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125" windowHeight="12690" tabRatio="354"/>
  </x:bookViews>
  <x:sheets>
    <x:sheet name="Sheet1" sheetId="1" r:id="rId1"/>
    <x:sheet name="Sheet2" sheetId="2" r:id="rId2"/>
  </x:sheets>
  <x:definedNames>
    <x:definedName name="_xlnm._FilterDatabase" localSheetId="0" hidden="1">Sheet1!$A$6:$AR$8783</x:definedName>
  </x:definedNames>
  <x:calcPr calcId="144525"/>
</x:workbook>
</file>

<file path=xl/comments1.xml><?xml version="1.0" encoding="utf-8"?>
<comments xmlns="http://schemas.openxmlformats.org/spreadsheetml/2006/main">
  <authors>
    <author>admin</author>
    <author>shaobing</author>
    <author>Administrator</author>
    <author>PC</author>
    <author>A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该表用于受击和受击特效配置
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英雄技能1-9999，同样技能序号顺延。
关联SailorSkill
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所有攻击目标显示受击0；
只有正对的主要目标显示受击1</t>
        </r>
      </text>
    </comment>
    <comment ref="J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从受击动画的那一个时间点开始播放，帧数除以总帧数</t>
        </r>
      </text>
    </comment>
    <comment ref="X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子弹发射类型
</t>
        </r>
      </text>
    </comment>
    <comment ref="Y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子弹形态</t>
        </r>
      </text>
    </comment>
    <comment ref="Z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不填</t>
        </r>
      </text>
    </comment>
    <comment ref="A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设置速度
时间和速度只设置一个即可</t>
        </r>
      </text>
    </comment>
    <comment ref="A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子弹飞行时间
时间与速度只设置一个即可</t>
        </r>
      </text>
    </comment>
    <comment ref="A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激光持续时长</t>
        </r>
      </text>
    </comment>
    <comment ref="A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炸点特效</t>
        </r>
      </text>
    </comment>
    <comment ref="AH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不填表示默认
[方向],[间隔时间]
方向：1，前排到后排
方向：2，后排到前排
	</t>
        </r>
        <r>
          <rPr>
            <i/>
            <sz val="9"/>
            <color rgb="FF000000"/>
            <rFont val="宋体"/>
            <charset val="134"/>
          </rPr>
          <t>eg. 1,0.3  表示前排到后排，每隔0.3秒往前结算一排</t>
        </r>
        <r>
          <rPr>
            <sz val="9"/>
            <rFont val="宋体"/>
            <charset val="134"/>
          </rPr>
          <t xml:space="preserve">
方向：3，每次随机一定数量（格式：方向，时间间隔，个数）
         	</t>
        </r>
        <r>
          <rPr>
            <i/>
            <sz val="9"/>
            <color rgb="FF000000"/>
            <rFont val="宋体"/>
            <charset val="134"/>
          </rPr>
          <t>eg. 3,0.3,2  表示每次随机一定数量，每隔0.3秒结算一次，一次结算数量</t>
        </r>
      </text>
    </comment>
    <comment ref="AJ2" authorId="2">
      <text>
        <r>
          <rPr>
            <sz val="9"/>
            <rFont val="宋体"/>
            <charset val="134"/>
          </rPr>
          <t>格式：0.5&amp;&amp;2  0.5暂停时间点（规一化值0-1） 2暂停时长</t>
        </r>
      </text>
    </comment>
    <comment ref="C130" authorId="3">
      <text>
        <r>
          <rPr>
            <b/>
            <sz val="9"/>
            <rFont val="宋体"/>
            <charset val="134"/>
          </rPr>
          <t>没有子弹的时间:</t>
        </r>
        <r>
          <rPr>
            <sz val="9"/>
            <rFont val="宋体"/>
            <charset val="134"/>
          </rPr>
          <t>4.8
有子弹的时间：4</t>
        </r>
      </text>
    </comment>
    <comment ref="M255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564 root</t>
        </r>
      </text>
    </comment>
    <comment ref="M331" authorId="3">
      <text>
        <r>
          <rPr>
            <sz val="9"/>
            <rFont val="宋体"/>
            <charset val="134"/>
          </rPr>
          <t>以前用的
120  Bip001 HeadNub</t>
        </r>
      </text>
    </comment>
    <comment ref="M532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330-root</t>
        </r>
      </text>
    </comment>
    <comment ref="S829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0,12,0
2</t>
        </r>
      </text>
    </comment>
    <comment ref="M941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404</t>
        </r>
      </text>
    </comment>
    <comment ref="C1278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3.47</t>
        </r>
      </text>
    </comment>
    <comment ref="C1279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3.47</t>
        </r>
      </text>
    </comment>
    <comment ref="M1476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1013  砸下来是 4.4</t>
        </r>
      </text>
    </comment>
    <comment ref="AR1835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1321 root
</t>
        </r>
      </text>
    </comment>
    <comment ref="M252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1906</t>
        </r>
      </text>
    </comment>
    <comment ref="M252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1906</t>
        </r>
      </text>
    </comment>
    <comment ref="M252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1906</t>
        </r>
      </text>
    </comment>
    <comment ref="M2604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2004</t>
        </r>
      </text>
    </comment>
    <comment ref="M2656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2089</t>
        </r>
      </text>
    </comment>
    <comment ref="M2709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2070</t>
        </r>
      </text>
    </comment>
    <comment ref="M6087" authorId="3">
      <text>
        <r>
          <rPr>
            <sz val="11"/>
            <rFont val="Calibri"/>
            <charset val="134"/>
          </rPr>
          <t xml:space="preserve">PC:
576
</t>
        </r>
      </text>
    </comment>
    <comment ref="S6958" authorId="3">
      <text>
        <r>
          <rPr>
            <sz val="11"/>
            <rFont val="Calibri"/>
            <charset val="134"/>
          </rPr>
          <t>PC:
0,12,0
2</t>
        </r>
      </text>
    </comment>
    <comment ref="M8420" authorId="4">
      <text>
        <r>
          <rPr>
            <sz val="11"/>
            <rFont val="Calibri"/>
            <charset val="134"/>
          </rPr>
          <t>A:
1013  砸下来是 4.4</t>
        </r>
      </text>
    </comment>
    <comment ref="S8433" authorId="3">
      <text>
        <r>
          <rPr>
            <sz val="11"/>
            <rFont val="Calibri"/>
            <charset val="134"/>
          </rPr>
          <t>PC:
0,12,0
2</t>
        </r>
      </text>
    </comment>
  </commentList>
</comments>
</file>

<file path=xl/sharedStrings.xml><?xml version="1.0" encoding="utf-8"?>
<x:sst xmlns:x="http://schemas.openxmlformats.org/spreadsheetml/2006/main" count="22265" uniqueCount="3689">
  <x:si>
    <x:t>7</x:t>
  </x:si>
  <x:si>
    <x:t>EmptyKey-A2</x:t>
  </x:si>
  <x:si>
    <x:t>EmptyKey-B2</x:t>
  </x:si>
  <x:si>
    <x:t>Release时间点</x:t>
  </x:si>
  <x:si>
    <x:t>是否为空Release</x:t>
  </x:si>
  <x:si>
    <x:t>buff是否在此生效</x:t>
  </x:si>
  <x:si>
    <x:t>Release打击数（不填默认是1）</x:t>
  </x:si>
  <x:si>
    <x:t>Release权重</x:t>
  </x:si>
  <x:si>
    <x:t>Release选取规则  
0-全选
1-只有主目标
注意:只要不为0，都必须是空Release</x:t>
  </x:si>
  <x:si>
    <x:t>被击动画（多个时随机一个）</x:t>
  </x:si>
  <x:si>
    <x:t>被击动画开始点（0-1的值）</x:t>
  </x:si>
  <x:si>
    <x:t>被击音效</x:t>
  </x:si>
  <x:si>
    <x:t>被击角色音效类型
1:被击短叫声
2：被击长叫声</x:t>
  </x:si>
  <x:si>
    <x:t>被击特效（多个时随机一个）</x:t>
  </x:si>
  <x:si>
    <x:t>见FightHitParticleTypeEnum表</x:t>
  </x:si>
  <x:si>
    <x:t>挂载点</x:t>
  </x:si>
  <x:si>
    <x:t>特效挂点偏移</x:t>
  </x:si>
  <x:si>
    <x:t>被击换材质</x:t>
  </x:si>
  <x:si>
    <x:t>被击换材质持续时间</x:t>
  </x:si>
  <x:si>
    <x:t>位移信息</x:t>
  </x:si>
  <x:si>
    <x:t>位移距离限制</x:t>
  </x:si>
  <x:si>
    <x:t>ProjId</x:t>
  </x:si>
  <x:si>
    <x:t>EmptyKey-V2</x:t>
  </x:si>
  <x:si>
    <x:t>Proj发射OffSet</x:t>
  </x:si>
  <x:si>
    <x:r>
      <x:rPr>
        <x:sz val="11"/>
        <x:color theme="1"/>
        <x:rFont val="等线"/>
        <x:charset val="134"/>
      </x:rPr>
      <x:t>0-</x:t>
    </x:r>
    <x:r>
      <x:rPr>
        <x:sz val="11"/>
        <x:color theme="1"/>
        <x:rFont val="等线"/>
        <x:charset val="134"/>
      </x:rPr>
      <x:t>指定目标
1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>指定勢力  
2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 xml:space="preserve">蓄力子弹  
</x:t>
    </x:r>
    <x:r>
      <x:rPr>
        <x:sz val="11"/>
        <x:color theme="1"/>
        <x:rFont val="等线"/>
        <x:charset val="134"/>
      </x:rPr>
      <x:t>4-</x:t>
    </x:r>
    <x:r>
      <x:rPr>
        <x:sz val="11"/>
        <x:color theme="1"/>
        <x:rFont val="等线"/>
        <x:charset val="134"/>
      </x:rPr>
      <x:t>随子弹挨个受击
3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 xml:space="preserve">3段子弹(出现动作时间#第三段动作时间#hit点时间)
</x:t>
    </x:r>
  </x:si>
  <x:si>
    <x:r>
      <x:rPr>
        <x:sz val="11"/>
        <x:color theme="1"/>
        <x:rFont val="等线"/>
        <x:charset val="134"/>
      </x:rPr>
      <x:t>0</x:t>
    </x:r>
    <x:r>
      <x:rPr>
        <x:sz val="11"/>
        <x:color theme="1"/>
        <x:rFont val="等线"/>
        <x:charset val="134"/>
      </x:rPr>
      <x:t>-普通
1-回旋
2-激光</x:t>
    </x:r>
  </x:si>
  <x:si>
    <x:t>EmptyKey-Z2</x:t>
  </x:si>
  <x:si>
    <x:t>飞行速度,与总时间只有一个生效</x:t>
  </x:si>
  <x:si>
    <x:t>飞行总时间,与速度只有一个生效</x:t>
  </x:si>
  <x:si>
    <x:t>子弹最后持续时间（只有激光有效）</x:t>
  </x:si>
  <x:si>
    <x:t>ProjType[0]:boneName#offset   [1]:offset    [4]:boneName#delayDistance</x:t>
  </x:si>
  <x:si>
    <x:t>位移速度</x:t>
  </x:si>
  <x:si>
    <x:t>碰撞特效Id</x:t>
  </x:si>
  <x:si>
    <x:r>
      <x:rPr>
        <x:sz val="11"/>
        <x:color theme="1"/>
        <x:rFont val="等线"/>
        <x:charset val="134"/>
      </x:rPr>
      <x:t>摄像机震动
0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>不震动
1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>普通震动
2</x:t>
    </x:r>
    <x:r>
      <x:rPr>
        <x:sz val="11"/>
        <x:color theme="1"/>
        <x:rFont val="等线"/>
        <x:charset val="134"/>
      </x:rPr>
      <x:t>-</x:t>
    </x:r>
    <x:r>
      <x:rPr>
        <x:sz val="11"/>
        <x:color theme="1"/>
        <x:rFont val="等线"/>
        <x:charset val="134"/>
      </x:rPr>
      <x:t>强震动</x:t>
    </x:r>
  </x:si>
  <x:si>
    <x:t>结算方式</x:t>
  </x:si>
  <x:si>
    <x:t>位移时播放动作
0-播放浮空动作
1-保持当前动作</x:t>
  </x:si>
  <x:si>
    <x:t>暂停被击动作</x:t>
  </x:si>
  <x:si>
    <x:t>音效</x:t>
  </x:si>
  <x:si>
    <x:t>EmptyKey-AL2</x:t>
  </x:si>
  <x:si>
    <x:t>EmptyKey-AM2</x:t>
  </x:si>
  <x:si>
    <x:t>EmptyKey-AN2</x:t>
  </x:si>
  <x:si>
    <x:t>EmptyKey-AO2</x:t>
  </x:si>
  <x:si>
    <x:t>EmptyKey-AP2</x:t>
  </x:si>
  <x:si>
    <x:t>EmptyKey-AQ2</x:t>
  </x:si>
  <x:si>
    <x:t>EmptyKey-AR2</x:t>
  </x:si>
  <x:si>
    <x:t>ReleaseId</x:t>
  </x:si>
  <x:si>
    <x:t>SkillId</x:t>
  </x:si>
  <x:si>
    <x:t>ReleaseTime</x:t>
  </x:si>
  <x:si>
    <x:t>IsEmptyRelease</x:t>
  </x:si>
  <x:si>
    <x:t>IsBuffEffect</x:t>
  </x:si>
  <x:si>
    <x:t>ReleaseEffectNum</x:t>
  </x:si>
  <x:si>
    <x:t>ReleaseWeight</x:t>
  </x:si>
  <x:si>
    <x:t>ReleaseSelectRule</x:t>
  </x:si>
  <x:si>
    <x:t>HitAnims</x:t>
  </x:si>
  <x:si>
    <x:t>HitAnimNormalizeTime</x:t>
  </x:si>
  <x:si>
    <x:t>HitAudio</x:t>
  </x:si>
  <x:si>
    <x:t>HitActorAudioType</x:t>
  </x:si>
  <x:si>
    <x:t>HitParticles</x:t>
  </x:si>
  <x:si>
    <x:r>
      <x:rPr>
        <x:sz val="11"/>
        <x:color theme="1"/>
        <x:rFont val="等线"/>
        <x:charset val="134"/>
      </x:rPr>
      <x:t>H</x:t>
    </x:r>
    <x:r>
      <x:rPr>
        <x:sz val="11"/>
        <x:color theme="1"/>
        <x:rFont val="等线"/>
        <x:charset val="134"/>
      </x:rPr>
      <x:t>itParticleType</x:t>
    </x:r>
  </x:si>
  <x:si>
    <x:t>HitParticleBone</x:t>
  </x:si>
  <x:si>
    <x:r>
      <x:rPr>
        <x:sz val="11"/>
        <x:color theme="1"/>
        <x:rFont val="等线"/>
        <x:charset val="134"/>
      </x:rPr>
      <x:t>H</x:t>
    </x:r>
    <x:r>
      <x:rPr>
        <x:sz val="11"/>
        <x:color theme="1"/>
        <x:rFont val="等线"/>
        <x:charset val="134"/>
      </x:rPr>
      <x:t>itParticleOffset</x:t>
    </x:r>
  </x:si>
  <x:si>
    <x:t>HitMaterialTransData</x:t>
  </x:si>
  <x:si>
    <x:t>HitMaterialTransDuration</x:t>
  </x:si>
  <x:si>
    <x:t>DisplacementFactor</x:t>
  </x:si>
  <x:si>
    <x:t>DisplacementLimit</x:t>
  </x:si>
  <x:si>
    <x:t>ProjParticleId</x:t>
  </x:si>
  <x:si>
    <x:t>ProjRadius</x:t>
  </x:si>
  <x:si>
    <x:t>ProjInitOffset</x:t>
  </x:si>
  <x:si>
    <x:t>ProjType</x:t>
  </x:si>
  <x:si>
    <x:t>ProjFlyTrailType</x:t>
  </x:si>
  <x:si>
    <x:t>ProjFlyTrail</x:t>
  </x:si>
  <x:si>
    <x:t>ProjFlySpeed</x:t>
  </x:si>
  <x:si>
    <x:t>ProjFlyDuration</x:t>
  </x:si>
  <x:si>
    <x:t>ProjFlyLastTime</x:t>
  </x:si>
  <x:si>
    <x:t>ProjTargetInfo</x:t>
  </x:si>
  <x:si>
    <x:t>PosChangeSpeed</x:t>
  </x:si>
  <x:si>
    <x:t>PosChangeColliderParticleId</x:t>
  </x:si>
  <x:si>
    <x:t>ShakeType</x:t>
  </x:si>
  <x:si>
    <x:t>DealDelay</x:t>
  </x:si>
  <x:si>
    <x:t>DisplacementAniType</x:t>
  </x:si>
  <x:si>
    <x:t>HitAnimPause</x:t>
  </x:si>
  <x:si>
    <x:t>ReleaseAudio</x:t>
  </x:si>
  <x:si>
    <x:t>int</x:t>
  </x:si>
  <x:si>
    <x:r>
      <x:rPr>
        <x:sz val="11"/>
        <x:color theme="1"/>
        <x:rFont val="等线"/>
        <x:charset val="134"/>
      </x:rPr>
      <x:t>i</x:t>
    </x:r>
    <x:r>
      <x:rPr>
        <x:sz val="11"/>
        <x:color theme="1"/>
        <x:rFont val="等线"/>
        <x:charset val="134"/>
      </x:rPr>
      <x:t>nt</x:t>
    </x:r>
  </x:si>
  <x:si>
    <x:t>double</x:t>
  </x:si>
  <x:si>
    <x:t>array_string</x:t>
  </x:si>
  <x:si>
    <x:t>array_int</x:t>
  </x:si>
  <x:si>
    <x:t>string(intern)</x:t>
  </x:si>
  <x:si>
    <x:t>array_float</x:t>
  </x:si>
  <x:si>
    <x:t>primary</x:t>
  </x:si>
  <x:si>
    <x:t>index</x:t>
  </x:si>
  <x:si>
    <x:t>none</x:t>
  </x:si>
  <x:si>
    <x:r>
      <x:rPr>
        <x:sz val="11"/>
        <x:color theme="1"/>
        <x:rFont val="等线"/>
        <x:charset val="134"/>
      </x:rPr>
      <x:t>n</x:t>
    </x:r>
    <x:r>
      <x:rPr>
        <x:sz val="11"/>
        <x:color theme="1"/>
        <x:rFont val="等线"/>
        <x:charset val="134"/>
      </x:rPr>
      <x:t>one</x:t>
    </x:r>
  </x:si>
  <x:si>
    <x:t>releaseId</x:t>
  </x:si>
  <x:si>
    <x:t>skillId</x:t>
  </x:si>
  <x:si>
    <x:t>2段</x:t>
  </x:si>
  <x:si>
    <x:t>3段</x:t>
  </x:si>
  <x:si>
    <x:t>4段</x:t>
  </x:si>
  <x:si>
    <x:t>5段</x:t>
  </x:si>
  <x:si>
    <x:t>6段</x:t>
  </x:si>
  <x:si>
    <x:t>hit01</x:t>
  </x:si>
  <x:si>
    <x:t>Bip001 Spine1</x:t>
  </x:si>
  <x:si>
    <x:t>hit02</x:t>
  </x:si>
  <x:si>
    <x:t>hit03</x:t>
  </x:si>
  <x:si>
    <x:t>hit04</x:t>
  </x:si>
  <x:si>
    <x:t>se_Punch_Hit02</x:t>
  </x:si>
  <x:si>
    <x:t>punch_hit_small01</x:t>
  </x:si>
  <x:si>
    <x:t>floatb</x:t>
  </x:si>
  <x:si>
    <x:t>dizzy</x:t>
  </x:si>
  <x:si>
    <x:t>Bip001 Spine2</x:t>
  </x:si>
  <x:si>
    <x:t>floata</x:t>
  </x:si>
  <x:si>
    <x:r>
      <x:rPr>
        <x:sz val="11"/>
        <x:color theme="1"/>
        <x:rFont val="等线"/>
        <x:charset val="134"/>
      </x:rPr>
      <x:t>f</x:t>
    </x:r>
    <x:r>
      <x:rPr>
        <x:sz val="11"/>
        <x:color theme="1"/>
        <x:rFont val="等线"/>
        <x:charset val="134"/>
      </x:rPr>
      <x:t>loata</x:t>
    </x:r>
  </x:si>
  <x:si>
    <x:t>death</x:t>
  </x:si>
  <x:si>
    <x:t>slash_general01</x:t>
  </x:si>
  <x:si>
    <x:t>0,0,0</x:t>
  </x:si>
  <x:si>
    <x:t>Linear</x:t>
  </x:si>
  <x:si>
    <x:t>root</x:t>
  </x:si>
  <x:si>
    <x:t>se_Kick_Hit01</x:t>
  </x:si>
  <x:si>
    <x:r>
      <x:rPr>
        <x:sz val="11"/>
        <x:color theme="1"/>
        <x:rFont val="等线"/>
        <x:charset val="134"/>
      </x:rPr>
      <x:t>hit0</x:t>
    </x:r>
    <x:r>
      <x:rPr>
        <x:sz val="11"/>
        <x:color theme="1"/>
        <x:rFont val="等线"/>
        <x:charset val="134"/>
      </x:rPr>
      <x:t>3</x:t>
    </x:r>
  </x:si>
  <x:si>
    <x:t>se_Kick_Hit02</x:t>
  </x:si>
  <x:si>
    <x:t>0,7,0</x:t>
  </x:si>
  <x:si>
    <x:r>
      <x:rPr>
        <x:sz val="11"/>
        <x:color theme="1"/>
        <x:rFont val="等线"/>
        <x:charset val="134"/>
      </x:rPr>
      <x:t>h</x:t>
    </x:r>
    <x:r>
      <x:rPr>
        <x:sz val="11"/>
        <x:color theme="1"/>
        <x:rFont val="等线"/>
        <x:charset val="134"/>
      </x:rPr>
      <x:t>it01</x:t>
    </x:r>
  </x:si>
  <x:si>
    <x:t>se_Punch_FaceHit</x:t>
  </x:si>
  <x:si>
    <x:t>0,4,0</x:t>
  </x:si>
  <x:si>
    <x:t>0,18,0</x:t>
  </x:si>
  <x:si>
    <x:t>0,-10,0</x:t>
  </x:si>
  <x:si>
    <x:t>se_Shoot_Hit</x:t>
  </x:si>
  <x:si>
    <x:t>0,1,0</x:t>
  </x:si>
  <x:si>
    <x:t>root#0.04537465,1.14334,0</x:t>
  </x:si>
  <x:si>
    <x:t>se_Shoot_Hit&amp;&amp;se_Fire_Throw</x:t>
  </x:si>
  <x:si>
    <x:r>
      <x:rPr>
        <x:sz val="11"/>
        <x:color theme="1"/>
        <x:rFont val="等线"/>
        <x:charset val="134"/>
      </x:rPr>
      <x:t>hit0</x:t>
    </x:r>
    <x:r>
      <x:rPr>
        <x:sz val="11"/>
        <x:color theme="1"/>
        <x:rFont val="等线"/>
        <x:charset val="134"/>
      </x:rPr>
      <x:t>2</x:t>
    </x:r>
  </x:si>
  <x:si>
    <x:t>-2,0,0</x:t>
  </x:si>
  <x:si>
    <x:t>se_Punch_Giant_Hit</x:t>
  </x:si>
  <x:si>
    <x:t>se_Sword_Hit</x:t>
  </x:si>
  <x:si>
    <x:t>root#0.07024515,1.119553,0</x:t>
  </x:si>
  <x:si>
    <x:t>Palabora0</x:t>
  </x:si>
  <x:si>
    <x:t>Palabora180</x:t>
  </x:si>
  <x:si>
    <x:t>Palabora90</x:t>
  </x:si>
  <x:si>
    <x:t>root#0,1.359695,0</x:t>
  </x:si>
  <x:si>
    <x:r>
      <x:rPr>
        <x:sz val="11"/>
        <x:color theme="1"/>
        <x:rFont val="等线"/>
        <x:charset val="134"/>
      </x:rPr>
      <x:t>r</x:t>
    </x:r>
    <x:r>
      <x:rPr>
        <x:sz val="11"/>
        <x:color theme="1"/>
        <x:rFont val="等线"/>
        <x:charset val="134"/>
      </x:rPr>
      <x:t>oot</x:t>
    </x:r>
  </x:si>
  <x:si>
    <x:t>se_Shoot_Hit&amp;&amp;usopp_Smoke</x:t>
  </x:si>
  <x:si>
    <x:t>root#0.3091492,1.091,0</x:t>
  </x:si>
  <x:si>
    <x:t>usopp_Tap</x:t>
  </x:si>
  <x:si>
    <x:t>0,2.5,0</x:t>
  </x:si>
  <x:si>
    <x:r>
      <x:rPr>
        <x:sz val="11"/>
        <x:color theme="1"/>
        <x:rFont val="等线"/>
        <x:charset val="134"/>
      </x:rPr>
      <x:t>hit0</x:t>
    </x:r>
    <x:r>
      <x:rPr>
        <x:sz val="11"/>
        <x:color theme="1"/>
        <x:rFont val="等线"/>
        <x:charset val="134"/>
      </x:rPr>
      <x:t>1</x:t>
    </x:r>
  </x:si>
  <x:si>
    <x:t>se_Punch_Hit01</x:t>
  </x:si>
  <x:si>
    <x:t>0,1.3,0</x:t>
  </x:si>
  <x:si>
    <x:t>nami45</x:t>
  </x:si>
  <x:si>
    <x:t>root#0.0447955,1.334483,0</x:t>
  </x:si>
  <x:si>
    <x:t>nami135</x:t>
  </x:si>
  <x:si>
    <x:r>
      <x:rPr>
        <x:sz val="11"/>
        <x:color theme="1"/>
        <x:rFont val="等线"/>
        <x:charset val="134"/>
      </x:rPr>
      <x:t>L</x:t>
    </x:r>
    <x:r>
      <x:rPr>
        <x:sz val="11"/>
        <x:color theme="1"/>
        <x:rFont val="等线"/>
        <x:charset val="134"/>
      </x:rPr>
      <x:t>inear</x:t>
    </x:r>
  </x:si>
  <x:si>
    <x:t>root#0,1,0</x:t>
  </x:si>
  <x:si>
    <x:t>se_Punch_Hit01&amp;&amp;nami_Lightning02</x:t>
  </x:si>
  <x:si>
    <x:t>nami_Lightning02</x:t>
  </x:si>
  <x:si>
    <x:t>nami270</x:t>
  </x:si>
  <x:si>
    <x:t>-1,5,0</x:t>
  </x:si>
  <x:si>
    <x:r>
      <x:rPr>
        <x:sz val="11"/>
        <x:color theme="1"/>
        <x:rFont val="等线"/>
        <x:charset val="134"/>
      </x:rPr>
      <x:t>0</x:t>
    </x:r>
    <x:r>
      <x:rPr>
        <x:sz val="11"/>
        <x:color theme="1"/>
        <x:rFont val="等线"/>
        <x:charset val="134"/>
      </x:rPr>
      <x:t>,0,-2</x:t>
    </x:r>
  </x:si>
  <x:si>
    <x:r>
      <x:rPr>
        <x:sz val="11"/>
        <x:color theme="1"/>
        <x:rFont val="等线"/>
        <x:charset val="134"/>
      </x:rPr>
      <x:t>d</x:t>
    </x:r>
    <x:r>
      <x:rPr>
        <x:sz val="11"/>
        <x:color theme="1"/>
        <x:rFont val="等线"/>
        <x:charset val="134"/>
      </x:rPr>
      <x:t>eath</x:t>
    </x:r>
  </x:si>
  <x:si>
    <x:t>0,1.4,0</x:t>
  </x:si>
  <x:si>
    <x:t>root#0,1.4,0</x:t>
  </x:si>
  <x:si>
    <x:t>0,20,0</x:t>
  </x:si>
  <x:si>
    <x:t>se_Punch_FaceHit&amp;&amp;se_Punch_Hit01&amp;&amp;se_Punch_Hit02&amp;&amp;se_Punch_Giant_Hit</x:t>
  </x:si>
  <x:si>
    <x:t>Palabora135</x:t>
  </x:si>
  <x:si>
    <x:t>root#0.1,1.1,0</x:t>
  </x:si>
  <x:si>
    <x:t>Palabora45</x:t>
  </x:si>
  <x:si>
    <x:r>
      <x:rPr>
        <x:sz val="11"/>
        <x:color theme="1"/>
        <x:rFont val="宋体"/>
        <x:charset val="134"/>
      </x:rPr>
      <x:t>hit0</x:t>
    </x:r>
    <x:r>
      <x:rPr>
        <x:sz val="11"/>
        <x:color theme="1"/>
        <x:rFont val="宋体"/>
        <x:charset val="134"/>
      </x:rPr>
      <x:t>2</x:t>
    </x:r>
  </x:si>
  <x:si>
    <x:t>root#0,0,0</x:t>
  </x:si>
  <x:si>
    <x:r>
      <x:rPr>
        <x:sz val="11"/>
        <x:color theme="1"/>
        <x:rFont val="宋体"/>
        <x:charset val="134"/>
      </x:rPr>
      <x:t>hit0</x:t>
    </x:r>
    <x:r>
      <x:rPr>
        <x:sz val="11"/>
        <x:color theme="1"/>
        <x:rFont val="宋体"/>
        <x:charset val="134"/>
      </x:rPr>
      <x:t>4</x:t>
    </x:r>
  </x:si>
  <x:si>
    <x:r>
      <x:rPr>
        <x:sz val="11"/>
        <x:color theme="1"/>
        <x:rFont val="宋体"/>
        <x:charset val="134"/>
      </x:rPr>
      <x:t>se_Sword_Hit</x:t>
    </x:r>
    <x:r>
      <x:rPr>
        <x:sz val="11"/>
        <x:color theme="1"/>
        <x:rFont val="宋体"/>
        <x:charset val="134"/>
      </x:rPr>
      <x:t>&amp;&amp;se_Sword_hit02</x:t>
    </x:r>
  </x:si>
  <x:si>
    <x:t>root#0,1.3,0</x:t>
  </x:si>
  <x:si>
    <x:t>root#0.15,1.11,0</x:t>
  </x:si>
  <x:si>
    <x:t>se_Swordheavy_Hit</x:t>
  </x:si>
  <x:si>
    <x:t>se_Sword_Hit&amp;&amp;se_Sword_Hit</x:t>
  </x:si>
  <x:si>
    <x:t>0.5,1.4,0</x:t>
  </x:si>
  <x:si>
    <x:t>0.4,1.9,0</x:t>
  </x:si>
  <x:si>
    <x:r>
      <x:rPr>
        <x:sz val="11"/>
        <x:color theme="1"/>
        <x:rFont val="宋体"/>
        <x:charset val="134"/>
      </x:rPr>
      <x:t>hit0</x:t>
    </x:r>
    <x:r>
      <x:rPr>
        <x:sz val="11"/>
        <x:color theme="1"/>
        <x:rFont val="宋体"/>
        <x:charset val="134"/>
      </x:rPr>
      <x:t>1</x:t>
    </x:r>
  </x:si>
  <x:si>
    <x:t>0.5,0.9,0</x:t>
  </x:si>
  <x:si>
    <x:t>se_Sword_Hit&amp;&amp;se_Swordheavy_Hit&amp;&amp;se_Shoot_Hit</x:t>
  </x:si>
  <x:si>
    <x:t>Bip001 Neck</x:t>
  </x:si>
  <x:si>
    <x:t>0,8.1,0</x:t>
  </x:si>
  <x:si>
    <x:t>0,-14,0</x:t>
  </x:si>
  <x:si>
    <x:t>se_Shoot_Hit&amp;&amp;se_Sword_Hit</x:t>
  </x:si>
  <x:si>
    <x:t>0.7,1.5,0</x:t>
  </x:si>
  <x:si>
    <x:t>Mr3pro1</x:t>
  </x:si>
  <x:si>
    <x:t>Bip001 Neck#0,1,0.1</x:t>
  </x:si>
  <x:si>
    <x:t>Bip001 Neck#0,1,-0.1</x:t>
  </x:si>
  <x:si>
    <x:t>0.7,1.5,0.1</x:t>
  </x:si>
  <x:si>
    <x:t>0.7,1.5,-0.1</x:t>
  </x:si>
  <x:si>
    <x:t>Mr3pro2</x:t>
  </x:si>
  <x:si>
    <x:t>Bip001 Spine</x:t>
  </x:si>
  <x:si>
    <x:t>Mr3pro3</x:t>
  </x:si>
  <x:si>
    <x:t>root#0,0.45,0</x:t>
  </x:si>
  <x:si>
    <x:t>0,5,0</x:t>
  </x:si>
  <x:si>
    <x:t>se_Kick_Hit02&amp;&amp;se_Kick_Hit01&amp;&amp;se_Punch_Hit02</x:t>
  </x:si>
  <x:si>
    <x:t>se_Kick_Hit01&amp;&amp;se_Punch_FaceHit&amp;&amp;se_Punch_Giant_Hit</x:t>
  </x:si>
  <x:si>
    <x:t>se_Kick_Hit01&amp;&amp;se_Kick_Hit02&amp;&amp;se_Punch_FaceHit</x:t>
  </x:si>
  <x:si>
    <x:t>se_Sword_Hit&amp;&amp;se_Punch_FaceHit</x:t>
  </x:si>
  <x:si>
    <x:t>0,0,-2</x:t>
  </x:si>
  <x:si>
    <x:t>ice_buff_mt</x:t>
  </x:si>
  <x:si>
    <x:r>
      <x:rPr>
        <x:sz val="11"/>
        <x:color theme="1"/>
        <x:rFont val="等线"/>
        <x:charset val="134"/>
      </x:rPr>
      <x:t>hit0</x:t>
    </x:r>
    <x:r>
      <x:rPr>
        <x:sz val="11"/>
        <x:color theme="1"/>
        <x:rFont val="等线"/>
        <x:charset val="134"/>
      </x:rPr>
      <x:t>4</x:t>
    </x:r>
  </x:si>
  <x:si>
    <x:t>kuzan_Icehit01</x:t>
  </x:si>
  <x:si>
    <x:r>
      <x:rPr>
        <x:sz val="11"/>
        <x:color theme="1"/>
        <x:rFont val="宋体"/>
        <x:charset val="134"/>
      </x:rPr>
      <x:t>hit0</x:t>
    </x:r>
    <x:r>
      <x:rPr>
        <x:sz val="11"/>
        <x:color theme="1"/>
        <x:rFont val="宋体"/>
        <x:charset val="134"/>
      </x:rPr>
      <x:t>3</x:t>
    </x:r>
  </x:si>
  <x:si>
    <x:r>
      <x:rPr>
        <x:sz val="11"/>
        <x:color theme="1"/>
        <x:rFont val="宋体"/>
        <x:charset val="134"/>
      </x:rPr>
      <x:t>se_Kick_Hit0</x:t>
    </x:r>
    <x:r>
      <x:rPr>
        <x:sz val="11"/>
        <x:color theme="1"/>
        <x:rFont val="宋体"/>
        <x:charset val="134"/>
      </x:rPr>
      <x:t>1</x:t>
    </x:r>
  </x:si>
  <x:si>
    <x:t>se_Kick_Hit01&amp;&amp;se_Punch_FaceHit</x:t>
  </x:si>
  <x:si>
    <x:t>0,14,0</x:t>
  </x:si>
  <x:si>
    <x:t>0.2&amp;&amp;0.5</x:t>
  </x:si>
  <x:si>
    <x:t/>
  </x:si>
  <x:si>
    <x:t>0,8,0</x:t>
  </x:si>
  <x:si>
    <x:t>0.25&amp;&amp;0.5</x:t>
  </x:si>
  <x:si>
    <x:t>134B</x:t>
  </x:si>
  <x:si>
    <x:t>0.4&amp;&amp;0.4</x:t>
  </x:si>
  <x:si>
    <x:t>0,2,0</x:t>
  </x:si>
  <x:si>
    <x:t>0.65&amp;&amp;0.4</x:t>
  </x:si>
  <x:si>
    <x:t>0.7&amp;&amp;0.3</x:t>
  </x:si>
  <x:si>
    <x:t>0,-30,0</x:t>
  </x:si>
  <x:si>
    <x:r>
      <x:rPr>
        <x:sz val="11"/>
        <x:color theme="1"/>
        <x:rFont val="宋体"/>
        <x:charset val="134"/>
      </x:rPr>
      <x:t>d</x:t>
    </x:r>
    <x:r>
      <x:rPr>
        <x:sz val="11"/>
        <x:color theme="1"/>
        <x:rFont val="宋体"/>
        <x:charset val="134"/>
      </x:rPr>
      <x:t>eath</x:t>
    </x:r>
  </x:si>
  <x:si>
    <x:t>se_Punch_Giant_Hit&amp;&amp;se_Punch_FaceHit&amp;&amp;Punch_Boxing_BodyHit05</x:t>
  </x:si>
  <x:si>
    <x:t>se_Punch_Giant_Hit&amp;&amp;se_Punch_FaceHit&amp;&amp;Punch_Boxing_BodyHit05&amp;&amp;Punch_Boxing_BodyHit04&amp;&amp;se_Punch_FaceHit</x:t>
  </x:si>
  <x:si>
    <x:t>20,2,0</x:t>
  </x:si>
  <x:si>
    <x:t>se_Sword_Hit&amp;&amp;se_Punch_Hit01</x:t>
  </x:si>
  <x:si>
    <x:t>se_Swordheavy_Hit&amp;&amp;se_Punch_Hit02</x:t>
  </x:si>
  <x:si>
    <x:t>se_Punch_Hit01&amp;&amp;se_Sword_Hit</x:t>
  </x:si>
  <x:si>
    <x:t>se_Punch_Hit02&amp;&amp;se_Sword_Hit</x:t>
  </x:si>
  <x:si>
    <x:t>root#0,1.2,0</x:t>
  </x:si>
  <x:si>
    <x:t>0.5,1.1,0.2</x:t>
  </x:si>
  <x:si>
    <x:t>peronapro2</x:t>
  </x:si>
  <x:si>
    <x:t>root#0,1.3,0#0.5</x:t>
  </x:si>
  <x:si>
    <x:t>1,1.3,0</x:t>
  </x:si>
  <x:si>
    <x:t>peronapro1</x:t>
  </x:si>
  <x:si>
    <x:t>root#0,1.3,0#0.4</x:t>
  </x:si>
  <x:si>
    <x:t>0.8,1,-0.1</x:t>
  </x:si>
  <x:si>
    <x:t>root#0,1.3,0#0.6</x:t>
  </x:si>
  <x:si>
    <x:t>0.7,1.1,0</x:t>
  </x:si>
  <x:si>
    <x:t>root#0,0.9,0#0.5</x:t>
  </x:si>
  <x:si>
    <x:t>se_Punch_Hit01&amp;&amp;se_Punch_FaceHit</x:t>
  </x:si>
  <x:si>
    <x:t>perona_GhostHit&amp;&amp;se_Punch_Hit02</x:t>
  </x:si>
  <x:si>
    <x:r>
      <x:rPr>
        <x:sz val="11"/>
        <x:color theme="1"/>
        <x:rFont val="宋体"/>
        <x:charset val="134"/>
      </x:rPr>
      <x:t>f</x:t>
    </x:r>
    <x:r>
      <x:rPr>
        <x:sz val="11"/>
        <x:color theme="1"/>
        <x:rFont val="宋体"/>
        <x:charset val="134"/>
      </x:rPr>
      <x:t>loata</x:t>
    </x:r>
  </x:si>
  <x:si>
    <x:t>se_Swordheavy_Hit&amp;&amp;se_Sword_Hit</x:t>
  </x:si>
  <x:si>
    <x:t>se_Kick_Hit02&amp;&amp;se_Punch_FaceHit</x:t>
  </x:si>
  <x:si>
    <x:t>0,1.2,0</x:t>
  </x:si>
  <x:si>
    <x:t>se_Punch_Hit01&amp;&amp;se_Punch_FaceHit&amp;&amp;se_Punch_Giant_Hit</x:t>
  </x:si>
  <x:si>
    <x:t>30,1,0</x:t>
  </x:si>
  <x:si>
    <x:r>
      <x:rPr>
        <x:sz val="11"/>
        <x:color theme="1"/>
        <x:rFont val="等线"/>
        <x:charset val="134"/>
      </x:rPr>
      <x:t>se_Kick_Hit0</x:t>
    </x:r>
    <x:r>
      <x:rPr>
        <x:sz val="11"/>
        <x:color theme="1"/>
        <x:rFont val="等线"/>
        <x:charset val="134"/>
      </x:rPr>
      <x:t>2</x:t>
    </x:r>
  </x:si>
  <x:si>
    <x:t>se_Kick_Hit01&amp;&amp;se_Kick_Hit02</x:t>
  </x:si>
  <x:si>
    <x:t>203B</x:t>
  </x:si>
  <x:si>
    <x:t>se_Punch_FaceHit&amp;&amp;se_Kick_Hit02</x:t>
  </x:si>
  <x:si>
    <x:t>grenade_boom</x:t>
  </x:si>
  <x:si>
    <x:t>se_Punch_FaceHit&amp;&amp;Punch_Boxing_BodyHit04</x:t>
  </x:si>
  <x:si>
    <x:t>firespirit_hit&amp;&amp;se_Shoot_Hit</x:t>
  </x:si>
  <x:si>
    <x:t>grenade_boom&amp;&amp;firespirit_hit</x:t>
  </x:si>
  <x:si>
    <x:t>se_Shoot_Hit&amp;&amp;firespirit_hit</x:t>
  </x:si>
  <x:si>
    <x:t>grenade_boom&amp;&amp;firespirit_hit&amp;&amp;se_Shoot_Hit</x:t>
  </x:si>
  <x:si>
    <x:r>
      <x:rPr>
        <x:sz val="11"/>
        <x:color theme="1"/>
        <x:rFont val="宋体"/>
        <x:charset val="134"/>
      </x:rPr>
      <x:t>hit</x:t>
    </x:r>
    <x:r>
      <x:rPr>
        <x:sz val="11"/>
        <x:color theme="1"/>
        <x:rFont val="宋体"/>
        <x:charset val="134"/>
      </x:rPr>
      <x:t>01</x:t>
    </x:r>
  </x:si>
  <x:si>
    <x:t>se_Shoot_Hit&amp;&amp;se_Swordheavy_Hit</x:t>
  </x:si>
  <x:si>
    <x:t>160B</x:t>
  </x:si>
  <x:si>
    <x:t>enel001_body_attack01_hit</x:t>
  </x:si>
  <x:si>
    <x:t>238B</x:t>
  </x:si>
  <x:si>
    <x:t>EnelCZ_god_spark</x:t>
  </x:si>
  <x:si>
    <x:t>se_Kick_Hit01&amp;&amp;se_Kick_Hit02&amp;&amp;se_Punch_Giant_Hit</x:t>
  </x:si>
  <x:si>
    <x:t>se_Kick_Hit01&amp;&amp;se_Swordheavy_Hit</x:t>
  </x:si>
  <x:si>
    <x:r>
      <x:rPr>
        <x:sz val="11"/>
        <x:color theme="1"/>
        <x:rFont val="等线"/>
        <x:charset val="134"/>
      </x:rPr>
      <x:t>l</x:t>
    </x:r>
    <x:r>
      <x:rPr>
        <x:sz val="11"/>
        <x:color theme="1"/>
        <x:rFont val="等线"/>
        <x:charset val="134"/>
      </x:rPr>
      <x:t>inear</x:t>
    </x:r>
  </x:si>
  <x:si>
    <x:t>se_Kick_Hit01&amp;&amp;se_Sword_Hit</x:t>
  </x:si>
  <x:si>
    <x:t>se_Punch_Giant_Hit&amp;&amp;se_Kick_Hit02&amp;&amp;se_Punch_FaceHit</x:t>
  </x:si>
  <x:si>
    <x:r>
      <x:rPr>
        <x:sz val="11"/>
        <x:color theme="1"/>
        <x:rFont val="等线"/>
        <x:charset val="134"/>
      </x:rPr>
      <x:t>0,20,</x:t>
    </x:r>
    <x:r>
      <x:rPr>
        <x:sz val="11"/>
        <x:color theme="1"/>
        <x:rFont val="等线"/>
        <x:charset val="134"/>
      </x:rPr>
      <x:t>1</x:t>
    </x:r>
  </x:si>
  <x:si>
    <x:t>0,-20,0</x:t>
  </x:si>
  <x:si>
    <x:r>
      <x:rPr>
        <x:sz val="11"/>
        <x:color theme="1"/>
        <x:rFont val="宋体"/>
        <x:charset val="134"/>
      </x:rPr>
      <x:t>0</x:t>
    </x:r>
    <x:r>
      <x:rPr>
        <x:sz val="11"/>
        <x:color theme="1"/>
        <x:rFont val="宋体"/>
        <x:charset val="134"/>
      </x:rPr>
      <x:t>,0,-2</x:t>
    </x:r>
  </x:si>
  <x:si>
    <x:t>263B</x:t>
  </x:si>
  <x:si>
    <x:t>root#0.2,1.3,0</x:t>
  </x:si>
  <x:si>
    <x:t>0.5,1.3,0</x:t>
  </x:si>
  <x:si>
    <x:t>-0.5,1.,0</x:t>
  </x:si>
  <x:si>
    <x:t>-0.5,1.3,0</x:t>
  </x:si>
  <x:si>
    <x:t>0,0.6,0</x:t>
  </x:si>
  <x:si>
    <x:t>0,11,0</x:t>
  </x:si>
  <x:si>
    <x:t>0.25&amp;&amp;2</x:t>
  </x:si>
  <x:si>
    <x:t>0,5.4,0</x:t>
  </x:si>
  <x:si>
    <x:t>276B</x:t>
  </x:si>
  <x:si>
    <x:t>0,1.5,0</x:t>
  </x:si>
  <x:si>
    <x:t>0,0.2,0</x:t>
  </x:si>
  <x:si>
    <x:t>0.4&amp;&amp;0.8</x:t>
  </x:si>
  <x:si>
    <x:t>0,-0.5,0</x:t>
  </x:si>
  <x:si>
    <x:t>0.601&amp;&amp;0.3</x:t>
  </x:si>
  <x:si>
    <x:t>0,-35,0</x:t>
  </x:si>
  <x:si>
    <x:t>se_Sword_Hit&amp;&amp;se_Sword_hit02</x:t>
  </x:si>
  <x:si>
    <x:t>Punch_Boxing_BodyHit04&amp;&amp;se_Punch_FaceHit</x:t>
  </x:si>
  <x:si>
    <x:t>0,1.35,1.8</x:t>
  </x:si>
  <x:si>
    <x:t>root#0.07024515,1.35,0</x:t>
  </x:si>
  <x:si>
    <x:t>se_Punch_Giant_Hit&amp;&amp;se_Punch_FaceHit</x:t>
  </x:si>
  <x:si>
    <x:t>se_Punch_FaceHit&amp;&amp;se_Kick_Hit01</x:t>
  </x:si>
  <x:si>
    <x:t>20,20,0</x:t>
  </x:si>
  <x:si>
    <x:t>295B</x:t>
  </x:si>
  <x:si>
    <x:t>se_Punch_Hit01&amp;&amp;se_Punch_Hit02</x:t>
  </x:si>
  <x:si>
    <x:t>0,6,0</x:t>
  </x:si>
  <x:si>
    <x:r>
      <x:rPr>
        <x:sz val="11"/>
        <x:color theme="1"/>
        <x:rFont val="等线"/>
        <x:charset val="134"/>
      </x:rPr>
      <x:t>0</x:t>
    </x:r>
    <x:r>
      <x:rPr>
        <x:sz val="11"/>
        <x:color theme="1"/>
        <x:rFont val="等线"/>
        <x:charset val="134"/>
      </x:rPr>
      <x:t>,3,0</x:t>
    </x:r>
  </x:si>
  <x:si>
    <x:t>0,-7,0</x:t>
  </x:si>
  <x:si>
    <x:r>
      <x:rPr>
        <x:sz val="11"/>
        <x:color theme="1"/>
        <x:rFont val="等线"/>
        <x:charset val="134"/>
      </x:rPr>
      <x:t>hit</x:t>
    </x:r>
    <x:r>
      <x:rPr>
        <x:sz val="11"/>
        <x:color theme="1"/>
        <x:rFont val="等线"/>
        <x:charset val="134"/>
      </x:rPr>
      <x:t>01</x:t>
    </x:r>
  </x:si>
  <x:si>
    <x:t>se_Punch_Giant_Hit&amp;&amp;se_Sword_Hit</x:t>
  </x:si>
  <x:si>
    <x:t>se_Punch_FaceHit&amp;&amp;se_Sword_Hit</x:t>
  </x:si>
  <x:si>
    <x:t>se_Punch_FaceHit&amp;&amp;se_Punch_Hit01&amp;&amp;se_Punch_Hit02</x:t>
  </x:si>
  <x:si>
    <x:t>0,10,0</x:t>
  </x:si>
  <x:si>
    <x:t>0,0,2</x:t>
  </x:si>
  <x:si>
    <x:t>Bip001 Head</x:t>
  </x:si>
  <x:si>
    <x:t>Bip001 L Foot</x:t>
  </x:si>
  <x:si>
    <x:t>Bip001 R Foot</x:t>
  </x:si>
  <x:si>
    <x:t xml:space="preserve">Bip001 R Foot </x:t>
  </x:si>
  <x:si>
    <x:t>se_Punch_FaceHit&amp;&amp;se_Punch_Hit02</x:t>
  </x:si>
  <x:si>
    <x:r>
      <x:rPr>
        <x:sz val="11"/>
        <x:color theme="1"/>
        <x:rFont val="宋体"/>
        <x:charset val="134"/>
      </x:rPr>
      <x:t>r</x:t>
    </x:r>
    <x:r>
      <x:rPr>
        <x:sz val="11"/>
        <x:color theme="1"/>
        <x:rFont val="等线"/>
        <x:charset val="134"/>
      </x:rPr>
      <x:t>oot</x:t>
    </x:r>
  </x:si>
  <x:si>
    <x:t>se_Punch_FaceHit&amp;&amp;se_Punch_Giant_Hit</x:t>
  </x:si>
  <x:si>
    <x:t>se_Kick_Hit02&amp;&amp;se_Kick_Hit01</x:t>
  </x:si>
  <x:si>
    <x:t>se_Punch_Hit02&amp;&amp;se_Punch_FaceHit</x:t>
  </x:si>
  <x:si>
    <x:t>se_Sword_Hit&amp;&amp;se_Swordheavy_Hit</x:t>
  </x:si>
  <x:si>
    <x:t>-0.2,1,0.4</x:t>
  </x:si>
  <x:si>
    <x:t>-0.2,1,-0.3</x:t>
  </x:si>
  <x:si>
    <x:t>0.6,0,0</x:t>
  </x:si>
  <x:si>
    <x:r>
      <x:rPr>
        <x:sz val="11"/>
        <x:color theme="1"/>
        <x:rFont val="等线"/>
        <x:charset val="134"/>
      </x:rPr>
      <x:t>0</x:t>
    </x:r>
    <x:r>
      <x:rPr>
        <x:sz val="11"/>
        <x:color theme="1"/>
        <x:rFont val="等线"/>
        <x:charset val="134"/>
      </x:rPr>
      <x:t>,5,0</x:t>
    </x:r>
  </x:si>
  <x:si>
    <x:t>337B</x:t>
  </x:si>
  <x:si>
    <x:t>1,2.65,0.5</x:t>
  </x:si>
  <x:si>
    <x:t>1,2.65,-0.7</x:t>
  </x:si>
  <x:si>
    <x:t>1.3,2.8,0.5</x:t>
  </x:si>
  <x:si>
    <x:t>1.4,2.4,-0.7</x:t>
  </x:si>
  <x:si>
    <x:t>1.4,2.55,0.5</x:t>
  </x:si>
  <x:si>
    <x:t>1.2,2.75,-0.7</x:t>
  </x:si>
  <x:si>
    <x:t>1,1,0</x:t>
  </x:si>
  <x:si>
    <x:t>root#0.07024515,1,0</x:t>
  </x:si>
  <x:si>
    <x:t>0,1.1,0</x:t>
  </x:si>
  <x:si>
    <x:t>1.5,1.3,0</x:t>
  </x:si>
  <x:si>
    <x:t>0.35&amp;&amp;6.6</x:t>
  </x:si>
  <x:si>
    <x:t>352B</x:t>
  </x:si>
  <x:si>
    <x:t>0,0,-3</x:t>
  </x:si>
  <x:si>
    <x:t>borsalino_attack01_hit</x:t>
  </x:si>
  <x:si>
    <x:r>
      <x:rPr>
        <x:sz val="11"/>
        <x:color theme="1"/>
        <x:rFont val="宋体"/>
        <x:charset val="134"/>
      </x:rPr>
      <x:t>1,1.</x:t>
    </x:r>
    <x:r>
      <x:rPr>
        <x:sz val="11"/>
        <x:color theme="1"/>
        <x:rFont val="宋体"/>
        <x:charset val="134"/>
      </x:rPr>
      <x:t>755</x:t>
    </x:r>
    <x:r>
      <x:rPr>
        <x:sz val="11"/>
        <x:color theme="1"/>
        <x:rFont val="宋体"/>
        <x:charset val="134"/>
      </x:rPr>
      <x:t>,0</x:t>
    </x:r>
  </x:si>
  <x:si>
    <x:t>Bip001 Spine1#0,0,0</x:t>
  </x:si>
  <x:si>
    <x:r>
      <x:rPr>
        <x:sz val="11"/>
        <x:color theme="1"/>
        <x:rFont val="宋体"/>
        <x:charset val="134"/>
      </x:rPr>
      <x:t>1,</x:t>
    </x:r>
    <x:r>
      <x:rPr>
        <x:sz val="11"/>
        <x:color theme="1"/>
        <x:rFont val="宋体"/>
        <x:charset val="134"/>
      </x:rPr>
      <x:t>1.8</x:t>
    </x:r>
    <x:r>
      <x:rPr>
        <x:sz val="11"/>
        <x:color theme="1"/>
        <x:rFont val="宋体"/>
        <x:charset val="134"/>
      </x:rPr>
      <x:t>,0</x:t>
    </x:r>
  </x:si>
  <x:si>
    <x:t>1,1.71,0</x:t>
  </x:si>
  <x:si>
    <x:r>
      <x:rPr>
        <x:sz val="11"/>
        <x:color theme="1"/>
        <x:rFont val="宋体"/>
        <x:charset val="134"/>
      </x:rPr>
      <x:t>r</x:t>
    </x:r>
    <x:r>
      <x:rPr>
        <x:sz val="11"/>
        <x:color theme="1"/>
        <x:rFont val="宋体"/>
        <x:charset val="134"/>
      </x:rPr>
      <x:t>oot</x:t>
    </x:r>
  </x:si>
  <x:si>
    <x:t>357B</x:t>
  </x:si>
  <x:si>
    <x:r>
      <x:rPr>
        <x:sz val="11"/>
        <x:color theme="1"/>
        <x:rFont val="等线"/>
        <x:charset val="134"/>
      </x:rPr>
      <x:t>1,</x:t>
    </x:r>
    <x:r>
      <x:rPr>
        <x:sz val="11"/>
        <x:color theme="1"/>
        <x:rFont val="等线"/>
        <x:charset val="134"/>
      </x:rPr>
      <x:t>1.8</x:t>
    </x:r>
    <x:r>
      <x:rPr>
        <x:sz val="11"/>
        <x:color theme="1"/>
        <x:rFont val="等线"/>
        <x:charset val="134"/>
      </x:rPr>
      <x:t>,0</x:t>
    </x:r>
  </x:si>
  <x:si>
    <x:t>1,0,0</x:t>
  </x:si>
  <x:si>
    <x:r>
      <x:rPr>
        <x:sz val="11"/>
        <x:color theme="1"/>
        <x:rFont val="宋体"/>
        <x:charset val="134"/>
      </x:rPr>
      <x:t>h</x:t>
    </x:r>
    <x:r>
      <x:rPr>
        <x:sz val="11"/>
        <x:color theme="1"/>
        <x:rFont val="宋体"/>
        <x:charset val="134"/>
      </x:rPr>
      <x:t>it02</x:t>
    </x:r>
  </x:si>
  <x:si>
    <x:r>
      <x:rPr>
        <x:sz val="11"/>
        <x:color theme="1"/>
        <x:rFont val="宋体"/>
        <x:charset val="134"/>
      </x:rPr>
      <x:t>h</x:t>
    </x:r>
    <x:r>
      <x:rPr>
        <x:sz val="11"/>
        <x:color theme="1"/>
        <x:rFont val="宋体"/>
        <x:charset val="134"/>
      </x:rPr>
      <x:t>it01</x:t>
    </x:r>
  </x:si>
  <x:si>
    <x:t>se_Punch_Hit01&amp;&amp;se_Shoot_Hit</x:t>
  </x:si>
  <x:si>
    <x:t>se_Punch_Hit02&amp;&amp;se_Shoot_Hit</x:t>
  </x:si>
  <x:si>
    <x:t>0,-5.5,0</x:t>
  </x:si>
  <x:si>
    <x:r>
      <x:rPr>
        <x:sz val="11"/>
        <x:color theme="1"/>
        <x:rFont val="宋体"/>
        <x:charset val="134"/>
      </x:rPr>
      <x:t>hit</x:t>
    </x:r>
    <x:r>
      <x:rPr>
        <x:sz val="11"/>
        <x:color theme="1"/>
        <x:rFont val="宋体"/>
        <x:charset val="134"/>
      </x:rPr>
      <x:t>02</x:t>
    </x:r>
  </x:si>
  <x:si>
    <x:t>40,3,0</x:t>
  </x:si>
  <x:si>
    <x:t>trafalgarlaw_attack11_Hit</x:t>
  </x:si>
  <x:si>
    <x:t>hancock_buff_shihua</x:t>
  </x:si>
  <x:si>
    <x:t>Swish_Rope_WebSwing1</x:t>
  </x:si>
  <x:si>
    <x:t>linear</x:t>
  </x:si>
  <x:si>
    <x:t>0.9,1.7,0</x:t>
  </x:si>
  <x:si>
    <x:t>se_Punch_FaceHit&amp;&amp;Punch_Boxing_BodyHit05&amp;&amp;Punch_Boxing_BodyHit04</x:t>
  </x:si>
  <x:si>
    <x:t>0,12,0</x:t>
  </x:si>
  <x:si>
    <x:t>se_Punch_FaceHit&amp;&amp;Punch_Boxing_BodyHit05</x:t>
  </x:si>
  <x:si>
    <x:t>se_Punch_Hit02&amp;&amp;Punch_Boxing_BodyHit05</x:t>
  </x:si>
  <x:si>
    <x:t>folat</x:t>
  </x:si>
  <x:si>
    <x:t>se_Punch_Hit01&amp;&amp;se_Punch_FaceHit&amp;&amp;Punch_Boxing_BodyHit05</x:t>
  </x:si>
  <x:si>
    <x:t>se_Punch_Hit01&amp;&amp;se_Punch_FaceHit&amp;&amp;Hit_MetalImpact19</x:t>
  </x:si>
  <x:si>
    <x:t>se_Punch_Hit02&amp;&amp;se_Punch_FaceHit&amp;&amp;Hit_MetalImpact19</x:t>
  </x:si>
  <x:si>
    <x:t>se_Kick_Hit01&amp;&amp;se_Punch_FaceHit&amp;&amp;Hit_MetalImpact19</x:t>
  </x:si>
  <x:si>
    <x:t>se_Kick_Hit02&amp;&amp;se_Punch_FaceHit&amp;&amp;Hit_MetalImpact19</x:t>
  </x:si>
  <x:si>
    <x:t>-1,2.1,-0.5</x:t>
  </x:si>
  <x:si>
    <x:t>-1,2.1,0.5</x:t>
  </x:si>
  <x:si>
    <x:t>root#0,0.9,0#0.6</x:t>
  </x:si>
  <x:si>
    <x:t>-1,1.1,-1</x:t>
  </x:si>
  <x:si>
    <x:t>root#0,0.9,0#0.7</x:t>
  </x:si>
  <x:si>
    <x:t>-1,1.1,1</x:t>
  </x:si>
  <x:si>
    <x:t>root#0,0.9,0#0.8</x:t>
  </x:si>
  <x:si>
    <x:t>-1,0.6,-0.5</x:t>
  </x:si>
  <x:si>
    <x:t>root#0,0.9,0#0.9</x:t>
  </x:si>
  <x:si>
    <x:t>-1,0.6,0.5</x:t>
  </x:si>
  <x:si>
    <x:t>root#0,0.9,0#1</x:t>
  </x:si>
  <x:si>
    <x:r>
      <x:rPr>
        <x:sz val="11"/>
        <x:color theme="1"/>
        <x:rFont val="宋体"/>
        <x:charset val="134"/>
      </x:rPr>
      <x:t>0</x:t>
    </x:r>
    <x:r>
      <x:rPr>
        <x:sz val="11"/>
        <x:color theme="1"/>
        <x:rFont val="宋体"/>
        <x:charset val="134"/>
      </x:rPr>
      <x:t>,12,0</x:t>
    </x:r>
  </x:si>
  <x:si>
    <x:t>0.2,0.5,0</x:t>
  </x:si>
  <x:si>
    <x:t>0.2,1.1,0</x:t>
  </x:si>
  <x:si>
    <x:t>0.2,1.9,0</x:t>
  </x:si>
  <x:si>
    <x:t>se_Kick_Hit02&amp;&amp;se_Punch_Hit02</x:t>
  </x:si>
  <x:si>
    <x:t>se_Kick_Hit01&amp;&amp;se_Punch_Hit01</x:t>
  </x:si>
  <x:si>
    <x:t>se_Sword_Hit&amp;&amp;se_Punch_Hit02</x:t>
  </x:si>
  <x:si>
    <x:t>se_Kick_Hit01&amp;&amp;Punch_Boxing_BodyHit05</x:t>
  </x:si>
  <x:si>
    <x:t>35,30,0</x:t>
  </x:si>
  <x:si>
    <x:t>se_Kick_Hit01&amp;&amp;Punch_Boxing_BodyHit05&amp;&amp;se_Punch_Giant_Hit</x:t>
  </x:si>
  <x:si>
    <x:t>0.2,1.35,0</x:t>
  </x:si>
  <x:si>
    <x:t>0.15,0.5,0</x:t>
  </x:si>
  <x:si>
    <x:t>0.15,1.9,0</x:t>
  </x:si>
  <x:si>
    <x:t>se_Kick_Hit01&amp;&amp;Punch_Boxing_BodyHit05&amp;&amp;se_Punch_Giant_Hit&amp;&amp;se_Punch_FaceHit</x:t>
  </x:si>
  <x:si>
    <x:t>Punch_Boxing_BodyHit05&amp;&amp;se_Punch_Giant_Hit</x:t>
  </x:si>
  <x:si>
    <x:t>se_Punch_FaceHit&amp;&amp;se_Kick_Hit01&amp;&amp;se_Punch_Hit01</x:t>
  </x:si>
  <x:si>
    <x:t>se_Kick_Hit02&amp;&amp;se_Punch_Hit01</x:t>
  </x:si>
  <x:si>
    <x:t>se_Kick_Hit01&amp;&amp;se_Punch_Hit02</x:t>
  </x:si>
  <x:si>
    <x:t>1,0.1</x:t>
  </x:si>
  <x:si>
    <x:t>se_Swordheavy_Hit&amp;&amp;zoro_Slash</x:t>
  </x:si>
  <x:si>
    <x:t>se_Swordheavy_Hit&amp;&amp;zoro_Slash&amp;&amp;se_Sword_Hit</x:t>
  </x:si>
  <x:si>
    <x:t>1,0.2</x:t>
  </x:si>
  <x:si>
    <x:t>1,1.5,0</x:t>
  </x:si>
  <x:si>
    <x:t>root#15</x:t>
  </x:si>
  <x:si>
    <x:t>Punch_Boxing_BodyHit05&amp;&amp;se_Punch_Hit02</x:t>
  </x:si>
  <x:si>
    <x:t>se_Punch_Hit02&amp;&amp;se_Punch_Hit01&amp;&amp;se_Punch_FaceHit</x:t>
  </x:si>
  <x:si>
    <x:r>
      <x:rPr>
        <x:sz val="11"/>
        <x:color theme="1"/>
        <x:rFont val="宋体"/>
        <x:charset val="134"/>
      </x:rPr>
      <x:t>1,</x:t>
    </x:r>
    <x:r>
      <x:rPr>
        <x:sz val="11"/>
        <x:color theme="1"/>
        <x:rFont val="宋体"/>
        <x:charset val="134"/>
      </x:rPr>
      <x:t>2</x:t>
    </x:r>
    <x:r>
      <x:rPr>
        <x:sz val="11"/>
        <x:color theme="1"/>
        <x:rFont val="宋体"/>
        <x:charset val="134"/>
      </x:rPr>
      <x:t>,0</x:t>
    </x:r>
  </x:si>
  <x:si>
    <x:t>Punch_Boxing_BodyHit05&amp;&amp;se_Punch_FaceHit</x:t>
  </x:si>
  <x:si>
    <x:t>0,1.8,0</x:t>
  </x:si>
  <x:si>
    <x:t>2,1.5,-1.6</x:t>
  </x:si>
  <x:si>
    <x:t>3.7,3.8,-2</x:t>
  </x:si>
  <x:si>
    <x:t>3.5,4,2</x:t>
  </x:si>
  <x:si>
    <x:t>4.8,4,0</x:t>
  </x:si>
  <x:si>
    <x:t>-0.5,0,-0.5</x:t>
  </x:si>
  <x:si>
    <x:t>se_Kick_Hit02&amp;&amp;se_Sword_Hit</x:t>
  </x:si>
  <x:si>
    <x:t>se_Swordheavy_Hit&amp;&amp;se_Punch_FaceHit&amp;&amp;se_Punch_Giant_Hit</x:t>
  </x:si>
  <x:si>
    <x:t>se_Kick_Hit01&amp;&amp;se_Punch_Hit02&amp;&amp;se_Punch_FaceHit</x:t>
  </x:si>
  <x:si>
    <x:t>se_Punch_Giant_Hit&amp;&amp;se_Punch_Hit01</x:t>
  </x:si>
  <x:si>
    <x:r>
      <x:rPr>
        <x:sz val="11"/>
        <x:color theme="1"/>
        <x:rFont val="宋体"/>
        <x:charset val="134"/>
      </x:rPr>
      <x:t>2</x:t>
    </x:r>
    <x:r>
      <x:rPr>
        <x:sz val="11"/>
        <x:color theme="1"/>
        <x:rFont val="宋体"/>
        <x:charset val="134"/>
      </x:rPr>
      <x:t>0,5,0</x:t>
    </x:r>
  </x:si>
  <x:si>
    <x:t>se_Punch_Giant_Hit&amp;&amp;Punch_Boxing_BodyHit05</x:t>
  </x:si>
  <x:si>
    <x:t>1,0.05</x:t>
  </x:si>
  <x:si>
    <x:t>se_Punch_FaceHit&amp;&amp;se_Swordheavy_Hit</x:t>
  </x:si>
  <x:si>
    <x:t>-1,0.3,-2</x:t>
  </x:si>
  <x:si>
    <x:t>0,3.91,0</x:t>
  </x:si>
  <x:si>
    <x:t>-1,0.2,-2</x:t>
  </x:si>
  <x:si>
    <x:t>0,7.3,0</x:t>
  </x:si>
  <x:si>
    <x:t>0,-15,0</x:t>
  </x:si>
  <x:si>
    <x:t>0,-3,0</x:t>
  </x:si>
  <x:si>
    <x:t>se_Punch_Hit01&amp;&amp;se_Swordheavy_Hit</x:t>
  </x:si>
  <x:si>
    <x:t>se_Punch_Hit02&amp;&amp;se_Swordheavy_Hit</x:t>
  </x:si>
  <x:si>
    <x:t>0,7.5,0</x:t>
  </x:si>
  <x:si>
    <x:t>0,-1.7,0</x:t>
  </x:si>
  <x:si>
    <x:t>se_Sword_Hit&amp;&amp;se_Sword_Hit02</x:t>
  </x:si>
  <x:si>
    <x:t>0,0,-0.4</x:t>
  </x:si>
  <x:si>
    <x:t>se_Sword_Hit02</x:t>
  </x:si>
  <x:si>
    <x:t>0,0.2,-2</x:t>
  </x:si>
  <x:si>
    <x:t>hit01&amp;&amp;hit02&amp;&amp;hit03&amp;&amp;hit04</x:t>
  </x:si>
  <x:si>
    <x:t>1645&amp;&amp;1646&amp;&amp;1647</x:t>
  </x:si>
  <x:si>
    <x:t>1628&amp;&amp;1629&amp;&amp;1630&amp;&amp;1639</x:t>
  </x:si>
  <x:si>
    <x:t>1,0.15</x:t>
  </x:si>
  <x:si>
    <x:t>se_Swordheavy_Hit&amp;&amp;se_Sword_Hit02</x:t>
  </x:si>
  <x:si>
    <x:t>0,1.26,0</x:t>
  </x:si>
  <x:si>
    <x:t>smallfire_hit</x:t>
  </x:si>
  <x:si>
    <x:t>0.5,0,0</x:t>
  </x:si>
  <x:si>
    <x:r>
      <x:rPr>
        <x:sz val="11"/>
        <x:color theme="1"/>
        <x:rFont val="等线"/>
        <x:charset val="134"/>
        <x:scheme val="minor"/>
      </x:rPr>
      <x:t>hit0</x:t>
    </x:r>
    <x:r>
      <x:rPr>
        <x:sz val="11"/>
        <x:color theme="1"/>
        <x:rFont val="等线"/>
        <x:charset val="134"/>
        <x:scheme val="minor"/>
      </x:rPr>
      <x:t>2</x:t>
    </x:r>
  </x:si>
  <x:si>
    <x:t>leaves_hit</x:t>
  </x:si>
  <x:si>
    <x:t>0,-0.01,-2</x:t>
  </x:si>
  <x:si>
    <x:t>0,1.2,-0.2</x:t>
  </x:si>
  <x:si>
    <x:t>enel001_body_attack01_hit_G</x:t>
  </x:si>
  <x:si>
    <x:t>1,0.12</x:t>
  </x:si>
  <x:si>
    <x:t>0,0.03,-2</x:t>
  </x:si>
  <x:si>
    <x:t>0,-0.05,-2</x:t>
  </x:si>
  <x:si>
    <x:t>1745&amp;&amp;1746</x:t>
  </x:si>
  <x:si>
    <x:r>
      <x:rPr>
        <x:sz val="11"/>
        <x:color theme="1"/>
        <x:rFont val="等线"/>
        <x:charset val="134"/>
        <x:scheme val="minor"/>
      </x:rPr>
      <x:t>hit</x:t>
    </x:r>
    <x:r>
      <x:rPr>
        <x:sz val="11"/>
        <x:color theme="1"/>
        <x:rFont val="等线"/>
        <x:charset val="134"/>
        <x:scheme val="minor"/>
      </x:rPr>
      <x:t>02</x:t>
    </x:r>
  </x:si>
  <x:si>
    <x:t>0,-8,0</x:t>
  </x:si>
  <x:si>
    <x:t>0,13,0</x:t>
  </x:si>
  <x:si>
    <x:t>1.5,0,0</x:t>
  </x:si>
  <x:si>
    <x:t>firespirit_hit</x:t>
  </x:si>
  <x:si>
    <x:t>firespirit_hit&amp;&amp;se_Punch_Giant_Hit</x:t>
  </x:si>
  <x:si>
    <x:t>enel001_body_attack01_hit_P</x:t>
  </x:si>
  <x:si>
    <x:t>se_Punch_Hit01&amp;&amp;se_Punch_Giant_Hit</x:t>
  </x:si>
  <x:si>
    <x:t>se_Punch_Hit02&amp;&amp;se_Punch_Giant_Hit</x:t>
  </x:si>
  <x:si>
    <x:t>se_Punch_Giant_Hit&amp;&amp;se_Punch_FaceHit&amp;&amp;Punch_Boxing_BodyHit05&amp;&amp;sel_CriticalHit01</x:t>
  </x:si>
  <x:si>
    <x:t>se_Sword_Hit&amp;&amp;enel_Electric02</x:t>
  </x:si>
  <x:si>
    <x:r>
      <x:rPr>
        <x:sz val="11"/>
        <x:color theme="1"/>
        <x:rFont val="等线"/>
        <x:charset val="134"/>
        <x:scheme val="minor"/>
      </x:rPr>
      <x:t>0</x:t>
    </x:r>
    <x:r>
      <x:rPr>
        <x:sz val="11"/>
        <x:color theme="1"/>
        <x:rFont val="等线"/>
        <x:charset val="134"/>
        <x:scheme val="minor"/>
      </x:rPr>
      <x:t>,1.2,0</x:t>
    </x:r>
  </x:si>
  <x:si>
    <x:t>se_Sword_Hit&amp;&amp;enel_Electric03</x:t>
  </x:si>
  <x:si>
    <x:r>
      <x:rPr>
        <x:sz val="11"/>
        <x:color theme="1"/>
        <x:rFont val="等线"/>
        <x:charset val="134"/>
        <x:scheme val="minor"/>
      </x:rPr>
      <x:t>hit0</x:t>
    </x:r>
    <x:r>
      <x:rPr>
        <x:sz val="11"/>
        <x:color theme="1"/>
        <x:rFont val="等线"/>
        <x:charset val="134"/>
        <x:scheme val="minor"/>
      </x:rPr>
      <x:t>4</x:t>
    </x:r>
  </x:si>
  <x:si>
    <x:t>se_Sword_Hit&amp;&amp;enel_Electric01</x:t>
  </x:si>
  <x:si>
    <x:t>se_Punch_Hit01&amp;&amp;enel_Electric02</x:t>
  </x:si>
  <x:si>
    <x:t>se_Punch_Hit02&amp;&amp;enel_Electric03</x:t>
  </x:si>
  <x:si>
    <x:t>2,0.1</x:t>
  </x:si>
  <x:si>
    <x:r>
      <x:rPr>
        <x:sz val="11"/>
        <x:color theme="1"/>
        <x:rFont val="等线"/>
        <x:charset val="134"/>
        <x:scheme val="minor"/>
      </x:rPr>
      <x:t>1,0.</x:t>
    </x:r>
    <x:r>
      <x:rPr>
        <x:sz val="11"/>
        <x:color theme="1"/>
        <x:rFont val="等线"/>
        <x:charset val="134"/>
        <x:scheme val="minor"/>
      </x:rPr>
      <x:t>2</x:t>
    </x:r>
  </x:si>
  <x:si>
    <x:t>se_Kick_Hit01&amp;&amp;enel_Electric01</x:t>
  </x:si>
  <x:si>
    <x:t>se_Kick_Hit01&amp;&amp;enel_Electric04</x:t>
  </x:si>
  <x:si>
    <x:t>0,0.1,0</x:t>
  </x:si>
  <x:si>
    <x:t>root#0,5.5,0</x:t>
  </x:si>
  <x:si>
    <x:t>se_Swordheavy_Hit&amp;&amp;enel_Electric04</x:t>
  </x:si>
  <x:si>
    <x:t>root#0,0.1,0</x:t>
  </x:si>
  <x:si>
    <x:t>0,0,-0.55</x:t>
  </x:si>
  <x:si>
    <x:t xml:space="preserve"> </x:t>
  </x:si>
  <x:si>
    <x:t>20,3,0</x:t>
  </x:si>
  <x:si>
    <x:t>se_Punch_Giant_Hit&amp;&amp;se_Swordheavy_Hit&amp;&amp;enel_Electric04</x:t>
  </x:si>
  <x:si>
    <x:t>-0.5,0,-2</x:t>
  </x:si>
  <x:si>
    <x:r>
      <x:rPr>
        <x:sz val="11"/>
        <x:color theme="1"/>
        <x:rFont val="等线"/>
        <x:charset val="134"/>
        <x:scheme val="minor"/>
      </x:rPr>
      <x:t>r</x:t>
    </x:r>
    <x:r>
      <x:rPr>
        <x:sz val="11"/>
        <x:color theme="1"/>
        <x:rFont val="等线"/>
        <x:charset val="134"/>
        <x:scheme val="minor"/>
      </x:rPr>
      <x:t>oot</x:t>
    </x:r>
  </x:si>
  <x:si>
    <x:r>
      <x:rPr>
        <x:sz val="11"/>
        <x:color theme="1"/>
        <x:rFont val="等线"/>
        <x:charset val="134"/>
        <x:scheme val="minor"/>
      </x:rPr>
      <x:t>h</x:t>
    </x:r>
    <x:r>
      <x:rPr>
        <x:sz val="11"/>
        <x:color theme="1"/>
        <x:rFont val="等线"/>
        <x:charset val="134"/>
        <x:scheme val="minor"/>
      </x:rPr>
      <x:t>it01</x:t>
    </x:r>
  </x:si>
  <x:si>
    <x:r>
      <x:rPr>
        <x:sz val="11"/>
        <x:color theme="1"/>
        <x:rFont val="等线"/>
        <x:charset val="134"/>
        <x:scheme val="minor"/>
      </x:rPr>
      <x:t>h</x:t>
    </x:r>
    <x:r>
      <x:rPr>
        <x:sz val="11"/>
        <x:color theme="1"/>
        <x:rFont val="等线"/>
        <x:charset val="134"/>
        <x:scheme val="minor"/>
      </x:rPr>
      <x:t>it02</x:t>
    </x:r>
  </x:si>
  <x:si>
    <x:t>hit04&amp;&amp;hit03&amp;&amp;hit02</x:t>
  </x:si>
  <x:si>
    <x:r>
      <x:rPr>
        <x:sz val="11"/>
        <x:color theme="1"/>
        <x:rFont val="等线"/>
        <x:charset val="134"/>
        <x:scheme val="minor"/>
      </x:rPr>
      <x:t>3</x:t>
    </x:r>
    <x:r>
      <x:rPr>
        <x:sz val="11"/>
        <x:color theme="1"/>
        <x:rFont val="等线"/>
        <x:charset val="134"/>
        <x:scheme val="minor"/>
      </x:rPr>
      <x:t>,0.1,1</x:t>
    </x:r>
  </x:si>
  <x:si>
    <x:t>3,0.05,1</x:t>
  </x:si>
  <x:si>
    <x:t>se_Sword_Hit&amp;&amp;se_Shoot_Hit</x:t>
  </x:si>
  <x:si>
    <x:t>0.15&amp;&amp;1.4</x:t>
  </x:si>
  <x:si>
    <x:t>0.5,0.15,-2</x:t>
  </x:si>
  <x:si>
    <x:r>
      <x:rPr>
        <x:sz val="11"/>
        <x:color theme="1"/>
        <x:rFont val="等线"/>
        <x:charset val="134"/>
        <x:scheme val="minor"/>
      </x:rPr>
      <x:t>0.</x:t>
    </x:r>
    <x:r>
      <x:rPr>
        <x:sz val="11"/>
        <x:color theme="1"/>
        <x:rFont val="等线"/>
        <x:charset val="134"/>
        <x:scheme val="minor"/>
      </x:rPr>
      <x:t>3</x:t>
    </x:r>
    <x:r>
      <x:rPr>
        <x:sz val="11"/>
        <x:color theme="1"/>
        <x:rFont val="等线"/>
        <x:charset val="134"/>
        <x:scheme val="minor"/>
      </x:rPr>
      <x:t>&amp;&amp;</x:t>
    </x:r>
    <x:r>
      <x:rPr>
        <x:sz val="11"/>
        <x:color theme="1"/>
        <x:rFont val="等线"/>
        <x:charset val="134"/>
        <x:scheme val="minor"/>
      </x:rPr>
      <x:t>0.5</x:t>
    </x:r>
  </x:si>
  <x:si>
    <x:t>Hero_MingGe_SkillAttack10_07</x:t>
  </x:si>
  <x:si>
    <x:t>0.3&amp;&amp;3</x:t>
  </x:si>
  <x:si>
    <x:t>1.5,0,-1.9</x:t>
  </x:si>
  <x:si>
    <x:t>-2.7,0,-3</x:t>
  </x:si>
  <x:si>
    <x:t>0.5,0,-0.8</x:t>
  </x:si>
  <x:si>
    <x:t>-3.4,0,-0.5</x:t>
  </x:si>
  <x:si>
    <x:t>-1.1,0,-1.35</x:t>
  </x:si>
  <x:si>
    <x:t>0,-2,0</x:t>
  </x:si>
  <x:si>
    <x:t>-2,0,-2</x:t>
  </x:si>
  <x:si>
    <x:r>
      <x:rPr>
        <x:sz val="11"/>
        <x:color theme="1"/>
        <x:rFont val="等线"/>
        <x:charset val="134"/>
        <x:scheme val="minor"/>
      </x:rPr>
      <x:t>hit</x:t>
    </x:r>
    <x:r>
      <x:rPr>
        <x:sz val="11"/>
        <x:color theme="1"/>
        <x:rFont val="等线"/>
        <x:charset val="134"/>
        <x:scheme val="minor"/>
      </x:rPr>
      <x:t>01</x:t>
    </x:r>
  </x:si>
  <x:si>
    <x:t>0,4.5,0.8</x:t>
  </x:si>
  <x:si>
    <x:t>root#2.5,-1,0</x:t>
  </x:si>
  <x:si>
    <x:t>0,4.5,-0.8</x:t>
  </x:si>
  <x:si>
    <x:t>2004&amp;&amp;39&amp;&amp;39</x:t>
  </x:si>
  <x:si>
    <x:r>
      <x:rPr>
        <x:sz val="11"/>
        <x:color theme="1"/>
        <x:rFont val="等线"/>
        <x:charset val="134"/>
        <x:scheme val="minor"/>
      </x:rPr>
      <x:t>hit0</x:t>
    </x:r>
    <x:r>
      <x:rPr>
        <x:sz val="11"/>
        <x:color theme="1"/>
        <x:rFont val="等线"/>
        <x:charset val="134"/>
        <x:scheme val="minor"/>
      </x:rPr>
      <x:t>1</x:t>
    </x:r>
  </x:si>
  <x:si>
    <x:r>
      <x:rPr>
        <x:sz val="11"/>
        <x:color theme="1"/>
        <x:rFont val="等线"/>
        <x:charset val="134"/>
        <x:scheme val="minor"/>
      </x:rPr>
      <x:t>d</x:t>
    </x:r>
    <x:r>
      <x:rPr>
        <x:sz val="11"/>
        <x:color theme="1"/>
        <x:rFont val="等线"/>
        <x:charset val="134"/>
        <x:scheme val="minor"/>
      </x:rPr>
      <x:t>eath</x:t>
    </x:r>
  </x:si>
  <x:si>
    <x:t>0.2,-0.1,0</x:t>
  </x:si>
  <x:si>
    <x:t>-0.2,0,0</x:t>
  </x:si>
  <x:si>
    <x:t>punch_hit_small02</x:t>
  </x:si>
  <x:si>
    <x:t>1,0.1,0</x:t>
  </x:si>
  <x:si>
    <x:t>0.3&amp;&amp;0.5</x:t>
  </x:si>
  <x:si>
    <x:t>0.3&amp;&amp;1</x:t>
  </x:si>
  <x:si>
    <x:t>2.1,0,0</x:t>
  </x:si>
  <x:si>
    <x:r>
      <x:rPr>
        <x:sz val="11"/>
        <x:color theme="1"/>
        <x:rFont val="等线"/>
        <x:charset val="134"/>
        <x:scheme val="minor"/>
      </x:rPr>
      <x:t>2</x:t>
    </x:r>
    <x:r>
      <x:rPr>
        <x:sz val="11"/>
        <x:color theme="1"/>
        <x:rFont val="等线"/>
        <x:charset val="134"/>
        <x:scheme val="minor"/>
      </x:rPr>
      <x:t>062&amp;&amp;</x:t>
    </x:r>
    <x:r>
      <x:rPr>
        <x:sz val="11"/>
        <x:color theme="1"/>
        <x:rFont val="等线"/>
        <x:charset val="134"/>
        <x:scheme val="minor"/>
      </x:rPr>
      <x:t>2065</x:t>
    </x:r>
  </x:si>
  <x:si>
    <x:t>flaota</x:t>
  </x:si>
  <x:si>
    <x:t>-4,0,-2</x:t>
  </x:si>
  <x:si>
    <x:t>0,3,0</x:t>
  </x:si>
  <x:si>
    <x:t>2,0.085</x:t>
  </x:si>
  <x:si>
    <x:t>2281&amp;&amp;2282&amp;&amp;2283</x:t>
  </x:si>
  <x:si>
    <x:t>0,0.4,0</x:t>
  </x:si>
  <x:si>
    <x:t>0.2&amp;&amp;0.75</x:t>
  </x:si>
  <x:si>
    <x:t>common_ice_hit02</x:t>
  </x:si>
  <x:si>
    <x:t>0.25&amp;&amp;1.5</x:t>
  </x:si>
  <x:si>
    <x:t>0.3&amp;&amp;3.3</x:t>
  </x:si>
  <x:si>
    <x:t>Squish_WetSlimeHit2</x:t>
  </x:si>
  <x:si>
    <x:t>1,2,0</x:t>
  </x:si>
  <x:si>
    <x:t>3,0.05,2</x:t>
  </x:si>
  <x:si>
    <x:t>1,0.08</x:t>
  </x:si>
  <x:si>
    <x:t>2305&amp;&amp;2215</x:t>
  </x:si>
  <x:si>
    <x:t>2,0,-2</x:t>
  </x:si>
  <x:si>
    <x:t>1,3.655,0</x:t>
  </x:si>
  <x:si>
    <x:t>-1,0,-2</x:t>
  </x:si>
  <x:si>
    <x:t>2,0,0</x:t>
  </x:si>
  <x:si>
    <x:t>4,0,-4</x:t>
  </x:si>
  <x:si>
    <x:t>5,0,-4</x:t>
  </x:si>
  <x:si>
    <x:t>7,0,-1</x:t>
  </x:si>
  <x:si>
    <x:t>8,0,-2</x:t>
  </x:si>
  <x:si>
    <x:t>Hero_XinShanZhi_Hit01_01</x:t>
  </x:si>
  <x:si>
    <x:t>Hero_XinShanZhi_Hit01_02</x:t>
  </x:si>
  <x:si>
    <x:t>Hero_XinShanZhi_Hit01_03</x:t>
  </x:si>
  <x:si>
    <x:t>Hero_XinShanZhi_SkillHit06_01</x:t>
  </x:si>
  <x:si>
    <x:t>Hero_XinShanZhi_SkillHit06_02</x:t>
  </x:si>
  <x:si>
    <x:t>Hero_XinShanZhi_SkillHit06_03</x:t>
  </x:si>
  <x:si>
    <x:t>Hero_XinShanZhi_SkillHit06_04</x:t>
  </x:si>
  <x:si>
    <x:t>Hero_XinShanZhi_SkillHit03_01</x:t>
  </x:si>
  <x:si>
    <x:t>2142&amp;&amp;2110</x:t>
  </x:si>
  <x:si>
    <x:t>Hero_XinShanZhi_SkillHit02_01</x:t>
  </x:si>
  <x:si>
    <x:t>Hero_XinShanZhi_SkillHit04_01</x:t>
  </x:si>
  <x:si>
    <x:t>0.3&amp;&amp;0.4</x:t>
  </x:si>
  <x:si>
    <x:t>Hero_XinShanZhi_SkillHit05_01</x:t>
  </x:si>
  <x:si>
    <x:t>Hero_XinShanZhi_SkillHit05_02</x:t>
  </x:si>
  <x:si>
    <x:t>Hero_XinShanZhi_SkillHit05_03</x:t>
  </x:si>
  <x:si>
    <x:t>0,0.05,-2</x:t>
  </x:si>
  <x:si>
    <x:t>Hero_XinShanZhi_SkillHit08_01</x:t>
  </x:si>
  <x:si>
    <x:t>0.3,0,-2</x:t>
  </x:si>
  <x:si>
    <x:t>0.3&amp;&amp;0.7</x:t>
  </x:si>
  <x:si>
    <x:t>0,2.3,0</x:t>
  </x:si>
  <x:si>
    <x:t>Bip001</x:t>
  </x:si>
  <x:si>
    <x:t>Hero_XinLuo_SkillAttack06_08</x:t>
  </x:si>
  <x:si>
    <x:t>0,0.5,0</x:t>
  </x:si>
  <x:si>
    <x:t>2233&amp;&amp;2235&amp;&amp;2236</x:t>
  </x:si>
  <x:si>
    <x:t>0.15&amp;&amp;2</x:t>
  </x:si>
  <x:si>
    <x:t>0.12&amp;&amp;3</x:t>
  </x:si>
  <x:si>
    <x:t>0.15&amp;&amp;0.6</x:t>
  </x:si>
  <x:si>
    <x:r>
      <x:rPr>
        <x:sz val="11"/>
        <x:color theme="1"/>
        <x:rFont val="等线"/>
        <x:charset val="134"/>
        <x:scheme val="minor"/>
      </x:rPr>
      <x:t>0</x:t>
    </x:r>
    <x:r>
      <x:rPr>
        <x:sz val="11"/>
        <x:color theme="1"/>
        <x:rFont val="等线"/>
        <x:charset val="134"/>
        <x:scheme val="minor"/>
      </x:rPr>
      <x:t>,1.5,0</x:t>
    </x:r>
  </x:si>
  <x:si>
    <x:r>
      <x:rPr>
        <x:sz val="11"/>
        <x:color theme="1"/>
        <x:rFont val="等线"/>
        <x:charset val="134"/>
        <x:scheme val="minor"/>
      </x:rPr>
      <x:t>2377</x:t>
    </x:r>
    <x:r>
      <x:rPr>
        <x:sz val="11"/>
        <x:color theme="1"/>
        <x:rFont val="等线"/>
        <x:charset val="134"/>
        <x:scheme val="minor"/>
      </x:rPr>
      <x:t>&amp;&amp;2367</x:t>
    </x:r>
  </x:si>
  <x:si>
    <x:t>3,0,0</x:t>
  </x:si>
  <x:si>
    <x:t>0,-0.2,0</x:t>
  </x:si>
  <x:si>
    <x:t>0,0.03,0</x:t>
  </x:si>
  <x:si>
    <x:t>0.15&amp;&amp;0.5</x:t>
  </x:si>
  <x:si>
    <x:t>1.3,0,0</x:t>
  </x:si>
  <x:si>
    <x:t>0.6,3.8,0</x:t>
  </x:si>
  <x:si>
    <x:t>15,1.5,0</x:t>
  </x:si>
  <x:si>
    <x:t>0,0.02,-2</x:t>
  </x:si>
  <x:si>
    <x:t>-0.9,0,0</x:t>
  </x:si>
  <x:si>
    <x:t>-0.3,0,0</x:t>
  </x:si>
  <x:si>
    <x:t>-1.1,0,0</x:t>
  </x:si>
  <x:si>
    <x:t>-0.1,0,0</x:t>
  </x:si>
  <x:si>
    <x:t>-1.5,0.05,-3.5</x:t>
  </x:si>
  <x:si>
    <x:t>-0.6,0.05,-0.5</x:t>
  </x:si>
  <x:si>
    <x:t>2.8,0.05,-3.5</x:t>
  </x:si>
  <x:si>
    <x:t>1.9,0.05,-0.5</x:t>
  </x:si>
  <x:si>
    <x:t>-3,0.05,-2</x:t>
  </x:si>
  <x:si>
    <x:t>2.6,0.05,0.8</x:t>
  </x:si>
  <x:si>
    <x:t>2.6,0.05,-4.9</x:t>
  </x:si>
  <x:si>
    <x:t>0,0.3,-2</x:t>
  </x:si>
  <x:si>
    <x:t>0.6,0.05,-2</x:t>
  </x:si>
  <x:si>
    <x:t>1,0.002</x:t>
  </x:si>
  <x:si>
    <x:t>-3.1,0,-2</x:t>
  </x:si>
  <x:si>
    <x:t>-2.3,0,-2</x:t>
  </x:si>
  <x:si>
    <x:t>0,3.2,0</x:t>
  </x:si>
  <x:si>
    <x:t>root#2.3,0,0</x:t>
  </x:si>
  <x:si>
    <x:t>-1.4,0.05,-4</x:t>
  </x:si>
  <x:si>
    <x:t>0.6,0.05,1</x:t>
  </x:si>
  <x:si>
    <x:t>2.6,0.05,-4</x:t>
  </x:si>
  <x:si>
    <x:t>4.6,0.05,1</x:t>
  </x:si>
  <x:si>
    <x:t>2</x:t>
  </x:si>
  <x:si>
    <x:t>0.25&amp;&amp;0.7</x:t>
  </x:si>
  <x:si>
    <x:t>-1.1,0,-2</x:t>
  </x:si>
  <x:si>
    <x:t>-1.5,0,-2</x:t>
  </x:si>
  <x:si>
    <x:t>1,0.03</x:t>
  </x:si>
  <x:si>
    <x:t>2.5,0,-4</x:t>
  </x:si>
  <x:si>
    <x:t>5.5,0,0</x:t>
  </x:si>
  <x:si>
    <x:t>8.5,0,-3</x:t>
  </x:si>
  <x:si>
    <x:t>1,0,-3</x:t>
  </x:si>
  <x:si>
    <x:t>3.5,0,-1</x:t>
  </x:si>
  <x:si>
    <x:t>6,0,-3</x:t>
  </x:si>
  <x:si>
    <x:t>8.2,0,-1</x:t>
  </x:si>
  <x:si>
    <x:t>1,0.18</x:t>
  </x:si>
  <x:si>
    <x:t>-2.5,0,-2</x:t>
  </x:si>
  <x:si>
    <x:t>-0.5,0,-3</x:t>
  </x:si>
  <x:si>
    <x:t>1.5,0,-1</x:t>
  </x:si>
  <x:si>
    <x:t>3.5,0,-1.5</x:t>
  </x:si>
  <x:si>
    <x:t>5.2,0,-2</x:t>
  </x:si>
  <x:si>
    <x:t>3.2,0,0.5</x:t>
  </x:si>
  <x:si>
    <x:t>3,0,-4.5</x:t>
  </x:si>
  <x:si>
    <x:t>1.1,0,2</x:t>
  </x:si>
  <x:si>
    <x:t>1.3,0,-6</x:t>
  </x:si>
  <x:si>
    <x:t>0.2,0,0</x:t>
  </x:si>
  <x:si>
    <x:t>1,0.07</x:t>
  </x:si>
  <x:si>
    <x:t>1,0.04</x:t>
  </x:si>
  <x:si>
    <x:t>2,0.04</x:t>
  </x:si>
  <x:si>
    <x:t>5,0,0</x:t>
  </x:si>
  <x:si>
    <x:t>1,0.005</x:t>
  </x:si>
  <x:si>
    <x:t>1.35,0,0</x:t>
  </x:si>
  <x:si>
    <x:t>0.3&amp;&amp;0.3</x:t>
  </x:si>
  <x:si>
    <x:t>0.3&amp;&amp;1.3</x:t>
  </x:si>
  <x:si>
    <x:t>0.3&amp;&amp;8</x:t>
  </x:si>
  <x:si>
    <x:t>0.4&amp;&amp;3</x:t>
  </x:si>
  <x:si>
    <x:t>-2.9,0,-2</x:t>
  </x:si>
  <x:si>
    <x:t>-2.1,0,-4</x:t>
  </x:si>
  <x:si>
    <x:t>-1.9,0,0</x:t>
  </x:si>
  <x:si>
    <x:t>0.5&amp;&amp;6</x:t>
  </x:si>
  <x:si>
    <x:t>0.5,0,-2</x:t>
  </x:si>
  <x:si>
    <x:t>3,0,-2</x:t>
  </x:si>
  <x:si>
    <x:t>0.6,0,-2</x:t>
  </x:si>
  <x:si>
    <x:t>1,0.06</x:t>
  </x:si>
  <x:si>
    <x:t>1,0.13</x:t>
  </x:si>
  <x:si>
    <x:t>0.8,0,-2</x:t>
  </x:si>
  <x:si>
    <x:t>0.3&amp;&amp;4</x:t>
  </x:si>
  <x:si>
    <x:t>Hero_LiJiu_SkillAttack03_09</x:t>
  </x:si>
  <x:si>
    <x:t>luccifingerpistolhit</x:t>
  </x:si>
  <x:si>
    <x:t>0.4&amp;&amp;2.5</x:t>
  </x:si>
  <x:si>
    <x:t>0.35&amp;&amp;3</x:t>
  </x:si>
  <x:si>
    <x:t>0.2&amp;&amp;0.2</x:t>
  </x:si>
  <x:si>
    <x:t>0.066&amp;&amp;2.2</x:t>
  </x:si>
  <x:si>
    <x:t>0.2&amp;&amp;5</x:t>
  </x:si>
  <x:si>
    <x:t>0.066&amp;&amp;0.9</x:t>
  </x:si>
  <x:si>
    <x:t>0.066&amp;&amp;1.5</x:t>
  </x:si>
  <x:si>
    <x:t>1,0.01</x:t>
  </x:si>
  <x:si>
    <x:t>0.3&amp;&amp;1.4</x:t>
  </x:si>
  <x:si>
    <x:t>0.3&amp;&amp;1.7</x:t>
  </x:si>
  <x:si>
    <x:t>0.4&amp;&amp;1.2</x:t>
  </x:si>
  <x:si>
    <x:t>0.2&amp;&amp;1.6</x:t>
  </x:si>
  <x:si>
    <x:t>0.5&amp;&amp;2</x:t>
  </x:si>
  <x:si>
    <x:t>4,3,0</x:t>
  </x:si>
  <x:si>
    <x:t>4,5,0</x:t>
  </x:si>
  <x:si>
    <x:t>6,1.5,0</x:t>
  </x:si>
  <x:si>
    <x:t>3069&amp;&amp;3070&amp;&amp;3071</x:t>
  </x:si>
  <x:si>
    <x:t>-50,0.5,0</x:t>
  </x:si>
  <x:si>
    <x:t>16,3,0</x:t>
  </x:si>
  <x:si>
    <x:t>16,1.5,0</x:t>
  </x:si>
  <x:si>
    <x:t>1,0.25</x:t>
  </x:si>
  <x:si>
    <x:t>1,0.035</x:t>
  </x:si>
  <x:si>
    <x:t>slash_large</x:t>
  </x:si>
  <x:si>
    <x:t>0.22&amp;&amp;2.5</x:t>
  </x:si>
  <x:si>
    <x:t>0.35&amp;&amp;1</x:t>
  </x:si>
  <x:si>
    <x:t>0.35&amp;&amp;2.5</x:t>
  </x:si>
  <x:si>
    <x:t>0.4&amp;&amp;1</x:t>
  </x:si>
  <x:si>
    <x:t>0.2&amp;&amp;1.2</x:t>
  </x:si>
  <x:si>
    <x:t>0.26&amp;&amp;2</x:t>
  </x:si>
  <x:si>
    <x:t>0.3&amp;&amp;2</x:t>
  </x:si>
  <x:si>
    <x:t>1.6&amp;&amp;2</x:t>
  </x:si>
  <x:si>
    <x:t>1,0.051</x:t>
  </x:si>
  <x:si>
    <x:t>0.2&amp;&amp;1</x:t>
  </x:si>
  <x:si>
    <x:t>0.35&amp;&amp;0.4</x:t>
  </x:si>
  <x:si>
    <x:t>0.1</x:t>
  </x:si>
  <x:si>
    <x:t>0.25&amp;&amp;1</x:t>
  </x:si>
  <x:si>
    <x:t>0.2</x:t>
  </x:si>
  <x:si>
    <x:t>0.2&amp;&amp;3</x:t>
  </x:si>
  <x:si>
    <x:t>0.2&amp;&amp;8</x:t>
  </x:si>
  <x:si>
    <x:t>Peronasnew_hit</x:t>
  </x:si>
  <x:si>
    <x:t>-0.91,1.24,-1.87</x:t>
  </x:si>
  <x:si>
    <x:t>-2.6,2.09,-2.87</x:t>
  </x:si>
  <x:si>
    <x:t>-0.7,1,-2.5</x:t>
  </x:si>
  <x:si>
    <x:t>-1.67,1.5,-2.5</x:t>
  </x:si>
  <x:si>
    <x:t>0,-0.8,0</x:t>
  </x:si>
  <x:si>
    <x:t>3</x:t>
  </x:si>
  <x:si>
    <x:t>1</x:t>
  </x:si>
  <x:si>
    <x:t>0.45&amp;&amp;3</x:t>
  </x:si>
  <x:si>
    <x:t>0.45&amp;&amp;1</x:t>
  </x:si>
  <x:si>
    <x:t>2.2,0,0</x:t>
  </x:si>
  <x:si>
    <x:t>0,3.5,0</x:t>
  </x:si>
  <x:si>
    <x:t>1,0.02</x:t>
  </x:si>
  <x:si>
    <x:t>0,0.8,0</x:t>
  </x:si>
  <x:si>
    <x:t>0.5&amp;&amp;1</x:t>
  </x:si>
  <x:si>
    <x:t>hit02&amp;&amp;hit01</x:t>
  </x:si>
  <x:si>
    <x:t>0.15&amp;&amp;5</x:t>
  </x:si>
  <x:si>
    <x:t>0.05,1.3,0</x:t>
  </x:si>
  <x:si>
    <x:t>Bip001 Head#0,0.1,0</x:t>
  </x:si>
  <x:si>
    <x:t>0.2&amp;&amp;3.8</x:t>
  </x:si>
  <x:si>
    <x:t>0.2&amp;&amp;10</x:t>
  </x:si>
  <x:si>
    <x:t>0.15&amp;&amp;10</x:t>
  </x:si>
  <x:si>
    <x:t>2,2,25</x:t>
  </x:si>
  <x:si>
    <x:t>se_Sword_hit02</x:t>
  </x:si>
  <x:si>
    <x:t>Hawkins_Attack05_Hit</x:t>
  </x:si>
  <x:si>
    <x:t>28,2,0</x:t>
  </x:si>
  <x:si>
    <x:t>se_Punch_Hit01&amp;&amp;se_Kick_Hit02</x:t>
  </x:si>
  <x:si>
    <x:t>Drake_Attack01_01Hit</x:t>
  </x:si>
  <x:si>
    <x:t>Drake_Attack01_02Hit</x:t>
  </x:si>
  <x:si>
    <x:t>se_Swordheavy_Hit&amp;&amp;Hit_Punch01</x:t>
  </x:si>
  <x:si>
    <x:t>se_Sword_Hit&amp;&amp;Hit_Punch02</x:t>
  </x:si>
  <x:si>
    <x:t>se_Sword_Hit&amp;&amp;Hit_Punch03</x:t>
  </x:si>
  <x:si>
    <x:t>Drake_Attack03_03Hit</x:t>
  </x:si>
  <x:si>
    <x:t>Drake_Attack04Hit</x:t>
  </x:si>
  <x:si>
    <x:t>Hit_Punch01</x:t>
  </x:si>
  <x:si>
    <x:t>Hit_Punch02</x:t>
  </x:si>
  <x:si>
    <x:t>Hit_Punch03</x:t>
  </x:si>
  <x:si>
    <x:t>se_Sword_Hit&amp;&amp;Hit_Punch01</x:t>
  </x:si>
  <x:si>
    <x:t>Drake_Attack07_02Hit&amp;&amp;Hit_Punch01</x:t>
  </x:si>
  <x:si>
    <x:t>Drake_Attack07_03Hit&amp;&amp;Hit_Punch02</x:t>
  </x:si>
  <x:si>
    <x:t>Drake_Attack07_01Hit</x:t>
  </x:si>
  <x:si>
    <x:t>Drake_Attack07_02Hit</x:t>
  </x:si>
  <x:si>
    <x:t>Drake_Attack07_03Hit</x:t>
  </x:si>
  <x:si>
    <x:t>Drake_Attack08_01Hit</x:t>
  </x:si>
  <x:si>
    <x:t>Bip001 Spine3</x:t>
  </x:si>
  <x:si>
    <x:t>Drake_Attack08_02Hit</x:t>
  </x:si>
  <x:si>
    <x:t>0,15,0.2</x:t>
  </x:si>
  <x:si>
    <x:t>0.1&amp;&amp;0.8</x:t>
  </x:si>
  <x:si>
    <x:t>se_Sword_Hit&amp;&amp;se_Punch_Giant_Hit&amp;&amp;se_Swordheavy_Hit</x:t>
  </x:si>
  <x:si>
    <x:t>0,13,0.05</x:t>
  </x:si>
  <x:si>
    <x:t>0,10,0.1</x:t>
  </x:si>
  <x:si>
    <x:t>0,6,2</x:t>
  </x:si>
  <x:si>
    <x:t>0.65&amp;&amp;3.5</x:t>
  </x:si>
  <x:si>
    <x:t>700,0,0</x:t>
  </x:si>
  <x:si>
    <x:t>0.08&amp;&amp;0.06</x:t>
  </x:si>
  <x:si>
    <x:t>Hero_XinLuZi_SkillHit01_01</x:t>
  </x:si>
  <x:si>
    <x:t>0.03&amp;&amp;0.2</x:t>
  </x:si>
  <x:si>
    <x:t>0.03&amp;&amp;0.3</x:t>
  </x:si>
  <x:si>
    <x:t>0.6&amp;&amp;0.3</x:t>
  </x:si>
  <x:si>
    <x:t>0,-40,0</x:t>
  </x:si>
  <x:si>
    <x:t>Hero_YuZhiXiLiu_Skill01Hit_01</x:t>
  </x:si>
  <x:si>
    <x:t>0.4&amp;&amp;1.85</x:t>
  </x:si>
  <x:si>
    <x:t>Hero_YuZhiXiLiu_Skill01Hit_02</x:t>
  </x:si>
  <x:si>
    <x:t>Hero_YuZhiXiLiu_Skill02Hit_01</x:t>
  </x:si>
  <x:si>
    <x:t>0,14,0.2</x:t>
  </x:si>
  <x:si>
    <x:t>Hero_YuZhiXiLiu_Skill02Hit_02</x:t>
  </x:si>
  <x:si>
    <x:t>Hero_YuZhiXiLiu_Skill02Hit_03</x:t>
  </x:si>
  <x:si>
    <x:t>Hero_YuZhiXiLiu_Skill02Hit_04</x:t>
  </x:si>
  <x:si>
    <x:t>Hero_YuZhiXiLiu_Skill03Hit_01</x:t>
  </x:si>
  <x:si>
    <x:t>Hero_YuZhiXiLiu_Skill04Hit_01</x:t>
  </x:si>
  <x:si>
    <x:t>hit01&amp;&amp;hit03&amp;&amp;hit04</x:t>
  </x:si>
  <x:si>
    <x:t>hit03&amp;&amp;hit02&amp;&amp;hit04</x:t>
  </x:si>
  <x:si>
    <x:t>hit01&amp;&amp;hit02&amp;&amp;hit03</x:t>
  </x:si>
  <x:si>
    <x:t>hit01&amp;&amp;hit04&amp;&amp;hit03</x:t>
  </x:si>
  <x:si>
    <x:t>hit04&amp;&amp;hit02&amp;&amp;hit03</x:t>
  </x:si>
  <x:si>
    <x:t>0.5&amp;&amp;0.4</x:t>
  </x:si>
  <x:si>
    <x:t>Hero_YuZhiXiLiu_Skill06Hit_01</x:t>
  </x:si>
  <x:si>
    <x:t>Hero_YuZhiXiLiu_Skill06Hit_02</x:t>
  </x:si>
  <x:si>
    <x:t>0.5&amp;&amp;0.6</x:t>
  </x:si>
  <x:si>
    <x:t>Hero_YuZhiXiLiu_Skill07Hit_01</x:t>
  </x:si>
  <x:si>
    <x:t>Hero_YuZhiXiLiu_Skill07Hit_02</x:t>
  </x:si>
  <x:si>
    <x:t>0.35&amp;&amp;0.5</x:t>
  </x:si>
  <x:si>
    <x:t>0.35&amp;&amp;0.3</x:t>
  </x:si>
  <x:si>
    <x:t>1,0.004</x:t>
  </x:si>
  <x:si>
    <x:t>0.25&amp;&amp;9</x:t>
  </x:si>
  <x:si>
    <x:t>2,0.01</x:t>
  </x:si>
  <x:si>
    <x:t>Hero_JieKe_SkillAttack01_02</x:t>
  </x:si>
  <x:si>
    <x:t>Boss_KaoBuDing_Hit01</x:t>
  </x:si>
  <x:si>
    <x:t>0.9&amp;&amp;4</x:t>
  </x:si>
  <x:si>
    <x:t>0.8&amp;&amp;0.8</x:t>
  </x:si>
  <x:si>
    <x:t>0.8&amp;&amp;0.7</x:t>
  </x:si>
  <x:si>
    <x:t>0.8&amp;&amp;4</x:t>
  </x:si>
  <x:si>
    <x:t>0,1.6,0</x:t>
  </x:si>
  <x:si>
    <x:t>root#0,1.6,0</x:t>
  </x:si>
  <x:si>
    <x:t>Hero_KuiYin_Attack08</x:t>
  </x:si>
  <x:si>
    <x:t>2.2,1.6,0</x:t>
  </x:si>
  <x:si>
    <x:t>0,30,0</x:t>
  </x:si>
  <x:si>
    <x:t>1000,0,0</x:t>
  </x:si>
  <x:si>
    <x:t>4104&amp;&amp;4105</x:t>
  </x:si>
  <x:si>
    <x:t>Hero_Luo_SkillAttack04_03</x:t>
  </x:si>
  <x:si>
    <x:t>2,0.05</x:t>
  </x:si>
  <x:si>
    <x:t>2,0.18</x:t>
  </x:si>
  <x:si>
    <x:t>3,0.18,3</x:t>
  </x:si>
  <x:si>
    <x:t>3,0.18,4</x:t>
  </x:si>
  <x:si>
    <x:t>2,0.03</x:t>
  </x:si>
  <x:si>
    <x:t xml:space="preserve">  </x:t>
  </x:si>
  <x:si>
    <x:t>-2.5,0,0</x:t>
  </x:si>
  <x:si>
    <x:t>slash_general01&amp;&amp;water_hit1</x:t>
  </x:si>
  <x:si>
    <x:t>hit01&amp;&amp;hit02&amp;&amp;hit04</x:t>
  </x:si>
  <x:si>
    <x:t>hit01&amp;&amp;hit02&amp;&amp;hit05</x:t>
  </x:si>
  <x:si>
    <x:t>hit01&amp;&amp;hit02&amp;&amp;hit06</x:t>
  </x:si>
  <x:si>
    <x:t>slash_general01&amp;&amp;water_hit1&amp;&amp;punch_hit_medium01</x:t>
  </x:si>
  <x:si>
    <x:t>hit01&amp;&amp;hit02&amp;&amp;hit07</x:t>
  </x:si>
  <x:si>
    <x:t>hit01&amp;&amp;hit02&amp;&amp;hit08</x:t>
  </x:si>
  <x:si>
    <x:t>hit01&amp;&amp;hit02&amp;&amp;hit09</x:t>
  </x:si>
  <x:si>
    <x:t>hit01&amp;&amp;hit02&amp;&amp;hit10</x:t>
  </x:si>
  <x:si>
    <x:t>hit01&amp;&amp;hit02&amp;&amp;hit11</x:t>
  </x:si>
  <x:si>
    <x:t>4299&amp;&amp;4300</x:t>
  </x:si>
  <x:si>
    <x:t>1,0.33</x:t>
  </x:si>
  <x:si>
    <x:t>0.4,1,0</x:t>
  </x:si>
  <x:si>
    <x:t>0.4,2.3,0</x:t>
  </x:si>
  <x:si>
    <x:t>Cavendish_s2_rockhit</x:t>
  </x:si>
  <x:si>
    <x:t>0.65,1.6,0</x:t>
  </x:si>
  <x:si>
    <x:t>0,-20,2</x:t>
  </x:si>
  <x:si>
    <x:t>0,-1,0</x:t>
  </x:si>
  <x:si>
    <x:t>0,-1.38,-4</x:t>
  </x:si>
  <x:si>
    <x:t>4661&amp;&amp;4662</x:t>
  </x:si>
  <x:si>
    <x:t>0,1.49,0</x:t>
  </x:si>
  <x:si>
    <x:t>0,40,0</x:t>
  </x:si>
  <x:si>
    <x:t>common_fresnel_hit01</x:t>
  </x:si>
  <x:si>
    <x:t>s蛇女</x:t>
  </x:si>
  <x:si>
    <x:t>S老鹰09</x:t>
  </x:si>
  <x:si>
    <x:t>S老鹰10</x:t>
  </x:si>
  <x:si>
    <x:t>戈普10</x:t>
  </x:si>
  <x:si>
    <x:t>戈普11</x:t>
  </x:si>
  <x:si>
    <x:t>戈普12</x:t>
  </x:si>
  <x:si>
    <x:t>卡古01</x:t>
  </x:si>
  <x:si>
    <x:t>卡古02</x:t>
  </x:si>
  <x:si>
    <x:t>卡古03</x:t>
  </x:si>
  <x:si>
    <x:t>卡古04</x:t>
  </x:si>
  <x:si>
    <x:t>卡古05</x:t>
  </x:si>
  <x:si>
    <x:t>卡古06</x:t>
  </x:si>
  <x:si>
    <x:t>卡古07</x:t>
  </x:si>
  <x:si>
    <x:t>卡古08</x:t>
  </x:si>
  <x:si>
    <x:t>卡古09</x:t>
  </x:si>
  <x:si>
    <x:t>卡古10</x:t>
  </x:si>
  <x:si>
    <x:t>卡古11</x:t>
  </x:si>
  <x:si>
    <x:t>卡古12</x:t>
  </x:si>
  <x:si>
    <x:t>卡古13</x:t>
  </x:si>
  <x:si>
    <x:t>卡古14</x:t>
  </x:si>
  <x:si>
    <x:t>卡古15</x:t>
  </x:si>
  <x:si>
    <x:t>卡古16</x:t>
  </x:si>
  <x:si>
    <x:t>卡古17</x:t>
  </x:si>
  <x:si>
    <x:t>卡古18</x:t>
  </x:si>
  <x:si>
    <x:t>卡古19</x:t>
  </x:si>
  <x:si>
    <x:t>卡古20</x:t>
  </x:si>
  <x:si>
    <x:t>卡古21</x:t>
  </x:si>
  <x:si>
    <x:t>5档路飞01</x:t>
  </x:si>
  <x:si>
    <x:t>5档路飞02</x:t>
  </x:si>
  <x:si>
    <x:t>5档路飞03</x:t>
  </x:si>
  <x:si>
    <x:t>5档路飞04</x:t>
  </x:si>
  <x:si>
    <x:t>5档路飞05</x:t>
  </x:si>
  <x:si>
    <x:t>5档路飞06</x:t>
  </x:si>
  <x:si>
    <x:t>5档路飞07</x:t>
  </x:si>
  <x:si>
    <x:t>5档路飞08</x:t>
  </x:si>
  <x:si>
    <x:t>5档路飞09</x:t>
  </x:si>
  <x:si>
    <x:t>5档路飞10</x:t>
  </x:si>
  <x:si>
    <x:t>5档路飞11</x:t>
  </x:si>
  <x:si>
    <x:t>5档路飞12</x:t>
  </x:si>
  <x:si>
    <x:t>5档路飞13</x:t>
  </x:si>
  <x:si>
    <x:t>5档路飞14</x:t>
  </x:si>
  <x:si>
    <x:t>小菊11</x:t>
  </x:si>
  <x:si>
    <x:t>小菊12</x:t>
  </x:si>
  <x:si>
    <x:t>0.7&amp;&amp;4</x:t>
  </x:si>
  <x:si>
    <x:t>小菊13</x:t>
  </x:si>
  <x:si>
    <x:t>小菊08</x:t>
  </x:si>
  <x:si>
    <x:t>未来岛鲁兹01</x:t>
  </x:si>
  <x:si>
    <x:t>未来岛鲁兹02</x:t>
  </x:si>
  <x:si>
    <x:t>未来岛鲁兹03</x:t>
  </x:si>
  <x:si>
    <x:t>未来岛鲁兹04</x:t>
  </x:si>
  <x:si>
    <x:t>未来岛鲁兹05</x:t>
  </x:si>
  <x:si>
    <x:t>未来岛鲁兹08</x:t>
  </x:si>
  <x:si>
    <x:t>未来岛鲁兹10</x:t>
  </x:si>
  <x:si>
    <x:t>未来岛鲁兹11</x:t>
  </x:si>
  <x:si>
    <x:t>未来岛鲁兹12</x:t>
  </x:si>
  <x:si>
    <x:t>未来岛鲁兹13</x:t>
  </x:si>
  <x:si>
    <x:t>未来岛鲁兹14</x:t>
  </x:si>
  <x:si>
    <x:t>未来岛鲁兹15</x:t>
  </x:si>
  <x:si>
    <x:t>未来岛鲁兹01（空中）</x:t>
  </x:si>
  <x:si>
    <x:t>未来岛鲁兹06（空中）</x:t>
  </x:si>
  <x:si>
    <x:t>未来岛鲁兹07（空中）</x:t>
  </x:si>
  <x:si>
    <x:t>未来岛鲁兹09（空中）</x:t>
  </x:si>
  <x:si>
    <x:t>未来岛斯图西01</x:t>
  </x:si>
  <x:si>
    <x:t>未来岛斯图西09</x:t>
  </x:si>
  <x:si>
    <x:t>锦卫门09</x:t>
  </x:si>
  <x:si>
    <x:t>锦卫门10</x:t>
  </x:si>
  <x:si>
    <x:t>锦卫门11</x:t>
  </x:si>
  <x:si>
    <x:t>锦卫门12</x:t>
  </x:si>
  <x:si>
    <x:t>S小熊01</x:t>
  </x:si>
  <x:si>
    <x:t>S小熊02</x:t>
  </x:si>
  <x:si>
    <x:t>S小熊03</x:t>
  </x:si>
  <x:si>
    <x:t>S小熊04</x:t>
  </x:si>
  <x:si>
    <x:t>S小熊05</x:t>
  </x:si>
  <x:si>
    <x:t>S小熊06</x:t>
  </x:si>
  <x:si>
    <x:t>S小熊07</x:t>
  </x:si>
  <x:si>
    <x:t>S小熊08</x:t>
  </x:si>
  <x:si>
    <x:t>未来岛黑胡子01</x:t>
  </x:si>
  <x:si>
    <x:t>未来岛黑胡子02</x:t>
  </x:si>
  <x:si>
    <x:t>未来岛黑胡子03</x:t>
  </x:si>
  <x:si>
    <x:t>未来岛黑胡子04</x:t>
  </x:si>
  <x:si>
    <x:t>floatc</x:t>
  </x:si>
  <x:si>
    <x:t>未来岛黑胡子05</x:t>
  </x:si>
  <x:si>
    <x:t>未来岛黑胡子06</x:t>
  </x:si>
  <x:si>
    <x:t>未来岛黑胡子07</x:t>
  </x:si>
  <x:si>
    <x:t>未来岛黑胡子10</x:t>
  </x:si>
  <x:si>
    <x:t>未来岛黑胡子08</x:t>
  </x:si>
  <x:si>
    <x:t>未来岛黑胡子09</x:t>
  </x:si>
  <x:si>
    <x:t>未来岛黑胡子11</x:t>
  </x:si>
  <x:si>
    <x:t>艾斯觉醒火拳</x:t>
  </x:si>
  <x:si>
    <x:t>45870000</x:t>
  </x:si>
  <x:si>
    <x:r>
      <x:rPr>
        <x:sz val="11"/>
        <x:rFont val="等线"/>
        <x:charset val="134"/>
      </x:rPr>
      <x:t>hit03</x:t>
    </x:r>
  </x:si>
  <x:si>
    <x:t>45880000</x:t>
  </x:si>
  <x:si>
    <x:t>45890000</x:t>
  </x:si>
  <x:si>
    <x:t>45900000</x:t>
  </x:si>
  <x:si>
    <x:t>45910000</x:t>
  </x:si>
  <x:si>
    <x:t>se_Punch_Hit01&amp;&amp;Foot_DeepWater_Wade01</x:t>
  </x:si>
  <x:si>
    <x:t>45920000</x:t>
  </x:si>
  <x:si>
    <x:t>45930000</x:t>
  </x:si>
  <x:si>
    <x:t>se_Punch_Hit02&amp;&amp;Foot_DeepWater_Wade01</x:t>
  </x:si>
  <x:si>
    <x:t>45940000</x:t>
  </x:si>
  <x:si>
    <x:t>45950000</x:t>
  </x:si>
  <x:si>
    <x:t>45960000</x:t>
  </x:si>
  <x:si>
    <x:t>45970000</x:t>
  </x:si>
  <x:si>
    <x:t>45980000</x:t>
  </x:si>
  <x:si>
    <x:t>45990000</x:t>
  </x:si>
  <x:si>
    <x:t>46000000</x:t>
  </x:si>
  <x:si>
    <x:t>46010000</x:t>
  </x:si>
  <x:si>
    <x:t>46020000</x:t>
  </x:si>
  <x:si>
    <x:t>46030000</x:t>
  </x:si>
  <x:si>
    <x:t>46040000</x:t>
  </x:si>
  <x:si>
    <x:t>46050000</x:t>
  </x:si>
  <x:si>
    <x:t>46060000</x:t>
  </x:si>
  <x:si>
    <x:t>46070000</x:t>
  </x:si>
  <x:si>
    <x:t>46080000</x:t>
  </x:si>
  <x:si>
    <x:t>46090000</x:t>
  </x:si>
  <x:si>
    <x:t>46100000</x:t>
  </x:si>
  <x:si>
    <x:t>46110000</x:t>
  </x:si>
  <x:si>
    <x:t>46120000</x:t>
  </x:si>
  <x:si>
    <x:t>46130000</x:t>
  </x:si>
  <x:si>
    <x:t>46140000</x:t>
  </x:si>
  <x:si>
    <x:t>46150000</x:t>
  </x:si>
  <x:si>
    <x:t>46160000</x:t>
  </x:si>
  <x:si>
    <x:t>46170000</x:t>
  </x:si>
  <x:si>
    <x:t>46180000</x:t>
  </x:si>
  <x:si>
    <x:r>
      <x:rPr>
        <x:sz val="11"/>
        <x:rFont val="等线"/>
        <x:charset val="134"/>
      </x:rPr>
      <x:t>hit02</x:t>
    </x:r>
  </x:si>
  <x:si>
    <x:t>46190000</x:t>
  </x:si>
  <x:si>
    <x:t>46200000</x:t>
  </x:si>
  <x:si>
    <x:t>46210000</x:t>
  </x:si>
  <x:si>
    <x:t>46220000</x:t>
  </x:si>
  <x:si>
    <x:t>46230000</x:t>
  </x:si>
  <x:si>
    <x:t>46240000</x:t>
  </x:si>
  <x:si>
    <x:t>0,0.45,0</x:t>
  </x:si>
  <x:si>
    <x:t>46250000</x:t>
  </x:si>
  <x:si>
    <x:t>0,0.55,0</x:t>
  </x:si>
  <x:si>
    <x:t>46260000</x:t>
  </x:si>
  <x:si>
    <x:t>46270000</x:t>
  </x:si>
  <x:si>
    <x:t>46280000</x:t>
  </x:si>
  <x:si>
    <x:t>46290000</x:t>
  </x:si>
  <x:si>
    <x:r>
      <x:rPr>
        <x:sz val="11"/>
        <x:rFont val="等线"/>
        <x:charset val="134"/>
      </x:rPr>
      <x:t>0,0.5,0</x:t>
    </x:r>
  </x:si>
  <x:si>
    <x:t>46300000</x:t>
  </x:si>
  <x:si>
    <x:t>46310000</x:t>
  </x:si>
  <x:si>
    <x:t>46320000</x:t>
  </x:si>
  <x:si>
    <x:t>46330000</x:t>
  </x:si>
  <x:si>
    <x:t>46340000</x:t>
  </x:si>
  <x:si>
    <x:t>46350000</x:t>
  </x:si>
  <x:si>
    <x:t>46360000</x:t>
  </x:si>
  <x:si>
    <x:t>46370000</x:t>
  </x:si>
  <x:si>
    <x:t>46380000</x:t>
  </x:si>
  <x:si>
    <x:t>46390000</x:t>
  </x:si>
  <x:si>
    <x:t>46400000</x:t>
  </x:si>
  <x:si>
    <x:t>46410000</x:t>
  </x:si>
  <x:si>
    <x:t>46420000</x:t>
  </x:si>
  <x:si>
    <x:t>46430000</x:t>
  </x:si>
  <x:si>
    <x:t>46440000</x:t>
  </x:si>
  <x:si>
    <x:t>46450000</x:t>
  </x:si>
  <x:si>
    <x:t>46460000</x:t>
  </x:si>
  <x:si>
    <x:t>-1.6,3.1,0</x:t>
  </x:si>
  <x:si>
    <x:t>46470000</x:t>
  </x:si>
  <x:si>
    <x:t>se_Punch_FaceHit&amp;&amp;Foot_DeepWater_Wade01</x:t>
  </x:si>
  <x:si>
    <x:t>-0.6,3.1,0</x:t>
  </x:si>
  <x:si>
    <x:t>46480000</x:t>
  </x:si>
  <x:si>
    <x:t>se_Punch_FaceHit&amp;&amp;se_Kick_Hit01&amp;&amp;se_Kick_Hit02</x:t>
  </x:si>
  <x:si>
    <x:t>46490000</x:t>
  </x:si>
  <x:si>
    <x:t>46500000</x:t>
  </x:si>
  <x:si>
    <x:t>46510000</x:t>
  </x:si>
  <x:si>
    <x:t>46520000</x:t>
  </x:si>
  <x:si>
    <x:t>46530000</x:t>
  </x:si>
  <x:si>
    <x:t>46540000</x:t>
  </x:si>
  <x:si>
    <x:t>46550000</x:t>
  </x:si>
  <x:si>
    <x:t>46560000</x:t>
  </x:si>
  <x:si>
    <x:t>46570000</x:t>
  </x:si>
  <x:si>
    <x:t>46580000</x:t>
  </x:si>
  <x:si>
    <x:t>46590000</x:t>
  </x:si>
  <x:si>
    <x:t>46600000</x:t>
  </x:si>
  <x:si>
    <x:t>46610000</x:t>
  </x:si>
  <x:si>
    <x:t>46620000</x:t>
  </x:si>
  <x:si>
    <x:t>46630000</x:t>
  </x:si>
  <x:si>
    <x:t>46640000</x:t>
  </x:si>
  <x:si>
    <x:t>46650000</x:t>
  </x:si>
  <x:si>
    <x:t>46660000</x:t>
  </x:si>
  <x:si>
    <x:t>46670000</x:t>
  </x:si>
  <x:si>
    <x:t>46680000</x:t>
  </x:si>
  <x:si>
    <x:t>46690000</x:t>
  </x:si>
  <x:si>
    <x:t>46700000</x:t>
  </x:si>
  <x:si>
    <x:t>46710000</x:t>
  </x:si>
  <x:si>
    <x:t>46720000</x:t>
  </x:si>
  <x:si>
    <x:t>46730000</x:t>
  </x:si>
  <x:si>
    <x:t>46740000</x:t>
  </x:si>
  <x:si>
    <x:t>0.1,1.5,0</x:t>
  </x:si>
  <x:si>
    <x:t>root#0.07024515,1.5,0</x:t>
  </x:si>
  <x:si>
    <x:t>46750000</x:t>
  </x:si>
  <x:si>
    <x:t>0.1,1.2,0</x:t>
  </x:si>
  <x:si>
    <x:t>root#0.07024515,1.2,0</x:t>
  </x:si>
  <x:si>
    <x:t>46760000</x:t>
  </x:si>
  <x:si>
    <x:t>0,-0.15,0</x:t>
  </x:si>
  <x:si>
    <x:t>0.1,0.9,0</x:t>
  </x:si>
  <x:si>
    <x:t>root#0.07024515,0.9,0</x:t>
  </x:si>
  <x:si>
    <x:t>46770000</x:t>
  </x:si>
  <x:si>
    <x:t>se_Sword_Hit&amp;&amp;brook_Fire</x:t>
  </x:si>
  <x:si>
    <x:t>0.1,1.35,0</x:t>
  </x:si>
  <x:si>
    <x:t>46780000</x:t>
  </x:si>
  <x:si>
    <x:t>46790000</x:t>
  </x:si>
  <x:si>
    <x:t>46800000</x:t>
  </x:si>
  <x:si>
    <x:t>se_Punch_Hit01&amp;&amp;se_Kick_Hit01&amp;&amp;se_Sword_Hit&amp;&amp;se_Sword_Hit</x:t>
  </x:si>
  <x:si>
    <x:t>46810000</x:t>
  </x:si>
  <x:si>
    <x:t>46820000</x:t>
  </x:si>
  <x:si>
    <x:r>
      <x:rPr>
        <x:sz val="11"/>
        <x:rFont val="等线"/>
        <x:charset val="134"/>
      </x:rPr>
      <x:t>0,0.8,0</x:t>
    </x:r>
  </x:si>
  <x:si>
    <x:t>46830000</x:t>
  </x:si>
  <x:si>
    <x:t>46840000</x:t>
  </x:si>
  <x:si>
    <x:t>46850000</x:t>
  </x:si>
  <x:si>
    <x:t>46860000</x:t>
  </x:si>
  <x:si>
    <x:t>46870000</x:t>
  </x:si>
  <x:si>
    <x:t>46880000</x:t>
  </x:si>
  <x:si>
    <x:t>46890000</x:t>
  </x:si>
  <x:si>
    <x:t>46900000</x:t>
  </x:si>
  <x:si>
    <x:t>46910000</x:t>
  </x:si>
  <x:si>
    <x:t>46920000</x:t>
  </x:si>
  <x:si>
    <x:t>46930000</x:t>
  </x:si>
  <x:si>
    <x:t>46940000</x:t>
  </x:si>
  <x:si>
    <x:t>46950000</x:t>
  </x:si>
  <x:si>
    <x:t>46960000</x:t>
  </x:si>
  <x:si>
    <x:t>46970000</x:t>
  </x:si>
  <x:si>
    <x:t>46980000</x:t>
  </x:si>
  <x:si>
    <x:t>46990000</x:t>
  </x:si>
  <x:si>
    <x:t>47000000</x:t>
  </x:si>
  <x:si>
    <x:t>47010000</x:t>
  </x:si>
  <x:si>
    <x:t>47020000</x:t>
  </x:si>
  <x:si>
    <x:t>47030000</x:t>
  </x:si>
  <x:si>
    <x:t>47040000</x:t>
  </x:si>
  <x:si>
    <x:t>47050000</x:t>
  </x:si>
  <x:si>
    <x:t>47060000</x:t>
  </x:si>
  <x:si>
    <x:t>47070000</x:t>
  </x:si>
  <x:si>
    <x:t>47080000</x:t>
  </x:si>
  <x:si>
    <x:t>usopp_Explosion&amp;&amp;grenade_boom</x:t>
  </x:si>
  <x:si>
    <x:t>47090000</x:t>
  </x:si>
  <x:si>
    <x:t>47100000</x:t>
  </x:si>
  <x:si>
    <x:t>47110000</x:t>
  </x:si>
  <x:si>
    <x:t>47120000</x:t>
  </x:si>
  <x:si>
    <x:t>47130000</x:t>
  </x:si>
  <x:si>
    <x:t>47140000</x:t>
  </x:si>
  <x:si>
    <x:t>47150000</x:t>
  </x:si>
  <x:si>
    <x:t>47160000</x:t>
  </x:si>
  <x:si>
    <x:t>47170000</x:t>
  </x:si>
  <x:si>
    <x:t>47180000</x:t>
  </x:si>
  <x:si>
    <x:t>47190000</x:t>
  </x:si>
  <x:si>
    <x:t>47200000</x:t>
  </x:si>
  <x:si>
    <x:t>47210000</x:t>
  </x:si>
  <x:si>
    <x:t>47220000</x:t>
  </x:si>
  <x:si>
    <x:t>47230000</x:t>
  </x:si>
  <x:si>
    <x:t>47240000</x:t>
  </x:si>
  <x:si>
    <x:t>47250000</x:t>
  </x:si>
  <x:si>
    <x:t>47260000</x:t>
  </x:si>
  <x:si>
    <x:t>10061B</x:t>
  </x:si>
  <x:si>
    <x:t>47270000</x:t>
  </x:si>
  <x:si>
    <x:t>47280000</x:t>
  </x:si>
  <x:si>
    <x:t>47290000</x:t>
  </x:si>
  <x:si>
    <x:t>47300000</x:t>
  </x:si>
  <x:si>
    <x:t>47310000</x:t>
  </x:si>
  <x:si>
    <x:t>47320000</x:t>
  </x:si>
  <x:si>
    <x:t>47330000</x:t>
  </x:si>
  <x:si>
    <x:t>47340000</x:t>
  </x:si>
  <x:si>
    <x:t>47350000</x:t>
  </x:si>
  <x:si>
    <x:t>47360000</x:t>
  </x:si>
  <x:si>
    <x:t>47370000</x:t>
  </x:si>
  <x:si>
    <x:t>47380000</x:t>
  </x:si>
  <x:si>
    <x:t>47390000</x:t>
  </x:si>
  <x:si>
    <x:t>47400000</x:t>
  </x:si>
  <x:si>
    <x:t>47410000</x:t>
  </x:si>
  <x:si>
    <x:t>47420000</x:t>
  </x:si>
  <x:si>
    <x:t>47430000</x:t>
  </x:si>
  <x:si>
    <x:t>47440000</x:t>
  </x:si>
  <x:si>
    <x:t>47450000</x:t>
  </x:si>
  <x:si>
    <x:t>47460000</x:t>
  </x:si>
  <x:si>
    <x:t>47470000</x:t>
  </x:si>
  <x:si>
    <x:t>47480000</x:t>
  </x:si>
  <x:si>
    <x:t>47490000</x:t>
  </x:si>
  <x:si>
    <x:t>47500000</x:t>
  </x:si>
  <x:si>
    <x:t>47510000</x:t>
  </x:si>
  <x:si>
    <x:t>47520000</x:t>
  </x:si>
  <x:si>
    <x:t>47530000</x:t>
  </x:si>
  <x:si>
    <x:t>47540000</x:t>
  </x:si>
  <x:si>
    <x:t>47550000</x:t>
  </x:si>
  <x:si>
    <x:t>47560000</x:t>
  </x:si>
  <x:si>
    <x:t>47570000</x:t>
  </x:si>
  <x:si>
    <x:t>47580000</x:t>
  </x:si>
  <x:si>
    <x:t>47590000</x:t>
  </x:si>
  <x:si>
    <x:t>47600000</x:t>
  </x:si>
  <x:si>
    <x:t>47610000</x:t>
  </x:si>
  <x:si>
    <x:t>47620000</x:t>
  </x:si>
  <x:si>
    <x:t>47630000</x:t>
  </x:si>
  <x:si>
    <x:t>47640000</x:t>
  </x:si>
  <x:si>
    <x:t>47650000</x:t>
  </x:si>
  <x:si>
    <x:t>47660000</x:t>
  </x:si>
  <x:si>
    <x:t>47670000</x:t>
  </x:si>
  <x:si>
    <x:t>47680000</x:t>
  </x:si>
  <x:si>
    <x:t>10076B</x:t>
  </x:si>
  <x:si>
    <x:t>47690000</x:t>
  </x:si>
  <x:si>
    <x:t>47700000</x:t>
  </x:si>
  <x:si>
    <x:t>47710000</x:t>
  </x:si>
  <x:si>
    <x:t>47720000</x:t>
  </x:si>
  <x:si>
    <x:t>Bip001 HeadNub</x:t>
  </x:si>
  <x:si>
    <x:t>47730000</x:t>
  </x:si>
  <x:si>
    <x:t>10077B</x:t>
  </x:si>
  <x:si>
    <x:t>47740000</x:t>
  </x:si>
  <x:si>
    <x:t>47750000</x:t>
  </x:si>
  <x:si>
    <x:r>
      <x:rPr>
        <x:sz val="11"/>
        <x:rFont val="等线"/>
        <x:charset val="134"/>
      </x:rPr>
      <x:t>root</x:t>
    </x:r>
  </x:si>
  <x:si>
    <x:t>47760000</x:t>
  </x:si>
  <x:si>
    <x:r>
      <x:rPr>
        <x:sz val="11"/>
        <x:rFont val="等线"/>
        <x:charset val="134"/>
      </x:rPr>
      <x:t>linear</x:t>
    </x:r>
  </x:si>
  <x:si>
    <x:t>47770000</x:t>
  </x:si>
  <x:si>
    <x:t>47780000</x:t>
  </x:si>
  <x:si>
    <x:t>47790000</x:t>
  </x:si>
  <x:si>
    <x:t>47800000</x:t>
  </x:si>
  <x:si>
    <x:t>47810000</x:t>
  </x:si>
  <x:si>
    <x:t>47820000</x:t>
  </x:si>
  <x:si>
    <x:t>47830000</x:t>
  </x:si>
  <x:si>
    <x:t>47840000</x:t>
  </x:si>
  <x:si>
    <x:t>47850000</x:t>
  </x:si>
  <x:si>
    <x:t>47860000</x:t>
  </x:si>
  <x:si>
    <x:t>47870000</x:t>
  </x:si>
  <x:si>
    <x:t>47880000</x:t>
  </x:si>
  <x:si>
    <x:t>47890000</x:t>
  </x:si>
  <x:si>
    <x:t>47900000</x:t>
  </x:si>
  <x:si>
    <x:t>47910000</x:t>
  </x:si>
  <x:si>
    <x:t>47920000</x:t>
  </x:si>
  <x:si>
    <x:t>47930000</x:t>
  </x:si>
  <x:si>
    <x:t>47940000</x:t>
  </x:si>
  <x:si>
    <x:t>47950000</x:t>
  </x:si>
  <x:si>
    <x:t>47960000</x:t>
  </x:si>
  <x:si>
    <x:t>usopp_Explosion</x:t>
  </x:si>
  <x:si>
    <x:t>47970000</x:t>
  </x:si>
  <x:si>
    <x:t>47980000</x:t>
  </x:si>
  <x:si>
    <x:t>47990000</x:t>
  </x:si>
  <x:si>
    <x:t>48000000</x:t>
  </x:si>
  <x:si>
    <x:r>
      <x:rPr>
        <x:sz val="11"/>
        <x:rFont val="等线"/>
        <x:charset val="134"/>
      </x:rPr>
      <x:t>hit04</x:t>
    </x:r>
  </x:si>
  <x:si>
    <x:t>48010000</x:t>
  </x:si>
  <x:si>
    <x:t>48020000</x:t>
  </x:si>
  <x:si>
    <x:t>48030000</x:t>
  </x:si>
  <x:si>
    <x:t>48040000</x:t>
  </x:si>
  <x:si>
    <x:t>48050000</x:t>
  </x:si>
  <x:si>
    <x:t>48060000</x:t>
  </x:si>
  <x:si>
    <x:t>48070000</x:t>
  </x:si>
  <x:si>
    <x:t>0.5,1.6,0</x:t>
  </x:si>
  <x:si>
    <x:r>
      <x:rPr>
        <x:sz val="11"/>
        <x:rFont val="等线"/>
        <x:charset val="134"/>
      </x:rPr>
      <x:t>root#0.07024515,1.6,0</x:t>
    </x:r>
  </x:si>
  <x:si>
    <x:t>48080000</x:t>
  </x:si>
  <x:si>
    <x:t>48090000</x:t>
  </x:si>
  <x:si>
    <x:t>48100000</x:t>
  </x:si>
  <x:si>
    <x:t>48110000</x:t>
  </x:si>
  <x:si>
    <x:t>48120000</x:t>
  </x:si>
  <x:si>
    <x:t>48130000</x:t>
  </x:si>
  <x:si>
    <x:t>48140000</x:t>
  </x:si>
  <x:si>
    <x:t>48150000</x:t>
  </x:si>
  <x:si>
    <x:t>48160000</x:t>
  </x:si>
  <x:si>
    <x:t>48170000</x:t>
  </x:si>
  <x:si>
    <x:t>48180000</x:t>
  </x:si>
  <x:si>
    <x:t>48190000</x:t>
  </x:si>
  <x:si>
    <x:t>se_Punch_Hit02&amp;&amp;se_Kick_Hit01</x:t>
  </x:si>
  <x:si>
    <x:t>48200000</x:t>
  </x:si>
  <x:si>
    <x:t>48210000</x:t>
  </x:si>
  <x:si>
    <x:t>48220000</x:t>
  </x:si>
  <x:si>
    <x:t>48230000</x:t>
  </x:si>
  <x:si>
    <x:t>48240000</x:t>
  </x:si>
  <x:si>
    <x:t>48250000</x:t>
  </x:si>
  <x:si>
    <x:t>48260000</x:t>
  </x:si>
  <x:si>
    <x:t>48270000</x:t>
  </x:si>
  <x:si>
    <x:t>48280000</x:t>
  </x:si>
  <x:si>
    <x:t>48290000</x:t>
  </x:si>
  <x:si>
    <x:t>48300000</x:t>
  </x:si>
  <x:si>
    <x:t>48310000</x:t>
  </x:si>
  <x:si>
    <x:t>48320000</x:t>
  </x:si>
  <x:si>
    <x:t>48330000</x:t>
  </x:si>
  <x:si>
    <x:t>48340000</x:t>
  </x:si>
  <x:si>
    <x:t>48350000</x:t>
  </x:si>
  <x:si>
    <x:t>48360000</x:t>
  </x:si>
  <x:si>
    <x:t>48370000</x:t>
  </x:si>
  <x:si>
    <x:t>48380000</x:t>
  </x:si>
  <x:si>
    <x:t>48390000</x:t>
  </x:si>
  <x:si>
    <x:t>48400000</x:t>
  </x:si>
  <x:si>
    <x:t>48410000</x:t>
  </x:si>
  <x:si>
    <x:t>48420000</x:t>
  </x:si>
  <x:si>
    <x:t>48430000</x:t>
  </x:si>
  <x:si>
    <x:t>48440000</x:t>
  </x:si>
  <x:si>
    <x:t>48450000</x:t>
  </x:si>
  <x:si>
    <x:t>48460000</x:t>
  </x:si>
  <x:si>
    <x:t>48470000</x:t>
  </x:si>
  <x:si>
    <x:t>48480000</x:t>
  </x:si>
  <x:si>
    <x:t>48490000</x:t>
  </x:si>
  <x:si>
    <x:t>48500000</x:t>
  </x:si>
  <x:si>
    <x:t>48510000</x:t>
  </x:si>
  <x:si>
    <x:t>48520000</x:t>
  </x:si>
  <x:si>
    <x:t>48530000</x:t>
  </x:si>
  <x:si>
    <x:t>48540000</x:t>
  </x:si>
  <x:si>
    <x:t>48550000</x:t>
  </x:si>
  <x:si>
    <x:t>48560000</x:t>
  </x:si>
  <x:si>
    <x:t>48570000</x:t>
  </x:si>
  <x:si>
    <x:t>48580000</x:t>
  </x:si>
  <x:si>
    <x:t>48590000</x:t>
  </x:si>
  <x:si>
    <x:t>48600000</x:t>
  </x:si>
  <x:si>
    <x:t>48610000</x:t>
  </x:si>
  <x:si>
    <x:t>48620000</x:t>
  </x:si>
  <x:si>
    <x:t>48630000</x:t>
  </x:si>
  <x:si>
    <x:t>48640000</x:t>
  </x:si>
  <x:si>
    <x:t>48650000</x:t>
  </x:si>
  <x:si>
    <x:t>48660000</x:t>
  </x:si>
  <x:si>
    <x:t>48670000</x:t>
  </x:si>
  <x:si>
    <x:t>48680000</x:t>
  </x:si>
  <x:si>
    <x:t>48690000</x:t>
  </x:si>
  <x:si>
    <x:t>48700000</x:t>
  </x:si>
  <x:si>
    <x:t>se_Swordheavy_Hit&amp;&amp;se_Punch_FaceHit</x:t>
  </x:si>
  <x:si>
    <x:t>48710000</x:t>
  </x:si>
  <x:si>
    <x:t>48720000</x:t>
  </x:si>
  <x:si>
    <x:t>48730000</x:t>
  </x:si>
  <x:si>
    <x:t>48740000</x:t>
  </x:si>
  <x:si>
    <x:t>48750000</x:t>
  </x:si>
  <x:si>
    <x:t>48760000</x:t>
  </x:si>
  <x:si>
    <x:t>48770000</x:t>
  </x:si>
  <x:si>
    <x:t>48780000</x:t>
  </x:si>
  <x:si>
    <x:t>48790000</x:t>
  </x:si>
  <x:si>
    <x:t>48800000</x:t>
  </x:si>
  <x:si>
    <x:t>48810000</x:t>
  </x:si>
  <x:si>
    <x:t>48820000</x:t>
  </x:si>
  <x:si>
    <x:t>48830000</x:t>
  </x:si>
  <x:si>
    <x:t>48840000</x:t>
  </x:si>
  <x:si>
    <x:t>48850000</x:t>
  </x:si>
  <x:si>
    <x:t>48860000</x:t>
  </x:si>
  <x:si>
    <x:t>48870000</x:t>
  </x:si>
  <x:si>
    <x:t>48880000</x:t>
  </x:si>
  <x:si>
    <x:t>48890000</x:t>
  </x:si>
  <x:si>
    <x:t>48900000</x:t>
  </x:si>
  <x:si>
    <x:t>48910000</x:t>
  </x:si>
  <x:si>
    <x:t>48920000</x:t>
  </x:si>
  <x:si>
    <x:t>48930000</x:t>
  </x:si>
  <x:si>
    <x:t>48940000</x:t>
  </x:si>
  <x:si>
    <x:t>48950000</x:t>
  </x:si>
  <x:si>
    <x:t>48960000</x:t>
  </x:si>
  <x:si>
    <x:t>48970000</x:t>
  </x:si>
  <x:si>
    <x:t>48980000</x:t>
  </x:si>
  <x:si>
    <x:t>48990000</x:t>
  </x:si>
  <x:si>
    <x:t>49000000</x:t>
  </x:si>
  <x:si>
    <x:t>49010000</x:t>
  </x:si>
  <x:si>
    <x:t>49020000</x:t>
  </x:si>
  <x:si>
    <x:t>49030000</x:t>
  </x:si>
  <x:si>
    <x:t>49040000</x:t>
  </x:si>
  <x:si>
    <x:t>se_Punch_Hit01&amp;&amp;se_Punch_FaceHit&amp;&amp;firespirit_hit</x:t>
  </x:si>
  <x:si>
    <x:t>49050000</x:t>
  </x:si>
  <x:si>
    <x:t>49060000</x:t>
  </x:si>
  <x:si>
    <x:t>49070000</x:t>
  </x:si>
  <x:si>
    <x:t>49080000</x:t>
  </x:si>
  <x:si>
    <x:t>49090000</x:t>
  </x:si>
  <x:si>
    <x:t>49100000</x:t>
  </x:si>
  <x:si>
    <x:t>49110000</x:t>
  </x:si>
  <x:si>
    <x:t>49120000</x:t>
  </x:si>
  <x:si>
    <x:t>49130000</x:t>
  </x:si>
  <x:si>
    <x:t>49140000</x:t>
  </x:si>
  <x:si>
    <x:t>49150000</x:t>
  </x:si>
  <x:si>
    <x:t>49160000</x:t>
  </x:si>
  <x:si>
    <x:t>49170000</x:t>
  </x:si>
  <x:si>
    <x:t>49180000</x:t>
  </x:si>
  <x:si>
    <x:t>49190000</x:t>
  </x:si>
  <x:si>
    <x:t>49200000</x:t>
  </x:si>
  <x:si>
    <x:t>49210000</x:t>
  </x:si>
  <x:si>
    <x:t>49220000</x:t>
  </x:si>
  <x:si>
    <x:t>49230000</x:t>
  </x:si>
  <x:si>
    <x:t>49240000</x:t>
  </x:si>
  <x:si>
    <x:t>49250000</x:t>
  </x:si>
  <x:si>
    <x:t>10136B</x:t>
  </x:si>
  <x:si>
    <x:t>49260000</x:t>
  </x:si>
  <x:si>
    <x:t>49270000</x:t>
  </x:si>
  <x:si>
    <x:t>49280000</x:t>
  </x:si>
  <x:si>
    <x:t>49290000</x:t>
  </x:si>
  <x:si>
    <x:t>49300000</x:t>
  </x:si>
  <x:si>
    <x:t>49310000</x:t>
  </x:si>
  <x:si>
    <x:t>49320000</x:t>
  </x:si>
  <x:si>
    <x:t>49330000</x:t>
  </x:si>
  <x:si>
    <x:t>49340000</x:t>
  </x:si>
  <x:si>
    <x:t>49350000</x:t>
  </x:si>
  <x:si>
    <x:t>49360000</x:t>
  </x:si>
  <x:si>
    <x:t>49370000</x:t>
  </x:si>
  <x:si>
    <x:t>49380000</x:t>
  </x:si>
  <x:si>
    <x:t>49390000</x:t>
  </x:si>
  <x:si>
    <x:t>49400000</x:t>
  </x:si>
  <x:si>
    <x:t>Swish_Rope_WebSwing1&amp;&amp;se_Sword_Hit</x:t>
  </x:si>
  <x:si>
    <x:t>49410000</x:t>
  </x:si>
  <x:si>
    <x:t>49420000</x:t>
  </x:si>
  <x:si>
    <x:t>49430000</x:t>
  </x:si>
  <x:si>
    <x:t>49440000</x:t>
  </x:si>
  <x:si>
    <x:t>49450000</x:t>
  </x:si>
  <x:si>
    <x:t>49460000</x:t>
  </x:si>
  <x:si>
    <x:t>49470000</x:t>
  </x:si>
  <x:si>
    <x:t>49480000</x:t>
  </x:si>
  <x:si>
    <x:t>49490000</x:t>
  </x:si>
  <x:si>
    <x:t>49500000</x:t>
  </x:si>
  <x:si>
    <x:t>49510000</x:t>
  </x:si>
  <x:si>
    <x:t>se_Punch_Hit01&amp;&amp;se_Punch_FaceHit&amp;&amp;se_Sword_Hit</x:t>
  </x:si>
  <x:si>
    <x:t>49520000</x:t>
  </x:si>
  <x:si>
    <x:t>49530000</x:t>
  </x:si>
  <x:si>
    <x:t>49540000</x:t>
  </x:si>
  <x:si>
    <x:t>49550000</x:t>
  </x:si>
  <x:si>
    <x:t>49560000</x:t>
  </x:si>
  <x:si>
    <x:t>49570000</x:t>
  </x:si>
  <x:si>
    <x:t>49580000</x:t>
  </x:si>
  <x:si>
    <x:t>49590000</x:t>
  </x:si>
  <x:si>
    <x:t>49600000</x:t>
  </x:si>
  <x:si>
    <x:t>49610000</x:t>
  </x:si>
  <x:si>
    <x:t>49620000</x:t>
  </x:si>
  <x:si>
    <x:t>49630000</x:t>
  </x:si>
  <x:si>
    <x:t>49640000</x:t>
  </x:si>
  <x:si>
    <x:t>49650000</x:t>
  </x:si>
  <x:si>
    <x:t>25,2,0</x:t>
  </x:si>
  <x:si>
    <x:t>49660000</x:t>
  </x:si>
  <x:si>
    <x:t>49670000</x:t>
  </x:si>
  <x:si>
    <x:t>49680000</x:t>
  </x:si>
  <x:si>
    <x:t>49690000</x:t>
  </x:si>
  <x:si>
    <x:t>49700000</x:t>
  </x:si>
  <x:si>
    <x:t>49710000</x:t>
  </x:si>
  <x:si>
    <x:t>49720000</x:t>
  </x:si>
  <x:si>
    <x:t>49730000</x:t>
  </x:si>
  <x:si>
    <x:t>49740000</x:t>
  </x:si>
  <x:si>
    <x:t>49750000</x:t>
  </x:si>
  <x:si>
    <x:t>49760000</x:t>
  </x:si>
  <x:si>
    <x:t>49770000</x:t>
  </x:si>
  <x:si>
    <x:t>49780000</x:t>
  </x:si>
  <x:si>
    <x:t>49790000</x:t>
  </x:si>
  <x:si>
    <x:t>se_Sword_Hit02&amp;&amp;se_Punch_Hit02</x:t>
  </x:si>
  <x:si>
    <x:t>49800000</x:t>
  </x:si>
  <x:si>
    <x:t>se_Swordheavy_Hit&amp;&amp;se_Punch_Hit01</x:t>
  </x:si>
  <x:si>
    <x:t>49810000</x:t>
  </x:si>
  <x:si>
    <x:t>49820000</x:t>
  </x:si>
  <x:si>
    <x:t>49830000</x:t>
  </x:si>
  <x:si>
    <x:t>49840000</x:t>
  </x:si>
  <x:si>
    <x:t>49850000</x:t>
  </x:si>
  <x:si>
    <x:t>49860000</x:t>
  </x:si>
  <x:si>
    <x:t>49870000</x:t>
  </x:si>
  <x:si>
    <x:t>49880000</x:t>
  </x:si>
  <x:si>
    <x:t>49890000</x:t>
  </x:si>
  <x:si>
    <x:t>49900000</x:t>
  </x:si>
  <x:si>
    <x:t>49910000</x:t>
  </x:si>
  <x:si>
    <x:t>49920000</x:t>
  </x:si>
  <x:si>
    <x:t>49930000</x:t>
  </x:si>
  <x:si>
    <x:t>49940000</x:t>
  </x:si>
  <x:si>
    <x:t>49950000</x:t>
  </x:si>
  <x:si>
    <x:t>49960000</x:t>
  </x:si>
  <x:si>
    <x:t>49970000</x:t>
  </x:si>
  <x:si>
    <x:t>49980000</x:t>
  </x:si>
  <x:si>
    <x:t>49990000</x:t>
  </x:si>
  <x:si>
    <x:t>50000000</x:t>
  </x:si>
  <x:si>
    <x:t>50010000</x:t>
  </x:si>
  <x:si>
    <x:t>50020000</x:t>
  </x:si>
  <x:si>
    <x:t>50030000</x:t>
  </x:si>
  <x:si>
    <x:t>50040000</x:t>
  </x:si>
  <x:si>
    <x:t>50050000</x:t>
  </x:si>
  <x:si>
    <x:t>50060000</x:t>
  </x:si>
  <x:si>
    <x:t>se_Sword_Hit02&amp;&amp;se_Sword_Hit02</x:t>
  </x:si>
  <x:si>
    <x:t>50070000</x:t>
  </x:si>
  <x:si>
    <x:t>50080000</x:t>
  </x:si>
  <x:si>
    <x:t>se_Punch_Hit01&amp;&amp;se_MetalImpact</x:t>
  </x:si>
  <x:si>
    <x:t>50090000</x:t>
  </x:si>
  <x:si>
    <x:t>50100000</x:t>
  </x:si>
  <x:si>
    <x:t>se_WoodImpact&amp;&amp;se_MetalImpact</x:t>
  </x:si>
  <x:si>
    <x:t>50110000</x:t>
  </x:si>
  <x:si>
    <x:t>50120000</x:t>
  </x:si>
  <x:si>
    <x:t>se_Sword_Hit&amp;&amp;se_Punch_FaceHit&amp;&amp;se_Punch_Hit02</x:t>
  </x:si>
  <x:si>
    <x:t>50130000</x:t>
  </x:si>
  <x:si>
    <x:t>50140000</x:t>
  </x:si>
  <x:si>
    <x:t>50150000</x:t>
  </x:si>
  <x:si>
    <x:t>50160000</x:t>
  </x:si>
  <x:si>
    <x:t>50170000</x:t>
  </x:si>
  <x:si>
    <x:t>50180000</x:t>
  </x:si>
  <x:si>
    <x:t>50190000</x:t>
  </x:si>
  <x:si>
    <x:t>50200000</x:t>
  </x:si>
  <x:si>
    <x:t>50210000</x:t>
  </x:si>
  <x:si>
    <x:t>3.6,1.2,0</x:t>
  </x:si>
  <x:si>
    <x:t>50220000</x:t>
  </x:si>
  <x:si>
    <x:t>50230000</x:t>
  </x:si>
  <x:si>
    <x:t>50240000</x:t>
  </x:si>
  <x:si>
    <x:t>50250000</x:t>
  </x:si>
  <x:si>
    <x:t>50260000</x:t>
  </x:si>
  <x:si>
    <x:t>50270000</x:t>
  </x:si>
  <x:si>
    <x:t>50280000</x:t>
  </x:si>
  <x:si>
    <x:t>50290000</x:t>
  </x:si>
  <x:si>
    <x:t>50300000</x:t>
  </x:si>
  <x:si>
    <x:t>50310000</x:t>
  </x:si>
  <x:si>
    <x:t>50320000</x:t>
  </x:si>
  <x:si>
    <x:t>50330000</x:t>
  </x:si>
  <x:si>
    <x:t>50340000</x:t>
  </x:si>
  <x:si>
    <x:t>50350000</x:t>
  </x:si>
  <x:si>
    <x:t>50360000</x:t>
  </x:si>
  <x:si>
    <x:t>50370000</x:t>
  </x:si>
  <x:si>
    <x:t>50380000</x:t>
  </x:si>
  <x:si>
    <x:t>50390000</x:t>
  </x:si>
  <x:si>
    <x:t>50400000</x:t>
  </x:si>
  <x:si>
    <x:t>50410000</x:t>
  </x:si>
  <x:si>
    <x:t>50420000</x:t>
  </x:si>
  <x:si>
    <x:t>50430000</x:t>
  </x:si>
  <x:si>
    <x:t>50440000</x:t>
  </x:si>
  <x:si>
    <x:t>50450000</x:t>
  </x:si>
  <x:si>
    <x:t>50460000</x:t>
  </x:si>
  <x:si>
    <x:t>50470000</x:t>
  </x:si>
  <x:si>
    <x:t>50480000</x:t>
  </x:si>
  <x:si>
    <x:t>50490000</x:t>
  </x:si>
  <x:si>
    <x:t>50500000</x:t>
  </x:si>
  <x:si>
    <x:t>50510000</x:t>
  </x:si>
  <x:si>
    <x:t>50520000</x:t>
  </x:si>
  <x:si>
    <x:t>50530000</x:t>
  </x:si>
  <x:si>
    <x:t>-1,0.2,-3</x:t>
  </x:si>
  <x:si>
    <x:t>10183B</x:t>
  </x:si>
  <x:si>
    <x:t>50540000</x:t>
  </x:si>
  <x:si>
    <x:t>50550000</x:t>
  </x:si>
  <x:si>
    <x:t>10184B</x:t>
  </x:si>
  <x:si>
    <x:t>50560000</x:t>
  </x:si>
  <x:si>
    <x:t>50570000</x:t>
  </x:si>
  <x:si>
    <x:t>50580000</x:t>
  </x:si>
  <x:si>
    <x:t>50590000</x:t>
  </x:si>
  <x:si>
    <x:t>50600000</x:t>
  </x:si>
  <x:si>
    <x:t>50610000</x:t>
  </x:si>
  <x:si>
    <x:t>10185B</x:t>
  </x:si>
  <x:si>
    <x:t>50620000</x:t>
  </x:si>
  <x:si>
    <x:t>0,0,-1</x:t>
  </x:si>
  <x:si>
    <x:t>10186B</x:t>
  </x:si>
  <x:si>
    <x:t>50630000</x:t>
  </x:si>
  <x:si>
    <x:t>50640000</x:t>
  </x:si>
  <x:si>
    <x:t>50650000</x:t>
  </x:si>
  <x:si>
    <x:t>50660000</x:t>
  </x:si>
  <x:si>
    <x:t>50670000</x:t>
  </x:si>
  <x:si>
    <x:t>50680000</x:t>
  </x:si>
  <x:si>
    <x:t>50690000</x:t>
  </x:si>
  <x:si>
    <x:t>50700000</x:t>
  </x:si>
  <x:si>
    <x:t>50710000</x:t>
  </x:si>
  <x:si>
    <x:t>-3,3.8,-0.5</x:t>
  </x:si>
  <x:si>
    <x:t>root#0,2,0</x:t>
  </x:si>
  <x:si>
    <x:t>50720000</x:t>
  </x:si>
  <x:si>
    <x:t>10187B</x:t>
  </x:si>
  <x:si>
    <x:t>50730000</x:t>
  </x:si>
  <x:si>
    <x:t>50740000</x:t>
  </x:si>
  <x:si>
    <x:t>50750000</x:t>
  </x:si>
  <x:si>
    <x:t>50760000</x:t>
  </x:si>
  <x:si>
    <x:t>50770000</x:t>
  </x:si>
  <x:si>
    <x:t>50780000</x:t>
  </x:si>
  <x:si>
    <x:t>50790000</x:t>
  </x:si>
  <x:si>
    <x:t>50800000</x:t>
  </x:si>
  <x:si>
    <x:t>50810000</x:t>
  </x:si>
  <x:si>
    <x:t>50820000</x:t>
  </x:si>
  <x:si>
    <x:t>50830000</x:t>
  </x:si>
  <x:si>
    <x:t>50840000</x:t>
  </x:si>
  <x:si>
    <x:t>10192B</x:t>
  </x:si>
  <x:si>
    <x:t>50850000</x:t>
  </x:si>
  <x:si>
    <x:t>50860000</x:t>
  </x:si>
  <x:si>
    <x:t>50870000</x:t>
  </x:si>
  <x:si>
    <x:t>50880000</x:t>
  </x:si>
  <x:si>
    <x:t>50890000</x:t>
  </x:si>
  <x:si>
    <x:t>50900000</x:t>
  </x:si>
  <x:si>
    <x:t>50910000</x:t>
  </x:si>
  <x:si>
    <x:t>50920000</x:t>
  </x:si>
  <x:si>
    <x:t>50930000</x:t>
  </x:si>
  <x:si>
    <x:t>50940000</x:t>
  </x:si>
  <x:si>
    <x:t>50950000</x:t>
  </x:si>
  <x:si>
    <x:t>50960000</x:t>
  </x:si>
  <x:si>
    <x:t>50970000</x:t>
  </x:si>
  <x:si>
    <x:t>50980000</x:t>
  </x:si>
  <x:si>
    <x:t>50990000</x:t>
  </x:si>
  <x:si>
    <x:t>-0.8,1.6,0</x:t>
  </x:si>
  <x:si>
    <x:t>51000000</x:t>
  </x:si>
  <x:si>
    <x:t>51010000</x:t>
  </x:si>
  <x:si>
    <x:t>51020000</x:t>
  </x:si>
  <x:si>
    <x:t>10196B</x:t>
  </x:si>
  <x:si>
    <x:t>51030000</x:t>
  </x:si>
  <x:si>
    <x:t>51040000</x:t>
  </x:si>
  <x:si>
    <x:t>51050000</x:t>
  </x:si>
  <x:si>
    <x:t>-1,1.8,0</x:t>
  </x:si>
  <x:si>
    <x:t>51060000</x:t>
  </x:si>
  <x:si>
    <x:t>10198B</x:t>
  </x:si>
  <x:si>
    <x:t>51070000</x:t>
  </x:si>
  <x:si>
    <x:t>51080000</x:t>
  </x:si>
  <x:si>
    <x:t>51090000</x:t>
  </x:si>
  <x:si>
    <x:t>51100000</x:t>
  </x:si>
  <x:si>
    <x:t>51110000</x:t>
  </x:si>
  <x:si>
    <x:t>-0.5,1.4,0</x:t>
  </x:si>
  <x:si>
    <x:t>51120000</x:t>
  </x:si>
  <x:si>
    <x:t>10200B</x:t>
  </x:si>
  <x:si>
    <x:t>51130000</x:t>
  </x:si>
  <x:si>
    <x:t>51140000</x:t>
  </x:si>
  <x:si>
    <x:t>51150000</x:t>
  </x:si>
  <x:si>
    <x:t>51160000</x:t>
  </x:si>
  <x:si>
    <x:t>51170000</x:t>
  </x:si>
  <x:si>
    <x:t>51180000</x:t>
  </x:si>
  <x:si>
    <x:t>51190000</x:t>
  </x:si>
  <x:si>
    <x:t>51200000</x:t>
  </x:si>
  <x:si>
    <x:t>51210000</x:t>
  </x:si>
  <x:si>
    <x:t>51220000</x:t>
  </x:si>
  <x:si>
    <x:t>51230000</x:t>
  </x:si>
  <x:si>
    <x:t>51240000</x:t>
  </x:si>
  <x:si>
    <x:t>51250000</x:t>
  </x:si>
  <x:si>
    <x:t>51260000</x:t>
  </x:si>
  <x:si>
    <x:t>se_LaserHitWater4</x:t>
  </x:si>
  <x:si>
    <x:t>51270000</x:t>
  </x:si>
  <x:si>
    <x:t>51280000</x:t>
  </x:si>
  <x:si>
    <x:t>51290000</x:t>
  </x:si>
  <x:si>
    <x:t>51300000</x:t>
  </x:si>
  <x:si>
    <x:t>51310000</x:t>
  </x:si>
  <x:si>
    <x:t>51320000</x:t>
  </x:si>
  <x:si>
    <x:t>51330000</x:t>
  </x:si>
  <x:si>
    <x:t>51340000</x:t>
  </x:si>
  <x:si>
    <x:t>51350000</x:t>
  </x:si>
  <x:si>
    <x:t>51360000</x:t>
  </x:si>
  <x:si>
    <x:t>51370000</x:t>
  </x:si>
  <x:si>
    <x:t>51380000</x:t>
  </x:si>
  <x:si>
    <x:t>51390000</x:t>
  </x:si>
  <x:si>
    <x:t>10213B</x:t>
  </x:si>
  <x:si>
    <x:t>51400000</x:t>
  </x:si>
  <x:si>
    <x:t>51410000</x:t>
  </x:si>
  <x:si>
    <x:t>51420000</x:t>
  </x:si>
  <x:si>
    <x:t>51430000</x:t>
  </x:si>
  <x:si>
    <x:t>51440000</x:t>
  </x:si>
  <x:si>
    <x:t>51450000</x:t>
  </x:si>
  <x:si>
    <x:t>se_Punch_Hit02&amp;&amp;se_Kick_Hit02</x:t>
  </x:si>
  <x:si>
    <x:t>51460000</x:t>
  </x:si>
  <x:si>
    <x:t>51470000</x:t>
  </x:si>
  <x:si>
    <x:t>51480000</x:t>
  </x:si>
  <x:si>
    <x:t>51490000</x:t>
  </x:si>
  <x:si>
    <x:t>51500000</x:t>
  </x:si>
  <x:si>
    <x:t>51510000</x:t>
  </x:si>
  <x:si>
    <x:t>se_Punch_Hit02&amp;&amp;se_Punch_Giant_Hit&amp;&amp;se_Punch_FaceHit</x:t>
  </x:si>
  <x:si>
    <x:t>51520000</x:t>
  </x:si>
  <x:si>
    <x:t>51530000</x:t>
  </x:si>
  <x:si>
    <x:t>51540000</x:t>
  </x:si>
  <x:si>
    <x:t>30,2,0</x:t>
  </x:si>
  <x:si>
    <x:t>51550000</x:t>
  </x:si>
  <x:si>
    <x:t>51560000</x:t>
  </x:si>
  <x:si>
    <x:t>51570000</x:t>
  </x:si>
  <x:si>
    <x:t>51580000</x:t>
  </x:si>
  <x:si>
    <x:t>51590000</x:t>
  </x:si>
  <x:si>
    <x:t>51600000</x:t>
  </x:si>
  <x:si>
    <x:t>51610000</x:t>
  </x:si>
  <x:si>
    <x:t>51620000</x:t>
  </x:si>
  <x:si>
    <x:t>51630000</x:t>
  </x:si>
  <x:si>
    <x:t>51640000</x:t>
  </x:si>
  <x:si>
    <x:t>51650000</x:t>
  </x:si>
  <x:si>
    <x:t>51660000</x:t>
  </x:si>
  <x:si>
    <x:t>10223B</x:t>
  </x:si>
  <x:si>
    <x:t>51670000</x:t>
  </x:si>
  <x:si>
    <x:t>51680000</x:t>
  </x:si>
  <x:si>
    <x:t>51690000</x:t>
  </x:si>
  <x:si>
    <x:t>51700000</x:t>
  </x:si>
  <x:si>
    <x:t>51710000</x:t>
  </x:si>
  <x:si>
    <x:t>51720000</x:t>
  </x:si>
  <x:si>
    <x:t>root#0.1,1.4,0</x:t>
  </x:si>
  <x:si>
    <x:t>51730000</x:t>
  </x:si>
  <x:si>
    <x:t>51740000</x:t>
  </x:si>
  <x:si>
    <x:t>51750000</x:t>
  </x:si>
  <x:si>
    <x:t>0,2.35,0</x:t>
  </x:si>
  <x:si>
    <x:t>root#0.1,1.5,0</x:t>
  </x:si>
  <x:si>
    <x:t>51760000</x:t>
  </x:si>
  <x:si>
    <x:t>51770000</x:t>
  </x:si>
  <x:si>
    <x:t>51780000</x:t>
  </x:si>
  <x:si>
    <x:t>51790000</x:t>
  </x:si>
  <x:si>
    <x:t>51800000</x:t>
  </x:si>
  <x:si>
    <x:t>51810000</x:t>
  </x:si>
  <x:si>
    <x:t>51820000</x:t>
  </x:si>
  <x:si>
    <x:t>51830000</x:t>
  </x:si>
  <x:si>
    <x:t>51840000</x:t>
  </x:si>
  <x:si>
    <x:t>51850000</x:t>
  </x:si>
  <x:si>
    <x:t>51860000</x:t>
  </x:si>
  <x:si>
    <x:t>51870000</x:t>
  </x:si>
  <x:si>
    <x:t>51880000</x:t>
  </x:si>
  <x:si>
    <x:t>51890000</x:t>
  </x:si>
  <x:si>
    <x:t>51900000</x:t>
  </x:si>
  <x:si>
    <x:t>51910000</x:t>
  </x:si>
  <x:si>
    <x:t>51920000</x:t>
  </x:si>
  <x:si>
    <x:t>51930000</x:t>
  </x:si>
  <x:si>
    <x:t>51940000</x:t>
  </x:si>
  <x:si>
    <x:t>51950000</x:t>
  </x:si>
  <x:si>
    <x:t>51960000</x:t>
  </x:si>
  <x:si>
    <x:t>51970000</x:t>
  </x:si>
  <x:si>
    <x:t>se_Sword_hit</x:t>
  </x:si>
  <x:si>
    <x:t>51980000</x:t>
  </x:si>
  <x:si>
    <x:t>51990000</x:t>
  </x:si>
  <x:si>
    <x:t>52000000</x:t>
  </x:si>
  <x:si>
    <x:t>10241B</x:t>
  </x:si>
  <x:si>
    <x:t>52010000</x:t>
  </x:si>
  <x:si>
    <x:t>52020000</x:t>
  </x:si>
  <x:si>
    <x:t>52030000</x:t>
  </x:si>
  <x:si>
    <x:t>52040000</x:t>
  </x:si>
  <x:si>
    <x:t>52050000</x:t>
  </x:si>
  <x:si>
    <x:t>52060000</x:t>
  </x:si>
  <x:si>
    <x:t>52070000</x:t>
  </x:si>
  <x:si>
    <x:t>52080000</x:t>
  </x:si>
  <x:si>
    <x:t>52090000</x:t>
  </x:si>
  <x:si>
    <x:t>52100000</x:t>
  </x:si>
  <x:si>
    <x:t>52110000</x:t>
  </x:si>
  <x:si>
    <x:t>52120000</x:t>
  </x:si>
  <x:si>
    <x:t>52130000</x:t>
  </x:si>
  <x:si>
    <x:t>52140000</x:t>
  </x:si>
  <x:si>
    <x:t>52150000</x:t>
  </x:si>
  <x:si>
    <x:t>52160000</x:t>
  </x:si>
  <x:si>
    <x:t>52170000</x:t>
  </x:si>
  <x:si>
    <x:t>52180000</x:t>
  </x:si>
  <x:si>
    <x:t>52190000</x:t>
  </x:si>
  <x:si>
    <x:t>52200000</x:t>
  </x:si>
  <x:si>
    <x:t>52210000</x:t>
  </x:si>
  <x:si>
    <x:t>52220000</x:t>
  </x:si>
  <x:si>
    <x:t>10250B</x:t>
  </x:si>
  <x:si>
    <x:t>52230000</x:t>
  </x:si>
  <x:si>
    <x:t>52240000</x:t>
  </x:si>
  <x:si>
    <x:t>52250000</x:t>
  </x:si>
  <x:si>
    <x:t>52260000</x:t>
  </x:si>
  <x:si>
    <x:t>52270000</x:t>
  </x:si>
  <x:si>
    <x:t>52280000</x:t>
  </x:si>
  <x:si>
    <x:t>52290000</x:t>
  </x:si>
  <x:si>
    <x:t>52300000</x:t>
  </x:si>
  <x:si>
    <x:t>52310000</x:t>
  </x:si>
  <x:si>
    <x:t>52320000</x:t>
  </x:si>
  <x:si>
    <x:t>52330000</x:t>
  </x:si>
  <x:si>
    <x:t>52340000</x:t>
  </x:si>
  <x:si>
    <x:t>52350000</x:t>
  </x:si>
  <x:si>
    <x:t>52360000</x:t>
  </x:si>
  <x:si>
    <x:t>52370000</x:t>
  </x:si>
  <x:si>
    <x:t>se_Punch_Hit02&amp;&amp;se_Punch_FaceHit&amp;&amp;se_Kick_Hit02</x:t>
  </x:si>
  <x:si>
    <x:t>52380000</x:t>
  </x:si>
  <x:si>
    <x:t>52390000</x:t>
  </x:si>
  <x:si>
    <x:t>52400000</x:t>
  </x:si>
  <x:si>
    <x:t>52410000</x:t>
  </x:si>
  <x:si>
    <x:t>52420000</x:t>
  </x:si>
  <x:si>
    <x:t>52430000</x:t>
  </x:si>
  <x:si>
    <x:t>52440000</x:t>
  </x:si>
  <x:si>
    <x:t>52450000</x:t>
  </x:si>
  <x:si>
    <x:t>52460000</x:t>
  </x:si>
  <x:si>
    <x:t>52470000</x:t>
  </x:si>
  <x:si>
    <x:t>52480000</x:t>
  </x:si>
  <x:si>
    <x:t>52490000</x:t>
  </x:si>
  <x:si>
    <x:t>52500000</x:t>
  </x:si>
  <x:si>
    <x:t>52510000</x:t>
  </x:si>
  <x:si>
    <x:t>52520000</x:t>
  </x:si>
  <x:si>
    <x:t>52530000</x:t>
  </x:si>
  <x:si>
    <x:t>52540000</x:t>
  </x:si>
  <x:si>
    <x:t>52550000</x:t>
  </x:si>
  <x:si>
    <x:t>52560000</x:t>
  </x:si>
  <x:si>
    <x:t>52570000</x:t>
  </x:si>
  <x:si>
    <x:t>52580000</x:t>
  </x:si>
  <x:si>
    <x:t>52590000</x:t>
  </x:si>
  <x:si>
    <x:t>52600000</x:t>
  </x:si>
  <x:si>
    <x:t>52610000</x:t>
  </x:si>
  <x:si>
    <x:t>52620000</x:t>
  </x:si>
  <x:si>
    <x:t>52630000</x:t>
  </x:si>
  <x:si>
    <x:t>52640000</x:t>
  </x:si>
  <x:si>
    <x:t>52650000</x:t>
  </x:si>
  <x:si>
    <x:t>52660000</x:t>
  </x:si>
  <x:si>
    <x:t>52670000</x:t>
  </x:si>
  <x:si>
    <x:t>52680000</x:t>
  </x:si>
  <x:si>
    <x:t>52690000</x:t>
  </x:si>
  <x:si>
    <x:t>52700000</x:t>
  </x:si>
  <x:si>
    <x:t>52710000</x:t>
  </x:si>
  <x:si>
    <x:t>52720000</x:t>
  </x:si>
  <x:si>
    <x:t>52730000</x:t>
  </x:si>
  <x:si>
    <x:t>se_Punch_Hit01&amp;&amp;se_Punch_FaceHit&amp;&amp;se_Punch_FaceHit&amp;&amp;se_Punch_Hit02</x:t>
  </x:si>
  <x:si>
    <x:t>52740000</x:t>
  </x:si>
  <x:si>
    <x:t>52750000</x:t>
  </x:si>
  <x:si>
    <x:t>52760000</x:t>
  </x:si>
  <x:si>
    <x:t>52770000</x:t>
  </x:si>
  <x:si>
    <x:t>52780000</x:t>
  </x:si>
  <x:si>
    <x:t>52790000</x:t>
  </x:si>
  <x:si>
    <x:t>52800000</x:t>
  </x:si>
  <x:si>
    <x:t>52810000</x:t>
  </x:si>
  <x:si>
    <x:t>52820000</x:t>
  </x:si>
  <x:si>
    <x:t>52830000</x:t>
  </x:si>
  <x:si>
    <x:t>52840000</x:t>
  </x:si>
  <x:si>
    <x:t>52850000</x:t>
  </x:si>
  <x:si>
    <x:t>52860000</x:t>
  </x:si>
  <x:si>
    <x:t>52870000</x:t>
  </x:si>
  <x:si>
    <x:t>52880000</x:t>
  </x:si>
  <x:si>
    <x:t>52890000</x:t>
  </x:si>
  <x:si>
    <x:t>52900000</x:t>
  </x:si>
  <x:si>
    <x:t>52910000</x:t>
  </x:si>
  <x:si>
    <x:t>52920000</x:t>
  </x:si>
  <x:si>
    <x:t>52930000</x:t>
  </x:si>
  <x:si>
    <x:t>52940000</x:t>
  </x:si>
  <x:si>
    <x:t>52950000</x:t>
  </x:si>
  <x:si>
    <x:t>52960000</x:t>
  </x:si>
  <x:si>
    <x:t>52970000</x:t>
  </x:si>
  <x:si>
    <x:t>52980000</x:t>
  </x:si>
  <x:si>
    <x:t>52990000</x:t>
  </x:si>
  <x:si>
    <x:t>53000000</x:t>
  </x:si>
  <x:si>
    <x:t>53010000</x:t>
  </x:si>
  <x:si>
    <x:t>53020000</x:t>
  </x:si>
  <x:si>
    <x:t>53030000</x:t>
  </x:si>
  <x:si>
    <x:t>53040000</x:t>
  </x:si>
  <x:si>
    <x:t>53050000</x:t>
  </x:si>
  <x:si>
    <x:t>53060000</x:t>
  </x:si>
  <x:si>
    <x:t>53070000</x:t>
  </x:si>
  <x:si>
    <x:t>53080000</x:t>
  </x:si>
  <x:si>
    <x:t>53090000</x:t>
  </x:si>
  <x:si>
    <x:t>53100000</x:t>
  </x:si>
  <x:si>
    <x:t>53110000</x:t>
  </x:si>
  <x:si>
    <x:t>53120000</x:t>
  </x:si>
  <x:si>
    <x:t>53130000</x:t>
  </x:si>
  <x:si>
    <x:t>53140000</x:t>
  </x:si>
  <x:si>
    <x:t>53150000</x:t>
  </x:si>
  <x:si>
    <x:t>53160000</x:t>
  </x:si>
  <x:si>
    <x:t>53170000</x:t>
  </x:si>
  <x:si>
    <x:t>53180000</x:t>
  </x:si>
  <x:si>
    <x:t>53190000</x:t>
  </x:si>
  <x:si>
    <x:t>53200000</x:t>
  </x:si>
  <x:si>
    <x:t>53210000</x:t>
  </x:si>
  <x:si>
    <x:t>53220000</x:t>
  </x:si>
  <x:si>
    <x:t>53230000</x:t>
  </x:si>
  <x:si>
    <x:t>53240000</x:t>
  </x:si>
  <x:si>
    <x:t>53250000</x:t>
  </x:si>
  <x:si>
    <x:t>53260000</x:t>
  </x:si>
  <x:si>
    <x:t>53270000</x:t>
  </x:si>
  <x:si>
    <x:t>53280000</x:t>
  </x:si>
  <x:si>
    <x:t>53290000</x:t>
  </x:si>
  <x:si>
    <x:t>53300000</x:t>
  </x:si>
  <x:si>
    <x:t>53310000</x:t>
  </x:si>
  <x:si>
    <x:t>53320000</x:t>
  </x:si>
  <x:si>
    <x:t>53330000</x:t>
  </x:si>
  <x:si>
    <x:t>53340000</x:t>
  </x:si>
  <x:si>
    <x:t>53350000</x:t>
  </x:si>
  <x:si>
    <x:t>53360000</x:t>
  </x:si>
  <x:si>
    <x:t>53370000</x:t>
  </x:si>
  <x:si>
    <x:t>53380000</x:t>
  </x:si>
  <x:si>
    <x:t>53390000</x:t>
  </x:si>
  <x:si>
    <x:t>53400000</x:t>
  </x:si>
  <x:si>
    <x:t>53410000</x:t>
  </x:si>
  <x:si>
    <x:t>53420000</x:t>
  </x:si>
  <x:si>
    <x:t>53430000</x:t>
  </x:si>
  <x:si>
    <x:t>53440000</x:t>
  </x:si>
  <x:si>
    <x:t>53450000</x:t>
  </x:si>
  <x:si>
    <x:t>53460000</x:t>
  </x:si>
  <x:si>
    <x:t>53470000</x:t>
  </x:si>
  <x:si>
    <x:t>53480000</x:t>
  </x:si>
  <x:si>
    <x:t>53490000</x:t>
  </x:si>
  <x:si>
    <x:t>53500000</x:t>
  </x:si>
  <x:si>
    <x:t>53510000</x:t>
  </x:si>
  <x:si>
    <x:t>53520000</x:t>
  </x:si>
  <x:si>
    <x:t>53530000</x:t>
  </x:si>
  <x:si>
    <x:t>53540000</x:t>
  </x:si>
  <x:si>
    <x:t>53550000</x:t>
  </x:si>
  <x:si>
    <x:t>53560000</x:t>
  </x:si>
  <x:si>
    <x:t>53570000</x:t>
  </x:si>
  <x:si>
    <x:t>53580000</x:t>
  </x:si>
  <x:si>
    <x:t>53590000</x:t>
  </x:si>
  <x:si>
    <x:t>53600000</x:t>
  </x:si>
  <x:si>
    <x:t>53610000</x:t>
  </x:si>
  <x:si>
    <x:t>53620000</x:t>
  </x:si>
  <x:si>
    <x:t>53630000</x:t>
  </x:si>
  <x:si>
    <x:t>53640000</x:t>
  </x:si>
  <x:si>
    <x:t>53650000</x:t>
  </x:si>
  <x:si>
    <x:t>53660000</x:t>
  </x:si>
  <x:si>
    <x:t>53670000</x:t>
  </x:si>
  <x:si>
    <x:t>53680000</x:t>
  </x:si>
  <x:si>
    <x:t>53690000</x:t>
  </x:si>
  <x:si>
    <x:t>53700000</x:t>
  </x:si>
  <x:si>
    <x:t>53710000</x:t>
  </x:si>
  <x:si>
    <x:t>53720000</x:t>
  </x:si>
  <x:si>
    <x:t>53730000</x:t>
  </x:si>
  <x:si>
    <x:t>53740000</x:t>
  </x:si>
  <x:si>
    <x:t>53750000</x:t>
  </x:si>
  <x:si>
    <x:t>53760000</x:t>
  </x:si>
  <x:si>
    <x:t>53770000</x:t>
  </x:si>
  <x:si>
    <x:t>53780000</x:t>
  </x:si>
  <x:si>
    <x:t>53790000</x:t>
  </x:si>
  <x:si>
    <x:t>53800000</x:t>
  </x:si>
  <x:si>
    <x:t>53810000</x:t>
  </x:si>
  <x:si>
    <x:t>53820000</x:t>
  </x:si>
  <x:si>
    <x:t>53830000</x:t>
  </x:si>
  <x:si>
    <x:t>53840000</x:t>
  </x:si>
  <x:si>
    <x:t>53850000</x:t>
  </x:si>
  <x:si>
    <x:t>53860000</x:t>
  </x:si>
  <x:si>
    <x:t>53870000</x:t>
  </x:si>
  <x:si>
    <x:t>53880000</x:t>
  </x:si>
  <x:si>
    <x:t>53890000</x:t>
  </x:si>
  <x:si>
    <x:t>53900000</x:t>
  </x:si>
  <x:si>
    <x:t>53910000</x:t>
  </x:si>
  <x:si>
    <x:t>53920000</x:t>
  </x:si>
  <x:si>
    <x:t>53930000</x:t>
  </x:si>
  <x:si>
    <x:t>53940000</x:t>
  </x:si>
  <x:si>
    <x:t>53950000</x:t>
  </x:si>
  <x:si>
    <x:t>53960000</x:t>
  </x:si>
  <x:si>
    <x:t>53970000</x:t>
  </x:si>
  <x:si>
    <x:t>53980000</x:t>
  </x:si>
  <x:si>
    <x:t>53990000</x:t>
  </x:si>
  <x:si>
    <x:t>54000000</x:t>
  </x:si>
  <x:si>
    <x:t>54010000</x:t>
  </x:si>
  <x:si>
    <x:t>54020000</x:t>
  </x:si>
  <x:si>
    <x:t>54030000</x:t>
  </x:si>
  <x:si>
    <x:t>54040000</x:t>
  </x:si>
  <x:si>
    <x:t>54050000</x:t>
  </x:si>
  <x:si>
    <x:t>54060000</x:t>
  </x:si>
  <x:si>
    <x:t>54070000</x:t>
  </x:si>
  <x:si>
    <x:t>54080000</x:t>
  </x:si>
  <x:si>
    <x:t>54090000</x:t>
  </x:si>
  <x:si>
    <x:t>54100000</x:t>
  </x:si>
  <x:si>
    <x:t>54110000</x:t>
  </x:si>
  <x:si>
    <x:t>54120000</x:t>
  </x:si>
  <x:si>
    <x:t>54130000</x:t>
  </x:si>
  <x:si>
    <x:t>54140000</x:t>
  </x:si>
  <x:si>
    <x:t>54150000</x:t>
  </x:si>
  <x:si>
    <x:t>54160000</x:t>
  </x:si>
  <x:si>
    <x:t>54170000</x:t>
  </x:si>
  <x:si>
    <x:t>54180000</x:t>
  </x:si>
  <x:si>
    <x:t>54190000</x:t>
  </x:si>
  <x:si>
    <x:t>se_Punch_Hit02&amp;&amp;se_Punch_Hit01</x:t>
  </x:si>
  <x:si>
    <x:t>54200000</x:t>
  </x:si>
  <x:si>
    <x:t>54210000</x:t>
  </x:si>
  <x:si>
    <x:t>54220000</x:t>
  </x:si>
  <x:si>
    <x:t>54230000</x:t>
  </x:si>
  <x:si>
    <x:t>54240000</x:t>
  </x:si>
  <x:si>
    <x:t>54250000</x:t>
  </x:si>
  <x:si>
    <x:t>54260000</x:t>
  </x:si>
  <x:si>
    <x:t>54270000</x:t>
  </x:si>
  <x:si>
    <x:t>54280000</x:t>
  </x:si>
  <x:si>
    <x:t>54290000</x:t>
  </x:si>
  <x:si>
    <x:t>se_Punch_Hit02&amp;&amp;se_Punch_FaceHit&amp;&amp;se_Punch_Giant_Hit</x:t>
  </x:si>
  <x:si>
    <x:t>54300000</x:t>
  </x:si>
  <x:si>
    <x:t>54310000</x:t>
  </x:si>
  <x:si>
    <x:t>54320000</x:t>
  </x:si>
  <x:si>
    <x:t>54330000</x:t>
  </x:si>
  <x:si>
    <x:t>54340000</x:t>
  </x:si>
  <x:si>
    <x:t>54350000</x:t>
  </x:si>
  <x:si>
    <x:t>54360000</x:t>
  </x:si>
  <x:si>
    <x:t>54370000</x:t>
  </x:si>
  <x:si>
    <x:t>54380000</x:t>
  </x:si>
  <x:si>
    <x:t>54390000</x:t>
  </x:si>
  <x:si>
    <x:t>54400000</x:t>
  </x:si>
  <x:si>
    <x:t>54410000</x:t>
  </x:si>
  <x:si>
    <x:t>54420000</x:t>
  </x:si>
  <x:si>
    <x:t>54430000</x:t>
  </x:si>
  <x:si>
    <x:t>54440000</x:t>
  </x:si>
  <x:si>
    <x:t>54450000</x:t>
  </x:si>
  <x:si>
    <x:t>54460000</x:t>
  </x:si>
  <x:si>
    <x:t>54470000</x:t>
  </x:si>
  <x:si>
    <x:t>54480000</x:t>
  </x:si>
  <x:si>
    <x:t>54490000</x:t>
  </x:si>
  <x:si>
    <x:t>54500000</x:t>
  </x:si>
  <x:si>
    <x:t>54510000</x:t>
  </x:si>
  <x:si>
    <x:t>-1.5,1.5,0</x:t>
  </x:si>
  <x:si>
    <x:t>54520000</x:t>
  </x:si>
  <x:si>
    <x:t>54530000</x:t>
  </x:si>
  <x:si>
    <x:t>54540000</x:t>
  </x:si>
  <x:si>
    <x:t>se_Swordheavy_Hit&amp;&amp;se_Swordheavy_Hit&amp;&amp;se_Punch_FaceHit</x:t>
  </x:si>
  <x:si>
    <x:t>54550000</x:t>
  </x:si>
  <x:si>
    <x:t>54560000</x:t>
  </x:si>
  <x:si>
    <x:t>54570000</x:t>
  </x:si>
  <x:si>
    <x:t>54580000</x:t>
  </x:si>
  <x:si>
    <x:t>54590000</x:t>
  </x:si>
  <x:si>
    <x:t>54600000</x:t>
  </x:si>
  <x:si>
    <x:t>54610000</x:t>
  </x:si>
  <x:si>
    <x:t>54620000</x:t>
  </x:si>
  <x:si>
    <x:t>54630000</x:t>
  </x:si>
  <x:si>
    <x:t>54640000</x:t>
  </x:si>
  <x:si>
    <x:t>54650000</x:t>
  </x:si>
  <x:si>
    <x:t>54660000</x:t>
  </x:si>
  <x:si>
    <x:t>54670000</x:t>
  </x:si>
  <x:si>
    <x:t>54680000</x:t>
  </x:si>
  <x:si>
    <x:t>54690000</x:t>
  </x:si>
  <x:si>
    <x:t>54700000</x:t>
  </x:si>
  <x:si>
    <x:t>54710000</x:t>
  </x:si>
  <x:si>
    <x:t>54720000</x:t>
  </x:si>
  <x:si>
    <x:t>54730000</x:t>
  </x:si>
  <x:si>
    <x:t>54740000</x:t>
  </x:si>
  <x:si>
    <x:t>54750000</x:t>
  </x:si>
  <x:si>
    <x:t>54760000</x:t>
  </x:si>
  <x:si>
    <x:t>54770000</x:t>
  </x:si>
  <x:si>
    <x:t>54780000</x:t>
  </x:si>
  <x:si>
    <x:t>54790000</x:t>
  </x:si>
  <x:si>
    <x:t>54800000</x:t>
  </x:si>
  <x:si>
    <x:t>54810000</x:t>
  </x:si>
  <x:si>
    <x:t>54820000</x:t>
  </x:si>
  <x:si>
    <x:t>54830000</x:t>
  </x:si>
  <x:si>
    <x:t>54840000</x:t>
  </x:si>
  <x:si>
    <x:t>54850000</x:t>
  </x:si>
  <x:si>
    <x:t>54860000</x:t>
  </x:si>
  <x:si>
    <x:t>54870000</x:t>
  </x:si>
  <x:si>
    <x:t>54880000</x:t>
  </x:si>
  <x:si>
    <x:t>54890000</x:t>
  </x:si>
  <x:si>
    <x:t>54900000</x:t>
  </x:si>
  <x:si>
    <x:t>54910000</x:t>
  </x:si>
  <x:si>
    <x:t>54920000</x:t>
  </x:si>
  <x:si>
    <x:t>54930000</x:t>
  </x:si>
  <x:si>
    <x:t>54940000</x:t>
  </x:si>
  <x:si>
    <x:t>54950000</x:t>
  </x:si>
  <x:si>
    <x:t>54960000</x:t>
  </x:si>
  <x:si>
    <x:t>54970000</x:t>
  </x:si>
  <x:si>
    <x:t>54980000</x:t>
  </x:si>
  <x:si>
    <x:t>54990000</x:t>
  </x:si>
  <x:si>
    <x:t>55000000</x:t>
  </x:si>
  <x:si>
    <x:t>55010000</x:t>
  </x:si>
  <x:si>
    <x:t>55020000</x:t>
  </x:si>
  <x:si>
    <x:t>55030000</x:t>
  </x:si>
  <x:si>
    <x:t>55040000</x:t>
  </x:si>
  <x:si>
    <x:t>55050000</x:t>
  </x:si>
  <x:si>
    <x:t>55060000</x:t>
  </x:si>
  <x:si>
    <x:t>55070000</x:t>
  </x:si>
  <x:si>
    <x:t>55080000</x:t>
  </x:si>
  <x:si>
    <x:t>55090000</x:t>
  </x:si>
  <x:si>
    <x:t>55100000</x:t>
  </x:si>
  <x:si>
    <x:t>55110000</x:t>
  </x:si>
  <x:si>
    <x:t>55120000</x:t>
  </x:si>
  <x:si>
    <x:t>55130000</x:t>
  </x:si>
  <x:si>
    <x:t>55140000</x:t>
  </x:si>
  <x:si>
    <x:t>55150000</x:t>
  </x:si>
  <x:si>
    <x:t>55160000</x:t>
  </x:si>
  <x:si>
    <x:t>55170000</x:t>
  </x:si>
  <x:si>
    <x:t>55180000</x:t>
  </x:si>
  <x:si>
    <x:t>55190000</x:t>
  </x:si>
  <x:si>
    <x:t>55200000</x:t>
  </x:si>
  <x:si>
    <x:t>55210000</x:t>
  </x:si>
  <x:si>
    <x:t>55220000</x:t>
  </x:si>
  <x:si>
    <x:t>55230000</x:t>
  </x:si>
  <x:si>
    <x:t>55240000</x:t>
  </x:si>
  <x:si>
    <x:t>55250000</x:t>
  </x:si>
  <x:si>
    <x:t>55260000</x:t>
  </x:si>
  <x:si>
    <x:t>55270000</x:t>
  </x:si>
  <x:si>
    <x:t>55280000</x:t>
  </x:si>
  <x:si>
    <x:t>55290000</x:t>
  </x:si>
  <x:si>
    <x:t>55300000</x:t>
  </x:si>
  <x:si>
    <x:t>55310000</x:t>
  </x:si>
  <x:si>
    <x:t>55320000</x:t>
  </x:si>
  <x:si>
    <x:t>55330000</x:t>
  </x:si>
  <x:si>
    <x:t>55340000</x:t>
  </x:si>
  <x:si>
    <x:t>55350000</x:t>
  </x:si>
  <x:si>
    <x:t>55360000</x:t>
  </x:si>
  <x:si>
    <x:t>55370000</x:t>
  </x:si>
  <x:si>
    <x:t>55380000</x:t>
  </x:si>
  <x:si>
    <x:t>55390000</x:t>
  </x:si>
  <x:si>
    <x:t>55400000</x:t>
  </x:si>
  <x:si>
    <x:t>55410000</x:t>
  </x:si>
  <x:si>
    <x:t>55420000</x:t>
  </x:si>
  <x:si>
    <x:t>55430000</x:t>
  </x:si>
  <x:si>
    <x:t>55440000</x:t>
  </x:si>
  <x:si>
    <x:t>55450000</x:t>
  </x:si>
  <x:si>
    <x:t>55460000</x:t>
  </x:si>
  <x:si>
    <x:t>55470000</x:t>
  </x:si>
  <x:si>
    <x:t>55480000</x:t>
  </x:si>
  <x:si>
    <x:t>55490000</x:t>
  </x:si>
  <x:si>
    <x:t>10367B</x:t>
  </x:si>
  <x:si>
    <x:t>55500000</x:t>
  </x:si>
  <x:si>
    <x:t>55510000</x:t>
  </x:si>
  <x:si>
    <x:t>55520000</x:t>
  </x:si>
  <x:si>
    <x:t>55530000</x:t>
  </x:si>
  <x:si>
    <x:t>55540000</x:t>
  </x:si>
  <x:si>
    <x:t>55550000</x:t>
  </x:si>
  <x:si>
    <x:t>55560000</x:t>
  </x:si>
  <x:si>
    <x:t>55570000</x:t>
  </x:si>
  <x:si>
    <x:t>55580000</x:t>
  </x:si>
  <x:si>
    <x:t>55590000</x:t>
  </x:si>
  <x:si>
    <x:t>55600000</x:t>
  </x:si>
  <x:si>
    <x:t>55610000</x:t>
  </x:si>
  <x:si>
    <x:t>55620000</x:t>
  </x:si>
  <x:si>
    <x:t>55630000</x:t>
  </x:si>
  <x:si>
    <x:t>55640000</x:t>
  </x:si>
  <x:si>
    <x:t>55650000</x:t>
  </x:si>
  <x:si>
    <x:t>55660000</x:t>
  </x:si>
  <x:si>
    <x:t>55670000</x:t>
  </x:si>
  <x:si>
    <x:t>55680000</x:t>
  </x:si>
  <x:si>
    <x:t>55690000</x:t>
  </x:si>
  <x:si>
    <x:t>55700000</x:t>
  </x:si>
  <x:si>
    <x:t>55710000</x:t>
  </x:si>
  <x:si>
    <x:t>55720000</x:t>
  </x:si>
  <x:si>
    <x:t>55730000</x:t>
  </x:si>
  <x:si>
    <x:t>55740000</x:t>
  </x:si>
  <x:si>
    <x:t>10371B</x:t>
  </x:si>
  <x:si>
    <x:t>55750000</x:t>
  </x:si>
  <x:si>
    <x:t>55760000</x:t>
  </x:si>
  <x:si>
    <x:t>55770000</x:t>
  </x:si>
  <x:si>
    <x:t>55780000</x:t>
  </x:si>
  <x:si>
    <x:t>55790000</x:t>
  </x:si>
  <x:si>
    <x:t>55800000</x:t>
  </x:si>
  <x:si>
    <x:t>10372B</x:t>
  </x:si>
  <x:si>
    <x:t>55810000</x:t>
  </x:si>
  <x:si>
    <x:t>55820000</x:t>
  </x:si>
  <x:si>
    <x:t>55830000</x:t>
  </x:si>
  <x:si>
    <x:t>55840000</x:t>
  </x:si>
  <x:si>
    <x:t>10373B</x:t>
  </x:si>
  <x:si>
    <x:t>55850000</x:t>
  </x:si>
  <x:si>
    <x:t>10374B</x:t>
  </x:si>
  <x:si>
    <x:t>55860000</x:t>
  </x:si>
  <x:si>
    <x:t>55870000</x:t>
  </x:si>
  <x:si>
    <x:t>55880000</x:t>
  </x:si>
  <x:si>
    <x:t>55890000</x:t>
  </x:si>
  <x:si>
    <x:t>55900000</x:t>
  </x:si>
  <x:si>
    <x:t>55910000</x:t>
  </x:si>
  <x:si>
    <x:t>55920000</x:t>
  </x:si>
  <x:si>
    <x:t>55930000</x:t>
  </x:si>
  <x:si>
    <x:t>55940000</x:t>
  </x:si>
  <x:si>
    <x:t>55950000</x:t>
  </x:si>
  <x:si>
    <x:t>55960000</x:t>
  </x:si>
  <x:si>
    <x:t>55970000</x:t>
  </x:si>
  <x:si>
    <x:t>55980000</x:t>
  </x:si>
  <x:si>
    <x:t>55990000</x:t>
  </x:si>
  <x:si>
    <x:t>56000000</x:t>
  </x:si>
  <x:si>
    <x:t>56010000</x:t>
  </x:si>
  <x:si>
    <x:t>56020000</x:t>
  </x:si>
  <x:si>
    <x:t>56030000</x:t>
  </x:si>
  <x:si>
    <x:t>56040000</x:t>
  </x:si>
  <x:si>
    <x:t>56050000</x:t>
  </x:si>
  <x:si>
    <x:t>10376B</x:t>
  </x:si>
  <x:si>
    <x:t>56060000</x:t>
  </x:si>
  <x:si>
    <x:t>56070000</x:t>
  </x:si>
  <x:si>
    <x:t>56080000</x:t>
  </x:si>
  <x:si>
    <x:t>56090000</x:t>
  </x:si>
  <x:si>
    <x:t>56100000</x:t>
  </x:si>
  <x:si>
    <x:t>56110000</x:t>
  </x:si>
  <x:si>
    <x:t>56120000</x:t>
  </x:si>
  <x:si>
    <x:t>56130000</x:t>
  </x:si>
  <x:si>
    <x:t>56140000</x:t>
  </x:si>
  <x:si>
    <x:t>56150000</x:t>
  </x:si>
  <x:si>
    <x:t>56160000</x:t>
  </x:si>
  <x:si>
    <x:t>56170000</x:t>
  </x:si>
  <x:si>
    <x:t>56180000</x:t>
  </x:si>
  <x:si>
    <x:t>10377B</x:t>
  </x:si>
  <x:si>
    <x:t>56190000</x:t>
  </x:si>
  <x:si>
    <x:t>56200000</x:t>
  </x:si>
  <x:si>
    <x:t>56210000</x:t>
  </x:si>
  <x:si>
    <x:t>56220000</x:t>
  </x:si>
  <x:si>
    <x:t>56230000</x:t>
  </x:si>
  <x:si>
    <x:t>56240000</x:t>
  </x:si>
  <x:si>
    <x:t>56250000</x:t>
  </x:si>
  <x:si>
    <x:t>56260000</x:t>
  </x:si>
  <x:si>
    <x:t>56270000</x:t>
  </x:si>
  <x:si>
    <x:t>56280000</x:t>
  </x:si>
  <x:si>
    <x:t>56290000</x:t>
  </x:si>
  <x:si>
    <x:t>56300000</x:t>
  </x:si>
  <x:si>
    <x:t>56310000</x:t>
  </x:si>
  <x:si>
    <x:t>56320000</x:t>
  </x:si>
  <x:si>
    <x:t>56330000</x:t>
  </x:si>
  <x:si>
    <x:t>56340000</x:t>
  </x:si>
  <x:si>
    <x:t>56350000</x:t>
  </x:si>
  <x:si>
    <x:t>56360000</x:t>
  </x:si>
  <x:si>
    <x:t>56370000</x:t>
  </x:si>
  <x:si>
    <x:t>56380000</x:t>
  </x:si>
  <x:si>
    <x:t>56390000</x:t>
  </x:si>
  <x:si>
    <x:t>56400000</x:t>
  </x:si>
  <x:si>
    <x:t>56410000</x:t>
  </x:si>
  <x:si>
    <x:t>56420000</x:t>
  </x:si>
  <x:si>
    <x:t>56430000</x:t>
  </x:si>
  <x:si>
    <x:t>56440000</x:t>
  </x:si>
  <x:si>
    <x:t>56450000</x:t>
  </x:si>
  <x:si>
    <x:t>56460000</x:t>
  </x:si>
  <x:si>
    <x:t>56470000</x:t>
  </x:si>
  <x:si>
    <x:t>56480000</x:t>
  </x:si>
  <x:si>
    <x:t>56490000</x:t>
  </x:si>
  <x:si>
    <x:t>56500000</x:t>
  </x:si>
  <x:si>
    <x:t>56510000</x:t>
  </x:si>
  <x:si>
    <x:t>56520000</x:t>
  </x:si>
  <x:si>
    <x:t>56530000</x:t>
  </x:si>
  <x:si>
    <x:t>56540000</x:t>
  </x:si>
  <x:si>
    <x:t>56550000</x:t>
  </x:si>
  <x:si>
    <x:t>56560000</x:t>
  </x:si>
  <x:si>
    <x:t>56570000</x:t>
  </x:si>
  <x:si>
    <x:t>56580000</x:t>
  </x:si>
  <x:si>
    <x:t>56590000</x:t>
  </x:si>
  <x:si>
    <x:t>56600000</x:t>
  </x:si>
  <x:si>
    <x:t>56610000</x:t>
  </x:si>
  <x:si>
    <x:t>56620000</x:t>
  </x:si>
  <x:si>
    <x:t>56630000</x:t>
  </x:si>
  <x:si>
    <x:t>56640000</x:t>
  </x:si>
  <x:si>
    <x:t>56650000</x:t>
  </x:si>
  <x:si>
    <x:t>56660000</x:t>
  </x:si>
  <x:si>
    <x:t>56670000</x:t>
  </x:si>
  <x:si>
    <x:t>0,-5,0</x:t>
  </x:si>
  <x:si>
    <x:t>56680000</x:t>
  </x:si>
  <x:si>
    <x:t>56690000</x:t>
  </x:si>
  <x:si>
    <x:t>56700000</x:t>
  </x:si>
  <x:si>
    <x:t>56710000</x:t>
  </x:si>
  <x:si>
    <x:t>56720000</x:t>
  </x:si>
  <x:si>
    <x:t>56730000</x:t>
  </x:si>
  <x:si>
    <x:t>56740000</x:t>
  </x:si>
  <x:si>
    <x:t>56750000</x:t>
  </x:si>
  <x:si>
    <x:t>56760000</x:t>
  </x:si>
  <x:si>
    <x:t>56770000</x:t>
  </x:si>
  <x:si>
    <x:t>56780000</x:t>
  </x:si>
  <x:si>
    <x:t>56790000</x:t>
  </x:si>
  <x:si>
    <x:t>56800000</x:t>
  </x:si>
  <x:si>
    <x:t>56810000</x:t>
  </x:si>
  <x:si>
    <x:t>56820000</x:t>
  </x:si>
  <x:si>
    <x:t>56830000</x:t>
  </x:si>
  <x:si>
    <x:t>56840000</x:t>
  </x:si>
  <x:si>
    <x:t>56850000</x:t>
  </x:si>
  <x:si>
    <x:t>56860000</x:t>
  </x:si>
  <x:si>
    <x:t>56870000</x:t>
  </x:si>
  <x:si>
    <x:t>56880000</x:t>
  </x:si>
  <x:si>
    <x:t>56890000</x:t>
  </x:si>
  <x:si>
    <x:t>56900000</x:t>
  </x:si>
  <x:si>
    <x:t>56910000</x:t>
  </x:si>
  <x:si>
    <x:t>56920000</x:t>
  </x:si>
  <x:si>
    <x:t>56930000</x:t>
  </x:si>
  <x:si>
    <x:t>56940000</x:t>
  </x:si>
  <x:si>
    <x:t>56950000</x:t>
  </x:si>
  <x:si>
    <x:t>56960000</x:t>
  </x:si>
  <x:si>
    <x:t>56970000</x:t>
  </x:si>
  <x:si>
    <x:t>56980000</x:t>
  </x:si>
  <x:si>
    <x:t>56990000</x:t>
  </x:si>
  <x:si>
    <x:t>57000000</x:t>
  </x:si>
  <x:si>
    <x:t>57010000</x:t>
  </x:si>
  <x:si>
    <x:t>57020000</x:t>
  </x:si>
  <x:si>
    <x:t>57030000</x:t>
  </x:si>
  <x:si>
    <x:t>2,3,0</x:t>
  </x:si>
  <x:si>
    <x:t>Bip001 Spine1#0,0,0#0.5</x:t>
  </x:si>
  <x:si>
    <x:t>57040000</x:t>
  </x:si>
  <x:si>
    <x:t>2,3.2,0</x:t>
  </x:si>
  <x:si>
    <x:t>Bip001 Spine1#0,0,0#0.7</x:t>
  </x:si>
  <x:si>
    <x:t>57050000</x:t>
  </x:si>
  <x:si>
    <x:t>2,3.4,0</x:t>
  </x:si>
  <x:si>
    <x:t>Bip001 Spine1#0,0,0#0.9</x:t>
  </x:si>
  <x:si>
    <x:t>57060000</x:t>
  </x:si>
  <x:si>
    <x:t>2,3.6,0</x:t>
  </x:si>
  <x:si>
    <x:t>Bip001 Spine1#0,0,0#1.1</x:t>
  </x:si>
  <x:si>
    <x:t>57070000</x:t>
  </x:si>
  <x:si>
    <x:t>57080000</x:t>
  </x:si>
  <x:si>
    <x:t>57090000</x:t>
  </x:si>
  <x:si>
    <x:t>57100000</x:t>
  </x:si>
  <x:si>
    <x:t>57110000</x:t>
  </x:si>
  <x:si>
    <x:t>57120000</x:t>
  </x:si>
  <x:si>
    <x:t>57130000</x:t>
  </x:si>
  <x:si>
    <x:t>57140000</x:t>
  </x:si>
  <x:si>
    <x:t>57150000</x:t>
  </x:si>
  <x:si>
    <x:t>57160000</x:t>
  </x:si>
  <x:si>
    <x:t>57170000</x:t>
  </x:si>
  <x:si>
    <x:t>57180000</x:t>
  </x:si>
  <x:si>
    <x:t>57190000</x:t>
  </x:si>
  <x:si>
    <x:t>57200000</x:t>
  </x:si>
  <x:si>
    <x:t>57210000</x:t>
  </x:si>
  <x:si>
    <x:t>57220000</x:t>
  </x:si>
  <x:si>
    <x:t>57230000</x:t>
  </x:si>
  <x:si>
    <x:t>57240000</x:t>
  </x:si>
  <x:si>
    <x:t>57250000</x:t>
  </x:si>
  <x:si>
    <x:t>57260000</x:t>
  </x:si>
  <x:si>
    <x:t>57270000</x:t>
  </x:si>
  <x:si>
    <x:t>57280000</x:t>
  </x:si>
  <x:si>
    <x:t>57290000</x:t>
  </x:si>
  <x:si>
    <x:t>57300000</x:t>
  </x:si>
  <x:si>
    <x:t>57310000</x:t>
  </x:si>
  <x:si>
    <x:t>57320000</x:t>
  </x:si>
  <x:si>
    <x:t>57330000</x:t>
  </x:si>
  <x:si>
    <x:t>57340000</x:t>
  </x:si>
  <x:si>
    <x:t>57350000</x:t>
  </x:si>
  <x:si>
    <x:t>57360000</x:t>
  </x:si>
  <x:si>
    <x:t>57370000</x:t>
  </x:si>
  <x:si>
    <x:t>57380000</x:t>
  </x:si>
  <x:si>
    <x:t>57390000</x:t>
  </x:si>
  <x:si>
    <x:t>57400000</x:t>
  </x:si>
  <x:si>
    <x:t>57410000</x:t>
  </x:si>
  <x:si>
    <x:t>57420000</x:t>
  </x:si>
  <x:si>
    <x:t>57430000</x:t>
  </x:si>
  <x:si>
    <x:t>57440000</x:t>
  </x:si>
  <x:si>
    <x:t>57450000</x:t>
  </x:si>
  <x:si>
    <x:t>57460000</x:t>
  </x:si>
  <x:si>
    <x:t>57470000</x:t>
  </x:si>
  <x:si>
    <x:t>57480000</x:t>
  </x:si>
  <x:si>
    <x:t>57490000</x:t>
  </x:si>
  <x:si>
    <x:t>57500000</x:t>
  </x:si>
  <x:si>
    <x:t>57510000</x:t>
  </x:si>
  <x:si>
    <x:t>57520000</x:t>
  </x:si>
  <x:si>
    <x:t>57530000</x:t>
  </x:si>
  <x:si>
    <x:t>57540000</x:t>
  </x:si>
  <x:si>
    <x:t>57550000</x:t>
  </x:si>
  <x:si>
    <x:t>57560000</x:t>
  </x:si>
  <x:si>
    <x:t>57570000</x:t>
  </x:si>
  <x:si>
    <x:t>57580000</x:t>
  </x:si>
  <x:si>
    <x:t>57590000</x:t>
  </x:si>
  <x:si>
    <x:t>57600000</x:t>
  </x:si>
  <x:si>
    <x:t>57610000</x:t>
  </x:si>
  <x:si>
    <x:t>57620000</x:t>
  </x:si>
  <x:si>
    <x:t>57630000</x:t>
  </x:si>
  <x:si>
    <x:t>57640000</x:t>
  </x:si>
  <x:si>
    <x:t>57650000</x:t>
  </x:si>
  <x:si>
    <x:t>57660000</x:t>
  </x:si>
  <x:si>
    <x:t>57670000</x:t>
  </x:si>
  <x:si>
    <x:t>57680000</x:t>
  </x:si>
  <x:si>
    <x:t>57690000</x:t>
  </x:si>
  <x:si>
    <x:t>57700000</x:t>
  </x:si>
  <x:si>
    <x:t>57710000</x:t>
  </x:si>
  <x:si>
    <x:t>57720000</x:t>
  </x:si>
  <x:si>
    <x:t>57730000</x:t>
  </x:si>
  <x:si>
    <x:t>57740000</x:t>
  </x:si>
  <x:si>
    <x:t>57750000</x:t>
  </x:si>
  <x:si>
    <x:t>57760000</x:t>
  </x:si>
  <x:si>
    <x:t>57770000</x:t>
  </x:si>
  <x:si>
    <x:t>57780000</x:t>
  </x:si>
  <x:si>
    <x:t>57790000</x:t>
  </x:si>
  <x:si>
    <x:t>57800000</x:t>
  </x:si>
  <x:si>
    <x:t>57810000</x:t>
  </x:si>
  <x:si>
    <x:t>57820000</x:t>
  </x:si>
  <x:si>
    <x:t>57830000</x:t>
  </x:si>
  <x:si>
    <x:t>57840000</x:t>
  </x:si>
  <x:si>
    <x:t>57850000</x:t>
  </x:si>
  <x:si>
    <x:t>57860000</x:t>
  </x:si>
  <x:si>
    <x:t>57870000</x:t>
  </x:si>
  <x:si>
    <x:t>57880000</x:t>
  </x:si>
  <x:si>
    <x:t>57890000</x:t>
  </x:si>
  <x:si>
    <x:t>57900000</x:t>
  </x:si>
  <x:si>
    <x:t>57910000</x:t>
  </x:si>
  <x:si>
    <x:t>57920000</x:t>
  </x:si>
  <x:si>
    <x:t>57930000</x:t>
  </x:si>
  <x:si>
    <x:t>57940000</x:t>
  </x:si>
  <x:si>
    <x:t>57950000</x:t>
  </x:si>
  <x:si>
    <x:t>57960000</x:t>
  </x:si>
  <x:si>
    <x:t>57970000</x:t>
  </x:si>
  <x:si>
    <x:t>57980000</x:t>
  </x:si>
  <x:si>
    <x:t>57990000</x:t>
  </x:si>
  <x:si>
    <x:t>58000000</x:t>
  </x:si>
  <x:si>
    <x:t>58010000</x:t>
  </x:si>
  <x:si>
    <x:t>58020000</x:t>
  </x:si>
  <x:si>
    <x:t>58030000</x:t>
  </x:si>
  <x:si>
    <x:t>58040000</x:t>
  </x:si>
  <x:si>
    <x:t>58050000</x:t>
  </x:si>
  <x:si>
    <x:t>58060000</x:t>
  </x:si>
  <x:si>
    <x:t>58070000</x:t>
  </x:si>
  <x:si>
    <x:t>58080000</x:t>
  </x:si>
  <x:si>
    <x:t>58090000</x:t>
  </x:si>
  <x:si>
    <x:t>58100000</x:t>
  </x:si>
  <x:si>
    <x:t>58110000</x:t>
  </x:si>
  <x:si>
    <x:t>58120000</x:t>
  </x:si>
  <x:si>
    <x:t>58130000</x:t>
  </x:si>
  <x:si>
    <x:t>58140000</x:t>
  </x:si>
  <x:si>
    <x:t>58150000</x:t>
  </x:si>
  <x:si>
    <x:t>58160000</x:t>
  </x:si>
  <x:si>
    <x:t>58170000</x:t>
  </x:si>
  <x:si>
    <x:t>58180000</x:t>
  </x:si>
  <x:si>
    <x:t>58190000</x:t>
  </x:si>
  <x:si>
    <x:t>58200000</x:t>
  </x:si>
  <x:si>
    <x:t>58210000</x:t>
  </x:si>
  <x:si>
    <x:t>58220000</x:t>
  </x:si>
  <x:si>
    <x:t>58230000</x:t>
  </x:si>
  <x:si>
    <x:t>58240000</x:t>
  </x:si>
  <x:si>
    <x:t>58250000</x:t>
  </x:si>
  <x:si>
    <x:t>58260000</x:t>
  </x:si>
  <x:si>
    <x:t>58270000</x:t>
  </x:si>
  <x:si>
    <x:t>58280000</x:t>
  </x:si>
  <x:si>
    <x:t>58290000</x:t>
  </x:si>
  <x:si>
    <x:t>58300000</x:t>
  </x:si>
  <x:si>
    <x:t>58310000</x:t>
  </x:si>
  <x:si>
    <x:t>58320000</x:t>
  </x:si>
  <x:si>
    <x:t>58330000</x:t>
  </x:si>
  <x:si>
    <x:t>58340000</x:t>
  </x:si>
  <x:si>
    <x:t>58350000</x:t>
  </x:si>
  <x:si>
    <x:t>58360000</x:t>
  </x:si>
  <x:si>
    <x:t>58370000</x:t>
  </x:si>
  <x:si>
    <x:t>58380000</x:t>
  </x:si>
  <x:si>
    <x:t>58390000</x:t>
  </x:si>
  <x:si>
    <x:t>58400000</x:t>
  </x:si>
  <x:si>
    <x:t>58410000</x:t>
  </x:si>
  <x:si>
    <x:t>58420000</x:t>
  </x:si>
  <x:si>
    <x:t>58430000</x:t>
  </x:si>
  <x:si>
    <x:t>58440000</x:t>
  </x:si>
  <x:si>
    <x:t>58450000</x:t>
  </x:si>
  <x:si>
    <x:t>58460000</x:t>
  </x:si>
  <x:si>
    <x:t>58470000</x:t>
  </x:si>
  <x:si>
    <x:t>58480000</x:t>
  </x:si>
  <x:si>
    <x:t>58490000</x:t>
  </x:si>
  <x:si>
    <x:t>58500000</x:t>
  </x:si>
  <x:si>
    <x:t>58510000</x:t>
  </x:si>
  <x:si>
    <x:t>58520000</x:t>
  </x:si>
  <x:si>
    <x:t>58530000</x:t>
  </x:si>
  <x:si>
    <x:t>58540000</x:t>
  </x:si>
  <x:si>
    <x:t>58550000</x:t>
  </x:si>
  <x:si>
    <x:t>58560000</x:t>
  </x:si>
  <x:si>
    <x:t>58570000</x:t>
  </x:si>
  <x:si>
    <x:t>58580000</x:t>
  </x:si>
  <x:si>
    <x:t>58590000</x:t>
  </x:si>
  <x:si>
    <x:t>58600000</x:t>
  </x:si>
  <x:si>
    <x:t>58610000</x:t>
  </x:si>
  <x:si>
    <x:t>58620000</x:t>
  </x:si>
  <x:si>
    <x:t>58630000</x:t>
  </x:si>
  <x:si>
    <x:t>58640000</x:t>
  </x:si>
  <x:si>
    <x:t>58650000</x:t>
  </x:si>
  <x:si>
    <x:t>58660000</x:t>
  </x:si>
  <x:si>
    <x:t>58670000</x:t>
  </x:si>
  <x:si>
    <x:t>58680000</x:t>
  </x:si>
  <x:si>
    <x:t>58690000</x:t>
  </x:si>
  <x:si>
    <x:t>58700000</x:t>
  </x:si>
  <x:si>
    <x:t>58710000</x:t>
  </x:si>
  <x:si>
    <x:t>58720000</x:t>
  </x:si>
  <x:si>
    <x:t>58730000</x:t>
  </x:si>
  <x:si>
    <x:t>58740000</x:t>
  </x:si>
  <x:si>
    <x:t>58750000</x:t>
  </x:si>
  <x:si>
    <x:t>58760000</x:t>
  </x:si>
  <x:si>
    <x:t>58770000</x:t>
  </x:si>
  <x:si>
    <x:t>58780000</x:t>
  </x:si>
  <x:si>
    <x:t>58790000</x:t>
  </x:si>
  <x:si>
    <x:t>58800000</x:t>
  </x:si>
  <x:si>
    <x:t>58810000</x:t>
  </x:si>
  <x:si>
    <x:t>58820000</x:t>
  </x:si>
  <x:si>
    <x:t>58830000</x:t>
  </x:si>
  <x:si>
    <x:t>-0.8,0,-2</x:t>
  </x:si>
  <x:si>
    <x:t>58840000</x:t>
  </x:si>
  <x:si>
    <x:t>58850000</x:t>
  </x:si>
  <x:si>
    <x:t>58860000</x:t>
  </x:si>
  <x:si>
    <x:t>58870000</x:t>
  </x:si>
  <x:si>
    <x:t>58880000</x:t>
  </x:si>
  <x:si>
    <x:t>58890000</x:t>
  </x:si>
  <x:si>
    <x:t>58900000</x:t>
  </x:si>
  <x:si>
    <x:t>58910000</x:t>
  </x:si>
  <x:si>
    <x:t>58920000</x:t>
  </x:si>
  <x:si>
    <x:t>58930000</x:t>
  </x:si>
  <x:si>
    <x:t>58940000</x:t>
  </x:si>
  <x:si>
    <x:t>58950000</x:t>
  </x:si>
  <x:si>
    <x:t>58960000</x:t>
  </x:si>
  <x:si>
    <x:t>58970000</x:t>
  </x:si>
  <x:si>
    <x:t>58980000</x:t>
  </x:si>
  <x:si>
    <x:t>58990000</x:t>
  </x:si>
  <x:si>
    <x:t>59000000</x:t>
  </x:si>
  <x:si>
    <x:t>59010000</x:t>
  </x:si>
  <x:si>
    <x:t>59020000</x:t>
  </x:si>
  <x:si>
    <x:t>59030000</x:t>
  </x:si>
  <x:si>
    <x:t>59040000</x:t>
  </x:si>
  <x:si>
    <x:t>59050000</x:t>
  </x:si>
  <x:si>
    <x:t>59060000</x:t>
  </x:si>
  <x:si>
    <x:t>59070000</x:t>
  </x:si>
  <x:si>
    <x:t>59080000</x:t>
  </x:si>
  <x:si>
    <x:t>59090000</x:t>
  </x:si>
  <x:si>
    <x:t>59100000</x:t>
  </x:si>
  <x:si>
    <x:t>59110000</x:t>
  </x:si>
  <x:si>
    <x:t>59120000</x:t>
  </x:si>
  <x:si>
    <x:t>59130000</x:t>
  </x:si>
  <x:si>
    <x:t>59140000</x:t>
  </x:si>
  <x:si>
    <x:t>59150000</x:t>
  </x:si>
  <x:si>
    <x:t>59160000</x:t>
  </x:si>
  <x:si>
    <x:t>59170000</x:t>
  </x:si>
  <x:si>
    <x:t>59180000</x:t>
  </x:si>
  <x:si>
    <x:t>59190000</x:t>
  </x:si>
  <x:si>
    <x:t>59200000</x:t>
  </x:si>
  <x:si>
    <x:t>59210000</x:t>
  </x:si>
  <x:si>
    <x:t>59220000</x:t>
  </x:si>
  <x:si>
    <x:t>59230000</x:t>
  </x:si>
  <x:si>
    <x:t>59240000</x:t>
  </x:si>
  <x:si>
    <x:t>59250000</x:t>
  </x:si>
  <x:si>
    <x:t>59260000</x:t>
  </x:si>
  <x:si>
    <x:t>59270000</x:t>
  </x:si>
  <x:si>
    <x:t>59280000</x:t>
  </x:si>
  <x:si>
    <x:t>59290000</x:t>
  </x:si>
  <x:si>
    <x:t>59300000</x:t>
  </x:si>
  <x:si>
    <x:t>59310000</x:t>
  </x:si>
  <x:si>
    <x:t>59320000</x:t>
  </x:si>
  <x:si>
    <x:t>59330000</x:t>
  </x:si>
  <x:si>
    <x:t>59340000</x:t>
  </x:si>
  <x:si>
    <x:t>59350000</x:t>
  </x:si>
  <x:si>
    <x:t>59360000</x:t>
  </x:si>
  <x:si>
    <x:t>59370000</x:t>
  </x:si>
  <x:si>
    <x:t>59380000</x:t>
  </x:si>
  <x:si>
    <x:t>59390000</x:t>
  </x:si>
  <x:si>
    <x:t>59400000</x:t>
  </x:si>
  <x:si>
    <x:t>59410000</x:t>
  </x:si>
  <x:si>
    <x:t>59420000</x:t>
  </x:si>
  <x:si>
    <x:t>59430000</x:t>
  </x:si>
  <x:si>
    <x:t>59440000</x:t>
  </x:si>
  <x:si>
    <x:t>59450000</x:t>
  </x:si>
  <x:si>
    <x:t>59460000</x:t>
  </x:si>
  <x:si>
    <x:t>59470000</x:t>
  </x:si>
  <x:si>
    <x:t>59480000</x:t>
  </x:si>
  <x:si>
    <x:t>59490000</x:t>
  </x:si>
  <x:si>
    <x:t>59500000</x:t>
  </x:si>
  <x:si>
    <x:t>59510000</x:t>
  </x:si>
  <x:si>
    <x:t>59520000</x:t>
  </x:si>
  <x:si>
    <x:t>59530000</x:t>
  </x:si>
  <x:si>
    <x:t>59540000</x:t>
  </x:si>
  <x:si>
    <x:t>59550000</x:t>
  </x:si>
  <x:si>
    <x:t>59560000</x:t>
  </x:si>
  <x:si>
    <x:t>59570000</x:t>
  </x:si>
  <x:si>
    <x:t>59580000</x:t>
  </x:si>
  <x:si>
    <x:t>2652&amp;&amp;2653</x:t>
  </x:si>
  <x:si>
    <x:t>59590000</x:t>
  </x:si>
  <x:si>
    <x:t>59600000</x:t>
  </x:si>
  <x:si>
    <x:t>59610000</x:t>
  </x:si>
  <x:si>
    <x:t>59620000</x:t>
  </x:si>
  <x:si>
    <x:t>59630000</x:t>
  </x:si>
  <x:si>
    <x:t>59640000</x:t>
  </x:si>
  <x:si>
    <x:t>59650000</x:t>
  </x:si>
  <x:si>
    <x:t>59660000</x:t>
  </x:si>
  <x:si>
    <x:t>59670000</x:t>
  </x:si>
  <x:si>
    <x:t>59680000</x:t>
  </x:si>
  <x:si>
    <x:t>59690000</x:t>
  </x:si>
  <x:si>
    <x:t>59700000</x:t>
  </x:si>
  <x:si>
    <x:t>59710000</x:t>
  </x:si>
  <x:si>
    <x:t>59720000</x:t>
  </x:si>
  <x:si>
    <x:t>59730000</x:t>
  </x:si>
  <x:si>
    <x:t>59740000</x:t>
  </x:si>
  <x:si>
    <x:t>59750000</x:t>
  </x:si>
  <x:si>
    <x:t>59760000</x:t>
  </x:si>
  <x:si>
    <x:t>59770000</x:t>
  </x:si>
  <x:si>
    <x:t>59780000</x:t>
  </x:si>
  <x:si>
    <x:t>59790000</x:t>
  </x:si>
  <x:si>
    <x:t>59800000</x:t>
  </x:si>
  <x:si>
    <x:t>59810000</x:t>
  </x:si>
  <x:si>
    <x:t>59820000</x:t>
  </x:si>
  <x:si>
    <x:t>59830000</x:t>
  </x:si>
  <x:si>
    <x:t>59840000</x:t>
  </x:si>
  <x:si>
    <x:t>59850000</x:t>
  </x:si>
  <x:si>
    <x:t>59860000</x:t>
  </x:si>
  <x:si>
    <x:t>59870000</x:t>
  </x:si>
  <x:si>
    <x:t>59880000</x:t>
  </x:si>
  <x:si>
    <x:t>59890000</x:t>
  </x:si>
  <x:si>
    <x:t>59900000</x:t>
  </x:si>
  <x:si>
    <x:t>59910000</x:t>
  </x:si>
  <x:si>
    <x:t>59920000</x:t>
  </x:si>
  <x:si>
    <x:t>59930000</x:t>
  </x:si>
  <x:si>
    <x:t>59940000</x:t>
  </x:si>
  <x:si>
    <x:t>59950000</x:t>
  </x:si>
  <x:si>
    <x:t>59960000</x:t>
  </x:si>
  <x:si>
    <x:t>59970000</x:t>
  </x:si>
  <x:si>
    <x:t>59980000</x:t>
  </x:si>
  <x:si>
    <x:t>59990000</x:t>
  </x:si>
  <x:si>
    <x:t>60000000</x:t>
  </x:si>
  <x:si>
    <x:t>60010000</x:t>
  </x:si>
  <x:si>
    <x:t>60020000</x:t>
  </x:si>
  <x:si>
    <x:t>60030000</x:t>
  </x:si>
  <x:si>
    <x:t>60040000</x:t>
  </x:si>
  <x:si>
    <x:t>60050000</x:t>
  </x:si>
  <x:si>
    <x:t>60060000</x:t>
  </x:si>
  <x:si>
    <x:t>60070000</x:t>
  </x:si>
  <x:si>
    <x:t>60080000</x:t>
  </x:si>
  <x:si>
    <x:t>60090000</x:t>
  </x:si>
  <x:si>
    <x:t>60100000</x:t>
  </x:si>
  <x:si>
    <x:t>60110000</x:t>
  </x:si>
  <x:si>
    <x:t>60120000</x:t>
  </x:si>
  <x:si>
    <x:t>60130000</x:t>
  </x:si>
  <x:si>
    <x:t>60140000</x:t>
  </x:si>
  <x:si>
    <x:t>60150000</x:t>
  </x:si>
  <x:si>
    <x:t>60160000</x:t>
  </x:si>
  <x:si>
    <x:t>60170000</x:t>
  </x:si>
  <x:si>
    <x:t>60180000</x:t>
  </x:si>
  <x:si>
    <x:t>60190000</x:t>
  </x:si>
  <x:si>
    <x:t>60200000</x:t>
  </x:si>
  <x:si>
    <x:t>60210000</x:t>
  </x:si>
  <x:si>
    <x:t>60220000</x:t>
  </x:si>
  <x:si>
    <x:t>2,0.005</x:t>
  </x:si>
  <x:si>
    <x:t>60230000</x:t>
  </x:si>
  <x:si>
    <x:t>60240000</x:t>
  </x:si>
  <x:si>
    <x:t>60250000</x:t>
  </x:si>
  <x:si>
    <x:t>60260000</x:t>
  </x:si>
  <x:si>
    <x:t>60270000</x:t>
  </x:si>
  <x:si>
    <x:t>60280000</x:t>
  </x:si>
  <x:si>
    <x:t>60290000</x:t>
  </x:si>
  <x:si>
    <x:t>60300000</x:t>
  </x:si>
  <x:si>
    <x:t>60310000</x:t>
  </x:si>
  <x:si>
    <x:t>60320000</x:t>
  </x:si>
  <x:si>
    <x:t>60330000</x:t>
  </x:si>
  <x:si>
    <x:t>60340000</x:t>
  </x:si>
  <x:si>
    <x:t>60350000</x:t>
  </x:si>
  <x:si>
    <x:t>60360000</x:t>
  </x:si>
  <x:si>
    <x:t>60370000</x:t>
  </x:si>
  <x:si>
    <x:t>60380000</x:t>
  </x:si>
  <x:si>
    <x:t>60390000</x:t>
  </x:si>
  <x:si>
    <x:t>60400000</x:t>
  </x:si>
  <x:si>
    <x:t>60410000</x:t>
  </x:si>
  <x:si>
    <x:t>60420000</x:t>
  </x:si>
  <x:si>
    <x:t>60430000</x:t>
  </x:si>
  <x:si>
    <x:t>60440000</x:t>
  </x:si>
  <x:si>
    <x:t>60450000</x:t>
  </x:si>
  <x:si>
    <x:t>60460000</x:t>
  </x:si>
  <x:si>
    <x:t>60470000</x:t>
  </x:si>
  <x:si>
    <x:t>60480000</x:t>
  </x:si>
  <x:si>
    <x:t>60490000</x:t>
  </x:si>
  <x:si>
    <x:t>60500000</x:t>
  </x:si>
  <x:si>
    <x:t>60510000</x:t>
  </x:si>
  <x:si>
    <x:t>60520000</x:t>
  </x:si>
  <x:si>
    <x:t>60530000</x:t>
  </x:si>
  <x:si>
    <x:t>60540000</x:t>
  </x:si>
  <x:si>
    <x:t>60550000</x:t>
  </x:si>
  <x:si>
    <x:t>60560000</x:t>
  </x:si>
  <x:si>
    <x:t>60570000</x:t>
  </x:si>
  <x:si>
    <x:t>60580000</x:t>
  </x:si>
  <x:si>
    <x:t>60590000</x:t>
  </x:si>
  <x:si>
    <x:t>60600000</x:t>
  </x:si>
  <x:si>
    <x:t>60610000</x:t>
  </x:si>
  <x:si>
    <x:t>60620000</x:t>
  </x:si>
  <x:si>
    <x:t>60630000</x:t>
  </x:si>
  <x:si>
    <x:t>60640000</x:t>
  </x:si>
  <x:si>
    <x:t>60650000</x:t>
  </x:si>
  <x:si>
    <x:t>60660000</x:t>
  </x:si>
  <x:si>
    <x:t>60670000</x:t>
  </x:si>
  <x:si>
    <x:t>60680000</x:t>
  </x:si>
  <x:si>
    <x:t>60690000</x:t>
  </x:si>
  <x:si>
    <x:t>60700000</x:t>
  </x:si>
  <x:si>
    <x:t>60710000</x:t>
  </x:si>
  <x:si>
    <x:t>60720000</x:t>
  </x:si>
  <x:si>
    <x:t>60730000</x:t>
  </x:si>
  <x:si>
    <x:t>60740000</x:t>
  </x:si>
  <x:si>
    <x:t>60750000</x:t>
  </x:si>
  <x:si>
    <x:t>60760000</x:t>
  </x:si>
  <x:si>
    <x:t>60770000</x:t>
  </x:si>
  <x:si>
    <x:t>60780000</x:t>
  </x:si>
  <x:si>
    <x:t>60790000</x:t>
  </x:si>
  <x:si>
    <x:t>60800000</x:t>
  </x:si>
  <x:si>
    <x:t>60810000</x:t>
  </x:si>
  <x:si>
    <x:t>60820000</x:t>
  </x:si>
  <x:si>
    <x:t>60830000</x:t>
  </x:si>
  <x:si>
    <x:t>60840000</x:t>
  </x:si>
  <x:si>
    <x:t>60850000</x:t>
  </x:si>
  <x:si>
    <x:t>60860000</x:t>
  </x:si>
  <x:si>
    <x:t>60870000</x:t>
  </x:si>
  <x:si>
    <x:t>60880000</x:t>
  </x:si>
  <x:si>
    <x:t>60890000</x:t>
  </x:si>
  <x:si>
    <x:t>60900000</x:t>
  </x:si>
  <x:si>
    <x:t>60910000</x:t>
  </x:si>
  <x:si>
    <x:t>60920000</x:t>
  </x:si>
  <x:si>
    <x:t>60930000</x:t>
  </x:si>
  <x:si>
    <x:t>60940000</x:t>
  </x:si>
  <x:si>
    <x:t>60950000</x:t>
  </x:si>
  <x:si>
    <x:t>60960000</x:t>
  </x:si>
  <x:si>
    <x:t>60970000</x:t>
  </x:si>
  <x:si>
    <x:t>60980000</x:t>
  </x:si>
  <x:si>
    <x:t>60990000</x:t>
  </x:si>
  <x:si>
    <x:t>61000000</x:t>
  </x:si>
  <x:si>
    <x:t>61010000</x:t>
  </x:si>
  <x:si>
    <x:t>61020000</x:t>
  </x:si>
  <x:si>
    <x:t>61030000</x:t>
  </x:si>
  <x:si>
    <x:t>se_waterhit3</x:t>
  </x:si>
  <x:si>
    <x:t>0,2,-0.2</x:t>
  </x:si>
  <x:si>
    <x:t>Bip001 Spine1#0,0.1,0</x:t>
  </x:si>
  <x:si>
    <x:t>61040000</x:t>
  </x:si>
  <x:si>
    <x:t>61050000</x:t>
  </x:si>
  <x:si>
    <x:t>61060000</x:t>
  </x:si>
  <x:si>
    <x:t>61070000</x:t>
  </x:si>
  <x:si>
    <x:t>61080000</x:t>
  </x:si>
  <x:si>
    <x:t>61090000</x:t>
  </x:si>
  <x:si>
    <x:t>61100000</x:t>
  </x:si>
  <x:si>
    <x:t>61110000</x:t>
  </x:si>
  <x:si>
    <x:t>61120000</x:t>
  </x:si>
  <x:si>
    <x:t>61130000</x:t>
  </x:si>
  <x:si>
    <x:t>61140000</x:t>
  </x:si>
  <x:si>
    <x:t>61150000</x:t>
  </x:si>
  <x:si>
    <x:t>61160000</x:t>
  </x:si>
  <x:si>
    <x:t>61170000</x:t>
  </x:si>
  <x:si>
    <x:t>61180000</x:t>
  </x:si>
  <x:si>
    <x:t>0,-0.1,0</x:t>
  </x:si>
  <x:si>
    <x:t>61190000</x:t>
  </x:si>
  <x:si>
    <x:t>61200000</x:t>
  </x:si>
  <x:si>
    <x:t>61210000</x:t>
  </x:si>
  <x:si>
    <x:t>61220000</x:t>
  </x:si>
  <x:si>
    <x:t>61230000</x:t>
  </x:si>
  <x:si>
    <x:t>61240000</x:t>
  </x:si>
  <x:si>
    <x:t>61250000</x:t>
  </x:si>
  <x:si>
    <x:t>61260000</x:t>
  </x:si>
  <x:si>
    <x:t>61270000</x:t>
  </x:si>
  <x:si>
    <x:t>61280000</x:t>
  </x:si>
  <x:si>
    <x:t>61290000</x:t>
  </x:si>
  <x:si>
    <x:t>1,0.26</x:t>
  </x:si>
  <x:si>
    <x:t>61300000</x:t>
  </x:si>
  <x:si>
    <x:t>61310000</x:t>
  </x:si>
  <x:si>
    <x:t>61320000</x:t>
  </x:si>
  <x:si>
    <x:t>61330000</x:t>
  </x:si>
  <x:si>
    <x:t>61340000</x:t>
  </x:si>
  <x:si>
    <x:t>61350000</x:t>
  </x:si>
  <x:si>
    <x:t>61360000</x:t>
  </x:si>
  <x:si>
    <x:t>61370000</x:t>
  </x:si>
  <x:si>
    <x:t>61380000</x:t>
  </x:si>
  <x:si>
    <x:t>firespirit_hit&amp;&amp;Ace_FireHit&amp;&amp;grenade_boom</x:t>
  </x:si>
  <x:si>
    <x:t>61390000</x:t>
  </x:si>
  <x:si>
    <x:t>61400000</x:t>
  </x:si>
  <x:si>
    <x:t>61410000</x:t>
  </x:si>
  <x:si>
    <x:t>se_Sword_Hit&amp;&amp;Squish_WetSlimeHit2</x:t>
  </x:si>
  <x:si>
    <x:t>61420000</x:t>
  </x:si>
  <x:si>
    <x:t>61430000</x:t>
  </x:si>
  <x:si>
    <x:t>61440000</x:t>
  </x:si>
  <x:si>
    <x:t>61450000</x:t>
  </x:si>
  <x:si>
    <x:t>61460000</x:t>
  </x:si>
  <x:si>
    <x:t>61470000</x:t>
  </x:si>
  <x:si>
    <x:t>61480000</x:t>
  </x:si>
  <x:si>
    <x:t>61490000</x:t>
  </x:si>
  <x:si>
    <x:t>61500000</x:t>
  </x:si>
  <x:si>
    <x:t>61510000</x:t>
  </x:si>
  <x:si>
    <x:t>61520000</x:t>
  </x:si>
  <x:si>
    <x:t>61530000</x:t>
  </x:si>
  <x:si>
    <x:t>61540000</x:t>
  </x:si>
  <x:si>
    <x:t>61550000</x:t>
  </x:si>
  <x:si>
    <x:t>61560000</x:t>
  </x:si>
  <x:si>
    <x:t>61570000</x:t>
  </x:si>
  <x:si>
    <x:t>61580000</x:t>
  </x:si>
  <x:si>
    <x:t>61590000</x:t>
  </x:si>
  <x:si>
    <x:t>61600000</x:t>
  </x:si>
  <x:si>
    <x:t>61610000</x:t>
  </x:si>
  <x:si>
    <x:t>61620000</x:t>
  </x:si>
  <x:si>
    <x:t>61630000</x:t>
  </x:si>
  <x:si>
    <x:t>61640000</x:t>
  </x:si>
  <x:si>
    <x:t>61650000</x:t>
  </x:si>
  <x:si>
    <x:t>61660000</x:t>
  </x:si>
  <x:si>
    <x:t>61670000</x:t>
  </x:si>
  <x:si>
    <x:t>61680000</x:t>
  </x:si>
  <x:si>
    <x:t>61690000</x:t>
  </x:si>
  <x:si>
    <x:t>61700000</x:t>
  </x:si>
  <x:si>
    <x:t>61710000</x:t>
  </x:si>
  <x:si>
    <x:t>61720000</x:t>
  </x:si>
  <x:si>
    <x:t>61730000</x:t>
  </x:si>
  <x:si>
    <x:t>61740000</x:t>
  </x:si>
  <x:si>
    <x:t>61750000</x:t>
  </x:si>
  <x:si>
    <x:t>61760000</x:t>
  </x:si>
  <x:si>
    <x:t>61770000</x:t>
  </x:si>
  <x:si>
    <x:t>61780000</x:t>
  </x:si>
  <x:si>
    <x:t>61790000</x:t>
  </x:si>
  <x:si>
    <x:t>61800000</x:t>
  </x:si>
  <x:si>
    <x:t>61810000</x:t>
  </x:si>
  <x:si>
    <x:t>61820000</x:t>
  </x:si>
  <x:si>
    <x:t>61830000</x:t>
  </x:si>
  <x:si>
    <x:t>61840000</x:t>
  </x:si>
  <x:si>
    <x:t>61850000</x:t>
  </x:si>
  <x:si>
    <x:t>61860000</x:t>
  </x:si>
  <x:si>
    <x:t>61870000</x:t>
  </x:si>
  <x:si>
    <x:t>61880000</x:t>
  </x:si>
  <x:si>
    <x:t>61890000</x:t>
  </x:si>
  <x:si>
    <x:t>61900000</x:t>
  </x:si>
  <x:si>
    <x:t>61910000</x:t>
  </x:si>
  <x:si>
    <x:t>61920000</x:t>
  </x:si>
  <x:si>
    <x:t>61930000</x:t>
  </x:si>
  <x:si>
    <x:t>61940000</x:t>
  </x:si>
  <x:si>
    <x:t>61950000</x:t>
  </x:si>
  <x:si>
    <x:t>61960000</x:t>
  </x:si>
  <x:si>
    <x:t>61970000</x:t>
  </x:si>
  <x:si>
    <x:t>61980000</x:t>
  </x:si>
  <x:si>
    <x:t>61990000</x:t>
  </x:si>
  <x:si>
    <x:t>62000000</x:t>
  </x:si>
  <x:si>
    <x:t>62010000</x:t>
  </x:si>
  <x:si>
    <x:t>62020000</x:t>
  </x:si>
  <x:si>
    <x:t>62030000</x:t>
  </x:si>
  <x:si>
    <x:t>62040000</x:t>
  </x:si>
  <x:si>
    <x:t>62050000</x:t>
  </x:si>
  <x:si>
    <x:t>62060000</x:t>
  </x:si>
  <x:si>
    <x:t>62070000</x:t>
  </x:si>
  <x:si>
    <x:t>62080000</x:t>
  </x:si>
  <x:si>
    <x:t>62090000</x:t>
  </x:si>
  <x:si>
    <x:t>62100000</x:t>
  </x:si>
  <x:si>
    <x:t>62110000</x:t>
  </x:si>
  <x:si>
    <x:t>62120000</x:t>
  </x:si>
  <x:si>
    <x:t>62130000</x:t>
  </x:si>
  <x:si>
    <x:t>62140000</x:t>
  </x:si>
  <x:si>
    <x:t>se_Sword_Hit02&amp;&amp;se_Sword_Hit</x:t>
  </x:si>
  <x:si>
    <x:t>62150000</x:t>
  </x:si>
  <x:si>
    <x:t>62160000</x:t>
  </x:si>
  <x:si>
    <x:t>62170000</x:t>
  </x:si>
  <x:si>
    <x:t>62180000</x:t>
  </x:si>
  <x:si>
    <x:t>62190000</x:t>
  </x:si>
  <x:si>
    <x:t>62200000</x:t>
  </x:si>
  <x:si>
    <x:t>62210000</x:t>
  </x:si>
  <x:si>
    <x:t>62220000</x:t>
  </x:si>
  <x:si>
    <x:t>se_Swordheavy_Hit&amp;&amp;se_Sword_Hit&amp;&amp;sel_CriticalHit01&amp;&amp;se_Swordheavy_Hit</x:t>
  </x:si>
  <x:si>
    <x:t>62230000</x:t>
  </x:si>
  <x:si>
    <x:t>62240000</x:t>
  </x:si>
  <x:si>
    <x:t>62250000</x:t>
  </x:si>
  <x:si>
    <x:t>62260000</x:t>
  </x:si>
  <x:si>
    <x:t>62270000</x:t>
  </x:si>
  <x:si>
    <x:t>62280000</x:t>
  </x:si>
  <x:si>
    <x:t>0,-1.04,0</x:t>
  </x:si>
  <x:si>
    <x:t>62290000</x:t>
  </x:si>
  <x:si>
    <x:t>62300000</x:t>
  </x:si>
  <x:si>
    <x:t>62310000</x:t>
  </x:si>
  <x:si>
    <x:t>62320000</x:t>
  </x:si>
  <x:si>
    <x:t>62330000</x:t>
  </x:si>
  <x:si>
    <x:t>62340000</x:t>
  </x:si>
  <x:si>
    <x:t>62350000</x:t>
  </x:si>
  <x:si>
    <x:t>62360000</x:t>
  </x:si>
  <x:si>
    <x:t>62370000</x:t>
  </x:si>
  <x:si>
    <x:t>62380000</x:t>
  </x:si>
  <x:si>
    <x:t>62390000</x:t>
  </x:si>
  <x:si>
    <x:t>62400000</x:t>
  </x:si>
  <x:si>
    <x:t>62410000</x:t>
  </x:si>
  <x:si>
    <x:t>62420000</x:t>
  </x:si>
  <x:si>
    <x:t>62430000</x:t>
  </x:si>
  <x:si>
    <x:t>62440000</x:t>
  </x:si>
  <x:si>
    <x:t>62450000</x:t>
  </x:si>
  <x:si>
    <x:t>62460000</x:t>
  </x:si>
  <x:si>
    <x:t>62470000</x:t>
  </x:si>
  <x:si>
    <x:t>62480000</x:t>
  </x:si>
  <x:si>
    <x:t>62490000</x:t>
  </x:si>
  <x:si>
    <x:t>62500000</x:t>
  </x:si>
  <x:si>
    <x:t>62510000</x:t>
  </x:si>
  <x:si>
    <x:t>62520000</x:t>
  </x:si>
  <x:si>
    <x:t>62530000</x:t>
  </x:si>
  <x:si>
    <x:t>62540000</x:t>
  </x:si>
  <x:si>
    <x:t>62550000</x:t>
  </x:si>
  <x:si>
    <x:t>62560000</x:t>
  </x:si>
  <x:si>
    <x:t>62570000</x:t>
  </x:si>
  <x:si>
    <x:t>62580000</x:t>
  </x:si>
  <x:si>
    <x:t>62590000</x:t>
  </x:si>
  <x:si>
    <x:t>-50,0.1,0</x:t>
  </x:si>
  <x:si>
    <x:t>62600000</x:t>
  </x:si>
  <x:si>
    <x:t>62610000</x:t>
  </x:si>
  <x:si>
    <x:t>62620000</x:t>
  </x:si>
  <x:si>
    <x:t>62630000</x:t>
  </x:si>
  <x:si>
    <x:t>62640000</x:t>
  </x:si>
  <x:si>
    <x:t>62650000</x:t>
  </x:si>
  <x:si>
    <x:t>62660000</x:t>
  </x:si>
  <x:si>
    <x:t>62670000</x:t>
  </x:si>
  <x:si>
    <x:t>62680000</x:t>
  </x:si>
  <x:si>
    <x:t>62690000</x:t>
  </x:si>
  <x:si>
    <x:t>62700000</x:t>
  </x:si>
  <x:si>
    <x:t>62710000</x:t>
  </x:si>
  <x:si>
    <x:t>62720000</x:t>
  </x:si>
  <x:si>
    <x:t>62730000</x:t>
  </x:si>
  <x:si>
    <x:t>62740000</x:t>
  </x:si>
  <x:si>
    <x:t>62750000</x:t>
  </x:si>
  <x:si>
    <x:t>62760000</x:t>
  </x:si>
  <x:si>
    <x:t>62770000</x:t>
  </x:si>
  <x:si>
    <x:t>1,0.0583</x:t>
  </x:si>
  <x:si>
    <x:t>62780000</x:t>
  </x:si>
  <x:si>
    <x:t>62790000</x:t>
  </x:si>
  <x:si>
    <x:t>62800000</x:t>
  </x:si>
  <x:si>
    <x:t>62810000</x:t>
  </x:si>
  <x:si>
    <x:t>62820000</x:t>
  </x:si>
  <x:si>
    <x:t>62830000</x:t>
  </x:si>
  <x:si>
    <x:t>62840000</x:t>
  </x:si>
  <x:si>
    <x:t>62850000</x:t>
  </x:si>
  <x:si>
    <x:t>62860000</x:t>
  </x:si>
  <x:si>
    <x:t>62870000</x:t>
  </x:si>
  <x:si>
    <x:t>62880000</x:t>
  </x:si>
  <x:si>
    <x:t>62890000</x:t>
  </x:si>
  <x:si>
    <x:t>62900000</x:t>
  </x:si>
  <x:si>
    <x:t>62910000</x:t>
  </x:si>
  <x:si>
    <x:t>62920000</x:t>
  </x:si>
  <x:si>
    <x:t>62930000</x:t>
  </x:si>
  <x:si>
    <x:t>62940000</x:t>
  </x:si>
  <x:si>
    <x:t>62950000</x:t>
  </x:si>
  <x:si>
    <x:t>62960000</x:t>
  </x:si>
  <x:si>
    <x:t>62970000</x:t>
  </x:si>
  <x:si>
    <x:t>62980000</x:t>
  </x:si>
  <x:si>
    <x:t>62990000</x:t>
  </x:si>
  <x:si>
    <x:t>63000000</x:t>
  </x:si>
  <x:si>
    <x:t>63010000</x:t>
  </x:si>
  <x:si>
    <x:t>63020000</x:t>
  </x:si>
  <x:si>
    <x:t>63030000</x:t>
  </x:si>
  <x:si>
    <x:t>63040000</x:t>
  </x:si>
  <x:si>
    <x:t>63050000</x:t>
  </x:si>
  <x:si>
    <x:t>63060000</x:t>
  </x:si>
  <x:si>
    <x:t>63070000</x:t>
  </x:si>
  <x:si>
    <x:t>63080000</x:t>
  </x:si>
  <x:si>
    <x:t>63090000</x:t>
  </x:si>
  <x:si>
    <x:t>63100000</x:t>
  </x:si>
  <x:si>
    <x:t>63110000</x:t>
  </x:si>
  <x:si>
    <x:t>63120000</x:t>
  </x:si>
  <x:si>
    <x:t>63130000</x:t>
  </x:si>
  <x:si>
    <x:t>63140000</x:t>
  </x:si>
  <x:si>
    <x:t>63150000</x:t>
  </x:si>
  <x:si>
    <x:t>63160000</x:t>
  </x:si>
  <x:si>
    <x:t>63170000</x:t>
  </x:si>
  <x:si>
    <x:t>63180000</x:t>
  </x:si>
  <x:si>
    <x:t>63190000</x:t>
  </x:si>
  <x:si>
    <x:t>63200000</x:t>
  </x:si>
  <x:si>
    <x:t>63210000</x:t>
  </x:si>
  <x:si>
    <x:t>63220000</x:t>
  </x:si>
  <x:si>
    <x:t>63230000</x:t>
  </x:si>
  <x:si>
    <x:t>63240000</x:t>
  </x:si>
  <x:si>
    <x:t>63250000</x:t>
  </x:si>
  <x:si>
    <x:t>63260000</x:t>
  </x:si>
  <x:si>
    <x:t>63270000</x:t>
  </x:si>
  <x:si>
    <x:t>63280000</x:t>
  </x:si>
  <x:si>
    <x:t>63290000</x:t>
  </x:si>
  <x:si>
    <x:t>63300000</x:t>
  </x:si>
  <x:si>
    <x:t>63310000</x:t>
  </x:si>
  <x:si>
    <x:t>63320000</x:t>
  </x:si>
  <x:si>
    <x:t>63330000</x:t>
  </x:si>
  <x:si>
    <x:t>63340000</x:t>
  </x:si>
  <x:si>
    <x:t>63350000</x:t>
  </x:si>
  <x:si>
    <x:t>63360000</x:t>
  </x:si>
  <x:si>
    <x:t>63370000</x:t>
  </x:si>
  <x:si>
    <x:t>63380000</x:t>
  </x:si>
  <x:si>
    <x:t>63390000</x:t>
  </x:si>
  <x:si>
    <x:t>63400000</x:t>
  </x:si>
  <x:si>
    <x:t>63410000</x:t>
  </x:si>
  <x:si>
    <x:t>63420000</x:t>
  </x:si>
  <x:si>
    <x:t>63430000</x:t>
  </x:si>
  <x:si>
    <x:t>63440000</x:t>
  </x:si>
  <x:si>
    <x:t>63450000</x:t>
  </x:si>
  <x:si>
    <x:t>hir03</x:t>
  </x:si>
  <x:si>
    <x:t>63460000</x:t>
  </x:si>
  <x:si>
    <x:t>hir02</x:t>
  </x:si>
  <x:si>
    <x:t>63470000</x:t>
  </x:si>
  <x:si>
    <x:t>63480000</x:t>
  </x:si>
  <x:si>
    <x:t>63490000</x:t>
  </x:si>
  <x:si>
    <x:t>63500000</x:t>
  </x:si>
  <x:si>
    <x:t>63510000</x:t>
  </x:si>
  <x:si>
    <x:t>63520000</x:t>
  </x:si>
  <x:si>
    <x:t>63530000</x:t>
  </x:si>
  <x:si>
    <x:t>63540000</x:t>
  </x:si>
  <x:si>
    <x:t>63550000</x:t>
  </x:si>
  <x:si>
    <x:t>63560000</x:t>
  </x:si>
  <x:si>
    <x:t>63570000</x:t>
  </x:si>
  <x:si>
    <x:t>63580000</x:t>
  </x:si>
  <x:si>
    <x:t>63590000</x:t>
  </x:si>
  <x:si>
    <x:t>63600000</x:t>
  </x:si>
  <x:si>
    <x:t>63610000</x:t>
  </x:si>
  <x:si>
    <x:t>63620000</x:t>
  </x:si>
  <x:si>
    <x:t>63630000</x:t>
  </x:si>
  <x:si>
    <x:t>63640000</x:t>
  </x:si>
  <x:si>
    <x:t>63650000</x:t>
  </x:si>
  <x:si>
    <x:t>63660000</x:t>
  </x:si>
  <x:si>
    <x:t>63670000</x:t>
  </x:si>
  <x:si>
    <x:t>63680000</x:t>
  </x:si>
  <x:si>
    <x:t>63690000</x:t>
  </x:si>
  <x:si>
    <x:t>63700000</x:t>
  </x:si>
  <x:si>
    <x:t>63710000</x:t>
  </x:si>
  <x:si>
    <x:t>63720000</x:t>
  </x:si>
  <x:si>
    <x:t>63730000</x:t>
  </x:si>
  <x:si>
    <x:t>63740000</x:t>
  </x:si>
  <x:si>
    <x:t>63750000</x:t>
  </x:si>
  <x:si>
    <x:t>63760000</x:t>
  </x:si>
  <x:si>
    <x:t>63770000</x:t>
  </x:si>
  <x:si>
    <x:t>63780000</x:t>
  </x:si>
  <x:si>
    <x:t>63790000</x:t>
  </x:si>
  <x:si>
    <x:t>63800000</x:t>
  </x:si>
  <x:si>
    <x:t>63810000</x:t>
  </x:si>
  <x:si>
    <x:t>63820000</x:t>
  </x:si>
  <x:si>
    <x:t>63830000</x:t>
  </x:si>
  <x:si>
    <x:t>63840000</x:t>
  </x:si>
  <x:si>
    <x:t>63850000</x:t>
  </x:si>
  <x:si>
    <x:t>63860000</x:t>
  </x:si>
  <x:si>
    <x:t>63870000</x:t>
  </x:si>
  <x:si>
    <x:t>63880000</x:t>
  </x:si>
  <x:si>
    <x:t>63890000</x:t>
  </x:si>
  <x:si>
    <x:t>63900000</x:t>
  </x:si>
  <x:si>
    <x:t>63910000</x:t>
  </x:si>
  <x:si>
    <x:t>63920000</x:t>
  </x:si>
  <x:si>
    <x:t>63930000</x:t>
  </x:si>
  <x:si>
    <x:t>63940000</x:t>
  </x:si>
  <x:si>
    <x:t>63950000</x:t>
  </x:si>
  <x:si>
    <x:t>63960000</x:t>
  </x:si>
  <x:si>
    <x:t>63970000</x:t>
  </x:si>
  <x:si>
    <x:t>63980000</x:t>
  </x:si>
  <x:si>
    <x:t>63990000</x:t>
  </x:si>
  <x:si>
    <x:t>64000000</x:t>
  </x:si>
  <x:si>
    <x:t>64010000</x:t>
  </x:si>
  <x:si>
    <x:t>64020000</x:t>
  </x:si>
  <x:si>
    <x:t>64030000</x:t>
  </x:si>
  <x:si>
    <x:t>64040000</x:t>
  </x:si>
  <x:si>
    <x:t>64050000</x:t>
  </x:si>
  <x:si>
    <x:t>64060000</x:t>
  </x:si>
  <x:si>
    <x:t>64070000</x:t>
  </x:si>
  <x:si>
    <x:t>64080000</x:t>
  </x:si>
  <x:si>
    <x:t>64090000</x:t>
  </x:si>
  <x:si>
    <x:t>64100000</x:t>
  </x:si>
  <x:si>
    <x:t>64110000</x:t>
  </x:si>
  <x:si>
    <x:t>64120000</x:t>
  </x:si>
  <x:si>
    <x:t>64130000</x:t>
  </x:si>
  <x:si>
    <x:t>64140000</x:t>
  </x:si>
  <x:si>
    <x:t>64150000</x:t>
  </x:si>
  <x:si>
    <x:t>64160000</x:t>
  </x:si>
  <x:si>
    <x:t>64170000</x:t>
  </x:si>
  <x:si>
    <x:t>64180000</x:t>
  </x:si>
  <x:si>
    <x:t>64190000</x:t>
  </x:si>
  <x:si>
    <x:t>64200000</x:t>
  </x:si>
  <x:si>
    <x:t>64210000</x:t>
  </x:si>
  <x:si>
    <x:t>64220000</x:t>
  </x:si>
  <x:si>
    <x:t>64230000</x:t>
  </x:si>
  <x:si>
    <x:t>64240000</x:t>
  </x:si>
  <x:si>
    <x:t>64250000</x:t>
  </x:si>
  <x:si>
    <x:t>64260000</x:t>
  </x:si>
  <x:si>
    <x:t>64270000</x:t>
  </x:si>
  <x:si>
    <x:t>64280000</x:t>
  </x:si>
  <x:si>
    <x:t>64290000</x:t>
  </x:si>
  <x:si>
    <x:t>64300000</x:t>
  </x:si>
  <x:si>
    <x:t>64310000</x:t>
  </x:si>
  <x:si>
    <x:t>64320000</x:t>
  </x:si>
  <x:si>
    <x:t>64330000</x:t>
  </x:si>
  <x:si>
    <x:t>64340000</x:t>
  </x:si>
  <x:si>
    <x:t>64350000</x:t>
  </x:si>
  <x:si>
    <x:t>64360000</x:t>
  </x:si>
  <x:si>
    <x:t>64370000</x:t>
  </x:si>
  <x:si>
    <x:t>64380000</x:t>
  </x:si>
  <x:si>
    <x:t>64390000</x:t>
  </x:si>
  <x:si>
    <x:t>64400000</x:t>
  </x:si>
  <x:si>
    <x:t>64410000</x:t>
  </x:si>
  <x:si>
    <x:t>64420000</x:t>
  </x:si>
  <x:si>
    <x:t>64430000</x:t>
  </x:si>
  <x:si>
    <x:t>64440000</x:t>
  </x:si>
  <x:si>
    <x:t>64450000</x:t>
  </x:si>
  <x:si>
    <x:t>64460000</x:t>
  </x:si>
  <x:si>
    <x:t>64470000</x:t>
  </x:si>
  <x:si>
    <x:t>64480000</x:t>
  </x:si>
  <x:si>
    <x:t>64490000</x:t>
  </x:si>
  <x:si>
    <x:t>64500000</x:t>
  </x:si>
  <x:si>
    <x:t>64510000</x:t>
  </x:si>
  <x:si>
    <x:t>64520000</x:t>
  </x:si>
  <x:si>
    <x:t>64530000</x:t>
  </x:si>
  <x:si>
    <x:t>64540000</x:t>
  </x:si>
  <x:si>
    <x:t>64550000</x:t>
  </x:si>
  <x:si>
    <x:t>64560000</x:t>
  </x:si>
  <x:si>
    <x:t>64570000</x:t>
  </x:si>
  <x:si>
    <x:t>64580000</x:t>
  </x:si>
  <x:si>
    <x:t>64590000</x:t>
  </x:si>
  <x:si>
    <x:t>64600000</x:t>
  </x:si>
  <x:si>
    <x:t>64610000</x:t>
  </x:si>
  <x:si>
    <x:t>64620000</x:t>
  </x:si>
  <x:si>
    <x:t>64630000</x:t>
  </x:si>
  <x:si>
    <x:t>64640000</x:t>
  </x:si>
  <x:si>
    <x:t>64650000</x:t>
  </x:si>
  <x:si>
    <x:t>64660000</x:t>
  </x:si>
  <x:si>
    <x:t>64670000</x:t>
  </x:si>
  <x:si>
    <x:t>64680000</x:t>
  </x:si>
  <x:si>
    <x:t>64690000</x:t>
  </x:si>
  <x:si>
    <x:t>64700000</x:t>
  </x:si>
  <x:si>
    <x:t>64710000</x:t>
  </x:si>
  <x:si>
    <x:t>64720000</x:t>
  </x:si>
  <x:si>
    <x:t>64730000</x:t>
  </x:si>
  <x:si>
    <x:t>64740000</x:t>
  </x:si>
  <x:si>
    <x:t>64750000</x:t>
  </x:si>
  <x:si>
    <x:t>64760000</x:t>
  </x:si>
  <x:si>
    <x:t>Ace_FireHit</x:t>
  </x:si>
  <x:si>
    <x:t>64770000</x:t>
  </x:si>
  <x:si>
    <x:t>64780000</x:t>
  </x:si>
  <x:si>
    <x:t>64790000</x:t>
  </x:si>
  <x:si>
    <x:t>64800000</x:t>
  </x:si>
  <x:si>
    <x:t>64810000</x:t>
  </x:si>
  <x:si>
    <x:t>64820000</x:t>
  </x:si>
  <x:si>
    <x:t>64830000</x:t>
  </x:si>
  <x:si>
    <x:t>64840000</x:t>
  </x:si>
  <x:si>
    <x:t>64850000</x:t>
  </x:si>
  <x:si>
    <x:t>64860000</x:t>
  </x:si>
  <x:si>
    <x:t>64870000</x:t>
  </x:si>
  <x:si>
    <x:t>64880000</x:t>
  </x:si>
  <x:si>
    <x:t>64890000</x:t>
  </x:si>
  <x:si>
    <x:t>64900000</x:t>
  </x:si>
  <x:si>
    <x:t>64910000</x:t>
  </x:si>
  <x:si>
    <x:t>64920000</x:t>
  </x:si>
  <x:si>
    <x:t>64930000</x:t>
  </x:si>
  <x:si>
    <x:t>64940000</x:t>
  </x:si>
  <x:si>
    <x:t>64950000</x:t>
  </x:si>
  <x:si>
    <x:t>64960000</x:t>
  </x:si>
  <x:si>
    <x:t>64970000</x:t>
  </x:si>
  <x:si>
    <x:t>64980000</x:t>
  </x:si>
  <x:si>
    <x:t>64990000</x:t>
  </x:si>
  <x:si>
    <x:t>65000000</x:t>
  </x:si>
  <x:si>
    <x:t>65010000</x:t>
  </x:si>
  <x:si>
    <x:t>65020000</x:t>
  </x:si>
  <x:si>
    <x:t>65030000</x:t>
  </x:si>
  <x:si>
    <x:t>65040000</x:t>
  </x:si>
  <x:si>
    <x:t>65050000</x:t>
  </x:si>
  <x:si>
    <x:t>65060000</x:t>
  </x:si>
  <x:si>
    <x:t>65070000</x:t>
  </x:si>
  <x:si>
    <x:t>65080000</x:t>
  </x:si>
  <x:si>
    <x:t>65090000</x:t>
  </x:si>
  <x:si>
    <x:t>65100000</x:t>
  </x:si>
  <x:si>
    <x:t>65110000</x:t>
  </x:si>
  <x:si>
    <x:t>65120000</x:t>
  </x:si>
  <x:si>
    <x:t>65130000</x:t>
  </x:si>
  <x:si>
    <x:t>65140000</x:t>
  </x:si>
  <x:si>
    <x:t>65150000</x:t>
  </x:si>
  <x:si>
    <x:t>65160000</x:t>
  </x:si>
  <x:si>
    <x:t>65170000</x:t>
  </x:si>
  <x:si>
    <x:t>65180000</x:t>
  </x:si>
  <x:si>
    <x:t>65190000</x:t>
  </x:si>
  <x:si>
    <x:t>65200000</x:t>
  </x:si>
  <x:si>
    <x:t>65210000</x:t>
  </x:si>
  <x:si>
    <x:t>65220000</x:t>
  </x:si>
  <x:si>
    <x:t>65230000</x:t>
  </x:si>
  <x:si>
    <x:t>65240000</x:t>
  </x:si>
  <x:si>
    <x:t>65250000</x:t>
  </x:si>
  <x:si>
    <x:t>65260000</x:t>
  </x:si>
  <x:si>
    <x:t>65270000</x:t>
  </x:si>
  <x:si>
    <x:t>65280000</x:t>
  </x:si>
  <x:si>
    <x:t>65290000</x:t>
  </x:si>
  <x:si>
    <x:t>65300000</x:t>
  </x:si>
  <x:si>
    <x:t>65310000</x:t>
  </x:si>
  <x:si>
    <x:t>65320000</x:t>
  </x:si>
  <x:si>
    <x:t>65330000</x:t>
  </x:si>
  <x:si>
    <x:t>65340000</x:t>
  </x:si>
  <x:si>
    <x:t>65350000</x:t>
  </x:si>
  <x:si>
    <x:t>65360000</x:t>
  </x:si>
  <x:si>
    <x:t>65370000</x:t>
  </x:si>
  <x:si>
    <x:t>65380000</x:t>
  </x:si>
  <x:si>
    <x:t>65390000</x:t>
  </x:si>
  <x:si>
    <x:t>65400000</x:t>
  </x:si>
  <x:si>
    <x:t>65410000</x:t>
  </x:si>
  <x:si>
    <x:t>65420000</x:t>
  </x:si>
  <x:si>
    <x:t>65430000</x:t>
  </x:si>
  <x:si>
    <x:t>65440000</x:t>
  </x:si>
  <x:si>
    <x:t>Boss_KaoBuDing_Skill01Hit</x:t>
  </x:si>
  <x:si>
    <x:t>65450000</x:t>
  </x:si>
  <x:si>
    <x:t>Boss_KaoBuDing_Skill02Hit</x:t>
  </x:si>
  <x:si>
    <x:t>65460000</x:t>
  </x:si>
  <x:si>
    <x:t>65470000</x:t>
  </x:si>
  <x:si>
    <x:t>65480000</x:t>
  </x:si>
  <x:si>
    <x:t>65490000</x:t>
  </x:si>
  <x:si>
    <x:t>65500000</x:t>
  </x:si>
  <x:si>
    <x:t>Monster_LanDeLuFu_Hit01</x:t>
  </x:si>
  <x:si>
    <x:t>65510000</x:t>
  </x:si>
  <x:si>
    <x:t>Monster_LanDeLuFu_Hit02</x:t>
  </x:si>
  <x:si>
    <x:t>65520000</x:t>
  </x:si>
  <x:si>
    <x:t>Monster_LanDeLuFu_Skill02Hit</x:t>
  </x:si>
  <x:si>
    <x:t>65530000</x:t>
  </x:si>
  <x:si>
    <x:t>Monster_LanDeLuFu_Skill01Hit</x:t>
  </x:si>
  <x:si>
    <x:t>65540000</x:t>
  </x:si>
  <x:si>
    <x:t>65550000</x:t>
  </x:si>
  <x:si>
    <x:t>65560000</x:t>
  </x:si>
  <x:si>
    <x:t>65560100</x:t>
  </x:si>
  <x:si>
    <x:t>65560200</x:t>
  </x:si>
  <x:si>
    <x:t>65570000</x:t>
  </x:si>
  <x:si>
    <x:t>65580000</x:t>
  </x:si>
  <x:si>
    <x:t>65590000</x:t>
  </x:si>
  <x:si>
    <x:t>65600000</x:t>
  </x:si>
  <x:si>
    <x:t>65610000</x:t>
  </x:si>
  <x:si>
    <x:t>65620000</x:t>
  </x:si>
  <x:si>
    <x:t>65630000</x:t>
  </x:si>
  <x:si>
    <x:t>65630001</x:t>
  </x:si>
  <x:si>
    <x:t>65630002</x:t>
  </x:si>
  <x:si>
    <x:t>65630003</x:t>
  </x:si>
  <x:si>
    <x:t>65630004</x:t>
  </x:si>
  <x:si>
    <x:t>65630005</x:t>
  </x:si>
  <x:si>
    <x:t>65630006</x:t>
  </x:si>
  <x:si>
    <x:t>65630007</x:t>
  </x:si>
  <x:si>
    <x:t>65640000</x:t>
  </x:si>
  <x:si>
    <x:t>65650000</x:t>
  </x:si>
  <x:si>
    <x:t>65660000</x:t>
  </x:si>
  <x:si>
    <x:t>65670000</x:t>
  </x:si>
  <x:si>
    <x:t>65680000</x:t>
  </x:si>
  <x:si>
    <x:t>65690000</x:t>
  </x:si>
  <x:si>
    <x:t>65690001</x:t>
  </x:si>
  <x:si>
    <x:t>65690002</x:t>
  </x:si>
  <x:si>
    <x:t>65690003</x:t>
  </x:si>
  <x:si>
    <x:t>65690004</x:t>
  </x:si>
  <x:si>
    <x:t>65690005</x:t>
  </x:si>
  <x:si>
    <x:t>65690006</x:t>
  </x:si>
  <x:si>
    <x:t>65700000</x:t>
  </x:si>
  <x:si>
    <x:t>Boss_YongZhi_Hit01</x:t>
  </x:si>
  <x:si>
    <x:t>65710000</x:t>
  </x:si>
  <x:si>
    <x:t>65720000</x:t>
  </x:si>
  <x:si>
    <x:t>65730000</x:t>
  </x:si>
  <x:si>
    <x:t>Boss_YongZhi_Skill01Hit</x:t>
  </x:si>
  <x:si>
    <x:t>65740000</x:t>
  </x:si>
  <x:si>
    <x:t>Boss_YongZhi_Skill02Hit01</x:t>
  </x:si>
  <x:si>
    <x:t>65740100</x:t>
  </x:si>
  <x:si>
    <x:t>65740200</x:t>
  </x:si>
  <x:si>
    <x:t>65740300</x:t>
  </x:si>
  <x:si>
    <x:t>65740400</x:t>
  </x:si>
  <x:si>
    <x:t>65740500</x:t>
  </x:si>
  <x:si>
    <x:t>65750000</x:t>
  </x:si>
  <x:si>
    <x:t>65760000</x:t>
  </x:si>
  <x:si>
    <x:t>65770000</x:t>
  </x:si>
  <x:si>
    <x:t>65780000</x:t>
  </x:si>
  <x:si>
    <x:t>65790000</x:t>
  </x:si>
  <x:si>
    <x:t>65800000</x:t>
  </x:si>
  <x:si>
    <x:t>65800100</x:t>
  </x:si>
  <x:si>
    <x:t>65800200</x:t>
  </x:si>
  <x:si>
    <x:t>65800300</x:t>
  </x:si>
  <x:si>
    <x:t>65800400</x:t>
  </x:si>
  <x:si>
    <x:t>65800500</x:t>
  </x:si>
  <x:si>
    <x:t>65800600</x:t>
  </x:si>
  <x:si>
    <x:t>1500,0,0</x:t>
  </x:si>
  <x:si>
    <x:t>65800700</x:t>
  </x:si>
  <x:si>
    <x:t>65800800</x:t>
  </x:si>
  <x:si>
    <x:t>65810000</x:t>
  </x:si>
  <x:si>
    <x:t>Monster_XiangQiDao_Hit01</x:t>
  </x:si>
  <x:si>
    <x:t>65820000</x:t>
  </x:si>
  <x:si>
    <x:t>Monster_XiangQiDao_Skill01Hit</x:t>
  </x:si>
  <x:si>
    <x:t>65830000</x:t>
  </x:si>
  <x:si>
    <x:t>Monster_XiangQiMao_Hit01</x:t>
  </x:si>
  <x:si>
    <x:t>65840000</x:t>
  </x:si>
  <x:si>
    <x:t>Monster_XiangQiJian_Hit01</x:t>
  </x:si>
  <x:si>
    <x:t>65850000</x:t>
  </x:si>
  <x:si>
    <x:t>Monster_XiangQiGong_Hit01</x:t>
  </x:si>
  <x:si>
    <x:t>65860000</x:t>
  </x:si>
  <x:si>
    <x:t>Monster_XiangQiQiang_Hit01</x:t>
  </x:si>
  <x:si>
    <x:t>65870000</x:t>
  </x:si>
  <x:si>
    <x:t>65880000</x:t>
  </x:si>
  <x:si>
    <x:t>Monster_XiangQiShuangDao_Hit01</x:t>
  </x:si>
  <x:si>
    <x:t>65890000</x:t>
  </x:si>
  <x:si>
    <x:t>65900000</x:t>
  </x:si>
  <x:si>
    <x:t>Monster_XiangQiShuangDao_Skill01Hit</x:t>
  </x:si>
  <x:si>
    <x:t>65910000</x:t>
  </x:si>
  <x:si>
    <x:t>Monster_HuoMuSiTianTianQuan_Hit01</x:t>
  </x:si>
  <x:si>
    <x:t>65920000</x:t>
  </x:si>
  <x:si>
    <x:t>Monster_HuoMuSiDanGao_Hit01</x:t>
  </x:si>
  <x:si>
    <x:t>65930000</x:t>
  </x:si>
  <x:si>
    <x:t>Monster_HuoMuSiTianTong_Hit01</x:t>
  </x:si>
  <x:si>
    <x:t>65940000</x:t>
  </x:si>
  <x:si>
    <x:t>Monster_HuoMuSiBuDing_Hit01</x:t>
  </x:si>
  <x:si>
    <x:t>65950000</x:t>
  </x:si>
  <x:si>
    <x:t>65960000</x:t>
  </x:si>
  <x:si>
    <x:t>65970000</x:t>
  </x:si>
  <x:si>
    <x:t>65980000</x:t>
  </x:si>
  <x:si>
    <x:t>65980001</x:t>
  </x:si>
  <x:si>
    <x:t>65980002</x:t>
  </x:si>
  <x:si>
    <x:t>65980003</x:t>
  </x:si>
  <x:si>
    <x:t>65980004</x:t>
  </x:si>
  <x:si>
    <x:t>65980005</x:t>
  </x:si>
  <x:si>
    <x:t>65990000</x:t>
  </x:si>
  <x:si>
    <x:t>66000000</x:t>
  </x:si>
  <x:si>
    <x:t>66010000</x:t>
  </x:si>
  <x:si>
    <x:t>66020000</x:t>
  </x:si>
  <x:si>
    <x:t>66030000</x:t>
  </x:si>
  <x:si>
    <x:t>66030001</x:t>
  </x:si>
  <x:si>
    <x:t>66030002</x:t>
  </x:si>
  <x:si>
    <x:t>66030003</x:t>
  </x:si>
  <x:si>
    <x:t>66030004</x:t>
  </x:si>
  <x:si>
    <x:t>66030005</x:t>
  </x:si>
  <x:si>
    <x:t>66030006</x:t>
  </x:si>
  <x:si>
    <x:t>Boss_DanDan_Hit01</x:t>
  </x:si>
  <x:si>
    <x:t>Bip001 Spine4</x:t>
  </x:si>
  <x:si>
    <x:t>Bip001 Spine5</x:t>
  </x:si>
  <x:si>
    <x:t>Bip001 Spine6</x:t>
  </x:si>
  <x:si>
    <x:t>Bip001 Spine7</x:t>
  </x:si>
  <x:si>
    <x:t>Bip001 Spine8</x:t>
  </x:si>
  <x:si>
    <x:t>Bip001 Spine9</x:t>
  </x:si>
  <x:si>
    <x:t>66040000</x:t>
  </x:si>
  <x:si>
    <x:t>66050000</x:t>
  </x:si>
  <x:si>
    <x:t>66060000</x:t>
  </x:si>
  <x:si>
    <x:t>66070000</x:t>
  </x:si>
  <x:si>
    <x:t>66080000</x:t>
  </x:si>
  <x:si>
    <x:t>66090000</x:t>
  </x:si>
  <x:si>
    <x:t>66100000</x:t>
  </x:si>
  <x:si>
    <x:t>66110000</x:t>
  </x:si>
  <x:si>
    <x:t>66120000</x:t>
  </x:si>
  <x:si>
    <x:t>66130000</x:t>
  </x:si>
  <x:si>
    <x:t>66140000</x:t>
  </x:si>
  <x:si>
    <x:t>66150000</x:t>
  </x:si>
  <x:si>
    <x:t>66160000</x:t>
  </x:si>
  <x:si>
    <x:t>66170000</x:t>
  </x:si>
  <x:si>
    <x:t>66180000</x:t>
  </x:si>
  <x:si>
    <x:t>66190000</x:t>
  </x:si>
  <x:si>
    <x:t>66200000</x:t>
  </x:si>
  <x:si>
    <x:t>66210000</x:t>
  </x:si>
  <x:si>
    <x:t>66220000</x:t>
  </x:si>
  <x:si>
    <x:t>66230000</x:t>
  </x:si>
  <x:si>
    <x:t>66240000</x:t>
  </x:si>
  <x:si>
    <x:t>66250000</x:t>
  </x:si>
  <x:si>
    <x:t>66260000</x:t>
  </x:si>
  <x:si>
    <x:t>66270000</x:t>
  </x:si>
  <x:si>
    <x:t>66280000</x:t>
  </x:si>
  <x:si>
    <x:t>66290000</x:t>
  </x:si>
  <x:si>
    <x:t>66300000</x:t>
  </x:si>
  <x:si>
    <x:t>66310000</x:t>
  </x:si>
  <x:si>
    <x:t>66320000</x:t>
  </x:si>
  <x:si>
    <x:t>66330000</x:t>
  </x:si>
  <x:si>
    <x:t>66340000</x:t>
  </x:si>
  <x:si>
    <x:t>66350000</x:t>
  </x:si>
  <x:si>
    <x:r>
      <x:rPr>
        <x:sz val="11"/>
        <x:rFont val="等线"/>
        <x:charset val="134"/>
      </x:rPr>
      <x:t>usopp_Explosion&amp;&amp;grenade_boom</x:t>
    </x:r>
  </x:si>
  <x:si>
    <x:t>66360000</x:t>
  </x:si>
  <x:si>
    <x:t>66370000</x:t>
  </x:si>
  <x:si>
    <x:t>66380000</x:t>
  </x:si>
  <x:si>
    <x:t>66390000</x:t>
  </x:si>
  <x:si>
    <x:t>66400000</x:t>
  </x:si>
  <x:si>
    <x:t>66410000</x:t>
  </x:si>
  <x:si>
    <x:t>66420000</x:t>
  </x:si>
  <x:si>
    <x:t>66430000</x:t>
  </x:si>
  <x:si>
    <x:t>66440000</x:t>
  </x:si>
  <x:si>
    <x:t>66450000</x:t>
  </x:si>
  <x:si>
    <x:t>66460000</x:t>
  </x:si>
  <x:si>
    <x:t>66470000</x:t>
  </x:si>
  <x:si>
    <x:t>66480000</x:t>
  </x:si>
  <x:si>
    <x:t>66490000</x:t>
  </x:si>
  <x:si>
    <x:t>66500000</x:t>
  </x:si>
  <x:si>
    <x:t>66510000</x:t>
  </x:si>
  <x:si>
    <x:t>66520000</x:t>
  </x:si>
  <x:si>
    <x:t>66530000</x:t>
  </x:si>
  <x:si>
    <x:t>66540000</x:t>
  </x:si>
  <x:si>
    <x:r>
      <x:rPr>
        <x:sz val="11"/>
        <x:rFont val="等线"/>
        <x:charset val="134"/>
      </x:rPr>
      <x:t>Linear</x:t>
    </x:r>
  </x:si>
  <x:si>
    <x:t>66550000</x:t>
  </x:si>
  <x:si>
    <x:t>66560000</x:t>
  </x:si>
  <x:si>
    <x:t>66570000</x:t>
  </x:si>
  <x:si>
    <x:t>66580000</x:t>
  </x:si>
  <x:si>
    <x:t>66590000</x:t>
  </x:si>
  <x:si>
    <x:t>66600000</x:t>
  </x:si>
  <x:si>
    <x:t>66610000</x:t>
  </x:si>
  <x:si>
    <x:t>66620000</x:t>
  </x:si>
  <x:si>
    <x:t>66630000</x:t>
  </x:si>
  <x:si>
    <x:t>66640000</x:t>
  </x:si>
  <x:si>
    <x:t>66650000</x:t>
  </x:si>
  <x:si>
    <x:t>66660000</x:t>
  </x:si>
  <x:si>
    <x:t>66670000</x:t>
  </x:si>
  <x:si>
    <x:t>66680000</x:t>
  </x:si>
  <x:si>
    <x:t>66690000</x:t>
  </x:si>
  <x:si>
    <x:t>66700000</x:t>
  </x:si>
  <x:si>
    <x:t>66710000</x:t>
  </x:si>
  <x:si>
    <x:t>66720000</x:t>
  </x:si>
  <x:si>
    <x:t>66730000</x:t>
  </x:si>
  <x:si>
    <x:t>66740000</x:t>
  </x:si>
  <x:si>
    <x:t>66750000</x:t>
  </x:si>
  <x:si>
    <x:t>66760000</x:t>
  </x:si>
  <x:si>
    <x:t>66770000</x:t>
  </x:si>
  <x:si>
    <x:t>66780000</x:t>
  </x:si>
  <x:si>
    <x:t>66790000</x:t>
  </x:si>
  <x:si>
    <x:t>66800000</x:t>
  </x:si>
  <x:si>
    <x:r>
      <x:rPr>
        <x:sz val="11"/>
        <x:rFont val="等线"/>
        <x:charset val="134"/>
      </x:rPr>
      <x:t>se_Punch_Hit02</x:t>
    </x:r>
  </x:si>
  <x:si>
    <x:t>66810000</x:t>
  </x:si>
  <x:si>
    <x:t>66820000</x:t>
  </x:si>
  <x:si>
    <x:t>66830000</x:t>
  </x:si>
  <x:si>
    <x:t>66840000</x:t>
  </x:si>
  <x:si>
    <x:t>66850000</x:t>
  </x:si>
  <x:si>
    <x:t>66860000</x:t>
  </x:si>
  <x:si>
    <x:t>66870000</x:t>
  </x:si>
  <x:si>
    <x:t>66880000</x:t>
  </x:si>
  <x:si>
    <x:t>66890000</x:t>
  </x:si>
  <x:si>
    <x:t>66900000</x:t>
  </x:si>
  <x:si>
    <x:t>66910000</x:t>
  </x:si>
  <x:si>
    <x:t>66920000</x:t>
  </x:si>
  <x:si>
    <x:t>66930000</x:t>
  </x:si>
  <x:si>
    <x:t>66940000</x:t>
  </x:si>
  <x:si>
    <x:t>66950000</x:t>
  </x:si>
  <x:si>
    <x:t>66960000</x:t>
  </x:si>
  <x:si>
    <x:t>66970000</x:t>
  </x:si>
  <x:si>
    <x:t>66980000</x:t>
  </x:si>
  <x:si>
    <x:t>66990000</x:t>
  </x:si>
  <x:si>
    <x:t>67000000</x:t>
  </x:si>
  <x:si>
    <x:t>67010000</x:t>
  </x:si>
  <x:si>
    <x:t>67020000</x:t>
  </x:si>
  <x:si>
    <x:t>67030000</x:t>
  </x:si>
  <x:si>
    <x:t>67040000</x:t>
  </x:si>
  <x:si>
    <x:t>67050000</x:t>
  </x:si>
  <x:si>
    <x:t>67060000</x:t>
  </x:si>
  <x:si>
    <x:t>67070000</x:t>
  </x:si>
  <x:si>
    <x:t>67080000</x:t>
  </x:si>
  <x:si>
    <x:t>67090000</x:t>
  </x:si>
  <x:si>
    <x:t>67100000</x:t>
  </x:si>
  <x:si>
    <x:t>67110000</x:t>
  </x:si>
  <x:si>
    <x:t>67120000</x:t>
  </x:si>
  <x:si>
    <x:t>67130000</x:t>
  </x:si>
  <x:si>
    <x:t>67140000</x:t>
  </x:si>
  <x:si>
    <x:t>67150000</x:t>
  </x:si>
  <x:si>
    <x:t>67160000</x:t>
  </x:si>
  <x:si>
    <x:t>67170000</x:t>
  </x:si>
  <x:si>
    <x:t>67180000</x:t>
  </x:si>
  <x:si>
    <x:t>67190000</x:t>
  </x:si>
  <x:si>
    <x:t>67200000</x:t>
  </x:si>
  <x:si>
    <x:t>67210000</x:t>
  </x:si>
  <x:si>
    <x:t>67220000</x:t>
  </x:si>
  <x:si>
    <x:t>67230000</x:t>
  </x:si>
  <x:si>
    <x:t>67240000</x:t>
  </x:si>
  <x:si>
    <x:t>67250000</x:t>
  </x:si>
  <x:si>
    <x:t>67260000</x:t>
  </x:si>
  <x:si>
    <x:t>67270000</x:t>
  </x:si>
  <x:si>
    <x:t>67280000</x:t>
  </x:si>
  <x:si>
    <x:t>67290000</x:t>
  </x:si>
  <x:si>
    <x:t>67300000</x:t>
  </x:si>
  <x:si>
    <x:t>67310000</x:t>
  </x:si>
  <x:si>
    <x:t>67320000</x:t>
  </x:si>
  <x:si>
    <x:t>67330000</x:t>
  </x:si>
  <x:si>
    <x:t>67340000</x:t>
  </x:si>
  <x:si>
    <x:t>67350000</x:t>
  </x:si>
  <x:si>
    <x:t>67360000</x:t>
  </x:si>
  <x:si>
    <x:t>67370000</x:t>
  </x:si>
  <x:si>
    <x:r>
      <x:rPr>
        <x:sz val="11"/>
        <x:rFont val="等线"/>
        <x:charset val="134"/>
      </x:rPr>
      <x:t>1,1.755,0</x:t>
    </x:r>
  </x:si>
  <x:si>
    <x:t>67380000</x:t>
  </x:si>
  <x:si>
    <x:t>67390000</x:t>
  </x:si>
  <x:si>
    <x:r>
      <x:rPr>
        <x:sz val="11"/>
        <x:rFont val="等线"/>
        <x:charset val="134"/>
      </x:rPr>
      <x:t>hit01</x:t>
    </x:r>
  </x:si>
  <x:si>
    <x:r>
      <x:rPr>
        <x:sz val="11"/>
        <x:rFont val="等线"/>
        <x:charset val="134"/>
      </x:rPr>
      <x:t>1,1.8,0</x:t>
    </x:r>
  </x:si>
  <x:si>
    <x:t>67400000</x:t>
  </x:si>
  <x:si>
    <x:t>67410000</x:t>
  </x:si>
  <x:si>
    <x:t>67420000</x:t>
  </x:si>
  <x:si>
    <x:t>67430000</x:t>
  </x:si>
  <x:si>
    <x:t>67440000</x:t>
  </x:si>
  <x:si>
    <x:t>67450000</x:t>
  </x:si>
  <x:si>
    <x:t>67460000</x:t>
  </x:si>
  <x:si>
    <x:t>67470000</x:t>
  </x:si>
  <x:si>
    <x:t>67480000</x:t>
  </x:si>
  <x:si>
    <x:t>67490000</x:t>
  </x:si>
  <x:si>
    <x:t>67500000</x:t>
  </x:si>
  <x:si>
    <x:t>30035B</x:t>
  </x:si>
  <x:si>
    <x:t>67510000</x:t>
  </x:si>
  <x:si>
    <x:t>67520000</x:t>
  </x:si>
  <x:si>
    <x:t>67530000</x:t>
  </x:si>
  <x:si>
    <x:t>67540000</x:t>
  </x:si>
  <x:si>
    <x:t>67550000</x:t>
  </x:si>
  <x:si>
    <x:t>67560000</x:t>
  </x:si>
  <x:si>
    <x:t>67570000</x:t>
  </x:si>
  <x:si>
    <x:t>67580000</x:t>
  </x:si>
  <x:si>
    <x:t>67590000</x:t>
  </x:si>
  <x:si>
    <x:r>
      <x:rPr>
        <x:sz val="11"/>
        <x:rFont val="等线"/>
        <x:charset val="134"/>
      </x:rPr>
      <x:t>floata</x:t>
    </x:r>
  </x:si>
  <x:si>
    <x:t>67600000</x:t>
  </x:si>
  <x:si>
    <x:t>se_LaserHitWater4&amp;&amp;borsalino_LightExplosion01</x:t>
  </x:si>
  <x:si>
    <x:t>67610000</x:t>
  </x:si>
  <x:si>
    <x:t>67620000</x:t>
  </x:si>
  <x:si>
    <x:t>se_LaserHitWater4&amp;&amp;borsalino_LightExplosion01&amp;&amp;usopp_Explosion</x:t>
  </x:si>
  <x:si>
    <x:t>67630000</x:t>
  </x:si>
  <x:si>
    <x:t>67640000</x:t>
  </x:si>
  <x:si>
    <x:t>30044B</x:t>
  </x:si>
  <x:si>
    <x:t>67650000</x:t>
  </x:si>
  <x:si>
    <x:t>0.1,0,0.1</x:t>
  </x:si>
  <x:si>
    <x:t>30045B</x:t>
  </x:si>
  <x:si>
    <x:t>67660000</x:t>
  </x:si>
  <x:si>
    <x:t>-0.1,0,0.1</x:t>
  </x:si>
  <x:si>
    <x:t>67670000</x:t>
  </x:si>
  <x:si>
    <x:t>0.1,0,-0.1</x:t>
  </x:si>
  <x:si>
    <x:t>67680000</x:t>
  </x:si>
  <x:si>
    <x:t>-0.1,0,-0.1</x:t>
  </x:si>
  <x:si>
    <x:t>67690000</x:t>
  </x:si>
  <x:si>
    <x:t>67700000</x:t>
  </x:si>
  <x:si>
    <x:t>67710000</x:t>
  </x:si>
  <x:si>
    <x:t>67720000</x:t>
  </x:si>
  <x:si>
    <x:t>kuma_VanishingPop</x:t>
  </x:si>
  <x:si>
    <x:t>67730000</x:t>
  </x:si>
  <x:si>
    <x:t>67740000</x:t>
  </x:si>
  <x:si>
    <x:t>67750000</x:t>
  </x:si>
  <x:si>
    <x:t>67760000</x:t>
  </x:si>
  <x:si>
    <x:t>67770000</x:t>
  </x:si>
  <x:si>
    <x:t>67780000</x:t>
  </x:si>
  <x:si>
    <x:t>67790000</x:t>
  </x:si>
  <x:si>
    <x:t>67800000</x:t>
  </x:si>
  <x:si>
    <x:t>67810000</x:t>
  </x:si>
  <x:si>
    <x:t>67820000</x:t>
  </x:si>
  <x:si>
    <x:t>67830000</x:t>
  </x:si>
  <x:si>
    <x:t>67840000</x:t>
  </x:si>
  <x:si>
    <x:t>67850000</x:t>
  </x:si>
  <x:si>
    <x:t>67860000</x:t>
  </x:si>
  <x:si>
    <x:t>67870000</x:t>
  </x:si>
  <x:si>
    <x:t>40001B</x:t>
  </x:si>
  <x:si>
    <x:t>67880000</x:t>
  </x:si>
  <x:si>
    <x:t>67890000</x:t>
  </x:si>
  <x:si>
    <x:t>67900000</x:t>
  </x:si>
  <x:si>
    <x:t>67910000</x:t>
  </x:si>
  <x:si>
    <x:t>67920000</x:t>
  </x:si>
  <x:si>
    <x:t>67930000</x:t>
  </x:si>
  <x:si>
    <x:t>67940000</x:t>
  </x:si>
  <x:si>
    <x:t>67950000</x:t>
  </x:si>
  <x:si>
    <x:t>67960000</x:t>
  </x:si>
  <x:si>
    <x:t>67970000</x:t>
  </x:si>
  <x:si>
    <x:t>67980000</x:t>
  </x:si>
  <x:si>
    <x:t>67990000</x:t>
  </x:si>
  <x:si>
    <x:t>68000000</x:t>
  </x:si>
  <x:si>
    <x:t>68010000</x:t>
  </x:si>
  <x:si>
    <x:t>68020000</x:t>
  </x:si>
  <x:si>
    <x:t>68030000</x:t>
  </x:si>
  <x:si>
    <x:t>68040000</x:t>
  </x:si>
  <x:si>
    <x:t>68050000</x:t>
  </x:si>
  <x:si>
    <x:t>68060000</x:t>
  </x:si>
  <x:si>
    <x:t>68070000</x:t>
  </x:si>
  <x:si>
    <x:t>68080000</x:t>
  </x:si>
  <x:si>
    <x:t>68090000</x:t>
  </x:si>
  <x:si>
    <x:t>68100000</x:t>
  </x:si>
  <x:si>
    <x:t>68110000</x:t>
  </x:si>
  <x:si>
    <x:t>68120000</x:t>
  </x:si>
  <x:si>
    <x:t>68130000</x:t>
  </x:si>
  <x:si>
    <x:t>68140000</x:t>
  </x:si>
  <x:si>
    <x:t>68150000</x:t>
  </x:si>
  <x:si>
    <x:t>68160000</x:t>
  </x:si>
  <x:si>
    <x:t>68170000</x:t>
  </x:si>
  <x:si>
    <x:t>68180000</x:t>
  </x:si>
  <x:si>
    <x:t>68190000</x:t>
  </x:si>
  <x:si>
    <x:t>68200000</x:t>
  </x:si>
  <x:si>
    <x:t>68210000</x:t>
  </x:si>
  <x:si>
    <x:t>68220000</x:t>
  </x:si>
  <x:si>
    <x:t>68230000</x:t>
  </x:si>
  <x:si>
    <x:t>68240000</x:t>
  </x:si>
  <x:si>
    <x:t>68250000</x:t>
  </x:si>
  <x:si>
    <x:t>68260000</x:t>
  </x:si>
  <x:si>
    <x:t>68270000</x:t>
  </x:si>
  <x:si>
    <x:t>68280000</x:t>
  </x:si>
  <x:si>
    <x:t>68290000</x:t>
  </x:si>
  <x:si>
    <x:t>68300000</x:t>
  </x:si>
  <x:si>
    <x:t>68310000</x:t>
  </x:si>
  <x:si>
    <x:t>40010B</x:t>
  </x:si>
  <x:si>
    <x:t>68320000</x:t>
  </x:si>
  <x:si>
    <x:t>68330000</x:t>
  </x:si>
  <x:si>
    <x:t>68340000</x:t>
  </x:si>
  <x:si>
    <x:t>68350000</x:t>
  </x:si>
  <x:si>
    <x:t>40011B</x:t>
  </x:si>
  <x:si>
    <x:t>68360000</x:t>
  </x:si>
  <x:si>
    <x:t>68370000</x:t>
  </x:si>
  <x:si>
    <x:t>68380000</x:t>
  </x:si>
  <x:si>
    <x:t>68390000</x:t>
  </x:si>
  <x:si>
    <x:t>68400000</x:t>
  </x:si>
  <x:si>
    <x:t>68410000</x:t>
  </x:si>
  <x:si>
    <x:t>68420000</x:t>
  </x:si>
  <x:si>
    <x:r>
      <x:rPr>
        <x:sz val="11"/>
        <x:rFont val="等线"/>
        <x:charset val="134"/>
      </x:rPr>
      <x:t>se_Kick_Hit01</x:t>
    </x:r>
  </x:si>
  <x:si>
    <x:t>68430000</x:t>
  </x:si>
  <x:si>
    <x:t>68440000</x:t>
  </x:si>
  <x:si>
    <x:t>68450000</x:t>
  </x:si>
  <x:si>
    <x:t>68460000</x:t>
  </x:si>
  <x:si>
    <x:t>68470000</x:t>
  </x:si>
  <x:si>
    <x:t>68480000</x:t>
  </x:si>
  <x:si>
    <x:t>68490000</x:t>
  </x:si>
  <x:si>
    <x:t>68500000</x:t>
  </x:si>
  <x:si>
    <x:t>68510000</x:t>
  </x:si>
  <x:si>
    <x:t>40015B</x:t>
  </x:si>
  <x:si>
    <x:t>68520000</x:t>
  </x:si>
  <x:si>
    <x:t>68530000</x:t>
  </x:si>
  <x:si>
    <x:t>68540000</x:t>
  </x:si>
  <x:si>
    <x:t>68550000</x:t>
  </x:si>
  <x:si>
    <x:t>68560000</x:t>
  </x:si>
  <x:si>
    <x:t>68570000</x:t>
  </x:si>
  <x:si>
    <x:t>68580000</x:t>
  </x:si>
  <x:si>
    <x:t>68590000</x:t>
  </x:si>
  <x:si>
    <x:t>68600000</x:t>
  </x:si>
  <x:si>
    <x:t>68610000</x:t>
  </x:si>
  <x:si>
    <x:t>68620000</x:t>
  </x:si>
  <x:si>
    <x:t>68630000</x:t>
  </x:si>
  <x:si>
    <x:t>68640000</x:t>
  </x:si>
  <x:si>
    <x:t>68650000</x:t>
  </x:si>
  <x:si>
    <x:t>68660000</x:t>
  </x:si>
  <x:si>
    <x:t>68670000</x:t>
  </x:si>
  <x:si>
    <x:t>40019B</x:t>
  </x:si>
  <x:si>
    <x:t>68680000</x:t>
  </x:si>
  <x:si>
    <x:t>68690000</x:t>
  </x:si>
  <x:si>
    <x:t>68700000</x:t>
  </x:si>
  <x:si>
    <x:t>68710000</x:t>
  </x:si>
  <x:si>
    <x:t>68720000</x:t>
  </x:si>
  <x:si>
    <x:t>68730000</x:t>
  </x:si>
  <x:si>
    <x:t>40020B</x:t>
  </x:si>
  <x:si>
    <x:t>68740000</x:t>
  </x:si>
  <x:si>
    <x:t>68750000</x:t>
  </x:si>
  <x:si>
    <x:t>68760000</x:t>
  </x:si>
  <x:si>
    <x:t>68770000</x:t>
  </x:si>
  <x:si>
    <x:t>68780000</x:t>
  </x:si>
  <x:si>
    <x:t>68790000</x:t>
  </x:si>
  <x:si>
    <x:t>68800000</x:t>
  </x:si>
  <x:si>
    <x:t>68810000</x:t>
  </x:si>
  <x:si>
    <x:t>68820000</x:t>
  </x:si>
  <x:si>
    <x:t>40023B</x:t>
  </x:si>
  <x:si>
    <x:t>68830000</x:t>
  </x:si>
  <x:si>
    <x:t>68840000</x:t>
  </x:si>
  <x:si>
    <x:t>68850000</x:t>
  </x:si>
  <x:si>
    <x:t>68860000</x:t>
  </x:si>
  <x:si>
    <x:t>68870000</x:t>
  </x:si>
  <x:si>
    <x:t>68880000</x:t>
  </x:si>
  <x:si>
    <x:t>68890000</x:t>
  </x:si>
  <x:si>
    <x:t>68900000</x:t>
  </x:si>
  <x:si>
    <x:t>68910000</x:t>
  </x:si>
  <x:si>
    <x:t>68920000</x:t>
  </x:si>
  <x:si>
    <x:t>68930000</x:t>
  </x:si>
  <x:si>
    <x:r>
      <x:rPr>
        <x:sz val="11"/>
        <x:rFont val="等线"/>
        <x:charset val="134"/>
      </x:rPr>
      <x:t>1,2,0</x:t>
    </x:r>
  </x:si>
  <x:si>
    <x:t>68940000</x:t>
  </x:si>
  <x:si>
    <x:t>68950000</x:t>
  </x:si>
  <x:si>
    <x:t>68960000</x:t>
  </x:si>
  <x:si>
    <x:t>68970000</x:t>
  </x:si>
  <x:si>
    <x:t>68980000</x:t>
  </x:si>
  <x:si>
    <x:t>68990000</x:t>
  </x:si>
  <x:si>
    <x:t>40027B</x:t>
  </x:si>
  <x:si>
    <x:t>69000000</x:t>
  </x:si>
  <x:si>
    <x:t>69010000</x:t>
  </x:si>
  <x:si>
    <x:t>69020000</x:t>
  </x:si>
  <x:si>
    <x:t>69030000</x:t>
  </x:si>
  <x:si>
    <x:t>69040000</x:t>
  </x:si>
  <x:si>
    <x:t>69050000</x:t>
  </x:si>
  <x:si>
    <x:t>69060000</x:t>
  </x:si>
  <x:si>
    <x:t>69070000</x:t>
  </x:si>
  <x:si>
    <x:t>69080000</x:t>
  </x:si>
  <x:si>
    <x:t>40028B</x:t>
  </x:si>
  <x:si>
    <x:t>69090000</x:t>
  </x:si>
  <x:si>
    <x:t>69100000</x:t>
  </x:si>
  <x:si>
    <x:t>69110000</x:t>
  </x:si>
  <x:si>
    <x:t>69120000</x:t>
  </x:si>
  <x:si>
    <x:t>69130000</x:t>
  </x:si>
  <x:si>
    <x:t>40029B</x:t>
  </x:si>
  <x:si>
    <x:t>69140000</x:t>
  </x:si>
  <x:si>
    <x:r>
      <x:rPr>
        <x:sz val="11"/>
        <x:rFont val="等线"/>
        <x:charset val="134"/>
      </x:rPr>
      <x:t>death</x:t>
    </x:r>
  </x:si>
  <x:si>
    <x:t>69150000</x:t>
  </x:si>
  <x:si>
    <x:t>69160000</x:t>
  </x:si>
  <x:si>
    <x:t>69170000</x:t>
  </x:si>
  <x:si>
    <x:t>69180000</x:t>
  </x:si>
  <x:si>
    <x:t>69190000</x:t>
  </x:si>
  <x:si>
    <x:t>69200000</x:t>
  </x:si>
  <x:si>
    <x:t>69210000</x:t>
  </x:si>
  <x:si>
    <x:t>69220000</x:t>
  </x:si>
  <x:si>
    <x:t>69230000</x:t>
  </x:si>
  <x:si>
    <x:t>69240000</x:t>
  </x:si>
  <x:si>
    <x:t>69250000</x:t>
  </x:si>
  <x:si>
    <x:t>69260000</x:t>
  </x:si>
  <x:si>
    <x:t>69270000</x:t>
  </x:si>
  <x:si>
    <x:t>69280000</x:t>
  </x:si>
  <x:si>
    <x:t>69290000</x:t>
  </x:si>
  <x:si>
    <x:t>69300000</x:t>
  </x:si>
  <x:si>
    <x:t>69310000</x:t>
  </x:si>
  <x:si>
    <x:t>69320000</x:t>
  </x:si>
  <x:si>
    <x:t>69330000</x:t>
  </x:si>
  <x:si>
    <x:t>69340000</x:t>
  </x:si>
  <x:si>
    <x:t>69350000</x:t>
  </x:si>
  <x:si>
    <x:t>69360000</x:t>
  </x:si>
  <x:si>
    <x:t>69370000</x:t>
  </x:si>
  <x:si>
    <x:t>69380000</x:t>
  </x:si>
  <x:si>
    <x:r>
      <x:rPr>
        <x:sz val="11"/>
        <x:color theme="1"/>
        <x:rFont val="等线"/>
        <x:charset val="134"/>
      </x:rPr>
      <x:t>hit</x:t>
    </x:r>
    <x:r>
      <x:rPr>
        <x:sz val="11"/>
        <x:color theme="1"/>
        <x:rFont val="等线"/>
        <x:charset val="134"/>
      </x:rPr>
      <x:t>02</x:t>
    </x:r>
  </x:si>
  <x:si>
    <x:t>69390000</x:t>
  </x:si>
  <x:si>
    <x:t>69400000</x:t>
  </x:si>
  <x:si>
    <x:t>69410000</x:t>
  </x:si>
  <x:si>
    <x:t>69420000</x:t>
  </x:si>
  <x:si>
    <x:t>69430000</x:t>
  </x:si>
  <x:si>
    <x:t>69440000</x:t>
  </x:si>
  <x:si>
    <x:t>69450000</x:t>
  </x:si>
  <x:si>
    <x:t>69460000</x:t>
  </x:si>
  <x:si>
    <x:t>69470000</x:t>
  </x:si>
  <x:si>
    <x:t>69480000</x:t>
  </x:si>
  <x:si>
    <x:t>69490000</x:t>
  </x:si>
  <x:si>
    <x:t>41003B</x:t>
  </x:si>
  <x:si>
    <x:t>69500000</x:t>
  </x:si>
  <x:si>
    <x:t>69510000</x:t>
  </x:si>
  <x:si>
    <x:t>69520000</x:t>
  </x:si>
  <x:si>
    <x:r>
      <x:rPr>
        <x:sz val="11"/>
        <x:rFont val="等线"/>
        <x:charset val="134"/>
      </x:rPr>
      <x:t>se_Kick_Hit02</x:t>
    </x:r>
  </x:si>
  <x:si>
    <x:t>69530000</x:t>
  </x:si>
  <x:si>
    <x:t>69540000</x:t>
  </x:si>
  <x:si>
    <x:t>69550000</x:t>
  </x:si>
  <x:si>
    <x:t>69560000</x:t>
  </x:si>
  <x:si>
    <x:t>69570000</x:t>
  </x:si>
  <x:si>
    <x:t>69580000</x:t>
  </x:si>
  <x:si>
    <x:t>69590000</x:t>
  </x:si>
  <x:si>
    <x:t>69600000</x:t>
  </x:si>
  <x:si>
    <x:t>69610000</x:t>
  </x:si>
  <x:si>
    <x:t>69620000</x:t>
  </x:si>
  <x:si>
    <x:t>69630000</x:t>
  </x:si>
  <x:si>
    <x:t>69640000</x:t>
  </x:si>
  <x:si>
    <x:t>69650000</x:t>
  </x:si>
  <x:si>
    <x:t>69660000</x:t>
  </x:si>
  <x:si>
    <x:t>69670000</x:t>
  </x:si>
  <x:si>
    <x:t>69680000</x:t>
  </x:si>
  <x:si>
    <x:t>69690000</x:t>
  </x:si>
  <x:si>
    <x:t>69700000</x:t>
  </x:si>
  <x:si>
    <x:t>69710000</x:t>
  </x:si>
  <x:si>
    <x:t>69720000</x:t>
  </x:si>
  <x:si>
    <x:t>69730000</x:t>
  </x:si>
  <x:si>
    <x:t>69740000</x:t>
  </x:si>
  <x:si>
    <x:t>69750000</x:t>
  </x:si>
  <x:si>
    <x:t>69760000</x:t>
  </x:si>
  <x:si>
    <x:t>69770000</x:t>
  </x:si>
  <x:si>
    <x:t>41013B</x:t>
  </x:si>
  <x:si>
    <x:t>69780000</x:t>
  </x:si>
  <x:si>
    <x:t>69790000</x:t>
  </x:si>
  <x:si>
    <x:t>69800000</x:t>
  </x:si>
  <x:si>
    <x:t>69810000</x:t>
  </x:si>
  <x:si>
    <x:t>69820000</x:t>
  </x:si>
  <x:si>
    <x:t>69830000</x:t>
  </x:si>
  <x:si>
    <x:t>69840000</x:t>
  </x:si>
  <x:si>
    <x:t>69850000</x:t>
  </x:si>
  <x:si>
    <x:t>69860000</x:t>
  </x:si>
  <x:si>
    <x:t>69870000</x:t>
  </x:si>
  <x:si>
    <x:t>69880000</x:t>
  </x:si>
  <x:si>
    <x:t>69890000</x:t>
  </x:si>
  <x:si>
    <x:t>69900000</x:t>
  </x:si>
  <x:si>
    <x:t>69910000</x:t>
  </x:si>
  <x:si>
    <x:t>69920000</x:t>
  </x:si>
  <x:si>
    <x:t>69930000</x:t>
  </x:si>
  <x:si>
    <x:t>69940000</x:t>
  </x:si>
  <x:si>
    <x:t>69950000</x:t>
  </x:si>
  <x:si>
    <x:t>69960000</x:t>
  </x:si>
  <x:si>
    <x:t>69970000</x:t>
  </x:si>
  <x:si>
    <x:t>69980000</x:t>
  </x:si>
  <x:si>
    <x:t>69990000</x:t>
  </x:si>
  <x:si>
    <x:t>70000000</x:t>
  </x:si>
  <x:si>
    <x:t>70010000</x:t>
  </x:si>
  <x:si>
    <x:t>70020000</x:t>
  </x:si>
  <x:si>
    <x:t>70030000</x:t>
  </x:si>
  <x:si>
    <x:t>70040000</x:t>
  </x:si>
  <x:si>
    <x:t>70050000</x:t>
  </x:si>
  <x:si>
    <x:t>70060000</x:t>
  </x:si>
  <x:si>
    <x:t>70070000</x:t>
  </x:si>
  <x:si>
    <x:t>70080000</x:t>
  </x:si>
  <x:si>
    <x:t>70090000</x:t>
  </x:si>
  <x:si>
    <x:t>70100000</x:t>
  </x:si>
  <x:si>
    <x:t>70110000</x:t>
  </x:si>
  <x:si>
    <x:t>70120000</x:t>
  </x:si>
  <x:si>
    <x:t>70130000</x:t>
  </x:si>
  <x:si>
    <x:t>70140000</x:t>
  </x:si>
  <x:si>
    <x:t>70150000</x:t>
  </x:si>
  <x:si>
    <x:t>70160000</x:t>
  </x:si>
  <x:si>
    <x:t>70170000</x:t>
  </x:si>
  <x:si>
    <x:t>70180000</x:t>
  </x:si>
  <x:si>
    <x:t>70190000</x:t>
  </x:si>
  <x:si>
    <x:t>70200000</x:t>
  </x:si>
  <x:si>
    <x:t>70210000</x:t>
  </x:si>
  <x:si>
    <x:t>70220000</x:t>
  </x:si>
  <x:si>
    <x:t>70230000</x:t>
  </x:si>
  <x:si>
    <x:t>70240000</x:t>
  </x:si>
  <x:si>
    <x:t>41028B</x:t>
  </x:si>
  <x:si>
    <x:t>70250000</x:t>
  </x:si>
  <x:si>
    <x:t>70260000</x:t>
  </x:si>
  <x:si>
    <x:t>70270000</x:t>
  </x:si>
  <x:si>
    <x:t>70280000</x:t>
  </x:si>
  <x:si>
    <x:t>70290000</x:t>
  </x:si>
  <x:si>
    <x:t>70300000</x:t>
  </x:si>
  <x:si>
    <x:t>70310000</x:t>
  </x:si>
  <x:si>
    <x:t>70320000</x:t>
  </x:si>
  <x:si>
    <x:t>70330000</x:t>
  </x:si>
  <x:si>
    <x:t>70340000</x:t>
  </x:si>
  <x:si>
    <x:t>70350000</x:t>
  </x:si>
  <x:si>
    <x:t>70360000</x:t>
  </x:si>
  <x:si>
    <x:t>70370000</x:t>
  </x:si>
  <x:si>
    <x:t>366B</x:t>
  </x:si>
  <x:si>
    <x:t>70380000</x:t>
  </x:si>
  <x:si>
    <x:t>70390000</x:t>
  </x:si>
  <x:si>
    <x:t>70400000</x:t>
  </x:si>
  <x:si>
    <x:t>70410000</x:t>
  </x:si>
  <x:si>
    <x:t>70420000</x:t>
  </x:si>
  <x:si>
    <x:t>70430000</x:t>
  </x:si>
  <x:si>
    <x:t>41031B</x:t>
  </x:si>
  <x:si>
    <x:t>70440000</x:t>
  </x:si>
  <x:si>
    <x:t>70450000</x:t>
  </x:si>
  <x:si>
    <x:t>70460000</x:t>
  </x:si>
  <x:si>
    <x:t>70470000</x:t>
  </x:si>
  <x:si>
    <x:t>70480000</x:t>
  </x:si>
  <x:si>
    <x:t>70490000</x:t>
  </x:si>
  <x:si>
    <x:t>70500000</x:t>
  </x:si>
  <x:si>
    <x:t>70510000</x:t>
  </x:si>
  <x:si>
    <x:t>70520000</x:t>
  </x:si>
  <x:si>
    <x:t>70530000</x:t>
  </x:si>
  <x:si>
    <x:t>70540000</x:t>
  </x:si>
  <x:si>
    <x:t>70550000</x:t>
  </x:si>
  <x:si>
    <x:t>70560000</x:t>
  </x:si>
  <x:si>
    <x:t>70570000</x:t>
  </x:si>
  <x:si>
    <x:t>70580000</x:t>
  </x:si>
  <x:si>
    <x:t>433B</x:t>
  </x:si>
  <x:si>
    <x:t>70590000</x:t>
  </x:si>
  <x:si>
    <x:t>70600000</x:t>
  </x:si>
  <x:si>
    <x:t>70610000</x:t>
  </x:si>
  <x:si>
    <x:t>70620000</x:t>
  </x:si>
  <x:si>
    <x:t>70630000</x:t>
  </x:si>
  <x:si>
    <x:t>70640000</x:t>
  </x:si>
  <x:si>
    <x:t>70650000</x:t>
  </x:si>
  <x:si>
    <x:t>70660000</x:t>
  </x:si>
  <x:si>
    <x:t>70670000</x:t>
  </x:si>
  <x:si>
    <x:t>70680000</x:t>
  </x:si>
  <x:si>
    <x:t>70690000</x:t>
  </x:si>
  <x:si>
    <x:t>41038B</x:t>
  </x:si>
  <x:si>
    <x:t>70700000</x:t>
  </x:si>
  <x:si>
    <x:t>70710000</x:t>
  </x:si>
  <x:si>
    <x:t>70720000</x:t>
  </x:si>
  <x:si>
    <x:t>70730000</x:t>
  </x:si>
  <x:si>
    <x:t>70740000</x:t>
  </x:si>
  <x:si>
    <x:t>70750000</x:t>
  </x:si>
  <x:si>
    <x:t>70760000</x:t>
  </x:si>
  <x:si>
    <x:t>70770000</x:t>
  </x:si>
  <x:si>
    <x:t>70780000</x:t>
  </x:si>
  <x:si>
    <x:t>70790000</x:t>
  </x:si>
  <x:si>
    <x:t>70800000</x:t>
  </x:si>
  <x:si>
    <x:t>70810000</x:t>
  </x:si>
  <x:si>
    <x:t>70820000</x:t>
  </x:si>
  <x:si>
    <x:t>70830000</x:t>
  </x:si>
  <x:si>
    <x:t>70840000</x:t>
  </x:si>
  <x:si>
    <x:t>70850000</x:t>
  </x:si>
  <x:si>
    <x:t>41039B</x:t>
  </x:si>
  <x:si>
    <x:t>70860000</x:t>
  </x:si>
  <x:si>
    <x:t>70870000</x:t>
  </x:si>
  <x:si>
    <x:t>70880000</x:t>
  </x:si>
  <x:si>
    <x:t>70890000</x:t>
  </x:si>
  <x:si>
    <x:t>70900000</x:t>
  </x:si>
  <x:si>
    <x:t>70910000</x:t>
  </x:si>
  <x:si>
    <x:t>70920000</x:t>
  </x:si>
  <x:si>
    <x:t>70930000</x:t>
  </x:si>
  <x:si>
    <x:t>70940000</x:t>
  </x:si>
  <x:si>
    <x:t>70950000</x:t>
  </x:si>
  <x:si>
    <x:t>70960000</x:t>
  </x:si>
  <x:si>
    <x:t>70970000</x:t>
  </x:si>
  <x:si>
    <x:t>70980000</x:t>
  </x:si>
  <x:si>
    <x:t>70990000</x:t>
  </x:si>
  <x:si>
    <x:t>71000000</x:t>
  </x:si>
  <x:si>
    <x:t>71010000</x:t>
  </x:si>
  <x:si>
    <x:t>71020000</x:t>
  </x:si>
  <x:si>
    <x:t>71030000</x:t>
  </x:si>
  <x:si>
    <x:t>凯多手下01普攻</x:t>
  </x:si>
  <x:si>
    <x:t>凯多手下02普攻</x:t>
  </x:si>
  <x:si>
    <x:t>霍金斯手下普攻</x:t>
  </x:si>
  <x:si>
    <x:t>霍金斯手下技能</x:t>
  </x:si>
  <x:si>
    <x:t>狒狒丸普攻</x:t>
  </x:si>
  <x:si>
    <x:t>狒狒丸技能1</x:t>
  </x:si>
  <x:si>
    <x:t>狒狒丸技能2</x:t>
  </x:si>
  <x:si>
    <x:t>蝙蝠人普攻</x:t>
  </x:si>
  <x:si>
    <x:t>蝙蝠人技能1</x:t>
  </x:si>
  <x:si>
    <x:t>蝙蝠人技能2</x:t>
  </x:si>
  <x:si>
    <x:t>武士01普攻</x:t>
  </x:si>
  <x:si>
    <x:t>武士02普攻</x:t>
  </x:si>
  <x:si>
    <x:t>武士03普攻</x:t>
  </x:si>
  <x:si>
    <x:t>相扑普攻</x:t>
  </x:si>
  <x:si>
    <x:t>霍尔海姆普攻</x:t>
  </x:si>
  <x:si>
    <x:t>霍尔海姆技能1</x:t>
  </x:si>
  <x:si>
    <x:t>霍尔海姆技能2</x:t>
  </x:si>
  <x:si>
    <x:t>浦岛普攻</x:t>
  </x:si>
  <x:si>
    <x:t>浦岛技能1</x:t>
  </x:si>
  <x:si>
    <x:t>浦岛技能2</x:t>
  </x:si>
  <x:si>
    <x:t>浦岛技能3</x:t>
  </x:si>
  <x:si>
    <x:t>霍金斯普攻</x:t>
  </x:si>
  <x:si>
    <x:t>霍金斯技能1</x:t>
  </x:si>
  <x:si>
    <x:t>霍金斯技能2</x:t>
  </x:si>
  <x:si>
    <x:t>主线凯多雷鸣八卦</x:t>
  </x:si>
  <x:si>
    <x:t>大蛇手下普攻（铳）</x:t>
  </x:si>
  <x:si>
    <x:t>大蛇手下普攻（刀）</x:t>
  </x:si>
  <x:si>
    <x:t>牛鬼丸普攻</x:t>
  </x:si>
  <x:si>
    <x:t>牛鬼丸技能1</x:t>
  </x:si>
  <x:si>
    <x:t>牛鬼丸技能2</x:t>
  </x:si>
  <x:si>
    <x:t>镰造普攻</x:t>
  </x:si>
  <x:si>
    <x:t>镰造技能1</x:t>
  </x:si>
  <x:si>
    <x:t>镰造技能2</x:t>
  </x:si>
  <x:si>
    <x:t>镰造技能2（追加）</x:t>
  </x:si>
  <x:si>
    <x:t>佩吉旺普攻</x:t>
  </x:si>
  <x:si>
    <x:t>佩吉旺技能1</x:t>
  </x:si>
  <x:si>
    <x:t>佩吉旺镜头技</x:t>
  </x:si>
  <x:si>
    <x:t>霍金斯镜头技</x:t>
  </x:si>
  <x:si>
    <x:t>德雷克普攻</x:t>
  </x:si>
  <x:si>
    <x:t>德雷克技能1</x:t>
  </x:si>
  <x:si>
    <x:t>德雷克镜头技</x:t>
  </x:si>
  <x:si>
    <x:t>狂死郎普攻</x:t>
  </x:si>
  <x:si>
    <x:t>狂死郎技能1</x:t>
  </x:si>
  <x:si>
    <x:t>狂死郎镜头技</x:t>
  </x:si>
  <x:si>
    <x:t>巴巴努基普攻</x:t>
  </x:si>
  <x:si>
    <x:t>巴巴努基大象鼻息</x:t>
  </x:si>
  <x:si>
    <x:t>索莉提亚普攻</x:t>
  </x:si>
  <x:si>
    <x:t>索莉提亚旋风击</x:t>
  </x:si>
  <x:si>
    <x:t>索莉提亚去死吧</x:t>
  </x:si>
  <x:si>
    <x:t>多朋普攻</x:t>
  </x:si>
  <x:si>
    <x:t>多朋屠杀房间</x:t>
  </x:si>
  <x:si>
    <x:t>候选者普攻</x:t>
  </x:si>
  <x:si>
    <x:t>罗时装普攻（巅峰挑战）</x:t>
  </x:si>
  <x:si>
    <x:t>罗时装手术刀（巅峰挑战）</x:t>
  </x:si>
  <x:si>
    <x:t>罗时装指挥棒（巅峰挑战）</x:t>
  </x:si>
  <x:si>
    <x:t>0.3&amp;&amp;1.43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</x:si>
</x:sst>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</x:numFmts>
  <x:fonts count="42">
    <x:font>
      <x:sz val="11"/>
      <x:color theme="1"/>
      <x:name val="等线"/>
      <x:charset val="134"/>
      <x:scheme val="minor"/>
    </x:font>
    <x:font>
      <x:sz val="11"/>
      <x:name val="微软雅黑"/>
      <x:charset val="134"/>
    </x:font>
    <x:font>
      <x:sz val="11"/>
      <x:color rgb="FFFF0000"/>
      <x:name val="等线"/>
      <x:charset val="134"/>
      <x:scheme val="minor"/>
    </x:font>
    <x:font>
      <x:sz val="11"/>
      <x:name val="等线"/>
      <x:charset val="134"/>
      <x:scheme val="minor"/>
    </x:font>
    <x:font>
      <x:b/>
      <x:sz val="11"/>
      <x:color rgb="FFFF0000"/>
      <x:name val="等线"/>
      <x:charset val="134"/>
      <x:scheme val="minor"/>
    </x:font>
    <x:font>
      <x:u/>
      <x:sz val="11"/>
      <x:color theme="1"/>
      <x:name val="等线"/>
      <x:charset val="134"/>
      <x:scheme val="minor"/>
    </x:font>
    <x:font>
      <x:sz val="11"/>
      <x:color theme="1"/>
      <x:name val="等线"/>
      <x:charset val="134"/>
    </x:font>
    <x:font>
      <x:b/>
      <x:sz val="11"/>
      <x:color rgb="FFFFC000"/>
      <x:name val="等线"/>
      <x:charset val="134"/>
      <x:scheme val="minor"/>
    </x:font>
    <x:font>
      <x:sz val="11"/>
      <x:color theme="1"/>
      <x:name val="隶书"/>
      <x:charset val="134"/>
    </x:font>
    <x:font>
      <x:sz val="11"/>
      <x:color rgb="FF000000"/>
      <x:name val="宋体"/>
      <x:charset val="134"/>
    </x:font>
    <x:font>
      <x:sz val="11"/>
      <x:color rgb="FF000000"/>
      <x:name val="等线"/>
      <x:charset val="134"/>
      <x:scheme val="minor"/>
    </x:font>
    <x:font>
      <x:sz val="11"/>
      <x:color rgb="FF9C0006"/>
      <x:name val="等线"/>
      <x:charset val="134"/>
      <x:scheme val="minor"/>
    </x:font>
    <x:font>
      <x:sz val="11"/>
      <x:color theme="0"/>
      <x:name val="等线"/>
      <x:charset val="134"/>
      <x:scheme val="minor"/>
    </x:font>
    <x:font>
      <x:sz val="10.5"/>
      <x:color rgb="FF171A1D"/>
      <x:name val="Segoe UI"/>
      <x:charset val="134"/>
    </x:font>
    <x:font>
      <x:sz val="9"/>
      <x:color theme="1"/>
      <x:name val="微软雅黑"/>
      <x:charset val="134"/>
    </x:font>
    <x:font>
      <x:sz val="11"/>
      <x:color rgb="FF000000"/>
      <x:name val="等线"/>
      <x:charset val="134"/>
    </x:font>
    <x:font>
      <x:b/>
      <x:sz val="11"/>
      <x:color theme="1"/>
      <x:name val="等线"/>
      <x:charset val="134"/>
      <x:scheme val="minor"/>
    </x:font>
    <x:font>
      <x:u/>
      <x:sz val="11"/>
      <x:name val="微软雅黑"/>
      <x:charset val="134"/>
    </x:font>
    <x:font>
      <x:sz val="11"/>
      <x:color theme="1"/>
      <x:name val="等线"/>
      <x:charset val="0"/>
      <x:scheme val="minor"/>
    </x:font>
    <x:font>
      <x:sz val="11"/>
      <x:color rgb="FF3F3F76"/>
      <x:name val="等线"/>
      <x:charset val="0"/>
      <x:scheme val="minor"/>
    </x:font>
    <x:font>
      <x:sz val="11"/>
      <x:color theme="0"/>
      <x:name val="等线"/>
      <x:charset val="0"/>
      <x:scheme val="minor"/>
    </x:font>
    <x:font>
      <x:u/>
      <x:sz val="11"/>
      <x:color rgb="FF0000FF"/>
      <x:name val="等线"/>
      <x:charset val="0"/>
      <x:scheme val="minor"/>
    </x:font>
    <x:font>
      <x:u/>
      <x:sz val="11"/>
      <x:color rgb="FF800080"/>
      <x:name val="等线"/>
      <x:charset val="0"/>
      <x:scheme val="minor"/>
    </x:font>
    <x:font>
      <x:b/>
      <x:sz val="11"/>
      <x:color theme="3"/>
      <x:name val="等线"/>
      <x:charset val="134"/>
      <x:scheme val="minor"/>
    </x:font>
    <x:font>
      <x:sz val="11"/>
      <x:color rgb="FFFF0000"/>
      <x:name val="等线"/>
      <x:charset val="0"/>
      <x:scheme val="minor"/>
    </x:font>
    <x:font>
      <x:b/>
      <x:sz val="18"/>
      <x:color theme="3"/>
      <x:name val="等线"/>
      <x:charset val="134"/>
      <x:scheme val="minor"/>
    </x:font>
    <x:font>
      <x:i/>
      <x:sz val="11"/>
      <x:color rgb="FF7F7F7F"/>
      <x:name val="等线"/>
      <x:charset val="0"/>
      <x:scheme val="minor"/>
    </x:font>
    <x:font>
      <x:b/>
      <x:sz val="15"/>
      <x:color theme="3"/>
      <x:name val="等线"/>
      <x:charset val="134"/>
      <x:scheme val="minor"/>
    </x:font>
    <x:font>
      <x:b/>
      <x:sz val="13"/>
      <x:color theme="3"/>
      <x:name val="等线"/>
      <x:charset val="134"/>
      <x:scheme val="minor"/>
    </x:font>
    <x:font>
      <x:b/>
      <x:sz val="11"/>
      <x:color rgb="FF3F3F3F"/>
      <x:name val="等线"/>
      <x:charset val="0"/>
      <x:scheme val="minor"/>
    </x:font>
    <x:font>
      <x:b/>
      <x:sz val="11"/>
      <x:color rgb="FFFA7D00"/>
      <x:name val="等线"/>
      <x:charset val="0"/>
      <x:scheme val="minor"/>
    </x:font>
    <x:font>
      <x:b/>
      <x:sz val="11"/>
      <x:color rgb="FFFFFFFF"/>
      <x:name val="等线"/>
      <x:charset val="0"/>
      <x:scheme val="minor"/>
    </x:font>
    <x:font>
      <x:sz val="11"/>
      <x:color rgb="FFFA7D00"/>
      <x:name val="等线"/>
      <x:charset val="0"/>
      <x:scheme val="minor"/>
    </x:font>
    <x:font>
      <x:b/>
      <x:sz val="11"/>
      <x:color theme="1"/>
      <x:name val="等线"/>
      <x:charset val="0"/>
      <x:scheme val="minor"/>
    </x:font>
    <x:font>
      <x:sz val="11"/>
      <x:color rgb="FF006100"/>
      <x:name val="等线"/>
      <x:charset val="0"/>
      <x:scheme val="minor"/>
    </x:font>
    <x:font>
      <x:sz val="11"/>
      <x:color rgb="FF9C6500"/>
      <x:name val="等线"/>
      <x:charset val="0"/>
      <x:scheme val="minor"/>
    </x:font>
    <x:font>
      <x:sz val="11"/>
      <x:color theme="1"/>
      <x:name val="宋体"/>
      <x:charset val="134"/>
    </x:font>
    <x:font>
      <x:sz val="11"/>
      <x:name val="等线"/>
      <x:charset val="134"/>
    </x:font>
    <x:font>
      <x:b/>
      <x:sz val="9"/>
      <x:name val="宋体"/>
      <x:charset val="134"/>
    </x:font>
    <x:font>
      <x:sz val="11"/>
      <x:name val="Calibri"/>
      <x:charset val="134"/>
    </x:font>
    <x:font>
      <x:sz val="9"/>
      <x:name val="宋体"/>
      <x:charset val="134"/>
    </x:font>
    <x:font>
      <x:i/>
      <x:sz val="9"/>
      <x:color rgb="FF000000"/>
      <x:name val="宋体"/>
      <x:charset val="134"/>
    </x:font>
  </x:fonts>
  <x:fills count="101">
    <x:fill>
      <x:patternFill patternType="none"/>
    </x:fill>
    <x:fill>
      <x:patternFill patternType="gray125"/>
    </x:fill>
    <x:fill>
      <x:patternFill patternType="solid">
        <x:fgColor rgb="FFF2E1F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theme="7" tint="0.396649067659536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4" tint="0.4"/>
        <x:bgColor indexed="64"/>
      </x:patternFill>
    </x:fill>
    <x:fill>
      <x:patternFill patternType="solid">
        <x:fgColor theme="5" tint="0.397228919339579"/>
        <x:bgColor indexed="64"/>
      </x:patternFill>
    </x:fill>
    <x:fill>
      <x:patternFill patternType="solid">
        <x:fgColor theme="5" tint="0.799340800195319"/>
        <x:bgColor indexed="64"/>
      </x:patternFill>
    </x:fill>
    <x:fill>
      <x:patternFill patternType="solid">
        <x:fgColor rgb="FF33D8E3"/>
        <x:bgColor indexed="64"/>
      </x:patternFill>
    </x:fill>
    <x:fill>
      <x:patternFill patternType="solid">
        <x:fgColor theme="3" tint="0.799798577837458"/>
        <x:bgColor indexed="64"/>
      </x:patternFill>
    </x:fill>
    <x:fill>
      <x:patternFill patternType="solid">
        <x:fgColor rgb="FFFE99E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3" tint="0.599993896298105"/>
        <x:bgColor indexed="64"/>
      </x:patternFill>
    </x:fill>
    <x:fill>
      <x:patternFill patternType="solid">
        <x:fgColor rgb="FF8D8FB6"/>
        <x:bgColor indexed="64"/>
      </x:patternFill>
    </x:fill>
    <x:fill>
      <x:patternFill patternType="solid">
        <x:fgColor rgb="FFBFC4D7"/>
        <x:bgColor indexed="64"/>
      </x:patternFill>
    </x:fill>
    <x:fill>
      <x:patternFill patternType="solid">
        <x:fgColor rgb="FFF3F0C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79970702230903"/>
        <x:bgColor indexed="64"/>
      </x:patternFill>
    </x:fill>
    <x:fill>
      <x:patternFill patternType="solid">
        <x:fgColor rgb="FFF18EFD"/>
        <x:bgColor indexed="64"/>
      </x:patternFill>
    </x:fill>
    <x:fill>
      <x:patternFill patternType="solid">
        <x:fgColor theme="4" tint="0.8"/>
        <x:bgColor indexed="64"/>
      </x:patternFill>
    </x:fill>
    <x:fill>
      <x:patternFill patternType="solid">
        <x:fgColor theme="3" tint="0.8"/>
        <x:bgColor indexed="64"/>
      </x:patternFill>
    </x:fill>
    <x:fill>
      <x:patternFill patternType="solid">
        <x:fgColor theme="2" tint="-0.1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0" tint="-0.05"/>
        <x:bgColor indexed="64"/>
      </x:patternFill>
    </x:fill>
    <x:fill>
      <x:patternFill patternType="solid">
        <x:fgColor theme="4" tint="0.6"/>
        <x:bgColor indexed="64"/>
      </x:patternFill>
    </x:fill>
    <x:fill>
      <x:patternFill patternType="solid">
        <x:fgColor rgb="FFF2E9CA"/>
        <x:bgColor indexed="64"/>
      </x:patternFill>
    </x:fill>
    <x:fill>
      <x:patternFill patternType="solid">
        <x:fgColor theme="8" tint="0.4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9" tint="0.6"/>
        <x:bgColor indexed="64"/>
      </x:patternFill>
    </x:fill>
    <x:fill>
      <x:patternFill patternType="solid">
        <x:fgColor theme="7" tint="0.8"/>
        <x:bgColor indexed="64"/>
      </x:patternFill>
    </x:fill>
    <x:fill>
      <x:patternFill patternType="solid">
        <x:fgColor theme="9" tint="0.4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7" tint="-0.25"/>
        <x:bgColor indexed="64"/>
      </x:patternFill>
    </x:fill>
    <x:fill>
      <x:patternFill patternType="solid">
        <x:fgColor rgb="FFFFBDFF"/>
        <x:bgColor indexed="64"/>
      </x:patternFill>
    </x:fill>
    <x:fill>
      <x:patternFill patternType="solid">
        <x:fgColor theme="9" tint="0.8"/>
        <x:bgColor indexed="64"/>
      </x:patternFill>
    </x:fill>
    <x:fill>
      <x:patternFill patternType="solid">
        <x:fgColor theme="8" tint="0.8"/>
        <x:bgColor indexed="64"/>
      </x:patternFill>
    </x:fill>
    <x:fill>
      <x:patternFill patternType="solid">
        <x:fgColor rgb="FFFEEBF8"/>
        <x:bgColor indexed="64"/>
      </x:patternFill>
    </x:fill>
    <x:fill>
      <x:patternFill patternType="solid">
        <x:fgColor rgb="FF6A84B7"/>
        <x:bgColor indexed="64"/>
      </x:patternFill>
    </x:fill>
    <x:fill>
      <x:patternFill patternType="solid">
        <x:fgColor theme="5" tint="0.8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7" tint="0.6"/>
        <x:bgColor indexed="64"/>
      </x:patternFill>
    </x:fill>
    <x:fill>
      <x:patternFill patternType="solid">
        <x:fgColor theme="5" tint="0.4"/>
        <x:bgColor indexed="64"/>
      </x:patternFill>
    </x:fill>
    <x:fill>
      <x:patternFill patternType="solid">
        <x:fgColor theme="7" tint="0.4"/>
        <x:bgColor indexed="64"/>
      </x:patternFill>
    </x:fill>
    <x:fill>
      <x:patternFill patternType="solid">
        <x:fgColor rgb="FF8DE9FF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 tint="0.399304177983947"/>
        <x:bgColor indexed="64"/>
      </x:patternFill>
    </x:fill>
    <x:fill>
      <x:patternFill patternType="solid">
        <x:fgColor rgb="FFFF99FF"/>
        <x:bgColor indexed="64"/>
      </x:patternFill>
    </x:fill>
    <x:fill>
      <x:patternFill patternType="solid">
        <x:fgColor theme="5" tint="0.6"/>
        <x:bgColor indexed="64"/>
      </x:patternFill>
    </x:fill>
    <x:fill>
      <x:patternFill patternType="solid">
        <x:fgColor theme="0" tint="-0.349986266670736"/>
        <x:bgColor indexed="64"/>
      </x:patternFill>
    </x:fill>
    <x:fill>
      <x:patternFill patternType="solid">
        <x:fgColor theme="0" tint="-0.15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theme="4" tint="0.799340800195319"/>
        <x:bgColor indexed="64"/>
      </x:patternFill>
    </x:fill>
    <x:fill>
      <x:patternFill patternType="solid">
        <x:fgColor theme="3" tint="0.799340800195319"/>
        <x:bgColor indexed="64"/>
      </x:patternFill>
    </x:fill>
    <x:fill>
      <x:patternFill patternType="solid">
        <x:fgColor theme="9" tint="0.79934080019531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7993408001953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799340800195319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4" tint="0.399090548417615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4" tint="0.399212622455519"/>
        <x:bgColor indexed="64"/>
      </x:patternFill>
    </x:fill>
    <x:fill>
      <x:patternFill patternType="solid">
        <x:fgColor theme="8" tint="0.799340800195319"/>
        <x:bgColor indexed="64"/>
      </x:patternFill>
    </x:fill>
    <x:fill>
      <x:patternFill patternType="solid">
        <x:fgColor rgb="FFFF9999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0" tint="-0.149784844508194"/>
        <x:bgColor indexed="64"/>
      </x:patternFill>
    </x:fill>
    <x:fill>
      <x:patternFill patternType="solid">
        <x:fgColor theme="4" tint="0.79985961485641"/>
        <x:bgColor indexed="64"/>
      </x:patternFill>
    </x:fill>
    <x:fill>
      <x:patternFill patternType="solid">
        <x:fgColor theme="4" tint="0.799890133365886"/>
        <x:bgColor indexed="64"/>
      </x:patternFill>
    </x:fill>
    <x:fill>
      <x:patternFill patternType="solid">
        <x:fgColor theme="5" tint="-0.499984740745262"/>
        <x:bgColor indexed="64"/>
      </x:patternFill>
    </x:fill>
    <x:fill>
      <x:patternFill patternType="solid">
        <x:fgColor theme="7" tint="0.399945066682943"/>
        <x:bgColor indexed="64"/>
      </x:patternFill>
    </x:fill>
    <x:fill>
      <x:patternFill patternType="solid">
        <x:fgColor theme="7" tint="0.799951170384838"/>
        <x:bgColor indexed="64"/>
      </x:patternFill>
    </x:fill>
    <x:fill>
      <x:patternFill patternType="solid">
        <x:fgColor theme="4" tint="0.799951170384838"/>
        <x:bgColor indexed="64"/>
      </x:patternFill>
    </x:fill>
    <x:fill>
      <x:patternFill patternType="solid">
        <x:fgColor theme="0" tint="-0.2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9">
    <x:border>
      <x:left/>
      <x:right/>
      <x:top/>
      <x:bottom/>
      <x:diagonal/>
    </x:border>
    <x:border>
      <x:left/>
      <x:right/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ck">
        <x:color auto="1"/>
      </x:top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8">
    <x:xf numFmtId="0" fontId="0" fillId="0" borderId="0">
      <x:alignment vertical="center"/>
    </x:xf>
    <x:xf numFmtId="42" fontId="0" fillId="0" borderId="0">
      <x:alignment vertical="center"/>
    </x:xf>
    <x:xf numFmtId="0" fontId="18" fillId="80" borderId="0">
      <x:alignment vertical="center"/>
    </x:xf>
    <x:xf numFmtId="0" fontId="19" fillId="81" borderId="1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18" fillId="62" borderId="0">
      <x:alignment vertical="center"/>
    </x:xf>
    <x:xf numFmtId="0" fontId="11" fillId="71" borderId="0">
      <x:alignment vertical="center"/>
    </x:xf>
    <x:xf numFmtId="43" fontId="0" fillId="0" borderId="0">
      <x:alignment vertical="center"/>
    </x:xf>
    <x:xf numFmtId="0" fontId="20" fillId="82" borderId="0">
      <x:alignment vertical="center"/>
    </x:xf>
    <x:xf numFmtId="0" fontId="21" fillId="0" borderId="0">
      <x:alignment vertical="center"/>
    </x:xf>
    <x:xf numFmtId="9" fontId="0" fillId="0" borderId="0">
      <x:alignment vertical="center"/>
    </x:xf>
    <x:xf numFmtId="0" fontId="22" fillId="0" borderId="0">
      <x:alignment vertical="center"/>
    </x:xf>
    <x:xf numFmtId="0" fontId="0" fillId="83" borderId="12">
      <x:alignment vertical="center"/>
    </x:xf>
    <x:xf numFmtId="0" fontId="20" fillId="84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0">
      <x:alignment vertical="center"/>
    </x:xf>
    <x:xf numFmtId="0" fontId="26" fillId="0" borderId="0">
      <x:alignment vertical="center"/>
    </x:xf>
    <x:xf numFmtId="0" fontId="27" fillId="0" borderId="13">
      <x:alignment vertical="center"/>
    </x:xf>
    <x:xf numFmtId="0" fontId="28" fillId="0" borderId="13">
      <x:alignment vertical="center"/>
    </x:xf>
    <x:xf numFmtId="0" fontId="20" fillId="85" borderId="0">
      <x:alignment vertical="center"/>
    </x:xf>
    <x:xf numFmtId="0" fontId="23" fillId="0" borderId="14">
      <x:alignment vertical="center"/>
    </x:xf>
    <x:xf numFmtId="0" fontId="20" fillId="86" borderId="0">
      <x:alignment vertical="center"/>
    </x:xf>
    <x:xf numFmtId="0" fontId="29" fillId="87" borderId="15">
      <x:alignment vertical="center"/>
    </x:xf>
    <x:xf numFmtId="0" fontId="30" fillId="87" borderId="11">
      <x:alignment vertical="center"/>
    </x:xf>
    <x:xf numFmtId="0" fontId="0" fillId="57" borderId="0">
      <x:alignment vertical="center"/>
    </x:xf>
    <x:xf numFmtId="0" fontId="31" fillId="88" borderId="16">
      <x:alignment vertical="center"/>
    </x:xf>
    <x:xf numFmtId="0" fontId="18" fillId="89" borderId="0">
      <x:alignment vertical="center"/>
    </x:xf>
    <x:xf numFmtId="0" fontId="20" fillId="66" borderId="0">
      <x:alignment vertical="center"/>
    </x:xf>
    <x:xf numFmtId="0" fontId="32" fillId="0" borderId="17">
      <x:alignment vertical="center"/>
    </x:xf>
    <x:xf numFmtId="0" fontId="33" fillId="0" borderId="18">
      <x:alignment vertical="center"/>
    </x:xf>
    <x:xf numFmtId="0" fontId="34" fillId="90" borderId="0">
      <x:alignment vertical="center"/>
    </x:xf>
    <x:xf numFmtId="0" fontId="35" fillId="91" borderId="0">
      <x:alignment vertical="center"/>
    </x:xf>
    <x:xf numFmtId="0" fontId="18" fillId="92" borderId="0">
      <x:alignment vertical="center"/>
    </x:xf>
    <x:xf numFmtId="0" fontId="20" fillId="45" borderId="0">
      <x:alignment vertical="center"/>
    </x:xf>
    <x:xf numFmtId="0" fontId="0" fillId="57" borderId="0">
      <x:alignment vertical="center"/>
    </x:xf>
    <x:xf numFmtId="0" fontId="18" fillId="15" borderId="0">
      <x:alignment vertical="center"/>
    </x:xf>
    <x:xf numFmtId="0" fontId="18" fillId="93" borderId="0">
      <x:alignment vertical="center"/>
    </x:xf>
    <x:xf numFmtId="0" fontId="18" fillId="94" borderId="0">
      <x:alignment vertical="center"/>
    </x:xf>
    <x:xf numFmtId="0" fontId="20" fillId="95" borderId="0">
      <x:alignment vertical="center"/>
    </x:xf>
    <x:xf numFmtId="0" fontId="0" fillId="0" borderId="0">
      <x:alignment vertical="center"/>
    </x:xf>
    <x:xf numFmtId="0" fontId="20" fillId="50" borderId="0">
      <x:alignment vertical="center"/>
    </x:xf>
    <x:xf numFmtId="0" fontId="18" fillId="96" borderId="0">
      <x:alignment vertical="center"/>
    </x:xf>
    <x:xf numFmtId="0" fontId="18" fillId="20" borderId="0">
      <x:alignment vertical="center"/>
    </x:xf>
    <x:xf numFmtId="0" fontId="20" fillId="97" borderId="0">
      <x:alignment vertical="center"/>
    </x:xf>
    <x:xf numFmtId="0" fontId="0" fillId="0" borderId="0">
      <x:alignment vertical="center"/>
    </x:xf>
    <x:xf numFmtId="0" fontId="18" fillId="98" borderId="0">
      <x:alignment vertical="center"/>
    </x:xf>
    <x:xf numFmtId="0" fontId="20" fillId="99" borderId="0">
      <x:alignment vertical="center"/>
    </x:xf>
    <x:xf numFmtId="0" fontId="20" fillId="44" borderId="0">
      <x:alignment vertical="center"/>
    </x:xf>
    <x:xf numFmtId="0" fontId="18" fillId="60" borderId="0">
      <x:alignment vertical="center"/>
    </x:xf>
    <x:xf numFmtId="0" fontId="20" fillId="100" borderId="0">
      <x:alignment vertical="center"/>
    </x:xf>
    <x:xf numFmtId="0" fontId="11" fillId="71" borderId="0">
      <x:alignment vertical="center"/>
    </x:xf>
    <x:xf numFmtId="0" fontId="0" fillId="0" borderId="0"/>
    <x:xf numFmtId="0" fontId="0" fillId="0" borderId="0">
      <x:alignment vertical="center"/>
    </x:xf>
    <x:xf numFmtId="0" fontId="0" fillId="0" borderId="0">
      <x:alignment vertical="center"/>
    </x:xf>
    <x:xf numFmtId="0" fontId="0" fillId="0" borderId="0"/>
    <x:xf numFmtId="0" fontId="0" fillId="0" borderId="0">
      <x:alignment vertical="center"/>
    </x:xf>
  </x:cellStyleXfs>
  <x:cellXfs count="423">
    <x:xf numFmtId="0" fontId="0" fillId="0" borderId="0" xfId="0" applyAlignment="1" applyProtection="1">
      <x:alignment vertical="center"/>
    </x:xf>
    <x:xf numFmtId="0" fontId="0" fillId="2" borderId="0" xfId="0" applyFill="1" applyAlignment="1" applyProtection="1">
      <x:alignment vertical="center"/>
    </x:xf>
    <x:xf numFmtId="0" fontId="1" fillId="2" borderId="0" xfId="0" applyFont="1" applyFill="1" applyAlignment="1" applyProtection="1">
      <x:alignment vertical="center"/>
    </x:xf>
    <x:xf numFmtId="0" fontId="0" fillId="3" borderId="0" xfId="0" applyFill="1" applyAlignment="1" applyProtection="1">
      <x:alignment vertical="center"/>
    </x:xf>
    <x:xf numFmtId="0" fontId="0" fillId="0" borderId="0" xfId="0" applyAlignment="1" applyProtection="1">
      <x:alignment vertical="top" wrapText="1"/>
    </x:xf>
    <x:xf numFmtId="0" fontId="0" fillId="4" borderId="0" xfId="0" applyFill="1" applyAlignment="1" applyProtection="1">
      <x:alignment vertical="center"/>
    </x:xf>
    <x:xf numFmtId="0" fontId="0" fillId="5" borderId="0" xfId="0" applyFill="1" applyAlignment="1" applyProtection="1">
      <x:alignment vertical="center"/>
    </x:xf>
    <x:xf numFmtId="0" fontId="0" fillId="6" borderId="0" xfId="0" applyFill="1" applyAlignment="1" applyProtection="1">
      <x:alignment vertical="center"/>
    </x:xf>
    <x:xf numFmtId="0" fontId="0" fillId="7" borderId="0" xfId="0" applyFill="1" applyAlignment="1" applyProtection="1">
      <x:alignment vertical="center"/>
    </x:xf>
    <x:xf numFmtId="0" fontId="2" fillId="0" borderId="0" xfId="0" applyFont="1" applyAlignment="1" applyProtection="1">
      <x:alignment vertical="center"/>
    </x:xf>
    <x:xf numFmtId="0" fontId="0" fillId="8" borderId="0" xfId="0" applyFill="1" applyAlignment="1" applyProtection="1">
      <x:alignment vertical="center"/>
    </x:xf>
    <x:xf numFmtId="0" fontId="0" fillId="9" borderId="0" xfId="0" applyFill="1" applyAlignment="1" applyProtection="1">
      <x:alignment vertical="center"/>
    </x:xf>
    <x:xf numFmtId="0" fontId="0" fillId="10" borderId="0" xfId="0" applyFill="1" applyAlignment="1" applyProtection="1">
      <x:alignment vertical="center"/>
    </x:xf>
    <x:xf numFmtId="0" fontId="0" fillId="11" borderId="0" xfId="0" applyFill="1" applyAlignment="1" applyProtection="1">
      <x:alignment vertical="center"/>
    </x:xf>
    <x:xf numFmtId="0" fontId="0" fillId="12" borderId="0" xfId="0" applyFill="1" applyAlignment="1" applyProtection="1">
      <x:alignment vertical="center"/>
    </x:xf>
    <x:xf numFmtId="0" fontId="0" fillId="13" borderId="0" xfId="0" applyFill="1" applyAlignment="1" applyProtection="1">
      <x:alignment vertical="center"/>
    </x:xf>
    <x:xf numFmtId="0" fontId="0" fillId="14" borderId="0" xfId="0" applyFill="1" applyAlignment="1" applyProtection="1">
      <x:alignment vertical="center"/>
    </x:xf>
    <x:xf numFmtId="0" fontId="0" fillId="15" borderId="0" xfId="0" applyFill="1" applyAlignment="1" applyProtection="1">
      <x:alignment vertical="center"/>
    </x:xf>
    <x:xf numFmtId="0" fontId="0" fillId="16" borderId="0" xfId="0" applyFill="1" applyAlignment="1" applyProtection="1">
      <x:alignment vertical="center"/>
    </x:xf>
    <x:xf numFmtId="0" fontId="0" fillId="17" borderId="0" xfId="0" applyFill="1" applyAlignment="1" applyProtection="1">
      <x:alignment vertical="center"/>
    </x:xf>
    <x:xf numFmtId="0" fontId="0" fillId="18" borderId="0" xfId="0" applyFill="1" applyAlignment="1" applyProtection="1">
      <x:alignment vertical="center"/>
    </x:xf>
    <x:xf numFmtId="0" fontId="0" fillId="19" borderId="0" xfId="0" applyFill="1" applyAlignment="1" applyProtection="1">
      <x:alignment vertical="center"/>
    </x:xf>
    <x:xf numFmtId="0" fontId="0" fillId="20" borderId="0" xfId="0" applyFill="1" applyAlignment="1" applyProtection="1">
      <x:alignment vertical="center"/>
    </x:xf>
    <x:xf numFmtId="0" fontId="0" fillId="21" borderId="0" xfId="0" applyFill="1" applyAlignment="1" applyProtection="1">
      <x:alignment vertical="center"/>
    </x:xf>
    <x:xf numFmtId="0" fontId="0" fillId="22" borderId="0" xfId="0" applyFill="1" applyAlignment="1" applyProtection="1">
      <x:alignment vertical="center"/>
    </x:xf>
    <x:xf numFmtId="0" fontId="0" fillId="23" borderId="0" xfId="0" applyFill="1" applyAlignment="1" applyProtection="1">
      <x:alignment vertical="center"/>
    </x:xf>
    <x:xf numFmtId="0" fontId="0" fillId="24" borderId="0" xfId="0" applyFill="1" applyAlignment="1" applyProtection="1">
      <x:alignment vertical="center"/>
    </x:xf>
    <x:xf numFmtId="0" fontId="0" fillId="25" borderId="0" xfId="0" applyFill="1" applyAlignment="1" applyProtection="1">
      <x:alignment vertical="center"/>
    </x:xf>
    <x:xf numFmtId="0" fontId="0" fillId="26" borderId="0" xfId="0" applyFill="1" applyAlignment="1" applyProtection="1">
      <x:alignment vertical="center"/>
    </x:xf>
    <x:xf numFmtId="0" fontId="0" fillId="27" borderId="0" xfId="0" applyFill="1" applyAlignment="1" applyProtection="1">
      <x:alignment vertical="center"/>
    </x:xf>
    <x:xf numFmtId="0" fontId="0" fillId="28" borderId="0" xfId="0" applyFill="1" applyAlignment="1" applyProtection="1">
      <x:alignment vertical="center"/>
    </x:xf>
    <x:xf numFmtId="0" fontId="0" fillId="29" borderId="0" xfId="0" applyFill="1" applyAlignment="1" applyProtection="1">
      <x:alignment vertical="center"/>
    </x:xf>
    <x:xf numFmtId="0" fontId="0" fillId="30" borderId="0" xfId="0" applyFill="1" applyAlignment="1" applyProtection="1">
      <x:alignment vertical="center"/>
    </x:xf>
    <x:xf numFmtId="0" fontId="0" fillId="31" borderId="0" xfId="0" applyFill="1" applyAlignment="1" applyProtection="1">
      <x:alignment vertical="center"/>
    </x:xf>
    <x:xf numFmtId="0" fontId="0" fillId="32" borderId="0" xfId="0" applyFill="1" applyAlignment="1" applyProtection="1">
      <x:alignment vertical="center"/>
    </x:xf>
    <x:xf numFmtId="0" fontId="0" fillId="33" borderId="0" xfId="0" applyFill="1" applyAlignment="1" applyProtection="1">
      <x:alignment vertical="center"/>
    </x:xf>
    <x:xf numFmtId="0" fontId="0" fillId="34" borderId="0" xfId="0" applyFill="1" applyAlignment="1" applyProtection="1">
      <x:alignment vertical="center"/>
    </x:xf>
    <x:xf numFmtId="0" fontId="3" fillId="34" borderId="0" xfId="0" applyFont="1" applyFill="1" applyAlignment="1" applyProtection="1">
      <x:alignment vertical="center"/>
    </x:xf>
    <x:xf numFmtId="0" fontId="3" fillId="14" borderId="0" xfId="0" applyFont="1" applyFill="1" applyAlignment="1" applyProtection="1">
      <x:alignment vertical="center"/>
    </x:xf>
    <x:xf numFmtId="0" fontId="3" fillId="3" borderId="0" xfId="0" applyFont="1" applyFill="1" applyAlignment="1" applyProtection="1">
      <x:alignment vertical="center"/>
    </x:xf>
    <x:xf numFmtId="0" fontId="3" fillId="35" borderId="0" xfId="0" applyFont="1" applyFill="1" applyAlignment="1" applyProtection="1">
      <x:alignment vertical="center"/>
    </x:xf>
    <x:xf numFmtId="0" fontId="0" fillId="36" borderId="0" xfId="0" applyFill="1" applyAlignment="1" applyProtection="1">
      <x:alignment vertical="center"/>
    </x:xf>
    <x:xf numFmtId="0" fontId="0" fillId="0" borderId="1" xfId="0" applyBorder="1" applyAlignment="1" applyProtection="1">
      <x:alignment vertical="center"/>
    </x:xf>
    <x:xf numFmtId="0" fontId="0" fillId="37" borderId="0" xfId="0" applyFill="1" applyAlignment="1" applyProtection="1">
      <x:alignment vertical="center"/>
    </x:xf>
    <x:xf numFmtId="0" fontId="0" fillId="38" borderId="0" xfId="0" applyFill="1" applyAlignment="1" applyProtection="1">
      <x:alignment vertical="center"/>
    </x:xf>
    <x:xf numFmtId="0" fontId="0" fillId="39" borderId="0" xfId="0" applyFill="1" applyAlignment="1" applyProtection="1">
      <x:alignment vertical="center"/>
    </x:xf>
    <x:xf numFmtId="0" fontId="0" fillId="40" borderId="0" xfId="0" applyFill="1" applyAlignment="1" applyProtection="1">
      <x:alignment vertical="center"/>
    </x:xf>
    <x:xf numFmtId="0" fontId="0" fillId="35" borderId="0" xfId="0" applyFill="1" applyAlignment="1" applyProtection="1">
      <x:alignment vertical="center"/>
    </x:xf>
    <x:xf numFmtId="0" fontId="0" fillId="41" borderId="0" xfId="0" applyFill="1" applyAlignment="1" applyProtection="1">
      <x:alignment vertical="center"/>
    </x:xf>
    <x:xf numFmtId="0" fontId="0" fillId="42" borderId="0" xfId="0" applyFill="1" applyAlignment="1" applyProtection="1">
      <x:alignment vertical="center"/>
    </x:xf>
    <x:xf numFmtId="0" fontId="3" fillId="32" borderId="0" xfId="0" applyFont="1" applyFill="1" applyAlignment="1" applyProtection="1">
      <x:alignment vertical="center"/>
    </x:xf>
    <x:xf numFmtId="0" fontId="0" fillId="43" borderId="0" xfId="0" applyFill="1" applyAlignment="1" applyProtection="1">
      <x:alignment vertical="center"/>
    </x:xf>
    <x:xf numFmtId="0" fontId="2" fillId="28" borderId="0" xfId="0" applyFont="1" applyFill="1" applyAlignment="1" applyProtection="1">
      <x:alignment vertical="center"/>
    </x:xf>
    <x:xf numFmtId="0" fontId="0" fillId="44" borderId="0" xfId="0" applyFill="1" applyAlignment="1" applyProtection="1">
      <x:alignment vertical="center"/>
    </x:xf>
    <x:xf numFmtId="0" fontId="2" fillId="44" borderId="0" xfId="0" applyFont="1" applyFill="1" applyAlignment="1" applyProtection="1">
      <x:alignment vertical="center"/>
    </x:xf>
    <x:xf numFmtId="0" fontId="2" fillId="33" borderId="0" xfId="0" applyFont="1" applyFill="1" applyAlignment="1" applyProtection="1">
      <x:alignment vertical="center"/>
    </x:xf>
    <x:xf numFmtId="0" fontId="4" fillId="40" borderId="0" xfId="0" applyFont="1" applyFill="1" applyAlignment="1" applyProtection="1">
      <x:alignment vertical="center"/>
    </x:xf>
    <x:xf numFmtId="0" fontId="2" fillId="40" borderId="0" xfId="0" applyFont="1" applyFill="1" applyAlignment="1" applyProtection="1">
      <x:alignment vertical="center"/>
    </x:xf>
    <x:xf numFmtId="0" fontId="2" fillId="23" borderId="0" xfId="0" applyFont="1" applyFill="1" applyAlignment="1" applyProtection="1">
      <x:alignment vertical="center"/>
    </x:xf>
    <x:xf numFmtId="0" fontId="0" fillId="45" borderId="0" xfId="0" applyFill="1" applyAlignment="1" applyProtection="1">
      <x:alignment vertical="center"/>
    </x:xf>
    <x:xf numFmtId="0" fontId="0" fillId="46" borderId="0" xfId="0" applyFill="1" applyAlignment="1" applyProtection="1">
      <x:alignment vertical="center"/>
    </x:xf>
    <x:xf numFmtId="0" fontId="0" fillId="47" borderId="0" xfId="0" applyFill="1" applyAlignment="1" applyProtection="1">
      <x:alignment vertical="center"/>
    </x:xf>
    <x:xf numFmtId="0" fontId="0" fillId="48" borderId="0" xfId="0" applyFill="1" applyAlignment="1" applyProtection="1">
      <x:alignment vertical="center"/>
    </x:xf>
    <x:xf numFmtId="0" fontId="0" fillId="49" borderId="0" xfId="0" applyFill="1" applyAlignment="1" applyProtection="1">
      <x:alignment vertical="center"/>
    </x:xf>
    <x:xf numFmtId="0" fontId="3" fillId="50" borderId="0" xfId="0" applyFont="1" applyFill="1" applyAlignment="1" applyProtection="1">
      <x:alignment vertical="center"/>
    </x:xf>
    <x:xf numFmtId="0" fontId="3" fillId="29" borderId="0" xfId="0" applyFont="1" applyFill="1" applyAlignment="1" applyProtection="1">
      <x:alignment vertical="center"/>
    </x:xf>
    <x:xf numFmtId="0" fontId="0" fillId="46" borderId="2" xfId="0" applyFill="1" applyBorder="1" applyAlignment="1" applyProtection="1">
      <x:alignment vertical="center"/>
    </x:xf>
    <x:xf numFmtId="0" fontId="3" fillId="0" borderId="0" xfId="0" applyFont="1" applyAlignment="1" applyProtection="1">
      <x:alignment vertical="center"/>
    </x:xf>
    <x:xf numFmtId="0" fontId="0" fillId="51" borderId="0" xfId="0" applyFill="1" applyAlignment="1" applyProtection="1">
      <x:alignment vertical="center"/>
    </x:xf>
    <x:xf numFmtId="0" fontId="0" fillId="0" borderId="3" xfId="0" applyBorder="1" applyAlignment="1" applyProtection="1">
      <x:alignment vertical="center"/>
    </x:xf>
    <x:xf numFmtId="0" fontId="5" fillId="0" borderId="0" xfId="0" applyFont="1" applyAlignment="1" applyProtection="1">
      <x:alignment vertical="center"/>
    </x:xf>
    <x:xf numFmtId="0" fontId="0" fillId="0" borderId="4" xfId="0" applyBorder="1" applyAlignment="1" applyProtection="1">
      <x:alignment vertical="center"/>
    </x:xf>
    <x:xf numFmtId="0" fontId="0" fillId="52" borderId="0" xfId="0" applyFill="1" applyAlignment="1" applyProtection="1">
      <x:alignment vertical="center"/>
    </x:xf>
    <x:xf numFmtId="0" fontId="0" fillId="29" borderId="2" xfId="0" applyFill="1" applyBorder="1" applyAlignment="1" applyProtection="1">
      <x:alignment vertical="center"/>
    </x:xf>
    <x:xf numFmtId="0" fontId="0" fillId="33" borderId="2" xfId="0" applyFill="1" applyBorder="1" applyAlignment="1" applyProtection="1">
      <x:alignment vertical="center"/>
    </x:xf>
    <x:xf numFmtId="0" fontId="0" fillId="40" borderId="2" xfId="0" applyFill="1" applyBorder="1" applyAlignment="1" applyProtection="1">
      <x:alignment vertical="center"/>
    </x:xf>
    <x:xf numFmtId="0" fontId="0" fillId="53" borderId="2" xfId="0" applyFill="1" applyBorder="1" applyAlignment="1" applyProtection="1">
      <x:alignment vertical="center"/>
    </x:xf>
    <x:xf numFmtId="0" fontId="0" fillId="34" borderId="2" xfId="0" applyFill="1" applyBorder="1" applyAlignment="1" applyProtection="1">
      <x:alignment vertical="center"/>
    </x:xf>
    <x:xf numFmtId="0" fontId="0" fillId="38" borderId="2" xfId="0" applyFill="1" applyBorder="1" applyAlignment="1" applyProtection="1">
      <x:alignment vertical="center"/>
    </x:xf>
    <x:xf numFmtId="0" fontId="0" fillId="31" borderId="2" xfId="0" applyFill="1" applyBorder="1" applyAlignment="1" applyProtection="1">
      <x:alignment vertical="center"/>
    </x:xf>
    <x:xf numFmtId="0" fontId="0" fillId="0" borderId="5" xfId="0" applyBorder="1" applyAlignment="1" applyProtection="1">
      <x:alignment vertical="center"/>
    </x:xf>
    <x:xf numFmtId="0" fontId="0" fillId="54" borderId="2" xfId="0" applyFill="1" applyBorder="1" applyAlignment="1" applyProtection="1">
      <x:alignment vertical="center"/>
    </x:xf>
    <x:xf numFmtId="0" fontId="6" fillId="3" borderId="0" xfId="0" applyFont="1" applyFill="1" applyAlignment="1" applyProtection="1">
      <x:alignment vertical="top" wrapText="1"/>
    </x:xf>
    <x:xf numFmtId="0" fontId="0" fillId="3" borderId="0" xfId="0" applyFill="1" applyAlignment="1" applyProtection="1">
      <x:alignment vertical="top" wrapText="1"/>
    </x:xf>
    <x:xf numFmtId="0" fontId="6" fillId="0" borderId="0" xfId="0" applyFont="1" applyAlignment="1" applyProtection="1">
      <x:alignment vertical="center"/>
    </x:xf>
    <x:xf numFmtId="49" fontId="0" fillId="0" borderId="0" xfId="0" applyNumberFormat="1" applyAlignment="1" applyProtection="1">
      <x:alignment vertical="center"/>
    </x:xf>
    <x:xf numFmtId="0" fontId="0" fillId="0" borderId="5" xfId="0" applyBorder="1" applyAlignment="1" applyProtection="1">
      <x:alignment vertical="top" wrapText="1"/>
    </x:xf>
    <x:xf numFmtId="0" fontId="0" fillId="54" borderId="2" xfId="0" applyFill="1" applyBorder="1" applyAlignment="1" applyProtection="1">
      <x:alignment vertical="top" wrapText="1"/>
    </x:xf>
    <x:xf numFmtId="0" fontId="0" fillId="4" borderId="5" xfId="0" applyFill="1" applyBorder="1" applyAlignment="1" applyProtection="1">
      <x:alignment vertical="center"/>
    </x:xf>
    <x:xf numFmtId="0" fontId="0" fillId="0" borderId="0" xfId="36" applyFill="1" applyAlignment="1" applyProtection="1">
      <x:alignment vertical="center"/>
    </x:xf>
    <x:xf numFmtId="0" fontId="0" fillId="5" borderId="0" xfId="7" applyFont="1" applyFill="1" applyAlignment="1" applyProtection="1">
      <x:alignment vertical="center"/>
    </x:xf>
    <x:xf numFmtId="0" fontId="0" fillId="0" borderId="0" xfId="7" applyFont="1" applyFill="1" applyAlignment="1" applyProtection="1">
      <x:alignment vertical="center"/>
    </x:xf>
    <x:xf numFmtId="49" fontId="0" fillId="5" borderId="0" xfId="0" applyNumberFormat="1" applyFill="1" applyAlignment="1" applyProtection="1">
      <x:alignment vertical="center"/>
    </x:xf>
    <x:xf numFmtId="0" fontId="0" fillId="5" borderId="5" xfId="0" applyFill="1" applyBorder="1" applyAlignment="1" applyProtection="1">
      <x:alignment vertical="center"/>
    </x:xf>
    <x:xf numFmtId="0" fontId="0" fillId="6" borderId="5" xfId="0" applyFill="1" applyBorder="1" applyAlignment="1" applyProtection="1">
      <x:alignment vertical="center"/>
    </x:xf>
    <x:xf numFmtId="0" fontId="0" fillId="7" borderId="5" xfId="0" applyFill="1" applyBorder="1" applyAlignment="1" applyProtection="1">
      <x:alignment vertical="center"/>
    </x:xf>
    <x:xf numFmtId="3" fontId="0" fillId="0" borderId="0" xfId="0" applyNumberFormat="1" applyAlignment="1" applyProtection="1">
      <x:alignment vertical="center"/>
    </x:xf>
    <x:xf numFmtId="0" fontId="0" fillId="0" borderId="0" xfId="55" applyAlignment="1" applyProtection="1">
      <x:alignment vertical="center"/>
    </x:xf>
    <x:xf numFmtId="0" fontId="7" fillId="4" borderId="0" xfId="0" applyFont="1" applyFill="1" applyAlignment="1" applyProtection="1">
      <x:alignment vertical="center"/>
    </x:xf>
    <x:xf numFmtId="0" fontId="6" fillId="4" borderId="0" xfId="0" applyFont="1" applyFill="1" applyAlignment="1" applyProtection="1">
      <x:alignment vertical="center"/>
    </x:xf>
    <x:xf numFmtId="0" fontId="0" fillId="0" borderId="0" xfId="0" applyAlignment="1" applyProtection="1">
      <x:alignment horizontal="center" vertical="center"/>
    </x:xf>
    <x:xf numFmtId="0" fontId="2" fillId="3" borderId="0" xfId="0" applyFont="1" applyFill="1" applyAlignment="1" applyProtection="1">
      <x:alignment vertical="center"/>
    </x:xf>
    <x:xf numFmtId="3" fontId="0" fillId="0" borderId="0" xfId="0" applyNumberFormat="1" applyAlignment="1" applyProtection="1">
      <x:alignment horizontal="right" vertical="center"/>
    </x:xf>
    <x:xf numFmtId="0" fontId="0" fillId="0" borderId="2" xfId="0" applyBorder="1" applyAlignment="1" applyProtection="1">
      <x:alignment vertical="center"/>
    </x:xf>
    <x:xf numFmtId="0" fontId="2" fillId="0" borderId="2" xfId="0" applyFont="1" applyBorder="1" applyAlignment="1" applyProtection="1">
      <x:alignment vertical="center"/>
    </x:xf>
    <x:xf numFmtId="0" fontId="0" fillId="3" borderId="2" xfId="0" applyFill="1" applyBorder="1" applyAlignment="1" applyProtection="1">
      <x:alignment vertical="center"/>
    </x:xf>
    <x:xf numFmtId="0" fontId="2" fillId="0" borderId="5" xfId="0" applyFont="1" applyBorder="1" applyAlignment="1" applyProtection="1">
      <x:alignment vertical="center"/>
    </x:xf>
    <x:xf numFmtId="0" fontId="2" fillId="54" borderId="2" xfId="0" applyFont="1" applyFill="1" applyBorder="1" applyAlignment="1" applyProtection="1">
      <x:alignment vertical="center"/>
    </x:xf>
    <x:xf numFmtId="0" fontId="0" fillId="3" borderId="5" xfId="0" applyFill="1" applyBorder="1" applyAlignment="1" applyProtection="1">
      <x:alignment vertical="center"/>
    </x:xf>
    <x:xf numFmtId="0" fontId="0" fillId="8" borderId="5" xfId="0" applyFill="1" applyBorder="1" applyAlignment="1" applyProtection="1">
      <x:alignment vertical="center"/>
    </x:xf>
    <x:xf numFmtId="0" fontId="0" fillId="4" borderId="2" xfId="0" applyFill="1" applyBorder="1" applyAlignment="1" applyProtection="1">
      <x:alignment vertical="center"/>
    </x:xf>
    <x:xf numFmtId="0" fontId="0" fillId="5" borderId="2" xfId="0" applyFill="1" applyBorder="1" applyAlignment="1" applyProtection="1">
      <x:alignment vertical="center"/>
    </x:xf>
    <x:xf numFmtId="0" fontId="0" fillId="0" borderId="0" xfId="0" applyAlignment="1" applyProtection="1">
      <x:alignment vertical="center" wrapText="1"/>
    </x:xf>
    <x:xf numFmtId="0" fontId="8" fillId="0" borderId="0" xfId="0" applyFont="1" applyAlignment="1" applyProtection="1">
      <x:alignment vertical="center"/>
    </x:xf>
    <x:xf numFmtId="0" fontId="0" fillId="0" borderId="0" xfId="0" applyAlignment="1" applyProtection="1">
      <x:alignment horizontal="right" vertical="center"/>
    </x:xf>
    <x:xf numFmtId="0" fontId="0" fillId="55" borderId="0" xfId="0" applyFill="1" applyAlignment="1" applyProtection="1">
      <x:alignment vertical="center"/>
    </x:xf>
    <x:xf numFmtId="0" fontId="4" fillId="47" borderId="0" xfId="0" applyFont="1" applyFill="1" applyAlignment="1" applyProtection="1">
      <x:alignment vertical="center"/>
    </x:xf>
    <x:xf numFmtId="0" fontId="4" fillId="3" borderId="0" xfId="0" applyFont="1" applyFill="1" applyAlignment="1" applyProtection="1">
      <x:alignment vertical="center"/>
    </x:xf>
    <x:xf numFmtId="0" fontId="0" fillId="0" borderId="0" xfId="46" applyAlignment="1" applyProtection="1">
      <x:alignment vertical="center"/>
    </x:xf>
    <x:xf numFmtId="0" fontId="0" fillId="0" borderId="5" xfId="46" applyBorder="1" applyAlignment="1" applyProtection="1">
      <x:alignment vertical="center"/>
    </x:xf>
    <x:xf numFmtId="0" fontId="0" fillId="56" borderId="0" xfId="0" applyFill="1" applyAlignment="1" applyProtection="1">
      <x:alignment vertical="center"/>
    </x:xf>
    <x:xf numFmtId="0" fontId="0" fillId="44" borderId="0" xfId="0" applyFill="1" applyAlignment="1" applyProtection="1">
      <x:alignment vertical="center" wrapText="1"/>
    </x:xf>
    <x:xf numFmtId="49" fontId="0" fillId="3" borderId="0" xfId="0" applyNumberFormat="1" applyFill="1" applyAlignment="1" applyProtection="1">
      <x:alignment vertical="center"/>
    </x:xf>
    <x:xf numFmtId="49" fontId="0" fillId="56" borderId="0" xfId="0" applyNumberFormat="1" applyFill="1" applyAlignment="1" applyProtection="1">
      <x:alignment vertical="center"/>
    </x:xf>
    <x:xf numFmtId="0" fontId="0" fillId="56" borderId="5" xfId="0" applyFill="1" applyBorder="1" applyAlignment="1" applyProtection="1">
      <x:alignment vertical="center"/>
    </x:xf>
    <x:xf numFmtId="0" fontId="0" fillId="56" borderId="2" xfId="0" applyFill="1" applyBorder="1" applyAlignment="1" applyProtection="1">
      <x:alignment vertical="center"/>
    </x:xf>
    <x:xf numFmtId="0" fontId="0" fillId="9" borderId="2" xfId="0" applyFill="1" applyBorder="1" applyAlignment="1" applyProtection="1">
      <x:alignment vertical="center"/>
    </x:xf>
    <x:xf numFmtId="0" fontId="6" fillId="3" borderId="0" xfId="0" applyFont="1" applyFill="1" applyAlignment="1" applyProtection="1">
      <x:alignment vertical="center"/>
    </x:xf>
    <x:xf numFmtId="0" fontId="0" fillId="9" borderId="0" xfId="46" applyFill="1" applyAlignment="1" applyProtection="1">
      <x:alignment vertical="center"/>
    </x:xf>
    <x:xf numFmtId="0" fontId="0" fillId="10" borderId="0" xfId="46" applyFill="1" applyAlignment="1" applyProtection="1">
      <x:alignment vertical="center"/>
    </x:xf>
    <x:xf numFmtId="0" fontId="0" fillId="3" borderId="0" xfId="46" applyFill="1" applyAlignment="1" applyProtection="1">
      <x:alignment vertical="center"/>
    </x:xf>
    <x:xf numFmtId="0" fontId="0" fillId="10" borderId="5" xfId="0" applyFill="1" applyBorder="1" applyAlignment="1" applyProtection="1">
      <x:alignment vertical="center"/>
    </x:xf>
    <x:xf numFmtId="0" fontId="0" fillId="11" borderId="0" xfId="46" applyFill="1" applyAlignment="1" applyProtection="1">
      <x:alignment vertical="center"/>
    </x:xf>
    <x:xf numFmtId="0" fontId="0" fillId="11" borderId="5" xfId="0" applyFill="1" applyBorder="1" applyAlignment="1" applyProtection="1">
      <x:alignment vertical="center"/>
    </x:xf>
    <x:xf numFmtId="0" fontId="0" fillId="22" borderId="0" xfId="46" applyFill="1" applyAlignment="1" applyProtection="1">
      <x:alignment vertical="center"/>
    </x:xf>
    <x:xf numFmtId="0" fontId="0" fillId="45" borderId="0" xfId="46" applyFill="1" applyAlignment="1" applyProtection="1">
      <x:alignment vertical="center"/>
    </x:xf>
    <x:xf numFmtId="0" fontId="0" fillId="57" borderId="0" xfId="46" applyFill="1" applyAlignment="1" applyProtection="1">
      <x:alignment vertical="center"/>
    </x:xf>
    <x:xf numFmtId="0" fontId="0" fillId="58" borderId="0" xfId="46" applyFill="1" applyAlignment="1" applyProtection="1">
      <x:alignment vertical="center"/>
    </x:xf>
    <x:xf numFmtId="0" fontId="0" fillId="59" borderId="0" xfId="46" applyFill="1" applyAlignment="1" applyProtection="1">
      <x:alignment vertical="center"/>
    </x:xf>
    <x:xf numFmtId="0" fontId="0" fillId="60" borderId="0" xfId="46" applyFill="1" applyAlignment="1" applyProtection="1">
      <x:alignment vertical="center"/>
    </x:xf>
    <x:xf numFmtId="0" fontId="0" fillId="58" borderId="0" xfId="0" applyFill="1" applyAlignment="1" applyProtection="1">
      <x:alignment vertical="center"/>
    </x:xf>
    <x:xf numFmtId="0" fontId="0" fillId="57" borderId="0" xfId="0" applyFill="1" applyAlignment="1" applyProtection="1">
      <x:alignment vertical="center"/>
    </x:xf>
    <x:xf numFmtId="0" fontId="0" fillId="61" borderId="0" xfId="0" applyFill="1" applyAlignment="1" applyProtection="1">
      <x:alignment vertical="center"/>
    </x:xf>
    <x:xf numFmtId="0" fontId="0" fillId="12" borderId="5" xfId="0" applyFill="1" applyBorder="1" applyAlignment="1" applyProtection="1">
      <x:alignment vertical="center"/>
    </x:xf>
    <x:xf numFmtId="0" fontId="0" fillId="12" borderId="2" xfId="0" applyFill="1" applyBorder="1" applyAlignment="1" applyProtection="1">
      <x:alignment vertical="center"/>
    </x:xf>
    <x:xf numFmtId="0" fontId="0" fillId="59" borderId="0" xfId="0" applyFill="1" applyAlignment="1" applyProtection="1">
      <x:alignment vertical="center"/>
    </x:xf>
    <x:xf numFmtId="0" fontId="0" fillId="62" borderId="0" xfId="0" applyFill="1" applyAlignment="1" applyProtection="1">
      <x:alignment vertical="center"/>
    </x:xf>
    <x:xf numFmtId="0" fontId="0" fillId="63" borderId="0" xfId="0" applyFill="1" applyAlignment="1" applyProtection="1">
      <x:alignment vertical="center"/>
    </x:xf>
    <x:xf numFmtId="0" fontId="0" fillId="64" borderId="0" xfId="0" applyFill="1" applyAlignment="1" applyProtection="1">
      <x:alignment vertical="center"/>
    </x:xf>
    <x:xf numFmtId="0" fontId="0" fillId="65" borderId="0" xfId="0" applyFill="1" applyAlignment="1" applyProtection="1">
      <x:alignment vertical="center"/>
    </x:xf>
    <x:xf numFmtId="0" fontId="0" fillId="66" borderId="0" xfId="0" applyFill="1" applyAlignment="1" applyProtection="1">
      <x:alignment vertical="center"/>
    </x:xf>
    <x:xf numFmtId="0" fontId="0" fillId="67" borderId="0" xfId="0" applyFill="1" applyAlignment="1" applyProtection="1">
      <x:alignment vertical="center"/>
    </x:xf>
    <x:xf numFmtId="0" fontId="0" fillId="68" borderId="0" xfId="0" applyFill="1" applyAlignment="1" applyProtection="1">
      <x:alignment vertical="center"/>
    </x:xf>
    <x:xf numFmtId="0" fontId="9" fillId="0" borderId="0" xfId="0" applyFont="1" applyAlignment="1" applyProtection="1">
      <x:alignment vertical="center"/>
    </x:xf>
    <x:xf numFmtId="0" fontId="10" fillId="0" borderId="0" xfId="0" applyFont="1" applyAlignment="1" applyProtection="1">
      <x:alignment vertical="center"/>
      <x:protection locked="0"/>
    </x:xf>
    <x:xf numFmtId="0" fontId="0" fillId="69" borderId="0" xfId="46" applyFill="1" applyAlignment="1" applyProtection="1">
      <x:alignment vertical="center"/>
    </x:xf>
    <x:xf numFmtId="0" fontId="0" fillId="25" borderId="0" xfId="46" applyFill="1" applyAlignment="1" applyProtection="1">
      <x:alignment vertical="center"/>
    </x:xf>
    <x:xf numFmtId="0" fontId="0" fillId="70" borderId="0" xfId="46" applyFill="1" applyAlignment="1" applyProtection="1">
      <x:alignment vertical="center"/>
    </x:xf>
    <x:xf numFmtId="0" fontId="0" fillId="15" borderId="0" xfId="46" applyFill="1" applyAlignment="1" applyProtection="1">
      <x:alignment vertical="center"/>
    </x:xf>
    <x:xf numFmtId="0" fontId="11" fillId="71" borderId="0" xfId="7" applyFont="1" applyFill="1" applyAlignment="1" applyProtection="1">
      <x:alignment vertical="center"/>
    </x:xf>
    <x:xf numFmtId="0" fontId="0" fillId="66" borderId="0" xfId="46" applyFill="1" applyAlignment="1" applyProtection="1">
      <x:alignment vertical="center"/>
    </x:xf>
    <x:xf numFmtId="0" fontId="0" fillId="5" borderId="0" xfId="46" applyFill="1" applyAlignment="1" applyProtection="1">
      <x:alignment vertical="center"/>
    </x:xf>
    <x:xf numFmtId="0" fontId="0" fillId="72" borderId="0" xfId="46" applyFill="1" applyAlignment="1" applyProtection="1">
      <x:alignment vertical="center"/>
    </x:xf>
    <x:xf numFmtId="0" fontId="0" fillId="13" borderId="0" xfId="46" applyFill="1" applyAlignment="1" applyProtection="1">
      <x:alignment vertical="center"/>
    </x:xf>
    <x:xf numFmtId="0" fontId="0" fillId="73" borderId="0" xfId="46" applyFill="1" applyAlignment="1" applyProtection="1">
      <x:alignment vertical="center"/>
    </x:xf>
    <x:xf numFmtId="0" fontId="0" fillId="0" borderId="6" xfId="0" applyBorder="1" applyAlignment="1" applyProtection="1">
      <x:alignment vertical="center"/>
    </x:xf>
    <x:xf numFmtId="0" fontId="0" fillId="13" borderId="5" xfId="0" applyFill="1" applyBorder="1" applyAlignment="1" applyProtection="1">
      <x:alignment vertical="center"/>
    </x:xf>
    <x:xf numFmtId="0" fontId="0" fillId="13" borderId="6" xfId="0" applyFill="1" applyBorder="1" applyAlignment="1" applyProtection="1">
      <x:alignment vertical="center"/>
    </x:xf>
    <x:xf numFmtId="0" fontId="0" fillId="32" borderId="0" xfId="46" applyFill="1" applyAlignment="1" applyProtection="1">
      <x:alignment vertical="center"/>
    </x:xf>
    <x:xf numFmtId="0" fontId="0" fillId="3" borderId="0" xfId="0" applyFill="1" applyAlignment="1" applyProtection="1">
      <x:alignment vertical="center" wrapText="1"/>
    </x:xf>
    <x:xf numFmtId="0" fontId="0" fillId="5" borderId="0" xfId="0" applyFill="1" applyAlignment="1" applyProtection="1">
      <x:alignment vertical="center" wrapText="1"/>
    </x:xf>
    <x:xf numFmtId="0" fontId="0" fillId="5" borderId="6" xfId="0" applyFill="1" applyBorder="1" applyAlignment="1" applyProtection="1">
      <x:alignment vertical="center"/>
    </x:xf>
    <x:xf numFmtId="0" fontId="0" fillId="3" borderId="6" xfId="0" applyFill="1" applyBorder="1" applyAlignment="1" applyProtection="1">
      <x:alignment vertical="center"/>
    </x:xf>
    <x:xf numFmtId="0" fontId="0" fillId="14" borderId="0" xfId="46" applyFill="1" applyAlignment="1" applyProtection="1">
      <x:alignment vertical="center"/>
    </x:xf>
    <x:xf numFmtId="0" fontId="0" fillId="16" borderId="0" xfId="46" applyFill="1" applyAlignment="1" applyProtection="1">
      <x:alignment vertical="center"/>
    </x:xf>
    <x:xf numFmtId="0" fontId="0" fillId="14" borderId="5" xfId="0" applyFill="1" applyBorder="1" applyAlignment="1" applyProtection="1">
      <x:alignment vertical="center"/>
    </x:xf>
    <x:xf numFmtId="0" fontId="0" fillId="14" borderId="6" xfId="0" applyFill="1" applyBorder="1" applyAlignment="1" applyProtection="1">
      <x:alignment vertical="center"/>
    </x:xf>
    <x:xf numFmtId="0" fontId="0" fillId="15" borderId="5" xfId="0" applyFill="1" applyBorder="1" applyAlignment="1" applyProtection="1">
      <x:alignment vertical="center"/>
    </x:xf>
    <x:xf numFmtId="0" fontId="0" fillId="15" borderId="6" xfId="0" applyFill="1" applyBorder="1" applyAlignment="1" applyProtection="1">
      <x:alignment vertical="center"/>
    </x:xf>
    <x:xf numFmtId="0" fontId="0" fillId="16" borderId="5" xfId="0" applyFill="1" applyBorder="1" applyAlignment="1" applyProtection="1">
      <x:alignment vertical="center"/>
    </x:xf>
    <x:xf numFmtId="0" fontId="0" fillId="16" borderId="6" xfId="0" applyFill="1" applyBorder="1" applyAlignment="1" applyProtection="1">
      <x:alignment vertical="center"/>
    </x:xf>
    <x:xf numFmtId="0" fontId="0" fillId="17" borderId="0" xfId="46" applyFill="1" applyAlignment="1" applyProtection="1">
      <x:alignment vertical="center"/>
    </x:xf>
    <x:xf numFmtId="0" fontId="0" fillId="18" borderId="0" xfId="46" applyFill="1" applyAlignment="1" applyProtection="1">
      <x:alignment vertical="center"/>
    </x:xf>
    <x:xf numFmtId="0" fontId="0" fillId="17" borderId="5" xfId="0" applyFill="1" applyBorder="1" applyAlignment="1" applyProtection="1">
      <x:alignment vertical="center"/>
    </x:xf>
    <x:xf numFmtId="0" fontId="0" fillId="17" borderId="6" xfId="0" applyFill="1" applyBorder="1" applyAlignment="1" applyProtection="1">
      <x:alignment vertical="center"/>
    </x:xf>
    <x:xf numFmtId="0" fontId="0" fillId="18" borderId="5" xfId="0" applyFill="1" applyBorder="1" applyAlignment="1" applyProtection="1">
      <x:alignment vertical="center"/>
    </x:xf>
    <x:xf numFmtId="0" fontId="0" fillId="18" borderId="6" xfId="0" applyFill="1" applyBorder="1" applyAlignment="1" applyProtection="1">
      <x:alignment vertical="center"/>
    </x:xf>
    <x:xf numFmtId="0" fontId="0" fillId="19" borderId="0" xfId="46" applyFill="1" applyAlignment="1" applyProtection="1">
      <x:alignment vertical="center"/>
    </x:xf>
    <x:xf numFmtId="0" fontId="0" fillId="20" borderId="0" xfId="46" applyFill="1" applyAlignment="1" applyProtection="1">
      <x:alignment vertical="center"/>
    </x:xf>
    <x:xf numFmtId="0" fontId="0" fillId="19" borderId="5" xfId="0" applyFill="1" applyBorder="1" applyAlignment="1" applyProtection="1">
      <x:alignment vertical="center"/>
    </x:xf>
    <x:xf numFmtId="0" fontId="0" fillId="19" borderId="6" xfId="0" applyFill="1" applyBorder="1" applyAlignment="1" applyProtection="1">
      <x:alignment vertical="center"/>
    </x:xf>
    <x:xf numFmtId="0" fontId="0" fillId="20" borderId="5" xfId="0" applyFill="1" applyBorder="1" applyAlignment="1" applyProtection="1">
      <x:alignment vertical="center"/>
    </x:xf>
    <x:xf numFmtId="0" fontId="0" fillId="20" borderId="6" xfId="0" applyFill="1" applyBorder="1" applyAlignment="1" applyProtection="1">
      <x:alignment vertical="center"/>
    </x:xf>
    <x:xf numFmtId="0" fontId="0" fillId="21" borderId="0" xfId="46" applyFill="1" applyAlignment="1" applyProtection="1">
      <x:alignment vertical="center"/>
    </x:xf>
    <x:xf numFmtId="0" fontId="0" fillId="2" borderId="0" xfId="46" applyFill="1" applyAlignment="1" applyProtection="1">
      <x:alignment vertical="center"/>
    </x:xf>
    <x:xf numFmtId="0" fontId="0" fillId="21" borderId="5" xfId="0" applyFill="1" applyBorder="1" applyAlignment="1" applyProtection="1">
      <x:alignment vertical="center"/>
    </x:xf>
    <x:xf numFmtId="0" fontId="0" fillId="21" borderId="6" xfId="0" applyFill="1" applyBorder="1" applyAlignment="1" applyProtection="1">
      <x:alignment vertical="center"/>
    </x:xf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/>
    </x:xf>
    <x:xf numFmtId="0" fontId="0" fillId="74" borderId="0" xfId="46" applyFill="1" applyAlignment="1" applyProtection="1">
      <x:alignment vertical="center"/>
    </x:xf>
    <x:xf numFmtId="0" fontId="3" fillId="22" borderId="0" xfId="46" applyFont="1" applyFill="1" applyAlignment="1" applyProtection="1">
      <x:alignment vertical="center"/>
    </x:xf>
    <x:xf numFmtId="0" fontId="3" fillId="22" borderId="0" xfId="0" applyFont="1" applyFill="1" applyAlignment="1" applyProtection="1">
      <x:alignment vertical="center"/>
    </x:xf>
    <x:xf numFmtId="0" fontId="0" fillId="22" borderId="5" xfId="0" applyFill="1" applyBorder="1" applyAlignment="1" applyProtection="1">
      <x:alignment vertical="center"/>
    </x:xf>
    <x:xf numFmtId="0" fontId="0" fillId="22" borderId="6" xfId="0" applyFill="1" applyBorder="1" applyAlignment="1" applyProtection="1">
      <x:alignment vertical="center"/>
    </x:xf>
    <x:xf numFmtId="0" fontId="12" fillId="75" borderId="0" xfId="0" applyFont="1" applyFill="1" applyAlignment="1" applyProtection="1">
      <x:alignment horizontal="right"/>
    </x:xf>
    <x:xf numFmtId="0" fontId="12" fillId="75" borderId="0" xfId="0" applyFont="1" applyFill="1" applyAlignment="1" applyProtection="1">
      <x:alignment vertical="center"/>
    </x:xf>
    <x:xf numFmtId="49" fontId="12" fillId="75" borderId="0" xfId="0" applyNumberFormat="1" applyFont="1" applyFill="1" applyAlignment="1" applyProtection="1">
      <x:alignment horizontal="right"/>
    </x:xf>
    <x:xf numFmtId="0" fontId="0" fillId="73" borderId="0" xfId="0" applyFill="1" applyAlignment="1" applyProtection="1">
      <x:alignment vertical="center"/>
    </x:xf>
    <x:xf numFmtId="0" fontId="0" fillId="38" borderId="0" xfId="0" applyFill="1" applyAlignment="1" applyProtection="1">
      <x:alignment horizontal="right" vertical="center"/>
    </x:xf>
    <x:xf numFmtId="0" fontId="0" fillId="0" borderId="0" xfId="0" applyAlignment="1" applyProtection="1">
      <x:alignment horizontal="right"/>
    </x:xf>
    <x:xf numFmtId="0" fontId="1" fillId="0" borderId="0" xfId="0" applyFont="1" applyAlignment="1" applyProtection="1">
      <x:alignment vertical="center"/>
    </x:xf>
    <x:xf numFmtId="0" fontId="0" fillId="76" borderId="0" xfId="0" applyFill="1" applyAlignment="1" applyProtection="1">
      <x:alignment vertical="center"/>
    </x:xf>
    <x:xf numFmtId="0" fontId="0" fillId="77" borderId="0" xfId="0" applyFill="1" applyAlignment="1" applyProtection="1">
      <x:alignment vertical="center"/>
    </x:xf>
    <x:xf numFmtId="0" fontId="0" fillId="78" borderId="0" xfId="0" applyFill="1" applyAlignment="1" applyProtection="1">
      <x:alignment vertical="center"/>
    </x:xf>
    <x:xf numFmtId="0" fontId="0" fillId="23" borderId="5" xfId="0" applyFill="1" applyBorder="1" applyAlignment="1" applyProtection="1">
      <x:alignment vertical="center"/>
    </x:xf>
    <x:xf numFmtId="0" fontId="0" fillId="23" borderId="6" xfId="0" applyFill="1" applyBorder="1" applyAlignment="1" applyProtection="1">
      <x:alignment vertical="center"/>
    </x:xf>
    <x:xf numFmtId="0" fontId="0" fillId="23" borderId="0" xfId="46" applyFill="1" applyAlignment="1" applyProtection="1">
      <x:alignment vertical="center"/>
    </x:xf>
    <x:xf numFmtId="0" fontId="0" fillId="47" borderId="0" xfId="46" applyFill="1" applyAlignment="1" applyProtection="1">
      <x:alignment vertical="center"/>
    </x:xf>
    <x:xf numFmtId="0" fontId="1" fillId="24" borderId="0" xfId="0" applyFont="1" applyFill="1" applyAlignment="1" applyProtection="1">
      <x:alignment vertical="center"/>
    </x:xf>
    <x:xf numFmtId="0" fontId="1" fillId="25" borderId="0" xfId="0" applyFont="1" applyFill="1" applyAlignment="1" applyProtection="1">
      <x:alignment vertical="center"/>
    </x:xf>
    <x:xf numFmtId="0" fontId="1" fillId="26" borderId="0" xfId="0" applyFont="1" applyFill="1" applyAlignment="1" applyProtection="1">
      <x:alignment vertical="center"/>
    </x:xf>
    <x:xf numFmtId="0" fontId="0" fillId="24" borderId="5" xfId="0" applyFill="1" applyBorder="1" applyAlignment="1" applyProtection="1">
      <x:alignment vertical="center"/>
    </x:xf>
    <x:xf numFmtId="0" fontId="0" fillId="24" borderId="6" xfId="0" applyFill="1" applyBorder="1" applyAlignment="1" applyProtection="1">
      <x:alignment vertical="center"/>
    </x:xf>
    <x:xf numFmtId="0" fontId="0" fillId="25" borderId="5" xfId="0" applyFill="1" applyBorder="1" applyAlignment="1" applyProtection="1">
      <x:alignment vertical="center"/>
    </x:xf>
    <x:xf numFmtId="0" fontId="0" fillId="25" borderId="6" xfId="0" applyFill="1" applyBorder="1" applyAlignment="1" applyProtection="1">
      <x:alignment vertical="center"/>
    </x:xf>
    <x:xf numFmtId="0" fontId="0" fillId="26" borderId="5" xfId="0" applyFill="1" applyBorder="1" applyAlignment="1" applyProtection="1">
      <x:alignment vertical="center"/>
    </x:xf>
    <x:xf numFmtId="0" fontId="0" fillId="26" borderId="6" xfId="0" applyFill="1" applyBorder="1" applyAlignment="1" applyProtection="1">
      <x:alignment vertical="center"/>
    </x:xf>
    <x:xf numFmtId="0" fontId="0" fillId="28" borderId="0" xfId="46" applyFill="1" applyAlignment="1" applyProtection="1">
      <x:alignment vertical="center"/>
    </x:xf>
    <x:xf numFmtId="0" fontId="0" fillId="36" borderId="0" xfId="46" applyFill="1" applyAlignment="1" applyProtection="1">
      <x:alignment vertical="center"/>
    </x:xf>
    <x:xf numFmtId="0" fontId="0" fillId="24" borderId="0" xfId="46" applyFill="1" applyAlignment="1" applyProtection="1">
      <x:alignment vertical="center"/>
    </x:xf>
    <x:xf numFmtId="0" fontId="3" fillId="36" borderId="0" xfId="46" applyFont="1" applyFill="1" applyAlignment="1" applyProtection="1">
      <x:alignment vertical="center"/>
    </x:xf>
    <x:xf numFmtId="0" fontId="3" fillId="3" borderId="0" xfId="46" applyFont="1" applyFill="1" applyAlignment="1" applyProtection="1">
      <x:alignment vertical="center"/>
    </x:xf>
    <x:xf numFmtId="0" fontId="1" fillId="27" borderId="0" xfId="0" applyFont="1" applyFill="1" applyAlignment="1" applyProtection="1">
      <x:alignment vertical="center"/>
    </x:xf>
    <x:xf numFmtId="0" fontId="1" fillId="28" borderId="0" xfId="0" applyFont="1" applyFill="1" applyAlignment="1" applyProtection="1">
      <x:alignment vertical="center"/>
    </x:xf>
    <x:xf numFmtId="0" fontId="1" fillId="23" borderId="0" xfId="0" applyFont="1" applyFill="1" applyAlignment="1" applyProtection="1">
      <x:alignment vertical="center"/>
    </x:xf>
    <x:xf numFmtId="0" fontId="0" fillId="27" borderId="5" xfId="0" applyFill="1" applyBorder="1" applyAlignment="1" applyProtection="1">
      <x:alignment vertical="center"/>
    </x:xf>
    <x:xf numFmtId="0" fontId="0" fillId="27" borderId="6" xfId="0" applyFill="1" applyBorder="1" applyAlignment="1" applyProtection="1">
      <x:alignment vertical="center"/>
    </x:xf>
    <x:xf numFmtId="0" fontId="0" fillId="28" borderId="5" xfId="0" applyFill="1" applyBorder="1" applyAlignment="1" applyProtection="1">
      <x:alignment vertical="center"/>
    </x:xf>
    <x:xf numFmtId="0" fontId="0" fillId="28" borderId="6" xfId="0" applyFill="1" applyBorder="1" applyAlignment="1" applyProtection="1">
      <x:alignment vertical="center"/>
    </x:xf>
    <x:xf numFmtId="0" fontId="3" fillId="31" borderId="0" xfId="46" applyFont="1" applyFill="1" applyAlignment="1" applyProtection="1">
      <x:alignment vertical="center"/>
    </x:xf>
    <x:xf numFmtId="0" fontId="3" fillId="32" borderId="0" xfId="46" applyFont="1" applyFill="1" applyAlignment="1" applyProtection="1">
      <x:alignment vertical="center"/>
    </x:xf>
    <x:xf numFmtId="0" fontId="3" fillId="5" borderId="0" xfId="46" applyFont="1" applyFill="1" applyAlignment="1" applyProtection="1">
      <x:alignment vertical="center"/>
    </x:xf>
    <x:xf numFmtId="0" fontId="3" fillId="35" borderId="0" xfId="46" applyFont="1" applyFill="1" applyAlignment="1" applyProtection="1">
      <x:alignment vertical="center"/>
    </x:xf>
    <x:xf numFmtId="0" fontId="3" fillId="9" borderId="0" xfId="46" applyFont="1" applyFill="1" applyAlignment="1" applyProtection="1">
      <x:alignment vertical="center"/>
    </x:xf>
    <x:xf numFmtId="0" fontId="12" fillId="36" borderId="0" xfId="0" applyFont="1" applyFill="1" applyAlignment="1" applyProtection="1">
      <x:alignment vertical="center"/>
    </x:xf>
    <x:xf numFmtId="0" fontId="1" fillId="14" borderId="0" xfId="0" applyFont="1" applyFill="1" applyAlignment="1" applyProtection="1">
      <x:alignment vertical="center"/>
    </x:xf>
    <x:xf numFmtId="0" fontId="0" fillId="29" borderId="0" xfId="46" applyFill="1" applyAlignment="1" applyProtection="1">
      <x:alignment vertical="center"/>
    </x:xf>
    <x:xf numFmtId="0" fontId="0" fillId="79" borderId="0" xfId="46" applyFill="1" applyAlignment="1" applyProtection="1">
      <x:alignment vertical="center"/>
    </x:xf>
    <x:xf numFmtId="0" fontId="0" fillId="79" borderId="0" xfId="0" applyFill="1" applyAlignment="1" applyProtection="1">
      <x:alignment vertical="center"/>
    </x:xf>
    <x:xf numFmtId="0" fontId="0" fillId="29" borderId="5" xfId="0" applyFill="1" applyBorder="1" applyAlignment="1" applyProtection="1">
      <x:alignment vertical="center"/>
    </x:xf>
    <x:xf numFmtId="0" fontId="0" fillId="29" borderId="6" xfId="0" applyFill="1" applyBorder="1" applyAlignment="1" applyProtection="1">
      <x:alignment vertical="center"/>
    </x:xf>
    <x:xf numFmtId="0" fontId="3" fillId="44" borderId="0" xfId="46" applyFont="1" applyFill="1" applyAlignment="1" applyProtection="1">
      <x:alignment vertical="center"/>
    </x:xf>
    <x:xf numFmtId="0" fontId="0" fillId="44" borderId="0" xfId="46" applyFill="1" applyAlignment="1" applyProtection="1">
      <x:alignment vertical="center"/>
    </x:xf>
    <x:xf numFmtId="0" fontId="1" fillId="3" borderId="0" xfId="0" applyFont="1" applyFill="1" applyAlignment="1" applyProtection="1">
      <x:alignment vertical="center"/>
    </x:xf>
    <x:xf numFmtId="0" fontId="1" fillId="30" borderId="0" xfId="0" applyFont="1" applyFill="1" applyAlignment="1" applyProtection="1">
      <x:alignment vertical="center"/>
    </x:xf>
    <x:xf numFmtId="0" fontId="1" fillId="31" borderId="0" xfId="0" applyFont="1" applyFill="1" applyAlignment="1" applyProtection="1">
      <x:alignment vertical="center"/>
    </x:xf>
    <x:xf numFmtId="0" fontId="1" fillId="4" borderId="0" xfId="0" applyFont="1" applyFill="1" applyAlignment="1" applyProtection="1">
      <x:alignment vertical="center"/>
    </x:xf>
    <x:xf numFmtId="0" fontId="0" fillId="30" borderId="5" xfId="0" applyFill="1" applyBorder="1" applyAlignment="1" applyProtection="1">
      <x:alignment vertical="center"/>
    </x:xf>
    <x:xf numFmtId="0" fontId="0" fillId="30" borderId="6" xfId="0" applyFill="1" applyBorder="1" applyAlignment="1" applyProtection="1">
      <x:alignment vertical="center"/>
    </x:xf>
    <x:xf numFmtId="0" fontId="0" fillId="31" borderId="5" xfId="0" applyFill="1" applyBorder="1" applyAlignment="1" applyProtection="1">
      <x:alignment vertical="center"/>
    </x:xf>
    <x:xf numFmtId="0" fontId="0" fillId="31" borderId="6" xfId="0" applyFill="1" applyBorder="1" applyAlignment="1" applyProtection="1">
      <x:alignment vertical="center"/>
    </x:xf>
    <x:xf numFmtId="0" fontId="0" fillId="4" borderId="6" xfId="0" applyFill="1" applyBorder="1" applyAlignment="1" applyProtection="1">
      <x:alignment vertical="center"/>
    </x:xf>
    <x:xf numFmtId="0" fontId="0" fillId="33" borderId="0" xfId="46" applyFill="1" applyAlignment="1" applyProtection="1">
      <x:alignment vertical="center"/>
    </x:xf>
    <x:xf numFmtId="0" fontId="1" fillId="32" borderId="0" xfId="0" applyFont="1" applyFill="1" applyAlignment="1" applyProtection="1">
      <x:alignment vertical="center"/>
    </x:xf>
    <x:xf numFmtId="0" fontId="1" fillId="33" borderId="0" xfId="0" applyFont="1" applyFill="1" applyAlignment="1" applyProtection="1">
      <x:alignment vertical="center"/>
    </x:xf>
    <x:xf numFmtId="0" fontId="0" fillId="32" borderId="5" xfId="0" applyFill="1" applyBorder="1" applyAlignment="1" applyProtection="1">
      <x:alignment vertical="center"/>
    </x:xf>
    <x:xf numFmtId="0" fontId="0" fillId="32" borderId="6" xfId="0" applyFill="1" applyBorder="1" applyAlignment="1" applyProtection="1">
      <x:alignment vertical="center"/>
    </x:xf>
    <x:xf numFmtId="0" fontId="0" fillId="33" borderId="5" xfId="0" applyFill="1" applyBorder="1" applyAlignment="1" applyProtection="1">
      <x:alignment vertical="center"/>
    </x:xf>
    <x:xf numFmtId="0" fontId="0" fillId="33" borderId="6" xfId="0" applyFill="1" applyBorder="1" applyAlignment="1" applyProtection="1">
      <x:alignment vertical="center"/>
    </x:xf>
    <x:xf numFmtId="0" fontId="0" fillId="9" borderId="5" xfId="0" applyFill="1" applyBorder="1" applyAlignment="1" applyProtection="1">
      <x:alignment vertical="center"/>
    </x:xf>
    <x:xf numFmtId="0" fontId="0" fillId="9" borderId="6" xfId="0" applyFill="1" applyBorder="1" applyAlignment="1" applyProtection="1">
      <x:alignment vertical="center"/>
    </x:xf>
    <x:xf numFmtId="0" fontId="0" fillId="44" borderId="5" xfId="0" applyFill="1" applyBorder="1" applyAlignment="1" applyProtection="1">
      <x:alignment vertical="center"/>
    </x:xf>
    <x:xf numFmtId="0" fontId="0" fillId="12" borderId="0" xfId="46" applyFill="1" applyAlignment="1" applyProtection="1">
      <x:alignment vertical="center"/>
    </x:xf>
    <x:xf numFmtId="0" fontId="0" fillId="38" borderId="0" xfId="46" applyFill="1" applyAlignment="1" applyProtection="1">
      <x:alignment vertical="center"/>
    </x:xf>
    <x:xf numFmtId="0" fontId="0" fillId="34" borderId="0" xfId="46" applyFill="1" applyAlignment="1" applyProtection="1">
      <x:alignment vertical="center"/>
    </x:xf>
    <x:xf numFmtId="0" fontId="1" fillId="34" borderId="0" xfId="0" applyFont="1" applyFill="1" applyAlignment="1" applyProtection="1">
      <x:alignment vertical="center"/>
    </x:xf>
    <x:xf numFmtId="0" fontId="0" fillId="34" borderId="5" xfId="0" applyFill="1" applyBorder="1" applyAlignment="1" applyProtection="1">
      <x:alignment vertical="center"/>
    </x:xf>
    <x:xf numFmtId="0" fontId="0" fillId="34" borderId="6" xfId="0" applyFill="1" applyBorder="1" applyAlignment="1" applyProtection="1">
      <x:alignment vertical="center"/>
    </x:xf>
    <x:xf numFmtId="0" fontId="3" fillId="34" borderId="0" xfId="0" applyFont="1" applyFill="1" applyAlignment="1" applyProtection="1">
      <x:alignment horizontal="right"/>
    </x:xf>
    <x:xf numFmtId="49" fontId="3" fillId="34" borderId="0" xfId="0" applyNumberFormat="1" applyFont="1" applyFill="1" applyAlignment="1" applyProtection="1">
      <x:alignment horizontal="right"/>
    </x:xf>
    <x:xf numFmtId="49" fontId="0" fillId="14" borderId="0" xfId="0" applyNumberFormat="1" applyFill="1" applyAlignment="1" applyProtection="1">
      <x:alignment horizontal="right"/>
    </x:xf>
    <x:xf numFmtId="0" fontId="3" fillId="14" borderId="0" xfId="0" applyFont="1" applyFill="1" applyAlignment="1" applyProtection="1">
      <x:alignment horizontal="right"/>
    </x:xf>
    <x:xf numFmtId="49" fontId="3" fillId="14" borderId="0" xfId="0" applyNumberFormat="1" applyFont="1" applyFill="1" applyAlignment="1" applyProtection="1">
      <x:alignment horizontal="right"/>
    </x:xf>
    <x:xf numFmtId="0" fontId="0" fillId="14" borderId="0" xfId="0" applyFill="1" applyAlignment="1" applyProtection="1">
      <x:alignment horizontal="right"/>
    </x:xf>
    <x:xf numFmtId="0" fontId="0" fillId="3" borderId="0" xfId="0" applyFill="1" applyAlignment="1" applyProtection="1">
      <x:alignment horizontal="right"/>
    </x:xf>
    <x:xf numFmtId="0" fontId="3" fillId="3" borderId="0" xfId="0" applyFont="1" applyFill="1" applyAlignment="1" applyProtection="1">
      <x:alignment horizontal="right"/>
    </x:xf>
    <x:xf numFmtId="49" fontId="3" fillId="3" borderId="0" xfId="0" applyNumberFormat="1" applyFont="1" applyFill="1" applyAlignment="1" applyProtection="1">
      <x:alignment horizontal="right"/>
    </x:xf>
    <x:xf numFmtId="49" fontId="12" fillId="3" borderId="0" xfId="0" applyNumberFormat="1" applyFont="1" applyFill="1" applyAlignment="1" applyProtection="1">
      <x:alignment horizontal="right"/>
    </x:xf>
    <x:xf numFmtId="0" fontId="0" fillId="35" borderId="0" xfId="0" applyFill="1" applyAlignment="1" applyProtection="1">
      <x:alignment horizontal="right"/>
    </x:xf>
    <x:xf numFmtId="0" fontId="3" fillId="35" borderId="0" xfId="0" applyFont="1" applyFill="1" applyAlignment="1" applyProtection="1">
      <x:alignment horizontal="right"/>
    </x:xf>
    <x:xf numFmtId="49" fontId="3" fillId="35" borderId="0" xfId="0" applyNumberFormat="1" applyFont="1" applyFill="1" applyAlignment="1" applyProtection="1">
      <x:alignment horizontal="right"/>
    </x:xf>
    <x:xf numFmtId="0" fontId="13" fillId="0" borderId="0" xfId="0" applyFont="1" applyAlignment="1" applyProtection="1">
      <x:alignment vertical="center"/>
    </x:xf>
    <x:xf numFmtId="0" fontId="0" fillId="54" borderId="6" xfId="0" applyFill="1" applyBorder="1" applyAlignment="1" applyProtection="1">
      <x:alignment vertical="center"/>
    </x:xf>
    <x:xf numFmtId="0" fontId="0" fillId="36" borderId="5" xfId="0" applyFill="1" applyBorder="1" applyAlignment="1" applyProtection="1">
      <x:alignment vertical="center"/>
    </x:xf>
    <x:xf numFmtId="0" fontId="0" fillId="36" borderId="6" xfId="0" applyFill="1" applyBorder="1" applyAlignment="1" applyProtection="1">
      <x:alignment vertical="center"/>
    </x:xf>
    <x:xf numFmtId="0" fontId="0" fillId="0" borderId="7" xfId="0" applyBorder="1" applyAlignment="1" applyProtection="1">
      <x:alignment vertical="center"/>
    </x:xf>
    <x:xf numFmtId="0" fontId="0" fillId="54" borderId="8" xfId="0" applyFill="1" applyBorder="1" applyAlignment="1" applyProtection="1">
      <x:alignment vertical="center"/>
    </x:xf>
    <x:xf numFmtId="0" fontId="0" fillId="54" borderId="5" xfId="0" applyFill="1" applyBorder="1" applyAlignment="1" applyProtection="1">
      <x:alignment vertical="center"/>
    </x:xf>
    <x:xf numFmtId="0" fontId="14" fillId="32" borderId="0" xfId="0" applyFont="1" applyFill="1" applyAlignment="1" applyProtection="1">
      <x:alignment vertical="center"/>
    </x:xf>
    <x:xf numFmtId="0" fontId="15" fillId="3" borderId="0" xfId="0" applyFont="1" applyFill="1" applyAlignment="1" applyProtection="1">
      <x:alignment vertical="center"/>
    </x:xf>
    <x:xf numFmtId="0" fontId="6" fillId="3" borderId="0" xfId="0" applyFont="1" applyFill="1" applyAlignment="1" applyProtection="1">
      <x:alignment vertical="center" wrapText="1"/>
    </x:xf>
    <x:xf numFmtId="0" fontId="14" fillId="5" borderId="0" xfId="0" applyFont="1" applyFill="1" applyAlignment="1" applyProtection="1">
      <x:alignment vertical="center"/>
    </x:xf>
    <x:xf numFmtId="0" fontId="0" fillId="31" borderId="0" xfId="0" applyFill="1" applyAlignment="1" applyProtection="1">
      <x:alignment horizontal="center" vertical="center"/>
    </x:xf>
    <x:xf numFmtId="0" fontId="14" fillId="3" borderId="0" xfId="0" applyFont="1" applyFill="1" applyAlignment="1" applyProtection="1">
      <x:alignment vertical="center"/>
    </x:xf>
    <x:xf numFmtId="0" fontId="14" fillId="31" borderId="0" xfId="0" applyFont="1" applyFill="1" applyAlignment="1" applyProtection="1">
      <x:alignment vertical="center"/>
    </x:xf>
    <x:xf numFmtId="0" fontId="0" fillId="37" borderId="5" xfId="0" applyFill="1" applyBorder="1" applyAlignment="1" applyProtection="1">
      <x:alignment vertical="center"/>
    </x:xf>
    <x:xf numFmtId="0" fontId="0" fillId="37" borderId="6" xfId="0" applyFill="1" applyBorder="1" applyAlignment="1" applyProtection="1">
      <x:alignment vertical="center"/>
    </x:xf>
    <x:xf numFmtId="0" fontId="0" fillId="48" borderId="0" xfId="46" applyFill="1" applyAlignment="1" applyProtection="1">
      <x:alignment vertical="center"/>
    </x:xf>
    <x:xf numFmtId="0" fontId="0" fillId="38" borderId="5" xfId="0" applyFill="1" applyBorder="1" applyAlignment="1" applyProtection="1">
      <x:alignment vertical="center"/>
    </x:xf>
    <x:xf numFmtId="0" fontId="0" fillId="38" borderId="6" xfId="0" applyFill="1" applyBorder="1" applyAlignment="1" applyProtection="1">
      <x:alignment vertical="center"/>
    </x:xf>
    <x:xf numFmtId="0" fontId="0" fillId="31" borderId="0" xfId="46" applyFill="1" applyAlignment="1" applyProtection="1">
      <x:alignment vertical="center"/>
    </x:xf>
    <x:xf numFmtId="0" fontId="0" fillId="39" borderId="5" xfId="0" applyFill="1" applyBorder="1" applyAlignment="1" applyProtection="1">
      <x:alignment vertical="center"/>
    </x:xf>
    <x:xf numFmtId="0" fontId="0" fillId="39" borderId="6" xfId="0" applyFill="1" applyBorder="1" applyAlignment="1" applyProtection="1">
      <x:alignment vertical="center"/>
    </x:xf>
    <x:xf numFmtId="0" fontId="0" fillId="40" borderId="0" xfId="0" applyFill="1" applyAlignment="1" applyProtection="1">
      <x:alignment horizontal="right" vertical="center"/>
    </x:xf>
    <x:xf numFmtId="0" fontId="0" fillId="35" borderId="0" xfId="0" applyFill="1" applyAlignment="1" applyProtection="1">
      <x:alignment horizontal="right" vertical="center"/>
    </x:xf>
    <x:xf numFmtId="0" fontId="0" fillId="41" borderId="0" xfId="0" applyFill="1" applyAlignment="1" applyProtection="1">
      <x:alignment horizontal="right" vertical="center"/>
    </x:xf>
    <x:xf numFmtId="0" fontId="0" fillId="40" borderId="5" xfId="0" applyFill="1" applyBorder="1" applyAlignment="1" applyProtection="1">
      <x:alignment vertical="center"/>
    </x:xf>
    <x:xf numFmtId="0" fontId="0" fillId="40" borderId="6" xfId="0" applyFill="1" applyBorder="1" applyAlignment="1" applyProtection="1">
      <x:alignment vertical="center"/>
    </x:xf>
    <x:xf numFmtId="0" fontId="0" fillId="35" borderId="5" xfId="0" applyFill="1" applyBorder="1" applyAlignment="1" applyProtection="1">
      <x:alignment vertical="center"/>
    </x:xf>
    <x:xf numFmtId="0" fontId="0" fillId="35" borderId="6" xfId="0" applyFill="1" applyBorder="1" applyAlignment="1" applyProtection="1">
      <x:alignment vertical="center"/>
    </x:xf>
    <x:xf numFmtId="0" fontId="0" fillId="41" borderId="5" xfId="0" applyFill="1" applyBorder="1" applyAlignment="1" applyProtection="1">
      <x:alignment vertical="center"/>
    </x:xf>
    <x:xf numFmtId="0" fontId="0" fillId="41" borderId="6" xfId="0" applyFill="1" applyBorder="1" applyAlignment="1" applyProtection="1">
      <x:alignment vertical="center"/>
    </x:xf>
    <x:xf numFmtId="3" fontId="0" fillId="41" borderId="0" xfId="0" applyNumberFormat="1" applyFill="1" applyAlignment="1" applyProtection="1">
      <x:alignment vertical="center"/>
    </x:xf>
    <x:xf numFmtId="0" fontId="0" fillId="42" borderId="0" xfId="0" applyFill="1" applyAlignment="1" applyProtection="1">
      <x:alignment horizontal="right" vertical="center"/>
    </x:xf>
    <x:xf numFmtId="0" fontId="0" fillId="31" borderId="0" xfId="0" applyFill="1" applyAlignment="1" applyProtection="1">
      <x:alignment horizontal="right" vertical="center"/>
    </x:xf>
    <x:xf numFmtId="49" fontId="0" fillId="12" borderId="0" xfId="0" applyNumberFormat="1" applyFill="1" applyAlignment="1" applyProtection="1">
      <x:alignment vertical="center"/>
    </x:xf>
    <x:xf numFmtId="0" fontId="0" fillId="42" borderId="5" xfId="0" applyFill="1" applyBorder="1" applyAlignment="1" applyProtection="1">
      <x:alignment vertical="center"/>
    </x:xf>
    <x:xf numFmtId="0" fontId="0" fillId="42" borderId="6" xfId="0" applyFill="1" applyBorder="1" applyAlignment="1" applyProtection="1">
      <x:alignment vertical="center"/>
    </x:xf>
    <x:xf numFmtId="0" fontId="0" fillId="12" borderId="6" xfId="0" applyFill="1" applyBorder="1" applyAlignment="1" applyProtection="1">
      <x:alignment vertical="center"/>
    </x:xf>
    <x:xf numFmtId="0" fontId="3" fillId="32" borderId="0" xfId="0" applyFont="1" applyFill="1" applyAlignment="1" applyProtection="1">
      <x:alignment horizontal="right" vertical="center"/>
    </x:xf>
    <x:xf numFmtId="0" fontId="3" fillId="31" borderId="0" xfId="0" applyFont="1" applyFill="1" applyAlignment="1" applyProtection="1">
      <x:alignment horizontal="right" vertical="center"/>
    </x:xf>
    <x:xf numFmtId="0" fontId="3" fillId="31" borderId="0" xfId="0" applyFont="1" applyFill="1" applyAlignment="1" applyProtection="1">
      <x:alignment vertical="center"/>
    </x:xf>
    <x:xf numFmtId="0" fontId="3" fillId="43" borderId="0" xfId="0" applyFont="1" applyFill="1" applyAlignment="1" applyProtection="1">
      <x:alignment horizontal="right" vertical="center"/>
    </x:xf>
    <x:xf numFmtId="0" fontId="3" fillId="43" borderId="0" xfId="0" applyFont="1" applyFill="1" applyAlignment="1" applyProtection="1">
      <x:alignment vertical="center"/>
    </x:xf>
    <x:xf numFmtId="0" fontId="3" fillId="23" borderId="0" xfId="0" applyFont="1" applyFill="1" applyAlignment="1" applyProtection="1">
      <x:alignment horizontal="right" vertical="center"/>
    </x:xf>
    <x:xf numFmtId="0" fontId="3" fillId="23" borderId="0" xfId="0" applyFont="1" applyFill="1" applyAlignment="1" applyProtection="1">
      <x:alignment vertical="center"/>
    </x:xf>
    <x:xf numFmtId="0" fontId="3" fillId="32" borderId="5" xfId="0" applyFont="1" applyFill="1" applyBorder="1" applyAlignment="1" applyProtection="1">
      <x:alignment vertical="center"/>
    </x:xf>
    <x:xf numFmtId="0" fontId="3" fillId="32" borderId="6" xfId="0" applyFont="1" applyFill="1" applyBorder="1" applyAlignment="1" applyProtection="1">
      <x:alignment vertical="center"/>
    </x:xf>
    <x:xf numFmtId="0" fontId="0" fillId="43" borderId="5" xfId="0" applyFill="1" applyBorder="1" applyAlignment="1" applyProtection="1">
      <x:alignment vertical="center"/>
    </x:xf>
    <x:xf numFmtId="0" fontId="0" fillId="43" borderId="6" xfId="0" applyFill="1" applyBorder="1" applyAlignment="1" applyProtection="1">
      <x:alignment vertical="center"/>
    </x:xf>
    <x:xf numFmtId="0" fontId="3" fillId="29" borderId="0" xfId="0" applyFont="1" applyFill="1" applyAlignment="1" applyProtection="1">
      <x:alignment horizontal="right" vertical="center"/>
    </x:xf>
    <x:xf numFmtId="176" fontId="0" fillId="30" borderId="0" xfId="0" applyNumberFormat="1" applyFill="1" applyAlignment="1" applyProtection="1">
      <x:alignment vertical="center"/>
    </x:xf>
    <x:xf numFmtId="0" fontId="3" fillId="35" borderId="0" xfId="0" applyFont="1" applyFill="1" applyAlignment="1" applyProtection="1">
      <x:alignment horizontal="right" vertical="center"/>
    </x:xf>
    <x:xf numFmtId="0" fontId="3" fillId="30" borderId="0" xfId="0" applyFont="1" applyFill="1" applyAlignment="1" applyProtection="1">
      <x:alignment horizontal="right" vertical="center"/>
    </x:xf>
    <x:xf numFmtId="0" fontId="3" fillId="46" borderId="0" xfId="0" applyFont="1" applyFill="1" applyAlignment="1" applyProtection="1">
      <x:alignment horizontal="right" vertical="center"/>
    </x:xf>
    <x:xf numFmtId="0" fontId="3" fillId="38" borderId="0" xfId="0" applyFont="1" applyFill="1" applyAlignment="1" applyProtection="1">
      <x:alignment horizontal="right" vertical="center"/>
    </x:xf>
    <x:xf numFmtId="0" fontId="3" fillId="28" borderId="0" xfId="0" applyFont="1" applyFill="1" applyAlignment="1" applyProtection="1">
      <x:alignment horizontal="right" vertical="center"/>
    </x:xf>
    <x:xf numFmtId="0" fontId="0" fillId="27" borderId="0" xfId="46" applyFill="1" applyAlignment="1" applyProtection="1">
      <x:alignment vertical="center"/>
    </x:xf>
    <x:xf numFmtId="0" fontId="2" fillId="28" borderId="0" xfId="46" applyFont="1" applyFill="1" applyAlignment="1" applyProtection="1">
      <x:alignment vertical="center"/>
    </x:xf>
    <x:xf numFmtId="0" fontId="2" fillId="44" borderId="0" xfId="46" applyFont="1" applyFill="1" applyAlignment="1" applyProtection="1">
      <x:alignment vertical="center"/>
    </x:xf>
    <x:xf numFmtId="0" fontId="2" fillId="28" borderId="5" xfId="0" applyFont="1" applyFill="1" applyBorder="1" applyAlignment="1" applyProtection="1">
      <x:alignment vertical="center"/>
    </x:xf>
    <x:xf numFmtId="0" fontId="2" fillId="28" borderId="6" xfId="0" applyFont="1" applyFill="1" applyBorder="1" applyAlignment="1" applyProtection="1">
      <x:alignment vertical="center"/>
    </x:xf>
    <x:xf numFmtId="0" fontId="0" fillId="44" borderId="6" xfId="0" applyFill="1" applyBorder="1" applyAlignment="1" applyProtection="1">
      <x:alignment vertical="center"/>
    </x:xf>
    <x:xf numFmtId="0" fontId="2" fillId="44" borderId="5" xfId="0" applyFont="1" applyFill="1" applyBorder="1" applyAlignment="1" applyProtection="1">
      <x:alignment vertical="center"/>
    </x:xf>
    <x:xf numFmtId="0" fontId="2" fillId="44" borderId="6" xfId="0" applyFont="1" applyFill="1" applyBorder="1" applyAlignment="1" applyProtection="1">
      <x:alignment vertical="center"/>
    </x:xf>
    <x:xf numFmtId="0" fontId="2" fillId="33" borderId="0" xfId="46" applyFont="1" applyFill="1" applyAlignment="1" applyProtection="1">
      <x:alignment vertical="center"/>
    </x:xf>
    <x:xf numFmtId="0" fontId="0" fillId="40" borderId="0" xfId="46" applyFill="1" applyAlignment="1" applyProtection="1">
      <x:alignment vertical="center"/>
    </x:xf>
    <x:xf numFmtId="0" fontId="4" fillId="40" borderId="0" xfId="46" applyFont="1" applyFill="1" applyAlignment="1" applyProtection="1">
      <x:alignment vertical="center"/>
    </x:xf>
    <x:xf numFmtId="0" fontId="2" fillId="40" borderId="0" xfId="46" applyFont="1" applyFill="1" applyAlignment="1" applyProtection="1">
      <x:alignment vertical="center"/>
    </x:xf>
    <x:xf numFmtId="0" fontId="16" fillId="40" borderId="0" xfId="0" applyFont="1" applyFill="1" applyAlignment="1" applyProtection="1">
      <x:alignment vertical="center"/>
    </x:xf>
    <x:xf numFmtId="0" fontId="2" fillId="33" borderId="5" xfId="0" applyFont="1" applyFill="1" applyBorder="1" applyAlignment="1" applyProtection="1">
      <x:alignment vertical="center"/>
    </x:xf>
    <x:xf numFmtId="0" fontId="2" fillId="33" borderId="6" xfId="0" applyFont="1" applyFill="1" applyBorder="1" applyAlignment="1" applyProtection="1">
      <x:alignment vertical="center"/>
    </x:xf>
    <x:xf numFmtId="0" fontId="4" fillId="40" borderId="5" xfId="0" applyFont="1" applyFill="1" applyBorder="1" applyAlignment="1" applyProtection="1">
      <x:alignment vertical="center"/>
    </x:xf>
    <x:xf numFmtId="0" fontId="4" fillId="40" borderId="6" xfId="0" applyFont="1" applyFill="1" applyBorder="1" applyAlignment="1" applyProtection="1">
      <x:alignment vertical="center"/>
    </x:xf>
    <x:xf numFmtId="0" fontId="2" fillId="40" borderId="5" xfId="0" applyFont="1" applyFill="1" applyBorder="1" applyAlignment="1" applyProtection="1">
      <x:alignment vertical="center"/>
    </x:xf>
    <x:xf numFmtId="0" fontId="2" fillId="40" borderId="6" xfId="0" applyFont="1" applyFill="1" applyBorder="1" applyAlignment="1" applyProtection="1">
      <x:alignment vertical="center"/>
    </x:xf>
    <x:xf numFmtId="0" fontId="2" fillId="23" borderId="0" xfId="46" applyFont="1" applyFill="1" applyAlignment="1" applyProtection="1">
      <x:alignment vertical="center"/>
    </x:xf>
    <x:xf numFmtId="0" fontId="2" fillId="34" borderId="0" xfId="0" applyFont="1" applyFill="1" applyAlignment="1" applyProtection="1">
      <x:alignment vertical="center"/>
    </x:xf>
    <x:xf numFmtId="0" fontId="2" fillId="23" borderId="5" xfId="0" applyFont="1" applyFill="1" applyBorder="1" applyAlignment="1" applyProtection="1">
      <x:alignment vertical="center"/>
    </x:xf>
    <x:xf numFmtId="0" fontId="2" fillId="23" borderId="6" xfId="0" applyFont="1" applyFill="1" applyBorder="1" applyAlignment="1" applyProtection="1">
      <x:alignment vertical="center"/>
    </x:xf>
    <x:xf numFmtId="0" fontId="0" fillId="46" borderId="0" xfId="46" applyFill="1" applyAlignment="1" applyProtection="1">
      <x:alignment vertical="center"/>
    </x:xf>
    <x:xf numFmtId="0" fontId="2" fillId="45" borderId="0" xfId="0" applyFont="1" applyFill="1" applyAlignment="1" applyProtection="1">
      <x:alignment vertical="center"/>
    </x:xf>
    <x:xf numFmtId="0" fontId="2" fillId="47" borderId="0" xfId="0" applyFont="1" applyFill="1" applyAlignment="1" applyProtection="1">
      <x:alignment vertical="center"/>
    </x:xf>
    <x:xf numFmtId="0" fontId="0" fillId="45" borderId="5" xfId="0" applyFill="1" applyBorder="1" applyAlignment="1" applyProtection="1">
      <x:alignment vertical="center"/>
    </x:xf>
    <x:xf numFmtId="0" fontId="0" fillId="45" borderId="6" xfId="0" applyFill="1" applyBorder="1" applyAlignment="1" applyProtection="1">
      <x:alignment vertical="center"/>
    </x:xf>
    <x:xf numFmtId="0" fontId="0" fillId="46" borderId="5" xfId="0" applyFill="1" applyBorder="1" applyAlignment="1" applyProtection="1">
      <x:alignment vertical="center"/>
    </x:xf>
    <x:xf numFmtId="0" fontId="0" fillId="46" borderId="6" xfId="0" applyFill="1" applyBorder="1" applyAlignment="1" applyProtection="1">
      <x:alignment vertical="center"/>
    </x:xf>
    <x:xf numFmtId="0" fontId="0" fillId="47" borderId="5" xfId="0" applyFill="1" applyBorder="1" applyAlignment="1" applyProtection="1">
      <x:alignment vertical="center"/>
    </x:xf>
    <x:xf numFmtId="0" fontId="0" fillId="47" borderId="6" xfId="0" applyFill="1" applyBorder="1" applyAlignment="1" applyProtection="1">
      <x:alignment vertical="center"/>
    </x:xf>
    <x:xf numFmtId="0" fontId="0" fillId="35" borderId="0" xfId="46" applyFill="1" applyAlignment="1" applyProtection="1">
      <x:alignment vertical="center"/>
    </x:xf>
    <x:xf numFmtId="0" fontId="2" fillId="35" borderId="0" xfId="0" applyFont="1" applyFill="1" applyAlignment="1" applyProtection="1">
      <x:alignment vertical="center"/>
    </x:xf>
    <x:xf numFmtId="0" fontId="2" fillId="46" borderId="0" xfId="0" applyFont="1" applyFill="1" applyAlignment="1" applyProtection="1">
      <x:alignment vertical="center"/>
    </x:xf>
    <x:xf numFmtId="0" fontId="2" fillId="48" borderId="0" xfId="0" applyFont="1" applyFill="1" applyAlignment="1" applyProtection="1">
      <x:alignment vertical="center"/>
    </x:xf>
    <x:xf numFmtId="0" fontId="0" fillId="48" borderId="5" xfId="0" applyFill="1" applyBorder="1" applyAlignment="1" applyProtection="1">
      <x:alignment vertical="center"/>
    </x:xf>
    <x:xf numFmtId="0" fontId="0" fillId="48" borderId="6" xfId="0" applyFill="1" applyBorder="1" applyAlignment="1" applyProtection="1">
      <x:alignment vertical="center"/>
    </x:xf>
    <x:xf numFmtId="0" fontId="0" fillId="49" borderId="0" xfId="46" applyFill="1" applyAlignment="1" applyProtection="1">
      <x:alignment vertical="center"/>
    </x:xf>
    <x:xf numFmtId="0" fontId="0" fillId="5" borderId="0" xfId="0" applyFill="1" applyAlignment="1" applyProtection="1">
      <x:alignment horizontal="right" vertical="center"/>
    </x:xf>
    <x:xf numFmtId="0" fontId="2" fillId="49" borderId="0" xfId="0" applyFont="1" applyFill="1" applyAlignment="1" applyProtection="1">
      <x:alignment vertical="center"/>
    </x:xf>
    <x:xf numFmtId="0" fontId="2" fillId="38" borderId="0" xfId="0" applyFont="1" applyFill="1" applyAlignment="1" applyProtection="1">
      <x:alignment vertical="center"/>
    </x:xf>
    <x:xf numFmtId="0" fontId="0" fillId="49" borderId="5" xfId="0" applyFill="1" applyBorder="1" applyAlignment="1" applyProtection="1">
      <x:alignment vertical="center"/>
    </x:xf>
    <x:xf numFmtId="0" fontId="0" fillId="49" borderId="6" xfId="0" applyFill="1" applyBorder="1" applyAlignment="1" applyProtection="1">
      <x:alignment vertical="center"/>
    </x:xf>
    <x:xf numFmtId="0" fontId="0" fillId="32" borderId="0" xfId="0" applyFill="1" applyAlignment="1" applyProtection="1">
      <x:alignment horizontal="right" vertical="center"/>
    </x:xf>
    <x:xf numFmtId="0" fontId="3" fillId="50" borderId="0" xfId="0" applyFont="1" applyFill="1" applyAlignment="1" applyProtection="1">
      <x:alignment horizontal="right" vertical="center"/>
    </x:xf>
    <x:xf numFmtId="0" fontId="3" fillId="50" borderId="5" xfId="0" applyFont="1" applyFill="1" applyBorder="1" applyAlignment="1" applyProtection="1">
      <x:alignment vertical="center"/>
    </x:xf>
    <x:xf numFmtId="0" fontId="3" fillId="29" borderId="5" xfId="0" applyFont="1" applyFill="1" applyBorder="1" applyAlignment="1" applyProtection="1">
      <x:alignment vertical="center"/>
    </x:xf>
    <x:xf numFmtId="0" fontId="0" fillId="49" borderId="0" xfId="0" applyFill="1" applyAlignment="1" applyProtection="1">
      <x:alignment horizontal="right" vertical="center"/>
    </x:xf>
    <x:xf numFmtId="0" fontId="3" fillId="46" borderId="2" xfId="46" applyNumberFormat="1" applyFont="1" applyFill="1" applyBorder="1" applyAlignment="1" applyProtection="1">
      <x:alignment vertical="center"/>
    </x:xf>
    <x:xf numFmtId="0" fontId="1" fillId="57" borderId="0" xfId="0" applyFont="1" applyFill="1" applyAlignment="1" applyProtection="1">
      <x:alignment vertical="center"/>
    </x:xf>
    <x:xf numFmtId="0" fontId="1" fillId="20" borderId="0" xfId="0" applyFont="1" applyFill="1" applyAlignment="1" applyProtection="1">
      <x:alignment vertical="center"/>
    </x:xf>
    <x:xf numFmtId="0" fontId="1" fillId="60" borderId="0" xfId="0" applyFont="1" applyFill="1" applyAlignment="1" applyProtection="1">
      <x:alignment vertical="center"/>
    </x:xf>
    <x:xf numFmtId="0" fontId="0" fillId="0" borderId="9" xfId="0" applyBorder="1" applyAlignment="1" applyProtection="1">
      <x:alignment vertical="center"/>
    </x:xf>
    <x:xf numFmtId="0" fontId="3" fillId="0" borderId="5" xfId="0" applyFont="1" applyBorder="1" applyAlignment="1" applyProtection="1">
      <x:alignment vertical="center"/>
    </x:xf>
    <x:xf numFmtId="0" fontId="0" fillId="51" borderId="5" xfId="0" applyFill="1" applyBorder="1" applyAlignment="1" applyProtection="1">
      <x:alignment vertical="center"/>
    </x:xf>
    <x:xf numFmtId="0" fontId="0" fillId="54" borderId="10" xfId="0" applyFill="1" applyBorder="1" applyAlignment="1" applyProtection="1">
      <x:alignment vertical="center"/>
    </x:xf>
    <x:xf numFmtId="0" fontId="5" fillId="19" borderId="0" xfId="46" applyFont="1" applyFill="1" applyAlignment="1" applyProtection="1">
      <x:alignment vertical="center"/>
    </x:xf>
    <x:xf numFmtId="0" fontId="5" fillId="19" borderId="1" xfId="46" applyFont="1" applyFill="1" applyBorder="1" applyAlignment="1" applyProtection="1">
      <x:alignment vertical="center"/>
    </x:xf>
    <x:xf numFmtId="0" fontId="5" fillId="19" borderId="4" xfId="46" applyFont="1" applyFill="1" applyBorder="1" applyAlignment="1" applyProtection="1">
      <x:alignment vertical="center"/>
    </x:xf>
    <x:xf numFmtId="0" fontId="0" fillId="38" borderId="4" xfId="0" applyFill="1" applyBorder="1" applyAlignment="1" applyProtection="1">
      <x:alignment vertical="center"/>
    </x:xf>
    <x:xf numFmtId="0" fontId="5" fillId="0" borderId="0" xfId="0" applyFont="1" applyAlignment="1" applyProtection="1">
      <x:alignment horizontal="right" vertical="center"/>
    </x:xf>
    <x:xf numFmtId="0" fontId="17" fillId="0" borderId="0" xfId="0" applyFont="1" applyAlignment="1" applyProtection="1">
      <x:alignment vertical="center"/>
    </x:xf>
    <x:xf numFmtId="0" fontId="5" fillId="0" borderId="0" xfId="0" applyFont="1" applyAlignment="1" applyProtection="1">
      <x:alignment horizontal="right"/>
    </x:xf>
    <x:xf numFmtId="0" fontId="0" fillId="38" borderId="4" xfId="0" applyFill="1" applyBorder="1" applyAlignment="1" applyProtection="1">
      <x:alignment horizontal="right" vertical="center"/>
    </x:xf>
    <x:xf numFmtId="0" fontId="1" fillId="0" borderId="4" xfId="0" applyFont="1" applyBorder="1" applyAlignment="1" applyProtection="1">
      <x:alignment vertical="center"/>
    </x:xf>
    <x:xf numFmtId="0" fontId="0" fillId="0" borderId="4" xfId="0" applyBorder="1" applyAlignment="1" applyProtection="1">
      <x:alignment horizontal="right"/>
    </x:xf>
    <x:xf numFmtId="0" fontId="0" fillId="38" borderId="0" xfId="0" applyFill="1" applyAlignment="1" applyProtection="1">
      <x:alignment horizontal="center" vertical="center"/>
    </x:xf>
    <x:xf numFmtId="0" fontId="0" fillId="0" borderId="8" xfId="0" applyBorder="1" applyAlignment="1" applyProtection="1">
      <x:alignment vertical="center"/>
    </x:xf>
    <x:xf numFmtId="0" fontId="0" fillId="3" borderId="0" xfId="0" applyFill="1" applyAlignment="1" applyProtection="1">
      <x:alignment horizontal="right" vertical="center"/>
    </x:xf>
    <x:xf numFmtId="0" fontId="0" fillId="52" borderId="5" xfId="0" applyFill="1" applyBorder="1" applyAlignment="1" applyProtection="1">
      <x:alignment vertical="center"/>
    </x:xf>
    <x:xf numFmtId="0" fontId="0" fillId="23" borderId="2" xfId="0" applyFill="1" applyBorder="1" applyAlignment="1" applyProtection="1">
      <x:alignment vertical="center"/>
    </x:xf>
    <x:xf numFmtId="0" fontId="2" fillId="53" borderId="2" xfId="0" applyFont="1" applyFill="1" applyBorder="1" applyAlignment="1" applyProtection="1">
      <x:alignment vertical="center"/>
    </x:xf>
    <x:xf numFmtId="0" fontId="2" fillId="40" borderId="2" xfId="0" applyFont="1" applyFill="1" applyBorder="1" applyAlignment="1" applyProtection="1">
      <x:alignment vertical="center"/>
    </x:xf>
    <x:xf numFmtId="0" fontId="0" fillId="31" borderId="2" xfId="0" applyFill="1" applyBorder="1" applyAlignment="1" applyProtection="1">
      <x:alignment horizontal="right" vertical="center"/>
    </x:xf>
    <x:xf numFmtId="0" fontId="3" fillId="31" borderId="2" xfId="46" applyNumberFormat="1" applyFont="1" applyFill="1" applyBorder="1" applyAlignment="1" applyProtection="1">
      <x:alignment vertical="center"/>
    </x:xf>
    <x:xf numFmtId="0" fontId="0" fillId="0" borderId="0" xfId="0" quotePrefix="1" applyAlignment="1" applyProtection="1">
      <x:alignment vertical="center"/>
    </x:xf>
    <x:xf numFmtId="49" fontId="0" fillId="0" borderId="0" xfId="0" quotePrefix="1" applyNumberFormat="1" applyAlignment="1" applyProtection="1">
      <x:alignment vertical="center"/>
    </x:xf>
    <x:xf numFmtId="0" fontId="0" fillId="22" borderId="0" xfId="0" quotePrefix="1" applyFill="1" applyAlignment="1" applyProtection="1">
      <x:alignment vertical="center"/>
    </x:xf>
    <x:xf numFmtId="0" fontId="0" fillId="73" borderId="0" xfId="0" quotePrefix="1" applyFill="1" applyAlignment="1" applyProtection="1">
      <x:alignment vertical="center"/>
    </x:xf>
    <x:xf numFmtId="0" fontId="0" fillId="23" borderId="0" xfId="0" quotePrefix="1" applyFill="1" applyAlignment="1" applyProtection="1">
      <x:alignment vertical="center"/>
    </x:xf>
  </x:cellXfs>
  <x:cellStyles count="58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20% - 着色 1 2" xfId="26"/>
    <x:cellStyle name="检查单元格" xfId="27" builtinId="23"/>
    <x:cellStyle name="20% - 强调文字颜色 6" xfId="28" builtinId="50"/>
    <x:cellStyle name="强调文字颜色 2" xfId="29" builtinId="33"/>
    <x:cellStyle name="链接单元格" xfId="30" builtinId="24"/>
    <x:cellStyle name="汇总" xfId="31" builtinId="25"/>
    <x:cellStyle name="好" xfId="32" builtinId="26"/>
    <x:cellStyle name="适中" xfId="33" builtinId="28"/>
    <x:cellStyle name="20% - 强调文字颜色 5" xfId="34" builtinId="46"/>
    <x:cellStyle name="强调文字颜色 1" xfId="35" builtinId="29"/>
    <x:cellStyle name="20% - 强调文字颜色 1" xfId="36" builtinId="30"/>
    <x:cellStyle name="40% - 强调文字颜色 1" xfId="37" builtinId="31"/>
    <x:cellStyle name="20% - 强调文字颜色 2" xfId="38" builtinId="34"/>
    <x:cellStyle name="40% - 强调文字颜色 2" xfId="39" builtinId="35"/>
    <x:cellStyle name="强调文字颜色 3" xfId="40" builtinId="37"/>
    <x:cellStyle name="常规 3 2" xfId="41"/>
    <x:cellStyle name="强调文字颜色 4" xfId="42" builtinId="41"/>
    <x:cellStyle name="20% - 强调文字颜色 4" xfId="43" builtinId="42"/>
    <x:cellStyle name="40% - 强调文字颜色 4" xfId="44" builtinId="43"/>
    <x:cellStyle name="强调文字颜色 5" xfId="45" builtinId="45"/>
    <x:cellStyle name="常规 2 2" xfId="46"/>
    <x:cellStyle name="40% - 强调文字颜色 5" xfId="47" builtinId="47"/>
    <x:cellStyle name="60% - 强调文字颜色 5" xfId="48" builtinId="48"/>
    <x:cellStyle name="强调文字颜色 6" xfId="49" builtinId="49"/>
    <x:cellStyle name="40% - 强调文字颜色 6" xfId="50" builtinId="51"/>
    <x:cellStyle name="60% - 强调文字颜色 6" xfId="51" builtinId="52"/>
    <x:cellStyle name="差 2" xfId="52"/>
    <x:cellStyle name="常规 4" xfId="53"/>
    <x:cellStyle name="常规 2" xfId="54"/>
    <x:cellStyle name="常规 3" xfId="55"/>
    <x:cellStyle name="常规 4 2" xfId="56"/>
    <x:cellStyle name="常规 5" xfId="57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/>
  <x:colors>
    <x:mruColors>
      <x:color rgb="00F18EFD"/>
      <x:color rgb="00FE99E5"/>
      <x:color rgb="00FEEBF8"/>
      <x:color rgb="00F2E1F4"/>
      <x:color rgb="006A84B7"/>
      <x:color rgb="0033D8E3"/>
      <x:color rgb="00FF0000"/>
      <x:color rgb="00FFBDFF"/>
      <x:color rgb="008DE9FF"/>
      <x:color rgb="00FFFF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XFD8784"/>
  <x:sheetViews>
    <x:sheetView tabSelected="1" workbookViewId="0">
      <x:pane xSplit="4" ySplit="6" topLeftCell="K5955" activePane="bottomRight" state="frozen"/>
      <x:selection/>
      <x:selection pane="topRight"/>
      <x:selection pane="bottomLeft"/>
      <x:selection pane="bottomRight" activeCell="M5963" sqref="M5963"/>
    </x:sheetView>
  </x:sheetViews>
  <x:sheetFormatPr defaultColWidth="0" defaultRowHeight="14.25"/>
  <x:cols>
    <x:col min="1" max="1" width="25.75" customWidth="1"/>
    <x:col min="2" max="2" width="8.825" customWidth="1"/>
    <x:col min="3" max="3" width="14.5833333333333" customWidth="1"/>
    <x:col min="4" max="4" width="11.0833333333333" customWidth="1"/>
    <x:col min="5" max="5" width="16.3333333333333" customWidth="1"/>
    <x:col min="6" max="6" width="18" customWidth="1"/>
    <x:col min="7" max="7" width="14" customWidth="1"/>
    <x:col min="8" max="8" width="17.5833333333333" customWidth="1"/>
    <x:col min="9" max="9" width="16" customWidth="1"/>
    <x:col min="10" max="10" width="19.75" customWidth="1"/>
    <x:col min="11" max="11" width="43" customWidth="1"/>
    <x:col min="12" max="12" width="17.8416666666667" customWidth="1"/>
    <x:col min="13" max="13" width="9.58333333333333" customWidth="1"/>
    <x:col min="14" max="14" width="13.625" customWidth="1"/>
    <x:col min="15" max="15" width="24" customWidth="1"/>
    <x:col min="16" max="16" width="16.3333333333333" customWidth="1"/>
    <x:col min="17" max="17" width="24.8416666666667" customWidth="1"/>
    <x:col min="18" max="18" width="13.0833333333333" customWidth="1"/>
    <x:col min="19" max="20" width="17.5833333333333" customWidth="1"/>
    <x:col min="21" max="22" width="17.75" customWidth="1"/>
    <x:col min="23" max="23" width="13.75" customWidth="1"/>
    <x:col min="24" max="24" width="15.75" customWidth="1"/>
    <x:col min="25" max="25" width="16.0833333333333" customWidth="1"/>
    <x:col min="26" max="27" width="13.75" customWidth="1"/>
    <x:col min="28" max="29" width="13.5833333333333" customWidth="1"/>
    <x:col min="30" max="30" width="12.75" customWidth="1"/>
    <x:col min="31" max="31" width="15.3333333333333" customWidth="1"/>
    <x:col min="32" max="32" width="23.3333333333333" customWidth="1"/>
    <x:col min="33" max="33" width="13" style="80" customWidth="1"/>
    <x:col min="34" max="34" width="13" customWidth="1"/>
    <x:col min="35" max="37" width="20" customWidth="1"/>
    <x:col min="38" max="38" width="7.33333333333333" style="81" customWidth="1"/>
    <x:col min="39" max="43" width="9" style="81" customWidth="1"/>
    <x:col min="44" max="44" width="9" customWidth="1"/>
  </x:cols>
  <x:sheetData>
    <x:row r="1" spans="1:4">
      <x:c r="A1" t="s">
        <x:v>0</x:v>
      </x:c>
      <x:c r="B1">
        <x:v>1</x:v>
      </x:c>
      <x:c r="C1">
        <x:v>9999</x:v>
      </x:c>
      <x:c r="D1">
        <x:v>37</x:v>
      </x:c>
    </x:row>
    <x:row r="2" spans="1:44" s="4" customFormat="1" ht="72" customHeight="1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>
        <x:v>7</x:v>
      </x:c>
      <x:c r="H2" s="82" t="s">
        <x:v>8</x:v>
      </x:c>
      <x:c r="I2" s="4" t="s">
        <x:v>9</x:v>
      </x:c>
      <x:c r="J2" s="83" t="s">
        <x:v>10</x:v>
      </x:c>
      <x:c r="K2" s="4" t="s">
        <x:v>11</x:v>
      </x:c>
      <x:c r="L2" s="4" t="s">
        <x:v>12</x:v>
      </x:c>
      <x:c r="M2" s="4" t="s">
        <x:v>13</x:v>
      </x:c>
      <x:c r="N2" s="4" t="s">
        <x:v>14</x:v>
      </x:c>
      <x:c r="O2" s="4" t="s">
        <x:v>15</x:v>
      </x:c>
      <x:c r="P2" s="4" t="s">
        <x:v>16</x:v>
      </x:c>
      <x:c r="Q2" s="4" t="s">
        <x:v>17</x:v>
      </x:c>
      <x:c r="R2" s="4" t="s">
        <x:v>18</x:v>
      </x:c>
      <x:c r="S2" s="4" t="s">
        <x:v>19</x:v>
      </x:c>
      <x:c r="T2" s="4" t="s">
        <x:v>20</x:v>
      </x:c>
      <x:c r="U2" s="4" t="s">
        <x:v>21</x:v>
      </x:c>
      <x:c r="V2" s="4" t="s">
        <x:v>22</x:v>
      </x:c>
      <x:c r="W2" s="4" t="s">
        <x:v>23</x:v>
      </x:c>
      <x:c r="X2" s="83" t="s">
        <x:v>24</x:v>
      </x:c>
      <x:c r="Y2" s="83" t="s">
        <x:v>25</x:v>
      </x:c>
      <x:c r="Z2" s="83" t="s">
        <x:v>26</x:v>
      </x:c>
      <x:c r="AA2" s="83" t="s">
        <x:v>27</x:v>
      </x:c>
      <x:c r="AB2" s="83" t="s">
        <x:v>28</x:v>
      </x:c>
      <x:c r="AC2" s="83" t="s">
        <x:v>29</x:v>
      </x:c>
      <x:c r="AD2" s="83" t="s">
        <x:v>30</x:v>
      </x:c>
      <x:c r="AE2" s="83" t="s">
        <x:v>31</x:v>
      </x:c>
      <x:c r="AF2" s="83" t="s">
        <x:v>32</x:v>
      </x:c>
      <x:c r="AG2" s="86" t="s">
        <x:v>33</x:v>
      </x:c>
      <x:c r="AH2" s="83" t="s">
        <x:v>34</x:v>
      </x:c>
      <x:c r="AI2" s="4" t="s">
        <x:v>35</x:v>
      </x:c>
      <x:c r="AJ2" s="4" t="s">
        <x:v>36</x:v>
      </x:c>
      <x:c r="AK2" s="4" t="s">
        <x:v>37</x:v>
      </x:c>
      <x:c r="AL2" s="87" t="s">
        <x:v>38</x:v>
      </x:c>
      <x:c r="AM2" s="87" t="s">
        <x:v>39</x:v>
      </x:c>
      <x:c r="AN2" s="87" t="s">
        <x:v>40</x:v>
      </x:c>
      <x:c r="AO2" s="87" t="s">
        <x:v>41</x:v>
      </x:c>
      <x:c r="AP2" s="87" t="s">
        <x:v>42</x:v>
      </x:c>
      <x:c r="AQ2" s="87" t="s">
        <x:v>43</x:v>
      </x:c>
      <x:c r="AR2" s="4" t="s">
        <x:v>44</x:v>
      </x:c>
    </x:row>
    <x:row r="3" spans="1:37">
      <x:c r="A3" t="s">
        <x:v>45</x:v>
      </x:c>
      <x:c r="B3" t="s">
        <x:v>46</x:v>
      </x:c>
      <x:c r="C3" t="s">
        <x:v>47</x:v>
      </x:c>
      <x:c r="D3" t="s">
        <x:v>48</x:v>
      </x:c>
      <x:c r="E3" t="s">
        <x:v>49</x:v>
      </x:c>
      <x:c r="F3" t="s">
        <x:v>50</x:v>
      </x:c>
      <x:c r="G3" t="s">
        <x:v>51</x:v>
      </x:c>
      <x:c r="H3" t="s">
        <x:v>52</x:v>
      </x:c>
      <x:c r="I3" t="s">
        <x:v>53</x:v>
      </x:c>
      <x:c r="J3" t="s">
        <x:v>54</x:v>
      </x:c>
      <x:c r="K3" t="s">
        <x:v>55</x:v>
      </x:c>
      <x:c r="L3" t="s">
        <x:v>56</x:v>
      </x:c>
      <x:c r="M3" t="s">
        <x:v>57</x:v>
      </x:c>
      <x:c r="N3" t="s">
        <x:v>58</x:v>
      </x:c>
      <x:c r="O3" t="s">
        <x:v>59</x:v>
      </x:c>
      <x:c r="P3" t="s">
        <x:v>60</x:v>
      </x:c>
      <x:c r="Q3" t="s">
        <x:v>61</x:v>
      </x:c>
      <x:c r="R3" t="s">
        <x:v>62</x:v>
      </x:c>
      <x:c r="S3" t="s">
        <x:v>63</x:v>
      </x:c>
      <x:c r="T3" t="s">
        <x:v>64</x:v>
      </x:c>
      <x:c r="U3" t="s">
        <x:v>65</x:v>
      </x:c>
      <x:c r="V3" t="s">
        <x:v>66</x:v>
      </x:c>
      <x:c r="W3" t="s">
        <x:v>67</x:v>
      </x:c>
      <x:c r="X3" t="s">
        <x:v>68</x:v>
      </x:c>
      <x:c r="Y3" t="s">
        <x:v>69</x:v>
      </x:c>
      <x:c r="Z3" t="s">
        <x:v>70</x:v>
      </x:c>
      <x:c r="AA3" t="s">
        <x:v>71</x:v>
      </x:c>
      <x:c r="AB3" t="s">
        <x:v>72</x:v>
      </x:c>
      <x:c r="AC3" t="s">
        <x:v>73</x:v>
      </x:c>
      <x:c r="AD3" t="s">
        <x:v>74</x:v>
      </x:c>
      <x:c r="AE3" t="s">
        <x:v>75</x:v>
      </x:c>
      <x:c r="AF3" t="s">
        <x:v>76</x:v>
      </x:c>
      <x:c r="AG3" s="80" t="s">
        <x:v>77</x:v>
      </x:c>
      <x:c r="AH3" t="s">
        <x:v>78</x:v>
      </x:c>
      <x:c r="AI3" t="s">
        <x:v>79</x:v>
      </x:c>
      <x:c r="AJ3" t="s">
        <x:v>80</x:v>
      </x:c>
      <x:c r="AK3" t="s">
        <x:v>81</x:v>
      </x:c>
    </x:row>
    <x:row r="4" spans="1:37">
      <x:c r="A4" t="s">
        <x:v>82</x:v>
      </x:c>
      <x:c r="B4" t="s">
        <x:v>83</x:v>
      </x:c>
      <x:c r="C4" t="s">
        <x:v>84</x:v>
      </x:c>
      <x:c r="D4" t="s">
        <x:v>83</x:v>
      </x:c>
      <x:c r="E4" t="s">
        <x:v>82</x:v>
      </x:c>
      <x:c r="F4" t="s">
        <x:v>82</x:v>
      </x:c>
      <x:c r="G4" t="s">
        <x:v>82</x:v>
      </x:c>
      <x:c r="H4" t="s">
        <x:v>82</x:v>
      </x:c>
      <x:c r="I4" t="s">
        <x:v>85</x:v>
      </x:c>
      <x:c r="J4" t="s">
        <x:v>84</x:v>
      </x:c>
      <x:c r="K4" t="s">
        <x:v>85</x:v>
      </x:c>
      <x:c r="L4" t="s">
        <x:v>82</x:v>
      </x:c>
      <x:c r="M4" s="84" t="s">
        <x:v>86</x:v>
      </x:c>
      <x:c r="N4" t="s">
        <x:v>83</x:v>
      </x:c>
      <x:c r="O4" t="s">
        <x:v>87</x:v>
      </x:c>
      <x:c r="P4" s="84" t="s">
        <x:v>87</x:v>
      </x:c>
      <x:c r="Q4" t="s">
        <x:v>87</x:v>
      </x:c>
      <x:c r="R4" t="s">
        <x:v>84</x:v>
      </x:c>
      <x:c r="S4" t="s">
        <x:v>87</x:v>
      </x:c>
      <x:c r="T4" t="s">
        <x:v>84</x:v>
      </x:c>
      <x:c r="U4" t="s">
        <x:v>82</x:v>
      </x:c>
      <x:c r="V4" t="s">
        <x:v>84</x:v>
      </x:c>
      <x:c r="W4" t="s">
        <x:v>87</x:v>
      </x:c>
      <x:c r="X4" t="s">
        <x:v>82</x:v>
      </x:c>
      <x:c r="Y4" t="s">
        <x:v>82</x:v>
      </x:c>
      <x:c r="Z4" t="s">
        <x:v>87</x:v>
      </x:c>
      <x:c r="AA4" t="s">
        <x:v>84</x:v>
      </x:c>
      <x:c r="AB4" t="s">
        <x:v>84</x:v>
      </x:c>
      <x:c r="AC4" t="s">
        <x:v>84</x:v>
      </x:c>
      <x:c r="AD4" t="s">
        <x:v>87</x:v>
      </x:c>
      <x:c r="AE4" t="s">
        <x:v>84</x:v>
      </x:c>
      <x:c r="AF4" t="s">
        <x:v>82</x:v>
      </x:c>
      <x:c r="AG4" s="80" t="s">
        <x:v>83</x:v>
      </x:c>
      <x:c r="AH4" t="s">
        <x:v>87</x:v>
      </x:c>
      <x:c r="AI4" t="s">
        <x:v>82</x:v>
      </x:c>
      <x:c r="AJ4" t="s">
        <x:v>88</x:v>
      </x:c>
      <x:c r="AK4" t="s">
        <x:v>85</x:v>
      </x:c>
    </x:row>
    <x:row r="5" spans="1:37">
      <x:c r="A5" t="s">
        <x:v>89</x:v>
      </x:c>
      <x:c r="B5" t="s">
        <x:v>90</x:v>
      </x:c>
      <x:c r="C5" t="s">
        <x:v>91</x:v>
      </x:c>
      <x:c r="D5" t="s">
        <x:v>92</x:v>
      </x:c>
      <x:c r="E5" t="s">
        <x:v>91</x:v>
      </x:c>
      <x:c r="F5" t="s">
        <x:v>91</x:v>
      </x:c>
      <x:c r="G5" t="s">
        <x:v>91</x:v>
      </x:c>
      <x:c r="H5" t="s">
        <x:v>91</x:v>
      </x:c>
      <x:c r="I5" t="s">
        <x:v>91</x:v>
      </x:c>
      <x:c r="J5" t="s">
        <x:v>91</x:v>
      </x:c>
      <x:c r="K5" t="s">
        <x:v>91</x:v>
      </x:c>
      <x:c r="L5" t="s">
        <x:v>91</x:v>
      </x:c>
      <x:c r="M5" t="s">
        <x:v>91</x:v>
      </x:c>
      <x:c r="N5" t="s">
        <x:v>92</x:v>
      </x:c>
      <x:c r="O5" t="s">
        <x:v>91</x:v>
      </x:c>
      <x:c r="P5" t="s">
        <x:v>92</x:v>
      </x:c>
      <x:c r="Q5" t="s">
        <x:v>91</x:v>
      </x:c>
      <x:c r="R5" t="s">
        <x:v>91</x:v>
      </x:c>
      <x:c r="S5" t="s">
        <x:v>92</x:v>
      </x:c>
      <x:c r="T5" t="s">
        <x:v>91</x:v>
      </x:c>
      <x:c r="U5" t="s">
        <x:v>92</x:v>
      </x:c>
      <x:c r="V5" t="s">
        <x:v>91</x:v>
      </x:c>
      <x:c r="W5" t="s">
        <x:v>91</x:v>
      </x:c>
      <x:c r="X5" t="s">
        <x:v>91</x:v>
      </x:c>
      <x:c r="Y5" t="s">
        <x:v>91</x:v>
      </x:c>
      <x:c r="Z5" t="s">
        <x:v>91</x:v>
      </x:c>
      <x:c r="AA5" t="s">
        <x:v>91</x:v>
      </x:c>
      <x:c r="AB5" t="s">
        <x:v>91</x:v>
      </x:c>
      <x:c r="AC5" t="s">
        <x:v>91</x:v>
      </x:c>
      <x:c r="AD5" t="s">
        <x:v>91</x:v>
      </x:c>
      <x:c r="AE5" t="s">
        <x:v>91</x:v>
      </x:c>
      <x:c r="AF5" t="s">
        <x:v>91</x:v>
      </x:c>
      <x:c r="AG5" s="80" t="s">
        <x:v>92</x:v>
      </x:c>
      <x:c r="AH5" t="s">
        <x:v>91</x:v>
      </x:c>
      <x:c r="AI5" t="s">
        <x:v>91</x:v>
      </x:c>
      <x:c r="AJ5" t="s">
        <x:v>91</x:v>
      </x:c>
      <x:c r="AK5" t="s">
        <x:v>91</x:v>
      </x:c>
    </x:row>
    <x:row r="6" spans="1:43">
      <x:c r="A6" t="s">
        <x:v>93</x:v>
      </x:c>
      <x:c r="B6" t="s">
        <x:v>94</x:v>
      </x:c>
      <x:c r="AM6" s="81" t="s">
        <x:v>95</x:v>
      </x:c>
      <x:c r="AN6" s="81" t="s">
        <x:v>96</x:v>
      </x:c>
      <x:c r="AO6" s="81" t="s">
        <x:v>97</x:v>
      </x:c>
      <x:c r="AP6" s="81" t="s">
        <x:v>98</x:v>
      </x:c>
      <x:c r="AQ6" s="81" t="s">
        <x:v>99</x:v>
      </x:c>
    </x:row>
    <x:row r="7" spans="1:43">
      <x:c r="A7">
        <x:v>100</x:v>
      </x:c>
      <x:c r="B7" s="61">
        <x:v>1</x:v>
      </x:c>
      <x:c r="C7" s="61">
        <x:v>0.4</x:v>
      </x:c>
      <x:c r="D7" s="61"/>
      <x:c r="E7" s="61"/>
      <x:c r="F7" s="61"/>
      <x:c r="G7" s="61">
        <x:v>1</x:v>
      </x:c>
      <x:c r="H7" s="61"/>
      <x:c r="I7" s="61" t="s">
        <x:v>100</x:v>
      </x:c>
      <x:c r="J7" s="61"/>
      <x:c r="K7" s="61"/>
      <x:c r="M7">
        <x:v>39</x:v>
      </x:c>
      <x:c r="O7" t="s">
        <x:v>101</x:v>
      </x:c>
      <x:c r="AG7" s="80">
        <x:v>1</x:v>
      </x:c>
      <x:c r="AL7" s="81">
        <x:f>IF(ISBLANK(D7),B7,B7&amp;"B")</x:f>
        <x:v>1</x:v>
      </x:c>
      <x:c r="AM7" s="81" t="str">
        <x:f t="shared" ref="AM7:AM70" si="0">IF($F$7=2,$B$7,"")</x:f>
        <x:v/>
      </x:c>
      <x:c r="AN7" s="81" t="str">
        <x:f t="shared" ref="AN7:AN70" si="1">IF($F$7=3,$B$7,"")</x:f>
        <x:v/>
      </x:c>
      <x:c r="AO7" s="81" t="str">
        <x:f t="shared" ref="AO7:AO70" si="2">IF($F$7=4,$B$7,"")</x:f>
        <x:v/>
      </x:c>
      <x:c r="AP7" s="81" t="str">
        <x:f t="shared" ref="AP7:AP70" si="3">IF($F$7=5,$B$7,"")</x:f>
        <x:v/>
      </x:c>
      <x:c r="AQ7" s="81" t="str">
        <x:f t="shared" ref="AQ7:AQ70" si="4">IF($F$7=6,$B$7,"")</x:f>
        <x:v/>
      </x:c>
    </x:row>
    <x:row r="8" spans="1:43">
      <x:c r="A8">
        <x:v>200</x:v>
      </x:c>
      <x:c r="B8" s="61">
        <x:v>1</x:v>
      </x:c>
      <x:c r="C8" s="61">
        <x:v>0.733333333333333</x:v>
      </x:c>
      <x:c r="D8" s="61"/>
      <x:c r="E8" s="61"/>
      <x:c r="F8" s="61"/>
      <x:c r="G8" s="61">
        <x:v>1</x:v>
      </x:c>
      <x:c r="H8" s="61"/>
      <x:c r="I8" s="61" t="s">
        <x:v>102</x:v>
      </x:c>
      <x:c r="J8" s="61"/>
      <x:c r="K8" s="61"/>
      <x:c r="M8">
        <x:v>39</x:v>
      </x:c>
      <x:c r="O8" t="s">
        <x:v>101</x:v>
      </x:c>
      <x:c r="AG8" s="80">
        <x:v>1</x:v>
      </x:c>
      <x:c r="AL8" s="81">
        <x:f t="shared" ref="AL8:AL71" si="5">IF(ISBLANK(D8),B8,B8&amp;"B")</x:f>
        <x:v>1</x:v>
      </x:c>
      <x:c r="AM8" s="81" t="str">
        <x:f t="shared" si="0"/>
        <x:v/>
      </x:c>
      <x:c r="AN8" s="81" t="str">
        <x:f t="shared" si="1"/>
        <x:v/>
      </x:c>
      <x:c r="AO8" s="81" t="str">
        <x:f t="shared" si="2"/>
        <x:v/>
      </x:c>
      <x:c r="AP8" s="81" t="str">
        <x:f t="shared" si="3"/>
        <x:v/>
      </x:c>
      <x:c r="AQ8" s="81" t="str">
        <x:f t="shared" si="4"/>
        <x:v/>
      </x:c>
    </x:row>
    <x:row r="9" spans="1:43">
      <x:c r="A9">
        <x:v>300</x:v>
      </x:c>
      <x:c r="B9" s="61">
        <x:v>1</x:v>
      </x:c>
      <x:c r="C9" s="61">
        <x:v>1.26666666666667</x:v>
      </x:c>
      <x:c r="D9" s="61"/>
      <x:c r="E9" s="61"/>
      <x:c r="F9" s="61"/>
      <x:c r="G9" s="61">
        <x:v>2</x:v>
      </x:c>
      <x:c r="H9" s="61"/>
      <x:c r="I9" s="61" t="s">
        <x:v>103</x:v>
      </x:c>
      <x:c r="J9" s="61"/>
      <x:c r="K9" s="61"/>
      <x:c r="M9">
        <x:v>39</x:v>
      </x:c>
      <x:c r="O9" t="s">
        <x:v>101</x:v>
      </x:c>
      <x:c r="AG9" s="80">
        <x:v>1</x:v>
      </x:c>
      <x:c r="AL9" s="81">
        <x:f t="shared" si="5"/>
        <x:v>1</x:v>
      </x:c>
      <x:c r="AM9" s="81" t="str">
        <x:f t="shared" si="0"/>
        <x:v/>
      </x:c>
      <x:c r="AN9" s="81" t="str">
        <x:f t="shared" si="1"/>
        <x:v/>
      </x:c>
      <x:c r="AO9" s="81" t="str">
        <x:f t="shared" si="2"/>
        <x:v/>
      </x:c>
      <x:c r="AP9" s="81" t="str">
        <x:f t="shared" si="3"/>
        <x:v/>
      </x:c>
      <x:c r="AQ9" s="81" t="str">
        <x:f t="shared" si="4"/>
        <x:v/>
      </x:c>
    </x:row>
    <x:row r="10" spans="1:43">
      <x:c r="A10">
        <x:v>400</x:v>
      </x:c>
      <x:c r="B10" s="61">
        <x:v>9999</x:v>
      </x:c>
      <x:c r="C10" s="61">
        <x:v>2.3</x:v>
      </x:c>
      <x:c r="D10" s="61"/>
      <x:c r="E10" s="61"/>
      <x:c r="F10" s="61"/>
      <x:c r="G10" s="61"/>
      <x:c r="H10" s="61"/>
      <x:c r="I10" s="61" t="s">
        <x:v>104</x:v>
      </x:c>
      <x:c r="J10" s="61"/>
      <x:c r="K10" s="61" t="s">
        <x:v>105</x:v>
      </x:c>
      <x:c r="M10">
        <x:v>39</x:v>
      </x:c>
      <x:c r="O10" t="s">
        <x:v>101</x:v>
      </x:c>
      <x:c r="AG10" s="80">
        <x:v>2</x:v>
      </x:c>
      <x:c r="AL10" s="81">
        <x:f t="shared" si="5"/>
        <x:v>9999</x:v>
      </x:c>
      <x:c r="AM10" s="81" t="str">
        <x:f t="shared" si="0"/>
        <x:v/>
      </x:c>
      <x:c r="AN10" s="81" t="str">
        <x:f t="shared" si="1"/>
        <x:v/>
      </x:c>
      <x:c r="AO10" s="81" t="str">
        <x:f t="shared" si="2"/>
        <x:v/>
      </x:c>
      <x:c r="AP10" s="81" t="str">
        <x:f t="shared" si="3"/>
        <x:v/>
      </x:c>
      <x:c r="AQ10" s="81" t="str">
        <x:f t="shared" si="4"/>
        <x:v/>
      </x:c>
    </x:row>
    <x:row r="11" spans="1:43">
      <x:c r="A11">
        <x:v>500</x:v>
      </x:c>
      <x:c r="B11" s="61">
        <x:v>2</x:v>
      </x:c>
      <x:c r="C11" s="61">
        <x:v>0.566666666666667</x:v>
      </x:c>
      <x:c r="D11" s="61"/>
      <x:c r="E11" s="61"/>
      <x:c r="F11" s="61"/>
      <x:c r="G11" s="61">
        <x:v>5</x:v>
      </x:c>
      <x:c r="H11" s="61"/>
      <x:c r="I11" s="61" t="s">
        <x:v>100</x:v>
      </x:c>
      <x:c r="J11" s="61"/>
      <x:c r="K11" s="61" t="s">
        <x:v>106</x:v>
      </x:c>
      <x:c r="M11">
        <x:v>16</x:v>
      </x:c>
      <x:c r="O11" t="s">
        <x:v>101</x:v>
      </x:c>
      <x:c r="AL11" s="81">
        <x:f t="shared" si="5"/>
        <x:v>2</x:v>
      </x:c>
      <x:c r="AM11" s="81" t="str">
        <x:f t="shared" si="0"/>
        <x:v/>
      </x:c>
      <x:c r="AN11" s="81" t="str">
        <x:f t="shared" si="1"/>
        <x:v/>
      </x:c>
      <x:c r="AO11" s="81" t="str">
        <x:f t="shared" si="2"/>
        <x:v/>
      </x:c>
      <x:c r="AP11" s="81" t="str">
        <x:f t="shared" si="3"/>
        <x:v/>
      </x:c>
      <x:c r="AQ11" s="81" t="str">
        <x:f t="shared" si="4"/>
        <x:v/>
      </x:c>
    </x:row>
    <x:row r="12" spans="1:43">
      <x:c r="A12">
        <x:v>600</x:v>
      </x:c>
      <x:c r="B12" s="61">
        <x:v>2</x:v>
      </x:c>
      <x:c r="C12" s="61">
        <x:v>0.633333333333333</x:v>
      </x:c>
      <x:c r="D12" s="61"/>
      <x:c r="E12" s="61"/>
      <x:c r="F12" s="61"/>
      <x:c r="G12" s="61">
        <x:v>4</x:v>
      </x:c>
      <x:c r="H12" s="61"/>
      <x:c r="I12" s="61" t="s">
        <x:v>102</x:v>
      </x:c>
      <x:c r="J12" s="61"/>
      <x:c r="K12" s="61" t="s">
        <x:v>106</x:v>
      </x:c>
      <x:c r="M12">
        <x:v>16</x:v>
      </x:c>
      <x:c r="O12" t="s">
        <x:v>101</x:v>
      </x:c>
      <x:c r="AL12" s="81">
        <x:f t="shared" si="5"/>
        <x:v>2</x:v>
      </x:c>
      <x:c r="AM12" s="81" t="str">
        <x:f t="shared" si="0"/>
        <x:v/>
      </x:c>
      <x:c r="AN12" s="81" t="str">
        <x:f t="shared" si="1"/>
        <x:v/>
      </x:c>
      <x:c r="AO12" s="81" t="str">
        <x:f t="shared" si="2"/>
        <x:v/>
      </x:c>
      <x:c r="AP12" s="81" t="str">
        <x:f t="shared" si="3"/>
        <x:v/>
      </x:c>
      <x:c r="AQ12" s="81" t="str">
        <x:f t="shared" si="4"/>
        <x:v/>
      </x:c>
    </x:row>
    <x:row r="13" spans="1:43">
      <x:c r="A13">
        <x:v>700</x:v>
      </x:c>
      <x:c r="B13" s="61">
        <x:v>2</x:v>
      </x:c>
      <x:c r="C13" s="61">
        <x:v>0.7</x:v>
      </x:c>
      <x:c r="D13" s="61"/>
      <x:c r="E13" s="61"/>
      <x:c r="F13" s="61"/>
      <x:c r="G13" s="61">
        <x:v>4</x:v>
      </x:c>
      <x:c r="H13" s="61"/>
      <x:c r="I13" s="61" t="s">
        <x:v>103</x:v>
      </x:c>
      <x:c r="J13" s="61"/>
      <x:c r="K13" s="61" t="s">
        <x:v>106</x:v>
      </x:c>
      <x:c r="M13">
        <x:v>16</x:v>
      </x:c>
      <x:c r="O13" t="s">
        <x:v>101</x:v>
      </x:c>
      <x:c r="AL13" s="81">
        <x:f t="shared" si="5"/>
        <x:v>2</x:v>
      </x:c>
      <x:c r="AM13" s="81" t="str">
        <x:f t="shared" si="0"/>
        <x:v/>
      </x:c>
      <x:c r="AN13" s="81" t="str">
        <x:f t="shared" si="1"/>
        <x:v/>
      </x:c>
      <x:c r="AO13" s="81" t="str">
        <x:f t="shared" si="2"/>
        <x:v/>
      </x:c>
      <x:c r="AP13" s="81" t="str">
        <x:f t="shared" si="3"/>
        <x:v/>
      </x:c>
      <x:c r="AQ13" s="81" t="str">
        <x:f t="shared" si="4"/>
        <x:v/>
      </x:c>
    </x:row>
    <x:row r="14" spans="1:43">
      <x:c r="A14">
        <x:v>800</x:v>
      </x:c>
      <x:c r="B14" s="61">
        <x:v>2</x:v>
      </x:c>
      <x:c r="C14" s="61">
        <x:v>0.8</x:v>
      </x:c>
      <x:c r="D14" s="61"/>
      <x:c r="E14" s="61"/>
      <x:c r="F14" s="61"/>
      <x:c r="G14" s="61">
        <x:v>4</x:v>
      </x:c>
      <x:c r="H14" s="61"/>
      <x:c r="I14" s="61" t="s">
        <x:v>104</x:v>
      </x:c>
      <x:c r="J14" s="61"/>
      <x:c r="K14" s="61" t="s">
        <x:v>106</x:v>
      </x:c>
      <x:c r="M14">
        <x:v>16</x:v>
      </x:c>
      <x:c r="O14" t="s">
        <x:v>101</x:v>
      </x:c>
      <x:c r="AL14" s="81">
        <x:f t="shared" si="5"/>
        <x:v>2</x:v>
      </x:c>
      <x:c r="AM14" s="81" t="str">
        <x:f t="shared" si="0"/>
        <x:v/>
      </x:c>
      <x:c r="AN14" s="81" t="str">
        <x:f t="shared" si="1"/>
        <x:v/>
      </x:c>
      <x:c r="AO14" s="81" t="str">
        <x:f t="shared" si="2"/>
        <x:v/>
      </x:c>
      <x:c r="AP14" s="81" t="str">
        <x:f t="shared" si="3"/>
        <x:v/>
      </x:c>
      <x:c r="AQ14" s="81" t="str">
        <x:f t="shared" si="4"/>
        <x:v/>
      </x:c>
    </x:row>
    <x:row r="15" spans="1:43">
      <x:c r="A15">
        <x:v>900</x:v>
      </x:c>
      <x:c r="B15" s="61">
        <x:v>2</x:v>
      </x:c>
      <x:c r="C15" s="61">
        <x:v>0.9</x:v>
      </x:c>
      <x:c r="D15" s="61"/>
      <x:c r="E15" s="61"/>
      <x:c r="F15" s="61"/>
      <x:c r="G15" s="61">
        <x:v>5</x:v>
      </x:c>
      <x:c r="H15" s="61"/>
      <x:c r="I15" s="61" t="s">
        <x:v>100</x:v>
      </x:c>
      <x:c r="J15" s="61"/>
      <x:c r="K15" s="61" t="s">
        <x:v>106</x:v>
      </x:c>
      <x:c r="M15">
        <x:v>16</x:v>
      </x:c>
      <x:c r="O15" t="s">
        <x:v>101</x:v>
      </x:c>
      <x:c r="AL15" s="81">
        <x:f t="shared" si="5"/>
        <x:v>2</x:v>
      </x:c>
      <x:c r="AM15" s="81" t="str">
        <x:f t="shared" si="0"/>
        <x:v/>
      </x:c>
      <x:c r="AN15" s="81" t="str">
        <x:f t="shared" si="1"/>
        <x:v/>
      </x:c>
      <x:c r="AO15" s="81" t="str">
        <x:f t="shared" si="2"/>
        <x:v/>
      </x:c>
      <x:c r="AP15" s="81" t="str">
        <x:f t="shared" si="3"/>
        <x:v/>
      </x:c>
      <x:c r="AQ15" s="81" t="str">
        <x:f t="shared" si="4"/>
        <x:v/>
      </x:c>
    </x:row>
    <x:row r="16" spans="1:43">
      <x:c r="A16">
        <x:v>1000</x:v>
      </x:c>
      <x:c r="B16" s="61">
        <x:v>2</x:v>
      </x:c>
      <x:c r="C16" s="61">
        <x:v>1.03333333333333</x:v>
      </x:c>
      <x:c r="D16" s="61"/>
      <x:c r="E16" s="61"/>
      <x:c r="F16" s="61"/>
      <x:c r="G16" s="61">
        <x:v>5</x:v>
      </x:c>
      <x:c r="H16" s="61"/>
      <x:c r="I16" s="61" t="s">
        <x:v>102</x:v>
      </x:c>
      <x:c r="J16" s="61"/>
      <x:c r="K16" s="61" t="s">
        <x:v>106</x:v>
      </x:c>
      <x:c r="M16">
        <x:v>16</x:v>
      </x:c>
      <x:c r="O16" t="s">
        <x:v>101</x:v>
      </x:c>
      <x:c r="AL16" s="81">
        <x:f t="shared" si="5"/>
        <x:v>2</x:v>
      </x:c>
      <x:c r="AM16" s="81" t="str">
        <x:f t="shared" si="0"/>
        <x:v/>
      </x:c>
      <x:c r="AN16" s="81" t="str">
        <x:f t="shared" si="1"/>
        <x:v/>
      </x:c>
      <x:c r="AO16" s="81" t="str">
        <x:f t="shared" si="2"/>
        <x:v/>
      </x:c>
      <x:c r="AP16" s="81" t="str">
        <x:f t="shared" si="3"/>
        <x:v/>
      </x:c>
      <x:c r="AQ16" s="81" t="str">
        <x:f t="shared" si="4"/>
        <x:v/>
      </x:c>
    </x:row>
    <x:row r="17" spans="1:43">
      <x:c r="A17">
        <x:v>1100</x:v>
      </x:c>
      <x:c r="B17" s="61">
        <x:v>2</x:v>
      </x:c>
      <x:c r="C17" s="61">
        <x:v>1.13333333333333</x:v>
      </x:c>
      <x:c r="D17" s="61"/>
      <x:c r="E17" s="61"/>
      <x:c r="F17" s="61"/>
      <x:c r="G17" s="61">
        <x:v>4</x:v>
      </x:c>
      <x:c r="H17" s="61"/>
      <x:c r="I17" s="61" t="s">
        <x:v>103</x:v>
      </x:c>
      <x:c r="J17" s="61"/>
      <x:c r="K17" s="61" t="s">
        <x:v>106</x:v>
      </x:c>
      <x:c r="M17">
        <x:v>16</x:v>
      </x:c>
      <x:c r="O17" t="s">
        <x:v>101</x:v>
      </x:c>
      <x:c r="AL17" s="81">
        <x:f t="shared" si="5"/>
        <x:v>2</x:v>
      </x:c>
      <x:c r="AM17" s="81" t="str">
        <x:f t="shared" si="0"/>
        <x:v/>
      </x:c>
      <x:c r="AN17" s="81" t="str">
        <x:f t="shared" si="1"/>
        <x:v/>
      </x:c>
      <x:c r="AO17" s="81" t="str">
        <x:f t="shared" si="2"/>
        <x:v/>
      </x:c>
      <x:c r="AP17" s="81" t="str">
        <x:f t="shared" si="3"/>
        <x:v/>
      </x:c>
      <x:c r="AQ17" s="81" t="str">
        <x:f t="shared" si="4"/>
        <x:v/>
      </x:c>
    </x:row>
    <x:row r="18" spans="1:43">
      <x:c r="A18">
        <x:v>1200</x:v>
      </x:c>
      <x:c r="B18" s="61">
        <x:v>2</x:v>
      </x:c>
      <x:c r="C18" s="61">
        <x:v>1.3</x:v>
      </x:c>
      <x:c r="D18" s="61"/>
      <x:c r="E18" s="61"/>
      <x:c r="F18" s="61"/>
      <x:c r="G18" s="61">
        <x:v>5</x:v>
      </x:c>
      <x:c r="H18" s="61"/>
      <x:c r="I18" s="61" t="s">
        <x:v>104</x:v>
      </x:c>
      <x:c r="J18" s="61"/>
      <x:c r="K18" s="61" t="s">
        <x:v>106</x:v>
      </x:c>
      <x:c r="M18">
        <x:v>16</x:v>
      </x:c>
      <x:c r="O18" t="s">
        <x:v>101</x:v>
      </x:c>
      <x:c r="AL18" s="81">
        <x:f t="shared" si="5"/>
        <x:v>2</x:v>
      </x:c>
      <x:c r="AM18" s="81" t="str">
        <x:f t="shared" si="0"/>
        <x:v/>
      </x:c>
      <x:c r="AN18" s="81" t="str">
        <x:f t="shared" si="1"/>
        <x:v/>
      </x:c>
      <x:c r="AO18" s="81" t="str">
        <x:f t="shared" si="2"/>
        <x:v/>
      </x:c>
      <x:c r="AP18" s="81" t="str">
        <x:f t="shared" si="3"/>
        <x:v/>
      </x:c>
      <x:c r="AQ18" s="81" t="str">
        <x:f t="shared" si="4"/>
        <x:v/>
      </x:c>
    </x:row>
    <x:row r="19" spans="1:43">
      <x:c r="A19">
        <x:v>1300</x:v>
      </x:c>
      <x:c r="B19" s="61">
        <x:v>2</x:v>
      </x:c>
      <x:c r="C19" s="61">
        <x:v>1.4</x:v>
      </x:c>
      <x:c r="D19" s="61"/>
      <x:c r="E19" s="61"/>
      <x:c r="F19" s="61"/>
      <x:c r="G19" s="61">
        <x:v>4</x:v>
      </x:c>
      <x:c r="H19" s="61"/>
      <x:c r="I19" s="61" t="s">
        <x:v>100</x:v>
      </x:c>
      <x:c r="J19" s="61"/>
      <x:c r="K19" s="61" t="s">
        <x:v>106</x:v>
      </x:c>
      <x:c r="M19">
        <x:v>16</x:v>
      </x:c>
      <x:c r="O19" t="s">
        <x:v>101</x:v>
      </x:c>
      <x:c r="AL19" s="81">
        <x:f t="shared" si="5"/>
        <x:v>2</x:v>
      </x:c>
      <x:c r="AM19" s="81" t="str">
        <x:f t="shared" si="0"/>
        <x:v/>
      </x:c>
      <x:c r="AN19" s="81" t="str">
        <x:f t="shared" si="1"/>
        <x:v/>
      </x:c>
      <x:c r="AO19" s="81" t="str">
        <x:f t="shared" si="2"/>
        <x:v/>
      </x:c>
      <x:c r="AP19" s="81" t="str">
        <x:f t="shared" si="3"/>
        <x:v/>
      </x:c>
      <x:c r="AQ19" s="81" t="str">
        <x:f t="shared" si="4"/>
        <x:v/>
      </x:c>
    </x:row>
    <x:row r="20" spans="1:43">
      <x:c r="A20">
        <x:v>1400</x:v>
      </x:c>
      <x:c r="B20" s="61">
        <x:v>2</x:v>
      </x:c>
      <x:c r="C20" s="61">
        <x:v>1.56666666666667</x:v>
      </x:c>
      <x:c r="D20" s="61"/>
      <x:c r="E20" s="61"/>
      <x:c r="F20" s="61"/>
      <x:c r="G20" s="61">
        <x:v>4</x:v>
      </x:c>
      <x:c r="H20" s="61"/>
      <x:c r="I20" s="61" t="s">
        <x:v>102</x:v>
      </x:c>
      <x:c r="J20" s="61"/>
      <x:c r="K20" s="61" t="s">
        <x:v>106</x:v>
      </x:c>
      <x:c r="M20">
        <x:v>16</x:v>
      </x:c>
      <x:c r="O20" t="s">
        <x:v>101</x:v>
      </x:c>
      <x:c r="AL20" s="81">
        <x:f t="shared" si="5"/>
        <x:v>2</x:v>
      </x:c>
      <x:c r="AM20" s="81" t="str">
        <x:f t="shared" si="0"/>
        <x:v/>
      </x:c>
      <x:c r="AN20" s="81" t="str">
        <x:f t="shared" si="1"/>
        <x:v/>
      </x:c>
      <x:c r="AO20" s="81" t="str">
        <x:f t="shared" si="2"/>
        <x:v/>
      </x:c>
      <x:c r="AP20" s="81" t="str">
        <x:f t="shared" si="3"/>
        <x:v/>
      </x:c>
      <x:c r="AQ20" s="81" t="str">
        <x:f t="shared" si="4"/>
        <x:v/>
      </x:c>
    </x:row>
    <x:row r="21" spans="1:43">
      <x:c r="A21">
        <x:v>1500</x:v>
      </x:c>
      <x:c r="B21" s="61">
        <x:v>2</x:v>
      </x:c>
      <x:c r="C21" s="61">
        <x:v>1.76666666666667</x:v>
      </x:c>
      <x:c r="D21" s="61"/>
      <x:c r="E21" s="61"/>
      <x:c r="F21" s="61"/>
      <x:c r="G21" s="61">
        <x:v>4</x:v>
      </x:c>
      <x:c r="H21" s="61"/>
      <x:c r="I21" s="61" t="s">
        <x:v>103</x:v>
      </x:c>
      <x:c r="J21" s="61"/>
      <x:c r="K21" s="61" t="s">
        <x:v>106</x:v>
      </x:c>
      <x:c r="M21">
        <x:v>16</x:v>
      </x:c>
      <x:c r="O21" t="s">
        <x:v>101</x:v>
      </x:c>
      <x:c r="AL21" s="81">
        <x:f t="shared" si="5"/>
        <x:v>2</x:v>
      </x:c>
      <x:c r="AM21" s="81" t="str">
        <x:f t="shared" si="0"/>
        <x:v/>
      </x:c>
      <x:c r="AN21" s="81" t="str">
        <x:f t="shared" si="1"/>
        <x:v/>
      </x:c>
      <x:c r="AO21" s="81" t="str">
        <x:f t="shared" si="2"/>
        <x:v/>
      </x:c>
      <x:c r="AP21" s="81" t="str">
        <x:f t="shared" si="3"/>
        <x:v/>
      </x:c>
      <x:c r="AQ21" s="81" t="str">
        <x:f t="shared" si="4"/>
        <x:v/>
      </x:c>
    </x:row>
    <x:row r="22" spans="1:43">
      <x:c r="A22">
        <x:v>1600</x:v>
      </x:c>
      <x:c r="B22" s="61">
        <x:v>2</x:v>
      </x:c>
      <x:c r="C22" s="61">
        <x:v>1.93333333333333</x:v>
      </x:c>
      <x:c r="D22" s="61"/>
      <x:c r="E22" s="61"/>
      <x:c r="F22" s="61"/>
      <x:c r="G22" s="61">
        <x:v>5</x:v>
      </x:c>
      <x:c r="H22" s="61"/>
      <x:c r="I22" s="61" t="s">
        <x:v>104</x:v>
      </x:c>
      <x:c r="J22" s="61"/>
      <x:c r="K22" s="61" t="s">
        <x:v>106</x:v>
      </x:c>
      <x:c r="M22">
        <x:v>16</x:v>
      </x:c>
      <x:c r="O22" t="s">
        <x:v>101</x:v>
      </x:c>
      <x:c r="AL22" s="81">
        <x:f t="shared" si="5"/>
        <x:v>2</x:v>
      </x:c>
      <x:c r="AM22" s="81" t="str">
        <x:f t="shared" si="0"/>
        <x:v/>
      </x:c>
      <x:c r="AN22" s="81" t="str">
        <x:f t="shared" si="1"/>
        <x:v/>
      </x:c>
      <x:c r="AO22" s="81" t="str">
        <x:f t="shared" si="2"/>
        <x:v/>
      </x:c>
      <x:c r="AP22" s="81" t="str">
        <x:f t="shared" si="3"/>
        <x:v/>
      </x:c>
      <x:c r="AQ22" s="81" t="str">
        <x:f t="shared" si="4"/>
        <x:v/>
      </x:c>
    </x:row>
    <x:row r="23" spans="1:43">
      <x:c r="A23">
        <x:v>1700</x:v>
      </x:c>
      <x:c r="B23" s="61">
        <x:v>2</x:v>
      </x:c>
      <x:c r="C23" s="61">
        <x:v>2.23333333333333</x:v>
      </x:c>
      <x:c r="D23" s="61"/>
      <x:c r="E23" s="61"/>
      <x:c r="F23" s="61"/>
      <x:c r="G23" s="61">
        <x:v>5</x:v>
      </x:c>
      <x:c r="H23" s="61"/>
      <x:c r="I23" s="61" t="s">
        <x:v>100</x:v>
      </x:c>
      <x:c r="J23" s="61"/>
      <x:c r="K23" s="61" t="s">
        <x:v>106</x:v>
      </x:c>
      <x:c r="M23">
        <x:v>16</x:v>
      </x:c>
      <x:c r="O23" t="s">
        <x:v>101</x:v>
      </x:c>
      <x:c r="AL23" s="81">
        <x:f t="shared" si="5"/>
        <x:v>2</x:v>
      </x:c>
      <x:c r="AM23" s="81" t="str">
        <x:f t="shared" si="0"/>
        <x:v/>
      </x:c>
      <x:c r="AN23" s="81" t="str">
        <x:f t="shared" si="1"/>
        <x:v/>
      </x:c>
      <x:c r="AO23" s="81" t="str">
        <x:f t="shared" si="2"/>
        <x:v/>
      </x:c>
      <x:c r="AP23" s="81" t="str">
        <x:f t="shared" si="3"/>
        <x:v/>
      </x:c>
      <x:c r="AQ23" s="81" t="str">
        <x:f t="shared" si="4"/>
        <x:v/>
      </x:c>
    </x:row>
    <x:row r="24" spans="1:43" s="5" customFormat="1">
      <x:c r="A24" s="5">
        <x:v>1800</x:v>
      </x:c>
      <x:c r="B24" s="61">
        <x:v>3</x:v>
      </x:c>
      <x:c r="C24" s="61">
        <x:v>2.96666666666667</x:v>
      </x:c>
      <x:c r="D24" s="61"/>
      <x:c r="E24" s="61"/>
      <x:c r="F24" s="61"/>
      <x:c r="G24" s="61"/>
      <x:c r="H24" s="61"/>
      <x:c r="I24" s="61" t="s">
        <x:v>102</x:v>
      </x:c>
      <x:c r="J24" s="61"/>
      <x:c r="K24" s="61"/>
      <x:c r="O24" s="5" t="s">
        <x:v>101</x:v>
      </x:c>
      <x:c r="AG24" s="88"/>
      <x:c r="AL24" s="81">
        <x:f t="shared" si="5"/>
        <x:v>3</x:v>
      </x:c>
      <x:c r="AM24" s="81" t="str">
        <x:f t="shared" si="0"/>
        <x:v/>
      </x:c>
      <x:c r="AN24" s="81" t="str">
        <x:f t="shared" si="1"/>
        <x:v/>
      </x:c>
      <x:c r="AO24" s="81" t="str">
        <x:f t="shared" si="2"/>
        <x:v/>
      </x:c>
      <x:c r="AP24" s="81" t="str">
        <x:f t="shared" si="3"/>
        <x:v/>
      </x:c>
      <x:c r="AQ24" s="81" t="str">
        <x:f t="shared" si="4"/>
        <x:v/>
      </x:c>
    </x:row>
    <x:row r="25" spans="1:43">
      <x:c r="A25">
        <x:v>1900</x:v>
      </x:c>
      <x:c r="B25" s="61">
        <x:v>4</x:v>
      </x:c>
      <x:c r="C25" s="61">
        <x:v>3.4</x:v>
      </x:c>
      <x:c r="D25" s="61"/>
      <x:c r="E25" s="61"/>
      <x:c r="F25" s="61"/>
      <x:c r="G25" s="61"/>
      <x:c r="H25" s="61"/>
      <x:c r="I25" s="61" t="s">
        <x:v>107</x:v>
      </x:c>
      <x:c r="J25" s="61"/>
      <x:c r="K25" s="61"/>
      <x:c r="M25">
        <x:v>16</x:v>
      </x:c>
      <x:c r="O25" t="s">
        <x:v>101</x:v>
      </x:c>
      <x:c r="AL25" s="81">
        <x:f t="shared" si="5"/>
        <x:v>4</x:v>
      </x:c>
      <x:c r="AM25" s="81" t="str">
        <x:f t="shared" si="0"/>
        <x:v/>
      </x:c>
      <x:c r="AN25" s="81" t="str">
        <x:f t="shared" si="1"/>
        <x:v/>
      </x:c>
      <x:c r="AO25" s="81" t="str">
        <x:f t="shared" si="2"/>
        <x:v/>
      </x:c>
      <x:c r="AP25" s="81" t="str">
        <x:f t="shared" si="3"/>
        <x:v/>
      </x:c>
      <x:c r="AQ25" s="81" t="str">
        <x:f t="shared" si="4"/>
        <x:v/>
      </x:c>
    </x:row>
    <x:row r="26" spans="1:43">
      <x:c r="A26">
        <x:v>2000</x:v>
      </x:c>
      <x:c r="B26" s="61">
        <x:v>4</x:v>
      </x:c>
      <x:c r="C26" s="61">
        <x:v>5.67</x:v>
      </x:c>
      <x:c r="D26" s="61">
        <x:v>1</x:v>
      </x:c>
      <x:c r="E26" s="61">
        <x:v>1</x:v>
      </x:c>
      <x:c r="F26" s="61"/>
      <x:c r="G26" s="61"/>
      <x:c r="H26" s="61"/>
      <x:c r="I26" s="61"/>
      <x:c r="J26" s="61"/>
      <x:c r="K26" s="61"/>
      <x:c r="AL26" s="81" t="str">
        <x:f t="shared" si="5"/>
        <x:v>4B</x:v>
      </x:c>
      <x:c r="AM26" s="81" t="str">
        <x:f t="shared" si="0"/>
        <x:v/>
      </x:c>
      <x:c r="AN26" s="81" t="str">
        <x:f t="shared" si="1"/>
        <x:v/>
      </x:c>
      <x:c r="AO26" s="81" t="str">
        <x:f t="shared" si="2"/>
        <x:v/>
      </x:c>
      <x:c r="AP26" s="81" t="str">
        <x:f t="shared" si="3"/>
        <x:v/>
      </x:c>
      <x:c r="AQ26" s="81" t="str">
        <x:f t="shared" si="4"/>
        <x:v/>
      </x:c>
    </x:row>
    <x:row r="27" spans="1:43">
      <x:c r="A27">
        <x:v>2100</x:v>
      </x:c>
      <x:c r="B27" s="61">
        <x:v>5</x:v>
      </x:c>
      <x:c r="C27" s="61">
        <x:v>0.4</x:v>
      </x:c>
      <x:c r="D27" s="61">
        <x:v>1</x:v>
      </x:c>
      <x:c r="E27" s="61">
        <x:v>1</x:v>
      </x:c>
      <x:c r="F27" s="61"/>
      <x:c r="G27" s="61"/>
      <x:c r="H27" s="61"/>
      <x:c r="I27" s="61"/>
      <x:c r="J27" s="61"/>
      <x:c r="K27" s="61"/>
      <x:c r="AL27" s="81" t="str">
        <x:f t="shared" si="5"/>
        <x:v>5B</x:v>
      </x:c>
      <x:c r="AM27" s="81" t="str">
        <x:f t="shared" si="0"/>
        <x:v/>
      </x:c>
      <x:c r="AN27" s="81" t="str">
        <x:f t="shared" si="1"/>
        <x:v/>
      </x:c>
      <x:c r="AO27" s="81" t="str">
        <x:f t="shared" si="2"/>
        <x:v/>
      </x:c>
      <x:c r="AP27" s="81" t="str">
        <x:f t="shared" si="3"/>
        <x:v/>
      </x:c>
      <x:c r="AQ27" s="81" t="str">
        <x:f t="shared" si="4"/>
        <x:v/>
      </x:c>
    </x:row>
    <x:row r="28" spans="1:43">
      <x:c r="A28">
        <x:v>2200</x:v>
      </x:c>
      <x:c r="B28" s="61">
        <x:v>5</x:v>
      </x:c>
      <x:c r="C28" s="61">
        <x:v>5.56666666666667</x:v>
      </x:c>
      <x:c r="D28" s="61"/>
      <x:c r="E28" s="61"/>
      <x:c r="F28" s="61"/>
      <x:c r="G28" s="61">
        <x:v>1</x:v>
      </x:c>
      <x:c r="H28" s="61"/>
      <x:c r="I28" s="61" t="s">
        <x:v>100</x:v>
      </x:c>
      <x:c r="J28" s="61"/>
      <x:c r="K28" s="61"/>
      <x:c r="M28">
        <x:v>16</x:v>
      </x:c>
      <x:c r="O28" t="s">
        <x:v>101</x:v>
      </x:c>
      <x:c r="AL28" s="81">
        <x:f t="shared" si="5"/>
        <x:v>5</x:v>
      </x:c>
      <x:c r="AM28" s="81" t="str">
        <x:f t="shared" si="0"/>
        <x:v/>
      </x:c>
      <x:c r="AN28" s="81" t="str">
        <x:f t="shared" si="1"/>
        <x:v/>
      </x:c>
      <x:c r="AO28" s="81" t="str">
        <x:f t="shared" si="2"/>
        <x:v/>
      </x:c>
      <x:c r="AP28" s="81" t="str">
        <x:f t="shared" si="3"/>
        <x:v/>
      </x:c>
      <x:c r="AQ28" s="81" t="str">
        <x:f t="shared" si="4"/>
        <x:v/>
      </x:c>
    </x:row>
    <x:row r="29" spans="1:43">
      <x:c r="A29">
        <x:v>2300</x:v>
      </x:c>
      <x:c r="B29" s="61">
        <x:v>5</x:v>
      </x:c>
      <x:c r="C29" s="61">
        <x:v>6.23333333333333</x:v>
      </x:c>
      <x:c r="D29" s="61"/>
      <x:c r="E29" s="61"/>
      <x:c r="F29" s="61"/>
      <x:c r="G29" s="61">
        <x:v>1</x:v>
      </x:c>
      <x:c r="H29" s="61"/>
      <x:c r="I29" s="61" t="s">
        <x:v>102</x:v>
      </x:c>
      <x:c r="J29" s="61"/>
      <x:c r="K29" s="61"/>
      <x:c r="M29">
        <x:v>16</x:v>
      </x:c>
      <x:c r="O29" t="s">
        <x:v>101</x:v>
      </x:c>
      <x:c r="AL29" s="81">
        <x:f t="shared" si="5"/>
        <x:v>5</x:v>
      </x:c>
      <x:c r="AM29" s="81" t="str">
        <x:f t="shared" si="0"/>
        <x:v/>
      </x:c>
      <x:c r="AN29" s="81" t="str">
        <x:f t="shared" si="1"/>
        <x:v/>
      </x:c>
      <x:c r="AO29" s="81" t="str">
        <x:f t="shared" si="2"/>
        <x:v/>
      </x:c>
      <x:c r="AP29" s="81" t="str">
        <x:f t="shared" si="3"/>
        <x:v/>
      </x:c>
      <x:c r="AQ29" s="81" t="str">
        <x:f t="shared" si="4"/>
        <x:v/>
      </x:c>
    </x:row>
    <x:row r="30" spans="1:43">
      <x:c r="A30">
        <x:v>2400</x:v>
      </x:c>
      <x:c r="B30" s="61">
        <x:v>5</x:v>
      </x:c>
      <x:c r="C30" s="61">
        <x:v>7.06666666666667</x:v>
      </x:c>
      <x:c r="D30" s="61"/>
      <x:c r="E30" s="61"/>
      <x:c r="F30" s="61"/>
      <x:c r="G30" s="61">
        <x:v>1</x:v>
      </x:c>
      <x:c r="H30" s="61"/>
      <x:c r="I30" s="61" t="s">
        <x:v>108</x:v>
      </x:c>
      <x:c r="J30" s="61"/>
      <x:c r="K30" s="61"/>
      <x:c r="M30">
        <x:v>16</x:v>
      </x:c>
      <x:c r="O30" t="s">
        <x:v>101</x:v>
      </x:c>
      <x:c r="AL30" s="81">
        <x:f t="shared" si="5"/>
        <x:v>5</x:v>
      </x:c>
      <x:c r="AM30" s="81" t="str">
        <x:f t="shared" si="0"/>
        <x:v/>
      </x:c>
      <x:c r="AN30" s="81" t="str">
        <x:f t="shared" si="1"/>
        <x:v/>
      </x:c>
      <x:c r="AO30" s="81" t="str">
        <x:f t="shared" si="2"/>
        <x:v/>
      </x:c>
      <x:c r="AP30" s="81" t="str">
        <x:f t="shared" si="3"/>
        <x:v/>
      </x:c>
      <x:c r="AQ30" s="81" t="str">
        <x:f t="shared" si="4"/>
        <x:v/>
      </x:c>
    </x:row>
    <x:row r="31" spans="1:43">
      <x:c r="A31">
        <x:v>2500</x:v>
      </x:c>
      <x:c r="B31" s="61">
        <x:v>5</x:v>
      </x:c>
      <x:c r="C31" s="61">
        <x:v>8.43333333333333</x:v>
      </x:c>
      <x:c r="D31" s="61"/>
      <x:c r="E31" s="61"/>
      <x:c r="F31" s="61"/>
      <x:c r="G31" s="61">
        <x:v>1</x:v>
      </x:c>
      <x:c r="H31" s="61"/>
      <x:c r="I31" s="61" t="s">
        <x:v>104</x:v>
      </x:c>
      <x:c r="J31" s="61"/>
      <x:c r="K31" s="61"/>
      <x:c r="M31">
        <x:v>16</x:v>
      </x:c>
      <x:c r="O31" t="s">
        <x:v>109</x:v>
      </x:c>
      <x:c r="AL31" s="81">
        <x:f t="shared" si="5"/>
        <x:v>5</x:v>
      </x:c>
      <x:c r="AM31" s="81" t="str">
        <x:f t="shared" si="0"/>
        <x:v/>
      </x:c>
      <x:c r="AN31" s="81" t="str">
        <x:f t="shared" si="1"/>
        <x:v/>
      </x:c>
      <x:c r="AO31" s="81" t="str">
        <x:f t="shared" si="2"/>
        <x:v/>
      </x:c>
      <x:c r="AP31" s="81" t="str">
        <x:f t="shared" si="3"/>
        <x:v/>
      </x:c>
      <x:c r="AQ31" s="81" t="str">
        <x:f t="shared" si="4"/>
        <x:v/>
      </x:c>
    </x:row>
    <x:row r="32" spans="1:43">
      <x:c r="A32">
        <x:v>2600</x:v>
      </x:c>
      <x:c r="B32" s="61">
        <x:v>5</x:v>
      </x:c>
      <x:c r="C32" s="61">
        <x:v>10.1666666666667</x:v>
      </x:c>
      <x:c r="D32" s="61"/>
      <x:c r="E32" s="61"/>
      <x:c r="F32" s="61"/>
      <x:c r="G32" s="61">
        <x:v>2</x:v>
      </x:c>
      <x:c r="H32" s="61"/>
      <x:c r="I32" s="61" t="s">
        <x:v>100</x:v>
      </x:c>
      <x:c r="J32" s="61"/>
      <x:c r="K32" s="61"/>
      <x:c r="M32">
        <x:v>103</x:v>
      </x:c>
      <x:c r="N32">
        <x:v>1</x:v>
      </x:c>
      <x:c r="O32" t="s">
        <x:v>101</x:v>
      </x:c>
      <x:c r="AL32" s="81">
        <x:f t="shared" si="5"/>
        <x:v>5</x:v>
      </x:c>
      <x:c r="AM32" s="81" t="str">
        <x:f t="shared" si="0"/>
        <x:v/>
      </x:c>
      <x:c r="AN32" s="81" t="str">
        <x:f t="shared" si="1"/>
        <x:v/>
      </x:c>
      <x:c r="AO32" s="81" t="str">
        <x:f t="shared" si="2"/>
        <x:v/>
      </x:c>
      <x:c r="AP32" s="81" t="str">
        <x:f t="shared" si="3"/>
        <x:v/>
      </x:c>
      <x:c r="AQ32" s="81" t="str">
        <x:f t="shared" si="4"/>
        <x:v/>
      </x:c>
    </x:row>
    <x:row r="33" spans="1:43">
      <x:c r="A33">
        <x:v>2700</x:v>
      </x:c>
      <x:c r="B33" s="61">
        <x:v>8</x:v>
      </x:c>
      <x:c r="C33" s="61">
        <x:v>0.9</x:v>
      </x:c>
      <x:c r="D33" s="61"/>
      <x:c r="E33" s="61"/>
      <x:c r="F33" s="61"/>
      <x:c r="G33" s="61"/>
      <x:c r="H33" s="61"/>
      <x:c r="I33" s="61" t="s">
        <x:v>110</x:v>
      </x:c>
      <x:c r="J33" s="61">
        <x:v>0.6</x:v>
      </x:c>
      <x:c r="K33" s="61"/>
      <x:c r="M33">
        <x:v>16</x:v>
      </x:c>
      <x:c r="O33" t="s">
        <x:v>101</x:v>
      </x:c>
      <x:c r="AG33" s="80">
        <x:v>2</x:v>
      </x:c>
      <x:c r="AL33" s="81">
        <x:f t="shared" si="5"/>
        <x:v>8</x:v>
      </x:c>
      <x:c r="AM33" s="81" t="str">
        <x:f t="shared" si="0"/>
        <x:v/>
      </x:c>
      <x:c r="AN33" s="81" t="str">
        <x:f t="shared" si="1"/>
        <x:v/>
      </x:c>
      <x:c r="AO33" s="81" t="str">
        <x:f t="shared" si="2"/>
        <x:v/>
      </x:c>
      <x:c r="AP33" s="81" t="str">
        <x:f t="shared" si="3"/>
        <x:v/>
      </x:c>
      <x:c r="AQ33" s="81" t="str">
        <x:f t="shared" si="4"/>
        <x:v/>
      </x:c>
    </x:row>
    <x:row r="34" spans="1:43">
      <x:c r="A34">
        <x:v>2800</x:v>
      </x:c>
      <x:c r="B34" s="61">
        <x:v>8</x:v>
      </x:c>
      <x:c r="C34" s="61">
        <x:v>2.3</x:v>
      </x:c>
      <x:c r="D34" s="61">
        <x:v>1</x:v>
      </x:c>
      <x:c r="E34" s="61"/>
      <x:c r="F34" s="61"/>
      <x:c r="G34" s="61"/>
      <x:c r="H34" s="61">
        <x:v>1</x:v>
      </x:c>
      <x:c r="I34" s="61"/>
      <x:c r="J34" s="61"/>
      <x:c r="K34" s="61"/>
      <x:c r="AL34" s="81" t="str">
        <x:f t="shared" si="5"/>
        <x:v>8B</x:v>
      </x:c>
      <x:c r="AM34" s="81" t="str">
        <x:f t="shared" si="0"/>
        <x:v/>
      </x:c>
      <x:c r="AN34" s="81" t="str">
        <x:f t="shared" si="1"/>
        <x:v/>
      </x:c>
      <x:c r="AO34" s="81" t="str">
        <x:f t="shared" si="2"/>
        <x:v/>
      </x:c>
      <x:c r="AP34" s="81" t="str">
        <x:f t="shared" si="3"/>
        <x:v/>
      </x:c>
      <x:c r="AQ34" s="81" t="str">
        <x:f t="shared" si="4"/>
        <x:v/>
      </x:c>
    </x:row>
    <x:row r="35" spans="1:43">
      <x:c r="A35">
        <x:v>2900</x:v>
      </x:c>
      <x:c r="B35" s="61">
        <x:v>6</x:v>
      </x:c>
      <x:c r="C35" s="61">
        <x:v>0.6</x:v>
      </x:c>
      <x:c r="D35" s="61"/>
      <x:c r="E35" s="61"/>
      <x:c r="F35" s="61"/>
      <x:c r="G35" s="61"/>
      <x:c r="H35" s="61"/>
      <x:c r="I35" s="61" t="s">
        <x:v>100</x:v>
      </x:c>
      <x:c r="J35" s="61"/>
      <x:c r="K35" s="61"/>
      <x:c r="M35">
        <x:v>40</x:v>
      </x:c>
      <x:c r="O35" t="s">
        <x:v>101</x:v>
      </x:c>
      <x:c r="AL35" s="81">
        <x:f t="shared" si="5"/>
        <x:v>6</x:v>
      </x:c>
      <x:c r="AM35" s="81" t="str">
        <x:f t="shared" si="0"/>
        <x:v/>
      </x:c>
      <x:c r="AN35" s="81" t="str">
        <x:f t="shared" si="1"/>
        <x:v/>
      </x:c>
      <x:c r="AO35" s="81" t="str">
        <x:f t="shared" si="2"/>
        <x:v/>
      </x:c>
      <x:c r="AP35" s="81" t="str">
        <x:f t="shared" si="3"/>
        <x:v/>
      </x:c>
      <x:c r="AQ35" s="81" t="str">
        <x:f t="shared" si="4"/>
        <x:v/>
      </x:c>
    </x:row>
    <x:row r="36" spans="1:43" s="5" customFormat="1">
      <x:c r="A36" s="5">
        <x:v>3000</x:v>
      </x:c>
      <x:c r="B36" s="61">
        <x:v>7</x:v>
      </x:c>
      <x:c r="C36" s="61">
        <x:v>1.8</x:v>
      </x:c>
      <x:c r="D36" s="61"/>
      <x:c r="E36" s="61"/>
      <x:c r="F36" s="61"/>
      <x:c r="G36" s="61">
        <x:v>1</x:v>
      </x:c>
      <x:c r="H36" s="61"/>
      <x:c r="I36" s="61" t="s">
        <x:v>100</x:v>
      </x:c>
      <x:c r="J36" s="61"/>
      <x:c r="K36" s="61"/>
      <x:c r="M36" s="5">
        <x:v>16</x:v>
      </x:c>
      <x:c r="O36" s="5" t="s">
        <x:v>101</x:v>
      </x:c>
      <x:c r="AG36" s="88"/>
      <x:c r="AL36" s="81">
        <x:f t="shared" si="5"/>
        <x:v>7</x:v>
      </x:c>
      <x:c r="AM36" s="81" t="str">
        <x:f t="shared" si="0"/>
        <x:v/>
      </x:c>
      <x:c r="AN36" s="81" t="str">
        <x:f t="shared" si="1"/>
        <x:v/>
      </x:c>
      <x:c r="AO36" s="81" t="str">
        <x:f t="shared" si="2"/>
        <x:v/>
      </x:c>
      <x:c r="AP36" s="81" t="str">
        <x:f t="shared" si="3"/>
        <x:v/>
      </x:c>
      <x:c r="AQ36" s="81" t="str">
        <x:f t="shared" si="4"/>
        <x:v/>
      </x:c>
    </x:row>
    <x:row r="37" spans="1:43" s="5" customFormat="1">
      <x:c r="A37" s="5">
        <x:v>3100</x:v>
      </x:c>
      <x:c r="B37" s="61">
        <x:v>7</x:v>
      </x:c>
      <x:c r="C37" s="61">
        <x:v>3.4</x:v>
      </x:c>
      <x:c r="D37" s="61"/>
      <x:c r="E37" s="61"/>
      <x:c r="F37" s="61"/>
      <x:c r="G37" s="61">
        <x:v>1</x:v>
      </x:c>
      <x:c r="H37" s="61"/>
      <x:c r="I37" s="61" t="s">
        <x:v>108</x:v>
      </x:c>
      <x:c r="J37" s="61"/>
      <x:c r="K37" s="61"/>
      <x:c r="M37" s="5">
        <x:v>16</x:v>
      </x:c>
      <x:c r="O37" s="5" t="s">
        <x:v>101</x:v>
      </x:c>
      <x:c r="AG37" s="88"/>
      <x:c r="AL37" s="81">
        <x:f t="shared" si="5"/>
        <x:v>7</x:v>
      </x:c>
      <x:c r="AM37" s="81" t="str">
        <x:f t="shared" si="0"/>
        <x:v/>
      </x:c>
      <x:c r="AN37" s="81" t="str">
        <x:f t="shared" si="1"/>
        <x:v/>
      </x:c>
      <x:c r="AO37" s="81" t="str">
        <x:f t="shared" si="2"/>
        <x:v/>
      </x:c>
      <x:c r="AP37" s="81" t="str">
        <x:f t="shared" si="3"/>
        <x:v/>
      </x:c>
      <x:c r="AQ37" s="81" t="str">
        <x:f t="shared" si="4"/>
        <x:v/>
      </x:c>
    </x:row>
    <x:row r="38" spans="1:43" s="5" customFormat="1">
      <x:c r="A38" s="5">
        <x:v>3200</x:v>
      </x:c>
      <x:c r="B38" s="61">
        <x:v>7</x:v>
      </x:c>
      <x:c r="C38" s="61">
        <x:v>5.56666666666667</x:v>
      </x:c>
      <x:c r="D38" s="61"/>
      <x:c r="E38" s="61"/>
      <x:c r="F38" s="61"/>
      <x:c r="G38" s="61">
        <x:v>2</x:v>
      </x:c>
      <x:c r="H38" s="61"/>
      <x:c r="I38" s="61" t="s">
        <x:v>111</x:v>
      </x:c>
      <x:c r="J38" s="61">
        <x:v>0.8</x:v>
      </x:c>
      <x:c r="K38" s="61"/>
      <x:c r="M38" s="5">
        <x:v>16</x:v>
      </x:c>
      <x:c r="O38" s="5" t="s">
        <x:v>101</x:v>
      </x:c>
      <x:c r="AG38" s="88"/>
      <x:c r="AL38" s="81">
        <x:f t="shared" si="5"/>
        <x:v>7</x:v>
      </x:c>
      <x:c r="AM38" s="81" t="str">
        <x:f t="shared" si="0"/>
        <x:v/>
      </x:c>
      <x:c r="AN38" s="81" t="str">
        <x:f t="shared" si="1"/>
        <x:v/>
      </x:c>
      <x:c r="AO38" s="81" t="str">
        <x:f t="shared" si="2"/>
        <x:v/>
      </x:c>
      <x:c r="AP38" s="81" t="str">
        <x:f t="shared" si="3"/>
        <x:v/>
      </x:c>
      <x:c r="AQ38" s="81" t="str">
        <x:f t="shared" si="4"/>
        <x:v/>
      </x:c>
    </x:row>
    <x:row r="39" spans="1:43" s="5" customFormat="1">
      <x:c r="A39" s="5">
        <x:v>3300</x:v>
      </x:c>
      <x:c r="B39" s="61">
        <x:v>7</x:v>
      </x:c>
      <x:c r="C39" s="61">
        <x:v>6.5</x:v>
      </x:c>
      <x:c r="D39" s="61">
        <x:v>1</x:v>
      </x:c>
      <x:c r="E39" s="61"/>
      <x:c r="F39" s="61"/>
      <x:c r="G39" s="61"/>
      <x:c r="H39" s="61">
        <x:v>1</x:v>
      </x:c>
      <x:c r="I39" s="61"/>
      <x:c r="J39" s="61"/>
      <x:c r="K39" s="61"/>
      <x:c r="AG39" s="88"/>
      <x:c r="AL39" s="81" t="str">
        <x:f t="shared" si="5"/>
        <x:v>7B</x:v>
      </x:c>
      <x:c r="AM39" s="81" t="str">
        <x:f t="shared" si="0"/>
        <x:v/>
      </x:c>
      <x:c r="AN39" s="81" t="str">
        <x:f t="shared" si="1"/>
        <x:v/>
      </x:c>
      <x:c r="AO39" s="81" t="str">
        <x:f t="shared" si="2"/>
        <x:v/>
      </x:c>
      <x:c r="AP39" s="81" t="str">
        <x:f t="shared" si="3"/>
        <x:v/>
      </x:c>
      <x:c r="AQ39" s="81" t="str">
        <x:f t="shared" si="4"/>
        <x:v/>
      </x:c>
    </x:row>
    <x:row r="40" spans="1:43">
      <x:c r="A40">
        <x:v>3400</x:v>
      </x:c>
      <x:c r="B40" s="53">
        <x:v>9</x:v>
      </x:c>
      <x:c r="C40" s="53">
        <x:v>0.3</x:v>
      </x:c>
      <x:c r="D40" s="53"/>
      <x:c r="E40" s="53"/>
      <x:c r="F40" s="53"/>
      <x:c r="G40" s="53">
        <x:v>1</x:v>
      </x:c>
      <x:c r="H40" s="53"/>
      <x:c r="I40" s="53" t="s">
        <x:v>100</x:v>
      </x:c>
      <x:c r="J40" s="53"/>
      <x:c r="K40" s="53"/>
      <x:c r="M40">
        <x:v>795</x:v>
      </x:c>
      <x:c r="O40" t="s">
        <x:v>101</x:v>
      </x:c>
      <x:c r="AL40" s="81">
        <x:f t="shared" si="5"/>
        <x:v>9</x:v>
      </x:c>
      <x:c r="AM40" s="81" t="str">
        <x:f t="shared" si="0"/>
        <x:v/>
      </x:c>
      <x:c r="AN40" s="81" t="str">
        <x:f t="shared" si="1"/>
        <x:v/>
      </x:c>
      <x:c r="AO40" s="81" t="str">
        <x:f t="shared" si="2"/>
        <x:v/>
      </x:c>
      <x:c r="AP40" s="81" t="str">
        <x:f t="shared" si="3"/>
        <x:v/>
      </x:c>
      <x:c r="AQ40" s="81" t="str">
        <x:f t="shared" si="4"/>
        <x:v/>
      </x:c>
    </x:row>
    <x:row r="41" spans="1:43">
      <x:c r="A41">
        <x:v>3500</x:v>
      </x:c>
      <x:c r="B41" s="53">
        <x:v>9</x:v>
      </x:c>
      <x:c r="C41" s="53">
        <x:v>0.633333333333333</x:v>
      </x:c>
      <x:c r="D41" s="53"/>
      <x:c r="E41" s="53"/>
      <x:c r="F41" s="53"/>
      <x:c r="G41" s="53">
        <x:v>1</x:v>
      </x:c>
      <x:c r="H41" s="53"/>
      <x:c r="I41" s="53" t="s">
        <x:v>102</x:v>
      </x:c>
      <x:c r="J41" s="53"/>
      <x:c r="K41" s="53"/>
      <x:c r="M41">
        <x:v>795</x:v>
      </x:c>
      <x:c r="O41" t="s">
        <x:v>101</x:v>
      </x:c>
      <x:c r="AL41" s="81">
        <x:f t="shared" si="5"/>
        <x:v>9</x:v>
      </x:c>
      <x:c r="AM41" s="81" t="str">
        <x:f t="shared" si="0"/>
        <x:v/>
      </x:c>
      <x:c r="AN41" s="81" t="str">
        <x:f t="shared" si="1"/>
        <x:v/>
      </x:c>
      <x:c r="AO41" s="81" t="str">
        <x:f t="shared" si="2"/>
        <x:v/>
      </x:c>
      <x:c r="AP41" s="81" t="str">
        <x:f t="shared" si="3"/>
        <x:v/>
      </x:c>
      <x:c r="AQ41" s="81" t="str">
        <x:f t="shared" si="4"/>
        <x:v/>
      </x:c>
    </x:row>
    <x:row r="42" spans="1:43">
      <x:c r="A42">
        <x:v>3600</x:v>
      </x:c>
      <x:c r="B42" s="53">
        <x:v>9</x:v>
      </x:c>
      <x:c r="C42" s="53">
        <x:v>0.966666666666667</x:v>
      </x:c>
      <x:c r="D42" s="53"/>
      <x:c r="E42" s="53"/>
      <x:c r="F42" s="53"/>
      <x:c r="G42" s="53">
        <x:v>1</x:v>
      </x:c>
      <x:c r="H42" s="53"/>
      <x:c r="I42" s="53" t="s">
        <x:v>103</x:v>
      </x:c>
      <x:c r="J42" s="53"/>
      <x:c r="K42" s="53"/>
      <x:c r="M42">
        <x:v>795</x:v>
      </x:c>
      <x:c r="O42" t="s">
        <x:v>101</x:v>
      </x:c>
      <x:c r="AG42" s="80">
        <x:v>1</x:v>
      </x:c>
      <x:c r="AL42" s="81">
        <x:f t="shared" si="5"/>
        <x:v>9</x:v>
      </x:c>
      <x:c r="AM42" s="81" t="str">
        <x:f t="shared" si="0"/>
        <x:v/>
      </x:c>
      <x:c r="AN42" s="81" t="str">
        <x:f t="shared" si="1"/>
        <x:v/>
      </x:c>
      <x:c r="AO42" s="81" t="str">
        <x:f t="shared" si="2"/>
        <x:v/>
      </x:c>
      <x:c r="AP42" s="81" t="str">
        <x:f t="shared" si="3"/>
        <x:v/>
      </x:c>
      <x:c r="AQ42" s="81" t="str">
        <x:f t="shared" si="4"/>
        <x:v/>
      </x:c>
    </x:row>
    <x:row r="43" spans="1:43">
      <x:c r="A43">
        <x:v>3700</x:v>
      </x:c>
      <x:c r="B43" s="53">
        <x:v>9</x:v>
      </x:c>
      <x:c r="C43" s="53">
        <x:v>1.86666666666667</x:v>
      </x:c>
      <x:c r="D43" s="53"/>
      <x:c r="E43" s="53"/>
      <x:c r="F43" s="53"/>
      <x:c r="G43" s="53">
        <x:v>2</x:v>
      </x:c>
      <x:c r="H43" s="53"/>
      <x:c r="I43" s="53" t="s">
        <x:v>104</x:v>
      </x:c>
      <x:c r="J43" s="53"/>
      <x:c r="K43" s="53"/>
      <x:c r="M43">
        <x:v>795</x:v>
      </x:c>
      <x:c r="O43" t="s">
        <x:v>101</x:v>
      </x:c>
      <x:c r="AG43" s="80">
        <x:v>2</x:v>
      </x:c>
      <x:c r="AL43" s="81">
        <x:f t="shared" si="5"/>
        <x:v>9</x:v>
      </x:c>
      <x:c r="AM43" s="81" t="str">
        <x:f t="shared" si="0"/>
        <x:v/>
      </x:c>
      <x:c r="AN43" s="81" t="str">
        <x:f t="shared" si="1"/>
        <x:v/>
      </x:c>
      <x:c r="AO43" s="81" t="str">
        <x:f t="shared" si="2"/>
        <x:v/>
      </x:c>
      <x:c r="AP43" s="81" t="str">
        <x:f t="shared" si="3"/>
        <x:v/>
      </x:c>
      <x:c r="AQ43" s="81" t="str">
        <x:f t="shared" si="4"/>
        <x:v/>
      </x:c>
    </x:row>
    <x:row r="44" spans="1:43">
      <x:c r="A44">
        <x:v>3800</x:v>
      </x:c>
      <x:c r="B44" s="53">
        <x:v>10</x:v>
      </x:c>
      <x:c r="C44" s="53">
        <x:v>2.46666666666667</x:v>
      </x:c>
      <x:c r="D44" s="53"/>
      <x:c r="E44" s="53"/>
      <x:c r="F44" s="53"/>
      <x:c r="G44" s="53"/>
      <x:c r="H44" s="53"/>
      <x:c r="I44" s="53" t="s">
        <x:v>112</x:v>
      </x:c>
      <x:c r="J44" s="53"/>
      <x:c r="K44" s="53"/>
      <x:c r="M44">
        <x:v>795</x:v>
      </x:c>
      <x:c r="O44" t="s">
        <x:v>101</x:v>
      </x:c>
      <x:c r="AG44" s="80">
        <x:v>2</x:v>
      </x:c>
      <x:c r="AL44" s="81">
        <x:f t="shared" si="5"/>
        <x:v>10</x:v>
      </x:c>
      <x:c r="AM44" s="81" t="str">
        <x:f t="shared" si="0"/>
        <x:v/>
      </x:c>
      <x:c r="AN44" s="81" t="str">
        <x:f t="shared" si="1"/>
        <x:v/>
      </x:c>
      <x:c r="AO44" s="81" t="str">
        <x:f t="shared" si="2"/>
        <x:v/>
      </x:c>
      <x:c r="AP44" s="81" t="str">
        <x:f t="shared" si="3"/>
        <x:v/>
      </x:c>
      <x:c r="AQ44" s="81" t="str">
        <x:f t="shared" si="4"/>
        <x:v/>
      </x:c>
    </x:row>
    <x:row r="45" spans="1:43">
      <x:c r="A45">
        <x:v>3900</x:v>
      </x:c>
      <x:c r="B45" s="53">
        <x:v>11</x:v>
      </x:c>
      <x:c r="C45" s="53">
        <x:v>0.4</x:v>
      </x:c>
      <x:c r="D45" s="53"/>
      <x:c r="E45" s="53"/>
      <x:c r="F45" s="53"/>
      <x:c r="G45" s="53"/>
      <x:c r="H45" s="53"/>
      <x:c r="I45" s="53" t="s">
        <x:v>100</x:v>
      </x:c>
      <x:c r="J45" s="53"/>
      <x:c r="K45" s="53" t="s">
        <x:v>113</x:v>
      </x:c>
      <x:c r="M45">
        <x:v>796</x:v>
      </x:c>
      <x:c r="O45" t="s">
        <x:v>101</x:v>
      </x:c>
      <x:c r="U45">
        <x:v>432</x:v>
      </x:c>
      <x:c r="V45">
        <x:v>0.2</x:v>
      </x:c>
      <x:c r="W45" s="85" t="s">
        <x:v>114</x:v>
      </x:c>
      <x:c r="X45">
        <x:v>4</x:v>
      </x:c>
      <x:c r="Y45">
        <x:v>0</x:v>
      </x:c>
      <x:c r="Z45" t="s">
        <x:v>115</x:v>
      </x:c>
      <x:c r="AA45">
        <x:v>18</x:v>
      </x:c>
      <x:c r="AD45" t="s">
        <x:v>116</x:v>
      </x:c>
      <x:c r="AG45" s="80">
        <x:v>2</x:v>
      </x:c>
      <x:c r="AL45" s="81">
        <x:f t="shared" si="5"/>
        <x:v>11</x:v>
      </x:c>
      <x:c r="AM45" s="81" t="str">
        <x:f t="shared" si="0"/>
        <x:v/>
      </x:c>
      <x:c r="AN45" s="81" t="str">
        <x:f t="shared" si="1"/>
        <x:v/>
      </x:c>
      <x:c r="AO45" s="81" t="str">
        <x:f t="shared" si="2"/>
        <x:v/>
      </x:c>
      <x:c r="AP45" s="81" t="str">
        <x:f t="shared" si="3"/>
        <x:v/>
      </x:c>
      <x:c r="AQ45" s="81" t="str">
        <x:f t="shared" si="4"/>
        <x:v/>
      </x:c>
    </x:row>
    <x:row r="46" spans="1:43">
      <x:c r="A46">
        <x:v>4000</x:v>
      </x:c>
      <x:c r="B46" s="53">
        <x:v>12</x:v>
      </x:c>
      <x:c r="C46" s="53">
        <x:v>2.06666666666667</x:v>
      </x:c>
      <x:c r="D46" s="53"/>
      <x:c r="E46" s="53"/>
      <x:c r="F46" s="53"/>
      <x:c r="G46" s="53"/>
      <x:c r="H46" s="53"/>
      <x:c r="I46" s="53" t="s">
        <x:v>112</x:v>
      </x:c>
      <x:c r="J46" s="53"/>
      <x:c r="K46" s="53"/>
      <x:c r="M46">
        <x:v>795</x:v>
      </x:c>
      <x:c r="O46" t="s">
        <x:v>101</x:v>
      </x:c>
      <x:c r="AL46" s="81">
        <x:f t="shared" si="5"/>
        <x:v>12</x:v>
      </x:c>
      <x:c r="AM46" s="81" t="str">
        <x:f t="shared" si="0"/>
        <x:v/>
      </x:c>
      <x:c r="AN46" s="81" t="str">
        <x:f t="shared" si="1"/>
        <x:v/>
      </x:c>
      <x:c r="AO46" s="81" t="str">
        <x:f t="shared" si="2"/>
        <x:v/>
      </x:c>
      <x:c r="AP46" s="81" t="str">
        <x:f t="shared" si="3"/>
        <x:v/>
      </x:c>
      <x:c r="AQ46" s="81" t="str">
        <x:f t="shared" si="4"/>
        <x:v/>
      </x:c>
    </x:row>
    <x:row r="47" spans="1:43">
      <x:c r="A47">
        <x:v>4100</x:v>
      </x:c>
      <x:c r="B47" s="53">
        <x:v>13</x:v>
      </x:c>
      <x:c r="C47" s="53">
        <x:v>2.66666666666667</x:v>
      </x:c>
      <x:c r="D47" s="53">
        <x:v>1</x:v>
      </x:c>
      <x:c r="E47" s="53">
        <x:v>1</x:v>
      </x:c>
      <x:c r="F47" s="53"/>
      <x:c r="G47" s="53"/>
      <x:c r="H47" s="53"/>
      <x:c r="I47" s="53"/>
      <x:c r="J47" s="53"/>
      <x:c r="K47" s="53"/>
      <x:c r="AL47" s="81" t="str">
        <x:f t="shared" si="5"/>
        <x:v>13B</x:v>
      </x:c>
      <x:c r="AM47" s="81" t="str">
        <x:f t="shared" si="0"/>
        <x:v/>
      </x:c>
      <x:c r="AN47" s="81" t="str">
        <x:f t="shared" si="1"/>
        <x:v/>
      </x:c>
      <x:c r="AO47" s="81" t="str">
        <x:f t="shared" si="2"/>
        <x:v/>
      </x:c>
      <x:c r="AP47" s="81" t="str">
        <x:f t="shared" si="3"/>
        <x:v/>
      </x:c>
      <x:c r="AQ47" s="81" t="str">
        <x:f t="shared" si="4"/>
        <x:v/>
      </x:c>
    </x:row>
    <x:row r="48" spans="1:43">
      <x:c r="A48">
        <x:v>4200</x:v>
      </x:c>
      <x:c r="B48" s="53">
        <x:v>13</x:v>
      </x:c>
      <x:c r="C48" s="53">
        <x:v>4.9</x:v>
      </x:c>
      <x:c r="D48" s="53"/>
      <x:c r="E48" s="53"/>
      <x:c r="F48" s="53"/>
      <x:c r="G48" s="53"/>
      <x:c r="H48" s="53"/>
      <x:c r="I48" s="53" t="s">
        <x:v>112</x:v>
      </x:c>
      <x:c r="J48" s="53"/>
      <x:c r="K48" s="53"/>
      <x:c r="M48">
        <x:v>795</x:v>
      </x:c>
      <x:c r="O48" t="s">
        <x:v>101</x:v>
      </x:c>
      <x:c r="AL48" s="81">
        <x:f t="shared" si="5"/>
        <x:v>13</x:v>
      </x:c>
      <x:c r="AM48" s="81" t="str">
        <x:f t="shared" si="0"/>
        <x:v/>
      </x:c>
      <x:c r="AN48" s="81" t="str">
        <x:f t="shared" si="1"/>
        <x:v/>
      </x:c>
      <x:c r="AO48" s="81" t="str">
        <x:f t="shared" si="2"/>
        <x:v/>
      </x:c>
      <x:c r="AP48" s="81" t="str">
        <x:f t="shared" si="3"/>
        <x:v/>
      </x:c>
      <x:c r="AQ48" s="81" t="str">
        <x:f t="shared" si="4"/>
        <x:v/>
      </x:c>
    </x:row>
    <x:row r="49" spans="1:43">
      <x:c r="A49">
        <x:v>4300</x:v>
      </x:c>
      <x:c r="B49" s="53">
        <x:v>14</x:v>
      </x:c>
      <x:c r="C49" s="53">
        <x:v>0.966666667</x:v>
      </x:c>
      <x:c r="D49" s="53"/>
      <x:c r="E49" s="53"/>
      <x:c r="F49" s="53"/>
      <x:c r="G49" s="53"/>
      <x:c r="H49" s="53"/>
      <x:c r="I49" s="53" t="s">
        <x:v>100</x:v>
      </x:c>
      <x:c r="J49" s="53"/>
      <x:c r="K49" s="53"/>
      <x:c r="M49">
        <x:v>795</x:v>
      </x:c>
      <x:c r="O49" t="s">
        <x:v>101</x:v>
      </x:c>
      <x:c r="AG49" s="80">
        <x:v>2</x:v>
      </x:c>
      <x:c r="AL49" s="81">
        <x:f t="shared" si="5"/>
        <x:v>14</x:v>
      </x:c>
      <x:c r="AM49" s="81" t="str">
        <x:f t="shared" si="0"/>
        <x:v/>
      </x:c>
      <x:c r="AN49" s="81" t="str">
        <x:f t="shared" si="1"/>
        <x:v/>
      </x:c>
      <x:c r="AO49" s="81" t="str">
        <x:f t="shared" si="2"/>
        <x:v/>
      </x:c>
      <x:c r="AP49" s="81" t="str">
        <x:f t="shared" si="3"/>
        <x:v/>
      </x:c>
      <x:c r="AQ49" s="81" t="str">
        <x:f t="shared" si="4"/>
        <x:v/>
      </x:c>
    </x:row>
    <x:row r="50" spans="1:43">
      <x:c r="A50">
        <x:v>4400</x:v>
      </x:c>
      <x:c r="B50" s="53">
        <x:v>15</x:v>
      </x:c>
      <x:c r="C50" s="53">
        <x:v>1.1</x:v>
      </x:c>
      <x:c r="D50" s="53"/>
      <x:c r="E50" s="53"/>
      <x:c r="F50" s="53"/>
      <x:c r="G50" s="53">
        <x:v>1</x:v>
      </x:c>
      <x:c r="H50" s="53"/>
      <x:c r="I50" s="53" t="s">
        <x:v>100</x:v>
      </x:c>
      <x:c r="J50" s="53"/>
      <x:c r="K50" s="53"/>
      <x:c r="M50">
        <x:v>231</x:v>
      </x:c>
      <x:c r="O50" t="s">
        <x:v>101</x:v>
      </x:c>
      <x:c r="AL50" s="81">
        <x:f t="shared" si="5"/>
        <x:v>15</x:v>
      </x:c>
      <x:c r="AM50" s="81" t="str">
        <x:f t="shared" si="0"/>
        <x:v/>
      </x:c>
      <x:c r="AN50" s="81" t="str">
        <x:f t="shared" si="1"/>
        <x:v/>
      </x:c>
      <x:c r="AO50" s="81" t="str">
        <x:f t="shared" si="2"/>
        <x:v/>
      </x:c>
      <x:c r="AP50" s="81" t="str">
        <x:f t="shared" si="3"/>
        <x:v/>
      </x:c>
      <x:c r="AQ50" s="81" t="str">
        <x:f t="shared" si="4"/>
        <x:v/>
      </x:c>
    </x:row>
    <x:row r="51" spans="1:43">
      <x:c r="A51">
        <x:v>4500</x:v>
      </x:c>
      <x:c r="B51" s="53">
        <x:v>15</x:v>
      </x:c>
      <x:c r="C51" s="53">
        <x:v>1.3</x:v>
      </x:c>
      <x:c r="D51" s="53"/>
      <x:c r="E51" s="53"/>
      <x:c r="F51" s="53"/>
      <x:c r="G51" s="53">
        <x:v>2</x:v>
      </x:c>
      <x:c r="H51" s="53"/>
      <x:c r="I51" s="53" t="s">
        <x:v>102</x:v>
      </x:c>
      <x:c r="J51" s="53"/>
      <x:c r="K51" s="53"/>
      <x:c r="M51">
        <x:v>231</x:v>
      </x:c>
      <x:c r="O51" t="s">
        <x:v>101</x:v>
      </x:c>
      <x:c r="AL51" s="81">
        <x:f t="shared" si="5"/>
        <x:v>15</x:v>
      </x:c>
      <x:c r="AM51" s="81" t="str">
        <x:f t="shared" si="0"/>
        <x:v/>
      </x:c>
      <x:c r="AN51" s="81" t="str">
        <x:f t="shared" si="1"/>
        <x:v/>
      </x:c>
      <x:c r="AO51" s="81" t="str">
        <x:f t="shared" si="2"/>
        <x:v/>
      </x:c>
      <x:c r="AP51" s="81" t="str">
        <x:f t="shared" si="3"/>
        <x:v/>
      </x:c>
      <x:c r="AQ51" s="81" t="str">
        <x:f t="shared" si="4"/>
        <x:v/>
      </x:c>
    </x:row>
    <x:row r="52" spans="1:43">
      <x:c r="A52">
        <x:v>4600</x:v>
      </x:c>
      <x:c r="B52" s="53">
        <x:v>15</x:v>
      </x:c>
      <x:c r="C52" s="53">
        <x:v>1.5</x:v>
      </x:c>
      <x:c r="D52" s="53"/>
      <x:c r="E52" s="53"/>
      <x:c r="F52" s="53"/>
      <x:c r="G52" s="53">
        <x:v>3</x:v>
      </x:c>
      <x:c r="H52" s="53"/>
      <x:c r="I52" s="53" t="s">
        <x:v>103</x:v>
      </x:c>
      <x:c r="J52" s="53"/>
      <x:c r="K52" s="53"/>
      <x:c r="M52">
        <x:v>231</x:v>
      </x:c>
      <x:c r="O52" t="s">
        <x:v>101</x:v>
      </x:c>
      <x:c r="AL52" s="81">
        <x:f t="shared" si="5"/>
        <x:v>15</x:v>
      </x:c>
      <x:c r="AM52" s="81" t="str">
        <x:f t="shared" si="0"/>
        <x:v/>
      </x:c>
      <x:c r="AN52" s="81" t="str">
        <x:f t="shared" si="1"/>
        <x:v/>
      </x:c>
      <x:c r="AO52" s="81" t="str">
        <x:f t="shared" si="2"/>
        <x:v/>
      </x:c>
      <x:c r="AP52" s="81" t="str">
        <x:f t="shared" si="3"/>
        <x:v/>
      </x:c>
      <x:c r="AQ52" s="81" t="str">
        <x:f t="shared" si="4"/>
        <x:v/>
      </x:c>
    </x:row>
    <x:row r="53" spans="1:43">
      <x:c r="A53">
        <x:v>4700</x:v>
      </x:c>
      <x:c r="B53" s="53">
        <x:v>16</x:v>
      </x:c>
      <x:c r="C53" s="53">
        <x:v>4.51</x:v>
      </x:c>
      <x:c r="D53" s="53"/>
      <x:c r="E53" s="53"/>
      <x:c r="F53" s="53"/>
      <x:c r="G53" s="53">
        <x:v>1</x:v>
      </x:c>
      <x:c r="H53" s="53"/>
      <x:c r="I53" s="53" t="s">
        <x:v>100</x:v>
      </x:c>
      <x:c r="J53" s="53"/>
      <x:c r="K53" s="53"/>
      <x:c r="M53">
        <x:v>795</x:v>
      </x:c>
      <x:c r="O53" t="s">
        <x:v>101</x:v>
      </x:c>
      <x:c r="AL53" s="81">
        <x:f t="shared" si="5"/>
        <x:v>16</x:v>
      </x:c>
      <x:c r="AM53" s="81" t="str">
        <x:f t="shared" si="0"/>
        <x:v/>
      </x:c>
      <x:c r="AN53" s="81" t="str">
        <x:f t="shared" si="1"/>
        <x:v/>
      </x:c>
      <x:c r="AO53" s="81" t="str">
        <x:f t="shared" si="2"/>
        <x:v/>
      </x:c>
      <x:c r="AP53" s="81" t="str">
        <x:f t="shared" si="3"/>
        <x:v/>
      </x:c>
      <x:c r="AQ53" s="81" t="str">
        <x:f t="shared" si="4"/>
        <x:v/>
      </x:c>
    </x:row>
    <x:row r="54" spans="1:43">
      <x:c r="A54">
        <x:v>4800</x:v>
      </x:c>
      <x:c r="B54" s="53">
        <x:v>16</x:v>
      </x:c>
      <x:c r="C54" s="53">
        <x:v>4.58</x:v>
      </x:c>
      <x:c r="D54" s="53"/>
      <x:c r="E54" s="53"/>
      <x:c r="F54" s="53"/>
      <x:c r="G54" s="53">
        <x:v>2</x:v>
      </x:c>
      <x:c r="H54" s="53"/>
      <x:c r="I54" s="53" t="s">
        <x:v>102</x:v>
      </x:c>
      <x:c r="J54" s="53"/>
      <x:c r="K54" s="53"/>
      <x:c r="M54">
        <x:v>795</x:v>
      </x:c>
      <x:c r="AL54" s="81">
        <x:f t="shared" si="5"/>
        <x:v>16</x:v>
      </x:c>
      <x:c r="AM54" s="81" t="str">
        <x:f t="shared" si="0"/>
        <x:v/>
      </x:c>
      <x:c r="AN54" s="81" t="str">
        <x:f t="shared" si="1"/>
        <x:v/>
      </x:c>
      <x:c r="AO54" s="81" t="str">
        <x:f t="shared" si="2"/>
        <x:v/>
      </x:c>
      <x:c r="AP54" s="81" t="str">
        <x:f t="shared" si="3"/>
        <x:v/>
      </x:c>
      <x:c r="AQ54" s="81" t="str">
        <x:f t="shared" si="4"/>
        <x:v/>
      </x:c>
    </x:row>
    <x:row r="55" spans="1:43">
      <x:c r="A55">
        <x:v>4900</x:v>
      </x:c>
      <x:c r="B55" s="53">
        <x:v>16</x:v>
      </x:c>
      <x:c r="C55" s="53">
        <x:v>4.65</x:v>
      </x:c>
      <x:c r="D55" s="53"/>
      <x:c r="E55" s="53"/>
      <x:c r="F55" s="53"/>
      <x:c r="G55" s="53">
        <x:v>1</x:v>
      </x:c>
      <x:c r="H55" s="53"/>
      <x:c r="I55" s="53" t="s">
        <x:v>103</x:v>
      </x:c>
      <x:c r="J55" s="53"/>
      <x:c r="K55" s="53"/>
      <x:c r="M55">
        <x:v>795</x:v>
      </x:c>
      <x:c r="AL55" s="81">
        <x:f t="shared" si="5"/>
        <x:v>16</x:v>
      </x:c>
      <x:c r="AM55" s="81" t="str">
        <x:f t="shared" si="0"/>
        <x:v/>
      </x:c>
      <x:c r="AN55" s="81" t="str">
        <x:f t="shared" si="1"/>
        <x:v/>
      </x:c>
      <x:c r="AO55" s="81" t="str">
        <x:f t="shared" si="2"/>
        <x:v/>
      </x:c>
      <x:c r="AP55" s="81" t="str">
        <x:f t="shared" si="3"/>
        <x:v/>
      </x:c>
      <x:c r="AQ55" s="81" t="str">
        <x:f t="shared" si="4"/>
        <x:v/>
      </x:c>
    </x:row>
    <x:row r="56" spans="1:43">
      <x:c r="A56">
        <x:v>5000</x:v>
      </x:c>
      <x:c r="B56" s="53">
        <x:v>16</x:v>
      </x:c>
      <x:c r="C56" s="53">
        <x:v>4.72</x:v>
      </x:c>
      <x:c r="D56" s="53"/>
      <x:c r="E56" s="53"/>
      <x:c r="F56" s="53"/>
      <x:c r="G56" s="53">
        <x:v>2</x:v>
      </x:c>
      <x:c r="H56" s="53"/>
      <x:c r="I56" s="53" t="s">
        <x:v>104</x:v>
      </x:c>
      <x:c r="J56" s="53"/>
      <x:c r="K56" s="53"/>
      <x:c r="M56">
        <x:v>795</x:v>
      </x:c>
      <x:c r="O56" t="s">
        <x:v>101</x:v>
      </x:c>
      <x:c r="AL56" s="81">
        <x:f t="shared" si="5"/>
        <x:v>16</x:v>
      </x:c>
      <x:c r="AM56" s="81" t="str">
        <x:f t="shared" si="0"/>
        <x:v/>
      </x:c>
      <x:c r="AN56" s="81" t="str">
        <x:f t="shared" si="1"/>
        <x:v/>
      </x:c>
      <x:c r="AO56" s="81" t="str">
        <x:f t="shared" si="2"/>
        <x:v/>
      </x:c>
      <x:c r="AP56" s="81" t="str">
        <x:f t="shared" si="3"/>
        <x:v/>
      </x:c>
      <x:c r="AQ56" s="81" t="str">
        <x:f t="shared" si="4"/>
        <x:v/>
      </x:c>
    </x:row>
    <x:row r="57" spans="1:43">
      <x:c r="A57">
        <x:v>5100</x:v>
      </x:c>
      <x:c r="B57" s="53">
        <x:v>16</x:v>
      </x:c>
      <x:c r="C57" s="53">
        <x:v>4.79</x:v>
      </x:c>
      <x:c r="D57" s="53"/>
      <x:c r="E57" s="53"/>
      <x:c r="F57" s="53"/>
      <x:c r="G57" s="53">
        <x:v>3</x:v>
      </x:c>
      <x:c r="H57" s="53"/>
      <x:c r="I57" s="53" t="s">
        <x:v>112</x:v>
      </x:c>
      <x:c r="J57" s="53"/>
      <x:c r="K57" s="53"/>
      <x:c r="M57">
        <x:v>795</x:v>
      </x:c>
      <x:c r="O57" t="s">
        <x:v>101</x:v>
      </x:c>
      <x:c r="AL57" s="81">
        <x:f t="shared" si="5"/>
        <x:v>16</x:v>
      </x:c>
      <x:c r="AM57" s="81" t="str">
        <x:f t="shared" si="0"/>
        <x:v/>
      </x:c>
      <x:c r="AN57" s="81" t="str">
        <x:f t="shared" si="1"/>
        <x:v/>
      </x:c>
      <x:c r="AO57" s="81" t="str">
        <x:f t="shared" si="2"/>
        <x:v/>
      </x:c>
      <x:c r="AP57" s="81" t="str">
        <x:f t="shared" si="3"/>
        <x:v/>
      </x:c>
      <x:c r="AQ57" s="81" t="str">
        <x:f t="shared" si="4"/>
        <x:v/>
      </x:c>
    </x:row>
    <x:row r="58" spans="1:43">
      <x:c r="A58">
        <x:v>5200</x:v>
      </x:c>
      <x:c r="B58">
        <x:v>17</x:v>
      </x:c>
      <x:c r="C58">
        <x:v>0.166666666666667</x:v>
      </x:c>
      <x:c r="G58">
        <x:v>1</x:v>
      </x:c>
      <x:c r="I58" t="s">
        <x:v>100</x:v>
      </x:c>
      <x:c r="K58" t="s">
        <x:v>117</x:v>
      </x:c>
      <x:c r="M58">
        <x:v>39</x:v>
      </x:c>
      <x:c r="O58" t="s">
        <x:v>101</x:v>
      </x:c>
      <x:c r="AL58" s="81">
        <x:f t="shared" si="5"/>
        <x:v>17</x:v>
      </x:c>
      <x:c r="AM58" s="81" t="str">
        <x:f t="shared" si="0"/>
        <x:v/>
      </x:c>
      <x:c r="AN58" s="81" t="str">
        <x:f t="shared" si="1"/>
        <x:v/>
      </x:c>
      <x:c r="AO58" s="81" t="str">
        <x:f t="shared" si="2"/>
        <x:v/>
      </x:c>
      <x:c r="AP58" s="81" t="str">
        <x:f t="shared" si="3"/>
        <x:v/>
      </x:c>
      <x:c r="AQ58" s="81" t="str">
        <x:f t="shared" si="4"/>
        <x:v/>
      </x:c>
    </x:row>
    <x:row r="59" spans="1:43">
      <x:c r="A59">
        <x:v>5300</x:v>
      </x:c>
      <x:c r="B59">
        <x:v>17</x:v>
      </x:c>
      <x:c r="C59">
        <x:v>0.533333333333333</x:v>
      </x:c>
      <x:c r="G59">
        <x:v>1</x:v>
      </x:c>
      <x:c r="I59" t="s">
        <x:v>102</x:v>
      </x:c>
      <x:c r="K59" t="s">
        <x:v>117</x:v>
      </x:c>
      <x:c r="M59">
        <x:v>39</x:v>
      </x:c>
      <x:c r="O59" t="s">
        <x:v>101</x:v>
      </x:c>
      <x:c r="AL59" s="81">
        <x:f t="shared" si="5"/>
        <x:v>17</x:v>
      </x:c>
      <x:c r="AM59" s="81" t="str">
        <x:f t="shared" si="0"/>
        <x:v/>
      </x:c>
      <x:c r="AN59" s="81" t="str">
        <x:f t="shared" si="1"/>
        <x:v/>
      </x:c>
      <x:c r="AO59" s="81" t="str">
        <x:f t="shared" si="2"/>
        <x:v/>
      </x:c>
      <x:c r="AP59" s="81" t="str">
        <x:f t="shared" si="3"/>
        <x:v/>
      </x:c>
      <x:c r="AQ59" s="81" t="str">
        <x:f t="shared" si="4"/>
        <x:v/>
      </x:c>
    </x:row>
    <x:row r="60" spans="1:43">
      <x:c r="A60">
        <x:v>5400</x:v>
      </x:c>
      <x:c r="B60">
        <x:v>17</x:v>
      </x:c>
      <x:c r="C60">
        <x:v>1.6</x:v>
      </x:c>
      <x:c r="G60">
        <x:v>2</x:v>
      </x:c>
      <x:c r="I60" t="s">
        <x:v>118</x:v>
      </x:c>
      <x:c r="K60" t="s">
        <x:v>119</x:v>
      </x:c>
      <x:c r="M60">
        <x:v>39</x:v>
      </x:c>
      <x:c r="O60" t="s">
        <x:v>101</x:v>
      </x:c>
      <x:c r="AL60" s="81">
        <x:f t="shared" si="5"/>
        <x:v>17</x:v>
      </x:c>
      <x:c r="AM60" s="81" t="str">
        <x:f t="shared" si="0"/>
        <x:v/>
      </x:c>
      <x:c r="AN60" s="81" t="str">
        <x:f t="shared" si="1"/>
        <x:v/>
      </x:c>
      <x:c r="AO60" s="81" t="str">
        <x:f t="shared" si="2"/>
        <x:v/>
      </x:c>
      <x:c r="AP60" s="81" t="str">
        <x:f t="shared" si="3"/>
        <x:v/>
      </x:c>
      <x:c r="AQ60" s="81" t="str">
        <x:f t="shared" si="4"/>
        <x:v/>
      </x:c>
    </x:row>
    <x:row r="61" spans="1:43">
      <x:c r="A61">
        <x:v>5500</x:v>
      </x:c>
      <x:c r="B61">
        <x:v>18</x:v>
      </x:c>
      <x:c r="C61">
        <x:v>0.333333333333333</x:v>
      </x:c>
      <x:c r="G61">
        <x:v>1</x:v>
      </x:c>
      <x:c r="I61" t="s">
        <x:v>100</x:v>
      </x:c>
      <x:c r="K61" t="s">
        <x:v>117</x:v>
      </x:c>
      <x:c r="M61">
        <x:v>16</x:v>
      </x:c>
      <x:c r="O61" t="s">
        <x:v>101</x:v>
      </x:c>
      <x:c r="S61" t="s">
        <x:v>120</x:v>
      </x:c>
      <x:c r="T61">
        <x:v>5</x:v>
      </x:c>
      <x:c r="AG61" s="80">
        <x:v>1</x:v>
      </x:c>
      <x:c r="AL61" s="81">
        <x:f t="shared" si="5"/>
        <x:v>18</x:v>
      </x:c>
      <x:c r="AM61" s="81" t="str">
        <x:f t="shared" si="0"/>
        <x:v/>
      </x:c>
      <x:c r="AN61" s="81" t="str">
        <x:f t="shared" si="1"/>
        <x:v/>
      </x:c>
      <x:c r="AO61" s="81" t="str">
        <x:f t="shared" si="2"/>
        <x:v/>
      </x:c>
      <x:c r="AP61" s="81" t="str">
        <x:f t="shared" si="3"/>
        <x:v/>
      </x:c>
      <x:c r="AQ61" s="81" t="str">
        <x:f t="shared" si="4"/>
        <x:v/>
      </x:c>
    </x:row>
    <x:row r="62" spans="1:43">
      <x:c r="A62">
        <x:v>5600</x:v>
      </x:c>
      <x:c r="B62">
        <x:v>18</x:v>
      </x:c>
      <x:c r="C62">
        <x:v>2.633333333</x:v>
      </x:c>
      <x:c r="G62">
        <x:v>2</x:v>
      </x:c>
      <x:c r="I62" t="s">
        <x:v>110</x:v>
      </x:c>
      <x:c r="J62">
        <x:v>0.7</x:v>
      </x:c>
      <x:c r="K62" t="s">
        <x:v>119</x:v>
      </x:c>
      <x:c r="M62">
        <x:v>16</x:v>
      </x:c>
      <x:c r="O62" t="s">
        <x:v>101</x:v>
      </x:c>
      <x:c r="AG62" s="80">
        <x:v>2</x:v>
      </x:c>
      <x:c r="AL62" s="81">
        <x:f t="shared" si="5"/>
        <x:v>18</x:v>
      </x:c>
      <x:c r="AM62" s="81" t="str">
        <x:f t="shared" si="0"/>
        <x:v/>
      </x:c>
      <x:c r="AN62" s="81" t="str">
        <x:f t="shared" si="1"/>
        <x:v/>
      </x:c>
      <x:c r="AO62" s="81" t="str">
        <x:f t="shared" si="2"/>
        <x:v/>
      </x:c>
      <x:c r="AP62" s="81" t="str">
        <x:f t="shared" si="3"/>
        <x:v/>
      </x:c>
      <x:c r="AQ62" s="81" t="str">
        <x:f t="shared" si="4"/>
        <x:v/>
      </x:c>
    </x:row>
    <x:row r="63" spans="1:43">
      <x:c r="A63">
        <x:v>5700</x:v>
      </x:c>
      <x:c r="B63">
        <x:v>19</x:v>
      </x:c>
      <x:c r="C63">
        <x:v>1.33333333333333</x:v>
      </x:c>
      <x:c r="G63">
        <x:v>1</x:v>
      </x:c>
      <x:c r="I63" t="s">
        <x:v>103</x:v>
      </x:c>
      <x:c r="K63" t="s">
        <x:v>117</x:v>
      </x:c>
      <x:c r="M63">
        <x:v>16</x:v>
      </x:c>
      <x:c r="O63" t="s">
        <x:v>101</x:v>
      </x:c>
      <x:c r="AL63" s="81">
        <x:f t="shared" si="5"/>
        <x:v>19</x:v>
      </x:c>
      <x:c r="AM63" s="81" t="str">
        <x:f t="shared" si="0"/>
        <x:v/>
      </x:c>
      <x:c r="AN63" s="81" t="str">
        <x:f t="shared" si="1"/>
        <x:v/>
      </x:c>
      <x:c r="AO63" s="81" t="str">
        <x:f t="shared" si="2"/>
        <x:v/>
      </x:c>
      <x:c r="AP63" s="81" t="str">
        <x:f t="shared" si="3"/>
        <x:v/>
      </x:c>
      <x:c r="AQ63" s="81" t="str">
        <x:f t="shared" si="4"/>
        <x:v/>
      </x:c>
    </x:row>
    <x:row r="64" spans="1:43">
      <x:c r="A64">
        <x:v>5800</x:v>
      </x:c>
      <x:c r="B64">
        <x:v>19</x:v>
      </x:c>
      <x:c r="C64">
        <x:v>1.46666666666667</x:v>
      </x:c>
      <x:c r="G64">
        <x:v>1</x:v>
      </x:c>
      <x:c r="I64" t="s">
        <x:v>104</x:v>
      </x:c>
      <x:c r="K64" t="s">
        <x:v>117</x:v>
      </x:c>
      <x:c r="M64">
        <x:v>16</x:v>
      </x:c>
      <x:c r="O64" t="s">
        <x:v>101</x:v>
      </x:c>
      <x:c r="AL64" s="81">
        <x:f t="shared" si="5"/>
        <x:v>19</x:v>
      </x:c>
      <x:c r="AM64" s="81" t="str">
        <x:f t="shared" si="0"/>
        <x:v/>
      </x:c>
      <x:c r="AN64" s="81" t="str">
        <x:f t="shared" si="1"/>
        <x:v/>
      </x:c>
      <x:c r="AO64" s="81" t="str">
        <x:f t="shared" si="2"/>
        <x:v/>
      </x:c>
      <x:c r="AP64" s="81" t="str">
        <x:f t="shared" si="3"/>
        <x:v/>
      </x:c>
      <x:c r="AQ64" s="81" t="str">
        <x:f t="shared" si="4"/>
        <x:v/>
      </x:c>
    </x:row>
    <x:row r="65" spans="1:43">
      <x:c r="A65">
        <x:v>5900</x:v>
      </x:c>
      <x:c r="B65">
        <x:v>19</x:v>
      </x:c>
      <x:c r="C65">
        <x:v>1.56666666666667</x:v>
      </x:c>
      <x:c r="G65">
        <x:v>1</x:v>
      </x:c>
      <x:c r="I65" t="s">
        <x:v>100</x:v>
      </x:c>
      <x:c r="K65" t="s">
        <x:v>117</x:v>
      </x:c>
      <x:c r="M65">
        <x:v>16</x:v>
      </x:c>
      <x:c r="O65" t="s">
        <x:v>101</x:v>
      </x:c>
      <x:c r="AL65" s="81">
        <x:f t="shared" si="5"/>
        <x:v>19</x:v>
      </x:c>
      <x:c r="AM65" s="81" t="str">
        <x:f t="shared" si="0"/>
        <x:v/>
      </x:c>
      <x:c r="AN65" s="81" t="str">
        <x:f t="shared" si="1"/>
        <x:v/>
      </x:c>
      <x:c r="AO65" s="81" t="str">
        <x:f t="shared" si="2"/>
        <x:v/>
      </x:c>
      <x:c r="AP65" s="81" t="str">
        <x:f t="shared" si="3"/>
        <x:v/>
      </x:c>
      <x:c r="AQ65" s="81" t="str">
        <x:f t="shared" si="4"/>
        <x:v/>
      </x:c>
    </x:row>
    <x:row r="66" spans="1:43">
      <x:c r="A66">
        <x:v>6000</x:v>
      </x:c>
      <x:c r="B66">
        <x:v>19</x:v>
      </x:c>
      <x:c r="C66">
        <x:v>1.66666666666667</x:v>
      </x:c>
      <x:c r="G66">
        <x:v>2</x:v>
      </x:c>
      <x:c r="I66" t="s">
        <x:v>102</x:v>
      </x:c>
      <x:c r="K66" t="s">
        <x:v>117</x:v>
      </x:c>
      <x:c r="M66">
        <x:v>16</x:v>
      </x:c>
      <x:c r="O66" t="s">
        <x:v>101</x:v>
      </x:c>
      <x:c r="AL66" s="81">
        <x:f t="shared" si="5"/>
        <x:v>19</x:v>
      </x:c>
      <x:c r="AM66" s="81" t="str">
        <x:f t="shared" si="0"/>
        <x:v/>
      </x:c>
      <x:c r="AN66" s="81" t="str">
        <x:f t="shared" si="1"/>
        <x:v/>
      </x:c>
      <x:c r="AO66" s="81" t="str">
        <x:f t="shared" si="2"/>
        <x:v/>
      </x:c>
      <x:c r="AP66" s="81" t="str">
        <x:f t="shared" si="3"/>
        <x:v/>
      </x:c>
      <x:c r="AQ66" s="81" t="str">
        <x:f t="shared" si="4"/>
        <x:v/>
      </x:c>
    </x:row>
    <x:row r="67" spans="1:43">
      <x:c r="A67">
        <x:v>6100</x:v>
      </x:c>
      <x:c r="B67">
        <x:v>19</x:v>
      </x:c>
      <x:c r="C67">
        <x:v>1.8</x:v>
      </x:c>
      <x:c r="G67">
        <x:v>1</x:v>
      </x:c>
      <x:c r="I67" t="s">
        <x:v>103</x:v>
      </x:c>
      <x:c r="K67" t="s">
        <x:v>117</x:v>
      </x:c>
      <x:c r="M67">
        <x:v>16</x:v>
      </x:c>
      <x:c r="O67" t="s">
        <x:v>101</x:v>
      </x:c>
      <x:c r="AL67" s="81">
        <x:f t="shared" si="5"/>
        <x:v>19</x:v>
      </x:c>
      <x:c r="AM67" s="81" t="str">
        <x:f t="shared" si="0"/>
        <x:v/>
      </x:c>
      <x:c r="AN67" s="81" t="str">
        <x:f t="shared" si="1"/>
        <x:v/>
      </x:c>
      <x:c r="AO67" s="81" t="str">
        <x:f t="shared" si="2"/>
        <x:v/>
      </x:c>
      <x:c r="AP67" s="81" t="str">
        <x:f t="shared" si="3"/>
        <x:v/>
      </x:c>
      <x:c r="AQ67" s="81" t="str">
        <x:f t="shared" si="4"/>
        <x:v/>
      </x:c>
    </x:row>
    <x:row r="68" spans="1:43">
      <x:c r="A68">
        <x:v>6200</x:v>
      </x:c>
      <x:c r="B68">
        <x:v>19</x:v>
      </x:c>
      <x:c r="C68">
        <x:v>1.9</x:v>
      </x:c>
      <x:c r="G68">
        <x:v>1</x:v>
      </x:c>
      <x:c r="I68" t="s">
        <x:v>100</x:v>
      </x:c>
      <x:c r="K68" t="s">
        <x:v>117</x:v>
      </x:c>
      <x:c r="M68">
        <x:v>16</x:v>
      </x:c>
      <x:c r="O68" t="s">
        <x:v>101</x:v>
      </x:c>
      <x:c r="AL68" s="81">
        <x:f t="shared" si="5"/>
        <x:v>19</x:v>
      </x:c>
      <x:c r="AM68" s="81" t="str">
        <x:f t="shared" si="0"/>
        <x:v/>
      </x:c>
      <x:c r="AN68" s="81" t="str">
        <x:f t="shared" si="1"/>
        <x:v/>
      </x:c>
      <x:c r="AO68" s="81" t="str">
        <x:f t="shared" si="2"/>
        <x:v/>
      </x:c>
      <x:c r="AP68" s="81" t="str">
        <x:f t="shared" si="3"/>
        <x:v/>
      </x:c>
      <x:c r="AQ68" s="81" t="str">
        <x:f t="shared" si="4"/>
        <x:v/>
      </x:c>
    </x:row>
    <x:row r="69" spans="1:43">
      <x:c r="A69">
        <x:v>6300</x:v>
      </x:c>
      <x:c r="B69">
        <x:v>19</x:v>
      </x:c>
      <x:c r="C69">
        <x:v>2.2</x:v>
      </x:c>
      <x:c r="G69">
        <x:v>2</x:v>
      </x:c>
      <x:c r="I69" t="s">
        <x:v>100</x:v>
      </x:c>
      <x:c r="K69" t="s">
        <x:v>117</x:v>
      </x:c>
      <x:c r="M69">
        <x:v>16</x:v>
      </x:c>
      <x:c r="O69" t="s">
        <x:v>101</x:v>
      </x:c>
      <x:c r="AL69" s="81">
        <x:f t="shared" si="5"/>
        <x:v>19</x:v>
      </x:c>
      <x:c r="AM69" s="81" t="str">
        <x:f t="shared" si="0"/>
        <x:v/>
      </x:c>
      <x:c r="AN69" s="81" t="str">
        <x:f t="shared" si="1"/>
        <x:v/>
      </x:c>
      <x:c r="AO69" s="81" t="str">
        <x:f t="shared" si="2"/>
        <x:v/>
      </x:c>
      <x:c r="AP69" s="81" t="str">
        <x:f t="shared" si="3"/>
        <x:v/>
      </x:c>
      <x:c r="AQ69" s="81" t="str">
        <x:f t="shared" si="4"/>
        <x:v/>
      </x:c>
    </x:row>
    <x:row r="70" spans="1:43">
      <x:c r="A70">
        <x:v>6400</x:v>
      </x:c>
      <x:c r="B70">
        <x:v>19</x:v>
      </x:c>
      <x:c r="C70">
        <x:v>2.9</x:v>
      </x:c>
      <x:c r="G70">
        <x:v>1</x:v>
      </x:c>
      <x:c r="I70" t="s">
        <x:v>110</x:v>
      </x:c>
      <x:c r="M70">
        <x:v>16</x:v>
      </x:c>
      <x:c r="O70" t="s">
        <x:v>101</x:v>
      </x:c>
      <x:c r="AL70" s="81">
        <x:f t="shared" si="5"/>
        <x:v>19</x:v>
      </x:c>
      <x:c r="AM70" s="81" t="str">
        <x:f t="shared" si="0"/>
        <x:v/>
      </x:c>
      <x:c r="AN70" s="81" t="str">
        <x:f t="shared" si="1"/>
        <x:v/>
      </x:c>
      <x:c r="AO70" s="81" t="str">
        <x:f t="shared" si="2"/>
        <x:v/>
      </x:c>
      <x:c r="AP70" s="81" t="str">
        <x:f t="shared" si="3"/>
        <x:v/>
      </x:c>
      <x:c r="AQ70" s="81" t="str">
        <x:f t="shared" si="4"/>
        <x:v/>
      </x:c>
    </x:row>
    <x:row r="71" spans="1:43">
      <x:c r="A71">
        <x:v>6500</x:v>
      </x:c>
      <x:c r="B71">
        <x:v>19</x:v>
      </x:c>
      <x:c r="C71">
        <x:v>3.766666666</x:v>
      </x:c>
      <x:c r="G71">
        <x:v>4</x:v>
      </x:c>
      <x:c r="I71" t="s">
        <x:v>100</x:v>
      </x:c>
      <x:c r="K71" s="84" t="s">
        <x:v>119</x:v>
      </x:c>
      <x:c r="L71" s="84"/>
      <x:c r="M71">
        <x:v>16</x:v>
      </x:c>
      <x:c r="O71" t="s">
        <x:v>101</x:v>
      </x:c>
      <x:c r="AL71" s="81">
        <x:f t="shared" si="5"/>
        <x:v>19</x:v>
      </x:c>
      <x:c r="AM71" s="81" t="str">
        <x:f t="shared" ref="AM71:AM134" si="6">IF($F$7=2,$B$7,"")</x:f>
        <x:v/>
      </x:c>
      <x:c r="AN71" s="81" t="str">
        <x:f t="shared" ref="AN71:AN134" si="7">IF($F$7=3,$B$7,"")</x:f>
        <x:v/>
      </x:c>
      <x:c r="AO71" s="81" t="str">
        <x:f t="shared" ref="AO71:AO134" si="8">IF($F$7=4,$B$7,"")</x:f>
        <x:v/>
      </x:c>
      <x:c r="AP71" s="81" t="str">
        <x:f t="shared" ref="AP71:AP134" si="9">IF($F$7=5,$B$7,"")</x:f>
        <x:v/>
      </x:c>
      <x:c r="AQ71" s="81" t="str">
        <x:f t="shared" ref="AQ71:AQ134" si="10">IF($F$7=6,$B$7,"")</x:f>
        <x:v/>
      </x:c>
    </x:row>
    <x:row r="72" spans="1:43">
      <x:c r="A72">
        <x:v>6600</x:v>
      </x:c>
      <x:c r="B72">
        <x:v>19</x:v>
      </x:c>
      <x:c r="C72">
        <x:v>5</x:v>
      </x:c>
      <x:c r="D72">
        <x:v>1</x:v>
      </x:c>
      <x:c r="H72">
        <x:v>1</x:v>
      </x:c>
      <x:c r="I72" t="s">
        <x:v>107</x:v>
      </x:c>
      <x:c r="K72" s="84"/>
      <x:c r="L72" s="84"/>
      <x:c r="AL72" s="81" t="str">
        <x:f t="shared" ref="AL72:AL135" si="11">IF(ISBLANK(D72),B72,B72&amp;"B")</x:f>
        <x:v>19B</x:v>
      </x:c>
      <x:c r="AM72" s="81" t="str">
        <x:f t="shared" si="6"/>
        <x:v/>
      </x:c>
      <x:c r="AN72" s="81" t="str">
        <x:f t="shared" si="7"/>
        <x:v/>
      </x:c>
      <x:c r="AO72" s="81" t="str">
        <x:f t="shared" si="8"/>
        <x:v/>
      </x:c>
      <x:c r="AP72" s="81" t="str">
        <x:f t="shared" si="9"/>
        <x:v/>
      </x:c>
      <x:c r="AQ72" s="81" t="str">
        <x:f t="shared" si="10"/>
        <x:v/>
      </x:c>
    </x:row>
    <x:row r="73" spans="1:43">
      <x:c r="A73">
        <x:v>6700</x:v>
      </x:c>
      <x:c r="B73">
        <x:v>20</x:v>
      </x:c>
      <x:c r="C73">
        <x:v>1.63333333333333</x:v>
      </x:c>
      <x:c r="I73" t="s">
        <x:v>110</x:v>
      </x:c>
      <x:c r="J73">
        <x:v>0.5</x:v>
      </x:c>
      <x:c r="K73" t="s">
        <x:v>119</x:v>
      </x:c>
      <x:c r="M73">
        <x:v>16</x:v>
      </x:c>
      <x:c r="O73" t="s">
        <x:v>101</x:v>
      </x:c>
      <x:c r="AG73" s="80">
        <x:v>2</x:v>
      </x:c>
      <x:c r="AL73" s="81">
        <x:f t="shared" si="11"/>
        <x:v>20</x:v>
      </x:c>
      <x:c r="AM73" s="81" t="str">
        <x:f t="shared" si="6"/>
        <x:v/>
      </x:c>
      <x:c r="AN73" s="81" t="str">
        <x:f t="shared" si="7"/>
        <x:v/>
      </x:c>
      <x:c r="AO73" s="81" t="str">
        <x:f t="shared" si="8"/>
        <x:v/>
      </x:c>
      <x:c r="AP73" s="81" t="str">
        <x:f t="shared" si="9"/>
        <x:v/>
      </x:c>
      <x:c r="AQ73" s="81" t="str">
        <x:f t="shared" si="10"/>
        <x:v/>
      </x:c>
    </x:row>
    <x:row r="74" spans="1:43">
      <x:c r="A74">
        <x:v>6800</x:v>
      </x:c>
      <x:c r="B74">
        <x:v>21</x:v>
      </x:c>
      <x:c r="C74">
        <x:v>3.8</x:v>
      </x:c>
      <x:c r="G74">
        <x:v>1</x:v>
      </x:c>
      <x:c r="I74" t="s">
        <x:v>121</x:v>
      </x:c>
      <x:c r="K74" t="s">
        <x:v>117</x:v>
      </x:c>
      <x:c r="M74">
        <x:v>16</x:v>
      </x:c>
      <x:c r="O74" t="s">
        <x:v>101</x:v>
      </x:c>
      <x:c r="AL74" s="81">
        <x:f t="shared" si="11"/>
        <x:v>21</x:v>
      </x:c>
      <x:c r="AM74" s="81" t="str">
        <x:f t="shared" si="6"/>
        <x:v/>
      </x:c>
      <x:c r="AN74" s="81" t="str">
        <x:f t="shared" si="7"/>
        <x:v/>
      </x:c>
      <x:c r="AO74" s="81" t="str">
        <x:f t="shared" si="8"/>
        <x:v/>
      </x:c>
      <x:c r="AP74" s="81" t="str">
        <x:f t="shared" si="9"/>
        <x:v/>
      </x:c>
      <x:c r="AQ74" s="81" t="str">
        <x:f t="shared" si="10"/>
        <x:v/>
      </x:c>
    </x:row>
    <x:row r="75" spans="1:43">
      <x:c r="A75">
        <x:v>6900</x:v>
      </x:c>
      <x:c r="B75">
        <x:v>21</x:v>
      </x:c>
      <x:c r="C75">
        <x:v>3.9</x:v>
      </x:c>
      <x:c r="G75">
        <x:v>2</x:v>
      </x:c>
      <x:c r="I75" t="s">
        <x:v>102</x:v>
      </x:c>
      <x:c r="K75" t="s">
        <x:v>117</x:v>
      </x:c>
      <x:c r="M75">
        <x:v>16</x:v>
      </x:c>
      <x:c r="O75" t="s">
        <x:v>101</x:v>
      </x:c>
      <x:c r="AL75" s="81">
        <x:f t="shared" si="11"/>
        <x:v>21</x:v>
      </x:c>
      <x:c r="AM75" s="81" t="str">
        <x:f t="shared" si="6"/>
        <x:v/>
      </x:c>
      <x:c r="AN75" s="81" t="str">
        <x:f t="shared" si="7"/>
        <x:v/>
      </x:c>
      <x:c r="AO75" s="81" t="str">
        <x:f t="shared" si="8"/>
        <x:v/>
      </x:c>
      <x:c r="AP75" s="81" t="str">
        <x:f t="shared" si="9"/>
        <x:v/>
      </x:c>
      <x:c r="AQ75" s="81" t="str">
        <x:f t="shared" si="10"/>
        <x:v/>
      </x:c>
    </x:row>
    <x:row r="76" spans="1:43">
      <x:c r="A76">
        <x:v>7000</x:v>
      </x:c>
      <x:c r="B76">
        <x:v>21</x:v>
      </x:c>
      <x:c r="C76">
        <x:v>4</x:v>
      </x:c>
      <x:c r="G76">
        <x:v>1</x:v>
      </x:c>
      <x:c r="I76" t="s">
        <x:v>103</x:v>
      </x:c>
      <x:c r="K76" t="s">
        <x:v>117</x:v>
      </x:c>
      <x:c r="M76">
        <x:v>16</x:v>
      </x:c>
      <x:c r="O76" t="s">
        <x:v>101</x:v>
      </x:c>
      <x:c r="AL76" s="81">
        <x:f t="shared" si="11"/>
        <x:v>21</x:v>
      </x:c>
      <x:c r="AM76" s="81" t="str">
        <x:f t="shared" si="6"/>
        <x:v/>
      </x:c>
      <x:c r="AN76" s="81" t="str">
        <x:f t="shared" si="7"/>
        <x:v/>
      </x:c>
      <x:c r="AO76" s="81" t="str">
        <x:f t="shared" si="8"/>
        <x:v/>
      </x:c>
      <x:c r="AP76" s="81" t="str">
        <x:f t="shared" si="9"/>
        <x:v/>
      </x:c>
      <x:c r="AQ76" s="81" t="str">
        <x:f t="shared" si="10"/>
        <x:v/>
      </x:c>
    </x:row>
    <x:row r="77" spans="1:43">
      <x:c r="A77">
        <x:v>7100</x:v>
      </x:c>
      <x:c r="B77">
        <x:v>21</x:v>
      </x:c>
      <x:c r="C77">
        <x:v>4.06666666666667</x:v>
      </x:c>
      <x:c r="G77">
        <x:v>2</x:v>
      </x:c>
      <x:c r="I77" t="s">
        <x:v>104</x:v>
      </x:c>
      <x:c r="K77" t="s">
        <x:v>117</x:v>
      </x:c>
      <x:c r="M77">
        <x:v>16</x:v>
      </x:c>
      <x:c r="O77" t="s">
        <x:v>101</x:v>
      </x:c>
      <x:c r="AL77" s="81">
        <x:f t="shared" si="11"/>
        <x:v>21</x:v>
      </x:c>
      <x:c r="AM77" s="81" t="str">
        <x:f t="shared" si="6"/>
        <x:v/>
      </x:c>
      <x:c r="AN77" s="81" t="str">
        <x:f t="shared" si="7"/>
        <x:v/>
      </x:c>
      <x:c r="AO77" s="81" t="str">
        <x:f t="shared" si="8"/>
        <x:v/>
      </x:c>
      <x:c r="AP77" s="81" t="str">
        <x:f t="shared" si="9"/>
        <x:v/>
      </x:c>
      <x:c r="AQ77" s="81" t="str">
        <x:f t="shared" si="10"/>
        <x:v/>
      </x:c>
    </x:row>
    <x:row r="78" spans="1:43">
      <x:c r="A78">
        <x:v>7200</x:v>
      </x:c>
      <x:c r="B78">
        <x:v>21</x:v>
      </x:c>
      <x:c r="C78">
        <x:v>4.16666666666667</x:v>
      </x:c>
      <x:c r="G78">
        <x:v>1</x:v>
      </x:c>
      <x:c r="I78" t="s">
        <x:v>121</x:v>
      </x:c>
      <x:c r="K78" t="s">
        <x:v>117</x:v>
      </x:c>
      <x:c r="M78">
        <x:v>16</x:v>
      </x:c>
      <x:c r="O78" t="s">
        <x:v>101</x:v>
      </x:c>
      <x:c r="AL78" s="81">
        <x:f t="shared" si="11"/>
        <x:v>21</x:v>
      </x:c>
      <x:c r="AM78" s="81" t="str">
        <x:f t="shared" si="6"/>
        <x:v/>
      </x:c>
      <x:c r="AN78" s="81" t="str">
        <x:f t="shared" si="7"/>
        <x:v/>
      </x:c>
      <x:c r="AO78" s="81" t="str">
        <x:f t="shared" si="8"/>
        <x:v/>
      </x:c>
      <x:c r="AP78" s="81" t="str">
        <x:f t="shared" si="9"/>
        <x:v/>
      </x:c>
      <x:c r="AQ78" s="81" t="str">
        <x:f t="shared" si="10"/>
        <x:v/>
      </x:c>
    </x:row>
    <x:row r="79" spans="1:43">
      <x:c r="A79">
        <x:v>7300</x:v>
      </x:c>
      <x:c r="B79">
        <x:v>21</x:v>
      </x:c>
      <x:c r="C79">
        <x:v>4.26666666666667</x:v>
      </x:c>
      <x:c r="G79">
        <x:v>1</x:v>
      </x:c>
      <x:c r="I79" t="s">
        <x:v>102</x:v>
      </x:c>
      <x:c r="K79" t="s">
        <x:v>117</x:v>
      </x:c>
      <x:c r="M79">
        <x:v>16</x:v>
      </x:c>
      <x:c r="O79" t="s">
        <x:v>101</x:v>
      </x:c>
      <x:c r="AL79" s="81">
        <x:f t="shared" si="11"/>
        <x:v>21</x:v>
      </x:c>
      <x:c r="AM79" s="81" t="str">
        <x:f t="shared" si="6"/>
        <x:v/>
      </x:c>
      <x:c r="AN79" s="81" t="str">
        <x:f t="shared" si="7"/>
        <x:v/>
      </x:c>
      <x:c r="AO79" s="81" t="str">
        <x:f t="shared" si="8"/>
        <x:v/>
      </x:c>
      <x:c r="AP79" s="81" t="str">
        <x:f t="shared" si="9"/>
        <x:v/>
      </x:c>
      <x:c r="AQ79" s="81" t="str">
        <x:f t="shared" si="10"/>
        <x:v/>
      </x:c>
    </x:row>
    <x:row r="80" spans="1:43">
      <x:c r="A80">
        <x:v>7400</x:v>
      </x:c>
      <x:c r="B80">
        <x:v>21</x:v>
      </x:c>
      <x:c r="C80">
        <x:v>4.36666666666667</x:v>
      </x:c>
      <x:c r="G80">
        <x:v>2</x:v>
      </x:c>
      <x:c r="I80" t="s">
        <x:v>103</x:v>
      </x:c>
      <x:c r="K80" t="s">
        <x:v>117</x:v>
      </x:c>
      <x:c r="M80">
        <x:v>16</x:v>
      </x:c>
      <x:c r="O80" t="s">
        <x:v>101</x:v>
      </x:c>
      <x:c r="AL80" s="81">
        <x:f t="shared" si="11"/>
        <x:v>21</x:v>
      </x:c>
      <x:c r="AM80" s="81" t="str">
        <x:f t="shared" si="6"/>
        <x:v/>
      </x:c>
      <x:c r="AN80" s="81" t="str">
        <x:f t="shared" si="7"/>
        <x:v/>
      </x:c>
      <x:c r="AO80" s="81" t="str">
        <x:f t="shared" si="8"/>
        <x:v/>
      </x:c>
      <x:c r="AP80" s="81" t="str">
        <x:f t="shared" si="9"/>
        <x:v/>
      </x:c>
      <x:c r="AQ80" s="81" t="str">
        <x:f t="shared" si="10"/>
        <x:v/>
      </x:c>
    </x:row>
    <x:row r="81" spans="1:43">
      <x:c r="A81">
        <x:v>7500</x:v>
      </x:c>
      <x:c r="B81">
        <x:v>21</x:v>
      </x:c>
      <x:c r="C81">
        <x:v>4.46666666666667</x:v>
      </x:c>
      <x:c r="G81">
        <x:v>1</x:v>
      </x:c>
      <x:c r="I81" t="s">
        <x:v>121</x:v>
      </x:c>
      <x:c r="K81" t="s">
        <x:v>117</x:v>
      </x:c>
      <x:c r="M81">
        <x:v>16</x:v>
      </x:c>
      <x:c r="O81" t="s">
        <x:v>101</x:v>
      </x:c>
      <x:c r="AL81" s="81">
        <x:f t="shared" si="11"/>
        <x:v>21</x:v>
      </x:c>
      <x:c r="AM81" s="81" t="str">
        <x:f t="shared" si="6"/>
        <x:v/>
      </x:c>
      <x:c r="AN81" s="81" t="str">
        <x:f t="shared" si="7"/>
        <x:v/>
      </x:c>
      <x:c r="AO81" s="81" t="str">
        <x:f t="shared" si="8"/>
        <x:v/>
      </x:c>
      <x:c r="AP81" s="81" t="str">
        <x:f t="shared" si="9"/>
        <x:v/>
      </x:c>
      <x:c r="AQ81" s="81" t="str">
        <x:f t="shared" si="10"/>
        <x:v/>
      </x:c>
    </x:row>
    <x:row r="82" spans="1:43">
      <x:c r="A82">
        <x:v>7600</x:v>
      </x:c>
      <x:c r="B82">
        <x:v>21</x:v>
      </x:c>
      <x:c r="C82">
        <x:v>4.56666666666667</x:v>
      </x:c>
      <x:c r="G82">
        <x:v>2</x:v>
      </x:c>
      <x:c r="I82" t="s">
        <x:v>102</x:v>
      </x:c>
      <x:c r="K82" t="s">
        <x:v>117</x:v>
      </x:c>
      <x:c r="M82">
        <x:v>16</x:v>
      </x:c>
      <x:c r="O82" t="s">
        <x:v>101</x:v>
      </x:c>
      <x:c r="AL82" s="81">
        <x:f t="shared" si="11"/>
        <x:v>21</x:v>
      </x:c>
      <x:c r="AM82" s="81" t="str">
        <x:f t="shared" si="6"/>
        <x:v/>
      </x:c>
      <x:c r="AN82" s="81" t="str">
        <x:f t="shared" si="7"/>
        <x:v/>
      </x:c>
      <x:c r="AO82" s="81" t="str">
        <x:f t="shared" si="8"/>
        <x:v/>
      </x:c>
      <x:c r="AP82" s="81" t="str">
        <x:f t="shared" si="9"/>
        <x:v/>
      </x:c>
      <x:c r="AQ82" s="81" t="str">
        <x:f t="shared" si="10"/>
        <x:v/>
      </x:c>
    </x:row>
    <x:row r="83" spans="1:43">
      <x:c r="A83">
        <x:v>7700</x:v>
      </x:c>
      <x:c r="B83">
        <x:v>21</x:v>
      </x:c>
      <x:c r="C83">
        <x:v>4.63333333333333</x:v>
      </x:c>
      <x:c r="G83">
        <x:v>1</x:v>
      </x:c>
      <x:c r="I83" t="s">
        <x:v>110</x:v>
      </x:c>
      <x:c r="K83" t="s">
        <x:v>117</x:v>
      </x:c>
      <x:c r="M83">
        <x:v>16</x:v>
      </x:c>
      <x:c r="O83" t="s">
        <x:v>101</x:v>
      </x:c>
      <x:c r="AL83" s="81">
        <x:f t="shared" si="11"/>
        <x:v>21</x:v>
      </x:c>
      <x:c r="AM83" s="81" t="str">
        <x:f t="shared" si="6"/>
        <x:v/>
      </x:c>
      <x:c r="AN83" s="81" t="str">
        <x:f t="shared" si="7"/>
        <x:v/>
      </x:c>
      <x:c r="AO83" s="81" t="str">
        <x:f t="shared" si="8"/>
        <x:v/>
      </x:c>
      <x:c r="AP83" s="81" t="str">
        <x:f t="shared" si="9"/>
        <x:v/>
      </x:c>
      <x:c r="AQ83" s="81" t="str">
        <x:f t="shared" si="10"/>
        <x:v/>
      </x:c>
    </x:row>
    <x:row r="84" spans="1:43">
      <x:c r="A84">
        <x:v>7800</x:v>
      </x:c>
      <x:c r="B84">
        <x:v>21</x:v>
      </x:c>
      <x:c r="C84">
        <x:v>5.86666666666667</x:v>
      </x:c>
      <x:c r="G84">
        <x:v>5</x:v>
      </x:c>
      <x:c r="I84" t="s">
        <x:v>107</x:v>
      </x:c>
      <x:c r="K84" t="s">
        <x:v>119</x:v>
      </x:c>
      <x:c r="M84">
        <x:v>16</x:v>
      </x:c>
      <x:c r="O84" t="s">
        <x:v>101</x:v>
      </x:c>
      <x:c r="AL84" s="81">
        <x:f t="shared" si="11"/>
        <x:v>21</x:v>
      </x:c>
      <x:c r="AM84" s="81" t="str">
        <x:f t="shared" si="6"/>
        <x:v/>
      </x:c>
      <x:c r="AN84" s="81" t="str">
        <x:f t="shared" si="7"/>
        <x:v/>
      </x:c>
      <x:c r="AO84" s="81" t="str">
        <x:f t="shared" si="8"/>
        <x:v/>
      </x:c>
      <x:c r="AP84" s="81" t="str">
        <x:f t="shared" si="9"/>
        <x:v/>
      </x:c>
      <x:c r="AQ84" s="81" t="str">
        <x:f t="shared" si="10"/>
        <x:v/>
      </x:c>
    </x:row>
    <x:row r="85" spans="1:43">
      <x:c r="A85">
        <x:v>7900</x:v>
      </x:c>
      <x:c r="B85">
        <x:v>21</x:v>
      </x:c>
      <x:c r="C85">
        <x:v>7.7</x:v>
      </x:c>
      <x:c r="D85">
        <x:v>1</x:v>
      </x:c>
      <x:c r="H85">
        <x:v>1</x:v>
      </x:c>
      <x:c r="AL85" s="81" t="str">
        <x:f t="shared" si="11"/>
        <x:v>21B</x:v>
      </x:c>
      <x:c r="AM85" s="81" t="str">
        <x:f t="shared" si="6"/>
        <x:v/>
      </x:c>
      <x:c r="AN85" s="81" t="str">
        <x:f t="shared" si="7"/>
        <x:v/>
      </x:c>
      <x:c r="AO85" s="81" t="str">
        <x:f t="shared" si="8"/>
        <x:v/>
      </x:c>
      <x:c r="AP85" s="81" t="str">
        <x:f t="shared" si="9"/>
        <x:v/>
      </x:c>
      <x:c r="AQ85" s="81" t="str">
        <x:f t="shared" si="10"/>
        <x:v/>
      </x:c>
    </x:row>
    <x:row r="86" spans="1:43">
      <x:c r="A86">
        <x:v>8000</x:v>
      </x:c>
      <x:c r="B86">
        <x:v>22</x:v>
      </x:c>
      <x:c r="C86">
        <x:v>0.3</x:v>
      </x:c>
      <x:c r="G86">
        <x:v>1</x:v>
      </x:c>
      <x:c r="I86" t="s">
        <x:v>121</x:v>
      </x:c>
      <x:c r="K86" t="s">
        <x:v>119</x:v>
      </x:c>
      <x:c r="M86">
        <x:v>16</x:v>
      </x:c>
      <x:c r="O86" t="s">
        <x:v>101</x:v>
      </x:c>
      <x:c r="AL86" s="81">
        <x:f t="shared" si="11"/>
        <x:v>22</x:v>
      </x:c>
      <x:c r="AM86" s="81" t="str">
        <x:f t="shared" si="6"/>
        <x:v/>
      </x:c>
      <x:c r="AN86" s="81" t="str">
        <x:f t="shared" si="7"/>
        <x:v/>
      </x:c>
      <x:c r="AO86" s="81" t="str">
        <x:f t="shared" si="8"/>
        <x:v/>
      </x:c>
      <x:c r="AP86" s="81" t="str">
        <x:f t="shared" si="9"/>
        <x:v/>
      </x:c>
      <x:c r="AQ86" s="81" t="str">
        <x:f t="shared" si="10"/>
        <x:v/>
      </x:c>
    </x:row>
    <x:row r="87" spans="1:43">
      <x:c r="A87">
        <x:v>8100</x:v>
      </x:c>
      <x:c r="B87">
        <x:v>22</x:v>
      </x:c>
      <x:c r="C87">
        <x:v>0.733333333333333</x:v>
      </x:c>
      <x:c r="G87">
        <x:v>1</x:v>
      </x:c>
      <x:c r="I87" t="s">
        <x:v>102</x:v>
      </x:c>
      <x:c r="K87" t="s">
        <x:v>117</x:v>
      </x:c>
      <x:c r="M87">
        <x:v>16</x:v>
      </x:c>
      <x:c r="O87" t="s">
        <x:v>101</x:v>
      </x:c>
      <x:c r="AL87" s="81">
        <x:f t="shared" si="11"/>
        <x:v>22</x:v>
      </x:c>
      <x:c r="AM87" s="81" t="str">
        <x:f t="shared" si="6"/>
        <x:v/>
      </x:c>
      <x:c r="AN87" s="81" t="str">
        <x:f t="shared" si="7"/>
        <x:v/>
      </x:c>
      <x:c r="AO87" s="81" t="str">
        <x:f t="shared" si="8"/>
        <x:v/>
      </x:c>
      <x:c r="AP87" s="81" t="str">
        <x:f t="shared" si="9"/>
        <x:v/>
      </x:c>
      <x:c r="AQ87" s="81" t="str">
        <x:f t="shared" si="10"/>
        <x:v/>
      </x:c>
    </x:row>
    <x:row r="88" spans="1:43">
      <x:c r="A88">
        <x:v>8200</x:v>
      </x:c>
      <x:c r="B88">
        <x:v>22</x:v>
      </x:c>
      <x:c r="C88">
        <x:v>1.46666666666667</x:v>
      </x:c>
      <x:c r="G88">
        <x:v>2</x:v>
      </x:c>
      <x:c r="I88" t="s">
        <x:v>110</x:v>
      </x:c>
      <x:c r="J88">
        <x:v>0.3</x:v>
      </x:c>
      <x:c r="K88" t="s">
        <x:v>117</x:v>
      </x:c>
      <x:c r="M88">
        <x:v>16</x:v>
      </x:c>
      <x:c r="O88" t="s">
        <x:v>101</x:v>
      </x:c>
      <x:c r="AL88" s="81">
        <x:f t="shared" si="11"/>
        <x:v>22</x:v>
      </x:c>
      <x:c r="AM88" s="81" t="str">
        <x:f t="shared" si="6"/>
        <x:v/>
      </x:c>
      <x:c r="AN88" s="81" t="str">
        <x:f t="shared" si="7"/>
        <x:v/>
      </x:c>
      <x:c r="AO88" s="81" t="str">
        <x:f t="shared" si="8"/>
        <x:v/>
      </x:c>
      <x:c r="AP88" s="81" t="str">
        <x:f t="shared" si="9"/>
        <x:v/>
      </x:c>
      <x:c r="AQ88" s="81" t="str">
        <x:f t="shared" si="10"/>
        <x:v/>
      </x:c>
    </x:row>
    <x:row r="89" spans="1:43">
      <x:c r="A89">
        <x:v>8300</x:v>
      </x:c>
      <x:c r="B89">
        <x:v>22</x:v>
      </x:c>
      <x:c r="C89">
        <x:v>2.2</x:v>
      </x:c>
      <x:c r="G89">
        <x:v>1</x:v>
      </x:c>
      <x:c r="I89" t="s">
        <x:v>110</x:v>
      </x:c>
      <x:c r="J89">
        <x:v>0.45</x:v>
      </x:c>
      <x:c r="K89" t="s">
        <x:v>119</x:v>
      </x:c>
      <x:c r="M89">
        <x:v>16</x:v>
      </x:c>
      <x:c r="O89" t="s">
        <x:v>101</x:v>
      </x:c>
      <x:c r="AG89" s="80">
        <x:v>2</x:v>
      </x:c>
      <x:c r="AL89" s="81">
        <x:f t="shared" si="11"/>
        <x:v>22</x:v>
      </x:c>
      <x:c r="AM89" s="81" t="str">
        <x:f t="shared" si="6"/>
        <x:v/>
      </x:c>
      <x:c r="AN89" s="81" t="str">
        <x:f t="shared" si="7"/>
        <x:v/>
      </x:c>
      <x:c r="AO89" s="81" t="str">
        <x:f t="shared" si="8"/>
        <x:v/>
      </x:c>
      <x:c r="AP89" s="81" t="str">
        <x:f t="shared" si="9"/>
        <x:v/>
      </x:c>
      <x:c r="AQ89" s="81" t="str">
        <x:f t="shared" si="10"/>
        <x:v/>
      </x:c>
    </x:row>
    <x:row r="90" spans="1:43">
      <x:c r="A90">
        <x:v>8400</x:v>
      </x:c>
      <x:c r="B90">
        <x:v>22</x:v>
      </x:c>
      <x:c r="C90">
        <x:v>2.88</x:v>
      </x:c>
      <x:c r="G90">
        <x:v>2</x:v>
      </x:c>
      <x:c r="I90" t="s">
        <x:v>110</x:v>
      </x:c>
      <x:c r="J90">
        <x:v>0.5</x:v>
      </x:c>
      <x:c r="K90" t="s">
        <x:v>119</x:v>
      </x:c>
      <x:c r="M90">
        <x:v>16</x:v>
      </x:c>
      <x:c r="O90" t="s">
        <x:v>101</x:v>
      </x:c>
      <x:c r="AG90" s="80">
        <x:v>2</x:v>
      </x:c>
      <x:c r="AL90" s="81">
        <x:f t="shared" si="11"/>
        <x:v>22</x:v>
      </x:c>
      <x:c r="AM90" s="81" t="str">
        <x:f t="shared" si="6"/>
        <x:v/>
      </x:c>
      <x:c r="AN90" s="81" t="str">
        <x:f t="shared" si="7"/>
        <x:v/>
      </x:c>
      <x:c r="AO90" s="81" t="str">
        <x:f t="shared" si="8"/>
        <x:v/>
      </x:c>
      <x:c r="AP90" s="81" t="str">
        <x:f t="shared" si="9"/>
        <x:v/>
      </x:c>
      <x:c r="AQ90" s="81" t="str">
        <x:f t="shared" si="10"/>
        <x:v/>
      </x:c>
    </x:row>
    <x:row r="91" spans="1:43">
      <x:c r="A91">
        <x:v>8500</x:v>
      </x:c>
      <x:c r="B91">
        <x:v>22</x:v>
      </x:c>
      <x:c r="C91">
        <x:v>2.91</x:v>
      </x:c>
      <x:c r="G91">
        <x:v>1</x:v>
      </x:c>
      <x:c r="I91" t="s">
        <x:v>110</x:v>
      </x:c>
      <x:c r="J91">
        <x:v>0.5</x:v>
      </x:c>
      <x:c r="K91" t="s">
        <x:v>119</x:v>
      </x:c>
      <x:c r="M91">
        <x:v>16</x:v>
      </x:c>
      <x:c r="O91" t="s">
        <x:v>101</x:v>
      </x:c>
      <x:c r="AG91" s="80">
        <x:v>2</x:v>
      </x:c>
      <x:c r="AL91" s="81">
        <x:f t="shared" si="11"/>
        <x:v>22</x:v>
      </x:c>
      <x:c r="AM91" s="81" t="str">
        <x:f t="shared" si="6"/>
        <x:v/>
      </x:c>
      <x:c r="AN91" s="81" t="str">
        <x:f t="shared" si="7"/>
        <x:v/>
      </x:c>
      <x:c r="AO91" s="81" t="str">
        <x:f t="shared" si="8"/>
        <x:v/>
      </x:c>
      <x:c r="AP91" s="81" t="str">
        <x:f t="shared" si="9"/>
        <x:v/>
      </x:c>
      <x:c r="AQ91" s="81" t="str">
        <x:f t="shared" si="10"/>
        <x:v/>
      </x:c>
    </x:row>
    <x:row r="92" spans="1:43">
      <x:c r="A92">
        <x:v>8600</x:v>
      </x:c>
      <x:c r="B92">
        <x:v>22</x:v>
      </x:c>
      <x:c r="C92">
        <x:v>2.93</x:v>
      </x:c>
      <x:c r="G92">
        <x:v>2</x:v>
      </x:c>
      <x:c r="I92" t="s">
        <x:v>110</x:v>
      </x:c>
      <x:c r="J92">
        <x:v>0.5</x:v>
      </x:c>
      <x:c r="K92" t="s">
        <x:v>119</x:v>
      </x:c>
      <x:c r="M92">
        <x:v>16</x:v>
      </x:c>
      <x:c r="O92" t="s">
        <x:v>101</x:v>
      </x:c>
      <x:c r="AG92" s="80">
        <x:v>2</x:v>
      </x:c>
      <x:c r="AL92" s="81">
        <x:f t="shared" si="11"/>
        <x:v>22</x:v>
      </x:c>
      <x:c r="AM92" s="81" t="str">
        <x:f t="shared" si="6"/>
        <x:v/>
      </x:c>
      <x:c r="AN92" s="81" t="str">
        <x:f t="shared" si="7"/>
        <x:v/>
      </x:c>
      <x:c r="AO92" s="81" t="str">
        <x:f t="shared" si="8"/>
        <x:v/>
      </x:c>
      <x:c r="AP92" s="81" t="str">
        <x:f t="shared" si="9"/>
        <x:v/>
      </x:c>
      <x:c r="AQ92" s="81" t="str">
        <x:f t="shared" si="10"/>
        <x:v/>
      </x:c>
    </x:row>
    <x:row r="93" spans="1:43">
      <x:c r="A93">
        <x:v>8700</x:v>
      </x:c>
      <x:c r="B93">
        <x:v>22</x:v>
      </x:c>
      <x:c r="C93">
        <x:v>2.97</x:v>
      </x:c>
      <x:c r="G93">
        <x:v>2</x:v>
      </x:c>
      <x:c r="I93" t="s">
        <x:v>110</x:v>
      </x:c>
      <x:c r="J93">
        <x:v>0.5</x:v>
      </x:c>
      <x:c r="K93" t="s">
        <x:v>119</x:v>
      </x:c>
      <x:c r="M93">
        <x:v>16</x:v>
      </x:c>
      <x:c r="O93" t="s">
        <x:v>101</x:v>
      </x:c>
      <x:c r="AG93" s="80">
        <x:v>2</x:v>
      </x:c>
      <x:c r="AL93" s="81">
        <x:f t="shared" si="11"/>
        <x:v>22</x:v>
      </x:c>
      <x:c r="AM93" s="81" t="str">
        <x:f t="shared" si="6"/>
        <x:v/>
      </x:c>
      <x:c r="AN93" s="81" t="str">
        <x:f t="shared" si="7"/>
        <x:v/>
      </x:c>
      <x:c r="AO93" s="81" t="str">
        <x:f t="shared" si="8"/>
        <x:v/>
      </x:c>
      <x:c r="AP93" s="81" t="str">
        <x:f t="shared" si="9"/>
        <x:v/>
      </x:c>
      <x:c r="AQ93" s="81" t="str">
        <x:f t="shared" si="10"/>
        <x:v/>
      </x:c>
    </x:row>
    <x:row r="94" spans="1:43">
      <x:c r="A94">
        <x:v>8800</x:v>
      </x:c>
      <x:c r="B94">
        <x:v>22</x:v>
      </x:c>
      <x:c r="C94">
        <x:v>3.05</x:v>
      </x:c>
      <x:c r="G94">
        <x:v>1</x:v>
      </x:c>
      <x:c r="I94" t="s">
        <x:v>110</x:v>
      </x:c>
      <x:c r="J94">
        <x:v>0.5</x:v>
      </x:c>
      <x:c r="K94" t="s">
        <x:v>119</x:v>
      </x:c>
      <x:c r="M94">
        <x:v>16</x:v>
      </x:c>
      <x:c r="O94" t="s">
        <x:v>101</x:v>
      </x:c>
      <x:c r="AG94" s="80">
        <x:v>2</x:v>
      </x:c>
      <x:c r="AL94" s="81">
        <x:f t="shared" si="11"/>
        <x:v>22</x:v>
      </x:c>
      <x:c r="AM94" s="81" t="str">
        <x:f t="shared" si="6"/>
        <x:v/>
      </x:c>
      <x:c r="AN94" s="81" t="str">
        <x:f t="shared" si="7"/>
        <x:v/>
      </x:c>
      <x:c r="AO94" s="81" t="str">
        <x:f t="shared" si="8"/>
        <x:v/>
      </x:c>
      <x:c r="AP94" s="81" t="str">
        <x:f t="shared" si="9"/>
        <x:v/>
      </x:c>
      <x:c r="AQ94" s="81" t="str">
        <x:f t="shared" si="10"/>
        <x:v/>
      </x:c>
    </x:row>
    <x:row r="95" spans="1:43">
      <x:c r="A95">
        <x:v>8900</x:v>
      </x:c>
      <x:c r="B95">
        <x:v>22</x:v>
      </x:c>
      <x:c r="C95">
        <x:v>3.15</x:v>
      </x:c>
      <x:c r="G95">
        <x:v>2</x:v>
      </x:c>
      <x:c r="I95" t="s">
        <x:v>110</x:v>
      </x:c>
      <x:c r="J95">
        <x:v>0.5</x:v>
      </x:c>
      <x:c r="K95" t="s">
        <x:v>119</x:v>
      </x:c>
      <x:c r="M95">
        <x:v>16</x:v>
      </x:c>
      <x:c r="O95" t="s">
        <x:v>101</x:v>
      </x:c>
      <x:c r="AG95" s="80">
        <x:v>2</x:v>
      </x:c>
      <x:c r="AL95" s="81">
        <x:f t="shared" si="11"/>
        <x:v>22</x:v>
      </x:c>
      <x:c r="AM95" s="81" t="str">
        <x:f t="shared" si="6"/>
        <x:v/>
      </x:c>
      <x:c r="AN95" s="81" t="str">
        <x:f t="shared" si="7"/>
        <x:v/>
      </x:c>
      <x:c r="AO95" s="81" t="str">
        <x:f t="shared" si="8"/>
        <x:v/>
      </x:c>
      <x:c r="AP95" s="81" t="str">
        <x:f t="shared" si="9"/>
        <x:v/>
      </x:c>
      <x:c r="AQ95" s="81" t="str">
        <x:f t="shared" si="10"/>
        <x:v/>
      </x:c>
    </x:row>
    <x:row r="96" spans="1:43">
      <x:c r="A96">
        <x:v>9000</x:v>
      </x:c>
      <x:c r="B96">
        <x:v>22</x:v>
      </x:c>
      <x:c r="C96">
        <x:v>3.25</x:v>
      </x:c>
      <x:c r="G96">
        <x:v>1</x:v>
      </x:c>
      <x:c r="I96" t="s">
        <x:v>110</x:v>
      </x:c>
      <x:c r="J96">
        <x:v>0.5</x:v>
      </x:c>
      <x:c r="K96" t="s">
        <x:v>119</x:v>
      </x:c>
      <x:c r="M96">
        <x:v>16</x:v>
      </x:c>
      <x:c r="O96" t="s">
        <x:v>101</x:v>
      </x:c>
      <x:c r="AG96" s="80">
        <x:v>2</x:v>
      </x:c>
      <x:c r="AL96" s="81">
        <x:f t="shared" si="11"/>
        <x:v>22</x:v>
      </x:c>
      <x:c r="AM96" s="81" t="str">
        <x:f t="shared" si="6"/>
        <x:v/>
      </x:c>
      <x:c r="AN96" s="81" t="str">
        <x:f t="shared" si="7"/>
        <x:v/>
      </x:c>
      <x:c r="AO96" s="81" t="str">
        <x:f t="shared" si="8"/>
        <x:v/>
      </x:c>
      <x:c r="AP96" s="81" t="str">
        <x:f t="shared" si="9"/>
        <x:v/>
      </x:c>
      <x:c r="AQ96" s="81" t="str">
        <x:f t="shared" si="10"/>
        <x:v/>
      </x:c>
    </x:row>
    <x:row r="97" spans="1:43">
      <x:c r="A97">
        <x:v>9100</x:v>
      </x:c>
      <x:c r="B97">
        <x:v>22</x:v>
      </x:c>
      <x:c r="C97">
        <x:v>3.35</x:v>
      </x:c>
      <x:c r="G97">
        <x:v>1</x:v>
      </x:c>
      <x:c r="I97" t="s">
        <x:v>110</x:v>
      </x:c>
      <x:c r="J97">
        <x:v>0.5</x:v>
      </x:c>
      <x:c r="K97" t="s">
        <x:v>119</x:v>
      </x:c>
      <x:c r="M97">
        <x:v>16</x:v>
      </x:c>
      <x:c r="O97" t="s">
        <x:v>101</x:v>
      </x:c>
      <x:c r="AG97" s="80">
        <x:v>2</x:v>
      </x:c>
      <x:c r="AL97" s="81">
        <x:f t="shared" si="11"/>
        <x:v>22</x:v>
      </x:c>
      <x:c r="AM97" s="81" t="str">
        <x:f t="shared" si="6"/>
        <x:v/>
      </x:c>
      <x:c r="AN97" s="81" t="str">
        <x:f t="shared" si="7"/>
        <x:v/>
      </x:c>
      <x:c r="AO97" s="81" t="str">
        <x:f t="shared" si="8"/>
        <x:v/>
      </x:c>
      <x:c r="AP97" s="81" t="str">
        <x:f t="shared" si="9"/>
        <x:v/>
      </x:c>
      <x:c r="AQ97" s="81" t="str">
        <x:f t="shared" si="10"/>
        <x:v/>
      </x:c>
    </x:row>
    <x:row r="98" spans="1:43">
      <x:c r="A98">
        <x:v>9200</x:v>
      </x:c>
      <x:c r="B98">
        <x:v>22</x:v>
      </x:c>
      <x:c r="C98">
        <x:v>3.55</x:v>
      </x:c>
      <x:c r="G98">
        <x:v>2</x:v>
      </x:c>
      <x:c r="I98" t="s">
        <x:v>110</x:v>
      </x:c>
      <x:c r="J98">
        <x:v>0.5</x:v>
      </x:c>
      <x:c r="K98" t="s">
        <x:v>119</x:v>
      </x:c>
      <x:c r="M98">
        <x:v>16</x:v>
      </x:c>
      <x:c r="O98" t="s">
        <x:v>101</x:v>
      </x:c>
      <x:c r="AG98" s="80">
        <x:v>2</x:v>
      </x:c>
      <x:c r="AL98" s="81">
        <x:f t="shared" si="11"/>
        <x:v>22</x:v>
      </x:c>
      <x:c r="AM98" s="81" t="str">
        <x:f t="shared" si="6"/>
        <x:v/>
      </x:c>
      <x:c r="AN98" s="81" t="str">
        <x:f t="shared" si="7"/>
        <x:v/>
      </x:c>
      <x:c r="AO98" s="81" t="str">
        <x:f t="shared" si="8"/>
        <x:v/>
      </x:c>
      <x:c r="AP98" s="81" t="str">
        <x:f t="shared" si="9"/>
        <x:v/>
      </x:c>
      <x:c r="AQ98" s="81" t="str">
        <x:f t="shared" si="10"/>
        <x:v/>
      </x:c>
    </x:row>
    <x:row r="99" spans="1:43">
      <x:c r="A99">
        <x:v>9300</x:v>
      </x:c>
      <x:c r="B99">
        <x:v>22</x:v>
      </x:c>
      <x:c r="C99">
        <x:v>3.65</x:v>
      </x:c>
      <x:c r="G99">
        <x:v>1</x:v>
      </x:c>
      <x:c r="I99" t="s">
        <x:v>110</x:v>
      </x:c>
      <x:c r="J99">
        <x:v>0.5</x:v>
      </x:c>
      <x:c r="K99" t="s">
        <x:v>119</x:v>
      </x:c>
      <x:c r="M99">
        <x:v>16</x:v>
      </x:c>
      <x:c r="O99" t="s">
        <x:v>101</x:v>
      </x:c>
      <x:c r="AG99" s="80">
        <x:v>2</x:v>
      </x:c>
      <x:c r="AL99" s="81">
        <x:f t="shared" si="11"/>
        <x:v>22</x:v>
      </x:c>
      <x:c r="AM99" s="81" t="str">
        <x:f t="shared" si="6"/>
        <x:v/>
      </x:c>
      <x:c r="AN99" s="81" t="str">
        <x:f t="shared" si="7"/>
        <x:v/>
      </x:c>
      <x:c r="AO99" s="81" t="str">
        <x:f t="shared" si="8"/>
        <x:v/>
      </x:c>
      <x:c r="AP99" s="81" t="str">
        <x:f t="shared" si="9"/>
        <x:v/>
      </x:c>
      <x:c r="AQ99" s="81" t="str">
        <x:f t="shared" si="10"/>
        <x:v/>
      </x:c>
    </x:row>
    <x:row r="100" spans="1:43">
      <x:c r="A100">
        <x:v>9400</x:v>
      </x:c>
      <x:c r="B100">
        <x:v>22</x:v>
      </x:c>
      <x:c r="C100">
        <x:v>3.81</x:v>
      </x:c>
      <x:c r="G100">
        <x:v>5</x:v>
      </x:c>
      <x:c r="I100" t="s">
        <x:v>107</x:v>
      </x:c>
      <x:c r="K100" t="s">
        <x:v>122</x:v>
      </x:c>
      <x:c r="M100">
        <x:v>16</x:v>
      </x:c>
      <x:c r="O100" t="s">
        <x:v>101</x:v>
      </x:c>
      <x:c r="AG100" s="80">
        <x:v>2</x:v>
      </x:c>
      <x:c r="AL100" s="81">
        <x:f t="shared" si="11"/>
        <x:v>22</x:v>
      </x:c>
      <x:c r="AM100" s="81" t="str">
        <x:f t="shared" si="6"/>
        <x:v/>
      </x:c>
      <x:c r="AN100" s="81" t="str">
        <x:f t="shared" si="7"/>
        <x:v/>
      </x:c>
      <x:c r="AO100" s="81" t="str">
        <x:f t="shared" si="8"/>
        <x:v/>
      </x:c>
      <x:c r="AP100" s="81" t="str">
        <x:f t="shared" si="9"/>
        <x:v/>
      </x:c>
      <x:c r="AQ100" s="81" t="str">
        <x:f t="shared" si="10"/>
        <x:v/>
      </x:c>
    </x:row>
    <x:row r="101" spans="1:43">
      <x:c r="A101">
        <x:v>9500</x:v>
      </x:c>
      <x:c r="B101">
        <x:v>22</x:v>
      </x:c>
      <x:c r="C101">
        <x:v>3.82</x:v>
      </x:c>
      <x:c r="D101">
        <x:v>1</x:v>
      </x:c>
      <x:c r="H101">
        <x:v>1</x:v>
      </x:c>
      <x:c r="AG101" s="80">
        <x:v>2</x:v>
      </x:c>
      <x:c r="AL101" s="81" t="str">
        <x:f t="shared" si="11"/>
        <x:v>22B</x:v>
      </x:c>
      <x:c r="AM101" s="81" t="str">
        <x:f t="shared" si="6"/>
        <x:v/>
      </x:c>
      <x:c r="AN101" s="81" t="str">
        <x:f t="shared" si="7"/>
        <x:v/>
      </x:c>
      <x:c r="AO101" s="81" t="str">
        <x:f t="shared" si="8"/>
        <x:v/>
      </x:c>
      <x:c r="AP101" s="81" t="str">
        <x:f t="shared" si="9"/>
        <x:v/>
      </x:c>
      <x:c r="AQ101" s="81" t="str">
        <x:f t="shared" si="10"/>
        <x:v/>
      </x:c>
    </x:row>
    <x:row r="102" spans="1:43">
      <x:c r="A102">
        <x:v>9600</x:v>
      </x:c>
      <x:c r="B102">
        <x:v>23</x:v>
      </x:c>
      <x:c r="C102">
        <x:v>0.166666666666667</x:v>
      </x:c>
      <x:c r="G102">
        <x:v>1</x:v>
      </x:c>
      <x:c r="I102" t="s">
        <x:v>100</x:v>
      </x:c>
      <x:c r="K102" t="s">
        <x:v>117</x:v>
      </x:c>
      <x:c r="M102">
        <x:v>16</x:v>
      </x:c>
      <x:c r="O102" t="s">
        <x:v>101</x:v>
      </x:c>
      <x:c r="AG102" s="80">
        <x:v>1</x:v>
      </x:c>
      <x:c r="AL102" s="81">
        <x:f t="shared" si="11"/>
        <x:v>23</x:v>
      </x:c>
      <x:c r="AM102" s="81" t="str">
        <x:f t="shared" si="6"/>
        <x:v/>
      </x:c>
      <x:c r="AN102" s="81" t="str">
        <x:f t="shared" si="7"/>
        <x:v/>
      </x:c>
      <x:c r="AO102" s="81" t="str">
        <x:f t="shared" si="8"/>
        <x:v/>
      </x:c>
      <x:c r="AP102" s="81" t="str">
        <x:f t="shared" si="9"/>
        <x:v/>
      </x:c>
      <x:c r="AQ102" s="81" t="str">
        <x:f t="shared" si="10"/>
        <x:v/>
      </x:c>
    </x:row>
    <x:row r="103" spans="1:43">
      <x:c r="A103">
        <x:v>9700</x:v>
      </x:c>
      <x:c r="B103">
        <x:v>23</x:v>
      </x:c>
      <x:c r="C103">
        <x:v>0.533333333333333</x:v>
      </x:c>
      <x:c r="G103">
        <x:v>1</x:v>
      </x:c>
      <x:c r="I103" t="s">
        <x:v>102</x:v>
      </x:c>
      <x:c r="K103" t="s">
        <x:v>117</x:v>
      </x:c>
      <x:c r="M103">
        <x:v>16</x:v>
      </x:c>
      <x:c r="O103" t="s">
        <x:v>101</x:v>
      </x:c>
      <x:c r="AG103" s="80">
        <x:v>1</x:v>
      </x:c>
      <x:c r="AL103" s="81">
        <x:f t="shared" si="11"/>
        <x:v>23</x:v>
      </x:c>
      <x:c r="AM103" s="81" t="str">
        <x:f t="shared" si="6"/>
        <x:v/>
      </x:c>
      <x:c r="AN103" s="81" t="str">
        <x:f t="shared" si="7"/>
        <x:v/>
      </x:c>
      <x:c r="AO103" s="81" t="str">
        <x:f t="shared" si="8"/>
        <x:v/>
      </x:c>
      <x:c r="AP103" s="81" t="str">
        <x:f t="shared" si="9"/>
        <x:v/>
      </x:c>
      <x:c r="AQ103" s="81" t="str">
        <x:f t="shared" si="10"/>
        <x:v/>
      </x:c>
    </x:row>
    <x:row r="104" spans="1:43">
      <x:c r="A104">
        <x:v>9800</x:v>
      </x:c>
      <x:c r="B104">
        <x:v>23</x:v>
      </x:c>
      <x:c r="C104">
        <x:v>1.16666666666667</x:v>
      </x:c>
      <x:c r="G104">
        <x:v>2</x:v>
      </x:c>
      <x:c r="I104" t="s">
        <x:v>103</x:v>
      </x:c>
      <x:c r="K104" t="s">
        <x:v>117</x:v>
      </x:c>
      <x:c r="M104">
        <x:v>16</x:v>
      </x:c>
      <x:c r="O104" t="s">
        <x:v>101</x:v>
      </x:c>
      <x:c r="S104" t="s">
        <x:v>123</x:v>
      </x:c>
      <x:c r="T104">
        <x:v>1.6</x:v>
      </x:c>
      <x:c r="AG104" s="80">
        <x:v>1</x:v>
      </x:c>
      <x:c r="AL104" s="81">
        <x:f t="shared" si="11"/>
        <x:v>23</x:v>
      </x:c>
      <x:c r="AM104" s="81" t="str">
        <x:f t="shared" si="6"/>
        <x:v/>
      </x:c>
      <x:c r="AN104" s="81" t="str">
        <x:f t="shared" si="7"/>
        <x:v/>
      </x:c>
      <x:c r="AO104" s="81" t="str">
        <x:f t="shared" si="8"/>
        <x:v/>
      </x:c>
      <x:c r="AP104" s="81" t="str">
        <x:f t="shared" si="9"/>
        <x:v/>
      </x:c>
      <x:c r="AQ104" s="81" t="str">
        <x:f t="shared" si="10"/>
        <x:v/>
      </x:c>
    </x:row>
    <x:row r="105" spans="1:43">
      <x:c r="A105">
        <x:v>9900</x:v>
      </x:c>
      <x:c r="B105">
        <x:v>23</x:v>
      </x:c>
      <x:c r="C105">
        <x:v>1.53333333333333</x:v>
      </x:c>
      <x:c r="G105">
        <x:v>1</x:v>
      </x:c>
      <x:c r="I105" t="s">
        <x:v>104</x:v>
      </x:c>
      <x:c r="K105" t="s">
        <x:v>117</x:v>
      </x:c>
      <x:c r="M105">
        <x:v>16</x:v>
      </x:c>
      <x:c r="O105" t="s">
        <x:v>101</x:v>
      </x:c>
      <x:c r="AL105" s="81">
        <x:f t="shared" si="11"/>
        <x:v>23</x:v>
      </x:c>
      <x:c r="AM105" s="81" t="str">
        <x:f t="shared" si="6"/>
        <x:v/>
      </x:c>
      <x:c r="AN105" s="81" t="str">
        <x:f t="shared" si="7"/>
        <x:v/>
      </x:c>
      <x:c r="AO105" s="81" t="str">
        <x:f t="shared" si="8"/>
        <x:v/>
      </x:c>
      <x:c r="AP105" s="81" t="str">
        <x:f t="shared" si="9"/>
        <x:v/>
      </x:c>
      <x:c r="AQ105" s="81" t="str">
        <x:f t="shared" si="10"/>
        <x:v/>
      </x:c>
    </x:row>
    <x:row r="106" spans="1:43">
      <x:c r="A106">
        <x:v>10000</x:v>
      </x:c>
      <x:c r="B106">
        <x:v>23</x:v>
      </x:c>
      <x:c r="C106">
        <x:v>1.6</x:v>
      </x:c>
      <x:c r="G106">
        <x:v>2</x:v>
      </x:c>
      <x:c r="I106" t="s">
        <x:v>100</x:v>
      </x:c>
      <x:c r="K106" t="s">
        <x:v>117</x:v>
      </x:c>
      <x:c r="M106">
        <x:v>16</x:v>
      </x:c>
      <x:c r="O106" t="s">
        <x:v>101</x:v>
      </x:c>
      <x:c r="AL106" s="81">
        <x:f t="shared" si="11"/>
        <x:v>23</x:v>
      </x:c>
      <x:c r="AM106" s="81" t="str">
        <x:f t="shared" si="6"/>
        <x:v/>
      </x:c>
      <x:c r="AN106" s="81" t="str">
        <x:f t="shared" si="7"/>
        <x:v/>
      </x:c>
      <x:c r="AO106" s="81" t="str">
        <x:f t="shared" si="8"/>
        <x:v/>
      </x:c>
      <x:c r="AP106" s="81" t="str">
        <x:f t="shared" si="9"/>
        <x:v/>
      </x:c>
      <x:c r="AQ106" s="81" t="str">
        <x:f t="shared" si="10"/>
        <x:v/>
      </x:c>
    </x:row>
    <x:row r="107" spans="1:43">
      <x:c r="A107">
        <x:v>10100</x:v>
      </x:c>
      <x:c r="B107">
        <x:v>23</x:v>
      </x:c>
      <x:c r="C107">
        <x:v>1.66666666666667</x:v>
      </x:c>
      <x:c r="G107">
        <x:v>2</x:v>
      </x:c>
      <x:c r="I107" t="s">
        <x:v>102</x:v>
      </x:c>
      <x:c r="K107" t="s">
        <x:v>117</x:v>
      </x:c>
      <x:c r="M107">
        <x:v>16</x:v>
      </x:c>
      <x:c r="O107" t="s">
        <x:v>101</x:v>
      </x:c>
      <x:c r="AL107" s="81">
        <x:f t="shared" si="11"/>
        <x:v>23</x:v>
      </x:c>
      <x:c r="AM107" s="81" t="str">
        <x:f t="shared" si="6"/>
        <x:v/>
      </x:c>
      <x:c r="AN107" s="81" t="str">
        <x:f t="shared" si="7"/>
        <x:v/>
      </x:c>
      <x:c r="AO107" s="81" t="str">
        <x:f t="shared" si="8"/>
        <x:v/>
      </x:c>
      <x:c r="AP107" s="81" t="str">
        <x:f t="shared" si="9"/>
        <x:v/>
      </x:c>
      <x:c r="AQ107" s="81" t="str">
        <x:f t="shared" si="10"/>
        <x:v/>
      </x:c>
    </x:row>
    <x:row r="108" spans="1:43">
      <x:c r="A108">
        <x:v>10200</x:v>
      </x:c>
      <x:c r="B108">
        <x:v>23</x:v>
      </x:c>
      <x:c r="C108">
        <x:v>1.73333333333333</x:v>
      </x:c>
      <x:c r="G108">
        <x:v>1</x:v>
      </x:c>
      <x:c r="I108" t="s">
        <x:v>103</x:v>
      </x:c>
      <x:c r="K108" t="s">
        <x:v>117</x:v>
      </x:c>
      <x:c r="M108">
        <x:v>16</x:v>
      </x:c>
      <x:c r="O108" t="s">
        <x:v>101</x:v>
      </x:c>
      <x:c r="AL108" s="81">
        <x:f t="shared" si="11"/>
        <x:v>23</x:v>
      </x:c>
      <x:c r="AM108" s="81" t="str">
        <x:f t="shared" si="6"/>
        <x:v/>
      </x:c>
      <x:c r="AN108" s="81" t="str">
        <x:f t="shared" si="7"/>
        <x:v/>
      </x:c>
      <x:c r="AO108" s="81" t="str">
        <x:f t="shared" si="8"/>
        <x:v/>
      </x:c>
      <x:c r="AP108" s="81" t="str">
        <x:f t="shared" si="9"/>
        <x:v/>
      </x:c>
      <x:c r="AQ108" s="81" t="str">
        <x:f t="shared" si="10"/>
        <x:v/>
      </x:c>
    </x:row>
    <x:row r="109" spans="1:43">
      <x:c r="A109">
        <x:v>10300</x:v>
      </x:c>
      <x:c r="B109">
        <x:v>23</x:v>
      </x:c>
      <x:c r="C109">
        <x:v>1.8</x:v>
      </x:c>
      <x:c r="G109">
        <x:v>1</x:v>
      </x:c>
      <x:c r="I109" t="s">
        <x:v>104</x:v>
      </x:c>
      <x:c r="K109" t="s">
        <x:v>117</x:v>
      </x:c>
      <x:c r="M109">
        <x:v>16</x:v>
      </x:c>
      <x:c r="O109" t="s">
        <x:v>101</x:v>
      </x:c>
      <x:c r="AL109" s="81">
        <x:f t="shared" si="11"/>
        <x:v>23</x:v>
      </x:c>
      <x:c r="AM109" s="81" t="str">
        <x:f t="shared" si="6"/>
        <x:v/>
      </x:c>
      <x:c r="AN109" s="81" t="str">
        <x:f t="shared" si="7"/>
        <x:v/>
      </x:c>
      <x:c r="AO109" s="81" t="str">
        <x:f t="shared" si="8"/>
        <x:v/>
      </x:c>
      <x:c r="AP109" s="81" t="str">
        <x:f t="shared" si="9"/>
        <x:v/>
      </x:c>
      <x:c r="AQ109" s="81" t="str">
        <x:f t="shared" si="10"/>
        <x:v/>
      </x:c>
    </x:row>
    <x:row r="110" spans="1:43">
      <x:c r="A110">
        <x:v>10400</x:v>
      </x:c>
      <x:c r="B110">
        <x:v>23</x:v>
      </x:c>
      <x:c r="C110">
        <x:v>1.86666666666667</x:v>
      </x:c>
      <x:c r="G110">
        <x:v>2</x:v>
      </x:c>
      <x:c r="I110" t="s">
        <x:v>100</x:v>
      </x:c>
      <x:c r="K110" t="s">
        <x:v>117</x:v>
      </x:c>
      <x:c r="M110">
        <x:v>16</x:v>
      </x:c>
      <x:c r="O110" t="s">
        <x:v>101</x:v>
      </x:c>
      <x:c r="AL110" s="81">
        <x:f t="shared" si="11"/>
        <x:v>23</x:v>
      </x:c>
      <x:c r="AM110" s="81" t="str">
        <x:f t="shared" si="6"/>
        <x:v/>
      </x:c>
      <x:c r="AN110" s="81" t="str">
        <x:f t="shared" si="7"/>
        <x:v/>
      </x:c>
      <x:c r="AO110" s="81" t="str">
        <x:f t="shared" si="8"/>
        <x:v/>
      </x:c>
      <x:c r="AP110" s="81" t="str">
        <x:f t="shared" si="9"/>
        <x:v/>
      </x:c>
      <x:c r="AQ110" s="81" t="str">
        <x:f t="shared" si="10"/>
        <x:v/>
      </x:c>
    </x:row>
    <x:row r="111" spans="1:43">
      <x:c r="A111">
        <x:v>10500</x:v>
      </x:c>
      <x:c r="B111">
        <x:v>23</x:v>
      </x:c>
      <x:c r="C111">
        <x:v>1.93333333333333</x:v>
      </x:c>
      <x:c r="G111">
        <x:v>1</x:v>
      </x:c>
      <x:c r="I111" t="s">
        <x:v>102</x:v>
      </x:c>
      <x:c r="K111" t="s">
        <x:v>117</x:v>
      </x:c>
      <x:c r="M111">
        <x:v>16</x:v>
      </x:c>
      <x:c r="O111" t="s">
        <x:v>101</x:v>
      </x:c>
      <x:c r="AL111" s="81">
        <x:f t="shared" si="11"/>
        <x:v>23</x:v>
      </x:c>
      <x:c r="AM111" s="81" t="str">
        <x:f t="shared" si="6"/>
        <x:v/>
      </x:c>
      <x:c r="AN111" s="81" t="str">
        <x:f t="shared" si="7"/>
        <x:v/>
      </x:c>
      <x:c r="AO111" s="81" t="str">
        <x:f t="shared" si="8"/>
        <x:v/>
      </x:c>
      <x:c r="AP111" s="81" t="str">
        <x:f t="shared" si="9"/>
        <x:v/>
      </x:c>
      <x:c r="AQ111" s="81" t="str">
        <x:f t="shared" si="10"/>
        <x:v/>
      </x:c>
    </x:row>
    <x:row r="112" spans="1:43">
      <x:c r="A112">
        <x:v>10600</x:v>
      </x:c>
      <x:c r="B112">
        <x:v>23</x:v>
      </x:c>
      <x:c r="C112">
        <x:v>2</x:v>
      </x:c>
      <x:c r="G112">
        <x:v>1</x:v>
      </x:c>
      <x:c r="I112" t="s">
        <x:v>103</x:v>
      </x:c>
      <x:c r="K112" t="s">
        <x:v>117</x:v>
      </x:c>
      <x:c r="M112">
        <x:v>16</x:v>
      </x:c>
      <x:c r="O112" t="s">
        <x:v>101</x:v>
      </x:c>
      <x:c r="AL112" s="81">
        <x:f t="shared" si="11"/>
        <x:v>23</x:v>
      </x:c>
      <x:c r="AM112" s="81" t="str">
        <x:f t="shared" si="6"/>
        <x:v/>
      </x:c>
      <x:c r="AN112" s="81" t="str">
        <x:f t="shared" si="7"/>
        <x:v/>
      </x:c>
      <x:c r="AO112" s="81" t="str">
        <x:f t="shared" si="8"/>
        <x:v/>
      </x:c>
      <x:c r="AP112" s="81" t="str">
        <x:f t="shared" si="9"/>
        <x:v/>
      </x:c>
      <x:c r="AQ112" s="81" t="str">
        <x:f t="shared" si="10"/>
        <x:v/>
      </x:c>
    </x:row>
    <x:row r="113" spans="1:43">
      <x:c r="A113">
        <x:v>10700</x:v>
      </x:c>
      <x:c r="B113">
        <x:v>23</x:v>
      </x:c>
      <x:c r="C113">
        <x:v>2.5</x:v>
      </x:c>
      <x:c r="G113">
        <x:v>3</x:v>
      </x:c>
      <x:c r="I113" t="s">
        <x:v>104</x:v>
      </x:c>
      <x:c r="K113" t="s">
        <x:v>119</x:v>
      </x:c>
      <x:c r="M113">
        <x:v>16</x:v>
      </x:c>
      <x:c r="O113" t="s">
        <x:v>101</x:v>
      </x:c>
      <x:c r="T113">
        <x:v>1.5</x:v>
      </x:c>
      <x:c r="AG113" s="80">
        <x:v>1</x:v>
      </x:c>
      <x:c r="AL113" s="81">
        <x:f t="shared" si="11"/>
        <x:v>23</x:v>
      </x:c>
      <x:c r="AM113" s="81" t="str">
        <x:f t="shared" si="6"/>
        <x:v/>
      </x:c>
      <x:c r="AN113" s="81" t="str">
        <x:f t="shared" si="7"/>
        <x:v/>
      </x:c>
      <x:c r="AO113" s="81" t="str">
        <x:f t="shared" si="8"/>
        <x:v/>
      </x:c>
      <x:c r="AP113" s="81" t="str">
        <x:f t="shared" si="9"/>
        <x:v/>
      </x:c>
      <x:c r="AQ113" s="81" t="str">
        <x:f t="shared" si="10"/>
        <x:v/>
      </x:c>
    </x:row>
    <x:row r="114" spans="1:43">
      <x:c r="A114">
        <x:v>10800</x:v>
      </x:c>
      <x:c r="B114">
        <x:v>24</x:v>
      </x:c>
      <x:c r="C114">
        <x:v>0.333333333333333</x:v>
      </x:c>
      <x:c r="G114">
        <x:v>2</x:v>
      </x:c>
      <x:c r="I114" t="s">
        <x:v>100</x:v>
      </x:c>
      <x:c r="K114" t="s">
        <x:v>119</x:v>
      </x:c>
      <x:c r="M114">
        <x:v>16</x:v>
      </x:c>
      <x:c r="O114" t="s">
        <x:v>101</x:v>
      </x:c>
      <x:c r="S114" t="s">
        <x:v>124</x:v>
      </x:c>
      <x:c r="T114">
        <x:v>3</x:v>
      </x:c>
      <x:c r="AG114" s="80">
        <x:v>1</x:v>
      </x:c>
      <x:c r="AL114" s="81">
        <x:f t="shared" si="11"/>
        <x:v>24</x:v>
      </x:c>
      <x:c r="AM114" s="81" t="str">
        <x:f t="shared" si="6"/>
        <x:v/>
      </x:c>
      <x:c r="AN114" s="81" t="str">
        <x:f t="shared" si="7"/>
        <x:v/>
      </x:c>
      <x:c r="AO114" s="81" t="str">
        <x:f t="shared" si="8"/>
        <x:v/>
      </x:c>
      <x:c r="AP114" s="81" t="str">
        <x:f t="shared" si="9"/>
        <x:v/>
      </x:c>
      <x:c r="AQ114" s="81" t="str">
        <x:f t="shared" si="10"/>
        <x:v/>
      </x:c>
    </x:row>
    <x:row r="115" spans="1:43">
      <x:c r="A115">
        <x:v>10900</x:v>
      </x:c>
      <x:c r="B115">
        <x:v>24</x:v>
      </x:c>
      <x:c r="C115">
        <x:v>0.7</x:v>
      </x:c>
      <x:c r="G115">
        <x:v>1</x:v>
      </x:c>
      <x:c r="I115" t="s">
        <x:v>102</x:v>
      </x:c>
      <x:c r="K115" t="s">
        <x:v>117</x:v>
      </x:c>
      <x:c r="M115">
        <x:v>16</x:v>
      </x:c>
      <x:c r="O115" t="s">
        <x:v>101</x:v>
      </x:c>
      <x:c r="AG115" s="80">
        <x:v>1</x:v>
      </x:c>
      <x:c r="AL115" s="81">
        <x:f t="shared" si="11"/>
        <x:v>24</x:v>
      </x:c>
      <x:c r="AM115" s="81" t="str">
        <x:f t="shared" si="6"/>
        <x:v/>
      </x:c>
      <x:c r="AN115" s="81" t="str">
        <x:f t="shared" si="7"/>
        <x:v/>
      </x:c>
      <x:c r="AO115" s="81" t="str">
        <x:f t="shared" si="8"/>
        <x:v/>
      </x:c>
      <x:c r="AP115" s="81" t="str">
        <x:f t="shared" si="9"/>
        <x:v/>
      </x:c>
      <x:c r="AQ115" s="81" t="str">
        <x:f t="shared" si="10"/>
        <x:v/>
      </x:c>
    </x:row>
    <x:row r="116" spans="1:43">
      <x:c r="A116">
        <x:v>11000</x:v>
      </x:c>
      <x:c r="B116">
        <x:v>24</x:v>
      </x:c>
      <x:c r="C116">
        <x:v>0.866666666666667</x:v>
      </x:c>
      <x:c r="G116">
        <x:v>1</x:v>
      </x:c>
      <x:c r="I116" t="s">
        <x:v>103</x:v>
      </x:c>
      <x:c r="K116" t="s">
        <x:v>117</x:v>
      </x:c>
      <x:c r="M116">
        <x:v>16</x:v>
      </x:c>
      <x:c r="O116" t="s">
        <x:v>101</x:v>
      </x:c>
      <x:c r="AL116" s="81">
        <x:f t="shared" si="11"/>
        <x:v>24</x:v>
      </x:c>
      <x:c r="AM116" s="81" t="str">
        <x:f t="shared" si="6"/>
        <x:v/>
      </x:c>
      <x:c r="AN116" s="81" t="str">
        <x:f t="shared" si="7"/>
        <x:v/>
      </x:c>
      <x:c r="AO116" s="81" t="str">
        <x:f t="shared" si="8"/>
        <x:v/>
      </x:c>
      <x:c r="AP116" s="81" t="str">
        <x:f t="shared" si="9"/>
        <x:v/>
      </x:c>
      <x:c r="AQ116" s="81" t="str">
        <x:f t="shared" si="10"/>
        <x:v/>
      </x:c>
    </x:row>
    <x:row r="117" spans="1:43">
      <x:c r="A117">
        <x:v>11100</x:v>
      </x:c>
      <x:c r="B117">
        <x:v>24</x:v>
      </x:c>
      <x:c r="C117">
        <x:v>0.933333333333333</x:v>
      </x:c>
      <x:c r="G117">
        <x:v>2</x:v>
      </x:c>
      <x:c r="I117" t="s">
        <x:v>104</x:v>
      </x:c>
      <x:c r="K117" t="s">
        <x:v>117</x:v>
      </x:c>
      <x:c r="M117">
        <x:v>16</x:v>
      </x:c>
      <x:c r="O117" t="s">
        <x:v>101</x:v>
      </x:c>
      <x:c r="AL117" s="81">
        <x:f t="shared" si="11"/>
        <x:v>24</x:v>
      </x:c>
      <x:c r="AM117" s="81" t="str">
        <x:f t="shared" si="6"/>
        <x:v/>
      </x:c>
      <x:c r="AN117" s="81" t="str">
        <x:f t="shared" si="7"/>
        <x:v/>
      </x:c>
      <x:c r="AO117" s="81" t="str">
        <x:f t="shared" si="8"/>
        <x:v/>
      </x:c>
      <x:c r="AP117" s="81" t="str">
        <x:f t="shared" si="9"/>
        <x:v/>
      </x:c>
      <x:c r="AQ117" s="81" t="str">
        <x:f t="shared" si="10"/>
        <x:v/>
      </x:c>
    </x:row>
    <x:row r="118" spans="1:43">
      <x:c r="A118">
        <x:v>11200</x:v>
      </x:c>
      <x:c r="B118">
        <x:v>24</x:v>
      </x:c>
      <x:c r="C118">
        <x:v>1</x:v>
      </x:c>
      <x:c r="G118">
        <x:v>1</x:v>
      </x:c>
      <x:c r="I118" t="s">
        <x:v>100</x:v>
      </x:c>
      <x:c r="K118" t="s">
        <x:v>117</x:v>
      </x:c>
      <x:c r="M118">
        <x:v>16</x:v>
      </x:c>
      <x:c r="O118" t="s">
        <x:v>101</x:v>
      </x:c>
      <x:c r="AL118" s="81">
        <x:f t="shared" si="11"/>
        <x:v>24</x:v>
      </x:c>
      <x:c r="AM118" s="81" t="str">
        <x:f t="shared" si="6"/>
        <x:v/>
      </x:c>
      <x:c r="AN118" s="81" t="str">
        <x:f t="shared" si="7"/>
        <x:v/>
      </x:c>
      <x:c r="AO118" s="81" t="str">
        <x:f t="shared" si="8"/>
        <x:v/>
      </x:c>
      <x:c r="AP118" s="81" t="str">
        <x:f t="shared" si="9"/>
        <x:v/>
      </x:c>
      <x:c r="AQ118" s="81" t="str">
        <x:f t="shared" si="10"/>
        <x:v/>
      </x:c>
    </x:row>
    <x:row r="119" spans="1:43">
      <x:c r="A119">
        <x:v>11300</x:v>
      </x:c>
      <x:c r="B119">
        <x:v>24</x:v>
      </x:c>
      <x:c r="C119">
        <x:v>1.06666666666667</x:v>
      </x:c>
      <x:c r="G119">
        <x:v>1</x:v>
      </x:c>
      <x:c r="I119" t="s">
        <x:v>102</x:v>
      </x:c>
      <x:c r="K119" t="s">
        <x:v>117</x:v>
      </x:c>
      <x:c r="M119">
        <x:v>16</x:v>
      </x:c>
      <x:c r="O119" t="s">
        <x:v>101</x:v>
      </x:c>
      <x:c r="AL119" s="81">
        <x:f t="shared" si="11"/>
        <x:v>24</x:v>
      </x:c>
      <x:c r="AM119" s="81" t="str">
        <x:f t="shared" si="6"/>
        <x:v/>
      </x:c>
      <x:c r="AN119" s="81" t="str">
        <x:f t="shared" si="7"/>
        <x:v/>
      </x:c>
      <x:c r="AO119" s="81" t="str">
        <x:f t="shared" si="8"/>
        <x:v/>
      </x:c>
      <x:c r="AP119" s="81" t="str">
        <x:f t="shared" si="9"/>
        <x:v/>
      </x:c>
      <x:c r="AQ119" s="81" t="str">
        <x:f t="shared" si="10"/>
        <x:v/>
      </x:c>
    </x:row>
    <x:row r="120" spans="1:43">
      <x:c r="A120">
        <x:v>11400</x:v>
      </x:c>
      <x:c r="B120">
        <x:v>24</x:v>
      </x:c>
      <x:c r="C120">
        <x:v>1.16666666666667</x:v>
      </x:c>
      <x:c r="G120">
        <x:v>2</x:v>
      </x:c>
      <x:c r="I120" t="s">
        <x:v>103</x:v>
      </x:c>
      <x:c r="K120" t="s">
        <x:v>117</x:v>
      </x:c>
      <x:c r="M120">
        <x:v>16</x:v>
      </x:c>
      <x:c r="O120" t="s">
        <x:v>101</x:v>
      </x:c>
      <x:c r="AL120" s="81">
        <x:f t="shared" si="11"/>
        <x:v>24</x:v>
      </x:c>
      <x:c r="AM120" s="81" t="str">
        <x:f t="shared" si="6"/>
        <x:v/>
      </x:c>
      <x:c r="AN120" s="81" t="str">
        <x:f t="shared" si="7"/>
        <x:v/>
      </x:c>
      <x:c r="AO120" s="81" t="str">
        <x:f t="shared" si="8"/>
        <x:v/>
      </x:c>
      <x:c r="AP120" s="81" t="str">
        <x:f t="shared" si="9"/>
        <x:v/>
      </x:c>
      <x:c r="AQ120" s="81" t="str">
        <x:f t="shared" si="10"/>
        <x:v/>
      </x:c>
    </x:row>
    <x:row r="121" spans="1:43">
      <x:c r="A121">
        <x:v>11500</x:v>
      </x:c>
      <x:c r="B121">
        <x:v>24</x:v>
      </x:c>
      <x:c r="C121">
        <x:v>1.26666666666667</x:v>
      </x:c>
      <x:c r="G121">
        <x:v>2</x:v>
      </x:c>
      <x:c r="I121" t="s">
        <x:v>104</x:v>
      </x:c>
      <x:c r="K121" t="s">
        <x:v>117</x:v>
      </x:c>
      <x:c r="M121">
        <x:v>16</x:v>
      </x:c>
      <x:c r="O121" t="s">
        <x:v>101</x:v>
      </x:c>
      <x:c r="AL121" s="81">
        <x:f t="shared" si="11"/>
        <x:v>24</x:v>
      </x:c>
      <x:c r="AM121" s="81" t="str">
        <x:f t="shared" si="6"/>
        <x:v/>
      </x:c>
      <x:c r="AN121" s="81" t="str">
        <x:f t="shared" si="7"/>
        <x:v/>
      </x:c>
      <x:c r="AO121" s="81" t="str">
        <x:f t="shared" si="8"/>
        <x:v/>
      </x:c>
      <x:c r="AP121" s="81" t="str">
        <x:f t="shared" si="9"/>
        <x:v/>
      </x:c>
      <x:c r="AQ121" s="81" t="str">
        <x:f t="shared" si="10"/>
        <x:v/>
      </x:c>
    </x:row>
    <x:row r="122" spans="1:43">
      <x:c r="A122">
        <x:v>11600</x:v>
      </x:c>
      <x:c r="B122">
        <x:v>24</x:v>
      </x:c>
      <x:c r="C122">
        <x:v>1.33333333333333</x:v>
      </x:c>
      <x:c r="G122">
        <x:v>1</x:v>
      </x:c>
      <x:c r="I122" t="s">
        <x:v>100</x:v>
      </x:c>
      <x:c r="K122" t="s">
        <x:v>117</x:v>
      </x:c>
      <x:c r="M122">
        <x:v>16</x:v>
      </x:c>
      <x:c r="O122" t="s">
        <x:v>101</x:v>
      </x:c>
      <x:c r="AL122" s="81">
        <x:f t="shared" si="11"/>
        <x:v>24</x:v>
      </x:c>
      <x:c r="AM122" s="81" t="str">
        <x:f t="shared" si="6"/>
        <x:v/>
      </x:c>
      <x:c r="AN122" s="81" t="str">
        <x:f t="shared" si="7"/>
        <x:v/>
      </x:c>
      <x:c r="AO122" s="81" t="str">
        <x:f t="shared" si="8"/>
        <x:v/>
      </x:c>
      <x:c r="AP122" s="81" t="str">
        <x:f t="shared" si="9"/>
        <x:v/>
      </x:c>
      <x:c r="AQ122" s="81" t="str">
        <x:f t="shared" si="10"/>
        <x:v/>
      </x:c>
    </x:row>
    <x:row r="123" spans="1:43">
      <x:c r="A123">
        <x:v>11700</x:v>
      </x:c>
      <x:c r="B123">
        <x:v>24</x:v>
      </x:c>
      <x:c r="C123">
        <x:v>1.46666666666667</x:v>
      </x:c>
      <x:c r="G123">
        <x:v>1</x:v>
      </x:c>
      <x:c r="I123" t="s">
        <x:v>102</x:v>
      </x:c>
      <x:c r="K123" t="s">
        <x:v>117</x:v>
      </x:c>
      <x:c r="M123">
        <x:v>16</x:v>
      </x:c>
      <x:c r="O123" t="s">
        <x:v>101</x:v>
      </x:c>
      <x:c r="AL123" s="81">
        <x:f t="shared" si="11"/>
        <x:v>24</x:v>
      </x:c>
      <x:c r="AM123" s="81" t="str">
        <x:f t="shared" si="6"/>
        <x:v/>
      </x:c>
      <x:c r="AN123" s="81" t="str">
        <x:f t="shared" si="7"/>
        <x:v/>
      </x:c>
      <x:c r="AO123" s="81" t="str">
        <x:f t="shared" si="8"/>
        <x:v/>
      </x:c>
      <x:c r="AP123" s="81" t="str">
        <x:f t="shared" si="9"/>
        <x:v/>
      </x:c>
      <x:c r="AQ123" s="81" t="str">
        <x:f t="shared" si="10"/>
        <x:v/>
      </x:c>
    </x:row>
    <x:row r="124" spans="1:43">
      <x:c r="A124">
        <x:v>11800</x:v>
      </x:c>
      <x:c r="B124">
        <x:v>24</x:v>
      </x:c>
      <x:c r="C124">
        <x:v>1.7</x:v>
      </x:c>
      <x:c r="G124">
        <x:v>2</x:v>
      </x:c>
      <x:c r="I124" t="s">
        <x:v>103</x:v>
      </x:c>
      <x:c r="K124" t="s">
        <x:v>117</x:v>
      </x:c>
      <x:c r="M124">
        <x:v>16</x:v>
      </x:c>
      <x:c r="O124" t="s">
        <x:v>101</x:v>
      </x:c>
      <x:c r="AL124" s="81">
        <x:f t="shared" si="11"/>
        <x:v>24</x:v>
      </x:c>
      <x:c r="AM124" s="81" t="str">
        <x:f t="shared" si="6"/>
        <x:v/>
      </x:c>
      <x:c r="AN124" s="81" t="str">
        <x:f t="shared" si="7"/>
        <x:v/>
      </x:c>
      <x:c r="AO124" s="81" t="str">
        <x:f t="shared" si="8"/>
        <x:v/>
      </x:c>
      <x:c r="AP124" s="81" t="str">
        <x:f t="shared" si="9"/>
        <x:v/>
      </x:c>
      <x:c r="AQ124" s="81" t="str">
        <x:f t="shared" si="10"/>
        <x:v/>
      </x:c>
    </x:row>
    <x:row r="125" spans="1:43">
      <x:c r="A125">
        <x:v>11900</x:v>
      </x:c>
      <x:c r="B125">
        <x:v>24</x:v>
      </x:c>
      <x:c r="C125">
        <x:v>2.2</x:v>
      </x:c>
      <x:c r="G125">
        <x:v>3</x:v>
      </x:c>
      <x:c r="I125" t="s">
        <x:v>107</x:v>
      </x:c>
      <x:c r="K125" t="s">
        <x:v>117</x:v>
      </x:c>
      <x:c r="M125">
        <x:v>16</x:v>
      </x:c>
      <x:c r="O125" t="s">
        <x:v>101</x:v>
      </x:c>
      <x:c r="S125" t="s">
        <x:v>125</x:v>
      </x:c>
      <x:c r="T125">
        <x:v>5</x:v>
      </x:c>
      <x:c r="AL125" s="81">
        <x:f t="shared" si="11"/>
        <x:v>24</x:v>
      </x:c>
      <x:c r="AM125" s="81" t="str">
        <x:f t="shared" si="6"/>
        <x:v/>
      </x:c>
      <x:c r="AN125" s="81" t="str">
        <x:f t="shared" si="7"/>
        <x:v/>
      </x:c>
      <x:c r="AO125" s="81" t="str">
        <x:f t="shared" si="8"/>
        <x:v/>
      </x:c>
      <x:c r="AP125" s="81" t="str">
        <x:f t="shared" si="9"/>
        <x:v/>
      </x:c>
      <x:c r="AQ125" s="81" t="str">
        <x:f t="shared" si="10"/>
        <x:v/>
      </x:c>
    </x:row>
    <x:row r="126" spans="1:43">
      <x:c r="A126">
        <x:v>12000</x:v>
      </x:c>
      <x:c r="B126">
        <x:v>25</x:v>
      </x:c>
      <x:c r="C126">
        <x:v>0.4</x:v>
      </x:c>
      <x:c r="G126">
        <x:v>1</x:v>
      </x:c>
      <x:c r="I126" t="s">
        <x:v>100</x:v>
      </x:c>
      <x:c r="K126" t="s">
        <x:v>126</x:v>
      </x:c>
      <x:c r="M126">
        <x:v>41</x:v>
      </x:c>
      <x:c r="O126" t="s">
        <x:v>101</x:v>
      </x:c>
      <x:c r="U126">
        <x:v>50</x:v>
      </x:c>
      <x:c r="V126">
        <x:v>0.2</x:v>
      </x:c>
      <x:c r="W126" t="s">
        <x:v>127</x:v>
      </x:c>
      <x:c r="X126">
        <x:v>0</x:v>
      </x:c>
      <x:c r="Y126">
        <x:v>0</x:v>
      </x:c>
      <x:c r="Z126" t="s">
        <x:v>115</x:v>
      </x:c>
      <x:c r="AB126">
        <x:v>0.4</x:v>
      </x:c>
      <x:c r="AD126" t="s">
        <x:v>128</x:v>
      </x:c>
      <x:c r="AG126" s="80">
        <x:v>0</x:v>
      </x:c>
      <x:c r="AL126" s="81">
        <x:f t="shared" si="11"/>
        <x:v>25</x:v>
      </x:c>
      <x:c r="AM126" s="81" t="str">
        <x:f t="shared" si="6"/>
        <x:v/>
      </x:c>
      <x:c r="AN126" s="81" t="str">
        <x:f t="shared" si="7"/>
        <x:v/>
      </x:c>
      <x:c r="AO126" s="81" t="str">
        <x:f t="shared" si="8"/>
        <x:v/>
      </x:c>
      <x:c r="AP126" s="81" t="str">
        <x:f t="shared" si="9"/>
        <x:v/>
      </x:c>
      <x:c r="AQ126" s="81" t="str">
        <x:f t="shared" si="10"/>
        <x:v/>
      </x:c>
    </x:row>
    <x:row r="127" spans="1:43">
      <x:c r="A127">
        <x:v>12100</x:v>
      </x:c>
      <x:c r="B127">
        <x:v>25</x:v>
      </x:c>
      <x:c r="C127">
        <x:v>1</x:v>
      </x:c>
      <x:c r="G127">
        <x:v>1</x:v>
      </x:c>
      <x:c r="I127" t="s">
        <x:v>102</x:v>
      </x:c>
      <x:c r="K127" t="s">
        <x:v>126</x:v>
      </x:c>
      <x:c r="M127">
        <x:v>41</x:v>
      </x:c>
      <x:c r="O127" t="s">
        <x:v>101</x:v>
      </x:c>
      <x:c r="U127">
        <x:v>50</x:v>
      </x:c>
      <x:c r="V127">
        <x:v>0.2</x:v>
      </x:c>
      <x:c r="W127" t="s">
        <x:v>127</x:v>
      </x:c>
      <x:c r="X127">
        <x:v>0</x:v>
      </x:c>
      <x:c r="Y127">
        <x:v>0</x:v>
      </x:c>
      <x:c r="Z127" t="s">
        <x:v>115</x:v>
      </x:c>
      <x:c r="AB127">
        <x:v>0.4</x:v>
      </x:c>
      <x:c r="AD127" t="s">
        <x:v>128</x:v>
      </x:c>
      <x:c r="AG127" s="80">
        <x:v>0</x:v>
      </x:c>
      <x:c r="AL127" s="81">
        <x:f t="shared" si="11"/>
        <x:v>25</x:v>
      </x:c>
      <x:c r="AM127" s="81" t="str">
        <x:f t="shared" si="6"/>
        <x:v/>
      </x:c>
      <x:c r="AN127" s="81" t="str">
        <x:f t="shared" si="7"/>
        <x:v/>
      </x:c>
      <x:c r="AO127" s="81" t="str">
        <x:f t="shared" si="8"/>
        <x:v/>
      </x:c>
      <x:c r="AP127" s="81" t="str">
        <x:f t="shared" si="9"/>
        <x:v/>
      </x:c>
      <x:c r="AQ127" s="81" t="str">
        <x:f t="shared" si="10"/>
        <x:v/>
      </x:c>
    </x:row>
    <x:row r="128" spans="1:43">
      <x:c r="A128">
        <x:v>12200</x:v>
      </x:c>
      <x:c r="B128">
        <x:v>25</x:v>
      </x:c>
      <x:c r="C128">
        <x:v>1.6</x:v>
      </x:c>
      <x:c r="G128">
        <x:v>1</x:v>
      </x:c>
      <x:c r="I128" t="s">
        <x:v>103</x:v>
      </x:c>
      <x:c r="K128" t="s">
        <x:v>126</x:v>
      </x:c>
      <x:c r="M128">
        <x:v>41</x:v>
      </x:c>
      <x:c r="O128" t="s">
        <x:v>101</x:v>
      </x:c>
      <x:c r="U128">
        <x:v>50</x:v>
      </x:c>
      <x:c r="V128">
        <x:v>0.2</x:v>
      </x:c>
      <x:c r="W128" t="s">
        <x:v>127</x:v>
      </x:c>
      <x:c r="X128">
        <x:v>0</x:v>
      </x:c>
      <x:c r="Y128">
        <x:v>0</x:v>
      </x:c>
      <x:c r="Z128" t="s">
        <x:v>115</x:v>
      </x:c>
      <x:c r="AB128">
        <x:v>0.4</x:v>
      </x:c>
      <x:c r="AD128" t="s">
        <x:v>128</x:v>
      </x:c>
      <x:c r="AG128" s="80">
        <x:v>0</x:v>
      </x:c>
      <x:c r="AL128" s="81">
        <x:f t="shared" si="11"/>
        <x:v>25</x:v>
      </x:c>
      <x:c r="AM128" s="81" t="str">
        <x:f t="shared" si="6"/>
        <x:v/>
      </x:c>
      <x:c r="AN128" s="81" t="str">
        <x:f t="shared" si="7"/>
        <x:v/>
      </x:c>
      <x:c r="AO128" s="81" t="str">
        <x:f t="shared" si="8"/>
        <x:v/>
      </x:c>
      <x:c r="AP128" s="81" t="str">
        <x:f t="shared" si="9"/>
        <x:v/>
      </x:c>
      <x:c r="AQ128" s="81" t="str">
        <x:f t="shared" si="10"/>
        <x:v/>
      </x:c>
    </x:row>
    <x:row r="129" spans="1:43">
      <x:c r="A129">
        <x:v>12300</x:v>
      </x:c>
      <x:c r="B129">
        <x:v>25</x:v>
      </x:c>
      <x:c r="C129">
        <x:v>2.46666666666667</x:v>
      </x:c>
      <x:c r="G129">
        <x:v>2</x:v>
      </x:c>
      <x:c r="I129" t="s">
        <x:v>104</x:v>
      </x:c>
      <x:c r="K129" t="s">
        <x:v>129</x:v>
      </x:c>
      <x:c r="M129">
        <x:v>42</x:v>
      </x:c>
      <x:c r="O129" t="s">
        <x:v>101</x:v>
      </x:c>
      <x:c r="U129">
        <x:v>51</x:v>
      </x:c>
      <x:c r="V129">
        <x:v>0.2</x:v>
      </x:c>
      <x:c r="W129" t="s">
        <x:v>127</x:v>
      </x:c>
      <x:c r="X129">
        <x:v>0</x:v>
      </x:c>
      <x:c r="Y129">
        <x:v>0</x:v>
      </x:c>
      <x:c r="Z129" t="s">
        <x:v>115</x:v>
      </x:c>
      <x:c r="AB129">
        <x:v>0.4</x:v>
      </x:c>
      <x:c r="AD129" t="s">
        <x:v>128</x:v>
      </x:c>
      <x:c r="AG129" s="80">
        <x:v>2</x:v>
      </x:c>
      <x:c r="AL129" s="81">
        <x:f t="shared" si="11"/>
        <x:v>25</x:v>
      </x:c>
      <x:c r="AM129" s="81" t="str">
        <x:f t="shared" si="6"/>
        <x:v/>
      </x:c>
      <x:c r="AN129" s="81" t="str">
        <x:f t="shared" si="7"/>
        <x:v/>
      </x:c>
      <x:c r="AO129" s="81" t="str">
        <x:f t="shared" si="8"/>
        <x:v/>
      </x:c>
      <x:c r="AP129" s="81" t="str">
        <x:f t="shared" si="9"/>
        <x:v/>
      </x:c>
      <x:c r="AQ129" s="81" t="str">
        <x:f t="shared" si="10"/>
        <x:v/>
      </x:c>
    </x:row>
    <x:row r="130" spans="1:43">
      <x:c r="A130">
        <x:v>12400</x:v>
      </x:c>
      <x:c r="B130">
        <x:v>26</x:v>
      </x:c>
      <x:c r="C130">
        <x:v>4</x:v>
      </x:c>
      <x:c r="I130" t="s">
        <x:v>130</x:v>
      </x:c>
      <x:c r="K130" t="s">
        <x:v>126</x:v>
      </x:c>
      <x:c r="M130">
        <x:v>329</x:v>
      </x:c>
      <x:c r="O130" t="s">
        <x:v>101</x:v>
      </x:c>
      <x:c r="U130">
        <x:v>439</x:v>
      </x:c>
      <x:c r="V130">
        <x:v>0.2</x:v>
      </x:c>
      <x:c r="W130" s="85" t="s">
        <x:v>131</x:v>
      </x:c>
      <x:c r="X130">
        <x:v>0</x:v>
      </x:c>
      <x:c r="Y130">
        <x:v>0</x:v>
      </x:c>
      <x:c r="Z130" t="s">
        <x:v>115</x:v>
      </x:c>
      <x:c r="AA130">
        <x:v>22</x:v>
      </x:c>
      <x:c r="AD130" t="s">
        <x:v>116</x:v>
      </x:c>
      <x:c r="AL130" s="81">
        <x:f t="shared" si="11"/>
        <x:v>26</x:v>
      </x:c>
      <x:c r="AM130" s="81" t="str">
        <x:f t="shared" si="6"/>
        <x:v/>
      </x:c>
      <x:c r="AN130" s="81" t="str">
        <x:f t="shared" si="7"/>
        <x:v/>
      </x:c>
      <x:c r="AO130" s="81" t="str">
        <x:f t="shared" si="8"/>
        <x:v/>
      </x:c>
      <x:c r="AP130" s="81" t="str">
        <x:f t="shared" si="9"/>
        <x:v/>
      </x:c>
      <x:c r="AQ130" s="81" t="str">
        <x:f t="shared" si="10"/>
        <x:v/>
      </x:c>
    </x:row>
    <x:row r="131" spans="1:43">
      <x:c r="A131">
        <x:v>12500</x:v>
      </x:c>
      <x:c r="B131">
        <x:v>27</x:v>
      </x:c>
      <x:c r="C131">
        <x:v>2.83333333333333</x:v>
      </x:c>
      <x:c r="I131" t="s">
        <x:v>100</x:v>
      </x:c>
      <x:c r="K131" t="s">
        <x:v>132</x:v>
      </x:c>
      <x:c r="M131">
        <x:v>16</x:v>
      </x:c>
      <x:c r="O131" t="s">
        <x:v>101</x:v>
      </x:c>
      <x:c r="AG131" s="80">
        <x:v>2</x:v>
      </x:c>
      <x:c r="AL131" s="81">
        <x:f t="shared" si="11"/>
        <x:v>27</x:v>
      </x:c>
      <x:c r="AM131" s="81" t="str">
        <x:f t="shared" si="6"/>
        <x:v/>
      </x:c>
      <x:c r="AN131" s="81" t="str">
        <x:f t="shared" si="7"/>
        <x:v/>
      </x:c>
      <x:c r="AO131" s="81" t="str">
        <x:f t="shared" si="8"/>
        <x:v/>
      </x:c>
      <x:c r="AP131" s="81" t="str">
        <x:f t="shared" si="9"/>
        <x:v/>
      </x:c>
      <x:c r="AQ131" s="81" t="str">
        <x:f t="shared" si="10"/>
        <x:v/>
      </x:c>
    </x:row>
    <x:row r="132" spans="1:43">
      <x:c r="A132">
        <x:v>12600</x:v>
      </x:c>
      <x:c r="B132">
        <x:v>28</x:v>
      </x:c>
      <x:c r="C132">
        <x:v>0.6</x:v>
      </x:c>
      <x:c r="G132">
        <x:v>1</x:v>
      </x:c>
      <x:c r="I132" t="s">
        <x:v>100</x:v>
      </x:c>
      <x:c r="K132" t="s">
        <x:v>133</x:v>
      </x:c>
      <x:c r="M132">
        <x:v>43</x:v>
      </x:c>
      <x:c r="O132" t="s">
        <x:v>101</x:v>
      </x:c>
      <x:c r="U132">
        <x:v>52</x:v>
      </x:c>
      <x:c r="V132">
        <x:v>0.2</x:v>
      </x:c>
      <x:c r="W132" t="s">
        <x:v>127</x:v>
      </x:c>
      <x:c r="X132">
        <x:v>0</x:v>
      </x:c>
      <x:c r="Y132">
        <x:v>0</x:v>
      </x:c>
      <x:c r="Z132" t="s">
        <x:v>115</x:v>
      </x:c>
      <x:c r="AB132">
        <x:v>0.4</x:v>
      </x:c>
      <x:c r="AD132" t="s">
        <x:v>134</x:v>
      </x:c>
      <x:c r="AG132" s="80">
        <x:v>1</x:v>
      </x:c>
      <x:c r="AL132" s="81">
        <x:f t="shared" si="11"/>
        <x:v>28</x:v>
      </x:c>
      <x:c r="AM132" s="81" t="str">
        <x:f t="shared" si="6"/>
        <x:v/>
      </x:c>
      <x:c r="AN132" s="81" t="str">
        <x:f t="shared" si="7"/>
        <x:v/>
      </x:c>
      <x:c r="AO132" s="81" t="str">
        <x:f t="shared" si="8"/>
        <x:v/>
      </x:c>
      <x:c r="AP132" s="81" t="str">
        <x:f t="shared" si="9"/>
        <x:v/>
      </x:c>
      <x:c r="AQ132" s="81" t="str">
        <x:f t="shared" si="10"/>
        <x:v/>
      </x:c>
    </x:row>
    <x:row r="133" spans="1:43">
      <x:c r="A133">
        <x:v>12700</x:v>
      </x:c>
      <x:c r="B133">
        <x:v>28</x:v>
      </x:c>
      <x:c r="C133">
        <x:v>0.7</x:v>
      </x:c>
      <x:c r="G133">
        <x:v>1</x:v>
      </x:c>
      <x:c r="I133" t="s">
        <x:v>100</x:v>
      </x:c>
      <x:c r="K133" t="s">
        <x:v>133</x:v>
      </x:c>
      <x:c r="M133">
        <x:v>43</x:v>
      </x:c>
      <x:c r="O133" t="s">
        <x:v>101</x:v>
      </x:c>
      <x:c r="U133">
        <x:v>52</x:v>
      </x:c>
      <x:c r="V133">
        <x:v>0.2</x:v>
      </x:c>
      <x:c r="W133" t="s">
        <x:v>127</x:v>
      </x:c>
      <x:c r="X133">
        <x:v>0</x:v>
      </x:c>
      <x:c r="Y133">
        <x:v>0</x:v>
      </x:c>
      <x:c r="Z133" t="s">
        <x:v>115</x:v>
      </x:c>
      <x:c r="AB133">
        <x:v>0.4</x:v>
      </x:c>
      <x:c r="AD133" t="s">
        <x:v>134</x:v>
      </x:c>
      <x:c r="AG133" s="80">
        <x:v>1</x:v>
      </x:c>
      <x:c r="AL133" s="81">
        <x:f t="shared" si="11"/>
        <x:v>28</x:v>
      </x:c>
      <x:c r="AM133" s="81" t="str">
        <x:f t="shared" si="6"/>
        <x:v/>
      </x:c>
      <x:c r="AN133" s="81" t="str">
        <x:f t="shared" si="7"/>
        <x:v/>
      </x:c>
      <x:c r="AO133" s="81" t="str">
        <x:f t="shared" si="8"/>
        <x:v/>
      </x:c>
      <x:c r="AP133" s="81" t="str">
        <x:f t="shared" si="9"/>
        <x:v/>
      </x:c>
      <x:c r="AQ133" s="81" t="str">
        <x:f t="shared" si="10"/>
        <x:v/>
      </x:c>
    </x:row>
    <x:row r="134" spans="1:43">
      <x:c r="A134">
        <x:v>12800</x:v>
      </x:c>
      <x:c r="B134">
        <x:v>28</x:v>
      </x:c>
      <x:c r="C134">
        <x:v>1.2</x:v>
      </x:c>
      <x:c r="G134">
        <x:v>2</x:v>
      </x:c>
      <x:c r="I134" t="s">
        <x:v>102</x:v>
      </x:c>
      <x:c r="K134" t="s">
        <x:v>133</x:v>
      </x:c>
      <x:c r="M134">
        <x:v>43</x:v>
      </x:c>
      <x:c r="O134" t="s">
        <x:v>101</x:v>
      </x:c>
      <x:c r="U134">
        <x:v>52</x:v>
      </x:c>
      <x:c r="V134">
        <x:v>0.2</x:v>
      </x:c>
      <x:c r="W134" t="s">
        <x:v>127</x:v>
      </x:c>
      <x:c r="X134">
        <x:v>0</x:v>
      </x:c>
      <x:c r="Y134">
        <x:v>0</x:v>
      </x:c>
      <x:c r="Z134" t="s">
        <x:v>135</x:v>
      </x:c>
      <x:c r="AB134">
        <x:v>0.4</x:v>
      </x:c>
      <x:c r="AD134" t="s">
        <x:v>134</x:v>
      </x:c>
      <x:c r="AG134" s="80">
        <x:v>1</x:v>
      </x:c>
      <x:c r="AL134" s="81">
        <x:f t="shared" si="11"/>
        <x:v>28</x:v>
      </x:c>
      <x:c r="AM134" s="81" t="str">
        <x:f t="shared" si="6"/>
        <x:v/>
      </x:c>
      <x:c r="AN134" s="81" t="str">
        <x:f t="shared" si="7"/>
        <x:v/>
      </x:c>
      <x:c r="AO134" s="81" t="str">
        <x:f t="shared" si="8"/>
        <x:v/>
      </x:c>
      <x:c r="AP134" s="81" t="str">
        <x:f t="shared" si="9"/>
        <x:v/>
      </x:c>
      <x:c r="AQ134" s="81" t="str">
        <x:f t="shared" si="10"/>
        <x:v/>
      </x:c>
    </x:row>
    <x:row r="135" spans="1:43">
      <x:c r="A135">
        <x:v>12900</x:v>
      </x:c>
      <x:c r="B135">
        <x:v>28</x:v>
      </x:c>
      <x:c r="C135">
        <x:v>1.3</x:v>
      </x:c>
      <x:c r="G135">
        <x:v>2</x:v>
      </x:c>
      <x:c r="I135" t="s">
        <x:v>102</x:v>
      </x:c>
      <x:c r="K135" t="s">
        <x:v>133</x:v>
      </x:c>
      <x:c r="M135">
        <x:v>43</x:v>
      </x:c>
      <x:c r="O135" t="s">
        <x:v>101</x:v>
      </x:c>
      <x:c r="U135">
        <x:v>52</x:v>
      </x:c>
      <x:c r="V135">
        <x:v>0.2</x:v>
      </x:c>
      <x:c r="W135" t="s">
        <x:v>127</x:v>
      </x:c>
      <x:c r="X135">
        <x:v>0</x:v>
      </x:c>
      <x:c r="Y135">
        <x:v>0</x:v>
      </x:c>
      <x:c r="Z135" t="s">
        <x:v>136</x:v>
      </x:c>
      <x:c r="AB135">
        <x:v>0.4</x:v>
      </x:c>
      <x:c r="AD135" t="s">
        <x:v>134</x:v>
      </x:c>
      <x:c r="AG135" s="80">
        <x:v>1</x:v>
      </x:c>
      <x:c r="AL135" s="81">
        <x:f t="shared" si="11"/>
        <x:v>28</x:v>
      </x:c>
      <x:c r="AM135" s="81" t="str">
        <x:f t="shared" ref="AM135:AM198" si="12">IF($F$7=2,$B$7,"")</x:f>
        <x:v/>
      </x:c>
      <x:c r="AN135" s="81" t="str">
        <x:f t="shared" ref="AN135:AN198" si="13">IF($F$7=3,$B$7,"")</x:f>
        <x:v/>
      </x:c>
      <x:c r="AO135" s="81" t="str">
        <x:f t="shared" ref="AO135:AO198" si="14">IF($F$7=4,$B$7,"")</x:f>
        <x:v/>
      </x:c>
      <x:c r="AP135" s="81" t="str">
        <x:f t="shared" ref="AP135:AP198" si="15">IF($F$7=5,$B$7,"")</x:f>
        <x:v/>
      </x:c>
      <x:c r="AQ135" s="81" t="str">
        <x:f t="shared" ref="AQ135:AQ198" si="16">IF($F$7=6,$B$7,"")</x:f>
        <x:v/>
      </x:c>
    </x:row>
    <x:row r="136" spans="1:43">
      <x:c r="A136">
        <x:v>13000</x:v>
      </x:c>
      <x:c r="B136">
        <x:v>28</x:v>
      </x:c>
      <x:c r="C136">
        <x:v>1.8</x:v>
      </x:c>
      <x:c r="G136">
        <x:v>3</x:v>
      </x:c>
      <x:c r="I136" t="s">
        <x:v>103</x:v>
      </x:c>
      <x:c r="K136" t="s">
        <x:v>133</x:v>
      </x:c>
      <x:c r="M136">
        <x:v>43</x:v>
      </x:c>
      <x:c r="O136" t="s">
        <x:v>101</x:v>
      </x:c>
      <x:c r="U136">
        <x:v>52</x:v>
      </x:c>
      <x:c r="V136">
        <x:v>0.2</x:v>
      </x:c>
      <x:c r="W136" t="s">
        <x:v>127</x:v>
      </x:c>
      <x:c r="X136">
        <x:v>0</x:v>
      </x:c>
      <x:c r="Y136">
        <x:v>0</x:v>
      </x:c>
      <x:c r="Z136" t="s">
        <x:v>135</x:v>
      </x:c>
      <x:c r="AB136">
        <x:v>0.4</x:v>
      </x:c>
      <x:c r="AD136" t="s">
        <x:v>134</x:v>
      </x:c>
      <x:c r="AG136" s="80">
        <x:v>1</x:v>
      </x:c>
      <x:c r="AL136" s="81">
        <x:f t="shared" ref="AL136:AL199" si="17">IF(ISBLANK(D136),B136,B136&amp;"B")</x:f>
        <x:v>28</x:v>
      </x:c>
      <x:c r="AM136" s="81" t="str">
        <x:f t="shared" si="12"/>
        <x:v/>
      </x:c>
      <x:c r="AN136" s="81" t="str">
        <x:f t="shared" si="13"/>
        <x:v/>
      </x:c>
      <x:c r="AO136" s="81" t="str">
        <x:f t="shared" si="14"/>
        <x:v/>
      </x:c>
      <x:c r="AP136" s="81" t="str">
        <x:f t="shared" si="15"/>
        <x:v/>
      </x:c>
      <x:c r="AQ136" s="81" t="str">
        <x:f t="shared" si="16"/>
        <x:v/>
      </x:c>
    </x:row>
    <x:row r="137" spans="1:43">
      <x:c r="A137">
        <x:v>13100</x:v>
      </x:c>
      <x:c r="B137">
        <x:v>28</x:v>
      </x:c>
      <x:c r="C137">
        <x:v>1.9</x:v>
      </x:c>
      <x:c r="G137">
        <x:v>3</x:v>
      </x:c>
      <x:c r="I137" t="s">
        <x:v>103</x:v>
      </x:c>
      <x:c r="K137" t="s">
        <x:v>133</x:v>
      </x:c>
      <x:c r="M137">
        <x:v>43</x:v>
      </x:c>
      <x:c r="O137" t="s">
        <x:v>101</x:v>
      </x:c>
      <x:c r="U137">
        <x:v>52</x:v>
      </x:c>
      <x:c r="V137">
        <x:v>0.2</x:v>
      </x:c>
      <x:c r="W137" t="s">
        <x:v>127</x:v>
      </x:c>
      <x:c r="X137">
        <x:v>0</x:v>
      </x:c>
      <x:c r="Y137">
        <x:v>0</x:v>
      </x:c>
      <x:c r="Z137" t="s">
        <x:v>115</x:v>
      </x:c>
      <x:c r="AB137">
        <x:v>0.4</x:v>
      </x:c>
      <x:c r="AD137" t="s">
        <x:v>134</x:v>
      </x:c>
      <x:c r="AG137" s="80">
        <x:v>1</x:v>
      </x:c>
      <x:c r="AL137" s="81">
        <x:f t="shared" si="17"/>
        <x:v>28</x:v>
      </x:c>
      <x:c r="AM137" s="81" t="str">
        <x:f t="shared" si="12"/>
        <x:v/>
      </x:c>
      <x:c r="AN137" s="81" t="str">
        <x:f t="shared" si="13"/>
        <x:v/>
      </x:c>
      <x:c r="AO137" s="81" t="str">
        <x:f t="shared" si="14"/>
        <x:v/>
      </x:c>
      <x:c r="AP137" s="81" t="str">
        <x:f t="shared" si="15"/>
        <x:v/>
      </x:c>
      <x:c r="AQ137" s="81" t="str">
        <x:f t="shared" si="16"/>
        <x:v/>
      </x:c>
    </x:row>
    <x:row r="138" spans="1:43">
      <x:c r="A138">
        <x:v>13200</x:v>
      </x:c>
      <x:c r="B138">
        <x:v>28</x:v>
      </x:c>
      <x:c r="C138">
        <x:v>2</x:v>
      </x:c>
      <x:c r="G138">
        <x:v>3</x:v>
      </x:c>
      <x:c r="I138" t="s">
        <x:v>104</x:v>
      </x:c>
      <x:c r="K138" t="s">
        <x:v>133</x:v>
      </x:c>
      <x:c r="M138">
        <x:v>43</x:v>
      </x:c>
      <x:c r="O138" t="s">
        <x:v>101</x:v>
      </x:c>
      <x:c r="U138">
        <x:v>52</x:v>
      </x:c>
      <x:c r="V138">
        <x:v>0.2</x:v>
      </x:c>
      <x:c r="W138" t="s">
        <x:v>127</x:v>
      </x:c>
      <x:c r="X138">
        <x:v>0</x:v>
      </x:c>
      <x:c r="Y138">
        <x:v>0</x:v>
      </x:c>
      <x:c r="Z138" t="s">
        <x:v>136</x:v>
      </x:c>
      <x:c r="AB138">
        <x:v>0.4</x:v>
      </x:c>
      <x:c r="AD138" t="s">
        <x:v>134</x:v>
      </x:c>
      <x:c r="AG138" s="80">
        <x:v>2</x:v>
      </x:c>
      <x:c r="AL138" s="81">
        <x:f t="shared" si="17"/>
        <x:v>28</x:v>
      </x:c>
      <x:c r="AM138" s="81" t="str">
        <x:f t="shared" si="12"/>
        <x:v/>
      </x:c>
      <x:c r="AN138" s="81" t="str">
        <x:f t="shared" si="13"/>
        <x:v/>
      </x:c>
      <x:c r="AO138" s="81" t="str">
        <x:f t="shared" si="14"/>
        <x:v/>
      </x:c>
      <x:c r="AP138" s="81" t="str">
        <x:f t="shared" si="15"/>
        <x:v/>
      </x:c>
      <x:c r="AQ138" s="81" t="str">
        <x:f t="shared" si="16"/>
        <x:v/>
      </x:c>
    </x:row>
    <x:row r="139" spans="1:43">
      <x:c r="A139">
        <x:v>13300</x:v>
      </x:c>
      <x:c r="B139">
        <x:v>28</x:v>
      </x:c>
      <x:c r="C139">
        <x:v>2.53333</x:v>
      </x:c>
      <x:c r="G139">
        <x:v>4</x:v>
      </x:c>
      <x:c r="I139" t="s">
        <x:v>104</x:v>
      </x:c>
      <x:c r="K139" t="s">
        <x:v>133</x:v>
      </x:c>
      <x:c r="M139">
        <x:v>43</x:v>
      </x:c>
      <x:c r="O139" t="s">
        <x:v>101</x:v>
      </x:c>
      <x:c r="U139">
        <x:v>52</x:v>
      </x:c>
      <x:c r="V139">
        <x:v>0.2</x:v>
      </x:c>
      <x:c r="W139" t="s">
        <x:v>127</x:v>
      </x:c>
      <x:c r="X139">
        <x:v>0</x:v>
      </x:c>
      <x:c r="Y139">
        <x:v>0</x:v>
      </x:c>
      <x:c r="Z139" t="s">
        <x:v>136</x:v>
      </x:c>
      <x:c r="AB139">
        <x:v>0.4</x:v>
      </x:c>
      <x:c r="AD139" t="s">
        <x:v>134</x:v>
      </x:c>
      <x:c r="AG139" s="80">
        <x:v>2</x:v>
      </x:c>
      <x:c r="AL139" s="81">
        <x:f t="shared" si="17"/>
        <x:v>28</x:v>
      </x:c>
      <x:c r="AM139" s="81" t="str">
        <x:f t="shared" si="12"/>
        <x:v/>
      </x:c>
      <x:c r="AN139" s="81" t="str">
        <x:f t="shared" si="13"/>
        <x:v/>
      </x:c>
      <x:c r="AO139" s="81" t="str">
        <x:f t="shared" si="14"/>
        <x:v/>
      </x:c>
      <x:c r="AP139" s="81" t="str">
        <x:f t="shared" si="15"/>
        <x:v/>
      </x:c>
      <x:c r="AQ139" s="81" t="str">
        <x:f t="shared" si="16"/>
        <x:v/>
      </x:c>
    </x:row>
    <x:row r="140" spans="1:43">
      <x:c r="A140">
        <x:v>13400</x:v>
      </x:c>
      <x:c r="B140">
        <x:v>28</x:v>
      </x:c>
      <x:c r="C140">
        <x:v>2.6</x:v>
      </x:c>
      <x:c r="G140">
        <x:v>4</x:v>
      </x:c>
      <x:c r="I140" t="s">
        <x:v>102</x:v>
      </x:c>
      <x:c r="K140" t="s">
        <x:v>133</x:v>
      </x:c>
      <x:c r="M140">
        <x:v>43</x:v>
      </x:c>
      <x:c r="O140" t="s">
        <x:v>101</x:v>
      </x:c>
      <x:c r="U140">
        <x:v>52</x:v>
      </x:c>
      <x:c r="V140">
        <x:v>0.2</x:v>
      </x:c>
      <x:c r="W140" t="s">
        <x:v>127</x:v>
      </x:c>
      <x:c r="X140">
        <x:v>0</x:v>
      </x:c>
      <x:c r="Y140">
        <x:v>0</x:v>
      </x:c>
      <x:c r="Z140" t="s">
        <x:v>115</x:v>
      </x:c>
      <x:c r="AB140">
        <x:v>0.4</x:v>
      </x:c>
      <x:c r="AD140" t="s">
        <x:v>134</x:v>
      </x:c>
      <x:c r="AG140" s="80">
        <x:v>1</x:v>
      </x:c>
      <x:c r="AL140" s="81">
        <x:f t="shared" si="17"/>
        <x:v>28</x:v>
      </x:c>
      <x:c r="AM140" s="81" t="str">
        <x:f t="shared" si="12"/>
        <x:v/>
      </x:c>
      <x:c r="AN140" s="81" t="str">
        <x:f t="shared" si="13"/>
        <x:v/>
      </x:c>
      <x:c r="AO140" s="81" t="str">
        <x:f t="shared" si="14"/>
        <x:v/>
      </x:c>
      <x:c r="AP140" s="81" t="str">
        <x:f t="shared" si="15"/>
        <x:v/>
      </x:c>
      <x:c r="AQ140" s="81" t="str">
        <x:f t="shared" si="16"/>
        <x:v/>
      </x:c>
    </x:row>
    <x:row r="141" spans="1:43">
      <x:c r="A141">
        <x:v>13500</x:v>
      </x:c>
      <x:c r="B141">
        <x:v>28</x:v>
      </x:c>
      <x:c r="C141">
        <x:v>2.7</x:v>
      </x:c>
      <x:c r="G141">
        <x:v>4</x:v>
      </x:c>
      <x:c r="I141" t="s">
        <x:v>103</x:v>
      </x:c>
      <x:c r="K141" t="s">
        <x:v>133</x:v>
      </x:c>
      <x:c r="M141">
        <x:v>43</x:v>
      </x:c>
      <x:c r="O141" t="s">
        <x:v>101</x:v>
      </x:c>
      <x:c r="U141">
        <x:v>52</x:v>
      </x:c>
      <x:c r="V141">
        <x:v>0.2</x:v>
      </x:c>
      <x:c r="W141" t="s">
        <x:v>127</x:v>
      </x:c>
      <x:c r="X141">
        <x:v>0</x:v>
      </x:c>
      <x:c r="Y141">
        <x:v>0</x:v>
      </x:c>
      <x:c r="Z141" t="s">
        <x:v>135</x:v>
      </x:c>
      <x:c r="AB141">
        <x:v>0.4</x:v>
      </x:c>
      <x:c r="AD141" t="s">
        <x:v>134</x:v>
      </x:c>
      <x:c r="AG141" s="80">
        <x:v>1</x:v>
      </x:c>
      <x:c r="AL141" s="81">
        <x:f t="shared" si="17"/>
        <x:v>28</x:v>
      </x:c>
      <x:c r="AM141" s="81" t="str">
        <x:f t="shared" si="12"/>
        <x:v/>
      </x:c>
      <x:c r="AN141" s="81" t="str">
        <x:f t="shared" si="13"/>
        <x:v/>
      </x:c>
      <x:c r="AO141" s="81" t="str">
        <x:f t="shared" si="14"/>
        <x:v/>
      </x:c>
      <x:c r="AP141" s="81" t="str">
        <x:f t="shared" si="15"/>
        <x:v/>
      </x:c>
      <x:c r="AQ141" s="81" t="str">
        <x:f t="shared" si="16"/>
        <x:v/>
      </x:c>
    </x:row>
    <x:row r="142" spans="1:43">
      <x:c r="A142">
        <x:v>13600</x:v>
      </x:c>
      <x:c r="B142">
        <x:v>29</x:v>
      </x:c>
      <x:c r="C142">
        <x:v>0.766666666666667</x:v>
      </x:c>
      <x:c r="I142" t="s">
        <x:v>100</x:v>
      </x:c>
      <x:c r="M142">
        <x:v>45</x:v>
      </x:c>
      <x:c r="O142" t="s">
        <x:v>116</x:v>
      </x:c>
      <x:c r="U142">
        <x:v>53</x:v>
      </x:c>
      <x:c r="V142">
        <x:v>0.2</x:v>
      </x:c>
      <x:c r="W142" t="s">
        <x:v>127</x:v>
      </x:c>
      <x:c r="X142">
        <x:v>0</x:v>
      </x:c>
      <x:c r="Y142">
        <x:v>0</x:v>
      </x:c>
      <x:c r="Z142" t="s">
        <x:v>137</x:v>
      </x:c>
      <x:c r="AB142">
        <x:v>0.4</x:v>
      </x:c>
      <x:c r="AD142" t="s">
        <x:v>138</x:v>
      </x:c>
      <x:c r="AL142" s="81">
        <x:f t="shared" si="17"/>
        <x:v>29</x:v>
      </x:c>
      <x:c r="AM142" s="81" t="str">
        <x:f t="shared" si="12"/>
        <x:v/>
      </x:c>
      <x:c r="AN142" s="81" t="str">
        <x:f t="shared" si="13"/>
        <x:v/>
      </x:c>
      <x:c r="AO142" s="81" t="str">
        <x:f t="shared" si="14"/>
        <x:v/>
      </x:c>
      <x:c r="AP142" s="81" t="str">
        <x:f t="shared" si="15"/>
        <x:v/>
      </x:c>
      <x:c r="AQ142" s="81" t="str">
        <x:f t="shared" si="16"/>
        <x:v/>
      </x:c>
    </x:row>
    <x:row r="143" spans="1:43">
      <x:c r="A143">
        <x:v>13700</x:v>
      </x:c>
      <x:c r="B143">
        <x:v>9999</x:v>
      </x:c>
      <x:c r="C143">
        <x:v>1.8</x:v>
      </x:c>
      <x:c r="I143" t="s">
        <x:v>100</x:v>
      </x:c>
      <x:c r="K143" t="s">
        <x:v>129</x:v>
      </x:c>
      <x:c r="M143">
        <x:v>44</x:v>
      </x:c>
      <x:c r="O143" t="s">
        <x:v>139</x:v>
      </x:c>
      <x:c r="AL143" s="81">
        <x:f t="shared" si="17"/>
        <x:v>9999</x:v>
      </x:c>
      <x:c r="AM143" s="81" t="str">
        <x:f t="shared" si="12"/>
        <x:v/>
      </x:c>
      <x:c r="AN143" s="81" t="str">
        <x:f t="shared" si="13"/>
        <x:v/>
      </x:c>
      <x:c r="AO143" s="81" t="str">
        <x:f t="shared" si="14"/>
        <x:v/>
      </x:c>
      <x:c r="AP143" s="81" t="str">
        <x:f t="shared" si="15"/>
        <x:v/>
      </x:c>
      <x:c r="AQ143" s="81" t="str">
        <x:f t="shared" si="16"/>
        <x:v/>
      </x:c>
    </x:row>
    <x:row r="144" spans="1:43">
      <x:c r="A144">
        <x:v>13800</x:v>
      </x:c>
      <x:c r="B144">
        <x:v>30</x:v>
      </x:c>
      <x:c r="C144">
        <x:v>1.06666666666667</x:v>
      </x:c>
      <x:c r="I144" t="s">
        <x:v>100</x:v>
      </x:c>
      <x:c r="K144" t="s">
        <x:v>140</x:v>
      </x:c>
      <x:c r="M144">
        <x:v>46</x:v>
      </x:c>
      <x:c r="O144" t="s">
        <x:v>116</x:v>
      </x:c>
      <x:c r="U144">
        <x:v>54</x:v>
      </x:c>
      <x:c r="V144">
        <x:v>0.2</x:v>
      </x:c>
      <x:c r="W144" t="s">
        <x:v>127</x:v>
      </x:c>
      <x:c r="X144">
        <x:v>0</x:v>
      </x:c>
      <x:c r="Y144">
        <x:v>0</x:v>
      </x:c>
      <x:c r="Z144" t="s">
        <x:v>115</x:v>
      </x:c>
      <x:c r="AB144">
        <x:v>0.4</x:v>
      </x:c>
      <x:c r="AD144" t="s">
        <x:v>141</x:v>
      </x:c>
      <x:c r="AL144" s="81">
        <x:f t="shared" si="17"/>
        <x:v>30</x:v>
      </x:c>
      <x:c r="AM144" s="81" t="str">
        <x:f t="shared" si="12"/>
        <x:v/>
      </x:c>
      <x:c r="AN144" s="81" t="str">
        <x:f t="shared" si="13"/>
        <x:v/>
      </x:c>
      <x:c r="AO144" s="81" t="str">
        <x:f t="shared" si="14"/>
        <x:v/>
      </x:c>
      <x:c r="AP144" s="81" t="str">
        <x:f t="shared" si="15"/>
        <x:v/>
      </x:c>
      <x:c r="AQ144" s="81" t="str">
        <x:f t="shared" si="16"/>
        <x:v/>
      </x:c>
    </x:row>
    <x:row r="145" spans="1:43">
      <x:c r="A145">
        <x:v>13900</x:v>
      </x:c>
      <x:c r="B145">
        <x:v>31</x:v>
      </x:c>
      <x:c r="C145">
        <x:v>0.766666666666667</x:v>
      </x:c>
      <x:c r="I145" t="s">
        <x:v>100</x:v>
      </x:c>
      <x:c r="K145" t="s">
        <x:v>142</x:v>
      </x:c>
      <x:c r="M145">
        <x:v>48</x:v>
      </x:c>
      <x:c r="O145" t="s">
        <x:v>116</x:v>
      </x:c>
      <x:c r="U145">
        <x:v>54</x:v>
      </x:c>
      <x:c r="V145">
        <x:v>0.2</x:v>
      </x:c>
      <x:c r="W145" t="s">
        <x:v>143</x:v>
      </x:c>
      <x:c r="X145">
        <x:v>0</x:v>
      </x:c>
      <x:c r="Y145">
        <x:v>0</x:v>
      </x:c>
      <x:c r="Z145" t="s">
        <x:v>115</x:v>
      </x:c>
      <x:c r="AB145">
        <x:v>0.4</x:v>
      </x:c>
      <x:c r="AD145" t="s">
        <x:v>141</x:v>
      </x:c>
      <x:c r="AL145" s="81">
        <x:f t="shared" si="17"/>
        <x:v>31</x:v>
      </x:c>
      <x:c r="AM145" s="81" t="str">
        <x:f t="shared" si="12"/>
        <x:v/>
      </x:c>
      <x:c r="AN145" s="81" t="str">
        <x:f t="shared" si="13"/>
        <x:v/>
      </x:c>
      <x:c r="AO145" s="81" t="str">
        <x:f t="shared" si="14"/>
        <x:v/>
      </x:c>
      <x:c r="AP145" s="81" t="str">
        <x:f t="shared" si="15"/>
        <x:v/>
      </x:c>
      <x:c r="AQ145" s="81" t="str">
        <x:f t="shared" si="16"/>
        <x:v/>
      </x:c>
    </x:row>
    <x:row r="146" spans="1:43">
      <x:c r="A146">
        <x:v>14000</x:v>
      </x:c>
      <x:c r="B146">
        <x:v>32</x:v>
      </x:c>
      <x:c r="C146">
        <x:v>9.4</x:v>
      </x:c>
      <x:c r="E146">
        <x:v>1</x:v>
      </x:c>
      <x:c r="I146" t="s">
        <x:v>144</x:v>
      </x:c>
      <x:c r="M146">
        <x:v>16</x:v>
      </x:c>
      <x:c r="O146" t="s">
        <x:v>116</x:v>
      </x:c>
      <x:c r="AL146" s="81">
        <x:f t="shared" si="17"/>
        <x:v>32</x:v>
      </x:c>
      <x:c r="AM146" s="81" t="str">
        <x:f t="shared" si="12"/>
        <x:v/>
      </x:c>
      <x:c r="AN146" s="81" t="str">
        <x:f t="shared" si="13"/>
        <x:v/>
      </x:c>
      <x:c r="AO146" s="81" t="str">
        <x:f t="shared" si="14"/>
        <x:v/>
      </x:c>
      <x:c r="AP146" s="81" t="str">
        <x:f t="shared" si="15"/>
        <x:v/>
      </x:c>
      <x:c r="AQ146" s="81" t="str">
        <x:f t="shared" si="16"/>
        <x:v/>
      </x:c>
    </x:row>
    <x:row r="147" spans="1:43">
      <x:c r="A147">
        <x:v>14100</x:v>
      </x:c>
      <x:c r="B147">
        <x:v>32</x:v>
      </x:c>
      <x:c r="C147">
        <x:v>9.6</x:v>
      </x:c>
      <x:c r="G147">
        <x:v>1</x:v>
      </x:c>
      <x:c r="I147" t="s">
        <x:v>103</x:v>
      </x:c>
      <x:c r="M147">
        <x:v>16</x:v>
      </x:c>
      <x:c r="O147" t="s">
        <x:v>116</x:v>
      </x:c>
      <x:c r="AL147" s="81">
        <x:f t="shared" si="17"/>
        <x:v>32</x:v>
      </x:c>
      <x:c r="AM147" s="81" t="str">
        <x:f t="shared" si="12"/>
        <x:v/>
      </x:c>
      <x:c r="AN147" s="81" t="str">
        <x:f t="shared" si="13"/>
        <x:v/>
      </x:c>
      <x:c r="AO147" s="81" t="str">
        <x:f t="shared" si="14"/>
        <x:v/>
      </x:c>
      <x:c r="AP147" s="81" t="str">
        <x:f t="shared" si="15"/>
        <x:v/>
      </x:c>
      <x:c r="AQ147" s="81" t="str">
        <x:f t="shared" si="16"/>
        <x:v/>
      </x:c>
    </x:row>
    <x:row r="148" spans="1:43">
      <x:c r="A148">
        <x:v>14200</x:v>
      </x:c>
      <x:c r="B148">
        <x:v>32</x:v>
      </x:c>
      <x:c r="C148">
        <x:v>9.8</x:v>
      </x:c>
      <x:c r="G148">
        <x:v>1</x:v>
      </x:c>
      <x:c r="I148" t="s">
        <x:v>102</x:v>
      </x:c>
      <x:c r="M148">
        <x:v>16</x:v>
      </x:c>
      <x:c r="O148" t="s">
        <x:v>116</x:v>
      </x:c>
      <x:c r="AL148" s="81">
        <x:f t="shared" si="17"/>
        <x:v>32</x:v>
      </x:c>
      <x:c r="AM148" s="81" t="str">
        <x:f t="shared" si="12"/>
        <x:v/>
      </x:c>
      <x:c r="AN148" s="81" t="str">
        <x:f t="shared" si="13"/>
        <x:v/>
      </x:c>
      <x:c r="AO148" s="81" t="str">
        <x:f t="shared" si="14"/>
        <x:v/>
      </x:c>
      <x:c r="AP148" s="81" t="str">
        <x:f t="shared" si="15"/>
        <x:v/>
      </x:c>
      <x:c r="AQ148" s="81" t="str">
        <x:f t="shared" si="16"/>
        <x:v/>
      </x:c>
    </x:row>
    <x:row r="149" spans="1:43">
      <x:c r="A149">
        <x:v>14300</x:v>
      </x:c>
      <x:c r="B149">
        <x:v>32</x:v>
      </x:c>
      <x:c r="C149">
        <x:v>10</x:v>
      </x:c>
      <x:c r="G149">
        <x:v>2</x:v>
      </x:c>
      <x:c r="I149" t="s">
        <x:v>104</x:v>
      </x:c>
      <x:c r="M149">
        <x:v>16</x:v>
      </x:c>
      <x:c r="O149" t="s">
        <x:v>116</x:v>
      </x:c>
      <x:c r="AL149" s="81">
        <x:f t="shared" si="17"/>
        <x:v>32</x:v>
      </x:c>
      <x:c r="AM149" s="81" t="str">
        <x:f t="shared" si="12"/>
        <x:v/>
      </x:c>
      <x:c r="AN149" s="81" t="str">
        <x:f t="shared" si="13"/>
        <x:v/>
      </x:c>
      <x:c r="AO149" s="81" t="str">
        <x:f t="shared" si="14"/>
        <x:v/>
      </x:c>
      <x:c r="AP149" s="81" t="str">
        <x:f t="shared" si="15"/>
        <x:v/>
      </x:c>
      <x:c r="AQ149" s="81" t="str">
        <x:f t="shared" si="16"/>
        <x:v/>
      </x:c>
    </x:row>
    <x:row r="150" spans="1:43">
      <x:c r="A150">
        <x:v>14400</x:v>
      </x:c>
      <x:c r="B150">
        <x:v>32</x:v>
      </x:c>
      <x:c r="C150">
        <x:v>10.2</x:v>
      </x:c>
      <x:c r="G150">
        <x:v>2</x:v>
      </x:c>
      <x:c r="I150" t="s">
        <x:v>144</x:v>
      </x:c>
      <x:c r="M150">
        <x:v>16</x:v>
      </x:c>
      <x:c r="O150" t="s">
        <x:v>116</x:v>
      </x:c>
      <x:c r="AL150" s="81">
        <x:f t="shared" si="17"/>
        <x:v>32</x:v>
      </x:c>
      <x:c r="AM150" s="81" t="str">
        <x:f t="shared" si="12"/>
        <x:v/>
      </x:c>
      <x:c r="AN150" s="81" t="str">
        <x:f t="shared" si="13"/>
        <x:v/>
      </x:c>
      <x:c r="AO150" s="81" t="str">
        <x:f t="shared" si="14"/>
        <x:v/>
      </x:c>
      <x:c r="AP150" s="81" t="str">
        <x:f t="shared" si="15"/>
        <x:v/>
      </x:c>
      <x:c r="AQ150" s="81" t="str">
        <x:f t="shared" si="16"/>
        <x:v/>
      </x:c>
    </x:row>
    <x:row r="151" spans="1:43">
      <x:c r="A151">
        <x:v>14500</x:v>
      </x:c>
      <x:c r="B151">
        <x:v>32</x:v>
      </x:c>
      <x:c r="C151">
        <x:v>10.4</x:v>
      </x:c>
      <x:c r="G151">
        <x:v>1</x:v>
      </x:c>
      <x:c r="I151" t="s">
        <x:v>110</x:v>
      </x:c>
      <x:c r="M151">
        <x:v>16</x:v>
      </x:c>
      <x:c r="O151" t="s">
        <x:v>116</x:v>
      </x:c>
      <x:c r="AL151" s="81">
        <x:f t="shared" si="17"/>
        <x:v>32</x:v>
      </x:c>
      <x:c r="AM151" s="81" t="str">
        <x:f t="shared" si="12"/>
        <x:v/>
      </x:c>
      <x:c r="AN151" s="81" t="str">
        <x:f t="shared" si="13"/>
        <x:v/>
      </x:c>
      <x:c r="AO151" s="81" t="str">
        <x:f t="shared" si="14"/>
        <x:v/>
      </x:c>
      <x:c r="AP151" s="81" t="str">
        <x:f t="shared" si="15"/>
        <x:v/>
      </x:c>
      <x:c r="AQ151" s="81" t="str">
        <x:f t="shared" si="16"/>
        <x:v/>
      </x:c>
    </x:row>
    <x:row r="152" spans="1:43">
      <x:c r="A152">
        <x:v>14600</x:v>
      </x:c>
      <x:c r="B152">
        <x:v>32</x:v>
      </x:c>
      <x:c r="C152" s="89">
        <x:v>11.15</x:v>
      </x:c>
      <x:c r="D152">
        <x:v>1</x:v>
      </x:c>
      <x:c r="G152">
        <x:v>3</x:v>
      </x:c>
      <x:c r="M152">
        <x:v>687</x:v>
      </x:c>
      <x:c r="N152">
        <x:v>2</x:v>
      </x:c>
      <x:c r="AL152" s="81" t="str">
        <x:f t="shared" si="17"/>
        <x:v>32B</x:v>
      </x:c>
      <x:c r="AM152" s="81" t="str">
        <x:f t="shared" si="12"/>
        <x:v/>
      </x:c>
      <x:c r="AN152" s="81" t="str">
        <x:f t="shared" si="13"/>
        <x:v/>
      </x:c>
      <x:c r="AO152" s="81" t="str">
        <x:f t="shared" si="14"/>
        <x:v/>
      </x:c>
      <x:c r="AP152" s="81" t="str">
        <x:f t="shared" si="15"/>
        <x:v/>
      </x:c>
      <x:c r="AQ152" s="81" t="str">
        <x:f t="shared" si="16"/>
        <x:v/>
      </x:c>
    </x:row>
    <x:row r="153" spans="1:43" ht="12.75" customHeight="1">
      <x:c r="A153">
        <x:v>14700</x:v>
      </x:c>
      <x:c r="B153">
        <x:v>33</x:v>
      </x:c>
      <x:c r="C153">
        <x:v>0.666666666666667</x:v>
      </x:c>
      <x:c r="E153">
        <x:v>1</x:v>
      </x:c>
      <x:c r="G153">
        <x:v>1</x:v>
      </x:c>
      <x:c r="I153" t="s">
        <x:v>103</x:v>
      </x:c>
      <x:c r="K153" t="s">
        <x:v>145</x:v>
      </x:c>
      <x:c r="M153">
        <x:v>99</x:v>
      </x:c>
      <x:c r="O153" t="s">
        <x:v>101</x:v>
      </x:c>
      <x:c r="U153">
        <x:v>58</x:v>
      </x:c>
      <x:c r="V153">
        <x:v>0.2</x:v>
      </x:c>
      <x:c r="W153" t="s">
        <x:v>146</x:v>
      </x:c>
      <x:c r="X153">
        <x:v>0</x:v>
      </x:c>
      <x:c r="Y153">
        <x:v>1</x:v>
      </x:c>
      <x:c r="Z153" s="84" t="s">
        <x:v>147</x:v>
      </x:c>
      <x:c r="AB153">
        <x:v>0.6</x:v>
      </x:c>
      <x:c r="AD153" t="s">
        <x:v>148</x:v>
      </x:c>
      <x:c r="AL153" s="81">
        <x:f t="shared" si="17"/>
        <x:v>33</x:v>
      </x:c>
      <x:c r="AM153" s="81" t="str">
        <x:f t="shared" si="12"/>
        <x:v/>
      </x:c>
      <x:c r="AN153" s="81" t="str">
        <x:f t="shared" si="13"/>
        <x:v/>
      </x:c>
      <x:c r="AO153" s="81" t="str">
        <x:f t="shared" si="14"/>
        <x:v/>
      </x:c>
      <x:c r="AP153" s="81" t="str">
        <x:f t="shared" si="15"/>
        <x:v/>
      </x:c>
      <x:c r="AQ153" s="81" t="str">
        <x:f t="shared" si="16"/>
        <x:v/>
      </x:c>
    </x:row>
    <x:row r="154" spans="1:43">
      <x:c r="A154">
        <x:v>14800</x:v>
      </x:c>
      <x:c r="B154">
        <x:v>33</x:v>
      </x:c>
      <x:c r="C154">
        <x:v>0.833333333333333</x:v>
      </x:c>
      <x:c r="G154">
        <x:v>1</x:v>
      </x:c>
      <x:c r="I154" t="s">
        <x:v>104</x:v>
      </x:c>
      <x:c r="K154" t="s">
        <x:v>117</x:v>
      </x:c>
      <x:c r="M154">
        <x:v>99</x:v>
      </x:c>
      <x:c r="O154" t="s">
        <x:v>101</x:v>
      </x:c>
      <x:c r="U154">
        <x:v>58</x:v>
      </x:c>
      <x:c r="V154">
        <x:v>0.2</x:v>
      </x:c>
      <x:c r="W154" t="s">
        <x:v>146</x:v>
      </x:c>
      <x:c r="X154">
        <x:v>0</x:v>
      </x:c>
      <x:c r="Y154">
        <x:v>1</x:v>
      </x:c>
      <x:c r="Z154" s="84" t="s">
        <x:v>149</x:v>
      </x:c>
      <x:c r="AB154">
        <x:v>0.6</x:v>
      </x:c>
      <x:c r="AD154" t="s">
        <x:v>148</x:v>
      </x:c>
      <x:c r="AL154" s="81">
        <x:f t="shared" si="17"/>
        <x:v>33</x:v>
      </x:c>
      <x:c r="AM154" s="81" t="str">
        <x:f t="shared" si="12"/>
        <x:v/>
      </x:c>
      <x:c r="AN154" s="81" t="str">
        <x:f t="shared" si="13"/>
        <x:v/>
      </x:c>
      <x:c r="AO154" s="81" t="str">
        <x:f t="shared" si="14"/>
        <x:v/>
      </x:c>
      <x:c r="AP154" s="81" t="str">
        <x:f t="shared" si="15"/>
        <x:v/>
      </x:c>
      <x:c r="AQ154" s="81" t="str">
        <x:f t="shared" si="16"/>
        <x:v/>
      </x:c>
    </x:row>
    <x:row r="155" spans="1:43">
      <x:c r="A155">
        <x:v>14900</x:v>
      </x:c>
      <x:c r="B155">
        <x:v>33</x:v>
      </x:c>
      <x:c r="C155">
        <x:v>1.73</x:v>
      </x:c>
      <x:c r="G155">
        <x:v>2</x:v>
      </x:c>
      <x:c r="I155" t="s">
        <x:v>102</x:v>
      </x:c>
      <x:c r="K155" t="s">
        <x:v>145</x:v>
      </x:c>
      <x:c r="M155">
        <x:v>542</x:v>
      </x:c>
      <x:c r="O155" t="s">
        <x:v>101</x:v>
      </x:c>
      <x:c r="U155">
        <x:v>543</x:v>
      </x:c>
      <x:c r="V155">
        <x:v>0.2</x:v>
      </x:c>
      <x:c r="W155" t="s">
        <x:v>146</x:v>
      </x:c>
      <x:c r="X155">
        <x:v>0</x:v>
      </x:c>
      <x:c r="Y155">
        <x:v>0</x:v>
      </x:c>
      <x:c r="Z155" t="s">
        <x:v>150</x:v>
      </x:c>
      <x:c r="AB155">
        <x:v>0.4</x:v>
      </x:c>
      <x:c r="AD155" t="s">
        <x:v>148</x:v>
      </x:c>
      <x:c r="AG155" s="80">
        <x:v>2</x:v>
      </x:c>
      <x:c r="AL155" s="81">
        <x:f t="shared" si="17"/>
        <x:v>33</x:v>
      </x:c>
      <x:c r="AM155" s="81" t="str">
        <x:f t="shared" si="12"/>
        <x:v/>
      </x:c>
      <x:c r="AN155" s="81" t="str">
        <x:f t="shared" si="13"/>
        <x:v/>
      </x:c>
      <x:c r="AO155" s="81" t="str">
        <x:f t="shared" si="14"/>
        <x:v/>
      </x:c>
      <x:c r="AP155" s="81" t="str">
        <x:f t="shared" si="15"/>
        <x:v/>
      </x:c>
      <x:c r="AQ155" s="81" t="str">
        <x:f t="shared" si="16"/>
        <x:v/>
      </x:c>
    </x:row>
    <x:row r="156" spans="1:43">
      <x:c r="A156">
        <x:v>15000</x:v>
      </x:c>
      <x:c r="B156">
        <x:v>34</x:v>
      </x:c>
      <x:c r="C156">
        <x:v>5</x:v>
      </x:c>
      <x:c r="AL156" s="81">
        <x:f t="shared" si="17"/>
        <x:v>34</x:v>
      </x:c>
      <x:c r="AM156" s="81" t="str">
        <x:f t="shared" si="12"/>
        <x:v/>
      </x:c>
      <x:c r="AN156" s="81" t="str">
        <x:f t="shared" si="13"/>
        <x:v/>
      </x:c>
      <x:c r="AO156" s="81" t="str">
        <x:f t="shared" si="14"/>
        <x:v/>
      </x:c>
      <x:c r="AP156" s="81" t="str">
        <x:f t="shared" si="15"/>
        <x:v/>
      </x:c>
      <x:c r="AQ156" s="81" t="str">
        <x:f t="shared" si="16"/>
        <x:v/>
      </x:c>
    </x:row>
    <x:row r="157" spans="1:43">
      <x:c r="A157">
        <x:v>15100</x:v>
      </x:c>
      <x:c r="B157">
        <x:v>35</x:v>
      </x:c>
      <x:c r="C157">
        <x:v>1.2</x:v>
      </x:c>
      <x:c r="I157" t="s">
        <x:v>100</x:v>
      </x:c>
      <x:c r="K157" t="s">
        <x:v>145</x:v>
      </x:c>
      <x:c r="M157">
        <x:v>47</x:v>
      </x:c>
      <x:c r="O157" t="s">
        <x:v>101</x:v>
      </x:c>
      <x:c r="U157">
        <x:v>55</x:v>
      </x:c>
      <x:c r="V157">
        <x:v>0.2</x:v>
      </x:c>
      <x:c r="W157" t="s">
        <x:v>127</x:v>
      </x:c>
      <x:c r="X157">
        <x:v>0</x:v>
      </x:c>
      <x:c r="Y157">
        <x:v>0</x:v>
      </x:c>
      <x:c r="Z157" t="s">
        <x:v>150</x:v>
      </x:c>
      <x:c r="AB157">
        <x:v>0.4</x:v>
      </x:c>
      <x:c r="AD157" t="s">
        <x:v>151</x:v>
      </x:c>
      <x:c r="AG157" s="80">
        <x:v>2</x:v>
      </x:c>
      <x:c r="AL157" s="81">
        <x:f t="shared" si="17"/>
        <x:v>35</x:v>
      </x:c>
      <x:c r="AM157" s="81" t="str">
        <x:f t="shared" si="12"/>
        <x:v/>
      </x:c>
      <x:c r="AN157" s="81" t="str">
        <x:f t="shared" si="13"/>
        <x:v/>
      </x:c>
      <x:c r="AO157" s="81" t="str">
        <x:f t="shared" si="14"/>
        <x:v/>
      </x:c>
      <x:c r="AP157" s="81" t="str">
        <x:f t="shared" si="15"/>
        <x:v/>
      </x:c>
      <x:c r="AQ157" s="81" t="str">
        <x:f t="shared" si="16"/>
        <x:v/>
      </x:c>
    </x:row>
    <x:row r="158" spans="1:43">
      <x:c r="A158">
        <x:v>15200</x:v>
      </x:c>
      <x:c r="B158">
        <x:v>36</x:v>
      </x:c>
      <x:c r="C158">
        <x:v>1.2</x:v>
      </x:c>
      <x:c r="I158" t="s">
        <x:v>100</x:v>
      </x:c>
      <x:c r="K158" t="s">
        <x:v>117</x:v>
      </x:c>
      <x:c r="M158">
        <x:v>47</x:v>
      </x:c>
      <x:c r="O158" t="s">
        <x:v>101</x:v>
      </x:c>
      <x:c r="U158">
        <x:v>56</x:v>
      </x:c>
      <x:c r="V158">
        <x:v>0.2</x:v>
      </x:c>
      <x:c r="W158" t="s">
        <x:v>127</x:v>
      </x:c>
      <x:c r="X158">
        <x:v>0</x:v>
      </x:c>
      <x:c r="Y158">
        <x:v>0</x:v>
      </x:c>
      <x:c r="Z158" s="84" t="s">
        <x:v>147</x:v>
      </x:c>
      <x:c r="AB158">
        <x:v>0.4</x:v>
      </x:c>
      <x:c r="AD158" t="s">
        <x:v>148</x:v>
      </x:c>
      <x:c r="AG158" s="80">
        <x:v>1</x:v>
      </x:c>
      <x:c r="AL158" s="81">
        <x:f t="shared" si="17"/>
        <x:v>36</x:v>
      </x:c>
      <x:c r="AM158" s="81" t="str">
        <x:f t="shared" si="12"/>
        <x:v/>
      </x:c>
      <x:c r="AN158" s="81" t="str">
        <x:f t="shared" si="13"/>
        <x:v/>
      </x:c>
      <x:c r="AO158" s="81" t="str">
        <x:f t="shared" si="14"/>
        <x:v/>
      </x:c>
      <x:c r="AP158" s="81" t="str">
        <x:f t="shared" si="15"/>
        <x:v/>
      </x:c>
      <x:c r="AQ158" s="81" t="str">
        <x:f t="shared" si="16"/>
        <x:v/>
      </x:c>
    </x:row>
    <x:row r="159" spans="1:43">
      <x:c r="A159">
        <x:v>15300</x:v>
      </x:c>
      <x:c r="B159">
        <x:v>37</x:v>
      </x:c>
      <x:c r="C159">
        <x:v>5.2</x:v>
      </x:c>
      <x:c r="I159" t="s">
        <x:v>112</x:v>
      </x:c>
      <x:c r="K159" t="s">
        <x:v>152</x:v>
      </x:c>
      <x:c r="M159">
        <x:v>47</x:v>
      </x:c>
      <x:c r="O159" t="s">
        <x:v>101</x:v>
      </x:c>
      <x:c r="AL159" s="81">
        <x:f t="shared" si="17"/>
        <x:v>37</x:v>
      </x:c>
      <x:c r="AM159" s="81" t="str">
        <x:f t="shared" si="12"/>
        <x:v/>
      </x:c>
      <x:c r="AN159" s="81" t="str">
        <x:f t="shared" si="13"/>
        <x:v/>
      </x:c>
      <x:c r="AO159" s="81" t="str">
        <x:f t="shared" si="14"/>
        <x:v/>
      </x:c>
      <x:c r="AP159" s="81" t="str">
        <x:f t="shared" si="15"/>
        <x:v/>
      </x:c>
      <x:c r="AQ159" s="81" t="str">
        <x:f t="shared" si="16"/>
        <x:v/>
      </x:c>
    </x:row>
    <x:row r="160" spans="1:43" s="6" customFormat="1">
      <x:c r="A160" s="6">
        <x:v>15400</x:v>
      </x:c>
      <x:c r="B160" s="6">
        <x:v>38</x:v>
      </x:c>
      <x:c r="C160" s="6">
        <x:v>1.2</x:v>
      </x:c>
      <x:c r="G160" s="6">
        <x:v>1</x:v>
      </x:c>
      <x:c r="K160" s="6" t="s">
        <x:v>153</x:v>
      </x:c>
      <x:c r="U160" s="6">
        <x:v>55</x:v>
      </x:c>
      <x:c r="V160" s="6">
        <x:v>0.2</x:v>
      </x:c>
      <x:c r="W160" s="6" t="s">
        <x:v>127</x:v>
      </x:c>
      <x:c r="X160" s="6">
        <x:v>1</x:v>
      </x:c>
      <x:c r="Y160" s="6">
        <x:v>0</x:v>
      </x:c>
      <x:c r="Z160" s="84" t="s">
        <x:v>154</x:v>
      </x:c>
      <x:c r="AB160" s="6">
        <x:v>0.8</x:v>
      </x:c>
      <x:c r="AD160" s="92" t="s">
        <x:v>155</x:v>
      </x:c>
      <x:c r="AG160" s="93"/>
      <x:c r="AL160" s="81">
        <x:f t="shared" si="17"/>
        <x:v>38</x:v>
      </x:c>
      <x:c r="AM160" s="81" t="str">
        <x:f t="shared" si="12"/>
        <x:v/>
      </x:c>
      <x:c r="AN160" s="81" t="str">
        <x:f t="shared" si="13"/>
        <x:v/>
      </x:c>
      <x:c r="AO160" s="81" t="str">
        <x:f t="shared" si="14"/>
        <x:v/>
      </x:c>
      <x:c r="AP160" s="81" t="str">
        <x:f t="shared" si="15"/>
        <x:v/>
      </x:c>
      <x:c r="AQ160" s="81" t="str">
        <x:f t="shared" si="16"/>
        <x:v/>
      </x:c>
    </x:row>
    <x:row r="161" spans="1:43" s="6" customFormat="1">
      <x:c r="A161" s="6">
        <x:v>15500</x:v>
      </x:c>
      <x:c r="B161" s="6">
        <x:v>38</x:v>
      </x:c>
      <x:c r="C161" s="6">
        <x:v>2</x:v>
      </x:c>
      <x:c r="G161" s="6">
        <x:v>2</x:v>
      </x:c>
      <x:c r="I161" s="6" t="s">
        <x:v>104</x:v>
      </x:c>
      <x:c r="K161" s="6" t="s">
        <x:v>153</x:v>
      </x:c>
      <x:c r="M161" s="6">
        <x:v>75</x:v>
      </x:c>
      <x:c r="N161" s="6">
        <x:v>2</x:v>
      </x:c>
      <x:c r="P161" s="6" t="s">
        <x:v>156</x:v>
      </x:c>
      <x:c r="AG161" s="93">
        <x:v>2</x:v>
      </x:c>
      <x:c r="AL161" s="81">
        <x:f t="shared" si="17"/>
        <x:v>38</x:v>
      </x:c>
      <x:c r="AM161" s="81" t="str">
        <x:f t="shared" si="12"/>
        <x:v/>
      </x:c>
      <x:c r="AN161" s="81" t="str">
        <x:f t="shared" si="13"/>
        <x:v/>
      </x:c>
      <x:c r="AO161" s="81" t="str">
        <x:f t="shared" si="14"/>
        <x:v/>
      </x:c>
      <x:c r="AP161" s="81" t="str">
        <x:f t="shared" si="15"/>
        <x:v/>
      </x:c>
      <x:c r="AQ161" s="81" t="str">
        <x:f t="shared" si="16"/>
        <x:v/>
      </x:c>
    </x:row>
    <x:row r="162" spans="1:43" s="6" customFormat="1">
      <x:c r="A162" s="6">
        <x:v>15600</x:v>
      </x:c>
      <x:c r="B162" s="6">
        <x:v>38</x:v>
      </x:c>
      <x:c r="C162" s="6">
        <x:v>2.2</x:v>
      </x:c>
      <x:c r="G162" s="6">
        <x:v>2</x:v>
      </x:c>
      <x:c r="I162" s="6" t="s">
        <x:v>103</x:v>
      </x:c>
      <x:c r="K162" s="6" t="s">
        <x:v>153</x:v>
      </x:c>
      <x:c r="AG162" s="93">
        <x:v>2</x:v>
      </x:c>
      <x:c r="AL162" s="81">
        <x:f t="shared" si="17"/>
        <x:v>38</x:v>
      </x:c>
      <x:c r="AM162" s="81" t="str">
        <x:f t="shared" si="12"/>
        <x:v/>
      </x:c>
      <x:c r="AN162" s="81" t="str">
        <x:f t="shared" si="13"/>
        <x:v/>
      </x:c>
      <x:c r="AO162" s="81" t="str">
        <x:f t="shared" si="14"/>
        <x:v/>
      </x:c>
      <x:c r="AP162" s="81" t="str">
        <x:f t="shared" si="15"/>
        <x:v/>
      </x:c>
      <x:c r="AQ162" s="81" t="str">
        <x:f t="shared" si="16"/>
        <x:v/>
      </x:c>
    </x:row>
    <x:row r="163" spans="1:43" s="6" customFormat="1">
      <x:c r="A163" s="6">
        <x:v>15700</x:v>
      </x:c>
      <x:c r="B163" s="6">
        <x:v>38</x:v>
      </x:c>
      <x:c r="C163" s="6">
        <x:v>2.4</x:v>
      </x:c>
      <x:c r="G163" s="6">
        <x:v>1</x:v>
      </x:c>
      <x:c r="I163" s="6" t="s">
        <x:v>100</x:v>
      </x:c>
      <x:c r="K163" s="6" t="s">
        <x:v>153</x:v>
      </x:c>
      <x:c r="AG163" s="93">
        <x:v>2</x:v>
      </x:c>
      <x:c r="AL163" s="81">
        <x:f t="shared" si="17"/>
        <x:v>38</x:v>
      </x:c>
      <x:c r="AM163" s="81" t="str">
        <x:f t="shared" si="12"/>
        <x:v/>
      </x:c>
      <x:c r="AN163" s="81" t="str">
        <x:f t="shared" si="13"/>
        <x:v/>
      </x:c>
      <x:c r="AO163" s="81" t="str">
        <x:f t="shared" si="14"/>
        <x:v/>
      </x:c>
      <x:c r="AP163" s="81" t="str">
        <x:f t="shared" si="15"/>
        <x:v/>
      </x:c>
      <x:c r="AQ163" s="81" t="str">
        <x:f t="shared" si="16"/>
        <x:v/>
      </x:c>
    </x:row>
    <x:row r="164" spans="1:43" s="6" customFormat="1">
      <x:c r="A164" s="6">
        <x:v>15800</x:v>
      </x:c>
      <x:c r="B164" s="6">
        <x:v>38</x:v>
      </x:c>
      <x:c r="C164" s="6">
        <x:v>2.6</x:v>
      </x:c>
      <x:c r="G164" s="6">
        <x:v>1</x:v>
      </x:c>
      <x:c r="I164" s="6" t="s">
        <x:v>102</x:v>
      </x:c>
      <x:c r="K164" s="6" t="s">
        <x:v>153</x:v>
      </x:c>
      <x:c r="AG164" s="93">
        <x:v>2</x:v>
      </x:c>
      <x:c r="AL164" s="81">
        <x:f t="shared" si="17"/>
        <x:v>38</x:v>
      </x:c>
      <x:c r="AM164" s="81" t="str">
        <x:f t="shared" si="12"/>
        <x:v/>
      </x:c>
      <x:c r="AN164" s="81" t="str">
        <x:f t="shared" si="13"/>
        <x:v/>
      </x:c>
      <x:c r="AO164" s="81" t="str">
        <x:f t="shared" si="14"/>
        <x:v/>
      </x:c>
      <x:c r="AP164" s="81" t="str">
        <x:f t="shared" si="15"/>
        <x:v/>
      </x:c>
      <x:c r="AQ164" s="81" t="str">
        <x:f t="shared" si="16"/>
        <x:v/>
      </x:c>
    </x:row>
    <x:row r="165" spans="1:43" s="6" customFormat="1">
      <x:c r="A165" s="6">
        <x:v>15900</x:v>
      </x:c>
      <x:c r="B165" s="6">
        <x:v>38</x:v>
      </x:c>
      <x:c r="C165" s="6">
        <x:v>2.8</x:v>
      </x:c>
      <x:c r="G165" s="6">
        <x:v>2</x:v>
      </x:c>
      <x:c r="I165" s="6" t="s">
        <x:v>103</x:v>
      </x:c>
      <x:c r="K165" s="6" t="s">
        <x:v>153</x:v>
      </x:c>
      <x:c r="AG165" s="93">
        <x:v>2</x:v>
      </x:c>
      <x:c r="AL165" s="81">
        <x:f t="shared" si="17"/>
        <x:v>38</x:v>
      </x:c>
      <x:c r="AM165" s="81" t="str">
        <x:f t="shared" si="12"/>
        <x:v/>
      </x:c>
      <x:c r="AN165" s="81" t="str">
        <x:f t="shared" si="13"/>
        <x:v/>
      </x:c>
      <x:c r="AO165" s="81" t="str">
        <x:f t="shared" si="14"/>
        <x:v/>
      </x:c>
      <x:c r="AP165" s="81" t="str">
        <x:f t="shared" si="15"/>
        <x:v/>
      </x:c>
      <x:c r="AQ165" s="81" t="str">
        <x:f t="shared" si="16"/>
        <x:v/>
      </x:c>
    </x:row>
    <x:row r="166" spans="1:43" s="6" customFormat="1">
      <x:c r="A166" s="6">
        <x:v>16000</x:v>
      </x:c>
      <x:c r="B166" s="6">
        <x:v>38</x:v>
      </x:c>
      <x:c r="C166" s="6">
        <x:v>3</x:v>
      </x:c>
      <x:c r="G166" s="6">
        <x:v>3</x:v>
      </x:c>
      <x:c r="I166" s="6" t="s">
        <x:v>100</x:v>
      </x:c>
      <x:c r="K166" s="6" t="s">
        <x:v>153</x:v>
      </x:c>
      <x:c r="AG166" s="93">
        <x:v>2</x:v>
      </x:c>
      <x:c r="AL166" s="81">
        <x:f t="shared" si="17"/>
        <x:v>38</x:v>
      </x:c>
      <x:c r="AM166" s="81" t="str">
        <x:f t="shared" si="12"/>
        <x:v/>
      </x:c>
      <x:c r="AN166" s="81" t="str">
        <x:f t="shared" si="13"/>
        <x:v/>
      </x:c>
      <x:c r="AO166" s="81" t="str">
        <x:f t="shared" si="14"/>
        <x:v/>
      </x:c>
      <x:c r="AP166" s="81" t="str">
        <x:f t="shared" si="15"/>
        <x:v/>
      </x:c>
      <x:c r="AQ166" s="81" t="str">
        <x:f t="shared" si="16"/>
        <x:v/>
      </x:c>
    </x:row>
    <x:row r="167" spans="1:43" s="6" customFormat="1">
      <x:c r="A167" s="6">
        <x:v>16100</x:v>
      </x:c>
      <x:c r="B167" s="90">
        <x:v>39</x:v>
      </x:c>
      <x:c r="C167" s="6">
        <x:v>1.23333333333333</x:v>
      </x:c>
      <x:c r="G167" s="6">
        <x:v>1</x:v>
      </x:c>
      <x:c r="I167" s="6" t="s">
        <x:v>100</x:v>
      </x:c>
      <x:c r="K167" s="6" t="s">
        <x:v>117</x:v>
      </x:c>
      <x:c r="M167" s="6">
        <x:v>47</x:v>
      </x:c>
      <x:c r="O167" s="6" t="s">
        <x:v>101</x:v>
      </x:c>
      <x:c r="U167" s="6">
        <x:v>56</x:v>
      </x:c>
      <x:c r="V167" s="6">
        <x:v>0.2</x:v>
      </x:c>
      <x:c r="W167" s="6" t="s">
        <x:v>127</x:v>
      </x:c>
      <x:c r="X167" s="6">
        <x:v>0</x:v>
      </x:c>
      <x:c r="Y167" s="6">
        <x:v>0</x:v>
      </x:c>
      <x:c r="Z167" s="6" t="s">
        <x:v>150</x:v>
      </x:c>
      <x:c r="AB167" s="6">
        <x:v>0.5</x:v>
      </x:c>
      <x:c r="AD167" s="6" t="s">
        <x:v>151</x:v>
      </x:c>
      <x:c r="AG167" s="93">
        <x:v>2</x:v>
      </x:c>
      <x:c r="AL167" s="81">
        <x:f t="shared" si="17"/>
        <x:v>39</x:v>
      </x:c>
      <x:c r="AM167" s="81" t="str">
        <x:f t="shared" si="12"/>
        <x:v/>
      </x:c>
      <x:c r="AN167" s="81" t="str">
        <x:f t="shared" si="13"/>
        <x:v/>
      </x:c>
      <x:c r="AO167" s="81" t="str">
        <x:f t="shared" si="14"/>
        <x:v/>
      </x:c>
      <x:c r="AP167" s="81" t="str">
        <x:f t="shared" si="15"/>
        <x:v/>
      </x:c>
      <x:c r="AQ167" s="81" t="str">
        <x:f t="shared" si="16"/>
        <x:v/>
      </x:c>
    </x:row>
    <x:row r="168" spans="1:43" s="6" customFormat="1">
      <x:c r="A168" s="6">
        <x:v>16200</x:v>
      </x:c>
      <x:c r="B168" s="6">
        <x:v>39</x:v>
      </x:c>
      <x:c r="C168" s="6">
        <x:v>2</x:v>
      </x:c>
      <x:c r="G168" s="6">
        <x:v>2</x:v>
      </x:c>
      <x:c r="I168" s="6" t="s">
        <x:v>102</x:v>
      </x:c>
      <x:c r="K168" s="6" t="s">
        <x:v>153</x:v>
      </x:c>
      <x:c r="M168" s="6">
        <x:v>378</x:v>
      </x:c>
      <x:c r="O168" s="6" t="s">
        <x:v>116</x:v>
      </x:c>
      <x:c r="AG168" s="93">
        <x:v>2</x:v>
      </x:c>
      <x:c r="AL168" s="81">
        <x:f t="shared" si="17"/>
        <x:v>39</x:v>
      </x:c>
      <x:c r="AM168" s="81" t="str">
        <x:f t="shared" si="12"/>
        <x:v/>
      </x:c>
      <x:c r="AN168" s="81" t="str">
        <x:f t="shared" si="13"/>
        <x:v/>
      </x:c>
      <x:c r="AO168" s="81" t="str">
        <x:f t="shared" si="14"/>
        <x:v/>
      </x:c>
      <x:c r="AP168" s="81" t="str">
        <x:f t="shared" si="15"/>
        <x:v/>
      </x:c>
      <x:c r="AQ168" s="81" t="str">
        <x:f t="shared" si="16"/>
        <x:v/>
      </x:c>
    </x:row>
    <x:row r="169" spans="1:43" s="6" customFormat="1">
      <x:c r="A169" s="6">
        <x:v>16300</x:v>
      </x:c>
      <x:c r="B169" s="6">
        <x:v>39</x:v>
      </x:c>
      <x:c r="C169" s="6">
        <x:v>2.3</x:v>
      </x:c>
      <x:c r="G169" s="6">
        <x:v>1</x:v>
      </x:c>
      <x:c r="I169" s="6" t="s">
        <x:v>103</x:v>
      </x:c>
      <x:c r="K169" s="6" t="s">
        <x:v>153</x:v>
      </x:c>
      <x:c r="AG169" s="93">
        <x:v>2</x:v>
      </x:c>
      <x:c r="AL169" s="81">
        <x:f t="shared" si="17"/>
        <x:v>39</x:v>
      </x:c>
      <x:c r="AM169" s="81" t="str">
        <x:f t="shared" si="12"/>
        <x:v/>
      </x:c>
      <x:c r="AN169" s="81" t="str">
        <x:f t="shared" si="13"/>
        <x:v/>
      </x:c>
      <x:c r="AO169" s="81" t="str">
        <x:f t="shared" si="14"/>
        <x:v/>
      </x:c>
      <x:c r="AP169" s="81" t="str">
        <x:f t="shared" si="15"/>
        <x:v/>
      </x:c>
      <x:c r="AQ169" s="81" t="str">
        <x:f t="shared" si="16"/>
        <x:v/>
      </x:c>
    </x:row>
    <x:row r="170" spans="1:43" s="6" customFormat="1">
      <x:c r="A170" s="6">
        <x:v>16400</x:v>
      </x:c>
      <x:c r="B170" s="6">
        <x:v>39</x:v>
      </x:c>
      <x:c r="C170" s="6">
        <x:v>2.45</x:v>
      </x:c>
      <x:c r="G170" s="6">
        <x:v>1</x:v>
      </x:c>
      <x:c r="I170" s="6" t="s">
        <x:v>104</x:v>
      </x:c>
      <x:c r="K170" s="6" t="s">
        <x:v>153</x:v>
      </x:c>
      <x:c r="AG170" s="93">
        <x:v>2</x:v>
      </x:c>
      <x:c r="AL170" s="81">
        <x:f t="shared" si="17"/>
        <x:v>39</x:v>
      </x:c>
      <x:c r="AM170" s="81" t="str">
        <x:f t="shared" si="12"/>
        <x:v/>
      </x:c>
      <x:c r="AN170" s="81" t="str">
        <x:f t="shared" si="13"/>
        <x:v/>
      </x:c>
      <x:c r="AO170" s="81" t="str">
        <x:f t="shared" si="14"/>
        <x:v/>
      </x:c>
      <x:c r="AP170" s="81" t="str">
        <x:f t="shared" si="15"/>
        <x:v/>
      </x:c>
      <x:c r="AQ170" s="81" t="str">
        <x:f t="shared" si="16"/>
        <x:v/>
      </x:c>
    </x:row>
    <x:row r="171" spans="1:43" s="6" customFormat="1">
      <x:c r="A171" s="6">
        <x:v>16500</x:v>
      </x:c>
      <x:c r="B171" s="6">
        <x:v>39</x:v>
      </x:c>
      <x:c r="C171" s="6">
        <x:v>2.6</x:v>
      </x:c>
      <x:c r="G171" s="6">
        <x:v>2</x:v>
      </x:c>
      <x:c r="I171" s="6" t="s">
        <x:v>157</x:v>
      </x:c>
      <x:c r="K171" s="6" t="s">
        <x:v>153</x:v>
      </x:c>
      <x:c r="AG171" s="93">
        <x:v>2</x:v>
      </x:c>
      <x:c r="AL171" s="81">
        <x:f t="shared" si="17"/>
        <x:v>39</x:v>
      </x:c>
      <x:c r="AM171" s="81" t="str">
        <x:f t="shared" si="12"/>
        <x:v/>
      </x:c>
      <x:c r="AN171" s="81" t="str">
        <x:f t="shared" si="13"/>
        <x:v/>
      </x:c>
      <x:c r="AO171" s="81" t="str">
        <x:f t="shared" si="14"/>
        <x:v/>
      </x:c>
      <x:c r="AP171" s="81" t="str">
        <x:f t="shared" si="15"/>
        <x:v/>
      </x:c>
      <x:c r="AQ171" s="81" t="str">
        <x:f t="shared" si="16"/>
        <x:v/>
      </x:c>
    </x:row>
    <x:row r="172" spans="1:43">
      <x:c r="A172">
        <x:v>16600</x:v>
      </x:c>
      <x:c r="B172" s="91">
        <x:v>40</x:v>
      </x:c>
      <x:c r="C172">
        <x:v>1.93333333333333</x:v>
      </x:c>
      <x:c r="G172">
        <x:v>1</x:v>
      </x:c>
      <x:c r="I172" t="s">
        <x:v>100</x:v>
      </x:c>
      <x:c r="K172" t="s">
        <x:v>145</x:v>
      </x:c>
      <x:c r="M172">
        <x:v>101</x:v>
      </x:c>
      <x:c r="O172" t="s">
        <x:v>101</x:v>
      </x:c>
      <x:c r="AL172" s="81">
        <x:f t="shared" si="17"/>
        <x:v>40</x:v>
      </x:c>
      <x:c r="AM172" s="81" t="str">
        <x:f t="shared" si="12"/>
        <x:v/>
      </x:c>
      <x:c r="AN172" s="81" t="str">
        <x:f t="shared" si="13"/>
        <x:v/>
      </x:c>
      <x:c r="AO172" s="81" t="str">
        <x:f t="shared" si="14"/>
        <x:v/>
      </x:c>
      <x:c r="AP172" s="81" t="str">
        <x:f t="shared" si="15"/>
        <x:v/>
      </x:c>
      <x:c r="AQ172" s="81" t="str">
        <x:f t="shared" si="16"/>
        <x:v/>
      </x:c>
    </x:row>
    <x:row r="173" spans="1:43">
      <x:c r="A173">
        <x:v>16700</x:v>
      </x:c>
      <x:c r="B173" s="91">
        <x:v>40</x:v>
      </x:c>
      <x:c r="C173">
        <x:v>2.06666666666667</x:v>
      </x:c>
      <x:c r="G173">
        <x:v>1</x:v>
      </x:c>
      <x:c r="I173" t="s">
        <x:v>102</x:v>
      </x:c>
      <x:c r="K173" t="s">
        <x:v>119</x:v>
      </x:c>
      <x:c r="M173">
        <x:v>101</x:v>
      </x:c>
      <x:c r="O173" t="s">
        <x:v>101</x:v>
      </x:c>
      <x:c r="AL173" s="81">
        <x:f t="shared" si="17"/>
        <x:v>40</x:v>
      </x:c>
      <x:c r="AM173" s="81" t="str">
        <x:f t="shared" si="12"/>
        <x:v/>
      </x:c>
      <x:c r="AN173" s="81" t="str">
        <x:f t="shared" si="13"/>
        <x:v/>
      </x:c>
      <x:c r="AO173" s="81" t="str">
        <x:f t="shared" si="14"/>
        <x:v/>
      </x:c>
      <x:c r="AP173" s="81" t="str">
        <x:f t="shared" si="15"/>
        <x:v/>
      </x:c>
      <x:c r="AQ173" s="81" t="str">
        <x:f t="shared" si="16"/>
        <x:v/>
      </x:c>
    </x:row>
    <x:row r="174" spans="1:43">
      <x:c r="A174">
        <x:v>16800</x:v>
      </x:c>
      <x:c r="B174" s="91">
        <x:v>40</x:v>
      </x:c>
      <x:c r="C174">
        <x:v>2.2</x:v>
      </x:c>
      <x:c r="G174">
        <x:v>1</x:v>
      </x:c>
      <x:c r="I174" t="s">
        <x:v>103</x:v>
      </x:c>
      <x:c r="K174" t="s">
        <x:v>119</x:v>
      </x:c>
      <x:c r="M174">
        <x:v>101</x:v>
      </x:c>
      <x:c r="O174" t="s">
        <x:v>101</x:v>
      </x:c>
      <x:c r="AL174" s="81">
        <x:f t="shared" si="17"/>
        <x:v>40</x:v>
      </x:c>
      <x:c r="AM174" s="81" t="str">
        <x:f t="shared" si="12"/>
        <x:v/>
      </x:c>
      <x:c r="AN174" s="81" t="str">
        <x:f t="shared" si="13"/>
        <x:v/>
      </x:c>
      <x:c r="AO174" s="81" t="str">
        <x:f t="shared" si="14"/>
        <x:v/>
      </x:c>
      <x:c r="AP174" s="81" t="str">
        <x:f t="shared" si="15"/>
        <x:v/>
      </x:c>
      <x:c r="AQ174" s="81" t="str">
        <x:f t="shared" si="16"/>
        <x:v/>
      </x:c>
    </x:row>
    <x:row r="175" spans="1:43">
      <x:c r="A175">
        <x:v>16900</x:v>
      </x:c>
      <x:c r="B175" s="91">
        <x:v>40</x:v>
      </x:c>
      <x:c r="C175">
        <x:v>2.33333333333333</x:v>
      </x:c>
      <x:c r="G175">
        <x:v>1</x:v>
      </x:c>
      <x:c r="I175" t="s">
        <x:v>104</x:v>
      </x:c>
      <x:c r="K175" t="s">
        <x:v>105</x:v>
      </x:c>
      <x:c r="M175">
        <x:v>101</x:v>
      </x:c>
      <x:c r="O175" t="s">
        <x:v>101</x:v>
      </x:c>
      <x:c r="AL175" s="81">
        <x:f t="shared" si="17"/>
        <x:v>40</x:v>
      </x:c>
      <x:c r="AM175" s="81" t="str">
        <x:f t="shared" si="12"/>
        <x:v/>
      </x:c>
      <x:c r="AN175" s="81" t="str">
        <x:f t="shared" si="13"/>
        <x:v/>
      </x:c>
      <x:c r="AO175" s="81" t="str">
        <x:f t="shared" si="14"/>
        <x:v/>
      </x:c>
      <x:c r="AP175" s="81" t="str">
        <x:f t="shared" si="15"/>
        <x:v/>
      </x:c>
      <x:c r="AQ175" s="81" t="str">
        <x:f t="shared" si="16"/>
        <x:v/>
      </x:c>
    </x:row>
    <x:row r="176" spans="1:43">
      <x:c r="A176">
        <x:v>17000</x:v>
      </x:c>
      <x:c r="B176" s="91">
        <x:v>40</x:v>
      </x:c>
      <x:c r="C176">
        <x:v>2.46666666666667</x:v>
      </x:c>
      <x:c r="G176">
        <x:v>2</x:v>
      </x:c>
      <x:c r="I176" t="s">
        <x:v>100</x:v>
      </x:c>
      <x:c r="K176" t="s">
        <x:v>117</x:v>
      </x:c>
      <x:c r="M176">
        <x:v>101</x:v>
      </x:c>
      <x:c r="O176" t="s">
        <x:v>101</x:v>
      </x:c>
      <x:c r="AL176" s="81">
        <x:f t="shared" si="17"/>
        <x:v>40</x:v>
      </x:c>
      <x:c r="AM176" s="81" t="str">
        <x:f t="shared" si="12"/>
        <x:v/>
      </x:c>
      <x:c r="AN176" s="81" t="str">
        <x:f t="shared" si="13"/>
        <x:v/>
      </x:c>
      <x:c r="AO176" s="81" t="str">
        <x:f t="shared" si="14"/>
        <x:v/>
      </x:c>
      <x:c r="AP176" s="81" t="str">
        <x:f t="shared" si="15"/>
        <x:v/>
      </x:c>
      <x:c r="AQ176" s="81" t="str">
        <x:f t="shared" si="16"/>
        <x:v/>
      </x:c>
    </x:row>
    <x:row r="177" spans="1:43">
      <x:c r="A177">
        <x:v>17100</x:v>
      </x:c>
      <x:c r="B177" s="91">
        <x:v>40</x:v>
      </x:c>
      <x:c r="C177">
        <x:v>2.6</x:v>
      </x:c>
      <x:c r="G177">
        <x:v>1</x:v>
      </x:c>
      <x:c r="I177" t="s">
        <x:v>102</x:v>
      </x:c>
      <x:c r="K177" t="s">
        <x:v>105</x:v>
      </x:c>
      <x:c r="M177">
        <x:v>101</x:v>
      </x:c>
      <x:c r="O177" t="s">
        <x:v>101</x:v>
      </x:c>
      <x:c r="AL177" s="81">
        <x:f t="shared" si="17"/>
        <x:v>40</x:v>
      </x:c>
      <x:c r="AM177" s="81" t="str">
        <x:f t="shared" si="12"/>
        <x:v/>
      </x:c>
      <x:c r="AN177" s="81" t="str">
        <x:f t="shared" si="13"/>
        <x:v/>
      </x:c>
      <x:c r="AO177" s="81" t="str">
        <x:f t="shared" si="14"/>
        <x:v/>
      </x:c>
      <x:c r="AP177" s="81" t="str">
        <x:f t="shared" si="15"/>
        <x:v/>
      </x:c>
      <x:c r="AQ177" s="81" t="str">
        <x:f t="shared" si="16"/>
        <x:v/>
      </x:c>
    </x:row>
    <x:row r="178" spans="1:43">
      <x:c r="A178">
        <x:v>17200</x:v>
      </x:c>
      <x:c r="B178" s="91">
        <x:v>40</x:v>
      </x:c>
      <x:c r="C178">
        <x:v>2.73333333333333</x:v>
      </x:c>
      <x:c r="G178">
        <x:v>1</x:v>
      </x:c>
      <x:c r="I178" t="s">
        <x:v>103</x:v>
      </x:c>
      <x:c r="K178" t="s">
        <x:v>119</x:v>
      </x:c>
      <x:c r="M178">
        <x:v>101</x:v>
      </x:c>
      <x:c r="O178" t="s">
        <x:v>101</x:v>
      </x:c>
      <x:c r="AL178" s="81">
        <x:f t="shared" si="17"/>
        <x:v>40</x:v>
      </x:c>
      <x:c r="AM178" s="81" t="str">
        <x:f t="shared" si="12"/>
        <x:v/>
      </x:c>
      <x:c r="AN178" s="81" t="str">
        <x:f t="shared" si="13"/>
        <x:v/>
      </x:c>
      <x:c r="AO178" s="81" t="str">
        <x:f t="shared" si="14"/>
        <x:v/>
      </x:c>
      <x:c r="AP178" s="81" t="str">
        <x:f t="shared" si="15"/>
        <x:v/>
      </x:c>
      <x:c r="AQ178" s="81" t="str">
        <x:f t="shared" si="16"/>
        <x:v/>
      </x:c>
    </x:row>
    <x:row r="179" spans="1:43">
      <x:c r="A179">
        <x:v>17300</x:v>
      </x:c>
      <x:c r="B179" s="91">
        <x:v>40</x:v>
      </x:c>
      <x:c r="C179">
        <x:v>2.86666666666667</x:v>
      </x:c>
      <x:c r="G179">
        <x:v>2</x:v>
      </x:c>
      <x:c r="I179" t="s">
        <x:v>104</x:v>
      </x:c>
      <x:c r="K179" t="s">
        <x:v>117</x:v>
      </x:c>
      <x:c r="M179">
        <x:v>101</x:v>
      </x:c>
      <x:c r="O179" t="s">
        <x:v>101</x:v>
      </x:c>
      <x:c r="AL179" s="81">
        <x:f t="shared" si="17"/>
        <x:v>40</x:v>
      </x:c>
      <x:c r="AM179" s="81" t="str">
        <x:f t="shared" si="12"/>
        <x:v/>
      </x:c>
      <x:c r="AN179" s="81" t="str">
        <x:f t="shared" si="13"/>
        <x:v/>
      </x:c>
      <x:c r="AO179" s="81" t="str">
        <x:f t="shared" si="14"/>
        <x:v/>
      </x:c>
      <x:c r="AP179" s="81" t="str">
        <x:f t="shared" si="15"/>
        <x:v/>
      </x:c>
      <x:c r="AQ179" s="81" t="str">
        <x:f t="shared" si="16"/>
        <x:v/>
      </x:c>
    </x:row>
    <x:row r="180" spans="1:43">
      <x:c r="A180">
        <x:v>17400</x:v>
      </x:c>
      <x:c r="B180" s="91">
        <x:v>40</x:v>
      </x:c>
      <x:c r="C180">
        <x:v>3</x:v>
      </x:c>
      <x:c r="G180">
        <x:v>1</x:v>
      </x:c>
      <x:c r="I180" t="s">
        <x:v>100</x:v>
      </x:c>
      <x:c r="K180" t="s">
        <x:v>105</x:v>
      </x:c>
      <x:c r="M180">
        <x:v>101</x:v>
      </x:c>
      <x:c r="O180" t="s">
        <x:v>101</x:v>
      </x:c>
      <x:c r="AL180" s="81">
        <x:f t="shared" si="17"/>
        <x:v>40</x:v>
      </x:c>
      <x:c r="AM180" s="81" t="str">
        <x:f t="shared" si="12"/>
        <x:v/>
      </x:c>
      <x:c r="AN180" s="81" t="str">
        <x:f t="shared" si="13"/>
        <x:v/>
      </x:c>
      <x:c r="AO180" s="81" t="str">
        <x:f t="shared" si="14"/>
        <x:v/>
      </x:c>
      <x:c r="AP180" s="81" t="str">
        <x:f t="shared" si="15"/>
        <x:v/>
      </x:c>
      <x:c r="AQ180" s="81" t="str">
        <x:f t="shared" si="16"/>
        <x:v/>
      </x:c>
    </x:row>
    <x:row r="181" spans="1:43">
      <x:c r="A181">
        <x:v>17500</x:v>
      </x:c>
      <x:c r="B181" s="91">
        <x:v>40</x:v>
      </x:c>
      <x:c r="C181">
        <x:v>3.13333333333333</x:v>
      </x:c>
      <x:c r="G181">
        <x:v>1</x:v>
      </x:c>
      <x:c r="I181" t="s">
        <x:v>102</x:v>
      </x:c>
      <x:c r="K181" t="s">
        <x:v>117</x:v>
      </x:c>
      <x:c r="M181">
        <x:v>101</x:v>
      </x:c>
      <x:c r="O181" t="s">
        <x:v>101</x:v>
      </x:c>
      <x:c r="AL181" s="81">
        <x:f t="shared" si="17"/>
        <x:v>40</x:v>
      </x:c>
      <x:c r="AM181" s="81" t="str">
        <x:f t="shared" si="12"/>
        <x:v/>
      </x:c>
      <x:c r="AN181" s="81" t="str">
        <x:f t="shared" si="13"/>
        <x:v/>
      </x:c>
      <x:c r="AO181" s="81" t="str">
        <x:f t="shared" si="14"/>
        <x:v/>
      </x:c>
      <x:c r="AP181" s="81" t="str">
        <x:f t="shared" si="15"/>
        <x:v/>
      </x:c>
      <x:c r="AQ181" s="81" t="str">
        <x:f t="shared" si="16"/>
        <x:v/>
      </x:c>
    </x:row>
    <x:row r="182" spans="1:43">
      <x:c r="A182">
        <x:v>17600</x:v>
      </x:c>
      <x:c r="B182" s="91">
        <x:v>40</x:v>
      </x:c>
      <x:c r="C182">
        <x:v>3.26666666666667</x:v>
      </x:c>
      <x:c r="G182">
        <x:v>1</x:v>
      </x:c>
      <x:c r="I182" t="s">
        <x:v>103</x:v>
      </x:c>
      <x:c r="K182" t="s">
        <x:v>105</x:v>
      </x:c>
      <x:c r="M182">
        <x:v>101</x:v>
      </x:c>
      <x:c r="O182" t="s">
        <x:v>101</x:v>
      </x:c>
      <x:c r="AL182" s="81">
        <x:f t="shared" si="17"/>
        <x:v>40</x:v>
      </x:c>
      <x:c r="AM182" s="81" t="str">
        <x:f t="shared" si="12"/>
        <x:v/>
      </x:c>
      <x:c r="AN182" s="81" t="str">
        <x:f t="shared" si="13"/>
        <x:v/>
      </x:c>
      <x:c r="AO182" s="81" t="str">
        <x:f t="shared" si="14"/>
        <x:v/>
      </x:c>
      <x:c r="AP182" s="81" t="str">
        <x:f t="shared" si="15"/>
        <x:v/>
      </x:c>
      <x:c r="AQ182" s="81" t="str">
        <x:f t="shared" si="16"/>
        <x:v/>
      </x:c>
    </x:row>
    <x:row r="183" spans="1:43">
      <x:c r="A183">
        <x:v>17700</x:v>
      </x:c>
      <x:c r="B183" s="91">
        <x:v>40</x:v>
      </x:c>
      <x:c r="C183">
        <x:v>3.4</x:v>
      </x:c>
      <x:c r="G183">
        <x:v>1</x:v>
      </x:c>
      <x:c r="I183" t="s">
        <x:v>104</x:v>
      </x:c>
      <x:c r="K183" t="s">
        <x:v>117</x:v>
      </x:c>
      <x:c r="M183">
        <x:v>101</x:v>
      </x:c>
      <x:c r="O183" t="s">
        <x:v>101</x:v>
      </x:c>
      <x:c r="AL183" s="81">
        <x:f t="shared" si="17"/>
        <x:v>40</x:v>
      </x:c>
      <x:c r="AM183" s="81" t="str">
        <x:f t="shared" si="12"/>
        <x:v/>
      </x:c>
      <x:c r="AN183" s="81" t="str">
        <x:f t="shared" si="13"/>
        <x:v/>
      </x:c>
      <x:c r="AO183" s="81" t="str">
        <x:f t="shared" si="14"/>
        <x:v/>
      </x:c>
      <x:c r="AP183" s="81" t="str">
        <x:f t="shared" si="15"/>
        <x:v/>
      </x:c>
      <x:c r="AQ183" s="81" t="str">
        <x:f t="shared" si="16"/>
        <x:v/>
      </x:c>
    </x:row>
    <x:row r="184" spans="1:43">
      <x:c r="A184">
        <x:v>17800</x:v>
      </x:c>
      <x:c r="B184" s="91">
        <x:v>40</x:v>
      </x:c>
      <x:c r="C184">
        <x:v>3.53333333333333</x:v>
      </x:c>
      <x:c r="G184">
        <x:v>2</x:v>
      </x:c>
      <x:c r="I184" t="s">
        <x:v>100</x:v>
      </x:c>
      <x:c r="K184" t="s">
        <x:v>117</x:v>
      </x:c>
      <x:c r="M184">
        <x:v>101</x:v>
      </x:c>
      <x:c r="O184" t="s">
        <x:v>101</x:v>
      </x:c>
      <x:c r="AL184" s="81">
        <x:f t="shared" si="17"/>
        <x:v>40</x:v>
      </x:c>
      <x:c r="AM184" s="81" t="str">
        <x:f t="shared" si="12"/>
        <x:v/>
      </x:c>
      <x:c r="AN184" s="81" t="str">
        <x:f t="shared" si="13"/>
        <x:v/>
      </x:c>
      <x:c r="AO184" s="81" t="str">
        <x:f t="shared" si="14"/>
        <x:v/>
      </x:c>
      <x:c r="AP184" s="81" t="str">
        <x:f t="shared" si="15"/>
        <x:v/>
      </x:c>
      <x:c r="AQ184" s="81" t="str">
        <x:f t="shared" si="16"/>
        <x:v/>
      </x:c>
    </x:row>
    <x:row r="185" spans="1:43">
      <x:c r="A185">
        <x:v>17900</x:v>
      </x:c>
      <x:c r="B185" s="91">
        <x:v>40</x:v>
      </x:c>
      <x:c r="C185">
        <x:v>3.66666666666667</x:v>
      </x:c>
      <x:c r="G185">
        <x:v>1</x:v>
      </x:c>
      <x:c r="I185" t="s">
        <x:v>102</x:v>
      </x:c>
      <x:c r="K185" t="s">
        <x:v>119</x:v>
      </x:c>
      <x:c r="M185">
        <x:v>101</x:v>
      </x:c>
      <x:c r="O185" t="s">
        <x:v>101</x:v>
      </x:c>
      <x:c r="AL185" s="81">
        <x:f t="shared" si="17"/>
        <x:v>40</x:v>
      </x:c>
      <x:c r="AM185" s="81" t="str">
        <x:f t="shared" si="12"/>
        <x:v/>
      </x:c>
      <x:c r="AN185" s="81" t="str">
        <x:f t="shared" si="13"/>
        <x:v/>
      </x:c>
      <x:c r="AO185" s="81" t="str">
        <x:f t="shared" si="14"/>
        <x:v/>
      </x:c>
      <x:c r="AP185" s="81" t="str">
        <x:f t="shared" si="15"/>
        <x:v/>
      </x:c>
      <x:c r="AQ185" s="81" t="str">
        <x:f t="shared" si="16"/>
        <x:v/>
      </x:c>
    </x:row>
    <x:row r="186" spans="1:43">
      <x:c r="A186">
        <x:v>18000</x:v>
      </x:c>
      <x:c r="B186" s="91">
        <x:v>40</x:v>
      </x:c>
      <x:c r="C186">
        <x:v>3.8</x:v>
      </x:c>
      <x:c r="G186">
        <x:v>1</x:v>
      </x:c>
      <x:c r="I186" t="s">
        <x:v>103</x:v>
      </x:c>
      <x:c r="K186" t="s">
        <x:v>117</x:v>
      </x:c>
      <x:c r="M186">
        <x:v>101</x:v>
      </x:c>
      <x:c r="O186" t="s">
        <x:v>101</x:v>
      </x:c>
      <x:c r="AL186" s="81">
        <x:f t="shared" si="17"/>
        <x:v>40</x:v>
      </x:c>
      <x:c r="AM186" s="81" t="str">
        <x:f t="shared" si="12"/>
        <x:v/>
      </x:c>
      <x:c r="AN186" s="81" t="str">
        <x:f t="shared" si="13"/>
        <x:v/>
      </x:c>
      <x:c r="AO186" s="81" t="str">
        <x:f t="shared" si="14"/>
        <x:v/>
      </x:c>
      <x:c r="AP186" s="81" t="str">
        <x:f t="shared" si="15"/>
        <x:v/>
      </x:c>
      <x:c r="AQ186" s="81" t="str">
        <x:f t="shared" si="16"/>
        <x:v/>
      </x:c>
    </x:row>
    <x:row r="187" spans="1:43">
      <x:c r="A187">
        <x:v>18100</x:v>
      </x:c>
      <x:c r="B187" s="91">
        <x:v>40</x:v>
      </x:c>
      <x:c r="C187">
        <x:v>3.93333333333333</x:v>
      </x:c>
      <x:c r="G187">
        <x:v>1</x:v>
      </x:c>
      <x:c r="I187" t="s">
        <x:v>104</x:v>
      </x:c>
      <x:c r="K187" t="s">
        <x:v>117</x:v>
      </x:c>
      <x:c r="M187">
        <x:v>101</x:v>
      </x:c>
      <x:c r="O187" t="s">
        <x:v>101</x:v>
      </x:c>
      <x:c r="AL187" s="81">
        <x:f t="shared" si="17"/>
        <x:v>40</x:v>
      </x:c>
      <x:c r="AM187" s="81" t="str">
        <x:f t="shared" si="12"/>
        <x:v/>
      </x:c>
      <x:c r="AN187" s="81" t="str">
        <x:f t="shared" si="13"/>
        <x:v/>
      </x:c>
      <x:c r="AO187" s="81" t="str">
        <x:f t="shared" si="14"/>
        <x:v/>
      </x:c>
      <x:c r="AP187" s="81" t="str">
        <x:f t="shared" si="15"/>
        <x:v/>
      </x:c>
      <x:c r="AQ187" s="81" t="str">
        <x:f t="shared" si="16"/>
        <x:v/>
      </x:c>
    </x:row>
    <x:row r="188" spans="1:43">
      <x:c r="A188">
        <x:v>18200</x:v>
      </x:c>
      <x:c r="B188" s="91">
        <x:v>40</x:v>
      </x:c>
      <x:c r="C188">
        <x:v>4.06666666666667</x:v>
      </x:c>
      <x:c r="G188">
        <x:v>1</x:v>
      </x:c>
      <x:c r="I188" t="s">
        <x:v>100</x:v>
      </x:c>
      <x:c r="K188" t="s">
        <x:v>105</x:v>
      </x:c>
      <x:c r="M188">
        <x:v>101</x:v>
      </x:c>
      <x:c r="O188" t="s">
        <x:v>101</x:v>
      </x:c>
      <x:c r="AL188" s="81">
        <x:f t="shared" si="17"/>
        <x:v>40</x:v>
      </x:c>
      <x:c r="AM188" s="81" t="str">
        <x:f t="shared" si="12"/>
        <x:v/>
      </x:c>
      <x:c r="AN188" s="81" t="str">
        <x:f t="shared" si="13"/>
        <x:v/>
      </x:c>
      <x:c r="AO188" s="81" t="str">
        <x:f t="shared" si="14"/>
        <x:v/>
      </x:c>
      <x:c r="AP188" s="81" t="str">
        <x:f t="shared" si="15"/>
        <x:v/>
      </x:c>
      <x:c r="AQ188" s="81" t="str">
        <x:f t="shared" si="16"/>
        <x:v/>
      </x:c>
    </x:row>
    <x:row r="189" spans="1:43">
      <x:c r="A189">
        <x:v>18300</x:v>
      </x:c>
      <x:c r="B189" s="91">
        <x:v>40</x:v>
      </x:c>
      <x:c r="C189">
        <x:v>4.2</x:v>
      </x:c>
      <x:c r="G189">
        <x:v>1</x:v>
      </x:c>
      <x:c r="I189" t="s">
        <x:v>102</x:v>
      </x:c>
      <x:c r="K189" t="s">
        <x:v>117</x:v>
      </x:c>
      <x:c r="M189">
        <x:v>101</x:v>
      </x:c>
      <x:c r="O189" t="s">
        <x:v>101</x:v>
      </x:c>
      <x:c r="AL189" s="81">
        <x:f t="shared" si="17"/>
        <x:v>40</x:v>
      </x:c>
      <x:c r="AM189" s="81" t="str">
        <x:f t="shared" si="12"/>
        <x:v/>
      </x:c>
      <x:c r="AN189" s="81" t="str">
        <x:f t="shared" si="13"/>
        <x:v/>
      </x:c>
      <x:c r="AO189" s="81" t="str">
        <x:f t="shared" si="14"/>
        <x:v/>
      </x:c>
      <x:c r="AP189" s="81" t="str">
        <x:f t="shared" si="15"/>
        <x:v/>
      </x:c>
      <x:c r="AQ189" s="81" t="str">
        <x:f t="shared" si="16"/>
        <x:v/>
      </x:c>
    </x:row>
    <x:row r="190" spans="1:43">
      <x:c r="A190">
        <x:v>18400</x:v>
      </x:c>
      <x:c r="B190" s="91">
        <x:v>40</x:v>
      </x:c>
      <x:c r="C190">
        <x:v>4.33333333333333</x:v>
      </x:c>
      <x:c r="G190">
        <x:v>2</x:v>
      </x:c>
      <x:c r="I190" t="s">
        <x:v>110</x:v>
      </x:c>
      <x:c r="K190" t="s">
        <x:v>105</x:v>
      </x:c>
      <x:c r="M190">
        <x:v>101</x:v>
      </x:c>
      <x:c r="O190" t="s">
        <x:v>101</x:v>
      </x:c>
      <x:c r="AL190" s="81">
        <x:f t="shared" si="17"/>
        <x:v>40</x:v>
      </x:c>
      <x:c r="AM190" s="81" t="str">
        <x:f t="shared" si="12"/>
        <x:v/>
      </x:c>
      <x:c r="AN190" s="81" t="str">
        <x:f t="shared" si="13"/>
        <x:v/>
      </x:c>
      <x:c r="AO190" s="81" t="str">
        <x:f t="shared" si="14"/>
        <x:v/>
      </x:c>
      <x:c r="AP190" s="81" t="str">
        <x:f t="shared" si="15"/>
        <x:v/>
      </x:c>
      <x:c r="AQ190" s="81" t="str">
        <x:f t="shared" si="16"/>
        <x:v/>
      </x:c>
    </x:row>
    <x:row r="191" spans="1:43">
      <x:c r="A191">
        <x:v>18500</x:v>
      </x:c>
      <x:c r="B191" s="91">
        <x:v>40</x:v>
      </x:c>
      <x:c r="C191">
        <x:v>4.4</x:v>
      </x:c>
      <x:c r="G191">
        <x:v>3</x:v>
      </x:c>
      <x:c r="I191" t="s">
        <x:v>107</x:v>
      </x:c>
      <x:c r="K191" t="s">
        <x:v>119</x:v>
      </x:c>
      <x:c r="M191">
        <x:v>101</x:v>
      </x:c>
      <x:c r="O191" t="s">
        <x:v>101</x:v>
      </x:c>
      <x:c r="AL191" s="81">
        <x:f t="shared" si="17"/>
        <x:v>40</x:v>
      </x:c>
      <x:c r="AM191" s="81" t="str">
        <x:f t="shared" si="12"/>
        <x:v/>
      </x:c>
      <x:c r="AN191" s="81" t="str">
        <x:f t="shared" si="13"/>
        <x:v/>
      </x:c>
      <x:c r="AO191" s="81" t="str">
        <x:f t="shared" si="14"/>
        <x:v/>
      </x:c>
      <x:c r="AP191" s="81" t="str">
        <x:f t="shared" si="15"/>
        <x:v/>
      </x:c>
      <x:c r="AQ191" s="81" t="str">
        <x:f t="shared" si="16"/>
        <x:v/>
      </x:c>
    </x:row>
    <x:row r="192" spans="1:43">
      <x:c r="A192">
        <x:v>18600</x:v>
      </x:c>
      <x:c r="B192" s="91">
        <x:v>41</x:v>
      </x:c>
      <x:c r="C192">
        <x:v>1.5</x:v>
      </x:c>
      <x:c r="E192">
        <x:v>1</x:v>
      </x:c>
      <x:c r="AL192" s="81">
        <x:f t="shared" si="17"/>
        <x:v>41</x:v>
      </x:c>
      <x:c r="AM192" s="81" t="str">
        <x:f t="shared" si="12"/>
        <x:v/>
      </x:c>
      <x:c r="AN192" s="81" t="str">
        <x:f t="shared" si="13"/>
        <x:v/>
      </x:c>
      <x:c r="AO192" s="81" t="str">
        <x:f t="shared" si="14"/>
        <x:v/>
      </x:c>
      <x:c r="AP192" s="81" t="str">
        <x:f t="shared" si="15"/>
        <x:v/>
      </x:c>
      <x:c r="AQ192" s="81" t="str">
        <x:f t="shared" si="16"/>
        <x:v/>
      </x:c>
    </x:row>
    <x:row r="193" spans="1:43">
      <x:c r="A193">
        <x:v>18700</x:v>
      </x:c>
      <x:c r="B193" s="91">
        <x:v>41</x:v>
      </x:c>
      <x:c r="C193">
        <x:v>3.5</x:v>
      </x:c>
      <x:c r="AL193" s="81">
        <x:f t="shared" si="17"/>
        <x:v>41</x:v>
      </x:c>
      <x:c r="AM193" s="81" t="str">
        <x:f t="shared" si="12"/>
        <x:v/>
      </x:c>
      <x:c r="AN193" s="81" t="str">
        <x:f t="shared" si="13"/>
        <x:v/>
      </x:c>
      <x:c r="AO193" s="81" t="str">
        <x:f t="shared" si="14"/>
        <x:v/>
      </x:c>
      <x:c r="AP193" s="81" t="str">
        <x:f t="shared" si="15"/>
        <x:v/>
      </x:c>
      <x:c r="AQ193" s="81" t="str">
        <x:f t="shared" si="16"/>
        <x:v/>
      </x:c>
    </x:row>
    <x:row r="194" spans="1:43">
      <x:c r="A194">
        <x:v>18800</x:v>
      </x:c>
      <x:c r="B194" s="91">
        <x:v>42</x:v>
      </x:c>
      <x:c r="C194">
        <x:v>0.8</x:v>
      </x:c>
      <x:c r="M194">
        <x:v>16</x:v>
      </x:c>
      <x:c r="N194">
        <x:v>2</x:v>
      </x:c>
      <x:c r="AL194" s="81">
        <x:f t="shared" si="17"/>
        <x:v>42</x:v>
      </x:c>
      <x:c r="AM194" s="81" t="str">
        <x:f t="shared" si="12"/>
        <x:v/>
      </x:c>
      <x:c r="AN194" s="81" t="str">
        <x:f t="shared" si="13"/>
        <x:v/>
      </x:c>
      <x:c r="AO194" s="81" t="str">
        <x:f t="shared" si="14"/>
        <x:v/>
      </x:c>
      <x:c r="AP194" s="81" t="str">
        <x:f t="shared" si="15"/>
        <x:v/>
      </x:c>
      <x:c r="AQ194" s="81" t="str">
        <x:f t="shared" si="16"/>
        <x:v/>
      </x:c>
    </x:row>
    <x:row r="195" spans="1:43">
      <x:c r="A195">
        <x:v>18900</x:v>
      </x:c>
      <x:c r="B195" s="11">
        <x:v>43</x:v>
      </x:c>
      <x:c r="C195" s="11">
        <x:v>0.2</x:v>
      </x:c>
      <x:c r="D195" s="11"/>
      <x:c r="E195" s="11"/>
      <x:c r="F195" s="11"/>
      <x:c r="G195" s="11">
        <x:v>1</x:v>
      </x:c>
      <x:c r="H195" s="11"/>
      <x:c r="I195" s="11" t="s">
        <x:v>100</x:v>
      </x:c>
      <x:c r="J195" s="11"/>
      <x:c r="K195" s="11"/>
      <x:c r="M195">
        <x:v>40</x:v>
      </x:c>
      <x:c r="O195" t="s">
        <x:v>101</x:v>
      </x:c>
      <x:c r="AG195" s="80">
        <x:v>2</x:v>
      </x:c>
      <x:c r="AL195" s="81">
        <x:f t="shared" si="17"/>
        <x:v>43</x:v>
      </x:c>
      <x:c r="AM195" s="81" t="str">
        <x:f t="shared" si="12"/>
        <x:v/>
      </x:c>
      <x:c r="AN195" s="81" t="str">
        <x:f t="shared" si="13"/>
        <x:v/>
      </x:c>
      <x:c r="AO195" s="81" t="str">
        <x:f t="shared" si="14"/>
        <x:v/>
      </x:c>
      <x:c r="AP195" s="81" t="str">
        <x:f t="shared" si="15"/>
        <x:v/>
      </x:c>
      <x:c r="AQ195" s="81" t="str">
        <x:f t="shared" si="16"/>
        <x:v/>
      </x:c>
    </x:row>
    <x:row r="196" spans="1:43">
      <x:c r="A196">
        <x:v>19000</x:v>
      </x:c>
      <x:c r="B196" s="11">
        <x:v>43</x:v>
      </x:c>
      <x:c r="C196" s="11">
        <x:v>1.06666666666667</x:v>
      </x:c>
      <x:c r="D196" s="11"/>
      <x:c r="E196" s="11"/>
      <x:c r="F196" s="11"/>
      <x:c r="G196" s="11">
        <x:v>1</x:v>
      </x:c>
      <x:c r="H196" s="11"/>
      <x:c r="I196" s="11" t="s">
        <x:v>102</x:v>
      </x:c>
      <x:c r="J196" s="11"/>
      <x:c r="K196" s="11"/>
      <x:c r="M196">
        <x:v>40</x:v>
      </x:c>
      <x:c r="O196" t="s">
        <x:v>101</x:v>
      </x:c>
      <x:c r="AG196" s="80">
        <x:v>2</x:v>
      </x:c>
      <x:c r="AL196" s="81">
        <x:f t="shared" si="17"/>
        <x:v>43</x:v>
      </x:c>
      <x:c r="AM196" s="81" t="str">
        <x:f t="shared" si="12"/>
        <x:v/>
      </x:c>
      <x:c r="AN196" s="81" t="str">
        <x:f t="shared" si="13"/>
        <x:v/>
      </x:c>
      <x:c r="AO196" s="81" t="str">
        <x:f t="shared" si="14"/>
        <x:v/>
      </x:c>
      <x:c r="AP196" s="81" t="str">
        <x:f t="shared" si="15"/>
        <x:v/>
      </x:c>
      <x:c r="AQ196" s="81" t="str">
        <x:f t="shared" si="16"/>
        <x:v/>
      </x:c>
    </x:row>
    <x:row r="197" spans="1:43">
      <x:c r="A197">
        <x:v>19100</x:v>
      </x:c>
      <x:c r="B197" s="11">
        <x:v>43</x:v>
      </x:c>
      <x:c r="C197" s="11">
        <x:v>1.9</x:v>
      </x:c>
      <x:c r="D197" s="11"/>
      <x:c r="E197" s="11"/>
      <x:c r="F197" s="11"/>
      <x:c r="G197" s="11">
        <x:v>2</x:v>
      </x:c>
      <x:c r="H197" s="11"/>
      <x:c r="I197" s="11" t="s">
        <x:v>103</x:v>
      </x:c>
      <x:c r="J197" s="11"/>
      <x:c r="K197" s="11"/>
      <x:c r="M197">
        <x:v>99</x:v>
      </x:c>
      <x:c r="O197" t="s">
        <x:v>101</x:v>
      </x:c>
      <x:c r="AG197" s="80">
        <x:v>1</x:v>
      </x:c>
      <x:c r="AL197" s="81">
        <x:f t="shared" si="17"/>
        <x:v>43</x:v>
      </x:c>
      <x:c r="AM197" s="81" t="str">
        <x:f t="shared" si="12"/>
        <x:v/>
      </x:c>
      <x:c r="AN197" s="81" t="str">
        <x:f t="shared" si="13"/>
        <x:v/>
      </x:c>
      <x:c r="AO197" s="81" t="str">
        <x:f t="shared" si="14"/>
        <x:v/>
      </x:c>
      <x:c r="AP197" s="81" t="str">
        <x:f t="shared" si="15"/>
        <x:v/>
      </x:c>
      <x:c r="AQ197" s="81" t="str">
        <x:f t="shared" si="16"/>
        <x:v/>
      </x:c>
    </x:row>
    <x:row r="198" spans="1:43">
      <x:c r="A198">
        <x:v>19200</x:v>
      </x:c>
      <x:c r="B198" s="11">
        <x:v>43</x:v>
      </x:c>
      <x:c r="C198" s="11">
        <x:v>2.05</x:v>
      </x:c>
      <x:c r="D198" s="11"/>
      <x:c r="E198" s="11"/>
      <x:c r="F198" s="11"/>
      <x:c r="G198" s="11">
        <x:v>1</x:v>
      </x:c>
      <x:c r="H198" s="11"/>
      <x:c r="I198" s="11" t="s">
        <x:v>104</x:v>
      </x:c>
      <x:c r="J198" s="11"/>
      <x:c r="K198" s="11"/>
      <x:c r="M198">
        <x:v>99</x:v>
      </x:c>
      <x:c r="O198" t="s">
        <x:v>101</x:v>
      </x:c>
      <x:c r="AG198" s="80">
        <x:v>1</x:v>
      </x:c>
      <x:c r="AL198" s="81">
        <x:f t="shared" si="17"/>
        <x:v>43</x:v>
      </x:c>
      <x:c r="AM198" s="81" t="str">
        <x:f t="shared" si="12"/>
        <x:v/>
      </x:c>
      <x:c r="AN198" s="81" t="str">
        <x:f t="shared" si="13"/>
        <x:v/>
      </x:c>
      <x:c r="AO198" s="81" t="str">
        <x:f t="shared" si="14"/>
        <x:v/>
      </x:c>
      <x:c r="AP198" s="81" t="str">
        <x:f t="shared" si="15"/>
        <x:v/>
      </x:c>
      <x:c r="AQ198" s="81" t="str">
        <x:f t="shared" si="16"/>
        <x:v/>
      </x:c>
    </x:row>
    <x:row r="199" spans="1:43">
      <x:c r="A199">
        <x:v>19300</x:v>
      </x:c>
      <x:c r="B199" s="11">
        <x:v>43</x:v>
      </x:c>
      <x:c r="C199" s="11">
        <x:v>2.2</x:v>
      </x:c>
      <x:c r="D199" s="11"/>
      <x:c r="E199" s="11"/>
      <x:c r="F199" s="11"/>
      <x:c r="G199" s="11">
        <x:v>2</x:v>
      </x:c>
      <x:c r="H199" s="11"/>
      <x:c r="I199" s="11" t="s">
        <x:v>100</x:v>
      </x:c>
      <x:c r="J199" s="11"/>
      <x:c r="K199" s="11"/>
      <x:c r="M199">
        <x:v>99</x:v>
      </x:c>
      <x:c r="O199" t="s">
        <x:v>101</x:v>
      </x:c>
      <x:c r="AG199" s="80">
        <x:v>1</x:v>
      </x:c>
      <x:c r="AL199" s="81">
        <x:f t="shared" si="17"/>
        <x:v>43</x:v>
      </x:c>
      <x:c r="AM199" s="81" t="str">
        <x:f t="shared" ref="AM199:AM262" si="18">IF($F$7=2,$B$7,"")</x:f>
        <x:v/>
      </x:c>
      <x:c r="AN199" s="81" t="str">
        <x:f t="shared" ref="AN199:AN262" si="19">IF($F$7=3,$B$7,"")</x:f>
        <x:v/>
      </x:c>
      <x:c r="AO199" s="81" t="str">
        <x:f t="shared" ref="AO199:AO262" si="20">IF($F$7=4,$B$7,"")</x:f>
        <x:v/>
      </x:c>
      <x:c r="AP199" s="81" t="str">
        <x:f t="shared" ref="AP199:AP262" si="21">IF($F$7=5,$B$7,"")</x:f>
        <x:v/>
      </x:c>
      <x:c r="AQ199" s="81" t="str">
        <x:f t="shared" ref="AQ199:AQ262" si="22">IF($F$7=6,$B$7,"")</x:f>
        <x:v/>
      </x:c>
    </x:row>
    <x:row r="200" spans="1:43">
      <x:c r="A200">
        <x:v>19400</x:v>
      </x:c>
      <x:c r="B200" s="11">
        <x:v>43</x:v>
      </x:c>
      <x:c r="C200" s="11">
        <x:v>2.35</x:v>
      </x:c>
      <x:c r="D200" s="11"/>
      <x:c r="E200" s="11"/>
      <x:c r="F200" s="11"/>
      <x:c r="G200" s="11">
        <x:v>1</x:v>
      </x:c>
      <x:c r="H200" s="11"/>
      <x:c r="I200" s="11" t="s">
        <x:v>102</x:v>
      </x:c>
      <x:c r="J200" s="11"/>
      <x:c r="K200" s="11"/>
      <x:c r="M200">
        <x:v>99</x:v>
      </x:c>
      <x:c r="O200" t="s">
        <x:v>101</x:v>
      </x:c>
      <x:c r="AG200" s="80">
        <x:v>1</x:v>
      </x:c>
      <x:c r="AL200" s="81">
        <x:f t="shared" ref="AL200:AL263" si="23">IF(ISBLANK(D200),B200,B200&amp;"B")</x:f>
        <x:v>43</x:v>
      </x:c>
      <x:c r="AM200" s="81" t="str">
        <x:f t="shared" si="18"/>
        <x:v/>
      </x:c>
      <x:c r="AN200" s="81" t="str">
        <x:f t="shared" si="19"/>
        <x:v/>
      </x:c>
      <x:c r="AO200" s="81" t="str">
        <x:f t="shared" si="20"/>
        <x:v/>
      </x:c>
      <x:c r="AP200" s="81" t="str">
        <x:f t="shared" si="21"/>
        <x:v/>
      </x:c>
      <x:c r="AQ200" s="81" t="str">
        <x:f t="shared" si="22"/>
        <x:v/>
      </x:c>
    </x:row>
    <x:row r="201" spans="1:43">
      <x:c r="A201">
        <x:v>19500</x:v>
      </x:c>
      <x:c r="B201" s="11">
        <x:v>43</x:v>
      </x:c>
      <x:c r="C201" s="11">
        <x:v>2.5</x:v>
      </x:c>
      <x:c r="D201" s="11"/>
      <x:c r="E201" s="11"/>
      <x:c r="F201" s="11"/>
      <x:c r="G201" s="11">
        <x:v>2</x:v>
      </x:c>
      <x:c r="H201" s="11"/>
      <x:c r="I201" s="11" t="s">
        <x:v>103</x:v>
      </x:c>
      <x:c r="J201" s="11"/>
      <x:c r="K201" s="11"/>
      <x:c r="M201">
        <x:v>99</x:v>
      </x:c>
      <x:c r="O201" t="s">
        <x:v>101</x:v>
      </x:c>
      <x:c r="AG201" s="80">
        <x:v>1</x:v>
      </x:c>
      <x:c r="AL201" s="81">
        <x:f t="shared" si="23"/>
        <x:v>43</x:v>
      </x:c>
      <x:c r="AM201" s="81" t="str">
        <x:f t="shared" si="18"/>
        <x:v/>
      </x:c>
      <x:c r="AN201" s="81" t="str">
        <x:f t="shared" si="19"/>
        <x:v/>
      </x:c>
      <x:c r="AO201" s="81" t="str">
        <x:f t="shared" si="20"/>
        <x:v/>
      </x:c>
      <x:c r="AP201" s="81" t="str">
        <x:f t="shared" si="21"/>
        <x:v/>
      </x:c>
      <x:c r="AQ201" s="81" t="str">
        <x:f t="shared" si="22"/>
        <x:v/>
      </x:c>
    </x:row>
    <x:row r="202" spans="1:43">
      <x:c r="A202">
        <x:v>19600</x:v>
      </x:c>
      <x:c r="B202" s="11">
        <x:v>43</x:v>
      </x:c>
      <x:c r="C202" s="11">
        <x:v>2.65</x:v>
      </x:c>
      <x:c r="D202" s="11"/>
      <x:c r="E202" s="11"/>
      <x:c r="F202" s="11"/>
      <x:c r="G202" s="11">
        <x:v>1</x:v>
      </x:c>
      <x:c r="H202" s="11"/>
      <x:c r="I202" s="11" t="s">
        <x:v>104</x:v>
      </x:c>
      <x:c r="J202" s="11"/>
      <x:c r="K202" s="11"/>
      <x:c r="M202">
        <x:v>99</x:v>
      </x:c>
      <x:c r="O202" t="s">
        <x:v>101</x:v>
      </x:c>
      <x:c r="AG202" s="80">
        <x:v>1</x:v>
      </x:c>
      <x:c r="AL202" s="81">
        <x:f t="shared" si="23"/>
        <x:v>43</x:v>
      </x:c>
      <x:c r="AM202" s="81" t="str">
        <x:f t="shared" si="18"/>
        <x:v/>
      </x:c>
      <x:c r="AN202" s="81" t="str">
        <x:f t="shared" si="19"/>
        <x:v/>
      </x:c>
      <x:c r="AO202" s="81" t="str">
        <x:f t="shared" si="20"/>
        <x:v/>
      </x:c>
      <x:c r="AP202" s="81" t="str">
        <x:f t="shared" si="21"/>
        <x:v/>
      </x:c>
      <x:c r="AQ202" s="81" t="str">
        <x:f t="shared" si="22"/>
        <x:v/>
      </x:c>
    </x:row>
    <x:row r="203" spans="1:43">
      <x:c r="A203">
        <x:v>19700</x:v>
      </x:c>
      <x:c r="B203" s="11">
        <x:v>43</x:v>
      </x:c>
      <x:c r="C203" s="11">
        <x:v>2.8</x:v>
      </x:c>
      <x:c r="D203" s="11"/>
      <x:c r="E203" s="11"/>
      <x:c r="F203" s="11"/>
      <x:c r="G203" s="11">
        <x:v>1</x:v>
      </x:c>
      <x:c r="H203" s="11"/>
      <x:c r="I203" s="11" t="s">
        <x:v>100</x:v>
      </x:c>
      <x:c r="J203" s="11"/>
      <x:c r="K203" s="11"/>
      <x:c r="M203">
        <x:v>99</x:v>
      </x:c>
      <x:c r="O203" t="s">
        <x:v>101</x:v>
      </x:c>
      <x:c r="AG203" s="80">
        <x:v>1</x:v>
      </x:c>
      <x:c r="AL203" s="81">
        <x:f t="shared" si="23"/>
        <x:v>43</x:v>
      </x:c>
      <x:c r="AM203" s="81" t="str">
        <x:f t="shared" si="18"/>
        <x:v/>
      </x:c>
      <x:c r="AN203" s="81" t="str">
        <x:f t="shared" si="19"/>
        <x:v/>
      </x:c>
      <x:c r="AO203" s="81" t="str">
        <x:f t="shared" si="20"/>
        <x:v/>
      </x:c>
      <x:c r="AP203" s="81" t="str">
        <x:f t="shared" si="21"/>
        <x:v/>
      </x:c>
      <x:c r="AQ203" s="81" t="str">
        <x:f t="shared" si="22"/>
        <x:v/>
      </x:c>
    </x:row>
    <x:row r="204" spans="1:43">
      <x:c r="A204">
        <x:v>19800</x:v>
      </x:c>
      <x:c r="B204" s="11">
        <x:v>43</x:v>
      </x:c>
      <x:c r="C204" s="11">
        <x:v>2.95</x:v>
      </x:c>
      <x:c r="D204" s="11"/>
      <x:c r="E204" s="11"/>
      <x:c r="F204" s="11"/>
      <x:c r="G204" s="11">
        <x:v>2</x:v>
      </x:c>
      <x:c r="H204" s="11"/>
      <x:c r="I204" s="11" t="s">
        <x:v>102</x:v>
      </x:c>
      <x:c r="J204" s="11"/>
      <x:c r="K204" s="11"/>
      <x:c r="M204">
        <x:v>99</x:v>
      </x:c>
      <x:c r="O204" t="s">
        <x:v>101</x:v>
      </x:c>
      <x:c r="AG204" s="80">
        <x:v>1</x:v>
      </x:c>
      <x:c r="AL204" s="81">
        <x:f t="shared" si="23"/>
        <x:v>43</x:v>
      </x:c>
      <x:c r="AM204" s="81" t="str">
        <x:f t="shared" si="18"/>
        <x:v/>
      </x:c>
      <x:c r="AN204" s="81" t="str">
        <x:f t="shared" si="19"/>
        <x:v/>
      </x:c>
      <x:c r="AO204" s="81" t="str">
        <x:f t="shared" si="20"/>
        <x:v/>
      </x:c>
      <x:c r="AP204" s="81" t="str">
        <x:f t="shared" si="21"/>
        <x:v/>
      </x:c>
      <x:c r="AQ204" s="81" t="str">
        <x:f t="shared" si="22"/>
        <x:v/>
      </x:c>
    </x:row>
    <x:row r="205" spans="1:43">
      <x:c r="A205">
        <x:v>19900</x:v>
      </x:c>
      <x:c r="B205" s="11">
        <x:v>43</x:v>
      </x:c>
      <x:c r="C205" s="11">
        <x:v>3.1</x:v>
      </x:c>
      <x:c r="D205" s="11"/>
      <x:c r="E205" s="11"/>
      <x:c r="F205" s="11"/>
      <x:c r="G205" s="11">
        <x:v>1</x:v>
      </x:c>
      <x:c r="H205" s="11"/>
      <x:c r="I205" s="11" t="s">
        <x:v>103</x:v>
      </x:c>
      <x:c r="J205" s="11"/>
      <x:c r="K205" s="11"/>
      <x:c r="M205">
        <x:v>99</x:v>
      </x:c>
      <x:c r="O205" t="s">
        <x:v>101</x:v>
      </x:c>
      <x:c r="AG205" s="80">
        <x:v>1</x:v>
      </x:c>
      <x:c r="AL205" s="81">
        <x:f t="shared" si="23"/>
        <x:v>43</x:v>
      </x:c>
      <x:c r="AM205" s="81" t="str">
        <x:f t="shared" si="18"/>
        <x:v/>
      </x:c>
      <x:c r="AN205" s="81" t="str">
        <x:f t="shared" si="19"/>
        <x:v/>
      </x:c>
      <x:c r="AO205" s="81" t="str">
        <x:f t="shared" si="20"/>
        <x:v/>
      </x:c>
      <x:c r="AP205" s="81" t="str">
        <x:f t="shared" si="21"/>
        <x:v/>
      </x:c>
      <x:c r="AQ205" s="81" t="str">
        <x:f t="shared" si="22"/>
        <x:v/>
      </x:c>
    </x:row>
    <x:row r="206" spans="1:43">
      <x:c r="A206">
        <x:v>20000</x:v>
      </x:c>
      <x:c r="B206" s="11">
        <x:v>43</x:v>
      </x:c>
      <x:c r="C206" s="11">
        <x:v>3.25</x:v>
      </x:c>
      <x:c r="D206" s="11"/>
      <x:c r="E206" s="11"/>
      <x:c r="F206" s="11"/>
      <x:c r="G206" s="11">
        <x:v>3</x:v>
      </x:c>
      <x:c r="H206" s="11"/>
      <x:c r="I206" s="11" t="s">
        <x:v>104</x:v>
      </x:c>
      <x:c r="J206" s="11"/>
      <x:c r="K206" s="11"/>
      <x:c r="M206">
        <x:v>99</x:v>
      </x:c>
      <x:c r="O206" t="s">
        <x:v>101</x:v>
      </x:c>
      <x:c r="AG206" s="80">
        <x:v>1</x:v>
      </x:c>
      <x:c r="AL206" s="81">
        <x:f t="shared" si="23"/>
        <x:v>43</x:v>
      </x:c>
      <x:c r="AM206" s="81" t="str">
        <x:f t="shared" si="18"/>
        <x:v/>
      </x:c>
      <x:c r="AN206" s="81" t="str">
        <x:f t="shared" si="19"/>
        <x:v/>
      </x:c>
      <x:c r="AO206" s="81" t="str">
        <x:f t="shared" si="20"/>
        <x:v/>
      </x:c>
      <x:c r="AP206" s="81" t="str">
        <x:f t="shared" si="21"/>
        <x:v/>
      </x:c>
      <x:c r="AQ206" s="81" t="str">
        <x:f t="shared" si="22"/>
        <x:v/>
      </x:c>
    </x:row>
    <x:row r="207" spans="1:43">
      <x:c r="A207">
        <x:v>20100</x:v>
      </x:c>
      <x:c r="B207" s="11">
        <x:v>44</x:v>
      </x:c>
      <x:c r="C207" s="11">
        <x:v>0.833333333333333</x:v>
      </x:c>
      <x:c r="D207" s="11"/>
      <x:c r="E207" s="11"/>
      <x:c r="F207" s="11"/>
      <x:c r="G207" s="11">
        <x:v>1</x:v>
      </x:c>
      <x:c r="H207" s="11"/>
      <x:c r="I207" s="11" t="s">
        <x:v>100</x:v>
      </x:c>
      <x:c r="J207" s="11"/>
      <x:c r="K207" s="11"/>
      <x:c r="M207">
        <x:v>69</x:v>
      </x:c>
      <x:c r="O207" t="s">
        <x:v>101</x:v>
      </x:c>
      <x:c r="U207">
        <x:v>70</x:v>
      </x:c>
      <x:c r="V207">
        <x:v>0.2</x:v>
      </x:c>
      <x:c r="W207" t="s">
        <x:v>158</x:v>
      </x:c>
      <x:c r="X207">
        <x:v>0</x:v>
      </x:c>
      <x:c r="Y207">
        <x:v>0</x:v>
      </x:c>
      <x:c r="Z207" t="s">
        <x:v>150</x:v>
      </x:c>
      <x:c r="AB207">
        <x:v>0.3</x:v>
      </x:c>
      <x:c r="AD207" t="s">
        <x:v>159</x:v>
      </x:c>
      <x:c r="AG207" s="80">
        <x:v>1</x:v>
      </x:c>
      <x:c r="AL207" s="81">
        <x:f t="shared" si="23"/>
        <x:v>44</x:v>
      </x:c>
      <x:c r="AM207" s="81" t="str">
        <x:f t="shared" si="18"/>
        <x:v/>
      </x:c>
      <x:c r="AN207" s="81" t="str">
        <x:f t="shared" si="19"/>
        <x:v/>
      </x:c>
      <x:c r="AO207" s="81" t="str">
        <x:f t="shared" si="20"/>
        <x:v/>
      </x:c>
      <x:c r="AP207" s="81" t="str">
        <x:f t="shared" si="21"/>
        <x:v/>
      </x:c>
      <x:c r="AQ207" s="81" t="str">
        <x:f t="shared" si="22"/>
        <x:v/>
      </x:c>
    </x:row>
    <x:row r="208" spans="1:43">
      <x:c r="A208">
        <x:v>20200</x:v>
      </x:c>
      <x:c r="B208" s="11">
        <x:v>44</x:v>
      </x:c>
      <x:c r="C208" s="11">
        <x:v>1.5</x:v>
      </x:c>
      <x:c r="D208" s="11"/>
      <x:c r="E208" s="11"/>
      <x:c r="F208" s="11"/>
      <x:c r="G208" s="11">
        <x:v>1</x:v>
      </x:c>
      <x:c r="H208" s="11"/>
      <x:c r="I208" s="11" t="s">
        <x:v>102</x:v>
      </x:c>
      <x:c r="J208" s="11"/>
      <x:c r="K208" s="11"/>
      <x:c r="M208">
        <x:v>69</x:v>
      </x:c>
      <x:c r="O208" t="s">
        <x:v>101</x:v>
      </x:c>
      <x:c r="U208">
        <x:v>70</x:v>
      </x:c>
      <x:c r="V208">
        <x:v>0.2</x:v>
      </x:c>
      <x:c r="W208" t="s">
        <x:v>158</x:v>
      </x:c>
      <x:c r="X208">
        <x:v>0</x:v>
      </x:c>
      <x:c r="Y208">
        <x:v>0</x:v>
      </x:c>
      <x:c r="Z208" t="s">
        <x:v>150</x:v>
      </x:c>
      <x:c r="AB208">
        <x:v>0.3</x:v>
      </x:c>
      <x:c r="AD208" t="s">
        <x:v>159</x:v>
      </x:c>
      <x:c r="AG208" s="80">
        <x:v>1</x:v>
      </x:c>
      <x:c r="AL208" s="81">
        <x:f t="shared" si="23"/>
        <x:v>44</x:v>
      </x:c>
      <x:c r="AM208" s="81" t="str">
        <x:f t="shared" si="18"/>
        <x:v/>
      </x:c>
      <x:c r="AN208" s="81" t="str">
        <x:f t="shared" si="19"/>
        <x:v/>
      </x:c>
      <x:c r="AO208" s="81" t="str">
        <x:f t="shared" si="20"/>
        <x:v/>
      </x:c>
      <x:c r="AP208" s="81" t="str">
        <x:f t="shared" si="21"/>
        <x:v/>
      </x:c>
      <x:c r="AQ208" s="81" t="str">
        <x:f t="shared" si="22"/>
        <x:v/>
      </x:c>
    </x:row>
    <x:row r="209" spans="1:43">
      <x:c r="A209">
        <x:v>20300</x:v>
      </x:c>
      <x:c r="B209" s="11">
        <x:v>44</x:v>
      </x:c>
      <x:c r="C209" s="11">
        <x:v>2.36666666666667</x:v>
      </x:c>
      <x:c r="D209" s="11"/>
      <x:c r="E209" s="11"/>
      <x:c r="F209" s="11"/>
      <x:c r="G209" s="11">
        <x:v>3</x:v>
      </x:c>
      <x:c r="H209" s="11"/>
      <x:c r="I209" s="11" t="s">
        <x:v>103</x:v>
      </x:c>
      <x:c r="J209" s="11"/>
      <x:c r="K209" s="11"/>
      <x:c r="M209">
        <x:v>69</x:v>
      </x:c>
      <x:c r="O209" t="s">
        <x:v>101</x:v>
      </x:c>
      <x:c r="U209">
        <x:v>70</x:v>
      </x:c>
      <x:c r="V209">
        <x:v>0.2</x:v>
      </x:c>
      <x:c r="W209" t="s">
        <x:v>158</x:v>
      </x:c>
      <x:c r="X209">
        <x:v>0</x:v>
      </x:c>
      <x:c r="Y209">
        <x:v>0</x:v>
      </x:c>
      <x:c r="Z209" t="s">
        <x:v>150</x:v>
      </x:c>
      <x:c r="AB209">
        <x:v>0.3</x:v>
      </x:c>
      <x:c r="AD209" t="s">
        <x:v>159</x:v>
      </x:c>
      <x:c r="AG209" s="80">
        <x:v>1</x:v>
      </x:c>
      <x:c r="AL209" s="81">
        <x:f t="shared" si="23"/>
        <x:v>44</x:v>
      </x:c>
      <x:c r="AM209" s="81" t="str">
        <x:f t="shared" si="18"/>
        <x:v/>
      </x:c>
      <x:c r="AN209" s="81" t="str">
        <x:f t="shared" si="19"/>
        <x:v/>
      </x:c>
      <x:c r="AO209" s="81" t="str">
        <x:f t="shared" si="20"/>
        <x:v/>
      </x:c>
      <x:c r="AP209" s="81" t="str">
        <x:f t="shared" si="21"/>
        <x:v/>
      </x:c>
      <x:c r="AQ209" s="81" t="str">
        <x:f t="shared" si="22"/>
        <x:v/>
      </x:c>
    </x:row>
    <x:row r="210" spans="1:43">
      <x:c r="A210">
        <x:v>20400</x:v>
      </x:c>
      <x:c r="B210" s="11">
        <x:v>45</x:v>
      </x:c>
      <x:c r="C210" s="11">
        <x:v>0.766666666666667</x:v>
      </x:c>
      <x:c r="D210" s="11"/>
      <x:c r="E210" s="11"/>
      <x:c r="F210" s="11"/>
      <x:c r="G210" s="11">
        <x:v>1</x:v>
      </x:c>
      <x:c r="H210" s="11"/>
      <x:c r="I210" s="11" t="s">
        <x:v>100</x:v>
      </x:c>
      <x:c r="J210" s="11"/>
      <x:c r="K210" s="11"/>
      <x:c r="M210">
        <x:v>242</x:v>
      </x:c>
      <x:c r="O210" t="s">
        <x:v>101</x:v>
      </x:c>
      <x:c r="AG210" s="80">
        <x:v>1</x:v>
      </x:c>
      <x:c r="AL210" s="81">
        <x:f t="shared" si="23"/>
        <x:v>45</x:v>
      </x:c>
      <x:c r="AM210" s="81" t="str">
        <x:f t="shared" si="18"/>
        <x:v/>
      </x:c>
      <x:c r="AN210" s="81" t="str">
        <x:f t="shared" si="19"/>
        <x:v/>
      </x:c>
      <x:c r="AO210" s="81" t="str">
        <x:f t="shared" si="20"/>
        <x:v/>
      </x:c>
      <x:c r="AP210" s="81" t="str">
        <x:f t="shared" si="21"/>
        <x:v/>
      </x:c>
      <x:c r="AQ210" s="81" t="str">
        <x:f t="shared" si="22"/>
        <x:v/>
      </x:c>
    </x:row>
    <x:row r="211" spans="1:43">
      <x:c r="A211">
        <x:v>20500</x:v>
      </x:c>
      <x:c r="B211" s="11">
        <x:v>45</x:v>
      </x:c>
      <x:c r="C211" s="11">
        <x:v>0.86</x:v>
      </x:c>
      <x:c r="D211" s="11"/>
      <x:c r="E211" s="11"/>
      <x:c r="F211" s="11"/>
      <x:c r="G211" s="11">
        <x:v>1</x:v>
      </x:c>
      <x:c r="H211" s="11"/>
      <x:c r="I211" s="11" t="s">
        <x:v>100</x:v>
      </x:c>
      <x:c r="J211" s="11"/>
      <x:c r="K211" s="11"/>
      <x:c r="M211">
        <x:v>242</x:v>
      </x:c>
      <x:c r="O211" t="s">
        <x:v>101</x:v>
      </x:c>
      <x:c r="AG211" s="80">
        <x:v>1</x:v>
      </x:c>
      <x:c r="AL211" s="81">
        <x:f t="shared" si="23"/>
        <x:v>45</x:v>
      </x:c>
      <x:c r="AM211" s="81" t="str">
        <x:f t="shared" si="18"/>
        <x:v/>
      </x:c>
      <x:c r="AN211" s="81" t="str">
        <x:f t="shared" si="19"/>
        <x:v/>
      </x:c>
      <x:c r="AO211" s="81" t="str">
        <x:f t="shared" si="20"/>
        <x:v/>
      </x:c>
      <x:c r="AP211" s="81" t="str">
        <x:f t="shared" si="21"/>
        <x:v/>
      </x:c>
      <x:c r="AQ211" s="81" t="str">
        <x:f t="shared" si="22"/>
        <x:v/>
      </x:c>
    </x:row>
    <x:row r="212" spans="1:43">
      <x:c r="A212">
        <x:v>20600</x:v>
      </x:c>
      <x:c r="B212" s="11">
        <x:v>45</x:v>
      </x:c>
      <x:c r="C212" s="11">
        <x:v>0.96</x:v>
      </x:c>
      <x:c r="D212" s="11"/>
      <x:c r="E212" s="11"/>
      <x:c r="F212" s="11"/>
      <x:c r="G212" s="11">
        <x:v>2</x:v>
      </x:c>
      <x:c r="H212" s="11"/>
      <x:c r="I212" s="11" t="s">
        <x:v>100</x:v>
      </x:c>
      <x:c r="J212" s="11"/>
      <x:c r="K212" s="11"/>
      <x:c r="M212">
        <x:v>242</x:v>
      </x:c>
      <x:c r="O212" t="s">
        <x:v>101</x:v>
      </x:c>
      <x:c r="AG212" s="80">
        <x:v>1</x:v>
      </x:c>
      <x:c r="AL212" s="81">
        <x:f t="shared" si="23"/>
        <x:v>45</x:v>
      </x:c>
      <x:c r="AM212" s="81" t="str">
        <x:f t="shared" si="18"/>
        <x:v/>
      </x:c>
      <x:c r="AN212" s="81" t="str">
        <x:f t="shared" si="19"/>
        <x:v/>
      </x:c>
      <x:c r="AO212" s="81" t="str">
        <x:f t="shared" si="20"/>
        <x:v/>
      </x:c>
      <x:c r="AP212" s="81" t="str">
        <x:f t="shared" si="21"/>
        <x:v/>
      </x:c>
      <x:c r="AQ212" s="81" t="str">
        <x:f t="shared" si="22"/>
        <x:v/>
      </x:c>
    </x:row>
    <x:row r="213" spans="1:43">
      <x:c r="A213">
        <x:v>20700</x:v>
      </x:c>
      <x:c r="B213" s="11">
        <x:v>45</x:v>
      </x:c>
      <x:c r="C213" s="11">
        <x:v>1.06</x:v>
      </x:c>
      <x:c r="D213" s="11"/>
      <x:c r="E213" s="11"/>
      <x:c r="F213" s="11"/>
      <x:c r="G213" s="11">
        <x:v>2</x:v>
      </x:c>
      <x:c r="H213" s="11"/>
      <x:c r="I213" s="11" t="s">
        <x:v>100</x:v>
      </x:c>
      <x:c r="J213" s="11"/>
      <x:c r="K213" s="11"/>
      <x:c r="M213">
        <x:v>242</x:v>
      </x:c>
      <x:c r="O213" t="s">
        <x:v>101</x:v>
      </x:c>
      <x:c r="AG213" s="80">
        <x:v>1</x:v>
      </x:c>
      <x:c r="AL213" s="81">
        <x:f t="shared" si="23"/>
        <x:v>45</x:v>
      </x:c>
      <x:c r="AM213" s="81" t="str">
        <x:f t="shared" si="18"/>
        <x:v/>
      </x:c>
      <x:c r="AN213" s="81" t="str">
        <x:f t="shared" si="19"/>
        <x:v/>
      </x:c>
      <x:c r="AO213" s="81" t="str">
        <x:f t="shared" si="20"/>
        <x:v/>
      </x:c>
      <x:c r="AP213" s="81" t="str">
        <x:f t="shared" si="21"/>
        <x:v/>
      </x:c>
      <x:c r="AQ213" s="81" t="str">
        <x:f t="shared" si="22"/>
        <x:v/>
      </x:c>
    </x:row>
    <x:row r="214" spans="1:43">
      <x:c r="A214">
        <x:v>20800</x:v>
      </x:c>
      <x:c r="B214" s="11">
        <x:v>46</x:v>
      </x:c>
      <x:c r="C214" s="11">
        <x:v>0.2</x:v>
      </x:c>
      <x:c r="D214" s="11"/>
      <x:c r="E214" s="11"/>
      <x:c r="F214" s="11"/>
      <x:c r="G214" s="11">
        <x:v>1</x:v>
      </x:c>
      <x:c r="H214" s="11"/>
      <x:c r="I214" s="11" t="s">
        <x:v>100</x:v>
      </x:c>
      <x:c r="J214" s="11"/>
      <x:c r="K214" s="11"/>
      <x:c r="M214">
        <x:v>40</x:v>
      </x:c>
      <x:c r="O214" t="s">
        <x:v>101</x:v>
      </x:c>
      <x:c r="AG214" s="80">
        <x:v>1</x:v>
      </x:c>
      <x:c r="AL214" s="81">
        <x:f t="shared" si="23"/>
        <x:v>46</x:v>
      </x:c>
      <x:c r="AM214" s="81" t="str">
        <x:f t="shared" si="18"/>
        <x:v/>
      </x:c>
      <x:c r="AN214" s="81" t="str">
        <x:f t="shared" si="19"/>
        <x:v/>
      </x:c>
      <x:c r="AO214" s="81" t="str">
        <x:f t="shared" si="20"/>
        <x:v/>
      </x:c>
      <x:c r="AP214" s="81" t="str">
        <x:f t="shared" si="21"/>
        <x:v/>
      </x:c>
      <x:c r="AQ214" s="81" t="str">
        <x:f t="shared" si="22"/>
        <x:v/>
      </x:c>
    </x:row>
    <x:row r="215" spans="1:43">
      <x:c r="A215">
        <x:v>20900</x:v>
      </x:c>
      <x:c r="B215" s="11">
        <x:v>46</x:v>
      </x:c>
      <x:c r="C215" s="11">
        <x:v>1.06666666666667</x:v>
      </x:c>
      <x:c r="D215" s="11"/>
      <x:c r="E215" s="11"/>
      <x:c r="F215" s="11"/>
      <x:c r="G215" s="11">
        <x:v>2</x:v>
      </x:c>
      <x:c r="H215" s="11"/>
      <x:c r="I215" s="11" t="s">
        <x:v>102</x:v>
      </x:c>
      <x:c r="J215" s="11"/>
      <x:c r="K215" s="11"/>
      <x:c r="M215">
        <x:v>40</x:v>
      </x:c>
      <x:c r="O215" t="s">
        <x:v>101</x:v>
      </x:c>
      <x:c r="AG215" s="80">
        <x:v>1</x:v>
      </x:c>
      <x:c r="AL215" s="81">
        <x:f t="shared" si="23"/>
        <x:v>46</x:v>
      </x:c>
      <x:c r="AM215" s="81" t="str">
        <x:f t="shared" si="18"/>
        <x:v/>
      </x:c>
      <x:c r="AN215" s="81" t="str">
        <x:f t="shared" si="19"/>
        <x:v/>
      </x:c>
      <x:c r="AO215" s="81" t="str">
        <x:f t="shared" si="20"/>
        <x:v/>
      </x:c>
      <x:c r="AP215" s="81" t="str">
        <x:f t="shared" si="21"/>
        <x:v/>
      </x:c>
      <x:c r="AQ215" s="81" t="str">
        <x:f t="shared" si="22"/>
        <x:v/>
      </x:c>
    </x:row>
    <x:row r="216" spans="1:43">
      <x:c r="A216">
        <x:v>21000</x:v>
      </x:c>
      <x:c r="B216" s="11">
        <x:v>46</x:v>
      </x:c>
      <x:c r="C216" s="11">
        <x:v>1.66666666666667</x:v>
      </x:c>
      <x:c r="D216" s="11"/>
      <x:c r="E216" s="11"/>
      <x:c r="F216" s="11"/>
      <x:c r="G216" s="11">
        <x:v>1</x:v>
      </x:c>
      <x:c r="H216" s="11"/>
      <x:c r="I216" s="11" t="s">
        <x:v>103</x:v>
      </x:c>
      <x:c r="J216" s="11"/>
      <x:c r="K216" s="11"/>
      <x:c r="M216">
        <x:v>40</x:v>
      </x:c>
      <x:c r="O216" t="s">
        <x:v>101</x:v>
      </x:c>
      <x:c r="AG216" s="80">
        <x:v>1</x:v>
      </x:c>
      <x:c r="AL216" s="81">
        <x:f t="shared" si="23"/>
        <x:v>46</x:v>
      </x:c>
      <x:c r="AM216" s="81" t="str">
        <x:f t="shared" si="18"/>
        <x:v/>
      </x:c>
      <x:c r="AN216" s="81" t="str">
        <x:f t="shared" si="19"/>
        <x:v/>
      </x:c>
      <x:c r="AO216" s="81" t="str">
        <x:f t="shared" si="20"/>
        <x:v/>
      </x:c>
      <x:c r="AP216" s="81" t="str">
        <x:f t="shared" si="21"/>
        <x:v/>
      </x:c>
      <x:c r="AQ216" s="81" t="str">
        <x:f t="shared" si="22"/>
        <x:v/>
      </x:c>
    </x:row>
    <x:row r="217" spans="1:43">
      <x:c r="A217">
        <x:v>21100</x:v>
      </x:c>
      <x:c r="B217" s="11">
        <x:v>46</x:v>
      </x:c>
      <x:c r="C217" s="11">
        <x:v>2.83333333333333</x:v>
      </x:c>
      <x:c r="D217" s="11"/>
      <x:c r="E217" s="11"/>
      <x:c r="F217" s="11"/>
      <x:c r="G217" s="11">
        <x:v>3</x:v>
      </x:c>
      <x:c r="H217" s="11"/>
      <x:c r="I217" s="11" t="s">
        <x:v>100</x:v>
      </x:c>
      <x:c r="J217" s="11"/>
      <x:c r="K217" s="11"/>
      <x:c r="M217">
        <x:v>40</x:v>
      </x:c>
      <x:c r="O217" t="s">
        <x:v>101</x:v>
      </x:c>
      <x:c r="AG217" s="80">
        <x:v>2</x:v>
      </x:c>
      <x:c r="AL217" s="81">
        <x:f t="shared" si="23"/>
        <x:v>46</x:v>
      </x:c>
      <x:c r="AM217" s="81" t="str">
        <x:f t="shared" si="18"/>
        <x:v/>
      </x:c>
      <x:c r="AN217" s="81" t="str">
        <x:f t="shared" si="19"/>
        <x:v/>
      </x:c>
      <x:c r="AO217" s="81" t="str">
        <x:f t="shared" si="20"/>
        <x:v/>
      </x:c>
      <x:c r="AP217" s="81" t="str">
        <x:f t="shared" si="21"/>
        <x:v/>
      </x:c>
      <x:c r="AQ217" s="81" t="str">
        <x:f t="shared" si="22"/>
        <x:v/>
      </x:c>
    </x:row>
    <x:row r="218" spans="1:43">
      <x:c r="A218">
        <x:v>21200</x:v>
      </x:c>
      <x:c r="B218" s="11">
        <x:v>47</x:v>
      </x:c>
      <x:c r="C218" s="11">
        <x:v>6.2</x:v>
      </x:c>
      <x:c r="D218" s="11"/>
      <x:c r="E218" s="11"/>
      <x:c r="F218" s="11"/>
      <x:c r="G218" s="11"/>
      <x:c r="H218" s="11"/>
      <x:c r="I218" s="11" t="s">
        <x:v>100</x:v>
      </x:c>
      <x:c r="J218" s="11"/>
      <x:c r="K218" s="11"/>
      <x:c r="M218">
        <x:v>40</x:v>
      </x:c>
      <x:c r="O218" t="s">
        <x:v>101</x:v>
      </x:c>
      <x:c r="S218" t="s">
        <x:v>160</x:v>
      </x:c>
      <x:c r="T218">
        <x:v>3</x:v>
      </x:c>
      <x:c r="AL218" s="81">
        <x:f t="shared" si="23"/>
        <x:v>47</x:v>
      </x:c>
      <x:c r="AM218" s="81" t="str">
        <x:f t="shared" si="18"/>
        <x:v/>
      </x:c>
      <x:c r="AN218" s="81" t="str">
        <x:f t="shared" si="19"/>
        <x:v/>
      </x:c>
      <x:c r="AO218" s="81" t="str">
        <x:f t="shared" si="20"/>
        <x:v/>
      </x:c>
      <x:c r="AP218" s="81" t="str">
        <x:f t="shared" si="21"/>
        <x:v/>
      </x:c>
      <x:c r="AQ218" s="81" t="str">
        <x:f t="shared" si="22"/>
        <x:v/>
      </x:c>
    </x:row>
    <x:row r="219" spans="1:43">
      <x:c r="A219">
        <x:v>21300</x:v>
      </x:c>
      <x:c r="B219" s="11">
        <x:v>48</x:v>
      </x:c>
      <x:c r="C219" s="11">
        <x:v>2.33333333333333</x:v>
      </x:c>
      <x:c r="D219" s="11"/>
      <x:c r="E219" s="11"/>
      <x:c r="F219" s="11"/>
      <x:c r="G219" s="11"/>
      <x:c r="H219" s="11"/>
      <x:c r="I219" s="11"/>
      <x:c r="J219" s="11"/>
      <x:c r="K219" s="11"/>
      <x:c r="AL219" s="81">
        <x:f t="shared" si="23"/>
        <x:v>48</x:v>
      </x:c>
      <x:c r="AM219" s="81" t="str">
        <x:f t="shared" si="18"/>
        <x:v/>
      </x:c>
      <x:c r="AN219" s="81" t="str">
        <x:f t="shared" si="19"/>
        <x:v/>
      </x:c>
      <x:c r="AO219" s="81" t="str">
        <x:f t="shared" si="20"/>
        <x:v/>
      </x:c>
      <x:c r="AP219" s="81" t="str">
        <x:f t="shared" si="21"/>
        <x:v/>
      </x:c>
      <x:c r="AQ219" s="81" t="str">
        <x:f t="shared" si="22"/>
        <x:v/>
      </x:c>
    </x:row>
    <x:row r="220" spans="1:43">
      <x:c r="A220">
        <x:v>21400</x:v>
      </x:c>
      <x:c r="B220" s="11">
        <x:v>49</x:v>
      </x:c>
      <x:c r="C220" s="11">
        <x:v>0.966666666666667</x:v>
      </x:c>
      <x:c r="D220" s="11"/>
      <x:c r="E220" s="11"/>
      <x:c r="F220" s="11"/>
      <x:c r="G220" s="11"/>
      <x:c r="H220" s="11"/>
      <x:c r="I220" s="11"/>
      <x:c r="J220" s="11"/>
      <x:c r="K220" s="11"/>
      <x:c r="O220" t="s">
        <x:v>101</x:v>
      </x:c>
      <x:c r="AL220" s="81">
        <x:f t="shared" si="23"/>
        <x:v>49</x:v>
      </x:c>
      <x:c r="AM220" s="81" t="str">
        <x:f t="shared" si="18"/>
        <x:v/>
      </x:c>
      <x:c r="AN220" s="81" t="str">
        <x:f t="shared" si="19"/>
        <x:v/>
      </x:c>
      <x:c r="AO220" s="81" t="str">
        <x:f t="shared" si="20"/>
        <x:v/>
      </x:c>
      <x:c r="AP220" s="81" t="str">
        <x:f t="shared" si="21"/>
        <x:v/>
      </x:c>
      <x:c r="AQ220" s="81" t="str">
        <x:f t="shared" si="22"/>
        <x:v/>
      </x:c>
    </x:row>
    <x:row r="221" spans="1:43">
      <x:c r="A221">
        <x:v>21500</x:v>
      </x:c>
      <x:c r="B221" s="11">
        <x:v>50</x:v>
      </x:c>
      <x:c r="C221" s="11">
        <x:v>0.666666666666667</x:v>
      </x:c>
      <x:c r="D221" s="11"/>
      <x:c r="E221" s="11"/>
      <x:c r="F221" s="11"/>
      <x:c r="G221" s="11">
        <x:v>1</x:v>
      </x:c>
      <x:c r="H221" s="11"/>
      <x:c r="I221" s="11" t="s">
        <x:v>100</x:v>
      </x:c>
      <x:c r="J221" s="11"/>
      <x:c r="K221" s="11"/>
      <x:c r="M221">
        <x:v>16</x:v>
      </x:c>
      <x:c r="O221" t="s">
        <x:v>101</x:v>
      </x:c>
      <x:c r="AL221" s="81">
        <x:f t="shared" si="23"/>
        <x:v>50</x:v>
      </x:c>
      <x:c r="AM221" s="81" t="str">
        <x:f t="shared" si="18"/>
        <x:v/>
      </x:c>
      <x:c r="AN221" s="81" t="str">
        <x:f t="shared" si="19"/>
        <x:v/>
      </x:c>
      <x:c r="AO221" s="81" t="str">
        <x:f t="shared" si="20"/>
        <x:v/>
      </x:c>
      <x:c r="AP221" s="81" t="str">
        <x:f t="shared" si="21"/>
        <x:v/>
      </x:c>
      <x:c r="AQ221" s="81" t="str">
        <x:f t="shared" si="22"/>
        <x:v/>
      </x:c>
    </x:row>
    <x:row r="222" spans="1:43">
      <x:c r="A222">
        <x:v>21600</x:v>
      </x:c>
      <x:c r="B222" s="11">
        <x:v>50</x:v>
      </x:c>
      <x:c r="C222" s="11">
        <x:v>1.53333333333333</x:v>
      </x:c>
      <x:c r="D222" s="11"/>
      <x:c r="E222" s="11"/>
      <x:c r="F222" s="11"/>
      <x:c r="G222" s="11">
        <x:v>1</x:v>
      </x:c>
      <x:c r="H222" s="11"/>
      <x:c r="I222" s="11" t="s">
        <x:v>102</x:v>
      </x:c>
      <x:c r="J222" s="11"/>
      <x:c r="K222" s="11"/>
      <x:c r="M222">
        <x:v>16</x:v>
      </x:c>
      <x:c r="O222" t="s">
        <x:v>101</x:v>
      </x:c>
      <x:c r="AL222" s="81">
        <x:f t="shared" si="23"/>
        <x:v>50</x:v>
      </x:c>
      <x:c r="AM222" s="81" t="str">
        <x:f t="shared" si="18"/>
        <x:v/>
      </x:c>
      <x:c r="AN222" s="81" t="str">
        <x:f t="shared" si="19"/>
        <x:v/>
      </x:c>
      <x:c r="AO222" s="81" t="str">
        <x:f t="shared" si="20"/>
        <x:v/>
      </x:c>
      <x:c r="AP222" s="81" t="str">
        <x:f t="shared" si="21"/>
        <x:v/>
      </x:c>
      <x:c r="AQ222" s="81" t="str">
        <x:f t="shared" si="22"/>
        <x:v/>
      </x:c>
    </x:row>
    <x:row r="223" spans="1:43">
      <x:c r="A223">
        <x:v>21700</x:v>
      </x:c>
      <x:c r="B223" s="11">
        <x:v>50</x:v>
      </x:c>
      <x:c r="C223" s="11">
        <x:v>2.16666666666667</x:v>
      </x:c>
      <x:c r="D223" s="11"/>
      <x:c r="E223" s="11"/>
      <x:c r="F223" s="11"/>
      <x:c r="G223" s="11">
        <x:v>2</x:v>
      </x:c>
      <x:c r="H223" s="11"/>
      <x:c r="I223" s="11" t="s">
        <x:v>103</x:v>
      </x:c>
      <x:c r="J223" s="11"/>
      <x:c r="K223" s="11"/>
      <x:c r="M223">
        <x:v>16</x:v>
      </x:c>
      <x:c r="O223" t="s">
        <x:v>101</x:v>
      </x:c>
      <x:c r="AL223" s="81">
        <x:f t="shared" si="23"/>
        <x:v>50</x:v>
      </x:c>
      <x:c r="AM223" s="81" t="str">
        <x:f t="shared" si="18"/>
        <x:v/>
      </x:c>
      <x:c r="AN223" s="81" t="str">
        <x:f t="shared" si="19"/>
        <x:v/>
      </x:c>
      <x:c r="AO223" s="81" t="str">
        <x:f t="shared" si="20"/>
        <x:v/>
      </x:c>
      <x:c r="AP223" s="81" t="str">
        <x:f t="shared" si="21"/>
        <x:v/>
      </x:c>
      <x:c r="AQ223" s="81" t="str">
        <x:f t="shared" si="22"/>
        <x:v/>
      </x:c>
    </x:row>
    <x:row r="224" spans="1:43">
      <x:c r="A224">
        <x:v>21800</x:v>
      </x:c>
      <x:c r="B224" s="11">
        <x:v>50</x:v>
      </x:c>
      <x:c r="C224" s="11">
        <x:v>2.53333333333333</x:v>
      </x:c>
      <x:c r="D224" s="11"/>
      <x:c r="E224" s="11"/>
      <x:c r="F224" s="11"/>
      <x:c r="G224" s="11">
        <x:v>1</x:v>
      </x:c>
      <x:c r="H224" s="11"/>
      <x:c r="I224" s="11" t="s">
        <x:v>104</x:v>
      </x:c>
      <x:c r="J224" s="11"/>
      <x:c r="K224" s="11"/>
      <x:c r="M224">
        <x:v>16</x:v>
      </x:c>
      <x:c r="O224" t="s">
        <x:v>101</x:v>
      </x:c>
      <x:c r="AL224" s="81">
        <x:f t="shared" si="23"/>
        <x:v>50</x:v>
      </x:c>
      <x:c r="AM224" s="81" t="str">
        <x:f t="shared" si="18"/>
        <x:v/>
      </x:c>
      <x:c r="AN224" s="81" t="str">
        <x:f t="shared" si="19"/>
        <x:v/>
      </x:c>
      <x:c r="AO224" s="81" t="str">
        <x:f t="shared" si="20"/>
        <x:v/>
      </x:c>
      <x:c r="AP224" s="81" t="str">
        <x:f t="shared" si="21"/>
        <x:v/>
      </x:c>
      <x:c r="AQ224" s="81" t="str">
        <x:f t="shared" si="22"/>
        <x:v/>
      </x:c>
    </x:row>
    <x:row r="225" spans="1:43">
      <x:c r="A225">
        <x:v>21900</x:v>
      </x:c>
      <x:c r="B225" s="11">
        <x:v>50</x:v>
      </x:c>
      <x:c r="C225" s="11">
        <x:v>2.76666666666667</x:v>
      </x:c>
      <x:c r="D225" s="11"/>
      <x:c r="E225" s="11"/>
      <x:c r="F225" s="11"/>
      <x:c r="G225" s="11">
        <x:v>2</x:v>
      </x:c>
      <x:c r="H225" s="11"/>
      <x:c r="I225" s="11" t="s">
        <x:v>100</x:v>
      </x:c>
      <x:c r="J225" s="11"/>
      <x:c r="K225" s="11"/>
      <x:c r="M225">
        <x:v>16</x:v>
      </x:c>
      <x:c r="O225" t="s">
        <x:v>101</x:v>
      </x:c>
      <x:c r="AL225" s="81">
        <x:f t="shared" si="23"/>
        <x:v>50</x:v>
      </x:c>
      <x:c r="AM225" s="81" t="str">
        <x:f t="shared" si="18"/>
        <x:v/>
      </x:c>
      <x:c r="AN225" s="81" t="str">
        <x:f t="shared" si="19"/>
        <x:v/>
      </x:c>
      <x:c r="AO225" s="81" t="str">
        <x:f t="shared" si="20"/>
        <x:v/>
      </x:c>
      <x:c r="AP225" s="81" t="str">
        <x:f t="shared" si="21"/>
        <x:v/>
      </x:c>
      <x:c r="AQ225" s="81" t="str">
        <x:f t="shared" si="22"/>
        <x:v/>
      </x:c>
    </x:row>
    <x:row r="226" spans="1:43">
      <x:c r="A226">
        <x:v>22000</x:v>
      </x:c>
      <x:c r="B226" s="11">
        <x:v>50</x:v>
      </x:c>
      <x:c r="C226" s="11">
        <x:v>3</x:v>
      </x:c>
      <x:c r="D226" s="11"/>
      <x:c r="E226" s="11"/>
      <x:c r="F226" s="11"/>
      <x:c r="G226" s="11">
        <x:v>1</x:v>
      </x:c>
      <x:c r="H226" s="11"/>
      <x:c r="I226" s="11" t="s">
        <x:v>102</x:v>
      </x:c>
      <x:c r="J226" s="11"/>
      <x:c r="K226" s="11"/>
      <x:c r="M226">
        <x:v>16</x:v>
      </x:c>
      <x:c r="O226" t="s">
        <x:v>101</x:v>
      </x:c>
      <x:c r="AL226" s="81">
        <x:f t="shared" si="23"/>
        <x:v>50</x:v>
      </x:c>
      <x:c r="AM226" s="81" t="str">
        <x:f t="shared" si="18"/>
        <x:v/>
      </x:c>
      <x:c r="AN226" s="81" t="str">
        <x:f t="shared" si="19"/>
        <x:v/>
      </x:c>
      <x:c r="AO226" s="81" t="str">
        <x:f t="shared" si="20"/>
        <x:v/>
      </x:c>
      <x:c r="AP226" s="81" t="str">
        <x:f t="shared" si="21"/>
        <x:v/>
      </x:c>
      <x:c r="AQ226" s="81" t="str">
        <x:f t="shared" si="22"/>
        <x:v/>
      </x:c>
    </x:row>
    <x:row r="227" spans="1:43" s="7" customFormat="1">
      <x:c r="A227" s="7">
        <x:v>22100</x:v>
      </x:c>
      <x:c r="B227" s="11">
        <x:v>50</x:v>
      </x:c>
      <x:c r="C227" s="11">
        <x:v>3.23333333333333</x:v>
      </x:c>
      <x:c r="D227" s="11"/>
      <x:c r="E227" s="11"/>
      <x:c r="F227" s="11"/>
      <x:c r="G227" s="11">
        <x:v>3</x:v>
      </x:c>
      <x:c r="H227" s="11"/>
      <x:c r="I227" s="11" t="s">
        <x:v>103</x:v>
      </x:c>
      <x:c r="J227" s="11"/>
      <x:c r="K227" s="11"/>
      <x:c r="M227" s="7">
        <x:v>16</x:v>
      </x:c>
      <x:c r="O227" s="7" t="s">
        <x:v>101</x:v>
      </x:c>
      <x:c r="AG227" s="80"/>
      <x:c r="AL227" s="81">
        <x:f t="shared" si="23"/>
        <x:v>50</x:v>
      </x:c>
      <x:c r="AM227" s="81" t="str">
        <x:f t="shared" si="18"/>
        <x:v/>
      </x:c>
      <x:c r="AN227" s="81" t="str">
        <x:f t="shared" si="19"/>
        <x:v/>
      </x:c>
      <x:c r="AO227" s="81" t="str">
        <x:f t="shared" si="20"/>
        <x:v/>
      </x:c>
      <x:c r="AP227" s="81" t="str">
        <x:f t="shared" si="21"/>
        <x:v/>
      </x:c>
      <x:c r="AQ227" s="81" t="str">
        <x:f t="shared" si="22"/>
        <x:v/>
      </x:c>
    </x:row>
    <x:row r="228" spans="1:43" s="8" customFormat="1">
      <x:c r="A228" s="8">
        <x:v>22200</x:v>
      </x:c>
      <x:c r="B228" s="11">
        <x:v>50</x:v>
      </x:c>
      <x:c r="C228" s="11">
        <x:v>3.46666666666667</x:v>
      </x:c>
      <x:c r="D228" s="11"/>
      <x:c r="E228" s="11"/>
      <x:c r="F228" s="11"/>
      <x:c r="G228" s="11">
        <x:v>2</x:v>
      </x:c>
      <x:c r="H228" s="11"/>
      <x:c r="I228" s="11" t="s">
        <x:v>104</x:v>
      </x:c>
      <x:c r="J228" s="11"/>
      <x:c r="K228" s="11"/>
      <x:c r="M228" s="8">
        <x:v>16</x:v>
      </x:c>
      <x:c r="O228" s="8" t="s">
        <x:v>101</x:v>
      </x:c>
      <x:c r="AG228" s="80"/>
      <x:c r="AL228" s="81">
        <x:f t="shared" si="23"/>
        <x:v>50</x:v>
      </x:c>
      <x:c r="AM228" s="81" t="str">
        <x:f t="shared" si="18"/>
        <x:v/>
      </x:c>
      <x:c r="AN228" s="81" t="str">
        <x:f t="shared" si="19"/>
        <x:v/>
      </x:c>
      <x:c r="AO228" s="81" t="str">
        <x:f t="shared" si="20"/>
        <x:v/>
      </x:c>
      <x:c r="AP228" s="81" t="str">
        <x:f t="shared" si="21"/>
        <x:v/>
      </x:c>
      <x:c r="AQ228" s="81" t="str">
        <x:f t="shared" si="22"/>
        <x:v/>
      </x:c>
    </x:row>
    <x:row r="229" spans="1:43" s="8" customFormat="1">
      <x:c r="A229" s="8">
        <x:v>22300</x:v>
      </x:c>
      <x:c r="B229" s="11">
        <x:v>50</x:v>
      </x:c>
      <x:c r="C229" s="11">
        <x:v>3.7</x:v>
      </x:c>
      <x:c r="D229" s="11"/>
      <x:c r="E229" s="11"/>
      <x:c r="F229" s="11"/>
      <x:c r="G229" s="11">
        <x:v>1</x:v>
      </x:c>
      <x:c r="H229" s="11"/>
      <x:c r="I229" s="11" t="s">
        <x:v>100</x:v>
      </x:c>
      <x:c r="J229" s="11"/>
      <x:c r="K229" s="11"/>
      <x:c r="M229" s="8">
        <x:v>16</x:v>
      </x:c>
      <x:c r="O229" s="8" t="s">
        <x:v>101</x:v>
      </x:c>
      <x:c r="AG229" s="80"/>
      <x:c r="AL229" s="81">
        <x:f t="shared" si="23"/>
        <x:v>50</x:v>
      </x:c>
      <x:c r="AM229" s="81" t="str">
        <x:f t="shared" si="18"/>
        <x:v/>
      </x:c>
      <x:c r="AN229" s="81" t="str">
        <x:f t="shared" si="19"/>
        <x:v/>
      </x:c>
      <x:c r="AO229" s="81" t="str">
        <x:f t="shared" si="20"/>
        <x:v/>
      </x:c>
      <x:c r="AP229" s="81" t="str">
        <x:f t="shared" si="21"/>
        <x:v/>
      </x:c>
      <x:c r="AQ229" s="81" t="str">
        <x:f t="shared" si="22"/>
        <x:v/>
      </x:c>
    </x:row>
    <x:row r="230" spans="1:43" s="8" customFormat="1">
      <x:c r="A230" s="8">
        <x:v>22400</x:v>
      </x:c>
      <x:c r="B230" s="11">
        <x:v>50</x:v>
      </x:c>
      <x:c r="C230" s="11">
        <x:v>4.23333333333333</x:v>
      </x:c>
      <x:c r="D230" s="11"/>
      <x:c r="E230" s="11"/>
      <x:c r="F230" s="11"/>
      <x:c r="G230" s="11">
        <x:v>4</x:v>
      </x:c>
      <x:c r="H230" s="11"/>
      <x:c r="I230" s="11" t="s">
        <x:v>102</x:v>
      </x:c>
      <x:c r="J230" s="11"/>
      <x:c r="K230" s="11"/>
      <x:c r="M230" s="8">
        <x:v>16</x:v>
      </x:c>
      <x:c r="O230" s="8" t="s">
        <x:v>101</x:v>
      </x:c>
      <x:c r="AG230" s="80"/>
      <x:c r="AL230" s="81">
        <x:f t="shared" si="23"/>
        <x:v>50</x:v>
      </x:c>
      <x:c r="AM230" s="81" t="str">
        <x:f t="shared" si="18"/>
        <x:v/>
      </x:c>
      <x:c r="AN230" s="81" t="str">
        <x:f t="shared" si="19"/>
        <x:v/>
      </x:c>
      <x:c r="AO230" s="81" t="str">
        <x:f t="shared" si="20"/>
        <x:v/>
      </x:c>
      <x:c r="AP230" s="81" t="str">
        <x:f t="shared" si="21"/>
        <x:v/>
      </x:c>
      <x:c r="AQ230" s="81" t="str">
        <x:f t="shared" si="22"/>
        <x:v/>
      </x:c>
    </x:row>
    <x:row r="231" spans="1:43" s="8" customFormat="1">
      <x:c r="A231" s="8">
        <x:v>22500</x:v>
      </x:c>
      <x:c r="B231" s="7">
        <x:v>51</x:v>
      </x:c>
      <x:c r="C231" s="7">
        <x:v>1</x:v>
      </x:c>
      <x:c r="D231" s="7"/>
      <x:c r="E231" s="7"/>
      <x:c r="F231" s="7"/>
      <x:c r="G231" s="7"/>
      <x:c r="H231" s="7"/>
      <x:c r="I231" s="7"/>
      <x:c r="J231" s="7"/>
      <x:c r="K231" s="7"/>
      <x:c r="L231" s="7"/>
      <x:c r="M231" s="7">
        <x:v>94</x:v>
      </x:c>
      <x:c r="N231" s="7"/>
      <x:c r="O231" s="7" t="s">
        <x:v>116</x:v>
      </x:c>
      <x:c r="P231" s="7"/>
      <x:c r="Q231" s="7"/>
      <x:c r="R231" s="7"/>
      <x:c r="S231" s="7"/>
      <x:c r="T231" s="7"/>
      <x:c r="U231" s="7"/>
      <x:c r="V231" s="7"/>
      <x:c r="W231" s="7"/>
      <x:c r="X231" s="7"/>
      <x:c r="Y231" s="7"/>
      <x:c r="Z231" s="7"/>
      <x:c r="AA231" s="7"/>
      <x:c r="AB231" s="7"/>
      <x:c r="AC231" s="7"/>
      <x:c r="AD231" s="7"/>
      <x:c r="AE231" s="7"/>
      <x:c r="AF231" s="7"/>
      <x:c r="AG231" s="94"/>
      <x:c r="AH231" s="7"/>
      <x:c r="AL231" s="81">
        <x:f t="shared" si="23"/>
        <x:v>51</x:v>
      </x:c>
      <x:c r="AM231" s="81" t="str">
        <x:f t="shared" si="18"/>
        <x:v/>
      </x:c>
      <x:c r="AN231" s="81" t="str">
        <x:f t="shared" si="19"/>
        <x:v/>
      </x:c>
      <x:c r="AO231" s="81" t="str">
        <x:f t="shared" si="20"/>
        <x:v/>
      </x:c>
      <x:c r="AP231" s="81" t="str">
        <x:f t="shared" si="21"/>
        <x:v/>
      </x:c>
      <x:c r="AQ231" s="81" t="str">
        <x:f t="shared" si="22"/>
        <x:v/>
      </x:c>
    </x:row>
    <x:row r="232" spans="1:43" s="8" customFormat="1">
      <x:c r="A232" s="8">
        <x:v>22600</x:v>
      </x:c>
      <x:c r="B232" s="8">
        <x:v>52</x:v>
      </x:c>
      <x:c r="C232" s="8">
        <x:v>1.46666666666667</x:v>
      </x:c>
      <x:c r="G232" s="8">
        <x:v>1</x:v>
      </x:c>
      <x:c r="I232" s="8" t="s">
        <x:v>100</x:v>
      </x:c>
      <x:c r="K232" s="8" t="s">
        <x:v>145</x:v>
      </x:c>
      <x:c r="M232" s="8">
        <x:v>16</x:v>
      </x:c>
      <x:c r="O232" s="8" t="s">
        <x:v>101</x:v>
      </x:c>
      <x:c r="AG232" s="95">
        <x:v>1</x:v>
      </x:c>
      <x:c r="AL232" s="81">
        <x:f t="shared" si="23"/>
        <x:v>52</x:v>
      </x:c>
      <x:c r="AM232" s="81" t="str">
        <x:f t="shared" si="18"/>
        <x:v/>
      </x:c>
      <x:c r="AN232" s="81" t="str">
        <x:f t="shared" si="19"/>
        <x:v/>
      </x:c>
      <x:c r="AO232" s="81" t="str">
        <x:f t="shared" si="20"/>
        <x:v/>
      </x:c>
      <x:c r="AP232" s="81" t="str">
        <x:f t="shared" si="21"/>
        <x:v/>
      </x:c>
      <x:c r="AQ232" s="81" t="str">
        <x:f t="shared" si="22"/>
        <x:v/>
      </x:c>
    </x:row>
    <x:row r="233" spans="1:43" s="8" customFormat="1">
      <x:c r="A233" s="8">
        <x:v>22700</x:v>
      </x:c>
      <x:c r="B233" s="8">
        <x:v>52</x:v>
      </x:c>
      <x:c r="C233" s="8">
        <x:v>1.73333333333333</x:v>
      </x:c>
      <x:c r="G233" s="8">
        <x:v>1</x:v>
      </x:c>
      <x:c r="I233" s="8" t="s">
        <x:v>102</x:v>
      </x:c>
      <x:c r="K233" s="8" t="s">
        <x:v>105</x:v>
      </x:c>
      <x:c r="M233" s="8">
        <x:v>16</x:v>
      </x:c>
      <x:c r="O233" s="8" t="s">
        <x:v>101</x:v>
      </x:c>
      <x:c r="AG233" s="95">
        <x:v>1</x:v>
      </x:c>
      <x:c r="AL233" s="81">
        <x:f t="shared" si="23"/>
        <x:v>52</x:v>
      </x:c>
      <x:c r="AM233" s="81" t="str">
        <x:f t="shared" si="18"/>
        <x:v/>
      </x:c>
      <x:c r="AN233" s="81" t="str">
        <x:f t="shared" si="19"/>
        <x:v/>
      </x:c>
      <x:c r="AO233" s="81" t="str">
        <x:f t="shared" si="20"/>
        <x:v/>
      </x:c>
      <x:c r="AP233" s="81" t="str">
        <x:f t="shared" si="21"/>
        <x:v/>
      </x:c>
      <x:c r="AQ233" s="81" t="str">
        <x:f t="shared" si="22"/>
        <x:v/>
      </x:c>
    </x:row>
    <x:row r="234" spans="1:43" s="7" customFormat="1">
      <x:c r="A234" s="7">
        <x:v>22800</x:v>
      </x:c>
      <x:c r="B234" s="8">
        <x:v>52</x:v>
      </x:c>
      <x:c r="C234" s="8">
        <x:v>1.96666666666667</x:v>
      </x:c>
      <x:c r="D234" s="8"/>
      <x:c r="E234" s="8"/>
      <x:c r="F234" s="8"/>
      <x:c r="G234" s="8">
        <x:v>1</x:v>
      </x:c>
      <x:c r="H234" s="8"/>
      <x:c r="I234" s="8" t="s">
        <x:v>103</x:v>
      </x:c>
      <x:c r="J234" s="8"/>
      <x:c r="K234" s="7" t="s">
        <x:v>105</x:v>
      </x:c>
      <x:c r="M234" s="8">
        <x:v>16</x:v>
      </x:c>
      <x:c r="N234" s="8"/>
      <x:c r="O234" s="8" t="s">
        <x:v>101</x:v>
      </x:c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95">
        <x:v>1</x:v>
      </x:c>
      <x:c r="AH234" s="8"/>
      <x:c r="AL234" s="81">
        <x:f t="shared" si="23"/>
        <x:v>52</x:v>
      </x:c>
      <x:c r="AM234" s="81" t="str">
        <x:f t="shared" si="18"/>
        <x:v/>
      </x:c>
      <x:c r="AN234" s="81" t="str">
        <x:f t="shared" si="19"/>
        <x:v/>
      </x:c>
      <x:c r="AO234" s="81" t="str">
        <x:f t="shared" si="20"/>
        <x:v/>
      </x:c>
      <x:c r="AP234" s="81" t="str">
        <x:f t="shared" si="21"/>
        <x:v/>
      </x:c>
      <x:c r="AQ234" s="81" t="str">
        <x:f t="shared" si="22"/>
        <x:v/>
      </x:c>
    </x:row>
    <x:row r="235" spans="1:43" s="7" customFormat="1">
      <x:c r="A235" s="7">
        <x:v>22900</x:v>
      </x:c>
      <x:c r="B235" s="8">
        <x:v>52</x:v>
      </x:c>
      <x:c r="C235" s="8">
        <x:v>2.2</x:v>
      </x:c>
      <x:c r="D235" s="8"/>
      <x:c r="E235" s="8"/>
      <x:c r="F235" s="8"/>
      <x:c r="G235" s="8">
        <x:v>1</x:v>
      </x:c>
      <x:c r="H235" s="8"/>
      <x:c r="I235" s="8" t="s">
        <x:v>104</x:v>
      </x:c>
      <x:c r="J235" s="8"/>
      <x:c r="K235" s="7" t="s">
        <x:v>105</x:v>
      </x:c>
      <x:c r="M235" s="8">
        <x:v>16</x:v>
      </x:c>
      <x:c r="N235" s="8"/>
      <x:c r="O235" s="8" t="s">
        <x:v>101</x:v>
      </x:c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95">
        <x:v>1</x:v>
      </x:c>
      <x:c r="AH235" s="8"/>
      <x:c r="AL235" s="81">
        <x:f t="shared" si="23"/>
        <x:v>52</x:v>
      </x:c>
      <x:c r="AM235" s="81" t="str">
        <x:f t="shared" si="18"/>
        <x:v/>
      </x:c>
      <x:c r="AN235" s="81" t="str">
        <x:f t="shared" si="19"/>
        <x:v/>
      </x:c>
      <x:c r="AO235" s="81" t="str">
        <x:f t="shared" si="20"/>
        <x:v/>
      </x:c>
      <x:c r="AP235" s="81" t="str">
        <x:f t="shared" si="21"/>
        <x:v/>
      </x:c>
      <x:c r="AQ235" s="81" t="str">
        <x:f t="shared" si="22"/>
        <x:v/>
      </x:c>
    </x:row>
    <x:row r="236" spans="1:43" s="7" customFormat="1">
      <x:c r="A236" s="7">
        <x:v>23000</x:v>
      </x:c>
      <x:c r="B236" s="8">
        <x:v>52</x:v>
      </x:c>
      <x:c r="C236" s="8">
        <x:v>2.9</x:v>
      </x:c>
      <x:c r="D236" s="8"/>
      <x:c r="E236" s="8"/>
      <x:c r="F236" s="8"/>
      <x:c r="G236" s="8">
        <x:v>2</x:v>
      </x:c>
      <x:c r="H236" s="8"/>
      <x:c r="I236" s="8" t="s">
        <x:v>100</x:v>
      </x:c>
      <x:c r="J236" s="8"/>
      <x:c r="K236" s="7" t="s">
        <x:v>122</x:v>
      </x:c>
      <x:c r="M236" s="8">
        <x:v>16</x:v>
      </x:c>
      <x:c r="N236" s="8"/>
      <x:c r="O236" s="8" t="s">
        <x:v>101</x:v>
      </x:c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95">
        <x:v>2</x:v>
      </x:c>
      <x:c r="AH236" s="8"/>
      <x:c r="AL236" s="81">
        <x:f t="shared" si="23"/>
        <x:v>52</x:v>
      </x:c>
      <x:c r="AM236" s="81" t="str">
        <x:f t="shared" si="18"/>
        <x:v/>
      </x:c>
      <x:c r="AN236" s="81" t="str">
        <x:f t="shared" si="19"/>
        <x:v/>
      </x:c>
      <x:c r="AO236" s="81" t="str">
        <x:f t="shared" si="20"/>
        <x:v/>
      </x:c>
      <x:c r="AP236" s="81" t="str">
        <x:f t="shared" si="21"/>
        <x:v/>
      </x:c>
      <x:c r="AQ236" s="81" t="str">
        <x:f t="shared" si="22"/>
        <x:v/>
      </x:c>
    </x:row>
    <x:row r="237" spans="1:43" s="8" customFormat="1">
      <x:c r="A237" s="8">
        <x:v>23100</x:v>
      </x:c>
      <x:c r="B237" s="8">
        <x:v>53</x:v>
      </x:c>
      <x:c r="C237" s="8">
        <x:v>4.8</x:v>
      </x:c>
      <x:c r="G237" s="8">
        <x:v>1</x:v>
      </x:c>
      <x:c r="I237" s="8" t="s">
        <x:v>104</x:v>
      </x:c>
      <x:c r="K237" s="8" t="s">
        <x:v>145</x:v>
      </x:c>
      <x:c r="M237" s="8">
        <x:v>16</x:v>
      </x:c>
      <x:c r="O237" s="8" t="s">
        <x:v>101</x:v>
      </x:c>
      <x:c r="AG237" s="95"/>
      <x:c r="AL237" s="81">
        <x:f t="shared" si="23"/>
        <x:v>53</x:v>
      </x:c>
      <x:c r="AM237" s="81" t="str">
        <x:f t="shared" si="18"/>
        <x:v/>
      </x:c>
      <x:c r="AN237" s="81" t="str">
        <x:f t="shared" si="19"/>
        <x:v/>
      </x:c>
      <x:c r="AO237" s="81" t="str">
        <x:f t="shared" si="20"/>
        <x:v/>
      </x:c>
      <x:c r="AP237" s="81" t="str">
        <x:f t="shared" si="21"/>
        <x:v/>
      </x:c>
      <x:c r="AQ237" s="81" t="str">
        <x:f t="shared" si="22"/>
        <x:v/>
      </x:c>
    </x:row>
    <x:row r="238" spans="1:43" s="8" customFormat="1">
      <x:c r="A238" s="8">
        <x:v>23200</x:v>
      </x:c>
      <x:c r="B238" s="8">
        <x:v>53</x:v>
      </x:c>
      <x:c r="C238" s="8">
        <x:v>4.95</x:v>
      </x:c>
      <x:c r="G238" s="8">
        <x:v>1</x:v>
      </x:c>
      <x:c r="I238" s="8" t="s">
        <x:v>103</x:v>
      </x:c>
      <x:c r="K238" s="8" t="s">
        <x:v>105</x:v>
      </x:c>
      <x:c r="M238" s="8">
        <x:v>16</x:v>
      </x:c>
      <x:c r="O238" s="8" t="s">
        <x:v>101</x:v>
      </x:c>
      <x:c r="AG238" s="95"/>
      <x:c r="AL238" s="81">
        <x:f t="shared" si="23"/>
        <x:v>53</x:v>
      </x:c>
      <x:c r="AM238" s="81" t="str">
        <x:f t="shared" si="18"/>
        <x:v/>
      </x:c>
      <x:c r="AN238" s="81" t="str">
        <x:f t="shared" si="19"/>
        <x:v/>
      </x:c>
      <x:c r="AO238" s="81" t="str">
        <x:f t="shared" si="20"/>
        <x:v/>
      </x:c>
      <x:c r="AP238" s="81" t="str">
        <x:f t="shared" si="21"/>
        <x:v/>
      </x:c>
      <x:c r="AQ238" s="81" t="str">
        <x:f t="shared" si="22"/>
        <x:v/>
      </x:c>
    </x:row>
    <x:row r="239" spans="1:43" s="8" customFormat="1">
      <x:c r="A239" s="8">
        <x:v>23300</x:v>
      </x:c>
      <x:c r="B239" s="8">
        <x:v>53</x:v>
      </x:c>
      <x:c r="C239" s="8">
        <x:v>5.1</x:v>
      </x:c>
      <x:c r="G239" s="8">
        <x:v>1</x:v>
      </x:c>
      <x:c r="I239" s="8" t="s">
        <x:v>100</x:v>
      </x:c>
      <x:c r="K239" s="8" t="s">
        <x:v>145</x:v>
      </x:c>
      <x:c r="M239" s="8">
        <x:v>16</x:v>
      </x:c>
      <x:c r="O239" s="8" t="s">
        <x:v>101</x:v>
      </x:c>
      <x:c r="AG239" s="95"/>
      <x:c r="AL239" s="81">
        <x:f t="shared" si="23"/>
        <x:v>53</x:v>
      </x:c>
      <x:c r="AM239" s="81" t="str">
        <x:f t="shared" si="18"/>
        <x:v/>
      </x:c>
      <x:c r="AN239" s="81" t="str">
        <x:f t="shared" si="19"/>
        <x:v/>
      </x:c>
      <x:c r="AO239" s="81" t="str">
        <x:f t="shared" si="20"/>
        <x:v/>
      </x:c>
      <x:c r="AP239" s="81" t="str">
        <x:f t="shared" si="21"/>
        <x:v/>
      </x:c>
      <x:c r="AQ239" s="81" t="str">
        <x:f t="shared" si="22"/>
        <x:v/>
      </x:c>
    </x:row>
    <x:row r="240" spans="1:43" s="8" customFormat="1">
      <x:c r="A240" s="8">
        <x:v>23400</x:v>
      </x:c>
      <x:c r="B240" s="8">
        <x:v>53</x:v>
      </x:c>
      <x:c r="C240" s="8">
        <x:v>5.25</x:v>
      </x:c>
      <x:c r="G240" s="8">
        <x:v>2</x:v>
      </x:c>
      <x:c r="I240" s="8" t="s">
        <x:v>102</x:v>
      </x:c>
      <x:c r="K240" s="8" t="s">
        <x:v>145</x:v>
      </x:c>
      <x:c r="M240" s="8">
        <x:v>16</x:v>
      </x:c>
      <x:c r="O240" s="8" t="s">
        <x:v>101</x:v>
      </x:c>
      <x:c r="AG240" s="95"/>
      <x:c r="AL240" s="81">
        <x:f t="shared" si="23"/>
        <x:v>53</x:v>
      </x:c>
      <x:c r="AM240" s="81" t="str">
        <x:f t="shared" si="18"/>
        <x:v/>
      </x:c>
      <x:c r="AN240" s="81" t="str">
        <x:f t="shared" si="19"/>
        <x:v/>
      </x:c>
      <x:c r="AO240" s="81" t="str">
        <x:f t="shared" si="20"/>
        <x:v/>
      </x:c>
      <x:c r="AP240" s="81" t="str">
        <x:f t="shared" si="21"/>
        <x:v/>
      </x:c>
      <x:c r="AQ240" s="81" t="str">
        <x:f t="shared" si="22"/>
        <x:v/>
      </x:c>
    </x:row>
    <x:row r="241" spans="1:43" s="8" customFormat="1">
      <x:c r="A241" s="8">
        <x:v>23500</x:v>
      </x:c>
      <x:c r="B241" s="8">
        <x:v>53</x:v>
      </x:c>
      <x:c r="C241" s="8">
        <x:v>5.4</x:v>
      </x:c>
      <x:c r="G241" s="8">
        <x:v>1</x:v>
      </x:c>
      <x:c r="I241" s="8" t="s">
        <x:v>104</x:v>
      </x:c>
      <x:c r="K241" s="8" t="s">
        <x:v>105</x:v>
      </x:c>
      <x:c r="M241" s="8">
        <x:v>16</x:v>
      </x:c>
      <x:c r="O241" s="8" t="s">
        <x:v>101</x:v>
      </x:c>
      <x:c r="AG241" s="95"/>
      <x:c r="AL241" s="81">
        <x:f t="shared" si="23"/>
        <x:v>53</x:v>
      </x:c>
      <x:c r="AM241" s="81" t="str">
        <x:f t="shared" si="18"/>
        <x:v/>
      </x:c>
      <x:c r="AN241" s="81" t="str">
        <x:f t="shared" si="19"/>
        <x:v/>
      </x:c>
      <x:c r="AO241" s="81" t="str">
        <x:f t="shared" si="20"/>
        <x:v/>
      </x:c>
      <x:c r="AP241" s="81" t="str">
        <x:f t="shared" si="21"/>
        <x:v/>
      </x:c>
      <x:c r="AQ241" s="81" t="str">
        <x:f t="shared" si="22"/>
        <x:v/>
      </x:c>
    </x:row>
    <x:row r="242" spans="1:43" s="8" customFormat="1">
      <x:c r="A242" s="8">
        <x:v>23600</x:v>
      </x:c>
      <x:c r="B242" s="8">
        <x:v>53</x:v>
      </x:c>
      <x:c r="C242" s="8">
        <x:v>5.55</x:v>
      </x:c>
      <x:c r="G242" s="8">
        <x:v>1</x:v>
      </x:c>
      <x:c r="I242" s="8" t="s">
        <x:v>103</x:v>
      </x:c>
      <x:c r="K242" s="8" t="s">
        <x:v>105</x:v>
      </x:c>
      <x:c r="M242" s="8">
        <x:v>16</x:v>
      </x:c>
      <x:c r="O242" s="8" t="s">
        <x:v>101</x:v>
      </x:c>
      <x:c r="AG242" s="95"/>
      <x:c r="AL242" s="81">
        <x:f t="shared" si="23"/>
        <x:v>53</x:v>
      </x:c>
      <x:c r="AM242" s="81" t="str">
        <x:f t="shared" si="18"/>
        <x:v/>
      </x:c>
      <x:c r="AN242" s="81" t="str">
        <x:f t="shared" si="19"/>
        <x:v/>
      </x:c>
      <x:c r="AO242" s="81" t="str">
        <x:f t="shared" si="20"/>
        <x:v/>
      </x:c>
      <x:c r="AP242" s="81" t="str">
        <x:f t="shared" si="21"/>
        <x:v/>
      </x:c>
      <x:c r="AQ242" s="81" t="str">
        <x:f t="shared" si="22"/>
        <x:v/>
      </x:c>
    </x:row>
    <x:row r="243" spans="1:43" s="8" customFormat="1">
      <x:c r="A243" s="8">
        <x:v>23700</x:v>
      </x:c>
      <x:c r="B243" s="8">
        <x:v>53</x:v>
      </x:c>
      <x:c r="C243" s="8">
        <x:v>5.7</x:v>
      </x:c>
      <x:c r="G243" s="8">
        <x:v>2</x:v>
      </x:c>
      <x:c r="I243" s="8" t="s">
        <x:v>100</x:v>
      </x:c>
      <x:c r="K243" s="8" t="s">
        <x:v>145</x:v>
      </x:c>
      <x:c r="M243" s="8">
        <x:v>16</x:v>
      </x:c>
      <x:c r="O243" s="8" t="s">
        <x:v>101</x:v>
      </x:c>
      <x:c r="AG243" s="95"/>
      <x:c r="AL243" s="81">
        <x:f t="shared" si="23"/>
        <x:v>53</x:v>
      </x:c>
      <x:c r="AM243" s="81" t="str">
        <x:f t="shared" si="18"/>
        <x:v/>
      </x:c>
      <x:c r="AN243" s="81" t="str">
        <x:f t="shared" si="19"/>
        <x:v/>
      </x:c>
      <x:c r="AO243" s="81" t="str">
        <x:f t="shared" si="20"/>
        <x:v/>
      </x:c>
      <x:c r="AP243" s="81" t="str">
        <x:f t="shared" si="21"/>
        <x:v/>
      </x:c>
      <x:c r="AQ243" s="81" t="str">
        <x:f t="shared" si="22"/>
        <x:v/>
      </x:c>
    </x:row>
    <x:row r="244" spans="1:43" s="8" customFormat="1">
      <x:c r="A244" s="8">
        <x:v>23800</x:v>
      </x:c>
      <x:c r="B244" s="8">
        <x:v>53</x:v>
      </x:c>
      <x:c r="C244" s="8">
        <x:v>5.85</x:v>
      </x:c>
      <x:c r="G244" s="8">
        <x:v>1</x:v>
      </x:c>
      <x:c r="I244" s="8" t="s">
        <x:v>102</x:v>
      </x:c>
      <x:c r="K244" s="8" t="s">
        <x:v>105</x:v>
      </x:c>
      <x:c r="M244" s="8">
        <x:v>16</x:v>
      </x:c>
      <x:c r="O244" s="8" t="s">
        <x:v>101</x:v>
      </x:c>
      <x:c r="AG244" s="95"/>
      <x:c r="AL244" s="81">
        <x:f t="shared" si="23"/>
        <x:v>53</x:v>
      </x:c>
      <x:c r="AM244" s="81" t="str">
        <x:f t="shared" si="18"/>
        <x:v/>
      </x:c>
      <x:c r="AN244" s="81" t="str">
        <x:f t="shared" si="19"/>
        <x:v/>
      </x:c>
      <x:c r="AO244" s="81" t="str">
        <x:f t="shared" si="20"/>
        <x:v/>
      </x:c>
      <x:c r="AP244" s="81" t="str">
        <x:f t="shared" si="21"/>
        <x:v/>
      </x:c>
      <x:c r="AQ244" s="81" t="str">
        <x:f t="shared" si="22"/>
        <x:v/>
      </x:c>
    </x:row>
    <x:row r="245" spans="1:43" s="8" customFormat="1">
      <x:c r="A245" s="8">
        <x:v>23900</x:v>
      </x:c>
      <x:c r="B245" s="8">
        <x:v>53</x:v>
      </x:c>
      <x:c r="C245" s="8">
        <x:v>6</x:v>
      </x:c>
      <x:c r="G245" s="8">
        <x:v>1</x:v>
      </x:c>
      <x:c r="I245" s="8" t="s">
        <x:v>104</x:v>
      </x:c>
      <x:c r="K245" s="8" t="s">
        <x:v>145</x:v>
      </x:c>
      <x:c r="M245" s="8">
        <x:v>16</x:v>
      </x:c>
      <x:c r="O245" s="8" t="s">
        <x:v>101</x:v>
      </x:c>
      <x:c r="AG245" s="95"/>
      <x:c r="AL245" s="81">
        <x:f t="shared" si="23"/>
        <x:v>53</x:v>
      </x:c>
      <x:c r="AM245" s="81" t="str">
        <x:f t="shared" si="18"/>
        <x:v/>
      </x:c>
      <x:c r="AN245" s="81" t="str">
        <x:f t="shared" si="19"/>
        <x:v/>
      </x:c>
      <x:c r="AO245" s="81" t="str">
        <x:f t="shared" si="20"/>
        <x:v/>
      </x:c>
      <x:c r="AP245" s="81" t="str">
        <x:f t="shared" si="21"/>
        <x:v/>
      </x:c>
      <x:c r="AQ245" s="81" t="str">
        <x:f t="shared" si="22"/>
        <x:v/>
      </x:c>
    </x:row>
    <x:row r="246" spans="1:43" s="8" customFormat="1">
      <x:c r="A246" s="8">
        <x:v>24000</x:v>
      </x:c>
      <x:c r="B246" s="8">
        <x:v>53</x:v>
      </x:c>
      <x:c r="C246" s="8">
        <x:v>6.3</x:v>
      </x:c>
      <x:c r="G246" s="8">
        <x:v>4</x:v>
      </x:c>
      <x:c r="I246" s="8" t="s">
        <x:v>102</x:v>
      </x:c>
      <x:c r="K246" s="8" t="s">
        <x:v>122</x:v>
      </x:c>
      <x:c r="M246" s="8">
        <x:v>16</x:v>
      </x:c>
      <x:c r="O246" s="8" t="s">
        <x:v>101</x:v>
      </x:c>
      <x:c r="AG246" s="95"/>
      <x:c r="AL246" s="81">
        <x:f t="shared" si="23"/>
        <x:v>53</x:v>
      </x:c>
      <x:c r="AM246" s="81" t="str">
        <x:f t="shared" si="18"/>
        <x:v/>
      </x:c>
      <x:c r="AN246" s="81" t="str">
        <x:f t="shared" si="19"/>
        <x:v/>
      </x:c>
      <x:c r="AO246" s="81" t="str">
        <x:f t="shared" si="20"/>
        <x:v/>
      </x:c>
      <x:c r="AP246" s="81" t="str">
        <x:f t="shared" si="21"/>
        <x:v/>
      </x:c>
      <x:c r="AQ246" s="81" t="str">
        <x:f t="shared" si="22"/>
        <x:v/>
      </x:c>
    </x:row>
    <x:row r="247" spans="1:43">
      <x:c r="A247">
        <x:v>24100</x:v>
      </x:c>
      <x:c r="B247" s="7">
        <x:v>54</x:v>
      </x:c>
      <x:c r="C247" s="7">
        <x:v>1</x:v>
      </x:c>
      <x:c r="D247" s="7"/>
      <x:c r="E247" s="7">
        <x:v>1</x:v>
      </x:c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 s="7"/>
      <x:c r="AA247" s="7"/>
      <x:c r="AB247" s="7"/>
      <x:c r="AC247" s="7"/>
      <x:c r="AD247" s="7"/>
      <x:c r="AE247" s="7"/>
      <x:c r="AF247" s="7"/>
      <x:c r="AG247" s="94"/>
      <x:c r="AH247" s="7"/>
      <x:c r="AL247" s="81">
        <x:f t="shared" si="23"/>
        <x:v>54</x:v>
      </x:c>
      <x:c r="AM247" s="81" t="str">
        <x:f t="shared" si="18"/>
        <x:v/>
      </x:c>
      <x:c r="AN247" s="81" t="str">
        <x:f t="shared" si="19"/>
        <x:v/>
      </x:c>
      <x:c r="AO247" s="81" t="str">
        <x:f t="shared" si="20"/>
        <x:v/>
      </x:c>
      <x:c r="AP247" s="81" t="str">
        <x:f t="shared" si="21"/>
        <x:v/>
      </x:c>
      <x:c r="AQ247" s="81" t="str">
        <x:f t="shared" si="22"/>
        <x:v/>
      </x:c>
    </x:row>
    <x:row r="248" spans="1:43">
      <x:c r="A248">
        <x:v>24200</x:v>
      </x:c>
      <x:c r="B248" s="7">
        <x:v>55</x:v>
      </x:c>
      <x:c r="C248" s="7">
        <x:v>2.33333333333333</x:v>
      </x:c>
      <x:c r="D248" s="7"/>
      <x:c r="E248" s="7"/>
      <x:c r="F248" s="7"/>
      <x:c r="G248" s="7">
        <x:v>1</x:v>
      </x:c>
      <x:c r="H248" s="7"/>
      <x:c r="I248" s="7"/>
      <x:c r="J248" s="7"/>
      <x:c r="K248" s="7"/>
      <x:c r="L248" s="7"/>
      <x:c r="M248" s="7">
        <x:v>94</x:v>
      </x:c>
      <x:c r="N248" s="7"/>
      <x:c r="O248" s="7" t="s">
        <x:v>116</x:v>
      </x:c>
      <x:c r="P248" s="7"/>
      <x:c r="Q248" s="7"/>
      <x:c r="R248" s="7"/>
      <x:c r="S248" s="7"/>
      <x:c r="T248" s="7"/>
      <x:c r="U248" s="7"/>
      <x:c r="V248" s="7"/>
      <x:c r="W248" s="7"/>
      <x:c r="X248" s="7"/>
      <x:c r="Y248" s="7"/>
      <x:c r="Z248" s="7"/>
      <x:c r="AA248" s="7"/>
      <x:c r="AB248" s="7"/>
      <x:c r="AC248" s="7"/>
      <x:c r="AD248" s="7"/>
      <x:c r="AE248" s="7"/>
      <x:c r="AF248" s="7"/>
      <x:c r="AG248" s="94"/>
      <x:c r="AH248" s="7"/>
      <x:c r="AL248" s="81">
        <x:f t="shared" si="23"/>
        <x:v>55</x:v>
      </x:c>
      <x:c r="AM248" s="81" t="str">
        <x:f t="shared" si="18"/>
        <x:v/>
      </x:c>
      <x:c r="AN248" s="81" t="str">
        <x:f t="shared" si="19"/>
        <x:v/>
      </x:c>
      <x:c r="AO248" s="81" t="str">
        <x:f t="shared" si="20"/>
        <x:v/>
      </x:c>
      <x:c r="AP248" s="81" t="str">
        <x:f t="shared" si="21"/>
        <x:v/>
      </x:c>
      <x:c r="AQ248" s="81" t="str">
        <x:f t="shared" si="22"/>
        <x:v/>
      </x:c>
    </x:row>
    <x:row r="249" spans="1:43">
      <x:c r="A249">
        <x:v>24300</x:v>
      </x:c>
      <x:c r="B249" s="7">
        <x:v>55</x:v>
      </x:c>
      <x:c r="C249" s="7">
        <x:v>2.43333333333333</x:v>
      </x:c>
      <x:c r="D249" s="7"/>
      <x:c r="E249" s="7"/>
      <x:c r="F249" s="7"/>
      <x:c r="G249" s="7">
        <x:v>2</x:v>
      </x:c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  <x:c r="R249" s="7"/>
      <x:c r="S249" s="7"/>
      <x:c r="T249" s="7"/>
      <x:c r="U249" s="7"/>
      <x:c r="V249" s="7"/>
      <x:c r="W249" s="7"/>
      <x:c r="X249" s="7"/>
      <x:c r="Y249" s="7"/>
      <x:c r="Z249" s="7"/>
      <x:c r="AA249" s="7"/>
      <x:c r="AB249" s="7"/>
      <x:c r="AC249" s="7"/>
      <x:c r="AD249" s="7"/>
      <x:c r="AE249" s="7"/>
      <x:c r="AF249" s="7"/>
      <x:c r="AG249" s="94"/>
      <x:c r="AH249" s="7"/>
      <x:c r="AL249" s="81">
        <x:f t="shared" si="23"/>
        <x:v>55</x:v>
      </x:c>
      <x:c r="AM249" s="81" t="str">
        <x:f t="shared" si="18"/>
        <x:v/>
      </x:c>
      <x:c r="AN249" s="81" t="str">
        <x:f t="shared" si="19"/>
        <x:v/>
      </x:c>
      <x:c r="AO249" s="81" t="str">
        <x:f t="shared" si="20"/>
        <x:v/>
      </x:c>
      <x:c r="AP249" s="81" t="str">
        <x:f t="shared" si="21"/>
        <x:v/>
      </x:c>
      <x:c r="AQ249" s="81" t="str">
        <x:f t="shared" si="22"/>
        <x:v/>
      </x:c>
    </x:row>
    <x:row r="250" spans="1:43">
      <x:c r="A250">
        <x:v>24400</x:v>
      </x:c>
      <x:c r="B250" s="7">
        <x:v>55</x:v>
      </x:c>
      <x:c r="C250" s="7">
        <x:v>2.53333333333333</x:v>
      </x:c>
      <x:c r="D250" s="7"/>
      <x:c r="E250" s="7"/>
      <x:c r="F250" s="7"/>
      <x:c r="G250" s="7">
        <x:v>1</x:v>
      </x:c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  <x:c r="R250" s="7"/>
      <x:c r="S250" s="7"/>
      <x:c r="T250" s="7"/>
      <x:c r="U250" s="7"/>
      <x:c r="V250" s="7"/>
      <x:c r="W250" s="7"/>
      <x:c r="X250" s="7"/>
      <x:c r="Y250" s="7"/>
      <x:c r="Z250" s="7"/>
      <x:c r="AA250" s="7"/>
      <x:c r="AB250" s="7"/>
      <x:c r="AC250" s="7"/>
      <x:c r="AD250" s="7"/>
      <x:c r="AE250" s="7"/>
      <x:c r="AF250" s="7"/>
      <x:c r="AG250" s="94"/>
      <x:c r="AH250" s="7"/>
      <x:c r="AL250" s="81">
        <x:f t="shared" si="23"/>
        <x:v>55</x:v>
      </x:c>
      <x:c r="AM250" s="81" t="str">
        <x:f t="shared" si="18"/>
        <x:v/>
      </x:c>
      <x:c r="AN250" s="81" t="str">
        <x:f t="shared" si="19"/>
        <x:v/>
      </x:c>
      <x:c r="AO250" s="81" t="str">
        <x:f t="shared" si="20"/>
        <x:v/>
      </x:c>
      <x:c r="AP250" s="81" t="str">
        <x:f t="shared" si="21"/>
        <x:v/>
      </x:c>
      <x:c r="AQ250" s="81" t="str">
        <x:f t="shared" si="22"/>
        <x:v/>
      </x:c>
    </x:row>
    <x:row r="251" spans="1:43">
      <x:c r="A251">
        <x:v>24500</x:v>
      </x:c>
      <x:c r="B251" s="7">
        <x:v>55</x:v>
      </x:c>
      <x:c r="C251" s="7">
        <x:v>2.63333333333333</x:v>
      </x:c>
      <x:c r="D251" s="7"/>
      <x:c r="E251" s="7"/>
      <x:c r="F251" s="7"/>
      <x:c r="G251" s="7">
        <x:v>3</x:v>
      </x:c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  <x:c r="R251" s="7"/>
      <x:c r="S251" s="7"/>
      <x:c r="T251" s="7"/>
      <x:c r="U251" s="7"/>
      <x:c r="V251" s="7"/>
      <x:c r="W251" s="7"/>
      <x:c r="X251" s="7"/>
      <x:c r="Y251" s="7"/>
      <x:c r="Z251" s="7"/>
      <x:c r="AA251" s="7"/>
      <x:c r="AB251" s="7"/>
      <x:c r="AC251" s="7"/>
      <x:c r="AD251" s="7"/>
      <x:c r="AE251" s="7"/>
      <x:c r="AF251" s="7"/>
      <x:c r="AG251" s="94"/>
      <x:c r="AH251" s="7"/>
      <x:c r="AL251" s="81">
        <x:f t="shared" si="23"/>
        <x:v>55</x:v>
      </x:c>
      <x:c r="AM251" s="81" t="str">
        <x:f t="shared" si="18"/>
        <x:v/>
      </x:c>
      <x:c r="AN251" s="81" t="str">
        <x:f t="shared" si="19"/>
        <x:v/>
      </x:c>
      <x:c r="AO251" s="81" t="str">
        <x:f t="shared" si="20"/>
        <x:v/>
      </x:c>
      <x:c r="AP251" s="81" t="str">
        <x:f t="shared" si="21"/>
        <x:v/>
      </x:c>
      <x:c r="AQ251" s="81" t="str">
        <x:f t="shared" si="22"/>
        <x:v/>
      </x:c>
    </x:row>
    <x:row r="252" spans="1:43">
      <x:c r="A252">
        <x:v>24600</x:v>
      </x:c>
      <x:c r="B252" s="7">
        <x:v>56</x:v>
      </x:c>
      <x:c r="C252" s="7">
        <x:v>1.86666666666667</x:v>
      </x:c>
      <x:c r="D252" s="7"/>
      <x:c r="E252" s="7"/>
      <x:c r="F252" s="7"/>
      <x:c r="G252" s="7"/>
      <x:c r="H252" s="7"/>
      <x:c r="I252" s="7"/>
      <x:c r="J252" s="7"/>
      <x:c r="K252" s="7"/>
      <x:c r="L252" s="7"/>
      <x:c r="M252" s="7">
        <x:v>95</x:v>
      </x:c>
      <x:c r="N252" s="7"/>
      <x:c r="O252" s="7" t="s">
        <x:v>116</x:v>
      </x:c>
      <x:c r="P252" s="7"/>
      <x:c r="Q252" s="7"/>
      <x:c r="R252" s="7"/>
      <x:c r="S252" s="7"/>
      <x:c r="T252" s="7"/>
      <x:c r="U252" s="7"/>
      <x:c r="V252" s="7"/>
      <x:c r="W252" s="7"/>
      <x:c r="X252" s="7"/>
      <x:c r="Y252" s="7"/>
      <x:c r="Z252" s="7"/>
      <x:c r="AA252" s="7"/>
      <x:c r="AB252" s="7"/>
      <x:c r="AC252" s="7"/>
      <x:c r="AD252" s="7"/>
      <x:c r="AE252" s="7"/>
      <x:c r="AF252" s="7"/>
      <x:c r="AG252" s="94"/>
      <x:c r="AH252" s="7"/>
      <x:c r="AL252" s="81">
        <x:f t="shared" si="23"/>
        <x:v>56</x:v>
      </x:c>
      <x:c r="AM252" s="81" t="str">
        <x:f t="shared" si="18"/>
        <x:v/>
      </x:c>
      <x:c r="AN252" s="81" t="str">
        <x:f t="shared" si="19"/>
        <x:v/>
      </x:c>
      <x:c r="AO252" s="81" t="str">
        <x:f t="shared" si="20"/>
        <x:v/>
      </x:c>
      <x:c r="AP252" s="81" t="str">
        <x:f t="shared" si="21"/>
        <x:v/>
      </x:c>
      <x:c r="AQ252" s="81" t="str">
        <x:f t="shared" si="22"/>
        <x:v/>
      </x:c>
    </x:row>
    <x:row r="253" spans="1:43">
      <x:c r="A253">
        <x:v>24700</x:v>
      </x:c>
      <x:c r="B253" s="8">
        <x:v>57</x:v>
      </x:c>
      <x:c r="C253" s="8">
        <x:v>3.56666666666667</x:v>
      </x:c>
      <x:c r="D253" s="8"/>
      <x:c r="E253" s="8"/>
      <x:c r="F253" s="8"/>
      <x:c r="G253" s="8"/>
      <x:c r="H253" s="8"/>
      <x:c r="I253" s="8" t="s">
        <x:v>110</x:v>
      </x:c>
      <x:c r="J253" s="8">
        <x:v>0.65</x:v>
      </x:c>
      <x:c r="K253" t="s">
        <x:v>161</x:v>
      </x:c>
      <x:c r="M253" s="8">
        <x:v>16</x:v>
      </x:c>
      <x:c r="N253" s="8"/>
      <x:c r="O253" s="8" t="s">
        <x:v>101</x:v>
      </x:c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95"/>
      <x:c r="AH253" s="8"/>
      <x:c r="AL253" s="81">
        <x:f t="shared" si="23"/>
        <x:v>57</x:v>
      </x:c>
      <x:c r="AM253" s="81" t="str">
        <x:f t="shared" si="18"/>
        <x:v/>
      </x:c>
      <x:c r="AN253" s="81" t="str">
        <x:f t="shared" si="19"/>
        <x:v/>
      </x:c>
      <x:c r="AO253" s="81" t="str">
        <x:f t="shared" si="20"/>
        <x:v/>
      </x:c>
      <x:c r="AP253" s="81" t="str">
        <x:f t="shared" si="21"/>
        <x:v/>
      </x:c>
      <x:c r="AQ253" s="81" t="str">
        <x:f t="shared" si="22"/>
        <x:v/>
      </x:c>
    </x:row>
    <x:row r="254" spans="1:43">
      <x:c r="A254">
        <x:v>24800</x:v>
      </x:c>
      <x:c r="B254" s="8">
        <x:v>58</x:v>
      </x:c>
      <x:c r="C254" s="8">
        <x:v>1</x:v>
      </x:c>
      <x:c r="D254" s="8"/>
      <x:c r="E254" s="8"/>
      <x:c r="F254" s="8"/>
      <x:c r="G254" s="8"/>
      <x:c r="H254" s="8"/>
      <x:c r="I254" s="8" t="s">
        <x:v>100</x:v>
      </x:c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95"/>
      <x:c r="AH254" s="8"/>
      <x:c r="AL254" s="81">
        <x:f t="shared" si="23"/>
        <x:v>58</x:v>
      </x:c>
      <x:c r="AM254" s="81" t="str">
        <x:f t="shared" si="18"/>
        <x:v/>
      </x:c>
      <x:c r="AN254" s="81" t="str">
        <x:f t="shared" si="19"/>
        <x:v/>
      </x:c>
      <x:c r="AO254" s="81" t="str">
        <x:f t="shared" si="20"/>
        <x:v/>
      </x:c>
      <x:c r="AP254" s="81" t="str">
        <x:f t="shared" si="21"/>
        <x:v/>
      </x:c>
      <x:c r="AQ254" s="81" t="str">
        <x:f t="shared" si="22"/>
        <x:v/>
      </x:c>
    </x:row>
    <x:row r="255" spans="1:43" s="7" customFormat="1">
      <x:c r="A255" s="7">
        <x:v>24900</x:v>
      </x:c>
      <x:c r="B255" s="7">
        <x:v>59</x:v>
      </x:c>
      <x:c r="C255" s="7">
        <x:v>1.5</x:v>
      </x:c>
      <x:c r="M255" s="7">
        <x:v>564</x:v>
      </x:c>
      <x:c r="O255" s="7" t="s">
        <x:v>139</x:v>
      </x:c>
      <x:c r="AG255" s="94"/>
      <x:c r="AL255" s="81">
        <x:f t="shared" si="23"/>
        <x:v>59</x:v>
      </x:c>
      <x:c r="AM255" s="81" t="str">
        <x:f t="shared" si="18"/>
        <x:v/>
      </x:c>
      <x:c r="AN255" s="81" t="str">
        <x:f t="shared" si="19"/>
        <x:v/>
      </x:c>
      <x:c r="AO255" s="81" t="str">
        <x:f t="shared" si="20"/>
        <x:v/>
      </x:c>
      <x:c r="AP255" s="81" t="str">
        <x:f t="shared" si="21"/>
        <x:v/>
      </x:c>
      <x:c r="AQ255" s="81" t="str">
        <x:f t="shared" si="22"/>
        <x:v/>
      </x:c>
    </x:row>
    <x:row r="256" spans="1:43" s="7" customFormat="1">
      <x:c r="A256" s="7">
        <x:v>25000</x:v>
      </x:c>
      <x:c r="B256" s="7">
        <x:v>60</x:v>
      </x:c>
      <x:c r="C256" s="7">
        <x:v>0.5</x:v>
      </x:c>
      <x:c r="M256" s="7">
        <x:v>565</x:v>
      </x:c>
      <x:c r="O256" s="7" t="s">
        <x:v>139</x:v>
      </x:c>
      <x:c r="AG256" s="94"/>
      <x:c r="AL256" s="81">
        <x:f t="shared" si="23"/>
        <x:v>60</x:v>
      </x:c>
      <x:c r="AM256" s="81" t="str">
        <x:f t="shared" si="18"/>
        <x:v/>
      </x:c>
      <x:c r="AN256" s="81" t="str">
        <x:f t="shared" si="19"/>
        <x:v/>
      </x:c>
      <x:c r="AO256" s="81" t="str">
        <x:f t="shared" si="20"/>
        <x:v/>
      </x:c>
      <x:c r="AP256" s="81" t="str">
        <x:f t="shared" si="21"/>
        <x:v/>
      </x:c>
      <x:c r="AQ256" s="81" t="str">
        <x:f t="shared" si="22"/>
        <x:v/>
      </x:c>
    </x:row>
    <x:row r="257" spans="1:43">
      <x:c r="A257">
        <x:v>25100</x:v>
      </x:c>
      <x:c r="B257">
        <x:v>61</x:v>
      </x:c>
      <x:c r="C257">
        <x:v>0.6</x:v>
      </x:c>
      <x:c r="G257">
        <x:v>1</x:v>
      </x:c>
      <x:c r="I257" t="s">
        <x:v>100</x:v>
      </x:c>
      <x:c r="K257" t="s">
        <x:v>133</x:v>
      </x:c>
      <x:c r="M257">
        <x:v>101</x:v>
      </x:c>
      <x:c r="O257" t="s">
        <x:v>101</x:v>
      </x:c>
      <x:c r="U257">
        <x:v>108</x:v>
      </x:c>
      <x:c r="V257">
        <x:v>0.2</x:v>
      </x:c>
      <x:c r="W257" t="s">
        <x:v>127</x:v>
      </x:c>
      <x:c r="X257">
        <x:v>0</x:v>
      </x:c>
      <x:c r="Y257">
        <x:v>0</x:v>
      </x:c>
      <x:c r="Z257" t="s">
        <x:v>162</x:v>
      </x:c>
      <x:c r="AB257">
        <x:v>0.5</x:v>
      </x:c>
      <x:c r="AD257" t="s">
        <x:v>163</x:v>
      </x:c>
      <x:c r="AL257" s="81">
        <x:f t="shared" si="23"/>
        <x:v>61</x:v>
      </x:c>
      <x:c r="AM257" s="81" t="str">
        <x:f t="shared" si="18"/>
        <x:v/>
      </x:c>
      <x:c r="AN257" s="81" t="str">
        <x:f t="shared" si="19"/>
        <x:v/>
      </x:c>
      <x:c r="AO257" s="81" t="str">
        <x:f t="shared" si="20"/>
        <x:v/>
      </x:c>
      <x:c r="AP257" s="81" t="str">
        <x:f t="shared" si="21"/>
        <x:v/>
      </x:c>
      <x:c r="AQ257" s="81" t="str">
        <x:f t="shared" si="22"/>
        <x:v/>
      </x:c>
    </x:row>
    <x:row r="258" spans="1:43">
      <x:c r="A258">
        <x:v>25200</x:v>
      </x:c>
      <x:c r="B258">
        <x:v>61</x:v>
      </x:c>
      <x:c r="C258">
        <x:v>0.766666666666667</x:v>
      </x:c>
      <x:c r="G258">
        <x:v>2</x:v>
      </x:c>
      <x:c r="I258" t="s">
        <x:v>102</x:v>
      </x:c>
      <x:c r="K258" t="s">
        <x:v>133</x:v>
      </x:c>
      <x:c r="M258">
        <x:v>101</x:v>
      </x:c>
      <x:c r="O258" t="s">
        <x:v>101</x:v>
      </x:c>
      <x:c r="U258">
        <x:v>108</x:v>
      </x:c>
      <x:c r="V258">
        <x:v>0.2</x:v>
      </x:c>
      <x:c r="W258" t="s">
        <x:v>127</x:v>
      </x:c>
      <x:c r="X258">
        <x:v>0</x:v>
      </x:c>
      <x:c r="Y258">
        <x:v>0</x:v>
      </x:c>
      <x:c r="Z258" t="s">
        <x:v>115</x:v>
      </x:c>
      <x:c r="AB258">
        <x:v>0.5</x:v>
      </x:c>
      <x:c r="AD258" t="s">
        <x:v>163</x:v>
      </x:c>
      <x:c r="AL258" s="81">
        <x:f t="shared" si="23"/>
        <x:v>61</x:v>
      </x:c>
      <x:c r="AM258" s="81" t="str">
        <x:f t="shared" si="18"/>
        <x:v/>
      </x:c>
      <x:c r="AN258" s="81" t="str">
        <x:f t="shared" si="19"/>
        <x:v/>
      </x:c>
      <x:c r="AO258" s="81" t="str">
        <x:f t="shared" si="20"/>
        <x:v/>
      </x:c>
      <x:c r="AP258" s="81" t="str">
        <x:f t="shared" si="21"/>
        <x:v/>
      </x:c>
      <x:c r="AQ258" s="81" t="str">
        <x:f t="shared" si="22"/>
        <x:v/>
      </x:c>
    </x:row>
    <x:row r="259" spans="1:43">
      <x:c r="A259">
        <x:v>25300</x:v>
      </x:c>
      <x:c r="B259">
        <x:v>61</x:v>
      </x:c>
      <x:c r="C259">
        <x:v>0.933333333333333</x:v>
      </x:c>
      <x:c r="G259">
        <x:v>2</x:v>
      </x:c>
      <x:c r="I259" t="s">
        <x:v>103</x:v>
      </x:c>
      <x:c r="K259" t="s">
        <x:v>133</x:v>
      </x:c>
      <x:c r="M259">
        <x:v>101</x:v>
      </x:c>
      <x:c r="O259" t="s">
        <x:v>101</x:v>
      </x:c>
      <x:c r="U259">
        <x:v>108</x:v>
      </x:c>
      <x:c r="V259">
        <x:v>0.2</x:v>
      </x:c>
      <x:c r="W259" t="s">
        <x:v>127</x:v>
      </x:c>
      <x:c r="X259">
        <x:v>0</x:v>
      </x:c>
      <x:c r="Y259">
        <x:v>0</x:v>
      </x:c>
      <x:c r="Z259" t="s">
        <x:v>164</x:v>
      </x:c>
      <x:c r="AB259">
        <x:v>0.5</x:v>
      </x:c>
      <x:c r="AD259" t="s">
        <x:v>163</x:v>
      </x:c>
      <x:c r="AL259" s="81">
        <x:f t="shared" si="23"/>
        <x:v>61</x:v>
      </x:c>
      <x:c r="AM259" s="81" t="str">
        <x:f t="shared" si="18"/>
        <x:v/>
      </x:c>
      <x:c r="AN259" s="81" t="str">
        <x:f t="shared" si="19"/>
        <x:v/>
      </x:c>
      <x:c r="AO259" s="81" t="str">
        <x:f t="shared" si="20"/>
        <x:v/>
      </x:c>
      <x:c r="AP259" s="81" t="str">
        <x:f t="shared" si="21"/>
        <x:v/>
      </x:c>
      <x:c r="AQ259" s="81" t="str">
        <x:f t="shared" si="22"/>
        <x:v/>
      </x:c>
    </x:row>
    <x:row r="260" spans="1:43">
      <x:c r="A260">
        <x:v>25400</x:v>
      </x:c>
      <x:c r="B260">
        <x:v>61</x:v>
      </x:c>
      <x:c r="C260">
        <x:v>1.13333333333333</x:v>
      </x:c>
      <x:c r="G260">
        <x:v>3</x:v>
      </x:c>
      <x:c r="I260" t="s">
        <x:v>104</x:v>
      </x:c>
      <x:c r="K260" t="s">
        <x:v>133</x:v>
      </x:c>
      <x:c r="M260">
        <x:v>101</x:v>
      </x:c>
      <x:c r="O260" t="s">
        <x:v>101</x:v>
      </x:c>
      <x:c r="U260">
        <x:v>108</x:v>
      </x:c>
      <x:c r="V260">
        <x:v>0.2</x:v>
      </x:c>
      <x:c r="W260" t="s">
        <x:v>127</x:v>
      </x:c>
      <x:c r="X260">
        <x:v>0</x:v>
      </x:c>
      <x:c r="Y260">
        <x:v>0</x:v>
      </x:c>
      <x:c r="Z260" t="s">
        <x:v>137</x:v>
      </x:c>
      <x:c r="AB260">
        <x:v>0.5</x:v>
      </x:c>
      <x:c r="AD260" t="s">
        <x:v>163</x:v>
      </x:c>
      <x:c r="AG260" s="80">
        <x:v>1</x:v>
      </x:c>
      <x:c r="AL260" s="81">
        <x:f t="shared" si="23"/>
        <x:v>61</x:v>
      </x:c>
      <x:c r="AM260" s="81" t="str">
        <x:f t="shared" si="18"/>
        <x:v/>
      </x:c>
      <x:c r="AN260" s="81" t="str">
        <x:f t="shared" si="19"/>
        <x:v/>
      </x:c>
      <x:c r="AO260" s="81" t="str">
        <x:f t="shared" si="20"/>
        <x:v/>
      </x:c>
      <x:c r="AP260" s="81" t="str">
        <x:f t="shared" si="21"/>
        <x:v/>
      </x:c>
      <x:c r="AQ260" s="81" t="str">
        <x:f t="shared" si="22"/>
        <x:v/>
      </x:c>
    </x:row>
    <x:row r="261" spans="1:43">
      <x:c r="A261">
        <x:v>25500</x:v>
      </x:c>
      <x:c r="B261">
        <x:v>62</x:v>
      </x:c>
      <x:c r="C261">
        <x:v>0.366666666666667</x:v>
      </x:c>
      <x:c r="D261">
        <x:v>1</x:v>
      </x:c>
      <x:c r="I261" t="s">
        <x:v>104</x:v>
      </x:c>
      <x:c r="AL261" s="81" t="str">
        <x:f t="shared" si="23"/>
        <x:v>62B</x:v>
      </x:c>
      <x:c r="AM261" s="81" t="str">
        <x:f t="shared" si="18"/>
        <x:v/>
      </x:c>
      <x:c r="AN261" s="81" t="str">
        <x:f t="shared" si="19"/>
        <x:v/>
      </x:c>
      <x:c r="AO261" s="81" t="str">
        <x:f t="shared" si="20"/>
        <x:v/>
      </x:c>
      <x:c r="AP261" s="81" t="str">
        <x:f t="shared" si="21"/>
        <x:v/>
      </x:c>
      <x:c r="AQ261" s="81" t="str">
        <x:f t="shared" si="22"/>
        <x:v/>
      </x:c>
    </x:row>
    <x:row r="262" spans="1:43">
      <x:c r="A262">
        <x:v>25600</x:v>
      </x:c>
      <x:c r="B262">
        <x:v>62</x:v>
      </x:c>
      <x:c r="C262">
        <x:v>0.8</x:v>
      </x:c>
      <x:c r="D262">
        <x:v>1</x:v>
      </x:c>
      <x:c r="I262" t="s">
        <x:v>165</x:v>
      </x:c>
      <x:c r="AL262" s="81" t="str">
        <x:f t="shared" si="23"/>
        <x:v>62B</x:v>
      </x:c>
      <x:c r="AM262" s="81" t="str">
        <x:f t="shared" si="18"/>
        <x:v/>
      </x:c>
      <x:c r="AN262" s="81" t="str">
        <x:f t="shared" si="19"/>
        <x:v/>
      </x:c>
      <x:c r="AO262" s="81" t="str">
        <x:f t="shared" si="20"/>
        <x:v/>
      </x:c>
      <x:c r="AP262" s="81" t="str">
        <x:f t="shared" si="21"/>
        <x:v/>
      </x:c>
      <x:c r="AQ262" s="81" t="str">
        <x:f t="shared" si="22"/>
        <x:v/>
      </x:c>
    </x:row>
    <x:row r="263" spans="1:43">
      <x:c r="A263">
        <x:v>25700</x:v>
      </x:c>
      <x:c r="B263">
        <x:v>62</x:v>
      </x:c>
      <x:c r="C263">
        <x:v>1.66666666666667</x:v>
      </x:c>
      <x:c r="E263">
        <x:v>1</x:v>
      </x:c>
      <x:c r="I263" t="s">
        <x:v>100</x:v>
      </x:c>
      <x:c r="AL263" s="81">
        <x:f t="shared" si="23"/>
        <x:v>62</x:v>
      </x:c>
      <x:c r="AM263" s="81" t="str">
        <x:f t="shared" ref="AM263:AM326" si="24">IF($F$7=2,$B$7,"")</x:f>
        <x:v/>
      </x:c>
      <x:c r="AN263" s="81" t="str">
        <x:f t="shared" ref="AN263:AN326" si="25">IF($F$7=3,$B$7,"")</x:f>
        <x:v/>
      </x:c>
      <x:c r="AO263" s="81" t="str">
        <x:f t="shared" ref="AO263:AO326" si="26">IF($F$7=4,$B$7,"")</x:f>
        <x:v/>
      </x:c>
      <x:c r="AP263" s="81" t="str">
        <x:f t="shared" ref="AP263:AP326" si="27">IF($F$7=5,$B$7,"")</x:f>
        <x:v/>
      </x:c>
      <x:c r="AQ263" s="81" t="str">
        <x:f t="shared" ref="AQ263:AQ326" si="28">IF($F$7=6,$B$7,"")</x:f>
        <x:v/>
      </x:c>
    </x:row>
    <x:row r="264" spans="1:43">
      <x:c r="A264">
        <x:v>25800</x:v>
      </x:c>
      <x:c r="B264">
        <x:v>63</x:v>
      </x:c>
      <x:c r="C264">
        <x:v>2.5</x:v>
      </x:c>
      <x:c r="I264" t="s">
        <x:v>100</x:v>
      </x:c>
      <x:c r="K264" t="s">
        <x:v>133</x:v>
      </x:c>
      <x:c r="M264">
        <x:v>101</x:v>
      </x:c>
      <x:c r="O264" t="s">
        <x:v>101</x:v>
      </x:c>
      <x:c r="U264">
        <x:v>111</x:v>
      </x:c>
      <x:c r="V264">
        <x:v>0.2</x:v>
      </x:c>
      <x:c r="W264" t="s">
        <x:v>114</x:v>
      </x:c>
      <x:c r="X264">
        <x:v>0</x:v>
      </x:c>
      <x:c r="Y264">
        <x:v>1</x:v>
      </x:c>
      <x:c r="Z264" t="s">
        <x:v>150</x:v>
      </x:c>
      <x:c r="AB264">
        <x:v>0.3</x:v>
      </x:c>
      <x:c r="AD264" t="s">
        <x:v>166</x:v>
      </x:c>
      <x:c r="AG264" s="80">
        <x:v>2</x:v>
      </x:c>
      <x:c r="AL264" s="81">
        <x:f t="shared" ref="AL264:AL327" si="29">IF(ISBLANK(D264),B264,B264&amp;"B")</x:f>
        <x:v>63</x:v>
      </x:c>
      <x:c r="AM264" s="81" t="str">
        <x:f t="shared" si="24"/>
        <x:v/>
      </x:c>
      <x:c r="AN264" s="81" t="str">
        <x:f t="shared" si="25"/>
        <x:v/>
      </x:c>
      <x:c r="AO264" s="81" t="str">
        <x:f t="shared" si="26"/>
        <x:v/>
      </x:c>
      <x:c r="AP264" s="81" t="str">
        <x:f t="shared" si="27"/>
        <x:v/>
      </x:c>
      <x:c r="AQ264" s="81" t="str">
        <x:f t="shared" si="28"/>
        <x:v/>
      </x:c>
    </x:row>
    <x:row r="265" spans="1:43" s="7" customFormat="1">
      <x:c r="A265" s="7">
        <x:v>25900</x:v>
      </x:c>
      <x:c r="B265" s="7">
        <x:v>64</x:v>
      </x:c>
      <x:c r="C265" s="7">
        <x:v>0.5</x:v>
      </x:c>
      <x:c r="M265" s="7">
        <x:v>566</x:v>
      </x:c>
      <x:c r="O265" s="7" t="s">
        <x:v>139</x:v>
      </x:c>
      <x:c r="AG265" s="94"/>
      <x:c r="AL265" s="81">
        <x:f t="shared" si="29"/>
        <x:v>64</x:v>
      </x:c>
      <x:c r="AM265" s="81" t="str">
        <x:f t="shared" si="24"/>
        <x:v/>
      </x:c>
      <x:c r="AN265" s="81" t="str">
        <x:f t="shared" si="25"/>
        <x:v/>
      </x:c>
      <x:c r="AO265" s="81" t="str">
        <x:f t="shared" si="26"/>
        <x:v/>
      </x:c>
      <x:c r="AP265" s="81" t="str">
        <x:f t="shared" si="27"/>
        <x:v/>
      </x:c>
      <x:c r="AQ265" s="81" t="str">
        <x:f t="shared" si="28"/>
        <x:v/>
      </x:c>
    </x:row>
    <x:row r="266" spans="1:43" s="7" customFormat="1">
      <x:c r="A266" s="7">
        <x:v>26000</x:v>
      </x:c>
      <x:c r="B266" s="7">
        <x:v>65</x:v>
      </x:c>
      <x:c r="C266" s="7">
        <x:v>0.366666666666667</x:v>
      </x:c>
      <x:c r="G266" s="7">
        <x:v>1</x:v>
      </x:c>
      <x:c r="I266" s="7" t="s">
        <x:v>167</x:v>
      </x:c>
      <x:c r="K266" s="7" t="s">
        <x:v>133</x:v>
      </x:c>
      <x:c r="M266" s="7">
        <x:v>970</x:v>
      </x:c>
      <x:c r="O266" s="7" t="s">
        <x:v>101</x:v>
      </x:c>
      <x:c r="AG266" s="94">
        <x:v>2</x:v>
      </x:c>
      <x:c r="AL266" s="81">
        <x:f t="shared" si="29"/>
        <x:v>65</x:v>
      </x:c>
      <x:c r="AM266" s="81" t="str">
        <x:f t="shared" si="24"/>
        <x:v/>
      </x:c>
      <x:c r="AN266" s="81" t="str">
        <x:f t="shared" si="25"/>
        <x:v/>
      </x:c>
      <x:c r="AO266" s="81" t="str">
        <x:f t="shared" si="26"/>
        <x:v/>
      </x:c>
      <x:c r="AP266" s="81" t="str">
        <x:f t="shared" si="27"/>
        <x:v/>
      </x:c>
      <x:c r="AQ266" s="81" t="str">
        <x:f t="shared" si="28"/>
        <x:v/>
      </x:c>
    </x:row>
    <x:row r="267" spans="1:43" s="7" customFormat="1">
      <x:c r="A267" s="7">
        <x:v>26100</x:v>
      </x:c>
      <x:c r="B267" s="7">
        <x:v>65</x:v>
      </x:c>
      <x:c r="C267" s="7">
        <x:v>0.833333333333333</x:v>
      </x:c>
      <x:c r="G267" s="7">
        <x:v>1</x:v>
      </x:c>
      <x:c r="I267" s="7" t="s">
        <x:v>103</x:v>
      </x:c>
      <x:c r="K267" s="7" t="s">
        <x:v>133</x:v>
      </x:c>
      <x:c r="M267" s="7">
        <x:v>970</x:v>
      </x:c>
      <x:c r="O267" s="7" t="s">
        <x:v>101</x:v>
      </x:c>
      <x:c r="AG267" s="94">
        <x:v>2</x:v>
      </x:c>
      <x:c r="AL267" s="81">
        <x:f t="shared" si="29"/>
        <x:v>65</x:v>
      </x:c>
      <x:c r="AM267" s="81" t="str">
        <x:f t="shared" si="24"/>
        <x:v/>
      </x:c>
      <x:c r="AN267" s="81" t="str">
        <x:f t="shared" si="25"/>
        <x:v/>
      </x:c>
      <x:c r="AO267" s="81" t="str">
        <x:f t="shared" si="26"/>
        <x:v/>
      </x:c>
      <x:c r="AP267" s="81" t="str">
        <x:f t="shared" si="27"/>
        <x:v/>
      </x:c>
      <x:c r="AQ267" s="81" t="str">
        <x:f t="shared" si="28"/>
        <x:v/>
      </x:c>
    </x:row>
    <x:row r="268" spans="1:43" s="7" customFormat="1">
      <x:c r="A268" s="7">
        <x:v>26200</x:v>
      </x:c>
      <x:c r="B268" s="7">
        <x:v>65</x:v>
      </x:c>
      <x:c r="C268" s="7">
        <x:v>1.66666666666667</x:v>
      </x:c>
      <x:c r="G268" s="7">
        <x:v>3</x:v>
      </x:c>
      <x:c r="I268" s="7" t="s">
        <x:v>102</x:v>
      </x:c>
      <x:c r="K268" s="7" t="s">
        <x:v>168</x:v>
      </x:c>
      <x:c r="M268" s="7">
        <x:v>970</x:v>
      </x:c>
      <x:c r="O268" s="7" t="s">
        <x:v>101</x:v>
      </x:c>
      <x:c r="AG268" s="94"/>
      <x:c r="AL268" s="81">
        <x:f t="shared" si="29"/>
        <x:v>65</x:v>
      </x:c>
      <x:c r="AM268" s="81" t="str">
        <x:f t="shared" si="24"/>
        <x:v/>
      </x:c>
      <x:c r="AN268" s="81" t="str">
        <x:f t="shared" si="25"/>
        <x:v/>
      </x:c>
      <x:c r="AO268" s="81" t="str">
        <x:f t="shared" si="26"/>
        <x:v/>
      </x:c>
      <x:c r="AP268" s="81" t="str">
        <x:f t="shared" si="27"/>
        <x:v/>
      </x:c>
      <x:c r="AQ268" s="81" t="str">
        <x:f t="shared" si="28"/>
        <x:v/>
      </x:c>
    </x:row>
    <x:row r="269" spans="1:43">
      <x:c r="A269">
        <x:v>26300</x:v>
      </x:c>
      <x:c r="B269">
        <x:v>66</x:v>
      </x:c>
      <x:c r="C269">
        <x:v>0.3</x:v>
      </x:c>
      <x:c r="G269">
        <x:v>1</x:v>
      </x:c>
      <x:c r="I269" t="s">
        <x:v>100</x:v>
      </x:c>
      <x:c r="K269" t="s">
        <x:v>133</x:v>
      </x:c>
      <x:c r="M269">
        <x:v>438</x:v>
      </x:c>
      <x:c r="O269" t="s">
        <x:v>101</x:v>
      </x:c>
      <x:c r="U269">
        <x:v>131</x:v>
      </x:c>
      <x:c r="V269">
        <x:v>0.2</x:v>
      </x:c>
      <x:c r="W269" t="s">
        <x:v>146</x:v>
      </x:c>
      <x:c r="X269">
        <x:v>0</x:v>
      </x:c>
      <x:c r="Y269">
        <x:v>0</x:v>
      </x:c>
      <x:c r="Z269" t="s">
        <x:v>150</x:v>
      </x:c>
      <x:c r="AB269">
        <x:v>0.25</x:v>
      </x:c>
      <x:c r="AD269" t="s">
        <x:v>169</x:v>
      </x:c>
      <x:c r="AG269" s="80">
        <x:v>1</x:v>
      </x:c>
      <x:c r="AL269" s="81">
        <x:f t="shared" si="29"/>
        <x:v>66</x:v>
      </x:c>
      <x:c r="AM269" s="81" t="str">
        <x:f t="shared" si="24"/>
        <x:v/>
      </x:c>
      <x:c r="AN269" s="81" t="str">
        <x:f t="shared" si="25"/>
        <x:v/>
      </x:c>
      <x:c r="AO269" s="81" t="str">
        <x:f t="shared" si="26"/>
        <x:v/>
      </x:c>
      <x:c r="AP269" s="81" t="str">
        <x:f t="shared" si="27"/>
        <x:v/>
      </x:c>
      <x:c r="AQ269" s="81" t="str">
        <x:f t="shared" si="28"/>
        <x:v/>
      </x:c>
    </x:row>
    <x:row r="270" spans="1:43">
      <x:c r="A270">
        <x:v>26400</x:v>
      </x:c>
      <x:c r="B270">
        <x:v>66</x:v>
      </x:c>
      <x:c r="C270">
        <x:v>0.633333333333333</x:v>
      </x:c>
      <x:c r="G270">
        <x:v>2</x:v>
      </x:c>
      <x:c r="I270" t="s">
        <x:v>102</x:v>
      </x:c>
      <x:c r="K270" t="s">
        <x:v>133</x:v>
      </x:c>
      <x:c r="M270">
        <x:v>438</x:v>
      </x:c>
      <x:c r="O270" t="s">
        <x:v>101</x:v>
      </x:c>
      <x:c r="U270">
        <x:v>131</x:v>
      </x:c>
      <x:c r="V270">
        <x:v>0.2</x:v>
      </x:c>
      <x:c r="W270" t="s">
        <x:v>146</x:v>
      </x:c>
      <x:c r="X270">
        <x:v>0</x:v>
      </x:c>
      <x:c r="Y270">
        <x:v>0</x:v>
      </x:c>
      <x:c r="Z270" t="s">
        <x:v>150</x:v>
      </x:c>
      <x:c r="AB270">
        <x:v>0.25</x:v>
      </x:c>
      <x:c r="AD270" t="s">
        <x:v>169</x:v>
      </x:c>
      <x:c r="AG270" s="80">
        <x:v>1</x:v>
      </x:c>
      <x:c r="AL270" s="81">
        <x:f t="shared" si="29"/>
        <x:v>66</x:v>
      </x:c>
      <x:c r="AM270" s="81" t="str">
        <x:f t="shared" si="24"/>
        <x:v/>
      </x:c>
      <x:c r="AN270" s="81" t="str">
        <x:f t="shared" si="25"/>
        <x:v/>
      </x:c>
      <x:c r="AO270" s="81" t="str">
        <x:f t="shared" si="26"/>
        <x:v/>
      </x:c>
      <x:c r="AP270" s="81" t="str">
        <x:f t="shared" si="27"/>
        <x:v/>
      </x:c>
      <x:c r="AQ270" s="81" t="str">
        <x:f t="shared" si="28"/>
        <x:v/>
      </x:c>
    </x:row>
    <x:row r="271" spans="1:43">
      <x:c r="A271">
        <x:v>26500</x:v>
      </x:c>
      <x:c r="B271">
        <x:v>67</x:v>
      </x:c>
      <x:c r="C271">
        <x:v>0.633333333333333</x:v>
      </x:c>
      <x:c r="I271" t="s">
        <x:v>100</x:v>
      </x:c>
      <x:c r="K271" t="s">
        <x:v>133</x:v>
      </x:c>
      <x:c r="M271">
        <x:v>438</x:v>
      </x:c>
      <x:c r="O271" t="s">
        <x:v>101</x:v>
      </x:c>
      <x:c r="U271">
        <x:v>132</x:v>
      </x:c>
      <x:c r="V271">
        <x:v>0.2</x:v>
      </x:c>
      <x:c r="W271" t="s">
        <x:v>127</x:v>
      </x:c>
      <x:c r="X271">
        <x:v>0</x:v>
      </x:c>
      <x:c r="Y271">
        <x:v>0</x:v>
      </x:c>
      <x:c r="Z271" t="s">
        <x:v>150</x:v>
      </x:c>
      <x:c r="AB271">
        <x:v>0.15</x:v>
      </x:c>
      <x:c r="AD271" t="s">
        <x:v>170</x:v>
      </x:c>
      <x:c r="AG271" s="80">
        <x:v>2</x:v>
      </x:c>
      <x:c r="AL271" s="81">
        <x:f t="shared" si="29"/>
        <x:v>67</x:v>
      </x:c>
      <x:c r="AM271" s="81" t="str">
        <x:f t="shared" si="24"/>
        <x:v/>
      </x:c>
      <x:c r="AN271" s="81" t="str">
        <x:f t="shared" si="25"/>
        <x:v/>
      </x:c>
      <x:c r="AO271" s="81" t="str">
        <x:f t="shared" si="26"/>
        <x:v/>
      </x:c>
      <x:c r="AP271" s="81" t="str">
        <x:f t="shared" si="27"/>
        <x:v/>
      </x:c>
      <x:c r="AQ271" s="81" t="str">
        <x:f t="shared" si="28"/>
        <x:v/>
      </x:c>
    </x:row>
    <x:row r="272" spans="1:43">
      <x:c r="A272">
        <x:v>26600</x:v>
      </x:c>
      <x:c r="B272">
        <x:v>68</x:v>
      </x:c>
      <x:c r="C272">
        <x:v>0.733333333333333</x:v>
      </x:c>
      <x:c r="G272">
        <x:v>1</x:v>
      </x:c>
      <x:c r="I272" t="s">
        <x:v>102</x:v>
      </x:c>
      <x:c r="K272" t="s">
        <x:v>133</x:v>
      </x:c>
      <x:c r="M272">
        <x:v>129</x:v>
      </x:c>
      <x:c r="O272" t="s">
        <x:v>101</x:v>
      </x:c>
      <x:c r="AG272" s="80">
        <x:v>1</x:v>
      </x:c>
      <x:c r="AL272" s="81">
        <x:f t="shared" si="29"/>
        <x:v>68</x:v>
      </x:c>
      <x:c r="AM272" s="81" t="str">
        <x:f t="shared" si="24"/>
        <x:v/>
      </x:c>
      <x:c r="AN272" s="81" t="str">
        <x:f t="shared" si="25"/>
        <x:v/>
      </x:c>
      <x:c r="AO272" s="81" t="str">
        <x:f t="shared" si="26"/>
        <x:v/>
      </x:c>
      <x:c r="AP272" s="81" t="str">
        <x:f t="shared" si="27"/>
        <x:v/>
      </x:c>
      <x:c r="AQ272" s="81" t="str">
        <x:f t="shared" si="28"/>
        <x:v/>
      </x:c>
    </x:row>
    <x:row r="273" spans="1:43">
      <x:c r="A273">
        <x:v>26700</x:v>
      </x:c>
      <x:c r="B273">
        <x:v>68</x:v>
      </x:c>
      <x:c r="C273">
        <x:v>0.8</x:v>
      </x:c>
      <x:c r="G273">
        <x:v>1</x:v>
      </x:c>
      <x:c r="I273" t="s">
        <x:v>103</x:v>
      </x:c>
      <x:c r="K273" t="s">
        <x:v>133</x:v>
      </x:c>
      <x:c r="M273">
        <x:v>129</x:v>
      </x:c>
      <x:c r="O273" t="s">
        <x:v>101</x:v>
      </x:c>
      <x:c r="AL273" s="81">
        <x:f t="shared" si="29"/>
        <x:v>68</x:v>
      </x:c>
      <x:c r="AM273" s="81" t="str">
        <x:f t="shared" si="24"/>
        <x:v/>
      </x:c>
      <x:c r="AN273" s="81" t="str">
        <x:f t="shared" si="25"/>
        <x:v/>
      </x:c>
      <x:c r="AO273" s="81" t="str">
        <x:f t="shared" si="26"/>
        <x:v/>
      </x:c>
      <x:c r="AP273" s="81" t="str">
        <x:f t="shared" si="27"/>
        <x:v/>
      </x:c>
      <x:c r="AQ273" s="81" t="str">
        <x:f t="shared" si="28"/>
        <x:v/>
      </x:c>
    </x:row>
    <x:row r="274" spans="1:43">
      <x:c r="A274">
        <x:v>26800</x:v>
      </x:c>
      <x:c r="B274">
        <x:v>68</x:v>
      </x:c>
      <x:c r="C274">
        <x:v>0.866666666666667</x:v>
      </x:c>
      <x:c r="G274">
        <x:v>2</x:v>
      </x:c>
      <x:c r="I274" t="s">
        <x:v>104</x:v>
      </x:c>
      <x:c r="K274" t="s">
        <x:v>133</x:v>
      </x:c>
      <x:c r="M274">
        <x:v>129</x:v>
      </x:c>
      <x:c r="O274" t="s">
        <x:v>101</x:v>
      </x:c>
      <x:c r="AL274" s="81">
        <x:f t="shared" si="29"/>
        <x:v>68</x:v>
      </x:c>
      <x:c r="AM274" s="81" t="str">
        <x:f t="shared" si="24"/>
        <x:v/>
      </x:c>
      <x:c r="AN274" s="81" t="str">
        <x:f t="shared" si="25"/>
        <x:v/>
      </x:c>
      <x:c r="AO274" s="81" t="str">
        <x:f t="shared" si="26"/>
        <x:v/>
      </x:c>
      <x:c r="AP274" s="81" t="str">
        <x:f t="shared" si="27"/>
        <x:v/>
      </x:c>
      <x:c r="AQ274" s="81" t="str">
        <x:f t="shared" si="28"/>
        <x:v/>
      </x:c>
    </x:row>
    <x:row r="275" spans="1:43">
      <x:c r="A275">
        <x:v>26900</x:v>
      </x:c>
      <x:c r="B275">
        <x:v>68</x:v>
      </x:c>
      <x:c r="C275">
        <x:v>0.93333333333333</x:v>
      </x:c>
      <x:c r="G275">
        <x:v>1</x:v>
      </x:c>
      <x:c r="I275" t="s">
        <x:v>100</x:v>
      </x:c>
      <x:c r="K275" t="s">
        <x:v>133</x:v>
      </x:c>
      <x:c r="M275">
        <x:v>129</x:v>
      </x:c>
      <x:c r="O275" t="s">
        <x:v>101</x:v>
      </x:c>
      <x:c r="AL275" s="81">
        <x:f t="shared" si="29"/>
        <x:v>68</x:v>
      </x:c>
      <x:c r="AM275" s="81" t="str">
        <x:f t="shared" si="24"/>
        <x:v/>
      </x:c>
      <x:c r="AN275" s="81" t="str">
        <x:f t="shared" si="25"/>
        <x:v/>
      </x:c>
      <x:c r="AO275" s="81" t="str">
        <x:f t="shared" si="26"/>
        <x:v/>
      </x:c>
      <x:c r="AP275" s="81" t="str">
        <x:f t="shared" si="27"/>
        <x:v/>
      </x:c>
      <x:c r="AQ275" s="81" t="str">
        <x:f t="shared" si="28"/>
        <x:v/>
      </x:c>
    </x:row>
    <x:row r="276" spans="1:43">
      <x:c r="A276">
        <x:v>27000</x:v>
      </x:c>
      <x:c r="B276">
        <x:v>68</x:v>
      </x:c>
      <x:c r="C276">
        <x:v>1</x:v>
      </x:c>
      <x:c r="G276">
        <x:v>2</x:v>
      </x:c>
      <x:c r="I276" t="s">
        <x:v>102</x:v>
      </x:c>
      <x:c r="K276" t="s">
        <x:v>133</x:v>
      </x:c>
      <x:c r="M276">
        <x:v>129</x:v>
      </x:c>
      <x:c r="O276" t="s">
        <x:v>101</x:v>
      </x:c>
      <x:c r="AL276" s="81">
        <x:f t="shared" si="29"/>
        <x:v>68</x:v>
      </x:c>
      <x:c r="AM276" s="81" t="str">
        <x:f t="shared" si="24"/>
        <x:v/>
      </x:c>
      <x:c r="AN276" s="81" t="str">
        <x:f t="shared" si="25"/>
        <x:v/>
      </x:c>
      <x:c r="AO276" s="81" t="str">
        <x:f t="shared" si="26"/>
        <x:v/>
      </x:c>
      <x:c r="AP276" s="81" t="str">
        <x:f t="shared" si="27"/>
        <x:v/>
      </x:c>
      <x:c r="AQ276" s="81" t="str">
        <x:f t="shared" si="28"/>
        <x:v/>
      </x:c>
    </x:row>
    <x:row r="277" spans="1:43">
      <x:c r="A277">
        <x:v>27100</x:v>
      </x:c>
      <x:c r="B277">
        <x:v>68</x:v>
      </x:c>
      <x:c r="C277">
        <x:v>1.06666666666667</x:v>
      </x:c>
      <x:c r="G277">
        <x:v>3</x:v>
      </x:c>
      <x:c r="I277" t="s">
        <x:v>103</x:v>
      </x:c>
      <x:c r="K277" t="s">
        <x:v>133</x:v>
      </x:c>
      <x:c r="M277">
        <x:v>129</x:v>
      </x:c>
      <x:c r="O277" t="s">
        <x:v>101</x:v>
      </x:c>
      <x:c r="AL277" s="81">
        <x:f t="shared" si="29"/>
        <x:v>68</x:v>
      </x:c>
      <x:c r="AM277" s="81" t="str">
        <x:f t="shared" si="24"/>
        <x:v/>
      </x:c>
      <x:c r="AN277" s="81" t="str">
        <x:f t="shared" si="25"/>
        <x:v/>
      </x:c>
      <x:c r="AO277" s="81" t="str">
        <x:f t="shared" si="26"/>
        <x:v/>
      </x:c>
      <x:c r="AP277" s="81" t="str">
        <x:f t="shared" si="27"/>
        <x:v/>
      </x:c>
      <x:c r="AQ277" s="81" t="str">
        <x:f t="shared" si="28"/>
        <x:v/>
      </x:c>
    </x:row>
    <x:row r="278" spans="1:43">
      <x:c r="A278">
        <x:v>27200</x:v>
      </x:c>
      <x:c r="B278">
        <x:v>68</x:v>
      </x:c>
      <x:c r="C278">
        <x:v>1.13333333333333</x:v>
      </x:c>
      <x:c r="G278">
        <x:v>1</x:v>
      </x:c>
      <x:c r="I278" t="s">
        <x:v>104</x:v>
      </x:c>
      <x:c r="K278" t="s">
        <x:v>133</x:v>
      </x:c>
      <x:c r="M278">
        <x:v>129</x:v>
      </x:c>
      <x:c r="O278" t="s">
        <x:v>101</x:v>
      </x:c>
      <x:c r="AL278" s="81">
        <x:f t="shared" si="29"/>
        <x:v>68</x:v>
      </x:c>
      <x:c r="AM278" s="81" t="str">
        <x:f t="shared" si="24"/>
        <x:v/>
      </x:c>
      <x:c r="AN278" s="81" t="str">
        <x:f t="shared" si="25"/>
        <x:v/>
      </x:c>
      <x:c r="AO278" s="81" t="str">
        <x:f t="shared" si="26"/>
        <x:v/>
      </x:c>
      <x:c r="AP278" s="81" t="str">
        <x:f t="shared" si="27"/>
        <x:v/>
      </x:c>
      <x:c r="AQ278" s="81" t="str">
        <x:f t="shared" si="28"/>
        <x:v/>
      </x:c>
    </x:row>
    <x:row r="279" spans="1:43">
      <x:c r="A279">
        <x:v>27300</x:v>
      </x:c>
      <x:c r="B279">
        <x:v>68</x:v>
      </x:c>
      <x:c r="C279">
        <x:v>1.2</x:v>
      </x:c>
      <x:c r="G279">
        <x:v>2</x:v>
      </x:c>
      <x:c r="I279" t="s">
        <x:v>100</x:v>
      </x:c>
      <x:c r="K279" t="s">
        <x:v>133</x:v>
      </x:c>
      <x:c r="M279">
        <x:v>129</x:v>
      </x:c>
      <x:c r="O279" t="s">
        <x:v>101</x:v>
      </x:c>
      <x:c r="AL279" s="81">
        <x:f t="shared" si="29"/>
        <x:v>68</x:v>
      </x:c>
      <x:c r="AM279" s="81" t="str">
        <x:f t="shared" si="24"/>
        <x:v/>
      </x:c>
      <x:c r="AN279" s="81" t="str">
        <x:f t="shared" si="25"/>
        <x:v/>
      </x:c>
      <x:c r="AO279" s="81" t="str">
        <x:f t="shared" si="26"/>
        <x:v/>
      </x:c>
      <x:c r="AP279" s="81" t="str">
        <x:f t="shared" si="27"/>
        <x:v/>
      </x:c>
      <x:c r="AQ279" s="81" t="str">
        <x:f t="shared" si="28"/>
        <x:v/>
      </x:c>
    </x:row>
    <x:row r="280" spans="1:43">
      <x:c r="A280">
        <x:v>27400</x:v>
      </x:c>
      <x:c r="B280">
        <x:v>69</x:v>
      </x:c>
      <x:c r="C280">
        <x:v>0.4333333333</x:v>
      </x:c>
      <x:c r="D280">
        <x:v>1</x:v>
      </x:c>
      <x:c r="G280">
        <x:v>1</x:v>
      </x:c>
      <x:c r="M280">
        <x:v>125</x:v>
      </x:c>
      <x:c r="O280" t="s">
        <x:v>116</x:v>
      </x:c>
      <x:c r="AL280" s="81" t="str">
        <x:f t="shared" si="29"/>
        <x:v>69B</x:v>
      </x:c>
      <x:c r="AM280" s="81" t="str">
        <x:f t="shared" si="24"/>
        <x:v/>
      </x:c>
      <x:c r="AN280" s="81" t="str">
        <x:f t="shared" si="25"/>
        <x:v/>
      </x:c>
      <x:c r="AO280" s="81" t="str">
        <x:f t="shared" si="26"/>
        <x:v/>
      </x:c>
      <x:c r="AP280" s="81" t="str">
        <x:f t="shared" si="27"/>
        <x:v/>
      </x:c>
      <x:c r="AQ280" s="81" t="str">
        <x:f t="shared" si="28"/>
        <x:v/>
      </x:c>
    </x:row>
    <x:row r="281" spans="1:43">
      <x:c r="A281">
        <x:v>27500</x:v>
      </x:c>
      <x:c r="B281">
        <x:v>69</x:v>
      </x:c>
      <x:c r="C281">
        <x:v>0.433333333333333</x:v>
      </x:c>
      <x:c r="G281">
        <x:v>1</x:v>
      </x:c>
      <x:c r="I281" t="s">
        <x:v>102</x:v>
      </x:c>
      <x:c r="K281" t="s">
        <x:v>133</x:v>
      </x:c>
      <x:c r="M281">
        <x:v>129</x:v>
      </x:c>
      <x:c r="O281" t="s">
        <x:v>101</x:v>
      </x:c>
      <x:c r="AG281" s="80">
        <x:v>1</x:v>
      </x:c>
      <x:c r="AL281" s="81">
        <x:f t="shared" si="29"/>
        <x:v>69</x:v>
      </x:c>
      <x:c r="AM281" s="81" t="str">
        <x:f t="shared" si="24"/>
        <x:v/>
      </x:c>
      <x:c r="AN281" s="81" t="str">
        <x:f t="shared" si="25"/>
        <x:v/>
      </x:c>
      <x:c r="AO281" s="81" t="str">
        <x:f t="shared" si="26"/>
        <x:v/>
      </x:c>
      <x:c r="AP281" s="81" t="str">
        <x:f t="shared" si="27"/>
        <x:v/>
      </x:c>
      <x:c r="AQ281" s="81" t="str">
        <x:f t="shared" si="28"/>
        <x:v/>
      </x:c>
    </x:row>
    <x:row r="282" spans="1:43">
      <x:c r="A282">
        <x:v>27600</x:v>
      </x:c>
      <x:c r="B282">
        <x:v>69</x:v>
      </x:c>
      <x:c r="C282">
        <x:v>0.583333333333333</x:v>
      </x:c>
      <x:c r="G282">
        <x:v>2</x:v>
      </x:c>
      <x:c r="I282" t="s">
        <x:v>103</x:v>
      </x:c>
      <x:c r="K282" t="s">
        <x:v>133</x:v>
      </x:c>
      <x:c r="M282">
        <x:v>129</x:v>
      </x:c>
      <x:c r="O282" t="s">
        <x:v>101</x:v>
      </x:c>
      <x:c r="AL282" s="81">
        <x:f t="shared" si="29"/>
        <x:v>69</x:v>
      </x:c>
      <x:c r="AM282" s="81" t="str">
        <x:f t="shared" si="24"/>
        <x:v/>
      </x:c>
      <x:c r="AN282" s="81" t="str">
        <x:f t="shared" si="25"/>
        <x:v/>
      </x:c>
      <x:c r="AO282" s="81" t="str">
        <x:f t="shared" si="26"/>
        <x:v/>
      </x:c>
      <x:c r="AP282" s="81" t="str">
        <x:f t="shared" si="27"/>
        <x:v/>
      </x:c>
      <x:c r="AQ282" s="81" t="str">
        <x:f t="shared" si="28"/>
        <x:v/>
      </x:c>
    </x:row>
    <x:row r="283" spans="1:43">
      <x:c r="A283">
        <x:v>27700</x:v>
      </x:c>
      <x:c r="B283">
        <x:v>69</x:v>
      </x:c>
      <x:c r="C283">
        <x:v>0.733333333333333</x:v>
      </x:c>
      <x:c r="G283">
        <x:v>1</x:v>
      </x:c>
      <x:c r="I283" t="s">
        <x:v>104</x:v>
      </x:c>
      <x:c r="K283" t="s">
        <x:v>133</x:v>
      </x:c>
      <x:c r="M283">
        <x:v>129</x:v>
      </x:c>
      <x:c r="O283" t="s">
        <x:v>101</x:v>
      </x:c>
      <x:c r="AL283" s="81">
        <x:f t="shared" si="29"/>
        <x:v>69</x:v>
      </x:c>
      <x:c r="AM283" s="81" t="str">
        <x:f t="shared" si="24"/>
        <x:v/>
      </x:c>
      <x:c r="AN283" s="81" t="str">
        <x:f t="shared" si="25"/>
        <x:v/>
      </x:c>
      <x:c r="AO283" s="81" t="str">
        <x:f t="shared" si="26"/>
        <x:v/>
      </x:c>
      <x:c r="AP283" s="81" t="str">
        <x:f t="shared" si="27"/>
        <x:v/>
      </x:c>
      <x:c r="AQ283" s="81" t="str">
        <x:f t="shared" si="28"/>
        <x:v/>
      </x:c>
    </x:row>
    <x:row r="284" spans="1:43">
      <x:c r="A284">
        <x:v>27800</x:v>
      </x:c>
      <x:c r="B284">
        <x:v>69</x:v>
      </x:c>
      <x:c r="C284">
        <x:v>0.883333333333333</x:v>
      </x:c>
      <x:c r="G284">
        <x:v>2</x:v>
      </x:c>
      <x:c r="I284" t="s">
        <x:v>100</x:v>
      </x:c>
      <x:c r="K284" t="s">
        <x:v>133</x:v>
      </x:c>
      <x:c r="M284">
        <x:v>129</x:v>
      </x:c>
      <x:c r="O284" t="s">
        <x:v>101</x:v>
      </x:c>
      <x:c r="AL284" s="81">
        <x:f t="shared" si="29"/>
        <x:v>69</x:v>
      </x:c>
      <x:c r="AM284" s="81" t="str">
        <x:f t="shared" si="24"/>
        <x:v/>
      </x:c>
      <x:c r="AN284" s="81" t="str">
        <x:f t="shared" si="25"/>
        <x:v/>
      </x:c>
      <x:c r="AO284" s="81" t="str">
        <x:f t="shared" si="26"/>
        <x:v/>
      </x:c>
      <x:c r="AP284" s="81" t="str">
        <x:f t="shared" si="27"/>
        <x:v/>
      </x:c>
      <x:c r="AQ284" s="81" t="str">
        <x:f t="shared" si="28"/>
        <x:v/>
      </x:c>
    </x:row>
    <x:row r="285" spans="1:43">
      <x:c r="A285">
        <x:v>27900</x:v>
      </x:c>
      <x:c r="B285">
        <x:v>69</x:v>
      </x:c>
      <x:c r="C285">
        <x:v>1.03333333333333</x:v>
      </x:c>
      <x:c r="G285">
        <x:v>1</x:v>
      </x:c>
      <x:c r="I285" t="s">
        <x:v>102</x:v>
      </x:c>
      <x:c r="K285" t="s">
        <x:v>133</x:v>
      </x:c>
      <x:c r="M285">
        <x:v>129</x:v>
      </x:c>
      <x:c r="O285" t="s">
        <x:v>101</x:v>
      </x:c>
      <x:c r="AL285" s="81">
        <x:f t="shared" si="29"/>
        <x:v>69</x:v>
      </x:c>
      <x:c r="AM285" s="81" t="str">
        <x:f t="shared" si="24"/>
        <x:v/>
      </x:c>
      <x:c r="AN285" s="81" t="str">
        <x:f t="shared" si="25"/>
        <x:v/>
      </x:c>
      <x:c r="AO285" s="81" t="str">
        <x:f t="shared" si="26"/>
        <x:v/>
      </x:c>
      <x:c r="AP285" s="81" t="str">
        <x:f t="shared" si="27"/>
        <x:v/>
      </x:c>
      <x:c r="AQ285" s="81" t="str">
        <x:f t="shared" si="28"/>
        <x:v/>
      </x:c>
    </x:row>
    <x:row r="286" spans="1:43">
      <x:c r="A286">
        <x:v>28000</x:v>
      </x:c>
      <x:c r="B286">
        <x:v>69</x:v>
      </x:c>
      <x:c r="C286">
        <x:v>1.18333333333333</x:v>
      </x:c>
      <x:c r="G286">
        <x:v>2</x:v>
      </x:c>
      <x:c r="I286" t="s">
        <x:v>103</x:v>
      </x:c>
      <x:c r="K286" t="s">
        <x:v>133</x:v>
      </x:c>
      <x:c r="M286">
        <x:v>129</x:v>
      </x:c>
      <x:c r="O286" t="s">
        <x:v>101</x:v>
      </x:c>
      <x:c r="AL286" s="81">
        <x:f t="shared" si="29"/>
        <x:v>69</x:v>
      </x:c>
      <x:c r="AM286" s="81" t="str">
        <x:f t="shared" si="24"/>
        <x:v/>
      </x:c>
      <x:c r="AN286" s="81" t="str">
        <x:f t="shared" si="25"/>
        <x:v/>
      </x:c>
      <x:c r="AO286" s="81" t="str">
        <x:f t="shared" si="26"/>
        <x:v/>
      </x:c>
      <x:c r="AP286" s="81" t="str">
        <x:f t="shared" si="27"/>
        <x:v/>
      </x:c>
      <x:c r="AQ286" s="81" t="str">
        <x:f t="shared" si="28"/>
        <x:v/>
      </x:c>
    </x:row>
    <x:row r="287" spans="1:43">
      <x:c r="A287">
        <x:v>28100</x:v>
      </x:c>
      <x:c r="B287">
        <x:v>69</x:v>
      </x:c>
      <x:c r="C287">
        <x:v>1.33333333333333</x:v>
      </x:c>
      <x:c r="G287">
        <x:v>1</x:v>
      </x:c>
      <x:c r="I287" t="s">
        <x:v>104</x:v>
      </x:c>
      <x:c r="K287" t="s">
        <x:v>133</x:v>
      </x:c>
      <x:c r="M287">
        <x:v>129</x:v>
      </x:c>
      <x:c r="O287" t="s">
        <x:v>101</x:v>
      </x:c>
      <x:c r="AL287" s="81">
        <x:f t="shared" si="29"/>
        <x:v>69</x:v>
      </x:c>
      <x:c r="AM287" s="81" t="str">
        <x:f t="shared" si="24"/>
        <x:v/>
      </x:c>
      <x:c r="AN287" s="81" t="str">
        <x:f t="shared" si="25"/>
        <x:v/>
      </x:c>
      <x:c r="AO287" s="81" t="str">
        <x:f t="shared" si="26"/>
        <x:v/>
      </x:c>
      <x:c r="AP287" s="81" t="str">
        <x:f t="shared" si="27"/>
        <x:v/>
      </x:c>
      <x:c r="AQ287" s="81" t="str">
        <x:f t="shared" si="28"/>
        <x:v/>
      </x:c>
    </x:row>
    <x:row r="288" spans="1:43">
      <x:c r="A288">
        <x:v>28200</x:v>
      </x:c>
      <x:c r="B288">
        <x:v>69</x:v>
      </x:c>
      <x:c r="C288">
        <x:v>1.48333333333333</x:v>
      </x:c>
      <x:c r="G288">
        <x:v>2</x:v>
      </x:c>
      <x:c r="I288" t="s">
        <x:v>100</x:v>
      </x:c>
      <x:c r="K288" t="s">
        <x:v>133</x:v>
      </x:c>
      <x:c r="M288">
        <x:v>129</x:v>
      </x:c>
      <x:c r="O288" t="s">
        <x:v>101</x:v>
      </x:c>
      <x:c r="AL288" s="81">
        <x:f t="shared" si="29"/>
        <x:v>69</x:v>
      </x:c>
      <x:c r="AM288" s="81" t="str">
        <x:f t="shared" si="24"/>
        <x:v/>
      </x:c>
      <x:c r="AN288" s="81" t="str">
        <x:f t="shared" si="25"/>
        <x:v/>
      </x:c>
      <x:c r="AO288" s="81" t="str">
        <x:f t="shared" si="26"/>
        <x:v/>
      </x:c>
      <x:c r="AP288" s="81" t="str">
        <x:f t="shared" si="27"/>
        <x:v/>
      </x:c>
      <x:c r="AQ288" s="81" t="str">
        <x:f t="shared" si="28"/>
        <x:v/>
      </x:c>
    </x:row>
    <x:row r="289" spans="1:43">
      <x:c r="A289">
        <x:v>28300</x:v>
      </x:c>
      <x:c r="B289">
        <x:v>69</x:v>
      </x:c>
      <x:c r="C289">
        <x:v>1.63333333333333</x:v>
      </x:c>
      <x:c r="G289">
        <x:v>3</x:v>
      </x:c>
      <x:c r="I289" t="s">
        <x:v>100</x:v>
      </x:c>
      <x:c r="K289" t="s">
        <x:v>133</x:v>
      </x:c>
      <x:c r="M289">
        <x:v>129</x:v>
      </x:c>
      <x:c r="O289" t="s">
        <x:v>101</x:v>
      </x:c>
      <x:c r="AL289" s="81">
        <x:f t="shared" si="29"/>
        <x:v>69</x:v>
      </x:c>
      <x:c r="AM289" s="81" t="str">
        <x:f t="shared" si="24"/>
        <x:v/>
      </x:c>
      <x:c r="AN289" s="81" t="str">
        <x:f t="shared" si="25"/>
        <x:v/>
      </x:c>
      <x:c r="AO289" s="81" t="str">
        <x:f t="shared" si="26"/>
        <x:v/>
      </x:c>
      <x:c r="AP289" s="81" t="str">
        <x:f t="shared" si="27"/>
        <x:v/>
      </x:c>
      <x:c r="AQ289" s="81" t="str">
        <x:f t="shared" si="28"/>
        <x:v/>
      </x:c>
    </x:row>
    <x:row r="290" spans="1:43">
      <x:c r="A290">
        <x:v>28400</x:v>
      </x:c>
      <x:c r="B290">
        <x:v>69</x:v>
      </x:c>
      <x:c r="C290">
        <x:v>1.78333333333333</x:v>
      </x:c>
      <x:c r="G290">
        <x:v>1</x:v>
      </x:c>
      <x:c r="I290" t="s">
        <x:v>100</x:v>
      </x:c>
      <x:c r="K290" t="s">
        <x:v>133</x:v>
      </x:c>
      <x:c r="M290">
        <x:v>129</x:v>
      </x:c>
      <x:c r="O290" t="s">
        <x:v>101</x:v>
      </x:c>
      <x:c r="AL290" s="81">
        <x:f t="shared" si="29"/>
        <x:v>69</x:v>
      </x:c>
      <x:c r="AM290" s="81" t="str">
        <x:f t="shared" si="24"/>
        <x:v/>
      </x:c>
      <x:c r="AN290" s="81" t="str">
        <x:f t="shared" si="25"/>
        <x:v/>
      </x:c>
      <x:c r="AO290" s="81" t="str">
        <x:f t="shared" si="26"/>
        <x:v/>
      </x:c>
      <x:c r="AP290" s="81" t="str">
        <x:f t="shared" si="27"/>
        <x:v/>
      </x:c>
      <x:c r="AQ290" s="81" t="str">
        <x:f t="shared" si="28"/>
        <x:v/>
      </x:c>
    </x:row>
    <x:row r="291" spans="1:43">
      <x:c r="A291">
        <x:v>28500</x:v>
      </x:c>
      <x:c r="B291">
        <x:v>69</x:v>
      </x:c>
      <x:c r="C291">
        <x:v>1.93333333333333</x:v>
      </x:c>
      <x:c r="G291">
        <x:v>4</x:v>
      </x:c>
      <x:c r="I291" t="s">
        <x:v>100</x:v>
      </x:c>
      <x:c r="K291" t="s">
        <x:v>133</x:v>
      </x:c>
      <x:c r="M291">
        <x:v>129</x:v>
      </x:c>
      <x:c r="O291" t="s">
        <x:v>101</x:v>
      </x:c>
      <x:c r="AL291" s="81">
        <x:f t="shared" si="29"/>
        <x:v>69</x:v>
      </x:c>
      <x:c r="AM291" s="81" t="str">
        <x:f t="shared" si="24"/>
        <x:v/>
      </x:c>
      <x:c r="AN291" s="81" t="str">
        <x:f t="shared" si="25"/>
        <x:v/>
      </x:c>
      <x:c r="AO291" s="81" t="str">
        <x:f t="shared" si="26"/>
        <x:v/>
      </x:c>
      <x:c r="AP291" s="81" t="str">
        <x:f t="shared" si="27"/>
        <x:v/>
      </x:c>
      <x:c r="AQ291" s="81" t="str">
        <x:f t="shared" si="28"/>
        <x:v/>
      </x:c>
    </x:row>
    <x:row r="292" spans="1:43">
      <x:c r="A292">
        <x:v>28600</x:v>
      </x:c>
      <x:c r="B292">
        <x:v>70</x:v>
      </x:c>
      <x:c r="C292">
        <x:v>1.53333333333333</x:v>
      </x:c>
      <x:c r="G292">
        <x:v>2</x:v>
      </x:c>
      <x:c r="I292" t="s">
        <x:v>100</x:v>
      </x:c>
      <x:c r="K292" t="s">
        <x:v>105</x:v>
      </x:c>
      <x:c r="M292">
        <x:v>129</x:v>
      </x:c>
      <x:c r="O292" t="s">
        <x:v>101</x:v>
      </x:c>
      <x:c r="AL292" s="81">
        <x:f t="shared" si="29"/>
        <x:v>70</x:v>
      </x:c>
      <x:c r="AM292" s="81" t="str">
        <x:f t="shared" si="24"/>
        <x:v/>
      </x:c>
      <x:c r="AN292" s="81" t="str">
        <x:f t="shared" si="25"/>
        <x:v/>
      </x:c>
      <x:c r="AO292" s="81" t="str">
        <x:f t="shared" si="26"/>
        <x:v/>
      </x:c>
      <x:c r="AP292" s="81" t="str">
        <x:f t="shared" si="27"/>
        <x:v/>
      </x:c>
      <x:c r="AQ292" s="81" t="str">
        <x:f t="shared" si="28"/>
        <x:v/>
      </x:c>
    </x:row>
    <x:row r="293" spans="1:43">
      <x:c r="A293">
        <x:v>28700</x:v>
      </x:c>
      <x:c r="B293">
        <x:v>70</x:v>
      </x:c>
      <x:c r="C293">
        <x:v>1.6</x:v>
      </x:c>
      <x:c r="G293">
        <x:v>1</x:v>
      </x:c>
      <x:c r="I293" t="s">
        <x:v>102</x:v>
      </x:c>
      <x:c r="K293" t="s">
        <x:v>133</x:v>
      </x:c>
      <x:c r="M293">
        <x:v>129</x:v>
      </x:c>
      <x:c r="O293" t="s">
        <x:v>101</x:v>
      </x:c>
      <x:c r="AL293" s="81">
        <x:f t="shared" si="29"/>
        <x:v>70</x:v>
      </x:c>
      <x:c r="AM293" s="81" t="str">
        <x:f t="shared" si="24"/>
        <x:v/>
      </x:c>
      <x:c r="AN293" s="81" t="str">
        <x:f t="shared" si="25"/>
        <x:v/>
      </x:c>
      <x:c r="AO293" s="81" t="str">
        <x:f t="shared" si="26"/>
        <x:v/>
      </x:c>
      <x:c r="AP293" s="81" t="str">
        <x:f t="shared" si="27"/>
        <x:v/>
      </x:c>
      <x:c r="AQ293" s="81" t="str">
        <x:f t="shared" si="28"/>
        <x:v/>
      </x:c>
    </x:row>
    <x:row r="294" spans="1:43">
      <x:c r="A294">
        <x:v>28800</x:v>
      </x:c>
      <x:c r="B294">
        <x:v>70</x:v>
      </x:c>
      <x:c r="C294">
        <x:v>1.66666666666667</x:v>
      </x:c>
      <x:c r="G294">
        <x:v>3</x:v>
      </x:c>
      <x:c r="I294" t="s">
        <x:v>103</x:v>
      </x:c>
      <x:c r="K294" t="s">
        <x:v>133</x:v>
      </x:c>
      <x:c r="M294">
        <x:v>129</x:v>
      </x:c>
      <x:c r="O294" t="s">
        <x:v>101</x:v>
      </x:c>
      <x:c r="AL294" s="81">
        <x:f t="shared" si="29"/>
        <x:v>70</x:v>
      </x:c>
      <x:c r="AM294" s="81" t="str">
        <x:f t="shared" si="24"/>
        <x:v/>
      </x:c>
      <x:c r="AN294" s="81" t="str">
        <x:f t="shared" si="25"/>
        <x:v/>
      </x:c>
      <x:c r="AO294" s="81" t="str">
        <x:f t="shared" si="26"/>
        <x:v/>
      </x:c>
      <x:c r="AP294" s="81" t="str">
        <x:f t="shared" si="27"/>
        <x:v/>
      </x:c>
      <x:c r="AQ294" s="81" t="str">
        <x:f t="shared" si="28"/>
        <x:v/>
      </x:c>
    </x:row>
    <x:row r="295" spans="1:43">
      <x:c r="A295">
        <x:v>28900</x:v>
      </x:c>
      <x:c r="B295">
        <x:v>70</x:v>
      </x:c>
      <x:c r="C295">
        <x:v>1.73333333333333</x:v>
      </x:c>
      <x:c r="G295">
        <x:v>1</x:v>
      </x:c>
      <x:c r="I295" t="s">
        <x:v>104</x:v>
      </x:c>
      <x:c r="K295" t="s">
        <x:v>133</x:v>
      </x:c>
      <x:c r="M295">
        <x:v>129</x:v>
      </x:c>
      <x:c r="O295" t="s">
        <x:v>101</x:v>
      </x:c>
      <x:c r="AL295" s="81">
        <x:f t="shared" si="29"/>
        <x:v>70</x:v>
      </x:c>
      <x:c r="AM295" s="81" t="str">
        <x:f t="shared" si="24"/>
        <x:v/>
      </x:c>
      <x:c r="AN295" s="81" t="str">
        <x:f t="shared" si="25"/>
        <x:v/>
      </x:c>
      <x:c r="AO295" s="81" t="str">
        <x:f t="shared" si="26"/>
        <x:v/>
      </x:c>
      <x:c r="AP295" s="81" t="str">
        <x:f t="shared" si="27"/>
        <x:v/>
      </x:c>
      <x:c r="AQ295" s="81" t="str">
        <x:f t="shared" si="28"/>
        <x:v/>
      </x:c>
    </x:row>
    <x:row r="296" spans="1:43">
      <x:c r="A296">
        <x:v>29000</x:v>
      </x:c>
      <x:c r="B296">
        <x:v>70</x:v>
      </x:c>
      <x:c r="C296">
        <x:v>1.8</x:v>
      </x:c>
      <x:c r="G296">
        <x:v>2</x:v>
      </x:c>
      <x:c r="I296" t="s">
        <x:v>100</x:v>
      </x:c>
      <x:c r="K296" t="s">
        <x:v>133</x:v>
      </x:c>
      <x:c r="M296">
        <x:v>129</x:v>
      </x:c>
      <x:c r="O296" t="s">
        <x:v>101</x:v>
      </x:c>
      <x:c r="AL296" s="81">
        <x:f t="shared" si="29"/>
        <x:v>70</x:v>
      </x:c>
      <x:c r="AM296" s="81" t="str">
        <x:f t="shared" si="24"/>
        <x:v/>
      </x:c>
      <x:c r="AN296" s="81" t="str">
        <x:f t="shared" si="25"/>
        <x:v/>
      </x:c>
      <x:c r="AO296" s="81" t="str">
        <x:f t="shared" si="26"/>
        <x:v/>
      </x:c>
      <x:c r="AP296" s="81" t="str">
        <x:f t="shared" si="27"/>
        <x:v/>
      </x:c>
      <x:c r="AQ296" s="81" t="str">
        <x:f t="shared" si="28"/>
        <x:v/>
      </x:c>
    </x:row>
    <x:row r="297" spans="1:43">
      <x:c r="A297">
        <x:v>29100</x:v>
      </x:c>
      <x:c r="B297">
        <x:v>70</x:v>
      </x:c>
      <x:c r="C297">
        <x:v>1.86666666666667</x:v>
      </x:c>
      <x:c r="G297">
        <x:v>2</x:v>
      </x:c>
      <x:c r="I297" t="s">
        <x:v>102</x:v>
      </x:c>
      <x:c r="K297" t="s">
        <x:v>133</x:v>
      </x:c>
      <x:c r="M297">
        <x:v>129</x:v>
      </x:c>
      <x:c r="O297" t="s">
        <x:v>101</x:v>
      </x:c>
      <x:c r="AL297" s="81">
        <x:f t="shared" si="29"/>
        <x:v>70</x:v>
      </x:c>
      <x:c r="AM297" s="81" t="str">
        <x:f t="shared" si="24"/>
        <x:v/>
      </x:c>
      <x:c r="AN297" s="81" t="str">
        <x:f t="shared" si="25"/>
        <x:v/>
      </x:c>
      <x:c r="AO297" s="81" t="str">
        <x:f t="shared" si="26"/>
        <x:v/>
      </x:c>
      <x:c r="AP297" s="81" t="str">
        <x:f t="shared" si="27"/>
        <x:v/>
      </x:c>
      <x:c r="AQ297" s="81" t="str">
        <x:f t="shared" si="28"/>
        <x:v/>
      </x:c>
    </x:row>
    <x:row r="298" spans="1:43">
      <x:c r="A298">
        <x:v>29200</x:v>
      </x:c>
      <x:c r="B298">
        <x:v>70</x:v>
      </x:c>
      <x:c r="C298">
        <x:v>1.93333333333333</x:v>
      </x:c>
      <x:c r="G298">
        <x:v>1</x:v>
      </x:c>
      <x:c r="I298" t="s">
        <x:v>103</x:v>
      </x:c>
      <x:c r="K298" t="s">
        <x:v>133</x:v>
      </x:c>
      <x:c r="M298">
        <x:v>129</x:v>
      </x:c>
      <x:c r="O298" t="s">
        <x:v>101</x:v>
      </x:c>
      <x:c r="AL298" s="81">
        <x:f t="shared" si="29"/>
        <x:v>70</x:v>
      </x:c>
      <x:c r="AM298" s="81" t="str">
        <x:f t="shared" si="24"/>
        <x:v/>
      </x:c>
      <x:c r="AN298" s="81" t="str">
        <x:f t="shared" si="25"/>
        <x:v/>
      </x:c>
      <x:c r="AO298" s="81" t="str">
        <x:f t="shared" si="26"/>
        <x:v/>
      </x:c>
      <x:c r="AP298" s="81" t="str">
        <x:f t="shared" si="27"/>
        <x:v/>
      </x:c>
      <x:c r="AQ298" s="81" t="str">
        <x:f t="shared" si="28"/>
        <x:v/>
      </x:c>
    </x:row>
    <x:row r="299" spans="1:43">
      <x:c r="A299">
        <x:v>29300</x:v>
      </x:c>
      <x:c r="B299">
        <x:v>70</x:v>
      </x:c>
      <x:c r="C299">
        <x:v>2</x:v>
      </x:c>
      <x:c r="G299">
        <x:v>1</x:v>
      </x:c>
      <x:c r="I299" t="s">
        <x:v>104</x:v>
      </x:c>
      <x:c r="K299" t="s">
        <x:v>105</x:v>
      </x:c>
      <x:c r="M299">
        <x:v>129</x:v>
      </x:c>
      <x:c r="O299" t="s">
        <x:v>101</x:v>
      </x:c>
      <x:c r="AL299" s="81">
        <x:f t="shared" si="29"/>
        <x:v>70</x:v>
      </x:c>
      <x:c r="AM299" s="81" t="str">
        <x:f t="shared" si="24"/>
        <x:v/>
      </x:c>
      <x:c r="AN299" s="81" t="str">
        <x:f t="shared" si="25"/>
        <x:v/>
      </x:c>
      <x:c r="AO299" s="81" t="str">
        <x:f t="shared" si="26"/>
        <x:v/>
      </x:c>
      <x:c r="AP299" s="81" t="str">
        <x:f t="shared" si="27"/>
        <x:v/>
      </x:c>
      <x:c r="AQ299" s="81" t="str">
        <x:f t="shared" si="28"/>
        <x:v/>
      </x:c>
    </x:row>
    <x:row r="300" spans="1:43">
      <x:c r="A300">
        <x:v>29400</x:v>
      </x:c>
      <x:c r="B300">
        <x:v>70</x:v>
      </x:c>
      <x:c r="C300">
        <x:v>2.06666666666667</x:v>
      </x:c>
      <x:c r="G300">
        <x:v>1</x:v>
      </x:c>
      <x:c r="I300" t="s">
        <x:v>100</x:v>
      </x:c>
      <x:c r="K300" t="s">
        <x:v>171</x:v>
      </x:c>
      <x:c r="M300">
        <x:v>129</x:v>
      </x:c>
      <x:c r="O300" t="s">
        <x:v>101</x:v>
      </x:c>
      <x:c r="AL300" s="81">
        <x:f t="shared" si="29"/>
        <x:v>70</x:v>
      </x:c>
      <x:c r="AM300" s="81" t="str">
        <x:f t="shared" si="24"/>
        <x:v/>
      </x:c>
      <x:c r="AN300" s="81" t="str">
        <x:f t="shared" si="25"/>
        <x:v/>
      </x:c>
      <x:c r="AO300" s="81" t="str">
        <x:f t="shared" si="26"/>
        <x:v/>
      </x:c>
      <x:c r="AP300" s="81" t="str">
        <x:f t="shared" si="27"/>
        <x:v/>
      </x:c>
      <x:c r="AQ300" s="81" t="str">
        <x:f t="shared" si="28"/>
        <x:v/>
      </x:c>
    </x:row>
    <x:row r="301" spans="1:43">
      <x:c r="A301">
        <x:v>29500</x:v>
      </x:c>
      <x:c r="B301">
        <x:v>70</x:v>
      </x:c>
      <x:c r="C301">
        <x:v>2.13333333333333</x:v>
      </x:c>
      <x:c r="G301">
        <x:v>3</x:v>
      </x:c>
      <x:c r="I301" t="s">
        <x:v>102</x:v>
      </x:c>
      <x:c r="K301" t="s">
        <x:v>133</x:v>
      </x:c>
      <x:c r="M301">
        <x:v>129</x:v>
      </x:c>
      <x:c r="O301" t="s">
        <x:v>101</x:v>
      </x:c>
      <x:c r="AL301" s="81">
        <x:f t="shared" si="29"/>
        <x:v>70</x:v>
      </x:c>
      <x:c r="AM301" s="81" t="str">
        <x:f t="shared" si="24"/>
        <x:v/>
      </x:c>
      <x:c r="AN301" s="81" t="str">
        <x:f t="shared" si="25"/>
        <x:v/>
      </x:c>
      <x:c r="AO301" s="81" t="str">
        <x:f t="shared" si="26"/>
        <x:v/>
      </x:c>
      <x:c r="AP301" s="81" t="str">
        <x:f t="shared" si="27"/>
        <x:v/>
      </x:c>
      <x:c r="AQ301" s="81" t="str">
        <x:f t="shared" si="28"/>
        <x:v/>
      </x:c>
    </x:row>
    <x:row r="302" spans="1:43">
      <x:c r="A302">
        <x:v>29600</x:v>
      </x:c>
      <x:c r="B302">
        <x:v>70</x:v>
      </x:c>
      <x:c r="C302">
        <x:v>2.2</x:v>
      </x:c>
      <x:c r="G302">
        <x:v>2</x:v>
      </x:c>
      <x:c r="I302" t="s">
        <x:v>103</x:v>
      </x:c>
      <x:c r="K302" t="s">
        <x:v>133</x:v>
      </x:c>
      <x:c r="M302">
        <x:v>129</x:v>
      </x:c>
      <x:c r="O302" t="s">
        <x:v>101</x:v>
      </x:c>
      <x:c r="AL302" s="81">
        <x:f t="shared" si="29"/>
        <x:v>70</x:v>
      </x:c>
      <x:c r="AM302" s="81" t="str">
        <x:f t="shared" si="24"/>
        <x:v/>
      </x:c>
      <x:c r="AN302" s="81" t="str">
        <x:f t="shared" si="25"/>
        <x:v/>
      </x:c>
      <x:c r="AO302" s="81" t="str">
        <x:f t="shared" si="26"/>
        <x:v/>
      </x:c>
      <x:c r="AP302" s="81" t="str">
        <x:f t="shared" si="27"/>
        <x:v/>
      </x:c>
      <x:c r="AQ302" s="81" t="str">
        <x:f t="shared" si="28"/>
        <x:v/>
      </x:c>
    </x:row>
    <x:row r="303" spans="1:43">
      <x:c r="A303">
        <x:v>29700</x:v>
      </x:c>
      <x:c r="B303">
        <x:v>70</x:v>
      </x:c>
      <x:c r="C303">
        <x:v>2.26666666666667</x:v>
      </x:c>
      <x:c r="G303">
        <x:v>3</x:v>
      </x:c>
      <x:c r="I303" t="s">
        <x:v>104</x:v>
      </x:c>
      <x:c r="K303" t="s">
        <x:v>171</x:v>
      </x:c>
      <x:c r="M303">
        <x:v>129</x:v>
      </x:c>
      <x:c r="O303" t="s">
        <x:v>101</x:v>
      </x:c>
      <x:c r="AL303" s="81">
        <x:f t="shared" si="29"/>
        <x:v>70</x:v>
      </x:c>
      <x:c r="AM303" s="81" t="str">
        <x:f t="shared" si="24"/>
        <x:v/>
      </x:c>
      <x:c r="AN303" s="81" t="str">
        <x:f t="shared" si="25"/>
        <x:v/>
      </x:c>
      <x:c r="AO303" s="81" t="str">
        <x:f t="shared" si="26"/>
        <x:v/>
      </x:c>
      <x:c r="AP303" s="81" t="str">
        <x:f t="shared" si="27"/>
        <x:v/>
      </x:c>
      <x:c r="AQ303" s="81" t="str">
        <x:f t="shared" si="28"/>
        <x:v/>
      </x:c>
    </x:row>
    <x:row r="304" spans="1:43">
      <x:c r="A304">
        <x:v>29800</x:v>
      </x:c>
      <x:c r="B304">
        <x:v>70</x:v>
      </x:c>
      <x:c r="C304">
        <x:v>2.33333333333333</x:v>
      </x:c>
      <x:c r="G304">
        <x:v>2</x:v>
      </x:c>
      <x:c r="I304" t="s">
        <x:v>100</x:v>
      </x:c>
      <x:c r="K304" t="s">
        <x:v>133</x:v>
      </x:c>
      <x:c r="M304">
        <x:v>129</x:v>
      </x:c>
      <x:c r="O304" t="s">
        <x:v>101</x:v>
      </x:c>
      <x:c r="AL304" s="81">
        <x:f t="shared" si="29"/>
        <x:v>70</x:v>
      </x:c>
      <x:c r="AM304" s="81" t="str">
        <x:f t="shared" si="24"/>
        <x:v/>
      </x:c>
      <x:c r="AN304" s="81" t="str">
        <x:f t="shared" si="25"/>
        <x:v/>
      </x:c>
      <x:c r="AO304" s="81" t="str">
        <x:f t="shared" si="26"/>
        <x:v/>
      </x:c>
      <x:c r="AP304" s="81" t="str">
        <x:f t="shared" si="27"/>
        <x:v/>
      </x:c>
      <x:c r="AQ304" s="81" t="str">
        <x:f t="shared" si="28"/>
        <x:v/>
      </x:c>
    </x:row>
    <x:row r="305" spans="1:43">
      <x:c r="A305">
        <x:v>29900</x:v>
      </x:c>
      <x:c r="B305">
        <x:v>70</x:v>
      </x:c>
      <x:c r="C305">
        <x:v>2.4</x:v>
      </x:c>
      <x:c r="G305">
        <x:v>3</x:v>
      </x:c>
      <x:c r="I305" t="s">
        <x:v>102</x:v>
      </x:c>
      <x:c r="K305" t="s">
        <x:v>133</x:v>
      </x:c>
      <x:c r="M305">
        <x:v>129</x:v>
      </x:c>
      <x:c r="O305" t="s">
        <x:v>101</x:v>
      </x:c>
      <x:c r="AL305" s="81">
        <x:f t="shared" si="29"/>
        <x:v>70</x:v>
      </x:c>
      <x:c r="AM305" s="81" t="str">
        <x:f t="shared" si="24"/>
        <x:v/>
      </x:c>
      <x:c r="AN305" s="81" t="str">
        <x:f t="shared" si="25"/>
        <x:v/>
      </x:c>
      <x:c r="AO305" s="81" t="str">
        <x:f t="shared" si="26"/>
        <x:v/>
      </x:c>
      <x:c r="AP305" s="81" t="str">
        <x:f t="shared" si="27"/>
        <x:v/>
      </x:c>
      <x:c r="AQ305" s="81" t="str">
        <x:f t="shared" si="28"/>
        <x:v/>
      </x:c>
    </x:row>
    <x:row r="306" spans="1:43">
      <x:c r="A306">
        <x:v>30000</x:v>
      </x:c>
      <x:c r="B306">
        <x:v>70</x:v>
      </x:c>
      <x:c r="C306">
        <x:v>2.46666666666667</x:v>
      </x:c>
      <x:c r="G306">
        <x:v>1</x:v>
      </x:c>
      <x:c r="I306" t="s">
        <x:v>103</x:v>
      </x:c>
      <x:c r="K306" t="s">
        <x:v>133</x:v>
      </x:c>
      <x:c r="M306">
        <x:v>129</x:v>
      </x:c>
      <x:c r="O306" t="s">
        <x:v>101</x:v>
      </x:c>
      <x:c r="AL306" s="81">
        <x:f t="shared" si="29"/>
        <x:v>70</x:v>
      </x:c>
      <x:c r="AM306" s="81" t="str">
        <x:f t="shared" si="24"/>
        <x:v/>
      </x:c>
      <x:c r="AN306" s="81" t="str">
        <x:f t="shared" si="25"/>
        <x:v/>
      </x:c>
      <x:c r="AO306" s="81" t="str">
        <x:f t="shared" si="26"/>
        <x:v/>
      </x:c>
      <x:c r="AP306" s="81" t="str">
        <x:f t="shared" si="27"/>
        <x:v/>
      </x:c>
      <x:c r="AQ306" s="81" t="str">
        <x:f t="shared" si="28"/>
        <x:v/>
      </x:c>
    </x:row>
    <x:row r="307" spans="1:43">
      <x:c r="A307">
        <x:v>30100</x:v>
      </x:c>
      <x:c r="B307">
        <x:v>70</x:v>
      </x:c>
      <x:c r="C307">
        <x:v>2.53333333333333</x:v>
      </x:c>
      <x:c r="G307">
        <x:v>2</x:v>
      </x:c>
      <x:c r="I307" t="s">
        <x:v>104</x:v>
      </x:c>
      <x:c r="K307" t="s">
        <x:v>171</x:v>
      </x:c>
      <x:c r="M307">
        <x:v>129</x:v>
      </x:c>
      <x:c r="O307" t="s">
        <x:v>101</x:v>
      </x:c>
      <x:c r="AL307" s="81">
        <x:f t="shared" si="29"/>
        <x:v>70</x:v>
      </x:c>
      <x:c r="AM307" s="81" t="str">
        <x:f t="shared" si="24"/>
        <x:v/>
      </x:c>
      <x:c r="AN307" s="81" t="str">
        <x:f t="shared" si="25"/>
        <x:v/>
      </x:c>
      <x:c r="AO307" s="81" t="str">
        <x:f t="shared" si="26"/>
        <x:v/>
      </x:c>
      <x:c r="AP307" s="81" t="str">
        <x:f t="shared" si="27"/>
        <x:v/>
      </x:c>
      <x:c r="AQ307" s="81" t="str">
        <x:f t="shared" si="28"/>
        <x:v/>
      </x:c>
    </x:row>
    <x:row r="308" spans="1:43">
      <x:c r="A308">
        <x:v>30200</x:v>
      </x:c>
      <x:c r="B308">
        <x:v>70</x:v>
      </x:c>
      <x:c r="C308">
        <x:v>2.6</x:v>
      </x:c>
      <x:c r="G308">
        <x:v>3</x:v>
      </x:c>
      <x:c r="I308" t="s">
        <x:v>100</x:v>
      </x:c>
      <x:c r="K308" t="s">
        <x:v>105</x:v>
      </x:c>
      <x:c r="M308">
        <x:v>129</x:v>
      </x:c>
      <x:c r="O308" t="s">
        <x:v>101</x:v>
      </x:c>
      <x:c r="AL308" s="81">
        <x:f t="shared" si="29"/>
        <x:v>70</x:v>
      </x:c>
      <x:c r="AM308" s="81" t="str">
        <x:f t="shared" si="24"/>
        <x:v/>
      </x:c>
      <x:c r="AN308" s="81" t="str">
        <x:f t="shared" si="25"/>
        <x:v/>
      </x:c>
      <x:c r="AO308" s="81" t="str">
        <x:f t="shared" si="26"/>
        <x:v/>
      </x:c>
      <x:c r="AP308" s="81" t="str">
        <x:f t="shared" si="27"/>
        <x:v/>
      </x:c>
      <x:c r="AQ308" s="81" t="str">
        <x:f t="shared" si="28"/>
        <x:v/>
      </x:c>
    </x:row>
    <x:row r="309" spans="1:43">
      <x:c r="A309">
        <x:v>30300</x:v>
      </x:c>
      <x:c r="B309">
        <x:v>70</x:v>
      </x:c>
      <x:c r="C309">
        <x:v>2.66666666666667</x:v>
      </x:c>
      <x:c r="G309">
        <x:v>1</x:v>
      </x:c>
      <x:c r="I309" t="s">
        <x:v>102</x:v>
      </x:c>
      <x:c r="K309" t="s">
        <x:v>133</x:v>
      </x:c>
      <x:c r="M309">
        <x:v>129</x:v>
      </x:c>
      <x:c r="O309" t="s">
        <x:v>101</x:v>
      </x:c>
      <x:c r="AL309" s="81">
        <x:f t="shared" si="29"/>
        <x:v>70</x:v>
      </x:c>
      <x:c r="AM309" s="81" t="str">
        <x:f t="shared" si="24"/>
        <x:v/>
      </x:c>
      <x:c r="AN309" s="81" t="str">
        <x:f t="shared" si="25"/>
        <x:v/>
      </x:c>
      <x:c r="AO309" s="81" t="str">
        <x:f t="shared" si="26"/>
        <x:v/>
      </x:c>
      <x:c r="AP309" s="81" t="str">
        <x:f t="shared" si="27"/>
        <x:v/>
      </x:c>
      <x:c r="AQ309" s="81" t="str">
        <x:f t="shared" si="28"/>
        <x:v/>
      </x:c>
    </x:row>
    <x:row r="310" spans="1:43">
      <x:c r="A310">
        <x:v>30400</x:v>
      </x:c>
      <x:c r="B310">
        <x:v>70</x:v>
      </x:c>
      <x:c r="C310">
        <x:v>2.73333333333333</x:v>
      </x:c>
      <x:c r="G310">
        <x:v>1</x:v>
      </x:c>
      <x:c r="I310" t="s">
        <x:v>103</x:v>
      </x:c>
      <x:c r="K310" t="s">
        <x:v>133</x:v>
      </x:c>
      <x:c r="M310">
        <x:v>129</x:v>
      </x:c>
      <x:c r="O310" t="s">
        <x:v>101</x:v>
      </x:c>
      <x:c r="AL310" s="81">
        <x:f t="shared" si="29"/>
        <x:v>70</x:v>
      </x:c>
      <x:c r="AM310" s="81" t="str">
        <x:f t="shared" si="24"/>
        <x:v/>
      </x:c>
      <x:c r="AN310" s="81" t="str">
        <x:f t="shared" si="25"/>
        <x:v/>
      </x:c>
      <x:c r="AO310" s="81" t="str">
        <x:f t="shared" si="26"/>
        <x:v/>
      </x:c>
      <x:c r="AP310" s="81" t="str">
        <x:f t="shared" si="27"/>
        <x:v/>
      </x:c>
      <x:c r="AQ310" s="81" t="str">
        <x:f t="shared" si="28"/>
        <x:v/>
      </x:c>
    </x:row>
    <x:row r="311" spans="1:43">
      <x:c r="A311">
        <x:v>30500</x:v>
      </x:c>
      <x:c r="B311">
        <x:v>70</x:v>
      </x:c>
      <x:c r="C311">
        <x:v>2.8</x:v>
      </x:c>
      <x:c r="G311">
        <x:v>1</x:v>
      </x:c>
      <x:c r="I311" t="s">
        <x:v>110</x:v>
      </x:c>
      <x:c r="K311" t="s">
        <x:v>171</x:v>
      </x:c>
      <x:c r="M311">
        <x:v>129</x:v>
      </x:c>
      <x:c r="O311" t="s">
        <x:v>101</x:v>
      </x:c>
      <x:c r="AL311" s="81">
        <x:f t="shared" si="29"/>
        <x:v>70</x:v>
      </x:c>
      <x:c r="AM311" s="81" t="str">
        <x:f t="shared" si="24"/>
        <x:v/>
      </x:c>
      <x:c r="AN311" s="81" t="str">
        <x:f t="shared" si="25"/>
        <x:v/>
      </x:c>
      <x:c r="AO311" s="81" t="str">
        <x:f t="shared" si="26"/>
        <x:v/>
      </x:c>
      <x:c r="AP311" s="81" t="str">
        <x:f t="shared" si="27"/>
        <x:v/>
      </x:c>
      <x:c r="AQ311" s="81" t="str">
        <x:f t="shared" si="28"/>
        <x:v/>
      </x:c>
    </x:row>
    <x:row r="312" spans="1:43">
      <x:c r="A312">
        <x:v>30600</x:v>
      </x:c>
      <x:c r="B312">
        <x:v>70</x:v>
      </x:c>
      <x:c r="C312">
        <x:v>2.86666666666667</x:v>
      </x:c>
      <x:c r="G312">
        <x:v>5</x:v>
      </x:c>
      <x:c r="I312" t="s">
        <x:v>107</x:v>
      </x:c>
      <x:c r="K312" t="s">
        <x:v>171</x:v>
      </x:c>
      <x:c r="M312">
        <x:v>129</x:v>
      </x:c>
      <x:c r="O312" t="s">
        <x:v>101</x:v>
      </x:c>
      <x:c r="AL312" s="81">
        <x:f t="shared" si="29"/>
        <x:v>70</x:v>
      </x:c>
      <x:c r="AM312" s="81" t="str">
        <x:f t="shared" si="24"/>
        <x:v/>
      </x:c>
      <x:c r="AN312" s="81" t="str">
        <x:f t="shared" si="25"/>
        <x:v/>
      </x:c>
      <x:c r="AO312" s="81" t="str">
        <x:f t="shared" si="26"/>
        <x:v/>
      </x:c>
      <x:c r="AP312" s="81" t="str">
        <x:f t="shared" si="27"/>
        <x:v/>
      </x:c>
      <x:c r="AQ312" s="81" t="str">
        <x:f t="shared" si="28"/>
        <x:v/>
      </x:c>
    </x:row>
    <x:row r="313" spans="1:43">
      <x:c r="A313">
        <x:v>30700</x:v>
      </x:c>
      <x:c r="B313">
        <x:v>70</x:v>
      </x:c>
      <x:c r="C313">
        <x:v>3.7</x:v>
      </x:c>
      <x:c r="D313">
        <x:v>1</x:v>
      </x:c>
      <x:c r="H313">
        <x:v>1</x:v>
      </x:c>
      <x:c r="AL313" s="81" t="str">
        <x:f t="shared" si="29"/>
        <x:v>70B</x:v>
      </x:c>
      <x:c r="AM313" s="81" t="str">
        <x:f t="shared" si="24"/>
        <x:v/>
      </x:c>
      <x:c r="AN313" s="81" t="str">
        <x:f t="shared" si="25"/>
        <x:v/>
      </x:c>
      <x:c r="AO313" s="81" t="str">
        <x:f t="shared" si="26"/>
        <x:v/>
      </x:c>
      <x:c r="AP313" s="81" t="str">
        <x:f t="shared" si="27"/>
        <x:v/>
      </x:c>
      <x:c r="AQ313" s="81" t="str">
        <x:f t="shared" si="28"/>
        <x:v/>
      </x:c>
    </x:row>
    <x:row r="314" spans="1:43">
      <x:c r="A314">
        <x:v>30800</x:v>
      </x:c>
      <x:c r="B314">
        <x:v>71</x:v>
      </x:c>
      <x:c r="C314">
        <x:v>0</x:v>
      </x:c>
      <x:c r="AL314" s="81">
        <x:f t="shared" si="29"/>
        <x:v>71</x:v>
      </x:c>
      <x:c r="AM314" s="81" t="str">
        <x:f t="shared" si="24"/>
        <x:v/>
      </x:c>
      <x:c r="AN314" s="81" t="str">
        <x:f t="shared" si="25"/>
        <x:v/>
      </x:c>
      <x:c r="AO314" s="81" t="str">
        <x:f t="shared" si="26"/>
        <x:v/>
      </x:c>
      <x:c r="AP314" s="81" t="str">
        <x:f t="shared" si="27"/>
        <x:v/>
      </x:c>
      <x:c r="AQ314" s="81" t="str">
        <x:f t="shared" si="28"/>
        <x:v/>
      </x:c>
    </x:row>
    <x:row r="315" spans="1:43">
      <x:c r="A315">
        <x:v>30900</x:v>
      </x:c>
      <x:c r="B315">
        <x:v>72</x:v>
      </x:c>
      <x:c r="C315">
        <x:v>0</x:v>
      </x:c>
      <x:c r="D315">
        <x:v>1</x:v>
      </x:c>
      <x:c r="H315">
        <x:v>1</x:v>
      </x:c>
      <x:c r="M315">
        <x:v>130</x:v>
      </x:c>
      <x:c r="O315" t="s">
        <x:v>116</x:v>
      </x:c>
      <x:c r="AL315" s="81" t="str">
        <x:f t="shared" si="29"/>
        <x:v>72B</x:v>
      </x:c>
      <x:c r="AM315" s="81" t="str">
        <x:f t="shared" si="24"/>
        <x:v/>
      </x:c>
      <x:c r="AN315" s="81" t="str">
        <x:f t="shared" si="25"/>
        <x:v/>
      </x:c>
      <x:c r="AO315" s="81" t="str">
        <x:f t="shared" si="26"/>
        <x:v/>
      </x:c>
      <x:c r="AP315" s="81" t="str">
        <x:f t="shared" si="27"/>
        <x:v/>
      </x:c>
      <x:c r="AQ315" s="81" t="str">
        <x:f t="shared" si="28"/>
        <x:v/>
      </x:c>
    </x:row>
    <x:row r="316" spans="1:43">
      <x:c r="A316">
        <x:v>31000</x:v>
      </x:c>
      <x:c r="B316">
        <x:v>72</x:v>
      </x:c>
      <x:c r="C316">
        <x:v>1.26666666666667</x:v>
      </x:c>
      <x:c r="I316" t="s">
        <x:v>110</x:v>
      </x:c>
      <x:c r="J316">
        <x:v>0.5</x:v>
      </x:c>
      <x:c r="AL316" s="81">
        <x:f t="shared" si="29"/>
        <x:v>72</x:v>
      </x:c>
      <x:c r="AM316" s="81" t="str">
        <x:f t="shared" si="24"/>
        <x:v/>
      </x:c>
      <x:c r="AN316" s="81" t="str">
        <x:f t="shared" si="25"/>
        <x:v/>
      </x:c>
      <x:c r="AO316" s="81" t="str">
        <x:f t="shared" si="26"/>
        <x:v/>
      </x:c>
      <x:c r="AP316" s="81" t="str">
        <x:f t="shared" si="27"/>
        <x:v/>
      </x:c>
      <x:c r="AQ316" s="81" t="str">
        <x:f t="shared" si="28"/>
        <x:v/>
      </x:c>
    </x:row>
    <x:row r="317" spans="1:43">
      <x:c r="A317">
        <x:v>31100</x:v>
      </x:c>
      <x:c r="B317">
        <x:v>73</x:v>
      </x:c>
      <x:c r="C317">
        <x:v>0</x:v>
      </x:c>
      <x:c r="D317">
        <x:v>1</x:v>
      </x:c>
      <x:c r="H317">
        <x:v>1</x:v>
      </x:c>
      <x:c r="M317">
        <x:v>331</x:v>
      </x:c>
      <x:c r="O317" t="s">
        <x:v>116</x:v>
      </x:c>
      <x:c r="AL317" s="81" t="str">
        <x:f t="shared" si="29"/>
        <x:v>73B</x:v>
      </x:c>
      <x:c r="AM317" s="81" t="str">
        <x:f t="shared" si="24"/>
        <x:v/>
      </x:c>
      <x:c r="AN317" s="81" t="str">
        <x:f t="shared" si="25"/>
        <x:v/>
      </x:c>
      <x:c r="AO317" s="81" t="str">
        <x:f t="shared" si="26"/>
        <x:v/>
      </x:c>
      <x:c r="AP317" s="81" t="str">
        <x:f t="shared" si="27"/>
        <x:v/>
      </x:c>
      <x:c r="AQ317" s="81" t="str">
        <x:f t="shared" si="28"/>
        <x:v/>
      </x:c>
    </x:row>
    <x:row r="318" spans="1:43">
      <x:c r="A318">
        <x:v>31200</x:v>
      </x:c>
      <x:c r="B318">
        <x:v>73</x:v>
      </x:c>
      <x:c r="C318">
        <x:v>3.06666666666667</x:v>
      </x:c>
      <x:c r="G318">
        <x:v>1</x:v>
      </x:c>
      <x:c r="I318" t="s">
        <x:v>100</x:v>
      </x:c>
      <x:c r="AL318" s="81">
        <x:f t="shared" si="29"/>
        <x:v>73</x:v>
      </x:c>
      <x:c r="AM318" s="81" t="str">
        <x:f t="shared" si="24"/>
        <x:v/>
      </x:c>
      <x:c r="AN318" s="81" t="str">
        <x:f t="shared" si="25"/>
        <x:v/>
      </x:c>
      <x:c r="AO318" s="81" t="str">
        <x:f t="shared" si="26"/>
        <x:v/>
      </x:c>
      <x:c r="AP318" s="81" t="str">
        <x:f t="shared" si="27"/>
        <x:v/>
      </x:c>
      <x:c r="AQ318" s="81" t="str">
        <x:f t="shared" si="28"/>
        <x:v/>
      </x:c>
    </x:row>
    <x:row r="319" spans="1:43">
      <x:c r="A319">
        <x:v>31300</x:v>
      </x:c>
      <x:c r="B319">
        <x:v>73</x:v>
      </x:c>
      <x:c r="C319">
        <x:v>3.3</x:v>
      </x:c>
      <x:c r="G319">
        <x:v>1</x:v>
      </x:c>
      <x:c r="I319" t="s">
        <x:v>102</x:v>
      </x:c>
      <x:c r="AL319" s="81">
        <x:f t="shared" si="29"/>
        <x:v>73</x:v>
      </x:c>
      <x:c r="AM319" s="81" t="str">
        <x:f t="shared" si="24"/>
        <x:v/>
      </x:c>
      <x:c r="AN319" s="81" t="str">
        <x:f t="shared" si="25"/>
        <x:v/>
      </x:c>
      <x:c r="AO319" s="81" t="str">
        <x:f t="shared" si="26"/>
        <x:v/>
      </x:c>
      <x:c r="AP319" s="81" t="str">
        <x:f t="shared" si="27"/>
        <x:v/>
      </x:c>
      <x:c r="AQ319" s="81" t="str">
        <x:f t="shared" si="28"/>
        <x:v/>
      </x:c>
    </x:row>
    <x:row r="320" spans="1:43">
      <x:c r="A320">
        <x:v>31400</x:v>
      </x:c>
      <x:c r="B320">
        <x:v>73</x:v>
      </x:c>
      <x:c r="C320">
        <x:v>3.5</x:v>
      </x:c>
      <x:c r="G320">
        <x:v>2</x:v>
      </x:c>
      <x:c r="I320" t="s">
        <x:v>103</x:v>
      </x:c>
      <x:c r="AL320" s="81">
        <x:f t="shared" si="29"/>
        <x:v>73</x:v>
      </x:c>
      <x:c r="AM320" s="81" t="str">
        <x:f t="shared" si="24"/>
        <x:v/>
      </x:c>
      <x:c r="AN320" s="81" t="str">
        <x:f t="shared" si="25"/>
        <x:v/>
      </x:c>
      <x:c r="AO320" s="81" t="str">
        <x:f t="shared" si="26"/>
        <x:v/>
      </x:c>
      <x:c r="AP320" s="81" t="str">
        <x:f t="shared" si="27"/>
        <x:v/>
      </x:c>
      <x:c r="AQ320" s="81" t="str">
        <x:f t="shared" si="28"/>
        <x:v/>
      </x:c>
    </x:row>
    <x:row r="321" spans="1:43">
      <x:c r="A321">
        <x:v>31500</x:v>
      </x:c>
      <x:c r="B321">
        <x:v>73</x:v>
      </x:c>
      <x:c r="C321">
        <x:v>3.7</x:v>
      </x:c>
      <x:c r="G321">
        <x:v>1</x:v>
      </x:c>
      <x:c r="I321" t="s">
        <x:v>104</x:v>
      </x:c>
      <x:c r="AL321" s="81">
        <x:f t="shared" si="29"/>
        <x:v>73</x:v>
      </x:c>
      <x:c r="AM321" s="81" t="str">
        <x:f t="shared" si="24"/>
        <x:v/>
      </x:c>
      <x:c r="AN321" s="81" t="str">
        <x:f t="shared" si="25"/>
        <x:v/>
      </x:c>
      <x:c r="AO321" s="81" t="str">
        <x:f t="shared" si="26"/>
        <x:v/>
      </x:c>
      <x:c r="AP321" s="81" t="str">
        <x:f t="shared" si="27"/>
        <x:v/>
      </x:c>
      <x:c r="AQ321" s="81" t="str">
        <x:f t="shared" si="28"/>
        <x:v/>
      </x:c>
    </x:row>
    <x:row r="322" spans="1:43">
      <x:c r="A322">
        <x:v>31600</x:v>
      </x:c>
      <x:c r="B322">
        <x:v>73</x:v>
      </x:c>
      <x:c r="C322">
        <x:v>3.9</x:v>
      </x:c>
      <x:c r="G322">
        <x:v>1</x:v>
      </x:c>
      <x:c r="I322" t="s">
        <x:v>100</x:v>
      </x:c>
      <x:c r="AL322" s="81">
        <x:f t="shared" si="29"/>
        <x:v>73</x:v>
      </x:c>
      <x:c r="AM322" s="81" t="str">
        <x:f t="shared" si="24"/>
        <x:v/>
      </x:c>
      <x:c r="AN322" s="81" t="str">
        <x:f t="shared" si="25"/>
        <x:v/>
      </x:c>
      <x:c r="AO322" s="81" t="str">
        <x:f t="shared" si="26"/>
        <x:v/>
      </x:c>
      <x:c r="AP322" s="81" t="str">
        <x:f t="shared" si="27"/>
        <x:v/>
      </x:c>
      <x:c r="AQ322" s="81" t="str">
        <x:f t="shared" si="28"/>
        <x:v/>
      </x:c>
    </x:row>
    <x:row r="323" spans="1:43">
      <x:c r="A323">
        <x:v>31700</x:v>
      </x:c>
      <x:c r="B323">
        <x:v>73</x:v>
      </x:c>
      <x:c r="C323">
        <x:v>4.1</x:v>
      </x:c>
      <x:c r="G323">
        <x:v>3</x:v>
      </x:c>
      <x:c r="I323" t="s">
        <x:v>102</x:v>
      </x:c>
      <x:c r="AL323" s="81">
        <x:f t="shared" si="29"/>
        <x:v>73</x:v>
      </x:c>
      <x:c r="AM323" s="81" t="str">
        <x:f t="shared" si="24"/>
        <x:v/>
      </x:c>
      <x:c r="AN323" s="81" t="str">
        <x:f t="shared" si="25"/>
        <x:v/>
      </x:c>
      <x:c r="AO323" s="81" t="str">
        <x:f t="shared" si="26"/>
        <x:v/>
      </x:c>
      <x:c r="AP323" s="81" t="str">
        <x:f t="shared" si="27"/>
        <x:v/>
      </x:c>
      <x:c r="AQ323" s="81" t="str">
        <x:f t="shared" si="28"/>
        <x:v/>
      </x:c>
    </x:row>
    <x:row r="324" spans="1:43">
      <x:c r="A324">
        <x:v>31800</x:v>
      </x:c>
      <x:c r="B324">
        <x:v>73</x:v>
      </x:c>
      <x:c r="C324">
        <x:v>4.633333</x:v>
      </x:c>
      <x:c r="D324">
        <x:v>1</x:v>
      </x:c>
      <x:c r="H324">
        <x:v>0</x:v>
      </x:c>
      <x:c r="AL324" s="81" t="str">
        <x:f t="shared" si="29"/>
        <x:v>73B</x:v>
      </x:c>
      <x:c r="AM324" s="81" t="str">
        <x:f t="shared" si="24"/>
        <x:v/>
      </x:c>
      <x:c r="AN324" s="81" t="str">
        <x:f t="shared" si="25"/>
        <x:v/>
      </x:c>
      <x:c r="AO324" s="81" t="str">
        <x:f t="shared" si="26"/>
        <x:v/>
      </x:c>
      <x:c r="AP324" s="81" t="str">
        <x:f t="shared" si="27"/>
        <x:v/>
      </x:c>
      <x:c r="AQ324" s="81" t="str">
        <x:f t="shared" si="28"/>
        <x:v/>
      </x:c>
    </x:row>
    <x:row r="325" spans="1:43">
      <x:c r="A325">
        <x:v>31900</x:v>
      </x:c>
      <x:c r="B325">
        <x:v>74</x:v>
      </x:c>
      <x:c r="C325">
        <x:v>0.333333333333333</x:v>
      </x:c>
      <x:c r="G325">
        <x:v>1</x:v>
      </x:c>
      <x:c r="I325" t="s">
        <x:v>100</x:v>
      </x:c>
      <x:c r="K325" t="s">
        <x:v>133</x:v>
      </x:c>
      <x:c r="M325">
        <x:v>381</x:v>
      </x:c>
      <x:c r="O325" t="s">
        <x:v>101</x:v>
      </x:c>
      <x:c r="AG325" s="80">
        <x:v>1</x:v>
      </x:c>
      <x:c r="AL325" s="81">
        <x:f t="shared" si="29"/>
        <x:v>74</x:v>
      </x:c>
      <x:c r="AM325" s="81" t="str">
        <x:f t="shared" si="24"/>
        <x:v/>
      </x:c>
      <x:c r="AN325" s="81" t="str">
        <x:f t="shared" si="25"/>
        <x:v/>
      </x:c>
      <x:c r="AO325" s="81" t="str">
        <x:f t="shared" si="26"/>
        <x:v/>
      </x:c>
      <x:c r="AP325" s="81" t="str">
        <x:f t="shared" si="27"/>
        <x:v/>
      </x:c>
      <x:c r="AQ325" s="81" t="str">
        <x:f t="shared" si="28"/>
        <x:v/>
      </x:c>
    </x:row>
    <x:row r="326" spans="1:43">
      <x:c r="A326">
        <x:v>32000</x:v>
      </x:c>
      <x:c r="B326">
        <x:v>74</x:v>
      </x:c>
      <x:c r="C326">
        <x:v>0.633333333333333</x:v>
      </x:c>
      <x:c r="G326">
        <x:v>1</x:v>
      </x:c>
      <x:c r="I326" t="s">
        <x:v>102</x:v>
      </x:c>
      <x:c r="K326" t="s">
        <x:v>133</x:v>
      </x:c>
      <x:c r="M326">
        <x:v>381</x:v>
      </x:c>
      <x:c r="O326" t="s">
        <x:v>101</x:v>
      </x:c>
      <x:c r="AG326" s="80">
        <x:v>1</x:v>
      </x:c>
      <x:c r="AL326" s="81">
        <x:f t="shared" si="29"/>
        <x:v>74</x:v>
      </x:c>
      <x:c r="AM326" s="81" t="str">
        <x:f t="shared" si="24"/>
        <x:v/>
      </x:c>
      <x:c r="AN326" s="81" t="str">
        <x:f t="shared" si="25"/>
        <x:v/>
      </x:c>
      <x:c r="AO326" s="81" t="str">
        <x:f t="shared" si="26"/>
        <x:v/>
      </x:c>
      <x:c r="AP326" s="81" t="str">
        <x:f t="shared" si="27"/>
        <x:v/>
      </x:c>
      <x:c r="AQ326" s="81" t="str">
        <x:f t="shared" si="28"/>
        <x:v/>
      </x:c>
    </x:row>
    <x:row r="327" spans="1:43">
      <x:c r="A327">
        <x:v>32100</x:v>
      </x:c>
      <x:c r="B327">
        <x:v>74</x:v>
      </x:c>
      <x:c r="C327">
        <x:v>0.933333333333333</x:v>
      </x:c>
      <x:c r="G327">
        <x:v>2</x:v>
      </x:c>
      <x:c r="I327" t="s">
        <x:v>103</x:v>
      </x:c>
      <x:c r="K327" t="s">
        <x:v>133</x:v>
      </x:c>
      <x:c r="M327">
        <x:v>381</x:v>
      </x:c>
      <x:c r="O327" t="s">
        <x:v>101</x:v>
      </x:c>
      <x:c r="AG327" s="80">
        <x:v>2</x:v>
      </x:c>
      <x:c r="AL327" s="81">
        <x:f t="shared" si="29"/>
        <x:v>74</x:v>
      </x:c>
      <x:c r="AM327" s="81" t="str">
        <x:f t="shared" ref="AM327:AM390" si="30">IF($F$7=2,$B$7,"")</x:f>
        <x:v/>
      </x:c>
      <x:c r="AN327" s="81" t="str">
        <x:f t="shared" ref="AN327:AN390" si="31">IF($F$7=3,$B$7,"")</x:f>
        <x:v/>
      </x:c>
      <x:c r="AO327" s="81" t="str">
        <x:f t="shared" ref="AO327:AO390" si="32">IF($F$7=4,$B$7,"")</x:f>
        <x:v/>
      </x:c>
      <x:c r="AP327" s="81" t="str">
        <x:f t="shared" ref="AP327:AP390" si="33">IF($F$7=5,$B$7,"")</x:f>
        <x:v/>
      </x:c>
      <x:c r="AQ327" s="81" t="str">
        <x:f t="shared" ref="AQ327:AQ390" si="34">IF($F$7=6,$B$7,"")</x:f>
        <x:v/>
      </x:c>
    </x:row>
    <x:row r="328" spans="1:43">
      <x:c r="A328">
        <x:v>32200</x:v>
      </x:c>
      <x:c r="B328">
        <x:v>75</x:v>
      </x:c>
      <x:c r="C328">
        <x:v>0.733333333333333</x:v>
      </x:c>
      <x:c r="I328" t="s">
        <x:v>112</x:v>
      </x:c>
      <x:c r="K328" t="s">
        <x:v>171</x:v>
      </x:c>
      <x:c r="M328">
        <x:v>381</x:v>
      </x:c>
      <x:c r="O328" t="s">
        <x:v>101</x:v>
      </x:c>
      <x:c r="AL328" s="81">
        <x:f t="shared" ref="AL328:AL391" si="35">IF(ISBLANK(D328),B328,B328&amp;"B")</x:f>
        <x:v>75</x:v>
      </x:c>
      <x:c r="AM328" s="81" t="str">
        <x:f t="shared" si="30"/>
        <x:v/>
      </x:c>
      <x:c r="AN328" s="81" t="str">
        <x:f t="shared" si="31"/>
        <x:v/>
      </x:c>
      <x:c r="AO328" s="81" t="str">
        <x:f t="shared" si="32"/>
        <x:v/>
      </x:c>
      <x:c r="AP328" s="81" t="str">
        <x:f t="shared" si="33"/>
        <x:v/>
      </x:c>
      <x:c r="AQ328" s="81" t="str">
        <x:f t="shared" si="34"/>
        <x:v/>
      </x:c>
    </x:row>
    <x:row r="329" spans="1:43">
      <x:c r="A329">
        <x:v>32300</x:v>
      </x:c>
      <x:c r="B329">
        <x:v>76</x:v>
      </x:c>
      <x:c r="C329">
        <x:v>0</x:v>
      </x:c>
      <x:c r="AL329" s="81">
        <x:f t="shared" si="35"/>
        <x:v>76</x:v>
      </x:c>
      <x:c r="AM329" s="81" t="str">
        <x:f t="shared" si="30"/>
        <x:v/>
      </x:c>
      <x:c r="AN329" s="81" t="str">
        <x:f t="shared" si="31"/>
        <x:v/>
      </x:c>
      <x:c r="AO329" s="81" t="str">
        <x:f t="shared" si="32"/>
        <x:v/>
      </x:c>
      <x:c r="AP329" s="81" t="str">
        <x:f t="shared" si="33"/>
        <x:v/>
      </x:c>
      <x:c r="AQ329" s="81" t="str">
        <x:f t="shared" si="34"/>
        <x:v/>
      </x:c>
    </x:row>
    <x:row r="330" spans="1:43">
      <x:c r="A330">
        <x:v>32400</x:v>
      </x:c>
      <x:c r="B330">
        <x:v>77</x:v>
      </x:c>
      <x:c r="C330">
        <x:v>0.6</x:v>
      </x:c>
      <x:c r="I330" t="s">
        <x:v>100</x:v>
      </x:c>
      <x:c r="K330" t="s">
        <x:v>172</x:v>
      </x:c>
      <x:c r="M330">
        <x:v>381</x:v>
      </x:c>
      <x:c r="O330" t="s">
        <x:v>101</x:v>
      </x:c>
      <x:c r="AG330" s="80">
        <x:v>2</x:v>
      </x:c>
      <x:c r="AL330" s="81">
        <x:f t="shared" si="35"/>
        <x:v>77</x:v>
      </x:c>
      <x:c r="AM330" s="81" t="str">
        <x:f t="shared" si="30"/>
        <x:v/>
      </x:c>
      <x:c r="AN330" s="81" t="str">
        <x:f t="shared" si="31"/>
        <x:v/>
      </x:c>
      <x:c r="AO330" s="81" t="str">
        <x:f t="shared" si="32"/>
        <x:v/>
      </x:c>
      <x:c r="AP330" s="81" t="str">
        <x:f t="shared" si="33"/>
        <x:v/>
      </x:c>
      <x:c r="AQ330" s="81" t="str">
        <x:f t="shared" si="34"/>
        <x:v/>
      </x:c>
    </x:row>
    <x:row r="331" spans="1:43">
      <x:c r="A331">
        <x:v>32500</x:v>
      </x:c>
      <x:c r="B331">
        <x:v>78</x:v>
      </x:c>
      <x:c r="C331">
        <x:v>2.66666666666667</x:v>
      </x:c>
      <x:c r="M331"/>
      <x:c r="AL331" s="81">
        <x:f t="shared" si="35"/>
        <x:v>78</x:v>
      </x:c>
      <x:c r="AM331" s="81" t="str">
        <x:f t="shared" si="30"/>
        <x:v/>
      </x:c>
      <x:c r="AN331" s="81" t="str">
        <x:f t="shared" si="31"/>
        <x:v/>
      </x:c>
      <x:c r="AO331" s="81" t="str">
        <x:f t="shared" si="32"/>
        <x:v/>
      </x:c>
      <x:c r="AP331" s="81" t="str">
        <x:f t="shared" si="33"/>
        <x:v/>
      </x:c>
      <x:c r="AQ331" s="81" t="str">
        <x:f t="shared" si="34"/>
        <x:v/>
      </x:c>
    </x:row>
    <x:row r="332" spans="1:43">
      <x:c r="A332">
        <x:v>32600</x:v>
      </x:c>
      <x:c r="B332">
        <x:v>79</x:v>
      </x:c>
      <x:c r="C332">
        <x:v>0.266666666666667</x:v>
      </x:c>
      <x:c r="G332">
        <x:v>1</x:v>
      </x:c>
      <x:c r="I332" t="s">
        <x:v>100</x:v>
      </x:c>
      <x:c r="K332" t="s">
        <x:v>133</x:v>
      </x:c>
      <x:c r="AG332" s="80">
        <x:v>1</x:v>
      </x:c>
      <x:c r="AL332" s="81">
        <x:f t="shared" si="35"/>
        <x:v>79</x:v>
      </x:c>
      <x:c r="AM332" s="81" t="str">
        <x:f t="shared" si="30"/>
        <x:v/>
      </x:c>
      <x:c r="AN332" s="81" t="str">
        <x:f t="shared" si="31"/>
        <x:v/>
      </x:c>
      <x:c r="AO332" s="81" t="str">
        <x:f t="shared" si="32"/>
        <x:v/>
      </x:c>
      <x:c r="AP332" s="81" t="str">
        <x:f t="shared" si="33"/>
        <x:v/>
      </x:c>
      <x:c r="AQ332" s="81" t="str">
        <x:f t="shared" si="34"/>
        <x:v/>
      </x:c>
    </x:row>
    <x:row r="333" spans="1:43">
      <x:c r="A333">
        <x:v>32700</x:v>
      </x:c>
      <x:c r="B333">
        <x:v>79</x:v>
      </x:c>
      <x:c r="C333">
        <x:v>0.4</x:v>
      </x:c>
      <x:c r="G333">
        <x:v>2</x:v>
      </x:c>
      <x:c r="I333" t="s">
        <x:v>102</x:v>
      </x:c>
      <x:c r="K333" t="s">
        <x:v>133</x:v>
      </x:c>
      <x:c r="AG333" s="80">
        <x:v>1</x:v>
      </x:c>
      <x:c r="AL333" s="81">
        <x:f t="shared" si="35"/>
        <x:v>79</x:v>
      </x:c>
      <x:c r="AM333" s="81" t="str">
        <x:f t="shared" si="30"/>
        <x:v/>
      </x:c>
      <x:c r="AN333" s="81" t="str">
        <x:f t="shared" si="31"/>
        <x:v/>
      </x:c>
      <x:c r="AO333" s="81" t="str">
        <x:f t="shared" si="32"/>
        <x:v/>
      </x:c>
      <x:c r="AP333" s="81" t="str">
        <x:f t="shared" si="33"/>
        <x:v/>
      </x:c>
      <x:c r="AQ333" s="81" t="str">
        <x:f t="shared" si="34"/>
        <x:v/>
      </x:c>
    </x:row>
    <x:row r="334" spans="1:43">
      <x:c r="A334">
        <x:v>32800</x:v>
      </x:c>
      <x:c r="B334">
        <x:v>79</x:v>
      </x:c>
      <x:c r="C334">
        <x:v>0.533333333333333</x:v>
      </x:c>
      <x:c r="G334">
        <x:v>1</x:v>
      </x:c>
      <x:c r="I334" t="s">
        <x:v>103</x:v>
      </x:c>
      <x:c r="K334" t="s">
        <x:v>133</x:v>
      </x:c>
      <x:c r="AG334" s="80">
        <x:v>1</x:v>
      </x:c>
      <x:c r="AL334" s="81">
        <x:f t="shared" si="35"/>
        <x:v>79</x:v>
      </x:c>
      <x:c r="AM334" s="81" t="str">
        <x:f t="shared" si="30"/>
        <x:v/>
      </x:c>
      <x:c r="AN334" s="81" t="str">
        <x:f t="shared" si="31"/>
        <x:v/>
      </x:c>
      <x:c r="AO334" s="81" t="str">
        <x:f t="shared" si="32"/>
        <x:v/>
      </x:c>
      <x:c r="AP334" s="81" t="str">
        <x:f t="shared" si="33"/>
        <x:v/>
      </x:c>
      <x:c r="AQ334" s="81" t="str">
        <x:f t="shared" si="34"/>
        <x:v/>
      </x:c>
    </x:row>
    <x:row r="335" spans="1:43">
      <x:c r="A335">
        <x:v>32900</x:v>
      </x:c>
      <x:c r="B335">
        <x:v>79</x:v>
      </x:c>
      <x:c r="C335">
        <x:v>0.666666666666667</x:v>
      </x:c>
      <x:c r="G335">
        <x:v>1</x:v>
      </x:c>
      <x:c r="I335" t="s">
        <x:v>104</x:v>
      </x:c>
      <x:c r="K335" t="s">
        <x:v>133</x:v>
      </x:c>
      <x:c r="AG335" s="80">
        <x:v>1</x:v>
      </x:c>
      <x:c r="AL335" s="81">
        <x:f t="shared" si="35"/>
        <x:v>79</x:v>
      </x:c>
      <x:c r="AM335" s="81" t="str">
        <x:f t="shared" si="30"/>
        <x:v/>
      </x:c>
      <x:c r="AN335" s="81" t="str">
        <x:f t="shared" si="31"/>
        <x:v/>
      </x:c>
      <x:c r="AO335" s="81" t="str">
        <x:f t="shared" si="32"/>
        <x:v/>
      </x:c>
      <x:c r="AP335" s="81" t="str">
        <x:f t="shared" si="33"/>
        <x:v/>
      </x:c>
      <x:c r="AQ335" s="81" t="str">
        <x:f t="shared" si="34"/>
        <x:v/>
      </x:c>
    </x:row>
    <x:row r="336" spans="1:43">
      <x:c r="A336">
        <x:v>33000</x:v>
      </x:c>
      <x:c r="B336">
        <x:v>79</x:v>
      </x:c>
      <x:c r="C336">
        <x:v>0.8</x:v>
      </x:c>
      <x:c r="G336">
        <x:v>2</x:v>
      </x:c>
      <x:c r="I336" t="s">
        <x:v>100</x:v>
      </x:c>
      <x:c r="K336" t="s">
        <x:v>133</x:v>
      </x:c>
      <x:c r="AG336" s="80">
        <x:v>1</x:v>
      </x:c>
      <x:c r="AL336" s="81">
        <x:f t="shared" si="35"/>
        <x:v>79</x:v>
      </x:c>
      <x:c r="AM336" s="81" t="str">
        <x:f t="shared" si="30"/>
        <x:v/>
      </x:c>
      <x:c r="AN336" s="81" t="str">
        <x:f t="shared" si="31"/>
        <x:v/>
      </x:c>
      <x:c r="AO336" s="81" t="str">
        <x:f t="shared" si="32"/>
        <x:v/>
      </x:c>
      <x:c r="AP336" s="81" t="str">
        <x:f t="shared" si="33"/>
        <x:v/>
      </x:c>
      <x:c r="AQ336" s="81" t="str">
        <x:f t="shared" si="34"/>
        <x:v/>
      </x:c>
    </x:row>
    <x:row r="337" spans="1:43">
      <x:c r="A337">
        <x:v>33100</x:v>
      </x:c>
      <x:c r="B337">
        <x:v>79</x:v>
      </x:c>
      <x:c r="C337">
        <x:v>0.933333333333333</x:v>
      </x:c>
      <x:c r="G337">
        <x:v>3</x:v>
      </x:c>
      <x:c r="I337" t="s">
        <x:v>102</x:v>
      </x:c>
      <x:c r="K337" t="s">
        <x:v>133</x:v>
      </x:c>
      <x:c r="AG337" s="80">
        <x:v>2</x:v>
      </x:c>
      <x:c r="AL337" s="81">
        <x:f t="shared" si="35"/>
        <x:v>79</x:v>
      </x:c>
      <x:c r="AM337" s="81" t="str">
        <x:f t="shared" si="30"/>
        <x:v/>
      </x:c>
      <x:c r="AN337" s="81" t="str">
        <x:f t="shared" si="31"/>
        <x:v/>
      </x:c>
      <x:c r="AO337" s="81" t="str">
        <x:f t="shared" si="32"/>
        <x:v/>
      </x:c>
      <x:c r="AP337" s="81" t="str">
        <x:f t="shared" si="33"/>
        <x:v/>
      </x:c>
      <x:c r="AQ337" s="81" t="str">
        <x:f t="shared" si="34"/>
        <x:v/>
      </x:c>
    </x:row>
    <x:row r="338" spans="1:43">
      <x:c r="A338">
        <x:v>33200</x:v>
      </x:c>
      <x:c r="B338">
        <x:v>80</x:v>
      </x:c>
      <x:c r="C338">
        <x:v>0.65</x:v>
      </x:c>
      <x:c r="G338">
        <x:v>1</x:v>
      </x:c>
      <x:c r="I338" t="s">
        <x:v>102</x:v>
      </x:c>
      <x:c r="K338" t="s">
        <x:v>171</x:v>
      </x:c>
      <x:c r="M338">
        <x:v>101</x:v>
      </x:c>
      <x:c r="O338" t="s">
        <x:v>101</x:v>
      </x:c>
      <x:c r="U338" s="67">
        <x:v>439</x:v>
      </x:c>
      <x:c r="V338">
        <x:v>0.2</x:v>
      </x:c>
      <x:c r="W338" s="85" t="s">
        <x:v>173</x:v>
      </x:c>
      <x:c r="X338">
        <x:v>4</x:v>
      </x:c>
      <x:c r="Y338">
        <x:v>0</x:v>
      </x:c>
      <x:c r="Z338" t="s">
        <x:v>115</x:v>
      </x:c>
      <x:c r="AA338">
        <x:v>18</x:v>
      </x:c>
      <x:c r="AD338" t="s">
        <x:v>116</x:v>
      </x:c>
      <x:c r="AG338" s="80">
        <x:v>1</x:v>
      </x:c>
      <x:c r="AL338" s="81">
        <x:f t="shared" si="35"/>
        <x:v>80</x:v>
      </x:c>
      <x:c r="AM338" s="81" t="str">
        <x:f t="shared" si="30"/>
        <x:v/>
      </x:c>
      <x:c r="AN338" s="81" t="str">
        <x:f t="shared" si="31"/>
        <x:v/>
      </x:c>
      <x:c r="AO338" s="81" t="str">
        <x:f t="shared" si="32"/>
        <x:v/>
      </x:c>
      <x:c r="AP338" s="81" t="str">
        <x:f t="shared" si="33"/>
        <x:v/>
      </x:c>
      <x:c r="AQ338" s="81" t="str">
        <x:f t="shared" si="34"/>
        <x:v/>
      </x:c>
    </x:row>
    <x:row r="339" spans="1:43">
      <x:c r="A339">
        <x:v>33300</x:v>
      </x:c>
      <x:c r="B339">
        <x:v>80</x:v>
      </x:c>
      <x:c r="C339">
        <x:v>0.85</x:v>
      </x:c>
      <x:c r="G339">
        <x:v>1</x:v>
      </x:c>
      <x:c r="K339" t="s">
        <x:v>171</x:v>
      </x:c>
      <x:c r="M339">
        <x:v>101</x:v>
      </x:c>
      <x:c r="O339" t="s">
        <x:v>101</x:v>
      </x:c>
      <x:c r="U339" s="67">
        <x:v>439</x:v>
      </x:c>
      <x:c r="V339">
        <x:v>0.2</x:v>
      </x:c>
      <x:c r="W339" s="85" t="s">
        <x:v>174</x:v>
      </x:c>
      <x:c r="X339">
        <x:v>4</x:v>
      </x:c>
      <x:c r="Y339">
        <x:v>0</x:v>
      </x:c>
      <x:c r="Z339" t="s">
        <x:v>115</x:v>
      </x:c>
      <x:c r="AA339">
        <x:v>18</x:v>
      </x:c>
      <x:c r="AD339" t="s">
        <x:v>116</x:v>
      </x:c>
      <x:c r="AG339" s="80">
        <x:v>1</x:v>
      </x:c>
      <x:c r="AL339" s="81">
        <x:f t="shared" si="35"/>
        <x:v>80</x:v>
      </x:c>
      <x:c r="AM339" s="81" t="str">
        <x:f t="shared" si="30"/>
        <x:v/>
      </x:c>
      <x:c r="AN339" s="81" t="str">
        <x:f t="shared" si="31"/>
        <x:v/>
      </x:c>
      <x:c r="AO339" s="81" t="str">
        <x:f t="shared" si="32"/>
        <x:v/>
      </x:c>
      <x:c r="AP339" s="81" t="str">
        <x:f t="shared" si="33"/>
        <x:v/>
      </x:c>
      <x:c r="AQ339" s="81" t="str">
        <x:f t="shared" si="34"/>
        <x:v/>
      </x:c>
    </x:row>
    <x:row r="340" spans="1:43">
      <x:c r="A340">
        <x:v>33400</x:v>
      </x:c>
      <x:c r="B340">
        <x:v>80</x:v>
      </x:c>
      <x:c r="C340">
        <x:v>1.05</x:v>
      </x:c>
      <x:c r="G340">
        <x:v>2</x:v>
      </x:c>
      <x:c r="I340" t="s">
        <x:v>175</x:v>
      </x:c>
      <x:c r="K340" t="s">
        <x:v>133</x:v>
      </x:c>
      <x:c r="M340">
        <x:v>101</x:v>
      </x:c>
      <x:c r="O340" t="s">
        <x:v>101</x:v>
      </x:c>
      <x:c r="U340" s="67">
        <x:v>439</x:v>
      </x:c>
      <x:c r="V340">
        <x:v>0.2</x:v>
      </x:c>
      <x:c r="W340" s="85" t="s">
        <x:v>176</x:v>
      </x:c>
      <x:c r="X340">
        <x:v>4</x:v>
      </x:c>
      <x:c r="Y340">
        <x:v>0</x:v>
      </x:c>
      <x:c r="Z340" t="s">
        <x:v>115</x:v>
      </x:c>
      <x:c r="AA340">
        <x:v>18</x:v>
      </x:c>
      <x:c r="AD340" t="s">
        <x:v>116</x:v>
      </x:c>
      <x:c r="AG340" s="80">
        <x:v>1</x:v>
      </x:c>
      <x:c r="AL340" s="81">
        <x:f t="shared" si="35"/>
        <x:v>80</x:v>
      </x:c>
      <x:c r="AM340" s="81" t="str">
        <x:f t="shared" si="30"/>
        <x:v/>
      </x:c>
      <x:c r="AN340" s="81" t="str">
        <x:f t="shared" si="31"/>
        <x:v/>
      </x:c>
      <x:c r="AO340" s="81" t="str">
        <x:f t="shared" si="32"/>
        <x:v/>
      </x:c>
      <x:c r="AP340" s="81" t="str">
        <x:f t="shared" si="33"/>
        <x:v/>
      </x:c>
      <x:c r="AQ340" s="81" t="str">
        <x:f t="shared" si="34"/>
        <x:v/>
      </x:c>
    </x:row>
    <x:row r="341" spans="1:43">
      <x:c r="A341">
        <x:v>33500</x:v>
      </x:c>
      <x:c r="B341">
        <x:v>81</x:v>
      </x:c>
      <x:c r="C341">
        <x:v>6.83333333333333</x:v>
      </x:c>
      <x:c r="I341" t="s">
        <x:v>112</x:v>
      </x:c>
      <x:c r="K341" t="s">
        <x:v>177</x:v>
      </x:c>
      <x:c r="M341">
        <x:v>121</x:v>
      </x:c>
      <x:c r="O341" t="s">
        <x:v>116</x:v>
      </x:c>
      <x:c r="AL341" s="81">
        <x:f t="shared" si="35"/>
        <x:v>81</x:v>
      </x:c>
      <x:c r="AM341" s="81" t="str">
        <x:f t="shared" si="30"/>
        <x:v/>
      </x:c>
      <x:c r="AN341" s="81" t="str">
        <x:f t="shared" si="31"/>
        <x:v/>
      </x:c>
      <x:c r="AO341" s="81" t="str">
        <x:f t="shared" si="32"/>
        <x:v/>
      </x:c>
      <x:c r="AP341" s="81" t="str">
        <x:f t="shared" si="33"/>
        <x:v/>
      </x:c>
      <x:c r="AQ341" s="81" t="str">
        <x:f t="shared" si="34"/>
        <x:v/>
      </x:c>
    </x:row>
    <x:row r="342" spans="1:43">
      <x:c r="A342">
        <x:v>33600</x:v>
      </x:c>
      <x:c r="B342">
        <x:v>82</x:v>
      </x:c>
      <x:c r="C342">
        <x:v>0.366666666666667</x:v>
      </x:c>
      <x:c r="G342">
        <x:v>1</x:v>
      </x:c>
      <x:c r="I342" t="s">
        <x:v>100</x:v>
      </x:c>
      <x:c r="K342" t="s">
        <x:v>145</x:v>
      </x:c>
      <x:c r="M342">
        <x:v>101</x:v>
      </x:c>
      <x:c r="O342" t="s">
        <x:v>101</x:v>
      </x:c>
      <x:c r="AG342" s="80">
        <x:v>1</x:v>
      </x:c>
      <x:c r="AL342" s="81">
        <x:f t="shared" si="35"/>
        <x:v>82</x:v>
      </x:c>
      <x:c r="AM342" s="81" t="str">
        <x:f t="shared" si="30"/>
        <x:v/>
      </x:c>
      <x:c r="AN342" s="81" t="str">
        <x:f t="shared" si="31"/>
        <x:v/>
      </x:c>
      <x:c r="AO342" s="81" t="str">
        <x:f t="shared" si="32"/>
        <x:v/>
      </x:c>
      <x:c r="AP342" s="81" t="str">
        <x:f t="shared" si="33"/>
        <x:v/>
      </x:c>
      <x:c r="AQ342" s="81" t="str">
        <x:f t="shared" si="34"/>
        <x:v/>
      </x:c>
    </x:row>
    <x:row r="343" spans="1:43">
      <x:c r="A343">
        <x:v>33700</x:v>
      </x:c>
      <x:c r="B343">
        <x:v>82</x:v>
      </x:c>
      <x:c r="C343">
        <x:v>0.766666666666667</x:v>
      </x:c>
      <x:c r="G343">
        <x:v>1</x:v>
      </x:c>
      <x:c r="I343" t="s">
        <x:v>102</x:v>
      </x:c>
      <x:c r="K343" t="s">
        <x:v>119</x:v>
      </x:c>
      <x:c r="M343">
        <x:v>101</x:v>
      </x:c>
      <x:c r="O343" t="s">
        <x:v>101</x:v>
      </x:c>
      <x:c r="AG343" s="80">
        <x:v>1</x:v>
      </x:c>
      <x:c r="AL343" s="81">
        <x:f t="shared" si="35"/>
        <x:v>82</x:v>
      </x:c>
      <x:c r="AM343" s="81" t="str">
        <x:f t="shared" si="30"/>
        <x:v/>
      </x:c>
      <x:c r="AN343" s="81" t="str">
        <x:f t="shared" si="31"/>
        <x:v/>
      </x:c>
      <x:c r="AO343" s="81" t="str">
        <x:f t="shared" si="32"/>
        <x:v/>
      </x:c>
      <x:c r="AP343" s="81" t="str">
        <x:f t="shared" si="33"/>
        <x:v/>
      </x:c>
      <x:c r="AQ343" s="81" t="str">
        <x:f t="shared" si="34"/>
        <x:v/>
      </x:c>
    </x:row>
    <x:row r="344" spans="1:43">
      <x:c r="A344">
        <x:v>33800</x:v>
      </x:c>
      <x:c r="B344">
        <x:v>82</x:v>
      </x:c>
      <x:c r="C344">
        <x:v>1.26666666666667</x:v>
      </x:c>
      <x:c r="G344">
        <x:v>2</x:v>
      </x:c>
      <x:c r="I344" t="s">
        <x:v>103</x:v>
      </x:c>
      <x:c r="K344" t="s">
        <x:v>105</x:v>
      </x:c>
      <x:c r="M344">
        <x:v>101</x:v>
      </x:c>
      <x:c r="O344" t="s">
        <x:v>101</x:v>
      </x:c>
      <x:c r="AG344" s="80">
        <x:v>2</x:v>
      </x:c>
      <x:c r="AL344" s="81">
        <x:f t="shared" si="35"/>
        <x:v>82</x:v>
      </x:c>
      <x:c r="AM344" s="81" t="str">
        <x:f t="shared" si="30"/>
        <x:v/>
      </x:c>
      <x:c r="AN344" s="81" t="str">
        <x:f t="shared" si="31"/>
        <x:v/>
      </x:c>
      <x:c r="AO344" s="81" t="str">
        <x:f t="shared" si="32"/>
        <x:v/>
      </x:c>
      <x:c r="AP344" s="81" t="str">
        <x:f t="shared" si="33"/>
        <x:v/>
      </x:c>
      <x:c r="AQ344" s="81" t="str">
        <x:f t="shared" si="34"/>
        <x:v/>
      </x:c>
    </x:row>
    <x:row r="345" spans="1:43">
      <x:c r="A345">
        <x:v>33900</x:v>
      </x:c>
      <x:c r="B345">
        <x:v>83</x:v>
      </x:c>
      <x:c r="C345">
        <x:v>0.4</x:v>
      </x:c>
      <x:c r="I345" t="s">
        <x:v>100</x:v>
      </x:c>
      <x:c r="K345" t="s">
        <x:v>145</x:v>
      </x:c>
      <x:c r="AG345" s="80">
        <x:v>2</x:v>
      </x:c>
      <x:c r="AL345" s="81">
        <x:f t="shared" si="35"/>
        <x:v>83</x:v>
      </x:c>
      <x:c r="AM345" s="81" t="str">
        <x:f t="shared" si="30"/>
        <x:v/>
      </x:c>
      <x:c r="AN345" s="81" t="str">
        <x:f t="shared" si="31"/>
        <x:v/>
      </x:c>
      <x:c r="AO345" s="81" t="str">
        <x:f t="shared" si="32"/>
        <x:v/>
      </x:c>
      <x:c r="AP345" s="81" t="str">
        <x:f t="shared" si="33"/>
        <x:v/>
      </x:c>
      <x:c r="AQ345" s="81" t="str">
        <x:f t="shared" si="34"/>
        <x:v/>
      </x:c>
    </x:row>
    <x:row r="346" spans="1:43">
      <x:c r="A346">
        <x:v>34000</x:v>
      </x:c>
      <x:c r="B346">
        <x:v>84</x:v>
      </x:c>
      <x:c r="C346">
        <x:v>0.6</x:v>
      </x:c>
      <x:c r="G346">
        <x:v>1</x:v>
      </x:c>
      <x:c r="I346" t="s">
        <x:v>107</x:v>
      </x:c>
      <x:c r="AG346" s="80">
        <x:v>1</x:v>
      </x:c>
      <x:c r="AL346" s="81">
        <x:f t="shared" si="35"/>
        <x:v>84</x:v>
      </x:c>
      <x:c r="AM346" s="81" t="str">
        <x:f t="shared" si="30"/>
        <x:v/>
      </x:c>
      <x:c r="AN346" s="81" t="str">
        <x:f t="shared" si="31"/>
        <x:v/>
      </x:c>
      <x:c r="AO346" s="81" t="str">
        <x:f t="shared" si="32"/>
        <x:v/>
      </x:c>
      <x:c r="AP346" s="81" t="str">
        <x:f t="shared" si="33"/>
        <x:v/>
      </x:c>
      <x:c r="AQ346" s="81" t="str">
        <x:f t="shared" si="34"/>
        <x:v/>
      </x:c>
    </x:row>
    <x:row r="347" spans="1:43">
      <x:c r="A347">
        <x:v>34100</x:v>
      </x:c>
      <x:c r="B347">
        <x:v>84</x:v>
      </x:c>
      <x:c r="C347">
        <x:v>0.95</x:v>
      </x:c>
      <x:c r="G347">
        <x:v>1</x:v>
      </x:c>
      <x:c r="AL347" s="81">
        <x:f t="shared" si="35"/>
        <x:v>84</x:v>
      </x:c>
      <x:c r="AM347" s="81" t="str">
        <x:f t="shared" si="30"/>
        <x:v/>
      </x:c>
      <x:c r="AN347" s="81" t="str">
        <x:f t="shared" si="31"/>
        <x:v/>
      </x:c>
      <x:c r="AO347" s="81" t="str">
        <x:f t="shared" si="32"/>
        <x:v/>
      </x:c>
      <x:c r="AP347" s="81" t="str">
        <x:f t="shared" si="33"/>
        <x:v/>
      </x:c>
      <x:c r="AQ347" s="81" t="str">
        <x:f t="shared" si="34"/>
        <x:v/>
      </x:c>
    </x:row>
    <x:row r="348" spans="1:43">
      <x:c r="A348">
        <x:v>34200</x:v>
      </x:c>
      <x:c r="B348">
        <x:v>84</x:v>
      </x:c>
      <x:c r="C348">
        <x:v>1.13333333333333</x:v>
      </x:c>
      <x:c r="G348">
        <x:v>2</x:v>
      </x:c>
      <x:c r="K348" t="s">
        <x:v>105</x:v>
      </x:c>
      <x:c r="AG348" s="80">
        <x:v>2</x:v>
      </x:c>
      <x:c r="AL348" s="81">
        <x:f t="shared" si="35"/>
        <x:v>84</x:v>
      </x:c>
      <x:c r="AM348" s="81" t="str">
        <x:f t="shared" si="30"/>
        <x:v/>
      </x:c>
      <x:c r="AN348" s="81" t="str">
        <x:f t="shared" si="31"/>
        <x:v/>
      </x:c>
      <x:c r="AO348" s="81" t="str">
        <x:f t="shared" si="32"/>
        <x:v/>
      </x:c>
      <x:c r="AP348" s="81" t="str">
        <x:f t="shared" si="33"/>
        <x:v/>
      </x:c>
      <x:c r="AQ348" s="81" t="str">
        <x:f t="shared" si="34"/>
        <x:v/>
      </x:c>
    </x:row>
    <x:row r="349" spans="1:43">
      <x:c r="A349">
        <x:v>34300</x:v>
      </x:c>
      <x:c r="B349">
        <x:v>84</x:v>
      </x:c>
      <x:c r="C349">
        <x:v>1.6</x:v>
      </x:c>
      <x:c r="D349">
        <x:v>1</x:v>
      </x:c>
      <x:c r="H349">
        <x:v>1</x:v>
      </x:c>
      <x:c r="AL349" s="81" t="str">
        <x:f t="shared" si="35"/>
        <x:v>84B</x:v>
      </x:c>
      <x:c r="AM349" s="81" t="str">
        <x:f t="shared" si="30"/>
        <x:v/>
      </x:c>
      <x:c r="AN349" s="81" t="str">
        <x:f t="shared" si="31"/>
        <x:v/>
      </x:c>
      <x:c r="AO349" s="81" t="str">
        <x:f t="shared" si="32"/>
        <x:v/>
      </x:c>
      <x:c r="AP349" s="81" t="str">
        <x:f t="shared" si="33"/>
        <x:v/>
      </x:c>
      <x:c r="AQ349" s="81" t="str">
        <x:f t="shared" si="34"/>
        <x:v/>
      </x:c>
    </x:row>
    <x:row r="350" spans="1:43">
      <x:c r="A350">
        <x:v>34400</x:v>
      </x:c>
      <x:c r="B350">
        <x:v>85</x:v>
      </x:c>
      <x:c r="C350">
        <x:v>0.4</x:v>
      </x:c>
      <x:c r="G350">
        <x:v>1</x:v>
      </x:c>
      <x:c r="I350" t="s">
        <x:v>100</x:v>
      </x:c>
      <x:c r="K350" t="s">
        <x:v>145</x:v>
      </x:c>
      <x:c r="AG350" s="80">
        <x:v>1</x:v>
      </x:c>
      <x:c r="AL350" s="81">
        <x:f t="shared" si="35"/>
        <x:v>85</x:v>
      </x:c>
      <x:c r="AM350" s="81" t="str">
        <x:f t="shared" si="30"/>
        <x:v/>
      </x:c>
      <x:c r="AN350" s="81" t="str">
        <x:f t="shared" si="31"/>
        <x:v/>
      </x:c>
      <x:c r="AO350" s="81" t="str">
        <x:f t="shared" si="32"/>
        <x:v/>
      </x:c>
      <x:c r="AP350" s="81" t="str">
        <x:f t="shared" si="33"/>
        <x:v/>
      </x:c>
      <x:c r="AQ350" s="81" t="str">
        <x:f t="shared" si="34"/>
        <x:v/>
      </x:c>
    </x:row>
    <x:row r="351" spans="1:43">
      <x:c r="A351">
        <x:v>34500</x:v>
      </x:c>
      <x:c r="B351">
        <x:v>85</x:v>
      </x:c>
      <x:c r="C351">
        <x:v>0.8</x:v>
      </x:c>
      <x:c r="G351">
        <x:v>2</x:v>
      </x:c>
      <x:c r="I351" t="s">
        <x:v>102</x:v>
      </x:c>
      <x:c r="K351" t="s">
        <x:v>105</x:v>
      </x:c>
      <x:c r="AG351" s="80">
        <x:v>1</x:v>
      </x:c>
      <x:c r="AL351" s="81">
        <x:f t="shared" si="35"/>
        <x:v>85</x:v>
      </x:c>
      <x:c r="AM351" s="81" t="str">
        <x:f t="shared" si="30"/>
        <x:v/>
      </x:c>
      <x:c r="AN351" s="81" t="str">
        <x:f t="shared" si="31"/>
        <x:v/>
      </x:c>
      <x:c r="AO351" s="81" t="str">
        <x:f t="shared" si="32"/>
        <x:v/>
      </x:c>
      <x:c r="AP351" s="81" t="str">
        <x:f t="shared" si="33"/>
        <x:v/>
      </x:c>
      <x:c r="AQ351" s="81" t="str">
        <x:f t="shared" si="34"/>
        <x:v/>
      </x:c>
    </x:row>
    <x:row r="352" spans="1:43">
      <x:c r="A352">
        <x:v>34600</x:v>
      </x:c>
      <x:c r="B352">
        <x:v>85</x:v>
      </x:c>
      <x:c r="C352">
        <x:v>0.933333333333333</x:v>
      </x:c>
      <x:c r="G352">
        <x:v>1</x:v>
      </x:c>
      <x:c r="I352" t="s">
        <x:v>103</x:v>
      </x:c>
      <x:c r="K352" t="s">
        <x:v>145</x:v>
      </x:c>
      <x:c r="AG352" s="80">
        <x:v>1</x:v>
      </x:c>
      <x:c r="AL352" s="81">
        <x:f t="shared" si="35"/>
        <x:v>85</x:v>
      </x:c>
      <x:c r="AM352" s="81" t="str">
        <x:f t="shared" si="30"/>
        <x:v/>
      </x:c>
      <x:c r="AN352" s="81" t="str">
        <x:f t="shared" si="31"/>
        <x:v/>
      </x:c>
      <x:c r="AO352" s="81" t="str">
        <x:f t="shared" si="32"/>
        <x:v/>
      </x:c>
      <x:c r="AP352" s="81" t="str">
        <x:f t="shared" si="33"/>
        <x:v/>
      </x:c>
      <x:c r="AQ352" s="81" t="str">
        <x:f t="shared" si="34"/>
        <x:v/>
      </x:c>
    </x:row>
    <x:row r="353" spans="1:43">
      <x:c r="A353">
        <x:v>34700</x:v>
      </x:c>
      <x:c r="B353">
        <x:v>85</x:v>
      </x:c>
      <x:c r="C353">
        <x:v>1.06666666666667</x:v>
      </x:c>
      <x:c r="G353">
        <x:v>2</x:v>
      </x:c>
      <x:c r="I353" t="s">
        <x:v>104</x:v>
      </x:c>
      <x:c r="K353" t="s">
        <x:v>105</x:v>
      </x:c>
      <x:c r="AG353" s="80">
        <x:v>1</x:v>
      </x:c>
      <x:c r="AL353" s="81">
        <x:f t="shared" si="35"/>
        <x:v>85</x:v>
      </x:c>
      <x:c r="AM353" s="81" t="str">
        <x:f t="shared" si="30"/>
        <x:v/>
      </x:c>
      <x:c r="AN353" s="81" t="str">
        <x:f t="shared" si="31"/>
        <x:v/>
      </x:c>
      <x:c r="AO353" s="81" t="str">
        <x:f t="shared" si="32"/>
        <x:v/>
      </x:c>
      <x:c r="AP353" s="81" t="str">
        <x:f t="shared" si="33"/>
        <x:v/>
      </x:c>
      <x:c r="AQ353" s="81" t="str">
        <x:f t="shared" si="34"/>
        <x:v/>
      </x:c>
    </x:row>
    <x:row r="354" spans="1:43">
      <x:c r="A354">
        <x:v>34800</x:v>
      </x:c>
      <x:c r="B354">
        <x:v>85</x:v>
      </x:c>
      <x:c r="C354">
        <x:v>1.2</x:v>
      </x:c>
      <x:c r="G354">
        <x:v>1</x:v>
      </x:c>
      <x:c r="I354" t="s">
        <x:v>100</x:v>
      </x:c>
      <x:c r="K354" t="s">
        <x:v>145</x:v>
      </x:c>
      <x:c r="AG354" s="80">
        <x:v>1</x:v>
      </x:c>
      <x:c r="AL354" s="81">
        <x:f t="shared" si="35"/>
        <x:v>85</x:v>
      </x:c>
      <x:c r="AM354" s="81" t="str">
        <x:f t="shared" si="30"/>
        <x:v/>
      </x:c>
      <x:c r="AN354" s="81" t="str">
        <x:f t="shared" si="31"/>
        <x:v/>
      </x:c>
      <x:c r="AO354" s="81" t="str">
        <x:f t="shared" si="32"/>
        <x:v/>
      </x:c>
      <x:c r="AP354" s="81" t="str">
        <x:f t="shared" si="33"/>
        <x:v/>
      </x:c>
      <x:c r="AQ354" s="81" t="str">
        <x:f t="shared" si="34"/>
        <x:v/>
      </x:c>
    </x:row>
    <x:row r="355" spans="1:43">
      <x:c r="A355">
        <x:v>34900</x:v>
      </x:c>
      <x:c r="B355">
        <x:v>85</x:v>
      </x:c>
      <x:c r="C355">
        <x:v>1.33333333333333</x:v>
      </x:c>
      <x:c r="G355">
        <x:v>1</x:v>
      </x:c>
      <x:c r="I355" t="s">
        <x:v>102</x:v>
      </x:c>
      <x:c r="K355" t="s">
        <x:v>105</x:v>
      </x:c>
      <x:c r="AG355" s="80">
        <x:v>1</x:v>
      </x:c>
      <x:c r="AL355" s="81">
        <x:f t="shared" si="35"/>
        <x:v>85</x:v>
      </x:c>
      <x:c r="AM355" s="81" t="str">
        <x:f t="shared" si="30"/>
        <x:v/>
      </x:c>
      <x:c r="AN355" s="81" t="str">
        <x:f t="shared" si="31"/>
        <x:v/>
      </x:c>
      <x:c r="AO355" s="81" t="str">
        <x:f t="shared" si="32"/>
        <x:v/>
      </x:c>
      <x:c r="AP355" s="81" t="str">
        <x:f t="shared" si="33"/>
        <x:v/>
      </x:c>
      <x:c r="AQ355" s="81" t="str">
        <x:f t="shared" si="34"/>
        <x:v/>
      </x:c>
    </x:row>
    <x:row r="356" spans="1:43">
      <x:c r="A356">
        <x:v>35000</x:v>
      </x:c>
      <x:c r="B356">
        <x:v>85</x:v>
      </x:c>
      <x:c r="C356">
        <x:v>1.46666666666667</x:v>
      </x:c>
      <x:c r="G356">
        <x:v>2</x:v>
      </x:c>
      <x:c r="I356" t="s">
        <x:v>103</x:v>
      </x:c>
      <x:c r="K356" t="s">
        <x:v>145</x:v>
      </x:c>
      <x:c r="AG356" s="80">
        <x:v>1</x:v>
      </x:c>
      <x:c r="AL356" s="81">
        <x:f t="shared" si="35"/>
        <x:v>85</x:v>
      </x:c>
      <x:c r="AM356" s="81" t="str">
        <x:f t="shared" si="30"/>
        <x:v/>
      </x:c>
      <x:c r="AN356" s="81" t="str">
        <x:f t="shared" si="31"/>
        <x:v/>
      </x:c>
      <x:c r="AO356" s="81" t="str">
        <x:f t="shared" si="32"/>
        <x:v/>
      </x:c>
      <x:c r="AP356" s="81" t="str">
        <x:f t="shared" si="33"/>
        <x:v/>
      </x:c>
      <x:c r="AQ356" s="81" t="str">
        <x:f t="shared" si="34"/>
        <x:v/>
      </x:c>
    </x:row>
    <x:row r="357" spans="1:43">
      <x:c r="A357">
        <x:v>35100</x:v>
      </x:c>
      <x:c r="B357">
        <x:v>85</x:v>
      </x:c>
      <x:c r="C357">
        <x:v>2.03333333333333</x:v>
      </x:c>
      <x:c r="G357">
        <x:v>2</x:v>
      </x:c>
      <x:c r="I357" t="s">
        <x:v>104</x:v>
      </x:c>
      <x:c r="K357" t="s">
        <x:v>119</x:v>
      </x:c>
      <x:c r="AG357" s="80">
        <x:v>2</x:v>
      </x:c>
      <x:c r="AL357" s="81">
        <x:f t="shared" si="35"/>
        <x:v>85</x:v>
      </x:c>
      <x:c r="AM357" s="81" t="str">
        <x:f t="shared" si="30"/>
        <x:v/>
      </x:c>
      <x:c r="AN357" s="81" t="str">
        <x:f t="shared" si="31"/>
        <x:v/>
      </x:c>
      <x:c r="AO357" s="81" t="str">
        <x:f t="shared" si="32"/>
        <x:v/>
      </x:c>
      <x:c r="AP357" s="81" t="str">
        <x:f t="shared" si="33"/>
        <x:v/>
      </x:c>
      <x:c r="AQ357" s="81" t="str">
        <x:f t="shared" si="34"/>
        <x:v/>
      </x:c>
    </x:row>
    <x:row r="358" spans="1:43">
      <x:c r="A358">
        <x:v>35200</x:v>
      </x:c>
      <x:c r="B358">
        <x:v>86</x:v>
      </x:c>
      <x:c r="C358">
        <x:v>1.06666666666667</x:v>
      </x:c>
      <x:c r="G358">
        <x:v>1</x:v>
      </x:c>
      <x:c r="I358" t="s">
        <x:v>100</x:v>
      </x:c>
      <x:c r="K358" t="s">
        <x:v>117</x:v>
      </x:c>
      <x:c r="M358">
        <x:v>153</x:v>
      </x:c>
      <x:c r="O358" t="s">
        <x:v>101</x:v>
      </x:c>
      <x:c r="AL358" s="81">
        <x:f t="shared" si="35"/>
        <x:v>86</x:v>
      </x:c>
      <x:c r="AM358" s="81" t="str">
        <x:f t="shared" si="30"/>
        <x:v/>
      </x:c>
      <x:c r="AN358" s="81" t="str">
        <x:f t="shared" si="31"/>
        <x:v/>
      </x:c>
      <x:c r="AO358" s="81" t="str">
        <x:f t="shared" si="32"/>
        <x:v/>
      </x:c>
      <x:c r="AP358" s="81" t="str">
        <x:f t="shared" si="33"/>
        <x:v/>
      </x:c>
      <x:c r="AQ358" s="81" t="str">
        <x:f t="shared" si="34"/>
        <x:v/>
      </x:c>
    </x:row>
    <x:row r="359" spans="1:43">
      <x:c r="A359">
        <x:v>35300</x:v>
      </x:c>
      <x:c r="B359">
        <x:v>86</x:v>
      </x:c>
      <x:c r="C359">
        <x:v>1.13333333333333</x:v>
      </x:c>
      <x:c r="G359">
        <x:v>1</x:v>
      </x:c>
      <x:c r="I359" t="s">
        <x:v>102</x:v>
      </x:c>
      <x:c r="K359" t="s">
        <x:v>117</x:v>
      </x:c>
      <x:c r="AL359" s="81">
        <x:f t="shared" si="35"/>
        <x:v>86</x:v>
      </x:c>
      <x:c r="AM359" s="81" t="str">
        <x:f t="shared" si="30"/>
        <x:v/>
      </x:c>
      <x:c r="AN359" s="81" t="str">
        <x:f t="shared" si="31"/>
        <x:v/>
      </x:c>
      <x:c r="AO359" s="81" t="str">
        <x:f t="shared" si="32"/>
        <x:v/>
      </x:c>
      <x:c r="AP359" s="81" t="str">
        <x:f t="shared" si="33"/>
        <x:v/>
      </x:c>
      <x:c r="AQ359" s="81" t="str">
        <x:f t="shared" si="34"/>
        <x:v/>
      </x:c>
    </x:row>
    <x:row r="360" spans="1:43">
      <x:c r="A360">
        <x:v>35400</x:v>
      </x:c>
      <x:c r="B360">
        <x:v>86</x:v>
      </x:c>
      <x:c r="C360">
        <x:v>1.2</x:v>
      </x:c>
      <x:c r="G360">
        <x:v>2</x:v>
      </x:c>
      <x:c r="I360" t="s">
        <x:v>103</x:v>
      </x:c>
      <x:c r="K360" t="s">
        <x:v>117</x:v>
      </x:c>
      <x:c r="AL360" s="81">
        <x:f t="shared" si="35"/>
        <x:v>86</x:v>
      </x:c>
      <x:c r="AM360" s="81" t="str">
        <x:f t="shared" si="30"/>
        <x:v/>
      </x:c>
      <x:c r="AN360" s="81" t="str">
        <x:f t="shared" si="31"/>
        <x:v/>
      </x:c>
      <x:c r="AO360" s="81" t="str">
        <x:f t="shared" si="32"/>
        <x:v/>
      </x:c>
      <x:c r="AP360" s="81" t="str">
        <x:f t="shared" si="33"/>
        <x:v/>
      </x:c>
      <x:c r="AQ360" s="81" t="str">
        <x:f t="shared" si="34"/>
        <x:v/>
      </x:c>
    </x:row>
    <x:row r="361" spans="1:43">
      <x:c r="A361">
        <x:v>35500</x:v>
      </x:c>
      <x:c r="B361">
        <x:v>86</x:v>
      </x:c>
      <x:c r="C361">
        <x:v>1.26666666666667</x:v>
      </x:c>
      <x:c r="G361">
        <x:v>2</x:v>
      </x:c>
      <x:c r="I361" t="s">
        <x:v>104</x:v>
      </x:c>
      <x:c r="K361" t="s">
        <x:v>117</x:v>
      </x:c>
      <x:c r="AL361" s="81">
        <x:f t="shared" si="35"/>
        <x:v>86</x:v>
      </x:c>
      <x:c r="AM361" s="81" t="str">
        <x:f t="shared" si="30"/>
        <x:v/>
      </x:c>
      <x:c r="AN361" s="81" t="str">
        <x:f t="shared" si="31"/>
        <x:v/>
      </x:c>
      <x:c r="AO361" s="81" t="str">
        <x:f t="shared" si="32"/>
        <x:v/>
      </x:c>
      <x:c r="AP361" s="81" t="str">
        <x:f t="shared" si="33"/>
        <x:v/>
      </x:c>
      <x:c r="AQ361" s="81" t="str">
        <x:f t="shared" si="34"/>
        <x:v/>
      </x:c>
    </x:row>
    <x:row r="362" spans="1:43">
      <x:c r="A362">
        <x:v>35600</x:v>
      </x:c>
      <x:c r="B362">
        <x:v>87</x:v>
      </x:c>
      <x:c r="C362">
        <x:v>1.13333333333333</x:v>
      </x:c>
      <x:c r="I362" t="s">
        <x:v>100</x:v>
      </x:c>
      <x:c r="M362">
        <x:v>153</x:v>
      </x:c>
      <x:c r="O362" t="s">
        <x:v>101</x:v>
      </x:c>
      <x:c r="AL362" s="81">
        <x:f t="shared" si="35"/>
        <x:v>87</x:v>
      </x:c>
      <x:c r="AM362" s="81" t="str">
        <x:f t="shared" si="30"/>
        <x:v/>
      </x:c>
      <x:c r="AN362" s="81" t="str">
        <x:f t="shared" si="31"/>
        <x:v/>
      </x:c>
      <x:c r="AO362" s="81" t="str">
        <x:f t="shared" si="32"/>
        <x:v/>
      </x:c>
      <x:c r="AP362" s="81" t="str">
        <x:f t="shared" si="33"/>
        <x:v/>
      </x:c>
      <x:c r="AQ362" s="81" t="str">
        <x:f t="shared" si="34"/>
        <x:v/>
      </x:c>
    </x:row>
    <x:row r="363" spans="1:43">
      <x:c r="A363">
        <x:v>35700</x:v>
      </x:c>
      <x:c r="B363">
        <x:v>88</x:v>
      </x:c>
      <x:c r="C363">
        <x:v>1.4</x:v>
      </x:c>
      <x:c r="D363">
        <x:v>1</x:v>
      </x:c>
      <x:c r="H363">
        <x:v>1</x:v>
      </x:c>
      <x:c r="I363" t="s">
        <x:v>100</x:v>
      </x:c>
      <x:c r="AL363" s="81" t="str">
        <x:f t="shared" si="35"/>
        <x:v>88B</x:v>
      </x:c>
      <x:c r="AM363" s="81" t="str">
        <x:f t="shared" si="30"/>
        <x:v/>
      </x:c>
      <x:c r="AN363" s="81" t="str">
        <x:f t="shared" si="31"/>
        <x:v/>
      </x:c>
      <x:c r="AO363" s="81" t="str">
        <x:f t="shared" si="32"/>
        <x:v/>
      </x:c>
      <x:c r="AP363" s="81" t="str">
        <x:f t="shared" si="33"/>
        <x:v/>
      </x:c>
      <x:c r="AQ363" s="81" t="str">
        <x:f t="shared" si="34"/>
        <x:v/>
      </x:c>
    </x:row>
    <x:row r="364" spans="1:43">
      <x:c r="A364">
        <x:v>35800</x:v>
      </x:c>
      <x:c r="B364">
        <x:v>88</x:v>
      </x:c>
      <x:c r="C364">
        <x:v>2.96666666666667</x:v>
      </x:c>
      <x:c r="K364" t="s">
        <x:v>105</x:v>
      </x:c>
      <x:c r="AL364" s="81">
        <x:f t="shared" si="35"/>
        <x:v>88</x:v>
      </x:c>
      <x:c r="AM364" s="81" t="str">
        <x:f t="shared" si="30"/>
        <x:v/>
      </x:c>
      <x:c r="AN364" s="81" t="str">
        <x:f t="shared" si="31"/>
        <x:v/>
      </x:c>
      <x:c r="AO364" s="81" t="str">
        <x:f t="shared" si="32"/>
        <x:v/>
      </x:c>
      <x:c r="AP364" s="81" t="str">
        <x:f t="shared" si="33"/>
        <x:v/>
      </x:c>
      <x:c r="AQ364" s="81" t="str">
        <x:f t="shared" si="34"/>
        <x:v/>
      </x:c>
    </x:row>
    <x:row r="365" spans="1:43">
      <x:c r="A365">
        <x:v>35900</x:v>
      </x:c>
      <x:c r="B365">
        <x:v>89</x:v>
      </x:c>
      <x:c r="C365">
        <x:v>1.3</x:v>
      </x:c>
      <x:c r="G365">
        <x:v>1</x:v>
      </x:c>
      <x:c r="I365" t="s">
        <x:v>100</x:v>
      </x:c>
      <x:c r="K365" t="s">
        <x:v>145</x:v>
      </x:c>
      <x:c r="AG365" s="80">
        <x:v>1</x:v>
      </x:c>
      <x:c r="AL365" s="81">
        <x:f t="shared" si="35"/>
        <x:v>89</x:v>
      </x:c>
      <x:c r="AM365" s="81" t="str">
        <x:f t="shared" si="30"/>
        <x:v/>
      </x:c>
      <x:c r="AN365" s="81" t="str">
        <x:f t="shared" si="31"/>
        <x:v/>
      </x:c>
      <x:c r="AO365" s="81" t="str">
        <x:f t="shared" si="32"/>
        <x:v/>
      </x:c>
      <x:c r="AP365" s="81" t="str">
        <x:f t="shared" si="33"/>
        <x:v/>
      </x:c>
      <x:c r="AQ365" s="81" t="str">
        <x:f t="shared" si="34"/>
        <x:v/>
      </x:c>
    </x:row>
    <x:row r="366" spans="1:43">
      <x:c r="A366">
        <x:v>36000</x:v>
      </x:c>
      <x:c r="B366">
        <x:v>89</x:v>
      </x:c>
      <x:c r="C366">
        <x:v>1.5</x:v>
      </x:c>
      <x:c r="G366">
        <x:v>1</x:v>
      </x:c>
      <x:c r="I366" t="s">
        <x:v>102</x:v>
      </x:c>
      <x:c r="K366" t="s">
        <x:v>145</x:v>
      </x:c>
      <x:c r="AG366" s="80">
        <x:v>1</x:v>
      </x:c>
      <x:c r="AL366" s="81">
        <x:f t="shared" si="35"/>
        <x:v>89</x:v>
      </x:c>
      <x:c r="AM366" s="81" t="str">
        <x:f t="shared" si="30"/>
        <x:v/>
      </x:c>
      <x:c r="AN366" s="81" t="str">
        <x:f t="shared" si="31"/>
        <x:v/>
      </x:c>
      <x:c r="AO366" s="81" t="str">
        <x:f t="shared" si="32"/>
        <x:v/>
      </x:c>
      <x:c r="AP366" s="81" t="str">
        <x:f t="shared" si="33"/>
        <x:v/>
      </x:c>
      <x:c r="AQ366" s="81" t="str">
        <x:f t="shared" si="34"/>
        <x:v/>
      </x:c>
    </x:row>
    <x:row r="367" spans="1:43">
      <x:c r="A367">
        <x:v>36100</x:v>
      </x:c>
      <x:c r="B367">
        <x:v>89</x:v>
      </x:c>
      <x:c r="C367">
        <x:v>1.7</x:v>
      </x:c>
      <x:c r="G367">
        <x:v>2</x:v>
      </x:c>
      <x:c r="I367" t="s">
        <x:v>103</x:v>
      </x:c>
      <x:c r="K367" t="s">
        <x:v>145</x:v>
      </x:c>
      <x:c r="AG367" s="80">
        <x:v>1</x:v>
      </x:c>
      <x:c r="AL367" s="81">
        <x:f t="shared" si="35"/>
        <x:v>89</x:v>
      </x:c>
      <x:c r="AM367" s="81" t="str">
        <x:f t="shared" si="30"/>
        <x:v/>
      </x:c>
      <x:c r="AN367" s="81" t="str">
        <x:f t="shared" si="31"/>
        <x:v/>
      </x:c>
      <x:c r="AO367" s="81" t="str">
        <x:f t="shared" si="32"/>
        <x:v/>
      </x:c>
      <x:c r="AP367" s="81" t="str">
        <x:f t="shared" si="33"/>
        <x:v/>
      </x:c>
      <x:c r="AQ367" s="81" t="str">
        <x:f t="shared" si="34"/>
        <x:v/>
      </x:c>
    </x:row>
    <x:row r="368" spans="1:43">
      <x:c r="A368">
        <x:v>36200</x:v>
      </x:c>
      <x:c r="B368">
        <x:v>89</x:v>
      </x:c>
      <x:c r="C368">
        <x:v>1.9</x:v>
      </x:c>
      <x:c r="G368">
        <x:v>1</x:v>
      </x:c>
      <x:c r="I368" t="s">
        <x:v>104</x:v>
      </x:c>
      <x:c r="K368" t="s">
        <x:v>145</x:v>
      </x:c>
      <x:c r="AG368" s="80">
        <x:v>1</x:v>
      </x:c>
      <x:c r="AL368" s="81">
        <x:f t="shared" si="35"/>
        <x:v>89</x:v>
      </x:c>
      <x:c r="AM368" s="81" t="str">
        <x:f t="shared" si="30"/>
        <x:v/>
      </x:c>
      <x:c r="AN368" s="81" t="str">
        <x:f t="shared" si="31"/>
        <x:v/>
      </x:c>
      <x:c r="AO368" s="81" t="str">
        <x:f t="shared" si="32"/>
        <x:v/>
      </x:c>
      <x:c r="AP368" s="81" t="str">
        <x:f t="shared" si="33"/>
        <x:v/>
      </x:c>
      <x:c r="AQ368" s="81" t="str">
        <x:f t="shared" si="34"/>
        <x:v/>
      </x:c>
    </x:row>
    <x:row r="369" spans="1:43">
      <x:c r="A369">
        <x:v>36300</x:v>
      </x:c>
      <x:c r="B369">
        <x:v>89</x:v>
      </x:c>
      <x:c r="C369">
        <x:v>2.1</x:v>
      </x:c>
      <x:c r="G369">
        <x:v>1</x:v>
      </x:c>
      <x:c r="I369" t="s">
        <x:v>100</x:v>
      </x:c>
      <x:c r="K369" t="s">
        <x:v>145</x:v>
      </x:c>
      <x:c r="AG369" s="80">
        <x:v>1</x:v>
      </x:c>
      <x:c r="AL369" s="81">
        <x:f t="shared" si="35"/>
        <x:v>89</x:v>
      </x:c>
      <x:c r="AM369" s="81" t="str">
        <x:f t="shared" si="30"/>
        <x:v/>
      </x:c>
      <x:c r="AN369" s="81" t="str">
        <x:f t="shared" si="31"/>
        <x:v/>
      </x:c>
      <x:c r="AO369" s="81" t="str">
        <x:f t="shared" si="32"/>
        <x:v/>
      </x:c>
      <x:c r="AP369" s="81" t="str">
        <x:f t="shared" si="33"/>
        <x:v/>
      </x:c>
      <x:c r="AQ369" s="81" t="str">
        <x:f t="shared" si="34"/>
        <x:v/>
      </x:c>
    </x:row>
    <x:row r="370" spans="1:43">
      <x:c r="A370">
        <x:v>36400</x:v>
      </x:c>
      <x:c r="B370">
        <x:v>89</x:v>
      </x:c>
      <x:c r="C370">
        <x:v>2.3</x:v>
      </x:c>
      <x:c r="G370">
        <x:v>3</x:v>
      </x:c>
      <x:c r="I370" t="s">
        <x:v>104</x:v>
      </x:c>
      <x:c r="K370" t="s">
        <x:v>145</x:v>
      </x:c>
      <x:c r="AG370" s="80">
        <x:v>2</x:v>
      </x:c>
      <x:c r="AL370" s="81">
        <x:f t="shared" si="35"/>
        <x:v>89</x:v>
      </x:c>
      <x:c r="AM370" s="81" t="str">
        <x:f t="shared" si="30"/>
        <x:v/>
      </x:c>
      <x:c r="AN370" s="81" t="str">
        <x:f t="shared" si="31"/>
        <x:v/>
      </x:c>
      <x:c r="AO370" s="81" t="str">
        <x:f t="shared" si="32"/>
        <x:v/>
      </x:c>
      <x:c r="AP370" s="81" t="str">
        <x:f t="shared" si="33"/>
        <x:v/>
      </x:c>
      <x:c r="AQ370" s="81" t="str">
        <x:f t="shared" si="34"/>
        <x:v/>
      </x:c>
    </x:row>
    <x:row r="371" spans="1:43">
      <x:c r="A371">
        <x:v>36500</x:v>
      </x:c>
      <x:c r="B371">
        <x:v>90</x:v>
      </x:c>
      <x:c r="C371">
        <x:v>4.1</x:v>
      </x:c>
      <x:c r="I371" t="s">
        <x:v>110</x:v>
      </x:c>
      <x:c r="K371" t="s">
        <x:v>145</x:v>
      </x:c>
      <x:c r="AL371" s="81">
        <x:f t="shared" si="35"/>
        <x:v>90</x:v>
      </x:c>
      <x:c r="AM371" s="81" t="str">
        <x:f t="shared" si="30"/>
        <x:v/>
      </x:c>
      <x:c r="AN371" s="81" t="str">
        <x:f t="shared" si="31"/>
        <x:v/>
      </x:c>
      <x:c r="AO371" s="81" t="str">
        <x:f t="shared" si="32"/>
        <x:v/>
      </x:c>
      <x:c r="AP371" s="81" t="str">
        <x:f t="shared" si="33"/>
        <x:v/>
      </x:c>
      <x:c r="AQ371" s="81" t="str">
        <x:f t="shared" si="34"/>
        <x:v/>
      </x:c>
    </x:row>
    <x:row r="372" spans="1:43">
      <x:c r="A372">
        <x:v>36600</x:v>
      </x:c>
      <x:c r="B372">
        <x:v>90</x:v>
      </x:c>
      <x:c r="C372">
        <x:v>7.7</x:v>
      </x:c>
      <x:c r="D372">
        <x:v>1</x:v>
      </x:c>
      <x:c r="H372">
        <x:v>1</x:v>
      </x:c>
      <x:c r="I372" t="s">
        <x:v>107</x:v>
      </x:c>
      <x:c r="AL372" s="81" t="str">
        <x:f t="shared" si="35"/>
        <x:v>90B</x:v>
      </x:c>
      <x:c r="AM372" s="81" t="str">
        <x:f t="shared" si="30"/>
        <x:v/>
      </x:c>
      <x:c r="AN372" s="81" t="str">
        <x:f t="shared" si="31"/>
        <x:v/>
      </x:c>
      <x:c r="AO372" s="81" t="str">
        <x:f t="shared" si="32"/>
        <x:v/>
      </x:c>
      <x:c r="AP372" s="81" t="str">
        <x:f t="shared" si="33"/>
        <x:v/>
      </x:c>
      <x:c r="AQ372" s="81" t="str">
        <x:f t="shared" si="34"/>
        <x:v/>
      </x:c>
    </x:row>
    <x:row r="373" spans="1:43">
      <x:c r="A373">
        <x:v>36700</x:v>
      </x:c>
      <x:c r="B373">
        <x:v>90</x:v>
      </x:c>
      <x:c r="C373">
        <x:v>8.5</x:v>
      </x:c>
      <x:c r="G373">
        <x:v>1</x:v>
      </x:c>
      <x:c r="I373" t="s">
        <x:v>110</x:v>
      </x:c>
      <x:c r="J373">
        <x:v>0.5</x:v>
      </x:c>
      <x:c r="K373" t="s">
        <x:v>145</x:v>
      </x:c>
      <x:c r="AL373" s="81">
        <x:f t="shared" si="35"/>
        <x:v>90</x:v>
      </x:c>
      <x:c r="AM373" s="81" t="str">
        <x:f t="shared" si="30"/>
        <x:v/>
      </x:c>
      <x:c r="AN373" s="81" t="str">
        <x:f t="shared" si="31"/>
        <x:v/>
      </x:c>
      <x:c r="AO373" s="81" t="str">
        <x:f t="shared" si="32"/>
        <x:v/>
      </x:c>
      <x:c r="AP373" s="81" t="str">
        <x:f t="shared" si="33"/>
        <x:v/>
      </x:c>
      <x:c r="AQ373" s="81" t="str">
        <x:f t="shared" si="34"/>
        <x:v/>
      </x:c>
    </x:row>
    <x:row r="374" spans="1:43">
      <x:c r="A374">
        <x:v>36800</x:v>
      </x:c>
      <x:c r="B374">
        <x:v>90</x:v>
      </x:c>
      <x:c r="C374">
        <x:v>9.4</x:v>
      </x:c>
      <x:c r="G374">
        <x:v>5</x:v>
      </x:c>
      <x:c r="K374" t="s">
        <x:v>145</x:v>
      </x:c>
      <x:c r="AL374" s="81">
        <x:f t="shared" si="35"/>
        <x:v>90</x:v>
      </x:c>
      <x:c r="AM374" s="81" t="str">
        <x:f t="shared" si="30"/>
        <x:v/>
      </x:c>
      <x:c r="AN374" s="81" t="str">
        <x:f t="shared" si="31"/>
        <x:v/>
      </x:c>
      <x:c r="AO374" s="81" t="str">
        <x:f t="shared" si="32"/>
        <x:v/>
      </x:c>
      <x:c r="AP374" s="81" t="str">
        <x:f t="shared" si="33"/>
        <x:v/>
      </x:c>
      <x:c r="AQ374" s="81" t="str">
        <x:f t="shared" si="34"/>
        <x:v/>
      </x:c>
    </x:row>
    <x:row r="375" spans="1:43">
      <x:c r="A375">
        <x:v>36900</x:v>
      </x:c>
      <x:c r="B375">
        <x:v>90</x:v>
      </x:c>
      <x:c r="C375">
        <x:v>11</x:v>
      </x:c>
      <x:c r="D375">
        <x:v>1</x:v>
      </x:c>
      <x:c r="H375">
        <x:v>1</x:v>
      </x:c>
      <x:c r="AL375" s="81" t="str">
        <x:f t="shared" si="35"/>
        <x:v>90B</x:v>
      </x:c>
      <x:c r="AM375" s="81" t="str">
        <x:f t="shared" si="30"/>
        <x:v/>
      </x:c>
      <x:c r="AN375" s="81" t="str">
        <x:f t="shared" si="31"/>
        <x:v/>
      </x:c>
      <x:c r="AO375" s="81" t="str">
        <x:f t="shared" si="32"/>
        <x:v/>
      </x:c>
      <x:c r="AP375" s="81" t="str">
        <x:f t="shared" si="33"/>
        <x:v/>
      </x:c>
      <x:c r="AQ375" s="81" t="str">
        <x:f t="shared" si="34"/>
        <x:v/>
      </x:c>
    </x:row>
    <x:row r="376" spans="1:43">
      <x:c r="A376">
        <x:v>37000</x:v>
      </x:c>
      <x:c r="B376">
        <x:v>91</x:v>
      </x:c>
      <x:c r="C376">
        <x:v>0.366666666666667</x:v>
      </x:c>
      <x:c r="G376">
        <x:v>1</x:v>
      </x:c>
      <x:c r="I376" t="s">
        <x:v>100</x:v>
      </x:c>
      <x:c r="K376" t="s">
        <x:v>133</x:v>
      </x:c>
      <x:c r="M376">
        <x:v>129</x:v>
      </x:c>
      <x:c r="O376" t="s">
        <x:v>178</x:v>
      </x:c>
      <x:c r="AG376" s="80">
        <x:v>1</x:v>
      </x:c>
      <x:c r="AL376" s="81">
        <x:f t="shared" si="35"/>
        <x:v>91</x:v>
      </x:c>
      <x:c r="AM376" s="81" t="str">
        <x:f t="shared" si="30"/>
        <x:v/>
      </x:c>
      <x:c r="AN376" s="81" t="str">
        <x:f t="shared" si="31"/>
        <x:v/>
      </x:c>
      <x:c r="AO376" s="81" t="str">
        <x:f t="shared" si="32"/>
        <x:v/>
      </x:c>
      <x:c r="AP376" s="81" t="str">
        <x:f t="shared" si="33"/>
        <x:v/>
      </x:c>
      <x:c r="AQ376" s="81" t="str">
        <x:f t="shared" si="34"/>
        <x:v/>
      </x:c>
    </x:row>
    <x:row r="377" spans="1:43">
      <x:c r="A377">
        <x:v>37100</x:v>
      </x:c>
      <x:c r="B377">
        <x:v>91</x:v>
      </x:c>
      <x:c r="C377">
        <x:v>0.8</x:v>
      </x:c>
      <x:c r="G377">
        <x:v>1</x:v>
      </x:c>
      <x:c r="I377" t="s">
        <x:v>102</x:v>
      </x:c>
      <x:c r="K377" t="s">
        <x:v>133</x:v>
      </x:c>
      <x:c r="M377">
        <x:v>129</x:v>
      </x:c>
      <x:c r="O377" t="s">
        <x:v>178</x:v>
      </x:c>
      <x:c r="AG377" s="80">
        <x:v>1</x:v>
      </x:c>
      <x:c r="AL377" s="81">
        <x:f t="shared" si="35"/>
        <x:v>91</x:v>
      </x:c>
      <x:c r="AM377" s="81" t="str">
        <x:f t="shared" si="30"/>
        <x:v/>
      </x:c>
      <x:c r="AN377" s="81" t="str">
        <x:f t="shared" si="31"/>
        <x:v/>
      </x:c>
      <x:c r="AO377" s="81" t="str">
        <x:f t="shared" si="32"/>
        <x:v/>
      </x:c>
      <x:c r="AP377" s="81" t="str">
        <x:f t="shared" si="33"/>
        <x:v/>
      </x:c>
      <x:c r="AQ377" s="81" t="str">
        <x:f t="shared" si="34"/>
        <x:v/>
      </x:c>
    </x:row>
    <x:row r="378" spans="1:43">
      <x:c r="A378">
        <x:v>37200</x:v>
      </x:c>
      <x:c r="B378">
        <x:v>91</x:v>
      </x:c>
      <x:c r="C378">
        <x:v>1.4</x:v>
      </x:c>
      <x:c r="G378">
        <x:v>2</x:v>
      </x:c>
      <x:c r="I378" t="s">
        <x:v>103</x:v>
      </x:c>
      <x:c r="K378" t="s">
        <x:v>133</x:v>
      </x:c>
      <x:c r="M378">
        <x:v>438</x:v>
      </x:c>
      <x:c r="O378" t="s">
        <x:v>178</x:v>
      </x:c>
      <x:c r="AG378" s="80">
        <x:v>1</x:v>
      </x:c>
      <x:c r="AL378" s="81">
        <x:f t="shared" si="35"/>
        <x:v>91</x:v>
      </x:c>
      <x:c r="AM378" s="81" t="str">
        <x:f t="shared" si="30"/>
        <x:v/>
      </x:c>
      <x:c r="AN378" s="81" t="str">
        <x:f t="shared" si="31"/>
        <x:v/>
      </x:c>
      <x:c r="AO378" s="81" t="str">
        <x:f t="shared" si="32"/>
        <x:v/>
      </x:c>
      <x:c r="AP378" s="81" t="str">
        <x:f t="shared" si="33"/>
        <x:v/>
      </x:c>
      <x:c r="AQ378" s="81" t="str">
        <x:f t="shared" si="34"/>
        <x:v/>
      </x:c>
    </x:row>
    <x:row r="379" spans="1:43">
      <x:c r="A379">
        <x:v>37300</x:v>
      </x:c>
      <x:c r="B379">
        <x:v>92</x:v>
      </x:c>
      <x:c r="C379" s="96">
        <x:v>1.23333333333333</x:v>
      </x:c>
      <x:c r="D379" s="96"/>
      <x:c r="E379" s="96"/>
      <x:c r="F379" s="96"/>
      <x:c r="G379" s="96"/>
      <x:c r="AL379" s="81">
        <x:f t="shared" si="35"/>
        <x:v>92</x:v>
      </x:c>
      <x:c r="AM379" s="81" t="str">
        <x:f t="shared" si="30"/>
        <x:v/>
      </x:c>
      <x:c r="AN379" s="81" t="str">
        <x:f t="shared" si="31"/>
        <x:v/>
      </x:c>
      <x:c r="AO379" s="81" t="str">
        <x:f t="shared" si="32"/>
        <x:v/>
      </x:c>
      <x:c r="AP379" s="81" t="str">
        <x:f t="shared" si="33"/>
        <x:v/>
      </x:c>
      <x:c r="AQ379" s="81" t="str">
        <x:f t="shared" si="34"/>
        <x:v/>
      </x:c>
    </x:row>
    <x:row r="380" spans="1:43">
      <x:c r="A380">
        <x:v>37400</x:v>
      </x:c>
      <x:c r="B380">
        <x:v>93</x:v>
      </x:c>
      <x:c r="C380">
        <x:v>0</x:v>
      </x:c>
      <x:c r="D380">
        <x:v>1</x:v>
      </x:c>
      <x:c r="H380">
        <x:v>1</x:v>
      </x:c>
      <x:c r="M380">
        <x:v>201</x:v>
      </x:c>
      <x:c r="N380">
        <x:v>2</x:v>
      </x:c>
      <x:c r="AL380" s="81" t="str">
        <x:f t="shared" si="35"/>
        <x:v>93B</x:v>
      </x:c>
      <x:c r="AM380" s="81" t="str">
        <x:f t="shared" si="30"/>
        <x:v/>
      </x:c>
      <x:c r="AN380" s="81" t="str">
        <x:f t="shared" si="31"/>
        <x:v/>
      </x:c>
      <x:c r="AO380" s="81" t="str">
        <x:f t="shared" si="32"/>
        <x:v/>
      </x:c>
      <x:c r="AP380" s="81" t="str">
        <x:f t="shared" si="33"/>
        <x:v/>
      </x:c>
      <x:c r="AQ380" s="81" t="str">
        <x:f t="shared" si="34"/>
        <x:v/>
      </x:c>
    </x:row>
    <x:row r="381" spans="1:43">
      <x:c r="A381">
        <x:v>37500</x:v>
      </x:c>
      <x:c r="B381">
        <x:v>93</x:v>
      </x:c>
      <x:c r="C381">
        <x:v>1.43333333333333</x:v>
      </x:c>
      <x:c r="G381">
        <x:v>1</x:v>
      </x:c>
      <x:c r="I381" t="s">
        <x:v>100</x:v>
      </x:c>
      <x:c r="K381" t="s">
        <x:v>171</x:v>
      </x:c>
      <x:c r="AG381" s="80">
        <x:v>1</x:v>
      </x:c>
      <x:c r="AL381" s="81">
        <x:f t="shared" si="35"/>
        <x:v>93</x:v>
      </x:c>
      <x:c r="AM381" s="81" t="str">
        <x:f t="shared" si="30"/>
        <x:v/>
      </x:c>
      <x:c r="AN381" s="81" t="str">
        <x:f t="shared" si="31"/>
        <x:v/>
      </x:c>
      <x:c r="AO381" s="81" t="str">
        <x:f t="shared" si="32"/>
        <x:v/>
      </x:c>
      <x:c r="AP381" s="81" t="str">
        <x:f t="shared" si="33"/>
        <x:v/>
      </x:c>
      <x:c r="AQ381" s="81" t="str">
        <x:f t="shared" si="34"/>
        <x:v/>
      </x:c>
    </x:row>
    <x:row r="382" spans="1:43">
      <x:c r="A382">
        <x:v>37600</x:v>
      </x:c>
      <x:c r="B382">
        <x:v>93</x:v>
      </x:c>
      <x:c r="C382">
        <x:v>1.58333333333333</x:v>
      </x:c>
      <x:c r="G382">
        <x:v>1</x:v>
      </x:c>
      <x:c r="I382" t="s">
        <x:v>103</x:v>
      </x:c>
      <x:c r="K382" t="s">
        <x:v>171</x:v>
      </x:c>
      <x:c r="AG382" s="80">
        <x:v>1</x:v>
      </x:c>
      <x:c r="AL382" s="81">
        <x:f t="shared" si="35"/>
        <x:v>93</x:v>
      </x:c>
      <x:c r="AM382" s="81" t="str">
        <x:f t="shared" si="30"/>
        <x:v/>
      </x:c>
      <x:c r="AN382" s="81" t="str">
        <x:f t="shared" si="31"/>
        <x:v/>
      </x:c>
      <x:c r="AO382" s="81" t="str">
        <x:f t="shared" si="32"/>
        <x:v/>
      </x:c>
      <x:c r="AP382" s="81" t="str">
        <x:f t="shared" si="33"/>
        <x:v/>
      </x:c>
      <x:c r="AQ382" s="81" t="str">
        <x:f t="shared" si="34"/>
        <x:v/>
      </x:c>
    </x:row>
    <x:row r="383" spans="1:43">
      <x:c r="A383">
        <x:v>37700</x:v>
      </x:c>
      <x:c r="B383">
        <x:v>93</x:v>
      </x:c>
      <x:c r="C383">
        <x:v>1.73333333333333</x:v>
      </x:c>
      <x:c r="G383">
        <x:v>2</x:v>
      </x:c>
      <x:c r="I383" t="s">
        <x:v>102</x:v>
      </x:c>
      <x:c r="K383" t="s">
        <x:v>171</x:v>
      </x:c>
      <x:c r="AG383" s="80">
        <x:v>1</x:v>
      </x:c>
      <x:c r="AL383" s="81">
        <x:f t="shared" si="35"/>
        <x:v>93</x:v>
      </x:c>
      <x:c r="AM383" s="81" t="str">
        <x:f t="shared" si="30"/>
        <x:v/>
      </x:c>
      <x:c r="AN383" s="81" t="str">
        <x:f t="shared" si="31"/>
        <x:v/>
      </x:c>
      <x:c r="AO383" s="81" t="str">
        <x:f t="shared" si="32"/>
        <x:v/>
      </x:c>
      <x:c r="AP383" s="81" t="str">
        <x:f t="shared" si="33"/>
        <x:v/>
      </x:c>
      <x:c r="AQ383" s="81" t="str">
        <x:f t="shared" si="34"/>
        <x:v/>
      </x:c>
    </x:row>
    <x:row r="384" spans="1:43">
      <x:c r="A384">
        <x:v>37800</x:v>
      </x:c>
      <x:c r="B384">
        <x:v>94</x:v>
      </x:c>
      <x:c r="C384">
        <x:v>0</x:v>
      </x:c>
      <x:c r="D384">
        <x:v>1</x:v>
      </x:c>
      <x:c r="H384">
        <x:v>1</x:v>
      </x:c>
      <x:c r="M384">
        <x:v>202</x:v>
      </x:c>
      <x:c r="O384" t="s">
        <x:v>116</x:v>
      </x:c>
      <x:c r="AL384" s="81" t="str">
        <x:f t="shared" si="35"/>
        <x:v>94B</x:v>
      </x:c>
      <x:c r="AM384" s="81" t="str">
        <x:f t="shared" si="30"/>
        <x:v/>
      </x:c>
      <x:c r="AN384" s="81" t="str">
        <x:f t="shared" si="31"/>
        <x:v/>
      </x:c>
      <x:c r="AO384" s="81" t="str">
        <x:f t="shared" si="32"/>
        <x:v/>
      </x:c>
      <x:c r="AP384" s="81" t="str">
        <x:f t="shared" si="33"/>
        <x:v/>
      </x:c>
      <x:c r="AQ384" s="81" t="str">
        <x:f t="shared" si="34"/>
        <x:v/>
      </x:c>
    </x:row>
    <x:row r="385" spans="1:43">
      <x:c r="A385">
        <x:v>37900</x:v>
      </x:c>
      <x:c r="B385">
        <x:v>94</x:v>
      </x:c>
      <x:c r="C385">
        <x:v>0.866666666666667</x:v>
      </x:c>
      <x:c r="G385">
        <x:v>2</x:v>
      </x:c>
      <x:c r="I385" t="s">
        <x:v>100</x:v>
      </x:c>
      <x:c r="K385" t="s">
        <x:v>171</x:v>
      </x:c>
      <x:c r="AG385" s="80">
        <x:v>2</x:v>
      </x:c>
      <x:c r="AL385" s="81">
        <x:f t="shared" si="35"/>
        <x:v>94</x:v>
      </x:c>
      <x:c r="AM385" s="81" t="str">
        <x:f t="shared" si="30"/>
        <x:v/>
      </x:c>
      <x:c r="AN385" s="81" t="str">
        <x:f t="shared" si="31"/>
        <x:v/>
      </x:c>
      <x:c r="AO385" s="81" t="str">
        <x:f t="shared" si="32"/>
        <x:v/>
      </x:c>
      <x:c r="AP385" s="81" t="str">
        <x:f t="shared" si="33"/>
        <x:v/>
      </x:c>
      <x:c r="AQ385" s="81" t="str">
        <x:f t="shared" si="34"/>
        <x:v/>
      </x:c>
    </x:row>
    <x:row r="386" spans="1:43">
      <x:c r="A386">
        <x:v>38000</x:v>
      </x:c>
      <x:c r="B386">
        <x:v>94</x:v>
      </x:c>
      <x:c r="C386">
        <x:v>1.01666666666667</x:v>
      </x:c>
      <x:c r="G386">
        <x:v>3</x:v>
      </x:c>
      <x:c r="I386" t="s">
        <x:v>102</x:v>
      </x:c>
      <x:c r="K386" t="s">
        <x:v>171</x:v>
      </x:c>
      <x:c r="AG386" s="80">
        <x:v>2</x:v>
      </x:c>
      <x:c r="AL386" s="81">
        <x:f t="shared" si="35"/>
        <x:v>94</x:v>
      </x:c>
      <x:c r="AM386" s="81" t="str">
        <x:f t="shared" si="30"/>
        <x:v/>
      </x:c>
      <x:c r="AN386" s="81" t="str">
        <x:f t="shared" si="31"/>
        <x:v/>
      </x:c>
      <x:c r="AO386" s="81" t="str">
        <x:f t="shared" si="32"/>
        <x:v/>
      </x:c>
      <x:c r="AP386" s="81" t="str">
        <x:f t="shared" si="33"/>
        <x:v/>
      </x:c>
      <x:c r="AQ386" s="81" t="str">
        <x:f t="shared" si="34"/>
        <x:v/>
      </x:c>
    </x:row>
    <x:row r="387" spans="1:43">
      <x:c r="A387">
        <x:v>38100</x:v>
      </x:c>
      <x:c r="B387">
        <x:v>95</x:v>
      </x:c>
      <x:c r="C387">
        <x:v>0.533333333333333</x:v>
      </x:c>
      <x:c r="G387">
        <x:v>1</x:v>
      </x:c>
      <x:c r="I387" t="s">
        <x:v>100</x:v>
      </x:c>
      <x:c r="K387" t="s">
        <x:v>171</x:v>
      </x:c>
      <x:c r="M387">
        <x:v>129</x:v>
      </x:c>
      <x:c r="O387" t="s">
        <x:v>178</x:v>
      </x:c>
      <x:c r="AG387" s="80">
        <x:v>1</x:v>
      </x:c>
      <x:c r="AL387" s="81">
        <x:f t="shared" si="35"/>
        <x:v>95</x:v>
      </x:c>
      <x:c r="AM387" s="81" t="str">
        <x:f t="shared" si="30"/>
        <x:v/>
      </x:c>
      <x:c r="AN387" s="81" t="str">
        <x:f t="shared" si="31"/>
        <x:v/>
      </x:c>
      <x:c r="AO387" s="81" t="str">
        <x:f t="shared" si="32"/>
        <x:v/>
      </x:c>
      <x:c r="AP387" s="81" t="str">
        <x:f t="shared" si="33"/>
        <x:v/>
      </x:c>
      <x:c r="AQ387" s="81" t="str">
        <x:f t="shared" si="34"/>
        <x:v/>
      </x:c>
    </x:row>
    <x:row r="388" spans="1:43">
      <x:c r="A388">
        <x:v>38200</x:v>
      </x:c>
      <x:c r="B388">
        <x:v>95</x:v>
      </x:c>
      <x:c r="C388">
        <x:v>0.666666666666667</x:v>
      </x:c>
      <x:c r="G388">
        <x:v>2</x:v>
      </x:c>
      <x:c r="I388" t="s">
        <x:v>102</x:v>
      </x:c>
      <x:c r="K388" t="s">
        <x:v>171</x:v>
      </x:c>
      <x:c r="M388">
        <x:v>129</x:v>
      </x:c>
      <x:c r="O388" t="s">
        <x:v>178</x:v>
      </x:c>
      <x:c r="AG388" s="80">
        <x:v>1</x:v>
      </x:c>
      <x:c r="AL388" s="81">
        <x:f t="shared" si="35"/>
        <x:v>95</x:v>
      </x:c>
      <x:c r="AM388" s="81" t="str">
        <x:f t="shared" si="30"/>
        <x:v/>
      </x:c>
      <x:c r="AN388" s="81" t="str">
        <x:f t="shared" si="31"/>
        <x:v/>
      </x:c>
      <x:c r="AO388" s="81" t="str">
        <x:f t="shared" si="32"/>
        <x:v/>
      </x:c>
      <x:c r="AP388" s="81" t="str">
        <x:f t="shared" si="33"/>
        <x:v/>
      </x:c>
      <x:c r="AQ388" s="81" t="str">
        <x:f t="shared" si="34"/>
        <x:v/>
      </x:c>
    </x:row>
    <x:row r="389" spans="1:43">
      <x:c r="A389">
        <x:v>38300</x:v>
      </x:c>
      <x:c r="B389">
        <x:v>95</x:v>
      </x:c>
      <x:c r="C389">
        <x:v>0.833333333333333</x:v>
      </x:c>
      <x:c r="G389">
        <x:v>1</x:v>
      </x:c>
      <x:c r="I389" t="s">
        <x:v>103</x:v>
      </x:c>
      <x:c r="K389" t="s">
        <x:v>133</x:v>
      </x:c>
      <x:c r="M389">
        <x:v>129</x:v>
      </x:c>
      <x:c r="O389" t="s">
        <x:v>178</x:v>
      </x:c>
      <x:c r="AG389" s="80">
        <x:v>1</x:v>
      </x:c>
      <x:c r="AL389" s="81">
        <x:f t="shared" si="35"/>
        <x:v>95</x:v>
      </x:c>
      <x:c r="AM389" s="81" t="str">
        <x:f t="shared" si="30"/>
        <x:v/>
      </x:c>
      <x:c r="AN389" s="81" t="str">
        <x:f t="shared" si="31"/>
        <x:v/>
      </x:c>
      <x:c r="AO389" s="81" t="str">
        <x:f t="shared" si="32"/>
        <x:v/>
      </x:c>
      <x:c r="AP389" s="81" t="str">
        <x:f t="shared" si="33"/>
        <x:v/>
      </x:c>
      <x:c r="AQ389" s="81" t="str">
        <x:f t="shared" si="34"/>
        <x:v/>
      </x:c>
    </x:row>
    <x:row r="390" spans="1:43">
      <x:c r="A390">
        <x:v>38400</x:v>
      </x:c>
      <x:c r="B390">
        <x:v>95</x:v>
      </x:c>
      <x:c r="C390">
        <x:v>1</x:v>
      </x:c>
      <x:c r="G390">
        <x:v>3</x:v>
      </x:c>
      <x:c r="I390" t="s">
        <x:v>104</x:v>
      </x:c>
      <x:c r="K390" t="s">
        <x:v>133</x:v>
      </x:c>
      <x:c r="M390">
        <x:v>129</x:v>
      </x:c>
      <x:c r="O390" t="s">
        <x:v>178</x:v>
      </x:c>
      <x:c r="AG390" s="80">
        <x:v>1</x:v>
      </x:c>
      <x:c r="AL390" s="81">
        <x:f t="shared" si="35"/>
        <x:v>95</x:v>
      </x:c>
      <x:c r="AM390" s="81" t="str">
        <x:f t="shared" si="30"/>
        <x:v/>
      </x:c>
      <x:c r="AN390" s="81" t="str">
        <x:f t="shared" si="31"/>
        <x:v/>
      </x:c>
      <x:c r="AO390" s="81" t="str">
        <x:f t="shared" si="32"/>
        <x:v/>
      </x:c>
      <x:c r="AP390" s="81" t="str">
        <x:f t="shared" si="33"/>
        <x:v/>
      </x:c>
      <x:c r="AQ390" s="81" t="str">
        <x:f t="shared" si="34"/>
        <x:v/>
      </x:c>
    </x:row>
    <x:row r="391" spans="1:43">
      <x:c r="A391">
        <x:v>38500</x:v>
      </x:c>
      <x:c r="B391">
        <x:v>95</x:v>
      </x:c>
      <x:c r="C391">
        <x:v>1.16666666666667</x:v>
      </x:c>
      <x:c r="G391">
        <x:v>2</x:v>
      </x:c>
      <x:c r="I391" t="s">
        <x:v>100</x:v>
      </x:c>
      <x:c r="K391" t="s">
        <x:v>171</x:v>
      </x:c>
      <x:c r="M391">
        <x:v>129</x:v>
      </x:c>
      <x:c r="O391" t="s">
        <x:v>178</x:v>
      </x:c>
      <x:c r="AG391" s="80">
        <x:v>1</x:v>
      </x:c>
      <x:c r="AL391" s="81">
        <x:f t="shared" si="35"/>
        <x:v>95</x:v>
      </x:c>
      <x:c r="AM391" s="81" t="str">
        <x:f t="shared" ref="AM391:AM454" si="36">IF($F$7=2,$B$7,"")</x:f>
        <x:v/>
      </x:c>
      <x:c r="AN391" s="81" t="str">
        <x:f t="shared" ref="AN391:AN454" si="37">IF($F$7=3,$B$7,"")</x:f>
        <x:v/>
      </x:c>
      <x:c r="AO391" s="81" t="str">
        <x:f t="shared" ref="AO391:AO454" si="38">IF($F$7=4,$B$7,"")</x:f>
        <x:v/>
      </x:c>
      <x:c r="AP391" s="81" t="str">
        <x:f t="shared" ref="AP391:AP454" si="39">IF($F$7=5,$B$7,"")</x:f>
        <x:v/>
      </x:c>
      <x:c r="AQ391" s="81" t="str">
        <x:f t="shared" ref="AQ391:AQ454" si="40">IF($F$7=6,$B$7,"")</x:f>
        <x:v/>
      </x:c>
    </x:row>
    <x:row r="392" spans="1:43">
      <x:c r="A392">
        <x:v>38600</x:v>
      </x:c>
      <x:c r="B392">
        <x:v>95</x:v>
      </x:c>
      <x:c r="C392">
        <x:v>1.33333333333333</x:v>
      </x:c>
      <x:c r="G392">
        <x:v>1</x:v>
      </x:c>
      <x:c r="I392" t="s">
        <x:v>102</x:v>
      </x:c>
      <x:c r="K392" t="s">
        <x:v>171</x:v>
      </x:c>
      <x:c r="M392">
        <x:v>129</x:v>
      </x:c>
      <x:c r="O392" t="s">
        <x:v>178</x:v>
      </x:c>
      <x:c r="AG392" s="80">
        <x:v>1</x:v>
      </x:c>
      <x:c r="AL392" s="81">
        <x:f t="shared" ref="AL392:AL455" si="41">IF(ISBLANK(D392),B392,B392&amp;"B")</x:f>
        <x:v>95</x:v>
      </x:c>
      <x:c r="AM392" s="81" t="str">
        <x:f t="shared" si="36"/>
        <x:v/>
      </x:c>
      <x:c r="AN392" s="81" t="str">
        <x:f t="shared" si="37"/>
        <x:v/>
      </x:c>
      <x:c r="AO392" s="81" t="str">
        <x:f t="shared" si="38"/>
        <x:v/>
      </x:c>
      <x:c r="AP392" s="81" t="str">
        <x:f t="shared" si="39"/>
        <x:v/>
      </x:c>
      <x:c r="AQ392" s="81" t="str">
        <x:f t="shared" si="40"/>
        <x:v/>
      </x:c>
    </x:row>
    <x:row r="393" spans="1:43">
      <x:c r="A393">
        <x:v>38700</x:v>
      </x:c>
      <x:c r="B393">
        <x:v>95</x:v>
      </x:c>
      <x:c r="C393">
        <x:v>1.5</x:v>
      </x:c>
      <x:c r="G393">
        <x:v>2</x:v>
      </x:c>
      <x:c r="I393" t="s">
        <x:v>103</x:v>
      </x:c>
      <x:c r="K393" t="s">
        <x:v>133</x:v>
      </x:c>
      <x:c r="M393">
        <x:v>129</x:v>
      </x:c>
      <x:c r="O393" t="s">
        <x:v>178</x:v>
      </x:c>
      <x:c r="AG393" s="80">
        <x:v>1</x:v>
      </x:c>
      <x:c r="AL393" s="81">
        <x:f t="shared" si="41"/>
        <x:v>95</x:v>
      </x:c>
      <x:c r="AM393" s="81" t="str">
        <x:f t="shared" si="36"/>
        <x:v/>
      </x:c>
      <x:c r="AN393" s="81" t="str">
        <x:f t="shared" si="37"/>
        <x:v/>
      </x:c>
      <x:c r="AO393" s="81" t="str">
        <x:f t="shared" si="38"/>
        <x:v/>
      </x:c>
      <x:c r="AP393" s="81" t="str">
        <x:f t="shared" si="39"/>
        <x:v/>
      </x:c>
      <x:c r="AQ393" s="81" t="str">
        <x:f t="shared" si="40"/>
        <x:v/>
      </x:c>
    </x:row>
    <x:row r="394" spans="1:43">
      <x:c r="A394">
        <x:v>38800</x:v>
      </x:c>
      <x:c r="B394">
        <x:v>96</x:v>
      </x:c>
      <x:c r="C394">
        <x:v>1</x:v>
      </x:c>
      <x:c r="G394">
        <x:v>3</x:v>
      </x:c>
      <x:c r="I394" t="s">
        <x:v>100</x:v>
      </x:c>
      <x:c r="K394" t="s">
        <x:v>171</x:v>
      </x:c>
      <x:c r="M394">
        <x:v>129</x:v>
      </x:c>
      <x:c r="O394" t="s">
        <x:v>101</x:v>
      </x:c>
      <x:c r="AL394" s="81">
        <x:f t="shared" si="41"/>
        <x:v>96</x:v>
      </x:c>
      <x:c r="AM394" s="81" t="str">
        <x:f t="shared" si="36"/>
        <x:v/>
      </x:c>
      <x:c r="AN394" s="81" t="str">
        <x:f t="shared" si="37"/>
        <x:v/>
      </x:c>
      <x:c r="AO394" s="81" t="str">
        <x:f t="shared" si="38"/>
        <x:v/>
      </x:c>
      <x:c r="AP394" s="81" t="str">
        <x:f t="shared" si="39"/>
        <x:v/>
      </x:c>
      <x:c r="AQ394" s="81" t="str">
        <x:f t="shared" si="40"/>
        <x:v/>
      </x:c>
    </x:row>
    <x:row r="395" spans="1:43">
      <x:c r="A395">
        <x:v>38900</x:v>
      </x:c>
      <x:c r="B395">
        <x:v>97</x:v>
      </x:c>
      <x:c r="C395">
        <x:v>4.8</x:v>
      </x:c>
      <x:c r="D395">
        <x:v>1</x:v>
      </x:c>
      <x:c r="H395">
        <x:v>1</x:v>
      </x:c>
      <x:c r="M395">
        <x:v>129</x:v>
      </x:c>
      <x:c r="O395" t="s">
        <x:v>101</x:v>
      </x:c>
      <x:c r="AL395" s="81" t="str">
        <x:f t="shared" si="41"/>
        <x:v>97B</x:v>
      </x:c>
      <x:c r="AM395" s="81" t="str">
        <x:f t="shared" si="36"/>
        <x:v/>
      </x:c>
      <x:c r="AN395" s="81" t="str">
        <x:f t="shared" si="37"/>
        <x:v/>
      </x:c>
      <x:c r="AO395" s="81" t="str">
        <x:f t="shared" si="38"/>
        <x:v/>
      </x:c>
      <x:c r="AP395" s="81" t="str">
        <x:f t="shared" si="39"/>
        <x:v/>
      </x:c>
      <x:c r="AQ395" s="81" t="str">
        <x:f t="shared" si="40"/>
        <x:v/>
      </x:c>
    </x:row>
    <x:row r="396" spans="1:43">
      <x:c r="A396">
        <x:v>39000</x:v>
      </x:c>
      <x:c r="B396">
        <x:v>97</x:v>
      </x:c>
      <x:c r="C396">
        <x:v>4.81</x:v>
      </x:c>
      <x:c r="G396">
        <x:v>1</x:v>
      </x:c>
      <x:c r="I396" t="s">
        <x:v>100</x:v>
      </x:c>
      <x:c r="K396" t="s">
        <x:v>133</x:v>
      </x:c>
      <x:c r="AL396" s="81">
        <x:f t="shared" si="41"/>
        <x:v>97</x:v>
      </x:c>
      <x:c r="AM396" s="81" t="str">
        <x:f t="shared" si="36"/>
        <x:v/>
      </x:c>
      <x:c r="AN396" s="81" t="str">
        <x:f t="shared" si="37"/>
        <x:v/>
      </x:c>
      <x:c r="AO396" s="81" t="str">
        <x:f t="shared" si="38"/>
        <x:v/>
      </x:c>
      <x:c r="AP396" s="81" t="str">
        <x:f t="shared" si="39"/>
        <x:v/>
      </x:c>
      <x:c r="AQ396" s="81" t="str">
        <x:f t="shared" si="40"/>
        <x:v/>
      </x:c>
    </x:row>
    <x:row r="397" spans="1:43">
      <x:c r="A397">
        <x:v>39100</x:v>
      </x:c>
      <x:c r="B397">
        <x:v>97</x:v>
      </x:c>
      <x:c r="C397">
        <x:v>4.96</x:v>
      </x:c>
      <x:c r="G397">
        <x:v>1</x:v>
      </x:c>
      <x:c r="I397" t="s">
        <x:v>102</x:v>
      </x:c>
      <x:c r="K397" t="s">
        <x:v>133</x:v>
      </x:c>
      <x:c r="AL397" s="81">
        <x:f t="shared" si="41"/>
        <x:v>97</x:v>
      </x:c>
      <x:c r="AM397" s="81" t="str">
        <x:f t="shared" si="36"/>
        <x:v/>
      </x:c>
      <x:c r="AN397" s="81" t="str">
        <x:f t="shared" si="37"/>
        <x:v/>
      </x:c>
      <x:c r="AO397" s="81" t="str">
        <x:f t="shared" si="38"/>
        <x:v/>
      </x:c>
      <x:c r="AP397" s="81" t="str">
        <x:f t="shared" si="39"/>
        <x:v/>
      </x:c>
      <x:c r="AQ397" s="81" t="str">
        <x:f t="shared" si="40"/>
        <x:v/>
      </x:c>
    </x:row>
    <x:row r="398" spans="1:43">
      <x:c r="A398">
        <x:v>39200</x:v>
      </x:c>
      <x:c r="B398">
        <x:v>97</x:v>
      </x:c>
      <x:c r="C398">
        <x:v>5.11</x:v>
      </x:c>
      <x:c r="G398">
        <x:v>3</x:v>
      </x:c>
      <x:c r="I398" t="s">
        <x:v>103</x:v>
      </x:c>
      <x:c r="K398" t="s">
        <x:v>133</x:v>
      </x:c>
      <x:c r="AL398" s="81">
        <x:f t="shared" si="41"/>
        <x:v>97</x:v>
      </x:c>
      <x:c r="AM398" s="81" t="str">
        <x:f t="shared" si="36"/>
        <x:v/>
      </x:c>
      <x:c r="AN398" s="81" t="str">
        <x:f t="shared" si="37"/>
        <x:v/>
      </x:c>
      <x:c r="AO398" s="81" t="str">
        <x:f t="shared" si="38"/>
        <x:v/>
      </x:c>
      <x:c r="AP398" s="81" t="str">
        <x:f t="shared" si="39"/>
        <x:v/>
      </x:c>
      <x:c r="AQ398" s="81" t="str">
        <x:f t="shared" si="40"/>
        <x:v/>
      </x:c>
    </x:row>
    <x:row r="399" spans="1:43">
      <x:c r="A399">
        <x:v>39300</x:v>
      </x:c>
      <x:c r="B399">
        <x:v>97</x:v>
      </x:c>
      <x:c r="C399">
        <x:v>5.26</x:v>
      </x:c>
      <x:c r="G399">
        <x:v>3</x:v>
      </x:c>
      <x:c r="I399" t="s">
        <x:v>104</x:v>
      </x:c>
      <x:c r="K399" t="s">
        <x:v>133</x:v>
      </x:c>
      <x:c r="AL399" s="81">
        <x:f t="shared" si="41"/>
        <x:v>97</x:v>
      </x:c>
      <x:c r="AM399" s="81" t="str">
        <x:f t="shared" si="36"/>
        <x:v/>
      </x:c>
      <x:c r="AN399" s="81" t="str">
        <x:f t="shared" si="37"/>
        <x:v/>
      </x:c>
      <x:c r="AO399" s="81" t="str">
        <x:f t="shared" si="38"/>
        <x:v/>
      </x:c>
      <x:c r="AP399" s="81" t="str">
        <x:f t="shared" si="39"/>
        <x:v/>
      </x:c>
      <x:c r="AQ399" s="81" t="str">
        <x:f t="shared" si="40"/>
        <x:v/>
      </x:c>
    </x:row>
    <x:row r="400" spans="1:43">
      <x:c r="A400">
        <x:v>39400</x:v>
      </x:c>
      <x:c r="B400">
        <x:v>97</x:v>
      </x:c>
      <x:c r="C400">
        <x:v>5.41</x:v>
      </x:c>
      <x:c r="G400">
        <x:v>1</x:v>
      </x:c>
      <x:c r="I400" t="s">
        <x:v>100</x:v>
      </x:c>
      <x:c r="K400" t="s">
        <x:v>133</x:v>
      </x:c>
      <x:c r="AL400" s="81">
        <x:f t="shared" si="41"/>
        <x:v>97</x:v>
      </x:c>
      <x:c r="AM400" s="81" t="str">
        <x:f t="shared" si="36"/>
        <x:v/>
      </x:c>
      <x:c r="AN400" s="81" t="str">
        <x:f t="shared" si="37"/>
        <x:v/>
      </x:c>
      <x:c r="AO400" s="81" t="str">
        <x:f t="shared" si="38"/>
        <x:v/>
      </x:c>
      <x:c r="AP400" s="81" t="str">
        <x:f t="shared" si="39"/>
        <x:v/>
      </x:c>
      <x:c r="AQ400" s="81" t="str">
        <x:f t="shared" si="40"/>
        <x:v/>
      </x:c>
    </x:row>
    <x:row r="401" spans="1:43">
      <x:c r="A401">
        <x:v>39500</x:v>
      </x:c>
      <x:c r="B401">
        <x:v>97</x:v>
      </x:c>
      <x:c r="C401">
        <x:v>5.56</x:v>
      </x:c>
      <x:c r="G401">
        <x:v>3</x:v>
      </x:c>
      <x:c r="I401" t="s">
        <x:v>102</x:v>
      </x:c>
      <x:c r="K401" t="s">
        <x:v>133</x:v>
      </x:c>
      <x:c r="AL401" s="81">
        <x:f t="shared" si="41"/>
        <x:v>97</x:v>
      </x:c>
      <x:c r="AM401" s="81" t="str">
        <x:f t="shared" si="36"/>
        <x:v/>
      </x:c>
      <x:c r="AN401" s="81" t="str">
        <x:f t="shared" si="37"/>
        <x:v/>
      </x:c>
      <x:c r="AO401" s="81" t="str">
        <x:f t="shared" si="38"/>
        <x:v/>
      </x:c>
      <x:c r="AP401" s="81" t="str">
        <x:f t="shared" si="39"/>
        <x:v/>
      </x:c>
      <x:c r="AQ401" s="81" t="str">
        <x:f t="shared" si="40"/>
        <x:v/>
      </x:c>
    </x:row>
    <x:row r="402" spans="1:43">
      <x:c r="A402">
        <x:v>39600</x:v>
      </x:c>
      <x:c r="B402">
        <x:v>97</x:v>
      </x:c>
      <x:c r="C402">
        <x:v>5.71</x:v>
      </x:c>
      <x:c r="G402">
        <x:v>3</x:v>
      </x:c>
      <x:c r="I402" t="s">
        <x:v>103</x:v>
      </x:c>
      <x:c r="K402" t="s">
        <x:v>133</x:v>
      </x:c>
      <x:c r="AL402" s="81">
        <x:f t="shared" si="41"/>
        <x:v>97</x:v>
      </x:c>
      <x:c r="AM402" s="81" t="str">
        <x:f t="shared" si="36"/>
        <x:v/>
      </x:c>
      <x:c r="AN402" s="81" t="str">
        <x:f t="shared" si="37"/>
        <x:v/>
      </x:c>
      <x:c r="AO402" s="81" t="str">
        <x:f t="shared" si="38"/>
        <x:v/>
      </x:c>
      <x:c r="AP402" s="81" t="str">
        <x:f t="shared" si="39"/>
        <x:v/>
      </x:c>
      <x:c r="AQ402" s="81" t="str">
        <x:f t="shared" si="40"/>
        <x:v/>
      </x:c>
    </x:row>
    <x:row r="403" spans="1:43">
      <x:c r="A403">
        <x:v>39700</x:v>
      </x:c>
      <x:c r="B403">
        <x:v>97</x:v>
      </x:c>
      <x:c r="C403">
        <x:v>5.86</x:v>
      </x:c>
      <x:c r="G403">
        <x:v>2</x:v>
      </x:c>
      <x:c r="I403" t="s">
        <x:v>104</x:v>
      </x:c>
      <x:c r="K403" t="s">
        <x:v>133</x:v>
      </x:c>
      <x:c r="AL403" s="81">
        <x:f t="shared" si="41"/>
        <x:v>97</x:v>
      </x:c>
      <x:c r="AM403" s="81" t="str">
        <x:f t="shared" si="36"/>
        <x:v/>
      </x:c>
      <x:c r="AN403" s="81" t="str">
        <x:f t="shared" si="37"/>
        <x:v/>
      </x:c>
      <x:c r="AO403" s="81" t="str">
        <x:f t="shared" si="38"/>
        <x:v/>
      </x:c>
      <x:c r="AP403" s="81" t="str">
        <x:f t="shared" si="39"/>
        <x:v/>
      </x:c>
      <x:c r="AQ403" s="81" t="str">
        <x:f t="shared" si="40"/>
        <x:v/>
      </x:c>
    </x:row>
    <x:row r="404" spans="1:43">
      <x:c r="A404">
        <x:v>39800</x:v>
      </x:c>
      <x:c r="B404">
        <x:v>97</x:v>
      </x:c>
      <x:c r="C404">
        <x:v>6.01</x:v>
      </x:c>
      <x:c r="G404">
        <x:v>1</x:v>
      </x:c>
      <x:c r="I404" t="s">
        <x:v>100</x:v>
      </x:c>
      <x:c r="K404" t="s">
        <x:v>133</x:v>
      </x:c>
      <x:c r="AL404" s="81">
        <x:f t="shared" si="41"/>
        <x:v>97</x:v>
      </x:c>
      <x:c r="AM404" s="81" t="str">
        <x:f t="shared" si="36"/>
        <x:v/>
      </x:c>
      <x:c r="AN404" s="81" t="str">
        <x:f t="shared" si="37"/>
        <x:v/>
      </x:c>
      <x:c r="AO404" s="81" t="str">
        <x:f t="shared" si="38"/>
        <x:v/>
      </x:c>
      <x:c r="AP404" s="81" t="str">
        <x:f t="shared" si="39"/>
        <x:v/>
      </x:c>
      <x:c r="AQ404" s="81" t="str">
        <x:f t="shared" si="40"/>
        <x:v/>
      </x:c>
    </x:row>
    <x:row r="405" spans="1:43">
      <x:c r="A405">
        <x:v>39900</x:v>
      </x:c>
      <x:c r="B405">
        <x:v>97</x:v>
      </x:c>
      <x:c r="C405">
        <x:v>6.8</x:v>
      </x:c>
      <x:c r="G405">
        <x:v>5</x:v>
      </x:c>
      <x:c r="I405" t="s">
        <x:v>112</x:v>
      </x:c>
      <x:c r="K405" t="s">
        <x:v>171</x:v>
      </x:c>
      <x:c r="M405">
        <x:v>438</x:v>
      </x:c>
      <x:c r="O405" t="s">
        <x:v>101</x:v>
      </x:c>
      <x:c r="AL405" s="81">
        <x:f t="shared" si="41"/>
        <x:v>97</x:v>
      </x:c>
      <x:c r="AM405" s="81" t="str">
        <x:f t="shared" si="36"/>
        <x:v/>
      </x:c>
      <x:c r="AN405" s="81" t="str">
        <x:f t="shared" si="37"/>
        <x:v/>
      </x:c>
      <x:c r="AO405" s="81" t="str">
        <x:f t="shared" si="38"/>
        <x:v/>
      </x:c>
      <x:c r="AP405" s="81" t="str">
        <x:f t="shared" si="39"/>
        <x:v/>
      </x:c>
      <x:c r="AQ405" s="81" t="str">
        <x:f t="shared" si="40"/>
        <x:v/>
      </x:c>
    </x:row>
    <x:row r="406" spans="1:43">
      <x:c r="A406">
        <x:v>40000</x:v>
      </x:c>
      <x:c r="B406">
        <x:v>98</x:v>
      </x:c>
      <x:c r="C406">
        <x:v>3.66666666666667</x:v>
      </x:c>
      <x:c r="G406">
        <x:v>1</x:v>
      </x:c>
      <x:c r="I406" t="s">
        <x:v>100</x:v>
      </x:c>
      <x:c r="K406" t="s">
        <x:v>171</x:v>
      </x:c>
      <x:c r="M406">
        <x:v>129</x:v>
      </x:c>
      <x:c r="O406" t="s">
        <x:v>101</x:v>
      </x:c>
      <x:c r="S406" t="s">
        <x:v>120</x:v>
      </x:c>
      <x:c r="T406">
        <x:v>1.8</x:v>
      </x:c>
      <x:c r="AL406" s="81">
        <x:f t="shared" si="41"/>
        <x:v>98</x:v>
      </x:c>
      <x:c r="AM406" s="81" t="str">
        <x:f t="shared" si="36"/>
        <x:v/>
      </x:c>
      <x:c r="AN406" s="81" t="str">
        <x:f t="shared" si="37"/>
        <x:v/>
      </x:c>
      <x:c r="AO406" s="81" t="str">
        <x:f t="shared" si="38"/>
        <x:v/>
      </x:c>
      <x:c r="AP406" s="81" t="str">
        <x:f t="shared" si="39"/>
        <x:v/>
      </x:c>
      <x:c r="AQ406" s="81" t="str">
        <x:f t="shared" si="40"/>
        <x:v/>
      </x:c>
    </x:row>
    <x:row r="407" spans="1:43">
      <x:c r="A407">
        <x:v>40100</x:v>
      </x:c>
      <x:c r="B407">
        <x:v>98</x:v>
      </x:c>
      <x:c r="C407">
        <x:v>3.9</x:v>
      </x:c>
      <x:c r="G407">
        <x:v>1</x:v>
      </x:c>
      <x:c r="I407" t="s">
        <x:v>102</x:v>
      </x:c>
      <x:c r="K407" t="s">
        <x:v>133</x:v>
      </x:c>
      <x:c r="M407">
        <x:v>129</x:v>
      </x:c>
      <x:c r="O407" t="s">
        <x:v>101</x:v>
      </x:c>
      <x:c r="AL407" s="81">
        <x:f t="shared" si="41"/>
        <x:v>98</x:v>
      </x:c>
      <x:c r="AM407" s="81" t="str">
        <x:f t="shared" si="36"/>
        <x:v/>
      </x:c>
      <x:c r="AN407" s="81" t="str">
        <x:f t="shared" si="37"/>
        <x:v/>
      </x:c>
      <x:c r="AO407" s="81" t="str">
        <x:f t="shared" si="38"/>
        <x:v/>
      </x:c>
      <x:c r="AP407" s="81" t="str">
        <x:f t="shared" si="39"/>
        <x:v/>
      </x:c>
      <x:c r="AQ407" s="81" t="str">
        <x:f t="shared" si="40"/>
        <x:v/>
      </x:c>
    </x:row>
    <x:row r="408" spans="1:43">
      <x:c r="A408">
        <x:v>40200</x:v>
      </x:c>
      <x:c r="B408">
        <x:v>98</x:v>
      </x:c>
      <x:c r="C408">
        <x:v>4</x:v>
      </x:c>
      <x:c r="G408">
        <x:v>2</x:v>
      </x:c>
      <x:c r="I408" t="s">
        <x:v>103</x:v>
      </x:c>
      <x:c r="K408" t="s">
        <x:v>171</x:v>
      </x:c>
      <x:c r="M408">
        <x:v>129</x:v>
      </x:c>
      <x:c r="O408" t="s">
        <x:v>101</x:v>
      </x:c>
      <x:c r="AL408" s="81">
        <x:f t="shared" si="41"/>
        <x:v>98</x:v>
      </x:c>
      <x:c r="AM408" s="81" t="str">
        <x:f t="shared" si="36"/>
        <x:v/>
      </x:c>
      <x:c r="AN408" s="81" t="str">
        <x:f t="shared" si="37"/>
        <x:v/>
      </x:c>
      <x:c r="AO408" s="81" t="str">
        <x:f t="shared" si="38"/>
        <x:v/>
      </x:c>
      <x:c r="AP408" s="81" t="str">
        <x:f t="shared" si="39"/>
        <x:v/>
      </x:c>
      <x:c r="AQ408" s="81" t="str">
        <x:f t="shared" si="40"/>
        <x:v/>
      </x:c>
    </x:row>
    <x:row r="409" spans="1:43">
      <x:c r="A409">
        <x:v>40300</x:v>
      </x:c>
      <x:c r="B409">
        <x:v>98</x:v>
      </x:c>
      <x:c r="C409">
        <x:v>4.1</x:v>
      </x:c>
      <x:c r="G409">
        <x:v>4</x:v>
      </x:c>
      <x:c r="I409" t="s">
        <x:v>104</x:v>
      </x:c>
      <x:c r="K409" t="s">
        <x:v>133</x:v>
      </x:c>
      <x:c r="M409">
        <x:v>129</x:v>
      </x:c>
      <x:c r="O409" t="s">
        <x:v>101</x:v>
      </x:c>
      <x:c r="AL409" s="81">
        <x:f t="shared" si="41"/>
        <x:v>98</x:v>
      </x:c>
      <x:c r="AM409" s="81" t="str">
        <x:f t="shared" si="36"/>
        <x:v/>
      </x:c>
      <x:c r="AN409" s="81" t="str">
        <x:f t="shared" si="37"/>
        <x:v/>
      </x:c>
      <x:c r="AO409" s="81" t="str">
        <x:f t="shared" si="38"/>
        <x:v/>
      </x:c>
      <x:c r="AP409" s="81" t="str">
        <x:f t="shared" si="39"/>
        <x:v/>
      </x:c>
      <x:c r="AQ409" s="81" t="str">
        <x:f t="shared" si="40"/>
        <x:v/>
      </x:c>
    </x:row>
    <x:row r="410" spans="1:43">
      <x:c r="A410">
        <x:v>40400</x:v>
      </x:c>
      <x:c r="B410">
        <x:v>99</x:v>
      </x:c>
      <x:c r="C410">
        <x:v>0.2</x:v>
      </x:c>
      <x:c r="G410">
        <x:v>1</x:v>
      </x:c>
      <x:c r="I410" t="s">
        <x:v>100</x:v>
      </x:c>
      <x:c r="K410" t="s">
        <x:v>133</x:v>
      </x:c>
      <x:c r="M410">
        <x:v>381</x:v>
      </x:c>
      <x:c r="O410" t="s">
        <x:v>101</x:v>
      </x:c>
      <x:c r="AL410" s="81">
        <x:f t="shared" si="41"/>
        <x:v>99</x:v>
      </x:c>
      <x:c r="AM410" s="81" t="str">
        <x:f t="shared" si="36"/>
        <x:v/>
      </x:c>
      <x:c r="AN410" s="81" t="str">
        <x:f t="shared" si="37"/>
        <x:v/>
      </x:c>
      <x:c r="AO410" s="81" t="str">
        <x:f t="shared" si="38"/>
        <x:v/>
      </x:c>
      <x:c r="AP410" s="81" t="str">
        <x:f t="shared" si="39"/>
        <x:v/>
      </x:c>
      <x:c r="AQ410" s="81" t="str">
        <x:f t="shared" si="40"/>
        <x:v/>
      </x:c>
    </x:row>
    <x:row r="411" spans="1:43">
      <x:c r="A411">
        <x:v>40500</x:v>
      </x:c>
      <x:c r="B411">
        <x:v>99</x:v>
      </x:c>
      <x:c r="C411">
        <x:v>0.566666666666667</x:v>
      </x:c>
      <x:c r="G411">
        <x:v>1</x:v>
      </x:c>
      <x:c r="I411" t="s">
        <x:v>102</x:v>
      </x:c>
      <x:c r="K411" t="s">
        <x:v>133</x:v>
      </x:c>
      <x:c r="M411">
        <x:v>381</x:v>
      </x:c>
      <x:c r="O411" t="s">
        <x:v>101</x:v>
      </x:c>
      <x:c r="AL411" s="81">
        <x:f t="shared" si="41"/>
        <x:v>99</x:v>
      </x:c>
      <x:c r="AM411" s="81" t="str">
        <x:f t="shared" si="36"/>
        <x:v/>
      </x:c>
      <x:c r="AN411" s="81" t="str">
        <x:f t="shared" si="37"/>
        <x:v/>
      </x:c>
      <x:c r="AO411" s="81" t="str">
        <x:f t="shared" si="38"/>
        <x:v/>
      </x:c>
      <x:c r="AP411" s="81" t="str">
        <x:f t="shared" si="39"/>
        <x:v/>
      </x:c>
      <x:c r="AQ411" s="81" t="str">
        <x:f t="shared" si="40"/>
        <x:v/>
      </x:c>
    </x:row>
    <x:row r="412" spans="1:43">
      <x:c r="A412">
        <x:v>40600</x:v>
      </x:c>
      <x:c r="B412">
        <x:v>99</x:v>
      </x:c>
      <x:c r="C412">
        <x:v>1</x:v>
      </x:c>
      <x:c r="G412">
        <x:v>2</x:v>
      </x:c>
      <x:c r="I412" t="s">
        <x:v>103</x:v>
      </x:c>
      <x:c r="K412" t="s">
        <x:v>133</x:v>
      </x:c>
      <x:c r="M412">
        <x:v>381</x:v>
      </x:c>
      <x:c r="O412" t="s">
        <x:v>101</x:v>
      </x:c>
      <x:c r="AG412" s="80">
        <x:v>2</x:v>
      </x:c>
      <x:c r="AL412" s="81">
        <x:f t="shared" si="41"/>
        <x:v>99</x:v>
      </x:c>
      <x:c r="AM412" s="81" t="str">
        <x:f t="shared" si="36"/>
        <x:v/>
      </x:c>
      <x:c r="AN412" s="81" t="str">
        <x:f t="shared" si="37"/>
        <x:v/>
      </x:c>
      <x:c r="AO412" s="81" t="str">
        <x:f t="shared" si="38"/>
        <x:v/>
      </x:c>
      <x:c r="AP412" s="81" t="str">
        <x:f t="shared" si="39"/>
        <x:v/>
      </x:c>
      <x:c r="AQ412" s="81" t="str">
        <x:f t="shared" si="40"/>
        <x:v/>
      </x:c>
    </x:row>
    <x:row r="413" spans="1:43">
      <x:c r="A413">
        <x:v>40700</x:v>
      </x:c>
      <x:c r="B413">
        <x:v>100</x:v>
      </x:c>
      <x:c r="C413">
        <x:v>0.966666666666667</x:v>
      </x:c>
      <x:c r="I413" t="s">
        <x:v>100</x:v>
      </x:c>
      <x:c r="K413" t="s">
        <x:v>171</x:v>
      </x:c>
      <x:c r="M413">
        <x:v>381</x:v>
      </x:c>
      <x:c r="O413" t="s">
        <x:v>101</x:v>
      </x:c>
      <x:c r="AG413" s="80">
        <x:v>2</x:v>
      </x:c>
      <x:c r="AL413" s="81">
        <x:f t="shared" si="41"/>
        <x:v>100</x:v>
      </x:c>
      <x:c r="AM413" s="81" t="str">
        <x:f t="shared" si="36"/>
        <x:v/>
      </x:c>
      <x:c r="AN413" s="81" t="str">
        <x:f t="shared" si="37"/>
        <x:v/>
      </x:c>
      <x:c r="AO413" s="81" t="str">
        <x:f t="shared" si="38"/>
        <x:v/>
      </x:c>
      <x:c r="AP413" s="81" t="str">
        <x:f t="shared" si="39"/>
        <x:v/>
      </x:c>
      <x:c r="AQ413" s="81" t="str">
        <x:f t="shared" si="40"/>
        <x:v/>
      </x:c>
    </x:row>
    <x:row r="414" spans="1:43">
      <x:c r="A414">
        <x:v>40800</x:v>
      </x:c>
      <x:c r="B414">
        <x:v>101</x:v>
      </x:c>
      <x:c r="C414">
        <x:v>0.2</x:v>
      </x:c>
      <x:c r="G414">
        <x:v>1</x:v>
      </x:c>
      <x:c r="I414" t="s">
        <x:v>100</x:v>
      </x:c>
      <x:c r="K414" t="s">
        <x:v>133</x:v>
      </x:c>
      <x:c r="M414">
        <x:v>381</x:v>
      </x:c>
      <x:c r="O414" t="s">
        <x:v>101</x:v>
      </x:c>
      <x:c r="AL414" s="81">
        <x:f t="shared" si="41"/>
        <x:v>101</x:v>
      </x:c>
      <x:c r="AM414" s="81" t="str">
        <x:f t="shared" si="36"/>
        <x:v/>
      </x:c>
      <x:c r="AN414" s="81" t="str">
        <x:f t="shared" si="37"/>
        <x:v/>
      </x:c>
      <x:c r="AO414" s="81" t="str">
        <x:f t="shared" si="38"/>
        <x:v/>
      </x:c>
      <x:c r="AP414" s="81" t="str">
        <x:f t="shared" si="39"/>
        <x:v/>
      </x:c>
      <x:c r="AQ414" s="81" t="str">
        <x:f t="shared" si="40"/>
        <x:v/>
      </x:c>
    </x:row>
    <x:row r="415" spans="1:43">
      <x:c r="A415">
        <x:v>40900</x:v>
      </x:c>
      <x:c r="B415">
        <x:v>101</x:v>
      </x:c>
      <x:c r="C415">
        <x:v>0.666666666666667</x:v>
      </x:c>
      <x:c r="G415">
        <x:v>1</x:v>
      </x:c>
      <x:c r="I415" t="s">
        <x:v>102</x:v>
      </x:c>
      <x:c r="K415" t="s">
        <x:v>133</x:v>
      </x:c>
      <x:c r="M415">
        <x:v>381</x:v>
      </x:c>
      <x:c r="O415" t="s">
        <x:v>101</x:v>
      </x:c>
      <x:c r="S415" t="s">
        <x:v>120</x:v>
      </x:c>
      <x:c r="T415">
        <x:v>10</x:v>
      </x:c>
      <x:c r="AL415" s="81">
        <x:f t="shared" si="41"/>
        <x:v>101</x:v>
      </x:c>
      <x:c r="AM415" s="81" t="str">
        <x:f t="shared" si="36"/>
        <x:v/>
      </x:c>
      <x:c r="AN415" s="81" t="str">
        <x:f t="shared" si="37"/>
        <x:v/>
      </x:c>
      <x:c r="AO415" s="81" t="str">
        <x:f t="shared" si="38"/>
        <x:v/>
      </x:c>
      <x:c r="AP415" s="81" t="str">
        <x:f t="shared" si="39"/>
        <x:v/>
      </x:c>
      <x:c r="AQ415" s="81" t="str">
        <x:f t="shared" si="40"/>
        <x:v/>
      </x:c>
    </x:row>
    <x:row r="416" spans="1:43">
      <x:c r="A416">
        <x:v>41000</x:v>
      </x:c>
      <x:c r="B416">
        <x:v>101</x:v>
      </x:c>
      <x:c r="C416">
        <x:v>1</x:v>
      </x:c>
      <x:c r="G416">
        <x:v>2</x:v>
      </x:c>
      <x:c r="I416" t="s">
        <x:v>103</x:v>
      </x:c>
      <x:c r="K416" t="s">
        <x:v>133</x:v>
      </x:c>
      <x:c r="M416">
        <x:v>381</x:v>
      </x:c>
      <x:c r="O416" t="s">
        <x:v>101</x:v>
      </x:c>
      <x:c r="S416" t="s">
        <x:v>123</x:v>
      </x:c>
      <x:c r="T416">
        <x:v>10</x:v>
      </x:c>
      <x:c r="AL416" s="81">
        <x:f t="shared" si="41"/>
        <x:v>101</x:v>
      </x:c>
      <x:c r="AM416" s="81" t="str">
        <x:f t="shared" si="36"/>
        <x:v/>
      </x:c>
      <x:c r="AN416" s="81" t="str">
        <x:f t="shared" si="37"/>
        <x:v/>
      </x:c>
      <x:c r="AO416" s="81" t="str">
        <x:f t="shared" si="38"/>
        <x:v/>
      </x:c>
      <x:c r="AP416" s="81" t="str">
        <x:f t="shared" si="39"/>
        <x:v/>
      </x:c>
      <x:c r="AQ416" s="81" t="str">
        <x:f t="shared" si="40"/>
        <x:v/>
      </x:c>
    </x:row>
    <x:row r="417" spans="1:43">
      <x:c r="A417">
        <x:v>41100</x:v>
      </x:c>
      <x:c r="B417">
        <x:v>101</x:v>
      </x:c>
      <x:c r="C417">
        <x:v>1.3</x:v>
      </x:c>
      <x:c r="G417">
        <x:v>1</x:v>
      </x:c>
      <x:c r="I417" t="s">
        <x:v>104</x:v>
      </x:c>
      <x:c r="K417" t="s">
        <x:v>133</x:v>
      </x:c>
      <x:c r="M417">
        <x:v>381</x:v>
      </x:c>
      <x:c r="O417" t="s">
        <x:v>101</x:v>
      </x:c>
      <x:c r="S417" t="s">
        <x:v>123</x:v>
      </x:c>
      <x:c r="T417">
        <x:v>10</x:v>
      </x:c>
      <x:c r="AL417" s="81">
        <x:f t="shared" si="41"/>
        <x:v>101</x:v>
      </x:c>
      <x:c r="AM417" s="81" t="str">
        <x:f t="shared" si="36"/>
        <x:v/>
      </x:c>
      <x:c r="AN417" s="81" t="str">
        <x:f t="shared" si="37"/>
        <x:v/>
      </x:c>
      <x:c r="AO417" s="81" t="str">
        <x:f t="shared" si="38"/>
        <x:v/>
      </x:c>
      <x:c r="AP417" s="81" t="str">
        <x:f t="shared" si="39"/>
        <x:v/>
      </x:c>
      <x:c r="AQ417" s="81" t="str">
        <x:f t="shared" si="40"/>
        <x:v/>
      </x:c>
    </x:row>
    <x:row r="418" spans="1:43" s="5" customFormat="1">
      <x:c r="A418" s="5">
        <x:v>41200</x:v>
      </x:c>
      <x:c r="B418" s="5">
        <x:v>101</x:v>
      </x:c>
      <x:c r="C418" s="5">
        <x:v>1.56666666666667</x:v>
      </x:c>
      <x:c r="G418" s="5">
        <x:v>2</x:v>
      </x:c>
      <x:c r="I418" s="5" t="s">
        <x:v>100</x:v>
      </x:c>
      <x:c r="K418" s="5" t="s">
        <x:v>133</x:v>
      </x:c>
      <x:c r="M418" s="5">
        <x:v>381</x:v>
      </x:c>
      <x:c r="O418" s="5" t="s">
        <x:v>101</x:v>
      </x:c>
      <x:c r="AG418" s="80"/>
      <x:c r="AL418" s="81">
        <x:f t="shared" si="41"/>
        <x:v>101</x:v>
      </x:c>
      <x:c r="AM418" s="81" t="str">
        <x:f t="shared" si="36"/>
        <x:v/>
      </x:c>
      <x:c r="AN418" s="81" t="str">
        <x:f t="shared" si="37"/>
        <x:v/>
      </x:c>
      <x:c r="AO418" s="81" t="str">
        <x:f t="shared" si="38"/>
        <x:v/>
      </x:c>
      <x:c r="AP418" s="81" t="str">
        <x:f t="shared" si="39"/>
        <x:v/>
      </x:c>
      <x:c r="AQ418" s="81" t="str">
        <x:f t="shared" si="40"/>
        <x:v/>
      </x:c>
    </x:row>
    <x:row r="419" spans="1:43" s="5" customFormat="1">
      <x:c r="A419" s="5">
        <x:v>41300</x:v>
      </x:c>
      <x:c r="B419" s="5">
        <x:v>101</x:v>
      </x:c>
      <x:c r="C419" s="5">
        <x:v>2.16666666666667</x:v>
      </x:c>
      <x:c r="G419" s="5">
        <x:v>3</x:v>
      </x:c>
      <x:c r="I419" s="5" t="s">
        <x:v>102</x:v>
      </x:c>
      <x:c r="K419" s="5" t="s">
        <x:v>171</x:v>
      </x:c>
      <x:c r="M419" s="5">
        <x:v>381</x:v>
      </x:c>
      <x:c r="O419" s="5" t="s">
        <x:v>101</x:v>
      </x:c>
      <x:c r="S419" s="5" t="s">
        <x:v>125</x:v>
      </x:c>
      <x:c r="AG419" s="80"/>
      <x:c r="AL419" s="81">
        <x:f t="shared" si="41"/>
        <x:v>101</x:v>
      </x:c>
      <x:c r="AM419" s="81" t="str">
        <x:f t="shared" si="36"/>
        <x:v/>
      </x:c>
      <x:c r="AN419" s="81" t="str">
        <x:f t="shared" si="37"/>
        <x:v/>
      </x:c>
      <x:c r="AO419" s="81" t="str">
        <x:f t="shared" si="38"/>
        <x:v/>
      </x:c>
      <x:c r="AP419" s="81" t="str">
        <x:f t="shared" si="39"/>
        <x:v/>
      </x:c>
      <x:c r="AQ419" s="81" t="str">
        <x:f t="shared" si="40"/>
        <x:v/>
      </x:c>
    </x:row>
    <x:row r="420" spans="1:43" s="5" customFormat="1">
      <x:c r="A420" s="5">
        <x:v>41400</x:v>
      </x:c>
      <x:c r="B420" s="5">
        <x:v>102</x:v>
      </x:c>
      <x:c r="C420" s="5">
        <x:v>0.566666666666667</x:v>
      </x:c>
      <x:c r="I420" s="5" t="s">
        <x:v>100</x:v>
      </x:c>
      <x:c r="K420" s="5" t="s">
        <x:v>133</x:v>
      </x:c>
      <x:c r="M420" s="5">
        <x:v>381</x:v>
      </x:c>
      <x:c r="O420" s="5" t="s">
        <x:v>101</x:v>
      </x:c>
      <x:c r="U420" s="5">
        <x:v>551</x:v>
      </x:c>
      <x:c r="V420" s="5">
        <x:v>0.2</x:v>
      </x:c>
      <x:c r="W420" s="85" t="s">
        <x:v>114</x:v>
      </x:c>
      <x:c r="X420" s="5">
        <x:v>4</x:v>
      </x:c>
      <x:c r="Y420" s="5">
        <x:v>0</x:v>
      </x:c>
      <x:c r="Z420" s="5" t="s">
        <x:v>150</x:v>
      </x:c>
      <x:c r="AA420" s="5">
        <x:v>15</x:v>
      </x:c>
      <x:c r="AD420" s="5" t="s">
        <x:v>116</x:v>
      </x:c>
      <x:c r="AG420" s="80">
        <x:v>1</x:v>
      </x:c>
      <x:c r="AL420" s="81">
        <x:f t="shared" si="41"/>
        <x:v>102</x:v>
      </x:c>
      <x:c r="AM420" s="81" t="str">
        <x:f t="shared" si="36"/>
        <x:v/>
      </x:c>
      <x:c r="AN420" s="81" t="str">
        <x:f t="shared" si="37"/>
        <x:v/>
      </x:c>
      <x:c r="AO420" s="81" t="str">
        <x:f t="shared" si="38"/>
        <x:v/>
      </x:c>
      <x:c r="AP420" s="81" t="str">
        <x:f t="shared" si="39"/>
        <x:v/>
      </x:c>
      <x:c r="AQ420" s="81" t="str">
        <x:f t="shared" si="40"/>
        <x:v/>
      </x:c>
    </x:row>
    <x:row r="421" spans="1:43" s="5" customFormat="1">
      <x:c r="A421" s="5">
        <x:v>41500</x:v>
      </x:c>
      <x:c r="B421" s="5">
        <x:v>102</x:v>
      </x:c>
      <x:c r="C421" s="5">
        <x:v>0.933333333</x:v>
      </x:c>
      <x:c r="I421" s="5" t="s">
        <x:v>102</x:v>
      </x:c>
      <x:c r="K421" s="5" t="s">
        <x:v>171</x:v>
      </x:c>
      <x:c r="M421" s="5">
        <x:v>381</x:v>
      </x:c>
      <x:c r="O421" s="5" t="s">
        <x:v>101</x:v>
      </x:c>
      <x:c r="U421" s="5">
        <x:v>551</x:v>
      </x:c>
      <x:c r="V421" s="5">
        <x:v>0.2</x:v>
      </x:c>
      <x:c r="W421" s="85" t="s">
        <x:v>114</x:v>
      </x:c>
      <x:c r="X421" s="5">
        <x:v>4</x:v>
      </x:c>
      <x:c r="Y421" s="5">
        <x:v>0</x:v>
      </x:c>
      <x:c r="Z421" s="5" t="s">
        <x:v>150</x:v>
      </x:c>
      <x:c r="AA421" s="5">
        <x:v>15</x:v>
      </x:c>
      <x:c r="AD421" s="5" t="s">
        <x:v>116</x:v>
      </x:c>
      <x:c r="AG421" s="80">
        <x:v>1</x:v>
      </x:c>
      <x:c r="AL421" s="81">
        <x:f t="shared" si="41"/>
        <x:v>102</x:v>
      </x:c>
      <x:c r="AM421" s="81" t="str">
        <x:f t="shared" si="36"/>
        <x:v/>
      </x:c>
      <x:c r="AN421" s="81" t="str">
        <x:f t="shared" si="37"/>
        <x:v/>
      </x:c>
      <x:c r="AO421" s="81" t="str">
        <x:f t="shared" si="38"/>
        <x:v/>
      </x:c>
      <x:c r="AP421" s="81" t="str">
        <x:f t="shared" si="39"/>
        <x:v/>
      </x:c>
      <x:c r="AQ421" s="81" t="str">
        <x:f t="shared" si="40"/>
        <x:v/>
      </x:c>
    </x:row>
    <x:row r="422" spans="1:43" s="5" customFormat="1">
      <x:c r="A422" s="5">
        <x:v>41600</x:v>
      </x:c>
      <x:c r="B422" s="5">
        <x:v>103</x:v>
      </x:c>
      <x:c r="C422" s="5">
        <x:v>0.7</x:v>
      </x:c>
      <x:c r="G422" s="5">
        <x:v>1</x:v>
      </x:c>
      <x:c r="I422" s="5" t="s">
        <x:v>102</x:v>
      </x:c>
      <x:c r="K422" s="5" t="s">
        <x:v>133</x:v>
      </x:c>
      <x:c r="N422" s="98"/>
      <x:c r="O422" s="5" t="s">
        <x:v>101</x:v>
      </x:c>
      <x:c r="P422" s="98"/>
      <x:c r="Q422" s="98"/>
      <x:c r="R422" s="98"/>
      <x:c r="S422" s="98"/>
      <x:c r="AG422" s="88">
        <x:v>2</x:v>
      </x:c>
      <x:c r="AL422" s="81">
        <x:f t="shared" si="41"/>
        <x:v>103</x:v>
      </x:c>
      <x:c r="AM422" s="81" t="str">
        <x:f t="shared" si="36"/>
        <x:v/>
      </x:c>
      <x:c r="AN422" s="81" t="str">
        <x:f t="shared" si="37"/>
        <x:v/>
      </x:c>
      <x:c r="AO422" s="81" t="str">
        <x:f t="shared" si="38"/>
        <x:v/>
      </x:c>
      <x:c r="AP422" s="81" t="str">
        <x:f t="shared" si="39"/>
        <x:v/>
      </x:c>
      <x:c r="AQ422" s="81" t="str">
        <x:f t="shared" si="40"/>
        <x:v/>
      </x:c>
    </x:row>
    <x:row r="423" spans="1:43" s="5" customFormat="1">
      <x:c r="A423" s="5">
        <x:v>41700</x:v>
      </x:c>
      <x:c r="B423" s="5">
        <x:v>103</x:v>
      </x:c>
      <x:c r="C423" s="5">
        <x:v>1.06666666666667</x:v>
      </x:c>
      <x:c r="G423" s="5">
        <x:v>1</x:v>
      </x:c>
      <x:c r="I423" s="5" t="s">
        <x:v>104</x:v>
      </x:c>
      <x:c r="K423" s="5" t="s">
        <x:v>133</x:v>
      </x:c>
      <x:c r="N423" s="98"/>
      <x:c r="O423" s="5" t="s">
        <x:v>101</x:v>
      </x:c>
      <x:c r="P423" s="98"/>
      <x:c r="Q423" s="98"/>
      <x:c r="R423" s="98"/>
      <x:c r="S423" s="98"/>
      <x:c r="AG423" s="88">
        <x:v>2</x:v>
      </x:c>
      <x:c r="AL423" s="81">
        <x:f t="shared" si="41"/>
        <x:v>103</x:v>
      </x:c>
      <x:c r="AM423" s="81" t="str">
        <x:f t="shared" si="36"/>
        <x:v/>
      </x:c>
      <x:c r="AN423" s="81" t="str">
        <x:f t="shared" si="37"/>
        <x:v/>
      </x:c>
      <x:c r="AO423" s="81" t="str">
        <x:f t="shared" si="38"/>
        <x:v/>
      </x:c>
      <x:c r="AP423" s="81" t="str">
        <x:f t="shared" si="39"/>
        <x:v/>
      </x:c>
      <x:c r="AQ423" s="81" t="str">
        <x:f t="shared" si="40"/>
        <x:v/>
      </x:c>
    </x:row>
    <x:row r="424" spans="1:43" s="5" customFormat="1">
      <x:c r="A424" s="5">
        <x:v>41800</x:v>
      </x:c>
      <x:c r="B424" s="5">
        <x:v>103</x:v>
      </x:c>
      <x:c r="C424" s="5">
        <x:v>1.36666666666667</x:v>
      </x:c>
      <x:c r="G424" s="5">
        <x:v>2</x:v>
      </x:c>
      <x:c r="I424" s="5" t="s">
        <x:v>103</x:v>
      </x:c>
      <x:c r="K424" s="5" t="s">
        <x:v>133</x:v>
      </x:c>
      <x:c r="N424" s="98"/>
      <x:c r="O424" s="5" t="s">
        <x:v>101</x:v>
      </x:c>
      <x:c r="P424" s="98"/>
      <x:c r="Q424" s="98"/>
      <x:c r="R424" s="98"/>
      <x:c r="S424" s="98"/>
      <x:c r="AG424" s="88">
        <x:v>2</x:v>
      </x:c>
      <x:c r="AL424" s="81">
        <x:f t="shared" si="41"/>
        <x:v>103</x:v>
      </x:c>
      <x:c r="AM424" s="81" t="str">
        <x:f t="shared" si="36"/>
        <x:v/>
      </x:c>
      <x:c r="AN424" s="81" t="str">
        <x:f t="shared" si="37"/>
        <x:v/>
      </x:c>
      <x:c r="AO424" s="81" t="str">
        <x:f t="shared" si="38"/>
        <x:v/>
      </x:c>
      <x:c r="AP424" s="81" t="str">
        <x:f t="shared" si="39"/>
        <x:v/>
      </x:c>
      <x:c r="AQ424" s="81" t="str">
        <x:f t="shared" si="40"/>
        <x:v/>
      </x:c>
    </x:row>
    <x:row r="425" spans="1:43" s="5" customFormat="1">
      <x:c r="A425" s="5">
        <x:v>41900</x:v>
      </x:c>
      <x:c r="B425" s="5">
        <x:v>103</x:v>
      </x:c>
      <x:c r="C425" s="5">
        <x:v>1.46666666666667</x:v>
      </x:c>
      <x:c r="G425" s="5">
        <x:v>2</x:v>
      </x:c>
      <x:c r="I425" s="5" t="s">
        <x:v>104</x:v>
      </x:c>
      <x:c r="K425" s="5" t="s">
        <x:v>133</x:v>
      </x:c>
      <x:c r="N425" s="98"/>
      <x:c r="O425" s="5" t="s">
        <x:v>101</x:v>
      </x:c>
      <x:c r="P425" s="98"/>
      <x:c r="Q425" s="98"/>
      <x:c r="R425" s="98"/>
      <x:c r="S425" s="98"/>
      <x:c r="AG425" s="88">
        <x:v>2</x:v>
      </x:c>
      <x:c r="AL425" s="81">
        <x:f t="shared" si="41"/>
        <x:v>103</x:v>
      </x:c>
      <x:c r="AM425" s="81" t="str">
        <x:f t="shared" si="36"/>
        <x:v/>
      </x:c>
      <x:c r="AN425" s="81" t="str">
        <x:f t="shared" si="37"/>
        <x:v/>
      </x:c>
      <x:c r="AO425" s="81" t="str">
        <x:f t="shared" si="38"/>
        <x:v/>
      </x:c>
      <x:c r="AP425" s="81" t="str">
        <x:f t="shared" si="39"/>
        <x:v/>
      </x:c>
      <x:c r="AQ425" s="81" t="str">
        <x:f t="shared" si="40"/>
        <x:v/>
      </x:c>
    </x:row>
    <x:row r="426" spans="1:43" s="5" customFormat="1">
      <x:c r="A426" s="5">
        <x:v>42000</x:v>
      </x:c>
      <x:c r="B426" s="5">
        <x:v>103</x:v>
      </x:c>
      <x:c r="C426" s="5">
        <x:v>1.56666666666667</x:v>
      </x:c>
      <x:c r="G426" s="5">
        <x:v>3</x:v>
      </x:c>
      <x:c r="I426" s="5" t="s">
        <x:v>100</x:v>
      </x:c>
      <x:c r="K426" s="5" t="s">
        <x:v>133</x:v>
      </x:c>
      <x:c r="N426" s="98"/>
      <x:c r="O426" s="5" t="s">
        <x:v>101</x:v>
      </x:c>
      <x:c r="P426" s="98"/>
      <x:c r="Q426" s="98"/>
      <x:c r="R426" s="98"/>
      <x:c r="S426" s="98"/>
      <x:c r="AG426" s="88">
        <x:v>2</x:v>
      </x:c>
      <x:c r="AL426" s="81">
        <x:f t="shared" si="41"/>
        <x:v>103</x:v>
      </x:c>
      <x:c r="AM426" s="81" t="str">
        <x:f t="shared" si="36"/>
        <x:v/>
      </x:c>
      <x:c r="AN426" s="81" t="str">
        <x:f t="shared" si="37"/>
        <x:v/>
      </x:c>
      <x:c r="AO426" s="81" t="str">
        <x:f t="shared" si="38"/>
        <x:v/>
      </x:c>
      <x:c r="AP426" s="81" t="str">
        <x:f t="shared" si="39"/>
        <x:v/>
      </x:c>
      <x:c r="AQ426" s="81" t="str">
        <x:f t="shared" si="40"/>
        <x:v/>
      </x:c>
    </x:row>
    <x:row r="427" spans="1:43">
      <x:c r="A427">
        <x:v>42100</x:v>
      </x:c>
      <x:c r="B427" s="5">
        <x:v>103</x:v>
      </x:c>
      <x:c r="C427" s="5">
        <x:v>1.76666666666667</x:v>
      </x:c>
      <x:c r="D427" s="5"/>
      <x:c r="E427" s="5"/>
      <x:c r="F427" s="5"/>
      <x:c r="G427" s="5">
        <x:v>3</x:v>
      </x:c>
      <x:c r="H427" s="5"/>
      <x:c r="I427" s="5" t="s">
        <x:v>102</x:v>
      </x:c>
      <x:c r="J427" s="5"/>
      <x:c r="K427" s="5" t="s">
        <x:v>133</x:v>
      </x:c>
      <x:c r="L427" s="5"/>
      <x:c r="M427" s="5"/>
      <x:c r="N427" s="98"/>
      <x:c r="O427" s="5" t="s">
        <x:v>101</x:v>
      </x:c>
      <x:c r="P427" s="98"/>
      <x:c r="Q427" s="98"/>
      <x:c r="R427" s="98"/>
      <x:c r="S427" s="98"/>
      <x:c r="T427" s="5"/>
      <x:c r="U427" s="5"/>
      <x:c r="V427" s="5"/>
      <x:c r="W427" s="5"/>
      <x:c r="X427" s="5"/>
      <x:c r="Y427" s="5"/>
      <x:c r="Z427" s="5"/>
      <x:c r="AA427" s="5"/>
      <x:c r="AB427" s="5"/>
      <x:c r="AC427" s="5"/>
      <x:c r="AD427" s="5"/>
      <x:c r="AE427" s="5"/>
      <x:c r="AF427" s="5"/>
      <x:c r="AG427" s="88">
        <x:v>2</x:v>
      </x:c>
      <x:c r="AH427" s="5"/>
      <x:c r="AL427" s="81">
        <x:f t="shared" si="41"/>
        <x:v>103</x:v>
      </x:c>
      <x:c r="AM427" s="81" t="str">
        <x:f t="shared" si="36"/>
        <x:v/>
      </x:c>
      <x:c r="AN427" s="81" t="str">
        <x:f t="shared" si="37"/>
        <x:v/>
      </x:c>
      <x:c r="AO427" s="81" t="str">
        <x:f t="shared" si="38"/>
        <x:v/>
      </x:c>
      <x:c r="AP427" s="81" t="str">
        <x:f t="shared" si="39"/>
        <x:v/>
      </x:c>
      <x:c r="AQ427" s="81" t="str">
        <x:f t="shared" si="40"/>
        <x:v/>
      </x:c>
    </x:row>
    <x:row r="428" spans="1:43">
      <x:c r="A428">
        <x:v>42200</x:v>
      </x:c>
      <x:c r="B428" s="5">
        <x:v>103</x:v>
      </x:c>
      <x:c r="C428" s="5">
        <x:v>1.93333333333333</x:v>
      </x:c>
      <x:c r="D428" s="5"/>
      <x:c r="E428" s="5"/>
      <x:c r="F428" s="5"/>
      <x:c r="G428" s="5">
        <x:v>2</x:v>
      </x:c>
      <x:c r="H428" s="5"/>
      <x:c r="I428" s="5" t="s">
        <x:v>100</x:v>
      </x:c>
      <x:c r="J428" s="5"/>
      <x:c r="K428" s="5" t="s">
        <x:v>133</x:v>
      </x:c>
      <x:c r="L428" s="5"/>
      <x:c r="M428" s="5"/>
      <x:c r="N428" s="98"/>
      <x:c r="O428" s="5" t="s">
        <x:v>101</x:v>
      </x:c>
      <x:c r="P428" s="98"/>
      <x:c r="Q428" s="98"/>
      <x:c r="R428" s="98"/>
      <x:c r="S428" s="98"/>
      <x:c r="T428" s="5"/>
      <x:c r="U428" s="5"/>
      <x:c r="V428" s="5"/>
      <x:c r="W428" s="5"/>
      <x:c r="X428" s="5"/>
      <x:c r="Y428" s="5"/>
      <x:c r="Z428" s="5"/>
      <x:c r="AA428" s="5"/>
      <x:c r="AB428" s="5"/>
      <x:c r="AC428" s="5"/>
      <x:c r="AD428" s="5"/>
      <x:c r="AE428" s="5"/>
      <x:c r="AF428" s="5"/>
      <x:c r="AG428" s="88">
        <x:v>2</x:v>
      </x:c>
      <x:c r="AH428" s="5"/>
      <x:c r="AL428" s="81">
        <x:f t="shared" si="41"/>
        <x:v>103</x:v>
      </x:c>
      <x:c r="AM428" s="81" t="str">
        <x:f t="shared" si="36"/>
        <x:v/>
      </x:c>
      <x:c r="AN428" s="81" t="str">
        <x:f t="shared" si="37"/>
        <x:v/>
      </x:c>
      <x:c r="AO428" s="81" t="str">
        <x:f t="shared" si="38"/>
        <x:v/>
      </x:c>
      <x:c r="AP428" s="81" t="str">
        <x:f t="shared" si="39"/>
        <x:v/>
      </x:c>
      <x:c r="AQ428" s="81" t="str">
        <x:f t="shared" si="40"/>
        <x:v/>
      </x:c>
    </x:row>
    <x:row r="429" spans="1:43">
      <x:c r="A429">
        <x:v>42300</x:v>
      </x:c>
      <x:c r="B429" s="5">
        <x:v>103</x:v>
      </x:c>
      <x:c r="C429" s="5">
        <x:v>2.03333333333333</x:v>
      </x:c>
      <x:c r="D429" s="5"/>
      <x:c r="E429" s="5"/>
      <x:c r="F429" s="5"/>
      <x:c r="G429" s="5">
        <x:v>3</x:v>
      </x:c>
      <x:c r="H429" s="5"/>
      <x:c r="I429" s="5" t="s">
        <x:v>103</x:v>
      </x:c>
      <x:c r="J429" s="5"/>
      <x:c r="K429" s="5" t="s">
        <x:v>133</x:v>
      </x:c>
      <x:c r="L429" s="5"/>
      <x:c r="M429" s="5"/>
      <x:c r="N429" s="98"/>
      <x:c r="O429" s="5" t="s">
        <x:v>101</x:v>
      </x:c>
      <x:c r="P429" s="98"/>
      <x:c r="Q429" s="98"/>
      <x:c r="R429" s="98"/>
      <x:c r="S429" s="98"/>
      <x:c r="T429" s="5"/>
      <x:c r="U429" s="5"/>
      <x:c r="V429" s="5"/>
      <x:c r="W429" s="5"/>
      <x:c r="X429" s="5"/>
      <x:c r="Y429" s="5"/>
      <x:c r="Z429" s="5"/>
      <x:c r="AA429" s="5"/>
      <x:c r="AB429" s="5"/>
      <x:c r="AC429" s="5"/>
      <x:c r="AD429" s="5"/>
      <x:c r="AE429" s="5"/>
      <x:c r="AF429" s="5"/>
      <x:c r="AG429" s="88">
        <x:v>2</x:v>
      </x:c>
      <x:c r="AH429" s="5"/>
      <x:c r="AL429" s="81">
        <x:f t="shared" si="41"/>
        <x:v>103</x:v>
      </x:c>
      <x:c r="AM429" s="81" t="str">
        <x:f t="shared" si="36"/>
        <x:v/>
      </x:c>
      <x:c r="AN429" s="81" t="str">
        <x:f t="shared" si="37"/>
        <x:v/>
      </x:c>
      <x:c r="AO429" s="81" t="str">
        <x:f t="shared" si="38"/>
        <x:v/>
      </x:c>
      <x:c r="AP429" s="81" t="str">
        <x:f t="shared" si="39"/>
        <x:v/>
      </x:c>
      <x:c r="AQ429" s="81" t="str">
        <x:f t="shared" si="40"/>
        <x:v/>
      </x:c>
    </x:row>
    <x:row r="430" spans="1:43">
      <x:c r="A430">
        <x:v>42400</x:v>
      </x:c>
      <x:c r="B430">
        <x:v>104</x:v>
      </x:c>
      <x:c r="C430">
        <x:v>0.4</x:v>
      </x:c>
      <x:c r="G430">
        <x:v>1</x:v>
      </x:c>
      <x:c r="I430" t="s">
        <x:v>102</x:v>
      </x:c>
      <x:c r="K430" t="s">
        <x:v>133</x:v>
      </x:c>
      <x:c r="M430">
        <x:v>381</x:v>
      </x:c>
      <x:c r="O430" t="s">
        <x:v>101</x:v>
      </x:c>
      <x:c r="AL430" s="81">
        <x:f t="shared" si="41"/>
        <x:v>104</x:v>
      </x:c>
      <x:c r="AM430" s="81" t="str">
        <x:f t="shared" si="36"/>
        <x:v/>
      </x:c>
      <x:c r="AN430" s="81" t="str">
        <x:f t="shared" si="37"/>
        <x:v/>
      </x:c>
      <x:c r="AO430" s="81" t="str">
        <x:f t="shared" si="38"/>
        <x:v/>
      </x:c>
      <x:c r="AP430" s="81" t="str">
        <x:f t="shared" si="39"/>
        <x:v/>
      </x:c>
      <x:c r="AQ430" s="81" t="str">
        <x:f t="shared" si="40"/>
        <x:v/>
      </x:c>
    </x:row>
    <x:row r="431" spans="1:43">
      <x:c r="A431">
        <x:v>42500</x:v>
      </x:c>
      <x:c r="B431">
        <x:v>104</x:v>
      </x:c>
      <x:c r="C431">
        <x:v>0.8</x:v>
      </x:c>
      <x:c r="G431">
        <x:v>1</x:v>
      </x:c>
      <x:c r="I431" t="s">
        <x:v>102</x:v>
      </x:c>
      <x:c r="K431" t="s">
        <x:v>133</x:v>
      </x:c>
      <x:c r="M431">
        <x:v>381</x:v>
      </x:c>
      <x:c r="O431" t="s">
        <x:v>101</x:v>
      </x:c>
      <x:c r="S431" t="s">
        <x:v>179</x:v>
      </x:c>
      <x:c r="T431">
        <x:v>8.1</x:v>
      </x:c>
      <x:c r="AG431" s="80">
        <x:v>2</x:v>
      </x:c>
      <x:c r="AL431" s="81">
        <x:f t="shared" si="41"/>
        <x:v>104</x:v>
      </x:c>
      <x:c r="AM431" s="81" t="str">
        <x:f t="shared" si="36"/>
        <x:v/>
      </x:c>
      <x:c r="AN431" s="81" t="str">
        <x:f t="shared" si="37"/>
        <x:v/>
      </x:c>
      <x:c r="AO431" s="81" t="str">
        <x:f t="shared" si="38"/>
        <x:v/>
      </x:c>
      <x:c r="AP431" s="81" t="str">
        <x:f t="shared" si="39"/>
        <x:v/>
      </x:c>
      <x:c r="AQ431" s="81" t="str">
        <x:f t="shared" si="40"/>
        <x:v/>
      </x:c>
    </x:row>
    <x:row r="432" spans="1:43" s="5" customFormat="1">
      <x:c r="A432" s="5">
        <x:v>42600</x:v>
      </x:c>
      <x:c r="B432" s="5">
        <x:v>104</x:v>
      </x:c>
      <x:c r="C432" s="5">
        <x:v>2.13333333333333</x:v>
      </x:c>
      <x:c r="G432" s="5">
        <x:v>2</x:v>
      </x:c>
      <x:c r="I432" s="5" t="s">
        <x:v>102</x:v>
      </x:c>
      <x:c r="K432" s="5" t="s">
        <x:v>171</x:v>
      </x:c>
      <x:c r="M432" s="5">
        <x:v>381</x:v>
      </x:c>
      <x:c r="O432" s="5" t="s">
        <x:v>101</x:v>
      </x:c>
      <x:c r="S432" s="5" t="s">
        <x:v>180</x:v>
      </x:c>
      <x:c r="AG432" s="80">
        <x:v>2</x:v>
      </x:c>
      <x:c r="AL432" s="81">
        <x:f t="shared" si="41"/>
        <x:v>104</x:v>
      </x:c>
      <x:c r="AM432" s="81" t="str">
        <x:f t="shared" si="36"/>
        <x:v/>
      </x:c>
      <x:c r="AN432" s="81" t="str">
        <x:f t="shared" si="37"/>
        <x:v/>
      </x:c>
      <x:c r="AO432" s="81" t="str">
        <x:f t="shared" si="38"/>
        <x:v/>
      </x:c>
      <x:c r="AP432" s="81" t="str">
        <x:f t="shared" si="39"/>
        <x:v/>
      </x:c>
      <x:c r="AQ432" s="81" t="str">
        <x:f t="shared" si="40"/>
        <x:v/>
      </x:c>
    </x:row>
    <x:row r="433" spans="1:43" s="5" customFormat="1">
      <x:c r="A433" s="5">
        <x:v>42700</x:v>
      </x:c>
      <x:c r="B433" s="5">
        <x:v>104</x:v>
      </x:c>
      <x:c r="C433" s="5">
        <x:v>3</x:v>
      </x:c>
      <x:c r="D433" s="5">
        <x:v>1</x:v>
      </x:c>
      <x:c r="AG433" s="80"/>
      <x:c r="AL433" s="81" t="str">
        <x:f t="shared" si="41"/>
        <x:v>104B</x:v>
      </x:c>
      <x:c r="AM433" s="81" t="str">
        <x:f t="shared" si="36"/>
        <x:v/>
      </x:c>
      <x:c r="AN433" s="81" t="str">
        <x:f t="shared" si="37"/>
        <x:v/>
      </x:c>
      <x:c r="AO433" s="81" t="str">
        <x:f t="shared" si="38"/>
        <x:v/>
      </x:c>
      <x:c r="AP433" s="81" t="str">
        <x:f t="shared" si="39"/>
        <x:v/>
      </x:c>
      <x:c r="AQ433" s="81" t="str">
        <x:f t="shared" si="40"/>
        <x:v/>
      </x:c>
    </x:row>
    <x:row r="434" spans="1:43" s="5" customFormat="1">
      <x:c r="A434" s="5">
        <x:v>42800</x:v>
      </x:c>
      <x:c r="B434" s="97">
        <x:v>105</x:v>
      </x:c>
      <x:c r="C434" s="97">
        <x:v>2.4</x:v>
      </x:c>
      <x:c r="D434" s="97"/>
      <x:c r="E434" s="97"/>
      <x:c r="F434" s="97"/>
      <x:c r="G434" s="97"/>
      <x:c r="H434" s="97"/>
      <x:c r="I434" s="97" t="s">
        <x:v>112</x:v>
      </x:c>
      <x:c r="J434" s="97"/>
      <x:c r="K434" s="97" t="s">
        <x:v>171</x:v>
      </x:c>
      <x:c r="L434" s="97"/>
      <x:c r="M434" s="97">
        <x:v>797</x:v>
      </x:c>
      <x:c r="N434" s="97"/>
      <x:c r="O434" s="5" t="s">
        <x:v>101</x:v>
      </x:c>
      <x:c r="AG434" s="80"/>
      <x:c r="AL434" s="81">
        <x:f t="shared" si="41"/>
        <x:v>105</x:v>
      </x:c>
      <x:c r="AM434" s="81" t="str">
        <x:f t="shared" si="36"/>
        <x:v/>
      </x:c>
      <x:c r="AN434" s="81" t="str">
        <x:f t="shared" si="37"/>
        <x:v/>
      </x:c>
      <x:c r="AO434" s="81" t="str">
        <x:f t="shared" si="38"/>
        <x:v/>
      </x:c>
      <x:c r="AP434" s="81" t="str">
        <x:f t="shared" si="39"/>
        <x:v/>
      </x:c>
      <x:c r="AQ434" s="81" t="str">
        <x:f t="shared" si="40"/>
        <x:v/>
      </x:c>
    </x:row>
    <x:row r="435" spans="1:43" s="5" customFormat="1">
      <x:c r="A435" s="5">
        <x:v>42900</x:v>
      </x:c>
      <x:c r="B435" s="5">
        <x:v>106</x:v>
      </x:c>
      <x:c r="C435" s="5">
        <x:v>3.2</x:v>
      </x:c>
      <x:c r="I435" s="5" t="s">
        <x:v>112</x:v>
      </x:c>
      <x:c r="K435" s="5" t="s">
        <x:v>171</x:v>
      </x:c>
      <x:c r="M435" s="5">
        <x:v>121</x:v>
      </x:c>
      <x:c r="O435" s="5" t="s">
        <x:v>116</x:v>
      </x:c>
      <x:c r="AG435" s="80"/>
      <x:c r="AL435" s="81">
        <x:f t="shared" si="41"/>
        <x:v>106</x:v>
      </x:c>
      <x:c r="AM435" s="81" t="str">
        <x:f t="shared" si="36"/>
        <x:v/>
      </x:c>
      <x:c r="AN435" s="81" t="str">
        <x:f t="shared" si="37"/>
        <x:v/>
      </x:c>
      <x:c r="AO435" s="81" t="str">
        <x:f t="shared" si="38"/>
        <x:v/>
      </x:c>
      <x:c r="AP435" s="81" t="str">
        <x:f t="shared" si="39"/>
        <x:v/>
      </x:c>
      <x:c r="AQ435" s="81" t="str">
        <x:f t="shared" si="40"/>
        <x:v/>
      </x:c>
    </x:row>
    <x:row r="436" spans="1:43">
      <x:c r="A436">
        <x:v>43000</x:v>
      </x:c>
      <x:c r="B436" s="5">
        <x:v>107</x:v>
      </x:c>
      <x:c r="C436" s="5">
        <x:v>0.4</x:v>
      </x:c>
      <x:c r="D436" s="5"/>
      <x:c r="E436" s="5"/>
      <x:c r="F436" s="5"/>
      <x:c r="G436" s="5">
        <x:v>1</x:v>
      </x:c>
      <x:c r="H436" s="5"/>
      <x:c r="I436" s="5" t="s">
        <x:v>100</x:v>
      </x:c>
      <x:c r="J436" s="5"/>
      <x:c r="K436" s="5" t="s">
        <x:v>181</x:v>
      </x:c>
      <x:c r="L436" s="5"/>
      <x:c r="M436" s="5">
        <x:v>203</x:v>
      </x:c>
      <x:c r="N436" s="5"/>
      <x:c r="O436" s="5" t="s">
        <x:v>101</x:v>
      </x:c>
      <x:c r="P436" s="5"/>
      <x:c r="Q436" s="5"/>
      <x:c r="R436" s="5"/>
      <x:c r="S436" s="5"/>
      <x:c r="T436" s="5"/>
      <x:c r="U436" s="5">
        <x:v>206</x:v>
      </x:c>
      <x:c r="V436" s="5">
        <x:v>0.2</x:v>
      </x:c>
      <x:c r="W436" s="5" t="s">
        <x:v>182</x:v>
      </x:c>
      <x:c r="X436" s="5">
        <x:v>0</x:v>
      </x:c>
      <x:c r="Y436" s="5">
        <x:v>0</x:v>
      </x:c>
      <x:c r="Z436" s="99" t="s">
        <x:v>183</x:v>
      </x:c>
      <x:c r="AA436" s="5"/>
      <x:c r="AB436" s="5">
        <x:v>0.8</x:v>
      </x:c>
      <x:c r="AC436" s="5"/>
      <x:c r="AD436" s="5" t="s">
        <x:v>184</x:v>
      </x:c>
      <x:c r="AE436" s="5"/>
      <x:c r="AF436" s="5"/>
      <x:c r="AG436" s="88"/>
      <x:c r="AH436" s="5"/>
      <x:c r="AL436" s="81">
        <x:f t="shared" si="41"/>
        <x:v>107</x:v>
      </x:c>
      <x:c r="AM436" s="81" t="str">
        <x:f t="shared" si="36"/>
        <x:v/>
      </x:c>
      <x:c r="AN436" s="81" t="str">
        <x:f t="shared" si="37"/>
        <x:v/>
      </x:c>
      <x:c r="AO436" s="81" t="str">
        <x:f t="shared" si="38"/>
        <x:v/>
      </x:c>
      <x:c r="AP436" s="81" t="str">
        <x:f t="shared" si="39"/>
        <x:v/>
      </x:c>
      <x:c r="AQ436" s="81" t="str">
        <x:f t="shared" si="40"/>
        <x:v/>
      </x:c>
    </x:row>
    <x:row r="437" spans="1:43">
      <x:c r="A437">
        <x:v>43100</x:v>
      </x:c>
      <x:c r="B437" s="5">
        <x:v>107</x:v>
      </x:c>
      <x:c r="C437" s="5">
        <x:v>0.766666666666667</x:v>
      </x:c>
      <x:c r="D437" s="5"/>
      <x:c r="E437" s="5"/>
      <x:c r="F437" s="5"/>
      <x:c r="G437" s="5">
        <x:v>1</x:v>
      </x:c>
      <x:c r="H437" s="5"/>
      <x:c r="I437" s="5" t="s">
        <x:v>102</x:v>
      </x:c>
      <x:c r="J437" s="5"/>
      <x:c r="K437" s="5" t="s">
        <x:v>181</x:v>
      </x:c>
      <x:c r="L437" s="5"/>
      <x:c r="M437" s="5">
        <x:v>203</x:v>
      </x:c>
      <x:c r="N437" s="5"/>
      <x:c r="O437" s="5" t="s">
        <x:v>101</x:v>
      </x:c>
      <x:c r="P437" s="5"/>
      <x:c r="Q437" s="5"/>
      <x:c r="R437" s="5"/>
      <x:c r="S437" s="5"/>
      <x:c r="T437" s="5"/>
      <x:c r="U437" s="5">
        <x:v>206</x:v>
      </x:c>
      <x:c r="V437" s="5">
        <x:v>0.2</x:v>
      </x:c>
      <x:c r="W437" s="5" t="s">
        <x:v>182</x:v>
      </x:c>
      <x:c r="X437" s="5">
        <x:v>0</x:v>
      </x:c>
      <x:c r="Y437" s="5">
        <x:v>0</x:v>
      </x:c>
      <x:c r="Z437" s="99" t="s">
        <x:v>183</x:v>
      </x:c>
      <x:c r="AA437" s="5"/>
      <x:c r="AB437" s="5">
        <x:v>0.8</x:v>
      </x:c>
      <x:c r="AC437" s="5"/>
      <x:c r="AD437" s="5" t="s">
        <x:v>185</x:v>
      </x:c>
      <x:c r="AE437" s="5"/>
      <x:c r="AF437" s="5"/>
      <x:c r="AG437" s="88"/>
      <x:c r="AH437" s="5"/>
      <x:c r="AL437" s="81">
        <x:f t="shared" si="41"/>
        <x:v>107</x:v>
      </x:c>
      <x:c r="AM437" s="81" t="str">
        <x:f t="shared" si="36"/>
        <x:v/>
      </x:c>
      <x:c r="AN437" s="81" t="str">
        <x:f t="shared" si="37"/>
        <x:v/>
      </x:c>
      <x:c r="AO437" s="81" t="str">
        <x:f t="shared" si="38"/>
        <x:v/>
      </x:c>
      <x:c r="AP437" s="81" t="str">
        <x:f t="shared" si="39"/>
        <x:v/>
      </x:c>
      <x:c r="AQ437" s="81" t="str">
        <x:f t="shared" si="40"/>
        <x:v/>
      </x:c>
    </x:row>
    <x:row r="438" spans="1:43">
      <x:c r="A438">
        <x:v>43200</x:v>
      </x:c>
      <x:c r="B438" s="5">
        <x:v>107</x:v>
      </x:c>
      <x:c r="C438" s="5">
        <x:v>1.16666666666667</x:v>
      </x:c>
      <x:c r="D438" s="5"/>
      <x:c r="E438" s="5"/>
      <x:c r="F438" s="5"/>
      <x:c r="G438" s="5">
        <x:v>2</x:v>
      </x:c>
      <x:c r="H438" s="5"/>
      <x:c r="I438" s="5" t="s">
        <x:v>103</x:v>
      </x:c>
      <x:c r="J438" s="5"/>
      <x:c r="K438" s="5" t="s">
        <x:v>181</x:v>
      </x:c>
      <x:c r="L438" s="5"/>
      <x:c r="M438" s="5">
        <x:v>203</x:v>
      </x:c>
      <x:c r="N438" s="5"/>
      <x:c r="O438" s="5" t="s">
        <x:v>101</x:v>
      </x:c>
      <x:c r="P438" s="5"/>
      <x:c r="Q438" s="5"/>
      <x:c r="R438" s="5"/>
      <x:c r="S438" s="5"/>
      <x:c r="T438" s="5"/>
      <x:c r="U438" s="5">
        <x:v>206</x:v>
      </x:c>
      <x:c r="V438" s="5">
        <x:v>0.2</x:v>
      </x:c>
      <x:c r="W438" s="5" t="s">
        <x:v>186</x:v>
      </x:c>
      <x:c r="X438" s="5">
        <x:v>0</x:v>
      </x:c>
      <x:c r="Y438" s="5">
        <x:v>0</x:v>
      </x:c>
      <x:c r="Z438" s="99" t="s">
        <x:v>183</x:v>
      </x:c>
      <x:c r="AA438" s="5"/>
      <x:c r="AB438" s="5">
        <x:v>0.8</x:v>
      </x:c>
      <x:c r="AC438" s="5"/>
      <x:c r="AD438" s="5" t="s">
        <x:v>184</x:v>
      </x:c>
      <x:c r="AE438" s="5"/>
      <x:c r="AF438" s="5"/>
      <x:c r="AG438" s="88">
        <x:v>1</x:v>
      </x:c>
      <x:c r="AH438" s="5"/>
      <x:c r="AL438" s="81">
        <x:f t="shared" si="41"/>
        <x:v>107</x:v>
      </x:c>
      <x:c r="AM438" s="81" t="str">
        <x:f t="shared" si="36"/>
        <x:v/>
      </x:c>
      <x:c r="AN438" s="81" t="str">
        <x:f t="shared" si="37"/>
        <x:v/>
      </x:c>
      <x:c r="AO438" s="81" t="str">
        <x:f t="shared" si="38"/>
        <x:v/>
      </x:c>
      <x:c r="AP438" s="81" t="str">
        <x:f t="shared" si="39"/>
        <x:v/>
      </x:c>
      <x:c r="AQ438" s="81" t="str">
        <x:f t="shared" si="40"/>
        <x:v/>
      </x:c>
    </x:row>
    <x:row r="439" spans="1:43" s="5" customFormat="1">
      <x:c r="A439" s="5">
        <x:v>43300</x:v>
      </x:c>
      <x:c r="B439" s="5">
        <x:v>107</x:v>
      </x:c>
      <x:c r="C439" s="5">
        <x:v>1.26666666666667</x:v>
      </x:c>
      <x:c r="G439" s="5">
        <x:v>3</x:v>
      </x:c>
      <x:c r="I439" s="5" t="s">
        <x:v>103</x:v>
      </x:c>
      <x:c r="K439" s="5" t="s">
        <x:v>181</x:v>
      </x:c>
      <x:c r="M439" s="5">
        <x:v>203</x:v>
      </x:c>
      <x:c r="O439" s="5" t="s">
        <x:v>101</x:v>
      </x:c>
      <x:c r="U439" s="5">
        <x:v>206</x:v>
      </x:c>
      <x:c r="V439" s="5">
        <x:v>0.2</x:v>
      </x:c>
      <x:c r="W439" s="5" t="s">
        <x:v>187</x:v>
      </x:c>
      <x:c r="X439" s="5">
        <x:v>0</x:v>
      </x:c>
      <x:c r="Y439" s="5">
        <x:v>0</x:v>
      </x:c>
      <x:c r="Z439" s="99" t="s">
        <x:v>183</x:v>
      </x:c>
      <x:c r="AB439" s="5">
        <x:v>0.8</x:v>
      </x:c>
      <x:c r="AD439" s="5" t="s">
        <x:v>185</x:v>
      </x:c>
      <x:c r="AG439" s="88">
        <x:v>1</x:v>
      </x:c>
      <x:c r="AL439" s="81">
        <x:f t="shared" si="41"/>
        <x:v>107</x:v>
      </x:c>
      <x:c r="AM439" s="81" t="str">
        <x:f t="shared" si="36"/>
        <x:v/>
      </x:c>
      <x:c r="AN439" s="81" t="str">
        <x:f t="shared" si="37"/>
        <x:v/>
      </x:c>
      <x:c r="AO439" s="81" t="str">
        <x:f t="shared" si="38"/>
        <x:v/>
      </x:c>
      <x:c r="AP439" s="81" t="str">
        <x:f t="shared" si="39"/>
        <x:v/>
      </x:c>
      <x:c r="AQ439" s="81" t="str">
        <x:f t="shared" si="40"/>
        <x:v/>
      </x:c>
    </x:row>
    <x:row r="440" spans="1:43" s="5" customFormat="1">
      <x:c r="A440" s="5">
        <x:v>43400</x:v>
      </x:c>
      <x:c r="B440" s="5">
        <x:v>108</x:v>
      </x:c>
      <x:c r="C440" s="5">
        <x:v>0.6</x:v>
      </x:c>
      <x:c r="I440" s="5" t="s">
        <x:v>100</x:v>
      </x:c>
      <x:c r="K440" s="5" t="s">
        <x:v>122</x:v>
      </x:c>
      <x:c r="M440" s="5">
        <x:v>203</x:v>
      </x:c>
      <x:c r="O440" s="5" t="s">
        <x:v>101</x:v>
      </x:c>
      <x:c r="U440" s="5">
        <x:v>207</x:v>
      </x:c>
      <x:c r="V440" s="5">
        <x:v>0.2</x:v>
      </x:c>
      <x:c r="W440" s="5" t="s">
        <x:v>127</x:v>
      </x:c>
      <x:c r="X440" s="5">
        <x:v>0</x:v>
      </x:c>
      <x:c r="Y440" s="5">
        <x:v>0</x:v>
      </x:c>
      <x:c r="Z440" s="84" t="s">
        <x:v>188</x:v>
      </x:c>
      <x:c r="AB440" s="5">
        <x:v>0.5</x:v>
      </x:c>
      <x:c r="AD440" s="5" t="s">
        <x:v>189</x:v>
      </x:c>
      <x:c r="AG440" s="80"/>
      <x:c r="AL440" s="81">
        <x:f t="shared" si="41"/>
        <x:v>108</x:v>
      </x:c>
      <x:c r="AM440" s="81" t="str">
        <x:f t="shared" si="36"/>
        <x:v/>
      </x:c>
      <x:c r="AN440" s="81" t="str">
        <x:f t="shared" si="37"/>
        <x:v/>
      </x:c>
      <x:c r="AO440" s="81" t="str">
        <x:f t="shared" si="38"/>
        <x:v/>
      </x:c>
      <x:c r="AP440" s="81" t="str">
        <x:f t="shared" si="39"/>
        <x:v/>
      </x:c>
      <x:c r="AQ440" s="81" t="str">
        <x:f t="shared" si="40"/>
        <x:v/>
      </x:c>
    </x:row>
    <x:row r="441" spans="1:43" s="5" customFormat="1">
      <x:c r="A441" s="5">
        <x:v>43500</x:v>
      </x:c>
      <x:c r="B441" s="5">
        <x:v>109</x:v>
      </x:c>
      <x:c r="C441" s="5">
        <x:v>0.866666666666667</x:v>
      </x:c>
      <x:c r="I441" s="5" t="s">
        <x:v>100</x:v>
      </x:c>
      <x:c r="K441" s="5" t="s">
        <x:v>145</x:v>
      </x:c>
      <x:c r="M441" s="5">
        <x:v>204</x:v>
      </x:c>
      <x:c r="O441" s="5" t="s">
        <x:v>116</x:v>
      </x:c>
      <x:c r="U441" s="5">
        <x:v>208</x:v>
      </x:c>
      <x:c r="V441" s="5">
        <x:v>0.2</x:v>
      </x:c>
      <x:c r="W441" s="5" t="s">
        <x:v>127</x:v>
      </x:c>
      <x:c r="X441" s="5">
        <x:v>0</x:v>
      </x:c>
      <x:c r="Y441" s="5">
        <x:v>0</x:v>
      </x:c>
      <x:c r="Z441" s="84" t="s">
        <x:v>190</x:v>
      </x:c>
      <x:c r="AB441" s="5">
        <x:v>0.5</x:v>
      </x:c>
      <x:c r="AD441" s="5" t="s">
        <x:v>191</x:v>
      </x:c>
      <x:c r="AG441" s="80"/>
      <x:c r="AL441" s="81">
        <x:f t="shared" si="41"/>
        <x:v>109</x:v>
      </x:c>
      <x:c r="AM441" s="81" t="str">
        <x:f t="shared" si="36"/>
        <x:v/>
      </x:c>
      <x:c r="AN441" s="81" t="str">
        <x:f t="shared" si="37"/>
        <x:v/>
      </x:c>
      <x:c r="AO441" s="81" t="str">
        <x:f t="shared" si="38"/>
        <x:v/>
      </x:c>
      <x:c r="AP441" s="81" t="str">
        <x:f t="shared" si="39"/>
        <x:v/>
      </x:c>
      <x:c r="AQ441" s="81" t="str">
        <x:f t="shared" si="40"/>
        <x:v/>
      </x:c>
    </x:row>
    <x:row r="442" spans="1:43" s="5" customFormat="1">
      <x:c r="A442" s="5">
        <x:v>43600</x:v>
      </x:c>
      <x:c r="B442" s="5">
        <x:v>110</x:v>
      </x:c>
      <x:c r="C442" s="5">
        <x:v>3.33333333333333</x:v>
      </x:c>
      <x:c r="E442" s="5">
        <x:v>1</x:v>
      </x:c>
      <x:c r="AG442" s="80"/>
      <x:c r="AL442" s="81">
        <x:f t="shared" si="41"/>
        <x:v>110</x:v>
      </x:c>
      <x:c r="AM442" s="81" t="str">
        <x:f t="shared" si="36"/>
        <x:v/>
      </x:c>
      <x:c r="AN442" s="81" t="str">
        <x:f t="shared" si="37"/>
        <x:v/>
      </x:c>
      <x:c r="AO442" s="81" t="str">
        <x:f t="shared" si="38"/>
        <x:v/>
      </x:c>
      <x:c r="AP442" s="81" t="str">
        <x:f t="shared" si="39"/>
        <x:v/>
      </x:c>
      <x:c r="AQ442" s="81" t="str">
        <x:f t="shared" si="40"/>
        <x:v/>
      </x:c>
    </x:row>
    <x:row r="443" spans="1:43" s="5" customFormat="1">
      <x:c r="A443" s="5">
        <x:v>43700</x:v>
      </x:c>
      <x:c r="B443" s="5">
        <x:v>111</x:v>
      </x:c>
      <x:c r="C443" s="5">
        <x:v>1</x:v>
      </x:c>
      <x:c r="D443" s="5">
        <x:v>1</x:v>
      </x:c>
      <x:c r="G443" s="5">
        <x:v>1</x:v>
      </x:c>
      <x:c r="H443" s="5">
        <x:v>0</x:v>
      </x:c>
      <x:c r="K443" s="5" t="s">
        <x:v>181</x:v>
      </x:c>
      <x:c r="M443" s="5">
        <x:v>205</x:v>
      </x:c>
      <x:c r="N443" s="5">
        <x:v>2</x:v>
      </x:c>
      <x:c r="O443" s="5" t="s">
        <x:v>116</x:v>
      </x:c>
      <x:c r="P443" s="5" t="s">
        <x:v>156</x:v>
      </x:c>
      <x:c r="AG443" s="88"/>
      <x:c r="AL443" s="81" t="str">
        <x:f t="shared" si="41"/>
        <x:v>111B</x:v>
      </x:c>
      <x:c r="AM443" s="81" t="str">
        <x:f t="shared" si="36"/>
        <x:v/>
      </x:c>
      <x:c r="AN443" s="81" t="str">
        <x:f t="shared" si="37"/>
        <x:v/>
      </x:c>
      <x:c r="AO443" s="81" t="str">
        <x:f t="shared" si="38"/>
        <x:v/>
      </x:c>
      <x:c r="AP443" s="81" t="str">
        <x:f t="shared" si="39"/>
        <x:v/>
      </x:c>
      <x:c r="AQ443" s="81" t="str">
        <x:f t="shared" si="40"/>
        <x:v/>
      </x:c>
    </x:row>
    <x:row r="444" spans="1:43" s="5" customFormat="1">
      <x:c r="A444" s="5">
        <x:v>43800</x:v>
      </x:c>
      <x:c r="B444" s="5">
        <x:v>111</x:v>
      </x:c>
      <x:c r="C444" s="5">
        <x:v>1.4</x:v>
      </x:c>
      <x:c r="G444" s="5">
        <x:v>2</x:v>
      </x:c>
      <x:c r="I444" s="5" t="s">
        <x:v>100</x:v>
      </x:c>
      <x:c r="K444" s="5" t="s">
        <x:v>181</x:v>
      </x:c>
      <x:c r="AG444" s="88">
        <x:v>2</x:v>
      </x:c>
      <x:c r="AL444" s="81">
        <x:f t="shared" si="41"/>
        <x:v>111</x:v>
      </x:c>
      <x:c r="AM444" s="81" t="str">
        <x:f t="shared" si="36"/>
        <x:v/>
      </x:c>
      <x:c r="AN444" s="81" t="str">
        <x:f t="shared" si="37"/>
        <x:v/>
      </x:c>
      <x:c r="AO444" s="81" t="str">
        <x:f t="shared" si="38"/>
        <x:v/>
      </x:c>
      <x:c r="AP444" s="81" t="str">
        <x:f t="shared" si="39"/>
        <x:v/>
      </x:c>
      <x:c r="AQ444" s="81" t="str">
        <x:f t="shared" si="40"/>
        <x:v/>
      </x:c>
    </x:row>
    <x:row r="445" spans="1:43" s="5" customFormat="1">
      <x:c r="A445" s="5">
        <x:v>43900</x:v>
      </x:c>
      <x:c r="B445" s="5">
        <x:v>111</x:v>
      </x:c>
      <x:c r="C445" s="5">
        <x:v>1.6</x:v>
      </x:c>
      <x:c r="G445" s="5">
        <x:v>1</x:v>
      </x:c>
      <x:c r="I445" s="5" t="s">
        <x:v>102</x:v>
      </x:c>
      <x:c r="K445" s="5" t="s">
        <x:v>181</x:v>
      </x:c>
      <x:c r="AG445" s="88">
        <x:v>2</x:v>
      </x:c>
      <x:c r="AL445" s="81">
        <x:f t="shared" si="41"/>
        <x:v>111</x:v>
      </x:c>
      <x:c r="AM445" s="81" t="str">
        <x:f t="shared" si="36"/>
        <x:v/>
      </x:c>
      <x:c r="AN445" s="81" t="str">
        <x:f t="shared" si="37"/>
        <x:v/>
      </x:c>
      <x:c r="AO445" s="81" t="str">
        <x:f t="shared" si="38"/>
        <x:v/>
      </x:c>
      <x:c r="AP445" s="81" t="str">
        <x:f t="shared" si="39"/>
        <x:v/>
      </x:c>
      <x:c r="AQ445" s="81" t="str">
        <x:f t="shared" si="40"/>
        <x:v/>
      </x:c>
    </x:row>
    <x:row r="446" spans="1:43">
      <x:c r="A446">
        <x:v>44000</x:v>
      </x:c>
      <x:c r="B446" s="5">
        <x:v>111</x:v>
      </x:c>
      <x:c r="C446" s="5">
        <x:v>1.8</x:v>
      </x:c>
      <x:c r="D446" s="5"/>
      <x:c r="E446" s="5"/>
      <x:c r="F446" s="5"/>
      <x:c r="G446" s="5">
        <x:v>2</x:v>
      </x:c>
      <x:c r="H446" s="5"/>
      <x:c r="I446" s="5" t="s">
        <x:v>103</x:v>
      </x:c>
      <x:c r="J446" s="5"/>
      <x:c r="K446" s="5" t="s">
        <x:v>181</x:v>
      </x:c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  <x:c r="AA446" s="5"/>
      <x:c r="AB446" s="5"/>
      <x:c r="AC446" s="5"/>
      <x:c r="AD446" s="5"/>
      <x:c r="AE446" s="5"/>
      <x:c r="AF446" s="5"/>
      <x:c r="AG446" s="88">
        <x:v>2</x:v>
      </x:c>
      <x:c r="AH446" s="5"/>
      <x:c r="AL446" s="81">
        <x:f t="shared" si="41"/>
        <x:v>111</x:v>
      </x:c>
      <x:c r="AM446" s="81" t="str">
        <x:f t="shared" si="36"/>
        <x:v/>
      </x:c>
      <x:c r="AN446" s="81" t="str">
        <x:f t="shared" si="37"/>
        <x:v/>
      </x:c>
      <x:c r="AO446" s="81" t="str">
        <x:f t="shared" si="38"/>
        <x:v/>
      </x:c>
      <x:c r="AP446" s="81" t="str">
        <x:f t="shared" si="39"/>
        <x:v/>
      </x:c>
      <x:c r="AQ446" s="81" t="str">
        <x:f t="shared" si="40"/>
        <x:v/>
      </x:c>
    </x:row>
    <x:row r="447" spans="1:43">
      <x:c r="A447">
        <x:v>44100</x:v>
      </x:c>
      <x:c r="B447" s="5">
        <x:v>111</x:v>
      </x:c>
      <x:c r="C447" s="5">
        <x:v>2</x:v>
      </x:c>
      <x:c r="D447" s="5"/>
      <x:c r="E447" s="5"/>
      <x:c r="F447" s="5"/>
      <x:c r="G447" s="5">
        <x:v>1</x:v>
      </x:c>
      <x:c r="H447" s="5"/>
      <x:c r="I447" s="5" t="s">
        <x:v>104</x:v>
      </x:c>
      <x:c r="J447" s="5"/>
      <x:c r="K447" s="5" t="s">
        <x:v>181</x:v>
      </x:c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  <x:c r="AA447" s="5"/>
      <x:c r="AB447" s="5"/>
      <x:c r="AC447" s="5"/>
      <x:c r="AD447" s="5"/>
      <x:c r="AE447" s="5"/>
      <x:c r="AF447" s="5"/>
      <x:c r="AG447" s="88">
        <x:v>2</x:v>
      </x:c>
      <x:c r="AH447" s="5"/>
      <x:c r="AL447" s="81">
        <x:f t="shared" si="41"/>
        <x:v>111</x:v>
      </x:c>
      <x:c r="AM447" s="81" t="str">
        <x:f t="shared" si="36"/>
        <x:v/>
      </x:c>
      <x:c r="AN447" s="81" t="str">
        <x:f t="shared" si="37"/>
        <x:v/>
      </x:c>
      <x:c r="AO447" s="81" t="str">
        <x:f t="shared" si="38"/>
        <x:v/>
      </x:c>
      <x:c r="AP447" s="81" t="str">
        <x:f t="shared" si="39"/>
        <x:v/>
      </x:c>
      <x:c r="AQ447" s="81" t="str">
        <x:f t="shared" si="40"/>
        <x:v/>
      </x:c>
    </x:row>
    <x:row r="448" spans="1:43">
      <x:c r="A448">
        <x:v>44200</x:v>
      </x:c>
      <x:c r="B448" s="5">
        <x:v>112</x:v>
      </x:c>
      <x:c r="C448" s="5">
        <x:v>1.33333333333333</x:v>
      </x:c>
      <x:c r="D448" s="5">
        <x:v>1</x:v>
      </x:c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  <x:c r="AA448" s="5"/>
      <x:c r="AB448" s="5"/>
      <x:c r="AC448" s="5"/>
      <x:c r="AD448" s="5"/>
      <x:c r="AE448" s="5"/>
      <x:c r="AF448" s="5"/>
      <x:c r="AG448" s="88"/>
      <x:c r="AH448" s="5"/>
      <x:c r="AL448" s="81" t="str">
        <x:f t="shared" si="41"/>
        <x:v>112B</x:v>
      </x:c>
      <x:c r="AM448" s="81" t="str">
        <x:f t="shared" si="36"/>
        <x:v/>
      </x:c>
      <x:c r="AN448" s="81" t="str">
        <x:f t="shared" si="37"/>
        <x:v/>
      </x:c>
      <x:c r="AO448" s="81" t="str">
        <x:f t="shared" si="38"/>
        <x:v/>
      </x:c>
      <x:c r="AP448" s="81" t="str">
        <x:f t="shared" si="39"/>
        <x:v/>
      </x:c>
      <x:c r="AQ448" s="81" t="str">
        <x:f t="shared" si="40"/>
        <x:v/>
      </x:c>
    </x:row>
    <x:row r="449" spans="1:43">
      <x:c r="A449">
        <x:v>44300</x:v>
      </x:c>
      <x:c r="B449" s="5">
        <x:v>112</x:v>
      </x:c>
      <x:c r="C449" s="5">
        <x:v>9.3</x:v>
      </x:c>
      <x:c r="D449" s="5"/>
      <x:c r="E449" s="5">
        <x:v>1</x:v>
      </x:c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  <x:c r="AA449" s="5"/>
      <x:c r="AB449" s="5"/>
      <x:c r="AC449" s="5"/>
      <x:c r="AD449" s="5"/>
      <x:c r="AE449" s="5"/>
      <x:c r="AF449" s="5"/>
      <x:c r="AG449" s="88"/>
      <x:c r="AH449" s="5"/>
      <x:c r="AL449" s="81">
        <x:f t="shared" si="41"/>
        <x:v>112</x:v>
      </x:c>
      <x:c r="AM449" s="81" t="str">
        <x:f t="shared" si="36"/>
        <x:v/>
      </x:c>
      <x:c r="AN449" s="81" t="str">
        <x:f t="shared" si="37"/>
        <x:v/>
      </x:c>
      <x:c r="AO449" s="81" t="str">
        <x:f t="shared" si="38"/>
        <x:v/>
      </x:c>
      <x:c r="AP449" s="81" t="str">
        <x:f t="shared" si="39"/>
        <x:v/>
      </x:c>
      <x:c r="AQ449" s="81" t="str">
        <x:f t="shared" si="40"/>
        <x:v/>
      </x:c>
    </x:row>
    <x:row r="450" spans="1:43">
      <x:c r="A450">
        <x:v>44400</x:v>
      </x:c>
      <x:c r="B450">
        <x:v>113</x:v>
      </x:c>
      <x:c r="C450">
        <x:v>0.533333333333333</x:v>
      </x:c>
      <x:c r="G450">
        <x:v>3</x:v>
      </x:c>
      <x:c r="I450" t="s">
        <x:v>103</x:v>
      </x:c>
      <x:c r="K450" t="s">
        <x:v>145</x:v>
      </x:c>
      <x:c r="M450">
        <x:v>484</x:v>
      </x:c>
      <x:c r="O450" t="s">
        <x:v>101</x:v>
      </x:c>
      <x:c r="AG450" s="80">
        <x:v>1</x:v>
      </x:c>
      <x:c r="AL450" s="81">
        <x:f t="shared" si="41"/>
        <x:v>113</x:v>
      </x:c>
      <x:c r="AM450" s="81" t="str">
        <x:f t="shared" si="36"/>
        <x:v/>
      </x:c>
      <x:c r="AN450" s="81" t="str">
        <x:f t="shared" si="37"/>
        <x:v/>
      </x:c>
      <x:c r="AO450" s="81" t="str">
        <x:f t="shared" si="38"/>
        <x:v/>
      </x:c>
      <x:c r="AP450" s="81" t="str">
        <x:f t="shared" si="39"/>
        <x:v/>
      </x:c>
      <x:c r="AQ450" s="81" t="str">
        <x:f t="shared" si="40"/>
        <x:v/>
      </x:c>
    </x:row>
    <x:row r="451" spans="1:43">
      <x:c r="A451">
        <x:v>44500</x:v>
      </x:c>
      <x:c r="B451">
        <x:v>113</x:v>
      </x:c>
      <x:c r="C451">
        <x:v>0.633333333333333</x:v>
      </x:c>
      <x:c r="G451">
        <x:v>1</x:v>
      </x:c>
      <x:c r="I451" t="s">
        <x:v>104</x:v>
      </x:c>
      <x:c r="K451" t="s">
        <x:v>105</x:v>
      </x:c>
      <x:c r="M451">
        <x:v>484</x:v>
      </x:c>
      <x:c r="O451" t="s">
        <x:v>101</x:v>
      </x:c>
      <x:c r="AG451" s="80">
        <x:v>1</x:v>
      </x:c>
      <x:c r="AL451" s="81">
        <x:f t="shared" si="41"/>
        <x:v>113</x:v>
      </x:c>
      <x:c r="AM451" s="81" t="str">
        <x:f t="shared" si="36"/>
        <x:v/>
      </x:c>
      <x:c r="AN451" s="81" t="str">
        <x:f t="shared" si="37"/>
        <x:v/>
      </x:c>
      <x:c r="AO451" s="81" t="str">
        <x:f t="shared" si="38"/>
        <x:v/>
      </x:c>
      <x:c r="AP451" s="81" t="str">
        <x:f t="shared" si="39"/>
        <x:v/>
      </x:c>
      <x:c r="AQ451" s="81" t="str">
        <x:f t="shared" si="40"/>
        <x:v/>
      </x:c>
    </x:row>
    <x:row r="452" spans="1:43">
      <x:c r="A452">
        <x:v>44600</x:v>
      </x:c>
      <x:c r="B452">
        <x:v>113</x:v>
      </x:c>
      <x:c r="C452">
        <x:v>0.733333333333333</x:v>
      </x:c>
      <x:c r="G452">
        <x:v>2</x:v>
      </x:c>
      <x:c r="I452" t="s">
        <x:v>100</x:v>
      </x:c>
      <x:c r="K452" t="s">
        <x:v>145</x:v>
      </x:c>
      <x:c r="M452">
        <x:v>484</x:v>
      </x:c>
      <x:c r="O452" t="s">
        <x:v>101</x:v>
      </x:c>
      <x:c r="AG452" s="80">
        <x:v>1</x:v>
      </x:c>
      <x:c r="AL452" s="81">
        <x:f t="shared" si="41"/>
        <x:v>113</x:v>
      </x:c>
      <x:c r="AM452" s="81" t="str">
        <x:f t="shared" si="36"/>
        <x:v/>
      </x:c>
      <x:c r="AN452" s="81" t="str">
        <x:f t="shared" si="37"/>
        <x:v/>
      </x:c>
      <x:c r="AO452" s="81" t="str">
        <x:f t="shared" si="38"/>
        <x:v/>
      </x:c>
      <x:c r="AP452" s="81" t="str">
        <x:f t="shared" si="39"/>
        <x:v/>
      </x:c>
      <x:c r="AQ452" s="81" t="str">
        <x:f t="shared" si="40"/>
        <x:v/>
      </x:c>
    </x:row>
    <x:row r="453" spans="1:43" s="8" customFormat="1">
      <x:c r="A453" s="8">
        <x:v>44700</x:v>
      </x:c>
      <x:c r="B453" s="8">
        <x:v>113</x:v>
      </x:c>
      <x:c r="C453" s="8">
        <x:v>0.833333333333333</x:v>
      </x:c>
      <x:c r="G453" s="8">
        <x:v>3</x:v>
      </x:c>
      <x:c r="I453" s="8" t="s">
        <x:v>102</x:v>
      </x:c>
      <x:c r="K453" s="8" t="s">
        <x:v>145</x:v>
      </x:c>
      <x:c r="M453" s="8">
        <x:v>484</x:v>
      </x:c>
      <x:c r="O453" s="8" t="s">
        <x:v>101</x:v>
      </x:c>
      <x:c r="AG453" s="80">
        <x:v>1</x:v>
      </x:c>
      <x:c r="AL453" s="81">
        <x:f t="shared" si="41"/>
        <x:v>113</x:v>
      </x:c>
      <x:c r="AM453" s="81" t="str">
        <x:f t="shared" si="36"/>
        <x:v/>
      </x:c>
      <x:c r="AN453" s="81" t="str">
        <x:f t="shared" si="37"/>
        <x:v/>
      </x:c>
      <x:c r="AO453" s="81" t="str">
        <x:f t="shared" si="38"/>
        <x:v/>
      </x:c>
      <x:c r="AP453" s="81" t="str">
        <x:f t="shared" si="39"/>
        <x:v/>
      </x:c>
      <x:c r="AQ453" s="81" t="str">
        <x:f t="shared" si="40"/>
        <x:v/>
      </x:c>
    </x:row>
    <x:row r="454" spans="1:43">
      <x:c r="A454">
        <x:v>44800</x:v>
      </x:c>
      <x:c r="B454">
        <x:v>113</x:v>
      </x:c>
      <x:c r="C454">
        <x:v>0.933333333333333</x:v>
      </x:c>
      <x:c r="G454">
        <x:v>2</x:v>
      </x:c>
      <x:c r="I454" t="s">
        <x:v>104</x:v>
      </x:c>
      <x:c r="K454" t="s">
        <x:v>105</x:v>
      </x:c>
      <x:c r="M454">
        <x:v>484</x:v>
      </x:c>
      <x:c r="O454" t="s">
        <x:v>101</x:v>
      </x:c>
      <x:c r="AG454" s="80">
        <x:v>1</x:v>
      </x:c>
      <x:c r="AL454" s="81">
        <x:f t="shared" si="41"/>
        <x:v>113</x:v>
      </x:c>
      <x:c r="AM454" s="81" t="str">
        <x:f t="shared" si="36"/>
        <x:v/>
      </x:c>
      <x:c r="AN454" s="81" t="str">
        <x:f t="shared" si="37"/>
        <x:v/>
      </x:c>
      <x:c r="AO454" s="81" t="str">
        <x:f t="shared" si="38"/>
        <x:v/>
      </x:c>
      <x:c r="AP454" s="81" t="str">
        <x:f t="shared" si="39"/>
        <x:v/>
      </x:c>
      <x:c r="AQ454" s="81" t="str">
        <x:f t="shared" si="40"/>
        <x:v/>
      </x:c>
    </x:row>
    <x:row r="455" spans="1:43">
      <x:c r="A455">
        <x:v>44900</x:v>
      </x:c>
      <x:c r="B455">
        <x:v>113</x:v>
      </x:c>
      <x:c r="C455">
        <x:v>1.03333333333333</x:v>
      </x:c>
      <x:c r="G455">
        <x:v>1</x:v>
      </x:c>
      <x:c r="I455" t="s">
        <x:v>103</x:v>
      </x:c>
      <x:c r="K455" t="s">
        <x:v>145</x:v>
      </x:c>
      <x:c r="M455">
        <x:v>484</x:v>
      </x:c>
      <x:c r="O455" t="s">
        <x:v>101</x:v>
      </x:c>
      <x:c r="AG455" s="80">
        <x:v>1</x:v>
      </x:c>
      <x:c r="AL455" s="81">
        <x:f t="shared" si="41"/>
        <x:v>113</x:v>
      </x:c>
      <x:c r="AM455" s="81" t="str">
        <x:f t="shared" ref="AM455:AM518" si="42">IF($F$7=2,$B$7,"")</x:f>
        <x:v/>
      </x:c>
      <x:c r="AN455" s="81" t="str">
        <x:f t="shared" ref="AN455:AN518" si="43">IF($F$7=3,$B$7,"")</x:f>
        <x:v/>
      </x:c>
      <x:c r="AO455" s="81" t="str">
        <x:f t="shared" ref="AO455:AO518" si="44">IF($F$7=4,$B$7,"")</x:f>
        <x:v/>
      </x:c>
      <x:c r="AP455" s="81" t="str">
        <x:f t="shared" ref="AP455:AP518" si="45">IF($F$7=5,$B$7,"")</x:f>
        <x:v/>
      </x:c>
      <x:c r="AQ455" s="81" t="str">
        <x:f t="shared" ref="AQ455:AQ518" si="46">IF($F$7=6,$B$7,"")</x:f>
        <x:v/>
      </x:c>
    </x:row>
    <x:row r="456" spans="1:43">
      <x:c r="A456">
        <x:v>45000</x:v>
      </x:c>
      <x:c r="B456">
        <x:v>113</x:v>
      </x:c>
      <x:c r="C456">
        <x:v>1.6</x:v>
      </x:c>
      <x:c r="G456">
        <x:v>3</x:v>
      </x:c>
      <x:c r="I456" t="s">
        <x:v>100</x:v>
      </x:c>
      <x:c r="K456" t="s">
        <x:v>145</x:v>
      </x:c>
      <x:c r="M456">
        <x:v>203</x:v>
      </x:c>
      <x:c r="O456" t="s">
        <x:v>101</x:v>
      </x:c>
      <x:c r="AG456" s="80">
        <x:v>1</x:v>
      </x:c>
      <x:c r="AL456" s="81">
        <x:f t="shared" ref="AL456:AL519" si="47">IF(ISBLANK(D456),B456,B456&amp;"B")</x:f>
        <x:v>113</x:v>
      </x:c>
      <x:c r="AM456" s="81" t="str">
        <x:f t="shared" si="42"/>
        <x:v/>
      </x:c>
      <x:c r="AN456" s="81" t="str">
        <x:f t="shared" si="43"/>
        <x:v/>
      </x:c>
      <x:c r="AO456" s="81" t="str">
        <x:f t="shared" si="44"/>
        <x:v/>
      </x:c>
      <x:c r="AP456" s="81" t="str">
        <x:f t="shared" si="45"/>
        <x:v/>
      </x:c>
      <x:c r="AQ456" s="81" t="str">
        <x:f t="shared" si="46"/>
        <x:v/>
      </x:c>
    </x:row>
    <x:row r="457" spans="1:43">
      <x:c r="A457">
        <x:v>45100</x:v>
      </x:c>
      <x:c r="B457" s="8">
        <x:v>114</x:v>
      </x:c>
      <x:c r="C457" s="8">
        <x:v>0.4</x:v>
      </x:c>
      <x:c r="D457" s="8"/>
      <x:c r="E457" s="8"/>
      <x:c r="F457" s="8"/>
      <x:c r="G457" s="8"/>
      <x:c r="H457" s="8"/>
      <x:c r="I457" s="8" t="s">
        <x:v>100</x:v>
      </x:c>
      <x:c r="J457" s="8"/>
      <x:c r="K457" t="s">
        <x:v>122</x:v>
      </x:c>
      <x:c r="M457" s="8"/>
      <x:c r="N457" s="8"/>
      <x:c r="P457" s="8"/>
      <x:c r="Q457" s="8"/>
      <x:c r="R457" s="8"/>
      <x:c r="S457" s="8" t="s">
        <x:v>192</x:v>
      </x:c>
      <x:c r="T457" s="8">
        <x:v>5</x:v>
      </x:c>
      <x:c r="U457">
        <x:v>439</x:v>
      </x:c>
      <x:c r="V457">
        <x:v>0.2</x:v>
      </x:c>
      <x:c r="W457" s="85" t="s">
        <x:v>114</x:v>
      </x:c>
      <x:c r="X457">
        <x:v>4</x:v>
      </x:c>
      <x:c r="Y457">
        <x:v>0</x:v>
      </x:c>
      <x:c r="Z457" t="s">
        <x:v>115</x:v>
      </x:c>
      <x:c r="AA457">
        <x:v>4</x:v>
      </x:c>
      <x:c r="AD457" t="s">
        <x:v>116</x:v>
      </x:c>
      <x:c r="AE457" s="8"/>
      <x:c r="AF457" s="8"/>
      <x:c r="AG457" s="95">
        <x:v>2</x:v>
      </x:c>
      <x:c r="AH457" s="8"/>
      <x:c r="AL457" s="81">
        <x:f t="shared" si="47"/>
        <x:v>114</x:v>
      </x:c>
      <x:c r="AM457" s="81" t="str">
        <x:f t="shared" si="42"/>
        <x:v/>
      </x:c>
      <x:c r="AN457" s="81" t="str">
        <x:f t="shared" si="43"/>
        <x:v/>
      </x:c>
      <x:c r="AO457" s="81" t="str">
        <x:f t="shared" si="44"/>
        <x:v/>
      </x:c>
      <x:c r="AP457" s="81" t="str">
        <x:f t="shared" si="45"/>
        <x:v/>
      </x:c>
      <x:c r="AQ457" s="81" t="str">
        <x:f t="shared" si="46"/>
        <x:v/>
      </x:c>
    </x:row>
    <x:row r="458" spans="1:43">
      <x:c r="A458">
        <x:v>45200</x:v>
      </x:c>
      <x:c r="B458">
        <x:v>115</x:v>
      </x:c>
      <x:c r="C458">
        <x:v>0.266666666666667</x:v>
      </x:c>
      <x:c r="G458">
        <x:v>1</x:v>
      </x:c>
      <x:c r="I458" t="s">
        <x:v>103</x:v>
      </x:c>
      <x:c r="K458" t="s">
        <x:v>145</x:v>
      </x:c>
      <x:c r="M458">
        <x:v>199</x:v>
      </x:c>
      <x:c r="O458" t="s">
        <x:v>101</x:v>
      </x:c>
      <x:c r="AL458" s="81">
        <x:f t="shared" si="47"/>
        <x:v>115</x:v>
      </x:c>
      <x:c r="AM458" s="81" t="str">
        <x:f t="shared" si="42"/>
        <x:v/>
      </x:c>
      <x:c r="AN458" s="81" t="str">
        <x:f t="shared" si="43"/>
        <x:v/>
      </x:c>
      <x:c r="AO458" s="81" t="str">
        <x:f t="shared" si="44"/>
        <x:v/>
      </x:c>
      <x:c r="AP458" s="81" t="str">
        <x:f t="shared" si="45"/>
        <x:v/>
      </x:c>
      <x:c r="AQ458" s="81" t="str">
        <x:f t="shared" si="46"/>
        <x:v/>
      </x:c>
    </x:row>
    <x:row r="459" spans="1:43">
      <x:c r="A459">
        <x:v>45300</x:v>
      </x:c>
      <x:c r="B459">
        <x:v>115</x:v>
      </x:c>
      <x:c r="C459">
        <x:v>0.566666666666667</x:v>
      </x:c>
      <x:c r="G459">
        <x:v>1</x:v>
      </x:c>
      <x:c r="I459" t="s">
        <x:v>104</x:v>
      </x:c>
      <x:c r="K459" t="s">
        <x:v>145</x:v>
      </x:c>
      <x:c r="M459">
        <x:v>199</x:v>
      </x:c>
      <x:c r="O459" t="s">
        <x:v>101</x:v>
      </x:c>
      <x:c r="AL459" s="81">
        <x:f t="shared" si="47"/>
        <x:v>115</x:v>
      </x:c>
      <x:c r="AM459" s="81" t="str">
        <x:f t="shared" si="42"/>
        <x:v/>
      </x:c>
      <x:c r="AN459" s="81" t="str">
        <x:f t="shared" si="43"/>
        <x:v/>
      </x:c>
      <x:c r="AO459" s="81" t="str">
        <x:f t="shared" si="44"/>
        <x:v/>
      </x:c>
      <x:c r="AP459" s="81" t="str">
        <x:f t="shared" si="45"/>
        <x:v/>
      </x:c>
      <x:c r="AQ459" s="81" t="str">
        <x:f t="shared" si="46"/>
        <x:v/>
      </x:c>
    </x:row>
    <x:row r="460" spans="1:43">
      <x:c r="A460">
        <x:v>45400</x:v>
      </x:c>
      <x:c r="B460">
        <x:v>115</x:v>
      </x:c>
      <x:c r="C460">
        <x:v>1.23333333333333</x:v>
      </x:c>
      <x:c r="G460">
        <x:v>2</x:v>
      </x:c>
      <x:c r="I460" t="s">
        <x:v>100</x:v>
      </x:c>
      <x:c r="K460" t="s">
        <x:v>105</x:v>
      </x:c>
      <x:c r="M460">
        <x:v>199</x:v>
      </x:c>
      <x:c r="O460" t="s">
        <x:v>101</x:v>
      </x:c>
      <x:c r="AL460" s="81">
        <x:f t="shared" si="47"/>
        <x:v>115</x:v>
      </x:c>
      <x:c r="AM460" s="81" t="str">
        <x:f t="shared" si="42"/>
        <x:v/>
      </x:c>
      <x:c r="AN460" s="81" t="str">
        <x:f t="shared" si="43"/>
        <x:v/>
      </x:c>
      <x:c r="AO460" s="81" t="str">
        <x:f t="shared" si="44"/>
        <x:v/>
      </x:c>
      <x:c r="AP460" s="81" t="str">
        <x:f t="shared" si="45"/>
        <x:v/>
      </x:c>
      <x:c r="AQ460" s="81" t="str">
        <x:f t="shared" si="46"/>
        <x:v/>
      </x:c>
    </x:row>
    <x:row r="461" spans="1:43">
      <x:c r="A461">
        <x:v>45500</x:v>
      </x:c>
      <x:c r="B461">
        <x:v>116</x:v>
      </x:c>
      <x:c r="C461">
        <x:v>4</x:v>
      </x:c>
      <x:c r="AL461" s="81">
        <x:f t="shared" si="47"/>
        <x:v>116</x:v>
      </x:c>
      <x:c r="AM461" s="81" t="str">
        <x:f t="shared" si="42"/>
        <x:v/>
      </x:c>
      <x:c r="AN461" s="81" t="str">
        <x:f t="shared" si="43"/>
        <x:v/>
      </x:c>
      <x:c r="AO461" s="81" t="str">
        <x:f t="shared" si="44"/>
        <x:v/>
      </x:c>
      <x:c r="AP461" s="81" t="str">
        <x:f t="shared" si="45"/>
        <x:v/>
      </x:c>
      <x:c r="AQ461" s="81" t="str">
        <x:f t="shared" si="46"/>
        <x:v/>
      </x:c>
    </x:row>
    <x:row r="462" spans="1:43">
      <x:c r="A462">
        <x:v>45600</x:v>
      </x:c>
      <x:c r="B462">
        <x:v>117</x:v>
      </x:c>
      <x:c r="C462">
        <x:v>0.766666666666667</x:v>
      </x:c>
      <x:c r="G462">
        <x:v>2</x:v>
      </x:c>
      <x:c r="I462" t="s">
        <x:v>100</x:v>
      </x:c>
      <x:c r="K462" t="s">
        <x:v>119</x:v>
      </x:c>
      <x:c r="M462">
        <x:v>199</x:v>
      </x:c>
      <x:c r="O462" t="s">
        <x:v>101</x:v>
      </x:c>
      <x:c r="AL462" s="81">
        <x:f t="shared" si="47"/>
        <x:v>117</x:v>
      </x:c>
      <x:c r="AM462" s="81" t="str">
        <x:f t="shared" si="42"/>
        <x:v/>
      </x:c>
      <x:c r="AN462" s="81" t="str">
        <x:f t="shared" si="43"/>
        <x:v/>
      </x:c>
      <x:c r="AO462" s="81" t="str">
        <x:f t="shared" si="44"/>
        <x:v/>
      </x:c>
      <x:c r="AP462" s="81" t="str">
        <x:f t="shared" si="45"/>
        <x:v/>
      </x:c>
      <x:c r="AQ462" s="81" t="str">
        <x:f t="shared" si="46"/>
        <x:v/>
      </x:c>
    </x:row>
    <x:row r="463" spans="1:43">
      <x:c r="A463">
        <x:v>45700</x:v>
      </x:c>
      <x:c r="B463">
        <x:v>117</x:v>
      </x:c>
      <x:c r="C463">
        <x:v>0.833333333333333</x:v>
      </x:c>
      <x:c r="G463">
        <x:v>2</x:v>
      </x:c>
      <x:c r="I463" t="s">
        <x:v>102</x:v>
      </x:c>
      <x:c r="K463" t="s">
        <x:v>119</x:v>
      </x:c>
      <x:c r="M463">
        <x:v>199</x:v>
      </x:c>
      <x:c r="O463" t="s">
        <x:v>101</x:v>
      </x:c>
      <x:c r="AL463" s="81">
        <x:f t="shared" si="47"/>
        <x:v>117</x:v>
      </x:c>
      <x:c r="AM463" s="81" t="str">
        <x:f t="shared" si="42"/>
        <x:v/>
      </x:c>
      <x:c r="AN463" s="81" t="str">
        <x:f t="shared" si="43"/>
        <x:v/>
      </x:c>
      <x:c r="AO463" s="81" t="str">
        <x:f t="shared" si="44"/>
        <x:v/>
      </x:c>
      <x:c r="AP463" s="81" t="str">
        <x:f t="shared" si="45"/>
        <x:v/>
      </x:c>
      <x:c r="AQ463" s="81" t="str">
        <x:f t="shared" si="46"/>
        <x:v/>
      </x:c>
    </x:row>
    <x:row r="464" spans="1:43">
      <x:c r="A464">
        <x:v>45800</x:v>
      </x:c>
      <x:c r="B464">
        <x:v>117</x:v>
      </x:c>
      <x:c r="C464">
        <x:v>0.9</x:v>
      </x:c>
      <x:c r="G464">
        <x:v>1</x:v>
      </x:c>
      <x:c r="I464" t="s">
        <x:v>103</x:v>
      </x:c>
      <x:c r="K464" t="s">
        <x:v>117</x:v>
      </x:c>
      <x:c r="M464">
        <x:v>199</x:v>
      </x:c>
      <x:c r="O464" t="s">
        <x:v>101</x:v>
      </x:c>
      <x:c r="AL464" s="81">
        <x:f t="shared" si="47"/>
        <x:v>117</x:v>
      </x:c>
      <x:c r="AM464" s="81" t="str">
        <x:f t="shared" si="42"/>
        <x:v/>
      </x:c>
      <x:c r="AN464" s="81" t="str">
        <x:f t="shared" si="43"/>
        <x:v/>
      </x:c>
      <x:c r="AO464" s="81" t="str">
        <x:f t="shared" si="44"/>
        <x:v/>
      </x:c>
      <x:c r="AP464" s="81" t="str">
        <x:f t="shared" si="45"/>
        <x:v/>
      </x:c>
      <x:c r="AQ464" s="81" t="str">
        <x:f t="shared" si="46"/>
        <x:v/>
      </x:c>
    </x:row>
    <x:row r="465" spans="1:43">
      <x:c r="A465">
        <x:v>45900</x:v>
      </x:c>
      <x:c r="B465">
        <x:v>117</x:v>
      </x:c>
      <x:c r="C465">
        <x:v>0.966666666666667</x:v>
      </x:c>
      <x:c r="G465">
        <x:v>3</x:v>
      </x:c>
      <x:c r="I465" t="s">
        <x:v>104</x:v>
      </x:c>
      <x:c r="K465" t="s">
        <x:v>117</x:v>
      </x:c>
      <x:c r="M465">
        <x:v>199</x:v>
      </x:c>
      <x:c r="O465" t="s">
        <x:v>101</x:v>
      </x:c>
      <x:c r="AL465" s="81">
        <x:f t="shared" si="47"/>
        <x:v>117</x:v>
      </x:c>
      <x:c r="AM465" s="81" t="str">
        <x:f t="shared" si="42"/>
        <x:v/>
      </x:c>
      <x:c r="AN465" s="81" t="str">
        <x:f t="shared" si="43"/>
        <x:v/>
      </x:c>
      <x:c r="AO465" s="81" t="str">
        <x:f t="shared" si="44"/>
        <x:v/>
      </x:c>
      <x:c r="AP465" s="81" t="str">
        <x:f t="shared" si="45"/>
        <x:v/>
      </x:c>
      <x:c r="AQ465" s="81" t="str">
        <x:f t="shared" si="46"/>
        <x:v/>
      </x:c>
    </x:row>
    <x:row r="466" spans="1:43">
      <x:c r="A466">
        <x:v>46000</x:v>
      </x:c>
      <x:c r="B466">
        <x:v>117</x:v>
      </x:c>
      <x:c r="C466">
        <x:v>1.03333333333333</x:v>
      </x:c>
      <x:c r="G466">
        <x:v>3</x:v>
      </x:c>
      <x:c r="I466" t="s">
        <x:v>100</x:v>
      </x:c>
      <x:c r="K466" t="s">
        <x:v>119</x:v>
      </x:c>
      <x:c r="M466">
        <x:v>199</x:v>
      </x:c>
      <x:c r="O466" t="s">
        <x:v>101</x:v>
      </x:c>
      <x:c r="AL466" s="81">
        <x:f t="shared" si="47"/>
        <x:v>117</x:v>
      </x:c>
      <x:c r="AM466" s="81" t="str">
        <x:f t="shared" si="42"/>
        <x:v/>
      </x:c>
      <x:c r="AN466" s="81" t="str">
        <x:f t="shared" si="43"/>
        <x:v/>
      </x:c>
      <x:c r="AO466" s="81" t="str">
        <x:f t="shared" si="44"/>
        <x:v/>
      </x:c>
      <x:c r="AP466" s="81" t="str">
        <x:f t="shared" si="45"/>
        <x:v/>
      </x:c>
      <x:c r="AQ466" s="81" t="str">
        <x:f t="shared" si="46"/>
        <x:v/>
      </x:c>
    </x:row>
    <x:row r="467" spans="1:43">
      <x:c r="A467">
        <x:v>46100</x:v>
      </x:c>
      <x:c r="B467">
        <x:v>118</x:v>
      </x:c>
      <x:c r="C467">
        <x:v>0.166666666666667</x:v>
      </x:c>
      <x:c r="G467">
        <x:v>1</x:v>
      </x:c>
      <x:c r="I467" t="s">
        <x:v>100</x:v>
      </x:c>
      <x:c r="K467" t="s">
        <x:v>117</x:v>
      </x:c>
      <x:c r="M467">
        <x:v>199</x:v>
      </x:c>
      <x:c r="O467" t="s">
        <x:v>101</x:v>
      </x:c>
      <x:c r="AL467" s="81">
        <x:f t="shared" si="47"/>
        <x:v>118</x:v>
      </x:c>
      <x:c r="AM467" s="81" t="str">
        <x:f t="shared" si="42"/>
        <x:v/>
      </x:c>
      <x:c r="AN467" s="81" t="str">
        <x:f t="shared" si="43"/>
        <x:v/>
      </x:c>
      <x:c r="AO467" s="81" t="str">
        <x:f t="shared" si="44"/>
        <x:v/>
      </x:c>
      <x:c r="AP467" s="81" t="str">
        <x:f t="shared" si="45"/>
        <x:v/>
      </x:c>
      <x:c r="AQ467" s="81" t="str">
        <x:f t="shared" si="46"/>
        <x:v/>
      </x:c>
    </x:row>
    <x:row r="468" spans="1:43">
      <x:c r="A468">
        <x:v>46200</x:v>
      </x:c>
      <x:c r="B468">
        <x:v>118</x:v>
      </x:c>
      <x:c r="C468">
        <x:v>0.333333333333333</x:v>
      </x:c>
      <x:c r="G468">
        <x:v>2</x:v>
      </x:c>
      <x:c r="I468" t="s">
        <x:v>102</x:v>
      </x:c>
      <x:c r="K468" t="s">
        <x:v>119</x:v>
      </x:c>
      <x:c r="M468">
        <x:v>199</x:v>
      </x:c>
      <x:c r="O468" t="s">
        <x:v>101</x:v>
      </x:c>
      <x:c r="AL468" s="81">
        <x:f t="shared" si="47"/>
        <x:v>118</x:v>
      </x:c>
      <x:c r="AM468" s="81" t="str">
        <x:f t="shared" si="42"/>
        <x:v/>
      </x:c>
      <x:c r="AN468" s="81" t="str">
        <x:f t="shared" si="43"/>
        <x:v/>
      </x:c>
      <x:c r="AO468" s="81" t="str">
        <x:f t="shared" si="44"/>
        <x:v/>
      </x:c>
      <x:c r="AP468" s="81" t="str">
        <x:f t="shared" si="45"/>
        <x:v/>
      </x:c>
      <x:c r="AQ468" s="81" t="str">
        <x:f t="shared" si="46"/>
        <x:v/>
      </x:c>
    </x:row>
    <x:row r="469" spans="1:43">
      <x:c r="A469">
        <x:v>46300</x:v>
      </x:c>
      <x:c r="B469">
        <x:v>118</x:v>
      </x:c>
      <x:c r="C469">
        <x:v>0.5</x:v>
      </x:c>
      <x:c r="G469">
        <x:v>1</x:v>
      </x:c>
      <x:c r="I469" t="s">
        <x:v>103</x:v>
      </x:c>
      <x:c r="K469" t="s">
        <x:v>119</x:v>
      </x:c>
      <x:c r="M469">
        <x:v>199</x:v>
      </x:c>
      <x:c r="O469" t="s">
        <x:v>101</x:v>
      </x:c>
      <x:c r="AL469" s="81">
        <x:f t="shared" si="47"/>
        <x:v>118</x:v>
      </x:c>
      <x:c r="AM469" s="81" t="str">
        <x:f t="shared" si="42"/>
        <x:v/>
      </x:c>
      <x:c r="AN469" s="81" t="str">
        <x:f t="shared" si="43"/>
        <x:v/>
      </x:c>
      <x:c r="AO469" s="81" t="str">
        <x:f t="shared" si="44"/>
        <x:v/>
      </x:c>
      <x:c r="AP469" s="81" t="str">
        <x:f t="shared" si="45"/>
        <x:v/>
      </x:c>
      <x:c r="AQ469" s="81" t="str">
        <x:f t="shared" si="46"/>
        <x:v/>
      </x:c>
    </x:row>
    <x:row r="470" spans="1:43">
      <x:c r="A470">
        <x:v>46400</x:v>
      </x:c>
      <x:c r="B470">
        <x:v>118</x:v>
      </x:c>
      <x:c r="C470">
        <x:v>0.666666666666667</x:v>
      </x:c>
      <x:c r="G470">
        <x:v>2</x:v>
      </x:c>
      <x:c r="I470" t="s">
        <x:v>104</x:v>
      </x:c>
      <x:c r="K470" t="s">
        <x:v>117</x:v>
      </x:c>
      <x:c r="M470">
        <x:v>199</x:v>
      </x:c>
      <x:c r="O470" t="s">
        <x:v>101</x:v>
      </x:c>
      <x:c r="AL470" s="81">
        <x:f t="shared" si="47"/>
        <x:v>118</x:v>
      </x:c>
      <x:c r="AM470" s="81" t="str">
        <x:f t="shared" si="42"/>
        <x:v/>
      </x:c>
      <x:c r="AN470" s="81" t="str">
        <x:f t="shared" si="43"/>
        <x:v/>
      </x:c>
      <x:c r="AO470" s="81" t="str">
        <x:f t="shared" si="44"/>
        <x:v/>
      </x:c>
      <x:c r="AP470" s="81" t="str">
        <x:f t="shared" si="45"/>
        <x:v/>
      </x:c>
      <x:c r="AQ470" s="81" t="str">
        <x:f t="shared" si="46"/>
        <x:v/>
      </x:c>
    </x:row>
    <x:row r="471" spans="1:43">
      <x:c r="A471">
        <x:v>46500</x:v>
      </x:c>
      <x:c r="B471">
        <x:v>118</x:v>
      </x:c>
      <x:c r="C471">
        <x:v>0.833333333333333</x:v>
      </x:c>
      <x:c r="G471">
        <x:v>3</x:v>
      </x:c>
      <x:c r="I471" t="s">
        <x:v>100</x:v>
      </x:c>
      <x:c r="K471" t="s">
        <x:v>119</x:v>
      </x:c>
      <x:c r="M471">
        <x:v>199</x:v>
      </x:c>
      <x:c r="O471" t="s">
        <x:v>101</x:v>
      </x:c>
      <x:c r="AL471" s="81">
        <x:f t="shared" si="47"/>
        <x:v>118</x:v>
      </x:c>
      <x:c r="AM471" s="81" t="str">
        <x:f t="shared" si="42"/>
        <x:v/>
      </x:c>
      <x:c r="AN471" s="81" t="str">
        <x:f t="shared" si="43"/>
        <x:v/>
      </x:c>
      <x:c r="AO471" s="81" t="str">
        <x:f t="shared" si="44"/>
        <x:v/>
      </x:c>
      <x:c r="AP471" s="81" t="str">
        <x:f t="shared" si="45"/>
        <x:v/>
      </x:c>
      <x:c r="AQ471" s="81" t="str">
        <x:f t="shared" si="46"/>
        <x:v/>
      </x:c>
    </x:row>
    <x:row r="472" spans="1:43">
      <x:c r="A472">
        <x:v>46600</x:v>
      </x:c>
      <x:c r="B472">
        <x:v>118</x:v>
      </x:c>
      <x:c r="C472">
        <x:v>1</x:v>
      </x:c>
      <x:c r="G472">
        <x:v>2</x:v>
      </x:c>
      <x:c r="I472" t="s">
        <x:v>102</x:v>
      </x:c>
      <x:c r="K472" t="s">
        <x:v>117</x:v>
      </x:c>
      <x:c r="M472">
        <x:v>199</x:v>
      </x:c>
      <x:c r="O472" t="s">
        <x:v>101</x:v>
      </x:c>
      <x:c r="AL472" s="81">
        <x:f t="shared" si="47"/>
        <x:v>118</x:v>
      </x:c>
      <x:c r="AM472" s="81" t="str">
        <x:f t="shared" si="42"/>
        <x:v/>
      </x:c>
      <x:c r="AN472" s="81" t="str">
        <x:f t="shared" si="43"/>
        <x:v/>
      </x:c>
      <x:c r="AO472" s="81" t="str">
        <x:f t="shared" si="44"/>
        <x:v/>
      </x:c>
      <x:c r="AP472" s="81" t="str">
        <x:f t="shared" si="45"/>
        <x:v/>
      </x:c>
      <x:c r="AQ472" s="81" t="str">
        <x:f t="shared" si="46"/>
        <x:v/>
      </x:c>
    </x:row>
    <x:row r="473" spans="1:43">
      <x:c r="A473">
        <x:v>46700</x:v>
      </x:c>
      <x:c r="B473">
        <x:v>118</x:v>
      </x:c>
      <x:c r="C473">
        <x:v>1.33333333333333</x:v>
      </x:c>
      <x:c r="G473">
        <x:v>3</x:v>
      </x:c>
      <x:c r="I473" t="s">
        <x:v>103</x:v>
      </x:c>
      <x:c r="K473" t="s">
        <x:v>193</x:v>
      </x:c>
      <x:c r="M473">
        <x:v>199</x:v>
      </x:c>
      <x:c r="O473" t="s">
        <x:v>101</x:v>
      </x:c>
      <x:c r="AL473" s="81">
        <x:f t="shared" si="47"/>
        <x:v>118</x:v>
      </x:c>
      <x:c r="AM473" s="81" t="str">
        <x:f t="shared" si="42"/>
        <x:v/>
      </x:c>
      <x:c r="AN473" s="81" t="str">
        <x:f t="shared" si="43"/>
        <x:v/>
      </x:c>
      <x:c r="AO473" s="81" t="str">
        <x:f t="shared" si="44"/>
        <x:v/>
      </x:c>
      <x:c r="AP473" s="81" t="str">
        <x:f t="shared" si="45"/>
        <x:v/>
      </x:c>
      <x:c r="AQ473" s="81" t="str">
        <x:f t="shared" si="46"/>
        <x:v/>
      </x:c>
    </x:row>
    <x:row r="474" spans="1:43">
      <x:c r="A474">
        <x:v>46800</x:v>
      </x:c>
      <x:c r="B474">
        <x:v>119</x:v>
      </x:c>
      <x:c r="C474">
        <x:v>0.333333333333333</x:v>
      </x:c>
      <x:c r="G474">
        <x:v>3</x:v>
      </x:c>
      <x:c r="I474" t="s">
        <x:v>100</x:v>
      </x:c>
      <x:c r="K474" t="s">
        <x:v>117</x:v>
      </x:c>
      <x:c r="M474">
        <x:v>199</x:v>
      </x:c>
      <x:c r="O474" t="s">
        <x:v>101</x:v>
      </x:c>
      <x:c r="AL474" s="81">
        <x:f t="shared" si="47"/>
        <x:v>119</x:v>
      </x:c>
      <x:c r="AM474" s="81" t="str">
        <x:f t="shared" si="42"/>
        <x:v/>
      </x:c>
      <x:c r="AN474" s="81" t="str">
        <x:f t="shared" si="43"/>
        <x:v/>
      </x:c>
      <x:c r="AO474" s="81" t="str">
        <x:f t="shared" si="44"/>
        <x:v/>
      </x:c>
      <x:c r="AP474" s="81" t="str">
        <x:f t="shared" si="45"/>
        <x:v/>
      </x:c>
      <x:c r="AQ474" s="81" t="str">
        <x:f t="shared" si="46"/>
        <x:v/>
      </x:c>
    </x:row>
    <x:row r="475" spans="1:43">
      <x:c r="A475">
        <x:v>46900</x:v>
      </x:c>
      <x:c r="B475">
        <x:v>119</x:v>
      </x:c>
      <x:c r="C475">
        <x:v>0.9</x:v>
      </x:c>
      <x:c r="G475">
        <x:v>1</x:v>
      </x:c>
      <x:c r="I475" t="s">
        <x:v>100</x:v>
      </x:c>
      <x:c r="K475" t="s">
        <x:v>119</x:v>
      </x:c>
      <x:c r="M475">
        <x:v>199</x:v>
      </x:c>
      <x:c r="O475" t="s">
        <x:v>101</x:v>
      </x:c>
      <x:c r="AL475" s="81">
        <x:f t="shared" si="47"/>
        <x:v>119</x:v>
      </x:c>
      <x:c r="AM475" s="81" t="str">
        <x:f t="shared" si="42"/>
        <x:v/>
      </x:c>
      <x:c r="AN475" s="81" t="str">
        <x:f t="shared" si="43"/>
        <x:v/>
      </x:c>
      <x:c r="AO475" s="81" t="str">
        <x:f t="shared" si="44"/>
        <x:v/>
      </x:c>
      <x:c r="AP475" s="81" t="str">
        <x:f t="shared" si="45"/>
        <x:v/>
      </x:c>
      <x:c r="AQ475" s="81" t="str">
        <x:f t="shared" si="46"/>
        <x:v/>
      </x:c>
    </x:row>
    <x:row r="476" spans="1:43">
      <x:c r="A476">
        <x:v>47000</x:v>
      </x:c>
      <x:c r="B476">
        <x:v>119</x:v>
      </x:c>
      <x:c r="C476">
        <x:v>1.06666666666667</x:v>
      </x:c>
      <x:c r="G476">
        <x:v>2</x:v>
      </x:c>
      <x:c r="I476" t="s">
        <x:v>102</x:v>
      </x:c>
      <x:c r="K476" t="s">
        <x:v>119</x:v>
      </x:c>
      <x:c r="M476">
        <x:v>199</x:v>
      </x:c>
      <x:c r="O476" t="s">
        <x:v>101</x:v>
      </x:c>
      <x:c r="AL476" s="81">
        <x:f t="shared" si="47"/>
        <x:v>119</x:v>
      </x:c>
      <x:c r="AM476" s="81" t="str">
        <x:f t="shared" si="42"/>
        <x:v/>
      </x:c>
      <x:c r="AN476" s="81" t="str">
        <x:f t="shared" si="43"/>
        <x:v/>
      </x:c>
      <x:c r="AO476" s="81" t="str">
        <x:f t="shared" si="44"/>
        <x:v/>
      </x:c>
      <x:c r="AP476" s="81" t="str">
        <x:f t="shared" si="45"/>
        <x:v/>
      </x:c>
      <x:c r="AQ476" s="81" t="str">
        <x:f t="shared" si="46"/>
        <x:v/>
      </x:c>
    </x:row>
    <x:row r="477" spans="1:43">
      <x:c r="A477">
        <x:v>47100</x:v>
      </x:c>
      <x:c r="B477">
        <x:v>119</x:v>
      </x:c>
      <x:c r="C477">
        <x:v>1.2</x:v>
      </x:c>
      <x:c r="G477">
        <x:v>3</x:v>
      </x:c>
      <x:c r="I477" t="s">
        <x:v>103</x:v>
      </x:c>
      <x:c r="K477" t="s">
        <x:v>119</x:v>
      </x:c>
      <x:c r="M477">
        <x:v>199</x:v>
      </x:c>
      <x:c r="O477" t="s">
        <x:v>101</x:v>
      </x:c>
      <x:c r="AL477" s="81">
        <x:f t="shared" si="47"/>
        <x:v>119</x:v>
      </x:c>
      <x:c r="AM477" s="81" t="str">
        <x:f t="shared" si="42"/>
        <x:v/>
      </x:c>
      <x:c r="AN477" s="81" t="str">
        <x:f t="shared" si="43"/>
        <x:v/>
      </x:c>
      <x:c r="AO477" s="81" t="str">
        <x:f t="shared" si="44"/>
        <x:v/>
      </x:c>
      <x:c r="AP477" s="81" t="str">
        <x:f t="shared" si="45"/>
        <x:v/>
      </x:c>
      <x:c r="AQ477" s="81" t="str">
        <x:f t="shared" si="46"/>
        <x:v/>
      </x:c>
    </x:row>
    <x:row r="478" spans="1:43">
      <x:c r="A478">
        <x:v>47200</x:v>
      </x:c>
      <x:c r="B478">
        <x:v>119</x:v>
      </x:c>
      <x:c r="C478">
        <x:v>1.33333333333333</x:v>
      </x:c>
      <x:c r="G478">
        <x:v>2</x:v>
      </x:c>
      <x:c r="I478" t="s">
        <x:v>104</x:v>
      </x:c>
      <x:c r="K478" t="s">
        <x:v>119</x:v>
      </x:c>
      <x:c r="M478">
        <x:v>199</x:v>
      </x:c>
      <x:c r="O478" t="s">
        <x:v>101</x:v>
      </x:c>
      <x:c r="AL478" s="81">
        <x:f t="shared" si="47"/>
        <x:v>119</x:v>
      </x:c>
      <x:c r="AM478" s="81" t="str">
        <x:f t="shared" si="42"/>
        <x:v/>
      </x:c>
      <x:c r="AN478" s="81" t="str">
        <x:f t="shared" si="43"/>
        <x:v/>
      </x:c>
      <x:c r="AO478" s="81" t="str">
        <x:f t="shared" si="44"/>
        <x:v/>
      </x:c>
      <x:c r="AP478" s="81" t="str">
        <x:f t="shared" si="45"/>
        <x:v/>
      </x:c>
      <x:c r="AQ478" s="81" t="str">
        <x:f t="shared" si="46"/>
        <x:v/>
      </x:c>
    </x:row>
    <x:row r="479" spans="1:43">
      <x:c r="A479">
        <x:v>47300</x:v>
      </x:c>
      <x:c r="B479">
        <x:v>119</x:v>
      </x:c>
      <x:c r="C479">
        <x:v>1.46666666666667</x:v>
      </x:c>
      <x:c r="G479">
        <x:v>1</x:v>
      </x:c>
      <x:c r="I479" t="s">
        <x:v>100</x:v>
      </x:c>
      <x:c r="K479" t="s">
        <x:v>119</x:v>
      </x:c>
      <x:c r="M479">
        <x:v>199</x:v>
      </x:c>
      <x:c r="O479" t="s">
        <x:v>101</x:v>
      </x:c>
      <x:c r="AL479" s="81">
        <x:f t="shared" si="47"/>
        <x:v>119</x:v>
      </x:c>
      <x:c r="AM479" s="81" t="str">
        <x:f t="shared" si="42"/>
        <x:v/>
      </x:c>
      <x:c r="AN479" s="81" t="str">
        <x:f t="shared" si="43"/>
        <x:v/>
      </x:c>
      <x:c r="AO479" s="81" t="str">
        <x:f t="shared" si="44"/>
        <x:v/>
      </x:c>
      <x:c r="AP479" s="81" t="str">
        <x:f t="shared" si="45"/>
        <x:v/>
      </x:c>
      <x:c r="AQ479" s="81" t="str">
        <x:f t="shared" si="46"/>
        <x:v/>
      </x:c>
    </x:row>
    <x:row r="480" spans="1:43">
      <x:c r="A480">
        <x:v>47400</x:v>
      </x:c>
      <x:c r="B480">
        <x:v>119</x:v>
      </x:c>
      <x:c r="C480">
        <x:v>1.63333333333333</x:v>
      </x:c>
      <x:c r="G480">
        <x:v>1</x:v>
      </x:c>
      <x:c r="I480" t="s">
        <x:v>102</x:v>
      </x:c>
      <x:c r="K480" t="s">
        <x:v>119</x:v>
      </x:c>
      <x:c r="M480">
        <x:v>199</x:v>
      </x:c>
      <x:c r="O480" t="s">
        <x:v>101</x:v>
      </x:c>
      <x:c r="AL480" s="81">
        <x:f t="shared" si="47"/>
        <x:v>119</x:v>
      </x:c>
      <x:c r="AM480" s="81" t="str">
        <x:f t="shared" si="42"/>
        <x:v/>
      </x:c>
      <x:c r="AN480" s="81" t="str">
        <x:f t="shared" si="43"/>
        <x:v/>
      </x:c>
      <x:c r="AO480" s="81" t="str">
        <x:f t="shared" si="44"/>
        <x:v/>
      </x:c>
      <x:c r="AP480" s="81" t="str">
        <x:f t="shared" si="45"/>
        <x:v/>
      </x:c>
      <x:c r="AQ480" s="81" t="str">
        <x:f t="shared" si="46"/>
        <x:v/>
      </x:c>
    </x:row>
    <x:row r="481" spans="1:43">
      <x:c r="A481">
        <x:v>47500</x:v>
      </x:c>
      <x:c r="B481">
        <x:v>120</x:v>
      </x:c>
      <x:c r="C481">
        <x:v>2.46666666666667</x:v>
      </x:c>
      <x:c r="D481">
        <x:v>1</x:v>
      </x:c>
      <x:c r="E481">
        <x:v>1</x:v>
      </x:c>
      <x:c r="AL481" s="81" t="str">
        <x:f t="shared" si="47"/>
        <x:v>120B</x:v>
      </x:c>
      <x:c r="AM481" s="81" t="str">
        <x:f t="shared" si="42"/>
        <x:v/>
      </x:c>
      <x:c r="AN481" s="81" t="str">
        <x:f t="shared" si="43"/>
        <x:v/>
      </x:c>
      <x:c r="AO481" s="81" t="str">
        <x:f t="shared" si="44"/>
        <x:v/>
      </x:c>
      <x:c r="AP481" s="81" t="str">
        <x:f t="shared" si="45"/>
        <x:v/>
      </x:c>
      <x:c r="AQ481" s="81" t="str">
        <x:f t="shared" si="46"/>
        <x:v/>
      </x:c>
    </x:row>
    <x:row r="482" spans="1:43">
      <x:c r="A482">
        <x:v>47600</x:v>
      </x:c>
      <x:c r="B482">
        <x:v>120</x:v>
      </x:c>
      <x:c r="C482">
        <x:v>5.66666666666667</x:v>
      </x:c>
      <x:c r="I482" t="s">
        <x:v>112</x:v>
      </x:c>
      <x:c r="K482" t="s">
        <x:v>194</x:v>
      </x:c>
      <x:c r="AL482" s="81">
        <x:f t="shared" si="47"/>
        <x:v>120</x:v>
      </x:c>
      <x:c r="AM482" s="81" t="str">
        <x:f t="shared" si="42"/>
        <x:v/>
      </x:c>
      <x:c r="AN482" s="81" t="str">
        <x:f t="shared" si="43"/>
        <x:v/>
      </x:c>
      <x:c r="AO482" s="81" t="str">
        <x:f t="shared" si="44"/>
        <x:v/>
      </x:c>
      <x:c r="AP482" s="81" t="str">
        <x:f t="shared" si="45"/>
        <x:v/>
      </x:c>
      <x:c r="AQ482" s="81" t="str">
        <x:f t="shared" si="46"/>
        <x:v/>
      </x:c>
    </x:row>
    <x:row r="483" spans="1:43">
      <x:c r="A483">
        <x:v>47700</x:v>
      </x:c>
      <x:c r="B483">
        <x:v>121</x:v>
      </x:c>
      <x:c r="C483">
        <x:v>0.733333333333333</x:v>
      </x:c>
      <x:c r="G483">
        <x:v>1</x:v>
      </x:c>
      <x:c r="I483" t="s">
        <x:v>100</x:v>
      </x:c>
      <x:c r="K483" t="s">
        <x:v>117</x:v>
      </x:c>
      <x:c r="M483">
        <x:v>199</x:v>
      </x:c>
      <x:c r="O483" t="s">
        <x:v>101</x:v>
      </x:c>
      <x:c r="AL483" s="81">
        <x:f t="shared" si="47"/>
        <x:v>121</x:v>
      </x:c>
      <x:c r="AM483" s="81" t="str">
        <x:f t="shared" si="42"/>
        <x:v/>
      </x:c>
      <x:c r="AN483" s="81" t="str">
        <x:f t="shared" si="43"/>
        <x:v/>
      </x:c>
      <x:c r="AO483" s="81" t="str">
        <x:f t="shared" si="44"/>
        <x:v/>
      </x:c>
      <x:c r="AP483" s="81" t="str">
        <x:f t="shared" si="45"/>
        <x:v/>
      </x:c>
      <x:c r="AQ483" s="81" t="str">
        <x:f t="shared" si="46"/>
        <x:v/>
      </x:c>
    </x:row>
    <x:row r="484" spans="1:43">
      <x:c r="A484">
        <x:v>47800</x:v>
      </x:c>
      <x:c r="B484">
        <x:v>121</x:v>
      </x:c>
      <x:c r="C484">
        <x:v>0.866666666666667</x:v>
      </x:c>
      <x:c r="G484">
        <x:v>2</x:v>
      </x:c>
      <x:c r="I484" t="s">
        <x:v>102</x:v>
      </x:c>
      <x:c r="K484" t="s">
        <x:v>119</x:v>
      </x:c>
      <x:c r="M484">
        <x:v>199</x:v>
      </x:c>
      <x:c r="O484" t="s">
        <x:v>101</x:v>
      </x:c>
      <x:c r="AL484" s="81">
        <x:f t="shared" si="47"/>
        <x:v>121</x:v>
      </x:c>
      <x:c r="AM484" s="81" t="str">
        <x:f t="shared" si="42"/>
        <x:v/>
      </x:c>
      <x:c r="AN484" s="81" t="str">
        <x:f t="shared" si="43"/>
        <x:v/>
      </x:c>
      <x:c r="AO484" s="81" t="str">
        <x:f t="shared" si="44"/>
        <x:v/>
      </x:c>
      <x:c r="AP484" s="81" t="str">
        <x:f t="shared" si="45"/>
        <x:v/>
      </x:c>
      <x:c r="AQ484" s="81" t="str">
        <x:f t="shared" si="46"/>
        <x:v/>
      </x:c>
    </x:row>
    <x:row r="485" spans="1:43">
      <x:c r="A485">
        <x:v>47900</x:v>
      </x:c>
      <x:c r="B485">
        <x:v>121</x:v>
      </x:c>
      <x:c r="C485">
        <x:v>1</x:v>
      </x:c>
      <x:c r="G485">
        <x:v>1</x:v>
      </x:c>
      <x:c r="I485" t="s">
        <x:v>103</x:v>
      </x:c>
      <x:c r="K485" t="s">
        <x:v>119</x:v>
      </x:c>
      <x:c r="M485">
        <x:v>199</x:v>
      </x:c>
      <x:c r="O485" t="s">
        <x:v>101</x:v>
      </x:c>
      <x:c r="AL485" s="81">
        <x:f t="shared" si="47"/>
        <x:v>121</x:v>
      </x:c>
      <x:c r="AM485" s="81" t="str">
        <x:f t="shared" si="42"/>
        <x:v/>
      </x:c>
      <x:c r="AN485" s="81" t="str">
        <x:f t="shared" si="43"/>
        <x:v/>
      </x:c>
      <x:c r="AO485" s="81" t="str">
        <x:f t="shared" si="44"/>
        <x:v/>
      </x:c>
      <x:c r="AP485" s="81" t="str">
        <x:f t="shared" si="45"/>
        <x:v/>
      </x:c>
      <x:c r="AQ485" s="81" t="str">
        <x:f t="shared" si="46"/>
        <x:v/>
      </x:c>
    </x:row>
    <x:row r="486" spans="1:43">
      <x:c r="A486">
        <x:v>48000</x:v>
      </x:c>
      <x:c r="B486">
        <x:v>121</x:v>
      </x:c>
      <x:c r="C486">
        <x:v>1.13333333333333</x:v>
      </x:c>
      <x:c r="G486">
        <x:v>1</x:v>
      </x:c>
      <x:c r="I486" t="s">
        <x:v>104</x:v>
      </x:c>
      <x:c r="K486" t="s">
        <x:v>117</x:v>
      </x:c>
      <x:c r="M486">
        <x:v>199</x:v>
      </x:c>
      <x:c r="O486" t="s">
        <x:v>101</x:v>
      </x:c>
      <x:c r="AL486" s="81">
        <x:f t="shared" si="47"/>
        <x:v>121</x:v>
      </x:c>
      <x:c r="AM486" s="81" t="str">
        <x:f t="shared" si="42"/>
        <x:v/>
      </x:c>
      <x:c r="AN486" s="81" t="str">
        <x:f t="shared" si="43"/>
        <x:v/>
      </x:c>
      <x:c r="AO486" s="81" t="str">
        <x:f t="shared" si="44"/>
        <x:v/>
      </x:c>
      <x:c r="AP486" s="81" t="str">
        <x:f t="shared" si="45"/>
        <x:v/>
      </x:c>
      <x:c r="AQ486" s="81" t="str">
        <x:f t="shared" si="46"/>
        <x:v/>
      </x:c>
    </x:row>
    <x:row r="487" spans="1:43">
      <x:c r="A487">
        <x:v>48100</x:v>
      </x:c>
      <x:c r="B487">
        <x:v>121</x:v>
      </x:c>
      <x:c r="C487">
        <x:v>1.23333333333333</x:v>
      </x:c>
      <x:c r="G487">
        <x:v>3</x:v>
      </x:c>
      <x:c r="I487" t="s">
        <x:v>100</x:v>
      </x:c>
      <x:c r="K487" t="s">
        <x:v>119</x:v>
      </x:c>
      <x:c r="M487">
        <x:v>199</x:v>
      </x:c>
      <x:c r="O487" t="s">
        <x:v>101</x:v>
      </x:c>
      <x:c r="AL487" s="81">
        <x:f t="shared" si="47"/>
        <x:v>121</x:v>
      </x:c>
      <x:c r="AM487" s="81" t="str">
        <x:f t="shared" si="42"/>
        <x:v/>
      </x:c>
      <x:c r="AN487" s="81" t="str">
        <x:f t="shared" si="43"/>
        <x:v/>
      </x:c>
      <x:c r="AO487" s="81" t="str">
        <x:f t="shared" si="44"/>
        <x:v/>
      </x:c>
      <x:c r="AP487" s="81" t="str">
        <x:f t="shared" si="45"/>
        <x:v/>
      </x:c>
      <x:c r="AQ487" s="81" t="str">
        <x:f t="shared" si="46"/>
        <x:v/>
      </x:c>
    </x:row>
    <x:row r="488" spans="1:43">
      <x:c r="A488">
        <x:v>48200</x:v>
      </x:c>
      <x:c r="B488">
        <x:v>122</x:v>
      </x:c>
      <x:c r="C488">
        <x:v>0.2</x:v>
      </x:c>
      <x:c r="G488">
        <x:v>2</x:v>
      </x:c>
      <x:c r="I488" t="s">
        <x:v>100</x:v>
      </x:c>
      <x:c r="K488" t="s">
        <x:v>119</x:v>
      </x:c>
      <x:c r="AL488" s="81">
        <x:f t="shared" si="47"/>
        <x:v>122</x:v>
      </x:c>
      <x:c r="AM488" s="81" t="str">
        <x:f t="shared" si="42"/>
        <x:v/>
      </x:c>
      <x:c r="AN488" s="81" t="str">
        <x:f t="shared" si="43"/>
        <x:v/>
      </x:c>
      <x:c r="AO488" s="81" t="str">
        <x:f t="shared" si="44"/>
        <x:v/>
      </x:c>
      <x:c r="AP488" s="81" t="str">
        <x:f t="shared" si="45"/>
        <x:v/>
      </x:c>
      <x:c r="AQ488" s="81" t="str">
        <x:f t="shared" si="46"/>
        <x:v/>
      </x:c>
    </x:row>
    <x:row r="489" spans="1:43">
      <x:c r="A489">
        <x:v>48300</x:v>
      </x:c>
      <x:c r="B489">
        <x:v>122</x:v>
      </x:c>
      <x:c r="C489">
        <x:v>0.3</x:v>
      </x:c>
      <x:c r="G489">
        <x:v>2</x:v>
      </x:c>
      <x:c r="I489" t="s">
        <x:v>102</x:v>
      </x:c>
      <x:c r="K489" t="s">
        <x:v>119</x:v>
      </x:c>
      <x:c r="AL489" s="81">
        <x:f t="shared" si="47"/>
        <x:v>122</x:v>
      </x:c>
      <x:c r="AM489" s="81" t="str">
        <x:f t="shared" si="42"/>
        <x:v/>
      </x:c>
      <x:c r="AN489" s="81" t="str">
        <x:f t="shared" si="43"/>
        <x:v/>
      </x:c>
      <x:c r="AO489" s="81" t="str">
        <x:f t="shared" si="44"/>
        <x:v/>
      </x:c>
      <x:c r="AP489" s="81" t="str">
        <x:f t="shared" si="45"/>
        <x:v/>
      </x:c>
      <x:c r="AQ489" s="81" t="str">
        <x:f t="shared" si="46"/>
        <x:v/>
      </x:c>
    </x:row>
    <x:row r="490" spans="1:43">
      <x:c r="A490">
        <x:v>48400</x:v>
      </x:c>
      <x:c r="B490">
        <x:v>122</x:v>
      </x:c>
      <x:c r="C490">
        <x:v>0.4</x:v>
      </x:c>
      <x:c r="G490">
        <x:v>3</x:v>
      </x:c>
      <x:c r="I490" t="s">
        <x:v>103</x:v>
      </x:c>
      <x:c r="K490" t="s">
        <x:v>119</x:v>
      </x:c>
      <x:c r="AL490" s="81">
        <x:f t="shared" si="47"/>
        <x:v>122</x:v>
      </x:c>
      <x:c r="AM490" s="81" t="str">
        <x:f t="shared" si="42"/>
        <x:v/>
      </x:c>
      <x:c r="AN490" s="81" t="str">
        <x:f t="shared" si="43"/>
        <x:v/>
      </x:c>
      <x:c r="AO490" s="81" t="str">
        <x:f t="shared" si="44"/>
        <x:v/>
      </x:c>
      <x:c r="AP490" s="81" t="str">
        <x:f t="shared" si="45"/>
        <x:v/>
      </x:c>
      <x:c r="AQ490" s="81" t="str">
        <x:f t="shared" si="46"/>
        <x:v/>
      </x:c>
    </x:row>
    <x:row r="491" spans="1:43">
      <x:c r="A491">
        <x:v>48500</x:v>
      </x:c>
      <x:c r="B491">
        <x:v>122</x:v>
      </x:c>
      <x:c r="C491">
        <x:v>0.5</x:v>
      </x:c>
      <x:c r="G491">
        <x:v>3</x:v>
      </x:c>
      <x:c r="I491" t="s">
        <x:v>104</x:v>
      </x:c>
      <x:c r="K491" t="s">
        <x:v>117</x:v>
      </x:c>
      <x:c r="AL491" s="81">
        <x:f t="shared" si="47"/>
        <x:v>122</x:v>
      </x:c>
      <x:c r="AM491" s="81" t="str">
        <x:f t="shared" si="42"/>
        <x:v/>
      </x:c>
      <x:c r="AN491" s="81" t="str">
        <x:f t="shared" si="43"/>
        <x:v/>
      </x:c>
      <x:c r="AO491" s="81" t="str">
        <x:f t="shared" si="44"/>
        <x:v/>
      </x:c>
      <x:c r="AP491" s="81" t="str">
        <x:f t="shared" si="45"/>
        <x:v/>
      </x:c>
      <x:c r="AQ491" s="81" t="str">
        <x:f t="shared" si="46"/>
        <x:v/>
      </x:c>
    </x:row>
    <x:row r="492" spans="1:43">
      <x:c r="A492">
        <x:v>48600</x:v>
      </x:c>
      <x:c r="B492">
        <x:v>122</x:v>
      </x:c>
      <x:c r="C492">
        <x:v>0.6</x:v>
      </x:c>
      <x:c r="G492">
        <x:v>3</x:v>
      </x:c>
      <x:c r="I492" t="s">
        <x:v>100</x:v>
      </x:c>
      <x:c r="K492" t="s">
        <x:v>119</x:v>
      </x:c>
      <x:c r="AL492" s="81">
        <x:f t="shared" si="47"/>
        <x:v>122</x:v>
      </x:c>
      <x:c r="AM492" s="81" t="str">
        <x:f t="shared" si="42"/>
        <x:v/>
      </x:c>
      <x:c r="AN492" s="81" t="str">
        <x:f t="shared" si="43"/>
        <x:v/>
      </x:c>
      <x:c r="AO492" s="81" t="str">
        <x:f t="shared" si="44"/>
        <x:v/>
      </x:c>
      <x:c r="AP492" s="81" t="str">
        <x:f t="shared" si="45"/>
        <x:v/>
      </x:c>
      <x:c r="AQ492" s="81" t="str">
        <x:f t="shared" si="46"/>
        <x:v/>
      </x:c>
    </x:row>
    <x:row r="493" spans="1:43">
      <x:c r="A493">
        <x:v>48700</x:v>
      </x:c>
      <x:c r="B493">
        <x:v>122</x:v>
      </x:c>
      <x:c r="C493">
        <x:v>0.65</x:v>
      </x:c>
      <x:c r="G493">
        <x:v>2</x:v>
      </x:c>
      <x:c r="I493" t="s">
        <x:v>102</x:v>
      </x:c>
      <x:c r="K493" t="s">
        <x:v>117</x:v>
      </x:c>
      <x:c r="AL493" s="81">
        <x:f t="shared" si="47"/>
        <x:v>122</x:v>
      </x:c>
      <x:c r="AM493" s="81" t="str">
        <x:f t="shared" si="42"/>
        <x:v/>
      </x:c>
      <x:c r="AN493" s="81" t="str">
        <x:f t="shared" si="43"/>
        <x:v/>
      </x:c>
      <x:c r="AO493" s="81" t="str">
        <x:f t="shared" si="44"/>
        <x:v/>
      </x:c>
      <x:c r="AP493" s="81" t="str">
        <x:f t="shared" si="45"/>
        <x:v/>
      </x:c>
      <x:c r="AQ493" s="81" t="str">
        <x:f t="shared" si="46"/>
        <x:v/>
      </x:c>
    </x:row>
    <x:row r="494" spans="1:43">
      <x:c r="A494">
        <x:v>48800</x:v>
      </x:c>
      <x:c r="B494">
        <x:v>122</x:v>
      </x:c>
      <x:c r="C494">
        <x:v>0.733333333333333</x:v>
      </x:c>
      <x:c r="G494">
        <x:v>2</x:v>
      </x:c>
      <x:c r="I494" t="s">
        <x:v>100</x:v>
      </x:c>
      <x:c r="K494" t="s">
        <x:v>119</x:v>
      </x:c>
      <x:c r="AL494" s="81">
        <x:f t="shared" si="47"/>
        <x:v>122</x:v>
      </x:c>
      <x:c r="AM494" s="81" t="str">
        <x:f t="shared" si="42"/>
        <x:v/>
      </x:c>
      <x:c r="AN494" s="81" t="str">
        <x:f t="shared" si="43"/>
        <x:v/>
      </x:c>
      <x:c r="AO494" s="81" t="str">
        <x:f t="shared" si="44"/>
        <x:v/>
      </x:c>
      <x:c r="AP494" s="81" t="str">
        <x:f t="shared" si="45"/>
        <x:v/>
      </x:c>
      <x:c r="AQ494" s="81" t="str">
        <x:f t="shared" si="46"/>
        <x:v/>
      </x:c>
    </x:row>
    <x:row r="495" spans="1:43">
      <x:c r="A495">
        <x:v>48900</x:v>
      </x:c>
      <x:c r="B495">
        <x:v>122</x:v>
      </x:c>
      <x:c r="C495">
        <x:v>0.933333333333333</x:v>
      </x:c>
      <x:c r="G495">
        <x:v>3</x:v>
      </x:c>
      <x:c r="I495" t="s">
        <x:v>102</x:v>
      </x:c>
      <x:c r="K495" t="s">
        <x:v>119</x:v>
      </x:c>
      <x:c r="AL495" s="81">
        <x:f t="shared" si="47"/>
        <x:v>122</x:v>
      </x:c>
      <x:c r="AM495" s="81" t="str">
        <x:f t="shared" si="42"/>
        <x:v/>
      </x:c>
      <x:c r="AN495" s="81" t="str">
        <x:f t="shared" si="43"/>
        <x:v/>
      </x:c>
      <x:c r="AO495" s="81" t="str">
        <x:f t="shared" si="44"/>
        <x:v/>
      </x:c>
      <x:c r="AP495" s="81" t="str">
        <x:f t="shared" si="45"/>
        <x:v/>
      </x:c>
      <x:c r="AQ495" s="81" t="str">
        <x:f t="shared" si="46"/>
        <x:v/>
      </x:c>
    </x:row>
    <x:row r="496" spans="1:43">
      <x:c r="A496">
        <x:v>49000</x:v>
      </x:c>
      <x:c r="B496">
        <x:v>122</x:v>
      </x:c>
      <x:c r="C496">
        <x:v>1.03333333333333</x:v>
      </x:c>
      <x:c r="G496">
        <x:v>3</x:v>
      </x:c>
      <x:c r="I496" t="s">
        <x:v>103</x:v>
      </x:c>
      <x:c r="K496" t="s">
        <x:v>117</x:v>
      </x:c>
      <x:c r="AL496" s="81">
        <x:f t="shared" si="47"/>
        <x:v>122</x:v>
      </x:c>
      <x:c r="AM496" s="81" t="str">
        <x:f t="shared" si="42"/>
        <x:v/>
      </x:c>
      <x:c r="AN496" s="81" t="str">
        <x:f t="shared" si="43"/>
        <x:v/>
      </x:c>
      <x:c r="AO496" s="81" t="str">
        <x:f t="shared" si="44"/>
        <x:v/>
      </x:c>
      <x:c r="AP496" s="81" t="str">
        <x:f t="shared" si="45"/>
        <x:v/>
      </x:c>
      <x:c r="AQ496" s="81" t="str">
        <x:f t="shared" si="46"/>
        <x:v/>
      </x:c>
    </x:row>
    <x:row r="497" spans="1:43">
      <x:c r="A497">
        <x:v>49100</x:v>
      </x:c>
      <x:c r="B497">
        <x:v>122</x:v>
      </x:c>
      <x:c r="C497">
        <x:v>1.23333333333333</x:v>
      </x:c>
      <x:c r="G497">
        <x:v>3</x:v>
      </x:c>
      <x:c r="I497" t="s">
        <x:v>104</x:v>
      </x:c>
      <x:c r="K497" t="s">
        <x:v>119</x:v>
      </x:c>
      <x:c r="AL497" s="81">
        <x:f t="shared" si="47"/>
        <x:v>122</x:v>
      </x:c>
      <x:c r="AM497" s="81" t="str">
        <x:f t="shared" si="42"/>
        <x:v/>
      </x:c>
      <x:c r="AN497" s="81" t="str">
        <x:f t="shared" si="43"/>
        <x:v/>
      </x:c>
      <x:c r="AO497" s="81" t="str">
        <x:f t="shared" si="44"/>
        <x:v/>
      </x:c>
      <x:c r="AP497" s="81" t="str">
        <x:f t="shared" si="45"/>
        <x:v/>
      </x:c>
      <x:c r="AQ497" s="81" t="str">
        <x:f t="shared" si="46"/>
        <x:v/>
      </x:c>
    </x:row>
    <x:row r="498" spans="1:43">
      <x:c r="A498">
        <x:v>49200</x:v>
      </x:c>
      <x:c r="B498">
        <x:v>122</x:v>
      </x:c>
      <x:c r="C498">
        <x:v>1.33333333333333</x:v>
      </x:c>
      <x:c r="G498">
        <x:v>2</x:v>
      </x:c>
      <x:c r="I498" t="s">
        <x:v>100</x:v>
      </x:c>
      <x:c r="K498" t="s">
        <x:v>119</x:v>
      </x:c>
      <x:c r="AL498" s="81">
        <x:f t="shared" si="47"/>
        <x:v>122</x:v>
      </x:c>
      <x:c r="AM498" s="81" t="str">
        <x:f t="shared" si="42"/>
        <x:v/>
      </x:c>
      <x:c r="AN498" s="81" t="str">
        <x:f t="shared" si="43"/>
        <x:v/>
      </x:c>
      <x:c r="AO498" s="81" t="str">
        <x:f t="shared" si="44"/>
        <x:v/>
      </x:c>
      <x:c r="AP498" s="81" t="str">
        <x:f t="shared" si="45"/>
        <x:v/>
      </x:c>
      <x:c r="AQ498" s="81" t="str">
        <x:f t="shared" si="46"/>
        <x:v/>
      </x:c>
    </x:row>
    <x:row r="499" spans="1:43">
      <x:c r="A499">
        <x:v>49300</x:v>
      </x:c>
      <x:c r="B499">
        <x:v>122</x:v>
      </x:c>
      <x:c r="C499">
        <x:v>1.53333333333333</x:v>
      </x:c>
      <x:c r="G499">
        <x:v>3</x:v>
      </x:c>
      <x:c r="I499" t="s">
        <x:v>102</x:v>
      </x:c>
      <x:c r="K499" t="s">
        <x:v>117</x:v>
      </x:c>
      <x:c r="AL499" s="81">
        <x:f t="shared" si="47"/>
        <x:v>122</x:v>
      </x:c>
      <x:c r="AM499" s="81" t="str">
        <x:f t="shared" si="42"/>
        <x:v/>
      </x:c>
      <x:c r="AN499" s="81" t="str">
        <x:f t="shared" si="43"/>
        <x:v/>
      </x:c>
      <x:c r="AO499" s="81" t="str">
        <x:f t="shared" si="44"/>
        <x:v/>
      </x:c>
      <x:c r="AP499" s="81" t="str">
        <x:f t="shared" si="45"/>
        <x:v/>
      </x:c>
      <x:c r="AQ499" s="81" t="str">
        <x:f t="shared" si="46"/>
        <x:v/>
      </x:c>
    </x:row>
    <x:row r="500" spans="1:43">
      <x:c r="A500">
        <x:v>49400</x:v>
      </x:c>
      <x:c r="B500">
        <x:v>122</x:v>
      </x:c>
      <x:c r="C500">
        <x:v>1.63333333333333</x:v>
      </x:c>
      <x:c r="G500">
        <x:v>2</x:v>
      </x:c>
      <x:c r="I500" t="s">
        <x:v>103</x:v>
      </x:c>
      <x:c r="K500" t="s">
        <x:v>119</x:v>
      </x:c>
      <x:c r="AL500" s="81">
        <x:f t="shared" si="47"/>
        <x:v>122</x:v>
      </x:c>
      <x:c r="AM500" s="81" t="str">
        <x:f t="shared" si="42"/>
        <x:v/>
      </x:c>
      <x:c r="AN500" s="81" t="str">
        <x:f t="shared" si="43"/>
        <x:v/>
      </x:c>
      <x:c r="AO500" s="81" t="str">
        <x:f t="shared" si="44"/>
        <x:v/>
      </x:c>
      <x:c r="AP500" s="81" t="str">
        <x:f t="shared" si="45"/>
        <x:v/>
      </x:c>
      <x:c r="AQ500" s="81" t="str">
        <x:f t="shared" si="46"/>
        <x:v/>
      </x:c>
    </x:row>
    <x:row r="501" spans="1:43">
      <x:c r="A501">
        <x:v>49500</x:v>
      </x:c>
      <x:c r="B501">
        <x:v>122</x:v>
      </x:c>
      <x:c r="C501">
        <x:v>1.83333333333333</x:v>
      </x:c>
      <x:c r="G501">
        <x:v>2</x:v>
      </x:c>
      <x:c r="I501" t="s">
        <x:v>104</x:v>
      </x:c>
      <x:c r="K501" t="s">
        <x:v>119</x:v>
      </x:c>
      <x:c r="AL501" s="81">
        <x:f t="shared" si="47"/>
        <x:v>122</x:v>
      </x:c>
      <x:c r="AM501" s="81" t="str">
        <x:f t="shared" si="42"/>
        <x:v/>
      </x:c>
      <x:c r="AN501" s="81" t="str">
        <x:f t="shared" si="43"/>
        <x:v/>
      </x:c>
      <x:c r="AO501" s="81" t="str">
        <x:f t="shared" si="44"/>
        <x:v/>
      </x:c>
      <x:c r="AP501" s="81" t="str">
        <x:f t="shared" si="45"/>
        <x:v/>
      </x:c>
      <x:c r="AQ501" s="81" t="str">
        <x:f t="shared" si="46"/>
        <x:v/>
      </x:c>
    </x:row>
    <x:row r="502" spans="1:43">
      <x:c r="A502">
        <x:v>49600</x:v>
      </x:c>
      <x:c r="B502">
        <x:v>122</x:v>
      </x:c>
      <x:c r="C502">
        <x:v>1.93333333333333</x:v>
      </x:c>
      <x:c r="G502">
        <x:v>2</x:v>
      </x:c>
      <x:c r="I502" t="s">
        <x:v>100</x:v>
      </x:c>
      <x:c r="K502" t="s">
        <x:v>119</x:v>
      </x:c>
      <x:c r="AL502" s="81">
        <x:f t="shared" si="47"/>
        <x:v>122</x:v>
      </x:c>
      <x:c r="AM502" s="81" t="str">
        <x:f t="shared" si="42"/>
        <x:v/>
      </x:c>
      <x:c r="AN502" s="81" t="str">
        <x:f t="shared" si="43"/>
        <x:v/>
      </x:c>
      <x:c r="AO502" s="81" t="str">
        <x:f t="shared" si="44"/>
        <x:v/>
      </x:c>
      <x:c r="AP502" s="81" t="str">
        <x:f t="shared" si="45"/>
        <x:v/>
      </x:c>
      <x:c r="AQ502" s="81" t="str">
        <x:f t="shared" si="46"/>
        <x:v/>
      </x:c>
    </x:row>
    <x:row r="503" spans="1:43">
      <x:c r="A503">
        <x:v>49700</x:v>
      </x:c>
      <x:c r="B503">
        <x:v>122</x:v>
      </x:c>
      <x:c r="C503">
        <x:v>2.6</x:v>
      </x:c>
      <x:c r="G503">
        <x:v>5</x:v>
      </x:c>
      <x:c r="I503" t="s">
        <x:v>102</x:v>
      </x:c>
      <x:c r="K503" t="s">
        <x:v>195</x:v>
      </x:c>
      <x:c r="AL503" s="81">
        <x:f t="shared" si="47"/>
        <x:v>122</x:v>
      </x:c>
      <x:c r="AM503" s="81" t="str">
        <x:f t="shared" si="42"/>
        <x:v/>
      </x:c>
      <x:c r="AN503" s="81" t="str">
        <x:f t="shared" si="43"/>
        <x:v/>
      </x:c>
      <x:c r="AO503" s="81" t="str">
        <x:f t="shared" si="44"/>
        <x:v/>
      </x:c>
      <x:c r="AP503" s="81" t="str">
        <x:f t="shared" si="45"/>
        <x:v/>
      </x:c>
      <x:c r="AQ503" s="81" t="str">
        <x:f t="shared" si="46"/>
        <x:v/>
      </x:c>
    </x:row>
    <x:row r="504" spans="1:43">
      <x:c r="A504">
        <x:v>49800</x:v>
      </x:c>
      <x:c r="B504">
        <x:v>123</x:v>
      </x:c>
      <x:c r="C504">
        <x:v>0.5</x:v>
      </x:c>
      <x:c r="G504">
        <x:v>1</x:v>
      </x:c>
      <x:c r="I504" t="s">
        <x:v>103</x:v>
      </x:c>
      <x:c r="K504" t="s">
        <x:v>133</x:v>
      </x:c>
      <x:c r="M504">
        <x:v>154</x:v>
      </x:c>
      <x:c r="O504" t="s">
        <x:v>101</x:v>
      </x:c>
      <x:c r="AG504" s="80">
        <x:v>1</x:v>
      </x:c>
      <x:c r="AL504" s="81">
        <x:f t="shared" si="47"/>
        <x:v>123</x:v>
      </x:c>
      <x:c r="AM504" s="81" t="str">
        <x:f t="shared" si="42"/>
        <x:v/>
      </x:c>
      <x:c r="AN504" s="81" t="str">
        <x:f t="shared" si="43"/>
        <x:v/>
      </x:c>
      <x:c r="AO504" s="81" t="str">
        <x:f t="shared" si="44"/>
        <x:v/>
      </x:c>
      <x:c r="AP504" s="81" t="str">
        <x:f t="shared" si="45"/>
        <x:v/>
      </x:c>
      <x:c r="AQ504" s="81" t="str">
        <x:f t="shared" si="46"/>
        <x:v/>
      </x:c>
    </x:row>
    <x:row r="505" spans="1:43">
      <x:c r="A505">
        <x:v>49900</x:v>
      </x:c>
      <x:c r="B505">
        <x:v>123</x:v>
      </x:c>
      <x:c r="C505">
        <x:v>0.65</x:v>
      </x:c>
      <x:c r="G505">
        <x:v>1</x:v>
      </x:c>
      <x:c r="K505" t="s">
        <x:v>133</x:v>
      </x:c>
      <x:c r="M505">
        <x:v>154</x:v>
      </x:c>
      <x:c r="O505" t="s">
        <x:v>101</x:v>
      </x:c>
      <x:c r="AG505" s="80">
        <x:v>1</x:v>
      </x:c>
      <x:c r="AL505" s="81">
        <x:f t="shared" si="47"/>
        <x:v>123</x:v>
      </x:c>
      <x:c r="AM505" s="81" t="str">
        <x:f t="shared" si="42"/>
        <x:v/>
      </x:c>
      <x:c r="AN505" s="81" t="str">
        <x:f t="shared" si="43"/>
        <x:v/>
      </x:c>
      <x:c r="AO505" s="81" t="str">
        <x:f t="shared" si="44"/>
        <x:v/>
      </x:c>
      <x:c r="AP505" s="81" t="str">
        <x:f t="shared" si="45"/>
        <x:v/>
      </x:c>
      <x:c r="AQ505" s="81" t="str">
        <x:f t="shared" si="46"/>
        <x:v/>
      </x:c>
    </x:row>
    <x:row r="506" spans="1:43">
      <x:c r="A506">
        <x:v>50000</x:v>
      </x:c>
      <x:c r="B506">
        <x:v>123</x:v>
      </x:c>
      <x:c r="C506">
        <x:v>0.8</x:v>
      </x:c>
      <x:c r="G506">
        <x:v>2</x:v>
      </x:c>
      <x:c r="I506" t="s">
        <x:v>104</x:v>
      </x:c>
      <x:c r="K506" t="s">
        <x:v>133</x:v>
      </x:c>
      <x:c r="M506">
        <x:v>154</x:v>
      </x:c>
      <x:c r="O506" t="s">
        <x:v>101</x:v>
      </x:c>
      <x:c r="AG506" s="80">
        <x:v>1</x:v>
      </x:c>
      <x:c r="AL506" s="81">
        <x:f t="shared" si="47"/>
        <x:v>123</x:v>
      </x:c>
      <x:c r="AM506" s="81" t="str">
        <x:f t="shared" si="42"/>
        <x:v/>
      </x:c>
      <x:c r="AN506" s="81" t="str">
        <x:f t="shared" si="43"/>
        <x:v/>
      </x:c>
      <x:c r="AO506" s="81" t="str">
        <x:f t="shared" si="44"/>
        <x:v/>
      </x:c>
      <x:c r="AP506" s="81" t="str">
        <x:f t="shared" si="45"/>
        <x:v/>
      </x:c>
      <x:c r="AQ506" s="81" t="str">
        <x:f t="shared" si="46"/>
        <x:v/>
      </x:c>
    </x:row>
    <x:row r="507" spans="1:43">
      <x:c r="A507">
        <x:v>50100</x:v>
      </x:c>
      <x:c r="B507">
        <x:v>123</x:v>
      </x:c>
      <x:c r="C507">
        <x:v>0.95</x:v>
      </x:c>
      <x:c r="G507">
        <x:v>1</x:v>
      </x:c>
      <x:c r="K507" t="s">
        <x:v>133</x:v>
      </x:c>
      <x:c r="M507">
        <x:v>154</x:v>
      </x:c>
      <x:c r="O507" t="s">
        <x:v>101</x:v>
      </x:c>
      <x:c r="AG507" s="80">
        <x:v>1</x:v>
      </x:c>
      <x:c r="AL507" s="81">
        <x:f t="shared" si="47"/>
        <x:v>123</x:v>
      </x:c>
      <x:c r="AM507" s="81" t="str">
        <x:f t="shared" si="42"/>
        <x:v/>
      </x:c>
      <x:c r="AN507" s="81" t="str">
        <x:f t="shared" si="43"/>
        <x:v/>
      </x:c>
      <x:c r="AO507" s="81" t="str">
        <x:f t="shared" si="44"/>
        <x:v/>
      </x:c>
      <x:c r="AP507" s="81" t="str">
        <x:f t="shared" si="45"/>
        <x:v/>
      </x:c>
      <x:c r="AQ507" s="81" t="str">
        <x:f t="shared" si="46"/>
        <x:v/>
      </x:c>
    </x:row>
    <x:row r="508" spans="1:43">
      <x:c r="A508">
        <x:v>50200</x:v>
      </x:c>
      <x:c r="B508">
        <x:v>123</x:v>
      </x:c>
      <x:c r="C508">
        <x:v>1.1</x:v>
      </x:c>
      <x:c r="G508">
        <x:v>1</x:v>
      </x:c>
      <x:c r="I508" t="s">
        <x:v>100</x:v>
      </x:c>
      <x:c r="K508" t="s">
        <x:v>133</x:v>
      </x:c>
      <x:c r="M508">
        <x:v>154</x:v>
      </x:c>
      <x:c r="O508" t="s">
        <x:v>101</x:v>
      </x:c>
      <x:c r="AG508" s="80">
        <x:v>1</x:v>
      </x:c>
      <x:c r="AL508" s="81">
        <x:f t="shared" si="47"/>
        <x:v>123</x:v>
      </x:c>
      <x:c r="AM508" s="81" t="str">
        <x:f t="shared" si="42"/>
        <x:v/>
      </x:c>
      <x:c r="AN508" s="81" t="str">
        <x:f t="shared" si="43"/>
        <x:v/>
      </x:c>
      <x:c r="AO508" s="81" t="str">
        <x:f t="shared" si="44"/>
        <x:v/>
      </x:c>
      <x:c r="AP508" s="81" t="str">
        <x:f t="shared" si="45"/>
        <x:v/>
      </x:c>
      <x:c r="AQ508" s="81" t="str">
        <x:f t="shared" si="46"/>
        <x:v/>
      </x:c>
    </x:row>
    <x:row r="509" spans="1:43">
      <x:c r="A509">
        <x:v>50300</x:v>
      </x:c>
      <x:c r="B509">
        <x:v>123</x:v>
      </x:c>
      <x:c r="C509">
        <x:v>1.25</x:v>
      </x:c>
      <x:c r="G509">
        <x:v>2</x:v>
      </x:c>
      <x:c r="K509" t="s">
        <x:v>133</x:v>
      </x:c>
      <x:c r="M509">
        <x:v>154</x:v>
      </x:c>
      <x:c r="O509" t="s">
        <x:v>101</x:v>
      </x:c>
      <x:c r="AG509" s="80">
        <x:v>1</x:v>
      </x:c>
      <x:c r="AL509" s="81">
        <x:f t="shared" si="47"/>
        <x:v>123</x:v>
      </x:c>
      <x:c r="AM509" s="81" t="str">
        <x:f t="shared" si="42"/>
        <x:v/>
      </x:c>
      <x:c r="AN509" s="81" t="str">
        <x:f t="shared" si="43"/>
        <x:v/>
      </x:c>
      <x:c r="AO509" s="81" t="str">
        <x:f t="shared" si="44"/>
        <x:v/>
      </x:c>
      <x:c r="AP509" s="81" t="str">
        <x:f t="shared" si="45"/>
        <x:v/>
      </x:c>
      <x:c r="AQ509" s="81" t="str">
        <x:f t="shared" si="46"/>
        <x:v/>
      </x:c>
    </x:row>
    <x:row r="510" spans="1:43">
      <x:c r="A510">
        <x:v>50400</x:v>
      </x:c>
      <x:c r="B510">
        <x:v>123</x:v>
      </x:c>
      <x:c r="C510">
        <x:v>1.4</x:v>
      </x:c>
      <x:c r="G510">
        <x:v>1</x:v>
      </x:c>
      <x:c r="I510" t="s">
        <x:v>102</x:v>
      </x:c>
      <x:c r="K510" t="s">
        <x:v>133</x:v>
      </x:c>
      <x:c r="M510">
        <x:v>154</x:v>
      </x:c>
      <x:c r="O510" t="s">
        <x:v>101</x:v>
      </x:c>
      <x:c r="AG510" s="80">
        <x:v>1</x:v>
      </x:c>
      <x:c r="AL510" s="81">
        <x:f t="shared" si="47"/>
        <x:v>123</x:v>
      </x:c>
      <x:c r="AM510" s="81" t="str">
        <x:f t="shared" si="42"/>
        <x:v/>
      </x:c>
      <x:c r="AN510" s="81" t="str">
        <x:f t="shared" si="43"/>
        <x:v/>
      </x:c>
      <x:c r="AO510" s="81" t="str">
        <x:f t="shared" si="44"/>
        <x:v/>
      </x:c>
      <x:c r="AP510" s="81" t="str">
        <x:f t="shared" si="45"/>
        <x:v/>
      </x:c>
      <x:c r="AQ510" s="81" t="str">
        <x:f t="shared" si="46"/>
        <x:v/>
      </x:c>
    </x:row>
    <x:row r="511" spans="1:43">
      <x:c r="A511">
        <x:v>50500</x:v>
      </x:c>
      <x:c r="B511">
        <x:v>123</x:v>
      </x:c>
      <x:c r="C511">
        <x:v>1.33333333333333</x:v>
      </x:c>
      <x:c r="G511">
        <x:v>2</x:v>
      </x:c>
      <x:c r="K511" t="s">
        <x:v>133</x:v>
      </x:c>
      <x:c r="M511">
        <x:v>154</x:v>
      </x:c>
      <x:c r="O511" t="s">
        <x:v>101</x:v>
      </x:c>
      <x:c r="AG511" s="80">
        <x:v>1</x:v>
      </x:c>
      <x:c r="AL511" s="81">
        <x:f t="shared" si="47"/>
        <x:v>123</x:v>
      </x:c>
      <x:c r="AM511" s="81" t="str">
        <x:f t="shared" si="42"/>
        <x:v/>
      </x:c>
      <x:c r="AN511" s="81" t="str">
        <x:f t="shared" si="43"/>
        <x:v/>
      </x:c>
      <x:c r="AO511" s="81" t="str">
        <x:f t="shared" si="44"/>
        <x:v/>
      </x:c>
      <x:c r="AP511" s="81" t="str">
        <x:f t="shared" si="45"/>
        <x:v/>
      </x:c>
      <x:c r="AQ511" s="81" t="str">
        <x:f t="shared" si="46"/>
        <x:v/>
      </x:c>
    </x:row>
    <x:row r="512" spans="1:43">
      <x:c r="A512">
        <x:v>50600</x:v>
      </x:c>
      <x:c r="B512">
        <x:v>124</x:v>
      </x:c>
      <x:c r="C512">
        <x:v>0.3</x:v>
      </x:c>
      <x:c r="D512">
        <x:v>1</x:v>
      </x:c>
      <x:c r="M512">
        <x:v>155</x:v>
      </x:c>
      <x:c r="O512" t="s">
        <x:v>116</x:v>
      </x:c>
      <x:c r="W512" s="85"/>
      <x:c r="AL512" s="81" t="str">
        <x:f t="shared" si="47"/>
        <x:v>124B</x:v>
      </x:c>
      <x:c r="AM512" s="81" t="str">
        <x:f t="shared" si="42"/>
        <x:v/>
      </x:c>
      <x:c r="AN512" s="81" t="str">
        <x:f t="shared" si="43"/>
        <x:v/>
      </x:c>
      <x:c r="AO512" s="81" t="str">
        <x:f t="shared" si="44"/>
        <x:v/>
      </x:c>
      <x:c r="AP512" s="81" t="str">
        <x:f t="shared" si="45"/>
        <x:v/>
      </x:c>
      <x:c r="AQ512" s="81" t="str">
        <x:f t="shared" si="46"/>
        <x:v/>
      </x:c>
    </x:row>
    <x:row r="513" spans="1:43">
      <x:c r="A513">
        <x:v>50700</x:v>
      </x:c>
      <x:c r="B513">
        <x:v>124</x:v>
      </x:c>
      <x:c r="C513">
        <x:v>1.03333333333333</x:v>
      </x:c>
      <x:c r="I513" t="s">
        <x:v>100</x:v>
      </x:c>
      <x:c r="K513" t="s">
        <x:v>196</x:v>
      </x:c>
      <x:c r="W513" s="85"/>
      <x:c r="AG513" s="80">
        <x:v>2</x:v>
      </x:c>
      <x:c r="AL513" s="81">
        <x:f t="shared" si="47"/>
        <x:v>124</x:v>
      </x:c>
      <x:c r="AM513" s="81" t="str">
        <x:f t="shared" si="42"/>
        <x:v/>
      </x:c>
      <x:c r="AN513" s="81" t="str">
        <x:f t="shared" si="43"/>
        <x:v/>
      </x:c>
      <x:c r="AO513" s="81" t="str">
        <x:f t="shared" si="44"/>
        <x:v/>
      </x:c>
      <x:c r="AP513" s="81" t="str">
        <x:f t="shared" si="45"/>
        <x:v/>
      </x:c>
      <x:c r="AQ513" s="81" t="str">
        <x:f t="shared" si="46"/>
        <x:v/>
      </x:c>
    </x:row>
    <x:row r="514" spans="1:43">
      <x:c r="A514">
        <x:v>50800</x:v>
      </x:c>
      <x:c r="B514">
        <x:v>125</x:v>
      </x:c>
      <x:c r="C514">
        <x:v>0.5</x:v>
      </x:c>
      <x:c r="D514">
        <x:v>1</x:v>
      </x:c>
      <x:c r="G514">
        <x:v>1</x:v>
      </x:c>
      <x:c r="K514" t="s">
        <x:v>133</x:v>
      </x:c>
      <x:c r="M514">
        <x:v>758</x:v>
      </x:c>
      <x:c r="N514">
        <x:v>2</x:v>
      </x:c>
      <x:c r="P514" t="s">
        <x:v>197</x:v>
      </x:c>
      <x:c r="AL514" s="81" t="str">
        <x:f t="shared" si="47"/>
        <x:v>125B</x:v>
      </x:c>
      <x:c r="AM514" s="81" t="str">
        <x:f t="shared" si="42"/>
        <x:v/>
      </x:c>
      <x:c r="AN514" s="81" t="str">
        <x:f t="shared" si="43"/>
        <x:v/>
      </x:c>
      <x:c r="AO514" s="81" t="str">
        <x:f t="shared" si="44"/>
        <x:v/>
      </x:c>
      <x:c r="AP514" s="81" t="str">
        <x:f t="shared" si="45"/>
        <x:v/>
      </x:c>
      <x:c r="AQ514" s="81" t="str">
        <x:f t="shared" si="46"/>
        <x:v/>
      </x:c>
    </x:row>
    <x:row r="515" spans="1:43">
      <x:c r="A515">
        <x:v>50900</x:v>
      </x:c>
      <x:c r="B515">
        <x:v>125</x:v>
      </x:c>
      <x:c r="C515">
        <x:v>0.9</x:v>
      </x:c>
      <x:c r="G515">
        <x:v>1</x:v>
      </x:c>
      <x:c r="I515" t="s">
        <x:v>103</x:v>
      </x:c>
      <x:c r="K515" t="s">
        <x:v>133</x:v>
      </x:c>
      <x:c r="Q515" t="s">
        <x:v>198</x:v>
      </x:c>
      <x:c r="R515">
        <x:v>0.75</x:v>
      </x:c>
      <x:c r="AG515" s="80">
        <x:v>2</x:v>
      </x:c>
      <x:c r="AL515" s="81">
        <x:f t="shared" si="47"/>
        <x:v>125</x:v>
      </x:c>
      <x:c r="AM515" s="81" t="str">
        <x:f t="shared" si="42"/>
        <x:v/>
      </x:c>
      <x:c r="AN515" s="81" t="str">
        <x:f t="shared" si="43"/>
        <x:v/>
      </x:c>
      <x:c r="AO515" s="81" t="str">
        <x:f t="shared" si="44"/>
        <x:v/>
      </x:c>
      <x:c r="AP515" s="81" t="str">
        <x:f t="shared" si="45"/>
        <x:v/>
      </x:c>
      <x:c r="AQ515" s="81" t="str">
        <x:f t="shared" si="46"/>
        <x:v/>
      </x:c>
    </x:row>
    <x:row r="516" spans="1:43">
      <x:c r="A516">
        <x:v>51000</x:v>
      </x:c>
      <x:c r="B516">
        <x:v>125</x:v>
      </x:c>
      <x:c r="C516">
        <x:v>1</x:v>
      </x:c>
      <x:c r="G516">
        <x:v>2</x:v>
      </x:c>
      <x:c r="K516" t="s">
        <x:v>133</x:v>
      </x:c>
      <x:c r="AG516" s="80">
        <x:v>2</x:v>
      </x:c>
      <x:c r="AL516" s="81">
        <x:f t="shared" si="47"/>
        <x:v>125</x:v>
      </x:c>
      <x:c r="AM516" s="81" t="str">
        <x:f t="shared" si="42"/>
        <x:v/>
      </x:c>
      <x:c r="AN516" s="81" t="str">
        <x:f t="shared" si="43"/>
        <x:v/>
      </x:c>
      <x:c r="AO516" s="81" t="str">
        <x:f t="shared" si="44"/>
        <x:v/>
      </x:c>
      <x:c r="AP516" s="81" t="str">
        <x:f t="shared" si="45"/>
        <x:v/>
      </x:c>
      <x:c r="AQ516" s="81" t="str">
        <x:f t="shared" si="46"/>
        <x:v/>
      </x:c>
    </x:row>
    <x:row r="517" spans="1:43">
      <x:c r="A517">
        <x:v>51100</x:v>
      </x:c>
      <x:c r="B517">
        <x:v>125</x:v>
      </x:c>
      <x:c r="C517">
        <x:v>1.1</x:v>
      </x:c>
      <x:c r="G517">
        <x:v>1</x:v>
      </x:c>
      <x:c r="I517" t="s">
        <x:v>100</x:v>
      </x:c>
      <x:c r="K517" t="s">
        <x:v>133</x:v>
      </x:c>
      <x:c r="AG517" s="80">
        <x:v>2</x:v>
      </x:c>
      <x:c r="AL517" s="81">
        <x:f t="shared" si="47"/>
        <x:v>125</x:v>
      </x:c>
      <x:c r="AM517" s="81" t="str">
        <x:f t="shared" si="42"/>
        <x:v/>
      </x:c>
      <x:c r="AN517" s="81" t="str">
        <x:f t="shared" si="43"/>
        <x:v/>
      </x:c>
      <x:c r="AO517" s="81" t="str">
        <x:f t="shared" si="44"/>
        <x:v/>
      </x:c>
      <x:c r="AP517" s="81" t="str">
        <x:f t="shared" si="45"/>
        <x:v/>
      </x:c>
      <x:c r="AQ517" s="81" t="str">
        <x:f t="shared" si="46"/>
        <x:v/>
      </x:c>
    </x:row>
    <x:row r="518" spans="1:43">
      <x:c r="A518">
        <x:v>51200</x:v>
      </x:c>
      <x:c r="B518">
        <x:v>125</x:v>
      </x:c>
      <x:c r="C518">
        <x:v>1.2</x:v>
      </x:c>
      <x:c r="G518">
        <x:v>1</x:v>
      </x:c>
      <x:c r="K518" t="s">
        <x:v>133</x:v>
      </x:c>
      <x:c r="AG518" s="80">
        <x:v>2</x:v>
      </x:c>
      <x:c r="AL518" s="81">
        <x:f t="shared" si="47"/>
        <x:v>125</x:v>
      </x:c>
      <x:c r="AM518" s="81" t="str">
        <x:f t="shared" si="42"/>
        <x:v/>
      </x:c>
      <x:c r="AN518" s="81" t="str">
        <x:f t="shared" si="43"/>
        <x:v/>
      </x:c>
      <x:c r="AO518" s="81" t="str">
        <x:f t="shared" si="44"/>
        <x:v/>
      </x:c>
      <x:c r="AP518" s="81" t="str">
        <x:f t="shared" si="45"/>
        <x:v/>
      </x:c>
      <x:c r="AQ518" s="81" t="str">
        <x:f t="shared" si="46"/>
        <x:v/>
      </x:c>
    </x:row>
    <x:row r="519" spans="1:43">
      <x:c r="A519">
        <x:v>51300</x:v>
      </x:c>
      <x:c r="B519">
        <x:v>125</x:v>
      </x:c>
      <x:c r="C519">
        <x:v>1.3</x:v>
      </x:c>
      <x:c r="G519">
        <x:v>2</x:v>
      </x:c>
      <x:c r="I519" t="s">
        <x:v>102</x:v>
      </x:c>
      <x:c r="K519" t="s">
        <x:v>133</x:v>
      </x:c>
      <x:c r="AG519" s="80">
        <x:v>2</x:v>
      </x:c>
      <x:c r="AL519" s="81">
        <x:f t="shared" si="47"/>
        <x:v>125</x:v>
      </x:c>
      <x:c r="AM519" s="81" t="str">
        <x:f t="shared" ref="AM519:AM582" si="48">IF($F$7=2,$B$7,"")</x:f>
        <x:v/>
      </x:c>
      <x:c r="AN519" s="81" t="str">
        <x:f t="shared" ref="AN519:AN582" si="49">IF($F$7=3,$B$7,"")</x:f>
        <x:v/>
      </x:c>
      <x:c r="AO519" s="81" t="str">
        <x:f t="shared" ref="AO519:AO582" si="50">IF($F$7=4,$B$7,"")</x:f>
        <x:v/>
      </x:c>
      <x:c r="AP519" s="81" t="str">
        <x:f t="shared" ref="AP519:AP582" si="51">IF($F$7=5,$B$7,"")</x:f>
        <x:v/>
      </x:c>
      <x:c r="AQ519" s="81" t="str">
        <x:f t="shared" ref="AQ519:AQ582" si="52">IF($F$7=6,$B$7,"")</x:f>
        <x:v/>
      </x:c>
    </x:row>
    <x:row r="520" spans="1:43">
      <x:c r="A520">
        <x:v>51400</x:v>
      </x:c>
      <x:c r="B520">
        <x:v>125</x:v>
      </x:c>
      <x:c r="C520">
        <x:v>1.4</x:v>
      </x:c>
      <x:c r="G520">
        <x:v>1</x:v>
      </x:c>
      <x:c r="K520" t="s">
        <x:v>133</x:v>
      </x:c>
      <x:c r="AG520" s="80">
        <x:v>2</x:v>
      </x:c>
      <x:c r="AL520" s="81">
        <x:f t="shared" ref="AL520:AL583" si="53">IF(ISBLANK(D520),B520,B520&amp;"B")</x:f>
        <x:v>125</x:v>
      </x:c>
      <x:c r="AM520" s="81" t="str">
        <x:f t="shared" si="48"/>
        <x:v/>
      </x:c>
      <x:c r="AN520" s="81" t="str">
        <x:f t="shared" si="49"/>
        <x:v/>
      </x:c>
      <x:c r="AO520" s="81" t="str">
        <x:f t="shared" si="50"/>
        <x:v/>
      </x:c>
      <x:c r="AP520" s="81" t="str">
        <x:f t="shared" si="51"/>
        <x:v/>
      </x:c>
      <x:c r="AQ520" s="81" t="str">
        <x:f t="shared" si="52"/>
        <x:v/>
      </x:c>
    </x:row>
    <x:row r="521" spans="1:43">
      <x:c r="A521">
        <x:v>51500</x:v>
      </x:c>
      <x:c r="B521">
        <x:v>125</x:v>
      </x:c>
      <x:c r="C521">
        <x:v>1.5</x:v>
      </x:c>
      <x:c r="G521">
        <x:v>2</x:v>
      </x:c>
      <x:c r="I521" t="s">
        <x:v>103</x:v>
      </x:c>
      <x:c r="K521" t="s">
        <x:v>133</x:v>
      </x:c>
      <x:c r="AG521" s="80">
        <x:v>2</x:v>
      </x:c>
      <x:c r="AL521" s="81">
        <x:f t="shared" si="53"/>
        <x:v>125</x:v>
      </x:c>
      <x:c r="AM521" s="81" t="str">
        <x:f t="shared" si="48"/>
        <x:v/>
      </x:c>
      <x:c r="AN521" s="81" t="str">
        <x:f t="shared" si="49"/>
        <x:v/>
      </x:c>
      <x:c r="AO521" s="81" t="str">
        <x:f t="shared" si="50"/>
        <x:v/>
      </x:c>
      <x:c r="AP521" s="81" t="str">
        <x:f t="shared" si="51"/>
        <x:v/>
      </x:c>
      <x:c r="AQ521" s="81" t="str">
        <x:f t="shared" si="52"/>
        <x:v/>
      </x:c>
    </x:row>
    <x:row r="522" spans="1:43">
      <x:c r="A522">
        <x:v>51600</x:v>
      </x:c>
      <x:c r="B522">
        <x:v>125</x:v>
      </x:c>
      <x:c r="C522">
        <x:v>1.55</x:v>
      </x:c>
      <x:c r="G522">
        <x:v>1</x:v>
      </x:c>
      <x:c r="K522" t="s">
        <x:v>133</x:v>
      </x:c>
      <x:c r="AG522" s="80">
        <x:v>2</x:v>
      </x:c>
      <x:c r="AL522" s="81">
        <x:f t="shared" si="53"/>
        <x:v>125</x:v>
      </x:c>
      <x:c r="AM522" s="81" t="str">
        <x:f t="shared" si="48"/>
        <x:v/>
      </x:c>
      <x:c r="AN522" s="81" t="str">
        <x:f t="shared" si="49"/>
        <x:v/>
      </x:c>
      <x:c r="AO522" s="81" t="str">
        <x:f t="shared" si="50"/>
        <x:v/>
      </x:c>
      <x:c r="AP522" s="81" t="str">
        <x:f t="shared" si="51"/>
        <x:v/>
      </x:c>
      <x:c r="AQ522" s="81" t="str">
        <x:f t="shared" si="52"/>
        <x:v/>
      </x:c>
    </x:row>
    <x:row r="523" spans="1:43">
      <x:c r="A523">
        <x:v>51700</x:v>
      </x:c>
      <x:c r="B523">
        <x:v>125</x:v>
      </x:c>
      <x:c r="C523">
        <x:v>1.6</x:v>
      </x:c>
      <x:c r="G523">
        <x:v>2</x:v>
      </x:c>
      <x:c r="I523" t="s">
        <x:v>199</x:v>
      </x:c>
      <x:c r="K523" t="s">
        <x:v>133</x:v>
      </x:c>
      <x:c r="AG523" s="80">
        <x:v>2</x:v>
      </x:c>
      <x:c r="AL523" s="81">
        <x:f t="shared" si="53"/>
        <x:v>125</x:v>
      </x:c>
      <x:c r="AM523" s="81" t="str">
        <x:f t="shared" si="48"/>
        <x:v/>
      </x:c>
      <x:c r="AN523" s="81" t="str">
        <x:f t="shared" si="49"/>
        <x:v/>
      </x:c>
      <x:c r="AO523" s="81" t="str">
        <x:f t="shared" si="50"/>
        <x:v/>
      </x:c>
      <x:c r="AP523" s="81" t="str">
        <x:f t="shared" si="51"/>
        <x:v/>
      </x:c>
      <x:c r="AQ523" s="81" t="str">
        <x:f t="shared" si="52"/>
        <x:v/>
      </x:c>
    </x:row>
    <x:row r="524" spans="1:43">
      <x:c r="A524">
        <x:v>51800</x:v>
      </x:c>
      <x:c r="B524">
        <x:v>125</x:v>
      </x:c>
      <x:c r="C524">
        <x:v>1.65</x:v>
      </x:c>
      <x:c r="G524">
        <x:v>1</x:v>
      </x:c>
      <x:c r="K524" t="s">
        <x:v>133</x:v>
      </x:c>
      <x:c r="AG524" s="80">
        <x:v>2</x:v>
      </x:c>
      <x:c r="AL524" s="81">
        <x:f t="shared" si="53"/>
        <x:v>125</x:v>
      </x:c>
      <x:c r="AM524" s="81" t="str">
        <x:f t="shared" si="48"/>
        <x:v/>
      </x:c>
      <x:c r="AN524" s="81" t="str">
        <x:f t="shared" si="49"/>
        <x:v/>
      </x:c>
      <x:c r="AO524" s="81" t="str">
        <x:f t="shared" si="50"/>
        <x:v/>
      </x:c>
      <x:c r="AP524" s="81" t="str">
        <x:f t="shared" si="51"/>
        <x:v/>
      </x:c>
      <x:c r="AQ524" s="81" t="str">
        <x:f t="shared" si="52"/>
        <x:v/>
      </x:c>
    </x:row>
    <x:row r="525" spans="1:43">
      <x:c r="A525">
        <x:v>51900</x:v>
      </x:c>
      <x:c r="B525">
        <x:v>126</x:v>
      </x:c>
      <x:c r="C525">
        <x:v>2.16666666666667</x:v>
      </x:c>
      <x:c r="G525">
        <x:v>1</x:v>
      </x:c>
      <x:c r="I525" t="s">
        <x:v>100</x:v>
      </x:c>
      <x:c r="K525" t="s">
        <x:v>200</x:v>
      </x:c>
      <x:c r="AL525" s="81">
        <x:f t="shared" si="53"/>
        <x:v>126</x:v>
      </x:c>
      <x:c r="AM525" s="81" t="str">
        <x:f t="shared" si="48"/>
        <x:v/>
      </x:c>
      <x:c r="AN525" s="81" t="str">
        <x:f t="shared" si="49"/>
        <x:v/>
      </x:c>
      <x:c r="AO525" s="81" t="str">
        <x:f t="shared" si="50"/>
        <x:v/>
      </x:c>
      <x:c r="AP525" s="81" t="str">
        <x:f t="shared" si="51"/>
        <x:v/>
      </x:c>
      <x:c r="AQ525" s="81" t="str">
        <x:f t="shared" si="52"/>
        <x:v/>
      </x:c>
    </x:row>
    <x:row r="526" spans="1:43">
      <x:c r="A526">
        <x:v>52000</x:v>
      </x:c>
      <x:c r="B526">
        <x:v>126</x:v>
      </x:c>
      <x:c r="C526">
        <x:v>2.33333333333333</x:v>
      </x:c>
      <x:c r="G526">
        <x:v>1</x:v>
      </x:c>
      <x:c r="I526" t="s">
        <x:v>102</x:v>
      </x:c>
      <x:c r="K526" t="s">
        <x:v>171</x:v>
      </x:c>
      <x:c r="AL526" s="81">
        <x:f t="shared" si="53"/>
        <x:v>126</x:v>
      </x:c>
      <x:c r="AM526" s="81" t="str">
        <x:f t="shared" si="48"/>
        <x:v/>
      </x:c>
      <x:c r="AN526" s="81" t="str">
        <x:f t="shared" si="49"/>
        <x:v/>
      </x:c>
      <x:c r="AO526" s="81" t="str">
        <x:f t="shared" si="50"/>
        <x:v/>
      </x:c>
      <x:c r="AP526" s="81" t="str">
        <x:f t="shared" si="51"/>
        <x:v/>
      </x:c>
      <x:c r="AQ526" s="81" t="str">
        <x:f t="shared" si="52"/>
        <x:v/>
      </x:c>
    </x:row>
    <x:row r="527" spans="1:43">
      <x:c r="A527">
        <x:v>52100</x:v>
      </x:c>
      <x:c r="B527">
        <x:v>126</x:v>
      </x:c>
      <x:c r="C527">
        <x:v>2.5</x:v>
      </x:c>
      <x:c r="G527">
        <x:v>2</x:v>
      </x:c>
      <x:c r="I527" t="s">
        <x:v>112</x:v>
      </x:c>
      <x:c r="K527" t="s">
        <x:v>171</x:v>
      </x:c>
      <x:c r="AL527" s="81">
        <x:f t="shared" si="53"/>
        <x:v>126</x:v>
      </x:c>
      <x:c r="AM527" s="81" t="str">
        <x:f t="shared" si="48"/>
        <x:v/>
      </x:c>
      <x:c r="AN527" s="81" t="str">
        <x:f t="shared" si="49"/>
        <x:v/>
      </x:c>
      <x:c r="AO527" s="81" t="str">
        <x:f t="shared" si="50"/>
        <x:v/>
      </x:c>
      <x:c r="AP527" s="81" t="str">
        <x:f t="shared" si="51"/>
        <x:v/>
      </x:c>
      <x:c r="AQ527" s="81" t="str">
        <x:f t="shared" si="52"/>
        <x:v/>
      </x:c>
    </x:row>
    <x:row r="528" spans="1:43">
      <x:c r="A528">
        <x:v>52200</x:v>
      </x:c>
      <x:c r="B528">
        <x:v>127</x:v>
      </x:c>
      <x:c r="C528">
        <x:v>3.9</x:v>
      </x:c>
      <x:c r="I528" t="s">
        <x:v>104</x:v>
      </x:c>
      <x:c r="K528" t="s">
        <x:v>171</x:v>
      </x:c>
      <x:c r="AL528" s="81">
        <x:f t="shared" si="53"/>
        <x:v>127</x:v>
      </x:c>
      <x:c r="AM528" s="81" t="str">
        <x:f t="shared" si="48"/>
        <x:v/>
      </x:c>
      <x:c r="AN528" s="81" t="str">
        <x:f t="shared" si="49"/>
        <x:v/>
      </x:c>
      <x:c r="AO528" s="81" t="str">
        <x:f t="shared" si="50"/>
        <x:v/>
      </x:c>
      <x:c r="AP528" s="81" t="str">
        <x:f t="shared" si="51"/>
        <x:v/>
      </x:c>
      <x:c r="AQ528" s="81" t="str">
        <x:f t="shared" si="52"/>
        <x:v/>
      </x:c>
    </x:row>
    <x:row r="529" spans="1:43">
      <x:c r="A529">
        <x:v>52300</x:v>
      </x:c>
      <x:c r="B529">
        <x:v>128</x:v>
      </x:c>
      <x:c r="C529">
        <x:v>0.466666666666667</x:v>
      </x:c>
      <x:c r="G529">
        <x:v>1</x:v>
      </x:c>
      <x:c r="I529" t="s">
        <x:v>100</x:v>
      </x:c>
      <x:c r="AG529" s="80">
        <x:v>2</x:v>
      </x:c>
      <x:c r="AL529" s="81">
        <x:f t="shared" si="53"/>
        <x:v>128</x:v>
      </x:c>
      <x:c r="AM529" s="81" t="str">
        <x:f t="shared" si="48"/>
        <x:v/>
      </x:c>
      <x:c r="AN529" s="81" t="str">
        <x:f t="shared" si="49"/>
        <x:v/>
      </x:c>
      <x:c r="AO529" s="81" t="str">
        <x:f t="shared" si="50"/>
        <x:v/>
      </x:c>
      <x:c r="AP529" s="81" t="str">
        <x:f t="shared" si="51"/>
        <x:v/>
      </x:c>
      <x:c r="AQ529" s="81" t="str">
        <x:f t="shared" si="52"/>
        <x:v/>
      </x:c>
    </x:row>
    <x:row r="530" spans="1:43">
      <x:c r="A530">
        <x:v>52400</x:v>
      </x:c>
      <x:c r="B530">
        <x:v>128</x:v>
      </x:c>
      <x:c r="C530">
        <x:v>1.26666666666667</x:v>
      </x:c>
      <x:c r="G530">
        <x:v>2</x:v>
      </x:c>
      <x:c r="I530" t="s">
        <x:v>102</x:v>
      </x:c>
      <x:c r="AG530" s="80">
        <x:v>2</x:v>
      </x:c>
      <x:c r="AL530" s="81">
        <x:f t="shared" si="53"/>
        <x:v>128</x:v>
      </x:c>
      <x:c r="AM530" s="81" t="str">
        <x:f t="shared" si="48"/>
        <x:v/>
      </x:c>
      <x:c r="AN530" s="81" t="str">
        <x:f t="shared" si="49"/>
        <x:v/>
      </x:c>
      <x:c r="AO530" s="81" t="str">
        <x:f t="shared" si="50"/>
        <x:v/>
      </x:c>
      <x:c r="AP530" s="81" t="str">
        <x:f t="shared" si="51"/>
        <x:v/>
      </x:c>
      <x:c r="AQ530" s="81" t="str">
        <x:f t="shared" si="52"/>
        <x:v/>
      </x:c>
    </x:row>
    <x:row r="531" spans="1:43">
      <x:c r="A531">
        <x:v>52500</x:v>
      </x:c>
      <x:c r="B531">
        <x:v>128</x:v>
      </x:c>
      <x:c r="C531">
        <x:v>2.53333333333333</x:v>
      </x:c>
      <x:c r="G531">
        <x:v>3</x:v>
      </x:c>
      <x:c r="I531" t="s">
        <x:v>100</x:v>
      </x:c>
      <x:c r="AG531" s="80">
        <x:v>2</x:v>
      </x:c>
      <x:c r="AL531" s="81">
        <x:f t="shared" si="53"/>
        <x:v>128</x:v>
      </x:c>
      <x:c r="AM531" s="81" t="str">
        <x:f t="shared" si="48"/>
        <x:v/>
      </x:c>
      <x:c r="AN531" s="81" t="str">
        <x:f t="shared" si="49"/>
        <x:v/>
      </x:c>
      <x:c r="AO531" s="81" t="str">
        <x:f t="shared" si="50"/>
        <x:v/>
      </x:c>
      <x:c r="AP531" s="81" t="str">
        <x:f t="shared" si="51"/>
        <x:v/>
      </x:c>
      <x:c r="AQ531" s="81" t="str">
        <x:f t="shared" si="52"/>
        <x:v/>
      </x:c>
    </x:row>
    <x:row r="532" spans="1:43">
      <x:c r="A532">
        <x:v>52600</x:v>
      </x:c>
      <x:c r="B532">
        <x:v>129</x:v>
      </x:c>
      <x:c r="C532">
        <x:v>3.33333333333333</x:v>
      </x:c>
      <x:c r="E532">
        <x:v>1</x:v>
      </x:c>
      <x:c r="G532">
        <x:v>1</x:v>
      </x:c>
      <x:c r="I532" t="s">
        <x:v>100</x:v>
      </x:c>
      <x:c r="M532"/>
      <x:c r="AL532" s="81">
        <x:f t="shared" si="53"/>
        <x:v>129</x:v>
      </x:c>
      <x:c r="AM532" s="81" t="str">
        <x:f t="shared" si="48"/>
        <x:v/>
      </x:c>
      <x:c r="AN532" s="81" t="str">
        <x:f t="shared" si="49"/>
        <x:v/>
      </x:c>
      <x:c r="AO532" s="81" t="str">
        <x:f t="shared" si="50"/>
        <x:v/>
      </x:c>
      <x:c r="AP532" s="81" t="str">
        <x:f t="shared" si="51"/>
        <x:v/>
      </x:c>
      <x:c r="AQ532" s="81" t="str">
        <x:f t="shared" si="52"/>
        <x:v/>
      </x:c>
    </x:row>
    <x:row r="533" spans="1:43">
      <x:c r="A533">
        <x:v>52700</x:v>
      </x:c>
      <x:c r="B533">
        <x:v>129</x:v>
      </x:c>
      <x:c r="C533">
        <x:v>3.48333333333333</x:v>
      </x:c>
      <x:c r="G533">
        <x:v>1</x:v>
      </x:c>
      <x:c r="AL533" s="81">
        <x:f t="shared" si="53"/>
        <x:v>129</x:v>
      </x:c>
      <x:c r="AM533" s="81" t="str">
        <x:f t="shared" si="48"/>
        <x:v/>
      </x:c>
      <x:c r="AN533" s="81" t="str">
        <x:f t="shared" si="49"/>
        <x:v/>
      </x:c>
      <x:c r="AO533" s="81" t="str">
        <x:f t="shared" si="50"/>
        <x:v/>
      </x:c>
      <x:c r="AP533" s="81" t="str">
        <x:f t="shared" si="51"/>
        <x:v/>
      </x:c>
      <x:c r="AQ533" s="81" t="str">
        <x:f t="shared" si="52"/>
        <x:v/>
      </x:c>
    </x:row>
    <x:row r="534" spans="1:43">
      <x:c r="A534">
        <x:v>52800</x:v>
      </x:c>
      <x:c r="B534">
        <x:v>129</x:v>
      </x:c>
      <x:c r="C534">
        <x:v>3.63333333333333</x:v>
      </x:c>
      <x:c r="G534">
        <x:v>2</x:v>
      </x:c>
      <x:c r="AL534" s="81">
        <x:f t="shared" si="53"/>
        <x:v>129</x:v>
      </x:c>
      <x:c r="AM534" s="81" t="str">
        <x:f t="shared" si="48"/>
        <x:v/>
      </x:c>
      <x:c r="AN534" s="81" t="str">
        <x:f t="shared" si="49"/>
        <x:v/>
      </x:c>
      <x:c r="AO534" s="81" t="str">
        <x:f t="shared" si="50"/>
        <x:v/>
      </x:c>
      <x:c r="AP534" s="81" t="str">
        <x:f t="shared" si="51"/>
        <x:v/>
      </x:c>
      <x:c r="AQ534" s="81" t="str">
        <x:f t="shared" si="52"/>
        <x:v/>
      </x:c>
    </x:row>
    <x:row r="535" spans="1:43">
      <x:c r="A535">
        <x:v>52900</x:v>
      </x:c>
      <x:c r="B535">
        <x:v>130</x:v>
      </x:c>
      <x:c r="C535">
        <x:v>6.7</x:v>
      </x:c>
      <x:c r="G535">
        <x:v>1</x:v>
      </x:c>
      <x:c r="I535" t="s">
        <x:v>100</x:v>
      </x:c>
      <x:c r="AL535" s="81">
        <x:f t="shared" si="53"/>
        <x:v>130</x:v>
      </x:c>
      <x:c r="AM535" s="81" t="str">
        <x:f t="shared" si="48"/>
        <x:v/>
      </x:c>
      <x:c r="AN535" s="81" t="str">
        <x:f t="shared" si="49"/>
        <x:v/>
      </x:c>
      <x:c r="AO535" s="81" t="str">
        <x:f t="shared" si="50"/>
        <x:v/>
      </x:c>
      <x:c r="AP535" s="81" t="str">
        <x:f t="shared" si="51"/>
        <x:v/>
      </x:c>
      <x:c r="AQ535" s="81" t="str">
        <x:f t="shared" si="52"/>
        <x:v/>
      </x:c>
    </x:row>
    <x:row r="536" spans="1:43">
      <x:c r="A536">
        <x:v>53000</x:v>
      </x:c>
      <x:c r="B536">
        <x:v>130</x:v>
      </x:c>
      <x:c r="C536">
        <x:v>8</x:v>
      </x:c>
      <x:c r="G536">
        <x:v>1</x:v>
      </x:c>
      <x:c r="I536" t="s">
        <x:v>102</x:v>
      </x:c>
      <x:c r="AL536" s="81">
        <x:f t="shared" si="53"/>
        <x:v>130</x:v>
      </x:c>
      <x:c r="AM536" s="81" t="str">
        <x:f t="shared" si="48"/>
        <x:v/>
      </x:c>
      <x:c r="AN536" s="81" t="str">
        <x:f t="shared" si="49"/>
        <x:v/>
      </x:c>
      <x:c r="AO536" s="81" t="str">
        <x:f t="shared" si="50"/>
        <x:v/>
      </x:c>
      <x:c r="AP536" s="81" t="str">
        <x:f t="shared" si="51"/>
        <x:v/>
      </x:c>
      <x:c r="AQ536" s="81" t="str">
        <x:f t="shared" si="52"/>
        <x:v/>
      </x:c>
    </x:row>
    <x:row r="537" spans="1:43">
      <x:c r="A537">
        <x:v>53100</x:v>
      </x:c>
      <x:c r="B537">
        <x:v>130</x:v>
      </x:c>
      <x:c r="C537">
        <x:v>8.3</x:v>
      </x:c>
      <x:c r="G537">
        <x:v>2</x:v>
      </x:c>
      <x:c r="I537" t="s">
        <x:v>103</x:v>
      </x:c>
      <x:c r="AL537" s="81">
        <x:f t="shared" si="53"/>
        <x:v>130</x:v>
      </x:c>
      <x:c r="AM537" s="81" t="str">
        <x:f t="shared" si="48"/>
        <x:v/>
      </x:c>
      <x:c r="AN537" s="81" t="str">
        <x:f t="shared" si="49"/>
        <x:v/>
      </x:c>
      <x:c r="AO537" s="81" t="str">
        <x:f t="shared" si="50"/>
        <x:v/>
      </x:c>
      <x:c r="AP537" s="81" t="str">
        <x:f t="shared" si="51"/>
        <x:v/>
      </x:c>
      <x:c r="AQ537" s="81" t="str">
        <x:f t="shared" si="52"/>
        <x:v/>
      </x:c>
    </x:row>
    <x:row r="538" spans="1:43">
      <x:c r="A538">
        <x:v>53200</x:v>
      </x:c>
      <x:c r="B538">
        <x:v>130</x:v>
      </x:c>
      <x:c r="C538">
        <x:v>8.6</x:v>
      </x:c>
      <x:c r="G538">
        <x:v>1</x:v>
      </x:c>
      <x:c r="I538" t="s">
        <x:v>104</x:v>
      </x:c>
      <x:c r="AL538" s="81">
        <x:f t="shared" si="53"/>
        <x:v>130</x:v>
      </x:c>
      <x:c r="AM538" s="81" t="str">
        <x:f t="shared" si="48"/>
        <x:v/>
      </x:c>
      <x:c r="AN538" s="81" t="str">
        <x:f t="shared" si="49"/>
        <x:v/>
      </x:c>
      <x:c r="AO538" s="81" t="str">
        <x:f t="shared" si="50"/>
        <x:v/>
      </x:c>
      <x:c r="AP538" s="81" t="str">
        <x:f t="shared" si="51"/>
        <x:v/>
      </x:c>
      <x:c r="AQ538" s="81" t="str">
        <x:f t="shared" si="52"/>
        <x:v/>
      </x:c>
    </x:row>
    <x:row r="539" spans="1:43">
      <x:c r="A539">
        <x:v>53300</x:v>
      </x:c>
      <x:c r="B539">
        <x:v>130</x:v>
      </x:c>
      <x:c r="C539">
        <x:v>9.2</x:v>
      </x:c>
      <x:c r="G539">
        <x:v>2</x:v>
      </x:c>
      <x:c r="I539" t="s">
        <x:v>102</x:v>
      </x:c>
      <x:c r="AG539" s="80">
        <x:v>1</x:v>
      </x:c>
      <x:c r="AL539" s="81">
        <x:f t="shared" si="53"/>
        <x:v>130</x:v>
      </x:c>
      <x:c r="AM539" s="81" t="str">
        <x:f t="shared" si="48"/>
        <x:v/>
      </x:c>
      <x:c r="AN539" s="81" t="str">
        <x:f t="shared" si="49"/>
        <x:v/>
      </x:c>
      <x:c r="AO539" s="81" t="str">
        <x:f t="shared" si="50"/>
        <x:v/>
      </x:c>
      <x:c r="AP539" s="81" t="str">
        <x:f t="shared" si="51"/>
        <x:v/>
      </x:c>
      <x:c r="AQ539" s="81" t="str">
        <x:f t="shared" si="52"/>
        <x:v/>
      </x:c>
    </x:row>
    <x:row r="540" spans="1:43">
      <x:c r="A540">
        <x:v>53400</x:v>
      </x:c>
      <x:c r="B540">
        <x:v>130</x:v>
      </x:c>
      <x:c r="C540">
        <x:v>9.5</x:v>
      </x:c>
      <x:c r="G540">
        <x:v>1</x:v>
      </x:c>
      <x:c r="I540" t="s">
        <x:v>100</x:v>
      </x:c>
      <x:c r="AG540" s="80">
        <x:v>1</x:v>
      </x:c>
      <x:c r="AL540" s="81">
        <x:f t="shared" si="53"/>
        <x:v>130</x:v>
      </x:c>
      <x:c r="AM540" s="81" t="str">
        <x:f t="shared" si="48"/>
        <x:v/>
      </x:c>
      <x:c r="AN540" s="81" t="str">
        <x:f t="shared" si="49"/>
        <x:v/>
      </x:c>
      <x:c r="AO540" s="81" t="str">
        <x:f t="shared" si="50"/>
        <x:v/>
      </x:c>
      <x:c r="AP540" s="81" t="str">
        <x:f t="shared" si="51"/>
        <x:v/>
      </x:c>
      <x:c r="AQ540" s="81" t="str">
        <x:f t="shared" si="52"/>
        <x:v/>
      </x:c>
    </x:row>
    <x:row r="541" spans="1:43">
      <x:c r="A541">
        <x:v>53500</x:v>
      </x:c>
      <x:c r="B541">
        <x:v>131</x:v>
      </x:c>
      <x:c r="C541">
        <x:v>0.266666666666667</x:v>
      </x:c>
      <x:c r="G541">
        <x:v>1</x:v>
      </x:c>
      <x:c r="I541" t="s">
        <x:v>201</x:v>
      </x:c>
      <x:c r="K541" t="s">
        <x:v>202</x:v>
      </x:c>
      <x:c r="M541">
        <x:v>970</x:v>
      </x:c>
      <x:c r="O541" s="103" t="s">
        <x:v>101</x:v>
      </x:c>
      <x:c r="AG541" s="80">
        <x:v>1</x:v>
      </x:c>
      <x:c r="AL541" s="81">
        <x:f t="shared" si="53"/>
        <x:v>131</x:v>
      </x:c>
      <x:c r="AM541" s="81" t="str">
        <x:f t="shared" si="48"/>
        <x:v/>
      </x:c>
      <x:c r="AN541" s="81" t="str">
        <x:f t="shared" si="49"/>
        <x:v/>
      </x:c>
      <x:c r="AO541" s="81" t="str">
        <x:f t="shared" si="50"/>
        <x:v/>
      </x:c>
      <x:c r="AP541" s="81" t="str">
        <x:f t="shared" si="51"/>
        <x:v/>
      </x:c>
      <x:c r="AQ541" s="81" t="str">
        <x:f t="shared" si="52"/>
        <x:v/>
      </x:c>
    </x:row>
    <x:row r="542" spans="1:43">
      <x:c r="A542">
        <x:v>53600</x:v>
      </x:c>
      <x:c r="B542">
        <x:v>131</x:v>
      </x:c>
      <x:c r="C542">
        <x:v>0.833333333333333</x:v>
      </x:c>
      <x:c r="G542">
        <x:v>1</x:v>
      </x:c>
      <x:c r="I542" t="s">
        <x:v>102</x:v>
      </x:c>
      <x:c r="K542" t="s">
        <x:v>202</x:v>
      </x:c>
      <x:c r="M542">
        <x:v>970</x:v>
      </x:c>
      <x:c r="O542" s="103" t="s">
        <x:v>101</x:v>
      </x:c>
      <x:c r="AG542" s="80">
        <x:v>1</x:v>
      </x:c>
      <x:c r="AL542" s="81">
        <x:f t="shared" si="53"/>
        <x:v>131</x:v>
      </x:c>
      <x:c r="AM542" s="81" t="str">
        <x:f t="shared" si="48"/>
        <x:v/>
      </x:c>
      <x:c r="AN542" s="81" t="str">
        <x:f t="shared" si="49"/>
        <x:v/>
      </x:c>
      <x:c r="AO542" s="81" t="str">
        <x:f t="shared" si="50"/>
        <x:v/>
      </x:c>
      <x:c r="AP542" s="81" t="str">
        <x:f t="shared" si="51"/>
        <x:v/>
      </x:c>
      <x:c r="AQ542" s="81" t="str">
        <x:f t="shared" si="52"/>
        <x:v/>
      </x:c>
    </x:row>
    <x:row r="543" spans="1:43">
      <x:c r="A543">
        <x:v>53700</x:v>
      </x:c>
      <x:c r="B543">
        <x:v>131</x:v>
      </x:c>
      <x:c r="C543">
        <x:v>1.3</x:v>
      </x:c>
      <x:c r="G543">
        <x:v>2</x:v>
      </x:c>
      <x:c r="I543" t="s">
        <x:v>175</x:v>
      </x:c>
      <x:c r="K543" t="s">
        <x:v>119</x:v>
      </x:c>
      <x:c r="M543">
        <x:v>970</x:v>
      </x:c>
      <x:c r="O543" s="103" t="s">
        <x:v>101</x:v>
      </x:c>
      <x:c r="AG543" s="80">
        <x:v>1</x:v>
      </x:c>
      <x:c r="AL543" s="81">
        <x:f t="shared" si="53"/>
        <x:v>131</x:v>
      </x:c>
      <x:c r="AM543" s="81" t="str">
        <x:f t="shared" si="48"/>
        <x:v/>
      </x:c>
      <x:c r="AN543" s="81" t="str">
        <x:f t="shared" si="49"/>
        <x:v/>
      </x:c>
      <x:c r="AO543" s="81" t="str">
        <x:f t="shared" si="50"/>
        <x:v/>
      </x:c>
      <x:c r="AP543" s="81" t="str">
        <x:f t="shared" si="51"/>
        <x:v/>
      </x:c>
      <x:c r="AQ543" s="81" t="str">
        <x:f t="shared" si="52"/>
        <x:v/>
      </x:c>
    </x:row>
    <x:row r="544" spans="1:43">
      <x:c r="A544">
        <x:v>53800</x:v>
      </x:c>
      <x:c r="B544">
        <x:v>131</x:v>
      </x:c>
      <x:c r="C544">
        <x:v>1.96666666666667</x:v>
      </x:c>
      <x:c r="G544">
        <x:v>3</x:v>
      </x:c>
      <x:c r="I544" t="s">
        <x:v>201</x:v>
      </x:c>
      <x:c r="K544" t="s">
        <x:v>119</x:v>
      </x:c>
      <x:c r="M544">
        <x:v>970</x:v>
      </x:c>
      <x:c r="O544" s="103" t="s">
        <x:v>101</x:v>
      </x:c>
      <x:c r="AG544" s="80">
        <x:v>2</x:v>
      </x:c>
      <x:c r="AL544" s="81">
        <x:f t="shared" si="53"/>
        <x:v>131</x:v>
      </x:c>
      <x:c r="AM544" s="81" t="str">
        <x:f t="shared" si="48"/>
        <x:v/>
      </x:c>
      <x:c r="AN544" s="81" t="str">
        <x:f t="shared" si="49"/>
        <x:v/>
      </x:c>
      <x:c r="AO544" s="81" t="str">
        <x:f t="shared" si="50"/>
        <x:v/>
      </x:c>
      <x:c r="AP544" s="81" t="str">
        <x:f t="shared" si="51"/>
        <x:v/>
      </x:c>
      <x:c r="AQ544" s="81" t="str">
        <x:f t="shared" si="52"/>
        <x:v/>
      </x:c>
    </x:row>
    <x:row r="545" spans="1:43">
      <x:c r="A545">
        <x:v>53900</x:v>
      </x:c>
      <x:c r="B545">
        <x:v>132</x:v>
      </x:c>
      <x:c r="C545">
        <x:v>0.433333333333333</x:v>
      </x:c>
      <x:c r="I545" t="s">
        <x:v>100</x:v>
      </x:c>
      <x:c r="K545" t="s">
        <x:v>171</x:v>
      </x:c>
      <x:c r="M545">
        <x:v>381</x:v>
      </x:c>
      <x:c r="O545" s="103" t="s">
        <x:v>101</x:v>
      </x:c>
      <x:c r="U545">
        <x:v>439</x:v>
      </x:c>
      <x:c r="V545">
        <x:v>0.2</x:v>
      </x:c>
      <x:c r="W545" s="85" t="s">
        <x:v>131</x:v>
      </x:c>
      <x:c r="X545">
        <x:v>4</x:v>
      </x:c>
      <x:c r="Y545">
        <x:v>0</x:v>
      </x:c>
      <x:c r="Z545" t="s">
        <x:v>115</x:v>
      </x:c>
      <x:c r="AA545">
        <x:v>25</x:v>
      </x:c>
      <x:c r="AD545" t="s">
        <x:v>116</x:v>
      </x:c>
      <x:c r="AG545" s="80">
        <x:v>2</x:v>
      </x:c>
      <x:c r="AL545" s="81">
        <x:f t="shared" si="53"/>
        <x:v>132</x:v>
      </x:c>
      <x:c r="AM545" s="81" t="str">
        <x:f t="shared" si="48"/>
        <x:v/>
      </x:c>
      <x:c r="AN545" s="81" t="str">
        <x:f t="shared" si="49"/>
        <x:v/>
      </x:c>
      <x:c r="AO545" s="81" t="str">
        <x:f t="shared" si="50"/>
        <x:v/>
      </x:c>
      <x:c r="AP545" s="81" t="str">
        <x:f t="shared" si="51"/>
        <x:v/>
      </x:c>
      <x:c r="AQ545" s="81" t="str">
        <x:f t="shared" si="52"/>
        <x:v/>
      </x:c>
    </x:row>
    <x:row r="546" spans="1:43">
      <x:c r="A546">
        <x:v>54000</x:v>
      </x:c>
      <x:c r="B546">
        <x:v>133</x:v>
      </x:c>
      <x:c r="C546" s="100">
        <x:v>0.533333333333333</x:v>
      </x:c>
      <x:c r="G546">
        <x:v>2</x:v>
      </x:c>
      <x:c r="I546" t="s">
        <x:v>100</x:v>
      </x:c>
      <x:c r="K546" t="s">
        <x:v>133</x:v>
      </x:c>
      <x:c r="M546">
        <x:v>16</x:v>
      </x:c>
      <x:c r="O546" s="103" t="s">
        <x:v>101</x:v>
      </x:c>
      <x:c r="AG546" s="80">
        <x:v>1</x:v>
      </x:c>
      <x:c r="AL546" s="81">
        <x:f t="shared" si="53"/>
        <x:v>133</x:v>
      </x:c>
      <x:c r="AM546" s="81" t="str">
        <x:f t="shared" si="48"/>
        <x:v/>
      </x:c>
      <x:c r="AN546" s="81" t="str">
        <x:f t="shared" si="49"/>
        <x:v/>
      </x:c>
      <x:c r="AO546" s="81" t="str">
        <x:f t="shared" si="50"/>
        <x:v/>
      </x:c>
      <x:c r="AP546" s="81" t="str">
        <x:f t="shared" si="51"/>
        <x:v/>
      </x:c>
      <x:c r="AQ546" s="81" t="str">
        <x:f t="shared" si="52"/>
        <x:v/>
      </x:c>
    </x:row>
    <x:row r="547" spans="1:43">
      <x:c r="A547">
        <x:v>54100</x:v>
      </x:c>
      <x:c r="B547">
        <x:v>133</x:v>
      </x:c>
      <x:c r="C547">
        <x:v>0.633333333333333</x:v>
      </x:c>
      <x:c r="G547">
        <x:v>1</x:v>
      </x:c>
      <x:c r="I547" t="s">
        <x:v>102</x:v>
      </x:c>
      <x:c r="K547" t="s">
        <x:v>133</x:v>
      </x:c>
      <x:c r="M547">
        <x:v>16</x:v>
      </x:c>
      <x:c r="O547" s="103" t="s">
        <x:v>101</x:v>
      </x:c>
      <x:c r="AG547" s="80">
        <x:v>1</x:v>
      </x:c>
      <x:c r="AL547" s="81">
        <x:f t="shared" si="53"/>
        <x:v>133</x:v>
      </x:c>
      <x:c r="AM547" s="81" t="str">
        <x:f t="shared" si="48"/>
        <x:v/>
      </x:c>
      <x:c r="AN547" s="81" t="str">
        <x:f t="shared" si="49"/>
        <x:v/>
      </x:c>
      <x:c r="AO547" s="81" t="str">
        <x:f t="shared" si="50"/>
        <x:v/>
      </x:c>
      <x:c r="AP547" s="81" t="str">
        <x:f t="shared" si="51"/>
        <x:v/>
      </x:c>
      <x:c r="AQ547" s="81" t="str">
        <x:f t="shared" si="52"/>
        <x:v/>
      </x:c>
    </x:row>
    <x:row r="548" spans="1:43">
      <x:c r="A548">
        <x:v>54200</x:v>
      </x:c>
      <x:c r="B548">
        <x:v>133</x:v>
      </x:c>
      <x:c r="C548">
        <x:v>0.7</x:v>
      </x:c>
      <x:c r="G548">
        <x:v>2</x:v>
      </x:c>
      <x:c r="I548" t="s">
        <x:v>103</x:v>
      </x:c>
      <x:c r="K548" t="s">
        <x:v>133</x:v>
      </x:c>
      <x:c r="M548">
        <x:v>16</x:v>
      </x:c>
      <x:c r="O548" s="103" t="s">
        <x:v>101</x:v>
      </x:c>
      <x:c r="AG548" s="80">
        <x:v>1</x:v>
      </x:c>
      <x:c r="AL548" s="81">
        <x:f t="shared" si="53"/>
        <x:v>133</x:v>
      </x:c>
      <x:c r="AM548" s="81" t="str">
        <x:f t="shared" si="48"/>
        <x:v/>
      </x:c>
      <x:c r="AN548" s="81" t="str">
        <x:f t="shared" si="49"/>
        <x:v/>
      </x:c>
      <x:c r="AO548" s="81" t="str">
        <x:f t="shared" si="50"/>
        <x:v/>
      </x:c>
      <x:c r="AP548" s="81" t="str">
        <x:f t="shared" si="51"/>
        <x:v/>
      </x:c>
      <x:c r="AQ548" s="81" t="str">
        <x:f t="shared" si="52"/>
        <x:v/>
      </x:c>
    </x:row>
    <x:row r="549" spans="1:43">
      <x:c r="A549">
        <x:v>54300</x:v>
      </x:c>
      <x:c r="B549">
        <x:v>133</x:v>
      </x:c>
      <x:c r="C549">
        <x:v>0.766666666666667</x:v>
      </x:c>
      <x:c r="G549">
        <x:v>2</x:v>
      </x:c>
      <x:c r="I549" t="s">
        <x:v>104</x:v>
      </x:c>
      <x:c r="K549" t="s">
        <x:v>133</x:v>
      </x:c>
      <x:c r="M549">
        <x:v>16</x:v>
      </x:c>
      <x:c r="O549" s="103" t="s">
        <x:v>101</x:v>
      </x:c>
      <x:c r="AG549" s="80">
        <x:v>1</x:v>
      </x:c>
      <x:c r="AL549" s="81">
        <x:f t="shared" si="53"/>
        <x:v>133</x:v>
      </x:c>
      <x:c r="AM549" s="81" t="str">
        <x:f t="shared" si="48"/>
        <x:v/>
      </x:c>
      <x:c r="AN549" s="81" t="str">
        <x:f t="shared" si="49"/>
        <x:v/>
      </x:c>
      <x:c r="AO549" s="81" t="str">
        <x:f t="shared" si="50"/>
        <x:v/>
      </x:c>
      <x:c r="AP549" s="81" t="str">
        <x:f t="shared" si="51"/>
        <x:v/>
      </x:c>
      <x:c r="AQ549" s="81" t="str">
        <x:f t="shared" si="52"/>
        <x:v/>
      </x:c>
    </x:row>
    <x:row r="550" spans="1:43">
      <x:c r="A550">
        <x:v>54400</x:v>
      </x:c>
      <x:c r="B550">
        <x:v>133</x:v>
      </x:c>
      <x:c r="C550">
        <x:v>0.9</x:v>
      </x:c>
      <x:c r="G550">
        <x:v>3</x:v>
      </x:c>
      <x:c r="I550" t="s">
        <x:v>100</x:v>
      </x:c>
      <x:c r="K550" t="s">
        <x:v>133</x:v>
      </x:c>
      <x:c r="M550">
        <x:v>16</x:v>
      </x:c>
      <x:c r="O550" s="103" t="s">
        <x:v>101</x:v>
      </x:c>
      <x:c r="AG550" s="80">
        <x:v>1</x:v>
      </x:c>
      <x:c r="AL550" s="81">
        <x:f t="shared" si="53"/>
        <x:v>133</x:v>
      </x:c>
      <x:c r="AM550" s="81" t="str">
        <x:f t="shared" si="48"/>
        <x:v/>
      </x:c>
      <x:c r="AN550" s="81" t="str">
        <x:f t="shared" si="49"/>
        <x:v/>
      </x:c>
      <x:c r="AO550" s="81" t="str">
        <x:f t="shared" si="50"/>
        <x:v/>
      </x:c>
      <x:c r="AP550" s="81" t="str">
        <x:f t="shared" si="51"/>
        <x:v/>
      </x:c>
      <x:c r="AQ550" s="81" t="str">
        <x:f t="shared" si="52"/>
        <x:v/>
      </x:c>
    </x:row>
    <x:row r="551" spans="1:43">
      <x:c r="A551">
        <x:v>54500</x:v>
      </x:c>
      <x:c r="B551">
        <x:v>133</x:v>
      </x:c>
      <x:c r="C551">
        <x:v>0.966666666666667</x:v>
      </x:c>
      <x:c r="G551">
        <x:v>3</x:v>
      </x:c>
      <x:c r="I551" t="s">
        <x:v>102</x:v>
      </x:c>
      <x:c r="K551" t="s">
        <x:v>133</x:v>
      </x:c>
      <x:c r="M551">
        <x:v>16</x:v>
      </x:c>
      <x:c r="O551" s="103" t="s">
        <x:v>101</x:v>
      </x:c>
      <x:c r="AG551" s="80">
        <x:v>1</x:v>
      </x:c>
      <x:c r="AL551" s="81">
        <x:f t="shared" si="53"/>
        <x:v>133</x:v>
      </x:c>
      <x:c r="AM551" s="81" t="str">
        <x:f t="shared" si="48"/>
        <x:v/>
      </x:c>
      <x:c r="AN551" s="81" t="str">
        <x:f t="shared" si="49"/>
        <x:v/>
      </x:c>
      <x:c r="AO551" s="81" t="str">
        <x:f t="shared" si="50"/>
        <x:v/>
      </x:c>
      <x:c r="AP551" s="81" t="str">
        <x:f t="shared" si="51"/>
        <x:v/>
      </x:c>
      <x:c r="AQ551" s="81" t="str">
        <x:f t="shared" si="52"/>
        <x:v/>
      </x:c>
    </x:row>
    <x:row r="552" spans="1:43">
      <x:c r="A552">
        <x:v>54600</x:v>
      </x:c>
      <x:c r="B552">
        <x:v>133</x:v>
      </x:c>
      <x:c r="C552">
        <x:v>1.03333333333333</x:v>
      </x:c>
      <x:c r="G552">
        <x:v>2</x:v>
      </x:c>
      <x:c r="I552" t="s">
        <x:v>103</x:v>
      </x:c>
      <x:c r="K552" t="s">
        <x:v>133</x:v>
      </x:c>
      <x:c r="M552">
        <x:v>16</x:v>
      </x:c>
      <x:c r="O552" s="103" t="s">
        <x:v>101</x:v>
      </x:c>
      <x:c r="AG552" s="80">
        <x:v>1</x:v>
      </x:c>
      <x:c r="AL552" s="81">
        <x:f t="shared" si="53"/>
        <x:v>133</x:v>
      </x:c>
      <x:c r="AM552" s="81" t="str">
        <x:f t="shared" si="48"/>
        <x:v/>
      </x:c>
      <x:c r="AN552" s="81" t="str">
        <x:f t="shared" si="49"/>
        <x:v/>
      </x:c>
      <x:c r="AO552" s="81" t="str">
        <x:f t="shared" si="50"/>
        <x:v/>
      </x:c>
      <x:c r="AP552" s="81" t="str">
        <x:f t="shared" si="51"/>
        <x:v/>
      </x:c>
      <x:c r="AQ552" s="81" t="str">
        <x:f t="shared" si="52"/>
        <x:v/>
      </x:c>
    </x:row>
    <x:row r="553" spans="1:43">
      <x:c r="A553">
        <x:v>54700</x:v>
      </x:c>
      <x:c r="B553">
        <x:v>133</x:v>
      </x:c>
      <x:c r="C553">
        <x:v>1.16666666666667</x:v>
      </x:c>
      <x:c r="G553">
        <x:v>3</x:v>
      </x:c>
      <x:c r="I553" t="s">
        <x:v>104</x:v>
      </x:c>
      <x:c r="K553" t="s">
        <x:v>133</x:v>
      </x:c>
      <x:c r="M553">
        <x:v>16</x:v>
      </x:c>
      <x:c r="O553" s="103" t="s">
        <x:v>101</x:v>
      </x:c>
      <x:c r="AG553" s="80">
        <x:v>1</x:v>
      </x:c>
      <x:c r="AL553" s="81">
        <x:f t="shared" si="53"/>
        <x:v>133</x:v>
      </x:c>
      <x:c r="AM553" s="81" t="str">
        <x:f t="shared" si="48"/>
        <x:v/>
      </x:c>
      <x:c r="AN553" s="81" t="str">
        <x:f t="shared" si="49"/>
        <x:v/>
      </x:c>
      <x:c r="AO553" s="81" t="str">
        <x:f t="shared" si="50"/>
        <x:v/>
      </x:c>
      <x:c r="AP553" s="81" t="str">
        <x:f t="shared" si="51"/>
        <x:v/>
      </x:c>
      <x:c r="AQ553" s="81" t="str">
        <x:f t="shared" si="52"/>
        <x:v/>
      </x:c>
    </x:row>
    <x:row r="554" spans="1:43">
      <x:c r="A554">
        <x:v>54800</x:v>
      </x:c>
      <x:c r="B554">
        <x:v>133</x:v>
      </x:c>
      <x:c r="C554">
        <x:v>1.23333333333333</x:v>
      </x:c>
      <x:c r="G554">
        <x:v>2</x:v>
      </x:c>
      <x:c r="I554" t="s">
        <x:v>100</x:v>
      </x:c>
      <x:c r="K554" t="s">
        <x:v>133</x:v>
      </x:c>
      <x:c r="M554">
        <x:v>16</x:v>
      </x:c>
      <x:c r="O554" s="103" t="s">
        <x:v>101</x:v>
      </x:c>
      <x:c r="AG554" s="80">
        <x:v>1</x:v>
      </x:c>
      <x:c r="AL554" s="81">
        <x:f t="shared" si="53"/>
        <x:v>133</x:v>
      </x:c>
      <x:c r="AM554" s="81" t="str">
        <x:f t="shared" si="48"/>
        <x:v/>
      </x:c>
      <x:c r="AN554" s="81" t="str">
        <x:f t="shared" si="49"/>
        <x:v/>
      </x:c>
      <x:c r="AO554" s="81" t="str">
        <x:f t="shared" si="50"/>
        <x:v/>
      </x:c>
      <x:c r="AP554" s="81" t="str">
        <x:f t="shared" si="51"/>
        <x:v/>
      </x:c>
      <x:c r="AQ554" s="81" t="str">
        <x:f t="shared" si="52"/>
        <x:v/>
      </x:c>
    </x:row>
    <x:row r="555" spans="1:43">
      <x:c r="A555">
        <x:v>54900</x:v>
      </x:c>
      <x:c r="B555">
        <x:v>133</x:v>
      </x:c>
      <x:c r="C555">
        <x:v>1.3</x:v>
      </x:c>
      <x:c r="G555">
        <x:v>2</x:v>
      </x:c>
      <x:c r="I555" t="s">
        <x:v>102</x:v>
      </x:c>
      <x:c r="K555" t="s">
        <x:v>133</x:v>
      </x:c>
      <x:c r="M555">
        <x:v>16</x:v>
      </x:c>
      <x:c r="O555" s="103" t="s">
        <x:v>101</x:v>
      </x:c>
      <x:c r="AG555" s="80">
        <x:v>1</x:v>
      </x:c>
      <x:c r="AL555" s="81">
        <x:f t="shared" si="53"/>
        <x:v>133</x:v>
      </x:c>
      <x:c r="AM555" s="81" t="str">
        <x:f t="shared" si="48"/>
        <x:v/>
      </x:c>
      <x:c r="AN555" s="81" t="str">
        <x:f t="shared" si="49"/>
        <x:v/>
      </x:c>
      <x:c r="AO555" s="81" t="str">
        <x:f t="shared" si="50"/>
        <x:v/>
      </x:c>
      <x:c r="AP555" s="81" t="str">
        <x:f t="shared" si="51"/>
        <x:v/>
      </x:c>
      <x:c r="AQ555" s="81" t="str">
        <x:f t="shared" si="52"/>
        <x:v/>
      </x:c>
    </x:row>
    <x:row r="556" spans="1:43">
      <x:c r="A556">
        <x:v>55000</x:v>
      </x:c>
      <x:c r="B556">
        <x:v>133</x:v>
      </x:c>
      <x:c r="C556">
        <x:v>1.4</x:v>
      </x:c>
      <x:c r="G556">
        <x:v>1</x:v>
      </x:c>
      <x:c r="I556" t="s">
        <x:v>103</x:v>
      </x:c>
      <x:c r="K556" t="s">
        <x:v>133</x:v>
      </x:c>
      <x:c r="M556">
        <x:v>970</x:v>
      </x:c>
      <x:c r="O556" s="103" t="s">
        <x:v>101</x:v>
      </x:c>
      <x:c r="AG556" s="80">
        <x:v>2</x:v>
      </x:c>
      <x:c r="AL556" s="81">
        <x:f t="shared" si="53"/>
        <x:v>133</x:v>
      </x:c>
      <x:c r="AM556" s="81" t="str">
        <x:f t="shared" si="48"/>
        <x:v/>
      </x:c>
      <x:c r="AN556" s="81" t="str">
        <x:f t="shared" si="49"/>
        <x:v/>
      </x:c>
      <x:c r="AO556" s="81" t="str">
        <x:f t="shared" si="50"/>
        <x:v/>
      </x:c>
      <x:c r="AP556" s="81" t="str">
        <x:f t="shared" si="51"/>
        <x:v/>
      </x:c>
      <x:c r="AQ556" s="81" t="str">
        <x:f t="shared" si="52"/>
        <x:v/>
      </x:c>
    </x:row>
    <x:row r="557" spans="1:43" s="9" customFormat="1">
      <x:c r="A557" s="9">
        <x:v>55100</x:v>
      </x:c>
      <x:c r="B557" s="101">
        <x:v>134</x:v>
      </x:c>
      <x:c r="C557" s="9">
        <x:v>0.67</x:v>
      </x:c>
      <x:c r="G557" s="9">
        <x:v>1</x:v>
      </x:c>
      <x:c r="I557" s="9" t="s">
        <x:v>110</x:v>
      </x:c>
      <x:c r="J557" s="9">
        <x:v>0.1</x:v>
      </x:c>
      <x:c r="K557" s="9" t="s">
        <x:v>203</x:v>
      </x:c>
      <x:c r="M557" s="9">
        <x:v>129</x:v>
      </x:c>
      <x:c r="O557" s="104" t="s">
        <x:v>101</x:v>
      </x:c>
      <x:c r="S557" s="9" t="s">
        <x:v>204</x:v>
      </x:c>
      <x:c r="T557" s="9">
        <x:v>2.2</x:v>
      </x:c>
      <x:c r="AG557" s="106">
        <x:v>2</x:v>
      </x:c>
      <x:c r="AI557" s="9">
        <x:v>1</x:v>
      </x:c>
      <x:c r="AJ557" s="9" t="s">
        <x:v>205</x:v>
      </x:c>
      <x:c r="AL557" s="107">
        <x:v>134</x:v>
      </x:c>
      <x:c r="AM557" s="107" t="s">
        <x:v>206</x:v>
      </x:c>
      <x:c r="AN557" s="107" t="s">
        <x:v>206</x:v>
      </x:c>
      <x:c r="AO557" s="107" t="s">
        <x:v>206</x:v>
      </x:c>
      <x:c r="AP557" s="107" t="s">
        <x:v>206</x:v>
      </x:c>
      <x:c r="AQ557" s="107" t="s">
        <x:v>206</x:v>
      </x:c>
    </x:row>
    <x:row r="558" spans="1:43">
      <x:c r="A558">
        <x:v>55200</x:v>
      </x:c>
      <x:c r="B558" s="3">
        <x:v>134</x:v>
      </x:c>
      <x:c r="C558">
        <x:v>0.8</x:v>
      </x:c>
      <x:c r="D558">
        <x:v>1</x:v>
      </x:c>
      <x:c r="I558" t="s">
        <x:v>110</x:v>
      </x:c>
      <x:c r="J558">
        <x:v>0.2</x:v>
      </x:c>
      <x:c r="O558" s="103"/>
      <x:c r="S558" t="s">
        <x:v>207</x:v>
      </x:c>
      <x:c r="T558">
        <x:v>2.2</x:v>
      </x:c>
      <x:c r="AG558" s="80">
        <x:v>2</x:v>
      </x:c>
      <x:c r="AI558">
        <x:v>1</x:v>
      </x:c>
      <x:c r="AJ558" t="s">
        <x:v>208</x:v>
      </x:c>
      <x:c r="AL558" s="81" t="s">
        <x:v>209</x:v>
      </x:c>
      <x:c r="AM558" s="81" t="s">
        <x:v>206</x:v>
      </x:c>
      <x:c r="AN558" s="81" t="s">
        <x:v>206</x:v>
      </x:c>
      <x:c r="AO558" s="81" t="s">
        <x:v>206</x:v>
      </x:c>
      <x:c r="AP558" s="81" t="s">
        <x:v>206</x:v>
      </x:c>
      <x:c r="AQ558" s="81" t="s">
        <x:v>206</x:v>
      </x:c>
    </x:row>
    <x:row r="559" spans="1:43">
      <x:c r="A559">
        <x:v>55300</x:v>
      </x:c>
      <x:c r="B559" s="3">
        <x:v>134</x:v>
      </x:c>
      <x:c r="C559" s="102">
        <x:v>1.06666666666667</x:v>
      </x:c>
      <x:c r="G559">
        <x:v>2</x:v>
      </x:c>
      <x:c r="I559" t="s">
        <x:v>110</x:v>
      </x:c>
      <x:c r="J559">
        <x:v>0.25</x:v>
      </x:c>
      <x:c r="K559" t="s">
        <x:v>202</x:v>
      </x:c>
      <x:c r="M559">
        <x:v>129</x:v>
      </x:c>
      <x:c r="O559" s="103" t="s">
        <x:v>101</x:v>
      </x:c>
      <x:c r="S559" t="s">
        <x:v>192</x:v>
      </x:c>
      <x:c r="T559">
        <x:v>2.2</x:v>
      </x:c>
      <x:c r="AG559" s="80">
        <x:v>2</x:v>
      </x:c>
      <x:c r="AI559">
        <x:v>1</x:v>
      </x:c>
      <x:c r="AL559" s="81">
        <x:v>134</x:v>
      </x:c>
      <x:c r="AM559" s="81" t="s">
        <x:v>206</x:v>
      </x:c>
      <x:c r="AN559" s="81" t="s">
        <x:v>206</x:v>
      </x:c>
      <x:c r="AO559" s="81" t="s">
        <x:v>206</x:v>
      </x:c>
      <x:c r="AP559" s="81" t="s">
        <x:v>206</x:v>
      </x:c>
      <x:c r="AQ559" s="81" t="s">
        <x:v>206</x:v>
      </x:c>
    </x:row>
    <x:row r="560" spans="1:43">
      <x:c r="A560">
        <x:v>55400</x:v>
      </x:c>
      <x:c r="B560" s="3">
        <x:v>134</x:v>
      </x:c>
      <x:c r="C560">
        <x:v>1.31666666666667</x:v>
      </x:c>
      <x:c r="G560">
        <x:v>3</x:v>
      </x:c>
      <x:c r="I560" t="s">
        <x:v>110</x:v>
      </x:c>
      <x:c r="J560">
        <x:v>0.25</x:v>
      </x:c>
      <x:c r="K560" t="s">
        <x:v>202</x:v>
      </x:c>
      <x:c r="M560">
        <x:v>129</x:v>
      </x:c>
      <x:c r="O560" s="103" t="s">
        <x:v>101</x:v>
      </x:c>
      <x:c r="S560" t="s">
        <x:v>192</x:v>
      </x:c>
      <x:c r="T560">
        <x:v>2.2</x:v>
      </x:c>
      <x:c r="AG560" s="80">
        <x:v>2</x:v>
      </x:c>
      <x:c r="AI560">
        <x:v>1</x:v>
      </x:c>
      <x:c r="AL560" s="81">
        <x:v>134</x:v>
      </x:c>
      <x:c r="AM560" s="81" t="s">
        <x:v>206</x:v>
      </x:c>
      <x:c r="AN560" s="81" t="s">
        <x:v>206</x:v>
      </x:c>
      <x:c r="AO560" s="81" t="s">
        <x:v>206</x:v>
      </x:c>
      <x:c r="AP560" s="81" t="s">
        <x:v>206</x:v>
      </x:c>
      <x:c r="AQ560" s="81" t="s">
        <x:v>206</x:v>
      </x:c>
    </x:row>
    <x:row r="561" spans="1:43">
      <x:c r="A561">
        <x:v>55500</x:v>
      </x:c>
      <x:c r="B561" s="3">
        <x:v>134</x:v>
      </x:c>
      <x:c r="C561">
        <x:v>1.56666666666667</x:v>
      </x:c>
      <x:c r="G561">
        <x:v>2</x:v>
      </x:c>
      <x:c r="I561" t="s">
        <x:v>110</x:v>
      </x:c>
      <x:c r="J561">
        <x:v>0.25</x:v>
      </x:c>
      <x:c r="K561" t="s">
        <x:v>119</x:v>
      </x:c>
      <x:c r="M561">
        <x:v>129</x:v>
      </x:c>
      <x:c r="O561" s="103" t="s">
        <x:v>101</x:v>
      </x:c>
      <x:c r="S561" t="s">
        <x:v>192</x:v>
      </x:c>
      <x:c r="T561">
        <x:v>2.2</x:v>
      </x:c>
      <x:c r="AG561" s="80">
        <x:v>2</x:v>
      </x:c>
      <x:c r="AI561">
        <x:v>1</x:v>
      </x:c>
      <x:c r="AL561" s="81">
        <x:v>134</x:v>
      </x:c>
      <x:c r="AM561" s="81" t="s">
        <x:v>206</x:v>
      </x:c>
      <x:c r="AN561" s="81" t="s">
        <x:v>206</x:v>
      </x:c>
      <x:c r="AO561" s="81" t="s">
        <x:v>206</x:v>
      </x:c>
      <x:c r="AP561" s="81" t="s">
        <x:v>206</x:v>
      </x:c>
      <x:c r="AQ561" s="81" t="s">
        <x:v>206</x:v>
      </x:c>
    </x:row>
    <x:row r="562" spans="1:43">
      <x:c r="A562">
        <x:v>55600</x:v>
      </x:c>
      <x:c r="B562" s="3">
        <x:v>134</x:v>
      </x:c>
      <x:c r="C562">
        <x:v>1.81666666666667</x:v>
      </x:c>
      <x:c r="G562">
        <x:v>3</x:v>
      </x:c>
      <x:c r="I562" t="s">
        <x:v>110</x:v>
      </x:c>
      <x:c r="J562">
        <x:v>0.25</x:v>
      </x:c>
      <x:c r="K562" t="s">
        <x:v>119</x:v>
      </x:c>
      <x:c r="M562">
        <x:v>129</x:v>
      </x:c>
      <x:c r="O562" s="103" t="s">
        <x:v>101</x:v>
      </x:c>
      <x:c r="S562" t="s">
        <x:v>192</x:v>
      </x:c>
      <x:c r="T562">
        <x:v>2.2</x:v>
      </x:c>
      <x:c r="AG562" s="80">
        <x:v>2</x:v>
      </x:c>
      <x:c r="AI562">
        <x:v>1</x:v>
      </x:c>
      <x:c r="AL562" s="81">
        <x:v>134</x:v>
      </x:c>
      <x:c r="AM562" s="81" t="s">
        <x:v>206</x:v>
      </x:c>
      <x:c r="AN562" s="81" t="s">
        <x:v>206</x:v>
      </x:c>
      <x:c r="AO562" s="81" t="s">
        <x:v>206</x:v>
      </x:c>
      <x:c r="AP562" s="81" t="s">
        <x:v>206</x:v>
      </x:c>
      <x:c r="AQ562" s="81" t="s">
        <x:v>206</x:v>
      </x:c>
    </x:row>
    <x:row r="563" spans="1:43">
      <x:c r="A563">
        <x:v>55700</x:v>
      </x:c>
      <x:c r="B563" s="3">
        <x:v>134</x:v>
      </x:c>
      <x:c r="C563">
        <x:v>2.06666666666667</x:v>
      </x:c>
      <x:c r="G563">
        <x:v>2</x:v>
      </x:c>
      <x:c r="I563" t="s">
        <x:v>110</x:v>
      </x:c>
      <x:c r="J563">
        <x:v>0.25</x:v>
      </x:c>
      <x:c r="K563" t="s">
        <x:v>202</x:v>
      </x:c>
      <x:c r="M563">
        <x:v>129</x:v>
      </x:c>
      <x:c r="O563" s="103" t="s">
        <x:v>101</x:v>
      </x:c>
      <x:c r="S563" t="s">
        <x:v>192</x:v>
      </x:c>
      <x:c r="T563">
        <x:v>2.2</x:v>
      </x:c>
      <x:c r="AG563" s="80">
        <x:v>2</x:v>
      </x:c>
      <x:c r="AI563">
        <x:v>1</x:v>
      </x:c>
      <x:c r="AL563" s="81">
        <x:v>134</x:v>
      </x:c>
      <x:c r="AM563" s="81" t="s">
        <x:v>206</x:v>
      </x:c>
      <x:c r="AN563" s="81" t="s">
        <x:v>206</x:v>
      </x:c>
      <x:c r="AO563" s="81" t="s">
        <x:v>206</x:v>
      </x:c>
      <x:c r="AP563" s="81" t="s">
        <x:v>206</x:v>
      </x:c>
      <x:c r="AQ563" s="81" t="s">
        <x:v>206</x:v>
      </x:c>
    </x:row>
    <x:row r="564" spans="1:43">
      <x:c r="A564">
        <x:v>55800</x:v>
      </x:c>
      <x:c r="B564" s="3">
        <x:v>134</x:v>
      </x:c>
      <x:c r="C564">
        <x:v>2.31666666666667</x:v>
      </x:c>
      <x:c r="G564">
        <x:v>3</x:v>
      </x:c>
      <x:c r="I564" t="s">
        <x:v>110</x:v>
      </x:c>
      <x:c r="J564">
        <x:v>0.25</x:v>
      </x:c>
      <x:c r="K564" t="s">
        <x:v>202</x:v>
      </x:c>
      <x:c r="M564">
        <x:v>129</x:v>
      </x:c>
      <x:c r="O564" s="103" t="s">
        <x:v>101</x:v>
      </x:c>
      <x:c r="S564" t="s">
        <x:v>192</x:v>
      </x:c>
      <x:c r="T564">
        <x:v>2.2</x:v>
      </x:c>
      <x:c r="AG564" s="80">
        <x:v>2</x:v>
      </x:c>
      <x:c r="AI564">
        <x:v>1</x:v>
      </x:c>
      <x:c r="AL564" s="81">
        <x:v>134</x:v>
      </x:c>
      <x:c r="AM564" s="81" t="s">
        <x:v>206</x:v>
      </x:c>
      <x:c r="AN564" s="81" t="s">
        <x:v>206</x:v>
      </x:c>
      <x:c r="AO564" s="81" t="s">
        <x:v>206</x:v>
      </x:c>
      <x:c r="AP564" s="81" t="s">
        <x:v>206</x:v>
      </x:c>
      <x:c r="AQ564" s="81" t="s">
        <x:v>206</x:v>
      </x:c>
    </x:row>
    <x:row r="565" spans="1:43" s="3" customFormat="1">
      <x:c r="A565" s="3">
        <x:v>55900</x:v>
      </x:c>
      <x:c r="B565" s="3">
        <x:v>134</x:v>
      </x:c>
      <x:c r="C565" s="3">
        <x:v>2.5</x:v>
      </x:c>
      <x:c r="G565" s="3">
        <x:v>3</x:v>
      </x:c>
      <x:c r="I565" s="3" t="s">
        <x:v>110</x:v>
      </x:c>
      <x:c r="J565" s="3">
        <x:v>0.25</x:v>
      </x:c>
      <x:c r="K565" s="3" t="s">
        <x:v>119</x:v>
      </x:c>
      <x:c r="M565" s="3">
        <x:v>129</x:v>
      </x:c>
      <x:c r="O565" s="105" t="s">
        <x:v>101</x:v>
      </x:c>
      <x:c r="S565" s="3" t="s">
        <x:v>123</x:v>
      </x:c>
      <x:c r="T565" s="3">
        <x:v>2.2</x:v>
      </x:c>
      <x:c r="AG565" s="108">
        <x:v>2</x:v>
      </x:c>
      <x:c r="AI565" s="3">
        <x:v>1</x:v>
      </x:c>
      <x:c r="AJ565" s="3" t="s">
        <x:v>210</x:v>
      </x:c>
      <x:c r="AL565" s="105">
        <x:v>134</x:v>
      </x:c>
      <x:c r="AM565" s="105" t="s">
        <x:v>206</x:v>
      </x:c>
      <x:c r="AN565" s="105" t="s">
        <x:v>206</x:v>
      </x:c>
      <x:c r="AO565" s="105" t="s">
        <x:v>206</x:v>
      </x:c>
      <x:c r="AP565" s="105" t="s">
        <x:v>206</x:v>
      </x:c>
      <x:c r="AQ565" s="105" t="s">
        <x:v>206</x:v>
      </x:c>
    </x:row>
    <x:row r="566" spans="1:43" s="3" customFormat="1">
      <x:c r="A566" s="3">
        <x:v>56000</x:v>
      </x:c>
      <x:c r="B566" s="3">
        <x:v>134</x:v>
      </x:c>
      <x:c r="C566" s="3">
        <x:v>2.75</x:v>
      </x:c>
      <x:c r="D566" s="3">
        <x:v>1</x:v>
      </x:c>
      <x:c r="I566" s="3" t="s">
        <x:v>110</x:v>
      </x:c>
      <x:c r="J566" s="3">
        <x:v>0.4</x:v>
      </x:c>
      <x:c r="O566" s="105"/>
      <x:c r="S566" s="3" t="s">
        <x:v>211</x:v>
      </x:c>
      <x:c r="T566" s="3">
        <x:v>2.2</x:v>
      </x:c>
      <x:c r="AG566" s="108"/>
      <x:c r="AI566" s="3">
        <x:v>1</x:v>
      </x:c>
      <x:c r="AJ566" s="3" t="s">
        <x:v>212</x:v>
      </x:c>
      <x:c r="AL566" s="105" t="s">
        <x:v>209</x:v>
      </x:c>
      <x:c r="AM566" s="105" t="s">
        <x:v>206</x:v>
      </x:c>
      <x:c r="AN566" s="105" t="s">
        <x:v>206</x:v>
      </x:c>
      <x:c r="AO566" s="105" t="s">
        <x:v>206</x:v>
      </x:c>
      <x:c r="AP566" s="105" t="s">
        <x:v>206</x:v>
      </x:c>
      <x:c r="AQ566" s="105" t="s">
        <x:v>206</x:v>
      </x:c>
    </x:row>
    <x:row r="567" spans="1:43" s="3" customFormat="1">
      <x:c r="A567" s="3">
        <x:v>56100</x:v>
      </x:c>
      <x:c r="B567" s="3">
        <x:v>134</x:v>
      </x:c>
      <x:c r="C567" s="3">
        <x:v>2.93333333333333</x:v>
      </x:c>
      <x:c r="G567" s="3">
        <x:v>3</x:v>
      </x:c>
      <x:c r="I567" s="3" t="s">
        <x:v>110</x:v>
      </x:c>
      <x:c r="J567" s="3">
        <x:v>0.65</x:v>
      </x:c>
      <x:c r="K567" s="3" t="s">
        <x:v>119</x:v>
      </x:c>
      <x:c r="M567" s="3">
        <x:v>129</x:v>
      </x:c>
      <x:c r="O567" s="105" t="s">
        <x:v>101</x:v>
      </x:c>
      <x:c r="S567" s="3" t="s">
        <x:v>192</x:v>
      </x:c>
      <x:c r="T567" s="3">
        <x:v>2.2</x:v>
      </x:c>
      <x:c r="AG567" s="108">
        <x:v>2</x:v>
      </x:c>
      <x:c r="AI567" s="3">
        <x:v>1</x:v>
      </x:c>
      <x:c r="AJ567" s="3" t="s">
        <x:v>213</x:v>
      </x:c>
      <x:c r="AL567" s="105">
        <x:v>134</x:v>
      </x:c>
      <x:c r="AM567" s="105" t="s">
        <x:v>206</x:v>
      </x:c>
      <x:c r="AN567" s="105" t="s">
        <x:v>206</x:v>
      </x:c>
      <x:c r="AO567" s="105" t="s">
        <x:v>206</x:v>
      </x:c>
      <x:c r="AP567" s="105" t="s">
        <x:v>206</x:v>
      </x:c>
      <x:c r="AQ567" s="105" t="s">
        <x:v>206</x:v>
      </x:c>
    </x:row>
    <x:row r="568" spans="1:43" s="3" customFormat="1">
      <x:c r="A568" s="3">
        <x:v>56200</x:v>
      </x:c>
      <x:c r="B568" s="3">
        <x:v>134</x:v>
      </x:c>
      <x:c r="C568" s="3">
        <x:v>3.08333333333333</x:v>
      </x:c>
      <x:c r="D568" s="3">
        <x:v>1</x:v>
      </x:c>
      <x:c r="I568" s="3" t="s">
        <x:v>110</x:v>
      </x:c>
      <x:c r="J568" s="3">
        <x:v>0.7</x:v>
      </x:c>
      <x:c r="O568" s="105"/>
      <x:c r="S568" s="3" t="s">
        <x:v>214</x:v>
      </x:c>
      <x:c r="AG568" s="108">
        <x:v>2</x:v>
      </x:c>
      <x:c r="AI568" s="3">
        <x:v>1</x:v>
      </x:c>
      <x:c r="AL568" s="105" t="s">
        <x:v>209</x:v>
      </x:c>
      <x:c r="AM568" s="105" t="s">
        <x:v>206</x:v>
      </x:c>
      <x:c r="AN568" s="105" t="s">
        <x:v>206</x:v>
      </x:c>
      <x:c r="AO568" s="105" t="s">
        <x:v>206</x:v>
      </x:c>
      <x:c r="AP568" s="105" t="s">
        <x:v>206</x:v>
      </x:c>
      <x:c r="AQ568" s="105" t="s">
        <x:v>206</x:v>
      </x:c>
    </x:row>
    <x:row r="569" spans="1:43" s="3" customFormat="1">
      <x:c r="A569" s="3">
        <x:v>56300</x:v>
      </x:c>
      <x:c r="B569" s="3">
        <x:v>134</x:v>
      </x:c>
      <x:c r="C569" s="3">
        <x:v>3.15333333333333</x:v>
      </x:c>
      <x:c r="D569" s="3">
        <x:v>1</x:v>
      </x:c>
      <x:c r="M569" s="3">
        <x:v>100143</x:v>
      </x:c>
      <x:c r="O569" s="105" t="s">
        <x:v>116</x:v>
      </x:c>
      <x:c r="S569" s="3" t="s">
        <x:v>214</x:v>
      </x:c>
      <x:c r="AG569" s="108">
        <x:v>1</x:v>
      </x:c>
      <x:c r="AI569" s="3">
        <x:v>1</x:v>
      </x:c>
      <x:c r="AL569" s="105" t="s">
        <x:v>209</x:v>
      </x:c>
      <x:c r="AM569" s="105" t="s">
        <x:v>206</x:v>
      </x:c>
      <x:c r="AN569" s="105" t="s">
        <x:v>206</x:v>
      </x:c>
      <x:c r="AO569" s="105" t="s">
        <x:v>206</x:v>
      </x:c>
      <x:c r="AP569" s="105" t="s">
        <x:v>206</x:v>
      </x:c>
      <x:c r="AQ569" s="105" t="s">
        <x:v>206</x:v>
      </x:c>
    </x:row>
    <x:row r="570" spans="1:43">
      <x:c r="A570">
        <x:v>56400</x:v>
      </x:c>
      <x:c r="B570">
        <x:v>135</x:v>
      </x:c>
      <x:c r="C570">
        <x:v>0.383333333333333</x:v>
      </x:c>
      <x:c r="D570">
        <x:v>1</x:v>
      </x:c>
      <x:c r="AG570" s="80">
        <x:v>2</x:v>
      </x:c>
      <x:c r="AL570" s="81" t="str">
        <x:f t="shared" ref="AL570:AL586" si="54">IF(ISBLANK(D570),B570,B570&amp;"B")</x:f>
        <x:v>135B</x:v>
      </x:c>
      <x:c r="AM570" s="81" t="str">
        <x:f t="shared" ref="AM570:AM585" si="55">IF($F$7=2,$B$7,"")</x:f>
        <x:v/>
      </x:c>
      <x:c r="AN570" s="81" t="str">
        <x:f t="shared" ref="AN570:AN585" si="56">IF($F$7=3,$B$7,"")</x:f>
        <x:v/>
      </x:c>
      <x:c r="AO570" s="81" t="str">
        <x:f t="shared" ref="AO570:AO585" si="57">IF($F$7=4,$B$7,"")</x:f>
        <x:v/>
      </x:c>
      <x:c r="AP570" s="81" t="str">
        <x:f t="shared" ref="AP570:AP585" si="58">IF($F$7=5,$B$7,"")</x:f>
        <x:v/>
      </x:c>
      <x:c r="AQ570" s="81" t="str">
        <x:f t="shared" ref="AQ570:AQ585" si="59">IF($F$7=6,$B$7,"")</x:f>
        <x:v/>
      </x:c>
    </x:row>
    <x:row r="571" spans="1:43">
      <x:c r="A571">
        <x:v>56500</x:v>
      </x:c>
      <x:c r="B571">
        <x:v>135</x:v>
      </x:c>
      <x:c r="C571">
        <x:v>0.533333333333333</x:v>
      </x:c>
      <x:c r="D571">
        <x:v>1</x:v>
      </x:c>
      <x:c r="AG571" s="80">
        <x:v>2</x:v>
      </x:c>
      <x:c r="AL571" s="81" t="str">
        <x:f t="shared" si="54"/>
        <x:v>135B</x:v>
      </x:c>
      <x:c r="AM571" s="81" t="str">
        <x:f t="shared" si="55"/>
        <x:v/>
      </x:c>
      <x:c r="AN571" s="81" t="str">
        <x:f t="shared" si="56"/>
        <x:v/>
      </x:c>
      <x:c r="AO571" s="81" t="str">
        <x:f t="shared" si="57"/>
        <x:v/>
      </x:c>
      <x:c r="AP571" s="81" t="str">
        <x:f t="shared" si="58"/>
        <x:v/>
      </x:c>
      <x:c r="AQ571" s="81" t="str">
        <x:f t="shared" si="59"/>
        <x:v/>
      </x:c>
    </x:row>
    <x:row r="572" spans="1:43">
      <x:c r="A572">
        <x:v>56600</x:v>
      </x:c>
      <x:c r="B572">
        <x:v>135</x:v>
      </x:c>
      <x:c r="C572">
        <x:v>0.683333333333333</x:v>
      </x:c>
      <x:c r="D572">
        <x:v>1</x:v>
      </x:c>
      <x:c r="AG572" s="80">
        <x:v>2</x:v>
      </x:c>
      <x:c r="AL572" s="81" t="str">
        <x:f t="shared" si="54"/>
        <x:v>135B</x:v>
      </x:c>
      <x:c r="AM572" s="81" t="str">
        <x:f t="shared" si="55"/>
        <x:v/>
      </x:c>
      <x:c r="AN572" s="81" t="str">
        <x:f t="shared" si="56"/>
        <x:v/>
      </x:c>
      <x:c r="AO572" s="81" t="str">
        <x:f t="shared" si="57"/>
        <x:v/>
      </x:c>
      <x:c r="AP572" s="81" t="str">
        <x:f t="shared" si="58"/>
        <x:v/>
      </x:c>
      <x:c r="AQ572" s="81" t="str">
        <x:f t="shared" si="59"/>
        <x:v/>
      </x:c>
    </x:row>
    <x:row r="573" spans="1:43">
      <x:c r="A573">
        <x:v>56700</x:v>
      </x:c>
      <x:c r="B573">
        <x:v>135</x:v>
      </x:c>
      <x:c r="C573">
        <x:v>0.833333333333333</x:v>
      </x:c>
      <x:c r="I573" t="s">
        <x:v>215</x:v>
      </x:c>
      <x:c r="K573" t="s">
        <x:v>216</x:v>
      </x:c>
      <x:c r="AG573" s="80">
        <x:v>2</x:v>
      </x:c>
      <x:c r="AL573" s="81">
        <x:f t="shared" si="54"/>
        <x:v>135</x:v>
      </x:c>
      <x:c r="AM573" s="81" t="str">
        <x:f t="shared" si="55"/>
        <x:v/>
      </x:c>
      <x:c r="AN573" s="81" t="str">
        <x:f t="shared" si="56"/>
        <x:v/>
      </x:c>
      <x:c r="AO573" s="81" t="str">
        <x:f t="shared" si="57"/>
        <x:v/>
      </x:c>
      <x:c r="AP573" s="81" t="str">
        <x:f t="shared" si="58"/>
        <x:v/>
      </x:c>
      <x:c r="AQ573" s="81" t="str">
        <x:f t="shared" si="59"/>
        <x:v/>
      </x:c>
    </x:row>
    <x:row r="574" spans="1:43">
      <x:c r="A574">
        <x:v>56800</x:v>
      </x:c>
      <x:c r="B574">
        <x:v>136</x:v>
      </x:c>
      <x:c r="C574">
        <x:v>7.93333333333333</x:v>
      </x:c>
      <x:c r="G574">
        <x:v>3</x:v>
      </x:c>
      <x:c r="I574" t="s">
        <x:v>100</x:v>
      </x:c>
      <x:c r="AL574" s="81">
        <x:f t="shared" si="54"/>
        <x:v>136</x:v>
      </x:c>
      <x:c r="AM574" s="81" t="str">
        <x:f t="shared" si="55"/>
        <x:v/>
      </x:c>
      <x:c r="AN574" s="81" t="str">
        <x:f t="shared" si="56"/>
        <x:v/>
      </x:c>
      <x:c r="AO574" s="81" t="str">
        <x:f t="shared" si="57"/>
        <x:v/>
      </x:c>
      <x:c r="AP574" s="81" t="str">
        <x:f t="shared" si="58"/>
        <x:v/>
      </x:c>
      <x:c r="AQ574" s="81" t="str">
        <x:f t="shared" si="59"/>
        <x:v/>
      </x:c>
    </x:row>
    <x:row r="575" spans="1:43">
      <x:c r="A575">
        <x:v>56900</x:v>
      </x:c>
      <x:c r="B575">
        <x:v>136</x:v>
      </x:c>
      <x:c r="C575">
        <x:v>8.13333333333333</x:v>
      </x:c>
      <x:c r="G575">
        <x:v>1</x:v>
      </x:c>
      <x:c r="I575" t="s">
        <x:v>201</x:v>
      </x:c>
      <x:c r="AL575" s="81">
        <x:f t="shared" si="54"/>
        <x:v>136</x:v>
      </x:c>
      <x:c r="AM575" s="81" t="str">
        <x:f t="shared" si="55"/>
        <x:v/>
      </x:c>
      <x:c r="AN575" s="81" t="str">
        <x:f t="shared" si="56"/>
        <x:v/>
      </x:c>
      <x:c r="AO575" s="81" t="str">
        <x:f t="shared" si="57"/>
        <x:v/>
      </x:c>
      <x:c r="AP575" s="81" t="str">
        <x:f t="shared" si="58"/>
        <x:v/>
      </x:c>
      <x:c r="AQ575" s="81" t="str">
        <x:f t="shared" si="59"/>
        <x:v/>
      </x:c>
    </x:row>
    <x:row r="576" spans="1:43">
      <x:c r="A576">
        <x:v>57000</x:v>
      </x:c>
      <x:c r="B576">
        <x:v>136</x:v>
      </x:c>
      <x:c r="C576">
        <x:v>8.33333333333333</x:v>
      </x:c>
      <x:c r="G576">
        <x:v>1</x:v>
      </x:c>
      <x:c r="I576" t="s">
        <x:v>165</x:v>
      </x:c>
      <x:c r="AL576" s="81">
        <x:f t="shared" si="54"/>
        <x:v>136</x:v>
      </x:c>
      <x:c r="AM576" s="81" t="str">
        <x:f t="shared" si="55"/>
        <x:v/>
      </x:c>
      <x:c r="AN576" s="81" t="str">
        <x:f t="shared" si="56"/>
        <x:v/>
      </x:c>
      <x:c r="AO576" s="81" t="str">
        <x:f t="shared" si="57"/>
        <x:v/>
      </x:c>
      <x:c r="AP576" s="81" t="str">
        <x:f t="shared" si="58"/>
        <x:v/>
      </x:c>
      <x:c r="AQ576" s="81" t="str">
        <x:f t="shared" si="59"/>
        <x:v/>
      </x:c>
    </x:row>
    <x:row r="577" spans="1:43">
      <x:c r="A577">
        <x:v>57100</x:v>
      </x:c>
      <x:c r="B577">
        <x:v>136</x:v>
      </x:c>
      <x:c r="C577">
        <x:v>8.53333333333333</x:v>
      </x:c>
      <x:c r="G577">
        <x:v>1</x:v>
      </x:c>
      <x:c r="I577" t="s">
        <x:v>104</x:v>
      </x:c>
      <x:c r="AL577" s="81">
        <x:f t="shared" si="54"/>
        <x:v>136</x:v>
      </x:c>
      <x:c r="AM577" s="81" t="str">
        <x:f t="shared" si="55"/>
        <x:v/>
      </x:c>
      <x:c r="AN577" s="81" t="str">
        <x:f t="shared" si="56"/>
        <x:v/>
      </x:c>
      <x:c r="AO577" s="81" t="str">
        <x:f t="shared" si="57"/>
        <x:v/>
      </x:c>
      <x:c r="AP577" s="81" t="str">
        <x:f t="shared" si="58"/>
        <x:v/>
      </x:c>
      <x:c r="AQ577" s="81" t="str">
        <x:f t="shared" si="59"/>
        <x:v/>
      </x:c>
    </x:row>
    <x:row r="578" spans="1:43">
      <x:c r="A578">
        <x:v>57200</x:v>
      </x:c>
      <x:c r="B578">
        <x:v>136</x:v>
      </x:c>
      <x:c r="C578">
        <x:v>8.73333333333333</x:v>
      </x:c>
      <x:c r="G578">
        <x:v>3</x:v>
      </x:c>
      <x:c r="I578" t="s">
        <x:v>100</x:v>
      </x:c>
      <x:c r="AL578" s="81">
        <x:f t="shared" si="54"/>
        <x:v>136</x:v>
      </x:c>
      <x:c r="AM578" s="81" t="str">
        <x:f t="shared" si="55"/>
        <x:v/>
      </x:c>
      <x:c r="AN578" s="81" t="str">
        <x:f t="shared" si="56"/>
        <x:v/>
      </x:c>
      <x:c r="AO578" s="81" t="str">
        <x:f t="shared" si="57"/>
        <x:v/>
      </x:c>
      <x:c r="AP578" s="81" t="str">
        <x:f t="shared" si="58"/>
        <x:v/>
      </x:c>
      <x:c r="AQ578" s="81" t="str">
        <x:f t="shared" si="59"/>
        <x:v/>
      </x:c>
    </x:row>
    <x:row r="579" spans="1:43">
      <x:c r="A579">
        <x:v>57300</x:v>
      </x:c>
      <x:c r="B579">
        <x:v>136</x:v>
      </x:c>
      <x:c r="C579">
        <x:v>8.93333333333333</x:v>
      </x:c>
      <x:c r="G579">
        <x:v>2</x:v>
      </x:c>
      <x:c r="I579" t="s">
        <x:v>201</x:v>
      </x:c>
      <x:c r="AL579" s="81">
        <x:f t="shared" si="54"/>
        <x:v>136</x:v>
      </x:c>
      <x:c r="AM579" s="81" t="str">
        <x:f t="shared" si="55"/>
        <x:v/>
      </x:c>
      <x:c r="AN579" s="81" t="str">
        <x:f t="shared" si="56"/>
        <x:v/>
      </x:c>
      <x:c r="AO579" s="81" t="str">
        <x:f t="shared" si="57"/>
        <x:v/>
      </x:c>
      <x:c r="AP579" s="81" t="str">
        <x:f t="shared" si="58"/>
        <x:v/>
      </x:c>
      <x:c r="AQ579" s="81" t="str">
        <x:f t="shared" si="59"/>
        <x:v/>
      </x:c>
    </x:row>
    <x:row r="580" spans="1:43">
      <x:c r="A580">
        <x:v>57400</x:v>
      </x:c>
      <x:c r="B580">
        <x:v>136</x:v>
      </x:c>
      <x:c r="C580">
        <x:v>9.13333333333333</x:v>
      </x:c>
      <x:c r="G580">
        <x:v>3</x:v>
      </x:c>
      <x:c r="I580" t="s">
        <x:v>165</x:v>
      </x:c>
      <x:c r="AL580" s="81">
        <x:f t="shared" si="54"/>
        <x:v>136</x:v>
      </x:c>
      <x:c r="AM580" s="81" t="str">
        <x:f t="shared" si="55"/>
        <x:v/>
      </x:c>
      <x:c r="AN580" s="81" t="str">
        <x:f t="shared" si="56"/>
        <x:v/>
      </x:c>
      <x:c r="AO580" s="81" t="str">
        <x:f t="shared" si="57"/>
        <x:v/>
      </x:c>
      <x:c r="AP580" s="81" t="str">
        <x:f t="shared" si="58"/>
        <x:v/>
      </x:c>
      <x:c r="AQ580" s="81" t="str">
        <x:f t="shared" si="59"/>
        <x:v/>
      </x:c>
    </x:row>
    <x:row r="581" spans="1:43">
      <x:c r="A581">
        <x:v>57500</x:v>
      </x:c>
      <x:c r="B581">
        <x:v>136</x:v>
      </x:c>
      <x:c r="C581">
        <x:v>9.33333333333333</x:v>
      </x:c>
      <x:c r="G581">
        <x:v>2</x:v>
      </x:c>
      <x:c r="I581" t="s">
        <x:v>104</x:v>
      </x:c>
      <x:c r="AL581" s="81">
        <x:f t="shared" si="54"/>
        <x:v>136</x:v>
      </x:c>
      <x:c r="AM581" s="81" t="str">
        <x:f t="shared" si="55"/>
        <x:v/>
      </x:c>
      <x:c r="AN581" s="81" t="str">
        <x:f t="shared" si="56"/>
        <x:v/>
      </x:c>
      <x:c r="AO581" s="81" t="str">
        <x:f t="shared" si="57"/>
        <x:v/>
      </x:c>
      <x:c r="AP581" s="81" t="str">
        <x:f t="shared" si="58"/>
        <x:v/>
      </x:c>
      <x:c r="AQ581" s="81" t="str">
        <x:f t="shared" si="59"/>
        <x:v/>
      </x:c>
    </x:row>
    <x:row r="582" spans="1:43">
      <x:c r="A582">
        <x:v>57600</x:v>
      </x:c>
      <x:c r="B582">
        <x:v>136</x:v>
      </x:c>
      <x:c r="C582">
        <x:v>9.86666666666667</x:v>
      </x:c>
      <x:c r="G582">
        <x:v>1</x:v>
      </x:c>
      <x:c r="I582" t="s">
        <x:v>102</x:v>
      </x:c>
      <x:c r="AL582" s="81">
        <x:f t="shared" si="54"/>
        <x:v>136</x:v>
      </x:c>
      <x:c r="AM582" s="81" t="str">
        <x:f t="shared" si="55"/>
        <x:v/>
      </x:c>
      <x:c r="AN582" s="81" t="str">
        <x:f t="shared" si="56"/>
        <x:v/>
      </x:c>
      <x:c r="AO582" s="81" t="str">
        <x:f t="shared" si="57"/>
        <x:v/>
      </x:c>
      <x:c r="AP582" s="81" t="str">
        <x:f t="shared" si="58"/>
        <x:v/>
      </x:c>
      <x:c r="AQ582" s="81" t="str">
        <x:f t="shared" si="59"/>
        <x:v/>
      </x:c>
    </x:row>
    <x:row r="583" spans="1:43">
      <x:c r="A583">
        <x:v>57700</x:v>
      </x:c>
      <x:c r="B583">
        <x:v>137</x:v>
      </x:c>
      <x:c r="C583" s="100">
        <x:v>2</x:v>
      </x:c>
      <x:c r="I583" t="s">
        <x:v>100</x:v>
      </x:c>
      <x:c r="K583" t="s">
        <x:v>217</x:v>
      </x:c>
      <x:c r="S583" t="s">
        <x:v>218</x:v>
      </x:c>
      <x:c r="AL583" s="81">
        <x:f t="shared" si="54"/>
        <x:v>137</x:v>
      </x:c>
      <x:c r="AM583" s="81" t="str">
        <x:f t="shared" si="55"/>
        <x:v/>
      </x:c>
      <x:c r="AN583" s="81" t="str">
        <x:f t="shared" si="56"/>
        <x:v/>
      </x:c>
      <x:c r="AO583" s="81" t="str">
        <x:f t="shared" si="57"/>
        <x:v/>
      </x:c>
      <x:c r="AP583" s="81" t="str">
        <x:f t="shared" si="58"/>
        <x:v/>
      </x:c>
      <x:c r="AQ583" s="81" t="str">
        <x:f t="shared" si="59"/>
        <x:v/>
      </x:c>
    </x:row>
    <x:row r="584" spans="1:43">
      <x:c r="A584">
        <x:v>57800</x:v>
      </x:c>
      <x:c r="B584">
        <x:v>138</x:v>
      </x:c>
      <x:c r="C584">
        <x:v>0.433333333333333</x:v>
      </x:c>
      <x:c r="I584" t="s">
        <x:v>100</x:v>
      </x:c>
      <x:c r="K584" t="s">
        <x:v>171</x:v>
      </x:c>
      <x:c r="M584">
        <x:v>231</x:v>
      </x:c>
      <x:c r="O584" s="103" t="s">
        <x:v>101</x:v>
      </x:c>
      <x:c r="U584">
        <x:v>439</x:v>
      </x:c>
      <x:c r="V584">
        <x:v>0.2</x:v>
      </x:c>
      <x:c r="W584" s="85" t="s">
        <x:v>131</x:v>
      </x:c>
      <x:c r="X584">
        <x:v>4</x:v>
      </x:c>
      <x:c r="Y584">
        <x:v>0</x:v>
      </x:c>
      <x:c r="Z584" t="s">
        <x:v>115</x:v>
      </x:c>
      <x:c r="AA584">
        <x:v>25</x:v>
      </x:c>
      <x:c r="AD584" t="s">
        <x:v>116</x:v>
      </x:c>
      <x:c r="AG584" s="80">
        <x:v>2</x:v>
      </x:c>
      <x:c r="AL584" s="81">
        <x:f t="shared" si="54"/>
        <x:v>138</x:v>
      </x:c>
      <x:c r="AM584" s="81" t="str">
        <x:f t="shared" si="55"/>
        <x:v/>
      </x:c>
      <x:c r="AN584" s="81" t="str">
        <x:f t="shared" si="56"/>
        <x:v/>
      </x:c>
      <x:c r="AO584" s="81" t="str">
        <x:f t="shared" si="57"/>
        <x:v/>
      </x:c>
      <x:c r="AP584" s="81" t="str">
        <x:f t="shared" si="58"/>
        <x:v/>
      </x:c>
      <x:c r="AQ584" s="81" t="str">
        <x:f t="shared" si="59"/>
        <x:v/>
      </x:c>
    </x:row>
    <x:row r="585" spans="1:43">
      <x:c r="A585">
        <x:v>57900</x:v>
      </x:c>
      <x:c r="B585">
        <x:v>139</x:v>
      </x:c>
      <x:c r="C585">
        <x:v>0.633333333333333</x:v>
      </x:c>
      <x:c r="G585">
        <x:v>1</x:v>
      </x:c>
      <x:c r="I585" t="s">
        <x:v>103</x:v>
      </x:c>
      <x:c r="K585" t="s">
        <x:v>133</x:v>
      </x:c>
      <x:c r="M585">
        <x:v>229</x:v>
      </x:c>
      <x:c r="O585" t="s">
        <x:v>101</x:v>
      </x:c>
      <x:c r="AG585" s="80">
        <x:v>1</x:v>
      </x:c>
      <x:c r="AL585" s="81">
        <x:f t="shared" si="54"/>
        <x:v>139</x:v>
      </x:c>
      <x:c r="AM585" s="81" t="str">
        <x:f t="shared" si="55"/>
        <x:v/>
      </x:c>
      <x:c r="AN585" s="81" t="str">
        <x:f t="shared" si="56"/>
        <x:v/>
      </x:c>
      <x:c r="AO585" s="81" t="str">
        <x:f t="shared" si="57"/>
        <x:v/>
      </x:c>
      <x:c r="AP585" s="81" t="str">
        <x:f t="shared" si="58"/>
        <x:v/>
      </x:c>
      <x:c r="AQ585" s="81" t="str">
        <x:f t="shared" si="59"/>
        <x:v/>
      </x:c>
    </x:row>
    <x:row r="586" spans="1:43">
      <x:c r="A586">
        <x:v>58000</x:v>
      </x:c>
      <x:c r="B586">
        <x:v>139</x:v>
      </x:c>
      <x:c r="C586">
        <x:v>1.15</x:v>
      </x:c>
      <x:c r="G586">
        <x:v>1</x:v>
      </x:c>
      <x:c r="I586" t="s">
        <x:v>104</x:v>
      </x:c>
      <x:c r="K586" t="s">
        <x:v>133</x:v>
      </x:c>
      <x:c r="M586">
        <x:v>229</x:v>
      </x:c>
      <x:c r="O586" t="s">
        <x:v>101</x:v>
      </x:c>
      <x:c r="AG586" s="80">
        <x:v>1</x:v>
      </x:c>
      <x:c r="AL586" s="81">
        <x:f t="shared" si="54"/>
        <x:v>139</x:v>
      </x:c>
      <x:c r="AM586" s="81" t="str">
        <x:f t="shared" ref="AM586:AM649" si="60">IF($F$7=2,$B$7,"")</x:f>
        <x:v/>
      </x:c>
      <x:c r="AN586" s="81" t="str">
        <x:f t="shared" ref="AN586:AN649" si="61">IF($F$7=3,$B$7,"")</x:f>
        <x:v/>
      </x:c>
      <x:c r="AO586" s="81" t="str">
        <x:f t="shared" ref="AO586:AO649" si="62">IF($F$7=4,$B$7,"")</x:f>
        <x:v/>
      </x:c>
      <x:c r="AP586" s="81" t="str">
        <x:f t="shared" ref="AP586:AP649" si="63">IF($F$7=5,$B$7,"")</x:f>
        <x:v/>
      </x:c>
      <x:c r="AQ586" s="81" t="str">
        <x:f t="shared" ref="AQ586:AQ649" si="64">IF($F$7=6,$B$7,"")</x:f>
        <x:v/>
      </x:c>
    </x:row>
    <x:row r="587" spans="1:43">
      <x:c r="A587">
        <x:v>58100</x:v>
      </x:c>
      <x:c r="B587">
        <x:v>139</x:v>
      </x:c>
      <x:c r="C587">
        <x:v>1.73333333333333</x:v>
      </x:c>
      <x:c r="G587">
        <x:v>2</x:v>
      </x:c>
      <x:c r="I587" t="s">
        <x:v>100</x:v>
      </x:c>
      <x:c r="K587" t="s">
        <x:v>133</x:v>
      </x:c>
      <x:c r="M587">
        <x:v>229</x:v>
      </x:c>
      <x:c r="O587" t="s">
        <x:v>101</x:v>
      </x:c>
      <x:c r="AG587" s="80">
        <x:v>1</x:v>
      </x:c>
      <x:c r="AL587" s="81">
        <x:f t="shared" ref="AL587:AL650" si="65">IF(ISBLANK(D587),B587,B587&amp;"B")</x:f>
        <x:v>139</x:v>
      </x:c>
      <x:c r="AM587" s="81" t="str">
        <x:f t="shared" si="60"/>
        <x:v/>
      </x:c>
      <x:c r="AN587" s="81" t="str">
        <x:f t="shared" si="61"/>
        <x:v/>
      </x:c>
      <x:c r="AO587" s="81" t="str">
        <x:f t="shared" si="62"/>
        <x:v/>
      </x:c>
      <x:c r="AP587" s="81" t="str">
        <x:f t="shared" si="63"/>
        <x:v/>
      </x:c>
      <x:c r="AQ587" s="81" t="str">
        <x:f t="shared" si="64"/>
        <x:v/>
      </x:c>
    </x:row>
    <x:row r="588" spans="1:43">
      <x:c r="A588">
        <x:v>58200</x:v>
      </x:c>
      <x:c r="B588">
        <x:v>140</x:v>
      </x:c>
      <x:c r="C588">
        <x:v>1.1</x:v>
      </x:c>
      <x:c r="I588" t="s">
        <x:v>100</x:v>
      </x:c>
      <x:c r="K588" t="s">
        <x:v>171</x:v>
      </x:c>
      <x:c r="M588">
        <x:v>121</x:v>
      </x:c>
      <x:c r="O588" t="s">
        <x:v>116</x:v>
      </x:c>
      <x:c r="AG588" s="80">
        <x:v>1</x:v>
      </x:c>
      <x:c r="AL588" s="81">
        <x:f t="shared" si="65"/>
        <x:v>140</x:v>
      </x:c>
      <x:c r="AM588" s="81" t="str">
        <x:f t="shared" si="60"/>
        <x:v/>
      </x:c>
      <x:c r="AN588" s="81" t="str">
        <x:f t="shared" si="61"/>
        <x:v/>
      </x:c>
      <x:c r="AO588" s="81" t="str">
        <x:f t="shared" si="62"/>
        <x:v/>
      </x:c>
      <x:c r="AP588" s="81" t="str">
        <x:f t="shared" si="63"/>
        <x:v/>
      </x:c>
      <x:c r="AQ588" s="81" t="str">
        <x:f t="shared" si="64"/>
        <x:v/>
      </x:c>
    </x:row>
    <x:row r="589" spans="1:43">
      <x:c r="A589">
        <x:v>58300</x:v>
      </x:c>
      <x:c r="B589">
        <x:v>141</x:v>
      </x:c>
      <x:c r="C589">
        <x:v>1.23333333333333</x:v>
      </x:c>
      <x:c r="I589" t="s">
        <x:v>100</x:v>
      </x:c>
      <x:c r="K589" t="s">
        <x:v>171</x:v>
      </x:c>
      <x:c r="AG589" s="80">
        <x:v>2</x:v>
      </x:c>
      <x:c r="AL589" s="81">
        <x:f t="shared" si="65"/>
        <x:v>141</x:v>
      </x:c>
      <x:c r="AM589" s="81" t="str">
        <x:f t="shared" si="60"/>
        <x:v/>
      </x:c>
      <x:c r="AN589" s="81" t="str">
        <x:f t="shared" si="61"/>
        <x:v/>
      </x:c>
      <x:c r="AO589" s="81" t="str">
        <x:f t="shared" si="62"/>
        <x:v/>
      </x:c>
      <x:c r="AP589" s="81" t="str">
        <x:f t="shared" si="63"/>
        <x:v/>
      </x:c>
      <x:c r="AQ589" s="81" t="str">
        <x:f t="shared" si="64"/>
        <x:v/>
      </x:c>
    </x:row>
    <x:row r="590" spans="1:43">
      <x:c r="A590">
        <x:v>58400</x:v>
      </x:c>
      <x:c r="B590">
        <x:v>142</x:v>
      </x:c>
      <x:c r="C590">
        <x:v>0.24</x:v>
      </x:c>
      <x:c r="G590">
        <x:v>1</x:v>
      </x:c>
      <x:c r="I590" t="s">
        <x:v>100</x:v>
      </x:c>
      <x:c r="K590" t="s">
        <x:v>133</x:v>
      </x:c>
      <x:c r="M590">
        <x:v>232</x:v>
      </x:c>
      <x:c r="O590" t="s">
        <x:v>101</x:v>
      </x:c>
      <x:c r="AL590" s="81">
        <x:f t="shared" si="65"/>
        <x:v>142</x:v>
      </x:c>
      <x:c r="AM590" s="81" t="str">
        <x:f t="shared" si="60"/>
        <x:v/>
      </x:c>
      <x:c r="AN590" s="81" t="str">
        <x:f t="shared" si="61"/>
        <x:v/>
      </x:c>
      <x:c r="AO590" s="81" t="str">
        <x:f t="shared" si="62"/>
        <x:v/>
      </x:c>
      <x:c r="AP590" s="81" t="str">
        <x:f t="shared" si="63"/>
        <x:v/>
      </x:c>
      <x:c r="AQ590" s="81" t="str">
        <x:f t="shared" si="64"/>
        <x:v/>
      </x:c>
    </x:row>
    <x:row r="591" spans="1:43">
      <x:c r="A591">
        <x:v>58500</x:v>
      </x:c>
      <x:c r="B591">
        <x:v>142</x:v>
      </x:c>
      <x:c r="C591">
        <x:v>0.71</x:v>
      </x:c>
      <x:c r="G591">
        <x:v>1</x:v>
      </x:c>
      <x:c r="I591" t="s">
        <x:v>102</x:v>
      </x:c>
      <x:c r="K591" t="s">
        <x:v>133</x:v>
      </x:c>
      <x:c r="M591">
        <x:v>232</x:v>
      </x:c>
      <x:c r="O591" t="s">
        <x:v>101</x:v>
      </x:c>
      <x:c r="AL591" s="81">
        <x:f t="shared" si="65"/>
        <x:v>142</x:v>
      </x:c>
      <x:c r="AM591" s="81" t="str">
        <x:f t="shared" si="60"/>
        <x:v/>
      </x:c>
      <x:c r="AN591" s="81" t="str">
        <x:f t="shared" si="61"/>
        <x:v/>
      </x:c>
      <x:c r="AO591" s="81" t="str">
        <x:f t="shared" si="62"/>
        <x:v/>
      </x:c>
      <x:c r="AP591" s="81" t="str">
        <x:f t="shared" si="63"/>
        <x:v/>
      </x:c>
      <x:c r="AQ591" s="81" t="str">
        <x:f t="shared" si="64"/>
        <x:v/>
      </x:c>
    </x:row>
    <x:row r="592" spans="1:43">
      <x:c r="A592">
        <x:v>58600</x:v>
      </x:c>
      <x:c r="B592">
        <x:v>143</x:v>
      </x:c>
      <x:c r="C592">
        <x:v>0.255</x:v>
      </x:c>
      <x:c r="G592">
        <x:v>1</x:v>
      </x:c>
      <x:c r="I592" t="s">
        <x:v>102</x:v>
      </x:c>
      <x:c r="K592" t="s">
        <x:v>133</x:v>
      </x:c>
      <x:c r="M592">
        <x:v>232</x:v>
      </x:c>
      <x:c r="O592" t="s">
        <x:v>101</x:v>
      </x:c>
      <x:c r="AL592" s="81">
        <x:f t="shared" si="65"/>
        <x:v>143</x:v>
      </x:c>
      <x:c r="AM592" s="81" t="str">
        <x:f t="shared" si="60"/>
        <x:v/>
      </x:c>
      <x:c r="AN592" s="81" t="str">
        <x:f t="shared" si="61"/>
        <x:v/>
      </x:c>
      <x:c r="AO592" s="81" t="str">
        <x:f t="shared" si="62"/>
        <x:v/>
      </x:c>
      <x:c r="AP592" s="81" t="str">
        <x:f t="shared" si="63"/>
        <x:v/>
      </x:c>
      <x:c r="AQ592" s="81" t="str">
        <x:f t="shared" si="64"/>
        <x:v/>
      </x:c>
    </x:row>
    <x:row r="593" spans="1:43">
      <x:c r="A593">
        <x:v>58700</x:v>
      </x:c>
      <x:c r="B593">
        <x:v>143</x:v>
      </x:c>
      <x:c r="C593">
        <x:v>0.768</x:v>
      </x:c>
      <x:c r="G593">
        <x:v>2</x:v>
      </x:c>
      <x:c r="I593" t="s">
        <x:v>100</x:v>
      </x:c>
      <x:c r="K593" t="s">
        <x:v>171</x:v>
      </x:c>
      <x:c r="M593">
        <x:v>232</x:v>
      </x:c>
      <x:c r="O593" t="s">
        <x:v>101</x:v>
      </x:c>
      <x:c r="AL593" s="81">
        <x:f t="shared" si="65"/>
        <x:v>143</x:v>
      </x:c>
      <x:c r="AM593" s="81" t="str">
        <x:f t="shared" si="60"/>
        <x:v/>
      </x:c>
      <x:c r="AN593" s="81" t="str">
        <x:f t="shared" si="61"/>
        <x:v/>
      </x:c>
      <x:c r="AO593" s="81" t="str">
        <x:f t="shared" si="62"/>
        <x:v/>
      </x:c>
      <x:c r="AP593" s="81" t="str">
        <x:f t="shared" si="63"/>
        <x:v/>
      </x:c>
      <x:c r="AQ593" s="81" t="str">
        <x:f t="shared" si="64"/>
        <x:v/>
      </x:c>
    </x:row>
    <x:row r="594" spans="1:43">
      <x:c r="A594">
        <x:v>58800</x:v>
      </x:c>
      <x:c r="B594">
        <x:v>144</x:v>
      </x:c>
      <x:c r="C594">
        <x:v>2.13333333333333</x:v>
      </x:c>
      <x:c r="G594">
        <x:v>3</x:v>
      </x:c>
      <x:c r="I594" t="s">
        <x:v>100</x:v>
      </x:c>
      <x:c r="K594" t="s">
        <x:v>171</x:v>
      </x:c>
      <x:c r="M594">
        <x:v>232</x:v>
      </x:c>
      <x:c r="O594" t="s">
        <x:v>101</x:v>
      </x:c>
      <x:c r="AL594" s="81">
        <x:f t="shared" si="65"/>
        <x:v>144</x:v>
      </x:c>
      <x:c r="AM594" s="81" t="str">
        <x:f t="shared" si="60"/>
        <x:v/>
      </x:c>
      <x:c r="AN594" s="81" t="str">
        <x:f t="shared" si="61"/>
        <x:v/>
      </x:c>
      <x:c r="AO594" s="81" t="str">
        <x:f t="shared" si="62"/>
        <x:v/>
      </x:c>
      <x:c r="AP594" s="81" t="str">
        <x:f t="shared" si="63"/>
        <x:v/>
      </x:c>
      <x:c r="AQ594" s="81" t="str">
        <x:f t="shared" si="64"/>
        <x:v/>
      </x:c>
    </x:row>
    <x:row r="595" spans="1:43">
      <x:c r="A595">
        <x:v>58900</x:v>
      </x:c>
      <x:c r="B595">
        <x:v>144</x:v>
      </x:c>
      <x:c r="C595">
        <x:v>3.1</x:v>
      </x:c>
      <x:c r="G595">
        <x:v>3</x:v>
      </x:c>
      <x:c r="I595" t="s">
        <x:v>102</x:v>
      </x:c>
      <x:c r="K595" t="s">
        <x:v>171</x:v>
      </x:c>
      <x:c r="M595">
        <x:v>232</x:v>
      </x:c>
      <x:c r="O595" t="s">
        <x:v>101</x:v>
      </x:c>
      <x:c r="AL595" s="81">
        <x:f t="shared" si="65"/>
        <x:v>144</x:v>
      </x:c>
      <x:c r="AM595" s="81" t="str">
        <x:f t="shared" si="60"/>
        <x:v/>
      </x:c>
      <x:c r="AN595" s="81" t="str">
        <x:f t="shared" si="61"/>
        <x:v/>
      </x:c>
      <x:c r="AO595" s="81" t="str">
        <x:f t="shared" si="62"/>
        <x:v/>
      </x:c>
      <x:c r="AP595" s="81" t="str">
        <x:f t="shared" si="63"/>
        <x:v/>
      </x:c>
      <x:c r="AQ595" s="81" t="str">
        <x:f t="shared" si="64"/>
        <x:v/>
      </x:c>
    </x:row>
    <x:row r="596" spans="1:43">
      <x:c r="A596">
        <x:v>59000</x:v>
      </x:c>
      <x:c r="B596">
        <x:v>144</x:v>
      </x:c>
      <x:c r="C596">
        <x:v>3.66666666666667</x:v>
      </x:c>
      <x:c r="G596">
        <x:v>4</x:v>
      </x:c>
      <x:c r="I596" t="s">
        <x:v>112</x:v>
      </x:c>
      <x:c r="K596" t="s">
        <x:v>171</x:v>
      </x:c>
      <x:c r="M596">
        <x:v>232</x:v>
      </x:c>
      <x:c r="O596" t="s">
        <x:v>101</x:v>
      </x:c>
      <x:c r="AL596" s="81">
        <x:f t="shared" si="65"/>
        <x:v>144</x:v>
      </x:c>
      <x:c r="AM596" s="81" t="str">
        <x:f t="shared" si="60"/>
        <x:v/>
      </x:c>
      <x:c r="AN596" s="81" t="str">
        <x:f t="shared" si="61"/>
        <x:v/>
      </x:c>
      <x:c r="AO596" s="81" t="str">
        <x:f t="shared" si="62"/>
        <x:v/>
      </x:c>
      <x:c r="AP596" s="81" t="str">
        <x:f t="shared" si="63"/>
        <x:v/>
      </x:c>
      <x:c r="AQ596" s="81" t="str">
        <x:f t="shared" si="64"/>
        <x:v/>
      </x:c>
    </x:row>
    <x:row r="597" spans="1:43">
      <x:c r="A597">
        <x:v>59100</x:v>
      </x:c>
      <x:c r="B597">
        <x:v>145</x:v>
      </x:c>
      <x:c r="C597">
        <x:v>3.43333333333333</x:v>
      </x:c>
      <x:c r="G597">
        <x:v>2</x:v>
      </x:c>
      <x:c r="I597" t="s">
        <x:v>100</x:v>
      </x:c>
      <x:c r="K597" t="s">
        <x:v>133</x:v>
      </x:c>
      <x:c r="M597">
        <x:v>232</x:v>
      </x:c>
      <x:c r="O597" t="s">
        <x:v>101</x:v>
      </x:c>
      <x:c r="AL597" s="81">
        <x:f t="shared" si="65"/>
        <x:v>145</x:v>
      </x:c>
      <x:c r="AM597" s="81" t="str">
        <x:f t="shared" si="60"/>
        <x:v/>
      </x:c>
      <x:c r="AN597" s="81" t="str">
        <x:f t="shared" si="61"/>
        <x:v/>
      </x:c>
      <x:c r="AO597" s="81" t="str">
        <x:f t="shared" si="62"/>
        <x:v/>
      </x:c>
      <x:c r="AP597" s="81" t="str">
        <x:f t="shared" si="63"/>
        <x:v/>
      </x:c>
      <x:c r="AQ597" s="81" t="str">
        <x:f t="shared" si="64"/>
        <x:v/>
      </x:c>
    </x:row>
    <x:row r="598" spans="1:43">
      <x:c r="A598">
        <x:v>59200</x:v>
      </x:c>
      <x:c r="B598">
        <x:v>145</x:v>
      </x:c>
      <x:c r="C598">
        <x:v>3.7</x:v>
      </x:c>
      <x:c r="G598">
        <x:v>3</x:v>
      </x:c>
      <x:c r="I598" t="s">
        <x:v>102</x:v>
      </x:c>
      <x:c r="K598" t="s">
        <x:v>171</x:v>
      </x:c>
      <x:c r="M598">
        <x:v>232</x:v>
      </x:c>
      <x:c r="O598" t="s">
        <x:v>101</x:v>
      </x:c>
      <x:c r="AL598" s="81">
        <x:f t="shared" si="65"/>
        <x:v>145</x:v>
      </x:c>
      <x:c r="AM598" s="81" t="str">
        <x:f t="shared" si="60"/>
        <x:v/>
      </x:c>
      <x:c r="AN598" s="81" t="str">
        <x:f t="shared" si="61"/>
        <x:v/>
      </x:c>
      <x:c r="AO598" s="81" t="str">
        <x:f t="shared" si="62"/>
        <x:v/>
      </x:c>
      <x:c r="AP598" s="81" t="str">
        <x:f t="shared" si="63"/>
        <x:v/>
      </x:c>
      <x:c r="AQ598" s="81" t="str">
        <x:f t="shared" si="64"/>
        <x:v/>
      </x:c>
    </x:row>
    <x:row r="599" spans="1:43">
      <x:c r="A599">
        <x:v>59300</x:v>
      </x:c>
      <x:c r="B599">
        <x:v>145</x:v>
      </x:c>
      <x:c r="C599">
        <x:v>3.83333333333333</x:v>
      </x:c>
      <x:c r="G599">
        <x:v>2</x:v>
      </x:c>
      <x:c r="I599" t="s">
        <x:v>103</x:v>
      </x:c>
      <x:c r="K599" t="s">
        <x:v>133</x:v>
      </x:c>
      <x:c r="M599">
        <x:v>232</x:v>
      </x:c>
      <x:c r="O599" t="s">
        <x:v>101</x:v>
      </x:c>
      <x:c r="AL599" s="81">
        <x:f t="shared" si="65"/>
        <x:v>145</x:v>
      </x:c>
      <x:c r="AM599" s="81" t="str">
        <x:f t="shared" si="60"/>
        <x:v/>
      </x:c>
      <x:c r="AN599" s="81" t="str">
        <x:f t="shared" si="61"/>
        <x:v/>
      </x:c>
      <x:c r="AO599" s="81" t="str">
        <x:f t="shared" si="62"/>
        <x:v/>
      </x:c>
      <x:c r="AP599" s="81" t="str">
        <x:f t="shared" si="63"/>
        <x:v/>
      </x:c>
      <x:c r="AQ599" s="81" t="str">
        <x:f t="shared" si="64"/>
        <x:v/>
      </x:c>
    </x:row>
    <x:row r="600" spans="1:43">
      <x:c r="A600">
        <x:v>59400</x:v>
      </x:c>
      <x:c r="B600">
        <x:v>145</x:v>
      </x:c>
      <x:c r="C600">
        <x:v>3.96666666666667</x:v>
      </x:c>
      <x:c r="G600">
        <x:v>3</x:v>
      </x:c>
      <x:c r="I600" t="s">
        <x:v>104</x:v>
      </x:c>
      <x:c r="K600" t="s">
        <x:v>171</x:v>
      </x:c>
      <x:c r="M600">
        <x:v>232</x:v>
      </x:c>
      <x:c r="O600" t="s">
        <x:v>101</x:v>
      </x:c>
      <x:c r="AL600" s="81">
        <x:f t="shared" si="65"/>
        <x:v>145</x:v>
      </x:c>
      <x:c r="AM600" s="81" t="str">
        <x:f t="shared" si="60"/>
        <x:v/>
      </x:c>
      <x:c r="AN600" s="81" t="str">
        <x:f t="shared" si="61"/>
        <x:v/>
      </x:c>
      <x:c r="AO600" s="81" t="str">
        <x:f t="shared" si="62"/>
        <x:v/>
      </x:c>
      <x:c r="AP600" s="81" t="str">
        <x:f t="shared" si="63"/>
        <x:v/>
      </x:c>
      <x:c r="AQ600" s="81" t="str">
        <x:f t="shared" si="64"/>
        <x:v/>
      </x:c>
    </x:row>
    <x:row r="601" spans="1:43">
      <x:c r="A601">
        <x:v>59500</x:v>
      </x:c>
      <x:c r="B601">
        <x:v>145</x:v>
      </x:c>
      <x:c r="C601">
        <x:v>4.16666666666667</x:v>
      </x:c>
      <x:c r="G601">
        <x:v>2</x:v>
      </x:c>
      <x:c r="I601" t="s">
        <x:v>100</x:v>
      </x:c>
      <x:c r="K601" t="s">
        <x:v>133</x:v>
      </x:c>
      <x:c r="M601">
        <x:v>232</x:v>
      </x:c>
      <x:c r="O601" t="s">
        <x:v>101</x:v>
      </x:c>
      <x:c r="AL601" s="81">
        <x:f t="shared" si="65"/>
        <x:v>145</x:v>
      </x:c>
      <x:c r="AM601" s="81" t="str">
        <x:f t="shared" si="60"/>
        <x:v/>
      </x:c>
      <x:c r="AN601" s="81" t="str">
        <x:f t="shared" si="61"/>
        <x:v/>
      </x:c>
      <x:c r="AO601" s="81" t="str">
        <x:f t="shared" si="62"/>
        <x:v/>
      </x:c>
      <x:c r="AP601" s="81" t="str">
        <x:f t="shared" si="63"/>
        <x:v/>
      </x:c>
      <x:c r="AQ601" s="81" t="str">
        <x:f t="shared" si="64"/>
        <x:v/>
      </x:c>
    </x:row>
    <x:row r="602" spans="1:43">
      <x:c r="A602">
        <x:v>59600</x:v>
      </x:c>
      <x:c r="B602">
        <x:v>145</x:v>
      </x:c>
      <x:c r="C602">
        <x:v>4.23333333333333</x:v>
      </x:c>
      <x:c r="G602">
        <x:v>2</x:v>
      </x:c>
      <x:c r="I602" t="s">
        <x:v>102</x:v>
      </x:c>
      <x:c r="K602" t="s">
        <x:v>171</x:v>
      </x:c>
      <x:c r="M602">
        <x:v>232</x:v>
      </x:c>
      <x:c r="O602" t="s">
        <x:v>101</x:v>
      </x:c>
      <x:c r="AL602" s="81">
        <x:f t="shared" si="65"/>
        <x:v>145</x:v>
      </x:c>
      <x:c r="AM602" s="81" t="str">
        <x:f t="shared" si="60"/>
        <x:v/>
      </x:c>
      <x:c r="AN602" s="81" t="str">
        <x:f t="shared" si="61"/>
        <x:v/>
      </x:c>
      <x:c r="AO602" s="81" t="str">
        <x:f t="shared" si="62"/>
        <x:v/>
      </x:c>
      <x:c r="AP602" s="81" t="str">
        <x:f t="shared" si="63"/>
        <x:v/>
      </x:c>
      <x:c r="AQ602" s="81" t="str">
        <x:f t="shared" si="64"/>
        <x:v/>
      </x:c>
    </x:row>
    <x:row r="603" spans="1:43">
      <x:c r="A603">
        <x:v>59700</x:v>
      </x:c>
      <x:c r="B603">
        <x:v>145</x:v>
      </x:c>
      <x:c r="C603">
        <x:v>4.3</x:v>
      </x:c>
      <x:c r="G603">
        <x:v>2</x:v>
      </x:c>
      <x:c r="I603" t="s">
        <x:v>103</x:v>
      </x:c>
      <x:c r="K603" t="s">
        <x:v>133</x:v>
      </x:c>
      <x:c r="M603">
        <x:v>232</x:v>
      </x:c>
      <x:c r="O603" t="s">
        <x:v>101</x:v>
      </x:c>
      <x:c r="AL603" s="81">
        <x:f t="shared" si="65"/>
        <x:v>145</x:v>
      </x:c>
      <x:c r="AM603" s="81" t="str">
        <x:f t="shared" si="60"/>
        <x:v/>
      </x:c>
      <x:c r="AN603" s="81" t="str">
        <x:f t="shared" si="61"/>
        <x:v/>
      </x:c>
      <x:c r="AO603" s="81" t="str">
        <x:f t="shared" si="62"/>
        <x:v/>
      </x:c>
      <x:c r="AP603" s="81" t="str">
        <x:f t="shared" si="63"/>
        <x:v/>
      </x:c>
      <x:c r="AQ603" s="81" t="str">
        <x:f t="shared" si="64"/>
        <x:v/>
      </x:c>
    </x:row>
    <x:row r="604" spans="1:43">
      <x:c r="A604">
        <x:v>59800</x:v>
      </x:c>
      <x:c r="B604">
        <x:v>145</x:v>
      </x:c>
      <x:c r="C604">
        <x:v>4.4</x:v>
      </x:c>
      <x:c r="G604">
        <x:v>2</x:v>
      </x:c>
      <x:c r="I604" t="s">
        <x:v>104</x:v>
      </x:c>
      <x:c r="K604" t="s">
        <x:v>171</x:v>
      </x:c>
      <x:c r="M604">
        <x:v>232</x:v>
      </x:c>
      <x:c r="O604" t="s">
        <x:v>101</x:v>
      </x:c>
      <x:c r="AL604" s="81">
        <x:f t="shared" si="65"/>
        <x:v>145</x:v>
      </x:c>
      <x:c r="AM604" s="81" t="str">
        <x:f t="shared" si="60"/>
        <x:v/>
      </x:c>
      <x:c r="AN604" s="81" t="str">
        <x:f t="shared" si="61"/>
        <x:v/>
      </x:c>
      <x:c r="AO604" s="81" t="str">
        <x:f t="shared" si="62"/>
        <x:v/>
      </x:c>
      <x:c r="AP604" s="81" t="str">
        <x:f t="shared" si="63"/>
        <x:v/>
      </x:c>
      <x:c r="AQ604" s="81" t="str">
        <x:f t="shared" si="64"/>
        <x:v/>
      </x:c>
    </x:row>
    <x:row r="605" spans="1:43">
      <x:c r="A605">
        <x:v>59900</x:v>
      </x:c>
      <x:c r="B605">
        <x:v>145</x:v>
      </x:c>
      <x:c r="C605">
        <x:v>5.23333333333333</x:v>
      </x:c>
      <x:c r="G605">
        <x:v>3</x:v>
      </x:c>
      <x:c r="I605" t="s">
        <x:v>110</x:v>
      </x:c>
      <x:c r="K605" t="s">
        <x:v>133</x:v>
      </x:c>
      <x:c r="M605">
        <x:v>232</x:v>
      </x:c>
      <x:c r="O605" t="s">
        <x:v>101</x:v>
      </x:c>
      <x:c r="AL605" s="81">
        <x:f t="shared" si="65"/>
        <x:v>145</x:v>
      </x:c>
      <x:c r="AM605" s="81" t="str">
        <x:f t="shared" si="60"/>
        <x:v/>
      </x:c>
      <x:c r="AN605" s="81" t="str">
        <x:f t="shared" si="61"/>
        <x:v/>
      </x:c>
      <x:c r="AO605" s="81" t="str">
        <x:f t="shared" si="62"/>
        <x:v/>
      </x:c>
      <x:c r="AP605" s="81" t="str">
        <x:f t="shared" si="63"/>
        <x:v/>
      </x:c>
      <x:c r="AQ605" s="81" t="str">
        <x:f t="shared" si="64"/>
        <x:v/>
      </x:c>
    </x:row>
    <x:row r="606" spans="1:43">
      <x:c r="A606">
        <x:v>60000</x:v>
      </x:c>
      <x:c r="B606">
        <x:v>145</x:v>
      </x:c>
      <x:c r="C606">
        <x:v>6.13333333333333</x:v>
      </x:c>
      <x:c r="G606">
        <x:v>3</x:v>
      </x:c>
      <x:c r="I606" t="s">
        <x:v>107</x:v>
      </x:c>
      <x:c r="K606" t="s">
        <x:v>171</x:v>
      </x:c>
      <x:c r="M606">
        <x:v>232</x:v>
      </x:c>
      <x:c r="O606" t="s">
        <x:v>101</x:v>
      </x:c>
      <x:c r="AL606" s="81">
        <x:f t="shared" si="65"/>
        <x:v>145</x:v>
      </x:c>
      <x:c r="AM606" s="81" t="str">
        <x:f t="shared" si="60"/>
        <x:v/>
      </x:c>
      <x:c r="AN606" s="81" t="str">
        <x:f t="shared" si="61"/>
        <x:v/>
      </x:c>
      <x:c r="AO606" s="81" t="str">
        <x:f t="shared" si="62"/>
        <x:v/>
      </x:c>
      <x:c r="AP606" s="81" t="str">
        <x:f t="shared" si="63"/>
        <x:v/>
      </x:c>
      <x:c r="AQ606" s="81" t="str">
        <x:f t="shared" si="64"/>
        <x:v/>
      </x:c>
    </x:row>
    <x:row r="607" spans="1:43">
      <x:c r="A607">
        <x:v>60100</x:v>
      </x:c>
      <x:c r="B607">
        <x:v>145</x:v>
      </x:c>
      <x:c r="C607">
        <x:v>6.9</x:v>
      </x:c>
      <x:c r="D607">
        <x:v>1</x:v>
      </x:c>
      <x:c r="G607">
        <x:v>5</x:v>
      </x:c>
      <x:c r="H607">
        <x:v>1</x:v>
      </x:c>
      <x:c r="AL607" s="81" t="str">
        <x:f t="shared" si="65"/>
        <x:v>145B</x:v>
      </x:c>
      <x:c r="AM607" s="81" t="str">
        <x:f t="shared" si="60"/>
        <x:v/>
      </x:c>
      <x:c r="AN607" s="81" t="str">
        <x:f t="shared" si="61"/>
        <x:v/>
      </x:c>
      <x:c r="AO607" s="81" t="str">
        <x:f t="shared" si="62"/>
        <x:v/>
      </x:c>
      <x:c r="AP607" s="81" t="str">
        <x:f t="shared" si="63"/>
        <x:v/>
      </x:c>
      <x:c r="AQ607" s="81" t="str">
        <x:f t="shared" si="64"/>
        <x:v/>
      </x:c>
    </x:row>
    <x:row r="608" spans="1:43">
      <x:c r="A608">
        <x:v>60200</x:v>
      </x:c>
      <x:c r="B608">
        <x:v>146</x:v>
      </x:c>
      <x:c r="C608">
        <x:v>1.16666666666667</x:v>
      </x:c>
      <x:c r="G608">
        <x:v>1</x:v>
      </x:c>
      <x:c r="I608" t="s">
        <x:v>100</x:v>
      </x:c>
      <x:c r="K608" t="s">
        <x:v>133</x:v>
      </x:c>
      <x:c r="M608">
        <x:v>101</x:v>
      </x:c>
      <x:c r="O608" t="s">
        <x:v>101</x:v>
      </x:c>
      <x:c r="AG608" s="80">
        <x:v>1</x:v>
      </x:c>
      <x:c r="AL608" s="81">
        <x:f t="shared" si="65"/>
        <x:v>146</x:v>
      </x:c>
      <x:c r="AM608" s="81" t="str">
        <x:f t="shared" si="60"/>
        <x:v/>
      </x:c>
      <x:c r="AN608" s="81" t="str">
        <x:f t="shared" si="61"/>
        <x:v/>
      </x:c>
      <x:c r="AO608" s="81" t="str">
        <x:f t="shared" si="62"/>
        <x:v/>
      </x:c>
      <x:c r="AP608" s="81" t="str">
        <x:f t="shared" si="63"/>
        <x:v/>
      </x:c>
      <x:c r="AQ608" s="81" t="str">
        <x:f t="shared" si="64"/>
        <x:v/>
      </x:c>
    </x:row>
    <x:row r="609" spans="1:43">
      <x:c r="A609">
        <x:v>60300</x:v>
      </x:c>
      <x:c r="B609">
        <x:v>146</x:v>
      </x:c>
      <x:c r="C609">
        <x:v>1.53333333333333</x:v>
      </x:c>
      <x:c r="G609">
        <x:v>1</x:v>
      </x:c>
      <x:c r="I609" t="s">
        <x:v>102</x:v>
      </x:c>
      <x:c r="K609" t="s">
        <x:v>133</x:v>
      </x:c>
      <x:c r="M609">
        <x:v>101</x:v>
      </x:c>
      <x:c r="O609" t="s">
        <x:v>101</x:v>
      </x:c>
      <x:c r="AG609" s="80">
        <x:v>1</x:v>
      </x:c>
      <x:c r="AL609" s="81">
        <x:f t="shared" si="65"/>
        <x:v>146</x:v>
      </x:c>
      <x:c r="AM609" s="81" t="str">
        <x:f t="shared" si="60"/>
        <x:v/>
      </x:c>
      <x:c r="AN609" s="81" t="str">
        <x:f t="shared" si="61"/>
        <x:v/>
      </x:c>
      <x:c r="AO609" s="81" t="str">
        <x:f t="shared" si="62"/>
        <x:v/>
      </x:c>
      <x:c r="AP609" s="81" t="str">
        <x:f t="shared" si="63"/>
        <x:v/>
      </x:c>
      <x:c r="AQ609" s="81" t="str">
        <x:f t="shared" si="64"/>
        <x:v/>
      </x:c>
    </x:row>
    <x:row r="610" spans="1:43">
      <x:c r="A610">
        <x:v>60400</x:v>
      </x:c>
      <x:c r="B610">
        <x:v>146</x:v>
      </x:c>
      <x:c r="C610">
        <x:v>2.1</x:v>
      </x:c>
      <x:c r="G610">
        <x:v>2</x:v>
      </x:c>
      <x:c r="I610" t="s">
        <x:v>103</x:v>
      </x:c>
      <x:c r="K610" t="s">
        <x:v>219</x:v>
      </x:c>
      <x:c r="M610">
        <x:v>724</x:v>
      </x:c>
      <x:c r="O610" t="s">
        <x:v>101</x:v>
      </x:c>
      <x:c r="AG610" s="80">
        <x:v>1</x:v>
      </x:c>
      <x:c r="AL610" s="81">
        <x:f t="shared" si="65"/>
        <x:v>146</x:v>
      </x:c>
      <x:c r="AM610" s="81" t="str">
        <x:f t="shared" si="60"/>
        <x:v/>
      </x:c>
      <x:c r="AN610" s="81" t="str">
        <x:f t="shared" si="61"/>
        <x:v/>
      </x:c>
      <x:c r="AO610" s="81" t="str">
        <x:f t="shared" si="62"/>
        <x:v/>
      </x:c>
      <x:c r="AP610" s="81" t="str">
        <x:f t="shared" si="63"/>
        <x:v/>
      </x:c>
      <x:c r="AQ610" s="81" t="str">
        <x:f t="shared" si="64"/>
        <x:v/>
      </x:c>
    </x:row>
    <x:row r="611" spans="1:43">
      <x:c r="A611">
        <x:v>60500</x:v>
      </x:c>
      <x:c r="B611">
        <x:v>147</x:v>
      </x:c>
      <x:c r="C611">
        <x:v>3.62</x:v>
      </x:c>
      <x:c r="I611" t="s">
        <x:v>110</x:v>
      </x:c>
      <x:c r="J611">
        <x:v>0.65</x:v>
      </x:c>
      <x:c r="K611" t="s">
        <x:v>171</x:v>
      </x:c>
      <x:c r="M611">
        <x:v>101</x:v>
      </x:c>
      <x:c r="O611" t="s">
        <x:v>101</x:v>
      </x:c>
      <x:c r="AL611" s="81">
        <x:f t="shared" si="65"/>
        <x:v>147</x:v>
      </x:c>
      <x:c r="AM611" s="81" t="str">
        <x:f t="shared" si="60"/>
        <x:v/>
      </x:c>
      <x:c r="AN611" s="81" t="str">
        <x:f t="shared" si="61"/>
        <x:v/>
      </x:c>
      <x:c r="AO611" s="81" t="str">
        <x:f t="shared" si="62"/>
        <x:v/>
      </x:c>
      <x:c r="AP611" s="81" t="str">
        <x:f t="shared" si="63"/>
        <x:v/>
      </x:c>
      <x:c r="AQ611" s="81" t="str">
        <x:f t="shared" si="64"/>
        <x:v/>
      </x:c>
    </x:row>
    <x:row r="612" spans="1:43">
      <x:c r="A612">
        <x:v>60600</x:v>
      </x:c>
      <x:c r="B612">
        <x:v>147</x:v>
      </x:c>
      <x:c r="C612">
        <x:v>5.5</x:v>
      </x:c>
      <x:c r="D612">
        <x:v>1</x:v>
      </x:c>
      <x:c r="AL612" s="81" t="str">
        <x:f t="shared" si="65"/>
        <x:v>147B</x:v>
      </x:c>
      <x:c r="AM612" s="81" t="str">
        <x:f t="shared" si="60"/>
        <x:v/>
      </x:c>
      <x:c r="AN612" s="81" t="str">
        <x:f t="shared" si="61"/>
        <x:v/>
      </x:c>
      <x:c r="AO612" s="81" t="str">
        <x:f t="shared" si="62"/>
        <x:v/>
      </x:c>
      <x:c r="AP612" s="81" t="str">
        <x:f t="shared" si="63"/>
        <x:v/>
      </x:c>
      <x:c r="AQ612" s="81" t="str">
        <x:f t="shared" si="64"/>
        <x:v/>
      </x:c>
    </x:row>
    <x:row r="613" spans="1:43">
      <x:c r="A613">
        <x:v>60700</x:v>
      </x:c>
      <x:c r="B613">
        <x:v>148</x:v>
      </x:c>
      <x:c r="C613">
        <x:v>0.933333333333333</x:v>
      </x:c>
      <x:c r="G613">
        <x:v>1</x:v>
      </x:c>
      <x:c r="I613" t="s">
        <x:v>100</x:v>
      </x:c>
      <x:c r="K613" t="s">
        <x:v>133</x:v>
      </x:c>
      <x:c r="M613">
        <x:v>230</x:v>
      </x:c>
      <x:c r="O613" t="s">
        <x:v>101</x:v>
      </x:c>
      <x:c r="AG613" s="80">
        <x:v>1</x:v>
      </x:c>
      <x:c r="AL613" s="81">
        <x:f t="shared" si="65"/>
        <x:v>148</x:v>
      </x:c>
      <x:c r="AM613" s="81" t="str">
        <x:f t="shared" si="60"/>
        <x:v/>
      </x:c>
      <x:c r="AN613" s="81" t="str">
        <x:f t="shared" si="61"/>
        <x:v/>
      </x:c>
      <x:c r="AO613" s="81" t="str">
        <x:f t="shared" si="62"/>
        <x:v/>
      </x:c>
      <x:c r="AP613" s="81" t="str">
        <x:f t="shared" si="63"/>
        <x:v/>
      </x:c>
      <x:c r="AQ613" s="81" t="str">
        <x:f t="shared" si="64"/>
        <x:v/>
      </x:c>
    </x:row>
    <x:row r="614" spans="1:43">
      <x:c r="A614">
        <x:v>60800</x:v>
      </x:c>
      <x:c r="B614">
        <x:v>148</x:v>
      </x:c>
      <x:c r="C614">
        <x:v>1.08333333333333</x:v>
      </x:c>
      <x:c r="G614">
        <x:v>2</x:v>
      </x:c>
      <x:c r="I614" t="s">
        <x:v>102</x:v>
      </x:c>
      <x:c r="K614" t="s">
        <x:v>133</x:v>
      </x:c>
      <x:c r="M614">
        <x:v>230</x:v>
      </x:c>
      <x:c r="O614" t="s">
        <x:v>101</x:v>
      </x:c>
      <x:c r="AG614" s="80">
        <x:v>1</x:v>
      </x:c>
      <x:c r="AL614" s="81">
        <x:f t="shared" si="65"/>
        <x:v>148</x:v>
      </x:c>
      <x:c r="AM614" s="81" t="str">
        <x:f t="shared" si="60"/>
        <x:v/>
      </x:c>
      <x:c r="AN614" s="81" t="str">
        <x:f t="shared" si="61"/>
        <x:v/>
      </x:c>
      <x:c r="AO614" s="81" t="str">
        <x:f t="shared" si="62"/>
        <x:v/>
      </x:c>
      <x:c r="AP614" s="81" t="str">
        <x:f t="shared" si="63"/>
        <x:v/>
      </x:c>
      <x:c r="AQ614" s="81" t="str">
        <x:f t="shared" si="64"/>
        <x:v/>
      </x:c>
    </x:row>
    <x:row r="615" spans="1:43">
      <x:c r="A615">
        <x:v>60900</x:v>
      </x:c>
      <x:c r="B615">
        <x:v>148</x:v>
      </x:c>
      <x:c r="C615">
        <x:v>1.23333333333333</x:v>
      </x:c>
      <x:c r="G615">
        <x:v>3</x:v>
      </x:c>
      <x:c r="I615" t="s">
        <x:v>103</x:v>
      </x:c>
      <x:c r="K615" t="s">
        <x:v>133</x:v>
      </x:c>
      <x:c r="M615">
        <x:v>230</x:v>
      </x:c>
      <x:c r="O615" t="s">
        <x:v>101</x:v>
      </x:c>
      <x:c r="AG615" s="80">
        <x:v>1</x:v>
      </x:c>
      <x:c r="AL615" s="81">
        <x:f t="shared" si="65"/>
        <x:v>148</x:v>
      </x:c>
      <x:c r="AM615" s="81" t="str">
        <x:f t="shared" si="60"/>
        <x:v/>
      </x:c>
      <x:c r="AN615" s="81" t="str">
        <x:f t="shared" si="61"/>
        <x:v/>
      </x:c>
      <x:c r="AO615" s="81" t="str">
        <x:f t="shared" si="62"/>
        <x:v/>
      </x:c>
      <x:c r="AP615" s="81" t="str">
        <x:f t="shared" si="63"/>
        <x:v/>
      </x:c>
      <x:c r="AQ615" s="81" t="str">
        <x:f t="shared" si="64"/>
        <x:v/>
      </x:c>
    </x:row>
    <x:row r="616" spans="1:43">
      <x:c r="A616">
        <x:v>61000</x:v>
      </x:c>
      <x:c r="B616">
        <x:v>148</x:v>
      </x:c>
      <x:c r="C616">
        <x:v>1.8</x:v>
      </x:c>
      <x:c r="G616">
        <x:v>3</x:v>
      </x:c>
      <x:c r="I616" t="s">
        <x:v>104</x:v>
      </x:c>
      <x:c r="K616" t="s">
        <x:v>133</x:v>
      </x:c>
      <x:c r="M616">
        <x:v>230</x:v>
      </x:c>
      <x:c r="O616" t="s">
        <x:v>101</x:v>
      </x:c>
      <x:c r="AG616" s="80">
        <x:v>1</x:v>
      </x:c>
      <x:c r="AL616" s="81">
        <x:f t="shared" si="65"/>
        <x:v>148</x:v>
      </x:c>
      <x:c r="AM616" s="81" t="str">
        <x:f t="shared" si="60"/>
        <x:v/>
      </x:c>
      <x:c r="AN616" s="81" t="str">
        <x:f t="shared" si="61"/>
        <x:v/>
      </x:c>
      <x:c r="AO616" s="81" t="str">
        <x:f t="shared" si="62"/>
        <x:v/>
      </x:c>
      <x:c r="AP616" s="81" t="str">
        <x:f t="shared" si="63"/>
        <x:v/>
      </x:c>
      <x:c r="AQ616" s="81" t="str">
        <x:f t="shared" si="64"/>
        <x:v/>
      </x:c>
    </x:row>
    <x:row r="617" spans="1:43">
      <x:c r="A617">
        <x:v>61100</x:v>
      </x:c>
      <x:c r="B617">
        <x:v>148</x:v>
      </x:c>
      <x:c r="C617">
        <x:v>1.95</x:v>
      </x:c>
      <x:c r="G617">
        <x:v>2</x:v>
      </x:c>
      <x:c r="I617" t="s">
        <x:v>100</x:v>
      </x:c>
      <x:c r="K617" t="s">
        <x:v>133</x:v>
      </x:c>
      <x:c r="M617">
        <x:v>230</x:v>
      </x:c>
      <x:c r="O617" t="s">
        <x:v>101</x:v>
      </x:c>
      <x:c r="AG617" s="80">
        <x:v>1</x:v>
      </x:c>
      <x:c r="AL617" s="81">
        <x:f t="shared" si="65"/>
        <x:v>148</x:v>
      </x:c>
      <x:c r="AM617" s="81" t="str">
        <x:f t="shared" si="60"/>
        <x:v/>
      </x:c>
      <x:c r="AN617" s="81" t="str">
        <x:f t="shared" si="61"/>
        <x:v/>
      </x:c>
      <x:c r="AO617" s="81" t="str">
        <x:f t="shared" si="62"/>
        <x:v/>
      </x:c>
      <x:c r="AP617" s="81" t="str">
        <x:f t="shared" si="63"/>
        <x:v/>
      </x:c>
      <x:c r="AQ617" s="81" t="str">
        <x:f t="shared" si="64"/>
        <x:v/>
      </x:c>
    </x:row>
    <x:row r="618" spans="1:43">
      <x:c r="A618">
        <x:v>61200</x:v>
      </x:c>
      <x:c r="B618">
        <x:v>148</x:v>
      </x:c>
      <x:c r="C618">
        <x:v>2.1</x:v>
      </x:c>
      <x:c r="G618">
        <x:v>3</x:v>
      </x:c>
      <x:c r="I618" t="s">
        <x:v>102</x:v>
      </x:c>
      <x:c r="K618" t="s">
        <x:v>133</x:v>
      </x:c>
      <x:c r="M618">
        <x:v>230</x:v>
      </x:c>
      <x:c r="O618" t="s">
        <x:v>101</x:v>
      </x:c>
      <x:c r="AG618" s="80">
        <x:v>1</x:v>
      </x:c>
      <x:c r="AL618" s="81">
        <x:f t="shared" si="65"/>
        <x:v>148</x:v>
      </x:c>
      <x:c r="AM618" s="81" t="str">
        <x:f t="shared" si="60"/>
        <x:v/>
      </x:c>
      <x:c r="AN618" s="81" t="str">
        <x:f t="shared" si="61"/>
        <x:v/>
      </x:c>
      <x:c r="AO618" s="81" t="str">
        <x:f t="shared" si="62"/>
        <x:v/>
      </x:c>
      <x:c r="AP618" s="81" t="str">
        <x:f t="shared" si="63"/>
        <x:v/>
      </x:c>
      <x:c r="AQ618" s="81" t="str">
        <x:f t="shared" si="64"/>
        <x:v/>
      </x:c>
    </x:row>
    <x:row r="619" spans="1:43">
      <x:c r="A619">
        <x:v>61300</x:v>
      </x:c>
      <x:c r="B619">
        <x:v>149</x:v>
      </x:c>
      <x:c r="C619">
        <x:v>3.75</x:v>
      </x:c>
      <x:c r="I619" t="s">
        <x:v>110</x:v>
      </x:c>
      <x:c r="J619">
        <x:v>0.65</x:v>
      </x:c>
      <x:c r="K619" t="s">
        <x:v>220</x:v>
      </x:c>
      <x:c r="M619">
        <x:v>229</x:v>
      </x:c>
      <x:c r="O619" t="s">
        <x:v>101</x:v>
      </x:c>
      <x:c r="AL619" s="81">
        <x:f t="shared" si="65"/>
        <x:v>149</x:v>
      </x:c>
      <x:c r="AM619" s="81" t="str">
        <x:f t="shared" si="60"/>
        <x:v/>
      </x:c>
      <x:c r="AN619" s="81" t="str">
        <x:f t="shared" si="61"/>
        <x:v/>
      </x:c>
      <x:c r="AO619" s="81" t="str">
        <x:f t="shared" si="62"/>
        <x:v/>
      </x:c>
      <x:c r="AP619" s="81" t="str">
        <x:f t="shared" si="63"/>
        <x:v/>
      </x:c>
      <x:c r="AQ619" s="81" t="str">
        <x:f t="shared" si="64"/>
        <x:v/>
      </x:c>
    </x:row>
    <x:row r="620" spans="1:43">
      <x:c r="A620">
        <x:v>61400</x:v>
      </x:c>
      <x:c r="B620">
        <x:v>151</x:v>
      </x:c>
      <x:c r="C620">
        <x:v>0.233333333333333</x:v>
      </x:c>
      <x:c r="I620" t="s">
        <x:v>100</x:v>
      </x:c>
      <x:c r="K620" t="s">
        <x:v>221</x:v>
      </x:c>
      <x:c r="M620">
        <x:v>129</x:v>
      </x:c>
      <x:c r="O620" t="s">
        <x:v>101</x:v>
      </x:c>
      <x:c r="AL620" s="81">
        <x:f t="shared" si="65"/>
        <x:v>151</x:v>
      </x:c>
      <x:c r="AM620" s="81" t="str">
        <x:f t="shared" si="60"/>
        <x:v/>
      </x:c>
      <x:c r="AN620" s="81" t="str">
        <x:f t="shared" si="61"/>
        <x:v/>
      </x:c>
      <x:c r="AO620" s="81" t="str">
        <x:f t="shared" si="62"/>
        <x:v/>
      </x:c>
      <x:c r="AP620" s="81" t="str">
        <x:f t="shared" si="63"/>
        <x:v/>
      </x:c>
      <x:c r="AQ620" s="81" t="str">
        <x:f t="shared" si="64"/>
        <x:v/>
      </x:c>
    </x:row>
    <x:row r="621" spans="1:43">
      <x:c r="A621">
        <x:v>61500</x:v>
      </x:c>
      <x:c r="B621">
        <x:v>151</x:v>
      </x:c>
      <x:c r="C621">
        <x:v>0.533333333333333</x:v>
      </x:c>
      <x:c r="I621" t="s">
        <x:v>102</x:v>
      </x:c>
      <x:c r="K621" t="s">
        <x:v>222</x:v>
      </x:c>
      <x:c r="M621">
        <x:v>129</x:v>
      </x:c>
      <x:c r="O621" t="s">
        <x:v>101</x:v>
      </x:c>
      <x:c r="AG621" s="80">
        <x:v>1</x:v>
      </x:c>
      <x:c r="AL621" s="81">
        <x:f t="shared" si="65"/>
        <x:v>151</x:v>
      </x:c>
      <x:c r="AM621" s="81" t="str">
        <x:f t="shared" si="60"/>
        <x:v/>
      </x:c>
      <x:c r="AN621" s="81" t="str">
        <x:f t="shared" si="61"/>
        <x:v/>
      </x:c>
      <x:c r="AO621" s="81" t="str">
        <x:f t="shared" si="62"/>
        <x:v/>
      </x:c>
      <x:c r="AP621" s="81" t="str">
        <x:f t="shared" si="63"/>
        <x:v/>
      </x:c>
      <x:c r="AQ621" s="81" t="str">
        <x:f t="shared" si="64"/>
        <x:v/>
      </x:c>
    </x:row>
    <x:row r="622" spans="1:43">
      <x:c r="A622">
        <x:v>61600</x:v>
      </x:c>
      <x:c r="B622">
        <x:v>151</x:v>
      </x:c>
      <x:c r="C622">
        <x:v>1</x:v>
      </x:c>
      <x:c r="I622" t="s">
        <x:v>103</x:v>
      </x:c>
      <x:c r="K622" t="s">
        <x:v>221</x:v>
      </x:c>
      <x:c r="M622">
        <x:v>129</x:v>
      </x:c>
      <x:c r="O622" t="s">
        <x:v>101</x:v>
      </x:c>
      <x:c r="AL622" s="81">
        <x:f t="shared" si="65"/>
        <x:v>151</x:v>
      </x:c>
      <x:c r="AM622" s="81" t="str">
        <x:f t="shared" si="60"/>
        <x:v/>
      </x:c>
      <x:c r="AN622" s="81" t="str">
        <x:f t="shared" si="61"/>
        <x:v/>
      </x:c>
      <x:c r="AO622" s="81" t="str">
        <x:f t="shared" si="62"/>
        <x:v/>
      </x:c>
      <x:c r="AP622" s="81" t="str">
        <x:f t="shared" si="63"/>
        <x:v/>
      </x:c>
      <x:c r="AQ622" s="81" t="str">
        <x:f t="shared" si="64"/>
        <x:v/>
      </x:c>
    </x:row>
    <x:row r="623" spans="1:43">
      <x:c r="A623">
        <x:v>61700</x:v>
      </x:c>
      <x:c r="B623">
        <x:v>151</x:v>
      </x:c>
      <x:c r="C623">
        <x:v>1.26666666666667</x:v>
      </x:c>
      <x:c r="I623" t="s">
        <x:v>104</x:v>
      </x:c>
      <x:c r="K623" t="s">
        <x:v>221</x:v>
      </x:c>
      <x:c r="M623">
        <x:v>129</x:v>
      </x:c>
      <x:c r="O623" t="s">
        <x:v>101</x:v>
      </x:c>
      <x:c r="AG623" s="80">
        <x:v>2</x:v>
      </x:c>
      <x:c r="AL623" s="81">
        <x:f t="shared" si="65"/>
        <x:v>151</x:v>
      </x:c>
      <x:c r="AM623" s="81" t="str">
        <x:f t="shared" si="60"/>
        <x:v/>
      </x:c>
      <x:c r="AN623" s="81" t="str">
        <x:f t="shared" si="61"/>
        <x:v/>
      </x:c>
      <x:c r="AO623" s="81" t="str">
        <x:f t="shared" si="62"/>
        <x:v/>
      </x:c>
      <x:c r="AP623" s="81" t="str">
        <x:f t="shared" si="63"/>
        <x:v/>
      </x:c>
      <x:c r="AQ623" s="81" t="str">
        <x:f t="shared" si="64"/>
        <x:v/>
      </x:c>
    </x:row>
    <x:row r="624" spans="1:43">
      <x:c r="A624">
        <x:v>61800</x:v>
      </x:c>
      <x:c r="B624">
        <x:v>152</x:v>
      </x:c>
      <x:c r="C624">
        <x:v>1</x:v>
      </x:c>
      <x:c r="I624" t="s">
        <x:v>100</x:v>
      </x:c>
      <x:c r="M624">
        <x:v>237</x:v>
      </x:c>
      <x:c r="O624" t="s">
        <x:v>101</x:v>
      </x:c>
      <x:c r="U624">
        <x:v>238</x:v>
      </x:c>
      <x:c r="V624">
        <x:v>0.2</x:v>
      </x:c>
      <x:c r="W624" t="s">
        <x:v>127</x:v>
      </x:c>
      <x:c r="X624">
        <x:v>0</x:v>
      </x:c>
      <x:c r="Y624">
        <x:v>0</x:v>
      </x:c>
      <x:c r="Z624" t="s">
        <x:v>150</x:v>
      </x:c>
      <x:c r="AA624">
        <x:v>15</x:v>
      </x:c>
      <x:c r="AD624" t="s">
        <x:v>223</x:v>
      </x:c>
      <x:c r="AG624" s="80">
        <x:v>1</x:v>
      </x:c>
      <x:c r="AL624" s="81">
        <x:f t="shared" si="65"/>
        <x:v>152</x:v>
      </x:c>
      <x:c r="AM624" s="81" t="str">
        <x:f t="shared" si="60"/>
        <x:v/>
      </x:c>
      <x:c r="AN624" s="81" t="str">
        <x:f t="shared" si="61"/>
        <x:v/>
      </x:c>
      <x:c r="AO624" s="81" t="str">
        <x:f t="shared" si="62"/>
        <x:v/>
      </x:c>
      <x:c r="AP624" s="81" t="str">
        <x:f t="shared" si="63"/>
        <x:v/>
      </x:c>
      <x:c r="AQ624" s="81" t="str">
        <x:f t="shared" si="64"/>
        <x:v/>
      </x:c>
    </x:row>
    <x:row r="625" spans="1:43">
      <x:c r="A625">
        <x:v>61900</x:v>
      </x:c>
      <x:c r="B625">
        <x:v>162</x:v>
      </x:c>
      <x:c r="C625">
        <x:v>0.5</x:v>
      </x:c>
      <x:c r="I625" t="s">
        <x:v>100</x:v>
      </x:c>
      <x:c r="M625">
        <x:v>246</x:v>
      </x:c>
      <x:c r="O625" t="s">
        <x:v>101</x:v>
      </x:c>
      <x:c r="AL625" s="81">
        <x:f t="shared" si="65"/>
        <x:v>162</x:v>
      </x:c>
      <x:c r="AM625" s="81" t="str">
        <x:f t="shared" si="60"/>
        <x:v/>
      </x:c>
      <x:c r="AN625" s="81" t="str">
        <x:f t="shared" si="61"/>
        <x:v/>
      </x:c>
      <x:c r="AO625" s="81" t="str">
        <x:f t="shared" si="62"/>
        <x:v/>
      </x:c>
      <x:c r="AP625" s="81" t="str">
        <x:f t="shared" si="63"/>
        <x:v/>
      </x:c>
      <x:c r="AQ625" s="81" t="str">
        <x:f t="shared" si="64"/>
        <x:v/>
      </x:c>
    </x:row>
    <x:row r="626" spans="1:43">
      <x:c r="A626">
        <x:v>62000</x:v>
      </x:c>
      <x:c r="B626">
        <x:v>163</x:v>
      </x:c>
      <x:c r="C626">
        <x:v>0.4</x:v>
      </x:c>
      <x:c r="AL626" s="81">
        <x:f t="shared" si="65"/>
        <x:v>163</x:v>
      </x:c>
      <x:c r="AM626" s="81" t="str">
        <x:f t="shared" si="60"/>
        <x:v/>
      </x:c>
      <x:c r="AN626" s="81" t="str">
        <x:f t="shared" si="61"/>
        <x:v/>
      </x:c>
      <x:c r="AO626" s="81" t="str">
        <x:f t="shared" si="62"/>
        <x:v/>
      </x:c>
      <x:c r="AP626" s="81" t="str">
        <x:f t="shared" si="63"/>
        <x:v/>
      </x:c>
      <x:c r="AQ626" s="81" t="str">
        <x:f t="shared" si="64"/>
        <x:v/>
      </x:c>
    </x:row>
    <x:row r="627" spans="1:43">
      <x:c r="A627">
        <x:v>62100</x:v>
      </x:c>
      <x:c r="B627">
        <x:v>163</x:v>
      </x:c>
      <x:c r="C627">
        <x:v>0.666666666666667</x:v>
      </x:c>
      <x:c r="AL627" s="81">
        <x:f t="shared" si="65"/>
        <x:v>163</x:v>
      </x:c>
      <x:c r="AM627" s="81" t="str">
        <x:f t="shared" si="60"/>
        <x:v/>
      </x:c>
      <x:c r="AN627" s="81" t="str">
        <x:f t="shared" si="61"/>
        <x:v/>
      </x:c>
      <x:c r="AO627" s="81" t="str">
        <x:f t="shared" si="62"/>
        <x:v/>
      </x:c>
      <x:c r="AP627" s="81" t="str">
        <x:f t="shared" si="63"/>
        <x:v/>
      </x:c>
      <x:c r="AQ627" s="81" t="str">
        <x:f t="shared" si="64"/>
        <x:v/>
      </x:c>
    </x:row>
    <x:row r="628" spans="1:43">
      <x:c r="A628">
        <x:v>62200</x:v>
      </x:c>
      <x:c r="B628">
        <x:v>163</x:v>
      </x:c>
      <x:c r="C628">
        <x:v>0.933333333333333</x:v>
      </x:c>
      <x:c r="AL628" s="81">
        <x:f t="shared" si="65"/>
        <x:v>163</x:v>
      </x:c>
      <x:c r="AM628" s="81" t="str">
        <x:f t="shared" si="60"/>
        <x:v/>
      </x:c>
      <x:c r="AN628" s="81" t="str">
        <x:f t="shared" si="61"/>
        <x:v/>
      </x:c>
      <x:c r="AO628" s="81" t="str">
        <x:f t="shared" si="62"/>
        <x:v/>
      </x:c>
      <x:c r="AP628" s="81" t="str">
        <x:f t="shared" si="63"/>
        <x:v/>
      </x:c>
      <x:c r="AQ628" s="81" t="str">
        <x:f t="shared" si="64"/>
        <x:v/>
      </x:c>
    </x:row>
    <x:row r="629" spans="1:43">
      <x:c r="A629">
        <x:v>62300</x:v>
      </x:c>
      <x:c r="B629">
        <x:v>163</x:v>
      </x:c>
      <x:c r="C629">
        <x:v>1.2</x:v>
      </x:c>
      <x:c r="AL629" s="81">
        <x:f t="shared" si="65"/>
        <x:v>163</x:v>
      </x:c>
      <x:c r="AM629" s="81" t="str">
        <x:f t="shared" si="60"/>
        <x:v/>
      </x:c>
      <x:c r="AN629" s="81" t="str">
        <x:f t="shared" si="61"/>
        <x:v/>
      </x:c>
      <x:c r="AO629" s="81" t="str">
        <x:f t="shared" si="62"/>
        <x:v/>
      </x:c>
      <x:c r="AP629" s="81" t="str">
        <x:f t="shared" si="63"/>
        <x:v/>
      </x:c>
      <x:c r="AQ629" s="81" t="str">
        <x:f t="shared" si="64"/>
        <x:v/>
      </x:c>
    </x:row>
    <x:row r="630" spans="1:43">
      <x:c r="A630">
        <x:v>62400</x:v>
      </x:c>
      <x:c r="B630">
        <x:v>163</x:v>
      </x:c>
      <x:c r="C630">
        <x:v>1.4</x:v>
      </x:c>
      <x:c r="AL630" s="81">
        <x:f t="shared" si="65"/>
        <x:v>163</x:v>
      </x:c>
      <x:c r="AM630" s="81" t="str">
        <x:f t="shared" si="60"/>
        <x:v/>
      </x:c>
      <x:c r="AN630" s="81" t="str">
        <x:f t="shared" si="61"/>
        <x:v/>
      </x:c>
      <x:c r="AO630" s="81" t="str">
        <x:f t="shared" si="62"/>
        <x:v/>
      </x:c>
      <x:c r="AP630" s="81" t="str">
        <x:f t="shared" si="63"/>
        <x:v/>
      </x:c>
      <x:c r="AQ630" s="81" t="str">
        <x:f t="shared" si="64"/>
        <x:v/>
      </x:c>
    </x:row>
    <x:row r="631" spans="1:43">
      <x:c r="A631">
        <x:v>62500</x:v>
      </x:c>
      <x:c r="B631">
        <x:v>163</x:v>
      </x:c>
      <x:c r="C631">
        <x:v>1.66666666666667</x:v>
      </x:c>
      <x:c r="AL631" s="81">
        <x:f t="shared" si="65"/>
        <x:v>163</x:v>
      </x:c>
      <x:c r="AM631" s="81" t="str">
        <x:f t="shared" si="60"/>
        <x:v/>
      </x:c>
      <x:c r="AN631" s="81" t="str">
        <x:f t="shared" si="61"/>
        <x:v/>
      </x:c>
      <x:c r="AO631" s="81" t="str">
        <x:f t="shared" si="62"/>
        <x:v/>
      </x:c>
      <x:c r="AP631" s="81" t="str">
        <x:f t="shared" si="63"/>
        <x:v/>
      </x:c>
      <x:c r="AQ631" s="81" t="str">
        <x:f t="shared" si="64"/>
        <x:v/>
      </x:c>
    </x:row>
    <x:row r="632" spans="1:43">
      <x:c r="A632">
        <x:v>62600</x:v>
      </x:c>
      <x:c r="B632">
        <x:v>164</x:v>
      </x:c>
      <x:c r="C632">
        <x:v>0.33333333333333</x:v>
      </x:c>
      <x:c r="G632">
        <x:v>1</x:v>
      </x:c>
      <x:c r="I632" t="s">
        <x:v>100</x:v>
      </x:c>
      <x:c r="K632" t="s">
        <x:v>117</x:v>
      </x:c>
      <x:c r="M632">
        <x:v>246</x:v>
      </x:c>
      <x:c r="O632" t="s">
        <x:v>101</x:v>
      </x:c>
      <x:c r="AL632" s="81">
        <x:f t="shared" si="65"/>
        <x:v>164</x:v>
      </x:c>
      <x:c r="AM632" s="81" t="str">
        <x:f t="shared" si="60"/>
        <x:v/>
      </x:c>
      <x:c r="AN632" s="81" t="str">
        <x:f t="shared" si="61"/>
        <x:v/>
      </x:c>
      <x:c r="AO632" s="81" t="str">
        <x:f t="shared" si="62"/>
        <x:v/>
      </x:c>
      <x:c r="AP632" s="81" t="str">
        <x:f t="shared" si="63"/>
        <x:v/>
      </x:c>
      <x:c r="AQ632" s="81" t="str">
        <x:f t="shared" si="64"/>
        <x:v/>
      </x:c>
    </x:row>
    <x:row r="633" spans="1:43">
      <x:c r="A633">
        <x:v>62700</x:v>
      </x:c>
      <x:c r="B633">
        <x:v>164</x:v>
      </x:c>
      <x:c r="C633">
        <x:v>0.566666666667</x:v>
      </x:c>
      <x:c r="G633">
        <x:v>1</x:v>
      </x:c>
      <x:c r="I633" t="s">
        <x:v>102</x:v>
      </x:c>
      <x:c r="K633" t="s">
        <x:v>117</x:v>
      </x:c>
      <x:c r="M633">
        <x:v>246</x:v>
      </x:c>
      <x:c r="O633" t="s">
        <x:v>101</x:v>
      </x:c>
      <x:c r="AL633" s="81">
        <x:f t="shared" si="65"/>
        <x:v>164</x:v>
      </x:c>
      <x:c r="AM633" s="81" t="str">
        <x:f t="shared" si="60"/>
        <x:v/>
      </x:c>
      <x:c r="AN633" s="81" t="str">
        <x:f t="shared" si="61"/>
        <x:v/>
      </x:c>
      <x:c r="AO633" s="81" t="str">
        <x:f t="shared" si="62"/>
        <x:v/>
      </x:c>
      <x:c r="AP633" s="81" t="str">
        <x:f t="shared" si="63"/>
        <x:v/>
      </x:c>
      <x:c r="AQ633" s="81" t="str">
        <x:f t="shared" si="64"/>
        <x:v/>
      </x:c>
    </x:row>
    <x:row r="634" spans="1:43">
      <x:c r="A634">
        <x:v>62800</x:v>
      </x:c>
      <x:c r="B634">
        <x:v>164</x:v>
      </x:c>
      <x:c r="C634">
        <x:v>0.75</x:v>
      </x:c>
      <x:c r="G634">
        <x:v>2</x:v>
      </x:c>
      <x:c r="I634" t="s">
        <x:v>103</x:v>
      </x:c>
      <x:c r="K634" t="s">
        <x:v>119</x:v>
      </x:c>
      <x:c r="M634">
        <x:v>246</x:v>
      </x:c>
      <x:c r="O634" t="s">
        <x:v>101</x:v>
      </x:c>
      <x:c r="AL634" s="81">
        <x:f t="shared" si="65"/>
        <x:v>164</x:v>
      </x:c>
      <x:c r="AM634" s="81" t="str">
        <x:f t="shared" si="60"/>
        <x:v/>
      </x:c>
      <x:c r="AN634" s="81" t="str">
        <x:f t="shared" si="61"/>
        <x:v/>
      </x:c>
      <x:c r="AO634" s="81" t="str">
        <x:f t="shared" si="62"/>
        <x:v/>
      </x:c>
      <x:c r="AP634" s="81" t="str">
        <x:f t="shared" si="63"/>
        <x:v/>
      </x:c>
      <x:c r="AQ634" s="81" t="str">
        <x:f t="shared" si="64"/>
        <x:v/>
      </x:c>
    </x:row>
    <x:row r="635" spans="1:43">
      <x:c r="A635">
        <x:v>62900</x:v>
      </x:c>
      <x:c r="B635">
        <x:v>164</x:v>
      </x:c>
      <x:c r="C635">
        <x:v>1.11</x:v>
      </x:c>
      <x:c r="G635">
        <x:v>1</x:v>
      </x:c>
      <x:c r="I635" t="s">
        <x:v>104</x:v>
      </x:c>
      <x:c r="K635" t="s">
        <x:v>119</x:v>
      </x:c>
      <x:c r="M635">
        <x:v>246</x:v>
      </x:c>
      <x:c r="O635" t="s">
        <x:v>101</x:v>
      </x:c>
      <x:c r="AL635" s="81">
        <x:f t="shared" si="65"/>
        <x:v>164</x:v>
      </x:c>
      <x:c r="AM635" s="81" t="str">
        <x:f t="shared" si="60"/>
        <x:v/>
      </x:c>
      <x:c r="AN635" s="81" t="str">
        <x:f t="shared" si="61"/>
        <x:v/>
      </x:c>
      <x:c r="AO635" s="81" t="str">
        <x:f t="shared" si="62"/>
        <x:v/>
      </x:c>
      <x:c r="AP635" s="81" t="str">
        <x:f t="shared" si="63"/>
        <x:v/>
      </x:c>
      <x:c r="AQ635" s="81" t="str">
        <x:f t="shared" si="64"/>
        <x:v/>
      </x:c>
    </x:row>
    <x:row r="636" spans="1:43">
      <x:c r="A636">
        <x:v>63000</x:v>
      </x:c>
      <x:c r="B636">
        <x:v>164</x:v>
      </x:c>
      <x:c r="C636">
        <x:v>1.3</x:v>
      </x:c>
      <x:c r="G636">
        <x:v>3</x:v>
      </x:c>
      <x:c r="I636" t="s">
        <x:v>100</x:v>
      </x:c>
      <x:c r="K636" t="s">
        <x:v>119</x:v>
      </x:c>
      <x:c r="M636">
        <x:v>246</x:v>
      </x:c>
      <x:c r="O636" t="s">
        <x:v>101</x:v>
      </x:c>
      <x:c r="AL636" s="81">
        <x:f t="shared" si="65"/>
        <x:v>164</x:v>
      </x:c>
      <x:c r="AM636" s="81" t="str">
        <x:f t="shared" si="60"/>
        <x:v/>
      </x:c>
      <x:c r="AN636" s="81" t="str">
        <x:f t="shared" si="61"/>
        <x:v/>
      </x:c>
      <x:c r="AO636" s="81" t="str">
        <x:f t="shared" si="62"/>
        <x:v/>
      </x:c>
      <x:c r="AP636" s="81" t="str">
        <x:f t="shared" si="63"/>
        <x:v/>
      </x:c>
      <x:c r="AQ636" s="81" t="str">
        <x:f t="shared" si="64"/>
        <x:v/>
      </x:c>
    </x:row>
    <x:row r="637" spans="1:43">
      <x:c r="A637">
        <x:v>63100</x:v>
      </x:c>
      <x:c r="B637">
        <x:v>165</x:v>
      </x:c>
      <x:c r="C637">
        <x:v>0.333333333333333</x:v>
      </x:c>
      <x:c r="G637">
        <x:v>1</x:v>
      </x:c>
      <x:c r="I637" t="s">
        <x:v>104</x:v>
      </x:c>
      <x:c r="K637" t="s">
        <x:v>133</x:v>
      </x:c>
      <x:c r="AL637" s="81">
        <x:f t="shared" si="65"/>
        <x:v>165</x:v>
      </x:c>
      <x:c r="AM637" s="81" t="str">
        <x:f t="shared" si="60"/>
        <x:v/>
      </x:c>
      <x:c r="AN637" s="81" t="str">
        <x:f t="shared" si="61"/>
        <x:v/>
      </x:c>
      <x:c r="AO637" s="81" t="str">
        <x:f t="shared" si="62"/>
        <x:v/>
      </x:c>
      <x:c r="AP637" s="81" t="str">
        <x:f t="shared" si="63"/>
        <x:v/>
      </x:c>
      <x:c r="AQ637" s="81" t="str">
        <x:f t="shared" si="64"/>
        <x:v/>
      </x:c>
    </x:row>
    <x:row r="638" spans="1:43">
      <x:c r="A638">
        <x:v>63200</x:v>
      </x:c>
      <x:c r="B638">
        <x:v>165</x:v>
      </x:c>
      <x:c r="C638">
        <x:v>0.866666666666667</x:v>
      </x:c>
      <x:c r="G638">
        <x:v>2</x:v>
      </x:c>
      <x:c r="I638" t="s">
        <x:v>103</x:v>
      </x:c>
      <x:c r="K638" t="s">
        <x:v>133</x:v>
      </x:c>
      <x:c r="AL638" s="81">
        <x:f t="shared" si="65"/>
        <x:v>165</x:v>
      </x:c>
      <x:c r="AM638" s="81" t="str">
        <x:f t="shared" si="60"/>
        <x:v/>
      </x:c>
      <x:c r="AN638" s="81" t="str">
        <x:f t="shared" si="61"/>
        <x:v/>
      </x:c>
      <x:c r="AO638" s="81" t="str">
        <x:f t="shared" si="62"/>
        <x:v/>
      </x:c>
      <x:c r="AP638" s="81" t="str">
        <x:f t="shared" si="63"/>
        <x:v/>
      </x:c>
      <x:c r="AQ638" s="81" t="str">
        <x:f t="shared" si="64"/>
        <x:v/>
      </x:c>
    </x:row>
    <x:row r="639" spans="1:43">
      <x:c r="A639">
        <x:v>63300</x:v>
      </x:c>
      <x:c r="B639">
        <x:v>166</x:v>
      </x:c>
      <x:c r="C639">
        <x:v>0.6</x:v>
      </x:c>
      <x:c r="G639">
        <x:v>1</x:v>
      </x:c>
      <x:c r="I639" t="s">
        <x:v>100</x:v>
      </x:c>
      <x:c r="N639" s="100"/>
      <x:c r="AL639" s="81">
        <x:f t="shared" si="65"/>
        <x:v>166</x:v>
      </x:c>
      <x:c r="AM639" s="81" t="str">
        <x:f t="shared" si="60"/>
        <x:v/>
      </x:c>
      <x:c r="AN639" s="81" t="str">
        <x:f t="shared" si="61"/>
        <x:v/>
      </x:c>
      <x:c r="AO639" s="81" t="str">
        <x:f t="shared" si="62"/>
        <x:v/>
      </x:c>
      <x:c r="AP639" s="81" t="str">
        <x:f t="shared" si="63"/>
        <x:v/>
      </x:c>
      <x:c r="AQ639" s="81" t="str">
        <x:f t="shared" si="64"/>
        <x:v/>
      </x:c>
    </x:row>
    <x:row r="640" spans="1:43">
      <x:c r="A640">
        <x:v>63400</x:v>
      </x:c>
      <x:c r="B640">
        <x:v>166</x:v>
      </x:c>
      <x:c r="C640">
        <x:v>0.7</x:v>
      </x:c>
      <x:c r="G640">
        <x:v>2</x:v>
      </x:c>
      <x:c r="I640" t="s">
        <x:v>103</x:v>
      </x:c>
      <x:c r="N640" s="100"/>
      <x:c r="AL640" s="81">
        <x:f t="shared" si="65"/>
        <x:v>166</x:v>
      </x:c>
      <x:c r="AM640" s="81" t="str">
        <x:f t="shared" si="60"/>
        <x:v/>
      </x:c>
      <x:c r="AN640" s="81" t="str">
        <x:f t="shared" si="61"/>
        <x:v/>
      </x:c>
      <x:c r="AO640" s="81" t="str">
        <x:f t="shared" si="62"/>
        <x:v/>
      </x:c>
      <x:c r="AP640" s="81" t="str">
        <x:f t="shared" si="63"/>
        <x:v/>
      </x:c>
      <x:c r="AQ640" s="81" t="str">
        <x:f t="shared" si="64"/>
        <x:v/>
      </x:c>
    </x:row>
    <x:row r="641" spans="1:43">
      <x:c r="A641">
        <x:v>63500</x:v>
      </x:c>
      <x:c r="B641">
        <x:v>166</x:v>
      </x:c>
      <x:c r="C641">
        <x:v>0.8</x:v>
      </x:c>
      <x:c r="G641">
        <x:v>1</x:v>
      </x:c>
      <x:c r="I641" t="s">
        <x:v>104</x:v>
      </x:c>
      <x:c r="N641" s="100"/>
      <x:c r="AL641" s="81">
        <x:f t="shared" si="65"/>
        <x:v>166</x:v>
      </x:c>
      <x:c r="AM641" s="81" t="str">
        <x:f t="shared" si="60"/>
        <x:v/>
      </x:c>
      <x:c r="AN641" s="81" t="str">
        <x:f t="shared" si="61"/>
        <x:v/>
      </x:c>
      <x:c r="AO641" s="81" t="str">
        <x:f t="shared" si="62"/>
        <x:v/>
      </x:c>
      <x:c r="AP641" s="81" t="str">
        <x:f t="shared" si="63"/>
        <x:v/>
      </x:c>
      <x:c r="AQ641" s="81" t="str">
        <x:f t="shared" si="64"/>
        <x:v/>
      </x:c>
    </x:row>
    <x:row r="642" spans="1:43">
      <x:c r="A642">
        <x:v>63600</x:v>
      </x:c>
      <x:c r="B642">
        <x:v>166</x:v>
      </x:c>
      <x:c r="C642">
        <x:v>0.9</x:v>
      </x:c>
      <x:c r="G642">
        <x:v>2</x:v>
      </x:c>
      <x:c r="I642" t="s">
        <x:v>103</x:v>
      </x:c>
      <x:c r="N642" s="100"/>
      <x:c r="AL642" s="81">
        <x:f t="shared" si="65"/>
        <x:v>166</x:v>
      </x:c>
      <x:c r="AM642" s="81" t="str">
        <x:f t="shared" si="60"/>
        <x:v/>
      </x:c>
      <x:c r="AN642" s="81" t="str">
        <x:f t="shared" si="61"/>
        <x:v/>
      </x:c>
      <x:c r="AO642" s="81" t="str">
        <x:f t="shared" si="62"/>
        <x:v/>
      </x:c>
      <x:c r="AP642" s="81" t="str">
        <x:f t="shared" si="63"/>
        <x:v/>
      </x:c>
      <x:c r="AQ642" s="81" t="str">
        <x:f t="shared" si="64"/>
        <x:v/>
      </x:c>
    </x:row>
    <x:row r="643" spans="1:43" s="10" customFormat="1">
      <x:c r="A643" s="10">
        <x:v>63700</x:v>
      </x:c>
      <x:c r="B643" s="10">
        <x:v>167</x:v>
      </x:c>
      <x:c r="C643" s="10">
        <x:v>0.866666666666667</x:v>
      </x:c>
      <x:c r="I643" s="10" t="s">
        <x:v>100</x:v>
      </x:c>
      <x:c r="K643" s="10" t="s">
        <x:v>171</x:v>
      </x:c>
      <x:c r="AG643" s="80">
        <x:v>2</x:v>
      </x:c>
      <x:c r="AL643" s="81">
        <x:f t="shared" si="65"/>
        <x:v>167</x:v>
      </x:c>
      <x:c r="AM643" s="81" t="str">
        <x:f t="shared" si="60"/>
        <x:v/>
      </x:c>
      <x:c r="AN643" s="81" t="str">
        <x:f t="shared" si="61"/>
        <x:v/>
      </x:c>
      <x:c r="AO643" s="81" t="str">
        <x:f t="shared" si="62"/>
        <x:v/>
      </x:c>
      <x:c r="AP643" s="81" t="str">
        <x:f t="shared" si="63"/>
        <x:v/>
      </x:c>
      <x:c r="AQ643" s="81" t="str">
        <x:f t="shared" si="64"/>
        <x:v/>
      </x:c>
    </x:row>
    <x:row r="644" spans="1:43" s="10" customFormat="1">
      <x:c r="A644" s="10">
        <x:v>63800</x:v>
      </x:c>
      <x:c r="B644" s="10">
        <x:v>168</x:v>
      </x:c>
      <x:c r="C644" s="10">
        <x:v>0.26666666666666</x:v>
      </x:c>
      <x:c r="I644" s="10" t="s">
        <x:v>100</x:v>
      </x:c>
      <x:c r="K644" s="10" t="s">
        <x:v>133</x:v>
      </x:c>
      <x:c r="M644" s="10">
        <x:v>129</x:v>
      </x:c>
      <x:c r="O644" s="10" t="s">
        <x:v>101</x:v>
      </x:c>
      <x:c r="AG644" s="80"/>
      <x:c r="AL644" s="81">
        <x:f t="shared" si="65"/>
        <x:v>168</x:v>
      </x:c>
      <x:c r="AM644" s="81" t="str">
        <x:f t="shared" si="60"/>
        <x:v/>
      </x:c>
      <x:c r="AN644" s="81" t="str">
        <x:f t="shared" si="61"/>
        <x:v/>
      </x:c>
      <x:c r="AO644" s="81" t="str">
        <x:f t="shared" si="62"/>
        <x:v/>
      </x:c>
      <x:c r="AP644" s="81" t="str">
        <x:f t="shared" si="63"/>
        <x:v/>
      </x:c>
      <x:c r="AQ644" s="81" t="str">
        <x:f t="shared" si="64"/>
        <x:v/>
      </x:c>
    </x:row>
    <x:row r="645" spans="1:43" s="10" customFormat="1">
      <x:c r="A645" s="10">
        <x:v>63900</x:v>
      </x:c>
      <x:c r="B645" s="10">
        <x:v>168</x:v>
      </x:c>
      <x:c r="C645" s="10">
        <x:v>0.566666666667</x:v>
      </x:c>
      <x:c r="I645" s="10" t="s">
        <x:v>102</x:v>
      </x:c>
      <x:c r="K645" s="10" t="s">
        <x:v>133</x:v>
      </x:c>
      <x:c r="M645" s="10">
        <x:v>129</x:v>
      </x:c>
      <x:c r="O645" s="10" t="s">
        <x:v>101</x:v>
      </x:c>
      <x:c r="AG645" s="80"/>
      <x:c r="AL645" s="81">
        <x:f t="shared" si="65"/>
        <x:v>168</x:v>
      </x:c>
      <x:c r="AM645" s="81" t="str">
        <x:f t="shared" si="60"/>
        <x:v/>
      </x:c>
      <x:c r="AN645" s="81" t="str">
        <x:f t="shared" si="61"/>
        <x:v/>
      </x:c>
      <x:c r="AO645" s="81" t="str">
        <x:f t="shared" si="62"/>
        <x:v/>
      </x:c>
      <x:c r="AP645" s="81" t="str">
        <x:f t="shared" si="63"/>
        <x:v/>
      </x:c>
      <x:c r="AQ645" s="81" t="str">
        <x:f t="shared" si="64"/>
        <x:v/>
      </x:c>
    </x:row>
    <x:row r="646" spans="1:43" s="10" customFormat="1">
      <x:c r="A646" s="10">
        <x:v>64000</x:v>
      </x:c>
      <x:c r="B646" s="10">
        <x:v>169</x:v>
      </x:c>
      <x:c r="C646" s="10">
        <x:v>0.5</x:v>
      </x:c>
      <x:c r="I646" s="10" t="s">
        <x:v>103</x:v>
      </x:c>
      <x:c r="K646" s="10" t="s">
        <x:v>171</x:v>
      </x:c>
      <x:c r="M646" s="10">
        <x:v>231</x:v>
      </x:c>
      <x:c r="O646" s="10" t="s">
        <x:v>101</x:v>
      </x:c>
      <x:c r="AG646" s="80"/>
      <x:c r="AL646" s="81">
        <x:f t="shared" si="65"/>
        <x:v>169</x:v>
      </x:c>
      <x:c r="AM646" s="81" t="str">
        <x:f t="shared" si="60"/>
        <x:v/>
      </x:c>
      <x:c r="AN646" s="81" t="str">
        <x:f t="shared" si="61"/>
        <x:v/>
      </x:c>
      <x:c r="AO646" s="81" t="str">
        <x:f t="shared" si="62"/>
        <x:v/>
      </x:c>
      <x:c r="AP646" s="81" t="str">
        <x:f t="shared" si="63"/>
        <x:v/>
      </x:c>
      <x:c r="AQ646" s="81" t="str">
        <x:f t="shared" si="64"/>
        <x:v/>
      </x:c>
    </x:row>
    <x:row r="647" spans="1:43">
      <x:c r="A647">
        <x:v>64100</x:v>
      </x:c>
      <x:c r="B647" s="10">
        <x:v>170</x:v>
      </x:c>
      <x:c r="C647" s="10">
        <x:v>0.4</x:v>
      </x:c>
      <x:c r="D647" s="10"/>
      <x:c r="E647" s="10"/>
      <x:c r="F647" s="10"/>
      <x:c r="G647" s="10"/>
      <x:c r="H647" s="10"/>
      <x:c r="I647" s="10" t="s">
        <x:v>102</x:v>
      </x:c>
      <x:c r="J647" s="10"/>
      <x:c r="K647" t="s">
        <x:v>133</x:v>
      </x:c>
      <x:c r="M647" s="10">
        <x:v>232</x:v>
      </x:c>
      <x:c r="N647" s="10"/>
      <x:c r="O647" s="10" t="s">
        <x:v>101</x:v>
      </x:c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0"/>
      <x:c r="Z647" s="10"/>
      <x:c r="AA647" s="10"/>
      <x:c r="AB647" s="10"/>
      <x:c r="AC647" s="10"/>
      <x:c r="AD647" s="10"/>
      <x:c r="AE647" s="10"/>
      <x:c r="AF647" s="10"/>
      <x:c r="AG647" s="109"/>
      <x:c r="AH647" s="10"/>
      <x:c r="AL647" s="81">
        <x:f t="shared" si="65"/>
        <x:v>170</x:v>
      </x:c>
      <x:c r="AM647" s="81" t="str">
        <x:f t="shared" si="60"/>
        <x:v/>
      </x:c>
      <x:c r="AN647" s="81" t="str">
        <x:f t="shared" si="61"/>
        <x:v/>
      </x:c>
      <x:c r="AO647" s="81" t="str">
        <x:f t="shared" si="62"/>
        <x:v/>
      </x:c>
      <x:c r="AP647" s="81" t="str">
        <x:f t="shared" si="63"/>
        <x:v/>
      </x:c>
      <x:c r="AQ647" s="81" t="str">
        <x:f t="shared" si="64"/>
        <x:v/>
      </x:c>
    </x:row>
    <x:row r="648" spans="1:43">
      <x:c r="A648">
        <x:v>64200</x:v>
      </x:c>
      <x:c r="B648" s="10">
        <x:v>170</x:v>
      </x:c>
      <x:c r="C648" s="10">
        <x:v>0.6</x:v>
      </x:c>
      <x:c r="D648" s="10"/>
      <x:c r="E648" s="10"/>
      <x:c r="F648" s="10"/>
      <x:c r="G648" s="10"/>
      <x:c r="H648" s="10"/>
      <x:c r="I648" s="10" t="s">
        <x:v>100</x:v>
      </x:c>
      <x:c r="J648" s="10"/>
      <x:c r="K648" t="s">
        <x:v>133</x:v>
      </x:c>
      <x:c r="M648" s="10">
        <x:v>232</x:v>
      </x:c>
      <x:c r="N648" s="10"/>
      <x:c r="O648" s="10" t="s">
        <x:v>101</x:v>
      </x:c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0"/>
      <x:c r="Z648" s="10"/>
      <x:c r="AA648" s="10"/>
      <x:c r="AB648" s="10"/>
      <x:c r="AC648" s="10"/>
      <x:c r="AD648" s="10"/>
      <x:c r="AE648" s="10"/>
      <x:c r="AF648" s="10"/>
      <x:c r="AG648" s="109"/>
      <x:c r="AH648" s="10"/>
      <x:c r="AL648" s="81">
        <x:f t="shared" si="65"/>
        <x:v>170</x:v>
      </x:c>
      <x:c r="AM648" s="81" t="str">
        <x:f t="shared" si="60"/>
        <x:v/>
      </x:c>
      <x:c r="AN648" s="81" t="str">
        <x:f t="shared" si="61"/>
        <x:v/>
      </x:c>
      <x:c r="AO648" s="81" t="str">
        <x:f t="shared" si="62"/>
        <x:v/>
      </x:c>
      <x:c r="AP648" s="81" t="str">
        <x:f t="shared" si="63"/>
        <x:v/>
      </x:c>
      <x:c r="AQ648" s="81" t="str">
        <x:f t="shared" si="64"/>
        <x:v/>
      </x:c>
    </x:row>
    <x:row r="649" spans="1:43">
      <x:c r="A649">
        <x:v>64300</x:v>
      </x:c>
      <x:c r="B649" s="10">
        <x:v>170</x:v>
      </x:c>
      <x:c r="C649" s="10">
        <x:v>0.833333333333333</x:v>
      </x:c>
      <x:c r="D649" s="10"/>
      <x:c r="E649" s="10"/>
      <x:c r="F649" s="10"/>
      <x:c r="G649" s="10"/>
      <x:c r="H649" s="10"/>
      <x:c r="I649" s="10" t="s">
        <x:v>102</x:v>
      </x:c>
      <x:c r="J649" s="10"/>
      <x:c r="K649" t="s">
        <x:v>133</x:v>
      </x:c>
      <x:c r="M649" s="10">
        <x:v>232</x:v>
      </x:c>
      <x:c r="N649" s="10"/>
      <x:c r="O649" s="10" t="s">
        <x:v>101</x:v>
      </x:c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0"/>
      <x:c r="Z649" s="10"/>
      <x:c r="AA649" s="10"/>
      <x:c r="AB649" s="10"/>
      <x:c r="AC649" s="10"/>
      <x:c r="AD649" s="10"/>
      <x:c r="AE649" s="10"/>
      <x:c r="AF649" s="10"/>
      <x:c r="AG649" s="109"/>
      <x:c r="AH649" s="10"/>
      <x:c r="AL649" s="81">
        <x:f t="shared" si="65"/>
        <x:v>170</x:v>
      </x:c>
      <x:c r="AM649" s="81" t="str">
        <x:f t="shared" si="60"/>
        <x:v/>
      </x:c>
      <x:c r="AN649" s="81" t="str">
        <x:f t="shared" si="61"/>
        <x:v/>
      </x:c>
      <x:c r="AO649" s="81" t="str">
        <x:f t="shared" si="62"/>
        <x:v/>
      </x:c>
      <x:c r="AP649" s="81" t="str">
        <x:f t="shared" si="63"/>
        <x:v/>
      </x:c>
      <x:c r="AQ649" s="81" t="str">
        <x:f t="shared" si="64"/>
        <x:v/>
      </x:c>
    </x:row>
    <x:row r="650" spans="1:43">
      <x:c r="A650">
        <x:v>64400</x:v>
      </x:c>
      <x:c r="B650" s="10">
        <x:v>170</x:v>
      </x:c>
      <x:c r="C650" s="10">
        <x:v>1</x:v>
      </x:c>
      <x:c r="D650" s="10"/>
      <x:c r="E650" s="10"/>
      <x:c r="F650" s="10"/>
      <x:c r="G650" s="10"/>
      <x:c r="H650" s="10"/>
      <x:c r="I650" s="10" t="s">
        <x:v>100</x:v>
      </x:c>
      <x:c r="J650" s="10"/>
      <x:c r="K650" t="s">
        <x:v>133</x:v>
      </x:c>
      <x:c r="M650" s="10">
        <x:v>232</x:v>
      </x:c>
      <x:c r="N650" s="10"/>
      <x:c r="O650" s="10" t="s">
        <x:v>101</x:v>
      </x:c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0"/>
      <x:c r="Z650" s="10"/>
      <x:c r="AA650" s="10"/>
      <x:c r="AB650" s="10"/>
      <x:c r="AC650" s="10"/>
      <x:c r="AD650" s="10"/>
      <x:c r="AE650" s="10"/>
      <x:c r="AF650" s="10"/>
      <x:c r="AG650" s="109"/>
      <x:c r="AH650" s="10"/>
      <x:c r="AL650" s="81">
        <x:f t="shared" si="65"/>
        <x:v>170</x:v>
      </x:c>
      <x:c r="AM650" s="81" t="str">
        <x:f t="shared" ref="AM650:AM713" si="66">IF($F$7=2,$B$7,"")</x:f>
        <x:v/>
      </x:c>
      <x:c r="AN650" s="81" t="str">
        <x:f t="shared" ref="AN650:AN713" si="67">IF($F$7=3,$B$7,"")</x:f>
        <x:v/>
      </x:c>
      <x:c r="AO650" s="81" t="str">
        <x:f t="shared" ref="AO650:AO713" si="68">IF($F$7=4,$B$7,"")</x:f>
        <x:v/>
      </x:c>
      <x:c r="AP650" s="81" t="str">
        <x:f t="shared" ref="AP650:AP713" si="69">IF($F$7=5,$B$7,"")</x:f>
        <x:v/>
      </x:c>
      <x:c r="AQ650" s="81" t="str">
        <x:f t="shared" ref="AQ650:AQ713" si="70">IF($F$7=6,$B$7,"")</x:f>
        <x:v/>
      </x:c>
    </x:row>
    <x:row r="651" spans="1:43">
      <x:c r="A651">
        <x:v>64500</x:v>
      </x:c>
      <x:c r="B651">
        <x:v>171</x:v>
      </x:c>
      <x:c r="C651">
        <x:v>0.7</x:v>
      </x:c>
      <x:c r="I651" t="s">
        <x:v>100</x:v>
      </x:c>
      <x:c r="M651">
        <x:v>129</x:v>
      </x:c>
      <x:c r="O651" t="s">
        <x:v>101</x:v>
      </x:c>
      <x:c r="AL651" s="81">
        <x:f t="shared" ref="AL651:AL714" si="71">IF(ISBLANK(D651),B651,B651&amp;"B")</x:f>
        <x:v>171</x:v>
      </x:c>
      <x:c r="AM651" s="81" t="str">
        <x:f t="shared" si="66"/>
        <x:v/>
      </x:c>
      <x:c r="AN651" s="81" t="str">
        <x:f t="shared" si="67"/>
        <x:v/>
      </x:c>
      <x:c r="AO651" s="81" t="str">
        <x:f t="shared" si="68"/>
        <x:v/>
      </x:c>
      <x:c r="AP651" s="81" t="str">
        <x:f t="shared" si="69"/>
        <x:v/>
      </x:c>
      <x:c r="AQ651" s="81" t="str">
        <x:f t="shared" si="70"/>
        <x:v/>
      </x:c>
    </x:row>
    <x:row r="652" spans="1:43">
      <x:c r="A652">
        <x:v>64600</x:v>
      </x:c>
      <x:c r="B652">
        <x:v>172</x:v>
      </x:c>
      <x:c r="C652">
        <x:v>0.666666666666667</x:v>
      </x:c>
      <x:c r="G652">
        <x:v>1</x:v>
      </x:c>
      <x:c r="I652" t="s">
        <x:v>100</x:v>
      </x:c>
      <x:c r="M652">
        <x:v>257</x:v>
      </x:c>
      <x:c r="O652" t="s">
        <x:v>101</x:v>
      </x:c>
      <x:c r="U652">
        <x:v>318</x:v>
      </x:c>
      <x:c r="V652">
        <x:v>0.2</x:v>
      </x:c>
      <x:c r="W652" t="s">
        <x:v>224</x:v>
      </x:c>
      <x:c r="X652">
        <x:v>2</x:v>
      </x:c>
      <x:c r="Y652">
        <x:v>0</x:v>
      </x:c>
      <x:c r="Z652" t="s">
        <x:v>225</x:v>
      </x:c>
      <x:c r="AA652">
        <x:v>15</x:v>
      </x:c>
      <x:c r="AD652" t="s">
        <x:v>226</x:v>
      </x:c>
      <x:c r="AG652" s="80">
        <x:v>1</x:v>
      </x:c>
      <x:c r="AL652" s="81">
        <x:f t="shared" si="71"/>
        <x:v>172</x:v>
      </x:c>
      <x:c r="AM652" s="81" t="str">
        <x:f t="shared" si="66"/>
        <x:v/>
      </x:c>
      <x:c r="AN652" s="81" t="str">
        <x:f t="shared" si="67"/>
        <x:v/>
      </x:c>
      <x:c r="AO652" s="81" t="str">
        <x:f t="shared" si="68"/>
        <x:v/>
      </x:c>
      <x:c r="AP652" s="81" t="str">
        <x:f t="shared" si="69"/>
        <x:v/>
      </x:c>
      <x:c r="AQ652" s="81" t="str">
        <x:f t="shared" si="70"/>
        <x:v/>
      </x:c>
    </x:row>
    <x:row r="653" spans="1:43">
      <x:c r="A653">
        <x:v>64700</x:v>
      </x:c>
      <x:c r="B653">
        <x:v>172</x:v>
      </x:c>
      <x:c r="C653">
        <x:v>0.9</x:v>
      </x:c>
      <x:c r="G653">
        <x:v>1</x:v>
      </x:c>
      <x:c r="I653" t="s">
        <x:v>103</x:v>
      </x:c>
      <x:c r="M653">
        <x:v>257</x:v>
      </x:c>
      <x:c r="O653" t="s">
        <x:v>101</x:v>
      </x:c>
      <x:c r="U653">
        <x:v>318</x:v>
      </x:c>
      <x:c r="V653">
        <x:v>0.2</x:v>
      </x:c>
      <x:c r="W653" t="s">
        <x:v>227</x:v>
      </x:c>
      <x:c r="X653">
        <x:v>2</x:v>
      </x:c>
      <x:c r="Y653">
        <x:v>0</x:v>
      </x:c>
      <x:c r="Z653" t="s">
        <x:v>228</x:v>
      </x:c>
      <x:c r="AA653">
        <x:v>15</x:v>
      </x:c>
      <x:c r="AD653" t="s">
        <x:v>229</x:v>
      </x:c>
      <x:c r="AG653" s="80">
        <x:v>1</x:v>
      </x:c>
      <x:c r="AL653" s="81">
        <x:f t="shared" si="71"/>
        <x:v>172</x:v>
      </x:c>
      <x:c r="AM653" s="81" t="str">
        <x:f t="shared" si="66"/>
        <x:v/>
      </x:c>
      <x:c r="AN653" s="81" t="str">
        <x:f t="shared" si="67"/>
        <x:v/>
      </x:c>
      <x:c r="AO653" s="81" t="str">
        <x:f t="shared" si="68"/>
        <x:v/>
      </x:c>
      <x:c r="AP653" s="81" t="str">
        <x:f t="shared" si="69"/>
        <x:v/>
      </x:c>
      <x:c r="AQ653" s="81" t="str">
        <x:f t="shared" si="70"/>
        <x:v/>
      </x:c>
    </x:row>
    <x:row r="654" spans="1:43">
      <x:c r="A654">
        <x:v>64800</x:v>
      </x:c>
      <x:c r="B654">
        <x:v>172</x:v>
      </x:c>
      <x:c r="C654">
        <x:v>1.2</x:v>
      </x:c>
      <x:c r="G654">
        <x:v>2</x:v>
      </x:c>
      <x:c r="I654" t="s">
        <x:v>102</x:v>
      </x:c>
      <x:c r="M654">
        <x:v>257</x:v>
      </x:c>
      <x:c r="O654" t="s">
        <x:v>101</x:v>
      </x:c>
      <x:c r="U654">
        <x:v>318</x:v>
      </x:c>
      <x:c r="V654">
        <x:v>0.2</x:v>
      </x:c>
      <x:c r="W654" t="s">
        <x:v>230</x:v>
      </x:c>
      <x:c r="X654">
        <x:v>2</x:v>
      </x:c>
      <x:c r="Y654">
        <x:v>0</x:v>
      </x:c>
      <x:c r="Z654" t="s">
        <x:v>225</x:v>
      </x:c>
      <x:c r="AA654">
        <x:v>15</x:v>
      </x:c>
      <x:c r="AD654" t="s">
        <x:v>231</x:v>
      </x:c>
      <x:c r="AG654" s="80">
        <x:v>1</x:v>
      </x:c>
      <x:c r="AL654" s="81">
        <x:f t="shared" si="71"/>
        <x:v>172</x:v>
      </x:c>
      <x:c r="AM654" s="81" t="str">
        <x:f t="shared" si="66"/>
        <x:v/>
      </x:c>
      <x:c r="AN654" s="81" t="str">
        <x:f t="shared" si="67"/>
        <x:v/>
      </x:c>
      <x:c r="AO654" s="81" t="str">
        <x:f t="shared" si="68"/>
        <x:v/>
      </x:c>
      <x:c r="AP654" s="81" t="str">
        <x:f t="shared" si="69"/>
        <x:v/>
      </x:c>
      <x:c r="AQ654" s="81" t="str">
        <x:f t="shared" si="70"/>
        <x:v/>
      </x:c>
    </x:row>
    <x:row r="655" spans="1:43">
      <x:c r="A655">
        <x:v>64900</x:v>
      </x:c>
      <x:c r="B655">
        <x:v>173</x:v>
      </x:c>
      <x:c r="C655">
        <x:v>0.733333333333333</x:v>
      </x:c>
      <x:c r="I655" t="s">
        <x:v>100</x:v>
      </x:c>
      <x:c r="M655">
        <x:v>259</x:v>
      </x:c>
      <x:c r="O655" t="s">
        <x:v>101</x:v>
      </x:c>
      <x:c r="U655">
        <x:v>319</x:v>
      </x:c>
      <x:c r="V655">
        <x:v>0.2</x:v>
      </x:c>
      <x:c r="W655" t="s">
        <x:v>232</x:v>
      </x:c>
      <x:c r="X655">
        <x:v>2</x:v>
      </x:c>
      <x:c r="Y655">
        <x:v>0</x:v>
      </x:c>
      <x:c r="Z655" t="s">
        <x:v>225</x:v>
      </x:c>
      <x:c r="AA655">
        <x:v>15</x:v>
      </x:c>
      <x:c r="AD655" t="s">
        <x:v>233</x:v>
      </x:c>
      <x:c r="AL655" s="81">
        <x:f t="shared" si="71"/>
        <x:v>173</x:v>
      </x:c>
      <x:c r="AM655" s="81" t="str">
        <x:f t="shared" si="66"/>
        <x:v/>
      </x:c>
      <x:c r="AN655" s="81" t="str">
        <x:f t="shared" si="67"/>
        <x:v/>
      </x:c>
      <x:c r="AO655" s="81" t="str">
        <x:f t="shared" si="68"/>
        <x:v/>
      </x:c>
      <x:c r="AP655" s="81" t="str">
        <x:f t="shared" si="69"/>
        <x:v/>
      </x:c>
      <x:c r="AQ655" s="81" t="str">
        <x:f t="shared" si="70"/>
        <x:v/>
      </x:c>
    </x:row>
    <x:row r="656" spans="1:43">
      <x:c r="A656">
        <x:v>65000</x:v>
      </x:c>
      <x:c r="B656">
        <x:v>173</x:v>
      </x:c>
      <x:c r="C656">
        <x:v>2.2</x:v>
      </x:c>
      <x:c r="D656">
        <x:v>1</x:v>
      </x:c>
      <x:c r="H656">
        <x:v>1</x:v>
      </x:c>
      <x:c r="AL656" s="81" t="str">
        <x:f t="shared" si="71"/>
        <x:v>173B</x:v>
      </x:c>
      <x:c r="AM656" s="81" t="str">
        <x:f t="shared" si="66"/>
        <x:v/>
      </x:c>
      <x:c r="AN656" s="81" t="str">
        <x:f t="shared" si="67"/>
        <x:v/>
      </x:c>
      <x:c r="AO656" s="81" t="str">
        <x:f t="shared" si="68"/>
        <x:v/>
      </x:c>
      <x:c r="AP656" s="81" t="str">
        <x:f t="shared" si="69"/>
        <x:v/>
      </x:c>
      <x:c r="AQ656" s="81" t="str">
        <x:f t="shared" si="70"/>
        <x:v/>
      </x:c>
    </x:row>
    <x:row r="657" spans="1:43">
      <x:c r="A657">
        <x:v>65100</x:v>
      </x:c>
      <x:c r="B657">
        <x:v>174</x:v>
      </x:c>
      <x:c r="C657">
        <x:v>1.86666666666667</x:v>
      </x:c>
      <x:c r="G657">
        <x:v>1</x:v>
      </x:c>
      <x:c r="H657">
        <x:v>1</x:v>
      </x:c>
      <x:c r="I657" t="s">
        <x:v>102</x:v>
      </x:c>
      <x:c r="AL657" s="81">
        <x:f t="shared" si="71"/>
        <x:v>174</x:v>
      </x:c>
      <x:c r="AM657" s="81" t="str">
        <x:f t="shared" si="66"/>
        <x:v/>
      </x:c>
      <x:c r="AN657" s="81" t="str">
        <x:f t="shared" si="67"/>
        <x:v/>
      </x:c>
      <x:c r="AO657" s="81" t="str">
        <x:f t="shared" si="68"/>
        <x:v/>
      </x:c>
      <x:c r="AP657" s="81" t="str">
        <x:f t="shared" si="69"/>
        <x:v/>
      </x:c>
      <x:c r="AQ657" s="81" t="str">
        <x:f t="shared" si="70"/>
        <x:v/>
      </x:c>
    </x:row>
    <x:row r="658" spans="1:43">
      <x:c r="A658">
        <x:v>65200</x:v>
      </x:c>
      <x:c r="B658">
        <x:v>174</x:v>
      </x:c>
      <x:c r="C658">
        <x:v>3</x:v>
      </x:c>
      <x:c r="G658">
        <x:v>5</x:v>
      </x:c>
      <x:c r="H658">
        <x:v>0</x:v>
      </x:c>
      <x:c r="I658" t="s">
        <x:v>110</x:v>
      </x:c>
      <x:c r="J658">
        <x:v>0.65</x:v>
      </x:c>
      <x:c r="AL658" s="81">
        <x:f t="shared" si="71"/>
        <x:v>174</x:v>
      </x:c>
      <x:c r="AM658" s="81" t="str">
        <x:f t="shared" si="66"/>
        <x:v/>
      </x:c>
      <x:c r="AN658" s="81" t="str">
        <x:f t="shared" si="67"/>
        <x:v/>
      </x:c>
      <x:c r="AO658" s="81" t="str">
        <x:f t="shared" si="68"/>
        <x:v/>
      </x:c>
      <x:c r="AP658" s="81" t="str">
        <x:f t="shared" si="69"/>
        <x:v/>
      </x:c>
      <x:c r="AQ658" s="81" t="str">
        <x:f t="shared" si="70"/>
        <x:v/>
      </x:c>
    </x:row>
    <x:row r="659" spans="1:43">
      <x:c r="A659">
        <x:v>65300</x:v>
      </x:c>
      <x:c r="B659">
        <x:v>175</x:v>
      </x:c>
      <x:c r="C659">
        <x:v>0.9</x:v>
      </x:c>
      <x:c r="D659">
        <x:v>1</x:v>
      </x:c>
      <x:c r="AG659" s="80">
        <x:v>2</x:v>
      </x:c>
      <x:c r="AL659" s="81" t="str">
        <x:f t="shared" si="71"/>
        <x:v>175B</x:v>
      </x:c>
      <x:c r="AM659" s="81" t="str">
        <x:f t="shared" si="66"/>
        <x:v/>
      </x:c>
      <x:c r="AN659" s="81" t="str">
        <x:f t="shared" si="67"/>
        <x:v/>
      </x:c>
      <x:c r="AO659" s="81" t="str">
        <x:f t="shared" si="68"/>
        <x:v/>
      </x:c>
      <x:c r="AP659" s="81" t="str">
        <x:f t="shared" si="69"/>
        <x:v/>
      </x:c>
      <x:c r="AQ659" s="81" t="str">
        <x:f t="shared" si="70"/>
        <x:v/>
      </x:c>
    </x:row>
    <x:row r="660" spans="1:43">
      <x:c r="A660">
        <x:v>65400</x:v>
      </x:c>
      <x:c r="B660">
        <x:v>175</x:v>
      </x:c>
      <x:c r="C660">
        <x:v>1.1</x:v>
      </x:c>
      <x:c r="D660">
        <x:v>1</x:v>
      </x:c>
      <x:c r="AG660" s="80">
        <x:v>2</x:v>
      </x:c>
      <x:c r="AL660" s="81" t="str">
        <x:f t="shared" si="71"/>
        <x:v>175B</x:v>
      </x:c>
      <x:c r="AM660" s="81" t="str">
        <x:f t="shared" si="66"/>
        <x:v/>
      </x:c>
      <x:c r="AN660" s="81" t="str">
        <x:f t="shared" si="67"/>
        <x:v/>
      </x:c>
      <x:c r="AO660" s="81" t="str">
        <x:f t="shared" si="68"/>
        <x:v/>
      </x:c>
      <x:c r="AP660" s="81" t="str">
        <x:f t="shared" si="69"/>
        <x:v/>
      </x:c>
      <x:c r="AQ660" s="81" t="str">
        <x:f t="shared" si="70"/>
        <x:v/>
      </x:c>
    </x:row>
    <x:row r="661" spans="1:43">
      <x:c r="A661">
        <x:v>65500</x:v>
      </x:c>
      <x:c r="B661">
        <x:v>175</x:v>
      </x:c>
      <x:c r="C661">
        <x:v>2</x:v>
      </x:c>
      <x:c r="I661" t="s">
        <x:v>100</x:v>
      </x:c>
      <x:c r="K661" t="s">
        <x:v>234</x:v>
      </x:c>
      <x:c r="M661">
        <x:v>738</x:v>
      </x:c>
      <x:c r="O661" t="s">
        <x:v>101</x:v>
      </x:c>
      <x:c r="U661">
        <x:v>439</x:v>
      </x:c>
      <x:c r="V661">
        <x:v>0.2</x:v>
      </x:c>
      <x:c r="W661" s="423" t="s">
        <x:v>114</x:v>
      </x:c>
      <x:c r="X661">
        <x:v>4</x:v>
      </x:c>
      <x:c r="Y661">
        <x:v>0</x:v>
      </x:c>
      <x:c r="Z661" t="s">
        <x:v>150</x:v>
      </x:c>
      <x:c r="AA661">
        <x:v>15</x:v>
      </x:c>
      <x:c r="AD661" t="s">
        <x:v>116</x:v>
      </x:c>
      <x:c r="AG661" s="80">
        <x:v>2</x:v>
      </x:c>
      <x:c r="AL661" s="81">
        <x:f t="shared" si="71"/>
        <x:v>175</x:v>
      </x:c>
      <x:c r="AM661" s="81" t="str">
        <x:f t="shared" si="66"/>
        <x:v/>
      </x:c>
      <x:c r="AN661" s="81" t="str">
        <x:f t="shared" si="67"/>
        <x:v/>
      </x:c>
      <x:c r="AO661" s="81" t="str">
        <x:f t="shared" si="68"/>
        <x:v/>
      </x:c>
      <x:c r="AP661" s="81" t="str">
        <x:f t="shared" si="69"/>
        <x:v/>
      </x:c>
      <x:c r="AQ661" s="81" t="str">
        <x:f t="shared" si="70"/>
        <x:v/>
      </x:c>
    </x:row>
    <x:row r="662" spans="1:43">
      <x:c r="A662">
        <x:v>65600</x:v>
      </x:c>
      <x:c r="B662">
        <x:v>176</x:v>
      </x:c>
      <x:c r="C662">
        <x:v>2.76666666666667</x:v>
      </x:c>
      <x:c r="I662" t="s">
        <x:v>112</x:v>
      </x:c>
      <x:c r="K662" t="s">
        <x:v>235</x:v>
      </x:c>
      <x:c r="U662">
        <x:v>439</x:v>
      </x:c>
      <x:c r="V662">
        <x:v>0.2</x:v>
      </x:c>
      <x:c r="W662" s="423" t="s">
        <x:v>114</x:v>
      </x:c>
      <x:c r="X662">
        <x:v>4</x:v>
      </x:c>
      <x:c r="Y662">
        <x:v>0</x:v>
      </x:c>
      <x:c r="Z662" t="s">
        <x:v>150</x:v>
      </x:c>
      <x:c r="AA662">
        <x:v>20</x:v>
      </x:c>
      <x:c r="AD662" t="s">
        <x:v>116</x:v>
      </x:c>
      <x:c r="AG662" s="80">
        <x:v>2</x:v>
      </x:c>
      <x:c r="AL662" s="81">
        <x:f t="shared" si="71"/>
        <x:v>176</x:v>
      </x:c>
      <x:c r="AM662" s="81" t="str">
        <x:f t="shared" si="66"/>
        <x:v/>
      </x:c>
      <x:c r="AN662" s="81" t="str">
        <x:f t="shared" si="67"/>
        <x:v/>
      </x:c>
      <x:c r="AO662" s="81" t="str">
        <x:f t="shared" si="68"/>
        <x:v/>
      </x:c>
      <x:c r="AP662" s="81" t="str">
        <x:f t="shared" si="69"/>
        <x:v/>
      </x:c>
      <x:c r="AQ662" s="81" t="str">
        <x:f t="shared" si="70"/>
        <x:v/>
      </x:c>
    </x:row>
    <x:row r="663" spans="1:43">
      <x:c r="A663">
        <x:v>65700</x:v>
      </x:c>
      <x:c r="B663">
        <x:v>177</x:v>
      </x:c>
      <x:c r="C663">
        <x:v>0.533333333333333</x:v>
      </x:c>
      <x:c r="I663" t="s">
        <x:v>215</x:v>
      </x:c>
      <x:c r="M663">
        <x:v>259</x:v>
      </x:c>
      <x:c r="O663" t="s">
        <x:v>101</x:v>
      </x:c>
      <x:c r="U663">
        <x:v>439</x:v>
      </x:c>
      <x:c r="V663">
        <x:v>0.2</x:v>
      </x:c>
      <x:c r="W663" s="423" t="s">
        <x:v>114</x:v>
      </x:c>
      <x:c r="X663">
        <x:v>4</x:v>
      </x:c>
      <x:c r="Y663">
        <x:v>0</x:v>
      </x:c>
      <x:c r="Z663" t="s">
        <x:v>150</x:v>
      </x:c>
      <x:c r="AA663">
        <x:v>23</x:v>
      </x:c>
      <x:c r="AD663" t="s">
        <x:v>116</x:v>
      </x:c>
      <x:c r="AG663" s="80">
        <x:v>1</x:v>
      </x:c>
      <x:c r="AL663" s="81">
        <x:f t="shared" si="71"/>
        <x:v>177</x:v>
      </x:c>
      <x:c r="AM663" s="81" t="str">
        <x:f t="shared" si="66"/>
        <x:v/>
      </x:c>
      <x:c r="AN663" s="81" t="str">
        <x:f t="shared" si="67"/>
        <x:v/>
      </x:c>
      <x:c r="AO663" s="81" t="str">
        <x:f t="shared" si="68"/>
        <x:v/>
      </x:c>
      <x:c r="AP663" s="81" t="str">
        <x:f t="shared" si="69"/>
        <x:v/>
      </x:c>
      <x:c r="AQ663" s="81" t="str">
        <x:f t="shared" si="70"/>
        <x:v/>
      </x:c>
    </x:row>
    <x:row r="664" spans="1:43">
      <x:c r="A664">
        <x:v>65800</x:v>
      </x:c>
      <x:c r="B664">
        <x:v>178</x:v>
      </x:c>
      <x:c r="C664">
        <x:v>2.73333333333333</x:v>
      </x:c>
      <x:c r="I664" t="s">
        <x:v>112</x:v>
      </x:c>
      <x:c r="M664">
        <x:v>433</x:v>
      </x:c>
      <x:c r="O664" t="s">
        <x:v>101</x:v>
      </x:c>
      <x:c r="AL664" s="81">
        <x:f t="shared" si="71"/>
        <x:v>178</x:v>
      </x:c>
      <x:c r="AM664" s="81" t="str">
        <x:f t="shared" si="66"/>
        <x:v/>
      </x:c>
      <x:c r="AN664" s="81" t="str">
        <x:f t="shared" si="67"/>
        <x:v/>
      </x:c>
      <x:c r="AO664" s="81" t="str">
        <x:f t="shared" si="68"/>
        <x:v/>
      </x:c>
      <x:c r="AP664" s="81" t="str">
        <x:f t="shared" si="69"/>
        <x:v/>
      </x:c>
      <x:c r="AQ664" s="81" t="str">
        <x:f t="shared" si="70"/>
        <x:v/>
      </x:c>
    </x:row>
    <x:row r="665" spans="1:43">
      <x:c r="A665">
        <x:v>65900</x:v>
      </x:c>
      <x:c r="B665">
        <x:v>179</x:v>
      </x:c>
      <x:c r="C665">
        <x:v>10.6</x:v>
      </x:c>
      <x:c r="G665">
        <x:v>1</x:v>
      </x:c>
      <x:c r="AL665" s="81">
        <x:f t="shared" si="71"/>
        <x:v>179</x:v>
      </x:c>
      <x:c r="AM665" s="81" t="str">
        <x:f t="shared" si="66"/>
        <x:v/>
      </x:c>
      <x:c r="AN665" s="81" t="str">
        <x:f t="shared" si="67"/>
        <x:v/>
      </x:c>
      <x:c r="AO665" s="81" t="str">
        <x:f t="shared" si="68"/>
        <x:v/>
      </x:c>
      <x:c r="AP665" s="81" t="str">
        <x:f t="shared" si="69"/>
        <x:v/>
      </x:c>
      <x:c r="AQ665" s="81" t="str">
        <x:f t="shared" si="70"/>
        <x:v/>
      </x:c>
    </x:row>
    <x:row r="666" spans="1:43">
      <x:c r="A666">
        <x:v>66000</x:v>
      </x:c>
      <x:c r="B666">
        <x:v>179</x:v>
      </x:c>
      <x:c r="C666">
        <x:v>11.5</x:v>
      </x:c>
      <x:c r="G666">
        <x:v>7</x:v>
      </x:c>
      <x:c r="I666" t="s">
        <x:v>236</x:v>
      </x:c>
      <x:c r="J666">
        <x:v>0.65</x:v>
      </x:c>
      <x:c r="AL666" s="81">
        <x:f t="shared" si="71"/>
        <x:v>179</x:v>
      </x:c>
      <x:c r="AM666" s="81" t="str">
        <x:f t="shared" si="66"/>
        <x:v/>
      </x:c>
      <x:c r="AN666" s="81" t="str">
        <x:f t="shared" si="67"/>
        <x:v/>
      </x:c>
      <x:c r="AO666" s="81" t="str">
        <x:f t="shared" si="68"/>
        <x:v/>
      </x:c>
      <x:c r="AP666" s="81" t="str">
        <x:f t="shared" si="69"/>
        <x:v/>
      </x:c>
      <x:c r="AQ666" s="81" t="str">
        <x:f t="shared" si="70"/>
        <x:v/>
      </x:c>
    </x:row>
    <x:row r="667" spans="1:43">
      <x:c r="A667">
        <x:v>66100</x:v>
      </x:c>
      <x:c r="B667">
        <x:v>180</x:v>
      </x:c>
      <x:c r="C667">
        <x:v>0.366666666666667</x:v>
      </x:c>
      <x:c r="G667">
        <x:v>1</x:v>
      </x:c>
      <x:c r="I667" t="s">
        <x:v>103</x:v>
      </x:c>
      <x:c r="K667" t="s">
        <x:v>133</x:v>
      </x:c>
      <x:c r="M667">
        <x:v>229</x:v>
      </x:c>
      <x:c r="O667" t="s">
        <x:v>101</x:v>
      </x:c>
      <x:c r="AG667" s="80">
        <x:v>1</x:v>
      </x:c>
      <x:c r="AL667" s="81">
        <x:f t="shared" si="71"/>
        <x:v>180</x:v>
      </x:c>
      <x:c r="AM667" s="81" t="str">
        <x:f t="shared" si="66"/>
        <x:v/>
      </x:c>
      <x:c r="AN667" s="81" t="str">
        <x:f t="shared" si="67"/>
        <x:v/>
      </x:c>
      <x:c r="AO667" s="81" t="str">
        <x:f t="shared" si="68"/>
        <x:v/>
      </x:c>
      <x:c r="AP667" s="81" t="str">
        <x:f t="shared" si="69"/>
        <x:v/>
      </x:c>
      <x:c r="AQ667" s="81" t="str">
        <x:f t="shared" si="70"/>
        <x:v/>
      </x:c>
    </x:row>
    <x:row r="668" spans="1:43">
      <x:c r="A668">
        <x:v>66200</x:v>
      </x:c>
      <x:c r="B668">
        <x:v>180</x:v>
      </x:c>
      <x:c r="C668">
        <x:v>0.8</x:v>
      </x:c>
      <x:c r="G668">
        <x:v>2</x:v>
      </x:c>
      <x:c r="I668" t="s">
        <x:v>102</x:v>
      </x:c>
      <x:c r="K668" t="s">
        <x:v>133</x:v>
      </x:c>
      <x:c r="M668">
        <x:v>271</x:v>
      </x:c>
      <x:c r="O668" t="s">
        <x:v>101</x:v>
      </x:c>
      <x:c r="AG668" s="80">
        <x:v>1</x:v>
      </x:c>
      <x:c r="AL668" s="81">
        <x:f t="shared" si="71"/>
        <x:v>180</x:v>
      </x:c>
      <x:c r="AM668" s="81" t="str">
        <x:f t="shared" si="66"/>
        <x:v/>
      </x:c>
      <x:c r="AN668" s="81" t="str">
        <x:f t="shared" si="67"/>
        <x:v/>
      </x:c>
      <x:c r="AO668" s="81" t="str">
        <x:f t="shared" si="68"/>
        <x:v/>
      </x:c>
      <x:c r="AP668" s="81" t="str">
        <x:f t="shared" si="69"/>
        <x:v/>
      </x:c>
      <x:c r="AQ668" s="81" t="str">
        <x:f t="shared" si="70"/>
        <x:v/>
      </x:c>
    </x:row>
    <x:row r="669" spans="1:43">
      <x:c r="A669">
        <x:v>66300</x:v>
      </x:c>
      <x:c r="B669">
        <x:v>181</x:v>
      </x:c>
      <x:c r="C669">
        <x:v>0.266666666666667</x:v>
      </x:c>
      <x:c r="G669">
        <x:v>3</x:v>
      </x:c>
      <x:c r="I669" t="s">
        <x:v>100</x:v>
      </x:c>
      <x:c r="K669" t="s">
        <x:v>133</x:v>
      </x:c>
      <x:c r="AG669" s="80">
        <x:v>1</x:v>
      </x:c>
      <x:c r="AL669" s="81">
        <x:f t="shared" si="71"/>
        <x:v>181</x:v>
      </x:c>
      <x:c r="AM669" s="81" t="str">
        <x:f t="shared" si="66"/>
        <x:v/>
      </x:c>
      <x:c r="AN669" s="81" t="str">
        <x:f t="shared" si="67"/>
        <x:v/>
      </x:c>
      <x:c r="AO669" s="81" t="str">
        <x:f t="shared" si="68"/>
        <x:v/>
      </x:c>
      <x:c r="AP669" s="81" t="str">
        <x:f t="shared" si="69"/>
        <x:v/>
      </x:c>
      <x:c r="AQ669" s="81" t="str">
        <x:f t="shared" si="70"/>
        <x:v/>
      </x:c>
    </x:row>
    <x:row r="670" spans="1:43">
      <x:c r="A670">
        <x:v>66400</x:v>
      </x:c>
      <x:c r="B670">
        <x:v>181</x:v>
      </x:c>
      <x:c r="C670">
        <x:v>0.466666666666667</x:v>
      </x:c>
      <x:c r="G670">
        <x:v>2</x:v>
      </x:c>
      <x:c r="I670" t="s">
        <x:v>102</x:v>
      </x:c>
      <x:c r="K670" t="s">
        <x:v>133</x:v>
      </x:c>
      <x:c r="AG670" s="80">
        <x:v>1</x:v>
      </x:c>
      <x:c r="AL670" s="81">
        <x:f t="shared" si="71"/>
        <x:v>181</x:v>
      </x:c>
      <x:c r="AM670" s="81" t="str">
        <x:f t="shared" si="66"/>
        <x:v/>
      </x:c>
      <x:c r="AN670" s="81" t="str">
        <x:f t="shared" si="67"/>
        <x:v/>
      </x:c>
      <x:c r="AO670" s="81" t="str">
        <x:f t="shared" si="68"/>
        <x:v/>
      </x:c>
      <x:c r="AP670" s="81" t="str">
        <x:f t="shared" si="69"/>
        <x:v/>
      </x:c>
      <x:c r="AQ670" s="81" t="str">
        <x:f t="shared" si="70"/>
        <x:v/>
      </x:c>
    </x:row>
    <x:row r="671" spans="1:43">
      <x:c r="A671">
        <x:v>66500</x:v>
      </x:c>
      <x:c r="B671">
        <x:v>181</x:v>
      </x:c>
      <x:c r="C671">
        <x:v>0.6</x:v>
      </x:c>
      <x:c r="G671">
        <x:v>3</x:v>
      </x:c>
      <x:c r="I671" t="s">
        <x:v>103</x:v>
      </x:c>
      <x:c r="K671" t="s">
        <x:v>133</x:v>
      </x:c>
      <x:c r="AG671" s="80">
        <x:v>1</x:v>
      </x:c>
      <x:c r="AL671" s="81">
        <x:f t="shared" si="71"/>
        <x:v>181</x:v>
      </x:c>
      <x:c r="AM671" s="81" t="str">
        <x:f t="shared" si="66"/>
        <x:v/>
      </x:c>
      <x:c r="AN671" s="81" t="str">
        <x:f t="shared" si="67"/>
        <x:v/>
      </x:c>
      <x:c r="AO671" s="81" t="str">
        <x:f t="shared" si="68"/>
        <x:v/>
      </x:c>
      <x:c r="AP671" s="81" t="str">
        <x:f t="shared" si="69"/>
        <x:v/>
      </x:c>
      <x:c r="AQ671" s="81" t="str">
        <x:f t="shared" si="70"/>
        <x:v/>
      </x:c>
    </x:row>
    <x:row r="672" spans="1:43">
      <x:c r="A672">
        <x:v>66600</x:v>
      </x:c>
      <x:c r="B672">
        <x:v>181</x:v>
      </x:c>
      <x:c r="C672">
        <x:v>0.7</x:v>
      </x:c>
      <x:c r="G672">
        <x:v>4</x:v>
      </x:c>
      <x:c r="I672" t="s">
        <x:v>104</x:v>
      </x:c>
      <x:c r="K672" t="s">
        <x:v>133</x:v>
      </x:c>
      <x:c r="AG672" s="80">
        <x:v>1</x:v>
      </x:c>
      <x:c r="AL672" s="81">
        <x:f t="shared" si="71"/>
        <x:v>181</x:v>
      </x:c>
      <x:c r="AM672" s="81" t="str">
        <x:f t="shared" si="66"/>
        <x:v/>
      </x:c>
      <x:c r="AN672" s="81" t="str">
        <x:f t="shared" si="67"/>
        <x:v/>
      </x:c>
      <x:c r="AO672" s="81" t="str">
        <x:f t="shared" si="68"/>
        <x:v/>
      </x:c>
      <x:c r="AP672" s="81" t="str">
        <x:f t="shared" si="69"/>
        <x:v/>
      </x:c>
      <x:c r="AQ672" s="81" t="str">
        <x:f t="shared" si="70"/>
        <x:v/>
      </x:c>
    </x:row>
    <x:row r="673" spans="1:43">
      <x:c r="A673">
        <x:v>66700</x:v>
      </x:c>
      <x:c r="B673">
        <x:v>181</x:v>
      </x:c>
      <x:c r="C673">
        <x:v>0.8</x:v>
      </x:c>
      <x:c r="G673">
        <x:v>1</x:v>
      </x:c>
      <x:c r="I673" t="s">
        <x:v>100</x:v>
      </x:c>
      <x:c r="K673" t="s">
        <x:v>133</x:v>
      </x:c>
      <x:c r="AG673" s="80">
        <x:v>1</x:v>
      </x:c>
      <x:c r="AL673" s="81">
        <x:f t="shared" si="71"/>
        <x:v>181</x:v>
      </x:c>
      <x:c r="AM673" s="81" t="str">
        <x:f t="shared" si="66"/>
        <x:v/>
      </x:c>
      <x:c r="AN673" s="81" t="str">
        <x:f t="shared" si="67"/>
        <x:v/>
      </x:c>
      <x:c r="AO673" s="81" t="str">
        <x:f t="shared" si="68"/>
        <x:v/>
      </x:c>
      <x:c r="AP673" s="81" t="str">
        <x:f t="shared" si="69"/>
        <x:v/>
      </x:c>
      <x:c r="AQ673" s="81" t="str">
        <x:f t="shared" si="70"/>
        <x:v/>
      </x:c>
    </x:row>
    <x:row r="674" spans="1:43">
      <x:c r="A674">
        <x:v>66800</x:v>
      </x:c>
      <x:c r="B674">
        <x:v>181</x:v>
      </x:c>
      <x:c r="C674">
        <x:v>0.933333333333333</x:v>
      </x:c>
      <x:c r="G674">
        <x:v>2</x:v>
      </x:c>
      <x:c r="I674" t="s">
        <x:v>102</x:v>
      </x:c>
      <x:c r="K674" t="s">
        <x:v>133</x:v>
      </x:c>
      <x:c r="AG674" s="80">
        <x:v>1</x:v>
      </x:c>
      <x:c r="AL674" s="81">
        <x:f t="shared" si="71"/>
        <x:v>181</x:v>
      </x:c>
      <x:c r="AM674" s="81" t="str">
        <x:f t="shared" si="66"/>
        <x:v/>
      </x:c>
      <x:c r="AN674" s="81" t="str">
        <x:f t="shared" si="67"/>
        <x:v/>
      </x:c>
      <x:c r="AO674" s="81" t="str">
        <x:f t="shared" si="68"/>
        <x:v/>
      </x:c>
      <x:c r="AP674" s="81" t="str">
        <x:f t="shared" si="69"/>
        <x:v/>
      </x:c>
      <x:c r="AQ674" s="81" t="str">
        <x:f t="shared" si="70"/>
        <x:v/>
      </x:c>
    </x:row>
    <x:row r="675" spans="1:43">
      <x:c r="A675">
        <x:v>66900</x:v>
      </x:c>
      <x:c r="B675">
        <x:v>181</x:v>
      </x:c>
      <x:c r="C675">
        <x:v>1.1</x:v>
      </x:c>
      <x:c r="G675">
        <x:v>4</x:v>
      </x:c>
      <x:c r="I675" t="s">
        <x:v>103</x:v>
      </x:c>
      <x:c r="K675" t="s">
        <x:v>133</x:v>
      </x:c>
      <x:c r="AG675" s="80">
        <x:v>1</x:v>
      </x:c>
      <x:c r="AL675" s="81">
        <x:f t="shared" si="71"/>
        <x:v>181</x:v>
      </x:c>
      <x:c r="AM675" s="81" t="str">
        <x:f t="shared" si="66"/>
        <x:v/>
      </x:c>
      <x:c r="AN675" s="81" t="str">
        <x:f t="shared" si="67"/>
        <x:v/>
      </x:c>
      <x:c r="AO675" s="81" t="str">
        <x:f t="shared" si="68"/>
        <x:v/>
      </x:c>
      <x:c r="AP675" s="81" t="str">
        <x:f t="shared" si="69"/>
        <x:v/>
      </x:c>
      <x:c r="AQ675" s="81" t="str">
        <x:f t="shared" si="70"/>
        <x:v/>
      </x:c>
    </x:row>
    <x:row r="676" spans="1:43">
      <x:c r="A676">
        <x:v>67000</x:v>
      </x:c>
      <x:c r="B676">
        <x:v>181</x:v>
      </x:c>
      <x:c r="C676">
        <x:v>1.13333333333333</x:v>
      </x:c>
      <x:c r="G676">
        <x:v>4</x:v>
      </x:c>
      <x:c r="I676" t="s">
        <x:v>104</x:v>
      </x:c>
      <x:c r="K676" t="s">
        <x:v>133</x:v>
      </x:c>
      <x:c r="AG676" s="80">
        <x:v>1</x:v>
      </x:c>
      <x:c r="AL676" s="81">
        <x:f t="shared" si="71"/>
        <x:v>181</x:v>
      </x:c>
      <x:c r="AM676" s="81" t="str">
        <x:f t="shared" si="66"/>
        <x:v/>
      </x:c>
      <x:c r="AN676" s="81" t="str">
        <x:f t="shared" si="67"/>
        <x:v/>
      </x:c>
      <x:c r="AO676" s="81" t="str">
        <x:f t="shared" si="68"/>
        <x:v/>
      </x:c>
      <x:c r="AP676" s="81" t="str">
        <x:f t="shared" si="69"/>
        <x:v/>
      </x:c>
      <x:c r="AQ676" s="81" t="str">
        <x:f t="shared" si="70"/>
        <x:v/>
      </x:c>
    </x:row>
    <x:row r="677" spans="1:43">
      <x:c r="A677">
        <x:v>67100</x:v>
      </x:c>
      <x:c r="B677">
        <x:v>182</x:v>
      </x:c>
      <x:c r="C677">
        <x:v>6.83333333333333</x:v>
      </x:c>
      <x:c r="I677" t="s">
        <x:v>112</x:v>
      </x:c>
      <x:c r="K677" t="s">
        <x:v>237</x:v>
      </x:c>
      <x:c r="M677">
        <x:v>121</x:v>
      </x:c>
      <x:c r="O677" t="s">
        <x:v>139</x:v>
      </x:c>
      <x:c r="AL677" s="81">
        <x:f t="shared" si="71"/>
        <x:v>182</x:v>
      </x:c>
      <x:c r="AM677" s="81" t="str">
        <x:f t="shared" si="66"/>
        <x:v/>
      </x:c>
      <x:c r="AN677" s="81" t="str">
        <x:f t="shared" si="67"/>
        <x:v/>
      </x:c>
      <x:c r="AO677" s="81" t="str">
        <x:f t="shared" si="68"/>
        <x:v/>
      </x:c>
      <x:c r="AP677" s="81" t="str">
        <x:f t="shared" si="69"/>
        <x:v/>
      </x:c>
      <x:c r="AQ677" s="81" t="str">
        <x:f t="shared" si="70"/>
        <x:v/>
      </x:c>
    </x:row>
    <x:row r="678" spans="1:43">
      <x:c r="A678">
        <x:v>67200</x:v>
      </x:c>
      <x:c r="B678">
        <x:v>183</x:v>
      </x:c>
      <x:c r="C678">
        <x:v>2.3</x:v>
      </x:c>
      <x:c r="AL678" s="81">
        <x:f t="shared" si="71"/>
        <x:v>183</x:v>
      </x:c>
      <x:c r="AM678" s="81" t="str">
        <x:f t="shared" si="66"/>
        <x:v/>
      </x:c>
      <x:c r="AN678" s="81" t="str">
        <x:f t="shared" si="67"/>
        <x:v/>
      </x:c>
      <x:c r="AO678" s="81" t="str">
        <x:f t="shared" si="68"/>
        <x:v/>
      </x:c>
      <x:c r="AP678" s="81" t="str">
        <x:f t="shared" si="69"/>
        <x:v/>
      </x:c>
      <x:c r="AQ678" s="81" t="str">
        <x:f t="shared" si="70"/>
        <x:v/>
      </x:c>
    </x:row>
    <x:row r="679" spans="1:43">
      <x:c r="A679">
        <x:v>67300</x:v>
      </x:c>
      <x:c r="B679">
        <x:v>184</x:v>
      </x:c>
      <x:c r="C679">
        <x:v>0.2</x:v>
      </x:c>
      <x:c r="G679">
        <x:v>1</x:v>
      </x:c>
      <x:c r="I679" t="s">
        <x:v>100</x:v>
      </x:c>
      <x:c r="K679" t="s">
        <x:v>133</x:v>
      </x:c>
      <x:c r="M679">
        <x:v>271</x:v>
      </x:c>
      <x:c r="O679" t="s">
        <x:v>101</x:v>
      </x:c>
      <x:c r="AG679" s="80">
        <x:v>1</x:v>
      </x:c>
      <x:c r="AL679" s="81">
        <x:f t="shared" si="71"/>
        <x:v>184</x:v>
      </x:c>
      <x:c r="AM679" s="81" t="str">
        <x:f t="shared" si="66"/>
        <x:v/>
      </x:c>
      <x:c r="AN679" s="81" t="str">
        <x:f t="shared" si="67"/>
        <x:v/>
      </x:c>
      <x:c r="AO679" s="81" t="str">
        <x:f t="shared" si="68"/>
        <x:v/>
      </x:c>
      <x:c r="AP679" s="81" t="str">
        <x:f t="shared" si="69"/>
        <x:v/>
      </x:c>
      <x:c r="AQ679" s="81" t="str">
        <x:f t="shared" si="70"/>
        <x:v/>
      </x:c>
    </x:row>
    <x:row r="680" spans="1:43">
      <x:c r="A680">
        <x:v>67400</x:v>
      </x:c>
      <x:c r="B680">
        <x:v>184</x:v>
      </x:c>
      <x:c r="C680">
        <x:v>0.333333333333333</x:v>
      </x:c>
      <x:c r="G680">
        <x:v>4</x:v>
      </x:c>
      <x:c r="I680" t="s">
        <x:v>102</x:v>
      </x:c>
      <x:c r="K680" t="s">
        <x:v>133</x:v>
      </x:c>
      <x:c r="M680">
        <x:v>271</x:v>
      </x:c>
      <x:c r="O680" t="s">
        <x:v>101</x:v>
      </x:c>
      <x:c r="AG680" s="80">
        <x:v>1</x:v>
      </x:c>
      <x:c r="AL680" s="81">
        <x:f t="shared" si="71"/>
        <x:v>184</x:v>
      </x:c>
      <x:c r="AM680" s="81" t="str">
        <x:f t="shared" si="66"/>
        <x:v/>
      </x:c>
      <x:c r="AN680" s="81" t="str">
        <x:f t="shared" si="67"/>
        <x:v/>
      </x:c>
      <x:c r="AO680" s="81" t="str">
        <x:f t="shared" si="68"/>
        <x:v/>
      </x:c>
      <x:c r="AP680" s="81" t="str">
        <x:f t="shared" si="69"/>
        <x:v/>
      </x:c>
      <x:c r="AQ680" s="81" t="str">
        <x:f t="shared" si="70"/>
        <x:v/>
      </x:c>
    </x:row>
    <x:row r="681" spans="1:43">
      <x:c r="A681">
        <x:v>67500</x:v>
      </x:c>
      <x:c r="B681">
        <x:v>184</x:v>
      </x:c>
      <x:c r="C681">
        <x:v>0.433333333333333</x:v>
      </x:c>
      <x:c r="G681">
        <x:v>2</x:v>
      </x:c>
      <x:c r="I681" t="s">
        <x:v>103</x:v>
      </x:c>
      <x:c r="K681" t="s">
        <x:v>133</x:v>
      </x:c>
      <x:c r="M681">
        <x:v>271</x:v>
      </x:c>
      <x:c r="O681" t="s">
        <x:v>101</x:v>
      </x:c>
      <x:c r="AG681" s="80">
        <x:v>1</x:v>
      </x:c>
      <x:c r="AL681" s="81">
        <x:f t="shared" si="71"/>
        <x:v>184</x:v>
      </x:c>
      <x:c r="AM681" s="81" t="str">
        <x:f t="shared" si="66"/>
        <x:v/>
      </x:c>
      <x:c r="AN681" s="81" t="str">
        <x:f t="shared" si="67"/>
        <x:v/>
      </x:c>
      <x:c r="AO681" s="81" t="str">
        <x:f t="shared" si="68"/>
        <x:v/>
      </x:c>
      <x:c r="AP681" s="81" t="str">
        <x:f t="shared" si="69"/>
        <x:v/>
      </x:c>
      <x:c r="AQ681" s="81" t="str">
        <x:f t="shared" si="70"/>
        <x:v/>
      </x:c>
    </x:row>
    <x:row r="682" spans="1:43">
      <x:c r="A682">
        <x:v>67600</x:v>
      </x:c>
      <x:c r="B682">
        <x:v>184</x:v>
      </x:c>
      <x:c r="C682">
        <x:v>0.466666666666667</x:v>
      </x:c>
      <x:c r="G682">
        <x:v>1</x:v>
      </x:c>
      <x:c r="I682" t="s">
        <x:v>104</x:v>
      </x:c>
      <x:c r="K682" t="s">
        <x:v>133</x:v>
      </x:c>
      <x:c r="M682">
        <x:v>271</x:v>
      </x:c>
      <x:c r="O682" t="s">
        <x:v>101</x:v>
      </x:c>
      <x:c r="AG682" s="80">
        <x:v>1</x:v>
      </x:c>
      <x:c r="AL682" s="81">
        <x:f t="shared" si="71"/>
        <x:v>184</x:v>
      </x:c>
      <x:c r="AM682" s="81" t="str">
        <x:f t="shared" si="66"/>
        <x:v/>
      </x:c>
      <x:c r="AN682" s="81" t="str">
        <x:f t="shared" si="67"/>
        <x:v/>
      </x:c>
      <x:c r="AO682" s="81" t="str">
        <x:f t="shared" si="68"/>
        <x:v/>
      </x:c>
      <x:c r="AP682" s="81" t="str">
        <x:f t="shared" si="69"/>
        <x:v/>
      </x:c>
      <x:c r="AQ682" s="81" t="str">
        <x:f t="shared" si="70"/>
        <x:v/>
      </x:c>
    </x:row>
    <x:row r="683" spans="1:43">
      <x:c r="A683">
        <x:v>67700</x:v>
      </x:c>
      <x:c r="B683">
        <x:v>184</x:v>
      </x:c>
      <x:c r="C683">
        <x:v>0.566666666666667</x:v>
      </x:c>
      <x:c r="G683">
        <x:v>2</x:v>
      </x:c>
      <x:c r="I683" t="s">
        <x:v>100</x:v>
      </x:c>
      <x:c r="K683" t="s">
        <x:v>133</x:v>
      </x:c>
      <x:c r="M683">
        <x:v>271</x:v>
      </x:c>
      <x:c r="O683" t="s">
        <x:v>101</x:v>
      </x:c>
      <x:c r="AG683" s="80">
        <x:v>1</x:v>
      </x:c>
      <x:c r="AL683" s="81">
        <x:f t="shared" si="71"/>
        <x:v>184</x:v>
      </x:c>
      <x:c r="AM683" s="81" t="str">
        <x:f t="shared" si="66"/>
        <x:v/>
      </x:c>
      <x:c r="AN683" s="81" t="str">
        <x:f t="shared" si="67"/>
        <x:v/>
      </x:c>
      <x:c r="AO683" s="81" t="str">
        <x:f t="shared" si="68"/>
        <x:v/>
      </x:c>
      <x:c r="AP683" s="81" t="str">
        <x:f t="shared" si="69"/>
        <x:v/>
      </x:c>
      <x:c r="AQ683" s="81" t="str">
        <x:f t="shared" si="70"/>
        <x:v/>
      </x:c>
    </x:row>
    <x:row r="684" spans="1:43">
      <x:c r="A684">
        <x:v>67800</x:v>
      </x:c>
      <x:c r="B684">
        <x:v>184</x:v>
      </x:c>
      <x:c r="C684">
        <x:v>0.6</x:v>
      </x:c>
      <x:c r="G684">
        <x:v>1</x:v>
      </x:c>
      <x:c r="I684" t="s">
        <x:v>102</x:v>
      </x:c>
      <x:c r="K684" t="s">
        <x:v>133</x:v>
      </x:c>
      <x:c r="M684">
        <x:v>271</x:v>
      </x:c>
      <x:c r="O684" t="s">
        <x:v>101</x:v>
      </x:c>
      <x:c r="AG684" s="80">
        <x:v>1</x:v>
      </x:c>
      <x:c r="AL684" s="81">
        <x:f t="shared" si="71"/>
        <x:v>184</x:v>
      </x:c>
      <x:c r="AM684" s="81" t="str">
        <x:f t="shared" si="66"/>
        <x:v/>
      </x:c>
      <x:c r="AN684" s="81" t="str">
        <x:f t="shared" si="67"/>
        <x:v/>
      </x:c>
      <x:c r="AO684" s="81" t="str">
        <x:f t="shared" si="68"/>
        <x:v/>
      </x:c>
      <x:c r="AP684" s="81" t="str">
        <x:f t="shared" si="69"/>
        <x:v/>
      </x:c>
      <x:c r="AQ684" s="81" t="str">
        <x:f t="shared" si="70"/>
        <x:v/>
      </x:c>
    </x:row>
    <x:row r="685" spans="1:43">
      <x:c r="A685">
        <x:v>67900</x:v>
      </x:c>
      <x:c r="B685">
        <x:v>184</x:v>
      </x:c>
      <x:c r="C685">
        <x:v>0.733333333333333</x:v>
      </x:c>
      <x:c r="G685">
        <x:v>2</x:v>
      </x:c>
      <x:c r="I685" t="s">
        <x:v>103</x:v>
      </x:c>
      <x:c r="K685" t="s">
        <x:v>133</x:v>
      </x:c>
      <x:c r="M685">
        <x:v>271</x:v>
      </x:c>
      <x:c r="O685" t="s">
        <x:v>101</x:v>
      </x:c>
      <x:c r="AG685" s="80">
        <x:v>1</x:v>
      </x:c>
      <x:c r="AL685" s="81">
        <x:f t="shared" si="71"/>
        <x:v>184</x:v>
      </x:c>
      <x:c r="AM685" s="81" t="str">
        <x:f t="shared" si="66"/>
        <x:v/>
      </x:c>
      <x:c r="AN685" s="81" t="str">
        <x:f t="shared" si="67"/>
        <x:v/>
      </x:c>
      <x:c r="AO685" s="81" t="str">
        <x:f t="shared" si="68"/>
        <x:v/>
      </x:c>
      <x:c r="AP685" s="81" t="str">
        <x:f t="shared" si="69"/>
        <x:v/>
      </x:c>
      <x:c r="AQ685" s="81" t="str">
        <x:f t="shared" si="70"/>
        <x:v/>
      </x:c>
    </x:row>
    <x:row r="686" spans="1:43">
      <x:c r="A686">
        <x:v>68000</x:v>
      </x:c>
      <x:c r="B686">
        <x:v>184</x:v>
      </x:c>
      <x:c r="C686">
        <x:v>0.833333333333333</x:v>
      </x:c>
      <x:c r="G686">
        <x:v>1</x:v>
      </x:c>
      <x:c r="I686" t="s">
        <x:v>104</x:v>
      </x:c>
      <x:c r="K686" t="s">
        <x:v>133</x:v>
      </x:c>
      <x:c r="M686">
        <x:v>271</x:v>
      </x:c>
      <x:c r="O686" t="s">
        <x:v>101</x:v>
      </x:c>
      <x:c r="AG686" s="80">
        <x:v>1</x:v>
      </x:c>
      <x:c r="AL686" s="81">
        <x:f t="shared" si="71"/>
        <x:v>184</x:v>
      </x:c>
      <x:c r="AM686" s="81" t="str">
        <x:f t="shared" si="66"/>
        <x:v/>
      </x:c>
      <x:c r="AN686" s="81" t="str">
        <x:f t="shared" si="67"/>
        <x:v/>
      </x:c>
      <x:c r="AO686" s="81" t="str">
        <x:f t="shared" si="68"/>
        <x:v/>
      </x:c>
      <x:c r="AP686" s="81" t="str">
        <x:f t="shared" si="69"/>
        <x:v/>
      </x:c>
      <x:c r="AQ686" s="81" t="str">
        <x:f t="shared" si="70"/>
        <x:v/>
      </x:c>
    </x:row>
    <x:row r="687" spans="1:43">
      <x:c r="A687">
        <x:v>68100</x:v>
      </x:c>
      <x:c r="B687">
        <x:v>184</x:v>
      </x:c>
      <x:c r="C687">
        <x:v>0.933333333333333</x:v>
      </x:c>
      <x:c r="G687">
        <x:v>4</x:v>
      </x:c>
      <x:c r="I687" t="s">
        <x:v>102</x:v>
      </x:c>
      <x:c r="K687" t="s">
        <x:v>133</x:v>
      </x:c>
      <x:c r="M687">
        <x:v>271</x:v>
      </x:c>
      <x:c r="O687" t="s">
        <x:v>101</x:v>
      </x:c>
      <x:c r="AG687" s="80">
        <x:v>1</x:v>
      </x:c>
      <x:c r="AL687" s="81">
        <x:f t="shared" si="71"/>
        <x:v>184</x:v>
      </x:c>
      <x:c r="AM687" s="81" t="str">
        <x:f t="shared" si="66"/>
        <x:v/>
      </x:c>
      <x:c r="AN687" s="81" t="str">
        <x:f t="shared" si="67"/>
        <x:v/>
      </x:c>
      <x:c r="AO687" s="81" t="str">
        <x:f t="shared" si="68"/>
        <x:v/>
      </x:c>
      <x:c r="AP687" s="81" t="str">
        <x:f t="shared" si="69"/>
        <x:v/>
      </x:c>
      <x:c r="AQ687" s="81" t="str">
        <x:f t="shared" si="70"/>
        <x:v/>
      </x:c>
    </x:row>
    <x:row r="688" spans="1:43">
      <x:c r="A688">
        <x:v>68200</x:v>
      </x:c>
      <x:c r="B688">
        <x:v>184</x:v>
      </x:c>
      <x:c r="C688">
        <x:v>1.03333333333333</x:v>
      </x:c>
      <x:c r="G688">
        <x:v>4</x:v>
      </x:c>
      <x:c r="I688" t="s">
        <x:v>100</x:v>
      </x:c>
      <x:c r="K688" t="s">
        <x:v>133</x:v>
      </x:c>
      <x:c r="M688">
        <x:v>271</x:v>
      </x:c>
      <x:c r="O688" t="s">
        <x:v>101</x:v>
      </x:c>
      <x:c r="AG688" s="80">
        <x:v>1</x:v>
      </x:c>
      <x:c r="AL688" s="81">
        <x:f t="shared" si="71"/>
        <x:v>184</x:v>
      </x:c>
      <x:c r="AM688" s="81" t="str">
        <x:f t="shared" si="66"/>
        <x:v/>
      </x:c>
      <x:c r="AN688" s="81" t="str">
        <x:f t="shared" si="67"/>
        <x:v/>
      </x:c>
      <x:c r="AO688" s="81" t="str">
        <x:f t="shared" si="68"/>
        <x:v/>
      </x:c>
      <x:c r="AP688" s="81" t="str">
        <x:f t="shared" si="69"/>
        <x:v/>
      </x:c>
      <x:c r="AQ688" s="81" t="str">
        <x:f t="shared" si="70"/>
        <x:v/>
      </x:c>
    </x:row>
    <x:row r="689" spans="1:43">
      <x:c r="A689">
        <x:v>68300</x:v>
      </x:c>
      <x:c r="B689">
        <x:v>185</x:v>
      </x:c>
      <x:c r="C689">
        <x:v>0.15</x:v>
      </x:c>
      <x:c r="D689">
        <x:v>1</x:v>
      </x:c>
      <x:c r="AG689" s="80">
        <x:v>1</x:v>
      </x:c>
      <x:c r="AL689" s="81" t="str">
        <x:f t="shared" si="71"/>
        <x:v>185B</x:v>
      </x:c>
      <x:c r="AM689" s="81" t="str">
        <x:f t="shared" si="66"/>
        <x:v/>
      </x:c>
      <x:c r="AN689" s="81" t="str">
        <x:f t="shared" si="67"/>
        <x:v/>
      </x:c>
      <x:c r="AO689" s="81" t="str">
        <x:f t="shared" si="68"/>
        <x:v/>
      </x:c>
      <x:c r="AP689" s="81" t="str">
        <x:f t="shared" si="69"/>
        <x:v/>
      </x:c>
      <x:c r="AQ689" s="81" t="str">
        <x:f t="shared" si="70"/>
        <x:v/>
      </x:c>
    </x:row>
    <x:row r="690" spans="1:43">
      <x:c r="A690">
        <x:v>68400</x:v>
      </x:c>
      <x:c r="B690">
        <x:v>185</x:v>
      </x:c>
      <x:c r="C690">
        <x:v>0.3</x:v>
      </x:c>
      <x:c r="D690">
        <x:v>1</x:v>
      </x:c>
      <x:c r="AG690" s="80">
        <x:v>1</x:v>
      </x:c>
      <x:c r="AL690" s="81" t="str">
        <x:f t="shared" si="71"/>
        <x:v>185B</x:v>
      </x:c>
      <x:c r="AM690" s="81" t="str">
        <x:f t="shared" si="66"/>
        <x:v/>
      </x:c>
      <x:c r="AN690" s="81" t="str">
        <x:f t="shared" si="67"/>
        <x:v/>
      </x:c>
      <x:c r="AO690" s="81" t="str">
        <x:f t="shared" si="68"/>
        <x:v/>
      </x:c>
      <x:c r="AP690" s="81" t="str">
        <x:f t="shared" si="69"/>
        <x:v/>
      </x:c>
      <x:c r="AQ690" s="81" t="str">
        <x:f t="shared" si="70"/>
        <x:v/>
      </x:c>
    </x:row>
    <x:row r="691" spans="1:43">
      <x:c r="A691">
        <x:v>68500</x:v>
      </x:c>
      <x:c r="B691">
        <x:v>185</x:v>
      </x:c>
      <x:c r="C691">
        <x:v>0.45</x:v>
      </x:c>
      <x:c r="D691">
        <x:v>1</x:v>
      </x:c>
      <x:c r="AG691" s="80">
        <x:v>1</x:v>
      </x:c>
      <x:c r="AL691" s="81" t="str">
        <x:f t="shared" si="71"/>
        <x:v>185B</x:v>
      </x:c>
      <x:c r="AM691" s="81" t="str">
        <x:f t="shared" si="66"/>
        <x:v/>
      </x:c>
      <x:c r="AN691" s="81" t="str">
        <x:f t="shared" si="67"/>
        <x:v/>
      </x:c>
      <x:c r="AO691" s="81" t="str">
        <x:f t="shared" si="68"/>
        <x:v/>
      </x:c>
      <x:c r="AP691" s="81" t="str">
        <x:f t="shared" si="69"/>
        <x:v/>
      </x:c>
      <x:c r="AQ691" s="81" t="str">
        <x:f t="shared" si="70"/>
        <x:v/>
      </x:c>
    </x:row>
    <x:row r="692" spans="1:43">
      <x:c r="A692">
        <x:v>68600</x:v>
      </x:c>
      <x:c r="B692">
        <x:v>185</x:v>
      </x:c>
      <x:c r="C692">
        <x:v>0.7</x:v>
      </x:c>
      <x:c r="I692" t="s">
        <x:v>100</x:v>
      </x:c>
      <x:c r="K692" t="s">
        <x:v>171</x:v>
      </x:c>
      <x:c r="M692">
        <x:v>229</x:v>
      </x:c>
      <x:c r="O692" t="s">
        <x:v>101</x:v>
      </x:c>
      <x:c r="U692">
        <x:v>439</x:v>
      </x:c>
      <x:c r="V692">
        <x:v>0.2</x:v>
      </x:c>
      <x:c r="W692" s="423" t="s">
        <x:v>114</x:v>
      </x:c>
      <x:c r="X692">
        <x:v>4</x:v>
      </x:c>
      <x:c r="Y692">
        <x:v>0</x:v>
      </x:c>
      <x:c r="Z692" t="s">
        <x:v>115</x:v>
      </x:c>
      <x:c r="AA692">
        <x:v>15</x:v>
      </x:c>
      <x:c r="AD692" t="s">
        <x:v>139</x:v>
      </x:c>
      <x:c r="AG692" s="80">
        <x:v>2</x:v>
      </x:c>
      <x:c r="AL692" s="81">
        <x:f t="shared" si="71"/>
        <x:v>185</x:v>
      </x:c>
      <x:c r="AM692" s="81" t="str">
        <x:f t="shared" si="66"/>
        <x:v/>
      </x:c>
      <x:c r="AN692" s="81" t="str">
        <x:f t="shared" si="67"/>
        <x:v/>
      </x:c>
      <x:c r="AO692" s="81" t="str">
        <x:f t="shared" si="68"/>
        <x:v/>
      </x:c>
      <x:c r="AP692" s="81" t="str">
        <x:f t="shared" si="69"/>
        <x:v/>
      </x:c>
      <x:c r="AQ692" s="81" t="str">
        <x:f t="shared" si="70"/>
        <x:v/>
      </x:c>
    </x:row>
    <x:row r="693" spans="1:43">
      <x:c r="A693">
        <x:v>68700</x:v>
      </x:c>
      <x:c r="B693">
        <x:v>186</x:v>
      </x:c>
      <x:c r="C693">
        <x:v>3.2</x:v>
      </x:c>
      <x:c r="I693" t="s">
        <x:v>112</x:v>
      </x:c>
      <x:c r="K693" t="s">
        <x:v>237</x:v>
      </x:c>
      <x:c r="M693">
        <x:v>16</x:v>
      </x:c>
      <x:c r="O693" t="s">
        <x:v>101</x:v>
      </x:c>
      <x:c r="AL693" s="81">
        <x:f t="shared" si="71"/>
        <x:v>186</x:v>
      </x:c>
      <x:c r="AM693" s="81" t="str">
        <x:f t="shared" si="66"/>
        <x:v/>
      </x:c>
      <x:c r="AN693" s="81" t="str">
        <x:f t="shared" si="67"/>
        <x:v/>
      </x:c>
      <x:c r="AO693" s="81" t="str">
        <x:f t="shared" si="68"/>
        <x:v/>
      </x:c>
      <x:c r="AP693" s="81" t="str">
        <x:f t="shared" si="69"/>
        <x:v/>
      </x:c>
      <x:c r="AQ693" s="81" t="str">
        <x:f t="shared" si="70"/>
        <x:v/>
      </x:c>
    </x:row>
    <x:row r="694" spans="1:43">
      <x:c r="A694">
        <x:v>68800</x:v>
      </x:c>
      <x:c r="B694">
        <x:v>187</x:v>
      </x:c>
      <x:c r="C694">
        <x:v>3.56666666666667</x:v>
      </x:c>
      <x:c r="G694">
        <x:v>1</x:v>
      </x:c>
      <x:c r="I694" t="s">
        <x:v>102</x:v>
      </x:c>
      <x:c r="K694" t="s">
        <x:v>171</x:v>
      </x:c>
      <x:c r="AL694" s="81">
        <x:f t="shared" si="71"/>
        <x:v>187</x:v>
      </x:c>
      <x:c r="AM694" s="81" t="str">
        <x:f t="shared" si="66"/>
        <x:v/>
      </x:c>
      <x:c r="AN694" s="81" t="str">
        <x:f t="shared" si="67"/>
        <x:v/>
      </x:c>
      <x:c r="AO694" s="81" t="str">
        <x:f t="shared" si="68"/>
        <x:v/>
      </x:c>
      <x:c r="AP694" s="81" t="str">
        <x:f t="shared" si="69"/>
        <x:v/>
      </x:c>
      <x:c r="AQ694" s="81" t="str">
        <x:f t="shared" si="70"/>
        <x:v/>
      </x:c>
    </x:row>
    <x:row r="695" spans="1:43">
      <x:c r="A695">
        <x:v>68900</x:v>
      </x:c>
      <x:c r="B695">
        <x:v>187</x:v>
      </x:c>
      <x:c r="C695">
        <x:v>3.76666666666667</x:v>
      </x:c>
      <x:c r="G695">
        <x:v>3</x:v>
      </x:c>
      <x:c r="I695" t="s">
        <x:v>100</x:v>
      </x:c>
      <x:c r="K695" t="s">
        <x:v>171</x:v>
      </x:c>
      <x:c r="AL695" s="81">
        <x:f t="shared" si="71"/>
        <x:v>187</x:v>
      </x:c>
      <x:c r="AM695" s="81" t="str">
        <x:f t="shared" si="66"/>
        <x:v/>
      </x:c>
      <x:c r="AN695" s="81" t="str">
        <x:f t="shared" si="67"/>
        <x:v/>
      </x:c>
      <x:c r="AO695" s="81" t="str">
        <x:f t="shared" si="68"/>
        <x:v/>
      </x:c>
      <x:c r="AP695" s="81" t="str">
        <x:f t="shared" si="69"/>
        <x:v/>
      </x:c>
      <x:c r="AQ695" s="81" t="str">
        <x:f t="shared" si="70"/>
        <x:v/>
      </x:c>
    </x:row>
    <x:row r="696" spans="1:43">
      <x:c r="A696">
        <x:v>69000</x:v>
      </x:c>
      <x:c r="B696">
        <x:v>187</x:v>
      </x:c>
      <x:c r="C696">
        <x:v>3.96666666666667</x:v>
      </x:c>
      <x:c r="G696">
        <x:v>5</x:v>
      </x:c>
      <x:c r="I696" t="s">
        <x:v>112</x:v>
      </x:c>
      <x:c r="K696" t="s">
        <x:v>237</x:v>
      </x:c>
      <x:c r="AL696" s="81">
        <x:f t="shared" si="71"/>
        <x:v>187</x:v>
      </x:c>
      <x:c r="AM696" s="81" t="str">
        <x:f t="shared" si="66"/>
        <x:v/>
      </x:c>
      <x:c r="AN696" s="81" t="str">
        <x:f t="shared" si="67"/>
        <x:v/>
      </x:c>
      <x:c r="AO696" s="81" t="str">
        <x:f t="shared" si="68"/>
        <x:v/>
      </x:c>
      <x:c r="AP696" s="81" t="str">
        <x:f t="shared" si="69"/>
        <x:v/>
      </x:c>
      <x:c r="AQ696" s="81" t="str">
        <x:f t="shared" si="70"/>
        <x:v/>
      </x:c>
    </x:row>
    <x:row r="697" spans="1:43">
      <x:c r="A697">
        <x:v>69100</x:v>
      </x:c>
      <x:c r="B697" s="17">
        <x:v>188</x:v>
      </x:c>
      <x:c r="C697" s="100">
        <x:v>0.5</x:v>
      </x:c>
      <x:c r="D697" s="100"/>
      <x:c r="E697" s="100"/>
      <x:c r="F697" s="100"/>
      <x:c r="G697" s="100"/>
      <x:c r="I697" t="s">
        <x:v>100</x:v>
      </x:c>
      <x:c r="M697" s="67">
        <x:v>406</x:v>
      </x:c>
      <x:c r="O697" t="s">
        <x:v>101</x:v>
      </x:c>
      <x:c r="AG697" s="80">
        <x:v>2</x:v>
      </x:c>
      <x:c r="AL697" s="81">
        <x:f t="shared" si="71"/>
        <x:v>188</x:v>
      </x:c>
      <x:c r="AM697" s="81" t="str">
        <x:f t="shared" si="66"/>
        <x:v/>
      </x:c>
      <x:c r="AN697" s="81" t="str">
        <x:f t="shared" si="67"/>
        <x:v/>
      </x:c>
      <x:c r="AO697" s="81" t="str">
        <x:f t="shared" si="68"/>
        <x:v/>
      </x:c>
      <x:c r="AP697" s="81" t="str">
        <x:f t="shared" si="69"/>
        <x:v/>
      </x:c>
      <x:c r="AQ697" s="81" t="str">
        <x:f t="shared" si="70"/>
        <x:v/>
      </x:c>
    </x:row>
    <x:row r="698" spans="1:43">
      <x:c r="A698">
        <x:v>69200</x:v>
      </x:c>
      <x:c r="B698" s="17">
        <x:v>189</x:v>
      </x:c>
      <x:c r="C698" s="100">
        <x:v>0.9666667</x:v>
      </x:c>
      <x:c r="D698" s="100"/>
      <x:c r="E698" s="100">
        <x:v>1</x:v>
      </x:c>
      <x:c r="F698" s="100"/>
      <x:c r="G698" s="100"/>
      <x:c r="I698" t="s">
        <x:v>100</x:v>
      </x:c>
      <x:c r="K698" t="s">
        <x:v>238</x:v>
      </x:c>
      <x:c r="M698" s="67">
        <x:v>39</x:v>
      </x:c>
      <x:c r="O698" t="s">
        <x:v>116</x:v>
      </x:c>
      <x:c r="P698" t="s">
        <x:v>239</x:v>
      </x:c>
      <x:c r="AL698" s="81">
        <x:f t="shared" si="71"/>
        <x:v>189</x:v>
      </x:c>
      <x:c r="AM698" s="81" t="str">
        <x:f t="shared" si="66"/>
        <x:v/>
      </x:c>
      <x:c r="AN698" s="81" t="str">
        <x:f t="shared" si="67"/>
        <x:v/>
      </x:c>
      <x:c r="AO698" s="81" t="str">
        <x:f t="shared" si="68"/>
        <x:v/>
      </x:c>
      <x:c r="AP698" s="81" t="str">
        <x:f t="shared" si="69"/>
        <x:v/>
      </x:c>
      <x:c r="AQ698" s="81" t="str">
        <x:f t="shared" si="70"/>
        <x:v/>
      </x:c>
    </x:row>
    <x:row r="699" spans="1:43">
      <x:c r="A699">
        <x:v>69300</x:v>
      </x:c>
      <x:c r="B699" s="17">
        <x:v>190</x:v>
      </x:c>
      <x:c r="C699" s="100">
        <x:v>0.466666666666667</x:v>
      </x:c>
      <x:c r="D699" s="100">
        <x:v>1</x:v>
      </x:c>
      <x:c r="F699" s="100"/>
      <x:c r="G699" s="100"/>
      <x:c r="M699" s="67"/>
      <x:c r="AG699" s="80">
        <x:v>1</x:v>
      </x:c>
      <x:c r="AL699" s="81" t="str">
        <x:f t="shared" si="71"/>
        <x:v>190B</x:v>
      </x:c>
      <x:c r="AM699" s="81" t="str">
        <x:f t="shared" si="66"/>
        <x:v/>
      </x:c>
      <x:c r="AN699" s="81" t="str">
        <x:f t="shared" si="67"/>
        <x:v/>
      </x:c>
      <x:c r="AO699" s="81" t="str">
        <x:f t="shared" si="68"/>
        <x:v/>
      </x:c>
      <x:c r="AP699" s="81" t="str">
        <x:f t="shared" si="69"/>
        <x:v/>
      </x:c>
      <x:c r="AQ699" s="81" t="str">
        <x:f t="shared" si="70"/>
        <x:v/>
      </x:c>
    </x:row>
    <x:row r="700" spans="1:43">
      <x:c r="A700">
        <x:v>69400</x:v>
      </x:c>
      <x:c r="B700" s="17">
        <x:v>190</x:v>
      </x:c>
      <x:c r="C700">
        <x:v>0.616666666666667</x:v>
      </x:c>
      <x:c r="D700" s="100">
        <x:v>1</x:v>
      </x:c>
      <x:c r="E700" s="100"/>
      <x:c r="F700" s="100"/>
      <x:c r="G700" s="100"/>
      <x:c r="M700" s="67"/>
      <x:c r="AG700" s="80">
        <x:v>1</x:v>
      </x:c>
      <x:c r="AL700" s="81" t="str">
        <x:f t="shared" si="71"/>
        <x:v>190B</x:v>
      </x:c>
      <x:c r="AM700" s="81" t="str">
        <x:f t="shared" si="66"/>
        <x:v/>
      </x:c>
      <x:c r="AN700" s="81" t="str">
        <x:f t="shared" si="67"/>
        <x:v/>
      </x:c>
      <x:c r="AO700" s="81" t="str">
        <x:f t="shared" si="68"/>
        <x:v/>
      </x:c>
      <x:c r="AP700" s="81" t="str">
        <x:f t="shared" si="69"/>
        <x:v/>
      </x:c>
      <x:c r="AQ700" s="81" t="str">
        <x:f t="shared" si="70"/>
        <x:v/>
      </x:c>
    </x:row>
    <x:row r="701" spans="1:43">
      <x:c r="A701">
        <x:v>69500</x:v>
      </x:c>
      <x:c r="B701" s="17">
        <x:v>190</x:v>
      </x:c>
      <x:c r="C701">
        <x:v>0.766666666666667</x:v>
      </x:c>
      <x:c r="D701" s="100">
        <x:v>1</x:v>
      </x:c>
      <x:c r="E701" s="100"/>
      <x:c r="F701" s="100"/>
      <x:c r="G701" s="100"/>
      <x:c r="M701" s="67"/>
      <x:c r="AG701" s="80">
        <x:v>1</x:v>
      </x:c>
      <x:c r="AL701" s="81" t="str">
        <x:f t="shared" si="71"/>
        <x:v>190B</x:v>
      </x:c>
      <x:c r="AM701" s="81" t="str">
        <x:f t="shared" si="66"/>
        <x:v/>
      </x:c>
      <x:c r="AN701" s="81" t="str">
        <x:f t="shared" si="67"/>
        <x:v/>
      </x:c>
      <x:c r="AO701" s="81" t="str">
        <x:f t="shared" si="68"/>
        <x:v/>
      </x:c>
      <x:c r="AP701" s="81" t="str">
        <x:f t="shared" si="69"/>
        <x:v/>
      </x:c>
      <x:c r="AQ701" s="81" t="str">
        <x:f t="shared" si="70"/>
        <x:v/>
      </x:c>
    </x:row>
    <x:row r="702" spans="1:43">
      <x:c r="A702">
        <x:v>69600</x:v>
      </x:c>
      <x:c r="B702" s="17">
        <x:v>190</x:v>
      </x:c>
      <x:c r="C702">
        <x:v>0.916666666666667</x:v>
      </x:c>
      <x:c r="D702" s="100"/>
      <x:c r="E702" s="100">
        <x:v>1</x:v>
      </x:c>
      <x:c r="F702" s="100"/>
      <x:c r="G702" s="100"/>
      <x:c r="M702" s="67"/>
      <x:c r="AG702" s="80">
        <x:v>1</x:v>
      </x:c>
      <x:c r="AL702" s="81">
        <x:f t="shared" si="71"/>
        <x:v>190</x:v>
      </x:c>
      <x:c r="AM702" s="81" t="str">
        <x:f t="shared" si="66"/>
        <x:v/>
      </x:c>
      <x:c r="AN702" s="81" t="str">
        <x:f t="shared" si="67"/>
        <x:v/>
      </x:c>
      <x:c r="AO702" s="81" t="str">
        <x:f t="shared" si="68"/>
        <x:v/>
      </x:c>
      <x:c r="AP702" s="81" t="str">
        <x:f t="shared" si="69"/>
        <x:v/>
      </x:c>
      <x:c r="AQ702" s="81" t="str">
        <x:f t="shared" si="70"/>
        <x:v/>
      </x:c>
    </x:row>
    <x:row r="703" spans="1:43">
      <x:c r="A703">
        <x:v>69700</x:v>
      </x:c>
      <x:c r="B703" s="17">
        <x:v>191</x:v>
      </x:c>
      <x:c r="C703" s="100">
        <x:v>0.766666667</x:v>
      </x:c>
      <x:c r="D703" s="100"/>
      <x:c r="E703" s="100"/>
      <x:c r="F703" s="100"/>
      <x:c r="G703" s="100"/>
      <x:c r="I703" t="s">
        <x:v>102</x:v>
      </x:c>
      <x:c r="M703" s="67">
        <x:v>281</x:v>
      </x:c>
      <x:c r="O703" t="s">
        <x:v>101</x:v>
      </x:c>
      <x:c r="AG703" s="80">
        <x:v>2</x:v>
      </x:c>
      <x:c r="AL703" s="81">
        <x:f t="shared" si="71"/>
        <x:v>191</x:v>
      </x:c>
      <x:c r="AM703" s="81" t="str">
        <x:f t="shared" si="66"/>
        <x:v/>
      </x:c>
      <x:c r="AN703" s="81" t="str">
        <x:f t="shared" si="67"/>
        <x:v/>
      </x:c>
      <x:c r="AO703" s="81" t="str">
        <x:f t="shared" si="68"/>
        <x:v/>
      </x:c>
      <x:c r="AP703" s="81" t="str">
        <x:f t="shared" si="69"/>
        <x:v/>
      </x:c>
      <x:c r="AQ703" s="81" t="str">
        <x:f t="shared" si="70"/>
        <x:v/>
      </x:c>
    </x:row>
    <x:row r="704" spans="1:43">
      <x:c r="A704">
        <x:v>69800</x:v>
      </x:c>
      <x:c r="B704" s="17">
        <x:v>191</x:v>
      </x:c>
      <x:c r="C704" s="100">
        <x:v>0.9</x:v>
      </x:c>
      <x:c r="D704" s="100"/>
      <x:c r="E704" s="100"/>
      <x:c r="F704" s="100"/>
      <x:c r="G704" s="100"/>
      <x:c r="I704" t="s">
        <x:v>100</x:v>
      </x:c>
      <x:c r="M704" s="67">
        <x:v>281</x:v>
      </x:c>
      <x:c r="O704" t="s">
        <x:v>101</x:v>
      </x:c>
      <x:c r="AG704" s="80">
        <x:v>2</x:v>
      </x:c>
      <x:c r="AL704" s="81">
        <x:f t="shared" si="71"/>
        <x:v>191</x:v>
      </x:c>
      <x:c r="AM704" s="81" t="str">
        <x:f t="shared" si="66"/>
        <x:v/>
      </x:c>
      <x:c r="AN704" s="81" t="str">
        <x:f t="shared" si="67"/>
        <x:v/>
      </x:c>
      <x:c r="AO704" s="81" t="str">
        <x:f t="shared" si="68"/>
        <x:v/>
      </x:c>
      <x:c r="AP704" s="81" t="str">
        <x:f t="shared" si="69"/>
        <x:v/>
      </x:c>
      <x:c r="AQ704" s="81" t="str">
        <x:f t="shared" si="70"/>
        <x:v/>
      </x:c>
    </x:row>
    <x:row r="705" spans="1:43">
      <x:c r="A705">
        <x:v>69900</x:v>
      </x:c>
      <x:c r="B705" s="17">
        <x:v>192</x:v>
      </x:c>
      <x:c r="C705" s="100">
        <x:v>4</x:v>
      </x:c>
      <x:c r="D705" s="100"/>
      <x:c r="E705" s="100"/>
      <x:c r="F705" s="100"/>
      <x:c r="G705" s="100"/>
      <x:c r="I705" t="s">
        <x:v>102</x:v>
      </x:c>
      <x:c r="K705" t="s">
        <x:v>240</x:v>
      </x:c>
      <x:c r="M705" s="67">
        <x:v>541</x:v>
      </x:c>
      <x:c r="O705" t="s">
        <x:v>101</x:v>
      </x:c>
      <x:c r="AL705" s="81">
        <x:f t="shared" si="71"/>
        <x:v>192</x:v>
      </x:c>
      <x:c r="AM705" s="81" t="str">
        <x:f t="shared" si="66"/>
        <x:v/>
      </x:c>
      <x:c r="AN705" s="81" t="str">
        <x:f t="shared" si="67"/>
        <x:v/>
      </x:c>
      <x:c r="AO705" s="81" t="str">
        <x:f t="shared" si="68"/>
        <x:v/>
      </x:c>
      <x:c r="AP705" s="81" t="str">
        <x:f t="shared" si="69"/>
        <x:v/>
      </x:c>
      <x:c r="AQ705" s="81" t="str">
        <x:f t="shared" si="70"/>
        <x:v/>
      </x:c>
    </x:row>
    <x:row r="706" spans="1:43">
      <x:c r="A706">
        <x:v>70000</x:v>
      </x:c>
      <x:c r="B706" s="17">
        <x:v>193</x:v>
      </x:c>
      <x:c r="C706" s="100">
        <x:v>2</x:v>
      </x:c>
      <x:c r="D706" s="100"/>
      <x:c r="E706" s="100"/>
      <x:c r="F706" s="100"/>
      <x:c r="G706" s="100"/>
      <x:c r="I706" t="s">
        <x:v>100</x:v>
      </x:c>
      <x:c r="K706" t="s">
        <x:v>142</x:v>
      </x:c>
      <x:c r="M706" s="67"/>
      <x:c r="AL706" s="81">
        <x:f t="shared" si="71"/>
        <x:v>193</x:v>
      </x:c>
      <x:c r="AM706" s="81" t="str">
        <x:f t="shared" si="66"/>
        <x:v/>
      </x:c>
      <x:c r="AN706" s="81" t="str">
        <x:f t="shared" si="67"/>
        <x:v/>
      </x:c>
      <x:c r="AO706" s="81" t="str">
        <x:f t="shared" si="68"/>
        <x:v/>
      </x:c>
      <x:c r="AP706" s="81" t="str">
        <x:f t="shared" si="69"/>
        <x:v/>
      </x:c>
      <x:c r="AQ706" s="81" t="str">
        <x:f t="shared" si="70"/>
        <x:v/>
      </x:c>
    </x:row>
    <x:row r="707" spans="1:43">
      <x:c r="A707">
        <x:v>70100</x:v>
      </x:c>
      <x:c r="B707" s="17">
        <x:v>194</x:v>
      </x:c>
      <x:c r="C707" s="100">
        <x:v>0.5</x:v>
      </x:c>
      <x:c r="D707" s="100"/>
      <x:c r="E707" s="100">
        <x:v>1</x:v>
      </x:c>
      <x:c r="F707" s="100"/>
      <x:c r="G707" s="100"/>
      <x:c r="M707" s="67"/>
      <x:c r="AL707" s="81">
        <x:f t="shared" si="71"/>
        <x:v>194</x:v>
      </x:c>
      <x:c r="AM707" s="81" t="str">
        <x:f t="shared" si="66"/>
        <x:v/>
      </x:c>
      <x:c r="AN707" s="81" t="str">
        <x:f t="shared" si="67"/>
        <x:v/>
      </x:c>
      <x:c r="AO707" s="81" t="str">
        <x:f t="shared" si="68"/>
        <x:v/>
      </x:c>
      <x:c r="AP707" s="81" t="str">
        <x:f t="shared" si="69"/>
        <x:v/>
      </x:c>
      <x:c r="AQ707" s="81" t="str">
        <x:f t="shared" si="70"/>
        <x:v/>
      </x:c>
    </x:row>
    <x:row r="708" spans="1:43">
      <x:c r="A708">
        <x:v>70200</x:v>
      </x:c>
      <x:c r="B708" s="17">
        <x:v>195</x:v>
      </x:c>
      <x:c r="C708" s="100">
        <x:v>2.06</x:v>
      </x:c>
      <x:c r="D708" s="100"/>
      <x:c r="E708" s="100"/>
      <x:c r="F708" s="100"/>
      <x:c r="G708" s="100">
        <x:v>1</x:v>
      </x:c>
      <x:c r="I708" t="s">
        <x:v>102</x:v>
      </x:c>
      <x:c r="K708" t="s">
        <x:v>117</x:v>
      </x:c>
      <x:c r="M708" s="67"/>
      <x:c r="AL708" s="81">
        <x:f t="shared" si="71"/>
        <x:v>195</x:v>
      </x:c>
      <x:c r="AM708" s="81" t="str">
        <x:f t="shared" si="66"/>
        <x:v/>
      </x:c>
      <x:c r="AN708" s="81" t="str">
        <x:f t="shared" si="67"/>
        <x:v/>
      </x:c>
      <x:c r="AO708" s="81" t="str">
        <x:f t="shared" si="68"/>
        <x:v/>
      </x:c>
      <x:c r="AP708" s="81" t="str">
        <x:f t="shared" si="69"/>
        <x:v/>
      </x:c>
      <x:c r="AQ708" s="81" t="str">
        <x:f t="shared" si="70"/>
        <x:v/>
      </x:c>
    </x:row>
    <x:row r="709" spans="1:43">
      <x:c r="A709">
        <x:v>70300</x:v>
      </x:c>
      <x:c r="B709" s="17">
        <x:v>195</x:v>
      </x:c>
      <x:c r="C709" s="100">
        <x:v>2.56</x:v>
      </x:c>
      <x:c r="D709" s="100"/>
      <x:c r="E709" s="100"/>
      <x:c r="F709" s="100"/>
      <x:c r="G709" s="100">
        <x:v>1</x:v>
      </x:c>
      <x:c r="I709" t="s">
        <x:v>100</x:v>
      </x:c>
      <x:c r="K709" t="s">
        <x:v>117</x:v>
      </x:c>
      <x:c r="M709" s="67"/>
      <x:c r="AL709" s="81">
        <x:f t="shared" si="71"/>
        <x:v>195</x:v>
      </x:c>
      <x:c r="AM709" s="81" t="str">
        <x:f t="shared" si="66"/>
        <x:v/>
      </x:c>
      <x:c r="AN709" s="81" t="str">
        <x:f t="shared" si="67"/>
        <x:v/>
      </x:c>
      <x:c r="AO709" s="81" t="str">
        <x:f t="shared" si="68"/>
        <x:v/>
      </x:c>
      <x:c r="AP709" s="81" t="str">
        <x:f t="shared" si="69"/>
        <x:v/>
      </x:c>
      <x:c r="AQ709" s="81" t="str">
        <x:f t="shared" si="70"/>
        <x:v/>
      </x:c>
    </x:row>
    <x:row r="710" spans="1:43">
      <x:c r="A710">
        <x:v>70400</x:v>
      </x:c>
      <x:c r="B710" s="17">
        <x:v>195</x:v>
      </x:c>
      <x:c r="C710" s="100">
        <x:v>2.76</x:v>
      </x:c>
      <x:c r="D710" s="100"/>
      <x:c r="E710" s="100"/>
      <x:c r="F710" s="100"/>
      <x:c r="G710" s="100">
        <x:v>1</x:v>
      </x:c>
      <x:c r="I710" t="s">
        <x:v>102</x:v>
      </x:c>
      <x:c r="K710" t="s">
        <x:v>145</x:v>
      </x:c>
      <x:c r="M710" s="67"/>
      <x:c r="AL710" s="81">
        <x:f t="shared" si="71"/>
        <x:v>195</x:v>
      </x:c>
      <x:c r="AM710" s="81" t="str">
        <x:f t="shared" si="66"/>
        <x:v/>
      </x:c>
      <x:c r="AN710" s="81" t="str">
        <x:f t="shared" si="67"/>
        <x:v/>
      </x:c>
      <x:c r="AO710" s="81" t="str">
        <x:f t="shared" si="68"/>
        <x:v/>
      </x:c>
      <x:c r="AP710" s="81" t="str">
        <x:f t="shared" si="69"/>
        <x:v/>
      </x:c>
      <x:c r="AQ710" s="81" t="str">
        <x:f t="shared" si="70"/>
        <x:v/>
      </x:c>
    </x:row>
    <x:row r="711" spans="1:43">
      <x:c r="A711">
        <x:v>70500</x:v>
      </x:c>
      <x:c r="B711" s="17">
        <x:v>195</x:v>
      </x:c>
      <x:c r="C711" s="100">
        <x:v>2.86</x:v>
      </x:c>
      <x:c r="D711" s="100"/>
      <x:c r="E711" s="100"/>
      <x:c r="F711" s="100"/>
      <x:c r="G711" s="100">
        <x:v>1</x:v>
      </x:c>
      <x:c r="I711" t="s">
        <x:v>100</x:v>
      </x:c>
      <x:c r="K711" t="s">
        <x:v>105</x:v>
      </x:c>
      <x:c r="M711" s="67"/>
      <x:c r="AL711" s="81">
        <x:f t="shared" si="71"/>
        <x:v>195</x:v>
      </x:c>
      <x:c r="AM711" s="81" t="str">
        <x:f t="shared" si="66"/>
        <x:v/>
      </x:c>
      <x:c r="AN711" s="81" t="str">
        <x:f t="shared" si="67"/>
        <x:v/>
      </x:c>
      <x:c r="AO711" s="81" t="str">
        <x:f t="shared" si="68"/>
        <x:v/>
      </x:c>
      <x:c r="AP711" s="81" t="str">
        <x:f t="shared" si="69"/>
        <x:v/>
      </x:c>
      <x:c r="AQ711" s="81" t="str">
        <x:f t="shared" si="70"/>
        <x:v/>
      </x:c>
    </x:row>
    <x:row r="712" spans="1:43">
      <x:c r="A712">
        <x:v>70600</x:v>
      </x:c>
      <x:c r="B712" s="17">
        <x:v>195</x:v>
      </x:c>
      <x:c r="C712" s="100">
        <x:v>2.95</x:v>
      </x:c>
      <x:c r="D712" s="100"/>
      <x:c r="E712" s="100"/>
      <x:c r="F712" s="100"/>
      <x:c r="G712" s="100">
        <x:v>1</x:v>
      </x:c>
      <x:c r="I712" t="s">
        <x:v>102</x:v>
      </x:c>
      <x:c r="K712" t="s">
        <x:v>145</x:v>
      </x:c>
      <x:c r="M712" s="67"/>
      <x:c r="AL712" s="81">
        <x:f t="shared" si="71"/>
        <x:v>195</x:v>
      </x:c>
      <x:c r="AM712" s="81" t="str">
        <x:f t="shared" si="66"/>
        <x:v/>
      </x:c>
      <x:c r="AN712" s="81" t="str">
        <x:f t="shared" si="67"/>
        <x:v/>
      </x:c>
      <x:c r="AO712" s="81" t="str">
        <x:f t="shared" si="68"/>
        <x:v/>
      </x:c>
      <x:c r="AP712" s="81" t="str">
        <x:f t="shared" si="69"/>
        <x:v/>
      </x:c>
      <x:c r="AQ712" s="81" t="str">
        <x:f t="shared" si="70"/>
        <x:v/>
      </x:c>
    </x:row>
    <x:row r="713" spans="1:43">
      <x:c r="A713">
        <x:v>70700</x:v>
      </x:c>
      <x:c r="B713" s="17">
        <x:v>195</x:v>
      </x:c>
      <x:c r="C713" s="100">
        <x:v>3.16</x:v>
      </x:c>
      <x:c r="D713" s="100"/>
      <x:c r="E713" s="100"/>
      <x:c r="F713" s="100"/>
      <x:c r="G713" s="100">
        <x:v>1</x:v>
      </x:c>
      <x:c r="I713" t="s">
        <x:v>100</x:v>
      </x:c>
      <x:c r="K713" t="s">
        <x:v>145</x:v>
      </x:c>
      <x:c r="M713" s="67"/>
      <x:c r="AL713" s="81">
        <x:f t="shared" si="71"/>
        <x:v>195</x:v>
      </x:c>
      <x:c r="AM713" s="81" t="str">
        <x:f t="shared" si="66"/>
        <x:v/>
      </x:c>
      <x:c r="AN713" s="81" t="str">
        <x:f t="shared" si="67"/>
        <x:v/>
      </x:c>
      <x:c r="AO713" s="81" t="str">
        <x:f t="shared" si="68"/>
        <x:v/>
      </x:c>
      <x:c r="AP713" s="81" t="str">
        <x:f t="shared" si="69"/>
        <x:v/>
      </x:c>
      <x:c r="AQ713" s="81" t="str">
        <x:f t="shared" si="70"/>
        <x:v/>
      </x:c>
    </x:row>
    <x:row r="714" spans="1:43">
      <x:c r="A714">
        <x:v>70800</x:v>
      </x:c>
      <x:c r="B714" s="17">
        <x:v>195</x:v>
      </x:c>
      <x:c r="C714" s="100">
        <x:v>3.36</x:v>
      </x:c>
      <x:c r="D714" s="100"/>
      <x:c r="E714" s="100"/>
      <x:c r="F714" s="100"/>
      <x:c r="G714" s="100">
        <x:v>1</x:v>
      </x:c>
      <x:c r="I714" t="s">
        <x:v>102</x:v>
      </x:c>
      <x:c r="K714" t="s">
        <x:v>105</x:v>
      </x:c>
      <x:c r="M714" s="67"/>
      <x:c r="AL714" s="81">
        <x:f t="shared" si="71"/>
        <x:v>195</x:v>
      </x:c>
      <x:c r="AM714" s="81" t="str">
        <x:f t="shared" ref="AM714:AM779" si="72">IF($F$7=2,$B$7,"")</x:f>
        <x:v/>
      </x:c>
      <x:c r="AN714" s="81" t="str">
        <x:f t="shared" ref="AN714:AN779" si="73">IF($F$7=3,$B$7,"")</x:f>
        <x:v/>
      </x:c>
      <x:c r="AO714" s="81" t="str">
        <x:f t="shared" ref="AO714:AO779" si="74">IF($F$7=4,$B$7,"")</x:f>
        <x:v/>
      </x:c>
      <x:c r="AP714" s="81" t="str">
        <x:f t="shared" ref="AP714:AP779" si="75">IF($F$7=5,$B$7,"")</x:f>
        <x:v/>
      </x:c>
      <x:c r="AQ714" s="81" t="str">
        <x:f t="shared" ref="AQ714:AQ779" si="76">IF($F$7=6,$B$7,"")</x:f>
        <x:v/>
      </x:c>
    </x:row>
    <x:row r="715" spans="1:43">
      <x:c r="A715">
        <x:v>70900</x:v>
      </x:c>
      <x:c r="B715" s="17">
        <x:v>195</x:v>
      </x:c>
      <x:c r="C715" s="100">
        <x:v>3.56</x:v>
      </x:c>
      <x:c r="D715" s="100"/>
      <x:c r="E715" s="100"/>
      <x:c r="F715" s="100"/>
      <x:c r="G715" s="100">
        <x:v>2</x:v>
      </x:c>
      <x:c r="I715" t="s">
        <x:v>100</x:v>
      </x:c>
      <x:c r="K715" t="s">
        <x:v>105</x:v>
      </x:c>
      <x:c r="M715" s="67">
        <x:v>406</x:v>
      </x:c>
      <x:c r="O715" t="s">
        <x:v>101</x:v>
      </x:c>
      <x:c r="AL715" s="81">
        <x:f t="shared" ref="AL715:AL780" si="77">IF(ISBLANK(D715),B715,B715&amp;"B")</x:f>
        <x:v>195</x:v>
      </x:c>
      <x:c r="AM715" s="81" t="str">
        <x:f t="shared" si="72"/>
        <x:v/>
      </x:c>
      <x:c r="AN715" s="81" t="str">
        <x:f t="shared" si="73"/>
        <x:v/>
      </x:c>
      <x:c r="AO715" s="81" t="str">
        <x:f t="shared" si="74"/>
        <x:v/>
      </x:c>
      <x:c r="AP715" s="81" t="str">
        <x:f t="shared" si="75"/>
        <x:v/>
      </x:c>
      <x:c r="AQ715" s="81" t="str">
        <x:f t="shared" si="76"/>
        <x:v/>
      </x:c>
    </x:row>
    <x:row r="716" spans="1:43">
      <x:c r="A716">
        <x:v>71000</x:v>
      </x:c>
      <x:c r="B716" s="17">
        <x:v>195</x:v>
      </x:c>
      <x:c r="C716" s="100">
        <x:v>5.26</x:v>
      </x:c>
      <x:c r="D716" s="100"/>
      <x:c r="E716" s="100"/>
      <x:c r="F716" s="100"/>
      <x:c r="G716" s="100">
        <x:v>4</x:v>
      </x:c>
      <x:c r="I716" t="s">
        <x:v>102</x:v>
      </x:c>
      <x:c r="M716" s="67">
        <x:v>281</x:v>
      </x:c>
      <x:c r="O716" t="s">
        <x:v>101</x:v>
      </x:c>
      <x:c r="S716" t="s">
        <x:v>241</x:v>
      </x:c>
      <x:c r="AL716" s="81">
        <x:f t="shared" si="77"/>
        <x:v>195</x:v>
      </x:c>
      <x:c r="AM716" s="81" t="str">
        <x:f t="shared" si="72"/>
        <x:v/>
      </x:c>
      <x:c r="AN716" s="81" t="str">
        <x:f t="shared" si="73"/>
        <x:v/>
      </x:c>
      <x:c r="AO716" s="81" t="str">
        <x:f t="shared" si="74"/>
        <x:v/>
      </x:c>
      <x:c r="AP716" s="81" t="str">
        <x:f t="shared" si="75"/>
        <x:v/>
      </x:c>
      <x:c r="AQ716" s="81" t="str">
        <x:f t="shared" si="76"/>
        <x:v/>
      </x:c>
    </x:row>
    <x:row r="717" spans="1:43">
      <x:c r="A717">
        <x:v>71100</x:v>
      </x:c>
      <x:c r="B717">
        <x:v>196</x:v>
      </x:c>
      <x:c r="C717">
        <x:v>0.333333333333333</x:v>
      </x:c>
      <x:c r="G717">
        <x:v>1</x:v>
      </x:c>
      <x:c r="I717" t="s">
        <x:v>100</x:v>
      </x:c>
      <x:c r="K717" t="s">
        <x:v>145</x:v>
      </x:c>
      <x:c r="M717">
        <x:v>40</x:v>
      </x:c>
      <x:c r="O717" t="s">
        <x:v>101</x:v>
      </x:c>
      <x:c r="AL717" s="81">
        <x:f t="shared" si="77"/>
        <x:v>196</x:v>
      </x:c>
      <x:c r="AM717" s="81" t="str">
        <x:f t="shared" si="72"/>
        <x:v/>
      </x:c>
      <x:c r="AN717" s="81" t="str">
        <x:f t="shared" si="73"/>
        <x:v/>
      </x:c>
      <x:c r="AO717" s="81" t="str">
        <x:f t="shared" si="74"/>
        <x:v/>
      </x:c>
      <x:c r="AP717" s="81" t="str">
        <x:f t="shared" si="75"/>
        <x:v/>
      </x:c>
      <x:c r="AQ717" s="81" t="str">
        <x:f t="shared" si="76"/>
        <x:v/>
      </x:c>
    </x:row>
    <x:row r="718" spans="1:43">
      <x:c r="A718">
        <x:v>71200</x:v>
      </x:c>
      <x:c r="B718">
        <x:v>196</x:v>
      </x:c>
      <x:c r="C718">
        <x:v>0.633333333333333</x:v>
      </x:c>
      <x:c r="G718">
        <x:v>1</x:v>
      </x:c>
      <x:c r="I718" t="s">
        <x:v>100</x:v>
      </x:c>
      <x:c r="K718" t="s">
        <x:v>105</x:v>
      </x:c>
      <x:c r="M718">
        <x:v>40</x:v>
      </x:c>
      <x:c r="O718" t="s">
        <x:v>101</x:v>
      </x:c>
      <x:c r="AL718" s="81">
        <x:f t="shared" si="77"/>
        <x:v>196</x:v>
      </x:c>
      <x:c r="AM718" s="81" t="str">
        <x:f t="shared" si="72"/>
        <x:v/>
      </x:c>
      <x:c r="AN718" s="81" t="str">
        <x:f t="shared" si="73"/>
        <x:v/>
      </x:c>
      <x:c r="AO718" s="81" t="str">
        <x:f t="shared" si="74"/>
        <x:v/>
      </x:c>
      <x:c r="AP718" s="81" t="str">
        <x:f t="shared" si="75"/>
        <x:v/>
      </x:c>
      <x:c r="AQ718" s="81" t="str">
        <x:f t="shared" si="76"/>
        <x:v/>
      </x:c>
    </x:row>
    <x:row r="719" spans="1:43">
      <x:c r="A719">
        <x:v>71300</x:v>
      </x:c>
      <x:c r="B719">
        <x:v>196</x:v>
      </x:c>
      <x:c r="C719">
        <x:v>0.933333333333333</x:v>
      </x:c>
      <x:c r="G719">
        <x:v>2</x:v>
      </x:c>
      <x:c r="I719" t="s">
        <x:v>102</x:v>
      </x:c>
      <x:c r="K719" t="s">
        <x:v>145</x:v>
      </x:c>
      <x:c r="M719">
        <x:v>40</x:v>
      </x:c>
      <x:c r="O719" t="s">
        <x:v>101</x:v>
      </x:c>
      <x:c r="AL719" s="81">
        <x:f t="shared" si="77"/>
        <x:v>196</x:v>
      </x:c>
      <x:c r="AM719" s="81" t="str">
        <x:f t="shared" si="72"/>
        <x:v/>
      </x:c>
      <x:c r="AN719" s="81" t="str">
        <x:f t="shared" si="73"/>
        <x:v/>
      </x:c>
      <x:c r="AO719" s="81" t="str">
        <x:f t="shared" si="74"/>
        <x:v/>
      </x:c>
      <x:c r="AP719" s="81" t="str">
        <x:f t="shared" si="75"/>
        <x:v/>
      </x:c>
      <x:c r="AQ719" s="81" t="str">
        <x:f t="shared" si="76"/>
        <x:v/>
      </x:c>
    </x:row>
    <x:row r="720" spans="1:43">
      <x:c r="A720">
        <x:v>71400</x:v>
      </x:c>
      <x:c r="B720">
        <x:v>197</x:v>
      </x:c>
      <x:c r="C720">
        <x:v>0.3</x:v>
      </x:c>
      <x:c r="G720">
        <x:v>1</x:v>
      </x:c>
      <x:c r="I720" t="s">
        <x:v>102</x:v>
      </x:c>
      <x:c r="K720" t="s">
        <x:v>117</x:v>
      </x:c>
      <x:c r="M720">
        <x:v>40</x:v>
      </x:c>
      <x:c r="O720" t="s">
        <x:v>101</x:v>
      </x:c>
      <x:c r="AL720" s="81">
        <x:f t="shared" si="77"/>
        <x:v>197</x:v>
      </x:c>
      <x:c r="AM720" s="81" t="str">
        <x:f t="shared" si="72"/>
        <x:v/>
      </x:c>
      <x:c r="AN720" s="81" t="str">
        <x:f t="shared" si="73"/>
        <x:v/>
      </x:c>
      <x:c r="AO720" s="81" t="str">
        <x:f t="shared" si="74"/>
        <x:v/>
      </x:c>
      <x:c r="AP720" s="81" t="str">
        <x:f t="shared" si="75"/>
        <x:v/>
      </x:c>
      <x:c r="AQ720" s="81" t="str">
        <x:f t="shared" si="76"/>
        <x:v/>
      </x:c>
    </x:row>
    <x:row r="721" spans="1:43">
      <x:c r="A721">
        <x:v>71500</x:v>
      </x:c>
      <x:c r="B721">
        <x:v>197</x:v>
      </x:c>
      <x:c r="C721">
        <x:v>0.95</x:v>
      </x:c>
      <x:c r="G721">
        <x:v>2</x:v>
      </x:c>
      <x:c r="I721" t="s">
        <x:v>100</x:v>
      </x:c>
      <x:c r="K721" t="s">
        <x:v>242</x:v>
      </x:c>
      <x:c r="M721">
        <x:v>40</x:v>
      </x:c>
      <x:c r="O721" t="s">
        <x:v>101</x:v>
      </x:c>
      <x:c r="AL721" s="81">
        <x:f t="shared" si="77"/>
        <x:v>197</x:v>
      </x:c>
      <x:c r="AM721" s="81" t="str">
        <x:f t="shared" si="72"/>
        <x:v/>
      </x:c>
      <x:c r="AN721" s="81" t="str">
        <x:f t="shared" si="73"/>
        <x:v/>
      </x:c>
      <x:c r="AO721" s="81" t="str">
        <x:f t="shared" si="74"/>
        <x:v/>
      </x:c>
      <x:c r="AP721" s="81" t="str">
        <x:f t="shared" si="75"/>
        <x:v/>
      </x:c>
      <x:c r="AQ721" s="81" t="str">
        <x:f t="shared" si="76"/>
        <x:v/>
      </x:c>
    </x:row>
    <x:row r="722" spans="1:43">
      <x:c r="A722">
        <x:v>71600</x:v>
      </x:c>
      <x:c r="B722">
        <x:v>198</x:v>
      </x:c>
      <x:c r="C722">
        <x:v>0.666666666666667</x:v>
      </x:c>
      <x:c r="I722" t="s">
        <x:v>100</x:v>
      </x:c>
      <x:c r="K722" t="s">
        <x:v>122</x:v>
      </x:c>
      <x:c r="M722">
        <x:v>129</x:v>
      </x:c>
      <x:c r="O722" t="s">
        <x:v>101</x:v>
      </x:c>
      <x:c r="AG722" s="80">
        <x:v>2</x:v>
      </x:c>
      <x:c r="AL722" s="81">
        <x:f t="shared" si="77"/>
        <x:v>198</x:v>
      </x:c>
      <x:c r="AM722" s="81" t="str">
        <x:f t="shared" si="72"/>
        <x:v/>
      </x:c>
      <x:c r="AN722" s="81" t="str">
        <x:f t="shared" si="73"/>
        <x:v/>
      </x:c>
      <x:c r="AO722" s="81" t="str">
        <x:f t="shared" si="74"/>
        <x:v/>
      </x:c>
      <x:c r="AP722" s="81" t="str">
        <x:f t="shared" si="75"/>
        <x:v/>
      </x:c>
      <x:c r="AQ722" s="81" t="str">
        <x:f t="shared" si="76"/>
        <x:v/>
      </x:c>
    </x:row>
    <x:row r="723" spans="1:43">
      <x:c r="A723">
        <x:v>71700</x:v>
      </x:c>
      <x:c r="B723">
        <x:v>199</x:v>
      </x:c>
      <x:c r="C723">
        <x:v>0.733333333333333</x:v>
      </x:c>
      <x:c r="AL723" s="81">
        <x:f t="shared" si="77"/>
        <x:v>199</x:v>
      </x:c>
      <x:c r="AM723" s="81" t="str">
        <x:f t="shared" si="72"/>
        <x:v/>
      </x:c>
      <x:c r="AN723" s="81" t="str">
        <x:f t="shared" si="73"/>
        <x:v/>
      </x:c>
      <x:c r="AO723" s="81" t="str">
        <x:f t="shared" si="74"/>
        <x:v/>
      </x:c>
      <x:c r="AP723" s="81" t="str">
        <x:f t="shared" si="75"/>
        <x:v/>
      </x:c>
      <x:c r="AQ723" s="81" t="str">
        <x:f t="shared" si="76"/>
        <x:v/>
      </x:c>
    </x:row>
    <x:row r="724" spans="1:43">
      <x:c r="A724">
        <x:v>71800</x:v>
      </x:c>
      <x:c r="B724">
        <x:v>200</x:v>
      </x:c>
      <x:c r="C724">
        <x:v>2.66666666666667</x:v>
      </x:c>
      <x:c r="I724" t="s">
        <x:v>100</x:v>
      </x:c>
      <x:c r="K724" t="s">
        <x:v>122</x:v>
      </x:c>
      <x:c r="AL724" s="81">
        <x:f t="shared" si="77"/>
        <x:v>200</x:v>
      </x:c>
      <x:c r="AM724" s="81" t="str">
        <x:f t="shared" si="72"/>
        <x:v/>
      </x:c>
      <x:c r="AN724" s="81" t="str">
        <x:f t="shared" si="73"/>
        <x:v/>
      </x:c>
      <x:c r="AO724" s="81" t="str">
        <x:f t="shared" si="74"/>
        <x:v/>
      </x:c>
      <x:c r="AP724" s="81" t="str">
        <x:f t="shared" si="75"/>
        <x:v/>
      </x:c>
      <x:c r="AQ724" s="81" t="str">
        <x:f t="shared" si="76"/>
        <x:v/>
      </x:c>
    </x:row>
    <x:row r="725" spans="1:43">
      <x:c r="A725">
        <x:v>71900</x:v>
      </x:c>
      <x:c r="B725">
        <x:v>200</x:v>
      </x:c>
      <x:c r="C725">
        <x:v>3</x:v>
      </x:c>
      <x:c r="D725">
        <x:v>1</x:v>
      </x:c>
      <x:c r="H725">
        <x:v>0</x:v>
      </x:c>
      <x:c r="I725" t="s">
        <x:v>107</x:v>
      </x:c>
      <x:c r="AL725" s="81" t="str">
        <x:f t="shared" si="77"/>
        <x:v>200B</x:v>
      </x:c>
      <x:c r="AM725" s="81" t="str">
        <x:f t="shared" si="72"/>
        <x:v/>
      </x:c>
      <x:c r="AN725" s="81" t="str">
        <x:f t="shared" si="73"/>
        <x:v/>
      </x:c>
      <x:c r="AO725" s="81" t="str">
        <x:f t="shared" si="74"/>
        <x:v/>
      </x:c>
      <x:c r="AP725" s="81" t="str">
        <x:f t="shared" si="75"/>
        <x:v/>
      </x:c>
      <x:c r="AQ725" s="81" t="str">
        <x:f t="shared" si="76"/>
        <x:v/>
      </x:c>
    </x:row>
    <x:row r="726" spans="1:43">
      <x:c r="A726">
        <x:v>72000</x:v>
      </x:c>
      <x:c r="B726">
        <x:v>200</x:v>
      </x:c>
      <x:c r="C726">
        <x:v>3.8</x:v>
      </x:c>
      <x:c r="D726">
        <x:v>1</x:v>
      </x:c>
      <x:c r="H726">
        <x:v>1</x:v>
      </x:c>
      <x:c r="AL726" s="81" t="str">
        <x:f t="shared" si="77"/>
        <x:v>200B</x:v>
      </x:c>
      <x:c r="AM726" s="81" t="str">
        <x:f t="shared" si="72"/>
        <x:v/>
      </x:c>
      <x:c r="AN726" s="81" t="str">
        <x:f t="shared" si="73"/>
        <x:v/>
      </x:c>
      <x:c r="AO726" s="81" t="str">
        <x:f t="shared" si="74"/>
        <x:v/>
      </x:c>
      <x:c r="AP726" s="81" t="str">
        <x:f t="shared" si="75"/>
        <x:v/>
      </x:c>
      <x:c r="AQ726" s="81" t="str">
        <x:f t="shared" si="76"/>
        <x:v/>
      </x:c>
    </x:row>
    <x:row r="727" spans="1:43">
      <x:c r="A727">
        <x:v>72100</x:v>
      </x:c>
      <x:c r="B727">
        <x:v>201</x:v>
      </x:c>
      <x:c r="C727">
        <x:v>0.266666666666667</x:v>
      </x:c>
      <x:c r="G727">
        <x:v>1</x:v>
      </x:c>
      <x:c r="H727">
        <x:v>1</x:v>
      </x:c>
      <x:c r="I727" t="s">
        <x:v>110</x:v>
      </x:c>
      <x:c r="K727" t="s">
        <x:v>145</x:v>
      </x:c>
      <x:c r="AL727" s="81">
        <x:f t="shared" si="77"/>
        <x:v>201</x:v>
      </x:c>
      <x:c r="AM727" s="81" t="str">
        <x:f t="shared" si="72"/>
        <x:v/>
      </x:c>
      <x:c r="AN727" s="81" t="str">
        <x:f t="shared" si="73"/>
        <x:v/>
      </x:c>
      <x:c r="AO727" s="81" t="str">
        <x:f t="shared" si="74"/>
        <x:v/>
      </x:c>
      <x:c r="AP727" s="81" t="str">
        <x:f t="shared" si="75"/>
        <x:v/>
      </x:c>
      <x:c r="AQ727" s="81" t="str">
        <x:f t="shared" si="76"/>
        <x:v/>
      </x:c>
    </x:row>
    <x:row r="728" spans="1:43">
      <x:c r="A728">
        <x:v>72200</x:v>
      </x:c>
      <x:c r="B728">
        <x:v>201</x:v>
      </x:c>
      <x:c r="C728">
        <x:v>1.4</x:v>
      </x:c>
      <x:c r="D728">
        <x:v>1</x:v>
      </x:c>
      <x:c r="H728">
        <x:v>1</x:v>
      </x:c>
      <x:c r="I728" t="s">
        <x:v>110</x:v>
      </x:c>
      <x:c r="AL728" s="81" t="str">
        <x:f t="shared" si="77"/>
        <x:v>201B</x:v>
      </x:c>
      <x:c r="AM728" s="81" t="str">
        <x:f t="shared" si="72"/>
        <x:v/>
      </x:c>
      <x:c r="AN728" s="81" t="str">
        <x:f t="shared" si="73"/>
        <x:v/>
      </x:c>
      <x:c r="AO728" s="81" t="str">
        <x:f t="shared" si="74"/>
        <x:v/>
      </x:c>
      <x:c r="AP728" s="81" t="str">
        <x:f t="shared" si="75"/>
        <x:v/>
      </x:c>
      <x:c r="AQ728" s="81" t="str">
        <x:f t="shared" si="76"/>
        <x:v/>
      </x:c>
    </x:row>
    <x:row r="729" spans="1:43">
      <x:c r="A729">
        <x:v>72300</x:v>
      </x:c>
      <x:c r="B729">
        <x:v>201</x:v>
      </x:c>
      <x:c r="C729">
        <x:v>2.03333333333333</x:v>
      </x:c>
      <x:c r="G729">
        <x:v>1</x:v>
      </x:c>
      <x:c r="I729" t="s">
        <x:v>110</x:v>
      </x:c>
      <x:c r="K729" t="s">
        <x:v>242</x:v>
      </x:c>
      <x:c r="AL729" s="81">
        <x:f t="shared" si="77"/>
        <x:v>201</x:v>
      </x:c>
      <x:c r="AM729" s="81" t="str">
        <x:f t="shared" si="72"/>
        <x:v/>
      </x:c>
      <x:c r="AN729" s="81" t="str">
        <x:f t="shared" si="73"/>
        <x:v/>
      </x:c>
      <x:c r="AO729" s="81" t="str">
        <x:f t="shared" si="74"/>
        <x:v/>
      </x:c>
      <x:c r="AP729" s="81" t="str">
        <x:f t="shared" si="75"/>
        <x:v/>
      </x:c>
      <x:c r="AQ729" s="81" t="str">
        <x:f t="shared" si="76"/>
        <x:v/>
      </x:c>
    </x:row>
    <x:row r="730" spans="1:43">
      <x:c r="A730">
        <x:v>72400</x:v>
      </x:c>
      <x:c r="B730">
        <x:v>201</x:v>
      </x:c>
      <x:c r="C730">
        <x:v>3</x:v>
      </x:c>
      <x:c r="G730">
        <x:v>2</x:v>
      </x:c>
      <x:c r="H730">
        <x:v>0</x:v>
      </x:c>
      <x:c r="I730" t="s">
        <x:v>110</x:v>
      </x:c>
      <x:c r="J730">
        <x:v>0.65</x:v>
      </x:c>
      <x:c r="AL730" s="81">
        <x:f t="shared" si="77"/>
        <x:v>201</x:v>
      </x:c>
      <x:c r="AM730" s="81" t="str">
        <x:f t="shared" si="72"/>
        <x:v/>
      </x:c>
      <x:c r="AN730" s="81" t="str">
        <x:f t="shared" si="73"/>
        <x:v/>
      </x:c>
      <x:c r="AO730" s="81" t="str">
        <x:f t="shared" si="74"/>
        <x:v/>
      </x:c>
      <x:c r="AP730" s="81" t="str">
        <x:f t="shared" si="75"/>
        <x:v/>
      </x:c>
      <x:c r="AQ730" s="81" t="str">
        <x:f t="shared" si="76"/>
        <x:v/>
      </x:c>
    </x:row>
    <x:row r="731" spans="1:43">
      <x:c r="A731">
        <x:v>72500</x:v>
      </x:c>
      <x:c r="B731">
        <x:v>202</x:v>
      </x:c>
      <x:c r="C731">
        <x:v>0.6</x:v>
      </x:c>
      <x:c r="G731">
        <x:v>1</x:v>
      </x:c>
      <x:c r="I731" t="s">
        <x:v>100</x:v>
      </x:c>
      <x:c r="K731" t="s">
        <x:v>117</x:v>
      </x:c>
      <x:c r="M731">
        <x:v>129</x:v>
      </x:c>
      <x:c r="O731" t="s">
        <x:v>101</x:v>
      </x:c>
      <x:c r="AG731" s="80">
        <x:v>2</x:v>
      </x:c>
      <x:c r="AL731" s="81">
        <x:f t="shared" si="77"/>
        <x:v>202</x:v>
      </x:c>
      <x:c r="AM731" s="81" t="str">
        <x:f t="shared" si="72"/>
        <x:v/>
      </x:c>
      <x:c r="AN731" s="81" t="str">
        <x:f t="shared" si="73"/>
        <x:v/>
      </x:c>
      <x:c r="AO731" s="81" t="str">
        <x:f t="shared" si="74"/>
        <x:v/>
      </x:c>
      <x:c r="AP731" s="81" t="str">
        <x:f t="shared" si="75"/>
        <x:v/>
      </x:c>
      <x:c r="AQ731" s="81" t="str">
        <x:f t="shared" si="76"/>
        <x:v/>
      </x:c>
    </x:row>
    <x:row r="732" spans="1:43">
      <x:c r="A732">
        <x:v>72600</x:v>
      </x:c>
      <x:c r="B732">
        <x:v>202</x:v>
      </x:c>
      <x:c r="C732">
        <x:v>0.9</x:v>
      </x:c>
      <x:c r="G732">
        <x:v>1</x:v>
      </x:c>
      <x:c r="I732" t="s">
        <x:v>102</x:v>
      </x:c>
      <x:c r="K732" t="s">
        <x:v>242</x:v>
      </x:c>
      <x:c r="M732">
        <x:v>129</x:v>
      </x:c>
      <x:c r="O732" t="s">
        <x:v>101</x:v>
      </x:c>
      <x:c r="AG732" s="80">
        <x:v>2</x:v>
      </x:c>
      <x:c r="AL732" s="81">
        <x:f t="shared" si="77"/>
        <x:v>202</x:v>
      </x:c>
      <x:c r="AM732" s="81" t="str">
        <x:f t="shared" si="72"/>
        <x:v/>
      </x:c>
      <x:c r="AN732" s="81" t="str">
        <x:f t="shared" si="73"/>
        <x:v/>
      </x:c>
      <x:c r="AO732" s="81" t="str">
        <x:f t="shared" si="74"/>
        <x:v/>
      </x:c>
      <x:c r="AP732" s="81" t="str">
        <x:f t="shared" si="75"/>
        <x:v/>
      </x:c>
      <x:c r="AQ732" s="81" t="str">
        <x:f t="shared" si="76"/>
        <x:v/>
      </x:c>
    </x:row>
    <x:row r="733" spans="1:43">
      <x:c r="A733">
        <x:v>72700</x:v>
      </x:c>
      <x:c r="B733">
        <x:v>202</x:v>
      </x:c>
      <x:c r="C733">
        <x:v>1.2</x:v>
      </x:c>
      <x:c r="G733">
        <x:v>2</x:v>
      </x:c>
      <x:c r="I733" t="s">
        <x:v>103</x:v>
      </x:c>
      <x:c r="K733" t="s">
        <x:v>243</x:v>
      </x:c>
      <x:c r="M733">
        <x:v>129</x:v>
      </x:c>
      <x:c r="O733" t="s">
        <x:v>101</x:v>
      </x:c>
      <x:c r="AG733" s="80">
        <x:v>2</x:v>
      </x:c>
      <x:c r="AL733" s="81">
        <x:f t="shared" si="77"/>
        <x:v>202</x:v>
      </x:c>
      <x:c r="AM733" s="81" t="str">
        <x:f t="shared" si="72"/>
        <x:v/>
      </x:c>
      <x:c r="AN733" s="81" t="str">
        <x:f t="shared" si="73"/>
        <x:v/>
      </x:c>
      <x:c r="AO733" s="81" t="str">
        <x:f t="shared" si="74"/>
        <x:v/>
      </x:c>
      <x:c r="AP733" s="81" t="str">
        <x:f t="shared" si="75"/>
        <x:v/>
      </x:c>
      <x:c r="AQ733" s="81" t="str">
        <x:f t="shared" si="76"/>
        <x:v/>
      </x:c>
    </x:row>
    <x:row r="734" spans="1:43">
      <x:c r="A734">
        <x:v>72800</x:v>
      </x:c>
      <x:c r="B734">
        <x:v>203</x:v>
      </x:c>
      <x:c r="C734">
        <x:v>3.1</x:v>
      </x:c>
      <x:c r="I734" t="s">
        <x:v>107</x:v>
      </x:c>
      <x:c r="K734" t="s">
        <x:v>132</x:v>
      </x:c>
      <x:c r="M734">
        <x:v>291</x:v>
      </x:c>
      <x:c r="O734" t="s">
        <x:v>101</x:v>
      </x:c>
      <x:c r="AL734" s="81">
        <x:v>203</x:v>
      </x:c>
      <x:c r="AM734" s="81" t="s">
        <x:v>206</x:v>
      </x:c>
      <x:c r="AN734" s="81" t="s">
        <x:v>206</x:v>
      </x:c>
      <x:c r="AO734" s="81" t="s">
        <x:v>206</x:v>
      </x:c>
      <x:c r="AP734" s="81" t="s">
        <x:v>206</x:v>
      </x:c>
      <x:c r="AQ734" s="81" t="s">
        <x:v>206</x:v>
      </x:c>
    </x:row>
    <x:row r="735" spans="1:43">
      <x:c r="A735">
        <x:v>72900</x:v>
      </x:c>
      <x:c r="B735">
        <x:v>203</x:v>
      </x:c>
      <x:c r="C735">
        <x:v>3.46666666666667</x:v>
      </x:c>
      <x:c r="D735">
        <x:v>1</x:v>
      </x:c>
      <x:c r="H735">
        <x:v>1</x:v>
      </x:c>
      <x:c r="AL735" s="81" t="s">
        <x:v>244</x:v>
      </x:c>
      <x:c r="AM735" s="81" t="s">
        <x:v>206</x:v>
      </x:c>
      <x:c r="AN735" s="81" t="s">
        <x:v>206</x:v>
      </x:c>
      <x:c r="AO735" s="81" t="s">
        <x:v>206</x:v>
      </x:c>
      <x:c r="AP735" s="81" t="s">
        <x:v>206</x:v>
      </x:c>
      <x:c r="AQ735" s="81" t="s">
        <x:v>206</x:v>
      </x:c>
    </x:row>
    <x:row r="736" spans="1:43">
      <x:c r="A736">
        <x:v>73000</x:v>
      </x:c>
      <x:c r="B736">
        <x:v>204</x:v>
      </x:c>
      <x:c r="C736" s="100">
        <x:v>0.833333333333333</x:v>
      </x:c>
      <x:c r="D736" s="100"/>
      <x:c r="E736" s="100"/>
      <x:c r="F736" s="100"/>
      <x:c r="G736" s="100">
        <x:v>1</x:v>
      </x:c>
      <x:c r="I736" t="s">
        <x:v>100</x:v>
      </x:c>
      <x:c r="K736" t="s">
        <x:v>133</x:v>
      </x:c>
      <x:c r="M736">
        <x:v>232</x:v>
      </x:c>
      <x:c r="O736" t="s">
        <x:v>101</x:v>
      </x:c>
      <x:c r="AL736" s="81">
        <x:f t="shared" si="77"/>
        <x:v>204</x:v>
      </x:c>
      <x:c r="AM736" s="81" t="str">
        <x:f t="shared" si="72"/>
        <x:v/>
      </x:c>
      <x:c r="AN736" s="81" t="str">
        <x:f t="shared" si="73"/>
        <x:v/>
      </x:c>
      <x:c r="AO736" s="81" t="str">
        <x:f t="shared" si="74"/>
        <x:v/>
      </x:c>
      <x:c r="AP736" s="81" t="str">
        <x:f t="shared" si="75"/>
        <x:v/>
      </x:c>
      <x:c r="AQ736" s="81" t="str">
        <x:f t="shared" si="76"/>
        <x:v/>
      </x:c>
    </x:row>
    <x:row r="737" spans="1:43">
      <x:c r="A737">
        <x:v>73100</x:v>
      </x:c>
      <x:c r="B737">
        <x:v>204</x:v>
      </x:c>
      <x:c r="C737">
        <x:v>1.1</x:v>
      </x:c>
      <x:c r="G737">
        <x:v>2</x:v>
      </x:c>
      <x:c r="I737" t="s">
        <x:v>102</x:v>
      </x:c>
      <x:c r="K737" t="s">
        <x:v>133</x:v>
      </x:c>
      <x:c r="M737">
        <x:v>232</x:v>
      </x:c>
      <x:c r="O737" t="s">
        <x:v>101</x:v>
      </x:c>
      <x:c r="AL737" s="81">
        <x:f t="shared" si="77"/>
        <x:v>204</x:v>
      </x:c>
      <x:c r="AM737" s="81" t="str">
        <x:f t="shared" si="72"/>
        <x:v/>
      </x:c>
      <x:c r="AN737" s="81" t="str">
        <x:f t="shared" si="73"/>
        <x:v/>
      </x:c>
      <x:c r="AO737" s="81" t="str">
        <x:f t="shared" si="74"/>
        <x:v/>
      </x:c>
      <x:c r="AP737" s="81" t="str">
        <x:f t="shared" si="75"/>
        <x:v/>
      </x:c>
      <x:c r="AQ737" s="81" t="str">
        <x:f t="shared" si="76"/>
        <x:v/>
      </x:c>
    </x:row>
    <x:row r="738" spans="1:43">
      <x:c r="A738">
        <x:v>73200</x:v>
      </x:c>
      <x:c r="B738">
        <x:v>204</x:v>
      </x:c>
      <x:c r="C738">
        <x:v>1.26666666666667</x:v>
      </x:c>
      <x:c r="G738">
        <x:v>1</x:v>
      </x:c>
      <x:c r="I738" t="s">
        <x:v>103</x:v>
      </x:c>
      <x:c r="K738" t="s">
        <x:v>133</x:v>
      </x:c>
      <x:c r="M738">
        <x:v>232</x:v>
      </x:c>
      <x:c r="O738" t="s">
        <x:v>101</x:v>
      </x:c>
      <x:c r="AL738" s="81">
        <x:f t="shared" si="77"/>
        <x:v>204</x:v>
      </x:c>
      <x:c r="AM738" s="81" t="str">
        <x:f t="shared" si="72"/>
        <x:v/>
      </x:c>
      <x:c r="AN738" s="81" t="str">
        <x:f t="shared" si="73"/>
        <x:v/>
      </x:c>
      <x:c r="AO738" s="81" t="str">
        <x:f t="shared" si="74"/>
        <x:v/>
      </x:c>
      <x:c r="AP738" s="81" t="str">
        <x:f t="shared" si="75"/>
        <x:v/>
      </x:c>
      <x:c r="AQ738" s="81" t="str">
        <x:f t="shared" si="76"/>
        <x:v/>
      </x:c>
    </x:row>
    <x:row r="739" spans="1:43">
      <x:c r="A739">
        <x:v>73300</x:v>
      </x:c>
      <x:c r="B739">
        <x:v>204</x:v>
      </x:c>
      <x:c r="C739">
        <x:v>1.46666666666667</x:v>
      </x:c>
      <x:c r="G739">
        <x:v>3</x:v>
      </x:c>
      <x:c r="I739" t="s">
        <x:v>104</x:v>
      </x:c>
      <x:c r="K739" t="s">
        <x:v>133</x:v>
      </x:c>
      <x:c r="M739">
        <x:v>232</x:v>
      </x:c>
      <x:c r="O739" t="s">
        <x:v>101</x:v>
      </x:c>
      <x:c r="AL739" s="81">
        <x:f t="shared" si="77"/>
        <x:v>204</x:v>
      </x:c>
      <x:c r="AM739" s="81" t="str">
        <x:f t="shared" si="72"/>
        <x:v/>
      </x:c>
      <x:c r="AN739" s="81" t="str">
        <x:f t="shared" si="73"/>
        <x:v/>
      </x:c>
      <x:c r="AO739" s="81" t="str">
        <x:f t="shared" si="74"/>
        <x:v/>
      </x:c>
      <x:c r="AP739" s="81" t="str">
        <x:f t="shared" si="75"/>
        <x:v/>
      </x:c>
      <x:c r="AQ739" s="81" t="str">
        <x:f t="shared" si="76"/>
        <x:v/>
      </x:c>
    </x:row>
    <x:row r="740" spans="1:43">
      <x:c r="A740">
        <x:v>73400</x:v>
      </x:c>
      <x:c r="B740">
        <x:v>204</x:v>
      </x:c>
      <x:c r="C740">
        <x:v>1.9</x:v>
      </x:c>
      <x:c r="G740">
        <x:v>2</x:v>
      </x:c>
      <x:c r="I740" t="s">
        <x:v>100</x:v>
      </x:c>
      <x:c r="K740" t="s">
        <x:v>133</x:v>
      </x:c>
      <x:c r="M740">
        <x:v>232</x:v>
      </x:c>
      <x:c r="O740" t="s">
        <x:v>101</x:v>
      </x:c>
      <x:c r="AG740" s="80">
        <x:v>1</x:v>
      </x:c>
      <x:c r="AL740" s="81">
        <x:f t="shared" si="77"/>
        <x:v>204</x:v>
      </x:c>
      <x:c r="AM740" s="81" t="str">
        <x:f t="shared" si="72"/>
        <x:v/>
      </x:c>
      <x:c r="AN740" s="81" t="str">
        <x:f t="shared" si="73"/>
        <x:v/>
      </x:c>
      <x:c r="AO740" s="81" t="str">
        <x:f t="shared" si="74"/>
        <x:v/>
      </x:c>
      <x:c r="AP740" s="81" t="str">
        <x:f t="shared" si="75"/>
        <x:v/>
      </x:c>
      <x:c r="AQ740" s="81" t="str">
        <x:f t="shared" si="76"/>
        <x:v/>
      </x:c>
    </x:row>
    <x:row r="741" spans="1:43">
      <x:c r="A741">
        <x:v>73500</x:v>
      </x:c>
      <x:c r="B741">
        <x:v>204</x:v>
      </x:c>
      <x:c r="C741">
        <x:v>2</x:v>
      </x:c>
      <x:c r="G741">
        <x:v>2</x:v>
      </x:c>
      <x:c r="I741" t="s">
        <x:v>102</x:v>
      </x:c>
      <x:c r="K741" t="s">
        <x:v>133</x:v>
      </x:c>
      <x:c r="AG741" s="80">
        <x:v>1</x:v>
      </x:c>
      <x:c r="AL741" s="81">
        <x:f t="shared" si="77"/>
        <x:v>204</x:v>
      </x:c>
      <x:c r="AM741" s="81" t="str">
        <x:f t="shared" si="72"/>
        <x:v/>
      </x:c>
      <x:c r="AN741" s="81" t="str">
        <x:f t="shared" si="73"/>
        <x:v/>
      </x:c>
      <x:c r="AO741" s="81" t="str">
        <x:f t="shared" si="74"/>
        <x:v/>
      </x:c>
      <x:c r="AP741" s="81" t="str">
        <x:f t="shared" si="75"/>
        <x:v/>
      </x:c>
      <x:c r="AQ741" s="81" t="str">
        <x:f t="shared" si="76"/>
        <x:v/>
      </x:c>
    </x:row>
    <x:row r="742" spans="1:43">
      <x:c r="A742">
        <x:v>73600</x:v>
      </x:c>
      <x:c r="B742">
        <x:v>204</x:v>
      </x:c>
      <x:c r="C742">
        <x:v>2.1</x:v>
      </x:c>
      <x:c r="G742">
        <x:v>3</x:v>
      </x:c>
      <x:c r="I742" t="s">
        <x:v>100</x:v>
      </x:c>
      <x:c r="K742" t="s">
        <x:v>133</x:v>
      </x:c>
      <x:c r="AG742" s="80">
        <x:v>1</x:v>
      </x:c>
      <x:c r="AL742" s="81">
        <x:f t="shared" si="77"/>
        <x:v>204</x:v>
      </x:c>
      <x:c r="AM742" s="81" t="str">
        <x:f t="shared" si="72"/>
        <x:v/>
      </x:c>
      <x:c r="AN742" s="81" t="str">
        <x:f t="shared" si="73"/>
        <x:v/>
      </x:c>
      <x:c r="AO742" s="81" t="str">
        <x:f t="shared" si="74"/>
        <x:v/>
      </x:c>
      <x:c r="AP742" s="81" t="str">
        <x:f t="shared" si="75"/>
        <x:v/>
      </x:c>
      <x:c r="AQ742" s="81" t="str">
        <x:f t="shared" si="76"/>
        <x:v/>
      </x:c>
    </x:row>
    <x:row r="743" spans="1:43">
      <x:c r="A743">
        <x:v>73700</x:v>
      </x:c>
      <x:c r="B743">
        <x:v>205</x:v>
      </x:c>
      <x:c r="C743">
        <x:v>1.4</x:v>
      </x:c>
      <x:c r="I743" t="s">
        <x:v>100</x:v>
      </x:c>
      <x:c r="K743" t="s">
        <x:v>117</x:v>
      </x:c>
      <x:c r="M743">
        <x:v>295</x:v>
      </x:c>
      <x:c r="O743" t="s">
        <x:v>101</x:v>
      </x:c>
      <x:c r="AL743" s="81">
        <x:f t="shared" si="77"/>
        <x:v>205</x:v>
      </x:c>
      <x:c r="AM743" s="81" t="str">
        <x:f t="shared" si="72"/>
        <x:v/>
      </x:c>
      <x:c r="AN743" s="81" t="str">
        <x:f t="shared" si="73"/>
        <x:v/>
      </x:c>
      <x:c r="AO743" s="81" t="str">
        <x:f t="shared" si="74"/>
        <x:v/>
      </x:c>
      <x:c r="AP743" s="81" t="str">
        <x:f t="shared" si="75"/>
        <x:v/>
      </x:c>
      <x:c r="AQ743" s="81" t="str">
        <x:f t="shared" si="76"/>
        <x:v/>
      </x:c>
    </x:row>
    <x:row r="744" spans="1:43" s="5" customFormat="1">
      <x:c r="A744" s="5">
        <x:v>73800</x:v>
      </x:c>
      <x:c r="B744" s="5">
        <x:v>206</x:v>
      </x:c>
      <x:c r="C744" s="5">
        <x:v>1.46666666666667</x:v>
      </x:c>
      <x:c r="G744" s="5">
        <x:v>2</x:v>
      </x:c>
      <x:c r="I744" s="5" t="s">
        <x:v>102</x:v>
      </x:c>
      <x:c r="K744" s="5" t="s">
        <x:v>133</x:v>
      </x:c>
      <x:c r="AG744" s="80"/>
      <x:c r="AL744" s="81">
        <x:f t="shared" si="77"/>
        <x:v>206</x:v>
      </x:c>
      <x:c r="AM744" s="81" t="str">
        <x:f t="shared" si="72"/>
        <x:v/>
      </x:c>
      <x:c r="AN744" s="81" t="str">
        <x:f t="shared" si="73"/>
        <x:v/>
      </x:c>
      <x:c r="AO744" s="81" t="str">
        <x:f t="shared" si="74"/>
        <x:v/>
      </x:c>
      <x:c r="AP744" s="81" t="str">
        <x:f t="shared" si="75"/>
        <x:v/>
      </x:c>
      <x:c r="AQ744" s="81" t="str">
        <x:f t="shared" si="76"/>
        <x:v/>
      </x:c>
    </x:row>
    <x:row r="745" spans="1:43" s="5" customFormat="1">
      <x:c r="A745" s="5">
        <x:v>73900</x:v>
      </x:c>
      <x:c r="B745" s="5">
        <x:v>206</x:v>
      </x:c>
      <x:c r="C745" s="5">
        <x:v>1.66666666666667</x:v>
      </x:c>
      <x:c r="G745" s="5">
        <x:v>3</x:v>
      </x:c>
      <x:c r="I745" s="5" t="s">
        <x:v>100</x:v>
      </x:c>
      <x:c r="K745" s="5" t="s">
        <x:v>133</x:v>
      </x:c>
      <x:c r="AG745" s="80"/>
      <x:c r="AL745" s="81">
        <x:f t="shared" si="77"/>
        <x:v>206</x:v>
      </x:c>
      <x:c r="AM745" s="81" t="str">
        <x:f t="shared" si="72"/>
        <x:v/>
      </x:c>
      <x:c r="AN745" s="81" t="str">
        <x:f t="shared" si="73"/>
        <x:v/>
      </x:c>
      <x:c r="AO745" s="81" t="str">
        <x:f t="shared" si="74"/>
        <x:v/>
      </x:c>
      <x:c r="AP745" s="81" t="str">
        <x:f t="shared" si="75"/>
        <x:v/>
      </x:c>
      <x:c r="AQ745" s="81" t="str">
        <x:f t="shared" si="76"/>
        <x:v/>
      </x:c>
    </x:row>
    <x:row r="746" spans="1:43" s="5" customFormat="1">
      <x:c r="A746" s="5">
        <x:v>74000</x:v>
      </x:c>
      <x:c r="B746" s="5">
        <x:v>206</x:v>
      </x:c>
      <x:c r="C746" s="5">
        <x:v>1.76666666666667</x:v>
      </x:c>
      <x:c r="G746" s="5">
        <x:v>2</x:v>
      </x:c>
      <x:c r="I746" s="5" t="s">
        <x:v>103</x:v>
      </x:c>
      <x:c r="K746" s="5" t="s">
        <x:v>171</x:v>
      </x:c>
      <x:c r="AG746" s="80"/>
      <x:c r="AL746" s="81">
        <x:f t="shared" si="77"/>
        <x:v>206</x:v>
      </x:c>
      <x:c r="AM746" s="81" t="str">
        <x:f t="shared" si="72"/>
        <x:v/>
      </x:c>
      <x:c r="AN746" s="81" t="str">
        <x:f t="shared" si="73"/>
        <x:v/>
      </x:c>
      <x:c r="AO746" s="81" t="str">
        <x:f t="shared" si="74"/>
        <x:v/>
      </x:c>
      <x:c r="AP746" s="81" t="str">
        <x:f t="shared" si="75"/>
        <x:v/>
      </x:c>
      <x:c r="AQ746" s="81" t="str">
        <x:f t="shared" si="76"/>
        <x:v/>
      </x:c>
    </x:row>
    <x:row r="747" spans="1:43" s="5" customFormat="1">
      <x:c r="A747" s="5">
        <x:v>74100</x:v>
      </x:c>
      <x:c r="B747" s="5">
        <x:v>206</x:v>
      </x:c>
      <x:c r="C747" s="5">
        <x:v>4.13333333333333</x:v>
      </x:c>
      <x:c r="G747" s="5">
        <x:v>4</x:v>
      </x:c>
      <x:c r="I747" s="5" t="s">
        <x:v>102</x:v>
      </x:c>
      <x:c r="K747" s="5" t="s">
        <x:v>245</x:v>
      </x:c>
      <x:c r="M747" s="5">
        <x:v>39</x:v>
      </x:c>
      <x:c r="O747" s="5" t="s">
        <x:v>101</x:v>
      </x:c>
      <x:c r="AG747" s="80">
        <x:v>2</x:v>
      </x:c>
      <x:c r="AL747" s="81">
        <x:f t="shared" si="77"/>
        <x:v>206</x:v>
      </x:c>
      <x:c r="AM747" s="81" t="str">
        <x:f t="shared" si="72"/>
        <x:v/>
      </x:c>
      <x:c r="AN747" s="81" t="str">
        <x:f t="shared" si="73"/>
        <x:v/>
      </x:c>
      <x:c r="AO747" s="81" t="str">
        <x:f t="shared" si="74"/>
        <x:v/>
      </x:c>
      <x:c r="AP747" s="81" t="str">
        <x:f t="shared" si="75"/>
        <x:v/>
      </x:c>
      <x:c r="AQ747" s="81" t="str">
        <x:f t="shared" si="76"/>
        <x:v/>
      </x:c>
    </x:row>
    <x:row r="748" spans="1:43" s="5" customFormat="1">
      <x:c r="A748" s="5">
        <x:v>74200</x:v>
      </x:c>
      <x:c r="B748" s="5">
        <x:v>207</x:v>
      </x:c>
      <x:c r="C748" s="5">
        <x:v>0.65</x:v>
      </x:c>
      <x:c r="I748" s="5" t="s">
        <x:v>100</x:v>
      </x:c>
      <x:c r="K748" s="5" t="s">
        <x:v>246</x:v>
      </x:c>
      <x:c r="M748" s="5">
        <x:v>300</x:v>
      </x:c>
      <x:c r="O748" s="110" t="s">
        <x:v>101</x:v>
      </x:c>
      <x:c r="U748" s="5">
        <x:v>321</x:v>
      </x:c>
      <x:c r="V748" s="5">
        <x:v>0.2</x:v>
      </x:c>
      <x:c r="W748" s="5" t="s">
        <x:v>239</x:v>
      </x:c>
      <x:c r="X748" s="5">
        <x:v>0</x:v>
      </x:c>
      <x:c r="Y748" s="5">
        <x:v>0</x:v>
      </x:c>
      <x:c r="Z748" s="5" t="s">
        <x:v>115</x:v>
      </x:c>
      <x:c r="AB748" s="5">
        <x:v>0.2</x:v>
      </x:c>
      <x:c r="AD748" s="5" t="s">
        <x:v>134</x:v>
      </x:c>
      <x:c r="AG748" s="88">
        <x:v>2</x:v>
      </x:c>
      <x:c r="AL748" s="81">
        <x:f t="shared" si="77"/>
        <x:v>207</x:v>
      </x:c>
      <x:c r="AM748" s="81" t="str">
        <x:f t="shared" si="72"/>
        <x:v/>
      </x:c>
      <x:c r="AN748" s="81" t="str">
        <x:f t="shared" si="73"/>
        <x:v/>
      </x:c>
      <x:c r="AO748" s="81" t="str">
        <x:f t="shared" si="74"/>
        <x:v/>
      </x:c>
      <x:c r="AP748" s="81" t="str">
        <x:f t="shared" si="75"/>
        <x:v/>
      </x:c>
      <x:c r="AQ748" s="81" t="str">
        <x:f t="shared" si="76"/>
        <x:v/>
      </x:c>
    </x:row>
    <x:row r="749" spans="1:43">
      <x:c r="A749">
        <x:v>74300</x:v>
      </x:c>
      <x:c r="B749" s="5">
        <x:v>208</x:v>
      </x:c>
      <x:c r="C749" s="5">
        <x:v>0.55</x:v>
      </x:c>
      <x:c r="D749" s="5"/>
      <x:c r="E749" s="5"/>
      <x:c r="F749" s="5"/>
      <x:c r="G749" s="5">
        <x:v>1</x:v>
      </x:c>
      <x:c r="H749" s="5"/>
      <x:c r="I749" s="5" t="s">
        <x:v>100</x:v>
      </x:c>
      <x:c r="J749" s="5"/>
      <x:c r="K749" s="5" t="s">
        <x:v>246</x:v>
      </x:c>
      <x:c r="L749" s="5"/>
      <x:c r="M749" s="5">
        <x:v>300</x:v>
      </x:c>
      <x:c r="N749" s="5"/>
      <x:c r="O749" s="111" t="s">
        <x:v>101</x:v>
      </x:c>
      <x:c r="P749" s="5"/>
      <x:c r="Q749" s="5"/>
      <x:c r="R749" s="5"/>
      <x:c r="S749" s="5"/>
      <x:c r="T749" s="5"/>
      <x:c r="U749" s="5">
        <x:v>321</x:v>
      </x:c>
      <x:c r="V749" s="5">
        <x:v>0.2</x:v>
      </x:c>
      <x:c r="W749" s="5" t="s">
        <x:v>239</x:v>
      </x:c>
      <x:c r="X749" s="5">
        <x:v>0</x:v>
      </x:c>
      <x:c r="Y749" s="5">
        <x:v>0</x:v>
      </x:c>
      <x:c r="Z749" t="s">
        <x:v>135</x:v>
      </x:c>
      <x:c r="AB749" s="5">
        <x:v>0.2</x:v>
      </x:c>
      <x:c r="AC749" s="5"/>
      <x:c r="AD749" t="s">
        <x:v>134</x:v>
      </x:c>
      <x:c r="AE749" s="5"/>
      <x:c r="AF749" s="5"/>
      <x:c r="AG749" s="88">
        <x:v>2</x:v>
      </x:c>
      <x:c r="AH749" s="5"/>
      <x:c r="AL749" s="81">
        <x:v>208</x:v>
      </x:c>
      <x:c r="AM749" s="81" t="s">
        <x:v>206</x:v>
      </x:c>
      <x:c r="AN749" s="81" t="s">
        <x:v>206</x:v>
      </x:c>
      <x:c r="AO749" s="81" t="s">
        <x:v>206</x:v>
      </x:c>
      <x:c r="AP749" s="81" t="s">
        <x:v>206</x:v>
      </x:c>
      <x:c r="AQ749" s="81" t="s">
        <x:v>206</x:v>
      </x:c>
    </x:row>
    <x:row r="750" spans="1:43">
      <x:c r="A750">
        <x:v>74400</x:v>
      </x:c>
      <x:c r="B750" s="5">
        <x:v>208</x:v>
      </x:c>
      <x:c r="C750" s="5">
        <x:v>1.11</x:v>
      </x:c>
      <x:c r="D750" s="5"/>
      <x:c r="E750" s="5"/>
      <x:c r="F750" s="5"/>
      <x:c r="G750" s="5">
        <x:v>1</x:v>
      </x:c>
      <x:c r="H750" s="5"/>
      <x:c r="I750" s="5" t="s">
        <x:v>102</x:v>
      </x:c>
      <x:c r="J750" s="5"/>
      <x:c r="K750" s="5" t="s">
        <x:v>246</x:v>
      </x:c>
      <x:c r="L750" s="5"/>
      <x:c r="M750" s="5">
        <x:v>300</x:v>
      </x:c>
      <x:c r="N750" s="5"/>
      <x:c r="O750" s="111" t="s">
        <x:v>101</x:v>
      </x:c>
      <x:c r="P750" s="5"/>
      <x:c r="Q750" s="5"/>
      <x:c r="R750" s="5"/>
      <x:c r="S750" s="5"/>
      <x:c r="T750" s="5"/>
      <x:c r="U750" s="5">
        <x:v>321</x:v>
      </x:c>
      <x:c r="V750" s="5">
        <x:v>0.2</x:v>
      </x:c>
      <x:c r="W750" s="5" t="s">
        <x:v>239</x:v>
      </x:c>
      <x:c r="X750" s="5">
        <x:v>0</x:v>
      </x:c>
      <x:c r="Y750" s="5">
        <x:v>0</x:v>
      </x:c>
      <x:c r="Z750" t="s">
        <x:v>136</x:v>
      </x:c>
      <x:c r="AB750" s="5">
        <x:v>0.2</x:v>
      </x:c>
      <x:c r="AC750" s="5"/>
      <x:c r="AD750" t="s">
        <x:v>134</x:v>
      </x:c>
      <x:c r="AE750" s="5"/>
      <x:c r="AF750" s="5"/>
      <x:c r="AG750" s="88">
        <x:v>2</x:v>
      </x:c>
      <x:c r="AH750" s="5"/>
      <x:c r="AL750" s="81">
        <x:v>208</x:v>
      </x:c>
      <x:c r="AM750" s="81" t="s">
        <x:v>206</x:v>
      </x:c>
      <x:c r="AN750" s="81" t="s">
        <x:v>206</x:v>
      </x:c>
      <x:c r="AO750" s="81" t="s">
        <x:v>206</x:v>
      </x:c>
      <x:c r="AP750" s="81" t="s">
        <x:v>206</x:v>
      </x:c>
      <x:c r="AQ750" s="81" t="s">
        <x:v>206</x:v>
      </x:c>
    </x:row>
    <x:row r="751" spans="1:43">
      <x:c r="A751">
        <x:v>74500</x:v>
      </x:c>
      <x:c r="B751" s="5">
        <x:v>208</x:v>
      </x:c>
      <x:c r="C751" s="5">
        <x:v>1.7</x:v>
      </x:c>
      <x:c r="D751" s="5"/>
      <x:c r="E751" s="5"/>
      <x:c r="F751" s="5"/>
      <x:c r="G751" s="5">
        <x:v>2</x:v>
      </x:c>
      <x:c r="H751" s="5"/>
      <x:c r="I751" s="5" t="s">
        <x:v>103</x:v>
      </x:c>
      <x:c r="J751" s="5"/>
      <x:c r="K751" s="5" t="s">
        <x:v>246</x:v>
      </x:c>
      <x:c r="L751" s="5"/>
      <x:c r="M751" s="5">
        <x:v>300</x:v>
      </x:c>
      <x:c r="N751" s="5"/>
      <x:c r="O751" s="111" t="s">
        <x:v>101</x:v>
      </x:c>
      <x:c r="P751" s="5"/>
      <x:c r="Q751" s="5"/>
      <x:c r="R751" s="5"/>
      <x:c r="S751" s="5"/>
      <x:c r="T751" s="5"/>
      <x:c r="U751" s="5">
        <x:v>321</x:v>
      </x:c>
      <x:c r="V751" s="5">
        <x:v>0.2</x:v>
      </x:c>
      <x:c r="W751" s="5" t="s">
        <x:v>239</x:v>
      </x:c>
      <x:c r="X751" s="5">
        <x:v>0</x:v>
      </x:c>
      <x:c r="Y751" s="5">
        <x:v>0</x:v>
      </x:c>
      <x:c r="Z751" t="s">
        <x:v>135</x:v>
      </x:c>
      <x:c r="AB751" s="5">
        <x:v>0.2</x:v>
      </x:c>
      <x:c r="AC751" s="5"/>
      <x:c r="AD751" t="s">
        <x:v>134</x:v>
      </x:c>
      <x:c r="AE751" s="5"/>
      <x:c r="AF751" s="5"/>
      <x:c r="AG751" s="88">
        <x:v>2</x:v>
      </x:c>
      <x:c r="AH751" s="5"/>
      <x:c r="AL751" s="81">
        <x:v>208</x:v>
      </x:c>
      <x:c r="AM751" s="81" t="s">
        <x:v>206</x:v>
      </x:c>
      <x:c r="AN751" s="81" t="s">
        <x:v>206</x:v>
      </x:c>
      <x:c r="AO751" s="81" t="s">
        <x:v>206</x:v>
      </x:c>
      <x:c r="AP751" s="81" t="s">
        <x:v>206</x:v>
      </x:c>
      <x:c r="AQ751" s="81" t="s">
        <x:v>206</x:v>
      </x:c>
    </x:row>
    <x:row r="752" spans="1:43">
      <x:c r="A752">
        <x:v>74600</x:v>
      </x:c>
      <x:c r="B752" s="5">
        <x:v>208</x:v>
      </x:c>
      <x:c r="C752" s="5">
        <x:v>2.8</x:v>
      </x:c>
      <x:c r="D752" s="5"/>
      <x:c r="E752" s="5"/>
      <x:c r="F752" s="5"/>
      <x:c r="G752" s="5">
        <x:v>3</x:v>
      </x:c>
      <x:c r="H752" s="5"/>
      <x:c r="I752" s="5" t="s">
        <x:v>103</x:v>
      </x:c>
      <x:c r="J752" s="5"/>
      <x:c r="K752" s="5" t="s">
        <x:v>246</x:v>
      </x:c>
      <x:c r="L752" s="5"/>
      <x:c r="M752" s="5">
        <x:v>300</x:v>
      </x:c>
      <x:c r="N752" s="5"/>
      <x:c r="O752" s="111" t="s">
        <x:v>101</x:v>
      </x:c>
      <x:c r="P752" s="5"/>
      <x:c r="Q752" s="5"/>
      <x:c r="R752" s="5"/>
      <x:c r="S752" s="5"/>
      <x:c r="T752" s="5"/>
      <x:c r="U752" s="5">
        <x:v>321</x:v>
      </x:c>
      <x:c r="V752" s="5">
        <x:v>0.2</x:v>
      </x:c>
      <x:c r="W752" s="5" t="s">
        <x:v>239</x:v>
      </x:c>
      <x:c r="X752" s="5">
        <x:v>0</x:v>
      </x:c>
      <x:c r="Y752" s="5">
        <x:v>0</x:v>
      </x:c>
      <x:c r="Z752" t="s">
        <x:v>136</x:v>
      </x:c>
      <x:c r="AB752" s="5">
        <x:v>0.2</x:v>
      </x:c>
      <x:c r="AC752" s="5"/>
      <x:c r="AD752" t="s">
        <x:v>134</x:v>
      </x:c>
      <x:c r="AE752" s="5"/>
      <x:c r="AF752" s="5"/>
      <x:c r="AG752" s="88">
        <x:v>2</x:v>
      </x:c>
      <x:c r="AH752" s="5"/>
      <x:c r="AL752" s="81">
        <x:v>208</x:v>
      </x:c>
      <x:c r="AM752" s="81" t="s">
        <x:v>206</x:v>
      </x:c>
      <x:c r="AN752" s="81" t="s">
        <x:v>206</x:v>
      </x:c>
      <x:c r="AO752" s="81" t="s">
        <x:v>206</x:v>
      </x:c>
      <x:c r="AP752" s="81" t="s">
        <x:v>206</x:v>
      </x:c>
      <x:c r="AQ752" s="81" t="s">
        <x:v>206</x:v>
      </x:c>
    </x:row>
    <x:row r="753" spans="1:43">
      <x:c r="A753">
        <x:v>74700</x:v>
      </x:c>
      <x:c r="B753" s="5">
        <x:v>209</x:v>
      </x:c>
      <x:c r="C753" s="5">
        <x:v>1.12</x:v>
      </x:c>
      <x:c r="D753" s="5"/>
      <x:c r="E753" s="5"/>
      <x:c r="F753" s="5"/>
      <x:c r="G753" s="5"/>
      <x:c r="H753" s="5"/>
      <x:c r="I753" s="5" t="s">
        <x:v>100</x:v>
      </x:c>
      <x:c r="J753" s="5"/>
      <x:c r="K753" s="5" t="s">
        <x:v>247</x:v>
      </x:c>
      <x:c r="L753" s="5"/>
      <x:c r="M753" s="5">
        <x:v>101</x:v>
      </x:c>
      <x:c r="N753" s="5"/>
      <x:c r="O753" s="110" t="s">
        <x:v>101</x:v>
      </x:c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  <x:c r="AA753" s="5"/>
      <x:c r="AB753" s="5"/>
      <x:c r="AC753" s="5"/>
      <x:c r="AD753" s="5"/>
      <x:c r="AE753" s="5"/>
      <x:c r="AF753" s="5"/>
      <x:c r="AG753" s="88"/>
      <x:c r="AH753" s="5"/>
      <x:c r="AL753" s="81">
        <x:v>209</x:v>
      </x:c>
      <x:c r="AM753" s="81" t="s">
        <x:v>206</x:v>
      </x:c>
      <x:c r="AN753" s="81" t="s">
        <x:v>206</x:v>
      </x:c>
      <x:c r="AO753" s="81" t="s">
        <x:v>206</x:v>
      </x:c>
      <x:c r="AP753" s="81" t="s">
        <x:v>206</x:v>
      </x:c>
      <x:c r="AQ753" s="81" t="s">
        <x:v>206</x:v>
      </x:c>
    </x:row>
    <x:row r="754" spans="1:43">
      <x:c r="A754">
        <x:v>74800</x:v>
      </x:c>
      <x:c r="B754">
        <x:v>210</x:v>
      </x:c>
      <x:c r="C754">
        <x:v>1</x:v>
      </x:c>
      <x:c r="I754" t="s">
        <x:v>100</x:v>
      </x:c>
      <x:c r="K754" t="s">
        <x:v>248</x:v>
      </x:c>
      <x:c r="M754" s="67">
        <x:v>305</x:v>
      </x:c>
      <x:c r="O754" s="103" t="s">
        <x:v>101</x:v>
      </x:c>
      <x:c r="AG754" s="80">
        <x:v>2</x:v>
      </x:c>
      <x:c r="AL754" s="81">
        <x:f t="shared" si="77"/>
        <x:v>210</x:v>
      </x:c>
      <x:c r="AM754" s="81" t="str">
        <x:f t="shared" si="72"/>
        <x:v/>
      </x:c>
      <x:c r="AN754" s="81" t="str">
        <x:f t="shared" si="73"/>
        <x:v/>
      </x:c>
      <x:c r="AO754" s="81" t="str">
        <x:f t="shared" si="74"/>
        <x:v/>
      </x:c>
      <x:c r="AP754" s="81" t="str">
        <x:f t="shared" si="75"/>
        <x:v/>
      </x:c>
      <x:c r="AQ754" s="81" t="str">
        <x:f t="shared" si="76"/>
        <x:v/>
      </x:c>
    </x:row>
    <x:row r="755" spans="1:43">
      <x:c r="A755">
        <x:v>74900</x:v>
      </x:c>
      <x:c r="B755">
        <x:v>211</x:v>
      </x:c>
      <x:c r="C755">
        <x:v>0.933333333333333</x:v>
      </x:c>
      <x:c r="G755">
        <x:v>1</x:v>
      </x:c>
      <x:c r="I755" t="s">
        <x:v>100</x:v>
      </x:c>
      <x:c r="K755" t="s">
        <x:v>249</x:v>
      </x:c>
      <x:c r="M755" s="67">
        <x:v>306</x:v>
      </x:c>
      <x:c r="O755" s="103" t="s">
        <x:v>116</x:v>
      </x:c>
      <x:c r="AG755" s="80">
        <x:v>2</x:v>
      </x:c>
      <x:c r="AL755" s="81">
        <x:f t="shared" si="77"/>
        <x:v>211</x:v>
      </x:c>
      <x:c r="AM755" s="81" t="str">
        <x:f t="shared" si="72"/>
        <x:v/>
      </x:c>
      <x:c r="AN755" s="81" t="str">
        <x:f t="shared" si="73"/>
        <x:v/>
      </x:c>
      <x:c r="AO755" s="81" t="str">
        <x:f t="shared" si="74"/>
        <x:v/>
      </x:c>
      <x:c r="AP755" s="81" t="str">
        <x:f t="shared" si="75"/>
        <x:v/>
      </x:c>
      <x:c r="AQ755" s="81" t="str">
        <x:f t="shared" si="76"/>
        <x:v/>
      </x:c>
    </x:row>
    <x:row r="756" spans="1:43">
      <x:c r="A756">
        <x:v>75000</x:v>
      </x:c>
      <x:c r="B756">
        <x:v>211</x:v>
      </x:c>
      <x:c r="C756">
        <x:v>1.08333333333333</x:v>
      </x:c>
      <x:c r="G756">
        <x:v>2</x:v>
      </x:c>
      <x:c r="I756" t="s">
        <x:v>102</x:v>
      </x:c>
      <x:c r="K756" t="s">
        <x:v>250</x:v>
      </x:c>
      <x:c r="M756" s="67">
        <x:v>306</x:v>
      </x:c>
      <x:c r="O756" t="s">
        <x:v>116</x:v>
      </x:c>
      <x:c r="AG756" s="80">
        <x:v>2</x:v>
      </x:c>
      <x:c r="AL756" s="81">
        <x:f t="shared" si="77"/>
        <x:v>211</x:v>
      </x:c>
      <x:c r="AM756" s="81" t="str">
        <x:f t="shared" si="72"/>
        <x:v/>
      </x:c>
      <x:c r="AN756" s="81" t="str">
        <x:f t="shared" si="73"/>
        <x:v/>
      </x:c>
      <x:c r="AO756" s="81" t="str">
        <x:f t="shared" si="74"/>
        <x:v/>
      </x:c>
      <x:c r="AP756" s="81" t="str">
        <x:f t="shared" si="75"/>
        <x:v/>
      </x:c>
      <x:c r="AQ756" s="81" t="str">
        <x:f t="shared" si="76"/>
        <x:v/>
      </x:c>
    </x:row>
    <x:row r="757" spans="1:43">
      <x:c r="A757">
        <x:v>75100</x:v>
      </x:c>
      <x:c r="B757">
        <x:v>212</x:v>
      </x:c>
      <x:c r="C757">
        <x:v>0.733333333333333</x:v>
      </x:c>
      <x:c r="E757">
        <x:v>1</x:v>
      </x:c>
      <x:c r="AG757" s="80">
        <x:v>2</x:v>
      </x:c>
      <x:c r="AL757" s="81">
        <x:f t="shared" si="77"/>
        <x:v>212</x:v>
      </x:c>
      <x:c r="AM757" s="81" t="str">
        <x:f t="shared" si="72"/>
        <x:v/>
      </x:c>
      <x:c r="AN757" s="81" t="str">
        <x:f t="shared" si="73"/>
        <x:v/>
      </x:c>
      <x:c r="AO757" s="81" t="str">
        <x:f t="shared" si="74"/>
        <x:v/>
      </x:c>
      <x:c r="AP757" s="81" t="str">
        <x:f t="shared" si="75"/>
        <x:v/>
      </x:c>
      <x:c r="AQ757" s="81" t="str">
        <x:f t="shared" si="76"/>
        <x:v/>
      </x:c>
    </x:row>
    <x:row r="758" spans="1:43">
      <x:c r="A758">
        <x:v>75200</x:v>
      </x:c>
      <x:c r="B758">
        <x:v>213</x:v>
      </x:c>
      <x:c r="C758">
        <x:v>5.03333333333333</x:v>
      </x:c>
      <x:c r="I758" t="s">
        <x:v>110</x:v>
      </x:c>
      <x:c r="J758">
        <x:v>0.65</x:v>
      </x:c>
      <x:c r="K758" t="s">
        <x:v>251</x:v>
      </x:c>
      <x:c r="AL758" s="81">
        <x:f t="shared" si="77"/>
        <x:v>213</x:v>
      </x:c>
      <x:c r="AM758" s="81" t="str">
        <x:f t="shared" si="72"/>
        <x:v/>
      </x:c>
      <x:c r="AN758" s="81" t="str">
        <x:f t="shared" si="73"/>
        <x:v/>
      </x:c>
      <x:c r="AO758" s="81" t="str">
        <x:f t="shared" si="74"/>
        <x:v/>
      </x:c>
      <x:c r="AP758" s="81" t="str">
        <x:f t="shared" si="75"/>
        <x:v/>
      </x:c>
      <x:c r="AQ758" s="81" t="str">
        <x:f t="shared" si="76"/>
        <x:v/>
      </x:c>
    </x:row>
    <x:row r="759" spans="1:43">
      <x:c r="A759">
        <x:v>75300</x:v>
      </x:c>
      <x:c r="B759">
        <x:v>213</x:v>
      </x:c>
      <x:c r="C759">
        <x:v>5.7</x:v>
      </x:c>
      <x:c r="D759">
        <x:v>1</x:v>
      </x:c>
      <x:c r="H759">
        <x:v>1</x:v>
      </x:c>
      <x:c r="AL759" s="81" t="str">
        <x:f t="shared" si="77"/>
        <x:v>213B</x:v>
      </x:c>
      <x:c r="AM759" s="81" t="str">
        <x:f t="shared" si="72"/>
        <x:v/>
      </x:c>
      <x:c r="AN759" s="81" t="str">
        <x:f t="shared" si="73"/>
        <x:v/>
      </x:c>
      <x:c r="AO759" s="81" t="str">
        <x:f t="shared" si="74"/>
        <x:v/>
      </x:c>
      <x:c r="AP759" s="81" t="str">
        <x:f t="shared" si="75"/>
        <x:v/>
      </x:c>
      <x:c r="AQ759" s="81" t="str">
        <x:f t="shared" si="76"/>
        <x:v/>
      </x:c>
    </x:row>
    <x:row r="760" spans="1:43">
      <x:c r="A760">
        <x:v>75400</x:v>
      </x:c>
      <x:c r="B760">
        <x:v>214</x:v>
      </x:c>
      <x:c r="C760">
        <x:v>0.9</x:v>
      </x:c>
      <x:c r="G760">
        <x:v>1</x:v>
      </x:c>
      <x:c r="I760" t="s">
        <x:v>100</x:v>
      </x:c>
      <x:c r="M760">
        <x:v>312</x:v>
      </x:c>
      <x:c r="O760" s="103" t="s">
        <x:v>101</x:v>
      </x:c>
      <x:c r="AG760" s="80">
        <x:v>1</x:v>
      </x:c>
      <x:c r="AL760" s="81">
        <x:f t="shared" si="77"/>
        <x:v>214</x:v>
      </x:c>
      <x:c r="AM760" s="81" t="str">
        <x:f t="shared" si="72"/>
        <x:v/>
      </x:c>
      <x:c r="AN760" s="81" t="str">
        <x:f t="shared" si="73"/>
        <x:v/>
      </x:c>
      <x:c r="AO760" s="81" t="str">
        <x:f t="shared" si="74"/>
        <x:v/>
      </x:c>
      <x:c r="AP760" s="81" t="str">
        <x:f t="shared" si="75"/>
        <x:v/>
      </x:c>
      <x:c r="AQ760" s="81" t="str">
        <x:f t="shared" si="76"/>
        <x:v/>
      </x:c>
    </x:row>
    <x:row r="761" spans="1:43">
      <x:c r="A761">
        <x:v>75500</x:v>
      </x:c>
      <x:c r="B761">
        <x:v>214</x:v>
      </x:c>
      <x:c r="C761">
        <x:v>1.06666666666667</x:v>
      </x:c>
      <x:c r="G761">
        <x:v>2</x:v>
      </x:c>
      <x:c r="I761" t="s">
        <x:v>102</x:v>
      </x:c>
      <x:c r="M761">
        <x:v>312</x:v>
      </x:c>
      <x:c r="O761" s="103" t="s">
        <x:v>101</x:v>
      </x:c>
      <x:c r="AG761" s="80">
        <x:v>1</x:v>
      </x:c>
      <x:c r="AL761" s="81">
        <x:f t="shared" si="77"/>
        <x:v>214</x:v>
      </x:c>
      <x:c r="AM761" s="81" t="str">
        <x:f t="shared" si="72"/>
        <x:v/>
      </x:c>
      <x:c r="AN761" s="81" t="str">
        <x:f t="shared" si="73"/>
        <x:v/>
      </x:c>
      <x:c r="AO761" s="81" t="str">
        <x:f t="shared" si="74"/>
        <x:v/>
      </x:c>
      <x:c r="AP761" s="81" t="str">
        <x:f t="shared" si="75"/>
        <x:v/>
      </x:c>
      <x:c r="AQ761" s="81" t="str">
        <x:f t="shared" si="76"/>
        <x:v/>
      </x:c>
    </x:row>
    <x:row r="762" spans="1:43">
      <x:c r="A762">
        <x:v>75600</x:v>
      </x:c>
      <x:c r="B762">
        <x:v>215</x:v>
      </x:c>
      <x:c r="C762">
        <x:v>1.7</x:v>
      </x:c>
      <x:c r="I762" t="s">
        <x:v>110</x:v>
      </x:c>
      <x:c r="J762">
        <x:v>0.3</x:v>
      </x:c>
      <x:c r="AL762" s="81">
        <x:f t="shared" si="77"/>
        <x:v>215</x:v>
      </x:c>
      <x:c r="AM762" s="81" t="str">
        <x:f t="shared" si="72"/>
        <x:v/>
      </x:c>
      <x:c r="AN762" s="81" t="str">
        <x:f t="shared" si="73"/>
        <x:v/>
      </x:c>
      <x:c r="AO762" s="81" t="str">
        <x:f t="shared" si="74"/>
        <x:v/>
      </x:c>
      <x:c r="AP762" s="81" t="str">
        <x:f t="shared" si="75"/>
        <x:v/>
      </x:c>
      <x:c r="AQ762" s="81" t="str">
        <x:f t="shared" si="76"/>
        <x:v/>
      </x:c>
    </x:row>
    <x:row r="763" spans="1:43">
      <x:c r="A763">
        <x:v>75700</x:v>
      </x:c>
      <x:c r="B763">
        <x:v>215</x:v>
      </x:c>
      <x:c r="C763">
        <x:v>4.33333333333333</x:v>
      </x:c>
      <x:c r="E763">
        <x:v>1</x:v>
      </x:c>
      <x:c r="AL763" s="81">
        <x:f t="shared" si="77"/>
        <x:v>215</x:v>
      </x:c>
      <x:c r="AM763" s="81" t="str">
        <x:f t="shared" si="72"/>
        <x:v/>
      </x:c>
      <x:c r="AN763" s="81" t="str">
        <x:f t="shared" si="73"/>
        <x:v/>
      </x:c>
      <x:c r="AO763" s="81" t="str">
        <x:f t="shared" si="74"/>
        <x:v/>
      </x:c>
      <x:c r="AP763" s="81" t="str">
        <x:f t="shared" si="75"/>
        <x:v/>
      </x:c>
      <x:c r="AQ763" s="81" t="str">
        <x:f t="shared" si="76"/>
        <x:v/>
      </x:c>
    </x:row>
    <x:row r="764" spans="1:43">
      <x:c r="A764">
        <x:v>75800</x:v>
      </x:c>
      <x:c r="B764">
        <x:v>216</x:v>
      </x:c>
      <x:c r="C764">
        <x:v>1.63333333333333</x:v>
      </x:c>
      <x:c r="AL764" s="81">
        <x:f t="shared" si="77"/>
        <x:v>216</x:v>
      </x:c>
      <x:c r="AM764" s="81" t="str">
        <x:f t="shared" si="72"/>
        <x:v/>
      </x:c>
      <x:c r="AN764" s="81" t="str">
        <x:f t="shared" si="73"/>
        <x:v/>
      </x:c>
      <x:c r="AO764" s="81" t="str">
        <x:f t="shared" si="74"/>
        <x:v/>
      </x:c>
      <x:c r="AP764" s="81" t="str">
        <x:f t="shared" si="75"/>
        <x:v/>
      </x:c>
      <x:c r="AQ764" s="81" t="str">
        <x:f t="shared" si="76"/>
        <x:v/>
      </x:c>
    </x:row>
    <x:row r="765" spans="1:43">
      <x:c r="A765">
        <x:v>75900</x:v>
      </x:c>
      <x:c r="B765">
        <x:v>217</x:v>
      </x:c>
      <x:c r="C765">
        <x:v>1.73333333333333</x:v>
      </x:c>
      <x:c r="I765" t="s">
        <x:v>100</x:v>
      </x:c>
      <x:c r="M765">
        <x:v>313</x:v>
      </x:c>
      <x:c r="O765" s="103" t="s">
        <x:v>101</x:v>
      </x:c>
      <x:c r="AG765" s="80">
        <x:v>2</x:v>
      </x:c>
      <x:c r="AL765" s="81">
        <x:f t="shared" si="77"/>
        <x:v>217</x:v>
      </x:c>
      <x:c r="AM765" s="81" t="str">
        <x:f t="shared" si="72"/>
        <x:v/>
      </x:c>
      <x:c r="AN765" s="81" t="str">
        <x:f t="shared" si="73"/>
        <x:v/>
      </x:c>
      <x:c r="AO765" s="81" t="str">
        <x:f t="shared" si="74"/>
        <x:v/>
      </x:c>
      <x:c r="AP765" s="81" t="str">
        <x:f t="shared" si="75"/>
        <x:v/>
      </x:c>
      <x:c r="AQ765" s="81" t="str">
        <x:f t="shared" si="76"/>
        <x:v/>
      </x:c>
    </x:row>
    <x:row r="766" spans="1:43">
      <x:c r="A766">
        <x:v>76000</x:v>
      </x:c>
      <x:c r="B766">
        <x:v>218</x:v>
      </x:c>
      <x:c r="C766">
        <x:v>1</x:v>
      </x:c>
      <x:c r="M766" s="67">
        <x:v>233</x:v>
      </x:c>
      <x:c r="O766" s="103" t="s">
        <x:v>116</x:v>
      </x:c>
      <x:c r="AL766" s="81">
        <x:f t="shared" si="77"/>
        <x:v>218</x:v>
      </x:c>
      <x:c r="AM766" s="81" t="str">
        <x:f t="shared" si="72"/>
        <x:v/>
      </x:c>
      <x:c r="AN766" s="81" t="str">
        <x:f t="shared" si="73"/>
        <x:v/>
      </x:c>
      <x:c r="AO766" s="81" t="str">
        <x:f t="shared" si="74"/>
        <x:v/>
      </x:c>
      <x:c r="AP766" s="81" t="str">
        <x:f t="shared" si="75"/>
        <x:v/>
      </x:c>
      <x:c r="AQ766" s="81" t="str">
        <x:f t="shared" si="76"/>
        <x:v/>
      </x:c>
    </x:row>
    <x:row r="767" spans="1:43">
      <x:c r="A767">
        <x:v>76100</x:v>
      </x:c>
      <x:c r="B767">
        <x:v>219</x:v>
      </x:c>
      <x:c r="C767">
        <x:v>0.733333333333333</x:v>
      </x:c>
      <x:c r="I767" t="s">
        <x:v>252</x:v>
      </x:c>
      <x:c r="M767" s="67">
        <x:v>234</x:v>
      </x:c>
      <x:c r="O767" s="103" t="s">
        <x:v>116</x:v>
      </x:c>
      <x:c r="AL767" s="81">
        <x:f t="shared" si="77"/>
        <x:v>219</x:v>
      </x:c>
      <x:c r="AM767" s="81" t="str">
        <x:f t="shared" si="72"/>
        <x:v/>
      </x:c>
      <x:c r="AN767" s="81" t="str">
        <x:f t="shared" si="73"/>
        <x:v/>
      </x:c>
      <x:c r="AO767" s="81" t="str">
        <x:f t="shared" si="74"/>
        <x:v/>
      </x:c>
      <x:c r="AP767" s="81" t="str">
        <x:f t="shared" si="75"/>
        <x:v/>
      </x:c>
      <x:c r="AQ767" s="81" t="str">
        <x:f t="shared" si="76"/>
        <x:v/>
      </x:c>
    </x:row>
    <x:row r="768" spans="1:43">
      <x:c r="A768">
        <x:v>76200</x:v>
      </x:c>
      <x:c r="B768">
        <x:v>220</x:v>
      </x:c>
      <x:c r="C768">
        <x:v>1.1</x:v>
      </x:c>
      <x:c r="I768" t="s">
        <x:v>252</x:v>
      </x:c>
      <x:c r="M768" s="67">
        <x:v>235</x:v>
      </x:c>
      <x:c r="O768" s="103" t="s">
        <x:v>116</x:v>
      </x:c>
      <x:c r="AL768" s="81">
        <x:f t="shared" si="77"/>
        <x:v>220</x:v>
      </x:c>
      <x:c r="AM768" s="81" t="str">
        <x:f t="shared" si="72"/>
        <x:v/>
      </x:c>
      <x:c r="AN768" s="81" t="str">
        <x:f t="shared" si="73"/>
        <x:v/>
      </x:c>
      <x:c r="AO768" s="81" t="str">
        <x:f t="shared" si="74"/>
        <x:v/>
      </x:c>
      <x:c r="AP768" s="81" t="str">
        <x:f t="shared" si="75"/>
        <x:v/>
      </x:c>
      <x:c r="AQ768" s="81" t="str">
        <x:f t="shared" si="76"/>
        <x:v/>
      </x:c>
    </x:row>
    <x:row r="769" spans="1:43">
      <x:c r="A769">
        <x:v>76300</x:v>
      </x:c>
      <x:c r="B769">
        <x:v>221</x:v>
      </x:c>
      <x:c r="C769">
        <x:v>2.26666666666667</x:v>
      </x:c>
      <x:c r="I769" t="s">
        <x:v>252</x:v>
      </x:c>
      <x:c r="M769" s="67">
        <x:v>236</x:v>
      </x:c>
      <x:c r="O769" s="103" t="s">
        <x:v>116</x:v>
      </x:c>
      <x:c r="AL769" s="81">
        <x:f t="shared" si="77"/>
        <x:v>221</x:v>
      </x:c>
      <x:c r="AM769" s="81" t="str">
        <x:f t="shared" si="72"/>
        <x:v/>
      </x:c>
      <x:c r="AN769" s="81" t="str">
        <x:f t="shared" si="73"/>
        <x:v/>
      </x:c>
      <x:c r="AO769" s="81" t="str">
        <x:f t="shared" si="74"/>
        <x:v/>
      </x:c>
      <x:c r="AP769" s="81" t="str">
        <x:f t="shared" si="75"/>
        <x:v/>
      </x:c>
      <x:c r="AQ769" s="81" t="str">
        <x:f t="shared" si="76"/>
        <x:v/>
      </x:c>
    </x:row>
    <x:row r="770" spans="1:43">
      <x:c r="A770">
        <x:v>76400</x:v>
      </x:c>
      <x:c r="B770">
        <x:v>222</x:v>
      </x:c>
      <x:c r="C770">
        <x:v>0.566666666666667</x:v>
      </x:c>
      <x:c r="I770" t="s">
        <x:v>100</x:v>
      </x:c>
      <x:c r="K770" t="s">
        <x:v>171</x:v>
      </x:c>
      <x:c r="M770" s="67">
        <x:v>232</x:v>
      </x:c>
      <x:c r="O770" s="103" t="s">
        <x:v>101</x:v>
      </x:c>
      <x:c r="U770">
        <x:v>439</x:v>
      </x:c>
      <x:c r="V770">
        <x:v>0.2</x:v>
      </x:c>
      <x:c r="W770" s="85" t="s">
        <x:v>131</x:v>
      </x:c>
      <x:c r="X770">
        <x:v>4</x:v>
      </x:c>
      <x:c r="Y770">
        <x:v>0</x:v>
      </x:c>
      <x:c r="Z770" t="s">
        <x:v>115</x:v>
      </x:c>
      <x:c r="AA770">
        <x:v>28</x:v>
      </x:c>
      <x:c r="AD770" t="s">
        <x:v>116</x:v>
      </x:c>
      <x:c r="AG770" s="80">
        <x:v>2</x:v>
      </x:c>
      <x:c r="AL770" s="81">
        <x:f t="shared" si="77"/>
        <x:v>222</x:v>
      </x:c>
      <x:c r="AM770" s="81" t="str">
        <x:f t="shared" si="72"/>
        <x:v/>
      </x:c>
      <x:c r="AN770" s="81" t="str">
        <x:f t="shared" si="73"/>
        <x:v/>
      </x:c>
      <x:c r="AO770" s="81" t="str">
        <x:f t="shared" si="74"/>
        <x:v/>
      </x:c>
      <x:c r="AP770" s="81" t="str">
        <x:f t="shared" si="75"/>
        <x:v/>
      </x:c>
      <x:c r="AQ770" s="81" t="str">
        <x:f t="shared" si="76"/>
        <x:v/>
      </x:c>
    </x:row>
    <x:row r="771" spans="1:43">
      <x:c r="A771">
        <x:v>76500</x:v>
      </x:c>
      <x:c r="B771">
        <x:v>222</x:v>
      </x:c>
      <x:c r="C771">
        <x:v>0.716666666666667</x:v>
      </x:c>
      <x:c r="I771" t="s">
        <x:v>102</x:v>
      </x:c>
      <x:c r="K771" t="s">
        <x:v>133</x:v>
      </x:c>
      <x:c r="M771" s="67">
        <x:v>232</x:v>
      </x:c>
      <x:c r="O771" s="103" t="s">
        <x:v>101</x:v>
      </x:c>
      <x:c r="U771">
        <x:v>439</x:v>
      </x:c>
      <x:c r="V771">
        <x:v>0.2</x:v>
      </x:c>
      <x:c r="W771" s="85" t="s">
        <x:v>131</x:v>
      </x:c>
      <x:c r="X771">
        <x:v>4</x:v>
      </x:c>
      <x:c r="Y771">
        <x:v>0</x:v>
      </x:c>
      <x:c r="Z771" t="s">
        <x:v>115</x:v>
      </x:c>
      <x:c r="AA771">
        <x:v>28</x:v>
      </x:c>
      <x:c r="AD771" t="s">
        <x:v>116</x:v>
      </x:c>
      <x:c r="AG771" s="80">
        <x:v>2</x:v>
      </x:c>
      <x:c r="AL771" s="81">
        <x:f t="shared" si="77"/>
        <x:v>222</x:v>
      </x:c>
      <x:c r="AM771" s="81" t="str">
        <x:f t="shared" si="72"/>
        <x:v/>
      </x:c>
      <x:c r="AN771" s="81" t="str">
        <x:f t="shared" si="73"/>
        <x:v/>
      </x:c>
      <x:c r="AO771" s="81" t="str">
        <x:f t="shared" si="74"/>
        <x:v/>
      </x:c>
      <x:c r="AP771" s="81" t="str">
        <x:f t="shared" si="75"/>
        <x:v/>
      </x:c>
      <x:c r="AQ771" s="81" t="str">
        <x:f t="shared" si="76"/>
        <x:v/>
      </x:c>
    </x:row>
    <x:row r="772" spans="1:43">
      <x:c r="A772">
        <x:v>76600</x:v>
      </x:c>
      <x:c r="B772">
        <x:v>223</x:v>
      </x:c>
      <x:c r="C772">
        <x:v>1.66666666666667</x:v>
      </x:c>
      <x:c r="I772" t="s">
        <x:v>100</x:v>
      </x:c>
      <x:c r="AL772" s="81">
        <x:f t="shared" si="77"/>
        <x:v>223</x:v>
      </x:c>
      <x:c r="AM772" s="81" t="str">
        <x:f t="shared" si="72"/>
        <x:v/>
      </x:c>
      <x:c r="AN772" s="81" t="str">
        <x:f t="shared" si="73"/>
        <x:v/>
      </x:c>
      <x:c r="AO772" s="81" t="str">
        <x:f t="shared" si="74"/>
        <x:v/>
      </x:c>
      <x:c r="AP772" s="81" t="str">
        <x:f t="shared" si="75"/>
        <x:v/>
      </x:c>
      <x:c r="AQ772" s="81" t="str">
        <x:f t="shared" si="76"/>
        <x:v/>
      </x:c>
    </x:row>
    <x:row r="773" spans="1:43">
      <x:c r="A773">
        <x:v>76700</x:v>
      </x:c>
      <x:c r="B773">
        <x:v>224</x:v>
      </x:c>
      <x:c r="C773">
        <x:v>1.03333333333333</x:v>
      </x:c>
      <x:c r="I773" t="s">
        <x:v>100</x:v>
      </x:c>
      <x:c r="M773" s="67">
        <x:v>317</x:v>
      </x:c>
      <x:c r="O773" s="103" t="s">
        <x:v>101</x:v>
      </x:c>
      <x:c r="U773">
        <x:v>322</x:v>
      </x:c>
      <x:c r="V773">
        <x:v>0.2</x:v>
      </x:c>
      <x:c r="W773" t="s">
        <x:v>127</x:v>
      </x:c>
      <x:c r="X773">
        <x:v>0</x:v>
      </x:c>
      <x:c r="Y773">
        <x:v>0</x:v>
      </x:c>
      <x:c r="Z773" t="s">
        <x:v>150</x:v>
      </x:c>
      <x:c r="AB773">
        <x:v>0.3</x:v>
      </x:c>
      <x:c r="AD773" t="s">
        <x:v>191</x:v>
      </x:c>
      <x:c r="AL773" s="81">
        <x:f t="shared" si="77"/>
        <x:v>224</x:v>
      </x:c>
      <x:c r="AM773" s="81" t="str">
        <x:f t="shared" si="72"/>
        <x:v/>
      </x:c>
      <x:c r="AN773" s="81" t="str">
        <x:f t="shared" si="73"/>
        <x:v/>
      </x:c>
      <x:c r="AO773" s="81" t="str">
        <x:f t="shared" si="74"/>
        <x:v/>
      </x:c>
      <x:c r="AP773" s="81" t="str">
        <x:f t="shared" si="75"/>
        <x:v/>
      </x:c>
      <x:c r="AQ773" s="81" t="str">
        <x:f t="shared" si="76"/>
        <x:v/>
      </x:c>
    </x:row>
    <x:row r="774" spans="1:43">
      <x:c r="A774">
        <x:v>76800</x:v>
      </x:c>
      <x:c r="B774">
        <x:v>224</x:v>
      </x:c>
      <x:c r="C774">
        <x:v>1.4</x:v>
      </x:c>
      <x:c r="I774" t="s">
        <x:v>102</x:v>
      </x:c>
      <x:c r="M774" s="67">
        <x:v>317</x:v>
      </x:c>
      <x:c r="O774" s="103" t="s">
        <x:v>101</x:v>
      </x:c>
      <x:c r="U774">
        <x:v>322</x:v>
      </x:c>
      <x:c r="V774">
        <x:v>0.2</x:v>
      </x:c>
      <x:c r="W774" t="s">
        <x:v>127</x:v>
      </x:c>
      <x:c r="X774">
        <x:v>0</x:v>
      </x:c>
      <x:c r="Y774">
        <x:v>0</x:v>
      </x:c>
      <x:c r="Z774" t="s">
        <x:v>150</x:v>
      </x:c>
      <x:c r="AB774">
        <x:v>0.3</x:v>
      </x:c>
      <x:c r="AD774" t="s">
        <x:v>191</x:v>
      </x:c>
      <x:c r="AL774" s="81">
        <x:f t="shared" si="77"/>
        <x:v>224</x:v>
      </x:c>
      <x:c r="AM774" s="81" t="str">
        <x:f t="shared" si="72"/>
        <x:v/>
      </x:c>
      <x:c r="AN774" s="81" t="str">
        <x:f t="shared" si="73"/>
        <x:v/>
      </x:c>
      <x:c r="AO774" s="81" t="str">
        <x:f t="shared" si="74"/>
        <x:v/>
      </x:c>
      <x:c r="AP774" s="81" t="str">
        <x:f t="shared" si="75"/>
        <x:v/>
      </x:c>
      <x:c r="AQ774" s="81" t="str">
        <x:f t="shared" si="76"/>
        <x:v/>
      </x:c>
    </x:row>
    <x:row r="775" spans="1:43">
      <x:c r="A775">
        <x:v>76900</x:v>
      </x:c>
      <x:c r="B775">
        <x:v>224</x:v>
      </x:c>
      <x:c r="C775">
        <x:v>1.66666666666667</x:v>
      </x:c>
      <x:c r="I775" t="s">
        <x:v>103</x:v>
      </x:c>
      <x:c r="M775" s="67">
        <x:v>317</x:v>
      </x:c>
      <x:c r="O775" s="103" t="s">
        <x:v>101</x:v>
      </x:c>
      <x:c r="U775">
        <x:v>322</x:v>
      </x:c>
      <x:c r="V775">
        <x:v>0.2</x:v>
      </x:c>
      <x:c r="W775" t="s">
        <x:v>127</x:v>
      </x:c>
      <x:c r="X775">
        <x:v>0</x:v>
      </x:c>
      <x:c r="Y775">
        <x:v>0</x:v>
      </x:c>
      <x:c r="Z775" t="s">
        <x:v>150</x:v>
      </x:c>
      <x:c r="AB775">
        <x:v>0.3</x:v>
      </x:c>
      <x:c r="AD775" t="s">
        <x:v>191</x:v>
      </x:c>
      <x:c r="AL775" s="81">
        <x:f t="shared" si="77"/>
        <x:v>224</x:v>
      </x:c>
      <x:c r="AM775" s="81" t="str">
        <x:f t="shared" si="72"/>
        <x:v/>
      </x:c>
      <x:c r="AN775" s="81" t="str">
        <x:f t="shared" si="73"/>
        <x:v/>
      </x:c>
      <x:c r="AO775" s="81" t="str">
        <x:f t="shared" si="74"/>
        <x:v/>
      </x:c>
      <x:c r="AP775" s="81" t="str">
        <x:f t="shared" si="75"/>
        <x:v/>
      </x:c>
      <x:c r="AQ775" s="81" t="str">
        <x:f t="shared" si="76"/>
        <x:v/>
      </x:c>
    </x:row>
    <x:row r="776" spans="1:43">
      <x:c r="A776">
        <x:v>77000</x:v>
      </x:c>
      <x:c r="B776">
        <x:v>153</x:v>
      </x:c>
      <x:c r="C776">
        <x:v>0.3</x:v>
      </x:c>
      <x:c r="G776">
        <x:v>1</x:v>
      </x:c>
      <x:c r="I776" t="s">
        <x:v>100</x:v>
      </x:c>
      <x:c r="K776" t="s">
        <x:v>171</x:v>
      </x:c>
      <x:c r="M776" s="67">
        <x:v>129</x:v>
      </x:c>
      <x:c r="O776" s="103" t="s">
        <x:v>101</x:v>
      </x:c>
      <x:c r="AL776" s="81">
        <x:f t="shared" si="77"/>
        <x:v>153</x:v>
      </x:c>
      <x:c r="AM776" s="81" t="str">
        <x:f t="shared" si="72"/>
        <x:v/>
      </x:c>
      <x:c r="AN776" s="81" t="str">
        <x:f t="shared" si="73"/>
        <x:v/>
      </x:c>
      <x:c r="AO776" s="81" t="str">
        <x:f t="shared" si="74"/>
        <x:v/>
      </x:c>
      <x:c r="AP776" s="81" t="str">
        <x:f t="shared" si="75"/>
        <x:v/>
      </x:c>
      <x:c r="AQ776" s="81" t="str">
        <x:f t="shared" si="76"/>
        <x:v/>
      </x:c>
    </x:row>
    <x:row r="777" spans="1:43">
      <x:c r="A777">
        <x:v>77100</x:v>
      </x:c>
      <x:c r="B777">
        <x:v>153</x:v>
      </x:c>
      <x:c r="C777">
        <x:v>0.45</x:v>
      </x:c>
      <x:c r="G777">
        <x:v>1</x:v>
      </x:c>
      <x:c r="I777" t="s">
        <x:v>102</x:v>
      </x:c>
      <x:c r="K777" t="s">
        <x:v>171</x:v>
      </x:c>
      <x:c r="M777" s="67">
        <x:v>129</x:v>
      </x:c>
      <x:c r="O777" s="103" t="s">
        <x:v>101</x:v>
      </x:c>
      <x:c r="AL777" s="81">
        <x:f t="shared" si="77"/>
        <x:v>153</x:v>
      </x:c>
      <x:c r="AM777" s="81" t="str">
        <x:f t="shared" si="72"/>
        <x:v/>
      </x:c>
      <x:c r="AN777" s="81" t="str">
        <x:f t="shared" si="73"/>
        <x:v/>
      </x:c>
      <x:c r="AO777" s="81" t="str">
        <x:f t="shared" si="74"/>
        <x:v/>
      </x:c>
      <x:c r="AP777" s="81" t="str">
        <x:f t="shared" si="75"/>
        <x:v/>
      </x:c>
      <x:c r="AQ777" s="81" t="str">
        <x:f t="shared" si="76"/>
        <x:v/>
      </x:c>
    </x:row>
    <x:row r="778" spans="1:43">
      <x:c r="A778">
        <x:v>77200</x:v>
      </x:c>
      <x:c r="B778">
        <x:v>154</x:v>
      </x:c>
      <x:c r="C778">
        <x:v>1.13333333333333</x:v>
      </x:c>
      <x:c r="G778">
        <x:v>3</x:v>
      </x:c>
      <x:c r="I778" t="s">
        <x:v>100</x:v>
      </x:c>
      <x:c r="K778" s="112" t="s">
        <x:v>181</x:v>
      </x:c>
      <x:c r="L778" s="112"/>
      <x:c r="M778" s="67">
        <x:v>99</x:v>
      </x:c>
      <x:c r="O778" s="103" t="s">
        <x:v>101</x:v>
      </x:c>
      <x:c r="AG778" s="80">
        <x:v>1</x:v>
      </x:c>
      <x:c r="AL778" s="81">
        <x:f t="shared" si="77"/>
        <x:v>154</x:v>
      </x:c>
      <x:c r="AM778" s="81" t="str">
        <x:f t="shared" si="72"/>
        <x:v/>
      </x:c>
      <x:c r="AN778" s="81" t="str">
        <x:f t="shared" si="73"/>
        <x:v/>
      </x:c>
      <x:c r="AO778" s="81" t="str">
        <x:f t="shared" si="74"/>
        <x:v/>
      </x:c>
      <x:c r="AP778" s="81" t="str">
        <x:f t="shared" si="75"/>
        <x:v/>
      </x:c>
      <x:c r="AQ778" s="81" t="str">
        <x:f t="shared" si="76"/>
        <x:v/>
      </x:c>
    </x:row>
    <x:row r="779" spans="1:43">
      <x:c r="A779">
        <x:v>77300</x:v>
      </x:c>
      <x:c r="B779">
        <x:v>154</x:v>
      </x:c>
      <x:c r="C779">
        <x:v>1.26666666666667</x:v>
      </x:c>
      <x:c r="G779">
        <x:v>3</x:v>
      </x:c>
      <x:c r="I779" t="s">
        <x:v>102</x:v>
      </x:c>
      <x:c r="K779" s="112" t="s">
        <x:v>181</x:v>
      </x:c>
      <x:c r="L779" s="112"/>
      <x:c r="M779" s="67">
        <x:v>99</x:v>
      </x:c>
      <x:c r="O779" s="103" t="s">
        <x:v>101</x:v>
      </x:c>
      <x:c r="AG779" s="80">
        <x:v>1</x:v>
      </x:c>
      <x:c r="AL779" s="81">
        <x:f t="shared" si="77"/>
        <x:v>154</x:v>
      </x:c>
      <x:c r="AM779" s="81" t="str">
        <x:f t="shared" si="72"/>
        <x:v/>
      </x:c>
      <x:c r="AN779" s="81" t="str">
        <x:f t="shared" si="73"/>
        <x:v/>
      </x:c>
      <x:c r="AO779" s="81" t="str">
        <x:f t="shared" si="74"/>
        <x:v/>
      </x:c>
      <x:c r="AP779" s="81" t="str">
        <x:f t="shared" si="75"/>
        <x:v/>
      </x:c>
      <x:c r="AQ779" s="81" t="str">
        <x:f t="shared" si="76"/>
        <x:v/>
      </x:c>
    </x:row>
    <x:row r="780" spans="1:43">
      <x:c r="A780">
        <x:v>77400</x:v>
      </x:c>
      <x:c r="B780">
        <x:v>154</x:v>
      </x:c>
      <x:c r="C780">
        <x:v>1.4</x:v>
      </x:c>
      <x:c r="G780">
        <x:v>3</x:v>
      </x:c>
      <x:c r="I780" t="s">
        <x:v>103</x:v>
      </x:c>
      <x:c r="K780" s="112" t="s">
        <x:v>181</x:v>
      </x:c>
      <x:c r="L780" s="112"/>
      <x:c r="M780" s="67">
        <x:v>99</x:v>
      </x:c>
      <x:c r="O780" s="103" t="s">
        <x:v>101</x:v>
      </x:c>
      <x:c r="AG780" s="80">
        <x:v>1</x:v>
      </x:c>
      <x:c r="AL780" s="81">
        <x:f t="shared" si="77"/>
        <x:v>154</x:v>
      </x:c>
      <x:c r="AM780" s="81" t="str">
        <x:f t="shared" ref="AM780:AM799" si="78">IF($F$7=2,$B$7,"")</x:f>
        <x:v/>
      </x:c>
      <x:c r="AN780" s="81" t="str">
        <x:f t="shared" ref="AN780:AN799" si="79">IF($F$7=3,$B$7,"")</x:f>
        <x:v/>
      </x:c>
      <x:c r="AO780" s="81" t="str">
        <x:f t="shared" ref="AO780:AO799" si="80">IF($F$7=4,$B$7,"")</x:f>
        <x:v/>
      </x:c>
      <x:c r="AP780" s="81" t="str">
        <x:f t="shared" ref="AP780:AP799" si="81">IF($F$7=5,$B$7,"")</x:f>
        <x:v/>
      </x:c>
      <x:c r="AQ780" s="81" t="str">
        <x:f t="shared" ref="AQ780:AQ799" si="82">IF($F$7=6,$B$7,"")</x:f>
        <x:v/>
      </x:c>
    </x:row>
    <x:row r="781" spans="1:43">
      <x:c r="A781">
        <x:v>77500</x:v>
      </x:c>
      <x:c r="B781">
        <x:v>154</x:v>
      </x:c>
      <x:c r="C781">
        <x:v>1.53333333333333</x:v>
      </x:c>
      <x:c r="G781">
        <x:v>2</x:v>
      </x:c>
      <x:c r="I781" t="s">
        <x:v>104</x:v>
      </x:c>
      <x:c r="K781" s="112" t="s">
        <x:v>181</x:v>
      </x:c>
      <x:c r="L781" s="112"/>
      <x:c r="M781" s="67">
        <x:v>99</x:v>
      </x:c>
      <x:c r="O781" s="103" t="s">
        <x:v>101</x:v>
      </x:c>
      <x:c r="AG781" s="80">
        <x:v>1</x:v>
      </x:c>
      <x:c r="AL781" s="81">
        <x:f t="shared" ref="AL781:AL799" si="83">IF(ISBLANK(D781),B781,B781&amp;"B")</x:f>
        <x:v>154</x:v>
      </x:c>
      <x:c r="AM781" s="81" t="str">
        <x:f t="shared" si="78"/>
        <x:v/>
      </x:c>
      <x:c r="AN781" s="81" t="str">
        <x:f t="shared" si="79"/>
        <x:v/>
      </x:c>
      <x:c r="AO781" s="81" t="str">
        <x:f t="shared" si="80"/>
        <x:v/>
      </x:c>
      <x:c r="AP781" s="81" t="str">
        <x:f t="shared" si="81"/>
        <x:v/>
      </x:c>
      <x:c r="AQ781" s="81" t="str">
        <x:f t="shared" si="82"/>
        <x:v/>
      </x:c>
    </x:row>
    <x:row r="782" spans="1:43">
      <x:c r="A782">
        <x:v>77600</x:v>
      </x:c>
      <x:c r="B782">
        <x:v>154</x:v>
      </x:c>
      <x:c r="C782">
        <x:v>1.66666666666667</x:v>
      </x:c>
      <x:c r="G782">
        <x:v>2</x:v>
      </x:c>
      <x:c r="I782" t="s">
        <x:v>100</x:v>
      </x:c>
      <x:c r="K782" s="112" t="s">
        <x:v>181</x:v>
      </x:c>
      <x:c r="L782" s="112"/>
      <x:c r="M782" s="67">
        <x:v>99</x:v>
      </x:c>
      <x:c r="O782" s="103" t="s">
        <x:v>101</x:v>
      </x:c>
      <x:c r="AG782" s="80">
        <x:v>1</x:v>
      </x:c>
      <x:c r="AL782" s="81">
        <x:f t="shared" si="83"/>
        <x:v>154</x:v>
      </x:c>
      <x:c r="AM782" s="81" t="str">
        <x:f t="shared" si="78"/>
        <x:v/>
      </x:c>
      <x:c r="AN782" s="81" t="str">
        <x:f t="shared" si="79"/>
        <x:v/>
      </x:c>
      <x:c r="AO782" s="81" t="str">
        <x:f t="shared" si="80"/>
        <x:v/>
      </x:c>
      <x:c r="AP782" s="81" t="str">
        <x:f t="shared" si="81"/>
        <x:v/>
      </x:c>
      <x:c r="AQ782" s="81" t="str">
        <x:f t="shared" si="82"/>
        <x:v/>
      </x:c>
    </x:row>
    <x:row r="783" spans="1:43">
      <x:c r="A783">
        <x:v>77700</x:v>
      </x:c>
      <x:c r="B783">
        <x:v>154</x:v>
      </x:c>
      <x:c r="C783">
        <x:v>1.8</x:v>
      </x:c>
      <x:c r="G783">
        <x:v>2</x:v>
      </x:c>
      <x:c r="I783" t="s">
        <x:v>102</x:v>
      </x:c>
      <x:c r="K783" s="112" t="s">
        <x:v>181</x:v>
      </x:c>
      <x:c r="L783" s="112"/>
      <x:c r="M783" s="67">
        <x:v>99</x:v>
      </x:c>
      <x:c r="O783" s="103" t="s">
        <x:v>101</x:v>
      </x:c>
      <x:c r="AG783" s="80">
        <x:v>1</x:v>
      </x:c>
      <x:c r="AL783" s="81">
        <x:f t="shared" si="83"/>
        <x:v>154</x:v>
      </x:c>
      <x:c r="AM783" s="81" t="str">
        <x:f t="shared" si="78"/>
        <x:v/>
      </x:c>
      <x:c r="AN783" s="81" t="str">
        <x:f t="shared" si="79"/>
        <x:v/>
      </x:c>
      <x:c r="AO783" s="81" t="str">
        <x:f t="shared" si="80"/>
        <x:v/>
      </x:c>
      <x:c r="AP783" s="81" t="str">
        <x:f t="shared" si="81"/>
        <x:v/>
      </x:c>
      <x:c r="AQ783" s="81" t="str">
        <x:f t="shared" si="82"/>
        <x:v/>
      </x:c>
    </x:row>
    <x:row r="784" spans="1:43">
      <x:c r="A784">
        <x:v>77800</x:v>
      </x:c>
      <x:c r="B784">
        <x:v>154</x:v>
      </x:c>
      <x:c r="C784">
        <x:v>1.93333333333333</x:v>
      </x:c>
      <x:c r="G784">
        <x:v>2</x:v>
      </x:c>
      <x:c r="I784" t="s">
        <x:v>103</x:v>
      </x:c>
      <x:c r="K784" s="112" t="s">
        <x:v>181</x:v>
      </x:c>
      <x:c r="L784" s="112"/>
      <x:c r="M784" s="67">
        <x:v>99</x:v>
      </x:c>
      <x:c r="O784" s="103" t="s">
        <x:v>101</x:v>
      </x:c>
      <x:c r="AG784" s="80">
        <x:v>1</x:v>
      </x:c>
      <x:c r="AL784" s="81">
        <x:f t="shared" si="83"/>
        <x:v>154</x:v>
      </x:c>
      <x:c r="AM784" s="81" t="str">
        <x:f t="shared" si="78"/>
        <x:v/>
      </x:c>
      <x:c r="AN784" s="81" t="str">
        <x:f t="shared" si="79"/>
        <x:v/>
      </x:c>
      <x:c r="AO784" s="81" t="str">
        <x:f t="shared" si="80"/>
        <x:v/>
      </x:c>
      <x:c r="AP784" s="81" t="str">
        <x:f t="shared" si="81"/>
        <x:v/>
      </x:c>
      <x:c r="AQ784" s="81" t="str">
        <x:f t="shared" si="82"/>
        <x:v/>
      </x:c>
    </x:row>
    <x:row r="785" spans="1:43">
      <x:c r="A785">
        <x:v>77900</x:v>
      </x:c>
      <x:c r="B785">
        <x:v>154</x:v>
      </x:c>
      <x:c r="C785">
        <x:v>2.06666666666667</x:v>
      </x:c>
      <x:c r="G785">
        <x:v>2</x:v>
      </x:c>
      <x:c r="I785" t="s">
        <x:v>104</x:v>
      </x:c>
      <x:c r="K785" s="112" t="s">
        <x:v>181</x:v>
      </x:c>
      <x:c r="L785" s="112"/>
      <x:c r="M785" s="67">
        <x:v>99</x:v>
      </x:c>
      <x:c r="O785" s="103" t="s">
        <x:v>101</x:v>
      </x:c>
      <x:c r="AG785" s="80">
        <x:v>1</x:v>
      </x:c>
      <x:c r="AL785" s="81">
        <x:f t="shared" si="83"/>
        <x:v>154</x:v>
      </x:c>
      <x:c r="AM785" s="81" t="str">
        <x:f t="shared" si="78"/>
        <x:v/>
      </x:c>
      <x:c r="AN785" s="81" t="str">
        <x:f t="shared" si="79"/>
        <x:v/>
      </x:c>
      <x:c r="AO785" s="81" t="str">
        <x:f t="shared" si="80"/>
        <x:v/>
      </x:c>
      <x:c r="AP785" s="81" t="str">
        <x:f t="shared" si="81"/>
        <x:v/>
      </x:c>
      <x:c r="AQ785" s="81" t="str">
        <x:f t="shared" si="82"/>
        <x:v/>
      </x:c>
    </x:row>
    <x:row r="786" spans="1:43">
      <x:c r="A786">
        <x:v>78000</x:v>
      </x:c>
      <x:c r="B786">
        <x:v>154</x:v>
      </x:c>
      <x:c r="C786">
        <x:v>2.2</x:v>
      </x:c>
      <x:c r="G786">
        <x:v>2</x:v>
      </x:c>
      <x:c r="I786" t="s">
        <x:v>100</x:v>
      </x:c>
      <x:c r="K786" s="112" t="s">
        <x:v>181</x:v>
      </x:c>
      <x:c r="L786" s="112"/>
      <x:c r="M786" s="67">
        <x:v>99</x:v>
      </x:c>
      <x:c r="O786" s="103" t="s">
        <x:v>101</x:v>
      </x:c>
      <x:c r="AG786" s="80">
        <x:v>1</x:v>
      </x:c>
      <x:c r="AL786" s="81">
        <x:f t="shared" si="83"/>
        <x:v>154</x:v>
      </x:c>
      <x:c r="AM786" s="81" t="str">
        <x:f t="shared" si="78"/>
        <x:v/>
      </x:c>
      <x:c r="AN786" s="81" t="str">
        <x:f t="shared" si="79"/>
        <x:v/>
      </x:c>
      <x:c r="AO786" s="81" t="str">
        <x:f t="shared" si="80"/>
        <x:v/>
      </x:c>
      <x:c r="AP786" s="81" t="str">
        <x:f t="shared" si="81"/>
        <x:v/>
      </x:c>
      <x:c r="AQ786" s="81" t="str">
        <x:f t="shared" si="82"/>
        <x:v/>
      </x:c>
    </x:row>
    <x:row r="787" spans="1:43">
      <x:c r="A787">
        <x:v>78100</x:v>
      </x:c>
      <x:c r="B787">
        <x:v>154</x:v>
      </x:c>
      <x:c r="C787">
        <x:v>2.33333333333333</x:v>
      </x:c>
      <x:c r="G787">
        <x:v>3</x:v>
      </x:c>
      <x:c r="I787" t="s">
        <x:v>102</x:v>
      </x:c>
      <x:c r="K787" s="112" t="s">
        <x:v>181</x:v>
      </x:c>
      <x:c r="L787" s="112"/>
      <x:c r="M787" s="67">
        <x:v>99</x:v>
      </x:c>
      <x:c r="O787" s="103" t="s">
        <x:v>101</x:v>
      </x:c>
      <x:c r="AG787" s="80">
        <x:v>1</x:v>
      </x:c>
      <x:c r="AL787" s="81">
        <x:f t="shared" si="83"/>
        <x:v>154</x:v>
      </x:c>
      <x:c r="AM787" s="81" t="str">
        <x:f t="shared" si="78"/>
        <x:v/>
      </x:c>
      <x:c r="AN787" s="81" t="str">
        <x:f t="shared" si="79"/>
        <x:v/>
      </x:c>
      <x:c r="AO787" s="81" t="str">
        <x:f t="shared" si="80"/>
        <x:v/>
      </x:c>
      <x:c r="AP787" s="81" t="str">
        <x:f t="shared" si="81"/>
        <x:v/>
      </x:c>
      <x:c r="AQ787" s="81" t="str">
        <x:f t="shared" si="82"/>
        <x:v/>
      </x:c>
    </x:row>
    <x:row r="788" spans="1:43">
      <x:c r="A788">
        <x:v>78200</x:v>
      </x:c>
      <x:c r="B788">
        <x:v>154</x:v>
      </x:c>
      <x:c r="C788">
        <x:v>2.46666666666667</x:v>
      </x:c>
      <x:c r="G788">
        <x:v>2</x:v>
      </x:c>
      <x:c r="I788" t="s">
        <x:v>103</x:v>
      </x:c>
      <x:c r="K788" s="112" t="s">
        <x:v>181</x:v>
      </x:c>
      <x:c r="L788" s="112"/>
      <x:c r="M788" s="67">
        <x:v>99</x:v>
      </x:c>
      <x:c r="O788" s="103" t="s">
        <x:v>101</x:v>
      </x:c>
      <x:c r="AG788" s="80">
        <x:v>1</x:v>
      </x:c>
      <x:c r="AL788" s="81">
        <x:f t="shared" si="83"/>
        <x:v>154</x:v>
      </x:c>
      <x:c r="AM788" s="81" t="str">
        <x:f t="shared" si="78"/>
        <x:v/>
      </x:c>
      <x:c r="AN788" s="81" t="str">
        <x:f t="shared" si="79"/>
        <x:v/>
      </x:c>
      <x:c r="AO788" s="81" t="str">
        <x:f t="shared" si="80"/>
        <x:v/>
      </x:c>
      <x:c r="AP788" s="81" t="str">
        <x:f t="shared" si="81"/>
        <x:v/>
      </x:c>
      <x:c r="AQ788" s="81" t="str">
        <x:f t="shared" si="82"/>
        <x:v/>
      </x:c>
    </x:row>
    <x:row r="789" spans="1:43">
      <x:c r="A789">
        <x:v>78300</x:v>
      </x:c>
      <x:c r="B789">
        <x:v>154</x:v>
      </x:c>
      <x:c r="C789">
        <x:v>2.6</x:v>
      </x:c>
      <x:c r="G789">
        <x:v>4</x:v>
      </x:c>
      <x:c r="I789" t="s">
        <x:v>100</x:v>
      </x:c>
      <x:c r="K789" s="112" t="s">
        <x:v>181</x:v>
      </x:c>
      <x:c r="L789" s="112"/>
      <x:c r="M789" s="67">
        <x:v>99</x:v>
      </x:c>
      <x:c r="O789" s="103" t="s">
        <x:v>101</x:v>
      </x:c>
      <x:c r="AG789" s="80">
        <x:v>1</x:v>
      </x:c>
      <x:c r="AL789" s="81">
        <x:f t="shared" si="83"/>
        <x:v>154</x:v>
      </x:c>
      <x:c r="AM789" s="81" t="str">
        <x:f t="shared" si="78"/>
        <x:v/>
      </x:c>
      <x:c r="AN789" s="81" t="str">
        <x:f t="shared" si="79"/>
        <x:v/>
      </x:c>
      <x:c r="AO789" s="81" t="str">
        <x:f t="shared" si="80"/>
        <x:v/>
      </x:c>
      <x:c r="AP789" s="81" t="str">
        <x:f t="shared" si="81"/>
        <x:v/>
      </x:c>
      <x:c r="AQ789" s="81" t="str">
        <x:f t="shared" si="82"/>
        <x:v/>
      </x:c>
    </x:row>
    <x:row r="790" spans="1:43">
      <x:c r="A790">
        <x:v>78400</x:v>
      </x:c>
      <x:c r="B790">
        <x:v>155</x:v>
      </x:c>
      <x:c r="C790">
        <x:v>1.6</x:v>
      </x:c>
      <x:c r="I790" t="s">
        <x:v>110</x:v>
      </x:c>
      <x:c r="J790">
        <x:v>0.4</x:v>
      </x:c>
      <x:c r="K790" s="112" t="s">
        <x:v>253</x:v>
      </x:c>
      <x:c r="L790" s="112"/>
      <x:c r="M790" s="67"/>
      <x:c r="AG790" s="80">
        <x:v>2</x:v>
      </x:c>
      <x:c r="AL790" s="81">
        <x:f t="shared" si="83"/>
        <x:v>155</x:v>
      </x:c>
      <x:c r="AM790" s="81" t="str">
        <x:f t="shared" si="78"/>
        <x:v/>
      </x:c>
      <x:c r="AN790" s="81" t="str">
        <x:f t="shared" si="79"/>
        <x:v/>
      </x:c>
      <x:c r="AO790" s="81" t="str">
        <x:f t="shared" si="80"/>
        <x:v/>
      </x:c>
      <x:c r="AP790" s="81" t="str">
        <x:f t="shared" si="81"/>
        <x:v/>
      </x:c>
      <x:c r="AQ790" s="81" t="str">
        <x:f t="shared" si="82"/>
        <x:v/>
      </x:c>
    </x:row>
    <x:row r="791" spans="1:43">
      <x:c r="A791">
        <x:v>78500</x:v>
      </x:c>
      <x:c r="B791">
        <x:v>156</x:v>
      </x:c>
      <x:c r="C791">
        <x:v>2.5</x:v>
      </x:c>
      <x:c r="H791">
        <x:v>0</x:v>
      </x:c>
      <x:c r="I791" t="s">
        <x:v>112</x:v>
      </x:c>
      <x:c r="M791" s="67"/>
      <x:c r="N791">
        <x:v>2</x:v>
      </x:c>
      <x:c r="AL791" s="81">
        <x:f t="shared" si="83"/>
        <x:v>156</x:v>
      </x:c>
      <x:c r="AM791" s="81" t="str">
        <x:f t="shared" si="78"/>
        <x:v/>
      </x:c>
      <x:c r="AN791" s="81" t="str">
        <x:f t="shared" si="79"/>
        <x:v/>
      </x:c>
      <x:c r="AO791" s="81" t="str">
        <x:f t="shared" si="80"/>
        <x:v/>
      </x:c>
      <x:c r="AP791" s="81" t="str">
        <x:f t="shared" si="81"/>
        <x:v/>
      </x:c>
      <x:c r="AQ791" s="81" t="str">
        <x:f t="shared" si="82"/>
        <x:v/>
      </x:c>
    </x:row>
    <x:row r="792" spans="1:43">
      <x:c r="A792">
        <x:v>78600</x:v>
      </x:c>
      <x:c r="B792">
        <x:v>158</x:v>
      </x:c>
      <x:c r="C792">
        <x:v>0.8</x:v>
      </x:c>
      <x:c r="G792">
        <x:v>1</x:v>
      </x:c>
      <x:c r="I792" t="s">
        <x:v>103</x:v>
      </x:c>
      <x:c r="K792" t="s">
        <x:v>117</x:v>
      </x:c>
      <x:c r="M792" s="67">
        <x:v>99</x:v>
      </x:c>
      <x:c r="O792" s="103" t="s">
        <x:v>101</x:v>
      </x:c>
      <x:c r="AL792" s="81">
        <x:f t="shared" si="83"/>
        <x:v>158</x:v>
      </x:c>
      <x:c r="AM792" s="81" t="str">
        <x:f t="shared" si="78"/>
        <x:v/>
      </x:c>
      <x:c r="AN792" s="81" t="str">
        <x:f t="shared" si="79"/>
        <x:v/>
      </x:c>
      <x:c r="AO792" s="81" t="str">
        <x:f t="shared" si="80"/>
        <x:v/>
      </x:c>
      <x:c r="AP792" s="81" t="str">
        <x:f t="shared" si="81"/>
        <x:v/>
      </x:c>
      <x:c r="AQ792" s="81" t="str">
        <x:f t="shared" si="82"/>
        <x:v/>
      </x:c>
    </x:row>
    <x:row r="793" spans="1:43">
      <x:c r="A793">
        <x:v>78700</x:v>
      </x:c>
      <x:c r="B793">
        <x:v>158</x:v>
      </x:c>
      <x:c r="C793">
        <x:v>1.23333333333333</x:v>
      </x:c>
      <x:c r="G793">
        <x:v>2</x:v>
      </x:c>
      <x:c r="I793" t="s">
        <x:v>104</x:v>
      </x:c>
      <x:c r="K793" t="s">
        <x:v>119</x:v>
      </x:c>
      <x:c r="M793" s="67">
        <x:v>99</x:v>
      </x:c>
      <x:c r="O793" s="103" t="s">
        <x:v>101</x:v>
      </x:c>
      <x:c r="AL793" s="81">
        <x:f t="shared" si="83"/>
        <x:v>158</x:v>
      </x:c>
      <x:c r="AM793" s="81" t="str">
        <x:f t="shared" si="78"/>
        <x:v/>
      </x:c>
      <x:c r="AN793" s="81" t="str">
        <x:f t="shared" si="79"/>
        <x:v/>
      </x:c>
      <x:c r="AO793" s="81" t="str">
        <x:f t="shared" si="80"/>
        <x:v/>
      </x:c>
      <x:c r="AP793" s="81" t="str">
        <x:f t="shared" si="81"/>
        <x:v/>
      </x:c>
      <x:c r="AQ793" s="81" t="str">
        <x:f t="shared" si="82"/>
        <x:v/>
      </x:c>
    </x:row>
    <x:row r="794" spans="1:43">
      <x:c r="A794">
        <x:v>78800</x:v>
      </x:c>
      <x:c r="B794">
        <x:v>159</x:v>
      </x:c>
      <x:c r="C794">
        <x:v>0.733333333333333</x:v>
      </x:c>
      <x:c r="G794">
        <x:v>2</x:v>
      </x:c>
      <x:c r="I794" t="s">
        <x:v>100</x:v>
      </x:c>
      <x:c r="K794" t="s">
        <x:v>117</x:v>
      </x:c>
      <x:c r="M794" s="67">
        <x:v>99</x:v>
      </x:c>
      <x:c r="O794" s="103" t="s">
        <x:v>101</x:v>
      </x:c>
      <x:c r="AL794" s="81">
        <x:f t="shared" si="83"/>
        <x:v>159</x:v>
      </x:c>
      <x:c r="AM794" s="81" t="str">
        <x:f t="shared" si="78"/>
        <x:v/>
      </x:c>
      <x:c r="AN794" s="81" t="str">
        <x:f t="shared" si="79"/>
        <x:v/>
      </x:c>
      <x:c r="AO794" s="81" t="str">
        <x:f t="shared" si="80"/>
        <x:v/>
      </x:c>
      <x:c r="AP794" s="81" t="str">
        <x:f t="shared" si="81"/>
        <x:v/>
      </x:c>
      <x:c r="AQ794" s="81" t="str">
        <x:f t="shared" si="82"/>
        <x:v/>
      </x:c>
    </x:row>
    <x:row r="795" spans="1:43">
      <x:c r="A795">
        <x:v>78900</x:v>
      </x:c>
      <x:c r="B795">
        <x:v>159</x:v>
      </x:c>
      <x:c r="C795">
        <x:v>0.866666666666667</x:v>
      </x:c>
      <x:c r="G795">
        <x:v>3</x:v>
      </x:c>
      <x:c r="I795" t="s">
        <x:v>102</x:v>
      </x:c>
      <x:c r="K795" t="s">
        <x:v>117</x:v>
      </x:c>
      <x:c r="M795" s="67">
        <x:v>99</x:v>
      </x:c>
      <x:c r="O795" s="103" t="s">
        <x:v>101</x:v>
      </x:c>
      <x:c r="AL795" s="81">
        <x:f t="shared" si="83"/>
        <x:v>159</x:v>
      </x:c>
      <x:c r="AM795" s="81" t="str">
        <x:f t="shared" si="78"/>
        <x:v/>
      </x:c>
      <x:c r="AN795" s="81" t="str">
        <x:f t="shared" si="79"/>
        <x:v/>
      </x:c>
      <x:c r="AO795" s="81" t="str">
        <x:f t="shared" si="80"/>
        <x:v/>
      </x:c>
      <x:c r="AP795" s="81" t="str">
        <x:f t="shared" si="81"/>
        <x:v/>
      </x:c>
      <x:c r="AQ795" s="81" t="str">
        <x:f t="shared" si="82"/>
        <x:v/>
      </x:c>
    </x:row>
    <x:row r="796" spans="1:43">
      <x:c r="A796">
        <x:v>79000</x:v>
      </x:c>
      <x:c r="B796">
        <x:v>159</x:v>
      </x:c>
      <x:c r="C796">
        <x:v>1</x:v>
      </x:c>
      <x:c r="G796">
        <x:v>2</x:v>
      </x:c>
      <x:c r="I796" t="s">
        <x:v>103</x:v>
      </x:c>
      <x:c r="K796" t="s">
        <x:v>117</x:v>
      </x:c>
      <x:c r="M796" s="67">
        <x:v>99</x:v>
      </x:c>
      <x:c r="O796" s="103" t="s">
        <x:v>101</x:v>
      </x:c>
      <x:c r="AL796" s="81">
        <x:f t="shared" si="83"/>
        <x:v>159</x:v>
      </x:c>
      <x:c r="AM796" s="81" t="str">
        <x:f t="shared" si="78"/>
        <x:v/>
      </x:c>
      <x:c r="AN796" s="81" t="str">
        <x:f t="shared" si="79"/>
        <x:v/>
      </x:c>
      <x:c r="AO796" s="81" t="str">
        <x:f t="shared" si="80"/>
        <x:v/>
      </x:c>
      <x:c r="AP796" s="81" t="str">
        <x:f t="shared" si="81"/>
        <x:v/>
      </x:c>
      <x:c r="AQ796" s="81" t="str">
        <x:f t="shared" si="82"/>
        <x:v/>
      </x:c>
    </x:row>
    <x:row r="797" spans="1:43">
      <x:c r="A797">
        <x:v>79100</x:v>
      </x:c>
      <x:c r="B797">
        <x:v>159</x:v>
      </x:c>
      <x:c r="C797">
        <x:v>1.13333333333333</x:v>
      </x:c>
      <x:c r="G797">
        <x:v>2</x:v>
      </x:c>
      <x:c r="I797" t="s">
        <x:v>104</x:v>
      </x:c>
      <x:c r="K797" t="s">
        <x:v>117</x:v>
      </x:c>
      <x:c r="M797" s="67">
        <x:v>99</x:v>
      </x:c>
      <x:c r="O797" s="103" t="s">
        <x:v>101</x:v>
      </x:c>
      <x:c r="AL797" s="81">
        <x:f t="shared" si="83"/>
        <x:v>159</x:v>
      </x:c>
      <x:c r="AM797" s="81" t="str">
        <x:f t="shared" si="78"/>
        <x:v/>
      </x:c>
      <x:c r="AN797" s="81" t="str">
        <x:f t="shared" si="79"/>
        <x:v/>
      </x:c>
      <x:c r="AO797" s="81" t="str">
        <x:f t="shared" si="80"/>
        <x:v/>
      </x:c>
      <x:c r="AP797" s="81" t="str">
        <x:f t="shared" si="81"/>
        <x:v/>
      </x:c>
      <x:c r="AQ797" s="81" t="str">
        <x:f t="shared" si="82"/>
        <x:v/>
      </x:c>
    </x:row>
    <x:row r="798" spans="1:43">
      <x:c r="A798">
        <x:v>79200</x:v>
      </x:c>
      <x:c r="B798">
        <x:v>159</x:v>
      </x:c>
      <x:c r="C798">
        <x:v>1.26666666666667</x:v>
      </x:c>
      <x:c r="G798">
        <x:v>3</x:v>
      </x:c>
      <x:c r="I798" t="s">
        <x:v>100</x:v>
      </x:c>
      <x:c r="K798" t="s">
        <x:v>117</x:v>
      </x:c>
      <x:c r="M798" s="67">
        <x:v>99</x:v>
      </x:c>
      <x:c r="O798" s="103" t="s">
        <x:v>101</x:v>
      </x:c>
      <x:c r="AL798" s="81">
        <x:f t="shared" si="83"/>
        <x:v>159</x:v>
      </x:c>
      <x:c r="AM798" s="81" t="str">
        <x:f t="shared" si="78"/>
        <x:v/>
      </x:c>
      <x:c r="AN798" s="81" t="str">
        <x:f t="shared" si="79"/>
        <x:v/>
      </x:c>
      <x:c r="AO798" s="81" t="str">
        <x:f t="shared" si="80"/>
        <x:v/>
      </x:c>
      <x:c r="AP798" s="81" t="str">
        <x:f t="shared" si="81"/>
        <x:v/>
      </x:c>
      <x:c r="AQ798" s="81" t="str">
        <x:f t="shared" si="82"/>
        <x:v/>
      </x:c>
    </x:row>
    <x:row r="799" spans="1:43">
      <x:c r="A799">
        <x:v>79300</x:v>
      </x:c>
      <x:c r="B799">
        <x:v>159</x:v>
      </x:c>
      <x:c r="C799">
        <x:v>1.65</x:v>
      </x:c>
      <x:c r="G799">
        <x:v>2</x:v>
      </x:c>
      <x:c r="I799" t="s">
        <x:v>102</x:v>
      </x:c>
      <x:c r="K799" t="s">
        <x:v>119</x:v>
      </x:c>
      <x:c r="M799" s="67">
        <x:v>99</x:v>
      </x:c>
      <x:c r="O799" s="103" t="s">
        <x:v>101</x:v>
      </x:c>
      <x:c r="AG799" s="80">
        <x:v>2</x:v>
      </x:c>
      <x:c r="AL799" s="81">
        <x:f t="shared" si="83"/>
        <x:v>159</x:v>
      </x:c>
      <x:c r="AM799" s="81" t="str">
        <x:f t="shared" si="78"/>
        <x:v/>
      </x:c>
      <x:c r="AN799" s="81" t="str">
        <x:f t="shared" si="79"/>
        <x:v/>
      </x:c>
      <x:c r="AO799" s="81" t="str">
        <x:f t="shared" si="80"/>
        <x:v/>
      </x:c>
      <x:c r="AP799" s="81" t="str">
        <x:f t="shared" si="81"/>
        <x:v/>
      </x:c>
      <x:c r="AQ799" s="81" t="str">
        <x:f t="shared" si="82"/>
        <x:v/>
      </x:c>
    </x:row>
    <x:row r="800" spans="1:43">
      <x:c r="A800">
        <x:v>79400</x:v>
      </x:c>
      <x:c r="B800">
        <x:v>160</x:v>
      </x:c>
      <x:c r="C800">
        <x:v>0.4</x:v>
      </x:c>
      <x:c r="G800">
        <x:v>1</x:v>
      </x:c>
      <x:c r="I800" t="s">
        <x:v>110</x:v>
      </x:c>
      <x:c r="J800">
        <x:v>0.6</x:v>
      </x:c>
      <x:c r="K800" t="s">
        <x:v>119</x:v>
      </x:c>
      <x:c r="M800" s="67">
        <x:v>99</x:v>
      </x:c>
      <x:c r="O800" s="103" t="s">
        <x:v>101</x:v>
      </x:c>
      <x:c r="AL800" s="81">
        <x:v>160</x:v>
      </x:c>
      <x:c r="AM800" s="81" t="s">
        <x:v>206</x:v>
      </x:c>
      <x:c r="AN800" s="81" t="s">
        <x:v>206</x:v>
      </x:c>
      <x:c r="AO800" s="81" t="s">
        <x:v>206</x:v>
      </x:c>
      <x:c r="AP800" s="81" t="s">
        <x:v>206</x:v>
      </x:c>
      <x:c r="AQ800" s="81" t="s">
        <x:v>206</x:v>
      </x:c>
    </x:row>
    <x:row r="801" spans="1:43">
      <x:c r="A801">
        <x:v>79500</x:v>
      </x:c>
      <x:c r="B801">
        <x:v>160</x:v>
      </x:c>
      <x:c r="C801">
        <x:v>1.5</x:v>
      </x:c>
      <x:c r="G801">
        <x:v>2</x:v>
      </x:c>
      <x:c r="I801" t="s">
        <x:v>110</x:v>
      </x:c>
      <x:c r="J801">
        <x:v>0.8</x:v>
      </x:c>
      <x:c r="M801" s="67">
        <x:v>348</x:v>
      </x:c>
      <x:c r="O801" s="103" t="s">
        <x:v>101</x:v>
      </x:c>
      <x:c r="AG801" s="80">
        <x:v>2</x:v>
      </x:c>
      <x:c r="AL801" s="81">
        <x:v>160</x:v>
      </x:c>
      <x:c r="AM801" s="81" t="s">
        <x:v>206</x:v>
      </x:c>
      <x:c r="AN801" s="81" t="s">
        <x:v>206</x:v>
      </x:c>
      <x:c r="AO801" s="81" t="s">
        <x:v>206</x:v>
      </x:c>
      <x:c r="AP801" s="81" t="s">
        <x:v>206</x:v>
      </x:c>
      <x:c r="AQ801" s="81" t="s">
        <x:v>206</x:v>
      </x:c>
    </x:row>
    <x:row r="802" spans="1:43">
      <x:c r="A802">
        <x:v>79600</x:v>
      </x:c>
      <x:c r="B802">
        <x:v>160</x:v>
      </x:c>
      <x:c r="C802" s="6">
        <x:v>2</x:v>
      </x:c>
      <x:c r="D802">
        <x:v>1</x:v>
      </x:c>
      <x:c r="H802">
        <x:v>1</x:v>
      </x:c>
      <x:c r="M802" s="67"/>
      <x:c r="O802" s="103"/>
      <x:c r="AL802" s="81" t="s">
        <x:v>254</x:v>
      </x:c>
      <x:c r="AM802" s="81" t="s">
        <x:v>206</x:v>
      </x:c>
      <x:c r="AN802" s="81" t="s">
        <x:v>206</x:v>
      </x:c>
      <x:c r="AO802" s="81" t="s">
        <x:v>206</x:v>
      </x:c>
      <x:c r="AP802" s="81" t="s">
        <x:v>206</x:v>
      </x:c>
      <x:c r="AQ802" s="81" t="s">
        <x:v>206</x:v>
      </x:c>
    </x:row>
    <x:row r="803" spans="1:43">
      <x:c r="A803">
        <x:v>79700</x:v>
      </x:c>
      <x:c r="B803">
        <x:v>160</x:v>
      </x:c>
      <x:c r="C803" s="6">
        <x:v>2.7</x:v>
      </x:c>
      <x:c r="D803">
        <x:v>1</x:v>
      </x:c>
      <x:c r="E803">
        <x:v>1</x:v>
      </x:c>
      <x:c r="M803" s="67"/>
      <x:c r="O803" s="103"/>
      <x:c r="AL803" s="81" t="s">
        <x:v>254</x:v>
      </x:c>
      <x:c r="AM803" s="81" t="s">
        <x:v>206</x:v>
      </x:c>
      <x:c r="AN803" s="81" t="s">
        <x:v>206</x:v>
      </x:c>
      <x:c r="AO803" s="81" t="s">
        <x:v>206</x:v>
      </x:c>
      <x:c r="AP803" s="81" t="s">
        <x:v>206</x:v>
      </x:c>
      <x:c r="AQ803" s="81" t="s">
        <x:v>206</x:v>
      </x:c>
    </x:row>
    <x:row r="804" spans="1:43">
      <x:c r="A804">
        <x:v>79800</x:v>
      </x:c>
      <x:c r="B804">
        <x:v>161</x:v>
      </x:c>
      <x:c r="C804">
        <x:v>0.433333333333333</x:v>
      </x:c>
      <x:c r="G804">
        <x:v>1</x:v>
      </x:c>
      <x:c r="I804" t="s">
        <x:v>103</x:v>
      </x:c>
      <x:c r="K804" t="s">
        <x:v>145</x:v>
      </x:c>
      <x:c r="M804" s="67">
        <x:v>129</x:v>
      </x:c>
      <x:c r="O804" s="103" t="s">
        <x:v>101</x:v>
      </x:c>
      <x:c r="AG804" s="80">
        <x:v>1</x:v>
      </x:c>
      <x:c r="AL804" s="81">
        <x:f t="shared" ref="AL804:AL843" si="84">IF(ISBLANK(D804),B804,B804&amp;"B")</x:f>
        <x:v>161</x:v>
      </x:c>
      <x:c r="AM804" s="81" t="str">
        <x:f t="shared" ref="AM804:AM842" si="85">IF($F$7=2,$B$7,"")</x:f>
        <x:v/>
      </x:c>
      <x:c r="AN804" s="81" t="str">
        <x:f t="shared" ref="AN804:AN842" si="86">IF($F$7=3,$B$7,"")</x:f>
        <x:v/>
      </x:c>
      <x:c r="AO804" s="81" t="str">
        <x:f t="shared" ref="AO804:AO842" si="87">IF($F$7=4,$B$7,"")</x:f>
        <x:v/>
      </x:c>
      <x:c r="AP804" s="81" t="str">
        <x:f t="shared" ref="AP804:AP842" si="88">IF($F$7=5,$B$7,"")</x:f>
        <x:v/>
      </x:c>
      <x:c r="AQ804" s="81" t="str">
        <x:f t="shared" ref="AQ804:AQ842" si="89">IF($F$7=6,$B$7,"")</x:f>
        <x:v/>
      </x:c>
    </x:row>
    <x:row r="805" spans="1:43">
      <x:c r="A805">
        <x:v>79900</x:v>
      </x:c>
      <x:c r="B805">
        <x:v>161</x:v>
      </x:c>
      <x:c r="C805">
        <x:v>0.866666666666667</x:v>
      </x:c>
      <x:c r="G805">
        <x:v>1</x:v>
      </x:c>
      <x:c r="I805" t="s">
        <x:v>175</x:v>
      </x:c>
      <x:c r="K805" t="s">
        <x:v>145</x:v>
      </x:c>
      <x:c r="M805" s="67">
        <x:v>129</x:v>
      </x:c>
      <x:c r="O805" s="103" t="s">
        <x:v>101</x:v>
      </x:c>
      <x:c r="AG805" s="80">
        <x:v>1</x:v>
      </x:c>
      <x:c r="AL805" s="81">
        <x:f t="shared" si="84"/>
        <x:v>161</x:v>
      </x:c>
      <x:c r="AM805" s="81" t="str">
        <x:f t="shared" si="85"/>
        <x:v/>
      </x:c>
      <x:c r="AN805" s="81" t="str">
        <x:f t="shared" si="86"/>
        <x:v/>
      </x:c>
      <x:c r="AO805" s="81" t="str">
        <x:f t="shared" si="87"/>
        <x:v/>
      </x:c>
      <x:c r="AP805" s="81" t="str">
        <x:f t="shared" si="88"/>
        <x:v/>
      </x:c>
      <x:c r="AQ805" s="81" t="str">
        <x:f t="shared" si="89"/>
        <x:v/>
      </x:c>
    </x:row>
    <x:row r="806" spans="1:43">
      <x:c r="A806">
        <x:v>80000</x:v>
      </x:c>
      <x:c r="B806">
        <x:v>161</x:v>
      </x:c>
      <x:c r="C806">
        <x:v>1.83333333333333</x:v>
      </x:c>
      <x:c r="G806">
        <x:v>2</x:v>
      </x:c>
      <x:c r="I806" t="s">
        <x:v>102</x:v>
      </x:c>
      <x:c r="K806" t="s">
        <x:v>105</x:v>
      </x:c>
      <x:c r="M806" s="67">
        <x:v>246</x:v>
      </x:c>
      <x:c r="O806" s="103" t="s">
        <x:v>101</x:v>
      </x:c>
      <x:c r="AG806" s="80">
        <x:v>2</x:v>
      </x:c>
      <x:c r="AL806" s="81">
        <x:f t="shared" si="84"/>
        <x:v>161</x:v>
      </x:c>
      <x:c r="AM806" s="81" t="str">
        <x:f t="shared" si="85"/>
        <x:v/>
      </x:c>
      <x:c r="AN806" s="81" t="str">
        <x:f t="shared" si="86"/>
        <x:v/>
      </x:c>
      <x:c r="AO806" s="81" t="str">
        <x:f t="shared" si="87"/>
        <x:v/>
      </x:c>
      <x:c r="AP806" s="81" t="str">
        <x:f t="shared" si="88"/>
        <x:v/>
      </x:c>
      <x:c r="AQ806" s="81" t="str">
        <x:f t="shared" si="89"/>
        <x:v/>
      </x:c>
    </x:row>
    <x:row r="807" spans="1:43">
      <x:c r="A807">
        <x:v>80100</x:v>
      </x:c>
      <x:c r="B807">
        <x:v>150</x:v>
      </x:c>
      <x:c r="C807" s="96">
        <x:v>0.733333333333333</x:v>
      </x:c>
      <x:c r="I807" t="s">
        <x:v>100</x:v>
      </x:c>
      <x:c r="M807" s="67">
        <x:v>129</x:v>
      </x:c>
      <x:c r="O807" s="103" t="s">
        <x:v>101</x:v>
      </x:c>
      <x:c r="AL807" s="81">
        <x:f t="shared" si="84"/>
        <x:v>150</x:v>
      </x:c>
      <x:c r="AM807" s="81" t="str">
        <x:f t="shared" si="85"/>
        <x:v/>
      </x:c>
      <x:c r="AN807" s="81" t="str">
        <x:f t="shared" si="86"/>
        <x:v/>
      </x:c>
      <x:c r="AO807" s="81" t="str">
        <x:f t="shared" si="87"/>
        <x:v/>
      </x:c>
      <x:c r="AP807" s="81" t="str">
        <x:f t="shared" si="88"/>
        <x:v/>
      </x:c>
      <x:c r="AQ807" s="81" t="str">
        <x:f t="shared" si="89"/>
        <x:v/>
      </x:c>
    </x:row>
    <x:row r="808" spans="1:43">
      <x:c r="A808">
        <x:v>80200</x:v>
      </x:c>
      <x:c r="B808">
        <x:v>150</x:v>
      </x:c>
      <x:c r="C808">
        <x:v>0.8</x:v>
      </x:c>
      <x:c r="I808" t="s">
        <x:v>102</x:v>
      </x:c>
      <x:c r="M808" s="67">
        <x:v>129</x:v>
      </x:c>
      <x:c r="O808" s="103" t="s">
        <x:v>101</x:v>
      </x:c>
      <x:c r="AL808" s="81">
        <x:f t="shared" si="84"/>
        <x:v>150</x:v>
      </x:c>
      <x:c r="AM808" s="81" t="str">
        <x:f t="shared" si="85"/>
        <x:v/>
      </x:c>
      <x:c r="AN808" s="81" t="str">
        <x:f t="shared" si="86"/>
        <x:v/>
      </x:c>
      <x:c r="AO808" s="81" t="str">
        <x:f t="shared" si="87"/>
        <x:v/>
      </x:c>
      <x:c r="AP808" s="81" t="str">
        <x:f t="shared" si="88"/>
        <x:v/>
      </x:c>
      <x:c r="AQ808" s="81" t="str">
        <x:f t="shared" si="89"/>
        <x:v/>
      </x:c>
    </x:row>
    <x:row r="809" spans="1:43">
      <x:c r="A809">
        <x:v>80300</x:v>
      </x:c>
      <x:c r="B809">
        <x:v>150</x:v>
      </x:c>
      <x:c r="C809">
        <x:v>0.866666666666667</x:v>
      </x:c>
      <x:c r="I809" t="s">
        <x:v>103</x:v>
      </x:c>
      <x:c r="M809" s="67">
        <x:v>129</x:v>
      </x:c>
      <x:c r="O809" s="103" t="s">
        <x:v>101</x:v>
      </x:c>
      <x:c r="AL809" s="81">
        <x:f t="shared" si="84"/>
        <x:v>150</x:v>
      </x:c>
      <x:c r="AM809" s="81" t="str">
        <x:f t="shared" si="85"/>
        <x:v/>
      </x:c>
      <x:c r="AN809" s="81" t="str">
        <x:f t="shared" si="86"/>
        <x:v/>
      </x:c>
      <x:c r="AO809" s="81" t="str">
        <x:f t="shared" si="87"/>
        <x:v/>
      </x:c>
      <x:c r="AP809" s="81" t="str">
        <x:f t="shared" si="88"/>
        <x:v/>
      </x:c>
      <x:c r="AQ809" s="81" t="str">
        <x:f t="shared" si="89"/>
        <x:v/>
      </x:c>
    </x:row>
    <x:row r="810" spans="1:43">
      <x:c r="A810">
        <x:v>80400</x:v>
      </x:c>
      <x:c r="B810">
        <x:v>150</x:v>
      </x:c>
      <x:c r="C810">
        <x:v>0.933333333333333</x:v>
      </x:c>
      <x:c r="I810" t="s">
        <x:v>104</x:v>
      </x:c>
      <x:c r="M810" s="67">
        <x:v>129</x:v>
      </x:c>
      <x:c r="O810" s="103" t="s">
        <x:v>101</x:v>
      </x:c>
      <x:c r="AL810" s="81">
        <x:f t="shared" si="84"/>
        <x:v>150</x:v>
      </x:c>
      <x:c r="AM810" s="81" t="str">
        <x:f t="shared" si="85"/>
        <x:v/>
      </x:c>
      <x:c r="AN810" s="81" t="str">
        <x:f t="shared" si="86"/>
        <x:v/>
      </x:c>
      <x:c r="AO810" s="81" t="str">
        <x:f t="shared" si="87"/>
        <x:v/>
      </x:c>
      <x:c r="AP810" s="81" t="str">
        <x:f t="shared" si="88"/>
        <x:v/>
      </x:c>
      <x:c r="AQ810" s="81" t="str">
        <x:f t="shared" si="89"/>
        <x:v/>
      </x:c>
    </x:row>
    <x:row r="811" spans="1:43">
      <x:c r="A811">
        <x:v>80500</x:v>
      </x:c>
      <x:c r="B811">
        <x:v>150</x:v>
      </x:c>
      <x:c r="C811">
        <x:v>1</x:v>
      </x:c>
      <x:c r="I811" t="s">
        <x:v>100</x:v>
      </x:c>
      <x:c r="M811" s="67">
        <x:v>129</x:v>
      </x:c>
      <x:c r="O811" s="103" t="s">
        <x:v>101</x:v>
      </x:c>
      <x:c r="AL811" s="81">
        <x:f t="shared" si="84"/>
        <x:v>150</x:v>
      </x:c>
      <x:c r="AM811" s="81" t="str">
        <x:f t="shared" si="85"/>
        <x:v/>
      </x:c>
      <x:c r="AN811" s="81" t="str">
        <x:f t="shared" si="86"/>
        <x:v/>
      </x:c>
      <x:c r="AO811" s="81" t="str">
        <x:f t="shared" si="87"/>
        <x:v/>
      </x:c>
      <x:c r="AP811" s="81" t="str">
        <x:f t="shared" si="88"/>
        <x:v/>
      </x:c>
      <x:c r="AQ811" s="81" t="str">
        <x:f t="shared" si="89"/>
        <x:v/>
      </x:c>
    </x:row>
    <x:row r="812" spans="1:43">
      <x:c r="A812">
        <x:v>80600</x:v>
      </x:c>
      <x:c r="B812">
        <x:v>150</x:v>
      </x:c>
      <x:c r="C812">
        <x:v>1.06666666666667</x:v>
      </x:c>
      <x:c r="I812" t="s">
        <x:v>102</x:v>
      </x:c>
      <x:c r="M812" s="67">
        <x:v>129</x:v>
      </x:c>
      <x:c r="O812" s="103" t="s">
        <x:v>101</x:v>
      </x:c>
      <x:c r="AL812" s="81">
        <x:f t="shared" si="84"/>
        <x:v>150</x:v>
      </x:c>
      <x:c r="AM812" s="81" t="str">
        <x:f t="shared" si="85"/>
        <x:v/>
      </x:c>
      <x:c r="AN812" s="81" t="str">
        <x:f t="shared" si="86"/>
        <x:v/>
      </x:c>
      <x:c r="AO812" s="81" t="str">
        <x:f t="shared" si="87"/>
        <x:v/>
      </x:c>
      <x:c r="AP812" s="81" t="str">
        <x:f t="shared" si="88"/>
        <x:v/>
      </x:c>
      <x:c r="AQ812" s="81" t="str">
        <x:f t="shared" si="89"/>
        <x:v/>
      </x:c>
    </x:row>
    <x:row r="813" spans="1:43">
      <x:c r="A813">
        <x:v>80700</x:v>
      </x:c>
      <x:c r="B813">
        <x:v>150</x:v>
      </x:c>
      <x:c r="C813">
        <x:v>1.13333333333333</x:v>
      </x:c>
      <x:c r="I813" t="s">
        <x:v>103</x:v>
      </x:c>
      <x:c r="M813" s="67">
        <x:v>129</x:v>
      </x:c>
      <x:c r="O813" s="103" t="s">
        <x:v>101</x:v>
      </x:c>
      <x:c r="AL813" s="81">
        <x:f t="shared" si="84"/>
        <x:v>150</x:v>
      </x:c>
      <x:c r="AM813" s="81" t="str">
        <x:f t="shared" si="85"/>
        <x:v/>
      </x:c>
      <x:c r="AN813" s="81" t="str">
        <x:f t="shared" si="86"/>
        <x:v/>
      </x:c>
      <x:c r="AO813" s="81" t="str">
        <x:f t="shared" si="87"/>
        <x:v/>
      </x:c>
      <x:c r="AP813" s="81" t="str">
        <x:f t="shared" si="88"/>
        <x:v/>
      </x:c>
      <x:c r="AQ813" s="81" t="str">
        <x:f t="shared" si="89"/>
        <x:v/>
      </x:c>
    </x:row>
    <x:row r="814" spans="1:43">
      <x:c r="A814">
        <x:v>80800</x:v>
      </x:c>
      <x:c r="B814">
        <x:v>150</x:v>
      </x:c>
      <x:c r="C814">
        <x:v>1.2</x:v>
      </x:c>
      <x:c r="I814" t="s">
        <x:v>104</x:v>
      </x:c>
      <x:c r="M814" s="67">
        <x:v>129</x:v>
      </x:c>
      <x:c r="O814" s="103" t="s">
        <x:v>101</x:v>
      </x:c>
      <x:c r="AL814" s="81">
        <x:f t="shared" si="84"/>
        <x:v>150</x:v>
      </x:c>
      <x:c r="AM814" s="81" t="str">
        <x:f t="shared" si="85"/>
        <x:v/>
      </x:c>
      <x:c r="AN814" s="81" t="str">
        <x:f t="shared" si="86"/>
        <x:v/>
      </x:c>
      <x:c r="AO814" s="81" t="str">
        <x:f t="shared" si="87"/>
        <x:v/>
      </x:c>
      <x:c r="AP814" s="81" t="str">
        <x:f t="shared" si="88"/>
        <x:v/>
      </x:c>
      <x:c r="AQ814" s="81" t="str">
        <x:f t="shared" si="89"/>
        <x:v/>
      </x:c>
    </x:row>
    <x:row r="815" spans="1:43">
      <x:c r="A815">
        <x:v>80900</x:v>
      </x:c>
      <x:c r="B815">
        <x:v>150</x:v>
      </x:c>
      <x:c r="C815">
        <x:v>1.26666666666667</x:v>
      </x:c>
      <x:c r="I815" t="s">
        <x:v>100</x:v>
      </x:c>
      <x:c r="M815" s="67">
        <x:v>129</x:v>
      </x:c>
      <x:c r="O815" s="103" t="s">
        <x:v>101</x:v>
      </x:c>
      <x:c r="AL815" s="81">
        <x:f t="shared" si="84"/>
        <x:v>150</x:v>
      </x:c>
      <x:c r="AM815" s="81" t="str">
        <x:f t="shared" si="85"/>
        <x:v/>
      </x:c>
      <x:c r="AN815" s="81" t="str">
        <x:f t="shared" si="86"/>
        <x:v/>
      </x:c>
      <x:c r="AO815" s="81" t="str">
        <x:f t="shared" si="87"/>
        <x:v/>
      </x:c>
      <x:c r="AP815" s="81" t="str">
        <x:f t="shared" si="88"/>
        <x:v/>
      </x:c>
      <x:c r="AQ815" s="81" t="str">
        <x:f t="shared" si="89"/>
        <x:v/>
      </x:c>
    </x:row>
    <x:row r="816" spans="1:43">
      <x:c r="A816">
        <x:v>81000</x:v>
      </x:c>
      <x:c r="B816">
        <x:v>150</x:v>
      </x:c>
      <x:c r="C816">
        <x:v>1.33333333333333</x:v>
      </x:c>
      <x:c r="I816" t="s">
        <x:v>102</x:v>
      </x:c>
      <x:c r="M816" s="67">
        <x:v>129</x:v>
      </x:c>
      <x:c r="O816" s="103" t="s">
        <x:v>101</x:v>
      </x:c>
      <x:c r="AL816" s="81">
        <x:f t="shared" si="84"/>
        <x:v>150</x:v>
      </x:c>
      <x:c r="AM816" s="81" t="str">
        <x:f t="shared" si="85"/>
        <x:v/>
      </x:c>
      <x:c r="AN816" s="81" t="str">
        <x:f t="shared" si="86"/>
        <x:v/>
      </x:c>
      <x:c r="AO816" s="81" t="str">
        <x:f t="shared" si="87"/>
        <x:v/>
      </x:c>
      <x:c r="AP816" s="81" t="str">
        <x:f t="shared" si="88"/>
        <x:v/>
      </x:c>
      <x:c r="AQ816" s="81" t="str">
        <x:f t="shared" si="89"/>
        <x:v/>
      </x:c>
    </x:row>
    <x:row r="817" spans="1:43">
      <x:c r="A817">
        <x:v>81100</x:v>
      </x:c>
      <x:c r="B817">
        <x:v>150</x:v>
      </x:c>
      <x:c r="C817">
        <x:v>1.4</x:v>
      </x:c>
      <x:c r="I817" t="s">
        <x:v>103</x:v>
      </x:c>
      <x:c r="M817" s="67">
        <x:v>129</x:v>
      </x:c>
      <x:c r="O817" s="103" t="s">
        <x:v>101</x:v>
      </x:c>
      <x:c r="AL817" s="81">
        <x:f t="shared" si="84"/>
        <x:v>150</x:v>
      </x:c>
      <x:c r="AM817" s="81" t="str">
        <x:f t="shared" si="85"/>
        <x:v/>
      </x:c>
      <x:c r="AN817" s="81" t="str">
        <x:f t="shared" si="86"/>
        <x:v/>
      </x:c>
      <x:c r="AO817" s="81" t="str">
        <x:f t="shared" si="87"/>
        <x:v/>
      </x:c>
      <x:c r="AP817" s="81" t="str">
        <x:f t="shared" si="88"/>
        <x:v/>
      </x:c>
      <x:c r="AQ817" s="81" t="str">
        <x:f t="shared" si="89"/>
        <x:v/>
      </x:c>
    </x:row>
    <x:row r="818" spans="1:43">
      <x:c r="A818">
        <x:v>81200</x:v>
      </x:c>
      <x:c r="B818">
        <x:v>150</x:v>
      </x:c>
      <x:c r="C818">
        <x:v>1.46666666666667</x:v>
      </x:c>
      <x:c r="I818" t="s">
        <x:v>104</x:v>
      </x:c>
      <x:c r="M818" s="67">
        <x:v>129</x:v>
      </x:c>
      <x:c r="O818" s="103" t="s">
        <x:v>101</x:v>
      </x:c>
      <x:c r="AL818" s="81">
        <x:f t="shared" si="84"/>
        <x:v>150</x:v>
      </x:c>
      <x:c r="AM818" s="81" t="str">
        <x:f t="shared" si="85"/>
        <x:v/>
      </x:c>
      <x:c r="AN818" s="81" t="str">
        <x:f t="shared" si="86"/>
        <x:v/>
      </x:c>
      <x:c r="AO818" s="81" t="str">
        <x:f t="shared" si="87"/>
        <x:v/>
      </x:c>
      <x:c r="AP818" s="81" t="str">
        <x:f t="shared" si="88"/>
        <x:v/>
      </x:c>
      <x:c r="AQ818" s="81" t="str">
        <x:f t="shared" si="89"/>
        <x:v/>
      </x:c>
    </x:row>
    <x:row r="819" spans="1:43">
      <x:c r="A819">
        <x:v>81300</x:v>
      </x:c>
      <x:c r="B819">
        <x:v>157</x:v>
      </x:c>
      <x:c r="C819">
        <x:v>0.433333333333333</x:v>
      </x:c>
      <x:c r="I819" t="s">
        <x:v>100</x:v>
      </x:c>
      <x:c r="K819" t="s">
        <x:v>172</x:v>
      </x:c>
      <x:c r="M819" s="67">
        <x:v>129</x:v>
      </x:c>
      <x:c r="O819" s="103" t="s">
        <x:v>101</x:v>
      </x:c>
      <x:c r="AL819" s="81">
        <x:f t="shared" si="84"/>
        <x:v>157</x:v>
      </x:c>
      <x:c r="AM819" s="81" t="str">
        <x:f t="shared" si="85"/>
        <x:v/>
      </x:c>
      <x:c r="AN819" s="81" t="str">
        <x:f t="shared" si="86"/>
        <x:v/>
      </x:c>
      <x:c r="AO819" s="81" t="str">
        <x:f t="shared" si="87"/>
        <x:v/>
      </x:c>
      <x:c r="AP819" s="81" t="str">
        <x:f t="shared" si="88"/>
        <x:v/>
      </x:c>
      <x:c r="AQ819" s="81" t="str">
        <x:f t="shared" si="89"/>
        <x:v/>
      </x:c>
    </x:row>
    <x:row r="820" spans="1:43">
      <x:c r="A820">
        <x:v>81400</x:v>
      </x:c>
      <x:c r="B820">
        <x:v>225</x:v>
      </x:c>
      <x:c r="C820">
        <x:v>0.6</x:v>
      </x:c>
      <x:c r="G820">
        <x:v>1</x:v>
      </x:c>
      <x:c r="I820" t="s">
        <x:v>102</x:v>
      </x:c>
      <x:c r="K820" t="s">
        <x:v>133</x:v>
      </x:c>
      <x:c r="M820">
        <x:v>357</x:v>
      </x:c>
      <x:c r="O820" t="s">
        <x:v>101</x:v>
      </x:c>
      <x:c r="AL820" s="81">
        <x:f t="shared" si="84"/>
        <x:v>225</x:v>
      </x:c>
      <x:c r="AM820" s="81" t="str">
        <x:f t="shared" si="85"/>
        <x:v/>
      </x:c>
      <x:c r="AN820" s="81" t="str">
        <x:f t="shared" si="86"/>
        <x:v/>
      </x:c>
      <x:c r="AO820" s="81" t="str">
        <x:f t="shared" si="87"/>
        <x:v/>
      </x:c>
      <x:c r="AP820" s="81" t="str">
        <x:f t="shared" si="88"/>
        <x:v/>
      </x:c>
      <x:c r="AQ820" s="81" t="str">
        <x:f t="shared" si="89"/>
        <x:v/>
      </x:c>
    </x:row>
    <x:row r="821" spans="1:43">
      <x:c r="A821">
        <x:v>81500</x:v>
      </x:c>
      <x:c r="B821">
        <x:v>225</x:v>
      </x:c>
      <x:c r="C821">
        <x:v>0.8</x:v>
      </x:c>
      <x:c r="G821">
        <x:v>1</x:v>
      </x:c>
      <x:c r="I821" t="s">
        <x:v>100</x:v>
      </x:c>
      <x:c r="K821" t="s">
        <x:v>133</x:v>
      </x:c>
      <x:c r="M821">
        <x:v>357</x:v>
      </x:c>
      <x:c r="O821" t="s">
        <x:v>101</x:v>
      </x:c>
      <x:c r="AL821" s="81">
        <x:f t="shared" si="84"/>
        <x:v>225</x:v>
      </x:c>
      <x:c r="AM821" s="81" t="str">
        <x:f t="shared" si="85"/>
        <x:v/>
      </x:c>
      <x:c r="AN821" s="81" t="str">
        <x:f t="shared" si="86"/>
        <x:v/>
      </x:c>
      <x:c r="AO821" s="81" t="str">
        <x:f t="shared" si="87"/>
        <x:v/>
      </x:c>
      <x:c r="AP821" s="81" t="str">
        <x:f t="shared" si="88"/>
        <x:v/>
      </x:c>
      <x:c r="AQ821" s="81" t="str">
        <x:f t="shared" si="89"/>
        <x:v/>
      </x:c>
    </x:row>
    <x:row r="822" spans="1:43">
      <x:c r="A822">
        <x:v>81600</x:v>
      </x:c>
      <x:c r="B822">
        <x:v>225</x:v>
      </x:c>
      <x:c r="C822">
        <x:v>1</x:v>
      </x:c>
      <x:c r="G822">
        <x:v>2</x:v>
      </x:c>
      <x:c r="I822" t="s">
        <x:v>102</x:v>
      </x:c>
      <x:c r="K822" t="s">
        <x:v>133</x:v>
      </x:c>
      <x:c r="M822">
        <x:v>357</x:v>
      </x:c>
      <x:c r="O822" t="s">
        <x:v>101</x:v>
      </x:c>
      <x:c r="AL822" s="81">
        <x:f t="shared" si="84"/>
        <x:v>225</x:v>
      </x:c>
      <x:c r="AM822" s="81" t="str">
        <x:f t="shared" si="85"/>
        <x:v/>
      </x:c>
      <x:c r="AN822" s="81" t="str">
        <x:f t="shared" si="86"/>
        <x:v/>
      </x:c>
      <x:c r="AO822" s="81" t="str">
        <x:f t="shared" si="87"/>
        <x:v/>
      </x:c>
      <x:c r="AP822" s="81" t="str">
        <x:f t="shared" si="88"/>
        <x:v/>
      </x:c>
      <x:c r="AQ822" s="81" t="str">
        <x:f t="shared" si="89"/>
        <x:v/>
      </x:c>
    </x:row>
    <x:row r="823" spans="1:43">
      <x:c r="A823">
        <x:v>81700</x:v>
      </x:c>
      <x:c r="B823">
        <x:v>226</x:v>
      </x:c>
      <x:c r="C823">
        <x:v>1.16666666666667</x:v>
      </x:c>
      <x:c r="AL823" s="81">
        <x:f t="shared" si="84"/>
        <x:v>226</x:v>
      </x:c>
      <x:c r="AM823" s="81" t="str">
        <x:f t="shared" si="85"/>
        <x:v/>
      </x:c>
      <x:c r="AN823" s="81" t="str">
        <x:f t="shared" si="86"/>
        <x:v/>
      </x:c>
      <x:c r="AO823" s="81" t="str">
        <x:f t="shared" si="87"/>
        <x:v/>
      </x:c>
      <x:c r="AP823" s="81" t="str">
        <x:f t="shared" si="88"/>
        <x:v/>
      </x:c>
      <x:c r="AQ823" s="81" t="str">
        <x:f t="shared" si="89"/>
        <x:v/>
      </x:c>
    </x:row>
    <x:row r="824" spans="1:43">
      <x:c r="A824">
        <x:v>81800</x:v>
      </x:c>
      <x:c r="B824">
        <x:v>227</x:v>
      </x:c>
      <x:c r="C824">
        <x:v>0.466666666</x:v>
      </x:c>
      <x:c r="G824">
        <x:v>1</x:v>
      </x:c>
      <x:c r="I824" t="s">
        <x:v>100</x:v>
      </x:c>
      <x:c r="K824" t="s">
        <x:v>133</x:v>
      </x:c>
      <x:c r="M824">
        <x:v>358</x:v>
      </x:c>
      <x:c r="O824" t="s">
        <x:v>116</x:v>
      </x:c>
      <x:c r="AG824" s="80">
        <x:v>1</x:v>
      </x:c>
      <x:c r="AL824" s="81">
        <x:f t="shared" si="84"/>
        <x:v>227</x:v>
      </x:c>
      <x:c r="AM824" s="81" t="str">
        <x:f t="shared" si="85"/>
        <x:v/>
      </x:c>
      <x:c r="AN824" s="81" t="str">
        <x:f t="shared" si="86"/>
        <x:v/>
      </x:c>
      <x:c r="AO824" s="81" t="str">
        <x:f t="shared" si="87"/>
        <x:v/>
      </x:c>
      <x:c r="AP824" s="81" t="str">
        <x:f t="shared" si="88"/>
        <x:v/>
      </x:c>
      <x:c r="AQ824" s="81" t="str">
        <x:f t="shared" si="89"/>
        <x:v/>
      </x:c>
    </x:row>
    <x:row r="825" spans="1:43">
      <x:c r="A825">
        <x:v>81900</x:v>
      </x:c>
      <x:c r="B825">
        <x:v>227</x:v>
      </x:c>
      <x:c r="C825">
        <x:v>0.75</x:v>
      </x:c>
      <x:c r="G825">
        <x:v>1</x:v>
      </x:c>
      <x:c r="I825" t="s">
        <x:v>102</x:v>
      </x:c>
      <x:c r="K825" t="s">
        <x:v>133</x:v>
      </x:c>
      <x:c r="AG825" s="80">
        <x:v>1</x:v>
      </x:c>
      <x:c r="AL825" s="81">
        <x:f t="shared" si="84"/>
        <x:v>227</x:v>
      </x:c>
      <x:c r="AM825" s="81" t="str">
        <x:f t="shared" si="85"/>
        <x:v/>
      </x:c>
      <x:c r="AN825" s="81" t="str">
        <x:f t="shared" si="86"/>
        <x:v/>
      </x:c>
      <x:c r="AO825" s="81" t="str">
        <x:f t="shared" si="87"/>
        <x:v/>
      </x:c>
      <x:c r="AP825" s="81" t="str">
        <x:f t="shared" si="88"/>
        <x:v/>
      </x:c>
      <x:c r="AQ825" s="81" t="str">
        <x:f t="shared" si="89"/>
        <x:v/>
      </x:c>
    </x:row>
    <x:row r="826" spans="1:43">
      <x:c r="A826">
        <x:v>82000</x:v>
      </x:c>
      <x:c r="B826">
        <x:v>227</x:v>
      </x:c>
      <x:c r="C826">
        <x:v>1.25</x:v>
      </x:c>
      <x:c r="G826">
        <x:v>2</x:v>
      </x:c>
      <x:c r="I826" t="s">
        <x:v>100</x:v>
      </x:c>
      <x:c r="K826" t="s">
        <x:v>133</x:v>
      </x:c>
      <x:c r="AG826" s="80">
        <x:v>1</x:v>
      </x:c>
      <x:c r="AL826" s="81">
        <x:f t="shared" si="84"/>
        <x:v>227</x:v>
      </x:c>
      <x:c r="AM826" s="81" t="str">
        <x:f t="shared" si="85"/>
        <x:v/>
      </x:c>
      <x:c r="AN826" s="81" t="str">
        <x:f t="shared" si="86"/>
        <x:v/>
      </x:c>
      <x:c r="AO826" s="81" t="str">
        <x:f t="shared" si="87"/>
        <x:v/>
      </x:c>
      <x:c r="AP826" s="81" t="str">
        <x:f t="shared" si="88"/>
        <x:v/>
      </x:c>
      <x:c r="AQ826" s="81" t="str">
        <x:f t="shared" si="89"/>
        <x:v/>
      </x:c>
    </x:row>
    <x:row r="827" spans="1:43">
      <x:c r="A827">
        <x:v>82100</x:v>
      </x:c>
      <x:c r="B827">
        <x:v>227</x:v>
      </x:c>
      <x:c r="C827">
        <x:v>1.75</x:v>
      </x:c>
      <x:c r="G827">
        <x:v>1</x:v>
      </x:c>
      <x:c r="I827" t="s">
        <x:v>102</x:v>
      </x:c>
      <x:c r="K827" t="s">
        <x:v>133</x:v>
      </x:c>
      <x:c r="AG827" s="80">
        <x:v>1</x:v>
      </x:c>
      <x:c r="AL827" s="81">
        <x:f t="shared" si="84"/>
        <x:v>227</x:v>
      </x:c>
      <x:c r="AM827" s="81" t="str">
        <x:f t="shared" si="85"/>
        <x:v/>
      </x:c>
      <x:c r="AN827" s="81" t="str">
        <x:f t="shared" si="86"/>
        <x:v/>
      </x:c>
      <x:c r="AO827" s="81" t="str">
        <x:f t="shared" si="87"/>
        <x:v/>
      </x:c>
      <x:c r="AP827" s="81" t="str">
        <x:f t="shared" si="88"/>
        <x:v/>
      </x:c>
      <x:c r="AQ827" s="81" t="str">
        <x:f t="shared" si="89"/>
        <x:v/>
      </x:c>
    </x:row>
    <x:row r="828" spans="1:43">
      <x:c r="A828">
        <x:v>82200</x:v>
      </x:c>
      <x:c r="B828">
        <x:v>227</x:v>
      </x:c>
      <x:c r="C828">
        <x:v>2.25</x:v>
      </x:c>
      <x:c r="G828">
        <x:v>2</x:v>
      </x:c>
      <x:c r="I828" t="s">
        <x:v>100</x:v>
      </x:c>
      <x:c r="K828" t="s">
        <x:v>133</x:v>
      </x:c>
      <x:c r="AG828" s="80">
        <x:v>1</x:v>
      </x:c>
      <x:c r="AL828" s="81">
        <x:f t="shared" si="84"/>
        <x:v>227</x:v>
      </x:c>
      <x:c r="AM828" s="81" t="str">
        <x:f t="shared" si="85"/>
        <x:v/>
      </x:c>
      <x:c r="AN828" s="81" t="str">
        <x:f t="shared" si="86"/>
        <x:v/>
      </x:c>
      <x:c r="AO828" s="81" t="str">
        <x:f t="shared" si="87"/>
        <x:v/>
      </x:c>
      <x:c r="AP828" s="81" t="str">
        <x:f t="shared" si="88"/>
        <x:v/>
      </x:c>
      <x:c r="AQ828" s="81" t="str">
        <x:f t="shared" si="89"/>
        <x:v/>
      </x:c>
    </x:row>
    <x:row r="829" spans="1:43">
      <x:c r="A829">
        <x:v>82300</x:v>
      </x:c>
      <x:c r="B829">
        <x:v>227</x:v>
      </x:c>
      <x:c r="C829">
        <x:v>2.55</x:v>
      </x:c>
      <x:c r="G829">
        <x:v>2</x:v>
      </x:c>
      <x:c r="I829" t="s">
        <x:v>110</x:v>
      </x:c>
      <x:c r="J829">
        <x:v>0.65</x:v>
      </x:c>
      <x:c r="K829" t="s">
        <x:v>133</x:v>
      </x:c>
      <x:c r="S829"/>
      <x:c r="AG829" s="80">
        <x:v>1</x:v>
      </x:c>
      <x:c r="AL829" s="81">
        <x:f t="shared" si="84"/>
        <x:v>227</x:v>
      </x:c>
      <x:c r="AM829" s="81" t="str">
        <x:f t="shared" si="85"/>
        <x:v/>
      </x:c>
      <x:c r="AN829" s="81" t="str">
        <x:f t="shared" si="86"/>
        <x:v/>
      </x:c>
      <x:c r="AO829" s="81" t="str">
        <x:f t="shared" si="87"/>
        <x:v/>
      </x:c>
      <x:c r="AP829" s="81" t="str">
        <x:f t="shared" si="88"/>
        <x:v/>
      </x:c>
      <x:c r="AQ829" s="81" t="str">
        <x:f t="shared" si="89"/>
        <x:v/>
      </x:c>
    </x:row>
    <x:row r="830" spans="1:43">
      <x:c r="A830">
        <x:v>82400</x:v>
      </x:c>
      <x:c r="B830">
        <x:v>228</x:v>
      </x:c>
      <x:c r="C830">
        <x:v>0.433333333333333</x:v>
      </x:c>
      <x:c r="G830">
        <x:v>1</x:v>
      </x:c>
      <x:c r="I830" t="s">
        <x:v>100</x:v>
      </x:c>
      <x:c r="K830" t="s">
        <x:v>133</x:v>
      </x:c>
      <x:c r="AG830" s="80">
        <x:v>1</x:v>
      </x:c>
      <x:c r="AL830" s="81">
        <x:f t="shared" si="84"/>
        <x:v>228</x:v>
      </x:c>
      <x:c r="AM830" s="81" t="str">
        <x:f t="shared" si="85"/>
        <x:v/>
      </x:c>
      <x:c r="AN830" s="81" t="str">
        <x:f t="shared" si="86"/>
        <x:v/>
      </x:c>
      <x:c r="AO830" s="81" t="str">
        <x:f t="shared" si="87"/>
        <x:v/>
      </x:c>
      <x:c r="AP830" s="81" t="str">
        <x:f t="shared" si="88"/>
        <x:v/>
      </x:c>
      <x:c r="AQ830" s="81" t="str">
        <x:f t="shared" si="89"/>
        <x:v/>
      </x:c>
    </x:row>
    <x:row r="831" spans="1:43">
      <x:c r="A831">
        <x:v>82500</x:v>
      </x:c>
      <x:c r="B831">
        <x:v>228</x:v>
      </x:c>
      <x:c r="C831">
        <x:v>0.633333333333333</x:v>
      </x:c>
      <x:c r="G831">
        <x:v>2</x:v>
      </x:c>
      <x:c r="I831" t="s">
        <x:v>102</x:v>
      </x:c>
      <x:c r="K831" t="s">
        <x:v>133</x:v>
      </x:c>
      <x:c r="AG831" s="80">
        <x:v>1</x:v>
      </x:c>
      <x:c r="AL831" s="81">
        <x:f t="shared" si="84"/>
        <x:v>228</x:v>
      </x:c>
      <x:c r="AM831" s="81" t="str">
        <x:f t="shared" si="85"/>
        <x:v/>
      </x:c>
      <x:c r="AN831" s="81" t="str">
        <x:f t="shared" si="86"/>
        <x:v/>
      </x:c>
      <x:c r="AO831" s="81" t="str">
        <x:f t="shared" si="87"/>
        <x:v/>
      </x:c>
      <x:c r="AP831" s="81" t="str">
        <x:f t="shared" si="88"/>
        <x:v/>
      </x:c>
      <x:c r="AQ831" s="81" t="str">
        <x:f t="shared" si="89"/>
        <x:v/>
      </x:c>
    </x:row>
    <x:row r="832" spans="1:43">
      <x:c r="A832">
        <x:v>82600</x:v>
      </x:c>
      <x:c r="B832">
        <x:v>228</x:v>
      </x:c>
      <x:c r="C832">
        <x:v>0.833333333333333</x:v>
      </x:c>
      <x:c r="G832">
        <x:v>1</x:v>
      </x:c>
      <x:c r="I832" t="s">
        <x:v>118</x:v>
      </x:c>
      <x:c r="K832" t="s">
        <x:v>133</x:v>
      </x:c>
      <x:c r="AG832" s="80">
        <x:v>1</x:v>
      </x:c>
      <x:c r="AL832" s="81">
        <x:f t="shared" si="84"/>
        <x:v>228</x:v>
      </x:c>
      <x:c r="AM832" s="81" t="str">
        <x:f t="shared" si="85"/>
        <x:v/>
      </x:c>
      <x:c r="AN832" s="81" t="str">
        <x:f t="shared" si="86"/>
        <x:v/>
      </x:c>
      <x:c r="AO832" s="81" t="str">
        <x:f t="shared" si="87"/>
        <x:v/>
      </x:c>
      <x:c r="AP832" s="81" t="str">
        <x:f t="shared" si="88"/>
        <x:v/>
      </x:c>
      <x:c r="AQ832" s="81" t="str">
        <x:f t="shared" si="89"/>
        <x:v/>
      </x:c>
    </x:row>
    <x:row r="833" spans="1:43">
      <x:c r="A833">
        <x:v>82700</x:v>
      </x:c>
      <x:c r="B833">
        <x:v>228</x:v>
      </x:c>
      <x:c r="C833">
        <x:v>1.03333333333333</x:v>
      </x:c>
      <x:c r="G833">
        <x:v>2</x:v>
      </x:c>
      <x:c r="I833" t="s">
        <x:v>100</x:v>
      </x:c>
      <x:c r="K833" t="s">
        <x:v>133</x:v>
      </x:c>
      <x:c r="AG833" s="80">
        <x:v>1</x:v>
      </x:c>
      <x:c r="AL833" s="81">
        <x:f t="shared" si="84"/>
        <x:v>228</x:v>
      </x:c>
      <x:c r="AM833" s="81" t="str">
        <x:f t="shared" si="85"/>
        <x:v/>
      </x:c>
      <x:c r="AN833" s="81" t="str">
        <x:f t="shared" si="86"/>
        <x:v/>
      </x:c>
      <x:c r="AO833" s="81" t="str">
        <x:f t="shared" si="87"/>
        <x:v/>
      </x:c>
      <x:c r="AP833" s="81" t="str">
        <x:f t="shared" si="88"/>
        <x:v/>
      </x:c>
      <x:c r="AQ833" s="81" t="str">
        <x:f t="shared" si="89"/>
        <x:v/>
      </x:c>
    </x:row>
    <x:row r="834" spans="1:43">
      <x:c r="A834">
        <x:v>82800</x:v>
      </x:c>
      <x:c r="B834">
        <x:v>228</x:v>
      </x:c>
      <x:c r="C834">
        <x:v>1.23333333333333</x:v>
      </x:c>
      <x:c r="G834">
        <x:v>2</x:v>
      </x:c>
      <x:c r="I834" t="s">
        <x:v>102</x:v>
      </x:c>
      <x:c r="K834" t="s">
        <x:v>133</x:v>
      </x:c>
      <x:c r="AG834" s="80">
        <x:v>1</x:v>
      </x:c>
      <x:c r="AL834" s="81">
        <x:f t="shared" si="84"/>
        <x:v>228</x:v>
      </x:c>
      <x:c r="AM834" s="81" t="str">
        <x:f t="shared" si="85"/>
        <x:v/>
      </x:c>
      <x:c r="AN834" s="81" t="str">
        <x:f t="shared" si="86"/>
        <x:v/>
      </x:c>
      <x:c r="AO834" s="81" t="str">
        <x:f t="shared" si="87"/>
        <x:v/>
      </x:c>
      <x:c r="AP834" s="81" t="str">
        <x:f t="shared" si="88"/>
        <x:v/>
      </x:c>
      <x:c r="AQ834" s="81" t="str">
        <x:f t="shared" si="89"/>
        <x:v/>
      </x:c>
    </x:row>
    <x:row r="835" spans="1:43">
      <x:c r="A835">
        <x:v>82900</x:v>
      </x:c>
      <x:c r="B835">
        <x:v>228</x:v>
      </x:c>
      <x:c r="C835">
        <x:v>1.43333333333333</x:v>
      </x:c>
      <x:c r="G835">
        <x:v>1</x:v>
      </x:c>
      <x:c r="I835" t="s">
        <x:v>118</x:v>
      </x:c>
      <x:c r="K835" t="s">
        <x:v>133</x:v>
      </x:c>
      <x:c r="AG835" s="80">
        <x:v>1</x:v>
      </x:c>
      <x:c r="AL835" s="81">
        <x:f t="shared" si="84"/>
        <x:v>228</x:v>
      </x:c>
      <x:c r="AM835" s="81" t="str">
        <x:f t="shared" si="85"/>
        <x:v/>
      </x:c>
      <x:c r="AN835" s="81" t="str">
        <x:f t="shared" si="86"/>
        <x:v/>
      </x:c>
      <x:c r="AO835" s="81" t="str">
        <x:f t="shared" si="87"/>
        <x:v/>
      </x:c>
      <x:c r="AP835" s="81" t="str">
        <x:f t="shared" si="88"/>
        <x:v/>
      </x:c>
      <x:c r="AQ835" s="81" t="str">
        <x:f t="shared" si="89"/>
        <x:v/>
      </x:c>
    </x:row>
    <x:row r="836" spans="1:43">
      <x:c r="A836">
        <x:v>83000</x:v>
      </x:c>
      <x:c r="B836">
        <x:v>228</x:v>
      </x:c>
      <x:c r="C836">
        <x:v>1.63333333333333</x:v>
      </x:c>
      <x:c r="G836">
        <x:v>2</x:v>
      </x:c>
      <x:c r="I836" t="s">
        <x:v>104</x:v>
      </x:c>
      <x:c r="K836" t="s">
        <x:v>133</x:v>
      </x:c>
      <x:c r="AG836" s="80">
        <x:v>1</x:v>
      </x:c>
      <x:c r="AL836" s="81">
        <x:f t="shared" si="84"/>
        <x:v>228</x:v>
      </x:c>
      <x:c r="AM836" s="81" t="str">
        <x:f t="shared" si="85"/>
        <x:v/>
      </x:c>
      <x:c r="AN836" s="81" t="str">
        <x:f t="shared" si="86"/>
        <x:v/>
      </x:c>
      <x:c r="AO836" s="81" t="str">
        <x:f t="shared" si="87"/>
        <x:v/>
      </x:c>
      <x:c r="AP836" s="81" t="str">
        <x:f t="shared" si="88"/>
        <x:v/>
      </x:c>
      <x:c r="AQ836" s="81" t="str">
        <x:f t="shared" si="89"/>
        <x:v/>
      </x:c>
    </x:row>
    <x:row r="837" spans="1:43">
      <x:c r="A837">
        <x:v>83100</x:v>
      </x:c>
      <x:c r="B837">
        <x:v>228</x:v>
      </x:c>
      <x:c r="C837">
        <x:v>1.83333333333333</x:v>
      </x:c>
      <x:c r="G837">
        <x:v>1</x:v>
      </x:c>
      <x:c r="I837" t="s">
        <x:v>100</x:v>
      </x:c>
      <x:c r="K837" t="s">
        <x:v>133</x:v>
      </x:c>
      <x:c r="AG837" s="80">
        <x:v>1</x:v>
      </x:c>
      <x:c r="AL837" s="81">
        <x:f t="shared" si="84"/>
        <x:v>228</x:v>
      </x:c>
      <x:c r="AM837" s="81" t="str">
        <x:f t="shared" si="85"/>
        <x:v/>
      </x:c>
      <x:c r="AN837" s="81" t="str">
        <x:f t="shared" si="86"/>
        <x:v/>
      </x:c>
      <x:c r="AO837" s="81" t="str">
        <x:f t="shared" si="87"/>
        <x:v/>
      </x:c>
      <x:c r="AP837" s="81" t="str">
        <x:f t="shared" si="88"/>
        <x:v/>
      </x:c>
      <x:c r="AQ837" s="81" t="str">
        <x:f t="shared" si="89"/>
        <x:v/>
      </x:c>
    </x:row>
    <x:row r="838" spans="1:43">
      <x:c r="A838">
        <x:v>83200</x:v>
      </x:c>
      <x:c r="B838">
        <x:v>228</x:v>
      </x:c>
      <x:c r="C838">
        <x:v>2.03333333333333</x:v>
      </x:c>
      <x:c r="G838">
        <x:v>3</x:v>
      </x:c>
      <x:c r="I838" t="s">
        <x:v>110</x:v>
      </x:c>
      <x:c r="J838">
        <x:v>0.65</x:v>
      </x:c>
      <x:c r="K838" t="s">
        <x:v>133</x:v>
      </x:c>
      <x:c r="AG838" s="80">
        <x:v>1</x:v>
      </x:c>
      <x:c r="AL838" s="81">
        <x:f t="shared" si="84"/>
        <x:v>228</x:v>
      </x:c>
      <x:c r="AM838" s="81" t="str">
        <x:f t="shared" si="85"/>
        <x:v/>
      </x:c>
      <x:c r="AN838" s="81" t="str">
        <x:f t="shared" si="86"/>
        <x:v/>
      </x:c>
      <x:c r="AO838" s="81" t="str">
        <x:f t="shared" si="87"/>
        <x:v/>
      </x:c>
      <x:c r="AP838" s="81" t="str">
        <x:f t="shared" si="88"/>
        <x:v/>
      </x:c>
      <x:c r="AQ838" s="81" t="str">
        <x:f t="shared" si="89"/>
        <x:v/>
      </x:c>
    </x:row>
    <x:row r="839" spans="1:43">
      <x:c r="A839">
        <x:v>83300</x:v>
      </x:c>
      <x:c r="B839">
        <x:v>229</x:v>
      </x:c>
      <x:c r="C839">
        <x:v>0.533333333333333</x:v>
      </x:c>
      <x:c r="G839">
        <x:v>1</x:v>
      </x:c>
      <x:c r="I839" t="s">
        <x:v>102</x:v>
      </x:c>
      <x:c r="K839" t="s">
        <x:v>171</x:v>
      </x:c>
      <x:c r="AL839" s="81">
        <x:f t="shared" si="84"/>
        <x:v>229</x:v>
      </x:c>
      <x:c r="AM839" s="81" t="str">
        <x:f t="shared" si="85"/>
        <x:v/>
      </x:c>
      <x:c r="AN839" s="81" t="str">
        <x:f t="shared" si="86"/>
        <x:v/>
      </x:c>
      <x:c r="AO839" s="81" t="str">
        <x:f t="shared" si="87"/>
        <x:v/>
      </x:c>
      <x:c r="AP839" s="81" t="str">
        <x:f t="shared" si="88"/>
        <x:v/>
      </x:c>
      <x:c r="AQ839" s="81" t="str">
        <x:f t="shared" si="89"/>
        <x:v/>
      </x:c>
    </x:row>
    <x:row r="840" spans="1:43">
      <x:c r="A840">
        <x:v>83400</x:v>
      </x:c>
      <x:c r="B840">
        <x:v>229</x:v>
      </x:c>
      <x:c r="C840">
        <x:v>1.9</x:v>
      </x:c>
      <x:c r="D840">
        <x:v>1</x:v>
      </x:c>
      <x:c r="H840">
        <x:v>0</x:v>
      </x:c>
      <x:c r="I840" t="s">
        <x:v>102</x:v>
      </x:c>
      <x:c r="AL840" s="81" t="str">
        <x:f t="shared" si="84"/>
        <x:v>229B</x:v>
      </x:c>
      <x:c r="AM840" s="81" t="str">
        <x:f t="shared" si="85"/>
        <x:v/>
      </x:c>
      <x:c r="AN840" s="81" t="str">
        <x:f t="shared" si="86"/>
        <x:v/>
      </x:c>
      <x:c r="AO840" s="81" t="str">
        <x:f t="shared" si="87"/>
        <x:v/>
      </x:c>
      <x:c r="AP840" s="81" t="str">
        <x:f t="shared" si="88"/>
        <x:v/>
      </x:c>
      <x:c r="AQ840" s="81" t="str">
        <x:f t="shared" si="89"/>
        <x:v/>
      </x:c>
    </x:row>
    <x:row r="841" spans="1:43">
      <x:c r="A841">
        <x:v>83500</x:v>
      </x:c>
      <x:c r="B841">
        <x:v>229</x:v>
      </x:c>
      <x:c r="C841">
        <x:v>2.33333333333333</x:v>
      </x:c>
      <x:c r="G841">
        <x:v>1</x:v>
      </x:c>
      <x:c r="I841" t="s">
        <x:v>102</x:v>
      </x:c>
      <x:c r="K841" t="s">
        <x:v>171</x:v>
      </x:c>
      <x:c r="AL841" s="81">
        <x:f t="shared" si="84"/>
        <x:v>229</x:v>
      </x:c>
      <x:c r="AM841" s="81" t="str">
        <x:f t="shared" si="85"/>
        <x:v/>
      </x:c>
      <x:c r="AN841" s="81" t="str">
        <x:f t="shared" si="86"/>
        <x:v/>
      </x:c>
      <x:c r="AO841" s="81" t="str">
        <x:f t="shared" si="87"/>
        <x:v/>
      </x:c>
      <x:c r="AP841" s="81" t="str">
        <x:f t="shared" si="88"/>
        <x:v/>
      </x:c>
      <x:c r="AQ841" s="81" t="str">
        <x:f t="shared" si="89"/>
        <x:v/>
      </x:c>
    </x:row>
    <x:row r="842" spans="1:43">
      <x:c r="A842">
        <x:v>83600</x:v>
      </x:c>
      <x:c r="B842">
        <x:v>229</x:v>
      </x:c>
      <x:c r="C842">
        <x:v>2.83333333333333</x:v>
      </x:c>
      <x:c r="G842">
        <x:v>4</x:v>
      </x:c>
      <x:c r="I842" t="s">
        <x:v>110</x:v>
      </x:c>
      <x:c r="J842">
        <x:v>0.6</x:v>
      </x:c>
      <x:c r="K842" t="s">
        <x:v>171</x:v>
      </x:c>
      <x:c r="AL842" s="81">
        <x:f t="shared" si="84"/>
        <x:v>229</x:v>
      </x:c>
      <x:c r="AM842" s="81" t="str">
        <x:f t="shared" si="85"/>
        <x:v/>
      </x:c>
      <x:c r="AN842" s="81" t="str">
        <x:f t="shared" si="86"/>
        <x:v/>
      </x:c>
      <x:c r="AO842" s="81" t="str">
        <x:f t="shared" si="87"/>
        <x:v/>
      </x:c>
      <x:c r="AP842" s="81" t="str">
        <x:f t="shared" si="88"/>
        <x:v/>
      </x:c>
      <x:c r="AQ842" s="81" t="str">
        <x:f t="shared" si="89"/>
        <x:v/>
      </x:c>
    </x:row>
    <x:row r="843" spans="1:43">
      <x:c r="A843">
        <x:v>83700</x:v>
      </x:c>
      <x:c r="B843">
        <x:v>230</x:v>
      </x:c>
      <x:c r="C843">
        <x:v>0.6</x:v>
      </x:c>
      <x:c r="G843">
        <x:v>2</x:v>
      </x:c>
      <x:c r="I843" t="s">
        <x:v>102</x:v>
      </x:c>
      <x:c r="M843">
        <x:v>357</x:v>
      </x:c>
      <x:c r="AG843" s="80">
        <x:v>1</x:v>
      </x:c>
      <x:c r="AL843" s="81">
        <x:f t="shared" si="84"/>
        <x:v>230</x:v>
      </x:c>
      <x:c r="AM843" s="81" t="str">
        <x:f t="shared" ref="AM843:AM906" si="90">IF($F$7=2,$B$7,"")</x:f>
        <x:v/>
      </x:c>
      <x:c r="AN843" s="81" t="str">
        <x:f t="shared" ref="AN843:AN906" si="91">IF($F$7=3,$B$7,"")</x:f>
        <x:v/>
      </x:c>
      <x:c r="AO843" s="81" t="str">
        <x:f t="shared" ref="AO843:AO906" si="92">IF($F$7=4,$B$7,"")</x:f>
        <x:v/>
      </x:c>
      <x:c r="AP843" s="81" t="str">
        <x:f t="shared" ref="AP843:AP906" si="93">IF($F$7=5,$B$7,"")</x:f>
        <x:v/>
      </x:c>
      <x:c r="AQ843" s="81" t="str">
        <x:f t="shared" ref="AQ843:AQ906" si="94">IF($F$7=6,$B$7,"")</x:f>
        <x:v/>
      </x:c>
    </x:row>
    <x:row r="844" spans="1:43">
      <x:c r="A844">
        <x:v>83800</x:v>
      </x:c>
      <x:c r="B844">
        <x:v>230</x:v>
      </x:c>
      <x:c r="C844">
        <x:v>0.8</x:v>
      </x:c>
      <x:c r="G844">
        <x:v>1</x:v>
      </x:c>
      <x:c r="I844" t="s">
        <x:v>100</x:v>
      </x:c>
      <x:c r="M844">
        <x:v>357</x:v>
      </x:c>
      <x:c r="AG844" s="80">
        <x:v>1</x:v>
      </x:c>
      <x:c r="AL844" s="81">
        <x:f t="shared" ref="AL844:AL907" si="95">IF(ISBLANK(D844),B844,B844&amp;"B")</x:f>
        <x:v>230</x:v>
      </x:c>
      <x:c r="AM844" s="81" t="str">
        <x:f t="shared" si="90"/>
        <x:v/>
      </x:c>
      <x:c r="AN844" s="81" t="str">
        <x:f t="shared" si="91"/>
        <x:v/>
      </x:c>
      <x:c r="AO844" s="81" t="str">
        <x:f t="shared" si="92"/>
        <x:v/>
      </x:c>
      <x:c r="AP844" s="81" t="str">
        <x:f t="shared" si="93"/>
        <x:v/>
      </x:c>
      <x:c r="AQ844" s="81" t="str">
        <x:f t="shared" si="94"/>
        <x:v/>
      </x:c>
    </x:row>
    <x:row r="845" spans="1:43">
      <x:c r="A845">
        <x:v>83900</x:v>
      </x:c>
      <x:c r="B845">
        <x:v>230</x:v>
      </x:c>
      <x:c r="C845">
        <x:v>1</x:v>
      </x:c>
      <x:c r="G845">
        <x:v>3</x:v>
      </x:c>
      <x:c r="I845" t="s">
        <x:v>102</x:v>
      </x:c>
      <x:c r="M845">
        <x:v>357</x:v>
      </x:c>
      <x:c r="AG845" s="80">
        <x:v>2</x:v>
      </x:c>
      <x:c r="AL845" s="81">
        <x:f t="shared" si="95"/>
        <x:v>230</x:v>
      </x:c>
      <x:c r="AM845" s="81" t="str">
        <x:f t="shared" si="90"/>
        <x:v/>
      </x:c>
      <x:c r="AN845" s="81" t="str">
        <x:f t="shared" si="91"/>
        <x:v/>
      </x:c>
      <x:c r="AO845" s="81" t="str">
        <x:f t="shared" si="92"/>
        <x:v/>
      </x:c>
      <x:c r="AP845" s="81" t="str">
        <x:f t="shared" si="93"/>
        <x:v/>
      </x:c>
      <x:c r="AQ845" s="81" t="str">
        <x:f t="shared" si="94"/>
        <x:v/>
      </x:c>
    </x:row>
    <x:row r="846" spans="1:43">
      <x:c r="A846">
        <x:v>84000</x:v>
      </x:c>
      <x:c r="B846">
        <x:v>231</x:v>
      </x:c>
      <x:c r="C846">
        <x:v>0.6</x:v>
      </x:c>
      <x:c r="G846">
        <x:v>1</x:v>
      </x:c>
      <x:c r="I846" t="s">
        <x:v>100</x:v>
      </x:c>
      <x:c r="K846" t="s">
        <x:v>133</x:v>
      </x:c>
      <x:c r="M846">
        <x:v>357</x:v>
      </x:c>
      <x:c r="AL846" s="81">
        <x:f t="shared" si="95"/>
        <x:v>231</x:v>
      </x:c>
      <x:c r="AM846" s="81" t="str">
        <x:f t="shared" si="90"/>
        <x:v/>
      </x:c>
      <x:c r="AN846" s="81" t="str">
        <x:f t="shared" si="91"/>
        <x:v/>
      </x:c>
      <x:c r="AO846" s="81" t="str">
        <x:f t="shared" si="92"/>
        <x:v/>
      </x:c>
      <x:c r="AP846" s="81" t="str">
        <x:f t="shared" si="93"/>
        <x:v/>
      </x:c>
      <x:c r="AQ846" s="81" t="str">
        <x:f t="shared" si="94"/>
        <x:v/>
      </x:c>
    </x:row>
    <x:row r="847" spans="1:43">
      <x:c r="A847">
        <x:v>84100</x:v>
      </x:c>
      <x:c r="B847">
        <x:v>231</x:v>
      </x:c>
      <x:c r="C847">
        <x:v>0.9</x:v>
      </x:c>
      <x:c r="G847">
        <x:v>1</x:v>
      </x:c>
      <x:c r="I847" t="s">
        <x:v>102</x:v>
      </x:c>
      <x:c r="K847" t="s">
        <x:v>133</x:v>
      </x:c>
      <x:c r="AL847" s="81">
        <x:f t="shared" si="95"/>
        <x:v>231</x:v>
      </x:c>
      <x:c r="AM847" s="81" t="str">
        <x:f t="shared" si="90"/>
        <x:v/>
      </x:c>
      <x:c r="AN847" s="81" t="str">
        <x:f t="shared" si="91"/>
        <x:v/>
      </x:c>
      <x:c r="AO847" s="81" t="str">
        <x:f t="shared" si="92"/>
        <x:v/>
      </x:c>
      <x:c r="AP847" s="81" t="str">
        <x:f t="shared" si="93"/>
        <x:v/>
      </x:c>
      <x:c r="AQ847" s="81" t="str">
        <x:f t="shared" si="94"/>
        <x:v/>
      </x:c>
    </x:row>
    <x:row r="848" spans="1:43">
      <x:c r="A848">
        <x:v>84200</x:v>
      </x:c>
      <x:c r="B848">
        <x:v>231</x:v>
      </x:c>
      <x:c r="C848">
        <x:v>1.2</x:v>
      </x:c>
      <x:c r="G848">
        <x:v>2</x:v>
      </x:c>
      <x:c r="I848" t="s">
        <x:v>100</x:v>
      </x:c>
      <x:c r="K848" t="s">
        <x:v>133</x:v>
      </x:c>
      <x:c r="AL848" s="81">
        <x:f t="shared" si="95"/>
        <x:v>231</x:v>
      </x:c>
      <x:c r="AM848" s="81" t="str">
        <x:f t="shared" si="90"/>
        <x:v/>
      </x:c>
      <x:c r="AN848" s="81" t="str">
        <x:f t="shared" si="91"/>
        <x:v/>
      </x:c>
      <x:c r="AO848" s="81" t="str">
        <x:f t="shared" si="92"/>
        <x:v/>
      </x:c>
      <x:c r="AP848" s="81" t="str">
        <x:f t="shared" si="93"/>
        <x:v/>
      </x:c>
      <x:c r="AQ848" s="81" t="str">
        <x:f t="shared" si="94"/>
        <x:v/>
      </x:c>
    </x:row>
    <x:row r="849" spans="1:43">
      <x:c r="A849">
        <x:v>84300</x:v>
      </x:c>
      <x:c r="B849">
        <x:v>231</x:v>
      </x:c>
      <x:c r="C849">
        <x:v>1.5</x:v>
      </x:c>
      <x:c r="G849">
        <x:v>2</x:v>
      </x:c>
      <x:c r="I849" t="s">
        <x:v>102</x:v>
      </x:c>
      <x:c r="K849" t="s">
        <x:v>133</x:v>
      </x:c>
      <x:c r="AL849" s="81">
        <x:f t="shared" si="95"/>
        <x:v>231</x:v>
      </x:c>
      <x:c r="AM849" s="81" t="str">
        <x:f t="shared" si="90"/>
        <x:v/>
      </x:c>
      <x:c r="AN849" s="81" t="str">
        <x:f t="shared" si="91"/>
        <x:v/>
      </x:c>
      <x:c r="AO849" s="81" t="str">
        <x:f t="shared" si="92"/>
        <x:v/>
      </x:c>
      <x:c r="AP849" s="81" t="str">
        <x:f t="shared" si="93"/>
        <x:v/>
      </x:c>
      <x:c r="AQ849" s="81" t="str">
        <x:f t="shared" si="94"/>
        <x:v/>
      </x:c>
    </x:row>
    <x:row r="850" spans="1:43">
      <x:c r="A850">
        <x:v>84400</x:v>
      </x:c>
      <x:c r="B850">
        <x:v>231</x:v>
      </x:c>
      <x:c r="C850">
        <x:v>1.8</x:v>
      </x:c>
      <x:c r="G850">
        <x:v>1</x:v>
      </x:c>
      <x:c r="I850" t="s">
        <x:v>100</x:v>
      </x:c>
      <x:c r="K850" t="s">
        <x:v>133</x:v>
      </x:c>
      <x:c r="AL850" s="81">
        <x:f t="shared" si="95"/>
        <x:v>231</x:v>
      </x:c>
      <x:c r="AM850" s="81" t="str">
        <x:f t="shared" si="90"/>
        <x:v/>
      </x:c>
      <x:c r="AN850" s="81" t="str">
        <x:f t="shared" si="91"/>
        <x:v/>
      </x:c>
      <x:c r="AO850" s="81" t="str">
        <x:f t="shared" si="92"/>
        <x:v/>
      </x:c>
      <x:c r="AP850" s="81" t="str">
        <x:f t="shared" si="93"/>
        <x:v/>
      </x:c>
      <x:c r="AQ850" s="81" t="str">
        <x:f t="shared" si="94"/>
        <x:v/>
      </x:c>
    </x:row>
    <x:row r="851" spans="1:43">
      <x:c r="A851">
        <x:v>84500</x:v>
      </x:c>
      <x:c r="B851">
        <x:v>231</x:v>
      </x:c>
      <x:c r="C851">
        <x:v>2.1</x:v>
      </x:c>
      <x:c r="G851">
        <x:v>1</x:v>
      </x:c>
      <x:c r="I851" t="s">
        <x:v>102</x:v>
      </x:c>
      <x:c r="K851" t="s">
        <x:v>133</x:v>
      </x:c>
      <x:c r="AL851" s="81">
        <x:f t="shared" si="95"/>
        <x:v>231</x:v>
      </x:c>
      <x:c r="AM851" s="81" t="str">
        <x:f t="shared" si="90"/>
        <x:v/>
      </x:c>
      <x:c r="AN851" s="81" t="str">
        <x:f t="shared" si="91"/>
        <x:v/>
      </x:c>
      <x:c r="AO851" s="81" t="str">
        <x:f t="shared" si="92"/>
        <x:v/>
      </x:c>
      <x:c r="AP851" s="81" t="str">
        <x:f t="shared" si="93"/>
        <x:v/>
      </x:c>
      <x:c r="AQ851" s="81" t="str">
        <x:f t="shared" si="94"/>
        <x:v/>
      </x:c>
    </x:row>
    <x:row r="852" spans="1:43">
      <x:c r="A852">
        <x:v>84600</x:v>
      </x:c>
      <x:c r="B852">
        <x:v>231</x:v>
      </x:c>
      <x:c r="C852">
        <x:v>2.4</x:v>
      </x:c>
      <x:c r="G852">
        <x:v>3</x:v>
      </x:c>
      <x:c r="I852" t="s">
        <x:v>100</x:v>
      </x:c>
      <x:c r="K852" t="s">
        <x:v>133</x:v>
      </x:c>
      <x:c r="AL852" s="81">
        <x:f t="shared" si="95"/>
        <x:v>231</x:v>
      </x:c>
      <x:c r="AM852" s="81" t="str">
        <x:f t="shared" si="90"/>
        <x:v/>
      </x:c>
      <x:c r="AN852" s="81" t="str">
        <x:f t="shared" si="91"/>
        <x:v/>
      </x:c>
      <x:c r="AO852" s="81" t="str">
        <x:f t="shared" si="92"/>
        <x:v/>
      </x:c>
      <x:c r="AP852" s="81" t="str">
        <x:f t="shared" si="93"/>
        <x:v/>
      </x:c>
      <x:c r="AQ852" s="81" t="str">
        <x:f t="shared" si="94"/>
        <x:v/>
      </x:c>
    </x:row>
    <x:row r="853" spans="1:43">
      <x:c r="A853">
        <x:v>84700</x:v>
      </x:c>
      <x:c r="B853">
        <x:v>231</x:v>
      </x:c>
      <x:c r="C853">
        <x:v>2.6</x:v>
      </x:c>
      <x:c r="G853">
        <x:v>1</x:v>
      </x:c>
      <x:c r="I853" t="s">
        <x:v>112</x:v>
      </x:c>
      <x:c r="K853" s="113" t="s">
        <x:v>133</x:v>
      </x:c>
      <x:c r="L853" s="113"/>
      <x:c r="AL853" s="81">
        <x:f t="shared" si="95"/>
        <x:v>231</x:v>
      </x:c>
      <x:c r="AM853" s="81" t="str">
        <x:f t="shared" si="90"/>
        <x:v/>
      </x:c>
      <x:c r="AN853" s="81" t="str">
        <x:f t="shared" si="91"/>
        <x:v/>
      </x:c>
      <x:c r="AO853" s="81" t="str">
        <x:f t="shared" si="92"/>
        <x:v/>
      </x:c>
      <x:c r="AP853" s="81" t="str">
        <x:f t="shared" si="93"/>
        <x:v/>
      </x:c>
      <x:c r="AQ853" s="81" t="str">
        <x:f t="shared" si="94"/>
        <x:v/>
      </x:c>
    </x:row>
    <x:row r="854" spans="1:43">
      <x:c r="A854">
        <x:v>84800</x:v>
      </x:c>
      <x:c r="B854">
        <x:v>232</x:v>
      </x:c>
      <x:c r="C854">
        <x:v>3.83333333333333</x:v>
      </x:c>
      <x:c r="G854">
        <x:v>1</x:v>
      </x:c>
      <x:c r="I854" t="s">
        <x:v>104</x:v>
      </x:c>
      <x:c r="AL854" s="81">
        <x:f t="shared" si="95"/>
        <x:v>232</x:v>
      </x:c>
      <x:c r="AM854" s="81" t="str">
        <x:f t="shared" si="90"/>
        <x:v/>
      </x:c>
      <x:c r="AN854" s="81" t="str">
        <x:f t="shared" si="91"/>
        <x:v/>
      </x:c>
      <x:c r="AO854" s="81" t="str">
        <x:f t="shared" si="92"/>
        <x:v/>
      </x:c>
      <x:c r="AP854" s="81" t="str">
        <x:f t="shared" si="93"/>
        <x:v/>
      </x:c>
      <x:c r="AQ854" s="81" t="str">
        <x:f t="shared" si="94"/>
        <x:v/>
      </x:c>
    </x:row>
    <x:row r="855" spans="1:43">
      <x:c r="A855">
        <x:v>84900</x:v>
      </x:c>
      <x:c r="B855">
        <x:v>232</x:v>
      </x:c>
      <x:c r="C855">
        <x:v>4.1</x:v>
      </x:c>
      <x:c r="G855">
        <x:v>3</x:v>
      </x:c>
      <x:c r="I855" t="s">
        <x:v>102</x:v>
      </x:c>
      <x:c r="AL855" s="81">
        <x:f t="shared" si="95"/>
        <x:v>232</x:v>
      </x:c>
      <x:c r="AM855" s="81" t="str">
        <x:f t="shared" si="90"/>
        <x:v/>
      </x:c>
      <x:c r="AN855" s="81" t="str">
        <x:f t="shared" si="91"/>
        <x:v/>
      </x:c>
      <x:c r="AO855" s="81" t="str">
        <x:f t="shared" si="92"/>
        <x:v/>
      </x:c>
      <x:c r="AP855" s="81" t="str">
        <x:f t="shared" si="93"/>
        <x:v/>
      </x:c>
      <x:c r="AQ855" s="81" t="str">
        <x:f t="shared" si="94"/>
        <x:v/>
      </x:c>
    </x:row>
    <x:row r="856" spans="1:43">
      <x:c r="A856">
        <x:v>85000</x:v>
      </x:c>
      <x:c r="B856">
        <x:v>232</x:v>
      </x:c>
      <x:c r="C856">
        <x:v>4.4</x:v>
      </x:c>
      <x:c r="G856">
        <x:v>2</x:v>
      </x:c>
      <x:c r="I856" t="s">
        <x:v>103</x:v>
      </x:c>
      <x:c r="AL856" s="81">
        <x:f t="shared" si="95"/>
        <x:v>232</x:v>
      </x:c>
      <x:c r="AM856" s="81" t="str">
        <x:f t="shared" si="90"/>
        <x:v/>
      </x:c>
      <x:c r="AN856" s="81" t="str">
        <x:f t="shared" si="91"/>
        <x:v/>
      </x:c>
      <x:c r="AO856" s="81" t="str">
        <x:f t="shared" si="92"/>
        <x:v/>
      </x:c>
      <x:c r="AP856" s="81" t="str">
        <x:f t="shared" si="93"/>
        <x:v/>
      </x:c>
      <x:c r="AQ856" s="81" t="str">
        <x:f t="shared" si="94"/>
        <x:v/>
      </x:c>
    </x:row>
    <x:row r="857" spans="1:43" s="9" customFormat="1">
      <x:c r="A857" s="9">
        <x:v>85100</x:v>
      </x:c>
      <x:c r="B857" s="9">
        <x:v>232</x:v>
      </x:c>
      <x:c r="C857" s="9">
        <x:v>4.7</x:v>
      </x:c>
      <x:c r="G857" s="9">
        <x:v>1</x:v>
      </x:c>
      <x:c r="I857" s="9" t="s">
        <x:v>102</x:v>
      </x:c>
      <x:c r="AL857" s="81">
        <x:f t="shared" si="95"/>
        <x:v>232</x:v>
      </x:c>
      <x:c r="AM857" s="81" t="str">
        <x:f t="shared" si="90"/>
        <x:v/>
      </x:c>
      <x:c r="AN857" s="81" t="str">
        <x:f t="shared" si="91"/>
        <x:v/>
      </x:c>
      <x:c r="AO857" s="81" t="str">
        <x:f t="shared" si="92"/>
        <x:v/>
      </x:c>
      <x:c r="AP857" s="81" t="str">
        <x:f t="shared" si="93"/>
        <x:v/>
      </x:c>
      <x:c r="AQ857" s="81" t="str">
        <x:f t="shared" si="94"/>
        <x:v/>
      </x:c>
    </x:row>
    <x:row r="858" spans="1:43" s="9" customFormat="1">
      <x:c r="A858" s="9">
        <x:v>85200</x:v>
      </x:c>
      <x:c r="B858" s="9">
        <x:v>232</x:v>
      </x:c>
      <x:c r="C858" s="9">
        <x:v>5</x:v>
      </x:c>
      <x:c r="G858" s="9">
        <x:v>2</x:v>
      </x:c>
      <x:c r="I858" s="9" t="s">
        <x:v>103</x:v>
      </x:c>
      <x:c r="AL858" s="81">
        <x:f t="shared" si="95"/>
        <x:v>232</x:v>
      </x:c>
      <x:c r="AM858" s="81" t="str">
        <x:f t="shared" si="90"/>
        <x:v/>
      </x:c>
      <x:c r="AN858" s="81" t="str">
        <x:f t="shared" si="91"/>
        <x:v/>
      </x:c>
      <x:c r="AO858" s="81" t="str">
        <x:f t="shared" si="92"/>
        <x:v/>
      </x:c>
      <x:c r="AP858" s="81" t="str">
        <x:f t="shared" si="93"/>
        <x:v/>
      </x:c>
      <x:c r="AQ858" s="81" t="str">
        <x:f t="shared" si="94"/>
        <x:v/>
      </x:c>
    </x:row>
    <x:row r="859" spans="1:43" s="9" customFormat="1">
      <x:c r="A859" s="9">
        <x:v>85300</x:v>
      </x:c>
      <x:c r="B859" s="9">
        <x:v>232</x:v>
      </x:c>
      <x:c r="C859" s="9">
        <x:v>5.3</x:v>
      </x:c>
      <x:c r="G859" s="9">
        <x:v>1</x:v>
      </x:c>
      <x:c r="I859" s="9" t="s">
        <x:v>102</x:v>
      </x:c>
      <x:c r="AL859" s="81">
        <x:f t="shared" si="95"/>
        <x:v>232</x:v>
      </x:c>
      <x:c r="AM859" s="81" t="str">
        <x:f t="shared" si="90"/>
        <x:v/>
      </x:c>
      <x:c r="AN859" s="81" t="str">
        <x:f t="shared" si="91"/>
        <x:v/>
      </x:c>
      <x:c r="AO859" s="81" t="str">
        <x:f t="shared" si="92"/>
        <x:v/>
      </x:c>
      <x:c r="AP859" s="81" t="str">
        <x:f t="shared" si="93"/>
        <x:v/>
      </x:c>
      <x:c r="AQ859" s="81" t="str">
        <x:f t="shared" si="94"/>
        <x:v/>
      </x:c>
    </x:row>
    <x:row r="860" spans="1:43">
      <x:c r="A860">
        <x:v>85400</x:v>
      </x:c>
      <x:c r="B860">
        <x:v>232</x:v>
      </x:c>
      <x:c r="C860">
        <x:v>5.6</x:v>
      </x:c>
      <x:c r="G860">
        <x:v>2</x:v>
      </x:c>
      <x:c r="I860" t="s">
        <x:v>102</x:v>
      </x:c>
      <x:c r="AL860" s="81">
        <x:f t="shared" si="95"/>
        <x:v>232</x:v>
      </x:c>
      <x:c r="AM860" s="81" t="str">
        <x:f t="shared" si="90"/>
        <x:v/>
      </x:c>
      <x:c r="AN860" s="81" t="str">
        <x:f t="shared" si="91"/>
        <x:v/>
      </x:c>
      <x:c r="AO860" s="81" t="str">
        <x:f t="shared" si="92"/>
        <x:v/>
      </x:c>
      <x:c r="AP860" s="81" t="str">
        <x:f t="shared" si="93"/>
        <x:v/>
      </x:c>
      <x:c r="AQ860" s="81" t="str">
        <x:f t="shared" si="94"/>
        <x:v/>
      </x:c>
    </x:row>
    <x:row r="861" spans="1:43">
      <x:c r="A861">
        <x:v>85500</x:v>
      </x:c>
      <x:c r="B861" s="9">
        <x:v>232</x:v>
      </x:c>
      <x:c r="C861" s="9">
        <x:v>6.15</x:v>
      </x:c>
      <x:c r="D861" s="9"/>
      <x:c r="E861" s="9"/>
      <x:c r="F861" s="9"/>
      <x:c r="G861" s="9">
        <x:v>3</x:v>
      </x:c>
      <x:c r="H861" s="9">
        <x:v>0</x:v>
      </x:c>
      <x:c r="I861" s="9" t="s">
        <x:v>110</x:v>
      </x:c>
      <x:c r="J861" s="9">
        <x:v>0.65</x:v>
      </x:c>
      <x:c r="K861" s="9"/>
      <x:c r="L861" s="9"/>
      <x:c r="M861" s="9">
        <x:v>380</x:v>
      </x:c>
      <x:c r="N861" s="9">
        <x:v>2</x:v>
      </x:c>
      <x:c r="O861" s="9"/>
      <x:c r="P861" s="9"/>
      <x:c r="Q861" s="9"/>
      <x:c r="R861" s="9"/>
      <x:c r="S861" s="9"/>
      <x:c r="T861" s="9">
        <x:v>0.5</x:v>
      </x:c>
      <x:c r="U861" s="9"/>
      <x:c r="V861" s="9"/>
      <x:c r="W861" s="9"/>
      <x:c r="X861" s="9"/>
      <x:c r="Y861" s="9"/>
      <x:c r="Z861" s="9"/>
      <x:c r="AA861" s="9"/>
      <x:c r="AB861" s="9"/>
      <x:c r="AC861" s="9"/>
      <x:c r="AD861" s="9"/>
      <x:c r="AE861" s="9"/>
      <x:c r="AF861" s="9"/>
      <x:c r="AG861" s="9"/>
      <x:c r="AH861" s="9"/>
      <x:c r="AL861" s="81">
        <x:f t="shared" si="95"/>
        <x:v>232</x:v>
      </x:c>
      <x:c r="AM861" s="81" t="str">
        <x:f t="shared" si="90"/>
        <x:v/>
      </x:c>
      <x:c r="AN861" s="81" t="str">
        <x:f t="shared" si="91"/>
        <x:v/>
      </x:c>
      <x:c r="AO861" s="81" t="str">
        <x:f t="shared" si="92"/>
        <x:v/>
      </x:c>
      <x:c r="AP861" s="81" t="str">
        <x:f t="shared" si="93"/>
        <x:v/>
      </x:c>
      <x:c r="AQ861" s="81" t="str">
        <x:f t="shared" si="94"/>
        <x:v/>
      </x:c>
    </x:row>
    <x:row r="862" spans="1:43">
      <x:c r="A862">
        <x:v>85600</x:v>
      </x:c>
      <x:c r="B862">
        <x:v>233</x:v>
      </x:c>
      <x:c r="C862">
        <x:v>0.6</x:v>
      </x:c>
      <x:c r="G862">
        <x:v>1</x:v>
      </x:c>
      <x:c r="I862" t="s">
        <x:v>102</x:v>
      </x:c>
      <x:c r="K862" s="30"/>
      <x:c r="M862">
        <x:v>377</x:v>
      </x:c>
      <x:c r="O862" t="s">
        <x:v>116</x:v>
      </x:c>
      <x:c r="AL862" s="81">
        <x:f t="shared" si="95"/>
        <x:v>233</x:v>
      </x:c>
      <x:c r="AM862" s="81" t="str">
        <x:f t="shared" si="90"/>
        <x:v/>
      </x:c>
      <x:c r="AN862" s="81" t="str">
        <x:f t="shared" si="91"/>
        <x:v/>
      </x:c>
      <x:c r="AO862" s="81" t="str">
        <x:f t="shared" si="92"/>
        <x:v/>
      </x:c>
      <x:c r="AP862" s="81" t="str">
        <x:f t="shared" si="93"/>
        <x:v/>
      </x:c>
      <x:c r="AQ862" s="81" t="str">
        <x:f t="shared" si="94"/>
        <x:v/>
      </x:c>
    </x:row>
    <x:row r="863" spans="1:43">
      <x:c r="A863">
        <x:v>85700</x:v>
      </x:c>
      <x:c r="B863">
        <x:v>233</x:v>
      </x:c>
      <x:c r="C863">
        <x:v>0.75</x:v>
      </x:c>
      <x:c r="G863">
        <x:v>1</x:v>
      </x:c>
      <x:c r="I863" t="s">
        <x:v>100</x:v>
      </x:c>
      <x:c r="K863" s="30"/>
      <x:c r="M863">
        <x:v>377</x:v>
      </x:c>
      <x:c r="O863" t="s">
        <x:v>116</x:v>
      </x:c>
      <x:c r="AL863" s="81">
        <x:f t="shared" si="95"/>
        <x:v>233</x:v>
      </x:c>
      <x:c r="AM863" s="81" t="str">
        <x:f t="shared" si="90"/>
        <x:v/>
      </x:c>
      <x:c r="AN863" s="81" t="str">
        <x:f t="shared" si="91"/>
        <x:v/>
      </x:c>
      <x:c r="AO863" s="81" t="str">
        <x:f t="shared" si="92"/>
        <x:v/>
      </x:c>
      <x:c r="AP863" s="81" t="str">
        <x:f t="shared" si="93"/>
        <x:v/>
      </x:c>
      <x:c r="AQ863" s="81" t="str">
        <x:f t="shared" si="94"/>
        <x:v/>
      </x:c>
    </x:row>
    <x:row r="864" spans="1:43">
      <x:c r="A864">
        <x:v>85800</x:v>
      </x:c>
      <x:c r="B864">
        <x:v>233</x:v>
      </x:c>
      <x:c r="C864">
        <x:v>0.9</x:v>
      </x:c>
      <x:c r="G864">
        <x:v>2</x:v>
      </x:c>
      <x:c r="I864" t="s">
        <x:v>102</x:v>
      </x:c>
      <x:c r="K864" s="30"/>
      <x:c r="M864">
        <x:v>377</x:v>
      </x:c>
      <x:c r="O864" t="s">
        <x:v>116</x:v>
      </x:c>
      <x:c r="AL864" s="81">
        <x:f t="shared" si="95"/>
        <x:v>233</x:v>
      </x:c>
      <x:c r="AM864" s="81" t="str">
        <x:f t="shared" si="90"/>
        <x:v/>
      </x:c>
      <x:c r="AN864" s="81" t="str">
        <x:f t="shared" si="91"/>
        <x:v/>
      </x:c>
      <x:c r="AO864" s="81" t="str">
        <x:f t="shared" si="92"/>
        <x:v/>
      </x:c>
      <x:c r="AP864" s="81" t="str">
        <x:f t="shared" si="93"/>
        <x:v/>
      </x:c>
      <x:c r="AQ864" s="81" t="str">
        <x:f t="shared" si="94"/>
        <x:v/>
      </x:c>
    </x:row>
    <x:row r="865" spans="1:43">
      <x:c r="A865">
        <x:v>85900</x:v>
      </x:c>
      <x:c r="B865">
        <x:v>234</x:v>
      </x:c>
      <x:c r="C865">
        <x:v>1.49</x:v>
      </x:c>
      <x:c r="I865" t="s">
        <x:v>100</x:v>
      </x:c>
      <x:c r="K865" s="30"/>
      <x:c r="M865">
        <x:v>377</x:v>
      </x:c>
      <x:c r="O865" t="s">
        <x:v>116</x:v>
      </x:c>
      <x:c r="Q865" t="s">
        <x:v>255</x:v>
      </x:c>
      <x:c r="R865">
        <x:v>0.2</x:v>
      </x:c>
      <x:c r="AG865" s="80">
        <x:v>2</x:v>
      </x:c>
      <x:c r="AL865" s="81">
        <x:f t="shared" si="95"/>
        <x:v>234</x:v>
      </x:c>
      <x:c r="AM865" s="81" t="str">
        <x:f t="shared" si="90"/>
        <x:v/>
      </x:c>
      <x:c r="AN865" s="81" t="str">
        <x:f t="shared" si="91"/>
        <x:v/>
      </x:c>
      <x:c r="AO865" s="81" t="str">
        <x:f t="shared" si="92"/>
        <x:v/>
      </x:c>
      <x:c r="AP865" s="81" t="str">
        <x:f t="shared" si="93"/>
        <x:v/>
      </x:c>
      <x:c r="AQ865" s="81" t="str">
        <x:f t="shared" si="94"/>
        <x:v/>
      </x:c>
    </x:row>
    <x:row r="866" spans="1:43">
      <x:c r="A866">
        <x:v>86000</x:v>
      </x:c>
      <x:c r="B866">
        <x:v>235</x:v>
      </x:c>
      <x:c r="C866">
        <x:v>3.05</x:v>
      </x:c>
      <x:c r="G866">
        <x:v>3</x:v>
      </x:c>
      <x:c r="I866" t="s">
        <x:v>112</x:v>
      </x:c>
      <x:c r="K866" s="30"/>
      <x:c r="M866">
        <x:v>382</x:v>
      </x:c>
      <x:c r="O866" t="s">
        <x:v>116</x:v>
      </x:c>
      <x:c r="AG866" s="80">
        <x:v>2</x:v>
      </x:c>
      <x:c r="AL866" s="81">
        <x:f t="shared" si="95"/>
        <x:v>235</x:v>
      </x:c>
      <x:c r="AM866" s="81" t="str">
        <x:f t="shared" si="90"/>
        <x:v/>
      </x:c>
      <x:c r="AN866" s="81" t="str">
        <x:f t="shared" si="91"/>
        <x:v/>
      </x:c>
      <x:c r="AO866" s="81" t="str">
        <x:f t="shared" si="92"/>
        <x:v/>
      </x:c>
      <x:c r="AP866" s="81" t="str">
        <x:f t="shared" si="93"/>
        <x:v/>
      </x:c>
      <x:c r="AQ866" s="81" t="str">
        <x:f t="shared" si="94"/>
        <x:v/>
      </x:c>
    </x:row>
    <x:row r="867" spans="1:43">
      <x:c r="A867">
        <x:v>86100</x:v>
      </x:c>
      <x:c r="B867">
        <x:v>235</x:v>
      </x:c>
      <x:c r="C867">
        <x:v>3.1</x:v>
      </x:c>
      <x:c r="G867">
        <x:v>4</x:v>
      </x:c>
      <x:c r="K867" s="30"/>
      <x:c r="AL867" s="81">
        <x:f t="shared" si="95"/>
        <x:v>235</x:v>
      </x:c>
      <x:c r="AM867" s="81" t="str">
        <x:f t="shared" si="90"/>
        <x:v/>
      </x:c>
      <x:c r="AN867" s="81" t="str">
        <x:f t="shared" si="91"/>
        <x:v/>
      </x:c>
      <x:c r="AO867" s="81" t="str">
        <x:f t="shared" si="92"/>
        <x:v/>
      </x:c>
      <x:c r="AP867" s="81" t="str">
        <x:f t="shared" si="93"/>
        <x:v/>
      </x:c>
      <x:c r="AQ867" s="81" t="str">
        <x:f t="shared" si="94"/>
        <x:v/>
      </x:c>
    </x:row>
    <x:row r="868" spans="1:43">
      <x:c r="A868">
        <x:v>86200</x:v>
      </x:c>
      <x:c r="B868">
        <x:v>236</x:v>
      </x:c>
      <x:c r="C868">
        <x:v>2.7</x:v>
      </x:c>
      <x:c r="G868">
        <x:v>1</x:v>
      </x:c>
      <x:c r="I868" t="s">
        <x:v>100</x:v>
      </x:c>
      <x:c r="K868" s="30"/>
      <x:c r="M868">
        <x:v>376</x:v>
      </x:c>
      <x:c r="O868" t="s">
        <x:v>116</x:v>
      </x:c>
      <x:c r="AL868" s="81">
        <x:f t="shared" si="95"/>
        <x:v>236</x:v>
      </x:c>
      <x:c r="AM868" s="81" t="str">
        <x:f t="shared" si="90"/>
        <x:v/>
      </x:c>
      <x:c r="AN868" s="81" t="str">
        <x:f t="shared" si="91"/>
        <x:v/>
      </x:c>
      <x:c r="AO868" s="81" t="str">
        <x:f t="shared" si="92"/>
        <x:v/>
      </x:c>
      <x:c r="AP868" s="81" t="str">
        <x:f t="shared" si="93"/>
        <x:v/>
      </x:c>
      <x:c r="AQ868" s="81" t="str">
        <x:f t="shared" si="94"/>
        <x:v/>
      </x:c>
    </x:row>
    <x:row r="869" spans="1:43">
      <x:c r="A869">
        <x:v>86300</x:v>
      </x:c>
      <x:c r="B869">
        <x:v>236</x:v>
      </x:c>
      <x:c r="C869">
        <x:v>2.95</x:v>
      </x:c>
      <x:c r="G869">
        <x:v>2</x:v>
      </x:c>
      <x:c r="I869" t="s">
        <x:v>102</x:v>
      </x:c>
      <x:c r="K869" s="30"/>
      <x:c r="M869">
        <x:v>376</x:v>
      </x:c>
      <x:c r="O869" t="s">
        <x:v>116</x:v>
      </x:c>
      <x:c r="AL869" s="81">
        <x:f t="shared" si="95"/>
        <x:v>236</x:v>
      </x:c>
      <x:c r="AM869" s="81" t="str">
        <x:f t="shared" si="90"/>
        <x:v/>
      </x:c>
      <x:c r="AN869" s="81" t="str">
        <x:f t="shared" si="91"/>
        <x:v/>
      </x:c>
      <x:c r="AO869" s="81" t="str">
        <x:f t="shared" si="92"/>
        <x:v/>
      </x:c>
      <x:c r="AP869" s="81" t="str">
        <x:f t="shared" si="93"/>
        <x:v/>
      </x:c>
      <x:c r="AQ869" s="81" t="str">
        <x:f t="shared" si="94"/>
        <x:v/>
      </x:c>
    </x:row>
    <x:row r="870" spans="1:43">
      <x:c r="A870">
        <x:v>86400</x:v>
      </x:c>
      <x:c r="B870">
        <x:v>236</x:v>
      </x:c>
      <x:c r="C870">
        <x:v>3.6</x:v>
      </x:c>
      <x:c r="G870">
        <x:v>1</x:v>
      </x:c>
      <x:c r="I870" t="s">
        <x:v>103</x:v>
      </x:c>
      <x:c r="K870" s="30"/>
      <x:c r="M870">
        <x:v>376</x:v>
      </x:c>
      <x:c r="O870" t="s">
        <x:v>116</x:v>
      </x:c>
      <x:c r="AL870" s="81">
        <x:f t="shared" si="95"/>
        <x:v>236</x:v>
      </x:c>
      <x:c r="AM870" s="81" t="str">
        <x:f t="shared" si="90"/>
        <x:v/>
      </x:c>
      <x:c r="AN870" s="81" t="str">
        <x:f t="shared" si="91"/>
        <x:v/>
      </x:c>
      <x:c r="AO870" s="81" t="str">
        <x:f t="shared" si="92"/>
        <x:v/>
      </x:c>
      <x:c r="AP870" s="81" t="str">
        <x:f t="shared" si="93"/>
        <x:v/>
      </x:c>
      <x:c r="AQ870" s="81" t="str">
        <x:f t="shared" si="94"/>
        <x:v/>
      </x:c>
    </x:row>
    <x:row r="871" spans="1:43">
      <x:c r="A871">
        <x:v>86500</x:v>
      </x:c>
      <x:c r="B871">
        <x:v>236</x:v>
      </x:c>
      <x:c r="C871">
        <x:v>3.96</x:v>
      </x:c>
      <x:c r="G871">
        <x:v>1</x:v>
      </x:c>
      <x:c r="I871" t="s">
        <x:v>104</x:v>
      </x:c>
      <x:c r="K871" s="30"/>
      <x:c r="M871">
        <x:v>376</x:v>
      </x:c>
      <x:c r="O871" t="s">
        <x:v>116</x:v>
      </x:c>
      <x:c r="AL871" s="81">
        <x:f t="shared" si="95"/>
        <x:v>236</x:v>
      </x:c>
      <x:c r="AM871" s="81" t="str">
        <x:f t="shared" si="90"/>
        <x:v/>
      </x:c>
      <x:c r="AN871" s="81" t="str">
        <x:f t="shared" si="91"/>
        <x:v/>
      </x:c>
      <x:c r="AO871" s="81" t="str">
        <x:f t="shared" si="92"/>
        <x:v/>
      </x:c>
      <x:c r="AP871" s="81" t="str">
        <x:f t="shared" si="93"/>
        <x:v/>
      </x:c>
      <x:c r="AQ871" s="81" t="str">
        <x:f t="shared" si="94"/>
        <x:v/>
      </x:c>
    </x:row>
    <x:row r="872" spans="1:43">
      <x:c r="A872">
        <x:v>86600</x:v>
      </x:c>
      <x:c r="B872">
        <x:v>236</x:v>
      </x:c>
      <x:c r="C872">
        <x:v>4.2</x:v>
      </x:c>
      <x:c r="G872">
        <x:v>2</x:v>
      </x:c>
      <x:c r="I872" t="s">
        <x:v>102</x:v>
      </x:c>
      <x:c r="K872" s="30"/>
      <x:c r="AL872" s="81">
        <x:f t="shared" si="95"/>
        <x:v>236</x:v>
      </x:c>
      <x:c r="AM872" s="81" t="str">
        <x:f t="shared" si="90"/>
        <x:v/>
      </x:c>
      <x:c r="AN872" s="81" t="str">
        <x:f t="shared" si="91"/>
        <x:v/>
      </x:c>
      <x:c r="AO872" s="81" t="str">
        <x:f t="shared" si="92"/>
        <x:v/>
      </x:c>
      <x:c r="AP872" s="81" t="str">
        <x:f t="shared" si="93"/>
        <x:v/>
      </x:c>
      <x:c r="AQ872" s="81" t="str">
        <x:f t="shared" si="94"/>
        <x:v/>
      </x:c>
    </x:row>
    <x:row r="873" spans="1:43">
      <x:c r="A873">
        <x:v>86700</x:v>
      </x:c>
      <x:c r="B873">
        <x:v>236</x:v>
      </x:c>
      <x:c r="C873">
        <x:v>5</x:v>
      </x:c>
      <x:c r="G873">
        <x:v>2</x:v>
      </x:c>
      <x:c r="I873" t="s">
        <x:v>100</x:v>
      </x:c>
      <x:c r="K873" s="30"/>
      <x:c r="M873">
        <x:v>376</x:v>
      </x:c>
      <x:c r="O873" t="s">
        <x:v>116</x:v>
      </x:c>
      <x:c r="AL873" s="81">
        <x:f t="shared" si="95"/>
        <x:v>236</x:v>
      </x:c>
      <x:c r="AM873" s="81" t="str">
        <x:f t="shared" si="90"/>
        <x:v/>
      </x:c>
      <x:c r="AN873" s="81" t="str">
        <x:f t="shared" si="91"/>
        <x:v/>
      </x:c>
      <x:c r="AO873" s="81" t="str">
        <x:f t="shared" si="92"/>
        <x:v/>
      </x:c>
      <x:c r="AP873" s="81" t="str">
        <x:f t="shared" si="93"/>
        <x:v/>
      </x:c>
      <x:c r="AQ873" s="81" t="str">
        <x:f t="shared" si="94"/>
        <x:v/>
      </x:c>
    </x:row>
    <x:row r="874" spans="1:43">
      <x:c r="A874">
        <x:v>86800</x:v>
      </x:c>
      <x:c r="B874">
        <x:v>236</x:v>
      </x:c>
      <x:c r="C874">
        <x:v>5.3</x:v>
      </x:c>
      <x:c r="G874">
        <x:v>1</x:v>
      </x:c>
      <x:c r="I874" t="s">
        <x:v>102</x:v>
      </x:c>
      <x:c r="K874" s="30"/>
      <x:c r="M874">
        <x:v>376</x:v>
      </x:c>
      <x:c r="O874" t="s">
        <x:v>116</x:v>
      </x:c>
      <x:c r="T874">
        <x:v>0.5</x:v>
      </x:c>
      <x:c r="AL874" s="81">
        <x:f t="shared" si="95"/>
        <x:v>236</x:v>
      </x:c>
      <x:c r="AM874" s="81" t="str">
        <x:f t="shared" si="90"/>
        <x:v/>
      </x:c>
      <x:c r="AN874" s="81" t="str">
        <x:f t="shared" si="91"/>
        <x:v/>
      </x:c>
      <x:c r="AO874" s="81" t="str">
        <x:f t="shared" si="92"/>
        <x:v/>
      </x:c>
      <x:c r="AP874" s="81" t="str">
        <x:f t="shared" si="93"/>
        <x:v/>
      </x:c>
      <x:c r="AQ874" s="81" t="str">
        <x:f t="shared" si="94"/>
        <x:v/>
      </x:c>
    </x:row>
    <x:row r="875" spans="1:43">
      <x:c r="A875">
        <x:v>86900</x:v>
      </x:c>
      <x:c r="B875">
        <x:v>236</x:v>
      </x:c>
      <x:c r="C875">
        <x:v>5.4</x:v>
      </x:c>
      <x:c r="G875">
        <x:v>2</x:v>
      </x:c>
      <x:c r="I875" t="s">
        <x:v>103</x:v>
      </x:c>
      <x:c r="K875" s="30"/>
      <x:c r="M875">
        <x:v>376</x:v>
      </x:c>
      <x:c r="O875" t="s">
        <x:v>116</x:v>
      </x:c>
      <x:c r="AL875" s="81">
        <x:f t="shared" si="95"/>
        <x:v>236</x:v>
      </x:c>
      <x:c r="AM875" s="81" t="str">
        <x:f t="shared" si="90"/>
        <x:v/>
      </x:c>
      <x:c r="AN875" s="81" t="str">
        <x:f t="shared" si="91"/>
        <x:v/>
      </x:c>
      <x:c r="AO875" s="81" t="str">
        <x:f t="shared" si="92"/>
        <x:v/>
      </x:c>
      <x:c r="AP875" s="81" t="str">
        <x:f t="shared" si="93"/>
        <x:v/>
      </x:c>
      <x:c r="AQ875" s="81" t="str">
        <x:f t="shared" si="94"/>
        <x:v/>
      </x:c>
    </x:row>
    <x:row r="876" spans="1:43">
      <x:c r="A876">
        <x:v>87000</x:v>
      </x:c>
      <x:c r="B876">
        <x:v>236</x:v>
      </x:c>
      <x:c r="C876">
        <x:v>5.5</x:v>
      </x:c>
      <x:c r="G876">
        <x:v>1</x:v>
      </x:c>
      <x:c r="I876" t="s">
        <x:v>104</x:v>
      </x:c>
      <x:c r="K876" s="30"/>
      <x:c r="M876">
        <x:v>376</x:v>
      </x:c>
      <x:c r="O876" t="s">
        <x:v>116</x:v>
      </x:c>
      <x:c r="AL876" s="81">
        <x:f t="shared" si="95"/>
        <x:v>236</x:v>
      </x:c>
      <x:c r="AM876" s="81" t="str">
        <x:f t="shared" si="90"/>
        <x:v/>
      </x:c>
      <x:c r="AN876" s="81" t="str">
        <x:f t="shared" si="91"/>
        <x:v/>
      </x:c>
      <x:c r="AO876" s="81" t="str">
        <x:f t="shared" si="92"/>
        <x:v/>
      </x:c>
      <x:c r="AP876" s="81" t="str">
        <x:f t="shared" si="93"/>
        <x:v/>
      </x:c>
      <x:c r="AQ876" s="81" t="str">
        <x:f t="shared" si="94"/>
        <x:v/>
      </x:c>
    </x:row>
    <x:row r="877" spans="1:43">
      <x:c r="A877">
        <x:v>87100</x:v>
      </x:c>
      <x:c r="B877">
        <x:v>236</x:v>
      </x:c>
      <x:c r="C877">
        <x:v>5.6</x:v>
      </x:c>
      <x:c r="G877">
        <x:v>2</x:v>
      </x:c>
      <x:c r="I877" t="s">
        <x:v>100</x:v>
      </x:c>
      <x:c r="K877" s="30"/>
      <x:c r="M877">
        <x:v>376</x:v>
      </x:c>
      <x:c r="O877" t="s">
        <x:v>116</x:v>
      </x:c>
      <x:c r="AL877" s="81">
        <x:f t="shared" si="95"/>
        <x:v>236</x:v>
      </x:c>
      <x:c r="AM877" s="81" t="str">
        <x:f t="shared" si="90"/>
        <x:v/>
      </x:c>
      <x:c r="AN877" s="81" t="str">
        <x:f t="shared" si="91"/>
        <x:v/>
      </x:c>
      <x:c r="AO877" s="81" t="str">
        <x:f t="shared" si="92"/>
        <x:v/>
      </x:c>
      <x:c r="AP877" s="81" t="str">
        <x:f t="shared" si="93"/>
        <x:v/>
      </x:c>
      <x:c r="AQ877" s="81" t="str">
        <x:f t="shared" si="94"/>
        <x:v/>
      </x:c>
    </x:row>
    <x:row r="878" spans="1:43">
      <x:c r="A878">
        <x:v>87200</x:v>
      </x:c>
      <x:c r="B878">
        <x:v>236</x:v>
      </x:c>
      <x:c r="C878">
        <x:v>5.7</x:v>
      </x:c>
      <x:c r="G878">
        <x:v>1</x:v>
      </x:c>
      <x:c r="I878" t="s">
        <x:v>102</x:v>
      </x:c>
      <x:c r="K878" s="30"/>
      <x:c r="M878">
        <x:v>376</x:v>
      </x:c>
      <x:c r="O878" t="s">
        <x:v>116</x:v>
      </x:c>
      <x:c r="AL878" s="81">
        <x:f t="shared" si="95"/>
        <x:v>236</x:v>
      </x:c>
      <x:c r="AM878" s="81" t="str">
        <x:f t="shared" si="90"/>
        <x:v/>
      </x:c>
      <x:c r="AN878" s="81" t="str">
        <x:f t="shared" si="91"/>
        <x:v/>
      </x:c>
      <x:c r="AO878" s="81" t="str">
        <x:f t="shared" si="92"/>
        <x:v/>
      </x:c>
      <x:c r="AP878" s="81" t="str">
        <x:f t="shared" si="93"/>
        <x:v/>
      </x:c>
      <x:c r="AQ878" s="81" t="str">
        <x:f t="shared" si="94"/>
        <x:v/>
      </x:c>
    </x:row>
    <x:row r="879" spans="1:43">
      <x:c r="A879">
        <x:v>87300</x:v>
      </x:c>
      <x:c r="B879">
        <x:v>236</x:v>
      </x:c>
      <x:c r="C879">
        <x:v>5.8</x:v>
      </x:c>
      <x:c r="G879">
        <x:v>2</x:v>
      </x:c>
      <x:c r="I879" t="s">
        <x:v>110</x:v>
      </x:c>
      <x:c r="J879">
        <x:v>0.65</x:v>
      </x:c>
      <x:c r="K879" s="30"/>
      <x:c r="M879">
        <x:v>376</x:v>
      </x:c>
      <x:c r="O879" t="s">
        <x:v>116</x:v>
      </x:c>
      <x:c r="S879" t="s">
        <x:v>192</x:v>
      </x:c>
      <x:c r="T879">
        <x:v>5</x:v>
      </x:c>
      <x:c r="AL879" s="81">
        <x:f t="shared" si="95"/>
        <x:v>236</x:v>
      </x:c>
      <x:c r="AM879" s="81" t="str">
        <x:f t="shared" si="90"/>
        <x:v/>
      </x:c>
      <x:c r="AN879" s="81" t="str">
        <x:f t="shared" si="91"/>
        <x:v/>
      </x:c>
      <x:c r="AO879" s="81" t="str">
        <x:f t="shared" si="92"/>
        <x:v/>
      </x:c>
      <x:c r="AP879" s="81" t="str">
        <x:f t="shared" si="93"/>
        <x:v/>
      </x:c>
      <x:c r="AQ879" s="81" t="str">
        <x:f t="shared" si="94"/>
        <x:v/>
      </x:c>
    </x:row>
    <x:row r="880" spans="1:43">
      <x:c r="A880">
        <x:v>87400</x:v>
      </x:c>
      <x:c r="B880">
        <x:v>236</x:v>
      </x:c>
      <x:c r="C880">
        <x:v>6.6</x:v>
      </x:c>
      <x:c r="D880">
        <x:v>1</x:v>
      </x:c>
      <x:c r="G880">
        <x:v>1</x:v>
      </x:c>
      <x:c r="H880">
        <x:v>0</x:v>
      </x:c>
      <x:c r="K880" s="30"/>
      <x:c r="M880">
        <x:v>437</x:v>
      </x:c>
      <x:c r="N880">
        <x:v>2</x:v>
      </x:c>
      <x:c r="AL880" s="81" t="str">
        <x:f t="shared" si="95"/>
        <x:v>236B</x:v>
      </x:c>
      <x:c r="AM880" s="81" t="str">
        <x:f t="shared" si="90"/>
        <x:v/>
      </x:c>
      <x:c r="AN880" s="81" t="str">
        <x:f t="shared" si="91"/>
        <x:v/>
      </x:c>
      <x:c r="AO880" s="81" t="str">
        <x:f t="shared" si="92"/>
        <x:v/>
      </x:c>
      <x:c r="AP880" s="81" t="str">
        <x:f t="shared" si="93"/>
        <x:v/>
      </x:c>
      <x:c r="AQ880" s="81" t="str">
        <x:f t="shared" si="94"/>
        <x:v/>
      </x:c>
    </x:row>
    <x:row r="881" spans="1:43">
      <x:c r="A881">
        <x:v>87500</x:v>
      </x:c>
      <x:c r="B881">
        <x:v>237</x:v>
      </x:c>
      <x:c r="C881">
        <x:v>5</x:v>
      </x:c>
      <x:c r="G881">
        <x:v>1</x:v>
      </x:c>
      <x:c r="I881" t="s">
        <x:v>104</x:v>
      </x:c>
      <x:c r="K881" s="30"/>
      <x:c r="AL881" s="81">
        <x:f t="shared" si="95"/>
        <x:v>237</x:v>
      </x:c>
      <x:c r="AM881" s="81" t="str">
        <x:f t="shared" si="90"/>
        <x:v/>
      </x:c>
      <x:c r="AN881" s="81" t="str">
        <x:f t="shared" si="91"/>
        <x:v/>
      </x:c>
      <x:c r="AO881" s="81" t="str">
        <x:f t="shared" si="92"/>
        <x:v/>
      </x:c>
      <x:c r="AP881" s="81" t="str">
        <x:f t="shared" si="93"/>
        <x:v/>
      </x:c>
      <x:c r="AQ881" s="81" t="str">
        <x:f t="shared" si="94"/>
        <x:v/>
      </x:c>
    </x:row>
    <x:row r="882" spans="1:43">
      <x:c r="A882">
        <x:v>87600</x:v>
      </x:c>
      <x:c r="B882">
        <x:v>237</x:v>
      </x:c>
      <x:c r="C882">
        <x:v>9.4</x:v>
      </x:c>
      <x:c r="G882">
        <x:v>2</x:v>
      </x:c>
      <x:c r="I882" t="s">
        <x:v>103</x:v>
      </x:c>
      <x:c r="K882" s="30"/>
      <x:c r="AL882" s="81">
        <x:f t="shared" si="95"/>
        <x:v>237</x:v>
      </x:c>
      <x:c r="AM882" s="81" t="str">
        <x:f t="shared" si="90"/>
        <x:v/>
      </x:c>
      <x:c r="AN882" s="81" t="str">
        <x:f t="shared" si="91"/>
        <x:v/>
      </x:c>
      <x:c r="AO882" s="81" t="str">
        <x:f t="shared" si="92"/>
        <x:v/>
      </x:c>
      <x:c r="AP882" s="81" t="str">
        <x:f t="shared" si="93"/>
        <x:v/>
      </x:c>
      <x:c r="AQ882" s="81" t="str">
        <x:f t="shared" si="94"/>
        <x:v/>
      </x:c>
    </x:row>
    <x:row r="883" spans="1:43">
      <x:c r="A883">
        <x:v>87700</x:v>
      </x:c>
      <x:c r="B883">
        <x:v>237</x:v>
      </x:c>
      <x:c r="C883">
        <x:v>9.6</x:v>
      </x:c>
      <x:c r="G883">
        <x:v>1</x:v>
      </x:c>
      <x:c r="I883" t="s">
        <x:v>100</x:v>
      </x:c>
      <x:c r="K883" s="30"/>
      <x:c r="AL883" s="81">
        <x:f t="shared" si="95"/>
        <x:v>237</x:v>
      </x:c>
      <x:c r="AM883" s="81" t="str">
        <x:f t="shared" si="90"/>
        <x:v/>
      </x:c>
      <x:c r="AN883" s="81" t="str">
        <x:f t="shared" si="91"/>
        <x:v/>
      </x:c>
      <x:c r="AO883" s="81" t="str">
        <x:f t="shared" si="92"/>
        <x:v/>
      </x:c>
      <x:c r="AP883" s="81" t="str">
        <x:f t="shared" si="93"/>
        <x:v/>
      </x:c>
      <x:c r="AQ883" s="81" t="str">
        <x:f t="shared" si="94"/>
        <x:v/>
      </x:c>
    </x:row>
    <x:row r="884" spans="1:43">
      <x:c r="A884">
        <x:v>87800</x:v>
      </x:c>
      <x:c r="B884">
        <x:v>237</x:v>
      </x:c>
      <x:c r="C884">
        <x:v>9.8</x:v>
      </x:c>
      <x:c r="G884">
        <x:v>1</x:v>
      </x:c>
      <x:c r="I884" t="s">
        <x:v>102</x:v>
      </x:c>
      <x:c r="K884" s="30"/>
      <x:c r="AL884" s="81">
        <x:f t="shared" si="95"/>
        <x:v>237</x:v>
      </x:c>
      <x:c r="AM884" s="81" t="str">
        <x:f t="shared" si="90"/>
        <x:v/>
      </x:c>
      <x:c r="AN884" s="81" t="str">
        <x:f t="shared" si="91"/>
        <x:v/>
      </x:c>
      <x:c r="AO884" s="81" t="str">
        <x:f t="shared" si="92"/>
        <x:v/>
      </x:c>
      <x:c r="AP884" s="81" t="str">
        <x:f t="shared" si="93"/>
        <x:v/>
      </x:c>
      <x:c r="AQ884" s="81" t="str">
        <x:f t="shared" si="94"/>
        <x:v/>
      </x:c>
    </x:row>
    <x:row r="885" spans="1:43">
      <x:c r="A885">
        <x:v>87900</x:v>
      </x:c>
      <x:c r="B885">
        <x:v>237</x:v>
      </x:c>
      <x:c r="C885">
        <x:v>10</x:v>
      </x:c>
      <x:c r="G885">
        <x:v>2</x:v>
      </x:c>
      <x:c r="I885" t="s">
        <x:v>104</x:v>
      </x:c>
      <x:c r="K885" s="30"/>
      <x:c r="AL885" s="81">
        <x:f t="shared" si="95"/>
        <x:v>237</x:v>
      </x:c>
      <x:c r="AM885" s="81" t="str">
        <x:f t="shared" si="90"/>
        <x:v/>
      </x:c>
      <x:c r="AN885" s="81" t="str">
        <x:f t="shared" si="91"/>
        <x:v/>
      </x:c>
      <x:c r="AO885" s="81" t="str">
        <x:f t="shared" si="92"/>
        <x:v/>
      </x:c>
      <x:c r="AP885" s="81" t="str">
        <x:f t="shared" si="93"/>
        <x:v/>
      </x:c>
      <x:c r="AQ885" s="81" t="str">
        <x:f t="shared" si="94"/>
        <x:v/>
      </x:c>
    </x:row>
    <x:row r="886" spans="1:43">
      <x:c r="A886">
        <x:v>88000</x:v>
      </x:c>
      <x:c r="B886">
        <x:v>237</x:v>
      </x:c>
      <x:c r="C886">
        <x:v>10.2</x:v>
      </x:c>
      <x:c r="G886">
        <x:v>1</x:v>
      </x:c>
      <x:c r="I886" t="s">
        <x:v>103</x:v>
      </x:c>
      <x:c r="K886" s="30"/>
      <x:c r="AL886" s="81">
        <x:f t="shared" si="95"/>
        <x:v>237</x:v>
      </x:c>
      <x:c r="AM886" s="81" t="str">
        <x:f t="shared" si="90"/>
        <x:v/>
      </x:c>
      <x:c r="AN886" s="81" t="str">
        <x:f t="shared" si="91"/>
        <x:v/>
      </x:c>
      <x:c r="AO886" s="81" t="str">
        <x:f t="shared" si="92"/>
        <x:v/>
      </x:c>
      <x:c r="AP886" s="81" t="str">
        <x:f t="shared" si="93"/>
        <x:v/>
      </x:c>
      <x:c r="AQ886" s="81" t="str">
        <x:f t="shared" si="94"/>
        <x:v/>
      </x:c>
    </x:row>
    <x:row r="887" spans="1:43">
      <x:c r="A887">
        <x:v>88100</x:v>
      </x:c>
      <x:c r="B887">
        <x:v>237</x:v>
      </x:c>
      <x:c r="C887">
        <x:v>10.4</x:v>
      </x:c>
      <x:c r="G887">
        <x:v>2</x:v>
      </x:c>
      <x:c r="I887" t="s">
        <x:v>100</x:v>
      </x:c>
      <x:c r="K887" s="30"/>
      <x:c r="AL887" s="81">
        <x:f t="shared" si="95"/>
        <x:v>237</x:v>
      </x:c>
      <x:c r="AM887" s="81" t="str">
        <x:f t="shared" si="90"/>
        <x:v/>
      </x:c>
      <x:c r="AN887" s="81" t="str">
        <x:f t="shared" si="91"/>
        <x:v/>
      </x:c>
      <x:c r="AO887" s="81" t="str">
        <x:f t="shared" si="92"/>
        <x:v/>
      </x:c>
      <x:c r="AP887" s="81" t="str">
        <x:f t="shared" si="93"/>
        <x:v/>
      </x:c>
      <x:c r="AQ887" s="81" t="str">
        <x:f t="shared" si="94"/>
        <x:v/>
      </x:c>
    </x:row>
    <x:row r="888" spans="1:43">
      <x:c r="A888">
        <x:v>88200</x:v>
      </x:c>
      <x:c r="B888">
        <x:v>237</x:v>
      </x:c>
      <x:c r="C888">
        <x:v>10.6</x:v>
      </x:c>
      <x:c r="G888">
        <x:v>1</x:v>
      </x:c>
      <x:c r="I888" t="s">
        <x:v>102</x:v>
      </x:c>
      <x:c r="K888" s="30"/>
      <x:c r="AL888" s="81">
        <x:f t="shared" si="95"/>
        <x:v>237</x:v>
      </x:c>
      <x:c r="AM888" s="81" t="str">
        <x:f t="shared" si="90"/>
        <x:v/>
      </x:c>
      <x:c r="AN888" s="81" t="str">
        <x:f t="shared" si="91"/>
        <x:v/>
      </x:c>
      <x:c r="AO888" s="81" t="str">
        <x:f t="shared" si="92"/>
        <x:v/>
      </x:c>
      <x:c r="AP888" s="81" t="str">
        <x:f t="shared" si="93"/>
        <x:v/>
      </x:c>
      <x:c r="AQ888" s="81" t="str">
        <x:f t="shared" si="94"/>
        <x:v/>
      </x:c>
    </x:row>
    <x:row r="889" spans="1:43">
      <x:c r="A889">
        <x:v>88300</x:v>
      </x:c>
      <x:c r="B889">
        <x:v>237</x:v>
      </x:c>
      <x:c r="C889">
        <x:v>10.8</x:v>
      </x:c>
      <x:c r="G889">
        <x:v>2</x:v>
      </x:c>
      <x:c r="I889" t="s">
        <x:v>104</x:v>
      </x:c>
      <x:c r="K889" s="30"/>
      <x:c r="AL889" s="81">
        <x:f t="shared" si="95"/>
        <x:v>237</x:v>
      </x:c>
      <x:c r="AM889" s="81" t="str">
        <x:f t="shared" si="90"/>
        <x:v/>
      </x:c>
      <x:c r="AN889" s="81" t="str">
        <x:f t="shared" si="91"/>
        <x:v/>
      </x:c>
      <x:c r="AO889" s="81" t="str">
        <x:f t="shared" si="92"/>
        <x:v/>
      </x:c>
      <x:c r="AP889" s="81" t="str">
        <x:f t="shared" si="93"/>
        <x:v/>
      </x:c>
      <x:c r="AQ889" s="81" t="str">
        <x:f t="shared" si="94"/>
        <x:v/>
      </x:c>
    </x:row>
    <x:row r="890" spans="1:43">
      <x:c r="A890">
        <x:v>88400</x:v>
      </x:c>
      <x:c r="B890">
        <x:v>237</x:v>
      </x:c>
      <x:c r="C890">
        <x:v>11</x:v>
      </x:c>
      <x:c r="G890">
        <x:v>1</x:v>
      </x:c>
      <x:c r="I890" t="s">
        <x:v>103</x:v>
      </x:c>
      <x:c r="K890" s="30"/>
      <x:c r="AL890" s="81">
        <x:f t="shared" si="95"/>
        <x:v>237</x:v>
      </x:c>
      <x:c r="AM890" s="81" t="str">
        <x:f t="shared" si="90"/>
        <x:v/>
      </x:c>
      <x:c r="AN890" s="81" t="str">
        <x:f t="shared" si="91"/>
        <x:v/>
      </x:c>
      <x:c r="AO890" s="81" t="str">
        <x:f t="shared" si="92"/>
        <x:v/>
      </x:c>
      <x:c r="AP890" s="81" t="str">
        <x:f t="shared" si="93"/>
        <x:v/>
      </x:c>
      <x:c r="AQ890" s="81" t="str">
        <x:f t="shared" si="94"/>
        <x:v/>
      </x:c>
    </x:row>
    <x:row r="891" spans="1:43">
      <x:c r="A891">
        <x:v>88500</x:v>
      </x:c>
      <x:c r="B891">
        <x:v>237</x:v>
      </x:c>
      <x:c r="C891">
        <x:v>11.2</x:v>
      </x:c>
      <x:c r="G891">
        <x:v>3</x:v>
      </x:c>
      <x:c r="I891" t="s">
        <x:v>100</x:v>
      </x:c>
      <x:c r="K891" s="30"/>
      <x:c r="AL891" s="81">
        <x:f t="shared" si="95"/>
        <x:v>237</x:v>
      </x:c>
      <x:c r="AM891" s="81" t="str">
        <x:f t="shared" si="90"/>
        <x:v/>
      </x:c>
      <x:c r="AN891" s="81" t="str">
        <x:f t="shared" si="91"/>
        <x:v/>
      </x:c>
      <x:c r="AO891" s="81" t="str">
        <x:f t="shared" si="92"/>
        <x:v/>
      </x:c>
      <x:c r="AP891" s="81" t="str">
        <x:f t="shared" si="93"/>
        <x:v/>
      </x:c>
      <x:c r="AQ891" s="81" t="str">
        <x:f t="shared" si="94"/>
        <x:v/>
      </x:c>
    </x:row>
    <x:row r="892" spans="1:43">
      <x:c r="A892">
        <x:v>88600</x:v>
      </x:c>
      <x:c r="B892">
        <x:v>237</x:v>
      </x:c>
      <x:c r="C892">
        <x:v>11.4</x:v>
      </x:c>
      <x:c r="G892">
        <x:v>3</x:v>
      </x:c>
      <x:c r="I892" t="s">
        <x:v>102</x:v>
      </x:c>
      <x:c r="K892" s="30"/>
      <x:c r="AL892" s="81">
        <x:f t="shared" si="95"/>
        <x:v>237</x:v>
      </x:c>
      <x:c r="AM892" s="81" t="str">
        <x:f t="shared" si="90"/>
        <x:v/>
      </x:c>
      <x:c r="AN892" s="81" t="str">
        <x:f t="shared" si="91"/>
        <x:v/>
      </x:c>
      <x:c r="AO892" s="81" t="str">
        <x:f t="shared" si="92"/>
        <x:v/>
      </x:c>
      <x:c r="AP892" s="81" t="str">
        <x:f t="shared" si="93"/>
        <x:v/>
      </x:c>
      <x:c r="AQ892" s="81" t="str">
        <x:f t="shared" si="94"/>
        <x:v/>
      </x:c>
    </x:row>
    <x:row r="893" spans="1:43">
      <x:c r="A893">
        <x:v>88700</x:v>
      </x:c>
      <x:c r="B893">
        <x:v>237</x:v>
      </x:c>
      <x:c r="C893">
        <x:v>11.6</x:v>
      </x:c>
      <x:c r="G893">
        <x:v>1</x:v>
      </x:c>
      <x:c r="I893" t="s">
        <x:v>104</x:v>
      </x:c>
      <x:c r="K893" s="30"/>
      <x:c r="S893" t="s">
        <x:v>192</x:v>
      </x:c>
      <x:c r="AL893" s="81">
        <x:f t="shared" si="95"/>
        <x:v>237</x:v>
      </x:c>
      <x:c r="AM893" s="81" t="str">
        <x:f t="shared" si="90"/>
        <x:v/>
      </x:c>
      <x:c r="AN893" s="81" t="str">
        <x:f t="shared" si="91"/>
        <x:v/>
      </x:c>
      <x:c r="AO893" s="81" t="str">
        <x:f t="shared" si="92"/>
        <x:v/>
      </x:c>
      <x:c r="AP893" s="81" t="str">
        <x:f t="shared" si="93"/>
        <x:v/>
      </x:c>
      <x:c r="AQ893" s="81" t="str">
        <x:f t="shared" si="94"/>
        <x:v/>
      </x:c>
    </x:row>
    <x:row r="894" spans="1:43">
      <x:c r="A894">
        <x:v>88800</x:v>
      </x:c>
      <x:c r="B894">
        <x:v>237</x:v>
      </x:c>
      <x:c r="C894">
        <x:v>14.4</x:v>
      </x:c>
      <x:c r="D894">
        <x:v>1</x:v>
      </x:c>
      <x:c r="H894">
        <x:v>0</x:v>
      </x:c>
      <x:c r="K894" s="30"/>
      <x:c r="M894">
        <x:v>437</x:v>
      </x:c>
      <x:c r="N894">
        <x:v>2</x:v>
      </x:c>
      <x:c r="AL894" s="81" t="str">
        <x:f t="shared" si="95"/>
        <x:v>237B</x:v>
      </x:c>
      <x:c r="AM894" s="81" t="str">
        <x:f t="shared" si="90"/>
        <x:v/>
      </x:c>
      <x:c r="AN894" s="81" t="str">
        <x:f t="shared" si="91"/>
        <x:v/>
      </x:c>
      <x:c r="AO894" s="81" t="str">
        <x:f t="shared" si="92"/>
        <x:v/>
      </x:c>
      <x:c r="AP894" s="81" t="str">
        <x:f t="shared" si="93"/>
        <x:v/>
      </x:c>
      <x:c r="AQ894" s="81" t="str">
        <x:f t="shared" si="94"/>
        <x:v/>
      </x:c>
    </x:row>
    <x:row r="895" spans="1:43">
      <x:c r="A895">
        <x:v>88900</x:v>
      </x:c>
      <x:c r="B895" s="3">
        <x:v>238</x:v>
      </x:c>
      <x:c r="C895" s="3">
        <x:v>5.6</x:v>
      </x:c>
      <x:c r="D895" s="3"/>
      <x:c r="E895" s="3"/>
      <x:c r="F895" s="3"/>
      <x:c r="G895" s="3">
        <x:v>3</x:v>
      </x:c>
      <x:c r="H895" s="3"/>
      <x:c r="I895" s="3" t="s">
        <x:v>100</x:v>
      </x:c>
      <x:c r="J895" s="3"/>
      <x:c r="K895" s="30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  <x:c r="AC895" s="3"/>
      <x:c r="AD895" s="3"/>
      <x:c r="AE895" s="3"/>
      <x:c r="AF895" s="3"/>
      <x:c r="AG895" s="3"/>
      <x:c r="AH895" s="3"/>
      <x:c r="AI895" s="3"/>
      <x:c r="AJ895" s="3"/>
      <x:c r="AK895" s="3"/>
      <x:c r="AL895" s="105" t="s">
        <x:v>256</x:v>
      </x:c>
      <x:c r="AM895" s="81" t="str">
        <x:f t="shared" si="90"/>
        <x:v/>
      </x:c>
      <x:c r="AN895" s="81" t="str">
        <x:f t="shared" si="91"/>
        <x:v/>
      </x:c>
      <x:c r="AO895" s="81" t="str">
        <x:f t="shared" si="92"/>
        <x:v/>
      </x:c>
      <x:c r="AP895" s="81" t="str">
        <x:f t="shared" si="93"/>
        <x:v/>
      </x:c>
      <x:c r="AQ895" s="81" t="str">
        <x:f t="shared" si="94"/>
        <x:v/>
      </x:c>
    </x:row>
    <x:row r="896" spans="1:43">
      <x:c r="A896">
        <x:v>89000</x:v>
      </x:c>
      <x:c r="B896" s="3">
        <x:v>238</x:v>
      </x:c>
      <x:c r="C896" s="3">
        <x:v>6</x:v>
      </x:c>
      <x:c r="D896" s="3"/>
      <x:c r="E896" s="3"/>
      <x:c r="F896" s="3"/>
      <x:c r="G896" s="3">
        <x:v>1</x:v>
      </x:c>
      <x:c r="H896" s="3"/>
      <x:c r="I896" s="3" t="s">
        <x:v>102</x:v>
      </x:c>
      <x:c r="J896" s="3"/>
      <x:c r="K896" s="30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  <x:c r="AC896" s="3"/>
      <x:c r="AD896" s="3"/>
      <x:c r="AE896" s="3"/>
      <x:c r="AF896" s="3"/>
      <x:c r="AG896" s="3"/>
      <x:c r="AH896" s="3"/>
      <x:c r="AI896" s="3"/>
      <x:c r="AJ896" s="3"/>
      <x:c r="AK896" s="3"/>
      <x:c r="AL896" s="105">
        <x:v>238</x:v>
      </x:c>
      <x:c r="AM896" s="81" t="str">
        <x:f t="shared" si="90"/>
        <x:v/>
      </x:c>
      <x:c r="AN896" s="81" t="str">
        <x:f t="shared" si="91"/>
        <x:v/>
      </x:c>
      <x:c r="AO896" s="81" t="str">
        <x:f t="shared" si="92"/>
        <x:v/>
      </x:c>
      <x:c r="AP896" s="81" t="str">
        <x:f t="shared" si="93"/>
        <x:v/>
      </x:c>
      <x:c r="AQ896" s="81" t="str">
        <x:f t="shared" si="94"/>
        <x:v/>
      </x:c>
    </x:row>
    <x:row r="897" spans="1:43">
      <x:c r="A897">
        <x:v>89100</x:v>
      </x:c>
      <x:c r="B897" s="3">
        <x:v>238</x:v>
      </x:c>
      <x:c r="C897" s="3">
        <x:v>6.27</x:v>
      </x:c>
      <x:c r="D897" s="3"/>
      <x:c r="E897" s="3"/>
      <x:c r="F897" s="3"/>
      <x:c r="G897" s="3">
        <x:v>2</x:v>
      </x:c>
      <x:c r="H897" s="3"/>
      <x:c r="I897" s="3" t="s">
        <x:v>103</x:v>
      </x:c>
      <x:c r="J897" s="3"/>
      <x:c r="K897" s="30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  <x:c r="AC897" s="3"/>
      <x:c r="AD897" s="3"/>
      <x:c r="AE897" s="3"/>
      <x:c r="AF897" s="3"/>
      <x:c r="AG897" s="3"/>
      <x:c r="AH897" s="3"/>
      <x:c r="AI897" s="3"/>
      <x:c r="AJ897" s="3"/>
      <x:c r="AK897" s="3"/>
      <x:c r="AL897" s="105">
        <x:v>238</x:v>
      </x:c>
      <x:c r="AM897" s="81" t="str">
        <x:f t="shared" si="90"/>
        <x:v/>
      </x:c>
      <x:c r="AN897" s="81" t="str">
        <x:f t="shared" si="91"/>
        <x:v/>
      </x:c>
      <x:c r="AO897" s="81" t="str">
        <x:f t="shared" si="92"/>
        <x:v/>
      </x:c>
      <x:c r="AP897" s="81" t="str">
        <x:f t="shared" si="93"/>
        <x:v/>
      </x:c>
      <x:c r="AQ897" s="81" t="str">
        <x:f t="shared" si="94"/>
        <x:v/>
      </x:c>
    </x:row>
    <x:row r="898" spans="1:43">
      <x:c r="A898">
        <x:v>89200</x:v>
      </x:c>
      <x:c r="B898" s="3">
        <x:v>238</x:v>
      </x:c>
      <x:c r="C898" s="3">
        <x:v>6.54</x:v>
      </x:c>
      <x:c r="D898" s="3"/>
      <x:c r="E898" s="3"/>
      <x:c r="F898" s="3"/>
      <x:c r="G898" s="3">
        <x:v>1</x:v>
      </x:c>
      <x:c r="H898" s="3"/>
      <x:c r="I898" s="3" t="s">
        <x:v>104</x:v>
      </x:c>
      <x:c r="J898" s="3"/>
      <x:c r="K898" s="30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  <x:c r="AC898" s="3"/>
      <x:c r="AD898" s="3"/>
      <x:c r="AE898" s="3"/>
      <x:c r="AF898" s="3"/>
      <x:c r="AG898" s="3"/>
      <x:c r="AH898" s="3"/>
      <x:c r="AI898" s="3"/>
      <x:c r="AJ898" s="3"/>
      <x:c r="AK898" s="3"/>
      <x:c r="AL898" s="105">
        <x:v>238</x:v>
      </x:c>
      <x:c r="AM898" s="81" t="str">
        <x:f t="shared" si="90"/>
        <x:v/>
      </x:c>
      <x:c r="AN898" s="81" t="str">
        <x:f t="shared" si="91"/>
        <x:v/>
      </x:c>
      <x:c r="AO898" s="81" t="str">
        <x:f t="shared" si="92"/>
        <x:v/>
      </x:c>
      <x:c r="AP898" s="81" t="str">
        <x:f t="shared" si="93"/>
        <x:v/>
      </x:c>
      <x:c r="AQ898" s="81" t="str">
        <x:f t="shared" si="94"/>
        <x:v/>
      </x:c>
    </x:row>
    <x:row r="899" spans="1:43">
      <x:c r="A899">
        <x:v>89300</x:v>
      </x:c>
      <x:c r="B899" s="3">
        <x:v>238</x:v>
      </x:c>
      <x:c r="C899" s="3">
        <x:v>6.81</x:v>
      </x:c>
      <x:c r="D899" s="3"/>
      <x:c r="E899" s="3"/>
      <x:c r="F899" s="3"/>
      <x:c r="G899" s="3">
        <x:v>2</x:v>
      </x:c>
      <x:c r="H899" s="3"/>
      <x:c r="I899" s="3" t="s">
        <x:v>100</x:v>
      </x:c>
      <x:c r="J899" s="3"/>
      <x:c r="K899" s="30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  <x:c r="AC899" s="3"/>
      <x:c r="AD899" s="3"/>
      <x:c r="AE899" s="3"/>
      <x:c r="AF899" s="3"/>
      <x:c r="AG899" s="3"/>
      <x:c r="AH899" s="3"/>
      <x:c r="AI899" s="3"/>
      <x:c r="AJ899" s="3"/>
      <x:c r="AK899" s="3"/>
      <x:c r="AL899" s="105">
        <x:v>238</x:v>
      </x:c>
      <x:c r="AM899" s="81" t="str">
        <x:f t="shared" si="90"/>
        <x:v/>
      </x:c>
      <x:c r="AN899" s="81" t="str">
        <x:f t="shared" si="91"/>
        <x:v/>
      </x:c>
      <x:c r="AO899" s="81" t="str">
        <x:f t="shared" si="92"/>
        <x:v/>
      </x:c>
      <x:c r="AP899" s="81" t="str">
        <x:f t="shared" si="93"/>
        <x:v/>
      </x:c>
      <x:c r="AQ899" s="81" t="str">
        <x:f t="shared" si="94"/>
        <x:v/>
      </x:c>
    </x:row>
    <x:row r="900" spans="1:43">
      <x:c r="A900">
        <x:v>89400</x:v>
      </x:c>
      <x:c r="B900" s="3">
        <x:v>238</x:v>
      </x:c>
      <x:c r="C900" s="3">
        <x:v>7.08</x:v>
      </x:c>
      <x:c r="D900" s="3"/>
      <x:c r="E900" s="3"/>
      <x:c r="F900" s="3"/>
      <x:c r="G900" s="3">
        <x:v>1</x:v>
      </x:c>
      <x:c r="H900" s="3"/>
      <x:c r="I900" s="3" t="s">
        <x:v>102</x:v>
      </x:c>
      <x:c r="J900" s="3"/>
      <x:c r="K900" s="30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  <x:c r="AC900" s="3"/>
      <x:c r="AD900" s="3"/>
      <x:c r="AE900" s="3"/>
      <x:c r="AF900" s="3"/>
      <x:c r="AG900" s="3"/>
      <x:c r="AH900" s="3"/>
      <x:c r="AI900" s="3"/>
      <x:c r="AJ900" s="3"/>
      <x:c r="AK900" s="3"/>
      <x:c r="AL900" s="105">
        <x:v>238</x:v>
      </x:c>
      <x:c r="AM900" s="81" t="str">
        <x:f t="shared" si="90"/>
        <x:v/>
      </x:c>
      <x:c r="AN900" s="81" t="str">
        <x:f t="shared" si="91"/>
        <x:v/>
      </x:c>
      <x:c r="AO900" s="81" t="str">
        <x:f t="shared" si="92"/>
        <x:v/>
      </x:c>
      <x:c r="AP900" s="81" t="str">
        <x:f t="shared" si="93"/>
        <x:v/>
      </x:c>
      <x:c r="AQ900" s="81" t="str">
        <x:f t="shared" si="94"/>
        <x:v/>
      </x:c>
    </x:row>
    <x:row r="901" spans="1:43">
      <x:c r="A901">
        <x:v>89500</x:v>
      </x:c>
      <x:c r="B901" s="3">
        <x:v>238</x:v>
      </x:c>
      <x:c r="C901" s="3">
        <x:v>7.35</x:v>
      </x:c>
      <x:c r="D901" s="3"/>
      <x:c r="E901" s="3"/>
      <x:c r="F901" s="3"/>
      <x:c r="G901" s="3">
        <x:v>1</x:v>
      </x:c>
      <x:c r="H901" s="3"/>
      <x:c r="I901" s="3" t="s">
        <x:v>103</x:v>
      </x:c>
      <x:c r="J901" s="3"/>
      <x:c r="K901" s="30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  <x:c r="AC901" s="3"/>
      <x:c r="AD901" s="3"/>
      <x:c r="AE901" s="3"/>
      <x:c r="AF901" s="3"/>
      <x:c r="AG901" s="3"/>
      <x:c r="AH901" s="3"/>
      <x:c r="AI901" s="3"/>
      <x:c r="AJ901" s="3"/>
      <x:c r="AK901" s="3"/>
      <x:c r="AL901" s="105">
        <x:v>238</x:v>
      </x:c>
      <x:c r="AM901" s="81" t="str">
        <x:f t="shared" si="90"/>
        <x:v/>
      </x:c>
      <x:c r="AN901" s="81" t="str">
        <x:f t="shared" si="91"/>
        <x:v/>
      </x:c>
      <x:c r="AO901" s="81" t="str">
        <x:f t="shared" si="92"/>
        <x:v/>
      </x:c>
      <x:c r="AP901" s="81" t="str">
        <x:f t="shared" si="93"/>
        <x:v/>
      </x:c>
      <x:c r="AQ901" s="81" t="str">
        <x:f t="shared" si="94"/>
        <x:v/>
      </x:c>
    </x:row>
    <x:row r="902" spans="1:43">
      <x:c r="A902">
        <x:v>89600</x:v>
      </x:c>
      <x:c r="B902" s="3">
        <x:v>238</x:v>
      </x:c>
      <x:c r="C902" s="3">
        <x:v>7.55</x:v>
      </x:c>
      <x:c r="D902" s="3"/>
      <x:c r="E902" s="3"/>
      <x:c r="F902" s="3"/>
      <x:c r="G902" s="3">
        <x:v>2</x:v>
      </x:c>
      <x:c r="H902" s="3"/>
      <x:c r="I902" s="3" t="s">
        <x:v>104</x:v>
      </x:c>
      <x:c r="J902" s="3"/>
      <x:c r="K902" s="30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  <x:c r="AC902" s="3"/>
      <x:c r="AD902" s="3"/>
      <x:c r="AE902" s="3"/>
      <x:c r="AF902" s="3"/>
      <x:c r="AG902" s="3"/>
      <x:c r="AH902" s="3"/>
      <x:c r="AI902" s="3"/>
      <x:c r="AJ902" s="3"/>
      <x:c r="AK902" s="3"/>
      <x:c r="AL902" s="105">
        <x:v>238</x:v>
      </x:c>
      <x:c r="AM902" s="81" t="str">
        <x:f t="shared" si="90"/>
        <x:v/>
      </x:c>
      <x:c r="AN902" s="81" t="str">
        <x:f t="shared" si="91"/>
        <x:v/>
      </x:c>
      <x:c r="AO902" s="81" t="str">
        <x:f t="shared" si="92"/>
        <x:v/>
      </x:c>
      <x:c r="AP902" s="81" t="str">
        <x:f t="shared" si="93"/>
        <x:v/>
      </x:c>
      <x:c r="AQ902" s="81" t="str">
        <x:f t="shared" si="94"/>
        <x:v/>
      </x:c>
    </x:row>
    <x:row r="903" spans="1:43">
      <x:c r="A903">
        <x:v>89700</x:v>
      </x:c>
      <x:c r="B903" s="3">
        <x:v>238</x:v>
      </x:c>
      <x:c r="C903" s="3">
        <x:v>7.75</x:v>
      </x:c>
      <x:c r="D903" s="3"/>
      <x:c r="E903" s="3"/>
      <x:c r="F903" s="3"/>
      <x:c r="G903" s="3">
        <x:v>1</x:v>
      </x:c>
      <x:c r="H903" s="3"/>
      <x:c r="I903" s="3" t="s">
        <x:v>100</x:v>
      </x:c>
      <x:c r="J903" s="3"/>
      <x:c r="K903" s="30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  <x:c r="AC903" s="3"/>
      <x:c r="AD903" s="3"/>
      <x:c r="AE903" s="3"/>
      <x:c r="AF903" s="3"/>
      <x:c r="AG903" s="3"/>
      <x:c r="AH903" s="3"/>
      <x:c r="AI903" s="3"/>
      <x:c r="AJ903" s="3"/>
      <x:c r="AK903" s="3"/>
      <x:c r="AL903" s="105">
        <x:v>238</x:v>
      </x:c>
      <x:c r="AM903" s="81" t="str">
        <x:f t="shared" si="90"/>
        <x:v/>
      </x:c>
      <x:c r="AN903" s="81" t="str">
        <x:f t="shared" si="91"/>
        <x:v/>
      </x:c>
      <x:c r="AO903" s="81" t="str">
        <x:f t="shared" si="92"/>
        <x:v/>
      </x:c>
      <x:c r="AP903" s="81" t="str">
        <x:f t="shared" si="93"/>
        <x:v/>
      </x:c>
      <x:c r="AQ903" s="81" t="str">
        <x:f t="shared" si="94"/>
        <x:v/>
      </x:c>
    </x:row>
    <x:row r="904" spans="1:43">
      <x:c r="A904">
        <x:v>89800</x:v>
      </x:c>
      <x:c r="B904" s="3">
        <x:v>238</x:v>
      </x:c>
      <x:c r="C904" s="3">
        <x:v>7.95</x:v>
      </x:c>
      <x:c r="D904" s="3"/>
      <x:c r="E904" s="3"/>
      <x:c r="F904" s="3"/>
      <x:c r="G904" s="3">
        <x:v>3</x:v>
      </x:c>
      <x:c r="H904" s="3"/>
      <x:c r="I904" s="3" t="s">
        <x:v>102</x:v>
      </x:c>
      <x:c r="J904" s="3"/>
      <x:c r="K904" s="30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  <x:c r="AC904" s="3"/>
      <x:c r="AD904" s="3"/>
      <x:c r="AE904" s="3"/>
      <x:c r="AF904" s="3"/>
      <x:c r="AG904" s="3"/>
      <x:c r="AH904" s="3"/>
      <x:c r="AI904" s="3"/>
      <x:c r="AJ904" s="3"/>
      <x:c r="AK904" s="3"/>
      <x:c r="AL904" s="105">
        <x:v>238</x:v>
      </x:c>
      <x:c r="AM904" s="81" t="str">
        <x:f t="shared" si="90"/>
        <x:v/>
      </x:c>
      <x:c r="AN904" s="81" t="str">
        <x:f t="shared" si="91"/>
        <x:v/>
      </x:c>
      <x:c r="AO904" s="81" t="str">
        <x:f t="shared" si="92"/>
        <x:v/>
      </x:c>
      <x:c r="AP904" s="81" t="str">
        <x:f t="shared" si="93"/>
        <x:v/>
      </x:c>
      <x:c r="AQ904" s="81" t="str">
        <x:f t="shared" si="94"/>
        <x:v/>
      </x:c>
    </x:row>
    <x:row r="905" spans="1:43">
      <x:c r="A905">
        <x:v>89900</x:v>
      </x:c>
      <x:c r="B905" s="3">
        <x:v>238</x:v>
      </x:c>
      <x:c r="C905" s="3">
        <x:v>8.15</x:v>
      </x:c>
      <x:c r="D905" s="3"/>
      <x:c r="E905" s="3"/>
      <x:c r="F905" s="3"/>
      <x:c r="G905" s="3">
        <x:v>1</x:v>
      </x:c>
      <x:c r="H905" s="3"/>
      <x:c r="I905" s="3" t="s">
        <x:v>103</x:v>
      </x:c>
      <x:c r="J905" s="3"/>
      <x:c r="K905" s="30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  <x:c r="AC905" s="3"/>
      <x:c r="AD905" s="3"/>
      <x:c r="AE905" s="3"/>
      <x:c r="AF905" s="3"/>
      <x:c r="AG905" s="3"/>
      <x:c r="AH905" s="3"/>
      <x:c r="AI905" s="3"/>
      <x:c r="AJ905" s="3"/>
      <x:c r="AK905" s="3"/>
      <x:c r="AL905" s="105">
        <x:v>238</x:v>
      </x:c>
      <x:c r="AM905" s="81" t="str">
        <x:f t="shared" si="90"/>
        <x:v/>
      </x:c>
      <x:c r="AN905" s="81" t="str">
        <x:f t="shared" si="91"/>
        <x:v/>
      </x:c>
      <x:c r="AO905" s="81" t="str">
        <x:f t="shared" si="92"/>
        <x:v/>
      </x:c>
      <x:c r="AP905" s="81" t="str">
        <x:f t="shared" si="93"/>
        <x:v/>
      </x:c>
      <x:c r="AQ905" s="81" t="str">
        <x:f t="shared" si="94"/>
        <x:v/>
      </x:c>
    </x:row>
    <x:row r="906" spans="1:43">
      <x:c r="A906">
        <x:v>90000</x:v>
      </x:c>
      <x:c r="B906" s="3">
        <x:v>238</x:v>
      </x:c>
      <x:c r="C906" s="3">
        <x:v>8.33</x:v>
      </x:c>
      <x:c r="D906" s="3"/>
      <x:c r="E906" s="3"/>
      <x:c r="F906" s="3"/>
      <x:c r="G906" s="3">
        <x:v>2</x:v>
      </x:c>
      <x:c r="H906" s="3"/>
      <x:c r="I906" s="3" t="s">
        <x:v>104</x:v>
      </x:c>
      <x:c r="J906" s="3"/>
      <x:c r="K906" s="30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  <x:c r="AC906" s="3"/>
      <x:c r="AD906" s="3"/>
      <x:c r="AE906" s="3"/>
      <x:c r="AF906" s="3"/>
      <x:c r="AG906" s="3"/>
      <x:c r="AH906" s="3"/>
      <x:c r="AI906" s="3"/>
      <x:c r="AJ906" s="3"/>
      <x:c r="AK906" s="3"/>
      <x:c r="AL906" s="105">
        <x:v>238</x:v>
      </x:c>
      <x:c r="AM906" s="81" t="str">
        <x:f t="shared" si="90"/>
        <x:v/>
      </x:c>
      <x:c r="AN906" s="81" t="str">
        <x:f t="shared" si="91"/>
        <x:v/>
      </x:c>
      <x:c r="AO906" s="81" t="str">
        <x:f t="shared" si="92"/>
        <x:v/>
      </x:c>
      <x:c r="AP906" s="81" t="str">
        <x:f t="shared" si="93"/>
        <x:v/>
      </x:c>
      <x:c r="AQ906" s="81" t="str">
        <x:f t="shared" si="94"/>
        <x:v/>
      </x:c>
    </x:row>
    <x:row r="907" spans="1:43">
      <x:c r="A907">
        <x:v>90100</x:v>
      </x:c>
      <x:c r="B907" s="3">
        <x:v>238</x:v>
      </x:c>
      <x:c r="C907" s="3">
        <x:v>8.51</x:v>
      </x:c>
      <x:c r="D907" s="3"/>
      <x:c r="E907" s="3"/>
      <x:c r="F907" s="3"/>
      <x:c r="G907" s="3">
        <x:v>1</x:v>
      </x:c>
      <x:c r="H907" s="3"/>
      <x:c r="I907" s="3" t="s">
        <x:v>100</x:v>
      </x:c>
      <x:c r="J907" s="3"/>
      <x:c r="K907" s="30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  <x:c r="AC907" s="3"/>
      <x:c r="AD907" s="3"/>
      <x:c r="AE907" s="3"/>
      <x:c r="AF907" s="3"/>
      <x:c r="AG907" s="3"/>
      <x:c r="AH907" s="3"/>
      <x:c r="AI907" s="3"/>
      <x:c r="AJ907" s="3"/>
      <x:c r="AK907" s="3"/>
      <x:c r="AL907" s="105">
        <x:v>238</x:v>
      </x:c>
      <x:c r="AM907" s="81" t="str">
        <x:f t="shared" ref="AM907:AM970" si="96">IF($F$7=2,$B$7,"")</x:f>
        <x:v/>
      </x:c>
      <x:c r="AN907" s="81" t="str">
        <x:f t="shared" ref="AN907:AN970" si="97">IF($F$7=3,$B$7,"")</x:f>
        <x:v/>
      </x:c>
      <x:c r="AO907" s="81" t="str">
        <x:f t="shared" ref="AO907:AO970" si="98">IF($F$7=4,$B$7,"")</x:f>
        <x:v/>
      </x:c>
      <x:c r="AP907" s="81" t="str">
        <x:f t="shared" ref="AP907:AP970" si="99">IF($F$7=5,$B$7,"")</x:f>
        <x:v/>
      </x:c>
      <x:c r="AQ907" s="81" t="str">
        <x:f t="shared" ref="AQ907:AQ970" si="100">IF($F$7=6,$B$7,"")</x:f>
        <x:v/>
      </x:c>
    </x:row>
    <x:row r="908" spans="1:43">
      <x:c r="A908">
        <x:v>90200</x:v>
      </x:c>
      <x:c r="B908" s="3">
        <x:v>238</x:v>
      </x:c>
      <x:c r="C908" s="3">
        <x:v>8.9</x:v>
      </x:c>
      <x:c r="D908" s="3">
        <x:v>1</x:v>
      </x:c>
      <x:c r="E908" s="3"/>
      <x:c r="F908" s="3"/>
      <x:c r="G908" s="3"/>
      <x:c r="H908" s="3">
        <x:v>0</x:v>
      </x:c>
      <x:c r="I908" s="3"/>
      <x:c r="J908" s="3"/>
      <x:c r="K908" s="30"/>
      <x:c r="L908" s="3"/>
      <x:c r="M908" s="3">
        <x:v>437</x:v>
      </x:c>
      <x:c r="N908" s="3">
        <x:v>2</x:v>
      </x:c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  <x:c r="AC908" s="3"/>
      <x:c r="AD908" s="3"/>
      <x:c r="AE908" s="3"/>
      <x:c r="AF908" s="3"/>
      <x:c r="AG908" s="3"/>
      <x:c r="AH908" s="3"/>
      <x:c r="AI908" s="3"/>
      <x:c r="AJ908" s="3"/>
      <x:c r="AK908" s="3" t="s">
        <x:v>257</x:v>
      </x:c>
      <x:c r="AL908" s="105" t="s">
        <x:v>256</x:v>
      </x:c>
      <x:c r="AM908" s="81" t="str">
        <x:f t="shared" si="96"/>
        <x:v/>
      </x:c>
      <x:c r="AN908" s="81" t="str">
        <x:f t="shared" si="97"/>
        <x:v/>
      </x:c>
      <x:c r="AO908" s="81" t="str">
        <x:f t="shared" si="98"/>
        <x:v/>
      </x:c>
      <x:c r="AP908" s="81" t="str">
        <x:f t="shared" si="99"/>
        <x:v/>
      </x:c>
      <x:c r="AQ908" s="81" t="str">
        <x:f t="shared" si="100"/>
        <x:v/>
      </x:c>
    </x:row>
    <x:row r="909" spans="1:43">
      <x:c r="A909">
        <x:v>90300</x:v>
      </x:c>
      <x:c r="B909" s="3">
        <x:v>238</x:v>
      </x:c>
      <x:c r="C909" s="3">
        <x:v>9</x:v>
      </x:c>
      <x:c r="D909" s="3">
        <x:v>1</x:v>
      </x:c>
      <x:c r="E909" s="3"/>
      <x:c r="F909" s="3"/>
      <x:c r="G909" s="3"/>
      <x:c r="H909" s="3">
        <x:v>0</x:v>
      </x:c>
      <x:c r="I909" s="3"/>
      <x:c r="J909" s="3"/>
      <x:c r="K909" s="30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  <x:c r="AC909" s="3"/>
      <x:c r="AD909" s="3"/>
      <x:c r="AE909" s="3"/>
      <x:c r="AF909" s="3"/>
      <x:c r="AG909" s="3"/>
      <x:c r="AH909" s="3"/>
      <x:c r="AI909" s="3"/>
      <x:c r="AJ909" s="3"/>
      <x:c r="AK909" s="3" t="s">
        <x:v>257</x:v>
      </x:c>
      <x:c r="AL909" s="105" t="s">
        <x:v>256</x:v>
      </x:c>
      <x:c r="AM909" s="81" t="str">
        <x:f t="shared" si="96"/>
        <x:v/>
      </x:c>
      <x:c r="AN909" s="81" t="str">
        <x:f t="shared" si="97"/>
        <x:v/>
      </x:c>
      <x:c r="AO909" s="81" t="str">
        <x:f t="shared" si="98"/>
        <x:v/>
      </x:c>
      <x:c r="AP909" s="81" t="str">
        <x:f t="shared" si="99"/>
        <x:v/>
      </x:c>
      <x:c r="AQ909" s="81" t="str">
        <x:f t="shared" si="100"/>
        <x:v/>
      </x:c>
    </x:row>
    <x:row r="910" spans="1:43">
      <x:c r="A910">
        <x:v>90400</x:v>
      </x:c>
      <x:c r="B910">
        <x:v>239</x:v>
      </x:c>
      <x:c r="C910">
        <x:v>0.7</x:v>
      </x:c>
      <x:c r="G910">
        <x:v>1</x:v>
      </x:c>
      <x:c r="I910" t="s">
        <x:v>104</x:v>
      </x:c>
      <x:c r="K910" s="30"/>
      <x:c r="M910">
        <x:v>377</x:v>
      </x:c>
      <x:c r="O910" t="s">
        <x:v>116</x:v>
      </x:c>
      <x:c r="AG910" s="80">
        <x:v>1</x:v>
      </x:c>
      <x:c r="AL910" s="81">
        <x:f t="shared" ref="AL910:AL971" si="101">IF(ISBLANK(D910),B910,B910&amp;"B")</x:f>
        <x:v>239</x:v>
      </x:c>
      <x:c r="AM910" s="81" t="str">
        <x:f t="shared" si="96"/>
        <x:v/>
      </x:c>
      <x:c r="AN910" s="81" t="str">
        <x:f t="shared" si="97"/>
        <x:v/>
      </x:c>
      <x:c r="AO910" s="81" t="str">
        <x:f t="shared" si="98"/>
        <x:v/>
      </x:c>
      <x:c r="AP910" s="81" t="str">
        <x:f t="shared" si="99"/>
        <x:v/>
      </x:c>
      <x:c r="AQ910" s="81" t="str">
        <x:f t="shared" si="100"/>
        <x:v/>
      </x:c>
    </x:row>
    <x:row r="911" spans="1:43">
      <x:c r="A911">
        <x:v>90500</x:v>
      </x:c>
      <x:c r="B911">
        <x:v>239</x:v>
      </x:c>
      <x:c r="C911">
        <x:v>0.9</x:v>
      </x:c>
      <x:c r="G911">
        <x:v>1</x:v>
      </x:c>
      <x:c r="I911" t="s">
        <x:v>100</x:v>
      </x:c>
      <x:c r="K911" s="30"/>
      <x:c r="M911">
        <x:v>377</x:v>
      </x:c>
      <x:c r="O911" t="s">
        <x:v>116</x:v>
      </x:c>
      <x:c r="AG911" s="80">
        <x:v>1</x:v>
      </x:c>
      <x:c r="AL911" s="81">
        <x:f t="shared" si="101"/>
        <x:v>239</x:v>
      </x:c>
      <x:c r="AM911" s="81" t="str">
        <x:f t="shared" si="96"/>
        <x:v/>
      </x:c>
      <x:c r="AN911" s="81" t="str">
        <x:f t="shared" si="97"/>
        <x:v/>
      </x:c>
      <x:c r="AO911" s="81" t="str">
        <x:f t="shared" si="98"/>
        <x:v/>
      </x:c>
      <x:c r="AP911" s="81" t="str">
        <x:f t="shared" si="99"/>
        <x:v/>
      </x:c>
      <x:c r="AQ911" s="81" t="str">
        <x:f t="shared" si="100"/>
        <x:v/>
      </x:c>
    </x:row>
    <x:row r="912" spans="1:43">
      <x:c r="A912">
        <x:v>90600</x:v>
      </x:c>
      <x:c r="B912">
        <x:v>239</x:v>
      </x:c>
      <x:c r="C912">
        <x:v>1.1</x:v>
      </x:c>
      <x:c r="G912">
        <x:v>1</x:v>
      </x:c>
      <x:c r="I912" t="s">
        <x:v>102</x:v>
      </x:c>
      <x:c r="K912" s="30"/>
      <x:c r="M912">
        <x:v>377</x:v>
      </x:c>
      <x:c r="O912" t="s">
        <x:v>116</x:v>
      </x:c>
      <x:c r="AG912" s="80">
        <x:v>1</x:v>
      </x:c>
      <x:c r="AL912" s="81">
        <x:f t="shared" si="101"/>
        <x:v>239</x:v>
      </x:c>
      <x:c r="AM912" s="81" t="str">
        <x:f t="shared" si="96"/>
        <x:v/>
      </x:c>
      <x:c r="AN912" s="81" t="str">
        <x:f t="shared" si="97"/>
        <x:v/>
      </x:c>
      <x:c r="AO912" s="81" t="str">
        <x:f t="shared" si="98"/>
        <x:v/>
      </x:c>
      <x:c r="AP912" s="81" t="str">
        <x:f t="shared" si="99"/>
        <x:v/>
      </x:c>
      <x:c r="AQ912" s="81" t="str">
        <x:f t="shared" si="100"/>
        <x:v/>
      </x:c>
    </x:row>
    <x:row r="913" spans="1:43">
      <x:c r="A913">
        <x:v>90700</x:v>
      </x:c>
      <x:c r="B913">
        <x:v>239</x:v>
      </x:c>
      <x:c r="C913">
        <x:v>1.3</x:v>
      </x:c>
      <x:c r="G913">
        <x:v>2</x:v>
      </x:c>
      <x:c r="I913" t="s">
        <x:v>103</x:v>
      </x:c>
      <x:c r="K913" s="30"/>
      <x:c r="M913">
        <x:v>377</x:v>
      </x:c>
      <x:c r="O913" t="s">
        <x:v>116</x:v>
      </x:c>
      <x:c r="AG913" s="80">
        <x:v>1</x:v>
      </x:c>
      <x:c r="AL913" s="81">
        <x:f t="shared" si="101"/>
        <x:v>239</x:v>
      </x:c>
      <x:c r="AM913" s="81" t="str">
        <x:f t="shared" si="96"/>
        <x:v/>
      </x:c>
      <x:c r="AN913" s="81" t="str">
        <x:f t="shared" si="97"/>
        <x:v/>
      </x:c>
      <x:c r="AO913" s="81" t="str">
        <x:f t="shared" si="98"/>
        <x:v/>
      </x:c>
      <x:c r="AP913" s="81" t="str">
        <x:f t="shared" si="99"/>
        <x:v/>
      </x:c>
      <x:c r="AQ913" s="81" t="str">
        <x:f t="shared" si="100"/>
        <x:v/>
      </x:c>
    </x:row>
    <x:row r="914" spans="1:43">
      <x:c r="A914">
        <x:v>90800</x:v>
      </x:c>
      <x:c r="B914">
        <x:v>240</x:v>
      </x:c>
      <x:c r="C914">
        <x:v>1.23333333333333</x:v>
      </x:c>
      <x:c r="I914" t="s">
        <x:v>112</x:v>
      </x:c>
      <x:c r="K914" s="30"/>
      <x:c r="M914">
        <x:v>378</x:v>
      </x:c>
      <x:c r="O914" t="s">
        <x:v>116</x:v>
      </x:c>
      <x:c r="AG914" s="80">
        <x:v>2</x:v>
      </x:c>
      <x:c r="AL914" s="81">
        <x:f t="shared" si="101"/>
        <x:v>240</x:v>
      </x:c>
      <x:c r="AM914" s="81" t="str">
        <x:f t="shared" si="96"/>
        <x:v/>
      </x:c>
      <x:c r="AN914" s="81" t="str">
        <x:f t="shared" si="97"/>
        <x:v/>
      </x:c>
      <x:c r="AO914" s="81" t="str">
        <x:f t="shared" si="98"/>
        <x:v/>
      </x:c>
      <x:c r="AP914" s="81" t="str">
        <x:f t="shared" si="99"/>
        <x:v/>
      </x:c>
      <x:c r="AQ914" s="81" t="str">
        <x:f t="shared" si="100"/>
        <x:v/>
      </x:c>
    </x:row>
    <x:row r="915" spans="1:43">
      <x:c r="A915">
        <x:v>90900</x:v>
      </x:c>
      <x:c r="B915">
        <x:v>241</x:v>
      </x:c>
      <x:c r="C915">
        <x:v>0.233333333333333</x:v>
      </x:c>
      <x:c r="G915">
        <x:v>1</x:v>
      </x:c>
      <x:c r="I915" t="s">
        <x:v>102</x:v>
      </x:c>
      <x:c r="K915" t="s">
        <x:v>133</x:v>
      </x:c>
      <x:c r="M915">
        <x:v>229</x:v>
      </x:c>
      <x:c r="O915" t="s">
        <x:v>101</x:v>
      </x:c>
      <x:c r="AL915" s="81">
        <x:f t="shared" si="101"/>
        <x:v>241</x:v>
      </x:c>
      <x:c r="AM915" s="81" t="str">
        <x:f t="shared" si="96"/>
        <x:v/>
      </x:c>
      <x:c r="AN915" s="81" t="str">
        <x:f t="shared" si="97"/>
        <x:v/>
      </x:c>
      <x:c r="AO915" s="81" t="str">
        <x:f t="shared" si="98"/>
        <x:v/>
      </x:c>
      <x:c r="AP915" s="81" t="str">
        <x:f t="shared" si="99"/>
        <x:v/>
      </x:c>
      <x:c r="AQ915" s="81" t="str">
        <x:f t="shared" si="100"/>
        <x:v/>
      </x:c>
    </x:row>
    <x:row r="916" spans="1:43">
      <x:c r="A916">
        <x:v>91000</x:v>
      </x:c>
      <x:c r="B916">
        <x:v>241</x:v>
      </x:c>
      <x:c r="C916">
        <x:v>0.6</x:v>
      </x:c>
      <x:c r="G916">
        <x:v>1</x:v>
      </x:c>
      <x:c r="I916" t="s">
        <x:v>100</x:v>
      </x:c>
      <x:c r="K916" t="s">
        <x:v>133</x:v>
      </x:c>
      <x:c r="M916">
        <x:v>229</x:v>
      </x:c>
      <x:c r="O916" t="s">
        <x:v>101</x:v>
      </x:c>
      <x:c r="AL916" s="81">
        <x:f t="shared" si="101"/>
        <x:v>241</x:v>
      </x:c>
      <x:c r="AM916" s="81" t="str">
        <x:f t="shared" si="96"/>
        <x:v/>
      </x:c>
      <x:c r="AN916" s="81" t="str">
        <x:f t="shared" si="97"/>
        <x:v/>
      </x:c>
      <x:c r="AO916" s="81" t="str">
        <x:f t="shared" si="98"/>
        <x:v/>
      </x:c>
      <x:c r="AP916" s="81" t="str">
        <x:f t="shared" si="99"/>
        <x:v/>
      </x:c>
      <x:c r="AQ916" s="81" t="str">
        <x:f t="shared" si="100"/>
        <x:v/>
      </x:c>
    </x:row>
    <x:row r="917" spans="1:43">
      <x:c r="A917">
        <x:v>91100</x:v>
      </x:c>
      <x:c r="B917">
        <x:v>242</x:v>
      </x:c>
      <x:c r="C917">
        <x:v>0.366666666666667</x:v>
      </x:c>
      <x:c r="G917">
        <x:v>1</x:v>
      </x:c>
      <x:c r="I917" t="s">
        <x:v>102</x:v>
      </x:c>
      <x:c r="K917" t="s">
        <x:v>133</x:v>
      </x:c>
      <x:c r="AG917" s="80">
        <x:v>1</x:v>
      </x:c>
      <x:c r="AL917" s="81">
        <x:f t="shared" si="101"/>
        <x:v>242</x:v>
      </x:c>
      <x:c r="AM917" s="81" t="str">
        <x:f t="shared" si="96"/>
        <x:v/>
      </x:c>
      <x:c r="AN917" s="81" t="str">
        <x:f t="shared" si="97"/>
        <x:v/>
      </x:c>
      <x:c r="AO917" s="81" t="str">
        <x:f t="shared" si="98"/>
        <x:v/>
      </x:c>
      <x:c r="AP917" s="81" t="str">
        <x:f t="shared" si="99"/>
        <x:v/>
      </x:c>
      <x:c r="AQ917" s="81" t="str">
        <x:f t="shared" si="100"/>
        <x:v/>
      </x:c>
    </x:row>
    <x:row r="918" spans="1:43">
      <x:c r="A918">
        <x:v>91200</x:v>
      </x:c>
      <x:c r="B918">
        <x:v>242</x:v>
      </x:c>
      <x:c r="C918">
        <x:v>0.466666666666667</x:v>
      </x:c>
      <x:c r="G918">
        <x:v>2</x:v>
      </x:c>
      <x:c r="I918" t="s">
        <x:v>100</x:v>
      </x:c>
      <x:c r="K918" t="s">
        <x:v>171</x:v>
      </x:c>
      <x:c r="M918" s="67"/>
      <x:c r="O918" s="103"/>
      <x:c r="AG918" s="80">
        <x:v>1</x:v>
      </x:c>
      <x:c r="AL918" s="81">
        <x:f t="shared" si="101"/>
        <x:v>242</x:v>
      </x:c>
      <x:c r="AM918" s="81" t="str">
        <x:f t="shared" si="96"/>
        <x:v/>
      </x:c>
      <x:c r="AN918" s="81" t="str">
        <x:f t="shared" si="97"/>
        <x:v/>
      </x:c>
      <x:c r="AO918" s="81" t="str">
        <x:f t="shared" si="98"/>
        <x:v/>
      </x:c>
      <x:c r="AP918" s="81" t="str">
        <x:f t="shared" si="99"/>
        <x:v/>
      </x:c>
      <x:c r="AQ918" s="81" t="str">
        <x:f t="shared" si="100"/>
        <x:v/>
      </x:c>
    </x:row>
    <x:row r="919" spans="1:43">
      <x:c r="A919">
        <x:v>91300</x:v>
      </x:c>
      <x:c r="B919">
        <x:v>242</x:v>
      </x:c>
      <x:c r="C919">
        <x:v>0.566666666666667</x:v>
      </x:c>
      <x:c r="G919">
        <x:v>3</x:v>
      </x:c>
      <x:c r="I919" t="s">
        <x:v>102</x:v>
      </x:c>
      <x:c r="K919" t="s">
        <x:v>171</x:v>
      </x:c>
      <x:c r="M919" s="67"/>
      <x:c r="O919" s="103"/>
      <x:c r="AG919" s="80">
        <x:v>1</x:v>
      </x:c>
      <x:c r="AL919" s="81">
        <x:f t="shared" si="101"/>
        <x:v>242</x:v>
      </x:c>
      <x:c r="AM919" s="81" t="str">
        <x:f t="shared" si="96"/>
        <x:v/>
      </x:c>
      <x:c r="AN919" s="81" t="str">
        <x:f t="shared" si="97"/>
        <x:v/>
      </x:c>
      <x:c r="AO919" s="81" t="str">
        <x:f t="shared" si="98"/>
        <x:v/>
      </x:c>
      <x:c r="AP919" s="81" t="str">
        <x:f t="shared" si="99"/>
        <x:v/>
      </x:c>
      <x:c r="AQ919" s="81" t="str">
        <x:f t="shared" si="100"/>
        <x:v/>
      </x:c>
    </x:row>
    <x:row r="920" spans="1:43">
      <x:c r="A920">
        <x:v>91400</x:v>
      </x:c>
      <x:c r="B920">
        <x:v>243</x:v>
      </x:c>
      <x:c r="C920">
        <x:v>3.2</x:v>
      </x:c>
      <x:c r="G920">
        <x:v>1</x:v>
      </x:c>
      <x:c r="I920" t="s">
        <x:v>102</x:v>
      </x:c>
      <x:c r="K920" t="s">
        <x:v>258</x:v>
      </x:c>
      <x:c r="M920" s="67"/>
      <x:c r="O920" s="103"/>
      <x:c r="AL920" s="81">
        <x:f t="shared" si="101"/>
        <x:v>243</x:v>
      </x:c>
      <x:c r="AM920" s="81" t="str">
        <x:f t="shared" si="96"/>
        <x:v/>
      </x:c>
      <x:c r="AN920" s="81" t="str">
        <x:f t="shared" si="97"/>
        <x:v/>
      </x:c>
      <x:c r="AO920" s="81" t="str">
        <x:f t="shared" si="98"/>
        <x:v/>
      </x:c>
      <x:c r="AP920" s="81" t="str">
        <x:f t="shared" si="99"/>
        <x:v/>
      </x:c>
      <x:c r="AQ920" s="81" t="str">
        <x:f t="shared" si="100"/>
        <x:v/>
      </x:c>
    </x:row>
    <x:row r="921" spans="1:43">
      <x:c r="A921">
        <x:v>91500</x:v>
      </x:c>
      <x:c r="B921">
        <x:v>243</x:v>
      </x:c>
      <x:c r="C921">
        <x:v>3.8</x:v>
      </x:c>
      <x:c r="G921">
        <x:v>3</x:v>
      </x:c>
      <x:c r="I921" t="s">
        <x:v>102</x:v>
      </x:c>
      <x:c r="K921" t="s">
        <x:v>195</x:v>
      </x:c>
      <x:c r="M921" s="67"/>
      <x:c r="O921" s="103"/>
      <x:c r="AL921" s="81">
        <x:f t="shared" si="101"/>
        <x:v>243</x:v>
      </x:c>
      <x:c r="AM921" s="81" t="str">
        <x:f t="shared" si="96"/>
        <x:v/>
      </x:c>
      <x:c r="AN921" s="81" t="str">
        <x:f t="shared" si="97"/>
        <x:v/>
      </x:c>
      <x:c r="AO921" s="81" t="str">
        <x:f t="shared" si="98"/>
        <x:v/>
      </x:c>
      <x:c r="AP921" s="81" t="str">
        <x:f t="shared" si="99"/>
        <x:v/>
      </x:c>
      <x:c r="AQ921" s="81" t="str">
        <x:f t="shared" si="100"/>
        <x:v/>
      </x:c>
    </x:row>
    <x:row r="922" spans="1:43">
      <x:c r="A922">
        <x:v>91600</x:v>
      </x:c>
      <x:c r="B922">
        <x:v>244</x:v>
      </x:c>
      <x:c r="C922">
        <x:v>0.233333333333333</x:v>
      </x:c>
      <x:c r="I922" t="s">
        <x:v>102</x:v>
      </x:c>
      <x:c r="K922" t="s">
        <x:v>259</x:v>
      </x:c>
      <x:c r="M922" s="67">
        <x:v>390</x:v>
      </x:c>
      <x:c r="O922" s="103" t="s">
        <x:v>101</x:v>
      </x:c>
      <x:c r="U922">
        <x:v>439</x:v>
      </x:c>
      <x:c r="V922">
        <x:v>0.2</x:v>
      </x:c>
      <x:c r="W922" s="423" t="s">
        <x:v>131</x:v>
      </x:c>
      <x:c r="X922">
        <x:v>4</x:v>
      </x:c>
      <x:c r="Y922">
        <x:v>0</x:v>
      </x:c>
      <x:c r="Z922" t="s">
        <x:v>260</x:v>
      </x:c>
      <x:c r="AA922">
        <x:v>25</x:v>
      </x:c>
      <x:c r="AD922" t="s">
        <x:v>139</x:v>
      </x:c>
      <x:c r="AL922" s="81">
        <x:f t="shared" si="101"/>
        <x:v>244</x:v>
      </x:c>
      <x:c r="AM922" s="81" t="str">
        <x:f t="shared" si="96"/>
        <x:v/>
      </x:c>
      <x:c r="AN922" s="81" t="str">
        <x:f t="shared" si="97"/>
        <x:v/>
      </x:c>
      <x:c r="AO922" s="81" t="str">
        <x:f t="shared" si="98"/>
        <x:v/>
      </x:c>
      <x:c r="AP922" s="81" t="str">
        <x:f t="shared" si="99"/>
        <x:v/>
      </x:c>
      <x:c r="AQ922" s="81" t="str">
        <x:f t="shared" si="100"/>
        <x:v/>
      </x:c>
    </x:row>
    <x:row r="923" spans="1:43">
      <x:c r="A923">
        <x:v>91700</x:v>
      </x:c>
      <x:c r="B923">
        <x:v>245</x:v>
      </x:c>
      <x:c r="C923">
        <x:v>0.766666666666667</x:v>
      </x:c>
      <x:c r="G923">
        <x:v>1</x:v>
      </x:c>
      <x:c r="H923">
        <x:v>0</x:v>
      </x:c>
      <x:c r="I923" t="s">
        <x:v>102</x:v>
      </x:c>
      <x:c r="K923" t="s">
        <x:v>261</x:v>
      </x:c>
      <x:c r="M923" s="67">
        <x:v>391</x:v>
      </x:c>
      <x:c r="O923" s="103" t="s">
        <x:v>101</x:v>
      </x:c>
      <x:c r="AG923" s="80">
        <x:v>2</x:v>
      </x:c>
      <x:c r="AL923" s="81">
        <x:f t="shared" si="101"/>
        <x:v>245</x:v>
      </x:c>
      <x:c r="AM923" s="81" t="str">
        <x:f t="shared" si="96"/>
        <x:v/>
      </x:c>
      <x:c r="AN923" s="81" t="str">
        <x:f t="shared" si="97"/>
        <x:v/>
      </x:c>
      <x:c r="AO923" s="81" t="str">
        <x:f t="shared" si="98"/>
        <x:v/>
      </x:c>
      <x:c r="AP923" s="81" t="str">
        <x:f t="shared" si="99"/>
        <x:v/>
      </x:c>
      <x:c r="AQ923" s="81" t="str">
        <x:f t="shared" si="100"/>
        <x:v/>
      </x:c>
    </x:row>
    <x:row r="924" spans="1:43">
      <x:c r="A924">
        <x:v>91800</x:v>
      </x:c>
      <x:c r="B924">
        <x:v>245</x:v>
      </x:c>
      <x:c r="C924">
        <x:v>0.916666666666667</x:v>
      </x:c>
      <x:c r="G924">
        <x:v>1</x:v>
      </x:c>
      <x:c r="H924">
        <x:v>0</x:v>
      </x:c>
      <x:c r="I924" t="s">
        <x:v>100</x:v>
      </x:c>
      <x:c r="K924" t="s">
        <x:v>261</x:v>
      </x:c>
      <x:c r="M924" s="67">
        <x:v>391</x:v>
      </x:c>
      <x:c r="O924" s="103"/>
      <x:c r="AL924" s="81">
        <x:f t="shared" si="101"/>
        <x:v>245</x:v>
      </x:c>
      <x:c r="AM924" s="81" t="str">
        <x:f t="shared" si="96"/>
        <x:v/>
      </x:c>
      <x:c r="AN924" s="81" t="str">
        <x:f t="shared" si="97"/>
        <x:v/>
      </x:c>
      <x:c r="AO924" s="81" t="str">
        <x:f t="shared" si="98"/>
        <x:v/>
      </x:c>
      <x:c r="AP924" s="81" t="str">
        <x:f t="shared" si="99"/>
        <x:v/>
      </x:c>
      <x:c r="AQ924" s="81" t="str">
        <x:f t="shared" si="100"/>
        <x:v/>
      </x:c>
    </x:row>
    <x:row r="925" spans="1:43">
      <x:c r="A925">
        <x:v>91900</x:v>
      </x:c>
      <x:c r="B925">
        <x:v>245</x:v>
      </x:c>
      <x:c r="C925">
        <x:v>1.06666666666667</x:v>
      </x:c>
      <x:c r="G925">
        <x:v>2</x:v>
      </x:c>
      <x:c r="H925">
        <x:v>0</x:v>
      </x:c>
      <x:c r="I925" t="s">
        <x:v>102</x:v>
      </x:c>
      <x:c r="K925" t="s">
        <x:v>261</x:v>
      </x:c>
      <x:c r="M925" s="67">
        <x:v>391</x:v>
      </x:c>
      <x:c r="O925" s="103"/>
      <x:c r="AL925" s="81">
        <x:f t="shared" si="101"/>
        <x:v>245</x:v>
      </x:c>
      <x:c r="AM925" s="81" t="str">
        <x:f t="shared" si="96"/>
        <x:v/>
      </x:c>
      <x:c r="AN925" s="81" t="str">
        <x:f t="shared" si="97"/>
        <x:v/>
      </x:c>
      <x:c r="AO925" s="81" t="str">
        <x:f t="shared" si="98"/>
        <x:v/>
      </x:c>
      <x:c r="AP925" s="81" t="str">
        <x:f t="shared" si="99"/>
        <x:v/>
      </x:c>
      <x:c r="AQ925" s="81" t="str">
        <x:f t="shared" si="100"/>
        <x:v/>
      </x:c>
    </x:row>
    <x:row r="926" spans="1:43">
      <x:c r="A926">
        <x:v>92000</x:v>
      </x:c>
      <x:c r="B926">
        <x:v>246</x:v>
      </x:c>
      <x:c r="C926">
        <x:v>2.5</x:v>
      </x:c>
      <x:c r="I926" t="s">
        <x:v>102</x:v>
      </x:c>
      <x:c r="K926" t="s">
        <x:v>262</x:v>
      </x:c>
      <x:c r="M926" s="67"/>
      <x:c r="O926" s="103"/>
      <x:c r="AL926" s="81">
        <x:f t="shared" si="101"/>
        <x:v>246</x:v>
      </x:c>
      <x:c r="AM926" s="81" t="str">
        <x:f t="shared" si="96"/>
        <x:v/>
      </x:c>
      <x:c r="AN926" s="81" t="str">
        <x:f t="shared" si="97"/>
        <x:v/>
      </x:c>
      <x:c r="AO926" s="81" t="str">
        <x:f t="shared" si="98"/>
        <x:v/>
      </x:c>
      <x:c r="AP926" s="81" t="str">
        <x:f t="shared" si="99"/>
        <x:v/>
      </x:c>
      <x:c r="AQ926" s="81" t="str">
        <x:f t="shared" si="100"/>
        <x:v/>
      </x:c>
    </x:row>
    <x:row r="927" spans="1:43">
      <x:c r="A927">
        <x:v>92100</x:v>
      </x:c>
      <x:c r="B927">
        <x:v>247</x:v>
      </x:c>
      <x:c r="C927">
        <x:v>3.66666666666666</x:v>
      </x:c>
      <x:c r="G927">
        <x:v>3</x:v>
      </x:c>
      <x:c r="I927" t="s">
        <x:v>102</x:v>
      </x:c>
      <x:c r="K927" t="s">
        <x:v>133</x:v>
      </x:c>
      <x:c r="M927" s="67"/>
      <x:c r="O927" s="103"/>
      <x:c r="AL927" s="81">
        <x:f t="shared" si="101"/>
        <x:v>247</x:v>
      </x:c>
      <x:c r="AM927" s="81" t="str">
        <x:f t="shared" si="96"/>
        <x:v/>
      </x:c>
      <x:c r="AN927" s="81" t="str">
        <x:f t="shared" si="97"/>
        <x:v/>
      </x:c>
      <x:c r="AO927" s="81" t="str">
        <x:f t="shared" si="98"/>
        <x:v/>
      </x:c>
      <x:c r="AP927" s="81" t="str">
        <x:f t="shared" si="99"/>
        <x:v/>
      </x:c>
      <x:c r="AQ927" s="81" t="str">
        <x:f t="shared" si="100"/>
        <x:v/>
      </x:c>
    </x:row>
    <x:row r="928" spans="1:43">
      <x:c r="A928">
        <x:v>92200</x:v>
      </x:c>
      <x:c r="B928">
        <x:v>247</x:v>
      </x:c>
      <x:c r="C928">
        <x:v>3.93333333333333</x:v>
      </x:c>
      <x:c r="G928">
        <x:v>1</x:v>
      </x:c>
      <x:c r="I928" t="s">
        <x:v>100</x:v>
      </x:c>
      <x:c r="K928" t="s">
        <x:v>133</x:v>
      </x:c>
      <x:c r="M928" s="67"/>
      <x:c r="O928" s="103"/>
      <x:c r="AL928" s="81">
        <x:f t="shared" si="101"/>
        <x:v>247</x:v>
      </x:c>
      <x:c r="AM928" s="81" t="str">
        <x:f t="shared" si="96"/>
        <x:v/>
      </x:c>
      <x:c r="AN928" s="81" t="str">
        <x:f t="shared" si="97"/>
        <x:v/>
      </x:c>
      <x:c r="AO928" s="81" t="str">
        <x:f t="shared" si="98"/>
        <x:v/>
      </x:c>
      <x:c r="AP928" s="81" t="str">
        <x:f t="shared" si="99"/>
        <x:v/>
      </x:c>
      <x:c r="AQ928" s="81" t="str">
        <x:f t="shared" si="100"/>
        <x:v/>
      </x:c>
    </x:row>
    <x:row r="929" spans="1:43">
      <x:c r="A929">
        <x:v>92300</x:v>
      </x:c>
      <x:c r="B929">
        <x:v>247</x:v>
      </x:c>
      <x:c r="C929">
        <x:v>4.26666666666666</x:v>
      </x:c>
      <x:c r="G929">
        <x:v>1</x:v>
      </x:c>
      <x:c r="I929" t="s">
        <x:v>103</x:v>
      </x:c>
      <x:c r="K929" t="s">
        <x:v>133</x:v>
      </x:c>
      <x:c r="M929" s="67"/>
      <x:c r="O929" s="103"/>
      <x:c r="AL929" s="81">
        <x:f t="shared" si="101"/>
        <x:v>247</x:v>
      </x:c>
      <x:c r="AM929" s="81" t="str">
        <x:f t="shared" si="96"/>
        <x:v/>
      </x:c>
      <x:c r="AN929" s="81" t="str">
        <x:f t="shared" si="97"/>
        <x:v/>
      </x:c>
      <x:c r="AO929" s="81" t="str">
        <x:f t="shared" si="98"/>
        <x:v/>
      </x:c>
      <x:c r="AP929" s="81" t="str">
        <x:f t="shared" si="99"/>
        <x:v/>
      </x:c>
      <x:c r="AQ929" s="81" t="str">
        <x:f t="shared" si="100"/>
        <x:v/>
      </x:c>
    </x:row>
    <x:row r="930" spans="1:43">
      <x:c r="A930">
        <x:v>92400</x:v>
      </x:c>
      <x:c r="B930">
        <x:v>247</x:v>
      </x:c>
      <x:c r="C930">
        <x:v>4.5</x:v>
      </x:c>
      <x:c r="G930">
        <x:v>2</x:v>
      </x:c>
      <x:c r="I930" t="s">
        <x:v>104</x:v>
      </x:c>
      <x:c r="K930" t="s">
        <x:v>133</x:v>
      </x:c>
      <x:c r="M930" s="67"/>
      <x:c r="O930" s="103"/>
      <x:c r="AL930" s="81">
        <x:f t="shared" si="101"/>
        <x:v>247</x:v>
      </x:c>
      <x:c r="AM930" s="81" t="str">
        <x:f t="shared" si="96"/>
        <x:v/>
      </x:c>
      <x:c r="AN930" s="81" t="str">
        <x:f t="shared" si="97"/>
        <x:v/>
      </x:c>
      <x:c r="AO930" s="81" t="str">
        <x:f t="shared" si="98"/>
        <x:v/>
      </x:c>
      <x:c r="AP930" s="81" t="str">
        <x:f t="shared" si="99"/>
        <x:v/>
      </x:c>
      <x:c r="AQ930" s="81" t="str">
        <x:f t="shared" si="100"/>
        <x:v/>
      </x:c>
    </x:row>
    <x:row r="931" spans="1:43">
      <x:c r="A931">
        <x:v>92500</x:v>
      </x:c>
      <x:c r="B931">
        <x:v>247</x:v>
      </x:c>
      <x:c r="C931">
        <x:v>4.83333333333333</x:v>
      </x:c>
      <x:c r="G931">
        <x:v>1</x:v>
      </x:c>
      <x:c r="I931" t="s">
        <x:v>102</x:v>
      </x:c>
      <x:c r="K931" t="s">
        <x:v>133</x:v>
      </x:c>
      <x:c r="M931" s="67"/>
      <x:c r="O931" s="103"/>
      <x:c r="AL931" s="81">
        <x:f t="shared" si="101"/>
        <x:v>247</x:v>
      </x:c>
      <x:c r="AM931" s="81" t="str">
        <x:f t="shared" si="96"/>
        <x:v/>
      </x:c>
      <x:c r="AN931" s="81" t="str">
        <x:f t="shared" si="97"/>
        <x:v/>
      </x:c>
      <x:c r="AO931" s="81" t="str">
        <x:f t="shared" si="98"/>
        <x:v/>
      </x:c>
      <x:c r="AP931" s="81" t="str">
        <x:f t="shared" si="99"/>
        <x:v/>
      </x:c>
      <x:c r="AQ931" s="81" t="str">
        <x:f t="shared" si="100"/>
        <x:v/>
      </x:c>
    </x:row>
    <x:row r="932" spans="1:43">
      <x:c r="A932">
        <x:v>92600</x:v>
      </x:c>
      <x:c r="B932">
        <x:v>247</x:v>
      </x:c>
      <x:c r="C932">
        <x:v>5.16666666666666</x:v>
      </x:c>
      <x:c r="G932">
        <x:v>2</x:v>
      </x:c>
      <x:c r="I932" t="s">
        <x:v>100</x:v>
      </x:c>
      <x:c r="K932" t="s">
        <x:v>133</x:v>
      </x:c>
      <x:c r="M932" s="67"/>
      <x:c r="O932" s="103"/>
      <x:c r="AL932" s="81">
        <x:f t="shared" si="101"/>
        <x:v>247</x:v>
      </x:c>
      <x:c r="AM932" s="81" t="str">
        <x:f t="shared" si="96"/>
        <x:v/>
      </x:c>
      <x:c r="AN932" s="81" t="str">
        <x:f t="shared" si="97"/>
        <x:v/>
      </x:c>
      <x:c r="AO932" s="81" t="str">
        <x:f t="shared" si="98"/>
        <x:v/>
      </x:c>
      <x:c r="AP932" s="81" t="str">
        <x:f t="shared" si="99"/>
        <x:v/>
      </x:c>
      <x:c r="AQ932" s="81" t="str">
        <x:f t="shared" si="100"/>
        <x:v/>
      </x:c>
    </x:row>
    <x:row r="933" spans="1:43">
      <x:c r="A933">
        <x:v>92700</x:v>
      </x:c>
      <x:c r="B933">
        <x:v>247</x:v>
      </x:c>
      <x:c r="C933">
        <x:v>6.9</x:v>
      </x:c>
      <x:c r="G933">
        <x:v>2</x:v>
      </x:c>
      <x:c r="I933" t="s">
        <x:v>110</x:v>
      </x:c>
      <x:c r="K933" t="s">
        <x:v>171</x:v>
      </x:c>
      <x:c r="M933" s="67"/>
      <x:c r="O933" s="103"/>
      <x:c r="S933" t="s">
        <x:v>211</x:v>
      </x:c>
      <x:c r="AL933" s="81">
        <x:f t="shared" si="101"/>
        <x:v>247</x:v>
      </x:c>
      <x:c r="AM933" s="81" t="str">
        <x:f t="shared" si="96"/>
        <x:v/>
      </x:c>
      <x:c r="AN933" s="81" t="str">
        <x:f t="shared" si="97"/>
        <x:v/>
      </x:c>
      <x:c r="AO933" s="81" t="str">
        <x:f t="shared" si="98"/>
        <x:v/>
      </x:c>
      <x:c r="AP933" s="81" t="str">
        <x:f t="shared" si="99"/>
        <x:v/>
      </x:c>
      <x:c r="AQ933" s="81" t="str">
        <x:f t="shared" si="100"/>
        <x:v/>
      </x:c>
    </x:row>
    <x:row r="934" spans="1:43">
      <x:c r="A934">
        <x:v>92800</x:v>
      </x:c>
      <x:c r="B934">
        <x:v>247</x:v>
      </x:c>
      <x:c r="C934">
        <x:v>8.56666666666667</x:v>
      </x:c>
      <x:c r="G934">
        <x:v>3</x:v>
      </x:c>
      <x:c r="I934" t="s">
        <x:v>102</x:v>
      </x:c>
      <x:c r="K934" t="s">
        <x:v>262</x:v>
      </x:c>
      <x:c r="M934" s="67"/>
      <x:c r="O934" s="103"/>
      <x:c r="AL934" s="81">
        <x:f t="shared" si="101"/>
        <x:v>247</x:v>
      </x:c>
      <x:c r="AM934" s="81" t="str">
        <x:f t="shared" si="96"/>
        <x:v/>
      </x:c>
      <x:c r="AN934" s="81" t="str">
        <x:f t="shared" si="97"/>
        <x:v/>
      </x:c>
      <x:c r="AO934" s="81" t="str">
        <x:f t="shared" si="98"/>
        <x:v/>
      </x:c>
      <x:c r="AP934" s="81" t="str">
        <x:f t="shared" si="99"/>
        <x:v/>
      </x:c>
      <x:c r="AQ934" s="81" t="str">
        <x:f t="shared" si="100"/>
        <x:v/>
      </x:c>
    </x:row>
    <x:row r="935" spans="1:43">
      <x:c r="A935">
        <x:v>92900</x:v>
      </x:c>
      <x:c r="B935">
        <x:v>248</x:v>
      </x:c>
      <x:c r="C935">
        <x:v>1</x:v>
      </x:c>
      <x:c r="D935">
        <x:v>1</x:v>
      </x:c>
      <x:c r="M935" s="67"/>
      <x:c r="O935" s="103"/>
      <x:c r="AL935" s="81" t="str">
        <x:f t="shared" si="101"/>
        <x:v>248B</x:v>
      </x:c>
      <x:c r="AM935" s="81" t="str">
        <x:f t="shared" si="96"/>
        <x:v/>
      </x:c>
      <x:c r="AN935" s="81" t="str">
        <x:f t="shared" si="97"/>
        <x:v/>
      </x:c>
      <x:c r="AO935" s="81" t="str">
        <x:f t="shared" si="98"/>
        <x:v/>
      </x:c>
      <x:c r="AP935" s="81" t="str">
        <x:f t="shared" si="99"/>
        <x:v/>
      </x:c>
      <x:c r="AQ935" s="81" t="str">
        <x:f t="shared" si="100"/>
        <x:v/>
      </x:c>
    </x:row>
    <x:row r="936" spans="1:43">
      <x:c r="A936">
        <x:v>93000</x:v>
      </x:c>
      <x:c r="B936">
        <x:v>249</x:v>
      </x:c>
      <x:c r="C936">
        <x:v>0.6</x:v>
      </x:c>
      <x:c r="G936">
        <x:v>1</x:v>
      </x:c>
      <x:c r="I936" t="s">
        <x:v>102</x:v>
      </x:c>
      <x:c r="K936" s="115"/>
      <x:c r="M936" s="67">
        <x:v>101</x:v>
      </x:c>
      <x:c r="O936" s="103" t="s">
        <x:v>101</x:v>
      </x:c>
      <x:c r="AL936" s="81">
        <x:f t="shared" si="101"/>
        <x:v>249</x:v>
      </x:c>
      <x:c r="AM936" s="81" t="str">
        <x:f t="shared" si="96"/>
        <x:v/>
      </x:c>
      <x:c r="AN936" s="81" t="str">
        <x:f t="shared" si="97"/>
        <x:v/>
      </x:c>
      <x:c r="AO936" s="81" t="str">
        <x:f t="shared" si="98"/>
        <x:v/>
      </x:c>
      <x:c r="AP936" s="81" t="str">
        <x:f t="shared" si="99"/>
        <x:v/>
      </x:c>
      <x:c r="AQ936" s="81" t="str">
        <x:f t="shared" si="100"/>
        <x:v/>
      </x:c>
    </x:row>
    <x:row r="937" spans="1:43">
      <x:c r="A937">
        <x:v>93100</x:v>
      </x:c>
      <x:c r="B937">
        <x:v>249</x:v>
      </x:c>
      <x:c r="C937">
        <x:v>0.75</x:v>
      </x:c>
      <x:c r="G937">
        <x:v>1</x:v>
      </x:c>
      <x:c r="I937" t="s">
        <x:v>100</x:v>
      </x:c>
      <x:c r="K937" s="115"/>
      <x:c r="M937" s="67">
        <x:v>101</x:v>
      </x:c>
      <x:c r="O937" s="103" t="s">
        <x:v>101</x:v>
      </x:c>
      <x:c r="AL937" s="81">
        <x:f t="shared" si="101"/>
        <x:v>249</x:v>
      </x:c>
      <x:c r="AM937" s="81" t="str">
        <x:f t="shared" si="96"/>
        <x:v/>
      </x:c>
      <x:c r="AN937" s="81" t="str">
        <x:f t="shared" si="97"/>
        <x:v/>
      </x:c>
      <x:c r="AO937" s="81" t="str">
        <x:f t="shared" si="98"/>
        <x:v/>
      </x:c>
      <x:c r="AP937" s="81" t="str">
        <x:f t="shared" si="99"/>
        <x:v/>
      </x:c>
      <x:c r="AQ937" s="81" t="str">
        <x:f t="shared" si="100"/>
        <x:v/>
      </x:c>
    </x:row>
    <x:row r="938" spans="1:43">
      <x:c r="A938">
        <x:v>93200</x:v>
      </x:c>
      <x:c r="B938">
        <x:v>249</x:v>
      </x:c>
      <x:c r="C938">
        <x:v>0.9</x:v>
      </x:c>
      <x:c r="G938">
        <x:v>2</x:v>
      </x:c>
      <x:c r="I938" t="s">
        <x:v>102</x:v>
      </x:c>
      <x:c r="K938" s="115"/>
      <x:c r="M938" s="67">
        <x:v>101</x:v>
      </x:c>
      <x:c r="O938" s="103" t="s">
        <x:v>101</x:v>
      </x:c>
      <x:c r="AL938" s="81">
        <x:f t="shared" si="101"/>
        <x:v>249</x:v>
      </x:c>
      <x:c r="AM938" s="81" t="str">
        <x:f t="shared" si="96"/>
        <x:v/>
      </x:c>
      <x:c r="AN938" s="81" t="str">
        <x:f t="shared" si="97"/>
        <x:v/>
      </x:c>
      <x:c r="AO938" s="81" t="str">
        <x:f t="shared" si="98"/>
        <x:v/>
      </x:c>
      <x:c r="AP938" s="81" t="str">
        <x:f t="shared" si="99"/>
        <x:v/>
      </x:c>
      <x:c r="AQ938" s="81" t="str">
        <x:f t="shared" si="100"/>
        <x:v/>
      </x:c>
    </x:row>
    <x:row r="939" spans="1:43">
      <x:c r="A939">
        <x:v>93300</x:v>
      </x:c>
      <x:c r="B939">
        <x:v>250</x:v>
      </x:c>
      <x:c r="C939">
        <x:v>1</x:v>
      </x:c>
      <x:c r="H939">
        <x:v>1</x:v>
      </x:c>
      <x:c r="I939" t="s">
        <x:v>100</x:v>
      </x:c>
      <x:c r="K939" s="115"/>
      <x:c r="M939" s="67">
        <x:v>402</x:v>
      </x:c>
      <x:c r="O939" s="103" t="s">
        <x:v>116</x:v>
      </x:c>
      <x:c r="AL939" s="81">
        <x:f t="shared" si="101"/>
        <x:v>250</x:v>
      </x:c>
      <x:c r="AM939" s="81" t="str">
        <x:f t="shared" si="96"/>
        <x:v/>
      </x:c>
      <x:c r="AN939" s="81" t="str">
        <x:f t="shared" si="97"/>
        <x:v/>
      </x:c>
      <x:c r="AO939" s="81" t="str">
        <x:f t="shared" si="98"/>
        <x:v/>
      </x:c>
      <x:c r="AP939" s="81" t="str">
        <x:f t="shared" si="99"/>
        <x:v/>
      </x:c>
      <x:c r="AQ939" s="81" t="str">
        <x:f t="shared" si="100"/>
        <x:v/>
      </x:c>
    </x:row>
    <x:row r="940" spans="1:43">
      <x:c r="A940">
        <x:v>93400</x:v>
      </x:c>
      <x:c r="B940">
        <x:v>251</x:v>
      </x:c>
      <x:c r="C940">
        <x:v>0.5</x:v>
      </x:c>
      <x:c r="I940" t="s">
        <x:v>102</x:v>
      </x:c>
      <x:c r="K940" s="115"/>
      <x:c r="M940" s="67">
        <x:v>403</x:v>
      </x:c>
      <x:c r="O940" s="103" t="s">
        <x:v>101</x:v>
      </x:c>
      <x:c r="AL940" s="81">
        <x:f t="shared" si="101"/>
        <x:v>251</x:v>
      </x:c>
      <x:c r="AM940" s="81" t="str">
        <x:f t="shared" si="96"/>
        <x:v/>
      </x:c>
      <x:c r="AN940" s="81" t="str">
        <x:f t="shared" si="97"/>
        <x:v/>
      </x:c>
      <x:c r="AO940" s="81" t="str">
        <x:f t="shared" si="98"/>
        <x:v/>
      </x:c>
      <x:c r="AP940" s="81" t="str">
        <x:f t="shared" si="99"/>
        <x:v/>
      </x:c>
      <x:c r="AQ940" s="81" t="str">
        <x:f t="shared" si="100"/>
        <x:v/>
      </x:c>
    </x:row>
    <x:row r="941" spans="1:43">
      <x:c r="A941">
        <x:v>93500</x:v>
      </x:c>
      <x:c r="B941">
        <x:v>252</x:v>
      </x:c>
      <x:c r="C941">
        <x:v>1.86666666666667</x:v>
      </x:c>
      <x:c r="K941" s="115"/>
      <x:c r="M941" s="67">
        <x:v>404</x:v>
      </x:c>
      <x:c r="N941">
        <x:v>1</x:v>
      </x:c>
      <x:c r="O941" s="103" t="s">
        <x:v>116</x:v>
      </x:c>
      <x:c r="AL941" s="81">
        <x:f t="shared" si="101"/>
        <x:v>252</x:v>
      </x:c>
      <x:c r="AM941" s="81" t="str">
        <x:f t="shared" si="96"/>
        <x:v/>
      </x:c>
      <x:c r="AN941" s="81" t="str">
        <x:f t="shared" si="97"/>
        <x:v/>
      </x:c>
      <x:c r="AO941" s="81" t="str">
        <x:f t="shared" si="98"/>
        <x:v/>
      </x:c>
      <x:c r="AP941" s="81" t="str">
        <x:f t="shared" si="99"/>
        <x:v/>
      </x:c>
      <x:c r="AQ941" s="81" t="str">
        <x:f t="shared" si="100"/>
        <x:v/>
      </x:c>
    </x:row>
    <x:row r="942" spans="1:43">
      <x:c r="A942">
        <x:v>93600</x:v>
      </x:c>
      <x:c r="B942">
        <x:v>253</x:v>
      </x:c>
      <x:c r="C942">
        <x:v>1.6</x:v>
      </x:c>
      <x:c r="I942" t="s">
        <x:v>104</x:v>
      </x:c>
      <x:c r="K942" s="115"/>
      <x:c r="M942" s="67"/>
      <x:c r="O942" s="103"/>
      <x:c r="AL942" s="81">
        <x:f t="shared" si="101"/>
        <x:v>253</x:v>
      </x:c>
      <x:c r="AM942" s="81" t="str">
        <x:f t="shared" si="96"/>
        <x:v/>
      </x:c>
      <x:c r="AN942" s="81" t="str">
        <x:f t="shared" si="97"/>
        <x:v/>
      </x:c>
      <x:c r="AO942" s="81" t="str">
        <x:f t="shared" si="98"/>
        <x:v/>
      </x:c>
      <x:c r="AP942" s="81" t="str">
        <x:f t="shared" si="99"/>
        <x:v/>
      </x:c>
      <x:c r="AQ942" s="81" t="str">
        <x:f t="shared" si="100"/>
        <x:v/>
      </x:c>
    </x:row>
    <x:row r="943" spans="1:43">
      <x:c r="A943">
        <x:v>93700</x:v>
      </x:c>
      <x:c r="B943">
        <x:v>254</x:v>
      </x:c>
      <x:c r="C943">
        <x:v>4</x:v>
      </x:c>
      <x:c r="I943" t="s">
        <x:v>107</x:v>
      </x:c>
      <x:c r="K943" s="115"/>
      <x:c r="M943" s="67"/>
      <x:c r="O943" s="103"/>
      <x:c r="AL943" s="81">
        <x:f t="shared" si="101"/>
        <x:v>254</x:v>
      </x:c>
      <x:c r="AM943" s="81" t="str">
        <x:f t="shared" si="96"/>
        <x:v/>
      </x:c>
      <x:c r="AN943" s="81" t="str">
        <x:f t="shared" si="97"/>
        <x:v/>
      </x:c>
      <x:c r="AO943" s="81" t="str">
        <x:f t="shared" si="98"/>
        <x:v/>
      </x:c>
      <x:c r="AP943" s="81" t="str">
        <x:f t="shared" si="99"/>
        <x:v/>
      </x:c>
      <x:c r="AQ943" s="81" t="str">
        <x:f t="shared" si="100"/>
        <x:v/>
      </x:c>
    </x:row>
    <x:row r="944" spans="1:43">
      <x:c r="A944">
        <x:v>93800</x:v>
      </x:c>
      <x:c r="B944">
        <x:v>255</x:v>
      </x:c>
      <x:c r="C944">
        <x:v>1.26666666666667</x:v>
      </x:c>
      <x:c r="D944">
        <x:v>1</x:v>
      </x:c>
      <x:c r="G944">
        <x:v>1</x:v>
      </x:c>
      <x:c r="K944" s="115"/>
      <x:c r="M944" s="67"/>
      <x:c r="O944" s="103"/>
      <x:c r="AG944" s="80">
        <x:v>2</x:v>
      </x:c>
      <x:c r="AL944" s="81" t="str">
        <x:f t="shared" si="101"/>
        <x:v>255B</x:v>
      </x:c>
      <x:c r="AM944" s="81" t="str">
        <x:f t="shared" si="96"/>
        <x:v/>
      </x:c>
      <x:c r="AN944" s="81" t="str">
        <x:f t="shared" si="97"/>
        <x:v/>
      </x:c>
      <x:c r="AO944" s="81" t="str">
        <x:f t="shared" si="98"/>
        <x:v/>
      </x:c>
      <x:c r="AP944" s="81" t="str">
        <x:f t="shared" si="99"/>
        <x:v/>
      </x:c>
      <x:c r="AQ944" s="81" t="str">
        <x:f t="shared" si="100"/>
        <x:v/>
      </x:c>
    </x:row>
    <x:row r="945" spans="1:43">
      <x:c r="A945">
        <x:v>93900</x:v>
      </x:c>
      <x:c r="B945">
        <x:v>255</x:v>
      </x:c>
      <x:c r="C945">
        <x:v>2.06666666666667</x:v>
      </x:c>
      <x:c r="D945">
        <x:v>1</x:v>
      </x:c>
      <x:c r="G945">
        <x:v>2</x:v>
      </x:c>
      <x:c r="K945" s="115"/>
      <x:c r="M945" s="67"/>
      <x:c r="O945" s="103"/>
      <x:c r="AG945" s="80">
        <x:v>2</x:v>
      </x:c>
      <x:c r="AL945" s="81" t="str">
        <x:f t="shared" si="101"/>
        <x:v>255B</x:v>
      </x:c>
      <x:c r="AM945" s="81" t="str">
        <x:f t="shared" si="96"/>
        <x:v/>
      </x:c>
      <x:c r="AN945" s="81" t="str">
        <x:f t="shared" si="97"/>
        <x:v/>
      </x:c>
      <x:c r="AO945" s="81" t="str">
        <x:f t="shared" si="98"/>
        <x:v/>
      </x:c>
      <x:c r="AP945" s="81" t="str">
        <x:f t="shared" si="99"/>
        <x:v/>
      </x:c>
      <x:c r="AQ945" s="81" t="str">
        <x:f t="shared" si="100"/>
        <x:v/>
      </x:c>
    </x:row>
    <x:row r="946" spans="1:43">
      <x:c r="A946">
        <x:v>94000</x:v>
      </x:c>
      <x:c r="B946">
        <x:v>255</x:v>
      </x:c>
      <x:c r="C946">
        <x:v>3</x:v>
      </x:c>
      <x:c r="G946">
        <x:v>1</x:v>
      </x:c>
      <x:c r="I946" t="s">
        <x:v>103</x:v>
      </x:c>
      <x:c r="K946" s="115"/>
      <x:c r="M946" s="67">
        <x:v>101</x:v>
      </x:c>
      <x:c r="O946" s="103" t="s">
        <x:v>101</x:v>
      </x:c>
      <x:c r="AG946" s="80">
        <x:v>1</x:v>
      </x:c>
      <x:c r="AL946" s="81">
        <x:f t="shared" si="101"/>
        <x:v>255</x:v>
      </x:c>
      <x:c r="AM946" s="81" t="str">
        <x:f t="shared" si="96"/>
        <x:v/>
      </x:c>
      <x:c r="AN946" s="81" t="str">
        <x:f t="shared" si="97"/>
        <x:v/>
      </x:c>
      <x:c r="AO946" s="81" t="str">
        <x:f t="shared" si="98"/>
        <x:v/>
      </x:c>
      <x:c r="AP946" s="81" t="str">
        <x:f t="shared" si="99"/>
        <x:v/>
      </x:c>
      <x:c r="AQ946" s="81" t="str">
        <x:f t="shared" si="100"/>
        <x:v/>
      </x:c>
    </x:row>
    <x:row r="947" spans="1:43">
      <x:c r="A947">
        <x:v>94100</x:v>
      </x:c>
      <x:c r="B947">
        <x:v>255</x:v>
      </x:c>
      <x:c r="C947">
        <x:v>3.1</x:v>
      </x:c>
      <x:c r="G947">
        <x:v>1</x:v>
      </x:c>
      <x:c r="I947" t="s">
        <x:v>104</x:v>
      </x:c>
      <x:c r="K947" s="115"/>
      <x:c r="M947" s="67">
        <x:v>101</x:v>
      </x:c>
      <x:c r="O947" s="103" t="s">
        <x:v>101</x:v>
      </x:c>
      <x:c r="AG947" s="80">
        <x:v>1</x:v>
      </x:c>
      <x:c r="AL947" s="81">
        <x:f t="shared" si="101"/>
        <x:v>255</x:v>
      </x:c>
      <x:c r="AM947" s="81" t="str">
        <x:f t="shared" si="96"/>
        <x:v/>
      </x:c>
      <x:c r="AN947" s="81" t="str">
        <x:f t="shared" si="97"/>
        <x:v/>
      </x:c>
      <x:c r="AO947" s="81" t="str">
        <x:f t="shared" si="98"/>
        <x:v/>
      </x:c>
      <x:c r="AP947" s="81" t="str">
        <x:f t="shared" si="99"/>
        <x:v/>
      </x:c>
      <x:c r="AQ947" s="81" t="str">
        <x:f t="shared" si="100"/>
        <x:v/>
      </x:c>
    </x:row>
    <x:row r="948" spans="1:43">
      <x:c r="A948">
        <x:v>94200</x:v>
      </x:c>
      <x:c r="B948">
        <x:v>255</x:v>
      </x:c>
      <x:c r="C948">
        <x:v>3.2</x:v>
      </x:c>
      <x:c r="G948">
        <x:v>2</x:v>
      </x:c>
      <x:c r="I948" t="s">
        <x:v>102</x:v>
      </x:c>
      <x:c r="K948" s="115"/>
      <x:c r="M948" s="67">
        <x:v>101</x:v>
      </x:c>
      <x:c r="O948" s="103" t="s">
        <x:v>101</x:v>
      </x:c>
      <x:c r="AG948" s="80">
        <x:v>1</x:v>
      </x:c>
      <x:c r="AL948" s="81">
        <x:f t="shared" si="101"/>
        <x:v>255</x:v>
      </x:c>
      <x:c r="AM948" s="81" t="str">
        <x:f t="shared" si="96"/>
        <x:v/>
      </x:c>
      <x:c r="AN948" s="81" t="str">
        <x:f t="shared" si="97"/>
        <x:v/>
      </x:c>
      <x:c r="AO948" s="81" t="str">
        <x:f t="shared" si="98"/>
        <x:v/>
      </x:c>
      <x:c r="AP948" s="81" t="str">
        <x:f t="shared" si="99"/>
        <x:v/>
      </x:c>
      <x:c r="AQ948" s="81" t="str">
        <x:f t="shared" si="100"/>
        <x:v/>
      </x:c>
    </x:row>
    <x:row r="949" spans="1:43">
      <x:c r="A949">
        <x:v>94300</x:v>
      </x:c>
      <x:c r="B949">
        <x:v>255</x:v>
      </x:c>
      <x:c r="C949">
        <x:v>3.3</x:v>
      </x:c>
      <x:c r="G949">
        <x:v>1</x:v>
      </x:c>
      <x:c r="I949" t="s">
        <x:v>100</x:v>
      </x:c>
      <x:c r="K949" s="115"/>
      <x:c r="M949" s="67">
        <x:v>101</x:v>
      </x:c>
      <x:c r="O949" s="103" t="s">
        <x:v>101</x:v>
      </x:c>
      <x:c r="AG949" s="80">
        <x:v>1</x:v>
      </x:c>
      <x:c r="AL949" s="81">
        <x:f t="shared" si="101"/>
        <x:v>255</x:v>
      </x:c>
      <x:c r="AM949" s="81" t="str">
        <x:f t="shared" si="96"/>
        <x:v/>
      </x:c>
      <x:c r="AN949" s="81" t="str">
        <x:f t="shared" si="97"/>
        <x:v/>
      </x:c>
      <x:c r="AO949" s="81" t="str">
        <x:f t="shared" si="98"/>
        <x:v/>
      </x:c>
      <x:c r="AP949" s="81" t="str">
        <x:f t="shared" si="99"/>
        <x:v/>
      </x:c>
      <x:c r="AQ949" s="81" t="str">
        <x:f t="shared" si="100"/>
        <x:v/>
      </x:c>
    </x:row>
    <x:row r="950" spans="1:43">
      <x:c r="A950">
        <x:v>94400</x:v>
      </x:c>
      <x:c r="B950">
        <x:v>255</x:v>
      </x:c>
      <x:c r="C950">
        <x:v>3.4</x:v>
      </x:c>
      <x:c r="G950">
        <x:v>2</x:v>
      </x:c>
      <x:c r="I950" t="s">
        <x:v>103</x:v>
      </x:c>
      <x:c r="K950" s="115"/>
      <x:c r="M950" s="67">
        <x:v>101</x:v>
      </x:c>
      <x:c r="O950" s="103" t="s">
        <x:v>101</x:v>
      </x:c>
      <x:c r="AG950" s="80">
        <x:v>1</x:v>
      </x:c>
      <x:c r="AL950" s="81">
        <x:f t="shared" si="101"/>
        <x:v>255</x:v>
      </x:c>
      <x:c r="AM950" s="81" t="str">
        <x:f t="shared" si="96"/>
        <x:v/>
      </x:c>
      <x:c r="AN950" s="81" t="str">
        <x:f t="shared" si="97"/>
        <x:v/>
      </x:c>
      <x:c r="AO950" s="81" t="str">
        <x:f t="shared" si="98"/>
        <x:v/>
      </x:c>
      <x:c r="AP950" s="81" t="str">
        <x:f t="shared" si="99"/>
        <x:v/>
      </x:c>
      <x:c r="AQ950" s="81" t="str">
        <x:f t="shared" si="100"/>
        <x:v/>
      </x:c>
    </x:row>
    <x:row r="951" spans="1:43">
      <x:c r="A951">
        <x:v>94500</x:v>
      </x:c>
      <x:c r="B951">
        <x:v>255</x:v>
      </x:c>
      <x:c r="C951">
        <x:v>3.5</x:v>
      </x:c>
      <x:c r="G951">
        <x:v>1</x:v>
      </x:c>
      <x:c r="I951" t="s">
        <x:v>104</x:v>
      </x:c>
      <x:c r="K951" s="115"/>
      <x:c r="M951" s="67">
        <x:v>101</x:v>
      </x:c>
      <x:c r="O951" s="103" t="s">
        <x:v>101</x:v>
      </x:c>
      <x:c r="AG951" s="80">
        <x:v>1</x:v>
      </x:c>
      <x:c r="AL951" s="81">
        <x:f t="shared" si="101"/>
        <x:v>255</x:v>
      </x:c>
      <x:c r="AM951" s="81" t="str">
        <x:f t="shared" si="96"/>
        <x:v/>
      </x:c>
      <x:c r="AN951" s="81" t="str">
        <x:f t="shared" si="97"/>
        <x:v/>
      </x:c>
      <x:c r="AO951" s="81" t="str">
        <x:f t="shared" si="98"/>
        <x:v/>
      </x:c>
      <x:c r="AP951" s="81" t="str">
        <x:f t="shared" si="99"/>
        <x:v/>
      </x:c>
      <x:c r="AQ951" s="81" t="str">
        <x:f t="shared" si="100"/>
        <x:v/>
      </x:c>
    </x:row>
    <x:row r="952" spans="1:43">
      <x:c r="A952">
        <x:v>94600</x:v>
      </x:c>
      <x:c r="B952">
        <x:v>255</x:v>
      </x:c>
      <x:c r="C952">
        <x:v>3.6</x:v>
      </x:c>
      <x:c r="G952">
        <x:v>3</x:v>
      </x:c>
      <x:c r="I952" t="s">
        <x:v>102</x:v>
      </x:c>
      <x:c r="K952" s="115"/>
      <x:c r="M952" s="67">
        <x:v>101</x:v>
      </x:c>
      <x:c r="O952" s="103" t="s">
        <x:v>101</x:v>
      </x:c>
      <x:c r="AG952" s="80">
        <x:v>1</x:v>
      </x:c>
      <x:c r="AL952" s="81">
        <x:f t="shared" si="101"/>
        <x:v>255</x:v>
      </x:c>
      <x:c r="AM952" s="81" t="str">
        <x:f t="shared" si="96"/>
        <x:v/>
      </x:c>
      <x:c r="AN952" s="81" t="str">
        <x:f t="shared" si="97"/>
        <x:v/>
      </x:c>
      <x:c r="AO952" s="81" t="str">
        <x:f t="shared" si="98"/>
        <x:v/>
      </x:c>
      <x:c r="AP952" s="81" t="str">
        <x:f t="shared" si="99"/>
        <x:v/>
      </x:c>
      <x:c r="AQ952" s="81" t="str">
        <x:f t="shared" si="100"/>
        <x:v/>
      </x:c>
    </x:row>
    <x:row r="953" spans="1:43">
      <x:c r="A953">
        <x:v>94700</x:v>
      </x:c>
      <x:c r="B953">
        <x:v>255</x:v>
      </x:c>
      <x:c r="C953">
        <x:v>3.7</x:v>
      </x:c>
      <x:c r="G953">
        <x:v>1</x:v>
      </x:c>
      <x:c r="I953" t="s">
        <x:v>100</x:v>
      </x:c>
      <x:c r="K953" s="115"/>
      <x:c r="M953" s="67">
        <x:v>101</x:v>
      </x:c>
      <x:c r="O953" s="103" t="s">
        <x:v>101</x:v>
      </x:c>
      <x:c r="AG953" s="80">
        <x:v>1</x:v>
      </x:c>
      <x:c r="AL953" s="81">
        <x:f t="shared" si="101"/>
        <x:v>255</x:v>
      </x:c>
      <x:c r="AM953" s="81" t="str">
        <x:f t="shared" si="96"/>
        <x:v/>
      </x:c>
      <x:c r="AN953" s="81" t="str">
        <x:f t="shared" si="97"/>
        <x:v/>
      </x:c>
      <x:c r="AO953" s="81" t="str">
        <x:f t="shared" si="98"/>
        <x:v/>
      </x:c>
      <x:c r="AP953" s="81" t="str">
        <x:f t="shared" si="99"/>
        <x:v/>
      </x:c>
      <x:c r="AQ953" s="81" t="str">
        <x:f t="shared" si="100"/>
        <x:v/>
      </x:c>
    </x:row>
    <x:row r="954" spans="1:43">
      <x:c r="A954">
        <x:v>94800</x:v>
      </x:c>
      <x:c r="B954">
        <x:v>255</x:v>
      </x:c>
      <x:c r="C954">
        <x:v>3.8</x:v>
      </x:c>
      <x:c r="G954">
        <x:v>3</x:v>
      </x:c>
      <x:c r="I954" t="s">
        <x:v>103</x:v>
      </x:c>
      <x:c r="K954" s="115"/>
      <x:c r="M954" s="67">
        <x:v>101</x:v>
      </x:c>
      <x:c r="O954" s="103" t="s">
        <x:v>101</x:v>
      </x:c>
      <x:c r="AG954" s="80">
        <x:v>1</x:v>
      </x:c>
      <x:c r="AL954" s="81">
        <x:f t="shared" si="101"/>
        <x:v>255</x:v>
      </x:c>
      <x:c r="AM954" s="81" t="str">
        <x:f t="shared" si="96"/>
        <x:v/>
      </x:c>
      <x:c r="AN954" s="81" t="str">
        <x:f t="shared" si="97"/>
        <x:v/>
      </x:c>
      <x:c r="AO954" s="81" t="str">
        <x:f t="shared" si="98"/>
        <x:v/>
      </x:c>
      <x:c r="AP954" s="81" t="str">
        <x:f t="shared" si="99"/>
        <x:v/>
      </x:c>
      <x:c r="AQ954" s="81" t="str">
        <x:f t="shared" si="100"/>
        <x:v/>
      </x:c>
    </x:row>
    <x:row r="955" spans="1:43">
      <x:c r="A955">
        <x:v>94900</x:v>
      </x:c>
      <x:c r="B955">
        <x:v>255</x:v>
      </x:c>
      <x:c r="C955">
        <x:v>3.9</x:v>
      </x:c>
      <x:c r="G955">
        <x:v>1</x:v>
      </x:c>
      <x:c r="I955" t="s">
        <x:v>104</x:v>
      </x:c>
      <x:c r="K955" s="115"/>
      <x:c r="M955" s="67">
        <x:v>101</x:v>
      </x:c>
      <x:c r="O955" s="103" t="s">
        <x:v>101</x:v>
      </x:c>
      <x:c r="AG955" s="80">
        <x:v>1</x:v>
      </x:c>
      <x:c r="AL955" s="81">
        <x:f t="shared" si="101"/>
        <x:v>255</x:v>
      </x:c>
      <x:c r="AM955" s="81" t="str">
        <x:f t="shared" si="96"/>
        <x:v/>
      </x:c>
      <x:c r="AN955" s="81" t="str">
        <x:f t="shared" si="97"/>
        <x:v/>
      </x:c>
      <x:c r="AO955" s="81" t="str">
        <x:f t="shared" si="98"/>
        <x:v/>
      </x:c>
      <x:c r="AP955" s="81" t="str">
        <x:f t="shared" si="99"/>
        <x:v/>
      </x:c>
      <x:c r="AQ955" s="81" t="str">
        <x:f t="shared" si="100"/>
        <x:v/>
      </x:c>
    </x:row>
    <x:row r="956" spans="1:43">
      <x:c r="A956">
        <x:v>95000</x:v>
      </x:c>
      <x:c r="B956">
        <x:v>255</x:v>
      </x:c>
      <x:c r="C956">
        <x:v>4</x:v>
      </x:c>
      <x:c r="G956">
        <x:v>2</x:v>
      </x:c>
      <x:c r="I956" t="s">
        <x:v>102</x:v>
      </x:c>
      <x:c r="K956" s="115"/>
      <x:c r="M956" s="67">
        <x:v>101</x:v>
      </x:c>
      <x:c r="O956" s="103" t="s">
        <x:v>101</x:v>
      </x:c>
      <x:c r="AG956" s="80">
        <x:v>1</x:v>
      </x:c>
      <x:c r="AL956" s="81">
        <x:f t="shared" si="101"/>
        <x:v>255</x:v>
      </x:c>
      <x:c r="AM956" s="81" t="str">
        <x:f t="shared" si="96"/>
        <x:v/>
      </x:c>
      <x:c r="AN956" s="81" t="str">
        <x:f t="shared" si="97"/>
        <x:v/>
      </x:c>
      <x:c r="AO956" s="81" t="str">
        <x:f t="shared" si="98"/>
        <x:v/>
      </x:c>
      <x:c r="AP956" s="81" t="str">
        <x:f t="shared" si="99"/>
        <x:v/>
      </x:c>
      <x:c r="AQ956" s="81" t="str">
        <x:f t="shared" si="100"/>
        <x:v/>
      </x:c>
    </x:row>
    <x:row r="957" spans="1:43">
      <x:c r="A957">
        <x:v>95100</x:v>
      </x:c>
      <x:c r="B957">
        <x:v>256</x:v>
      </x:c>
      <x:c r="C957">
        <x:v>6.4</x:v>
      </x:c>
      <x:c r="G957">
        <x:v>1</x:v>
      </x:c>
      <x:c r="I957" t="s">
        <x:v>102</x:v>
      </x:c>
      <x:c r="K957" s="115"/>
      <x:c r="M957" s="67"/>
      <x:c r="O957" s="103"/>
      <x:c r="S957" t="s">
        <x:v>192</x:v>
      </x:c>
      <x:c r="AL957" s="81">
        <x:f t="shared" si="101"/>
        <x:v>256</x:v>
      </x:c>
      <x:c r="AM957" s="81" t="str">
        <x:f t="shared" si="96"/>
        <x:v/>
      </x:c>
      <x:c r="AN957" s="81" t="str">
        <x:f t="shared" si="97"/>
        <x:v/>
      </x:c>
      <x:c r="AO957" s="81" t="str">
        <x:f t="shared" si="98"/>
        <x:v/>
      </x:c>
      <x:c r="AP957" s="81" t="str">
        <x:f t="shared" si="99"/>
        <x:v/>
      </x:c>
      <x:c r="AQ957" s="81" t="str">
        <x:f t="shared" si="100"/>
        <x:v/>
      </x:c>
    </x:row>
    <x:row r="958" spans="1:43">
      <x:c r="A958">
        <x:v>95200</x:v>
      </x:c>
      <x:c r="B958">
        <x:v>256</x:v>
      </x:c>
      <x:c r="C958">
        <x:v>7.2</x:v>
      </x:c>
      <x:c r="G958">
        <x:v>3</x:v>
      </x:c>
      <x:c r="I958" t="s">
        <x:v>102</x:v>
      </x:c>
      <x:c r="K958" s="115"/>
      <x:c r="M958" s="67"/>
      <x:c r="O958" s="103"/>
      <x:c r="S958" t="s">
        <x:v>263</x:v>
      </x:c>
      <x:c r="AL958" s="81">
        <x:f t="shared" si="101"/>
        <x:v>256</x:v>
      </x:c>
      <x:c r="AM958" s="81" t="str">
        <x:f t="shared" si="96"/>
        <x:v/>
      </x:c>
      <x:c r="AN958" s="81" t="str">
        <x:f t="shared" si="97"/>
        <x:v/>
      </x:c>
      <x:c r="AO958" s="81" t="str">
        <x:f t="shared" si="98"/>
        <x:v/>
      </x:c>
      <x:c r="AP958" s="81" t="str">
        <x:f t="shared" si="99"/>
        <x:v/>
      </x:c>
      <x:c r="AQ958" s="81" t="str">
        <x:f t="shared" si="100"/>
        <x:v/>
      </x:c>
    </x:row>
    <x:row r="959" spans="1:43">
      <x:c r="A959">
        <x:v>95300</x:v>
      </x:c>
      <x:c r="B959">
        <x:v>257</x:v>
      </x:c>
      <x:c r="C959" s="114">
        <x:v>0.266666666666667</x:v>
      </x:c>
      <x:c r="D959" s="100"/>
      <x:c r="E959" s="100"/>
      <x:c r="F959" s="100"/>
      <x:c r="G959" s="100">
        <x:v>1</x:v>
      </x:c>
      <x:c r="I959" t="s">
        <x:v>100</x:v>
      </x:c>
      <x:c r="K959" s="41"/>
      <x:c r="M959">
        <x:v>824</x:v>
      </x:c>
      <x:c r="O959" t="s">
        <x:v>101</x:v>
      </x:c>
      <x:c r="AG959" s="80">
        <x:v>1</x:v>
      </x:c>
      <x:c r="AL959" s="81">
        <x:f t="shared" si="101"/>
        <x:v>257</x:v>
      </x:c>
      <x:c r="AM959" s="81" t="str">
        <x:f t="shared" si="96"/>
        <x:v/>
      </x:c>
      <x:c r="AN959" s="81" t="str">
        <x:f t="shared" si="97"/>
        <x:v/>
      </x:c>
      <x:c r="AO959" s="81" t="str">
        <x:f t="shared" si="98"/>
        <x:v/>
      </x:c>
      <x:c r="AP959" s="81" t="str">
        <x:f t="shared" si="99"/>
        <x:v/>
      </x:c>
      <x:c r="AQ959" s="81" t="str">
        <x:f t="shared" si="100"/>
        <x:v/>
      </x:c>
    </x:row>
    <x:row r="960" spans="1:43">
      <x:c r="A960">
        <x:v>95400</x:v>
      </x:c>
      <x:c r="B960">
        <x:v>257</x:v>
      </x:c>
      <x:c r="C960" s="114">
        <x:v>0.566666666666667</x:v>
      </x:c>
      <x:c r="D960" s="100"/>
      <x:c r="E960" s="100"/>
      <x:c r="F960" s="100"/>
      <x:c r="G960" s="100">
        <x:v>1</x:v>
      </x:c>
      <x:c r="I960" t="s">
        <x:v>102</x:v>
      </x:c>
      <x:c r="K960" s="41"/>
      <x:c r="M960">
        <x:v>824</x:v>
      </x:c>
      <x:c r="O960" t="s">
        <x:v>101</x:v>
      </x:c>
      <x:c r="AG960" s="80">
        <x:v>1</x:v>
      </x:c>
      <x:c r="AL960" s="81">
        <x:f t="shared" si="101"/>
        <x:v>257</x:v>
      </x:c>
      <x:c r="AM960" s="81" t="str">
        <x:f t="shared" si="96"/>
        <x:v/>
      </x:c>
      <x:c r="AN960" s="81" t="str">
        <x:f t="shared" si="97"/>
        <x:v/>
      </x:c>
      <x:c r="AO960" s="81" t="str">
        <x:f t="shared" si="98"/>
        <x:v/>
      </x:c>
      <x:c r="AP960" s="81" t="str">
        <x:f t="shared" si="99"/>
        <x:v/>
      </x:c>
      <x:c r="AQ960" s="81" t="str">
        <x:f t="shared" si="100"/>
        <x:v/>
      </x:c>
    </x:row>
    <x:row r="961" spans="1:43">
      <x:c r="A961">
        <x:v>95500</x:v>
      </x:c>
      <x:c r="B961">
        <x:v>257</x:v>
      </x:c>
      <x:c r="C961" s="114">
        <x:v>0.833333333333333</x:v>
      </x:c>
      <x:c r="D961" s="100"/>
      <x:c r="E961" s="100"/>
      <x:c r="F961" s="100"/>
      <x:c r="G961" s="100">
        <x:v>1</x:v>
      </x:c>
      <x:c r="I961" t="s">
        <x:v>103</x:v>
      </x:c>
      <x:c r="K961" s="41"/>
      <x:c r="M961">
        <x:v>824</x:v>
      </x:c>
      <x:c r="O961" t="s">
        <x:v>101</x:v>
      </x:c>
      <x:c r="AG961" s="80">
        <x:v>1</x:v>
      </x:c>
      <x:c r="AL961" s="81">
        <x:f t="shared" si="101"/>
        <x:v>257</x:v>
      </x:c>
      <x:c r="AM961" s="81" t="str">
        <x:f t="shared" si="96"/>
        <x:v/>
      </x:c>
      <x:c r="AN961" s="81" t="str">
        <x:f t="shared" si="97"/>
        <x:v/>
      </x:c>
      <x:c r="AO961" s="81" t="str">
        <x:f t="shared" si="98"/>
        <x:v/>
      </x:c>
      <x:c r="AP961" s="81" t="str">
        <x:f t="shared" si="99"/>
        <x:v/>
      </x:c>
      <x:c r="AQ961" s="81" t="str">
        <x:f t="shared" si="100"/>
        <x:v/>
      </x:c>
    </x:row>
    <x:row r="962" spans="1:43">
      <x:c r="A962">
        <x:v>95600</x:v>
      </x:c>
      <x:c r="B962">
        <x:v>257</x:v>
      </x:c>
      <x:c r="C962" s="114">
        <x:v>1.3</x:v>
      </x:c>
      <x:c r="D962" s="100"/>
      <x:c r="E962" s="100"/>
      <x:c r="F962" s="100"/>
      <x:c r="G962" s="100">
        <x:v>1</x:v>
      </x:c>
      <x:c r="I962" t="s">
        <x:v>104</x:v>
      </x:c>
      <x:c r="K962" s="41"/>
      <x:c r="M962">
        <x:v>824</x:v>
      </x:c>
      <x:c r="O962" t="s">
        <x:v>101</x:v>
      </x:c>
      <x:c r="AG962" s="80">
        <x:v>1</x:v>
      </x:c>
      <x:c r="AL962" s="81">
        <x:f t="shared" si="101"/>
        <x:v>257</x:v>
      </x:c>
      <x:c r="AM962" s="81" t="str">
        <x:f t="shared" si="96"/>
        <x:v/>
      </x:c>
      <x:c r="AN962" s="81" t="str">
        <x:f t="shared" si="97"/>
        <x:v/>
      </x:c>
      <x:c r="AO962" s="81" t="str">
        <x:f t="shared" si="98"/>
        <x:v/>
      </x:c>
      <x:c r="AP962" s="81" t="str">
        <x:f t="shared" si="99"/>
        <x:v/>
      </x:c>
      <x:c r="AQ962" s="81" t="str">
        <x:f t="shared" si="100"/>
        <x:v/>
      </x:c>
    </x:row>
    <x:row r="963" spans="1:43">
      <x:c r="A963">
        <x:v>95700</x:v>
      </x:c>
      <x:c r="B963">
        <x:v>257</x:v>
      </x:c>
      <x:c r="C963" s="114">
        <x:v>1.96666666666667</x:v>
      </x:c>
      <x:c r="D963" s="100"/>
      <x:c r="E963" s="100"/>
      <x:c r="F963" s="100"/>
      <x:c r="G963" s="100">
        <x:v>3</x:v>
      </x:c>
      <x:c r="I963" t="s">
        <x:v>100</x:v>
      </x:c>
      <x:c r="K963" s="41"/>
      <x:c r="M963">
        <x:v>824</x:v>
      </x:c>
      <x:c r="O963" t="s">
        <x:v>101</x:v>
      </x:c>
      <x:c r="AG963" s="80">
        <x:v>2</x:v>
      </x:c>
      <x:c r="AL963" s="81">
        <x:f t="shared" si="101"/>
        <x:v>257</x:v>
      </x:c>
      <x:c r="AM963" s="81" t="str">
        <x:f t="shared" si="96"/>
        <x:v/>
      </x:c>
      <x:c r="AN963" s="81" t="str">
        <x:f t="shared" si="97"/>
        <x:v/>
      </x:c>
      <x:c r="AO963" s="81" t="str">
        <x:f t="shared" si="98"/>
        <x:v/>
      </x:c>
      <x:c r="AP963" s="81" t="str">
        <x:f t="shared" si="99"/>
        <x:v/>
      </x:c>
      <x:c r="AQ963" s="81" t="str">
        <x:f t="shared" si="100"/>
        <x:v/>
      </x:c>
    </x:row>
    <x:row r="964" spans="1:43">
      <x:c r="A964">
        <x:v>95800</x:v>
      </x:c>
      <x:c r="B964">
        <x:v>258</x:v>
      </x:c>
      <x:c r="C964" s="114">
        <x:v>0.8</x:v>
      </x:c>
      <x:c r="D964" s="100"/>
      <x:c r="E964" s="100"/>
      <x:c r="F964" s="100"/>
      <x:c r="G964" s="100"/>
      <x:c r="I964" t="s">
        <x:v>100</x:v>
      </x:c>
      <x:c r="K964" s="41"/>
      <x:c r="M964">
        <x:v>418</x:v>
      </x:c>
      <x:c r="O964" t="s">
        <x:v>101</x:v>
      </x:c>
      <x:c r="AG964" s="80">
        <x:v>2</x:v>
      </x:c>
      <x:c r="AL964" s="81">
        <x:f t="shared" si="101"/>
        <x:v>258</x:v>
      </x:c>
      <x:c r="AM964" s="81" t="str">
        <x:f t="shared" si="96"/>
        <x:v/>
      </x:c>
      <x:c r="AN964" s="81" t="str">
        <x:f t="shared" si="97"/>
        <x:v/>
      </x:c>
      <x:c r="AO964" s="81" t="str">
        <x:f t="shared" si="98"/>
        <x:v/>
      </x:c>
      <x:c r="AP964" s="81" t="str">
        <x:f t="shared" si="99"/>
        <x:v/>
      </x:c>
      <x:c r="AQ964" s="81" t="str">
        <x:f t="shared" si="100"/>
        <x:v/>
      </x:c>
    </x:row>
    <x:row r="965" spans="1:43">
      <x:c r="A965">
        <x:v>95900</x:v>
      </x:c>
      <x:c r="B965">
        <x:v>259</x:v>
      </x:c>
      <x:c r="C965" s="114">
        <x:v>2.25</x:v>
      </x:c>
      <x:c r="D965" s="100"/>
      <x:c r="E965" s="100"/>
      <x:c r="F965" s="100"/>
      <x:c r="G965" s="100">
        <x:v>1</x:v>
      </x:c>
      <x:c r="I965" t="s">
        <x:v>103</x:v>
      </x:c>
      <x:c r="K965" s="41"/>
      <x:c r="S965" t="s">
        <x:v>264</x:v>
      </x:c>
      <x:c r="AL965" s="81">
        <x:f t="shared" si="101"/>
        <x:v>259</x:v>
      </x:c>
      <x:c r="AM965" s="81" t="str">
        <x:f t="shared" si="96"/>
        <x:v/>
      </x:c>
      <x:c r="AN965" s="81" t="str">
        <x:f t="shared" si="97"/>
        <x:v/>
      </x:c>
      <x:c r="AO965" s="81" t="str">
        <x:f t="shared" si="98"/>
        <x:v/>
      </x:c>
      <x:c r="AP965" s="81" t="str">
        <x:f t="shared" si="99"/>
        <x:v/>
      </x:c>
      <x:c r="AQ965" s="81" t="str">
        <x:f t="shared" si="100"/>
        <x:v/>
      </x:c>
    </x:row>
    <x:row r="966" spans="1:43">
      <x:c r="A966">
        <x:v>96000</x:v>
      </x:c>
      <x:c r="B966">
        <x:v>259</x:v>
      </x:c>
      <x:c r="C966" s="114">
        <x:v>2.4</x:v>
      </x:c>
      <x:c r="D966" s="100"/>
      <x:c r="E966" s="100"/>
      <x:c r="F966" s="100"/>
      <x:c r="G966" s="100">
        <x:v>1</x:v>
      </x:c>
      <x:c r="I966" t="s">
        <x:v>104</x:v>
      </x:c>
      <x:c r="K966" s="41"/>
      <x:c r="AL966" s="81">
        <x:f t="shared" si="101"/>
        <x:v>259</x:v>
      </x:c>
      <x:c r="AM966" s="81" t="str">
        <x:f t="shared" si="96"/>
        <x:v/>
      </x:c>
      <x:c r="AN966" s="81" t="str">
        <x:f t="shared" si="97"/>
        <x:v/>
      </x:c>
      <x:c r="AO966" s="81" t="str">
        <x:f t="shared" si="98"/>
        <x:v/>
      </x:c>
      <x:c r="AP966" s="81" t="str">
        <x:f t="shared" si="99"/>
        <x:v/>
      </x:c>
      <x:c r="AQ966" s="81" t="str">
        <x:f t="shared" si="100"/>
        <x:v/>
      </x:c>
    </x:row>
    <x:row r="967" spans="1:43">
      <x:c r="A967">
        <x:v>96100</x:v>
      </x:c>
      <x:c r="B967">
        <x:v>259</x:v>
      </x:c>
      <x:c r="C967" s="114">
        <x:v>2.55</x:v>
      </x:c>
      <x:c r="D967" s="100"/>
      <x:c r="E967" s="100"/>
      <x:c r="F967" s="100"/>
      <x:c r="G967" s="100">
        <x:v>1</x:v>
      </x:c>
      <x:c r="I967" t="s">
        <x:v>100</x:v>
      </x:c>
      <x:c r="K967" s="41"/>
      <x:c r="AL967" s="81">
        <x:f t="shared" si="101"/>
        <x:v>259</x:v>
      </x:c>
      <x:c r="AM967" s="81" t="str">
        <x:f t="shared" si="96"/>
        <x:v/>
      </x:c>
      <x:c r="AN967" s="81" t="str">
        <x:f t="shared" si="97"/>
        <x:v/>
      </x:c>
      <x:c r="AO967" s="81" t="str">
        <x:f t="shared" si="98"/>
        <x:v/>
      </x:c>
      <x:c r="AP967" s="81" t="str">
        <x:f t="shared" si="99"/>
        <x:v/>
      </x:c>
      <x:c r="AQ967" s="81" t="str">
        <x:f t="shared" si="100"/>
        <x:v/>
      </x:c>
    </x:row>
    <x:row r="968" spans="1:43">
      <x:c r="A968">
        <x:v>96200</x:v>
      </x:c>
      <x:c r="B968">
        <x:v>259</x:v>
      </x:c>
      <x:c r="C968" s="114">
        <x:v>2.7</x:v>
      </x:c>
      <x:c r="D968" s="100"/>
      <x:c r="E968" s="100"/>
      <x:c r="F968" s="100"/>
      <x:c r="G968" s="100">
        <x:v>1</x:v>
      </x:c>
      <x:c r="I968" t="s">
        <x:v>110</x:v>
      </x:c>
      <x:c r="J968">
        <x:v>0.3</x:v>
      </x:c>
      <x:c r="K968" s="41"/>
      <x:c r="AL968" s="81">
        <x:f t="shared" si="101"/>
        <x:v>259</x:v>
      </x:c>
      <x:c r="AM968" s="81" t="str">
        <x:f t="shared" si="96"/>
        <x:v/>
      </x:c>
      <x:c r="AN968" s="81" t="str">
        <x:f t="shared" si="97"/>
        <x:v/>
      </x:c>
      <x:c r="AO968" s="81" t="str">
        <x:f t="shared" si="98"/>
        <x:v/>
      </x:c>
      <x:c r="AP968" s="81" t="str">
        <x:f t="shared" si="99"/>
        <x:v/>
      </x:c>
      <x:c r="AQ968" s="81" t="str">
        <x:f t="shared" si="100"/>
        <x:v/>
      </x:c>
    </x:row>
    <x:row r="969" spans="1:43">
      <x:c r="A969">
        <x:v>96300</x:v>
      </x:c>
      <x:c r="B969">
        <x:v>259</x:v>
      </x:c>
      <x:c r="C969" s="114">
        <x:v>5.7</x:v>
      </x:c>
      <x:c r="D969" s="100"/>
      <x:c r="E969" s="100"/>
      <x:c r="F969" s="100"/>
      <x:c r="G969" s="100">
        <x:v>3</x:v>
      </x:c>
      <x:c r="K969" s="41"/>
      <x:c r="AL969" s="81">
        <x:f t="shared" si="101"/>
        <x:v>259</x:v>
      </x:c>
      <x:c r="AM969" s="81" t="str">
        <x:f t="shared" si="96"/>
        <x:v/>
      </x:c>
      <x:c r="AN969" s="81" t="str">
        <x:f t="shared" si="97"/>
        <x:v/>
      </x:c>
      <x:c r="AO969" s="81" t="str">
        <x:f t="shared" si="98"/>
        <x:v/>
      </x:c>
      <x:c r="AP969" s="81" t="str">
        <x:f t="shared" si="99"/>
        <x:v/>
      </x:c>
      <x:c r="AQ969" s="81" t="str">
        <x:f t="shared" si="100"/>
        <x:v/>
      </x:c>
    </x:row>
    <x:row r="970" spans="1:43">
      <x:c r="A970">
        <x:v>96400</x:v>
      </x:c>
      <x:c r="B970">
        <x:v>259</x:v>
      </x:c>
      <x:c r="C970" s="114">
        <x:v>6.2</x:v>
      </x:c>
      <x:c r="D970" s="100">
        <x:v>1</x:v>
      </x:c>
      <x:c r="E970" s="100"/>
      <x:c r="F970" s="100"/>
      <x:c r="G970" s="100"/>
      <x:c r="K970" s="41"/>
      <x:c r="AL970" s="81" t="str">
        <x:f t="shared" si="101"/>
        <x:v>259B</x:v>
      </x:c>
      <x:c r="AM970" s="81" t="str">
        <x:f t="shared" si="96"/>
        <x:v/>
      </x:c>
      <x:c r="AN970" s="81" t="str">
        <x:f t="shared" si="97"/>
        <x:v/>
      </x:c>
      <x:c r="AO970" s="81" t="str">
        <x:f t="shared" si="98"/>
        <x:v/>
      </x:c>
      <x:c r="AP970" s="81" t="str">
        <x:f t="shared" si="99"/>
        <x:v/>
      </x:c>
      <x:c r="AQ970" s="81" t="str">
        <x:f t="shared" si="100"/>
        <x:v/>
      </x:c>
    </x:row>
    <x:row r="971" spans="1:43">
      <x:c r="A971">
        <x:v>96500</x:v>
      </x:c>
      <x:c r="B971">
        <x:v>260</x:v>
      </x:c>
      <x:c r="C971" s="114">
        <x:v>0.8</x:v>
      </x:c>
      <x:c r="D971" s="100"/>
      <x:c r="E971" s="100"/>
      <x:c r="F971" s="100"/>
      <x:c r="G971" s="100">
        <x:v>2</x:v>
      </x:c>
      <x:c r="I971" t="s">
        <x:v>102</x:v>
      </x:c>
      <x:c r="K971" s="41"/>
      <x:c r="M971">
        <x:v>824</x:v>
      </x:c>
      <x:c r="O971" t="s">
        <x:v>101</x:v>
      </x:c>
      <x:c r="AG971" s="80">
        <x:v>2</x:v>
      </x:c>
      <x:c r="AL971" s="81">
        <x:f t="shared" si="101"/>
        <x:v>260</x:v>
      </x:c>
      <x:c r="AM971" s="81" t="str">
        <x:f t="shared" ref="AM971:AM1034" si="102">IF($F$7=2,$B$7,"")</x:f>
        <x:v/>
      </x:c>
      <x:c r="AN971" s="81" t="str">
        <x:f t="shared" ref="AN971:AN1034" si="103">IF($F$7=3,$B$7,"")</x:f>
        <x:v/>
      </x:c>
      <x:c r="AO971" s="81" t="str">
        <x:f t="shared" ref="AO971:AO1034" si="104">IF($F$7=4,$B$7,"")</x:f>
        <x:v/>
      </x:c>
      <x:c r="AP971" s="81" t="str">
        <x:f t="shared" ref="AP971:AP1034" si="105">IF($F$7=5,$B$7,"")</x:f>
        <x:v/>
      </x:c>
      <x:c r="AQ971" s="81" t="str">
        <x:f t="shared" ref="AQ971:AQ1034" si="106">IF($F$7=6,$B$7,"")</x:f>
        <x:v/>
      </x:c>
    </x:row>
    <x:row r="972" spans="1:43">
      <x:c r="A972">
        <x:v>96600</x:v>
      </x:c>
      <x:c r="B972">
        <x:v>260</x:v>
      </x:c>
      <x:c r="C972" s="114">
        <x:v>1.6</x:v>
      </x:c>
      <x:c r="D972" s="100"/>
      <x:c r="E972" s="100"/>
      <x:c r="F972" s="100"/>
      <x:c r="G972" s="100">
        <x:v>3</x:v>
      </x:c>
      <x:c r="I972" t="s">
        <x:v>100</x:v>
      </x:c>
      <x:c r="K972" s="41"/>
      <x:c r="M972">
        <x:v>824</x:v>
      </x:c>
      <x:c r="O972" t="s">
        <x:v>101</x:v>
      </x:c>
      <x:c r="AG972" s="80">
        <x:v>1</x:v>
      </x:c>
      <x:c r="AL972" s="81">
        <x:f t="shared" ref="AL972:AL1035" si="107">IF(ISBLANK(D972),B972,B972&amp;"B")</x:f>
        <x:v>260</x:v>
      </x:c>
      <x:c r="AM972" s="81" t="str">
        <x:f t="shared" si="102"/>
        <x:v/>
      </x:c>
      <x:c r="AN972" s="81" t="str">
        <x:f t="shared" si="103"/>
        <x:v/>
      </x:c>
      <x:c r="AO972" s="81" t="str">
        <x:f t="shared" si="104"/>
        <x:v/>
      </x:c>
      <x:c r="AP972" s="81" t="str">
        <x:f t="shared" si="105"/>
        <x:v/>
      </x:c>
      <x:c r="AQ972" s="81" t="str">
        <x:f t="shared" si="106"/>
        <x:v/>
      </x:c>
    </x:row>
    <x:row r="973" spans="1:43">
      <x:c r="A973">
        <x:v>96700</x:v>
      </x:c>
      <x:c r="B973">
        <x:v>261</x:v>
      </x:c>
      <x:c r="C973" s="114">
        <x:v>1</x:v>
      </x:c>
      <x:c r="D973" s="100">
        <x:v>1</x:v>
      </x:c>
      <x:c r="E973" s="100"/>
      <x:c r="F973" s="100"/>
      <x:c r="G973" s="100"/>
      <x:c r="H973" s="100">
        <x:v>1</x:v>
      </x:c>
      <x:c r="I973" t="s">
        <x:v>165</x:v>
      </x:c>
      <x:c r="K973" s="41"/>
      <x:c r="AG973" s="80">
        <x:v>1</x:v>
      </x:c>
      <x:c r="AL973" s="81" t="str">
        <x:f t="shared" si="107"/>
        <x:v>261B</x:v>
      </x:c>
      <x:c r="AM973" s="81" t="str">
        <x:f t="shared" si="102"/>
        <x:v/>
      </x:c>
      <x:c r="AN973" s="81" t="str">
        <x:f t="shared" si="103"/>
        <x:v/>
      </x:c>
      <x:c r="AO973" s="81" t="str">
        <x:f t="shared" si="104"/>
        <x:v/>
      </x:c>
      <x:c r="AP973" s="81" t="str">
        <x:f t="shared" si="105"/>
        <x:v/>
      </x:c>
      <x:c r="AQ973" s="81" t="str">
        <x:f t="shared" si="106"/>
        <x:v/>
      </x:c>
    </x:row>
    <x:row r="974" spans="1:43">
      <x:c r="A974">
        <x:v>96800</x:v>
      </x:c>
      <x:c r="B974">
        <x:v>261</x:v>
      </x:c>
      <x:c r="C974" s="114">
        <x:v>1.8</x:v>
      </x:c>
      <x:c r="D974" s="100"/>
      <x:c r="E974" s="100"/>
      <x:c r="F974" s="100"/>
      <x:c r="G974" s="100">
        <x:v>1</x:v>
      </x:c>
      <x:c r="I974" t="s">
        <x:v>100</x:v>
      </x:c>
      <x:c r="K974" s="41"/>
      <x:c r="M974">
        <x:v>452</x:v>
      </x:c>
      <x:c r="O974" t="s">
        <x:v>101</x:v>
      </x:c>
      <x:c r="AG974" s="80">
        <x:v>2</x:v>
      </x:c>
      <x:c r="AL974" s="81">
        <x:f t="shared" si="107"/>
        <x:v>261</x:v>
      </x:c>
      <x:c r="AM974" s="81" t="str">
        <x:f t="shared" si="102"/>
        <x:v/>
      </x:c>
      <x:c r="AN974" s="81" t="str">
        <x:f t="shared" si="103"/>
        <x:v/>
      </x:c>
      <x:c r="AO974" s="81" t="str">
        <x:f t="shared" si="104"/>
        <x:v/>
      </x:c>
      <x:c r="AP974" s="81" t="str">
        <x:f t="shared" si="105"/>
        <x:v/>
      </x:c>
      <x:c r="AQ974" s="81" t="str">
        <x:f t="shared" si="106"/>
        <x:v/>
      </x:c>
    </x:row>
    <x:row r="975" spans="1:43">
      <x:c r="A975">
        <x:v>96900</x:v>
      </x:c>
      <x:c r="B975">
        <x:v>261</x:v>
      </x:c>
      <x:c r="C975" s="114">
        <x:v>1.95</x:v>
      </x:c>
      <x:c r="D975" s="100"/>
      <x:c r="E975" s="100"/>
      <x:c r="F975" s="100"/>
      <x:c r="G975" s="100">
        <x:v>1</x:v>
      </x:c>
      <x:c r="I975" t="s">
        <x:v>165</x:v>
      </x:c>
      <x:c r="K975" s="41"/>
      <x:c r="M975">
        <x:v>452</x:v>
      </x:c>
      <x:c r="O975" t="s">
        <x:v>101</x:v>
      </x:c>
      <x:c r="AG975" s="80">
        <x:v>2</x:v>
      </x:c>
      <x:c r="AL975" s="81">
        <x:f t="shared" si="107"/>
        <x:v>261</x:v>
      </x:c>
      <x:c r="AM975" s="81" t="str">
        <x:f t="shared" si="102"/>
        <x:v/>
      </x:c>
      <x:c r="AN975" s="81" t="str">
        <x:f t="shared" si="103"/>
        <x:v/>
      </x:c>
      <x:c r="AO975" s="81" t="str">
        <x:f t="shared" si="104"/>
        <x:v/>
      </x:c>
      <x:c r="AP975" s="81" t="str">
        <x:f t="shared" si="105"/>
        <x:v/>
      </x:c>
      <x:c r="AQ975" s="81" t="str">
        <x:f t="shared" si="106"/>
        <x:v/>
      </x:c>
    </x:row>
    <x:row r="976" spans="1:43">
      <x:c r="A976">
        <x:v>97000</x:v>
      </x:c>
      <x:c r="B976">
        <x:v>261</x:v>
      </x:c>
      <x:c r="C976" s="114">
        <x:v>2.1</x:v>
      </x:c>
      <x:c r="D976" s="100"/>
      <x:c r="E976" s="100"/>
      <x:c r="F976" s="100"/>
      <x:c r="G976" s="100">
        <x:v>2</x:v>
      </x:c>
      <x:c r="I976" t="s">
        <x:v>103</x:v>
      </x:c>
      <x:c r="K976" s="41"/>
      <x:c r="M976">
        <x:v>452</x:v>
      </x:c>
      <x:c r="O976" t="s">
        <x:v>101</x:v>
      </x:c>
      <x:c r="AG976" s="80">
        <x:v>2</x:v>
      </x:c>
      <x:c r="AL976" s="81">
        <x:f t="shared" si="107"/>
        <x:v>261</x:v>
      </x:c>
      <x:c r="AM976" s="81" t="str">
        <x:f t="shared" si="102"/>
        <x:v/>
      </x:c>
      <x:c r="AN976" s="81" t="str">
        <x:f t="shared" si="103"/>
        <x:v/>
      </x:c>
      <x:c r="AO976" s="81" t="str">
        <x:f t="shared" si="104"/>
        <x:v/>
      </x:c>
      <x:c r="AP976" s="81" t="str">
        <x:f t="shared" si="105"/>
        <x:v/>
      </x:c>
      <x:c r="AQ976" s="81" t="str">
        <x:f t="shared" si="106"/>
        <x:v/>
      </x:c>
    </x:row>
    <x:row r="977" spans="1:43">
      <x:c r="A977">
        <x:v>97100</x:v>
      </x:c>
      <x:c r="B977">
        <x:v>261</x:v>
      </x:c>
      <x:c r="C977" s="114">
        <x:v>2.25</x:v>
      </x:c>
      <x:c r="D977" s="100"/>
      <x:c r="E977" s="100"/>
      <x:c r="F977" s="100"/>
      <x:c r="G977" s="100">
        <x:v>1</x:v>
      </x:c>
      <x:c r="I977" t="s">
        <x:v>104</x:v>
      </x:c>
      <x:c r="K977" s="41"/>
      <x:c r="M977">
        <x:v>452</x:v>
      </x:c>
      <x:c r="O977" t="s">
        <x:v>101</x:v>
      </x:c>
      <x:c r="AG977" s="80">
        <x:v>2</x:v>
      </x:c>
      <x:c r="AL977" s="81">
        <x:f t="shared" si="107"/>
        <x:v>261</x:v>
      </x:c>
      <x:c r="AM977" s="81" t="str">
        <x:f t="shared" si="102"/>
        <x:v/>
      </x:c>
      <x:c r="AN977" s="81" t="str">
        <x:f t="shared" si="103"/>
        <x:v/>
      </x:c>
      <x:c r="AO977" s="81" t="str">
        <x:f t="shared" si="104"/>
        <x:v/>
      </x:c>
      <x:c r="AP977" s="81" t="str">
        <x:f t="shared" si="105"/>
        <x:v/>
      </x:c>
      <x:c r="AQ977" s="81" t="str">
        <x:f t="shared" si="106"/>
        <x:v/>
      </x:c>
    </x:row>
    <x:row r="978" spans="1:43">
      <x:c r="A978">
        <x:v>97200</x:v>
      </x:c>
      <x:c r="B978">
        <x:v>261</x:v>
      </x:c>
      <x:c r="C978" s="114">
        <x:v>2.4</x:v>
      </x:c>
      <x:c r="D978" s="100"/>
      <x:c r="E978" s="100"/>
      <x:c r="F978" s="100"/>
      <x:c r="G978" s="100">
        <x:v>2</x:v>
      </x:c>
      <x:c r="I978" t="s">
        <x:v>100</x:v>
      </x:c>
      <x:c r="K978" s="41"/>
      <x:c r="M978">
        <x:v>452</x:v>
      </x:c>
      <x:c r="O978" t="s">
        <x:v>101</x:v>
      </x:c>
      <x:c r="AG978" s="80">
        <x:v>2</x:v>
      </x:c>
      <x:c r="AL978" s="81">
        <x:f t="shared" si="107"/>
        <x:v>261</x:v>
      </x:c>
      <x:c r="AM978" s="81" t="str">
        <x:f t="shared" si="102"/>
        <x:v/>
      </x:c>
      <x:c r="AN978" s="81" t="str">
        <x:f t="shared" si="103"/>
        <x:v/>
      </x:c>
      <x:c r="AO978" s="81" t="str">
        <x:f t="shared" si="104"/>
        <x:v/>
      </x:c>
      <x:c r="AP978" s="81" t="str">
        <x:f t="shared" si="105"/>
        <x:v/>
      </x:c>
      <x:c r="AQ978" s="81" t="str">
        <x:f t="shared" si="106"/>
        <x:v/>
      </x:c>
    </x:row>
    <x:row r="979" spans="1:43">
      <x:c r="A979">
        <x:v>97300</x:v>
      </x:c>
      <x:c r="B979">
        <x:v>261</x:v>
      </x:c>
      <x:c r="C979" s="114">
        <x:v>2.55</x:v>
      </x:c>
      <x:c r="D979" s="100"/>
      <x:c r="E979" s="100"/>
      <x:c r="F979" s="100"/>
      <x:c r="G979" s="100">
        <x:v>1</x:v>
      </x:c>
      <x:c r="I979" t="s">
        <x:v>165</x:v>
      </x:c>
      <x:c r="K979" s="41"/>
      <x:c r="M979">
        <x:v>452</x:v>
      </x:c>
      <x:c r="O979" t="s">
        <x:v>101</x:v>
      </x:c>
      <x:c r="AG979" s="80">
        <x:v>2</x:v>
      </x:c>
      <x:c r="AL979" s="81">
        <x:f t="shared" si="107"/>
        <x:v>261</x:v>
      </x:c>
      <x:c r="AM979" s="81" t="str">
        <x:f t="shared" si="102"/>
        <x:v/>
      </x:c>
      <x:c r="AN979" s="81" t="str">
        <x:f t="shared" si="103"/>
        <x:v/>
      </x:c>
      <x:c r="AO979" s="81" t="str">
        <x:f t="shared" si="104"/>
        <x:v/>
      </x:c>
      <x:c r="AP979" s="81" t="str">
        <x:f t="shared" si="105"/>
        <x:v/>
      </x:c>
      <x:c r="AQ979" s="81" t="str">
        <x:f t="shared" si="106"/>
        <x:v/>
      </x:c>
    </x:row>
    <x:row r="980" spans="1:43">
      <x:c r="A980">
        <x:v>97400</x:v>
      </x:c>
      <x:c r="B980">
        <x:v>261</x:v>
      </x:c>
      <x:c r="C980" s="114">
        <x:v>2.7</x:v>
      </x:c>
      <x:c r="D980" s="100"/>
      <x:c r="E980" s="100"/>
      <x:c r="F980" s="100"/>
      <x:c r="G980" s="100">
        <x:v>3</x:v>
      </x:c>
      <x:c r="I980" t="s">
        <x:v>103</x:v>
      </x:c>
      <x:c r="K980" s="41"/>
      <x:c r="M980">
        <x:v>452</x:v>
      </x:c>
      <x:c r="O980" t="s">
        <x:v>101</x:v>
      </x:c>
      <x:c r="AG980" s="80">
        <x:v>2</x:v>
      </x:c>
      <x:c r="AL980" s="81">
        <x:f t="shared" si="107"/>
        <x:v>261</x:v>
      </x:c>
      <x:c r="AM980" s="81" t="str">
        <x:f t="shared" si="102"/>
        <x:v/>
      </x:c>
      <x:c r="AN980" s="81" t="str">
        <x:f t="shared" si="103"/>
        <x:v/>
      </x:c>
      <x:c r="AO980" s="81" t="str">
        <x:f t="shared" si="104"/>
        <x:v/>
      </x:c>
      <x:c r="AP980" s="81" t="str">
        <x:f t="shared" si="105"/>
        <x:v/>
      </x:c>
      <x:c r="AQ980" s="81" t="str">
        <x:f t="shared" si="106"/>
        <x:v/>
      </x:c>
    </x:row>
    <x:row r="981" spans="1:43">
      <x:c r="A981">
        <x:v>97500</x:v>
      </x:c>
      <x:c r="B981">
        <x:v>262</x:v>
      </x:c>
      <x:c r="C981" s="114">
        <x:v>3.63333333333333</x:v>
      </x:c>
      <x:c r="D981" s="100">
        <x:v>1</x:v>
      </x:c>
      <x:c r="E981" s="100"/>
      <x:c r="F981" s="100"/>
      <x:c r="G981" s="100"/>
      <x:c r="H981">
        <x:v>1</x:v>
      </x:c>
      <x:c r="I981" t="s">
        <x:v>102</x:v>
      </x:c>
      <x:c r="K981" s="41"/>
      <x:c r="AL981" s="81" t="str">
        <x:f t="shared" si="107"/>
        <x:v>262B</x:v>
      </x:c>
      <x:c r="AM981" s="81" t="str">
        <x:f t="shared" si="102"/>
        <x:v/>
      </x:c>
      <x:c r="AN981" s="81" t="str">
        <x:f t="shared" si="103"/>
        <x:v/>
      </x:c>
      <x:c r="AO981" s="81" t="str">
        <x:f t="shared" si="104"/>
        <x:v/>
      </x:c>
      <x:c r="AP981" s="81" t="str">
        <x:f t="shared" si="105"/>
        <x:v/>
      </x:c>
      <x:c r="AQ981" s="81" t="str">
        <x:f t="shared" si="106"/>
        <x:v/>
      </x:c>
    </x:row>
    <x:row r="982" spans="1:43">
      <x:c r="A982">
        <x:v>97600</x:v>
      </x:c>
      <x:c r="B982">
        <x:v>262</x:v>
      </x:c>
      <x:c r="C982" s="114">
        <x:v>3.83333333333333</x:v>
      </x:c>
      <x:c r="D982" s="100"/>
      <x:c r="E982" s="100"/>
      <x:c r="F982" s="100"/>
      <x:c r="G982" s="100">
        <x:v>1</x:v>
      </x:c>
      <x:c r="I982" t="s">
        <x:v>104</x:v>
      </x:c>
      <x:c r="K982" s="41"/>
      <x:c r="AL982" s="81">
        <x:f t="shared" si="107"/>
        <x:v>262</x:v>
      </x:c>
      <x:c r="AM982" s="81" t="str">
        <x:f t="shared" si="102"/>
        <x:v/>
      </x:c>
      <x:c r="AN982" s="81" t="str">
        <x:f t="shared" si="103"/>
        <x:v/>
      </x:c>
      <x:c r="AO982" s="81" t="str">
        <x:f t="shared" si="104"/>
        <x:v/>
      </x:c>
      <x:c r="AP982" s="81" t="str">
        <x:f t="shared" si="105"/>
        <x:v/>
      </x:c>
      <x:c r="AQ982" s="81" t="str">
        <x:f t="shared" si="106"/>
        <x:v/>
      </x:c>
    </x:row>
    <x:row r="983" spans="1:43">
      <x:c r="A983">
        <x:v>97700</x:v>
      </x:c>
      <x:c r="B983">
        <x:v>262</x:v>
      </x:c>
      <x:c r="C983" s="114">
        <x:v>4.03333333333333</x:v>
      </x:c>
      <x:c r="D983" s="100"/>
      <x:c r="E983" s="100"/>
      <x:c r="F983" s="100"/>
      <x:c r="G983" s="100">
        <x:v>1</x:v>
      </x:c>
      <x:c r="I983" t="s">
        <x:v>103</x:v>
      </x:c>
      <x:c r="K983" s="41"/>
      <x:c r="AL983" s="81">
        <x:f t="shared" si="107"/>
        <x:v>262</x:v>
      </x:c>
      <x:c r="AM983" s="81" t="str">
        <x:f t="shared" si="102"/>
        <x:v/>
      </x:c>
      <x:c r="AN983" s="81" t="str">
        <x:f t="shared" si="103"/>
        <x:v/>
      </x:c>
      <x:c r="AO983" s="81" t="str">
        <x:f t="shared" si="104"/>
        <x:v/>
      </x:c>
      <x:c r="AP983" s="81" t="str">
        <x:f t="shared" si="105"/>
        <x:v/>
      </x:c>
      <x:c r="AQ983" s="81" t="str">
        <x:f t="shared" si="106"/>
        <x:v/>
      </x:c>
    </x:row>
    <x:row r="984" spans="1:43">
      <x:c r="A984">
        <x:v>97800</x:v>
      </x:c>
      <x:c r="B984">
        <x:v>262</x:v>
      </x:c>
      <x:c r="C984" s="114">
        <x:v>4.23333333333333</x:v>
      </x:c>
      <x:c r="D984" s="100"/>
      <x:c r="E984" s="100"/>
      <x:c r="F984" s="100"/>
      <x:c r="G984" s="100">
        <x:v>2</x:v>
      </x:c>
      <x:c r="I984" t="s">
        <x:v>175</x:v>
      </x:c>
      <x:c r="K984" s="41"/>
      <x:c r="AL984" s="81">
        <x:f t="shared" si="107"/>
        <x:v>262</x:v>
      </x:c>
      <x:c r="AM984" s="81" t="str">
        <x:f t="shared" si="102"/>
        <x:v/>
      </x:c>
      <x:c r="AN984" s="81" t="str">
        <x:f t="shared" si="103"/>
        <x:v/>
      </x:c>
      <x:c r="AO984" s="81" t="str">
        <x:f t="shared" si="104"/>
        <x:v/>
      </x:c>
      <x:c r="AP984" s="81" t="str">
        <x:f t="shared" si="105"/>
        <x:v/>
      </x:c>
      <x:c r="AQ984" s="81" t="str">
        <x:f t="shared" si="106"/>
        <x:v/>
      </x:c>
    </x:row>
    <x:row r="985" spans="1:43">
      <x:c r="A985">
        <x:v>97900</x:v>
      </x:c>
      <x:c r="B985">
        <x:v>262</x:v>
      </x:c>
      <x:c r="C985" s="114">
        <x:v>4.43333333333333</x:v>
      </x:c>
      <x:c r="D985" s="100"/>
      <x:c r="E985" s="100"/>
      <x:c r="F985" s="100"/>
      <x:c r="G985" s="100">
        <x:v>1</x:v>
      </x:c>
      <x:c r="I985" t="s">
        <x:v>102</x:v>
      </x:c>
      <x:c r="K985" s="41"/>
      <x:c r="AL985" s="81">
        <x:f t="shared" si="107"/>
        <x:v>262</x:v>
      </x:c>
      <x:c r="AM985" s="81" t="str">
        <x:f t="shared" si="102"/>
        <x:v/>
      </x:c>
      <x:c r="AN985" s="81" t="str">
        <x:f t="shared" si="103"/>
        <x:v/>
      </x:c>
      <x:c r="AO985" s="81" t="str">
        <x:f t="shared" si="104"/>
        <x:v/>
      </x:c>
      <x:c r="AP985" s="81" t="str">
        <x:f t="shared" si="105"/>
        <x:v/>
      </x:c>
      <x:c r="AQ985" s="81" t="str">
        <x:f t="shared" si="106"/>
        <x:v/>
      </x:c>
    </x:row>
    <x:row r="986" spans="1:43">
      <x:c r="A986">
        <x:v>98000</x:v>
      </x:c>
      <x:c r="B986">
        <x:v>262</x:v>
      </x:c>
      <x:c r="C986" s="114">
        <x:v>4.63333333333333</x:v>
      </x:c>
      <x:c r="D986" s="100"/>
      <x:c r="E986" s="100"/>
      <x:c r="F986" s="100"/>
      <x:c r="G986" s="100">
        <x:v>2</x:v>
      </x:c>
      <x:c r="I986" t="s">
        <x:v>104</x:v>
      </x:c>
      <x:c r="K986" s="41"/>
      <x:c r="AL986" s="81">
        <x:f t="shared" si="107"/>
        <x:v>262</x:v>
      </x:c>
      <x:c r="AM986" s="81" t="str">
        <x:f t="shared" si="102"/>
        <x:v/>
      </x:c>
      <x:c r="AN986" s="81" t="str">
        <x:f t="shared" si="103"/>
        <x:v/>
      </x:c>
      <x:c r="AO986" s="81" t="str">
        <x:f t="shared" si="104"/>
        <x:v/>
      </x:c>
      <x:c r="AP986" s="81" t="str">
        <x:f t="shared" si="105"/>
        <x:v/>
      </x:c>
      <x:c r="AQ986" s="81" t="str">
        <x:f t="shared" si="106"/>
        <x:v/>
      </x:c>
    </x:row>
    <x:row r="987" spans="1:43">
      <x:c r="A987">
        <x:v>98100</x:v>
      </x:c>
      <x:c r="B987">
        <x:v>262</x:v>
      </x:c>
      <x:c r="C987" s="114">
        <x:v>4.83333333333333</x:v>
      </x:c>
      <x:c r="D987" s="100"/>
      <x:c r="E987" s="100"/>
      <x:c r="F987" s="100"/>
      <x:c r="G987" s="100">
        <x:v>1</x:v>
      </x:c>
      <x:c r="I987" t="s">
        <x:v>103</x:v>
      </x:c>
      <x:c r="K987" s="41"/>
      <x:c r="AL987" s="81">
        <x:f t="shared" si="107"/>
        <x:v>262</x:v>
      </x:c>
      <x:c r="AM987" s="81" t="str">
        <x:f t="shared" si="102"/>
        <x:v/>
      </x:c>
      <x:c r="AN987" s="81" t="str">
        <x:f t="shared" si="103"/>
        <x:v/>
      </x:c>
      <x:c r="AO987" s="81" t="str">
        <x:f t="shared" si="104"/>
        <x:v/>
      </x:c>
      <x:c r="AP987" s="81" t="str">
        <x:f t="shared" si="105"/>
        <x:v/>
      </x:c>
      <x:c r="AQ987" s="81" t="str">
        <x:f t="shared" si="106"/>
        <x:v/>
      </x:c>
    </x:row>
    <x:row r="988" spans="1:43">
      <x:c r="A988">
        <x:v>98200</x:v>
      </x:c>
      <x:c r="B988">
        <x:v>262</x:v>
      </x:c>
      <x:c r="C988" s="114">
        <x:v>5</x:v>
      </x:c>
      <x:c r="D988" s="100"/>
      <x:c r="E988" s="100"/>
      <x:c r="F988" s="100"/>
      <x:c r="G988" s="100">
        <x:v>3</x:v>
      </x:c>
      <x:c r="I988" t="s">
        <x:v>175</x:v>
      </x:c>
      <x:c r="K988" s="41"/>
      <x:c r="AL988" s="81">
        <x:f t="shared" si="107"/>
        <x:v>262</x:v>
      </x:c>
      <x:c r="AM988" s="81" t="str">
        <x:f t="shared" si="102"/>
        <x:v/>
      </x:c>
      <x:c r="AN988" s="81" t="str">
        <x:f t="shared" si="103"/>
        <x:v/>
      </x:c>
      <x:c r="AO988" s="81" t="str">
        <x:f t="shared" si="104"/>
        <x:v/>
      </x:c>
      <x:c r="AP988" s="81" t="str">
        <x:f t="shared" si="105"/>
        <x:v/>
      </x:c>
      <x:c r="AQ988" s="81" t="str">
        <x:f t="shared" si="106"/>
        <x:v/>
      </x:c>
    </x:row>
    <x:row r="989" spans="1:43">
      <x:c r="A989">
        <x:v>98300</x:v>
      </x:c>
      <x:c r="B989">
        <x:v>262</x:v>
      </x:c>
      <x:c r="C989" s="114">
        <x:v>5.26666666666667</x:v>
      </x:c>
      <x:c r="D989" s="100">
        <x:v>1</x:v>
      </x:c>
      <x:c r="E989" s="100"/>
      <x:c r="F989" s="100"/>
      <x:c r="G989" s="100"/>
      <x:c r="H989">
        <x:v>1</x:v>
      </x:c>
      <x:c r="I989" t="s">
        <x:v>112</x:v>
      </x:c>
      <x:c r="K989" s="41"/>
      <x:c r="AL989" s="81" t="str">
        <x:f t="shared" si="107"/>
        <x:v>262B</x:v>
      </x:c>
      <x:c r="AM989" s="81" t="str">
        <x:f t="shared" si="102"/>
        <x:v/>
      </x:c>
      <x:c r="AN989" s="81" t="str">
        <x:f t="shared" si="103"/>
        <x:v/>
      </x:c>
      <x:c r="AO989" s="81" t="str">
        <x:f t="shared" si="104"/>
        <x:v/>
      </x:c>
      <x:c r="AP989" s="81" t="str">
        <x:f t="shared" si="105"/>
        <x:v/>
      </x:c>
      <x:c r="AQ989" s="81" t="str">
        <x:f t="shared" si="106"/>
        <x:v/>
      </x:c>
    </x:row>
    <x:row r="990" spans="1:44">
      <x:c r="A990">
        <x:v>98400</x:v>
      </x:c>
      <x:c r="B990" s="3">
        <x:v>263</x:v>
      </x:c>
      <x:c r="C990" s="114">
        <x:v>7.16666666666667</x:v>
      </x:c>
      <x:c r="D990" s="100"/>
      <x:c r="E990" s="100"/>
      <x:c r="F990" s="100"/>
      <x:c r="G990" s="100">
        <x:v>1</x:v>
      </x:c>
      <x:c r="I990" t="s">
        <x:v>100</x:v>
      </x:c>
      <x:c r="K990" s="41"/>
      <x:c r="AL990" s="81">
        <x:v>263</x:v>
      </x:c>
      <x:c r="AM990" s="81" t="s">
        <x:v>206</x:v>
      </x:c>
      <x:c r="AN990" s="81" t="s">
        <x:v>206</x:v>
      </x:c>
      <x:c r="AO990" s="81" t="s">
        <x:v>206</x:v>
      </x:c>
      <x:c r="AP990" s="81" t="s">
        <x:v>206</x:v>
      </x:c>
      <x:c r="AQ990" s="81" t="s">
        <x:v>206</x:v>
      </x:c>
      <x:c r="AR990" s="114">
        <x:v>7.16666666666667</x:v>
      </x:c>
    </x:row>
    <x:row r="991" spans="1:44">
      <x:c r="A991">
        <x:v>98500</x:v>
      </x:c>
      <x:c r="B991" s="3">
        <x:v>263</x:v>
      </x:c>
      <x:c r="C991" s="114">
        <x:v>7.46666666666667</x:v>
      </x:c>
      <x:c r="D991" s="100"/>
      <x:c r="E991" s="100"/>
      <x:c r="F991" s="100"/>
      <x:c r="G991" s="100">
        <x:v>2</x:v>
      </x:c>
      <x:c r="I991" t="s">
        <x:v>103</x:v>
      </x:c>
      <x:c r="K991" s="41"/>
      <x:c r="AL991" s="81">
        <x:v>263</x:v>
      </x:c>
      <x:c r="AM991" s="81" t="s">
        <x:v>206</x:v>
      </x:c>
      <x:c r="AN991" s="81" t="s">
        <x:v>206</x:v>
      </x:c>
      <x:c r="AO991" s="81" t="s">
        <x:v>206</x:v>
      </x:c>
      <x:c r="AP991" s="81" t="s">
        <x:v>206</x:v>
      </x:c>
      <x:c r="AQ991" s="81" t="s">
        <x:v>206</x:v>
      </x:c>
      <x:c r="AR991" s="114">
        <x:v>7.16666666666667</x:v>
      </x:c>
    </x:row>
    <x:row r="992" spans="1:44">
      <x:c r="A992">
        <x:v>98600</x:v>
      </x:c>
      <x:c r="B992" s="3">
        <x:v>263</x:v>
      </x:c>
      <x:c r="C992" s="114">
        <x:v>7.76666666666667</x:v>
      </x:c>
      <x:c r="D992" s="100"/>
      <x:c r="E992" s="100"/>
      <x:c r="F992" s="100"/>
      <x:c r="G992" s="100">
        <x:v>2</x:v>
      </x:c>
      <x:c r="I992" t="s">
        <x:v>100</x:v>
      </x:c>
      <x:c r="K992" s="41"/>
      <x:c r="AL992" s="81">
        <x:v>263</x:v>
      </x:c>
      <x:c r="AM992" s="81" t="s">
        <x:v>206</x:v>
      </x:c>
      <x:c r="AN992" s="81" t="s">
        <x:v>206</x:v>
      </x:c>
      <x:c r="AO992" s="81" t="s">
        <x:v>206</x:v>
      </x:c>
      <x:c r="AP992" s="81" t="s">
        <x:v>206</x:v>
      </x:c>
      <x:c r="AQ992" s="81" t="s">
        <x:v>206</x:v>
      </x:c>
      <x:c r="AR992" s="114">
        <x:v>7.53333333333333</x:v>
      </x:c>
    </x:row>
    <x:row r="993" spans="1:44">
      <x:c r="A993">
        <x:v>98700</x:v>
      </x:c>
      <x:c r="B993" s="3">
        <x:v>263</x:v>
      </x:c>
      <x:c r="C993" s="114">
        <x:v>8.06666666666667</x:v>
      </x:c>
      <x:c r="D993" s="100"/>
      <x:c r="E993" s="100"/>
      <x:c r="F993" s="100"/>
      <x:c r="G993" s="100">
        <x:v>1</x:v>
      </x:c>
      <x:c r="I993" t="s">
        <x:v>103</x:v>
      </x:c>
      <x:c r="K993" s="41"/>
      <x:c r="AL993" s="81">
        <x:v>263</x:v>
      </x:c>
      <x:c r="AM993" s="81" t="s">
        <x:v>206</x:v>
      </x:c>
      <x:c r="AN993" s="81" t="s">
        <x:v>206</x:v>
      </x:c>
      <x:c r="AO993" s="81" t="s">
        <x:v>206</x:v>
      </x:c>
      <x:c r="AP993" s="81" t="s">
        <x:v>206</x:v>
      </x:c>
      <x:c r="AQ993" s="81" t="s">
        <x:v>206</x:v>
      </x:c>
      <x:c r="AR993" s="114">
        <x:v>7.93333333333333</x:v>
      </x:c>
    </x:row>
    <x:row r="994" spans="1:44">
      <x:c r="A994">
        <x:v>98800</x:v>
      </x:c>
      <x:c r="B994" s="3">
        <x:v>263</x:v>
      </x:c>
      <x:c r="C994" s="114">
        <x:v>8.36666666666667</x:v>
      </x:c>
      <x:c r="D994" s="100"/>
      <x:c r="E994" s="100"/>
      <x:c r="F994" s="100"/>
      <x:c r="G994" s="100">
        <x:v>1</x:v>
      </x:c>
      <x:c r="I994" t="s">
        <x:v>100</x:v>
      </x:c>
      <x:c r="K994" s="41"/>
      <x:c r="AL994" s="81">
        <x:v>263</x:v>
      </x:c>
      <x:c r="AM994" s="81" t="s">
        <x:v>206</x:v>
      </x:c>
      <x:c r="AN994" s="81" t="s">
        <x:v>206</x:v>
      </x:c>
      <x:c r="AO994" s="81" t="s">
        <x:v>206</x:v>
      </x:c>
      <x:c r="AP994" s="81" t="s">
        <x:v>206</x:v>
      </x:c>
      <x:c r="AQ994" s="81" t="s">
        <x:v>206</x:v>
      </x:c>
      <x:c r="AR994" s="114">
        <x:v>8.33333333333333</x:v>
      </x:c>
    </x:row>
    <x:row r="995" spans="1:44">
      <x:c r="A995">
        <x:v>98900</x:v>
      </x:c>
      <x:c r="B995" s="3">
        <x:v>263</x:v>
      </x:c>
      <x:c r="C995" s="114">
        <x:v>8.66666666666667</x:v>
      </x:c>
      <x:c r="D995" s="100"/>
      <x:c r="E995" s="100"/>
      <x:c r="F995" s="100"/>
      <x:c r="G995" s="100">
        <x:v>2</x:v>
      </x:c>
      <x:c r="I995" t="s">
        <x:v>103</x:v>
      </x:c>
      <x:c r="K995" s="41"/>
      <x:c r="AL995" s="81">
        <x:v>263</x:v>
      </x:c>
      <x:c r="AM995" s="81" t="s">
        <x:v>206</x:v>
      </x:c>
      <x:c r="AN995" s="81" t="s">
        <x:v>206</x:v>
      </x:c>
      <x:c r="AO995" s="81" t="s">
        <x:v>206</x:v>
      </x:c>
      <x:c r="AP995" s="81" t="s">
        <x:v>206</x:v>
      </x:c>
      <x:c r="AQ995" s="81" t="s">
        <x:v>206</x:v>
      </x:c>
      <x:c r="AR995" s="114">
        <x:v>8.73333333333333</x:v>
      </x:c>
    </x:row>
    <x:row r="996" spans="1:44">
      <x:c r="A996">
        <x:v>99000</x:v>
      </x:c>
      <x:c r="B996" s="3">
        <x:v>263</x:v>
      </x:c>
      <x:c r="C996" s="114">
        <x:v>8.96666666666667</x:v>
      </x:c>
      <x:c r="D996" s="100"/>
      <x:c r="E996" s="100"/>
      <x:c r="F996" s="100"/>
      <x:c r="G996" s="100">
        <x:v>1</x:v>
      </x:c>
      <x:c r="I996" t="s">
        <x:v>100</x:v>
      </x:c>
      <x:c r="K996" s="41"/>
      <x:c r="AL996" s="81">
        <x:v>263</x:v>
      </x:c>
      <x:c r="AM996" s="81" t="s">
        <x:v>206</x:v>
      </x:c>
      <x:c r="AN996" s="81" t="s">
        <x:v>206</x:v>
      </x:c>
      <x:c r="AO996" s="81" t="s">
        <x:v>206</x:v>
      </x:c>
      <x:c r="AP996" s="81" t="s">
        <x:v>206</x:v>
      </x:c>
      <x:c r="AQ996" s="81" t="s">
        <x:v>206</x:v>
      </x:c>
      <x:c r="AR996" s="114">
        <x:v>9.13333333333333</x:v>
      </x:c>
    </x:row>
    <x:row r="997" spans="1:44">
      <x:c r="A997">
        <x:v>99100</x:v>
      </x:c>
      <x:c r="B997" s="3">
        <x:v>263</x:v>
      </x:c>
      <x:c r="C997" s="114">
        <x:v>9.26666666666667</x:v>
      </x:c>
      <x:c r="D997" s="100"/>
      <x:c r="E997" s="100"/>
      <x:c r="F997" s="100"/>
      <x:c r="G997" s="100">
        <x:v>2</x:v>
      </x:c>
      <x:c r="I997" t="s">
        <x:v>103</x:v>
      </x:c>
      <x:c r="K997" s="41"/>
      <x:c r="AL997" s="81">
        <x:v>263</x:v>
      </x:c>
      <x:c r="AM997" s="81" t="s">
        <x:v>206</x:v>
      </x:c>
      <x:c r="AN997" s="81" t="s">
        <x:v>206</x:v>
      </x:c>
      <x:c r="AO997" s="81" t="s">
        <x:v>206</x:v>
      </x:c>
      <x:c r="AP997" s="81" t="s">
        <x:v>206</x:v>
      </x:c>
      <x:c r="AQ997" s="81" t="s">
        <x:v>206</x:v>
      </x:c>
      <x:c r="AR997" s="114">
        <x:v>9.53333333333333</x:v>
      </x:c>
    </x:row>
    <x:row r="998" spans="1:44">
      <x:c r="A998">
        <x:v>99200</x:v>
      </x:c>
      <x:c r="B998" s="3">
        <x:v>263</x:v>
      </x:c>
      <x:c r="C998" s="114">
        <x:v>9.56666666666667</x:v>
      </x:c>
      <x:c r="D998" s="100"/>
      <x:c r="E998" s="100"/>
      <x:c r="F998" s="100"/>
      <x:c r="G998" s="100">
        <x:v>1</x:v>
      </x:c>
      <x:c r="I998" t="s">
        <x:v>215</x:v>
      </x:c>
      <x:c r="K998" s="41"/>
      <x:c r="AL998" s="81">
        <x:v>263</x:v>
      </x:c>
      <x:c r="AM998" s="81" t="s">
        <x:v>206</x:v>
      </x:c>
      <x:c r="AN998" s="81" t="s">
        <x:v>206</x:v>
      </x:c>
      <x:c r="AO998" s="81" t="s">
        <x:v>206</x:v>
      </x:c>
      <x:c r="AP998" s="81" t="s">
        <x:v>206</x:v>
      </x:c>
      <x:c r="AQ998" s="81" t="s">
        <x:v>206</x:v>
      </x:c>
      <x:c r="AR998" s="114">
        <x:v>9.73333333333333</x:v>
      </x:c>
    </x:row>
    <x:row r="999" spans="1:43">
      <x:c r="A999">
        <x:v>99300</x:v>
      </x:c>
      <x:c r="B999" s="3">
        <x:v>263</x:v>
      </x:c>
      <x:c r="C999" s="114">
        <x:v>10.9</x:v>
      </x:c>
      <x:c r="D999" s="100">
        <x:v>1</x:v>
      </x:c>
      <x:c r="E999" s="100"/>
      <x:c r="F999" s="100"/>
      <x:c r="G999" s="100"/>
      <x:c r="K999" s="41"/>
      <x:c r="M999">
        <x:v>826</x:v>
      </x:c>
      <x:c r="N999">
        <x:v>2</x:v>
      </x:c>
      <x:c r="P999" t="s">
        <x:v>265</x:v>
      </x:c>
      <x:c r="AL999" s="81" t="s">
        <x:v>266</x:v>
      </x:c>
      <x:c r="AM999" s="81" t="s">
        <x:v>206</x:v>
      </x:c>
      <x:c r="AN999" s="81" t="s">
        <x:v>206</x:v>
      </x:c>
      <x:c r="AO999" s="81" t="s">
        <x:v>206</x:v>
      </x:c>
      <x:c r="AP999" s="81" t="s">
        <x:v>206</x:v>
      </x:c>
      <x:c r="AQ999" s="81" t="s">
        <x:v>206</x:v>
      </x:c>
    </x:row>
    <x:row r="1000" spans="1:43" s="6" customFormat="1">
      <x:c r="A1000" s="6">
        <x:v>99400</x:v>
      </x:c>
      <x:c r="B1000" s="6">
        <x:v>264</x:v>
      </x:c>
      <x:c r="C1000" s="6">
        <x:v>0.5</x:v>
      </x:c>
      <x:c r="I1000" s="6" t="s">
        <x:v>100</x:v>
      </x:c>
      <x:c r="K1000" s="6" t="s">
        <x:v>133</x:v>
      </x:c>
      <x:c r="M1000" s="6">
        <x:v>231</x:v>
      </x:c>
      <x:c r="O1000" s="6" t="s">
        <x:v>101</x:v>
      </x:c>
      <x:c r="U1000" s="6">
        <x:v>430</x:v>
      </x:c>
      <x:c r="V1000" s="6">
        <x:v>0.02</x:v>
      </x:c>
      <x:c r="W1000" s="6" t="s">
        <x:v>127</x:v>
      </x:c>
      <x:c r="X1000" s="6">
        <x:v>0</x:v>
      </x:c>
      <x:c r="Y1000" s="6">
        <x:v>0</x:v>
      </x:c>
      <x:c r="Z1000" s="6" t="s">
        <x:v>150</x:v>
      </x:c>
      <x:c r="AA1000" s="6">
        <x:v>25</x:v>
      </x:c>
      <x:c r="AD1000" s="6" t="s">
        <x:v>267</x:v>
      </x:c>
      <x:c r="AG1000" s="93">
        <x:v>1</x:v>
      </x:c>
      <x:c r="AL1000" s="111">
        <x:v>264</x:v>
      </x:c>
      <x:c r="AM1000" s="111" t="s">
        <x:v>206</x:v>
      </x:c>
      <x:c r="AN1000" s="111" t="s">
        <x:v>206</x:v>
      </x:c>
      <x:c r="AO1000" s="111" t="s">
        <x:v>206</x:v>
      </x:c>
      <x:c r="AP1000" s="111" t="s">
        <x:v>206</x:v>
      </x:c>
      <x:c r="AQ1000" s="111" t="s">
        <x:v>206</x:v>
      </x:c>
    </x:row>
    <x:row r="1001" spans="1:43" s="6" customFormat="1">
      <x:c r="A1001" s="6">
        <x:v>99500</x:v>
      </x:c>
      <x:c r="B1001" s="6">
        <x:v>264</x:v>
      </x:c>
      <x:c r="C1001" s="6">
        <x:v>1.33333333333333</x:v>
      </x:c>
      <x:c r="I1001" s="6" t="s">
        <x:v>102</x:v>
      </x:c>
      <x:c r="K1001" s="6" t="s">
        <x:v>133</x:v>
      </x:c>
      <x:c r="M1001" s="6">
        <x:v>231</x:v>
      </x:c>
      <x:c r="O1001" s="6" t="s">
        <x:v>101</x:v>
      </x:c>
      <x:c r="U1001" s="6">
        <x:v>973</x:v>
      </x:c>
      <x:c r="V1001" s="6">
        <x:v>0.02</x:v>
      </x:c>
      <x:c r="W1001" s="6" t="s">
        <x:v>127</x:v>
      </x:c>
      <x:c r="X1001" s="6">
        <x:v>0</x:v>
      </x:c>
      <x:c r="Y1001" s="6">
        <x:v>0</x:v>
      </x:c>
      <x:c r="Z1001" s="6" t="s">
        <x:v>150</x:v>
      </x:c>
      <x:c r="AA1001" s="6">
        <x:v>25</x:v>
      </x:c>
      <x:c r="AD1001" s="6" t="s">
        <x:v>267</x:v>
      </x:c>
      <x:c r="AG1001" s="93">
        <x:v>2</x:v>
      </x:c>
      <x:c r="AL1001" s="111">
        <x:v>264</x:v>
      </x:c>
      <x:c r="AM1001" s="111" t="s">
        <x:v>206</x:v>
      </x:c>
      <x:c r="AN1001" s="111" t="s">
        <x:v>206</x:v>
      </x:c>
      <x:c r="AO1001" s="111" t="s">
        <x:v>206</x:v>
      </x:c>
      <x:c r="AP1001" s="111" t="s">
        <x:v>206</x:v>
      </x:c>
      <x:c r="AQ1001" s="111" t="s">
        <x:v>206</x:v>
      </x:c>
    </x:row>
    <x:row r="1002" spans="1:43">
      <x:c r="A1002">
        <x:v>99600</x:v>
      </x:c>
      <x:c r="B1002">
        <x:v>265</x:v>
      </x:c>
      <x:c r="C1002">
        <x:v>2.1</x:v>
      </x:c>
      <x:c r="I1002" t="s">
        <x:v>102</x:v>
      </x:c>
      <x:c r="K1002" t="s">
        <x:v>171</x:v>
      </x:c>
      <x:c r="AL1002" s="81">
        <x:f t="shared" si="107"/>
        <x:v>265</x:v>
      </x:c>
      <x:c r="AM1002" s="81" t="str">
        <x:f t="shared" si="102"/>
        <x:v/>
      </x:c>
      <x:c r="AN1002" s="81" t="str">
        <x:f t="shared" si="103"/>
        <x:v/>
      </x:c>
      <x:c r="AO1002" s="81" t="str">
        <x:f t="shared" si="104"/>
        <x:v/>
      </x:c>
      <x:c r="AP1002" s="81" t="str">
        <x:f t="shared" si="105"/>
        <x:v/>
      </x:c>
      <x:c r="AQ1002" s="81" t="str">
        <x:f t="shared" si="106"/>
        <x:v/>
      </x:c>
    </x:row>
    <x:row r="1003" spans="1:43">
      <x:c r="A1003">
        <x:v>99700</x:v>
      </x:c>
      <x:c r="B1003">
        <x:v>266</x:v>
      </x:c>
      <x:c r="C1003">
        <x:v>0.3</x:v>
      </x:c>
      <x:c r="G1003">
        <x:v>1</x:v>
      </x:c>
      <x:c r="I1003" t="s">
        <x:v>104</x:v>
      </x:c>
      <x:c r="M1003">
        <x:v>427</x:v>
      </x:c>
      <x:c r="O1003" t="s">
        <x:v>101</x:v>
      </x:c>
      <x:c r="U1003">
        <x:v>431</x:v>
      </x:c>
      <x:c r="V1003">
        <x:v>0.2</x:v>
      </x:c>
      <x:c r="W1003" t="s">
        <x:v>268</x:v>
      </x:c>
      <x:c r="X1003">
        <x:v>0</x:v>
      </x:c>
      <x:c r="Y1003">
        <x:v>0</x:v>
      </x:c>
      <x:c r="Z1003" t="s">
        <x:v>150</x:v>
      </x:c>
      <x:c r="AA1003">
        <x:v>15</x:v>
      </x:c>
      <x:c r="AD1003" t="s">
        <x:v>169</x:v>
      </x:c>
      <x:c r="AL1003" s="81">
        <x:f t="shared" si="107"/>
        <x:v>266</x:v>
      </x:c>
      <x:c r="AM1003" s="81" t="str">
        <x:f t="shared" si="102"/>
        <x:v/>
      </x:c>
      <x:c r="AN1003" s="81" t="str">
        <x:f t="shared" si="103"/>
        <x:v/>
      </x:c>
      <x:c r="AO1003" s="81" t="str">
        <x:f t="shared" si="104"/>
        <x:v/>
      </x:c>
      <x:c r="AP1003" s="81" t="str">
        <x:f t="shared" si="105"/>
        <x:v/>
      </x:c>
      <x:c r="AQ1003" s="81" t="str">
        <x:f t="shared" si="106"/>
        <x:v/>
      </x:c>
    </x:row>
    <x:row r="1004" spans="1:43">
      <x:c r="A1004">
        <x:v>99800</x:v>
      </x:c>
      <x:c r="B1004">
        <x:v>266</x:v>
      </x:c>
      <x:c r="C1004">
        <x:v>0.5</x:v>
      </x:c>
      <x:c r="G1004">
        <x:v>1</x:v>
      </x:c>
      <x:c r="I1004" t="s">
        <x:v>100</x:v>
      </x:c>
      <x:c r="M1004">
        <x:v>427</x:v>
      </x:c>
      <x:c r="O1004" t="s">
        <x:v>101</x:v>
      </x:c>
      <x:c r="U1004">
        <x:v>431</x:v>
      </x:c>
      <x:c r="V1004">
        <x:v>0.2</x:v>
      </x:c>
      <x:c r="W1004" s="424" t="s">
        <x:v>269</x:v>
      </x:c>
      <x:c r="X1004">
        <x:v>0</x:v>
      </x:c>
      <x:c r="Y1004">
        <x:v>0</x:v>
      </x:c>
      <x:c r="Z1004" t="s">
        <x:v>150</x:v>
      </x:c>
      <x:c r="AA1004">
        <x:v>15</x:v>
      </x:c>
      <x:c r="AD1004" t="s">
        <x:v>169</x:v>
      </x:c>
      <x:c r="AL1004" s="81">
        <x:f t="shared" si="107"/>
        <x:v>266</x:v>
      </x:c>
      <x:c r="AM1004" s="81" t="str">
        <x:f t="shared" si="102"/>
        <x:v/>
      </x:c>
      <x:c r="AN1004" s="81" t="str">
        <x:f t="shared" si="103"/>
        <x:v/>
      </x:c>
      <x:c r="AO1004" s="81" t="str">
        <x:f t="shared" si="104"/>
        <x:v/>
      </x:c>
      <x:c r="AP1004" s="81" t="str">
        <x:f t="shared" si="105"/>
        <x:v/>
      </x:c>
      <x:c r="AQ1004" s="81" t="str">
        <x:f t="shared" si="106"/>
        <x:v/>
      </x:c>
    </x:row>
    <x:row r="1005" spans="1:43">
      <x:c r="A1005">
        <x:v>99900</x:v>
      </x:c>
      <x:c r="B1005">
        <x:v>266</x:v>
      </x:c>
      <x:c r="C1005">
        <x:v>0.7</x:v>
      </x:c>
      <x:c r="G1005">
        <x:v>2</x:v>
      </x:c>
      <x:c r="I1005" t="s">
        <x:v>102</x:v>
      </x:c>
      <x:c r="M1005">
        <x:v>427</x:v>
      </x:c>
      <x:c r="O1005" t="s">
        <x:v>101</x:v>
      </x:c>
      <x:c r="U1005">
        <x:v>431</x:v>
      </x:c>
      <x:c r="V1005">
        <x:v>0.2</x:v>
      </x:c>
      <x:c r="W1005" s="424" t="s">
        <x:v>270</x:v>
      </x:c>
      <x:c r="X1005">
        <x:v>0</x:v>
      </x:c>
      <x:c r="Y1005">
        <x:v>0</x:v>
      </x:c>
      <x:c r="Z1005" t="s">
        <x:v>150</x:v>
      </x:c>
      <x:c r="AA1005">
        <x:v>15</x:v>
      </x:c>
      <x:c r="AD1005" t="s">
        <x:v>169</x:v>
      </x:c>
      <x:c r="AL1005" s="81">
        <x:f t="shared" si="107"/>
        <x:v>266</x:v>
      </x:c>
      <x:c r="AM1005" s="81" t="str">
        <x:f t="shared" si="102"/>
        <x:v/>
      </x:c>
      <x:c r="AN1005" s="81" t="str">
        <x:f t="shared" si="103"/>
        <x:v/>
      </x:c>
      <x:c r="AO1005" s="81" t="str">
        <x:f t="shared" si="104"/>
        <x:v/>
      </x:c>
      <x:c r="AP1005" s="81" t="str">
        <x:f t="shared" si="105"/>
        <x:v/>
      </x:c>
      <x:c r="AQ1005" s="81" t="str">
        <x:f t="shared" si="106"/>
        <x:v/>
      </x:c>
    </x:row>
    <x:row r="1006" spans="1:43">
      <x:c r="A1006">
        <x:v>100000</x:v>
      </x:c>
      <x:c r="B1006">
        <x:v>266</x:v>
      </x:c>
      <x:c r="C1006">
        <x:v>0.9</x:v>
      </x:c>
      <x:c r="G1006">
        <x:v>1</x:v>
      </x:c>
      <x:c r="I1006" t="s">
        <x:v>103</x:v>
      </x:c>
      <x:c r="M1006">
        <x:v>427</x:v>
      </x:c>
      <x:c r="O1006" t="s">
        <x:v>101</x:v>
      </x:c>
      <x:c r="U1006">
        <x:v>431</x:v>
      </x:c>
      <x:c r="V1006">
        <x:v>0.2</x:v>
      </x:c>
      <x:c r="W1006" t="s">
        <x:v>268</x:v>
      </x:c>
      <x:c r="X1006">
        <x:v>0</x:v>
      </x:c>
      <x:c r="Y1006">
        <x:v>0</x:v>
      </x:c>
      <x:c r="Z1006" t="s">
        <x:v>150</x:v>
      </x:c>
      <x:c r="AA1006">
        <x:v>15</x:v>
      </x:c>
      <x:c r="AD1006" t="s">
        <x:v>169</x:v>
      </x:c>
      <x:c r="AL1006" s="81">
        <x:f t="shared" si="107"/>
        <x:v>266</x:v>
      </x:c>
      <x:c r="AM1006" s="81" t="str">
        <x:f t="shared" si="102"/>
        <x:v/>
      </x:c>
      <x:c r="AN1006" s="81" t="str">
        <x:f t="shared" si="103"/>
        <x:v/>
      </x:c>
      <x:c r="AO1006" s="81" t="str">
        <x:f t="shared" si="104"/>
        <x:v/>
      </x:c>
      <x:c r="AP1006" s="81" t="str">
        <x:f t="shared" si="105"/>
        <x:v/>
      </x:c>
      <x:c r="AQ1006" s="81" t="str">
        <x:f t="shared" si="106"/>
        <x:v/>
      </x:c>
    </x:row>
    <x:row r="1007" spans="1:43">
      <x:c r="A1007">
        <x:v>100100</x:v>
      </x:c>
      <x:c r="B1007">
        <x:v>266</x:v>
      </x:c>
      <x:c r="C1007">
        <x:v>1.1</x:v>
      </x:c>
      <x:c r="G1007">
        <x:v>3</x:v>
      </x:c>
      <x:c r="I1007" t="s">
        <x:v>104</x:v>
      </x:c>
      <x:c r="M1007">
        <x:v>427</x:v>
      </x:c>
      <x:c r="O1007" t="s">
        <x:v>101</x:v>
      </x:c>
      <x:c r="U1007">
        <x:v>431</x:v>
      </x:c>
      <x:c r="V1007">
        <x:v>0.2</x:v>
      </x:c>
      <x:c r="W1007" t="s">
        <x:v>268</x:v>
      </x:c>
      <x:c r="X1007">
        <x:v>0</x:v>
      </x:c>
      <x:c r="Y1007">
        <x:v>0</x:v>
      </x:c>
      <x:c r="Z1007" t="s">
        <x:v>150</x:v>
      </x:c>
      <x:c r="AA1007">
        <x:v>15</x:v>
      </x:c>
      <x:c r="AD1007" t="s">
        <x:v>169</x:v>
      </x:c>
      <x:c r="AL1007" s="81">
        <x:f t="shared" si="107"/>
        <x:v>266</x:v>
      </x:c>
      <x:c r="AM1007" s="81" t="str">
        <x:f t="shared" si="102"/>
        <x:v/>
      </x:c>
      <x:c r="AN1007" s="81" t="str">
        <x:f t="shared" si="103"/>
        <x:v/>
      </x:c>
      <x:c r="AO1007" s="81" t="str">
        <x:f t="shared" si="104"/>
        <x:v/>
      </x:c>
      <x:c r="AP1007" s="81" t="str">
        <x:f t="shared" si="105"/>
        <x:v/>
      </x:c>
      <x:c r="AQ1007" s="81" t="str">
        <x:f t="shared" si="106"/>
        <x:v/>
      </x:c>
    </x:row>
    <x:row r="1008" spans="1:43">
      <x:c r="A1008">
        <x:v>100200</x:v>
      </x:c>
      <x:c r="B1008">
        <x:v>266</x:v>
      </x:c>
      <x:c r="C1008">
        <x:v>1.3</x:v>
      </x:c>
      <x:c r="G1008">
        <x:v>1</x:v>
      </x:c>
      <x:c r="I1008" t="s">
        <x:v>100</x:v>
      </x:c>
      <x:c r="M1008">
        <x:v>427</x:v>
      </x:c>
      <x:c r="O1008" t="s">
        <x:v>101</x:v>
      </x:c>
      <x:c r="U1008">
        <x:v>431</x:v>
      </x:c>
      <x:c r="V1008">
        <x:v>0.2</x:v>
      </x:c>
      <x:c r="W1008" s="424" t="s">
        <x:v>269</x:v>
      </x:c>
      <x:c r="X1008">
        <x:v>0</x:v>
      </x:c>
      <x:c r="Y1008">
        <x:v>0</x:v>
      </x:c>
      <x:c r="Z1008" t="s">
        <x:v>150</x:v>
      </x:c>
      <x:c r="AA1008">
        <x:v>15</x:v>
      </x:c>
      <x:c r="AD1008" t="s">
        <x:v>169</x:v>
      </x:c>
      <x:c r="AL1008" s="81">
        <x:f t="shared" si="107"/>
        <x:v>266</x:v>
      </x:c>
      <x:c r="AM1008" s="81" t="str">
        <x:f t="shared" si="102"/>
        <x:v/>
      </x:c>
      <x:c r="AN1008" s="81" t="str">
        <x:f t="shared" si="103"/>
        <x:v/>
      </x:c>
      <x:c r="AO1008" s="81" t="str">
        <x:f t="shared" si="104"/>
        <x:v/>
      </x:c>
      <x:c r="AP1008" s="81" t="str">
        <x:f t="shared" si="105"/>
        <x:v/>
      </x:c>
      <x:c r="AQ1008" s="81" t="str">
        <x:f t="shared" si="106"/>
        <x:v/>
      </x:c>
    </x:row>
    <x:row r="1009" spans="1:43">
      <x:c r="A1009">
        <x:v>100300</x:v>
      </x:c>
      <x:c r="B1009">
        <x:v>266</x:v>
      </x:c>
      <x:c r="C1009">
        <x:v>1.5</x:v>
      </x:c>
      <x:c r="G1009">
        <x:v>3</x:v>
      </x:c>
      <x:c r="I1009" t="s">
        <x:v>102</x:v>
      </x:c>
      <x:c r="M1009">
        <x:v>427</x:v>
      </x:c>
      <x:c r="O1009" t="s">
        <x:v>101</x:v>
      </x:c>
      <x:c r="U1009">
        <x:v>431</x:v>
      </x:c>
      <x:c r="V1009">
        <x:v>0.2</x:v>
      </x:c>
      <x:c r="W1009" s="424" t="s">
        <x:v>270</x:v>
      </x:c>
      <x:c r="X1009">
        <x:v>0</x:v>
      </x:c>
      <x:c r="Y1009">
        <x:v>0</x:v>
      </x:c>
      <x:c r="Z1009" t="s">
        <x:v>150</x:v>
      </x:c>
      <x:c r="AA1009">
        <x:v>15</x:v>
      </x:c>
      <x:c r="AD1009" t="s">
        <x:v>169</x:v>
      </x:c>
      <x:c r="AL1009" s="81">
        <x:f t="shared" si="107"/>
        <x:v>266</x:v>
      </x:c>
      <x:c r="AM1009" s="81" t="str">
        <x:f t="shared" si="102"/>
        <x:v/>
      </x:c>
      <x:c r="AN1009" s="81" t="str">
        <x:f t="shared" si="103"/>
        <x:v/>
      </x:c>
      <x:c r="AO1009" s="81" t="str">
        <x:f t="shared" si="104"/>
        <x:v/>
      </x:c>
      <x:c r="AP1009" s="81" t="str">
        <x:f t="shared" si="105"/>
        <x:v/>
      </x:c>
      <x:c r="AQ1009" s="81" t="str">
        <x:f t="shared" si="106"/>
        <x:v/>
      </x:c>
    </x:row>
    <x:row r="1010" spans="1:43">
      <x:c r="A1010">
        <x:v>100400</x:v>
      </x:c>
      <x:c r="B1010">
        <x:v>267</x:v>
      </x:c>
      <x:c r="C1010" s="114">
        <x:v>3.3</x:v>
      </x:c>
      <x:c r="G1010">
        <x:v>1</x:v>
      </x:c>
      <x:c r="I1010" t="s">
        <x:v>100</x:v>
      </x:c>
      <x:c r="K1010" t="s">
        <x:v>133</x:v>
      </x:c>
      <x:c r="AL1010" s="81">
        <x:f t="shared" si="107"/>
        <x:v>267</x:v>
      </x:c>
      <x:c r="AM1010" s="81" t="str">
        <x:f t="shared" si="102"/>
        <x:v/>
      </x:c>
      <x:c r="AN1010" s="81" t="str">
        <x:f t="shared" si="103"/>
        <x:v/>
      </x:c>
      <x:c r="AO1010" s="81" t="str">
        <x:f t="shared" si="104"/>
        <x:v/>
      </x:c>
      <x:c r="AP1010" s="81" t="str">
        <x:f t="shared" si="105"/>
        <x:v/>
      </x:c>
      <x:c r="AQ1010" s="81" t="str">
        <x:f t="shared" si="106"/>
        <x:v/>
      </x:c>
    </x:row>
    <x:row r="1011" spans="1:43">
      <x:c r="A1011">
        <x:v>100500</x:v>
      </x:c>
      <x:c r="B1011">
        <x:v>267</x:v>
      </x:c>
      <x:c r="C1011">
        <x:v>3.53333333333333</x:v>
      </x:c>
      <x:c r="G1011">
        <x:v>2</x:v>
      </x:c>
      <x:c r="I1011" t="s">
        <x:v>102</x:v>
      </x:c>
      <x:c r="K1011" t="s">
        <x:v>133</x:v>
      </x:c>
      <x:c r="AL1011" s="81">
        <x:f t="shared" si="107"/>
        <x:v>267</x:v>
      </x:c>
      <x:c r="AM1011" s="81" t="str">
        <x:f t="shared" si="102"/>
        <x:v/>
      </x:c>
      <x:c r="AN1011" s="81" t="str">
        <x:f t="shared" si="103"/>
        <x:v/>
      </x:c>
      <x:c r="AO1011" s="81" t="str">
        <x:f t="shared" si="104"/>
        <x:v/>
      </x:c>
      <x:c r="AP1011" s="81" t="str">
        <x:f t="shared" si="105"/>
        <x:v/>
      </x:c>
      <x:c r="AQ1011" s="81" t="str">
        <x:f t="shared" si="106"/>
        <x:v/>
      </x:c>
    </x:row>
    <x:row r="1012" spans="1:43">
      <x:c r="A1012">
        <x:v>100600</x:v>
      </x:c>
      <x:c r="B1012">
        <x:v>267</x:v>
      </x:c>
      <x:c r="C1012">
        <x:v>3.63333333333333</x:v>
      </x:c>
      <x:c r="G1012">
        <x:v>2</x:v>
      </x:c>
      <x:c r="I1012" t="s">
        <x:v>103</x:v>
      </x:c>
      <x:c r="K1012" t="s">
        <x:v>133</x:v>
      </x:c>
      <x:c r="AL1012" s="81">
        <x:f t="shared" si="107"/>
        <x:v>267</x:v>
      </x:c>
      <x:c r="AM1012" s="81" t="str">
        <x:f t="shared" si="102"/>
        <x:v/>
      </x:c>
      <x:c r="AN1012" s="81" t="str">
        <x:f t="shared" si="103"/>
        <x:v/>
      </x:c>
      <x:c r="AO1012" s="81" t="str">
        <x:f t="shared" si="104"/>
        <x:v/>
      </x:c>
      <x:c r="AP1012" s="81" t="str">
        <x:f t="shared" si="105"/>
        <x:v/>
      </x:c>
      <x:c r="AQ1012" s="81" t="str">
        <x:f t="shared" si="106"/>
        <x:v/>
      </x:c>
    </x:row>
    <x:row r="1013" spans="1:43">
      <x:c r="A1013">
        <x:v>100700</x:v>
      </x:c>
      <x:c r="B1013">
        <x:v>267</x:v>
      </x:c>
      <x:c r="C1013">
        <x:v>3.83333333333333</x:v>
      </x:c>
      <x:c r="G1013">
        <x:v>3</x:v>
      </x:c>
      <x:c r="I1013" t="s">
        <x:v>104</x:v>
      </x:c>
      <x:c r="K1013" t="s">
        <x:v>133</x:v>
      </x:c>
      <x:c r="AL1013" s="81">
        <x:f t="shared" si="107"/>
        <x:v>267</x:v>
      </x:c>
      <x:c r="AM1013" s="81" t="str">
        <x:f t="shared" si="102"/>
        <x:v/>
      </x:c>
      <x:c r="AN1013" s="81" t="str">
        <x:f t="shared" si="103"/>
        <x:v/>
      </x:c>
      <x:c r="AO1013" s="81" t="str">
        <x:f t="shared" si="104"/>
        <x:v/>
      </x:c>
      <x:c r="AP1013" s="81" t="str">
        <x:f t="shared" si="105"/>
        <x:v/>
      </x:c>
      <x:c r="AQ1013" s="81" t="str">
        <x:f t="shared" si="106"/>
        <x:v/>
      </x:c>
    </x:row>
    <x:row r="1014" spans="1:43">
      <x:c r="A1014">
        <x:v>100800</x:v>
      </x:c>
      <x:c r="B1014">
        <x:v>267</x:v>
      </x:c>
      <x:c r="C1014">
        <x:v>3.96666666666667</x:v>
      </x:c>
      <x:c r="G1014">
        <x:v>1</x:v>
      </x:c>
      <x:c r="I1014" t="s">
        <x:v>100</x:v>
      </x:c>
      <x:c r="K1014" t="s">
        <x:v>133</x:v>
      </x:c>
      <x:c r="AL1014" s="81">
        <x:f t="shared" si="107"/>
        <x:v>267</x:v>
      </x:c>
      <x:c r="AM1014" s="81" t="str">
        <x:f t="shared" si="102"/>
        <x:v/>
      </x:c>
      <x:c r="AN1014" s="81" t="str">
        <x:f t="shared" si="103"/>
        <x:v/>
      </x:c>
      <x:c r="AO1014" s="81" t="str">
        <x:f t="shared" si="104"/>
        <x:v/>
      </x:c>
      <x:c r="AP1014" s="81" t="str">
        <x:f t="shared" si="105"/>
        <x:v/>
      </x:c>
      <x:c r="AQ1014" s="81" t="str">
        <x:f t="shared" si="106"/>
        <x:v/>
      </x:c>
    </x:row>
    <x:row r="1015" spans="1:43">
      <x:c r="A1015">
        <x:v>100900</x:v>
      </x:c>
      <x:c r="B1015">
        <x:v>267</x:v>
      </x:c>
      <x:c r="C1015">
        <x:v>4.2</x:v>
      </x:c>
      <x:c r="G1015">
        <x:v>3</x:v>
      </x:c>
      <x:c r="I1015" t="s">
        <x:v>102</x:v>
      </x:c>
      <x:c r="K1015" t="s">
        <x:v>133</x:v>
      </x:c>
      <x:c r="AL1015" s="81">
        <x:f t="shared" si="107"/>
        <x:v>267</x:v>
      </x:c>
      <x:c r="AM1015" s="81" t="str">
        <x:f t="shared" si="102"/>
        <x:v/>
      </x:c>
      <x:c r="AN1015" s="81" t="str">
        <x:f t="shared" si="103"/>
        <x:v/>
      </x:c>
      <x:c r="AO1015" s="81" t="str">
        <x:f t="shared" si="104"/>
        <x:v/>
      </x:c>
      <x:c r="AP1015" s="81" t="str">
        <x:f t="shared" si="105"/>
        <x:v/>
      </x:c>
      <x:c r="AQ1015" s="81" t="str">
        <x:f t="shared" si="106"/>
        <x:v/>
      </x:c>
    </x:row>
    <x:row r="1016" spans="1:43">
      <x:c r="A1016">
        <x:v>101000</x:v>
      </x:c>
      <x:c r="B1016">
        <x:v>267</x:v>
      </x:c>
      <x:c r="C1016">
        <x:v>4.36666666666667</x:v>
      </x:c>
      <x:c r="G1016">
        <x:v>2</x:v>
      </x:c>
      <x:c r="I1016" t="s">
        <x:v>103</x:v>
      </x:c>
      <x:c r="K1016" t="s">
        <x:v>133</x:v>
      </x:c>
      <x:c r="AL1016" s="81">
        <x:f t="shared" si="107"/>
        <x:v>267</x:v>
      </x:c>
      <x:c r="AM1016" s="81" t="str">
        <x:f t="shared" si="102"/>
        <x:v/>
      </x:c>
      <x:c r="AN1016" s="81" t="str">
        <x:f t="shared" si="103"/>
        <x:v/>
      </x:c>
      <x:c r="AO1016" s="81" t="str">
        <x:f t="shared" si="104"/>
        <x:v/>
      </x:c>
      <x:c r="AP1016" s="81" t="str">
        <x:f t="shared" si="105"/>
        <x:v/>
      </x:c>
      <x:c r="AQ1016" s="81" t="str">
        <x:f t="shared" si="106"/>
        <x:v/>
      </x:c>
    </x:row>
    <x:row r="1017" spans="1:43">
      <x:c r="A1017">
        <x:v>101100</x:v>
      </x:c>
      <x:c r="B1017">
        <x:v>267</x:v>
      </x:c>
      <x:c r="C1017">
        <x:v>5.66666666666667</x:v>
      </x:c>
      <x:c r="G1017">
        <x:v>4</x:v>
      </x:c>
      <x:c r="I1017" t="s">
        <x:v>104</x:v>
      </x:c>
      <x:c r="K1017" t="s">
        <x:v>133</x:v>
      </x:c>
      <x:c r="AL1017" s="81">
        <x:f t="shared" si="107"/>
        <x:v>267</x:v>
      </x:c>
      <x:c r="AM1017" s="81" t="str">
        <x:f t="shared" si="102"/>
        <x:v/>
      </x:c>
      <x:c r="AN1017" s="81" t="str">
        <x:f t="shared" si="103"/>
        <x:v/>
      </x:c>
      <x:c r="AO1017" s="81" t="str">
        <x:f t="shared" si="104"/>
        <x:v/>
      </x:c>
      <x:c r="AP1017" s="81" t="str">
        <x:f t="shared" si="105"/>
        <x:v/>
      </x:c>
      <x:c r="AQ1017" s="81" t="str">
        <x:f t="shared" si="106"/>
        <x:v/>
      </x:c>
    </x:row>
    <x:row r="1018" spans="1:43">
      <x:c r="A1018">
        <x:v>101200</x:v>
      </x:c>
      <x:c r="B1018">
        <x:v>268</x:v>
      </x:c>
      <x:c r="C1018">
        <x:v>0.666666666666667</x:v>
      </x:c>
      <x:c r="M1018">
        <x:v>428</x:v>
      </x:c>
      <x:c r="O1018" t="s">
        <x:v>139</x:v>
      </x:c>
      <x:c r="AL1018" s="81">
        <x:f t="shared" si="107"/>
        <x:v>268</x:v>
      </x:c>
      <x:c r="AM1018" s="81" t="str">
        <x:f t="shared" si="102"/>
        <x:v/>
      </x:c>
      <x:c r="AN1018" s="81" t="str">
        <x:f t="shared" si="103"/>
        <x:v/>
      </x:c>
      <x:c r="AO1018" s="81" t="str">
        <x:f t="shared" si="104"/>
        <x:v/>
      </x:c>
      <x:c r="AP1018" s="81" t="str">
        <x:f t="shared" si="105"/>
        <x:v/>
      </x:c>
      <x:c r="AQ1018" s="81" t="str">
        <x:f t="shared" si="106"/>
        <x:v/>
      </x:c>
    </x:row>
    <x:row r="1019" spans="1:43" s="5" customFormat="1">
      <x:c r="A1019" s="5">
        <x:v>101300</x:v>
      </x:c>
      <x:c r="B1019" s="5">
        <x:v>269</x:v>
      </x:c>
      <x:c r="C1019" s="5">
        <x:v>0.333333333333333</x:v>
      </x:c>
      <x:c r="AG1019" s="80"/>
      <x:c r="AL1019" s="81">
        <x:f t="shared" si="107"/>
        <x:v>269</x:v>
      </x:c>
      <x:c r="AM1019" s="81" t="str">
        <x:f t="shared" si="102"/>
        <x:v/>
      </x:c>
      <x:c r="AN1019" s="81" t="str">
        <x:f t="shared" si="103"/>
        <x:v/>
      </x:c>
      <x:c r="AO1019" s="81" t="str">
        <x:f t="shared" si="104"/>
        <x:v/>
      </x:c>
      <x:c r="AP1019" s="81" t="str">
        <x:f t="shared" si="105"/>
        <x:v/>
      </x:c>
      <x:c r="AQ1019" s="81" t="str">
        <x:f t="shared" si="106"/>
        <x:v/>
      </x:c>
    </x:row>
    <x:row r="1020" spans="1:43">
      <x:c r="A1020">
        <x:v>101400</x:v>
      </x:c>
      <x:c r="B1020">
        <x:v>269</x:v>
      </x:c>
      <x:c r="C1020">
        <x:v>3</x:v>
      </x:c>
      <x:c r="AL1020" s="81">
        <x:f t="shared" si="107"/>
        <x:v>269</x:v>
      </x:c>
      <x:c r="AM1020" s="81" t="str">
        <x:f t="shared" si="102"/>
        <x:v/>
      </x:c>
      <x:c r="AN1020" s="81" t="str">
        <x:f t="shared" si="103"/>
        <x:v/>
      </x:c>
      <x:c r="AO1020" s="81" t="str">
        <x:f t="shared" si="104"/>
        <x:v/>
      </x:c>
      <x:c r="AP1020" s="81" t="str">
        <x:f t="shared" si="105"/>
        <x:v/>
      </x:c>
      <x:c r="AQ1020" s="81" t="str">
        <x:f t="shared" si="106"/>
        <x:v/>
      </x:c>
    </x:row>
    <x:row r="1021" spans="1:43">
      <x:c r="A1021">
        <x:v>101500</x:v>
      </x:c>
      <x:c r="B1021">
        <x:v>270</x:v>
      </x:c>
      <x:c r="C1021">
        <x:v>0.533333333333333</x:v>
      </x:c>
      <x:c r="I1021" t="s">
        <x:v>100</x:v>
      </x:c>
      <x:c r="AL1021" s="81">
        <x:f t="shared" si="107"/>
        <x:v>270</x:v>
      </x:c>
      <x:c r="AM1021" s="81" t="str">
        <x:f t="shared" si="102"/>
        <x:v/>
      </x:c>
      <x:c r="AN1021" s="81" t="str">
        <x:f t="shared" si="103"/>
        <x:v/>
      </x:c>
      <x:c r="AO1021" s="81" t="str">
        <x:f t="shared" si="104"/>
        <x:v/>
      </x:c>
      <x:c r="AP1021" s="81" t="str">
        <x:f t="shared" si="105"/>
        <x:v/>
      </x:c>
      <x:c r="AQ1021" s="81" t="str">
        <x:f t="shared" si="106"/>
        <x:v/>
      </x:c>
    </x:row>
    <x:row r="1022" spans="1:43">
      <x:c r="A1022">
        <x:v>101600</x:v>
      </x:c>
      <x:c r="B1022">
        <x:v>271</x:v>
      </x:c>
      <x:c r="C1022">
        <x:v>7.33333333333</x:v>
      </x:c>
      <x:c r="G1022">
        <x:v>1</x:v>
      </x:c>
      <x:c r="I1022" t="s">
        <x:v>104</x:v>
      </x:c>
      <x:c r="AL1022" s="81">
        <x:f t="shared" si="107"/>
        <x:v>271</x:v>
      </x:c>
      <x:c r="AM1022" s="81" t="str">
        <x:f t="shared" si="102"/>
        <x:v/>
      </x:c>
      <x:c r="AN1022" s="81" t="str">
        <x:f t="shared" si="103"/>
        <x:v/>
      </x:c>
      <x:c r="AO1022" s="81" t="str">
        <x:f t="shared" si="104"/>
        <x:v/>
      </x:c>
      <x:c r="AP1022" s="81" t="str">
        <x:f t="shared" si="105"/>
        <x:v/>
      </x:c>
      <x:c r="AQ1022" s="81" t="str">
        <x:f t="shared" si="106"/>
        <x:v/>
      </x:c>
    </x:row>
    <x:row r="1023" spans="1:43">
      <x:c r="A1023">
        <x:v>101700</x:v>
      </x:c>
      <x:c r="B1023">
        <x:v>271</x:v>
      </x:c>
      <x:c r="C1023">
        <x:v>7.53333333333</x:v>
      </x:c>
      <x:c r="G1023">
        <x:v>2</x:v>
      </x:c>
      <x:c r="I1023" t="s">
        <x:v>100</x:v>
      </x:c>
      <x:c r="AL1023" s="81">
        <x:f t="shared" si="107"/>
        <x:v>271</x:v>
      </x:c>
      <x:c r="AM1023" s="81" t="str">
        <x:f t="shared" si="102"/>
        <x:v/>
      </x:c>
      <x:c r="AN1023" s="81" t="str">
        <x:f t="shared" si="103"/>
        <x:v/>
      </x:c>
      <x:c r="AO1023" s="81" t="str">
        <x:f t="shared" si="104"/>
        <x:v/>
      </x:c>
      <x:c r="AP1023" s="81" t="str">
        <x:f t="shared" si="105"/>
        <x:v/>
      </x:c>
      <x:c r="AQ1023" s="81" t="str">
        <x:f t="shared" si="106"/>
        <x:v/>
      </x:c>
    </x:row>
    <x:row r="1024" spans="1:43">
      <x:c r="A1024">
        <x:v>101800</x:v>
      </x:c>
      <x:c r="B1024">
        <x:v>271</x:v>
      </x:c>
      <x:c r="C1024">
        <x:v>7.73333333333</x:v>
      </x:c>
      <x:c r="G1024">
        <x:v>3</x:v>
      </x:c>
      <x:c r="I1024" t="s">
        <x:v>102</x:v>
      </x:c>
      <x:c r="AL1024" s="81">
        <x:f t="shared" si="107"/>
        <x:v>271</x:v>
      </x:c>
      <x:c r="AM1024" s="81" t="str">
        <x:f t="shared" si="102"/>
        <x:v/>
      </x:c>
      <x:c r="AN1024" s="81" t="str">
        <x:f t="shared" si="103"/>
        <x:v/>
      </x:c>
      <x:c r="AO1024" s="81" t="str">
        <x:f t="shared" si="104"/>
        <x:v/>
      </x:c>
      <x:c r="AP1024" s="81" t="str">
        <x:f t="shared" si="105"/>
        <x:v/>
      </x:c>
      <x:c r="AQ1024" s="81" t="str">
        <x:f t="shared" si="106"/>
        <x:v/>
      </x:c>
    </x:row>
    <x:row r="1025" spans="1:43">
      <x:c r="A1025">
        <x:v>101900</x:v>
      </x:c>
      <x:c r="B1025">
        <x:v>271</x:v>
      </x:c>
      <x:c r="C1025">
        <x:v>7.93333333333</x:v>
      </x:c>
      <x:c r="G1025">
        <x:v>3</x:v>
      </x:c>
      <x:c r="I1025" t="s">
        <x:v>103</x:v>
      </x:c>
      <x:c r="AL1025" s="81">
        <x:f t="shared" si="107"/>
        <x:v>271</x:v>
      </x:c>
      <x:c r="AM1025" s="81" t="str">
        <x:f t="shared" si="102"/>
        <x:v/>
      </x:c>
      <x:c r="AN1025" s="81" t="str">
        <x:f t="shared" si="103"/>
        <x:v/>
      </x:c>
      <x:c r="AO1025" s="81" t="str">
        <x:f t="shared" si="104"/>
        <x:v/>
      </x:c>
      <x:c r="AP1025" s="81" t="str">
        <x:f t="shared" si="105"/>
        <x:v/>
      </x:c>
      <x:c r="AQ1025" s="81" t="str">
        <x:f t="shared" si="106"/>
        <x:v/>
      </x:c>
    </x:row>
    <x:row r="1026" spans="1:43">
      <x:c r="A1026">
        <x:v>102000</x:v>
      </x:c>
      <x:c r="B1026">
        <x:v>271</x:v>
      </x:c>
      <x:c r="C1026">
        <x:v>8.13333333333</x:v>
      </x:c>
      <x:c r="G1026">
        <x:v>1</x:v>
      </x:c>
      <x:c r="I1026" t="s">
        <x:v>104</x:v>
      </x:c>
      <x:c r="AL1026" s="81">
        <x:f t="shared" si="107"/>
        <x:v>271</x:v>
      </x:c>
      <x:c r="AM1026" s="81" t="str">
        <x:f t="shared" si="102"/>
        <x:v/>
      </x:c>
      <x:c r="AN1026" s="81" t="str">
        <x:f t="shared" si="103"/>
        <x:v/>
      </x:c>
      <x:c r="AO1026" s="81" t="str">
        <x:f t="shared" si="104"/>
        <x:v/>
      </x:c>
      <x:c r="AP1026" s="81" t="str">
        <x:f t="shared" si="105"/>
        <x:v/>
      </x:c>
      <x:c r="AQ1026" s="81" t="str">
        <x:f t="shared" si="106"/>
        <x:v/>
      </x:c>
    </x:row>
    <x:row r="1027" spans="1:43">
      <x:c r="A1027">
        <x:v>102100</x:v>
      </x:c>
      <x:c r="B1027">
        <x:v>271</x:v>
      </x:c>
      <x:c r="C1027">
        <x:v>8.33333333333</x:v>
      </x:c>
      <x:c r="G1027">
        <x:v>1</x:v>
      </x:c>
      <x:c r="I1027" t="s">
        <x:v>100</x:v>
      </x:c>
      <x:c r="AL1027" s="81">
        <x:f t="shared" si="107"/>
        <x:v>271</x:v>
      </x:c>
      <x:c r="AM1027" s="81" t="str">
        <x:f t="shared" si="102"/>
        <x:v/>
      </x:c>
      <x:c r="AN1027" s="81" t="str">
        <x:f t="shared" si="103"/>
        <x:v/>
      </x:c>
      <x:c r="AO1027" s="81" t="str">
        <x:f t="shared" si="104"/>
        <x:v/>
      </x:c>
      <x:c r="AP1027" s="81" t="str">
        <x:f t="shared" si="105"/>
        <x:v/>
      </x:c>
      <x:c r="AQ1027" s="81" t="str">
        <x:f t="shared" si="106"/>
        <x:v/>
      </x:c>
    </x:row>
    <x:row r="1028" spans="1:43">
      <x:c r="A1028">
        <x:v>102200</x:v>
      </x:c>
      <x:c r="B1028">
        <x:v>271</x:v>
      </x:c>
      <x:c r="C1028">
        <x:v>8.53333333333</x:v>
      </x:c>
      <x:c r="G1028">
        <x:v>2</x:v>
      </x:c>
      <x:c r="I1028" t="s">
        <x:v>102</x:v>
      </x:c>
      <x:c r="AL1028" s="81">
        <x:f t="shared" si="107"/>
        <x:v>271</x:v>
      </x:c>
      <x:c r="AM1028" s="81" t="str">
        <x:f t="shared" si="102"/>
        <x:v/>
      </x:c>
      <x:c r="AN1028" s="81" t="str">
        <x:f t="shared" si="103"/>
        <x:v/>
      </x:c>
      <x:c r="AO1028" s="81" t="str">
        <x:f t="shared" si="104"/>
        <x:v/>
      </x:c>
      <x:c r="AP1028" s="81" t="str">
        <x:f t="shared" si="105"/>
        <x:v/>
      </x:c>
      <x:c r="AQ1028" s="81" t="str">
        <x:f t="shared" si="106"/>
        <x:v/>
      </x:c>
    </x:row>
    <x:row r="1029" spans="1:43">
      <x:c r="A1029">
        <x:v>102300</x:v>
      </x:c>
      <x:c r="B1029">
        <x:v>271</x:v>
      </x:c>
      <x:c r="C1029">
        <x:v>8.73333333333</x:v>
      </x:c>
      <x:c r="G1029">
        <x:v>3</x:v>
      </x:c>
      <x:c r="I1029" t="s">
        <x:v>110</x:v>
      </x:c>
      <x:c r="J1029">
        <x:v>0.65</x:v>
      </x:c>
      <x:c r="AL1029" s="81">
        <x:f t="shared" si="107"/>
        <x:v>271</x:v>
      </x:c>
      <x:c r="AM1029" s="81" t="str">
        <x:f t="shared" si="102"/>
        <x:v/>
      </x:c>
      <x:c r="AN1029" s="81" t="str">
        <x:f t="shared" si="103"/>
        <x:v/>
      </x:c>
      <x:c r="AO1029" s="81" t="str">
        <x:f t="shared" si="104"/>
        <x:v/>
      </x:c>
      <x:c r="AP1029" s="81" t="str">
        <x:f t="shared" si="105"/>
        <x:v/>
      </x:c>
      <x:c r="AQ1029" s="81" t="str">
        <x:f t="shared" si="106"/>
        <x:v/>
      </x:c>
    </x:row>
    <x:row r="1030" spans="1:43">
      <x:c r="A1030">
        <x:v>102400</x:v>
      </x:c>
      <x:c r="B1030">
        <x:v>271</x:v>
      </x:c>
      <x:c r="C1030">
        <x:v>9.83</x:v>
      </x:c>
      <x:c r="D1030">
        <x:v>1</x:v>
      </x:c>
      <x:c r="G1030">
        <x:v>3</x:v>
      </x:c>
      <x:c r="H1030">
        <x:v>0</x:v>
      </x:c>
      <x:c r="M1030">
        <x:v>684</x:v>
      </x:c>
      <x:c r="N1030">
        <x:v>2</x:v>
      </x:c>
      <x:c r="AL1030" s="81" t="str">
        <x:f t="shared" si="107"/>
        <x:v>271B</x:v>
      </x:c>
      <x:c r="AM1030" s="81" t="str">
        <x:f t="shared" si="102"/>
        <x:v/>
      </x:c>
      <x:c r="AN1030" s="81" t="str">
        <x:f t="shared" si="103"/>
        <x:v/>
      </x:c>
      <x:c r="AO1030" s="81" t="str">
        <x:f t="shared" si="104"/>
        <x:v/>
      </x:c>
      <x:c r="AP1030" s="81" t="str">
        <x:f t="shared" si="105"/>
        <x:v/>
      </x:c>
      <x:c r="AQ1030" s="81" t="str">
        <x:f t="shared" si="106"/>
        <x:v/>
      </x:c>
    </x:row>
    <x:row r="1031" spans="1:43">
      <x:c r="A1031">
        <x:v>102500</x:v>
      </x:c>
      <x:c r="B1031" s="5">
        <x:v>272</x:v>
      </x:c>
      <x:c r="C1031" s="5">
        <x:v>0.3</x:v>
      </x:c>
      <x:c r="D1031" s="5"/>
      <x:c r="E1031" s="5"/>
      <x:c r="F1031" s="5"/>
      <x:c r="G1031" s="5">
        <x:v>1</x:v>
      </x:c>
      <x:c r="H1031" s="5"/>
      <x:c r="I1031" s="5" t="s">
        <x:v>102</x:v>
      </x:c>
      <x:c r="J1031" s="5"/>
      <x:c r="K1031" s="30"/>
      <x:c r="L1031" s="5"/>
      <x:c r="M1031" s="5">
        <x:v>450</x:v>
      </x:c>
      <x:c r="N1031" s="5"/>
      <x:c r="O1031" t="s">
        <x:v>101</x:v>
      </x:c>
      <x:c r="P1031" s="5"/>
      <x:c r="Q1031" s="5"/>
      <x:c r="R1031" s="5"/>
      <x:c r="S1031" s="5"/>
      <x:c r="T1031" s="5"/>
      <x:c r="U1031" s="5"/>
      <x:c r="V1031" s="5"/>
      <x:c r="W1031" s="5"/>
      <x:c r="X1031" s="5"/>
      <x:c r="Y1031" s="5"/>
      <x:c r="Z1031" s="5"/>
      <x:c r="AA1031" s="5"/>
      <x:c r="AB1031" s="5"/>
      <x:c r="AC1031" s="5"/>
      <x:c r="AD1031" s="5"/>
      <x:c r="AE1031" s="5"/>
      <x:c r="AF1031" s="5"/>
      <x:c r="AG1031" s="88">
        <x:v>1</x:v>
      </x:c>
      <x:c r="AH1031" s="5"/>
      <x:c r="AL1031" s="81">
        <x:f t="shared" si="107"/>
        <x:v>272</x:v>
      </x:c>
      <x:c r="AM1031" s="81" t="str">
        <x:f t="shared" si="102"/>
        <x:v/>
      </x:c>
      <x:c r="AN1031" s="81" t="str">
        <x:f t="shared" si="103"/>
        <x:v/>
      </x:c>
      <x:c r="AO1031" s="81" t="str">
        <x:f t="shared" si="104"/>
        <x:v/>
      </x:c>
      <x:c r="AP1031" s="81" t="str">
        <x:f t="shared" si="105"/>
        <x:v/>
      </x:c>
      <x:c r="AQ1031" s="81" t="str">
        <x:f t="shared" si="106"/>
        <x:v/>
      </x:c>
    </x:row>
    <x:row r="1032" spans="1:43">
      <x:c r="A1032">
        <x:v>102600</x:v>
      </x:c>
      <x:c r="B1032">
        <x:v>272</x:v>
      </x:c>
      <x:c r="C1032">
        <x:v>0.8</x:v>
      </x:c>
      <x:c r="G1032">
        <x:v>1</x:v>
      </x:c>
      <x:c r="I1032" t="s">
        <x:v>103</x:v>
      </x:c>
      <x:c r="K1032" s="30"/>
      <x:c r="M1032">
        <x:v>450</x:v>
      </x:c>
      <x:c r="O1032" t="s">
        <x:v>101</x:v>
      </x:c>
      <x:c r="AG1032" s="80">
        <x:v>1</x:v>
      </x:c>
      <x:c r="AL1032" s="81">
        <x:f t="shared" si="107"/>
        <x:v>272</x:v>
      </x:c>
      <x:c r="AM1032" s="81" t="str">
        <x:f t="shared" si="102"/>
        <x:v/>
      </x:c>
      <x:c r="AN1032" s="81" t="str">
        <x:f t="shared" si="103"/>
        <x:v/>
      </x:c>
      <x:c r="AO1032" s="81" t="str">
        <x:f t="shared" si="104"/>
        <x:v/>
      </x:c>
      <x:c r="AP1032" s="81" t="str">
        <x:f t="shared" si="105"/>
        <x:v/>
      </x:c>
      <x:c r="AQ1032" s="81" t="str">
        <x:f t="shared" si="106"/>
        <x:v/>
      </x:c>
    </x:row>
    <x:row r="1033" spans="1:43">
      <x:c r="A1033">
        <x:v>102700</x:v>
      </x:c>
      <x:c r="B1033">
        <x:v>272</x:v>
      </x:c>
      <x:c r="C1033">
        <x:v>1.23333333333333</x:v>
      </x:c>
      <x:c r="G1033">
        <x:v>2</x:v>
      </x:c>
      <x:c r="I1033" t="s">
        <x:v>102</x:v>
      </x:c>
      <x:c r="K1033" s="30"/>
      <x:c r="M1033">
        <x:v>450</x:v>
      </x:c>
      <x:c r="O1033" t="s">
        <x:v>101</x:v>
      </x:c>
      <x:c r="AG1033" s="80">
        <x:v>2</x:v>
      </x:c>
      <x:c r="AL1033" s="81">
        <x:f t="shared" si="107"/>
        <x:v>272</x:v>
      </x:c>
      <x:c r="AM1033" s="81" t="str">
        <x:f t="shared" si="102"/>
        <x:v/>
      </x:c>
      <x:c r="AN1033" s="81" t="str">
        <x:f t="shared" si="103"/>
        <x:v/>
      </x:c>
      <x:c r="AO1033" s="81" t="str">
        <x:f t="shared" si="104"/>
        <x:v/>
      </x:c>
      <x:c r="AP1033" s="81" t="str">
        <x:f t="shared" si="105"/>
        <x:v/>
      </x:c>
      <x:c r="AQ1033" s="81" t="str">
        <x:f t="shared" si="106"/>
        <x:v/>
      </x:c>
    </x:row>
    <x:row r="1034" spans="1:43">
      <x:c r="A1034">
        <x:v>102800</x:v>
      </x:c>
      <x:c r="B1034">
        <x:v>273</x:v>
      </x:c>
      <x:c r="C1034">
        <x:v>2.37</x:v>
      </x:c>
      <x:c r="I1034" t="s">
        <x:v>110</x:v>
      </x:c>
      <x:c r="J1034">
        <x:v>0.7</x:v>
      </x:c>
      <x:c r="K1034" s="30"/>
      <x:c r="AG1034" s="80">
        <x:v>2</x:v>
      </x:c>
      <x:c r="AL1034" s="81">
        <x:f t="shared" si="107"/>
        <x:v>273</x:v>
      </x:c>
      <x:c r="AM1034" s="81" t="str">
        <x:f t="shared" si="102"/>
        <x:v/>
      </x:c>
      <x:c r="AN1034" s="81" t="str">
        <x:f t="shared" si="103"/>
        <x:v/>
      </x:c>
      <x:c r="AO1034" s="81" t="str">
        <x:f t="shared" si="104"/>
        <x:v/>
      </x:c>
      <x:c r="AP1034" s="81" t="str">
        <x:f t="shared" si="105"/>
        <x:v/>
      </x:c>
      <x:c r="AQ1034" s="81" t="str">
        <x:f t="shared" si="106"/>
        <x:v/>
      </x:c>
    </x:row>
    <x:row r="1035" spans="1:43">
      <x:c r="A1035">
        <x:v>102900</x:v>
      </x:c>
      <x:c r="B1035">
        <x:v>273</x:v>
      </x:c>
      <x:c r="C1035">
        <x:v>3.7</x:v>
      </x:c>
      <x:c r="D1035">
        <x:v>1</x:v>
      </x:c>
      <x:c r="H1035">
        <x:v>0</x:v>
      </x:c>
      <x:c r="K1035" s="30"/>
      <x:c r="AL1035" s="81" t="str">
        <x:f t="shared" si="107"/>
        <x:v>273B</x:v>
      </x:c>
      <x:c r="AM1035" s="81" t="str">
        <x:f t="shared" ref="AM1035:AM1052" si="108">IF($F$7=2,$B$7,"")</x:f>
        <x:v/>
      </x:c>
      <x:c r="AN1035" s="81" t="str">
        <x:f t="shared" ref="AN1035:AN1052" si="109">IF($F$7=3,$B$7,"")</x:f>
        <x:v/>
      </x:c>
      <x:c r="AO1035" s="81" t="str">
        <x:f t="shared" ref="AO1035:AO1052" si="110">IF($F$7=4,$B$7,"")</x:f>
        <x:v/>
      </x:c>
      <x:c r="AP1035" s="81" t="str">
        <x:f t="shared" ref="AP1035:AP1052" si="111">IF($F$7=5,$B$7,"")</x:f>
        <x:v/>
      </x:c>
      <x:c r="AQ1035" s="81" t="str">
        <x:f t="shared" ref="AQ1035:AQ1052" si="112">IF($F$7=6,$B$7,"")</x:f>
        <x:v/>
      </x:c>
    </x:row>
    <x:row r="1036" spans="1:43">
      <x:c r="A1036">
        <x:v>103000</x:v>
      </x:c>
      <x:c r="B1036">
        <x:v>274</x:v>
      </x:c>
      <x:c r="C1036">
        <x:v>4.16666666666667</x:v>
      </x:c>
      <x:c r="G1036">
        <x:v>2</x:v>
      </x:c>
      <x:c r="I1036" t="s">
        <x:v>102</x:v>
      </x:c>
      <x:c r="K1036" s="30"/>
      <x:c r="AG1036" s="80">
        <x:v>1</x:v>
      </x:c>
      <x:c r="AL1036" s="81">
        <x:f t="shared" ref="AL1036:AL1045" si="113">IF(ISBLANK(D1036),B1036,B1036&amp;"B")</x:f>
        <x:v>274</x:v>
      </x:c>
      <x:c r="AM1036" s="81" t="str">
        <x:f t="shared" si="108"/>
        <x:v/>
      </x:c>
      <x:c r="AN1036" s="81" t="str">
        <x:f t="shared" si="109"/>
        <x:v/>
      </x:c>
      <x:c r="AO1036" s="81" t="str">
        <x:f t="shared" si="110"/>
        <x:v/>
      </x:c>
      <x:c r="AP1036" s="81" t="str">
        <x:f t="shared" si="111"/>
        <x:v/>
      </x:c>
      <x:c r="AQ1036" s="81" t="str">
        <x:f t="shared" si="112"/>
        <x:v/>
      </x:c>
    </x:row>
    <x:row r="1037" spans="1:43">
      <x:c r="A1037">
        <x:v>103100</x:v>
      </x:c>
      <x:c r="B1037">
        <x:v>274</x:v>
      </x:c>
      <x:c r="C1037">
        <x:v>4.26666666666667</x:v>
      </x:c>
      <x:c r="G1037">
        <x:v>1</x:v>
      </x:c>
      <x:c r="I1037" t="s">
        <x:v>103</x:v>
      </x:c>
      <x:c r="K1037" s="30"/>
      <x:c r="AG1037" s="80">
        <x:v>1</x:v>
      </x:c>
      <x:c r="AL1037" s="81">
        <x:f t="shared" si="113"/>
        <x:v>274</x:v>
      </x:c>
      <x:c r="AM1037" s="81" t="str">
        <x:f t="shared" si="108"/>
        <x:v/>
      </x:c>
      <x:c r="AN1037" s="81" t="str">
        <x:f t="shared" si="109"/>
        <x:v/>
      </x:c>
      <x:c r="AO1037" s="81" t="str">
        <x:f t="shared" si="110"/>
        <x:v/>
      </x:c>
      <x:c r="AP1037" s="81" t="str">
        <x:f t="shared" si="111"/>
        <x:v/>
      </x:c>
      <x:c r="AQ1037" s="81" t="str">
        <x:f t="shared" si="112"/>
        <x:v/>
      </x:c>
    </x:row>
    <x:row r="1038" spans="1:43">
      <x:c r="A1038">
        <x:v>103200</x:v>
      </x:c>
      <x:c r="B1038">
        <x:v>274</x:v>
      </x:c>
      <x:c r="C1038">
        <x:v>4.4</x:v>
      </x:c>
      <x:c r="G1038">
        <x:v>3</x:v>
      </x:c>
      <x:c r="I1038" t="s">
        <x:v>104</x:v>
      </x:c>
      <x:c r="K1038" s="30"/>
      <x:c r="AG1038" s="80">
        <x:v>1</x:v>
      </x:c>
      <x:c r="AL1038" s="81">
        <x:f t="shared" si="113"/>
        <x:v>274</x:v>
      </x:c>
      <x:c r="AM1038" s="81" t="str">
        <x:f t="shared" si="108"/>
        <x:v/>
      </x:c>
      <x:c r="AN1038" s="81" t="str">
        <x:f t="shared" si="109"/>
        <x:v/>
      </x:c>
      <x:c r="AO1038" s="81" t="str">
        <x:f t="shared" si="110"/>
        <x:v/>
      </x:c>
      <x:c r="AP1038" s="81" t="str">
        <x:f t="shared" si="111"/>
        <x:v/>
      </x:c>
      <x:c r="AQ1038" s="81" t="str">
        <x:f t="shared" si="112"/>
        <x:v/>
      </x:c>
    </x:row>
    <x:row r="1039" spans="1:43">
      <x:c r="A1039">
        <x:v>103300</x:v>
      </x:c>
      <x:c r="B1039">
        <x:v>274</x:v>
      </x:c>
      <x:c r="C1039">
        <x:v>4.53333333333333</x:v>
      </x:c>
      <x:c r="G1039">
        <x:v>1</x:v>
      </x:c>
      <x:c r="I1039" t="s">
        <x:v>100</x:v>
      </x:c>
      <x:c r="K1039" s="30"/>
      <x:c r="AG1039" s="80">
        <x:v>1</x:v>
      </x:c>
      <x:c r="AL1039" s="81">
        <x:f t="shared" si="113"/>
        <x:v>274</x:v>
      </x:c>
      <x:c r="AM1039" s="81" t="str">
        <x:f t="shared" si="108"/>
        <x:v/>
      </x:c>
      <x:c r="AN1039" s="81" t="str">
        <x:f t="shared" si="109"/>
        <x:v/>
      </x:c>
      <x:c r="AO1039" s="81" t="str">
        <x:f t="shared" si="110"/>
        <x:v/>
      </x:c>
      <x:c r="AP1039" s="81" t="str">
        <x:f t="shared" si="111"/>
        <x:v/>
      </x:c>
      <x:c r="AQ1039" s="81" t="str">
        <x:f t="shared" si="112"/>
        <x:v/>
      </x:c>
    </x:row>
    <x:row r="1040" spans="1:43">
      <x:c r="A1040">
        <x:v>103400</x:v>
      </x:c>
      <x:c r="B1040">
        <x:v>274</x:v>
      </x:c>
      <x:c r="C1040">
        <x:v>4.73333333333333</x:v>
      </x:c>
      <x:c r="G1040">
        <x:v>2</x:v>
      </x:c>
      <x:c r="I1040" t="s">
        <x:v>102</x:v>
      </x:c>
      <x:c r="K1040" s="30"/>
      <x:c r="AG1040" s="80">
        <x:v>1</x:v>
      </x:c>
      <x:c r="AL1040" s="81">
        <x:f t="shared" si="113"/>
        <x:v>274</x:v>
      </x:c>
      <x:c r="AM1040" s="81" t="str">
        <x:f t="shared" si="108"/>
        <x:v/>
      </x:c>
      <x:c r="AN1040" s="81" t="str">
        <x:f t="shared" si="109"/>
        <x:v/>
      </x:c>
      <x:c r="AO1040" s="81" t="str">
        <x:f t="shared" si="110"/>
        <x:v/>
      </x:c>
      <x:c r="AP1040" s="81" t="str">
        <x:f t="shared" si="111"/>
        <x:v/>
      </x:c>
      <x:c r="AQ1040" s="81" t="str">
        <x:f t="shared" si="112"/>
        <x:v/>
      </x:c>
    </x:row>
    <x:row r="1041" spans="1:43">
      <x:c r="A1041">
        <x:v>103500</x:v>
      </x:c>
      <x:c r="B1041">
        <x:v>274</x:v>
      </x:c>
      <x:c r="C1041">
        <x:v>4.86666666666667</x:v>
      </x:c>
      <x:c r="G1041">
        <x:v>1</x:v>
      </x:c>
      <x:c r="I1041" t="s">
        <x:v>103</x:v>
      </x:c>
      <x:c r="K1041" s="30"/>
      <x:c r="AG1041" s="80">
        <x:v>1</x:v>
      </x:c>
      <x:c r="AL1041" s="81">
        <x:f t="shared" si="113"/>
        <x:v>274</x:v>
      </x:c>
      <x:c r="AM1041" s="81" t="str">
        <x:f t="shared" si="108"/>
        <x:v/>
      </x:c>
      <x:c r="AN1041" s="81" t="str">
        <x:f t="shared" si="109"/>
        <x:v/>
      </x:c>
      <x:c r="AO1041" s="81" t="str">
        <x:f t="shared" si="110"/>
        <x:v/>
      </x:c>
      <x:c r="AP1041" s="81" t="str">
        <x:f t="shared" si="111"/>
        <x:v/>
      </x:c>
      <x:c r="AQ1041" s="81" t="str">
        <x:f t="shared" si="112"/>
        <x:v/>
      </x:c>
    </x:row>
    <x:row r="1042" spans="1:43">
      <x:c r="A1042">
        <x:v>103600</x:v>
      </x:c>
      <x:c r="B1042">
        <x:v>274</x:v>
      </x:c>
      <x:c r="C1042">
        <x:v>5.06666666666667</x:v>
      </x:c>
      <x:c r="G1042">
        <x:v>2</x:v>
      </x:c>
      <x:c r="I1042" t="s">
        <x:v>104</x:v>
      </x:c>
      <x:c r="K1042" s="30"/>
      <x:c r="AG1042" s="80">
        <x:v>1</x:v>
      </x:c>
      <x:c r="AL1042" s="81">
        <x:f t="shared" si="113"/>
        <x:v>274</x:v>
      </x:c>
      <x:c r="AM1042" s="81" t="str">
        <x:f t="shared" si="108"/>
        <x:v/>
      </x:c>
      <x:c r="AN1042" s="81" t="str">
        <x:f t="shared" si="109"/>
        <x:v/>
      </x:c>
      <x:c r="AO1042" s="81" t="str">
        <x:f t="shared" si="110"/>
        <x:v/>
      </x:c>
      <x:c r="AP1042" s="81" t="str">
        <x:f t="shared" si="111"/>
        <x:v/>
      </x:c>
      <x:c r="AQ1042" s="81" t="str">
        <x:f t="shared" si="112"/>
        <x:v/>
      </x:c>
    </x:row>
    <x:row r="1043" spans="1:43">
      <x:c r="A1043">
        <x:v>103700</x:v>
      </x:c>
      <x:c r="B1043">
        <x:v>274</x:v>
      </x:c>
      <x:c r="C1043">
        <x:v>5.16666666666667</x:v>
      </x:c>
      <x:c r="G1043">
        <x:v>3</x:v>
      </x:c>
      <x:c r="I1043" t="s">
        <x:v>100</x:v>
      </x:c>
      <x:c r="K1043" s="30"/>
      <x:c r="AG1043" s="80">
        <x:v>1</x:v>
      </x:c>
      <x:c r="AL1043" s="81">
        <x:f t="shared" si="113"/>
        <x:v>274</x:v>
      </x:c>
      <x:c r="AM1043" s="81" t="str">
        <x:f t="shared" si="108"/>
        <x:v/>
      </x:c>
      <x:c r="AN1043" s="81" t="str">
        <x:f t="shared" si="109"/>
        <x:v/>
      </x:c>
      <x:c r="AO1043" s="81" t="str">
        <x:f t="shared" si="110"/>
        <x:v/>
      </x:c>
      <x:c r="AP1043" s="81" t="str">
        <x:f t="shared" si="111"/>
        <x:v/>
      </x:c>
      <x:c r="AQ1043" s="81" t="str">
        <x:f t="shared" si="112"/>
        <x:v/>
      </x:c>
    </x:row>
    <x:row r="1044" spans="1:43">
      <x:c r="A1044">
        <x:v>103800</x:v>
      </x:c>
      <x:c r="B1044">
        <x:v>275</x:v>
      </x:c>
      <x:c r="C1044">
        <x:v>5.1</x:v>
      </x:c>
      <x:c r="H1044">
        <x:v>0</x:v>
      </x:c>
      <x:c r="I1044" t="s">
        <x:v>110</x:v>
      </x:c>
      <x:c r="J1044">
        <x:v>0.6</x:v>
      </x:c>
      <x:c r="K1044" s="30"/>
      <x:c r="AG1044" s="80">
        <x:v>2</x:v>
      </x:c>
      <x:c r="AL1044" s="81">
        <x:f t="shared" si="113"/>
        <x:v>275</x:v>
      </x:c>
      <x:c r="AM1044" s="81" t="str">
        <x:f t="shared" si="108"/>
        <x:v/>
      </x:c>
      <x:c r="AN1044" s="81" t="str">
        <x:f t="shared" si="109"/>
        <x:v/>
      </x:c>
      <x:c r="AO1044" s="81" t="str">
        <x:f t="shared" si="110"/>
        <x:v/>
      </x:c>
      <x:c r="AP1044" s="81" t="str">
        <x:f t="shared" si="111"/>
        <x:v/>
      </x:c>
      <x:c r="AQ1044" s="81" t="str">
        <x:f t="shared" si="112"/>
        <x:v/>
      </x:c>
    </x:row>
    <x:row r="1045" spans="1:43">
      <x:c r="A1045">
        <x:v>103900</x:v>
      </x:c>
      <x:c r="B1045">
        <x:v>275</x:v>
      </x:c>
      <x:c r="C1045">
        <x:v>5.3</x:v>
      </x:c>
      <x:c r="D1045">
        <x:v>1</x:v>
      </x:c>
      <x:c r="K1045" s="30"/>
      <x:c r="M1045">
        <x:v>840</x:v>
      </x:c>
      <x:c r="N1045">
        <x:v>2</x:v>
      </x:c>
      <x:c r="P1045" t="s">
        <x:v>197</x:v>
      </x:c>
      <x:c r="AL1045" s="81" t="str">
        <x:f t="shared" si="113"/>
        <x:v>275B</x:v>
      </x:c>
      <x:c r="AM1045" s="81" t="str">
        <x:f t="shared" si="108"/>
        <x:v/>
      </x:c>
      <x:c r="AN1045" s="81" t="str">
        <x:f t="shared" si="109"/>
        <x:v/>
      </x:c>
      <x:c r="AO1045" s="81" t="str">
        <x:f t="shared" si="110"/>
        <x:v/>
      </x:c>
      <x:c r="AP1045" s="81" t="str">
        <x:f t="shared" si="111"/>
        <x:v/>
      </x:c>
      <x:c r="AQ1045" s="81" t="str">
        <x:f t="shared" si="112"/>
        <x:v/>
      </x:c>
    </x:row>
    <x:row r="1046" spans="1:43" s="3" customFormat="1">
      <x:c r="A1046" s="3">
        <x:v>104000</x:v>
      </x:c>
      <x:c r="B1046" s="3">
        <x:v>276</x:v>
      </x:c>
      <x:c r="C1046" s="3">
        <x:v>0.44</x:v>
      </x:c>
      <x:c r="G1046" s="3">
        <x:v>1</x:v>
      </x:c>
      <x:c r="I1046" s="3" t="s">
        <x:v>110</x:v>
      </x:c>
      <x:c r="J1046" s="3">
        <x:v>0.08</x:v>
      </x:c>
      <x:c r="K1046" s="30"/>
      <x:c r="M1046" s="3">
        <x:v>450</x:v>
      </x:c>
      <x:c r="O1046" s="3" t="s">
        <x:v>101</x:v>
      </x:c>
      <x:c r="P1046" s="3" t="s">
        <x:v>271</x:v>
      </x:c>
      <x:c r="S1046" s="3" t="s">
        <x:v>272</x:v>
      </x:c>
      <x:c r="AG1046" s="108">
        <x:v>2</x:v>
      </x:c>
      <x:c r="AI1046" s="3">
        <x:v>1</x:v>
      </x:c>
      <x:c r="AJ1046" s="3" t="s">
        <x:v>273</x:v>
      </x:c>
      <x:c r="AL1046" s="105">
        <x:v>276</x:v>
      </x:c>
      <x:c r="AM1046" s="105" t="str">
        <x:f t="shared" si="108"/>
        <x:v/>
      </x:c>
      <x:c r="AN1046" s="105" t="str">
        <x:f t="shared" si="109"/>
        <x:v/>
      </x:c>
      <x:c r="AO1046" s="105" t="str">
        <x:f t="shared" si="110"/>
        <x:v/>
      </x:c>
      <x:c r="AP1046" s="105" t="str">
        <x:f t="shared" si="111"/>
        <x:v/>
      </x:c>
      <x:c r="AQ1046" s="105" t="str">
        <x:f t="shared" si="112"/>
        <x:v/>
      </x:c>
    </x:row>
    <x:row r="1047" spans="1:43" s="3" customFormat="1">
      <x:c r="A1047" s="3">
        <x:v>104100</x:v>
      </x:c>
      <x:c r="B1047" s="3">
        <x:v>276</x:v>
      </x:c>
      <x:c r="C1047" s="3">
        <x:v>0.74</x:v>
      </x:c>
      <x:c r="D1047" s="3">
        <x:v>1</x:v>
      </x:c>
      <x:c r="K1047" s="30"/>
      <x:c r="S1047" s="3" t="s">
        <x:v>274</x:v>
      </x:c>
      <x:c r="AG1047" s="108"/>
      <x:c r="AL1047" s="105" t="s">
        <x:v>275</x:v>
      </x:c>
      <x:c r="AM1047" s="105" t="str">
        <x:f t="shared" si="108"/>
        <x:v/>
      </x:c>
      <x:c r="AN1047" s="105" t="str">
        <x:f t="shared" si="109"/>
        <x:v/>
      </x:c>
      <x:c r="AO1047" s="105" t="str">
        <x:f t="shared" si="110"/>
        <x:v/>
      </x:c>
      <x:c r="AP1047" s="105" t="str">
        <x:f t="shared" si="111"/>
        <x:v/>
      </x:c>
      <x:c r="AQ1047" s="105" t="str">
        <x:f t="shared" si="112"/>
        <x:v/>
      </x:c>
    </x:row>
    <x:row r="1048" spans="1:43" s="3" customFormat="1">
      <x:c r="A1048" s="3">
        <x:v>104200</x:v>
      </x:c>
      <x:c r="B1048" s="3">
        <x:v>276</x:v>
      </x:c>
      <x:c r="C1048" s="3">
        <x:v>1.4</x:v>
      </x:c>
      <x:c r="G1048" s="3">
        <x:v>1</x:v>
      </x:c>
      <x:c r="I1048" s="3" t="s">
        <x:v>110</x:v>
      </x:c>
      <x:c r="J1048" s="3">
        <x:v>0.05</x:v>
      </x:c>
      <x:c r="K1048" s="30"/>
      <x:c r="M1048" s="3">
        <x:v>450</x:v>
      </x:c>
      <x:c r="O1048" s="3" t="s">
        <x:v>101</x:v>
      </x:c>
      <x:c r="S1048" s="3" t="s">
        <x:v>276</x:v>
      </x:c>
      <x:c r="AG1048" s="108">
        <x:v>1</x:v>
      </x:c>
      <x:c r="AI1048" s="3">
        <x:v>1</x:v>
      </x:c>
      <x:c r="AL1048" s="105">
        <x:v>276</x:v>
      </x:c>
      <x:c r="AM1048" s="105" t="str">
        <x:f t="shared" si="108"/>
        <x:v/>
      </x:c>
      <x:c r="AN1048" s="105" t="str">
        <x:f t="shared" si="109"/>
        <x:v/>
      </x:c>
      <x:c r="AO1048" s="105" t="str">
        <x:f t="shared" si="110"/>
        <x:v/>
      </x:c>
      <x:c r="AP1048" s="105" t="str">
        <x:f t="shared" si="111"/>
        <x:v/>
      </x:c>
      <x:c r="AQ1048" s="105" t="str">
        <x:f t="shared" si="112"/>
        <x:v/>
      </x:c>
    </x:row>
    <x:row r="1049" spans="1:43" s="3" customFormat="1">
      <x:c r="A1049" s="3">
        <x:v>104300</x:v>
      </x:c>
      <x:c r="B1049" s="3">
        <x:v>276</x:v>
      </x:c>
      <x:c r="C1049" s="3">
        <x:v>1.66666666666667</x:v>
      </x:c>
      <x:c r="G1049" s="3">
        <x:v>1</x:v>
      </x:c>
      <x:c r="I1049" s="3" t="s">
        <x:v>110</x:v>
      </x:c>
      <x:c r="J1049" s="3">
        <x:v>0.05</x:v>
      </x:c>
      <x:c r="K1049" s="30"/>
      <x:c r="M1049" s="3">
        <x:v>450</x:v>
      </x:c>
      <x:c r="O1049" s="3" t="s">
        <x:v>101</x:v>
      </x:c>
      <x:c r="P1049" s="3" t="s">
        <x:v>277</x:v>
      </x:c>
      <x:c r="S1049" s="3" t="s">
        <x:v>211</x:v>
      </x:c>
      <x:c r="T1049" s="3">
        <x:v>7</x:v>
      </x:c>
      <x:c r="AG1049" s="108">
        <x:v>1</x:v>
      </x:c>
      <x:c r="AI1049" s="3">
        <x:v>1</x:v>
      </x:c>
      <x:c r="AJ1049" s="3" t="s">
        <x:v>278</x:v>
      </x:c>
      <x:c r="AL1049" s="105">
        <x:v>276</x:v>
      </x:c>
      <x:c r="AM1049" s="105" t="str">
        <x:f t="shared" si="108"/>
        <x:v/>
      </x:c>
      <x:c r="AN1049" s="105" t="str">
        <x:f t="shared" si="109"/>
        <x:v/>
      </x:c>
      <x:c r="AO1049" s="105" t="str">
        <x:f t="shared" si="110"/>
        <x:v/>
      </x:c>
      <x:c r="AP1049" s="105" t="str">
        <x:f t="shared" si="111"/>
        <x:v/>
      </x:c>
      <x:c r="AQ1049" s="105" t="str">
        <x:f t="shared" si="112"/>
        <x:v/>
      </x:c>
    </x:row>
    <x:row r="1050" spans="1:43" s="3" customFormat="1">
      <x:c r="A1050" s="3">
        <x:v>104400</x:v>
      </x:c>
      <x:c r="B1050" s="3">
        <x:v>276</x:v>
      </x:c>
      <x:c r="C1050" s="3">
        <x:v>1.95</x:v>
      </x:c>
      <x:c r="D1050" s="3">
        <x:v>1</x:v>
      </x:c>
      <x:c r="K1050" s="30"/>
      <x:c r="S1050" s="3" t="s">
        <x:v>239</x:v>
      </x:c>
      <x:c r="T1050" s="3">
        <x:v>7</x:v>
      </x:c>
      <x:c r="AG1050" s="108"/>
      <x:c r="AI1050" s="3">
        <x:v>1</x:v>
      </x:c>
      <x:c r="AL1050" s="105" t="s">
        <x:v>275</x:v>
      </x:c>
      <x:c r="AM1050" s="105" t="str">
        <x:f t="shared" si="108"/>
        <x:v/>
      </x:c>
      <x:c r="AN1050" s="105" t="str">
        <x:f t="shared" si="109"/>
        <x:v/>
      </x:c>
      <x:c r="AO1050" s="105" t="str">
        <x:f t="shared" si="110"/>
        <x:v/>
      </x:c>
      <x:c r="AP1050" s="105" t="str">
        <x:f t="shared" si="111"/>
        <x:v/>
      </x:c>
      <x:c r="AQ1050" s="105" t="str">
        <x:f t="shared" si="112"/>
        <x:v/>
      </x:c>
    </x:row>
    <x:row r="1051" spans="1:43" s="3" customFormat="1">
      <x:c r="A1051" s="3">
        <x:v>104500</x:v>
      </x:c>
      <x:c r="B1051" s="3">
        <x:v>276</x:v>
      </x:c>
      <x:c r="C1051" s="3">
        <x:v>2.15</x:v>
      </x:c>
      <x:c r="D1051" s="3">
        <x:v>1</x:v>
      </x:c>
      <x:c r="K1051" s="30"/>
      <x:c r="S1051" s="3" t="s">
        <x:v>276</x:v>
      </x:c>
      <x:c r="T1051" s="3">
        <x:v>7</x:v>
      </x:c>
      <x:c r="AG1051" s="108"/>
      <x:c r="AI1051" s="3">
        <x:v>1</x:v>
      </x:c>
      <x:c r="AL1051" s="105" t="s">
        <x:v>275</x:v>
      </x:c>
      <x:c r="AM1051" s="105" t="str">
        <x:f t="shared" si="108"/>
        <x:v/>
      </x:c>
      <x:c r="AN1051" s="105" t="str">
        <x:f t="shared" si="109"/>
        <x:v/>
      </x:c>
      <x:c r="AO1051" s="105" t="str">
        <x:f t="shared" si="110"/>
        <x:v/>
      </x:c>
      <x:c r="AP1051" s="105" t="str">
        <x:f t="shared" si="111"/>
        <x:v/>
      </x:c>
      <x:c r="AQ1051" s="105" t="str">
        <x:f t="shared" si="112"/>
        <x:v/>
      </x:c>
    </x:row>
    <x:row r="1052" spans="1:43" s="3" customFormat="1">
      <x:c r="A1052" s="3">
        <x:v>104600</x:v>
      </x:c>
      <x:c r="B1052" s="3">
        <x:v>276</x:v>
      </x:c>
      <x:c r="C1052" s="3">
        <x:v>2.33333333333333</x:v>
      </x:c>
      <x:c r="G1052" s="3">
        <x:v>3</x:v>
      </x:c>
      <x:c r="I1052" s="3" t="s">
        <x:v>110</x:v>
      </x:c>
      <x:c r="J1052" s="3">
        <x:v>0.6</x:v>
      </x:c>
      <x:c r="K1052" s="30"/>
      <x:c r="M1052" s="3">
        <x:v>450</x:v>
      </x:c>
      <x:c r="O1052" s="3" t="s">
        <x:v>101</x:v>
      </x:c>
      <x:c r="P1052" s="3" t="s">
        <x:v>279</x:v>
      </x:c>
      <x:c r="S1052" s="3" t="s">
        <x:v>123</x:v>
      </x:c>
      <x:c r="T1052" s="3">
        <x:v>7</x:v>
      </x:c>
      <x:c r="AG1052" s="108">
        <x:v>2</x:v>
      </x:c>
      <x:c r="AI1052" s="3">
        <x:v>1</x:v>
      </x:c>
      <x:c r="AJ1052" s="3" t="s">
        <x:v>280</x:v>
      </x:c>
      <x:c r="AL1052" s="105">
        <x:v>276</x:v>
      </x:c>
      <x:c r="AM1052" s="105" t="str">
        <x:f t="shared" si="108"/>
        <x:v/>
      </x:c>
      <x:c r="AN1052" s="105" t="str">
        <x:f t="shared" si="109"/>
        <x:v/>
      </x:c>
      <x:c r="AO1052" s="105" t="str">
        <x:f t="shared" si="110"/>
        <x:v/>
      </x:c>
      <x:c r="AP1052" s="105" t="str">
        <x:f t="shared" si="111"/>
        <x:v/>
      </x:c>
      <x:c r="AQ1052" s="105" t="str">
        <x:f t="shared" si="112"/>
        <x:v/>
      </x:c>
    </x:row>
    <x:row r="1053" spans="1:43" s="3" customFormat="1">
      <x:c r="A1053" s="3">
        <x:v>104700</x:v>
      </x:c>
      <x:c r="B1053" s="3">
        <x:v>276</x:v>
      </x:c>
      <x:c r="C1053" s="3">
        <x:v>2.51333333333333</x:v>
      </x:c>
      <x:c r="D1053" s="3">
        <x:v>1</x:v>
      </x:c>
      <x:c r="I1053" s="3" t="s">
        <x:v>110</x:v>
      </x:c>
      <x:c r="J1053" s="3">
        <x:v>0.601</x:v>
      </x:c>
      <x:c r="K1053" s="30"/>
      <x:c r="S1053" s="3" t="s">
        <x:v>281</x:v>
      </x:c>
      <x:c r="AG1053" s="108">
        <x:v>2</x:v>
      </x:c>
      <x:c r="AI1053" s="3">
        <x:v>1</x:v>
      </x:c>
      <x:c r="AJ1053" s="3" t="s">
        <x:v>213</x:v>
      </x:c>
      <x:c r="AL1053" s="105" t="s">
        <x:v>275</x:v>
      </x:c>
      <x:c r="AM1053" s="105"/>
      <x:c r="AN1053" s="105"/>
      <x:c r="AO1053" s="105"/>
      <x:c r="AP1053" s="105"/>
      <x:c r="AQ1053" s="105"/>
    </x:row>
    <x:row r="1054" spans="1:43" s="5" customFormat="1">
      <x:c r="A1054" s="5">
        <x:v>104800</x:v>
      </x:c>
      <x:c r="B1054" s="5">
        <x:v>277</x:v>
      </x:c>
      <x:c r="C1054" s="5">
        <x:v>0.3</x:v>
      </x:c>
      <x:c r="G1054" s="5">
        <x:v>1</x:v>
      </x:c>
      <x:c r="I1054" s="5" t="s">
        <x:v>102</x:v>
      </x:c>
      <x:c r="K1054" s="30"/>
      <x:c r="M1054" s="5">
        <x:v>450</x:v>
      </x:c>
      <x:c r="O1054" s="5" t="s">
        <x:v>101</x:v>
      </x:c>
      <x:c r="AG1054" s="88">
        <x:v>1</x:v>
      </x:c>
      <x:c r="AL1054" s="81">
        <x:f t="shared" ref="AL1054:AL1100" si="114">IF(ISBLANK(D1054),B1054,B1054&amp;"B")</x:f>
        <x:v>277</x:v>
      </x:c>
      <x:c r="AM1054" s="81" t="str">
        <x:f t="shared" ref="AM1054:AM1099" si="115">IF($F$7=2,$B$7,"")</x:f>
        <x:v/>
      </x:c>
      <x:c r="AN1054" s="81" t="str">
        <x:f t="shared" ref="AN1054:AN1099" si="116">IF($F$7=3,$B$7,"")</x:f>
        <x:v/>
      </x:c>
      <x:c r="AO1054" s="81" t="str">
        <x:f t="shared" ref="AO1054:AO1099" si="117">IF($F$7=4,$B$7,"")</x:f>
        <x:v/>
      </x:c>
      <x:c r="AP1054" s="81" t="str">
        <x:f t="shared" ref="AP1054:AP1099" si="118">IF($F$7=5,$B$7,"")</x:f>
        <x:v/>
      </x:c>
      <x:c r="AQ1054" s="81" t="str">
        <x:f t="shared" ref="AQ1054:AQ1099" si="119">IF($F$7=6,$B$7,"")</x:f>
        <x:v/>
      </x:c>
    </x:row>
    <x:row r="1055" spans="1:43" s="5" customFormat="1">
      <x:c r="A1055" s="5">
        <x:v>104900</x:v>
      </x:c>
      <x:c r="B1055" s="5">
        <x:v>277</x:v>
      </x:c>
      <x:c r="C1055" s="5">
        <x:v>0.633333333333333</x:v>
      </x:c>
      <x:c r="G1055" s="5">
        <x:v>2</x:v>
      </x:c>
      <x:c r="K1055" s="30"/>
      <x:c r="M1055" s="5">
        <x:v>450</x:v>
      </x:c>
      <x:c r="O1055" s="5" t="s">
        <x:v>101</x:v>
      </x:c>
      <x:c r="AG1055" s="88">
        <x:v>1</x:v>
      </x:c>
      <x:c r="AL1055" s="81">
        <x:f t="shared" si="114"/>
        <x:v>277</x:v>
      </x:c>
      <x:c r="AM1055" s="81" t="str">
        <x:f t="shared" si="115"/>
        <x:v/>
      </x:c>
      <x:c r="AN1055" s="81" t="str">
        <x:f t="shared" si="116"/>
        <x:v/>
      </x:c>
      <x:c r="AO1055" s="81" t="str">
        <x:f t="shared" si="117"/>
        <x:v/>
      </x:c>
      <x:c r="AP1055" s="81" t="str">
        <x:f t="shared" si="118"/>
        <x:v/>
      </x:c>
      <x:c r="AQ1055" s="81" t="str">
        <x:f t="shared" si="119"/>
        <x:v/>
      </x:c>
    </x:row>
    <x:row r="1056" spans="1:43" s="5" customFormat="1">
      <x:c r="A1056" s="5">
        <x:v>105000</x:v>
      </x:c>
      <x:c r="B1056" s="5">
        <x:v>277</x:v>
      </x:c>
      <x:c r="C1056" s="5">
        <x:v>0.833333333333333</x:v>
      </x:c>
      <x:c r="G1056" s="5">
        <x:v>1</x:v>
      </x:c>
      <x:c r="I1056" s="5" t="s">
        <x:v>103</x:v>
      </x:c>
      <x:c r="K1056" s="30"/>
      <x:c r="AG1056" s="88">
        <x:v>1</x:v>
      </x:c>
      <x:c r="AL1056" s="81">
        <x:f t="shared" si="114"/>
        <x:v>277</x:v>
      </x:c>
      <x:c r="AM1056" s="81" t="str">
        <x:f t="shared" si="115"/>
        <x:v/>
      </x:c>
      <x:c r="AN1056" s="81" t="str">
        <x:f t="shared" si="116"/>
        <x:v/>
      </x:c>
      <x:c r="AO1056" s="81" t="str">
        <x:f t="shared" si="117"/>
        <x:v/>
      </x:c>
      <x:c r="AP1056" s="81" t="str">
        <x:f t="shared" si="118"/>
        <x:v/>
      </x:c>
      <x:c r="AQ1056" s="81" t="str">
        <x:f t="shared" si="119"/>
        <x:v/>
      </x:c>
    </x:row>
    <x:row r="1057" spans="1:43" s="5" customFormat="1">
      <x:c r="A1057" s="5">
        <x:v>105100</x:v>
      </x:c>
      <x:c r="B1057" s="5">
        <x:v>277</x:v>
      </x:c>
      <x:c r="C1057" s="5">
        <x:v>0.9</x:v>
      </x:c>
      <x:c r="G1057" s="5">
        <x:v>2</x:v>
      </x:c>
      <x:c r="K1057" s="30"/>
      <x:c r="M1057" s="5">
        <x:v>457</x:v>
      </x:c>
      <x:c r="O1057" s="5" t="s">
        <x:v>101</x:v>
      </x:c>
      <x:c r="AG1057" s="88"/>
      <x:c r="AL1057" s="81">
        <x:f t="shared" si="114"/>
        <x:v>277</x:v>
      </x:c>
      <x:c r="AM1057" s="81" t="str">
        <x:f t="shared" si="115"/>
        <x:v/>
      </x:c>
      <x:c r="AN1057" s="81" t="str">
        <x:f t="shared" si="116"/>
        <x:v/>
      </x:c>
      <x:c r="AO1057" s="81" t="str">
        <x:f t="shared" si="117"/>
        <x:v/>
      </x:c>
      <x:c r="AP1057" s="81" t="str">
        <x:f t="shared" si="118"/>
        <x:v/>
      </x:c>
      <x:c r="AQ1057" s="81" t="str">
        <x:f t="shared" si="119"/>
        <x:v/>
      </x:c>
    </x:row>
    <x:row r="1058" spans="1:43" s="5" customFormat="1">
      <x:c r="A1058" s="5">
        <x:v>105200</x:v>
      </x:c>
      <x:c r="B1058" s="5">
        <x:v>277</x:v>
      </x:c>
      <x:c r="C1058" s="5">
        <x:v>0.966666666666667</x:v>
      </x:c>
      <x:c r="G1058" s="5">
        <x:v>1</x:v>
      </x:c>
      <x:c r="I1058" s="5" t="s">
        <x:v>104</x:v>
      </x:c>
      <x:c r="K1058" s="30"/>
      <x:c r="M1058" s="5">
        <x:v>458</x:v>
      </x:c>
      <x:c r="O1058" s="5" t="s">
        <x:v>101</x:v>
      </x:c>
      <x:c r="AG1058" s="88">
        <x:v>1</x:v>
      </x:c>
      <x:c r="AL1058" s="81">
        <x:f t="shared" si="114"/>
        <x:v>277</x:v>
      </x:c>
      <x:c r="AM1058" s="81" t="str">
        <x:f t="shared" si="115"/>
        <x:v/>
      </x:c>
      <x:c r="AN1058" s="81" t="str">
        <x:f t="shared" si="116"/>
        <x:v/>
      </x:c>
      <x:c r="AO1058" s="81" t="str">
        <x:f t="shared" si="117"/>
        <x:v/>
      </x:c>
      <x:c r="AP1058" s="81" t="str">
        <x:f t="shared" si="118"/>
        <x:v/>
      </x:c>
      <x:c r="AQ1058" s="81" t="str">
        <x:f t="shared" si="119"/>
        <x:v/>
      </x:c>
    </x:row>
    <x:row r="1059" spans="1:43" s="5" customFormat="1">
      <x:c r="A1059" s="5">
        <x:v>105300</x:v>
      </x:c>
      <x:c r="B1059" s="5">
        <x:v>277</x:v>
      </x:c>
      <x:c r="C1059" s="5">
        <x:v>1</x:v>
      </x:c>
      <x:c r="G1059" s="5">
        <x:v>3</x:v>
      </x:c>
      <x:c r="K1059" s="30"/>
      <x:c r="O1059" s="5" t="s">
        <x:v>101</x:v>
      </x:c>
      <x:c r="AG1059" s="88">
        <x:v>1</x:v>
      </x:c>
      <x:c r="AL1059" s="81">
        <x:f t="shared" si="114"/>
        <x:v>277</x:v>
      </x:c>
      <x:c r="AM1059" s="81" t="str">
        <x:f t="shared" si="115"/>
        <x:v/>
      </x:c>
      <x:c r="AN1059" s="81" t="str">
        <x:f t="shared" si="116"/>
        <x:v/>
      </x:c>
      <x:c r="AO1059" s="81" t="str">
        <x:f t="shared" si="117"/>
        <x:v/>
      </x:c>
      <x:c r="AP1059" s="81" t="str">
        <x:f t="shared" si="118"/>
        <x:v/>
      </x:c>
      <x:c r="AQ1059" s="81" t="str">
        <x:f t="shared" si="119"/>
        <x:v/>
      </x:c>
    </x:row>
    <x:row r="1060" spans="1:43" s="5" customFormat="1">
      <x:c r="A1060" s="5">
        <x:v>105400</x:v>
      </x:c>
      <x:c r="B1060" s="5">
        <x:v>277</x:v>
      </x:c>
      <x:c r="C1060" s="5">
        <x:v>1.1</x:v>
      </x:c>
      <x:c r="G1060" s="5">
        <x:v>2</x:v>
      </x:c>
      <x:c r="I1060" s="5" t="s">
        <x:v>100</x:v>
      </x:c>
      <x:c r="K1060" s="30"/>
      <x:c r="O1060" s="5" t="s">
        <x:v>101</x:v>
      </x:c>
      <x:c r="AG1060" s="88">
        <x:v>1</x:v>
      </x:c>
      <x:c r="AL1060" s="81">
        <x:f t="shared" si="114"/>
        <x:v>277</x:v>
      </x:c>
      <x:c r="AM1060" s="81" t="str">
        <x:f t="shared" si="115"/>
        <x:v/>
      </x:c>
      <x:c r="AN1060" s="81" t="str">
        <x:f t="shared" si="116"/>
        <x:v/>
      </x:c>
      <x:c r="AO1060" s="81" t="str">
        <x:f t="shared" si="117"/>
        <x:v/>
      </x:c>
      <x:c r="AP1060" s="81" t="str">
        <x:f t="shared" si="118"/>
        <x:v/>
      </x:c>
      <x:c r="AQ1060" s="81" t="str">
        <x:f t="shared" si="119"/>
        <x:v/>
      </x:c>
    </x:row>
    <x:row r="1061" spans="1:43" s="5" customFormat="1">
      <x:c r="A1061" s="5">
        <x:v>105500</x:v>
      </x:c>
      <x:c r="B1061" s="5">
        <x:v>277</x:v>
      </x:c>
      <x:c r="C1061" s="5">
        <x:v>1.16666666666667</x:v>
      </x:c>
      <x:c r="G1061" s="5">
        <x:v>1</x:v>
      </x:c>
      <x:c r="K1061" s="30"/>
      <x:c r="M1061" s="5">
        <x:v>458</x:v>
      </x:c>
      <x:c r="O1061" s="5" t="s">
        <x:v>101</x:v>
      </x:c>
      <x:c r="AG1061" s="88">
        <x:v>1</x:v>
      </x:c>
      <x:c r="AL1061" s="81">
        <x:f t="shared" si="114"/>
        <x:v>277</x:v>
      </x:c>
      <x:c r="AM1061" s="81" t="str">
        <x:f t="shared" si="115"/>
        <x:v/>
      </x:c>
      <x:c r="AN1061" s="81" t="str">
        <x:f t="shared" si="116"/>
        <x:v/>
      </x:c>
      <x:c r="AO1061" s="81" t="str">
        <x:f t="shared" si="117"/>
        <x:v/>
      </x:c>
      <x:c r="AP1061" s="81" t="str">
        <x:f t="shared" si="118"/>
        <x:v/>
      </x:c>
      <x:c r="AQ1061" s="81" t="str">
        <x:f t="shared" si="119"/>
        <x:v/>
      </x:c>
    </x:row>
    <x:row r="1062" spans="1:43" s="5" customFormat="1">
      <x:c r="A1062" s="5">
        <x:v>105600</x:v>
      </x:c>
      <x:c r="B1062" s="5">
        <x:v>277</x:v>
      </x:c>
      <x:c r="C1062" s="5">
        <x:v>1.23333333333333</x:v>
      </x:c>
      <x:c r="G1062" s="5">
        <x:v>2</x:v>
      </x:c>
      <x:c r="I1062" s="5" t="s">
        <x:v>102</x:v>
      </x:c>
      <x:c r="K1062" s="30"/>
      <x:c r="O1062" s="5" t="s">
        <x:v>101</x:v>
      </x:c>
      <x:c r="AG1062" s="88">
        <x:v>1</x:v>
      </x:c>
      <x:c r="AL1062" s="81">
        <x:f t="shared" si="114"/>
        <x:v>277</x:v>
      </x:c>
      <x:c r="AM1062" s="81" t="str">
        <x:f t="shared" si="115"/>
        <x:v/>
      </x:c>
      <x:c r="AN1062" s="81" t="str">
        <x:f t="shared" si="116"/>
        <x:v/>
      </x:c>
      <x:c r="AO1062" s="81" t="str">
        <x:f t="shared" si="117"/>
        <x:v/>
      </x:c>
      <x:c r="AP1062" s="81" t="str">
        <x:f t="shared" si="118"/>
        <x:v/>
      </x:c>
      <x:c r="AQ1062" s="81" t="str">
        <x:f t="shared" si="119"/>
        <x:v/>
      </x:c>
    </x:row>
    <x:row r="1063" spans="1:43" s="5" customFormat="1">
      <x:c r="A1063" s="5">
        <x:v>105700</x:v>
      </x:c>
      <x:c r="B1063" s="5">
        <x:v>277</x:v>
      </x:c>
      <x:c r="C1063" s="5">
        <x:v>1.3</x:v>
      </x:c>
      <x:c r="G1063" s="5">
        <x:v>1</x:v>
      </x:c>
      <x:c r="K1063" s="30"/>
      <x:c r="O1063" s="5" t="s">
        <x:v>101</x:v>
      </x:c>
      <x:c r="AG1063" s="88">
        <x:v>1</x:v>
      </x:c>
      <x:c r="AL1063" s="81">
        <x:f t="shared" si="114"/>
        <x:v>277</x:v>
      </x:c>
      <x:c r="AM1063" s="81" t="str">
        <x:f t="shared" si="115"/>
        <x:v/>
      </x:c>
      <x:c r="AN1063" s="81" t="str">
        <x:f t="shared" si="116"/>
        <x:v/>
      </x:c>
      <x:c r="AO1063" s="81" t="str">
        <x:f t="shared" si="117"/>
        <x:v/>
      </x:c>
      <x:c r="AP1063" s="81" t="str">
        <x:f t="shared" si="118"/>
        <x:v/>
      </x:c>
      <x:c r="AQ1063" s="81" t="str">
        <x:f t="shared" si="119"/>
        <x:v/>
      </x:c>
    </x:row>
    <x:row r="1064" spans="1:43" s="5" customFormat="1">
      <x:c r="A1064" s="5">
        <x:v>105800</x:v>
      </x:c>
      <x:c r="B1064" s="5">
        <x:v>277</x:v>
      </x:c>
      <x:c r="C1064" s="5">
        <x:v>1.36666666666667</x:v>
      </x:c>
      <x:c r="G1064" s="5">
        <x:v>3</x:v>
      </x:c>
      <x:c r="I1064" s="5" t="s">
        <x:v>103</x:v>
      </x:c>
      <x:c r="K1064" s="30"/>
      <x:c r="M1064" s="5">
        <x:v>458</x:v>
      </x:c>
      <x:c r="O1064" s="5" t="s">
        <x:v>101</x:v>
      </x:c>
      <x:c r="AG1064" s="88">
        <x:v>1</x:v>
      </x:c>
      <x:c r="AL1064" s="81">
        <x:f t="shared" si="114"/>
        <x:v>277</x:v>
      </x:c>
      <x:c r="AM1064" s="81" t="str">
        <x:f t="shared" si="115"/>
        <x:v/>
      </x:c>
      <x:c r="AN1064" s="81" t="str">
        <x:f t="shared" si="116"/>
        <x:v/>
      </x:c>
      <x:c r="AO1064" s="81" t="str">
        <x:f t="shared" si="117"/>
        <x:v/>
      </x:c>
      <x:c r="AP1064" s="81" t="str">
        <x:f t="shared" si="118"/>
        <x:v/>
      </x:c>
      <x:c r="AQ1064" s="81" t="str">
        <x:f t="shared" si="119"/>
        <x:v/>
      </x:c>
    </x:row>
    <x:row r="1065" spans="1:43" s="5" customFormat="1">
      <x:c r="A1065" s="5">
        <x:v>105900</x:v>
      </x:c>
      <x:c r="B1065" s="5">
        <x:v>277</x:v>
      </x:c>
      <x:c r="C1065" s="5">
        <x:v>1.43333333333333</x:v>
      </x:c>
      <x:c r="G1065" s="5">
        <x:v>1</x:v>
      </x:c>
      <x:c r="K1065" s="30"/>
      <x:c r="O1065" s="5" t="s">
        <x:v>101</x:v>
      </x:c>
      <x:c r="AG1065" s="88">
        <x:v>1</x:v>
      </x:c>
      <x:c r="AL1065" s="81">
        <x:f t="shared" si="114"/>
        <x:v>277</x:v>
      </x:c>
      <x:c r="AM1065" s="81" t="str">
        <x:f t="shared" si="115"/>
        <x:v/>
      </x:c>
      <x:c r="AN1065" s="81" t="str">
        <x:f t="shared" si="116"/>
        <x:v/>
      </x:c>
      <x:c r="AO1065" s="81" t="str">
        <x:f t="shared" si="117"/>
        <x:v/>
      </x:c>
      <x:c r="AP1065" s="81" t="str">
        <x:f t="shared" si="118"/>
        <x:v/>
      </x:c>
      <x:c r="AQ1065" s="81" t="str">
        <x:f t="shared" si="119"/>
        <x:v/>
      </x:c>
    </x:row>
    <x:row r="1066" spans="1:43">
      <x:c r="A1066">
        <x:v>106000</x:v>
      </x:c>
      <x:c r="B1066" s="5">
        <x:v>277</x:v>
      </x:c>
      <x:c r="C1066" s="5">
        <x:v>1.5</x:v>
      </x:c>
      <x:c r="D1066" s="5"/>
      <x:c r="E1066" s="5"/>
      <x:c r="F1066" s="5"/>
      <x:c r="G1066" s="5">
        <x:v>2</x:v>
      </x:c>
      <x:c r="H1066" s="5"/>
      <x:c r="I1066" s="5" t="s">
        <x:v>104</x:v>
      </x:c>
      <x:c r="J1066" s="5"/>
      <x:c r="K1066" s="30"/>
      <x:c r="L1066" s="5"/>
      <x:c r="M1066" s="5"/>
      <x:c r="N1066" s="5"/>
      <x:c r="O1066" s="5" t="s">
        <x:v>101</x:v>
      </x:c>
      <x:c r="P1066" s="5"/>
      <x:c r="Q1066" s="5"/>
      <x:c r="R1066" s="5"/>
      <x:c r="S1066" s="5"/>
      <x:c r="T1066" s="5"/>
      <x:c r="U1066" s="5"/>
      <x:c r="V1066" s="5"/>
      <x:c r="W1066" s="5"/>
      <x:c r="X1066" s="5"/>
      <x:c r="Y1066" s="5"/>
      <x:c r="Z1066" s="5"/>
      <x:c r="AA1066" s="5"/>
      <x:c r="AB1066" s="5"/>
      <x:c r="AC1066" s="5"/>
      <x:c r="AD1066" s="5"/>
      <x:c r="AE1066" s="5"/>
      <x:c r="AF1066" s="5"/>
      <x:c r="AG1066" s="88">
        <x:v>1</x:v>
      </x:c>
      <x:c r="AH1066" s="5"/>
      <x:c r="AL1066" s="81">
        <x:f t="shared" si="114"/>
        <x:v>277</x:v>
      </x:c>
      <x:c r="AM1066" s="81" t="str">
        <x:f t="shared" si="115"/>
        <x:v/>
      </x:c>
      <x:c r="AN1066" s="81" t="str">
        <x:f t="shared" si="116"/>
        <x:v/>
      </x:c>
      <x:c r="AO1066" s="81" t="str">
        <x:f t="shared" si="117"/>
        <x:v/>
      </x:c>
      <x:c r="AP1066" s="81" t="str">
        <x:f t="shared" si="118"/>
        <x:v/>
      </x:c>
      <x:c r="AQ1066" s="81" t="str">
        <x:f t="shared" si="119"/>
        <x:v/>
      </x:c>
    </x:row>
    <x:row r="1067" spans="1:43">
      <x:c r="A1067">
        <x:v>106100</x:v>
      </x:c>
      <x:c r="B1067" s="5">
        <x:v>277</x:v>
      </x:c>
      <x:c r="C1067" s="5">
        <x:v>1.56666666666667</x:v>
      </x:c>
      <x:c r="D1067" s="5"/>
      <x:c r="E1067" s="5"/>
      <x:c r="F1067" s="5"/>
      <x:c r="G1067" s="5">
        <x:v>1</x:v>
      </x:c>
      <x:c r="H1067" s="5"/>
      <x:c r="I1067" s="5"/>
      <x:c r="J1067" s="5"/>
      <x:c r="K1067" s="30"/>
      <x:c r="L1067" s="5"/>
      <x:c r="M1067" s="5">
        <x:v>458</x:v>
      </x:c>
      <x:c r="N1067" s="5"/>
      <x:c r="O1067" s="5" t="s">
        <x:v>101</x:v>
      </x:c>
      <x:c r="P1067" s="5"/>
      <x:c r="Q1067" s="5"/>
      <x:c r="R1067" s="5"/>
      <x:c r="S1067" s="5"/>
      <x:c r="T1067" s="5"/>
      <x:c r="U1067" s="5"/>
      <x:c r="V1067" s="5"/>
      <x:c r="W1067" s="5"/>
      <x:c r="X1067" s="5"/>
      <x:c r="Y1067" s="5"/>
      <x:c r="Z1067" s="5"/>
      <x:c r="AA1067" s="5"/>
      <x:c r="AB1067" s="5"/>
      <x:c r="AC1067" s="5"/>
      <x:c r="AD1067" s="5"/>
      <x:c r="AE1067" s="5"/>
      <x:c r="AF1067" s="5"/>
      <x:c r="AG1067" s="88">
        <x:v>1</x:v>
      </x:c>
      <x:c r="AH1067" s="5"/>
      <x:c r="AL1067" s="81">
        <x:f t="shared" si="114"/>
        <x:v>277</x:v>
      </x:c>
      <x:c r="AM1067" s="81" t="str">
        <x:f t="shared" si="115"/>
        <x:v/>
      </x:c>
      <x:c r="AN1067" s="81" t="str">
        <x:f t="shared" si="116"/>
        <x:v/>
      </x:c>
      <x:c r="AO1067" s="81" t="str">
        <x:f t="shared" si="117"/>
        <x:v/>
      </x:c>
      <x:c r="AP1067" s="81" t="str">
        <x:f t="shared" si="118"/>
        <x:v/>
      </x:c>
      <x:c r="AQ1067" s="81" t="str">
        <x:f t="shared" si="119"/>
        <x:v/>
      </x:c>
    </x:row>
    <x:row r="1068" spans="1:43">
      <x:c r="A1068">
        <x:v>106200</x:v>
      </x:c>
      <x:c r="B1068" s="5">
        <x:v>277</x:v>
      </x:c>
      <x:c r="C1068" s="5">
        <x:v>1.63333333333333</x:v>
      </x:c>
      <x:c r="D1068" s="5"/>
      <x:c r="E1068" s="5"/>
      <x:c r="F1068" s="5"/>
      <x:c r="G1068" s="5">
        <x:v>3</x:v>
      </x:c>
      <x:c r="H1068" s="5"/>
      <x:c r="I1068" s="5" t="s">
        <x:v>102</x:v>
      </x:c>
      <x:c r="J1068" s="5"/>
      <x:c r="K1068" s="30"/>
      <x:c r="L1068" s="5"/>
      <x:c r="M1068" s="5"/>
      <x:c r="N1068" s="5"/>
      <x:c r="O1068" s="5" t="s">
        <x:v>101</x:v>
      </x:c>
      <x:c r="P1068" s="5"/>
      <x:c r="Q1068" s="5"/>
      <x:c r="R1068" s="5"/>
      <x:c r="S1068" s="5"/>
      <x:c r="T1068" s="5"/>
      <x:c r="U1068" s="5"/>
      <x:c r="V1068" s="5"/>
      <x:c r="W1068" s="5"/>
      <x:c r="X1068" s="5"/>
      <x:c r="Y1068" s="5"/>
      <x:c r="Z1068" s="5"/>
      <x:c r="AA1068" s="5"/>
      <x:c r="AB1068" s="5"/>
      <x:c r="AC1068" s="5"/>
      <x:c r="AD1068" s="5"/>
      <x:c r="AE1068" s="5"/>
      <x:c r="AF1068" s="5"/>
      <x:c r="AG1068" s="88">
        <x:v>1</x:v>
      </x:c>
      <x:c r="AH1068" s="5"/>
      <x:c r="AL1068" s="81">
        <x:f t="shared" si="114"/>
        <x:v>277</x:v>
      </x:c>
      <x:c r="AM1068" s="81" t="str">
        <x:f t="shared" si="115"/>
        <x:v/>
      </x:c>
      <x:c r="AN1068" s="81" t="str">
        <x:f t="shared" si="116"/>
        <x:v/>
      </x:c>
      <x:c r="AO1068" s="81" t="str">
        <x:f t="shared" si="117"/>
        <x:v/>
      </x:c>
      <x:c r="AP1068" s="81" t="str">
        <x:f t="shared" si="118"/>
        <x:v/>
      </x:c>
      <x:c r="AQ1068" s="81" t="str">
        <x:f t="shared" si="119"/>
        <x:v/>
      </x:c>
    </x:row>
    <x:row r="1069" spans="1:43">
      <x:c r="A1069">
        <x:v>106300</x:v>
      </x:c>
      <x:c r="B1069" s="5">
        <x:v>277</x:v>
      </x:c>
      <x:c r="C1069" s="5">
        <x:v>1.96666666666667</x:v>
      </x:c>
      <x:c r="D1069" s="5"/>
      <x:c r="E1069" s="5"/>
      <x:c r="F1069" s="5"/>
      <x:c r="G1069" s="5">
        <x:v>1</x:v>
      </x:c>
      <x:c r="H1069" s="5"/>
      <x:c r="I1069" s="5" t="s">
        <x:v>103</x:v>
      </x:c>
      <x:c r="J1069" s="5"/>
      <x:c r="K1069" s="30"/>
      <x:c r="L1069" s="5"/>
      <x:c r="M1069" s="5">
        <x:v>450</x:v>
      </x:c>
      <x:c r="N1069" s="5"/>
      <x:c r="O1069" s="5" t="s">
        <x:v>101</x:v>
      </x:c>
      <x:c r="P1069" s="5"/>
      <x:c r="Q1069" s="5"/>
      <x:c r="R1069" s="5"/>
      <x:c r="S1069" s="5"/>
      <x:c r="T1069" s="5"/>
      <x:c r="U1069" s="5"/>
      <x:c r="V1069" s="5"/>
      <x:c r="W1069" s="5"/>
      <x:c r="X1069" s="5"/>
      <x:c r="Y1069" s="5"/>
      <x:c r="Z1069" s="5"/>
      <x:c r="AA1069" s="5"/>
      <x:c r="AB1069" s="5"/>
      <x:c r="AC1069" s="5"/>
      <x:c r="AD1069" s="5"/>
      <x:c r="AE1069" s="5"/>
      <x:c r="AF1069" s="5"/>
      <x:c r="AG1069" s="88">
        <x:v>1</x:v>
      </x:c>
      <x:c r="AH1069" s="5"/>
      <x:c r="AL1069" s="81">
        <x:f t="shared" si="114"/>
        <x:v>277</x:v>
      </x:c>
      <x:c r="AM1069" s="81" t="str">
        <x:f t="shared" si="115"/>
        <x:v/>
      </x:c>
      <x:c r="AN1069" s="81" t="str">
        <x:f t="shared" si="116"/>
        <x:v/>
      </x:c>
      <x:c r="AO1069" s="81" t="str">
        <x:f t="shared" si="117"/>
        <x:v/>
      </x:c>
      <x:c r="AP1069" s="81" t="str">
        <x:f t="shared" si="118"/>
        <x:v/>
      </x:c>
      <x:c r="AQ1069" s="81" t="str">
        <x:f t="shared" si="119"/>
        <x:v/>
      </x:c>
    </x:row>
    <x:row r="1070" spans="1:43">
      <x:c r="A1070">
        <x:v>106400</x:v>
      </x:c>
      <x:c r="B1070">
        <x:v>278</x:v>
      </x:c>
      <x:c r="C1070">
        <x:v>5.1</x:v>
      </x:c>
      <x:c r="E1070">
        <x:v>1</x:v>
      </x:c>
      <x:c r="G1070">
        <x:v>1</x:v>
      </x:c>
      <x:c r="I1070" t="s">
        <x:v>111</x:v>
      </x:c>
      <x:c r="J1070">
        <x:v>0.65</x:v>
      </x:c>
      <x:c r="K1070" s="30"/>
      <x:c r="AL1070" s="81">
        <x:f t="shared" si="114"/>
        <x:v>278</x:v>
      </x:c>
      <x:c r="AM1070" s="81" t="str">
        <x:f t="shared" si="115"/>
        <x:v/>
      </x:c>
      <x:c r="AN1070" s="81" t="str">
        <x:f t="shared" si="116"/>
        <x:v/>
      </x:c>
      <x:c r="AO1070" s="81" t="str">
        <x:f t="shared" si="117"/>
        <x:v/>
      </x:c>
      <x:c r="AP1070" s="81" t="str">
        <x:f t="shared" si="118"/>
        <x:v/>
      </x:c>
      <x:c r="AQ1070" s="81" t="str">
        <x:f t="shared" si="119"/>
        <x:v/>
      </x:c>
    </x:row>
    <x:row r="1071" spans="1:43">
      <x:c r="A1071">
        <x:v>106500</x:v>
      </x:c>
      <x:c r="B1071">
        <x:v>278</x:v>
      </x:c>
      <x:c r="C1071">
        <x:v>5.9</x:v>
      </x:c>
      <x:c r="G1071">
        <x:v>1</x:v>
      </x:c>
      <x:c r="K1071" s="30"/>
      <x:c r="AL1071" s="81">
        <x:f t="shared" si="114"/>
        <x:v>278</x:v>
      </x:c>
      <x:c r="AM1071" s="81" t="str">
        <x:f t="shared" si="115"/>
        <x:v/>
      </x:c>
      <x:c r="AN1071" s="81" t="str">
        <x:f t="shared" si="116"/>
        <x:v/>
      </x:c>
      <x:c r="AO1071" s="81" t="str">
        <x:f t="shared" si="117"/>
        <x:v/>
      </x:c>
      <x:c r="AP1071" s="81" t="str">
        <x:f t="shared" si="118"/>
        <x:v/>
      </x:c>
      <x:c r="AQ1071" s="81" t="str">
        <x:f t="shared" si="119"/>
        <x:v/>
      </x:c>
    </x:row>
    <x:row r="1072" spans="1:43">
      <x:c r="A1072">
        <x:v>106600</x:v>
      </x:c>
      <x:c r="B1072">
        <x:v>278</x:v>
      </x:c>
      <x:c r="C1072">
        <x:v>6.1</x:v>
      </x:c>
      <x:c r="G1072">
        <x:v>2</x:v>
      </x:c>
      <x:c r="K1072" s="30"/>
      <x:c r="AL1072" s="81">
        <x:f t="shared" si="114"/>
        <x:v>278</x:v>
      </x:c>
      <x:c r="AM1072" s="81" t="str">
        <x:f t="shared" si="115"/>
        <x:v/>
      </x:c>
      <x:c r="AN1072" s="81" t="str">
        <x:f t="shared" si="116"/>
        <x:v/>
      </x:c>
      <x:c r="AO1072" s="81" t="str">
        <x:f t="shared" si="117"/>
        <x:v/>
      </x:c>
      <x:c r="AP1072" s="81" t="str">
        <x:f t="shared" si="118"/>
        <x:v/>
      </x:c>
      <x:c r="AQ1072" s="81" t="str">
        <x:f t="shared" si="119"/>
        <x:v/>
      </x:c>
    </x:row>
    <x:row r="1073" spans="1:43">
      <x:c r="A1073">
        <x:v>106700</x:v>
      </x:c>
      <x:c r="B1073">
        <x:v>278</x:v>
      </x:c>
      <x:c r="C1073">
        <x:v>6.2</x:v>
      </x:c>
      <x:c r="D1073">
        <x:v>1</x:v>
      </x:c>
      <x:c r="K1073" s="30"/>
      <x:c r="M1073">
        <x:v>757</x:v>
      </x:c>
      <x:c r="N1073">
        <x:v>2</x:v>
      </x:c>
      <x:c r="P1073" t="s">
        <x:v>197</x:v>
      </x:c>
      <x:c r="AL1073" s="81" t="str">
        <x:f t="shared" si="114"/>
        <x:v>278B</x:v>
      </x:c>
      <x:c r="AM1073" s="81" t="str">
        <x:f t="shared" si="115"/>
        <x:v/>
      </x:c>
      <x:c r="AN1073" s="81" t="str">
        <x:f t="shared" si="116"/>
        <x:v/>
      </x:c>
      <x:c r="AO1073" s="81" t="str">
        <x:f t="shared" si="117"/>
        <x:v/>
      </x:c>
      <x:c r="AP1073" s="81" t="str">
        <x:f t="shared" si="118"/>
        <x:v/>
      </x:c>
      <x:c r="AQ1073" s="81" t="str">
        <x:f t="shared" si="119"/>
        <x:v/>
      </x:c>
    </x:row>
    <x:row r="1074" spans="1:43">
      <x:c r="A1074">
        <x:v>106800</x:v>
      </x:c>
      <x:c r="B1074">
        <x:v>279</x:v>
      </x:c>
      <x:c r="C1074">
        <x:v>1</x:v>
      </x:c>
      <x:c r="K1074" s="30"/>
      <x:c r="AL1074" s="81">
        <x:f t="shared" si="114"/>
        <x:v>279</x:v>
      </x:c>
      <x:c r="AM1074" s="81" t="str">
        <x:f t="shared" si="115"/>
        <x:v/>
      </x:c>
      <x:c r="AN1074" s="81" t="str">
        <x:f t="shared" si="116"/>
        <x:v/>
      </x:c>
      <x:c r="AO1074" s="81" t="str">
        <x:f t="shared" si="117"/>
        <x:v/>
      </x:c>
      <x:c r="AP1074" s="81" t="str">
        <x:f t="shared" si="118"/>
        <x:v/>
      </x:c>
      <x:c r="AQ1074" s="81" t="str">
        <x:f t="shared" si="119"/>
        <x:v/>
      </x:c>
    </x:row>
    <x:row r="1075" spans="1:43">
      <x:c r="A1075">
        <x:v>106900</x:v>
      </x:c>
      <x:c r="B1075" s="61">
        <x:v>280</x:v>
      </x:c>
      <x:c r="C1075" s="61">
        <x:v>0.566666666666667</x:v>
      </x:c>
      <x:c r="D1075" s="61"/>
      <x:c r="E1075" s="61"/>
      <x:c r="F1075" s="61"/>
      <x:c r="G1075" s="61">
        <x:v>4</x:v>
      </x:c>
      <x:c r="H1075" s="61"/>
      <x:c r="I1075" s="61" t="s">
        <x:v>100</x:v>
      </x:c>
      <x:c r="J1075" s="61"/>
      <x:c r="K1075" s="61" t="s">
        <x:v>106</x:v>
      </x:c>
      <x:c r="M1075">
        <x:v>16</x:v>
      </x:c>
      <x:c r="O1075" t="s">
        <x:v>101</x:v>
      </x:c>
      <x:c r="AG1075" s="80">
        <x:v>1</x:v>
      </x:c>
      <x:c r="AL1075" s="81">
        <x:f t="shared" si="114"/>
        <x:v>280</x:v>
      </x:c>
      <x:c r="AM1075" s="81" t="str">
        <x:f t="shared" si="115"/>
        <x:v/>
      </x:c>
      <x:c r="AN1075" s="81" t="str">
        <x:f t="shared" si="116"/>
        <x:v/>
      </x:c>
      <x:c r="AO1075" s="81" t="str">
        <x:f t="shared" si="117"/>
        <x:v/>
      </x:c>
      <x:c r="AP1075" s="81" t="str">
        <x:f t="shared" si="118"/>
        <x:v/>
      </x:c>
      <x:c r="AQ1075" s="81" t="str">
        <x:f t="shared" si="119"/>
        <x:v/>
      </x:c>
    </x:row>
    <x:row r="1076" spans="1:43">
      <x:c r="A1076">
        <x:v>107000</x:v>
      </x:c>
      <x:c r="B1076" s="61">
        <x:v>280</x:v>
      </x:c>
      <x:c r="C1076" s="61">
        <x:v>0.633333333333333</x:v>
      </x:c>
      <x:c r="D1076" s="61"/>
      <x:c r="E1076" s="61"/>
      <x:c r="F1076" s="61"/>
      <x:c r="G1076" s="61">
        <x:v>4</x:v>
      </x:c>
      <x:c r="H1076" s="61"/>
      <x:c r="I1076" s="61" t="s">
        <x:v>102</x:v>
      </x:c>
      <x:c r="J1076" s="61"/>
      <x:c r="K1076" s="61" t="s">
        <x:v>106</x:v>
      </x:c>
      <x:c r="M1076">
        <x:v>16</x:v>
      </x:c>
      <x:c r="O1076" t="s">
        <x:v>101</x:v>
      </x:c>
      <x:c r="AG1076" s="80">
        <x:v>1</x:v>
      </x:c>
      <x:c r="AL1076" s="81">
        <x:f t="shared" si="114"/>
        <x:v>280</x:v>
      </x:c>
      <x:c r="AM1076" s="81" t="str">
        <x:f t="shared" si="115"/>
        <x:v/>
      </x:c>
      <x:c r="AN1076" s="81" t="str">
        <x:f t="shared" si="116"/>
        <x:v/>
      </x:c>
      <x:c r="AO1076" s="81" t="str">
        <x:f t="shared" si="117"/>
        <x:v/>
      </x:c>
      <x:c r="AP1076" s="81" t="str">
        <x:f t="shared" si="118"/>
        <x:v/>
      </x:c>
      <x:c r="AQ1076" s="81" t="str">
        <x:f t="shared" si="119"/>
        <x:v/>
      </x:c>
    </x:row>
    <x:row r="1077" spans="1:43">
      <x:c r="A1077">
        <x:v>107100</x:v>
      </x:c>
      <x:c r="B1077" s="61">
        <x:v>280</x:v>
      </x:c>
      <x:c r="C1077" s="61">
        <x:v>0.7</x:v>
      </x:c>
      <x:c r="D1077" s="61"/>
      <x:c r="E1077" s="61"/>
      <x:c r="F1077" s="61"/>
      <x:c r="G1077" s="61">
        <x:v>5</x:v>
      </x:c>
      <x:c r="H1077" s="61"/>
      <x:c r="I1077" s="61" t="s">
        <x:v>103</x:v>
      </x:c>
      <x:c r="J1077" s="61"/>
      <x:c r="K1077" s="61" t="s">
        <x:v>106</x:v>
      </x:c>
      <x:c r="M1077">
        <x:v>16</x:v>
      </x:c>
      <x:c r="O1077" t="s">
        <x:v>101</x:v>
      </x:c>
      <x:c r="AG1077" s="80">
        <x:v>1</x:v>
      </x:c>
      <x:c r="AL1077" s="81">
        <x:f t="shared" si="114"/>
        <x:v>280</x:v>
      </x:c>
      <x:c r="AM1077" s="81" t="str">
        <x:f t="shared" si="115"/>
        <x:v/>
      </x:c>
      <x:c r="AN1077" s="81" t="str">
        <x:f t="shared" si="116"/>
        <x:v/>
      </x:c>
      <x:c r="AO1077" s="81" t="str">
        <x:f t="shared" si="117"/>
        <x:v/>
      </x:c>
      <x:c r="AP1077" s="81" t="str">
        <x:f t="shared" si="118"/>
        <x:v/>
      </x:c>
      <x:c r="AQ1077" s="81" t="str">
        <x:f t="shared" si="119"/>
        <x:v/>
      </x:c>
    </x:row>
    <x:row r="1078" spans="1:43">
      <x:c r="A1078">
        <x:v>107200</x:v>
      </x:c>
      <x:c r="B1078" s="61">
        <x:v>280</x:v>
      </x:c>
      <x:c r="C1078" s="61">
        <x:v>0.8</x:v>
      </x:c>
      <x:c r="D1078" s="61"/>
      <x:c r="E1078" s="61"/>
      <x:c r="F1078" s="61"/>
      <x:c r="G1078" s="61">
        <x:v>4</x:v>
      </x:c>
      <x:c r="H1078" s="61"/>
      <x:c r="I1078" s="61" t="s">
        <x:v>104</x:v>
      </x:c>
      <x:c r="J1078" s="61"/>
      <x:c r="K1078" s="61" t="s">
        <x:v>106</x:v>
      </x:c>
      <x:c r="M1078">
        <x:v>16</x:v>
      </x:c>
      <x:c r="O1078" t="s">
        <x:v>101</x:v>
      </x:c>
      <x:c r="AG1078" s="80">
        <x:v>1</x:v>
      </x:c>
      <x:c r="AL1078" s="81">
        <x:f t="shared" si="114"/>
        <x:v>280</x:v>
      </x:c>
      <x:c r="AM1078" s="81" t="str">
        <x:f t="shared" si="115"/>
        <x:v/>
      </x:c>
      <x:c r="AN1078" s="81" t="str">
        <x:f t="shared" si="116"/>
        <x:v/>
      </x:c>
      <x:c r="AO1078" s="81" t="str">
        <x:f t="shared" si="117"/>
        <x:v/>
      </x:c>
      <x:c r="AP1078" s="81" t="str">
        <x:f t="shared" si="118"/>
        <x:v/>
      </x:c>
      <x:c r="AQ1078" s="81" t="str">
        <x:f t="shared" si="119"/>
        <x:v/>
      </x:c>
    </x:row>
    <x:row r="1079" spans="1:43">
      <x:c r="A1079">
        <x:v>107300</x:v>
      </x:c>
      <x:c r="B1079" s="61">
        <x:v>280</x:v>
      </x:c>
      <x:c r="C1079" s="61">
        <x:v>0.9</x:v>
      </x:c>
      <x:c r="D1079" s="61"/>
      <x:c r="E1079" s="61"/>
      <x:c r="F1079" s="61"/>
      <x:c r="G1079" s="61">
        <x:v>5</x:v>
      </x:c>
      <x:c r="H1079" s="61"/>
      <x:c r="I1079" s="61" t="s">
        <x:v>100</x:v>
      </x:c>
      <x:c r="J1079" s="61"/>
      <x:c r="K1079" s="61" t="s">
        <x:v>106</x:v>
      </x:c>
      <x:c r="M1079">
        <x:v>16</x:v>
      </x:c>
      <x:c r="O1079" t="s">
        <x:v>101</x:v>
      </x:c>
      <x:c r="AG1079" s="80">
        <x:v>1</x:v>
      </x:c>
      <x:c r="AL1079" s="81">
        <x:f t="shared" si="114"/>
        <x:v>280</x:v>
      </x:c>
      <x:c r="AM1079" s="81" t="str">
        <x:f t="shared" si="115"/>
        <x:v/>
      </x:c>
      <x:c r="AN1079" s="81" t="str">
        <x:f t="shared" si="116"/>
        <x:v/>
      </x:c>
      <x:c r="AO1079" s="81" t="str">
        <x:f t="shared" si="117"/>
        <x:v/>
      </x:c>
      <x:c r="AP1079" s="81" t="str">
        <x:f t="shared" si="118"/>
        <x:v/>
      </x:c>
      <x:c r="AQ1079" s="81" t="str">
        <x:f t="shared" si="119"/>
        <x:v/>
      </x:c>
    </x:row>
    <x:row r="1080" spans="1:43">
      <x:c r="A1080">
        <x:v>107400</x:v>
      </x:c>
      <x:c r="B1080" s="61">
        <x:v>280</x:v>
      </x:c>
      <x:c r="C1080" s="61">
        <x:v>1.03333333333333</x:v>
      </x:c>
      <x:c r="D1080" s="61"/>
      <x:c r="E1080" s="61"/>
      <x:c r="F1080" s="61"/>
      <x:c r="G1080" s="61">
        <x:v>5</x:v>
      </x:c>
      <x:c r="H1080" s="61"/>
      <x:c r="I1080" s="61" t="s">
        <x:v>102</x:v>
      </x:c>
      <x:c r="J1080" s="61"/>
      <x:c r="K1080" s="61" t="s">
        <x:v>106</x:v>
      </x:c>
      <x:c r="M1080">
        <x:v>16</x:v>
      </x:c>
      <x:c r="O1080" t="s">
        <x:v>101</x:v>
      </x:c>
      <x:c r="AG1080" s="80">
        <x:v>1</x:v>
      </x:c>
      <x:c r="AL1080" s="81">
        <x:f t="shared" si="114"/>
        <x:v>280</x:v>
      </x:c>
      <x:c r="AM1080" s="81" t="str">
        <x:f t="shared" si="115"/>
        <x:v/>
      </x:c>
      <x:c r="AN1080" s="81" t="str">
        <x:f t="shared" si="116"/>
        <x:v/>
      </x:c>
      <x:c r="AO1080" s="81" t="str">
        <x:f t="shared" si="117"/>
        <x:v/>
      </x:c>
      <x:c r="AP1080" s="81" t="str">
        <x:f t="shared" si="118"/>
        <x:v/>
      </x:c>
      <x:c r="AQ1080" s="81" t="str">
        <x:f t="shared" si="119"/>
        <x:v/>
      </x:c>
    </x:row>
    <x:row r="1081" spans="1:43">
      <x:c r="A1081">
        <x:v>107500</x:v>
      </x:c>
      <x:c r="B1081" s="61">
        <x:v>280</x:v>
      </x:c>
      <x:c r="C1081" s="61">
        <x:v>1.13333333333333</x:v>
      </x:c>
      <x:c r="D1081" s="61"/>
      <x:c r="E1081" s="61"/>
      <x:c r="F1081" s="61"/>
      <x:c r="G1081" s="61">
        <x:v>5</x:v>
      </x:c>
      <x:c r="H1081" s="61"/>
      <x:c r="I1081" s="61" t="s">
        <x:v>103</x:v>
      </x:c>
      <x:c r="J1081" s="61"/>
      <x:c r="K1081" s="61" t="s">
        <x:v>106</x:v>
      </x:c>
      <x:c r="M1081">
        <x:v>16</x:v>
      </x:c>
      <x:c r="O1081" t="s">
        <x:v>101</x:v>
      </x:c>
      <x:c r="AG1081" s="80">
        <x:v>1</x:v>
      </x:c>
      <x:c r="AL1081" s="81">
        <x:f t="shared" si="114"/>
        <x:v>280</x:v>
      </x:c>
      <x:c r="AM1081" s="81" t="str">
        <x:f t="shared" si="115"/>
        <x:v/>
      </x:c>
      <x:c r="AN1081" s="81" t="str">
        <x:f t="shared" si="116"/>
        <x:v/>
      </x:c>
      <x:c r="AO1081" s="81" t="str">
        <x:f t="shared" si="117"/>
        <x:v/>
      </x:c>
      <x:c r="AP1081" s="81" t="str">
        <x:f t="shared" si="118"/>
        <x:v/>
      </x:c>
      <x:c r="AQ1081" s="81" t="str">
        <x:f t="shared" si="119"/>
        <x:v/>
      </x:c>
    </x:row>
    <x:row r="1082" spans="1:43">
      <x:c r="A1082">
        <x:v>107600</x:v>
      </x:c>
      <x:c r="B1082" s="61">
        <x:v>280</x:v>
      </x:c>
      <x:c r="C1082" s="61">
        <x:v>1.3</x:v>
      </x:c>
      <x:c r="D1082" s="61"/>
      <x:c r="E1082" s="61"/>
      <x:c r="F1082" s="61"/>
      <x:c r="G1082" s="61">
        <x:v>4</x:v>
      </x:c>
      <x:c r="H1082" s="61"/>
      <x:c r="I1082" s="61" t="s">
        <x:v>104</x:v>
      </x:c>
      <x:c r="J1082" s="61"/>
      <x:c r="K1082" s="61" t="s">
        <x:v>106</x:v>
      </x:c>
      <x:c r="M1082">
        <x:v>16</x:v>
      </x:c>
      <x:c r="O1082" t="s">
        <x:v>101</x:v>
      </x:c>
      <x:c r="AG1082" s="80">
        <x:v>1</x:v>
      </x:c>
      <x:c r="AL1082" s="81">
        <x:f t="shared" si="114"/>
        <x:v>280</x:v>
      </x:c>
      <x:c r="AM1082" s="81" t="str">
        <x:f t="shared" si="115"/>
        <x:v/>
      </x:c>
      <x:c r="AN1082" s="81" t="str">
        <x:f t="shared" si="116"/>
        <x:v/>
      </x:c>
      <x:c r="AO1082" s="81" t="str">
        <x:f t="shared" si="117"/>
        <x:v/>
      </x:c>
      <x:c r="AP1082" s="81" t="str">
        <x:f t="shared" si="118"/>
        <x:v/>
      </x:c>
      <x:c r="AQ1082" s="81" t="str">
        <x:f t="shared" si="119"/>
        <x:v/>
      </x:c>
    </x:row>
    <x:row r="1083" spans="1:43">
      <x:c r="A1083">
        <x:v>107700</x:v>
      </x:c>
      <x:c r="B1083" s="61">
        <x:v>280</x:v>
      </x:c>
      <x:c r="C1083" s="61">
        <x:v>1.4</x:v>
      </x:c>
      <x:c r="D1083" s="61"/>
      <x:c r="E1083" s="61"/>
      <x:c r="F1083" s="61"/>
      <x:c r="G1083" s="61">
        <x:v>5</x:v>
      </x:c>
      <x:c r="H1083" s="61"/>
      <x:c r="I1083" s="61" t="s">
        <x:v>100</x:v>
      </x:c>
      <x:c r="J1083" s="61"/>
      <x:c r="K1083" s="61" t="s">
        <x:v>106</x:v>
      </x:c>
      <x:c r="M1083">
        <x:v>16</x:v>
      </x:c>
      <x:c r="O1083" t="s">
        <x:v>101</x:v>
      </x:c>
      <x:c r="AG1083" s="80">
        <x:v>1</x:v>
      </x:c>
      <x:c r="AL1083" s="81">
        <x:f t="shared" si="114"/>
        <x:v>280</x:v>
      </x:c>
      <x:c r="AM1083" s="81" t="str">
        <x:f t="shared" si="115"/>
        <x:v/>
      </x:c>
      <x:c r="AN1083" s="81" t="str">
        <x:f t="shared" si="116"/>
        <x:v/>
      </x:c>
      <x:c r="AO1083" s="81" t="str">
        <x:f t="shared" si="117"/>
        <x:v/>
      </x:c>
      <x:c r="AP1083" s="81" t="str">
        <x:f t="shared" si="118"/>
        <x:v/>
      </x:c>
      <x:c r="AQ1083" s="81" t="str">
        <x:f t="shared" si="119"/>
        <x:v/>
      </x:c>
    </x:row>
    <x:row r="1084" spans="1:43">
      <x:c r="A1084">
        <x:v>107800</x:v>
      </x:c>
      <x:c r="B1084" s="61">
        <x:v>280</x:v>
      </x:c>
      <x:c r="C1084" s="61">
        <x:v>1.56666666666667</x:v>
      </x:c>
      <x:c r="D1084" s="61"/>
      <x:c r="E1084" s="61"/>
      <x:c r="F1084" s="61"/>
      <x:c r="G1084" s="61">
        <x:v>4</x:v>
      </x:c>
      <x:c r="H1084" s="61"/>
      <x:c r="I1084" s="61" t="s">
        <x:v>102</x:v>
      </x:c>
      <x:c r="J1084" s="61"/>
      <x:c r="K1084" s="61" t="s">
        <x:v>106</x:v>
      </x:c>
      <x:c r="M1084">
        <x:v>16</x:v>
      </x:c>
      <x:c r="O1084" t="s">
        <x:v>101</x:v>
      </x:c>
      <x:c r="AG1084" s="80">
        <x:v>1</x:v>
      </x:c>
      <x:c r="AL1084" s="81">
        <x:f t="shared" si="114"/>
        <x:v>280</x:v>
      </x:c>
      <x:c r="AM1084" s="81" t="str">
        <x:f t="shared" si="115"/>
        <x:v/>
      </x:c>
      <x:c r="AN1084" s="81" t="str">
        <x:f t="shared" si="116"/>
        <x:v/>
      </x:c>
      <x:c r="AO1084" s="81" t="str">
        <x:f t="shared" si="117"/>
        <x:v/>
      </x:c>
      <x:c r="AP1084" s="81" t="str">
        <x:f t="shared" si="118"/>
        <x:v/>
      </x:c>
      <x:c r="AQ1084" s="81" t="str">
        <x:f t="shared" si="119"/>
        <x:v/>
      </x:c>
    </x:row>
    <x:row r="1085" spans="1:43">
      <x:c r="A1085">
        <x:v>107900</x:v>
      </x:c>
      <x:c r="B1085" s="61">
        <x:v>280</x:v>
      </x:c>
      <x:c r="C1085" s="61">
        <x:v>1.76666666666667</x:v>
      </x:c>
      <x:c r="D1085" s="61"/>
      <x:c r="E1085" s="61"/>
      <x:c r="F1085" s="61"/>
      <x:c r="G1085" s="61">
        <x:v>4</x:v>
      </x:c>
      <x:c r="H1085" s="61"/>
      <x:c r="I1085" s="61" t="s">
        <x:v>103</x:v>
      </x:c>
      <x:c r="J1085" s="61"/>
      <x:c r="K1085" s="61" t="s">
        <x:v>106</x:v>
      </x:c>
      <x:c r="M1085">
        <x:v>16</x:v>
      </x:c>
      <x:c r="O1085" t="s">
        <x:v>101</x:v>
      </x:c>
      <x:c r="AG1085" s="80">
        <x:v>1</x:v>
      </x:c>
      <x:c r="AL1085" s="81">
        <x:f t="shared" si="114"/>
        <x:v>280</x:v>
      </x:c>
      <x:c r="AM1085" s="81" t="str">
        <x:f t="shared" si="115"/>
        <x:v/>
      </x:c>
      <x:c r="AN1085" s="81" t="str">
        <x:f t="shared" si="116"/>
        <x:v/>
      </x:c>
      <x:c r="AO1085" s="81" t="str">
        <x:f t="shared" si="117"/>
        <x:v/>
      </x:c>
      <x:c r="AP1085" s="81" t="str">
        <x:f t="shared" si="118"/>
        <x:v/>
      </x:c>
      <x:c r="AQ1085" s="81" t="str">
        <x:f t="shared" si="119"/>
        <x:v/>
      </x:c>
    </x:row>
    <x:row r="1086" spans="1:43">
      <x:c r="A1086">
        <x:v>108000</x:v>
      </x:c>
      <x:c r="B1086" s="61">
        <x:v>280</x:v>
      </x:c>
      <x:c r="C1086" s="61">
        <x:v>1.93333333333333</x:v>
      </x:c>
      <x:c r="D1086" s="61"/>
      <x:c r="E1086" s="61"/>
      <x:c r="F1086" s="61"/>
      <x:c r="G1086" s="61">
        <x:v>5</x:v>
      </x:c>
      <x:c r="H1086" s="61"/>
      <x:c r="I1086" s="61" t="s">
        <x:v>104</x:v>
      </x:c>
      <x:c r="J1086" s="61"/>
      <x:c r="K1086" s="61" t="s">
        <x:v>106</x:v>
      </x:c>
      <x:c r="M1086">
        <x:v>16</x:v>
      </x:c>
      <x:c r="O1086" t="s">
        <x:v>101</x:v>
      </x:c>
      <x:c r="AG1086" s="80">
        <x:v>1</x:v>
      </x:c>
      <x:c r="AL1086" s="81">
        <x:f t="shared" si="114"/>
        <x:v>280</x:v>
      </x:c>
      <x:c r="AM1086" s="81" t="str">
        <x:f t="shared" si="115"/>
        <x:v/>
      </x:c>
      <x:c r="AN1086" s="81" t="str">
        <x:f t="shared" si="116"/>
        <x:v/>
      </x:c>
      <x:c r="AO1086" s="81" t="str">
        <x:f t="shared" si="117"/>
        <x:v/>
      </x:c>
      <x:c r="AP1086" s="81" t="str">
        <x:f t="shared" si="118"/>
        <x:v/>
      </x:c>
      <x:c r="AQ1086" s="81" t="str">
        <x:f t="shared" si="119"/>
        <x:v/>
      </x:c>
    </x:row>
    <x:row r="1087" spans="1:43">
      <x:c r="A1087">
        <x:v>108100</x:v>
      </x:c>
      <x:c r="B1087" s="61">
        <x:v>280</x:v>
      </x:c>
      <x:c r="C1087" s="61">
        <x:v>2.23333333333333</x:v>
      </x:c>
      <x:c r="D1087" s="61"/>
      <x:c r="E1087" s="61"/>
      <x:c r="F1087" s="61"/>
      <x:c r="G1087" s="61">
        <x:v>5</x:v>
      </x:c>
      <x:c r="H1087" s="61"/>
      <x:c r="I1087" s="61" t="s">
        <x:v>100</x:v>
      </x:c>
      <x:c r="J1087" s="61"/>
      <x:c r="K1087" s="61" t="s">
        <x:v>106</x:v>
      </x:c>
      <x:c r="M1087">
        <x:v>16</x:v>
      </x:c>
      <x:c r="O1087" t="s">
        <x:v>101</x:v>
      </x:c>
      <x:c r="AG1087" s="80">
        <x:v>1</x:v>
      </x:c>
      <x:c r="AL1087" s="81">
        <x:f t="shared" si="114"/>
        <x:v>280</x:v>
      </x:c>
      <x:c r="AM1087" s="81" t="str">
        <x:f t="shared" si="115"/>
        <x:v/>
      </x:c>
      <x:c r="AN1087" s="81" t="str">
        <x:f t="shared" si="116"/>
        <x:v/>
      </x:c>
      <x:c r="AO1087" s="81" t="str">
        <x:f t="shared" si="117"/>
        <x:v/>
      </x:c>
      <x:c r="AP1087" s="81" t="str">
        <x:f t="shared" si="118"/>
        <x:v/>
      </x:c>
      <x:c r="AQ1087" s="81" t="str">
        <x:f t="shared" si="119"/>
        <x:v/>
      </x:c>
    </x:row>
    <x:row r="1088" spans="1:43">
      <x:c r="A1088">
        <x:v>108200</x:v>
      </x:c>
      <x:c r="B1088" s="61">
        <x:v>280</x:v>
      </x:c>
      <x:c r="C1088" s="61">
        <x:v>2.43333333333333</x:v>
      </x:c>
      <x:c r="D1088" s="61"/>
      <x:c r="E1088" s="61"/>
      <x:c r="F1088" s="61"/>
      <x:c r="G1088" s="61">
        <x:v>4</x:v>
      </x:c>
      <x:c r="H1088" s="61"/>
      <x:c r="I1088" s="61" t="s">
        <x:v>102</x:v>
      </x:c>
      <x:c r="J1088" s="61"/>
      <x:c r="K1088" s="61" t="s">
        <x:v>106</x:v>
      </x:c>
      <x:c r="M1088">
        <x:v>16</x:v>
      </x:c>
      <x:c r="O1088" t="s">
        <x:v>101</x:v>
      </x:c>
      <x:c r="AG1088" s="80">
        <x:v>1</x:v>
      </x:c>
      <x:c r="AL1088" s="81">
        <x:f t="shared" si="114"/>
        <x:v>280</x:v>
      </x:c>
      <x:c r="AM1088" s="81" t="str">
        <x:f t="shared" si="115"/>
        <x:v/>
      </x:c>
      <x:c r="AN1088" s="81" t="str">
        <x:f t="shared" si="116"/>
        <x:v/>
      </x:c>
      <x:c r="AO1088" s="81" t="str">
        <x:f t="shared" si="117"/>
        <x:v/>
      </x:c>
      <x:c r="AP1088" s="81" t="str">
        <x:f t="shared" si="118"/>
        <x:v/>
      </x:c>
      <x:c r="AQ1088" s="81" t="str">
        <x:f t="shared" si="119"/>
        <x:v/>
      </x:c>
    </x:row>
    <x:row r="1089" spans="1:43">
      <x:c r="A1089">
        <x:v>108300</x:v>
      </x:c>
      <x:c r="B1089">
        <x:v>281</x:v>
      </x:c>
      <x:c r="C1089">
        <x:v>0.233333333333333</x:v>
      </x:c>
      <x:c r="I1089" t="s">
        <x:v>100</x:v>
      </x:c>
      <x:c r="K1089" t="s">
        <x:v>133</x:v>
      </x:c>
      <x:c r="M1089">
        <x:v>1006</x:v>
      </x:c>
      <x:c r="O1089" t="s">
        <x:v>101</x:v>
      </x:c>
      <x:c r="AG1089" s="80">
        <x:v>1</x:v>
      </x:c>
      <x:c r="AL1089" s="81">
        <x:f t="shared" si="114"/>
        <x:v>281</x:v>
      </x:c>
      <x:c r="AM1089" s="81" t="str">
        <x:f t="shared" si="115"/>
        <x:v/>
      </x:c>
      <x:c r="AN1089" s="81" t="str">
        <x:f t="shared" si="116"/>
        <x:v/>
      </x:c>
      <x:c r="AO1089" s="81" t="str">
        <x:f t="shared" si="117"/>
        <x:v/>
      </x:c>
      <x:c r="AP1089" s="81" t="str">
        <x:f t="shared" si="118"/>
        <x:v/>
      </x:c>
      <x:c r="AQ1089" s="81" t="str">
        <x:f t="shared" si="119"/>
        <x:v/>
      </x:c>
    </x:row>
    <x:row r="1090" spans="1:43">
      <x:c r="A1090">
        <x:v>108400</x:v>
      </x:c>
      <x:c r="B1090">
        <x:v>281</x:v>
      </x:c>
      <x:c r="C1090">
        <x:v>0.633333333333333</x:v>
      </x:c>
      <x:c r="I1090" t="s">
        <x:v>102</x:v>
      </x:c>
      <x:c r="K1090" t="s">
        <x:v>133</x:v>
      </x:c>
      <x:c r="M1090">
        <x:v>1006</x:v>
      </x:c>
      <x:c r="O1090" t="s">
        <x:v>101</x:v>
      </x:c>
      <x:c r="AG1090" s="80">
        <x:v>1</x:v>
      </x:c>
      <x:c r="AL1090" s="81">
        <x:f t="shared" si="114"/>
        <x:v>281</x:v>
      </x:c>
      <x:c r="AM1090" s="81" t="str">
        <x:f t="shared" si="115"/>
        <x:v/>
      </x:c>
      <x:c r="AN1090" s="81" t="str">
        <x:f t="shared" si="116"/>
        <x:v/>
      </x:c>
      <x:c r="AO1090" s="81" t="str">
        <x:f t="shared" si="117"/>
        <x:v/>
      </x:c>
      <x:c r="AP1090" s="81" t="str">
        <x:f t="shared" si="118"/>
        <x:v/>
      </x:c>
      <x:c r="AQ1090" s="81" t="str">
        <x:f t="shared" si="119"/>
        <x:v/>
      </x:c>
    </x:row>
    <x:row r="1091" spans="1:43">
      <x:c r="A1091">
        <x:v>108500</x:v>
      </x:c>
      <x:c r="B1091">
        <x:v>282</x:v>
      </x:c>
      <x:c r="C1091">
        <x:v>0.2</x:v>
      </x:c>
      <x:c r="I1091" t="s">
        <x:v>103</x:v>
      </x:c>
      <x:c r="K1091" t="s">
        <x:v>171</x:v>
      </x:c>
      <x:c r="M1091">
        <x:v>1007</x:v>
      </x:c>
      <x:c r="O1091" t="s">
        <x:v>101</x:v>
      </x:c>
      <x:c r="U1091">
        <x:v>439</x:v>
      </x:c>
      <x:c r="V1091">
        <x:v>0.2</x:v>
      </x:c>
      <x:c r="W1091" s="85" t="s">
        <x:v>131</x:v>
      </x:c>
      <x:c r="X1091">
        <x:v>4</x:v>
      </x:c>
      <x:c r="Y1091">
        <x:v>0</x:v>
      </x:c>
      <x:c r="Z1091" t="s">
        <x:v>115</x:v>
      </x:c>
      <x:c r="AA1091">
        <x:v>18</x:v>
      </x:c>
      <x:c r="AD1091" t="s">
        <x:v>116</x:v>
      </x:c>
      <x:c r="AG1091" s="80">
        <x:v>2</x:v>
      </x:c>
      <x:c r="AL1091" s="81">
        <x:f t="shared" si="114"/>
        <x:v>282</x:v>
      </x:c>
      <x:c r="AM1091" s="81" t="str">
        <x:f t="shared" si="115"/>
        <x:v/>
      </x:c>
      <x:c r="AN1091" s="81" t="str">
        <x:f t="shared" si="116"/>
        <x:v/>
      </x:c>
      <x:c r="AO1091" s="81" t="str">
        <x:f t="shared" si="117"/>
        <x:v/>
      </x:c>
      <x:c r="AP1091" s="81" t="str">
        <x:f t="shared" si="118"/>
        <x:v/>
      </x:c>
      <x:c r="AQ1091" s="81" t="str">
        <x:f t="shared" si="119"/>
        <x:v/>
      </x:c>
    </x:row>
    <x:row r="1092" spans="1:43">
      <x:c r="A1092">
        <x:v>108600</x:v>
      </x:c>
      <x:c r="B1092">
        <x:v>283</x:v>
      </x:c>
      <x:c r="C1092">
        <x:v>1</x:v>
      </x:c>
      <x:c r="G1092">
        <x:v>2</x:v>
      </x:c>
      <x:c r="I1092" t="s">
        <x:v>104</x:v>
      </x:c>
      <x:c r="K1092" t="s">
        <x:v>133</x:v>
      </x:c>
      <x:c r="M1092">
        <x:v>438</x:v>
      </x:c>
      <x:c r="O1092" t="s">
        <x:v>101</x:v>
      </x:c>
      <x:c r="AG1092" s="80">
        <x:v>2</x:v>
      </x:c>
      <x:c r="AL1092" s="81">
        <x:f t="shared" si="114"/>
        <x:v>283</x:v>
      </x:c>
      <x:c r="AM1092" s="81" t="str">
        <x:f t="shared" si="115"/>
        <x:v/>
      </x:c>
      <x:c r="AN1092" s="81" t="str">
        <x:f t="shared" si="116"/>
        <x:v/>
      </x:c>
      <x:c r="AO1092" s="81" t="str">
        <x:f t="shared" si="117"/>
        <x:v/>
      </x:c>
      <x:c r="AP1092" s="81" t="str">
        <x:f t="shared" si="118"/>
        <x:v/>
      </x:c>
      <x:c r="AQ1092" s="81" t="str">
        <x:f t="shared" si="119"/>
        <x:v/>
      </x:c>
    </x:row>
    <x:row r="1093" spans="1:43">
      <x:c r="A1093">
        <x:v>108700</x:v>
      </x:c>
      <x:c r="B1093">
        <x:v>283</x:v>
      </x:c>
      <x:c r="C1093">
        <x:v>1.15</x:v>
      </x:c>
      <x:c r="G1093">
        <x:v>1</x:v>
      </x:c>
      <x:c r="I1093" t="s">
        <x:v>100</x:v>
      </x:c>
      <x:c r="K1093" t="s">
        <x:v>171</x:v>
      </x:c>
      <x:c r="M1093">
        <x:v>438</x:v>
      </x:c>
      <x:c r="O1093" t="s">
        <x:v>101</x:v>
      </x:c>
      <x:c r="AG1093" s="80">
        <x:v>2</x:v>
      </x:c>
      <x:c r="AL1093" s="81">
        <x:f t="shared" si="114"/>
        <x:v>283</x:v>
      </x:c>
      <x:c r="AM1093" s="81" t="str">
        <x:f t="shared" si="115"/>
        <x:v/>
      </x:c>
      <x:c r="AN1093" s="81" t="str">
        <x:f t="shared" si="116"/>
        <x:v/>
      </x:c>
      <x:c r="AO1093" s="81" t="str">
        <x:f t="shared" si="117"/>
        <x:v/>
      </x:c>
      <x:c r="AP1093" s="81" t="str">
        <x:f t="shared" si="118"/>
        <x:v/>
      </x:c>
      <x:c r="AQ1093" s="81" t="str">
        <x:f t="shared" si="119"/>
        <x:v/>
      </x:c>
    </x:row>
    <x:row r="1094" spans="1:43">
      <x:c r="A1094">
        <x:v>108800</x:v>
      </x:c>
      <x:c r="B1094">
        <x:v>283</x:v>
      </x:c>
      <x:c r="C1094">
        <x:v>1.3</x:v>
      </x:c>
      <x:c r="G1094">
        <x:v>3</x:v>
      </x:c>
      <x:c r="I1094" t="s">
        <x:v>102</x:v>
      </x:c>
      <x:c r="K1094" t="s">
        <x:v>171</x:v>
      </x:c>
      <x:c r="M1094">
        <x:v>438</x:v>
      </x:c>
      <x:c r="O1094" t="s">
        <x:v>101</x:v>
      </x:c>
      <x:c r="AG1094" s="80">
        <x:v>2</x:v>
      </x:c>
      <x:c r="AL1094" s="81">
        <x:f t="shared" si="114"/>
        <x:v>283</x:v>
      </x:c>
      <x:c r="AM1094" s="81" t="str">
        <x:f t="shared" si="115"/>
        <x:v/>
      </x:c>
      <x:c r="AN1094" s="81" t="str">
        <x:f t="shared" si="116"/>
        <x:v/>
      </x:c>
      <x:c r="AO1094" s="81" t="str">
        <x:f t="shared" si="117"/>
        <x:v/>
      </x:c>
      <x:c r="AP1094" s="81" t="str">
        <x:f t="shared" si="118"/>
        <x:v/>
      </x:c>
      <x:c r="AQ1094" s="81" t="str">
        <x:f t="shared" si="119"/>
        <x:v/>
      </x:c>
    </x:row>
    <x:row r="1095" spans="1:43">
      <x:c r="A1095">
        <x:v>108900</x:v>
      </x:c>
      <x:c r="B1095">
        <x:v>284</x:v>
      </x:c>
      <x:c r="C1095">
        <x:v>1.53333333333333</x:v>
      </x:c>
      <x:c r="E1095">
        <x:v>1</x:v>
      </x:c>
      <x:c r="G1095">
        <x:v>2</x:v>
      </x:c>
      <x:c r="I1095" t="s">
        <x:v>102</x:v>
      </x:c>
      <x:c r="K1095" t="s">
        <x:v>282</x:v>
      </x:c>
      <x:c r="M1095">
        <x:v>232</x:v>
      </x:c>
      <x:c r="O1095" t="s">
        <x:v>101</x:v>
      </x:c>
      <x:c r="AL1095" s="81">
        <x:f t="shared" si="114"/>
        <x:v>284</x:v>
      </x:c>
      <x:c r="AM1095" s="81" t="str">
        <x:f t="shared" si="115"/>
        <x:v/>
      </x:c>
      <x:c r="AN1095" s="81" t="str">
        <x:f t="shared" si="116"/>
        <x:v/>
      </x:c>
      <x:c r="AO1095" s="81" t="str">
        <x:f t="shared" si="117"/>
        <x:v/>
      </x:c>
      <x:c r="AP1095" s="81" t="str">
        <x:f t="shared" si="118"/>
        <x:v/>
      </x:c>
      <x:c r="AQ1095" s="81" t="str">
        <x:f t="shared" si="119"/>
        <x:v/>
      </x:c>
    </x:row>
    <x:row r="1096" spans="1:43">
      <x:c r="A1096">
        <x:v>109000</x:v>
      </x:c>
      <x:c r="B1096">
        <x:v>284</x:v>
      </x:c>
      <x:c r="C1096">
        <x:v>1.63333333333333</x:v>
      </x:c>
      <x:c r="G1096">
        <x:v>3</x:v>
      </x:c>
      <x:c r="I1096" t="s">
        <x:v>103</x:v>
      </x:c>
      <x:c r="K1096" t="s">
        <x:v>282</x:v>
      </x:c>
      <x:c r="M1096">
        <x:v>232</x:v>
      </x:c>
      <x:c r="O1096" t="s">
        <x:v>101</x:v>
      </x:c>
      <x:c r="AL1096" s="81">
        <x:f t="shared" si="114"/>
        <x:v>284</x:v>
      </x:c>
      <x:c r="AM1096" s="81" t="str">
        <x:f t="shared" si="115"/>
        <x:v/>
      </x:c>
      <x:c r="AN1096" s="81" t="str">
        <x:f t="shared" si="116"/>
        <x:v/>
      </x:c>
      <x:c r="AO1096" s="81" t="str">
        <x:f t="shared" si="117"/>
        <x:v/>
      </x:c>
      <x:c r="AP1096" s="81" t="str">
        <x:f t="shared" si="118"/>
        <x:v/>
      </x:c>
      <x:c r="AQ1096" s="81" t="str">
        <x:f t="shared" si="119"/>
        <x:v/>
      </x:c>
    </x:row>
    <x:row r="1097" spans="1:43">
      <x:c r="A1097">
        <x:v>109100</x:v>
      </x:c>
      <x:c r="B1097">
        <x:v>284</x:v>
      </x:c>
      <x:c r="C1097">
        <x:v>1.7</x:v>
      </x:c>
      <x:c r="G1097">
        <x:v>3</x:v>
      </x:c>
      <x:c r="I1097" t="s">
        <x:v>104</x:v>
      </x:c>
      <x:c r="K1097" t="s">
        <x:v>282</x:v>
      </x:c>
      <x:c r="M1097">
        <x:v>232</x:v>
      </x:c>
      <x:c r="O1097" t="s">
        <x:v>101</x:v>
      </x:c>
      <x:c r="AL1097" s="81">
        <x:f t="shared" si="114"/>
        <x:v>284</x:v>
      </x:c>
      <x:c r="AM1097" s="81" t="str">
        <x:f t="shared" si="115"/>
        <x:v/>
      </x:c>
      <x:c r="AN1097" s="81" t="str">
        <x:f t="shared" si="116"/>
        <x:v/>
      </x:c>
      <x:c r="AO1097" s="81" t="str">
        <x:f t="shared" si="117"/>
        <x:v/>
      </x:c>
      <x:c r="AP1097" s="81" t="str">
        <x:f t="shared" si="118"/>
        <x:v/>
      </x:c>
      <x:c r="AQ1097" s="81" t="str">
        <x:f t="shared" si="119"/>
        <x:v/>
      </x:c>
    </x:row>
    <x:row r="1098" spans="1:43">
      <x:c r="A1098">
        <x:v>109200</x:v>
      </x:c>
      <x:c r="B1098">
        <x:v>284</x:v>
      </x:c>
      <x:c r="C1098">
        <x:v>1.83333333333333</x:v>
      </x:c>
      <x:c r="G1098">
        <x:v>1</x:v>
      </x:c>
      <x:c r="I1098" t="s">
        <x:v>100</x:v>
      </x:c>
      <x:c r="K1098" t="s">
        <x:v>282</x:v>
      </x:c>
      <x:c r="M1098">
        <x:v>232</x:v>
      </x:c>
      <x:c r="O1098" t="s">
        <x:v>101</x:v>
      </x:c>
      <x:c r="AL1098" s="81">
        <x:f t="shared" si="114"/>
        <x:v>284</x:v>
      </x:c>
      <x:c r="AM1098" s="81" t="str">
        <x:f t="shared" si="115"/>
        <x:v/>
      </x:c>
      <x:c r="AN1098" s="81" t="str">
        <x:f t="shared" si="116"/>
        <x:v/>
      </x:c>
      <x:c r="AO1098" s="81" t="str">
        <x:f t="shared" si="117"/>
        <x:v/>
      </x:c>
      <x:c r="AP1098" s="81" t="str">
        <x:f t="shared" si="118"/>
        <x:v/>
      </x:c>
      <x:c r="AQ1098" s="81" t="str">
        <x:f t="shared" si="119"/>
        <x:v/>
      </x:c>
    </x:row>
    <x:row r="1099" spans="1:43">
      <x:c r="A1099">
        <x:v>109300</x:v>
      </x:c>
      <x:c r="B1099">
        <x:v>284</x:v>
      </x:c>
      <x:c r="C1099">
        <x:v>2.03333333333333</x:v>
      </x:c>
      <x:c r="G1099">
        <x:v>1</x:v>
      </x:c>
      <x:c r="I1099" t="s">
        <x:v>102</x:v>
      </x:c>
      <x:c r="K1099" t="s">
        <x:v>282</x:v>
      </x:c>
      <x:c r="M1099">
        <x:v>232</x:v>
      </x:c>
      <x:c r="O1099" t="s">
        <x:v>101</x:v>
      </x:c>
      <x:c r="AL1099" s="81">
        <x:f t="shared" si="114"/>
        <x:v>284</x:v>
      </x:c>
      <x:c r="AM1099" s="81" t="str">
        <x:f t="shared" si="115"/>
        <x:v/>
      </x:c>
      <x:c r="AN1099" s="81" t="str">
        <x:f t="shared" si="116"/>
        <x:v/>
      </x:c>
      <x:c r="AO1099" s="81" t="str">
        <x:f t="shared" si="117"/>
        <x:v/>
      </x:c>
      <x:c r="AP1099" s="81" t="str">
        <x:f t="shared" si="118"/>
        <x:v/>
      </x:c>
      <x:c r="AQ1099" s="81" t="str">
        <x:f t="shared" si="119"/>
        <x:v/>
      </x:c>
    </x:row>
    <x:row r="1100" spans="1:43">
      <x:c r="A1100">
        <x:v>109400</x:v>
      </x:c>
      <x:c r="B1100">
        <x:v>284</x:v>
      </x:c>
      <x:c r="C1100">
        <x:v>2.16666666666667</x:v>
      </x:c>
      <x:c r="G1100">
        <x:v>2</x:v>
      </x:c>
      <x:c r="I1100" t="s">
        <x:v>103</x:v>
      </x:c>
      <x:c r="K1100" t="s">
        <x:v>282</x:v>
      </x:c>
      <x:c r="M1100">
        <x:v>232</x:v>
      </x:c>
      <x:c r="O1100" t="s">
        <x:v>101</x:v>
      </x:c>
      <x:c r="AL1100" s="81">
        <x:f t="shared" si="114"/>
        <x:v>284</x:v>
      </x:c>
      <x:c r="AM1100" s="81" t="str">
        <x:f t="shared" ref="AM1100:AM1163" si="120">IF($F$7=2,$B$7,"")</x:f>
        <x:v/>
      </x:c>
      <x:c r="AN1100" s="81" t="str">
        <x:f t="shared" ref="AN1100:AN1163" si="121">IF($F$7=3,$B$7,"")</x:f>
        <x:v/>
      </x:c>
      <x:c r="AO1100" s="81" t="str">
        <x:f t="shared" ref="AO1100:AO1163" si="122">IF($F$7=4,$B$7,"")</x:f>
        <x:v/>
      </x:c>
      <x:c r="AP1100" s="81" t="str">
        <x:f t="shared" ref="AP1100:AP1163" si="123">IF($F$7=5,$B$7,"")</x:f>
        <x:v/>
      </x:c>
      <x:c r="AQ1100" s="81" t="str">
        <x:f t="shared" ref="AQ1100:AQ1163" si="124">IF($F$7=6,$B$7,"")</x:f>
        <x:v/>
      </x:c>
    </x:row>
    <x:row r="1101" spans="1:43">
      <x:c r="A1101">
        <x:v>109500</x:v>
      </x:c>
      <x:c r="B1101">
        <x:v>284</x:v>
      </x:c>
      <x:c r="C1101">
        <x:f>C1100+0.2</x:f>
        <x:v>2.36666666666667</x:v>
      </x:c>
      <x:c r="G1101">
        <x:v>3</x:v>
      </x:c>
      <x:c r="I1101" t="s">
        <x:v>112</x:v>
      </x:c>
      <x:c r="K1101" t="s">
        <x:v>282</x:v>
      </x:c>
      <x:c r="M1101">
        <x:v>232</x:v>
      </x:c>
      <x:c r="O1101" t="s">
        <x:v>101</x:v>
      </x:c>
      <x:c r="AL1101" s="81">
        <x:f t="shared" ref="AL1101:AL1164" si="125">IF(ISBLANK(D1101),B1101,B1101&amp;"B")</x:f>
        <x:v>284</x:v>
      </x:c>
      <x:c r="AM1101" s="81" t="str">
        <x:f t="shared" si="120"/>
        <x:v/>
      </x:c>
      <x:c r="AN1101" s="81" t="str">
        <x:f t="shared" si="121"/>
        <x:v/>
      </x:c>
      <x:c r="AO1101" s="81" t="str">
        <x:f t="shared" si="122"/>
        <x:v/>
      </x:c>
      <x:c r="AP1101" s="81" t="str">
        <x:f t="shared" si="123"/>
        <x:v/>
      </x:c>
      <x:c r="AQ1101" s="81" t="str">
        <x:f t="shared" si="124"/>
        <x:v/>
      </x:c>
    </x:row>
    <x:row r="1102" spans="1:43">
      <x:c r="A1102">
        <x:v>109600</x:v>
      </x:c>
      <x:c r="B1102">
        <x:v>285</x:v>
      </x:c>
      <x:c r="C1102">
        <x:v>0.4</x:v>
      </x:c>
      <x:c r="G1102">
        <x:v>2</x:v>
      </x:c>
      <x:c r="I1102" t="s">
        <x:v>104</x:v>
      </x:c>
      <x:c r="K1102" t="s">
        <x:v>133</x:v>
      </x:c>
      <x:c r="M1102">
        <x:v>229</x:v>
      </x:c>
      <x:c r="O1102" t="s">
        <x:v>101</x:v>
      </x:c>
      <x:c r="AG1102" s="80">
        <x:v>1</x:v>
      </x:c>
      <x:c r="AL1102" s="81">
        <x:f t="shared" si="125"/>
        <x:v>285</x:v>
      </x:c>
      <x:c r="AM1102" s="81" t="str">
        <x:f t="shared" si="120"/>
        <x:v/>
      </x:c>
      <x:c r="AN1102" s="81" t="str">
        <x:f t="shared" si="121"/>
        <x:v/>
      </x:c>
      <x:c r="AO1102" s="81" t="str">
        <x:f t="shared" si="122"/>
        <x:v/>
      </x:c>
      <x:c r="AP1102" s="81" t="str">
        <x:f t="shared" si="123"/>
        <x:v/>
      </x:c>
      <x:c r="AQ1102" s="81" t="str">
        <x:f t="shared" si="124"/>
        <x:v/>
      </x:c>
    </x:row>
    <x:row r="1103" spans="1:43">
      <x:c r="A1103">
        <x:v>109700</x:v>
      </x:c>
      <x:c r="B1103">
        <x:v>285</x:v>
      </x:c>
      <x:c r="C1103">
        <x:v>0.466666666666667</x:v>
      </x:c>
      <x:c r="G1103">
        <x:v>1</x:v>
      </x:c>
      <x:c r="K1103" t="s">
        <x:v>133</x:v>
      </x:c>
      <x:c r="AG1103" s="80">
        <x:v>1</x:v>
      </x:c>
      <x:c r="AL1103" s="81">
        <x:f t="shared" si="125"/>
        <x:v>285</x:v>
      </x:c>
      <x:c r="AM1103" s="81" t="str">
        <x:f t="shared" si="120"/>
        <x:v/>
      </x:c>
      <x:c r="AN1103" s="81" t="str">
        <x:f t="shared" si="121"/>
        <x:v/>
      </x:c>
      <x:c r="AO1103" s="81" t="str">
        <x:f t="shared" si="122"/>
        <x:v/>
      </x:c>
      <x:c r="AP1103" s="81" t="str">
        <x:f t="shared" si="123"/>
        <x:v/>
      </x:c>
      <x:c r="AQ1103" s="81" t="str">
        <x:f t="shared" si="124"/>
        <x:v/>
      </x:c>
    </x:row>
    <x:row r="1104" spans="1:43">
      <x:c r="A1104">
        <x:v>109800</x:v>
      </x:c>
      <x:c r="B1104">
        <x:v>285</x:v>
      </x:c>
      <x:c r="C1104">
        <x:v>0.533333333333333</x:v>
      </x:c>
      <x:c r="G1104">
        <x:v>3</x:v>
      </x:c>
      <x:c r="I1104" t="s">
        <x:v>100</x:v>
      </x:c>
      <x:c r="K1104" t="s">
        <x:v>171</x:v>
      </x:c>
      <x:c r="M1104">
        <x:v>229</x:v>
      </x:c>
      <x:c r="O1104" t="s">
        <x:v>101</x:v>
      </x:c>
      <x:c r="AG1104" s="80">
        <x:v>1</x:v>
      </x:c>
      <x:c r="AL1104" s="81">
        <x:f t="shared" si="125"/>
        <x:v>285</x:v>
      </x:c>
      <x:c r="AM1104" s="81" t="str">
        <x:f t="shared" si="120"/>
        <x:v/>
      </x:c>
      <x:c r="AN1104" s="81" t="str">
        <x:f t="shared" si="121"/>
        <x:v/>
      </x:c>
      <x:c r="AO1104" s="81" t="str">
        <x:f t="shared" si="122"/>
        <x:v/>
      </x:c>
      <x:c r="AP1104" s="81" t="str">
        <x:f t="shared" si="123"/>
        <x:v/>
      </x:c>
      <x:c r="AQ1104" s="81" t="str">
        <x:f t="shared" si="124"/>
        <x:v/>
      </x:c>
    </x:row>
    <x:row r="1105" spans="1:43">
      <x:c r="A1105">
        <x:v>109900</x:v>
      </x:c>
      <x:c r="B1105">
        <x:v>285</x:v>
      </x:c>
      <x:c r="C1105">
        <x:v>0.6</x:v>
      </x:c>
      <x:c r="G1105">
        <x:v>1</x:v>
      </x:c>
      <x:c r="K1105" t="s">
        <x:v>171</x:v>
      </x:c>
      <x:c r="AG1105" s="80">
        <x:v>1</x:v>
      </x:c>
      <x:c r="AL1105" s="81">
        <x:f t="shared" si="125"/>
        <x:v>285</x:v>
      </x:c>
      <x:c r="AM1105" s="81" t="str">
        <x:f t="shared" si="120"/>
        <x:v/>
      </x:c>
      <x:c r="AN1105" s="81" t="str">
        <x:f t="shared" si="121"/>
        <x:v/>
      </x:c>
      <x:c r="AO1105" s="81" t="str">
        <x:f t="shared" si="122"/>
        <x:v/>
      </x:c>
      <x:c r="AP1105" s="81" t="str">
        <x:f t="shared" si="123"/>
        <x:v/>
      </x:c>
      <x:c r="AQ1105" s="81" t="str">
        <x:f t="shared" si="124"/>
        <x:v/>
      </x:c>
    </x:row>
    <x:row r="1106" spans="1:43">
      <x:c r="A1106">
        <x:v>110000</x:v>
      </x:c>
      <x:c r="B1106">
        <x:v>285</x:v>
      </x:c>
      <x:c r="C1106">
        <x:v>0.666666666666667</x:v>
      </x:c>
      <x:c r="G1106">
        <x:v>2</x:v>
      </x:c>
      <x:c r="I1106" t="s">
        <x:v>103</x:v>
      </x:c>
      <x:c r="K1106" t="s">
        <x:v>133</x:v>
      </x:c>
      <x:c r="M1106">
        <x:v>229</x:v>
      </x:c>
      <x:c r="O1106" t="s">
        <x:v>101</x:v>
      </x:c>
      <x:c r="AG1106" s="80">
        <x:v>1</x:v>
      </x:c>
      <x:c r="AL1106" s="81">
        <x:f t="shared" si="125"/>
        <x:v>285</x:v>
      </x:c>
      <x:c r="AM1106" s="81" t="str">
        <x:f t="shared" si="120"/>
        <x:v/>
      </x:c>
      <x:c r="AN1106" s="81" t="str">
        <x:f t="shared" si="121"/>
        <x:v/>
      </x:c>
      <x:c r="AO1106" s="81" t="str">
        <x:f t="shared" si="122"/>
        <x:v/>
      </x:c>
      <x:c r="AP1106" s="81" t="str">
        <x:f t="shared" si="123"/>
        <x:v/>
      </x:c>
      <x:c r="AQ1106" s="81" t="str">
        <x:f t="shared" si="124"/>
        <x:v/>
      </x:c>
    </x:row>
    <x:row r="1107" spans="1:43">
      <x:c r="A1107">
        <x:v>110100</x:v>
      </x:c>
      <x:c r="B1107">
        <x:v>285</x:v>
      </x:c>
      <x:c r="C1107">
        <x:v>0.733333333333333</x:v>
      </x:c>
      <x:c r="G1107">
        <x:v>1</x:v>
      </x:c>
      <x:c r="K1107" t="s">
        <x:v>133</x:v>
      </x:c>
      <x:c r="AG1107" s="80">
        <x:v>1</x:v>
      </x:c>
      <x:c r="AL1107" s="81">
        <x:f t="shared" si="125"/>
        <x:v>285</x:v>
      </x:c>
      <x:c r="AM1107" s="81" t="str">
        <x:f t="shared" si="120"/>
        <x:v/>
      </x:c>
      <x:c r="AN1107" s="81" t="str">
        <x:f t="shared" si="121"/>
        <x:v/>
      </x:c>
      <x:c r="AO1107" s="81" t="str">
        <x:f t="shared" si="122"/>
        <x:v/>
      </x:c>
      <x:c r="AP1107" s="81" t="str">
        <x:f t="shared" si="123"/>
        <x:v/>
      </x:c>
      <x:c r="AQ1107" s="81" t="str">
        <x:f t="shared" si="124"/>
        <x:v/>
      </x:c>
    </x:row>
    <x:row r="1108" spans="1:43">
      <x:c r="A1108">
        <x:v>110200</x:v>
      </x:c>
      <x:c r="B1108">
        <x:v>285</x:v>
      </x:c>
      <x:c r="C1108">
        <x:v>0.8</x:v>
      </x:c>
      <x:c r="G1108">
        <x:v>2</x:v>
      </x:c>
      <x:c r="I1108" t="s">
        <x:v>102</x:v>
      </x:c>
      <x:c r="K1108" t="s">
        <x:v>133</x:v>
      </x:c>
      <x:c r="M1108">
        <x:v>229</x:v>
      </x:c>
      <x:c r="O1108" t="s">
        <x:v>101</x:v>
      </x:c>
      <x:c r="AG1108" s="80">
        <x:v>1</x:v>
      </x:c>
      <x:c r="AL1108" s="81">
        <x:f t="shared" si="125"/>
        <x:v>285</x:v>
      </x:c>
      <x:c r="AM1108" s="81" t="str">
        <x:f t="shared" si="120"/>
        <x:v/>
      </x:c>
      <x:c r="AN1108" s="81" t="str">
        <x:f t="shared" si="121"/>
        <x:v/>
      </x:c>
      <x:c r="AO1108" s="81" t="str">
        <x:f t="shared" si="122"/>
        <x:v/>
      </x:c>
      <x:c r="AP1108" s="81" t="str">
        <x:f t="shared" si="123"/>
        <x:v/>
      </x:c>
      <x:c r="AQ1108" s="81" t="str">
        <x:f t="shared" si="124"/>
        <x:v/>
      </x:c>
    </x:row>
    <x:row r="1109" spans="1:43">
      <x:c r="A1109">
        <x:v>110300</x:v>
      </x:c>
      <x:c r="B1109">
        <x:v>285</x:v>
      </x:c>
      <x:c r="C1109">
        <x:v>0.866666666666667</x:v>
      </x:c>
      <x:c r="G1109">
        <x:v>1</x:v>
      </x:c>
      <x:c r="K1109" t="s">
        <x:v>171</x:v>
      </x:c>
      <x:c r="AG1109" s="80">
        <x:v>1</x:v>
      </x:c>
      <x:c r="AL1109" s="81">
        <x:f t="shared" si="125"/>
        <x:v>285</x:v>
      </x:c>
      <x:c r="AM1109" s="81" t="str">
        <x:f t="shared" si="120"/>
        <x:v/>
      </x:c>
      <x:c r="AN1109" s="81" t="str">
        <x:f t="shared" si="121"/>
        <x:v/>
      </x:c>
      <x:c r="AO1109" s="81" t="str">
        <x:f t="shared" si="122"/>
        <x:v/>
      </x:c>
      <x:c r="AP1109" s="81" t="str">
        <x:f t="shared" si="123"/>
        <x:v/>
      </x:c>
      <x:c r="AQ1109" s="81" t="str">
        <x:f t="shared" si="124"/>
        <x:v/>
      </x:c>
    </x:row>
    <x:row r="1110" spans="1:43">
      <x:c r="A1110">
        <x:v>110400</x:v>
      </x:c>
      <x:c r="B1110">
        <x:v>285</x:v>
      </x:c>
      <x:c r="C1110">
        <x:v>0.933333333333333</x:v>
      </x:c>
      <x:c r="G1110">
        <x:v>3</x:v>
      </x:c>
      <x:c r="I1110" t="s">
        <x:v>104</x:v>
      </x:c>
      <x:c r="K1110" t="s">
        <x:v>171</x:v>
      </x:c>
      <x:c r="M1110">
        <x:v>229</x:v>
      </x:c>
      <x:c r="O1110" t="s">
        <x:v>101</x:v>
      </x:c>
      <x:c r="AG1110" s="80">
        <x:v>1</x:v>
      </x:c>
      <x:c r="AL1110" s="81">
        <x:f t="shared" si="125"/>
        <x:v>285</x:v>
      </x:c>
      <x:c r="AM1110" s="81" t="str">
        <x:f t="shared" si="120"/>
        <x:v/>
      </x:c>
      <x:c r="AN1110" s="81" t="str">
        <x:f t="shared" si="121"/>
        <x:v/>
      </x:c>
      <x:c r="AO1110" s="81" t="str">
        <x:f t="shared" si="122"/>
        <x:v/>
      </x:c>
      <x:c r="AP1110" s="81" t="str">
        <x:f t="shared" si="123"/>
        <x:v/>
      </x:c>
      <x:c r="AQ1110" s="81" t="str">
        <x:f t="shared" si="124"/>
        <x:v/>
      </x:c>
    </x:row>
    <x:row r="1111" spans="1:43">
      <x:c r="A1111">
        <x:v>110500</x:v>
      </x:c>
      <x:c r="B1111">
        <x:v>285</x:v>
      </x:c>
      <x:c r="C1111">
        <x:v>1</x:v>
      </x:c>
      <x:c r="G1111">
        <x:v>3</x:v>
      </x:c>
      <x:c r="K1111" t="s">
        <x:v>133</x:v>
      </x:c>
      <x:c r="AG1111" s="80">
        <x:v>2</x:v>
      </x:c>
      <x:c r="AL1111" s="81">
        <x:f t="shared" si="125"/>
        <x:v>285</x:v>
      </x:c>
      <x:c r="AM1111" s="81" t="str">
        <x:f t="shared" si="120"/>
        <x:v/>
      </x:c>
      <x:c r="AN1111" s="81" t="str">
        <x:f t="shared" si="121"/>
        <x:v/>
      </x:c>
      <x:c r="AO1111" s="81" t="str">
        <x:f t="shared" si="122"/>
        <x:v/>
      </x:c>
      <x:c r="AP1111" s="81" t="str">
        <x:f t="shared" si="123"/>
        <x:v/>
      </x:c>
      <x:c r="AQ1111" s="81" t="str">
        <x:f t="shared" si="124"/>
        <x:v/>
      </x:c>
    </x:row>
    <x:row r="1112" spans="1:43">
      <x:c r="A1112">
        <x:v>110600</x:v>
      </x:c>
      <x:c r="B1112">
        <x:v>286</x:v>
      </x:c>
      <x:c r="C1112">
        <x:v>4.83333333333333</x:v>
      </x:c>
      <x:c r="I1112" t="s">
        <x:v>175</x:v>
      </x:c>
      <x:c r="K1112" t="s">
        <x:v>171</x:v>
      </x:c>
      <x:c r="M1112">
        <x:v>466</x:v>
      </x:c>
      <x:c r="O1112" t="s">
        <x:v>101</x:v>
      </x:c>
      <x:c r="AL1112" s="81">
        <x:f t="shared" si="125"/>
        <x:v>286</x:v>
      </x:c>
      <x:c r="AM1112" s="81" t="str">
        <x:f t="shared" si="120"/>
        <x:v/>
      </x:c>
      <x:c r="AN1112" s="81" t="str">
        <x:f t="shared" si="121"/>
        <x:v/>
      </x:c>
      <x:c r="AO1112" s="81" t="str">
        <x:f t="shared" si="122"/>
        <x:v/>
      </x:c>
      <x:c r="AP1112" s="81" t="str">
        <x:f t="shared" si="123"/>
        <x:v/>
      </x:c>
      <x:c r="AQ1112" s="81" t="str">
        <x:f t="shared" si="124"/>
        <x:v/>
      </x:c>
    </x:row>
    <x:row r="1113" spans="1:43">
      <x:c r="A1113">
        <x:v>110700</x:v>
      </x:c>
      <x:c r="B1113">
        <x:v>287</x:v>
      </x:c>
      <x:c r="C1113">
        <x:v>1.5</x:v>
      </x:c>
      <x:c r="D1113">
        <x:v>1</x:v>
      </x:c>
      <x:c r="H1113">
        <x:v>1</x:v>
      </x:c>
      <x:c r="K1113" t="s">
        <x:v>282</x:v>
      </x:c>
      <x:c r="M1113">
        <x:v>467</x:v>
      </x:c>
      <x:c r="O1113" t="s">
        <x:v>116</x:v>
      </x:c>
      <x:c r="AL1113" s="81" t="str">
        <x:f t="shared" si="125"/>
        <x:v>287B</x:v>
      </x:c>
      <x:c r="AM1113" s="81" t="str">
        <x:f t="shared" si="120"/>
        <x:v/>
      </x:c>
      <x:c r="AN1113" s="81" t="str">
        <x:f t="shared" si="121"/>
        <x:v/>
      </x:c>
      <x:c r="AO1113" s="81" t="str">
        <x:f t="shared" si="122"/>
        <x:v/>
      </x:c>
      <x:c r="AP1113" s="81" t="str">
        <x:f t="shared" si="123"/>
        <x:v/>
      </x:c>
      <x:c r="AQ1113" s="81" t="str">
        <x:f t="shared" si="124"/>
        <x:v/>
      </x:c>
    </x:row>
    <x:row r="1114" spans="1:43">
      <x:c r="A1114">
        <x:v>110800</x:v>
      </x:c>
      <x:c r="B1114">
        <x:v>287</x:v>
      </x:c>
      <x:c r="C1114">
        <x:v>1.7</x:v>
      </x:c>
      <x:c r="G1114">
        <x:v>2</x:v>
      </x:c>
      <x:c r="I1114" t="s">
        <x:v>103</x:v>
      </x:c>
      <x:c r="K1114" t="s">
        <x:v>282</x:v>
      </x:c>
      <x:c r="AG1114" s="80">
        <x:v>1</x:v>
      </x:c>
      <x:c r="AL1114" s="81">
        <x:f t="shared" si="125"/>
        <x:v>287</x:v>
      </x:c>
      <x:c r="AM1114" s="81" t="str">
        <x:f t="shared" si="120"/>
        <x:v/>
      </x:c>
      <x:c r="AN1114" s="81" t="str">
        <x:f t="shared" si="121"/>
        <x:v/>
      </x:c>
      <x:c r="AO1114" s="81" t="str">
        <x:f t="shared" si="122"/>
        <x:v/>
      </x:c>
      <x:c r="AP1114" s="81" t="str">
        <x:f t="shared" si="123"/>
        <x:v/>
      </x:c>
      <x:c r="AQ1114" s="81" t="str">
        <x:f t="shared" si="124"/>
        <x:v/>
      </x:c>
    </x:row>
    <x:row r="1115" spans="1:43">
      <x:c r="A1115">
        <x:v>110900</x:v>
      </x:c>
      <x:c r="B1115">
        <x:v>287</x:v>
      </x:c>
      <x:c r="C1115">
        <x:v>1.85</x:v>
      </x:c>
      <x:c r="G1115">
        <x:v>1</x:v>
      </x:c>
      <x:c r="I1115" t="s">
        <x:v>104</x:v>
      </x:c>
      <x:c r="K1115" t="s">
        <x:v>282</x:v>
      </x:c>
      <x:c r="AG1115" s="80">
        <x:v>1</x:v>
      </x:c>
      <x:c r="AL1115" s="81">
        <x:f t="shared" si="125"/>
        <x:v>287</x:v>
      </x:c>
      <x:c r="AM1115" s="81" t="str">
        <x:f t="shared" si="120"/>
        <x:v/>
      </x:c>
      <x:c r="AN1115" s="81" t="str">
        <x:f t="shared" si="121"/>
        <x:v/>
      </x:c>
      <x:c r="AO1115" s="81" t="str">
        <x:f t="shared" si="122"/>
        <x:v/>
      </x:c>
      <x:c r="AP1115" s="81" t="str">
        <x:f t="shared" si="123"/>
        <x:v/>
      </x:c>
      <x:c r="AQ1115" s="81" t="str">
        <x:f t="shared" si="124"/>
        <x:v/>
      </x:c>
    </x:row>
    <x:row r="1116" spans="1:43">
      <x:c r="A1116">
        <x:v>111000</x:v>
      </x:c>
      <x:c r="B1116">
        <x:v>287</x:v>
      </x:c>
      <x:c r="C1116">
        <x:v>2</x:v>
      </x:c>
      <x:c r="G1116">
        <x:v>3</x:v>
      </x:c>
      <x:c r="I1116" t="s">
        <x:v>100</x:v>
      </x:c>
      <x:c r="K1116" t="s">
        <x:v>282</x:v>
      </x:c>
      <x:c r="AG1116" s="80">
        <x:v>1</x:v>
      </x:c>
      <x:c r="AL1116" s="81">
        <x:f t="shared" si="125"/>
        <x:v>287</x:v>
      </x:c>
      <x:c r="AM1116" s="81" t="str">
        <x:f t="shared" si="120"/>
        <x:v/>
      </x:c>
      <x:c r="AN1116" s="81" t="str">
        <x:f t="shared" si="121"/>
        <x:v/>
      </x:c>
      <x:c r="AO1116" s="81" t="str">
        <x:f t="shared" si="122"/>
        <x:v/>
      </x:c>
      <x:c r="AP1116" s="81" t="str">
        <x:f t="shared" si="123"/>
        <x:v/>
      </x:c>
      <x:c r="AQ1116" s="81" t="str">
        <x:f t="shared" si="124"/>
        <x:v/>
      </x:c>
    </x:row>
    <x:row r="1117" spans="1:43">
      <x:c r="A1117">
        <x:v>111100</x:v>
      </x:c>
      <x:c r="B1117">
        <x:v>287</x:v>
      </x:c>
      <x:c r="C1117">
        <x:v>2.15</x:v>
      </x:c>
      <x:c r="G1117">
        <x:v>2</x:v>
      </x:c>
      <x:c r="I1117" t="s">
        <x:v>102</x:v>
      </x:c>
      <x:c r="K1117" t="s">
        <x:v>282</x:v>
      </x:c>
      <x:c r="AG1117" s="80">
        <x:v>1</x:v>
      </x:c>
      <x:c r="AL1117" s="81">
        <x:f t="shared" si="125"/>
        <x:v>287</x:v>
      </x:c>
      <x:c r="AM1117" s="81" t="str">
        <x:f t="shared" si="120"/>
        <x:v/>
      </x:c>
      <x:c r="AN1117" s="81" t="str">
        <x:f t="shared" si="121"/>
        <x:v/>
      </x:c>
      <x:c r="AO1117" s="81" t="str">
        <x:f t="shared" si="122"/>
        <x:v/>
      </x:c>
      <x:c r="AP1117" s="81" t="str">
        <x:f t="shared" si="123"/>
        <x:v/>
      </x:c>
      <x:c r="AQ1117" s="81" t="str">
        <x:f t="shared" si="124"/>
        <x:v/>
      </x:c>
    </x:row>
    <x:row r="1118" spans="1:43">
      <x:c r="A1118">
        <x:v>111200</x:v>
      </x:c>
      <x:c r="B1118">
        <x:v>287</x:v>
      </x:c>
      <x:c r="C1118">
        <x:v>2.3</x:v>
      </x:c>
      <x:c r="G1118">
        <x:v>3</x:v>
      </x:c>
      <x:c r="I1118" t="s">
        <x:v>103</x:v>
      </x:c>
      <x:c r="K1118" t="s">
        <x:v>282</x:v>
      </x:c>
      <x:c r="AG1118" s="80">
        <x:v>1</x:v>
      </x:c>
      <x:c r="AL1118" s="81">
        <x:f t="shared" si="125"/>
        <x:v>287</x:v>
      </x:c>
      <x:c r="AM1118" s="81" t="str">
        <x:f t="shared" si="120"/>
        <x:v/>
      </x:c>
      <x:c r="AN1118" s="81" t="str">
        <x:f t="shared" si="121"/>
        <x:v/>
      </x:c>
      <x:c r="AO1118" s="81" t="str">
        <x:f t="shared" si="122"/>
        <x:v/>
      </x:c>
      <x:c r="AP1118" s="81" t="str">
        <x:f t="shared" si="123"/>
        <x:v/>
      </x:c>
      <x:c r="AQ1118" s="81" t="str">
        <x:f t="shared" si="124"/>
        <x:v/>
      </x:c>
    </x:row>
    <x:row r="1119" spans="1:43">
      <x:c r="A1119">
        <x:v>111300</x:v>
      </x:c>
      <x:c r="B1119">
        <x:v>288</x:v>
      </x:c>
      <x:c r="C1119">
        <x:v>1.6</x:v>
      </x:c>
      <x:c r="I1119" t="s">
        <x:v>130</x:v>
      </x:c>
      <x:c r="K1119" t="s">
        <x:v>283</x:v>
      </x:c>
      <x:c r="AL1119" s="81">
        <x:f t="shared" si="125"/>
        <x:v>288</x:v>
      </x:c>
      <x:c r="AM1119" s="81" t="str">
        <x:f t="shared" si="120"/>
        <x:v/>
      </x:c>
      <x:c r="AN1119" s="81" t="str">
        <x:f t="shared" si="121"/>
        <x:v/>
      </x:c>
      <x:c r="AO1119" s="81" t="str">
        <x:f t="shared" si="122"/>
        <x:v/>
      </x:c>
      <x:c r="AP1119" s="81" t="str">
        <x:f t="shared" si="123"/>
        <x:v/>
      </x:c>
      <x:c r="AQ1119" s="81" t="str">
        <x:f t="shared" si="124"/>
        <x:v/>
      </x:c>
    </x:row>
    <x:row r="1120" spans="1:43">
      <x:c r="A1120">
        <x:v>111400</x:v>
      </x:c>
      <x:c r="B1120">
        <x:v>289</x:v>
      </x:c>
      <x:c r="C1120">
        <x:v>1</x:v>
      </x:c>
      <x:c r="G1120">
        <x:v>1</x:v>
      </x:c>
      <x:c r="I1120" t="s">
        <x:v>175</x:v>
      </x:c>
      <x:c r="M1120">
        <x:v>478</x:v>
      </x:c>
      <x:c r="O1120" t="s">
        <x:v>101</x:v>
      </x:c>
      <x:c r="U1120">
        <x:v>480</x:v>
      </x:c>
      <x:c r="V1120">
        <x:v>0.2</x:v>
      </x:c>
      <x:c r="W1120" t="s">
        <x:v>284</x:v>
      </x:c>
      <x:c r="X1120">
        <x:v>0</x:v>
      </x:c>
      <x:c r="Y1120">
        <x:v>0</x:v>
      </x:c>
      <x:c r="Z1120" t="s">
        <x:v>115</x:v>
      </x:c>
      <x:c r="AA1120">
        <x:v>22</x:v>
      </x:c>
      <x:c r="AD1120" t="s">
        <x:v>285</x:v>
      </x:c>
      <x:c r="AG1120" s="80">
        <x:v>1</x:v>
      </x:c>
      <x:c r="AL1120" s="81">
        <x:f t="shared" si="125"/>
        <x:v>289</x:v>
      </x:c>
      <x:c r="AM1120" s="81" t="str">
        <x:f t="shared" si="120"/>
        <x:v/>
      </x:c>
      <x:c r="AN1120" s="81" t="str">
        <x:f t="shared" si="121"/>
        <x:v/>
      </x:c>
      <x:c r="AO1120" s="81" t="str">
        <x:f t="shared" si="122"/>
        <x:v/>
      </x:c>
      <x:c r="AP1120" s="81" t="str">
        <x:f t="shared" si="123"/>
        <x:v/>
      </x:c>
      <x:c r="AQ1120" s="81" t="str">
        <x:f t="shared" si="124"/>
        <x:v/>
      </x:c>
    </x:row>
    <x:row r="1121" spans="1:43">
      <x:c r="A1121">
        <x:v>111500</x:v>
      </x:c>
      <x:c r="B1121">
        <x:v>289</x:v>
      </x:c>
      <x:c r="C1121">
        <x:v>1.66666666666667</x:v>
      </x:c>
      <x:c r="G1121">
        <x:v>2</x:v>
      </x:c>
      <x:c r="I1121" t="s">
        <x:v>165</x:v>
      </x:c>
      <x:c r="M1121">
        <x:v>478</x:v>
      </x:c>
      <x:c r="O1121" t="s">
        <x:v>101</x:v>
      </x:c>
      <x:c r="U1121">
        <x:v>480</x:v>
      </x:c>
      <x:c r="V1121">
        <x:v>0.2</x:v>
      </x:c>
      <x:c r="W1121" t="s">
        <x:v>284</x:v>
      </x:c>
      <x:c r="X1121">
        <x:v>0</x:v>
      </x:c>
      <x:c r="Y1121">
        <x:v>0</x:v>
      </x:c>
      <x:c r="Z1121" t="s">
        <x:v>115</x:v>
      </x:c>
      <x:c r="AA1121">
        <x:v>22</x:v>
      </x:c>
      <x:c r="AD1121" t="s">
        <x:v>285</x:v>
      </x:c>
      <x:c r="AG1121" s="80">
        <x:v>1</x:v>
      </x:c>
      <x:c r="AL1121" s="81">
        <x:f t="shared" si="125"/>
        <x:v>289</x:v>
      </x:c>
      <x:c r="AM1121" s="81" t="str">
        <x:f t="shared" si="120"/>
        <x:v/>
      </x:c>
      <x:c r="AN1121" s="81" t="str">
        <x:f t="shared" si="121"/>
        <x:v/>
      </x:c>
      <x:c r="AO1121" s="81" t="str">
        <x:f t="shared" si="122"/>
        <x:v/>
      </x:c>
      <x:c r="AP1121" s="81" t="str">
        <x:f t="shared" si="123"/>
        <x:v/>
      </x:c>
      <x:c r="AQ1121" s="81" t="str">
        <x:f t="shared" si="124"/>
        <x:v/>
      </x:c>
    </x:row>
    <x:row r="1122" spans="1:43">
      <x:c r="A1122">
        <x:v>111600</x:v>
      </x:c>
      <x:c r="B1122">
        <x:v>290</x:v>
      </x:c>
      <x:c r="C1122">
        <x:v>2</x:v>
      </x:c>
      <x:c r="G1122">
        <x:v>1</x:v>
      </x:c>
      <x:c r="I1122" t="s">
        <x:v>100</x:v>
      </x:c>
      <x:c r="M1122">
        <x:v>481</x:v>
      </x:c>
      <x:c r="O1122" t="s">
        <x:v>101</x:v>
      </x:c>
      <x:c r="AG1122" s="80">
        <x:v>1</x:v>
      </x:c>
      <x:c r="AL1122" s="81">
        <x:f t="shared" si="125"/>
        <x:v>290</x:v>
      </x:c>
      <x:c r="AM1122" s="81" t="str">
        <x:f t="shared" si="120"/>
        <x:v/>
      </x:c>
      <x:c r="AN1122" s="81" t="str">
        <x:f t="shared" si="121"/>
        <x:v/>
      </x:c>
      <x:c r="AO1122" s="81" t="str">
        <x:f t="shared" si="122"/>
        <x:v/>
      </x:c>
      <x:c r="AP1122" s="81" t="str">
        <x:f t="shared" si="123"/>
        <x:v/>
      </x:c>
      <x:c r="AQ1122" s="81" t="str">
        <x:f t="shared" si="124"/>
        <x:v/>
      </x:c>
    </x:row>
    <x:row r="1123" spans="1:43">
      <x:c r="A1123">
        <x:v>111700</x:v>
      </x:c>
      <x:c r="B1123">
        <x:v>290</x:v>
      </x:c>
      <x:c r="C1123">
        <x:v>2.15</x:v>
      </x:c>
      <x:c r="G1123">
        <x:v>1</x:v>
      </x:c>
      <x:c r="I1123" t="s">
        <x:v>102</x:v>
      </x:c>
      <x:c r="AG1123" s="80">
        <x:v>1</x:v>
      </x:c>
      <x:c r="AL1123" s="81">
        <x:f t="shared" si="125"/>
        <x:v>290</x:v>
      </x:c>
      <x:c r="AM1123" s="81" t="str">
        <x:f t="shared" si="120"/>
        <x:v/>
      </x:c>
      <x:c r="AN1123" s="81" t="str">
        <x:f t="shared" si="121"/>
        <x:v/>
      </x:c>
      <x:c r="AO1123" s="81" t="str">
        <x:f t="shared" si="122"/>
        <x:v/>
      </x:c>
      <x:c r="AP1123" s="81" t="str">
        <x:f t="shared" si="123"/>
        <x:v/>
      </x:c>
      <x:c r="AQ1123" s="81" t="str">
        <x:f t="shared" si="124"/>
        <x:v/>
      </x:c>
    </x:row>
    <x:row r="1124" spans="1:43">
      <x:c r="A1124">
        <x:v>111800</x:v>
      </x:c>
      <x:c r="B1124">
        <x:v>290</x:v>
      </x:c>
      <x:c r="C1124">
        <x:v>2.3</x:v>
      </x:c>
      <x:c r="G1124">
        <x:v>2</x:v>
      </x:c>
      <x:c r="I1124" t="s">
        <x:v>103</x:v>
      </x:c>
      <x:c r="AG1124" s="80">
        <x:v>1</x:v>
      </x:c>
      <x:c r="AL1124" s="81">
        <x:f t="shared" si="125"/>
        <x:v>290</x:v>
      </x:c>
      <x:c r="AM1124" s="81" t="str">
        <x:f t="shared" si="120"/>
        <x:v/>
      </x:c>
      <x:c r="AN1124" s="81" t="str">
        <x:f t="shared" si="121"/>
        <x:v/>
      </x:c>
      <x:c r="AO1124" s="81" t="str">
        <x:f t="shared" si="122"/>
        <x:v/>
      </x:c>
      <x:c r="AP1124" s="81" t="str">
        <x:f t="shared" si="123"/>
        <x:v/>
      </x:c>
      <x:c r="AQ1124" s="81" t="str">
        <x:f t="shared" si="124"/>
        <x:v/>
      </x:c>
    </x:row>
    <x:row r="1125" spans="1:43">
      <x:c r="A1125">
        <x:v>111900</x:v>
      </x:c>
      <x:c r="B1125">
        <x:v>290</x:v>
      </x:c>
      <x:c r="C1125">
        <x:v>2.45</x:v>
      </x:c>
      <x:c r="G1125">
        <x:v>1</x:v>
      </x:c>
      <x:c r="I1125" t="s">
        <x:v>104</x:v>
      </x:c>
      <x:c r="AG1125" s="80">
        <x:v>1</x:v>
      </x:c>
      <x:c r="AL1125" s="81">
        <x:f t="shared" si="125"/>
        <x:v>290</x:v>
      </x:c>
      <x:c r="AM1125" s="81" t="str">
        <x:f t="shared" si="120"/>
        <x:v/>
      </x:c>
      <x:c r="AN1125" s="81" t="str">
        <x:f t="shared" si="121"/>
        <x:v/>
      </x:c>
      <x:c r="AO1125" s="81" t="str">
        <x:f t="shared" si="122"/>
        <x:v/>
      </x:c>
      <x:c r="AP1125" s="81" t="str">
        <x:f t="shared" si="123"/>
        <x:v/>
      </x:c>
      <x:c r="AQ1125" s="81" t="str">
        <x:f t="shared" si="124"/>
        <x:v/>
      </x:c>
    </x:row>
    <x:row r="1126" spans="1:43">
      <x:c r="A1126">
        <x:v>112000</x:v>
      </x:c>
      <x:c r="B1126">
        <x:v>290</x:v>
      </x:c>
      <x:c r="C1126">
        <x:v>2.6</x:v>
      </x:c>
      <x:c r="G1126">
        <x:v>2</x:v>
      </x:c>
      <x:c r="I1126" t="s">
        <x:v>100</x:v>
      </x:c>
      <x:c r="AG1126" s="80">
        <x:v>1</x:v>
      </x:c>
      <x:c r="AL1126" s="81">
        <x:f t="shared" si="125"/>
        <x:v>290</x:v>
      </x:c>
      <x:c r="AM1126" s="81" t="str">
        <x:f t="shared" si="120"/>
        <x:v/>
      </x:c>
      <x:c r="AN1126" s="81" t="str">
        <x:f t="shared" si="121"/>
        <x:v/>
      </x:c>
      <x:c r="AO1126" s="81" t="str">
        <x:f t="shared" si="122"/>
        <x:v/>
      </x:c>
      <x:c r="AP1126" s="81" t="str">
        <x:f t="shared" si="123"/>
        <x:v/>
      </x:c>
      <x:c r="AQ1126" s="81" t="str">
        <x:f t="shared" si="124"/>
        <x:v/>
      </x:c>
    </x:row>
    <x:row r="1127" spans="1:43">
      <x:c r="A1127">
        <x:v>112100</x:v>
      </x:c>
      <x:c r="B1127">
        <x:v>291</x:v>
      </x:c>
      <x:c r="C1127">
        <x:v>3.4</x:v>
      </x:c>
      <x:c r="G1127">
        <x:v>1</x:v>
      </x:c>
      <x:c r="I1127" t="s">
        <x:v>130</x:v>
      </x:c>
      <x:c r="K1127" t="s">
        <x:v>286</x:v>
      </x:c>
      <x:c r="AL1127" s="81">
        <x:f t="shared" si="125"/>
        <x:v>291</x:v>
      </x:c>
      <x:c r="AM1127" s="81" t="str">
        <x:f t="shared" si="120"/>
        <x:v/>
      </x:c>
      <x:c r="AN1127" s="81" t="str">
        <x:f t="shared" si="121"/>
        <x:v/>
      </x:c>
      <x:c r="AO1127" s="81" t="str">
        <x:f t="shared" si="122"/>
        <x:v/>
      </x:c>
      <x:c r="AP1127" s="81" t="str">
        <x:f t="shared" si="123"/>
        <x:v/>
      </x:c>
      <x:c r="AQ1127" s="81" t="str">
        <x:f t="shared" si="124"/>
        <x:v/>
      </x:c>
    </x:row>
    <x:row r="1128" spans="1:43">
      <x:c r="A1128">
        <x:v>112200</x:v>
      </x:c>
      <x:c r="B1128">
        <x:v>291</x:v>
      </x:c>
      <x:c r="C1128">
        <x:v>3.5</x:v>
      </x:c>
      <x:c r="G1128">
        <x:v>3</x:v>
      </x:c>
      <x:c r="I1128" t="s">
        <x:v>110</x:v>
      </x:c>
      <x:c r="J1128">
        <x:v>0.65</x:v>
      </x:c>
      <x:c r="AL1128" s="81">
        <x:f t="shared" si="125"/>
        <x:v>291</x:v>
      </x:c>
      <x:c r="AM1128" s="81" t="str">
        <x:f t="shared" si="120"/>
        <x:v/>
      </x:c>
      <x:c r="AN1128" s="81" t="str">
        <x:f t="shared" si="121"/>
        <x:v/>
      </x:c>
      <x:c r="AO1128" s="81" t="str">
        <x:f t="shared" si="122"/>
        <x:v/>
      </x:c>
      <x:c r="AP1128" s="81" t="str">
        <x:f t="shared" si="123"/>
        <x:v/>
      </x:c>
      <x:c r="AQ1128" s="81" t="str">
        <x:f t="shared" si="124"/>
        <x:v/>
      </x:c>
    </x:row>
    <x:row r="1129" spans="1:43">
      <x:c r="A1129">
        <x:v>112300</x:v>
      </x:c>
      <x:c r="B1129">
        <x:v>292</x:v>
      </x:c>
      <x:c r="C1129">
        <x:v>1.36666666666667</x:v>
      </x:c>
      <x:c r="G1129">
        <x:v>1</x:v>
      </x:c>
      <x:c r="I1129" t="s">
        <x:v>110</x:v>
      </x:c>
      <x:c r="K1129" t="s">
        <x:v>117</x:v>
      </x:c>
      <x:c r="AL1129" s="81">
        <x:f t="shared" si="125"/>
        <x:v>292</x:v>
      </x:c>
      <x:c r="AM1129" s="81" t="str">
        <x:f t="shared" si="120"/>
        <x:v/>
      </x:c>
      <x:c r="AN1129" s="81" t="str">
        <x:f t="shared" si="121"/>
        <x:v/>
      </x:c>
      <x:c r="AO1129" s="81" t="str">
        <x:f t="shared" si="122"/>
        <x:v/>
      </x:c>
      <x:c r="AP1129" s="81" t="str">
        <x:f t="shared" si="123"/>
        <x:v/>
      </x:c>
      <x:c r="AQ1129" s="81" t="str">
        <x:f t="shared" si="124"/>
        <x:v/>
      </x:c>
    </x:row>
    <x:row r="1130" spans="1:43">
      <x:c r="A1130">
        <x:v>112400</x:v>
      </x:c>
      <x:c r="B1130">
        <x:v>292</x:v>
      </x:c>
      <x:c r="C1130">
        <x:v>1.7</x:v>
      </x:c>
      <x:c r="D1130">
        <x:v>1</x:v>
      </x:c>
      <x:c r="G1130">
        <x:v>1</x:v>
      </x:c>
      <x:c r="I1130" t="s">
        <x:v>110</x:v>
      </x:c>
      <x:c r="AL1130" s="81" t="str">
        <x:f t="shared" si="125"/>
        <x:v>292B</x:v>
      </x:c>
      <x:c r="AM1130" s="81" t="str">
        <x:f t="shared" si="120"/>
        <x:v/>
      </x:c>
      <x:c r="AN1130" s="81" t="str">
        <x:f t="shared" si="121"/>
        <x:v/>
      </x:c>
      <x:c r="AO1130" s="81" t="str">
        <x:f t="shared" si="122"/>
        <x:v/>
      </x:c>
      <x:c r="AP1130" s="81" t="str">
        <x:f t="shared" si="123"/>
        <x:v/>
      </x:c>
      <x:c r="AQ1130" s="81" t="str">
        <x:f t="shared" si="124"/>
        <x:v/>
      </x:c>
    </x:row>
    <x:row r="1131" spans="1:43">
      <x:c r="A1131">
        <x:v>112500</x:v>
      </x:c>
      <x:c r="B1131">
        <x:v>292</x:v>
      </x:c>
      <x:c r="C1131">
        <x:v>2.8</x:v>
      </x:c>
      <x:c r="G1131">
        <x:v>4</x:v>
      </x:c>
      <x:c r="I1131" t="s">
        <x:v>110</x:v>
      </x:c>
      <x:c r="J1131">
        <x:v>0.7</x:v>
      </x:c>
      <x:c r="K1131" t="s">
        <x:v>287</x:v>
      </x:c>
      <x:c r="AL1131" s="81">
        <x:f t="shared" si="125"/>
        <x:v>292</x:v>
      </x:c>
      <x:c r="AM1131" s="81" t="str">
        <x:f t="shared" si="120"/>
        <x:v/>
      </x:c>
      <x:c r="AN1131" s="81" t="str">
        <x:f t="shared" si="121"/>
        <x:v/>
      </x:c>
      <x:c r="AO1131" s="81" t="str">
        <x:f t="shared" si="122"/>
        <x:v/>
      </x:c>
      <x:c r="AP1131" s="81" t="str">
        <x:f t="shared" si="123"/>
        <x:v/>
      </x:c>
      <x:c r="AQ1131" s="81" t="str">
        <x:f t="shared" si="124"/>
        <x:v/>
      </x:c>
    </x:row>
    <x:row r="1132" spans="1:43">
      <x:c r="A1132">
        <x:v>112600</x:v>
      </x:c>
      <x:c r="B1132">
        <x:v>293</x:v>
      </x:c>
      <x:c r="C1132">
        <x:v>5.7</x:v>
      </x:c>
      <x:c r="I1132" t="s">
        <x:v>110</x:v>
      </x:c>
      <x:c r="J1132">
        <x:v>0.65</x:v>
      </x:c>
      <x:c r="K1132" t="s">
        <x:v>286</x:v>
      </x:c>
      <x:c r="AL1132" s="81">
        <x:f t="shared" si="125"/>
        <x:v>293</x:v>
      </x:c>
      <x:c r="AM1132" s="81" t="str">
        <x:f t="shared" si="120"/>
        <x:v/>
      </x:c>
      <x:c r="AN1132" s="81" t="str">
        <x:f t="shared" si="121"/>
        <x:v/>
      </x:c>
      <x:c r="AO1132" s="81" t="str">
        <x:f t="shared" si="122"/>
        <x:v/>
      </x:c>
      <x:c r="AP1132" s="81" t="str">
        <x:f t="shared" si="123"/>
        <x:v/>
      </x:c>
      <x:c r="AQ1132" s="81" t="str">
        <x:f t="shared" si="124"/>
        <x:v/>
      </x:c>
    </x:row>
    <x:row r="1133" spans="1:43">
      <x:c r="A1133">
        <x:v>112700</x:v>
      </x:c>
      <x:c r="B1133">
        <x:v>294</x:v>
      </x:c>
      <x:c r="C1133">
        <x:v>2.33333333333333</x:v>
      </x:c>
      <x:c r="I1133" t="s">
        <x:v>100</x:v>
      </x:c>
      <x:c r="K1133" t="s">
        <x:v>132</x:v>
      </x:c>
      <x:c r="AL1133" s="81">
        <x:f t="shared" si="125"/>
        <x:v>294</x:v>
      </x:c>
      <x:c r="AM1133" s="81" t="str">
        <x:f t="shared" si="120"/>
        <x:v/>
      </x:c>
      <x:c r="AN1133" s="81" t="str">
        <x:f t="shared" si="121"/>
        <x:v/>
      </x:c>
      <x:c r="AO1133" s="81" t="str">
        <x:f t="shared" si="122"/>
        <x:v/>
      </x:c>
      <x:c r="AP1133" s="81" t="str">
        <x:f t="shared" si="123"/>
        <x:v/>
      </x:c>
      <x:c r="AQ1133" s="81" t="str">
        <x:f t="shared" si="124"/>
        <x:v/>
      </x:c>
    </x:row>
    <x:row r="1134" spans="1:43">
      <x:c r="A1134">
        <x:v>112800</x:v>
      </x:c>
      <x:c r="B1134" s="61">
        <x:v>295</x:v>
      </x:c>
      <x:c r="C1134" s="61">
        <x:v>2.666666666</x:v>
      </x:c>
      <x:c r="D1134" s="116">
        <x:v>1</x:v>
      </x:c>
      <x:c r="E1134" s="61"/>
      <x:c r="F1134" s="61"/>
      <x:c r="G1134" s="61"/>
      <x:c r="H1134" s="61"/>
      <x:c r="I1134" s="61" t="s">
        <x:v>130</x:v>
      </x:c>
      <x:c r="J1134" s="61"/>
      <x:c r="K1134" s="61"/>
      <x:c r="M1134">
        <x:v>40</x:v>
      </x:c>
      <x:c r="O1134" t="s">
        <x:v>101</x:v>
      </x:c>
      <x:c r="S1134" t="s">
        <x:v>288</x:v>
      </x:c>
      <x:c r="AG1134" s="80">
        <x:v>2</x:v>
      </x:c>
      <x:c r="AL1134" s="81" t="s">
        <x:v>289</x:v>
      </x:c>
      <x:c r="AM1134" s="81" t="s">
        <x:v>206</x:v>
      </x:c>
      <x:c r="AN1134" s="81" t="str">
        <x:f t="shared" si="121"/>
        <x:v/>
      </x:c>
      <x:c r="AO1134" s="81" t="str">
        <x:f t="shared" si="122"/>
        <x:v/>
      </x:c>
      <x:c r="AP1134" s="81" t="str">
        <x:f t="shared" si="123"/>
        <x:v/>
      </x:c>
      <x:c r="AQ1134" s="81" t="str">
        <x:f t="shared" si="124"/>
        <x:v/>
      </x:c>
    </x:row>
    <x:row r="1135" spans="1:43">
      <x:c r="A1135">
        <x:v>112900</x:v>
      </x:c>
      <x:c r="B1135" s="61">
        <x:v>295</x:v>
      </x:c>
      <x:c r="C1135" s="61">
        <x:v>4.1</x:v>
      </x:c>
      <x:c r="D1135" s="61"/>
      <x:c r="E1135" s="61"/>
      <x:c r="F1135" s="61"/>
      <x:c r="G1135" s="61"/>
      <x:c r="H1135" s="61"/>
      <x:c r="I1135" s="61" t="s">
        <x:v>130</x:v>
      </x:c>
      <x:c r="J1135" s="61"/>
      <x:c r="K1135" s="61"/>
      <x:c r="AL1135" s="81">
        <x:v>295</x:v>
      </x:c>
      <x:c r="AM1135" s="81" t="s">
        <x:v>206</x:v>
      </x:c>
      <x:c r="AN1135" s="81" t="str">
        <x:f t="shared" si="121"/>
        <x:v/>
      </x:c>
      <x:c r="AO1135" s="81" t="str">
        <x:f t="shared" si="122"/>
        <x:v/>
      </x:c>
      <x:c r="AP1135" s="81" t="str">
        <x:f t="shared" si="123"/>
        <x:v/>
      </x:c>
      <x:c r="AQ1135" s="81" t="str">
        <x:f t="shared" si="124"/>
        <x:v/>
      </x:c>
    </x:row>
    <x:row r="1136" spans="1:43">
      <x:c r="A1136">
        <x:v>113000</x:v>
      </x:c>
      <x:c r="B1136">
        <x:v>296</x:v>
      </x:c>
      <x:c r="C1136">
        <x:v>1.53333333333333</x:v>
      </x:c>
      <x:c r="I1136" t="s">
        <x:v>104</x:v>
      </x:c>
      <x:c r="K1136" t="s">
        <x:v>290</x:v>
      </x:c>
      <x:c r="M1136">
        <x:v>129</x:v>
      </x:c>
      <x:c r="O1136" t="s">
        <x:v>101</x:v>
      </x:c>
      <x:c r="AL1136" s="81">
        <x:f t="shared" si="125"/>
        <x:v>296</x:v>
      </x:c>
      <x:c r="AM1136" s="81" t="str">
        <x:f t="shared" si="120"/>
        <x:v/>
      </x:c>
      <x:c r="AN1136" s="81" t="str">
        <x:f t="shared" si="121"/>
        <x:v/>
      </x:c>
      <x:c r="AO1136" s="81" t="str">
        <x:f t="shared" si="122"/>
        <x:v/>
      </x:c>
      <x:c r="AP1136" s="81" t="str">
        <x:f t="shared" si="123"/>
        <x:v/>
      </x:c>
      <x:c r="AQ1136" s="81" t="str">
        <x:f t="shared" si="124"/>
        <x:v/>
      </x:c>
    </x:row>
    <x:row r="1137" spans="1:43">
      <x:c r="A1137">
        <x:v>113100</x:v>
      </x:c>
      <x:c r="B1137">
        <x:v>297</x:v>
      </x:c>
      <x:c r="C1137">
        <x:v>1.56666666666667</x:v>
      </x:c>
      <x:c r="I1137" t="s">
        <x:v>104</x:v>
      </x:c>
      <x:c r="K1137" t="s">
        <x:v>122</x:v>
      </x:c>
      <x:c r="M1137">
        <x:v>129</x:v>
      </x:c>
      <x:c r="O1137" t="s">
        <x:v>101</x:v>
      </x:c>
      <x:c r="AL1137" s="81">
        <x:f t="shared" si="125"/>
        <x:v>297</x:v>
      </x:c>
      <x:c r="AM1137" s="81" t="str">
        <x:f t="shared" si="120"/>
        <x:v/>
      </x:c>
      <x:c r="AN1137" s="81" t="str">
        <x:f t="shared" si="121"/>
        <x:v/>
      </x:c>
      <x:c r="AO1137" s="81" t="str">
        <x:f t="shared" si="122"/>
        <x:v/>
      </x:c>
      <x:c r="AP1137" s="81" t="str">
        <x:f t="shared" si="123"/>
        <x:v/>
      </x:c>
      <x:c r="AQ1137" s="81" t="str">
        <x:f t="shared" si="124"/>
        <x:v/>
      </x:c>
    </x:row>
    <x:row r="1138" spans="1:43">
      <x:c r="A1138">
        <x:v>113200</x:v>
      </x:c>
      <x:c r="B1138">
        <x:v>298</x:v>
      </x:c>
      <x:c r="C1138">
        <x:v>2.43333333333333</x:v>
      </x:c>
      <x:c r="G1138">
        <x:v>1</x:v>
      </x:c>
      <x:c r="I1138" t="s">
        <x:v>103</x:v>
      </x:c>
      <x:c r="K1138" t="s">
        <x:v>290</x:v>
      </x:c>
      <x:c r="M1138">
        <x:v>496</x:v>
      </x:c>
      <x:c r="O1138" t="s">
        <x:v>101</x:v>
      </x:c>
      <x:c r="AG1138" s="80">
        <x:v>1</x:v>
      </x:c>
      <x:c r="AL1138" s="81">
        <x:f t="shared" si="125"/>
        <x:v>298</x:v>
      </x:c>
      <x:c r="AM1138" s="81" t="str">
        <x:f t="shared" si="120"/>
        <x:v/>
      </x:c>
      <x:c r="AN1138" s="81" t="str">
        <x:f t="shared" si="121"/>
        <x:v/>
      </x:c>
      <x:c r="AO1138" s="81" t="str">
        <x:f t="shared" si="122"/>
        <x:v/>
      </x:c>
      <x:c r="AP1138" s="81" t="str">
        <x:f t="shared" si="123"/>
        <x:v/>
      </x:c>
      <x:c r="AQ1138" s="81" t="str">
        <x:f t="shared" si="124"/>
        <x:v/>
      </x:c>
    </x:row>
    <x:row r="1139" spans="1:43">
      <x:c r="A1139">
        <x:v>113300</x:v>
      </x:c>
      <x:c r="B1139">
        <x:v>298</x:v>
      </x:c>
      <x:c r="C1139">
        <x:v>2.8</x:v>
      </x:c>
      <x:c r="G1139">
        <x:v>2</x:v>
      </x:c>
      <x:c r="I1139" t="s">
        <x:v>104</x:v>
      </x:c>
      <x:c r="K1139" t="s">
        <x:v>290</x:v>
      </x:c>
      <x:c r="M1139">
        <x:v>496</x:v>
      </x:c>
      <x:c r="O1139" t="s">
        <x:v>101</x:v>
      </x:c>
      <x:c r="AG1139" s="80">
        <x:v>1</x:v>
      </x:c>
      <x:c r="AL1139" s="81">
        <x:f t="shared" si="125"/>
        <x:v>298</x:v>
      </x:c>
      <x:c r="AM1139" s="81" t="str">
        <x:f t="shared" si="120"/>
        <x:v/>
      </x:c>
      <x:c r="AN1139" s="81" t="str">
        <x:f t="shared" si="121"/>
        <x:v/>
      </x:c>
      <x:c r="AO1139" s="81" t="str">
        <x:f t="shared" si="122"/>
        <x:v/>
      </x:c>
      <x:c r="AP1139" s="81" t="str">
        <x:f t="shared" si="123"/>
        <x:v/>
      </x:c>
      <x:c r="AQ1139" s="81" t="str">
        <x:f t="shared" si="124"/>
        <x:v/>
      </x:c>
    </x:row>
    <x:row r="1140" spans="1:43">
      <x:c r="A1140">
        <x:v>113400</x:v>
      </x:c>
      <x:c r="B1140">
        <x:v>299</x:v>
      </x:c>
      <x:c r="C1140">
        <x:v>0.633333333333333</x:v>
      </x:c>
      <x:c r="G1140">
        <x:v>1</x:v>
      </x:c>
      <x:c r="I1140" t="s">
        <x:v>102</x:v>
      </x:c>
      <x:c r="K1140" s="35"/>
      <x:c r="M1140">
        <x:v>539</x:v>
      </x:c>
      <x:c r="O1140" t="s">
        <x:v>101</x:v>
      </x:c>
      <x:c r="AG1140" s="80">
        <x:v>1</x:v>
      </x:c>
      <x:c r="AL1140" s="81">
        <x:f t="shared" si="125"/>
        <x:v>299</x:v>
      </x:c>
      <x:c r="AM1140" s="81" t="str">
        <x:f t="shared" si="120"/>
        <x:v/>
      </x:c>
      <x:c r="AN1140" s="81" t="str">
        <x:f t="shared" si="121"/>
        <x:v/>
      </x:c>
      <x:c r="AO1140" s="81" t="str">
        <x:f t="shared" si="122"/>
        <x:v/>
      </x:c>
      <x:c r="AP1140" s="81" t="str">
        <x:f t="shared" si="123"/>
        <x:v/>
      </x:c>
      <x:c r="AQ1140" s="81" t="str">
        <x:f t="shared" si="124"/>
        <x:v/>
      </x:c>
    </x:row>
    <x:row r="1141" spans="1:43">
      <x:c r="A1141">
        <x:v>113500</x:v>
      </x:c>
      <x:c r="B1141">
        <x:v>299</x:v>
      </x:c>
      <x:c r="C1141">
        <x:v>1.2</x:v>
      </x:c>
      <x:c r="G1141">
        <x:v>1</x:v>
      </x:c>
      <x:c r="I1141" t="s">
        <x:v>118</x:v>
      </x:c>
      <x:c r="K1141" s="35"/>
      <x:c r="M1141">
        <x:v>539</x:v>
      </x:c>
      <x:c r="O1141" t="s">
        <x:v>101</x:v>
      </x:c>
      <x:c r="AG1141" s="80">
        <x:v>1</x:v>
      </x:c>
      <x:c r="AL1141" s="81">
        <x:f t="shared" si="125"/>
        <x:v>299</x:v>
      </x:c>
      <x:c r="AM1141" s="81" t="str">
        <x:f t="shared" si="120"/>
        <x:v/>
      </x:c>
      <x:c r="AN1141" s="81" t="str">
        <x:f t="shared" si="121"/>
        <x:v/>
      </x:c>
      <x:c r="AO1141" s="81" t="str">
        <x:f t="shared" si="122"/>
        <x:v/>
      </x:c>
      <x:c r="AP1141" s="81" t="str">
        <x:f t="shared" si="123"/>
        <x:v/>
      </x:c>
      <x:c r="AQ1141" s="81" t="str">
        <x:f t="shared" si="124"/>
        <x:v/>
      </x:c>
    </x:row>
    <x:row r="1142" spans="1:43">
      <x:c r="A1142">
        <x:v>113600</x:v>
      </x:c>
      <x:c r="B1142">
        <x:v>299</x:v>
      </x:c>
      <x:c r="C1142">
        <x:v>1.86666666666667</x:v>
      </x:c>
      <x:c r="G1142">
        <x:v>2</x:v>
      </x:c>
      <x:c r="I1142" t="s">
        <x:v>100</x:v>
      </x:c>
      <x:c r="K1142" s="35"/>
      <x:c r="M1142">
        <x:v>546</x:v>
      </x:c>
      <x:c r="O1142" t="s">
        <x:v>101</x:v>
      </x:c>
      <x:c r="AL1142" s="81">
        <x:f t="shared" si="125"/>
        <x:v>299</x:v>
      </x:c>
      <x:c r="AM1142" s="81" t="str">
        <x:f t="shared" si="120"/>
        <x:v/>
      </x:c>
      <x:c r="AN1142" s="81" t="str">
        <x:f t="shared" si="121"/>
        <x:v/>
      </x:c>
      <x:c r="AO1142" s="81" t="str">
        <x:f t="shared" si="122"/>
        <x:v/>
      </x:c>
      <x:c r="AP1142" s="81" t="str">
        <x:f t="shared" si="123"/>
        <x:v/>
      </x:c>
      <x:c r="AQ1142" s="81" t="str">
        <x:f t="shared" si="124"/>
        <x:v/>
      </x:c>
    </x:row>
    <x:row r="1143" spans="1:43">
      <x:c r="A1143">
        <x:v>113700</x:v>
      </x:c>
      <x:c r="B1143">
        <x:v>300</x:v>
      </x:c>
      <x:c r="C1143">
        <x:v>1.76666666666667</x:v>
      </x:c>
      <x:c r="G1143">
        <x:v>1</x:v>
      </x:c>
      <x:c r="I1143" t="s">
        <x:v>102</x:v>
      </x:c>
      <x:c r="K1143" s="35"/>
      <x:c r="M1143">
        <x:v>505</x:v>
      </x:c>
      <x:c r="O1143" t="s">
        <x:v>101</x:v>
      </x:c>
      <x:c r="AG1143" s="80">
        <x:v>1</x:v>
      </x:c>
      <x:c r="AL1143" s="81">
        <x:f t="shared" si="125"/>
        <x:v>300</x:v>
      </x:c>
      <x:c r="AM1143" s="81" t="str">
        <x:f t="shared" si="120"/>
        <x:v/>
      </x:c>
      <x:c r="AN1143" s="81" t="str">
        <x:f t="shared" si="121"/>
        <x:v/>
      </x:c>
      <x:c r="AO1143" s="81" t="str">
        <x:f t="shared" si="122"/>
        <x:v/>
      </x:c>
      <x:c r="AP1143" s="81" t="str">
        <x:f t="shared" si="123"/>
        <x:v/>
      </x:c>
      <x:c r="AQ1143" s="81" t="str">
        <x:f t="shared" si="124"/>
        <x:v/>
      </x:c>
    </x:row>
    <x:row r="1144" spans="1:43">
      <x:c r="A1144">
        <x:v>113800</x:v>
      </x:c>
      <x:c r="B1144">
        <x:v>300</x:v>
      </x:c>
      <x:c r="C1144">
        <x:v>1.96666666666667</x:v>
      </x:c>
      <x:c r="G1144">
        <x:v>2</x:v>
      </x:c>
      <x:c r="I1144" t="s">
        <x:v>100</x:v>
      </x:c>
      <x:c r="K1144" s="35"/>
      <x:c r="M1144">
        <x:v>505</x:v>
      </x:c>
      <x:c r="O1144" t="s">
        <x:v>101</x:v>
      </x:c>
      <x:c r="AG1144" s="80">
        <x:v>1</x:v>
      </x:c>
      <x:c r="AL1144" s="81">
        <x:f t="shared" si="125"/>
        <x:v>300</x:v>
      </x:c>
      <x:c r="AM1144" s="81" t="str">
        <x:f t="shared" si="120"/>
        <x:v/>
      </x:c>
      <x:c r="AN1144" s="81" t="str">
        <x:f t="shared" si="121"/>
        <x:v/>
      </x:c>
      <x:c r="AO1144" s="81" t="str">
        <x:f t="shared" si="122"/>
        <x:v/>
      </x:c>
      <x:c r="AP1144" s="81" t="str">
        <x:f t="shared" si="123"/>
        <x:v/>
      </x:c>
      <x:c r="AQ1144" s="81" t="str">
        <x:f t="shared" si="124"/>
        <x:v/>
      </x:c>
    </x:row>
    <x:row r="1145" spans="1:43">
      <x:c r="A1145">
        <x:v>113900</x:v>
      </x:c>
      <x:c r="B1145">
        <x:v>300</x:v>
      </x:c>
      <x:c r="C1145">
        <x:v>2.16666666666667</x:v>
      </x:c>
      <x:c r="G1145">
        <x:v>1</x:v>
      </x:c>
      <x:c r="I1145" t="s">
        <x:v>102</x:v>
      </x:c>
      <x:c r="K1145" s="35"/>
      <x:c r="M1145">
        <x:v>505</x:v>
      </x:c>
      <x:c r="O1145" t="s">
        <x:v>101</x:v>
      </x:c>
      <x:c r="AG1145" s="80">
        <x:v>1</x:v>
      </x:c>
      <x:c r="AL1145" s="81">
        <x:f t="shared" si="125"/>
        <x:v>300</x:v>
      </x:c>
      <x:c r="AM1145" s="81" t="str">
        <x:f t="shared" si="120"/>
        <x:v/>
      </x:c>
      <x:c r="AN1145" s="81" t="str">
        <x:f t="shared" si="121"/>
        <x:v/>
      </x:c>
      <x:c r="AO1145" s="81" t="str">
        <x:f t="shared" si="122"/>
        <x:v/>
      </x:c>
      <x:c r="AP1145" s="81" t="str">
        <x:f t="shared" si="123"/>
        <x:v/>
      </x:c>
      <x:c r="AQ1145" s="81" t="str">
        <x:f t="shared" si="124"/>
        <x:v/>
      </x:c>
    </x:row>
    <x:row r="1146" spans="1:43">
      <x:c r="A1146">
        <x:v>114000</x:v>
      </x:c>
      <x:c r="B1146">
        <x:v>300</x:v>
      </x:c>
      <x:c r="C1146">
        <x:v>2.36666666666667</x:v>
      </x:c>
      <x:c r="G1146">
        <x:v>2</x:v>
      </x:c>
      <x:c r="I1146" t="s">
        <x:v>199</x:v>
      </x:c>
      <x:c r="K1146" s="35"/>
      <x:c r="M1146">
        <x:v>505</x:v>
      </x:c>
      <x:c r="O1146" t="s">
        <x:v>101</x:v>
      </x:c>
      <x:c r="AG1146" s="80">
        <x:v>1</x:v>
      </x:c>
      <x:c r="AL1146" s="81">
        <x:f t="shared" si="125"/>
        <x:v>300</x:v>
      </x:c>
      <x:c r="AM1146" s="81" t="str">
        <x:f t="shared" si="120"/>
        <x:v/>
      </x:c>
      <x:c r="AN1146" s="81" t="str">
        <x:f t="shared" si="121"/>
        <x:v/>
      </x:c>
      <x:c r="AO1146" s="81" t="str">
        <x:f t="shared" si="122"/>
        <x:v/>
      </x:c>
      <x:c r="AP1146" s="81" t="str">
        <x:f t="shared" si="123"/>
        <x:v/>
      </x:c>
      <x:c r="AQ1146" s="81" t="str">
        <x:f t="shared" si="124"/>
        <x:v/>
      </x:c>
    </x:row>
    <x:row r="1147" spans="1:43">
      <x:c r="A1147">
        <x:v>114100</x:v>
      </x:c>
      <x:c r="B1147">
        <x:v>300</x:v>
      </x:c>
      <x:c r="C1147">
        <x:v>2.56666666666667</x:v>
      </x:c>
      <x:c r="G1147">
        <x:v>2</x:v>
      </x:c>
      <x:c r="I1147" t="s">
        <x:v>110</x:v>
      </x:c>
      <x:c r="K1147" s="35"/>
      <x:c r="M1147">
        <x:v>505</x:v>
      </x:c>
      <x:c r="O1147" t="s">
        <x:v>101</x:v>
      </x:c>
      <x:c r="AG1147" s="80">
        <x:v>1</x:v>
      </x:c>
      <x:c r="AL1147" s="81">
        <x:f t="shared" si="125"/>
        <x:v>300</x:v>
      </x:c>
      <x:c r="AM1147" s="81" t="str">
        <x:f t="shared" si="120"/>
        <x:v/>
      </x:c>
      <x:c r="AN1147" s="81" t="str">
        <x:f t="shared" si="121"/>
        <x:v/>
      </x:c>
      <x:c r="AO1147" s="81" t="str">
        <x:f t="shared" si="122"/>
        <x:v/>
      </x:c>
      <x:c r="AP1147" s="81" t="str">
        <x:f t="shared" si="123"/>
        <x:v/>
      </x:c>
      <x:c r="AQ1147" s="81" t="str">
        <x:f t="shared" si="124"/>
        <x:v/>
      </x:c>
    </x:row>
    <x:row r="1148" spans="1:43">
      <x:c r="A1148">
        <x:v>114200</x:v>
      </x:c>
      <x:c r="B1148">
        <x:v>301</x:v>
      </x:c>
      <x:c r="C1148">
        <x:v>0.566666666666667</x:v>
      </x:c>
      <x:c r="G1148">
        <x:v>2</x:v>
      </x:c>
      <x:c r="I1148" t="s">
        <x:v>103</x:v>
      </x:c>
      <x:c r="K1148" s="35"/>
      <x:c r="M1148">
        <x:v>505</x:v>
      </x:c>
      <x:c r="O1148" t="s">
        <x:v>101</x:v>
      </x:c>
      <x:c r="AL1148" s="81">
        <x:f t="shared" si="125"/>
        <x:v>301</x:v>
      </x:c>
      <x:c r="AM1148" s="81" t="str">
        <x:f t="shared" si="120"/>
        <x:v/>
      </x:c>
      <x:c r="AN1148" s="81" t="str">
        <x:f t="shared" si="121"/>
        <x:v/>
      </x:c>
      <x:c r="AO1148" s="81" t="str">
        <x:f t="shared" si="122"/>
        <x:v/>
      </x:c>
      <x:c r="AP1148" s="81" t="str">
        <x:f t="shared" si="123"/>
        <x:v/>
      </x:c>
      <x:c r="AQ1148" s="81" t="str">
        <x:f t="shared" si="124"/>
        <x:v/>
      </x:c>
    </x:row>
    <x:row r="1149" spans="1:43">
      <x:c r="A1149">
        <x:v>114300</x:v>
      </x:c>
      <x:c r="B1149">
        <x:v>301</x:v>
      </x:c>
      <x:c r="C1149">
        <x:v>0.716666666666667</x:v>
      </x:c>
      <x:c r="G1149">
        <x:v>1</x:v>
      </x:c>
      <x:c r="I1149" t="s">
        <x:v>104</x:v>
      </x:c>
      <x:c r="K1149" s="35"/>
      <x:c r="M1149">
        <x:v>505</x:v>
      </x:c>
      <x:c r="O1149" t="s">
        <x:v>101</x:v>
      </x:c>
      <x:c r="AL1149" s="81">
        <x:f t="shared" si="125"/>
        <x:v>301</x:v>
      </x:c>
      <x:c r="AM1149" s="81" t="str">
        <x:f t="shared" si="120"/>
        <x:v/>
      </x:c>
      <x:c r="AN1149" s="81" t="str">
        <x:f t="shared" si="121"/>
        <x:v/>
      </x:c>
      <x:c r="AO1149" s="81" t="str">
        <x:f t="shared" si="122"/>
        <x:v/>
      </x:c>
      <x:c r="AP1149" s="81" t="str">
        <x:f t="shared" si="123"/>
        <x:v/>
      </x:c>
      <x:c r="AQ1149" s="81" t="str">
        <x:f t="shared" si="124"/>
        <x:v/>
      </x:c>
    </x:row>
    <x:row r="1150" spans="1:43" s="3" customFormat="1">
      <x:c r="A1150" s="3">
        <x:v>114400</x:v>
      </x:c>
      <x:c r="B1150" s="3">
        <x:v>301</x:v>
      </x:c>
      <x:c r="C1150" s="3">
        <x:v>0.866666666666667</x:v>
      </x:c>
      <x:c r="G1150" s="3">
        <x:v>2</x:v>
      </x:c>
      <x:c r="I1150" s="3" t="s">
        <x:v>100</x:v>
      </x:c>
      <x:c r="K1150" s="35"/>
      <x:c r="M1150" s="3">
        <x:v>505</x:v>
      </x:c>
      <x:c r="O1150" s="3" t="s">
        <x:v>101</x:v>
      </x:c>
      <x:c r="AG1150" s="80"/>
      <x:c r="AL1150" s="81">
        <x:f t="shared" si="125"/>
        <x:v>301</x:v>
      </x:c>
      <x:c r="AM1150" s="81" t="str">
        <x:f t="shared" si="120"/>
        <x:v/>
      </x:c>
      <x:c r="AN1150" s="81" t="str">
        <x:f t="shared" si="121"/>
        <x:v/>
      </x:c>
      <x:c r="AO1150" s="81" t="str">
        <x:f t="shared" si="122"/>
        <x:v/>
      </x:c>
      <x:c r="AP1150" s="81" t="str">
        <x:f t="shared" si="123"/>
        <x:v/>
      </x:c>
      <x:c r="AQ1150" s="81" t="str">
        <x:f t="shared" si="124"/>
        <x:v/>
      </x:c>
    </x:row>
    <x:row r="1151" spans="1:43" s="3" customFormat="1">
      <x:c r="A1151" s="3">
        <x:v>114500</x:v>
      </x:c>
      <x:c r="B1151" s="3">
        <x:v>301</x:v>
      </x:c>
      <x:c r="C1151" s="3">
        <x:v>1.36666666666667</x:v>
      </x:c>
      <x:c r="G1151" s="3">
        <x:v>1</x:v>
      </x:c>
      <x:c r="I1151" s="3" t="s">
        <x:v>100</x:v>
      </x:c>
      <x:c r="K1151" s="35"/>
      <x:c r="M1151" s="3">
        <x:v>505</x:v>
      </x:c>
      <x:c r="O1151" s="3" t="s">
        <x:v>101</x:v>
      </x:c>
      <x:c r="AG1151" s="80"/>
      <x:c r="AL1151" s="81">
        <x:f t="shared" si="125"/>
        <x:v>301</x:v>
      </x:c>
      <x:c r="AM1151" s="81" t="str">
        <x:f t="shared" si="120"/>
        <x:v/>
      </x:c>
      <x:c r="AN1151" s="81" t="str">
        <x:f t="shared" si="121"/>
        <x:v/>
      </x:c>
      <x:c r="AO1151" s="81" t="str">
        <x:f t="shared" si="122"/>
        <x:v/>
      </x:c>
      <x:c r="AP1151" s="81" t="str">
        <x:f t="shared" si="123"/>
        <x:v/>
      </x:c>
      <x:c r="AQ1151" s="81" t="str">
        <x:f t="shared" si="124"/>
        <x:v/>
      </x:c>
    </x:row>
    <x:row r="1152" spans="1:43" s="3" customFormat="1">
      <x:c r="A1152" s="3">
        <x:v>114600</x:v>
      </x:c>
      <x:c r="B1152" s="3">
        <x:v>301</x:v>
      </x:c>
      <x:c r="C1152" s="3">
        <x:v>1.51666666666667</x:v>
      </x:c>
      <x:c r="G1152" s="3">
        <x:v>1</x:v>
      </x:c>
      <x:c r="I1152" s="3" t="s">
        <x:v>118</x:v>
      </x:c>
      <x:c r="K1152" s="35"/>
      <x:c r="M1152" s="3">
        <x:v>505</x:v>
      </x:c>
      <x:c r="O1152" s="3" t="s">
        <x:v>101</x:v>
      </x:c>
      <x:c r="AG1152" s="80"/>
      <x:c r="AL1152" s="81">
        <x:f t="shared" si="125"/>
        <x:v>301</x:v>
      </x:c>
      <x:c r="AM1152" s="81" t="str">
        <x:f t="shared" si="120"/>
        <x:v/>
      </x:c>
      <x:c r="AN1152" s="81" t="str">
        <x:f t="shared" si="121"/>
        <x:v/>
      </x:c>
      <x:c r="AO1152" s="81" t="str">
        <x:f t="shared" si="122"/>
        <x:v/>
      </x:c>
      <x:c r="AP1152" s="81" t="str">
        <x:f t="shared" si="123"/>
        <x:v/>
      </x:c>
      <x:c r="AQ1152" s="81" t="str">
        <x:f t="shared" si="124"/>
        <x:v/>
      </x:c>
    </x:row>
    <x:row r="1153" spans="1:43" s="3" customFormat="1">
      <x:c r="A1153" s="3">
        <x:v>114700</x:v>
      </x:c>
      <x:c r="B1153" s="3">
        <x:v>301</x:v>
      </x:c>
      <x:c r="C1153" s="3">
        <x:v>1.66666666666667</x:v>
      </x:c>
      <x:c r="G1153" s="3">
        <x:v>2</x:v>
      </x:c>
      <x:c r="I1153" s="3" t="s">
        <x:v>130</x:v>
      </x:c>
      <x:c r="K1153" s="35"/>
      <x:c r="M1153" s="3">
        <x:v>505</x:v>
      </x:c>
      <x:c r="O1153" s="3" t="s">
        <x:v>101</x:v>
      </x:c>
      <x:c r="AG1153" s="80"/>
      <x:c r="AL1153" s="81">
        <x:f t="shared" si="125"/>
        <x:v>301</x:v>
      </x:c>
      <x:c r="AM1153" s="81" t="str">
        <x:f t="shared" si="120"/>
        <x:v/>
      </x:c>
      <x:c r="AN1153" s="81" t="str">
        <x:f t="shared" si="121"/>
        <x:v/>
      </x:c>
      <x:c r="AO1153" s="81" t="str">
        <x:f t="shared" si="122"/>
        <x:v/>
      </x:c>
      <x:c r="AP1153" s="81" t="str">
        <x:f t="shared" si="123"/>
        <x:v/>
      </x:c>
      <x:c r="AQ1153" s="81" t="str">
        <x:f t="shared" si="124"/>
        <x:v/>
      </x:c>
    </x:row>
    <x:row r="1154" spans="1:43" s="3" customFormat="1">
      <x:c r="A1154" s="3">
        <x:v>114800</x:v>
      </x:c>
      <x:c r="B1154" s="3">
        <x:v>302</x:v>
      </x:c>
      <x:c r="C1154" s="3">
        <x:v>0.533333333333333</x:v>
      </x:c>
      <x:c r="G1154" s="3">
        <x:v>1</x:v>
      </x:c>
      <x:c r="I1154" s="3" t="s">
        <x:v>102</x:v>
      </x:c>
      <x:c r="K1154" s="35"/>
      <x:c r="M1154" s="3">
        <x:v>505</x:v>
      </x:c>
      <x:c r="O1154" s="3" t="s">
        <x:v>101</x:v>
      </x:c>
      <x:c r="S1154" s="3" t="s">
        <x:v>291</x:v>
      </x:c>
      <x:c r="T1154" s="3">
        <x:v>6</x:v>
      </x:c>
      <x:c r="AG1154" s="108"/>
      <x:c r="AL1154" s="81">
        <x:f t="shared" si="125"/>
        <x:v>302</x:v>
      </x:c>
      <x:c r="AM1154" s="81" t="str">
        <x:f t="shared" si="120"/>
        <x:v/>
      </x:c>
      <x:c r="AN1154" s="81" t="str">
        <x:f t="shared" si="121"/>
        <x:v/>
      </x:c>
      <x:c r="AO1154" s="81" t="str">
        <x:f t="shared" si="122"/>
        <x:v/>
      </x:c>
      <x:c r="AP1154" s="81" t="str">
        <x:f t="shared" si="123"/>
        <x:v/>
      </x:c>
      <x:c r="AQ1154" s="81" t="str">
        <x:f t="shared" si="124"/>
        <x:v/>
      </x:c>
    </x:row>
    <x:row r="1155" spans="1:43" s="3" customFormat="1">
      <x:c r="A1155" s="3">
        <x:v>114900</x:v>
      </x:c>
      <x:c r="B1155" s="3">
        <x:v>302</x:v>
      </x:c>
      <x:c r="C1155" s="3">
        <x:v>1.23333333333333</x:v>
      </x:c>
      <x:c r="G1155" s="3">
        <x:v>2</x:v>
      </x:c>
      <x:c r="I1155" s="3" t="s">
        <x:v>103</x:v>
      </x:c>
      <x:c r="K1155" s="35"/>
      <x:c r="M1155" s="3">
        <x:v>505</x:v>
      </x:c>
      <x:c r="O1155" s="3" t="s">
        <x:v>101</x:v>
      </x:c>
      <x:c r="AG1155" s="108"/>
      <x:c r="AL1155" s="81">
        <x:f t="shared" si="125"/>
        <x:v>302</x:v>
      </x:c>
      <x:c r="AM1155" s="81" t="str">
        <x:f t="shared" si="120"/>
        <x:v/>
      </x:c>
      <x:c r="AN1155" s="81" t="str">
        <x:f t="shared" si="121"/>
        <x:v/>
      </x:c>
      <x:c r="AO1155" s="81" t="str">
        <x:f t="shared" si="122"/>
        <x:v/>
      </x:c>
      <x:c r="AP1155" s="81" t="str">
        <x:f t="shared" si="123"/>
        <x:v/>
      </x:c>
      <x:c r="AQ1155" s="81" t="str">
        <x:f t="shared" si="124"/>
        <x:v/>
      </x:c>
    </x:row>
    <x:row r="1156" spans="1:43" s="3" customFormat="1">
      <x:c r="A1156" s="3">
        <x:v>115000</x:v>
      </x:c>
      <x:c r="B1156" s="3">
        <x:v>302</x:v>
      </x:c>
      <x:c r="C1156" s="3">
        <x:v>1.33333333333333</x:v>
      </x:c>
      <x:c r="G1156" s="3">
        <x:v>1</x:v>
      </x:c>
      <x:c r="I1156" s="3" t="s">
        <x:v>103</x:v>
      </x:c>
      <x:c r="K1156" s="35"/>
      <x:c r="M1156" s="3">
        <x:v>505</x:v>
      </x:c>
      <x:c r="O1156" s="3" t="s">
        <x:v>101</x:v>
      </x:c>
      <x:c r="AG1156" s="108"/>
      <x:c r="AL1156" s="81">
        <x:f t="shared" si="125"/>
        <x:v>302</x:v>
      </x:c>
      <x:c r="AM1156" s="81" t="str">
        <x:f t="shared" si="120"/>
        <x:v/>
      </x:c>
      <x:c r="AN1156" s="81" t="str">
        <x:f t="shared" si="121"/>
        <x:v/>
      </x:c>
      <x:c r="AO1156" s="81" t="str">
        <x:f t="shared" si="122"/>
        <x:v/>
      </x:c>
      <x:c r="AP1156" s="81" t="str">
        <x:f t="shared" si="123"/>
        <x:v/>
      </x:c>
      <x:c r="AQ1156" s="81" t="str">
        <x:f t="shared" si="124"/>
        <x:v/>
      </x:c>
    </x:row>
    <x:row r="1157" spans="1:43" s="3" customFormat="1">
      <x:c r="A1157" s="3">
        <x:v>115100</x:v>
      </x:c>
      <x:c r="B1157" s="3">
        <x:v>302</x:v>
      </x:c>
      <x:c r="C1157" s="3">
        <x:v>1.43333333333333</x:v>
      </x:c>
      <x:c r="G1157" s="3">
        <x:v>2</x:v>
      </x:c>
      <x:c r="I1157" s="3" t="s">
        <x:v>104</x:v>
      </x:c>
      <x:c r="K1157" s="35"/>
      <x:c r="M1157" s="3">
        <x:v>505</x:v>
      </x:c>
      <x:c r="O1157" s="3" t="s">
        <x:v>101</x:v>
      </x:c>
      <x:c r="AG1157" s="108"/>
      <x:c r="AL1157" s="81">
        <x:f t="shared" si="125"/>
        <x:v>302</x:v>
      </x:c>
      <x:c r="AM1157" s="81" t="str">
        <x:f t="shared" si="120"/>
        <x:v/>
      </x:c>
      <x:c r="AN1157" s="81" t="str">
        <x:f t="shared" si="121"/>
        <x:v/>
      </x:c>
      <x:c r="AO1157" s="81" t="str">
        <x:f t="shared" si="122"/>
        <x:v/>
      </x:c>
      <x:c r="AP1157" s="81" t="str">
        <x:f t="shared" si="123"/>
        <x:v/>
      </x:c>
      <x:c r="AQ1157" s="81" t="str">
        <x:f t="shared" si="124"/>
        <x:v/>
      </x:c>
    </x:row>
    <x:row r="1158" spans="1:43" s="3" customFormat="1">
      <x:c r="A1158" s="3">
        <x:v>115200</x:v>
      </x:c>
      <x:c r="B1158" s="3">
        <x:v>302</x:v>
      </x:c>
      <x:c r="C1158" s="3">
        <x:v>1.53333333333333</x:v>
      </x:c>
      <x:c r="G1158" s="3">
        <x:v>1</x:v>
      </x:c>
      <x:c r="I1158" s="3" t="s">
        <x:v>102</x:v>
      </x:c>
      <x:c r="K1158" s="35"/>
      <x:c r="M1158" s="3">
        <x:v>505</x:v>
      </x:c>
      <x:c r="O1158" s="3" t="s">
        <x:v>101</x:v>
      </x:c>
      <x:c r="S1158" s="3" t="s">
        <x:v>292</x:v>
      </x:c>
      <x:c r="T1158" s="3">
        <x:v>6</x:v>
      </x:c>
      <x:c r="AG1158" s="108"/>
      <x:c r="AL1158" s="81">
        <x:f t="shared" si="125"/>
        <x:v>302</x:v>
      </x:c>
      <x:c r="AM1158" s="81" t="str">
        <x:f t="shared" si="120"/>
        <x:v/>
      </x:c>
      <x:c r="AN1158" s="81" t="str">
        <x:f t="shared" si="121"/>
        <x:v/>
      </x:c>
      <x:c r="AO1158" s="81" t="str">
        <x:f t="shared" si="122"/>
        <x:v/>
      </x:c>
      <x:c r="AP1158" s="81" t="str">
        <x:f t="shared" si="123"/>
        <x:v/>
      </x:c>
      <x:c r="AQ1158" s="81" t="str">
        <x:f t="shared" si="124"/>
        <x:v/>
      </x:c>
    </x:row>
    <x:row r="1159" spans="1:43">
      <x:c r="A1159">
        <x:v>115300</x:v>
      </x:c>
      <x:c r="B1159" s="3">
        <x:v>302</x:v>
      </x:c>
      <x:c r="C1159" s="3">
        <x:v>1.63333333333333</x:v>
      </x:c>
      <x:c r="D1159" s="3"/>
      <x:c r="E1159" s="3"/>
      <x:c r="F1159" s="3"/>
      <x:c r="G1159" s="3">
        <x:v>1</x:v>
      </x:c>
      <x:c r="H1159" s="3"/>
      <x:c r="I1159" s="3" t="s">
        <x:v>103</x:v>
      </x:c>
      <x:c r="J1159" s="3"/>
      <x:c r="K1159" s="35"/>
      <x:c r="M1159" s="3">
        <x:v>505</x:v>
      </x:c>
      <x:c r="N1159" s="3"/>
      <x:c r="O1159" s="3" t="s">
        <x:v>101</x:v>
      </x:c>
      <x:c r="P1159" s="3"/>
      <x:c r="Q1159" s="3"/>
      <x:c r="R1159" s="3"/>
      <x:c r="S1159" s="3"/>
      <x:c r="T1159" s="3"/>
      <x:c r="U1159" s="3"/>
      <x:c r="V1159" s="3"/>
      <x:c r="W1159" s="3"/>
      <x:c r="X1159" s="3"/>
      <x:c r="Y1159" s="3"/>
      <x:c r="Z1159" s="3"/>
      <x:c r="AA1159" s="3"/>
      <x:c r="AB1159" s="3"/>
      <x:c r="AC1159" s="3"/>
      <x:c r="AD1159" s="3"/>
      <x:c r="AE1159" s="3"/>
      <x:c r="AF1159" s="3"/>
      <x:c r="AG1159" s="108"/>
      <x:c r="AH1159" s="3"/>
      <x:c r="AL1159" s="81">
        <x:f t="shared" si="125"/>
        <x:v>302</x:v>
      </x:c>
      <x:c r="AM1159" s="81" t="str">
        <x:f t="shared" si="120"/>
        <x:v/>
      </x:c>
      <x:c r="AN1159" s="81" t="str">
        <x:f t="shared" si="121"/>
        <x:v/>
      </x:c>
      <x:c r="AO1159" s="81" t="str">
        <x:f t="shared" si="122"/>
        <x:v/>
      </x:c>
      <x:c r="AP1159" s="81" t="str">
        <x:f t="shared" si="123"/>
        <x:v/>
      </x:c>
      <x:c r="AQ1159" s="81" t="str">
        <x:f t="shared" si="124"/>
        <x:v/>
      </x:c>
    </x:row>
    <x:row r="1160" spans="1:43">
      <x:c r="A1160">
        <x:v>115400</x:v>
      </x:c>
      <x:c r="B1160" s="3">
        <x:v>302</x:v>
      </x:c>
      <x:c r="C1160" s="3">
        <x:v>1.73333333333333</x:v>
      </x:c>
      <x:c r="D1160" s="3"/>
      <x:c r="E1160" s="3"/>
      <x:c r="F1160" s="3"/>
      <x:c r="G1160" s="3">
        <x:v>2</x:v>
      </x:c>
      <x:c r="H1160" s="3"/>
      <x:c r="I1160" s="3" t="s">
        <x:v>104</x:v>
      </x:c>
      <x:c r="J1160" s="3"/>
      <x:c r="K1160" s="35"/>
      <x:c r="M1160" s="3">
        <x:v>505</x:v>
      </x:c>
      <x:c r="N1160" s="3"/>
      <x:c r="O1160" s="3" t="s">
        <x:v>101</x:v>
      </x:c>
      <x:c r="P1160" s="3"/>
      <x:c r="Q1160" s="3"/>
      <x:c r="R1160" s="3"/>
      <x:c r="S1160" s="3"/>
      <x:c r="T1160" s="3"/>
      <x:c r="U1160" s="3"/>
      <x:c r="V1160" s="3"/>
      <x:c r="W1160" s="3"/>
      <x:c r="X1160" s="3"/>
      <x:c r="Y1160" s="3"/>
      <x:c r="Z1160" s="3"/>
      <x:c r="AA1160" s="3"/>
      <x:c r="AB1160" s="3"/>
      <x:c r="AC1160" s="3"/>
      <x:c r="AD1160" s="3"/>
      <x:c r="AE1160" s="3"/>
      <x:c r="AF1160" s="3"/>
      <x:c r="AG1160" s="108"/>
      <x:c r="AH1160" s="3"/>
      <x:c r="AL1160" s="81">
        <x:f t="shared" si="125"/>
        <x:v>302</x:v>
      </x:c>
      <x:c r="AM1160" s="81" t="str">
        <x:f t="shared" si="120"/>
        <x:v/>
      </x:c>
      <x:c r="AN1160" s="81" t="str">
        <x:f t="shared" si="121"/>
        <x:v/>
      </x:c>
      <x:c r="AO1160" s="81" t="str">
        <x:f t="shared" si="122"/>
        <x:v/>
      </x:c>
      <x:c r="AP1160" s="81" t="str">
        <x:f t="shared" si="123"/>
        <x:v/>
      </x:c>
      <x:c r="AQ1160" s="81" t="str">
        <x:f t="shared" si="124"/>
        <x:v/>
      </x:c>
    </x:row>
    <x:row r="1161" spans="1:43">
      <x:c r="A1161">
        <x:v>115500</x:v>
      </x:c>
      <x:c r="B1161" s="3">
        <x:v>302</x:v>
      </x:c>
      <x:c r="C1161" s="3">
        <x:v>1.833333333</x:v>
      </x:c>
      <x:c r="D1161" s="3"/>
      <x:c r="E1161" s="3"/>
      <x:c r="F1161" s="3"/>
      <x:c r="G1161" s="3">
        <x:v>1</x:v>
      </x:c>
      <x:c r="H1161" s="3"/>
      <x:c r="I1161" s="3" t="s">
        <x:v>100</x:v>
      </x:c>
      <x:c r="J1161" s="3"/>
      <x:c r="K1161" s="35"/>
      <x:c r="M1161" s="3">
        <x:v>505</x:v>
      </x:c>
      <x:c r="N1161" s="3"/>
      <x:c r="O1161" s="3" t="s">
        <x:v>101</x:v>
      </x:c>
      <x:c r="P1161" s="3"/>
      <x:c r="Q1161" s="3"/>
      <x:c r="R1161" s="3"/>
      <x:c r="S1161" s="3" t="s">
        <x:v>293</x:v>
      </x:c>
      <x:c r="T1161" s="3">
        <x:v>8</x:v>
      </x:c>
      <x:c r="U1161" s="3"/>
      <x:c r="V1161" s="3"/>
      <x:c r="W1161" s="3"/>
      <x:c r="X1161" s="3"/>
      <x:c r="Y1161" s="3"/>
      <x:c r="Z1161" s="3"/>
      <x:c r="AA1161" s="3"/>
      <x:c r="AB1161" s="3"/>
      <x:c r="AC1161" s="3"/>
      <x:c r="AD1161" s="3"/>
      <x:c r="AE1161" s="3"/>
      <x:c r="AF1161" s="3"/>
      <x:c r="AG1161" s="108"/>
      <x:c r="AH1161" s="3"/>
      <x:c r="AL1161" s="81">
        <x:f t="shared" si="125"/>
        <x:v>302</x:v>
      </x:c>
      <x:c r="AM1161" s="81" t="str">
        <x:f t="shared" si="120"/>
        <x:v/>
      </x:c>
      <x:c r="AN1161" s="81" t="str">
        <x:f t="shared" si="121"/>
        <x:v/>
      </x:c>
      <x:c r="AO1161" s="81" t="str">
        <x:f t="shared" si="122"/>
        <x:v/>
      </x:c>
      <x:c r="AP1161" s="81" t="str">
        <x:f t="shared" si="123"/>
        <x:v/>
      </x:c>
      <x:c r="AQ1161" s="81" t="str">
        <x:f t="shared" si="124"/>
        <x:v/>
      </x:c>
    </x:row>
    <x:row r="1162" spans="1:43">
      <x:c r="A1162">
        <x:v>115600</x:v>
      </x:c>
      <x:c r="B1162" s="3">
        <x:v>302</x:v>
      </x:c>
      <x:c r="C1162" s="3">
        <x:v>2.83333333333333</x:v>
      </x:c>
      <x:c r="D1162" s="3"/>
      <x:c r="E1162" s="3"/>
      <x:c r="F1162" s="3"/>
      <x:c r="G1162" s="3">
        <x:v>3</x:v>
      </x:c>
      <x:c r="H1162" s="3"/>
      <x:c r="I1162" s="3" t="s">
        <x:v>110</x:v>
      </x:c>
      <x:c r="J1162" s="3">
        <x:v>0.7</x:v>
      </x:c>
      <x:c r="K1162" s="35"/>
      <x:c r="M1162" s="3">
        <x:v>505</x:v>
      </x:c>
      <x:c r="N1162" s="3"/>
      <x:c r="O1162" s="3" t="s">
        <x:v>101</x:v>
      </x:c>
      <x:c r="P1162" s="3"/>
      <x:c r="Q1162" s="3"/>
      <x:c r="R1162" s="3"/>
      <x:c r="S1162" s="3"/>
      <x:c r="T1162" s="3"/>
      <x:c r="U1162" s="3"/>
      <x:c r="V1162" s="3"/>
      <x:c r="W1162" s="3"/>
      <x:c r="X1162" s="3"/>
      <x:c r="Y1162" s="3"/>
      <x:c r="Z1162" s="3"/>
      <x:c r="AA1162" s="3"/>
      <x:c r="AB1162" s="3"/>
      <x:c r="AC1162" s="3"/>
      <x:c r="AD1162" s="3"/>
      <x:c r="AE1162" s="3"/>
      <x:c r="AF1162" s="3"/>
      <x:c r="AG1162" s="108"/>
      <x:c r="AH1162" s="3"/>
      <x:c r="AL1162" s="81">
        <x:f t="shared" si="125"/>
        <x:v>302</x:v>
      </x:c>
      <x:c r="AM1162" s="81" t="str">
        <x:f t="shared" si="120"/>
        <x:v/>
      </x:c>
      <x:c r="AN1162" s="81" t="str">
        <x:f t="shared" si="121"/>
        <x:v/>
      </x:c>
      <x:c r="AO1162" s="81" t="str">
        <x:f t="shared" si="122"/>
        <x:v/>
      </x:c>
      <x:c r="AP1162" s="81" t="str">
        <x:f t="shared" si="123"/>
        <x:v/>
      </x:c>
      <x:c r="AQ1162" s="81" t="str">
        <x:f t="shared" si="124"/>
        <x:v/>
      </x:c>
    </x:row>
    <x:row r="1163" spans="1:43">
      <x:c r="A1163">
        <x:v>115700</x:v>
      </x:c>
      <x:c r="B1163">
        <x:v>303</x:v>
      </x:c>
      <x:c r="C1163">
        <x:v>9.2</x:v>
      </x:c>
      <x:c r="G1163">
        <x:v>1</x:v>
      </x:c>
      <x:c r="I1163" t="s">
        <x:v>103</x:v>
      </x:c>
      <x:c r="K1163" s="35"/>
      <x:c r="M1163">
        <x:v>505</x:v>
      </x:c>
      <x:c r="O1163" t="s">
        <x:v>101</x:v>
      </x:c>
      <x:c r="AL1163" s="81">
        <x:f t="shared" si="125"/>
        <x:v>303</x:v>
      </x:c>
      <x:c r="AM1163" s="81" t="str">
        <x:f t="shared" si="120"/>
        <x:v/>
      </x:c>
      <x:c r="AN1163" s="81" t="str">
        <x:f t="shared" si="121"/>
        <x:v/>
      </x:c>
      <x:c r="AO1163" s="81" t="str">
        <x:f t="shared" si="122"/>
        <x:v/>
      </x:c>
      <x:c r="AP1163" s="81" t="str">
        <x:f t="shared" si="123"/>
        <x:v/>
      </x:c>
      <x:c r="AQ1163" s="81" t="str">
        <x:f t="shared" si="124"/>
        <x:v/>
      </x:c>
    </x:row>
    <x:row r="1164" spans="1:43">
      <x:c r="A1164">
        <x:v>115800</x:v>
      </x:c>
      <x:c r="B1164">
        <x:v>303</x:v>
      </x:c>
      <x:c r="C1164">
        <x:v>9.35</x:v>
      </x:c>
      <x:c r="G1164">
        <x:v>2</x:v>
      </x:c>
      <x:c r="I1164" t="s">
        <x:v>104</x:v>
      </x:c>
      <x:c r="K1164" s="35"/>
      <x:c r="M1164">
        <x:v>505</x:v>
      </x:c>
      <x:c r="O1164" t="s">
        <x:v>101</x:v>
      </x:c>
      <x:c r="AL1164" s="81">
        <x:f t="shared" si="125"/>
        <x:v>303</x:v>
      </x:c>
      <x:c r="AM1164" s="81" t="str">
        <x:f t="shared" ref="AM1164:AM1227" si="126">IF($F$7=2,$B$7,"")</x:f>
        <x:v/>
      </x:c>
      <x:c r="AN1164" s="81" t="str">
        <x:f t="shared" ref="AN1164:AN1227" si="127">IF($F$7=3,$B$7,"")</x:f>
        <x:v/>
      </x:c>
      <x:c r="AO1164" s="81" t="str">
        <x:f t="shared" ref="AO1164:AO1227" si="128">IF($F$7=4,$B$7,"")</x:f>
        <x:v/>
      </x:c>
      <x:c r="AP1164" s="81" t="str">
        <x:f t="shared" ref="AP1164:AP1227" si="129">IF($F$7=5,$B$7,"")</x:f>
        <x:v/>
      </x:c>
      <x:c r="AQ1164" s="81" t="str">
        <x:f t="shared" ref="AQ1164:AQ1227" si="130">IF($F$7=6,$B$7,"")</x:f>
        <x:v/>
      </x:c>
    </x:row>
    <x:row r="1165" spans="1:43">
      <x:c r="A1165">
        <x:v>115900</x:v>
      </x:c>
      <x:c r="B1165">
        <x:v>303</x:v>
      </x:c>
      <x:c r="C1165">
        <x:v>9.5</x:v>
      </x:c>
      <x:c r="G1165">
        <x:v>1</x:v>
      </x:c>
      <x:c r="I1165" t="s">
        <x:v>100</x:v>
      </x:c>
      <x:c r="K1165" s="35"/>
      <x:c r="M1165">
        <x:v>505</x:v>
      </x:c>
      <x:c r="O1165" t="s">
        <x:v>101</x:v>
      </x:c>
      <x:c r="AL1165" s="81">
        <x:f t="shared" ref="AL1165:AL1228" si="131">IF(ISBLANK(D1165),B1165,B1165&amp;"B")</x:f>
        <x:v>303</x:v>
      </x:c>
      <x:c r="AM1165" s="81" t="str">
        <x:f t="shared" si="126"/>
        <x:v/>
      </x:c>
      <x:c r="AN1165" s="81" t="str">
        <x:f t="shared" si="127"/>
        <x:v/>
      </x:c>
      <x:c r="AO1165" s="81" t="str">
        <x:f t="shared" si="128"/>
        <x:v/>
      </x:c>
      <x:c r="AP1165" s="81" t="str">
        <x:f t="shared" si="129"/>
        <x:v/>
      </x:c>
      <x:c r="AQ1165" s="81" t="str">
        <x:f t="shared" si="130"/>
        <x:v/>
      </x:c>
    </x:row>
    <x:row r="1166" spans="1:43">
      <x:c r="A1166">
        <x:v>116000</x:v>
      </x:c>
      <x:c r="B1166">
        <x:v>303</x:v>
      </x:c>
      <x:c r="C1166">
        <x:v>10.15</x:v>
      </x:c>
      <x:c r="D1166">
        <x:v>1</x:v>
      </x:c>
      <x:c r="G1166">
        <x:v>3</x:v>
      </x:c>
      <x:c r="H1166">
        <x:v>0</x:v>
      </x:c>
      <x:c r="I1166" t="s">
        <x:v>112</x:v>
      </x:c>
      <x:c r="K1166" s="35"/>
      <x:c r="M1166">
        <x:v>545</x:v>
      </x:c>
      <x:c r="N1166">
        <x:v>2</x:v>
      </x:c>
      <x:c r="AL1166" s="81" t="str">
        <x:f t="shared" si="131"/>
        <x:v>303B</x:v>
      </x:c>
      <x:c r="AM1166" s="81" t="str">
        <x:f t="shared" si="126"/>
        <x:v/>
      </x:c>
      <x:c r="AN1166" s="81" t="str">
        <x:f t="shared" si="127"/>
        <x:v/>
      </x:c>
      <x:c r="AO1166" s="81" t="str">
        <x:f t="shared" si="128"/>
        <x:v/>
      </x:c>
      <x:c r="AP1166" s="81" t="str">
        <x:f t="shared" si="129"/>
        <x:v/>
      </x:c>
      <x:c r="AQ1166" s="81" t="str">
        <x:f t="shared" si="130"/>
        <x:v/>
      </x:c>
    </x:row>
    <x:row r="1167" spans="1:43">
      <x:c r="A1167">
        <x:v>116100</x:v>
      </x:c>
      <x:c r="B1167">
        <x:v>304</x:v>
      </x:c>
      <x:c r="C1167">
        <x:v>0.8</x:v>
      </x:c>
      <x:c r="H1167">
        <x:v>1</x:v>
      </x:c>
      <x:c r="I1167" t="s">
        <x:v>294</x:v>
      </x:c>
      <x:c r="K1167" s="35"/>
      <x:c r="M1167">
        <x:v>539</x:v>
      </x:c>
      <x:c r="O1167" t="s">
        <x:v>101</x:v>
      </x:c>
      <x:c r="AL1167" s="81">
        <x:f t="shared" si="131"/>
        <x:v>304</x:v>
      </x:c>
      <x:c r="AM1167" s="81" t="str">
        <x:f t="shared" si="126"/>
        <x:v/>
      </x:c>
      <x:c r="AN1167" s="81" t="str">
        <x:f t="shared" si="127"/>
        <x:v/>
      </x:c>
      <x:c r="AO1167" s="81" t="str">
        <x:f t="shared" si="128"/>
        <x:v/>
      </x:c>
      <x:c r="AP1167" s="81" t="str">
        <x:f t="shared" si="129"/>
        <x:v/>
      </x:c>
      <x:c r="AQ1167" s="81" t="str">
        <x:f t="shared" si="130"/>
        <x:v/>
      </x:c>
    </x:row>
    <x:row r="1168" spans="1:43">
      <x:c r="A1168">
        <x:v>116200</x:v>
      </x:c>
      <x:c r="B1168">
        <x:v>304</x:v>
      </x:c>
      <x:c r="C1168">
        <x:v>1.3</x:v>
      </x:c>
      <x:c r="H1168">
        <x:v>0</x:v>
      </x:c>
      <x:c r="I1168" t="s">
        <x:v>102</x:v>
      </x:c>
      <x:c r="K1168" s="35"/>
      <x:c r="M1168">
        <x:v>539</x:v>
      </x:c>
      <x:c r="O1168" t="s">
        <x:v>101</x:v>
      </x:c>
      <x:c r="AL1168" s="81">
        <x:f t="shared" si="131"/>
        <x:v>304</x:v>
      </x:c>
      <x:c r="AM1168" s="81" t="str">
        <x:f t="shared" si="126"/>
        <x:v/>
      </x:c>
      <x:c r="AN1168" s="81" t="str">
        <x:f t="shared" si="127"/>
        <x:v/>
      </x:c>
      <x:c r="AO1168" s="81" t="str">
        <x:f t="shared" si="128"/>
        <x:v/>
      </x:c>
      <x:c r="AP1168" s="81" t="str">
        <x:f t="shared" si="129"/>
        <x:v/>
      </x:c>
      <x:c r="AQ1168" s="81" t="str">
        <x:f t="shared" si="130"/>
        <x:v/>
      </x:c>
    </x:row>
    <x:row r="1169" spans="1:43">
      <x:c r="A1169">
        <x:v>116300</x:v>
      </x:c>
      <x:c r="B1169">
        <x:v>305</x:v>
      </x:c>
      <x:c r="C1169">
        <x:v>4.33333333333333</x:v>
      </x:c>
      <x:c r="E1169">
        <x:v>1</x:v>
      </x:c>
      <x:c r="K1169" s="35"/>
      <x:c r="AL1169" s="81">
        <x:f t="shared" si="131"/>
        <x:v>305</x:v>
      </x:c>
      <x:c r="AM1169" s="81" t="str">
        <x:f t="shared" si="126"/>
        <x:v/>
      </x:c>
      <x:c r="AN1169" s="81" t="str">
        <x:f t="shared" si="127"/>
        <x:v/>
      </x:c>
      <x:c r="AO1169" s="81" t="str">
        <x:f t="shared" si="128"/>
        <x:v/>
      </x:c>
      <x:c r="AP1169" s="81" t="str">
        <x:f t="shared" si="129"/>
        <x:v/>
      </x:c>
      <x:c r="AQ1169" s="81" t="str">
        <x:f t="shared" si="130"/>
        <x:v/>
      </x:c>
    </x:row>
    <x:row r="1170" spans="1:43">
      <x:c r="A1170">
        <x:v>116400</x:v>
      </x:c>
      <x:c r="B1170">
        <x:v>306</x:v>
      </x:c>
      <x:c r="C1170">
        <x:v>6.8</x:v>
      </x:c>
      <x:c r="G1170">
        <x:v>1</x:v>
      </x:c>
      <x:c r="K1170" s="35"/>
      <x:c r="AL1170" s="81">
        <x:f t="shared" si="131"/>
        <x:v>306</x:v>
      </x:c>
      <x:c r="AM1170" s="81" t="str">
        <x:f t="shared" si="126"/>
        <x:v/>
      </x:c>
      <x:c r="AN1170" s="81" t="str">
        <x:f t="shared" si="127"/>
        <x:v/>
      </x:c>
      <x:c r="AO1170" s="81" t="str">
        <x:f t="shared" si="128"/>
        <x:v/>
      </x:c>
      <x:c r="AP1170" s="81" t="str">
        <x:f t="shared" si="129"/>
        <x:v/>
      </x:c>
      <x:c r="AQ1170" s="81" t="str">
        <x:f t="shared" si="130"/>
        <x:v/>
      </x:c>
    </x:row>
    <x:row r="1171" spans="1:43">
      <x:c r="A1171">
        <x:v>116500</x:v>
      </x:c>
      <x:c r="B1171">
        <x:v>306</x:v>
      </x:c>
      <x:c r="C1171">
        <x:v>6.95</x:v>
      </x:c>
      <x:c r="G1171">
        <x:v>1</x:v>
      </x:c>
      <x:c r="K1171" s="35"/>
      <x:c r="AL1171" s="81">
        <x:f t="shared" si="131"/>
        <x:v>306</x:v>
      </x:c>
      <x:c r="AM1171" s="81" t="str">
        <x:f t="shared" si="126"/>
        <x:v/>
      </x:c>
      <x:c r="AN1171" s="81" t="str">
        <x:f t="shared" si="127"/>
        <x:v/>
      </x:c>
      <x:c r="AO1171" s="81" t="str">
        <x:f t="shared" si="128"/>
        <x:v/>
      </x:c>
      <x:c r="AP1171" s="81" t="str">
        <x:f t="shared" si="129"/>
        <x:v/>
      </x:c>
      <x:c r="AQ1171" s="81" t="str">
        <x:f t="shared" si="130"/>
        <x:v/>
      </x:c>
    </x:row>
    <x:row r="1172" spans="1:43">
      <x:c r="A1172">
        <x:v>116600</x:v>
      </x:c>
      <x:c r="B1172">
        <x:v>306</x:v>
      </x:c>
      <x:c r="C1172">
        <x:v>7.1</x:v>
      </x:c>
      <x:c r="G1172">
        <x:v>2</x:v>
      </x:c>
      <x:c r="K1172" s="35"/>
      <x:c r="AL1172" s="81">
        <x:f t="shared" si="131"/>
        <x:v>306</x:v>
      </x:c>
      <x:c r="AM1172" s="81" t="str">
        <x:f t="shared" si="126"/>
        <x:v/>
      </x:c>
      <x:c r="AN1172" s="81" t="str">
        <x:f t="shared" si="127"/>
        <x:v/>
      </x:c>
      <x:c r="AO1172" s="81" t="str">
        <x:f t="shared" si="128"/>
        <x:v/>
      </x:c>
      <x:c r="AP1172" s="81" t="str">
        <x:f t="shared" si="129"/>
        <x:v/>
      </x:c>
      <x:c r="AQ1172" s="81" t="str">
        <x:f t="shared" si="130"/>
        <x:v/>
      </x:c>
    </x:row>
    <x:row r="1173" spans="1:43">
      <x:c r="A1173">
        <x:v>116700</x:v>
      </x:c>
      <x:c r="B1173">
        <x:v>306</x:v>
      </x:c>
      <x:c r="C1173">
        <x:v>7.25</x:v>
      </x:c>
      <x:c r="G1173">
        <x:v>1</x:v>
      </x:c>
      <x:c r="K1173" s="35"/>
      <x:c r="AL1173" s="81">
        <x:f t="shared" si="131"/>
        <x:v>306</x:v>
      </x:c>
      <x:c r="AM1173" s="81" t="str">
        <x:f t="shared" si="126"/>
        <x:v/>
      </x:c>
      <x:c r="AN1173" s="81" t="str">
        <x:f t="shared" si="127"/>
        <x:v/>
      </x:c>
      <x:c r="AO1173" s="81" t="str">
        <x:f t="shared" si="128"/>
        <x:v/>
      </x:c>
      <x:c r="AP1173" s="81" t="str">
        <x:f t="shared" si="129"/>
        <x:v/>
      </x:c>
      <x:c r="AQ1173" s="81" t="str">
        <x:f t="shared" si="130"/>
        <x:v/>
      </x:c>
    </x:row>
    <x:row r="1174" spans="1:43">
      <x:c r="A1174">
        <x:v>116800</x:v>
      </x:c>
      <x:c r="B1174">
        <x:v>306</x:v>
      </x:c>
      <x:c r="C1174">
        <x:v>7.4</x:v>
      </x:c>
      <x:c r="G1174">
        <x:v>2</x:v>
      </x:c>
      <x:c r="H1174">
        <x:v>0</x:v>
      </x:c>
      <x:c r="I1174" t="s">
        <x:v>102</x:v>
      </x:c>
      <x:c r="K1174" s="35"/>
      <x:c r="M1174">
        <x:v>505</x:v>
      </x:c>
      <x:c r="O1174" t="s">
        <x:v>101</x:v>
      </x:c>
      <x:c r="AG1174" s="80">
        <x:v>1</x:v>
      </x:c>
      <x:c r="AL1174" s="81">
        <x:f t="shared" si="131"/>
        <x:v>306</x:v>
      </x:c>
      <x:c r="AM1174" s="81" t="str">
        <x:f t="shared" si="126"/>
        <x:v/>
      </x:c>
      <x:c r="AN1174" s="81" t="str">
        <x:f t="shared" si="127"/>
        <x:v/>
      </x:c>
      <x:c r="AO1174" s="81" t="str">
        <x:f t="shared" si="128"/>
        <x:v/>
      </x:c>
      <x:c r="AP1174" s="81" t="str">
        <x:f t="shared" si="129"/>
        <x:v/>
      </x:c>
      <x:c r="AQ1174" s="81" t="str">
        <x:f t="shared" si="130"/>
        <x:v/>
      </x:c>
    </x:row>
    <x:row r="1175" spans="1:43">
      <x:c r="A1175">
        <x:v>116900</x:v>
      </x:c>
      <x:c r="B1175">
        <x:v>306</x:v>
      </x:c>
      <x:c r="C1175">
        <x:v>7.55</x:v>
      </x:c>
      <x:c r="G1175">
        <x:v>1</x:v>
      </x:c>
      <x:c r="H1175">
        <x:v>0</x:v>
      </x:c>
      <x:c r="I1175" t="s">
        <x:v>103</x:v>
      </x:c>
      <x:c r="K1175" s="35"/>
      <x:c r="M1175">
        <x:v>505</x:v>
      </x:c>
      <x:c r="O1175" t="s">
        <x:v>101</x:v>
      </x:c>
      <x:c r="AG1175" s="80">
        <x:v>1</x:v>
      </x:c>
      <x:c r="AL1175" s="81">
        <x:f t="shared" si="131"/>
        <x:v>306</x:v>
      </x:c>
      <x:c r="AM1175" s="81" t="str">
        <x:f t="shared" si="126"/>
        <x:v/>
      </x:c>
      <x:c r="AN1175" s="81" t="str">
        <x:f t="shared" si="127"/>
        <x:v/>
      </x:c>
      <x:c r="AO1175" s="81" t="str">
        <x:f t="shared" si="128"/>
        <x:v/>
      </x:c>
      <x:c r="AP1175" s="81" t="str">
        <x:f t="shared" si="129"/>
        <x:v/>
      </x:c>
      <x:c r="AQ1175" s="81" t="str">
        <x:f t="shared" si="130"/>
        <x:v/>
      </x:c>
    </x:row>
    <x:row r="1176" spans="1:43">
      <x:c r="A1176">
        <x:v>117000</x:v>
      </x:c>
      <x:c r="B1176">
        <x:v>306</x:v>
      </x:c>
      <x:c r="C1176">
        <x:v>7.7</x:v>
      </x:c>
      <x:c r="G1176">
        <x:v>1</x:v>
      </x:c>
      <x:c r="H1176">
        <x:v>0</x:v>
      </x:c>
      <x:c r="I1176" t="s">
        <x:v>104</x:v>
      </x:c>
      <x:c r="K1176" s="35"/>
      <x:c r="M1176">
        <x:v>505</x:v>
      </x:c>
      <x:c r="O1176" t="s">
        <x:v>101</x:v>
      </x:c>
      <x:c r="AG1176" s="80">
        <x:v>1</x:v>
      </x:c>
      <x:c r="AL1176" s="81">
        <x:f t="shared" si="131"/>
        <x:v>306</x:v>
      </x:c>
      <x:c r="AM1176" s="81" t="str">
        <x:f t="shared" si="126"/>
        <x:v/>
      </x:c>
      <x:c r="AN1176" s="81" t="str">
        <x:f t="shared" si="127"/>
        <x:v/>
      </x:c>
      <x:c r="AO1176" s="81" t="str">
        <x:f t="shared" si="128"/>
        <x:v/>
      </x:c>
      <x:c r="AP1176" s="81" t="str">
        <x:f t="shared" si="129"/>
        <x:v/>
      </x:c>
      <x:c r="AQ1176" s="81" t="str">
        <x:f t="shared" si="130"/>
        <x:v/>
      </x:c>
    </x:row>
    <x:row r="1177" spans="1:43">
      <x:c r="A1177">
        <x:v>117100</x:v>
      </x:c>
      <x:c r="B1177">
        <x:v>306</x:v>
      </x:c>
      <x:c r="C1177">
        <x:v>7.85</x:v>
      </x:c>
      <x:c r="G1177">
        <x:v>2</x:v>
      </x:c>
      <x:c r="H1177">
        <x:v>0</x:v>
      </x:c>
      <x:c r="I1177" t="s">
        <x:v>100</x:v>
      </x:c>
      <x:c r="K1177" s="35"/>
      <x:c r="M1177">
        <x:v>505</x:v>
      </x:c>
      <x:c r="O1177" t="s">
        <x:v>101</x:v>
      </x:c>
      <x:c r="AG1177" s="80">
        <x:v>1</x:v>
      </x:c>
      <x:c r="AL1177" s="81">
        <x:f t="shared" si="131"/>
        <x:v>306</x:v>
      </x:c>
      <x:c r="AM1177" s="81" t="str">
        <x:f t="shared" si="126"/>
        <x:v/>
      </x:c>
      <x:c r="AN1177" s="81" t="str">
        <x:f t="shared" si="127"/>
        <x:v/>
      </x:c>
      <x:c r="AO1177" s="81" t="str">
        <x:f t="shared" si="128"/>
        <x:v/>
      </x:c>
      <x:c r="AP1177" s="81" t="str">
        <x:f t="shared" si="129"/>
        <x:v/>
      </x:c>
      <x:c r="AQ1177" s="81" t="str">
        <x:f t="shared" si="130"/>
        <x:v/>
      </x:c>
    </x:row>
    <x:row r="1178" spans="1:43">
      <x:c r="A1178">
        <x:v>117200</x:v>
      </x:c>
      <x:c r="B1178">
        <x:v>306</x:v>
      </x:c>
      <x:c r="C1178">
        <x:v>7.9</x:v>
      </x:c>
      <x:c r="G1178">
        <x:v>3</x:v>
      </x:c>
      <x:c r="H1178">
        <x:v>0</x:v>
      </x:c>
      <x:c r="I1178" t="s">
        <x:v>112</x:v>
      </x:c>
      <x:c r="K1178" s="35"/>
      <x:c r="M1178">
        <x:v>505</x:v>
      </x:c>
      <x:c r="O1178" t="s">
        <x:v>101</x:v>
      </x:c>
      <x:c r="AG1178" s="80">
        <x:v>1</x:v>
      </x:c>
      <x:c r="AL1178" s="81">
        <x:f t="shared" si="131"/>
        <x:v>306</x:v>
      </x:c>
      <x:c r="AM1178" s="81" t="str">
        <x:f t="shared" si="126"/>
        <x:v/>
      </x:c>
      <x:c r="AN1178" s="81" t="str">
        <x:f t="shared" si="127"/>
        <x:v/>
      </x:c>
      <x:c r="AO1178" s="81" t="str">
        <x:f t="shared" si="128"/>
        <x:v/>
      </x:c>
      <x:c r="AP1178" s="81" t="str">
        <x:f t="shared" si="129"/>
        <x:v/>
      </x:c>
      <x:c r="AQ1178" s="81" t="str">
        <x:f t="shared" si="130"/>
        <x:v/>
      </x:c>
    </x:row>
    <x:row r="1179" spans="1:43">
      <x:c r="A1179">
        <x:v>117300</x:v>
      </x:c>
      <x:c r="B1179">
        <x:v>307</x:v>
      </x:c>
      <x:c r="C1179">
        <x:v>0.533333333333333</x:v>
      </x:c>
      <x:c r="G1179">
        <x:v>1</x:v>
      </x:c>
      <x:c r="I1179" t="s">
        <x:v>100</x:v>
      </x:c>
      <x:c r="K1179" t="s">
        <x:v>145</x:v>
      </x:c>
      <x:c r="M1179">
        <x:v>16</x:v>
      </x:c>
      <x:c r="O1179" t="s">
        <x:v>101</x:v>
      </x:c>
      <x:c r="AL1179" s="81">
        <x:f t="shared" si="131"/>
        <x:v>307</x:v>
      </x:c>
      <x:c r="AM1179" s="81" t="str">
        <x:f t="shared" si="126"/>
        <x:v/>
      </x:c>
      <x:c r="AN1179" s="81" t="str">
        <x:f t="shared" si="127"/>
        <x:v/>
      </x:c>
      <x:c r="AO1179" s="81" t="str">
        <x:f t="shared" si="128"/>
        <x:v/>
      </x:c>
      <x:c r="AP1179" s="81" t="str">
        <x:f t="shared" si="129"/>
        <x:v/>
      </x:c>
      <x:c r="AQ1179" s="81" t="str">
        <x:f t="shared" si="130"/>
        <x:v/>
      </x:c>
    </x:row>
    <x:row r="1180" spans="1:43">
      <x:c r="A1180">
        <x:v>117400</x:v>
      </x:c>
      <x:c r="B1180">
        <x:v>307</x:v>
      </x:c>
      <x:c r="C1180">
        <x:v>1.06666666666667</x:v>
      </x:c>
      <x:c r="G1180">
        <x:v>2</x:v>
      </x:c>
      <x:c r="I1180" t="s">
        <x:v>102</x:v>
      </x:c>
      <x:c r="K1180" t="s">
        <x:v>290</x:v>
      </x:c>
      <x:c r="M1180">
        <x:v>16</x:v>
      </x:c>
      <x:c r="O1180" t="s">
        <x:v>101</x:v>
      </x:c>
      <x:c r="AG1180" s="80">
        <x:v>2</x:v>
      </x:c>
      <x:c r="AL1180" s="81">
        <x:f t="shared" si="131"/>
        <x:v>307</x:v>
      </x:c>
      <x:c r="AM1180" s="81" t="str">
        <x:f t="shared" si="126"/>
        <x:v/>
      </x:c>
      <x:c r="AN1180" s="81" t="str">
        <x:f t="shared" si="127"/>
        <x:v/>
      </x:c>
      <x:c r="AO1180" s="81" t="str">
        <x:f t="shared" si="128"/>
        <x:v/>
      </x:c>
      <x:c r="AP1180" s="81" t="str">
        <x:f t="shared" si="129"/>
        <x:v/>
      </x:c>
      <x:c r="AQ1180" s="81" t="str">
        <x:f t="shared" si="130"/>
        <x:v/>
      </x:c>
    </x:row>
    <x:row r="1181" spans="1:43">
      <x:c r="A1181">
        <x:v>117500</x:v>
      </x:c>
      <x:c r="B1181" s="117">
        <x:v>308</x:v>
      </x:c>
      <x:c r="C1181" s="117">
        <x:v>1.2</x:v>
      </x:c>
      <x:c r="G1181">
        <x:v>1</x:v>
      </x:c>
      <x:c r="I1181" t="s">
        <x:v>103</x:v>
      </x:c>
      <x:c r="M1181">
        <x:v>99</x:v>
      </x:c>
      <x:c r="O1181" t="s">
        <x:v>101</x:v>
      </x:c>
      <x:c r="U1181">
        <x:v>439</x:v>
      </x:c>
      <x:c r="V1181">
        <x:v>0.01</x:v>
      </x:c>
      <x:c r="W1181" t="s">
        <x:v>114</x:v>
      </x:c>
      <x:c r="X1181">
        <x:v>4</x:v>
      </x:c>
      <x:c r="Y1181">
        <x:v>0</x:v>
      </x:c>
      <x:c r="Z1181" t="s">
        <x:v>115</x:v>
      </x:c>
      <x:c r="AA1181">
        <x:v>13</x:v>
      </x:c>
      <x:c r="AD1181" t="s">
        <x:v>166</x:v>
      </x:c>
      <x:c r="AL1181" s="81">
        <x:v>308</x:v>
      </x:c>
      <x:c r="AM1181" s="81" t="s">
        <x:v>206</x:v>
      </x:c>
      <x:c r="AN1181" s="81" t="s">
        <x:v>206</x:v>
      </x:c>
      <x:c r="AO1181" s="81" t="s">
        <x:v>206</x:v>
      </x:c>
      <x:c r="AP1181" s="81" t="s">
        <x:v>206</x:v>
      </x:c>
      <x:c r="AQ1181" s="81" t="s">
        <x:v>206</x:v>
      </x:c>
    </x:row>
    <x:row r="1182" spans="1:43">
      <x:c r="A1182">
        <x:v>117600</x:v>
      </x:c>
      <x:c r="B1182" s="117">
        <x:v>308</x:v>
      </x:c>
      <x:c r="C1182" s="117">
        <x:v>1.3</x:v>
      </x:c>
      <x:c r="G1182">
        <x:v>1</x:v>
      </x:c>
      <x:c r="I1182" t="s">
        <x:v>104</x:v>
      </x:c>
      <x:c r="M1182">
        <x:v>99</x:v>
      </x:c>
      <x:c r="O1182" t="s">
        <x:v>101</x:v>
      </x:c>
      <x:c r="U1182">
        <x:v>439</x:v>
      </x:c>
      <x:c r="V1182">
        <x:v>0.01</x:v>
      </x:c>
      <x:c r="W1182" t="s">
        <x:v>114</x:v>
      </x:c>
      <x:c r="X1182">
        <x:v>4</x:v>
      </x:c>
      <x:c r="Y1182">
        <x:v>0</x:v>
      </x:c>
      <x:c r="Z1182" t="s">
        <x:v>115</x:v>
      </x:c>
      <x:c r="AA1182">
        <x:v>13</x:v>
      </x:c>
      <x:c r="AD1182" t="s">
        <x:v>166</x:v>
      </x:c>
      <x:c r="AL1182" s="81">
        <x:v>308</x:v>
      </x:c>
      <x:c r="AM1182" s="81" t="s">
        <x:v>206</x:v>
      </x:c>
      <x:c r="AN1182" s="81" t="s">
        <x:v>206</x:v>
      </x:c>
      <x:c r="AO1182" s="81" t="s">
        <x:v>206</x:v>
      </x:c>
      <x:c r="AP1182" s="81" t="s">
        <x:v>206</x:v>
      </x:c>
      <x:c r="AQ1182" s="81" t="s">
        <x:v>206</x:v>
      </x:c>
    </x:row>
    <x:row r="1183" spans="1:43">
      <x:c r="A1183">
        <x:v>117700</x:v>
      </x:c>
      <x:c r="B1183" s="117">
        <x:v>308</x:v>
      </x:c>
      <x:c r="C1183" s="117">
        <x:v>1.4</x:v>
      </x:c>
      <x:c r="G1183">
        <x:v>2</x:v>
      </x:c>
      <x:c r="I1183" t="s">
        <x:v>100</x:v>
      </x:c>
      <x:c r="M1183">
        <x:v>99</x:v>
      </x:c>
      <x:c r="O1183" t="s">
        <x:v>101</x:v>
      </x:c>
      <x:c r="U1183">
        <x:v>439</x:v>
      </x:c>
      <x:c r="V1183">
        <x:v>0.01</x:v>
      </x:c>
      <x:c r="W1183" t="s">
        <x:v>114</x:v>
      </x:c>
      <x:c r="X1183">
        <x:v>4</x:v>
      </x:c>
      <x:c r="Y1183">
        <x:v>0</x:v>
      </x:c>
      <x:c r="Z1183" t="s">
        <x:v>115</x:v>
      </x:c>
      <x:c r="AA1183">
        <x:v>13</x:v>
      </x:c>
      <x:c r="AD1183" t="s">
        <x:v>166</x:v>
      </x:c>
      <x:c r="AL1183" s="81">
        <x:v>308</x:v>
      </x:c>
      <x:c r="AM1183" s="81" t="s">
        <x:v>206</x:v>
      </x:c>
      <x:c r="AN1183" s="81" t="s">
        <x:v>206</x:v>
      </x:c>
      <x:c r="AO1183" s="81" t="s">
        <x:v>206</x:v>
      </x:c>
      <x:c r="AP1183" s="81" t="s">
        <x:v>206</x:v>
      </x:c>
      <x:c r="AQ1183" s="81" t="s">
        <x:v>206</x:v>
      </x:c>
    </x:row>
    <x:row r="1184" spans="1:43">
      <x:c r="A1184">
        <x:v>117800</x:v>
      </x:c>
      <x:c r="B1184" s="117">
        <x:v>308</x:v>
      </x:c>
      <x:c r="C1184" s="117">
        <x:v>1.5</x:v>
      </x:c>
      <x:c r="G1184">
        <x:v>2</x:v>
      </x:c>
      <x:c r="I1184" t="s">
        <x:v>102</x:v>
      </x:c>
      <x:c r="M1184">
        <x:v>99</x:v>
      </x:c>
      <x:c r="O1184" t="s">
        <x:v>101</x:v>
      </x:c>
      <x:c r="U1184">
        <x:v>439</x:v>
      </x:c>
      <x:c r="V1184">
        <x:v>0.01</x:v>
      </x:c>
      <x:c r="W1184" t="s">
        <x:v>114</x:v>
      </x:c>
      <x:c r="X1184">
        <x:v>4</x:v>
      </x:c>
      <x:c r="Y1184">
        <x:v>0</x:v>
      </x:c>
      <x:c r="Z1184" t="s">
        <x:v>115</x:v>
      </x:c>
      <x:c r="AA1184">
        <x:v>13</x:v>
      </x:c>
      <x:c r="AD1184" t="s">
        <x:v>166</x:v>
      </x:c>
      <x:c r="AL1184" s="81">
        <x:v>308</x:v>
      </x:c>
      <x:c r="AM1184" s="81" t="s">
        <x:v>206</x:v>
      </x:c>
      <x:c r="AN1184" s="81" t="s">
        <x:v>206</x:v>
      </x:c>
      <x:c r="AO1184" s="81" t="s">
        <x:v>206</x:v>
      </x:c>
      <x:c r="AP1184" s="81" t="s">
        <x:v>206</x:v>
      </x:c>
      <x:c r="AQ1184" s="81" t="s">
        <x:v>206</x:v>
      </x:c>
    </x:row>
    <x:row r="1185" spans="1:43">
      <x:c r="A1185">
        <x:v>117900</x:v>
      </x:c>
      <x:c r="B1185" s="117">
        <x:v>308</x:v>
      </x:c>
      <x:c r="C1185" s="117">
        <x:v>1.6</x:v>
      </x:c>
      <x:c r="G1185">
        <x:v>1</x:v>
      </x:c>
      <x:c r="I1185" t="s">
        <x:v>103</x:v>
      </x:c>
      <x:c r="M1185">
        <x:v>99</x:v>
      </x:c>
      <x:c r="O1185" t="s">
        <x:v>101</x:v>
      </x:c>
      <x:c r="U1185">
        <x:v>439</x:v>
      </x:c>
      <x:c r="V1185">
        <x:v>0.01</x:v>
      </x:c>
      <x:c r="W1185" t="s">
        <x:v>114</x:v>
      </x:c>
      <x:c r="X1185">
        <x:v>4</x:v>
      </x:c>
      <x:c r="Y1185">
        <x:v>0</x:v>
      </x:c>
      <x:c r="Z1185" t="s">
        <x:v>115</x:v>
      </x:c>
      <x:c r="AA1185">
        <x:v>13</x:v>
      </x:c>
      <x:c r="AD1185" t="s">
        <x:v>166</x:v>
      </x:c>
      <x:c r="AL1185" s="81">
        <x:v>308</x:v>
      </x:c>
      <x:c r="AM1185" s="81" t="s">
        <x:v>206</x:v>
      </x:c>
      <x:c r="AN1185" s="81" t="s">
        <x:v>206</x:v>
      </x:c>
      <x:c r="AO1185" s="81" t="s">
        <x:v>206</x:v>
      </x:c>
      <x:c r="AP1185" s="81" t="s">
        <x:v>206</x:v>
      </x:c>
      <x:c r="AQ1185" s="81" t="s">
        <x:v>206</x:v>
      </x:c>
    </x:row>
    <x:row r="1186" spans="1:43">
      <x:c r="A1186">
        <x:v>118000</x:v>
      </x:c>
      <x:c r="B1186">
        <x:v>309</x:v>
      </x:c>
      <x:c r="C1186">
        <x:v>0.3</x:v>
      </x:c>
      <x:c r="G1186">
        <x:v>3</x:v>
      </x:c>
      <x:c r="I1186" t="s">
        <x:v>102</x:v>
      </x:c>
      <x:c r="K1186" t="s">
        <x:v>133</x:v>
      </x:c>
      <x:c r="AL1186" s="81">
        <x:f t="shared" si="131"/>
        <x:v>309</x:v>
      </x:c>
      <x:c r="AM1186" s="81" t="str">
        <x:f t="shared" si="126"/>
        <x:v/>
      </x:c>
      <x:c r="AN1186" s="81" t="str">
        <x:f t="shared" si="127"/>
        <x:v/>
      </x:c>
      <x:c r="AO1186" s="81" t="str">
        <x:f t="shared" si="128"/>
        <x:v/>
      </x:c>
      <x:c r="AP1186" s="81" t="str">
        <x:f t="shared" si="129"/>
        <x:v/>
      </x:c>
      <x:c r="AQ1186" s="81" t="str">
        <x:f t="shared" si="130"/>
        <x:v/>
      </x:c>
    </x:row>
    <x:row r="1187" spans="1:43">
      <x:c r="A1187">
        <x:v>118100</x:v>
      </x:c>
      <x:c r="B1187">
        <x:v>309</x:v>
      </x:c>
      <x:c r="C1187">
        <x:v>0.4</x:v>
      </x:c>
      <x:c r="G1187">
        <x:v>3</x:v>
      </x:c>
      <x:c r="K1187" t="s">
        <x:v>133</x:v>
      </x:c>
      <x:c r="AL1187" s="81">
        <x:f t="shared" si="131"/>
        <x:v>309</x:v>
      </x:c>
      <x:c r="AM1187" s="81" t="str">
        <x:f t="shared" si="126"/>
        <x:v/>
      </x:c>
      <x:c r="AN1187" s="81" t="str">
        <x:f t="shared" si="127"/>
        <x:v/>
      </x:c>
      <x:c r="AO1187" s="81" t="str">
        <x:f t="shared" si="128"/>
        <x:v/>
      </x:c>
      <x:c r="AP1187" s="81" t="str">
        <x:f t="shared" si="129"/>
        <x:v/>
      </x:c>
      <x:c r="AQ1187" s="81" t="str">
        <x:f t="shared" si="130"/>
        <x:v/>
      </x:c>
    </x:row>
    <x:row r="1188" spans="1:43">
      <x:c r="A1188">
        <x:v>118200</x:v>
      </x:c>
      <x:c r="B1188">
        <x:v>309</x:v>
      </x:c>
      <x:c r="C1188">
        <x:v>0.5</x:v>
      </x:c>
      <x:c r="G1188">
        <x:v>2</x:v>
      </x:c>
      <x:c r="K1188" t="s">
        <x:v>133</x:v>
      </x:c>
      <x:c r="AL1188" s="81">
        <x:f t="shared" si="131"/>
        <x:v>309</x:v>
      </x:c>
      <x:c r="AM1188" s="81" t="str">
        <x:f t="shared" si="126"/>
        <x:v/>
      </x:c>
      <x:c r="AN1188" s="81" t="str">
        <x:f t="shared" si="127"/>
        <x:v/>
      </x:c>
      <x:c r="AO1188" s="81" t="str">
        <x:f t="shared" si="128"/>
        <x:v/>
      </x:c>
      <x:c r="AP1188" s="81" t="str">
        <x:f t="shared" si="129"/>
        <x:v/>
      </x:c>
      <x:c r="AQ1188" s="81" t="str">
        <x:f t="shared" si="130"/>
        <x:v/>
      </x:c>
    </x:row>
    <x:row r="1189" spans="1:43">
      <x:c r="A1189">
        <x:v>118300</x:v>
      </x:c>
      <x:c r="B1189">
        <x:v>309</x:v>
      </x:c>
      <x:c r="C1189">
        <x:v>0.6</x:v>
      </x:c>
      <x:c r="G1189">
        <x:v>3</x:v>
      </x:c>
      <x:c r="I1189" t="s">
        <x:v>100</x:v>
      </x:c>
      <x:c r="K1189" t="s">
        <x:v>133</x:v>
      </x:c>
      <x:c r="AL1189" s="81">
        <x:f t="shared" si="131"/>
        <x:v>309</x:v>
      </x:c>
      <x:c r="AM1189" s="81" t="str">
        <x:f t="shared" si="126"/>
        <x:v/>
      </x:c>
      <x:c r="AN1189" s="81" t="str">
        <x:f t="shared" si="127"/>
        <x:v/>
      </x:c>
      <x:c r="AO1189" s="81" t="str">
        <x:f t="shared" si="128"/>
        <x:v/>
      </x:c>
      <x:c r="AP1189" s="81" t="str">
        <x:f t="shared" si="129"/>
        <x:v/>
      </x:c>
      <x:c r="AQ1189" s="81" t="str">
        <x:f t="shared" si="130"/>
        <x:v/>
      </x:c>
    </x:row>
    <x:row r="1190" spans="1:43">
      <x:c r="A1190">
        <x:v>118400</x:v>
      </x:c>
      <x:c r="B1190">
        <x:v>309</x:v>
      </x:c>
      <x:c r="C1190">
        <x:v>0.7</x:v>
      </x:c>
      <x:c r="G1190">
        <x:v>3</x:v>
      </x:c>
      <x:c r="K1190" t="s">
        <x:v>133</x:v>
      </x:c>
      <x:c r="AL1190" s="81">
        <x:f t="shared" si="131"/>
        <x:v>309</x:v>
      </x:c>
      <x:c r="AM1190" s="81" t="str">
        <x:f t="shared" si="126"/>
        <x:v/>
      </x:c>
      <x:c r="AN1190" s="81" t="str">
        <x:f t="shared" si="127"/>
        <x:v/>
      </x:c>
      <x:c r="AO1190" s="81" t="str">
        <x:f t="shared" si="128"/>
        <x:v/>
      </x:c>
      <x:c r="AP1190" s="81" t="str">
        <x:f t="shared" si="129"/>
        <x:v/>
      </x:c>
      <x:c r="AQ1190" s="81" t="str">
        <x:f t="shared" si="130"/>
        <x:v/>
      </x:c>
    </x:row>
    <x:row r="1191" spans="1:43">
      <x:c r="A1191">
        <x:v>118500</x:v>
      </x:c>
      <x:c r="B1191">
        <x:v>309</x:v>
      </x:c>
      <x:c r="C1191">
        <x:v>0.8</x:v>
      </x:c>
      <x:c r="G1191">
        <x:v>2</x:v>
      </x:c>
      <x:c r="K1191" t="s">
        <x:v>133</x:v>
      </x:c>
      <x:c r="AL1191" s="81">
        <x:f t="shared" si="131"/>
        <x:v>309</x:v>
      </x:c>
      <x:c r="AM1191" s="81" t="str">
        <x:f t="shared" si="126"/>
        <x:v/>
      </x:c>
      <x:c r="AN1191" s="81" t="str">
        <x:f t="shared" si="127"/>
        <x:v/>
      </x:c>
      <x:c r="AO1191" s="81" t="str">
        <x:f t="shared" si="128"/>
        <x:v/>
      </x:c>
      <x:c r="AP1191" s="81" t="str">
        <x:f t="shared" si="129"/>
        <x:v/>
      </x:c>
      <x:c r="AQ1191" s="81" t="str">
        <x:f t="shared" si="130"/>
        <x:v/>
      </x:c>
    </x:row>
    <x:row r="1192" spans="1:43">
      <x:c r="A1192">
        <x:v>118600</x:v>
      </x:c>
      <x:c r="B1192">
        <x:v>309</x:v>
      </x:c>
      <x:c r="C1192">
        <x:v>0.9</x:v>
      </x:c>
      <x:c r="G1192">
        <x:v>3</x:v>
      </x:c>
      <x:c r="I1192" t="s">
        <x:v>104</x:v>
      </x:c>
      <x:c r="K1192" t="s">
        <x:v>133</x:v>
      </x:c>
      <x:c r="AL1192" s="81">
        <x:f t="shared" si="131"/>
        <x:v>309</x:v>
      </x:c>
      <x:c r="AM1192" s="81" t="str">
        <x:f t="shared" si="126"/>
        <x:v/>
      </x:c>
      <x:c r="AN1192" s="81" t="str">
        <x:f t="shared" si="127"/>
        <x:v/>
      </x:c>
      <x:c r="AO1192" s="81" t="str">
        <x:f t="shared" si="128"/>
        <x:v/>
      </x:c>
      <x:c r="AP1192" s="81" t="str">
        <x:f t="shared" si="129"/>
        <x:v/>
      </x:c>
      <x:c r="AQ1192" s="81" t="str">
        <x:f t="shared" si="130"/>
        <x:v/>
      </x:c>
    </x:row>
    <x:row r="1193" spans="1:43">
      <x:c r="A1193">
        <x:v>118700</x:v>
      </x:c>
      <x:c r="B1193">
        <x:v>309</x:v>
      </x:c>
      <x:c r="C1193">
        <x:v>1</x:v>
      </x:c>
      <x:c r="G1193">
        <x:v>3</x:v>
      </x:c>
      <x:c r="K1193" t="s">
        <x:v>133</x:v>
      </x:c>
      <x:c r="AL1193" s="81">
        <x:f t="shared" si="131"/>
        <x:v>309</x:v>
      </x:c>
      <x:c r="AM1193" s="81" t="str">
        <x:f t="shared" si="126"/>
        <x:v/>
      </x:c>
      <x:c r="AN1193" s="81" t="str">
        <x:f t="shared" si="127"/>
        <x:v/>
      </x:c>
      <x:c r="AO1193" s="81" t="str">
        <x:f t="shared" si="128"/>
        <x:v/>
      </x:c>
      <x:c r="AP1193" s="81" t="str">
        <x:f t="shared" si="129"/>
        <x:v/>
      </x:c>
      <x:c r="AQ1193" s="81" t="str">
        <x:f t="shared" si="130"/>
        <x:v/>
      </x:c>
    </x:row>
    <x:row r="1194" spans="1:43">
      <x:c r="A1194">
        <x:v>118800</x:v>
      </x:c>
      <x:c r="B1194">
        <x:v>309</x:v>
      </x:c>
      <x:c r="C1194">
        <x:v>1.1</x:v>
      </x:c>
      <x:c r="G1194">
        <x:v>3</x:v>
      </x:c>
      <x:c r="K1194" t="s">
        <x:v>133</x:v>
      </x:c>
      <x:c r="AL1194" s="81">
        <x:f t="shared" si="131"/>
        <x:v>309</x:v>
      </x:c>
      <x:c r="AM1194" s="81" t="str">
        <x:f t="shared" si="126"/>
        <x:v/>
      </x:c>
      <x:c r="AN1194" s="81" t="str">
        <x:f t="shared" si="127"/>
        <x:v/>
      </x:c>
      <x:c r="AO1194" s="81" t="str">
        <x:f t="shared" si="128"/>
        <x:v/>
      </x:c>
      <x:c r="AP1194" s="81" t="str">
        <x:f t="shared" si="129"/>
        <x:v/>
      </x:c>
      <x:c r="AQ1194" s="81" t="str">
        <x:f t="shared" si="130"/>
        <x:v/>
      </x:c>
    </x:row>
    <x:row r="1195" spans="1:43">
      <x:c r="A1195">
        <x:v>118900</x:v>
      </x:c>
      <x:c r="B1195">
        <x:v>309</x:v>
      </x:c>
      <x:c r="C1195">
        <x:v>1.2</x:v>
      </x:c>
      <x:c r="G1195">
        <x:v>2</x:v>
      </x:c>
      <x:c r="I1195" t="s">
        <x:v>103</x:v>
      </x:c>
      <x:c r="K1195" t="s">
        <x:v>133</x:v>
      </x:c>
      <x:c r="AL1195" s="81">
        <x:f t="shared" si="131"/>
        <x:v>309</x:v>
      </x:c>
      <x:c r="AM1195" s="81" t="str">
        <x:f t="shared" si="126"/>
        <x:v/>
      </x:c>
      <x:c r="AN1195" s="81" t="str">
        <x:f t="shared" si="127"/>
        <x:v/>
      </x:c>
      <x:c r="AO1195" s="81" t="str">
        <x:f t="shared" si="128"/>
        <x:v/>
      </x:c>
      <x:c r="AP1195" s="81" t="str">
        <x:f t="shared" si="129"/>
        <x:v/>
      </x:c>
      <x:c r="AQ1195" s="81" t="str">
        <x:f t="shared" si="130"/>
        <x:v/>
      </x:c>
    </x:row>
    <x:row r="1196" spans="1:43">
      <x:c r="A1196">
        <x:v>119000</x:v>
      </x:c>
      <x:c r="B1196">
        <x:v>309</x:v>
      </x:c>
      <x:c r="C1196">
        <x:v>1.3</x:v>
      </x:c>
      <x:c r="G1196">
        <x:v>3</x:v>
      </x:c>
      <x:c r="K1196" t="s">
        <x:v>133</x:v>
      </x:c>
      <x:c r="AL1196" s="81">
        <x:f t="shared" si="131"/>
        <x:v>309</x:v>
      </x:c>
      <x:c r="AM1196" s="81" t="str">
        <x:f t="shared" si="126"/>
        <x:v/>
      </x:c>
      <x:c r="AN1196" s="81" t="str">
        <x:f t="shared" si="127"/>
        <x:v/>
      </x:c>
      <x:c r="AO1196" s="81" t="str">
        <x:f t="shared" si="128"/>
        <x:v/>
      </x:c>
      <x:c r="AP1196" s="81" t="str">
        <x:f t="shared" si="129"/>
        <x:v/>
      </x:c>
      <x:c r="AQ1196" s="81" t="str">
        <x:f t="shared" si="130"/>
        <x:v/>
      </x:c>
    </x:row>
    <x:row r="1197" spans="1:43">
      <x:c r="A1197">
        <x:v>119100</x:v>
      </x:c>
      <x:c r="B1197">
        <x:v>309</x:v>
      </x:c>
      <x:c r="C1197">
        <x:v>1.4</x:v>
      </x:c>
      <x:c r="G1197">
        <x:v>4</x:v>
      </x:c>
      <x:c r="I1197" t="s">
        <x:v>100</x:v>
      </x:c>
      <x:c r="AL1197" s="81">
        <x:f t="shared" si="131"/>
        <x:v>309</x:v>
      </x:c>
      <x:c r="AM1197" s="81" t="str">
        <x:f t="shared" si="126"/>
        <x:v/>
      </x:c>
      <x:c r="AN1197" s="81" t="str">
        <x:f t="shared" si="127"/>
        <x:v/>
      </x:c>
      <x:c r="AO1197" s="81" t="str">
        <x:f t="shared" si="128"/>
        <x:v/>
      </x:c>
      <x:c r="AP1197" s="81" t="str">
        <x:f t="shared" si="129"/>
        <x:v/>
      </x:c>
      <x:c r="AQ1197" s="81" t="str">
        <x:f t="shared" si="130"/>
        <x:v/>
      </x:c>
    </x:row>
    <x:row r="1198" spans="1:43">
      <x:c r="A1198">
        <x:v>119200</x:v>
      </x:c>
      <x:c r="B1198">
        <x:v>310</x:v>
      </x:c>
      <x:c r="C1198">
        <x:v>2.76666666666667</x:v>
      </x:c>
      <x:c r="G1198">
        <x:v>3</x:v>
      </x:c>
      <x:c r="I1198" t="s">
        <x:v>102</x:v>
      </x:c>
      <x:c r="K1198" t="s">
        <x:v>133</x:v>
      </x:c>
      <x:c r="AL1198" s="81">
        <x:f t="shared" si="131"/>
        <x:v>310</x:v>
      </x:c>
      <x:c r="AM1198" s="81" t="str">
        <x:f t="shared" si="126"/>
        <x:v/>
      </x:c>
      <x:c r="AN1198" s="81" t="str">
        <x:f t="shared" si="127"/>
        <x:v/>
      </x:c>
      <x:c r="AO1198" s="81" t="str">
        <x:f t="shared" si="128"/>
        <x:v/>
      </x:c>
      <x:c r="AP1198" s="81" t="str">
        <x:f t="shared" si="129"/>
        <x:v/>
      </x:c>
      <x:c r="AQ1198" s="81" t="str">
        <x:f t="shared" si="130"/>
        <x:v/>
      </x:c>
    </x:row>
    <x:row r="1199" spans="1:43">
      <x:c r="A1199">
        <x:v>119300</x:v>
      </x:c>
      <x:c r="B1199">
        <x:v>310</x:v>
      </x:c>
      <x:c r="C1199">
        <x:v>2.86666666666667</x:v>
      </x:c>
      <x:c r="G1199">
        <x:v>2</x:v>
      </x:c>
      <x:c r="I1199" t="s">
        <x:v>103</x:v>
      </x:c>
      <x:c r="K1199" t="s">
        <x:v>133</x:v>
      </x:c>
      <x:c r="AL1199" s="81">
        <x:f t="shared" si="131"/>
        <x:v>310</x:v>
      </x:c>
      <x:c r="AM1199" s="81" t="str">
        <x:f t="shared" si="126"/>
        <x:v/>
      </x:c>
      <x:c r="AN1199" s="81" t="str">
        <x:f t="shared" si="127"/>
        <x:v/>
      </x:c>
      <x:c r="AO1199" s="81" t="str">
        <x:f t="shared" si="128"/>
        <x:v/>
      </x:c>
      <x:c r="AP1199" s="81" t="str">
        <x:f t="shared" si="129"/>
        <x:v/>
      </x:c>
      <x:c r="AQ1199" s="81" t="str">
        <x:f t="shared" si="130"/>
        <x:v/>
      </x:c>
    </x:row>
    <x:row r="1200" spans="1:43">
      <x:c r="A1200">
        <x:v>119400</x:v>
      </x:c>
      <x:c r="B1200">
        <x:v>310</x:v>
      </x:c>
      <x:c r="C1200">
        <x:v>2.96666666666667</x:v>
      </x:c>
      <x:c r="G1200">
        <x:v>2</x:v>
      </x:c>
      <x:c r="I1200" t="s">
        <x:v>104</x:v>
      </x:c>
      <x:c r="K1200" t="s">
        <x:v>133</x:v>
      </x:c>
      <x:c r="AL1200" s="81">
        <x:f t="shared" si="131"/>
        <x:v>310</x:v>
      </x:c>
      <x:c r="AM1200" s="81" t="str">
        <x:f t="shared" si="126"/>
        <x:v/>
      </x:c>
      <x:c r="AN1200" s="81" t="str">
        <x:f t="shared" si="127"/>
        <x:v/>
      </x:c>
      <x:c r="AO1200" s="81" t="str">
        <x:f t="shared" si="128"/>
        <x:v/>
      </x:c>
      <x:c r="AP1200" s="81" t="str">
        <x:f t="shared" si="129"/>
        <x:v/>
      </x:c>
      <x:c r="AQ1200" s="81" t="str">
        <x:f t="shared" si="130"/>
        <x:v/>
      </x:c>
    </x:row>
    <x:row r="1201" spans="1:43">
      <x:c r="A1201">
        <x:v>119500</x:v>
      </x:c>
      <x:c r="B1201">
        <x:v>310</x:v>
      </x:c>
      <x:c r="C1201">
        <x:v>3.06666666666667</x:v>
      </x:c>
      <x:c r="G1201">
        <x:v>3</x:v>
      </x:c>
      <x:c r="I1201" t="s">
        <x:v>100</x:v>
      </x:c>
      <x:c r="K1201" t="s">
        <x:v>133</x:v>
      </x:c>
      <x:c r="AL1201" s="81">
        <x:f t="shared" si="131"/>
        <x:v>310</x:v>
      </x:c>
      <x:c r="AM1201" s="81" t="str">
        <x:f t="shared" si="126"/>
        <x:v/>
      </x:c>
      <x:c r="AN1201" s="81" t="str">
        <x:f t="shared" si="127"/>
        <x:v/>
      </x:c>
      <x:c r="AO1201" s="81" t="str">
        <x:f t="shared" si="128"/>
        <x:v/>
      </x:c>
      <x:c r="AP1201" s="81" t="str">
        <x:f t="shared" si="129"/>
        <x:v/>
      </x:c>
      <x:c r="AQ1201" s="81" t="str">
        <x:f t="shared" si="130"/>
        <x:v/>
      </x:c>
    </x:row>
    <x:row r="1202" spans="1:43">
      <x:c r="A1202">
        <x:v>119600</x:v>
      </x:c>
      <x:c r="B1202">
        <x:v>310</x:v>
      </x:c>
      <x:c r="C1202">
        <x:v>3.16666666666667</x:v>
      </x:c>
      <x:c r="G1202">
        <x:v>2</x:v>
      </x:c>
      <x:c r="I1202" t="s">
        <x:v>102</x:v>
      </x:c>
      <x:c r="K1202" t="s">
        <x:v>133</x:v>
      </x:c>
      <x:c r="AL1202" s="81">
        <x:f t="shared" si="131"/>
        <x:v>310</x:v>
      </x:c>
      <x:c r="AM1202" s="81" t="str">
        <x:f t="shared" si="126"/>
        <x:v/>
      </x:c>
      <x:c r="AN1202" s="81" t="str">
        <x:f t="shared" si="127"/>
        <x:v/>
      </x:c>
      <x:c r="AO1202" s="81" t="str">
        <x:f t="shared" si="128"/>
        <x:v/>
      </x:c>
      <x:c r="AP1202" s="81" t="str">
        <x:f t="shared" si="129"/>
        <x:v/>
      </x:c>
      <x:c r="AQ1202" s="81" t="str">
        <x:f t="shared" si="130"/>
        <x:v/>
      </x:c>
    </x:row>
    <x:row r="1203" spans="1:43">
      <x:c r="A1203">
        <x:v>119700</x:v>
      </x:c>
      <x:c r="B1203">
        <x:v>310</x:v>
      </x:c>
      <x:c r="C1203">
        <x:v>3.26666666666667</x:v>
      </x:c>
      <x:c r="G1203">
        <x:v>3</x:v>
      </x:c>
      <x:c r="I1203" t="s">
        <x:v>103</x:v>
      </x:c>
      <x:c r="K1203" t="s">
        <x:v>133</x:v>
      </x:c>
      <x:c r="AL1203" s="81">
        <x:f t="shared" si="131"/>
        <x:v>310</x:v>
      </x:c>
      <x:c r="AM1203" s="81" t="str">
        <x:f t="shared" si="126"/>
        <x:v/>
      </x:c>
      <x:c r="AN1203" s="81" t="str">
        <x:f t="shared" si="127"/>
        <x:v/>
      </x:c>
      <x:c r="AO1203" s="81" t="str">
        <x:f t="shared" si="128"/>
        <x:v/>
      </x:c>
      <x:c r="AP1203" s="81" t="str">
        <x:f t="shared" si="129"/>
        <x:v/>
      </x:c>
      <x:c r="AQ1203" s="81" t="str">
        <x:f t="shared" si="130"/>
        <x:v/>
      </x:c>
    </x:row>
    <x:row r="1204" spans="1:43">
      <x:c r="A1204">
        <x:v>119800</x:v>
      </x:c>
      <x:c r="B1204">
        <x:v>310</x:v>
      </x:c>
      <x:c r="C1204">
        <x:v>3.36666666666667</x:v>
      </x:c>
      <x:c r="G1204">
        <x:v>2</x:v>
      </x:c>
      <x:c r="I1204" t="s">
        <x:v>104</x:v>
      </x:c>
      <x:c r="K1204" t="s">
        <x:v>133</x:v>
      </x:c>
      <x:c r="AL1204" s="81">
        <x:f t="shared" si="131"/>
        <x:v>310</x:v>
      </x:c>
      <x:c r="AM1204" s="81" t="str">
        <x:f t="shared" si="126"/>
        <x:v/>
      </x:c>
      <x:c r="AN1204" s="81" t="str">
        <x:f t="shared" si="127"/>
        <x:v/>
      </x:c>
      <x:c r="AO1204" s="81" t="str">
        <x:f t="shared" si="128"/>
        <x:v/>
      </x:c>
      <x:c r="AP1204" s="81" t="str">
        <x:f t="shared" si="129"/>
        <x:v/>
      </x:c>
      <x:c r="AQ1204" s="81" t="str">
        <x:f t="shared" si="130"/>
        <x:v/>
      </x:c>
    </x:row>
    <x:row r="1205" spans="1:43">
      <x:c r="A1205">
        <x:v>119900</x:v>
      </x:c>
      <x:c r="B1205">
        <x:v>310</x:v>
      </x:c>
      <x:c r="C1205">
        <x:v>3.46666666666667</x:v>
      </x:c>
      <x:c r="G1205">
        <x:v>4</x:v>
      </x:c>
      <x:c r="I1205" t="s">
        <x:v>157</x:v>
      </x:c>
      <x:c r="K1205" t="s">
        <x:v>133</x:v>
      </x:c>
      <x:c r="AL1205" s="81">
        <x:f t="shared" si="131"/>
        <x:v>310</x:v>
      </x:c>
      <x:c r="AM1205" s="81" t="str">
        <x:f t="shared" si="126"/>
        <x:v/>
      </x:c>
      <x:c r="AN1205" s="81" t="str">
        <x:f t="shared" si="127"/>
        <x:v/>
      </x:c>
      <x:c r="AO1205" s="81" t="str">
        <x:f t="shared" si="128"/>
        <x:v/>
      </x:c>
      <x:c r="AP1205" s="81" t="str">
        <x:f t="shared" si="129"/>
        <x:v/>
      </x:c>
      <x:c r="AQ1205" s="81" t="str">
        <x:f t="shared" si="130"/>
        <x:v/>
      </x:c>
    </x:row>
    <x:row r="1206" spans="1:43">
      <x:c r="A1206">
        <x:v>120000</x:v>
      </x:c>
      <x:c r="B1206">
        <x:v>311</x:v>
      </x:c>
      <x:c r="C1206">
        <x:v>0.233333333333333</x:v>
      </x:c>
      <x:c r="I1206" t="s">
        <x:v>102</x:v>
      </x:c>
      <x:c r="K1206" t="s">
        <x:v>133</x:v>
      </x:c>
      <x:c r="AL1206" s="81">
        <x:f t="shared" si="131"/>
        <x:v>311</x:v>
      </x:c>
      <x:c r="AM1206" s="81" t="str">
        <x:f t="shared" si="126"/>
        <x:v/>
      </x:c>
      <x:c r="AN1206" s="81" t="str">
        <x:f t="shared" si="127"/>
        <x:v/>
      </x:c>
      <x:c r="AO1206" s="81" t="str">
        <x:f t="shared" si="128"/>
        <x:v/>
      </x:c>
      <x:c r="AP1206" s="81" t="str">
        <x:f t="shared" si="129"/>
        <x:v/>
      </x:c>
      <x:c r="AQ1206" s="81" t="str">
        <x:f t="shared" si="130"/>
        <x:v/>
      </x:c>
    </x:row>
    <x:row r="1207" spans="1:43">
      <x:c r="A1207">
        <x:v>120100</x:v>
      </x:c>
      <x:c r="B1207">
        <x:v>311</x:v>
      </x:c>
      <x:c r="C1207">
        <x:v>1.4</x:v>
      </x:c>
      <x:c r="I1207" t="s">
        <x:v>100</x:v>
      </x:c>
      <x:c r="K1207" t="s">
        <x:v>171</x:v>
      </x:c>
      <x:c r="AL1207" s="81">
        <x:f t="shared" si="131"/>
        <x:v>311</x:v>
      </x:c>
      <x:c r="AM1207" s="81" t="str">
        <x:f t="shared" si="126"/>
        <x:v/>
      </x:c>
      <x:c r="AN1207" s="81" t="str">
        <x:f t="shared" si="127"/>
        <x:v/>
      </x:c>
      <x:c r="AO1207" s="81" t="str">
        <x:f t="shared" si="128"/>
        <x:v/>
      </x:c>
      <x:c r="AP1207" s="81" t="str">
        <x:f t="shared" si="129"/>
        <x:v/>
      </x:c>
      <x:c r="AQ1207" s="81" t="str">
        <x:f t="shared" si="130"/>
        <x:v/>
      </x:c>
    </x:row>
    <x:row r="1208" spans="1:43">
      <x:c r="A1208">
        <x:v>120200</x:v>
      </x:c>
      <x:c r="B1208">
        <x:v>312</x:v>
      </x:c>
      <x:c r="C1208">
        <x:v>0.866666666666667</x:v>
      </x:c>
      <x:c r="E1208">
        <x:v>1</x:v>
      </x:c>
      <x:c r="AL1208" s="81">
        <x:f t="shared" si="131"/>
        <x:v>312</x:v>
      </x:c>
      <x:c r="AM1208" s="81" t="str">
        <x:f t="shared" si="126"/>
        <x:v/>
      </x:c>
      <x:c r="AN1208" s="81" t="str">
        <x:f t="shared" si="127"/>
        <x:v/>
      </x:c>
      <x:c r="AO1208" s="81" t="str">
        <x:f t="shared" si="128"/>
        <x:v/>
      </x:c>
      <x:c r="AP1208" s="81" t="str">
        <x:f t="shared" si="129"/>
        <x:v/>
      </x:c>
      <x:c r="AQ1208" s="81" t="str">
        <x:f t="shared" si="130"/>
        <x:v/>
      </x:c>
    </x:row>
    <x:row r="1209" spans="1:43">
      <x:c r="A1209">
        <x:v>120300</x:v>
      </x:c>
      <x:c r="B1209">
        <x:v>313</x:v>
      </x:c>
      <x:c r="C1209">
        <x:v>1.1</x:v>
      </x:c>
      <x:c r="AG1209" s="80">
        <x:v>1</x:v>
      </x:c>
      <x:c r="AL1209" s="81">
        <x:f t="shared" si="131"/>
        <x:v>313</x:v>
      </x:c>
      <x:c r="AM1209" s="81" t="str">
        <x:f t="shared" si="126"/>
        <x:v/>
      </x:c>
      <x:c r="AN1209" s="81" t="str">
        <x:f t="shared" si="127"/>
        <x:v/>
      </x:c>
      <x:c r="AO1209" s="81" t="str">
        <x:f t="shared" si="128"/>
        <x:v/>
      </x:c>
      <x:c r="AP1209" s="81" t="str">
        <x:f t="shared" si="129"/>
        <x:v/>
      </x:c>
      <x:c r="AQ1209" s="81" t="str">
        <x:f t="shared" si="130"/>
        <x:v/>
      </x:c>
    </x:row>
    <x:row r="1210" spans="1:43">
      <x:c r="A1210">
        <x:v>120400</x:v>
      </x:c>
      <x:c r="B1210">
        <x:v>313</x:v>
      </x:c>
      <x:c r="C1210">
        <x:v>1.25</x:v>
      </x:c>
      <x:c r="AG1210" s="80">
        <x:v>1</x:v>
      </x:c>
      <x:c r="AL1210" s="81">
        <x:f t="shared" si="131"/>
        <x:v>313</x:v>
      </x:c>
      <x:c r="AM1210" s="81" t="str">
        <x:f t="shared" si="126"/>
        <x:v/>
      </x:c>
      <x:c r="AN1210" s="81" t="str">
        <x:f t="shared" si="127"/>
        <x:v/>
      </x:c>
      <x:c r="AO1210" s="81" t="str">
        <x:f t="shared" si="128"/>
        <x:v/>
      </x:c>
      <x:c r="AP1210" s="81" t="str">
        <x:f t="shared" si="129"/>
        <x:v/>
      </x:c>
      <x:c r="AQ1210" s="81" t="str">
        <x:f t="shared" si="130"/>
        <x:v/>
      </x:c>
    </x:row>
    <x:row r="1211" spans="1:43">
      <x:c r="A1211">
        <x:v>120500</x:v>
      </x:c>
      <x:c r="B1211">
        <x:v>313</x:v>
      </x:c>
      <x:c r="C1211">
        <x:v>1.4</x:v>
      </x:c>
      <x:c r="AG1211" s="80">
        <x:v>1</x:v>
      </x:c>
      <x:c r="AL1211" s="81">
        <x:f t="shared" si="131"/>
        <x:v>313</x:v>
      </x:c>
      <x:c r="AM1211" s="81" t="str">
        <x:f t="shared" si="126"/>
        <x:v/>
      </x:c>
      <x:c r="AN1211" s="81" t="str">
        <x:f t="shared" si="127"/>
        <x:v/>
      </x:c>
      <x:c r="AO1211" s="81" t="str">
        <x:f t="shared" si="128"/>
        <x:v/>
      </x:c>
      <x:c r="AP1211" s="81" t="str">
        <x:f t="shared" si="129"/>
        <x:v/>
      </x:c>
      <x:c r="AQ1211" s="81" t="str">
        <x:f t="shared" si="130"/>
        <x:v/>
      </x:c>
    </x:row>
    <x:row r="1212" spans="1:43">
      <x:c r="A1212">
        <x:v>120600</x:v>
      </x:c>
      <x:c r="B1212">
        <x:v>313</x:v>
      </x:c>
      <x:c r="C1212">
        <x:v>1.55</x:v>
      </x:c>
      <x:c r="AG1212" s="80">
        <x:v>1</x:v>
      </x:c>
      <x:c r="AL1212" s="81">
        <x:f t="shared" si="131"/>
        <x:v>313</x:v>
      </x:c>
      <x:c r="AM1212" s="81" t="str">
        <x:f t="shared" si="126"/>
        <x:v/>
      </x:c>
      <x:c r="AN1212" s="81" t="str">
        <x:f t="shared" si="127"/>
        <x:v/>
      </x:c>
      <x:c r="AO1212" s="81" t="str">
        <x:f t="shared" si="128"/>
        <x:v/>
      </x:c>
      <x:c r="AP1212" s="81" t="str">
        <x:f t="shared" si="129"/>
        <x:v/>
      </x:c>
      <x:c r="AQ1212" s="81" t="str">
        <x:f t="shared" si="130"/>
        <x:v/>
      </x:c>
    </x:row>
    <x:row r="1213" spans="1:43">
      <x:c r="A1213">
        <x:v>120700</x:v>
      </x:c>
      <x:c r="B1213">
        <x:v>314</x:v>
      </x:c>
      <x:c r="C1213">
        <x:v>2.93333333333333</x:v>
      </x:c>
      <x:c r="I1213" t="s">
        <x:v>110</x:v>
      </x:c>
      <x:c r="K1213" t="s">
        <x:v>295</x:v>
      </x:c>
      <x:c r="AL1213" s="81">
        <x:f t="shared" si="131"/>
        <x:v>314</x:v>
      </x:c>
      <x:c r="AM1213" s="81" t="str">
        <x:f t="shared" si="126"/>
        <x:v/>
      </x:c>
      <x:c r="AN1213" s="81" t="str">
        <x:f t="shared" si="127"/>
        <x:v/>
      </x:c>
      <x:c r="AO1213" s="81" t="str">
        <x:f t="shared" si="128"/>
        <x:v/>
      </x:c>
      <x:c r="AP1213" s="81" t="str">
        <x:f t="shared" si="129"/>
        <x:v/>
      </x:c>
      <x:c r="AQ1213" s="81" t="str">
        <x:f t="shared" si="130"/>
        <x:v/>
      </x:c>
    </x:row>
    <x:row r="1214" spans="1:43">
      <x:c r="A1214">
        <x:v>120800</x:v>
      </x:c>
      <x:c r="B1214">
        <x:v>315</x:v>
      </x:c>
      <x:c r="C1214">
        <x:v>2.1</x:v>
      </x:c>
      <x:c r="I1214" t="s">
        <x:v>100</x:v>
      </x:c>
      <x:c r="K1214" t="s">
        <x:v>296</x:v>
      </x:c>
      <x:c r="AL1214" s="81">
        <x:f t="shared" si="131"/>
        <x:v>315</x:v>
      </x:c>
      <x:c r="AM1214" s="81" t="str">
        <x:f t="shared" si="126"/>
        <x:v/>
      </x:c>
      <x:c r="AN1214" s="81" t="str">
        <x:f t="shared" si="127"/>
        <x:v/>
      </x:c>
      <x:c r="AO1214" s="81" t="str">
        <x:f t="shared" si="128"/>
        <x:v/>
      </x:c>
      <x:c r="AP1214" s="81" t="str">
        <x:f t="shared" si="129"/>
        <x:v/>
      </x:c>
      <x:c r="AQ1214" s="81" t="str">
        <x:f t="shared" si="130"/>
        <x:v/>
      </x:c>
    </x:row>
    <x:row r="1215" spans="1:43">
      <x:c r="A1215">
        <x:v>120900</x:v>
      </x:c>
      <x:c r="B1215">
        <x:v>316</x:v>
      </x:c>
      <x:c r="C1215">
        <x:v>4.2</x:v>
      </x:c>
      <x:c r="G1215">
        <x:v>3</x:v>
      </x:c>
      <x:c r="I1215" t="s">
        <x:v>100</x:v>
      </x:c>
      <x:c r="K1215" t="s">
        <x:v>133</x:v>
      </x:c>
      <x:c r="AL1215" s="81">
        <x:f t="shared" si="131"/>
        <x:v>316</x:v>
      </x:c>
      <x:c r="AM1215" s="81" t="str">
        <x:f t="shared" si="126"/>
        <x:v/>
      </x:c>
      <x:c r="AN1215" s="81" t="str">
        <x:f t="shared" si="127"/>
        <x:v/>
      </x:c>
      <x:c r="AO1215" s="81" t="str">
        <x:f t="shared" si="128"/>
        <x:v/>
      </x:c>
      <x:c r="AP1215" s="81" t="str">
        <x:f t="shared" si="129"/>
        <x:v/>
      </x:c>
      <x:c r="AQ1215" s="81" t="str">
        <x:f t="shared" si="130"/>
        <x:v/>
      </x:c>
    </x:row>
    <x:row r="1216" spans="1:43">
      <x:c r="A1216">
        <x:v>121000</x:v>
      </x:c>
      <x:c r="B1216">
        <x:v>316</x:v>
      </x:c>
      <x:c r="C1216">
        <x:v>5</x:v>
      </x:c>
      <x:c r="G1216">
        <x:v>2</x:v>
      </x:c>
      <x:c r="I1216" t="s">
        <x:v>102</x:v>
      </x:c>
      <x:c r="K1216" t="s">
        <x:v>133</x:v>
      </x:c>
      <x:c r="AL1216" s="81">
        <x:f t="shared" si="131"/>
        <x:v>316</x:v>
      </x:c>
      <x:c r="AM1216" s="81" t="str">
        <x:f t="shared" si="126"/>
        <x:v/>
      </x:c>
      <x:c r="AN1216" s="81" t="str">
        <x:f t="shared" si="127"/>
        <x:v/>
      </x:c>
      <x:c r="AO1216" s="81" t="str">
        <x:f t="shared" si="128"/>
        <x:v/>
      </x:c>
      <x:c r="AP1216" s="81" t="str">
        <x:f t="shared" si="129"/>
        <x:v/>
      </x:c>
      <x:c r="AQ1216" s="81" t="str">
        <x:f t="shared" si="130"/>
        <x:v/>
      </x:c>
    </x:row>
    <x:row r="1217" spans="1:43">
      <x:c r="A1217">
        <x:v>121100</x:v>
      </x:c>
      <x:c r="B1217">
        <x:v>316</x:v>
      </x:c>
      <x:c r="C1217">
        <x:v>5.2</x:v>
      </x:c>
      <x:c r="G1217">
        <x:v>2</x:v>
      </x:c>
      <x:c r="I1217" t="s">
        <x:v>103</x:v>
      </x:c>
      <x:c r="K1217" t="s">
        <x:v>133</x:v>
      </x:c>
      <x:c r="AL1217" s="81">
        <x:f t="shared" si="131"/>
        <x:v>316</x:v>
      </x:c>
      <x:c r="AM1217" s="81" t="str">
        <x:f t="shared" si="126"/>
        <x:v/>
      </x:c>
      <x:c r="AN1217" s="81" t="str">
        <x:f t="shared" si="127"/>
        <x:v/>
      </x:c>
      <x:c r="AO1217" s="81" t="str">
        <x:f t="shared" si="128"/>
        <x:v/>
      </x:c>
      <x:c r="AP1217" s="81" t="str">
        <x:f t="shared" si="129"/>
        <x:v/>
      </x:c>
      <x:c r="AQ1217" s="81" t="str">
        <x:f t="shared" si="130"/>
        <x:v/>
      </x:c>
    </x:row>
    <x:row r="1218" spans="1:43">
      <x:c r="A1218">
        <x:v>121200</x:v>
      </x:c>
      <x:c r="B1218">
        <x:v>316</x:v>
      </x:c>
      <x:c r="C1218">
        <x:v>5.4</x:v>
      </x:c>
      <x:c r="G1218">
        <x:v>2</x:v>
      </x:c>
      <x:c r="I1218" t="s">
        <x:v>104</x:v>
      </x:c>
      <x:c r="K1218" t="s">
        <x:v>133</x:v>
      </x:c>
      <x:c r="AL1218" s="81">
        <x:f t="shared" si="131"/>
        <x:v>316</x:v>
      </x:c>
      <x:c r="AM1218" s="81" t="str">
        <x:f t="shared" si="126"/>
        <x:v/>
      </x:c>
      <x:c r="AN1218" s="81" t="str">
        <x:f t="shared" si="127"/>
        <x:v/>
      </x:c>
      <x:c r="AO1218" s="81" t="str">
        <x:f t="shared" si="128"/>
        <x:v/>
      </x:c>
      <x:c r="AP1218" s="81" t="str">
        <x:f t="shared" si="129"/>
        <x:v/>
      </x:c>
      <x:c r="AQ1218" s="81" t="str">
        <x:f t="shared" si="130"/>
        <x:v/>
      </x:c>
    </x:row>
    <x:row r="1219" spans="1:43">
      <x:c r="A1219">
        <x:v>121300</x:v>
      </x:c>
      <x:c r="B1219">
        <x:v>316</x:v>
      </x:c>
      <x:c r="C1219">
        <x:v>5.6</x:v>
      </x:c>
      <x:c r="G1219">
        <x:v>3</x:v>
      </x:c>
      <x:c r="I1219" t="s">
        <x:v>100</x:v>
      </x:c>
      <x:c r="K1219" t="s">
        <x:v>133</x:v>
      </x:c>
      <x:c r="AL1219" s="81">
        <x:f t="shared" si="131"/>
        <x:v>316</x:v>
      </x:c>
      <x:c r="AM1219" s="81" t="str">
        <x:f t="shared" si="126"/>
        <x:v/>
      </x:c>
      <x:c r="AN1219" s="81" t="str">
        <x:f t="shared" si="127"/>
        <x:v/>
      </x:c>
      <x:c r="AO1219" s="81" t="str">
        <x:f t="shared" si="128"/>
        <x:v/>
      </x:c>
      <x:c r="AP1219" s="81" t="str">
        <x:f t="shared" si="129"/>
        <x:v/>
      </x:c>
      <x:c r="AQ1219" s="81" t="str">
        <x:f t="shared" si="130"/>
        <x:v/>
      </x:c>
    </x:row>
    <x:row r="1220" spans="1:43">
      <x:c r="A1220">
        <x:v>121400</x:v>
      </x:c>
      <x:c r="B1220">
        <x:v>316</x:v>
      </x:c>
      <x:c r="C1220">
        <x:v>5.8</x:v>
      </x:c>
      <x:c r="G1220">
        <x:v>2</x:v>
      </x:c>
      <x:c r="I1220" t="s">
        <x:v>102</x:v>
      </x:c>
      <x:c r="K1220" t="s">
        <x:v>133</x:v>
      </x:c>
      <x:c r="AL1220" s="81">
        <x:f t="shared" si="131"/>
        <x:v>316</x:v>
      </x:c>
      <x:c r="AM1220" s="81" t="str">
        <x:f t="shared" si="126"/>
        <x:v/>
      </x:c>
      <x:c r="AN1220" s="81" t="str">
        <x:f t="shared" si="127"/>
        <x:v/>
      </x:c>
      <x:c r="AO1220" s="81" t="str">
        <x:f t="shared" si="128"/>
        <x:v/>
      </x:c>
      <x:c r="AP1220" s="81" t="str">
        <x:f t="shared" si="129"/>
        <x:v/>
      </x:c>
      <x:c r="AQ1220" s="81" t="str">
        <x:f t="shared" si="130"/>
        <x:v/>
      </x:c>
    </x:row>
    <x:row r="1221" spans="1:43">
      <x:c r="A1221">
        <x:v>121500</x:v>
      </x:c>
      <x:c r="B1221">
        <x:v>316</x:v>
      </x:c>
      <x:c r="C1221">
        <x:v>6</x:v>
      </x:c>
      <x:c r="G1221">
        <x:v>3</x:v>
      </x:c>
      <x:c r="I1221" t="s">
        <x:v>103</x:v>
      </x:c>
      <x:c r="K1221" t="s">
        <x:v>133</x:v>
      </x:c>
      <x:c r="AL1221" s="81">
        <x:f t="shared" si="131"/>
        <x:v>316</x:v>
      </x:c>
      <x:c r="AM1221" s="81" t="str">
        <x:f t="shared" si="126"/>
        <x:v/>
      </x:c>
      <x:c r="AN1221" s="81" t="str">
        <x:f t="shared" si="127"/>
        <x:v/>
      </x:c>
      <x:c r="AO1221" s="81" t="str">
        <x:f t="shared" si="128"/>
        <x:v/>
      </x:c>
      <x:c r="AP1221" s="81" t="str">
        <x:f t="shared" si="129"/>
        <x:v/>
      </x:c>
      <x:c r="AQ1221" s="81" t="str">
        <x:f t="shared" si="130"/>
        <x:v/>
      </x:c>
    </x:row>
    <x:row r="1222" spans="1:43">
      <x:c r="A1222">
        <x:v>121600</x:v>
      </x:c>
      <x:c r="B1222">
        <x:v>316</x:v>
      </x:c>
      <x:c r="C1222">
        <x:v>6.2</x:v>
      </x:c>
      <x:c r="G1222">
        <x:v>2</x:v>
      </x:c>
      <x:c r="I1222" t="s">
        <x:v>104</x:v>
      </x:c>
      <x:c r="K1222" t="s">
        <x:v>133</x:v>
      </x:c>
      <x:c r="AL1222" s="81">
        <x:f t="shared" si="131"/>
        <x:v>316</x:v>
      </x:c>
      <x:c r="AM1222" s="81" t="str">
        <x:f t="shared" si="126"/>
        <x:v/>
      </x:c>
      <x:c r="AN1222" s="81" t="str">
        <x:f t="shared" si="127"/>
        <x:v/>
      </x:c>
      <x:c r="AO1222" s="81" t="str">
        <x:f t="shared" si="128"/>
        <x:v/>
      </x:c>
      <x:c r="AP1222" s="81" t="str">
        <x:f t="shared" si="129"/>
        <x:v/>
      </x:c>
      <x:c r="AQ1222" s="81" t="str">
        <x:f t="shared" si="130"/>
        <x:v/>
      </x:c>
    </x:row>
    <x:row r="1223" spans="1:43">
      <x:c r="A1223">
        <x:v>121700</x:v>
      </x:c>
      <x:c r="B1223">
        <x:v>316</x:v>
      </x:c>
      <x:c r="C1223">
        <x:v>6.4</x:v>
      </x:c>
      <x:c r="G1223">
        <x:v>3</x:v>
      </x:c>
      <x:c r="I1223" t="s">
        <x:v>100</x:v>
      </x:c>
      <x:c r="K1223" t="s">
        <x:v>133</x:v>
      </x:c>
      <x:c r="AL1223" s="81">
        <x:f t="shared" si="131"/>
        <x:v>316</x:v>
      </x:c>
      <x:c r="AM1223" s="81" t="str">
        <x:f t="shared" si="126"/>
        <x:v/>
      </x:c>
      <x:c r="AN1223" s="81" t="str">
        <x:f t="shared" si="127"/>
        <x:v/>
      </x:c>
      <x:c r="AO1223" s="81" t="str">
        <x:f t="shared" si="128"/>
        <x:v/>
      </x:c>
      <x:c r="AP1223" s="81" t="str">
        <x:f t="shared" si="129"/>
        <x:v/>
      </x:c>
      <x:c r="AQ1223" s="81" t="str">
        <x:f t="shared" si="130"/>
        <x:v/>
      </x:c>
    </x:row>
    <x:row r="1224" spans="1:43">
      <x:c r="A1224">
        <x:v>121800</x:v>
      </x:c>
      <x:c r="B1224">
        <x:v>316</x:v>
      </x:c>
      <x:c r="C1224">
        <x:v>6.6</x:v>
      </x:c>
      <x:c r="G1224">
        <x:v>2</x:v>
      </x:c>
      <x:c r="I1224" t="s">
        <x:v>102</x:v>
      </x:c>
      <x:c r="K1224" t="s">
        <x:v>133</x:v>
      </x:c>
      <x:c r="AL1224" s="81">
        <x:f t="shared" si="131"/>
        <x:v>316</x:v>
      </x:c>
      <x:c r="AM1224" s="81" t="str">
        <x:f t="shared" si="126"/>
        <x:v/>
      </x:c>
      <x:c r="AN1224" s="81" t="str">
        <x:f t="shared" si="127"/>
        <x:v/>
      </x:c>
      <x:c r="AO1224" s="81" t="str">
        <x:f t="shared" si="128"/>
        <x:v/>
      </x:c>
      <x:c r="AP1224" s="81" t="str">
        <x:f t="shared" si="129"/>
        <x:v/>
      </x:c>
      <x:c r="AQ1224" s="81" t="str">
        <x:f t="shared" si="130"/>
        <x:v/>
      </x:c>
    </x:row>
    <x:row r="1225" spans="1:43">
      <x:c r="A1225">
        <x:v>121900</x:v>
      </x:c>
      <x:c r="B1225">
        <x:v>316</x:v>
      </x:c>
      <x:c r="C1225">
        <x:v>6.8</x:v>
      </x:c>
      <x:c r="G1225">
        <x:v>3</x:v>
      </x:c>
      <x:c r="I1225" t="s">
        <x:v>104</x:v>
      </x:c>
      <x:c r="K1225" t="s">
        <x:v>133</x:v>
      </x:c>
      <x:c r="AL1225" s="81">
        <x:f t="shared" si="131"/>
        <x:v>316</x:v>
      </x:c>
      <x:c r="AM1225" s="81" t="str">
        <x:f t="shared" si="126"/>
        <x:v/>
      </x:c>
      <x:c r="AN1225" s="81" t="str">
        <x:f t="shared" si="127"/>
        <x:v/>
      </x:c>
      <x:c r="AO1225" s="81" t="str">
        <x:f t="shared" si="128"/>
        <x:v/>
      </x:c>
      <x:c r="AP1225" s="81" t="str">
        <x:f t="shared" si="129"/>
        <x:v/>
      </x:c>
      <x:c r="AQ1225" s="81" t="str">
        <x:f t="shared" si="130"/>
        <x:v/>
      </x:c>
    </x:row>
    <x:row r="1226" spans="1:43">
      <x:c r="A1226">
        <x:v>122000</x:v>
      </x:c>
      <x:c r="B1226">
        <x:v>316</x:v>
      </x:c>
      <x:c r="C1226">
        <x:v>7</x:v>
      </x:c>
      <x:c r="G1226">
        <x:v>3</x:v>
      </x:c>
      <x:c r="I1226" t="s">
        <x:v>118</x:v>
      </x:c>
      <x:c r="K1226" t="s">
        <x:v>133</x:v>
      </x:c>
      <x:c r="AL1226" s="81">
        <x:f t="shared" si="131"/>
        <x:v>316</x:v>
      </x:c>
      <x:c r="AM1226" s="81" t="str">
        <x:f t="shared" si="126"/>
        <x:v/>
      </x:c>
      <x:c r="AN1226" s="81" t="str">
        <x:f t="shared" si="127"/>
        <x:v/>
      </x:c>
      <x:c r="AO1226" s="81" t="str">
        <x:f t="shared" si="128"/>
        <x:v/>
      </x:c>
      <x:c r="AP1226" s="81" t="str">
        <x:f t="shared" si="129"/>
        <x:v/>
      </x:c>
      <x:c r="AQ1226" s="81" t="str">
        <x:f t="shared" si="130"/>
        <x:v/>
      </x:c>
    </x:row>
    <x:row r="1227" spans="1:43">
      <x:c r="A1227">
        <x:v>122100</x:v>
      </x:c>
      <x:c r="B1227">
        <x:v>316</x:v>
      </x:c>
      <x:c r="C1227">
        <x:v>7.2</x:v>
      </x:c>
      <x:c r="G1227">
        <x:v>2</x:v>
      </x:c>
      <x:c r="I1227" t="s">
        <x:v>100</x:v>
      </x:c>
      <x:c r="K1227" t="s">
        <x:v>133</x:v>
      </x:c>
      <x:c r="AL1227" s="81">
        <x:f t="shared" si="131"/>
        <x:v>316</x:v>
      </x:c>
      <x:c r="AM1227" s="81" t="str">
        <x:f t="shared" si="126"/>
        <x:v/>
      </x:c>
      <x:c r="AN1227" s="81" t="str">
        <x:f t="shared" si="127"/>
        <x:v/>
      </x:c>
      <x:c r="AO1227" s="81" t="str">
        <x:f t="shared" si="128"/>
        <x:v/>
      </x:c>
      <x:c r="AP1227" s="81" t="str">
        <x:f t="shared" si="129"/>
        <x:v/>
      </x:c>
      <x:c r="AQ1227" s="81" t="str">
        <x:f t="shared" si="130"/>
        <x:v/>
      </x:c>
    </x:row>
    <x:row r="1228" spans="1:43">
      <x:c r="A1228">
        <x:v>122200</x:v>
      </x:c>
      <x:c r="B1228">
        <x:v>316</x:v>
      </x:c>
      <x:c r="C1228">
        <x:v>7.4</x:v>
      </x:c>
      <x:c r="G1228">
        <x:v>3</x:v>
      </x:c>
      <x:c r="I1228" t="s">
        <x:v>102</x:v>
      </x:c>
      <x:c r="K1228" t="s">
        <x:v>133</x:v>
      </x:c>
      <x:c r="AL1228" s="81">
        <x:f t="shared" si="131"/>
        <x:v>316</x:v>
      </x:c>
      <x:c r="AM1228" s="81" t="str">
        <x:f t="shared" ref="AM1228:AM1291" si="132">IF($F$7=2,$B$7,"")</x:f>
        <x:v/>
      </x:c>
      <x:c r="AN1228" s="81" t="str">
        <x:f t="shared" ref="AN1228:AN1291" si="133">IF($F$7=3,$B$7,"")</x:f>
        <x:v/>
      </x:c>
      <x:c r="AO1228" s="81" t="str">
        <x:f t="shared" ref="AO1228:AO1291" si="134">IF($F$7=4,$B$7,"")</x:f>
        <x:v/>
      </x:c>
      <x:c r="AP1228" s="81" t="str">
        <x:f t="shared" ref="AP1228:AP1291" si="135">IF($F$7=5,$B$7,"")</x:f>
        <x:v/>
      </x:c>
      <x:c r="AQ1228" s="81" t="str">
        <x:f t="shared" ref="AQ1228:AQ1291" si="136">IF($F$7=6,$B$7,"")</x:f>
        <x:v/>
      </x:c>
    </x:row>
    <x:row r="1229" spans="1:43">
      <x:c r="A1229">
        <x:v>122300</x:v>
      </x:c>
      <x:c r="B1229">
        <x:v>316</x:v>
      </x:c>
      <x:c r="C1229">
        <x:v>7.6</x:v>
      </x:c>
      <x:c r="G1229">
        <x:v>2</x:v>
      </x:c>
      <x:c r="I1229" t="s">
        <x:v>104</x:v>
      </x:c>
      <x:c r="K1229" t="s">
        <x:v>133</x:v>
      </x:c>
      <x:c r="AL1229" s="81">
        <x:f t="shared" ref="AL1229:AL1292" si="137">IF(ISBLANK(D1229),B1229,B1229&amp;"B")</x:f>
        <x:v>316</x:v>
      </x:c>
      <x:c r="AM1229" s="81" t="str">
        <x:f t="shared" si="132"/>
        <x:v/>
      </x:c>
      <x:c r="AN1229" s="81" t="str">
        <x:f t="shared" si="133"/>
        <x:v/>
      </x:c>
      <x:c r="AO1229" s="81" t="str">
        <x:f t="shared" si="134"/>
        <x:v/>
      </x:c>
      <x:c r="AP1229" s="81" t="str">
        <x:f t="shared" si="135"/>
        <x:v/>
      </x:c>
      <x:c r="AQ1229" s="81" t="str">
        <x:f t="shared" si="136"/>
        <x:v/>
      </x:c>
    </x:row>
    <x:row r="1230" spans="1:43">
      <x:c r="A1230">
        <x:v>122400</x:v>
      </x:c>
      <x:c r="B1230" s="118">
        <x:v>317</x:v>
      </x:c>
      <x:c r="C1230" s="118">
        <x:v>0.666666666666667</x:v>
      </x:c>
      <x:c r="D1230" s="118"/>
      <x:c r="E1230" s="118"/>
      <x:c r="F1230" s="118"/>
      <x:c r="G1230" s="118">
        <x:v>1</x:v>
      </x:c>
      <x:c r="H1230" s="118"/>
      <x:c r="I1230" t="s">
        <x:v>104</x:v>
      </x:c>
      <x:c r="J1230" s="118"/>
      <x:c r="K1230" s="118" t="s">
        <x:v>133</x:v>
      </x:c>
      <x:c r="L1230" s="118"/>
      <x:c r="M1230" s="118">
        <x:v>610</x:v>
      </x:c>
      <x:c r="N1230" s="118"/>
      <x:c r="O1230" s="118" t="s">
        <x:v>101</x:v>
      </x:c>
      <x:c r="P1230" s="118"/>
      <x:c r="Q1230" s="118"/>
      <x:c r="R1230" s="118"/>
      <x:c r="S1230" s="118"/>
      <x:c r="T1230" s="118"/>
      <x:c r="U1230" s="118"/>
      <x:c r="V1230" s="118"/>
      <x:c r="W1230" s="118"/>
      <x:c r="X1230" s="118"/>
      <x:c r="Y1230" s="118"/>
      <x:c r="Z1230" s="118"/>
      <x:c r="AA1230" s="118"/>
      <x:c r="AB1230" s="118"/>
      <x:c r="AC1230" s="118"/>
      <x:c r="AD1230" s="118"/>
      <x:c r="AE1230" s="118"/>
      <x:c r="AF1230" s="118"/>
      <x:c r="AG1230" s="118">
        <x:v>1</x:v>
      </x:c>
      <x:c r="AH1230" s="118"/>
      <x:c r="AI1230" s="118"/>
      <x:c r="AJ1230" s="118"/>
      <x:c r="AK1230" s="118"/>
      <x:c r="AL1230" s="81">
        <x:f t="shared" si="137"/>
        <x:v>317</x:v>
      </x:c>
      <x:c r="AM1230" s="81" t="str">
        <x:f t="shared" si="132"/>
        <x:v/>
      </x:c>
      <x:c r="AN1230" s="81" t="str">
        <x:f t="shared" si="133"/>
        <x:v/>
      </x:c>
      <x:c r="AO1230" s="81" t="str">
        <x:f t="shared" si="134"/>
        <x:v/>
      </x:c>
      <x:c r="AP1230" s="81" t="str">
        <x:f t="shared" si="135"/>
        <x:v/>
      </x:c>
      <x:c r="AQ1230" s="81" t="str">
        <x:f t="shared" si="136"/>
        <x:v/>
      </x:c>
    </x:row>
    <x:row r="1231" spans="1:43">
      <x:c r="A1231">
        <x:v>122500</x:v>
      </x:c>
      <x:c r="B1231" s="118">
        <x:v>317</x:v>
      </x:c>
      <x:c r="C1231" s="118">
        <x:v>0.816666666666667</x:v>
      </x:c>
      <x:c r="D1231" s="118"/>
      <x:c r="E1231" s="118"/>
      <x:c r="F1231" s="118"/>
      <x:c r="G1231" s="118">
        <x:v>1</x:v>
      </x:c>
      <x:c r="H1231" s="118"/>
      <x:c r="I1231" t="s">
        <x:v>118</x:v>
      </x:c>
      <x:c r="J1231" s="118"/>
      <x:c r="K1231" s="118" t="s">
        <x:v>133</x:v>
      </x:c>
      <x:c r="L1231" s="118"/>
      <x:c r="M1231" s="118">
        <x:v>610</x:v>
      </x:c>
      <x:c r="N1231" s="118"/>
      <x:c r="O1231" s="118" t="s">
        <x:v>101</x:v>
      </x:c>
      <x:c r="P1231" s="118"/>
      <x:c r="Q1231" s="118"/>
      <x:c r="R1231" s="118"/>
      <x:c r="S1231" s="118"/>
      <x:c r="T1231" s="118"/>
      <x:c r="U1231" s="118"/>
      <x:c r="V1231" s="118"/>
      <x:c r="W1231" s="118"/>
      <x:c r="X1231" s="118"/>
      <x:c r="Y1231" s="118"/>
      <x:c r="Z1231" s="118"/>
      <x:c r="AA1231" s="118"/>
      <x:c r="AB1231" s="118"/>
      <x:c r="AC1231" s="118"/>
      <x:c r="AD1231" s="118"/>
      <x:c r="AE1231" s="118"/>
      <x:c r="AF1231" s="118"/>
      <x:c r="AG1231" s="118">
        <x:v>1</x:v>
      </x:c>
      <x:c r="AH1231" s="118"/>
      <x:c r="AI1231" s="118"/>
      <x:c r="AJ1231" s="118"/>
      <x:c r="AK1231" s="118"/>
      <x:c r="AL1231" s="81">
        <x:f t="shared" si="137"/>
        <x:v>317</x:v>
      </x:c>
      <x:c r="AM1231" s="81" t="str">
        <x:f t="shared" si="132"/>
        <x:v/>
      </x:c>
      <x:c r="AN1231" s="81" t="str">
        <x:f t="shared" si="133"/>
        <x:v/>
      </x:c>
      <x:c r="AO1231" s="81" t="str">
        <x:f t="shared" si="134"/>
        <x:v/>
      </x:c>
      <x:c r="AP1231" s="81" t="str">
        <x:f t="shared" si="135"/>
        <x:v/>
      </x:c>
      <x:c r="AQ1231" s="81" t="str">
        <x:f t="shared" si="136"/>
        <x:v/>
      </x:c>
    </x:row>
    <x:row r="1232" spans="1:43">
      <x:c r="A1232">
        <x:v>122600</x:v>
      </x:c>
      <x:c r="B1232" s="118">
        <x:v>317</x:v>
      </x:c>
      <x:c r="C1232" s="118">
        <x:v>0.966666666666667</x:v>
      </x:c>
      <x:c r="D1232" s="118"/>
      <x:c r="E1232" s="118"/>
      <x:c r="F1232" s="118"/>
      <x:c r="G1232" s="118">
        <x:v>2</x:v>
      </x:c>
      <x:c r="H1232" s="118"/>
      <x:c r="I1232" t="s">
        <x:v>118</x:v>
      </x:c>
      <x:c r="J1232" s="118"/>
      <x:c r="K1232" s="118" t="s">
        <x:v>133</x:v>
      </x:c>
      <x:c r="L1232" s="118"/>
      <x:c r="M1232" s="118">
        <x:v>610</x:v>
      </x:c>
      <x:c r="N1232" s="118"/>
      <x:c r="O1232" s="118" t="s">
        <x:v>101</x:v>
      </x:c>
      <x:c r="P1232" s="118"/>
      <x:c r="Q1232" s="118"/>
      <x:c r="R1232" s="118"/>
      <x:c r="S1232" s="118"/>
      <x:c r="T1232" s="118"/>
      <x:c r="U1232" s="118"/>
      <x:c r="V1232" s="118"/>
      <x:c r="W1232" s="118"/>
      <x:c r="X1232" s="118"/>
      <x:c r="Y1232" s="118"/>
      <x:c r="Z1232" s="118"/>
      <x:c r="AA1232" s="118"/>
      <x:c r="AB1232" s="118"/>
      <x:c r="AC1232" s="118"/>
      <x:c r="AD1232" s="118"/>
      <x:c r="AE1232" s="118"/>
      <x:c r="AF1232" s="118"/>
      <x:c r="AG1232" s="118">
        <x:v>1</x:v>
      </x:c>
      <x:c r="AH1232" s="118"/>
      <x:c r="AI1232" s="118"/>
      <x:c r="AJ1232" s="118"/>
      <x:c r="AK1232" s="118"/>
      <x:c r="AL1232" s="81">
        <x:f t="shared" si="137"/>
        <x:v>317</x:v>
      </x:c>
      <x:c r="AM1232" s="81" t="str">
        <x:f t="shared" si="132"/>
        <x:v/>
      </x:c>
      <x:c r="AN1232" s="81" t="str">
        <x:f t="shared" si="133"/>
        <x:v/>
      </x:c>
      <x:c r="AO1232" s="81" t="str">
        <x:f t="shared" si="134"/>
        <x:v/>
      </x:c>
      <x:c r="AP1232" s="81" t="str">
        <x:f t="shared" si="135"/>
        <x:v/>
      </x:c>
      <x:c r="AQ1232" s="81" t="str">
        <x:f t="shared" si="136"/>
        <x:v/>
      </x:c>
    </x:row>
    <x:row r="1233" spans="1:43">
      <x:c r="A1233">
        <x:v>122700</x:v>
      </x:c>
      <x:c r="B1233" s="118">
        <x:v>317</x:v>
      </x:c>
      <x:c r="C1233" s="118">
        <x:v>1.16666666666667</x:v>
      </x:c>
      <x:c r="D1233" s="118"/>
      <x:c r="E1233" s="118"/>
      <x:c r="F1233" s="118"/>
      <x:c r="G1233" s="118">
        <x:v>1</x:v>
      </x:c>
      <x:c r="H1233" s="118"/>
      <x:c r="I1233" t="s">
        <x:v>100</x:v>
      </x:c>
      <x:c r="J1233" s="118"/>
      <x:c r="K1233" s="118" t="s">
        <x:v>133</x:v>
      </x:c>
      <x:c r="L1233" s="118"/>
      <x:c r="M1233" s="118">
        <x:v>610</x:v>
      </x:c>
      <x:c r="N1233" s="118"/>
      <x:c r="O1233" s="118" t="s">
        <x:v>101</x:v>
      </x:c>
      <x:c r="P1233" s="118"/>
      <x:c r="Q1233" s="118"/>
      <x:c r="R1233" s="118"/>
      <x:c r="S1233" s="118"/>
      <x:c r="T1233" s="118"/>
      <x:c r="U1233" s="118"/>
      <x:c r="V1233" s="118"/>
      <x:c r="W1233" s="118"/>
      <x:c r="X1233" s="118"/>
      <x:c r="Y1233" s="118"/>
      <x:c r="Z1233" s="118"/>
      <x:c r="AA1233" s="118"/>
      <x:c r="AB1233" s="118"/>
      <x:c r="AC1233" s="118"/>
      <x:c r="AD1233" s="118"/>
      <x:c r="AE1233" s="118"/>
      <x:c r="AF1233" s="118"/>
      <x:c r="AG1233" s="118">
        <x:v>1</x:v>
      </x:c>
      <x:c r="AH1233" s="118"/>
      <x:c r="AI1233" s="118"/>
      <x:c r="AJ1233" s="118"/>
      <x:c r="AK1233" s="118"/>
      <x:c r="AL1233" s="81">
        <x:f t="shared" si="137"/>
        <x:v>317</x:v>
      </x:c>
      <x:c r="AM1233" s="81" t="str">
        <x:f t="shared" si="132"/>
        <x:v/>
      </x:c>
      <x:c r="AN1233" s="81" t="str">
        <x:f t="shared" si="133"/>
        <x:v/>
      </x:c>
      <x:c r="AO1233" s="81" t="str">
        <x:f t="shared" si="134"/>
        <x:v/>
      </x:c>
      <x:c r="AP1233" s="81" t="str">
        <x:f t="shared" si="135"/>
        <x:v/>
      </x:c>
      <x:c r="AQ1233" s="81" t="str">
        <x:f t="shared" si="136"/>
        <x:v/>
      </x:c>
    </x:row>
    <x:row r="1234" spans="1:43">
      <x:c r="A1234">
        <x:v>122800</x:v>
      </x:c>
      <x:c r="B1234" s="118">
        <x:v>317</x:v>
      </x:c>
      <x:c r="C1234" s="118">
        <x:v>1.73333333333333</x:v>
      </x:c>
      <x:c r="D1234" s="118"/>
      <x:c r="E1234" s="118"/>
      <x:c r="F1234" s="118"/>
      <x:c r="G1234" s="118">
        <x:v>3</x:v>
      </x:c>
      <x:c r="H1234" s="118"/>
      <x:c r="I1234" t="s">
        <x:v>102</x:v>
      </x:c>
      <x:c r="J1234" s="118"/>
      <x:c r="K1234" s="118" t="s">
        <x:v>133</x:v>
      </x:c>
      <x:c r="L1234" s="118"/>
      <x:c r="M1234" s="118">
        <x:v>610</x:v>
      </x:c>
      <x:c r="N1234" s="118"/>
      <x:c r="O1234" s="118" t="s">
        <x:v>101</x:v>
      </x:c>
      <x:c r="P1234" s="118"/>
      <x:c r="Q1234" s="118"/>
      <x:c r="R1234" s="118"/>
      <x:c r="S1234" s="118"/>
      <x:c r="T1234" s="118"/>
      <x:c r="U1234" s="118"/>
      <x:c r="V1234" s="118"/>
      <x:c r="W1234" s="118"/>
      <x:c r="X1234" s="118"/>
      <x:c r="Y1234" s="118"/>
      <x:c r="Z1234" s="118"/>
      <x:c r="AA1234" s="118"/>
      <x:c r="AB1234" s="118"/>
      <x:c r="AC1234" s="118"/>
      <x:c r="AD1234" s="118"/>
      <x:c r="AE1234" s="118"/>
      <x:c r="AF1234" s="118"/>
      <x:c r="AG1234" s="118">
        <x:v>1</x:v>
      </x:c>
      <x:c r="AH1234" s="118"/>
      <x:c r="AI1234" s="118"/>
      <x:c r="AJ1234" s="118"/>
      <x:c r="AK1234" s="118"/>
      <x:c r="AL1234" s="81">
        <x:f t="shared" si="137"/>
        <x:v>317</x:v>
      </x:c>
      <x:c r="AM1234" s="81" t="str">
        <x:f t="shared" si="132"/>
        <x:v/>
      </x:c>
      <x:c r="AN1234" s="81" t="str">
        <x:f t="shared" si="133"/>
        <x:v/>
      </x:c>
      <x:c r="AO1234" s="81" t="str">
        <x:f t="shared" si="134"/>
        <x:v/>
      </x:c>
      <x:c r="AP1234" s="81" t="str">
        <x:f t="shared" si="135"/>
        <x:v/>
      </x:c>
      <x:c r="AQ1234" s="81" t="str">
        <x:f t="shared" si="136"/>
        <x:v/>
      </x:c>
    </x:row>
    <x:row r="1235" spans="1:43">
      <x:c r="A1235">
        <x:v>122900</x:v>
      </x:c>
      <x:c r="B1235" s="118">
        <x:v>317</x:v>
      </x:c>
      <x:c r="C1235" s="118">
        <x:v>2.1</x:v>
      </x:c>
      <x:c r="D1235" s="118"/>
      <x:c r="E1235" s="118"/>
      <x:c r="F1235" s="118"/>
      <x:c r="G1235" s="118">
        <x:v>3</x:v>
      </x:c>
      <x:c r="H1235" s="118"/>
      <x:c r="I1235" t="s">
        <x:v>118</x:v>
      </x:c>
      <x:c r="J1235" s="118"/>
      <x:c r="K1235" s="118" t="s">
        <x:v>133</x:v>
      </x:c>
      <x:c r="L1235" s="118"/>
      <x:c r="M1235" s="118">
        <x:v>610</x:v>
      </x:c>
      <x:c r="N1235" s="118"/>
      <x:c r="O1235" s="118" t="s">
        <x:v>101</x:v>
      </x:c>
      <x:c r="P1235" s="118"/>
      <x:c r="Q1235" s="118"/>
      <x:c r="R1235" s="118"/>
      <x:c r="S1235" s="118"/>
      <x:c r="T1235" s="118"/>
      <x:c r="U1235" s="118"/>
      <x:c r="V1235" s="118"/>
      <x:c r="W1235" s="118"/>
      <x:c r="X1235" s="118"/>
      <x:c r="Y1235" s="118"/>
      <x:c r="Z1235" s="118"/>
      <x:c r="AA1235" s="118"/>
      <x:c r="AB1235" s="118"/>
      <x:c r="AC1235" s="118"/>
      <x:c r="AD1235" s="118"/>
      <x:c r="AE1235" s="118"/>
      <x:c r="AF1235" s="118"/>
      <x:c r="AG1235" s="118">
        <x:v>2</x:v>
      </x:c>
      <x:c r="AH1235" s="118"/>
      <x:c r="AI1235" s="118"/>
      <x:c r="AJ1235" s="118"/>
      <x:c r="AK1235" s="118"/>
      <x:c r="AL1235" s="81">
        <x:f t="shared" si="137"/>
        <x:v>317</x:v>
      </x:c>
      <x:c r="AM1235" s="81" t="str">
        <x:f t="shared" si="132"/>
        <x:v/>
      </x:c>
      <x:c r="AN1235" s="81" t="str">
        <x:f t="shared" si="133"/>
        <x:v/>
      </x:c>
      <x:c r="AO1235" s="81" t="str">
        <x:f t="shared" si="134"/>
        <x:v/>
      </x:c>
      <x:c r="AP1235" s="81" t="str">
        <x:f t="shared" si="135"/>
        <x:v/>
      </x:c>
      <x:c r="AQ1235" s="81" t="str">
        <x:f t="shared" si="136"/>
        <x:v/>
      </x:c>
    </x:row>
    <x:row r="1236" spans="1:43">
      <x:c r="A1236">
        <x:v>123000</x:v>
      </x:c>
      <x:c r="B1236" s="118">
        <x:v>318</x:v>
      </x:c>
      <x:c r="C1236" s="118">
        <x:v>1.46666666666667</x:v>
      </x:c>
      <x:c r="D1236" s="118"/>
      <x:c r="E1236" s="118"/>
      <x:c r="G1236" s="118">
        <x:v>1</x:v>
      </x:c>
      <x:c r="H1236" s="118"/>
      <x:c r="I1236" s="118" t="s">
        <x:v>102</x:v>
      </x:c>
      <x:c r="J1236" s="118"/>
      <x:c r="K1236" s="118" t="s">
        <x:v>133</x:v>
      </x:c>
      <x:c r="L1236" s="118"/>
      <x:c r="M1236" s="118">
        <x:v>610</x:v>
      </x:c>
      <x:c r="N1236" s="118"/>
      <x:c r="O1236" s="118" t="s">
        <x:v>101</x:v>
      </x:c>
      <x:c r="P1236" s="118"/>
      <x:c r="Q1236" s="118"/>
      <x:c r="R1236" s="118"/>
      <x:c r="S1236" s="118"/>
      <x:c r="T1236" s="118"/>
      <x:c r="U1236" s="118"/>
      <x:c r="V1236" s="118"/>
      <x:c r="W1236" s="118"/>
      <x:c r="X1236" s="118"/>
      <x:c r="Y1236" s="118"/>
      <x:c r="Z1236" s="118"/>
      <x:c r="AA1236" s="118"/>
      <x:c r="AB1236" s="118"/>
      <x:c r="AC1236" s="118"/>
      <x:c r="AD1236" s="118"/>
      <x:c r="AE1236" s="118"/>
      <x:c r="AF1236" s="118"/>
      <x:c r="AG1236" s="119">
        <x:v>1</x:v>
      </x:c>
      <x:c r="AH1236" s="118"/>
      <x:c r="AI1236" s="118"/>
      <x:c r="AJ1236" s="118"/>
      <x:c r="AK1236" s="118"/>
      <x:c r="AL1236" s="81">
        <x:f t="shared" si="137"/>
        <x:v>318</x:v>
      </x:c>
      <x:c r="AM1236" s="81" t="str">
        <x:f t="shared" si="132"/>
        <x:v/>
      </x:c>
      <x:c r="AN1236" s="81" t="str">
        <x:f t="shared" si="133"/>
        <x:v/>
      </x:c>
      <x:c r="AO1236" s="81" t="str">
        <x:f t="shared" si="134"/>
        <x:v/>
      </x:c>
      <x:c r="AP1236" s="81" t="str">
        <x:f t="shared" si="135"/>
        <x:v/>
      </x:c>
      <x:c r="AQ1236" s="81" t="str">
        <x:f t="shared" si="136"/>
        <x:v/>
      </x:c>
    </x:row>
    <x:row r="1237" spans="1:43">
      <x:c r="A1237">
        <x:v>123100</x:v>
      </x:c>
      <x:c r="B1237" s="118">
        <x:v>318</x:v>
      </x:c>
      <x:c r="C1237" s="118">
        <x:v>1.61666666666667</x:v>
      </x:c>
      <x:c r="D1237" s="118"/>
      <x:c r="E1237" s="118"/>
      <x:c r="G1237" s="118">
        <x:v>2</x:v>
      </x:c>
      <x:c r="H1237" s="118"/>
      <x:c r="I1237" s="118" t="s">
        <x:v>100</x:v>
      </x:c>
      <x:c r="J1237" s="118"/>
      <x:c r="K1237" s="118" t="s">
        <x:v>133</x:v>
      </x:c>
      <x:c r="L1237" s="118"/>
      <x:c r="M1237" s="118">
        <x:v>610</x:v>
      </x:c>
      <x:c r="N1237" s="118"/>
      <x:c r="O1237" s="118" t="s">
        <x:v>101</x:v>
      </x:c>
      <x:c r="P1237" s="118"/>
      <x:c r="Q1237" s="118"/>
      <x:c r="R1237" s="118"/>
      <x:c r="S1237" s="118"/>
      <x:c r="T1237" s="118"/>
      <x:c r="U1237" s="118"/>
      <x:c r="V1237" s="118"/>
      <x:c r="W1237" s="118"/>
      <x:c r="X1237" s="118"/>
      <x:c r="Y1237" s="118"/>
      <x:c r="Z1237" s="118"/>
      <x:c r="AA1237" s="118"/>
      <x:c r="AB1237" s="118"/>
      <x:c r="AC1237" s="118"/>
      <x:c r="AD1237" s="118"/>
      <x:c r="AE1237" s="118"/>
      <x:c r="AF1237" s="118"/>
      <x:c r="AG1237" s="119">
        <x:v>1</x:v>
      </x:c>
      <x:c r="AH1237" s="118"/>
      <x:c r="AI1237" s="118"/>
      <x:c r="AJ1237" s="118"/>
      <x:c r="AK1237" s="118"/>
      <x:c r="AL1237" s="81">
        <x:f t="shared" si="137"/>
        <x:v>318</x:v>
      </x:c>
      <x:c r="AM1237" s="81" t="str">
        <x:f t="shared" si="132"/>
        <x:v/>
      </x:c>
      <x:c r="AN1237" s="81" t="str">
        <x:f t="shared" si="133"/>
        <x:v/>
      </x:c>
      <x:c r="AO1237" s="81" t="str">
        <x:f t="shared" si="134"/>
        <x:v/>
      </x:c>
      <x:c r="AP1237" s="81" t="str">
        <x:f t="shared" si="135"/>
        <x:v/>
      </x:c>
      <x:c r="AQ1237" s="81" t="str">
        <x:f t="shared" si="136"/>
        <x:v/>
      </x:c>
    </x:row>
    <x:row r="1238" spans="1:43">
      <x:c r="A1238">
        <x:v>123200</x:v>
      </x:c>
      <x:c r="B1238" s="118">
        <x:v>318</x:v>
      </x:c>
      <x:c r="C1238" s="118">
        <x:v>1.76666666666667</x:v>
      </x:c>
      <x:c r="D1238" s="118"/>
      <x:c r="E1238" s="118"/>
      <x:c r="G1238" s="118">
        <x:v>1</x:v>
      </x:c>
      <x:c r="H1238" s="118"/>
      <x:c r="I1238" s="118" t="s">
        <x:v>118</x:v>
      </x:c>
      <x:c r="J1238" s="118"/>
      <x:c r="K1238" s="118" t="s">
        <x:v>133</x:v>
      </x:c>
      <x:c r="L1238" s="118"/>
      <x:c r="M1238" s="118">
        <x:v>610</x:v>
      </x:c>
      <x:c r="N1238" s="118"/>
      <x:c r="O1238" s="118" t="s">
        <x:v>101</x:v>
      </x:c>
      <x:c r="P1238" s="118"/>
      <x:c r="Q1238" s="118"/>
      <x:c r="R1238" s="118"/>
      <x:c r="S1238" s="118"/>
      <x:c r="T1238" s="118"/>
      <x:c r="U1238" s="118"/>
      <x:c r="V1238" s="118"/>
      <x:c r="W1238" s="118"/>
      <x:c r="X1238" s="118"/>
      <x:c r="Y1238" s="118"/>
      <x:c r="Z1238" s="118"/>
      <x:c r="AA1238" s="118"/>
      <x:c r="AB1238" s="118"/>
      <x:c r="AC1238" s="118"/>
      <x:c r="AD1238" s="118"/>
      <x:c r="AE1238" s="118"/>
      <x:c r="AF1238" s="118"/>
      <x:c r="AG1238" s="119">
        <x:v>1</x:v>
      </x:c>
      <x:c r="AH1238" s="118"/>
      <x:c r="AI1238" s="118"/>
      <x:c r="AJ1238" s="118"/>
      <x:c r="AK1238" s="118"/>
      <x:c r="AL1238" s="81">
        <x:f t="shared" si="137"/>
        <x:v>318</x:v>
      </x:c>
      <x:c r="AM1238" s="81" t="str">
        <x:f t="shared" si="132"/>
        <x:v/>
      </x:c>
      <x:c r="AN1238" s="81" t="str">
        <x:f t="shared" si="133"/>
        <x:v/>
      </x:c>
      <x:c r="AO1238" s="81" t="str">
        <x:f t="shared" si="134"/>
        <x:v/>
      </x:c>
      <x:c r="AP1238" s="81" t="str">
        <x:f t="shared" si="135"/>
        <x:v/>
      </x:c>
      <x:c r="AQ1238" s="81" t="str">
        <x:f t="shared" si="136"/>
        <x:v/>
      </x:c>
    </x:row>
    <x:row r="1239" spans="1:43">
      <x:c r="A1239">
        <x:v>123300</x:v>
      </x:c>
      <x:c r="B1239" s="118">
        <x:v>318</x:v>
      </x:c>
      <x:c r="C1239" s="118">
        <x:v>1.91666666666667</x:v>
      </x:c>
      <x:c r="D1239" s="118"/>
      <x:c r="E1239" s="118"/>
      <x:c r="F1239" s="118"/>
      <x:c r="G1239" s="118">
        <x:v>2</x:v>
      </x:c>
      <x:c r="H1239" s="118"/>
      <x:c r="I1239" s="118" t="s">
        <x:v>104</x:v>
      </x:c>
      <x:c r="J1239" s="118"/>
      <x:c r="K1239" s="118" t="s">
        <x:v>133</x:v>
      </x:c>
      <x:c r="L1239" s="118"/>
      <x:c r="M1239" s="118">
        <x:v>610</x:v>
      </x:c>
      <x:c r="N1239" s="118"/>
      <x:c r="O1239" s="118" t="s">
        <x:v>101</x:v>
      </x:c>
      <x:c r="P1239" s="118"/>
      <x:c r="Q1239" s="118"/>
      <x:c r="R1239" s="118"/>
      <x:c r="S1239" s="118"/>
      <x:c r="T1239" s="118"/>
      <x:c r="U1239" s="118"/>
      <x:c r="V1239" s="118"/>
      <x:c r="W1239" s="118"/>
      <x:c r="X1239" s="118"/>
      <x:c r="Y1239" s="118"/>
      <x:c r="Z1239" s="118"/>
      <x:c r="AA1239" s="118"/>
      <x:c r="AB1239" s="118"/>
      <x:c r="AC1239" s="118"/>
      <x:c r="AD1239" s="118"/>
      <x:c r="AE1239" s="118"/>
      <x:c r="AF1239" s="118"/>
      <x:c r="AG1239" s="119">
        <x:v>1</x:v>
      </x:c>
      <x:c r="AH1239" s="118"/>
      <x:c r="AI1239" s="118"/>
      <x:c r="AJ1239" s="118"/>
      <x:c r="AK1239" s="118"/>
      <x:c r="AL1239" s="81">
        <x:f t="shared" si="137"/>
        <x:v>318</x:v>
      </x:c>
      <x:c r="AM1239" s="81" t="str">
        <x:f t="shared" si="132"/>
        <x:v/>
      </x:c>
      <x:c r="AN1239" s="81" t="str">
        <x:f t="shared" si="133"/>
        <x:v/>
      </x:c>
      <x:c r="AO1239" s="81" t="str">
        <x:f t="shared" si="134"/>
        <x:v/>
      </x:c>
      <x:c r="AP1239" s="81" t="str">
        <x:f t="shared" si="135"/>
        <x:v/>
      </x:c>
      <x:c r="AQ1239" s="81" t="str">
        <x:f t="shared" si="136"/>
        <x:v/>
      </x:c>
    </x:row>
    <x:row r="1240" spans="1:43">
      <x:c r="A1240">
        <x:v>123400</x:v>
      </x:c>
      <x:c r="B1240" s="118">
        <x:v>318</x:v>
      </x:c>
      <x:c r="C1240" s="118">
        <x:v>1.83333333333333</x:v>
      </x:c>
      <x:c r="D1240" s="118"/>
      <x:c r="E1240" s="118"/>
      <x:c r="F1240" s="118"/>
      <x:c r="G1240" s="118">
        <x:v>2</x:v>
      </x:c>
      <x:c r="H1240" s="118"/>
      <x:c r="I1240" s="118" t="s">
        <x:v>144</x:v>
      </x:c>
      <x:c r="J1240" s="118"/>
      <x:c r="K1240" s="118" t="s">
        <x:v>133</x:v>
      </x:c>
      <x:c r="L1240" s="118"/>
      <x:c r="M1240" s="118">
        <x:v>610</x:v>
      </x:c>
      <x:c r="N1240" s="118"/>
      <x:c r="O1240" s="118" t="s">
        <x:v>101</x:v>
      </x:c>
      <x:c r="P1240" s="118"/>
      <x:c r="Q1240" s="118"/>
      <x:c r="R1240" s="118"/>
      <x:c r="S1240" s="118"/>
      <x:c r="T1240" s="118"/>
      <x:c r="U1240" s="118"/>
      <x:c r="V1240" s="118"/>
      <x:c r="W1240" s="118"/>
      <x:c r="X1240" s="118"/>
      <x:c r="Y1240" s="118"/>
      <x:c r="Z1240" s="118"/>
      <x:c r="AA1240" s="118"/>
      <x:c r="AB1240" s="118"/>
      <x:c r="AC1240" s="118"/>
      <x:c r="AD1240" s="118"/>
      <x:c r="AE1240" s="118"/>
      <x:c r="AF1240" s="118"/>
      <x:c r="AG1240" s="119">
        <x:v>2</x:v>
      </x:c>
      <x:c r="AH1240" s="118"/>
      <x:c r="AI1240" s="118"/>
      <x:c r="AJ1240" s="118"/>
      <x:c r="AK1240" s="118"/>
      <x:c r="AL1240" s="81">
        <x:f t="shared" si="137"/>
        <x:v>318</x:v>
      </x:c>
      <x:c r="AM1240" s="81" t="str">
        <x:f t="shared" si="132"/>
        <x:v/>
      </x:c>
      <x:c r="AN1240" s="81" t="str">
        <x:f t="shared" si="133"/>
        <x:v/>
      </x:c>
      <x:c r="AO1240" s="81" t="str">
        <x:f t="shared" si="134"/>
        <x:v/>
      </x:c>
      <x:c r="AP1240" s="81" t="str">
        <x:f t="shared" si="135"/>
        <x:v/>
      </x:c>
      <x:c r="AQ1240" s="81" t="str">
        <x:f t="shared" si="136"/>
        <x:v/>
      </x:c>
    </x:row>
    <x:row r="1241" spans="1:43">
      <x:c r="A1241">
        <x:v>123500</x:v>
      </x:c>
      <x:c r="B1241">
        <x:v>319</x:v>
      </x:c>
      <x:c r="C1241">
        <x:v>5.3</x:v>
      </x:c>
      <x:c r="K1241" t="s">
        <x:v>297</x:v>
      </x:c>
      <x:c r="S1241" t="s">
        <x:v>298</x:v>
      </x:c>
      <x:c r="U1241">
        <x:v>439</x:v>
      </x:c>
      <x:c r="V1241">
        <x:v>0.2</x:v>
      </x:c>
      <x:c r="W1241" s="423" t="s">
        <x:v>299</x:v>
      </x:c>
      <x:c r="X1241">
        <x:v>4</x:v>
      </x:c>
      <x:c r="Y1241">
        <x:v>0</x:v>
      </x:c>
      <x:c r="Z1241" t="s">
        <x:v>260</x:v>
      </x:c>
      <x:c r="AA1241">
        <x:v>6</x:v>
      </x:c>
      <x:c r="AD1241" t="s">
        <x:v>139</x:v>
      </x:c>
      <x:c r="AG1241" s="80">
        <x:v>2</x:v>
      </x:c>
      <x:c r="AL1241" s="81">
        <x:f t="shared" si="137"/>
        <x:v>319</x:v>
      </x:c>
      <x:c r="AM1241" s="81" t="str">
        <x:f t="shared" si="132"/>
        <x:v/>
      </x:c>
      <x:c r="AN1241" s="81" t="str">
        <x:f t="shared" si="133"/>
        <x:v/>
      </x:c>
      <x:c r="AO1241" s="81" t="str">
        <x:f t="shared" si="134"/>
        <x:v/>
      </x:c>
      <x:c r="AP1241" s="81" t="str">
        <x:f t="shared" si="135"/>
        <x:v/>
      </x:c>
      <x:c r="AQ1241" s="81" t="str">
        <x:f t="shared" si="136"/>
        <x:v/>
      </x:c>
    </x:row>
    <x:row r="1242" spans="1:43">
      <x:c r="A1242">
        <x:v>123600</x:v>
      </x:c>
      <x:c r="B1242">
        <x:v>320</x:v>
      </x:c>
      <x:c r="C1242">
        <x:v>1</x:v>
      </x:c>
      <x:c r="E1242">
        <x:v>1</x:v>
      </x:c>
      <x:c r="AL1242" s="81">
        <x:f t="shared" si="137"/>
        <x:v>320</x:v>
      </x:c>
      <x:c r="AM1242" s="81" t="str">
        <x:f t="shared" si="132"/>
        <x:v/>
      </x:c>
      <x:c r="AN1242" s="81" t="str">
        <x:f t="shared" si="133"/>
        <x:v/>
      </x:c>
      <x:c r="AO1242" s="81" t="str">
        <x:f t="shared" si="134"/>
        <x:v/>
      </x:c>
      <x:c r="AP1242" s="81" t="str">
        <x:f t="shared" si="135"/>
        <x:v/>
      </x:c>
      <x:c r="AQ1242" s="81" t="str">
        <x:f t="shared" si="136"/>
        <x:v/>
      </x:c>
    </x:row>
    <x:row r="1243" spans="1:43">
      <x:c r="A1243">
        <x:v>123700</x:v>
      </x:c>
      <x:c r="B1243">
        <x:v>321</x:v>
      </x:c>
      <x:c r="C1243">
        <x:v>0.0333333333333333</x:v>
      </x:c>
      <x:c r="D1243">
        <x:v>1</x:v>
      </x:c>
      <x:c r="M1243">
        <x:v>586</x:v>
      </x:c>
      <x:c r="N1243">
        <x:v>1</x:v>
      </x:c>
      <x:c r="O1243" t="s">
        <x:v>178</x:v>
      </x:c>
      <x:c r="AL1243" s="81" t="str">
        <x:f t="shared" si="137"/>
        <x:v>321B</x:v>
      </x:c>
      <x:c r="AM1243" s="81" t="str">
        <x:f t="shared" si="132"/>
        <x:v/>
      </x:c>
      <x:c r="AN1243" s="81" t="str">
        <x:f t="shared" si="133"/>
        <x:v/>
      </x:c>
      <x:c r="AO1243" s="81" t="str">
        <x:f t="shared" si="134"/>
        <x:v/>
      </x:c>
      <x:c r="AP1243" s="81" t="str">
        <x:f t="shared" si="135"/>
        <x:v/>
      </x:c>
      <x:c r="AQ1243" s="81" t="str">
        <x:f t="shared" si="136"/>
        <x:v/>
      </x:c>
    </x:row>
    <x:row r="1244" spans="1:43">
      <x:c r="A1244">
        <x:v>123800</x:v>
      </x:c>
      <x:c r="B1244">
        <x:v>321</x:v>
      </x:c>
      <x:c r="C1244">
        <x:v>0.633333333333333</x:v>
      </x:c>
      <x:c r="I1244" t="s">
        <x:v>103</x:v>
      </x:c>
      <x:c r="K1244" t="s">
        <x:v>145</x:v>
      </x:c>
      <x:c r="M1244">
        <x:v>587</x:v>
      </x:c>
      <x:c r="O1244" t="s">
        <x:v>300</x:v>
      </x:c>
      <x:c r="AG1244" s="80">
        <x:v>1</x:v>
      </x:c>
      <x:c r="AL1244" s="81">
        <x:f t="shared" si="137"/>
        <x:v>321</x:v>
      </x:c>
      <x:c r="AM1244" s="81" t="str">
        <x:f t="shared" si="132"/>
        <x:v/>
      </x:c>
      <x:c r="AN1244" s="81" t="str">
        <x:f t="shared" si="133"/>
        <x:v/>
      </x:c>
      <x:c r="AO1244" s="81" t="str">
        <x:f t="shared" si="134"/>
        <x:v/>
      </x:c>
      <x:c r="AP1244" s="81" t="str">
        <x:f t="shared" si="135"/>
        <x:v/>
      </x:c>
      <x:c r="AQ1244" s="81" t="str">
        <x:f t="shared" si="136"/>
        <x:v/>
      </x:c>
    </x:row>
    <x:row r="1245" spans="1:43">
      <x:c r="A1245">
        <x:v>123900</x:v>
      </x:c>
      <x:c r="B1245">
        <x:v>321</x:v>
      </x:c>
      <x:c r="C1245">
        <x:v>1.166666666</x:v>
      </x:c>
      <x:c r="I1245" t="s">
        <x:v>100</x:v>
      </x:c>
      <x:c r="K1245" t="s">
        <x:v>145</x:v>
      </x:c>
      <x:c r="M1245">
        <x:v>587</x:v>
      </x:c>
      <x:c r="O1245" t="s">
        <x:v>300</x:v>
      </x:c>
      <x:c r="AG1245" s="80">
        <x:v>1</x:v>
      </x:c>
      <x:c r="AL1245" s="81">
        <x:f t="shared" si="137"/>
        <x:v>321</x:v>
      </x:c>
      <x:c r="AM1245" s="81" t="str">
        <x:f t="shared" si="132"/>
        <x:v/>
      </x:c>
      <x:c r="AN1245" s="81" t="str">
        <x:f t="shared" si="133"/>
        <x:v/>
      </x:c>
      <x:c r="AO1245" s="81" t="str">
        <x:f t="shared" si="134"/>
        <x:v/>
      </x:c>
      <x:c r="AP1245" s="81" t="str">
        <x:f t="shared" si="135"/>
        <x:v/>
      </x:c>
      <x:c r="AQ1245" s="81" t="str">
        <x:f t="shared" si="136"/>
        <x:v/>
      </x:c>
    </x:row>
    <x:row r="1246" spans="1:43">
      <x:c r="A1246">
        <x:v>124000</x:v>
      </x:c>
      <x:c r="B1246">
        <x:v>322</x:v>
      </x:c>
      <x:c r="C1246">
        <x:v>0.0333333333333333</x:v>
      </x:c>
      <x:c r="D1246">
        <x:v>1</x:v>
      </x:c>
      <x:c r="H1246">
        <x:v>0</x:v>
      </x:c>
      <x:c r="K1246" t="s">
        <x:v>105</x:v>
      </x:c>
      <x:c r="M1246">
        <x:v>588</x:v>
      </x:c>
      <x:c r="N1246">
        <x:v>2</x:v>
      </x:c>
      <x:c r="P1246" t="s">
        <x:v>197</x:v>
      </x:c>
      <x:c r="AL1246" s="81" t="str">
        <x:f t="shared" si="137"/>
        <x:v>322B</x:v>
      </x:c>
      <x:c r="AM1246" s="81" t="str">
        <x:f t="shared" si="132"/>
        <x:v/>
      </x:c>
      <x:c r="AN1246" s="81" t="str">
        <x:f t="shared" si="133"/>
        <x:v/>
      </x:c>
      <x:c r="AO1246" s="81" t="str">
        <x:f t="shared" si="134"/>
        <x:v/>
      </x:c>
      <x:c r="AP1246" s="81" t="str">
        <x:f t="shared" si="135"/>
        <x:v/>
      </x:c>
      <x:c r="AQ1246" s="81" t="str">
        <x:f t="shared" si="136"/>
        <x:v/>
      </x:c>
    </x:row>
    <x:row r="1247" spans="1:43">
      <x:c r="A1247">
        <x:v>124100</x:v>
      </x:c>
      <x:c r="B1247">
        <x:v>322</x:v>
      </x:c>
      <x:c r="C1247">
        <x:v>1.4</x:v>
      </x:c>
      <x:c r="D1247">
        <x:v>1</x:v>
      </x:c>
      <x:c r="AG1247" s="80">
        <x:v>2</x:v>
      </x:c>
      <x:c r="AL1247" s="81" t="str">
        <x:f t="shared" si="137"/>
        <x:v>322B</x:v>
      </x:c>
      <x:c r="AM1247" s="81" t="str">
        <x:f t="shared" si="132"/>
        <x:v/>
      </x:c>
      <x:c r="AN1247" s="81" t="str">
        <x:f t="shared" si="133"/>
        <x:v/>
      </x:c>
      <x:c r="AO1247" s="81" t="str">
        <x:f t="shared" si="134"/>
        <x:v/>
      </x:c>
      <x:c r="AP1247" s="81" t="str">
        <x:f t="shared" si="135"/>
        <x:v/>
      </x:c>
      <x:c r="AQ1247" s="81" t="str">
        <x:f t="shared" si="136"/>
        <x:v/>
      </x:c>
    </x:row>
    <x:row r="1248" spans="1:43">
      <x:c r="A1248">
        <x:v>124200</x:v>
      </x:c>
      <x:c r="B1248">
        <x:v>322</x:v>
      </x:c>
      <x:c r="C1248">
        <x:v>1.7</x:v>
      </x:c>
      <x:c r="D1248">
        <x:v>1</x:v>
      </x:c>
      <x:c r="AG1248" s="80">
        <x:v>2</x:v>
      </x:c>
      <x:c r="AL1248" s="81" t="str">
        <x:f t="shared" si="137"/>
        <x:v>322B</x:v>
      </x:c>
      <x:c r="AM1248" s="81" t="str">
        <x:f t="shared" si="132"/>
        <x:v/>
      </x:c>
      <x:c r="AN1248" s="81" t="str">
        <x:f t="shared" si="133"/>
        <x:v/>
      </x:c>
      <x:c r="AO1248" s="81" t="str">
        <x:f t="shared" si="134"/>
        <x:v/>
      </x:c>
      <x:c r="AP1248" s="81" t="str">
        <x:f t="shared" si="135"/>
        <x:v/>
      </x:c>
      <x:c r="AQ1248" s="81" t="str">
        <x:f t="shared" si="136"/>
        <x:v/>
      </x:c>
    </x:row>
    <x:row r="1249" spans="1:43">
      <x:c r="A1249">
        <x:v>124300</x:v>
      </x:c>
      <x:c r="B1249">
        <x:v>322</x:v>
      </x:c>
      <x:c r="C1249">
        <x:v>1.9</x:v>
      </x:c>
      <x:c r="D1249">
        <x:v>1</x:v>
      </x:c>
      <x:c r="AG1249" s="80">
        <x:v>2</x:v>
      </x:c>
      <x:c r="AL1249" s="81" t="str">
        <x:f t="shared" si="137"/>
        <x:v>322B</x:v>
      </x:c>
      <x:c r="AM1249" s="81" t="str">
        <x:f t="shared" si="132"/>
        <x:v/>
      </x:c>
      <x:c r="AN1249" s="81" t="str">
        <x:f t="shared" si="133"/>
        <x:v/>
      </x:c>
      <x:c r="AO1249" s="81" t="str">
        <x:f t="shared" si="134"/>
        <x:v/>
      </x:c>
      <x:c r="AP1249" s="81" t="str">
        <x:f t="shared" si="135"/>
        <x:v/>
      </x:c>
      <x:c r="AQ1249" s="81" t="str">
        <x:f t="shared" si="136"/>
        <x:v/>
      </x:c>
    </x:row>
    <x:row r="1250" spans="1:43">
      <x:c r="A1250">
        <x:v>124400</x:v>
      </x:c>
      <x:c r="B1250">
        <x:v>322</x:v>
      </x:c>
      <x:c r="C1250">
        <x:v>2.1</x:v>
      </x:c>
      <x:c r="D1250">
        <x:v>1</x:v>
      </x:c>
      <x:c r="AG1250" s="80">
        <x:v>2</x:v>
      </x:c>
      <x:c r="AL1250" s="81" t="str">
        <x:f t="shared" si="137"/>
        <x:v>322B</x:v>
      </x:c>
      <x:c r="AM1250" s="81" t="str">
        <x:f t="shared" si="132"/>
        <x:v/>
      </x:c>
      <x:c r="AN1250" s="81" t="str">
        <x:f t="shared" si="133"/>
        <x:v/>
      </x:c>
      <x:c r="AO1250" s="81" t="str">
        <x:f t="shared" si="134"/>
        <x:v/>
      </x:c>
      <x:c r="AP1250" s="81" t="str">
        <x:f t="shared" si="135"/>
        <x:v/>
      </x:c>
      <x:c r="AQ1250" s="81" t="str">
        <x:f t="shared" si="136"/>
        <x:v/>
      </x:c>
    </x:row>
    <x:row r="1251" spans="1:43">
      <x:c r="A1251">
        <x:v>124500</x:v>
      </x:c>
      <x:c r="B1251">
        <x:v>322</x:v>
      </x:c>
      <x:c r="C1251">
        <x:v>2.3</x:v>
      </x:c>
      <x:c r="E1251">
        <x:v>1</x:v>
      </x:c>
      <x:c r="AG1251" s="80">
        <x:v>2</x:v>
      </x:c>
      <x:c r="AL1251" s="81">
        <x:f t="shared" si="137"/>
        <x:v>322</x:v>
      </x:c>
      <x:c r="AM1251" s="81" t="str">
        <x:f t="shared" si="132"/>
        <x:v/>
      </x:c>
      <x:c r="AN1251" s="81" t="str">
        <x:f t="shared" si="133"/>
        <x:v/>
      </x:c>
      <x:c r="AO1251" s="81" t="str">
        <x:f t="shared" si="134"/>
        <x:v/>
      </x:c>
      <x:c r="AP1251" s="81" t="str">
        <x:f t="shared" si="135"/>
        <x:v/>
      </x:c>
      <x:c r="AQ1251" s="81" t="str">
        <x:f t="shared" si="136"/>
        <x:v/>
      </x:c>
    </x:row>
    <x:row r="1252" spans="1:43">
      <x:c r="A1252">
        <x:v>124600</x:v>
      </x:c>
      <x:c r="B1252">
        <x:v>323</x:v>
      </x:c>
      <x:c r="C1252">
        <x:v>0.0333333333333333</x:v>
      </x:c>
      <x:c r="H1252">
        <x:v>0</x:v>
      </x:c>
      <x:c r="K1252" t="s">
        <x:v>117</x:v>
      </x:c>
      <x:c r="M1252">
        <x:v>581</x:v>
      </x:c>
      <x:c r="N1252">
        <x:v>2</x:v>
      </x:c>
      <x:c r="P1252" t="s">
        <x:v>197</x:v>
      </x:c>
      <x:c r="AL1252" s="81">
        <x:f t="shared" si="137"/>
        <x:v>323</x:v>
      </x:c>
      <x:c r="AM1252" s="81" t="str">
        <x:f t="shared" si="132"/>
        <x:v/>
      </x:c>
      <x:c r="AN1252" s="81" t="str">
        <x:f t="shared" si="133"/>
        <x:v/>
      </x:c>
      <x:c r="AO1252" s="81" t="str">
        <x:f t="shared" si="134"/>
        <x:v/>
      </x:c>
      <x:c r="AP1252" s="81" t="str">
        <x:f t="shared" si="135"/>
        <x:v/>
      </x:c>
      <x:c r="AQ1252" s="81" t="str">
        <x:f t="shared" si="136"/>
        <x:v/>
      </x:c>
    </x:row>
    <x:row r="1253" spans="1:43">
      <x:c r="A1253">
        <x:v>124700</x:v>
      </x:c>
      <x:c r="B1253">
        <x:v>323</x:v>
      </x:c>
      <x:c r="C1253">
        <x:v>0.8</x:v>
      </x:c>
      <x:c r="I1253" t="s">
        <x:v>104</x:v>
      </x:c>
      <x:c r="K1253" t="s">
        <x:v>117</x:v>
      </x:c>
      <x:c r="M1253">
        <x:v>587</x:v>
      </x:c>
      <x:c r="O1253" t="s">
        <x:v>101</x:v>
      </x:c>
      <x:c r="AG1253" s="80">
        <x:v>1</x:v>
      </x:c>
      <x:c r="AL1253" s="81">
        <x:f t="shared" si="137"/>
        <x:v>323</x:v>
      </x:c>
      <x:c r="AM1253" s="81" t="str">
        <x:f t="shared" si="132"/>
        <x:v/>
      </x:c>
      <x:c r="AN1253" s="81" t="str">
        <x:f t="shared" si="133"/>
        <x:v/>
      </x:c>
      <x:c r="AO1253" s="81" t="str">
        <x:f t="shared" si="134"/>
        <x:v/>
      </x:c>
      <x:c r="AP1253" s="81" t="str">
        <x:f t="shared" si="135"/>
        <x:v/>
      </x:c>
      <x:c r="AQ1253" s="81" t="str">
        <x:f t="shared" si="136"/>
        <x:v/>
      </x:c>
    </x:row>
    <x:row r="1254" spans="1:43">
      <x:c r="A1254">
        <x:v>124800</x:v>
      </x:c>
      <x:c r="B1254">
        <x:v>323</x:v>
      </x:c>
      <x:c r="C1254">
        <x:v>1</x:v>
      </x:c>
      <x:c r="I1254" t="s">
        <x:v>103</x:v>
      </x:c>
      <x:c r="AG1254" s="80">
        <x:v>1</x:v>
      </x:c>
      <x:c r="AL1254" s="81">
        <x:f t="shared" si="137"/>
        <x:v>323</x:v>
      </x:c>
      <x:c r="AM1254" s="81" t="str">
        <x:f t="shared" si="132"/>
        <x:v/>
      </x:c>
      <x:c r="AN1254" s="81" t="str">
        <x:f t="shared" si="133"/>
        <x:v/>
      </x:c>
      <x:c r="AO1254" s="81" t="str">
        <x:f t="shared" si="134"/>
        <x:v/>
      </x:c>
      <x:c r="AP1254" s="81" t="str">
        <x:f t="shared" si="135"/>
        <x:v/>
      </x:c>
      <x:c r="AQ1254" s="81" t="str">
        <x:f t="shared" si="136"/>
        <x:v/>
      </x:c>
    </x:row>
    <x:row r="1255" spans="1:43">
      <x:c r="A1255">
        <x:v>124900</x:v>
      </x:c>
      <x:c r="B1255">
        <x:v>323</x:v>
      </x:c>
      <x:c r="C1255">
        <x:v>1.2</x:v>
      </x:c>
      <x:c r="I1255" t="s">
        <x:v>165</x:v>
      </x:c>
      <x:c r="AG1255" s="80">
        <x:v>1</x:v>
      </x:c>
      <x:c r="AL1255" s="81">
        <x:f t="shared" si="137"/>
        <x:v>323</x:v>
      </x:c>
      <x:c r="AM1255" s="81" t="str">
        <x:f t="shared" si="132"/>
        <x:v/>
      </x:c>
      <x:c r="AN1255" s="81" t="str">
        <x:f t="shared" si="133"/>
        <x:v/>
      </x:c>
      <x:c r="AO1255" s="81" t="str">
        <x:f t="shared" si="134"/>
        <x:v/>
      </x:c>
      <x:c r="AP1255" s="81" t="str">
        <x:f t="shared" si="135"/>
        <x:v/>
      </x:c>
      <x:c r="AQ1255" s="81" t="str">
        <x:f t="shared" si="136"/>
        <x:v/>
      </x:c>
    </x:row>
    <x:row r="1256" spans="1:43">
      <x:c r="A1256">
        <x:v>125000</x:v>
      </x:c>
      <x:c r="B1256">
        <x:v>323</x:v>
      </x:c>
      <x:c r="C1256">
        <x:v>2.13333333333333</x:v>
      </x:c>
      <x:c r="I1256" t="s">
        <x:v>201</x:v>
      </x:c>
      <x:c r="K1256" t="s">
        <x:v>145</x:v>
      </x:c>
      <x:c r="M1256">
        <x:v>587</x:v>
      </x:c>
      <x:c r="O1256" t="s">
        <x:v>101</x:v>
      </x:c>
      <x:c r="AG1256" s="80">
        <x:v>1</x:v>
      </x:c>
      <x:c r="AL1256" s="81">
        <x:f t="shared" si="137"/>
        <x:v>323</x:v>
      </x:c>
      <x:c r="AM1256" s="81" t="str">
        <x:f t="shared" si="132"/>
        <x:v/>
      </x:c>
      <x:c r="AN1256" s="81" t="str">
        <x:f t="shared" si="133"/>
        <x:v/>
      </x:c>
      <x:c r="AO1256" s="81" t="str">
        <x:f t="shared" si="134"/>
        <x:v/>
      </x:c>
      <x:c r="AP1256" s="81" t="str">
        <x:f t="shared" si="135"/>
        <x:v/>
      </x:c>
      <x:c r="AQ1256" s="81" t="str">
        <x:f t="shared" si="136"/>
        <x:v/>
      </x:c>
    </x:row>
    <x:row r="1257" spans="1:43">
      <x:c r="A1257">
        <x:v>125100</x:v>
      </x:c>
      <x:c r="B1257">
        <x:v>323</x:v>
      </x:c>
      <x:c r="C1257">
        <x:v>2.33333333333333</x:v>
      </x:c>
      <x:c r="I1257" t="s">
        <x:v>104</x:v>
      </x:c>
      <x:c r="AG1257" s="80">
        <x:v>1</x:v>
      </x:c>
      <x:c r="AL1257" s="81">
        <x:f t="shared" si="137"/>
        <x:v>323</x:v>
      </x:c>
      <x:c r="AM1257" s="81" t="str">
        <x:f t="shared" si="132"/>
        <x:v/>
      </x:c>
      <x:c r="AN1257" s="81" t="str">
        <x:f t="shared" si="133"/>
        <x:v/>
      </x:c>
      <x:c r="AO1257" s="81" t="str">
        <x:f t="shared" si="134"/>
        <x:v/>
      </x:c>
      <x:c r="AP1257" s="81" t="str">
        <x:f t="shared" si="135"/>
        <x:v/>
      </x:c>
      <x:c r="AQ1257" s="81" t="str">
        <x:f t="shared" si="136"/>
        <x:v/>
      </x:c>
    </x:row>
    <x:row r="1258" spans="1:43">
      <x:c r="A1258">
        <x:v>125200</x:v>
      </x:c>
      <x:c r="B1258">
        <x:v>323</x:v>
      </x:c>
      <x:c r="C1258">
        <x:v>2.53333333333333</x:v>
      </x:c>
      <x:c r="I1258" t="s">
        <x:v>100</x:v>
      </x:c>
      <x:c r="AG1258" s="80">
        <x:v>1</x:v>
      </x:c>
      <x:c r="AL1258" s="81">
        <x:f t="shared" si="137"/>
        <x:v>323</x:v>
      </x:c>
      <x:c r="AM1258" s="81" t="str">
        <x:f t="shared" si="132"/>
        <x:v/>
      </x:c>
      <x:c r="AN1258" s="81" t="str">
        <x:f t="shared" si="133"/>
        <x:v/>
      </x:c>
      <x:c r="AO1258" s="81" t="str">
        <x:f t="shared" si="134"/>
        <x:v/>
      </x:c>
      <x:c r="AP1258" s="81" t="str">
        <x:f t="shared" si="135"/>
        <x:v/>
      </x:c>
      <x:c r="AQ1258" s="81" t="str">
        <x:f t="shared" si="136"/>
        <x:v/>
      </x:c>
    </x:row>
    <x:row r="1259" spans="1:43">
      <x:c r="A1259">
        <x:v>125300</x:v>
      </x:c>
      <x:c r="B1259">
        <x:v>323</x:v>
      </x:c>
      <x:c r="C1259">
        <x:v>3.7</x:v>
      </x:c>
      <x:c r="I1259" t="s">
        <x:v>104</x:v>
      </x:c>
      <x:c r="K1259" t="s">
        <x:v>105</x:v>
      </x:c>
      <x:c r="M1259">
        <x:v>587</x:v>
      </x:c>
      <x:c r="O1259" t="s">
        <x:v>101</x:v>
      </x:c>
      <x:c r="AG1259" s="80">
        <x:v>2</x:v>
      </x:c>
      <x:c r="AL1259" s="81">
        <x:f t="shared" si="137"/>
        <x:v>323</x:v>
      </x:c>
      <x:c r="AM1259" s="81" t="str">
        <x:f t="shared" si="132"/>
        <x:v/>
      </x:c>
      <x:c r="AN1259" s="81" t="str">
        <x:f t="shared" si="133"/>
        <x:v/>
      </x:c>
      <x:c r="AO1259" s="81" t="str">
        <x:f t="shared" si="134"/>
        <x:v/>
      </x:c>
      <x:c r="AP1259" s="81" t="str">
        <x:f t="shared" si="135"/>
        <x:v/>
      </x:c>
      <x:c r="AQ1259" s="81" t="str">
        <x:f t="shared" si="136"/>
        <x:v/>
      </x:c>
    </x:row>
    <x:row r="1260" spans="1:43">
      <x:c r="A1260">
        <x:v>125400</x:v>
      </x:c>
      <x:c r="B1260">
        <x:v>323</x:v>
      </x:c>
      <x:c r="C1260">
        <x:v>3.9</x:v>
      </x:c>
      <x:c r="I1260" t="s">
        <x:v>165</x:v>
      </x:c>
      <x:c r="AL1260" s="81">
        <x:f t="shared" si="137"/>
        <x:v>323</x:v>
      </x:c>
      <x:c r="AM1260" s="81" t="str">
        <x:f t="shared" si="132"/>
        <x:v/>
      </x:c>
      <x:c r="AN1260" s="81" t="str">
        <x:f t="shared" si="133"/>
        <x:v/>
      </x:c>
      <x:c r="AO1260" s="81" t="str">
        <x:f t="shared" si="134"/>
        <x:v/>
      </x:c>
      <x:c r="AP1260" s="81" t="str">
        <x:f t="shared" si="135"/>
        <x:v/>
      </x:c>
      <x:c r="AQ1260" s="81" t="str">
        <x:f t="shared" si="136"/>
        <x:v/>
      </x:c>
    </x:row>
    <x:row r="1261" spans="1:43">
      <x:c r="A1261">
        <x:v>125500</x:v>
      </x:c>
      <x:c r="B1261">
        <x:v>324</x:v>
      </x:c>
      <x:c r="C1261">
        <x:v>0</x:v>
      </x:c>
      <x:c r="M1261">
        <x:v>981</x:v>
      </x:c>
      <x:c r="N1261">
        <x:v>1</x:v>
      </x:c>
      <x:c r="O1261" t="s">
        <x:v>301</x:v>
      </x:c>
      <x:c r="AL1261" s="81">
        <x:f t="shared" si="137"/>
        <x:v>324</x:v>
      </x:c>
      <x:c r="AM1261" s="81" t="str">
        <x:f t="shared" si="132"/>
        <x:v/>
      </x:c>
      <x:c r="AN1261" s="81" t="str">
        <x:f t="shared" si="133"/>
        <x:v/>
      </x:c>
      <x:c r="AO1261" s="81" t="str">
        <x:f t="shared" si="134"/>
        <x:v/>
      </x:c>
      <x:c r="AP1261" s="81" t="str">
        <x:f t="shared" si="135"/>
        <x:v/>
      </x:c>
      <x:c r="AQ1261" s="81" t="str">
        <x:f t="shared" si="136"/>
        <x:v/>
      </x:c>
    </x:row>
    <x:row r="1262" spans="1:43">
      <x:c r="A1262">
        <x:v>125600</x:v>
      </x:c>
      <x:c r="B1262">
        <x:v>324</x:v>
      </x:c>
      <x:c r="C1262">
        <x:v>0</x:v>
      </x:c>
      <x:c r="M1262">
        <x:v>982</x:v>
      </x:c>
      <x:c r="N1262">
        <x:v>1</x:v>
      </x:c>
      <x:c r="O1262" t="s">
        <x:v>302</x:v>
      </x:c>
      <x:c r="AL1262" s="81">
        <x:f t="shared" si="137"/>
        <x:v>324</x:v>
      </x:c>
      <x:c r="AM1262" s="81" t="str">
        <x:f t="shared" si="132"/>
        <x:v/>
      </x:c>
      <x:c r="AN1262" s="81" t="str">
        <x:f t="shared" si="133"/>
        <x:v/>
      </x:c>
      <x:c r="AO1262" s="81" t="str">
        <x:f t="shared" si="134"/>
        <x:v/>
      </x:c>
      <x:c r="AP1262" s="81" t="str">
        <x:f t="shared" si="135"/>
        <x:v/>
      </x:c>
      <x:c r="AQ1262" s="81" t="str">
        <x:f t="shared" si="136"/>
        <x:v/>
      </x:c>
    </x:row>
    <x:row r="1263" spans="1:43">
      <x:c r="A1263">
        <x:v>125700</x:v>
      </x:c>
      <x:c r="B1263">
        <x:v>324</x:v>
      </x:c>
      <x:c r="C1263">
        <x:v>0</x:v>
      </x:c>
      <x:c r="M1263">
        <x:v>983</x:v>
      </x:c>
      <x:c r="N1263">
        <x:v>1</x:v>
      </x:c>
      <x:c r="O1263" t="s">
        <x:v>178</x:v>
      </x:c>
      <x:c r="AL1263" s="81">
        <x:f t="shared" si="137"/>
        <x:v>324</x:v>
      </x:c>
      <x:c r="AM1263" s="81" t="str">
        <x:f t="shared" si="132"/>
        <x:v/>
      </x:c>
      <x:c r="AN1263" s="81" t="str">
        <x:f t="shared" si="133"/>
        <x:v/>
      </x:c>
      <x:c r="AO1263" s="81" t="str">
        <x:f t="shared" si="134"/>
        <x:v/>
      </x:c>
      <x:c r="AP1263" s="81" t="str">
        <x:f t="shared" si="135"/>
        <x:v/>
      </x:c>
      <x:c r="AQ1263" s="81" t="str">
        <x:f t="shared" si="136"/>
        <x:v/>
      </x:c>
    </x:row>
    <x:row r="1264" spans="1:43">
      <x:c r="A1264">
        <x:v>125800</x:v>
      </x:c>
      <x:c r="B1264">
        <x:v>324</x:v>
      </x:c>
      <x:c r="C1264">
        <x:v>4.5</x:v>
      </x:c>
      <x:c r="I1264" t="s">
        <x:v>110</x:v>
      </x:c>
      <x:c r="J1264">
        <x:v>0.7</x:v>
      </x:c>
      <x:c r="K1264" t="s">
        <x:v>122</x:v>
      </x:c>
      <x:c r="M1264">
        <x:v>587</x:v>
      </x:c>
      <x:c r="O1264" t="s">
        <x:v>101</x:v>
      </x:c>
      <x:c r="AL1264" s="81">
        <x:f t="shared" si="137"/>
        <x:v>324</x:v>
      </x:c>
      <x:c r="AM1264" s="81" t="str">
        <x:f t="shared" si="132"/>
        <x:v/>
      </x:c>
      <x:c r="AN1264" s="81" t="str">
        <x:f t="shared" si="133"/>
        <x:v/>
      </x:c>
      <x:c r="AO1264" s="81" t="str">
        <x:f t="shared" si="134"/>
        <x:v/>
      </x:c>
      <x:c r="AP1264" s="81" t="str">
        <x:f t="shared" si="135"/>
        <x:v/>
      </x:c>
      <x:c r="AQ1264" s="81" t="str">
        <x:f t="shared" si="136"/>
        <x:v/>
      </x:c>
    </x:row>
    <x:row r="1265" spans="1:43">
      <x:c r="A1265">
        <x:v>125900</x:v>
      </x:c>
      <x:c r="B1265">
        <x:v>325</x:v>
      </x:c>
      <x:c r="C1265">
        <x:v>0.0333333333333333</x:v>
      </x:c>
      <x:c r="D1265">
        <x:v>1</x:v>
      </x:c>
      <x:c r="H1265">
        <x:v>1</x:v>
      </x:c>
      <x:c r="M1265">
        <x:v>583</x:v>
      </x:c>
      <x:c r="O1265" t="s">
        <x:v>116</x:v>
      </x:c>
      <x:c r="AL1265" s="81" t="str">
        <x:f t="shared" si="137"/>
        <x:v>325B</x:v>
      </x:c>
      <x:c r="AM1265" s="81" t="str">
        <x:f t="shared" si="132"/>
        <x:v/>
      </x:c>
      <x:c r="AN1265" s="81" t="str">
        <x:f t="shared" si="133"/>
        <x:v/>
      </x:c>
      <x:c r="AO1265" s="81" t="str">
        <x:f t="shared" si="134"/>
        <x:v/>
      </x:c>
      <x:c r="AP1265" s="81" t="str">
        <x:f t="shared" si="135"/>
        <x:v/>
      </x:c>
      <x:c r="AQ1265" s="81" t="str">
        <x:f t="shared" si="136"/>
        <x:v/>
      </x:c>
    </x:row>
    <x:row r="1266" spans="1:43">
      <x:c r="A1266">
        <x:v>126000</x:v>
      </x:c>
      <x:c r="B1266">
        <x:v>325</x:v>
      </x:c>
      <x:c r="C1266">
        <x:v>1.13333333333333</x:v>
      </x:c>
      <x:c r="H1266">
        <x:v>0</x:v>
      </x:c>
      <x:c r="I1266" t="s">
        <x:v>294</x:v>
      </x:c>
      <x:c r="K1266" t="s">
        <x:v>117</x:v>
      </x:c>
      <x:c r="M1266">
        <x:v>587</x:v>
      </x:c>
      <x:c r="O1266" t="s">
        <x:v>101</x:v>
      </x:c>
      <x:c r="AL1266" s="81">
        <x:f t="shared" si="137"/>
        <x:v>325</x:v>
      </x:c>
      <x:c r="AM1266" s="81" t="str">
        <x:f t="shared" si="132"/>
        <x:v/>
      </x:c>
      <x:c r="AN1266" s="81" t="str">
        <x:f t="shared" si="133"/>
        <x:v/>
      </x:c>
      <x:c r="AO1266" s="81" t="str">
        <x:f t="shared" si="134"/>
        <x:v/>
      </x:c>
      <x:c r="AP1266" s="81" t="str">
        <x:f t="shared" si="135"/>
        <x:v/>
      </x:c>
      <x:c r="AQ1266" s="81" t="str">
        <x:f t="shared" si="136"/>
        <x:v/>
      </x:c>
    </x:row>
    <x:row r="1267" spans="1:43">
      <x:c r="A1267">
        <x:v>126100</x:v>
      </x:c>
      <x:c r="B1267">
        <x:v>325</x:v>
      </x:c>
      <x:c r="C1267">
        <x:v>1.28333333333333</x:v>
      </x:c>
      <x:c r="D1267">
        <x:v>1</x:v>
      </x:c>
      <x:c r="AG1267" s="80">
        <x:v>2</x:v>
      </x:c>
      <x:c r="AL1267" s="81" t="str">
        <x:f t="shared" si="137"/>
        <x:v>325B</x:v>
      </x:c>
      <x:c r="AM1267" s="81" t="str">
        <x:f t="shared" si="132"/>
        <x:v/>
      </x:c>
      <x:c r="AN1267" s="81" t="str">
        <x:f t="shared" si="133"/>
        <x:v/>
      </x:c>
      <x:c r="AO1267" s="81" t="str">
        <x:f t="shared" si="134"/>
        <x:v/>
      </x:c>
      <x:c r="AP1267" s="81" t="str">
        <x:f t="shared" si="135"/>
        <x:v/>
      </x:c>
      <x:c r="AQ1267" s="81" t="str">
        <x:f t="shared" si="136"/>
        <x:v/>
      </x:c>
    </x:row>
    <x:row r="1268" spans="1:43">
      <x:c r="A1268">
        <x:v>126200</x:v>
      </x:c>
      <x:c r="B1268">
        <x:v>325</x:v>
      </x:c>
      <x:c r="C1268">
        <x:v>1.73333333333333</x:v>
      </x:c>
      <x:c r="H1268">
        <x:v>0</x:v>
      </x:c>
      <x:c r="I1268" t="s">
        <x:v>103</x:v>
      </x:c>
      <x:c r="K1268" t="s">
        <x:v>122</x:v>
      </x:c>
      <x:c r="M1268">
        <x:v>587</x:v>
      </x:c>
      <x:c r="O1268" t="s">
        <x:v>101</x:v>
      </x:c>
      <x:c r="AG1268" s="80">
        <x:v>2</x:v>
      </x:c>
      <x:c r="AL1268" s="81">
        <x:f t="shared" si="137"/>
        <x:v>325</x:v>
      </x:c>
      <x:c r="AM1268" s="81" t="str">
        <x:f t="shared" si="132"/>
        <x:v/>
      </x:c>
      <x:c r="AN1268" s="81" t="str">
        <x:f t="shared" si="133"/>
        <x:v/>
      </x:c>
      <x:c r="AO1268" s="81" t="str">
        <x:f t="shared" si="134"/>
        <x:v/>
      </x:c>
      <x:c r="AP1268" s="81" t="str">
        <x:f t="shared" si="135"/>
        <x:v/>
      </x:c>
      <x:c r="AQ1268" s="81" t="str">
        <x:f t="shared" si="136"/>
        <x:v/>
      </x:c>
    </x:row>
    <x:row r="1269" spans="1:43">
      <x:c r="A1269">
        <x:v>126300</x:v>
      </x:c>
      <x:c r="B1269">
        <x:v>325</x:v>
      </x:c>
      <x:c r="C1269">
        <x:v>1.88333333333333</x:v>
      </x:c>
      <x:c r="D1269">
        <x:v>1</x:v>
      </x:c>
      <x:c r="AG1269" s="80">
        <x:v>2</x:v>
      </x:c>
      <x:c r="AL1269" s="81" t="str">
        <x:f t="shared" si="137"/>
        <x:v>325B</x:v>
      </x:c>
      <x:c r="AM1269" s="81" t="str">
        <x:f t="shared" si="132"/>
        <x:v/>
      </x:c>
      <x:c r="AN1269" s="81" t="str">
        <x:f t="shared" si="133"/>
        <x:v/>
      </x:c>
      <x:c r="AO1269" s="81" t="str">
        <x:f t="shared" si="134"/>
        <x:v/>
      </x:c>
      <x:c r="AP1269" s="81" t="str">
        <x:f t="shared" si="135"/>
        <x:v/>
      </x:c>
      <x:c r="AQ1269" s="81" t="str">
        <x:f t="shared" si="136"/>
        <x:v/>
      </x:c>
    </x:row>
    <x:row r="1270" spans="1:43">
      <x:c r="A1270">
        <x:v>126400</x:v>
      </x:c>
      <x:c r="B1270">
        <x:v>325</x:v>
      </x:c>
      <x:c r="C1270">
        <x:v>2.33333333333333</x:v>
      </x:c>
      <x:c r="H1270">
        <x:v>0</x:v>
      </x:c>
      <x:c r="I1270" t="s">
        <x:v>104</x:v>
      </x:c>
      <x:c r="K1270" t="s">
        <x:v>122</x:v>
      </x:c>
      <x:c r="M1270">
        <x:v>587</x:v>
      </x:c>
      <x:c r="O1270" t="s">
        <x:v>101</x:v>
      </x:c>
      <x:c r="AG1270" s="80">
        <x:v>2</x:v>
      </x:c>
      <x:c r="AL1270" s="81">
        <x:f t="shared" si="137"/>
        <x:v>325</x:v>
      </x:c>
      <x:c r="AM1270" s="81" t="str">
        <x:f t="shared" si="132"/>
        <x:v/>
      </x:c>
      <x:c r="AN1270" s="81" t="str">
        <x:f t="shared" si="133"/>
        <x:v/>
      </x:c>
      <x:c r="AO1270" s="81" t="str">
        <x:f t="shared" si="134"/>
        <x:v/>
      </x:c>
      <x:c r="AP1270" s="81" t="str">
        <x:f t="shared" si="135"/>
        <x:v/>
      </x:c>
      <x:c r="AQ1270" s="81" t="str">
        <x:f t="shared" si="136"/>
        <x:v/>
      </x:c>
    </x:row>
    <x:row r="1271" spans="1:43">
      <x:c r="A1271">
        <x:v>126500</x:v>
      </x:c>
      <x:c r="B1271">
        <x:v>325</x:v>
      </x:c>
      <x:c r="C1271">
        <x:v>2.48333333333333</x:v>
      </x:c>
      <x:c r="D1271">
        <x:v>1</x:v>
      </x:c>
      <x:c r="AG1271" s="80">
        <x:v>2</x:v>
      </x:c>
      <x:c r="AL1271" s="81" t="str">
        <x:f t="shared" si="137"/>
        <x:v>325B</x:v>
      </x:c>
      <x:c r="AM1271" s="81" t="str">
        <x:f t="shared" si="132"/>
        <x:v/>
      </x:c>
      <x:c r="AN1271" s="81" t="str">
        <x:f t="shared" si="133"/>
        <x:v/>
      </x:c>
      <x:c r="AO1271" s="81" t="str">
        <x:f t="shared" si="134"/>
        <x:v/>
      </x:c>
      <x:c r="AP1271" s="81" t="str">
        <x:f t="shared" si="135"/>
        <x:v/>
      </x:c>
      <x:c r="AQ1271" s="81" t="str">
        <x:f t="shared" si="136"/>
        <x:v/>
      </x:c>
    </x:row>
    <x:row r="1272" spans="1:43">
      <x:c r="A1272">
        <x:v>126600</x:v>
      </x:c>
      <x:c r="B1272">
        <x:v>325</x:v>
      </x:c>
      <x:c r="C1272">
        <x:v>3.03333333333333</x:v>
      </x:c>
      <x:c r="H1272">
        <x:v>1</x:v>
      </x:c>
      <x:c r="I1272" t="s">
        <x:v>110</x:v>
      </x:c>
      <x:c r="J1272">
        <x:v>0.3</x:v>
      </x:c>
      <x:c r="M1272">
        <x:v>587</x:v>
      </x:c>
      <x:c r="O1272" t="s">
        <x:v>101</x:v>
      </x:c>
      <x:c r="AG1272" s="80">
        <x:v>2</x:v>
      </x:c>
      <x:c r="AL1272" s="81">
        <x:f t="shared" si="137"/>
        <x:v>325</x:v>
      </x:c>
      <x:c r="AM1272" s="81" t="str">
        <x:f t="shared" si="132"/>
        <x:v/>
      </x:c>
      <x:c r="AN1272" s="81" t="str">
        <x:f t="shared" si="133"/>
        <x:v/>
      </x:c>
      <x:c r="AO1272" s="81" t="str">
        <x:f t="shared" si="134"/>
        <x:v/>
      </x:c>
      <x:c r="AP1272" s="81" t="str">
        <x:f t="shared" si="135"/>
        <x:v/>
      </x:c>
      <x:c r="AQ1272" s="81" t="str">
        <x:f t="shared" si="136"/>
        <x:v/>
      </x:c>
    </x:row>
    <x:row r="1273" spans="1:43">
      <x:c r="A1273">
        <x:v>126700</x:v>
      </x:c>
      <x:c r="B1273">
        <x:v>325</x:v>
      </x:c>
      <x:c r="C1273">
        <x:v>3.18333333333333</x:v>
      </x:c>
      <x:c r="D1273">
        <x:v>1</x:v>
      </x:c>
      <x:c r="AG1273" s="80">
        <x:v>2</x:v>
      </x:c>
      <x:c r="AL1273" s="81" t="str">
        <x:f t="shared" si="137"/>
        <x:v>325B</x:v>
      </x:c>
      <x:c r="AM1273" s="81" t="str">
        <x:f t="shared" si="132"/>
        <x:v/>
      </x:c>
      <x:c r="AN1273" s="81" t="str">
        <x:f t="shared" si="133"/>
        <x:v/>
      </x:c>
      <x:c r="AO1273" s="81" t="str">
        <x:f t="shared" si="134"/>
        <x:v/>
      </x:c>
      <x:c r="AP1273" s="81" t="str">
        <x:f t="shared" si="135"/>
        <x:v/>
      </x:c>
      <x:c r="AQ1273" s="81" t="str">
        <x:f t="shared" si="136"/>
        <x:v/>
      </x:c>
    </x:row>
    <x:row r="1274" spans="1:43">
      <x:c r="A1274">
        <x:v>126800</x:v>
      </x:c>
      <x:c r="B1274">
        <x:v>326</x:v>
      </x:c>
      <x:c r="C1274">
        <x:v>0.0333333333333333</x:v>
      </x:c>
      <x:c r="D1274">
        <x:v>1</x:v>
      </x:c>
      <x:c r="M1274">
        <x:v>589</x:v>
      </x:c>
      <x:c r="N1274">
        <x:v>1</x:v>
      </x:c>
      <x:c r="O1274" t="s">
        <x:v>301</x:v>
      </x:c>
      <x:c r="AL1274" s="81" t="str">
        <x:f t="shared" si="137"/>
        <x:v>326B</x:v>
      </x:c>
      <x:c r="AM1274" s="81" t="str">
        <x:f t="shared" si="132"/>
        <x:v/>
      </x:c>
      <x:c r="AN1274" s="81" t="str">
        <x:f t="shared" si="133"/>
        <x:v/>
      </x:c>
      <x:c r="AO1274" s="81" t="str">
        <x:f t="shared" si="134"/>
        <x:v/>
      </x:c>
      <x:c r="AP1274" s="81" t="str">
        <x:f t="shared" si="135"/>
        <x:v/>
      </x:c>
      <x:c r="AQ1274" s="81" t="str">
        <x:f t="shared" si="136"/>
        <x:v/>
      </x:c>
    </x:row>
    <x:row r="1275" spans="1:43">
      <x:c r="A1275">
        <x:v>126900</x:v>
      </x:c>
      <x:c r="B1275">
        <x:v>326</x:v>
      </x:c>
      <x:c r="C1275">
        <x:v>0.0666666666666667</x:v>
      </x:c>
      <x:c r="D1275">
        <x:v>1</x:v>
      </x:c>
      <x:c r="M1275">
        <x:v>590</x:v>
      </x:c>
      <x:c r="N1275">
        <x:v>1</x:v>
      </x:c>
      <x:c r="O1275" t="s">
        <x:v>303</x:v>
      </x:c>
      <x:c r="AL1275" s="81" t="str">
        <x:f t="shared" si="137"/>
        <x:v>326B</x:v>
      </x:c>
      <x:c r="AM1275" s="81" t="str">
        <x:f t="shared" si="132"/>
        <x:v/>
      </x:c>
      <x:c r="AN1275" s="81" t="str">
        <x:f t="shared" si="133"/>
        <x:v/>
      </x:c>
      <x:c r="AO1275" s="81" t="str">
        <x:f t="shared" si="134"/>
        <x:v/>
      </x:c>
      <x:c r="AP1275" s="81" t="str">
        <x:f t="shared" si="135"/>
        <x:v/>
      </x:c>
      <x:c r="AQ1275" s="81" t="str">
        <x:f t="shared" si="136"/>
        <x:v/>
      </x:c>
    </x:row>
    <x:row r="1276" spans="1:43">
      <x:c r="A1276">
        <x:v>127000</x:v>
      </x:c>
      <x:c r="B1276">
        <x:v>326</x:v>
      </x:c>
      <x:c r="C1276">
        <x:v>0.1</x:v>
      </x:c>
      <x:c r="D1276">
        <x:v>1</x:v>
      </x:c>
      <x:c r="M1276">
        <x:v>591</x:v>
      </x:c>
      <x:c r="O1276" t="s">
        <x:v>116</x:v>
      </x:c>
      <x:c r="AL1276" s="81" t="str">
        <x:f t="shared" si="137"/>
        <x:v>326B</x:v>
      </x:c>
      <x:c r="AM1276" s="81" t="str">
        <x:f t="shared" si="132"/>
        <x:v/>
      </x:c>
      <x:c r="AN1276" s="81" t="str">
        <x:f t="shared" si="133"/>
        <x:v/>
      </x:c>
      <x:c r="AO1276" s="81" t="str">
        <x:f t="shared" si="134"/>
        <x:v/>
      </x:c>
      <x:c r="AP1276" s="81" t="str">
        <x:f t="shared" si="135"/>
        <x:v/>
      </x:c>
      <x:c r="AQ1276" s="81" t="str">
        <x:f t="shared" si="136"/>
        <x:v/>
      </x:c>
    </x:row>
    <x:row r="1277" spans="1:43">
      <x:c r="A1277">
        <x:v>127100</x:v>
      </x:c>
      <x:c r="B1277">
        <x:v>326</x:v>
      </x:c>
      <x:c r="C1277">
        <x:v>0.966666666666667</x:v>
      </x:c>
      <x:c r="E1277">
        <x:v>1</x:v>
      </x:c>
      <x:c r="K1277" t="s">
        <x:v>119</x:v>
      </x:c>
      <x:c r="M1277">
        <x:v>587</x:v>
      </x:c>
      <x:c r="O1277" t="s">
        <x:v>101</x:v>
      </x:c>
      <x:c r="AG1277" s="80">
        <x:v>1</x:v>
      </x:c>
      <x:c r="AL1277" s="81">
        <x:f t="shared" si="137"/>
        <x:v>326</x:v>
      </x:c>
      <x:c r="AM1277" s="81" t="str">
        <x:f t="shared" si="132"/>
        <x:v/>
      </x:c>
      <x:c r="AN1277" s="81" t="str">
        <x:f t="shared" si="133"/>
        <x:v/>
      </x:c>
      <x:c r="AO1277" s="81" t="str">
        <x:f t="shared" si="134"/>
        <x:v/>
      </x:c>
      <x:c r="AP1277" s="81" t="str">
        <x:f t="shared" si="135"/>
        <x:v/>
      </x:c>
      <x:c r="AQ1277" s="81" t="str">
        <x:f t="shared" si="136"/>
        <x:v/>
      </x:c>
    </x:row>
    <x:row r="1278" spans="1:43">
      <x:c r="A1278">
        <x:v>127200</x:v>
      </x:c>
      <x:c r="B1278">
        <x:v>327</x:v>
      </x:c>
      <x:c r="C1278">
        <x:v>2.9</x:v>
      </x:c>
      <x:c r="I1278" t="s">
        <x:v>104</x:v>
      </x:c>
      <x:c r="K1278" t="s">
        <x:v>290</x:v>
      </x:c>
      <x:c r="M1278">
        <x:v>587</x:v>
      </x:c>
      <x:c r="O1278" t="s">
        <x:v>101</x:v>
      </x:c>
      <x:c r="U1278">
        <x:v>439</x:v>
      </x:c>
      <x:c r="V1278">
        <x:v>0.2</x:v>
      </x:c>
      <x:c r="W1278" s="423" t="s">
        <x:v>131</x:v>
      </x:c>
      <x:c r="X1278">
        <x:v>4</x:v>
      </x:c>
      <x:c r="Y1278">
        <x:v>0</x:v>
      </x:c>
      <x:c r="Z1278" t="s">
        <x:v>260</x:v>
      </x:c>
      <x:c r="AA1278">
        <x:v>10</x:v>
      </x:c>
      <x:c r="AD1278" t="s">
        <x:v>139</x:v>
      </x:c>
      <x:c r="AG1278" s="80">
        <x:v>2</x:v>
      </x:c>
      <x:c r="AL1278" s="81">
        <x:f t="shared" si="137"/>
        <x:v>327</x:v>
      </x:c>
      <x:c r="AM1278" s="81" t="str">
        <x:f t="shared" si="132"/>
        <x:v/>
      </x:c>
      <x:c r="AN1278" s="81" t="str">
        <x:f t="shared" si="133"/>
        <x:v/>
      </x:c>
      <x:c r="AO1278" s="81" t="str">
        <x:f t="shared" si="134"/>
        <x:v/>
      </x:c>
      <x:c r="AP1278" s="81" t="str">
        <x:f t="shared" si="135"/>
        <x:v/>
      </x:c>
      <x:c r="AQ1278" s="81" t="str">
        <x:f t="shared" si="136"/>
        <x:v/>
      </x:c>
    </x:row>
    <x:row r="1279" spans="1:43">
      <x:c r="A1279">
        <x:v>127300</x:v>
      </x:c>
      <x:c r="B1279">
        <x:v>327</x:v>
      </x:c>
      <x:c r="C1279">
        <x:v>3.1</x:v>
      </x:c>
      <x:c r="I1279" t="s">
        <x:v>103</x:v>
      </x:c>
      <x:c r="K1279" t="s">
        <x:v>290</x:v>
      </x:c>
      <x:c r="M1279">
        <x:v>587</x:v>
      </x:c>
      <x:c r="O1279" t="s">
        <x:v>101</x:v>
      </x:c>
      <x:c r="U1279">
        <x:v>439</x:v>
      </x:c>
      <x:c r="V1279">
        <x:v>0.2</x:v>
      </x:c>
      <x:c r="W1279" s="423" t="s">
        <x:v>131</x:v>
      </x:c>
      <x:c r="X1279">
        <x:v>4</x:v>
      </x:c>
      <x:c r="Y1279">
        <x:v>0</x:v>
      </x:c>
      <x:c r="Z1279" t="s">
        <x:v>260</x:v>
      </x:c>
      <x:c r="AA1279">
        <x:v>10</x:v>
      </x:c>
      <x:c r="AD1279" t="s">
        <x:v>139</x:v>
      </x:c>
      <x:c r="AG1279" s="80">
        <x:v>2</x:v>
      </x:c>
      <x:c r="AL1279" s="81">
        <x:f t="shared" si="137"/>
        <x:v>327</x:v>
      </x:c>
      <x:c r="AM1279" s="81" t="str">
        <x:f t="shared" si="132"/>
        <x:v/>
      </x:c>
      <x:c r="AN1279" s="81" t="str">
        <x:f t="shared" si="133"/>
        <x:v/>
      </x:c>
      <x:c r="AO1279" s="81" t="str">
        <x:f t="shared" si="134"/>
        <x:v/>
      </x:c>
      <x:c r="AP1279" s="81" t="str">
        <x:f t="shared" si="135"/>
        <x:v/>
      </x:c>
      <x:c r="AQ1279" s="81" t="str">
        <x:f t="shared" si="136"/>
        <x:v/>
      </x:c>
    </x:row>
    <x:row r="1280" spans="1:43">
      <x:c r="A1280">
        <x:v>127400</x:v>
      </x:c>
      <x:c r="B1280">
        <x:v>327</x:v>
      </x:c>
      <x:c r="C1280">
        <x:v>4.6</x:v>
      </x:c>
      <x:c r="D1280">
        <x:v>0</x:v>
      </x:c>
      <x:c r="H1280">
        <x:v>1</x:v>
      </x:c>
      <x:c r="K1280" t="s">
        <x:v>304</x:v>
      </x:c>
      <x:c r="M1280">
        <x:v>668</x:v>
      </x:c>
      <x:c r="O1280" t="s">
        <x:v>305</x:v>
      </x:c>
      <x:c r="AL1280" s="81" t="str">
        <x:f t="shared" si="137"/>
        <x:v>327B</x:v>
      </x:c>
      <x:c r="AM1280" s="81" t="str">
        <x:f t="shared" si="132"/>
        <x:v/>
      </x:c>
      <x:c r="AN1280" s="81" t="str">
        <x:f t="shared" si="133"/>
        <x:v/>
      </x:c>
      <x:c r="AO1280" s="81" t="str">
        <x:f t="shared" si="134"/>
        <x:v/>
      </x:c>
      <x:c r="AP1280" s="81" t="str">
        <x:f t="shared" si="135"/>
        <x:v/>
      </x:c>
      <x:c r="AQ1280" s="81" t="str">
        <x:f t="shared" si="136"/>
        <x:v/>
      </x:c>
    </x:row>
    <x:row r="1281" spans="1:43">
      <x:c r="A1281">
        <x:v>127500</x:v>
      </x:c>
      <x:c r="B1281">
        <x:v>328</x:v>
      </x:c>
      <x:c r="C1281">
        <x:v>2.544</x:v>
      </x:c>
      <x:c r="H1281">
        <x:v>0</x:v>
      </x:c>
      <x:c r="I1281" t="s">
        <x:v>100</x:v>
      </x:c>
      <x:c r="K1281" t="s">
        <x:v>306</x:v>
      </x:c>
      <x:c r="M1281">
        <x:v>587</x:v>
      </x:c>
      <x:c r="O1281" t="s">
        <x:v>101</x:v>
      </x:c>
      <x:c r="AL1281" s="81">
        <x:f t="shared" si="137"/>
        <x:v>328</x:v>
      </x:c>
      <x:c r="AM1281" s="81" t="str">
        <x:f t="shared" si="132"/>
        <x:v/>
      </x:c>
      <x:c r="AN1281" s="81" t="str">
        <x:f t="shared" si="133"/>
        <x:v/>
      </x:c>
      <x:c r="AO1281" s="81" t="str">
        <x:f t="shared" si="134"/>
        <x:v/>
      </x:c>
      <x:c r="AP1281" s="81" t="str">
        <x:f t="shared" si="135"/>
        <x:v/>
      </x:c>
      <x:c r="AQ1281" s="81" t="str">
        <x:f t="shared" si="136"/>
        <x:v/>
      </x:c>
    </x:row>
    <x:row r="1282" spans="1:43">
      <x:c r="A1282">
        <x:v>127600</x:v>
      </x:c>
      <x:c r="B1282">
        <x:v>328</x:v>
      </x:c>
      <x:c r="C1282">
        <x:f>C1281+0.2</x:f>
        <x:v>2.744</x:v>
      </x:c>
      <x:c r="H1282">
        <x:v>0</x:v>
      </x:c>
      <x:c r="I1282" t="s">
        <x:v>201</x:v>
      </x:c>
      <x:c r="AL1282" s="81">
        <x:f t="shared" si="137"/>
        <x:v>328</x:v>
      </x:c>
      <x:c r="AM1282" s="81" t="str">
        <x:f t="shared" si="132"/>
        <x:v/>
      </x:c>
      <x:c r="AN1282" s="81" t="str">
        <x:f t="shared" si="133"/>
        <x:v/>
      </x:c>
      <x:c r="AO1282" s="81" t="str">
        <x:f t="shared" si="134"/>
        <x:v/>
      </x:c>
      <x:c r="AP1282" s="81" t="str">
        <x:f t="shared" si="135"/>
        <x:v/>
      </x:c>
      <x:c r="AQ1282" s="81" t="str">
        <x:f t="shared" si="136"/>
        <x:v/>
      </x:c>
    </x:row>
    <x:row r="1283" spans="1:43">
      <x:c r="A1283">
        <x:v>127700</x:v>
      </x:c>
      <x:c r="B1283">
        <x:v>328</x:v>
      </x:c>
      <x:c r="C1283">
        <x:f>C1282+0.2</x:f>
        <x:v>2.944</x:v>
      </x:c>
      <x:c r="H1283">
        <x:v>0</x:v>
      </x:c>
      <x:c r="I1283" t="s">
        <x:v>167</x:v>
      </x:c>
      <x:c r="AL1283" s="81">
        <x:f t="shared" si="137"/>
        <x:v>328</x:v>
      </x:c>
      <x:c r="AM1283" s="81" t="str">
        <x:f t="shared" si="132"/>
        <x:v/>
      </x:c>
      <x:c r="AN1283" s="81" t="str">
        <x:f t="shared" si="133"/>
        <x:v/>
      </x:c>
      <x:c r="AO1283" s="81" t="str">
        <x:f t="shared" si="134"/>
        <x:v/>
      </x:c>
      <x:c r="AP1283" s="81" t="str">
        <x:f t="shared" si="135"/>
        <x:v/>
      </x:c>
      <x:c r="AQ1283" s="81" t="str">
        <x:f t="shared" si="136"/>
        <x:v/>
      </x:c>
    </x:row>
    <x:row r="1284" spans="1:43">
      <x:c r="A1284">
        <x:v>127800</x:v>
      </x:c>
      <x:c r="B1284">
        <x:v>328</x:v>
      </x:c>
      <x:c r="C1284">
        <x:v>3.657</x:v>
      </x:c>
      <x:c r="H1284">
        <x:v>0</x:v>
      </x:c>
      <x:c r="I1284" t="s">
        <x:v>167</x:v>
      </x:c>
      <x:c r="K1284" t="s">
        <x:v>306</x:v>
      </x:c>
      <x:c r="M1284">
        <x:v>587</x:v>
      </x:c>
      <x:c r="O1284" t="s">
        <x:v>101</x:v>
      </x:c>
      <x:c r="AL1284" s="81">
        <x:f t="shared" si="137"/>
        <x:v>328</x:v>
      </x:c>
      <x:c r="AM1284" s="81" t="str">
        <x:f t="shared" si="132"/>
        <x:v/>
      </x:c>
      <x:c r="AN1284" s="81" t="str">
        <x:f t="shared" si="133"/>
        <x:v/>
      </x:c>
      <x:c r="AO1284" s="81" t="str">
        <x:f t="shared" si="134"/>
        <x:v/>
      </x:c>
      <x:c r="AP1284" s="81" t="str">
        <x:f t="shared" si="135"/>
        <x:v/>
      </x:c>
      <x:c r="AQ1284" s="81" t="str">
        <x:f t="shared" si="136"/>
        <x:v/>
      </x:c>
    </x:row>
    <x:row r="1285" spans="1:43">
      <x:c r="A1285">
        <x:v>127900</x:v>
      </x:c>
      <x:c r="B1285">
        <x:v>328</x:v>
      </x:c>
      <x:c r="C1285">
        <x:f>C1284+0.2</x:f>
        <x:v>3.857</x:v>
      </x:c>
      <x:c r="H1285">
        <x:v>0</x:v>
      </x:c>
      <x:c r="I1285" t="s">
        <x:v>201</x:v>
      </x:c>
      <x:c r="AL1285" s="81">
        <x:f t="shared" si="137"/>
        <x:v>328</x:v>
      </x:c>
      <x:c r="AM1285" s="81" t="str">
        <x:f t="shared" si="132"/>
        <x:v/>
      </x:c>
      <x:c r="AN1285" s="81" t="str">
        <x:f t="shared" si="133"/>
        <x:v/>
      </x:c>
      <x:c r="AO1285" s="81" t="str">
        <x:f t="shared" si="134"/>
        <x:v/>
      </x:c>
      <x:c r="AP1285" s="81" t="str">
        <x:f t="shared" si="135"/>
        <x:v/>
      </x:c>
      <x:c r="AQ1285" s="81" t="str">
        <x:f t="shared" si="136"/>
        <x:v/>
      </x:c>
    </x:row>
    <x:row r="1286" spans="1:43">
      <x:c r="A1286">
        <x:v>128000</x:v>
      </x:c>
      <x:c r="B1286">
        <x:v>328</x:v>
      </x:c>
      <x:c r="C1286">
        <x:f>C1285+0.2</x:f>
        <x:v>4.057</x:v>
      </x:c>
      <x:c r="H1286">
        <x:v>0</x:v>
      </x:c>
      <x:c r="I1286" t="s">
        <x:v>102</x:v>
      </x:c>
      <x:c r="AL1286" s="81">
        <x:f t="shared" si="137"/>
        <x:v>328</x:v>
      </x:c>
      <x:c r="AM1286" s="81" t="str">
        <x:f t="shared" si="132"/>
        <x:v/>
      </x:c>
      <x:c r="AN1286" s="81" t="str">
        <x:f t="shared" si="133"/>
        <x:v/>
      </x:c>
      <x:c r="AO1286" s="81" t="str">
        <x:f t="shared" si="134"/>
        <x:v/>
      </x:c>
      <x:c r="AP1286" s="81" t="str">
        <x:f t="shared" si="135"/>
        <x:v/>
      </x:c>
      <x:c r="AQ1286" s="81" t="str">
        <x:f t="shared" si="136"/>
        <x:v/>
      </x:c>
    </x:row>
    <x:row r="1287" spans="1:43">
      <x:c r="A1287">
        <x:v>128100</x:v>
      </x:c>
      <x:c r="B1287">
        <x:v>328</x:v>
      </x:c>
      <x:c r="C1287">
        <x:v>4.818</x:v>
      </x:c>
      <x:c r="H1287">
        <x:v>0</x:v>
      </x:c>
      <x:c r="I1287" t="s">
        <x:v>236</x:v>
      </x:c>
      <x:c r="J1287">
        <x:v>0.4</x:v>
      </x:c>
      <x:c r="K1287" t="s">
        <x:v>306</x:v>
      </x:c>
      <x:c r="M1287">
        <x:v>587</x:v>
      </x:c>
      <x:c r="O1287" t="s">
        <x:v>101</x:v>
      </x:c>
      <x:c r="AL1287" s="81">
        <x:f t="shared" si="137"/>
        <x:v>328</x:v>
      </x:c>
      <x:c r="AM1287" s="81" t="str">
        <x:f t="shared" si="132"/>
        <x:v/>
      </x:c>
      <x:c r="AN1287" s="81" t="str">
        <x:f t="shared" si="133"/>
        <x:v/>
      </x:c>
      <x:c r="AO1287" s="81" t="str">
        <x:f t="shared" si="134"/>
        <x:v/>
      </x:c>
      <x:c r="AP1287" s="81" t="str">
        <x:f t="shared" si="135"/>
        <x:v/>
      </x:c>
      <x:c r="AQ1287" s="81" t="str">
        <x:f t="shared" si="136"/>
        <x:v/>
      </x:c>
    </x:row>
    <x:row r="1288" spans="1:43">
      <x:c r="A1288">
        <x:v>128200</x:v>
      </x:c>
      <x:c r="B1288">
        <x:v>328</x:v>
      </x:c>
      <x:c r="C1288">
        <x:v>5.713</x:v>
      </x:c>
      <x:c r="H1288">
        <x:v>0</x:v>
      </x:c>
      <x:c r="S1288" t="s">
        <x:v>298</x:v>
      </x:c>
      <x:c r="AL1288" s="81">
        <x:f t="shared" si="137"/>
        <x:v>328</x:v>
      </x:c>
      <x:c r="AM1288" s="81" t="str">
        <x:f t="shared" si="132"/>
        <x:v/>
      </x:c>
      <x:c r="AN1288" s="81" t="str">
        <x:f t="shared" si="133"/>
        <x:v/>
      </x:c>
      <x:c r="AO1288" s="81" t="str">
        <x:f t="shared" si="134"/>
        <x:v/>
      </x:c>
      <x:c r="AP1288" s="81" t="str">
        <x:f t="shared" si="135"/>
        <x:v/>
      </x:c>
      <x:c r="AQ1288" s="81" t="str">
        <x:f t="shared" si="136"/>
        <x:v/>
      </x:c>
    </x:row>
    <x:row r="1289" spans="1:43">
      <x:c r="A1289">
        <x:v>128300</x:v>
      </x:c>
      <x:c r="B1289" s="53">
        <x:v>329</x:v>
      </x:c>
      <x:c r="C1289" s="53">
        <x:v>0.233333333333333</x:v>
      </x:c>
      <x:c r="D1289" s="53"/>
      <x:c r="E1289" s="53"/>
      <x:c r="F1289" s="53"/>
      <x:c r="G1289" s="53">
        <x:v>1</x:v>
      </x:c>
      <x:c r="H1289" s="53">
        <x:v>0</x:v>
      </x:c>
      <x:c r="I1289" s="53" t="s">
        <x:v>118</x:v>
      </x:c>
      <x:c r="J1289" s="53"/>
      <x:c r="K1289" s="53"/>
      <x:c r="M1289">
        <x:v>795</x:v>
      </x:c>
      <x:c r="O1289" t="s">
        <x:v>101</x:v>
      </x:c>
      <x:c r="AG1289" s="80">
        <x:v>1</x:v>
      </x:c>
      <x:c r="AL1289" s="81">
        <x:f t="shared" si="137"/>
        <x:v>329</x:v>
      </x:c>
      <x:c r="AM1289" s="81" t="str">
        <x:f t="shared" si="132"/>
        <x:v/>
      </x:c>
      <x:c r="AN1289" s="81" t="str">
        <x:f t="shared" si="133"/>
        <x:v/>
      </x:c>
      <x:c r="AO1289" s="81" t="str">
        <x:f t="shared" si="134"/>
        <x:v/>
      </x:c>
      <x:c r="AP1289" s="81" t="str">
        <x:f t="shared" si="135"/>
        <x:v/>
      </x:c>
      <x:c r="AQ1289" s="81" t="str">
        <x:f t="shared" si="136"/>
        <x:v/>
      </x:c>
    </x:row>
    <x:row r="1290" spans="1:43">
      <x:c r="A1290">
        <x:v>128400</x:v>
      </x:c>
      <x:c r="B1290" s="53">
        <x:v>329</x:v>
      </x:c>
      <x:c r="C1290" s="53">
        <x:v>0.466666666666667</x:v>
      </x:c>
      <x:c r="D1290" s="53"/>
      <x:c r="E1290" s="53"/>
      <x:c r="F1290" s="53"/>
      <x:c r="G1290" s="53">
        <x:v>1</x:v>
      </x:c>
      <x:c r="H1290" s="53">
        <x:v>0</x:v>
      </x:c>
      <x:c r="I1290" s="53" t="s">
        <x:v>104</x:v>
      </x:c>
      <x:c r="J1290" s="53"/>
      <x:c r="K1290" s="53"/>
      <x:c r="M1290">
        <x:v>795</x:v>
      </x:c>
      <x:c r="O1290" t="s">
        <x:v>101</x:v>
      </x:c>
      <x:c r="AG1290" s="80">
        <x:v>1</x:v>
      </x:c>
      <x:c r="AL1290" s="81">
        <x:f t="shared" si="137"/>
        <x:v>329</x:v>
      </x:c>
      <x:c r="AM1290" s="81" t="str">
        <x:f t="shared" si="132"/>
        <x:v/>
      </x:c>
      <x:c r="AN1290" s="81" t="str">
        <x:f t="shared" si="133"/>
        <x:v/>
      </x:c>
      <x:c r="AO1290" s="81" t="str">
        <x:f t="shared" si="134"/>
        <x:v/>
      </x:c>
      <x:c r="AP1290" s="81" t="str">
        <x:f t="shared" si="135"/>
        <x:v/>
      </x:c>
      <x:c r="AQ1290" s="81" t="str">
        <x:f t="shared" si="136"/>
        <x:v/>
      </x:c>
    </x:row>
    <x:row r="1291" spans="1:43">
      <x:c r="A1291">
        <x:v>128500</x:v>
      </x:c>
      <x:c r="B1291" s="53">
        <x:v>329</x:v>
      </x:c>
      <x:c r="C1291" s="53">
        <x:v>0.633333333333333</x:v>
      </x:c>
      <x:c r="D1291" s="53"/>
      <x:c r="E1291" s="53"/>
      <x:c r="F1291" s="53"/>
      <x:c r="G1291" s="53">
        <x:v>1</x:v>
      </x:c>
      <x:c r="H1291" s="53">
        <x:v>0</x:v>
      </x:c>
      <x:c r="I1291" s="53" t="s">
        <x:v>118</x:v>
      </x:c>
      <x:c r="J1291" s="53"/>
      <x:c r="K1291" s="53"/>
      <x:c r="M1291">
        <x:v>795</x:v>
      </x:c>
      <x:c r="O1291" t="s">
        <x:v>101</x:v>
      </x:c>
      <x:c r="AG1291" s="80">
        <x:v>1</x:v>
      </x:c>
      <x:c r="AL1291" s="81">
        <x:f t="shared" si="137"/>
        <x:v>329</x:v>
      </x:c>
      <x:c r="AM1291" s="81" t="str">
        <x:f t="shared" si="132"/>
        <x:v/>
      </x:c>
      <x:c r="AN1291" s="81" t="str">
        <x:f t="shared" si="133"/>
        <x:v/>
      </x:c>
      <x:c r="AO1291" s="81" t="str">
        <x:f t="shared" si="134"/>
        <x:v/>
      </x:c>
      <x:c r="AP1291" s="81" t="str">
        <x:f t="shared" si="135"/>
        <x:v/>
      </x:c>
      <x:c r="AQ1291" s="81" t="str">
        <x:f t="shared" si="136"/>
        <x:v/>
      </x:c>
    </x:row>
    <x:row r="1292" spans="1:43">
      <x:c r="A1292">
        <x:v>128600</x:v>
      </x:c>
      <x:c r="B1292" s="53">
        <x:v>329</x:v>
      </x:c>
      <x:c r="C1292" s="53">
        <x:v>0.866666666666667</x:v>
      </x:c>
      <x:c r="D1292" s="53"/>
      <x:c r="E1292" s="53"/>
      <x:c r="F1292" s="53"/>
      <x:c r="G1292" s="53">
        <x:v>1</x:v>
      </x:c>
      <x:c r="H1292" s="53">
        <x:v>0</x:v>
      </x:c>
      <x:c r="I1292" s="53" t="s">
        <x:v>100</x:v>
      </x:c>
      <x:c r="J1292" s="53"/>
      <x:c r="K1292" s="121"/>
      <x:c r="L1292" s="112"/>
      <x:c r="M1292">
        <x:v>795</x:v>
      </x:c>
      <x:c r="O1292" t="s">
        <x:v>101</x:v>
      </x:c>
      <x:c r="AG1292" s="80">
        <x:v>1</x:v>
      </x:c>
      <x:c r="AL1292" s="81">
        <x:f t="shared" si="137"/>
        <x:v>329</x:v>
      </x:c>
      <x:c r="AM1292" s="81" t="str">
        <x:f t="shared" ref="AM1292:AM1355" si="138">IF($F$7=2,$B$7,"")</x:f>
        <x:v/>
      </x:c>
      <x:c r="AN1292" s="81" t="str">
        <x:f t="shared" ref="AN1292:AN1355" si="139">IF($F$7=3,$B$7,"")</x:f>
        <x:v/>
      </x:c>
      <x:c r="AO1292" s="81" t="str">
        <x:f t="shared" ref="AO1292:AO1355" si="140">IF($F$7=4,$B$7,"")</x:f>
        <x:v/>
      </x:c>
      <x:c r="AP1292" s="81" t="str">
        <x:f t="shared" ref="AP1292:AP1355" si="141">IF($F$7=5,$B$7,"")</x:f>
        <x:v/>
      </x:c>
      <x:c r="AQ1292" s="81" t="str">
        <x:f t="shared" ref="AQ1292:AQ1355" si="142">IF($F$7=6,$B$7,"")</x:f>
        <x:v/>
      </x:c>
    </x:row>
    <x:row r="1293" spans="1:43">
      <x:c r="A1293">
        <x:v>128700</x:v>
      </x:c>
      <x:c r="B1293" s="53">
        <x:v>329</x:v>
      </x:c>
      <x:c r="C1293" s="53">
        <x:v>2</x:v>
      </x:c>
      <x:c r="D1293" s="53"/>
      <x:c r="E1293" s="53"/>
      <x:c r="F1293" s="53"/>
      <x:c r="G1293" s="53">
        <x:v>3</x:v>
      </x:c>
      <x:c r="H1293" s="53">
        <x:v>0</x:v>
      </x:c>
      <x:c r="I1293" s="53" t="s">
        <x:v>130</x:v>
      </x:c>
      <x:c r="J1293" s="53"/>
      <x:c r="K1293" s="53"/>
      <x:c r="M1293">
        <x:v>795</x:v>
      </x:c>
      <x:c r="O1293" t="s">
        <x:v>101</x:v>
      </x:c>
      <x:c r="AG1293" s="80">
        <x:v>2</x:v>
      </x:c>
      <x:c r="AL1293" s="81">
        <x:f t="shared" ref="AL1293:AL1356" si="143">IF(ISBLANK(D1293),B1293,B1293&amp;"B")</x:f>
        <x:v>329</x:v>
      </x:c>
      <x:c r="AM1293" s="81" t="str">
        <x:f t="shared" si="138"/>
        <x:v/>
      </x:c>
      <x:c r="AN1293" s="81" t="str">
        <x:f t="shared" si="139"/>
        <x:v/>
      </x:c>
      <x:c r="AO1293" s="81" t="str">
        <x:f t="shared" si="140"/>
        <x:v/>
      </x:c>
      <x:c r="AP1293" s="81" t="str">
        <x:f t="shared" si="141"/>
        <x:v/>
      </x:c>
      <x:c r="AQ1293" s="81" t="str">
        <x:f t="shared" si="142"/>
        <x:v/>
      </x:c>
    </x:row>
    <x:row r="1294" spans="1:43">
      <x:c r="A1294">
        <x:v>128800</x:v>
      </x:c>
      <x:c r="B1294">
        <x:v>330</x:v>
      </x:c>
      <x:c r="C1294">
        <x:v>0.366666666666667</x:v>
      </x:c>
      <x:c r="G1294">
        <x:v>1</x:v>
      </x:c>
      <x:c r="I1294" t="s">
        <x:v>104</x:v>
      </x:c>
      <x:c r="K1294" t="s">
        <x:v>117</x:v>
      </x:c>
      <x:c r="M1294">
        <x:v>604</x:v>
      </x:c>
      <x:c r="O1294" t="s">
        <x:v>101</x:v>
      </x:c>
      <x:c r="AL1294" s="81">
        <x:f t="shared" si="143"/>
        <x:v>330</x:v>
      </x:c>
      <x:c r="AM1294" s="81" t="str">
        <x:f t="shared" si="138"/>
        <x:v/>
      </x:c>
      <x:c r="AN1294" s="81" t="str">
        <x:f t="shared" si="139"/>
        <x:v/>
      </x:c>
      <x:c r="AO1294" s="81" t="str">
        <x:f t="shared" si="140"/>
        <x:v/>
      </x:c>
      <x:c r="AP1294" s="81" t="str">
        <x:f t="shared" si="141"/>
        <x:v/>
      </x:c>
      <x:c r="AQ1294" s="81" t="str">
        <x:f t="shared" si="142"/>
        <x:v/>
      </x:c>
    </x:row>
    <x:row r="1295" spans="1:43">
      <x:c r="A1295">
        <x:v>128900</x:v>
      </x:c>
      <x:c r="B1295">
        <x:v>330</x:v>
      </x:c>
      <x:c r="C1295">
        <x:v>0.633333333333333</x:v>
      </x:c>
      <x:c r="G1295">
        <x:v>1</x:v>
      </x:c>
      <x:c r="I1295" t="s">
        <x:v>130</x:v>
      </x:c>
      <x:c r="K1295" t="s">
        <x:v>119</x:v>
      </x:c>
      <x:c r="M1295">
        <x:v>604</x:v>
      </x:c>
      <x:c r="O1295" t="s">
        <x:v>101</x:v>
      </x:c>
      <x:c r="AL1295" s="81">
        <x:f t="shared" si="143"/>
        <x:v>330</x:v>
      </x:c>
      <x:c r="AM1295" s="81" t="str">
        <x:f t="shared" si="138"/>
        <x:v/>
      </x:c>
      <x:c r="AN1295" s="81" t="str">
        <x:f t="shared" si="139"/>
        <x:v/>
      </x:c>
      <x:c r="AO1295" s="81" t="str">
        <x:f t="shared" si="140"/>
        <x:v/>
      </x:c>
      <x:c r="AP1295" s="81" t="str">
        <x:f t="shared" si="141"/>
        <x:v/>
      </x:c>
      <x:c r="AQ1295" s="81" t="str">
        <x:f t="shared" si="142"/>
        <x:v/>
      </x:c>
    </x:row>
    <x:row r="1296" spans="1:43">
      <x:c r="A1296">
        <x:v>129000</x:v>
      </x:c>
      <x:c r="B1296">
        <x:v>330</x:v>
      </x:c>
      <x:c r="C1296">
        <x:v>1.2</x:v>
      </x:c>
      <x:c r="G1296">
        <x:v>1</x:v>
      </x:c>
      <x:c r="I1296" t="s">
        <x:v>104</x:v>
      </x:c>
      <x:c r="K1296" t="s">
        <x:v>105</x:v>
      </x:c>
      <x:c r="M1296">
        <x:v>604</x:v>
      </x:c>
      <x:c r="O1296" t="s">
        <x:v>101</x:v>
      </x:c>
      <x:c r="AL1296" s="81">
        <x:f t="shared" si="143"/>
        <x:v>330</x:v>
      </x:c>
      <x:c r="AM1296" s="81" t="str">
        <x:f t="shared" si="138"/>
        <x:v/>
      </x:c>
      <x:c r="AN1296" s="81" t="str">
        <x:f t="shared" si="139"/>
        <x:v/>
      </x:c>
      <x:c r="AO1296" s="81" t="str">
        <x:f t="shared" si="140"/>
        <x:v/>
      </x:c>
      <x:c r="AP1296" s="81" t="str">
        <x:f t="shared" si="141"/>
        <x:v/>
      </x:c>
      <x:c r="AQ1296" s="81" t="str">
        <x:f t="shared" si="142"/>
        <x:v/>
      </x:c>
    </x:row>
    <x:row r="1297" spans="1:43">
      <x:c r="A1297">
        <x:v>129100</x:v>
      </x:c>
      <x:c r="B1297">
        <x:v>330</x:v>
      </x:c>
      <x:c r="C1297">
        <x:v>1.7</x:v>
      </x:c>
      <x:c r="G1297">
        <x:v>1</x:v>
      </x:c>
      <x:c r="I1297" t="s">
        <x:v>130</x:v>
      </x:c>
      <x:c r="K1297" t="s">
        <x:v>145</x:v>
      </x:c>
      <x:c r="M1297">
        <x:v>604</x:v>
      </x:c>
      <x:c r="O1297" t="s">
        <x:v>101</x:v>
      </x:c>
      <x:c r="AL1297" s="81">
        <x:f t="shared" si="143"/>
        <x:v>330</x:v>
      </x:c>
      <x:c r="AM1297" s="81" t="str">
        <x:f t="shared" si="138"/>
        <x:v/>
      </x:c>
      <x:c r="AN1297" s="81" t="str">
        <x:f t="shared" si="139"/>
        <x:v/>
      </x:c>
      <x:c r="AO1297" s="81" t="str">
        <x:f t="shared" si="140"/>
        <x:v/>
      </x:c>
      <x:c r="AP1297" s="81" t="str">
        <x:f t="shared" si="141"/>
        <x:v/>
      </x:c>
      <x:c r="AQ1297" s="81" t="str">
        <x:f t="shared" si="142"/>
        <x:v/>
      </x:c>
    </x:row>
    <x:row r="1298" spans="1:43">
      <x:c r="A1298">
        <x:v>129200</x:v>
      </x:c>
      <x:c r="B1298">
        <x:v>330</x:v>
      </x:c>
      <x:c r="C1298">
        <x:v>2.43333333333333</x:v>
      </x:c>
      <x:c r="G1298">
        <x:v>3</x:v>
      </x:c>
      <x:c r="I1298" t="s">
        <x:v>100</x:v>
      </x:c>
      <x:c r="K1298" t="s">
        <x:v>307</x:v>
      </x:c>
      <x:c r="M1298">
        <x:v>736</x:v>
      </x:c>
      <x:c r="O1298" t="s">
        <x:v>101</x:v>
      </x:c>
      <x:c r="AL1298" s="81">
        <x:f t="shared" si="143"/>
        <x:v>330</x:v>
      </x:c>
      <x:c r="AM1298" s="81" t="str">
        <x:f t="shared" si="138"/>
        <x:v/>
      </x:c>
      <x:c r="AN1298" s="81" t="str">
        <x:f t="shared" si="139"/>
        <x:v/>
      </x:c>
      <x:c r="AO1298" s="81" t="str">
        <x:f t="shared" si="140"/>
        <x:v/>
      </x:c>
      <x:c r="AP1298" s="81" t="str">
        <x:f t="shared" si="141"/>
        <x:v/>
      </x:c>
      <x:c r="AQ1298" s="81" t="str">
        <x:f t="shared" si="142"/>
        <x:v/>
      </x:c>
    </x:row>
    <x:row r="1299" spans="1:43">
      <x:c r="A1299">
        <x:v>129300</x:v>
      </x:c>
      <x:c r="B1299">
        <x:v>331</x:v>
      </x:c>
      <x:c r="C1299">
        <x:v>0.6</x:v>
      </x:c>
      <x:c r="I1299" t="s">
        <x:v>130</x:v>
      </x:c>
      <x:c r="K1299" t="s">
        <x:v>234</x:v>
      </x:c>
      <x:c r="M1299">
        <x:v>129</x:v>
      </x:c>
      <x:c r="O1299" t="s">
        <x:v>101</x:v>
      </x:c>
      <x:c r="AL1299" s="81">
        <x:f t="shared" si="143"/>
        <x:v>331</x:v>
      </x:c>
      <x:c r="AM1299" s="81" t="str">
        <x:f t="shared" si="138"/>
        <x:v/>
      </x:c>
      <x:c r="AN1299" s="81" t="str">
        <x:f t="shared" si="139"/>
        <x:v/>
      </x:c>
      <x:c r="AO1299" s="81" t="str">
        <x:f t="shared" si="140"/>
        <x:v/>
      </x:c>
      <x:c r="AP1299" s="81" t="str">
        <x:f t="shared" si="141"/>
        <x:v/>
      </x:c>
      <x:c r="AQ1299" s="81" t="str">
        <x:f t="shared" si="142"/>
        <x:v/>
      </x:c>
    </x:row>
    <x:row r="1300" spans="1:43">
      <x:c r="A1300">
        <x:v>129400</x:v>
      </x:c>
      <x:c r="B1300">
        <x:v>331</x:v>
      </x:c>
      <x:c r="C1300">
        <x:v>1.06666666666667</x:v>
      </x:c>
      <x:c r="I1300" t="s">
        <x:v>100</x:v>
      </x:c>
      <x:c r="K1300" t="s">
        <x:v>308</x:v>
      </x:c>
      <x:c r="M1300">
        <x:v>40</x:v>
      </x:c>
      <x:c r="O1300" t="s">
        <x:v>101</x:v>
      </x:c>
      <x:c r="AG1300" s="80">
        <x:v>2</x:v>
      </x:c>
      <x:c r="AL1300" s="81">
        <x:f t="shared" si="143"/>
        <x:v>331</x:v>
      </x:c>
      <x:c r="AM1300" s="81" t="str">
        <x:f t="shared" si="138"/>
        <x:v/>
      </x:c>
      <x:c r="AN1300" s="81" t="str">
        <x:f t="shared" si="139"/>
        <x:v/>
      </x:c>
      <x:c r="AO1300" s="81" t="str">
        <x:f t="shared" si="140"/>
        <x:v/>
      </x:c>
      <x:c r="AP1300" s="81" t="str">
        <x:f t="shared" si="141"/>
        <x:v/>
      </x:c>
      <x:c r="AQ1300" s="81" t="str">
        <x:f t="shared" si="142"/>
        <x:v/>
      </x:c>
    </x:row>
    <x:row r="1301" spans="1:43">
      <x:c r="A1301">
        <x:v>129500</x:v>
      </x:c>
      <x:c r="B1301">
        <x:v>332</x:v>
      </x:c>
      <x:c r="C1301">
        <x:v>0.533333333333333</x:v>
      </x:c>
      <x:c r="I1301" t="s">
        <x:v>104</x:v>
      </x:c>
      <x:c r="K1301" t="s">
        <x:v>105</x:v>
      </x:c>
      <x:c r="M1301">
        <x:v>129</x:v>
      </x:c>
      <x:c r="O1301" t="s">
        <x:v>101</x:v>
      </x:c>
      <x:c r="AG1301" s="80">
        <x:v>1</x:v>
      </x:c>
      <x:c r="AL1301" s="81">
        <x:f t="shared" si="143"/>
        <x:v>332</x:v>
      </x:c>
      <x:c r="AM1301" s="81" t="str">
        <x:f t="shared" si="138"/>
        <x:v/>
      </x:c>
      <x:c r="AN1301" s="81" t="str">
        <x:f t="shared" si="139"/>
        <x:v/>
      </x:c>
      <x:c r="AO1301" s="81" t="str">
        <x:f t="shared" si="140"/>
        <x:v/>
      </x:c>
      <x:c r="AP1301" s="81" t="str">
        <x:f t="shared" si="141"/>
        <x:v/>
      </x:c>
      <x:c r="AQ1301" s="81" t="str">
        <x:f t="shared" si="142"/>
        <x:v/>
      </x:c>
    </x:row>
    <x:row r="1302" spans="1:43">
      <x:c r="A1302">
        <x:v>129600</x:v>
      </x:c>
      <x:c r="B1302">
        <x:v>332</x:v>
      </x:c>
      <x:c r="C1302">
        <x:v>0.683333333333333</x:v>
      </x:c>
      <x:c r="I1302" t="s">
        <x:v>118</x:v>
      </x:c>
      <x:c r="K1302" t="s">
        <x:v>105</x:v>
      </x:c>
      <x:c r="M1302">
        <x:v>129</x:v>
      </x:c>
      <x:c r="O1302" t="s">
        <x:v>101</x:v>
      </x:c>
      <x:c r="AG1302" s="80">
        <x:v>1</x:v>
      </x:c>
      <x:c r="AL1302" s="81">
        <x:f t="shared" si="143"/>
        <x:v>332</x:v>
      </x:c>
      <x:c r="AM1302" s="81" t="str">
        <x:f t="shared" si="138"/>
        <x:v/>
      </x:c>
      <x:c r="AN1302" s="81" t="str">
        <x:f t="shared" si="139"/>
        <x:v/>
      </x:c>
      <x:c r="AO1302" s="81" t="str">
        <x:f t="shared" si="140"/>
        <x:v/>
      </x:c>
      <x:c r="AP1302" s="81" t="str">
        <x:f t="shared" si="141"/>
        <x:v/>
      </x:c>
      <x:c r="AQ1302" s="81" t="str">
        <x:f t="shared" si="142"/>
        <x:v/>
      </x:c>
    </x:row>
    <x:row r="1303" spans="1:43">
      <x:c r="A1303">
        <x:v>129700</x:v>
      </x:c>
      <x:c r="B1303">
        <x:v>332</x:v>
      </x:c>
      <x:c r="C1303">
        <x:v>0.833333333333333</x:v>
      </x:c>
      <x:c r="I1303" t="s">
        <x:v>100</x:v>
      </x:c>
      <x:c r="K1303" t="s">
        <x:v>105</x:v>
      </x:c>
      <x:c r="M1303">
        <x:v>129</x:v>
      </x:c>
      <x:c r="O1303" t="s">
        <x:v>101</x:v>
      </x:c>
      <x:c r="AG1303" s="80">
        <x:v>1</x:v>
      </x:c>
      <x:c r="AL1303" s="81">
        <x:f t="shared" si="143"/>
        <x:v>332</x:v>
      </x:c>
      <x:c r="AM1303" s="81" t="str">
        <x:f t="shared" si="138"/>
        <x:v/>
      </x:c>
      <x:c r="AN1303" s="81" t="str">
        <x:f t="shared" si="139"/>
        <x:v/>
      </x:c>
      <x:c r="AO1303" s="81" t="str">
        <x:f t="shared" si="140"/>
        <x:v/>
      </x:c>
      <x:c r="AP1303" s="81" t="str">
        <x:f t="shared" si="141"/>
        <x:v/>
      </x:c>
      <x:c r="AQ1303" s="81" t="str">
        <x:f t="shared" si="142"/>
        <x:v/>
      </x:c>
    </x:row>
    <x:row r="1304" spans="1:43">
      <x:c r="A1304">
        <x:v>129800</x:v>
      </x:c>
      <x:c r="B1304">
        <x:v>332</x:v>
      </x:c>
      <x:c r="C1304">
        <x:v>0.983333333333333</x:v>
      </x:c>
      <x:c r="I1304" t="s">
        <x:v>130</x:v>
      </x:c>
      <x:c r="K1304" t="s">
        <x:v>105</x:v>
      </x:c>
      <x:c r="M1304">
        <x:v>129</x:v>
      </x:c>
      <x:c r="O1304" t="s">
        <x:v>101</x:v>
      </x:c>
      <x:c r="AG1304" s="80">
        <x:v>1</x:v>
      </x:c>
      <x:c r="AL1304" s="81">
        <x:f t="shared" si="143"/>
        <x:v>332</x:v>
      </x:c>
      <x:c r="AM1304" s="81" t="str">
        <x:f t="shared" si="138"/>
        <x:v/>
      </x:c>
      <x:c r="AN1304" s="81" t="str">
        <x:f t="shared" si="139"/>
        <x:v/>
      </x:c>
      <x:c r="AO1304" s="81" t="str">
        <x:f t="shared" si="140"/>
        <x:v/>
      </x:c>
      <x:c r="AP1304" s="81" t="str">
        <x:f t="shared" si="141"/>
        <x:v/>
      </x:c>
      <x:c r="AQ1304" s="81" t="str">
        <x:f t="shared" si="142"/>
        <x:v/>
      </x:c>
    </x:row>
    <x:row r="1305" spans="1:43">
      <x:c r="A1305">
        <x:v>129900</x:v>
      </x:c>
      <x:c r="B1305">
        <x:v>332</x:v>
      </x:c>
      <x:c r="C1305">
        <x:v>1.13333333333333</x:v>
      </x:c>
      <x:c r="I1305" t="s">
        <x:v>104</x:v>
      </x:c>
      <x:c r="K1305" t="s">
        <x:v>105</x:v>
      </x:c>
      <x:c r="M1305">
        <x:v>129</x:v>
      </x:c>
      <x:c r="O1305" t="s">
        <x:v>101</x:v>
      </x:c>
      <x:c r="AG1305" s="80">
        <x:v>1</x:v>
      </x:c>
      <x:c r="AL1305" s="81">
        <x:f t="shared" si="143"/>
        <x:v>332</x:v>
      </x:c>
      <x:c r="AM1305" s="81" t="str">
        <x:f t="shared" si="138"/>
        <x:v/>
      </x:c>
      <x:c r="AN1305" s="81" t="str">
        <x:f t="shared" si="139"/>
        <x:v/>
      </x:c>
      <x:c r="AO1305" s="81" t="str">
        <x:f t="shared" si="140"/>
        <x:v/>
      </x:c>
      <x:c r="AP1305" s="81" t="str">
        <x:f t="shared" si="141"/>
        <x:v/>
      </x:c>
      <x:c r="AQ1305" s="81" t="str">
        <x:f t="shared" si="142"/>
        <x:v/>
      </x:c>
    </x:row>
    <x:row r="1306" spans="1:43">
      <x:c r="A1306">
        <x:v>130000</x:v>
      </x:c>
      <x:c r="B1306">
        <x:v>332</x:v>
      </x:c>
      <x:c r="C1306">
        <x:v>1.28333333333333</x:v>
      </x:c>
      <x:c r="I1306" t="s">
        <x:v>118</x:v>
      </x:c>
      <x:c r="K1306" t="s">
        <x:v>234</x:v>
      </x:c>
      <x:c r="M1306">
        <x:v>129</x:v>
      </x:c>
      <x:c r="O1306" t="s">
        <x:v>101</x:v>
      </x:c>
      <x:c r="AG1306" s="80">
        <x:v>1</x:v>
      </x:c>
      <x:c r="AL1306" s="81">
        <x:f t="shared" si="143"/>
        <x:v>332</x:v>
      </x:c>
      <x:c r="AM1306" s="81" t="str">
        <x:f t="shared" si="138"/>
        <x:v/>
      </x:c>
      <x:c r="AN1306" s="81" t="str">
        <x:f t="shared" si="139"/>
        <x:v/>
      </x:c>
      <x:c r="AO1306" s="81" t="str">
        <x:f t="shared" si="140"/>
        <x:v/>
      </x:c>
      <x:c r="AP1306" s="81" t="str">
        <x:f t="shared" si="141"/>
        <x:v/>
      </x:c>
      <x:c r="AQ1306" s="81" t="str">
        <x:f t="shared" si="142"/>
        <x:v/>
      </x:c>
    </x:row>
    <x:row r="1307" spans="1:43">
      <x:c r="A1307">
        <x:v>130100</x:v>
      </x:c>
      <x:c r="B1307">
        <x:v>333</x:v>
      </x:c>
      <x:c r="C1307">
        <x:v>0.566666666666667</x:v>
      </x:c>
      <x:c r="I1307" t="s">
        <x:v>104</x:v>
      </x:c>
      <x:c r="K1307" t="s">
        <x:v>105</x:v>
      </x:c>
      <x:c r="M1307">
        <x:v>129</x:v>
      </x:c>
      <x:c r="O1307" t="s">
        <x:v>101</x:v>
      </x:c>
      <x:c r="AG1307" s="80">
        <x:v>1</x:v>
      </x:c>
      <x:c r="AL1307" s="81">
        <x:f t="shared" si="143"/>
        <x:v>333</x:v>
      </x:c>
      <x:c r="AM1307" s="81" t="str">
        <x:f t="shared" si="138"/>
        <x:v/>
      </x:c>
      <x:c r="AN1307" s="81" t="str">
        <x:f t="shared" si="139"/>
        <x:v/>
      </x:c>
      <x:c r="AO1307" s="81" t="str">
        <x:f t="shared" si="140"/>
        <x:v/>
      </x:c>
      <x:c r="AP1307" s="81" t="str">
        <x:f t="shared" si="141"/>
        <x:v/>
      </x:c>
      <x:c r="AQ1307" s="81" t="str">
        <x:f t="shared" si="142"/>
        <x:v/>
      </x:c>
    </x:row>
    <x:row r="1308" spans="1:43">
      <x:c r="A1308">
        <x:v>130200</x:v>
      </x:c>
      <x:c r="B1308">
        <x:v>333</x:v>
      </x:c>
      <x:c r="C1308">
        <x:v>0.7</x:v>
      </x:c>
      <x:c r="I1308" t="s">
        <x:v>118</x:v>
      </x:c>
      <x:c r="K1308" t="s">
        <x:v>145</x:v>
      </x:c>
      <x:c r="M1308">
        <x:v>129</x:v>
      </x:c>
      <x:c r="O1308" t="s">
        <x:v>101</x:v>
      </x:c>
      <x:c r="AG1308" s="80">
        <x:v>1</x:v>
      </x:c>
      <x:c r="AL1308" s="81">
        <x:f t="shared" si="143"/>
        <x:v>333</x:v>
      </x:c>
      <x:c r="AM1308" s="81" t="str">
        <x:f t="shared" si="138"/>
        <x:v/>
      </x:c>
      <x:c r="AN1308" s="81" t="str">
        <x:f t="shared" si="139"/>
        <x:v/>
      </x:c>
      <x:c r="AO1308" s="81" t="str">
        <x:f t="shared" si="140"/>
        <x:v/>
      </x:c>
      <x:c r="AP1308" s="81" t="str">
        <x:f t="shared" si="141"/>
        <x:v/>
      </x:c>
      <x:c r="AQ1308" s="81" t="str">
        <x:f t="shared" si="142"/>
        <x:v/>
      </x:c>
    </x:row>
    <x:row r="1309" spans="1:43">
      <x:c r="A1309">
        <x:v>130300</x:v>
      </x:c>
      <x:c r="B1309">
        <x:v>333</x:v>
      </x:c>
      <x:c r="C1309">
        <x:v>0.833333333333333</x:v>
      </x:c>
      <x:c r="I1309" t="s">
        <x:v>100</x:v>
      </x:c>
      <x:c r="K1309" t="s">
        <x:v>105</x:v>
      </x:c>
      <x:c r="M1309">
        <x:v>129</x:v>
      </x:c>
      <x:c r="O1309" t="s">
        <x:v>101</x:v>
      </x:c>
      <x:c r="AG1309" s="80">
        <x:v>1</x:v>
      </x:c>
      <x:c r="AL1309" s="81">
        <x:f t="shared" si="143"/>
        <x:v>333</x:v>
      </x:c>
      <x:c r="AM1309" s="81" t="str">
        <x:f t="shared" si="138"/>
        <x:v/>
      </x:c>
      <x:c r="AN1309" s="81" t="str">
        <x:f t="shared" si="139"/>
        <x:v/>
      </x:c>
      <x:c r="AO1309" s="81" t="str">
        <x:f t="shared" si="140"/>
        <x:v/>
      </x:c>
      <x:c r="AP1309" s="81" t="str">
        <x:f t="shared" si="141"/>
        <x:v/>
      </x:c>
      <x:c r="AQ1309" s="81" t="str">
        <x:f t="shared" si="142"/>
        <x:v/>
      </x:c>
    </x:row>
    <x:row r="1310" spans="1:43">
      <x:c r="A1310">
        <x:v>130400</x:v>
      </x:c>
      <x:c r="B1310">
        <x:v>333</x:v>
      </x:c>
      <x:c r="C1310">
        <x:v>0.966666666666667</x:v>
      </x:c>
      <x:c r="I1310" t="s">
        <x:v>130</x:v>
      </x:c>
      <x:c r="K1310" t="s">
        <x:v>105</x:v>
      </x:c>
      <x:c r="M1310">
        <x:v>129</x:v>
      </x:c>
      <x:c r="O1310" t="s">
        <x:v>101</x:v>
      </x:c>
      <x:c r="AG1310" s="80">
        <x:v>1</x:v>
      </x:c>
      <x:c r="AL1310" s="81">
        <x:f t="shared" si="143"/>
        <x:v>333</x:v>
      </x:c>
      <x:c r="AM1310" s="81" t="str">
        <x:f t="shared" si="138"/>
        <x:v/>
      </x:c>
      <x:c r="AN1310" s="81" t="str">
        <x:f t="shared" si="139"/>
        <x:v/>
      </x:c>
      <x:c r="AO1310" s="81" t="str">
        <x:f t="shared" si="140"/>
        <x:v/>
      </x:c>
      <x:c r="AP1310" s="81" t="str">
        <x:f t="shared" si="141"/>
        <x:v/>
      </x:c>
      <x:c r="AQ1310" s="81" t="str">
        <x:f t="shared" si="142"/>
        <x:v/>
      </x:c>
    </x:row>
    <x:row r="1311" spans="1:43">
      <x:c r="A1311">
        <x:v>130500</x:v>
      </x:c>
      <x:c r="B1311">
        <x:v>333</x:v>
      </x:c>
      <x:c r="C1311">
        <x:v>1.1</x:v>
      </x:c>
      <x:c r="I1311" t="s">
        <x:v>104</x:v>
      </x:c>
      <x:c r="K1311" t="s">
        <x:v>105</x:v>
      </x:c>
      <x:c r="M1311">
        <x:v>129</x:v>
      </x:c>
      <x:c r="O1311" t="s">
        <x:v>101</x:v>
      </x:c>
      <x:c r="AG1311" s="80">
        <x:v>1</x:v>
      </x:c>
      <x:c r="AL1311" s="81">
        <x:f t="shared" si="143"/>
        <x:v>333</x:v>
      </x:c>
      <x:c r="AM1311" s="81" t="str">
        <x:f t="shared" si="138"/>
        <x:v/>
      </x:c>
      <x:c r="AN1311" s="81" t="str">
        <x:f t="shared" si="139"/>
        <x:v/>
      </x:c>
      <x:c r="AO1311" s="81" t="str">
        <x:f t="shared" si="140"/>
        <x:v/>
      </x:c>
      <x:c r="AP1311" s="81" t="str">
        <x:f t="shared" si="141"/>
        <x:v/>
      </x:c>
      <x:c r="AQ1311" s="81" t="str">
        <x:f t="shared" si="142"/>
        <x:v/>
      </x:c>
    </x:row>
    <x:row r="1312" spans="1:43">
      <x:c r="A1312">
        <x:v>130600</x:v>
      </x:c>
      <x:c r="B1312">
        <x:v>333</x:v>
      </x:c>
      <x:c r="C1312">
        <x:v>1.23333333333333</x:v>
      </x:c>
      <x:c r="I1312" t="s">
        <x:v>118</x:v>
      </x:c>
      <x:c r="K1312" t="s">
        <x:v>145</x:v>
      </x:c>
      <x:c r="M1312">
        <x:v>129</x:v>
      </x:c>
      <x:c r="O1312" t="s">
        <x:v>101</x:v>
      </x:c>
      <x:c r="AG1312" s="80">
        <x:v>1</x:v>
      </x:c>
      <x:c r="AL1312" s="81">
        <x:f t="shared" si="143"/>
        <x:v>333</x:v>
      </x:c>
      <x:c r="AM1312" s="81" t="str">
        <x:f t="shared" si="138"/>
        <x:v/>
      </x:c>
      <x:c r="AN1312" s="81" t="str">
        <x:f t="shared" si="139"/>
        <x:v/>
      </x:c>
      <x:c r="AO1312" s="81" t="str">
        <x:f t="shared" si="140"/>
        <x:v/>
      </x:c>
      <x:c r="AP1312" s="81" t="str">
        <x:f t="shared" si="141"/>
        <x:v/>
      </x:c>
      <x:c r="AQ1312" s="81" t="str">
        <x:f t="shared" si="142"/>
        <x:v/>
      </x:c>
    </x:row>
    <x:row r="1313" spans="1:43">
      <x:c r="A1313">
        <x:v>130700</x:v>
      </x:c>
      <x:c r="B1313">
        <x:v>333</x:v>
      </x:c>
      <x:c r="C1313">
        <x:v>1.36666666666667</x:v>
      </x:c>
      <x:c r="I1313" t="s">
        <x:v>100</x:v>
      </x:c>
      <x:c r="K1313" t="s">
        <x:v>105</x:v>
      </x:c>
      <x:c r="M1313">
        <x:v>129</x:v>
      </x:c>
      <x:c r="O1313" t="s">
        <x:v>101</x:v>
      </x:c>
      <x:c r="AG1313" s="80">
        <x:v>1</x:v>
      </x:c>
      <x:c r="AL1313" s="81">
        <x:f t="shared" si="143"/>
        <x:v>333</x:v>
      </x:c>
      <x:c r="AM1313" s="81" t="str">
        <x:f t="shared" si="138"/>
        <x:v/>
      </x:c>
      <x:c r="AN1313" s="81" t="str">
        <x:f t="shared" si="139"/>
        <x:v/>
      </x:c>
      <x:c r="AO1313" s="81" t="str">
        <x:f t="shared" si="140"/>
        <x:v/>
      </x:c>
      <x:c r="AP1313" s="81" t="str">
        <x:f t="shared" si="141"/>
        <x:v/>
      </x:c>
      <x:c r="AQ1313" s="81" t="str">
        <x:f t="shared" si="142"/>
        <x:v/>
      </x:c>
    </x:row>
    <x:row r="1314" spans="1:43">
      <x:c r="A1314">
        <x:v>130800</x:v>
      </x:c>
      <x:c r="B1314">
        <x:v>333</x:v>
      </x:c>
      <x:c r="C1314">
        <x:v>1.5</x:v>
      </x:c>
      <x:c r="I1314" t="s">
        <x:v>130</x:v>
      </x:c>
      <x:c r="K1314" t="s">
        <x:v>105</x:v>
      </x:c>
      <x:c r="M1314">
        <x:v>129</x:v>
      </x:c>
      <x:c r="O1314" t="s">
        <x:v>101</x:v>
      </x:c>
      <x:c r="AG1314" s="80">
        <x:v>1</x:v>
      </x:c>
      <x:c r="AL1314" s="81">
        <x:f t="shared" si="143"/>
        <x:v>333</x:v>
      </x:c>
      <x:c r="AM1314" s="81" t="str">
        <x:f t="shared" si="138"/>
        <x:v/>
      </x:c>
      <x:c r="AN1314" s="81" t="str">
        <x:f t="shared" si="139"/>
        <x:v/>
      </x:c>
      <x:c r="AO1314" s="81" t="str">
        <x:f t="shared" si="140"/>
        <x:v/>
      </x:c>
      <x:c r="AP1314" s="81" t="str">
        <x:f t="shared" si="141"/>
        <x:v/>
      </x:c>
      <x:c r="AQ1314" s="81" t="str">
        <x:f t="shared" si="142"/>
        <x:v/>
      </x:c>
    </x:row>
    <x:row r="1315" spans="1:43">
      <x:c r="A1315">
        <x:v>130900</x:v>
      </x:c>
      <x:c r="B1315">
        <x:v>334</x:v>
      </x:c>
      <x:c r="C1315">
        <x:v>0.533333333333333</x:v>
      </x:c>
      <x:c r="I1315" t="s">
        <x:v>100</x:v>
      </x:c>
      <x:c r="K1315" t="s">
        <x:v>309</x:v>
      </x:c>
      <x:c r="M1315">
        <x:v>231</x:v>
      </x:c>
      <x:c r="O1315" t="s">
        <x:v>101</x:v>
      </x:c>
      <x:c r="U1315">
        <x:v>619</x:v>
      </x:c>
      <x:c r="V1315">
        <x:v>0.2</x:v>
      </x:c>
      <x:c r="W1315" s="85" t="s">
        <x:v>127</x:v>
      </x:c>
      <x:c r="X1315">
        <x:v>4</x:v>
      </x:c>
      <x:c r="Y1315">
        <x:v>0</x:v>
      </x:c>
      <x:c r="Z1315" t="s">
        <x:v>115</x:v>
      </x:c>
      <x:c r="AA1315">
        <x:v>12</x:v>
      </x:c>
      <x:c r="AD1315" t="s">
        <x:v>116</x:v>
      </x:c>
      <x:c r="AG1315" s="80">
        <x:v>2</x:v>
      </x:c>
      <x:c r="AL1315" s="81">
        <x:f t="shared" si="143"/>
        <x:v>334</x:v>
      </x:c>
      <x:c r="AM1315" s="81" t="str">
        <x:f t="shared" si="138"/>
        <x:v/>
      </x:c>
      <x:c r="AN1315" s="81" t="str">
        <x:f t="shared" si="139"/>
        <x:v/>
      </x:c>
      <x:c r="AO1315" s="81" t="str">
        <x:f t="shared" si="140"/>
        <x:v/>
      </x:c>
      <x:c r="AP1315" s="81" t="str">
        <x:f t="shared" si="141"/>
        <x:v/>
      </x:c>
      <x:c r="AQ1315" s="81" t="str">
        <x:f t="shared" si="142"/>
        <x:v/>
      </x:c>
    </x:row>
    <x:row r="1316" spans="1:43">
      <x:c r="A1316">
        <x:v>131000</x:v>
      </x:c>
      <x:c r="B1316">
        <x:v>335</x:v>
      </x:c>
      <x:c r="C1316">
        <x:v>0.4</x:v>
      </x:c>
      <x:c r="G1316">
        <x:v>1</x:v>
      </x:c>
      <x:c r="I1316" t="s">
        <x:v>104</x:v>
      </x:c>
      <x:c r="K1316" s="41"/>
      <x:c r="M1316">
        <x:v>622</x:v>
      </x:c>
      <x:c r="O1316" t="s">
        <x:v>101</x:v>
      </x:c>
      <x:c r="U1316">
        <x:v>621</x:v>
      </x:c>
      <x:c r="V1316">
        <x:v>0.2</x:v>
      </x:c>
      <x:c r="W1316" s="85" t="s">
        <x:v>310</x:v>
      </x:c>
      <x:c r="X1316">
        <x:v>0</x:v>
      </x:c>
      <x:c r="Y1316">
        <x:v>0</x:v>
      </x:c>
      <x:c r="Z1316" t="s">
        <x:v>115</x:v>
      </x:c>
      <x:c r="AA1316">
        <x:v>15</x:v>
      </x:c>
      <x:c r="AD1316" t="s">
        <x:v>134</x:v>
      </x:c>
      <x:c r="AG1316" s="80">
        <x:v>1</x:v>
      </x:c>
      <x:c r="AL1316" s="81">
        <x:f t="shared" si="143"/>
        <x:v>335</x:v>
      </x:c>
      <x:c r="AM1316" s="81" t="str">
        <x:f t="shared" si="138"/>
        <x:v/>
      </x:c>
      <x:c r="AN1316" s="81" t="str">
        <x:f t="shared" si="139"/>
        <x:v/>
      </x:c>
      <x:c r="AO1316" s="81" t="str">
        <x:f t="shared" si="140"/>
        <x:v/>
      </x:c>
      <x:c r="AP1316" s="81" t="str">
        <x:f t="shared" si="141"/>
        <x:v/>
      </x:c>
      <x:c r="AQ1316" s="81" t="str">
        <x:f t="shared" si="142"/>
        <x:v/>
      </x:c>
    </x:row>
    <x:row r="1317" spans="1:43">
      <x:c r="A1317">
        <x:v>131100</x:v>
      </x:c>
      <x:c r="B1317">
        <x:v>335</x:v>
      </x:c>
      <x:c r="C1317">
        <x:v>0.466666666666667</x:v>
      </x:c>
      <x:c r="G1317">
        <x:v>1</x:v>
      </x:c>
      <x:c r="K1317" s="41"/>
      <x:c r="U1317">
        <x:v>621</x:v>
      </x:c>
      <x:c r="V1317">
        <x:v>0.2</x:v>
      </x:c>
      <x:c r="W1317" s="85" t="s">
        <x:v>311</x:v>
      </x:c>
      <x:c r="X1317">
        <x:v>0</x:v>
      </x:c>
      <x:c r="Y1317">
        <x:v>0</x:v>
      </x:c>
      <x:c r="Z1317" t="s">
        <x:v>115</x:v>
      </x:c>
      <x:c r="AA1317">
        <x:v>15</x:v>
      </x:c>
      <x:c r="AD1317" t="s">
        <x:v>134</x:v>
      </x:c>
      <x:c r="AG1317" s="80">
        <x:v>1</x:v>
      </x:c>
      <x:c r="AL1317" s="81">
        <x:f t="shared" si="143"/>
        <x:v>335</x:v>
      </x:c>
      <x:c r="AM1317" s="81" t="str">
        <x:f t="shared" si="138"/>
        <x:v/>
      </x:c>
      <x:c r="AN1317" s="81" t="str">
        <x:f t="shared" si="139"/>
        <x:v/>
      </x:c>
      <x:c r="AO1317" s="81" t="str">
        <x:f t="shared" si="140"/>
        <x:v/>
      </x:c>
      <x:c r="AP1317" s="81" t="str">
        <x:f t="shared" si="141"/>
        <x:v/>
      </x:c>
      <x:c r="AQ1317" s="81" t="str">
        <x:f t="shared" si="142"/>
        <x:v/>
      </x:c>
    </x:row>
    <x:row r="1318" spans="1:43">
      <x:c r="A1318">
        <x:v>131200</x:v>
      </x:c>
      <x:c r="B1318">
        <x:v>335</x:v>
      </x:c>
      <x:c r="C1318">
        <x:v>0.533333333333333</x:v>
      </x:c>
      <x:c r="G1318">
        <x:v>2</x:v>
      </x:c>
      <x:c r="K1318" s="41"/>
      <x:c r="U1318">
        <x:v>621</x:v>
      </x:c>
      <x:c r="V1318">
        <x:v>0.2</x:v>
      </x:c>
      <x:c r="W1318" s="85" t="s">
        <x:v>310</x:v>
      </x:c>
      <x:c r="X1318">
        <x:v>0</x:v>
      </x:c>
      <x:c r="Y1318">
        <x:v>0</x:v>
      </x:c>
      <x:c r="Z1318" t="s">
        <x:v>115</x:v>
      </x:c>
      <x:c r="AA1318">
        <x:v>15</x:v>
      </x:c>
      <x:c r="AD1318" t="s">
        <x:v>134</x:v>
      </x:c>
      <x:c r="AG1318" s="80">
        <x:v>1</x:v>
      </x:c>
      <x:c r="AL1318" s="81">
        <x:f t="shared" si="143"/>
        <x:v>335</x:v>
      </x:c>
      <x:c r="AM1318" s="81" t="str">
        <x:f t="shared" si="138"/>
        <x:v/>
      </x:c>
      <x:c r="AN1318" s="81" t="str">
        <x:f t="shared" si="139"/>
        <x:v/>
      </x:c>
      <x:c r="AO1318" s="81" t="str">
        <x:f t="shared" si="140"/>
        <x:v/>
      </x:c>
      <x:c r="AP1318" s="81" t="str">
        <x:f t="shared" si="141"/>
        <x:v/>
      </x:c>
      <x:c r="AQ1318" s="81" t="str">
        <x:f t="shared" si="142"/>
        <x:v/>
      </x:c>
    </x:row>
    <x:row r="1319" spans="1:43">
      <x:c r="A1319">
        <x:v>131300</x:v>
      </x:c>
      <x:c r="B1319">
        <x:v>335</x:v>
      </x:c>
      <x:c r="C1319">
        <x:v>0.6</x:v>
      </x:c>
      <x:c r="G1319">
        <x:v>1</x:v>
      </x:c>
      <x:c r="I1319" t="s">
        <x:v>102</x:v>
      </x:c>
      <x:c r="K1319" s="41"/>
      <x:c r="M1319">
        <x:v>622</x:v>
      </x:c>
      <x:c r="O1319" t="s">
        <x:v>101</x:v>
      </x:c>
      <x:c r="U1319">
        <x:v>621</x:v>
      </x:c>
      <x:c r="V1319">
        <x:v>0.2</x:v>
      </x:c>
      <x:c r="W1319" s="85" t="s">
        <x:v>311</x:v>
      </x:c>
      <x:c r="X1319">
        <x:v>0</x:v>
      </x:c>
      <x:c r="Y1319">
        <x:v>0</x:v>
      </x:c>
      <x:c r="Z1319" t="s">
        <x:v>115</x:v>
      </x:c>
      <x:c r="AA1319">
        <x:v>15</x:v>
      </x:c>
      <x:c r="AD1319" t="s">
        <x:v>134</x:v>
      </x:c>
      <x:c r="AG1319" s="80">
        <x:v>1</x:v>
      </x:c>
      <x:c r="AL1319" s="81">
        <x:f t="shared" si="143"/>
        <x:v>335</x:v>
      </x:c>
      <x:c r="AM1319" s="81" t="str">
        <x:f t="shared" si="138"/>
        <x:v/>
      </x:c>
      <x:c r="AN1319" s="81" t="str">
        <x:f t="shared" si="139"/>
        <x:v/>
      </x:c>
      <x:c r="AO1319" s="81" t="str">
        <x:f t="shared" si="140"/>
        <x:v/>
      </x:c>
      <x:c r="AP1319" s="81" t="str">
        <x:f t="shared" si="141"/>
        <x:v/>
      </x:c>
      <x:c r="AQ1319" s="81" t="str">
        <x:f t="shared" si="142"/>
        <x:v/>
      </x:c>
    </x:row>
    <x:row r="1320" spans="1:43">
      <x:c r="A1320">
        <x:v>131400</x:v>
      </x:c>
      <x:c r="B1320">
        <x:v>335</x:v>
      </x:c>
      <x:c r="C1320">
        <x:v>0.666666666666667</x:v>
      </x:c>
      <x:c r="G1320">
        <x:v>1</x:v>
      </x:c>
      <x:c r="K1320" s="41"/>
      <x:c r="U1320">
        <x:v>621</x:v>
      </x:c>
      <x:c r="V1320">
        <x:v>0.2</x:v>
      </x:c>
      <x:c r="W1320" s="85" t="s">
        <x:v>310</x:v>
      </x:c>
      <x:c r="X1320">
        <x:v>0</x:v>
      </x:c>
      <x:c r="Y1320">
        <x:v>0</x:v>
      </x:c>
      <x:c r="Z1320" t="s">
        <x:v>115</x:v>
      </x:c>
      <x:c r="AA1320">
        <x:v>15</x:v>
      </x:c>
      <x:c r="AD1320" t="s">
        <x:v>134</x:v>
      </x:c>
      <x:c r="AG1320" s="80">
        <x:v>1</x:v>
      </x:c>
      <x:c r="AL1320" s="81">
        <x:f t="shared" si="143"/>
        <x:v>335</x:v>
      </x:c>
      <x:c r="AM1320" s="81" t="str">
        <x:f t="shared" si="138"/>
        <x:v/>
      </x:c>
      <x:c r="AN1320" s="81" t="str">
        <x:f t="shared" si="139"/>
        <x:v/>
      </x:c>
      <x:c r="AO1320" s="81" t="str">
        <x:f t="shared" si="140"/>
        <x:v/>
      </x:c>
      <x:c r="AP1320" s="81" t="str">
        <x:f t="shared" si="141"/>
        <x:v/>
      </x:c>
      <x:c r="AQ1320" s="81" t="str">
        <x:f t="shared" si="142"/>
        <x:v/>
      </x:c>
    </x:row>
    <x:row r="1321" spans="1:43">
      <x:c r="A1321">
        <x:v>131500</x:v>
      </x:c>
      <x:c r="B1321">
        <x:v>335</x:v>
      </x:c>
      <x:c r="C1321">
        <x:v>0.733333333333333</x:v>
      </x:c>
      <x:c r="G1321">
        <x:v>2</x:v>
      </x:c>
      <x:c r="K1321" s="41"/>
      <x:c r="U1321">
        <x:v>621</x:v>
      </x:c>
      <x:c r="V1321">
        <x:v>0.2</x:v>
      </x:c>
      <x:c r="W1321" s="85" t="s">
        <x:v>311</x:v>
      </x:c>
      <x:c r="X1321">
        <x:v>0</x:v>
      </x:c>
      <x:c r="Y1321">
        <x:v>0</x:v>
      </x:c>
      <x:c r="Z1321" t="s">
        <x:v>115</x:v>
      </x:c>
      <x:c r="AA1321">
        <x:v>15</x:v>
      </x:c>
      <x:c r="AD1321" t="s">
        <x:v>134</x:v>
      </x:c>
      <x:c r="AG1321" s="80">
        <x:v>1</x:v>
      </x:c>
      <x:c r="AL1321" s="81">
        <x:f t="shared" si="143"/>
        <x:v>335</x:v>
      </x:c>
      <x:c r="AM1321" s="81" t="str">
        <x:f t="shared" si="138"/>
        <x:v/>
      </x:c>
      <x:c r="AN1321" s="81" t="str">
        <x:f t="shared" si="139"/>
        <x:v/>
      </x:c>
      <x:c r="AO1321" s="81" t="str">
        <x:f t="shared" si="140"/>
        <x:v/>
      </x:c>
      <x:c r="AP1321" s="81" t="str">
        <x:f t="shared" si="141"/>
        <x:v/>
      </x:c>
      <x:c r="AQ1321" s="81" t="str">
        <x:f t="shared" si="142"/>
        <x:v/>
      </x:c>
    </x:row>
    <x:row r="1322" spans="1:43">
      <x:c r="A1322">
        <x:v>131600</x:v>
      </x:c>
      <x:c r="B1322">
        <x:v>335</x:v>
      </x:c>
      <x:c r="C1322">
        <x:v>0.8</x:v>
      </x:c>
      <x:c r="G1322">
        <x:v>1</x:v>
      </x:c>
      <x:c r="I1322" t="s">
        <x:v>100</x:v>
      </x:c>
      <x:c r="K1322" s="41"/>
      <x:c r="U1322">
        <x:v>621</x:v>
      </x:c>
      <x:c r="V1322">
        <x:v>0.2</x:v>
      </x:c>
      <x:c r="W1322" s="85" t="s">
        <x:v>310</x:v>
      </x:c>
      <x:c r="X1322">
        <x:v>0</x:v>
      </x:c>
      <x:c r="Y1322">
        <x:v>0</x:v>
      </x:c>
      <x:c r="Z1322" t="s">
        <x:v>115</x:v>
      </x:c>
      <x:c r="AA1322">
        <x:v>15</x:v>
      </x:c>
      <x:c r="AD1322" t="s">
        <x:v>134</x:v>
      </x:c>
      <x:c r="AG1322" s="80">
        <x:v>1</x:v>
      </x:c>
      <x:c r="AL1322" s="81">
        <x:f t="shared" si="143"/>
        <x:v>335</x:v>
      </x:c>
      <x:c r="AM1322" s="81" t="str">
        <x:f t="shared" si="138"/>
        <x:v/>
      </x:c>
      <x:c r="AN1322" s="81" t="str">
        <x:f t="shared" si="139"/>
        <x:v/>
      </x:c>
      <x:c r="AO1322" s="81" t="str">
        <x:f t="shared" si="140"/>
        <x:v/>
      </x:c>
      <x:c r="AP1322" s="81" t="str">
        <x:f t="shared" si="141"/>
        <x:v/>
      </x:c>
      <x:c r="AQ1322" s="81" t="str">
        <x:f t="shared" si="142"/>
        <x:v/>
      </x:c>
    </x:row>
    <x:row r="1323" spans="1:43">
      <x:c r="A1323">
        <x:v>131700</x:v>
      </x:c>
      <x:c r="B1323">
        <x:v>335</x:v>
      </x:c>
      <x:c r="C1323">
        <x:v>0.866666666666667</x:v>
      </x:c>
      <x:c r="G1323">
        <x:v>1</x:v>
      </x:c>
      <x:c r="K1323" s="41"/>
      <x:c r="U1323">
        <x:v>621</x:v>
      </x:c>
      <x:c r="V1323">
        <x:v>0.2</x:v>
      </x:c>
      <x:c r="W1323" s="85" t="s">
        <x:v>311</x:v>
      </x:c>
      <x:c r="X1323">
        <x:v>0</x:v>
      </x:c>
      <x:c r="Y1323">
        <x:v>0</x:v>
      </x:c>
      <x:c r="Z1323" t="s">
        <x:v>115</x:v>
      </x:c>
      <x:c r="AA1323">
        <x:v>15</x:v>
      </x:c>
      <x:c r="AD1323" t="s">
        <x:v>134</x:v>
      </x:c>
      <x:c r="AG1323" s="80">
        <x:v>1</x:v>
      </x:c>
      <x:c r="AL1323" s="81">
        <x:f t="shared" si="143"/>
        <x:v>335</x:v>
      </x:c>
      <x:c r="AM1323" s="81" t="str">
        <x:f t="shared" si="138"/>
        <x:v/>
      </x:c>
      <x:c r="AN1323" s="81" t="str">
        <x:f t="shared" si="139"/>
        <x:v/>
      </x:c>
      <x:c r="AO1323" s="81" t="str">
        <x:f t="shared" si="140"/>
        <x:v/>
      </x:c>
      <x:c r="AP1323" s="81" t="str">
        <x:f t="shared" si="141"/>
        <x:v/>
      </x:c>
      <x:c r="AQ1323" s="81" t="str">
        <x:f t="shared" si="142"/>
        <x:v/>
      </x:c>
    </x:row>
    <x:row r="1324" spans="1:43">
      <x:c r="A1324">
        <x:v>131800</x:v>
      </x:c>
      <x:c r="B1324">
        <x:v>335</x:v>
      </x:c>
      <x:c r="C1324">
        <x:v>0.933333333333333</x:v>
      </x:c>
      <x:c r="G1324">
        <x:v>2</x:v>
      </x:c>
      <x:c r="K1324" s="41"/>
      <x:c r="U1324">
        <x:v>621</x:v>
      </x:c>
      <x:c r="V1324">
        <x:v>0.2</x:v>
      </x:c>
      <x:c r="W1324" s="85" t="s">
        <x:v>310</x:v>
      </x:c>
      <x:c r="X1324">
        <x:v>0</x:v>
      </x:c>
      <x:c r="Y1324">
        <x:v>0</x:v>
      </x:c>
      <x:c r="Z1324" t="s">
        <x:v>115</x:v>
      </x:c>
      <x:c r="AA1324">
        <x:v>15</x:v>
      </x:c>
      <x:c r="AD1324" t="s">
        <x:v>134</x:v>
      </x:c>
      <x:c r="AG1324" s="80">
        <x:v>1</x:v>
      </x:c>
      <x:c r="AL1324" s="81">
        <x:f t="shared" si="143"/>
        <x:v>335</x:v>
      </x:c>
      <x:c r="AM1324" s="81" t="str">
        <x:f t="shared" si="138"/>
        <x:v/>
      </x:c>
      <x:c r="AN1324" s="81" t="str">
        <x:f t="shared" si="139"/>
        <x:v/>
      </x:c>
      <x:c r="AO1324" s="81" t="str">
        <x:f t="shared" si="140"/>
        <x:v/>
      </x:c>
      <x:c r="AP1324" s="81" t="str">
        <x:f t="shared" si="141"/>
        <x:v/>
      </x:c>
      <x:c r="AQ1324" s="81" t="str">
        <x:f t="shared" si="142"/>
        <x:v/>
      </x:c>
    </x:row>
    <x:row r="1325" spans="1:43">
      <x:c r="A1325">
        <x:v>131900</x:v>
      </x:c>
      <x:c r="B1325">
        <x:v>335</x:v>
      </x:c>
      <x:c r="C1325">
        <x:v>1</x:v>
      </x:c>
      <x:c r="G1325">
        <x:v>1</x:v>
      </x:c>
      <x:c r="K1325" s="41"/>
      <x:c r="U1325">
        <x:v>621</x:v>
      </x:c>
      <x:c r="V1325">
        <x:v>0.2</x:v>
      </x:c>
      <x:c r="W1325" s="85" t="s">
        <x:v>311</x:v>
      </x:c>
      <x:c r="X1325">
        <x:v>0</x:v>
      </x:c>
      <x:c r="Y1325">
        <x:v>0</x:v>
      </x:c>
      <x:c r="Z1325" t="s">
        <x:v>115</x:v>
      </x:c>
      <x:c r="AA1325">
        <x:v>15</x:v>
      </x:c>
      <x:c r="AD1325" t="s">
        <x:v>134</x:v>
      </x:c>
      <x:c r="AG1325" s="80">
        <x:v>1</x:v>
      </x:c>
      <x:c r="AL1325" s="81">
        <x:f t="shared" si="143"/>
        <x:v>335</x:v>
      </x:c>
      <x:c r="AM1325" s="81" t="str">
        <x:f t="shared" si="138"/>
        <x:v/>
      </x:c>
      <x:c r="AN1325" s="81" t="str">
        <x:f t="shared" si="139"/>
        <x:v/>
      </x:c>
      <x:c r="AO1325" s="81" t="str">
        <x:f t="shared" si="140"/>
        <x:v/>
      </x:c>
      <x:c r="AP1325" s="81" t="str">
        <x:f t="shared" si="141"/>
        <x:v/>
      </x:c>
      <x:c r="AQ1325" s="81" t="str">
        <x:f t="shared" si="142"/>
        <x:v/>
      </x:c>
    </x:row>
    <x:row r="1326" spans="1:43">
      <x:c r="A1326">
        <x:v>132000</x:v>
      </x:c>
      <x:c r="B1326">
        <x:v>335</x:v>
      </x:c>
      <x:c r="C1326">
        <x:v>1.06666666666667</x:v>
      </x:c>
      <x:c r="G1326">
        <x:v>3</x:v>
      </x:c>
      <x:c r="I1326" t="s">
        <x:v>103</x:v>
      </x:c>
      <x:c r="K1326" s="41"/>
      <x:c r="U1326">
        <x:v>621</x:v>
      </x:c>
      <x:c r="V1326">
        <x:v>0.2</x:v>
      </x:c>
      <x:c r="W1326" s="85" t="s">
        <x:v>310</x:v>
      </x:c>
      <x:c r="X1326">
        <x:v>0</x:v>
      </x:c>
      <x:c r="Y1326">
        <x:v>0</x:v>
      </x:c>
      <x:c r="Z1326" t="s">
        <x:v>115</x:v>
      </x:c>
      <x:c r="AA1326">
        <x:v>15</x:v>
      </x:c>
      <x:c r="AD1326" t="s">
        <x:v>134</x:v>
      </x:c>
      <x:c r="AG1326" s="80">
        <x:v>1</x:v>
      </x:c>
      <x:c r="AL1326" s="81">
        <x:f t="shared" si="143"/>
        <x:v>335</x:v>
      </x:c>
      <x:c r="AM1326" s="81" t="str">
        <x:f t="shared" si="138"/>
        <x:v/>
      </x:c>
      <x:c r="AN1326" s="81" t="str">
        <x:f t="shared" si="139"/>
        <x:v/>
      </x:c>
      <x:c r="AO1326" s="81" t="str">
        <x:f t="shared" si="140"/>
        <x:v/>
      </x:c>
      <x:c r="AP1326" s="81" t="str">
        <x:f t="shared" si="141"/>
        <x:v/>
      </x:c>
      <x:c r="AQ1326" s="81" t="str">
        <x:f t="shared" si="142"/>
        <x:v/>
      </x:c>
    </x:row>
    <x:row r="1327" spans="1:43" s="3" customFormat="1">
      <x:c r="A1327" s="3">
        <x:v>132100</x:v>
      </x:c>
      <x:c r="B1327" s="3">
        <x:v>336</x:v>
      </x:c>
      <x:c r="C1327" s="3">
        <x:v>0.166666666666667</x:v>
      </x:c>
      <x:c r="D1327" s="3">
        <x:v>1</x:v>
      </x:c>
      <x:c r="K1327" s="41"/>
      <x:c r="W1327" s="122"/>
      <x:c r="AG1327" s="108">
        <x:v>1</x:v>
      </x:c>
      <x:c r="AL1327" s="105" t="str">
        <x:f t="shared" si="143"/>
        <x:v>336B</x:v>
      </x:c>
      <x:c r="AM1327" s="105" t="str">
        <x:f t="shared" si="138"/>
        <x:v/>
      </x:c>
      <x:c r="AN1327" s="105" t="str">
        <x:f t="shared" si="139"/>
        <x:v/>
      </x:c>
      <x:c r="AO1327" s="105" t="str">
        <x:f t="shared" si="140"/>
        <x:v/>
      </x:c>
      <x:c r="AP1327" s="105" t="str">
        <x:f t="shared" si="141"/>
        <x:v/>
      </x:c>
      <x:c r="AQ1327" s="105" t="str">
        <x:f t="shared" si="142"/>
        <x:v/>
      </x:c>
    </x:row>
    <x:row r="1328" spans="1:43" s="3" customFormat="1">
      <x:c r="A1328" s="3">
        <x:v>132200</x:v>
      </x:c>
      <x:c r="B1328" s="3">
        <x:v>336</x:v>
      </x:c>
      <x:c r="C1328" s="3">
        <x:v>0.266666666666667</x:v>
      </x:c>
      <x:c r="D1328" s="3">
        <x:v>1</x:v>
      </x:c>
      <x:c r="K1328" s="41"/>
      <x:c r="W1328" s="122"/>
      <x:c r="AG1328" s="108">
        <x:v>1</x:v>
      </x:c>
      <x:c r="AL1328" s="105" t="str">
        <x:f t="shared" si="143"/>
        <x:v>336B</x:v>
      </x:c>
      <x:c r="AM1328" s="105" t="str">
        <x:f t="shared" si="138"/>
        <x:v/>
      </x:c>
      <x:c r="AN1328" s="105" t="str">
        <x:f t="shared" si="139"/>
        <x:v/>
      </x:c>
      <x:c r="AO1328" s="105" t="str">
        <x:f t="shared" si="140"/>
        <x:v/>
      </x:c>
      <x:c r="AP1328" s="105" t="str">
        <x:f t="shared" si="141"/>
        <x:v/>
      </x:c>
      <x:c r="AQ1328" s="105" t="str">
        <x:f t="shared" si="142"/>
        <x:v/>
      </x:c>
    </x:row>
    <x:row r="1329" spans="1:43" s="3" customFormat="1">
      <x:c r="A1329" s="3">
        <x:v>132300</x:v>
      </x:c>
      <x:c r="B1329" s="3">
        <x:v>336</x:v>
      </x:c>
      <x:c r="C1329" s="3">
        <x:v>0.366666666666667</x:v>
      </x:c>
      <x:c r="D1329" s="3">
        <x:v>1</x:v>
      </x:c>
      <x:c r="K1329" s="41"/>
      <x:c r="W1329" s="122"/>
      <x:c r="AG1329" s="108">
        <x:v>1</x:v>
      </x:c>
      <x:c r="AL1329" s="105" t="str">
        <x:f t="shared" si="143"/>
        <x:v>336B</x:v>
      </x:c>
      <x:c r="AM1329" s="105" t="str">
        <x:f t="shared" si="138"/>
        <x:v/>
      </x:c>
      <x:c r="AN1329" s="105" t="str">
        <x:f t="shared" si="139"/>
        <x:v/>
      </x:c>
      <x:c r="AO1329" s="105" t="str">
        <x:f t="shared" si="140"/>
        <x:v/>
      </x:c>
      <x:c r="AP1329" s="105" t="str">
        <x:f t="shared" si="141"/>
        <x:v/>
      </x:c>
      <x:c r="AQ1329" s="105" t="str">
        <x:f t="shared" si="142"/>
        <x:v/>
      </x:c>
    </x:row>
    <x:row r="1330" spans="1:43" s="3" customFormat="1">
      <x:c r="A1330" s="3">
        <x:v>132400</x:v>
      </x:c>
      <x:c r="B1330" s="3">
        <x:v>336</x:v>
      </x:c>
      <x:c r="C1330" s="3">
        <x:v>0.466666666666667</x:v>
      </x:c>
      <x:c r="D1330" s="3">
        <x:v>1</x:v>
      </x:c>
      <x:c r="K1330" s="41"/>
      <x:c r="W1330" s="122"/>
      <x:c r="AG1330" s="108">
        <x:v>1</x:v>
      </x:c>
      <x:c r="AL1330" s="105" t="str">
        <x:f t="shared" si="143"/>
        <x:v>336B</x:v>
      </x:c>
      <x:c r="AM1330" s="105" t="str">
        <x:f t="shared" si="138"/>
        <x:v/>
      </x:c>
      <x:c r="AN1330" s="105" t="str">
        <x:f t="shared" si="139"/>
        <x:v/>
      </x:c>
      <x:c r="AO1330" s="105" t="str">
        <x:f t="shared" si="140"/>
        <x:v/>
      </x:c>
      <x:c r="AP1330" s="105" t="str">
        <x:f t="shared" si="141"/>
        <x:v/>
      </x:c>
      <x:c r="AQ1330" s="105" t="str">
        <x:f t="shared" si="142"/>
        <x:v/>
      </x:c>
    </x:row>
    <x:row r="1331" spans="1:43" s="3" customFormat="1">
      <x:c r="A1331" s="3">
        <x:v>132500</x:v>
      </x:c>
      <x:c r="B1331" s="3">
        <x:v>336</x:v>
      </x:c>
      <x:c r="C1331" s="3">
        <x:v>0.566666666666667</x:v>
      </x:c>
      <x:c r="D1331" s="3">
        <x:v>1</x:v>
      </x:c>
      <x:c r="K1331" s="41"/>
      <x:c r="W1331" s="122"/>
      <x:c r="AG1331" s="108">
        <x:v>1</x:v>
      </x:c>
      <x:c r="AL1331" s="105" t="str">
        <x:f t="shared" si="143"/>
        <x:v>336B</x:v>
      </x:c>
      <x:c r="AM1331" s="105" t="str">
        <x:f t="shared" si="138"/>
        <x:v/>
      </x:c>
      <x:c r="AN1331" s="105" t="str">
        <x:f t="shared" si="139"/>
        <x:v/>
      </x:c>
      <x:c r="AO1331" s="105" t="str">
        <x:f t="shared" si="140"/>
        <x:v/>
      </x:c>
      <x:c r="AP1331" s="105" t="str">
        <x:f t="shared" si="141"/>
        <x:v/>
      </x:c>
      <x:c r="AQ1331" s="105" t="str">
        <x:f t="shared" si="142"/>
        <x:v/>
      </x:c>
    </x:row>
    <x:row r="1332" spans="1:43" s="3" customFormat="1">
      <x:c r="A1332" s="3">
        <x:v>132600</x:v>
      </x:c>
      <x:c r="B1332" s="3">
        <x:v>336</x:v>
      </x:c>
      <x:c r="C1332" s="3">
        <x:v>0.666666666666667</x:v>
      </x:c>
      <x:c r="D1332" s="3">
        <x:v>1</x:v>
      </x:c>
      <x:c r="K1332" s="41"/>
      <x:c r="W1332" s="122"/>
      <x:c r="AG1332" s="108">
        <x:v>1</x:v>
      </x:c>
      <x:c r="AL1332" s="105" t="str">
        <x:f t="shared" si="143"/>
        <x:v>336B</x:v>
      </x:c>
      <x:c r="AM1332" s="105" t="str">
        <x:f t="shared" si="138"/>
        <x:v/>
      </x:c>
      <x:c r="AN1332" s="105" t="str">
        <x:f t="shared" si="139"/>
        <x:v/>
      </x:c>
      <x:c r="AO1332" s="105" t="str">
        <x:f t="shared" si="140"/>
        <x:v/>
      </x:c>
      <x:c r="AP1332" s="105" t="str">
        <x:f t="shared" si="141"/>
        <x:v/>
      </x:c>
      <x:c r="AQ1332" s="105" t="str">
        <x:f t="shared" si="142"/>
        <x:v/>
      </x:c>
    </x:row>
    <x:row r="1333" spans="1:43" s="3" customFormat="1">
      <x:c r="A1333" s="3">
        <x:v>132700</x:v>
      </x:c>
      <x:c r="B1333" s="3">
        <x:v>336</x:v>
      </x:c>
      <x:c r="C1333" s="3">
        <x:v>0.825</x:v>
      </x:c>
      <x:c r="H1333" s="3">
        <x:v>0</x:v>
      </x:c>
      <x:c r="I1333" s="3" t="s">
        <x:v>100</x:v>
      </x:c>
      <x:c r="K1333" s="41"/>
      <x:c r="M1333" s="3">
        <x:v>670</x:v>
      </x:c>
      <x:c r="O1333" s="3" t="s">
        <x:v>101</x:v>
      </x:c>
      <x:c r="U1333" s="3">
        <x:v>439</x:v>
      </x:c>
      <x:c r="V1333" s="3">
        <x:v>0.1</x:v>
      </x:c>
      <x:c r="W1333" s="122" t="s">
        <x:v>312</x:v>
      </x:c>
      <x:c r="X1333" s="3">
        <x:v>4</x:v>
      </x:c>
      <x:c r="Y1333" s="3">
        <x:v>0</x:v>
      </x:c>
      <x:c r="Z1333" s="3" t="s">
        <x:v>115</x:v>
      </x:c>
      <x:c r="AA1333" s="3">
        <x:v>16</x:v>
      </x:c>
      <x:c r="AD1333" s="3" t="s">
        <x:v>116</x:v>
      </x:c>
      <x:c r="AG1333" s="108">
        <x:v>2</x:v>
      </x:c>
      <x:c r="AL1333" s="105">
        <x:f t="shared" si="143"/>
        <x:v>336</x:v>
      </x:c>
      <x:c r="AM1333" s="105" t="str">
        <x:f t="shared" si="138"/>
        <x:v/>
      </x:c>
      <x:c r="AN1333" s="105" t="str">
        <x:f t="shared" si="139"/>
        <x:v/>
      </x:c>
      <x:c r="AO1333" s="105" t="str">
        <x:f t="shared" si="140"/>
        <x:v/>
      </x:c>
      <x:c r="AP1333" s="105" t="str">
        <x:f t="shared" si="141"/>
        <x:v/>
      </x:c>
      <x:c r="AQ1333" s="105" t="str">
        <x:f t="shared" si="142"/>
        <x:v/>
      </x:c>
    </x:row>
    <x:row r="1334" spans="1:43" s="11" customFormat="1">
      <x:c r="A1334" s="11">
        <x:v>132800</x:v>
      </x:c>
      <x:c r="B1334" s="11">
        <x:v>337</x:v>
      </x:c>
      <x:c r="C1334" s="120">
        <x:v>7.33333333333333</x:v>
      </x:c>
      <x:c r="D1334" s="120"/>
      <x:c r="E1334" s="120"/>
      <x:c r="F1334" s="120"/>
      <x:c r="G1334" s="120">
        <x:v>1</x:v>
      </x:c>
      <x:c r="H1334" s="120">
        <x:v>0</x:v>
      </x:c>
      <x:c r="I1334" s="120" t="s">
        <x:v>102</x:v>
      </x:c>
      <x:c r="J1334" s="120"/>
      <x:c r="K1334" s="41"/>
      <x:c r="L1334" s="120"/>
      <x:c r="M1334" s="120">
        <x:v>622</x:v>
      </x:c>
      <x:c r="N1334" s="120"/>
      <x:c r="O1334" s="120" t="s">
        <x:v>101</x:v>
      </x:c>
      <x:c r="P1334" s="120"/>
      <x:c r="Q1334" s="120"/>
      <x:c r="R1334" s="120"/>
      <x:c r="S1334" s="120"/>
      <x:c r="T1334" s="120"/>
      <x:c r="U1334" s="120"/>
      <x:c r="V1334" s="120"/>
      <x:c r="W1334" s="123"/>
      <x:c r="X1334" s="120"/>
      <x:c r="Y1334" s="120"/>
      <x:c r="Z1334" s="120"/>
      <x:c r="AA1334" s="120"/>
      <x:c r="AB1334" s="120"/>
      <x:c r="AC1334" s="120"/>
      <x:c r="AD1334" s="120"/>
      <x:c r="AE1334" s="120"/>
      <x:c r="AF1334" s="120"/>
      <x:c r="AG1334" s="124"/>
      <x:c r="AH1334" s="120"/>
      <x:c r="AI1334" s="120"/>
      <x:c r="AJ1334" s="120"/>
      <x:c r="AK1334" s="120"/>
      <x:c r="AL1334" s="125">
        <x:v>337</x:v>
      </x:c>
      <x:c r="AM1334" s="126" t="str">
        <x:f t="shared" si="138"/>
        <x:v/>
      </x:c>
      <x:c r="AN1334" s="126" t="str">
        <x:f t="shared" si="139"/>
        <x:v/>
      </x:c>
      <x:c r="AO1334" s="126" t="str">
        <x:f t="shared" si="140"/>
        <x:v/>
      </x:c>
      <x:c r="AP1334" s="126" t="str">
        <x:f t="shared" si="141"/>
        <x:v/>
      </x:c>
      <x:c r="AQ1334" s="126" t="str">
        <x:f t="shared" si="142"/>
        <x:v/>
      </x:c>
    </x:row>
    <x:row r="1335" spans="1:43" s="11" customFormat="1">
      <x:c r="A1335" s="11">
        <x:v>132900</x:v>
      </x:c>
      <x:c r="B1335" s="11">
        <x:v>337</x:v>
      </x:c>
      <x:c r="C1335" s="120">
        <x:v>7.48333333333333</x:v>
      </x:c>
      <x:c r="D1335" s="120"/>
      <x:c r="E1335" s="120"/>
      <x:c r="F1335" s="120"/>
      <x:c r="G1335" s="120">
        <x:v>1</x:v>
      </x:c>
      <x:c r="H1335" s="120">
        <x:v>0</x:v>
      </x:c>
      <x:c r="I1335" s="120" t="s">
        <x:v>100</x:v>
      </x:c>
      <x:c r="J1335" s="120"/>
      <x:c r="K1335" s="41"/>
      <x:c r="L1335" s="120"/>
      <x:c r="M1335" s="120"/>
      <x:c r="N1335" s="120"/>
      <x:c r="O1335" s="120"/>
      <x:c r="P1335" s="120"/>
      <x:c r="Q1335" s="120"/>
      <x:c r="R1335" s="120"/>
      <x:c r="S1335" s="120"/>
      <x:c r="T1335" s="120"/>
      <x:c r="U1335" s="120"/>
      <x:c r="V1335" s="120"/>
      <x:c r="W1335" s="123"/>
      <x:c r="X1335" s="120"/>
      <x:c r="Y1335" s="120"/>
      <x:c r="Z1335" s="120"/>
      <x:c r="AA1335" s="120"/>
      <x:c r="AB1335" s="120"/>
      <x:c r="AC1335" s="120"/>
      <x:c r="AD1335" s="120"/>
      <x:c r="AE1335" s="120"/>
      <x:c r="AF1335" s="120"/>
      <x:c r="AG1335" s="124"/>
      <x:c r="AH1335" s="120"/>
      <x:c r="AI1335" s="120"/>
      <x:c r="AJ1335" s="120"/>
      <x:c r="AK1335" s="120"/>
      <x:c r="AL1335" s="125">
        <x:v>337</x:v>
      </x:c>
      <x:c r="AM1335" s="126" t="str">
        <x:f t="shared" si="138"/>
        <x:v/>
      </x:c>
      <x:c r="AN1335" s="126" t="str">
        <x:f t="shared" si="139"/>
        <x:v/>
      </x:c>
      <x:c r="AO1335" s="126" t="str">
        <x:f t="shared" si="140"/>
        <x:v/>
      </x:c>
      <x:c r="AP1335" s="126" t="str">
        <x:f t="shared" si="141"/>
        <x:v/>
      </x:c>
      <x:c r="AQ1335" s="126" t="str">
        <x:f t="shared" si="142"/>
        <x:v/>
      </x:c>
    </x:row>
    <x:row r="1336" spans="1:43" s="11" customFormat="1">
      <x:c r="A1336" s="11">
        <x:v>133000</x:v>
      </x:c>
      <x:c r="B1336" s="11">
        <x:v>337</x:v>
      </x:c>
      <x:c r="C1336" s="120">
        <x:v>7.63333333333333</x:v>
      </x:c>
      <x:c r="D1336" s="120"/>
      <x:c r="E1336" s="120"/>
      <x:c r="F1336" s="120"/>
      <x:c r="G1336" s="120">
        <x:v>2</x:v>
      </x:c>
      <x:c r="H1336" s="120">
        <x:v>0</x:v>
      </x:c>
      <x:c r="I1336" s="120" t="s">
        <x:v>103</x:v>
      </x:c>
      <x:c r="J1336" s="120"/>
      <x:c r="K1336" s="41"/>
      <x:c r="L1336" s="120"/>
      <x:c r="M1336" s="120"/>
      <x:c r="N1336" s="120"/>
      <x:c r="O1336" s="120"/>
      <x:c r="P1336" s="120"/>
      <x:c r="Q1336" s="120"/>
      <x:c r="R1336" s="120"/>
      <x:c r="S1336" s="120"/>
      <x:c r="T1336" s="120"/>
      <x:c r="U1336" s="120"/>
      <x:c r="V1336" s="120"/>
      <x:c r="W1336" s="123"/>
      <x:c r="X1336" s="120"/>
      <x:c r="Y1336" s="120"/>
      <x:c r="Z1336" s="120"/>
      <x:c r="AA1336" s="120"/>
      <x:c r="AB1336" s="120"/>
      <x:c r="AC1336" s="120"/>
      <x:c r="AD1336" s="120"/>
      <x:c r="AE1336" s="120"/>
      <x:c r="AF1336" s="120"/>
      <x:c r="AG1336" s="124"/>
      <x:c r="AH1336" s="120"/>
      <x:c r="AI1336" s="120"/>
      <x:c r="AJ1336" s="120"/>
      <x:c r="AK1336" s="120"/>
      <x:c r="AL1336" s="125">
        <x:v>337</x:v>
      </x:c>
      <x:c r="AM1336" s="126" t="str">
        <x:f t="shared" si="138"/>
        <x:v/>
      </x:c>
      <x:c r="AN1336" s="126" t="str">
        <x:f t="shared" si="139"/>
        <x:v/>
      </x:c>
      <x:c r="AO1336" s="126" t="str">
        <x:f t="shared" si="140"/>
        <x:v/>
      </x:c>
      <x:c r="AP1336" s="126" t="str">
        <x:f t="shared" si="141"/>
        <x:v/>
      </x:c>
      <x:c r="AQ1336" s="126" t="str">
        <x:f t="shared" si="142"/>
        <x:v/>
      </x:c>
    </x:row>
    <x:row r="1337" spans="1:43" s="11" customFormat="1">
      <x:c r="A1337" s="11">
        <x:v>133100</x:v>
      </x:c>
      <x:c r="B1337" s="11">
        <x:v>337</x:v>
      </x:c>
      <x:c r="C1337" s="120">
        <x:v>7.78333333333333</x:v>
      </x:c>
      <x:c r="D1337" s="120"/>
      <x:c r="E1337" s="120"/>
      <x:c r="F1337" s="120"/>
      <x:c r="G1337" s="120">
        <x:v>1</x:v>
      </x:c>
      <x:c r="H1337" s="120">
        <x:v>0</x:v>
      </x:c>
      <x:c r="I1337" s="120" t="s">
        <x:v>104</x:v>
      </x:c>
      <x:c r="J1337" s="120"/>
      <x:c r="K1337" s="41"/>
      <x:c r="L1337" s="120"/>
      <x:c r="M1337" s="120">
        <x:v>622</x:v>
      </x:c>
      <x:c r="N1337" s="120"/>
      <x:c r="O1337" s="120" t="s">
        <x:v>101</x:v>
      </x:c>
      <x:c r="P1337" s="120"/>
      <x:c r="Q1337" s="120"/>
      <x:c r="R1337" s="120"/>
      <x:c r="S1337" s="120"/>
      <x:c r="T1337" s="120"/>
      <x:c r="U1337" s="120"/>
      <x:c r="V1337" s="120"/>
      <x:c r="W1337" s="123"/>
      <x:c r="X1337" s="120"/>
      <x:c r="Y1337" s="120"/>
      <x:c r="Z1337" s="120"/>
      <x:c r="AA1337" s="120"/>
      <x:c r="AB1337" s="120"/>
      <x:c r="AC1337" s="120"/>
      <x:c r="AD1337" s="120"/>
      <x:c r="AE1337" s="120"/>
      <x:c r="AF1337" s="120"/>
      <x:c r="AG1337" s="124"/>
      <x:c r="AH1337" s="120"/>
      <x:c r="AI1337" s="120"/>
      <x:c r="AJ1337" s="120"/>
      <x:c r="AK1337" s="120"/>
      <x:c r="AL1337" s="125">
        <x:v>337</x:v>
      </x:c>
      <x:c r="AM1337" s="126" t="str">
        <x:f t="shared" si="138"/>
        <x:v/>
      </x:c>
      <x:c r="AN1337" s="126" t="str">
        <x:f t="shared" si="139"/>
        <x:v/>
      </x:c>
      <x:c r="AO1337" s="126" t="str">
        <x:f t="shared" si="140"/>
        <x:v/>
      </x:c>
      <x:c r="AP1337" s="126" t="str">
        <x:f t="shared" si="141"/>
        <x:v/>
      </x:c>
      <x:c r="AQ1337" s="126" t="str">
        <x:f t="shared" si="142"/>
        <x:v/>
      </x:c>
    </x:row>
    <x:row r="1338" spans="1:43" s="11" customFormat="1">
      <x:c r="A1338" s="11">
        <x:v>133200</x:v>
      </x:c>
      <x:c r="B1338" s="11">
        <x:v>337</x:v>
      </x:c>
      <x:c r="C1338" s="120">
        <x:v>7.93333333333333</x:v>
      </x:c>
      <x:c r="D1338" s="120"/>
      <x:c r="E1338" s="120"/>
      <x:c r="F1338" s="120"/>
      <x:c r="G1338" s="120">
        <x:v>1</x:v>
      </x:c>
      <x:c r="H1338" s="120">
        <x:v>0</x:v>
      </x:c>
      <x:c r="I1338" s="120" t="s">
        <x:v>100</x:v>
      </x:c>
      <x:c r="J1338" s="120"/>
      <x:c r="K1338" s="41"/>
      <x:c r="L1338" s="120"/>
      <x:c r="M1338" s="120"/>
      <x:c r="N1338" s="120"/>
      <x:c r="O1338" s="120"/>
      <x:c r="P1338" s="120"/>
      <x:c r="Q1338" s="120"/>
      <x:c r="R1338" s="120"/>
      <x:c r="S1338" s="120"/>
      <x:c r="T1338" s="120"/>
      <x:c r="U1338" s="120"/>
      <x:c r="V1338" s="120"/>
      <x:c r="W1338" s="123"/>
      <x:c r="X1338" s="120"/>
      <x:c r="Y1338" s="120"/>
      <x:c r="Z1338" s="120"/>
      <x:c r="AA1338" s="120"/>
      <x:c r="AB1338" s="120"/>
      <x:c r="AC1338" s="120"/>
      <x:c r="AD1338" s="120"/>
      <x:c r="AE1338" s="120"/>
      <x:c r="AF1338" s="120"/>
      <x:c r="AG1338" s="124"/>
      <x:c r="AH1338" s="120"/>
      <x:c r="AI1338" s="120"/>
      <x:c r="AJ1338" s="120"/>
      <x:c r="AK1338" s="120"/>
      <x:c r="AL1338" s="125">
        <x:v>337</x:v>
      </x:c>
      <x:c r="AM1338" s="126" t="str">
        <x:f t="shared" si="138"/>
        <x:v/>
      </x:c>
      <x:c r="AN1338" s="126" t="str">
        <x:f t="shared" si="139"/>
        <x:v/>
      </x:c>
      <x:c r="AO1338" s="126" t="str">
        <x:f t="shared" si="140"/>
        <x:v/>
      </x:c>
      <x:c r="AP1338" s="126" t="str">
        <x:f t="shared" si="141"/>
        <x:v/>
      </x:c>
      <x:c r="AQ1338" s="126" t="str">
        <x:f t="shared" si="142"/>
        <x:v/>
      </x:c>
    </x:row>
    <x:row r="1339" spans="1:43" s="11" customFormat="1">
      <x:c r="A1339" s="11">
        <x:v>133300</x:v>
      </x:c>
      <x:c r="B1339" s="11">
        <x:v>337</x:v>
      </x:c>
      <x:c r="C1339" s="120">
        <x:v>9.1</x:v>
      </x:c>
      <x:c r="D1339" s="120">
        <x:v>1</x:v>
      </x:c>
      <x:c r="E1339" s="120"/>
      <x:c r="F1339" s="120"/>
      <x:c r="G1339" s="120">
        <x:v>3</x:v>
      </x:c>
      <x:c r="H1339" s="120">
        <x:v>0</x:v>
      </x:c>
      <x:c r="I1339" s="120"/>
      <x:c r="J1339" s="120"/>
      <x:c r="K1339" s="41"/>
      <x:c r="L1339" s="120"/>
      <x:c r="M1339" s="120">
        <x:v>683</x:v>
      </x:c>
      <x:c r="N1339" s="120">
        <x:v>2</x:v>
      </x:c>
      <x:c r="O1339" s="120"/>
      <x:c r="P1339" s="120"/>
      <x:c r="Q1339" s="120"/>
      <x:c r="R1339" s="120"/>
      <x:c r="S1339" s="120" t="s">
        <x:v>313</x:v>
      </x:c>
      <x:c r="T1339" s="120"/>
      <x:c r="U1339" s="120"/>
      <x:c r="V1339" s="120"/>
      <x:c r="W1339" s="123"/>
      <x:c r="X1339" s="120"/>
      <x:c r="Y1339" s="120"/>
      <x:c r="Z1339" s="120"/>
      <x:c r="AA1339" s="120"/>
      <x:c r="AB1339" s="120"/>
      <x:c r="AC1339" s="120"/>
      <x:c r="AD1339" s="120"/>
      <x:c r="AE1339" s="120"/>
      <x:c r="AF1339" s="120"/>
      <x:c r="AG1339" s="124"/>
      <x:c r="AH1339" s="120"/>
      <x:c r="AI1339" s="120"/>
      <x:c r="AJ1339" s="120"/>
      <x:c r="AK1339" s="120"/>
      <x:c r="AL1339" s="125" t="s">
        <x:v>314</x:v>
      </x:c>
      <x:c r="AM1339" s="126" t="str">
        <x:f t="shared" si="138"/>
        <x:v/>
      </x:c>
      <x:c r="AN1339" s="126" t="str">
        <x:f t="shared" si="139"/>
        <x:v/>
      </x:c>
      <x:c r="AO1339" s="126" t="str">
        <x:f t="shared" si="140"/>
        <x:v/>
      </x:c>
      <x:c r="AP1339" s="126" t="str">
        <x:f t="shared" si="141"/>
        <x:v/>
      </x:c>
      <x:c r="AQ1339" s="126" t="str">
        <x:f t="shared" si="142"/>
        <x:v/>
      </x:c>
    </x:row>
    <x:row r="1340" spans="1:43">
      <x:c r="A1340">
        <x:v>133400</x:v>
      </x:c>
      <x:c r="B1340">
        <x:v>338</x:v>
      </x:c>
      <x:c r="C1340">
        <x:v>4.33333333333333</x:v>
      </x:c>
      <x:c r="I1340" t="s">
        <x:v>100</x:v>
      </x:c>
      <x:c r="K1340" s="41"/>
      <x:c r="M1340">
        <x:v>681</x:v>
      </x:c>
      <x:c r="O1340" t="s">
        <x:v>101</x:v>
      </x:c>
      <x:c r="U1340">
        <x:v>439</x:v>
      </x:c>
      <x:c r="V1340">
        <x:v>0.2</x:v>
      </x:c>
      <x:c r="W1340" s="423" t="s">
        <x:v>114</x:v>
      </x:c>
      <x:c r="X1340">
        <x:v>4</x:v>
      </x:c>
      <x:c r="Y1340">
        <x:v>0</x:v>
      </x:c>
      <x:c r="Z1340" t="s">
        <x:v>260</x:v>
      </x:c>
      <x:c r="AA1340">
        <x:v>15</x:v>
      </x:c>
      <x:c r="AD1340" t="s">
        <x:v>139</x:v>
      </x:c>
      <x:c r="AG1340" s="80">
        <x:v>2</x:v>
      </x:c>
      <x:c r="AL1340" s="81">
        <x:f t="shared" si="143"/>
        <x:v>338</x:v>
      </x:c>
      <x:c r="AM1340" s="81" t="str">
        <x:f t="shared" si="138"/>
        <x:v/>
      </x:c>
      <x:c r="AN1340" s="81" t="str">
        <x:f t="shared" si="139"/>
        <x:v/>
      </x:c>
      <x:c r="AO1340" s="81" t="str">
        <x:f t="shared" si="140"/>
        <x:v/>
      </x:c>
      <x:c r="AP1340" s="81" t="str">
        <x:f t="shared" si="141"/>
        <x:v/>
      </x:c>
      <x:c r="AQ1340" s="81" t="str">
        <x:f t="shared" si="142"/>
        <x:v/>
      </x:c>
    </x:row>
    <x:row r="1341" spans="1:43">
      <x:c r="A1341">
        <x:v>133500</x:v>
      </x:c>
      <x:c r="B1341">
        <x:v>338</x:v>
      </x:c>
      <x:c r="C1341">
        <x:v>5.8</x:v>
      </x:c>
      <x:c r="D1341">
        <x:v>1</x:v>
      </x:c>
      <x:c r="K1341" s="41"/>
      <x:c r="M1341">
        <x:v>735</x:v>
      </x:c>
      <x:c r="N1341">
        <x:v>2</x:v>
      </x:c>
      <x:c r="P1341" t="s">
        <x:v>197</x:v>
      </x:c>
      <x:c r="AL1341" s="81" t="str">
        <x:f t="shared" si="143"/>
        <x:v>338B</x:v>
      </x:c>
      <x:c r="AM1341" s="81" t="str">
        <x:f t="shared" si="138"/>
        <x:v/>
      </x:c>
      <x:c r="AN1341" s="81" t="str">
        <x:f t="shared" si="139"/>
        <x:v/>
      </x:c>
      <x:c r="AO1341" s="81" t="str">
        <x:f t="shared" si="140"/>
        <x:v/>
      </x:c>
      <x:c r="AP1341" s="81" t="str">
        <x:f t="shared" si="141"/>
        <x:v/>
      </x:c>
      <x:c r="AQ1341" s="81" t="str">
        <x:f t="shared" si="142"/>
        <x:v/>
      </x:c>
    </x:row>
    <x:row r="1342" spans="1:43">
      <x:c r="A1342">
        <x:v>133600</x:v>
      </x:c>
      <x:c r="B1342">
        <x:v>339</x:v>
      </x:c>
      <x:c r="C1342">
        <x:v>1.06666666666667</x:v>
      </x:c>
      <x:c r="G1342">
        <x:v>1</x:v>
      </x:c>
      <x:c r="I1342" t="s">
        <x:v>104</x:v>
      </x:c>
      <x:c r="K1342" s="41"/>
      <x:c r="M1342">
        <x:v>635</x:v>
      </x:c>
      <x:c r="O1342" t="s">
        <x:v>101</x:v>
      </x:c>
      <x:c r="U1342">
        <x:v>679</x:v>
      </x:c>
      <x:c r="V1342">
        <x:v>0.2</x:v>
      </x:c>
      <x:c r="W1342" s="85" t="s">
        <x:v>315</x:v>
      </x:c>
      <x:c r="X1342">
        <x:v>0</x:v>
      </x:c>
      <x:c r="Y1342">
        <x:v>0</x:v>
      </x:c>
      <x:c r="Z1342" t="s">
        <x:v>115</x:v>
      </x:c>
      <x:c r="AA1342">
        <x:v>15</x:v>
      </x:c>
      <x:c r="AD1342" t="s">
        <x:v>134</x:v>
      </x:c>
      <x:c r="AG1342" s="80">
        <x:v>1</x:v>
      </x:c>
      <x:c r="AL1342" s="81">
        <x:f t="shared" si="143"/>
        <x:v>339</x:v>
      </x:c>
      <x:c r="AM1342" s="81" t="str">
        <x:f t="shared" si="138"/>
        <x:v/>
      </x:c>
      <x:c r="AN1342" s="81" t="str">
        <x:f t="shared" si="139"/>
        <x:v/>
      </x:c>
      <x:c r="AO1342" s="81" t="str">
        <x:f t="shared" si="140"/>
        <x:v/>
      </x:c>
      <x:c r="AP1342" s="81" t="str">
        <x:f t="shared" si="141"/>
        <x:v/>
      </x:c>
      <x:c r="AQ1342" s="81" t="str">
        <x:f t="shared" si="142"/>
        <x:v/>
      </x:c>
    </x:row>
    <x:row r="1343" spans="1:43">
      <x:c r="A1343">
        <x:v>133700</x:v>
      </x:c>
      <x:c r="B1343">
        <x:v>339</x:v>
      </x:c>
      <x:c r="C1343">
        <x:v>1.06666666666667</x:v>
      </x:c>
      <x:c r="G1343">
        <x:v>1</x:v>
      </x:c>
      <x:c r="K1343" s="41"/>
      <x:c r="U1343">
        <x:v>679</x:v>
      </x:c>
      <x:c r="V1343">
        <x:v>0.2</x:v>
      </x:c>
      <x:c r="W1343" s="85" t="s">
        <x:v>316</x:v>
      </x:c>
      <x:c r="X1343">
        <x:v>0</x:v>
      </x:c>
      <x:c r="Y1343">
        <x:v>0</x:v>
      </x:c>
      <x:c r="Z1343" t="s">
        <x:v>115</x:v>
      </x:c>
      <x:c r="AA1343">
        <x:v>15</x:v>
      </x:c>
      <x:c r="AD1343" t="s">
        <x:v>134</x:v>
      </x:c>
      <x:c r="AG1343" s="80">
        <x:v>1</x:v>
      </x:c>
      <x:c r="AL1343" s="81">
        <x:f t="shared" si="143"/>
        <x:v>339</x:v>
      </x:c>
      <x:c r="AM1343" s="81" t="str">
        <x:f t="shared" si="138"/>
        <x:v/>
      </x:c>
      <x:c r="AN1343" s="81" t="str">
        <x:f t="shared" si="139"/>
        <x:v/>
      </x:c>
      <x:c r="AO1343" s="81" t="str">
        <x:f t="shared" si="140"/>
        <x:v/>
      </x:c>
      <x:c r="AP1343" s="81" t="str">
        <x:f t="shared" si="141"/>
        <x:v/>
      </x:c>
      <x:c r="AQ1343" s="81" t="str">
        <x:f t="shared" si="142"/>
        <x:v/>
      </x:c>
    </x:row>
    <x:row r="1344" spans="1:43">
      <x:c r="A1344">
        <x:v>133800</x:v>
      </x:c>
      <x:c r="B1344">
        <x:v>339</x:v>
      </x:c>
      <x:c r="C1344">
        <x:v>1.9</x:v>
      </x:c>
      <x:c r="G1344">
        <x:v>2</x:v>
      </x:c>
      <x:c r="I1344" t="s">
        <x:v>103</x:v>
      </x:c>
      <x:c r="K1344" s="41"/>
      <x:c r="U1344">
        <x:v>679</x:v>
      </x:c>
      <x:c r="V1344">
        <x:v>0.2</x:v>
      </x:c>
      <x:c r="W1344" s="85" t="s">
        <x:v>317</x:v>
      </x:c>
      <x:c r="X1344">
        <x:v>0</x:v>
      </x:c>
      <x:c r="Y1344">
        <x:v>0</x:v>
      </x:c>
      <x:c r="Z1344" t="s">
        <x:v>115</x:v>
      </x:c>
      <x:c r="AA1344">
        <x:v>15</x:v>
      </x:c>
      <x:c r="AD1344" t="s">
        <x:v>134</x:v>
      </x:c>
      <x:c r="AG1344" s="80">
        <x:v>1</x:v>
      </x:c>
      <x:c r="AL1344" s="81">
        <x:f t="shared" si="143"/>
        <x:v>339</x:v>
      </x:c>
      <x:c r="AM1344" s="81" t="str">
        <x:f t="shared" si="138"/>
        <x:v/>
      </x:c>
      <x:c r="AN1344" s="81" t="str">
        <x:f t="shared" si="139"/>
        <x:v/>
      </x:c>
      <x:c r="AO1344" s="81" t="str">
        <x:f t="shared" si="140"/>
        <x:v/>
      </x:c>
      <x:c r="AP1344" s="81" t="str">
        <x:f t="shared" si="141"/>
        <x:v/>
      </x:c>
      <x:c r="AQ1344" s="81" t="str">
        <x:f t="shared" si="142"/>
        <x:v/>
      </x:c>
    </x:row>
    <x:row r="1345" spans="1:43">
      <x:c r="A1345">
        <x:v>133900</x:v>
      </x:c>
      <x:c r="B1345">
        <x:v>339</x:v>
      </x:c>
      <x:c r="C1345">
        <x:v>2</x:v>
      </x:c>
      <x:c r="G1345">
        <x:v>1</x:v>
      </x:c>
      <x:c r="I1345" t="s">
        <x:v>100</x:v>
      </x:c>
      <x:c r="K1345" s="41"/>
      <x:c r="U1345">
        <x:v>679</x:v>
      </x:c>
      <x:c r="V1345">
        <x:v>0.2</x:v>
      </x:c>
      <x:c r="W1345" s="85" t="s">
        <x:v>318</x:v>
      </x:c>
      <x:c r="X1345">
        <x:v>0</x:v>
      </x:c>
      <x:c r="Y1345">
        <x:v>0</x:v>
      </x:c>
      <x:c r="Z1345" t="s">
        <x:v>115</x:v>
      </x:c>
      <x:c r="AA1345">
        <x:v>15</x:v>
      </x:c>
      <x:c r="AD1345" t="s">
        <x:v>134</x:v>
      </x:c>
      <x:c r="AG1345" s="80">
        <x:v>1</x:v>
      </x:c>
      <x:c r="AL1345" s="81">
        <x:f t="shared" si="143"/>
        <x:v>339</x:v>
      </x:c>
      <x:c r="AM1345" s="81" t="str">
        <x:f t="shared" si="138"/>
        <x:v/>
      </x:c>
      <x:c r="AN1345" s="81" t="str">
        <x:f t="shared" si="139"/>
        <x:v/>
      </x:c>
      <x:c r="AO1345" s="81" t="str">
        <x:f t="shared" si="140"/>
        <x:v/>
      </x:c>
      <x:c r="AP1345" s="81" t="str">
        <x:f t="shared" si="141"/>
        <x:v/>
      </x:c>
      <x:c r="AQ1345" s="81" t="str">
        <x:f t="shared" si="142"/>
        <x:v/>
      </x:c>
    </x:row>
    <x:row r="1346" spans="1:43">
      <x:c r="A1346">
        <x:v>134000</x:v>
      </x:c>
      <x:c r="B1346">
        <x:v>339</x:v>
      </x:c>
      <x:c r="C1346">
        <x:v>2.1</x:v>
      </x:c>
      <x:c r="G1346">
        <x:v>2</x:v>
      </x:c>
      <x:c r="I1346" t="s">
        <x:v>102</x:v>
      </x:c>
      <x:c r="K1346" s="41"/>
      <x:c r="U1346">
        <x:v>679</x:v>
      </x:c>
      <x:c r="V1346">
        <x:v>0.2</x:v>
      </x:c>
      <x:c r="W1346" s="85" t="s">
        <x:v>319</x:v>
      </x:c>
      <x:c r="X1346">
        <x:v>0</x:v>
      </x:c>
      <x:c r="Y1346">
        <x:v>0</x:v>
      </x:c>
      <x:c r="Z1346" t="s">
        <x:v>115</x:v>
      </x:c>
      <x:c r="AA1346">
        <x:v>15</x:v>
      </x:c>
      <x:c r="AD1346" t="s">
        <x:v>134</x:v>
      </x:c>
      <x:c r="AG1346" s="80">
        <x:v>1</x:v>
      </x:c>
      <x:c r="AL1346" s="81">
        <x:f t="shared" si="143"/>
        <x:v>339</x:v>
      </x:c>
      <x:c r="AM1346" s="81" t="str">
        <x:f t="shared" si="138"/>
        <x:v/>
      </x:c>
      <x:c r="AN1346" s="81" t="str">
        <x:f t="shared" si="139"/>
        <x:v/>
      </x:c>
      <x:c r="AO1346" s="81" t="str">
        <x:f t="shared" si="140"/>
        <x:v/>
      </x:c>
      <x:c r="AP1346" s="81" t="str">
        <x:f t="shared" si="141"/>
        <x:v/>
      </x:c>
      <x:c r="AQ1346" s="81" t="str">
        <x:f t="shared" si="142"/>
        <x:v/>
      </x:c>
    </x:row>
    <x:row r="1347" spans="1:43">
      <x:c r="A1347">
        <x:v>134100</x:v>
      </x:c>
      <x:c r="B1347">
        <x:v>339</x:v>
      </x:c>
      <x:c r="C1347">
        <x:v>2.13333333333333</x:v>
      </x:c>
      <x:c r="G1347">
        <x:v>1</x:v>
      </x:c>
      <x:c r="I1347" t="s">
        <x:v>104</x:v>
      </x:c>
      <x:c r="K1347" s="41"/>
      <x:c r="U1347">
        <x:v>679</x:v>
      </x:c>
      <x:c r="V1347">
        <x:v>0.2</x:v>
      </x:c>
      <x:c r="W1347" s="85" t="s">
        <x:v>320</x:v>
      </x:c>
      <x:c r="X1347">
        <x:v>0</x:v>
      </x:c>
      <x:c r="Y1347">
        <x:v>0</x:v>
      </x:c>
      <x:c r="Z1347" t="s">
        <x:v>115</x:v>
      </x:c>
      <x:c r="AA1347">
        <x:v>15</x:v>
      </x:c>
      <x:c r="AD1347" t="s">
        <x:v>134</x:v>
      </x:c>
      <x:c r="AG1347" s="80">
        <x:v>1</x:v>
      </x:c>
      <x:c r="AL1347" s="81">
        <x:f t="shared" si="143"/>
        <x:v>339</x:v>
      </x:c>
      <x:c r="AM1347" s="81" t="str">
        <x:f t="shared" si="138"/>
        <x:v/>
      </x:c>
      <x:c r="AN1347" s="81" t="str">
        <x:f t="shared" si="139"/>
        <x:v/>
      </x:c>
      <x:c r="AO1347" s="81" t="str">
        <x:f t="shared" si="140"/>
        <x:v/>
      </x:c>
      <x:c r="AP1347" s="81" t="str">
        <x:f t="shared" si="141"/>
        <x:v/>
      </x:c>
      <x:c r="AQ1347" s="81" t="str">
        <x:f t="shared" si="142"/>
        <x:v/>
      </x:c>
    </x:row>
    <x:row r="1348" spans="1:43">
      <x:c r="A1348">
        <x:v>134200</x:v>
      </x:c>
      <x:c r="B1348">
        <x:v>339</x:v>
      </x:c>
      <x:c r="C1348">
        <x:v>2.23333333333333</x:v>
      </x:c>
      <x:c r="G1348">
        <x:v>2</x:v>
      </x:c>
      <x:c r="I1348" t="s">
        <x:v>103</x:v>
      </x:c>
      <x:c r="K1348" s="41"/>
      <x:c r="U1348">
        <x:v>679</x:v>
      </x:c>
      <x:c r="V1348">
        <x:v>0.2</x:v>
      </x:c>
      <x:c r="W1348" s="85" t="s">
        <x:v>317</x:v>
      </x:c>
      <x:c r="X1348">
        <x:v>0</x:v>
      </x:c>
      <x:c r="Y1348">
        <x:v>0</x:v>
      </x:c>
      <x:c r="Z1348" t="s">
        <x:v>115</x:v>
      </x:c>
      <x:c r="AA1348">
        <x:v>15</x:v>
      </x:c>
      <x:c r="AD1348" t="s">
        <x:v>134</x:v>
      </x:c>
      <x:c r="AG1348" s="80">
        <x:v>1</x:v>
      </x:c>
      <x:c r="AL1348" s="81">
        <x:f t="shared" si="143"/>
        <x:v>339</x:v>
      </x:c>
      <x:c r="AM1348" s="81" t="str">
        <x:f t="shared" si="138"/>
        <x:v/>
      </x:c>
      <x:c r="AN1348" s="81" t="str">
        <x:f t="shared" si="139"/>
        <x:v/>
      </x:c>
      <x:c r="AO1348" s="81" t="str">
        <x:f t="shared" si="140"/>
        <x:v/>
      </x:c>
      <x:c r="AP1348" s="81" t="str">
        <x:f t="shared" si="141"/>
        <x:v/>
      </x:c>
      <x:c r="AQ1348" s="81" t="str">
        <x:f t="shared" si="142"/>
        <x:v/>
      </x:c>
    </x:row>
    <x:row r="1349" spans="1:43">
      <x:c r="A1349">
        <x:v>134300</x:v>
      </x:c>
      <x:c r="B1349">
        <x:v>339</x:v>
      </x:c>
      <x:c r="C1349">
        <x:v>2.33333333333333</x:v>
      </x:c>
      <x:c r="G1349">
        <x:v>1</x:v>
      </x:c>
      <x:c r="I1349" t="s">
        <x:v>100</x:v>
      </x:c>
      <x:c r="K1349" s="41"/>
      <x:c r="U1349">
        <x:v>679</x:v>
      </x:c>
      <x:c r="V1349">
        <x:v>0.2</x:v>
      </x:c>
      <x:c r="W1349" s="85" t="s">
        <x:v>318</x:v>
      </x:c>
      <x:c r="X1349">
        <x:v>0</x:v>
      </x:c>
      <x:c r="Y1349">
        <x:v>0</x:v>
      </x:c>
      <x:c r="Z1349" t="s">
        <x:v>115</x:v>
      </x:c>
      <x:c r="AA1349">
        <x:v>15</x:v>
      </x:c>
      <x:c r="AD1349" t="s">
        <x:v>134</x:v>
      </x:c>
      <x:c r="AG1349" s="80">
        <x:v>1</x:v>
      </x:c>
      <x:c r="AL1349" s="81">
        <x:f t="shared" si="143"/>
        <x:v>339</x:v>
      </x:c>
      <x:c r="AM1349" s="81" t="str">
        <x:f t="shared" si="138"/>
        <x:v/>
      </x:c>
      <x:c r="AN1349" s="81" t="str">
        <x:f t="shared" si="139"/>
        <x:v/>
      </x:c>
      <x:c r="AO1349" s="81" t="str">
        <x:f t="shared" si="140"/>
        <x:v/>
      </x:c>
      <x:c r="AP1349" s="81" t="str">
        <x:f t="shared" si="141"/>
        <x:v/>
      </x:c>
      <x:c r="AQ1349" s="81" t="str">
        <x:f t="shared" si="142"/>
        <x:v/>
      </x:c>
    </x:row>
    <x:row r="1350" spans="1:43">
      <x:c r="A1350">
        <x:v>134400</x:v>
      </x:c>
      <x:c r="B1350">
        <x:v>339</x:v>
      </x:c>
      <x:c r="C1350">
        <x:v>2.43333333333333</x:v>
      </x:c>
      <x:c r="G1350">
        <x:v>2</x:v>
      </x:c>
      <x:c r="I1350" t="s">
        <x:v>102</x:v>
      </x:c>
      <x:c r="K1350" s="41"/>
      <x:c r="U1350">
        <x:v>679</x:v>
      </x:c>
      <x:c r="V1350">
        <x:v>0.2</x:v>
      </x:c>
      <x:c r="W1350" s="85" t="s">
        <x:v>319</x:v>
      </x:c>
      <x:c r="X1350">
        <x:v>0</x:v>
      </x:c>
      <x:c r="Y1350">
        <x:v>0</x:v>
      </x:c>
      <x:c r="Z1350" t="s">
        <x:v>115</x:v>
      </x:c>
      <x:c r="AA1350">
        <x:v>15</x:v>
      </x:c>
      <x:c r="AD1350" t="s">
        <x:v>134</x:v>
      </x:c>
      <x:c r="AG1350" s="80">
        <x:v>1</x:v>
      </x:c>
      <x:c r="AL1350" s="81">
        <x:f t="shared" si="143"/>
        <x:v>339</x:v>
      </x:c>
      <x:c r="AM1350" s="81" t="str">
        <x:f t="shared" si="138"/>
        <x:v/>
      </x:c>
      <x:c r="AN1350" s="81" t="str">
        <x:f t="shared" si="139"/>
        <x:v/>
      </x:c>
      <x:c r="AO1350" s="81" t="str">
        <x:f t="shared" si="140"/>
        <x:v/>
      </x:c>
      <x:c r="AP1350" s="81" t="str">
        <x:f t="shared" si="141"/>
        <x:v/>
      </x:c>
      <x:c r="AQ1350" s="81" t="str">
        <x:f t="shared" si="142"/>
        <x:v/>
      </x:c>
    </x:row>
    <x:row r="1351" spans="1:43">
      <x:c r="A1351">
        <x:v>134500</x:v>
      </x:c>
      <x:c r="B1351">
        <x:v>339</x:v>
      </x:c>
      <x:c r="C1351">
        <x:v>2.53333333333333</x:v>
      </x:c>
      <x:c r="G1351">
        <x:v>1</x:v>
      </x:c>
      <x:c r="I1351" t="s">
        <x:v>104</x:v>
      </x:c>
      <x:c r="K1351" s="41"/>
      <x:c r="U1351">
        <x:v>679</x:v>
      </x:c>
      <x:c r="V1351">
        <x:v>0.2</x:v>
      </x:c>
      <x:c r="W1351" s="85" t="s">
        <x:v>320</x:v>
      </x:c>
      <x:c r="X1351">
        <x:v>0</x:v>
      </x:c>
      <x:c r="Y1351">
        <x:v>0</x:v>
      </x:c>
      <x:c r="Z1351" t="s">
        <x:v>115</x:v>
      </x:c>
      <x:c r="AA1351">
        <x:v>15</x:v>
      </x:c>
      <x:c r="AD1351" t="s">
        <x:v>134</x:v>
      </x:c>
      <x:c r="AG1351" s="80">
        <x:v>1</x:v>
      </x:c>
      <x:c r="AL1351" s="81">
        <x:f t="shared" si="143"/>
        <x:v>339</x:v>
      </x:c>
      <x:c r="AM1351" s="81" t="str">
        <x:f t="shared" si="138"/>
        <x:v/>
      </x:c>
      <x:c r="AN1351" s="81" t="str">
        <x:f t="shared" si="139"/>
        <x:v/>
      </x:c>
      <x:c r="AO1351" s="81" t="str">
        <x:f t="shared" si="140"/>
        <x:v/>
      </x:c>
      <x:c r="AP1351" s="81" t="str">
        <x:f t="shared" si="141"/>
        <x:v/>
      </x:c>
      <x:c r="AQ1351" s="81" t="str">
        <x:f t="shared" si="142"/>
        <x:v/>
      </x:c>
    </x:row>
    <x:row r="1352" spans="1:43">
      <x:c r="A1352">
        <x:v>134600</x:v>
      </x:c>
      <x:c r="B1352">
        <x:v>339</x:v>
      </x:c>
      <x:c r="C1352">
        <x:v>2.63333333333333</x:v>
      </x:c>
      <x:c r="G1352">
        <x:v>3</x:v>
      </x:c>
      <x:c r="I1352" t="s">
        <x:v>103</x:v>
      </x:c>
      <x:c r="K1352" s="41"/>
      <x:c r="U1352">
        <x:v>679</x:v>
      </x:c>
      <x:c r="V1352">
        <x:v>0.2</x:v>
      </x:c>
      <x:c r="W1352" s="85" t="s">
        <x:v>317</x:v>
      </x:c>
      <x:c r="X1352">
        <x:v>0</x:v>
      </x:c>
      <x:c r="Y1352">
        <x:v>0</x:v>
      </x:c>
      <x:c r="Z1352" t="s">
        <x:v>115</x:v>
      </x:c>
      <x:c r="AA1352">
        <x:v>15</x:v>
      </x:c>
      <x:c r="AD1352" t="s">
        <x:v>134</x:v>
      </x:c>
      <x:c r="AG1352" s="80">
        <x:v>1</x:v>
      </x:c>
      <x:c r="AL1352" s="81">
        <x:f t="shared" si="143"/>
        <x:v>339</x:v>
      </x:c>
      <x:c r="AM1352" s="81" t="str">
        <x:f t="shared" si="138"/>
        <x:v/>
      </x:c>
      <x:c r="AN1352" s="81" t="str">
        <x:f t="shared" si="139"/>
        <x:v/>
      </x:c>
      <x:c r="AO1352" s="81" t="str">
        <x:f t="shared" si="140"/>
        <x:v/>
      </x:c>
      <x:c r="AP1352" s="81" t="str">
        <x:f t="shared" si="141"/>
        <x:v/>
      </x:c>
      <x:c r="AQ1352" s="81" t="str">
        <x:f t="shared" si="142"/>
        <x:v/>
      </x:c>
    </x:row>
    <x:row r="1353" spans="1:43">
      <x:c r="A1353">
        <x:v>134700</x:v>
      </x:c>
      <x:c r="B1353" s="3">
        <x:v>340</x:v>
      </x:c>
      <x:c r="C1353" s="3">
        <x:v>0.5</x:v>
      </x:c>
      <x:c r="D1353" s="3"/>
      <x:c r="E1353" s="3"/>
      <x:c r="F1353" s="3"/>
      <x:c r="G1353" s="3"/>
      <x:c r="H1353" s="3"/>
      <x:c r="I1353" s="3" t="s">
        <x:v>100</x:v>
      </x:c>
      <x:c r="J1353" s="3"/>
      <x:c r="K1353" s="41"/>
      <x:c r="L1353" s="3"/>
      <x:c r="M1353" s="3">
        <x:v>637</x:v>
      </x:c>
      <x:c r="N1353" s="3"/>
      <x:c r="O1353" s="3" t="s">
        <x:v>101</x:v>
      </x:c>
      <x:c r="P1353" s="3"/>
      <x:c r="Q1353" s="3"/>
      <x:c r="R1353" s="3"/>
      <x:c r="S1353" s="3"/>
      <x:c r="T1353" s="3"/>
      <x:c r="U1353" s="3">
        <x:v>680</x:v>
      </x:c>
      <x:c r="V1353" s="3">
        <x:v>0.01</x:v>
      </x:c>
      <x:c r="W1353" s="122" t="s">
        <x:v>321</x:v>
      </x:c>
      <x:c r="X1353" s="3">
        <x:v>0</x:v>
      </x:c>
      <x:c r="Y1353" s="3">
        <x:v>0</x:v>
      </x:c>
      <x:c r="Z1353" s="3" t="s">
        <x:v>115</x:v>
      </x:c>
      <x:c r="AA1353" s="3"/>
      <x:c r="AB1353" s="3">
        <x:v>1.33333333333333</x:v>
      </x:c>
      <x:c r="AC1353" s="3"/>
      <x:c r="AD1353" s="3" t="s">
        <x:v>322</x:v>
      </x:c>
      <x:c r="AE1353" s="3"/>
      <x:c r="AF1353" s="3"/>
      <x:c r="AG1353" s="108"/>
      <x:c r="AH1353" s="3"/>
      <x:c r="AI1353" s="3"/>
      <x:c r="AJ1353" s="3"/>
      <x:c r="AK1353" s="3"/>
      <x:c r="AL1353" s="105">
        <x:v>340</x:v>
      </x:c>
      <x:c r="AM1353" s="105" t="s">
        <x:v>206</x:v>
      </x:c>
      <x:c r="AN1353" s="105" t="s">
        <x:v>206</x:v>
      </x:c>
      <x:c r="AO1353" s="105" t="s">
        <x:v>206</x:v>
      </x:c>
      <x:c r="AP1353" s="105" t="s">
        <x:v>206</x:v>
      </x:c>
      <x:c r="AQ1353" s="105" t="s">
        <x:v>206</x:v>
      </x:c>
    </x:row>
    <x:row r="1354" spans="1:43">
      <x:c r="A1354">
        <x:v>134800</x:v>
      </x:c>
      <x:c r="B1354">
        <x:v>341</x:v>
      </x:c>
      <x:c r="C1354">
        <x:v>9.8</x:v>
      </x:c>
      <x:c r="G1354">
        <x:v>1</x:v>
      </x:c>
      <x:c r="H1354">
        <x:v>0</x:v>
      </x:c>
      <x:c r="I1354" t="s">
        <x:v>102</x:v>
      </x:c>
      <x:c r="K1354" s="41"/>
      <x:c r="W1354" s="85"/>
      <x:c r="AL1354" s="81">
        <x:f t="shared" si="143"/>
        <x:v>341</x:v>
      </x:c>
      <x:c r="AM1354" s="81" t="str">
        <x:f t="shared" si="138"/>
        <x:v/>
      </x:c>
      <x:c r="AN1354" s="81" t="str">
        <x:f t="shared" si="139"/>
        <x:v/>
      </x:c>
      <x:c r="AO1354" s="81" t="str">
        <x:f t="shared" si="140"/>
        <x:v/>
      </x:c>
      <x:c r="AP1354" s="81" t="str">
        <x:f t="shared" si="141"/>
        <x:v/>
      </x:c>
      <x:c r="AQ1354" s="81" t="str">
        <x:f t="shared" si="142"/>
        <x:v/>
      </x:c>
    </x:row>
    <x:row r="1355" spans="1:43">
      <x:c r="A1355">
        <x:v>134900</x:v>
      </x:c>
      <x:c r="B1355">
        <x:v>341</x:v>
      </x:c>
      <x:c r="C1355">
        <x:v>10</x:v>
      </x:c>
      <x:c r="G1355">
        <x:v>1</x:v>
      </x:c>
      <x:c r="H1355">
        <x:v>0</x:v>
      </x:c>
      <x:c r="I1355" t="s">
        <x:v>104</x:v>
      </x:c>
      <x:c r="K1355" s="41"/>
      <x:c r="W1355" s="85"/>
      <x:c r="AL1355" s="81">
        <x:f t="shared" si="143"/>
        <x:v>341</x:v>
      </x:c>
      <x:c r="AM1355" s="81" t="str">
        <x:f t="shared" si="138"/>
        <x:v/>
      </x:c>
      <x:c r="AN1355" s="81" t="str">
        <x:f t="shared" si="139"/>
        <x:v/>
      </x:c>
      <x:c r="AO1355" s="81" t="str">
        <x:f t="shared" si="140"/>
        <x:v/>
      </x:c>
      <x:c r="AP1355" s="81" t="str">
        <x:f t="shared" si="141"/>
        <x:v/>
      </x:c>
      <x:c r="AQ1355" s="81" t="str">
        <x:f t="shared" si="142"/>
        <x:v/>
      </x:c>
    </x:row>
    <x:row r="1356" spans="1:43">
      <x:c r="A1356">
        <x:v>135000</x:v>
      </x:c>
      <x:c r="B1356">
        <x:v>341</x:v>
      </x:c>
      <x:c r="C1356">
        <x:v>10.2</x:v>
      </x:c>
      <x:c r="G1356">
        <x:v>2</x:v>
      </x:c>
      <x:c r="H1356">
        <x:v>0</x:v>
      </x:c>
      <x:c r="I1356" t="s">
        <x:v>103</x:v>
      </x:c>
      <x:c r="K1356" s="41"/>
      <x:c r="W1356" s="85"/>
      <x:c r="AL1356" s="81">
        <x:f t="shared" si="143"/>
        <x:v>341</x:v>
      </x:c>
      <x:c r="AM1356" s="81" t="str">
        <x:f t="shared" ref="AM1356:AM1419" si="144">IF($F$7=2,$B$7,"")</x:f>
        <x:v/>
      </x:c>
      <x:c r="AN1356" s="81" t="str">
        <x:f t="shared" ref="AN1356:AN1419" si="145">IF($F$7=3,$B$7,"")</x:f>
        <x:v/>
      </x:c>
      <x:c r="AO1356" s="81" t="str">
        <x:f t="shared" ref="AO1356:AO1419" si="146">IF($F$7=4,$B$7,"")</x:f>
        <x:v/>
      </x:c>
      <x:c r="AP1356" s="81" t="str">
        <x:f t="shared" ref="AP1356:AP1419" si="147">IF($F$7=5,$B$7,"")</x:f>
        <x:v/>
      </x:c>
      <x:c r="AQ1356" s="81" t="str">
        <x:f t="shared" ref="AQ1356:AQ1419" si="148">IF($F$7=6,$B$7,"")</x:f>
        <x:v/>
      </x:c>
    </x:row>
    <x:row r="1357" spans="1:43">
      <x:c r="A1357">
        <x:v>135100</x:v>
      </x:c>
      <x:c r="B1357">
        <x:v>341</x:v>
      </x:c>
      <x:c r="C1357">
        <x:v>10.4</x:v>
      </x:c>
      <x:c r="G1357">
        <x:v>1</x:v>
      </x:c>
      <x:c r="H1357">
        <x:v>0</x:v>
      </x:c>
      <x:c r="I1357" t="s">
        <x:v>100</x:v>
      </x:c>
      <x:c r="K1357" s="41"/>
      <x:c r="W1357" s="85"/>
      <x:c r="AL1357" s="81">
        <x:f t="shared" ref="AL1357:AL1420" si="149">IF(ISBLANK(D1357),B1357,B1357&amp;"B")</x:f>
        <x:v>341</x:v>
      </x:c>
      <x:c r="AM1357" s="81" t="str">
        <x:f t="shared" si="144"/>
        <x:v/>
      </x:c>
      <x:c r="AN1357" s="81" t="str">
        <x:f t="shared" si="145"/>
        <x:v/>
      </x:c>
      <x:c r="AO1357" s="81" t="str">
        <x:f t="shared" si="146"/>
        <x:v/>
      </x:c>
      <x:c r="AP1357" s="81" t="str">
        <x:f t="shared" si="147"/>
        <x:v/>
      </x:c>
      <x:c r="AQ1357" s="81" t="str">
        <x:f t="shared" si="148"/>
        <x:v/>
      </x:c>
    </x:row>
    <x:row r="1358" spans="1:43">
      <x:c r="A1358">
        <x:v>135200</x:v>
      </x:c>
      <x:c r="B1358">
        <x:v>341</x:v>
      </x:c>
      <x:c r="C1358">
        <x:v>10.6</x:v>
      </x:c>
      <x:c r="G1358">
        <x:v>5</x:v>
      </x:c>
      <x:c r="H1358">
        <x:v>0</x:v>
      </x:c>
      <x:c r="I1358" t="s">
        <x:v>102</x:v>
      </x:c>
      <x:c r="K1358" s="41"/>
      <x:c r="W1358" s="85"/>
      <x:c r="AL1358" s="81">
        <x:f t="shared" si="149"/>
        <x:v>341</x:v>
      </x:c>
      <x:c r="AM1358" s="81" t="str">
        <x:f t="shared" si="144"/>
        <x:v/>
      </x:c>
      <x:c r="AN1358" s="81" t="str">
        <x:f t="shared" si="145"/>
        <x:v/>
      </x:c>
      <x:c r="AO1358" s="81" t="str">
        <x:f t="shared" si="146"/>
        <x:v/>
      </x:c>
      <x:c r="AP1358" s="81" t="str">
        <x:f t="shared" si="147"/>
        <x:v/>
      </x:c>
      <x:c r="AQ1358" s="81" t="str">
        <x:f t="shared" si="148"/>
        <x:v/>
      </x:c>
    </x:row>
    <x:row r="1359" spans="1:43">
      <x:c r="A1359">
        <x:v>135300</x:v>
      </x:c>
      <x:c r="B1359">
        <x:v>341</x:v>
      </x:c>
      <x:c r="C1359">
        <x:v>12.4</x:v>
      </x:c>
      <x:c r="D1359">
        <x:v>1</x:v>
      </x:c>
      <x:c r="G1359">
        <x:v>1</x:v>
      </x:c>
      <x:c r="H1359">
        <x:v>0</x:v>
      </x:c>
      <x:c r="I1359" t="s">
        <x:v>110</x:v>
      </x:c>
      <x:c r="J1359">
        <x:v>0.6</x:v>
      </x:c>
      <x:c r="K1359" s="41"/>
      <x:c r="M1359">
        <x:v>683</x:v>
      </x:c>
      <x:c r="N1359">
        <x:v>2</x:v>
      </x:c>
      <x:c r="W1359" s="85"/>
      <x:c r="AL1359" s="81" t="str">
        <x:f t="shared" si="149"/>
        <x:v>341B</x:v>
      </x:c>
      <x:c r="AM1359" s="81" t="str">
        <x:f t="shared" si="144"/>
        <x:v/>
      </x:c>
      <x:c r="AN1359" s="81" t="str">
        <x:f t="shared" si="145"/>
        <x:v/>
      </x:c>
      <x:c r="AO1359" s="81" t="str">
        <x:f t="shared" si="146"/>
        <x:v/>
      </x:c>
      <x:c r="AP1359" s="81" t="str">
        <x:f t="shared" si="147"/>
        <x:v/>
      </x:c>
      <x:c r="AQ1359" s="81" t="str">
        <x:f t="shared" si="148"/>
        <x:v/>
      </x:c>
    </x:row>
    <x:row r="1360" spans="1:43">
      <x:c r="A1360">
        <x:v>135400</x:v>
      </x:c>
      <x:c r="B1360">
        <x:v>342</x:v>
      </x:c>
      <x:c r="C1360">
        <x:v>1.36666666666667</x:v>
      </x:c>
      <x:c r="G1360">
        <x:v>1</x:v>
      </x:c>
      <x:c r="I1360" t="s">
        <x:v>104</x:v>
      </x:c>
      <x:c r="K1360" s="41"/>
      <x:c r="W1360" s="85"/>
      <x:c r="AG1360" s="80">
        <x:v>2</x:v>
      </x:c>
      <x:c r="AL1360" s="81">
        <x:f t="shared" si="149"/>
        <x:v>342</x:v>
      </x:c>
      <x:c r="AM1360" s="81" t="str">
        <x:f t="shared" si="144"/>
        <x:v/>
      </x:c>
      <x:c r="AN1360" s="81" t="str">
        <x:f t="shared" si="145"/>
        <x:v/>
      </x:c>
      <x:c r="AO1360" s="81" t="str">
        <x:f t="shared" si="146"/>
        <x:v/>
      </x:c>
      <x:c r="AP1360" s="81" t="str">
        <x:f t="shared" si="147"/>
        <x:v/>
      </x:c>
      <x:c r="AQ1360" s="81" t="str">
        <x:f t="shared" si="148"/>
        <x:v/>
      </x:c>
    </x:row>
    <x:row r="1361" spans="1:43">
      <x:c r="A1361">
        <x:v>135500</x:v>
      </x:c>
      <x:c r="B1361">
        <x:v>342</x:v>
      </x:c>
      <x:c r="C1361">
        <x:v>1.51666666666667</x:v>
      </x:c>
      <x:c r="G1361">
        <x:v>1</x:v>
      </x:c>
      <x:c r="I1361" t="s">
        <x:v>118</x:v>
      </x:c>
      <x:c r="K1361" s="41"/>
      <x:c r="W1361" s="85"/>
      <x:c r="AG1361" s="80">
        <x:v>2</x:v>
      </x:c>
      <x:c r="AL1361" s="81">
        <x:f t="shared" si="149"/>
        <x:v>342</x:v>
      </x:c>
      <x:c r="AM1361" s="81" t="str">
        <x:f t="shared" si="144"/>
        <x:v/>
      </x:c>
      <x:c r="AN1361" s="81" t="str">
        <x:f t="shared" si="145"/>
        <x:v/>
      </x:c>
      <x:c r="AO1361" s="81" t="str">
        <x:f t="shared" si="146"/>
        <x:v/>
      </x:c>
      <x:c r="AP1361" s="81" t="str">
        <x:f t="shared" si="147"/>
        <x:v/>
      </x:c>
      <x:c r="AQ1361" s="81" t="str">
        <x:f t="shared" si="148"/>
        <x:v/>
      </x:c>
    </x:row>
    <x:row r="1362" spans="1:43">
      <x:c r="A1362">
        <x:v>135600</x:v>
      </x:c>
      <x:c r="B1362">
        <x:v>342</x:v>
      </x:c>
      <x:c r="C1362">
        <x:v>1.66666666666667</x:v>
      </x:c>
      <x:c r="G1362">
        <x:v>2</x:v>
      </x:c>
      <x:c r="I1362" t="s">
        <x:v>100</x:v>
      </x:c>
      <x:c r="K1362" s="41"/>
      <x:c r="W1362" s="85"/>
      <x:c r="AG1362" s="80">
        <x:v>2</x:v>
      </x:c>
      <x:c r="AL1362" s="81">
        <x:f t="shared" si="149"/>
        <x:v>342</x:v>
      </x:c>
      <x:c r="AM1362" s="81" t="str">
        <x:f t="shared" si="144"/>
        <x:v/>
      </x:c>
      <x:c r="AN1362" s="81" t="str">
        <x:f t="shared" si="145"/>
        <x:v/>
      </x:c>
      <x:c r="AO1362" s="81" t="str">
        <x:f t="shared" si="146"/>
        <x:v/>
      </x:c>
      <x:c r="AP1362" s="81" t="str">
        <x:f t="shared" si="147"/>
        <x:v/>
      </x:c>
      <x:c r="AQ1362" s="81" t="str">
        <x:f t="shared" si="148"/>
        <x:v/>
      </x:c>
    </x:row>
    <x:row r="1363" spans="1:43">
      <x:c r="A1363">
        <x:v>135700</x:v>
      </x:c>
      <x:c r="B1363">
        <x:v>342</x:v>
      </x:c>
      <x:c r="C1363">
        <x:v>1.81666666666667</x:v>
      </x:c>
      <x:c r="G1363">
        <x:v>1</x:v>
      </x:c>
      <x:c r="I1363" t="s">
        <x:v>130</x:v>
      </x:c>
      <x:c r="K1363" s="41"/>
      <x:c r="W1363" s="85"/>
      <x:c r="AG1363" s="80">
        <x:v>2</x:v>
      </x:c>
      <x:c r="AL1363" s="81">
        <x:f t="shared" si="149"/>
        <x:v>342</x:v>
      </x:c>
      <x:c r="AM1363" s="81" t="str">
        <x:f t="shared" si="144"/>
        <x:v/>
      </x:c>
      <x:c r="AN1363" s="81" t="str">
        <x:f t="shared" si="145"/>
        <x:v/>
      </x:c>
      <x:c r="AO1363" s="81" t="str">
        <x:f t="shared" si="146"/>
        <x:v/>
      </x:c>
      <x:c r="AP1363" s="81" t="str">
        <x:f t="shared" si="147"/>
        <x:v/>
      </x:c>
      <x:c r="AQ1363" s="81" t="str">
        <x:f t="shared" si="148"/>
        <x:v/>
      </x:c>
    </x:row>
    <x:row r="1364" spans="1:43">
      <x:c r="A1364">
        <x:v>135800</x:v>
      </x:c>
      <x:c r="B1364">
        <x:v>342</x:v>
      </x:c>
      <x:c r="C1364">
        <x:v>1.96666666666667</x:v>
      </x:c>
      <x:c r="G1364">
        <x:v>1</x:v>
      </x:c>
      <x:c r="I1364" t="s">
        <x:v>104</x:v>
      </x:c>
      <x:c r="K1364" s="41"/>
      <x:c r="W1364" s="85"/>
      <x:c r="AG1364" s="80">
        <x:v>2</x:v>
      </x:c>
      <x:c r="AL1364" s="81">
        <x:f t="shared" si="149"/>
        <x:v>342</x:v>
      </x:c>
      <x:c r="AM1364" s="81" t="str">
        <x:f t="shared" si="144"/>
        <x:v/>
      </x:c>
      <x:c r="AN1364" s="81" t="str">
        <x:f t="shared" si="145"/>
        <x:v/>
      </x:c>
      <x:c r="AO1364" s="81" t="str">
        <x:f t="shared" si="146"/>
        <x:v/>
      </x:c>
      <x:c r="AP1364" s="81" t="str">
        <x:f t="shared" si="147"/>
        <x:v/>
      </x:c>
      <x:c r="AQ1364" s="81" t="str">
        <x:f t="shared" si="148"/>
        <x:v/>
      </x:c>
    </x:row>
    <x:row r="1365" spans="1:43">
      <x:c r="A1365">
        <x:v>135900</x:v>
      </x:c>
      <x:c r="B1365">
        <x:v>342</x:v>
      </x:c>
      <x:c r="C1365">
        <x:v>2.11666666666667</x:v>
      </x:c>
      <x:c r="G1365">
        <x:v>2</x:v>
      </x:c>
      <x:c r="I1365" t="s">
        <x:v>118</x:v>
      </x:c>
      <x:c r="K1365" s="41"/>
      <x:c r="W1365" s="85"/>
      <x:c r="AG1365" s="80">
        <x:v>2</x:v>
      </x:c>
      <x:c r="AL1365" s="81">
        <x:f t="shared" si="149"/>
        <x:v>342</x:v>
      </x:c>
      <x:c r="AM1365" s="81" t="str">
        <x:f t="shared" si="144"/>
        <x:v/>
      </x:c>
      <x:c r="AN1365" s="81" t="str">
        <x:f t="shared" si="145"/>
        <x:v/>
      </x:c>
      <x:c r="AO1365" s="81" t="str">
        <x:f t="shared" si="146"/>
        <x:v/>
      </x:c>
      <x:c r="AP1365" s="81" t="str">
        <x:f t="shared" si="147"/>
        <x:v/>
      </x:c>
      <x:c r="AQ1365" s="81" t="str">
        <x:f t="shared" si="148"/>
        <x:v/>
      </x:c>
    </x:row>
    <x:row r="1366" spans="1:43">
      <x:c r="A1366">
        <x:v>136000</x:v>
      </x:c>
      <x:c r="B1366">
        <x:v>342</x:v>
      </x:c>
      <x:c r="C1366">
        <x:v>2.26666666666667</x:v>
      </x:c>
      <x:c r="G1366">
        <x:v>2</x:v>
      </x:c>
      <x:c r="I1366" t="s">
        <x:v>100</x:v>
      </x:c>
      <x:c r="K1366" s="41"/>
      <x:c r="W1366" s="85"/>
      <x:c r="AG1366" s="80">
        <x:v>2</x:v>
      </x:c>
      <x:c r="AL1366" s="81">
        <x:f t="shared" si="149"/>
        <x:v>342</x:v>
      </x:c>
      <x:c r="AM1366" s="81" t="str">
        <x:f t="shared" si="144"/>
        <x:v/>
      </x:c>
      <x:c r="AN1366" s="81" t="str">
        <x:f t="shared" si="145"/>
        <x:v/>
      </x:c>
      <x:c r="AO1366" s="81" t="str">
        <x:f t="shared" si="146"/>
        <x:v/>
      </x:c>
      <x:c r="AP1366" s="81" t="str">
        <x:f t="shared" si="147"/>
        <x:v/>
      </x:c>
      <x:c r="AQ1366" s="81" t="str">
        <x:f t="shared" si="148"/>
        <x:v/>
      </x:c>
    </x:row>
    <x:row r="1367" spans="1:43">
      <x:c r="A1367">
        <x:v>136100</x:v>
      </x:c>
      <x:c r="B1367">
        <x:v>342</x:v>
      </x:c>
      <x:c r="C1367">
        <x:v>2.41666666666667</x:v>
      </x:c>
      <x:c r="G1367">
        <x:v>1</x:v>
      </x:c>
      <x:c r="I1367" t="s">
        <x:v>130</x:v>
      </x:c>
      <x:c r="K1367" s="41"/>
      <x:c r="W1367" s="85"/>
      <x:c r="AG1367" s="80">
        <x:v>2</x:v>
      </x:c>
      <x:c r="AL1367" s="81">
        <x:f t="shared" si="149"/>
        <x:v>342</x:v>
      </x:c>
      <x:c r="AM1367" s="81" t="str">
        <x:f t="shared" si="144"/>
        <x:v/>
      </x:c>
      <x:c r="AN1367" s="81" t="str">
        <x:f t="shared" si="145"/>
        <x:v/>
      </x:c>
      <x:c r="AO1367" s="81" t="str">
        <x:f t="shared" si="146"/>
        <x:v/>
      </x:c>
      <x:c r="AP1367" s="81" t="str">
        <x:f t="shared" si="147"/>
        <x:v/>
      </x:c>
      <x:c r="AQ1367" s="81" t="str">
        <x:f t="shared" si="148"/>
        <x:v/>
      </x:c>
    </x:row>
    <x:row r="1368" spans="1:43">
      <x:c r="A1368">
        <x:v>136200</x:v>
      </x:c>
      <x:c r="B1368">
        <x:v>342</x:v>
      </x:c>
      <x:c r="C1368">
        <x:v>2.56666666666667</x:v>
      </x:c>
      <x:c r="G1368">
        <x:v>2</x:v>
      </x:c>
      <x:c r="I1368" t="s">
        <x:v>104</x:v>
      </x:c>
      <x:c r="K1368" s="41"/>
      <x:c r="W1368" s="85"/>
      <x:c r="AG1368" s="80">
        <x:v>2</x:v>
      </x:c>
      <x:c r="AL1368" s="81">
        <x:f t="shared" si="149"/>
        <x:v>342</x:v>
      </x:c>
      <x:c r="AM1368" s="81" t="str">
        <x:f t="shared" si="144"/>
        <x:v/>
      </x:c>
      <x:c r="AN1368" s="81" t="str">
        <x:f t="shared" si="145"/>
        <x:v/>
      </x:c>
      <x:c r="AO1368" s="81" t="str">
        <x:f t="shared" si="146"/>
        <x:v/>
      </x:c>
      <x:c r="AP1368" s="81" t="str">
        <x:f t="shared" si="147"/>
        <x:v/>
      </x:c>
      <x:c r="AQ1368" s="81" t="str">
        <x:f t="shared" si="148"/>
        <x:v/>
      </x:c>
    </x:row>
    <x:row r="1369" spans="1:43">
      <x:c r="A1369">
        <x:v>136300</x:v>
      </x:c>
      <x:c r="B1369">
        <x:v>342</x:v>
      </x:c>
      <x:c r="C1369">
        <x:v>2.71666666666667</x:v>
      </x:c>
      <x:c r="G1369">
        <x:v>1</x:v>
      </x:c>
      <x:c r="I1369" t="s">
        <x:v>118</x:v>
      </x:c>
      <x:c r="K1369" s="41"/>
      <x:c r="W1369" s="85"/>
      <x:c r="AG1369" s="80">
        <x:v>2</x:v>
      </x:c>
      <x:c r="AL1369" s="81">
        <x:f t="shared" si="149"/>
        <x:v>342</x:v>
      </x:c>
      <x:c r="AM1369" s="81" t="str">
        <x:f t="shared" si="144"/>
        <x:v/>
      </x:c>
      <x:c r="AN1369" s="81" t="str">
        <x:f t="shared" si="145"/>
        <x:v/>
      </x:c>
      <x:c r="AO1369" s="81" t="str">
        <x:f t="shared" si="146"/>
        <x:v/>
      </x:c>
      <x:c r="AP1369" s="81" t="str">
        <x:f t="shared" si="147"/>
        <x:v/>
      </x:c>
      <x:c r="AQ1369" s="81" t="str">
        <x:f t="shared" si="148"/>
        <x:v/>
      </x:c>
    </x:row>
    <x:row r="1370" spans="1:43">
      <x:c r="A1370">
        <x:v>136400</x:v>
      </x:c>
      <x:c r="B1370">
        <x:v>342</x:v>
      </x:c>
      <x:c r="C1370">
        <x:v>2.86666666666667</x:v>
      </x:c>
      <x:c r="G1370">
        <x:v>2</x:v>
      </x:c>
      <x:c r="I1370" t="s">
        <x:v>100</x:v>
      </x:c>
      <x:c r="K1370" s="41"/>
      <x:c r="W1370" s="85"/>
      <x:c r="AG1370" s="80">
        <x:v>2</x:v>
      </x:c>
      <x:c r="AL1370" s="81">
        <x:f t="shared" si="149"/>
        <x:v>342</x:v>
      </x:c>
      <x:c r="AM1370" s="81" t="str">
        <x:f t="shared" si="144"/>
        <x:v/>
      </x:c>
      <x:c r="AN1370" s="81" t="str">
        <x:f t="shared" si="145"/>
        <x:v/>
      </x:c>
      <x:c r="AO1370" s="81" t="str">
        <x:f t="shared" si="146"/>
        <x:v/>
      </x:c>
      <x:c r="AP1370" s="81" t="str">
        <x:f t="shared" si="147"/>
        <x:v/>
      </x:c>
      <x:c r="AQ1370" s="81" t="str">
        <x:f t="shared" si="148"/>
        <x:v/>
      </x:c>
    </x:row>
    <x:row r="1371" spans="1:43">
      <x:c r="A1371">
        <x:v>136500</x:v>
      </x:c>
      <x:c r="B1371">
        <x:v>343</x:v>
      </x:c>
      <x:c r="C1371">
        <x:v>0.933333333333333</x:v>
      </x:c>
      <x:c r="M1371">
        <x:v>661</x:v>
      </x:c>
      <x:c r="O1371" t="s">
        <x:v>116</x:v>
      </x:c>
      <x:c r="W1371" s="85"/>
      <x:c r="AL1371" s="81">
        <x:f t="shared" si="149"/>
        <x:v>343</x:v>
      </x:c>
      <x:c r="AM1371" s="81" t="str">
        <x:f t="shared" si="144"/>
        <x:v/>
      </x:c>
      <x:c r="AN1371" s="81" t="str">
        <x:f t="shared" si="145"/>
        <x:v/>
      </x:c>
      <x:c r="AO1371" s="81" t="str">
        <x:f t="shared" si="146"/>
        <x:v/>
      </x:c>
      <x:c r="AP1371" s="81" t="str">
        <x:f t="shared" si="147"/>
        <x:v/>
      </x:c>
      <x:c r="AQ1371" s="81" t="str">
        <x:f t="shared" si="148"/>
        <x:v/>
      </x:c>
    </x:row>
    <x:row r="1372" spans="1:43">
      <x:c r="A1372">
        <x:v>136600</x:v>
      </x:c>
      <x:c r="B1372">
        <x:v>344</x:v>
      </x:c>
      <x:c r="C1372">
        <x:v>1.2</x:v>
      </x:c>
      <x:c r="G1372">
        <x:v>2</x:v>
      </x:c>
      <x:c r="I1372" t="s">
        <x:v>100</x:v>
      </x:c>
      <x:c r="K1372" t="s">
        <x:v>133</x:v>
      </x:c>
      <x:c r="M1372">
        <x:v>381</x:v>
      </x:c>
      <x:c r="O1372" t="s">
        <x:v>101</x:v>
      </x:c>
      <x:c r="U1372">
        <x:v>666</x:v>
      </x:c>
      <x:c r="V1372">
        <x:v>0.2</x:v>
      </x:c>
      <x:c r="W1372" t="s">
        <x:v>323</x:v>
      </x:c>
      <x:c r="X1372">
        <x:v>0</x:v>
      </x:c>
      <x:c r="Y1372">
        <x:v>0</x:v>
      </x:c>
      <x:c r="Z1372" t="s">
        <x:v>115</x:v>
      </x:c>
      <x:c r="AB1372">
        <x:v>0.3</x:v>
      </x:c>
      <x:c r="AD1372" t="s">
        <x:v>134</x:v>
      </x:c>
      <x:c r="AG1372" s="80">
        <x:v>2</x:v>
      </x:c>
      <x:c r="AL1372" s="81">
        <x:f t="shared" si="149"/>
        <x:v>344</x:v>
      </x:c>
      <x:c r="AM1372" s="81" t="str">
        <x:f t="shared" si="144"/>
        <x:v/>
      </x:c>
      <x:c r="AN1372" s="81" t="str">
        <x:f t="shared" si="145"/>
        <x:v/>
      </x:c>
      <x:c r="AO1372" s="81" t="str">
        <x:f t="shared" si="146"/>
        <x:v/>
      </x:c>
      <x:c r="AP1372" s="81" t="str">
        <x:f t="shared" si="147"/>
        <x:v/>
      </x:c>
      <x:c r="AQ1372" s="81" t="str">
        <x:f t="shared" si="148"/>
        <x:v/>
      </x:c>
    </x:row>
    <x:row r="1373" spans="1:43">
      <x:c r="A1373">
        <x:v>136700</x:v>
      </x:c>
      <x:c r="B1373">
        <x:v>344</x:v>
      </x:c>
      <x:c r="C1373">
        <x:v>1.35</x:v>
      </x:c>
      <x:c r="G1373">
        <x:v>2</x:v>
      </x:c>
      <x:c r="I1373" t="s">
        <x:v>130</x:v>
      </x:c>
      <x:c r="K1373" t="s">
        <x:v>133</x:v>
      </x:c>
      <x:c r="M1373">
        <x:v>381</x:v>
      </x:c>
      <x:c r="O1373" t="s">
        <x:v>101</x:v>
      </x:c>
      <x:c r="U1373">
        <x:v>666</x:v>
      </x:c>
      <x:c r="V1373">
        <x:v>0.2</x:v>
      </x:c>
      <x:c r="W1373" t="s">
        <x:v>323</x:v>
      </x:c>
      <x:c r="X1373">
        <x:v>0</x:v>
      </x:c>
      <x:c r="Y1373">
        <x:v>0</x:v>
      </x:c>
      <x:c r="Z1373" t="s">
        <x:v>115</x:v>
      </x:c>
      <x:c r="AB1373">
        <x:v>0.3</x:v>
      </x:c>
      <x:c r="AD1373" t="s">
        <x:v>134</x:v>
      </x:c>
      <x:c r="AG1373" s="80">
        <x:v>2</x:v>
      </x:c>
      <x:c r="AL1373" s="81">
        <x:f t="shared" si="149"/>
        <x:v>344</x:v>
      </x:c>
      <x:c r="AM1373" s="81" t="str">
        <x:f t="shared" si="144"/>
        <x:v/>
      </x:c>
      <x:c r="AN1373" s="81" t="str">
        <x:f t="shared" si="145"/>
        <x:v/>
      </x:c>
      <x:c r="AO1373" s="81" t="str">
        <x:f t="shared" si="146"/>
        <x:v/>
      </x:c>
      <x:c r="AP1373" s="81" t="str">
        <x:f t="shared" si="147"/>
        <x:v/>
      </x:c>
      <x:c r="AQ1373" s="81" t="str">
        <x:f t="shared" si="148"/>
        <x:v/>
      </x:c>
    </x:row>
    <x:row r="1374" spans="1:43">
      <x:c r="A1374">
        <x:v>136800</x:v>
      </x:c>
      <x:c r="B1374">
        <x:v>344</x:v>
      </x:c>
      <x:c r="C1374">
        <x:v>1.5</x:v>
      </x:c>
      <x:c r="G1374">
        <x:v>3</x:v>
      </x:c>
      <x:c r="I1374" t="s">
        <x:v>118</x:v>
      </x:c>
      <x:c r="K1374" t="s">
        <x:v>133</x:v>
      </x:c>
      <x:c r="M1374">
        <x:v>381</x:v>
      </x:c>
      <x:c r="O1374" t="s">
        <x:v>101</x:v>
      </x:c>
      <x:c r="U1374">
        <x:v>666</x:v>
      </x:c>
      <x:c r="V1374">
        <x:v>0.2</x:v>
      </x:c>
      <x:c r="W1374" t="s">
        <x:v>323</x:v>
      </x:c>
      <x:c r="X1374">
        <x:v>0</x:v>
      </x:c>
      <x:c r="Y1374">
        <x:v>0</x:v>
      </x:c>
      <x:c r="Z1374" t="s">
        <x:v>115</x:v>
      </x:c>
      <x:c r="AB1374">
        <x:v>0.3</x:v>
      </x:c>
      <x:c r="AD1374" t="s">
        <x:v>134</x:v>
      </x:c>
      <x:c r="AG1374" s="80">
        <x:v>2</x:v>
      </x:c>
      <x:c r="AL1374" s="81">
        <x:f t="shared" si="149"/>
        <x:v>344</x:v>
      </x:c>
      <x:c r="AM1374" s="81" t="str">
        <x:f t="shared" si="144"/>
        <x:v/>
      </x:c>
      <x:c r="AN1374" s="81" t="str">
        <x:f t="shared" si="145"/>
        <x:v/>
      </x:c>
      <x:c r="AO1374" s="81" t="str">
        <x:f t="shared" si="146"/>
        <x:v/>
      </x:c>
      <x:c r="AP1374" s="81" t="str">
        <x:f t="shared" si="147"/>
        <x:v/>
      </x:c>
      <x:c r="AQ1374" s="81" t="str">
        <x:f t="shared" si="148"/>
        <x:v/>
      </x:c>
    </x:row>
    <x:row r="1375" spans="1:43">
      <x:c r="A1375">
        <x:v>136900</x:v>
      </x:c>
      <x:c r="B1375">
        <x:v>345</x:v>
      </x:c>
      <x:c r="C1375">
        <x:v>1.1</x:v>
      </x:c>
      <x:c r="M1375" s="67">
        <x:v>663</x:v>
      </x:c>
      <x:c r="O1375" t="s">
        <x:v>116</x:v>
      </x:c>
      <x:c r="W1375" s="85"/>
      <x:c r="AL1375" s="81">
        <x:f t="shared" si="149"/>
        <x:v>345</x:v>
      </x:c>
      <x:c r="AM1375" s="81" t="str">
        <x:f t="shared" si="144"/>
        <x:v/>
      </x:c>
      <x:c r="AN1375" s="81" t="str">
        <x:f t="shared" si="145"/>
        <x:v/>
      </x:c>
      <x:c r="AO1375" s="81" t="str">
        <x:f t="shared" si="146"/>
        <x:v/>
      </x:c>
      <x:c r="AP1375" s="81" t="str">
        <x:f t="shared" si="147"/>
        <x:v/>
      </x:c>
      <x:c r="AQ1375" s="81" t="str">
        <x:f t="shared" si="148"/>
        <x:v/>
      </x:c>
    </x:row>
    <x:row r="1376" spans="1:43">
      <x:c r="A1376">
        <x:v>137000</x:v>
      </x:c>
      <x:c r="B1376">
        <x:v>346</x:v>
      </x:c>
      <x:c r="C1376">
        <x:v>1.26666666666667</x:v>
      </x:c>
      <x:c r="H1376">
        <x:v>0</x:v>
      </x:c>
      <x:c r="M1376">
        <x:v>664</x:v>
      </x:c>
      <x:c r="O1376" t="s">
        <x:v>116</x:v>
      </x:c>
      <x:c r="W1376" s="85"/>
      <x:c r="AL1376" s="81">
        <x:f t="shared" si="149"/>
        <x:v>346</x:v>
      </x:c>
      <x:c r="AM1376" s="81" t="str">
        <x:f t="shared" si="144"/>
        <x:v/>
      </x:c>
      <x:c r="AN1376" s="81" t="str">
        <x:f t="shared" si="145"/>
        <x:v/>
      </x:c>
      <x:c r="AO1376" s="81" t="str">
        <x:f t="shared" si="146"/>
        <x:v/>
      </x:c>
      <x:c r="AP1376" s="81" t="str">
        <x:f t="shared" si="147"/>
        <x:v/>
      </x:c>
      <x:c r="AQ1376" s="81" t="str">
        <x:f t="shared" si="148"/>
        <x:v/>
      </x:c>
    </x:row>
    <x:row r="1377" spans="1:43">
      <x:c r="A1377">
        <x:v>137100</x:v>
      </x:c>
      <x:c r="B1377">
        <x:v>347</x:v>
      </x:c>
      <x:c r="C1377">
        <x:v>4.83333333333333</x:v>
      </x:c>
      <x:c r="I1377" t="s">
        <x:v>100</x:v>
      </x:c>
      <x:c r="W1377" s="85"/>
      <x:c r="AL1377" s="81">
        <x:f t="shared" si="149"/>
        <x:v>347</x:v>
      </x:c>
      <x:c r="AM1377" s="81" t="str">
        <x:f t="shared" si="144"/>
        <x:v/>
      </x:c>
      <x:c r="AN1377" s="81" t="str">
        <x:f t="shared" si="145"/>
        <x:v/>
      </x:c>
      <x:c r="AO1377" s="81" t="str">
        <x:f t="shared" si="146"/>
        <x:v/>
      </x:c>
      <x:c r="AP1377" s="81" t="str">
        <x:f t="shared" si="147"/>
        <x:v/>
      </x:c>
      <x:c r="AQ1377" s="81" t="str">
        <x:f t="shared" si="148"/>
        <x:v/>
      </x:c>
    </x:row>
    <x:row r="1378" spans="1:43">
      <x:c r="A1378">
        <x:v>137200</x:v>
      </x:c>
      <x:c r="B1378">
        <x:v>348</x:v>
      </x:c>
      <x:c r="C1378">
        <x:v>5.7</x:v>
      </x:c>
      <x:c r="W1378" s="85"/>
      <x:c r="AL1378" s="81">
        <x:f t="shared" si="149"/>
        <x:v>348</x:v>
      </x:c>
      <x:c r="AM1378" s="81" t="str">
        <x:f t="shared" si="144"/>
        <x:v/>
      </x:c>
      <x:c r="AN1378" s="81" t="str">
        <x:f t="shared" si="145"/>
        <x:v/>
      </x:c>
      <x:c r="AO1378" s="81" t="str">
        <x:f t="shared" si="146"/>
        <x:v/>
      </x:c>
      <x:c r="AP1378" s="81" t="str">
        <x:f t="shared" si="147"/>
        <x:v/>
      </x:c>
      <x:c r="AQ1378" s="81" t="str">
        <x:f t="shared" si="148"/>
        <x:v/>
      </x:c>
    </x:row>
    <x:row r="1379" spans="1:43">
      <x:c r="A1379">
        <x:v>137300</x:v>
      </x:c>
      <x:c r="B1379">
        <x:v>349</x:v>
      </x:c>
      <x:c r="C1379">
        <x:v>2</x:v>
      </x:c>
      <x:c r="G1379">
        <x:v>2</x:v>
      </x:c>
      <x:c r="I1379" t="s">
        <x:v>100</x:v>
      </x:c>
      <x:c r="K1379" t="s">
        <x:v>119</x:v>
      </x:c>
      <x:c r="M1379">
        <x:v>665</x:v>
      </x:c>
      <x:c r="O1379" t="s">
        <x:v>101</x:v>
      </x:c>
      <x:c r="U1379">
        <x:v>667</x:v>
      </x:c>
      <x:c r="V1379">
        <x:v>0.2</x:v>
      </x:c>
      <x:c r="W1379" t="s">
        <x:v>324</x:v>
      </x:c>
      <x:c r="X1379">
        <x:v>0</x:v>
      </x:c>
      <x:c r="Y1379">
        <x:v>0</x:v>
      </x:c>
      <x:c r="Z1379" t="s">
        <x:v>135</x:v>
      </x:c>
      <x:c r="AA1379">
        <x:v>25</x:v>
      </x:c>
      <x:c r="AD1379" t="s">
        <x:v>134</x:v>
      </x:c>
      <x:c r="AG1379" s="80">
        <x:v>1</x:v>
      </x:c>
      <x:c r="AL1379" s="81">
        <x:f t="shared" si="149"/>
        <x:v>349</x:v>
      </x:c>
      <x:c r="AM1379" s="81" t="str">
        <x:f t="shared" si="144"/>
        <x:v/>
      </x:c>
      <x:c r="AN1379" s="81" t="str">
        <x:f t="shared" si="145"/>
        <x:v/>
      </x:c>
      <x:c r="AO1379" s="81" t="str">
        <x:f t="shared" si="146"/>
        <x:v/>
      </x:c>
      <x:c r="AP1379" s="81" t="str">
        <x:f t="shared" si="147"/>
        <x:v/>
      </x:c>
      <x:c r="AQ1379" s="81" t="str">
        <x:f t="shared" si="148"/>
        <x:v/>
      </x:c>
    </x:row>
    <x:row r="1380" spans="1:43">
      <x:c r="A1380">
        <x:v>137400</x:v>
      </x:c>
      <x:c r="B1380">
        <x:v>349</x:v>
      </x:c>
      <x:c r="C1380">
        <x:f t="shared" ref="C1380:C1386" si="150">C1379+0.2</x:f>
        <x:v>2.2</x:v>
      </x:c>
      <x:c r="G1380">
        <x:v>3</x:v>
      </x:c>
      <x:c r="I1380" t="s">
        <x:v>102</x:v>
      </x:c>
      <x:c r="K1380" t="s">
        <x:v>202</x:v>
      </x:c>
      <x:c r="M1380">
        <x:v>665</x:v>
      </x:c>
      <x:c r="O1380" t="s">
        <x:v>101</x:v>
      </x:c>
      <x:c r="U1380">
        <x:v>667</x:v>
      </x:c>
      <x:c r="V1380">
        <x:v>0.2</x:v>
      </x:c>
      <x:c r="W1380" t="s">
        <x:v>324</x:v>
      </x:c>
      <x:c r="X1380">
        <x:v>0</x:v>
      </x:c>
      <x:c r="Y1380">
        <x:v>0</x:v>
      </x:c>
      <x:c r="Z1380" t="s">
        <x:v>164</x:v>
      </x:c>
      <x:c r="AA1380">
        <x:v>25</x:v>
      </x:c>
      <x:c r="AD1380" t="s">
        <x:v>134</x:v>
      </x:c>
      <x:c r="AG1380" s="80">
        <x:v>1</x:v>
      </x:c>
      <x:c r="AL1380" s="81">
        <x:f t="shared" si="149"/>
        <x:v>349</x:v>
      </x:c>
      <x:c r="AM1380" s="81" t="str">
        <x:f t="shared" si="144"/>
        <x:v/>
      </x:c>
      <x:c r="AN1380" s="81" t="str">
        <x:f t="shared" si="145"/>
        <x:v/>
      </x:c>
      <x:c r="AO1380" s="81" t="str">
        <x:f t="shared" si="146"/>
        <x:v/>
      </x:c>
      <x:c r="AP1380" s="81" t="str">
        <x:f t="shared" si="147"/>
        <x:v/>
      </x:c>
      <x:c r="AQ1380" s="81" t="str">
        <x:f t="shared" si="148"/>
        <x:v/>
      </x:c>
    </x:row>
    <x:row r="1381" spans="1:43">
      <x:c r="A1381">
        <x:v>137500</x:v>
      </x:c>
      <x:c r="B1381">
        <x:v>349</x:v>
      </x:c>
      <x:c r="C1381">
        <x:f t="shared" si="150"/>
        <x:v>2.4</x:v>
      </x:c>
      <x:c r="G1381">
        <x:v>2</x:v>
      </x:c>
      <x:c r="I1381" t="s">
        <x:v>104</x:v>
      </x:c>
      <x:c r="K1381" t="s">
        <x:v>202</x:v>
      </x:c>
      <x:c r="M1381">
        <x:v>665</x:v>
      </x:c>
      <x:c r="O1381" t="s">
        <x:v>101</x:v>
      </x:c>
      <x:c r="U1381">
        <x:v>667</x:v>
      </x:c>
      <x:c r="V1381">
        <x:v>0.2</x:v>
      </x:c>
      <x:c r="W1381" t="s">
        <x:v>324</x:v>
      </x:c>
      <x:c r="X1381">
        <x:v>0</x:v>
      </x:c>
      <x:c r="Y1381">
        <x:v>0</x:v>
      </x:c>
      <x:c r="Z1381" t="s">
        <x:v>137</x:v>
      </x:c>
      <x:c r="AA1381">
        <x:v>25</x:v>
      </x:c>
      <x:c r="AD1381" t="s">
        <x:v>134</x:v>
      </x:c>
      <x:c r="AG1381" s="80">
        <x:v>1</x:v>
      </x:c>
      <x:c r="AL1381" s="81">
        <x:f t="shared" si="149"/>
        <x:v>349</x:v>
      </x:c>
      <x:c r="AM1381" s="81" t="str">
        <x:f t="shared" si="144"/>
        <x:v/>
      </x:c>
      <x:c r="AN1381" s="81" t="str">
        <x:f t="shared" si="145"/>
        <x:v/>
      </x:c>
      <x:c r="AO1381" s="81" t="str">
        <x:f t="shared" si="146"/>
        <x:v/>
      </x:c>
      <x:c r="AP1381" s="81" t="str">
        <x:f t="shared" si="147"/>
        <x:v/>
      </x:c>
      <x:c r="AQ1381" s="81" t="str">
        <x:f t="shared" si="148"/>
        <x:v/>
      </x:c>
    </x:row>
    <x:row r="1382" spans="1:43">
      <x:c r="A1382">
        <x:v>137600</x:v>
      </x:c>
      <x:c r="B1382">
        <x:v>349</x:v>
      </x:c>
      <x:c r="C1382">
        <x:f t="shared" si="150"/>
        <x:v>2.6</x:v>
      </x:c>
      <x:c r="G1382">
        <x:v>4</x:v>
      </x:c>
      <x:c r="I1382" t="s">
        <x:v>103</x:v>
      </x:c>
      <x:c r="K1382" t="s">
        <x:v>119</x:v>
      </x:c>
      <x:c r="M1382">
        <x:v>665</x:v>
      </x:c>
      <x:c r="O1382" t="s">
        <x:v>101</x:v>
      </x:c>
      <x:c r="U1382">
        <x:v>667</x:v>
      </x:c>
      <x:c r="V1382">
        <x:v>0.2</x:v>
      </x:c>
      <x:c r="W1382" t="s">
        <x:v>324</x:v>
      </x:c>
      <x:c r="X1382">
        <x:v>0</x:v>
      </x:c>
      <x:c r="Y1382">
        <x:v>0</x:v>
      </x:c>
      <x:c r="Z1382" t="s">
        <x:v>162</x:v>
      </x:c>
      <x:c r="AA1382">
        <x:v>25</x:v>
      </x:c>
      <x:c r="AD1382" t="s">
        <x:v>134</x:v>
      </x:c>
      <x:c r="AG1382" s="80">
        <x:v>1</x:v>
      </x:c>
      <x:c r="AL1382" s="81">
        <x:f t="shared" si="149"/>
        <x:v>349</x:v>
      </x:c>
      <x:c r="AM1382" s="81" t="str">
        <x:f t="shared" si="144"/>
        <x:v/>
      </x:c>
      <x:c r="AN1382" s="81" t="str">
        <x:f t="shared" si="145"/>
        <x:v/>
      </x:c>
      <x:c r="AO1382" s="81" t="str">
        <x:f t="shared" si="146"/>
        <x:v/>
      </x:c>
      <x:c r="AP1382" s="81" t="str">
        <x:f t="shared" si="147"/>
        <x:v/>
      </x:c>
      <x:c r="AQ1382" s="81" t="str">
        <x:f t="shared" si="148"/>
        <x:v/>
      </x:c>
    </x:row>
    <x:row r="1383" spans="1:43">
      <x:c r="A1383">
        <x:v>137700</x:v>
      </x:c>
      <x:c r="B1383">
        <x:v>349</x:v>
      </x:c>
      <x:c r="C1383">
        <x:f t="shared" si="150"/>
        <x:v>2.8</x:v>
      </x:c>
      <x:c r="G1383">
        <x:v>3</x:v>
      </x:c>
      <x:c r="I1383" t="s">
        <x:v>102</x:v>
      </x:c>
      <x:c r="K1383" t="s">
        <x:v>202</x:v>
      </x:c>
      <x:c r="M1383">
        <x:v>665</x:v>
      </x:c>
      <x:c r="O1383" t="s">
        <x:v>101</x:v>
      </x:c>
      <x:c r="U1383">
        <x:v>667</x:v>
      </x:c>
      <x:c r="V1383">
        <x:v>0.2</x:v>
      </x:c>
      <x:c r="W1383" t="s">
        <x:v>324</x:v>
      </x:c>
      <x:c r="X1383">
        <x:v>0</x:v>
      </x:c>
      <x:c r="Y1383">
        <x:v>0</x:v>
      </x:c>
      <x:c r="Z1383" t="s">
        <x:v>164</x:v>
      </x:c>
      <x:c r="AA1383">
        <x:v>25</x:v>
      </x:c>
      <x:c r="AD1383" t="s">
        <x:v>134</x:v>
      </x:c>
      <x:c r="AG1383" s="80">
        <x:v>1</x:v>
      </x:c>
      <x:c r="AL1383" s="81">
        <x:f t="shared" si="149"/>
        <x:v>349</x:v>
      </x:c>
      <x:c r="AM1383" s="81" t="str">
        <x:f t="shared" si="144"/>
        <x:v/>
      </x:c>
      <x:c r="AN1383" s="81" t="str">
        <x:f t="shared" si="145"/>
        <x:v/>
      </x:c>
      <x:c r="AO1383" s="81" t="str">
        <x:f t="shared" si="146"/>
        <x:v/>
      </x:c>
      <x:c r="AP1383" s="81" t="str">
        <x:f t="shared" si="147"/>
        <x:v/>
      </x:c>
      <x:c r="AQ1383" s="81" t="str">
        <x:f t="shared" si="148"/>
        <x:v/>
      </x:c>
    </x:row>
    <x:row r="1384" spans="1:43">
      <x:c r="A1384">
        <x:v>137800</x:v>
      </x:c>
      <x:c r="B1384">
        <x:v>349</x:v>
      </x:c>
      <x:c r="C1384">
        <x:f t="shared" si="150"/>
        <x:v>3</x:v>
      </x:c>
      <x:c r="G1384">
        <x:v>2</x:v>
      </x:c>
      <x:c r="I1384" t="s">
        <x:v>100</x:v>
      </x:c>
      <x:c r="K1384" t="s">
        <x:v>202</x:v>
      </x:c>
      <x:c r="M1384">
        <x:v>665</x:v>
      </x:c>
      <x:c r="O1384" t="s">
        <x:v>101</x:v>
      </x:c>
      <x:c r="U1384">
        <x:v>667</x:v>
      </x:c>
      <x:c r="V1384">
        <x:v>0.2</x:v>
      </x:c>
      <x:c r="W1384" t="s">
        <x:v>324</x:v>
      </x:c>
      <x:c r="X1384">
        <x:v>0</x:v>
      </x:c>
      <x:c r="Y1384">
        <x:v>0</x:v>
      </x:c>
      <x:c r="Z1384" t="s">
        <x:v>137</x:v>
      </x:c>
      <x:c r="AA1384">
        <x:v>25</x:v>
      </x:c>
      <x:c r="AD1384" t="s">
        <x:v>134</x:v>
      </x:c>
      <x:c r="AG1384" s="80">
        <x:v>1</x:v>
      </x:c>
      <x:c r="AL1384" s="81">
        <x:f t="shared" si="149"/>
        <x:v>349</x:v>
      </x:c>
      <x:c r="AM1384" s="81" t="str">
        <x:f t="shared" si="144"/>
        <x:v/>
      </x:c>
      <x:c r="AN1384" s="81" t="str">
        <x:f t="shared" si="145"/>
        <x:v/>
      </x:c>
      <x:c r="AO1384" s="81" t="str">
        <x:f t="shared" si="146"/>
        <x:v/>
      </x:c>
      <x:c r="AP1384" s="81" t="str">
        <x:f t="shared" si="147"/>
        <x:v/>
      </x:c>
      <x:c r="AQ1384" s="81" t="str">
        <x:f t="shared" si="148"/>
        <x:v/>
      </x:c>
    </x:row>
    <x:row r="1385" spans="1:43">
      <x:c r="A1385">
        <x:v>137900</x:v>
      </x:c>
      <x:c r="B1385">
        <x:v>349</x:v>
      </x:c>
      <x:c r="C1385">
        <x:f t="shared" si="150"/>
        <x:v>3.2</x:v>
      </x:c>
      <x:c r="G1385">
        <x:v>4</x:v>
      </x:c>
      <x:c r="I1385" t="s">
        <x:v>103</x:v>
      </x:c>
      <x:c r="K1385" t="s">
        <x:v>202</x:v>
      </x:c>
      <x:c r="M1385">
        <x:v>665</x:v>
      </x:c>
      <x:c r="O1385" t="s">
        <x:v>101</x:v>
      </x:c>
      <x:c r="U1385">
        <x:v>667</x:v>
      </x:c>
      <x:c r="V1385">
        <x:v>0.2</x:v>
      </x:c>
      <x:c r="W1385" t="s">
        <x:v>324</x:v>
      </x:c>
      <x:c r="X1385">
        <x:v>0</x:v>
      </x:c>
      <x:c r="Y1385">
        <x:v>0</x:v>
      </x:c>
      <x:c r="Z1385" t="s">
        <x:v>162</x:v>
      </x:c>
      <x:c r="AA1385">
        <x:v>25</x:v>
      </x:c>
      <x:c r="AD1385" t="s">
        <x:v>134</x:v>
      </x:c>
      <x:c r="AG1385" s="80">
        <x:v>1</x:v>
      </x:c>
      <x:c r="AL1385" s="81">
        <x:f t="shared" si="149"/>
        <x:v>349</x:v>
      </x:c>
      <x:c r="AM1385" s="81" t="str">
        <x:f t="shared" si="144"/>
        <x:v/>
      </x:c>
      <x:c r="AN1385" s="81" t="str">
        <x:f t="shared" si="145"/>
        <x:v/>
      </x:c>
      <x:c r="AO1385" s="81" t="str">
        <x:f t="shared" si="146"/>
        <x:v/>
      </x:c>
      <x:c r="AP1385" s="81" t="str">
        <x:f t="shared" si="147"/>
        <x:v/>
      </x:c>
      <x:c r="AQ1385" s="81" t="str">
        <x:f t="shared" si="148"/>
        <x:v/>
      </x:c>
    </x:row>
    <x:row r="1386" spans="1:43">
      <x:c r="A1386">
        <x:v>138000</x:v>
      </x:c>
      <x:c r="B1386">
        <x:v>349</x:v>
      </x:c>
      <x:c r="C1386">
        <x:f t="shared" si="150"/>
        <x:v>3.4</x:v>
      </x:c>
      <x:c r="G1386">
        <x:v>3</x:v>
      </x:c>
      <x:c r="I1386" t="s">
        <x:v>104</x:v>
      </x:c>
      <x:c r="K1386" t="s">
        <x:v>119</x:v>
      </x:c>
      <x:c r="M1386">
        <x:v>665</x:v>
      </x:c>
      <x:c r="O1386" t="s">
        <x:v>101</x:v>
      </x:c>
      <x:c r="U1386">
        <x:v>667</x:v>
      </x:c>
      <x:c r="V1386">
        <x:v>0.2</x:v>
      </x:c>
      <x:c r="W1386" t="s">
        <x:v>324</x:v>
      </x:c>
      <x:c r="X1386">
        <x:v>0</x:v>
      </x:c>
      <x:c r="Y1386">
        <x:v>0</x:v>
      </x:c>
      <x:c r="Z1386" t="s">
        <x:v>137</x:v>
      </x:c>
      <x:c r="AA1386">
        <x:v>25</x:v>
      </x:c>
      <x:c r="AD1386" t="s">
        <x:v>134</x:v>
      </x:c>
      <x:c r="AG1386" s="80">
        <x:v>2</x:v>
      </x:c>
      <x:c r="AL1386" s="81">
        <x:f t="shared" si="149"/>
        <x:v>349</x:v>
      </x:c>
      <x:c r="AM1386" s="81" t="str">
        <x:f t="shared" si="144"/>
        <x:v/>
      </x:c>
      <x:c r="AN1386" s="81" t="str">
        <x:f t="shared" si="145"/>
        <x:v/>
      </x:c>
      <x:c r="AO1386" s="81" t="str">
        <x:f t="shared" si="146"/>
        <x:v/>
      </x:c>
      <x:c r="AP1386" s="81" t="str">
        <x:f t="shared" si="147"/>
        <x:v/>
      </x:c>
      <x:c r="AQ1386" s="81" t="str">
        <x:f t="shared" si="148"/>
        <x:v/>
      </x:c>
    </x:row>
    <x:row r="1387" spans="1:43">
      <x:c r="A1387">
        <x:v>138100</x:v>
      </x:c>
      <x:c r="B1387">
        <x:v>350</x:v>
      </x:c>
      <x:c r="C1387">
        <x:v>0.1</x:v>
      </x:c>
      <x:c r="W1387" s="85"/>
      <x:c r="AL1387" s="81">
        <x:f t="shared" si="149"/>
        <x:v>350</x:v>
      </x:c>
      <x:c r="AM1387" s="81" t="str">
        <x:f t="shared" si="144"/>
        <x:v/>
      </x:c>
      <x:c r="AN1387" s="81" t="str">
        <x:f t="shared" si="145"/>
        <x:v/>
      </x:c>
      <x:c r="AO1387" s="81" t="str">
        <x:f t="shared" si="146"/>
        <x:v/>
      </x:c>
      <x:c r="AP1387" s="81" t="str">
        <x:f t="shared" si="147"/>
        <x:v/>
      </x:c>
      <x:c r="AQ1387" s="81" t="str">
        <x:f t="shared" si="148"/>
        <x:v/>
      </x:c>
    </x:row>
    <x:row r="1388" spans="1:43">
      <x:c r="A1388">
        <x:v>138200</x:v>
      </x:c>
      <x:c r="B1388">
        <x:v>351</x:v>
      </x:c>
      <x:c r="C1388">
        <x:v>1</x:v>
      </x:c>
      <x:c r="W1388" s="85"/>
      <x:c r="AL1388" s="81">
        <x:f t="shared" si="149"/>
        <x:v>351</x:v>
      </x:c>
      <x:c r="AM1388" s="81" t="str">
        <x:f t="shared" si="144"/>
        <x:v/>
      </x:c>
      <x:c r="AN1388" s="81" t="str">
        <x:f t="shared" si="145"/>
        <x:v/>
      </x:c>
      <x:c r="AO1388" s="81" t="str">
        <x:f t="shared" si="146"/>
        <x:v/>
      </x:c>
      <x:c r="AP1388" s="81" t="str">
        <x:f t="shared" si="147"/>
        <x:v/>
      </x:c>
      <x:c r="AQ1388" s="81" t="str">
        <x:f t="shared" si="148"/>
        <x:v/>
      </x:c>
    </x:row>
    <x:row r="1389" spans="1:43" s="3" customFormat="1">
      <x:c r="A1389" s="3">
        <x:v>138300</x:v>
      </x:c>
      <x:c r="B1389" s="3">
        <x:v>352</x:v>
      </x:c>
      <x:c r="C1389" s="3">
        <x:v>3.5</x:v>
      </x:c>
      <x:c r="G1389" s="3">
        <x:v>1</x:v>
      </x:c>
      <x:c r="I1389" s="3" t="s">
        <x:v>100</x:v>
      </x:c>
      <x:c r="K1389" s="120"/>
      <x:c r="M1389" s="3">
        <x:v>731</x:v>
      </x:c>
      <x:c r="O1389" s="3" t="s">
        <x:v>116</x:v>
      </x:c>
      <x:c r="Q1389" s="3" t="s">
        <x:v>198</x:v>
      </x:c>
      <x:c r="R1389" s="3">
        <x:v>6.6</x:v>
      </x:c>
      <x:c r="AG1389" s="108"/>
      <x:c r="AJ1389" s="3" t="s">
        <x:v>325</x:v>
      </x:c>
      <x:c r="AL1389" s="105">
        <x:v>352</x:v>
      </x:c>
      <x:c r="AM1389" s="105" t="str">
        <x:f t="shared" si="144"/>
        <x:v/>
      </x:c>
      <x:c r="AN1389" s="105" t="str">
        <x:f t="shared" si="145"/>
        <x:v/>
      </x:c>
      <x:c r="AO1389" s="105" t="str">
        <x:f t="shared" si="146"/>
        <x:v/>
      </x:c>
      <x:c r="AP1389" s="105" t="str">
        <x:f t="shared" si="147"/>
        <x:v/>
      </x:c>
      <x:c r="AQ1389" s="105" t="str">
        <x:f t="shared" si="148"/>
        <x:v/>
      </x:c>
    </x:row>
    <x:row r="1390" spans="1:43" s="3" customFormat="1">
      <x:c r="A1390" s="3">
        <x:v>138400</x:v>
      </x:c>
      <x:c r="B1390" s="3">
        <x:v>352</x:v>
      </x:c>
      <x:c r="C1390" s="3">
        <x:v>3.7</x:v>
      </x:c>
      <x:c r="G1390" s="3">
        <x:v>1</x:v>
      </x:c>
      <x:c r="K1390" s="120"/>
      <x:c r="AG1390" s="108"/>
      <x:c r="AL1390" s="105">
        <x:v>352</x:v>
      </x:c>
      <x:c r="AM1390" s="105" t="str">
        <x:f t="shared" si="144"/>
        <x:v/>
      </x:c>
      <x:c r="AN1390" s="105" t="str">
        <x:f t="shared" si="145"/>
        <x:v/>
      </x:c>
      <x:c r="AO1390" s="105" t="str">
        <x:f t="shared" si="146"/>
        <x:v/>
      </x:c>
      <x:c r="AP1390" s="105" t="str">
        <x:f t="shared" si="147"/>
        <x:v/>
      </x:c>
      <x:c r="AQ1390" s="105" t="str">
        <x:f t="shared" si="148"/>
        <x:v/>
      </x:c>
    </x:row>
    <x:row r="1391" spans="1:43" s="3" customFormat="1">
      <x:c r="A1391" s="3">
        <x:v>138500</x:v>
      </x:c>
      <x:c r="B1391" s="3">
        <x:v>352</x:v>
      </x:c>
      <x:c r="C1391" s="3">
        <x:v>4.2</x:v>
      </x:c>
      <x:c r="G1391" s="3">
        <x:v>1</x:v>
      </x:c>
      <x:c r="K1391" s="120"/>
      <x:c r="AG1391" s="108"/>
      <x:c r="AL1391" s="105">
        <x:v>352</x:v>
      </x:c>
      <x:c r="AM1391" s="105" t="str">
        <x:f t="shared" si="144"/>
        <x:v/>
      </x:c>
      <x:c r="AN1391" s="105" t="str">
        <x:f t="shared" si="145"/>
        <x:v/>
      </x:c>
      <x:c r="AO1391" s="105" t="str">
        <x:f t="shared" si="146"/>
        <x:v/>
      </x:c>
      <x:c r="AP1391" s="105" t="str">
        <x:f t="shared" si="147"/>
        <x:v/>
      </x:c>
      <x:c r="AQ1391" s="105" t="str">
        <x:f t="shared" si="148"/>
        <x:v/>
      </x:c>
    </x:row>
    <x:row r="1392" spans="1:43" s="3" customFormat="1">
      <x:c r="A1392" s="3">
        <x:v>138600</x:v>
      </x:c>
      <x:c r="B1392" s="3">
        <x:v>352</x:v>
      </x:c>
      <x:c r="C1392" s="3">
        <x:v>4.4</x:v>
      </x:c>
      <x:c r="G1392" s="3">
        <x:v>1</x:v>
      </x:c>
      <x:c r="K1392" s="120"/>
      <x:c r="AG1392" s="108"/>
      <x:c r="AL1392" s="105">
        <x:v>352</x:v>
      </x:c>
      <x:c r="AM1392" s="105" t="str">
        <x:f t="shared" si="144"/>
        <x:v/>
      </x:c>
      <x:c r="AN1392" s="105" t="str">
        <x:f t="shared" si="145"/>
        <x:v/>
      </x:c>
      <x:c r="AO1392" s="105" t="str">
        <x:f t="shared" si="146"/>
        <x:v/>
      </x:c>
      <x:c r="AP1392" s="105" t="str">
        <x:f t="shared" si="147"/>
        <x:v/>
      </x:c>
      <x:c r="AQ1392" s="105" t="str">
        <x:f t="shared" si="148"/>
        <x:v/>
      </x:c>
    </x:row>
    <x:row r="1393" spans="1:43" s="3" customFormat="1">
      <x:c r="A1393" s="3">
        <x:v>138700</x:v>
      </x:c>
      <x:c r="B1393" s="3">
        <x:v>352</x:v>
      </x:c>
      <x:c r="C1393" s="3">
        <x:v>8.65</x:v>
      </x:c>
      <x:c r="G1393" s="3">
        <x:v>3</x:v>
      </x:c>
      <x:c r="H1393" s="3">
        <x:v>0</x:v>
      </x:c>
      <x:c r="I1393" s="3" t="s">
        <x:v>100</x:v>
      </x:c>
      <x:c r="K1393" s="120"/>
      <x:c r="S1393" s="127"/>
      <x:c r="AG1393" s="108">
        <x:v>1</x:v>
      </x:c>
      <x:c r="AL1393" s="105">
        <x:v>352</x:v>
      </x:c>
      <x:c r="AM1393" s="105" t="str">
        <x:f t="shared" si="144"/>
        <x:v/>
      </x:c>
      <x:c r="AN1393" s="105" t="str">
        <x:f t="shared" si="145"/>
        <x:v/>
      </x:c>
      <x:c r="AO1393" s="105" t="str">
        <x:f t="shared" si="146"/>
        <x:v/>
      </x:c>
      <x:c r="AP1393" s="105" t="str">
        <x:f t="shared" si="147"/>
        <x:v/>
      </x:c>
      <x:c r="AQ1393" s="105" t="str">
        <x:f t="shared" si="148"/>
        <x:v/>
      </x:c>
    </x:row>
    <x:row r="1394" spans="1:43" s="3" customFormat="1">
      <x:c r="A1394" s="3">
        <x:v>138800</x:v>
      </x:c>
      <x:c r="B1394" s="3">
        <x:v>352</x:v>
      </x:c>
      <x:c r="C1394" s="3">
        <x:v>10</x:v>
      </x:c>
      <x:c r="D1394" s="3">
        <x:v>1</x:v>
      </x:c>
      <x:c r="I1394" s="3" t="s">
        <x:v>107</x:v>
      </x:c>
      <x:c r="J1394" s="3">
        <x:v>0.65</x:v>
      </x:c>
      <x:c r="K1394" s="120"/>
      <x:c r="AG1394" s="108"/>
      <x:c r="AL1394" s="105" t="s">
        <x:v>326</x:v>
      </x:c>
      <x:c r="AM1394" s="105" t="str">
        <x:f t="shared" si="144"/>
        <x:v/>
      </x:c>
      <x:c r="AN1394" s="105" t="str">
        <x:f t="shared" si="145"/>
        <x:v/>
      </x:c>
      <x:c r="AO1394" s="105" t="str">
        <x:f t="shared" si="146"/>
        <x:v/>
      </x:c>
      <x:c r="AP1394" s="105" t="str">
        <x:f t="shared" si="147"/>
        <x:v/>
      </x:c>
      <x:c r="AQ1394" s="105" t="str">
        <x:f t="shared" si="148"/>
        <x:v/>
      </x:c>
    </x:row>
    <x:row r="1395" spans="1:43" s="3" customFormat="1">
      <x:c r="A1395" s="3">
        <x:v>138900</x:v>
      </x:c>
      <x:c r="B1395" s="3">
        <x:v>352</x:v>
      </x:c>
      <x:c r="C1395" s="117">
        <x:v>10.1</x:v>
      </x:c>
      <x:c r="D1395" s="3">
        <x:v>1</x:v>
      </x:c>
      <x:c r="K1395" s="120"/>
      <x:c r="M1395" s="3">
        <x:v>767</x:v>
      </x:c>
      <x:c r="N1395" s="3">
        <x:v>2</x:v>
      </x:c>
      <x:c r="P1395" s="3" t="s">
        <x:v>327</x:v>
      </x:c>
      <x:c r="AG1395" s="108"/>
      <x:c r="AL1395" s="105" t="s">
        <x:v>326</x:v>
      </x:c>
      <x:c r="AM1395" s="105" t="str">
        <x:f t="shared" si="144"/>
        <x:v/>
      </x:c>
      <x:c r="AN1395" s="105" t="str">
        <x:f t="shared" si="145"/>
        <x:v/>
      </x:c>
      <x:c r="AO1395" s="105" t="str">
        <x:f t="shared" si="146"/>
        <x:v/>
      </x:c>
      <x:c r="AP1395" s="105" t="str">
        <x:f t="shared" si="147"/>
        <x:v/>
      </x:c>
      <x:c r="AQ1395" s="105" t="str">
        <x:f t="shared" si="148"/>
        <x:v/>
      </x:c>
    </x:row>
    <x:row r="1396" spans="1:43">
      <x:c r="A1396">
        <x:v>139000</x:v>
      </x:c>
      <x:c r="B1396">
        <x:v>353</x:v>
      </x:c>
      <x:c r="C1396">
        <x:v>0.6</x:v>
      </x:c>
      <x:c r="G1396">
        <x:v>1</x:v>
      </x:c>
      <x:c r="I1396" t="s">
        <x:v>100</x:v>
      </x:c>
      <x:c r="K1396" s="120"/>
      <x:c r="M1396">
        <x:v>752</x:v>
      </x:c>
      <x:c r="O1396" t="s">
        <x:v>101</x:v>
      </x:c>
      <x:c r="Q1396" t="s">
        <x:v>328</x:v>
      </x:c>
      <x:c r="R1396">
        <x:v>0.2</x:v>
      </x:c>
      <x:c r="U1396">
        <x:v>756</x:v>
      </x:c>
      <x:c r="W1396" t="s">
        <x:v>329</x:v>
      </x:c>
      <x:c r="X1396">
        <x:v>0</x:v>
      </x:c>
      <x:c r="Y1396">
        <x:v>2</x:v>
      </x:c>
      <x:c r="AA1396">
        <x:v>80</x:v>
      </x:c>
      <x:c r="AC1396">
        <x:v>0.3</x:v>
      </x:c>
      <x:c r="AD1396" t="s">
        <x:v>330</x:v>
      </x:c>
      <x:c r="AG1396" s="80">
        <x:v>1</x:v>
      </x:c>
      <x:c r="AL1396" s="81">
        <x:f t="shared" si="149"/>
        <x:v>353</x:v>
      </x:c>
      <x:c r="AM1396" s="81" t="str">
        <x:f t="shared" si="144"/>
        <x:v/>
      </x:c>
      <x:c r="AN1396" s="81" t="str">
        <x:f t="shared" si="145"/>
        <x:v/>
      </x:c>
      <x:c r="AO1396" s="81" t="str">
        <x:f t="shared" si="146"/>
        <x:v/>
      </x:c>
      <x:c r="AP1396" s="81" t="str">
        <x:f t="shared" si="147"/>
        <x:v/>
      </x:c>
      <x:c r="AQ1396" s="81" t="str">
        <x:f t="shared" si="148"/>
        <x:v/>
      </x:c>
    </x:row>
    <x:row r="1397" spans="1:43">
      <x:c r="A1397">
        <x:v>139100</x:v>
      </x:c>
      <x:c r="B1397">
        <x:v>353</x:v>
      </x:c>
      <x:c r="C1397">
        <x:v>0.9</x:v>
      </x:c>
      <x:c r="G1397">
        <x:v>1</x:v>
      </x:c>
      <x:c r="I1397" t="s">
        <x:v>165</x:v>
      </x:c>
      <x:c r="K1397" s="120"/>
      <x:c r="M1397">
        <x:v>752</x:v>
      </x:c>
      <x:c r="O1397" t="s">
        <x:v>101</x:v>
      </x:c>
      <x:c r="Q1397" t="s">
        <x:v>328</x:v>
      </x:c>
      <x:c r="R1397">
        <x:v>0.2</x:v>
      </x:c>
      <x:c r="U1397">
        <x:v>439</x:v>
      </x:c>
      <x:c r="W1397" t="s">
        <x:v>329</x:v>
      </x:c>
      <x:c r="X1397">
        <x:v>0</x:v>
      </x:c>
      <x:c r="Y1397">
        <x:v>0</x:v>
      </x:c>
      <x:c r="AA1397">
        <x:v>80</x:v>
      </x:c>
      <x:c r="AG1397" s="80">
        <x:v>1</x:v>
      </x:c>
      <x:c r="AL1397" s="81">
        <x:f t="shared" si="149"/>
        <x:v>353</x:v>
      </x:c>
      <x:c r="AM1397" s="81" t="str">
        <x:f t="shared" si="144"/>
        <x:v/>
      </x:c>
      <x:c r="AN1397" s="81" t="str">
        <x:f t="shared" si="145"/>
        <x:v/>
      </x:c>
      <x:c r="AO1397" s="81" t="str">
        <x:f t="shared" si="146"/>
        <x:v/>
      </x:c>
      <x:c r="AP1397" s="81" t="str">
        <x:f t="shared" si="147"/>
        <x:v/>
      </x:c>
      <x:c r="AQ1397" s="81" t="str">
        <x:f t="shared" si="148"/>
        <x:v/>
      </x:c>
    </x:row>
    <x:row r="1398" spans="1:43">
      <x:c r="A1398">
        <x:v>139200</x:v>
      </x:c>
      <x:c r="B1398">
        <x:v>353</x:v>
      </x:c>
      <x:c r="C1398">
        <x:v>1.75</x:v>
      </x:c>
      <x:c r="G1398">
        <x:v>2</x:v>
      </x:c>
      <x:c r="I1398" t="s">
        <x:v>175</x:v>
      </x:c>
      <x:c r="K1398" s="120"/>
      <x:c r="M1398">
        <x:v>752</x:v>
      </x:c>
      <x:c r="O1398" t="s">
        <x:v>101</x:v>
      </x:c>
      <x:c r="Q1398" t="s">
        <x:v>328</x:v>
      </x:c>
      <x:c r="R1398">
        <x:v>0.2</x:v>
      </x:c>
      <x:c r="U1398">
        <x:v>756</x:v>
      </x:c>
      <x:c r="W1398" t="s">
        <x:v>331</x:v>
      </x:c>
      <x:c r="X1398">
        <x:v>0</x:v>
      </x:c>
      <x:c r="Y1398">
        <x:v>2</x:v>
      </x:c>
      <x:c r="AA1398">
        <x:v>80</x:v>
      </x:c>
      <x:c r="AC1398">
        <x:v>0.2</x:v>
      </x:c>
      <x:c r="AD1398" t="s">
        <x:v>330</x:v>
      </x:c>
      <x:c r="AG1398" s="80">
        <x:v>1</x:v>
      </x:c>
      <x:c r="AL1398" s="81">
        <x:f t="shared" si="149"/>
        <x:v>353</x:v>
      </x:c>
      <x:c r="AM1398" s="81" t="str">
        <x:f t="shared" si="144"/>
        <x:v/>
      </x:c>
      <x:c r="AN1398" s="81" t="str">
        <x:f t="shared" si="145"/>
        <x:v/>
      </x:c>
      <x:c r="AO1398" s="81" t="str">
        <x:f t="shared" si="146"/>
        <x:v/>
      </x:c>
      <x:c r="AP1398" s="81" t="str">
        <x:f t="shared" si="147"/>
        <x:v/>
      </x:c>
      <x:c r="AQ1398" s="81" t="str">
        <x:f t="shared" si="148"/>
        <x:v/>
      </x:c>
    </x:row>
    <x:row r="1399" spans="1:43">
      <x:c r="A1399">
        <x:v>139300</x:v>
      </x:c>
      <x:c r="B1399">
        <x:v>354</x:v>
      </x:c>
      <x:c r="C1399">
        <x:v>0.866666666666667</x:v>
      </x:c>
      <x:c r="G1399">
        <x:v>1</x:v>
      </x:c>
      <x:c r="I1399" t="s">
        <x:v>100</x:v>
      </x:c>
      <x:c r="K1399" s="120"/>
      <x:c r="M1399" s="67">
        <x:v>827</x:v>
      </x:c>
      <x:c r="O1399" t="s">
        <x:v>101</x:v>
      </x:c>
      <x:c r="Q1399" t="s">
        <x:v>328</x:v>
      </x:c>
      <x:c r="R1399">
        <x:v>0.2</x:v>
      </x:c>
      <x:c r="U1399">
        <x:v>756</x:v>
      </x:c>
      <x:c r="W1399" t="s">
        <x:v>332</x:v>
      </x:c>
      <x:c r="X1399">
        <x:v>0</x:v>
      </x:c>
      <x:c r="Y1399">
        <x:v>2</x:v>
      </x:c>
      <x:c r="AA1399">
        <x:v>80</x:v>
      </x:c>
      <x:c r="AC1399">
        <x:v>0.15</x:v>
      </x:c>
      <x:c r="AD1399" t="s">
        <x:v>330</x:v>
      </x:c>
      <x:c r="AG1399" s="80">
        <x:v>2</x:v>
      </x:c>
      <x:c r="AL1399" s="81">
        <x:f t="shared" si="149"/>
        <x:v>354</x:v>
      </x:c>
      <x:c r="AM1399" s="81" t="str">
        <x:f t="shared" si="144"/>
        <x:v/>
      </x:c>
      <x:c r="AN1399" s="81" t="str">
        <x:f t="shared" si="145"/>
        <x:v/>
      </x:c>
      <x:c r="AO1399" s="81" t="str">
        <x:f t="shared" si="146"/>
        <x:v/>
      </x:c>
      <x:c r="AP1399" s="81" t="str">
        <x:f t="shared" si="147"/>
        <x:v/>
      </x:c>
      <x:c r="AQ1399" s="81" t="str">
        <x:f t="shared" si="148"/>
        <x:v/>
      </x:c>
    </x:row>
    <x:row r="1400" spans="1:43">
      <x:c r="A1400">
        <x:v>139400</x:v>
      </x:c>
      <x:c r="B1400">
        <x:v>354</x:v>
      </x:c>
      <x:c r="C1400">
        <x:v>1.33333333333333</x:v>
      </x:c>
      <x:c r="G1400">
        <x:v>1</x:v>
      </x:c>
      <x:c r="I1400" t="s">
        <x:v>102</x:v>
      </x:c>
      <x:c r="K1400" s="120"/>
      <x:c r="M1400" s="67">
        <x:v>827</x:v>
      </x:c>
      <x:c r="O1400" t="s">
        <x:v>101</x:v>
      </x:c>
      <x:c r="Q1400" t="s">
        <x:v>328</x:v>
      </x:c>
      <x:c r="R1400">
        <x:v>0.2</x:v>
      </x:c>
      <x:c r="U1400">
        <x:v>756</x:v>
      </x:c>
      <x:c r="W1400" t="s">
        <x:v>332</x:v>
      </x:c>
      <x:c r="X1400">
        <x:v>0</x:v>
      </x:c>
      <x:c r="Y1400">
        <x:v>2</x:v>
      </x:c>
      <x:c r="AA1400">
        <x:v>80</x:v>
      </x:c>
      <x:c r="AC1400">
        <x:v>0.15</x:v>
      </x:c>
      <x:c r="AD1400" t="s">
        <x:v>330</x:v>
      </x:c>
      <x:c r="AG1400" s="80">
        <x:v>2</x:v>
      </x:c>
      <x:c r="AL1400" s="81">
        <x:f t="shared" si="149"/>
        <x:v>354</x:v>
      </x:c>
      <x:c r="AM1400" s="81" t="str">
        <x:f t="shared" si="144"/>
        <x:v/>
      </x:c>
      <x:c r="AN1400" s="81" t="str">
        <x:f t="shared" si="145"/>
        <x:v/>
      </x:c>
      <x:c r="AO1400" s="81" t="str">
        <x:f t="shared" si="146"/>
        <x:v/>
      </x:c>
      <x:c r="AP1400" s="81" t="str">
        <x:f t="shared" si="147"/>
        <x:v/>
      </x:c>
      <x:c r="AQ1400" s="81" t="str">
        <x:f t="shared" si="148"/>
        <x:v/>
      </x:c>
    </x:row>
    <x:row r="1401" spans="1:43">
      <x:c r="A1401">
        <x:v>139500</x:v>
      </x:c>
      <x:c r="B1401">
        <x:v>354</x:v>
      </x:c>
      <x:c r="C1401">
        <x:v>1.8</x:v>
      </x:c>
      <x:c r="G1401">
        <x:v>3</x:v>
      </x:c>
      <x:c r="I1401" t="s">
        <x:v>100</x:v>
      </x:c>
      <x:c r="K1401" s="120"/>
      <x:c r="M1401" s="67">
        <x:v>827</x:v>
      </x:c>
      <x:c r="O1401" t="s">
        <x:v>101</x:v>
      </x:c>
      <x:c r="Q1401" t="s">
        <x:v>328</x:v>
      </x:c>
      <x:c r="R1401">
        <x:v>0.2</x:v>
      </x:c>
      <x:c r="U1401">
        <x:v>756</x:v>
      </x:c>
      <x:c r="W1401" t="s">
        <x:v>332</x:v>
      </x:c>
      <x:c r="X1401">
        <x:v>0</x:v>
      </x:c>
      <x:c r="Y1401">
        <x:v>2</x:v>
      </x:c>
      <x:c r="AA1401">
        <x:v>80</x:v>
      </x:c>
      <x:c r="AC1401">
        <x:v>0.2</x:v>
      </x:c>
      <x:c r="AD1401" t="s">
        <x:v>330</x:v>
      </x:c>
      <x:c r="AG1401" s="80">
        <x:v>2</x:v>
      </x:c>
      <x:c r="AL1401" s="81">
        <x:f t="shared" si="149"/>
        <x:v>354</x:v>
      </x:c>
      <x:c r="AM1401" s="81" t="str">
        <x:f t="shared" si="144"/>
        <x:v/>
      </x:c>
      <x:c r="AN1401" s="81" t="str">
        <x:f t="shared" si="145"/>
        <x:v/>
      </x:c>
      <x:c r="AO1401" s="81" t="str">
        <x:f t="shared" si="146"/>
        <x:v/>
      </x:c>
      <x:c r="AP1401" s="81" t="str">
        <x:f t="shared" si="147"/>
        <x:v/>
      </x:c>
      <x:c r="AQ1401" s="81" t="str">
        <x:f t="shared" si="148"/>
        <x:v/>
      </x:c>
    </x:row>
    <x:row r="1402" spans="1:43">
      <x:c r="A1402">
        <x:v>139600</x:v>
      </x:c>
      <x:c r="B1402">
        <x:v>355</x:v>
      </x:c>
      <x:c r="C1402">
        <x:v>1.3</x:v>
      </x:c>
      <x:c r="I1402" t="s">
        <x:v>100</x:v>
      </x:c>
      <x:c r="K1402" s="120"/>
      <x:c r="M1402">
        <x:v>803</x:v>
      </x:c>
      <x:c r="O1402" t="s">
        <x:v>101</x:v>
      </x:c>
      <x:c r="Q1402" t="s">
        <x:v>328</x:v>
      </x:c>
      <x:c r="R1402">
        <x:v>0.2</x:v>
      </x:c>
      <x:c r="U1402">
        <x:v>439</x:v>
      </x:c>
      <x:c r="V1402">
        <x:v>0.2</x:v>
      </x:c>
      <x:c r="W1402" s="423" t="s">
        <x:v>114</x:v>
      </x:c>
      <x:c r="X1402">
        <x:v>0</x:v>
      </x:c>
      <x:c r="Y1402">
        <x:v>0</x:v>
      </x:c>
      <x:c r="Z1402" t="s">
        <x:v>260</x:v>
      </x:c>
      <x:c r="AA1402">
        <x:v>25</x:v>
      </x:c>
      <x:c r="AD1402" t="s">
        <x:v>139</x:v>
      </x:c>
      <x:c r="AG1402" s="80">
        <x:v>2</x:v>
      </x:c>
      <x:c r="AL1402" s="81">
        <x:f t="shared" si="149"/>
        <x:v>355</x:v>
      </x:c>
      <x:c r="AM1402" s="81" t="str">
        <x:f t="shared" si="144"/>
        <x:v/>
      </x:c>
      <x:c r="AN1402" s="81" t="str">
        <x:f t="shared" si="145"/>
        <x:v/>
      </x:c>
      <x:c r="AO1402" s="81" t="str">
        <x:f t="shared" si="146"/>
        <x:v/>
      </x:c>
      <x:c r="AP1402" s="81" t="str">
        <x:f t="shared" si="147"/>
        <x:v/>
      </x:c>
      <x:c r="AQ1402" s="81" t="str">
        <x:f t="shared" si="148"/>
        <x:v/>
      </x:c>
    </x:row>
    <x:row r="1403" spans="1:43">
      <x:c r="A1403">
        <x:v>139700</x:v>
      </x:c>
      <x:c r="B1403">
        <x:v>355</x:v>
      </x:c>
      <x:c r="C1403">
        <x:v>1.33333333333333</x:v>
      </x:c>
      <x:c r="D1403">
        <x:v>1</x:v>
      </x:c>
      <x:c r="K1403" s="120"/>
      <x:c r="M1403">
        <x:v>753</x:v>
      </x:c>
      <x:c r="O1403" t="s">
        <x:v>333</x:v>
      </x:c>
      <x:c r="Q1403" t="s">
        <x:v>328</x:v>
      </x:c>
      <x:c r="R1403">
        <x:v>0.2</x:v>
      </x:c>
      <x:c r="U1403">
        <x:v>439</x:v>
      </x:c>
      <x:c r="V1403">
        <x:v>0.2</x:v>
      </x:c>
      <x:c r="W1403" s="423" t="s">
        <x:v>114</x:v>
      </x:c>
      <x:c r="X1403">
        <x:v>0</x:v>
      </x:c>
      <x:c r="Y1403">
        <x:v>0</x:v>
      </x:c>
      <x:c r="Z1403" t="s">
        <x:v>260</x:v>
      </x:c>
      <x:c r="AA1403">
        <x:v>25</x:v>
      </x:c>
      <x:c r="AD1403" t="s">
        <x:v>139</x:v>
      </x:c>
      <x:c r="AG1403" s="80">
        <x:v>2</x:v>
      </x:c>
      <x:c r="AL1403" s="81" t="str">
        <x:f t="shared" si="149"/>
        <x:v>355B</x:v>
      </x:c>
      <x:c r="AM1403" s="81" t="str">
        <x:f t="shared" si="144"/>
        <x:v/>
      </x:c>
      <x:c r="AN1403" s="81" t="str">
        <x:f t="shared" si="145"/>
        <x:v/>
      </x:c>
      <x:c r="AO1403" s="81" t="str">
        <x:f t="shared" si="146"/>
        <x:v/>
      </x:c>
      <x:c r="AP1403" s="81" t="str">
        <x:f t="shared" si="147"/>
        <x:v/>
      </x:c>
      <x:c r="AQ1403" s="81" t="str">
        <x:f t="shared" si="148"/>
        <x:v/>
      </x:c>
    </x:row>
    <x:row r="1404" spans="1:43">
      <x:c r="A1404">
        <x:v>139800</x:v>
      </x:c>
      <x:c r="B1404">
        <x:v>356</x:v>
      </x:c>
      <x:c r="C1404" s="100">
        <x:v>2.2</x:v>
      </x:c>
      <x:c r="G1404">
        <x:v>1</x:v>
      </x:c>
      <x:c r="I1404" t="s">
        <x:v>175</x:v>
      </x:c>
      <x:c r="K1404" s="120"/>
      <x:c r="AL1404" s="81">
        <x:f t="shared" si="149"/>
        <x:v>356</x:v>
      </x:c>
      <x:c r="AM1404" s="81" t="str">
        <x:f t="shared" si="144"/>
        <x:v/>
      </x:c>
      <x:c r="AN1404" s="81" t="str">
        <x:f t="shared" si="145"/>
        <x:v/>
      </x:c>
      <x:c r="AO1404" s="81" t="str">
        <x:f t="shared" si="146"/>
        <x:v/>
      </x:c>
      <x:c r="AP1404" s="81" t="str">
        <x:f t="shared" si="147"/>
        <x:v/>
      </x:c>
      <x:c r="AQ1404" s="81" t="str">
        <x:f t="shared" si="148"/>
        <x:v/>
      </x:c>
    </x:row>
    <x:row r="1405" spans="1:43">
      <x:c r="A1405">
        <x:v>139900</x:v>
      </x:c>
      <x:c r="B1405">
        <x:v>356</x:v>
      </x:c>
      <x:c r="C1405" s="100">
        <x:v>2.56666666666667</x:v>
      </x:c>
      <x:c r="G1405">
        <x:v>1</x:v>
      </x:c>
      <x:c r="I1405" t="s">
        <x:v>103</x:v>
      </x:c>
      <x:c r="K1405" s="120"/>
      <x:c r="AL1405" s="81">
        <x:f t="shared" si="149"/>
        <x:v>356</x:v>
      </x:c>
      <x:c r="AM1405" s="81" t="str">
        <x:f t="shared" si="144"/>
        <x:v/>
      </x:c>
      <x:c r="AN1405" s="81" t="str">
        <x:f t="shared" si="145"/>
        <x:v/>
      </x:c>
      <x:c r="AO1405" s="81" t="str">
        <x:f t="shared" si="146"/>
        <x:v/>
      </x:c>
      <x:c r="AP1405" s="81" t="str">
        <x:f t="shared" si="147"/>
        <x:v/>
      </x:c>
      <x:c r="AQ1405" s="81" t="str">
        <x:f t="shared" si="148"/>
        <x:v/>
      </x:c>
    </x:row>
    <x:row r="1406" spans="1:43">
      <x:c r="A1406">
        <x:v>140000</x:v>
      </x:c>
      <x:c r="B1406">
        <x:v>356</x:v>
      </x:c>
      <x:c r="C1406" s="100">
        <x:v>3.03333333333333</x:v>
      </x:c>
      <x:c r="G1406">
        <x:v>1</x:v>
      </x:c>
      <x:c r="I1406" t="s">
        <x:v>104</x:v>
      </x:c>
      <x:c r="K1406" s="120"/>
      <x:c r="AL1406" s="81">
        <x:f t="shared" si="149"/>
        <x:v>356</x:v>
      </x:c>
      <x:c r="AM1406" s="81" t="str">
        <x:f t="shared" si="144"/>
        <x:v/>
      </x:c>
      <x:c r="AN1406" s="81" t="str">
        <x:f t="shared" si="145"/>
        <x:v/>
      </x:c>
      <x:c r="AO1406" s="81" t="str">
        <x:f t="shared" si="146"/>
        <x:v/>
      </x:c>
      <x:c r="AP1406" s="81" t="str">
        <x:f t="shared" si="147"/>
        <x:v/>
      </x:c>
      <x:c r="AQ1406" s="81" t="str">
        <x:f t="shared" si="148"/>
        <x:v/>
      </x:c>
    </x:row>
    <x:row r="1407" spans="1:43">
      <x:c r="A1407">
        <x:v>140100</x:v>
      </x:c>
      <x:c r="B1407">
        <x:v>356</x:v>
      </x:c>
      <x:c r="C1407" s="100">
        <x:v>3.7</x:v>
      </x:c>
      <x:c r="G1407">
        <x:v>4</x:v>
      </x:c>
      <x:c r="I1407" t="s">
        <x:v>236</x:v>
      </x:c>
      <x:c r="J1407">
        <x:v>0.6</x:v>
      </x:c>
      <x:c r="K1407" s="120"/>
      <x:c r="AL1407" s="81">
        <x:f t="shared" si="149"/>
        <x:v>356</x:v>
      </x:c>
      <x:c r="AM1407" s="81" t="str">
        <x:f t="shared" si="144"/>
        <x:v/>
      </x:c>
      <x:c r="AN1407" s="81" t="str">
        <x:f t="shared" si="145"/>
        <x:v/>
      </x:c>
      <x:c r="AO1407" s="81" t="str">
        <x:f t="shared" si="146"/>
        <x:v/>
      </x:c>
      <x:c r="AP1407" s="81" t="str">
        <x:f t="shared" si="147"/>
        <x:v/>
      </x:c>
      <x:c r="AQ1407" s="81" t="str">
        <x:f t="shared" si="148"/>
        <x:v/>
      </x:c>
    </x:row>
    <x:row r="1408" spans="1:43">
      <x:c r="A1408">
        <x:v>140200</x:v>
      </x:c>
      <x:c r="B1408">
        <x:v>357</x:v>
      </x:c>
      <x:c r="C1408">
        <x:v>0.6</x:v>
      </x:c>
      <x:c r="D1408">
        <x:v>1</x:v>
      </x:c>
      <x:c r="H1408">
        <x:v>1</x:v>
      </x:c>
      <x:c r="K1408" s="120"/>
      <x:c r="M1408">
        <x:v>802</x:v>
      </x:c>
      <x:c r="O1408" t="s">
        <x:v>116</x:v>
      </x:c>
      <x:c r="P1408" s="85"/>
      <x:c r="AL1408" s="81" t="s">
        <x:v>334</x:v>
      </x:c>
      <x:c r="AM1408" s="81" t="s">
        <x:v>206</x:v>
      </x:c>
      <x:c r="AN1408" s="81" t="s">
        <x:v>206</x:v>
      </x:c>
      <x:c r="AO1408" s="81" t="s">
        <x:v>206</x:v>
      </x:c>
      <x:c r="AP1408" s="81" t="s">
        <x:v>206</x:v>
      </x:c>
      <x:c r="AQ1408" s="81" t="s">
        <x:v>206</x:v>
      </x:c>
    </x:row>
    <x:row r="1409" spans="1:43">
      <x:c r="A1409">
        <x:v>140300</x:v>
      </x:c>
      <x:c r="B1409">
        <x:v>357</x:v>
      </x:c>
      <x:c r="C1409">
        <x:v>1.7</x:v>
      </x:c>
      <x:c r="G1409">
        <x:v>1</x:v>
      </x:c>
      <x:c r="H1409">
        <x:v>1</x:v>
      </x:c>
      <x:c r="I1409" t="s">
        <x:v>103</x:v>
      </x:c>
      <x:c r="K1409" s="120"/>
      <x:c r="M1409">
        <x:v>754</x:v>
      </x:c>
      <x:c r="O1409" t="s">
        <x:v>116</x:v>
      </x:c>
      <x:c r="AL1409" s="81">
        <x:v>357</x:v>
      </x:c>
      <x:c r="AM1409" s="81" t="s">
        <x:v>206</x:v>
      </x:c>
      <x:c r="AN1409" s="81" t="s">
        <x:v>206</x:v>
      </x:c>
      <x:c r="AO1409" s="81" t="s">
        <x:v>206</x:v>
      </x:c>
      <x:c r="AP1409" s="81" t="s">
        <x:v>206</x:v>
      </x:c>
      <x:c r="AQ1409" s="81" t="s">
        <x:v>206</x:v>
      </x:c>
    </x:row>
    <x:row r="1410" spans="1:43">
      <x:c r="A1410">
        <x:v>140400</x:v>
      </x:c>
      <x:c r="B1410">
        <x:v>357</x:v>
      </x:c>
      <x:c r="C1410" s="7">
        <x:v>1.9</x:v>
      </x:c>
      <x:c r="G1410">
        <x:v>1</x:v>
      </x:c>
      <x:c r="I1410" t="s">
        <x:v>104</x:v>
      </x:c>
      <x:c r="K1410" s="120"/>
      <x:c r="AL1410" s="81">
        <x:v>357</x:v>
      </x:c>
      <x:c r="AM1410" s="81" t="s">
        <x:v>206</x:v>
      </x:c>
      <x:c r="AN1410" s="81" t="s">
        <x:v>206</x:v>
      </x:c>
      <x:c r="AO1410" s="81" t="s">
        <x:v>206</x:v>
      </x:c>
      <x:c r="AP1410" s="81" t="s">
        <x:v>206</x:v>
      </x:c>
      <x:c r="AQ1410" s="81" t="s">
        <x:v>206</x:v>
      </x:c>
    </x:row>
    <x:row r="1411" spans="1:43">
      <x:c r="A1411">
        <x:v>140500</x:v>
      </x:c>
      <x:c r="B1411">
        <x:v>357</x:v>
      </x:c>
      <x:c r="C1411" s="7">
        <x:v>2.1</x:v>
      </x:c>
      <x:c r="G1411">
        <x:v>2</x:v>
      </x:c>
      <x:c r="I1411" t="s">
        <x:v>100</x:v>
      </x:c>
      <x:c r="K1411" s="120"/>
      <x:c r="AL1411" s="81">
        <x:v>357</x:v>
      </x:c>
      <x:c r="AM1411" s="81" t="s">
        <x:v>206</x:v>
      </x:c>
      <x:c r="AN1411" s="81" t="s">
        <x:v>206</x:v>
      </x:c>
      <x:c r="AO1411" s="81" t="s">
        <x:v>206</x:v>
      </x:c>
      <x:c r="AP1411" s="81" t="s">
        <x:v>206</x:v>
      </x:c>
      <x:c r="AQ1411" s="81" t="s">
        <x:v>206</x:v>
      </x:c>
    </x:row>
    <x:row r="1412" spans="1:43">
      <x:c r="A1412">
        <x:v>140600</x:v>
      </x:c>
      <x:c r="B1412">
        <x:v>358</x:v>
      </x:c>
      <x:c r="C1412">
        <x:v>1</x:v>
      </x:c>
      <x:c r="E1412">
        <x:v>1</x:v>
      </x:c>
      <x:c r="K1412" s="120"/>
      <x:c r="AL1412" s="81">
        <x:f t="shared" ref="AL1412:AL1417" si="151">IF(ISBLANK(D1412),B1412,B1412&amp;"B")</x:f>
        <x:v>358</x:v>
      </x:c>
      <x:c r="AM1412" s="81" t="str">
        <x:f>IF($F$7=2,$B$7,"")</x:f>
        <x:v/>
      </x:c>
      <x:c r="AN1412" s="81" t="str">
        <x:f>IF($F$7=3,$B$7,"")</x:f>
        <x:v/>
      </x:c>
      <x:c r="AO1412" s="81" t="str">
        <x:f>IF($F$7=4,$B$7,"")</x:f>
        <x:v/>
      </x:c>
      <x:c r="AP1412" s="81" t="str">
        <x:f>IF($F$7=5,$B$7,"")</x:f>
        <x:v/>
      </x:c>
      <x:c r="AQ1412" s="81" t="str">
        <x:f>IF($F$7=6,$B$7,"")</x:f>
        <x:v/>
      </x:c>
    </x:row>
    <x:row r="1413" spans="1:43">
      <x:c r="A1413">
        <x:v>140700</x:v>
      </x:c>
      <x:c r="B1413">
        <x:v>359</x:v>
      </x:c>
      <x:c r="C1413">
        <x:v>3</x:v>
      </x:c>
      <x:c r="G1413">
        <x:v>2</x:v>
      </x:c>
      <x:c r="I1413" t="s">
        <x:v>103</x:v>
      </x:c>
      <x:c r="K1413" s="120"/>
      <x:c r="AL1413" s="81">
        <x:f t="shared" si="151"/>
        <x:v>359</x:v>
      </x:c>
      <x:c r="AM1413" s="81" t="str">
        <x:f>IF($F$7=2,$B$7,"")</x:f>
        <x:v/>
      </x:c>
      <x:c r="AN1413" s="81" t="str">
        <x:f>IF($F$7=3,$B$7,"")</x:f>
        <x:v/>
      </x:c>
      <x:c r="AO1413" s="81" t="str">
        <x:f>IF($F$7=4,$B$7,"")</x:f>
        <x:v/>
      </x:c>
      <x:c r="AP1413" s="81" t="str">
        <x:f>IF($F$7=5,$B$7,"")</x:f>
        <x:v/>
      </x:c>
      <x:c r="AQ1413" s="81" t="str">
        <x:f>IF($F$7=6,$B$7,"")</x:f>
        <x:v/>
      </x:c>
    </x:row>
    <x:row r="1414" spans="1:43">
      <x:c r="A1414">
        <x:v>140800</x:v>
      </x:c>
      <x:c r="B1414">
        <x:v>359</x:v>
      </x:c>
      <x:c r="C1414">
        <x:v>3.16666666666667</x:v>
      </x:c>
      <x:c r="G1414">
        <x:v>1</x:v>
      </x:c>
      <x:c r="I1414" t="s">
        <x:v>104</x:v>
      </x:c>
      <x:c r="K1414" s="120"/>
      <x:c r="AL1414" s="81">
        <x:f t="shared" si="151"/>
        <x:v>359</x:v>
      </x:c>
      <x:c r="AM1414" s="81" t="str">
        <x:f>IF($F$7=2,$B$7,"")</x:f>
        <x:v/>
      </x:c>
      <x:c r="AN1414" s="81" t="str">
        <x:f>IF($F$7=3,$B$7,"")</x:f>
        <x:v/>
      </x:c>
      <x:c r="AO1414" s="81" t="str">
        <x:f>IF($F$7=4,$B$7,"")</x:f>
        <x:v/>
      </x:c>
      <x:c r="AP1414" s="81" t="str">
        <x:f>IF($F$7=5,$B$7,"")</x:f>
        <x:v/>
      </x:c>
      <x:c r="AQ1414" s="81" t="str">
        <x:f>IF($F$7=6,$B$7,"")</x:f>
        <x:v/>
      </x:c>
    </x:row>
    <x:row r="1415" spans="1:43">
      <x:c r="A1415">
        <x:v>140900</x:v>
      </x:c>
      <x:c r="B1415">
        <x:v>359</x:v>
      </x:c>
      <x:c r="C1415">
        <x:v>3.33333333333333</x:v>
      </x:c>
      <x:c r="G1415">
        <x:v>1</x:v>
      </x:c>
      <x:c r="I1415" t="s">
        <x:v>100</x:v>
      </x:c>
      <x:c r="K1415" s="120"/>
      <x:c r="AL1415" s="81">
        <x:f t="shared" si="151"/>
        <x:v>359</x:v>
      </x:c>
      <x:c r="AM1415" s="81" t="str">
        <x:f>IF($F$7=2,$B$7,"")</x:f>
        <x:v/>
      </x:c>
      <x:c r="AN1415" s="81" t="str">
        <x:f>IF($F$7=3,$B$7,"")</x:f>
        <x:v/>
      </x:c>
      <x:c r="AO1415" s="81" t="str">
        <x:f>IF($F$7=4,$B$7,"")</x:f>
        <x:v/>
      </x:c>
      <x:c r="AP1415" s="81" t="str">
        <x:f>IF($F$7=5,$B$7,"")</x:f>
        <x:v/>
      </x:c>
      <x:c r="AQ1415" s="81" t="str">
        <x:f>IF($F$7=6,$B$7,"")</x:f>
        <x:v/>
      </x:c>
    </x:row>
    <x:row r="1416" spans="1:43">
      <x:c r="A1416">
        <x:v>141000</x:v>
      </x:c>
      <x:c r="B1416">
        <x:v>359</x:v>
      </x:c>
      <x:c r="C1416">
        <x:v>3.5</x:v>
      </x:c>
      <x:c r="G1416">
        <x:v>3</x:v>
      </x:c>
      <x:c r="I1416" t="s">
        <x:v>102</x:v>
      </x:c>
      <x:c r="K1416" s="120"/>
      <x:c r="AL1416" s="81">
        <x:f t="shared" si="151"/>
        <x:v>359</x:v>
      </x:c>
      <x:c r="AM1416" s="81" t="str">
        <x:f>IF($F$7=2,$B$7,"")</x:f>
        <x:v/>
      </x:c>
      <x:c r="AN1416" s="81" t="str">
        <x:f>IF($F$7=3,$B$7,"")</x:f>
        <x:v/>
      </x:c>
      <x:c r="AO1416" s="81" t="str">
        <x:f>IF($F$7=4,$B$7,"")</x:f>
        <x:v/>
      </x:c>
      <x:c r="AP1416" s="81" t="str">
        <x:f>IF($F$7=5,$B$7,"")</x:f>
        <x:v/>
      </x:c>
      <x:c r="AQ1416" s="81" t="str">
        <x:f>IF($F$7=6,$B$7,"")</x:f>
        <x:v/>
      </x:c>
    </x:row>
    <x:row r="1417" spans="1:43">
      <x:c r="A1417">
        <x:v>141100</x:v>
      </x:c>
      <x:c r="B1417">
        <x:v>359</x:v>
      </x:c>
      <x:c r="C1417">
        <x:v>3.66666666666667</x:v>
      </x:c>
      <x:c r="G1417">
        <x:v>2</x:v>
      </x:c>
      <x:c r="I1417" t="s">
        <x:v>103</x:v>
      </x:c>
      <x:c r="K1417" s="120"/>
      <x:c r="AL1417" s="81">
        <x:f t="shared" si="151"/>
        <x:v>359</x:v>
      </x:c>
      <x:c r="AM1417" s="81" t="str">
        <x:f t="shared" ref="AM1417:AM1480" si="152">IF($F$7=2,$B$7,"")</x:f>
        <x:v/>
      </x:c>
      <x:c r="AN1417" s="81" t="str">
        <x:f t="shared" ref="AN1417:AN1480" si="153">IF($F$7=3,$B$7,"")</x:f>
        <x:v/>
      </x:c>
      <x:c r="AO1417" s="81" t="str">
        <x:f t="shared" ref="AO1417:AO1480" si="154">IF($F$7=4,$B$7,"")</x:f>
        <x:v/>
      </x:c>
      <x:c r="AP1417" s="81" t="str">
        <x:f t="shared" ref="AP1417:AP1480" si="155">IF($F$7=5,$B$7,"")</x:f>
        <x:v/>
      </x:c>
      <x:c r="AQ1417" s="81" t="str">
        <x:f t="shared" ref="AQ1417:AQ1480" si="156">IF($F$7=6,$B$7,"")</x:f>
        <x:v/>
      </x:c>
    </x:row>
    <x:row r="1418" spans="1:43">
      <x:c r="A1418">
        <x:v>141200</x:v>
      </x:c>
      <x:c r="B1418">
        <x:v>359</x:v>
      </x:c>
      <x:c r="C1418">
        <x:v>3.83333333333333</x:v>
      </x:c>
      <x:c r="G1418">
        <x:v>1</x:v>
      </x:c>
      <x:c r="I1418" t="s">
        <x:v>104</x:v>
      </x:c>
      <x:c r="K1418" s="120"/>
      <x:c r="AL1418" s="81">
        <x:f t="shared" ref="AL1418:AL1481" si="157">IF(ISBLANK(D1418),B1418,B1418&amp;"B")</x:f>
        <x:v>359</x:v>
      </x:c>
      <x:c r="AM1418" s="81" t="str">
        <x:f t="shared" si="152"/>
        <x:v/>
      </x:c>
      <x:c r="AN1418" s="81" t="str">
        <x:f t="shared" si="153"/>
        <x:v/>
      </x:c>
      <x:c r="AO1418" s="81" t="str">
        <x:f t="shared" si="154"/>
        <x:v/>
      </x:c>
      <x:c r="AP1418" s="81" t="str">
        <x:f t="shared" si="155"/>
        <x:v/>
      </x:c>
      <x:c r="AQ1418" s="81" t="str">
        <x:f t="shared" si="156"/>
        <x:v/>
      </x:c>
    </x:row>
    <x:row r="1419" spans="1:43">
      <x:c r="A1419">
        <x:v>141300</x:v>
      </x:c>
      <x:c r="B1419">
        <x:v>359</x:v>
      </x:c>
      <x:c r="C1419">
        <x:v>4</x:v>
      </x:c>
      <x:c r="G1419">
        <x:v>2</x:v>
      </x:c>
      <x:c r="I1419" t="s">
        <x:v>100</x:v>
      </x:c>
      <x:c r="K1419" s="120"/>
      <x:c r="AL1419" s="81">
        <x:f t="shared" si="157"/>
        <x:v>359</x:v>
      </x:c>
      <x:c r="AM1419" s="81" t="str">
        <x:f t="shared" si="152"/>
        <x:v/>
      </x:c>
      <x:c r="AN1419" s="81" t="str">
        <x:f t="shared" si="153"/>
        <x:v/>
      </x:c>
      <x:c r="AO1419" s="81" t="str">
        <x:f t="shared" si="154"/>
        <x:v/>
      </x:c>
      <x:c r="AP1419" s="81" t="str">
        <x:f t="shared" si="155"/>
        <x:v/>
      </x:c>
      <x:c r="AQ1419" s="81" t="str">
        <x:f t="shared" si="156"/>
        <x:v/>
      </x:c>
    </x:row>
    <x:row r="1420" spans="1:43">
      <x:c r="A1420">
        <x:v>141400</x:v>
      </x:c>
      <x:c r="B1420">
        <x:v>359</x:v>
      </x:c>
      <x:c r="C1420">
        <x:v>4.16666666666667</x:v>
      </x:c>
      <x:c r="G1420">
        <x:v>2</x:v>
      </x:c>
      <x:c r="I1420" t="s">
        <x:v>102</x:v>
      </x:c>
      <x:c r="K1420" s="120"/>
      <x:c r="AL1420" s="81">
        <x:f t="shared" si="157"/>
        <x:v>359</x:v>
      </x:c>
      <x:c r="AM1420" s="81" t="str">
        <x:f t="shared" si="152"/>
        <x:v/>
      </x:c>
      <x:c r="AN1420" s="81" t="str">
        <x:f t="shared" si="153"/>
        <x:v/>
      </x:c>
      <x:c r="AO1420" s="81" t="str">
        <x:f t="shared" si="154"/>
        <x:v/>
      </x:c>
      <x:c r="AP1420" s="81" t="str">
        <x:f t="shared" si="155"/>
        <x:v/>
      </x:c>
      <x:c r="AQ1420" s="81" t="str">
        <x:f t="shared" si="156"/>
        <x:v/>
      </x:c>
    </x:row>
    <x:row r="1421" spans="1:43">
      <x:c r="A1421">
        <x:v>141500</x:v>
      </x:c>
      <x:c r="B1421">
        <x:v>359</x:v>
      </x:c>
      <x:c r="C1421">
        <x:v>4.33333333333333</x:v>
      </x:c>
      <x:c r="G1421">
        <x:v>3</x:v>
      </x:c>
      <x:c r="I1421" t="s">
        <x:v>103</x:v>
      </x:c>
      <x:c r="K1421" s="120"/>
      <x:c r="AL1421" s="81">
        <x:f t="shared" si="157"/>
        <x:v>359</x:v>
      </x:c>
      <x:c r="AM1421" s="81" t="str">
        <x:f t="shared" si="152"/>
        <x:v/>
      </x:c>
      <x:c r="AN1421" s="81" t="str">
        <x:f t="shared" si="153"/>
        <x:v/>
      </x:c>
      <x:c r="AO1421" s="81" t="str">
        <x:f t="shared" si="154"/>
        <x:v/>
      </x:c>
      <x:c r="AP1421" s="81" t="str">
        <x:f t="shared" si="155"/>
        <x:v/>
      </x:c>
      <x:c r="AQ1421" s="81" t="str">
        <x:f t="shared" si="156"/>
        <x:v/>
      </x:c>
    </x:row>
    <x:row r="1422" spans="1:43">
      <x:c r="A1422">
        <x:v>141600</x:v>
      </x:c>
      <x:c r="B1422">
        <x:v>359</x:v>
      </x:c>
      <x:c r="C1422">
        <x:v>4.5</x:v>
      </x:c>
      <x:c r="G1422">
        <x:v>1</x:v>
      </x:c>
      <x:c r="I1422" t="s">
        <x:v>104</x:v>
      </x:c>
      <x:c r="K1422" s="120"/>
      <x:c r="AL1422" s="81">
        <x:f t="shared" si="157"/>
        <x:v>359</x:v>
      </x:c>
      <x:c r="AM1422" s="81" t="str">
        <x:f t="shared" si="152"/>
        <x:v/>
      </x:c>
      <x:c r="AN1422" s="81" t="str">
        <x:f t="shared" si="153"/>
        <x:v/>
      </x:c>
      <x:c r="AO1422" s="81" t="str">
        <x:f t="shared" si="154"/>
        <x:v/>
      </x:c>
      <x:c r="AP1422" s="81" t="str">
        <x:f t="shared" si="155"/>
        <x:v/>
      </x:c>
      <x:c r="AQ1422" s="81" t="str">
        <x:f t="shared" si="156"/>
        <x:v/>
      </x:c>
    </x:row>
    <x:row r="1423" spans="1:43">
      <x:c r="A1423">
        <x:v>141700</x:v>
      </x:c>
      <x:c r="B1423">
        <x:v>359</x:v>
      </x:c>
      <x:c r="C1423">
        <x:v>4.66666666666667</x:v>
      </x:c>
      <x:c r="G1423">
        <x:v>3</x:v>
      </x:c>
      <x:c r="I1423" t="s">
        <x:v>100</x:v>
      </x:c>
      <x:c r="K1423" s="120"/>
      <x:c r="AL1423" s="81">
        <x:f t="shared" si="157"/>
        <x:v>359</x:v>
      </x:c>
      <x:c r="AM1423" s="81" t="str">
        <x:f t="shared" si="152"/>
        <x:v/>
      </x:c>
      <x:c r="AN1423" s="81" t="str">
        <x:f t="shared" si="153"/>
        <x:v/>
      </x:c>
      <x:c r="AO1423" s="81" t="str">
        <x:f t="shared" si="154"/>
        <x:v/>
      </x:c>
      <x:c r="AP1423" s="81" t="str">
        <x:f t="shared" si="155"/>
        <x:v/>
      </x:c>
      <x:c r="AQ1423" s="81" t="str">
        <x:f t="shared" si="156"/>
        <x:v/>
      </x:c>
    </x:row>
    <x:row r="1424" spans="1:43">
      <x:c r="A1424">
        <x:v>141800</x:v>
      </x:c>
      <x:c r="B1424">
        <x:v>359</x:v>
      </x:c>
      <x:c r="C1424">
        <x:v>4.83333333333333</x:v>
      </x:c>
      <x:c r="G1424">
        <x:v>2</x:v>
      </x:c>
      <x:c r="I1424" t="s">
        <x:v>102</x:v>
      </x:c>
      <x:c r="K1424" s="120"/>
      <x:c r="AL1424" s="81">
        <x:f t="shared" si="157"/>
        <x:v>359</x:v>
      </x:c>
      <x:c r="AM1424" s="81" t="str">
        <x:f t="shared" si="152"/>
        <x:v/>
      </x:c>
      <x:c r="AN1424" s="81" t="str">
        <x:f t="shared" si="153"/>
        <x:v/>
      </x:c>
      <x:c r="AO1424" s="81" t="str">
        <x:f t="shared" si="154"/>
        <x:v/>
      </x:c>
      <x:c r="AP1424" s="81" t="str">
        <x:f t="shared" si="155"/>
        <x:v/>
      </x:c>
      <x:c r="AQ1424" s="81" t="str">
        <x:f t="shared" si="156"/>
        <x:v/>
      </x:c>
    </x:row>
    <x:row r="1425" spans="1:43">
      <x:c r="A1425">
        <x:v>141900</x:v>
      </x:c>
      <x:c r="B1425">
        <x:v>359</x:v>
      </x:c>
      <x:c r="C1425">
        <x:v>5</x:v>
      </x:c>
      <x:c r="G1425">
        <x:v>3</x:v>
      </x:c>
      <x:c r="I1425" t="s">
        <x:v>103</x:v>
      </x:c>
      <x:c r="K1425" s="120"/>
      <x:c r="AL1425" s="81">
        <x:f t="shared" si="157"/>
        <x:v>359</x:v>
      </x:c>
      <x:c r="AM1425" s="81" t="str">
        <x:f t="shared" si="152"/>
        <x:v/>
      </x:c>
      <x:c r="AN1425" s="81" t="str">
        <x:f t="shared" si="153"/>
        <x:v/>
      </x:c>
      <x:c r="AO1425" s="81" t="str">
        <x:f t="shared" si="154"/>
        <x:v/>
      </x:c>
      <x:c r="AP1425" s="81" t="str">
        <x:f t="shared" si="155"/>
        <x:v/>
      </x:c>
      <x:c r="AQ1425" s="81" t="str">
        <x:f t="shared" si="156"/>
        <x:v/>
      </x:c>
    </x:row>
    <x:row r="1426" spans="1:43">
      <x:c r="A1426">
        <x:v>142000</x:v>
      </x:c>
      <x:c r="B1426">
        <x:v>359</x:v>
      </x:c>
      <x:c r="C1426">
        <x:v>5.16666666666667</x:v>
      </x:c>
      <x:c r="G1426">
        <x:v>2</x:v>
      </x:c>
      <x:c r="I1426" t="s">
        <x:v>104</x:v>
      </x:c>
      <x:c r="K1426" s="120"/>
      <x:c r="AL1426" s="81">
        <x:f t="shared" si="157"/>
        <x:v>359</x:v>
      </x:c>
      <x:c r="AM1426" s="81" t="str">
        <x:f t="shared" si="152"/>
        <x:v/>
      </x:c>
      <x:c r="AN1426" s="81" t="str">
        <x:f t="shared" si="153"/>
        <x:v/>
      </x:c>
      <x:c r="AO1426" s="81" t="str">
        <x:f t="shared" si="154"/>
        <x:v/>
      </x:c>
      <x:c r="AP1426" s="81" t="str">
        <x:f t="shared" si="155"/>
        <x:v/>
      </x:c>
      <x:c r="AQ1426" s="81" t="str">
        <x:f t="shared" si="156"/>
        <x:v/>
      </x:c>
    </x:row>
    <x:row r="1427" spans="1:43">
      <x:c r="A1427">
        <x:v>142100</x:v>
      </x:c>
      <x:c r="B1427">
        <x:v>359</x:v>
      </x:c>
      <x:c r="C1427">
        <x:v>5.33333333333333</x:v>
      </x:c>
      <x:c r="G1427">
        <x:v>2</x:v>
      </x:c>
      <x:c r="I1427" t="s">
        <x:v>100</x:v>
      </x:c>
      <x:c r="K1427" s="120"/>
      <x:c r="AL1427" s="81">
        <x:f t="shared" si="157"/>
        <x:v>359</x:v>
      </x:c>
      <x:c r="AM1427" s="81" t="str">
        <x:f t="shared" si="152"/>
        <x:v/>
      </x:c>
      <x:c r="AN1427" s="81" t="str">
        <x:f t="shared" si="153"/>
        <x:v/>
      </x:c>
      <x:c r="AO1427" s="81" t="str">
        <x:f t="shared" si="154"/>
        <x:v/>
      </x:c>
      <x:c r="AP1427" s="81" t="str">
        <x:f t="shared" si="155"/>
        <x:v/>
      </x:c>
      <x:c r="AQ1427" s="81" t="str">
        <x:f t="shared" si="156"/>
        <x:v/>
      </x:c>
    </x:row>
    <x:row r="1428" spans="1:43">
      <x:c r="A1428">
        <x:v>142200</x:v>
      </x:c>
      <x:c r="B1428">
        <x:v>359</x:v>
      </x:c>
      <x:c r="C1428">
        <x:v>5.5</x:v>
      </x:c>
      <x:c r="G1428">
        <x:v>1</x:v>
      </x:c>
      <x:c r="I1428" t="s">
        <x:v>102</x:v>
      </x:c>
      <x:c r="K1428" s="120"/>
      <x:c r="AL1428" s="81">
        <x:f t="shared" si="157"/>
        <x:v>359</x:v>
      </x:c>
      <x:c r="AM1428" s="81" t="str">
        <x:f t="shared" si="152"/>
        <x:v/>
      </x:c>
      <x:c r="AN1428" s="81" t="str">
        <x:f t="shared" si="153"/>
        <x:v/>
      </x:c>
      <x:c r="AO1428" s="81" t="str">
        <x:f t="shared" si="154"/>
        <x:v/>
      </x:c>
      <x:c r="AP1428" s="81" t="str">
        <x:f t="shared" si="155"/>
        <x:v/>
      </x:c>
      <x:c r="AQ1428" s="81" t="str">
        <x:f t="shared" si="156"/>
        <x:v/>
      </x:c>
    </x:row>
    <x:row r="1429" spans="1:43">
      <x:c r="A1429">
        <x:v>142300</x:v>
      </x:c>
      <x:c r="B1429">
        <x:v>359</x:v>
      </x:c>
      <x:c r="C1429">
        <x:v>5.66666666666667</x:v>
      </x:c>
      <x:c r="G1429">
        <x:v>3</x:v>
      </x:c>
      <x:c r="I1429" t="s">
        <x:v>103</x:v>
      </x:c>
      <x:c r="K1429" s="120"/>
      <x:c r="AL1429" s="81">
        <x:f t="shared" si="157"/>
        <x:v>359</x:v>
      </x:c>
      <x:c r="AM1429" s="81" t="str">
        <x:f t="shared" si="152"/>
        <x:v/>
      </x:c>
      <x:c r="AN1429" s="81" t="str">
        <x:f t="shared" si="153"/>
        <x:v/>
      </x:c>
      <x:c r="AO1429" s="81" t="str">
        <x:f t="shared" si="154"/>
        <x:v/>
      </x:c>
      <x:c r="AP1429" s="81" t="str">
        <x:f t="shared" si="155"/>
        <x:v/>
      </x:c>
      <x:c r="AQ1429" s="81" t="str">
        <x:f t="shared" si="156"/>
        <x:v/>
      </x:c>
    </x:row>
    <x:row r="1430" spans="1:43">
      <x:c r="A1430">
        <x:v>142400</x:v>
      </x:c>
      <x:c r="B1430">
        <x:v>359</x:v>
      </x:c>
      <x:c r="C1430">
        <x:v>5.83333333333333</x:v>
      </x:c>
      <x:c r="G1430">
        <x:v>3</x:v>
      </x:c>
      <x:c r="I1430" t="s">
        <x:v>104</x:v>
      </x:c>
      <x:c r="K1430" s="120"/>
      <x:c r="AL1430" s="81">
        <x:f t="shared" si="157"/>
        <x:v>359</x:v>
      </x:c>
      <x:c r="AM1430" s="81" t="str">
        <x:f t="shared" si="152"/>
        <x:v/>
      </x:c>
      <x:c r="AN1430" s="81" t="str">
        <x:f t="shared" si="153"/>
        <x:v/>
      </x:c>
      <x:c r="AO1430" s="81" t="str">
        <x:f t="shared" si="154"/>
        <x:v/>
      </x:c>
      <x:c r="AP1430" s="81" t="str">
        <x:f t="shared" si="155"/>
        <x:v/>
      </x:c>
      <x:c r="AQ1430" s="81" t="str">
        <x:f t="shared" si="156"/>
        <x:v/>
      </x:c>
    </x:row>
    <x:row r="1431" spans="1:43">
      <x:c r="A1431">
        <x:v>142500</x:v>
      </x:c>
      <x:c r="B1431">
        <x:v>360</x:v>
      </x:c>
      <x:c r="C1431" s="114">
        <x:v>6.73333333333333</x:v>
      </x:c>
      <x:c r="D1431" s="100"/>
      <x:c r="G1431">
        <x:v>3</x:v>
      </x:c>
      <x:c r="I1431" t="s">
        <x:v>103</x:v>
      </x:c>
      <x:c r="K1431" s="120"/>
      <x:c r="AL1431" s="81">
        <x:f t="shared" si="157"/>
        <x:v>360</x:v>
      </x:c>
      <x:c r="AM1431" s="81" t="str">
        <x:f t="shared" si="152"/>
        <x:v/>
      </x:c>
      <x:c r="AN1431" s="81" t="str">
        <x:f t="shared" si="153"/>
        <x:v/>
      </x:c>
      <x:c r="AO1431" s="81" t="str">
        <x:f t="shared" si="154"/>
        <x:v/>
      </x:c>
      <x:c r="AP1431" s="81" t="str">
        <x:f t="shared" si="155"/>
        <x:v/>
      </x:c>
      <x:c r="AQ1431" s="81" t="str">
        <x:f t="shared" si="156"/>
        <x:v/>
      </x:c>
    </x:row>
    <x:row r="1432" spans="1:43">
      <x:c r="A1432">
        <x:v>142600</x:v>
      </x:c>
      <x:c r="B1432">
        <x:v>360</x:v>
      </x:c>
      <x:c r="C1432">
        <x:v>7.2</x:v>
      </x:c>
      <x:c r="G1432">
        <x:v>2</x:v>
      </x:c>
      <x:c r="I1432" t="s">
        <x:v>104</x:v>
      </x:c>
      <x:c r="K1432" s="120"/>
      <x:c r="AL1432" s="81">
        <x:f t="shared" si="157"/>
        <x:v>360</x:v>
      </x:c>
      <x:c r="AM1432" s="81" t="str">
        <x:f t="shared" si="152"/>
        <x:v/>
      </x:c>
      <x:c r="AN1432" s="81" t="str">
        <x:f t="shared" si="153"/>
        <x:v/>
      </x:c>
      <x:c r="AO1432" s="81" t="str">
        <x:f t="shared" si="154"/>
        <x:v/>
      </x:c>
      <x:c r="AP1432" s="81" t="str">
        <x:f t="shared" si="155"/>
        <x:v/>
      </x:c>
      <x:c r="AQ1432" s="81" t="str">
        <x:f t="shared" si="156"/>
        <x:v/>
      </x:c>
    </x:row>
    <x:row r="1433" spans="1:43">
      <x:c r="A1433">
        <x:v>142700</x:v>
      </x:c>
      <x:c r="B1433">
        <x:v>360</x:v>
      </x:c>
      <x:c r="C1433">
        <x:v>7.65</x:v>
      </x:c>
      <x:c r="G1433">
        <x:v>1</x:v>
      </x:c>
      <x:c r="I1433" t="s">
        <x:v>100</x:v>
      </x:c>
      <x:c r="K1433" s="120"/>
      <x:c r="AL1433" s="81">
        <x:f t="shared" si="157"/>
        <x:v>360</x:v>
      </x:c>
      <x:c r="AM1433" s="81" t="str">
        <x:f t="shared" si="152"/>
        <x:v/>
      </x:c>
      <x:c r="AN1433" s="81" t="str">
        <x:f t="shared" si="153"/>
        <x:v/>
      </x:c>
      <x:c r="AO1433" s="81" t="str">
        <x:f t="shared" si="154"/>
        <x:v/>
      </x:c>
      <x:c r="AP1433" s="81" t="str">
        <x:f t="shared" si="155"/>
        <x:v/>
      </x:c>
      <x:c r="AQ1433" s="81" t="str">
        <x:f t="shared" si="156"/>
        <x:v/>
      </x:c>
    </x:row>
    <x:row r="1434" spans="1:43">
      <x:c r="A1434">
        <x:v>142800</x:v>
      </x:c>
      <x:c r="B1434">
        <x:v>360</x:v>
      </x:c>
      <x:c r="C1434">
        <x:v>8.1</x:v>
      </x:c>
      <x:c r="G1434">
        <x:v>2</x:v>
      </x:c>
      <x:c r="I1434" t="s">
        <x:v>102</x:v>
      </x:c>
      <x:c r="K1434" s="120"/>
      <x:c r="AL1434" s="81">
        <x:f t="shared" si="157"/>
        <x:v>360</x:v>
      </x:c>
      <x:c r="AM1434" s="81" t="str">
        <x:f t="shared" si="152"/>
        <x:v/>
      </x:c>
      <x:c r="AN1434" s="81" t="str">
        <x:f t="shared" si="153"/>
        <x:v/>
      </x:c>
      <x:c r="AO1434" s="81" t="str">
        <x:f t="shared" si="154"/>
        <x:v/>
      </x:c>
      <x:c r="AP1434" s="81" t="str">
        <x:f t="shared" si="155"/>
        <x:v/>
      </x:c>
      <x:c r="AQ1434" s="81" t="str">
        <x:f t="shared" si="156"/>
        <x:v/>
      </x:c>
    </x:row>
    <x:row r="1435" spans="1:43">
      <x:c r="A1435">
        <x:v>142900</x:v>
      </x:c>
      <x:c r="B1435">
        <x:v>360</x:v>
      </x:c>
      <x:c r="C1435">
        <x:v>8.55</x:v>
      </x:c>
      <x:c r="G1435">
        <x:v>1</x:v>
      </x:c>
      <x:c r="I1435" t="s">
        <x:v>102</x:v>
      </x:c>
      <x:c r="K1435" s="120"/>
      <x:c r="AL1435" s="81">
        <x:f t="shared" si="157"/>
        <x:v>360</x:v>
      </x:c>
      <x:c r="AM1435" s="81" t="str">
        <x:f t="shared" si="152"/>
        <x:v/>
      </x:c>
      <x:c r="AN1435" s="81" t="str">
        <x:f t="shared" si="153"/>
        <x:v/>
      </x:c>
      <x:c r="AO1435" s="81" t="str">
        <x:f t="shared" si="154"/>
        <x:v/>
      </x:c>
      <x:c r="AP1435" s="81" t="str">
        <x:f t="shared" si="155"/>
        <x:v/>
      </x:c>
      <x:c r="AQ1435" s="81" t="str">
        <x:f t="shared" si="156"/>
        <x:v/>
      </x:c>
    </x:row>
    <x:row r="1436" spans="1:43">
      <x:c r="A1436">
        <x:v>143000</x:v>
      </x:c>
      <x:c r="B1436">
        <x:v>360</x:v>
      </x:c>
      <x:c r="C1436">
        <x:v>9</x:v>
      </x:c>
      <x:c r="G1436">
        <x:v>4</x:v>
      </x:c>
      <x:c r="I1436" t="s">
        <x:v>102</x:v>
      </x:c>
      <x:c r="K1436" s="120"/>
      <x:c r="AL1436" s="81">
        <x:f t="shared" si="157"/>
        <x:v>360</x:v>
      </x:c>
      <x:c r="AM1436" s="81" t="str">
        <x:f t="shared" si="152"/>
        <x:v/>
      </x:c>
      <x:c r="AN1436" s="81" t="str">
        <x:f t="shared" si="153"/>
        <x:v/>
      </x:c>
      <x:c r="AO1436" s="81" t="str">
        <x:f t="shared" si="154"/>
        <x:v/>
      </x:c>
      <x:c r="AP1436" s="81" t="str">
        <x:f t="shared" si="155"/>
        <x:v/>
      </x:c>
      <x:c r="AQ1436" s="81" t="str">
        <x:f t="shared" si="156"/>
        <x:v/>
      </x:c>
    </x:row>
    <x:row r="1437" spans="1:43">
      <x:c r="A1437">
        <x:v>143100</x:v>
      </x:c>
      <x:c r="B1437">
        <x:v>360</x:v>
      </x:c>
      <x:c r="C1437">
        <x:v>9.9</x:v>
      </x:c>
      <x:c r="D1437">
        <x:v>1</x:v>
      </x:c>
      <x:c r="M1437">
        <x:v>822</x:v>
      </x:c>
      <x:c r="N1437">
        <x:v>2</x:v>
      </x:c>
      <x:c r="P1437" t="s">
        <x:v>265</x:v>
      </x:c>
      <x:c r="AL1437" s="81" t="str">
        <x:f t="shared" si="157"/>
        <x:v>360B</x:v>
      </x:c>
      <x:c r="AM1437" s="81" t="str">
        <x:f t="shared" si="152"/>
        <x:v/>
      </x:c>
      <x:c r="AN1437" s="81" t="str">
        <x:f t="shared" si="153"/>
        <x:v/>
      </x:c>
      <x:c r="AO1437" s="81" t="str">
        <x:f t="shared" si="154"/>
        <x:v/>
      </x:c>
      <x:c r="AP1437" s="81" t="str">
        <x:f t="shared" si="155"/>
        <x:v/>
      </x:c>
      <x:c r="AQ1437" s="81" t="str">
        <x:f t="shared" si="156"/>
        <x:v/>
      </x:c>
    </x:row>
    <x:row r="1438" spans="1:43">
      <x:c r="A1438">
        <x:v>143200</x:v>
      </x:c>
      <x:c r="B1438">
        <x:v>361</x:v>
      </x:c>
      <x:c r="C1438" s="114">
        <x:v>0.4</x:v>
      </x:c>
      <x:c r="I1438" t="s">
        <x:v>103</x:v>
      </x:c>
      <x:c r="K1438" t="s">
        <x:v>133</x:v>
      </x:c>
      <x:c r="M1438">
        <x:v>766</x:v>
      </x:c>
      <x:c r="O1438" t="s">
        <x:v>101</x:v>
      </x:c>
      <x:c r="AG1438" s="80">
        <x:v>1</x:v>
      </x:c>
      <x:c r="AL1438" s="81">
        <x:f t="shared" si="157"/>
        <x:v>361</x:v>
      </x:c>
      <x:c r="AM1438" s="81" t="str">
        <x:f t="shared" si="152"/>
        <x:v/>
      </x:c>
      <x:c r="AN1438" s="81" t="str">
        <x:f t="shared" si="153"/>
        <x:v/>
      </x:c>
      <x:c r="AO1438" s="81" t="str">
        <x:f t="shared" si="154"/>
        <x:v/>
      </x:c>
      <x:c r="AP1438" s="81" t="str">
        <x:f t="shared" si="155"/>
        <x:v/>
      </x:c>
      <x:c r="AQ1438" s="81" t="str">
        <x:f t="shared" si="156"/>
        <x:v/>
      </x:c>
    </x:row>
    <x:row r="1439" spans="1:43">
      <x:c r="A1439">
        <x:v>143300</x:v>
      </x:c>
      <x:c r="B1439">
        <x:v>361</x:v>
      </x:c>
      <x:c r="C1439" s="114">
        <x:v>0.966666666666667</x:v>
      </x:c>
      <x:c r="I1439" t="s">
        <x:v>104</x:v>
      </x:c>
      <x:c r="K1439" t="s">
        <x:v>133</x:v>
      </x:c>
      <x:c r="M1439">
        <x:v>766</x:v>
      </x:c>
      <x:c r="O1439" t="s">
        <x:v>101</x:v>
      </x:c>
      <x:c r="AG1439" s="80">
        <x:v>1</x:v>
      </x:c>
      <x:c r="AL1439" s="81">
        <x:f t="shared" si="157"/>
        <x:v>361</x:v>
      </x:c>
      <x:c r="AM1439" s="81" t="str">
        <x:f t="shared" si="152"/>
        <x:v/>
      </x:c>
      <x:c r="AN1439" s="81" t="str">
        <x:f t="shared" si="153"/>
        <x:v/>
      </x:c>
      <x:c r="AO1439" s="81" t="str">
        <x:f t="shared" si="154"/>
        <x:v/>
      </x:c>
      <x:c r="AP1439" s="81" t="str">
        <x:f t="shared" si="155"/>
        <x:v/>
      </x:c>
      <x:c r="AQ1439" s="81" t="str">
        <x:f t="shared" si="156"/>
        <x:v/>
      </x:c>
    </x:row>
    <x:row r="1440" spans="1:43">
      <x:c r="A1440">
        <x:v>143400</x:v>
      </x:c>
      <x:c r="B1440">
        <x:v>361</x:v>
      </x:c>
      <x:c r="C1440" s="114">
        <x:v>1.3</x:v>
      </x:c>
      <x:c r="I1440" t="s">
        <x:v>100</x:v>
      </x:c>
      <x:c r="K1440" t="s">
        <x:v>133</x:v>
      </x:c>
      <x:c r="M1440">
        <x:v>766</x:v>
      </x:c>
      <x:c r="O1440" t="s">
        <x:v>101</x:v>
      </x:c>
      <x:c r="AG1440" s="80">
        <x:v>1</x:v>
      </x:c>
      <x:c r="AL1440" s="81">
        <x:f t="shared" si="157"/>
        <x:v>361</x:v>
      </x:c>
      <x:c r="AM1440" s="81" t="str">
        <x:f t="shared" si="152"/>
        <x:v/>
      </x:c>
      <x:c r="AN1440" s="81" t="str">
        <x:f t="shared" si="153"/>
        <x:v/>
      </x:c>
      <x:c r="AO1440" s="81" t="str">
        <x:f t="shared" si="154"/>
        <x:v/>
      </x:c>
      <x:c r="AP1440" s="81" t="str">
        <x:f t="shared" si="155"/>
        <x:v/>
      </x:c>
      <x:c r="AQ1440" s="81" t="str">
        <x:f t="shared" si="156"/>
        <x:v/>
      </x:c>
    </x:row>
    <x:row r="1441" spans="1:43">
      <x:c r="A1441">
        <x:v>143500</x:v>
      </x:c>
      <x:c r="B1441">
        <x:v>362</x:v>
      </x:c>
      <x:c r="C1441" s="114">
        <x:v>0.566666666666667</x:v>
      </x:c>
      <x:c r="I1441" t="s">
        <x:v>102</x:v>
      </x:c>
      <x:c r="K1441" t="s">
        <x:v>133</x:v>
      </x:c>
      <x:c r="M1441">
        <x:v>766</x:v>
      </x:c>
      <x:c r="O1441" t="s">
        <x:v>101</x:v>
      </x:c>
      <x:c r="AL1441" s="81">
        <x:f t="shared" si="157"/>
        <x:v>362</x:v>
      </x:c>
      <x:c r="AM1441" s="81" t="str">
        <x:f t="shared" si="152"/>
        <x:v/>
      </x:c>
      <x:c r="AN1441" s="81" t="str">
        <x:f t="shared" si="153"/>
        <x:v/>
      </x:c>
      <x:c r="AO1441" s="81" t="str">
        <x:f t="shared" si="154"/>
        <x:v/>
      </x:c>
      <x:c r="AP1441" s="81" t="str">
        <x:f t="shared" si="155"/>
        <x:v/>
      </x:c>
      <x:c r="AQ1441" s="81" t="str">
        <x:f t="shared" si="156"/>
        <x:v/>
      </x:c>
    </x:row>
    <x:row r="1442" spans="1:43">
      <x:c r="A1442">
        <x:v>143600</x:v>
      </x:c>
      <x:c r="B1442">
        <x:v>363</x:v>
      </x:c>
      <x:c r="C1442" s="114">
        <x:v>1.4</x:v>
      </x:c>
      <x:c r="I1442" t="s">
        <x:v>103</x:v>
      </x:c>
      <x:c r="K1442" t="s">
        <x:v>171</x:v>
      </x:c>
      <x:c r="M1442">
        <x:v>766</x:v>
      </x:c>
      <x:c r="O1442" t="s">
        <x:v>101</x:v>
      </x:c>
      <x:c r="AG1442" s="80">
        <x:v>2</x:v>
      </x:c>
      <x:c r="AL1442" s="81">
        <x:f t="shared" si="157"/>
        <x:v>363</x:v>
      </x:c>
      <x:c r="AM1442" s="81" t="str">
        <x:f t="shared" si="152"/>
        <x:v/>
      </x:c>
      <x:c r="AN1442" s="81" t="str">
        <x:f t="shared" si="153"/>
        <x:v/>
      </x:c>
      <x:c r="AO1442" s="81" t="str">
        <x:f t="shared" si="154"/>
        <x:v/>
      </x:c>
      <x:c r="AP1442" s="81" t="str">
        <x:f t="shared" si="155"/>
        <x:v/>
      </x:c>
      <x:c r="AQ1442" s="81" t="str">
        <x:f t="shared" si="156"/>
        <x:v/>
      </x:c>
    </x:row>
    <x:row r="1443" spans="1:43">
      <x:c r="A1443">
        <x:v>143700</x:v>
      </x:c>
      <x:c r="B1443">
        <x:v>364</x:v>
      </x:c>
      <x:c r="C1443" s="114">
        <x:v>5.43333333333333</x:v>
      </x:c>
      <x:c r="I1443" t="s">
        <x:v>104</x:v>
      </x:c>
      <x:c r="K1443" t="s">
        <x:v>171</x:v>
      </x:c>
      <x:c r="M1443">
        <x:v>766</x:v>
      </x:c>
      <x:c r="O1443" t="s">
        <x:v>101</x:v>
      </x:c>
      <x:c r="AL1443" s="81">
        <x:f t="shared" si="157"/>
        <x:v>364</x:v>
      </x:c>
      <x:c r="AM1443" s="81" t="str">
        <x:f t="shared" si="152"/>
        <x:v/>
      </x:c>
      <x:c r="AN1443" s="81" t="str">
        <x:f t="shared" si="153"/>
        <x:v/>
      </x:c>
      <x:c r="AO1443" s="81" t="str">
        <x:f t="shared" si="154"/>
        <x:v/>
      </x:c>
      <x:c r="AP1443" s="81" t="str">
        <x:f t="shared" si="155"/>
        <x:v/>
      </x:c>
      <x:c r="AQ1443" s="81" t="str">
        <x:f t="shared" si="156"/>
        <x:v/>
      </x:c>
    </x:row>
    <x:row r="1444" spans="1:43">
      <x:c r="A1444">
        <x:v>143800</x:v>
      </x:c>
      <x:c r="B1444">
        <x:v>364</x:v>
      </x:c>
      <x:c r="C1444" s="114">
        <x:v>6.13333333333333</x:v>
      </x:c>
      <x:c r="I1444" t="s">
        <x:v>100</x:v>
      </x:c>
      <x:c r="K1444" t="s">
        <x:v>133</x:v>
      </x:c>
      <x:c r="M1444">
        <x:v>766</x:v>
      </x:c>
      <x:c r="O1444" t="s">
        <x:v>101</x:v>
      </x:c>
      <x:c r="AL1444" s="81">
        <x:f t="shared" si="157"/>
        <x:v>364</x:v>
      </x:c>
      <x:c r="AM1444" s="81" t="str">
        <x:f t="shared" si="152"/>
        <x:v/>
      </x:c>
      <x:c r="AN1444" s="81" t="str">
        <x:f t="shared" si="153"/>
        <x:v/>
      </x:c>
      <x:c r="AO1444" s="81" t="str">
        <x:f t="shared" si="154"/>
        <x:v/>
      </x:c>
      <x:c r="AP1444" s="81" t="str">
        <x:f t="shared" si="155"/>
        <x:v/>
      </x:c>
      <x:c r="AQ1444" s="81" t="str">
        <x:f t="shared" si="156"/>
        <x:v/>
      </x:c>
    </x:row>
    <x:row r="1445" spans="1:43">
      <x:c r="A1445">
        <x:v>143900</x:v>
      </x:c>
      <x:c r="B1445">
        <x:v>364</x:v>
      </x:c>
      <x:c r="C1445" s="114">
        <x:v>6.43333333333333</x:v>
      </x:c>
      <x:c r="I1445" t="s">
        <x:v>102</x:v>
      </x:c>
      <x:c r="K1445" t="s">
        <x:v>133</x:v>
      </x:c>
      <x:c r="M1445">
        <x:v>766</x:v>
      </x:c>
      <x:c r="O1445" t="s">
        <x:v>101</x:v>
      </x:c>
      <x:c r="AL1445" s="81">
        <x:f t="shared" si="157"/>
        <x:v>364</x:v>
      </x:c>
      <x:c r="AM1445" s="81" t="str">
        <x:f t="shared" si="152"/>
        <x:v/>
      </x:c>
      <x:c r="AN1445" s="81" t="str">
        <x:f t="shared" si="153"/>
        <x:v/>
      </x:c>
      <x:c r="AO1445" s="81" t="str">
        <x:f t="shared" si="154"/>
        <x:v/>
      </x:c>
      <x:c r="AP1445" s="81" t="str">
        <x:f t="shared" si="155"/>
        <x:v/>
      </x:c>
      <x:c r="AQ1445" s="81" t="str">
        <x:f t="shared" si="156"/>
        <x:v/>
      </x:c>
    </x:row>
    <x:row r="1446" spans="1:43">
      <x:c r="A1446">
        <x:v>144000</x:v>
      </x:c>
      <x:c r="B1446">
        <x:v>364</x:v>
      </x:c>
      <x:c r="C1446" s="114">
        <x:v>6.7</x:v>
      </x:c>
      <x:c r="I1446" t="s">
        <x:v>103</x:v>
      </x:c>
      <x:c r="K1446" t="s">
        <x:v>133</x:v>
      </x:c>
      <x:c r="M1446">
        <x:v>766</x:v>
      </x:c>
      <x:c r="O1446" t="s">
        <x:v>101</x:v>
      </x:c>
      <x:c r="AL1446" s="81">
        <x:f t="shared" si="157"/>
        <x:v>364</x:v>
      </x:c>
      <x:c r="AM1446" s="81" t="str">
        <x:f t="shared" si="152"/>
        <x:v/>
      </x:c>
      <x:c r="AN1446" s="81" t="str">
        <x:f t="shared" si="153"/>
        <x:v/>
      </x:c>
      <x:c r="AO1446" s="81" t="str">
        <x:f t="shared" si="154"/>
        <x:v/>
      </x:c>
      <x:c r="AP1446" s="81" t="str">
        <x:f t="shared" si="155"/>
        <x:v/>
      </x:c>
      <x:c r="AQ1446" s="81" t="str">
        <x:f t="shared" si="156"/>
        <x:v/>
      </x:c>
    </x:row>
    <x:row r="1447" spans="1:43">
      <x:c r="A1447">
        <x:v>144100</x:v>
      </x:c>
      <x:c r="B1447">
        <x:v>364</x:v>
      </x:c>
      <x:c r="C1447" s="114">
        <x:v>7.86666666666667</x:v>
      </x:c>
      <x:c r="I1447" t="s">
        <x:v>157</x:v>
      </x:c>
      <x:c r="K1447" t="s">
        <x:v>171</x:v>
      </x:c>
      <x:c r="M1447">
        <x:v>766</x:v>
      </x:c>
      <x:c r="O1447" t="s">
        <x:v>101</x:v>
      </x:c>
      <x:c r="AL1447" s="81">
        <x:f t="shared" si="157"/>
        <x:v>364</x:v>
      </x:c>
      <x:c r="AM1447" s="81" t="str">
        <x:f t="shared" si="152"/>
        <x:v/>
      </x:c>
      <x:c r="AN1447" s="81" t="str">
        <x:f t="shared" si="153"/>
        <x:v/>
      </x:c>
      <x:c r="AO1447" s="81" t="str">
        <x:f t="shared" si="154"/>
        <x:v/>
      </x:c>
      <x:c r="AP1447" s="81" t="str">
        <x:f t="shared" si="155"/>
        <x:v/>
      </x:c>
      <x:c r="AQ1447" s="81" t="str">
        <x:f t="shared" si="156"/>
        <x:v/>
      </x:c>
    </x:row>
    <x:row r="1448" spans="1:43">
      <x:c r="A1448">
        <x:v>144200</x:v>
      </x:c>
      <x:c r="B1448">
        <x:v>365</x:v>
      </x:c>
      <x:c r="C1448">
        <x:v>0.6</x:v>
      </x:c>
      <x:c r="G1448">
        <x:v>1</x:v>
      </x:c>
      <x:c r="I1448" t="s">
        <x:v>102</x:v>
      </x:c>
      <x:c r="M1448">
        <x:v>781</x:v>
      </x:c>
      <x:c r="O1448" t="s">
        <x:v>101</x:v>
      </x:c>
      <x:c r="Q1448" t="s">
        <x:v>255</x:v>
      </x:c>
      <x:c r="R1448">
        <x:v>0.2</x:v>
      </x:c>
      <x:c r="U1448">
        <x:v>779</x:v>
      </x:c>
      <x:c r="W1448" t="s">
        <x:v>335</x:v>
      </x:c>
      <x:c r="X1448">
        <x:v>0</x:v>
      </x:c>
      <x:c r="Y1448">
        <x:v>2</x:v>
      </x:c>
      <x:c r="AB1448">
        <x:v>0.1</x:v>
      </x:c>
      <x:c r="AC1448">
        <x:v>0.4</x:v>
      </x:c>
      <x:c r="AD1448" t="s">
        <x:v>134</x:v>
      </x:c>
      <x:c r="AG1448" s="80">
        <x:v>1</x:v>
      </x:c>
      <x:c r="AL1448" s="81">
        <x:f t="shared" si="157"/>
        <x:v>365</x:v>
      </x:c>
      <x:c r="AM1448" s="81" t="str">
        <x:f t="shared" si="152"/>
        <x:v/>
      </x:c>
      <x:c r="AN1448" s="81" t="str">
        <x:f t="shared" si="153"/>
        <x:v/>
      </x:c>
      <x:c r="AO1448" s="81" t="str">
        <x:f t="shared" si="154"/>
        <x:v/>
      </x:c>
      <x:c r="AP1448" s="81" t="str">
        <x:f t="shared" si="155"/>
        <x:v/>
      </x:c>
      <x:c r="AQ1448" s="81" t="str">
        <x:f t="shared" si="156"/>
        <x:v/>
      </x:c>
    </x:row>
    <x:row r="1449" spans="1:43">
      <x:c r="A1449">
        <x:v>144300</x:v>
      </x:c>
      <x:c r="B1449">
        <x:v>365</x:v>
      </x:c>
      <x:c r="C1449">
        <x:v>0.6</x:v>
      </x:c>
      <x:c r="D1449">
        <x:v>1</x:v>
      </x:c>
      <x:c r="U1449">
        <x:v>780</x:v>
      </x:c>
      <x:c r="W1449" t="s">
        <x:v>335</x:v>
      </x:c>
      <x:c r="X1449">
        <x:v>0</x:v>
      </x:c>
      <x:c r="Y1449">
        <x:v>2</x:v>
      </x:c>
      <x:c r="AB1449">
        <x:v>0.1</x:v>
      </x:c>
      <x:c r="AC1449">
        <x:v>0.3</x:v>
      </x:c>
      <x:c r="AD1449" t="s">
        <x:v>134</x:v>
      </x:c>
      <x:c r="AG1449" s="80">
        <x:v>1</x:v>
      </x:c>
      <x:c r="AL1449" s="81" t="str">
        <x:f t="shared" si="157"/>
        <x:v>365B</x:v>
      </x:c>
      <x:c r="AM1449" s="81" t="str">
        <x:f t="shared" si="152"/>
        <x:v/>
      </x:c>
      <x:c r="AN1449" s="81" t="str">
        <x:f t="shared" si="153"/>
        <x:v/>
      </x:c>
      <x:c r="AO1449" s="81" t="str">
        <x:f t="shared" si="154"/>
        <x:v/>
      </x:c>
      <x:c r="AP1449" s="81" t="str">
        <x:f t="shared" si="155"/>
        <x:v/>
      </x:c>
      <x:c r="AQ1449" s="81" t="str">
        <x:f t="shared" si="156"/>
        <x:v/>
      </x:c>
    </x:row>
    <x:row r="1450" spans="1:43">
      <x:c r="A1450">
        <x:v>144400</x:v>
      </x:c>
      <x:c r="B1450">
        <x:v>365</x:v>
      </x:c>
      <x:c r="C1450" s="114">
        <x:v>0.8</x:v>
      </x:c>
      <x:c r="G1450">
        <x:v>1</x:v>
      </x:c>
      <x:c r="I1450" t="s">
        <x:v>100</x:v>
      </x:c>
      <x:c r="M1450">
        <x:v>781</x:v>
      </x:c>
      <x:c r="O1450" t="s">
        <x:v>101</x:v>
      </x:c>
      <x:c r="Q1450" t="s">
        <x:v>255</x:v>
      </x:c>
      <x:c r="R1450">
        <x:v>0.6</x:v>
      </x:c>
      <x:c r="U1450">
        <x:v>439</x:v>
      </x:c>
      <x:c r="W1450" t="s">
        <x:v>335</x:v>
      </x:c>
      <x:c r="X1450">
        <x:v>0</x:v>
      </x:c>
      <x:c r="Y1450">
        <x:v>0</x:v>
      </x:c>
      <x:c r="Z1450" t="s">
        <x:v>115</x:v>
      </x:c>
      <x:c r="AB1450">
        <x:v>0.1</x:v>
      </x:c>
      <x:c r="AD1450" t="s">
        <x:v>134</x:v>
      </x:c>
      <x:c r="AG1450" s="80">
        <x:v>1</x:v>
      </x:c>
      <x:c r="AL1450" s="81">
        <x:f t="shared" si="157"/>
        <x:v>365</x:v>
      </x:c>
      <x:c r="AM1450" s="81" t="str">
        <x:f t="shared" si="152"/>
        <x:v/>
      </x:c>
      <x:c r="AN1450" s="81" t="str">
        <x:f t="shared" si="153"/>
        <x:v/>
      </x:c>
      <x:c r="AO1450" s="81" t="str">
        <x:f t="shared" si="154"/>
        <x:v/>
      </x:c>
      <x:c r="AP1450" s="81" t="str">
        <x:f t="shared" si="155"/>
        <x:v/>
      </x:c>
      <x:c r="AQ1450" s="81" t="str">
        <x:f t="shared" si="156"/>
        <x:v/>
      </x:c>
    </x:row>
    <x:row r="1451" spans="1:43">
      <x:c r="A1451">
        <x:v>144500</x:v>
      </x:c>
      <x:c r="B1451">
        <x:v>365</x:v>
      </x:c>
      <x:c r="C1451">
        <x:v>1</x:v>
      </x:c>
      <x:c r="G1451">
        <x:v>1</x:v>
      </x:c>
      <x:c r="I1451" t="s">
        <x:v>118</x:v>
      </x:c>
      <x:c r="M1451">
        <x:v>781</x:v>
      </x:c>
      <x:c r="O1451" t="s">
        <x:v>101</x:v>
      </x:c>
      <x:c r="U1451">
        <x:v>439</x:v>
      </x:c>
      <x:c r="W1451" t="s">
        <x:v>335</x:v>
      </x:c>
      <x:c r="X1451">
        <x:v>0</x:v>
      </x:c>
      <x:c r="Y1451">
        <x:v>0</x:v>
      </x:c>
      <x:c r="Z1451" t="s">
        <x:v>115</x:v>
      </x:c>
      <x:c r="AB1451">
        <x:v>0.1</x:v>
      </x:c>
      <x:c r="AD1451" t="s">
        <x:v>134</x:v>
      </x:c>
      <x:c r="AG1451" s="80">
        <x:v>1</x:v>
      </x:c>
      <x:c r="AL1451" s="81">
        <x:f t="shared" si="157"/>
        <x:v>365</x:v>
      </x:c>
      <x:c r="AM1451" s="81" t="str">
        <x:f t="shared" si="152"/>
        <x:v/>
      </x:c>
      <x:c r="AN1451" s="81" t="str">
        <x:f t="shared" si="153"/>
        <x:v/>
      </x:c>
      <x:c r="AO1451" s="81" t="str">
        <x:f t="shared" si="154"/>
        <x:v/>
      </x:c>
      <x:c r="AP1451" s="81" t="str">
        <x:f t="shared" si="155"/>
        <x:v/>
      </x:c>
      <x:c r="AQ1451" s="81" t="str">
        <x:f t="shared" si="156"/>
        <x:v/>
      </x:c>
    </x:row>
    <x:row r="1452" spans="1:43">
      <x:c r="A1452">
        <x:v>144600</x:v>
      </x:c>
      <x:c r="B1452">
        <x:v>365</x:v>
      </x:c>
      <x:c r="C1452">
        <x:v>1.2</x:v>
      </x:c>
      <x:c r="G1452">
        <x:v>2</x:v>
      </x:c>
      <x:c r="I1452" t="s">
        <x:v>130</x:v>
      </x:c>
      <x:c r="M1452">
        <x:v>781</x:v>
      </x:c>
      <x:c r="O1452" t="s">
        <x:v>101</x:v>
      </x:c>
      <x:c r="U1452">
        <x:v>439</x:v>
      </x:c>
      <x:c r="W1452" t="s">
        <x:v>335</x:v>
      </x:c>
      <x:c r="X1452">
        <x:v>0</x:v>
      </x:c>
      <x:c r="Y1452">
        <x:v>0</x:v>
      </x:c>
      <x:c r="Z1452" t="s">
        <x:v>115</x:v>
      </x:c>
      <x:c r="AB1452">
        <x:v>0.1</x:v>
      </x:c>
      <x:c r="AD1452" t="s">
        <x:v>134</x:v>
      </x:c>
      <x:c r="AG1452" s="80">
        <x:v>1</x:v>
      </x:c>
      <x:c r="AL1452" s="81">
        <x:f t="shared" si="157"/>
        <x:v>365</x:v>
      </x:c>
      <x:c r="AM1452" s="81" t="str">
        <x:f t="shared" si="152"/>
        <x:v/>
      </x:c>
      <x:c r="AN1452" s="81" t="str">
        <x:f t="shared" si="153"/>
        <x:v/>
      </x:c>
      <x:c r="AO1452" s="81" t="str">
        <x:f t="shared" si="154"/>
        <x:v/>
      </x:c>
      <x:c r="AP1452" s="81" t="str">
        <x:f t="shared" si="155"/>
        <x:v/>
      </x:c>
      <x:c r="AQ1452" s="81" t="str">
        <x:f t="shared" si="156"/>
        <x:v/>
      </x:c>
    </x:row>
    <x:row r="1453" spans="1:43">
      <x:c r="A1453">
        <x:v>144700</x:v>
      </x:c>
      <x:c r="B1453">
        <x:v>366</x:v>
      </x:c>
      <x:c r="C1453">
        <x:v>0.1</x:v>
      </x:c>
      <x:c r="D1453">
        <x:v>1</x:v>
      </x:c>
      <x:c r="K1453" s="41"/>
      <x:c r="AG1453" s="80">
        <x:v>1</x:v>
      </x:c>
      <x:c r="AL1453" s="81" t="str">
        <x:f t="shared" si="157"/>
        <x:v>366B</x:v>
      </x:c>
      <x:c r="AM1453" s="81" t="str">
        <x:f t="shared" si="152"/>
        <x:v/>
      </x:c>
      <x:c r="AN1453" s="81" t="str">
        <x:f t="shared" si="153"/>
        <x:v/>
      </x:c>
      <x:c r="AO1453" s="81" t="str">
        <x:f t="shared" si="154"/>
        <x:v/>
      </x:c>
      <x:c r="AP1453" s="81" t="str">
        <x:f t="shared" si="155"/>
        <x:v/>
      </x:c>
      <x:c r="AQ1453" s="81" t="str">
        <x:f t="shared" si="156"/>
        <x:v/>
      </x:c>
    </x:row>
    <x:row r="1454" spans="1:43">
      <x:c r="A1454">
        <x:v>144800</x:v>
      </x:c>
      <x:c r="B1454">
        <x:v>366</x:v>
      </x:c>
      <x:c r="C1454">
        <x:v>0.25</x:v>
      </x:c>
      <x:c r="D1454">
        <x:v>1</x:v>
      </x:c>
      <x:c r="K1454" s="41"/>
      <x:c r="AG1454" s="80">
        <x:v>1</x:v>
      </x:c>
      <x:c r="AL1454" s="81" t="str">
        <x:f t="shared" si="157"/>
        <x:v>366B</x:v>
      </x:c>
      <x:c r="AM1454" s="81" t="str">
        <x:f t="shared" si="152"/>
        <x:v/>
      </x:c>
      <x:c r="AN1454" s="81" t="str">
        <x:f t="shared" si="153"/>
        <x:v/>
      </x:c>
      <x:c r="AO1454" s="81" t="str">
        <x:f t="shared" si="154"/>
        <x:v/>
      </x:c>
      <x:c r="AP1454" s="81" t="str">
        <x:f t="shared" si="155"/>
        <x:v/>
      </x:c>
      <x:c r="AQ1454" s="81" t="str">
        <x:f t="shared" si="156"/>
        <x:v/>
      </x:c>
    </x:row>
    <x:row r="1455" spans="1:43">
      <x:c r="A1455">
        <x:v>144900</x:v>
      </x:c>
      <x:c r="B1455">
        <x:v>366</x:v>
      </x:c>
      <x:c r="C1455">
        <x:v>0.4</x:v>
      </x:c>
      <x:c r="D1455">
        <x:v>1</x:v>
      </x:c>
      <x:c r="K1455" s="41"/>
      <x:c r="AG1455" s="80">
        <x:v>1</x:v>
      </x:c>
      <x:c r="AL1455" s="81" t="str">
        <x:f t="shared" si="157"/>
        <x:v>366B</x:v>
      </x:c>
      <x:c r="AM1455" s="81" t="str">
        <x:f t="shared" si="152"/>
        <x:v/>
      </x:c>
      <x:c r="AN1455" s="81" t="str">
        <x:f t="shared" si="153"/>
        <x:v/>
      </x:c>
      <x:c r="AO1455" s="81" t="str">
        <x:f t="shared" si="154"/>
        <x:v/>
      </x:c>
      <x:c r="AP1455" s="81" t="str">
        <x:f t="shared" si="155"/>
        <x:v/>
      </x:c>
      <x:c r="AQ1455" s="81" t="str">
        <x:f t="shared" si="156"/>
        <x:v/>
      </x:c>
    </x:row>
    <x:row r="1456" spans="1:43">
      <x:c r="A1456">
        <x:v>145000</x:v>
      </x:c>
      <x:c r="B1456">
        <x:v>366</x:v>
      </x:c>
      <x:c r="C1456">
        <x:v>0.55</x:v>
      </x:c>
      <x:c r="D1456">
        <x:v>1</x:v>
      </x:c>
      <x:c r="K1456" s="41"/>
      <x:c r="AG1456" s="80">
        <x:v>1</x:v>
      </x:c>
      <x:c r="AL1456" s="81" t="str">
        <x:f t="shared" si="157"/>
        <x:v>366B</x:v>
      </x:c>
      <x:c r="AM1456" s="81" t="str">
        <x:f t="shared" si="152"/>
        <x:v/>
      </x:c>
      <x:c r="AN1456" s="81" t="str">
        <x:f t="shared" si="153"/>
        <x:v/>
      </x:c>
      <x:c r="AO1456" s="81" t="str">
        <x:f t="shared" si="154"/>
        <x:v/>
      </x:c>
      <x:c r="AP1456" s="81" t="str">
        <x:f t="shared" si="155"/>
        <x:v/>
      </x:c>
      <x:c r="AQ1456" s="81" t="str">
        <x:f t="shared" si="156"/>
        <x:v/>
      </x:c>
    </x:row>
    <x:row r="1457" spans="1:43">
      <x:c r="A1457">
        <x:v>145100</x:v>
      </x:c>
      <x:c r="B1457">
        <x:v>366</x:v>
      </x:c>
      <x:c r="C1457">
        <x:v>0.833333333333333</x:v>
      </x:c>
      <x:c r="I1457" t="s">
        <x:v>130</x:v>
      </x:c>
      <x:c r="K1457" s="41"/>
      <x:c r="M1457">
        <x:v>824</x:v>
      </x:c>
      <x:c r="O1457" t="s">
        <x:v>101</x:v>
      </x:c>
      <x:c r="U1457">
        <x:v>439</x:v>
      </x:c>
      <x:c r="W1457" s="423" t="s">
        <x:v>114</x:v>
      </x:c>
      <x:c r="X1457">
        <x:v>4</x:v>
      </x:c>
      <x:c r="Y1457">
        <x:v>0</x:v>
      </x:c>
      <x:c r="Z1457" t="s">
        <x:v>260</x:v>
      </x:c>
      <x:c r="AA1457">
        <x:v>25</x:v>
      </x:c>
      <x:c r="AD1457" t="s">
        <x:v>139</x:v>
      </x:c>
      <x:c r="AG1457" s="80">
        <x:v>2</x:v>
      </x:c>
      <x:c r="AL1457" s="81">
        <x:f t="shared" si="157"/>
        <x:v>366</x:v>
      </x:c>
      <x:c r="AM1457" s="81" t="str">
        <x:f t="shared" si="152"/>
        <x:v/>
      </x:c>
      <x:c r="AN1457" s="81" t="str">
        <x:f t="shared" si="153"/>
        <x:v/>
      </x:c>
      <x:c r="AO1457" s="81" t="str">
        <x:f t="shared" si="154"/>
        <x:v/>
      </x:c>
      <x:c r="AP1457" s="81" t="str">
        <x:f t="shared" si="155"/>
        <x:v/>
      </x:c>
      <x:c r="AQ1457" s="81" t="str">
        <x:f t="shared" si="156"/>
        <x:v/>
      </x:c>
    </x:row>
    <x:row r="1458" spans="1:43">
      <x:c r="A1458">
        <x:v>145200</x:v>
      </x:c>
      <x:c r="B1458">
        <x:v>368</x:v>
      </x:c>
      <x:c r="C1458">
        <x:v>0.4</x:v>
      </x:c>
      <x:c r="G1458">
        <x:v>3</x:v>
      </x:c>
      <x:c r="I1458" t="s">
        <x:v>130</x:v>
      </x:c>
      <x:c r="K1458" t="s">
        <x:v>133</x:v>
      </x:c>
      <x:c r="M1458">
        <x:v>1032</x:v>
      </x:c>
      <x:c r="O1458" t="s">
        <x:v>101</x:v>
      </x:c>
      <x:c r="U1458">
        <x:v>1010</x:v>
      </x:c>
      <x:c r="W1458" t="s">
        <x:v>335</x:v>
      </x:c>
      <x:c r="X1458">
        <x:v>0</x:v>
      </x:c>
      <x:c r="Y1458">
        <x:v>0</x:v>
      </x:c>
      <x:c r="Z1458" t="s">
        <x:v>260</x:v>
      </x:c>
      <x:c r="AA1458">
        <x:v>25</x:v>
      </x:c>
      <x:c r="AD1458" t="s">
        <x:v>134</x:v>
      </x:c>
      <x:c r="AG1458" s="80">
        <x:v>1</x:v>
      </x:c>
      <x:c r="AL1458" s="81">
        <x:f t="shared" si="157"/>
        <x:v>368</x:v>
      </x:c>
      <x:c r="AM1458" s="81" t="str">
        <x:f t="shared" si="152"/>
        <x:v/>
      </x:c>
      <x:c r="AN1458" s="81" t="str">
        <x:f t="shared" si="153"/>
        <x:v/>
      </x:c>
      <x:c r="AO1458" s="81" t="str">
        <x:f t="shared" si="154"/>
        <x:v/>
      </x:c>
      <x:c r="AP1458" s="81" t="str">
        <x:f t="shared" si="155"/>
        <x:v/>
      </x:c>
      <x:c r="AQ1458" s="81" t="str">
        <x:f t="shared" si="156"/>
        <x:v/>
      </x:c>
    </x:row>
    <x:row r="1459" spans="1:43">
      <x:c r="A1459">
        <x:v>145300</x:v>
      </x:c>
      <x:c r="B1459">
        <x:v>368</x:v>
      </x:c>
      <x:c r="C1459">
        <x:v>0.933333333333333</x:v>
      </x:c>
      <x:c r="G1459">
        <x:v>4</x:v>
      </x:c>
      <x:c r="I1459" s="84" t="s">
        <x:v>104</x:v>
      </x:c>
      <x:c r="K1459" t="s">
        <x:v>133</x:v>
      </x:c>
      <x:c r="M1459">
        <x:v>1032</x:v>
      </x:c>
      <x:c r="O1459" t="s">
        <x:v>101</x:v>
      </x:c>
      <x:c r="U1459">
        <x:v>1010</x:v>
      </x:c>
      <x:c r="W1459" t="s">
        <x:v>335</x:v>
      </x:c>
      <x:c r="X1459">
        <x:v>0</x:v>
      </x:c>
      <x:c r="Y1459">
        <x:v>0</x:v>
      </x:c>
      <x:c r="Z1459" t="s">
        <x:v>260</x:v>
      </x:c>
      <x:c r="AA1459">
        <x:v>25</x:v>
      </x:c>
      <x:c r="AD1459" t="s">
        <x:v>134</x:v>
      </x:c>
      <x:c r="AG1459" s="80">
        <x:v>1</x:v>
      </x:c>
      <x:c r="AL1459" s="81">
        <x:f t="shared" si="157"/>
        <x:v>368</x:v>
      </x:c>
      <x:c r="AM1459" s="81" t="str">
        <x:f t="shared" si="152"/>
        <x:v/>
      </x:c>
      <x:c r="AN1459" s="81" t="str">
        <x:f t="shared" si="153"/>
        <x:v/>
      </x:c>
      <x:c r="AO1459" s="81" t="str">
        <x:f t="shared" si="154"/>
        <x:v/>
      </x:c>
      <x:c r="AP1459" s="81" t="str">
        <x:f t="shared" si="155"/>
        <x:v/>
      </x:c>
      <x:c r="AQ1459" s="81" t="str">
        <x:f t="shared" si="156"/>
        <x:v/>
      </x:c>
    </x:row>
    <x:row r="1460" spans="1:43">
      <x:c r="A1460">
        <x:v>145400</x:v>
      </x:c>
      <x:c r="B1460">
        <x:v>368</x:v>
      </x:c>
      <x:c r="C1460">
        <x:v>2.1</x:v>
      </x:c>
      <x:c r="G1460">
        <x:v>5</x:v>
      </x:c>
      <x:c r="I1460" s="84" t="s">
        <x:v>103</x:v>
      </x:c>
      <x:c r="K1460" t="s">
        <x:v>133</x:v>
      </x:c>
      <x:c r="M1460">
        <x:v>1032</x:v>
      </x:c>
      <x:c r="O1460" t="s">
        <x:v>101</x:v>
      </x:c>
      <x:c r="U1460">
        <x:v>1010</x:v>
      </x:c>
      <x:c r="W1460" t="s">
        <x:v>335</x:v>
      </x:c>
      <x:c r="X1460">
        <x:v>0</x:v>
      </x:c>
      <x:c r="Y1460">
        <x:v>0</x:v>
      </x:c>
      <x:c r="Z1460" t="s">
        <x:v>260</x:v>
      </x:c>
      <x:c r="AA1460">
        <x:v>25</x:v>
      </x:c>
      <x:c r="AD1460" t="s">
        <x:v>134</x:v>
      </x:c>
      <x:c r="AG1460" s="80">
        <x:v>1</x:v>
      </x:c>
      <x:c r="AL1460" s="81">
        <x:f t="shared" si="157"/>
        <x:v>368</x:v>
      </x:c>
      <x:c r="AM1460" s="81" t="str">
        <x:f t="shared" si="152"/>
        <x:v/>
      </x:c>
      <x:c r="AN1460" s="81" t="str">
        <x:f t="shared" si="153"/>
        <x:v/>
      </x:c>
      <x:c r="AO1460" s="81" t="str">
        <x:f t="shared" si="154"/>
        <x:v/>
      </x:c>
      <x:c r="AP1460" s="81" t="str">
        <x:f t="shared" si="155"/>
        <x:v/>
      </x:c>
      <x:c r="AQ1460" s="81" t="str">
        <x:f t="shared" si="156"/>
        <x:v/>
      </x:c>
    </x:row>
    <x:row r="1461" spans="1:43">
      <x:c r="A1461">
        <x:v>145500</x:v>
      </x:c>
      <x:c r="B1461">
        <x:v>369</x:v>
      </x:c>
      <x:c r="C1461">
        <x:v>0.1</x:v>
      </x:c>
      <x:c r="D1461">
        <x:v>1</x:v>
      </x:c>
      <x:c r="I1461" s="84"/>
      <x:c r="K1461" t="s">
        <x:v>133</x:v>
      </x:c>
      <x:c r="L1461">
        <x:v>1</x:v>
      </x:c>
      <x:c r="M1461">
        <x:v>817</x:v>
      </x:c>
      <x:c r="O1461" t="s">
        <x:v>333</x:v>
      </x:c>
      <x:c r="P1461" s="85" t="s">
        <x:v>336</x:v>
      </x:c>
      <x:c r="AL1461" s="81" t="str">
        <x:f t="shared" si="157"/>
        <x:v>369B</x:v>
      </x:c>
      <x:c r="AM1461" s="81" t="str">
        <x:f t="shared" si="152"/>
        <x:v/>
      </x:c>
      <x:c r="AN1461" s="81" t="str">
        <x:f t="shared" si="153"/>
        <x:v/>
      </x:c>
      <x:c r="AO1461" s="81" t="str">
        <x:f t="shared" si="154"/>
        <x:v/>
      </x:c>
      <x:c r="AP1461" s="81" t="str">
        <x:f t="shared" si="155"/>
        <x:v/>
      </x:c>
      <x:c r="AQ1461" s="81" t="str">
        <x:f t="shared" si="156"/>
        <x:v/>
      </x:c>
    </x:row>
    <x:row r="1462" spans="1:43">
      <x:c r="A1462">
        <x:v>145600</x:v>
      </x:c>
      <x:c r="B1462">
        <x:v>369</x:v>
      </x:c>
      <x:c r="C1462">
        <x:v>0.1</x:v>
      </x:c>
      <x:c r="D1462">
        <x:v>1</x:v>
      </x:c>
      <x:c r="I1462" s="84"/>
      <x:c r="K1462" t="s">
        <x:v>133</x:v>
      </x:c>
      <x:c r="M1462">
        <x:v>1055</x:v>
      </x:c>
      <x:c r="O1462" t="s">
        <x:v>333</x:v>
      </x:c>
      <x:c r="AL1462" s="81" t="str">
        <x:f t="shared" si="157"/>
        <x:v>369B</x:v>
      </x:c>
      <x:c r="AM1462" s="81" t="str">
        <x:f t="shared" si="152"/>
        <x:v/>
      </x:c>
      <x:c r="AN1462" s="81" t="str">
        <x:f t="shared" si="153"/>
        <x:v/>
      </x:c>
      <x:c r="AO1462" s="81" t="str">
        <x:f t="shared" si="154"/>
        <x:v/>
      </x:c>
      <x:c r="AP1462" s="81" t="str">
        <x:f t="shared" si="155"/>
        <x:v/>
      </x:c>
      <x:c r="AQ1462" s="81" t="str">
        <x:f t="shared" si="156"/>
        <x:v/>
      </x:c>
    </x:row>
    <x:row r="1463" spans="1:43">
      <x:c r="A1463">
        <x:v>145700</x:v>
      </x:c>
      <x:c r="B1463">
        <x:v>369</x:v>
      </x:c>
      <x:c r="C1463">
        <x:f>35/30</x:f>
        <x:v>1.16666666666667</x:v>
      </x:c>
      <x:c r="E1463">
        <x:v>1</x:v>
      </x:c>
      <x:c r="G1463">
        <x:v>3</x:v>
      </x:c>
      <x:c r="I1463" s="84" t="s">
        <x:v>110</x:v>
      </x:c>
      <x:c r="J1463">
        <x:v>0.65</x:v>
      </x:c>
      <x:c r="K1463" t="s">
        <x:v>122</x:v>
      </x:c>
      <x:c r="M1463">
        <x:v>1032</x:v>
      </x:c>
      <x:c r="O1463" t="s">
        <x:v>101</x:v>
      </x:c>
      <x:c r="AG1463" s="80">
        <x:v>2</x:v>
      </x:c>
      <x:c r="AL1463" s="81">
        <x:f t="shared" si="157"/>
        <x:v>369</x:v>
      </x:c>
      <x:c r="AM1463" s="81" t="str">
        <x:f t="shared" si="152"/>
        <x:v/>
      </x:c>
      <x:c r="AN1463" s="81" t="str">
        <x:f t="shared" si="153"/>
        <x:v/>
      </x:c>
      <x:c r="AO1463" s="81" t="str">
        <x:f t="shared" si="154"/>
        <x:v/>
      </x:c>
      <x:c r="AP1463" s="81" t="str">
        <x:f t="shared" si="155"/>
        <x:v/>
      </x:c>
      <x:c r="AQ1463" s="81" t="str">
        <x:f t="shared" si="156"/>
        <x:v/>
      </x:c>
    </x:row>
    <x:row r="1464" spans="1:43">
      <x:c r="A1464">
        <x:v>145800</x:v>
      </x:c>
      <x:c r="B1464">
        <x:v>369</x:v>
      </x:c>
      <x:c r="C1464">
        <x:v>1.9</x:v>
      </x:c>
      <x:c r="D1464">
        <x:v>1</x:v>
      </x:c>
      <x:c r="G1464">
        <x:v>1</x:v>
      </x:c>
      <x:c r="I1464" s="84"/>
      <x:c r="AG1464" s="80">
        <x:v>2</x:v>
      </x:c>
      <x:c r="AL1464" s="81" t="str">
        <x:f t="shared" si="157"/>
        <x:v>369B</x:v>
      </x:c>
      <x:c r="AM1464" s="81" t="str">
        <x:f t="shared" si="152"/>
        <x:v/>
      </x:c>
      <x:c r="AN1464" s="81" t="str">
        <x:f t="shared" si="153"/>
        <x:v/>
      </x:c>
      <x:c r="AO1464" s="81" t="str">
        <x:f t="shared" si="154"/>
        <x:v/>
      </x:c>
      <x:c r="AP1464" s="81" t="str">
        <x:f t="shared" si="155"/>
        <x:v/>
      </x:c>
      <x:c r="AQ1464" s="81" t="str">
        <x:f t="shared" si="156"/>
        <x:v/>
      </x:c>
    </x:row>
    <x:row r="1465" spans="1:43">
      <x:c r="A1465">
        <x:v>145900</x:v>
      </x:c>
      <x:c r="B1465">
        <x:v>369</x:v>
      </x:c>
      <x:c r="C1465">
        <x:v>2.3</x:v>
      </x:c>
      <x:c r="D1465">
        <x:v>1</x:v>
      </x:c>
      <x:c r="G1465">
        <x:v>2</x:v>
      </x:c>
      <x:c r="I1465" s="84"/>
      <x:c r="AL1465" s="81" t="str">
        <x:f t="shared" si="157"/>
        <x:v>369B</x:v>
      </x:c>
      <x:c r="AM1465" s="81" t="str">
        <x:f t="shared" si="152"/>
        <x:v/>
      </x:c>
      <x:c r="AN1465" s="81" t="str">
        <x:f t="shared" si="153"/>
        <x:v/>
      </x:c>
      <x:c r="AO1465" s="81" t="str">
        <x:f t="shared" si="154"/>
        <x:v/>
      </x:c>
      <x:c r="AP1465" s="81" t="str">
        <x:f t="shared" si="155"/>
        <x:v/>
      </x:c>
      <x:c r="AQ1465" s="81" t="str">
        <x:f t="shared" si="156"/>
        <x:v/>
      </x:c>
    </x:row>
    <x:row r="1466" spans="1:43">
      <x:c r="A1466">
        <x:v>146000</x:v>
      </x:c>
      <x:c r="B1466">
        <x:v>370</x:v>
      </x:c>
      <x:c r="C1466">
        <x:f>144/30</x:f>
        <x:v>4.8</x:v>
      </x:c>
      <x:c r="I1466" s="84" t="s">
        <x:v>112</x:v>
      </x:c>
      <x:c r="K1466" t="s">
        <x:v>145</x:v>
      </x:c>
      <x:c r="AL1466" s="81">
        <x:f t="shared" si="157"/>
        <x:v>370</x:v>
      </x:c>
      <x:c r="AM1466" s="81" t="str">
        <x:f t="shared" si="152"/>
        <x:v/>
      </x:c>
      <x:c r="AN1466" s="81" t="str">
        <x:f t="shared" si="153"/>
        <x:v/>
      </x:c>
      <x:c r="AO1466" s="81" t="str">
        <x:f t="shared" si="154"/>
        <x:v/>
      </x:c>
      <x:c r="AP1466" s="81" t="str">
        <x:f t="shared" si="155"/>
        <x:v/>
      </x:c>
      <x:c r="AQ1466" s="81" t="str">
        <x:f t="shared" si="156"/>
        <x:v/>
      </x:c>
    </x:row>
    <x:row r="1467" spans="1:43">
      <x:c r="A1467">
        <x:v>146100</x:v>
      </x:c>
      <x:c r="B1467">
        <x:v>371</x:v>
      </x:c>
      <x:c r="C1467">
        <x:v>1.15</x:v>
      </x:c>
      <x:c r="E1467">
        <x:v>1</x:v>
      </x:c>
      <x:c r="G1467">
        <x:v>2</x:v>
      </x:c>
      <x:c r="I1467" t="s">
        <x:v>337</x:v>
      </x:c>
      <x:c r="K1467" t="s">
        <x:v>105</x:v>
      </x:c>
      <x:c r="M1467">
        <x:v>1015</x:v>
      </x:c>
      <x:c r="O1467" t="s">
        <x:v>101</x:v>
      </x:c>
      <x:c r="U1467">
        <x:v>439</x:v>
      </x:c>
      <x:c r="W1467" s="423" t="s">
        <x:v>114</x:v>
      </x:c>
      <x:c r="X1467">
        <x:v>4</x:v>
      </x:c>
      <x:c r="Y1467">
        <x:v>0</x:v>
      </x:c>
      <x:c r="Z1467" t="s">
        <x:v>260</x:v>
      </x:c>
      <x:c r="AA1467">
        <x:v>15</x:v>
      </x:c>
      <x:c r="AD1467" t="s">
        <x:v>139</x:v>
      </x:c>
      <x:c r="AG1467" s="80">
        <x:v>2</x:v>
      </x:c>
      <x:c r="AL1467" s="81">
        <x:f t="shared" si="157"/>
        <x:v>371</x:v>
      </x:c>
      <x:c r="AM1467" s="81" t="str">
        <x:f t="shared" si="152"/>
        <x:v/>
      </x:c>
      <x:c r="AN1467" s="81" t="str">
        <x:f t="shared" si="153"/>
        <x:v/>
      </x:c>
      <x:c r="AO1467" s="81" t="str">
        <x:f t="shared" si="154"/>
        <x:v/>
      </x:c>
      <x:c r="AP1467" s="81" t="str">
        <x:f t="shared" si="155"/>
        <x:v/>
      </x:c>
      <x:c r="AQ1467" s="81" t="str">
        <x:f t="shared" si="156"/>
        <x:v/>
      </x:c>
    </x:row>
    <x:row r="1468" spans="1:43">
      <x:c r="A1468">
        <x:v>146200</x:v>
      </x:c>
      <x:c r="B1468">
        <x:v>371</x:v>
      </x:c>
      <x:c r="C1468">
        <x:v>2.2</x:v>
      </x:c>
      <x:c r="G1468">
        <x:v>3</x:v>
      </x:c>
      <x:c r="I1468" t="s">
        <x:v>338</x:v>
      </x:c>
      <x:c r="K1468" t="s">
        <x:v>339</x:v>
      </x:c>
      <x:c r="M1468">
        <x:v>1015</x:v>
      </x:c>
      <x:c r="O1468" t="s">
        <x:v>101</x:v>
      </x:c>
      <x:c r="U1468">
        <x:v>439</x:v>
      </x:c>
      <x:c r="W1468" s="423" t="s">
        <x:v>114</x:v>
      </x:c>
      <x:c r="X1468">
        <x:v>4</x:v>
      </x:c>
      <x:c r="Y1468">
        <x:v>0</x:v>
      </x:c>
      <x:c r="Z1468" t="s">
        <x:v>260</x:v>
      </x:c>
      <x:c r="AA1468">
        <x:v>15</x:v>
      </x:c>
      <x:c r="AD1468" t="s">
        <x:v>139</x:v>
      </x:c>
      <x:c r="AG1468" s="80">
        <x:v>2</x:v>
      </x:c>
      <x:c r="AL1468" s="81">
        <x:f t="shared" si="157"/>
        <x:v>371</x:v>
      </x:c>
      <x:c r="AM1468" s="81" t="str">
        <x:f t="shared" si="152"/>
        <x:v/>
      </x:c>
      <x:c r="AN1468" s="81" t="str">
        <x:f t="shared" si="153"/>
        <x:v/>
      </x:c>
      <x:c r="AO1468" s="81" t="str">
        <x:f t="shared" si="154"/>
        <x:v/>
      </x:c>
      <x:c r="AP1468" s="81" t="str">
        <x:f t="shared" si="155"/>
        <x:v/>
      </x:c>
      <x:c r="AQ1468" s="81" t="str">
        <x:f t="shared" si="156"/>
        <x:v/>
      </x:c>
    </x:row>
    <x:row r="1469" spans="1:43">
      <x:c r="A1469">
        <x:v>146300</x:v>
      </x:c>
      <x:c r="B1469">
        <x:v>371</x:v>
      </x:c>
      <x:c r="C1469">
        <x:v>3.16</x:v>
      </x:c>
      <x:c r="G1469">
        <x:v>4</x:v>
      </x:c>
      <x:c r="I1469" t="s">
        <x:v>337</x:v>
      </x:c>
      <x:c r="K1469" t="s">
        <x:v>340</x:v>
      </x:c>
      <x:c r="M1469">
        <x:v>1015</x:v>
      </x:c>
      <x:c r="O1469" t="s">
        <x:v>101</x:v>
      </x:c>
      <x:c r="U1469">
        <x:v>439</x:v>
      </x:c>
      <x:c r="W1469" s="423" t="s">
        <x:v>114</x:v>
      </x:c>
      <x:c r="X1469">
        <x:v>4</x:v>
      </x:c>
      <x:c r="Y1469">
        <x:v>0</x:v>
      </x:c>
      <x:c r="Z1469" t="s">
        <x:v>260</x:v>
      </x:c>
      <x:c r="AA1469">
        <x:v>15</x:v>
      </x:c>
      <x:c r="AD1469" t="s">
        <x:v>139</x:v>
      </x:c>
      <x:c r="AG1469" s="80">
        <x:v>2</x:v>
      </x:c>
      <x:c r="AL1469" s="81">
        <x:f t="shared" si="157"/>
        <x:v>371</x:v>
      </x:c>
      <x:c r="AM1469" s="81" t="str">
        <x:f t="shared" si="152"/>
        <x:v/>
      </x:c>
      <x:c r="AN1469" s="81" t="str">
        <x:f t="shared" si="153"/>
        <x:v/>
      </x:c>
      <x:c r="AO1469" s="81" t="str">
        <x:f t="shared" si="154"/>
        <x:v/>
      </x:c>
      <x:c r="AP1469" s="81" t="str">
        <x:f t="shared" si="155"/>
        <x:v/>
      </x:c>
      <x:c r="AQ1469" s="81" t="str">
        <x:f t="shared" si="156"/>
        <x:v/>
      </x:c>
    </x:row>
    <x:row r="1470" spans="1:43">
      <x:c r="A1470">
        <x:v>146400</x:v>
      </x:c>
      <x:c r="B1470">
        <x:v>371</x:v>
      </x:c>
      <x:c r="C1470">
        <x:v>4</x:v>
      </x:c>
      <x:c r="D1470">
        <x:v>1</x:v>
      </x:c>
      <x:c r="K1470" t="s">
        <x:v>171</x:v>
      </x:c>
      <x:c r="AG1470" s="80">
        <x:v>1</x:v>
      </x:c>
      <x:c r="AL1470" s="81" t="str">
        <x:f t="shared" si="157"/>
        <x:v>371B</x:v>
      </x:c>
      <x:c r="AM1470" s="81" t="str">
        <x:f t="shared" si="152"/>
        <x:v/>
      </x:c>
      <x:c r="AN1470" s="81" t="str">
        <x:f t="shared" si="153"/>
        <x:v/>
      </x:c>
      <x:c r="AO1470" s="81" t="str">
        <x:f t="shared" si="154"/>
        <x:v/>
      </x:c>
      <x:c r="AP1470" s="81" t="str">
        <x:f t="shared" si="155"/>
        <x:v/>
      </x:c>
      <x:c r="AQ1470" s="81" t="str">
        <x:f t="shared" si="156"/>
        <x:v/>
      </x:c>
    </x:row>
    <x:row r="1471" spans="1:43" s="3" customFormat="1">
      <x:c r="A1471" s="3">
        <x:v>146500</x:v>
      </x:c>
      <x:c r="B1471" s="3">
        <x:v>372</x:v>
      </x:c>
      <x:c r="C1471" s="3">
        <x:v>0.4</x:v>
      </x:c>
      <x:c r="D1471" s="3">
        <x:v>1</x:v>
      </x:c>
      <x:c r="M1471" s="3">
        <x:v>818</x:v>
      </x:c>
      <x:c r="O1471" s="3" t="s">
        <x:v>333</x:v>
      </x:c>
      <x:c r="AG1471" s="108"/>
      <x:c r="AL1471" s="105" t="str">
        <x:f t="shared" si="157"/>
        <x:v>372B</x:v>
      </x:c>
      <x:c r="AM1471" s="105" t="str">
        <x:f t="shared" si="152"/>
        <x:v/>
      </x:c>
      <x:c r="AN1471" s="105" t="str">
        <x:f t="shared" si="153"/>
        <x:v/>
      </x:c>
      <x:c r="AO1471" s="105" t="str">
        <x:f t="shared" si="154"/>
        <x:v/>
      </x:c>
      <x:c r="AP1471" s="105" t="str">
        <x:f t="shared" si="155"/>
        <x:v/>
      </x:c>
      <x:c r="AQ1471" s="105" t="str">
        <x:f t="shared" si="156"/>
        <x:v/>
      </x:c>
    </x:row>
    <x:row r="1472" spans="1:43" s="3" customFormat="1">
      <x:c r="A1472" s="3">
        <x:v>146600</x:v>
      </x:c>
      <x:c r="B1472" s="3">
        <x:v>372</x:v>
      </x:c>
      <x:c r="C1472" s="3">
        <x:f>18/30</x:f>
        <x:v>0.6</x:v>
      </x:c>
      <x:c r="I1472" s="3" t="s">
        <x:v>110</x:v>
      </x:c>
      <x:c r="J1472" s="3">
        <x:v>0.15</x:v>
      </x:c>
      <x:c r="K1472" s="3" t="s">
        <x:v>309</x:v>
      </x:c>
      <x:c r="S1472" s="3" t="s">
        <x:v>204</x:v>
      </x:c>
      <x:c r="T1472" s="3">
        <x:v>2.5</x:v>
      </x:c>
      <x:c r="AG1472" s="108">
        <x:v>2</x:v>
      </x:c>
      <x:c r="AI1472" s="3">
        <x:v>1</x:v>
      </x:c>
      <x:c r="AL1472" s="105">
        <x:f t="shared" si="157"/>
        <x:v>372</x:v>
      </x:c>
      <x:c r="AM1472" s="105" t="str">
        <x:f t="shared" si="152"/>
        <x:v/>
      </x:c>
      <x:c r="AN1472" s="105" t="str">
        <x:f t="shared" si="153"/>
        <x:v/>
      </x:c>
      <x:c r="AO1472" s="105" t="str">
        <x:f t="shared" si="154"/>
        <x:v/>
      </x:c>
      <x:c r="AP1472" s="105" t="str">
        <x:f t="shared" si="155"/>
        <x:v/>
      </x:c>
      <x:c r="AQ1472" s="105" t="str">
        <x:f t="shared" si="156"/>
        <x:v/>
      </x:c>
    </x:row>
    <x:row r="1473" spans="1:43" s="3" customFormat="1">
      <x:c r="A1473" s="3">
        <x:v>146700</x:v>
      </x:c>
      <x:c r="B1473" s="3">
        <x:v>372</x:v>
      </x:c>
      <x:c r="C1473" s="3">
        <x:v>0.95</x:v>
      </x:c>
      <x:c r="D1473" s="3">
        <x:v>1</x:v>
      </x:c>
      <x:c r="S1473" s="3" t="s">
        <x:v>341</x:v>
      </x:c>
      <x:c r="AG1473" s="108"/>
      <x:c r="AI1473" s="3">
        <x:v>1</x:v>
      </x:c>
      <x:c r="AL1473" s="105" t="str">
        <x:f t="shared" si="157"/>
        <x:v>372B</x:v>
      </x:c>
      <x:c r="AM1473" s="105" t="str">
        <x:f t="shared" si="152"/>
        <x:v/>
      </x:c>
      <x:c r="AN1473" s="105" t="str">
        <x:f t="shared" si="153"/>
        <x:v/>
      </x:c>
      <x:c r="AO1473" s="105" t="str">
        <x:f t="shared" si="154"/>
        <x:v/>
      </x:c>
      <x:c r="AP1473" s="105" t="str">
        <x:f t="shared" si="155"/>
        <x:v/>
      </x:c>
      <x:c r="AQ1473" s="105" t="str">
        <x:f t="shared" si="156"/>
        <x:v/>
      </x:c>
    </x:row>
    <x:row r="1474" spans="1:43">
      <x:c r="A1474">
        <x:v>146800</x:v>
      </x:c>
      <x:c r="B1474">
        <x:v>373</x:v>
      </x:c>
      <x:c r="C1474">
        <x:v>4.5</x:v>
      </x:c>
      <x:c r="I1474" t="s">
        <x:v>112</x:v>
      </x:c>
      <x:c r="AL1474" s="81">
        <x:f t="shared" si="157"/>
        <x:v>373</x:v>
      </x:c>
      <x:c r="AM1474" s="81" t="str">
        <x:f t="shared" si="152"/>
        <x:v/>
      </x:c>
      <x:c r="AN1474" s="81" t="str">
        <x:f t="shared" si="153"/>
        <x:v/>
      </x:c>
      <x:c r="AO1474" s="81" t="str">
        <x:f t="shared" si="154"/>
        <x:v/>
      </x:c>
      <x:c r="AP1474" s="81" t="str">
        <x:f t="shared" si="155"/>
        <x:v/>
      </x:c>
      <x:c r="AQ1474" s="81" t="str">
        <x:f t="shared" si="156"/>
        <x:v/>
      </x:c>
    </x:row>
    <x:row r="1475" spans="1:43">
      <x:c r="A1475">
        <x:v>146900</x:v>
      </x:c>
      <x:c r="B1475">
        <x:v>374</x:v>
      </x:c>
      <x:c r="C1475">
        <x:v>0.1</x:v>
      </x:c>
      <x:c r="D1475">
        <x:v>1</x:v>
      </x:c>
      <x:c r="H1475">
        <x:v>1</x:v>
      </x:c>
      <x:c r="M1475">
        <x:v>1012</x:v>
      </x:c>
      <x:c r="O1475" t="s">
        <x:v>333</x:v>
      </x:c>
      <x:c r="AL1475" s="81" t="str">
        <x:f t="shared" si="157"/>
        <x:v>374B</x:v>
      </x:c>
      <x:c r="AM1475" s="81" t="str">
        <x:f t="shared" si="152"/>
        <x:v/>
      </x:c>
      <x:c r="AN1475" s="81" t="str">
        <x:f t="shared" si="153"/>
        <x:v/>
      </x:c>
      <x:c r="AO1475" s="81" t="str">
        <x:f t="shared" si="154"/>
        <x:v/>
      </x:c>
      <x:c r="AP1475" s="81" t="str">
        <x:f t="shared" si="155"/>
        <x:v/>
      </x:c>
      <x:c r="AQ1475" s="81" t="str">
        <x:f t="shared" si="156"/>
        <x:v/>
      </x:c>
    </x:row>
    <x:row r="1476" spans="1:43">
      <x:c r="A1476">
        <x:v>147000</x:v>
      </x:c>
      <x:c r="B1476">
        <x:v>374</x:v>
      </x:c>
      <x:c r="C1476">
        <x:v>0.1</x:v>
      </x:c>
      <x:c r="D1476">
        <x:v>1</x:v>
      </x:c>
      <x:c r="H1476">
        <x:v>1</x:v>
      </x:c>
      <x:c r="K1476" t="s">
        <x:v>133</x:v>
      </x:c>
      <x:c r="M1476"/>
      <x:c r="AL1476" s="81" t="str">
        <x:f t="shared" si="157"/>
        <x:v>374B</x:v>
      </x:c>
      <x:c r="AM1476" s="81" t="str">
        <x:f t="shared" si="152"/>
        <x:v/>
      </x:c>
      <x:c r="AN1476" s="81" t="str">
        <x:f t="shared" si="153"/>
        <x:v/>
      </x:c>
      <x:c r="AO1476" s="81" t="str">
        <x:f t="shared" si="154"/>
        <x:v/>
      </x:c>
      <x:c r="AP1476" s="81" t="str">
        <x:f t="shared" si="155"/>
        <x:v/>
      </x:c>
      <x:c r="AQ1476" s="81" t="str">
        <x:f t="shared" si="156"/>
        <x:v/>
      </x:c>
    </x:row>
    <x:row r="1477" spans="1:43">
      <x:c r="A1477">
        <x:v>147100</x:v>
      </x:c>
      <x:c r="B1477">
        <x:v>374</x:v>
      </x:c>
      <x:c r="C1477">
        <x:v>1</x:v>
      </x:c>
      <x:c r="G1477">
        <x:v>2</x:v>
      </x:c>
      <x:c r="I1477" t="s">
        <x:v>100</x:v>
      </x:c>
      <x:c r="K1477" t="s">
        <x:v>133</x:v>
      </x:c>
      <x:c r="M1477">
        <x:v>816</x:v>
      </x:c>
      <x:c r="O1477" t="s">
        <x:v>101</x:v>
      </x:c>
      <x:c r="AG1477" s="80">
        <x:v>1</x:v>
      </x:c>
      <x:c r="AL1477" s="81">
        <x:f t="shared" si="157"/>
        <x:v>374</x:v>
      </x:c>
      <x:c r="AM1477" s="81" t="str">
        <x:f t="shared" si="152"/>
        <x:v/>
      </x:c>
      <x:c r="AN1477" s="81" t="str">
        <x:f t="shared" si="153"/>
        <x:v/>
      </x:c>
      <x:c r="AO1477" s="81" t="str">
        <x:f t="shared" si="154"/>
        <x:v/>
      </x:c>
      <x:c r="AP1477" s="81" t="str">
        <x:f t="shared" si="155"/>
        <x:v/>
      </x:c>
      <x:c r="AQ1477" s="81" t="str">
        <x:f t="shared" si="156"/>
        <x:v/>
      </x:c>
    </x:row>
    <x:row r="1478" spans="1:43">
      <x:c r="A1478">
        <x:v>147200</x:v>
      </x:c>
      <x:c r="B1478">
        <x:v>374</x:v>
      </x:c>
      <x:c r="C1478">
        <x:v>1.2</x:v>
      </x:c>
      <x:c r="G1478">
        <x:v>3</x:v>
      </x:c>
      <x:c r="I1478" t="s">
        <x:v>104</x:v>
      </x:c>
      <x:c r="K1478" t="s">
        <x:v>133</x:v>
      </x:c>
      <x:c r="M1478">
        <x:v>816</x:v>
      </x:c>
      <x:c r="O1478" t="s">
        <x:v>101</x:v>
      </x:c>
      <x:c r="AG1478" s="80">
        <x:v>1</x:v>
      </x:c>
      <x:c r="AL1478" s="81">
        <x:f t="shared" si="157"/>
        <x:v>374</x:v>
      </x:c>
      <x:c r="AM1478" s="81" t="str">
        <x:f t="shared" si="152"/>
        <x:v/>
      </x:c>
      <x:c r="AN1478" s="81" t="str">
        <x:f t="shared" si="153"/>
        <x:v/>
      </x:c>
      <x:c r="AO1478" s="81" t="str">
        <x:f t="shared" si="154"/>
        <x:v/>
      </x:c>
      <x:c r="AP1478" s="81" t="str">
        <x:f t="shared" si="155"/>
        <x:v/>
      </x:c>
      <x:c r="AQ1478" s="81" t="str">
        <x:f t="shared" si="156"/>
        <x:v/>
      </x:c>
    </x:row>
    <x:row r="1479" spans="1:43">
      <x:c r="A1479">
        <x:v>147300</x:v>
      </x:c>
      <x:c r="B1479">
        <x:v>374</x:v>
      </x:c>
      <x:c r="C1479">
        <x:v>1.4</x:v>
      </x:c>
      <x:c r="G1479">
        <x:v>2</x:v>
      </x:c>
      <x:c r="I1479" t="s">
        <x:v>103</x:v>
      </x:c>
      <x:c r="K1479" t="s">
        <x:v>133</x:v>
      </x:c>
      <x:c r="M1479">
        <x:v>816</x:v>
      </x:c>
      <x:c r="O1479" t="s">
        <x:v>101</x:v>
      </x:c>
      <x:c r="AG1479" s="80">
        <x:v>1</x:v>
      </x:c>
      <x:c r="AL1479" s="81">
        <x:f t="shared" si="157"/>
        <x:v>374</x:v>
      </x:c>
      <x:c r="AM1479" s="81" t="str">
        <x:f t="shared" si="152"/>
        <x:v/>
      </x:c>
      <x:c r="AN1479" s="81" t="str">
        <x:f t="shared" si="153"/>
        <x:v/>
      </x:c>
      <x:c r="AO1479" s="81" t="str">
        <x:f t="shared" si="154"/>
        <x:v/>
      </x:c>
      <x:c r="AP1479" s="81" t="str">
        <x:f t="shared" si="155"/>
        <x:v/>
      </x:c>
      <x:c r="AQ1479" s="81" t="str">
        <x:f t="shared" si="156"/>
        <x:v/>
      </x:c>
    </x:row>
    <x:row r="1480" spans="1:43">
      <x:c r="A1480">
        <x:v>147400</x:v>
      </x:c>
      <x:c r="B1480">
        <x:v>374</x:v>
      </x:c>
      <x:c r="C1480">
        <x:v>1.6</x:v>
      </x:c>
      <x:c r="G1480">
        <x:v>4</x:v>
      </x:c>
      <x:c r="I1480" t="s">
        <x:v>102</x:v>
      </x:c>
      <x:c r="K1480" t="s">
        <x:v>304</x:v>
      </x:c>
      <x:c r="M1480">
        <x:v>816</x:v>
      </x:c>
      <x:c r="O1480" t="s">
        <x:v>101</x:v>
      </x:c>
      <x:c r="AG1480" s="80">
        <x:v>1</x:v>
      </x:c>
      <x:c r="AL1480" s="81">
        <x:f t="shared" si="157"/>
        <x:v>374</x:v>
      </x:c>
      <x:c r="AM1480" s="81" t="str">
        <x:f t="shared" si="152"/>
        <x:v/>
      </x:c>
      <x:c r="AN1480" s="81" t="str">
        <x:f t="shared" si="153"/>
        <x:v/>
      </x:c>
      <x:c r="AO1480" s="81" t="str">
        <x:f t="shared" si="154"/>
        <x:v/>
      </x:c>
      <x:c r="AP1480" s="81" t="str">
        <x:f t="shared" si="155"/>
        <x:v/>
      </x:c>
      <x:c r="AQ1480" s="81" t="str">
        <x:f t="shared" si="156"/>
        <x:v/>
      </x:c>
    </x:row>
    <x:row r="1481" spans="1:43">
      <x:c r="A1481">
        <x:v>147500</x:v>
      </x:c>
      <x:c r="B1481">
        <x:v>375</x:v>
      </x:c>
      <x:c r="C1481">
        <x:v>11.3</x:v>
      </x:c>
      <x:c r="G1481">
        <x:v>2</x:v>
      </x:c>
      <x:c r="I1481" t="s">
        <x:v>100</x:v>
      </x:c>
      <x:c r="M1481">
        <x:v>1032</x:v>
      </x:c>
      <x:c r="O1481" t="s">
        <x:v>101</x:v>
      </x:c>
      <x:c r="AL1481" s="81">
        <x:f t="shared" si="157"/>
        <x:v>375</x:v>
      </x:c>
      <x:c r="AM1481" s="81" t="str">
        <x:f>IF($F$7=2,$B$7,"")</x:f>
        <x:v/>
      </x:c>
      <x:c r="AN1481" s="81" t="str">
        <x:f>IF($F$7=3,$B$7,"")</x:f>
        <x:v/>
      </x:c>
      <x:c r="AO1481" s="81" t="str">
        <x:f>IF($F$7=4,$B$7,"")</x:f>
        <x:v/>
      </x:c>
      <x:c r="AP1481" s="81" t="str">
        <x:f>IF($F$7=5,$B$7,"")</x:f>
        <x:v/>
      </x:c>
      <x:c r="AQ1481" s="81" t="str">
        <x:f>IF($F$7=6,$B$7,"")</x:f>
        <x:v/>
      </x:c>
    </x:row>
    <x:row r="1482" spans="1:43">
      <x:c r="A1482">
        <x:v>147600</x:v>
      </x:c>
      <x:c r="B1482">
        <x:v>375</x:v>
      </x:c>
      <x:c r="C1482">
        <x:v>12.3</x:v>
      </x:c>
      <x:c r="G1482">
        <x:v>3</x:v>
      </x:c>
      <x:c r="I1482" t="s">
        <x:v>102</x:v>
      </x:c>
      <x:c r="M1482">
        <x:v>1032</x:v>
      </x:c>
      <x:c r="O1482" t="s">
        <x:v>101</x:v>
      </x:c>
      <x:c r="AL1482" s="81">
        <x:f>IF(ISBLANK(D1482),B1482,B1482&amp;"B")</x:f>
        <x:v>375</x:v>
      </x:c>
      <x:c r="AM1482" s="81" t="str">
        <x:f>IF($F$7=2,$B$7,"")</x:f>
        <x:v/>
      </x:c>
      <x:c r="AN1482" s="81" t="str">
        <x:f>IF($F$7=3,$B$7,"")</x:f>
        <x:v/>
      </x:c>
      <x:c r="AO1482" s="81" t="str">
        <x:f>IF($F$7=4,$B$7,"")</x:f>
        <x:v/>
      </x:c>
      <x:c r="AP1482" s="81" t="str">
        <x:f>IF($F$7=5,$B$7,"")</x:f>
        <x:v/>
      </x:c>
      <x:c r="AQ1482" s="81" t="str">
        <x:f>IF($F$7=6,$B$7,"")</x:f>
        <x:v/>
      </x:c>
    </x:row>
    <x:row r="1483" spans="1:43">
      <x:c r="A1483">
        <x:v>147700</x:v>
      </x:c>
      <x:c r="B1483">
        <x:v>375</x:v>
      </x:c>
      <x:c r="C1483">
        <x:v>13.8</x:v>
      </x:c>
      <x:c r="G1483">
        <x:v>4</x:v>
      </x:c>
      <x:c r="I1483" t="s">
        <x:v>110</x:v>
      </x:c>
      <x:c r="J1483">
        <x:v>0.65</x:v>
      </x:c>
      <x:c r="M1483">
        <x:v>1032</x:v>
      </x:c>
      <x:c r="O1483" t="s">
        <x:v>101</x:v>
      </x:c>
      <x:c r="AL1483" s="81">
        <x:f>IF(ISBLANK(D1483),B1483,B1483&amp;"B")</x:f>
        <x:v>375</x:v>
      </x:c>
      <x:c r="AM1483" s="81" t="str">
        <x:f t="shared" ref="AM1483:AM1546" si="158">IF($F$7=2,$B$7,"")</x:f>
        <x:v/>
      </x:c>
      <x:c r="AN1483" s="81" t="str">
        <x:f t="shared" ref="AN1483:AN1546" si="159">IF($F$7=3,$B$7,"")</x:f>
        <x:v/>
      </x:c>
      <x:c r="AO1483" s="81" t="str">
        <x:f t="shared" ref="AO1483:AO1546" si="160">IF($F$7=4,$B$7,"")</x:f>
        <x:v/>
      </x:c>
      <x:c r="AP1483" s="81" t="str">
        <x:f t="shared" ref="AP1483:AP1546" si="161">IF($F$7=5,$B$7,"")</x:f>
        <x:v/>
      </x:c>
      <x:c r="AQ1483" s="81" t="str">
        <x:f t="shared" ref="AQ1483:AQ1546" si="162">IF($F$7=6,$B$7,"")</x:f>
        <x:v/>
      </x:c>
    </x:row>
    <x:row r="1484" spans="1:43">
      <x:c r="A1484">
        <x:v>147800</x:v>
      </x:c>
      <x:c r="B1484">
        <x:v>375</x:v>
      </x:c>
      <x:c r="C1484">
        <x:v>14.9</x:v>
      </x:c>
      <x:c r="D1484">
        <x:v>1</x:v>
      </x:c>
      <x:c r="M1484">
        <x:v>1033</x:v>
      </x:c>
      <x:c r="N1484">
        <x:v>2</x:v>
      </x:c>
      <x:c r="AL1484" s="81" t="str">
        <x:f t="shared" ref="AL1484:AL1547" si="163">IF(ISBLANK(D1484),B1484,B1484&amp;"B")</x:f>
        <x:v>375B</x:v>
      </x:c>
      <x:c r="AM1484" s="81" t="str">
        <x:f t="shared" si="158"/>
        <x:v/>
      </x:c>
      <x:c r="AN1484" s="81" t="str">
        <x:f t="shared" si="159"/>
        <x:v/>
      </x:c>
      <x:c r="AO1484" s="81" t="str">
        <x:f t="shared" si="160"/>
        <x:v/>
      </x:c>
      <x:c r="AP1484" s="81" t="str">
        <x:f t="shared" si="161"/>
        <x:v/>
      </x:c>
      <x:c r="AQ1484" s="81" t="str">
        <x:f t="shared" si="162"/>
        <x:v/>
      </x:c>
    </x:row>
    <x:row r="1485" spans="1:43">
      <x:c r="A1485">
        <x:v>147900</x:v>
      </x:c>
      <x:c r="B1485">
        <x:v>376</x:v>
      </x:c>
      <x:c r="C1485">
        <x:v>0.3</x:v>
      </x:c>
      <x:c r="AL1485" s="81">
        <x:f t="shared" si="163"/>
        <x:v>376</x:v>
      </x:c>
      <x:c r="AM1485" s="81" t="str">
        <x:f t="shared" si="158"/>
        <x:v/>
      </x:c>
      <x:c r="AN1485" s="81" t="str">
        <x:f t="shared" si="159"/>
        <x:v/>
      </x:c>
      <x:c r="AO1485" s="81" t="str">
        <x:f t="shared" si="160"/>
        <x:v/>
      </x:c>
      <x:c r="AP1485" s="81" t="str">
        <x:f t="shared" si="161"/>
        <x:v/>
      </x:c>
      <x:c r="AQ1485" s="81" t="str">
        <x:f t="shared" si="162"/>
        <x:v/>
      </x:c>
    </x:row>
    <x:row r="1486" spans="1:43">
      <x:c r="A1486">
        <x:v>148000</x:v>
      </x:c>
      <x:c r="B1486">
        <x:v>377</x:v>
      </x:c>
      <x:c r="C1486">
        <x:v>0.5</x:v>
      </x:c>
      <x:c r="I1486" t="s">
        <x:v>342</x:v>
      </x:c>
      <x:c r="K1486" t="s">
        <x:v>220</x:v>
      </x:c>
      <x:c r="M1486">
        <x:v>129</x:v>
      </x:c>
      <x:c r="O1486" t="s">
        <x:v>101</x:v>
      </x:c>
      <x:c r="AG1486" s="80">
        <x:v>2</x:v>
      </x:c>
      <x:c r="AL1486" s="81">
        <x:f t="shared" si="163"/>
        <x:v>377</x:v>
      </x:c>
      <x:c r="AM1486" s="81" t="str">
        <x:f t="shared" si="158"/>
        <x:v/>
      </x:c>
      <x:c r="AN1486" s="81" t="str">
        <x:f t="shared" si="159"/>
        <x:v/>
      </x:c>
      <x:c r="AO1486" s="81" t="str">
        <x:f t="shared" si="160"/>
        <x:v/>
      </x:c>
      <x:c r="AP1486" s="81" t="str">
        <x:f t="shared" si="161"/>
        <x:v/>
      </x:c>
      <x:c r="AQ1486" s="81" t="str">
        <x:f t="shared" si="162"/>
        <x:v/>
      </x:c>
    </x:row>
    <x:row r="1487" spans="1:43">
      <x:c r="A1487">
        <x:v>148100</x:v>
      </x:c>
      <x:c r="B1487">
        <x:v>378</x:v>
      </x:c>
      <x:c r="C1487">
        <x:v>0.666666666666667</x:v>
      </x:c>
      <x:c r="AG1487" s="80">
        <x:v>1</x:v>
      </x:c>
      <x:c r="AL1487" s="81">
        <x:f t="shared" si="163"/>
        <x:v>378</x:v>
      </x:c>
      <x:c r="AM1487" s="81" t="str">
        <x:f t="shared" si="158"/>
        <x:v/>
      </x:c>
      <x:c r="AN1487" s="81" t="str">
        <x:f t="shared" si="159"/>
        <x:v/>
      </x:c>
      <x:c r="AO1487" s="81" t="str">
        <x:f t="shared" si="160"/>
        <x:v/>
      </x:c>
      <x:c r="AP1487" s="81" t="str">
        <x:f t="shared" si="161"/>
        <x:v/>
      </x:c>
      <x:c r="AQ1487" s="81" t="str">
        <x:f t="shared" si="162"/>
        <x:v/>
      </x:c>
    </x:row>
    <x:row r="1488" spans="1:43">
      <x:c r="A1488">
        <x:v>148200</x:v>
      </x:c>
      <x:c r="B1488">
        <x:v>378</x:v>
      </x:c>
      <x:c r="C1488">
        <x:v>0.816666666666667</x:v>
      </x:c>
      <x:c r="AG1488" s="80">
        <x:v>1</x:v>
      </x:c>
      <x:c r="AL1488" s="81">
        <x:f t="shared" si="163"/>
        <x:v>378</x:v>
      </x:c>
      <x:c r="AM1488" s="81" t="str">
        <x:f t="shared" si="158"/>
        <x:v/>
      </x:c>
      <x:c r="AN1488" s="81" t="str">
        <x:f t="shared" si="159"/>
        <x:v/>
      </x:c>
      <x:c r="AO1488" s="81" t="str">
        <x:f t="shared" si="160"/>
        <x:v/>
      </x:c>
      <x:c r="AP1488" s="81" t="str">
        <x:f t="shared" si="161"/>
        <x:v/>
      </x:c>
      <x:c r="AQ1488" s="81" t="str">
        <x:f t="shared" si="162"/>
        <x:v/>
      </x:c>
    </x:row>
    <x:row r="1489" spans="1:43">
      <x:c r="A1489">
        <x:v>148300</x:v>
      </x:c>
      <x:c r="B1489">
        <x:v>378</x:v>
      </x:c>
      <x:c r="C1489">
        <x:v>0.966666666666667</x:v>
      </x:c>
      <x:c r="AG1489" s="80">
        <x:v>1</x:v>
      </x:c>
      <x:c r="AL1489" s="81">
        <x:f t="shared" si="163"/>
        <x:v>378</x:v>
      </x:c>
      <x:c r="AM1489" s="81" t="str">
        <x:f t="shared" si="158"/>
        <x:v/>
      </x:c>
      <x:c r="AN1489" s="81" t="str">
        <x:f t="shared" si="159"/>
        <x:v/>
      </x:c>
      <x:c r="AO1489" s="81" t="str">
        <x:f t="shared" si="160"/>
        <x:v/>
      </x:c>
      <x:c r="AP1489" s="81" t="str">
        <x:f t="shared" si="161"/>
        <x:v/>
      </x:c>
      <x:c r="AQ1489" s="81" t="str">
        <x:f t="shared" si="162"/>
        <x:v/>
      </x:c>
    </x:row>
    <x:row r="1490" spans="1:43">
      <x:c r="A1490">
        <x:v>148400</x:v>
      </x:c>
      <x:c r="B1490" s="128">
        <x:v>379</x:v>
      </x:c>
      <x:c r="C1490" s="11">
        <x:v>0.366666666666667</x:v>
      </x:c>
      <x:c r="D1490" s="11"/>
      <x:c r="E1490" s="11"/>
      <x:c r="F1490" s="11"/>
      <x:c r="G1490" s="11">
        <x:v>1</x:v>
      </x:c>
      <x:c r="H1490" s="11"/>
      <x:c r="I1490" s="11" t="s">
        <x:v>104</x:v>
      </x:c>
      <x:c r="J1490" s="11"/>
      <x:c r="K1490" s="11"/>
      <x:c r="M1490">
        <x:v>1034</x:v>
      </x:c>
      <x:c r="O1490" t="s">
        <x:v>101</x:v>
      </x:c>
      <x:c r="AG1490" s="80">
        <x:v>1</x:v>
      </x:c>
      <x:c r="AL1490" s="81">
        <x:f t="shared" si="163"/>
        <x:v>379</x:v>
      </x:c>
      <x:c r="AM1490" s="81" t="str">
        <x:f t="shared" si="158"/>
        <x:v/>
      </x:c>
      <x:c r="AN1490" s="81" t="str">
        <x:f t="shared" si="159"/>
        <x:v/>
      </x:c>
      <x:c r="AO1490" s="81" t="str">
        <x:f t="shared" si="160"/>
        <x:v/>
      </x:c>
      <x:c r="AP1490" s="81" t="str">
        <x:f t="shared" si="161"/>
        <x:v/>
      </x:c>
      <x:c r="AQ1490" s="81" t="str">
        <x:f t="shared" si="162"/>
        <x:v/>
      </x:c>
    </x:row>
    <x:row r="1491" spans="1:43">
      <x:c r="A1491">
        <x:v>148500</x:v>
      </x:c>
      <x:c r="B1491" s="128">
        <x:v>379</x:v>
      </x:c>
      <x:c r="C1491" s="11">
        <x:v>1.03333333333333</x:v>
      </x:c>
      <x:c r="D1491" s="11"/>
      <x:c r="E1491" s="11"/>
      <x:c r="F1491" s="11"/>
      <x:c r="G1491" s="11">
        <x:v>2</x:v>
      </x:c>
      <x:c r="H1491" s="11"/>
      <x:c r="I1491" s="11" t="s">
        <x:v>102</x:v>
      </x:c>
      <x:c r="J1491" s="11"/>
      <x:c r="K1491" s="11"/>
      <x:c r="M1491">
        <x:v>1034</x:v>
      </x:c>
      <x:c r="O1491" t="s">
        <x:v>101</x:v>
      </x:c>
      <x:c r="AG1491" s="80">
        <x:v>2</x:v>
      </x:c>
      <x:c r="AL1491" s="81">
        <x:f t="shared" si="163"/>
        <x:v>379</x:v>
      </x:c>
      <x:c r="AM1491" s="81" t="str">
        <x:f t="shared" si="158"/>
        <x:v/>
      </x:c>
      <x:c r="AN1491" s="81" t="str">
        <x:f t="shared" si="159"/>
        <x:v/>
      </x:c>
      <x:c r="AO1491" s="81" t="str">
        <x:f t="shared" si="160"/>
        <x:v/>
      </x:c>
      <x:c r="AP1491" s="81" t="str">
        <x:f t="shared" si="161"/>
        <x:v/>
      </x:c>
      <x:c r="AQ1491" s="81" t="str">
        <x:f t="shared" si="162"/>
        <x:v/>
      </x:c>
    </x:row>
    <x:row r="1492" spans="1:43">
      <x:c r="A1492">
        <x:v>148600</x:v>
      </x:c>
      <x:c r="B1492" s="128">
        <x:v>379</x:v>
      </x:c>
      <x:c r="C1492" s="11">
        <x:v>1.5</x:v>
      </x:c>
      <x:c r="D1492" s="11"/>
      <x:c r="E1492" s="11"/>
      <x:c r="F1492" s="11"/>
      <x:c r="G1492" s="11">
        <x:v>1</x:v>
      </x:c>
      <x:c r="H1492" s="11"/>
      <x:c r="I1492" s="11" t="s">
        <x:v>104</x:v>
      </x:c>
      <x:c r="J1492" s="11"/>
      <x:c r="K1492" s="11"/>
      <x:c r="M1492">
        <x:v>1034</x:v>
      </x:c>
      <x:c r="O1492" t="s">
        <x:v>101</x:v>
      </x:c>
      <x:c r="AG1492" s="80">
        <x:v>1</x:v>
      </x:c>
      <x:c r="AL1492" s="81">
        <x:f t="shared" si="163"/>
        <x:v>379</x:v>
      </x:c>
      <x:c r="AM1492" s="81" t="str">
        <x:f t="shared" si="158"/>
        <x:v/>
      </x:c>
      <x:c r="AN1492" s="81" t="str">
        <x:f t="shared" si="159"/>
        <x:v/>
      </x:c>
      <x:c r="AO1492" s="81" t="str">
        <x:f t="shared" si="160"/>
        <x:v/>
      </x:c>
      <x:c r="AP1492" s="81" t="str">
        <x:f t="shared" si="161"/>
        <x:v/>
      </x:c>
      <x:c r="AQ1492" s="81" t="str">
        <x:f t="shared" si="162"/>
        <x:v/>
      </x:c>
    </x:row>
    <x:row r="1493" spans="1:43">
      <x:c r="A1493">
        <x:v>148700</x:v>
      </x:c>
      <x:c r="B1493" s="128">
        <x:v>379</x:v>
      </x:c>
      <x:c r="C1493" s="11">
        <x:v>2.13333333333333</x:v>
      </x:c>
      <x:c r="D1493" s="11"/>
      <x:c r="E1493" s="11"/>
      <x:c r="F1493" s="11"/>
      <x:c r="G1493" s="11">
        <x:v>3</x:v>
      </x:c>
      <x:c r="H1493" s="11"/>
      <x:c r="I1493" s="11" t="s">
        <x:v>100</x:v>
      </x:c>
      <x:c r="J1493" s="11"/>
      <x:c r="K1493" s="11"/>
      <x:c r="M1493">
        <x:v>1035</x:v>
      </x:c>
      <x:c r="O1493" t="s">
        <x:v>101</x:v>
      </x:c>
      <x:c r="AG1493" s="80">
        <x:v>2</x:v>
      </x:c>
      <x:c r="AL1493" s="81">
        <x:f t="shared" si="163"/>
        <x:v>379</x:v>
      </x:c>
      <x:c r="AM1493" s="81" t="str">
        <x:f t="shared" si="158"/>
        <x:v/>
      </x:c>
      <x:c r="AN1493" s="81" t="str">
        <x:f t="shared" si="159"/>
        <x:v/>
      </x:c>
      <x:c r="AO1493" s="81" t="str">
        <x:f t="shared" si="160"/>
        <x:v/>
      </x:c>
      <x:c r="AP1493" s="81" t="str">
        <x:f t="shared" si="161"/>
        <x:v/>
      </x:c>
      <x:c r="AQ1493" s="81" t="str">
        <x:f t="shared" si="162"/>
        <x:v/>
      </x:c>
    </x:row>
    <x:row r="1494" spans="1:43">
      <x:c r="A1494">
        <x:v>148800</x:v>
      </x:c>
      <x:c r="B1494" s="128">
        <x:v>380</x:v>
      </x:c>
      <x:c r="C1494" s="11">
        <x:v>1.03333333333333</x:v>
      </x:c>
      <x:c r="D1494" s="11"/>
      <x:c r="E1494" s="11"/>
      <x:c r="F1494" s="11"/>
      <x:c r="G1494" s="11">
        <x:v>1</x:v>
      </x:c>
      <x:c r="H1494" s="11"/>
      <x:c r="I1494" s="11" t="s">
        <x:v>337</x:v>
      </x:c>
      <x:c r="J1494" s="11"/>
      <x:c r="K1494" s="11"/>
      <x:c r="M1494" s="67">
        <x:v>1026</x:v>
      </x:c>
      <x:c r="O1494" t="s">
        <x:v>101</x:v>
      </x:c>
      <x:c r="U1494">
        <x:v>439</x:v>
      </x:c>
      <x:c r="W1494" s="423" t="s">
        <x:v>114</x:v>
      </x:c>
      <x:c r="X1494">
        <x:v>4</x:v>
      </x:c>
      <x:c r="Y1494">
        <x:v>0</x:v>
      </x:c>
      <x:c r="Z1494" t="s">
        <x:v>260</x:v>
      </x:c>
      <x:c r="AA1494">
        <x:v>20</x:v>
      </x:c>
      <x:c r="AD1494" t="s">
        <x:v>139</x:v>
      </x:c>
      <x:c r="AG1494" s="80">
        <x:v>1</x:v>
      </x:c>
      <x:c r="AL1494" s="81">
        <x:f t="shared" si="163"/>
        <x:v>380</x:v>
      </x:c>
      <x:c r="AM1494" s="81" t="str">
        <x:f t="shared" si="158"/>
        <x:v/>
      </x:c>
      <x:c r="AN1494" s="81" t="str">
        <x:f t="shared" si="159"/>
        <x:v/>
      </x:c>
      <x:c r="AO1494" s="81" t="str">
        <x:f t="shared" si="160"/>
        <x:v/>
      </x:c>
      <x:c r="AP1494" s="81" t="str">
        <x:f t="shared" si="161"/>
        <x:v/>
      </x:c>
      <x:c r="AQ1494" s="81" t="str">
        <x:f t="shared" si="162"/>
        <x:v/>
      </x:c>
    </x:row>
    <x:row r="1495" spans="1:43">
      <x:c r="A1495">
        <x:v>148900</x:v>
      </x:c>
      <x:c r="B1495" s="128">
        <x:v>380</x:v>
      </x:c>
      <x:c r="C1495" s="11">
        <x:v>1.3</x:v>
      </x:c>
      <x:c r="D1495" s="11"/>
      <x:c r="E1495" s="11"/>
      <x:c r="F1495" s="11"/>
      <x:c r="G1495" s="11">
        <x:v>3</x:v>
      </x:c>
      <x:c r="H1495" s="11"/>
      <x:c r="I1495" s="11" t="s">
        <x:v>103</x:v>
      </x:c>
      <x:c r="J1495" s="11"/>
      <x:c r="K1495" s="11"/>
      <x:c r="M1495" s="67">
        <x:v>1026</x:v>
      </x:c>
      <x:c r="O1495" t="s">
        <x:v>101</x:v>
      </x:c>
      <x:c r="U1495">
        <x:v>439</x:v>
      </x:c>
      <x:c r="W1495" s="423" t="s">
        <x:v>114</x:v>
      </x:c>
      <x:c r="X1495">
        <x:v>4</x:v>
      </x:c>
      <x:c r="Y1495">
        <x:v>0</x:v>
      </x:c>
      <x:c r="Z1495" t="s">
        <x:v>260</x:v>
      </x:c>
      <x:c r="AA1495">
        <x:v>20</x:v>
      </x:c>
      <x:c r="AD1495" t="s">
        <x:v>139</x:v>
      </x:c>
      <x:c r="AG1495" s="80">
        <x:v>1</x:v>
      </x:c>
      <x:c r="AL1495" s="81">
        <x:f t="shared" si="163"/>
        <x:v>380</x:v>
      </x:c>
      <x:c r="AM1495" s="81" t="str">
        <x:f t="shared" si="158"/>
        <x:v/>
      </x:c>
      <x:c r="AN1495" s="81" t="str">
        <x:f t="shared" si="159"/>
        <x:v/>
      </x:c>
      <x:c r="AO1495" s="81" t="str">
        <x:f t="shared" si="160"/>
        <x:v/>
      </x:c>
      <x:c r="AP1495" s="81" t="str">
        <x:f t="shared" si="161"/>
        <x:v/>
      </x:c>
      <x:c r="AQ1495" s="81" t="str">
        <x:f t="shared" si="162"/>
        <x:v/>
      </x:c>
    </x:row>
    <x:row r="1496" spans="1:43">
      <x:c r="A1496">
        <x:v>149000</x:v>
      </x:c>
      <x:c r="B1496" s="128">
        <x:v>380</x:v>
      </x:c>
      <x:c r="C1496" s="11">
        <x:v>1.56666666666667</x:v>
      </x:c>
      <x:c r="D1496" s="11"/>
      <x:c r="E1496" s="11"/>
      <x:c r="F1496" s="11"/>
      <x:c r="G1496" s="11">
        <x:v>2</x:v>
      </x:c>
      <x:c r="H1496" s="11"/>
      <x:c r="I1496" s="11" t="s">
        <x:v>104</x:v>
      </x:c>
      <x:c r="J1496" s="11"/>
      <x:c r="K1496" s="11"/>
      <x:c r="M1496" s="67">
        <x:v>1026</x:v>
      </x:c>
      <x:c r="O1496" t="s">
        <x:v>101</x:v>
      </x:c>
      <x:c r="U1496">
        <x:v>439</x:v>
      </x:c>
      <x:c r="W1496" s="423" t="s">
        <x:v>114</x:v>
      </x:c>
      <x:c r="X1496">
        <x:v>4</x:v>
      </x:c>
      <x:c r="Y1496">
        <x:v>0</x:v>
      </x:c>
      <x:c r="Z1496" t="s">
        <x:v>260</x:v>
      </x:c>
      <x:c r="AA1496">
        <x:v>20</x:v>
      </x:c>
      <x:c r="AD1496" t="s">
        <x:v>139</x:v>
      </x:c>
      <x:c r="AG1496" s="80">
        <x:v>1</x:v>
      </x:c>
      <x:c r="AL1496" s="81">
        <x:f t="shared" si="163"/>
        <x:v>380</x:v>
      </x:c>
      <x:c r="AM1496" s="81" t="str">
        <x:f t="shared" si="158"/>
        <x:v/>
      </x:c>
      <x:c r="AN1496" s="81" t="str">
        <x:f t="shared" si="159"/>
        <x:v/>
      </x:c>
      <x:c r="AO1496" s="81" t="str">
        <x:f t="shared" si="160"/>
        <x:v/>
      </x:c>
      <x:c r="AP1496" s="81" t="str">
        <x:f t="shared" si="161"/>
        <x:v/>
      </x:c>
      <x:c r="AQ1496" s="81" t="str">
        <x:f t="shared" si="162"/>
        <x:v/>
      </x:c>
    </x:row>
    <x:row r="1497" spans="1:43">
      <x:c r="A1497">
        <x:v>149100</x:v>
      </x:c>
      <x:c r="B1497" s="128">
        <x:v>380</x:v>
      </x:c>
      <x:c r="C1497" s="11">
        <x:v>2.1</x:v>
      </x:c>
      <x:c r="D1497" s="11"/>
      <x:c r="E1497" s="11"/>
      <x:c r="F1497" s="11"/>
      <x:c r="G1497" s="11">
        <x:v>4</x:v>
      </x:c>
      <x:c r="H1497" s="11"/>
      <x:c r="I1497" s="11" t="s">
        <x:v>100</x:v>
      </x:c>
      <x:c r="J1497" s="11"/>
      <x:c r="K1497" s="11"/>
      <x:c r="M1497" s="67">
        <x:v>1026</x:v>
      </x:c>
      <x:c r="O1497" t="s">
        <x:v>101</x:v>
      </x:c>
      <x:c r="U1497">
        <x:v>439</x:v>
      </x:c>
      <x:c r="W1497" s="423" t="s">
        <x:v>114</x:v>
      </x:c>
      <x:c r="X1497">
        <x:v>4</x:v>
      </x:c>
      <x:c r="Y1497">
        <x:v>0</x:v>
      </x:c>
      <x:c r="Z1497" t="s">
        <x:v>260</x:v>
      </x:c>
      <x:c r="AA1497">
        <x:v>20</x:v>
      </x:c>
      <x:c r="AD1497" t="s">
        <x:v>139</x:v>
      </x:c>
      <x:c r="AG1497" s="80">
        <x:v>1</x:v>
      </x:c>
      <x:c r="AL1497" s="81">
        <x:f t="shared" si="163"/>
        <x:v>380</x:v>
      </x:c>
      <x:c r="AM1497" s="81" t="str">
        <x:f t="shared" si="158"/>
        <x:v/>
      </x:c>
      <x:c r="AN1497" s="81" t="str">
        <x:f t="shared" si="159"/>
        <x:v/>
      </x:c>
      <x:c r="AO1497" s="81" t="str">
        <x:f t="shared" si="160"/>
        <x:v/>
      </x:c>
      <x:c r="AP1497" s="81" t="str">
        <x:f t="shared" si="161"/>
        <x:v/>
      </x:c>
      <x:c r="AQ1497" s="81" t="str">
        <x:f t="shared" si="162"/>
        <x:v/>
      </x:c>
    </x:row>
    <x:row r="1498" spans="1:43">
      <x:c r="A1498">
        <x:v>149200</x:v>
      </x:c>
      <x:c r="B1498" s="128">
        <x:v>381</x:v>
      </x:c>
      <x:c r="C1498" s="11">
        <x:v>2.73333333333333</x:v>
      </x:c>
      <x:c r="D1498" s="11"/>
      <x:c r="E1498" s="11"/>
      <x:c r="F1498" s="11"/>
      <x:c r="G1498" s="11"/>
      <x:c r="H1498" s="11"/>
      <x:c r="I1498" s="11" t="s">
        <x:v>102</x:v>
      </x:c>
      <x:c r="J1498" s="11"/>
      <x:c r="K1498" s="11"/>
      <x:c r="AL1498" s="81">
        <x:f t="shared" si="163"/>
        <x:v>381</x:v>
      </x:c>
      <x:c r="AM1498" s="81" t="str">
        <x:f t="shared" si="158"/>
        <x:v/>
      </x:c>
      <x:c r="AN1498" s="81" t="str">
        <x:f t="shared" si="159"/>
        <x:v/>
      </x:c>
      <x:c r="AO1498" s="81" t="str">
        <x:f t="shared" si="160"/>
        <x:v/>
      </x:c>
      <x:c r="AP1498" s="81" t="str">
        <x:f t="shared" si="161"/>
        <x:v/>
      </x:c>
      <x:c r="AQ1498" s="81" t="str">
        <x:f t="shared" si="162"/>
        <x:v/>
      </x:c>
    </x:row>
    <x:row r="1499" spans="1:43">
      <x:c r="A1499">
        <x:v>149300</x:v>
      </x:c>
      <x:c r="B1499" s="128">
        <x:v>382</x:v>
      </x:c>
      <x:c r="C1499" s="11">
        <x:v>0.733333333333333</x:v>
      </x:c>
      <x:c r="D1499" s="11"/>
      <x:c r="E1499" s="11"/>
      <x:c r="F1499" s="11"/>
      <x:c r="G1499" s="11"/>
      <x:c r="H1499" s="11"/>
      <x:c r="I1499" s="11"/>
      <x:c r="J1499" s="11"/>
      <x:c r="K1499" s="11"/>
      <x:c r="AG1499" s="80">
        <x:v>2</x:v>
      </x:c>
      <x:c r="AL1499" s="81">
        <x:f t="shared" si="163"/>
        <x:v>382</x:v>
      </x:c>
      <x:c r="AM1499" s="81" t="str">
        <x:f t="shared" si="158"/>
        <x:v/>
      </x:c>
      <x:c r="AN1499" s="81" t="str">
        <x:f t="shared" si="159"/>
        <x:v/>
      </x:c>
      <x:c r="AO1499" s="81" t="str">
        <x:f t="shared" si="160"/>
        <x:v/>
      </x:c>
      <x:c r="AP1499" s="81" t="str">
        <x:f t="shared" si="161"/>
        <x:v/>
      </x:c>
      <x:c r="AQ1499" s="81" t="str">
        <x:f t="shared" si="162"/>
        <x:v/>
      </x:c>
    </x:row>
    <x:row r="1500" spans="1:43">
      <x:c r="A1500">
        <x:v>149400</x:v>
      </x:c>
      <x:c r="B1500" s="128">
        <x:v>383</x:v>
      </x:c>
      <x:c r="C1500" s="11">
        <x:v>0.366666666666667</x:v>
      </x:c>
      <x:c r="D1500" s="11"/>
      <x:c r="E1500" s="11"/>
      <x:c r="F1500" s="11"/>
      <x:c r="G1500" s="11">
        <x:v>3</x:v>
      </x:c>
      <x:c r="H1500" s="11"/>
      <x:c r="I1500" s="11" t="s">
        <x:v>104</x:v>
      </x:c>
      <x:c r="J1500" s="11"/>
      <x:c r="K1500" s="11"/>
      <x:c r="M1500" s="67">
        <x:v>1026</x:v>
      </x:c>
      <x:c r="O1500" t="s">
        <x:v>101</x:v>
      </x:c>
      <x:c r="AG1500" s="80">
        <x:v>1</x:v>
      </x:c>
      <x:c r="AL1500" s="81">
        <x:f t="shared" si="163"/>
        <x:v>383</x:v>
      </x:c>
      <x:c r="AM1500" s="81" t="str">
        <x:f t="shared" si="158"/>
        <x:v/>
      </x:c>
      <x:c r="AN1500" s="81" t="str">
        <x:f t="shared" si="159"/>
        <x:v/>
      </x:c>
      <x:c r="AO1500" s="81" t="str">
        <x:f t="shared" si="160"/>
        <x:v/>
      </x:c>
      <x:c r="AP1500" s="81" t="str">
        <x:f t="shared" si="161"/>
        <x:v/>
      </x:c>
      <x:c r="AQ1500" s="81" t="str">
        <x:f t="shared" si="162"/>
        <x:v/>
      </x:c>
    </x:row>
    <x:row r="1501" spans="1:43">
      <x:c r="A1501">
        <x:v>149500</x:v>
      </x:c>
      <x:c r="B1501" s="128">
        <x:v>383</x:v>
      </x:c>
      <x:c r="C1501" s="11">
        <x:v>0.7</x:v>
      </x:c>
      <x:c r="D1501" s="11"/>
      <x:c r="E1501" s="11"/>
      <x:c r="F1501" s="11"/>
      <x:c r="G1501" s="11">
        <x:v>2</x:v>
      </x:c>
      <x:c r="H1501" s="11"/>
      <x:c r="I1501" s="11" t="s">
        <x:v>100</x:v>
      </x:c>
      <x:c r="J1501" s="11"/>
      <x:c r="K1501" s="11"/>
      <x:c r="M1501" s="67">
        <x:v>1026</x:v>
      </x:c>
      <x:c r="O1501" t="s">
        <x:v>101</x:v>
      </x:c>
      <x:c r="AG1501" s="80">
        <x:v>1</x:v>
      </x:c>
      <x:c r="AL1501" s="81">
        <x:f t="shared" si="163"/>
        <x:v>383</x:v>
      </x:c>
      <x:c r="AM1501" s="81" t="str">
        <x:f t="shared" si="158"/>
        <x:v/>
      </x:c>
      <x:c r="AN1501" s="81" t="str">
        <x:f t="shared" si="159"/>
        <x:v/>
      </x:c>
      <x:c r="AO1501" s="81" t="str">
        <x:f t="shared" si="160"/>
        <x:v/>
      </x:c>
      <x:c r="AP1501" s="81" t="str">
        <x:f t="shared" si="161"/>
        <x:v/>
      </x:c>
      <x:c r="AQ1501" s="81" t="str">
        <x:f t="shared" si="162"/>
        <x:v/>
      </x:c>
    </x:row>
    <x:row r="1502" spans="1:43">
      <x:c r="A1502">
        <x:v>149600</x:v>
      </x:c>
      <x:c r="B1502" s="128">
        <x:v>383</x:v>
      </x:c>
      <x:c r="C1502" s="11">
        <x:v>0.966666666666667</x:v>
      </x:c>
      <x:c r="D1502" s="11"/>
      <x:c r="E1502" s="11"/>
      <x:c r="F1502" s="11"/>
      <x:c r="G1502" s="11">
        <x:v>2</x:v>
      </x:c>
      <x:c r="H1502" s="11"/>
      <x:c r="I1502" s="11" t="s">
        <x:v>102</x:v>
      </x:c>
      <x:c r="J1502" s="11"/>
      <x:c r="K1502" s="11"/>
      <x:c r="M1502" s="67">
        <x:v>1026</x:v>
      </x:c>
      <x:c r="O1502" t="s">
        <x:v>101</x:v>
      </x:c>
      <x:c r="AG1502" s="80">
        <x:v>1</x:v>
      </x:c>
      <x:c r="AL1502" s="81">
        <x:f t="shared" si="163"/>
        <x:v>383</x:v>
      </x:c>
      <x:c r="AM1502" s="81" t="str">
        <x:f t="shared" si="158"/>
        <x:v/>
      </x:c>
      <x:c r="AN1502" s="81" t="str">
        <x:f t="shared" si="159"/>
        <x:v/>
      </x:c>
      <x:c r="AO1502" s="81" t="str">
        <x:f t="shared" si="160"/>
        <x:v/>
      </x:c>
      <x:c r="AP1502" s="81" t="str">
        <x:f t="shared" si="161"/>
        <x:v/>
      </x:c>
      <x:c r="AQ1502" s="81" t="str">
        <x:f t="shared" si="162"/>
        <x:v/>
      </x:c>
    </x:row>
    <x:row r="1503" spans="1:43">
      <x:c r="A1503">
        <x:v>149700</x:v>
      </x:c>
      <x:c r="B1503" s="128">
        <x:v>383</x:v>
      </x:c>
      <x:c r="C1503" s="11">
        <x:v>1.2</x:v>
      </x:c>
      <x:c r="D1503" s="11"/>
      <x:c r="E1503" s="11"/>
      <x:c r="F1503" s="11"/>
      <x:c r="G1503" s="11">
        <x:v>4</x:v>
      </x:c>
      <x:c r="H1503" s="11"/>
      <x:c r="I1503" s="11" t="s">
        <x:v>103</x:v>
      </x:c>
      <x:c r="J1503" s="11"/>
      <x:c r="K1503" s="11"/>
      <x:c r="M1503" s="67">
        <x:v>1026</x:v>
      </x:c>
      <x:c r="O1503" t="s">
        <x:v>101</x:v>
      </x:c>
      <x:c r="AG1503" s="80">
        <x:v>1</x:v>
      </x:c>
      <x:c r="AL1503" s="81">
        <x:f t="shared" si="163"/>
        <x:v>383</x:v>
      </x:c>
      <x:c r="AM1503" s="81" t="str">
        <x:f t="shared" si="158"/>
        <x:v/>
      </x:c>
      <x:c r="AN1503" s="81" t="str">
        <x:f t="shared" si="159"/>
        <x:v/>
      </x:c>
      <x:c r="AO1503" s="81" t="str">
        <x:f t="shared" si="160"/>
        <x:v/>
      </x:c>
      <x:c r="AP1503" s="81" t="str">
        <x:f t="shared" si="161"/>
        <x:v/>
      </x:c>
      <x:c r="AQ1503" s="81" t="str">
        <x:f t="shared" si="162"/>
        <x:v/>
      </x:c>
    </x:row>
    <x:row r="1504" spans="1:43">
      <x:c r="A1504">
        <x:v>149800</x:v>
      </x:c>
      <x:c r="B1504" s="128">
        <x:v>383</x:v>
      </x:c>
      <x:c r="C1504" s="11">
        <x:v>1.56666666666667</x:v>
      </x:c>
      <x:c r="D1504" s="11"/>
      <x:c r="E1504" s="11"/>
      <x:c r="F1504" s="11"/>
      <x:c r="G1504" s="11">
        <x:v>3</x:v>
      </x:c>
      <x:c r="H1504" s="11"/>
      <x:c r="I1504" s="11" t="s">
        <x:v>100</x:v>
      </x:c>
      <x:c r="J1504" s="11"/>
      <x:c r="K1504" s="11"/>
      <x:c r="M1504" s="67">
        <x:v>1026</x:v>
      </x:c>
      <x:c r="O1504" t="s">
        <x:v>101</x:v>
      </x:c>
      <x:c r="AG1504" s="80">
        <x:v>1</x:v>
      </x:c>
      <x:c r="AL1504" s="81">
        <x:f t="shared" si="163"/>
        <x:v>383</x:v>
      </x:c>
      <x:c r="AM1504" s="81" t="str">
        <x:f t="shared" si="158"/>
        <x:v/>
      </x:c>
      <x:c r="AN1504" s="81" t="str">
        <x:f t="shared" si="159"/>
        <x:v/>
      </x:c>
      <x:c r="AO1504" s="81" t="str">
        <x:f t="shared" si="160"/>
        <x:v/>
      </x:c>
      <x:c r="AP1504" s="81" t="str">
        <x:f t="shared" si="161"/>
        <x:v/>
      </x:c>
      <x:c r="AQ1504" s="81" t="str">
        <x:f t="shared" si="162"/>
        <x:v/>
      </x:c>
    </x:row>
    <x:row r="1505" spans="1:43">
      <x:c r="A1505">
        <x:v>149900</x:v>
      </x:c>
      <x:c r="B1505" s="128">
        <x:v>383</x:v>
      </x:c>
      <x:c r="C1505" s="11">
        <x:v>2.13333333333333</x:v>
      </x:c>
      <x:c r="D1505" s="11"/>
      <x:c r="E1505" s="11"/>
      <x:c r="F1505" s="11"/>
      <x:c r="G1505" s="11">
        <x:v>2</x:v>
      </x:c>
      <x:c r="H1505" s="11"/>
      <x:c r="I1505" s="11" t="s">
        <x:v>104</x:v>
      </x:c>
      <x:c r="J1505" s="11"/>
      <x:c r="K1505" s="11"/>
      <x:c r="M1505" s="67">
        <x:v>1026</x:v>
      </x:c>
      <x:c r="O1505" t="s">
        <x:v>101</x:v>
      </x:c>
      <x:c r="AG1505" s="80">
        <x:v>2</x:v>
      </x:c>
      <x:c r="AL1505" s="81">
        <x:f t="shared" si="163"/>
        <x:v>383</x:v>
      </x:c>
      <x:c r="AM1505" s="81" t="str">
        <x:f t="shared" si="158"/>
        <x:v/>
      </x:c>
      <x:c r="AN1505" s="81" t="str">
        <x:f t="shared" si="159"/>
        <x:v/>
      </x:c>
      <x:c r="AO1505" s="81" t="str">
        <x:f t="shared" si="160"/>
        <x:v/>
      </x:c>
      <x:c r="AP1505" s="81" t="str">
        <x:f t="shared" si="161"/>
        <x:v/>
      </x:c>
      <x:c r="AQ1505" s="81" t="str">
        <x:f t="shared" si="162"/>
        <x:v/>
      </x:c>
    </x:row>
    <x:row r="1506" spans="1:43">
      <x:c r="A1506">
        <x:v>150000</x:v>
      </x:c>
      <x:c r="B1506" s="128">
        <x:v>384</x:v>
      </x:c>
      <x:c r="C1506" s="11">
        <x:v>0.4</x:v>
      </x:c>
      <x:c r="D1506" s="11">
        <x:v>1</x:v>
      </x:c>
      <x:c r="E1506" s="11"/>
      <x:c r="F1506" s="11"/>
      <x:c r="G1506" s="11"/>
      <x:c r="H1506" s="11"/>
      <x:c r="I1506" s="11"/>
      <x:c r="J1506" s="11"/>
      <x:c r="K1506" s="11"/>
      <x:c r="AG1506" s="80">
        <x:v>2</x:v>
      </x:c>
      <x:c r="AL1506" s="81" t="str">
        <x:f t="shared" si="163"/>
        <x:v>384B</x:v>
      </x:c>
      <x:c r="AM1506" s="81" t="str">
        <x:f t="shared" si="158"/>
        <x:v/>
      </x:c>
      <x:c r="AN1506" s="81" t="str">
        <x:f t="shared" si="159"/>
        <x:v/>
      </x:c>
      <x:c r="AO1506" s="81" t="str">
        <x:f t="shared" si="160"/>
        <x:v/>
      </x:c>
      <x:c r="AP1506" s="81" t="str">
        <x:f t="shared" si="161"/>
        <x:v/>
      </x:c>
      <x:c r="AQ1506" s="81" t="str">
        <x:f t="shared" si="162"/>
        <x:v/>
      </x:c>
    </x:row>
    <x:row r="1507" spans="1:43">
      <x:c r="A1507">
        <x:v>150100</x:v>
      </x:c>
      <x:c r="B1507" s="128">
        <x:v>384</x:v>
      </x:c>
      <x:c r="C1507" s="11">
        <x:v>0.766666666666667</x:v>
      </x:c>
      <x:c r="D1507" s="11">
        <x:v>1</x:v>
      </x:c>
      <x:c r="E1507" s="11"/>
      <x:c r="F1507" s="11"/>
      <x:c r="G1507" s="11"/>
      <x:c r="H1507" s="11"/>
      <x:c r="I1507" s="11"/>
      <x:c r="J1507" s="11"/>
      <x:c r="K1507" s="11"/>
      <x:c r="AG1507" s="80">
        <x:v>2</x:v>
      </x:c>
      <x:c r="AL1507" s="81" t="str">
        <x:f t="shared" si="163"/>
        <x:v>384B</x:v>
      </x:c>
      <x:c r="AM1507" s="81" t="str">
        <x:f t="shared" si="158"/>
        <x:v/>
      </x:c>
      <x:c r="AN1507" s="81" t="str">
        <x:f t="shared" si="159"/>
        <x:v/>
      </x:c>
      <x:c r="AO1507" s="81" t="str">
        <x:f t="shared" si="160"/>
        <x:v/>
      </x:c>
      <x:c r="AP1507" s="81" t="str">
        <x:f t="shared" si="161"/>
        <x:v/>
      </x:c>
      <x:c r="AQ1507" s="81" t="str">
        <x:f t="shared" si="162"/>
        <x:v/>
      </x:c>
    </x:row>
    <x:row r="1508" spans="1:43">
      <x:c r="A1508">
        <x:v>150200</x:v>
      </x:c>
      <x:c r="B1508" s="128">
        <x:v>384</x:v>
      </x:c>
      <x:c r="C1508" s="11">
        <x:v>1.3</x:v>
      </x:c>
      <x:c r="D1508" s="11"/>
      <x:c r="E1508" s="11"/>
      <x:c r="F1508" s="11"/>
      <x:c r="G1508" s="11"/>
      <x:c r="H1508" s="11"/>
      <x:c r="I1508" s="11" t="s">
        <x:v>102</x:v>
      </x:c>
      <x:c r="J1508" s="11"/>
      <x:c r="K1508" s="11"/>
      <x:c r="M1508" s="67">
        <x:v>1034</x:v>
      </x:c>
      <x:c r="O1508" t="s">
        <x:v>101</x:v>
      </x:c>
      <x:c r="AG1508" s="80">
        <x:v>2</x:v>
      </x:c>
      <x:c r="AL1508" s="81">
        <x:f t="shared" si="163"/>
        <x:v>384</x:v>
      </x:c>
      <x:c r="AM1508" s="81" t="str">
        <x:f t="shared" si="158"/>
        <x:v/>
      </x:c>
      <x:c r="AN1508" s="81" t="str">
        <x:f t="shared" si="159"/>
        <x:v/>
      </x:c>
      <x:c r="AO1508" s="81" t="str">
        <x:f t="shared" si="160"/>
        <x:v/>
      </x:c>
      <x:c r="AP1508" s="81" t="str">
        <x:f t="shared" si="161"/>
        <x:v/>
      </x:c>
      <x:c r="AQ1508" s="81" t="str">
        <x:f t="shared" si="162"/>
        <x:v/>
      </x:c>
    </x:row>
    <x:row r="1509" spans="1:43">
      <x:c r="A1509">
        <x:v>150300</x:v>
      </x:c>
      <x:c r="B1509" s="128">
        <x:v>385</x:v>
      </x:c>
      <x:c r="C1509" s="11">
        <x:v>7.36666666666667</x:v>
      </x:c>
      <x:c r="D1509" s="11"/>
      <x:c r="E1509" s="11"/>
      <x:c r="F1509" s="11"/>
      <x:c r="G1509" s="11">
        <x:v>2</x:v>
      </x:c>
      <x:c r="H1509" s="11"/>
      <x:c r="I1509" s="11" t="s">
        <x:v>100</x:v>
      </x:c>
      <x:c r="J1509" s="11"/>
      <x:c r="K1509" s="11"/>
      <x:c r="AL1509" s="81">
        <x:f t="shared" si="163"/>
        <x:v>385</x:v>
      </x:c>
      <x:c r="AM1509" s="81" t="str">
        <x:f t="shared" si="158"/>
        <x:v/>
      </x:c>
      <x:c r="AN1509" s="81" t="str">
        <x:f t="shared" si="159"/>
        <x:v/>
      </x:c>
      <x:c r="AO1509" s="81" t="str">
        <x:f t="shared" si="160"/>
        <x:v/>
      </x:c>
      <x:c r="AP1509" s="81" t="str">
        <x:f t="shared" si="161"/>
        <x:v/>
      </x:c>
      <x:c r="AQ1509" s="81" t="str">
        <x:f t="shared" si="162"/>
        <x:v/>
      </x:c>
    </x:row>
    <x:row r="1510" spans="1:43">
      <x:c r="A1510">
        <x:v>150400</x:v>
      </x:c>
      <x:c r="B1510" s="128">
        <x:v>385</x:v>
      </x:c>
      <x:c r="C1510" s="11">
        <x:v>7.56666666666667</x:v>
      </x:c>
      <x:c r="D1510" s="11"/>
      <x:c r="E1510" s="11"/>
      <x:c r="F1510" s="11"/>
      <x:c r="G1510" s="11">
        <x:v>5</x:v>
      </x:c>
      <x:c r="H1510" s="11"/>
      <x:c r="I1510" s="11" t="s">
        <x:v>110</x:v>
      </x:c>
      <x:c r="J1510" s="11">
        <x:v>0.65</x:v>
      </x:c>
      <x:c r="K1510" s="11"/>
      <x:c r="AL1510" s="81">
        <x:f t="shared" si="163"/>
        <x:v>385</x:v>
      </x:c>
      <x:c r="AM1510" s="81" t="str">
        <x:f t="shared" si="158"/>
        <x:v/>
      </x:c>
      <x:c r="AN1510" s="81" t="str">
        <x:f t="shared" si="159"/>
        <x:v/>
      </x:c>
      <x:c r="AO1510" s="81" t="str">
        <x:f t="shared" si="160"/>
        <x:v/>
      </x:c>
      <x:c r="AP1510" s="81" t="str">
        <x:f t="shared" si="161"/>
        <x:v/>
      </x:c>
      <x:c r="AQ1510" s="81" t="str">
        <x:f t="shared" si="162"/>
        <x:v/>
      </x:c>
    </x:row>
    <x:row r="1511" spans="1:43">
      <x:c r="A1511">
        <x:v>150500</x:v>
      </x:c>
      <x:c r="B1511" s="128">
        <x:v>386</x:v>
      </x:c>
      <x:c r="C1511" s="11">
        <x:v>4.7</x:v>
      </x:c>
      <x:c r="D1511" s="11"/>
      <x:c r="E1511" s="11"/>
      <x:c r="F1511" s="11"/>
      <x:c r="G1511" s="11"/>
      <x:c r="H1511" s="11"/>
      <x:c r="I1511" s="11" t="s">
        <x:v>102</x:v>
      </x:c>
      <x:c r="J1511" s="11"/>
      <x:c r="K1511" s="11"/>
      <x:c r="M1511">
        <x:v>1035</x:v>
      </x:c>
      <x:c r="O1511" t="s">
        <x:v>101</x:v>
      </x:c>
      <x:c r="Q1511" t="s">
        <x:v>255</x:v>
      </x:c>
      <x:c r="R1511">
        <x:v>0.6</x:v>
      </x:c>
      <x:c r="S1511" t="s">
        <x:v>343</x:v>
      </x:c>
      <x:c r="AL1511" s="81">
        <x:f t="shared" si="163"/>
        <x:v>386</x:v>
      </x:c>
      <x:c r="AM1511" s="81" t="str">
        <x:f t="shared" si="158"/>
        <x:v/>
      </x:c>
      <x:c r="AN1511" s="81" t="str">
        <x:f t="shared" si="159"/>
        <x:v/>
      </x:c>
      <x:c r="AO1511" s="81" t="str">
        <x:f t="shared" si="160"/>
        <x:v/>
      </x:c>
      <x:c r="AP1511" s="81" t="str">
        <x:f t="shared" si="161"/>
        <x:v/>
      </x:c>
      <x:c r="AQ1511" s="81" t="str">
        <x:f t="shared" si="162"/>
        <x:v/>
      </x:c>
    </x:row>
    <x:row r="1512" spans="1:43">
      <x:c r="A1512">
        <x:v>150600</x:v>
      </x:c>
      <x:c r="B1512" s="128">
        <x:v>386</x:v>
      </x:c>
      <x:c r="C1512" s="11">
        <x:v>5.2</x:v>
      </x:c>
      <x:c r="D1512" s="11"/>
      <x:c r="E1512" s="11">
        <x:v>1</x:v>
      </x:c>
      <x:c r="F1512" s="11"/>
      <x:c r="G1512" s="11">
        <x:v>3</x:v>
      </x:c>
      <x:c r="H1512" s="11"/>
      <x:c r="I1512" s="11" t="s">
        <x:v>100</x:v>
      </x:c>
      <x:c r="J1512" s="11"/>
      <x:c r="K1512" s="11"/>
      <x:c r="AL1512" s="81">
        <x:f t="shared" si="163"/>
        <x:v>386</x:v>
      </x:c>
      <x:c r="AM1512" s="81" t="str">
        <x:f t="shared" si="158"/>
        <x:v/>
      </x:c>
      <x:c r="AN1512" s="81" t="str">
        <x:f t="shared" si="159"/>
        <x:v/>
      </x:c>
      <x:c r="AO1512" s="81" t="str">
        <x:f t="shared" si="160"/>
        <x:v/>
      </x:c>
      <x:c r="AP1512" s="81" t="str">
        <x:f t="shared" si="161"/>
        <x:v/>
      </x:c>
      <x:c r="AQ1512" s="81" t="str">
        <x:f t="shared" si="162"/>
        <x:v/>
      </x:c>
    </x:row>
    <x:row r="1513" spans="1:43">
      <x:c r="A1513">
        <x:v>150700</x:v>
      </x:c>
      <x:c r="B1513" s="118">
        <x:v>387</x:v>
      </x:c>
      <x:c r="C1513">
        <x:v>0.466666666666667</x:v>
      </x:c>
      <x:c r="I1513" t="s">
        <x:v>103</x:v>
      </x:c>
      <x:c r="K1513" t="s">
        <x:v>133</x:v>
      </x:c>
      <x:c r="M1513">
        <x:v>1068</x:v>
      </x:c>
      <x:c r="O1513" t="s">
        <x:v>101</x:v>
      </x:c>
      <x:c r="AG1513" s="80">
        <x:v>1</x:v>
      </x:c>
      <x:c r="AL1513" s="81">
        <x:f t="shared" si="163"/>
        <x:v>387</x:v>
      </x:c>
      <x:c r="AM1513" s="81" t="str">
        <x:f t="shared" si="158"/>
        <x:v/>
      </x:c>
      <x:c r="AN1513" s="81" t="str">
        <x:f t="shared" si="159"/>
        <x:v/>
      </x:c>
      <x:c r="AO1513" s="81" t="str">
        <x:f t="shared" si="160"/>
        <x:v/>
      </x:c>
      <x:c r="AP1513" s="81" t="str">
        <x:f t="shared" si="161"/>
        <x:v/>
      </x:c>
      <x:c r="AQ1513" s="81" t="str">
        <x:f t="shared" si="162"/>
        <x:v/>
      </x:c>
    </x:row>
    <x:row r="1514" spans="1:43">
      <x:c r="A1514">
        <x:v>150800</x:v>
      </x:c>
      <x:c r="B1514" s="118">
        <x:v>387</x:v>
      </x:c>
      <x:c r="C1514">
        <x:v>0.933333333333333</x:v>
      </x:c>
      <x:c r="I1514" t="s">
        <x:v>100</x:v>
      </x:c>
      <x:c r="K1514" t="s">
        <x:v>133</x:v>
      </x:c>
      <x:c r="M1514">
        <x:v>1068</x:v>
      </x:c>
      <x:c r="O1514" t="s">
        <x:v>101</x:v>
      </x:c>
      <x:c r="AG1514" s="80">
        <x:v>1</x:v>
      </x:c>
      <x:c r="AL1514" s="81">
        <x:f t="shared" si="163"/>
        <x:v>387</x:v>
      </x:c>
      <x:c r="AM1514" s="81" t="str">
        <x:f t="shared" si="158"/>
        <x:v/>
      </x:c>
      <x:c r="AN1514" s="81" t="str">
        <x:f t="shared" si="159"/>
        <x:v/>
      </x:c>
      <x:c r="AO1514" s="81" t="str">
        <x:f t="shared" si="160"/>
        <x:v/>
      </x:c>
      <x:c r="AP1514" s="81" t="str">
        <x:f t="shared" si="161"/>
        <x:v/>
      </x:c>
      <x:c r="AQ1514" s="81" t="str">
        <x:f t="shared" si="162"/>
        <x:v/>
      </x:c>
    </x:row>
    <x:row r="1515" spans="1:43">
      <x:c r="A1515">
        <x:v>150900</x:v>
      </x:c>
      <x:c r="B1515" s="118">
        <x:v>387</x:v>
      </x:c>
      <x:c r="C1515">
        <x:v>1.8</x:v>
      </x:c>
      <x:c r="I1515" t="s">
        <x:v>102</x:v>
      </x:c>
      <x:c r="K1515" t="s">
        <x:v>133</x:v>
      </x:c>
      <x:c r="M1515">
        <x:v>1146</x:v>
      </x:c>
      <x:c r="O1515" t="s">
        <x:v>101</x:v>
      </x:c>
      <x:c r="AG1515" s="80">
        <x:v>2</x:v>
      </x:c>
      <x:c r="AL1515" s="81">
        <x:f t="shared" si="163"/>
        <x:v>387</x:v>
      </x:c>
      <x:c r="AM1515" s="81" t="str">
        <x:f t="shared" si="158"/>
        <x:v/>
      </x:c>
      <x:c r="AN1515" s="81" t="str">
        <x:f t="shared" si="159"/>
        <x:v/>
      </x:c>
      <x:c r="AO1515" s="81" t="str">
        <x:f t="shared" si="160"/>
        <x:v/>
      </x:c>
      <x:c r="AP1515" s="81" t="str">
        <x:f t="shared" si="161"/>
        <x:v/>
      </x:c>
      <x:c r="AQ1515" s="81" t="str">
        <x:f t="shared" si="162"/>
        <x:v/>
      </x:c>
    </x:row>
    <x:row r="1516" spans="1:43">
      <x:c r="A1516">
        <x:v>151000</x:v>
      </x:c>
      <x:c r="B1516" s="118">
        <x:v>388</x:v>
      </x:c>
      <x:c r="C1516">
        <x:v>1.63333333333333</x:v>
      </x:c>
      <x:c r="AL1516" s="81">
        <x:f t="shared" si="163"/>
        <x:v>388</x:v>
      </x:c>
      <x:c r="AM1516" s="81" t="str">
        <x:f t="shared" si="158"/>
        <x:v/>
      </x:c>
      <x:c r="AN1516" s="81" t="str">
        <x:f t="shared" si="159"/>
        <x:v/>
      </x:c>
      <x:c r="AO1516" s="81" t="str">
        <x:f t="shared" si="160"/>
        <x:v/>
      </x:c>
      <x:c r="AP1516" s="81" t="str">
        <x:f t="shared" si="161"/>
        <x:v/>
      </x:c>
      <x:c r="AQ1516" s="81" t="str">
        <x:f t="shared" si="162"/>
        <x:v/>
      </x:c>
    </x:row>
    <x:row r="1517" spans="1:43">
      <x:c r="A1517">
        <x:v>151100</x:v>
      </x:c>
      <x:c r="B1517" s="118">
        <x:v>389</x:v>
      </x:c>
      <x:c r="C1517">
        <x:v>1.16666666666667</x:v>
      </x:c>
      <x:c r="AL1517" s="81">
        <x:f t="shared" si="163"/>
        <x:v>389</x:v>
      </x:c>
      <x:c r="AM1517" s="81" t="str">
        <x:f t="shared" si="158"/>
        <x:v/>
      </x:c>
      <x:c r="AN1517" s="81" t="str">
        <x:f t="shared" si="159"/>
        <x:v/>
      </x:c>
      <x:c r="AO1517" s="81" t="str">
        <x:f t="shared" si="160"/>
        <x:v/>
      </x:c>
      <x:c r="AP1517" s="81" t="str">
        <x:f t="shared" si="161"/>
        <x:v/>
      </x:c>
      <x:c r="AQ1517" s="81" t="str">
        <x:f t="shared" si="162"/>
        <x:v/>
      </x:c>
    </x:row>
    <x:row r="1518" spans="1:43">
      <x:c r="A1518">
        <x:v>151200</x:v>
      </x:c>
      <x:c r="B1518" s="118">
        <x:v>390</x:v>
      </x:c>
      <x:c r="C1518">
        <x:v>4.3</x:v>
      </x:c>
      <x:c r="D1518">
        <x:v>1</x:v>
      </x:c>
      <x:c r="I1518" t="s">
        <x:v>102</x:v>
      </x:c>
      <x:c r="AL1518" s="81" t="str">
        <x:f t="shared" si="163"/>
        <x:v>390B</x:v>
      </x:c>
      <x:c r="AM1518" s="81" t="str">
        <x:f t="shared" si="158"/>
        <x:v/>
      </x:c>
      <x:c r="AN1518" s="81" t="str">
        <x:f t="shared" si="159"/>
        <x:v/>
      </x:c>
      <x:c r="AO1518" s="81" t="str">
        <x:f t="shared" si="160"/>
        <x:v/>
      </x:c>
      <x:c r="AP1518" s="81" t="str">
        <x:f t="shared" si="161"/>
        <x:v/>
      </x:c>
      <x:c r="AQ1518" s="81" t="str">
        <x:f t="shared" si="162"/>
        <x:v/>
      </x:c>
    </x:row>
    <x:row r="1519" spans="1:43">
      <x:c r="A1519">
        <x:v>151300</x:v>
      </x:c>
      <x:c r="B1519" s="118">
        <x:v>390</x:v>
      </x:c>
      <x:c r="C1519">
        <x:v>6.13333333333333</x:v>
      </x:c>
      <x:c r="I1519" t="s">
        <x:v>100</x:v>
      </x:c>
      <x:c r="K1519" t="s">
        <x:v>171</x:v>
      </x:c>
      <x:c r="AL1519" s="81">
        <x:f t="shared" si="163"/>
        <x:v>390</x:v>
      </x:c>
      <x:c r="AM1519" s="81" t="str">
        <x:f t="shared" si="158"/>
        <x:v/>
      </x:c>
      <x:c r="AN1519" s="81" t="str">
        <x:f t="shared" si="159"/>
        <x:v/>
      </x:c>
      <x:c r="AO1519" s="81" t="str">
        <x:f t="shared" si="160"/>
        <x:v/>
      </x:c>
      <x:c r="AP1519" s="81" t="str">
        <x:f t="shared" si="161"/>
        <x:v/>
      </x:c>
      <x:c r="AQ1519" s="81" t="str">
        <x:f t="shared" si="162"/>
        <x:v/>
      </x:c>
    </x:row>
    <x:row r="1520" spans="1:43">
      <x:c r="A1520">
        <x:v>151400</x:v>
      </x:c>
      <x:c r="B1520" s="118">
        <x:v>390</x:v>
      </x:c>
      <x:c r="C1520">
        <x:v>7.63333333333333</x:v>
      </x:c>
      <x:c r="I1520" t="s">
        <x:v>103</x:v>
      </x:c>
      <x:c r="K1520" t="s">
        <x:v>171</x:v>
      </x:c>
      <x:c r="AL1520" s="81">
        <x:f t="shared" si="163"/>
        <x:v>390</x:v>
      </x:c>
      <x:c r="AM1520" s="81" t="str">
        <x:f t="shared" si="158"/>
        <x:v/>
      </x:c>
      <x:c r="AN1520" s="81" t="str">
        <x:f t="shared" si="159"/>
        <x:v/>
      </x:c>
      <x:c r="AO1520" s="81" t="str">
        <x:f t="shared" si="160"/>
        <x:v/>
      </x:c>
      <x:c r="AP1520" s="81" t="str">
        <x:f t="shared" si="161"/>
        <x:v/>
      </x:c>
      <x:c r="AQ1520" s="81" t="str">
        <x:f t="shared" si="162"/>
        <x:v/>
      </x:c>
    </x:row>
    <x:row r="1521" spans="1:43">
      <x:c r="A1521">
        <x:v>151500</x:v>
      </x:c>
      <x:c r="B1521" s="118">
        <x:v>390</x:v>
      </x:c>
      <x:c r="C1521">
        <x:v>7.78333333333333</x:v>
      </x:c>
      <x:c r="I1521" t="s">
        <x:v>104</x:v>
      </x:c>
      <x:c r="K1521" t="s">
        <x:v>171</x:v>
      </x:c>
      <x:c r="AL1521" s="81">
        <x:f t="shared" si="163"/>
        <x:v>390</x:v>
      </x:c>
      <x:c r="AM1521" s="81" t="str">
        <x:f t="shared" si="158"/>
        <x:v/>
      </x:c>
      <x:c r="AN1521" s="81" t="str">
        <x:f t="shared" si="159"/>
        <x:v/>
      </x:c>
      <x:c r="AO1521" s="81" t="str">
        <x:f t="shared" si="160"/>
        <x:v/>
      </x:c>
      <x:c r="AP1521" s="81" t="str">
        <x:f t="shared" si="161"/>
        <x:v/>
      </x:c>
      <x:c r="AQ1521" s="81" t="str">
        <x:f t="shared" si="162"/>
        <x:v/>
      </x:c>
    </x:row>
    <x:row r="1522" spans="1:43">
      <x:c r="A1522">
        <x:v>151600</x:v>
      </x:c>
      <x:c r="B1522" s="118">
        <x:v>390</x:v>
      </x:c>
      <x:c r="C1522">
        <x:v>7.93333333333333</x:v>
      </x:c>
      <x:c r="I1522" t="s">
        <x:v>112</x:v>
      </x:c>
      <x:c r="K1522" t="s">
        <x:v>171</x:v>
      </x:c>
      <x:c r="AL1522" s="81">
        <x:f t="shared" si="163"/>
        <x:v>390</x:v>
      </x:c>
      <x:c r="AM1522" s="81" t="str">
        <x:f t="shared" si="158"/>
        <x:v/>
      </x:c>
      <x:c r="AN1522" s="81" t="str">
        <x:f t="shared" si="159"/>
        <x:v/>
      </x:c>
      <x:c r="AO1522" s="81" t="str">
        <x:f t="shared" si="160"/>
        <x:v/>
      </x:c>
      <x:c r="AP1522" s="81" t="str">
        <x:f t="shared" si="161"/>
        <x:v/>
      </x:c>
      <x:c r="AQ1522" s="81" t="str">
        <x:f t="shared" si="162"/>
        <x:v/>
      </x:c>
    </x:row>
    <x:row r="1523" spans="1:43">
      <x:c r="A1523">
        <x:v>151700</x:v>
      </x:c>
      <x:c r="B1523" s="118">
        <x:v>391</x:v>
      </x:c>
      <x:c r="C1523">
        <x:v>0.01</x:v>
      </x:c>
      <x:c r="D1523">
        <x:v>1</x:v>
      </x:c>
      <x:c r="M1523">
        <x:v>1147</x:v>
      </x:c>
      <x:c r="N1523">
        <x:v>1</x:v>
      </x:c>
      <x:c r="O1523" t="s">
        <x:v>101</x:v>
      </x:c>
      <x:c r="AL1523" s="81" t="str">
        <x:f t="shared" si="163"/>
        <x:v>391B</x:v>
      </x:c>
      <x:c r="AM1523" s="81" t="str">
        <x:f t="shared" si="158"/>
        <x:v/>
      </x:c>
      <x:c r="AN1523" s="81" t="str">
        <x:f t="shared" si="159"/>
        <x:v/>
      </x:c>
      <x:c r="AO1523" s="81" t="str">
        <x:f t="shared" si="160"/>
        <x:v/>
      </x:c>
      <x:c r="AP1523" s="81" t="str">
        <x:f t="shared" si="161"/>
        <x:v/>
      </x:c>
      <x:c r="AQ1523" s="81" t="str">
        <x:f t="shared" si="162"/>
        <x:v/>
      </x:c>
    </x:row>
    <x:row r="1524" spans="1:43">
      <x:c r="A1524">
        <x:v>151800</x:v>
      </x:c>
      <x:c r="B1524" s="118">
        <x:v>391</x:v>
      </x:c>
      <x:c r="C1524">
        <x:v>1.46666666666667</x:v>
      </x:c>
      <x:c r="I1524" t="s">
        <x:v>102</x:v>
      </x:c>
      <x:c r="K1524" t="s">
        <x:v>171</x:v>
      </x:c>
      <x:c r="M1524">
        <x:v>1069</x:v>
      </x:c>
      <x:c r="O1524" t="s">
        <x:v>101</x:v>
      </x:c>
      <x:c r="AG1524" s="80">
        <x:v>2</x:v>
      </x:c>
      <x:c r="AL1524" s="81">
        <x:f t="shared" si="163"/>
        <x:v>391</x:v>
      </x:c>
      <x:c r="AM1524" s="81" t="str">
        <x:f t="shared" si="158"/>
        <x:v/>
      </x:c>
      <x:c r="AN1524" s="81" t="str">
        <x:f t="shared" si="159"/>
        <x:v/>
      </x:c>
      <x:c r="AO1524" s="81" t="str">
        <x:f t="shared" si="160"/>
        <x:v/>
      </x:c>
      <x:c r="AP1524" s="81" t="str">
        <x:f t="shared" si="161"/>
        <x:v/>
      </x:c>
      <x:c r="AQ1524" s="81" t="str">
        <x:f t="shared" si="162"/>
        <x:v/>
      </x:c>
    </x:row>
    <x:row r="1525" spans="1:43">
      <x:c r="A1525">
        <x:v>151900</x:v>
      </x:c>
      <x:c r="B1525" s="118">
        <x:v>392</x:v>
      </x:c>
      <x:c r="C1525">
        <x:v>0.933333333333333</x:v>
      </x:c>
      <x:c r="I1525" t="s">
        <x:v>102</x:v>
      </x:c>
      <x:c r="M1525">
        <x:v>1071</x:v>
      </x:c>
      <x:c r="N1525">
        <x:v>1</x:v>
      </x:c>
      <x:c r="O1525" t="s">
        <x:v>116</x:v>
      </x:c>
      <x:c r="Q1525" t="s">
        <x:v>344</x:v>
      </x:c>
      <x:c r="R1525">
        <x:v>0.6</x:v>
      </x:c>
      <x:c r="AG1525" s="80">
        <x:v>2</x:v>
      </x:c>
      <x:c r="AL1525" s="81">
        <x:f t="shared" si="163"/>
        <x:v>392</x:v>
      </x:c>
      <x:c r="AM1525" s="81" t="str">
        <x:f t="shared" si="158"/>
        <x:v/>
      </x:c>
      <x:c r="AN1525" s="81" t="str">
        <x:f t="shared" si="159"/>
        <x:v/>
      </x:c>
      <x:c r="AO1525" s="81" t="str">
        <x:f t="shared" si="160"/>
        <x:v/>
      </x:c>
      <x:c r="AP1525" s="81" t="str">
        <x:f t="shared" si="161"/>
        <x:v/>
      </x:c>
      <x:c r="AQ1525" s="81" t="str">
        <x:f t="shared" si="162"/>
        <x:v/>
      </x:c>
    </x:row>
    <x:row r="1526" spans="1:43">
      <x:c r="A1526">
        <x:v>152000</x:v>
      </x:c>
      <x:c r="B1526" s="118">
        <x:v>392</x:v>
      </x:c>
      <x:c r="C1526">
        <x:v>1.08333333333333</x:v>
      </x:c>
      <x:c r="I1526" t="s">
        <x:v>100</x:v>
      </x:c>
      <x:c r="M1526">
        <x:v>1071</x:v>
      </x:c>
      <x:c r="N1526">
        <x:v>1</x:v>
      </x:c>
      <x:c r="O1526" t="s">
        <x:v>116</x:v>
      </x:c>
      <x:c r="AG1526" s="80">
        <x:v>2</x:v>
      </x:c>
      <x:c r="AL1526" s="81">
        <x:f t="shared" si="163"/>
        <x:v>392</x:v>
      </x:c>
      <x:c r="AM1526" s="81" t="str">
        <x:f t="shared" si="158"/>
        <x:v/>
      </x:c>
      <x:c r="AN1526" s="81" t="str">
        <x:f t="shared" si="159"/>
        <x:v/>
      </x:c>
      <x:c r="AO1526" s="81" t="str">
        <x:f t="shared" si="160"/>
        <x:v/>
      </x:c>
      <x:c r="AP1526" s="81" t="str">
        <x:f t="shared" si="161"/>
        <x:v/>
      </x:c>
      <x:c r="AQ1526" s="81" t="str">
        <x:f t="shared" si="162"/>
        <x:v/>
      </x:c>
    </x:row>
    <x:row r="1527" spans="1:43">
      <x:c r="A1527">
        <x:v>152100</x:v>
      </x:c>
      <x:c r="B1527" s="118">
        <x:v>392</x:v>
      </x:c>
      <x:c r="C1527">
        <x:v>1.36666666666667</x:v>
      </x:c>
      <x:c r="I1527" t="s">
        <x:v>102</x:v>
      </x:c>
      <x:c r="M1527">
        <x:v>1071</x:v>
      </x:c>
      <x:c r="N1527">
        <x:v>1</x:v>
      </x:c>
      <x:c r="O1527" t="s">
        <x:v>116</x:v>
      </x:c>
      <x:c r="Q1527" t="s">
        <x:v>344</x:v>
      </x:c>
      <x:c r="R1527">
        <x:v>0.6</x:v>
      </x:c>
      <x:c r="AG1527" s="80">
        <x:v>2</x:v>
      </x:c>
      <x:c r="AL1527" s="81">
        <x:f t="shared" si="163"/>
        <x:v>392</x:v>
      </x:c>
      <x:c r="AM1527" s="81" t="str">
        <x:f t="shared" si="158"/>
        <x:v/>
      </x:c>
      <x:c r="AN1527" s="81" t="str">
        <x:f t="shared" si="159"/>
        <x:v/>
      </x:c>
      <x:c r="AO1527" s="81" t="str">
        <x:f t="shared" si="160"/>
        <x:v/>
      </x:c>
      <x:c r="AP1527" s="81" t="str">
        <x:f t="shared" si="161"/>
        <x:v/>
      </x:c>
      <x:c r="AQ1527" s="81" t="str">
        <x:f t="shared" si="162"/>
        <x:v/>
      </x:c>
    </x:row>
    <x:row r="1528" spans="1:43">
      <x:c r="A1528">
        <x:v>152200</x:v>
      </x:c>
      <x:c r="B1528" s="118">
        <x:v>392</x:v>
      </x:c>
      <x:c r="C1528">
        <x:v>1.51666666666667</x:v>
      </x:c>
      <x:c r="I1528" t="s">
        <x:v>100</x:v>
      </x:c>
      <x:c r="M1528">
        <x:v>1071</x:v>
      </x:c>
      <x:c r="N1528">
        <x:v>1</x:v>
      </x:c>
      <x:c r="O1528" t="s">
        <x:v>116</x:v>
      </x:c>
      <x:c r="AG1528" s="80">
        <x:v>2</x:v>
      </x:c>
      <x:c r="AL1528" s="81">
        <x:f t="shared" si="163"/>
        <x:v>392</x:v>
      </x:c>
      <x:c r="AM1528" s="81" t="str">
        <x:f t="shared" si="158"/>
        <x:v/>
      </x:c>
      <x:c r="AN1528" s="81" t="str">
        <x:f t="shared" si="159"/>
        <x:v/>
      </x:c>
      <x:c r="AO1528" s="81" t="str">
        <x:f t="shared" si="160"/>
        <x:v/>
      </x:c>
      <x:c r="AP1528" s="81" t="str">
        <x:f t="shared" si="161"/>
        <x:v/>
      </x:c>
      <x:c r="AQ1528" s="81" t="str">
        <x:f t="shared" si="162"/>
        <x:v/>
      </x:c>
    </x:row>
    <x:row r="1529" spans="1:43">
      <x:c r="A1529">
        <x:v>152300</x:v>
      </x:c>
      <x:c r="B1529" s="118">
        <x:v>393</x:v>
      </x:c>
      <x:c r="C1529">
        <x:v>2.23333333333333</x:v>
      </x:c>
      <x:c r="I1529" t="s">
        <x:v>100</x:v>
      </x:c>
      <x:c r="K1529" t="s">
        <x:v>171</x:v>
      </x:c>
      <x:c r="M1529">
        <x:v>1070</x:v>
      </x:c>
      <x:c r="O1529" t="s">
        <x:v>101</x:v>
      </x:c>
      <x:c r="AL1529" s="81">
        <x:f t="shared" si="163"/>
        <x:v>393</x:v>
      </x:c>
      <x:c r="AM1529" s="81" t="str">
        <x:f t="shared" si="158"/>
        <x:v/>
      </x:c>
      <x:c r="AN1529" s="81" t="str">
        <x:f t="shared" si="159"/>
        <x:v/>
      </x:c>
      <x:c r="AO1529" s="81" t="str">
        <x:f t="shared" si="160"/>
        <x:v/>
      </x:c>
      <x:c r="AP1529" s="81" t="str">
        <x:f t="shared" si="161"/>
        <x:v/>
      </x:c>
      <x:c r="AQ1529" s="81" t="str">
        <x:f t="shared" si="162"/>
        <x:v/>
      </x:c>
    </x:row>
    <x:row r="1530" spans="1:43">
      <x:c r="A1530">
        <x:v>152400</x:v>
      </x:c>
      <x:c r="B1530" s="118">
        <x:v>393</x:v>
      </x:c>
      <x:c r="C1530">
        <x:v>2.96666666666667</x:v>
      </x:c>
      <x:c r="I1530" t="s">
        <x:v>102</x:v>
      </x:c>
      <x:c r="K1530" t="s">
        <x:v>171</x:v>
      </x:c>
      <x:c r="M1530">
        <x:v>1070</x:v>
      </x:c>
      <x:c r="O1530" t="s">
        <x:v>101</x:v>
      </x:c>
      <x:c r="AL1530" s="81">
        <x:f t="shared" si="163"/>
        <x:v>393</x:v>
      </x:c>
      <x:c r="AM1530" s="81" t="str">
        <x:f t="shared" si="158"/>
        <x:v/>
      </x:c>
      <x:c r="AN1530" s="81" t="str">
        <x:f t="shared" si="159"/>
        <x:v/>
      </x:c>
      <x:c r="AO1530" s="81" t="str">
        <x:f t="shared" si="160"/>
        <x:v/>
      </x:c>
      <x:c r="AP1530" s="81" t="str">
        <x:f t="shared" si="161"/>
        <x:v/>
      </x:c>
      <x:c r="AQ1530" s="81" t="str">
        <x:f t="shared" si="162"/>
        <x:v/>
      </x:c>
    </x:row>
    <x:row r="1531" spans="1:43">
      <x:c r="A1531">
        <x:v>152500</x:v>
      </x:c>
      <x:c r="B1531" s="118">
        <x:v>393</x:v>
      </x:c>
      <x:c r="C1531">
        <x:v>4.9</x:v>
      </x:c>
      <x:c r="M1531">
        <x:v>1074</x:v>
      </x:c>
      <x:c r="N1531">
        <x:v>1</x:v>
      </x:c>
      <x:c r="O1531" t="s">
        <x:v>116</x:v>
      </x:c>
      <x:c r="AL1531" s="81">
        <x:f t="shared" si="163"/>
        <x:v>393</x:v>
      </x:c>
      <x:c r="AM1531" s="81" t="str">
        <x:f t="shared" si="158"/>
        <x:v/>
      </x:c>
      <x:c r="AN1531" s="81" t="str">
        <x:f t="shared" si="159"/>
        <x:v/>
      </x:c>
      <x:c r="AO1531" s="81" t="str">
        <x:f t="shared" si="160"/>
        <x:v/>
      </x:c>
      <x:c r="AP1531" s="81" t="str">
        <x:f t="shared" si="161"/>
        <x:v/>
      </x:c>
      <x:c r="AQ1531" s="81" t="str">
        <x:f t="shared" si="162"/>
        <x:v/>
      </x:c>
    </x:row>
    <x:row r="1532" spans="1:43">
      <x:c r="A1532">
        <x:v>152600</x:v>
      </x:c>
      <x:c r="B1532" s="118">
        <x:v>394</x:v>
      </x:c>
      <x:c r="C1532">
        <x:v>4.36666666666667</x:v>
      </x:c>
      <x:c r="I1532" t="s">
        <x:v>112</x:v>
      </x:c>
      <x:c r="AL1532" s="81">
        <x:f t="shared" si="163"/>
        <x:v>394</x:v>
      </x:c>
      <x:c r="AM1532" s="81" t="str">
        <x:f t="shared" si="158"/>
        <x:v/>
      </x:c>
      <x:c r="AN1532" s="81" t="str">
        <x:f t="shared" si="159"/>
        <x:v/>
      </x:c>
      <x:c r="AO1532" s="81" t="str">
        <x:f t="shared" si="160"/>
        <x:v/>
      </x:c>
      <x:c r="AP1532" s="81" t="str">
        <x:f t="shared" si="161"/>
        <x:v/>
      </x:c>
      <x:c r="AQ1532" s="81" t="str">
        <x:f t="shared" si="162"/>
        <x:v/>
      </x:c>
    </x:row>
    <x:row r="1533" spans="1:43">
      <x:c r="A1533">
        <x:v>152700</x:v>
      </x:c>
      <x:c r="B1533" s="118">
        <x:v>395</x:v>
      </x:c>
      <x:c r="C1533">
        <x:v>0.8</x:v>
      </x:c>
      <x:c r="AL1533" s="81">
        <x:f t="shared" si="163"/>
        <x:v>395</x:v>
      </x:c>
      <x:c r="AM1533" s="81" t="str">
        <x:f t="shared" si="158"/>
        <x:v/>
      </x:c>
      <x:c r="AN1533" s="81" t="str">
        <x:f t="shared" si="159"/>
        <x:v/>
      </x:c>
      <x:c r="AO1533" s="81" t="str">
        <x:f t="shared" si="160"/>
        <x:v/>
      </x:c>
      <x:c r="AP1533" s="81" t="str">
        <x:f t="shared" si="161"/>
        <x:v/>
      </x:c>
      <x:c r="AQ1533" s="81" t="str">
        <x:f t="shared" si="162"/>
        <x:v/>
      </x:c>
    </x:row>
    <x:row r="1534" spans="1:43">
      <x:c r="A1534">
        <x:v>152800</x:v>
      </x:c>
      <x:c r="B1534" s="118">
        <x:v>396</x:v>
      </x:c>
      <x:c r="C1534">
        <x:v>0.333333333333333</x:v>
      </x:c>
      <x:c r="I1534" t="s">
        <x:v>102</x:v>
      </x:c>
      <x:c r="K1534" t="s">
        <x:v>145</x:v>
      </x:c>
      <x:c r="M1534">
        <x:v>1130</x:v>
      </x:c>
      <x:c r="O1534" t="s">
        <x:v>101</x:v>
      </x:c>
      <x:c r="Q1534" t="s">
        <x:v>345</x:v>
      </x:c>
      <x:c r="R1534">
        <x:v>0.3</x:v>
      </x:c>
      <x:c r="AG1534" s="80">
        <x:v>1</x:v>
      </x:c>
      <x:c r="AL1534" s="81">
        <x:f t="shared" si="163"/>
        <x:v>396</x:v>
      </x:c>
      <x:c r="AM1534" s="81" t="str">
        <x:f t="shared" si="158"/>
        <x:v/>
      </x:c>
      <x:c r="AN1534" s="81" t="str">
        <x:f t="shared" si="159"/>
        <x:v/>
      </x:c>
      <x:c r="AO1534" s="81" t="str">
        <x:f t="shared" si="160"/>
        <x:v/>
      </x:c>
      <x:c r="AP1534" s="81" t="str">
        <x:f t="shared" si="161"/>
        <x:v/>
      </x:c>
      <x:c r="AQ1534" s="81" t="str">
        <x:f t="shared" si="162"/>
        <x:v/>
      </x:c>
    </x:row>
    <x:row r="1535" spans="1:43">
      <x:c r="A1535">
        <x:v>152900</x:v>
      </x:c>
      <x:c r="B1535" s="118">
        <x:v>396</x:v>
      </x:c>
      <x:c r="C1535">
        <x:v>0.6</x:v>
      </x:c>
      <x:c r="I1535" t="s">
        <x:v>103</x:v>
      </x:c>
      <x:c r="K1535" t="s">
        <x:v>145</x:v>
      </x:c>
      <x:c r="M1535">
        <x:v>1130</x:v>
      </x:c>
      <x:c r="O1535" t="s">
        <x:v>101</x:v>
      </x:c>
      <x:c r="Q1535" t="s">
        <x:v>345</x:v>
      </x:c>
      <x:c r="R1535">
        <x:v>0.3</x:v>
      </x:c>
      <x:c r="AG1535" s="80">
        <x:v>1</x:v>
      </x:c>
      <x:c r="AL1535" s="81">
        <x:f t="shared" si="163"/>
        <x:v>396</x:v>
      </x:c>
      <x:c r="AM1535" s="81" t="str">
        <x:f t="shared" si="158"/>
        <x:v/>
      </x:c>
      <x:c r="AN1535" s="81" t="str">
        <x:f t="shared" si="159"/>
        <x:v/>
      </x:c>
      <x:c r="AO1535" s="81" t="str">
        <x:f t="shared" si="160"/>
        <x:v/>
      </x:c>
      <x:c r="AP1535" s="81" t="str">
        <x:f t="shared" si="161"/>
        <x:v/>
      </x:c>
      <x:c r="AQ1535" s="81" t="str">
        <x:f t="shared" si="162"/>
        <x:v/>
      </x:c>
    </x:row>
    <x:row r="1536" spans="1:43">
      <x:c r="A1536">
        <x:v>153000</x:v>
      </x:c>
      <x:c r="B1536" s="118">
        <x:v>396</x:v>
      </x:c>
      <x:c r="C1536">
        <x:v>1.2</x:v>
      </x:c>
      <x:c r="E1536">
        <x:v>1</x:v>
      </x:c>
      <x:c r="I1536" t="s">
        <x:v>102</x:v>
      </x:c>
      <x:c r="K1536" t="s">
        <x:v>122</x:v>
      </x:c>
      <x:c r="M1536">
        <x:v>1127</x:v>
      </x:c>
      <x:c r="O1536" t="s">
        <x:v>101</x:v>
      </x:c>
      <x:c r="Q1536" t="s">
        <x:v>345</x:v>
      </x:c>
      <x:c r="R1536">
        <x:v>0.3</x:v>
      </x:c>
      <x:c r="AG1536" s="80">
        <x:v>2</x:v>
      </x:c>
      <x:c r="AL1536" s="81">
        <x:f t="shared" si="163"/>
        <x:v>396</x:v>
      </x:c>
      <x:c r="AM1536" s="81" t="str">
        <x:f t="shared" si="158"/>
        <x:v/>
      </x:c>
      <x:c r="AN1536" s="81" t="str">
        <x:f t="shared" si="159"/>
        <x:v/>
      </x:c>
      <x:c r="AO1536" s="81" t="str">
        <x:f t="shared" si="160"/>
        <x:v/>
      </x:c>
      <x:c r="AP1536" s="81" t="str">
        <x:f t="shared" si="161"/>
        <x:v/>
      </x:c>
      <x:c r="AQ1536" s="81" t="str">
        <x:f t="shared" si="162"/>
        <x:v/>
      </x:c>
    </x:row>
    <x:row r="1537" spans="1:43">
      <x:c r="A1537">
        <x:v>153100</x:v>
      </x:c>
      <x:c r="B1537" s="118">
        <x:v>396</x:v>
      </x:c>
      <x:c r="C1537">
        <x:v>1.5</x:v>
      </x:c>
      <x:c r="D1537">
        <x:v>1</x:v>
      </x:c>
      <x:c r="M1537">
        <x:v>1143</x:v>
      </x:c>
      <x:c r="N1537">
        <x:v>1</x:v>
      </x:c>
      <x:c r="O1537" t="s">
        <x:v>116</x:v>
      </x:c>
      <x:c r="AL1537" s="81" t="str">
        <x:f t="shared" si="163"/>
        <x:v>396B</x:v>
      </x:c>
      <x:c r="AM1537" s="81" t="str">
        <x:f t="shared" si="158"/>
        <x:v/>
      </x:c>
      <x:c r="AN1537" s="81" t="str">
        <x:f t="shared" si="159"/>
        <x:v/>
      </x:c>
      <x:c r="AO1537" s="81" t="str">
        <x:f t="shared" si="160"/>
        <x:v/>
      </x:c>
      <x:c r="AP1537" s="81" t="str">
        <x:f t="shared" si="161"/>
        <x:v/>
      </x:c>
      <x:c r="AQ1537" s="81" t="str">
        <x:f t="shared" si="162"/>
        <x:v/>
      </x:c>
    </x:row>
    <x:row r="1538" spans="1:43">
      <x:c r="A1538">
        <x:v>153200</x:v>
      </x:c>
      <x:c r="B1538" s="118">
        <x:v>397</x:v>
      </x:c>
      <x:c r="C1538">
        <x:v>0.333333333333333</x:v>
      </x:c>
      <x:c r="I1538" t="s">
        <x:v>104</x:v>
      </x:c>
      <x:c r="K1538" t="s">
        <x:v>105</x:v>
      </x:c>
      <x:c r="M1538">
        <x:v>1127</x:v>
      </x:c>
      <x:c r="O1538" t="s">
        <x:v>101</x:v>
      </x:c>
      <x:c r="Q1538" t="s">
        <x:v>345</x:v>
      </x:c>
      <x:c r="R1538">
        <x:v>2.3</x:v>
      </x:c>
      <x:c r="AG1538" s="80">
        <x:v>1</x:v>
      </x:c>
      <x:c r="AL1538" s="81">
        <x:f t="shared" si="163"/>
        <x:v>397</x:v>
      </x:c>
      <x:c r="AM1538" s="81" t="str">
        <x:f t="shared" si="158"/>
        <x:v/>
      </x:c>
      <x:c r="AN1538" s="81" t="str">
        <x:f t="shared" si="159"/>
        <x:v/>
      </x:c>
      <x:c r="AO1538" s="81" t="str">
        <x:f t="shared" si="160"/>
        <x:v/>
      </x:c>
      <x:c r="AP1538" s="81" t="str">
        <x:f t="shared" si="161"/>
        <x:v/>
      </x:c>
      <x:c r="AQ1538" s="81" t="str">
        <x:f t="shared" si="162"/>
        <x:v/>
      </x:c>
    </x:row>
    <x:row r="1539" spans="1:43">
      <x:c r="A1539">
        <x:v>153300</x:v>
      </x:c>
      <x:c r="B1539" s="118">
        <x:v>397</x:v>
      </x:c>
      <x:c r="C1539">
        <x:v>0.52</x:v>
      </x:c>
      <x:c r="I1539" t="s">
        <x:v>103</x:v>
      </x:c>
      <x:c r="K1539" t="s">
        <x:v>145</x:v>
      </x:c>
      <x:c r="M1539">
        <x:v>1127</x:v>
      </x:c>
      <x:c r="O1539" t="s">
        <x:v>101</x:v>
      </x:c>
      <x:c r="AG1539" s="80">
        <x:v>1</x:v>
      </x:c>
      <x:c r="AL1539" s="81">
        <x:f t="shared" si="163"/>
        <x:v>397</x:v>
      </x:c>
      <x:c r="AM1539" s="81" t="str">
        <x:f t="shared" si="158"/>
        <x:v/>
      </x:c>
      <x:c r="AN1539" s="81" t="str">
        <x:f t="shared" si="159"/>
        <x:v/>
      </x:c>
      <x:c r="AO1539" s="81" t="str">
        <x:f t="shared" si="160"/>
        <x:v/>
      </x:c>
      <x:c r="AP1539" s="81" t="str">
        <x:f t="shared" si="161"/>
        <x:v/>
      </x:c>
      <x:c r="AQ1539" s="81" t="str">
        <x:f t="shared" si="162"/>
        <x:v/>
      </x:c>
    </x:row>
    <x:row r="1540" spans="1:43">
      <x:c r="A1540">
        <x:v>153400</x:v>
      </x:c>
      <x:c r="B1540" s="118">
        <x:v>397</x:v>
      </x:c>
      <x:c r="C1540">
        <x:v>0.82</x:v>
      </x:c>
      <x:c r="I1540" t="s">
        <x:v>100</x:v>
      </x:c>
      <x:c r="K1540" t="s">
        <x:v>105</x:v>
      </x:c>
      <x:c r="M1540">
        <x:v>1127</x:v>
      </x:c>
      <x:c r="O1540" t="s">
        <x:v>101</x:v>
      </x:c>
      <x:c r="AG1540" s="80">
        <x:v>2</x:v>
      </x:c>
      <x:c r="AL1540" s="81">
        <x:f t="shared" si="163"/>
        <x:v>397</x:v>
      </x:c>
      <x:c r="AM1540" s="81" t="str">
        <x:f t="shared" si="158"/>
        <x:v/>
      </x:c>
      <x:c r="AN1540" s="81" t="str">
        <x:f t="shared" si="159"/>
        <x:v/>
      </x:c>
      <x:c r="AO1540" s="81" t="str">
        <x:f t="shared" si="160"/>
        <x:v/>
      </x:c>
      <x:c r="AP1540" s="81" t="str">
        <x:f t="shared" si="161"/>
        <x:v/>
      </x:c>
      <x:c r="AQ1540" s="81" t="str">
        <x:f t="shared" si="162"/>
        <x:v/>
      </x:c>
    </x:row>
    <x:row r="1541" spans="1:43">
      <x:c r="A1541">
        <x:v>153500</x:v>
      </x:c>
      <x:c r="B1541" s="118">
        <x:v>397</x:v>
      </x:c>
      <x:c r="C1541">
        <x:v>1.16666666666667</x:v>
      </x:c>
      <x:c r="I1541" t="s">
        <x:v>102</x:v>
      </x:c>
      <x:c r="K1541" t="s">
        <x:v>145</x:v>
      </x:c>
      <x:c r="M1541">
        <x:v>1129</x:v>
      </x:c>
      <x:c r="O1541" t="s">
        <x:v>101</x:v>
      </x:c>
      <x:c r="AG1541" s="80">
        <x:v>1</x:v>
      </x:c>
      <x:c r="AL1541" s="81">
        <x:f t="shared" si="163"/>
        <x:v>397</x:v>
      </x:c>
      <x:c r="AM1541" s="81" t="str">
        <x:f t="shared" si="158"/>
        <x:v/>
      </x:c>
      <x:c r="AN1541" s="81" t="str">
        <x:f t="shared" si="159"/>
        <x:v/>
      </x:c>
      <x:c r="AO1541" s="81" t="str">
        <x:f t="shared" si="160"/>
        <x:v/>
      </x:c>
      <x:c r="AP1541" s="81" t="str">
        <x:f t="shared" si="161"/>
        <x:v/>
      </x:c>
      <x:c r="AQ1541" s="81" t="str">
        <x:f t="shared" si="162"/>
        <x:v/>
      </x:c>
    </x:row>
    <x:row r="1542" spans="1:43">
      <x:c r="A1542">
        <x:v>153600</x:v>
      </x:c>
      <x:c r="B1542" s="118">
        <x:v>397</x:v>
      </x:c>
      <x:c r="C1542">
        <x:v>1.9</x:v>
      </x:c>
      <x:c r="E1542">
        <x:v>1</x:v>
      </x:c>
      <x:c r="I1542" t="s">
        <x:v>100</x:v>
      </x:c>
      <x:c r="K1542" t="s">
        <x:v>145</x:v>
      </x:c>
      <x:c r="M1542">
        <x:v>1127</x:v>
      </x:c>
      <x:c r="O1542" t="s">
        <x:v>101</x:v>
      </x:c>
      <x:c r="AG1542" s="80">
        <x:v>2</x:v>
      </x:c>
      <x:c r="AL1542" s="81">
        <x:f t="shared" si="163"/>
        <x:v>397</x:v>
      </x:c>
      <x:c r="AM1542" s="81" t="str">
        <x:f t="shared" si="158"/>
        <x:v/>
      </x:c>
      <x:c r="AN1542" s="81" t="str">
        <x:f t="shared" si="159"/>
        <x:v/>
      </x:c>
      <x:c r="AO1542" s="81" t="str">
        <x:f t="shared" si="160"/>
        <x:v/>
      </x:c>
      <x:c r="AP1542" s="81" t="str">
        <x:f t="shared" si="161"/>
        <x:v/>
      </x:c>
      <x:c r="AQ1542" s="81" t="str">
        <x:f t="shared" si="162"/>
        <x:v/>
      </x:c>
    </x:row>
    <x:row r="1543" spans="1:43">
      <x:c r="A1543">
        <x:v>153700</x:v>
      </x:c>
      <x:c r="B1543" s="118">
        <x:v>397</x:v>
      </x:c>
      <x:c r="C1543">
        <x:v>2.5</x:v>
      </x:c>
      <x:c r="D1543">
        <x:v>1</x:v>
      </x:c>
      <x:c r="K1543" t="s">
        <x:v>122</x:v>
      </x:c>
      <x:c r="M1543">
        <x:v>1143</x:v>
      </x:c>
      <x:c r="N1543">
        <x:v>1</x:v>
      </x:c>
      <x:c r="O1543" t="s">
        <x:v>116</x:v>
      </x:c>
      <x:c r="AL1543" s="81" t="str">
        <x:f t="shared" si="163"/>
        <x:v>397B</x:v>
      </x:c>
      <x:c r="AM1543" s="81" t="str">
        <x:f t="shared" si="158"/>
        <x:v/>
      </x:c>
      <x:c r="AN1543" s="81" t="str">
        <x:f t="shared" si="159"/>
        <x:v/>
      </x:c>
      <x:c r="AO1543" s="81" t="str">
        <x:f t="shared" si="160"/>
        <x:v/>
      </x:c>
      <x:c r="AP1543" s="81" t="str">
        <x:f t="shared" si="161"/>
        <x:v/>
      </x:c>
      <x:c r="AQ1543" s="81" t="str">
        <x:f t="shared" si="162"/>
        <x:v/>
      </x:c>
    </x:row>
    <x:row r="1544" spans="1:43">
      <x:c r="A1544">
        <x:v>153800</x:v>
      </x:c>
      <x:c r="B1544" s="118">
        <x:v>398</x:v>
      </x:c>
      <x:c r="C1544">
        <x:v>1.6</x:v>
      </x:c>
      <x:c r="I1544" t="s">
        <x:v>102</x:v>
      </x:c>
      <x:c r="K1544" t="s">
        <x:v>346</x:v>
      </x:c>
      <x:c r="M1544">
        <x:v>1130</x:v>
      </x:c>
      <x:c r="O1544" t="s">
        <x:v>101</x:v>
      </x:c>
      <x:c r="Q1544" t="s">
        <x:v>345</x:v>
      </x:c>
      <x:c r="R1544">
        <x:v>1.2</x:v>
      </x:c>
      <x:c r="U1544">
        <x:v>439</x:v>
      </x:c>
      <x:c r="W1544" t="s">
        <x:v>114</x:v>
      </x:c>
      <x:c r="X1544">
        <x:v>4</x:v>
      </x:c>
      <x:c r="Y1544">
        <x:v>0</x:v>
      </x:c>
      <x:c r="Z1544" t="s">
        <x:v>347</x:v>
      </x:c>
      <x:c r="AA1544">
        <x:v>20</x:v>
      </x:c>
      <x:c r="AD1544" t="s">
        <x:v>116</x:v>
      </x:c>
      <x:c r="AG1544" s="80">
        <x:v>1</x:v>
      </x:c>
      <x:c r="AL1544" s="81">
        <x:f t="shared" si="163"/>
        <x:v>398</x:v>
      </x:c>
      <x:c r="AM1544" s="81" t="str">
        <x:f t="shared" si="158"/>
        <x:v/>
      </x:c>
      <x:c r="AN1544" s="81" t="str">
        <x:f t="shared" si="159"/>
        <x:v/>
      </x:c>
      <x:c r="AO1544" s="81" t="str">
        <x:f t="shared" si="160"/>
        <x:v/>
      </x:c>
      <x:c r="AP1544" s="81" t="str">
        <x:f t="shared" si="161"/>
        <x:v/>
      </x:c>
      <x:c r="AQ1544" s="81" t="str">
        <x:f t="shared" si="162"/>
        <x:v/>
      </x:c>
    </x:row>
    <x:row r="1545" spans="1:43">
      <x:c r="A1545">
        <x:v>153900</x:v>
      </x:c>
      <x:c r="B1545" s="118">
        <x:v>398</x:v>
      </x:c>
      <x:c r="C1545">
        <x:v>1.8</x:v>
      </x:c>
      <x:c r="I1545" t="s">
        <x:v>100</x:v>
      </x:c>
      <x:c r="K1545" t="s">
        <x:v>346</x:v>
      </x:c>
      <x:c r="M1545">
        <x:v>1130</x:v>
      </x:c>
      <x:c r="O1545" t="s">
        <x:v>101</x:v>
      </x:c>
      <x:c r="U1545">
        <x:v>439</x:v>
      </x:c>
      <x:c r="W1545" t="s">
        <x:v>114</x:v>
      </x:c>
      <x:c r="X1545">
        <x:v>4</x:v>
      </x:c>
      <x:c r="Y1545">
        <x:v>0</x:v>
      </x:c>
      <x:c r="Z1545" t="s">
        <x:v>347</x:v>
      </x:c>
      <x:c r="AA1545">
        <x:v>20</x:v>
      </x:c>
      <x:c r="AD1545" t="s">
        <x:v>116</x:v>
      </x:c>
      <x:c r="AG1545" s="80">
        <x:v>1</x:v>
      </x:c>
      <x:c r="AL1545" s="81">
        <x:f t="shared" si="163"/>
        <x:v>398</x:v>
      </x:c>
      <x:c r="AM1545" s="81" t="str">
        <x:f t="shared" si="158"/>
        <x:v/>
      </x:c>
      <x:c r="AN1545" s="81" t="str">
        <x:f t="shared" si="159"/>
        <x:v/>
      </x:c>
      <x:c r="AO1545" s="81" t="str">
        <x:f t="shared" si="160"/>
        <x:v/>
      </x:c>
      <x:c r="AP1545" s="81" t="str">
        <x:f t="shared" si="161"/>
        <x:v/>
      </x:c>
      <x:c r="AQ1545" s="81" t="str">
        <x:f t="shared" si="162"/>
        <x:v/>
      </x:c>
    </x:row>
    <x:row r="1546" spans="1:43">
      <x:c r="A1546">
        <x:v>154000</x:v>
      </x:c>
      <x:c r="B1546" s="118">
        <x:v>398</x:v>
      </x:c>
      <x:c r="C1546">
        <x:v>2</x:v>
      </x:c>
      <x:c r="I1546" t="s">
        <x:v>102</x:v>
      </x:c>
      <x:c r="K1546" t="s">
        <x:v>346</x:v>
      </x:c>
      <x:c r="M1546">
        <x:v>1130</x:v>
      </x:c>
      <x:c r="O1546" t="s">
        <x:v>101</x:v>
      </x:c>
      <x:c r="U1546">
        <x:v>439</x:v>
      </x:c>
      <x:c r="W1546" t="s">
        <x:v>114</x:v>
      </x:c>
      <x:c r="X1546">
        <x:v>4</x:v>
      </x:c>
      <x:c r="Y1546">
        <x:v>0</x:v>
      </x:c>
      <x:c r="Z1546" t="s">
        <x:v>347</x:v>
      </x:c>
      <x:c r="AA1546">
        <x:v>20</x:v>
      </x:c>
      <x:c r="AD1546" t="s">
        <x:v>116</x:v>
      </x:c>
      <x:c r="AG1546" s="80">
        <x:v>1</x:v>
      </x:c>
      <x:c r="AL1546" s="81">
        <x:f t="shared" si="163"/>
        <x:v>398</x:v>
      </x:c>
      <x:c r="AM1546" s="81" t="str">
        <x:f t="shared" si="158"/>
        <x:v/>
      </x:c>
      <x:c r="AN1546" s="81" t="str">
        <x:f t="shared" si="159"/>
        <x:v/>
      </x:c>
      <x:c r="AO1546" s="81" t="str">
        <x:f t="shared" si="160"/>
        <x:v/>
      </x:c>
      <x:c r="AP1546" s="81" t="str">
        <x:f t="shared" si="161"/>
        <x:v/>
      </x:c>
      <x:c r="AQ1546" s="81" t="str">
        <x:f t="shared" si="162"/>
        <x:v/>
      </x:c>
    </x:row>
    <x:row r="1547" spans="1:43">
      <x:c r="A1547">
        <x:v>154100</x:v>
      </x:c>
      <x:c r="B1547" s="118">
        <x:v>398</x:v>
      </x:c>
      <x:c r="C1547">
        <x:v>2.3</x:v>
      </x:c>
      <x:c r="D1547">
        <x:v>1</x:v>
      </x:c>
      <x:c r="M1547">
        <x:v>1143</x:v>
      </x:c>
      <x:c r="N1547">
        <x:v>1</x:v>
      </x:c>
      <x:c r="O1547" t="s">
        <x:v>116</x:v>
      </x:c>
      <x:c r="U1547">
        <x:v>439</x:v>
      </x:c>
      <x:c r="W1547" t="s">
        <x:v>114</x:v>
      </x:c>
      <x:c r="X1547">
        <x:v>4</x:v>
      </x:c>
      <x:c r="Y1547">
        <x:v>0</x:v>
      </x:c>
      <x:c r="Z1547" t="s">
        <x:v>347</x:v>
      </x:c>
      <x:c r="AA1547">
        <x:v>20</x:v>
      </x:c>
      <x:c r="AD1547" t="s">
        <x:v>116</x:v>
      </x:c>
      <x:c r="AL1547" s="81" t="str">
        <x:f t="shared" si="163"/>
        <x:v>398B</x:v>
      </x:c>
      <x:c r="AM1547" s="81" t="str">
        <x:f t="shared" ref="AM1547:AM1610" si="164">IF($F$7=2,$B$7,"")</x:f>
        <x:v/>
      </x:c>
      <x:c r="AN1547" s="81" t="str">
        <x:f t="shared" ref="AN1547:AN1610" si="165">IF($F$7=3,$B$7,"")</x:f>
        <x:v/>
      </x:c>
      <x:c r="AO1547" s="81" t="str">
        <x:f t="shared" ref="AO1547:AO1610" si="166">IF($F$7=4,$B$7,"")</x:f>
        <x:v/>
      </x:c>
      <x:c r="AP1547" s="81" t="str">
        <x:f t="shared" ref="AP1547:AP1610" si="167">IF($F$7=5,$B$7,"")</x:f>
        <x:v/>
      </x:c>
      <x:c r="AQ1547" s="81" t="str">
        <x:f t="shared" ref="AQ1547:AQ1610" si="168">IF($F$7=6,$B$7,"")</x:f>
        <x:v/>
      </x:c>
    </x:row>
    <x:row r="1548" spans="1:43">
      <x:c r="A1548">
        <x:v>154200</x:v>
      </x:c>
      <x:c r="B1548" s="118">
        <x:v>399</x:v>
      </x:c>
      <x:c r="C1548">
        <x:v>4.4</x:v>
      </x:c>
      <x:c r="D1548">
        <x:v>1</x:v>
      </x:c>
      <x:c r="K1548" t="s">
        <x:v>133</x:v>
      </x:c>
      <x:c r="M1548">
        <x:v>1153</x:v>
      </x:c>
      <x:c r="N1548">
        <x:v>2</x:v>
      </x:c>
      <x:c r="AL1548" s="81" t="str">
        <x:f t="shared" ref="AL1548:AL1611" si="169">IF(ISBLANK(D1548),B1548,B1548&amp;"B")</x:f>
        <x:v>399B</x:v>
      </x:c>
      <x:c r="AM1548" s="81" t="str">
        <x:f t="shared" si="164"/>
        <x:v/>
      </x:c>
      <x:c r="AN1548" s="81" t="str">
        <x:f t="shared" si="165"/>
        <x:v/>
      </x:c>
      <x:c r="AO1548" s="81" t="str">
        <x:f t="shared" si="166"/>
        <x:v/>
      </x:c>
      <x:c r="AP1548" s="81" t="str">
        <x:f t="shared" si="167"/>
        <x:v/>
      </x:c>
      <x:c r="AQ1548" s="81" t="str">
        <x:f t="shared" si="168"/>
        <x:v/>
      </x:c>
    </x:row>
    <x:row r="1549" spans="1:43">
      <x:c r="A1549">
        <x:v>154300</x:v>
      </x:c>
      <x:c r="B1549" s="118">
        <x:v>399</x:v>
      </x:c>
      <x:c r="C1549">
        <x:v>5.2</x:v>
      </x:c>
      <x:c r="I1549" t="s">
        <x:v>104</x:v>
      </x:c>
      <x:c r="K1549" t="s">
        <x:v>133</x:v>
      </x:c>
      <x:c r="M1549">
        <x:v>1130</x:v>
      </x:c>
      <x:c r="O1549" t="s">
        <x:v>101</x:v>
      </x:c>
      <x:c r="Q1549" t="s">
        <x:v>345</x:v>
      </x:c>
      <x:c r="R1549">
        <x:v>2.1</x:v>
      </x:c>
      <x:c r="AL1549" s="81">
        <x:f t="shared" si="169"/>
        <x:v>399</x:v>
      </x:c>
      <x:c r="AM1549" s="81" t="str">
        <x:f t="shared" si="164"/>
        <x:v/>
      </x:c>
      <x:c r="AN1549" s="81" t="str">
        <x:f t="shared" si="165"/>
        <x:v/>
      </x:c>
      <x:c r="AO1549" s="81" t="str">
        <x:f t="shared" si="166"/>
        <x:v/>
      </x:c>
      <x:c r="AP1549" s="81" t="str">
        <x:f t="shared" si="167"/>
        <x:v/>
      </x:c>
      <x:c r="AQ1549" s="81" t="str">
        <x:f t="shared" si="168"/>
        <x:v/>
      </x:c>
    </x:row>
    <x:row r="1550" spans="1:43">
      <x:c r="A1550">
        <x:v>154400</x:v>
      </x:c>
      <x:c r="B1550" s="118">
        <x:v>399</x:v>
      </x:c>
      <x:c r="C1550">
        <x:f>C1549+0.2</x:f>
        <x:v>5.4</x:v>
      </x:c>
      <x:c r="I1550" t="s">
        <x:v>103</x:v>
      </x:c>
      <x:c r="K1550" t="s">
        <x:v>133</x:v>
      </x:c>
      <x:c r="M1550">
        <x:v>1130</x:v>
      </x:c>
      <x:c r="O1550" t="s">
        <x:v>101</x:v>
      </x:c>
      <x:c r="AL1550" s="81">
        <x:f t="shared" si="169"/>
        <x:v>399</x:v>
      </x:c>
      <x:c r="AM1550" s="81" t="str">
        <x:f t="shared" si="164"/>
        <x:v/>
      </x:c>
      <x:c r="AN1550" s="81" t="str">
        <x:f t="shared" si="165"/>
        <x:v/>
      </x:c>
      <x:c r="AO1550" s="81" t="str">
        <x:f t="shared" si="166"/>
        <x:v/>
      </x:c>
      <x:c r="AP1550" s="81" t="str">
        <x:f t="shared" si="167"/>
        <x:v/>
      </x:c>
      <x:c r="AQ1550" s="81" t="str">
        <x:f t="shared" si="168"/>
        <x:v/>
      </x:c>
    </x:row>
    <x:row r="1551" spans="1:43">
      <x:c r="A1551">
        <x:v>154500</x:v>
      </x:c>
      <x:c r="B1551" s="118">
        <x:v>399</x:v>
      </x:c>
      <x:c r="C1551">
        <x:f>C1550+0.2</x:f>
        <x:v>5.6</x:v>
      </x:c>
      <x:c r="I1551" t="s">
        <x:v>100</x:v>
      </x:c>
      <x:c r="K1551" t="s">
        <x:v>133</x:v>
      </x:c>
      <x:c r="M1551">
        <x:v>1130</x:v>
      </x:c>
      <x:c r="O1551" t="s">
        <x:v>101</x:v>
      </x:c>
      <x:c r="AL1551" s="81">
        <x:f t="shared" si="169"/>
        <x:v>399</x:v>
      </x:c>
      <x:c r="AM1551" s="81" t="str">
        <x:f t="shared" si="164"/>
        <x:v/>
      </x:c>
      <x:c r="AN1551" s="81" t="str">
        <x:f t="shared" si="165"/>
        <x:v/>
      </x:c>
      <x:c r="AO1551" s="81" t="str">
        <x:f t="shared" si="166"/>
        <x:v/>
      </x:c>
      <x:c r="AP1551" s="81" t="str">
        <x:f t="shared" si="167"/>
        <x:v/>
      </x:c>
      <x:c r="AQ1551" s="81" t="str">
        <x:f t="shared" si="168"/>
        <x:v/>
      </x:c>
    </x:row>
    <x:row r="1552" spans="1:43">
      <x:c r="A1552">
        <x:v>154600</x:v>
      </x:c>
      <x:c r="B1552" s="118">
        <x:v>399</x:v>
      </x:c>
      <x:c r="C1552">
        <x:f>C1551+0.2</x:f>
        <x:v>5.8</x:v>
      </x:c>
      <x:c r="I1552" t="s">
        <x:v>102</x:v>
      </x:c>
      <x:c r="K1552" t="s">
        <x:v>133</x:v>
      </x:c>
      <x:c r="M1552">
        <x:v>1130</x:v>
      </x:c>
      <x:c r="O1552" t="s">
        <x:v>101</x:v>
      </x:c>
      <x:c r="AL1552" s="81">
        <x:f t="shared" si="169"/>
        <x:v>399</x:v>
      </x:c>
      <x:c r="AM1552" s="81" t="str">
        <x:f t="shared" si="164"/>
        <x:v/>
      </x:c>
      <x:c r="AN1552" s="81" t="str">
        <x:f t="shared" si="165"/>
        <x:v/>
      </x:c>
      <x:c r="AO1552" s="81" t="str">
        <x:f t="shared" si="166"/>
        <x:v/>
      </x:c>
      <x:c r="AP1552" s="81" t="str">
        <x:f t="shared" si="167"/>
        <x:v/>
      </x:c>
      <x:c r="AQ1552" s="81" t="str">
        <x:f t="shared" si="168"/>
        <x:v/>
      </x:c>
    </x:row>
    <x:row r="1553" spans="1:43">
      <x:c r="A1553">
        <x:v>154700</x:v>
      </x:c>
      <x:c r="B1553" s="118">
        <x:v>399</x:v>
      </x:c>
      <x:c r="C1553">
        <x:f>C1552+0.2</x:f>
        <x:v>6</x:v>
      </x:c>
      <x:c r="I1553" t="s">
        <x:v>104</x:v>
      </x:c>
      <x:c r="K1553" t="s">
        <x:v>133</x:v>
      </x:c>
      <x:c r="M1553">
        <x:v>1130</x:v>
      </x:c>
      <x:c r="O1553" t="s">
        <x:v>101</x:v>
      </x:c>
      <x:c r="AL1553" s="81">
        <x:f t="shared" si="169"/>
        <x:v>399</x:v>
      </x:c>
      <x:c r="AM1553" s="81" t="str">
        <x:f t="shared" si="164"/>
        <x:v/>
      </x:c>
      <x:c r="AN1553" s="81" t="str">
        <x:f t="shared" si="165"/>
        <x:v/>
      </x:c>
      <x:c r="AO1553" s="81" t="str">
        <x:f t="shared" si="166"/>
        <x:v/>
      </x:c>
      <x:c r="AP1553" s="81" t="str">
        <x:f t="shared" si="167"/>
        <x:v/>
      </x:c>
      <x:c r="AQ1553" s="81" t="str">
        <x:f t="shared" si="168"/>
        <x:v/>
      </x:c>
    </x:row>
    <x:row r="1554" spans="1:43">
      <x:c r="A1554">
        <x:v>154800</x:v>
      </x:c>
      <x:c r="B1554" s="118">
        <x:v>399</x:v>
      </x:c>
      <x:c r="C1554">
        <x:f>C1553+0.2</x:f>
        <x:v>6.2</x:v>
      </x:c>
      <x:c r="E1554">
        <x:v>1</x:v>
      </x:c>
      <x:c r="I1554" t="s">
        <x:v>103</x:v>
      </x:c>
      <x:c r="K1554" t="s">
        <x:v>133</x:v>
      </x:c>
      <x:c r="M1554">
        <x:v>1130</x:v>
      </x:c>
      <x:c r="O1554" t="s">
        <x:v>101</x:v>
      </x:c>
      <x:c r="AL1554" s="81">
        <x:f t="shared" si="169"/>
        <x:v>399</x:v>
      </x:c>
      <x:c r="AM1554" s="81" t="str">
        <x:f t="shared" si="164"/>
        <x:v/>
      </x:c>
      <x:c r="AN1554" s="81" t="str">
        <x:f t="shared" si="165"/>
        <x:v/>
      </x:c>
      <x:c r="AO1554" s="81" t="str">
        <x:f t="shared" si="166"/>
        <x:v/>
      </x:c>
      <x:c r="AP1554" s="81" t="str">
        <x:f t="shared" si="167"/>
        <x:v/>
      </x:c>
      <x:c r="AQ1554" s="81" t="str">
        <x:f t="shared" si="168"/>
        <x:v/>
      </x:c>
    </x:row>
    <x:row r="1555" spans="1:43">
      <x:c r="A1555">
        <x:v>154900</x:v>
      </x:c>
      <x:c r="B1555" s="118">
        <x:v>399</x:v>
      </x:c>
      <x:c r="C1555">
        <x:v>6.25</x:v>
      </x:c>
      <x:c r="D1555">
        <x:v>1</x:v>
      </x:c>
      <x:c r="K1555" t="s">
        <x:v>133</x:v>
      </x:c>
      <x:c r="M1555">
        <x:v>1143</x:v>
      </x:c>
      <x:c r="N1555">
        <x:v>1</x:v>
      </x:c>
      <x:c r="O1555" t="s">
        <x:v>333</x:v>
      </x:c>
      <x:c r="AL1555" s="81" t="str">
        <x:f t="shared" si="169"/>
        <x:v>399B</x:v>
      </x:c>
      <x:c r="AM1555" s="81" t="str">
        <x:f t="shared" si="164"/>
        <x:v/>
      </x:c>
      <x:c r="AN1555" s="81" t="str">
        <x:f t="shared" si="165"/>
        <x:v/>
      </x:c>
      <x:c r="AO1555" s="81" t="str">
        <x:f t="shared" si="166"/>
        <x:v/>
      </x:c>
      <x:c r="AP1555" s="81" t="str">
        <x:f t="shared" si="167"/>
        <x:v/>
      </x:c>
      <x:c r="AQ1555" s="81" t="str">
        <x:f t="shared" si="168"/>
        <x:v/>
      </x:c>
    </x:row>
    <x:row r="1556" spans="1:43">
      <x:c r="A1556">
        <x:v>155000</x:v>
      </x:c>
      <x:c r="B1556" s="118">
        <x:v>399</x:v>
      </x:c>
      <x:c r="C1556">
        <x:v>6.3</x:v>
      </x:c>
      <x:c r="D1556">
        <x:v>1</x:v>
      </x:c>
      <x:c r="K1556" t="s">
        <x:v>133</x:v>
      </x:c>
      <x:c r="M1556">
        <x:v>1154</x:v>
      </x:c>
      <x:c r="N1556">
        <x:v>2</x:v>
      </x:c>
      <x:c r="AL1556" s="81" t="str">
        <x:f t="shared" si="169"/>
        <x:v>399B</x:v>
      </x:c>
      <x:c r="AM1556" s="81" t="str">
        <x:f t="shared" si="164"/>
        <x:v/>
      </x:c>
      <x:c r="AN1556" s="81" t="str">
        <x:f t="shared" si="165"/>
        <x:v/>
      </x:c>
      <x:c r="AO1556" s="81" t="str">
        <x:f t="shared" si="166"/>
        <x:v/>
      </x:c>
      <x:c r="AP1556" s="81" t="str">
        <x:f t="shared" si="167"/>
        <x:v/>
      </x:c>
      <x:c r="AQ1556" s="81" t="str">
        <x:f t="shared" si="168"/>
        <x:v/>
      </x:c>
    </x:row>
    <x:row r="1557" spans="1:43">
      <x:c r="A1557">
        <x:v>155100</x:v>
      </x:c>
      <x:c r="B1557" s="118">
        <x:v>400</x:v>
      </x:c>
      <x:c r="C1557">
        <x:v>2.57</x:v>
      </x:c>
      <x:c r="I1557" t="s">
        <x:v>102</x:v>
      </x:c>
      <x:c r="K1557" t="s">
        <x:v>133</x:v>
      </x:c>
      <x:c r="M1557">
        <x:v>1130</x:v>
      </x:c>
      <x:c r="O1557" t="s">
        <x:v>101</x:v>
      </x:c>
      <x:c r="U1557">
        <x:v>439</x:v>
      </x:c>
      <x:c r="W1557" t="s">
        <x:v>114</x:v>
      </x:c>
      <x:c r="X1557">
        <x:v>4</x:v>
      </x:c>
      <x:c r="Y1557">
        <x:v>0</x:v>
      </x:c>
      <x:c r="Z1557" t="s">
        <x:v>347</x:v>
      </x:c>
      <x:c r="AA1557">
        <x:v>20</x:v>
      </x:c>
      <x:c r="AD1557" t="s">
        <x:v>116</x:v>
      </x:c>
      <x:c r="AG1557" s="80">
        <x:v>1</x:v>
      </x:c>
      <x:c r="AL1557" s="81">
        <x:f t="shared" si="169"/>
        <x:v>400</x:v>
      </x:c>
      <x:c r="AM1557" s="81" t="str">
        <x:f t="shared" si="164"/>
        <x:v/>
      </x:c>
      <x:c r="AN1557" s="81" t="str">
        <x:f t="shared" si="165"/>
        <x:v/>
      </x:c>
      <x:c r="AO1557" s="81" t="str">
        <x:f t="shared" si="166"/>
        <x:v/>
      </x:c>
      <x:c r="AP1557" s="81" t="str">
        <x:f t="shared" si="167"/>
        <x:v/>
      </x:c>
      <x:c r="AQ1557" s="81" t="str">
        <x:f t="shared" si="168"/>
        <x:v/>
      </x:c>
    </x:row>
    <x:row r="1558" spans="1:43">
      <x:c r="A1558">
        <x:v>155200</x:v>
      </x:c>
      <x:c r="B1558" s="118">
        <x:v>400</x:v>
      </x:c>
      <x:c r="C1558">
        <x:v>2.72</x:v>
      </x:c>
      <x:c r="K1558" t="s">
        <x:v>133</x:v>
      </x:c>
      <x:c r="U1558">
        <x:v>439</x:v>
      </x:c>
      <x:c r="W1558" t="s">
        <x:v>114</x:v>
      </x:c>
      <x:c r="X1558">
        <x:v>4</x:v>
      </x:c>
      <x:c r="Y1558">
        <x:v>0</x:v>
      </x:c>
      <x:c r="Z1558" t="s">
        <x:v>347</x:v>
      </x:c>
      <x:c r="AA1558">
        <x:v>20</x:v>
      </x:c>
      <x:c r="AD1558" t="s">
        <x:v>116</x:v>
      </x:c>
      <x:c r="AL1558" s="81">
        <x:f t="shared" si="169"/>
        <x:v>400</x:v>
      </x:c>
      <x:c r="AM1558" s="81" t="str">
        <x:f t="shared" si="164"/>
        <x:v/>
      </x:c>
      <x:c r="AN1558" s="81" t="str">
        <x:f t="shared" si="165"/>
        <x:v/>
      </x:c>
      <x:c r="AO1558" s="81" t="str">
        <x:f t="shared" si="166"/>
        <x:v/>
      </x:c>
      <x:c r="AP1558" s="81" t="str">
        <x:f t="shared" si="167"/>
        <x:v/>
      </x:c>
      <x:c r="AQ1558" s="81" t="str">
        <x:f t="shared" si="168"/>
        <x:v/>
      </x:c>
    </x:row>
    <x:row r="1559" spans="1:43">
      <x:c r="A1559">
        <x:v>155300</x:v>
      </x:c>
      <x:c r="B1559" s="118">
        <x:v>400</x:v>
      </x:c>
      <x:c r="C1559">
        <x:v>2.87</x:v>
      </x:c>
      <x:c r="I1559" t="s">
        <x:v>104</x:v>
      </x:c>
      <x:c r="K1559" t="s">
        <x:v>133</x:v>
      </x:c>
      <x:c r="M1559">
        <x:v>1130</x:v>
      </x:c>
      <x:c r="O1559" t="s">
        <x:v>101</x:v>
      </x:c>
      <x:c r="U1559">
        <x:v>439</x:v>
      </x:c>
      <x:c r="W1559" t="s">
        <x:v>114</x:v>
      </x:c>
      <x:c r="X1559">
        <x:v>4</x:v>
      </x:c>
      <x:c r="Y1559">
        <x:v>0</x:v>
      </x:c>
      <x:c r="Z1559" t="s">
        <x:v>347</x:v>
      </x:c>
      <x:c r="AA1559">
        <x:v>20</x:v>
      </x:c>
      <x:c r="AD1559" t="s">
        <x:v>116</x:v>
      </x:c>
      <x:c r="AG1559" s="80">
        <x:v>1</x:v>
      </x:c>
      <x:c r="AL1559" s="81">
        <x:f t="shared" si="169"/>
        <x:v>400</x:v>
      </x:c>
      <x:c r="AM1559" s="81" t="str">
        <x:f t="shared" si="164"/>
        <x:v/>
      </x:c>
      <x:c r="AN1559" s="81" t="str">
        <x:f t="shared" si="165"/>
        <x:v/>
      </x:c>
      <x:c r="AO1559" s="81" t="str">
        <x:f t="shared" si="166"/>
        <x:v/>
      </x:c>
      <x:c r="AP1559" s="81" t="str">
        <x:f t="shared" si="167"/>
        <x:v/>
      </x:c>
      <x:c r="AQ1559" s="81" t="str">
        <x:f t="shared" si="168"/>
        <x:v/>
      </x:c>
    </x:row>
    <x:row r="1560" spans="1:43">
      <x:c r="A1560">
        <x:v>155400</x:v>
      </x:c>
      <x:c r="B1560" s="118">
        <x:v>400</x:v>
      </x:c>
      <x:c r="C1560">
        <x:v>3.02</x:v>
      </x:c>
      <x:c r="K1560" t="s">
        <x:v>133</x:v>
      </x:c>
      <x:c r="U1560">
        <x:v>439</x:v>
      </x:c>
      <x:c r="W1560" t="s">
        <x:v>114</x:v>
      </x:c>
      <x:c r="X1560">
        <x:v>4</x:v>
      </x:c>
      <x:c r="Y1560">
        <x:v>0</x:v>
      </x:c>
      <x:c r="Z1560" t="s">
        <x:v>347</x:v>
      </x:c>
      <x:c r="AA1560">
        <x:v>20</x:v>
      </x:c>
      <x:c r="AD1560" t="s">
        <x:v>116</x:v>
      </x:c>
      <x:c r="AL1560" s="81">
        <x:f t="shared" si="169"/>
        <x:v>400</x:v>
      </x:c>
      <x:c r="AM1560" s="81" t="str">
        <x:f t="shared" si="164"/>
        <x:v/>
      </x:c>
      <x:c r="AN1560" s="81" t="str">
        <x:f t="shared" si="165"/>
        <x:v/>
      </x:c>
      <x:c r="AO1560" s="81" t="str">
        <x:f t="shared" si="166"/>
        <x:v/>
      </x:c>
      <x:c r="AP1560" s="81" t="str">
        <x:f t="shared" si="167"/>
        <x:v/>
      </x:c>
      <x:c r="AQ1560" s="81" t="str">
        <x:f t="shared" si="168"/>
        <x:v/>
      </x:c>
    </x:row>
    <x:row r="1561" spans="1:43">
      <x:c r="A1561">
        <x:v>155500</x:v>
      </x:c>
      <x:c r="B1561" s="118">
        <x:v>400</x:v>
      </x:c>
      <x:c r="C1561">
        <x:v>3.17</x:v>
      </x:c>
      <x:c r="I1561" t="s">
        <x:v>103</x:v>
      </x:c>
      <x:c r="K1561" t="s">
        <x:v>133</x:v>
      </x:c>
      <x:c r="M1561">
        <x:v>1130</x:v>
      </x:c>
      <x:c r="O1561" t="s">
        <x:v>101</x:v>
      </x:c>
      <x:c r="U1561">
        <x:v>439</x:v>
      </x:c>
      <x:c r="W1561" t="s">
        <x:v>114</x:v>
      </x:c>
      <x:c r="X1561">
        <x:v>4</x:v>
      </x:c>
      <x:c r="Y1561">
        <x:v>0</x:v>
      </x:c>
      <x:c r="Z1561" t="s">
        <x:v>347</x:v>
      </x:c>
      <x:c r="AA1561">
        <x:v>20</x:v>
      </x:c>
      <x:c r="AD1561" t="s">
        <x:v>116</x:v>
      </x:c>
      <x:c r="AG1561" s="80">
        <x:v>1</x:v>
      </x:c>
      <x:c r="AL1561" s="81">
        <x:f t="shared" si="169"/>
        <x:v>400</x:v>
      </x:c>
      <x:c r="AM1561" s="81" t="str">
        <x:f t="shared" si="164"/>
        <x:v/>
      </x:c>
      <x:c r="AN1561" s="81" t="str">
        <x:f t="shared" si="165"/>
        <x:v/>
      </x:c>
      <x:c r="AO1561" s="81" t="str">
        <x:f t="shared" si="166"/>
        <x:v/>
      </x:c>
      <x:c r="AP1561" s="81" t="str">
        <x:f t="shared" si="167"/>
        <x:v/>
      </x:c>
      <x:c r="AQ1561" s="81" t="str">
        <x:f t="shared" si="168"/>
        <x:v/>
      </x:c>
    </x:row>
    <x:row r="1562" spans="1:43">
      <x:c r="A1562">
        <x:v>155600</x:v>
      </x:c>
      <x:c r="B1562" s="118">
        <x:v>400</x:v>
      </x:c>
      <x:c r="C1562">
        <x:v>3.32</x:v>
      </x:c>
      <x:c r="K1562" t="s">
        <x:v>133</x:v>
      </x:c>
      <x:c r="U1562">
        <x:v>439</x:v>
      </x:c>
      <x:c r="W1562" t="s">
        <x:v>114</x:v>
      </x:c>
      <x:c r="X1562">
        <x:v>4</x:v>
      </x:c>
      <x:c r="Y1562">
        <x:v>0</x:v>
      </x:c>
      <x:c r="Z1562" t="s">
        <x:v>347</x:v>
      </x:c>
      <x:c r="AA1562">
        <x:v>20</x:v>
      </x:c>
      <x:c r="AD1562" t="s">
        <x:v>116</x:v>
      </x:c>
      <x:c r="AL1562" s="81">
        <x:f t="shared" si="169"/>
        <x:v>400</x:v>
      </x:c>
      <x:c r="AM1562" s="81" t="str">
        <x:f t="shared" si="164"/>
        <x:v/>
      </x:c>
      <x:c r="AN1562" s="81" t="str">
        <x:f t="shared" si="165"/>
        <x:v/>
      </x:c>
      <x:c r="AO1562" s="81" t="str">
        <x:f t="shared" si="166"/>
        <x:v/>
      </x:c>
      <x:c r="AP1562" s="81" t="str">
        <x:f t="shared" si="167"/>
        <x:v/>
      </x:c>
      <x:c r="AQ1562" s="81" t="str">
        <x:f t="shared" si="168"/>
        <x:v/>
      </x:c>
    </x:row>
    <x:row r="1563" spans="1:43">
      <x:c r="A1563">
        <x:v>155700</x:v>
      </x:c>
      <x:c r="B1563" s="118">
        <x:v>400</x:v>
      </x:c>
      <x:c r="C1563">
        <x:v>3.47</x:v>
      </x:c>
      <x:c r="I1563" t="s">
        <x:v>100</x:v>
      </x:c>
      <x:c r="K1563" t="s">
        <x:v>133</x:v>
      </x:c>
      <x:c r="M1563">
        <x:v>1130</x:v>
      </x:c>
      <x:c r="O1563" t="s">
        <x:v>101</x:v>
      </x:c>
      <x:c r="U1563">
        <x:v>439</x:v>
      </x:c>
      <x:c r="W1563" t="s">
        <x:v>114</x:v>
      </x:c>
      <x:c r="X1563">
        <x:v>4</x:v>
      </x:c>
      <x:c r="Y1563">
        <x:v>0</x:v>
      </x:c>
      <x:c r="Z1563" t="s">
        <x:v>347</x:v>
      </x:c>
      <x:c r="AA1563">
        <x:v>20</x:v>
      </x:c>
      <x:c r="AD1563" t="s">
        <x:v>116</x:v>
      </x:c>
      <x:c r="AG1563" s="80">
        <x:v>1</x:v>
      </x:c>
      <x:c r="AL1563" s="81">
        <x:f t="shared" si="169"/>
        <x:v>400</x:v>
      </x:c>
      <x:c r="AM1563" s="81" t="str">
        <x:f t="shared" si="164"/>
        <x:v/>
      </x:c>
      <x:c r="AN1563" s="81" t="str">
        <x:f t="shared" si="165"/>
        <x:v/>
      </x:c>
      <x:c r="AO1563" s="81" t="str">
        <x:f t="shared" si="166"/>
        <x:v/>
      </x:c>
      <x:c r="AP1563" s="81" t="str">
        <x:f t="shared" si="167"/>
        <x:v/>
      </x:c>
      <x:c r="AQ1563" s="81" t="str">
        <x:f t="shared" si="168"/>
        <x:v/>
      </x:c>
    </x:row>
    <x:row r="1564" spans="1:43">
      <x:c r="A1564">
        <x:v>155800</x:v>
      </x:c>
      <x:c r="B1564" s="118">
        <x:v>400</x:v>
      </x:c>
      <x:c r="C1564">
        <x:v>3.62</x:v>
      </x:c>
      <x:c r="K1564" t="s">
        <x:v>133</x:v>
      </x:c>
      <x:c r="U1564">
        <x:v>439</x:v>
      </x:c>
      <x:c r="W1564" t="s">
        <x:v>114</x:v>
      </x:c>
      <x:c r="X1564">
        <x:v>4</x:v>
      </x:c>
      <x:c r="Y1564">
        <x:v>0</x:v>
      </x:c>
      <x:c r="Z1564" t="s">
        <x:v>347</x:v>
      </x:c>
      <x:c r="AA1564">
        <x:v>20</x:v>
      </x:c>
      <x:c r="AD1564" t="s">
        <x:v>116</x:v>
      </x:c>
      <x:c r="AL1564" s="81">
        <x:f t="shared" si="169"/>
        <x:v>400</x:v>
      </x:c>
      <x:c r="AM1564" s="81" t="str">
        <x:f t="shared" si="164"/>
        <x:v/>
      </x:c>
      <x:c r="AN1564" s="81" t="str">
        <x:f t="shared" si="165"/>
        <x:v/>
      </x:c>
      <x:c r="AO1564" s="81" t="str">
        <x:f t="shared" si="166"/>
        <x:v/>
      </x:c>
      <x:c r="AP1564" s="81" t="str">
        <x:f t="shared" si="167"/>
        <x:v/>
      </x:c>
      <x:c r="AQ1564" s="81" t="str">
        <x:f t="shared" si="168"/>
        <x:v/>
      </x:c>
    </x:row>
    <x:row r="1565" spans="1:43">
      <x:c r="A1565">
        <x:v>155900</x:v>
      </x:c>
      <x:c r="B1565" s="118">
        <x:v>400</x:v>
      </x:c>
      <x:c r="C1565">
        <x:v>4.06666666666667</x:v>
      </x:c>
      <x:c r="I1565" t="s">
        <x:v>102</x:v>
      </x:c>
      <x:c r="K1565" t="s">
        <x:v>171</x:v>
      </x:c>
      <x:c r="M1565">
        <x:v>1127</x:v>
      </x:c>
      <x:c r="O1565" t="s">
        <x:v>101</x:v>
      </x:c>
      <x:c r="U1565">
        <x:v>1140</x:v>
      </x:c>
      <x:c r="W1565" t="s">
        <x:v>348</x:v>
      </x:c>
      <x:c r="X1565">
        <x:v>4</x:v>
      </x:c>
      <x:c r="Y1565">
        <x:v>0</x:v>
      </x:c>
      <x:c r="Z1565" t="s">
        <x:v>347</x:v>
      </x:c>
      <x:c r="AA1565">
        <x:v>20</x:v>
      </x:c>
      <x:c r="AD1565" t="s">
        <x:v>116</x:v>
      </x:c>
      <x:c r="AG1565" s="80">
        <x:v>2</x:v>
      </x:c>
      <x:c r="AL1565" s="81">
        <x:f t="shared" si="169"/>
        <x:v>400</x:v>
      </x:c>
      <x:c r="AM1565" s="81" t="str">
        <x:f t="shared" si="164"/>
        <x:v/>
      </x:c>
      <x:c r="AN1565" s="81" t="str">
        <x:f t="shared" si="165"/>
        <x:v/>
      </x:c>
      <x:c r="AO1565" s="81" t="str">
        <x:f t="shared" si="166"/>
        <x:v/>
      </x:c>
      <x:c r="AP1565" s="81" t="str">
        <x:f t="shared" si="167"/>
        <x:v/>
      </x:c>
      <x:c r="AQ1565" s="81" t="str">
        <x:f t="shared" si="168"/>
        <x:v/>
      </x:c>
    </x:row>
    <x:row r="1566" spans="1:43">
      <x:c r="A1566">
        <x:v>156000</x:v>
      </x:c>
      <x:c r="B1566" s="118">
        <x:v>401</x:v>
      </x:c>
      <x:c r="C1566">
        <x:v>0.966666666666667</x:v>
      </x:c>
      <x:c r="I1566" t="s">
        <x:v>110</x:v>
      </x:c>
      <x:c r="J1566">
        <x:v>0.65</x:v>
      </x:c>
      <x:c r="K1566" t="s">
        <x:v>349</x:v>
      </x:c>
      <x:c r="M1566">
        <x:v>1127</x:v>
      </x:c>
      <x:c r="O1566" t="s">
        <x:v>101</x:v>
      </x:c>
      <x:c r="Q1566" t="s">
        <x:v>345</x:v>
      </x:c>
      <x:c r="R1566">
        <x:v>2</x:v>
      </x:c>
      <x:c r="AG1566" s="80">
        <x:v>2</x:v>
      </x:c>
      <x:c r="AL1566" s="81">
        <x:f t="shared" si="169"/>
        <x:v>401</x:v>
      </x:c>
      <x:c r="AM1566" s="81" t="str">
        <x:f t="shared" si="164"/>
        <x:v/>
      </x:c>
      <x:c r="AN1566" s="81" t="str">
        <x:f t="shared" si="165"/>
        <x:v/>
      </x:c>
      <x:c r="AO1566" s="81" t="str">
        <x:f t="shared" si="166"/>
        <x:v/>
      </x:c>
      <x:c r="AP1566" s="81" t="str">
        <x:f t="shared" si="167"/>
        <x:v/>
      </x:c>
      <x:c r="AQ1566" s="81" t="str">
        <x:f t="shared" si="168"/>
        <x:v/>
      </x:c>
    </x:row>
    <x:row r="1567" spans="1:43">
      <x:c r="A1567">
        <x:v>156100</x:v>
      </x:c>
      <x:c r="B1567" s="118">
        <x:v>401</x:v>
      </x:c>
      <x:c r="C1567">
        <x:v>1.06666666666667</x:v>
      </x:c>
      <x:c r="E1567">
        <x:v>1</x:v>
      </x:c>
      <x:c r="AG1567" s="80">
        <x:v>2</x:v>
      </x:c>
      <x:c r="AL1567" s="81">
        <x:f t="shared" si="169"/>
        <x:v>401</x:v>
      </x:c>
      <x:c r="AM1567" s="81" t="str">
        <x:f t="shared" si="164"/>
        <x:v/>
      </x:c>
      <x:c r="AN1567" s="81" t="str">
        <x:f t="shared" si="165"/>
        <x:v/>
      </x:c>
      <x:c r="AO1567" s="81" t="str">
        <x:f t="shared" si="166"/>
        <x:v/>
      </x:c>
      <x:c r="AP1567" s="81" t="str">
        <x:f t="shared" si="167"/>
        <x:v/>
      </x:c>
      <x:c r="AQ1567" s="81" t="str">
        <x:f t="shared" si="168"/>
        <x:v/>
      </x:c>
    </x:row>
    <x:row r="1568" spans="1:43">
      <x:c r="A1568">
        <x:v>156200</x:v>
      </x:c>
      <x:c r="B1568" s="118">
        <x:v>401</x:v>
      </x:c>
      <x:c r="C1568">
        <x:v>2.5</x:v>
      </x:c>
      <x:c r="D1568">
        <x:v>1</x:v>
      </x:c>
      <x:c r="M1568">
        <x:v>1143</x:v>
      </x:c>
      <x:c r="N1568">
        <x:v>1</x:v>
      </x:c>
      <x:c r="O1568" t="s">
        <x:v>116</x:v>
      </x:c>
      <x:c r="AL1568" s="81" t="str">
        <x:f t="shared" si="169"/>
        <x:v>401B</x:v>
      </x:c>
      <x:c r="AM1568" s="81" t="str">
        <x:f t="shared" si="164"/>
        <x:v/>
      </x:c>
      <x:c r="AN1568" s="81" t="str">
        <x:f t="shared" si="165"/>
        <x:v/>
      </x:c>
      <x:c r="AO1568" s="81" t="str">
        <x:f t="shared" si="166"/>
        <x:v/>
      </x:c>
      <x:c r="AP1568" s="81" t="str">
        <x:f t="shared" si="167"/>
        <x:v/>
      </x:c>
      <x:c r="AQ1568" s="81" t="str">
        <x:f t="shared" si="168"/>
        <x:v/>
      </x:c>
    </x:row>
    <x:row r="1569" spans="1:43">
      <x:c r="A1569">
        <x:v>156300</x:v>
      </x:c>
      <x:c r="B1569" s="118">
        <x:v>402</x:v>
      </x:c>
      <x:c r="C1569">
        <x:v>7.06666666666667</x:v>
      </x:c>
      <x:c r="I1569" t="s">
        <x:v>100</x:v>
      </x:c>
      <x:c r="K1569" t="s">
        <x:v>145</x:v>
      </x:c>
      <x:c r="M1569">
        <x:v>1130</x:v>
      </x:c>
      <x:c r="O1569" t="s">
        <x:v>101</x:v>
      </x:c>
      <x:c r="Q1569" t="s">
        <x:v>345</x:v>
      </x:c>
      <x:c r="R1569">
        <x:v>4.8</x:v>
      </x:c>
      <x:c r="S1569" t="s">
        <x:v>350</x:v>
      </x:c>
      <x:c r="T1569">
        <x:v>1</x:v>
      </x:c>
      <x:c r="AL1569" s="81">
        <x:f t="shared" si="169"/>
        <x:v>402</x:v>
      </x:c>
      <x:c r="AM1569" s="81" t="str">
        <x:f t="shared" si="164"/>
        <x:v/>
      </x:c>
      <x:c r="AN1569" s="81" t="str">
        <x:f t="shared" si="165"/>
        <x:v/>
      </x:c>
      <x:c r="AO1569" s="81" t="str">
        <x:f t="shared" si="166"/>
        <x:v/>
      </x:c>
      <x:c r="AP1569" s="81" t="str">
        <x:f t="shared" si="167"/>
        <x:v/>
      </x:c>
      <x:c r="AQ1569" s="81" t="str">
        <x:f t="shared" si="168"/>
        <x:v/>
      </x:c>
    </x:row>
    <x:row r="1570" spans="1:43">
      <x:c r="A1570">
        <x:v>156400</x:v>
      </x:c>
      <x:c r="B1570" s="118">
        <x:v>402</x:v>
      </x:c>
      <x:c r="C1570">
        <x:v>7.31666666666667</x:v>
      </x:c>
      <x:c r="I1570" t="s">
        <x:v>102</x:v>
      </x:c>
      <x:c r="K1570" t="s">
        <x:v>105</x:v>
      </x:c>
      <x:c r="M1570">
        <x:v>1130</x:v>
      </x:c>
      <x:c r="O1570" t="s">
        <x:v>101</x:v>
      </x:c>
      <x:c r="S1570" t="s">
        <x:v>350</x:v>
      </x:c>
      <x:c r="T1570">
        <x:v>1</x:v>
      </x:c>
      <x:c r="AL1570" s="81">
        <x:f t="shared" si="169"/>
        <x:v>402</x:v>
      </x:c>
      <x:c r="AM1570" s="81" t="str">
        <x:f t="shared" si="164"/>
        <x:v/>
      </x:c>
      <x:c r="AN1570" s="81" t="str">
        <x:f t="shared" si="165"/>
        <x:v/>
      </x:c>
      <x:c r="AO1570" s="81" t="str">
        <x:f t="shared" si="166"/>
        <x:v/>
      </x:c>
      <x:c r="AP1570" s="81" t="str">
        <x:f t="shared" si="167"/>
        <x:v/>
      </x:c>
      <x:c r="AQ1570" s="81" t="str">
        <x:f t="shared" si="168"/>
        <x:v/>
      </x:c>
    </x:row>
    <x:row r="1571" spans="1:43">
      <x:c r="A1571">
        <x:v>156500</x:v>
      </x:c>
      <x:c r="B1571" s="118">
        <x:v>402</x:v>
      </x:c>
      <x:c r="C1571">
        <x:v>7.56666666666667</x:v>
      </x:c>
      <x:c r="I1571" t="s">
        <x:v>103</x:v>
      </x:c>
      <x:c r="K1571" t="s">
        <x:v>145</x:v>
      </x:c>
      <x:c r="M1571">
        <x:v>1130</x:v>
      </x:c>
      <x:c r="O1571" t="s">
        <x:v>101</x:v>
      </x:c>
      <x:c r="S1571" t="s">
        <x:v>350</x:v>
      </x:c>
      <x:c r="T1571">
        <x:v>1</x:v>
      </x:c>
      <x:c r="AL1571" s="81">
        <x:f t="shared" si="169"/>
        <x:v>402</x:v>
      </x:c>
      <x:c r="AM1571" s="81" t="str">
        <x:f t="shared" si="164"/>
        <x:v/>
      </x:c>
      <x:c r="AN1571" s="81" t="str">
        <x:f t="shared" si="165"/>
        <x:v/>
      </x:c>
      <x:c r="AO1571" s="81" t="str">
        <x:f t="shared" si="166"/>
        <x:v/>
      </x:c>
      <x:c r="AP1571" s="81" t="str">
        <x:f t="shared" si="167"/>
        <x:v/>
      </x:c>
      <x:c r="AQ1571" s="81" t="str">
        <x:f t="shared" si="168"/>
        <x:v/>
      </x:c>
    </x:row>
    <x:row r="1572" spans="1:43">
      <x:c r="A1572">
        <x:v>156600</x:v>
      </x:c>
      <x:c r="B1572" s="118">
        <x:v>402</x:v>
      </x:c>
      <x:c r="C1572">
        <x:v>7.81666666666667</x:v>
      </x:c>
      <x:c r="I1572" t="s">
        <x:v>104</x:v>
      </x:c>
      <x:c r="K1572" t="s">
        <x:v>105</x:v>
      </x:c>
      <x:c r="M1572">
        <x:v>1130</x:v>
      </x:c>
      <x:c r="O1572" t="s">
        <x:v>101</x:v>
      </x:c>
      <x:c r="S1572" t="s">
        <x:v>350</x:v>
      </x:c>
      <x:c r="T1572">
        <x:v>1</x:v>
      </x:c>
      <x:c r="AL1572" s="81">
        <x:f t="shared" si="169"/>
        <x:v>402</x:v>
      </x:c>
      <x:c r="AM1572" s="81" t="str">
        <x:f t="shared" si="164"/>
        <x:v/>
      </x:c>
      <x:c r="AN1572" s="81" t="str">
        <x:f t="shared" si="165"/>
        <x:v/>
      </x:c>
      <x:c r="AO1572" s="81" t="str">
        <x:f t="shared" si="166"/>
        <x:v/>
      </x:c>
      <x:c r="AP1572" s="81" t="str">
        <x:f t="shared" si="167"/>
        <x:v/>
      </x:c>
      <x:c r="AQ1572" s="81" t="str">
        <x:f t="shared" si="168"/>
        <x:v/>
      </x:c>
    </x:row>
    <x:row r="1573" spans="1:43">
      <x:c r="A1573">
        <x:v>156700</x:v>
      </x:c>
      <x:c r="B1573" s="118">
        <x:v>402</x:v>
      </x:c>
      <x:c r="C1573">
        <x:v>8.06666666666667</x:v>
      </x:c>
      <x:c r="I1573" t="s">
        <x:v>100</x:v>
      </x:c>
      <x:c r="K1573" t="s">
        <x:v>105</x:v>
      </x:c>
      <x:c r="M1573">
        <x:v>1130</x:v>
      </x:c>
      <x:c r="O1573" t="s">
        <x:v>101</x:v>
      </x:c>
      <x:c r="S1573" t="s">
        <x:v>350</x:v>
      </x:c>
      <x:c r="T1573">
        <x:v>1</x:v>
      </x:c>
      <x:c r="AL1573" s="81">
        <x:f t="shared" si="169"/>
        <x:v>402</x:v>
      </x:c>
      <x:c r="AM1573" s="81" t="str">
        <x:f t="shared" si="164"/>
        <x:v/>
      </x:c>
      <x:c r="AN1573" s="81" t="str">
        <x:f t="shared" si="165"/>
        <x:v/>
      </x:c>
      <x:c r="AO1573" s="81" t="str">
        <x:f t="shared" si="166"/>
        <x:v/>
      </x:c>
      <x:c r="AP1573" s="81" t="str">
        <x:f t="shared" si="167"/>
        <x:v/>
      </x:c>
      <x:c r="AQ1573" s="81" t="str">
        <x:f t="shared" si="168"/>
        <x:v/>
      </x:c>
    </x:row>
    <x:row r="1574" spans="1:43">
      <x:c r="A1574">
        <x:v>156800</x:v>
      </x:c>
      <x:c r="B1574" s="118">
        <x:v>402</x:v>
      </x:c>
      <x:c r="C1574">
        <x:v>8.31666666666667</x:v>
      </x:c>
      <x:c r="I1574" t="s">
        <x:v>102</x:v>
      </x:c>
      <x:c r="K1574" t="s">
        <x:v>145</x:v>
      </x:c>
      <x:c r="M1574">
        <x:v>1130</x:v>
      </x:c>
      <x:c r="O1574" t="s">
        <x:v>101</x:v>
      </x:c>
      <x:c r="S1574" t="s">
        <x:v>350</x:v>
      </x:c>
      <x:c r="T1574">
        <x:v>1</x:v>
      </x:c>
      <x:c r="AL1574" s="81">
        <x:f t="shared" si="169"/>
        <x:v>402</x:v>
      </x:c>
      <x:c r="AM1574" s="81" t="str">
        <x:f t="shared" si="164"/>
        <x:v/>
      </x:c>
      <x:c r="AN1574" s="81" t="str">
        <x:f t="shared" si="165"/>
        <x:v/>
      </x:c>
      <x:c r="AO1574" s="81" t="str">
        <x:f t="shared" si="166"/>
        <x:v/>
      </x:c>
      <x:c r="AP1574" s="81" t="str">
        <x:f t="shared" si="167"/>
        <x:v/>
      </x:c>
      <x:c r="AQ1574" s="81" t="str">
        <x:f t="shared" si="168"/>
        <x:v/>
      </x:c>
    </x:row>
    <x:row r="1575" spans="1:43">
      <x:c r="A1575">
        <x:v>156900</x:v>
      </x:c>
      <x:c r="B1575" s="118">
        <x:v>402</x:v>
      </x:c>
      <x:c r="C1575">
        <x:v>8.56666666666667</x:v>
      </x:c>
      <x:c r="I1575" t="s">
        <x:v>103</x:v>
      </x:c>
      <x:c r="K1575" t="s">
        <x:v>145</x:v>
      </x:c>
      <x:c r="M1575">
        <x:v>1130</x:v>
      </x:c>
      <x:c r="O1575" t="s">
        <x:v>101</x:v>
      </x:c>
      <x:c r="S1575" t="s">
        <x:v>350</x:v>
      </x:c>
      <x:c r="T1575">
        <x:v>1</x:v>
      </x:c>
      <x:c r="AL1575" s="81">
        <x:f t="shared" si="169"/>
        <x:v>402</x:v>
      </x:c>
      <x:c r="AM1575" s="81" t="str">
        <x:f t="shared" si="164"/>
        <x:v/>
      </x:c>
      <x:c r="AN1575" s="81" t="str">
        <x:f t="shared" si="165"/>
        <x:v/>
      </x:c>
      <x:c r="AO1575" s="81" t="str">
        <x:f t="shared" si="166"/>
        <x:v/>
      </x:c>
      <x:c r="AP1575" s="81" t="str">
        <x:f t="shared" si="167"/>
        <x:v/>
      </x:c>
      <x:c r="AQ1575" s="81" t="str">
        <x:f t="shared" si="168"/>
        <x:v/>
      </x:c>
    </x:row>
    <x:row r="1576" spans="1:43">
      <x:c r="A1576">
        <x:v>157000</x:v>
      </x:c>
      <x:c r="B1576" s="118">
        <x:v>402</x:v>
      </x:c>
      <x:c r="C1576">
        <x:v>8.81666666666667</x:v>
      </x:c>
      <x:c r="I1576" t="s">
        <x:v>104</x:v>
      </x:c>
      <x:c r="K1576" t="s">
        <x:v>145</x:v>
      </x:c>
      <x:c r="M1576">
        <x:v>1130</x:v>
      </x:c>
      <x:c r="O1576" t="s">
        <x:v>101</x:v>
      </x:c>
      <x:c r="S1576" t="s">
        <x:v>350</x:v>
      </x:c>
      <x:c r="T1576">
        <x:v>1</x:v>
      </x:c>
      <x:c r="AL1576" s="81">
        <x:f t="shared" si="169"/>
        <x:v>402</x:v>
      </x:c>
      <x:c r="AM1576" s="81" t="str">
        <x:f t="shared" si="164"/>
        <x:v/>
      </x:c>
      <x:c r="AN1576" s="81" t="str">
        <x:f t="shared" si="165"/>
        <x:v/>
      </x:c>
      <x:c r="AO1576" s="81" t="str">
        <x:f t="shared" si="166"/>
        <x:v/>
      </x:c>
      <x:c r="AP1576" s="81" t="str">
        <x:f t="shared" si="167"/>
        <x:v/>
      </x:c>
      <x:c r="AQ1576" s="81" t="str">
        <x:f t="shared" si="168"/>
        <x:v/>
      </x:c>
    </x:row>
    <x:row r="1577" spans="1:43">
      <x:c r="A1577">
        <x:v>157100</x:v>
      </x:c>
      <x:c r="B1577" s="118">
        <x:v>402</x:v>
      </x:c>
      <x:c r="C1577">
        <x:v>9.06666666666667</x:v>
      </x:c>
      <x:c r="I1577" t="s">
        <x:v>100</x:v>
      </x:c>
      <x:c r="K1577" t="s">
        <x:v>105</x:v>
      </x:c>
      <x:c r="M1577">
        <x:v>1130</x:v>
      </x:c>
      <x:c r="O1577" t="s">
        <x:v>101</x:v>
      </x:c>
      <x:c r="S1577" t="s">
        <x:v>350</x:v>
      </x:c>
      <x:c r="T1577">
        <x:v>1</x:v>
      </x:c>
      <x:c r="AL1577" s="81">
        <x:f t="shared" si="169"/>
        <x:v>402</x:v>
      </x:c>
      <x:c r="AM1577" s="81" t="str">
        <x:f t="shared" si="164"/>
        <x:v/>
      </x:c>
      <x:c r="AN1577" s="81" t="str">
        <x:f t="shared" si="165"/>
        <x:v/>
      </x:c>
      <x:c r="AO1577" s="81" t="str">
        <x:f t="shared" si="166"/>
        <x:v/>
      </x:c>
      <x:c r="AP1577" s="81" t="str">
        <x:f t="shared" si="167"/>
        <x:v/>
      </x:c>
      <x:c r="AQ1577" s="81" t="str">
        <x:f t="shared" si="168"/>
        <x:v/>
      </x:c>
    </x:row>
    <x:row r="1578" spans="1:43">
      <x:c r="A1578">
        <x:v>157200</x:v>
      </x:c>
      <x:c r="B1578" s="118">
        <x:v>402</x:v>
      </x:c>
      <x:c r="C1578">
        <x:v>9.31666666666667</x:v>
      </x:c>
      <x:c r="I1578" t="s">
        <x:v>102</x:v>
      </x:c>
      <x:c r="K1578" t="s">
        <x:v>105</x:v>
      </x:c>
      <x:c r="M1578">
        <x:v>1130</x:v>
      </x:c>
      <x:c r="O1578" t="s">
        <x:v>101</x:v>
      </x:c>
      <x:c r="S1578" t="s">
        <x:v>350</x:v>
      </x:c>
      <x:c r="T1578">
        <x:v>1</x:v>
      </x:c>
      <x:c r="AL1578" s="81">
        <x:f t="shared" si="169"/>
        <x:v>402</x:v>
      </x:c>
      <x:c r="AM1578" s="81" t="str">
        <x:f t="shared" si="164"/>
        <x:v/>
      </x:c>
      <x:c r="AN1578" s="81" t="str">
        <x:f t="shared" si="165"/>
        <x:v/>
      </x:c>
      <x:c r="AO1578" s="81" t="str">
        <x:f t="shared" si="166"/>
        <x:v/>
      </x:c>
      <x:c r="AP1578" s="81" t="str">
        <x:f t="shared" si="167"/>
        <x:v/>
      </x:c>
      <x:c r="AQ1578" s="81" t="str">
        <x:f t="shared" si="168"/>
        <x:v/>
      </x:c>
    </x:row>
    <x:row r="1579" spans="1:43">
      <x:c r="A1579">
        <x:v>157300</x:v>
      </x:c>
      <x:c r="B1579" s="118">
        <x:v>402</x:v>
      </x:c>
      <x:c r="C1579">
        <x:v>9.56666666666667</x:v>
      </x:c>
      <x:c r="I1579" t="s">
        <x:v>103</x:v>
      </x:c>
      <x:c r="K1579" t="s">
        <x:v>145</x:v>
      </x:c>
      <x:c r="M1579">
        <x:v>1130</x:v>
      </x:c>
      <x:c r="O1579" t="s">
        <x:v>101</x:v>
      </x:c>
      <x:c r="S1579" t="s">
        <x:v>350</x:v>
      </x:c>
      <x:c r="T1579">
        <x:v>1</x:v>
      </x:c>
      <x:c r="AL1579" s="81">
        <x:f t="shared" si="169"/>
        <x:v>402</x:v>
      </x:c>
      <x:c r="AM1579" s="81" t="str">
        <x:f t="shared" si="164"/>
        <x:v/>
      </x:c>
      <x:c r="AN1579" s="81" t="str">
        <x:f t="shared" si="165"/>
        <x:v/>
      </x:c>
      <x:c r="AO1579" s="81" t="str">
        <x:f t="shared" si="166"/>
        <x:v/>
      </x:c>
      <x:c r="AP1579" s="81" t="str">
        <x:f t="shared" si="167"/>
        <x:v/>
      </x:c>
      <x:c r="AQ1579" s="81" t="str">
        <x:f t="shared" si="168"/>
        <x:v/>
      </x:c>
    </x:row>
    <x:row r="1580" spans="1:43">
      <x:c r="A1580">
        <x:v>157400</x:v>
      </x:c>
      <x:c r="B1580" s="118">
        <x:v>402</x:v>
      </x:c>
      <x:c r="C1580">
        <x:v>9.73333333333333</x:v>
      </x:c>
      <x:c r="I1580" t="s">
        <x:v>104</x:v>
      </x:c>
      <x:c r="K1580" t="s">
        <x:v>351</x:v>
      </x:c>
      <x:c r="M1580">
        <x:v>1130</x:v>
      </x:c>
      <x:c r="O1580" t="s">
        <x:v>101</x:v>
      </x:c>
      <x:c r="S1580" t="s">
        <x:v>350</x:v>
      </x:c>
      <x:c r="T1580">
        <x:v>1.5</x:v>
      </x:c>
      <x:c r="AL1580" s="81">
        <x:f t="shared" si="169"/>
        <x:v>402</x:v>
      </x:c>
      <x:c r="AM1580" s="81" t="str">
        <x:f t="shared" si="164"/>
        <x:v/>
      </x:c>
      <x:c r="AN1580" s="81" t="str">
        <x:f t="shared" si="165"/>
        <x:v/>
      </x:c>
      <x:c r="AO1580" s="81" t="str">
        <x:f t="shared" si="166"/>
        <x:v/>
      </x:c>
      <x:c r="AP1580" s="81" t="str">
        <x:f t="shared" si="167"/>
        <x:v/>
      </x:c>
      <x:c r="AQ1580" s="81" t="str">
        <x:f t="shared" si="168"/>
        <x:v/>
      </x:c>
    </x:row>
    <x:row r="1581" spans="1:43">
      <x:c r="A1581">
        <x:v>157500</x:v>
      </x:c>
      <x:c r="B1581" s="118">
        <x:v>402</x:v>
      </x:c>
      <x:c r="C1581">
        <x:v>11.35</x:v>
      </x:c>
      <x:c r="D1581">
        <x:v>1</x:v>
      </x:c>
      <x:c r="M1581">
        <x:v>1143</x:v>
      </x:c>
      <x:c r="N1581">
        <x:v>1</x:v>
      </x:c>
      <x:c r="O1581" t="s">
        <x:v>116</x:v>
      </x:c>
      <x:c r="AL1581" s="81" t="str">
        <x:f t="shared" si="169"/>
        <x:v>402B</x:v>
      </x:c>
      <x:c r="AM1581" s="81" t="str">
        <x:f t="shared" si="164"/>
        <x:v/>
      </x:c>
      <x:c r="AN1581" s="81" t="str">
        <x:f t="shared" si="165"/>
        <x:v/>
      </x:c>
      <x:c r="AO1581" s="81" t="str">
        <x:f t="shared" si="166"/>
        <x:v/>
      </x:c>
      <x:c r="AP1581" s="81" t="str">
        <x:f t="shared" si="167"/>
        <x:v/>
      </x:c>
      <x:c r="AQ1581" s="81" t="str">
        <x:f t="shared" si="168"/>
        <x:v/>
      </x:c>
    </x:row>
    <x:row r="1582" spans="1:43">
      <x:c r="A1582">
        <x:v>157600</x:v>
      </x:c>
      <x:c r="B1582" s="118">
        <x:v>402</x:v>
      </x:c>
      <x:c r="C1582">
        <x:v>11.39</x:v>
      </x:c>
      <x:c r="D1582">
        <x:v>1</x:v>
      </x:c>
      <x:c r="M1582">
        <x:v>1144</x:v>
      </x:c>
      <x:c r="N1582">
        <x:v>2</x:v>
      </x:c>
      <x:c r="AL1582" s="81" t="str">
        <x:f t="shared" si="169"/>
        <x:v>402B</x:v>
      </x:c>
      <x:c r="AM1582" s="81" t="str">
        <x:f t="shared" si="164"/>
        <x:v/>
      </x:c>
      <x:c r="AN1582" s="81" t="str">
        <x:f t="shared" si="165"/>
        <x:v/>
      </x:c>
      <x:c r="AO1582" s="81" t="str">
        <x:f t="shared" si="166"/>
        <x:v/>
      </x:c>
      <x:c r="AP1582" s="81" t="str">
        <x:f t="shared" si="167"/>
        <x:v/>
      </x:c>
      <x:c r="AQ1582" s="81" t="str">
        <x:f t="shared" si="168"/>
        <x:v/>
      </x:c>
    </x:row>
    <x:row r="1583" spans="1:43">
      <x:c r="A1583">
        <x:v>157700</x:v>
      </x:c>
      <x:c r="B1583" s="118">
        <x:v>403</x:v>
      </x:c>
      <x:c r="C1583">
        <x:v>3.86666666666667</x:v>
      </x:c>
      <x:c r="I1583" t="s">
        <x:v>104</x:v>
      </x:c>
      <x:c r="K1583" t="s">
        <x:v>105</x:v>
      </x:c>
      <x:c r="M1583">
        <x:v>1127</x:v>
      </x:c>
      <x:c r="O1583" t="s">
        <x:v>101</x:v>
      </x:c>
      <x:c r="Q1583" t="s">
        <x:v>345</x:v>
      </x:c>
      <x:c r="R1583">
        <x:v>4</x:v>
      </x:c>
      <x:c r="AL1583" s="81">
        <x:f t="shared" si="169"/>
        <x:v>403</x:v>
      </x:c>
      <x:c r="AM1583" s="81" t="str">
        <x:f t="shared" si="164"/>
        <x:v/>
      </x:c>
      <x:c r="AN1583" s="81" t="str">
        <x:f t="shared" si="165"/>
        <x:v/>
      </x:c>
      <x:c r="AO1583" s="81" t="str">
        <x:f t="shared" si="166"/>
        <x:v/>
      </x:c>
      <x:c r="AP1583" s="81" t="str">
        <x:f t="shared" si="167"/>
        <x:v/>
      </x:c>
      <x:c r="AQ1583" s="81" t="str">
        <x:f t="shared" si="168"/>
        <x:v/>
      </x:c>
    </x:row>
    <x:row r="1584" spans="1:43">
      <x:c r="A1584">
        <x:v>157800</x:v>
      </x:c>
      <x:c r="B1584" s="118">
        <x:v>403</x:v>
      </x:c>
      <x:c r="C1584">
        <x:v>4.26666666666667</x:v>
      </x:c>
      <x:c r="I1584" t="s">
        <x:v>103</x:v>
      </x:c>
      <x:c r="K1584" t="s">
        <x:v>105</x:v>
      </x:c>
      <x:c r="M1584">
        <x:v>1130</x:v>
      </x:c>
      <x:c r="O1584" t="s">
        <x:v>101</x:v>
      </x:c>
      <x:c r="AL1584" s="81">
        <x:f t="shared" si="169"/>
        <x:v>403</x:v>
      </x:c>
      <x:c r="AM1584" s="81" t="str">
        <x:f t="shared" si="164"/>
        <x:v/>
      </x:c>
      <x:c r="AN1584" s="81" t="str">
        <x:f t="shared" si="165"/>
        <x:v/>
      </x:c>
      <x:c r="AO1584" s="81" t="str">
        <x:f t="shared" si="166"/>
        <x:v/>
      </x:c>
      <x:c r="AP1584" s="81" t="str">
        <x:f t="shared" si="167"/>
        <x:v/>
      </x:c>
      <x:c r="AQ1584" s="81" t="str">
        <x:f t="shared" si="168"/>
        <x:v/>
      </x:c>
    </x:row>
    <x:row r="1585" spans="1:43">
      <x:c r="A1585">
        <x:v>157900</x:v>
      </x:c>
      <x:c r="B1585" s="118">
        <x:v>403</x:v>
      </x:c>
      <x:c r="C1585">
        <x:v>4.5</x:v>
      </x:c>
      <x:c r="I1585" t="s">
        <x:v>100</x:v>
      </x:c>
      <x:c r="K1585" t="s">
        <x:v>105</x:v>
      </x:c>
      <x:c r="M1585">
        <x:v>1127</x:v>
      </x:c>
      <x:c r="O1585" t="s">
        <x:v>101</x:v>
      </x:c>
      <x:c r="AL1585" s="81">
        <x:f t="shared" si="169"/>
        <x:v>403</x:v>
      </x:c>
      <x:c r="AM1585" s="81" t="str">
        <x:f t="shared" si="164"/>
        <x:v/>
      </x:c>
      <x:c r="AN1585" s="81" t="str">
        <x:f t="shared" si="165"/>
        <x:v/>
      </x:c>
      <x:c r="AO1585" s="81" t="str">
        <x:f t="shared" si="166"/>
        <x:v/>
      </x:c>
      <x:c r="AP1585" s="81" t="str">
        <x:f t="shared" si="167"/>
        <x:v/>
      </x:c>
      <x:c r="AQ1585" s="81" t="str">
        <x:f t="shared" si="168"/>
        <x:v/>
      </x:c>
    </x:row>
    <x:row r="1586" spans="1:43">
      <x:c r="A1586">
        <x:v>158000</x:v>
      </x:c>
      <x:c r="B1586" s="118">
        <x:v>403</x:v>
      </x:c>
      <x:c r="C1586">
        <x:v>4.8</x:v>
      </x:c>
      <x:c r="I1586" t="s">
        <x:v>102</x:v>
      </x:c>
      <x:c r="K1586" t="s">
        <x:v>105</x:v>
      </x:c>
      <x:c r="M1586">
        <x:v>1130</x:v>
      </x:c>
      <x:c r="O1586" t="s">
        <x:v>101</x:v>
      </x:c>
      <x:c r="AL1586" s="81">
        <x:f t="shared" si="169"/>
        <x:v>403</x:v>
      </x:c>
      <x:c r="AM1586" s="81" t="str">
        <x:f t="shared" si="164"/>
        <x:v/>
      </x:c>
      <x:c r="AN1586" s="81" t="str">
        <x:f t="shared" si="165"/>
        <x:v/>
      </x:c>
      <x:c r="AO1586" s="81" t="str">
        <x:f t="shared" si="166"/>
        <x:v/>
      </x:c>
      <x:c r="AP1586" s="81" t="str">
        <x:f t="shared" si="167"/>
        <x:v/>
      </x:c>
      <x:c r="AQ1586" s="81" t="str">
        <x:f t="shared" si="168"/>
        <x:v/>
      </x:c>
    </x:row>
    <x:row r="1587" spans="1:43">
      <x:c r="A1587">
        <x:v>158100</x:v>
      </x:c>
      <x:c r="B1587" s="118">
        <x:v>403</x:v>
      </x:c>
      <x:c r="C1587">
        <x:v>5.1</x:v>
      </x:c>
      <x:c r="I1587" t="s">
        <x:v>104</x:v>
      </x:c>
      <x:c r="K1587" t="s">
        <x:v>105</x:v>
      </x:c>
      <x:c r="M1587">
        <x:v>1127</x:v>
      </x:c>
      <x:c r="O1587" t="s">
        <x:v>101</x:v>
      </x:c>
      <x:c r="AL1587" s="81">
        <x:f t="shared" si="169"/>
        <x:v>403</x:v>
      </x:c>
      <x:c r="AM1587" s="81" t="str">
        <x:f t="shared" si="164"/>
        <x:v/>
      </x:c>
      <x:c r="AN1587" s="81" t="str">
        <x:f t="shared" si="165"/>
        <x:v/>
      </x:c>
      <x:c r="AO1587" s="81" t="str">
        <x:f t="shared" si="166"/>
        <x:v/>
      </x:c>
      <x:c r="AP1587" s="81" t="str">
        <x:f t="shared" si="167"/>
        <x:v/>
      </x:c>
      <x:c r="AQ1587" s="81" t="str">
        <x:f t="shared" si="168"/>
        <x:v/>
      </x:c>
    </x:row>
    <x:row r="1588" spans="1:43">
      <x:c r="A1588">
        <x:v>158200</x:v>
      </x:c>
      <x:c r="B1588" s="118">
        <x:v>403</x:v>
      </x:c>
      <x:c r="C1588">
        <x:v>5.43333333333333</x:v>
      </x:c>
      <x:c r="I1588" t="s">
        <x:v>103</x:v>
      </x:c>
      <x:c r="K1588" t="s">
        <x:v>105</x:v>
      </x:c>
      <x:c r="M1588">
        <x:v>1130</x:v>
      </x:c>
      <x:c r="O1588" t="s">
        <x:v>101</x:v>
      </x:c>
      <x:c r="AL1588" s="81">
        <x:f t="shared" si="169"/>
        <x:v>403</x:v>
      </x:c>
      <x:c r="AM1588" s="81" t="str">
        <x:f t="shared" si="164"/>
        <x:v/>
      </x:c>
      <x:c r="AN1588" s="81" t="str">
        <x:f t="shared" si="165"/>
        <x:v/>
      </x:c>
      <x:c r="AO1588" s="81" t="str">
        <x:f t="shared" si="166"/>
        <x:v/>
      </x:c>
      <x:c r="AP1588" s="81" t="str">
        <x:f t="shared" si="167"/>
        <x:v/>
      </x:c>
      <x:c r="AQ1588" s="81" t="str">
        <x:f t="shared" si="168"/>
        <x:v/>
      </x:c>
    </x:row>
    <x:row r="1589" spans="1:43">
      <x:c r="A1589">
        <x:v>158300</x:v>
      </x:c>
      <x:c r="B1589" s="118">
        <x:v>403</x:v>
      </x:c>
      <x:c r="C1589">
        <x:v>5.8</x:v>
      </x:c>
      <x:c r="I1589" t="s">
        <x:v>100</x:v>
      </x:c>
      <x:c r="K1589" t="s">
        <x:v>308</x:v>
      </x:c>
      <x:c r="M1589">
        <x:v>1127</x:v>
      </x:c>
      <x:c r="O1589" t="s">
        <x:v>101</x:v>
      </x:c>
      <x:c r="AL1589" s="81">
        <x:f t="shared" si="169"/>
        <x:v>403</x:v>
      </x:c>
      <x:c r="AM1589" s="81" t="str">
        <x:f t="shared" si="164"/>
        <x:v/>
      </x:c>
      <x:c r="AN1589" s="81" t="str">
        <x:f t="shared" si="165"/>
        <x:v/>
      </x:c>
      <x:c r="AO1589" s="81" t="str">
        <x:f t="shared" si="166"/>
        <x:v/>
      </x:c>
      <x:c r="AP1589" s="81" t="str">
        <x:f t="shared" si="167"/>
        <x:v/>
      </x:c>
      <x:c r="AQ1589" s="81" t="str">
        <x:f t="shared" si="168"/>
        <x:v/>
      </x:c>
    </x:row>
    <x:row r="1590" spans="1:43">
      <x:c r="A1590">
        <x:v>158400</x:v>
      </x:c>
      <x:c r="B1590" s="118">
        <x:v>403</x:v>
      </x:c>
      <x:c r="C1590">
        <x:v>6.23333333333333</x:v>
      </x:c>
      <x:c r="I1590" t="s">
        <x:v>102</x:v>
      </x:c>
      <x:c r="K1590" t="s">
        <x:v>352</x:v>
      </x:c>
      <x:c r="M1590">
        <x:v>1130</x:v>
      </x:c>
      <x:c r="O1590" t="s">
        <x:v>101</x:v>
      </x:c>
      <x:c r="AL1590" s="81">
        <x:f t="shared" si="169"/>
        <x:v>403</x:v>
      </x:c>
      <x:c r="AM1590" s="81" t="str">
        <x:f t="shared" si="164"/>
        <x:v/>
      </x:c>
      <x:c r="AN1590" s="81" t="str">
        <x:f t="shared" si="165"/>
        <x:v/>
      </x:c>
      <x:c r="AO1590" s="81" t="str">
        <x:f t="shared" si="166"/>
        <x:v/>
      </x:c>
      <x:c r="AP1590" s="81" t="str">
        <x:f t="shared" si="167"/>
        <x:v/>
      </x:c>
      <x:c r="AQ1590" s="81" t="str">
        <x:f t="shared" si="168"/>
        <x:v/>
      </x:c>
    </x:row>
    <x:row r="1591" spans="1:43">
      <x:c r="A1591">
        <x:v>158500</x:v>
      </x:c>
      <x:c r="B1591" s="118">
        <x:v>403</x:v>
      </x:c>
      <x:c r="C1591">
        <x:v>6.9</x:v>
      </x:c>
      <x:c r="I1591" t="s">
        <x:v>353</x:v>
      </x:c>
      <x:c r="J1591">
        <x:v>0.3</x:v>
      </x:c>
      <x:c r="K1591" t="s">
        <x:v>354</x:v>
      </x:c>
      <x:c r="M1591" s="67">
        <x:v>1127</x:v>
      </x:c>
      <x:c r="O1591" t="s">
        <x:v>101</x:v>
      </x:c>
      <x:c r="S1591" t="s">
        <x:v>350</x:v>
      </x:c>
      <x:c r="T1591">
        <x:v>1</x:v>
      </x:c>
      <x:c r="AL1591" s="81">
        <x:f t="shared" si="169"/>
        <x:v>403</x:v>
      </x:c>
      <x:c r="AM1591" s="81" t="str">
        <x:f t="shared" si="164"/>
        <x:v/>
      </x:c>
      <x:c r="AN1591" s="81" t="str">
        <x:f t="shared" si="165"/>
        <x:v/>
      </x:c>
      <x:c r="AO1591" s="81" t="str">
        <x:f t="shared" si="166"/>
        <x:v/>
      </x:c>
      <x:c r="AP1591" s="81" t="str">
        <x:f t="shared" si="167"/>
        <x:v/>
      </x:c>
      <x:c r="AQ1591" s="81" t="str">
        <x:f t="shared" si="168"/>
        <x:v/>
      </x:c>
    </x:row>
    <x:row r="1592" spans="1:43">
      <x:c r="A1592">
        <x:v>158600</x:v>
      </x:c>
      <x:c r="B1592" s="118">
        <x:v>404</x:v>
      </x:c>
      <x:c r="C1592">
        <x:v>0.3</x:v>
      </x:c>
      <x:c r="G1592">
        <x:v>1</x:v>
      </x:c>
      <x:c r="I1592" t="s">
        <x:v>100</x:v>
      </x:c>
      <x:c r="K1592" t="s">
        <x:v>145</x:v>
      </x:c>
      <x:c r="M1592">
        <x:v>1131</x:v>
      </x:c>
      <x:c r="O1592" t="s">
        <x:v>101</x:v>
      </x:c>
      <x:c r="AG1592" s="80">
        <x:v>1</x:v>
      </x:c>
      <x:c r="AL1592" s="81">
        <x:f t="shared" si="169"/>
        <x:v>404</x:v>
      </x:c>
      <x:c r="AM1592" s="81" t="str">
        <x:f t="shared" si="164"/>
        <x:v/>
      </x:c>
      <x:c r="AN1592" s="81" t="str">
        <x:f t="shared" si="165"/>
        <x:v/>
      </x:c>
      <x:c r="AO1592" s="81" t="str">
        <x:f t="shared" si="166"/>
        <x:v/>
      </x:c>
      <x:c r="AP1592" s="81" t="str">
        <x:f t="shared" si="167"/>
        <x:v/>
      </x:c>
      <x:c r="AQ1592" s="81" t="str">
        <x:f t="shared" si="168"/>
        <x:v/>
      </x:c>
    </x:row>
    <x:row r="1593" spans="1:43">
      <x:c r="A1593">
        <x:v>158700</x:v>
      </x:c>
      <x:c r="B1593" s="118">
        <x:v>404</x:v>
      </x:c>
      <x:c r="C1593">
        <x:v>0.966666666666667</x:v>
      </x:c>
      <x:c r="G1593">
        <x:v>1</x:v>
      </x:c>
      <x:c r="I1593" t="s">
        <x:v>102</x:v>
      </x:c>
      <x:c r="K1593" t="s">
        <x:v>355</x:v>
      </x:c>
      <x:c r="M1593">
        <x:v>1131</x:v>
      </x:c>
      <x:c r="O1593" t="s">
        <x:v>101</x:v>
      </x:c>
      <x:c r="AG1593" s="80">
        <x:v>1</x:v>
      </x:c>
      <x:c r="AL1593" s="81">
        <x:f t="shared" si="169"/>
        <x:v>404</x:v>
      </x:c>
      <x:c r="AM1593" s="81" t="str">
        <x:f t="shared" si="164"/>
        <x:v/>
      </x:c>
      <x:c r="AN1593" s="81" t="str">
        <x:f t="shared" si="165"/>
        <x:v/>
      </x:c>
      <x:c r="AO1593" s="81" t="str">
        <x:f t="shared" si="166"/>
        <x:v/>
      </x:c>
      <x:c r="AP1593" s="81" t="str">
        <x:f t="shared" si="167"/>
        <x:v/>
      </x:c>
      <x:c r="AQ1593" s="81" t="str">
        <x:f t="shared" si="168"/>
        <x:v/>
      </x:c>
    </x:row>
    <x:row r="1594" spans="1:43">
      <x:c r="A1594">
        <x:v>158800</x:v>
      </x:c>
      <x:c r="B1594" s="118">
        <x:v>404</x:v>
      </x:c>
      <x:c r="C1594">
        <x:v>2.06666666666667</x:v>
      </x:c>
      <x:c r="G1594">
        <x:v>2</x:v>
      </x:c>
      <x:c r="I1594" t="s">
        <x:v>103</x:v>
      </x:c>
      <x:c r="K1594" t="s">
        <x:v>356</x:v>
      </x:c>
      <x:c r="M1594">
        <x:v>1131</x:v>
      </x:c>
      <x:c r="O1594" t="s">
        <x:v>101</x:v>
      </x:c>
      <x:c r="AG1594" s="80">
        <x:v>2</x:v>
      </x:c>
      <x:c r="AL1594" s="81">
        <x:f t="shared" si="169"/>
        <x:v>404</x:v>
      </x:c>
      <x:c r="AM1594" s="81" t="str">
        <x:f t="shared" si="164"/>
        <x:v/>
      </x:c>
      <x:c r="AN1594" s="81" t="str">
        <x:f t="shared" si="165"/>
        <x:v/>
      </x:c>
      <x:c r="AO1594" s="81" t="str">
        <x:f t="shared" si="166"/>
        <x:v/>
      </x:c>
      <x:c r="AP1594" s="81" t="str">
        <x:f t="shared" si="167"/>
        <x:v/>
      </x:c>
      <x:c r="AQ1594" s="81" t="str">
        <x:f t="shared" si="168"/>
        <x:v/>
      </x:c>
    </x:row>
    <x:row r="1595" spans="1:43">
      <x:c r="A1595">
        <x:v>158900</x:v>
      </x:c>
      <x:c r="B1595" s="118">
        <x:v>405</x:v>
      </x:c>
      <x:c r="C1595">
        <x:v>0.1</x:v>
      </x:c>
      <x:c r="AL1595" s="81">
        <x:f t="shared" si="169"/>
        <x:v>405</x:v>
      </x:c>
      <x:c r="AM1595" s="81" t="str">
        <x:f t="shared" si="164"/>
        <x:v/>
      </x:c>
      <x:c r="AN1595" s="81" t="str">
        <x:f t="shared" si="165"/>
        <x:v/>
      </x:c>
      <x:c r="AO1595" s="81" t="str">
        <x:f t="shared" si="166"/>
        <x:v/>
      </x:c>
      <x:c r="AP1595" s="81" t="str">
        <x:f t="shared" si="167"/>
        <x:v/>
      </x:c>
      <x:c r="AQ1595" s="81" t="str">
        <x:f t="shared" si="168"/>
        <x:v/>
      </x:c>
    </x:row>
    <x:row r="1596" spans="1:43">
      <x:c r="A1596">
        <x:v>159000</x:v>
      </x:c>
      <x:c r="B1596" s="118">
        <x:v>406</x:v>
      </x:c>
      <x:c r="C1596">
        <x:v>7.1</x:v>
      </x:c>
      <x:c r="I1596" t="s">
        <x:v>104</x:v>
      </x:c>
      <x:c r="M1596">
        <x:v>1131</x:v>
      </x:c>
      <x:c r="O1596" t="s">
        <x:v>101</x:v>
      </x:c>
      <x:c r="AL1596" s="81">
        <x:f t="shared" si="169"/>
        <x:v>406</x:v>
      </x:c>
      <x:c r="AM1596" s="81" t="str">
        <x:f t="shared" si="164"/>
        <x:v/>
      </x:c>
      <x:c r="AN1596" s="81" t="str">
        <x:f t="shared" si="165"/>
        <x:v/>
      </x:c>
      <x:c r="AO1596" s="81" t="str">
        <x:f t="shared" si="166"/>
        <x:v/>
      </x:c>
      <x:c r="AP1596" s="81" t="str">
        <x:f t="shared" si="167"/>
        <x:v/>
      </x:c>
      <x:c r="AQ1596" s="81" t="str">
        <x:f t="shared" si="168"/>
        <x:v/>
      </x:c>
    </x:row>
    <x:row r="1597" spans="1:43">
      <x:c r="A1597">
        <x:v>159100</x:v>
      </x:c>
      <x:c r="B1597" s="118">
        <x:v>406</x:v>
      </x:c>
      <x:c r="C1597">
        <x:v>7.4</x:v>
      </x:c>
      <x:c r="I1597" t="s">
        <x:v>100</x:v>
      </x:c>
      <x:c r="M1597">
        <x:v>1131</x:v>
      </x:c>
      <x:c r="O1597" t="s">
        <x:v>101</x:v>
      </x:c>
      <x:c r="AL1597" s="81">
        <x:f t="shared" si="169"/>
        <x:v>406</x:v>
      </x:c>
      <x:c r="AM1597" s="81" t="str">
        <x:f t="shared" si="164"/>
        <x:v/>
      </x:c>
      <x:c r="AN1597" s="81" t="str">
        <x:f t="shared" si="165"/>
        <x:v/>
      </x:c>
      <x:c r="AO1597" s="81" t="str">
        <x:f t="shared" si="166"/>
        <x:v/>
      </x:c>
      <x:c r="AP1597" s="81" t="str">
        <x:f t="shared" si="167"/>
        <x:v/>
      </x:c>
      <x:c r="AQ1597" s="81" t="str">
        <x:f t="shared" si="168"/>
        <x:v/>
      </x:c>
    </x:row>
    <x:row r="1598" spans="1:43">
      <x:c r="A1598">
        <x:v>159200</x:v>
      </x:c>
      <x:c r="B1598" s="118">
        <x:v>406</x:v>
      </x:c>
      <x:c r="C1598">
        <x:v>7.7</x:v>
      </x:c>
      <x:c r="I1598" t="s">
        <x:v>103</x:v>
      </x:c>
      <x:c r="M1598">
        <x:v>1131</x:v>
      </x:c>
      <x:c r="O1598" t="s">
        <x:v>101</x:v>
      </x:c>
      <x:c r="AL1598" s="81">
        <x:f t="shared" si="169"/>
        <x:v>406</x:v>
      </x:c>
      <x:c r="AM1598" s="81" t="str">
        <x:f t="shared" si="164"/>
        <x:v/>
      </x:c>
      <x:c r="AN1598" s="81" t="str">
        <x:f t="shared" si="165"/>
        <x:v/>
      </x:c>
      <x:c r="AO1598" s="81" t="str">
        <x:f t="shared" si="166"/>
        <x:v/>
      </x:c>
      <x:c r="AP1598" s="81" t="str">
        <x:f t="shared" si="167"/>
        <x:v/>
      </x:c>
      <x:c r="AQ1598" s="81" t="str">
        <x:f t="shared" si="168"/>
        <x:v/>
      </x:c>
    </x:row>
    <x:row r="1599" spans="1:43">
      <x:c r="A1599">
        <x:v>159300</x:v>
      </x:c>
      <x:c r="B1599" s="118">
        <x:v>406</x:v>
      </x:c>
      <x:c r="C1599">
        <x:v>8</x:v>
      </x:c>
      <x:c r="I1599" t="s">
        <x:v>102</x:v>
      </x:c>
      <x:c r="M1599">
        <x:v>1131</x:v>
      </x:c>
      <x:c r="O1599" t="s">
        <x:v>101</x:v>
      </x:c>
      <x:c r="AL1599" s="81">
        <x:f t="shared" si="169"/>
        <x:v>406</x:v>
      </x:c>
      <x:c r="AM1599" s="81" t="str">
        <x:f t="shared" si="164"/>
        <x:v/>
      </x:c>
      <x:c r="AN1599" s="81" t="str">
        <x:f t="shared" si="165"/>
        <x:v/>
      </x:c>
      <x:c r="AO1599" s="81" t="str">
        <x:f t="shared" si="166"/>
        <x:v/>
      </x:c>
      <x:c r="AP1599" s="81" t="str">
        <x:f t="shared" si="167"/>
        <x:v/>
      </x:c>
      <x:c r="AQ1599" s="81" t="str">
        <x:f t="shared" si="168"/>
        <x:v/>
      </x:c>
    </x:row>
    <x:row r="1600" spans="1:43">
      <x:c r="A1600">
        <x:v>159400</x:v>
      </x:c>
      <x:c r="B1600" s="118">
        <x:v>406</x:v>
      </x:c>
      <x:c r="C1600">
        <x:v>8.3</x:v>
      </x:c>
      <x:c r="I1600" t="s">
        <x:v>104</x:v>
      </x:c>
      <x:c r="M1600">
        <x:v>1131</x:v>
      </x:c>
      <x:c r="O1600" t="s">
        <x:v>101</x:v>
      </x:c>
      <x:c r="AL1600" s="81">
        <x:f t="shared" si="169"/>
        <x:v>406</x:v>
      </x:c>
      <x:c r="AM1600" s="81" t="str">
        <x:f t="shared" si="164"/>
        <x:v/>
      </x:c>
      <x:c r="AN1600" s="81" t="str">
        <x:f t="shared" si="165"/>
        <x:v/>
      </x:c>
      <x:c r="AO1600" s="81" t="str">
        <x:f t="shared" si="166"/>
        <x:v/>
      </x:c>
      <x:c r="AP1600" s="81" t="str">
        <x:f t="shared" si="167"/>
        <x:v/>
      </x:c>
      <x:c r="AQ1600" s="81" t="str">
        <x:f t="shared" si="168"/>
        <x:v/>
      </x:c>
    </x:row>
    <x:row r="1601" spans="1:43">
      <x:c r="A1601">
        <x:v>159500</x:v>
      </x:c>
      <x:c r="B1601" s="118">
        <x:v>406</x:v>
      </x:c>
      <x:c r="C1601">
        <x:v>8.6</x:v>
      </x:c>
      <x:c r="I1601" t="s">
        <x:v>100</x:v>
      </x:c>
      <x:c r="M1601">
        <x:v>1131</x:v>
      </x:c>
      <x:c r="O1601" t="s">
        <x:v>101</x:v>
      </x:c>
      <x:c r="AL1601" s="81">
        <x:f t="shared" si="169"/>
        <x:v>406</x:v>
      </x:c>
      <x:c r="AM1601" s="81" t="str">
        <x:f t="shared" si="164"/>
        <x:v/>
      </x:c>
      <x:c r="AN1601" s="81" t="str">
        <x:f t="shared" si="165"/>
        <x:v/>
      </x:c>
      <x:c r="AO1601" s="81" t="str">
        <x:f t="shared" si="166"/>
        <x:v/>
      </x:c>
      <x:c r="AP1601" s="81" t="str">
        <x:f t="shared" si="167"/>
        <x:v/>
      </x:c>
      <x:c r="AQ1601" s="81" t="str">
        <x:f t="shared" si="168"/>
        <x:v/>
      </x:c>
    </x:row>
    <x:row r="1602" spans="1:43">
      <x:c r="A1602">
        <x:v>159600</x:v>
      </x:c>
      <x:c r="B1602" s="118">
        <x:v>406</x:v>
      </x:c>
      <x:c r="C1602">
        <x:v>8.9</x:v>
      </x:c>
      <x:c r="I1602" t="s">
        <x:v>102</x:v>
      </x:c>
      <x:c r="M1602">
        <x:v>1131</x:v>
      </x:c>
      <x:c r="O1602" t="s">
        <x:v>101</x:v>
      </x:c>
      <x:c r="AL1602" s="81">
        <x:f t="shared" si="169"/>
        <x:v>406</x:v>
      </x:c>
      <x:c r="AM1602" s="81" t="str">
        <x:f t="shared" si="164"/>
        <x:v/>
      </x:c>
      <x:c r="AN1602" s="81" t="str">
        <x:f t="shared" si="165"/>
        <x:v/>
      </x:c>
      <x:c r="AO1602" s="81" t="str">
        <x:f t="shared" si="166"/>
        <x:v/>
      </x:c>
      <x:c r="AP1602" s="81" t="str">
        <x:f t="shared" si="167"/>
        <x:v/>
      </x:c>
      <x:c r="AQ1602" s="81" t="str">
        <x:f t="shared" si="168"/>
        <x:v/>
      </x:c>
    </x:row>
    <x:row r="1603" spans="1:43">
      <x:c r="A1603">
        <x:v>159700</x:v>
      </x:c>
      <x:c r="B1603" s="118">
        <x:v>406</x:v>
      </x:c>
      <x:c r="C1603">
        <x:v>9.2</x:v>
      </x:c>
      <x:c r="E1603">
        <x:v>1</x:v>
      </x:c>
      <x:c r="I1603" t="s">
        <x:v>110</x:v>
      </x:c>
      <x:c r="J1603">
        <x:v>0.65</x:v>
      </x:c>
      <x:c r="M1603">
        <x:v>1131</x:v>
      </x:c>
      <x:c r="O1603" t="s">
        <x:v>101</x:v>
      </x:c>
      <x:c r="AL1603" s="81">
        <x:f t="shared" si="169"/>
        <x:v>406</x:v>
      </x:c>
      <x:c r="AM1603" s="81" t="str">
        <x:f t="shared" si="164"/>
        <x:v/>
      </x:c>
      <x:c r="AN1603" s="81" t="str">
        <x:f t="shared" si="165"/>
        <x:v/>
      </x:c>
      <x:c r="AO1603" s="81" t="str">
        <x:f t="shared" si="166"/>
        <x:v/>
      </x:c>
      <x:c r="AP1603" s="81" t="str">
        <x:f t="shared" si="167"/>
        <x:v/>
      </x:c>
      <x:c r="AQ1603" s="81" t="str">
        <x:f t="shared" si="168"/>
        <x:v/>
      </x:c>
    </x:row>
    <x:row r="1604" spans="1:43">
      <x:c r="A1604">
        <x:v>159800</x:v>
      </x:c>
      <x:c r="B1604" s="118">
        <x:v>406</x:v>
      </x:c>
      <x:c r="C1604">
        <x:v>10.2</x:v>
      </x:c>
      <x:c r="D1604">
        <x:v>1</x:v>
      </x:c>
      <x:c r="M1604">
        <x:v>1156</x:v>
      </x:c>
      <x:c r="N1604">
        <x:v>2</x:v>
      </x:c>
      <x:c r="AL1604" s="81" t="str">
        <x:f t="shared" si="169"/>
        <x:v>406B</x:v>
      </x:c>
      <x:c r="AM1604" s="81" t="str">
        <x:f t="shared" si="164"/>
        <x:v/>
      </x:c>
      <x:c r="AN1604" s="81" t="str">
        <x:f t="shared" si="165"/>
        <x:v/>
      </x:c>
      <x:c r="AO1604" s="81" t="str">
        <x:f t="shared" si="166"/>
        <x:v/>
      </x:c>
      <x:c r="AP1604" s="81" t="str">
        <x:f t="shared" si="167"/>
        <x:v/>
      </x:c>
      <x:c r="AQ1604" s="81" t="str">
        <x:f t="shared" si="168"/>
        <x:v/>
      </x:c>
    </x:row>
    <x:row r="1605" spans="1:43">
      <x:c r="A1605">
        <x:v>159900</x:v>
      </x:c>
      <x:c r="B1605" s="118">
        <x:v>407</x:v>
      </x:c>
      <x:c r="C1605">
        <x:v>0.433333333333333</x:v>
      </x:c>
      <x:c r="G1605">
        <x:v>1</x:v>
      </x:c>
      <x:c r="I1605" t="s">
        <x:v>104</x:v>
      </x:c>
      <x:c r="K1605" t="s">
        <x:v>357</x:v>
      </x:c>
      <x:c r="M1605">
        <x:v>1131</x:v>
      </x:c>
      <x:c r="O1605" t="s">
        <x:v>101</x:v>
      </x:c>
      <x:c r="AL1605" s="81">
        <x:f t="shared" si="169"/>
        <x:v>407</x:v>
      </x:c>
      <x:c r="AM1605" s="81" t="str">
        <x:f t="shared" si="164"/>
        <x:v/>
      </x:c>
      <x:c r="AN1605" s="81" t="str">
        <x:f t="shared" si="165"/>
        <x:v/>
      </x:c>
      <x:c r="AO1605" s="81" t="str">
        <x:f t="shared" si="166"/>
        <x:v/>
      </x:c>
      <x:c r="AP1605" s="81" t="str">
        <x:f t="shared" si="167"/>
        <x:v/>
      </x:c>
      <x:c r="AQ1605" s="81" t="str">
        <x:f t="shared" si="168"/>
        <x:v/>
      </x:c>
    </x:row>
    <x:row r="1606" spans="1:43">
      <x:c r="A1606">
        <x:v>160000</x:v>
      </x:c>
      <x:c r="B1606" s="118">
        <x:v>407</x:v>
      </x:c>
      <x:c r="C1606">
        <x:v>1.16666666666667</x:v>
      </x:c>
      <x:c r="G1606">
        <x:v>1</x:v>
      </x:c>
      <x:c r="I1606" t="s">
        <x:v>103</x:v>
      </x:c>
      <x:c r="K1606" t="s">
        <x:v>358</x:v>
      </x:c>
      <x:c r="M1606">
        <x:v>1131</x:v>
      </x:c>
      <x:c r="O1606" t="s">
        <x:v>101</x:v>
      </x:c>
      <x:c r="AL1606" s="81">
        <x:f t="shared" si="169"/>
        <x:v>407</x:v>
      </x:c>
      <x:c r="AM1606" s="81" t="str">
        <x:f t="shared" si="164"/>
        <x:v/>
      </x:c>
      <x:c r="AN1606" s="81" t="str">
        <x:f t="shared" si="165"/>
        <x:v/>
      </x:c>
      <x:c r="AO1606" s="81" t="str">
        <x:f t="shared" si="166"/>
        <x:v/>
      </x:c>
      <x:c r="AP1606" s="81" t="str">
        <x:f t="shared" si="167"/>
        <x:v/>
      </x:c>
      <x:c r="AQ1606" s="81" t="str">
        <x:f t="shared" si="168"/>
        <x:v/>
      </x:c>
    </x:row>
    <x:row r="1607" spans="1:43">
      <x:c r="A1607">
        <x:v>160100</x:v>
      </x:c>
      <x:c r="B1607" s="118">
        <x:v>407</x:v>
      </x:c>
      <x:c r="C1607">
        <x:v>2.03333333333333</x:v>
      </x:c>
      <x:c r="G1607">
        <x:v>4</x:v>
      </x:c>
      <x:c r="I1607" t="s">
        <x:v>110</x:v>
      </x:c>
      <x:c r="J1607">
        <x:v>0.65</x:v>
      </x:c>
      <x:c r="K1607" t="s">
        <x:v>358</x:v>
      </x:c>
      <x:c r="M1607">
        <x:v>1131</x:v>
      </x:c>
      <x:c r="O1607" t="s">
        <x:v>101</x:v>
      </x:c>
      <x:c r="AL1607" s="81">
        <x:f t="shared" si="169"/>
        <x:v>407</x:v>
      </x:c>
      <x:c r="AM1607" s="81" t="str">
        <x:f t="shared" si="164"/>
        <x:v/>
      </x:c>
      <x:c r="AN1607" s="81" t="str">
        <x:f t="shared" si="165"/>
        <x:v/>
      </x:c>
      <x:c r="AO1607" s="81" t="str">
        <x:f t="shared" si="166"/>
        <x:v/>
      </x:c>
      <x:c r="AP1607" s="81" t="str">
        <x:f t="shared" si="167"/>
        <x:v/>
      </x:c>
      <x:c r="AQ1607" s="81" t="str">
        <x:f t="shared" si="168"/>
        <x:v/>
      </x:c>
    </x:row>
    <x:row r="1608" spans="1:43">
      <x:c r="A1608">
        <x:v>160200</x:v>
      </x:c>
      <x:c r="B1608" s="118">
        <x:v>407</x:v>
      </x:c>
      <x:c r="C1608">
        <x:v>2.18333333333333</x:v>
      </x:c>
      <x:c r="D1608">
        <x:v>1</x:v>
      </x:c>
      <x:c r="AG1608" s="80">
        <x:v>2</x:v>
      </x:c>
      <x:c r="AL1608" s="81" t="str">
        <x:f t="shared" si="169"/>
        <x:v>407B</x:v>
      </x:c>
      <x:c r="AM1608" s="81" t="str">
        <x:f t="shared" si="164"/>
        <x:v/>
      </x:c>
      <x:c r="AN1608" s="81" t="str">
        <x:f t="shared" si="165"/>
        <x:v/>
      </x:c>
      <x:c r="AO1608" s="81" t="str">
        <x:f t="shared" si="166"/>
        <x:v/>
      </x:c>
      <x:c r="AP1608" s="81" t="str">
        <x:f t="shared" si="167"/>
        <x:v/>
      </x:c>
      <x:c r="AQ1608" s="81" t="str">
        <x:f t="shared" si="168"/>
        <x:v/>
      </x:c>
    </x:row>
    <x:row r="1609" spans="1:43">
      <x:c r="A1609">
        <x:v>160300</x:v>
      </x:c>
      <x:c r="B1609" s="118">
        <x:v>407</x:v>
      </x:c>
      <x:c r="C1609">
        <x:v>2.33333333333333</x:v>
      </x:c>
      <x:c r="D1609">
        <x:v>1</x:v>
      </x:c>
      <x:c r="AG1609" s="80">
        <x:v>2</x:v>
      </x:c>
      <x:c r="AL1609" s="81" t="str">
        <x:f t="shared" si="169"/>
        <x:v>407B</x:v>
      </x:c>
      <x:c r="AM1609" s="81" t="str">
        <x:f t="shared" si="164"/>
        <x:v/>
      </x:c>
      <x:c r="AN1609" s="81" t="str">
        <x:f t="shared" si="165"/>
        <x:v/>
      </x:c>
      <x:c r="AO1609" s="81" t="str">
        <x:f t="shared" si="166"/>
        <x:v/>
      </x:c>
      <x:c r="AP1609" s="81" t="str">
        <x:f t="shared" si="167"/>
        <x:v/>
      </x:c>
      <x:c r="AQ1609" s="81" t="str">
        <x:f t="shared" si="168"/>
        <x:v/>
      </x:c>
    </x:row>
    <x:row r="1610" spans="1:43">
      <x:c r="A1610">
        <x:v>160400</x:v>
      </x:c>
      <x:c r="B1610" s="118">
        <x:v>408</x:v>
      </x:c>
      <x:c r="C1610">
        <x:v>0.533333333333333</x:v>
      </x:c>
      <x:c r="I1610" t="s">
        <x:v>104</x:v>
      </x:c>
      <x:c r="K1610" t="s">
        <x:v>357</x:v>
      </x:c>
      <x:c r="M1610">
        <x:v>1162</x:v>
      </x:c>
      <x:c r="O1610" t="s">
        <x:v>101</x:v>
      </x:c>
      <x:c r="U1610">
        <x:v>1113</x:v>
      </x:c>
      <x:c r="V1610">
        <x:v>0.2</x:v>
      </x:c>
      <x:c r="W1610" t="s">
        <x:v>359</x:v>
      </x:c>
      <x:c r="X1610">
        <x:v>2</x:v>
      </x:c>
      <x:c r="Y1610">
        <x:v>0</x:v>
      </x:c>
      <x:c r="Z1610" t="s">
        <x:v>135</x:v>
      </x:c>
      <x:c r="AA1610">
        <x:v>20</x:v>
      </x:c>
      <x:c r="AD1610" t="s">
        <x:v>233</x:v>
      </x:c>
      <x:c r="AG1610" s="80">
        <x:v>2</x:v>
      </x:c>
      <x:c r="AL1610" s="81">
        <x:f t="shared" si="169"/>
        <x:v>408</x:v>
      </x:c>
      <x:c r="AM1610" s="81" t="str">
        <x:f t="shared" si="164"/>
        <x:v/>
      </x:c>
      <x:c r="AN1610" s="81" t="str">
        <x:f t="shared" si="165"/>
        <x:v/>
      </x:c>
      <x:c r="AO1610" s="81" t="str">
        <x:f t="shared" si="166"/>
        <x:v/>
      </x:c>
      <x:c r="AP1610" s="81" t="str">
        <x:f t="shared" si="167"/>
        <x:v/>
      </x:c>
      <x:c r="AQ1610" s="81" t="str">
        <x:f t="shared" si="168"/>
        <x:v/>
      </x:c>
    </x:row>
    <x:row r="1611" spans="1:43">
      <x:c r="A1611">
        <x:v>160500</x:v>
      </x:c>
      <x:c r="B1611" s="118">
        <x:v>408</x:v>
      </x:c>
      <x:c r="C1611">
        <x:v>0.533333333333333</x:v>
      </x:c>
      <x:c r="I1611" t="s">
        <x:v>100</x:v>
      </x:c>
      <x:c r="K1611" t="s">
        <x:v>203</x:v>
      </x:c>
      <x:c r="M1611">
        <x:v>1162</x:v>
      </x:c>
      <x:c r="O1611" t="s">
        <x:v>101</x:v>
      </x:c>
      <x:c r="U1611">
        <x:v>1113</x:v>
      </x:c>
      <x:c r="V1611">
        <x:v>0.2</x:v>
      </x:c>
      <x:c r="W1611" t="s">
        <x:v>360</x:v>
      </x:c>
      <x:c r="X1611">
        <x:v>2</x:v>
      </x:c>
      <x:c r="Y1611">
        <x:v>0</x:v>
      </x:c>
      <x:c r="Z1611" t="s">
        <x:v>136</x:v>
      </x:c>
      <x:c r="AA1611">
        <x:v>20</x:v>
      </x:c>
      <x:c r="AD1611" t="s">
        <x:v>361</x:v>
      </x:c>
      <x:c r="AG1611" s="80">
        <x:v>2</x:v>
      </x:c>
      <x:c r="AL1611" s="81">
        <x:f t="shared" si="169"/>
        <x:v>408</x:v>
      </x:c>
      <x:c r="AM1611" s="81" t="str">
        <x:f t="shared" ref="AM1611:AM1674" si="170">IF($F$7=2,$B$7,"")</x:f>
        <x:v/>
      </x:c>
      <x:c r="AN1611" s="81" t="str">
        <x:f t="shared" ref="AN1611:AN1674" si="171">IF($F$7=3,$B$7,"")</x:f>
        <x:v/>
      </x:c>
      <x:c r="AO1611" s="81" t="str">
        <x:f t="shared" ref="AO1611:AO1674" si="172">IF($F$7=4,$B$7,"")</x:f>
        <x:v/>
      </x:c>
      <x:c r="AP1611" s="81" t="str">
        <x:f t="shared" ref="AP1611:AP1674" si="173">IF($F$7=5,$B$7,"")</x:f>
        <x:v/>
      </x:c>
      <x:c r="AQ1611" s="81" t="str">
        <x:f t="shared" ref="AQ1611:AQ1674" si="174">IF($F$7=6,$B$7,"")</x:f>
        <x:v/>
      </x:c>
    </x:row>
    <x:row r="1612" spans="1:43">
      <x:c r="A1612">
        <x:v>160600</x:v>
      </x:c>
      <x:c r="B1612" s="118">
        <x:v>408</x:v>
      </x:c>
      <x:c r="C1612">
        <x:v>0.533333333333333</x:v>
      </x:c>
      <x:c r="I1612" t="s">
        <x:v>103</x:v>
      </x:c>
      <x:c r="K1612" t="s">
        <x:v>203</x:v>
      </x:c>
      <x:c r="M1612">
        <x:v>1162</x:v>
      </x:c>
      <x:c r="O1612" t="s">
        <x:v>101</x:v>
      </x:c>
      <x:c r="U1612">
        <x:v>1113</x:v>
      </x:c>
      <x:c r="V1612">
        <x:v>0.2</x:v>
      </x:c>
      <x:c r="W1612" t="s">
        <x:v>362</x:v>
      </x:c>
      <x:c r="X1612">
        <x:v>2</x:v>
      </x:c>
      <x:c r="Y1612">
        <x:v>0</x:v>
      </x:c>
      <x:c r="Z1612" t="s">
        <x:v>164</x:v>
      </x:c>
      <x:c r="AA1612">
        <x:v>20</x:v>
      </x:c>
      <x:c r="AD1612" t="s">
        <x:v>363</x:v>
      </x:c>
      <x:c r="AG1612" s="80">
        <x:v>2</x:v>
      </x:c>
      <x:c r="AL1612" s="81">
        <x:f t="shared" ref="AL1612:AL1675" si="175">IF(ISBLANK(D1612),B1612,B1612&amp;"B")</x:f>
        <x:v>408</x:v>
      </x:c>
      <x:c r="AM1612" s="81" t="str">
        <x:f t="shared" si="170"/>
        <x:v/>
      </x:c>
      <x:c r="AN1612" s="81" t="str">
        <x:f t="shared" si="171"/>
        <x:v/>
      </x:c>
      <x:c r="AO1612" s="81" t="str">
        <x:f t="shared" si="172"/>
        <x:v/>
      </x:c>
      <x:c r="AP1612" s="81" t="str">
        <x:f t="shared" si="173"/>
        <x:v/>
      </x:c>
      <x:c r="AQ1612" s="81" t="str">
        <x:f t="shared" si="174"/>
        <x:v/>
      </x:c>
    </x:row>
    <x:row r="1613" spans="1:43">
      <x:c r="A1613">
        <x:v>160700</x:v>
      </x:c>
      <x:c r="B1613" s="118">
        <x:v>408</x:v>
      </x:c>
      <x:c r="C1613">
        <x:v>0.533333333333333</x:v>
      </x:c>
      <x:c r="I1613" t="s">
        <x:v>102</x:v>
      </x:c>
      <x:c r="K1613" t="s">
        <x:v>358</x:v>
      </x:c>
      <x:c r="M1613">
        <x:v>1162</x:v>
      </x:c>
      <x:c r="O1613" t="s">
        <x:v>101</x:v>
      </x:c>
      <x:c r="U1613">
        <x:v>1113</x:v>
      </x:c>
      <x:c r="V1613">
        <x:v>0.2</x:v>
      </x:c>
      <x:c r="W1613" t="s">
        <x:v>364</x:v>
      </x:c>
      <x:c r="X1613">
        <x:v>2</x:v>
      </x:c>
      <x:c r="Y1613">
        <x:v>0</x:v>
      </x:c>
      <x:c r="Z1613" t="s">
        <x:v>162</x:v>
      </x:c>
      <x:c r="AA1613">
        <x:v>20</x:v>
      </x:c>
      <x:c r="AD1613" t="s">
        <x:v>365</x:v>
      </x:c>
      <x:c r="AG1613" s="80">
        <x:v>2</x:v>
      </x:c>
      <x:c r="AL1613" s="81">
        <x:f t="shared" si="175"/>
        <x:v>408</x:v>
      </x:c>
      <x:c r="AM1613" s="81" t="str">
        <x:f t="shared" si="170"/>
        <x:v/>
      </x:c>
      <x:c r="AN1613" s="81" t="str">
        <x:f t="shared" si="171"/>
        <x:v/>
      </x:c>
      <x:c r="AO1613" s="81" t="str">
        <x:f t="shared" si="172"/>
        <x:v/>
      </x:c>
      <x:c r="AP1613" s="81" t="str">
        <x:f t="shared" si="173"/>
        <x:v/>
      </x:c>
      <x:c r="AQ1613" s="81" t="str">
        <x:f t="shared" si="174"/>
        <x:v/>
      </x:c>
    </x:row>
    <x:row r="1614" spans="1:43">
      <x:c r="A1614">
        <x:v>160800</x:v>
      </x:c>
      <x:c r="B1614" s="118">
        <x:v>408</x:v>
      </x:c>
      <x:c r="C1614">
        <x:v>0.533333333333333</x:v>
      </x:c>
      <x:c r="I1614" t="s">
        <x:v>104</x:v>
      </x:c>
      <x:c r="K1614" t="s">
        <x:v>238</x:v>
      </x:c>
      <x:c r="M1614">
        <x:v>1162</x:v>
      </x:c>
      <x:c r="O1614" t="s">
        <x:v>101</x:v>
      </x:c>
      <x:c r="U1614">
        <x:v>1113</x:v>
      </x:c>
      <x:c r="V1614">
        <x:v>0.2</x:v>
      </x:c>
      <x:c r="W1614" t="s">
        <x:v>366</x:v>
      </x:c>
      <x:c r="X1614">
        <x:v>2</x:v>
      </x:c>
      <x:c r="Y1614">
        <x:v>0</x:v>
      </x:c>
      <x:c r="Z1614" t="s">
        <x:v>137</x:v>
      </x:c>
      <x:c r="AA1614">
        <x:v>20</x:v>
      </x:c>
      <x:c r="AD1614" t="s">
        <x:v>367</x:v>
      </x:c>
      <x:c r="AG1614" s="80">
        <x:v>2</x:v>
      </x:c>
      <x:c r="AL1614" s="81">
        <x:f t="shared" si="175"/>
        <x:v>408</x:v>
      </x:c>
      <x:c r="AM1614" s="81" t="str">
        <x:f t="shared" si="170"/>
        <x:v/>
      </x:c>
      <x:c r="AN1614" s="81" t="str">
        <x:f t="shared" si="171"/>
        <x:v/>
      </x:c>
      <x:c r="AO1614" s="81" t="str">
        <x:f t="shared" si="172"/>
        <x:v/>
      </x:c>
      <x:c r="AP1614" s="81" t="str">
        <x:f t="shared" si="173"/>
        <x:v/>
      </x:c>
      <x:c r="AQ1614" s="81" t="str">
        <x:f t="shared" si="174"/>
        <x:v/>
      </x:c>
    </x:row>
    <x:row r="1615" spans="1:43">
      <x:c r="A1615">
        <x:v>160900</x:v>
      </x:c>
      <x:c r="B1615" s="118">
        <x:v>408</x:v>
      </x:c>
      <x:c r="C1615">
        <x:v>0.533333333333333</x:v>
      </x:c>
      <x:c r="I1615" t="s">
        <x:v>100</x:v>
      </x:c>
      <x:c r="K1615" t="s">
        <x:v>203</x:v>
      </x:c>
      <x:c r="M1615">
        <x:v>1162</x:v>
      </x:c>
      <x:c r="O1615" t="s">
        <x:v>101</x:v>
      </x:c>
      <x:c r="U1615">
        <x:v>1113</x:v>
      </x:c>
      <x:c r="V1615">
        <x:v>0.2</x:v>
      </x:c>
      <x:c r="W1615" t="s">
        <x:v>368</x:v>
      </x:c>
      <x:c r="X1615">
        <x:v>2</x:v>
      </x:c>
      <x:c r="Y1615">
        <x:v>0</x:v>
      </x:c>
      <x:c r="Z1615" t="s">
        <x:v>162</x:v>
      </x:c>
      <x:c r="AA1615">
        <x:v>20</x:v>
      </x:c>
      <x:c r="AD1615" t="s">
        <x:v>369</x:v>
      </x:c>
      <x:c r="AG1615" s="80">
        <x:v>2</x:v>
      </x:c>
      <x:c r="AL1615" s="81">
        <x:f t="shared" si="175"/>
        <x:v>408</x:v>
      </x:c>
      <x:c r="AM1615" s="81" t="str">
        <x:f t="shared" si="170"/>
        <x:v/>
      </x:c>
      <x:c r="AN1615" s="81" t="str">
        <x:f t="shared" si="171"/>
        <x:v/>
      </x:c>
      <x:c r="AO1615" s="81" t="str">
        <x:f t="shared" si="172"/>
        <x:v/>
      </x:c>
      <x:c r="AP1615" s="81" t="str">
        <x:f t="shared" si="173"/>
        <x:v/>
      </x:c>
      <x:c r="AQ1615" s="81" t="str">
        <x:f t="shared" si="174"/>
        <x:v/>
      </x:c>
    </x:row>
    <x:row r="1616" spans="1:43">
      <x:c r="A1616">
        <x:v>161000</x:v>
      </x:c>
      <x:c r="B1616" s="118">
        <x:v>409</x:v>
      </x:c>
      <x:c r="C1616">
        <x:v>0.766666666666667</x:v>
      </x:c>
      <x:c r="AL1616" s="81">
        <x:f t="shared" si="175"/>
        <x:v>409</x:v>
      </x:c>
      <x:c r="AM1616" s="81" t="str">
        <x:f t="shared" si="170"/>
        <x:v/>
      </x:c>
      <x:c r="AN1616" s="81" t="str">
        <x:f t="shared" si="171"/>
        <x:v/>
      </x:c>
      <x:c r="AO1616" s="81" t="str">
        <x:f t="shared" si="172"/>
        <x:v/>
      </x:c>
      <x:c r="AP1616" s="81" t="str">
        <x:f t="shared" si="173"/>
        <x:v/>
      </x:c>
      <x:c r="AQ1616" s="81" t="str">
        <x:f t="shared" si="174"/>
        <x:v/>
      </x:c>
    </x:row>
    <x:row r="1617" spans="1:43">
      <x:c r="A1617">
        <x:v>161100</x:v>
      </x:c>
      <x:c r="B1617" s="118">
        <x:v>410</x:v>
      </x:c>
      <x:c r="C1617">
        <x:v>6.33333333333333</x:v>
      </x:c>
      <x:c r="E1617">
        <x:v>1</x:v>
      </x:c>
      <x:c r="I1617" t="s">
        <x:v>236</x:v>
      </x:c>
      <x:c r="J1617">
        <x:v>0.65</x:v>
      </x:c>
      <x:c r="M1617">
        <x:v>1131</x:v>
      </x:c>
      <x:c r="O1617" t="s">
        <x:v>101</x:v>
      </x:c>
      <x:c r="AL1617" s="81">
        <x:f t="shared" si="175"/>
        <x:v>410</x:v>
      </x:c>
      <x:c r="AM1617" s="81" t="str">
        <x:f t="shared" si="170"/>
        <x:v/>
      </x:c>
      <x:c r="AN1617" s="81" t="str">
        <x:f t="shared" si="171"/>
        <x:v/>
      </x:c>
      <x:c r="AO1617" s="81" t="str">
        <x:f t="shared" si="172"/>
        <x:v/>
      </x:c>
      <x:c r="AP1617" s="81" t="str">
        <x:f t="shared" si="173"/>
        <x:v/>
      </x:c>
      <x:c r="AQ1617" s="81" t="str">
        <x:f t="shared" si="174"/>
        <x:v/>
      </x:c>
    </x:row>
    <x:row r="1618" spans="1:43">
      <x:c r="A1618">
        <x:v>161200</x:v>
      </x:c>
      <x:c r="B1618" s="118">
        <x:v>410</x:v>
      </x:c>
      <x:c r="C1618">
        <x:v>7.9</x:v>
      </x:c>
      <x:c r="D1618">
        <x:v>1</x:v>
      </x:c>
      <x:c r="M1618">
        <x:v>1157</x:v>
      </x:c>
      <x:c r="N1618">
        <x:v>2</x:v>
      </x:c>
      <x:c r="AL1618" s="81" t="str">
        <x:f t="shared" si="175"/>
        <x:v>410B</x:v>
      </x:c>
      <x:c r="AM1618" s="81" t="str">
        <x:f t="shared" si="170"/>
        <x:v/>
      </x:c>
      <x:c r="AN1618" s="81" t="str">
        <x:f t="shared" si="171"/>
        <x:v/>
      </x:c>
      <x:c r="AO1618" s="81" t="str">
        <x:f t="shared" si="172"/>
        <x:v/>
      </x:c>
      <x:c r="AP1618" s="81" t="str">
        <x:f t="shared" si="173"/>
        <x:v/>
      </x:c>
      <x:c r="AQ1618" s="81" t="str">
        <x:f t="shared" si="174"/>
        <x:v/>
      </x:c>
    </x:row>
    <x:row r="1619" spans="1:43">
      <x:c r="A1619">
        <x:v>161300</x:v>
      </x:c>
      <x:c r="B1619" s="118">
        <x:v>411</x:v>
      </x:c>
      <x:c r="C1619">
        <x:v>3.46666666666667</x:v>
      </x:c>
      <x:c r="AL1619" s="81">
        <x:f t="shared" si="175"/>
        <x:v>411</x:v>
      </x:c>
      <x:c r="AM1619" s="81" t="str">
        <x:f t="shared" si="170"/>
        <x:v/>
      </x:c>
      <x:c r="AN1619" s="81" t="str">
        <x:f t="shared" si="171"/>
        <x:v/>
      </x:c>
      <x:c r="AO1619" s="81" t="str">
        <x:f t="shared" si="172"/>
        <x:v/>
      </x:c>
      <x:c r="AP1619" s="81" t="str">
        <x:f t="shared" si="173"/>
        <x:v/>
      </x:c>
      <x:c r="AQ1619" s="81" t="str">
        <x:f t="shared" si="174"/>
        <x:v/>
      </x:c>
    </x:row>
    <x:row r="1620" spans="1:43">
      <x:c r="A1620">
        <x:v>161400</x:v>
      </x:c>
      <x:c r="B1620" s="118">
        <x:v>412</x:v>
      </x:c>
      <x:c r="C1620">
        <x:v>4.1</x:v>
      </x:c>
      <x:c r="AL1620" s="81">
        <x:f t="shared" si="175"/>
        <x:v>412</x:v>
      </x:c>
      <x:c r="AM1620" s="81" t="str">
        <x:f t="shared" si="170"/>
        <x:v/>
      </x:c>
      <x:c r="AN1620" s="81" t="str">
        <x:f t="shared" si="171"/>
        <x:v/>
      </x:c>
      <x:c r="AO1620" s="81" t="str">
        <x:f t="shared" si="172"/>
        <x:v/>
      </x:c>
      <x:c r="AP1620" s="81" t="str">
        <x:f t="shared" si="173"/>
        <x:v/>
      </x:c>
      <x:c r="AQ1620" s="81" t="str">
        <x:f t="shared" si="174"/>
        <x:v/>
      </x:c>
    </x:row>
    <x:row r="1621" spans="1:43">
      <x:c r="A1621">
        <x:v>161500</x:v>
      </x:c>
      <x:c r="B1621" s="118">
        <x:v>412</x:v>
      </x:c>
      <x:c r="C1621">
        <x:v>5.06666666666667</x:v>
      </x:c>
      <x:c r="AL1621" s="81">
        <x:f t="shared" si="175"/>
        <x:v>412</x:v>
      </x:c>
      <x:c r="AM1621" s="81" t="str">
        <x:f t="shared" si="170"/>
        <x:v/>
      </x:c>
      <x:c r="AN1621" s="81" t="str">
        <x:f t="shared" si="171"/>
        <x:v/>
      </x:c>
      <x:c r="AO1621" s="81" t="str">
        <x:f t="shared" si="172"/>
        <x:v/>
      </x:c>
      <x:c r="AP1621" s="81" t="str">
        <x:f t="shared" si="173"/>
        <x:v/>
      </x:c>
      <x:c r="AQ1621" s="81" t="str">
        <x:f t="shared" si="174"/>
        <x:v/>
      </x:c>
    </x:row>
    <x:row r="1622" spans="1:43">
      <x:c r="A1622">
        <x:v>161600</x:v>
      </x:c>
      <x:c r="B1622" s="118">
        <x:v>412</x:v>
      </x:c>
      <x:c r="C1622">
        <x:v>5.63333333333333</x:v>
      </x:c>
      <x:c r="AL1622" s="81">
        <x:f t="shared" si="175"/>
        <x:v>412</x:v>
      </x:c>
      <x:c r="AM1622" s="81" t="str">
        <x:f t="shared" si="170"/>
        <x:v/>
      </x:c>
      <x:c r="AN1622" s="81" t="str">
        <x:f t="shared" si="171"/>
        <x:v/>
      </x:c>
      <x:c r="AO1622" s="81" t="str">
        <x:f t="shared" si="172"/>
        <x:v/>
      </x:c>
      <x:c r="AP1622" s="81" t="str">
        <x:f t="shared" si="173"/>
        <x:v/>
      </x:c>
      <x:c r="AQ1622" s="81" t="str">
        <x:f t="shared" si="174"/>
        <x:v/>
      </x:c>
    </x:row>
    <x:row r="1623" spans="1:43">
      <x:c r="A1623">
        <x:v>161700</x:v>
      </x:c>
      <x:c r="B1623" s="118">
        <x:v>412</x:v>
      </x:c>
      <x:c r="C1623">
        <x:v>6.45</x:v>
      </x:c>
      <x:c r="E1623">
        <x:v>1</x:v>
      </x:c>
      <x:c r="S1623" t="s">
        <x:v>370</x:v>
      </x:c>
      <x:c r="T1623">
        <x:v>7</x:v>
      </x:c>
      <x:c r="AL1623" s="81">
        <x:f t="shared" si="175"/>
        <x:v>412</x:v>
      </x:c>
      <x:c r="AM1623" s="81" t="str">
        <x:f t="shared" si="170"/>
        <x:v/>
      </x:c>
      <x:c r="AN1623" s="81" t="str">
        <x:f t="shared" si="171"/>
        <x:v/>
      </x:c>
      <x:c r="AO1623" s="81" t="str">
        <x:f t="shared" si="172"/>
        <x:v/>
      </x:c>
      <x:c r="AP1623" s="81" t="str">
        <x:f t="shared" si="173"/>
        <x:v/>
      </x:c>
      <x:c r="AQ1623" s="81" t="str">
        <x:f t="shared" si="174"/>
        <x:v/>
      </x:c>
    </x:row>
    <x:row r="1624" spans="1:43">
      <x:c r="A1624">
        <x:v>161800</x:v>
      </x:c>
      <x:c r="B1624" s="118">
        <x:v>412</x:v>
      </x:c>
      <x:c r="C1624">
        <x:v>10.2</x:v>
      </x:c>
      <x:c r="D1624">
        <x:v>1</x:v>
      </x:c>
      <x:c r="M1624">
        <x:v>1158</x:v>
      </x:c>
      <x:c r="N1624">
        <x:v>2</x:v>
      </x:c>
      <x:c r="AL1624" s="81" t="str">
        <x:f t="shared" si="175"/>
        <x:v>412B</x:v>
      </x:c>
      <x:c r="AM1624" s="81" t="str">
        <x:f t="shared" si="170"/>
        <x:v/>
      </x:c>
      <x:c r="AN1624" s="81" t="str">
        <x:f t="shared" si="171"/>
        <x:v/>
      </x:c>
      <x:c r="AO1624" s="81" t="str">
        <x:f t="shared" si="172"/>
        <x:v/>
      </x:c>
      <x:c r="AP1624" s="81" t="str">
        <x:f t="shared" si="173"/>
        <x:v/>
      </x:c>
      <x:c r="AQ1624" s="81" t="str">
        <x:f t="shared" si="174"/>
        <x:v/>
      </x:c>
    </x:row>
    <x:row r="1625" spans="1:43">
      <x:c r="A1625">
        <x:v>161900</x:v>
      </x:c>
      <x:c r="B1625" s="118">
        <x:v>413</x:v>
      </x:c>
      <x:c r="C1625">
        <x:v>0.4</x:v>
      </x:c>
      <x:c r="G1625">
        <x:v>1</x:v>
      </x:c>
      <x:c r="I1625" t="s">
        <x:v>104</x:v>
      </x:c>
      <x:c r="K1625" t="s">
        <x:v>133</x:v>
      </x:c>
      <x:c r="M1625">
        <x:v>1032</x:v>
      </x:c>
      <x:c r="O1625" t="s">
        <x:v>101</x:v>
      </x:c>
      <x:c r="AG1625" s="80">
        <x:v>1</x:v>
      </x:c>
      <x:c r="AL1625" s="81">
        <x:f t="shared" si="175"/>
        <x:v>413</x:v>
      </x:c>
      <x:c r="AM1625" s="81" t="str">
        <x:f t="shared" si="170"/>
        <x:v/>
      </x:c>
      <x:c r="AN1625" s="81" t="str">
        <x:f t="shared" si="171"/>
        <x:v/>
      </x:c>
      <x:c r="AO1625" s="81" t="str">
        <x:f t="shared" si="172"/>
        <x:v/>
      </x:c>
      <x:c r="AP1625" s="81" t="str">
        <x:f t="shared" si="173"/>
        <x:v/>
      </x:c>
      <x:c r="AQ1625" s="81" t="str">
        <x:f t="shared" si="174"/>
        <x:v/>
      </x:c>
    </x:row>
    <x:row r="1626" spans="1:43">
      <x:c r="A1626">
        <x:v>162000</x:v>
      </x:c>
      <x:c r="B1626" s="118">
        <x:v>413</x:v>
      </x:c>
      <x:c r="C1626">
        <x:v>0.933333333333333</x:v>
      </x:c>
      <x:c r="G1626">
        <x:v>1</x:v>
      </x:c>
      <x:c r="I1626" t="s">
        <x:v>103</x:v>
      </x:c>
      <x:c r="K1626" t="s">
        <x:v>133</x:v>
      </x:c>
      <x:c r="M1626">
        <x:v>1032</x:v>
      </x:c>
      <x:c r="O1626" t="s">
        <x:v>101</x:v>
      </x:c>
      <x:c r="AG1626" s="80">
        <x:v>1</x:v>
      </x:c>
      <x:c r="AL1626" s="81">
        <x:f t="shared" si="175"/>
        <x:v>413</x:v>
      </x:c>
      <x:c r="AM1626" s="81" t="str">
        <x:f t="shared" si="170"/>
        <x:v/>
      </x:c>
      <x:c r="AN1626" s="81" t="str">
        <x:f t="shared" si="171"/>
        <x:v/>
      </x:c>
      <x:c r="AO1626" s="81" t="str">
        <x:f t="shared" si="172"/>
        <x:v/>
      </x:c>
      <x:c r="AP1626" s="81" t="str">
        <x:f t="shared" si="173"/>
        <x:v/>
      </x:c>
      <x:c r="AQ1626" s="81" t="str">
        <x:f t="shared" si="174"/>
        <x:v/>
      </x:c>
    </x:row>
    <x:row r="1627" spans="1:43">
      <x:c r="A1627">
        <x:v>162100</x:v>
      </x:c>
      <x:c r="B1627" s="118">
        <x:v>413</x:v>
      </x:c>
      <x:c r="C1627">
        <x:v>1.26666666666667</x:v>
      </x:c>
      <x:c r="G1627">
        <x:v>1</x:v>
      </x:c>
      <x:c r="I1627" t="s">
        <x:v>100</x:v>
      </x:c>
      <x:c r="K1627" t="s">
        <x:v>133</x:v>
      </x:c>
      <x:c r="M1627">
        <x:v>1032</x:v>
      </x:c>
      <x:c r="O1627" t="s">
        <x:v>101</x:v>
      </x:c>
      <x:c r="AG1627" s="80">
        <x:v>1</x:v>
      </x:c>
      <x:c r="AL1627" s="81">
        <x:f t="shared" si="175"/>
        <x:v>413</x:v>
      </x:c>
      <x:c r="AM1627" s="81" t="str">
        <x:f t="shared" si="170"/>
        <x:v/>
      </x:c>
      <x:c r="AN1627" s="81" t="str">
        <x:f t="shared" si="171"/>
        <x:v/>
      </x:c>
      <x:c r="AO1627" s="81" t="str">
        <x:f t="shared" si="172"/>
        <x:v/>
      </x:c>
      <x:c r="AP1627" s="81" t="str">
        <x:f t="shared" si="173"/>
        <x:v/>
      </x:c>
      <x:c r="AQ1627" s="81" t="str">
        <x:f t="shared" si="174"/>
        <x:v/>
      </x:c>
    </x:row>
    <x:row r="1628" spans="1:43">
      <x:c r="A1628">
        <x:v>162200</x:v>
      </x:c>
      <x:c r="B1628" s="118">
        <x:v>413</x:v>
      </x:c>
      <x:c r="C1628">
        <x:v>2.1</x:v>
      </x:c>
      <x:c r="G1628">
        <x:v>2</x:v>
      </x:c>
      <x:c r="I1628" t="s">
        <x:v>102</x:v>
      </x:c>
      <x:c r="K1628" t="s">
        <x:v>133</x:v>
      </x:c>
      <x:c r="M1628">
        <x:v>1032</x:v>
      </x:c>
      <x:c r="O1628" t="s">
        <x:v>101</x:v>
      </x:c>
      <x:c r="AG1628" s="80">
        <x:v>2</x:v>
      </x:c>
      <x:c r="AL1628" s="81">
        <x:f t="shared" si="175"/>
        <x:v>413</x:v>
      </x:c>
      <x:c r="AM1628" s="81" t="str">
        <x:f t="shared" si="170"/>
        <x:v/>
      </x:c>
      <x:c r="AN1628" s="81" t="str">
        <x:f t="shared" si="171"/>
        <x:v/>
      </x:c>
      <x:c r="AO1628" s="81" t="str">
        <x:f t="shared" si="172"/>
        <x:v/>
      </x:c>
      <x:c r="AP1628" s="81" t="str">
        <x:f t="shared" si="173"/>
        <x:v/>
      </x:c>
      <x:c r="AQ1628" s="81" t="str">
        <x:f t="shared" si="174"/>
        <x:v/>
      </x:c>
    </x:row>
    <x:row r="1629" spans="1:43">
      <x:c r="A1629">
        <x:v>162300</x:v>
      </x:c>
      <x:c r="B1629" s="118">
        <x:v>414</x:v>
      </x:c>
      <x:c r="C1629">
        <x:v>3</x:v>
      </x:c>
      <x:c r="E1629">
        <x:v>1</x:v>
      </x:c>
      <x:c r="AG1629" s="80">
        <x:v>1</x:v>
      </x:c>
      <x:c r="AL1629" s="81">
        <x:f t="shared" si="175"/>
        <x:v>414</x:v>
      </x:c>
      <x:c r="AM1629" s="81" t="str">
        <x:f t="shared" si="170"/>
        <x:v/>
      </x:c>
      <x:c r="AN1629" s="81" t="str">
        <x:f t="shared" si="171"/>
        <x:v/>
      </x:c>
      <x:c r="AO1629" s="81" t="str">
        <x:f t="shared" si="172"/>
        <x:v/>
      </x:c>
      <x:c r="AP1629" s="81" t="str">
        <x:f t="shared" si="173"/>
        <x:v/>
      </x:c>
      <x:c r="AQ1629" s="81" t="str">
        <x:f t="shared" si="174"/>
        <x:v/>
      </x:c>
    </x:row>
    <x:row r="1630" spans="1:43">
      <x:c r="A1630">
        <x:v>162400</x:v>
      </x:c>
      <x:c r="B1630" s="118">
        <x:v>415</x:v>
      </x:c>
      <x:c r="C1630">
        <x:v>0.5</x:v>
      </x:c>
      <x:c r="E1630">
        <x:v>1</x:v>
      </x:c>
      <x:c r="AG1630" s="80">
        <x:v>1</x:v>
      </x:c>
      <x:c r="AL1630" s="81">
        <x:f t="shared" si="175"/>
        <x:v>415</x:v>
      </x:c>
      <x:c r="AM1630" s="81" t="str">
        <x:f t="shared" si="170"/>
        <x:v/>
      </x:c>
      <x:c r="AN1630" s="81" t="str">
        <x:f t="shared" si="171"/>
        <x:v/>
      </x:c>
      <x:c r="AO1630" s="81" t="str">
        <x:f t="shared" si="172"/>
        <x:v/>
      </x:c>
      <x:c r="AP1630" s="81" t="str">
        <x:f t="shared" si="173"/>
        <x:v/>
      </x:c>
      <x:c r="AQ1630" s="81" t="str">
        <x:f t="shared" si="174"/>
        <x:v/>
      </x:c>
    </x:row>
    <x:row r="1631" spans="1:43" s="12" customFormat="1">
      <x:c r="A1631" s="12">
        <x:v>162500</x:v>
      </x:c>
      <x:c r="B1631" s="129">
        <x:v>416</x:v>
      </x:c>
      <x:c r="C1631" s="12">
        <x:f>6/30</x:f>
        <x:v>0.2</x:v>
      </x:c>
      <x:c r="I1631" s="12" t="s">
        <x:v>103</x:v>
      </x:c>
      <x:c r="K1631" s="12" t="s">
        <x:v>105</x:v>
      </x:c>
      <x:c r="M1631" s="12">
        <x:v>1171</x:v>
      </x:c>
      <x:c r="O1631" s="12" t="s">
        <x:v>101</x:v>
      </x:c>
      <x:c r="AG1631" s="131">
        <x:v>1</x:v>
      </x:c>
      <x:c r="AL1631" s="81">
        <x:f t="shared" si="175"/>
        <x:v>416</x:v>
      </x:c>
      <x:c r="AM1631" s="81" t="str">
        <x:f t="shared" si="170"/>
        <x:v/>
      </x:c>
      <x:c r="AN1631" s="81" t="str">
        <x:f t="shared" si="171"/>
        <x:v/>
      </x:c>
      <x:c r="AO1631" s="81" t="str">
        <x:f t="shared" si="172"/>
        <x:v/>
      </x:c>
      <x:c r="AP1631" s="81" t="str">
        <x:f t="shared" si="173"/>
        <x:v/>
      </x:c>
      <x:c r="AQ1631" s="81" t="str">
        <x:f t="shared" si="174"/>
        <x:v/>
      </x:c>
    </x:row>
    <x:row r="1632" spans="1:43">
      <x:c r="A1632">
        <x:v>162600</x:v>
      </x:c>
      <x:c r="B1632" s="118">
        <x:v>416</x:v>
      </x:c>
      <x:c r="C1632">
        <x:f>19/30</x:f>
        <x:v>0.633333333333333</x:v>
      </x:c>
      <x:c r="I1632" t="s">
        <x:v>100</x:v>
      </x:c>
      <x:c r="K1632" t="s">
        <x:v>105</x:v>
      </x:c>
      <x:c r="M1632">
        <x:v>1171</x:v>
      </x:c>
      <x:c r="O1632" t="s">
        <x:v>101</x:v>
      </x:c>
      <x:c r="AG1632" s="80">
        <x:v>1</x:v>
      </x:c>
      <x:c r="AL1632" s="81">
        <x:f t="shared" si="175"/>
        <x:v>416</x:v>
      </x:c>
      <x:c r="AM1632" s="81" t="str">
        <x:f t="shared" si="170"/>
        <x:v/>
      </x:c>
      <x:c r="AN1632" s="81" t="str">
        <x:f t="shared" si="171"/>
        <x:v/>
      </x:c>
      <x:c r="AO1632" s="81" t="str">
        <x:f t="shared" si="172"/>
        <x:v/>
      </x:c>
      <x:c r="AP1632" s="81" t="str">
        <x:f t="shared" si="173"/>
        <x:v/>
      </x:c>
      <x:c r="AQ1632" s="81" t="str">
        <x:f t="shared" si="174"/>
        <x:v/>
      </x:c>
    </x:row>
    <x:row r="1633" spans="1:43">
      <x:c r="A1633">
        <x:v>162700</x:v>
      </x:c>
      <x:c r="B1633" s="118">
        <x:v>416</x:v>
      </x:c>
      <x:c r="C1633">
        <x:f>42/30</x:f>
        <x:v>1.4</x:v>
      </x:c>
      <x:c r="I1633" t="s">
        <x:v>104</x:v>
      </x:c>
      <x:c r="K1633" t="s">
        <x:v>203</x:v>
      </x:c>
      <x:c r="M1633">
        <x:v>1171</x:v>
      </x:c>
      <x:c r="O1633" t="s">
        <x:v>101</x:v>
      </x:c>
      <x:c r="AG1633" s="80">
        <x:v>1</x:v>
      </x:c>
      <x:c r="AL1633" s="81">
        <x:f t="shared" si="175"/>
        <x:v>416</x:v>
      </x:c>
      <x:c r="AM1633" s="81" t="str">
        <x:f t="shared" si="170"/>
        <x:v/>
      </x:c>
      <x:c r="AN1633" s="81" t="str">
        <x:f t="shared" si="171"/>
        <x:v/>
      </x:c>
      <x:c r="AO1633" s="81" t="str">
        <x:f t="shared" si="172"/>
        <x:v/>
      </x:c>
      <x:c r="AP1633" s="81" t="str">
        <x:f t="shared" si="173"/>
        <x:v/>
      </x:c>
      <x:c r="AQ1633" s="81" t="str">
        <x:f t="shared" si="174"/>
        <x:v/>
      </x:c>
    </x:row>
    <x:row r="1634" spans="1:43">
      <x:c r="A1634">
        <x:v>162800</x:v>
      </x:c>
      <x:c r="B1634" s="118">
        <x:v>417</x:v>
      </x:c>
      <x:c r="C1634">
        <x:f>32/30</x:f>
        <x:v>1.06666666666667</x:v>
      </x:c>
      <x:c r="I1634" t="s">
        <x:v>103</x:v>
      </x:c>
      <x:c r="K1634" t="s">
        <x:v>105</x:v>
      </x:c>
      <x:c r="M1634">
        <x:v>1171</x:v>
      </x:c>
      <x:c r="O1634" t="s">
        <x:v>116</x:v>
      </x:c>
      <x:c r="P1634" s="423" t="s">
        <x:v>371</x:v>
      </x:c>
      <x:c r="AG1634" s="80">
        <x:v>1</x:v>
      </x:c>
      <x:c r="AL1634" s="81">
        <x:f t="shared" si="175"/>
        <x:v>417</x:v>
      </x:c>
      <x:c r="AM1634" s="81" t="str">
        <x:f t="shared" si="170"/>
        <x:v/>
      </x:c>
      <x:c r="AN1634" s="81" t="str">
        <x:f t="shared" si="171"/>
        <x:v/>
      </x:c>
      <x:c r="AO1634" s="81" t="str">
        <x:f t="shared" si="172"/>
        <x:v/>
      </x:c>
      <x:c r="AP1634" s="81" t="str">
        <x:f t="shared" si="173"/>
        <x:v/>
      </x:c>
      <x:c r="AQ1634" s="81" t="str">
        <x:f t="shared" si="174"/>
        <x:v/>
      </x:c>
    </x:row>
    <x:row r="1635" spans="1:43">
      <x:c r="A1635">
        <x:v>162900</x:v>
      </x:c>
      <x:c r="B1635" s="118">
        <x:v>417</x:v>
      </x:c>
      <x:c r="C1635">
        <x:f>37/30</x:f>
        <x:v>1.23333333333333</x:v>
      </x:c>
      <x:c r="I1635" t="s">
        <x:v>102</x:v>
      </x:c>
      <x:c r="K1635" t="s">
        <x:v>145</x:v>
      </x:c>
      <x:c r="M1635">
        <x:v>1171</x:v>
      </x:c>
      <x:c r="O1635" t="s">
        <x:v>116</x:v>
      </x:c>
      <x:c r="P1635" t="s">
        <x:v>372</x:v>
      </x:c>
      <x:c r="AG1635" s="80">
        <x:v>1</x:v>
      </x:c>
      <x:c r="AL1635" s="81">
        <x:f t="shared" si="175"/>
        <x:v>417</x:v>
      </x:c>
      <x:c r="AM1635" s="81" t="str">
        <x:f t="shared" si="170"/>
        <x:v/>
      </x:c>
      <x:c r="AN1635" s="81" t="str">
        <x:f t="shared" si="171"/>
        <x:v/>
      </x:c>
      <x:c r="AO1635" s="81" t="str">
        <x:f t="shared" si="172"/>
        <x:v/>
      </x:c>
      <x:c r="AP1635" s="81" t="str">
        <x:f t="shared" si="173"/>
        <x:v/>
      </x:c>
      <x:c r="AQ1635" s="81" t="str">
        <x:f t="shared" si="174"/>
        <x:v/>
      </x:c>
    </x:row>
    <x:row r="1636" spans="1:43">
      <x:c r="A1636">
        <x:v>163000</x:v>
      </x:c>
      <x:c r="B1636" s="118">
        <x:v>417</x:v>
      </x:c>
      <x:c r="C1636">
        <x:f>43/30</x:f>
        <x:v>1.43333333333333</x:v>
      </x:c>
      <x:c r="I1636" t="s">
        <x:v>100</x:v>
      </x:c>
      <x:c r="K1636" t="s">
        <x:v>145</x:v>
      </x:c>
      <x:c r="M1636">
        <x:v>1171</x:v>
      </x:c>
      <x:c r="O1636" t="s">
        <x:v>116</x:v>
      </x:c>
      <x:c r="P1636" t="s">
        <x:v>373</x:v>
      </x:c>
      <x:c r="AG1636" s="80">
        <x:v>1</x:v>
      </x:c>
      <x:c r="AL1636" s="81">
        <x:f t="shared" si="175"/>
        <x:v>417</x:v>
      </x:c>
      <x:c r="AM1636" s="81" t="str">
        <x:f t="shared" si="170"/>
        <x:v/>
      </x:c>
      <x:c r="AN1636" s="81" t="str">
        <x:f t="shared" si="171"/>
        <x:v/>
      </x:c>
      <x:c r="AO1636" s="81" t="str">
        <x:f t="shared" si="172"/>
        <x:v/>
      </x:c>
      <x:c r="AP1636" s="81" t="str">
        <x:f t="shared" si="173"/>
        <x:v/>
      </x:c>
      <x:c r="AQ1636" s="81" t="str">
        <x:f t="shared" si="174"/>
        <x:v/>
      </x:c>
    </x:row>
    <x:row r="1637" spans="1:43">
      <x:c r="A1637">
        <x:v>163100</x:v>
      </x:c>
      <x:c r="B1637" s="118">
        <x:v>418</x:v>
      </x:c>
      <x:c r="C1637">
        <x:f>33/30</x:f>
        <x:v>1.1</x:v>
      </x:c>
      <x:c r="I1637" t="s">
        <x:v>102</x:v>
      </x:c>
      <x:c r="K1637" t="s">
        <x:v>374</x:v>
      </x:c>
      <x:c r="M1637">
        <x:v>1171</x:v>
      </x:c>
      <x:c r="O1637" t="s">
        <x:v>101</x:v>
      </x:c>
      <x:c r="AG1637" s="80">
        <x:v>1</x:v>
      </x:c>
      <x:c r="AL1637" s="81">
        <x:f t="shared" si="175"/>
        <x:v>418</x:v>
      </x:c>
      <x:c r="AM1637" s="81" t="str">
        <x:f t="shared" si="170"/>
        <x:v/>
      </x:c>
      <x:c r="AN1637" s="81" t="str">
        <x:f t="shared" si="171"/>
        <x:v/>
      </x:c>
      <x:c r="AO1637" s="81" t="str">
        <x:f t="shared" si="172"/>
        <x:v/>
      </x:c>
      <x:c r="AP1637" s="81" t="str">
        <x:f t="shared" si="173"/>
        <x:v/>
      </x:c>
      <x:c r="AQ1637" s="81" t="str">
        <x:f t="shared" si="174"/>
        <x:v/>
      </x:c>
    </x:row>
    <x:row r="1638" spans="1:43">
      <x:c r="A1638">
        <x:v>163200</x:v>
      </x:c>
      <x:c r="B1638" s="118">
        <x:v>418</x:v>
      </x:c>
      <x:c r="C1638">
        <x:f>47/30</x:f>
        <x:v>1.56666666666667</x:v>
      </x:c>
      <x:c r="I1638" t="s">
        <x:v>100</x:v>
      </x:c>
      <x:c r="K1638" t="s">
        <x:v>375</x:v>
      </x:c>
      <x:c r="M1638">
        <x:v>1171</x:v>
      </x:c>
      <x:c r="O1638" t="s">
        <x:v>101</x:v>
      </x:c>
      <x:c r="AG1638" s="80">
        <x:v>1</x:v>
      </x:c>
      <x:c r="AL1638" s="81">
        <x:f t="shared" si="175"/>
        <x:v>418</x:v>
      </x:c>
      <x:c r="AM1638" s="81" t="str">
        <x:f t="shared" si="170"/>
        <x:v/>
      </x:c>
      <x:c r="AN1638" s="81" t="str">
        <x:f t="shared" si="171"/>
        <x:v/>
      </x:c>
      <x:c r="AO1638" s="81" t="str">
        <x:f t="shared" si="172"/>
        <x:v/>
      </x:c>
      <x:c r="AP1638" s="81" t="str">
        <x:f t="shared" si="173"/>
        <x:v/>
      </x:c>
      <x:c r="AQ1638" s="81" t="str">
        <x:f t="shared" si="174"/>
        <x:v/>
      </x:c>
    </x:row>
    <x:row r="1639" spans="1:43">
      <x:c r="A1639">
        <x:v>163300</x:v>
      </x:c>
      <x:c r="B1639" s="130">
        <x:v>419</x:v>
      </x:c>
      <x:c r="C1639">
        <x:v>1.66666666666667</x:v>
      </x:c>
      <x:c r="E1639">
        <x:v>1</x:v>
      </x:c>
      <x:c r="AL1639" s="81">
        <x:f t="shared" si="175"/>
        <x:v>419</x:v>
      </x:c>
      <x:c r="AM1639" s="81" t="str">
        <x:f t="shared" si="170"/>
        <x:v/>
      </x:c>
      <x:c r="AN1639" s="81" t="str">
        <x:f t="shared" si="171"/>
        <x:v/>
      </x:c>
      <x:c r="AO1639" s="81" t="str">
        <x:f t="shared" si="172"/>
        <x:v/>
      </x:c>
      <x:c r="AP1639" s="81" t="str">
        <x:f t="shared" si="173"/>
        <x:v/>
      </x:c>
      <x:c r="AQ1639" s="81" t="str">
        <x:f t="shared" si="174"/>
        <x:v/>
      </x:c>
    </x:row>
    <x:row r="1640" spans="1:43">
      <x:c r="A1640">
        <x:v>163400</x:v>
      </x:c>
      <x:c r="B1640" s="118">
        <x:v>420</x:v>
      </x:c>
      <x:c r="C1640">
        <x:v>1</x:v>
      </x:c>
      <x:c r="E1640">
        <x:v>1</x:v>
      </x:c>
      <x:c r="AL1640" s="81">
        <x:f t="shared" si="175"/>
        <x:v>420</x:v>
      </x:c>
      <x:c r="AM1640" s="81" t="str">
        <x:f t="shared" si="170"/>
        <x:v/>
      </x:c>
      <x:c r="AN1640" s="81" t="str">
        <x:f t="shared" si="171"/>
        <x:v/>
      </x:c>
      <x:c r="AO1640" s="81" t="str">
        <x:f t="shared" si="172"/>
        <x:v/>
      </x:c>
      <x:c r="AP1640" s="81" t="str">
        <x:f t="shared" si="173"/>
        <x:v/>
      </x:c>
      <x:c r="AQ1640" s="81" t="str">
        <x:f t="shared" si="174"/>
        <x:v/>
      </x:c>
    </x:row>
    <x:row r="1641" spans="1:43">
      <x:c r="A1641">
        <x:v>163500</x:v>
      </x:c>
      <x:c r="B1641" s="118">
        <x:v>421</x:v>
      </x:c>
      <x:c r="C1641">
        <x:f>116/30</x:f>
        <x:v>3.86666666666667</x:v>
      </x:c>
      <x:c r="G1641">
        <x:v>2</x:v>
      </x:c>
      <x:c r="I1641" t="s">
        <x:v>103</x:v>
      </x:c>
      <x:c r="K1641" t="s">
        <x:v>376</x:v>
      </x:c>
      <x:c r="M1641">
        <x:v>1206</x:v>
      </x:c>
      <x:c r="O1641" t="s">
        <x:v>101</x:v>
      </x:c>
      <x:c r="AL1641" s="81">
        <x:f t="shared" si="175"/>
        <x:v>421</x:v>
      </x:c>
      <x:c r="AM1641" s="81" t="str">
        <x:f t="shared" si="170"/>
        <x:v/>
      </x:c>
      <x:c r="AN1641" s="81" t="str">
        <x:f t="shared" si="171"/>
        <x:v/>
      </x:c>
      <x:c r="AO1641" s="81" t="str">
        <x:f t="shared" si="172"/>
        <x:v/>
      </x:c>
      <x:c r="AP1641" s="81" t="str">
        <x:f t="shared" si="173"/>
        <x:v/>
      </x:c>
      <x:c r="AQ1641" s="81" t="str">
        <x:f t="shared" si="174"/>
        <x:v/>
      </x:c>
    </x:row>
    <x:row r="1642" spans="1:43">
      <x:c r="A1642">
        <x:v>163600</x:v>
      </x:c>
      <x:c r="B1642" s="118">
        <x:v>421</x:v>
      </x:c>
      <x:c r="C1642">
        <x:f>124/30</x:f>
        <x:v>4.13333333333333</x:v>
      </x:c>
      <x:c r="G1642">
        <x:v>2</x:v>
      </x:c>
      <x:c r="I1642" t="s">
        <x:v>104</x:v>
      </x:c>
      <x:c r="K1642" t="s">
        <x:v>219</x:v>
      </x:c>
      <x:c r="M1642">
        <x:v>1206</x:v>
      </x:c>
      <x:c r="O1642" t="s">
        <x:v>101</x:v>
      </x:c>
      <x:c r="AL1642" s="81">
        <x:f t="shared" si="175"/>
        <x:v>421</x:v>
      </x:c>
      <x:c r="AM1642" s="81" t="str">
        <x:f t="shared" si="170"/>
        <x:v/>
      </x:c>
      <x:c r="AN1642" s="81" t="str">
        <x:f t="shared" si="171"/>
        <x:v/>
      </x:c>
      <x:c r="AO1642" s="81" t="str">
        <x:f t="shared" si="172"/>
        <x:v/>
      </x:c>
      <x:c r="AP1642" s="81" t="str">
        <x:f t="shared" si="173"/>
        <x:v/>
      </x:c>
      <x:c r="AQ1642" s="81" t="str">
        <x:f t="shared" si="174"/>
        <x:v/>
      </x:c>
    </x:row>
    <x:row r="1643" spans="1:43">
      <x:c r="A1643">
        <x:v>163700</x:v>
      </x:c>
      <x:c r="B1643" s="118">
        <x:v>421</x:v>
      </x:c>
      <x:c r="C1643">
        <x:f>132/30</x:f>
        <x:v>4.4</x:v>
      </x:c>
      <x:c r="G1643">
        <x:v>2</x:v>
      </x:c>
      <x:c r="I1643" t="s">
        <x:v>103</x:v>
      </x:c>
      <x:c r="K1643" t="s">
        <x:v>219</x:v>
      </x:c>
      <x:c r="M1643">
        <x:v>1206</x:v>
      </x:c>
      <x:c r="O1643" t="s">
        <x:v>101</x:v>
      </x:c>
      <x:c r="AL1643" s="81">
        <x:f t="shared" si="175"/>
        <x:v>421</x:v>
      </x:c>
      <x:c r="AM1643" s="81" t="str">
        <x:f t="shared" si="170"/>
        <x:v/>
      </x:c>
      <x:c r="AN1643" s="81" t="str">
        <x:f t="shared" si="171"/>
        <x:v/>
      </x:c>
      <x:c r="AO1643" s="81" t="str">
        <x:f t="shared" si="172"/>
        <x:v/>
      </x:c>
      <x:c r="AP1643" s="81" t="str">
        <x:f t="shared" si="173"/>
        <x:v/>
      </x:c>
      <x:c r="AQ1643" s="81" t="str">
        <x:f t="shared" si="174"/>
        <x:v/>
      </x:c>
    </x:row>
    <x:row r="1644" spans="1:43">
      <x:c r="A1644">
        <x:v>163800</x:v>
      </x:c>
      <x:c r="B1644" s="118">
        <x:v>421</x:v>
      </x:c>
      <x:c r="C1644">
        <x:f>140/30</x:f>
        <x:v>4.66666666666667</x:v>
      </x:c>
      <x:c r="G1644">
        <x:v>2</x:v>
      </x:c>
      <x:c r="I1644" t="s">
        <x:v>104</x:v>
      </x:c>
      <x:c r="K1644" t="s">
        <x:v>376</x:v>
      </x:c>
      <x:c r="M1644">
        <x:v>1206</x:v>
      </x:c>
      <x:c r="O1644" t="s">
        <x:v>101</x:v>
      </x:c>
      <x:c r="AL1644" s="81">
        <x:f t="shared" si="175"/>
        <x:v>421</x:v>
      </x:c>
      <x:c r="AM1644" s="81" t="str">
        <x:f t="shared" si="170"/>
        <x:v/>
      </x:c>
      <x:c r="AN1644" s="81" t="str">
        <x:f t="shared" si="171"/>
        <x:v/>
      </x:c>
      <x:c r="AO1644" s="81" t="str">
        <x:f t="shared" si="172"/>
        <x:v/>
      </x:c>
      <x:c r="AP1644" s="81" t="str">
        <x:f t="shared" si="173"/>
        <x:v/>
      </x:c>
      <x:c r="AQ1644" s="81" t="str">
        <x:f t="shared" si="174"/>
        <x:v/>
      </x:c>
    </x:row>
    <x:row r="1645" spans="1:43">
      <x:c r="A1645">
        <x:v>163900</x:v>
      </x:c>
      <x:c r="B1645" s="118">
        <x:v>421</x:v>
      </x:c>
      <x:c r="C1645">
        <x:f>210/30</x:f>
        <x:v>7</x:v>
      </x:c>
      <x:c r="G1645">
        <x:v>2</x:v>
      </x:c>
      <x:c r="I1645" t="s">
        <x:v>112</x:v>
      </x:c>
      <x:c r="J1645">
        <x:v>0.3</x:v>
      </x:c>
      <x:c r="K1645" t="s">
        <x:v>351</x:v>
      </x:c>
      <x:c r="AL1645" s="81">
        <x:f t="shared" si="175"/>
        <x:v>421</x:v>
      </x:c>
      <x:c r="AM1645" s="81" t="str">
        <x:f t="shared" si="170"/>
        <x:v/>
      </x:c>
      <x:c r="AN1645" s="81" t="str">
        <x:f t="shared" si="171"/>
        <x:v/>
      </x:c>
      <x:c r="AO1645" s="81" t="str">
        <x:f t="shared" si="172"/>
        <x:v/>
      </x:c>
      <x:c r="AP1645" s="81" t="str">
        <x:f t="shared" si="173"/>
        <x:v/>
      </x:c>
      <x:c r="AQ1645" s="81" t="str">
        <x:f t="shared" si="174"/>
        <x:v/>
      </x:c>
    </x:row>
    <x:row r="1646" spans="1:43">
      <x:c r="A1646">
        <x:v>164000</x:v>
      </x:c>
      <x:c r="B1646" s="118">
        <x:v>421</x:v>
      </x:c>
      <x:c r="C1646">
        <x:v>8.5</x:v>
      </x:c>
      <x:c r="G1646">
        <x:v>2</x:v>
      </x:c>
      <x:c r="I1646" t="s">
        <x:v>112</x:v>
      </x:c>
      <x:c r="J1646">
        <x:v>0.9</x:v>
      </x:c>
      <x:c r="AL1646" s="81">
        <x:f t="shared" si="175"/>
        <x:v>421</x:v>
      </x:c>
      <x:c r="AM1646" s="81" t="str">
        <x:f t="shared" si="170"/>
        <x:v/>
      </x:c>
      <x:c r="AN1646" s="81" t="str">
        <x:f t="shared" si="171"/>
        <x:v/>
      </x:c>
      <x:c r="AO1646" s="81" t="str">
        <x:f t="shared" si="172"/>
        <x:v/>
      </x:c>
      <x:c r="AP1646" s="81" t="str">
        <x:f t="shared" si="173"/>
        <x:v/>
      </x:c>
      <x:c r="AQ1646" s="81" t="str">
        <x:f t="shared" si="174"/>
        <x:v/>
      </x:c>
    </x:row>
    <x:row r="1647" spans="1:43">
      <x:c r="A1647">
        <x:v>164100</x:v>
      </x:c>
      <x:c r="B1647" s="118">
        <x:v>422</x:v>
      </x:c>
      <x:c r="C1647">
        <x:f>84/30</x:f>
        <x:v>2.8</x:v>
      </x:c>
      <x:c r="G1647">
        <x:v>1</x:v>
      </x:c>
      <x:c r="I1647" t="s">
        <x:v>100</x:v>
      </x:c>
      <x:c r="K1647" t="s">
        <x:v>145</x:v>
      </x:c>
      <x:c r="M1647">
        <x:v>1195</x:v>
      </x:c>
      <x:c r="O1647" t="s">
        <x:v>101</x:v>
      </x:c>
      <x:c r="AL1647" s="81">
        <x:f t="shared" si="175"/>
        <x:v>422</x:v>
      </x:c>
      <x:c r="AM1647" s="81" t="str">
        <x:f t="shared" si="170"/>
        <x:v/>
      </x:c>
      <x:c r="AN1647" s="81" t="str">
        <x:f t="shared" si="171"/>
        <x:v/>
      </x:c>
      <x:c r="AO1647" s="81" t="str">
        <x:f t="shared" si="172"/>
        <x:v/>
      </x:c>
      <x:c r="AP1647" s="81" t="str">
        <x:f t="shared" si="173"/>
        <x:v/>
      </x:c>
      <x:c r="AQ1647" s="81" t="str">
        <x:f t="shared" si="174"/>
        <x:v/>
      </x:c>
    </x:row>
    <x:row r="1648" spans="1:43">
      <x:c r="A1648">
        <x:v>164200</x:v>
      </x:c>
      <x:c r="B1648" s="118">
        <x:v>422</x:v>
      </x:c>
      <x:c r="C1648">
        <x:f>86/30</x:f>
        <x:v>2.86666666666667</x:v>
      </x:c>
      <x:c r="G1648">
        <x:v>1</x:v>
      </x:c>
      <x:c r="M1648">
        <x:v>1195</x:v>
      </x:c>
      <x:c r="O1648" t="s">
        <x:v>101</x:v>
      </x:c>
      <x:c r="AL1648" s="81">
        <x:f t="shared" si="175"/>
        <x:v>422</x:v>
      </x:c>
      <x:c r="AM1648" s="81" t="str">
        <x:f t="shared" si="170"/>
        <x:v/>
      </x:c>
      <x:c r="AN1648" s="81" t="str">
        <x:f t="shared" si="171"/>
        <x:v/>
      </x:c>
      <x:c r="AO1648" s="81" t="str">
        <x:f t="shared" si="172"/>
        <x:v/>
      </x:c>
      <x:c r="AP1648" s="81" t="str">
        <x:f t="shared" si="173"/>
        <x:v/>
      </x:c>
      <x:c r="AQ1648" s="81" t="str">
        <x:f t="shared" si="174"/>
        <x:v/>
      </x:c>
    </x:row>
    <x:row r="1649" spans="1:43">
      <x:c r="A1649">
        <x:v>164300</x:v>
      </x:c>
      <x:c r="B1649" s="118">
        <x:v>422</x:v>
      </x:c>
      <x:c r="C1649">
        <x:f>88/30</x:f>
        <x:v>2.93333333333333</x:v>
      </x:c>
      <x:c r="G1649">
        <x:v>1</x:v>
      </x:c>
      <x:c r="I1649" t="s">
        <x:v>102</x:v>
      </x:c>
      <x:c r="K1649" t="s">
        <x:v>145</x:v>
      </x:c>
      <x:c r="M1649">
        <x:v>1195</x:v>
      </x:c>
      <x:c r="O1649" t="s">
        <x:v>101</x:v>
      </x:c>
      <x:c r="AL1649" s="81">
        <x:f t="shared" si="175"/>
        <x:v>422</x:v>
      </x:c>
      <x:c r="AM1649" s="81" t="str">
        <x:f t="shared" si="170"/>
        <x:v/>
      </x:c>
      <x:c r="AN1649" s="81" t="str">
        <x:f t="shared" si="171"/>
        <x:v/>
      </x:c>
      <x:c r="AO1649" s="81" t="str">
        <x:f t="shared" si="172"/>
        <x:v/>
      </x:c>
      <x:c r="AP1649" s="81" t="str">
        <x:f t="shared" si="173"/>
        <x:v/>
      </x:c>
      <x:c r="AQ1649" s="81" t="str">
        <x:f t="shared" si="174"/>
        <x:v/>
      </x:c>
    </x:row>
    <x:row r="1650" spans="1:43">
      <x:c r="A1650">
        <x:v>164400</x:v>
      </x:c>
      <x:c r="B1650" s="118">
        <x:v>422</x:v>
      </x:c>
      <x:c r="C1650">
        <x:f>90/30</x:f>
        <x:v>3</x:v>
      </x:c>
      <x:c r="G1650">
        <x:v>1</x:v>
      </x:c>
      <x:c r="M1650">
        <x:v>1195</x:v>
      </x:c>
      <x:c r="O1650" t="s">
        <x:v>101</x:v>
      </x:c>
      <x:c r="AL1650" s="81">
        <x:f t="shared" si="175"/>
        <x:v>422</x:v>
      </x:c>
      <x:c r="AM1650" s="81" t="str">
        <x:f t="shared" si="170"/>
        <x:v/>
      </x:c>
      <x:c r="AN1650" s="81" t="str">
        <x:f t="shared" si="171"/>
        <x:v/>
      </x:c>
      <x:c r="AO1650" s="81" t="str">
        <x:f t="shared" si="172"/>
        <x:v/>
      </x:c>
      <x:c r="AP1650" s="81" t="str">
        <x:f t="shared" si="173"/>
        <x:v/>
      </x:c>
      <x:c r="AQ1650" s="81" t="str">
        <x:f t="shared" si="174"/>
        <x:v/>
      </x:c>
    </x:row>
    <x:row r="1651" spans="1:43">
      <x:c r="A1651">
        <x:v>164500</x:v>
      </x:c>
      <x:c r="B1651" s="118">
        <x:v>422</x:v>
      </x:c>
      <x:c r="C1651">
        <x:f>92/30</x:f>
        <x:v>3.06666666666667</x:v>
      </x:c>
      <x:c r="G1651">
        <x:v>1</x:v>
      </x:c>
      <x:c r="I1651" t="s">
        <x:v>100</x:v>
      </x:c>
      <x:c r="K1651" t="s">
        <x:v>105</x:v>
      </x:c>
      <x:c r="M1651">
        <x:v>1195</x:v>
      </x:c>
      <x:c r="O1651" t="s">
        <x:v>101</x:v>
      </x:c>
      <x:c r="AL1651" s="81">
        <x:f t="shared" si="175"/>
        <x:v>422</x:v>
      </x:c>
      <x:c r="AM1651" s="81" t="str">
        <x:f t="shared" si="170"/>
        <x:v/>
      </x:c>
      <x:c r="AN1651" s="81" t="str">
        <x:f t="shared" si="171"/>
        <x:v/>
      </x:c>
      <x:c r="AO1651" s="81" t="str">
        <x:f t="shared" si="172"/>
        <x:v/>
      </x:c>
      <x:c r="AP1651" s="81" t="str">
        <x:f t="shared" si="173"/>
        <x:v/>
      </x:c>
      <x:c r="AQ1651" s="81" t="str">
        <x:f t="shared" si="174"/>
        <x:v/>
      </x:c>
    </x:row>
    <x:row r="1652" spans="1:43">
      <x:c r="A1652">
        <x:v>164600</x:v>
      </x:c>
      <x:c r="B1652" s="118">
        <x:v>422</x:v>
      </x:c>
      <x:c r="C1652">
        <x:f>94/30</x:f>
        <x:v>3.13333333333333</x:v>
      </x:c>
      <x:c r="G1652">
        <x:v>1</x:v>
      </x:c>
      <x:c r="M1652">
        <x:v>1195</x:v>
      </x:c>
      <x:c r="O1652" t="s">
        <x:v>101</x:v>
      </x:c>
      <x:c r="AL1652" s="81">
        <x:f t="shared" si="175"/>
        <x:v>422</x:v>
      </x:c>
      <x:c r="AM1652" s="81" t="str">
        <x:f t="shared" si="170"/>
        <x:v/>
      </x:c>
      <x:c r="AN1652" s="81" t="str">
        <x:f t="shared" si="171"/>
        <x:v/>
      </x:c>
      <x:c r="AO1652" s="81" t="str">
        <x:f t="shared" si="172"/>
        <x:v/>
      </x:c>
      <x:c r="AP1652" s="81" t="str">
        <x:f t="shared" si="173"/>
        <x:v/>
      </x:c>
      <x:c r="AQ1652" s="81" t="str">
        <x:f t="shared" si="174"/>
        <x:v/>
      </x:c>
    </x:row>
    <x:row r="1653" spans="1:43">
      <x:c r="A1653">
        <x:v>164700</x:v>
      </x:c>
      <x:c r="B1653" s="118">
        <x:v>422</x:v>
      </x:c>
      <x:c r="C1653">
        <x:f>96/30</x:f>
        <x:v>3.2</x:v>
      </x:c>
      <x:c r="G1653">
        <x:v>1</x:v>
      </x:c>
      <x:c r="I1653" t="s">
        <x:v>102</x:v>
      </x:c>
      <x:c r="K1653" t="s">
        <x:v>145</x:v>
      </x:c>
      <x:c r="M1653">
        <x:v>1195</x:v>
      </x:c>
      <x:c r="O1653" t="s">
        <x:v>101</x:v>
      </x:c>
      <x:c r="AL1653" s="81">
        <x:f t="shared" si="175"/>
        <x:v>422</x:v>
      </x:c>
      <x:c r="AM1653" s="81" t="str">
        <x:f t="shared" si="170"/>
        <x:v/>
      </x:c>
      <x:c r="AN1653" s="81" t="str">
        <x:f t="shared" si="171"/>
        <x:v/>
      </x:c>
      <x:c r="AO1653" s="81" t="str">
        <x:f t="shared" si="172"/>
        <x:v/>
      </x:c>
      <x:c r="AP1653" s="81" t="str">
        <x:f t="shared" si="173"/>
        <x:v/>
      </x:c>
      <x:c r="AQ1653" s="81" t="str">
        <x:f t="shared" si="174"/>
        <x:v/>
      </x:c>
    </x:row>
    <x:row r="1654" spans="1:43">
      <x:c r="A1654">
        <x:v>164800</x:v>
      </x:c>
      <x:c r="B1654" s="118">
        <x:v>422</x:v>
      </x:c>
      <x:c r="C1654">
        <x:f>98/30</x:f>
        <x:v>3.26666666666667</x:v>
      </x:c>
      <x:c r="G1654">
        <x:v>1</x:v>
      </x:c>
      <x:c r="M1654">
        <x:v>1195</x:v>
      </x:c>
      <x:c r="O1654" t="s">
        <x:v>101</x:v>
      </x:c>
      <x:c r="AL1654" s="81">
        <x:f t="shared" si="175"/>
        <x:v>422</x:v>
      </x:c>
      <x:c r="AM1654" s="81" t="str">
        <x:f t="shared" si="170"/>
        <x:v/>
      </x:c>
      <x:c r="AN1654" s="81" t="str">
        <x:f t="shared" si="171"/>
        <x:v/>
      </x:c>
      <x:c r="AO1654" s="81" t="str">
        <x:f t="shared" si="172"/>
        <x:v/>
      </x:c>
      <x:c r="AP1654" s="81" t="str">
        <x:f t="shared" si="173"/>
        <x:v/>
      </x:c>
      <x:c r="AQ1654" s="81" t="str">
        <x:f t="shared" si="174"/>
        <x:v/>
      </x:c>
    </x:row>
    <x:row r="1655" spans="1:43">
      <x:c r="A1655">
        <x:v>164900</x:v>
      </x:c>
      <x:c r="B1655" s="118">
        <x:v>422</x:v>
      </x:c>
      <x:c r="C1655">
        <x:f>146/30</x:f>
        <x:v>4.86666666666667</x:v>
      </x:c>
      <x:c r="G1655">
        <x:v>3</x:v>
      </x:c>
      <x:c r="I1655" t="s">
        <x:v>110</x:v>
      </x:c>
      <x:c r="K1655" t="s">
        <x:v>377</x:v>
      </x:c>
      <x:c r="M1655">
        <x:v>1195</x:v>
      </x:c>
      <x:c r="O1655" t="s">
        <x:v>101</x:v>
      </x:c>
      <x:c r="S1655" t="s">
        <x:v>378</x:v>
      </x:c>
      <x:c r="AL1655" s="81">
        <x:f t="shared" si="175"/>
        <x:v>422</x:v>
      </x:c>
      <x:c r="AM1655" s="81" t="str">
        <x:f t="shared" si="170"/>
        <x:v/>
      </x:c>
      <x:c r="AN1655" s="81" t="str">
        <x:f t="shared" si="171"/>
        <x:v/>
      </x:c>
      <x:c r="AO1655" s="81" t="str">
        <x:f t="shared" si="172"/>
        <x:v/>
      </x:c>
      <x:c r="AP1655" s="81" t="str">
        <x:f t="shared" si="173"/>
        <x:v/>
      </x:c>
      <x:c r="AQ1655" s="81" t="str">
        <x:f t="shared" si="174"/>
        <x:v/>
      </x:c>
    </x:row>
    <x:row r="1656" spans="1:43">
      <x:c r="A1656">
        <x:v>165000</x:v>
      </x:c>
      <x:c r="B1656" s="118">
        <x:v>423</x:v>
      </x:c>
      <x:c r="C1656">
        <x:f>179/30</x:f>
        <x:v>5.96666666666667</x:v>
      </x:c>
      <x:c r="G1656">
        <x:v>1</x:v>
      </x:c>
      <x:c r="I1656" t="s">
        <x:v>100</x:v>
      </x:c>
      <x:c r="K1656" t="s">
        <x:v>203</x:v>
      </x:c>
      <x:c r="AL1656" s="81">
        <x:f t="shared" si="175"/>
        <x:v>423</x:v>
      </x:c>
      <x:c r="AM1656" s="81" t="str">
        <x:f t="shared" si="170"/>
        <x:v/>
      </x:c>
      <x:c r="AN1656" s="81" t="str">
        <x:f t="shared" si="171"/>
        <x:v/>
      </x:c>
      <x:c r="AO1656" s="81" t="str">
        <x:f t="shared" si="172"/>
        <x:v/>
      </x:c>
      <x:c r="AP1656" s="81" t="str">
        <x:f t="shared" si="173"/>
        <x:v/>
      </x:c>
      <x:c r="AQ1656" s="81" t="str">
        <x:f t="shared" si="174"/>
        <x:v/>
      </x:c>
    </x:row>
    <x:row r="1657" spans="1:43">
      <x:c r="A1657">
        <x:v>165100</x:v>
      </x:c>
      <x:c r="B1657" s="118">
        <x:v>423</x:v>
      </x:c>
      <x:c r="C1657">
        <x:f>221/30</x:f>
        <x:v>7.36666666666667</x:v>
      </x:c>
      <x:c r="D1657">
        <x:v>1</x:v>
      </x:c>
      <x:c r="I1657" t="s">
        <x:v>110</x:v>
      </x:c>
      <x:c r="AL1657" s="81" t="str">
        <x:f t="shared" si="175"/>
        <x:v>423B</x:v>
      </x:c>
      <x:c r="AM1657" s="81" t="str">
        <x:f t="shared" si="170"/>
        <x:v/>
      </x:c>
      <x:c r="AN1657" s="81" t="str">
        <x:f t="shared" si="171"/>
        <x:v/>
      </x:c>
      <x:c r="AO1657" s="81" t="str">
        <x:f t="shared" si="172"/>
        <x:v/>
      </x:c>
      <x:c r="AP1657" s="81" t="str">
        <x:f t="shared" si="173"/>
        <x:v/>
      </x:c>
      <x:c r="AQ1657" s="81" t="str">
        <x:f t="shared" si="174"/>
        <x:v/>
      </x:c>
    </x:row>
    <x:row r="1658" spans="1:43">
      <x:c r="A1658">
        <x:v>165200</x:v>
      </x:c>
      <x:c r="B1658" s="118">
        <x:v>423</x:v>
      </x:c>
      <x:c r="C1658">
        <x:f>241/30</x:f>
        <x:v>8.03333333333333</x:v>
      </x:c>
      <x:c r="D1658">
        <x:v>1</x:v>
      </x:c>
      <x:c r="I1658" t="s">
        <x:v>110</x:v>
      </x:c>
      <x:c r="J1658">
        <x:v>0.55</x:v>
      </x:c>
      <x:c r="AL1658" s="81" t="str">
        <x:f t="shared" si="175"/>
        <x:v>423B</x:v>
      </x:c>
      <x:c r="AM1658" s="81" t="str">
        <x:f t="shared" si="170"/>
        <x:v/>
      </x:c>
      <x:c r="AN1658" s="81" t="str">
        <x:f t="shared" si="171"/>
        <x:v/>
      </x:c>
      <x:c r="AO1658" s="81" t="str">
        <x:f t="shared" si="172"/>
        <x:v/>
      </x:c>
      <x:c r="AP1658" s="81" t="str">
        <x:f t="shared" si="173"/>
        <x:v/>
      </x:c>
      <x:c r="AQ1658" s="81" t="str">
        <x:f t="shared" si="174"/>
        <x:v/>
      </x:c>
    </x:row>
    <x:row r="1659" spans="1:43">
      <x:c r="A1659">
        <x:v>165300</x:v>
      </x:c>
      <x:c r="B1659" s="118">
        <x:v>423</x:v>
      </x:c>
      <x:c r="C1659">
        <x:f>242/30</x:f>
        <x:v>8.06666666666667</x:v>
      </x:c>
      <x:c r="D1659">
        <x:v>1</x:v>
      </x:c>
      <x:c r="I1659" t="s">
        <x:v>110</x:v>
      </x:c>
      <x:c r="J1659">
        <x:v>0.55</x:v>
      </x:c>
      <x:c r="AL1659" s="81" t="str">
        <x:f t="shared" si="175"/>
        <x:v>423B</x:v>
      </x:c>
      <x:c r="AM1659" s="81" t="str">
        <x:f t="shared" si="170"/>
        <x:v/>
      </x:c>
      <x:c r="AN1659" s="81" t="str">
        <x:f t="shared" si="171"/>
        <x:v/>
      </x:c>
      <x:c r="AO1659" s="81" t="str">
        <x:f t="shared" si="172"/>
        <x:v/>
      </x:c>
      <x:c r="AP1659" s="81" t="str">
        <x:f t="shared" si="173"/>
        <x:v/>
      </x:c>
      <x:c r="AQ1659" s="81" t="str">
        <x:f t="shared" si="174"/>
        <x:v/>
      </x:c>
    </x:row>
    <x:row r="1660" spans="1:43">
      <x:c r="A1660">
        <x:v>165400</x:v>
      </x:c>
      <x:c r="B1660" s="118">
        <x:v>423</x:v>
      </x:c>
      <x:c r="C1660">
        <x:f>243/30</x:f>
        <x:v>8.1</x:v>
      </x:c>
      <x:c r="D1660">
        <x:v>1</x:v>
      </x:c>
      <x:c r="I1660" t="s">
        <x:v>110</x:v>
      </x:c>
      <x:c r="J1660">
        <x:v>0.55</x:v>
      </x:c>
      <x:c r="AL1660" s="81" t="str">
        <x:f t="shared" si="175"/>
        <x:v>423B</x:v>
      </x:c>
      <x:c r="AM1660" s="81" t="str">
        <x:f t="shared" si="170"/>
        <x:v/>
      </x:c>
      <x:c r="AN1660" s="81" t="str">
        <x:f t="shared" si="171"/>
        <x:v/>
      </x:c>
      <x:c r="AO1660" s="81" t="str">
        <x:f t="shared" si="172"/>
        <x:v/>
      </x:c>
      <x:c r="AP1660" s="81" t="str">
        <x:f t="shared" si="173"/>
        <x:v/>
      </x:c>
      <x:c r="AQ1660" s="81" t="str">
        <x:f t="shared" si="174"/>
        <x:v/>
      </x:c>
    </x:row>
    <x:row r="1661" spans="1:43">
      <x:c r="A1661">
        <x:v>165500</x:v>
      </x:c>
      <x:c r="B1661" s="118">
        <x:v>423</x:v>
      </x:c>
      <x:c r="C1661">
        <x:f>244/30</x:f>
        <x:v>8.13333333333333</x:v>
      </x:c>
      <x:c r="D1661">
        <x:v>1</x:v>
      </x:c>
      <x:c r="I1661" t="s">
        <x:v>110</x:v>
      </x:c>
      <x:c r="J1661">
        <x:v>0.55</x:v>
      </x:c>
      <x:c r="AL1661" s="81" t="str">
        <x:f t="shared" si="175"/>
        <x:v>423B</x:v>
      </x:c>
      <x:c r="AM1661" s="81" t="str">
        <x:f t="shared" si="170"/>
        <x:v/>
      </x:c>
      <x:c r="AN1661" s="81" t="str">
        <x:f t="shared" si="171"/>
        <x:v/>
      </x:c>
      <x:c r="AO1661" s="81" t="str">
        <x:f t="shared" si="172"/>
        <x:v/>
      </x:c>
      <x:c r="AP1661" s="81" t="str">
        <x:f t="shared" si="173"/>
        <x:v/>
      </x:c>
      <x:c r="AQ1661" s="81" t="str">
        <x:f t="shared" si="174"/>
        <x:v/>
      </x:c>
    </x:row>
    <x:row r="1662" spans="1:43">
      <x:c r="A1662">
        <x:v>165600</x:v>
      </x:c>
      <x:c r="B1662" s="118">
        <x:v>423</x:v>
      </x:c>
      <x:c r="C1662">
        <x:f>245/30</x:f>
        <x:v>8.16666666666667</x:v>
      </x:c>
      <x:c r="D1662">
        <x:v>1</x:v>
      </x:c>
      <x:c r="I1662" t="s">
        <x:v>110</x:v>
      </x:c>
      <x:c r="J1662">
        <x:v>0.55</x:v>
      </x:c>
      <x:c r="AL1662" s="81" t="str">
        <x:f t="shared" si="175"/>
        <x:v>423B</x:v>
      </x:c>
      <x:c r="AM1662" s="81" t="str">
        <x:f t="shared" si="170"/>
        <x:v/>
      </x:c>
      <x:c r="AN1662" s="81" t="str">
        <x:f t="shared" si="171"/>
        <x:v/>
      </x:c>
      <x:c r="AO1662" s="81" t="str">
        <x:f t="shared" si="172"/>
        <x:v/>
      </x:c>
      <x:c r="AP1662" s="81" t="str">
        <x:f t="shared" si="173"/>
        <x:v/>
      </x:c>
      <x:c r="AQ1662" s="81" t="str">
        <x:f t="shared" si="174"/>
        <x:v/>
      </x:c>
    </x:row>
    <x:row r="1663" spans="1:43">
      <x:c r="A1663">
        <x:v>165700</x:v>
      </x:c>
      <x:c r="B1663" s="118">
        <x:v>423</x:v>
      </x:c>
      <x:c r="C1663">
        <x:v>8.2</x:v>
      </x:c>
      <x:c r="D1663">
        <x:v>1</x:v>
      </x:c>
      <x:c r="I1663" t="s">
        <x:v>110</x:v>
      </x:c>
      <x:c r="J1663">
        <x:v>0.55</x:v>
      </x:c>
      <x:c r="AL1663" s="81" t="str">
        <x:f t="shared" si="175"/>
        <x:v>423B</x:v>
      </x:c>
      <x:c r="AM1663" s="81" t="str">
        <x:f t="shared" si="170"/>
        <x:v/>
      </x:c>
      <x:c r="AN1663" s="81" t="str">
        <x:f t="shared" si="171"/>
        <x:v/>
      </x:c>
      <x:c r="AO1663" s="81" t="str">
        <x:f t="shared" si="172"/>
        <x:v/>
      </x:c>
      <x:c r="AP1663" s="81" t="str">
        <x:f t="shared" si="173"/>
        <x:v/>
      </x:c>
      <x:c r="AQ1663" s="81" t="str">
        <x:f t="shared" si="174"/>
        <x:v/>
      </x:c>
    </x:row>
    <x:row r="1664" spans="1:43">
      <x:c r="A1664">
        <x:v>165800</x:v>
      </x:c>
      <x:c r="B1664" s="118">
        <x:v>423</x:v>
      </x:c>
      <x:c r="C1664">
        <x:v>8.23333333333333</x:v>
      </x:c>
      <x:c r="D1664">
        <x:v>1</x:v>
      </x:c>
      <x:c r="I1664" t="s">
        <x:v>110</x:v>
      </x:c>
      <x:c r="J1664">
        <x:v>0.55</x:v>
      </x:c>
      <x:c r="AL1664" s="81" t="str">
        <x:f t="shared" si="175"/>
        <x:v>423B</x:v>
      </x:c>
      <x:c r="AM1664" s="81" t="str">
        <x:f t="shared" si="170"/>
        <x:v/>
      </x:c>
      <x:c r="AN1664" s="81" t="str">
        <x:f t="shared" si="171"/>
        <x:v/>
      </x:c>
      <x:c r="AO1664" s="81" t="str">
        <x:f t="shared" si="172"/>
        <x:v/>
      </x:c>
      <x:c r="AP1664" s="81" t="str">
        <x:f t="shared" si="173"/>
        <x:v/>
      </x:c>
      <x:c r="AQ1664" s="81" t="str">
        <x:f t="shared" si="174"/>
        <x:v/>
      </x:c>
    </x:row>
    <x:row r="1665" spans="1:43">
      <x:c r="A1665">
        <x:v>165900</x:v>
      </x:c>
      <x:c r="B1665" s="118">
        <x:v>423</x:v>
      </x:c>
      <x:c r="C1665">
        <x:v>8.26666666666667</x:v>
      </x:c>
      <x:c r="D1665">
        <x:v>1</x:v>
      </x:c>
      <x:c r="I1665" t="s">
        <x:v>110</x:v>
      </x:c>
      <x:c r="J1665">
        <x:v>0.55</x:v>
      </x:c>
      <x:c r="AL1665" s="81" t="str">
        <x:f t="shared" si="175"/>
        <x:v>423B</x:v>
      </x:c>
      <x:c r="AM1665" s="81" t="str">
        <x:f t="shared" si="170"/>
        <x:v/>
      </x:c>
      <x:c r="AN1665" s="81" t="str">
        <x:f t="shared" si="171"/>
        <x:v/>
      </x:c>
      <x:c r="AO1665" s="81" t="str">
        <x:f t="shared" si="172"/>
        <x:v/>
      </x:c>
      <x:c r="AP1665" s="81" t="str">
        <x:f t="shared" si="173"/>
        <x:v/>
      </x:c>
      <x:c r="AQ1665" s="81" t="str">
        <x:f t="shared" si="174"/>
        <x:v/>
      </x:c>
    </x:row>
    <x:row r="1666" spans="1:43">
      <x:c r="A1666">
        <x:v>166000</x:v>
      </x:c>
      <x:c r="B1666" s="118">
        <x:v>423</x:v>
      </x:c>
      <x:c r="C1666">
        <x:v>8.3</x:v>
      </x:c>
      <x:c r="D1666">
        <x:v>1</x:v>
      </x:c>
      <x:c r="I1666" t="s">
        <x:v>110</x:v>
      </x:c>
      <x:c r="J1666">
        <x:v>0.55</x:v>
      </x:c>
      <x:c r="AL1666" s="81" t="str">
        <x:f t="shared" si="175"/>
        <x:v>423B</x:v>
      </x:c>
      <x:c r="AM1666" s="81" t="str">
        <x:f t="shared" si="170"/>
        <x:v/>
      </x:c>
      <x:c r="AN1666" s="81" t="str">
        <x:f t="shared" si="171"/>
        <x:v/>
      </x:c>
      <x:c r="AO1666" s="81" t="str">
        <x:f t="shared" si="172"/>
        <x:v/>
      </x:c>
      <x:c r="AP1666" s="81" t="str">
        <x:f t="shared" si="173"/>
        <x:v/>
      </x:c>
      <x:c r="AQ1666" s="81" t="str">
        <x:f t="shared" si="174"/>
        <x:v/>
      </x:c>
    </x:row>
    <x:row r="1667" spans="1:43">
      <x:c r="A1667">
        <x:v>166100</x:v>
      </x:c>
      <x:c r="B1667" s="118">
        <x:v>423</x:v>
      </x:c>
      <x:c r="C1667">
        <x:v>8.33333333333333</x:v>
      </x:c>
      <x:c r="D1667">
        <x:v>1</x:v>
      </x:c>
      <x:c r="I1667" t="s">
        <x:v>110</x:v>
      </x:c>
      <x:c r="J1667">
        <x:v>0.55</x:v>
      </x:c>
      <x:c r="AL1667" s="81" t="str">
        <x:f t="shared" si="175"/>
        <x:v>423B</x:v>
      </x:c>
      <x:c r="AM1667" s="81" t="str">
        <x:f t="shared" si="170"/>
        <x:v/>
      </x:c>
      <x:c r="AN1667" s="81" t="str">
        <x:f t="shared" si="171"/>
        <x:v/>
      </x:c>
      <x:c r="AO1667" s="81" t="str">
        <x:f t="shared" si="172"/>
        <x:v/>
      </x:c>
      <x:c r="AP1667" s="81" t="str">
        <x:f t="shared" si="173"/>
        <x:v/>
      </x:c>
      <x:c r="AQ1667" s="81" t="str">
        <x:f t="shared" si="174"/>
        <x:v/>
      </x:c>
    </x:row>
    <x:row r="1668" spans="1:43">
      <x:c r="A1668">
        <x:v>166200</x:v>
      </x:c>
      <x:c r="B1668" s="118">
        <x:v>423</x:v>
      </x:c>
      <x:c r="C1668">
        <x:v>8.36666666666667</x:v>
      </x:c>
      <x:c r="D1668">
        <x:v>1</x:v>
      </x:c>
      <x:c r="I1668" t="s">
        <x:v>110</x:v>
      </x:c>
      <x:c r="J1668">
        <x:v>0.55</x:v>
      </x:c>
      <x:c r="AL1668" s="81" t="str">
        <x:f t="shared" si="175"/>
        <x:v>423B</x:v>
      </x:c>
      <x:c r="AM1668" s="81" t="str">
        <x:f t="shared" si="170"/>
        <x:v/>
      </x:c>
      <x:c r="AN1668" s="81" t="str">
        <x:f t="shared" si="171"/>
        <x:v/>
      </x:c>
      <x:c r="AO1668" s="81" t="str">
        <x:f t="shared" si="172"/>
        <x:v/>
      </x:c>
      <x:c r="AP1668" s="81" t="str">
        <x:f t="shared" si="173"/>
        <x:v/>
      </x:c>
      <x:c r="AQ1668" s="81" t="str">
        <x:f t="shared" si="174"/>
        <x:v/>
      </x:c>
    </x:row>
    <x:row r="1669" spans="1:43">
      <x:c r="A1669">
        <x:v>166300</x:v>
      </x:c>
      <x:c r="B1669" s="118">
        <x:v>423</x:v>
      </x:c>
      <x:c r="C1669">
        <x:v>8.4</x:v>
      </x:c>
      <x:c r="D1669">
        <x:v>1</x:v>
      </x:c>
      <x:c r="I1669" t="s">
        <x:v>110</x:v>
      </x:c>
      <x:c r="J1669">
        <x:v>0.55</x:v>
      </x:c>
      <x:c r="AL1669" s="81" t="str">
        <x:f t="shared" si="175"/>
        <x:v>423B</x:v>
      </x:c>
      <x:c r="AM1669" s="81" t="str">
        <x:f t="shared" si="170"/>
        <x:v/>
      </x:c>
      <x:c r="AN1669" s="81" t="str">
        <x:f t="shared" si="171"/>
        <x:v/>
      </x:c>
      <x:c r="AO1669" s="81" t="str">
        <x:f t="shared" si="172"/>
        <x:v/>
      </x:c>
      <x:c r="AP1669" s="81" t="str">
        <x:f t="shared" si="173"/>
        <x:v/>
      </x:c>
      <x:c r="AQ1669" s="81" t="str">
        <x:f t="shared" si="174"/>
        <x:v/>
      </x:c>
    </x:row>
    <x:row r="1670" spans="1:43">
      <x:c r="A1670">
        <x:v>166400</x:v>
      </x:c>
      <x:c r="B1670" s="118">
        <x:v>423</x:v>
      </x:c>
      <x:c r="C1670">
        <x:v>8.43333333333333</x:v>
      </x:c>
      <x:c r="D1670">
        <x:v>1</x:v>
      </x:c>
      <x:c r="I1670" t="s">
        <x:v>110</x:v>
      </x:c>
      <x:c r="J1670">
        <x:v>0.55</x:v>
      </x:c>
      <x:c r="AL1670" s="81" t="str">
        <x:f t="shared" si="175"/>
        <x:v>423B</x:v>
      </x:c>
      <x:c r="AM1670" s="81" t="str">
        <x:f t="shared" si="170"/>
        <x:v/>
      </x:c>
      <x:c r="AN1670" s="81" t="str">
        <x:f t="shared" si="171"/>
        <x:v/>
      </x:c>
      <x:c r="AO1670" s="81" t="str">
        <x:f t="shared" si="172"/>
        <x:v/>
      </x:c>
      <x:c r="AP1670" s="81" t="str">
        <x:f t="shared" si="173"/>
        <x:v/>
      </x:c>
      <x:c r="AQ1670" s="81" t="str">
        <x:f t="shared" si="174"/>
        <x:v/>
      </x:c>
    </x:row>
    <x:row r="1671" spans="1:43">
      <x:c r="A1671">
        <x:v>166500</x:v>
      </x:c>
      <x:c r="B1671" s="118">
        <x:v>423</x:v>
      </x:c>
      <x:c r="C1671">
        <x:v>8.46666666666666</x:v>
      </x:c>
      <x:c r="D1671">
        <x:v>1</x:v>
      </x:c>
      <x:c r="I1671" t="s">
        <x:v>110</x:v>
      </x:c>
      <x:c r="J1671">
        <x:v>0.55</x:v>
      </x:c>
      <x:c r="AL1671" s="81" t="str">
        <x:f t="shared" si="175"/>
        <x:v>423B</x:v>
      </x:c>
      <x:c r="AM1671" s="81" t="str">
        <x:f t="shared" si="170"/>
        <x:v/>
      </x:c>
      <x:c r="AN1671" s="81" t="str">
        <x:f t="shared" si="171"/>
        <x:v/>
      </x:c>
      <x:c r="AO1671" s="81" t="str">
        <x:f t="shared" si="172"/>
        <x:v/>
      </x:c>
      <x:c r="AP1671" s="81" t="str">
        <x:f t="shared" si="173"/>
        <x:v/>
      </x:c>
      <x:c r="AQ1671" s="81" t="str">
        <x:f t="shared" si="174"/>
        <x:v/>
      </x:c>
    </x:row>
    <x:row r="1672" spans="1:43">
      <x:c r="A1672">
        <x:v>166600</x:v>
      </x:c>
      <x:c r="B1672" s="118">
        <x:v>423</x:v>
      </x:c>
      <x:c r="C1672">
        <x:v>8.5</x:v>
      </x:c>
      <x:c r="D1672">
        <x:v>1</x:v>
      </x:c>
      <x:c r="I1672" t="s">
        <x:v>110</x:v>
      </x:c>
      <x:c r="J1672">
        <x:v>0.55</x:v>
      </x:c>
      <x:c r="AL1672" s="81" t="str">
        <x:f t="shared" si="175"/>
        <x:v>423B</x:v>
      </x:c>
      <x:c r="AM1672" s="81" t="str">
        <x:f t="shared" si="170"/>
        <x:v/>
      </x:c>
      <x:c r="AN1672" s="81" t="str">
        <x:f t="shared" si="171"/>
        <x:v/>
      </x:c>
      <x:c r="AO1672" s="81" t="str">
        <x:f t="shared" si="172"/>
        <x:v/>
      </x:c>
      <x:c r="AP1672" s="81" t="str">
        <x:f t="shared" si="173"/>
        <x:v/>
      </x:c>
      <x:c r="AQ1672" s="81" t="str">
        <x:f t="shared" si="174"/>
        <x:v/>
      </x:c>
    </x:row>
    <x:row r="1673" spans="1:43">
      <x:c r="A1673">
        <x:v>166700</x:v>
      </x:c>
      <x:c r="B1673" s="118">
        <x:v>423</x:v>
      </x:c>
      <x:c r="C1673">
        <x:v>8.53333333333334</x:v>
      </x:c>
      <x:c r="D1673">
        <x:v>1</x:v>
      </x:c>
      <x:c r="I1673" t="s">
        <x:v>110</x:v>
      </x:c>
      <x:c r="J1673">
        <x:v>0.55</x:v>
      </x:c>
      <x:c r="AL1673" s="81" t="str">
        <x:f t="shared" si="175"/>
        <x:v>423B</x:v>
      </x:c>
      <x:c r="AM1673" s="81" t="str">
        <x:f t="shared" si="170"/>
        <x:v/>
      </x:c>
      <x:c r="AN1673" s="81" t="str">
        <x:f t="shared" si="171"/>
        <x:v/>
      </x:c>
      <x:c r="AO1673" s="81" t="str">
        <x:f t="shared" si="172"/>
        <x:v/>
      </x:c>
      <x:c r="AP1673" s="81" t="str">
        <x:f t="shared" si="173"/>
        <x:v/>
      </x:c>
      <x:c r="AQ1673" s="81" t="str">
        <x:f t="shared" si="174"/>
        <x:v/>
      </x:c>
    </x:row>
    <x:row r="1674" spans="1:43">
      <x:c r="A1674">
        <x:v>166800</x:v>
      </x:c>
      <x:c r="B1674" s="118">
        <x:v>423</x:v>
      </x:c>
      <x:c r="C1674">
        <x:v>8.56666666666668</x:v>
      </x:c>
      <x:c r="D1674">
        <x:v>1</x:v>
      </x:c>
      <x:c r="I1674" t="s">
        <x:v>110</x:v>
      </x:c>
      <x:c r="J1674">
        <x:v>0.55</x:v>
      </x:c>
      <x:c r="AL1674" s="81" t="str">
        <x:f t="shared" si="175"/>
        <x:v>423B</x:v>
      </x:c>
      <x:c r="AM1674" s="81" t="str">
        <x:f t="shared" si="170"/>
        <x:v/>
      </x:c>
      <x:c r="AN1674" s="81" t="str">
        <x:f t="shared" si="171"/>
        <x:v/>
      </x:c>
      <x:c r="AO1674" s="81" t="str">
        <x:f t="shared" si="172"/>
        <x:v/>
      </x:c>
      <x:c r="AP1674" s="81" t="str">
        <x:f t="shared" si="173"/>
        <x:v/>
      </x:c>
      <x:c r="AQ1674" s="81" t="str">
        <x:f t="shared" si="174"/>
        <x:v/>
      </x:c>
    </x:row>
    <x:row r="1675" spans="1:43">
      <x:c r="A1675">
        <x:v>166900</x:v>
      </x:c>
      <x:c r="B1675" s="118">
        <x:v>423</x:v>
      </x:c>
      <x:c r="C1675">
        <x:v>8.60000000000002</x:v>
      </x:c>
      <x:c r="D1675">
        <x:v>1</x:v>
      </x:c>
      <x:c r="I1675" t="s">
        <x:v>110</x:v>
      </x:c>
      <x:c r="J1675">
        <x:v>0.55</x:v>
      </x:c>
      <x:c r="AL1675" s="81" t="str">
        <x:f t="shared" si="175"/>
        <x:v>423B</x:v>
      </x:c>
      <x:c r="AM1675" s="81" t="str">
        <x:f t="shared" ref="AM1675:AM1738" si="176">IF($F$7=2,$B$7,"")</x:f>
        <x:v/>
      </x:c>
      <x:c r="AN1675" s="81" t="str">
        <x:f t="shared" ref="AN1675:AN1738" si="177">IF($F$7=3,$B$7,"")</x:f>
        <x:v/>
      </x:c>
      <x:c r="AO1675" s="81" t="str">
        <x:f t="shared" ref="AO1675:AO1738" si="178">IF($F$7=4,$B$7,"")</x:f>
        <x:v/>
      </x:c>
      <x:c r="AP1675" s="81" t="str">
        <x:f t="shared" ref="AP1675:AP1738" si="179">IF($F$7=5,$B$7,"")</x:f>
        <x:v/>
      </x:c>
      <x:c r="AQ1675" s="81" t="str">
        <x:f t="shared" ref="AQ1675:AQ1738" si="180">IF($F$7=6,$B$7,"")</x:f>
        <x:v/>
      </x:c>
    </x:row>
    <x:row r="1676" spans="1:43">
      <x:c r="A1676">
        <x:v>167000</x:v>
      </x:c>
      <x:c r="B1676" s="118">
        <x:v>423</x:v>
      </x:c>
      <x:c r="C1676">
        <x:v>8.63333333333336</x:v>
      </x:c>
      <x:c r="D1676">
        <x:v>1</x:v>
      </x:c>
      <x:c r="I1676" t="s">
        <x:v>110</x:v>
      </x:c>
      <x:c r="J1676">
        <x:v>0.55</x:v>
      </x:c>
      <x:c r="AL1676" s="81" t="str">
        <x:f t="shared" ref="AL1676:AL1739" si="181">IF(ISBLANK(D1676),B1676,B1676&amp;"B")</x:f>
        <x:v>423B</x:v>
      </x:c>
      <x:c r="AM1676" s="81" t="str">
        <x:f t="shared" si="176"/>
        <x:v/>
      </x:c>
      <x:c r="AN1676" s="81" t="str">
        <x:f t="shared" si="177"/>
        <x:v/>
      </x:c>
      <x:c r="AO1676" s="81" t="str">
        <x:f t="shared" si="178"/>
        <x:v/>
      </x:c>
      <x:c r="AP1676" s="81" t="str">
        <x:f t="shared" si="179"/>
        <x:v/>
      </x:c>
      <x:c r="AQ1676" s="81" t="str">
        <x:f t="shared" si="180"/>
        <x:v/>
      </x:c>
    </x:row>
    <x:row r="1677" spans="1:43">
      <x:c r="A1677">
        <x:v>167100</x:v>
      </x:c>
      <x:c r="B1677" s="118">
        <x:v>423</x:v>
      </x:c>
      <x:c r="C1677">
        <x:v>8.6666666666667</x:v>
      </x:c>
      <x:c r="D1677">
        <x:v>1</x:v>
      </x:c>
      <x:c r="I1677" t="s">
        <x:v>110</x:v>
      </x:c>
      <x:c r="J1677">
        <x:v>0.55</x:v>
      </x:c>
      <x:c r="AL1677" s="81" t="str">
        <x:f t="shared" si="181"/>
        <x:v>423B</x:v>
      </x:c>
      <x:c r="AM1677" s="81" t="str">
        <x:f t="shared" si="176"/>
        <x:v/>
      </x:c>
      <x:c r="AN1677" s="81" t="str">
        <x:f t="shared" si="177"/>
        <x:v/>
      </x:c>
      <x:c r="AO1677" s="81" t="str">
        <x:f t="shared" si="178"/>
        <x:v/>
      </x:c>
      <x:c r="AP1677" s="81" t="str">
        <x:f t="shared" si="179"/>
        <x:v/>
      </x:c>
      <x:c r="AQ1677" s="81" t="str">
        <x:f t="shared" si="180"/>
        <x:v/>
      </x:c>
    </x:row>
    <x:row r="1678" spans="1:43">
      <x:c r="A1678">
        <x:v>167200</x:v>
      </x:c>
      <x:c r="B1678" s="118">
        <x:v>423</x:v>
      </x:c>
      <x:c r="C1678">
        <x:v>9</x:v>
      </x:c>
      <x:c r="D1678">
        <x:v>1</x:v>
      </x:c>
      <x:c r="I1678" t="s">
        <x:v>102</x:v>
      </x:c>
      <x:c r="J1678">
        <x:v>0.9</x:v>
      </x:c>
      <x:c r="K1678" t="s">
        <x:v>379</x:v>
      </x:c>
      <x:c r="AL1678" s="81" t="str">
        <x:f t="shared" si="181"/>
        <x:v>423B</x:v>
      </x:c>
      <x:c r="AM1678" s="81" t="str">
        <x:f t="shared" si="176"/>
        <x:v/>
      </x:c>
      <x:c r="AN1678" s="81" t="str">
        <x:f t="shared" si="177"/>
        <x:v/>
      </x:c>
      <x:c r="AO1678" s="81" t="str">
        <x:f t="shared" si="178"/>
        <x:v/>
      </x:c>
      <x:c r="AP1678" s="81" t="str">
        <x:f t="shared" si="179"/>
        <x:v/>
      </x:c>
      <x:c r="AQ1678" s="81" t="str">
        <x:f t="shared" si="180"/>
        <x:v/>
      </x:c>
    </x:row>
    <x:row r="1679" spans="1:43">
      <x:c r="A1679">
        <x:v>167300</x:v>
      </x:c>
      <x:c r="B1679" s="118">
        <x:v>423</x:v>
      </x:c>
      <x:c r="C1679">
        <x:f>286/30</x:f>
        <x:v>9.53333333333333</x:v>
      </x:c>
      <x:c r="G1679">
        <x:v>3</x:v>
      </x:c>
      <x:c r="I1679" t="s">
        <x:v>102</x:v>
      </x:c>
      <x:c r="AL1679" s="81">
        <x:f t="shared" si="181"/>
        <x:v>423</x:v>
      </x:c>
      <x:c r="AM1679" s="81" t="str">
        <x:f t="shared" si="176"/>
        <x:v/>
      </x:c>
      <x:c r="AN1679" s="81" t="str">
        <x:f t="shared" si="177"/>
        <x:v/>
      </x:c>
      <x:c r="AO1679" s="81" t="str">
        <x:f t="shared" si="178"/>
        <x:v/>
      </x:c>
      <x:c r="AP1679" s="81" t="str">
        <x:f t="shared" si="179"/>
        <x:v/>
      </x:c>
      <x:c r="AQ1679" s="81" t="str">
        <x:f t="shared" si="180"/>
        <x:v/>
      </x:c>
    </x:row>
    <x:row r="1680" spans="1:43">
      <x:c r="A1680">
        <x:v>167400</x:v>
      </x:c>
      <x:c r="B1680" s="118">
        <x:v>423</x:v>
      </x:c>
      <x:c r="C1680">
        <x:f>310/30</x:f>
        <x:v>10.3333333333333</x:v>
      </x:c>
      <x:c r="D1680">
        <x:v>1</x:v>
      </x:c>
      <x:c r="I1680" t="s">
        <x:v>102</x:v>
      </x:c>
      <x:c r="AL1680" s="81" t="str">
        <x:f t="shared" si="181"/>
        <x:v>423B</x:v>
      </x:c>
      <x:c r="AM1680" s="81" t="str">
        <x:f t="shared" si="176"/>
        <x:v/>
      </x:c>
      <x:c r="AN1680" s="81" t="str">
        <x:f t="shared" si="177"/>
        <x:v/>
      </x:c>
      <x:c r="AO1680" s="81" t="str">
        <x:f t="shared" si="178"/>
        <x:v/>
      </x:c>
      <x:c r="AP1680" s="81" t="str">
        <x:f t="shared" si="179"/>
        <x:v/>
      </x:c>
      <x:c r="AQ1680" s="81" t="str">
        <x:f t="shared" si="180"/>
        <x:v/>
      </x:c>
    </x:row>
    <x:row r="1681" spans="1:43" s="13" customFormat="1">
      <x:c r="A1681" s="13">
        <x:v>167500</x:v>
      </x:c>
      <x:c r="B1681" s="132">
        <x:v>424</x:v>
      </x:c>
      <x:c r="C1681" s="13">
        <x:f>13/30</x:f>
        <x:v>0.433333333333333</x:v>
      </x:c>
      <x:c r="G1681" s="13">
        <x:v>1</x:v>
      </x:c>
      <x:c r="I1681" s="13" t="s">
        <x:v>100</x:v>
      </x:c>
      <x:c r="K1681" s="13" t="s">
        <x:v>145</x:v>
      </x:c>
      <x:c r="M1681" s="13">
        <x:v>970</x:v>
      </x:c>
      <x:c r="O1681" s="13" t="s">
        <x:v>101</x:v>
      </x:c>
      <x:c r="AG1681" s="133">
        <x:v>1</x:v>
      </x:c>
      <x:c r="AL1681" s="81">
        <x:f t="shared" si="181"/>
        <x:v>424</x:v>
      </x:c>
      <x:c r="AM1681" s="81" t="str">
        <x:f t="shared" si="176"/>
        <x:v/>
      </x:c>
      <x:c r="AN1681" s="81" t="str">
        <x:f t="shared" si="177"/>
        <x:v/>
      </x:c>
      <x:c r="AO1681" s="81" t="str">
        <x:f t="shared" si="178"/>
        <x:v/>
      </x:c>
      <x:c r="AP1681" s="81" t="str">
        <x:f t="shared" si="179"/>
        <x:v/>
      </x:c>
      <x:c r="AQ1681" s="81" t="str">
        <x:f t="shared" si="180"/>
        <x:v/>
      </x:c>
    </x:row>
    <x:row r="1682" spans="1:43">
      <x:c r="A1682">
        <x:v>167600</x:v>
      </x:c>
      <x:c r="B1682" s="118">
        <x:v>424</x:v>
      </x:c>
      <x:c r="C1682">
        <x:f>40/30</x:f>
        <x:v>1.33333333333333</x:v>
      </x:c>
      <x:c r="G1682">
        <x:v>1</x:v>
      </x:c>
      <x:c r="I1682" t="s">
        <x:v>102</x:v>
      </x:c>
      <x:c r="K1682" t="s">
        <x:v>308</x:v>
      </x:c>
      <x:c r="M1682">
        <x:v>970</x:v>
      </x:c>
      <x:c r="O1682" t="s">
        <x:v>101</x:v>
      </x:c>
      <x:c r="AG1682" s="80">
        <x:v>1</x:v>
      </x:c>
      <x:c r="AL1682" s="81">
        <x:f t="shared" si="181"/>
        <x:v>424</x:v>
      </x:c>
      <x:c r="AM1682" s="81" t="str">
        <x:f t="shared" si="176"/>
        <x:v/>
      </x:c>
      <x:c r="AN1682" s="81" t="str">
        <x:f t="shared" si="177"/>
        <x:v/>
      </x:c>
      <x:c r="AO1682" s="81" t="str">
        <x:f t="shared" si="178"/>
        <x:v/>
      </x:c>
      <x:c r="AP1682" s="81" t="str">
        <x:f t="shared" si="179"/>
        <x:v/>
      </x:c>
      <x:c r="AQ1682" s="81" t="str">
        <x:f t="shared" si="180"/>
        <x:v/>
      </x:c>
    </x:row>
    <x:row r="1683" spans="1:43">
      <x:c r="A1683">
        <x:v>167700</x:v>
      </x:c>
      <x:c r="B1683" s="118">
        <x:v>425</x:v>
      </x:c>
      <x:c r="C1683">
        <x:f>21/30</x:f>
        <x:v>0.7</x:v>
      </x:c>
      <x:c r="G1683">
        <x:v>1</x:v>
      </x:c>
      <x:c r="I1683" t="s">
        <x:v>102</x:v>
      </x:c>
      <x:c r="K1683" t="s">
        <x:v>308</x:v>
      </x:c>
      <x:c r="M1683">
        <x:v>970</x:v>
      </x:c>
      <x:c r="O1683" t="s">
        <x:v>101</x:v>
      </x:c>
      <x:c r="AG1683" s="80">
        <x:v>1</x:v>
      </x:c>
      <x:c r="AL1683" s="81">
        <x:f t="shared" si="181"/>
        <x:v>425</x:v>
      </x:c>
      <x:c r="AM1683" s="81" t="str">
        <x:f t="shared" si="176"/>
        <x:v/>
      </x:c>
      <x:c r="AN1683" s="81" t="str">
        <x:f t="shared" si="177"/>
        <x:v/>
      </x:c>
      <x:c r="AO1683" s="81" t="str">
        <x:f t="shared" si="178"/>
        <x:v/>
      </x:c>
      <x:c r="AP1683" s="81" t="str">
        <x:f t="shared" si="179"/>
        <x:v/>
      </x:c>
      <x:c r="AQ1683" s="81" t="str">
        <x:f t="shared" si="180"/>
        <x:v/>
      </x:c>
    </x:row>
    <x:row r="1684" spans="1:43">
      <x:c r="A1684">
        <x:v>167800</x:v>
      </x:c>
      <x:c r="B1684" s="118">
        <x:v>425</x:v>
      </x:c>
      <x:c r="C1684">
        <x:f>34/30</x:f>
        <x:v>1.13333333333333</x:v>
      </x:c>
      <x:c r="G1684">
        <x:v>1</x:v>
      </x:c>
      <x:c r="I1684" t="s">
        <x:v>103</x:v>
      </x:c>
      <x:c r="K1684" t="s">
        <x:v>308</x:v>
      </x:c>
      <x:c r="M1684">
        <x:v>970</x:v>
      </x:c>
      <x:c r="O1684" t="s">
        <x:v>101</x:v>
      </x:c>
      <x:c r="AG1684" s="80">
        <x:v>1</x:v>
      </x:c>
      <x:c r="AL1684" s="81">
        <x:f t="shared" si="181"/>
        <x:v>425</x:v>
      </x:c>
      <x:c r="AM1684" s="81" t="str">
        <x:f t="shared" si="176"/>
        <x:v/>
      </x:c>
      <x:c r="AN1684" s="81" t="str">
        <x:f t="shared" si="177"/>
        <x:v/>
      </x:c>
      <x:c r="AO1684" s="81" t="str">
        <x:f t="shared" si="178"/>
        <x:v/>
      </x:c>
      <x:c r="AP1684" s="81" t="str">
        <x:f t="shared" si="179"/>
        <x:v/>
      </x:c>
      <x:c r="AQ1684" s="81" t="str">
        <x:f t="shared" si="180"/>
        <x:v/>
      </x:c>
    </x:row>
    <x:row r="1685" spans="1:43">
      <x:c r="A1685">
        <x:v>167900</x:v>
      </x:c>
      <x:c r="B1685" s="118">
        <x:v>425</x:v>
      </x:c>
      <x:c r="C1685">
        <x:f>56/30</x:f>
        <x:v>1.86666666666667</x:v>
      </x:c>
      <x:c r="G1685">
        <x:v>2</x:v>
      </x:c>
      <x:c r="I1685" t="s">
        <x:v>104</x:v>
      </x:c>
      <x:c r="K1685" t="s">
        <x:v>308</x:v>
      </x:c>
      <x:c r="M1685">
        <x:v>970</x:v>
      </x:c>
      <x:c r="O1685" t="s">
        <x:v>101</x:v>
      </x:c>
      <x:c r="AG1685" s="80">
        <x:v>1</x:v>
      </x:c>
      <x:c r="AL1685" s="81">
        <x:f t="shared" si="181"/>
        <x:v>425</x:v>
      </x:c>
      <x:c r="AM1685" s="81" t="str">
        <x:f t="shared" si="176"/>
        <x:v/>
      </x:c>
      <x:c r="AN1685" s="81" t="str">
        <x:f t="shared" si="177"/>
        <x:v/>
      </x:c>
      <x:c r="AO1685" s="81" t="str">
        <x:f t="shared" si="178"/>
        <x:v/>
      </x:c>
      <x:c r="AP1685" s="81" t="str">
        <x:f t="shared" si="179"/>
        <x:v/>
      </x:c>
      <x:c r="AQ1685" s="81" t="str">
        <x:f t="shared" si="180"/>
        <x:v/>
      </x:c>
    </x:row>
    <x:row r="1686" spans="1:43">
      <x:c r="A1686">
        <x:v>168000</x:v>
      </x:c>
      <x:c r="B1686" s="118">
        <x:v>426</x:v>
      </x:c>
      <x:c r="C1686">
        <x:f>17/30</x:f>
        <x:v>0.566666666666667</x:v>
      </x:c>
      <x:c r="G1686">
        <x:v>1</x:v>
      </x:c>
      <x:c r="I1686" t="s">
        <x:v>102</x:v>
      </x:c>
      <x:c r="K1686" t="s">
        <x:v>105</x:v>
      </x:c>
      <x:c r="M1686">
        <x:v>970</x:v>
      </x:c>
      <x:c r="O1686" t="s">
        <x:v>116</x:v>
      </x:c>
      <x:c r="P1686" t="s">
        <x:v>380</x:v>
      </x:c>
      <x:c r="AG1686" s="80">
        <x:v>1</x:v>
      </x:c>
      <x:c r="AL1686" s="81">
        <x:f t="shared" si="181"/>
        <x:v>426</x:v>
      </x:c>
      <x:c r="AM1686" s="81" t="str">
        <x:f t="shared" si="176"/>
        <x:v/>
      </x:c>
      <x:c r="AN1686" s="81" t="str">
        <x:f t="shared" si="177"/>
        <x:v/>
      </x:c>
      <x:c r="AO1686" s="81" t="str">
        <x:f t="shared" si="178"/>
        <x:v/>
      </x:c>
      <x:c r="AP1686" s="81" t="str">
        <x:f t="shared" si="179"/>
        <x:v/>
      </x:c>
      <x:c r="AQ1686" s="81" t="str">
        <x:f t="shared" si="180"/>
        <x:v/>
      </x:c>
    </x:row>
    <x:row r="1687" spans="1:43">
      <x:c r="A1687">
        <x:v>168100</x:v>
      </x:c>
      <x:c r="B1687" s="118">
        <x:v>426</x:v>
      </x:c>
      <x:c r="C1687">
        <x:f>24/30</x:f>
        <x:v>0.8</x:v>
      </x:c>
      <x:c r="G1687">
        <x:v>1</x:v>
      </x:c>
      <x:c r="I1687" t="s">
        <x:v>103</x:v>
      </x:c>
      <x:c r="K1687" t="s">
        <x:v>145</x:v>
      </x:c>
      <x:c r="M1687">
        <x:v>970</x:v>
      </x:c>
      <x:c r="O1687" t="s">
        <x:v>116</x:v>
      </x:c>
      <x:c r="P1687" s="423" t="s">
        <x:v>381</x:v>
      </x:c>
      <x:c r="AG1687" s="80">
        <x:v>1</x:v>
      </x:c>
      <x:c r="AL1687" s="81">
        <x:f t="shared" si="181"/>
        <x:v>426</x:v>
      </x:c>
      <x:c r="AM1687" s="81" t="str">
        <x:f t="shared" si="176"/>
        <x:v/>
      </x:c>
      <x:c r="AN1687" s="81" t="str">
        <x:f t="shared" si="177"/>
        <x:v/>
      </x:c>
      <x:c r="AO1687" s="81" t="str">
        <x:f t="shared" si="178"/>
        <x:v/>
      </x:c>
      <x:c r="AP1687" s="81" t="str">
        <x:f t="shared" si="179"/>
        <x:v/>
      </x:c>
      <x:c r="AQ1687" s="81" t="str">
        <x:f t="shared" si="180"/>
        <x:v/>
      </x:c>
    </x:row>
    <x:row r="1688" spans="1:43">
      <x:c r="A1688">
        <x:v>168200</x:v>
      </x:c>
      <x:c r="B1688" s="118">
        <x:v>426</x:v>
      </x:c>
      <x:c r="C1688">
        <x:f>33/30</x:f>
        <x:v>1.1</x:v>
      </x:c>
      <x:c r="G1688">
        <x:v>1</x:v>
      </x:c>
      <x:c r="I1688" t="s">
        <x:v>100</x:v>
      </x:c>
      <x:c r="K1688" t="s">
        <x:v>145</x:v>
      </x:c>
      <x:c r="M1688">
        <x:v>970</x:v>
      </x:c>
      <x:c r="O1688" t="s">
        <x:v>116</x:v>
      </x:c>
      <x:c r="P1688" t="s">
        <x:v>382</x:v>
      </x:c>
      <x:c r="AG1688" s="80">
        <x:v>1</x:v>
      </x:c>
      <x:c r="AL1688" s="81">
        <x:f t="shared" si="181"/>
        <x:v>426</x:v>
      </x:c>
      <x:c r="AM1688" s="81" t="str">
        <x:f t="shared" si="176"/>
        <x:v/>
      </x:c>
      <x:c r="AN1688" s="81" t="str">
        <x:f t="shared" si="177"/>
        <x:v/>
      </x:c>
      <x:c r="AO1688" s="81" t="str">
        <x:f t="shared" si="178"/>
        <x:v/>
      </x:c>
      <x:c r="AP1688" s="81" t="str">
        <x:f t="shared" si="179"/>
        <x:v/>
      </x:c>
      <x:c r="AQ1688" s="81" t="str">
        <x:f t="shared" si="180"/>
        <x:v/>
      </x:c>
    </x:row>
    <x:row r="1689" spans="1:43">
      <x:c r="A1689">
        <x:v>168300</x:v>
      </x:c>
      <x:c r="B1689" s="118">
        <x:v>427</x:v>
      </x:c>
      <x:c r="C1689" s="3">
        <x:f>42/30</x:f>
        <x:v>1.4</x:v>
      </x:c>
      <x:c r="G1689">
        <x:v>1</x:v>
      </x:c>
      <x:c r="I1689" t="s">
        <x:v>102</x:v>
      </x:c>
      <x:c r="AG1689" s="80">
        <x:v>2</x:v>
      </x:c>
      <x:c r="AL1689" s="81">
        <x:f t="shared" si="181"/>
        <x:v>427</x:v>
      </x:c>
      <x:c r="AM1689" s="81" t="str">
        <x:f t="shared" si="176"/>
        <x:v/>
      </x:c>
      <x:c r="AN1689" s="81" t="str">
        <x:f t="shared" si="177"/>
        <x:v/>
      </x:c>
      <x:c r="AO1689" s="81" t="str">
        <x:f t="shared" si="178"/>
        <x:v/>
      </x:c>
      <x:c r="AP1689" s="81" t="str">
        <x:f t="shared" si="179"/>
        <x:v/>
      </x:c>
      <x:c r="AQ1689" s="81" t="str">
        <x:f t="shared" si="180"/>
        <x:v/>
      </x:c>
    </x:row>
    <x:row r="1690" spans="1:43">
      <x:c r="A1690">
        <x:v>168400</x:v>
      </x:c>
      <x:c r="B1690" s="118">
        <x:v>427</x:v>
      </x:c>
      <x:c r="C1690" s="3">
        <x:f>46/30</x:f>
        <x:v>1.53333333333333</x:v>
      </x:c>
      <x:c r="G1690">
        <x:v>1</x:v>
      </x:c>
      <x:c r="I1690" t="s">
        <x:v>104</x:v>
      </x:c>
      <x:c r="AG1690" s="80">
        <x:v>2</x:v>
      </x:c>
      <x:c r="AL1690" s="81">
        <x:f t="shared" si="181"/>
        <x:v>427</x:v>
      </x:c>
      <x:c r="AM1690" s="81" t="str">
        <x:f t="shared" si="176"/>
        <x:v/>
      </x:c>
      <x:c r="AN1690" s="81" t="str">
        <x:f t="shared" si="177"/>
        <x:v/>
      </x:c>
      <x:c r="AO1690" s="81" t="str">
        <x:f t="shared" si="178"/>
        <x:v/>
      </x:c>
      <x:c r="AP1690" s="81" t="str">
        <x:f t="shared" si="179"/>
        <x:v/>
      </x:c>
      <x:c r="AQ1690" s="81" t="str">
        <x:f t="shared" si="180"/>
        <x:v/>
      </x:c>
    </x:row>
    <x:row r="1691" spans="1:43">
      <x:c r="A1691">
        <x:v>168500</x:v>
      </x:c>
      <x:c r="B1691" s="118">
        <x:v>427</x:v>
      </x:c>
      <x:c r="C1691" s="3">
        <x:f>50/30</x:f>
        <x:v>1.66666666666667</x:v>
      </x:c>
      <x:c r="G1691">
        <x:v>1</x:v>
      </x:c>
      <x:c r="I1691" t="s">
        <x:v>110</x:v>
      </x:c>
      <x:c r="J1691">
        <x:v>0.65</x:v>
      </x:c>
      <x:c r="AG1691" s="80">
        <x:v>2</x:v>
      </x:c>
      <x:c r="AL1691" s="81">
        <x:f t="shared" si="181"/>
        <x:v>427</x:v>
      </x:c>
      <x:c r="AM1691" s="81" t="str">
        <x:f t="shared" si="176"/>
        <x:v/>
      </x:c>
      <x:c r="AN1691" s="81" t="str">
        <x:f t="shared" si="177"/>
        <x:v/>
      </x:c>
      <x:c r="AO1691" s="81" t="str">
        <x:f t="shared" si="178"/>
        <x:v/>
      </x:c>
      <x:c r="AP1691" s="81" t="str">
        <x:f t="shared" si="179"/>
        <x:v/>
      </x:c>
      <x:c r="AQ1691" s="81" t="str">
        <x:f t="shared" si="180"/>
        <x:v/>
      </x:c>
    </x:row>
    <x:row r="1692" spans="1:43">
      <x:c r="A1692">
        <x:v>168600</x:v>
      </x:c>
      <x:c r="B1692" s="118">
        <x:v>427</x:v>
      </x:c>
      <x:c r="C1692" s="3">
        <x:v>1.86666666666667</x:v>
      </x:c>
      <x:c r="D1692">
        <x:v>1</x:v>
      </x:c>
      <x:c r="AG1692" s="80">
        <x:v>1</x:v>
      </x:c>
      <x:c r="AL1692" s="81" t="str">
        <x:f t="shared" si="181"/>
        <x:v>427B</x:v>
      </x:c>
      <x:c r="AM1692" s="81" t="str">
        <x:f t="shared" si="176"/>
        <x:v/>
      </x:c>
      <x:c r="AN1692" s="81" t="str">
        <x:f t="shared" si="177"/>
        <x:v/>
      </x:c>
      <x:c r="AO1692" s="81" t="str">
        <x:f t="shared" si="178"/>
        <x:v/>
      </x:c>
      <x:c r="AP1692" s="81" t="str">
        <x:f t="shared" si="179"/>
        <x:v/>
      </x:c>
      <x:c r="AQ1692" s="81" t="str">
        <x:f t="shared" si="180"/>
        <x:v/>
      </x:c>
    </x:row>
    <x:row r="1693" spans="1:43">
      <x:c r="A1693">
        <x:v>168700</x:v>
      </x:c>
      <x:c r="B1693" s="118">
        <x:v>427</x:v>
      </x:c>
      <x:c r="C1693" s="3">
        <x:v>2.06666666666667</x:v>
      </x:c>
      <x:c r="D1693">
        <x:v>1</x:v>
      </x:c>
      <x:c r="AG1693" s="80">
        <x:v>1</x:v>
      </x:c>
      <x:c r="AL1693" s="81" t="str">
        <x:f t="shared" si="181"/>
        <x:v>427B</x:v>
      </x:c>
      <x:c r="AM1693" s="81" t="str">
        <x:f t="shared" si="176"/>
        <x:v/>
      </x:c>
      <x:c r="AN1693" s="81" t="str">
        <x:f t="shared" si="177"/>
        <x:v/>
      </x:c>
      <x:c r="AO1693" s="81" t="str">
        <x:f t="shared" si="178"/>
        <x:v/>
      </x:c>
      <x:c r="AP1693" s="81" t="str">
        <x:f t="shared" si="179"/>
        <x:v/>
      </x:c>
      <x:c r="AQ1693" s="81" t="str">
        <x:f t="shared" si="180"/>
        <x:v/>
      </x:c>
    </x:row>
    <x:row r="1694" spans="1:43">
      <x:c r="A1694">
        <x:v>168800</x:v>
      </x:c>
      <x:c r="B1694" s="118">
        <x:v>428</x:v>
      </x:c>
      <x:c r="C1694">
        <x:f>21/30</x:f>
        <x:v>0.7</x:v>
      </x:c>
      <x:c r="D1694">
        <x:v>0</x:v>
      </x:c>
      <x:c r="AG1694" s="80">
        <x:v>2</x:v>
      </x:c>
      <x:c r="AL1694" s="81" t="str">
        <x:f t="shared" si="181"/>
        <x:v>428B</x:v>
      </x:c>
      <x:c r="AM1694" s="81" t="str">
        <x:f t="shared" si="176"/>
        <x:v/>
      </x:c>
      <x:c r="AN1694" s="81" t="str">
        <x:f t="shared" si="177"/>
        <x:v/>
      </x:c>
      <x:c r="AO1694" s="81" t="str">
        <x:f t="shared" si="178"/>
        <x:v/>
      </x:c>
      <x:c r="AP1694" s="81" t="str">
        <x:f t="shared" si="179"/>
        <x:v/>
      </x:c>
      <x:c r="AQ1694" s="81" t="str">
        <x:f t="shared" si="180"/>
        <x:v/>
      </x:c>
    </x:row>
    <x:row r="1695" spans="1:43">
      <x:c r="A1695">
        <x:v>168900</x:v>
      </x:c>
      <x:c r="B1695" s="118">
        <x:v>428</x:v>
      </x:c>
      <x:c r="C1695">
        <x:f>36/30</x:f>
        <x:v>1.2</x:v>
      </x:c>
      <x:c r="D1695">
        <x:v>0</x:v>
      </x:c>
      <x:c r="AG1695" s="80">
        <x:v>2</x:v>
      </x:c>
      <x:c r="AL1695" s="81" t="str">
        <x:f t="shared" si="181"/>
        <x:v>428B</x:v>
      </x:c>
      <x:c r="AM1695" s="81" t="str">
        <x:f t="shared" si="176"/>
        <x:v/>
      </x:c>
      <x:c r="AN1695" s="81" t="str">
        <x:f t="shared" si="177"/>
        <x:v/>
      </x:c>
      <x:c r="AO1695" s="81" t="str">
        <x:f t="shared" si="178"/>
        <x:v/>
      </x:c>
      <x:c r="AP1695" s="81" t="str">
        <x:f t="shared" si="179"/>
        <x:v/>
      </x:c>
      <x:c r="AQ1695" s="81" t="str">
        <x:f t="shared" si="180"/>
        <x:v/>
      </x:c>
    </x:row>
    <x:row r="1696" spans="1:43">
      <x:c r="A1696">
        <x:v>169000</x:v>
      </x:c>
      <x:c r="B1696" s="118">
        <x:v>428</x:v>
      </x:c>
      <x:c r="C1696">
        <x:f>41/30</x:f>
        <x:v>1.36666666666667</x:v>
      </x:c>
      <x:c r="E1696">
        <x:v>1</x:v>
      </x:c>
      <x:c r="AL1696" s="81">
        <x:f t="shared" si="181"/>
        <x:v>428</x:v>
      </x:c>
      <x:c r="AM1696" s="81" t="str">
        <x:f t="shared" si="176"/>
        <x:v/>
      </x:c>
      <x:c r="AN1696" s="81" t="str">
        <x:f t="shared" si="177"/>
        <x:v/>
      </x:c>
      <x:c r="AO1696" s="81" t="str">
        <x:f t="shared" si="178"/>
        <x:v/>
      </x:c>
      <x:c r="AP1696" s="81" t="str">
        <x:f t="shared" si="179"/>
        <x:v/>
      </x:c>
      <x:c r="AQ1696" s="81" t="str">
        <x:f t="shared" si="180"/>
        <x:v/>
      </x:c>
    </x:row>
    <x:row r="1697" spans="1:43">
      <x:c r="A1697">
        <x:v>169100</x:v>
      </x:c>
      <x:c r="B1697" s="118">
        <x:v>429</x:v>
      </x:c>
      <x:c r="C1697" s="3">
        <x:v>3.195</x:v>
      </x:c>
      <x:c r="I1697" t="s">
        <x:v>102</x:v>
      </x:c>
      <x:c r="K1697" t="s">
        <x:v>383</x:v>
      </x:c>
      <x:c r="AL1697" s="81">
        <x:f t="shared" si="181"/>
        <x:v>429</x:v>
      </x:c>
      <x:c r="AM1697" s="81" t="str">
        <x:f t="shared" si="176"/>
        <x:v/>
      </x:c>
      <x:c r="AN1697" s="81" t="str">
        <x:f t="shared" si="177"/>
        <x:v/>
      </x:c>
      <x:c r="AO1697" s="81" t="str">
        <x:f t="shared" si="178"/>
        <x:v/>
      </x:c>
      <x:c r="AP1697" s="81" t="str">
        <x:f t="shared" si="179"/>
        <x:v/>
      </x:c>
      <x:c r="AQ1697" s="81" t="str">
        <x:f t="shared" si="180"/>
        <x:v/>
      </x:c>
    </x:row>
    <x:row r="1698" spans="1:43">
      <x:c r="A1698">
        <x:v>169200</x:v>
      </x:c>
      <x:c r="B1698" s="118">
        <x:v>430</x:v>
      </x:c>
      <x:c r="C1698">
        <x:f>66/30</x:f>
        <x:v>2.2</x:v>
      </x:c>
      <x:c r="I1698" t="s">
        <x:v>104</x:v>
      </x:c>
      <x:c r="K1698" t="s">
        <x:v>384</x:v>
      </x:c>
      <x:c r="M1698">
        <x:v>970</x:v>
      </x:c>
      <x:c r="O1698" t="s">
        <x:v>101</x:v>
      </x:c>
      <x:c r="AL1698" s="81">
        <x:f t="shared" si="181"/>
        <x:v>430</x:v>
      </x:c>
      <x:c r="AM1698" s="81" t="str">
        <x:f t="shared" si="176"/>
        <x:v/>
      </x:c>
      <x:c r="AN1698" s="81" t="str">
        <x:f t="shared" si="177"/>
        <x:v/>
      </x:c>
      <x:c r="AO1698" s="81" t="str">
        <x:f t="shared" si="178"/>
        <x:v/>
      </x:c>
      <x:c r="AP1698" s="81" t="str">
        <x:f t="shared" si="179"/>
        <x:v/>
      </x:c>
      <x:c r="AQ1698" s="81" t="str">
        <x:f t="shared" si="180"/>
        <x:v/>
      </x:c>
    </x:row>
    <x:row r="1699" spans="1:43">
      <x:c r="A1699">
        <x:v>169300</x:v>
      </x:c>
      <x:c r="B1699" s="118">
        <x:v>431</x:v>
      </x:c>
      <x:c r="C1699" s="3">
        <x:v>5.5</x:v>
      </x:c>
      <x:c r="I1699" t="s">
        <x:v>110</x:v>
      </x:c>
      <x:c r="AL1699" s="81">
        <x:f t="shared" si="181"/>
        <x:v>431</x:v>
      </x:c>
      <x:c r="AM1699" s="81" t="str">
        <x:f t="shared" si="176"/>
        <x:v/>
      </x:c>
      <x:c r="AN1699" s="81" t="str">
        <x:f t="shared" si="177"/>
        <x:v/>
      </x:c>
      <x:c r="AO1699" s="81" t="str">
        <x:f t="shared" si="178"/>
        <x:v/>
      </x:c>
      <x:c r="AP1699" s="81" t="str">
        <x:f t="shared" si="179"/>
        <x:v/>
      </x:c>
      <x:c r="AQ1699" s="81" t="str">
        <x:f t="shared" si="180"/>
        <x:v/>
      </x:c>
    </x:row>
    <x:row r="1700" spans="1:43">
      <x:c r="A1700">
        <x:v>169400</x:v>
      </x:c>
      <x:c r="B1700" s="118">
        <x:v>431</x:v>
      </x:c>
      <x:c r="C1700" s="3">
        <x:v>5.8</x:v>
      </x:c>
      <x:c r="I1700" t="s">
        <x:v>110</x:v>
      </x:c>
      <x:c r="J1700">
        <x:v>0.2</x:v>
      </x:c>
      <x:c r="AL1700" s="81">
        <x:f t="shared" si="181"/>
        <x:v>431</x:v>
      </x:c>
      <x:c r="AM1700" s="81" t="str">
        <x:f t="shared" si="176"/>
        <x:v/>
      </x:c>
      <x:c r="AN1700" s="81" t="str">
        <x:f t="shared" si="177"/>
        <x:v/>
      </x:c>
      <x:c r="AO1700" s="81" t="str">
        <x:f t="shared" si="178"/>
        <x:v/>
      </x:c>
      <x:c r="AP1700" s="81" t="str">
        <x:f t="shared" si="179"/>
        <x:v/>
      </x:c>
      <x:c r="AQ1700" s="81" t="str">
        <x:f t="shared" si="180"/>
        <x:v/>
      </x:c>
    </x:row>
    <x:row r="1701" spans="1:43">
      <x:c r="A1701">
        <x:v>169500</x:v>
      </x:c>
      <x:c r="B1701" s="118">
        <x:v>431</x:v>
      </x:c>
      <x:c r="C1701" s="3">
        <x:v>6.1</x:v>
      </x:c>
      <x:c r="I1701" t="s">
        <x:v>110</x:v>
      </x:c>
      <x:c r="J1701">
        <x:v>0.4</x:v>
      </x:c>
      <x:c r="AL1701" s="81">
        <x:f t="shared" si="181"/>
        <x:v>431</x:v>
      </x:c>
      <x:c r="AM1701" s="81" t="str">
        <x:f t="shared" si="176"/>
        <x:v/>
      </x:c>
      <x:c r="AN1701" s="81" t="str">
        <x:f t="shared" si="177"/>
        <x:v/>
      </x:c>
      <x:c r="AO1701" s="81" t="str">
        <x:f t="shared" si="178"/>
        <x:v/>
      </x:c>
      <x:c r="AP1701" s="81" t="str">
        <x:f t="shared" si="179"/>
        <x:v/>
      </x:c>
      <x:c r="AQ1701" s="81" t="str">
        <x:f t="shared" si="180"/>
        <x:v/>
      </x:c>
    </x:row>
    <x:row r="1702" spans="1:43">
      <x:c r="A1702">
        <x:v>169600</x:v>
      </x:c>
      <x:c r="B1702" s="118">
        <x:v>431</x:v>
      </x:c>
      <x:c r="C1702" s="3">
        <x:v>6.4</x:v>
      </x:c>
      <x:c r="I1702" t="s">
        <x:v>110</x:v>
      </x:c>
      <x:c r="J1702">
        <x:v>0.6</x:v>
      </x:c>
      <x:c r="AL1702" s="81">
        <x:f t="shared" si="181"/>
        <x:v>431</x:v>
      </x:c>
      <x:c r="AM1702" s="81" t="str">
        <x:f t="shared" si="176"/>
        <x:v/>
      </x:c>
      <x:c r="AN1702" s="81" t="str">
        <x:f t="shared" si="177"/>
        <x:v/>
      </x:c>
      <x:c r="AO1702" s="81" t="str">
        <x:f t="shared" si="178"/>
        <x:v/>
      </x:c>
      <x:c r="AP1702" s="81" t="str">
        <x:f t="shared" si="179"/>
        <x:v/>
      </x:c>
      <x:c r="AQ1702" s="81" t="str">
        <x:f t="shared" si="180"/>
        <x:v/>
      </x:c>
    </x:row>
    <x:row r="1703" spans="1:43">
      <x:c r="A1703">
        <x:v>169700</x:v>
      </x:c>
      <x:c r="B1703" s="118">
        <x:v>431</x:v>
      </x:c>
      <x:c r="C1703" s="3">
        <x:v>6.7</x:v>
      </x:c>
      <x:c r="I1703" t="s">
        <x:v>110</x:v>
      </x:c>
      <x:c r="J1703">
        <x:v>0.8</x:v>
      </x:c>
      <x:c r="AL1703" s="81">
        <x:f t="shared" si="181"/>
        <x:v>431</x:v>
      </x:c>
      <x:c r="AM1703" s="81" t="str">
        <x:f t="shared" si="176"/>
        <x:v/>
      </x:c>
      <x:c r="AN1703" s="81" t="str">
        <x:f t="shared" si="177"/>
        <x:v/>
      </x:c>
      <x:c r="AO1703" s="81" t="str">
        <x:f t="shared" si="178"/>
        <x:v/>
      </x:c>
      <x:c r="AP1703" s="81" t="str">
        <x:f t="shared" si="179"/>
        <x:v/>
      </x:c>
      <x:c r="AQ1703" s="81" t="str">
        <x:f t="shared" si="180"/>
        <x:v/>
      </x:c>
    </x:row>
    <x:row r="1704" spans="1:43">
      <x:c r="A1704">
        <x:v>169800</x:v>
      </x:c>
      <x:c r="B1704" s="118">
        <x:v>431</x:v>
      </x:c>
      <x:c r="C1704" s="3">
        <x:v>7</x:v>
      </x:c>
      <x:c r="I1704" t="s">
        <x:v>110</x:v>
      </x:c>
      <x:c r="J1704">
        <x:v>0.9</x:v>
      </x:c>
      <x:c r="AL1704" s="81">
        <x:f t="shared" si="181"/>
        <x:v>431</x:v>
      </x:c>
      <x:c r="AM1704" s="81" t="str">
        <x:f t="shared" si="176"/>
        <x:v/>
      </x:c>
      <x:c r="AN1704" s="81" t="str">
        <x:f t="shared" si="177"/>
        <x:v/>
      </x:c>
      <x:c r="AO1704" s="81" t="str">
        <x:f t="shared" si="178"/>
        <x:v/>
      </x:c>
      <x:c r="AP1704" s="81" t="str">
        <x:f t="shared" si="179"/>
        <x:v/>
      </x:c>
      <x:c r="AQ1704" s="81" t="str">
        <x:f t="shared" si="180"/>
        <x:v/>
      </x:c>
    </x:row>
    <x:row r="1705" spans="1:43">
      <x:c r="A1705">
        <x:v>169900</x:v>
      </x:c>
      <x:c r="B1705" s="118">
        <x:v>431</x:v>
      </x:c>
      <x:c r="C1705" s="3">
        <x:v>8.45</x:v>
      </x:c>
      <x:c r="D1705">
        <x:v>1</x:v>
      </x:c>
      <x:c r="M1705">
        <x:v>1194</x:v>
      </x:c>
      <x:c r="N1705">
        <x:v>2</x:v>
      </x:c>
      <x:c r="AL1705" s="81" t="str">
        <x:f t="shared" si="181"/>
        <x:v>431B</x:v>
      </x:c>
      <x:c r="AM1705" s="81" t="str">
        <x:f t="shared" si="176"/>
        <x:v/>
      </x:c>
      <x:c r="AN1705" s="81" t="str">
        <x:f t="shared" si="177"/>
        <x:v/>
      </x:c>
      <x:c r="AO1705" s="81" t="str">
        <x:f t="shared" si="178"/>
        <x:v/>
      </x:c>
      <x:c r="AP1705" s="81" t="str">
        <x:f t="shared" si="179"/>
        <x:v/>
      </x:c>
      <x:c r="AQ1705" s="81" t="str">
        <x:f t="shared" si="180"/>
        <x:v/>
      </x:c>
    </x:row>
    <x:row r="1706" spans="1:43">
      <x:c r="A1706">
        <x:v>170000</x:v>
      </x:c>
      <x:c r="B1706">
        <x:v>432</x:v>
      </x:c>
      <x:c r="C1706">
        <x:v>0.366666666666667</x:v>
      </x:c>
      <x:c r="G1706">
        <x:v>1</x:v>
      </x:c>
      <x:c r="I1706" t="s">
        <x:v>100</x:v>
      </x:c>
      <x:c r="K1706" t="s">
        <x:v>385</x:v>
      </x:c>
      <x:c r="M1706">
        <x:v>1173</x:v>
      </x:c>
      <x:c r="O1706" t="s">
        <x:v>101</x:v>
      </x:c>
      <x:c r="AG1706" s="80">
        <x:v>1</x:v>
      </x:c>
      <x:c r="AL1706" s="81">
        <x:f t="shared" si="181"/>
        <x:v>432</x:v>
      </x:c>
      <x:c r="AM1706" s="81" t="str">
        <x:f t="shared" si="176"/>
        <x:v/>
      </x:c>
      <x:c r="AN1706" s="81" t="str">
        <x:f t="shared" si="177"/>
        <x:v/>
      </x:c>
      <x:c r="AO1706" s="81" t="str">
        <x:f t="shared" si="178"/>
        <x:v/>
      </x:c>
      <x:c r="AP1706" s="81" t="str">
        <x:f t="shared" si="179"/>
        <x:v/>
      </x:c>
      <x:c r="AQ1706" s="81" t="str">
        <x:f t="shared" si="180"/>
        <x:v/>
      </x:c>
    </x:row>
    <x:row r="1707" spans="1:43">
      <x:c r="A1707">
        <x:v>170100</x:v>
      </x:c>
      <x:c r="B1707">
        <x:v>432</x:v>
      </x:c>
      <x:c r="C1707">
        <x:v>0.766666666666667</x:v>
      </x:c>
      <x:c r="G1707">
        <x:v>1</x:v>
      </x:c>
      <x:c r="I1707" t="s">
        <x:v>104</x:v>
      </x:c>
      <x:c r="K1707" t="s">
        <x:v>375</x:v>
      </x:c>
      <x:c r="M1707">
        <x:v>1173</x:v>
      </x:c>
      <x:c r="O1707" t="s">
        <x:v>101</x:v>
      </x:c>
      <x:c r="AG1707" s="80">
        <x:v>1</x:v>
      </x:c>
      <x:c r="AL1707" s="81">
        <x:f t="shared" si="181"/>
        <x:v>432</x:v>
      </x:c>
      <x:c r="AM1707" s="81" t="str">
        <x:f t="shared" si="176"/>
        <x:v/>
      </x:c>
      <x:c r="AN1707" s="81" t="str">
        <x:f t="shared" si="177"/>
        <x:v/>
      </x:c>
      <x:c r="AO1707" s="81" t="str">
        <x:f t="shared" si="178"/>
        <x:v/>
      </x:c>
      <x:c r="AP1707" s="81" t="str">
        <x:f t="shared" si="179"/>
        <x:v/>
      </x:c>
      <x:c r="AQ1707" s="81" t="str">
        <x:f t="shared" si="180"/>
        <x:v/>
      </x:c>
    </x:row>
    <x:row r="1708" spans="1:43">
      <x:c r="A1708">
        <x:v>170200</x:v>
      </x:c>
      <x:c r="B1708">
        <x:v>432</x:v>
      </x:c>
      <x:c r="C1708">
        <x:v>0.966666666666667</x:v>
      </x:c>
      <x:c r="G1708">
        <x:v>1</x:v>
      </x:c>
      <x:c r="I1708" t="s">
        <x:v>103</x:v>
      </x:c>
      <x:c r="K1708" t="s">
        <x:v>386</x:v>
      </x:c>
      <x:c r="M1708">
        <x:v>1173</x:v>
      </x:c>
      <x:c r="O1708" t="s">
        <x:v>101</x:v>
      </x:c>
      <x:c r="AG1708" s="80">
        <x:v>1</x:v>
      </x:c>
      <x:c r="AL1708" s="81">
        <x:f t="shared" si="181"/>
        <x:v>432</x:v>
      </x:c>
      <x:c r="AM1708" s="81" t="str">
        <x:f t="shared" si="176"/>
        <x:v/>
      </x:c>
      <x:c r="AN1708" s="81" t="str">
        <x:f t="shared" si="177"/>
        <x:v/>
      </x:c>
      <x:c r="AO1708" s="81" t="str">
        <x:f t="shared" si="178"/>
        <x:v/>
      </x:c>
      <x:c r="AP1708" s="81" t="str">
        <x:f t="shared" si="179"/>
        <x:v/>
      </x:c>
      <x:c r="AQ1708" s="81" t="str">
        <x:f t="shared" si="180"/>
        <x:v/>
      </x:c>
    </x:row>
    <x:row r="1709" spans="1:43">
      <x:c r="A1709">
        <x:v>170300</x:v>
      </x:c>
      <x:c r="B1709">
        <x:v>432</x:v>
      </x:c>
      <x:c r="C1709">
        <x:v>1.93333333333333</x:v>
      </x:c>
      <x:c r="G1709">
        <x:v>2</x:v>
      </x:c>
      <x:c r="I1709" t="s">
        <x:v>102</x:v>
      </x:c>
      <x:c r="K1709" t="s">
        <x:v>385</x:v>
      </x:c>
      <x:c r="M1709">
        <x:v>1174</x:v>
      </x:c>
      <x:c r="O1709" t="s">
        <x:v>101</x:v>
      </x:c>
      <x:c r="AG1709" s="80">
        <x:v>2</x:v>
      </x:c>
      <x:c r="AL1709" s="81">
        <x:f t="shared" si="181"/>
        <x:v>432</x:v>
      </x:c>
      <x:c r="AM1709" s="81" t="str">
        <x:f t="shared" si="176"/>
        <x:v/>
      </x:c>
      <x:c r="AN1709" s="81" t="str">
        <x:f t="shared" si="177"/>
        <x:v/>
      </x:c>
      <x:c r="AO1709" s="81" t="str">
        <x:f t="shared" si="178"/>
        <x:v/>
      </x:c>
      <x:c r="AP1709" s="81" t="str">
        <x:f t="shared" si="179"/>
        <x:v/>
      </x:c>
      <x:c r="AQ1709" s="81" t="str">
        <x:f t="shared" si="180"/>
        <x:v/>
      </x:c>
    </x:row>
    <x:row r="1710" spans="1:43">
      <x:c r="A1710">
        <x:v>170400</x:v>
      </x:c>
      <x:c r="B1710">
        <x:v>433</x:v>
      </x:c>
      <x:c r="C1710">
        <x:v>0.966666666666667</x:v>
      </x:c>
      <x:c r="D1710">
        <x:v>1</x:v>
      </x:c>
      <x:c r="AL1710" s="81" t="str">
        <x:f t="shared" si="181"/>
        <x:v>433B</x:v>
      </x:c>
      <x:c r="AM1710" s="81" t="str">
        <x:f t="shared" si="176"/>
        <x:v/>
      </x:c>
      <x:c r="AN1710" s="81" t="str">
        <x:f t="shared" si="177"/>
        <x:v/>
      </x:c>
      <x:c r="AO1710" s="81" t="str">
        <x:f t="shared" si="178"/>
        <x:v/>
      </x:c>
      <x:c r="AP1710" s="81" t="str">
        <x:f t="shared" si="179"/>
        <x:v/>
      </x:c>
      <x:c r="AQ1710" s="81" t="str">
        <x:f t="shared" si="180"/>
        <x:v/>
      </x:c>
    </x:row>
    <x:row r="1711" spans="1:43">
      <x:c r="A1711">
        <x:v>170500</x:v>
      </x:c>
      <x:c r="B1711">
        <x:v>433</x:v>
      </x:c>
      <x:c r="C1711">
        <x:v>1.36666666666667</x:v>
      </x:c>
      <x:c r="G1711">
        <x:v>2</x:v>
      </x:c>
      <x:c r="I1711" t="s">
        <x:v>102</x:v>
      </x:c>
      <x:c r="K1711" t="s">
        <x:v>375</x:v>
      </x:c>
      <x:c r="M1711">
        <x:v>1173</x:v>
      </x:c>
      <x:c r="O1711" t="s">
        <x:v>116</x:v>
      </x:c>
      <x:c r="AG1711" s="80">
        <x:v>1</x:v>
      </x:c>
      <x:c r="AL1711" s="81">
        <x:f t="shared" si="181"/>
        <x:v>433</x:v>
      </x:c>
      <x:c r="AM1711" s="81" t="str">
        <x:f t="shared" si="176"/>
        <x:v/>
      </x:c>
      <x:c r="AN1711" s="81" t="str">
        <x:f t="shared" si="177"/>
        <x:v/>
      </x:c>
      <x:c r="AO1711" s="81" t="str">
        <x:f t="shared" si="178"/>
        <x:v/>
      </x:c>
      <x:c r="AP1711" s="81" t="str">
        <x:f t="shared" si="179"/>
        <x:v/>
      </x:c>
      <x:c r="AQ1711" s="81" t="str">
        <x:f t="shared" si="180"/>
        <x:v/>
      </x:c>
    </x:row>
    <x:row r="1712" spans="1:43">
      <x:c r="A1712">
        <x:v>170600</x:v>
      </x:c>
      <x:c r="B1712">
        <x:v>433</x:v>
      </x:c>
      <x:c r="C1712">
        <x:v>2.3</x:v>
      </x:c>
      <x:c r="G1712">
        <x:v>1</x:v>
      </x:c>
      <x:c r="I1712" t="s">
        <x:v>100</x:v>
      </x:c>
      <x:c r="K1712" t="s">
        <x:v>386</x:v>
      </x:c>
      <x:c r="M1712">
        <x:v>1173</x:v>
      </x:c>
      <x:c r="O1712" t="s">
        <x:v>101</x:v>
      </x:c>
      <x:c r="AG1712" s="80">
        <x:v>1</x:v>
      </x:c>
      <x:c r="AL1712" s="81">
        <x:f t="shared" si="181"/>
        <x:v>433</x:v>
      </x:c>
      <x:c r="AM1712" s="81" t="str">
        <x:f t="shared" si="176"/>
        <x:v/>
      </x:c>
      <x:c r="AN1712" s="81" t="str">
        <x:f t="shared" si="177"/>
        <x:v/>
      </x:c>
      <x:c r="AO1712" s="81" t="str">
        <x:f t="shared" si="178"/>
        <x:v/>
      </x:c>
      <x:c r="AP1712" s="81" t="str">
        <x:f t="shared" si="179"/>
        <x:v/>
      </x:c>
      <x:c r="AQ1712" s="81" t="str">
        <x:f t="shared" si="180"/>
        <x:v/>
      </x:c>
    </x:row>
    <x:row r="1713" spans="1:43">
      <x:c r="A1713">
        <x:v>170700</x:v>
      </x:c>
      <x:c r="B1713">
        <x:v>433</x:v>
      </x:c>
      <x:c r="C1713">
        <x:v>2.5</x:v>
      </x:c>
      <x:c r="G1713">
        <x:v>3</x:v>
      </x:c>
      <x:c r="I1713" t="s">
        <x:v>102</x:v>
      </x:c>
      <x:c r="K1713" t="s">
        <x:v>387</x:v>
      </x:c>
      <x:c r="M1713">
        <x:v>1173</x:v>
      </x:c>
      <x:c r="O1713" t="s">
        <x:v>101</x:v>
      </x:c>
      <x:c r="AG1713" s="80">
        <x:v>2</x:v>
      </x:c>
      <x:c r="AL1713" s="81">
        <x:f t="shared" si="181"/>
        <x:v>433</x:v>
      </x:c>
      <x:c r="AM1713" s="81" t="str">
        <x:f t="shared" si="176"/>
        <x:v/>
      </x:c>
      <x:c r="AN1713" s="81" t="str">
        <x:f t="shared" si="177"/>
        <x:v/>
      </x:c>
      <x:c r="AO1713" s="81" t="str">
        <x:f t="shared" si="178"/>
        <x:v/>
      </x:c>
      <x:c r="AP1713" s="81" t="str">
        <x:f t="shared" si="179"/>
        <x:v/>
      </x:c>
      <x:c r="AQ1713" s="81" t="str">
        <x:f t="shared" si="180"/>
        <x:v/>
      </x:c>
    </x:row>
    <x:row r="1714" spans="1:43">
      <x:c r="A1714">
        <x:v>170800</x:v>
      </x:c>
      <x:c r="B1714">
        <x:v>434</x:v>
      </x:c>
      <x:c r="C1714">
        <x:v>0.366666666666667</x:v>
      </x:c>
      <x:c r="G1714">
        <x:v>1</x:v>
      </x:c>
      <x:c r="K1714" t="s">
        <x:v>385</x:v>
      </x:c>
      <x:c r="M1714">
        <x:v>1173</x:v>
      </x:c>
      <x:c r="O1714" t="s">
        <x:v>101</x:v>
      </x:c>
      <x:c r="S1714" t="s">
        <x:v>350</x:v>
      </x:c>
      <x:c r="T1714">
        <x:v>4</x:v>
      </x:c>
      <x:c r="AG1714" s="80">
        <x:v>2</x:v>
      </x:c>
      <x:c r="AL1714" s="81">
        <x:f t="shared" si="181"/>
        <x:v>434</x:v>
      </x:c>
      <x:c r="AM1714" s="81" t="str">
        <x:f t="shared" si="176"/>
        <x:v/>
      </x:c>
      <x:c r="AN1714" s="81" t="str">
        <x:f t="shared" si="177"/>
        <x:v/>
      </x:c>
      <x:c r="AO1714" s="81" t="str">
        <x:f t="shared" si="178"/>
        <x:v/>
      </x:c>
      <x:c r="AP1714" s="81" t="str">
        <x:f t="shared" si="179"/>
        <x:v/>
      </x:c>
      <x:c r="AQ1714" s="81" t="str">
        <x:f t="shared" si="180"/>
        <x:v/>
      </x:c>
    </x:row>
    <x:row r="1715" spans="1:43">
      <x:c r="A1715">
        <x:v>170900</x:v>
      </x:c>
      <x:c r="B1715">
        <x:v>434</x:v>
      </x:c>
      <x:c r="C1715">
        <x:v>1.06666666666667</x:v>
      </x:c>
      <x:c r="G1715">
        <x:v>4</x:v>
      </x:c>
      <x:c r="K1715" t="s">
        <x:v>385</x:v>
      </x:c>
      <x:c r="M1715">
        <x:v>1173</x:v>
      </x:c>
      <x:c r="O1715" t="s">
        <x:v>101</x:v>
      </x:c>
      <x:c r="S1715" t="s">
        <x:v>214</x:v>
      </x:c>
      <x:c r="AL1715" s="81">
        <x:f t="shared" si="181"/>
        <x:v>434</x:v>
      </x:c>
      <x:c r="AM1715" s="81" t="str">
        <x:f t="shared" si="176"/>
        <x:v/>
      </x:c>
      <x:c r="AN1715" s="81" t="str">
        <x:f t="shared" si="177"/>
        <x:v/>
      </x:c>
      <x:c r="AO1715" s="81" t="str">
        <x:f t="shared" si="178"/>
        <x:v/>
      </x:c>
      <x:c r="AP1715" s="81" t="str">
        <x:f t="shared" si="179"/>
        <x:v/>
      </x:c>
      <x:c r="AQ1715" s="81" t="str">
        <x:f t="shared" si="180"/>
        <x:v/>
      </x:c>
    </x:row>
    <x:row r="1716" spans="1:43">
      <x:c r="A1716">
        <x:v>171000</x:v>
      </x:c>
      <x:c r="B1716">
        <x:v>434</x:v>
      </x:c>
      <x:c r="C1716">
        <x:v>1.3</x:v>
      </x:c>
      <x:c r="D1716">
        <x:v>1</x:v>
      </x:c>
      <x:c r="H1716">
        <x:v>1</x:v>
      </x:c>
      <x:c r="M1716">
        <x:v>1178</x:v>
      </x:c>
      <x:c r="O1716" t="s">
        <x:v>116</x:v>
      </x:c>
      <x:c r="AG1716" s="80">
        <x:v>2</x:v>
      </x:c>
      <x:c r="AL1716" s="81" t="str">
        <x:f t="shared" si="181"/>
        <x:v>434B</x:v>
      </x:c>
      <x:c r="AM1716" s="81" t="str">
        <x:f t="shared" si="176"/>
        <x:v/>
      </x:c>
      <x:c r="AN1716" s="81" t="str">
        <x:f t="shared" si="177"/>
        <x:v/>
      </x:c>
      <x:c r="AO1716" s="81" t="str">
        <x:f t="shared" si="178"/>
        <x:v/>
      </x:c>
      <x:c r="AP1716" s="81" t="str">
        <x:f t="shared" si="179"/>
        <x:v/>
      </x:c>
      <x:c r="AQ1716" s="81" t="str">
        <x:f t="shared" si="180"/>
        <x:v/>
      </x:c>
    </x:row>
    <x:row r="1717" spans="1:43">
      <x:c r="A1717">
        <x:v>171100</x:v>
      </x:c>
      <x:c r="B1717">
        <x:v>435</x:v>
      </x:c>
      <x:c r="C1717">
        <x:v>0.733333333333333</x:v>
      </x:c>
      <x:c r="I1717" t="s">
        <x:v>102</x:v>
      </x:c>
      <x:c r="K1717" t="s">
        <x:v>171</x:v>
      </x:c>
      <x:c r="M1717">
        <x:v>1262</x:v>
      </x:c>
      <x:c r="O1717" t="s">
        <x:v>101</x:v>
      </x:c>
      <x:c r="AG1717" s="80">
        <x:v>2</x:v>
      </x:c>
      <x:c r="AH1717" t="s">
        <x:v>388</x:v>
      </x:c>
      <x:c r="AL1717" s="81">
        <x:f t="shared" si="181"/>
        <x:v>435</x:v>
      </x:c>
      <x:c r="AM1717" s="81" t="str">
        <x:f t="shared" si="176"/>
        <x:v/>
      </x:c>
      <x:c r="AN1717" s="81" t="str">
        <x:f t="shared" si="177"/>
        <x:v/>
      </x:c>
      <x:c r="AO1717" s="81" t="str">
        <x:f t="shared" si="178"/>
        <x:v/>
      </x:c>
      <x:c r="AP1717" s="81" t="str">
        <x:f t="shared" si="179"/>
        <x:v/>
      </x:c>
      <x:c r="AQ1717" s="81" t="str">
        <x:f t="shared" si="180"/>
        <x:v/>
      </x:c>
    </x:row>
    <x:row r="1718" spans="1:43">
      <x:c r="A1718">
        <x:v>171200</x:v>
      </x:c>
      <x:c r="B1718">
        <x:v>436</x:v>
      </x:c>
      <x:c r="C1718">
        <x:v>1.53333333333333</x:v>
      </x:c>
      <x:c r="G1718">
        <x:v>1</x:v>
      </x:c>
      <x:c r="I1718" t="s">
        <x:v>103</x:v>
      </x:c>
      <x:c r="K1718" t="s">
        <x:v>171</x:v>
      </x:c>
      <x:c r="M1718">
        <x:v>1262</x:v>
      </x:c>
      <x:c r="O1718" t="s">
        <x:v>101</x:v>
      </x:c>
      <x:c r="U1718">
        <x:v>439</x:v>
      </x:c>
      <x:c r="W1718" t="s">
        <x:v>114</x:v>
      </x:c>
      <x:c r="X1718">
        <x:v>4</x:v>
      </x:c>
      <x:c r="Y1718">
        <x:v>0</x:v>
      </x:c>
      <x:c r="Z1718" t="s">
        <x:v>347</x:v>
      </x:c>
      <x:c r="AA1718">
        <x:v>20</x:v>
      </x:c>
      <x:c r="AD1718" t="s">
        <x:v>116</x:v>
      </x:c>
      <x:c r="AG1718" s="80">
        <x:v>2</x:v>
      </x:c>
      <x:c r="AL1718" s="81">
        <x:f t="shared" si="181"/>
        <x:v>436</x:v>
      </x:c>
      <x:c r="AM1718" s="81" t="str">
        <x:f t="shared" si="176"/>
        <x:v/>
      </x:c>
      <x:c r="AN1718" s="81" t="str">
        <x:f t="shared" si="177"/>
        <x:v/>
      </x:c>
      <x:c r="AO1718" s="81" t="str">
        <x:f t="shared" si="178"/>
        <x:v/>
      </x:c>
      <x:c r="AP1718" s="81" t="str">
        <x:f t="shared" si="179"/>
        <x:v/>
      </x:c>
      <x:c r="AQ1718" s="81" t="str">
        <x:f t="shared" si="180"/>
        <x:v/>
      </x:c>
    </x:row>
    <x:row r="1719" spans="1:43">
      <x:c r="A1719">
        <x:v>171300</x:v>
      </x:c>
      <x:c r="B1719">
        <x:v>436</x:v>
      </x:c>
      <x:c r="C1719">
        <x:v>1.68333333333333</x:v>
      </x:c>
      <x:c r="G1719">
        <x:v>1</x:v>
      </x:c>
      <x:c r="K1719" t="s">
        <x:v>171</x:v>
      </x:c>
      <x:c r="U1719">
        <x:v>439</x:v>
      </x:c>
      <x:c r="W1719" t="s">
        <x:v>114</x:v>
      </x:c>
      <x:c r="X1719">
        <x:v>4</x:v>
      </x:c>
      <x:c r="Y1719">
        <x:v>0</x:v>
      </x:c>
      <x:c r="Z1719" t="s">
        <x:v>347</x:v>
      </x:c>
      <x:c r="AA1719">
        <x:v>20</x:v>
      </x:c>
      <x:c r="AD1719" t="s">
        <x:v>116</x:v>
      </x:c>
      <x:c r="AG1719" s="80">
        <x:v>1</x:v>
      </x:c>
      <x:c r="AL1719" s="81">
        <x:f t="shared" si="181"/>
        <x:v>436</x:v>
      </x:c>
      <x:c r="AM1719" s="81" t="str">
        <x:f t="shared" si="176"/>
        <x:v/>
      </x:c>
      <x:c r="AN1719" s="81" t="str">
        <x:f t="shared" si="177"/>
        <x:v/>
      </x:c>
      <x:c r="AO1719" s="81" t="str">
        <x:f t="shared" si="178"/>
        <x:v/>
      </x:c>
      <x:c r="AP1719" s="81" t="str">
        <x:f t="shared" si="179"/>
        <x:v/>
      </x:c>
      <x:c r="AQ1719" s="81" t="str">
        <x:f t="shared" si="180"/>
        <x:v/>
      </x:c>
    </x:row>
    <x:row r="1720" spans="1:43">
      <x:c r="A1720">
        <x:v>171400</x:v>
      </x:c>
      <x:c r="B1720">
        <x:v>436</x:v>
      </x:c>
      <x:c r="C1720">
        <x:v>1.83333333333333</x:v>
      </x:c>
      <x:c r="G1720">
        <x:v>3</x:v>
      </x:c>
      <x:c r="K1720" t="s">
        <x:v>171</x:v>
      </x:c>
      <x:c r="U1720">
        <x:v>439</x:v>
      </x:c>
      <x:c r="W1720" t="s">
        <x:v>114</x:v>
      </x:c>
      <x:c r="X1720">
        <x:v>4</x:v>
      </x:c>
      <x:c r="Y1720">
        <x:v>0</x:v>
      </x:c>
      <x:c r="Z1720" t="s">
        <x:v>347</x:v>
      </x:c>
      <x:c r="AA1720">
        <x:v>20</x:v>
      </x:c>
      <x:c r="AD1720" t="s">
        <x:v>116</x:v>
      </x:c>
      <x:c r="AG1720" s="80">
        <x:v>1</x:v>
      </x:c>
      <x:c r="AL1720" s="81">
        <x:f t="shared" si="181"/>
        <x:v>436</x:v>
      </x:c>
      <x:c r="AM1720" s="81" t="str">
        <x:f t="shared" si="176"/>
        <x:v/>
      </x:c>
      <x:c r="AN1720" s="81" t="str">
        <x:f t="shared" si="177"/>
        <x:v/>
      </x:c>
      <x:c r="AO1720" s="81" t="str">
        <x:f t="shared" si="178"/>
        <x:v/>
      </x:c>
      <x:c r="AP1720" s="81" t="str">
        <x:f t="shared" si="179"/>
        <x:v/>
      </x:c>
      <x:c r="AQ1720" s="81" t="str">
        <x:f t="shared" si="180"/>
        <x:v/>
      </x:c>
    </x:row>
    <x:row r="1721" spans="1:43">
      <x:c r="A1721">
        <x:v>171500</x:v>
      </x:c>
      <x:c r="B1721">
        <x:v>437</x:v>
      </x:c>
      <x:c r="C1721">
        <x:v>2.46666666666667</x:v>
      </x:c>
      <x:c r="G1721">
        <x:v>1</x:v>
      </x:c>
      <x:c r="I1721" t="s">
        <x:v>102</x:v>
      </x:c>
      <x:c r="K1721" t="s">
        <x:v>385</x:v>
      </x:c>
      <x:c r="AL1721" s="81">
        <x:f t="shared" si="181"/>
        <x:v>437</x:v>
      </x:c>
      <x:c r="AM1721" s="81" t="str">
        <x:f t="shared" si="176"/>
        <x:v/>
      </x:c>
      <x:c r="AN1721" s="81" t="str">
        <x:f t="shared" si="177"/>
        <x:v/>
      </x:c>
      <x:c r="AO1721" s="81" t="str">
        <x:f t="shared" si="178"/>
        <x:v/>
      </x:c>
      <x:c r="AP1721" s="81" t="str">
        <x:f t="shared" si="179"/>
        <x:v/>
      </x:c>
      <x:c r="AQ1721" s="81" t="str">
        <x:f t="shared" si="180"/>
        <x:v/>
      </x:c>
    </x:row>
    <x:row r="1722" spans="1:43">
      <x:c r="A1722">
        <x:v>171600</x:v>
      </x:c>
      <x:c r="B1722">
        <x:v>437</x:v>
      </x:c>
      <x:c r="C1722">
        <x:v>3.63333333333333</x:v>
      </x:c>
      <x:c r="G1722">
        <x:v>3</x:v>
      </x:c>
      <x:c r="I1722" t="s">
        <x:v>102</x:v>
      </x:c>
      <x:c r="K1722" t="s">
        <x:v>133</x:v>
      </x:c>
      <x:c r="AL1722" s="81">
        <x:f t="shared" si="181"/>
        <x:v>437</x:v>
      </x:c>
      <x:c r="AM1722" s="81" t="str">
        <x:f t="shared" si="176"/>
        <x:v/>
      </x:c>
      <x:c r="AN1722" s="81" t="str">
        <x:f t="shared" si="177"/>
        <x:v/>
      </x:c>
      <x:c r="AO1722" s="81" t="str">
        <x:f t="shared" si="178"/>
        <x:v/>
      </x:c>
      <x:c r="AP1722" s="81" t="str">
        <x:f t="shared" si="179"/>
        <x:v/>
      </x:c>
      <x:c r="AQ1722" s="81" t="str">
        <x:f t="shared" si="180"/>
        <x:v/>
      </x:c>
    </x:row>
    <x:row r="1723" spans="1:43">
      <x:c r="A1723">
        <x:v>171700</x:v>
      </x:c>
      <x:c r="B1723">
        <x:v>437</x:v>
      </x:c>
      <x:c r="C1723">
        <x:v>3.76666666666667</x:v>
      </x:c>
      <x:c r="G1723">
        <x:v>1</x:v>
      </x:c>
      <x:c r="I1723" t="s">
        <x:v>102</x:v>
      </x:c>
      <x:c r="K1723" t="s">
        <x:v>133</x:v>
      </x:c>
      <x:c r="AL1723" s="81">
        <x:f t="shared" si="181"/>
        <x:v>437</x:v>
      </x:c>
      <x:c r="AM1723" s="81" t="str">
        <x:f t="shared" si="176"/>
        <x:v/>
      </x:c>
      <x:c r="AN1723" s="81" t="str">
        <x:f t="shared" si="177"/>
        <x:v/>
      </x:c>
      <x:c r="AO1723" s="81" t="str">
        <x:f t="shared" si="178"/>
        <x:v/>
      </x:c>
      <x:c r="AP1723" s="81" t="str">
        <x:f t="shared" si="179"/>
        <x:v/>
      </x:c>
      <x:c r="AQ1723" s="81" t="str">
        <x:f t="shared" si="180"/>
        <x:v/>
      </x:c>
    </x:row>
    <x:row r="1724" spans="1:43">
      <x:c r="A1724">
        <x:v>171800</x:v>
      </x:c>
      <x:c r="B1724">
        <x:v>437</x:v>
      </x:c>
      <x:c r="C1724">
        <x:v>3.9</x:v>
      </x:c>
      <x:c r="G1724">
        <x:v>3</x:v>
      </x:c>
      <x:c r="I1724" t="s">
        <x:v>102</x:v>
      </x:c>
      <x:c r="K1724" t="s">
        <x:v>133</x:v>
      </x:c>
      <x:c r="AL1724" s="81">
        <x:f t="shared" si="181"/>
        <x:v>437</x:v>
      </x:c>
      <x:c r="AM1724" s="81" t="str">
        <x:f t="shared" si="176"/>
        <x:v/>
      </x:c>
      <x:c r="AN1724" s="81" t="str">
        <x:f t="shared" si="177"/>
        <x:v/>
      </x:c>
      <x:c r="AO1724" s="81" t="str">
        <x:f t="shared" si="178"/>
        <x:v/>
      </x:c>
      <x:c r="AP1724" s="81" t="str">
        <x:f t="shared" si="179"/>
        <x:v/>
      </x:c>
      <x:c r="AQ1724" s="81" t="str">
        <x:f t="shared" si="180"/>
        <x:v/>
      </x:c>
    </x:row>
    <x:row r="1725" spans="1:43">
      <x:c r="A1725">
        <x:v>171900</x:v>
      </x:c>
      <x:c r="B1725">
        <x:v>437</x:v>
      </x:c>
      <x:c r="C1725">
        <x:v>4.1</x:v>
      </x:c>
      <x:c r="G1725">
        <x:v>2</x:v>
      </x:c>
      <x:c r="I1725" t="s">
        <x:v>102</x:v>
      </x:c>
      <x:c r="K1725" t="s">
        <x:v>133</x:v>
      </x:c>
      <x:c r="AL1725" s="81">
        <x:f t="shared" si="181"/>
        <x:v>437</x:v>
      </x:c>
      <x:c r="AM1725" s="81" t="str">
        <x:f t="shared" si="176"/>
        <x:v/>
      </x:c>
      <x:c r="AN1725" s="81" t="str">
        <x:f t="shared" si="177"/>
        <x:v/>
      </x:c>
      <x:c r="AO1725" s="81" t="str">
        <x:f t="shared" si="178"/>
        <x:v/>
      </x:c>
      <x:c r="AP1725" s="81" t="str">
        <x:f t="shared" si="179"/>
        <x:v/>
      </x:c>
      <x:c r="AQ1725" s="81" t="str">
        <x:f t="shared" si="180"/>
        <x:v/>
      </x:c>
    </x:row>
    <x:row r="1726" spans="1:43">
      <x:c r="A1726">
        <x:v>172000</x:v>
      </x:c>
      <x:c r="B1726">
        <x:v>437</x:v>
      </x:c>
      <x:c r="C1726">
        <x:v>4.26666666666667</x:v>
      </x:c>
      <x:c r="G1726">
        <x:v>2</x:v>
      </x:c>
      <x:c r="I1726" t="s">
        <x:v>102</x:v>
      </x:c>
      <x:c r="K1726" t="s">
        <x:v>133</x:v>
      </x:c>
      <x:c r="AL1726" s="81">
        <x:f t="shared" si="181"/>
        <x:v>437</x:v>
      </x:c>
      <x:c r="AM1726" s="81" t="str">
        <x:f t="shared" si="176"/>
        <x:v/>
      </x:c>
      <x:c r="AN1726" s="81" t="str">
        <x:f t="shared" si="177"/>
        <x:v/>
      </x:c>
      <x:c r="AO1726" s="81" t="str">
        <x:f t="shared" si="178"/>
        <x:v/>
      </x:c>
      <x:c r="AP1726" s="81" t="str">
        <x:f t="shared" si="179"/>
        <x:v/>
      </x:c>
      <x:c r="AQ1726" s="81" t="str">
        <x:f t="shared" si="180"/>
        <x:v/>
      </x:c>
    </x:row>
    <x:row r="1727" spans="1:43">
      <x:c r="A1727">
        <x:v>172100</x:v>
      </x:c>
      <x:c r="B1727">
        <x:v>437</x:v>
      </x:c>
      <x:c r="C1727">
        <x:v>4.43333333333333</x:v>
      </x:c>
      <x:c r="G1727">
        <x:v>3</x:v>
      </x:c>
      <x:c r="I1727" t="s">
        <x:v>102</x:v>
      </x:c>
      <x:c r="K1727" t="s">
        <x:v>133</x:v>
      </x:c>
      <x:c r="AL1727" s="81">
        <x:f t="shared" si="181"/>
        <x:v>437</x:v>
      </x:c>
      <x:c r="AM1727" s="81" t="str">
        <x:f t="shared" si="176"/>
        <x:v/>
      </x:c>
      <x:c r="AN1727" s="81" t="str">
        <x:f t="shared" si="177"/>
        <x:v/>
      </x:c>
      <x:c r="AO1727" s="81" t="str">
        <x:f t="shared" si="178"/>
        <x:v/>
      </x:c>
      <x:c r="AP1727" s="81" t="str">
        <x:f t="shared" si="179"/>
        <x:v/>
      </x:c>
      <x:c r="AQ1727" s="81" t="str">
        <x:f t="shared" si="180"/>
        <x:v/>
      </x:c>
    </x:row>
    <x:row r="1728" spans="1:43">
      <x:c r="A1728">
        <x:v>172200</x:v>
      </x:c>
      <x:c r="B1728">
        <x:v>437</x:v>
      </x:c>
      <x:c r="C1728">
        <x:v>4.6</x:v>
      </x:c>
      <x:c r="G1728">
        <x:v>2</x:v>
      </x:c>
      <x:c r="I1728" t="s">
        <x:v>102</x:v>
      </x:c>
      <x:c r="K1728" t="s">
        <x:v>133</x:v>
      </x:c>
      <x:c r="AL1728" s="81">
        <x:f t="shared" si="181"/>
        <x:v>437</x:v>
      </x:c>
      <x:c r="AM1728" s="81" t="str">
        <x:f t="shared" si="176"/>
        <x:v/>
      </x:c>
      <x:c r="AN1728" s="81" t="str">
        <x:f t="shared" si="177"/>
        <x:v/>
      </x:c>
      <x:c r="AO1728" s="81" t="str">
        <x:f t="shared" si="178"/>
        <x:v/>
      </x:c>
      <x:c r="AP1728" s="81" t="str">
        <x:f t="shared" si="179"/>
        <x:v/>
      </x:c>
      <x:c r="AQ1728" s="81" t="str">
        <x:f t="shared" si="180"/>
        <x:v/>
      </x:c>
    </x:row>
    <x:row r="1729" spans="1:43">
      <x:c r="A1729">
        <x:v>172300</x:v>
      </x:c>
      <x:c r="B1729">
        <x:v>437</x:v>
      </x:c>
      <x:c r="C1729">
        <x:v>5.03333333333333</x:v>
      </x:c>
      <x:c r="G1729">
        <x:v>3</x:v>
      </x:c>
      <x:c r="I1729" t="s">
        <x:v>102</x:v>
      </x:c>
      <x:c r="K1729" t="s">
        <x:v>389</x:v>
      </x:c>
      <x:c r="AL1729" s="81">
        <x:f t="shared" si="181"/>
        <x:v>437</x:v>
      </x:c>
      <x:c r="AM1729" s="81" t="str">
        <x:f t="shared" si="176"/>
        <x:v/>
      </x:c>
      <x:c r="AN1729" s="81" t="str">
        <x:f t="shared" si="177"/>
        <x:v/>
      </x:c>
      <x:c r="AO1729" s="81" t="str">
        <x:f t="shared" si="178"/>
        <x:v/>
      </x:c>
      <x:c r="AP1729" s="81" t="str">
        <x:f t="shared" si="179"/>
        <x:v/>
      </x:c>
      <x:c r="AQ1729" s="81" t="str">
        <x:f t="shared" si="180"/>
        <x:v/>
      </x:c>
    </x:row>
    <x:row r="1730" spans="1:43">
      <x:c r="A1730">
        <x:v>172400</x:v>
      </x:c>
      <x:c r="B1730">
        <x:v>437</x:v>
      </x:c>
      <x:c r="C1730">
        <x:v>5.73333333333333</x:v>
      </x:c>
      <x:c r="G1730">
        <x:v>2</x:v>
      </x:c>
      <x:c r="I1730" t="s">
        <x:v>102</x:v>
      </x:c>
      <x:c r="AL1730" s="81">
        <x:f t="shared" si="181"/>
        <x:v>437</x:v>
      </x:c>
      <x:c r="AM1730" s="81" t="str">
        <x:f t="shared" si="176"/>
        <x:v/>
      </x:c>
      <x:c r="AN1730" s="81" t="str">
        <x:f t="shared" si="177"/>
        <x:v/>
      </x:c>
      <x:c r="AO1730" s="81" t="str">
        <x:f t="shared" si="178"/>
        <x:v/>
      </x:c>
      <x:c r="AP1730" s="81" t="str">
        <x:f t="shared" si="179"/>
        <x:v/>
      </x:c>
      <x:c r="AQ1730" s="81" t="str">
        <x:f t="shared" si="180"/>
        <x:v/>
      </x:c>
    </x:row>
    <x:row r="1731" spans="1:43">
      <x:c r="A1731">
        <x:v>172500</x:v>
      </x:c>
      <x:c r="B1731">
        <x:v>437</x:v>
      </x:c>
      <x:c r="C1731">
        <x:v>6.73333333333333</x:v>
      </x:c>
      <x:c r="G1731">
        <x:v>3</x:v>
      </x:c>
      <x:c r="I1731" t="s">
        <x:v>110</x:v>
      </x:c>
      <x:c r="J1731">
        <x:v>0.65</x:v>
      </x:c>
      <x:c r="AL1731" s="81">
        <x:f t="shared" si="181"/>
        <x:v>437</x:v>
      </x:c>
      <x:c r="AM1731" s="81" t="str">
        <x:f t="shared" si="176"/>
        <x:v/>
      </x:c>
      <x:c r="AN1731" s="81" t="str">
        <x:f t="shared" si="177"/>
        <x:v/>
      </x:c>
      <x:c r="AO1731" s="81" t="str">
        <x:f t="shared" si="178"/>
        <x:v/>
      </x:c>
      <x:c r="AP1731" s="81" t="str">
        <x:f t="shared" si="179"/>
        <x:v/>
      </x:c>
      <x:c r="AQ1731" s="81" t="str">
        <x:f t="shared" si="180"/>
        <x:v/>
      </x:c>
    </x:row>
    <x:row r="1732" spans="1:43">
      <x:c r="A1732">
        <x:v>172600</x:v>
      </x:c>
      <x:c r="B1732">
        <x:v>437</x:v>
      </x:c>
      <x:c r="C1732">
        <x:v>7.26666666666667</x:v>
      </x:c>
      <x:c r="G1732">
        <x:v>4</x:v>
      </x:c>
      <x:c r="I1732" t="s">
        <x:v>110</x:v>
      </x:c>
      <x:c r="J1732">
        <x:v>0.7</x:v>
      </x:c>
      <x:c r="K1732" t="s">
        <x:v>390</x:v>
      </x:c>
      <x:c r="M1732">
        <x:v>1262</x:v>
      </x:c>
      <x:c r="O1732" t="s">
        <x:v>101</x:v>
      </x:c>
      <x:c r="AL1732" s="81">
        <x:f t="shared" si="181"/>
        <x:v>437</x:v>
      </x:c>
      <x:c r="AM1732" s="81" t="str">
        <x:f t="shared" si="176"/>
        <x:v/>
      </x:c>
      <x:c r="AN1732" s="81" t="str">
        <x:f t="shared" si="177"/>
        <x:v/>
      </x:c>
      <x:c r="AO1732" s="81" t="str">
        <x:f t="shared" si="178"/>
        <x:v/>
      </x:c>
      <x:c r="AP1732" s="81" t="str">
        <x:f t="shared" si="179"/>
        <x:v/>
      </x:c>
      <x:c r="AQ1732" s="81" t="str">
        <x:f t="shared" si="180"/>
        <x:v/>
      </x:c>
    </x:row>
    <x:row r="1733" spans="1:43">
      <x:c r="A1733">
        <x:v>172700</x:v>
      </x:c>
      <x:c r="B1733">
        <x:v>438</x:v>
      </x:c>
      <x:c r="C1733">
        <x:v>4.36666666666667</x:v>
      </x:c>
      <x:c r="I1733" t="s">
        <x:v>112</x:v>
      </x:c>
      <x:c r="AG1733" s="80">
        <x:v>2</x:v>
      </x:c>
      <x:c r="AL1733" s="81">
        <x:f t="shared" si="181"/>
        <x:v>438</x:v>
      </x:c>
      <x:c r="AM1733" s="81" t="str">
        <x:f t="shared" si="176"/>
        <x:v/>
      </x:c>
      <x:c r="AN1733" s="81" t="str">
        <x:f t="shared" si="177"/>
        <x:v/>
      </x:c>
      <x:c r="AO1733" s="81" t="str">
        <x:f t="shared" si="178"/>
        <x:v/>
      </x:c>
      <x:c r="AP1733" s="81" t="str">
        <x:f t="shared" si="179"/>
        <x:v/>
      </x:c>
      <x:c r="AQ1733" s="81" t="str">
        <x:f t="shared" si="180"/>
        <x:v/>
      </x:c>
    </x:row>
    <x:row r="1734" spans="1:43">
      <x:c r="A1734">
        <x:v>172800</x:v>
      </x:c>
      <x:c r="B1734">
        <x:v>439</x:v>
      </x:c>
      <x:c r="C1734">
        <x:v>6.13333333333333</x:v>
      </x:c>
      <x:c r="G1734">
        <x:v>2</x:v>
      </x:c>
      <x:c r="I1734" t="s">
        <x:v>100</x:v>
      </x:c>
      <x:c r="K1734" t="s">
        <x:v>133</x:v>
      </x:c>
      <x:c r="M1734">
        <x:v>1262</x:v>
      </x:c>
      <x:c r="O1734" t="s">
        <x:v>101</x:v>
      </x:c>
      <x:c r="AH1734" t="s">
        <x:v>391</x:v>
      </x:c>
      <x:c r="AL1734" s="81">
        <x:f t="shared" si="181"/>
        <x:v>439</x:v>
      </x:c>
      <x:c r="AM1734" s="81" t="str">
        <x:f t="shared" si="176"/>
        <x:v/>
      </x:c>
      <x:c r="AN1734" s="81" t="str">
        <x:f t="shared" si="177"/>
        <x:v/>
      </x:c>
      <x:c r="AO1734" s="81" t="str">
        <x:f t="shared" si="178"/>
        <x:v/>
      </x:c>
      <x:c r="AP1734" s="81" t="str">
        <x:f t="shared" si="179"/>
        <x:v/>
      </x:c>
      <x:c r="AQ1734" s="81" t="str">
        <x:f t="shared" si="180"/>
        <x:v/>
      </x:c>
    </x:row>
    <x:row r="1735" spans="1:43">
      <x:c r="A1735">
        <x:v>172900</x:v>
      </x:c>
      <x:c r="B1735">
        <x:v>439</x:v>
      </x:c>
      <x:c r="C1735">
        <x:v>6.28333333333333</x:v>
      </x:c>
      <x:c r="G1735">
        <x:v>1</x:v>
      </x:c>
      <x:c r="I1735" t="s">
        <x:v>102</x:v>
      </x:c>
      <x:c r="K1735" t="s">
        <x:v>133</x:v>
      </x:c>
      <x:c r="M1735">
        <x:v>1262</x:v>
      </x:c>
      <x:c r="O1735" t="s">
        <x:v>101</x:v>
      </x:c>
      <x:c r="AH1735" t="s">
        <x:v>391</x:v>
      </x:c>
      <x:c r="AL1735" s="81">
        <x:f t="shared" si="181"/>
        <x:v>439</x:v>
      </x:c>
      <x:c r="AM1735" s="81" t="str">
        <x:f t="shared" si="176"/>
        <x:v/>
      </x:c>
      <x:c r="AN1735" s="81" t="str">
        <x:f t="shared" si="177"/>
        <x:v/>
      </x:c>
      <x:c r="AO1735" s="81" t="str">
        <x:f t="shared" si="178"/>
        <x:v/>
      </x:c>
      <x:c r="AP1735" s="81" t="str">
        <x:f t="shared" si="179"/>
        <x:v/>
      </x:c>
      <x:c r="AQ1735" s="81" t="str">
        <x:f t="shared" si="180"/>
        <x:v/>
      </x:c>
    </x:row>
    <x:row r="1736" spans="1:43">
      <x:c r="A1736">
        <x:v>173000</x:v>
      </x:c>
      <x:c r="B1736">
        <x:v>439</x:v>
      </x:c>
      <x:c r="C1736">
        <x:v>6.43333333333333</x:v>
      </x:c>
      <x:c r="G1736">
        <x:v>3</x:v>
      </x:c>
      <x:c r="I1736" t="s">
        <x:v>104</x:v>
      </x:c>
      <x:c r="K1736" t="s">
        <x:v>133</x:v>
      </x:c>
      <x:c r="M1736">
        <x:v>1262</x:v>
      </x:c>
      <x:c r="O1736" t="s">
        <x:v>101</x:v>
      </x:c>
      <x:c r="AH1736" t="s">
        <x:v>391</x:v>
      </x:c>
      <x:c r="AL1736" s="81">
        <x:f t="shared" si="181"/>
        <x:v>439</x:v>
      </x:c>
      <x:c r="AM1736" s="81" t="str">
        <x:f t="shared" si="176"/>
        <x:v/>
      </x:c>
      <x:c r="AN1736" s="81" t="str">
        <x:f t="shared" si="177"/>
        <x:v/>
      </x:c>
      <x:c r="AO1736" s="81" t="str">
        <x:f t="shared" si="178"/>
        <x:v/>
      </x:c>
      <x:c r="AP1736" s="81" t="str">
        <x:f t="shared" si="179"/>
        <x:v/>
      </x:c>
      <x:c r="AQ1736" s="81" t="str">
        <x:f t="shared" si="180"/>
        <x:v/>
      </x:c>
    </x:row>
    <x:row r="1737" spans="1:43">
      <x:c r="A1737">
        <x:v>173100</x:v>
      </x:c>
      <x:c r="B1737">
        <x:v>439</x:v>
      </x:c>
      <x:c r="C1737">
        <x:v>6.63333333333333</x:v>
      </x:c>
      <x:c r="G1737">
        <x:v>4</x:v>
      </x:c>
      <x:c r="I1737" t="s">
        <x:v>112</x:v>
      </x:c>
      <x:c r="K1737" t="s">
        <x:v>390</x:v>
      </x:c>
      <x:c r="M1737">
        <x:v>1262</x:v>
      </x:c>
      <x:c r="O1737" t="s">
        <x:v>101</x:v>
      </x:c>
      <x:c r="AH1737" t="s">
        <x:v>391</x:v>
      </x:c>
      <x:c r="AL1737" s="81">
        <x:f t="shared" si="181"/>
        <x:v>439</x:v>
      </x:c>
      <x:c r="AM1737" s="81" t="str">
        <x:f t="shared" si="176"/>
        <x:v/>
      </x:c>
      <x:c r="AN1737" s="81" t="str">
        <x:f t="shared" si="177"/>
        <x:v/>
      </x:c>
      <x:c r="AO1737" s="81" t="str">
        <x:f t="shared" si="178"/>
        <x:v/>
      </x:c>
      <x:c r="AP1737" s="81" t="str">
        <x:f t="shared" si="179"/>
        <x:v/>
      </x:c>
      <x:c r="AQ1737" s="81" t="str">
        <x:f t="shared" si="180"/>
        <x:v/>
      </x:c>
    </x:row>
    <x:row r="1738" spans="1:43">
      <x:c r="A1738">
        <x:v>173200</x:v>
      </x:c>
      <x:c r="B1738">
        <x:v>440</x:v>
      </x:c>
      <x:c r="C1738">
        <x:v>0.4</x:v>
      </x:c>
      <x:c r="G1738">
        <x:v>1</x:v>
      </x:c>
      <x:c r="I1738" t="s">
        <x:v>100</x:v>
      </x:c>
      <x:c r="K1738" t="s">
        <x:v>145</x:v>
      </x:c>
      <x:c r="M1738">
        <x:v>1221</x:v>
      </x:c>
      <x:c r="O1738" t="s">
        <x:v>101</x:v>
      </x:c>
      <x:c r="AG1738" s="80">
        <x:v>1</x:v>
      </x:c>
      <x:c r="AL1738" s="81">
        <x:f t="shared" si="181"/>
        <x:v>440</x:v>
      </x:c>
      <x:c r="AM1738" s="81" t="str">
        <x:f t="shared" si="176"/>
        <x:v/>
      </x:c>
      <x:c r="AN1738" s="81" t="str">
        <x:f t="shared" si="177"/>
        <x:v/>
      </x:c>
      <x:c r="AO1738" s="81" t="str">
        <x:f t="shared" si="178"/>
        <x:v/>
      </x:c>
      <x:c r="AP1738" s="81" t="str">
        <x:f t="shared" si="179"/>
        <x:v/>
      </x:c>
      <x:c r="AQ1738" s="81" t="str">
        <x:f t="shared" si="180"/>
        <x:v/>
      </x:c>
    </x:row>
    <x:row r="1739" spans="1:43">
      <x:c r="A1739">
        <x:v>173300</x:v>
      </x:c>
      <x:c r="B1739">
        <x:v>440</x:v>
      </x:c>
      <x:c r="C1739">
        <x:v>0.933333333333333</x:v>
      </x:c>
      <x:c r="G1739">
        <x:v>2</x:v>
      </x:c>
      <x:c r="I1739" t="s">
        <x:v>102</x:v>
      </x:c>
      <x:c r="K1739" t="s">
        <x:v>105</x:v>
      </x:c>
      <x:c r="M1739">
        <x:v>1224</x:v>
      </x:c>
      <x:c r="O1739" t="s">
        <x:v>101</x:v>
      </x:c>
      <x:c r="AG1739" s="80">
        <x:v>1</x:v>
      </x:c>
      <x:c r="AL1739" s="81">
        <x:f t="shared" si="181"/>
        <x:v>440</x:v>
      </x:c>
      <x:c r="AM1739" s="81" t="str">
        <x:f t="shared" ref="AM1739:AM1802" si="182">IF($F$7=2,$B$7,"")</x:f>
        <x:v/>
      </x:c>
      <x:c r="AN1739" s="81" t="str">
        <x:f t="shared" ref="AN1739:AN1802" si="183">IF($F$7=3,$B$7,"")</x:f>
        <x:v/>
      </x:c>
      <x:c r="AO1739" s="81" t="str">
        <x:f t="shared" ref="AO1739:AO1802" si="184">IF($F$7=4,$B$7,"")</x:f>
        <x:v/>
      </x:c>
      <x:c r="AP1739" s="81" t="str">
        <x:f t="shared" ref="AP1739:AP1802" si="185">IF($F$7=5,$B$7,"")</x:f>
        <x:v/>
      </x:c>
      <x:c r="AQ1739" s="81" t="str">
        <x:f t="shared" ref="AQ1739:AQ1802" si="186">IF($F$7=6,$B$7,"")</x:f>
        <x:v/>
      </x:c>
    </x:row>
    <x:row r="1740" spans="1:43">
      <x:c r="A1740">
        <x:v>173400</x:v>
      </x:c>
      <x:c r="B1740">
        <x:v>440</x:v>
      </x:c>
      <x:c r="C1740">
        <x:v>1.66666666666667</x:v>
      </x:c>
      <x:c r="G1740">
        <x:v>3</x:v>
      </x:c>
      <x:c r="I1740" t="s">
        <x:v>104</x:v>
      </x:c>
      <x:c r="K1740" t="s">
        <x:v>145</x:v>
      </x:c>
      <x:c r="M1740">
        <x:v>1221</x:v>
      </x:c>
      <x:c r="O1740" t="s">
        <x:v>101</x:v>
      </x:c>
      <x:c r="AG1740" s="80">
        <x:v>2</x:v>
      </x:c>
      <x:c r="AL1740" s="81">
        <x:f t="shared" ref="AL1740:AL1803" si="187">IF(ISBLANK(D1740),B1740,B1740&amp;"B")</x:f>
        <x:v>440</x:v>
      </x:c>
      <x:c r="AM1740" s="81" t="str">
        <x:f t="shared" si="182"/>
        <x:v/>
      </x:c>
      <x:c r="AN1740" s="81" t="str">
        <x:f t="shared" si="183"/>
        <x:v/>
      </x:c>
      <x:c r="AO1740" s="81" t="str">
        <x:f t="shared" si="184"/>
        <x:v/>
      </x:c>
      <x:c r="AP1740" s="81" t="str">
        <x:f t="shared" si="185"/>
        <x:v/>
      </x:c>
      <x:c r="AQ1740" s="81" t="str">
        <x:f t="shared" si="186"/>
        <x:v/>
      </x:c>
    </x:row>
    <x:row r="1741" spans="1:43">
      <x:c r="A1741">
        <x:v>173500</x:v>
      </x:c>
      <x:c r="B1741">
        <x:v>441</x:v>
      </x:c>
      <x:c r="C1741">
        <x:v>0.1</x:v>
      </x:c>
      <x:c r="D1741">
        <x:v>1</x:v>
      </x:c>
      <x:c r="AG1741" s="80">
        <x:v>2</x:v>
      </x:c>
      <x:c r="AL1741" s="81" t="str">
        <x:f t="shared" si="187"/>
        <x:v>441B</x:v>
      </x:c>
      <x:c r="AM1741" s="81" t="str">
        <x:f t="shared" si="182"/>
        <x:v/>
      </x:c>
      <x:c r="AN1741" s="81" t="str">
        <x:f t="shared" si="183"/>
        <x:v/>
      </x:c>
      <x:c r="AO1741" s="81" t="str">
        <x:f t="shared" si="184"/>
        <x:v/>
      </x:c>
      <x:c r="AP1741" s="81" t="str">
        <x:f t="shared" si="185"/>
        <x:v/>
      </x:c>
      <x:c r="AQ1741" s="81" t="str">
        <x:f t="shared" si="186"/>
        <x:v/>
      </x:c>
    </x:row>
    <x:row r="1742" spans="1:43">
      <x:c r="A1742">
        <x:v>173600</x:v>
      </x:c>
      <x:c r="B1742">
        <x:v>441</x:v>
      </x:c>
      <x:c r="C1742">
        <x:v>0.25</x:v>
      </x:c>
      <x:c r="D1742">
        <x:v>1</x:v>
      </x:c>
      <x:c r="AG1742" s="80">
        <x:v>2</x:v>
      </x:c>
      <x:c r="AL1742" s="81" t="str">
        <x:f t="shared" si="187"/>
        <x:v>441B</x:v>
      </x:c>
      <x:c r="AM1742" s="81" t="str">
        <x:f t="shared" si="182"/>
        <x:v/>
      </x:c>
      <x:c r="AN1742" s="81" t="str">
        <x:f t="shared" si="183"/>
        <x:v/>
      </x:c>
      <x:c r="AO1742" s="81" t="str">
        <x:f t="shared" si="184"/>
        <x:v/>
      </x:c>
      <x:c r="AP1742" s="81" t="str">
        <x:f t="shared" si="185"/>
        <x:v/>
      </x:c>
      <x:c r="AQ1742" s="81" t="str">
        <x:f t="shared" si="186"/>
        <x:v/>
      </x:c>
    </x:row>
    <x:row r="1743" spans="1:43">
      <x:c r="A1743">
        <x:v>173700</x:v>
      </x:c>
      <x:c r="B1743">
        <x:v>441</x:v>
      </x:c>
      <x:c r="C1743">
        <x:v>0.4</x:v>
      </x:c>
      <x:c r="D1743">
        <x:v>1</x:v>
      </x:c>
      <x:c r="AG1743" s="80">
        <x:v>2</x:v>
      </x:c>
      <x:c r="AL1743" s="81" t="str">
        <x:f t="shared" si="187"/>
        <x:v>441B</x:v>
      </x:c>
      <x:c r="AM1743" s="81" t="str">
        <x:f t="shared" si="182"/>
        <x:v/>
      </x:c>
      <x:c r="AN1743" s="81" t="str">
        <x:f t="shared" si="183"/>
        <x:v/>
      </x:c>
      <x:c r="AO1743" s="81" t="str">
        <x:f t="shared" si="184"/>
        <x:v/>
      </x:c>
      <x:c r="AP1743" s="81" t="str">
        <x:f t="shared" si="185"/>
        <x:v/>
      </x:c>
      <x:c r="AQ1743" s="81" t="str">
        <x:f t="shared" si="186"/>
        <x:v/>
      </x:c>
    </x:row>
    <x:row r="1744" spans="1:43">
      <x:c r="A1744">
        <x:v>173800</x:v>
      </x:c>
      <x:c r="B1744">
        <x:v>441</x:v>
      </x:c>
      <x:c r="C1744">
        <x:v>1.2</x:v>
      </x:c>
      <x:c r="G1744">
        <x:v>1</x:v>
      </x:c>
      <x:c r="I1744" t="s">
        <x:v>102</x:v>
      </x:c>
      <x:c r="K1744" t="s">
        <x:v>290</x:v>
      </x:c>
      <x:c r="M1744">
        <x:v>1263</x:v>
      </x:c>
      <x:c r="O1744" t="s">
        <x:v>101</x:v>
      </x:c>
      <x:c r="U1744">
        <x:v>1264</x:v>
      </x:c>
      <x:c r="W1744" t="s">
        <x:v>392</x:v>
      </x:c>
      <x:c r="X1744">
        <x:v>4</x:v>
      </x:c>
      <x:c r="Y1744">
        <x:v>0</x:v>
      </x:c>
      <x:c r="Z1744" t="s">
        <x:v>347</x:v>
      </x:c>
      <x:c r="AA1744">
        <x:v>25</x:v>
      </x:c>
      <x:c r="AD1744" t="s">
        <x:v>393</x:v>
      </x:c>
      <x:c r="AG1744" s="80">
        <x:v>2</x:v>
      </x:c>
      <x:c r="AL1744" s="81">
        <x:f t="shared" si="187"/>
        <x:v>441</x:v>
      </x:c>
      <x:c r="AM1744" s="81" t="str">
        <x:f t="shared" si="182"/>
        <x:v/>
      </x:c>
      <x:c r="AN1744" s="81" t="str">
        <x:f t="shared" si="183"/>
        <x:v/>
      </x:c>
      <x:c r="AO1744" s="81" t="str">
        <x:f t="shared" si="184"/>
        <x:v/>
      </x:c>
      <x:c r="AP1744" s="81" t="str">
        <x:f t="shared" si="185"/>
        <x:v/>
      </x:c>
      <x:c r="AQ1744" s="81" t="str">
        <x:f t="shared" si="186"/>
        <x:v/>
      </x:c>
    </x:row>
    <x:row r="1745" spans="1:43">
      <x:c r="A1745">
        <x:v>173900</x:v>
      </x:c>
      <x:c r="B1745">
        <x:v>442</x:v>
      </x:c>
      <x:c r="C1745">
        <x:v>0.266666666666667</x:v>
      </x:c>
      <x:c r="G1745">
        <x:v>3</x:v>
      </x:c>
      <x:c r="I1745" t="s">
        <x:v>104</x:v>
      </x:c>
      <x:c r="K1745" t="s">
        <x:v>145</x:v>
      </x:c>
      <x:c r="M1745">
        <x:v>1221</x:v>
      </x:c>
      <x:c r="O1745" t="s">
        <x:v>101</x:v>
      </x:c>
      <x:c r="AG1745" s="80">
        <x:v>2</x:v>
      </x:c>
      <x:c r="AL1745" s="81">
        <x:f t="shared" si="187"/>
        <x:v>442</x:v>
      </x:c>
      <x:c r="AM1745" s="81" t="str">
        <x:f t="shared" si="182"/>
        <x:v/>
      </x:c>
      <x:c r="AN1745" s="81" t="str">
        <x:f t="shared" si="183"/>
        <x:v/>
      </x:c>
      <x:c r="AO1745" s="81" t="str">
        <x:f t="shared" si="184"/>
        <x:v/>
      </x:c>
      <x:c r="AP1745" s="81" t="str">
        <x:f t="shared" si="185"/>
        <x:v/>
      </x:c>
      <x:c r="AQ1745" s="81" t="str">
        <x:f t="shared" si="186"/>
        <x:v/>
      </x:c>
    </x:row>
    <x:row r="1746" spans="1:43">
      <x:c r="A1746">
        <x:v>174000</x:v>
      </x:c>
      <x:c r="B1746">
        <x:v>442</x:v>
      </x:c>
      <x:c r="C1746">
        <x:v>0.633333333333333</x:v>
      </x:c>
      <x:c r="G1746">
        <x:v>3</x:v>
      </x:c>
      <x:c r="I1746" t="s">
        <x:v>102</x:v>
      </x:c>
      <x:c r="K1746" t="s">
        <x:v>105</x:v>
      </x:c>
      <x:c r="M1746">
        <x:v>1221</x:v>
      </x:c>
      <x:c r="O1746" t="s">
        <x:v>101</x:v>
      </x:c>
      <x:c r="AG1746" s="80">
        <x:v>2</x:v>
      </x:c>
      <x:c r="AL1746" s="81">
        <x:f t="shared" si="187"/>
        <x:v>442</x:v>
      </x:c>
      <x:c r="AM1746" s="81" t="str">
        <x:f t="shared" si="182"/>
        <x:v/>
      </x:c>
      <x:c r="AN1746" s="81" t="str">
        <x:f t="shared" si="183"/>
        <x:v/>
      </x:c>
      <x:c r="AO1746" s="81" t="str">
        <x:f t="shared" si="184"/>
        <x:v/>
      </x:c>
      <x:c r="AP1746" s="81" t="str">
        <x:f t="shared" si="185"/>
        <x:v/>
      </x:c>
      <x:c r="AQ1746" s="81" t="str">
        <x:f t="shared" si="186"/>
        <x:v/>
      </x:c>
    </x:row>
    <x:row r="1747" spans="1:43">
      <x:c r="A1747">
        <x:v>174100</x:v>
      </x:c>
      <x:c r="B1747">
        <x:v>442</x:v>
      </x:c>
      <x:c r="C1747">
        <x:v>0.833333333333333</x:v>
      </x:c>
      <x:c r="G1747">
        <x:v>2</x:v>
      </x:c>
      <x:c r="I1747" t="s">
        <x:v>104</x:v>
      </x:c>
      <x:c r="K1747" t="s">
        <x:v>145</x:v>
      </x:c>
      <x:c r="M1747">
        <x:v>1265</x:v>
      </x:c>
      <x:c r="O1747" t="s">
        <x:v>101</x:v>
      </x:c>
      <x:c r="AG1747" s="80">
        <x:v>1</x:v>
      </x:c>
      <x:c r="AL1747" s="81">
        <x:f t="shared" si="187"/>
        <x:v>442</x:v>
      </x:c>
      <x:c r="AM1747" s="81" t="str">
        <x:f t="shared" si="182"/>
        <x:v/>
      </x:c>
      <x:c r="AN1747" s="81" t="str">
        <x:f t="shared" si="183"/>
        <x:v/>
      </x:c>
      <x:c r="AO1747" s="81" t="str">
        <x:f t="shared" si="184"/>
        <x:v/>
      </x:c>
      <x:c r="AP1747" s="81" t="str">
        <x:f t="shared" si="185"/>
        <x:v/>
      </x:c>
      <x:c r="AQ1747" s="81" t="str">
        <x:f t="shared" si="186"/>
        <x:v/>
      </x:c>
    </x:row>
    <x:row r="1748" spans="1:43">
      <x:c r="A1748">
        <x:v>174200</x:v>
      </x:c>
      <x:c r="B1748">
        <x:v>442</x:v>
      </x:c>
      <x:c r="C1748">
        <x:v>1.03333333333333</x:v>
      </x:c>
      <x:c r="G1748">
        <x:v>4</x:v>
      </x:c>
      <x:c r="I1748" t="s">
        <x:v>103</x:v>
      </x:c>
      <x:c r="K1748" t="s">
        <x:v>145</x:v>
      </x:c>
      <x:c r="AG1748" s="80">
        <x:v>1</x:v>
      </x:c>
      <x:c r="AL1748" s="81">
        <x:f t="shared" si="187"/>
        <x:v>442</x:v>
      </x:c>
      <x:c r="AM1748" s="81" t="str">
        <x:f t="shared" si="182"/>
        <x:v/>
      </x:c>
      <x:c r="AN1748" s="81" t="str">
        <x:f t="shared" si="183"/>
        <x:v/>
      </x:c>
      <x:c r="AO1748" s="81" t="str">
        <x:f t="shared" si="184"/>
        <x:v/>
      </x:c>
      <x:c r="AP1748" s="81" t="str">
        <x:f t="shared" si="185"/>
        <x:v/>
      </x:c>
      <x:c r="AQ1748" s="81" t="str">
        <x:f t="shared" si="186"/>
        <x:v/>
      </x:c>
    </x:row>
    <x:row r="1749" spans="1:43">
      <x:c r="A1749">
        <x:v>174300</x:v>
      </x:c>
      <x:c r="B1749">
        <x:v>442</x:v>
      </x:c>
      <x:c r="C1749">
        <x:v>1.23333333333333</x:v>
      </x:c>
      <x:c r="G1749">
        <x:v>2</x:v>
      </x:c>
      <x:c r="I1749" t="s">
        <x:v>104</x:v>
      </x:c>
      <x:c r="K1749" t="s">
        <x:v>105</x:v>
      </x:c>
      <x:c r="AG1749" s="80">
        <x:v>1</x:v>
      </x:c>
      <x:c r="AL1749" s="81">
        <x:f t="shared" si="187"/>
        <x:v>442</x:v>
      </x:c>
      <x:c r="AM1749" s="81" t="str">
        <x:f t="shared" si="182"/>
        <x:v/>
      </x:c>
      <x:c r="AN1749" s="81" t="str">
        <x:f t="shared" si="183"/>
        <x:v/>
      </x:c>
      <x:c r="AO1749" s="81" t="str">
        <x:f t="shared" si="184"/>
        <x:v/>
      </x:c>
      <x:c r="AP1749" s="81" t="str">
        <x:f t="shared" si="185"/>
        <x:v/>
      </x:c>
      <x:c r="AQ1749" s="81" t="str">
        <x:f t="shared" si="186"/>
        <x:v/>
      </x:c>
    </x:row>
    <x:row r="1750" spans="1:43">
      <x:c r="A1750">
        <x:v>174400</x:v>
      </x:c>
      <x:c r="B1750">
        <x:v>442</x:v>
      </x:c>
      <x:c r="C1750">
        <x:v>1.43333333333333</x:v>
      </x:c>
      <x:c r="G1750">
        <x:v>3</x:v>
      </x:c>
      <x:c r="I1750" t="s">
        <x:v>103</x:v>
      </x:c>
      <x:c r="K1750" t="s">
        <x:v>105</x:v>
      </x:c>
      <x:c r="AG1750" s="80">
        <x:v>1</x:v>
      </x:c>
      <x:c r="AL1750" s="81">
        <x:f t="shared" si="187"/>
        <x:v>442</x:v>
      </x:c>
      <x:c r="AM1750" s="81" t="str">
        <x:f t="shared" si="182"/>
        <x:v/>
      </x:c>
      <x:c r="AN1750" s="81" t="str">
        <x:f t="shared" si="183"/>
        <x:v/>
      </x:c>
      <x:c r="AO1750" s="81" t="str">
        <x:f t="shared" si="184"/>
        <x:v/>
      </x:c>
      <x:c r="AP1750" s="81" t="str">
        <x:f t="shared" si="185"/>
        <x:v/>
      </x:c>
      <x:c r="AQ1750" s="81" t="str">
        <x:f t="shared" si="186"/>
        <x:v/>
      </x:c>
    </x:row>
    <x:row r="1751" spans="1:43">
      <x:c r="A1751">
        <x:v>174500</x:v>
      </x:c>
      <x:c r="B1751">
        <x:v>442</x:v>
      </x:c>
      <x:c r="C1751">
        <x:v>1.6</x:v>
      </x:c>
      <x:c r="G1751">
        <x:v>2</x:v>
      </x:c>
      <x:c r="I1751" t="s">
        <x:v>100</x:v>
      </x:c>
      <x:c r="K1751" t="s">
        <x:v>145</x:v>
      </x:c>
      <x:c r="AG1751" s="80">
        <x:v>1</x:v>
      </x:c>
      <x:c r="AL1751" s="81">
        <x:f t="shared" si="187"/>
        <x:v>442</x:v>
      </x:c>
      <x:c r="AM1751" s="81" t="str">
        <x:f t="shared" si="182"/>
        <x:v/>
      </x:c>
      <x:c r="AN1751" s="81" t="str">
        <x:f t="shared" si="183"/>
        <x:v/>
      </x:c>
      <x:c r="AO1751" s="81" t="str">
        <x:f t="shared" si="184"/>
        <x:v/>
      </x:c>
      <x:c r="AP1751" s="81" t="str">
        <x:f t="shared" si="185"/>
        <x:v/>
      </x:c>
      <x:c r="AQ1751" s="81" t="str">
        <x:f t="shared" si="186"/>
        <x:v/>
      </x:c>
    </x:row>
    <x:row r="1752" spans="1:43">
      <x:c r="A1752">
        <x:v>174600</x:v>
      </x:c>
      <x:c r="B1752">
        <x:v>442</x:v>
      </x:c>
      <x:c r="C1752">
        <x:v>1.96666666666667</x:v>
      </x:c>
      <x:c r="G1752">
        <x:v>5</x:v>
      </x:c>
      <x:c r="I1752" t="s">
        <x:v>102</x:v>
      </x:c>
      <x:c r="K1752" t="s">
        <x:v>145</x:v>
      </x:c>
      <x:c r="M1752">
        <x:v>1224</x:v>
      </x:c>
      <x:c r="O1752" t="s">
        <x:v>101</x:v>
      </x:c>
      <x:c r="AG1752" s="80">
        <x:v>2</x:v>
      </x:c>
      <x:c r="AL1752" s="81">
        <x:f t="shared" si="187"/>
        <x:v>442</x:v>
      </x:c>
      <x:c r="AM1752" s="81" t="str">
        <x:f t="shared" si="182"/>
        <x:v/>
      </x:c>
      <x:c r="AN1752" s="81" t="str">
        <x:f t="shared" si="183"/>
        <x:v/>
      </x:c>
      <x:c r="AO1752" s="81" t="str">
        <x:f t="shared" si="184"/>
        <x:v/>
      </x:c>
      <x:c r="AP1752" s="81" t="str">
        <x:f t="shared" si="185"/>
        <x:v/>
      </x:c>
      <x:c r="AQ1752" s="81" t="str">
        <x:f t="shared" si="186"/>
        <x:v/>
      </x:c>
    </x:row>
    <x:row r="1753" spans="1:43">
      <x:c r="A1753">
        <x:v>174700</x:v>
      </x:c>
      <x:c r="B1753">
        <x:v>443</x:v>
      </x:c>
      <x:c r="C1753">
        <x:v>0.266666666666667</x:v>
      </x:c>
      <x:c r="G1753">
        <x:v>2</x:v>
      </x:c>
      <x:c r="I1753" t="s">
        <x:v>104</x:v>
      </x:c>
      <x:c r="K1753" t="s">
        <x:v>145</x:v>
      </x:c>
      <x:c r="M1753">
        <x:v>1221</x:v>
      </x:c>
      <x:c r="O1753" t="s">
        <x:v>101</x:v>
      </x:c>
      <x:c r="AG1753" s="80">
        <x:v>2</x:v>
      </x:c>
      <x:c r="AL1753" s="81">
        <x:f t="shared" si="187"/>
        <x:v>443</x:v>
      </x:c>
      <x:c r="AM1753" s="81" t="str">
        <x:f t="shared" si="182"/>
        <x:v/>
      </x:c>
      <x:c r="AN1753" s="81" t="str">
        <x:f t="shared" si="183"/>
        <x:v/>
      </x:c>
      <x:c r="AO1753" s="81" t="str">
        <x:f t="shared" si="184"/>
        <x:v/>
      </x:c>
      <x:c r="AP1753" s="81" t="str">
        <x:f t="shared" si="185"/>
        <x:v/>
      </x:c>
      <x:c r="AQ1753" s="81" t="str">
        <x:f t="shared" si="186"/>
        <x:v/>
      </x:c>
    </x:row>
    <x:row r="1754" spans="1:43">
      <x:c r="A1754">
        <x:v>174800</x:v>
      </x:c>
      <x:c r="B1754">
        <x:v>443</x:v>
      </x:c>
      <x:c r="C1754">
        <x:v>0.6</x:v>
      </x:c>
      <x:c r="G1754">
        <x:v>2</x:v>
      </x:c>
      <x:c r="I1754" t="s">
        <x:v>103</x:v>
      </x:c>
      <x:c r="K1754" t="s">
        <x:v>145</x:v>
      </x:c>
      <x:c r="M1754">
        <x:v>1221</x:v>
      </x:c>
      <x:c r="O1754" t="s">
        <x:v>101</x:v>
      </x:c>
      <x:c r="AG1754" s="80">
        <x:v>2</x:v>
      </x:c>
      <x:c r="AL1754" s="81">
        <x:f t="shared" si="187"/>
        <x:v>443</x:v>
      </x:c>
      <x:c r="AM1754" s="81" t="str">
        <x:f t="shared" si="182"/>
        <x:v/>
      </x:c>
      <x:c r="AN1754" s="81" t="str">
        <x:f t="shared" si="183"/>
        <x:v/>
      </x:c>
      <x:c r="AO1754" s="81" t="str">
        <x:f t="shared" si="184"/>
        <x:v/>
      </x:c>
      <x:c r="AP1754" s="81" t="str">
        <x:f t="shared" si="185"/>
        <x:v/>
      </x:c>
      <x:c r="AQ1754" s="81" t="str">
        <x:f t="shared" si="186"/>
        <x:v/>
      </x:c>
    </x:row>
    <x:row r="1755" spans="1:43">
      <x:c r="A1755">
        <x:v>174900</x:v>
      </x:c>
      <x:c r="B1755">
        <x:v>443</x:v>
      </x:c>
      <x:c r="C1755">
        <x:v>1.13333333333333</x:v>
      </x:c>
      <x:c r="G1755">
        <x:v>3</x:v>
      </x:c>
      <x:c r="I1755" t="s">
        <x:v>102</x:v>
      </x:c>
      <x:c r="K1755" t="s">
        <x:v>394</x:v>
      </x:c>
      <x:c r="M1755">
        <x:v>1224</x:v>
      </x:c>
      <x:c r="O1755" t="s">
        <x:v>101</x:v>
      </x:c>
      <x:c r="AG1755" s="80">
        <x:v>2</x:v>
      </x:c>
      <x:c r="AL1755" s="81">
        <x:f t="shared" si="187"/>
        <x:v>443</x:v>
      </x:c>
      <x:c r="AM1755" s="81" t="str">
        <x:f t="shared" si="182"/>
        <x:v/>
      </x:c>
      <x:c r="AN1755" s="81" t="str">
        <x:f t="shared" si="183"/>
        <x:v/>
      </x:c>
      <x:c r="AO1755" s="81" t="str">
        <x:f t="shared" si="184"/>
        <x:v/>
      </x:c>
      <x:c r="AP1755" s="81" t="str">
        <x:f t="shared" si="185"/>
        <x:v/>
      </x:c>
      <x:c r="AQ1755" s="81" t="str">
        <x:f t="shared" si="186"/>
        <x:v/>
      </x:c>
    </x:row>
    <x:row r="1756" spans="1:43">
      <x:c r="A1756">
        <x:v>175000</x:v>
      </x:c>
      <x:c r="B1756">
        <x:v>444</x:v>
      </x:c>
      <x:c r="C1756">
        <x:v>1.5</x:v>
      </x:c>
      <x:c r="G1756">
        <x:v>4</x:v>
      </x:c>
      <x:c r="I1756" t="s">
        <x:v>102</x:v>
      </x:c>
      <x:c r="K1756" t="s">
        <x:v>306</x:v>
      </x:c>
      <x:c r="AL1756" s="81">
        <x:f t="shared" si="187"/>
        <x:v>444</x:v>
      </x:c>
      <x:c r="AM1756" s="81" t="str">
        <x:f t="shared" si="182"/>
        <x:v/>
      </x:c>
      <x:c r="AN1756" s="81" t="str">
        <x:f t="shared" si="183"/>
        <x:v/>
      </x:c>
      <x:c r="AO1756" s="81" t="str">
        <x:f t="shared" si="184"/>
        <x:v/>
      </x:c>
      <x:c r="AP1756" s="81" t="str">
        <x:f t="shared" si="185"/>
        <x:v/>
      </x:c>
      <x:c r="AQ1756" s="81" t="str">
        <x:f t="shared" si="186"/>
        <x:v/>
      </x:c>
    </x:row>
    <x:row r="1757" spans="1:43">
      <x:c r="A1757">
        <x:v>175100</x:v>
      </x:c>
      <x:c r="B1757">
        <x:v>444</x:v>
      </x:c>
      <x:c r="C1757">
        <x:v>2.76666666666667</x:v>
      </x:c>
      <x:c r="G1757">
        <x:v>1</x:v>
      </x:c>
      <x:c r="I1757" t="s">
        <x:v>104</x:v>
      </x:c>
      <x:c r="K1757" t="s">
        <x:v>145</x:v>
      </x:c>
      <x:c r="AL1757" s="81">
        <x:f t="shared" si="187"/>
        <x:v>444</x:v>
      </x:c>
      <x:c r="AM1757" s="81" t="str">
        <x:f t="shared" si="182"/>
        <x:v/>
      </x:c>
      <x:c r="AN1757" s="81" t="str">
        <x:f t="shared" si="183"/>
        <x:v/>
      </x:c>
      <x:c r="AO1757" s="81" t="str">
        <x:f t="shared" si="184"/>
        <x:v/>
      </x:c>
      <x:c r="AP1757" s="81" t="str">
        <x:f t="shared" si="185"/>
        <x:v/>
      </x:c>
      <x:c r="AQ1757" s="81" t="str">
        <x:f t="shared" si="186"/>
        <x:v/>
      </x:c>
    </x:row>
    <x:row r="1758" spans="1:43">
      <x:c r="A1758">
        <x:v>175200</x:v>
      </x:c>
      <x:c r="B1758">
        <x:v>444</x:v>
      </x:c>
      <x:c r="C1758">
        <x:v>2.86666666666667</x:v>
      </x:c>
      <x:c r="G1758">
        <x:v>2</x:v>
      </x:c>
      <x:c r="I1758" t="s">
        <x:v>103</x:v>
      </x:c>
      <x:c r="K1758" t="s">
        <x:v>145</x:v>
      </x:c>
      <x:c r="AL1758" s="81">
        <x:f t="shared" si="187"/>
        <x:v>444</x:v>
      </x:c>
      <x:c r="AM1758" s="81" t="str">
        <x:f t="shared" si="182"/>
        <x:v/>
      </x:c>
      <x:c r="AN1758" s="81" t="str">
        <x:f t="shared" si="183"/>
        <x:v/>
      </x:c>
      <x:c r="AO1758" s="81" t="str">
        <x:f t="shared" si="184"/>
        <x:v/>
      </x:c>
      <x:c r="AP1758" s="81" t="str">
        <x:f t="shared" si="185"/>
        <x:v/>
      </x:c>
      <x:c r="AQ1758" s="81" t="str">
        <x:f t="shared" si="186"/>
        <x:v/>
      </x:c>
    </x:row>
    <x:row r="1759" spans="1:43">
      <x:c r="A1759">
        <x:v>175300</x:v>
      </x:c>
      <x:c r="B1759">
        <x:v>444</x:v>
      </x:c>
      <x:c r="C1759">
        <x:v>2.96666666666667</x:v>
      </x:c>
      <x:c r="G1759">
        <x:v>1</x:v>
      </x:c>
      <x:c r="I1759" t="s">
        <x:v>104</x:v>
      </x:c>
      <x:c r="K1759" t="s">
        <x:v>105</x:v>
      </x:c>
      <x:c r="AL1759" s="81">
        <x:f t="shared" si="187"/>
        <x:v>444</x:v>
      </x:c>
      <x:c r="AM1759" s="81" t="str">
        <x:f t="shared" si="182"/>
        <x:v/>
      </x:c>
      <x:c r="AN1759" s="81" t="str">
        <x:f t="shared" si="183"/>
        <x:v/>
      </x:c>
      <x:c r="AO1759" s="81" t="str">
        <x:f t="shared" si="184"/>
        <x:v/>
      </x:c>
      <x:c r="AP1759" s="81" t="str">
        <x:f t="shared" si="185"/>
        <x:v/>
      </x:c>
      <x:c r="AQ1759" s="81" t="str">
        <x:f t="shared" si="186"/>
        <x:v/>
      </x:c>
    </x:row>
    <x:row r="1760" spans="1:43">
      <x:c r="A1760">
        <x:v>175400</x:v>
      </x:c>
      <x:c r="B1760">
        <x:v>444</x:v>
      </x:c>
      <x:c r="C1760">
        <x:v>3.06666666666667</x:v>
      </x:c>
      <x:c r="G1760">
        <x:v>3</x:v>
      </x:c>
      <x:c r="I1760" t="s">
        <x:v>103</x:v>
      </x:c>
      <x:c r="K1760" t="s">
        <x:v>105</x:v>
      </x:c>
      <x:c r="AL1760" s="81">
        <x:f t="shared" si="187"/>
        <x:v>444</x:v>
      </x:c>
      <x:c r="AM1760" s="81" t="str">
        <x:f t="shared" si="182"/>
        <x:v/>
      </x:c>
      <x:c r="AN1760" s="81" t="str">
        <x:f t="shared" si="183"/>
        <x:v/>
      </x:c>
      <x:c r="AO1760" s="81" t="str">
        <x:f t="shared" si="184"/>
        <x:v/>
      </x:c>
      <x:c r="AP1760" s="81" t="str">
        <x:f t="shared" si="185"/>
        <x:v/>
      </x:c>
      <x:c r="AQ1760" s="81" t="str">
        <x:f t="shared" si="186"/>
        <x:v/>
      </x:c>
    </x:row>
    <x:row r="1761" spans="1:43">
      <x:c r="A1761">
        <x:v>175500</x:v>
      </x:c>
      <x:c r="B1761">
        <x:v>444</x:v>
      </x:c>
      <x:c r="C1761">
        <x:v>3.16666666666667</x:v>
      </x:c>
      <x:c r="G1761">
        <x:v>2</x:v>
      </x:c>
      <x:c r="I1761" t="s">
        <x:v>104</x:v>
      </x:c>
      <x:c r="K1761" t="s">
        <x:v>145</x:v>
      </x:c>
      <x:c r="AL1761" s="81">
        <x:f t="shared" si="187"/>
        <x:v>444</x:v>
      </x:c>
      <x:c r="AM1761" s="81" t="str">
        <x:f t="shared" si="182"/>
        <x:v/>
      </x:c>
      <x:c r="AN1761" s="81" t="str">
        <x:f t="shared" si="183"/>
        <x:v/>
      </x:c>
      <x:c r="AO1761" s="81" t="str">
        <x:f t="shared" si="184"/>
        <x:v/>
      </x:c>
      <x:c r="AP1761" s="81" t="str">
        <x:f t="shared" si="185"/>
        <x:v/>
      </x:c>
      <x:c r="AQ1761" s="81" t="str">
        <x:f t="shared" si="186"/>
        <x:v/>
      </x:c>
    </x:row>
    <x:row r="1762" spans="1:43">
      <x:c r="A1762">
        <x:v>175600</x:v>
      </x:c>
      <x:c r="B1762">
        <x:v>444</x:v>
      </x:c>
      <x:c r="C1762">
        <x:v>3.26666666666667</x:v>
      </x:c>
      <x:c r="G1762">
        <x:v>1</x:v>
      </x:c>
      <x:c r="I1762" t="s">
        <x:v>103</x:v>
      </x:c>
      <x:c r="K1762" t="s">
        <x:v>105</x:v>
      </x:c>
      <x:c r="AL1762" s="81">
        <x:f t="shared" si="187"/>
        <x:v>444</x:v>
      </x:c>
      <x:c r="AM1762" s="81" t="str">
        <x:f t="shared" si="182"/>
        <x:v/>
      </x:c>
      <x:c r="AN1762" s="81" t="str">
        <x:f t="shared" si="183"/>
        <x:v/>
      </x:c>
      <x:c r="AO1762" s="81" t="str">
        <x:f t="shared" si="184"/>
        <x:v/>
      </x:c>
      <x:c r="AP1762" s="81" t="str">
        <x:f t="shared" si="185"/>
        <x:v/>
      </x:c>
      <x:c r="AQ1762" s="81" t="str">
        <x:f t="shared" si="186"/>
        <x:v/>
      </x:c>
    </x:row>
    <x:row r="1763" spans="1:43">
      <x:c r="A1763">
        <x:v>175700</x:v>
      </x:c>
      <x:c r="B1763">
        <x:v>444</x:v>
      </x:c>
      <x:c r="C1763">
        <x:v>3.6</x:v>
      </x:c>
      <x:c r="G1763">
        <x:v>1</x:v>
      </x:c>
      <x:c r="I1763" t="s">
        <x:v>104</x:v>
      </x:c>
      <x:c r="K1763" t="s">
        <x:v>145</x:v>
      </x:c>
      <x:c r="AL1763" s="81">
        <x:f t="shared" si="187"/>
        <x:v>444</x:v>
      </x:c>
      <x:c r="AM1763" s="81" t="str">
        <x:f t="shared" si="182"/>
        <x:v/>
      </x:c>
      <x:c r="AN1763" s="81" t="str">
        <x:f t="shared" si="183"/>
        <x:v/>
      </x:c>
      <x:c r="AO1763" s="81" t="str">
        <x:f t="shared" si="184"/>
        <x:v/>
      </x:c>
      <x:c r="AP1763" s="81" t="str">
        <x:f t="shared" si="185"/>
        <x:v/>
      </x:c>
      <x:c r="AQ1763" s="81" t="str">
        <x:f t="shared" si="186"/>
        <x:v/>
      </x:c>
    </x:row>
    <x:row r="1764" spans="1:43">
      <x:c r="A1764">
        <x:v>175800</x:v>
      </x:c>
      <x:c r="B1764">
        <x:v>444</x:v>
      </x:c>
      <x:c r="C1764">
        <x:v>4.4</x:v>
      </x:c>
      <x:c r="G1764">
        <x:v>4</x:v>
      </x:c>
      <x:c r="I1764" t="s">
        <x:v>100</x:v>
      </x:c>
      <x:c r="K1764" t="s">
        <x:v>306</x:v>
      </x:c>
      <x:c r="AL1764" s="81">
        <x:f t="shared" si="187"/>
        <x:v>444</x:v>
      </x:c>
      <x:c r="AM1764" s="81" t="str">
        <x:f t="shared" si="182"/>
        <x:v/>
      </x:c>
      <x:c r="AN1764" s="81" t="str">
        <x:f t="shared" si="183"/>
        <x:v/>
      </x:c>
      <x:c r="AO1764" s="81" t="str">
        <x:f t="shared" si="184"/>
        <x:v/>
      </x:c>
      <x:c r="AP1764" s="81" t="str">
        <x:f t="shared" si="185"/>
        <x:v/>
      </x:c>
      <x:c r="AQ1764" s="81" t="str">
        <x:f t="shared" si="186"/>
        <x:v/>
      </x:c>
    </x:row>
    <x:row r="1765" spans="1:43">
      <x:c r="A1765">
        <x:v>175900</x:v>
      </x:c>
      <x:c r="B1765">
        <x:v>444</x:v>
      </x:c>
      <x:c r="C1765">
        <x:v>5.26666666666667</x:v>
      </x:c>
      <x:c r="D1765">
        <x:v>1</x:v>
      </x:c>
      <x:c r="I1765" t="s">
        <x:v>107</x:v>
      </x:c>
      <x:c r="AL1765" s="81" t="str">
        <x:f t="shared" si="187"/>
        <x:v>444B</x:v>
      </x:c>
      <x:c r="AM1765" s="81" t="str">
        <x:f t="shared" si="182"/>
        <x:v/>
      </x:c>
      <x:c r="AN1765" s="81" t="str">
        <x:f t="shared" si="183"/>
        <x:v/>
      </x:c>
      <x:c r="AO1765" s="81" t="str">
        <x:f t="shared" si="184"/>
        <x:v/>
      </x:c>
      <x:c r="AP1765" s="81" t="str">
        <x:f t="shared" si="185"/>
        <x:v/>
      </x:c>
      <x:c r="AQ1765" s="81" t="str">
        <x:f t="shared" si="186"/>
        <x:v/>
      </x:c>
    </x:row>
    <x:row r="1766" spans="1:43">
      <x:c r="A1766">
        <x:v>176000</x:v>
      </x:c>
      <x:c r="B1766">
        <x:v>444</x:v>
      </x:c>
      <x:c r="C1766">
        <x:v>8</x:v>
      </x:c>
      <x:c r="G1766">
        <x:v>6</x:v>
      </x:c>
      <x:c r="I1766" t="s">
        <x:v>110</x:v>
      </x:c>
      <x:c r="J1766">
        <x:v>0.65</x:v>
      </x:c>
      <x:c r="K1766" t="s">
        <x:v>384</x:v>
      </x:c>
      <x:c r="AL1766" s="81">
        <x:f t="shared" si="187"/>
        <x:v>444</x:v>
      </x:c>
      <x:c r="AM1766" s="81" t="str">
        <x:f t="shared" si="182"/>
        <x:v/>
      </x:c>
      <x:c r="AN1766" s="81" t="str">
        <x:f t="shared" si="183"/>
        <x:v/>
      </x:c>
      <x:c r="AO1766" s="81" t="str">
        <x:f t="shared" si="184"/>
        <x:v/>
      </x:c>
      <x:c r="AP1766" s="81" t="str">
        <x:f t="shared" si="185"/>
        <x:v/>
      </x:c>
      <x:c r="AQ1766" s="81" t="str">
        <x:f t="shared" si="186"/>
        <x:v/>
      </x:c>
    </x:row>
    <x:row r="1767" spans="1:43">
      <x:c r="A1767">
        <x:v>176100</x:v>
      </x:c>
      <x:c r="B1767">
        <x:v>444</x:v>
      </x:c>
      <x:c r="C1767">
        <x:v>10.9</x:v>
      </x:c>
      <x:c r="D1767">
        <x:v>1</x:v>
      </x:c>
      <x:c r="M1767">
        <x:v>1310</x:v>
      </x:c>
      <x:c r="N1767">
        <x:v>2</x:v>
      </x:c>
      <x:c r="P1767" t="s">
        <x:v>197</x:v>
      </x:c>
      <x:c r="AL1767" s="81" t="str">
        <x:f t="shared" si="187"/>
        <x:v>444B</x:v>
      </x:c>
      <x:c r="AM1767" s="81" t="str">
        <x:f t="shared" si="182"/>
        <x:v/>
      </x:c>
      <x:c r="AN1767" s="81" t="str">
        <x:f t="shared" si="183"/>
        <x:v/>
      </x:c>
      <x:c r="AO1767" s="81" t="str">
        <x:f t="shared" si="184"/>
        <x:v/>
      </x:c>
      <x:c r="AP1767" s="81" t="str">
        <x:f t="shared" si="185"/>
        <x:v/>
      </x:c>
      <x:c r="AQ1767" s="81" t="str">
        <x:f t="shared" si="186"/>
        <x:v/>
      </x:c>
    </x:row>
    <x:row r="1768" spans="1:43">
      <x:c r="A1768">
        <x:v>176200</x:v>
      </x:c>
      <x:c r="B1768">
        <x:v>445</x:v>
      </x:c>
      <x:c r="C1768">
        <x:v>8.5</x:v>
      </x:c>
      <x:c r="G1768">
        <x:v>2</x:v>
      </x:c>
      <x:c r="M1768">
        <x:v>1223</x:v>
      </x:c>
      <x:c r="O1768" t="s">
        <x:v>101</x:v>
      </x:c>
      <x:c r="AL1768" s="81">
        <x:f t="shared" si="187"/>
        <x:v>445</x:v>
      </x:c>
      <x:c r="AM1768" s="81" t="str">
        <x:f t="shared" si="182"/>
        <x:v/>
      </x:c>
      <x:c r="AN1768" s="81" t="str">
        <x:f t="shared" si="183"/>
        <x:v/>
      </x:c>
      <x:c r="AO1768" s="81" t="str">
        <x:f t="shared" si="184"/>
        <x:v/>
      </x:c>
      <x:c r="AP1768" s="81" t="str">
        <x:f t="shared" si="185"/>
        <x:v/>
      </x:c>
      <x:c r="AQ1768" s="81" t="str">
        <x:f t="shared" si="186"/>
        <x:v/>
      </x:c>
    </x:row>
    <x:row r="1769" spans="1:43">
      <x:c r="A1769">
        <x:v>176300</x:v>
      </x:c>
      <x:c r="B1769">
        <x:v>445</x:v>
      </x:c>
      <x:c r="C1769">
        <x:v>8.7</x:v>
      </x:c>
      <x:c r="G1769">
        <x:v>3</x:v>
      </x:c>
      <x:c r="M1769">
        <x:v>1223</x:v>
      </x:c>
      <x:c r="O1769" t="s">
        <x:v>101</x:v>
      </x:c>
      <x:c r="AL1769" s="81">
        <x:f t="shared" si="187"/>
        <x:v>445</x:v>
      </x:c>
      <x:c r="AM1769" s="81" t="str">
        <x:f t="shared" si="182"/>
        <x:v/>
      </x:c>
      <x:c r="AN1769" s="81" t="str">
        <x:f t="shared" si="183"/>
        <x:v/>
      </x:c>
      <x:c r="AO1769" s="81" t="str">
        <x:f t="shared" si="184"/>
        <x:v/>
      </x:c>
      <x:c r="AP1769" s="81" t="str">
        <x:f t="shared" si="185"/>
        <x:v/>
      </x:c>
      <x:c r="AQ1769" s="81" t="str">
        <x:f t="shared" si="186"/>
        <x:v/>
      </x:c>
    </x:row>
    <x:row r="1770" spans="1:43">
      <x:c r="A1770">
        <x:v>176400</x:v>
      </x:c>
      <x:c r="B1770">
        <x:v>445</x:v>
      </x:c>
      <x:c r="C1770">
        <x:v>8.9</x:v>
      </x:c>
      <x:c r="G1770">
        <x:v>2</x:v>
      </x:c>
      <x:c r="M1770">
        <x:v>1223</x:v>
      </x:c>
      <x:c r="O1770" t="s">
        <x:v>101</x:v>
      </x:c>
      <x:c r="AL1770" s="81">
        <x:f t="shared" si="187"/>
        <x:v>445</x:v>
      </x:c>
      <x:c r="AM1770" s="81" t="str">
        <x:f t="shared" si="182"/>
        <x:v/>
      </x:c>
      <x:c r="AN1770" s="81" t="str">
        <x:f t="shared" si="183"/>
        <x:v/>
      </x:c>
      <x:c r="AO1770" s="81" t="str">
        <x:f t="shared" si="184"/>
        <x:v/>
      </x:c>
      <x:c r="AP1770" s="81" t="str">
        <x:f t="shared" si="185"/>
        <x:v/>
      </x:c>
      <x:c r="AQ1770" s="81" t="str">
        <x:f t="shared" si="186"/>
        <x:v/>
      </x:c>
    </x:row>
    <x:row r="1771" spans="1:43">
      <x:c r="A1771">
        <x:v>176500</x:v>
      </x:c>
      <x:c r="B1771">
        <x:v>445</x:v>
      </x:c>
      <x:c r="C1771">
        <x:v>9.1</x:v>
      </x:c>
      <x:c r="G1771">
        <x:v>3</x:v>
      </x:c>
      <x:c r="M1771">
        <x:v>1223</x:v>
      </x:c>
      <x:c r="O1771" t="s">
        <x:v>101</x:v>
      </x:c>
      <x:c r="AL1771" s="81">
        <x:f t="shared" si="187"/>
        <x:v>445</x:v>
      </x:c>
      <x:c r="AM1771" s="81" t="str">
        <x:f t="shared" si="182"/>
        <x:v/>
      </x:c>
      <x:c r="AN1771" s="81" t="str">
        <x:f t="shared" si="183"/>
        <x:v/>
      </x:c>
      <x:c r="AO1771" s="81" t="str">
        <x:f t="shared" si="184"/>
        <x:v/>
      </x:c>
      <x:c r="AP1771" s="81" t="str">
        <x:f t="shared" si="185"/>
        <x:v/>
      </x:c>
      <x:c r="AQ1771" s="81" t="str">
        <x:f t="shared" si="186"/>
        <x:v/>
      </x:c>
    </x:row>
    <x:row r="1772" spans="1:43">
      <x:c r="A1772">
        <x:v>176600</x:v>
      </x:c>
      <x:c r="B1772">
        <x:v>445</x:v>
      </x:c>
      <x:c r="C1772">
        <x:v>9.3</x:v>
      </x:c>
      <x:c r="G1772">
        <x:v>3</x:v>
      </x:c>
      <x:c r="M1772">
        <x:v>1223</x:v>
      </x:c>
      <x:c r="O1772" t="s">
        <x:v>101</x:v>
      </x:c>
      <x:c r="AL1772" s="81">
        <x:f t="shared" si="187"/>
        <x:v>445</x:v>
      </x:c>
      <x:c r="AM1772" s="81" t="str">
        <x:f t="shared" si="182"/>
        <x:v/>
      </x:c>
      <x:c r="AN1772" s="81" t="str">
        <x:f t="shared" si="183"/>
        <x:v/>
      </x:c>
      <x:c r="AO1772" s="81" t="str">
        <x:f t="shared" si="184"/>
        <x:v/>
      </x:c>
      <x:c r="AP1772" s="81" t="str">
        <x:f t="shared" si="185"/>
        <x:v/>
      </x:c>
      <x:c r="AQ1772" s="81" t="str">
        <x:f t="shared" si="186"/>
        <x:v/>
      </x:c>
    </x:row>
    <x:row r="1773" spans="1:43">
      <x:c r="A1773">
        <x:v>176700</x:v>
      </x:c>
      <x:c r="B1773">
        <x:v>445</x:v>
      </x:c>
      <x:c r="C1773">
        <x:v>10.52</x:v>
      </x:c>
      <x:c r="D1773">
        <x:v>1</x:v>
      </x:c>
      <x:c r="G1773">
        <x:v>2</x:v>
      </x:c>
      <x:c r="I1773" t="s">
        <x:v>107</x:v>
      </x:c>
      <x:c r="M1773">
        <x:v>1309</x:v>
      </x:c>
      <x:c r="N1773">
        <x:v>2</x:v>
      </x:c>
      <x:c r="P1773" t="s">
        <x:v>197</x:v>
      </x:c>
      <x:c r="AL1773" s="81" t="str">
        <x:f t="shared" si="187"/>
        <x:v>445B</x:v>
      </x:c>
      <x:c r="AM1773" s="81" t="str">
        <x:f t="shared" si="182"/>
        <x:v/>
      </x:c>
      <x:c r="AN1773" s="81" t="str">
        <x:f t="shared" si="183"/>
        <x:v/>
      </x:c>
      <x:c r="AO1773" s="81" t="str">
        <x:f t="shared" si="184"/>
        <x:v/>
      </x:c>
      <x:c r="AP1773" s="81" t="str">
        <x:f t="shared" si="185"/>
        <x:v/>
      </x:c>
      <x:c r="AQ1773" s="81" t="str">
        <x:f t="shared" si="186"/>
        <x:v/>
      </x:c>
    </x:row>
    <x:row r="1774" spans="1:43">
      <x:c r="A1774">
        <x:v>176800</x:v>
      </x:c>
      <x:c r="B1774">
        <x:v>446</x:v>
      </x:c>
      <x:c r="C1774">
        <x:v>0.4</x:v>
      </x:c>
      <x:c r="G1774">
        <x:v>1</x:v>
      </x:c>
      <x:c r="I1774" t="s">
        <x:v>104</x:v>
      </x:c>
      <x:c r="K1774" t="s">
        <x:v>122</x:v>
      </x:c>
      <x:c r="M1774">
        <x:v>1222</x:v>
      </x:c>
      <x:c r="O1774" t="s">
        <x:v>101</x:v>
      </x:c>
      <x:c r="AG1774" s="80">
        <x:v>2</x:v>
      </x:c>
      <x:c r="AL1774" s="81">
        <x:f t="shared" si="187"/>
        <x:v>446</x:v>
      </x:c>
      <x:c r="AM1774" s="81" t="str">
        <x:f t="shared" si="182"/>
        <x:v/>
      </x:c>
      <x:c r="AN1774" s="81" t="str">
        <x:f t="shared" si="183"/>
        <x:v/>
      </x:c>
      <x:c r="AO1774" s="81" t="str">
        <x:f t="shared" si="184"/>
        <x:v/>
      </x:c>
      <x:c r="AP1774" s="81" t="str">
        <x:f t="shared" si="185"/>
        <x:v/>
      </x:c>
      <x:c r="AQ1774" s="81" t="str">
        <x:f t="shared" si="186"/>
        <x:v/>
      </x:c>
    </x:row>
    <x:row r="1775" spans="1:43">
      <x:c r="A1775">
        <x:v>176900</x:v>
      </x:c>
      <x:c r="B1775">
        <x:v>446</x:v>
      </x:c>
      <x:c r="C1775">
        <x:v>1.03333333333333</x:v>
      </x:c>
      <x:c r="G1775">
        <x:v>1</x:v>
      </x:c>
      <x:c r="I1775" t="s">
        <x:v>103</x:v>
      </x:c>
      <x:c r="K1775" t="s">
        <x:v>122</x:v>
      </x:c>
      <x:c r="M1775">
        <x:v>1222</x:v>
      </x:c>
      <x:c r="O1775" t="s">
        <x:v>101</x:v>
      </x:c>
      <x:c r="AG1775" s="80">
        <x:v>2</x:v>
      </x:c>
      <x:c r="AL1775" s="81">
        <x:f t="shared" si="187"/>
        <x:v>446</x:v>
      </x:c>
      <x:c r="AM1775" s="81" t="str">
        <x:f t="shared" si="182"/>
        <x:v/>
      </x:c>
      <x:c r="AN1775" s="81" t="str">
        <x:f t="shared" si="183"/>
        <x:v/>
      </x:c>
      <x:c r="AO1775" s="81" t="str">
        <x:f t="shared" si="184"/>
        <x:v/>
      </x:c>
      <x:c r="AP1775" s="81" t="str">
        <x:f t="shared" si="185"/>
        <x:v/>
      </x:c>
      <x:c r="AQ1775" s="81" t="str">
        <x:f t="shared" si="186"/>
        <x:v/>
      </x:c>
    </x:row>
    <x:row r="1776" spans="1:43">
      <x:c r="A1776">
        <x:v>177000</x:v>
      </x:c>
      <x:c r="B1776">
        <x:v>446</x:v>
      </x:c>
      <x:c r="C1776">
        <x:v>1.6</x:v>
      </x:c>
      <x:c r="G1776">
        <x:v>2</x:v>
      </x:c>
      <x:c r="I1776" t="s">
        <x:v>102</x:v>
      </x:c>
      <x:c r="K1776" t="s">
        <x:v>122</x:v>
      </x:c>
      <x:c r="M1776">
        <x:v>1222</x:v>
      </x:c>
      <x:c r="O1776" t="s">
        <x:v>101</x:v>
      </x:c>
      <x:c r="AG1776" s="80">
        <x:v>2</x:v>
      </x:c>
      <x:c r="AL1776" s="81">
        <x:f t="shared" si="187"/>
        <x:v>446</x:v>
      </x:c>
      <x:c r="AM1776" s="81" t="str">
        <x:f t="shared" si="182"/>
        <x:v/>
      </x:c>
      <x:c r="AN1776" s="81" t="str">
        <x:f t="shared" si="183"/>
        <x:v/>
      </x:c>
      <x:c r="AO1776" s="81" t="str">
        <x:f t="shared" si="184"/>
        <x:v/>
      </x:c>
      <x:c r="AP1776" s="81" t="str">
        <x:f t="shared" si="185"/>
        <x:v/>
      </x:c>
      <x:c r="AQ1776" s="81" t="str">
        <x:f t="shared" si="186"/>
        <x:v/>
      </x:c>
    </x:row>
    <x:row r="1777" spans="1:43">
      <x:c r="A1777">
        <x:v>177100</x:v>
      </x:c>
      <x:c r="B1777">
        <x:v>446</x:v>
      </x:c>
      <x:c r="C1777">
        <x:v>1.8</x:v>
      </x:c>
      <x:c r="D1777">
        <x:v>1</x:v>
      </x:c>
      <x:c r="AG1777" s="80">
        <x:v>2</x:v>
      </x:c>
      <x:c r="AL1777" s="81" t="str">
        <x:f t="shared" si="187"/>
        <x:v>446B</x:v>
      </x:c>
      <x:c r="AM1777" s="81" t="str">
        <x:f t="shared" si="182"/>
        <x:v/>
      </x:c>
      <x:c r="AN1777" s="81" t="str">
        <x:f t="shared" si="183"/>
        <x:v/>
      </x:c>
      <x:c r="AO1777" s="81" t="str">
        <x:f t="shared" si="184"/>
        <x:v/>
      </x:c>
      <x:c r="AP1777" s="81" t="str">
        <x:f t="shared" si="185"/>
        <x:v/>
      </x:c>
      <x:c r="AQ1777" s="81" t="str">
        <x:f t="shared" si="186"/>
        <x:v/>
      </x:c>
    </x:row>
    <x:row r="1778" spans="1:43">
      <x:c r="A1778">
        <x:v>177200</x:v>
      </x:c>
      <x:c r="B1778">
        <x:v>446</x:v>
      </x:c>
      <x:c r="C1778">
        <x:v>2</x:v>
      </x:c>
      <x:c r="D1778">
        <x:v>1</x:v>
      </x:c>
      <x:c r="AG1778" s="80">
        <x:v>2</x:v>
      </x:c>
      <x:c r="AL1778" s="81" t="str">
        <x:f t="shared" si="187"/>
        <x:v>446B</x:v>
      </x:c>
      <x:c r="AM1778" s="81" t="str">
        <x:f t="shared" si="182"/>
        <x:v/>
      </x:c>
      <x:c r="AN1778" s="81" t="str">
        <x:f t="shared" si="183"/>
        <x:v/>
      </x:c>
      <x:c r="AO1778" s="81" t="str">
        <x:f t="shared" si="184"/>
        <x:v/>
      </x:c>
      <x:c r="AP1778" s="81" t="str">
        <x:f t="shared" si="185"/>
        <x:v/>
      </x:c>
      <x:c r="AQ1778" s="81" t="str">
        <x:f t="shared" si="186"/>
        <x:v/>
      </x:c>
    </x:row>
    <x:row r="1779" spans="1:43">
      <x:c r="A1779">
        <x:v>177300</x:v>
      </x:c>
      <x:c r="B1779">
        <x:v>447</x:v>
      </x:c>
      <x:c r="C1779">
        <x:v>0.566666666666667</x:v>
      </x:c>
      <x:c r="G1779">
        <x:v>1</x:v>
      </x:c>
      <x:c r="I1779" t="s">
        <x:v>102</x:v>
      </x:c>
      <x:c r="K1779" t="s">
        <x:v>122</x:v>
      </x:c>
      <x:c r="M1779">
        <x:v>1223</x:v>
      </x:c>
      <x:c r="O1779" t="s">
        <x:v>101</x:v>
      </x:c>
      <x:c r="AG1779" s="80">
        <x:v>2</x:v>
      </x:c>
      <x:c r="AL1779" s="81">
        <x:f t="shared" si="187"/>
        <x:v>447</x:v>
      </x:c>
      <x:c r="AM1779" s="81" t="str">
        <x:f t="shared" si="182"/>
        <x:v/>
      </x:c>
      <x:c r="AN1779" s="81" t="str">
        <x:f t="shared" si="183"/>
        <x:v/>
      </x:c>
      <x:c r="AO1779" s="81" t="str">
        <x:f t="shared" si="184"/>
        <x:v/>
      </x:c>
      <x:c r="AP1779" s="81" t="str">
        <x:f t="shared" si="185"/>
        <x:v/>
      </x:c>
      <x:c r="AQ1779" s="81" t="str">
        <x:f t="shared" si="186"/>
        <x:v/>
      </x:c>
    </x:row>
    <x:row r="1780" spans="1:43">
      <x:c r="A1780">
        <x:v>177400</x:v>
      </x:c>
      <x:c r="B1780">
        <x:v>447</x:v>
      </x:c>
      <x:c r="C1780">
        <x:v>0.966666666666667</x:v>
      </x:c>
      <x:c r="G1780">
        <x:v>2</x:v>
      </x:c>
      <x:c r="I1780" t="s">
        <x:v>100</x:v>
      </x:c>
      <x:c r="K1780" t="s">
        <x:v>122</x:v>
      </x:c>
      <x:c r="M1780">
        <x:v>1223</x:v>
      </x:c>
      <x:c r="O1780" t="s">
        <x:v>101</x:v>
      </x:c>
      <x:c r="AG1780" s="80">
        <x:v>2</x:v>
      </x:c>
      <x:c r="AL1780" s="81">
        <x:f t="shared" si="187"/>
        <x:v>447</x:v>
      </x:c>
      <x:c r="AM1780" s="81" t="str">
        <x:f t="shared" si="182"/>
        <x:v/>
      </x:c>
      <x:c r="AN1780" s="81" t="str">
        <x:f t="shared" si="183"/>
        <x:v/>
      </x:c>
      <x:c r="AO1780" s="81" t="str">
        <x:f t="shared" si="184"/>
        <x:v/>
      </x:c>
      <x:c r="AP1780" s="81" t="str">
        <x:f t="shared" si="185"/>
        <x:v/>
      </x:c>
      <x:c r="AQ1780" s="81" t="str">
        <x:f t="shared" si="186"/>
        <x:v/>
      </x:c>
    </x:row>
    <x:row r="1781" spans="1:43">
      <x:c r="A1781">
        <x:v>177500</x:v>
      </x:c>
      <x:c r="B1781">
        <x:v>447</x:v>
      </x:c>
      <x:c r="C1781">
        <x:v>2</x:v>
      </x:c>
      <x:c r="G1781">
        <x:v>3</x:v>
      </x:c>
      <x:c r="I1781" t="s">
        <x:v>102</x:v>
      </x:c>
      <x:c r="K1781" t="s">
        <x:v>122</x:v>
      </x:c>
      <x:c r="M1781">
        <x:v>1223</x:v>
      </x:c>
      <x:c r="O1781" t="s">
        <x:v>101</x:v>
      </x:c>
      <x:c r="AG1781" s="80">
        <x:v>2</x:v>
      </x:c>
      <x:c r="AL1781" s="81">
        <x:f t="shared" si="187"/>
        <x:v>447</x:v>
      </x:c>
      <x:c r="AM1781" s="81" t="str">
        <x:f t="shared" si="182"/>
        <x:v/>
      </x:c>
      <x:c r="AN1781" s="81" t="str">
        <x:f t="shared" si="183"/>
        <x:v/>
      </x:c>
      <x:c r="AO1781" s="81" t="str">
        <x:f t="shared" si="184"/>
        <x:v/>
      </x:c>
      <x:c r="AP1781" s="81" t="str">
        <x:f t="shared" si="185"/>
        <x:v/>
      </x:c>
      <x:c r="AQ1781" s="81" t="str">
        <x:f t="shared" si="186"/>
        <x:v/>
      </x:c>
    </x:row>
    <x:row r="1782" spans="1:43">
      <x:c r="A1782">
        <x:v>177600</x:v>
      </x:c>
      <x:c r="B1782">
        <x:v>448</x:v>
      </x:c>
      <x:c r="C1782">
        <x:v>5.1</x:v>
      </x:c>
      <x:c r="G1782">
        <x:v>3</x:v>
      </x:c>
      <x:c r="I1782" t="s">
        <x:v>104</x:v>
      </x:c>
      <x:c r="M1782">
        <x:v>1223</x:v>
      </x:c>
      <x:c r="O1782" t="s">
        <x:v>101</x:v>
      </x:c>
      <x:c r="AL1782" s="81">
        <x:f t="shared" si="187"/>
        <x:v>448</x:v>
      </x:c>
      <x:c r="AM1782" s="81" t="str">
        <x:f t="shared" si="182"/>
        <x:v/>
      </x:c>
      <x:c r="AN1782" s="81" t="str">
        <x:f t="shared" si="183"/>
        <x:v/>
      </x:c>
      <x:c r="AO1782" s="81" t="str">
        <x:f t="shared" si="184"/>
        <x:v/>
      </x:c>
      <x:c r="AP1782" s="81" t="str">
        <x:f t="shared" si="185"/>
        <x:v/>
      </x:c>
      <x:c r="AQ1782" s="81" t="str">
        <x:f t="shared" si="186"/>
        <x:v/>
      </x:c>
    </x:row>
    <x:row r="1783" spans="1:43">
      <x:c r="A1783">
        <x:v>177700</x:v>
      </x:c>
      <x:c r="B1783">
        <x:v>448</x:v>
      </x:c>
      <x:c r="C1783">
        <x:v>5.3</x:v>
      </x:c>
      <x:c r="G1783">
        <x:v>1</x:v>
      </x:c>
      <x:c r="I1783" t="s">
        <x:v>102</x:v>
      </x:c>
      <x:c r="M1783">
        <x:v>1223</x:v>
      </x:c>
      <x:c r="O1783" t="s">
        <x:v>101</x:v>
      </x:c>
      <x:c r="AL1783" s="81">
        <x:f t="shared" si="187"/>
        <x:v>448</x:v>
      </x:c>
      <x:c r="AM1783" s="81" t="str">
        <x:f t="shared" si="182"/>
        <x:v/>
      </x:c>
      <x:c r="AN1783" s="81" t="str">
        <x:f t="shared" si="183"/>
        <x:v/>
      </x:c>
      <x:c r="AO1783" s="81" t="str">
        <x:f t="shared" si="184"/>
        <x:v/>
      </x:c>
      <x:c r="AP1783" s="81" t="str">
        <x:f t="shared" si="185"/>
        <x:v/>
      </x:c>
      <x:c r="AQ1783" s="81" t="str">
        <x:f t="shared" si="186"/>
        <x:v/>
      </x:c>
    </x:row>
    <x:row r="1784" spans="1:43">
      <x:c r="A1784">
        <x:v>177800</x:v>
      </x:c>
      <x:c r="B1784">
        <x:v>448</x:v>
      </x:c>
      <x:c r="C1784">
        <x:v>5.5</x:v>
      </x:c>
      <x:c r="G1784">
        <x:v>2</x:v>
      </x:c>
      <x:c r="I1784" t="s">
        <x:v>100</x:v>
      </x:c>
      <x:c r="M1784">
        <x:v>1223</x:v>
      </x:c>
      <x:c r="O1784" t="s">
        <x:v>101</x:v>
      </x:c>
      <x:c r="AL1784" s="81">
        <x:f t="shared" si="187"/>
        <x:v>448</x:v>
      </x:c>
      <x:c r="AM1784" s="81" t="str">
        <x:f t="shared" si="182"/>
        <x:v/>
      </x:c>
      <x:c r="AN1784" s="81" t="str">
        <x:f t="shared" si="183"/>
        <x:v/>
      </x:c>
      <x:c r="AO1784" s="81" t="str">
        <x:f t="shared" si="184"/>
        <x:v/>
      </x:c>
      <x:c r="AP1784" s="81" t="str">
        <x:f t="shared" si="185"/>
        <x:v/>
      </x:c>
      <x:c r="AQ1784" s="81" t="str">
        <x:f t="shared" si="186"/>
        <x:v/>
      </x:c>
    </x:row>
    <x:row r="1785" spans="1:43">
      <x:c r="A1785">
        <x:v>177900</x:v>
      </x:c>
      <x:c r="B1785">
        <x:v>448</x:v>
      </x:c>
      <x:c r="C1785">
        <x:v>5.7</x:v>
      </x:c>
      <x:c r="G1785">
        <x:v>4</x:v>
      </x:c>
      <x:c r="I1785" t="s">
        <x:v>103</x:v>
      </x:c>
      <x:c r="M1785">
        <x:v>1223</x:v>
      </x:c>
      <x:c r="O1785" t="s">
        <x:v>101</x:v>
      </x:c>
      <x:c r="AL1785" s="81">
        <x:f t="shared" si="187"/>
        <x:v>448</x:v>
      </x:c>
      <x:c r="AM1785" s="81" t="str">
        <x:f t="shared" si="182"/>
        <x:v/>
      </x:c>
      <x:c r="AN1785" s="81" t="str">
        <x:f t="shared" si="183"/>
        <x:v/>
      </x:c>
      <x:c r="AO1785" s="81" t="str">
        <x:f t="shared" si="184"/>
        <x:v/>
      </x:c>
      <x:c r="AP1785" s="81" t="str">
        <x:f t="shared" si="185"/>
        <x:v/>
      </x:c>
      <x:c r="AQ1785" s="81" t="str">
        <x:f t="shared" si="186"/>
        <x:v/>
      </x:c>
    </x:row>
    <x:row r="1786" spans="1:43">
      <x:c r="A1786">
        <x:v>178000</x:v>
      </x:c>
      <x:c r="B1786" s="118">
        <x:v>448</x:v>
      </x:c>
      <x:c r="C1786">
        <x:v>5.9</x:v>
      </x:c>
      <x:c r="G1786">
        <x:v>4</x:v>
      </x:c>
      <x:c r="I1786" t="s">
        <x:v>104</x:v>
      </x:c>
      <x:c r="M1786">
        <x:v>1223</x:v>
      </x:c>
      <x:c r="O1786" t="s">
        <x:v>101</x:v>
      </x:c>
      <x:c r="AL1786" s="81">
        <x:f t="shared" si="187"/>
        <x:v>448</x:v>
      </x:c>
      <x:c r="AM1786" s="81" t="str">
        <x:f t="shared" si="182"/>
        <x:v/>
      </x:c>
      <x:c r="AN1786" s="81" t="str">
        <x:f t="shared" si="183"/>
        <x:v/>
      </x:c>
      <x:c r="AO1786" s="81" t="str">
        <x:f t="shared" si="184"/>
        <x:v/>
      </x:c>
      <x:c r="AP1786" s="81" t="str">
        <x:f t="shared" si="185"/>
        <x:v/>
      </x:c>
      <x:c r="AQ1786" s="81" t="str">
        <x:f t="shared" si="186"/>
        <x:v/>
      </x:c>
    </x:row>
    <x:row r="1787" spans="1:43">
      <x:c r="A1787">
        <x:v>178100</x:v>
      </x:c>
      <x:c r="B1787" s="118">
        <x:v>448</x:v>
      </x:c>
      <x:c r="C1787">
        <x:v>6.1</x:v>
      </x:c>
      <x:c r="G1787">
        <x:v>2</x:v>
      </x:c>
      <x:c r="I1787" t="s">
        <x:v>102</x:v>
      </x:c>
      <x:c r="M1787">
        <x:v>1223</x:v>
      </x:c>
      <x:c r="O1787" t="s">
        <x:v>101</x:v>
      </x:c>
      <x:c r="AL1787" s="81">
        <x:f t="shared" si="187"/>
        <x:v>448</x:v>
      </x:c>
      <x:c r="AM1787" s="81" t="str">
        <x:f t="shared" si="182"/>
        <x:v/>
      </x:c>
      <x:c r="AN1787" s="81" t="str">
        <x:f t="shared" si="183"/>
        <x:v/>
      </x:c>
      <x:c r="AO1787" s="81" t="str">
        <x:f t="shared" si="184"/>
        <x:v/>
      </x:c>
      <x:c r="AP1787" s="81" t="str">
        <x:f t="shared" si="185"/>
        <x:v/>
      </x:c>
      <x:c r="AQ1787" s="81" t="str">
        <x:f t="shared" si="186"/>
        <x:v/>
      </x:c>
    </x:row>
    <x:row r="1788" spans="1:43">
      <x:c r="A1788">
        <x:v>178200</x:v>
      </x:c>
      <x:c r="B1788" s="118">
        <x:v>448</x:v>
      </x:c>
      <x:c r="C1788">
        <x:v>6.3</x:v>
      </x:c>
      <x:c r="G1788">
        <x:v>2</x:v>
      </x:c>
      <x:c r="I1788" t="s">
        <x:v>100</x:v>
      </x:c>
      <x:c r="M1788">
        <x:v>1223</x:v>
      </x:c>
      <x:c r="O1788" t="s">
        <x:v>101</x:v>
      </x:c>
      <x:c r="AL1788" s="81">
        <x:f t="shared" si="187"/>
        <x:v>448</x:v>
      </x:c>
      <x:c r="AM1788" s="81" t="str">
        <x:f t="shared" si="182"/>
        <x:v/>
      </x:c>
      <x:c r="AN1788" s="81" t="str">
        <x:f t="shared" si="183"/>
        <x:v/>
      </x:c>
      <x:c r="AO1788" s="81" t="str">
        <x:f t="shared" si="184"/>
        <x:v/>
      </x:c>
      <x:c r="AP1788" s="81" t="str">
        <x:f t="shared" si="185"/>
        <x:v/>
      </x:c>
      <x:c r="AQ1788" s="81" t="str">
        <x:f t="shared" si="186"/>
        <x:v/>
      </x:c>
    </x:row>
    <x:row r="1789" spans="1:43">
      <x:c r="A1789">
        <x:v>178300</x:v>
      </x:c>
      <x:c r="B1789" s="118">
        <x:v>448</x:v>
      </x:c>
      <x:c r="C1789">
        <x:v>6.5</x:v>
      </x:c>
      <x:c r="G1789">
        <x:v>1</x:v>
      </x:c>
      <x:c r="I1789" t="s">
        <x:v>103</x:v>
      </x:c>
      <x:c r="M1789">
        <x:v>1223</x:v>
      </x:c>
      <x:c r="O1789" t="s">
        <x:v>101</x:v>
      </x:c>
      <x:c r="AL1789" s="81">
        <x:f t="shared" si="187"/>
        <x:v>448</x:v>
      </x:c>
      <x:c r="AM1789" s="81" t="str">
        <x:f t="shared" si="182"/>
        <x:v/>
      </x:c>
      <x:c r="AN1789" s="81" t="str">
        <x:f t="shared" si="183"/>
        <x:v/>
      </x:c>
      <x:c r="AO1789" s="81" t="str">
        <x:f t="shared" si="184"/>
        <x:v/>
      </x:c>
      <x:c r="AP1789" s="81" t="str">
        <x:f t="shared" si="185"/>
        <x:v/>
      </x:c>
      <x:c r="AQ1789" s="81" t="str">
        <x:f t="shared" si="186"/>
        <x:v/>
      </x:c>
    </x:row>
    <x:row r="1790" spans="1:43">
      <x:c r="A1790">
        <x:v>178400</x:v>
      </x:c>
      <x:c r="B1790" s="118">
        <x:v>448</x:v>
      </x:c>
      <x:c r="C1790">
        <x:v>6.7</x:v>
      </x:c>
      <x:c r="G1790">
        <x:v>4</x:v>
      </x:c>
      <x:c r="I1790" t="s">
        <x:v>112</x:v>
      </x:c>
      <x:c r="M1790">
        <x:v>1223</x:v>
      </x:c>
      <x:c r="O1790" t="s">
        <x:v>101</x:v>
      </x:c>
      <x:c r="AL1790" s="81">
        <x:f t="shared" si="187"/>
        <x:v>448</x:v>
      </x:c>
      <x:c r="AM1790" s="81" t="str">
        <x:f t="shared" si="182"/>
        <x:v/>
      </x:c>
      <x:c r="AN1790" s="81" t="str">
        <x:f t="shared" si="183"/>
        <x:v/>
      </x:c>
      <x:c r="AO1790" s="81" t="str">
        <x:f t="shared" si="184"/>
        <x:v/>
      </x:c>
      <x:c r="AP1790" s="81" t="str">
        <x:f t="shared" si="185"/>
        <x:v/>
      </x:c>
      <x:c r="AQ1790" s="81" t="str">
        <x:f t="shared" si="186"/>
        <x:v/>
      </x:c>
    </x:row>
    <x:row r="1791" spans="1:43">
      <x:c r="A1791">
        <x:v>178500</x:v>
      </x:c>
      <x:c r="B1791" s="118">
        <x:v>449</x:v>
      </x:c>
      <x:c r="C1791">
        <x:v>0.333333333333333</x:v>
      </x:c>
      <x:c r="G1791">
        <x:v>1</x:v>
      </x:c>
      <x:c r="I1791" t="s">
        <x:v>104</x:v>
      </x:c>
      <x:c r="K1791" t="s">
        <x:v>308</x:v>
      </x:c>
      <x:c r="M1791">
        <x:v>1317</x:v>
      </x:c>
      <x:c r="O1791" t="s">
        <x:v>101</x:v>
      </x:c>
      <x:c r="AG1791" s="80">
        <x:v>1</x:v>
      </x:c>
      <x:c r="AL1791" s="81">
        <x:f t="shared" si="187"/>
        <x:v>449</x:v>
      </x:c>
      <x:c r="AM1791" s="81" t="str">
        <x:f t="shared" si="182"/>
        <x:v/>
      </x:c>
      <x:c r="AN1791" s="81" t="str">
        <x:f t="shared" si="183"/>
        <x:v/>
      </x:c>
      <x:c r="AO1791" s="81" t="str">
        <x:f t="shared" si="184"/>
        <x:v/>
      </x:c>
      <x:c r="AP1791" s="81" t="str">
        <x:f t="shared" si="185"/>
        <x:v/>
      </x:c>
      <x:c r="AQ1791" s="81" t="str">
        <x:f t="shared" si="186"/>
        <x:v/>
      </x:c>
    </x:row>
    <x:row r="1792" spans="1:43">
      <x:c r="A1792">
        <x:v>178600</x:v>
      </x:c>
      <x:c r="B1792" s="118">
        <x:v>449</x:v>
      </x:c>
      <x:c r="C1792">
        <x:v>0.8</x:v>
      </x:c>
      <x:c r="G1792">
        <x:v>1</x:v>
      </x:c>
      <x:c r="I1792" t="s">
        <x:v>103</x:v>
      </x:c>
      <x:c r="K1792" t="s">
        <x:v>234</x:v>
      </x:c>
      <x:c r="M1792">
        <x:v>1317</x:v>
      </x:c>
      <x:c r="O1792" t="s">
        <x:v>101</x:v>
      </x:c>
      <x:c r="AG1792" s="80">
        <x:v>1</x:v>
      </x:c>
      <x:c r="AL1792" s="81">
        <x:f t="shared" si="187"/>
        <x:v>449</x:v>
      </x:c>
      <x:c r="AM1792" s="81" t="str">
        <x:f t="shared" si="182"/>
        <x:v/>
      </x:c>
      <x:c r="AN1792" s="81" t="str">
        <x:f t="shared" si="183"/>
        <x:v/>
      </x:c>
      <x:c r="AO1792" s="81" t="str">
        <x:f t="shared" si="184"/>
        <x:v/>
      </x:c>
      <x:c r="AP1792" s="81" t="str">
        <x:f t="shared" si="185"/>
        <x:v/>
      </x:c>
      <x:c r="AQ1792" s="81" t="str">
        <x:f t="shared" si="186"/>
        <x:v/>
      </x:c>
    </x:row>
    <x:row r="1793" spans="1:43">
      <x:c r="A1793">
        <x:v>178700</x:v>
      </x:c>
      <x:c r="B1793" s="118">
        <x:v>449</x:v>
      </x:c>
      <x:c r="C1793">
        <x:v>1.5</x:v>
      </x:c>
      <x:c r="G1793">
        <x:v>2</x:v>
      </x:c>
      <x:c r="I1793" t="s">
        <x:v>102</x:v>
      </x:c>
      <x:c r="K1793" t="s">
        <x:v>395</x:v>
      </x:c>
      <x:c r="M1793">
        <x:v>1318</x:v>
      </x:c>
      <x:c r="O1793" t="s">
        <x:v>101</x:v>
      </x:c>
      <x:c r="AG1793" s="80">
        <x:v>2</x:v>
      </x:c>
      <x:c r="AL1793" s="81">
        <x:f t="shared" si="187"/>
        <x:v>449</x:v>
      </x:c>
      <x:c r="AM1793" s="81" t="str">
        <x:f t="shared" si="182"/>
        <x:v/>
      </x:c>
      <x:c r="AN1793" s="81" t="str">
        <x:f t="shared" si="183"/>
        <x:v/>
      </x:c>
      <x:c r="AO1793" s="81" t="str">
        <x:f t="shared" si="184"/>
        <x:v/>
      </x:c>
      <x:c r="AP1793" s="81" t="str">
        <x:f t="shared" si="185"/>
        <x:v/>
      </x:c>
      <x:c r="AQ1793" s="81" t="str">
        <x:f t="shared" si="186"/>
        <x:v/>
      </x:c>
    </x:row>
    <x:row r="1794" spans="1:43">
      <x:c r="A1794">
        <x:v>178800</x:v>
      </x:c>
      <x:c r="B1794" s="118">
        <x:v>450</x:v>
      </x:c>
      <x:c r="C1794">
        <x:v>0.766666666666667</x:v>
      </x:c>
      <x:c r="G1794">
        <x:v>2</x:v>
      </x:c>
      <x:c r="I1794" t="s">
        <x:v>102</x:v>
      </x:c>
      <x:c r="M1794">
        <x:v>1434</x:v>
      </x:c>
      <x:c r="O1794" t="s">
        <x:v>101</x:v>
      </x:c>
      <x:c r="AG1794" s="80">
        <x:v>1</x:v>
      </x:c>
      <x:c r="AL1794" s="81">
        <x:f t="shared" si="187"/>
        <x:v>450</x:v>
      </x:c>
      <x:c r="AM1794" s="81" t="str">
        <x:f t="shared" si="182"/>
        <x:v/>
      </x:c>
      <x:c r="AN1794" s="81" t="str">
        <x:f t="shared" si="183"/>
        <x:v/>
      </x:c>
      <x:c r="AO1794" s="81" t="str">
        <x:f t="shared" si="184"/>
        <x:v/>
      </x:c>
      <x:c r="AP1794" s="81" t="str">
        <x:f t="shared" si="185"/>
        <x:v/>
      </x:c>
      <x:c r="AQ1794" s="81" t="str">
        <x:f t="shared" si="186"/>
        <x:v/>
      </x:c>
    </x:row>
    <x:row r="1795" spans="1:43">
      <x:c r="A1795">
        <x:v>178900</x:v>
      </x:c>
      <x:c r="B1795" s="118">
        <x:v>450</x:v>
      </x:c>
      <x:c r="C1795">
        <x:v>0.966666666666667</x:v>
      </x:c>
      <x:c r="G1795">
        <x:v>1</x:v>
      </x:c>
      <x:c r="I1795" t="s">
        <x:v>175</x:v>
      </x:c>
      <x:c r="M1795">
        <x:v>1434</x:v>
      </x:c>
      <x:c r="O1795" t="s">
        <x:v>101</x:v>
      </x:c>
      <x:c r="AG1795" s="80">
        <x:v>1</x:v>
      </x:c>
      <x:c r="AL1795" s="81">
        <x:f t="shared" si="187"/>
        <x:v>450</x:v>
      </x:c>
      <x:c r="AM1795" s="81" t="str">
        <x:f t="shared" si="182"/>
        <x:v/>
      </x:c>
      <x:c r="AN1795" s="81" t="str">
        <x:f t="shared" si="183"/>
        <x:v/>
      </x:c>
      <x:c r="AO1795" s="81" t="str">
        <x:f t="shared" si="184"/>
        <x:v/>
      </x:c>
      <x:c r="AP1795" s="81" t="str">
        <x:f t="shared" si="185"/>
        <x:v/>
      </x:c>
      <x:c r="AQ1795" s="81" t="str">
        <x:f t="shared" si="186"/>
        <x:v/>
      </x:c>
    </x:row>
    <x:row r="1796" spans="1:43">
      <x:c r="A1796">
        <x:v>179000</x:v>
      </x:c>
      <x:c r="B1796" s="118">
        <x:v>450</x:v>
      </x:c>
      <x:c r="C1796">
        <x:v>1.16666666666667</x:v>
      </x:c>
      <x:c r="G1796">
        <x:v>3</x:v>
      </x:c>
      <x:c r="I1796" t="s">
        <x:v>201</x:v>
      </x:c>
      <x:c r="M1796">
        <x:v>1434</x:v>
      </x:c>
      <x:c r="O1796" t="s">
        <x:v>101</x:v>
      </x:c>
      <x:c r="AG1796" s="80">
        <x:v>2</x:v>
      </x:c>
      <x:c r="AL1796" s="81">
        <x:f t="shared" si="187"/>
        <x:v>450</x:v>
      </x:c>
      <x:c r="AM1796" s="81" t="str">
        <x:f t="shared" si="182"/>
        <x:v/>
      </x:c>
      <x:c r="AN1796" s="81" t="str">
        <x:f t="shared" si="183"/>
        <x:v/>
      </x:c>
      <x:c r="AO1796" s="81" t="str">
        <x:f t="shared" si="184"/>
        <x:v/>
      </x:c>
      <x:c r="AP1796" s="81" t="str">
        <x:f t="shared" si="185"/>
        <x:v/>
      </x:c>
      <x:c r="AQ1796" s="81" t="str">
        <x:f t="shared" si="186"/>
        <x:v/>
      </x:c>
    </x:row>
    <x:row r="1797" spans="1:43">
      <x:c r="A1797">
        <x:v>179100</x:v>
      </x:c>
      <x:c r="B1797" s="118">
        <x:v>451</x:v>
      </x:c>
      <x:c r="C1797">
        <x:v>0.6</x:v>
      </x:c>
      <x:c r="G1797">
        <x:v>2</x:v>
      </x:c>
      <x:c r="I1797" t="s">
        <x:v>167</x:v>
      </x:c>
      <x:c r="K1797" t="s">
        <x:v>126</x:v>
      </x:c>
      <x:c r="M1797">
        <x:v>1432</x:v>
      </x:c>
      <x:c r="O1797" t="s">
        <x:v>101</x:v>
      </x:c>
      <x:c r="U1797">
        <x:v>1322</x:v>
      </x:c>
      <x:c r="V1797">
        <x:v>0.2</x:v>
      </x:c>
      <x:c r="W1797" t="s">
        <x:v>396</x:v>
      </x:c>
      <x:c r="X1797">
        <x:v>0</x:v>
      </x:c>
      <x:c r="Y1797">
        <x:v>0</x:v>
      </x:c>
      <x:c r="Z1797" t="s">
        <x:v>347</x:v>
      </x:c>
      <x:c r="AA1797">
        <x:v>20</x:v>
      </x:c>
      <x:c r="AD1797" t="s">
        <x:v>330</x:v>
      </x:c>
      <x:c r="AG1797" s="80">
        <x:v>1</x:v>
      </x:c>
      <x:c r="AL1797" s="81">
        <x:f t="shared" si="187"/>
        <x:v>451</x:v>
      </x:c>
      <x:c r="AM1797" s="81" t="str">
        <x:f t="shared" si="182"/>
        <x:v/>
      </x:c>
      <x:c r="AN1797" s="81" t="str">
        <x:f t="shared" si="183"/>
        <x:v/>
      </x:c>
      <x:c r="AO1797" s="81" t="str">
        <x:f t="shared" si="184"/>
        <x:v/>
      </x:c>
      <x:c r="AP1797" s="81" t="str">
        <x:f t="shared" si="185"/>
        <x:v/>
      </x:c>
      <x:c r="AQ1797" s="81" t="str">
        <x:f t="shared" si="186"/>
        <x:v/>
      </x:c>
    </x:row>
    <x:row r="1798" spans="1:43">
      <x:c r="A1798">
        <x:v>179200</x:v>
      </x:c>
      <x:c r="B1798" s="118">
        <x:v>451</x:v>
      </x:c>
      <x:c r="C1798">
        <x:v>1.26666666666667</x:v>
      </x:c>
      <x:c r="G1798">
        <x:v>3</x:v>
      </x:c>
      <x:c r="I1798" t="s">
        <x:v>102</x:v>
      </x:c>
      <x:c r="K1798" t="s">
        <x:v>126</x:v>
      </x:c>
      <x:c r="M1798">
        <x:v>1432</x:v>
      </x:c>
      <x:c r="O1798" t="s">
        <x:v>101</x:v>
      </x:c>
      <x:c r="U1798">
        <x:v>1322</x:v>
      </x:c>
      <x:c r="V1798">
        <x:v>0.2</x:v>
      </x:c>
      <x:c r="W1798" t="s">
        <x:v>396</x:v>
      </x:c>
      <x:c r="X1798">
        <x:v>0</x:v>
      </x:c>
      <x:c r="Y1798">
        <x:v>0</x:v>
      </x:c>
      <x:c r="Z1798" t="s">
        <x:v>347</x:v>
      </x:c>
      <x:c r="AA1798">
        <x:v>20</x:v>
      </x:c>
      <x:c r="AD1798" t="s">
        <x:v>330</x:v>
      </x:c>
      <x:c r="AG1798" s="80">
        <x:v>1</x:v>
      </x:c>
      <x:c r="AL1798" s="81">
        <x:f t="shared" si="187"/>
        <x:v>451</x:v>
      </x:c>
      <x:c r="AM1798" s="81" t="str">
        <x:f t="shared" si="182"/>
        <x:v/>
      </x:c>
      <x:c r="AN1798" s="81" t="str">
        <x:f t="shared" si="183"/>
        <x:v/>
      </x:c>
      <x:c r="AO1798" s="81" t="str">
        <x:f t="shared" si="184"/>
        <x:v/>
      </x:c>
      <x:c r="AP1798" s="81" t="str">
        <x:f t="shared" si="185"/>
        <x:v/>
      </x:c>
      <x:c r="AQ1798" s="81" t="str">
        <x:f t="shared" si="186"/>
        <x:v/>
      </x:c>
    </x:row>
    <x:row r="1799" spans="1:43">
      <x:c r="A1799">
        <x:v>179300</x:v>
      </x:c>
      <x:c r="B1799" s="118">
        <x:v>451</x:v>
      </x:c>
      <x:c r="C1799">
        <x:v>2</x:v>
      </x:c>
      <x:c r="G1799">
        <x:v>5</x:v>
      </x:c>
      <x:c r="I1799" t="s">
        <x:v>100</x:v>
      </x:c>
      <x:c r="K1799" t="s">
        <x:v>126</x:v>
      </x:c>
      <x:c r="M1799">
        <x:v>1432</x:v>
      </x:c>
      <x:c r="O1799" t="s">
        <x:v>101</x:v>
      </x:c>
      <x:c r="U1799">
        <x:v>1322</x:v>
      </x:c>
      <x:c r="V1799">
        <x:v>0.2</x:v>
      </x:c>
      <x:c r="W1799" t="s">
        <x:v>396</x:v>
      </x:c>
      <x:c r="X1799">
        <x:v>0</x:v>
      </x:c>
      <x:c r="Y1799">
        <x:v>0</x:v>
      </x:c>
      <x:c r="Z1799" t="s">
        <x:v>347</x:v>
      </x:c>
      <x:c r="AA1799">
        <x:v>20</x:v>
      </x:c>
      <x:c r="AD1799" t="s">
        <x:v>330</x:v>
      </x:c>
      <x:c r="AG1799" s="80">
        <x:v>2</x:v>
      </x:c>
      <x:c r="AL1799" s="81">
        <x:f t="shared" si="187"/>
        <x:v>451</x:v>
      </x:c>
      <x:c r="AM1799" s="81" t="str">
        <x:f t="shared" si="182"/>
        <x:v/>
      </x:c>
      <x:c r="AN1799" s="81" t="str">
        <x:f t="shared" si="183"/>
        <x:v/>
      </x:c>
      <x:c r="AO1799" s="81" t="str">
        <x:f t="shared" si="184"/>
        <x:v/>
      </x:c>
      <x:c r="AP1799" s="81" t="str">
        <x:f t="shared" si="185"/>
        <x:v/>
      </x:c>
      <x:c r="AQ1799" s="81" t="str">
        <x:f t="shared" si="186"/>
        <x:v/>
      </x:c>
    </x:row>
    <x:row r="1800" spans="1:43">
      <x:c r="A1800">
        <x:v>179400</x:v>
      </x:c>
      <x:c r="B1800" s="118">
        <x:v>452</x:v>
      </x:c>
      <x:c r="C1800">
        <x:v>0.766666666666667</x:v>
      </x:c>
      <x:c r="I1800" t="s">
        <x:v>102</x:v>
      </x:c>
      <x:c r="M1800">
        <x:v>1399</x:v>
      </x:c>
      <x:c r="O1800" t="s">
        <x:v>333</x:v>
      </x:c>
      <x:c r="U1800">
        <x:v>1400</x:v>
      </x:c>
      <x:c r="V1800">
        <x:v>0.2</x:v>
      </x:c>
      <x:c r="W1800" t="s">
        <x:v>396</x:v>
      </x:c>
      <x:c r="X1800">
        <x:v>0</x:v>
      </x:c>
      <x:c r="Y1800">
        <x:v>0</x:v>
      </x:c>
      <x:c r="Z1800" t="s">
        <x:v>347</x:v>
      </x:c>
      <x:c r="AA1800">
        <x:v>20</x:v>
      </x:c>
      <x:c r="AD1800" t="s">
        <x:v>330</x:v>
      </x:c>
      <x:c r="AG1800" s="80">
        <x:v>2</x:v>
      </x:c>
      <x:c r="AL1800" s="81">
        <x:f t="shared" si="187"/>
        <x:v>452</x:v>
      </x:c>
      <x:c r="AM1800" s="81" t="str">
        <x:f t="shared" si="182"/>
        <x:v/>
      </x:c>
      <x:c r="AN1800" s="81" t="str">
        <x:f t="shared" si="183"/>
        <x:v/>
      </x:c>
      <x:c r="AO1800" s="81" t="str">
        <x:f t="shared" si="184"/>
        <x:v/>
      </x:c>
      <x:c r="AP1800" s="81" t="str">
        <x:f t="shared" si="185"/>
        <x:v/>
      </x:c>
      <x:c r="AQ1800" s="81" t="str">
        <x:f t="shared" si="186"/>
        <x:v/>
      </x:c>
    </x:row>
    <x:row r="1801" spans="1:43">
      <x:c r="A1801">
        <x:v>179500</x:v>
      </x:c>
      <x:c r="B1801" s="118">
        <x:v>453</x:v>
      </x:c>
      <x:c r="C1801">
        <x:v>0.666666666666667</x:v>
      </x:c>
      <x:c r="D1801">
        <x:v>1</x:v>
      </x:c>
      <x:c r="M1801">
        <x:v>1434</x:v>
      </x:c>
      <x:c r="O1801" t="s">
        <x:v>101</x:v>
      </x:c>
      <x:c r="AG1801" s="80">
        <x:v>2</x:v>
      </x:c>
      <x:c r="AL1801" s="81" t="str">
        <x:f t="shared" si="187"/>
        <x:v>453B</x:v>
      </x:c>
      <x:c r="AM1801" s="81" t="str">
        <x:f t="shared" si="182"/>
        <x:v/>
      </x:c>
      <x:c r="AN1801" s="81" t="str">
        <x:f t="shared" si="183"/>
        <x:v/>
      </x:c>
      <x:c r="AO1801" s="81" t="str">
        <x:f t="shared" si="184"/>
        <x:v/>
      </x:c>
      <x:c r="AP1801" s="81" t="str">
        <x:f t="shared" si="185"/>
        <x:v/>
      </x:c>
      <x:c r="AQ1801" s="81" t="str">
        <x:f t="shared" si="186"/>
        <x:v/>
      </x:c>
    </x:row>
    <x:row r="1802" spans="1:43">
      <x:c r="A1802">
        <x:v>179600</x:v>
      </x:c>
      <x:c r="B1802" s="118">
        <x:v>453</x:v>
      </x:c>
      <x:c r="C1802">
        <x:v>0.816666666666667</x:v>
      </x:c>
      <x:c r="D1802">
        <x:v>1</x:v>
      </x:c>
      <x:c r="M1802">
        <x:v>1434</x:v>
      </x:c>
      <x:c r="O1802" t="s">
        <x:v>101</x:v>
      </x:c>
      <x:c r="AG1802" s="80">
        <x:v>2</x:v>
      </x:c>
      <x:c r="AL1802" s="81" t="str">
        <x:f t="shared" si="187"/>
        <x:v>453B</x:v>
      </x:c>
      <x:c r="AM1802" s="81" t="str">
        <x:f t="shared" si="182"/>
        <x:v/>
      </x:c>
      <x:c r="AN1802" s="81" t="str">
        <x:f t="shared" si="183"/>
        <x:v/>
      </x:c>
      <x:c r="AO1802" s="81" t="str">
        <x:f t="shared" si="184"/>
        <x:v/>
      </x:c>
      <x:c r="AP1802" s="81" t="str">
        <x:f t="shared" si="185"/>
        <x:v/>
      </x:c>
      <x:c r="AQ1802" s="81" t="str">
        <x:f t="shared" si="186"/>
        <x:v/>
      </x:c>
    </x:row>
    <x:row r="1803" spans="1:43">
      <x:c r="A1803">
        <x:v>179700</x:v>
      </x:c>
      <x:c r="B1803" s="118">
        <x:v>453</x:v>
      </x:c>
      <x:c r="C1803">
        <x:v>1.4</x:v>
      </x:c>
      <x:c r="G1803">
        <x:v>1</x:v>
      </x:c>
      <x:c r="I1803" t="s">
        <x:v>104</x:v>
      </x:c>
      <x:c r="M1803">
        <x:v>1434</x:v>
      </x:c>
      <x:c r="O1803" t="s">
        <x:v>101</x:v>
      </x:c>
      <x:c r="AG1803" s="80">
        <x:v>1</x:v>
      </x:c>
      <x:c r="AL1803" s="81">
        <x:f t="shared" si="187"/>
        <x:v>453</x:v>
      </x:c>
      <x:c r="AM1803" s="81" t="str">
        <x:f t="shared" ref="AM1803:AM1866" si="188">IF($F$7=2,$B$7,"")</x:f>
        <x:v/>
      </x:c>
      <x:c r="AN1803" s="81" t="str">
        <x:f t="shared" ref="AN1803:AN1866" si="189">IF($F$7=3,$B$7,"")</x:f>
        <x:v/>
      </x:c>
      <x:c r="AO1803" s="81" t="str">
        <x:f t="shared" ref="AO1803:AO1866" si="190">IF($F$7=4,$B$7,"")</x:f>
        <x:v/>
      </x:c>
      <x:c r="AP1803" s="81" t="str">
        <x:f t="shared" ref="AP1803:AP1866" si="191">IF($F$7=5,$B$7,"")</x:f>
        <x:v/>
      </x:c>
      <x:c r="AQ1803" s="81" t="str">
        <x:f t="shared" ref="AQ1803:AQ1866" si="192">IF($F$7=6,$B$7,"")</x:f>
        <x:v/>
      </x:c>
    </x:row>
    <x:row r="1804" spans="1:43">
      <x:c r="A1804">
        <x:v>179800</x:v>
      </x:c>
      <x:c r="B1804" s="118">
        <x:v>453</x:v>
      </x:c>
      <x:c r="C1804">
        <x:f t="shared" ref="C1804:C1811" si="193">C1803+0.2</x:f>
        <x:v>1.6</x:v>
      </x:c>
      <x:c r="G1804">
        <x:v>2</x:v>
      </x:c>
      <x:c r="I1804" t="s">
        <x:v>103</x:v>
      </x:c>
      <x:c r="M1804">
        <x:v>1434</x:v>
      </x:c>
      <x:c r="O1804" t="s">
        <x:v>101</x:v>
      </x:c>
      <x:c r="AG1804" s="80">
        <x:v>1</x:v>
      </x:c>
      <x:c r="AL1804" s="81">
        <x:f t="shared" ref="AL1804:AL1867" si="194">IF(ISBLANK(D1804),B1804,B1804&amp;"B")</x:f>
        <x:v>453</x:v>
      </x:c>
      <x:c r="AM1804" s="81" t="str">
        <x:f t="shared" si="188"/>
        <x:v/>
      </x:c>
      <x:c r="AN1804" s="81" t="str">
        <x:f t="shared" si="189"/>
        <x:v/>
      </x:c>
      <x:c r="AO1804" s="81" t="str">
        <x:f t="shared" si="190"/>
        <x:v/>
      </x:c>
      <x:c r="AP1804" s="81" t="str">
        <x:f t="shared" si="191"/>
        <x:v/>
      </x:c>
      <x:c r="AQ1804" s="81" t="str">
        <x:f t="shared" si="192"/>
        <x:v/>
      </x:c>
    </x:row>
    <x:row r="1805" spans="1:43">
      <x:c r="A1805">
        <x:v>179900</x:v>
      </x:c>
      <x:c r="B1805" s="118">
        <x:v>453</x:v>
      </x:c>
      <x:c r="C1805">
        <x:f t="shared" si="193"/>
        <x:v>1.8</x:v>
      </x:c>
      <x:c r="G1805">
        <x:v>1</x:v>
      </x:c>
      <x:c r="I1805" t="s">
        <x:v>100</x:v>
      </x:c>
      <x:c r="M1805">
        <x:v>1434</x:v>
      </x:c>
      <x:c r="O1805" t="s">
        <x:v>101</x:v>
      </x:c>
      <x:c r="AG1805" s="80">
        <x:v>1</x:v>
      </x:c>
      <x:c r="AL1805" s="81">
        <x:f t="shared" si="194"/>
        <x:v>453</x:v>
      </x:c>
      <x:c r="AM1805" s="81" t="str">
        <x:f t="shared" si="188"/>
        <x:v/>
      </x:c>
      <x:c r="AN1805" s="81" t="str">
        <x:f t="shared" si="189"/>
        <x:v/>
      </x:c>
      <x:c r="AO1805" s="81" t="str">
        <x:f t="shared" si="190"/>
        <x:v/>
      </x:c>
      <x:c r="AP1805" s="81" t="str">
        <x:f t="shared" si="191"/>
        <x:v/>
      </x:c>
      <x:c r="AQ1805" s="81" t="str">
        <x:f t="shared" si="192"/>
        <x:v/>
      </x:c>
    </x:row>
    <x:row r="1806" spans="1:43">
      <x:c r="A1806">
        <x:v>180000</x:v>
      </x:c>
      <x:c r="B1806" s="118">
        <x:v>453</x:v>
      </x:c>
      <x:c r="C1806">
        <x:f t="shared" si="193"/>
        <x:v>2</x:v>
      </x:c>
      <x:c r="G1806">
        <x:v>1</x:v>
      </x:c>
      <x:c r="I1806" t="s">
        <x:v>102</x:v>
      </x:c>
      <x:c r="M1806">
        <x:v>1434</x:v>
      </x:c>
      <x:c r="O1806" t="s">
        <x:v>101</x:v>
      </x:c>
      <x:c r="AG1806" s="80">
        <x:v>1</x:v>
      </x:c>
      <x:c r="AL1806" s="81">
        <x:f t="shared" si="194"/>
        <x:v>453</x:v>
      </x:c>
      <x:c r="AM1806" s="81" t="str">
        <x:f t="shared" si="188"/>
        <x:v/>
      </x:c>
      <x:c r="AN1806" s="81" t="str">
        <x:f t="shared" si="189"/>
        <x:v/>
      </x:c>
      <x:c r="AO1806" s="81" t="str">
        <x:f t="shared" si="190"/>
        <x:v/>
      </x:c>
      <x:c r="AP1806" s="81" t="str">
        <x:f t="shared" si="191"/>
        <x:v/>
      </x:c>
      <x:c r="AQ1806" s="81" t="str">
        <x:f t="shared" si="192"/>
        <x:v/>
      </x:c>
    </x:row>
    <x:row r="1807" spans="1:43">
      <x:c r="A1807">
        <x:v>180100</x:v>
      </x:c>
      <x:c r="B1807" s="118">
        <x:v>453</x:v>
      </x:c>
      <x:c r="C1807">
        <x:f t="shared" si="193"/>
        <x:v>2.2</x:v>
      </x:c>
      <x:c r="G1807">
        <x:v>2</x:v>
      </x:c>
      <x:c r="I1807" t="s">
        <x:v>104</x:v>
      </x:c>
      <x:c r="M1807">
        <x:v>1434</x:v>
      </x:c>
      <x:c r="O1807" t="s">
        <x:v>101</x:v>
      </x:c>
      <x:c r="AG1807" s="80">
        <x:v>1</x:v>
      </x:c>
      <x:c r="AL1807" s="81">
        <x:f t="shared" si="194"/>
        <x:v>453</x:v>
      </x:c>
      <x:c r="AM1807" s="81" t="str">
        <x:f t="shared" si="188"/>
        <x:v/>
      </x:c>
      <x:c r="AN1807" s="81" t="str">
        <x:f t="shared" si="189"/>
        <x:v/>
      </x:c>
      <x:c r="AO1807" s="81" t="str">
        <x:f t="shared" si="190"/>
        <x:v/>
      </x:c>
      <x:c r="AP1807" s="81" t="str">
        <x:f t="shared" si="191"/>
        <x:v/>
      </x:c>
      <x:c r="AQ1807" s="81" t="str">
        <x:f t="shared" si="192"/>
        <x:v/>
      </x:c>
    </x:row>
    <x:row r="1808" spans="1:43">
      <x:c r="A1808">
        <x:v>180200</x:v>
      </x:c>
      <x:c r="B1808" s="118">
        <x:v>453</x:v>
      </x:c>
      <x:c r="C1808">
        <x:f t="shared" si="193"/>
        <x:v>2.4</x:v>
      </x:c>
      <x:c r="G1808">
        <x:v>1</x:v>
      </x:c>
      <x:c r="I1808" t="s">
        <x:v>103</x:v>
      </x:c>
      <x:c r="M1808">
        <x:v>1434</x:v>
      </x:c>
      <x:c r="O1808" t="s">
        <x:v>101</x:v>
      </x:c>
      <x:c r="AG1808" s="80">
        <x:v>1</x:v>
      </x:c>
      <x:c r="AL1808" s="81">
        <x:f t="shared" si="194"/>
        <x:v>453</x:v>
      </x:c>
      <x:c r="AM1808" s="81" t="str">
        <x:f t="shared" si="188"/>
        <x:v/>
      </x:c>
      <x:c r="AN1808" s="81" t="str">
        <x:f t="shared" si="189"/>
        <x:v/>
      </x:c>
      <x:c r="AO1808" s="81" t="str">
        <x:f t="shared" si="190"/>
        <x:v/>
      </x:c>
      <x:c r="AP1808" s="81" t="str">
        <x:f t="shared" si="191"/>
        <x:v/>
      </x:c>
      <x:c r="AQ1808" s="81" t="str">
        <x:f t="shared" si="192"/>
        <x:v/>
      </x:c>
    </x:row>
    <x:row r="1809" spans="1:43">
      <x:c r="A1809">
        <x:v>180300</x:v>
      </x:c>
      <x:c r="B1809" s="118">
        <x:v>453</x:v>
      </x:c>
      <x:c r="C1809">
        <x:f t="shared" si="193"/>
        <x:v>2.6</x:v>
      </x:c>
      <x:c r="G1809">
        <x:v>3</x:v>
      </x:c>
      <x:c r="I1809" t="s">
        <x:v>100</x:v>
      </x:c>
      <x:c r="M1809">
        <x:v>1434</x:v>
      </x:c>
      <x:c r="O1809" t="s">
        <x:v>101</x:v>
      </x:c>
      <x:c r="AG1809" s="80">
        <x:v>1</x:v>
      </x:c>
      <x:c r="AL1809" s="81">
        <x:f t="shared" si="194"/>
        <x:v>453</x:v>
      </x:c>
      <x:c r="AM1809" s="81" t="str">
        <x:f t="shared" si="188"/>
        <x:v/>
      </x:c>
      <x:c r="AN1809" s="81" t="str">
        <x:f t="shared" si="189"/>
        <x:v/>
      </x:c>
      <x:c r="AO1809" s="81" t="str">
        <x:f t="shared" si="190"/>
        <x:v/>
      </x:c>
      <x:c r="AP1809" s="81" t="str">
        <x:f t="shared" si="191"/>
        <x:v/>
      </x:c>
      <x:c r="AQ1809" s="81" t="str">
        <x:f t="shared" si="192"/>
        <x:v/>
      </x:c>
    </x:row>
    <x:row r="1810" spans="1:43">
      <x:c r="A1810">
        <x:v>180400</x:v>
      </x:c>
      <x:c r="B1810" s="118">
        <x:v>453</x:v>
      </x:c>
      <x:c r="C1810">
        <x:f t="shared" si="193"/>
        <x:v>2.8</x:v>
      </x:c>
      <x:c r="G1810">
        <x:v>1</x:v>
      </x:c>
      <x:c r="I1810" t="s">
        <x:v>102</x:v>
      </x:c>
      <x:c r="M1810">
        <x:v>1434</x:v>
      </x:c>
      <x:c r="O1810" t="s">
        <x:v>101</x:v>
      </x:c>
      <x:c r="AG1810" s="80">
        <x:v>1</x:v>
      </x:c>
      <x:c r="AL1810" s="81">
        <x:f t="shared" si="194"/>
        <x:v>453</x:v>
      </x:c>
      <x:c r="AM1810" s="81" t="str">
        <x:f t="shared" si="188"/>
        <x:v/>
      </x:c>
      <x:c r="AN1810" s="81" t="str">
        <x:f t="shared" si="189"/>
        <x:v/>
      </x:c>
      <x:c r="AO1810" s="81" t="str">
        <x:f t="shared" si="190"/>
        <x:v/>
      </x:c>
      <x:c r="AP1810" s="81" t="str">
        <x:f t="shared" si="191"/>
        <x:v/>
      </x:c>
      <x:c r="AQ1810" s="81" t="str">
        <x:f t="shared" si="192"/>
        <x:v/>
      </x:c>
    </x:row>
    <x:row r="1811" spans="1:43">
      <x:c r="A1811">
        <x:v>180500</x:v>
      </x:c>
      <x:c r="B1811" s="118">
        <x:v>453</x:v>
      </x:c>
      <x:c r="C1811">
        <x:f t="shared" si="193"/>
        <x:v>3</x:v>
      </x:c>
      <x:c r="G1811">
        <x:v>2</x:v>
      </x:c>
      <x:c r="I1811" t="s">
        <x:v>104</x:v>
      </x:c>
      <x:c r="M1811">
        <x:v>1434</x:v>
      </x:c>
      <x:c r="O1811" t="s">
        <x:v>101</x:v>
      </x:c>
      <x:c r="AG1811" s="80">
        <x:v>1</x:v>
      </x:c>
      <x:c r="AL1811" s="81">
        <x:f t="shared" si="194"/>
        <x:v>453</x:v>
      </x:c>
      <x:c r="AM1811" s="81" t="str">
        <x:f t="shared" si="188"/>
        <x:v/>
      </x:c>
      <x:c r="AN1811" s="81" t="str">
        <x:f t="shared" si="189"/>
        <x:v/>
      </x:c>
      <x:c r="AO1811" s="81" t="str">
        <x:f t="shared" si="190"/>
        <x:v/>
      </x:c>
      <x:c r="AP1811" s="81" t="str">
        <x:f t="shared" si="191"/>
        <x:v/>
      </x:c>
      <x:c r="AQ1811" s="81" t="str">
        <x:f t="shared" si="192"/>
        <x:v/>
      </x:c>
    </x:row>
    <x:row r="1812" spans="1:43">
      <x:c r="A1812">
        <x:v>180600</x:v>
      </x:c>
      <x:c r="B1812" s="118">
        <x:v>454</x:v>
      </x:c>
      <x:c r="C1812">
        <x:v>1.2</x:v>
      </x:c>
      <x:c r="G1812">
        <x:v>1</x:v>
      </x:c>
      <x:c r="I1812" t="s">
        <x:v>102</x:v>
      </x:c>
      <x:c r="AL1812" s="81">
        <x:f t="shared" si="194"/>
        <x:v>454</x:v>
      </x:c>
      <x:c r="AM1812" s="81" t="str">
        <x:f t="shared" si="188"/>
        <x:v/>
      </x:c>
      <x:c r="AN1812" s="81" t="str">
        <x:f t="shared" si="189"/>
        <x:v/>
      </x:c>
      <x:c r="AO1812" s="81" t="str">
        <x:f t="shared" si="190"/>
        <x:v/>
      </x:c>
      <x:c r="AP1812" s="81" t="str">
        <x:f t="shared" si="191"/>
        <x:v/>
      </x:c>
      <x:c r="AQ1812" s="81" t="str">
        <x:f t="shared" si="192"/>
        <x:v/>
      </x:c>
    </x:row>
    <x:row r="1813" spans="1:43">
      <x:c r="A1813">
        <x:v>180700</x:v>
      </x:c>
      <x:c r="B1813" s="118">
        <x:v>454</x:v>
      </x:c>
      <x:c r="C1813">
        <x:v>6.77</x:v>
      </x:c>
      <x:c r="E1813">
        <x:v>1</x:v>
      </x:c>
      <x:c r="G1813">
        <x:v>5</x:v>
      </x:c>
      <x:c r="I1813" t="s">
        <x:v>110</x:v>
      </x:c>
      <x:c r="J1813">
        <x:v>0.65</x:v>
      </x:c>
      <x:c r="K1813" t="s">
        <x:v>286</x:v>
      </x:c>
      <x:c r="AL1813" s="81">
        <x:f t="shared" si="194"/>
        <x:v>454</x:v>
      </x:c>
      <x:c r="AM1813" s="81" t="str">
        <x:f t="shared" si="188"/>
        <x:v/>
      </x:c>
      <x:c r="AN1813" s="81" t="str">
        <x:f t="shared" si="189"/>
        <x:v/>
      </x:c>
      <x:c r="AO1813" s="81" t="str">
        <x:f t="shared" si="190"/>
        <x:v/>
      </x:c>
      <x:c r="AP1813" s="81" t="str">
        <x:f t="shared" si="191"/>
        <x:v/>
      </x:c>
      <x:c r="AQ1813" s="81" t="str">
        <x:f t="shared" si="192"/>
        <x:v/>
      </x:c>
    </x:row>
    <x:row r="1814" spans="1:43">
      <x:c r="A1814">
        <x:v>180800</x:v>
      </x:c>
      <x:c r="B1814" s="118">
        <x:v>455</x:v>
      </x:c>
      <x:c r="C1814">
        <x:v>0.0002</x:v>
      </x:c>
      <x:c r="D1814">
        <x:v>1</x:v>
      </x:c>
      <x:c r="E1814">
        <x:v>1</x:v>
      </x:c>
      <x:c r="AL1814" s="81" t="str">
        <x:f t="shared" si="194"/>
        <x:v>455B</x:v>
      </x:c>
      <x:c r="AM1814" s="81" t="str">
        <x:f t="shared" si="188"/>
        <x:v/>
      </x:c>
      <x:c r="AN1814" s="81" t="str">
        <x:f t="shared" si="189"/>
        <x:v/>
      </x:c>
      <x:c r="AO1814" s="81" t="str">
        <x:f t="shared" si="190"/>
        <x:v/>
      </x:c>
      <x:c r="AP1814" s="81" t="str">
        <x:f t="shared" si="191"/>
        <x:v/>
      </x:c>
      <x:c r="AQ1814" s="81" t="str">
        <x:f t="shared" si="192"/>
        <x:v/>
      </x:c>
    </x:row>
    <x:row r="1815" spans="1:43">
      <x:c r="A1815">
        <x:v>180900</x:v>
      </x:c>
      <x:c r="B1815" s="118">
        <x:v>455</x:v>
      </x:c>
      <x:c r="C1815">
        <x:v>16.5</x:v>
      </x:c>
      <x:c r="I1815" t="s">
        <x:v>110</x:v>
      </x:c>
      <x:c r="J1815">
        <x:v>0.65</x:v>
      </x:c>
      <x:c r="AL1815" s="81">
        <x:f t="shared" si="194"/>
        <x:v>455</x:v>
      </x:c>
      <x:c r="AM1815" s="81" t="str">
        <x:f t="shared" si="188"/>
        <x:v/>
      </x:c>
      <x:c r="AN1815" s="81" t="str">
        <x:f t="shared" si="189"/>
        <x:v/>
      </x:c>
      <x:c r="AO1815" s="81" t="str">
        <x:f t="shared" si="190"/>
        <x:v/>
      </x:c>
      <x:c r="AP1815" s="81" t="str">
        <x:f t="shared" si="191"/>
        <x:v/>
      </x:c>
      <x:c r="AQ1815" s="81" t="str">
        <x:f t="shared" si="192"/>
        <x:v/>
      </x:c>
    </x:row>
    <x:row r="1816" spans="1:43">
      <x:c r="A1816">
        <x:v>181000</x:v>
      </x:c>
      <x:c r="B1816" s="118">
        <x:v>455</x:v>
      </x:c>
      <x:c r="C1816">
        <x:v>16.8666666666667</x:v>
      </x:c>
      <x:c r="D1816">
        <x:v>1</x:v>
      </x:c>
      <x:c r="AL1816" s="81" t="str">
        <x:f t="shared" si="194"/>
        <x:v>455B</x:v>
      </x:c>
      <x:c r="AM1816" s="81" t="str">
        <x:f t="shared" si="188"/>
        <x:v/>
      </x:c>
      <x:c r="AN1816" s="81" t="str">
        <x:f t="shared" si="189"/>
        <x:v/>
      </x:c>
      <x:c r="AO1816" s="81" t="str">
        <x:f t="shared" si="190"/>
        <x:v/>
      </x:c>
      <x:c r="AP1816" s="81" t="str">
        <x:f t="shared" si="191"/>
        <x:v/>
      </x:c>
      <x:c r="AQ1816" s="81" t="str">
        <x:f t="shared" si="192"/>
        <x:v/>
      </x:c>
    </x:row>
    <x:row r="1817" spans="1:43">
      <x:c r="A1817">
        <x:v>181100</x:v>
      </x:c>
      <x:c r="B1817" s="118">
        <x:v>456</x:v>
      </x:c>
      <x:c r="C1817">
        <x:v>1.56666666666667</x:v>
      </x:c>
      <x:c r="G1817">
        <x:v>1</x:v>
      </x:c>
      <x:c r="I1817" t="s">
        <x:v>104</x:v>
      </x:c>
      <x:c r="K1817" t="s">
        <x:v>286</x:v>
      </x:c>
      <x:c r="AG1817" s="80">
        <x:v>2</x:v>
      </x:c>
      <x:c r="AL1817" s="81">
        <x:f t="shared" si="194"/>
        <x:v>456</x:v>
      </x:c>
      <x:c r="AM1817" s="81" t="str">
        <x:f t="shared" si="188"/>
        <x:v/>
      </x:c>
      <x:c r="AN1817" s="81" t="str">
        <x:f t="shared" si="189"/>
        <x:v/>
      </x:c>
      <x:c r="AO1817" s="81" t="str">
        <x:f t="shared" si="190"/>
        <x:v/>
      </x:c>
      <x:c r="AP1817" s="81" t="str">
        <x:f t="shared" si="191"/>
        <x:v/>
      </x:c>
      <x:c r="AQ1817" s="81" t="str">
        <x:f t="shared" si="192"/>
        <x:v/>
      </x:c>
    </x:row>
    <x:row r="1818" spans="1:43">
      <x:c r="A1818">
        <x:v>181200</x:v>
      </x:c>
      <x:c r="B1818" s="118">
        <x:v>456</x:v>
      </x:c>
      <x:c r="C1818">
        <x:v>1.86666666666667</x:v>
      </x:c>
      <x:c r="G1818">
        <x:v>2</x:v>
      </x:c>
      <x:c r="I1818" t="s">
        <x:v>102</x:v>
      </x:c>
      <x:c r="K1818" t="s">
        <x:v>286</x:v>
      </x:c>
      <x:c r="M1818">
        <x:v>1327</x:v>
      </x:c>
      <x:c r="O1818" t="s">
        <x:v>101</x:v>
      </x:c>
      <x:c r="AG1818" s="80">
        <x:v>2</x:v>
      </x:c>
      <x:c r="AL1818" s="81">
        <x:f t="shared" si="194"/>
        <x:v>456</x:v>
      </x:c>
      <x:c r="AM1818" s="81" t="str">
        <x:f t="shared" si="188"/>
        <x:v/>
      </x:c>
      <x:c r="AN1818" s="81" t="str">
        <x:f t="shared" si="189"/>
        <x:v/>
      </x:c>
      <x:c r="AO1818" s="81" t="str">
        <x:f t="shared" si="190"/>
        <x:v/>
      </x:c>
      <x:c r="AP1818" s="81" t="str">
        <x:f t="shared" si="191"/>
        <x:v/>
      </x:c>
      <x:c r="AQ1818" s="81" t="str">
        <x:f t="shared" si="192"/>
        <x:v/>
      </x:c>
    </x:row>
    <x:row r="1819" spans="1:43">
      <x:c r="A1819">
        <x:v>181300</x:v>
      </x:c>
      <x:c r="B1819" s="118">
        <x:v>457</x:v>
      </x:c>
      <x:c r="C1819">
        <x:v>2.06666666666667</x:v>
      </x:c>
      <x:c r="I1819" t="s">
        <x:v>102</x:v>
      </x:c>
      <x:c r="K1819" t="s">
        <x:v>286</x:v>
      </x:c>
      <x:c r="AG1819" s="80">
        <x:v>2</x:v>
      </x:c>
      <x:c r="AL1819" s="81">
        <x:f t="shared" si="194"/>
        <x:v>457</x:v>
      </x:c>
      <x:c r="AM1819" s="81" t="str">
        <x:f t="shared" si="188"/>
        <x:v/>
      </x:c>
      <x:c r="AN1819" s="81" t="str">
        <x:f t="shared" si="189"/>
        <x:v/>
      </x:c>
      <x:c r="AO1819" s="81" t="str">
        <x:f t="shared" si="190"/>
        <x:v/>
      </x:c>
      <x:c r="AP1819" s="81" t="str">
        <x:f t="shared" si="191"/>
        <x:v/>
      </x:c>
      <x:c r="AQ1819" s="81" t="str">
        <x:f t="shared" si="192"/>
        <x:v/>
      </x:c>
    </x:row>
    <x:row r="1820" spans="1:43">
      <x:c r="A1820">
        <x:v>181400</x:v>
      </x:c>
      <x:c r="B1820" s="118">
        <x:v>457</x:v>
      </x:c>
      <x:c r="C1820">
        <x:f>C1819+0.15</x:f>
        <x:v>2.21666666666667</x:v>
      </x:c>
      <x:c r="D1820">
        <x:v>1</x:v>
      </x:c>
      <x:c r="AG1820" s="80">
        <x:v>2</x:v>
      </x:c>
      <x:c r="AL1820" s="81" t="str">
        <x:f t="shared" si="194"/>
        <x:v>457B</x:v>
      </x:c>
      <x:c r="AM1820" s="81" t="str">
        <x:f t="shared" si="188"/>
        <x:v/>
      </x:c>
      <x:c r="AN1820" s="81" t="str">
        <x:f t="shared" si="189"/>
        <x:v/>
      </x:c>
      <x:c r="AO1820" s="81" t="str">
        <x:f t="shared" si="190"/>
        <x:v/>
      </x:c>
      <x:c r="AP1820" s="81" t="str">
        <x:f t="shared" si="191"/>
        <x:v/>
      </x:c>
      <x:c r="AQ1820" s="81" t="str">
        <x:f t="shared" si="192"/>
        <x:v/>
      </x:c>
    </x:row>
    <x:row r="1821" spans="1:43">
      <x:c r="A1821">
        <x:v>181500</x:v>
      </x:c>
      <x:c r="B1821" s="118">
        <x:v>457</x:v>
      </x:c>
      <x:c r="C1821">
        <x:f>C1820+0.15</x:f>
        <x:v>2.36666666666667</x:v>
      </x:c>
      <x:c r="D1821">
        <x:v>1</x:v>
      </x:c>
      <x:c r="AG1821" s="80">
        <x:v>2</x:v>
      </x:c>
      <x:c r="AL1821" s="81" t="str">
        <x:f t="shared" si="194"/>
        <x:v>457B</x:v>
      </x:c>
      <x:c r="AM1821" s="81" t="str">
        <x:f t="shared" si="188"/>
        <x:v/>
      </x:c>
      <x:c r="AN1821" s="81" t="str">
        <x:f t="shared" si="189"/>
        <x:v/>
      </x:c>
      <x:c r="AO1821" s="81" t="str">
        <x:f t="shared" si="190"/>
        <x:v/>
      </x:c>
      <x:c r="AP1821" s="81" t="str">
        <x:f t="shared" si="191"/>
        <x:v/>
      </x:c>
      <x:c r="AQ1821" s="81" t="str">
        <x:f t="shared" si="192"/>
        <x:v/>
      </x:c>
    </x:row>
    <x:row r="1822" spans="1:43">
      <x:c r="A1822">
        <x:v>181600</x:v>
      </x:c>
      <x:c r="B1822" s="118">
        <x:v>458</x:v>
      </x:c>
      <x:c r="C1822">
        <x:f>C1823-0.2</x:f>
        <x:v>4.06666666666667</x:v>
      </x:c>
      <x:c r="G1822">
        <x:v>1</x:v>
      </x:c>
      <x:c r="I1822" t="s">
        <x:v>102</x:v>
      </x:c>
      <x:c r="AL1822" s="81">
        <x:f t="shared" si="194"/>
        <x:v>458</x:v>
      </x:c>
      <x:c r="AM1822" s="81" t="str">
        <x:f t="shared" si="188"/>
        <x:v/>
      </x:c>
      <x:c r="AN1822" s="81" t="str">
        <x:f t="shared" si="189"/>
        <x:v/>
      </x:c>
      <x:c r="AO1822" s="81" t="str">
        <x:f t="shared" si="190"/>
        <x:v/>
      </x:c>
      <x:c r="AP1822" s="81" t="str">
        <x:f t="shared" si="191"/>
        <x:v/>
      </x:c>
      <x:c r="AQ1822" s="81" t="str">
        <x:f t="shared" si="192"/>
        <x:v/>
      </x:c>
    </x:row>
    <x:row r="1823" spans="1:43">
      <x:c r="A1823">
        <x:v>181700</x:v>
      </x:c>
      <x:c r="B1823" s="118">
        <x:v>458</x:v>
      </x:c>
      <x:c r="C1823">
        <x:f>C1824-0.2</x:f>
        <x:v>4.26666666666667</x:v>
      </x:c>
      <x:c r="G1823">
        <x:v>2</x:v>
      </x:c>
      <x:c r="I1823" t="s">
        <x:v>104</x:v>
      </x:c>
      <x:c r="AL1823" s="81">
        <x:f t="shared" si="194"/>
        <x:v>458</x:v>
      </x:c>
      <x:c r="AM1823" s="81" t="str">
        <x:f t="shared" si="188"/>
        <x:v/>
      </x:c>
      <x:c r="AN1823" s="81" t="str">
        <x:f t="shared" si="189"/>
        <x:v/>
      </x:c>
      <x:c r="AO1823" s="81" t="str">
        <x:f t="shared" si="190"/>
        <x:v/>
      </x:c>
      <x:c r="AP1823" s="81" t="str">
        <x:f t="shared" si="191"/>
        <x:v/>
      </x:c>
      <x:c r="AQ1823" s="81" t="str">
        <x:f t="shared" si="192"/>
        <x:v/>
      </x:c>
    </x:row>
    <x:row r="1824" spans="1:43">
      <x:c r="A1824">
        <x:v>181800</x:v>
      </x:c>
      <x:c r="B1824" s="118">
        <x:v>458</x:v>
      </x:c>
      <x:c r="C1824">
        <x:f>C1825-0.2</x:f>
        <x:v>4.46666666666667</x:v>
      </x:c>
      <x:c r="G1824">
        <x:v>1</x:v>
      </x:c>
      <x:c r="I1824" t="s">
        <x:v>103</x:v>
      </x:c>
      <x:c r="AL1824" s="81">
        <x:f t="shared" si="194"/>
        <x:v>458</x:v>
      </x:c>
      <x:c r="AM1824" s="81" t="str">
        <x:f t="shared" si="188"/>
        <x:v/>
      </x:c>
      <x:c r="AN1824" s="81" t="str">
        <x:f t="shared" si="189"/>
        <x:v/>
      </x:c>
      <x:c r="AO1824" s="81" t="str">
        <x:f t="shared" si="190"/>
        <x:v/>
      </x:c>
      <x:c r="AP1824" s="81" t="str">
        <x:f t="shared" si="191"/>
        <x:v/>
      </x:c>
      <x:c r="AQ1824" s="81" t="str">
        <x:f t="shared" si="192"/>
        <x:v/>
      </x:c>
    </x:row>
    <x:row r="1825" spans="1:43">
      <x:c r="A1825">
        <x:v>181900</x:v>
      </x:c>
      <x:c r="B1825" s="118">
        <x:v>458</x:v>
      </x:c>
      <x:c r="C1825">
        <x:f>140/30</x:f>
        <x:v>4.66666666666667</x:v>
      </x:c>
      <x:c r="G1825">
        <x:v>2</x:v>
      </x:c>
      <x:c r="I1825" t="s">
        <x:v>102</x:v>
      </x:c>
      <x:c r="AL1825" s="81">
        <x:f t="shared" si="194"/>
        <x:v>458</x:v>
      </x:c>
      <x:c r="AM1825" s="81" t="str">
        <x:f t="shared" si="188"/>
        <x:v/>
      </x:c>
      <x:c r="AN1825" s="81" t="str">
        <x:f t="shared" si="189"/>
        <x:v/>
      </x:c>
      <x:c r="AO1825" s="81" t="str">
        <x:f t="shared" si="190"/>
        <x:v/>
      </x:c>
      <x:c r="AP1825" s="81" t="str">
        <x:f t="shared" si="191"/>
        <x:v/>
      </x:c>
      <x:c r="AQ1825" s="81" t="str">
        <x:f t="shared" si="192"/>
        <x:v/>
      </x:c>
    </x:row>
    <x:row r="1826" spans="1:43">
      <x:c r="A1826">
        <x:v>182000</x:v>
      </x:c>
      <x:c r="B1826" s="118">
        <x:v>458</x:v>
      </x:c>
      <x:c r="C1826">
        <x:v>8.26666666666667</x:v>
      </x:c>
      <x:c r="G1826">
        <x:v>5</x:v>
      </x:c>
      <x:c r="I1826" t="s">
        <x:v>110</x:v>
      </x:c>
      <x:c r="K1826" t="s">
        <x:v>397</x:v>
      </x:c>
      <x:c r="M1826">
        <x:v>1409</x:v>
      </x:c>
      <x:c r="O1826" t="s">
        <x:v>101</x:v>
      </x:c>
      <x:c r="AL1826" s="81">
        <x:f t="shared" si="194"/>
        <x:v>458</x:v>
      </x:c>
      <x:c r="AM1826" s="81" t="str">
        <x:f t="shared" si="188"/>
        <x:v/>
      </x:c>
      <x:c r="AN1826" s="81" t="str">
        <x:f t="shared" si="189"/>
        <x:v/>
      </x:c>
      <x:c r="AO1826" s="81" t="str">
        <x:f t="shared" si="190"/>
        <x:v/>
      </x:c>
      <x:c r="AP1826" s="81" t="str">
        <x:f t="shared" si="191"/>
        <x:v/>
      </x:c>
      <x:c r="AQ1826" s="81" t="str">
        <x:f t="shared" si="192"/>
        <x:v/>
      </x:c>
    </x:row>
    <x:row r="1827" spans="1:43">
      <x:c r="A1827">
        <x:v>182100</x:v>
      </x:c>
      <x:c r="B1827" s="118">
        <x:v>459</x:v>
      </x:c>
      <x:c r="C1827">
        <x:v>0.333333333333333</x:v>
      </x:c>
      <x:c r="G1827">
        <x:v>1</x:v>
      </x:c>
      <x:c r="I1827" t="s">
        <x:v>104</x:v>
      </x:c>
      <x:c r="K1827" t="s">
        <x:v>308</x:v>
      </x:c>
      <x:c r="M1827">
        <x:v>1334</x:v>
      </x:c>
      <x:c r="O1827" t="s">
        <x:v>101</x:v>
      </x:c>
      <x:c r="AG1827" s="80">
        <x:v>1</x:v>
      </x:c>
      <x:c r="AL1827" s="81">
        <x:f t="shared" si="194"/>
        <x:v>459</x:v>
      </x:c>
      <x:c r="AM1827" s="81" t="str">
        <x:f t="shared" si="188"/>
        <x:v/>
      </x:c>
      <x:c r="AN1827" s="81" t="str">
        <x:f t="shared" si="189"/>
        <x:v/>
      </x:c>
      <x:c r="AO1827" s="81" t="str">
        <x:f t="shared" si="190"/>
        <x:v/>
      </x:c>
      <x:c r="AP1827" s="81" t="str">
        <x:f t="shared" si="191"/>
        <x:v/>
      </x:c>
      <x:c r="AQ1827" s="81" t="str">
        <x:f t="shared" si="192"/>
        <x:v/>
      </x:c>
    </x:row>
    <x:row r="1828" spans="1:43">
      <x:c r="A1828">
        <x:v>182200</x:v>
      </x:c>
      <x:c r="B1828" s="118">
        <x:v>459</x:v>
      </x:c>
      <x:c r="C1828">
        <x:v>0.8</x:v>
      </x:c>
      <x:c r="G1828">
        <x:v>1</x:v>
      </x:c>
      <x:c r="I1828" t="s">
        <x:v>103</x:v>
      </x:c>
      <x:c r="K1828" t="s">
        <x:v>308</x:v>
      </x:c>
      <x:c r="M1828">
        <x:v>1334</x:v>
      </x:c>
      <x:c r="O1828" t="s">
        <x:v>101</x:v>
      </x:c>
      <x:c r="AG1828" s="80">
        <x:v>1</x:v>
      </x:c>
      <x:c r="AL1828" s="81">
        <x:f t="shared" si="194"/>
        <x:v>459</x:v>
      </x:c>
      <x:c r="AM1828" s="81" t="str">
        <x:f t="shared" si="188"/>
        <x:v/>
      </x:c>
      <x:c r="AN1828" s="81" t="str">
        <x:f t="shared" si="189"/>
        <x:v/>
      </x:c>
      <x:c r="AO1828" s="81" t="str">
        <x:f t="shared" si="190"/>
        <x:v/>
      </x:c>
      <x:c r="AP1828" s="81" t="str">
        <x:f t="shared" si="191"/>
        <x:v/>
      </x:c>
      <x:c r="AQ1828" s="81" t="str">
        <x:f t="shared" si="192"/>
        <x:v/>
      </x:c>
    </x:row>
    <x:row r="1829" spans="1:43">
      <x:c r="A1829">
        <x:v>182300</x:v>
      </x:c>
      <x:c r="B1829" s="118">
        <x:v>459</x:v>
      </x:c>
      <x:c r="C1829">
        <x:v>1.5</x:v>
      </x:c>
      <x:c r="G1829">
        <x:v>2</x:v>
      </x:c>
      <x:c r="I1829" t="s">
        <x:v>102</x:v>
      </x:c>
      <x:c r="K1829" t="s">
        <x:v>234</x:v>
      </x:c>
      <x:c r="M1829">
        <x:v>1335</x:v>
      </x:c>
      <x:c r="O1829" t="s">
        <x:v>101</x:v>
      </x:c>
      <x:c r="AG1829" s="80">
        <x:v>2</x:v>
      </x:c>
      <x:c r="AL1829" s="81">
        <x:f t="shared" si="194"/>
        <x:v>459</x:v>
      </x:c>
      <x:c r="AM1829" s="81" t="str">
        <x:f t="shared" si="188"/>
        <x:v/>
      </x:c>
      <x:c r="AN1829" s="81" t="str">
        <x:f t="shared" si="189"/>
        <x:v/>
      </x:c>
      <x:c r="AO1829" s="81" t="str">
        <x:f t="shared" si="190"/>
        <x:v/>
      </x:c>
      <x:c r="AP1829" s="81" t="str">
        <x:f t="shared" si="191"/>
        <x:v/>
      </x:c>
      <x:c r="AQ1829" s="81" t="str">
        <x:f t="shared" si="192"/>
        <x:v/>
      </x:c>
    </x:row>
    <x:row r="1830" spans="1:43">
      <x:c r="A1830">
        <x:v>182400</x:v>
      </x:c>
      <x:c r="B1830" s="118">
        <x:v>460</x:v>
      </x:c>
      <x:c r="C1830">
        <x:v>0.7</x:v>
      </x:c>
      <x:c r="G1830">
        <x:v>1</x:v>
      </x:c>
      <x:c r="I1830" t="s">
        <x:v>102</x:v>
      </x:c>
      <x:c r="M1830">
        <x:v>1434</x:v>
      </x:c>
      <x:c r="O1830" t="s">
        <x:v>101</x:v>
      </x:c>
      <x:c r="AG1830" s="80">
        <x:v>1</x:v>
      </x:c>
      <x:c r="AL1830" s="81">
        <x:f t="shared" si="194"/>
        <x:v>460</x:v>
      </x:c>
      <x:c r="AM1830" s="81" t="str">
        <x:f t="shared" si="188"/>
        <x:v/>
      </x:c>
      <x:c r="AN1830" s="81" t="str">
        <x:f t="shared" si="189"/>
        <x:v/>
      </x:c>
      <x:c r="AO1830" s="81" t="str">
        <x:f t="shared" si="190"/>
        <x:v/>
      </x:c>
      <x:c r="AP1830" s="81" t="str">
        <x:f t="shared" si="191"/>
        <x:v/>
      </x:c>
      <x:c r="AQ1830" s="81" t="str">
        <x:f t="shared" si="192"/>
        <x:v/>
      </x:c>
    </x:row>
    <x:row r="1831" spans="1:43">
      <x:c r="A1831">
        <x:v>182500</x:v>
      </x:c>
      <x:c r="B1831" s="118">
        <x:v>460</x:v>
      </x:c>
      <x:c r="C1831">
        <x:f>C1830+0.2</x:f>
        <x:v>0.9</x:v>
      </x:c>
      <x:c r="G1831">
        <x:v>2</x:v>
      </x:c>
      <x:c r="I1831" t="s">
        <x:v>175</x:v>
      </x:c>
      <x:c r="M1831">
        <x:v>1434</x:v>
      </x:c>
      <x:c r="O1831" t="s">
        <x:v>101</x:v>
      </x:c>
      <x:c r="AG1831" s="80">
        <x:v>1</x:v>
      </x:c>
      <x:c r="AL1831" s="81">
        <x:f t="shared" si="194"/>
        <x:v>460</x:v>
      </x:c>
      <x:c r="AM1831" s="81" t="str">
        <x:f t="shared" si="188"/>
        <x:v/>
      </x:c>
      <x:c r="AN1831" s="81" t="str">
        <x:f t="shared" si="189"/>
        <x:v/>
      </x:c>
      <x:c r="AO1831" s="81" t="str">
        <x:f t="shared" si="190"/>
        <x:v/>
      </x:c>
      <x:c r="AP1831" s="81" t="str">
        <x:f t="shared" si="191"/>
        <x:v/>
      </x:c>
      <x:c r="AQ1831" s="81" t="str">
        <x:f t="shared" si="192"/>
        <x:v/>
      </x:c>
    </x:row>
    <x:row r="1832" spans="1:43">
      <x:c r="A1832">
        <x:v>182600</x:v>
      </x:c>
      <x:c r="B1832" s="118">
        <x:v>460</x:v>
      </x:c>
      <x:c r="C1832">
        <x:f>C1831+0.2</x:f>
        <x:v>1.1</x:v>
      </x:c>
      <x:c r="G1832">
        <x:v>2</x:v>
      </x:c>
      <x:c r="I1832" t="s">
        <x:v>201</x:v>
      </x:c>
      <x:c r="M1832">
        <x:v>1434</x:v>
      </x:c>
      <x:c r="O1832" t="s">
        <x:v>101</x:v>
      </x:c>
      <x:c r="AG1832" s="80">
        <x:v>1</x:v>
      </x:c>
      <x:c r="AL1832" s="81">
        <x:f t="shared" si="194"/>
        <x:v>460</x:v>
      </x:c>
      <x:c r="AM1832" s="81" t="str">
        <x:f t="shared" si="188"/>
        <x:v/>
      </x:c>
      <x:c r="AN1832" s="81" t="str">
        <x:f t="shared" si="189"/>
        <x:v/>
      </x:c>
      <x:c r="AO1832" s="81" t="str">
        <x:f t="shared" si="190"/>
        <x:v/>
      </x:c>
      <x:c r="AP1832" s="81" t="str">
        <x:f t="shared" si="191"/>
        <x:v/>
      </x:c>
      <x:c r="AQ1832" s="81" t="str">
        <x:f t="shared" si="192"/>
        <x:v/>
      </x:c>
    </x:row>
    <x:row r="1833" spans="1:43">
      <x:c r="A1833">
        <x:v>182700</x:v>
      </x:c>
      <x:c r="B1833" s="118">
        <x:v>460</x:v>
      </x:c>
      <x:c r="C1833">
        <x:f>C1832+0.2</x:f>
        <x:v>1.3</x:v>
      </x:c>
      <x:c r="G1833">
        <x:v>1</x:v>
      </x:c>
      <x:c r="I1833" t="s">
        <x:v>100</x:v>
      </x:c>
      <x:c r="M1833">
        <x:v>1434</x:v>
      </x:c>
      <x:c r="O1833" t="s">
        <x:v>101</x:v>
      </x:c>
      <x:c r="AG1833" s="80">
        <x:v>1</x:v>
      </x:c>
      <x:c r="AL1833" s="81">
        <x:f t="shared" si="194"/>
        <x:v>460</x:v>
      </x:c>
      <x:c r="AM1833" s="81" t="str">
        <x:f t="shared" si="188"/>
        <x:v/>
      </x:c>
      <x:c r="AN1833" s="81" t="str">
        <x:f t="shared" si="189"/>
        <x:v/>
      </x:c>
      <x:c r="AO1833" s="81" t="str">
        <x:f t="shared" si="190"/>
        <x:v/>
      </x:c>
      <x:c r="AP1833" s="81" t="str">
        <x:f t="shared" si="191"/>
        <x:v/>
      </x:c>
      <x:c r="AQ1833" s="81" t="str">
        <x:f t="shared" si="192"/>
        <x:v/>
      </x:c>
    </x:row>
    <x:row r="1834" spans="1:43">
      <x:c r="A1834">
        <x:v>182800</x:v>
      </x:c>
      <x:c r="B1834" s="118">
        <x:v>460</x:v>
      </x:c>
      <x:c r="C1834">
        <x:f>C1833+0.2</x:f>
        <x:v>1.5</x:v>
      </x:c>
      <x:c r="G1834">
        <x:v>1</x:v>
      </x:c>
      <x:c r="I1834" t="s">
        <x:v>104</x:v>
      </x:c>
      <x:c r="M1834">
        <x:v>1434</x:v>
      </x:c>
      <x:c r="O1834" t="s">
        <x:v>101</x:v>
      </x:c>
      <x:c r="AG1834" s="80">
        <x:v>1</x:v>
      </x:c>
      <x:c r="AL1834" s="81">
        <x:f t="shared" si="194"/>
        <x:v>460</x:v>
      </x:c>
      <x:c r="AM1834" s="81" t="str">
        <x:f t="shared" si="188"/>
        <x:v/>
      </x:c>
      <x:c r="AN1834" s="81" t="str">
        <x:f t="shared" si="189"/>
        <x:v/>
      </x:c>
      <x:c r="AO1834" s="81" t="str">
        <x:f t="shared" si="190"/>
        <x:v/>
      </x:c>
      <x:c r="AP1834" s="81" t="str">
        <x:f t="shared" si="191"/>
        <x:v/>
      </x:c>
      <x:c r="AQ1834" s="81" t="str">
        <x:f t="shared" si="192"/>
        <x:v/>
      </x:c>
    </x:row>
    <x:row r="1835" spans="1:44">
      <x:c r="A1835">
        <x:v>182900</x:v>
      </x:c>
      <x:c r="B1835" s="118">
        <x:v>461</x:v>
      </x:c>
      <x:c r="C1835">
        <x:v>0.6</x:v>
      </x:c>
      <x:c r="G1835">
        <x:v>2</x:v>
      </x:c>
      <x:c r="I1835" t="s">
        <x:v>167</x:v>
      </x:c>
      <x:c r="M1835">
        <x:v>1432</x:v>
      </x:c>
      <x:c r="O1835" t="s">
        <x:v>101</x:v>
      </x:c>
      <x:c r="AG1835" s="80">
        <x:v>1</x:v>
      </x:c>
      <x:c r="AL1835" s="81">
        <x:f t="shared" si="194"/>
        <x:v>461</x:v>
      </x:c>
      <x:c r="AM1835" s="81" t="str">
        <x:f t="shared" si="188"/>
        <x:v/>
      </x:c>
      <x:c r="AN1835" s="81" t="str">
        <x:f t="shared" si="189"/>
        <x:v/>
      </x:c>
      <x:c r="AO1835" s="81" t="str">
        <x:f t="shared" si="190"/>
        <x:v/>
      </x:c>
      <x:c r="AP1835" s="81" t="str">
        <x:f t="shared" si="191"/>
        <x:v/>
      </x:c>
      <x:c r="AQ1835" s="81" t="str">
        <x:f t="shared" si="192"/>
        <x:v/>
      </x:c>
      <x:c r="AR1835"/>
    </x:row>
    <x:row r="1836" spans="1:43">
      <x:c r="A1836">
        <x:v>183000</x:v>
      </x:c>
      <x:c r="B1836" s="118">
        <x:v>461</x:v>
      </x:c>
      <x:c r="C1836">
        <x:v>1.26666666666667</x:v>
      </x:c>
      <x:c r="G1836">
        <x:v>3</x:v>
      </x:c>
      <x:c r="I1836" t="s">
        <x:v>102</x:v>
      </x:c>
      <x:c r="M1836">
        <x:v>1432</x:v>
      </x:c>
      <x:c r="O1836" t="s">
        <x:v>101</x:v>
      </x:c>
      <x:c r="AG1836" s="80">
        <x:v>1</x:v>
      </x:c>
      <x:c r="AL1836" s="81">
        <x:f t="shared" si="194"/>
        <x:v>461</x:v>
      </x:c>
      <x:c r="AM1836" s="81" t="str">
        <x:f t="shared" si="188"/>
        <x:v/>
      </x:c>
      <x:c r="AN1836" s="81" t="str">
        <x:f t="shared" si="189"/>
        <x:v/>
      </x:c>
      <x:c r="AO1836" s="81" t="str">
        <x:f t="shared" si="190"/>
        <x:v/>
      </x:c>
      <x:c r="AP1836" s="81" t="str">
        <x:f t="shared" si="191"/>
        <x:v/>
      </x:c>
      <x:c r="AQ1836" s="81" t="str">
        <x:f t="shared" si="192"/>
        <x:v/>
      </x:c>
    </x:row>
    <x:row r="1837" spans="1:43">
      <x:c r="A1837">
        <x:v>183100</x:v>
      </x:c>
      <x:c r="B1837" s="118">
        <x:v>461</x:v>
      </x:c>
      <x:c r="C1837">
        <x:v>2</x:v>
      </x:c>
      <x:c r="G1837">
        <x:v>5</x:v>
      </x:c>
      <x:c r="I1837" t="s">
        <x:v>100</x:v>
      </x:c>
      <x:c r="M1837">
        <x:v>1432</x:v>
      </x:c>
      <x:c r="O1837" t="s">
        <x:v>101</x:v>
      </x:c>
      <x:c r="AG1837" s="80">
        <x:v>1</x:v>
      </x:c>
      <x:c r="AL1837" s="81">
        <x:f t="shared" si="194"/>
        <x:v>461</x:v>
      </x:c>
      <x:c r="AM1837" s="81" t="str">
        <x:f t="shared" si="188"/>
        <x:v/>
      </x:c>
      <x:c r="AN1837" s="81" t="str">
        <x:f t="shared" si="189"/>
        <x:v/>
      </x:c>
      <x:c r="AO1837" s="81" t="str">
        <x:f t="shared" si="190"/>
        <x:v/>
      </x:c>
      <x:c r="AP1837" s="81" t="str">
        <x:f t="shared" si="191"/>
        <x:v/>
      </x:c>
      <x:c r="AQ1837" s="81" t="str">
        <x:f t="shared" si="192"/>
        <x:v/>
      </x:c>
    </x:row>
    <x:row r="1838" spans="1:43">
      <x:c r="A1838">
        <x:v>183200</x:v>
      </x:c>
      <x:c r="B1838" s="118">
        <x:v>461</x:v>
      </x:c>
      <x:c r="C1838" s="7">
        <x:v>0.8</x:v>
      </x:c>
      <x:c r="G1838">
        <x:v>2</x:v>
      </x:c>
      <x:c r="I1838" t="s">
        <x:v>167</x:v>
      </x:c>
      <x:c r="K1838" t="s">
        <x:v>126</x:v>
      </x:c>
      <x:c r="M1838">
        <x:v>1432</x:v>
      </x:c>
      <x:c r="O1838" t="s">
        <x:v>101</x:v>
      </x:c>
      <x:c r="AG1838" s="80">
        <x:v>1</x:v>
      </x:c>
      <x:c r="AL1838" s="81">
        <x:f t="shared" si="194"/>
        <x:v>461</x:v>
      </x:c>
      <x:c r="AM1838" s="81" t="str">
        <x:f t="shared" si="188"/>
        <x:v/>
      </x:c>
      <x:c r="AN1838" s="81" t="str">
        <x:f t="shared" si="189"/>
        <x:v/>
      </x:c>
      <x:c r="AO1838" s="81" t="str">
        <x:f t="shared" si="190"/>
        <x:v/>
      </x:c>
      <x:c r="AP1838" s="81" t="str">
        <x:f t="shared" si="191"/>
        <x:v/>
      </x:c>
      <x:c r="AQ1838" s="81" t="str">
        <x:f t="shared" si="192"/>
        <x:v/>
      </x:c>
    </x:row>
    <x:row r="1839" spans="1:43">
      <x:c r="A1839">
        <x:v>183300</x:v>
      </x:c>
      <x:c r="B1839" s="118">
        <x:v>461</x:v>
      </x:c>
      <x:c r="C1839" s="7">
        <x:v>1.3</x:v>
      </x:c>
      <x:c r="G1839">
        <x:v>3</x:v>
      </x:c>
      <x:c r="I1839" t="s">
        <x:v>102</x:v>
      </x:c>
      <x:c r="K1839" t="s">
        <x:v>126</x:v>
      </x:c>
      <x:c r="M1839">
        <x:v>1432</x:v>
      </x:c>
      <x:c r="O1839" t="s">
        <x:v>101</x:v>
      </x:c>
      <x:c r="AG1839" s="80">
        <x:v>1</x:v>
      </x:c>
      <x:c r="AL1839" s="81">
        <x:f t="shared" si="194"/>
        <x:v>461</x:v>
      </x:c>
      <x:c r="AM1839" s="81" t="str">
        <x:f t="shared" si="188"/>
        <x:v/>
      </x:c>
      <x:c r="AN1839" s="81" t="str">
        <x:f t="shared" si="189"/>
        <x:v/>
      </x:c>
      <x:c r="AO1839" s="81" t="str">
        <x:f t="shared" si="190"/>
        <x:v/>
      </x:c>
      <x:c r="AP1839" s="81" t="str">
        <x:f t="shared" si="191"/>
        <x:v/>
      </x:c>
      <x:c r="AQ1839" s="81" t="str">
        <x:f t="shared" si="192"/>
        <x:v/>
      </x:c>
    </x:row>
    <x:row r="1840" spans="1:43">
      <x:c r="A1840">
        <x:v>183400</x:v>
      </x:c>
      <x:c r="B1840" s="118">
        <x:v>461</x:v>
      </x:c>
      <x:c r="C1840" s="7">
        <x:v>2</x:v>
      </x:c>
      <x:c r="G1840">
        <x:v>5</x:v>
      </x:c>
      <x:c r="I1840" t="s">
        <x:v>100</x:v>
      </x:c>
      <x:c r="K1840" t="s">
        <x:v>126</x:v>
      </x:c>
      <x:c r="M1840">
        <x:v>1432</x:v>
      </x:c>
      <x:c r="O1840" t="s">
        <x:v>101</x:v>
      </x:c>
      <x:c r="AG1840" s="80">
        <x:v>1</x:v>
      </x:c>
      <x:c r="AL1840" s="81">
        <x:f t="shared" si="194"/>
        <x:v>461</x:v>
      </x:c>
      <x:c r="AM1840" s="81" t="str">
        <x:f t="shared" si="188"/>
        <x:v/>
      </x:c>
      <x:c r="AN1840" s="81" t="str">
        <x:f t="shared" si="189"/>
        <x:v/>
      </x:c>
      <x:c r="AO1840" s="81" t="str">
        <x:f t="shared" si="190"/>
        <x:v/>
      </x:c>
      <x:c r="AP1840" s="81" t="str">
        <x:f t="shared" si="191"/>
        <x:v/>
      </x:c>
      <x:c r="AQ1840" s="81" t="str">
        <x:f t="shared" si="192"/>
        <x:v/>
      </x:c>
    </x:row>
    <x:row r="1841" spans="1:43">
      <x:c r="A1841">
        <x:v>183500</x:v>
      </x:c>
      <x:c r="B1841" s="118">
        <x:v>462</x:v>
      </x:c>
      <x:c r="C1841">
        <x:v>0.766666666666667</x:v>
      </x:c>
      <x:c r="G1841">
        <x:v>3</x:v>
      </x:c>
      <x:c r="I1841" t="s">
        <x:v>102</x:v>
      </x:c>
      <x:c r="U1841">
        <x:v>1400</x:v>
      </x:c>
      <x:c r="V1841">
        <x:v>0.2</x:v>
      </x:c>
      <x:c r="W1841" t="s">
        <x:v>398</x:v>
      </x:c>
      <x:c r="X1841">
        <x:v>1</x:v>
      </x:c>
      <x:c r="Y1841">
        <x:v>0</x:v>
      </x:c>
      <x:c r="Z1841" t="s">
        <x:v>135</x:v>
      </x:c>
      <x:c r="AB1841">
        <x:v>0.2</x:v>
      </x:c>
      <x:c r="AD1841" t="s">
        <x:v>399</x:v>
      </x:c>
      <x:c r="AG1841" s="80">
        <x:v>2</x:v>
      </x:c>
      <x:c r="AL1841" s="81">
        <x:f t="shared" si="194"/>
        <x:v>462</x:v>
      </x:c>
      <x:c r="AM1841" s="81" t="str">
        <x:f t="shared" si="188"/>
        <x:v/>
      </x:c>
      <x:c r="AN1841" s="81" t="str">
        <x:f t="shared" si="189"/>
        <x:v/>
      </x:c>
      <x:c r="AO1841" s="81" t="str">
        <x:f t="shared" si="190"/>
        <x:v/>
      </x:c>
      <x:c r="AP1841" s="81" t="str">
        <x:f t="shared" si="191"/>
        <x:v/>
      </x:c>
      <x:c r="AQ1841" s="81" t="str">
        <x:f t="shared" si="192"/>
        <x:v/>
      </x:c>
    </x:row>
    <x:row r="1842" spans="1:43">
      <x:c r="A1842">
        <x:v>183600</x:v>
      </x:c>
      <x:c r="B1842" s="118">
        <x:v>462</x:v>
      </x:c>
      <x:c r="C1842">
        <x:v>0.966666666666667</x:v>
      </x:c>
      <x:c r="D1842">
        <x:v>1</x:v>
      </x:c>
      <x:c r="M1842">
        <x:v>1405</x:v>
      </x:c>
      <x:c r="N1842">
        <x:v>2</x:v>
      </x:c>
      <x:c r="O1842" t="s">
        <x:v>333</x:v>
      </x:c>
      <x:c r="AG1842" s="80">
        <x:v>2</x:v>
      </x:c>
      <x:c r="AL1842" s="81" t="str">
        <x:f t="shared" si="194"/>
        <x:v>462B</x:v>
      </x:c>
      <x:c r="AM1842" s="81" t="str">
        <x:f t="shared" si="188"/>
        <x:v/>
      </x:c>
      <x:c r="AN1842" s="81" t="str">
        <x:f t="shared" si="189"/>
        <x:v/>
      </x:c>
      <x:c r="AO1842" s="81" t="str">
        <x:f t="shared" si="190"/>
        <x:v/>
      </x:c>
      <x:c r="AP1842" s="81" t="str">
        <x:f t="shared" si="191"/>
        <x:v/>
      </x:c>
      <x:c r="AQ1842" s="81" t="str">
        <x:f t="shared" si="192"/>
        <x:v/>
      </x:c>
    </x:row>
    <x:row r="1843" spans="1:43">
      <x:c r="A1843">
        <x:v>183700</x:v>
      </x:c>
      <x:c r="B1843" s="118">
        <x:v>462</x:v>
      </x:c>
      <x:c r="C1843">
        <x:v>0.833333333333333</x:v>
      </x:c>
      <x:c r="G1843">
        <x:v>2</x:v>
      </x:c>
      <x:c r="U1843">
        <x:v>1400</x:v>
      </x:c>
      <x:c r="V1843">
        <x:v>0.2</x:v>
      </x:c>
      <x:c r="W1843" t="s">
        <x:v>400</x:v>
      </x:c>
      <x:c r="X1843">
        <x:v>1</x:v>
      </x:c>
      <x:c r="Y1843">
        <x:v>0</x:v>
      </x:c>
      <x:c r="Z1843" t="s">
        <x:v>135</x:v>
      </x:c>
      <x:c r="AA1843">
        <x:v>20</x:v>
      </x:c>
      <x:c r="AD1843" t="s">
        <x:v>114</x:v>
      </x:c>
      <x:c r="AG1843" s="80">
        <x:v>1</x:v>
      </x:c>
      <x:c r="AL1843" s="81">
        <x:f t="shared" si="194"/>
        <x:v>462</x:v>
      </x:c>
      <x:c r="AM1843" s="81" t="str">
        <x:f t="shared" si="188"/>
        <x:v/>
      </x:c>
      <x:c r="AN1843" s="81" t="str">
        <x:f t="shared" si="189"/>
        <x:v/>
      </x:c>
      <x:c r="AO1843" s="81" t="str">
        <x:f t="shared" si="190"/>
        <x:v/>
      </x:c>
      <x:c r="AP1843" s="81" t="str">
        <x:f t="shared" si="191"/>
        <x:v/>
      </x:c>
      <x:c r="AQ1843" s="81" t="str">
        <x:f t="shared" si="192"/>
        <x:v/>
      </x:c>
    </x:row>
    <x:row r="1844" spans="1:43">
      <x:c r="A1844">
        <x:v>183800</x:v>
      </x:c>
      <x:c r="B1844" s="118">
        <x:v>462</x:v>
      </x:c>
      <x:c r="C1844">
        <x:v>0.833333333333333</x:v>
      </x:c>
      <x:c r="G1844">
        <x:v>2</x:v>
      </x:c>
      <x:c r="U1844">
        <x:v>1400</x:v>
      </x:c>
      <x:c r="V1844">
        <x:v>0.2</x:v>
      </x:c>
      <x:c r="W1844" t="s">
        <x:v>401</x:v>
      </x:c>
      <x:c r="X1844">
        <x:v>1</x:v>
      </x:c>
      <x:c r="Y1844">
        <x:v>0</x:v>
      </x:c>
      <x:c r="Z1844" t="s">
        <x:v>135</x:v>
      </x:c>
      <x:c r="AA1844">
        <x:v>20</x:v>
      </x:c>
      <x:c r="AD1844" t="s">
        <x:v>114</x:v>
      </x:c>
      <x:c r="AG1844" s="80">
        <x:v>1</x:v>
      </x:c>
      <x:c r="AL1844" s="81">
        <x:f t="shared" si="194"/>
        <x:v>462</x:v>
      </x:c>
      <x:c r="AM1844" s="81" t="str">
        <x:f t="shared" si="188"/>
        <x:v/>
      </x:c>
      <x:c r="AN1844" s="81" t="str">
        <x:f t="shared" si="189"/>
        <x:v/>
      </x:c>
      <x:c r="AO1844" s="81" t="str">
        <x:f t="shared" si="190"/>
        <x:v/>
      </x:c>
      <x:c r="AP1844" s="81" t="str">
        <x:f t="shared" si="191"/>
        <x:v/>
      </x:c>
      <x:c r="AQ1844" s="81" t="str">
        <x:f t="shared" si="192"/>
        <x:v/>
      </x:c>
    </x:row>
    <x:row r="1845" spans="1:43">
      <x:c r="A1845">
        <x:v>183900</x:v>
      </x:c>
      <x:c r="B1845" s="118">
        <x:v>462</x:v>
      </x:c>
      <x:c r="C1845">
        <x:v>0.833333333333333</x:v>
      </x:c>
      <x:c r="G1845">
        <x:v>2</x:v>
      </x:c>
      <x:c r="U1845">
        <x:v>1400</x:v>
      </x:c>
      <x:c r="V1845">
        <x:v>0.2</x:v>
      </x:c>
      <x:c r="W1845" t="s">
        <x:v>402</x:v>
      </x:c>
      <x:c r="X1845">
        <x:v>1</x:v>
      </x:c>
      <x:c r="Y1845">
        <x:v>0</x:v>
      </x:c>
      <x:c r="Z1845" t="s">
        <x:v>135</x:v>
      </x:c>
      <x:c r="AA1845">
        <x:v>20</x:v>
      </x:c>
      <x:c r="AD1845" s="423" t="s">
        <x:v>403</x:v>
      </x:c>
      <x:c r="AG1845" s="80">
        <x:v>1</x:v>
      </x:c>
      <x:c r="AL1845" s="81">
        <x:f t="shared" si="194"/>
        <x:v>462</x:v>
      </x:c>
      <x:c r="AM1845" s="81" t="str">
        <x:f t="shared" si="188"/>
        <x:v/>
      </x:c>
      <x:c r="AN1845" s="81" t="str">
        <x:f t="shared" si="189"/>
        <x:v/>
      </x:c>
      <x:c r="AO1845" s="81" t="str">
        <x:f t="shared" si="190"/>
        <x:v/>
      </x:c>
      <x:c r="AP1845" s="81" t="str">
        <x:f t="shared" si="191"/>
        <x:v/>
      </x:c>
      <x:c r="AQ1845" s="81" t="str">
        <x:f t="shared" si="192"/>
        <x:v/>
      </x:c>
    </x:row>
    <x:row r="1846" spans="1:43">
      <x:c r="A1846">
        <x:v>184000</x:v>
      </x:c>
      <x:c r="B1846" s="118">
        <x:v>463</x:v>
      </x:c>
      <x:c r="C1846">
        <x:v>0.666666666666667</x:v>
      </x:c>
      <x:c r="D1846">
        <x:v>1</x:v>
      </x:c>
      <x:c r="AG1846" s="80">
        <x:v>2</x:v>
      </x:c>
      <x:c r="AL1846" s="81" t="str">
        <x:f t="shared" si="194"/>
        <x:v>463B</x:v>
      </x:c>
      <x:c r="AM1846" s="81" t="str">
        <x:f t="shared" si="188"/>
        <x:v/>
      </x:c>
      <x:c r="AN1846" s="81" t="str">
        <x:f t="shared" si="189"/>
        <x:v/>
      </x:c>
      <x:c r="AO1846" s="81" t="str">
        <x:f t="shared" si="190"/>
        <x:v/>
      </x:c>
      <x:c r="AP1846" s="81" t="str">
        <x:f t="shared" si="191"/>
        <x:v/>
      </x:c>
      <x:c r="AQ1846" s="81" t="str">
        <x:f t="shared" si="192"/>
        <x:v/>
      </x:c>
    </x:row>
    <x:row r="1847" spans="1:43">
      <x:c r="A1847">
        <x:v>184100</x:v>
      </x:c>
      <x:c r="B1847" s="118">
        <x:v>463</x:v>
      </x:c>
      <x:c r="C1847">
        <x:v>0.816666666666667</x:v>
      </x:c>
      <x:c r="D1847">
        <x:v>1</x:v>
      </x:c>
      <x:c r="AG1847" s="80">
        <x:v>2</x:v>
      </x:c>
      <x:c r="AL1847" s="81" t="str">
        <x:f t="shared" si="194"/>
        <x:v>463B</x:v>
      </x:c>
      <x:c r="AM1847" s="81" t="str">
        <x:f t="shared" si="188"/>
        <x:v/>
      </x:c>
      <x:c r="AN1847" s="81" t="str">
        <x:f t="shared" si="189"/>
        <x:v/>
      </x:c>
      <x:c r="AO1847" s="81" t="str">
        <x:f t="shared" si="190"/>
        <x:v/>
      </x:c>
      <x:c r="AP1847" s="81" t="str">
        <x:f t="shared" si="191"/>
        <x:v/>
      </x:c>
      <x:c r="AQ1847" s="81" t="str">
        <x:f t="shared" si="192"/>
        <x:v/>
      </x:c>
    </x:row>
    <x:row r="1848" spans="1:43">
      <x:c r="A1848">
        <x:v>184200</x:v>
      </x:c>
      <x:c r="B1848" s="118">
        <x:v>463</x:v>
      </x:c>
      <x:c r="C1848">
        <x:v>1.4</x:v>
      </x:c>
      <x:c r="G1848">
        <x:v>1</x:v>
      </x:c>
      <x:c r="I1848" t="s">
        <x:v>104</x:v>
      </x:c>
      <x:c r="M1848">
        <x:v>1432</x:v>
      </x:c>
      <x:c r="O1848" t="s">
        <x:v>101</x:v>
      </x:c>
      <x:c r="AG1848" s="80">
        <x:v>1</x:v>
      </x:c>
      <x:c r="AL1848" s="81">
        <x:f t="shared" si="194"/>
        <x:v>463</x:v>
      </x:c>
      <x:c r="AM1848" s="81" t="str">
        <x:f t="shared" si="188"/>
        <x:v/>
      </x:c>
      <x:c r="AN1848" s="81" t="str">
        <x:f t="shared" si="189"/>
        <x:v/>
      </x:c>
      <x:c r="AO1848" s="81" t="str">
        <x:f t="shared" si="190"/>
        <x:v/>
      </x:c>
      <x:c r="AP1848" s="81" t="str">
        <x:f t="shared" si="191"/>
        <x:v/>
      </x:c>
      <x:c r="AQ1848" s="81" t="str">
        <x:f t="shared" si="192"/>
        <x:v/>
      </x:c>
    </x:row>
    <x:row r="1849" spans="1:43">
      <x:c r="A1849">
        <x:v>184300</x:v>
      </x:c>
      <x:c r="B1849" s="118">
        <x:v>463</x:v>
      </x:c>
      <x:c r="C1849">
        <x:f t="shared" ref="C1849:C1856" si="195">C1848+0.2</x:f>
        <x:v>1.6</x:v>
      </x:c>
      <x:c r="G1849">
        <x:v>2</x:v>
      </x:c>
      <x:c r="I1849" t="s">
        <x:v>103</x:v>
      </x:c>
      <x:c r="M1849">
        <x:v>1432</x:v>
      </x:c>
      <x:c r="O1849" t="s">
        <x:v>101</x:v>
      </x:c>
      <x:c r="AG1849" s="80">
        <x:v>1</x:v>
      </x:c>
      <x:c r="AL1849" s="81">
        <x:f t="shared" si="194"/>
        <x:v>463</x:v>
      </x:c>
      <x:c r="AM1849" s="81" t="str">
        <x:f t="shared" si="188"/>
        <x:v/>
      </x:c>
      <x:c r="AN1849" s="81" t="str">
        <x:f t="shared" si="189"/>
        <x:v/>
      </x:c>
      <x:c r="AO1849" s="81" t="str">
        <x:f t="shared" si="190"/>
        <x:v/>
      </x:c>
      <x:c r="AP1849" s="81" t="str">
        <x:f t="shared" si="191"/>
        <x:v/>
      </x:c>
      <x:c r="AQ1849" s="81" t="str">
        <x:f t="shared" si="192"/>
        <x:v/>
      </x:c>
    </x:row>
    <x:row r="1850" spans="1:43">
      <x:c r="A1850">
        <x:v>184400</x:v>
      </x:c>
      <x:c r="B1850" s="118">
        <x:v>463</x:v>
      </x:c>
      <x:c r="C1850">
        <x:f t="shared" si="195"/>
        <x:v>1.8</x:v>
      </x:c>
      <x:c r="G1850">
        <x:v>1</x:v>
      </x:c>
      <x:c r="I1850" t="s">
        <x:v>100</x:v>
      </x:c>
      <x:c r="M1850">
        <x:v>1432</x:v>
      </x:c>
      <x:c r="O1850" t="s">
        <x:v>101</x:v>
      </x:c>
      <x:c r="AG1850" s="80">
        <x:v>1</x:v>
      </x:c>
      <x:c r="AL1850" s="81">
        <x:f t="shared" si="194"/>
        <x:v>463</x:v>
      </x:c>
      <x:c r="AM1850" s="81" t="str">
        <x:f t="shared" si="188"/>
        <x:v/>
      </x:c>
      <x:c r="AN1850" s="81" t="str">
        <x:f t="shared" si="189"/>
        <x:v/>
      </x:c>
      <x:c r="AO1850" s="81" t="str">
        <x:f t="shared" si="190"/>
        <x:v/>
      </x:c>
      <x:c r="AP1850" s="81" t="str">
        <x:f t="shared" si="191"/>
        <x:v/>
      </x:c>
      <x:c r="AQ1850" s="81" t="str">
        <x:f t="shared" si="192"/>
        <x:v/>
      </x:c>
    </x:row>
    <x:row r="1851" spans="1:43">
      <x:c r="A1851">
        <x:v>184500</x:v>
      </x:c>
      <x:c r="B1851" s="118">
        <x:v>463</x:v>
      </x:c>
      <x:c r="C1851">
        <x:f t="shared" si="195"/>
        <x:v>2</x:v>
      </x:c>
      <x:c r="G1851">
        <x:v>1</x:v>
      </x:c>
      <x:c r="I1851" t="s">
        <x:v>102</x:v>
      </x:c>
      <x:c r="M1851">
        <x:v>1432</x:v>
      </x:c>
      <x:c r="O1851" t="s">
        <x:v>101</x:v>
      </x:c>
      <x:c r="AG1851" s="80">
        <x:v>1</x:v>
      </x:c>
      <x:c r="AL1851" s="81">
        <x:f t="shared" si="194"/>
        <x:v>463</x:v>
      </x:c>
      <x:c r="AM1851" s="81" t="str">
        <x:f t="shared" si="188"/>
        <x:v/>
      </x:c>
      <x:c r="AN1851" s="81" t="str">
        <x:f t="shared" si="189"/>
        <x:v/>
      </x:c>
      <x:c r="AO1851" s="81" t="str">
        <x:f t="shared" si="190"/>
        <x:v/>
      </x:c>
      <x:c r="AP1851" s="81" t="str">
        <x:f t="shared" si="191"/>
        <x:v/>
      </x:c>
      <x:c r="AQ1851" s="81" t="str">
        <x:f t="shared" si="192"/>
        <x:v/>
      </x:c>
    </x:row>
    <x:row r="1852" spans="1:43">
      <x:c r="A1852">
        <x:v>184600</x:v>
      </x:c>
      <x:c r="B1852" s="118">
        <x:v>463</x:v>
      </x:c>
      <x:c r="C1852">
        <x:f t="shared" si="195"/>
        <x:v>2.2</x:v>
      </x:c>
      <x:c r="G1852">
        <x:v>2</x:v>
      </x:c>
      <x:c r="I1852" t="s">
        <x:v>104</x:v>
      </x:c>
      <x:c r="M1852">
        <x:v>1432</x:v>
      </x:c>
      <x:c r="O1852" t="s">
        <x:v>101</x:v>
      </x:c>
      <x:c r="AG1852" s="80">
        <x:v>1</x:v>
      </x:c>
      <x:c r="AL1852" s="81">
        <x:f t="shared" si="194"/>
        <x:v>463</x:v>
      </x:c>
      <x:c r="AM1852" s="81" t="str">
        <x:f t="shared" si="188"/>
        <x:v/>
      </x:c>
      <x:c r="AN1852" s="81" t="str">
        <x:f t="shared" si="189"/>
        <x:v/>
      </x:c>
      <x:c r="AO1852" s="81" t="str">
        <x:f t="shared" si="190"/>
        <x:v/>
      </x:c>
      <x:c r="AP1852" s="81" t="str">
        <x:f t="shared" si="191"/>
        <x:v/>
      </x:c>
      <x:c r="AQ1852" s="81" t="str">
        <x:f t="shared" si="192"/>
        <x:v/>
      </x:c>
    </x:row>
    <x:row r="1853" spans="1:43">
      <x:c r="A1853">
        <x:v>184700</x:v>
      </x:c>
      <x:c r="B1853" s="118">
        <x:v>463</x:v>
      </x:c>
      <x:c r="C1853">
        <x:f t="shared" si="195"/>
        <x:v>2.4</x:v>
      </x:c>
      <x:c r="G1853">
        <x:v>1</x:v>
      </x:c>
      <x:c r="I1853" t="s">
        <x:v>103</x:v>
      </x:c>
      <x:c r="M1853">
        <x:v>1432</x:v>
      </x:c>
      <x:c r="O1853" t="s">
        <x:v>101</x:v>
      </x:c>
      <x:c r="AG1853" s="80">
        <x:v>1</x:v>
      </x:c>
      <x:c r="AL1853" s="81">
        <x:f t="shared" si="194"/>
        <x:v>463</x:v>
      </x:c>
      <x:c r="AM1853" s="81" t="str">
        <x:f t="shared" si="188"/>
        <x:v/>
      </x:c>
      <x:c r="AN1853" s="81" t="str">
        <x:f t="shared" si="189"/>
        <x:v/>
      </x:c>
      <x:c r="AO1853" s="81" t="str">
        <x:f t="shared" si="190"/>
        <x:v/>
      </x:c>
      <x:c r="AP1853" s="81" t="str">
        <x:f t="shared" si="191"/>
        <x:v/>
      </x:c>
      <x:c r="AQ1853" s="81" t="str">
        <x:f t="shared" si="192"/>
        <x:v/>
      </x:c>
    </x:row>
    <x:row r="1854" spans="1:43">
      <x:c r="A1854">
        <x:v>184800</x:v>
      </x:c>
      <x:c r="B1854" s="118">
        <x:v>463</x:v>
      </x:c>
      <x:c r="C1854">
        <x:f t="shared" si="195"/>
        <x:v>2.6</x:v>
      </x:c>
      <x:c r="G1854">
        <x:v>3</x:v>
      </x:c>
      <x:c r="I1854" t="s">
        <x:v>100</x:v>
      </x:c>
      <x:c r="M1854">
        <x:v>1432</x:v>
      </x:c>
      <x:c r="O1854" t="s">
        <x:v>101</x:v>
      </x:c>
      <x:c r="AG1854" s="80">
        <x:v>1</x:v>
      </x:c>
      <x:c r="AL1854" s="81">
        <x:f t="shared" si="194"/>
        <x:v>463</x:v>
      </x:c>
      <x:c r="AM1854" s="81" t="str">
        <x:f t="shared" si="188"/>
        <x:v/>
      </x:c>
      <x:c r="AN1854" s="81" t="str">
        <x:f t="shared" si="189"/>
        <x:v/>
      </x:c>
      <x:c r="AO1854" s="81" t="str">
        <x:f t="shared" si="190"/>
        <x:v/>
      </x:c>
      <x:c r="AP1854" s="81" t="str">
        <x:f t="shared" si="191"/>
        <x:v/>
      </x:c>
      <x:c r="AQ1854" s="81" t="str">
        <x:f t="shared" si="192"/>
        <x:v/>
      </x:c>
    </x:row>
    <x:row r="1855" spans="1:43">
      <x:c r="A1855">
        <x:v>184900</x:v>
      </x:c>
      <x:c r="B1855" s="118">
        <x:v>463</x:v>
      </x:c>
      <x:c r="C1855">
        <x:f t="shared" si="195"/>
        <x:v>2.8</x:v>
      </x:c>
      <x:c r="G1855">
        <x:v>1</x:v>
      </x:c>
      <x:c r="I1855" t="s">
        <x:v>102</x:v>
      </x:c>
      <x:c r="M1855">
        <x:v>1432</x:v>
      </x:c>
      <x:c r="O1855" t="s">
        <x:v>101</x:v>
      </x:c>
      <x:c r="AG1855" s="80">
        <x:v>1</x:v>
      </x:c>
      <x:c r="AL1855" s="81">
        <x:f t="shared" si="194"/>
        <x:v>463</x:v>
      </x:c>
      <x:c r="AM1855" s="81" t="str">
        <x:f t="shared" si="188"/>
        <x:v/>
      </x:c>
      <x:c r="AN1855" s="81" t="str">
        <x:f t="shared" si="189"/>
        <x:v/>
      </x:c>
      <x:c r="AO1855" s="81" t="str">
        <x:f t="shared" si="190"/>
        <x:v/>
      </x:c>
      <x:c r="AP1855" s="81" t="str">
        <x:f t="shared" si="191"/>
        <x:v/>
      </x:c>
      <x:c r="AQ1855" s="81" t="str">
        <x:f t="shared" si="192"/>
        <x:v/>
      </x:c>
    </x:row>
    <x:row r="1856" spans="1:43">
      <x:c r="A1856">
        <x:v>185000</x:v>
      </x:c>
      <x:c r="B1856" s="118">
        <x:v>463</x:v>
      </x:c>
      <x:c r="C1856">
        <x:f t="shared" si="195"/>
        <x:v>3</x:v>
      </x:c>
      <x:c r="G1856">
        <x:v>2</x:v>
      </x:c>
      <x:c r="I1856" t="s">
        <x:v>104</x:v>
      </x:c>
      <x:c r="M1856">
        <x:v>1432</x:v>
      </x:c>
      <x:c r="O1856" t="s">
        <x:v>101</x:v>
      </x:c>
      <x:c r="AG1856" s="80">
        <x:v>1</x:v>
      </x:c>
      <x:c r="AL1856" s="81">
        <x:f t="shared" si="194"/>
        <x:v>463</x:v>
      </x:c>
      <x:c r="AM1856" s="81" t="str">
        <x:f t="shared" si="188"/>
        <x:v/>
      </x:c>
      <x:c r="AN1856" s="81" t="str">
        <x:f t="shared" si="189"/>
        <x:v/>
      </x:c>
      <x:c r="AO1856" s="81" t="str">
        <x:f t="shared" si="190"/>
        <x:v/>
      </x:c>
      <x:c r="AP1856" s="81" t="str">
        <x:f t="shared" si="191"/>
        <x:v/>
      </x:c>
      <x:c r="AQ1856" s="81" t="str">
        <x:f t="shared" si="192"/>
        <x:v/>
      </x:c>
    </x:row>
    <x:row r="1857" spans="1:43">
      <x:c r="A1857">
        <x:v>185100</x:v>
      </x:c>
      <x:c r="B1857" s="134">
        <x:v>467</x:v>
      </x:c>
      <x:c r="C1857">
        <x:f>12/30</x:f>
        <x:v>0.4</x:v>
      </x:c>
      <x:c r="G1857">
        <x:v>1</x:v>
      </x:c>
      <x:c r="I1857" t="s">
        <x:v>104</x:v>
      </x:c>
      <x:c r="K1857" t="s">
        <x:v>222</x:v>
      </x:c>
      <x:c r="M1857">
        <x:v>1414</x:v>
      </x:c>
      <x:c r="O1857" t="s">
        <x:v>101</x:v>
      </x:c>
      <x:c r="AG1857" s="80">
        <x:v>1</x:v>
      </x:c>
      <x:c r="AL1857" s="81">
        <x:f t="shared" si="194"/>
        <x:v>467</x:v>
      </x:c>
      <x:c r="AM1857" s="81" t="str">
        <x:f t="shared" si="188"/>
        <x:v/>
      </x:c>
      <x:c r="AN1857" s="81" t="str">
        <x:f t="shared" si="189"/>
        <x:v/>
      </x:c>
      <x:c r="AO1857" s="81" t="str">
        <x:f t="shared" si="190"/>
        <x:v/>
      </x:c>
      <x:c r="AP1857" s="81" t="str">
        <x:f t="shared" si="191"/>
        <x:v/>
      </x:c>
      <x:c r="AQ1857" s="81" t="str">
        <x:f t="shared" si="192"/>
        <x:v/>
      </x:c>
    </x:row>
    <x:row r="1858" spans="1:43">
      <x:c r="A1858">
        <x:v>185200</x:v>
      </x:c>
      <x:c r="B1858" s="134">
        <x:v>467</x:v>
      </x:c>
      <x:c r="C1858">
        <x:f>22/30</x:f>
        <x:v>0.733333333333333</x:v>
      </x:c>
      <x:c r="G1858">
        <x:v>3</x:v>
      </x:c>
      <x:c r="I1858" t="s">
        <x:v>100</x:v>
      </x:c>
      <x:c r="K1858" t="s">
        <x:v>117</x:v>
      </x:c>
      <x:c r="M1858">
        <x:v>1414</x:v>
      </x:c>
      <x:c r="O1858" t="s">
        <x:v>101</x:v>
      </x:c>
      <x:c r="AG1858" s="80">
        <x:v>1</x:v>
      </x:c>
      <x:c r="AL1858" s="81">
        <x:f t="shared" si="194"/>
        <x:v>467</x:v>
      </x:c>
      <x:c r="AM1858" s="81" t="str">
        <x:f t="shared" si="188"/>
        <x:v/>
      </x:c>
      <x:c r="AN1858" s="81" t="str">
        <x:f t="shared" si="189"/>
        <x:v/>
      </x:c>
      <x:c r="AO1858" s="81" t="str">
        <x:f t="shared" si="190"/>
        <x:v/>
      </x:c>
      <x:c r="AP1858" s="81" t="str">
        <x:f t="shared" si="191"/>
        <x:v/>
      </x:c>
      <x:c r="AQ1858" s="81" t="str">
        <x:f t="shared" si="192"/>
        <x:v/>
      </x:c>
    </x:row>
    <x:row r="1859" spans="1:43">
      <x:c r="A1859">
        <x:v>185300</x:v>
      </x:c>
      <x:c r="B1859" s="134">
        <x:v>467</x:v>
      </x:c>
      <x:c r="C1859">
        <x:f>43/30</x:f>
        <x:v>1.43333333333333</x:v>
      </x:c>
      <x:c r="G1859">
        <x:v>2</x:v>
      </x:c>
      <x:c r="I1859" t="s">
        <x:v>104</x:v>
      </x:c>
      <x:c r="K1859" t="s">
        <x:v>119</x:v>
      </x:c>
      <x:c r="M1859">
        <x:v>1414</x:v>
      </x:c>
      <x:c r="O1859" t="s">
        <x:v>101</x:v>
      </x:c>
      <x:c r="AG1859" s="80">
        <x:v>1</x:v>
      </x:c>
      <x:c r="AL1859" s="81">
        <x:f t="shared" si="194"/>
        <x:v>467</x:v>
      </x:c>
      <x:c r="AM1859" s="81" t="str">
        <x:f t="shared" si="188"/>
        <x:v/>
      </x:c>
      <x:c r="AN1859" s="81" t="str">
        <x:f t="shared" si="189"/>
        <x:v/>
      </x:c>
      <x:c r="AO1859" s="81" t="str">
        <x:f t="shared" si="190"/>
        <x:v/>
      </x:c>
      <x:c r="AP1859" s="81" t="str">
        <x:f t="shared" si="191"/>
        <x:v/>
      </x:c>
      <x:c r="AQ1859" s="81" t="str">
        <x:f t="shared" si="192"/>
        <x:v/>
      </x:c>
    </x:row>
    <x:row r="1860" spans="1:43">
      <x:c r="A1860">
        <x:v>185400</x:v>
      </x:c>
      <x:c r="B1860" s="134">
        <x:v>467</x:v>
      </x:c>
      <x:c r="C1860">
        <x:f>65/30</x:f>
        <x:v>2.16666666666667</x:v>
      </x:c>
      <x:c r="G1860">
        <x:v>4</x:v>
      </x:c>
      <x:c r="I1860" t="s">
        <x:v>102</x:v>
      </x:c>
      <x:c r="K1860" t="s">
        <x:v>119</x:v>
      </x:c>
      <x:c r="M1860">
        <x:v>1415</x:v>
      </x:c>
      <x:c r="O1860" t="s">
        <x:v>101</x:v>
      </x:c>
      <x:c r="AG1860" s="80">
        <x:v>2</x:v>
      </x:c>
      <x:c r="AL1860" s="81">
        <x:f t="shared" si="194"/>
        <x:v>467</x:v>
      </x:c>
      <x:c r="AM1860" s="81" t="str">
        <x:f t="shared" si="188"/>
        <x:v/>
      </x:c>
      <x:c r="AN1860" s="81" t="str">
        <x:f t="shared" si="189"/>
        <x:v/>
      </x:c>
      <x:c r="AO1860" s="81" t="str">
        <x:f t="shared" si="190"/>
        <x:v/>
      </x:c>
      <x:c r="AP1860" s="81" t="str">
        <x:f t="shared" si="191"/>
        <x:v/>
      </x:c>
      <x:c r="AQ1860" s="81" t="str">
        <x:f t="shared" si="192"/>
        <x:v/>
      </x:c>
    </x:row>
    <x:row r="1861" spans="1:43">
      <x:c r="A1861">
        <x:v>185500</x:v>
      </x:c>
      <x:c r="B1861" s="134">
        <x:v>467</x:v>
      </x:c>
      <x:c r="C1861">
        <x:f>65/30</x:f>
        <x:v>2.16666666666667</x:v>
      </x:c>
      <x:c r="D1861">
        <x:v>1</x:v>
      </x:c>
      <x:c r="M1861">
        <x:v>1429</x:v>
      </x:c>
      <x:c r="O1861" t="s">
        <x:v>101</x:v>
      </x:c>
      <x:c r="AL1861" s="81" t="str">
        <x:f t="shared" si="194"/>
        <x:v>467B</x:v>
      </x:c>
      <x:c r="AM1861" s="81" t="str">
        <x:f t="shared" si="188"/>
        <x:v/>
      </x:c>
      <x:c r="AN1861" s="81" t="str">
        <x:f t="shared" si="189"/>
        <x:v/>
      </x:c>
      <x:c r="AO1861" s="81" t="str">
        <x:f t="shared" si="190"/>
        <x:v/>
      </x:c>
      <x:c r="AP1861" s="81" t="str">
        <x:f t="shared" si="191"/>
        <x:v/>
      </x:c>
      <x:c r="AQ1861" s="81" t="str">
        <x:f t="shared" si="192"/>
        <x:v/>
      </x:c>
    </x:row>
    <x:row r="1862" spans="1:43">
      <x:c r="A1862">
        <x:v>185600</x:v>
      </x:c>
      <x:c r="B1862" s="134">
        <x:v>468</x:v>
      </x:c>
      <x:c r="C1862">
        <x:f>35/30</x:f>
        <x:v>1.16666666666667</x:v>
      </x:c>
      <x:c r="I1862" t="s">
        <x:v>100</x:v>
      </x:c>
      <x:c r="K1862" t="s">
        <x:v>221</x:v>
      </x:c>
      <x:c r="M1862">
        <x:v>1414</x:v>
      </x:c>
      <x:c r="O1862" t="s">
        <x:v>101</x:v>
      </x:c>
      <x:c r="AL1862" s="81">
        <x:f t="shared" si="194"/>
        <x:v>468</x:v>
      </x:c>
      <x:c r="AM1862" s="81" t="str">
        <x:f t="shared" si="188"/>
        <x:v/>
      </x:c>
      <x:c r="AN1862" s="81" t="str">
        <x:f t="shared" si="189"/>
        <x:v/>
      </x:c>
      <x:c r="AO1862" s="81" t="str">
        <x:f t="shared" si="190"/>
        <x:v/>
      </x:c>
      <x:c r="AP1862" s="81" t="str">
        <x:f t="shared" si="191"/>
        <x:v/>
      </x:c>
      <x:c r="AQ1862" s="81" t="str">
        <x:f t="shared" si="192"/>
        <x:v/>
      </x:c>
    </x:row>
    <x:row r="1863" spans="1:43">
      <x:c r="A1863">
        <x:v>185700</x:v>
      </x:c>
      <x:c r="B1863" s="134">
        <x:v>468</x:v>
      </x:c>
      <x:c r="C1863">
        <x:f>65/30</x:f>
        <x:v>2.16666666666667</x:v>
      </x:c>
      <x:c r="I1863" t="s">
        <x:v>102</x:v>
      </x:c>
      <x:c r="K1863" t="s">
        <x:v>122</x:v>
      </x:c>
      <x:c r="M1863">
        <x:v>1414</x:v>
      </x:c>
      <x:c r="O1863" t="s">
        <x:v>101</x:v>
      </x:c>
      <x:c r="AL1863" s="81">
        <x:f t="shared" si="194"/>
        <x:v>468</x:v>
      </x:c>
      <x:c r="AM1863" s="81" t="str">
        <x:f t="shared" si="188"/>
        <x:v/>
      </x:c>
      <x:c r="AN1863" s="81" t="str">
        <x:f t="shared" si="189"/>
        <x:v/>
      </x:c>
      <x:c r="AO1863" s="81" t="str">
        <x:f t="shared" si="190"/>
        <x:v/>
      </x:c>
      <x:c r="AP1863" s="81" t="str">
        <x:f t="shared" si="191"/>
        <x:v/>
      </x:c>
      <x:c r="AQ1863" s="81" t="str">
        <x:f t="shared" si="192"/>
        <x:v/>
      </x:c>
    </x:row>
    <x:row r="1864" spans="1:43">
      <x:c r="A1864">
        <x:v>185800</x:v>
      </x:c>
      <x:c r="B1864" s="134">
        <x:v>468</x:v>
      </x:c>
      <x:c r="C1864">
        <x:f>91/30</x:f>
        <x:v>3.03333333333333</x:v>
      </x:c>
      <x:c r="I1864" t="s">
        <x:v>103</x:v>
      </x:c>
      <x:c r="K1864" t="s">
        <x:v>117</x:v>
      </x:c>
      <x:c r="M1864">
        <x:v>1414</x:v>
      </x:c>
      <x:c r="O1864" t="s">
        <x:v>101</x:v>
      </x:c>
      <x:c r="AL1864" s="81">
        <x:f t="shared" si="194"/>
        <x:v>468</x:v>
      </x:c>
      <x:c r="AM1864" s="81" t="str">
        <x:f t="shared" si="188"/>
        <x:v/>
      </x:c>
      <x:c r="AN1864" s="81" t="str">
        <x:f t="shared" si="189"/>
        <x:v/>
      </x:c>
      <x:c r="AO1864" s="81" t="str">
        <x:f t="shared" si="190"/>
        <x:v/>
      </x:c>
      <x:c r="AP1864" s="81" t="str">
        <x:f t="shared" si="191"/>
        <x:v/>
      </x:c>
      <x:c r="AQ1864" s="81" t="str">
        <x:f t="shared" si="192"/>
        <x:v/>
      </x:c>
    </x:row>
    <x:row r="1865" spans="1:43">
      <x:c r="A1865">
        <x:v>185900</x:v>
      </x:c>
      <x:c r="B1865" s="134">
        <x:v>468</x:v>
      </x:c>
      <x:c r="C1865">
        <x:f>104/30</x:f>
        <x:v>3.46666666666667</x:v>
      </x:c>
      <x:c r="I1865" t="s">
        <x:v>104</x:v>
      </x:c>
      <x:c r="K1865" t="s">
        <x:v>119</x:v>
      </x:c>
      <x:c r="M1865">
        <x:v>1414</x:v>
      </x:c>
      <x:c r="O1865" t="s">
        <x:v>101</x:v>
      </x:c>
      <x:c r="AL1865" s="81">
        <x:f t="shared" si="194"/>
        <x:v>468</x:v>
      </x:c>
      <x:c r="AM1865" s="81" t="str">
        <x:f t="shared" si="188"/>
        <x:v/>
      </x:c>
      <x:c r="AN1865" s="81" t="str">
        <x:f t="shared" si="189"/>
        <x:v/>
      </x:c>
      <x:c r="AO1865" s="81" t="str">
        <x:f t="shared" si="190"/>
        <x:v/>
      </x:c>
      <x:c r="AP1865" s="81" t="str">
        <x:f t="shared" si="191"/>
        <x:v/>
      </x:c>
      <x:c r="AQ1865" s="81" t="str">
        <x:f t="shared" si="192"/>
        <x:v/>
      </x:c>
    </x:row>
    <x:row r="1866" spans="1:43">
      <x:c r="A1866">
        <x:v>186000</x:v>
      </x:c>
      <x:c r="B1866" s="134">
        <x:v>468</x:v>
      </x:c>
      <x:c r="C1866">
        <x:v>5.2</x:v>
      </x:c>
      <x:c r="I1866" t="s">
        <x:v>112</x:v>
      </x:c>
      <x:c r="K1866" t="s">
        <x:v>295</x:v>
      </x:c>
      <x:c r="AL1866" s="81">
        <x:f t="shared" si="194"/>
        <x:v>468</x:v>
      </x:c>
      <x:c r="AM1866" s="81" t="str">
        <x:f t="shared" si="188"/>
        <x:v/>
      </x:c>
      <x:c r="AN1866" s="81" t="str">
        <x:f t="shared" si="189"/>
        <x:v/>
      </x:c>
      <x:c r="AO1866" s="81" t="str">
        <x:f t="shared" si="190"/>
        <x:v/>
      </x:c>
      <x:c r="AP1866" s="81" t="str">
        <x:f t="shared" si="191"/>
        <x:v/>
      </x:c>
      <x:c r="AQ1866" s="81" t="str">
        <x:f t="shared" si="192"/>
        <x:v/>
      </x:c>
    </x:row>
    <x:row r="1867" spans="1:43">
      <x:c r="A1867">
        <x:v>186100</x:v>
      </x:c>
      <x:c r="B1867" s="134">
        <x:v>468</x:v>
      </x:c>
      <x:c r="C1867">
        <x:f>C1866+0.15</x:f>
        <x:v>5.35</x:v>
      </x:c>
      <x:c r="D1867">
        <x:v>1</x:v>
      </x:c>
      <x:c r="AL1867" s="81" t="str">
        <x:f t="shared" si="194"/>
        <x:v>468B</x:v>
      </x:c>
      <x:c r="AM1867" s="81" t="str">
        <x:f t="shared" ref="AM1867:AM1889" si="196">IF($F$7=2,$B$7,"")</x:f>
        <x:v/>
      </x:c>
      <x:c r="AN1867" s="81" t="str">
        <x:f t="shared" ref="AN1867:AN1889" si="197">IF($F$7=3,$B$7,"")</x:f>
        <x:v/>
      </x:c>
      <x:c r="AO1867" s="81" t="str">
        <x:f t="shared" ref="AO1867:AO1889" si="198">IF($F$7=4,$B$7,"")</x:f>
        <x:v/>
      </x:c>
      <x:c r="AP1867" s="81" t="str">
        <x:f t="shared" ref="AP1867:AP1889" si="199">IF($F$7=5,$B$7,"")</x:f>
        <x:v/>
      </x:c>
      <x:c r="AQ1867" s="81" t="str">
        <x:f t="shared" ref="AQ1867:AQ1889" si="200">IF($F$7=6,$B$7,"")</x:f>
        <x:v/>
      </x:c>
    </x:row>
    <x:row r="1868" spans="1:43">
      <x:c r="A1868">
        <x:v>186200</x:v>
      </x:c>
      <x:c r="B1868" s="134">
        <x:v>468</x:v>
      </x:c>
      <x:c r="C1868">
        <x:f>C1867+0.15</x:f>
        <x:v>5.5</x:v>
      </x:c>
      <x:c r="D1868">
        <x:v>1</x:v>
      </x:c>
      <x:c r="M1868">
        <x:v>1415</x:v>
      </x:c>
      <x:c r="O1868" t="s">
        <x:v>101</x:v>
      </x:c>
      <x:c r="AL1868" s="81" t="str">
        <x:f t="shared" ref="AL1868:AL1889" si="201">IF(ISBLANK(D1868),B1868,B1868&amp;"B")</x:f>
        <x:v>468B</x:v>
      </x:c>
      <x:c r="AM1868" s="81" t="str">
        <x:f t="shared" si="196"/>
        <x:v/>
      </x:c>
      <x:c r="AN1868" s="81" t="str">
        <x:f t="shared" si="197"/>
        <x:v/>
      </x:c>
      <x:c r="AO1868" s="81" t="str">
        <x:f t="shared" si="198"/>
        <x:v/>
      </x:c>
      <x:c r="AP1868" s="81" t="str">
        <x:f t="shared" si="199"/>
        <x:v/>
      </x:c>
      <x:c r="AQ1868" s="81" t="str">
        <x:f t="shared" si="200"/>
        <x:v/>
      </x:c>
    </x:row>
    <x:row r="1869" spans="1:43">
      <x:c r="A1869">
        <x:v>186300</x:v>
      </x:c>
      <x:c r="B1869" s="134">
        <x:v>468</x:v>
      </x:c>
      <x:c r="C1869">
        <x:f>C1868+0.15</x:f>
        <x:v>5.65</x:v>
      </x:c>
      <x:c r="D1869">
        <x:v>1</x:v>
      </x:c>
      <x:c r="M1869">
        <x:v>1415</x:v>
      </x:c>
      <x:c r="O1869" t="s">
        <x:v>101</x:v>
      </x:c>
      <x:c r="AL1869" s="81" t="str">
        <x:f t="shared" si="201"/>
        <x:v>468B</x:v>
      </x:c>
      <x:c r="AM1869" s="81" t="str">
        <x:f t="shared" si="196"/>
        <x:v/>
      </x:c>
      <x:c r="AN1869" s="81" t="str">
        <x:f t="shared" si="197"/>
        <x:v/>
      </x:c>
      <x:c r="AO1869" s="81" t="str">
        <x:f t="shared" si="198"/>
        <x:v/>
      </x:c>
      <x:c r="AP1869" s="81" t="str">
        <x:f t="shared" si="199"/>
        <x:v/>
      </x:c>
      <x:c r="AQ1869" s="81" t="str">
        <x:f t="shared" si="200"/>
        <x:v/>
      </x:c>
    </x:row>
    <x:row r="1870" spans="1:43">
      <x:c r="A1870">
        <x:v>186400</x:v>
      </x:c>
      <x:c r="B1870" s="134">
        <x:v>468</x:v>
      </x:c>
      <x:c r="C1870">
        <x:f>C1869+0.15</x:f>
        <x:v>5.8</x:v>
      </x:c>
      <x:c r="D1870">
        <x:v>1</x:v>
      </x:c>
      <x:c r="M1870">
        <x:v>1415</x:v>
      </x:c>
      <x:c r="O1870" t="s">
        <x:v>101</x:v>
      </x:c>
      <x:c r="AL1870" s="81" t="str">
        <x:f t="shared" si="201"/>
        <x:v>468B</x:v>
      </x:c>
      <x:c r="AM1870" s="81" t="str">
        <x:f t="shared" si="196"/>
        <x:v/>
      </x:c>
      <x:c r="AN1870" s="81" t="str">
        <x:f t="shared" si="197"/>
        <x:v/>
      </x:c>
      <x:c r="AO1870" s="81" t="str">
        <x:f t="shared" si="198"/>
        <x:v/>
      </x:c>
      <x:c r="AP1870" s="81" t="str">
        <x:f t="shared" si="199"/>
        <x:v/>
      </x:c>
      <x:c r="AQ1870" s="81" t="str">
        <x:f t="shared" si="200"/>
        <x:v/>
      </x:c>
    </x:row>
    <x:row r="1871" spans="1:43">
      <x:c r="A1871">
        <x:v>186500</x:v>
      </x:c>
      <x:c r="B1871" s="134">
        <x:v>469</x:v>
      </x:c>
      <x:c r="C1871">
        <x:f>36/30</x:f>
        <x:v>1.2</x:v>
      </x:c>
      <x:c r="G1871">
        <x:v>1</x:v>
      </x:c>
      <x:c r="I1871" t="s">
        <x:v>104</x:v>
      </x:c>
      <x:c r="K1871" t="s">
        <x:v>122</x:v>
      </x:c>
      <x:c r="M1871">
        <x:v>1429</x:v>
      </x:c>
      <x:c r="O1871" t="s">
        <x:v>101</x:v>
      </x:c>
      <x:c r="AG1871" s="80">
        <x:v>1</x:v>
      </x:c>
      <x:c r="AL1871" s="81">
        <x:f t="shared" si="201"/>
        <x:v>469</x:v>
      </x:c>
      <x:c r="AM1871" s="81" t="str">
        <x:f t="shared" si="196"/>
        <x:v/>
      </x:c>
      <x:c r="AN1871" s="81" t="str">
        <x:f t="shared" si="197"/>
        <x:v/>
      </x:c>
      <x:c r="AO1871" s="81" t="str">
        <x:f t="shared" si="198"/>
        <x:v/>
      </x:c>
      <x:c r="AP1871" s="81" t="str">
        <x:f t="shared" si="199"/>
        <x:v/>
      </x:c>
      <x:c r="AQ1871" s="81" t="str">
        <x:f t="shared" si="200"/>
        <x:v/>
      </x:c>
    </x:row>
    <x:row r="1872" spans="1:43">
      <x:c r="A1872">
        <x:v>186600</x:v>
      </x:c>
      <x:c r="B1872" s="134">
        <x:v>469</x:v>
      </x:c>
      <x:c r="C1872">
        <x:f>48/30</x:f>
        <x:v>1.6</x:v>
      </x:c>
      <x:c r="G1872">
        <x:v>1</x:v>
      </x:c>
      <x:c r="I1872" t="s">
        <x:v>103</x:v>
      </x:c>
      <x:c r="K1872" t="s">
        <x:v>122</x:v>
      </x:c>
      <x:c r="M1872">
        <x:v>1429</x:v>
      </x:c>
      <x:c r="O1872" t="s">
        <x:v>101</x:v>
      </x:c>
      <x:c r="AG1872" s="80">
        <x:v>1</x:v>
      </x:c>
      <x:c r="AL1872" s="81">
        <x:f t="shared" si="201"/>
        <x:v>469</x:v>
      </x:c>
      <x:c r="AM1872" s="81" t="str">
        <x:f t="shared" si="196"/>
        <x:v/>
      </x:c>
      <x:c r="AN1872" s="81" t="str">
        <x:f t="shared" si="197"/>
        <x:v/>
      </x:c>
      <x:c r="AO1872" s="81" t="str">
        <x:f t="shared" si="198"/>
        <x:v/>
      </x:c>
      <x:c r="AP1872" s="81" t="str">
        <x:f t="shared" si="199"/>
        <x:v/>
      </x:c>
      <x:c r="AQ1872" s="81" t="str">
        <x:f t="shared" si="200"/>
        <x:v/>
      </x:c>
    </x:row>
    <x:row r="1873" spans="1:43">
      <x:c r="A1873">
        <x:v>186700</x:v>
      </x:c>
      <x:c r="B1873" s="134">
        <x:v>469</x:v>
      </x:c>
      <x:c r="C1873">
        <x:f>68/30</x:f>
        <x:v>2.26666666666667</x:v>
      </x:c>
      <x:c r="G1873">
        <x:v>4</x:v>
      </x:c>
      <x:c r="I1873" t="s">
        <x:v>236</x:v>
      </x:c>
      <x:c r="J1873">
        <x:v>0.65</x:v>
      </x:c>
      <x:c r="K1873" t="s">
        <x:v>306</x:v>
      </x:c>
      <x:c r="M1873">
        <x:v>1429</x:v>
      </x:c>
      <x:c r="O1873" t="s">
        <x:v>101</x:v>
      </x:c>
      <x:c r="AG1873" s="80">
        <x:v>2</x:v>
      </x:c>
      <x:c r="AL1873" s="81">
        <x:f t="shared" si="201"/>
        <x:v>469</x:v>
      </x:c>
      <x:c r="AM1873" s="81" t="str">
        <x:f t="shared" si="196"/>
        <x:v/>
      </x:c>
      <x:c r="AN1873" s="81" t="str">
        <x:f t="shared" si="197"/>
        <x:v/>
      </x:c>
      <x:c r="AO1873" s="81" t="str">
        <x:f t="shared" si="198"/>
        <x:v/>
      </x:c>
      <x:c r="AP1873" s="81" t="str">
        <x:f t="shared" si="199"/>
        <x:v/>
      </x:c>
      <x:c r="AQ1873" s="81" t="str">
        <x:f t="shared" si="200"/>
        <x:v/>
      </x:c>
    </x:row>
    <x:row r="1874" spans="1:43">
      <x:c r="A1874">
        <x:v>186800</x:v>
      </x:c>
      <x:c r="B1874" s="134">
        <x:v>469</x:v>
      </x:c>
      <x:c r="C1874">
        <x:v>2.46666666666667</x:v>
      </x:c>
      <x:c r="D1874">
        <x:v>1</x:v>
      </x:c>
      <x:c r="AG1874" s="80">
        <x:v>2</x:v>
      </x:c>
      <x:c r="AL1874" s="81" t="str">
        <x:f t="shared" si="201"/>
        <x:v>469B</x:v>
      </x:c>
      <x:c r="AM1874" s="81" t="str">
        <x:f t="shared" si="196"/>
        <x:v/>
      </x:c>
      <x:c r="AN1874" s="81" t="str">
        <x:f t="shared" si="197"/>
        <x:v/>
      </x:c>
      <x:c r="AO1874" s="81" t="str">
        <x:f t="shared" si="198"/>
        <x:v/>
      </x:c>
      <x:c r="AP1874" s="81" t="str">
        <x:f t="shared" si="199"/>
        <x:v/>
      </x:c>
      <x:c r="AQ1874" s="81" t="str">
        <x:f t="shared" si="200"/>
        <x:v/>
      </x:c>
    </x:row>
    <x:row r="1875" spans="1:43">
      <x:c r="A1875">
        <x:v>186900</x:v>
      </x:c>
      <x:c r="B1875" s="134">
        <x:v>469</x:v>
      </x:c>
      <x:c r="C1875">
        <x:v>2.66666666666667</x:v>
      </x:c>
      <x:c r="D1875">
        <x:v>1</x:v>
      </x:c>
      <x:c r="AG1875" s="80">
        <x:v>2</x:v>
      </x:c>
      <x:c r="AL1875" s="81" t="str">
        <x:f t="shared" si="201"/>
        <x:v>469B</x:v>
      </x:c>
      <x:c r="AM1875" s="81" t="str">
        <x:f t="shared" si="196"/>
        <x:v/>
      </x:c>
      <x:c r="AN1875" s="81" t="str">
        <x:f t="shared" si="197"/>
        <x:v/>
      </x:c>
      <x:c r="AO1875" s="81" t="str">
        <x:f t="shared" si="198"/>
        <x:v/>
      </x:c>
      <x:c r="AP1875" s="81" t="str">
        <x:f t="shared" si="199"/>
        <x:v/>
      </x:c>
      <x:c r="AQ1875" s="81" t="str">
        <x:f t="shared" si="200"/>
        <x:v/>
      </x:c>
    </x:row>
    <x:row r="1876" spans="1:43">
      <x:c r="A1876">
        <x:v>187000</x:v>
      </x:c>
      <x:c r="B1876" s="134">
        <x:v>470</x:v>
      </x:c>
      <x:c r="C1876">
        <x:f>14/30</x:f>
        <x:v>0.466666666666667</x:v>
      </x:c>
      <x:c r="G1876">
        <x:v>1</x:v>
      </x:c>
      <x:c r="I1876" t="s">
        <x:v>104</x:v>
      </x:c>
      <x:c r="K1876" t="s">
        <x:v>221</x:v>
      </x:c>
      <x:c r="M1876">
        <x:v>1414</x:v>
      </x:c>
      <x:c r="O1876" t="s">
        <x:v>101</x:v>
      </x:c>
      <x:c r="AG1876" s="80">
        <x:v>1</x:v>
      </x:c>
      <x:c r="AL1876" s="81">
        <x:f t="shared" si="201"/>
        <x:v>470</x:v>
      </x:c>
      <x:c r="AM1876" s="81" t="str">
        <x:f t="shared" si="196"/>
        <x:v/>
      </x:c>
      <x:c r="AN1876" s="81" t="str">
        <x:f t="shared" si="197"/>
        <x:v/>
      </x:c>
      <x:c r="AO1876" s="81" t="str">
        <x:f t="shared" si="198"/>
        <x:v/>
      </x:c>
      <x:c r="AP1876" s="81" t="str">
        <x:f t="shared" si="199"/>
        <x:v/>
      </x:c>
      <x:c r="AQ1876" s="81" t="str">
        <x:f t="shared" si="200"/>
        <x:v/>
      </x:c>
    </x:row>
    <x:row r="1877" spans="1:43">
      <x:c r="A1877">
        <x:v>187100</x:v>
      </x:c>
      <x:c r="B1877" s="134">
        <x:v>470</x:v>
      </x:c>
      <x:c r="C1877">
        <x:f>C1876+0.15</x:f>
        <x:v>0.616666666666667</x:v>
      </x:c>
      <x:c r="G1877">
        <x:v>2</x:v>
      </x:c>
      <x:c r="I1877" t="s">
        <x:v>103</x:v>
      </x:c>
      <x:c r="K1877" t="s">
        <x:v>261</x:v>
      </x:c>
      <x:c r="M1877">
        <x:v>1414</x:v>
      </x:c>
      <x:c r="O1877" t="s">
        <x:v>101</x:v>
      </x:c>
      <x:c r="AG1877" s="80">
        <x:v>1</x:v>
      </x:c>
      <x:c r="AL1877" s="81">
        <x:f t="shared" si="201"/>
        <x:v>470</x:v>
      </x:c>
      <x:c r="AM1877" s="81" t="str">
        <x:f t="shared" si="196"/>
        <x:v/>
      </x:c>
      <x:c r="AN1877" s="81" t="str">
        <x:f t="shared" si="197"/>
        <x:v/>
      </x:c>
      <x:c r="AO1877" s="81" t="str">
        <x:f t="shared" si="198"/>
        <x:v/>
      </x:c>
      <x:c r="AP1877" s="81" t="str">
        <x:f t="shared" si="199"/>
        <x:v/>
      </x:c>
      <x:c r="AQ1877" s="81" t="str">
        <x:f t="shared" si="200"/>
        <x:v/>
      </x:c>
    </x:row>
    <x:row r="1878" spans="1:43">
      <x:c r="A1878">
        <x:v>187200</x:v>
      </x:c>
      <x:c r="B1878" s="134">
        <x:v>470</x:v>
      </x:c>
      <x:c r="C1878">
        <x:f>C1877+0.15</x:f>
        <x:v>0.766666666666667</x:v>
      </x:c>
      <x:c r="G1878">
        <x:v>1</x:v>
      </x:c>
      <x:c r="I1878" t="s">
        <x:v>104</x:v>
      </x:c>
      <x:c r="K1878" t="s">
        <x:v>222</x:v>
      </x:c>
      <x:c r="M1878">
        <x:v>1414</x:v>
      </x:c>
      <x:c r="O1878" t="s">
        <x:v>101</x:v>
      </x:c>
      <x:c r="AG1878" s="80">
        <x:v>1</x:v>
      </x:c>
      <x:c r="AL1878" s="81">
        <x:f t="shared" si="201"/>
        <x:v>470</x:v>
      </x:c>
      <x:c r="AM1878" s="81" t="str">
        <x:f t="shared" si="196"/>
        <x:v/>
      </x:c>
      <x:c r="AN1878" s="81" t="str">
        <x:f t="shared" si="197"/>
        <x:v/>
      </x:c>
      <x:c r="AO1878" s="81" t="str">
        <x:f t="shared" si="198"/>
        <x:v/>
      </x:c>
      <x:c r="AP1878" s="81" t="str">
        <x:f t="shared" si="199"/>
        <x:v/>
      </x:c>
      <x:c r="AQ1878" s="81" t="str">
        <x:f t="shared" si="200"/>
        <x:v/>
      </x:c>
    </x:row>
    <x:row r="1879" spans="1:43">
      <x:c r="A1879">
        <x:v>187300</x:v>
      </x:c>
      <x:c r="B1879" s="134">
        <x:v>470</x:v>
      </x:c>
      <x:c r="C1879">
        <x:f>C1878+0.15</x:f>
        <x:v>0.916666666666667</x:v>
      </x:c>
      <x:c r="G1879">
        <x:v>2</x:v>
      </x:c>
      <x:c r="I1879" t="s">
        <x:v>103</x:v>
      </x:c>
      <x:c r="K1879" t="s">
        <x:v>221</x:v>
      </x:c>
      <x:c r="M1879">
        <x:v>1414</x:v>
      </x:c>
      <x:c r="O1879" t="s">
        <x:v>101</x:v>
      </x:c>
      <x:c r="AG1879" s="80">
        <x:v>1</x:v>
      </x:c>
      <x:c r="AL1879" s="81">
        <x:f t="shared" si="201"/>
        <x:v>470</x:v>
      </x:c>
      <x:c r="AM1879" s="81" t="str">
        <x:f t="shared" si="196"/>
        <x:v/>
      </x:c>
      <x:c r="AN1879" s="81" t="str">
        <x:f t="shared" si="197"/>
        <x:v/>
      </x:c>
      <x:c r="AO1879" s="81" t="str">
        <x:f t="shared" si="198"/>
        <x:v/>
      </x:c>
      <x:c r="AP1879" s="81" t="str">
        <x:f t="shared" si="199"/>
        <x:v/>
      </x:c>
      <x:c r="AQ1879" s="81" t="str">
        <x:f t="shared" si="200"/>
        <x:v/>
      </x:c>
    </x:row>
    <x:row r="1880" spans="1:43">
      <x:c r="A1880">
        <x:v>187400</x:v>
      </x:c>
      <x:c r="B1880" s="134">
        <x:v>470</x:v>
      </x:c>
      <x:c r="C1880">
        <x:f>C1879+0.15</x:f>
        <x:v>1.06666666666667</x:v>
      </x:c>
      <x:c r="G1880">
        <x:v>2</x:v>
      </x:c>
      <x:c r="I1880" t="s">
        <x:v>104</x:v>
      </x:c>
      <x:c r="K1880" t="s">
        <x:v>221</x:v>
      </x:c>
      <x:c r="M1880">
        <x:v>1414</x:v>
      </x:c>
      <x:c r="O1880" t="s">
        <x:v>101</x:v>
      </x:c>
      <x:c r="AG1880" s="80">
        <x:v>1</x:v>
      </x:c>
      <x:c r="AL1880" s="81">
        <x:f t="shared" si="201"/>
        <x:v>470</x:v>
      </x:c>
      <x:c r="AM1880" s="81" t="str">
        <x:f t="shared" si="196"/>
        <x:v/>
      </x:c>
      <x:c r="AN1880" s="81" t="str">
        <x:f t="shared" si="197"/>
        <x:v/>
      </x:c>
      <x:c r="AO1880" s="81" t="str">
        <x:f t="shared" si="198"/>
        <x:v/>
      </x:c>
      <x:c r="AP1880" s="81" t="str">
        <x:f t="shared" si="199"/>
        <x:v/>
      </x:c>
      <x:c r="AQ1880" s="81" t="str">
        <x:f t="shared" si="200"/>
        <x:v/>
      </x:c>
    </x:row>
    <x:row r="1881" spans="1:43">
      <x:c r="A1881">
        <x:v>187500</x:v>
      </x:c>
      <x:c r="B1881" s="134">
        <x:v>470</x:v>
      </x:c>
      <x:c r="C1881">
        <x:f>C1880+0.15</x:f>
        <x:v>1.21666666666667</x:v>
      </x:c>
      <x:c r="G1881">
        <x:v>3</x:v>
      </x:c>
      <x:c r="I1881" t="s">
        <x:v>102</x:v>
      </x:c>
      <x:c r="K1881" t="s">
        <x:v>404</x:v>
      </x:c>
      <x:c r="M1881">
        <x:v>1414</x:v>
      </x:c>
      <x:c r="O1881" t="s">
        <x:v>101</x:v>
      </x:c>
      <x:c r="AG1881" s="80">
        <x:v>2</x:v>
      </x:c>
      <x:c r="AL1881" s="81">
        <x:f t="shared" si="201"/>
        <x:v>470</x:v>
      </x:c>
      <x:c r="AM1881" s="81" t="str">
        <x:f t="shared" si="196"/>
        <x:v/>
      </x:c>
      <x:c r="AN1881" s="81" t="str">
        <x:f t="shared" si="197"/>
        <x:v/>
      </x:c>
      <x:c r="AO1881" s="81" t="str">
        <x:f t="shared" si="198"/>
        <x:v/>
      </x:c>
      <x:c r="AP1881" s="81" t="str">
        <x:f t="shared" si="199"/>
        <x:v/>
      </x:c>
      <x:c r="AQ1881" s="81" t="str">
        <x:f t="shared" si="200"/>
        <x:v/>
      </x:c>
    </x:row>
    <x:row r="1882" spans="1:43">
      <x:c r="A1882">
        <x:v>187600</x:v>
      </x:c>
      <x:c r="B1882" s="134">
        <x:v>471</x:v>
      </x:c>
      <x:c r="C1882">
        <x:f>73/30</x:f>
        <x:v>2.43333333333333</x:v>
      </x:c>
      <x:c r="I1882" t="s">
        <x:v>100</x:v>
      </x:c>
      <x:c r="K1882" t="s">
        <x:v>221</x:v>
      </x:c>
      <x:c r="M1882">
        <x:v>1414</x:v>
      </x:c>
      <x:c r="O1882" t="s">
        <x:v>101</x:v>
      </x:c>
      <x:c r="AL1882" s="81">
        <x:f t="shared" si="201"/>
        <x:v>471</x:v>
      </x:c>
      <x:c r="AM1882" s="81" t="str">
        <x:f t="shared" si="196"/>
        <x:v/>
      </x:c>
      <x:c r="AN1882" s="81" t="str">
        <x:f t="shared" si="197"/>
        <x:v/>
      </x:c>
      <x:c r="AO1882" s="81" t="str">
        <x:f t="shared" si="198"/>
        <x:v/>
      </x:c>
      <x:c r="AP1882" s="81" t="str">
        <x:f t="shared" si="199"/>
        <x:v/>
      </x:c>
      <x:c r="AQ1882" s="81" t="str">
        <x:f t="shared" si="200"/>
        <x:v/>
      </x:c>
    </x:row>
    <x:row r="1883" spans="1:43">
      <x:c r="A1883">
        <x:v>187700</x:v>
      </x:c>
      <x:c r="B1883" s="134">
        <x:v>471</x:v>
      </x:c>
      <x:c r="C1883">
        <x:f t="shared" ref="C1883:C1888" si="202">C1882+0.15</x:f>
        <x:v>2.58333333333333</x:v>
      </x:c>
      <x:c r="M1883">
        <x:v>1414</x:v>
      </x:c>
      <x:c r="O1883" t="s">
        <x:v>101</x:v>
      </x:c>
      <x:c r="AL1883" s="81">
        <x:f t="shared" si="201"/>
        <x:v>471</x:v>
      </x:c>
      <x:c r="AM1883" s="81" t="str">
        <x:f t="shared" si="196"/>
        <x:v/>
      </x:c>
      <x:c r="AN1883" s="81" t="str">
        <x:f t="shared" si="197"/>
        <x:v/>
      </x:c>
      <x:c r="AO1883" s="81" t="str">
        <x:f t="shared" si="198"/>
        <x:v/>
      </x:c>
      <x:c r="AP1883" s="81" t="str">
        <x:f t="shared" si="199"/>
        <x:v/>
      </x:c>
      <x:c r="AQ1883" s="81" t="str">
        <x:f t="shared" si="200"/>
        <x:v/>
      </x:c>
    </x:row>
    <x:row r="1884" spans="1:43">
      <x:c r="A1884">
        <x:v>187800</x:v>
      </x:c>
      <x:c r="B1884" s="134">
        <x:v>471</x:v>
      </x:c>
      <x:c r="C1884">
        <x:f t="shared" si="202"/>
        <x:v>2.73333333333333</x:v>
      </x:c>
      <x:c r="I1884" t="s">
        <x:v>104</x:v>
      </x:c>
      <x:c r="K1884" t="s">
        <x:v>222</x:v>
      </x:c>
      <x:c r="M1884">
        <x:v>1414</x:v>
      </x:c>
      <x:c r="O1884" t="s">
        <x:v>101</x:v>
      </x:c>
      <x:c r="AL1884" s="81">
        <x:f t="shared" si="201"/>
        <x:v>471</x:v>
      </x:c>
      <x:c r="AM1884" s="81" t="str">
        <x:f t="shared" si="196"/>
        <x:v/>
      </x:c>
      <x:c r="AN1884" s="81" t="str">
        <x:f t="shared" si="197"/>
        <x:v/>
      </x:c>
      <x:c r="AO1884" s="81" t="str">
        <x:f t="shared" si="198"/>
        <x:v/>
      </x:c>
      <x:c r="AP1884" s="81" t="str">
        <x:f t="shared" si="199"/>
        <x:v/>
      </x:c>
      <x:c r="AQ1884" s="81" t="str">
        <x:f t="shared" si="200"/>
        <x:v/>
      </x:c>
    </x:row>
    <x:row r="1885" spans="1:43">
      <x:c r="A1885">
        <x:v>187900</x:v>
      </x:c>
      <x:c r="B1885" s="134">
        <x:v>471</x:v>
      </x:c>
      <x:c r="C1885">
        <x:f t="shared" si="202"/>
        <x:v>2.88333333333333</x:v>
      </x:c>
      <x:c r="M1885">
        <x:v>1414</x:v>
      </x:c>
      <x:c r="O1885" t="s">
        <x:v>101</x:v>
      </x:c>
      <x:c r="AL1885" s="81">
        <x:f t="shared" si="201"/>
        <x:v>471</x:v>
      </x:c>
      <x:c r="AM1885" s="81" t="str">
        <x:f t="shared" si="196"/>
        <x:v/>
      </x:c>
      <x:c r="AN1885" s="81" t="str">
        <x:f t="shared" si="197"/>
        <x:v/>
      </x:c>
      <x:c r="AO1885" s="81" t="str">
        <x:f t="shared" si="198"/>
        <x:v/>
      </x:c>
      <x:c r="AP1885" s="81" t="str">
        <x:f t="shared" si="199"/>
        <x:v/>
      </x:c>
      <x:c r="AQ1885" s="81" t="str">
        <x:f t="shared" si="200"/>
        <x:v/>
      </x:c>
    </x:row>
    <x:row r="1886" spans="1:43">
      <x:c r="A1886">
        <x:v>188000</x:v>
      </x:c>
      <x:c r="B1886" s="134">
        <x:v>471</x:v>
      </x:c>
      <x:c r="C1886">
        <x:f t="shared" si="202"/>
        <x:v>3.03333333333333</x:v>
      </x:c>
      <x:c r="I1886" t="s">
        <x:v>103</x:v>
      </x:c>
      <x:c r="K1886" t="s">
        <x:v>221</x:v>
      </x:c>
      <x:c r="M1886">
        <x:v>1414</x:v>
      </x:c>
      <x:c r="O1886" t="s">
        <x:v>101</x:v>
      </x:c>
      <x:c r="AL1886" s="81">
        <x:f t="shared" si="201"/>
        <x:v>471</x:v>
      </x:c>
      <x:c r="AM1886" s="81" t="str">
        <x:f t="shared" si="196"/>
        <x:v/>
      </x:c>
      <x:c r="AN1886" s="81" t="str">
        <x:f t="shared" si="197"/>
        <x:v/>
      </x:c>
      <x:c r="AO1886" s="81" t="str">
        <x:f t="shared" si="198"/>
        <x:v/>
      </x:c>
      <x:c r="AP1886" s="81" t="str">
        <x:f t="shared" si="199"/>
        <x:v/>
      </x:c>
      <x:c r="AQ1886" s="81" t="str">
        <x:f t="shared" si="200"/>
        <x:v/>
      </x:c>
    </x:row>
    <x:row r="1887" spans="1:43">
      <x:c r="A1887">
        <x:v>188100</x:v>
      </x:c>
      <x:c r="B1887" s="134">
        <x:v>471</x:v>
      </x:c>
      <x:c r="C1887">
        <x:f t="shared" si="202"/>
        <x:v>3.18333333333333</x:v>
      </x:c>
      <x:c r="M1887">
        <x:v>1414</x:v>
      </x:c>
      <x:c r="O1887" t="s">
        <x:v>101</x:v>
      </x:c>
      <x:c r="AL1887" s="81">
        <x:f t="shared" si="201"/>
        <x:v>471</x:v>
      </x:c>
      <x:c r="AM1887" s="81" t="str">
        <x:f t="shared" si="196"/>
        <x:v/>
      </x:c>
      <x:c r="AN1887" s="81" t="str">
        <x:f t="shared" si="197"/>
        <x:v/>
      </x:c>
      <x:c r="AO1887" s="81" t="str">
        <x:f t="shared" si="198"/>
        <x:v/>
      </x:c>
      <x:c r="AP1887" s="81" t="str">
        <x:f t="shared" si="199"/>
        <x:v/>
      </x:c>
      <x:c r="AQ1887" s="81" t="str">
        <x:f t="shared" si="200"/>
        <x:v/>
      </x:c>
    </x:row>
    <x:row r="1888" spans="1:43">
      <x:c r="A1888">
        <x:v>188200</x:v>
      </x:c>
      <x:c r="B1888" s="134">
        <x:v>471</x:v>
      </x:c>
      <x:c r="C1888">
        <x:f t="shared" si="202"/>
        <x:v>3.33333333333333</x:v>
      </x:c>
      <x:c r="I1888" t="s">
        <x:v>102</x:v>
      </x:c>
      <x:c r="K1888" t="s">
        <x:v>133</x:v>
      </x:c>
      <x:c r="M1888">
        <x:v>1414</x:v>
      </x:c>
      <x:c r="O1888" t="s">
        <x:v>101</x:v>
      </x:c>
      <x:c r="AL1888" s="81">
        <x:f t="shared" si="201"/>
        <x:v>471</x:v>
      </x:c>
      <x:c r="AM1888" s="81" t="str">
        <x:f t="shared" si="196"/>
        <x:v/>
      </x:c>
      <x:c r="AN1888" s="81" t="str">
        <x:f t="shared" si="197"/>
        <x:v/>
      </x:c>
      <x:c r="AO1888" s="81" t="str">
        <x:f t="shared" si="198"/>
        <x:v/>
      </x:c>
      <x:c r="AP1888" s="81" t="str">
        <x:f t="shared" si="199"/>
        <x:v/>
      </x:c>
      <x:c r="AQ1888" s="81" t="str">
        <x:f t="shared" si="200"/>
        <x:v/>
      </x:c>
    </x:row>
    <x:row r="1889" spans="1:38">
      <x:c r="A1889">
        <x:v>188300</x:v>
      </x:c>
      <x:c r="B1889" s="134">
        <x:v>471</x:v>
      </x:c>
      <x:c r="C1889">
        <x:f>C1888+0.17</x:f>
        <x:v>3.50333333333333</x:v>
      </x:c>
      <x:c r="D1889">
        <x:v>1</x:v>
      </x:c>
      <x:c r="I1889" t="s">
        <x:v>100</x:v>
      </x:c>
      <x:c r="M1889">
        <x:v>1414</x:v>
      </x:c>
      <x:c r="O1889" t="s">
        <x:v>101</x:v>
      </x:c>
      <x:c r="AL1889" s="81">
        <x:v>471</x:v>
      </x:c>
    </x:row>
    <x:row r="1890" spans="1:43">
      <x:c r="A1890">
        <x:v>188400</x:v>
      </x:c>
      <x:c r="B1890" s="134">
        <x:v>471</x:v>
      </x:c>
      <x:c r="C1890">
        <x:v>4.6</x:v>
      </x:c>
      <x:c r="I1890" t="s">
        <x:v>215</x:v>
      </x:c>
      <x:c r="K1890" t="s">
        <x:v>405</x:v>
      </x:c>
      <x:c r="M1890">
        <x:v>1426</x:v>
      </x:c>
      <x:c r="O1890" t="s">
        <x:v>101</x:v>
      </x:c>
      <x:c r="AL1890" s="81">
        <x:f>IF(ISBLANK(D1890),B1890,B1890&amp;"B")</x:f>
        <x:v>471</x:v>
      </x:c>
      <x:c r="AM1890" s="81" t="str">
        <x:f>IF($F$7=2,$B$7,"")</x:f>
        <x:v/>
      </x:c>
      <x:c r="AN1890" s="81" t="str">
        <x:f>IF($F$7=3,$B$7,"")</x:f>
        <x:v/>
      </x:c>
      <x:c r="AO1890" s="81" t="str">
        <x:f>IF($F$7=4,$B$7,"")</x:f>
        <x:v/>
      </x:c>
      <x:c r="AP1890" s="81" t="str">
        <x:f>IF($F$7=5,$B$7,"")</x:f>
        <x:v/>
      </x:c>
      <x:c r="AQ1890" s="81" t="str">
        <x:f>IF($F$7=6,$B$7,"")</x:f>
        <x:v/>
      </x:c>
    </x:row>
    <x:row r="1891" spans="1:5">
      <x:c r="A1891">
        <x:v>188500</x:v>
      </x:c>
      <x:c r="B1891" s="134">
        <x:v>471</x:v>
      </x:c>
      <x:c r="C1891">
        <x:v>8</x:v>
      </x:c>
      <x:c r="D1891">
        <x:v>1</x:v>
      </x:c>
      <x:c r="E1891">
        <x:v>1</x:v>
      </x:c>
    </x:row>
    <x:row r="1892" spans="1:43">
      <x:c r="A1892">
        <x:v>188600</x:v>
      </x:c>
      <x:c r="B1892" s="134">
        <x:v>472</x:v>
      </x:c>
      <x:c r="C1892">
        <x:f>131/30</x:f>
        <x:v>4.36666666666667</x:v>
      </x:c>
      <x:c r="I1892" t="s">
        <x:v>100</x:v>
      </x:c>
      <x:c r="K1892" t="s">
        <x:v>406</x:v>
      </x:c>
      <x:c r="M1892">
        <x:v>1415</x:v>
      </x:c>
      <x:c r="O1892" t="s">
        <x:v>101</x:v>
      </x:c>
      <x:c r="AL1892" s="81">
        <x:f t="shared" ref="AL1892:AL1936" si="203">IF(ISBLANK(D1892),B1892,B1892&amp;"B")</x:f>
        <x:v>472</x:v>
      </x:c>
      <x:c r="AM1892" s="81" t="str">
        <x:f t="shared" ref="AM1892:AM1936" si="204">IF($F$7=2,$B$7,"")</x:f>
        <x:v/>
      </x:c>
      <x:c r="AN1892" s="81" t="str">
        <x:f t="shared" ref="AN1892:AN1936" si="205">IF($F$7=3,$B$7,"")</x:f>
        <x:v/>
      </x:c>
      <x:c r="AO1892" s="81" t="str">
        <x:f t="shared" ref="AO1892:AO1936" si="206">IF($F$7=4,$B$7,"")</x:f>
        <x:v/>
      </x:c>
      <x:c r="AP1892" s="81" t="str">
        <x:f t="shared" ref="AP1892:AP1936" si="207">IF($F$7=5,$B$7,"")</x:f>
        <x:v/>
      </x:c>
      <x:c r="AQ1892" s="81" t="str">
        <x:f t="shared" ref="AQ1892:AQ1936" si="208">IF($F$7=6,$B$7,"")</x:f>
        <x:v/>
      </x:c>
    </x:row>
    <x:row r="1893" spans="1:43">
      <x:c r="A1893">
        <x:v>188700</x:v>
      </x:c>
      <x:c r="B1893" s="134">
        <x:v>472</x:v>
      </x:c>
      <x:c r="C1893">
        <x:f>210/30</x:f>
        <x:v>7</x:v>
      </x:c>
      <x:c r="I1893" t="s">
        <x:v>112</x:v>
      </x:c>
      <x:c r="AL1893" s="81">
        <x:f t="shared" si="203"/>
        <x:v>472</x:v>
      </x:c>
      <x:c r="AM1893" s="81" t="str">
        <x:f t="shared" si="204"/>
        <x:v/>
      </x:c>
      <x:c r="AN1893" s="81" t="str">
        <x:f t="shared" si="205"/>
        <x:v/>
      </x:c>
      <x:c r="AO1893" s="81" t="str">
        <x:f t="shared" si="206"/>
        <x:v/>
      </x:c>
      <x:c r="AP1893" s="81" t="str">
        <x:f t="shared" si="207"/>
        <x:v/>
      </x:c>
      <x:c r="AQ1893" s="81" t="str">
        <x:f t="shared" si="208"/>
        <x:v/>
      </x:c>
    </x:row>
    <x:row r="1894" spans="1:43">
      <x:c r="A1894">
        <x:v>188800</x:v>
      </x:c>
      <x:c r="B1894" s="134">
        <x:v>473</x:v>
      </x:c>
      <x:c r="C1894">
        <x:f>61/30</x:f>
        <x:v>2.03333333333333</x:v>
      </x:c>
      <x:c r="M1894">
        <x:v>1420</x:v>
      </x:c>
      <x:c r="O1894" t="s">
        <x:v>116</x:v>
      </x:c>
      <x:c r="AL1894" s="81">
        <x:f t="shared" si="203"/>
        <x:v>473</x:v>
      </x:c>
      <x:c r="AM1894" s="81" t="str">
        <x:f t="shared" si="204"/>
        <x:v/>
      </x:c>
      <x:c r="AN1894" s="81" t="str">
        <x:f t="shared" si="205"/>
        <x:v/>
      </x:c>
      <x:c r="AO1894" s="81" t="str">
        <x:f t="shared" si="206"/>
        <x:v/>
      </x:c>
      <x:c r="AP1894" s="81" t="str">
        <x:f t="shared" si="207"/>
        <x:v/>
      </x:c>
      <x:c r="AQ1894" s="81" t="str">
        <x:f t="shared" si="208"/>
        <x:v/>
      </x:c>
    </x:row>
    <x:row r="1895" spans="1:43">
      <x:c r="A1895">
        <x:v>188900</x:v>
      </x:c>
      <x:c r="B1895" s="134">
        <x:v>474</x:v>
      </x:c>
      <x:c r="C1895">
        <x:f>69/30</x:f>
        <x:v>2.3</x:v>
      </x:c>
      <x:c r="M1895">
        <x:v>1422</x:v>
      </x:c>
      <x:c r="O1895" t="s">
        <x:v>116</x:v>
      </x:c>
      <x:c r="AL1895" s="81">
        <x:f t="shared" si="203"/>
        <x:v>474</x:v>
      </x:c>
      <x:c r="AM1895" s="81" t="str">
        <x:f t="shared" si="204"/>
        <x:v/>
      </x:c>
      <x:c r="AN1895" s="81" t="str">
        <x:f t="shared" si="205"/>
        <x:v/>
      </x:c>
      <x:c r="AO1895" s="81" t="str">
        <x:f t="shared" si="206"/>
        <x:v/>
      </x:c>
      <x:c r="AP1895" s="81" t="str">
        <x:f t="shared" si="207"/>
        <x:v/>
      </x:c>
      <x:c r="AQ1895" s="81" t="str">
        <x:f t="shared" si="208"/>
        <x:v/>
      </x:c>
    </x:row>
    <x:row r="1896" spans="1:43">
      <x:c r="A1896">
        <x:v>189000</x:v>
      </x:c>
      <x:c r="B1896" s="134">
        <x:v>475</x:v>
      </x:c>
      <x:c r="C1896">
        <x:v>5</x:v>
      </x:c>
      <x:c r="D1896">
        <x:v>1</x:v>
      </x:c>
      <x:c r="AL1896" s="81" t="str">
        <x:f t="shared" si="203"/>
        <x:v>475B</x:v>
      </x:c>
      <x:c r="AM1896" s="81" t="str">
        <x:f t="shared" si="204"/>
        <x:v/>
      </x:c>
      <x:c r="AN1896" s="81" t="str">
        <x:f t="shared" si="205"/>
        <x:v/>
      </x:c>
      <x:c r="AO1896" s="81" t="str">
        <x:f t="shared" si="206"/>
        <x:v/>
      </x:c>
      <x:c r="AP1896" s="81" t="str">
        <x:f t="shared" si="207"/>
        <x:v/>
      </x:c>
      <x:c r="AQ1896" s="81" t="str">
        <x:f t="shared" si="208"/>
        <x:v/>
      </x:c>
    </x:row>
    <x:row r="1897" spans="1:43">
      <x:c r="A1897">
        <x:v>189100</x:v>
      </x:c>
      <x:c r="B1897" s="134">
        <x:v>475</x:v>
      </x:c>
      <x:c r="C1897">
        <x:v>8</x:v>
      </x:c>
      <x:c r="M1897">
        <x:v>1441</x:v>
      </x:c>
      <x:c r="O1897" t="s">
        <x:v>116</x:v>
      </x:c>
      <x:c r="AL1897" s="81">
        <x:f t="shared" si="203"/>
        <x:v>475</x:v>
      </x:c>
      <x:c r="AM1897" s="81" t="str">
        <x:f t="shared" si="204"/>
        <x:v/>
      </x:c>
      <x:c r="AN1897" s="81" t="str">
        <x:f t="shared" si="205"/>
        <x:v/>
      </x:c>
      <x:c r="AO1897" s="81" t="str">
        <x:f t="shared" si="206"/>
        <x:v/>
      </x:c>
      <x:c r="AP1897" s="81" t="str">
        <x:f t="shared" si="207"/>
        <x:v/>
      </x:c>
      <x:c r="AQ1897" s="81" t="str">
        <x:f t="shared" si="208"/>
        <x:v/>
      </x:c>
    </x:row>
    <x:row r="1898" spans="1:43">
      <x:c r="A1898">
        <x:v>189200</x:v>
      </x:c>
      <x:c r="B1898" s="134">
        <x:v>476</x:v>
      </x:c>
      <x:c r="C1898">
        <x:v>1.73333333333333</x:v>
      </x:c>
      <x:c r="M1898">
        <x:v>1435</x:v>
      </x:c>
      <x:c r="O1898" t="s">
        <x:v>116</x:v>
      </x:c>
      <x:c r="AL1898" s="81">
        <x:f t="shared" si="203"/>
        <x:v>476</x:v>
      </x:c>
      <x:c r="AM1898" s="81" t="str">
        <x:f t="shared" si="204"/>
        <x:v/>
      </x:c>
      <x:c r="AN1898" s="81" t="str">
        <x:f t="shared" si="205"/>
        <x:v/>
      </x:c>
      <x:c r="AO1898" s="81" t="str">
        <x:f t="shared" si="206"/>
        <x:v/>
      </x:c>
      <x:c r="AP1898" s="81" t="str">
        <x:f t="shared" si="207"/>
        <x:v/>
      </x:c>
      <x:c r="AQ1898" s="81" t="str">
        <x:f t="shared" si="208"/>
        <x:v/>
      </x:c>
    </x:row>
    <x:row r="1899" spans="1:43">
      <x:c r="A1899">
        <x:v>189300</x:v>
      </x:c>
      <x:c r="B1899" s="118">
        <x:v>477</x:v>
      </x:c>
      <x:c r="C1899">
        <x:v>0.466666666666667</x:v>
      </x:c>
      <x:c r="I1899" t="s">
        <x:v>102</x:v>
      </x:c>
      <x:c r="K1899" t="s">
        <x:v>105</x:v>
      </x:c>
      <x:c r="M1899">
        <x:v>1221</x:v>
      </x:c>
      <x:c r="O1899" t="s">
        <x:v>101</x:v>
      </x:c>
      <x:c r="AG1899" s="80">
        <x:v>1</x:v>
      </x:c>
      <x:c r="AL1899" s="81">
        <x:f t="shared" si="203"/>
        <x:v>477</x:v>
      </x:c>
      <x:c r="AM1899" s="81" t="str">
        <x:f t="shared" si="204"/>
        <x:v/>
      </x:c>
      <x:c r="AN1899" s="81" t="str">
        <x:f t="shared" si="205"/>
        <x:v/>
      </x:c>
      <x:c r="AO1899" s="81" t="str">
        <x:f t="shared" si="206"/>
        <x:v/>
      </x:c>
      <x:c r="AP1899" s="81" t="str">
        <x:f t="shared" si="207"/>
        <x:v/>
      </x:c>
      <x:c r="AQ1899" s="81" t="str">
        <x:f t="shared" si="208"/>
        <x:v/>
      </x:c>
    </x:row>
    <x:row r="1900" spans="1:43">
      <x:c r="A1900">
        <x:v>189400</x:v>
      </x:c>
      <x:c r="B1900" s="118">
        <x:v>477</x:v>
      </x:c>
      <x:c r="C1900">
        <x:v>1.4</x:v>
      </x:c>
      <x:c r="I1900" t="s">
        <x:v>100</x:v>
      </x:c>
      <x:c r="K1900" t="s">
        <x:v>122</x:v>
      </x:c>
      <x:c r="M1900">
        <x:v>1224</x:v>
      </x:c>
      <x:c r="O1900" t="s">
        <x:v>101</x:v>
      </x:c>
      <x:c r="AG1900" s="80">
        <x:v>2</x:v>
      </x:c>
      <x:c r="AL1900" s="81">
        <x:f t="shared" si="203"/>
        <x:v>477</x:v>
      </x:c>
      <x:c r="AM1900" s="81" t="str">
        <x:f t="shared" si="204"/>
        <x:v/>
      </x:c>
      <x:c r="AN1900" s="81" t="str">
        <x:f t="shared" si="205"/>
        <x:v/>
      </x:c>
      <x:c r="AO1900" s="81" t="str">
        <x:f t="shared" si="206"/>
        <x:v/>
      </x:c>
      <x:c r="AP1900" s="81" t="str">
        <x:f t="shared" si="207"/>
        <x:v/>
      </x:c>
      <x:c r="AQ1900" s="81" t="str">
        <x:f t="shared" si="208"/>
        <x:v/>
      </x:c>
    </x:row>
    <x:row r="1901" spans="1:43">
      <x:c r="A1901">
        <x:v>189500</x:v>
      </x:c>
      <x:c r="B1901" s="118">
        <x:v>478</x:v>
      </x:c>
      <x:c r="C1901">
        <x:v>0.766666666666667</x:v>
      </x:c>
      <x:c r="I1901" t="s">
        <x:v>102</x:v>
      </x:c>
      <x:c r="K1901" t="s">
        <x:v>122</x:v>
      </x:c>
      <x:c r="M1901">
        <x:v>1221</x:v>
      </x:c>
      <x:c r="O1901" t="s">
        <x:v>101</x:v>
      </x:c>
      <x:c r="AG1901" s="80">
        <x:v>2</x:v>
      </x:c>
      <x:c r="AL1901" s="81">
        <x:f t="shared" si="203"/>
        <x:v>478</x:v>
      </x:c>
      <x:c r="AM1901" s="81" t="str">
        <x:f t="shared" si="204"/>
        <x:v/>
      </x:c>
      <x:c r="AN1901" s="81" t="str">
        <x:f t="shared" si="205"/>
        <x:v/>
      </x:c>
      <x:c r="AO1901" s="81" t="str">
        <x:f t="shared" si="206"/>
        <x:v/>
      </x:c>
      <x:c r="AP1901" s="81" t="str">
        <x:f t="shared" si="207"/>
        <x:v/>
      </x:c>
      <x:c r="AQ1901" s="81" t="str">
        <x:f t="shared" si="208"/>
        <x:v/>
      </x:c>
    </x:row>
    <x:row r="1902" spans="1:43">
      <x:c r="A1902">
        <x:v>189600</x:v>
      </x:c>
      <x:c r="B1902" s="118">
        <x:v>478</x:v>
      </x:c>
      <x:c r="C1902">
        <x:v>1.63333333333333</x:v>
      </x:c>
      <x:c r="I1902" t="s">
        <x:v>100</x:v>
      </x:c>
      <x:c r="K1902" t="s">
        <x:v>304</x:v>
      </x:c>
      <x:c r="M1902">
        <x:v>1221</x:v>
      </x:c>
      <x:c r="O1902" t="s">
        <x:v>101</x:v>
      </x:c>
      <x:c r="AG1902" s="80">
        <x:v>2</x:v>
      </x:c>
      <x:c r="AL1902" s="81">
        <x:f t="shared" si="203"/>
        <x:v>478</x:v>
      </x:c>
      <x:c r="AM1902" s="81" t="str">
        <x:f t="shared" si="204"/>
        <x:v/>
      </x:c>
      <x:c r="AN1902" s="81" t="str">
        <x:f t="shared" si="205"/>
        <x:v/>
      </x:c>
      <x:c r="AO1902" s="81" t="str">
        <x:f t="shared" si="206"/>
        <x:v/>
      </x:c>
      <x:c r="AP1902" s="81" t="str">
        <x:f t="shared" si="207"/>
        <x:v/>
      </x:c>
      <x:c r="AQ1902" s="81" t="str">
        <x:f t="shared" si="208"/>
        <x:v/>
      </x:c>
    </x:row>
    <x:row r="1903" spans="1:43">
      <x:c r="A1903">
        <x:v>189700</x:v>
      </x:c>
      <x:c r="B1903" s="118">
        <x:v>478</x:v>
      </x:c>
      <x:c r="C1903">
        <x:v>3.06666666666667</x:v>
      </x:c>
      <x:c r="I1903" t="s">
        <x:v>103</x:v>
      </x:c>
      <x:c r="K1903" t="s">
        <x:v>407</x:v>
      </x:c>
      <x:c r="M1903">
        <x:v>1221</x:v>
      </x:c>
      <x:c r="O1903" t="s">
        <x:v>101</x:v>
      </x:c>
      <x:c r="AG1903" s="80">
        <x:v>2</x:v>
      </x:c>
      <x:c r="AL1903" s="81">
        <x:f t="shared" si="203"/>
        <x:v>478</x:v>
      </x:c>
      <x:c r="AM1903" s="81" t="str">
        <x:f t="shared" si="204"/>
        <x:v/>
      </x:c>
      <x:c r="AN1903" s="81" t="str">
        <x:f t="shared" si="205"/>
        <x:v/>
      </x:c>
      <x:c r="AO1903" s="81" t="str">
        <x:f t="shared" si="206"/>
        <x:v/>
      </x:c>
      <x:c r="AP1903" s="81" t="str">
        <x:f t="shared" si="207"/>
        <x:v/>
      </x:c>
      <x:c r="AQ1903" s="81" t="str">
        <x:f t="shared" si="208"/>
        <x:v/>
      </x:c>
    </x:row>
    <x:row r="1904" spans="1:43">
      <x:c r="A1904">
        <x:v>189800</x:v>
      </x:c>
      <x:c r="B1904" s="118">
        <x:v>478</x:v>
      </x:c>
      <x:c r="C1904">
        <x:v>3.26666666666667</x:v>
      </x:c>
      <x:c r="D1904">
        <x:v>1</x:v>
      </x:c>
      <x:c r="AG1904" s="80">
        <x:v>2</x:v>
      </x:c>
      <x:c r="AL1904" s="81" t="str">
        <x:f t="shared" si="203"/>
        <x:v>478B</x:v>
      </x:c>
      <x:c r="AM1904" s="81" t="str">
        <x:f t="shared" si="204"/>
        <x:v/>
      </x:c>
      <x:c r="AN1904" s="81" t="str">
        <x:f t="shared" si="205"/>
        <x:v/>
      </x:c>
      <x:c r="AO1904" s="81" t="str">
        <x:f t="shared" si="206"/>
        <x:v/>
      </x:c>
      <x:c r="AP1904" s="81" t="str">
        <x:f t="shared" si="207"/>
        <x:v/>
      </x:c>
      <x:c r="AQ1904" s="81" t="str">
        <x:f t="shared" si="208"/>
        <x:v/>
      </x:c>
    </x:row>
    <x:row r="1905" spans="1:43">
      <x:c r="A1905">
        <x:v>189900</x:v>
      </x:c>
      <x:c r="B1905" s="118">
        <x:v>478</x:v>
      </x:c>
      <x:c r="C1905">
        <x:v>3.46666666666667</x:v>
      </x:c>
      <x:c r="D1905">
        <x:v>1</x:v>
      </x:c>
      <x:c r="AG1905" s="80">
        <x:v>2</x:v>
      </x:c>
      <x:c r="AL1905" s="81" t="str">
        <x:f t="shared" si="203"/>
        <x:v>478B</x:v>
      </x:c>
      <x:c r="AM1905" s="81" t="str">
        <x:f t="shared" si="204"/>
        <x:v/>
      </x:c>
      <x:c r="AN1905" s="81" t="str">
        <x:f t="shared" si="205"/>
        <x:v/>
      </x:c>
      <x:c r="AO1905" s="81" t="str">
        <x:f t="shared" si="206"/>
        <x:v/>
      </x:c>
      <x:c r="AP1905" s="81" t="str">
        <x:f t="shared" si="207"/>
        <x:v/>
      </x:c>
      <x:c r="AQ1905" s="81" t="str">
        <x:f t="shared" si="208"/>
        <x:v/>
      </x:c>
    </x:row>
    <x:row r="1906" spans="1:43">
      <x:c r="A1906">
        <x:v>190000</x:v>
      </x:c>
      <x:c r="B1906" s="118">
        <x:v>479</x:v>
      </x:c>
      <x:c r="C1906">
        <x:v>0.566666666666667</x:v>
      </x:c>
      <x:c r="G1906">
        <x:v>1</x:v>
      </x:c>
      <x:c r="I1906" t="s">
        <x:v>102</x:v>
      </x:c>
      <x:c r="K1906" t="s">
        <x:v>105</x:v>
      </x:c>
      <x:c r="M1906">
        <x:v>970</x:v>
      </x:c>
      <x:c r="O1906" t="s">
        <x:v>116</x:v>
      </x:c>
      <x:c r="P1906" t="s">
        <x:v>380</x:v>
      </x:c>
      <x:c r="AG1906" s="80">
        <x:v>1</x:v>
      </x:c>
      <x:c r="AL1906" s="81">
        <x:f t="shared" si="203"/>
        <x:v>479</x:v>
      </x:c>
      <x:c r="AM1906" s="81" t="str">
        <x:f t="shared" si="204"/>
        <x:v/>
      </x:c>
      <x:c r="AN1906" s="81" t="str">
        <x:f t="shared" si="205"/>
        <x:v/>
      </x:c>
      <x:c r="AO1906" s="81" t="str">
        <x:f t="shared" si="206"/>
        <x:v/>
      </x:c>
      <x:c r="AP1906" s="81" t="str">
        <x:f t="shared" si="207"/>
        <x:v/>
      </x:c>
      <x:c r="AQ1906" s="81" t="str">
        <x:f t="shared" si="208"/>
        <x:v/>
      </x:c>
    </x:row>
    <x:row r="1907" spans="1:43">
      <x:c r="A1907">
        <x:v>190100</x:v>
      </x:c>
      <x:c r="B1907" s="118">
        <x:v>479</x:v>
      </x:c>
      <x:c r="C1907">
        <x:v>0.716666666666667</x:v>
      </x:c>
      <x:c r="G1907">
        <x:v>1</x:v>
      </x:c>
      <x:c r="I1907" t="s">
        <x:v>100</x:v>
      </x:c>
      <x:c r="K1907" t="s">
        <x:v>145</x:v>
      </x:c>
      <x:c r="M1907">
        <x:v>970</x:v>
      </x:c>
      <x:c r="O1907" t="s">
        <x:v>116</x:v>
      </x:c>
      <x:c r="P1907" s="423" t="s">
        <x:v>381</x:v>
      </x:c>
      <x:c r="AG1907" s="80">
        <x:v>1</x:v>
      </x:c>
      <x:c r="AL1907" s="81">
        <x:f t="shared" si="203"/>
        <x:v>479</x:v>
      </x:c>
      <x:c r="AM1907" s="81" t="str">
        <x:f t="shared" si="204"/>
        <x:v/>
      </x:c>
      <x:c r="AN1907" s="81" t="str">
        <x:f t="shared" si="205"/>
        <x:v/>
      </x:c>
      <x:c r="AO1907" s="81" t="str">
        <x:f t="shared" si="206"/>
        <x:v/>
      </x:c>
      <x:c r="AP1907" s="81" t="str">
        <x:f t="shared" si="207"/>
        <x:v/>
      </x:c>
      <x:c r="AQ1907" s="81" t="str">
        <x:f t="shared" si="208"/>
        <x:v/>
      </x:c>
    </x:row>
    <x:row r="1908" spans="1:43">
      <x:c r="A1908">
        <x:v>190200</x:v>
      </x:c>
      <x:c r="B1908" s="118">
        <x:v>479</x:v>
      </x:c>
      <x:c r="C1908">
        <x:v>0.8</x:v>
      </x:c>
      <x:c r="G1908">
        <x:v>2</x:v>
      </x:c>
      <x:c r="I1908" t="s">
        <x:v>103</x:v>
      </x:c>
      <x:c r="K1908" t="s">
        <x:v>145</x:v>
      </x:c>
      <x:c r="M1908">
        <x:v>970</x:v>
      </x:c>
      <x:c r="O1908" t="s">
        <x:v>116</x:v>
      </x:c>
      <x:c r="P1908" t="s">
        <x:v>382</x:v>
      </x:c>
      <x:c r="AG1908" s="80">
        <x:v>1</x:v>
      </x:c>
      <x:c r="AL1908" s="81">
        <x:f t="shared" si="203"/>
        <x:v>479</x:v>
      </x:c>
      <x:c r="AM1908" s="81" t="str">
        <x:f t="shared" si="204"/>
        <x:v/>
      </x:c>
      <x:c r="AN1908" s="81" t="str">
        <x:f t="shared" si="205"/>
        <x:v/>
      </x:c>
      <x:c r="AO1908" s="81" t="str">
        <x:f t="shared" si="206"/>
        <x:v/>
      </x:c>
      <x:c r="AP1908" s="81" t="str">
        <x:f t="shared" si="207"/>
        <x:v/>
      </x:c>
      <x:c r="AQ1908" s="81" t="str">
        <x:f t="shared" si="208"/>
        <x:v/>
      </x:c>
    </x:row>
    <x:row r="1909" spans="1:43">
      <x:c r="A1909">
        <x:v>190300</x:v>
      </x:c>
      <x:c r="B1909" s="118">
        <x:v>479</x:v>
      </x:c>
      <x:c r="C1909">
        <x:v>0.95</x:v>
      </x:c>
      <x:c r="G1909">
        <x:v>1</x:v>
      </x:c>
      <x:c r="I1909" t="s">
        <x:v>102</x:v>
      </x:c>
      <x:c r="K1909" t="s">
        <x:v>145</x:v>
      </x:c>
      <x:c r="M1909">
        <x:v>970</x:v>
      </x:c>
      <x:c r="O1909" t="s">
        <x:v>116</x:v>
      </x:c>
      <x:c r="P1909" t="s">
        <x:v>380</x:v>
      </x:c>
      <x:c r="AG1909" s="80">
        <x:v>1</x:v>
      </x:c>
      <x:c r="AL1909" s="81">
        <x:f t="shared" si="203"/>
        <x:v>479</x:v>
      </x:c>
      <x:c r="AM1909" s="81" t="str">
        <x:f t="shared" si="204"/>
        <x:v/>
      </x:c>
      <x:c r="AN1909" s="81" t="str">
        <x:f t="shared" si="205"/>
        <x:v/>
      </x:c>
      <x:c r="AO1909" s="81" t="str">
        <x:f t="shared" si="206"/>
        <x:v/>
      </x:c>
      <x:c r="AP1909" s="81" t="str">
        <x:f t="shared" si="207"/>
        <x:v/>
      </x:c>
      <x:c r="AQ1909" s="81" t="str">
        <x:f t="shared" si="208"/>
        <x:v/>
      </x:c>
    </x:row>
    <x:row r="1910" spans="1:43">
      <x:c r="A1910">
        <x:v>190400</x:v>
      </x:c>
      <x:c r="B1910" s="118">
        <x:v>479</x:v>
      </x:c>
      <x:c r="C1910">
        <x:v>1.1</x:v>
      </x:c>
      <x:c r="G1910">
        <x:v>3</x:v>
      </x:c>
      <x:c r="I1910" t="s">
        <x:v>100</x:v>
      </x:c>
      <x:c r="K1910" t="s">
        <x:v>145</x:v>
      </x:c>
      <x:c r="M1910">
        <x:v>970</x:v>
      </x:c>
      <x:c r="O1910" t="s">
        <x:v>116</x:v>
      </x:c>
      <x:c r="P1910" s="423" t="s">
        <x:v>381</x:v>
      </x:c>
      <x:c r="AG1910" s="80">
        <x:v>1</x:v>
      </x:c>
      <x:c r="AL1910" s="81">
        <x:f t="shared" si="203"/>
        <x:v>479</x:v>
      </x:c>
      <x:c r="AM1910" s="81" t="str">
        <x:f t="shared" si="204"/>
        <x:v/>
      </x:c>
      <x:c r="AN1910" s="81" t="str">
        <x:f t="shared" si="205"/>
        <x:v/>
      </x:c>
      <x:c r="AO1910" s="81" t="str">
        <x:f t="shared" si="206"/>
        <x:v/>
      </x:c>
      <x:c r="AP1910" s="81" t="str">
        <x:f t="shared" si="207"/>
        <x:v/>
      </x:c>
      <x:c r="AQ1910" s="81" t="str">
        <x:f t="shared" si="208"/>
        <x:v/>
      </x:c>
    </x:row>
    <x:row r="1911" spans="1:43">
      <x:c r="A1911">
        <x:v>190500</x:v>
      </x:c>
      <x:c r="B1911" s="118">
        <x:v>479</x:v>
      </x:c>
      <x:c r="C1911">
        <x:v>1.25</x:v>
      </x:c>
      <x:c r="G1911">
        <x:v>1</x:v>
      </x:c>
      <x:c r="I1911" t="s">
        <x:v>103</x:v>
      </x:c>
      <x:c r="K1911" t="s">
        <x:v>145</x:v>
      </x:c>
      <x:c r="M1911">
        <x:v>970</x:v>
      </x:c>
      <x:c r="O1911" t="s">
        <x:v>116</x:v>
      </x:c>
      <x:c r="P1911" t="s">
        <x:v>382</x:v>
      </x:c>
      <x:c r="AG1911" s="80">
        <x:v>1</x:v>
      </x:c>
      <x:c r="AL1911" s="81">
        <x:f t="shared" si="203"/>
        <x:v>479</x:v>
      </x:c>
      <x:c r="AM1911" s="81" t="str">
        <x:f t="shared" si="204"/>
        <x:v/>
      </x:c>
      <x:c r="AN1911" s="81" t="str">
        <x:f t="shared" si="205"/>
        <x:v/>
      </x:c>
      <x:c r="AO1911" s="81" t="str">
        <x:f t="shared" si="206"/>
        <x:v/>
      </x:c>
      <x:c r="AP1911" s="81" t="str">
        <x:f t="shared" si="207"/>
        <x:v/>
      </x:c>
      <x:c r="AQ1911" s="81" t="str">
        <x:f t="shared" si="208"/>
        <x:v/>
      </x:c>
    </x:row>
    <x:row r="1912" spans="1:43">
      <x:c r="A1912">
        <x:v>190600</x:v>
      </x:c>
      <x:c r="B1912" s="118">
        <x:v>480</x:v>
      </x:c>
      <x:c r="C1912">
        <x:v>6.4</x:v>
      </x:c>
      <x:c r="I1912" t="s">
        <x:v>110</x:v>
      </x:c>
      <x:c r="J1912">
        <x:v>0.65</x:v>
      </x:c>
      <x:c r="K1912" t="s">
        <x:v>132</x:v>
      </x:c>
      <x:c r="M1912">
        <x:v>1221</x:v>
      </x:c>
      <x:c r="O1912" t="s">
        <x:v>101</x:v>
      </x:c>
      <x:c r="S1912" t="s">
        <x:v>408</x:v>
      </x:c>
      <x:c r="AL1912" s="81">
        <x:f t="shared" si="203"/>
        <x:v>480</x:v>
      </x:c>
      <x:c r="AM1912" s="81" t="str">
        <x:f t="shared" si="204"/>
        <x:v/>
      </x:c>
      <x:c r="AN1912" s="81" t="str">
        <x:f t="shared" si="205"/>
        <x:v/>
      </x:c>
      <x:c r="AO1912" s="81" t="str">
        <x:f t="shared" si="206"/>
        <x:v/>
      </x:c>
      <x:c r="AP1912" s="81" t="str">
        <x:f t="shared" si="207"/>
        <x:v/>
      </x:c>
      <x:c r="AQ1912" s="81" t="str">
        <x:f t="shared" si="208"/>
        <x:v/>
      </x:c>
    </x:row>
    <x:row r="1913" spans="1:43">
      <x:c r="A1913">
        <x:v>190700</x:v>
      </x:c>
      <x:c r="B1913" s="118">
        <x:v>481</x:v>
      </x:c>
      <x:c r="C1913">
        <x:f>72/30</x:f>
        <x:v>2.4</x:v>
      </x:c>
      <x:c r="I1913" t="s">
        <x:v>110</x:v>
      </x:c>
      <x:c r="J1913">
        <x:v>0.65</x:v>
      </x:c>
      <x:c r="K1913" t="s">
        <x:v>122</x:v>
      </x:c>
      <x:c r="AL1913" s="81">
        <x:f t="shared" si="203"/>
        <x:v>481</x:v>
      </x:c>
      <x:c r="AM1913" s="81" t="str">
        <x:f t="shared" si="204"/>
        <x:v/>
      </x:c>
      <x:c r="AN1913" s="81" t="str">
        <x:f t="shared" si="205"/>
        <x:v/>
      </x:c>
      <x:c r="AO1913" s="81" t="str">
        <x:f t="shared" si="206"/>
        <x:v/>
      </x:c>
      <x:c r="AP1913" s="81" t="str">
        <x:f t="shared" si="207"/>
        <x:v/>
      </x:c>
      <x:c r="AQ1913" s="81" t="str">
        <x:f t="shared" si="208"/>
        <x:v/>
      </x:c>
    </x:row>
    <x:row r="1914" spans="1:43">
      <x:c r="A1914">
        <x:v>190800</x:v>
      </x:c>
      <x:c r="B1914" s="118">
        <x:v>481</x:v>
      </x:c>
      <x:c r="C1914">
        <x:v>3.9</x:v>
      </x:c>
      <x:c r="I1914" t="s">
        <x:v>100</x:v>
      </x:c>
      <x:c r="K1914" t="s">
        <x:v>304</x:v>
      </x:c>
      <x:c r="AL1914" s="81">
        <x:f t="shared" si="203"/>
        <x:v>481</x:v>
      </x:c>
      <x:c r="AM1914" s="81" t="str">
        <x:f t="shared" si="204"/>
        <x:v/>
      </x:c>
      <x:c r="AN1914" s="81" t="str">
        <x:f t="shared" si="205"/>
        <x:v/>
      </x:c>
      <x:c r="AO1914" s="81" t="str">
        <x:f t="shared" si="206"/>
        <x:v/>
      </x:c>
      <x:c r="AP1914" s="81" t="str">
        <x:f t="shared" si="207"/>
        <x:v/>
      </x:c>
      <x:c r="AQ1914" s="81" t="str">
        <x:f t="shared" si="208"/>
        <x:v/>
      </x:c>
    </x:row>
    <x:row r="1915" spans="1:43">
      <x:c r="A1915">
        <x:v>190900</x:v>
      </x:c>
      <x:c r="B1915" s="118">
        <x:v>481</x:v>
      </x:c>
      <x:c r="C1915">
        <x:v>6.23</x:v>
      </x:c>
      <x:c r="I1915" t="s">
        <x:v>102</x:v>
      </x:c>
      <x:c r="K1915" t="s">
        <x:v>286</x:v>
      </x:c>
      <x:c r="AL1915" s="81">
        <x:f t="shared" si="203"/>
        <x:v>481</x:v>
      </x:c>
      <x:c r="AM1915" s="81" t="str">
        <x:f t="shared" si="204"/>
        <x:v/>
      </x:c>
      <x:c r="AN1915" s="81" t="str">
        <x:f t="shared" si="205"/>
        <x:v/>
      </x:c>
      <x:c r="AO1915" s="81" t="str">
        <x:f t="shared" si="206"/>
        <x:v/>
      </x:c>
      <x:c r="AP1915" s="81" t="str">
        <x:f t="shared" si="207"/>
        <x:v/>
      </x:c>
      <x:c r="AQ1915" s="81" t="str">
        <x:f t="shared" si="208"/>
        <x:v/>
      </x:c>
    </x:row>
    <x:row r="1916" spans="1:43">
      <x:c r="A1916">
        <x:v>191000</x:v>
      </x:c>
      <x:c r="B1916" s="135">
        <x:v>482</x:v>
      </x:c>
      <x:c r="C1916">
        <x:f>11/30</x:f>
        <x:v>0.366666666666667</x:v>
      </x:c>
      <x:c r="I1916" t="s">
        <x:v>100</x:v>
      </x:c>
      <x:c r="K1916" s="11"/>
      <x:c r="M1916">
        <x:v>1477</x:v>
      </x:c>
      <x:c r="O1916" t="s">
        <x:v>101</x:v>
      </x:c>
      <x:c r="AG1916" s="80">
        <x:v>2</x:v>
      </x:c>
      <x:c r="AL1916" s="81">
        <x:f t="shared" si="203"/>
        <x:v>482</x:v>
      </x:c>
      <x:c r="AM1916" s="81" t="str">
        <x:f t="shared" si="204"/>
        <x:v/>
      </x:c>
      <x:c r="AN1916" s="81" t="str">
        <x:f t="shared" si="205"/>
        <x:v/>
      </x:c>
      <x:c r="AO1916" s="81" t="str">
        <x:f t="shared" si="206"/>
        <x:v/>
      </x:c>
      <x:c r="AP1916" s="81" t="str">
        <x:f t="shared" si="207"/>
        <x:v/>
      </x:c>
      <x:c r="AQ1916" s="81" t="str">
        <x:f t="shared" si="208"/>
        <x:v/>
      </x:c>
    </x:row>
    <x:row r="1917" spans="1:43">
      <x:c r="A1917">
        <x:v>191100</x:v>
      </x:c>
      <x:c r="B1917" s="135">
        <x:v>482</x:v>
      </x:c>
      <x:c r="C1917">
        <x:f>28/30</x:f>
        <x:v>0.933333333333333</x:v>
      </x:c>
      <x:c r="I1917" t="s">
        <x:v>104</x:v>
      </x:c>
      <x:c r="K1917" s="11"/>
      <x:c r="M1917">
        <x:v>1477</x:v>
      </x:c>
      <x:c r="O1917" t="s">
        <x:v>101</x:v>
      </x:c>
      <x:c r="AG1917" s="80">
        <x:v>2</x:v>
      </x:c>
      <x:c r="AL1917" s="81">
        <x:f t="shared" si="203"/>
        <x:v>482</x:v>
      </x:c>
      <x:c r="AM1917" s="81" t="str">
        <x:f t="shared" si="204"/>
        <x:v/>
      </x:c>
      <x:c r="AN1917" s="81" t="str">
        <x:f t="shared" si="205"/>
        <x:v/>
      </x:c>
      <x:c r="AO1917" s="81" t="str">
        <x:f t="shared" si="206"/>
        <x:v/>
      </x:c>
      <x:c r="AP1917" s="81" t="str">
        <x:f t="shared" si="207"/>
        <x:v/>
      </x:c>
      <x:c r="AQ1917" s="81" t="str">
        <x:f t="shared" si="208"/>
        <x:v/>
      </x:c>
    </x:row>
    <x:row r="1918" spans="1:43">
      <x:c r="A1918">
        <x:v>191200</x:v>
      </x:c>
      <x:c r="B1918" s="135">
        <x:v>482</x:v>
      </x:c>
      <x:c r="C1918">
        <x:f>59/30</x:f>
        <x:v>1.96666666666667</x:v>
      </x:c>
      <x:c r="I1918" t="s">
        <x:v>102</x:v>
      </x:c>
      <x:c r="K1918" s="11"/>
      <x:c r="M1918">
        <x:v>1477</x:v>
      </x:c>
      <x:c r="O1918" t="s">
        <x:v>101</x:v>
      </x:c>
      <x:c r="AG1918" s="80">
        <x:v>2</x:v>
      </x:c>
      <x:c r="AL1918" s="81">
        <x:f t="shared" si="203"/>
        <x:v>482</x:v>
      </x:c>
      <x:c r="AM1918" s="81" t="str">
        <x:f t="shared" si="204"/>
        <x:v/>
      </x:c>
      <x:c r="AN1918" s="81" t="str">
        <x:f t="shared" si="205"/>
        <x:v/>
      </x:c>
      <x:c r="AO1918" s="81" t="str">
        <x:f t="shared" si="206"/>
        <x:v/>
      </x:c>
      <x:c r="AP1918" s="81" t="str">
        <x:f t="shared" si="207"/>
        <x:v/>
      </x:c>
      <x:c r="AQ1918" s="81" t="str">
        <x:f t="shared" si="208"/>
        <x:v/>
      </x:c>
    </x:row>
    <x:row r="1919" spans="1:33">
      <x:c r="A1919">
        <x:v>191300</x:v>
      </x:c>
      <x:c r="B1919" s="135">
        <x:v>482</x:v>
      </x:c>
      <x:c r="C1919">
        <x:f>C1918+0.15</x:f>
        <x:v>2.11666666666667</x:v>
      </x:c>
      <x:c r="D1919">
        <x:v>1</x:v>
      </x:c>
      <x:c r="K1919" s="11"/>
      <x:c r="AG1919" s="80">
        <x:v>2</x:v>
      </x:c>
    </x:row>
    <x:row r="1920" spans="1:43">
      <x:c r="A1920">
        <x:v>191400</x:v>
      </x:c>
      <x:c r="B1920" s="135">
        <x:v>483</x:v>
      </x:c>
      <x:c r="C1920">
        <x:f>48/30</x:f>
        <x:v>1.6</x:v>
      </x:c>
      <x:c r="K1920" s="11"/>
      <x:c r="AL1920" s="81">
        <x:f t="shared" si="203"/>
        <x:v>483</x:v>
      </x:c>
      <x:c r="AM1920" s="81" t="str">
        <x:f t="shared" si="204"/>
        <x:v/>
      </x:c>
      <x:c r="AN1920" s="81" t="str">
        <x:f t="shared" si="205"/>
        <x:v/>
      </x:c>
      <x:c r="AO1920" s="81" t="str">
        <x:f t="shared" si="206"/>
        <x:v/>
      </x:c>
      <x:c r="AP1920" s="81" t="str">
        <x:f t="shared" si="207"/>
        <x:v/>
      </x:c>
      <x:c r="AQ1920" s="81" t="str">
        <x:f t="shared" si="208"/>
        <x:v/>
      </x:c>
    </x:row>
    <x:row r="1921" spans="1:43">
      <x:c r="A1921">
        <x:v>191500</x:v>
      </x:c>
      <x:c r="B1921" s="135">
        <x:v>484</x:v>
      </x:c>
      <x:c r="C1921">
        <x:f>27/30</x:f>
        <x:v>0.9</x:v>
      </x:c>
      <x:c r="I1921" t="s">
        <x:v>102</x:v>
      </x:c>
      <x:c r="K1921" s="11"/>
      <x:c r="M1921">
        <x:v>1477</x:v>
      </x:c>
      <x:c r="O1921" t="s">
        <x:v>101</x:v>
      </x:c>
      <x:c r="U1921">
        <x:v>439</x:v>
      </x:c>
      <x:c r="W1921" t="s">
        <x:v>114</x:v>
      </x:c>
      <x:c r="X1921">
        <x:v>4</x:v>
      </x:c>
      <x:c r="Y1921">
        <x:v>0</x:v>
      </x:c>
      <x:c r="Z1921" t="s">
        <x:v>347</x:v>
      </x:c>
      <x:c r="AA1921">
        <x:v>30</x:v>
      </x:c>
      <x:c r="AD1921" t="s">
        <x:v>116</x:v>
      </x:c>
      <x:c r="AG1921" s="80">
        <x:v>2</x:v>
      </x:c>
      <x:c r="AL1921" s="81">
        <x:f t="shared" si="203"/>
        <x:v>484</x:v>
      </x:c>
      <x:c r="AM1921" s="81" t="str">
        <x:f t="shared" si="204"/>
        <x:v/>
      </x:c>
      <x:c r="AN1921" s="81" t="str">
        <x:f t="shared" si="205"/>
        <x:v/>
      </x:c>
      <x:c r="AO1921" s="81" t="str">
        <x:f t="shared" si="206"/>
        <x:v/>
      </x:c>
      <x:c r="AP1921" s="81" t="str">
        <x:f t="shared" si="207"/>
        <x:v/>
      </x:c>
      <x:c r="AQ1921" s="81" t="str">
        <x:f t="shared" si="208"/>
        <x:v/>
      </x:c>
    </x:row>
    <x:row r="1922" spans="1:43">
      <x:c r="A1922">
        <x:v>191600</x:v>
      </x:c>
      <x:c r="B1922" s="135">
        <x:v>485</x:v>
      </x:c>
      <x:c r="C1922">
        <x:v>0.633333333333333</x:v>
      </x:c>
      <x:c r="I1922" t="s">
        <x:v>104</x:v>
      </x:c>
      <x:c r="K1922" s="11"/>
      <x:c r="M1922">
        <x:v>1485</x:v>
      </x:c>
      <x:c r="O1922" t="s">
        <x:v>101</x:v>
      </x:c>
      <x:c r="AG1922" s="80">
        <x:v>1</x:v>
      </x:c>
      <x:c r="AL1922" s="81">
        <x:f t="shared" si="203"/>
        <x:v>485</x:v>
      </x:c>
      <x:c r="AM1922" s="81" t="str">
        <x:f t="shared" si="204"/>
        <x:v/>
      </x:c>
      <x:c r="AN1922" s="81" t="str">
        <x:f t="shared" si="205"/>
        <x:v/>
      </x:c>
      <x:c r="AO1922" s="81" t="str">
        <x:f t="shared" si="206"/>
        <x:v/>
      </x:c>
      <x:c r="AP1922" s="81" t="str">
        <x:f t="shared" si="207"/>
        <x:v/>
      </x:c>
      <x:c r="AQ1922" s="81" t="str">
        <x:f t="shared" si="208"/>
        <x:v/>
      </x:c>
    </x:row>
    <x:row r="1923" spans="1:33">
      <x:c r="A1923">
        <x:v>191700</x:v>
      </x:c>
      <x:c r="B1923" s="135">
        <x:v>485</x:v>
      </x:c>
      <x:c r="C1923">
        <x:f t="shared" ref="C1923:C1926" si="209">C1922+0.15</x:f>
        <x:v>0.783333333333333</x:v>
      </x:c>
      <x:c r="I1923" t="s">
        <x:v>103</x:v>
      </x:c>
      <x:c r="K1923" s="11"/>
      <x:c r="M1923">
        <x:v>1485</x:v>
      </x:c>
      <x:c r="O1923" t="s">
        <x:v>101</x:v>
      </x:c>
      <x:c r="AG1923" s="80">
        <x:v>1</x:v>
      </x:c>
    </x:row>
    <x:row r="1924" spans="1:33">
      <x:c r="A1924">
        <x:v>191800</x:v>
      </x:c>
      <x:c r="B1924" s="135">
        <x:v>485</x:v>
      </x:c>
      <x:c r="C1924">
        <x:f t="shared" si="209"/>
        <x:v>0.933333333333333</x:v>
      </x:c>
      <x:c r="I1924" t="s">
        <x:v>100</x:v>
      </x:c>
      <x:c r="K1924" s="11"/>
      <x:c r="M1924">
        <x:v>1485</x:v>
      </x:c>
      <x:c r="O1924" t="s">
        <x:v>101</x:v>
      </x:c>
      <x:c r="AG1924" s="80">
        <x:v>1</x:v>
      </x:c>
    </x:row>
    <x:row r="1925" spans="1:33">
      <x:c r="A1925">
        <x:v>191900</x:v>
      </x:c>
      <x:c r="B1925" s="135">
        <x:v>485</x:v>
      </x:c>
      <x:c r="C1925">
        <x:f t="shared" si="209"/>
        <x:v>1.08333333333333</x:v>
      </x:c>
      <x:c r="I1925" t="s">
        <x:v>102</x:v>
      </x:c>
      <x:c r="K1925" s="11"/>
      <x:c r="M1925">
        <x:v>1485</x:v>
      </x:c>
      <x:c r="O1925" t="s">
        <x:v>101</x:v>
      </x:c>
      <x:c r="AG1925" s="80">
        <x:v>1</x:v>
      </x:c>
    </x:row>
    <x:row r="1926" spans="1:33">
      <x:c r="A1926">
        <x:v>192000</x:v>
      </x:c>
      <x:c r="B1926" s="135">
        <x:v>485</x:v>
      </x:c>
      <x:c r="C1926">
        <x:f t="shared" si="209"/>
        <x:v>1.23333333333333</x:v>
      </x:c>
      <x:c r="I1926" t="s">
        <x:v>104</x:v>
      </x:c>
      <x:c r="K1926" s="11"/>
      <x:c r="M1926">
        <x:v>1485</x:v>
      </x:c>
      <x:c r="O1926" t="s">
        <x:v>101</x:v>
      </x:c>
      <x:c r="AG1926" s="80">
        <x:v>2</x:v>
      </x:c>
    </x:row>
    <x:row r="1927" spans="1:43">
      <x:c r="A1927">
        <x:v>192100</x:v>
      </x:c>
      <x:c r="B1927" s="135">
        <x:v>486</x:v>
      </x:c>
      <x:c r="C1927">
        <x:f>30/30</x:f>
        <x:v>1</x:v>
      </x:c>
      <x:c r="I1927" t="s">
        <x:v>110</x:v>
      </x:c>
      <x:c r="J1927">
        <x:v>0.65</x:v>
      </x:c>
      <x:c r="K1927" s="11"/>
      <x:c r="M1927">
        <x:v>1485</x:v>
      </x:c>
      <x:c r="O1927" t="s">
        <x:v>101</x:v>
      </x:c>
      <x:c r="AL1927" s="81">
        <x:f t="shared" si="203"/>
        <x:v>486</x:v>
      </x:c>
      <x:c r="AM1927" s="81" t="str">
        <x:f t="shared" si="204"/>
        <x:v/>
      </x:c>
      <x:c r="AN1927" s="81" t="str">
        <x:f t="shared" si="205"/>
        <x:v/>
      </x:c>
      <x:c r="AO1927" s="81" t="str">
        <x:f t="shared" si="206"/>
        <x:v/>
      </x:c>
      <x:c r="AP1927" s="81" t="str">
        <x:f t="shared" si="207"/>
        <x:v/>
      </x:c>
      <x:c r="AQ1927" s="81" t="str">
        <x:f t="shared" si="208"/>
        <x:v/>
      </x:c>
    </x:row>
    <x:row r="1928" spans="1:38">
      <x:c r="A1928">
        <x:v>192200</x:v>
      </x:c>
      <x:c r="B1928" s="135">
        <x:v>487</x:v>
      </x:c>
      <x:c r="C1928">
        <x:v>0.001</x:v>
      </x:c>
      <x:c r="D1928">
        <x:v>1</x:v>
      </x:c>
      <x:c r="K1928" s="11"/>
      <x:c r="M1928">
        <x:v>1485</x:v>
      </x:c>
      <x:c r="O1928" t="s">
        <x:v>101</x:v>
      </x:c>
      <x:c r="AL1928" s="81" t="str">
        <x:f t="shared" si="203"/>
        <x:v>487B</x:v>
      </x:c>
    </x:row>
    <x:row r="1929" spans="1:43">
      <x:c r="A1929">
        <x:v>192300</x:v>
      </x:c>
      <x:c r="B1929" s="135">
        <x:v>487</x:v>
      </x:c>
      <x:c r="C1929">
        <x:f>98/30</x:f>
        <x:v>3.26666666666667</x:v>
      </x:c>
      <x:c r="I1929" t="s">
        <x:v>110</x:v>
      </x:c>
      <x:c r="K1929" s="11"/>
      <x:c r="M1929">
        <x:v>1477</x:v>
      </x:c>
      <x:c r="O1929" t="s">
        <x:v>101</x:v>
      </x:c>
      <x:c r="AL1929" s="81">
        <x:f t="shared" si="203"/>
        <x:v>487</x:v>
      </x:c>
      <x:c r="AM1929" s="81" t="str">
        <x:f t="shared" si="204"/>
        <x:v/>
      </x:c>
      <x:c r="AN1929" s="81" t="str">
        <x:f t="shared" si="205"/>
        <x:v/>
      </x:c>
      <x:c r="AO1929" s="81" t="str">
        <x:f t="shared" si="206"/>
        <x:v/>
      </x:c>
      <x:c r="AP1929" s="81" t="str">
        <x:f t="shared" si="207"/>
        <x:v/>
      </x:c>
      <x:c r="AQ1929" s="81" t="str">
        <x:f t="shared" si="208"/>
        <x:v/>
      </x:c>
    </x:row>
    <x:row r="1930" spans="1:43">
      <x:c r="A1930">
        <x:v>192400</x:v>
      </x:c>
      <x:c r="B1930" s="135">
        <x:v>487</x:v>
      </x:c>
      <x:c r="C1930">
        <x:f>154/30</x:f>
        <x:v>5.13333333333333</x:v>
      </x:c>
      <x:c r="I1930" t="s">
        <x:v>110</x:v>
      </x:c>
      <x:c r="K1930" s="11"/>
      <x:c r="M1930">
        <x:v>1477</x:v>
      </x:c>
      <x:c r="O1930" t="s">
        <x:v>101</x:v>
      </x:c>
      <x:c r="AL1930" s="81">
        <x:f t="shared" si="203"/>
        <x:v>487</x:v>
      </x:c>
      <x:c r="AM1930" s="81" t="str">
        <x:f t="shared" si="204"/>
        <x:v/>
      </x:c>
      <x:c r="AN1930" s="81" t="str">
        <x:f t="shared" si="205"/>
        <x:v/>
      </x:c>
      <x:c r="AO1930" s="81" t="str">
        <x:f t="shared" si="206"/>
        <x:v/>
      </x:c>
      <x:c r="AP1930" s="81" t="str">
        <x:f t="shared" si="207"/>
        <x:v/>
      </x:c>
      <x:c r="AQ1930" s="81" t="str">
        <x:f t="shared" si="208"/>
        <x:v/>
      </x:c>
    </x:row>
    <x:row r="1931" spans="1:43">
      <x:c r="A1931">
        <x:v>192500</x:v>
      </x:c>
      <x:c r="B1931" s="135">
        <x:v>487</x:v>
      </x:c>
      <x:c r="C1931">
        <x:f>203/30</x:f>
        <x:v>6.76666666666667</x:v>
      </x:c>
      <x:c r="I1931" t="s">
        <x:v>112</x:v>
      </x:c>
      <x:c r="K1931" s="11"/>
      <x:c r="M1931">
        <x:v>1477</x:v>
      </x:c>
      <x:c r="O1931" t="s">
        <x:v>101</x:v>
      </x:c>
      <x:c r="AL1931" s="81">
        <x:f t="shared" si="203"/>
        <x:v>487</x:v>
      </x:c>
      <x:c r="AM1931" s="81" t="str">
        <x:f t="shared" si="204"/>
        <x:v/>
      </x:c>
      <x:c r="AN1931" s="81" t="str">
        <x:f t="shared" si="205"/>
        <x:v/>
      </x:c>
      <x:c r="AO1931" s="81" t="str">
        <x:f t="shared" si="206"/>
        <x:v/>
      </x:c>
      <x:c r="AP1931" s="81" t="str">
        <x:f t="shared" si="207"/>
        <x:v/>
      </x:c>
      <x:c r="AQ1931" s="81" t="str">
        <x:f t="shared" si="208"/>
        <x:v/>
      </x:c>
    </x:row>
    <x:row r="1932" spans="1:38">
      <x:c r="A1932">
        <x:v>192600</x:v>
      </x:c>
      <x:c r="B1932" s="135">
        <x:v>488</x:v>
      </x:c>
      <x:c r="C1932">
        <x:v>0.001</x:v>
      </x:c>
      <x:c r="D1932">
        <x:v>1</x:v>
      </x:c>
      <x:c r="K1932" s="11"/>
      <x:c r="AL1932" s="81" t="str">
        <x:f t="shared" si="203"/>
        <x:v>488B</x:v>
      </x:c>
    </x:row>
    <x:row r="1933" spans="1:43">
      <x:c r="A1933">
        <x:v>192700</x:v>
      </x:c>
      <x:c r="B1933" s="135">
        <x:v>488</x:v>
      </x:c>
      <x:c r="C1933">
        <x:v>1.8</x:v>
      </x:c>
      <x:c r="I1933" t="s">
        <x:v>337</x:v>
      </x:c>
      <x:c r="K1933" s="11"/>
      <x:c r="M1933">
        <x:v>1477</x:v>
      </x:c>
      <x:c r="O1933" t="s">
        <x:v>101</x:v>
      </x:c>
      <x:c r="S1933" t="s">
        <x:v>370</x:v>
      </x:c>
      <x:c r="T1933">
        <x:v>3.5</x:v>
      </x:c>
      <x:c r="AH1933" t="s">
        <x:v>388</x:v>
      </x:c>
      <x:c r="AL1933" s="81">
        <x:f t="shared" si="203"/>
        <x:v>488</x:v>
      </x:c>
      <x:c r="AM1933" s="81" t="str">
        <x:f t="shared" si="204"/>
        <x:v/>
      </x:c>
      <x:c r="AN1933" s="81" t="str">
        <x:f t="shared" si="205"/>
        <x:v/>
      </x:c>
      <x:c r="AO1933" s="81" t="str">
        <x:f t="shared" si="206"/>
        <x:v/>
      </x:c>
      <x:c r="AP1933" s="81" t="str">
        <x:f t="shared" si="207"/>
        <x:v/>
      </x:c>
      <x:c r="AQ1933" s="81" t="str">
        <x:f t="shared" si="208"/>
        <x:v/>
      </x:c>
    </x:row>
    <x:row r="1934" spans="1:43">
      <x:c r="A1934">
        <x:v>192800</x:v>
      </x:c>
      <x:c r="B1934" s="135">
        <x:v>488</x:v>
      </x:c>
      <x:c r="C1934">
        <x:v>9</x:v>
      </x:c>
      <x:c r="I1934" t="s">
        <x:v>110</x:v>
      </x:c>
      <x:c r="J1934">
        <x:v>0.65</x:v>
      </x:c>
      <x:c r="K1934" s="11"/>
      <x:c r="AL1934" s="81">
        <x:f t="shared" si="203"/>
        <x:v>488</x:v>
      </x:c>
      <x:c r="AM1934" s="81" t="str">
        <x:f t="shared" si="204"/>
        <x:v/>
      </x:c>
      <x:c r="AN1934" s="81" t="str">
        <x:f t="shared" si="205"/>
        <x:v/>
      </x:c>
      <x:c r="AO1934" s="81" t="str">
        <x:f t="shared" si="206"/>
        <x:v/>
      </x:c>
      <x:c r="AP1934" s="81" t="str">
        <x:f t="shared" si="207"/>
        <x:v/>
      </x:c>
      <x:c r="AQ1934" s="81" t="str">
        <x:f t="shared" si="208"/>
        <x:v/>
      </x:c>
    </x:row>
    <x:row r="1935" spans="1:38">
      <x:c r="A1935">
        <x:v>192900</x:v>
      </x:c>
      <x:c r="B1935" s="135">
        <x:v>489</x:v>
      </x:c>
      <x:c r="C1935">
        <x:v>1e-5</x:v>
      </x:c>
      <x:c r="D1935">
        <x:v>1</x:v>
      </x:c>
      <x:c r="K1935" s="11"/>
      <x:c r="AL1935" s="81" t="str">
        <x:f t="shared" si="203"/>
        <x:v>489B</x:v>
      </x:c>
    </x:row>
    <x:row r="1936" spans="1:43">
      <x:c r="A1936">
        <x:v>193000</x:v>
      </x:c>
      <x:c r="B1936" s="135">
        <x:v>489</x:v>
      </x:c>
      <x:c r="C1936">
        <x:v>3.43333333333333</x:v>
      </x:c>
      <x:c r="I1936" t="s">
        <x:v>100</x:v>
      </x:c>
      <x:c r="K1936" s="11"/>
      <x:c r="M1936">
        <x:v>1477</x:v>
      </x:c>
      <x:c r="O1936" t="s">
        <x:v>101</x:v>
      </x:c>
      <x:c r="AL1936" s="81">
        <x:f t="shared" si="203"/>
        <x:v>489</x:v>
      </x:c>
      <x:c r="AM1936" s="81" t="str">
        <x:f t="shared" si="204"/>
        <x:v/>
      </x:c>
      <x:c r="AN1936" s="81" t="str">
        <x:f t="shared" si="205"/>
        <x:v/>
      </x:c>
      <x:c r="AO1936" s="81" t="str">
        <x:f t="shared" si="206"/>
        <x:v/>
      </x:c>
      <x:c r="AP1936" s="81" t="str">
        <x:f t="shared" si="207"/>
        <x:v/>
      </x:c>
      <x:c r="AQ1936" s="81" t="str">
        <x:f t="shared" si="208"/>
        <x:v/>
      </x:c>
    </x:row>
    <x:row r="1937" spans="1:15">
      <x:c r="A1937">
        <x:v>193100</x:v>
      </x:c>
      <x:c r="B1937" s="135">
        <x:v>489</x:v>
      </x:c>
      <x:c r="C1937">
        <x:v>3.63333333333333</x:v>
      </x:c>
      <x:c r="K1937" s="11"/>
      <x:c r="M1937">
        <x:v>1477</x:v>
      </x:c>
      <x:c r="O1937" t="s">
        <x:v>101</x:v>
      </x:c>
    </x:row>
    <x:row r="1938" spans="1:15">
      <x:c r="A1938">
        <x:v>193200</x:v>
      </x:c>
      <x:c r="B1938" s="135">
        <x:v>489</x:v>
      </x:c>
      <x:c r="C1938">
        <x:v>3.83333333333333</x:v>
      </x:c>
      <x:c r="K1938" s="11"/>
      <x:c r="M1938">
        <x:v>1477</x:v>
      </x:c>
      <x:c r="O1938" t="s">
        <x:v>101</x:v>
      </x:c>
    </x:row>
    <x:row r="1939" spans="1:15">
      <x:c r="A1939">
        <x:v>193300</x:v>
      </x:c>
      <x:c r="B1939" s="135">
        <x:v>489</x:v>
      </x:c>
      <x:c r="C1939">
        <x:v>4.03333333333333</x:v>
      </x:c>
      <x:c r="K1939" s="11"/>
      <x:c r="M1939">
        <x:v>1477</x:v>
      </x:c>
      <x:c r="O1939" t="s">
        <x:v>101</x:v>
      </x:c>
    </x:row>
    <x:row r="1940" spans="1:15">
      <x:c r="A1940">
        <x:v>193400</x:v>
      </x:c>
      <x:c r="B1940" s="135">
        <x:v>489</x:v>
      </x:c>
      <x:c r="C1940">
        <x:v>4.13333333333333</x:v>
      </x:c>
      <x:c r="K1940" s="11"/>
      <x:c r="M1940">
        <x:v>1477</x:v>
      </x:c>
      <x:c r="O1940" t="s">
        <x:v>101</x:v>
      </x:c>
    </x:row>
    <x:row r="1941" spans="1:15">
      <x:c r="A1941">
        <x:v>193500</x:v>
      </x:c>
      <x:c r="B1941" s="135">
        <x:v>489</x:v>
      </x:c>
      <x:c r="C1941">
        <x:v>6.4</x:v>
      </x:c>
      <x:c r="I1941" t="s">
        <x:v>337</x:v>
      </x:c>
      <x:c r="K1941" s="11"/>
      <x:c r="M1941">
        <x:v>1477</x:v>
      </x:c>
      <x:c r="O1941" t="s">
        <x:v>101</x:v>
      </x:c>
    </x:row>
    <x:row r="1942" spans="1:15">
      <x:c r="A1942">
        <x:v>193600</x:v>
      </x:c>
      <x:c r="B1942" s="135">
        <x:v>489</x:v>
      </x:c>
      <x:c r="C1942">
        <x:v>6.6</x:v>
      </x:c>
      <x:c r="I1942" t="s">
        <x:v>100</x:v>
      </x:c>
      <x:c r="K1942" s="11"/>
      <x:c r="M1942">
        <x:v>1477</x:v>
      </x:c>
      <x:c r="O1942" t="s">
        <x:v>101</x:v>
      </x:c>
    </x:row>
    <x:row r="1943" spans="1:15">
      <x:c r="A1943">
        <x:v>193700</x:v>
      </x:c>
      <x:c r="B1943" s="135">
        <x:v>489</x:v>
      </x:c>
      <x:c r="C1943">
        <x:v>6.8</x:v>
      </x:c>
      <x:c r="I1943" t="s">
        <x:v>337</x:v>
      </x:c>
      <x:c r="K1943" s="11"/>
      <x:c r="M1943">
        <x:v>1477</x:v>
      </x:c>
      <x:c r="O1943" t="s">
        <x:v>101</x:v>
      </x:c>
    </x:row>
    <x:row r="1944" spans="1:15">
      <x:c r="A1944">
        <x:v>193800</x:v>
      </x:c>
      <x:c r="B1944" s="135">
        <x:v>489</x:v>
      </x:c>
      <x:c r="C1944">
        <x:v>7</x:v>
      </x:c>
      <x:c r="I1944" t="s">
        <x:v>337</x:v>
      </x:c>
      <x:c r="K1944" s="11"/>
      <x:c r="M1944">
        <x:v>1477</x:v>
      </x:c>
      <x:c r="O1944" t="s">
        <x:v>101</x:v>
      </x:c>
    </x:row>
    <x:row r="1945" spans="1:15">
      <x:c r="A1945">
        <x:v>193900</x:v>
      </x:c>
      <x:c r="B1945" s="135">
        <x:v>489</x:v>
      </x:c>
      <x:c r="C1945">
        <x:v>7.2</x:v>
      </x:c>
      <x:c r="I1945" t="s">
        <x:v>100</x:v>
      </x:c>
      <x:c r="K1945" s="11"/>
      <x:c r="M1945">
        <x:v>1477</x:v>
      </x:c>
      <x:c r="O1945" t="s">
        <x:v>101</x:v>
      </x:c>
    </x:row>
    <x:row r="1946" spans="1:15">
      <x:c r="A1946">
        <x:v>194000</x:v>
      </x:c>
      <x:c r="B1946" s="135">
        <x:v>489</x:v>
      </x:c>
      <x:c r="C1946">
        <x:v>7.4</x:v>
      </x:c>
      <x:c r="I1946" t="s">
        <x:v>337</x:v>
      </x:c>
      <x:c r="K1946" s="11"/>
      <x:c r="M1946">
        <x:v>1477</x:v>
      </x:c>
      <x:c r="O1946" t="s">
        <x:v>101</x:v>
      </x:c>
    </x:row>
    <x:row r="1947" spans="1:15">
      <x:c r="A1947">
        <x:v>194100</x:v>
      </x:c>
      <x:c r="B1947" s="135">
        <x:v>489</x:v>
      </x:c>
      <x:c r="C1947">
        <x:v>7.6</x:v>
      </x:c>
      <x:c r="I1947" t="s">
        <x:v>100</x:v>
      </x:c>
      <x:c r="K1947" s="11"/>
      <x:c r="M1947">
        <x:v>1477</x:v>
      </x:c>
      <x:c r="O1947" t="s">
        <x:v>101</x:v>
      </x:c>
    </x:row>
    <x:row r="1948" spans="1:15">
      <x:c r="A1948">
        <x:v>194200</x:v>
      </x:c>
      <x:c r="B1948" s="135">
        <x:v>489</x:v>
      </x:c>
      <x:c r="C1948">
        <x:v>7.8</x:v>
      </x:c>
      <x:c r="I1948" t="s">
        <x:v>337</x:v>
      </x:c>
      <x:c r="K1948" s="11"/>
      <x:c r="M1948">
        <x:v>1477</x:v>
      </x:c>
      <x:c r="O1948" t="s">
        <x:v>101</x:v>
      </x:c>
    </x:row>
    <x:row r="1949" spans="1:11">
      <x:c r="A1949">
        <x:v>194300</x:v>
      </x:c>
      <x:c r="B1949" s="135">
        <x:v>489</x:v>
      </x:c>
      <x:c r="C1949">
        <x:v>8.83333333333333</x:v>
      </x:c>
      <x:c r="I1949" t="s">
        <x:v>102</x:v>
      </x:c>
      <x:c r="K1949" s="11"/>
    </x:row>
    <x:row r="1950" spans="1:43">
      <x:c r="A1950">
        <x:v>194400</x:v>
      </x:c>
      <x:c r="B1950" s="118">
        <x:v>490</x:v>
      </x:c>
      <x:c r="C1950">
        <x:f>21/30</x:f>
        <x:v>0.7</x:v>
      </x:c>
      <x:c r="G1950">
        <x:v>1</x:v>
      </x:c>
      <x:c r="I1950" t="s">
        <x:v>104</x:v>
      </x:c>
      <x:c r="K1950" t="s">
        <x:v>171</x:v>
      </x:c>
      <x:c r="M1950">
        <x:v>1512</x:v>
      </x:c>
      <x:c r="O1950" t="s">
        <x:v>101</x:v>
      </x:c>
      <x:c r="AG1950" s="80">
        <x:v>2</x:v>
      </x:c>
      <x:c r="AL1950" s="103"/>
      <x:c r="AM1950" s="103"/>
      <x:c r="AN1950" s="103"/>
      <x:c r="AO1950" s="103"/>
      <x:c r="AP1950" s="103"/>
      <x:c r="AQ1950" s="103"/>
    </x:row>
    <x:row r="1951" spans="1:43">
      <x:c r="A1951">
        <x:v>194500</x:v>
      </x:c>
      <x:c r="B1951" s="118">
        <x:v>490</x:v>
      </x:c>
      <x:c r="C1951">
        <x:f>42/30</x:f>
        <x:v>1.4</x:v>
      </x:c>
      <x:c r="G1951">
        <x:v>3</x:v>
      </x:c>
      <x:c r="I1951" t="s">
        <x:v>103</x:v>
      </x:c>
      <x:c r="K1951" t="s">
        <x:v>171</x:v>
      </x:c>
      <x:c r="M1951">
        <x:v>1512</x:v>
      </x:c>
      <x:c r="O1951" t="s">
        <x:v>101</x:v>
      </x:c>
      <x:c r="AG1951" s="80">
        <x:v>2</x:v>
      </x:c>
      <x:c r="AL1951" s="103"/>
      <x:c r="AM1951" s="103"/>
      <x:c r="AN1951" s="103"/>
      <x:c r="AO1951" s="103"/>
      <x:c r="AP1951" s="103"/>
      <x:c r="AQ1951" s="103"/>
    </x:row>
    <x:row r="1952" spans="1:43">
      <x:c r="A1952">
        <x:v>194600</x:v>
      </x:c>
      <x:c r="B1952" s="118">
        <x:v>490</x:v>
      </x:c>
      <x:c r="C1952">
        <x:f>61/30</x:f>
        <x:v>2.03333333333333</x:v>
      </x:c>
      <x:c r="G1952">
        <x:v>2</x:v>
      </x:c>
      <x:c r="I1952" t="s">
        <x:v>100</x:v>
      </x:c>
      <x:c r="K1952" t="s">
        <x:v>171</x:v>
      </x:c>
      <x:c r="M1952">
        <x:v>1512</x:v>
      </x:c>
      <x:c r="O1952" t="s">
        <x:v>101</x:v>
      </x:c>
      <x:c r="AG1952" s="80">
        <x:v>2</x:v>
      </x:c>
      <x:c r="AL1952" s="103"/>
      <x:c r="AM1952" s="103"/>
      <x:c r="AN1952" s="103"/>
      <x:c r="AO1952" s="103"/>
      <x:c r="AP1952" s="103"/>
      <x:c r="AQ1952" s="103"/>
    </x:row>
    <x:row r="1953" spans="1:43">
      <x:c r="A1953">
        <x:v>194700</x:v>
      </x:c>
      <x:c r="B1953" s="118">
        <x:v>490</x:v>
      </x:c>
      <x:c r="C1953">
        <x:f>78/30</x:f>
        <x:v>2.6</x:v>
      </x:c>
      <x:c r="G1953">
        <x:v>4</x:v>
      </x:c>
      <x:c r="I1953" t="s">
        <x:v>102</x:v>
      </x:c>
      <x:c r="K1953" t="s">
        <x:v>171</x:v>
      </x:c>
      <x:c r="M1953">
        <x:v>1512</x:v>
      </x:c>
      <x:c r="O1953" t="s">
        <x:v>101</x:v>
      </x:c>
      <x:c r="AG1953" s="80">
        <x:v>2</x:v>
      </x:c>
      <x:c r="AL1953" s="103"/>
      <x:c r="AM1953" s="103"/>
      <x:c r="AN1953" s="103"/>
      <x:c r="AO1953" s="103"/>
      <x:c r="AP1953" s="103"/>
      <x:c r="AQ1953" s="103"/>
    </x:row>
    <x:row r="1954" spans="1:43">
      <x:c r="A1954">
        <x:v>194800</x:v>
      </x:c>
      <x:c r="B1954" s="118">
        <x:v>490</x:v>
      </x:c>
      <x:c r="C1954">
        <x:v>2.7</x:v>
      </x:c>
      <x:c r="D1954">
        <x:v>1</x:v>
      </x:c>
      <x:c r="AG1954" s="80">
        <x:v>2</x:v>
      </x:c>
      <x:c r="AL1954" s="103"/>
      <x:c r="AM1954" s="103"/>
      <x:c r="AN1954" s="103"/>
      <x:c r="AO1954" s="103"/>
      <x:c r="AP1954" s="103"/>
      <x:c r="AQ1954" s="103"/>
    </x:row>
    <x:row r="1955" spans="1:43">
      <x:c r="A1955">
        <x:v>194900</x:v>
      </x:c>
      <x:c r="B1955" s="118">
        <x:v>491</x:v>
      </x:c>
      <x:c r="C1955">
        <x:v>1</x:v>
      </x:c>
      <x:c r="D1955">
        <x:v>1</x:v>
      </x:c>
      <x:c r="AG1955" s="80">
        <x:v>2</x:v>
      </x:c>
      <x:c r="AL1955" s="103"/>
      <x:c r="AM1955" s="103"/>
      <x:c r="AN1955" s="103"/>
      <x:c r="AO1955" s="103"/>
      <x:c r="AP1955" s="103"/>
      <x:c r="AQ1955" s="103"/>
    </x:row>
    <x:row r="1956" spans="1:43">
      <x:c r="A1956">
        <x:v>195000</x:v>
      </x:c>
      <x:c r="B1956" s="118">
        <x:v>491</x:v>
      </x:c>
      <x:c r="C1956">
        <x:f>42/30</x:f>
        <x:v>1.4</x:v>
      </x:c>
      <x:c r="G1956">
        <x:v>3</x:v>
      </x:c>
      <x:c r="I1956" t="s">
        <x:v>102</x:v>
      </x:c>
      <x:c r="K1956" t="s">
        <x:v>351</x:v>
      </x:c>
      <x:c r="AG1956" s="80">
        <x:v>2</x:v>
      </x:c>
      <x:c r="AH1956" t="s">
        <x:v>391</x:v>
      </x:c>
      <x:c r="AL1956" s="103"/>
      <x:c r="AM1956" s="103"/>
      <x:c r="AN1956" s="103"/>
      <x:c r="AO1956" s="103"/>
      <x:c r="AP1956" s="103"/>
      <x:c r="AQ1956" s="103"/>
    </x:row>
    <x:row r="1957" spans="1:43">
      <x:c r="A1957">
        <x:v>195100</x:v>
      </x:c>
      <x:c r="B1957" s="118">
        <x:v>491</x:v>
      </x:c>
      <x:c r="C1957">
        <x:f t="shared" ref="C1957:C1958" si="210">C1956+0.2</x:f>
        <x:v>1.6</x:v>
      </x:c>
      <x:c r="G1957">
        <x:v>4</x:v>
      </x:c>
      <x:c r="I1957" t="s">
        <x:v>338</x:v>
      </x:c>
      <x:c r="K1957" t="s">
        <x:v>351</x:v>
      </x:c>
      <x:c r="AG1957" s="80">
        <x:v>2</x:v>
      </x:c>
      <x:c r="AH1957" t="s">
        <x:v>391</x:v>
      </x:c>
      <x:c r="AL1957" s="103"/>
      <x:c r="AM1957" s="103"/>
      <x:c r="AN1957" s="103"/>
      <x:c r="AO1957" s="103"/>
      <x:c r="AP1957" s="103"/>
      <x:c r="AQ1957" s="103"/>
    </x:row>
    <x:row r="1958" spans="1:43">
      <x:c r="A1958">
        <x:v>195200</x:v>
      </x:c>
      <x:c r="B1958" s="118">
        <x:v>491</x:v>
      </x:c>
      <x:c r="C1958">
        <x:f t="shared" si="210"/>
        <x:v>1.8</x:v>
      </x:c>
      <x:c r="D1958">
        <x:v>1</x:v>
      </x:c>
      <x:c r="AG1958" s="80">
        <x:v>2</x:v>
      </x:c>
      <x:c r="AL1958" s="103"/>
      <x:c r="AM1958" s="103"/>
      <x:c r="AN1958" s="103"/>
      <x:c r="AO1958" s="103"/>
      <x:c r="AP1958" s="103"/>
      <x:c r="AQ1958" s="103"/>
    </x:row>
    <x:row r="1959" spans="1:43">
      <x:c r="A1959">
        <x:v>195300</x:v>
      </x:c>
      <x:c r="B1959" s="118">
        <x:v>492</x:v>
      </x:c>
      <x:c r="C1959">
        <x:f>21/30</x:f>
        <x:v>0.7</x:v>
      </x:c>
      <x:c r="G1959">
        <x:v>2</x:v>
      </x:c>
      <x:c r="I1959" t="s">
        <x:v>252</x:v>
      </x:c>
      <x:c r="K1959" t="s">
        <x:v>171</x:v>
      </x:c>
      <x:c r="AG1959" s="80">
        <x:v>2</x:v>
      </x:c>
      <x:c r="AL1959" s="103"/>
      <x:c r="AM1959" s="103"/>
      <x:c r="AN1959" s="103"/>
      <x:c r="AO1959" s="103"/>
      <x:c r="AP1959" s="103"/>
      <x:c r="AQ1959" s="103"/>
    </x:row>
    <x:row r="1960" spans="1:43">
      <x:c r="A1960">
        <x:v>195400</x:v>
      </x:c>
      <x:c r="B1960" s="118">
        <x:v>492</x:v>
      </x:c>
      <x:c r="C1960">
        <x:f>40/30</x:f>
        <x:v>1.33333333333333</x:v>
      </x:c>
      <x:c r="G1960">
        <x:v>2</x:v>
      </x:c>
      <x:c r="I1960" t="s">
        <x:v>103</x:v>
      </x:c>
      <x:c r="K1960" t="s">
        <x:v>171</x:v>
      </x:c>
      <x:c r="AG1960" s="80">
        <x:v>2</x:v>
      </x:c>
      <x:c r="AL1960" s="103"/>
      <x:c r="AM1960" s="103"/>
      <x:c r="AN1960" s="103"/>
      <x:c r="AO1960" s="103"/>
      <x:c r="AP1960" s="103"/>
      <x:c r="AQ1960" s="103"/>
    </x:row>
    <x:row r="1961" spans="1:43">
      <x:c r="A1961">
        <x:v>195500</x:v>
      </x:c>
      <x:c r="B1961" s="118">
        <x:v>492</x:v>
      </x:c>
      <x:c r="C1961">
        <x:f>59/30</x:f>
        <x:v>1.96666666666667</x:v>
      </x:c>
      <x:c r="G1961">
        <x:v>1</x:v>
      </x:c>
      <x:c r="I1961" t="s">
        <x:v>104</x:v>
      </x:c>
      <x:c r="K1961" t="s">
        <x:v>171</x:v>
      </x:c>
      <x:c r="AG1961" s="80">
        <x:v>2</x:v>
      </x:c>
      <x:c r="AL1961" s="103"/>
      <x:c r="AM1961" s="103"/>
      <x:c r="AN1961" s="103"/>
      <x:c r="AO1961" s="103"/>
      <x:c r="AP1961" s="103"/>
      <x:c r="AQ1961" s="103"/>
    </x:row>
    <x:row r="1962" spans="1:43">
      <x:c r="A1962">
        <x:v>195600</x:v>
      </x:c>
      <x:c r="B1962" s="118">
        <x:v>492</x:v>
      </x:c>
      <x:c r="C1962">
        <x:f>99/30</x:f>
        <x:v>3.3</x:v>
      </x:c>
      <x:c r="G1962">
        <x:v>4</x:v>
      </x:c>
      <x:c r="I1962" t="s">
        <x:v>215</x:v>
      </x:c>
      <x:c r="K1962" t="s">
        <x:v>171</x:v>
      </x:c>
      <x:c r="AG1962" s="80">
        <x:v>2</x:v>
      </x:c>
      <x:c r="AL1962" s="103"/>
      <x:c r="AM1962" s="103"/>
      <x:c r="AN1962" s="103"/>
      <x:c r="AO1962" s="103"/>
      <x:c r="AP1962" s="103"/>
      <x:c r="AQ1962" s="103"/>
    </x:row>
    <x:row r="1963" spans="1:43">
      <x:c r="A1963">
        <x:v>195700</x:v>
      </x:c>
      <x:c r="B1963" s="118">
        <x:v>492</x:v>
      </x:c>
      <x:c r="C1963">
        <x:v>3.5</x:v>
      </x:c>
      <x:c r="D1963">
        <x:v>1</x:v>
      </x:c>
      <x:c r="AG1963" s="80">
        <x:v>2</x:v>
      </x:c>
      <x:c r="AL1963" s="103"/>
      <x:c r="AM1963" s="103"/>
      <x:c r="AN1963" s="103"/>
      <x:c r="AO1963" s="103"/>
      <x:c r="AP1963" s="103"/>
      <x:c r="AQ1963" s="103"/>
    </x:row>
    <x:row r="1964" spans="1:43">
      <x:c r="A1964">
        <x:v>195800</x:v>
      </x:c>
      <x:c r="B1964" s="118">
        <x:v>492</x:v>
      </x:c>
      <x:c r="C1964">
        <x:v>3.7</x:v>
      </x:c>
      <x:c r="D1964">
        <x:v>1</x:v>
      </x:c>
      <x:c r="AG1964" s="80">
        <x:v>2</x:v>
      </x:c>
      <x:c r="AL1964" s="103"/>
      <x:c r="AM1964" s="103"/>
      <x:c r="AN1964" s="103"/>
      <x:c r="AO1964" s="103"/>
      <x:c r="AP1964" s="103"/>
      <x:c r="AQ1964" s="103"/>
    </x:row>
    <x:row r="1965" spans="1:43">
      <x:c r="A1965">
        <x:v>195900</x:v>
      </x:c>
      <x:c r="B1965" s="136">
        <x:v>493</x:v>
      </x:c>
      <x:c r="C1965">
        <x:v>0.1</x:v>
      </x:c>
      <x:c r="D1965">
        <x:v>1</x:v>
      </x:c>
      <x:c r="AG1965" s="80">
        <x:v>2</x:v>
      </x:c>
      <x:c r="AL1965" s="103"/>
      <x:c r="AM1965" s="103"/>
      <x:c r="AN1965" s="103"/>
      <x:c r="AO1965" s="103"/>
      <x:c r="AP1965" s="103"/>
      <x:c r="AQ1965" s="103"/>
    </x:row>
    <x:row r="1966" spans="1:43">
      <x:c r="A1966">
        <x:v>196000</x:v>
      </x:c>
      <x:c r="B1966" s="136">
        <x:v>493</x:v>
      </x:c>
      <x:c r="C1966">
        <x:v>0.3</x:v>
      </x:c>
      <x:c r="D1966">
        <x:v>1</x:v>
      </x:c>
      <x:c r="K1966" t="s">
        <x:v>133</x:v>
      </x:c>
      <x:c r="AG1966" s="80">
        <x:v>2</x:v>
      </x:c>
      <x:c r="AL1966" s="103"/>
      <x:c r="AM1966" s="103"/>
      <x:c r="AN1966" s="103"/>
      <x:c r="AO1966" s="103"/>
      <x:c r="AP1966" s="103"/>
      <x:c r="AQ1966" s="103"/>
    </x:row>
    <x:row r="1967" spans="1:43">
      <x:c r="A1967">
        <x:v>196100</x:v>
      </x:c>
      <x:c r="B1967" s="136">
        <x:v>493</x:v>
      </x:c>
      <x:c r="C1967">
        <x:v>0.5</x:v>
      </x:c>
      <x:c r="D1967">
        <x:v>1</x:v>
      </x:c>
      <x:c r="AG1967" s="80">
        <x:v>2</x:v>
      </x:c>
      <x:c r="AL1967" s="103"/>
      <x:c r="AM1967" s="103"/>
      <x:c r="AN1967" s="103"/>
      <x:c r="AO1967" s="103"/>
      <x:c r="AP1967" s="103"/>
      <x:c r="AQ1967" s="103"/>
    </x:row>
    <x:row r="1968" spans="1:43">
      <x:c r="A1968">
        <x:v>196200</x:v>
      </x:c>
      <x:c r="B1968" s="136">
        <x:v>493</x:v>
      </x:c>
      <x:c r="C1968">
        <x:v>2.1</x:v>
      </x:c>
      <x:c r="G1968">
        <x:v>1</x:v>
      </x:c>
      <x:c r="I1968" t="s">
        <x:v>342</x:v>
      </x:c>
      <x:c r="K1968" t="s">
        <x:v>296</x:v>
      </x:c>
      <x:c r="M1968">
        <x:v>1521</x:v>
      </x:c>
      <x:c r="O1968" t="s">
        <x:v>101</x:v>
      </x:c>
      <x:c r="AG1968" s="80">
        <x:v>2</x:v>
      </x:c>
      <x:c r="AH1968" t="s">
        <x:v>391</x:v>
      </x:c>
      <x:c r="AL1968" s="103"/>
      <x:c r="AM1968" s="103"/>
      <x:c r="AN1968" s="103"/>
      <x:c r="AO1968" s="103"/>
      <x:c r="AP1968" s="103"/>
      <x:c r="AQ1968" s="103"/>
    </x:row>
    <x:row r="1969" spans="1:43">
      <x:c r="A1969">
        <x:v>196300</x:v>
      </x:c>
      <x:c r="B1969" s="136">
        <x:v>493</x:v>
      </x:c>
      <x:c r="C1969">
        <x:f>C1968+0.15</x:f>
        <x:v>2.25</x:v>
      </x:c>
      <x:c r="G1969">
        <x:v>1</x:v>
      </x:c>
      <x:c r="I1969" t="s">
        <x:v>252</x:v>
      </x:c>
      <x:c r="K1969" t="s">
        <x:v>296</x:v>
      </x:c>
      <x:c r="M1969">
        <x:v>1521</x:v>
      </x:c>
      <x:c r="O1969" t="s">
        <x:v>101</x:v>
      </x:c>
      <x:c r="AG1969" s="80">
        <x:v>2</x:v>
      </x:c>
      <x:c r="AH1969" t="s">
        <x:v>391</x:v>
      </x:c>
      <x:c r="AL1969" s="103"/>
      <x:c r="AM1969" s="103"/>
      <x:c r="AN1969" s="103"/>
      <x:c r="AO1969" s="103"/>
      <x:c r="AP1969" s="103"/>
      <x:c r="AQ1969" s="103"/>
    </x:row>
    <x:row r="1970" spans="1:43">
      <x:c r="A1970">
        <x:v>196400</x:v>
      </x:c>
      <x:c r="B1970" s="136">
        <x:v>493</x:v>
      </x:c>
      <x:c r="C1970">
        <x:f>C1969+0.15</x:f>
        <x:v>2.4</x:v>
      </x:c>
      <x:c r="G1970">
        <x:v>1</x:v>
      </x:c>
      <x:c r="I1970" t="s">
        <x:v>103</x:v>
      </x:c>
      <x:c r="K1970" t="s">
        <x:v>296</x:v>
      </x:c>
      <x:c r="M1970">
        <x:v>1521</x:v>
      </x:c>
      <x:c r="O1970" t="s">
        <x:v>101</x:v>
      </x:c>
      <x:c r="AG1970" s="80">
        <x:v>2</x:v>
      </x:c>
      <x:c r="AH1970" t="s">
        <x:v>391</x:v>
      </x:c>
      <x:c r="AL1970" s="103"/>
      <x:c r="AM1970" s="103"/>
      <x:c r="AN1970" s="103"/>
      <x:c r="AO1970" s="103"/>
      <x:c r="AP1970" s="103"/>
      <x:c r="AQ1970" s="103"/>
    </x:row>
    <x:row r="1971" spans="1:43">
      <x:c r="A1971">
        <x:v>196500</x:v>
      </x:c>
      <x:c r="B1971" s="136">
        <x:v>493</x:v>
      </x:c>
      <x:c r="C1971">
        <x:f>C1970+0.15</x:f>
        <x:v>2.55</x:v>
      </x:c>
      <x:c r="G1971">
        <x:v>1</x:v>
      </x:c>
      <x:c r="I1971" t="s">
        <x:v>167</x:v>
      </x:c>
      <x:c r="K1971" t="s">
        <x:v>296</x:v>
      </x:c>
      <x:c r="M1971">
        <x:v>1521</x:v>
      </x:c>
      <x:c r="O1971" t="s">
        <x:v>101</x:v>
      </x:c>
      <x:c r="AG1971" s="80">
        <x:v>2</x:v>
      </x:c>
      <x:c r="AH1971" t="s">
        <x:v>391</x:v>
      </x:c>
      <x:c r="AL1971" s="103"/>
      <x:c r="AM1971" s="103"/>
      <x:c r="AN1971" s="103"/>
      <x:c r="AO1971" s="103"/>
      <x:c r="AP1971" s="103"/>
      <x:c r="AQ1971" s="103"/>
    </x:row>
    <x:row r="1972" spans="1:43">
      <x:c r="A1972">
        <x:v>196600</x:v>
      </x:c>
      <x:c r="B1972" s="132">
        <x:v>494</x:v>
      </x:c>
      <x:c r="C1972">
        <x:v>0.766666666666667</x:v>
      </x:c>
      <x:c r="D1972">
        <x:v>1</x:v>
      </x:c>
      <x:c r="AG1972" s="80">
        <x:v>2</x:v>
      </x:c>
      <x:c r="AL1972" s="103"/>
      <x:c r="AM1972" s="103"/>
      <x:c r="AN1972" s="103"/>
      <x:c r="AO1972" s="103"/>
      <x:c r="AP1972" s="103"/>
      <x:c r="AQ1972" s="103"/>
    </x:row>
    <x:row r="1973" spans="1:43">
      <x:c r="A1973">
        <x:v>196700</x:v>
      </x:c>
      <x:c r="B1973" s="132">
        <x:v>494</x:v>
      </x:c>
      <x:c r="C1973">
        <x:v>2.76666666666667</x:v>
      </x:c>
      <x:c r="G1973">
        <x:v>5</x:v>
      </x:c>
      <x:c r="I1973" t="s">
        <x:v>252</x:v>
      </x:c>
      <x:c r="K1973" t="s">
        <x:v>409</x:v>
      </x:c>
      <x:c r="M1973">
        <x:v>1521</x:v>
      </x:c>
      <x:c r="O1973" t="s">
        <x:v>101</x:v>
      </x:c>
      <x:c r="AG1973" s="80">
        <x:v>2</x:v>
      </x:c>
      <x:c r="AH1973" t="s">
        <x:v>410</x:v>
      </x:c>
      <x:c r="AL1973" s="103"/>
      <x:c r="AM1973" s="103"/>
      <x:c r="AN1973" s="103"/>
      <x:c r="AO1973" s="103"/>
      <x:c r="AP1973" s="103"/>
      <x:c r="AQ1973" s="103"/>
    </x:row>
    <x:row r="1974" spans="1:43">
      <x:c r="A1974">
        <x:v>196800</x:v>
      </x:c>
      <x:c r="B1974" s="132">
        <x:v>494</x:v>
      </x:c>
      <x:c r="C1974">
        <x:v>3.2</x:v>
      </x:c>
      <x:c r="G1974">
        <x:v>6</x:v>
      </x:c>
      <x:c r="I1974" t="s">
        <x:v>102</x:v>
      </x:c>
      <x:c r="K1974" t="s">
        <x:v>409</x:v>
      </x:c>
      <x:c r="M1974">
        <x:v>1521</x:v>
      </x:c>
      <x:c r="O1974" t="s">
        <x:v>101</x:v>
      </x:c>
      <x:c r="AG1974" s="80">
        <x:v>2</x:v>
      </x:c>
      <x:c r="AH1974" t="s">
        <x:v>410</x:v>
      </x:c>
      <x:c r="AL1974" s="103"/>
      <x:c r="AM1974" s="103"/>
      <x:c r="AN1974" s="103"/>
      <x:c r="AO1974" s="103"/>
      <x:c r="AP1974" s="103"/>
      <x:c r="AQ1974" s="103"/>
    </x:row>
    <x:row r="1975" spans="1:43">
      <x:c r="A1975">
        <x:v>196900</x:v>
      </x:c>
      <x:c r="B1975" s="132">
        <x:v>494</x:v>
      </x:c>
      <x:c r="C1975">
        <x:v>3.6</x:v>
      </x:c>
      <x:c r="G1975">
        <x:v>7</x:v>
      </x:c>
      <x:c r="I1975" t="s">
        <x:v>110</x:v>
      </x:c>
      <x:c r="J1975">
        <x:v>0.65</x:v>
      </x:c>
      <x:c r="K1975" t="s">
        <x:v>409</x:v>
      </x:c>
      <x:c r="M1975">
        <x:v>1521</x:v>
      </x:c>
      <x:c r="O1975" t="s">
        <x:v>101</x:v>
      </x:c>
      <x:c r="AG1975" s="80">
        <x:v>2</x:v>
      </x:c>
      <x:c r="AH1975" t="s">
        <x:v>410</x:v>
      </x:c>
      <x:c r="AL1975" s="103"/>
      <x:c r="AM1975" s="103"/>
      <x:c r="AN1975" s="103"/>
      <x:c r="AO1975" s="103"/>
      <x:c r="AP1975" s="103"/>
      <x:c r="AQ1975" s="103"/>
    </x:row>
    <x:row r="1976" spans="1:43">
      <x:c r="A1976">
        <x:v>197000</x:v>
      </x:c>
      <x:c r="B1976" s="137">
        <x:v>495</x:v>
      </x:c>
      <x:c r="C1976" s="3">
        <x:f>54/30</x:f>
        <x:v>1.8</x:v>
      </x:c>
      <x:c r="D1976" s="3"/>
      <x:c r="G1976">
        <x:v>1</x:v>
      </x:c>
      <x:c r="I1976" t="s">
        <x:v>100</x:v>
      </x:c>
      <x:c r="K1976" t="s">
        <x:v>411</x:v>
      </x:c>
      <x:c r="AL1976" s="103"/>
      <x:c r="AM1976" s="103"/>
      <x:c r="AN1976" s="103"/>
      <x:c r="AO1976" s="103"/>
      <x:c r="AP1976" s="103"/>
      <x:c r="AQ1976" s="103"/>
    </x:row>
    <x:row r="1977" spans="1:43">
      <x:c r="A1977">
        <x:v>197100</x:v>
      </x:c>
      <x:c r="B1977" s="137">
        <x:v>495</x:v>
      </x:c>
      <x:c r="C1977" s="3">
        <x:f>151/30</x:f>
        <x:v>5.03333333333333</x:v>
      </x:c>
      <x:c r="D1977" s="3"/>
      <x:c r="G1977">
        <x:v>4</x:v>
      </x:c>
      <x:c r="I1977" t="s">
        <x:v>102</x:v>
      </x:c>
      <x:c r="K1977" t="s">
        <x:v>409</x:v>
      </x:c>
      <x:c r="AL1977" s="103"/>
      <x:c r="AM1977" s="103"/>
      <x:c r="AN1977" s="103"/>
      <x:c r="AO1977" s="103"/>
      <x:c r="AP1977" s="103"/>
      <x:c r="AQ1977" s="103"/>
    </x:row>
    <x:row r="1978" spans="1:43">
      <x:c r="A1978">
        <x:v>197200</x:v>
      </x:c>
      <x:c r="B1978" s="137">
        <x:v>495</x:v>
      </x:c>
      <x:c r="C1978">
        <x:f>158/30</x:f>
        <x:v>5.26666666666667</x:v>
      </x:c>
      <x:c r="D1978">
        <x:v>1</x:v>
      </x:c>
      <x:c r="I1978" t="s">
        <x:v>102</x:v>
      </x:c>
      <x:c r="J1978">
        <x:v>0.3</x:v>
      </x:c>
      <x:c r="AL1978" s="103"/>
      <x:c r="AM1978" s="103"/>
      <x:c r="AN1978" s="103"/>
      <x:c r="AO1978" s="103"/>
      <x:c r="AP1978" s="103"/>
      <x:c r="AQ1978" s="103"/>
    </x:row>
    <x:row r="1979" spans="1:43">
      <x:c r="A1979">
        <x:v>197300</x:v>
      </x:c>
      <x:c r="B1979" s="137">
        <x:v>495</x:v>
      </x:c>
      <x:c r="C1979">
        <x:f>159/30</x:f>
        <x:v>5.3</x:v>
      </x:c>
      <x:c r="D1979">
        <x:v>1</x:v>
      </x:c>
      <x:c r="I1979" t="s">
        <x:v>102</x:v>
      </x:c>
      <x:c r="J1979">
        <x:v>0.3</x:v>
      </x:c>
      <x:c r="AL1979" s="103"/>
      <x:c r="AM1979" s="103"/>
      <x:c r="AN1979" s="103"/>
      <x:c r="AO1979" s="103"/>
      <x:c r="AP1979" s="103"/>
      <x:c r="AQ1979" s="103"/>
    </x:row>
    <x:row r="1980" spans="1:43">
      <x:c r="A1980">
        <x:v>197400</x:v>
      </x:c>
      <x:c r="B1980" s="137">
        <x:v>495</x:v>
      </x:c>
      <x:c r="C1980">
        <x:f>160/30</x:f>
        <x:v>5.33333333333333</x:v>
      </x:c>
      <x:c r="D1980">
        <x:v>1</x:v>
      </x:c>
      <x:c r="I1980" t="s">
        <x:v>102</x:v>
      </x:c>
      <x:c r="J1980">
        <x:v>0.3</x:v>
      </x:c>
      <x:c r="AL1980" s="103"/>
      <x:c r="AM1980" s="103"/>
      <x:c r="AN1980" s="103"/>
      <x:c r="AO1980" s="103"/>
      <x:c r="AP1980" s="103"/>
      <x:c r="AQ1980" s="103"/>
    </x:row>
    <x:row r="1981" spans="1:43">
      <x:c r="A1981">
        <x:v>197500</x:v>
      </x:c>
      <x:c r="B1981" s="137">
        <x:v>495</x:v>
      </x:c>
      <x:c r="C1981">
        <x:f>161/30</x:f>
        <x:v>5.36666666666667</x:v>
      </x:c>
      <x:c r="D1981">
        <x:v>1</x:v>
      </x:c>
      <x:c r="I1981" t="s">
        <x:v>102</x:v>
      </x:c>
      <x:c r="J1981">
        <x:v>0.3</x:v>
      </x:c>
      <x:c r="AL1981" s="103"/>
      <x:c r="AM1981" s="103"/>
      <x:c r="AN1981" s="103"/>
      <x:c r="AO1981" s="103"/>
      <x:c r="AP1981" s="103"/>
      <x:c r="AQ1981" s="103"/>
    </x:row>
    <x:row r="1982" spans="1:43">
      <x:c r="A1982">
        <x:v>197600</x:v>
      </x:c>
      <x:c r="B1982" s="137">
        <x:v>495</x:v>
      </x:c>
      <x:c r="C1982">
        <x:f>162/30</x:f>
        <x:v>5.4</x:v>
      </x:c>
      <x:c r="D1982">
        <x:v>1</x:v>
      </x:c>
      <x:c r="I1982" t="s">
        <x:v>102</x:v>
      </x:c>
      <x:c r="J1982">
        <x:v>0.3</x:v>
      </x:c>
      <x:c r="AL1982" s="103"/>
      <x:c r="AM1982" s="103"/>
      <x:c r="AN1982" s="103"/>
      <x:c r="AO1982" s="103"/>
      <x:c r="AP1982" s="103"/>
      <x:c r="AQ1982" s="103"/>
    </x:row>
    <x:row r="1983" spans="1:43">
      <x:c r="A1983">
        <x:v>197700</x:v>
      </x:c>
      <x:c r="B1983" s="137">
        <x:v>495</x:v>
      </x:c>
      <x:c r="C1983">
        <x:f>163/30</x:f>
        <x:v>5.43333333333333</x:v>
      </x:c>
      <x:c r="D1983">
        <x:v>1</x:v>
      </x:c>
      <x:c r="I1983" t="s">
        <x:v>102</x:v>
      </x:c>
      <x:c r="J1983">
        <x:v>0.3</x:v>
      </x:c>
      <x:c r="AL1983" s="103"/>
      <x:c r="AM1983" s="103"/>
      <x:c r="AN1983" s="103"/>
      <x:c r="AO1983" s="103"/>
      <x:c r="AP1983" s="103"/>
      <x:c r="AQ1983" s="103"/>
    </x:row>
    <x:row r="1984" spans="1:43">
      <x:c r="A1984">
        <x:v>197800</x:v>
      </x:c>
      <x:c r="B1984" s="137">
        <x:v>495</x:v>
      </x:c>
      <x:c r="C1984">
        <x:f>164/30</x:f>
        <x:v>5.46666666666667</x:v>
      </x:c>
      <x:c r="D1984">
        <x:v>1</x:v>
      </x:c>
      <x:c r="I1984" t="s">
        <x:v>102</x:v>
      </x:c>
      <x:c r="J1984">
        <x:v>0.3</x:v>
      </x:c>
      <x:c r="AL1984" s="103"/>
      <x:c r="AM1984" s="103"/>
      <x:c r="AN1984" s="103"/>
      <x:c r="AO1984" s="103"/>
      <x:c r="AP1984" s="103"/>
      <x:c r="AQ1984" s="103"/>
    </x:row>
    <x:row r="1985" spans="1:43">
      <x:c r="A1985">
        <x:v>197900</x:v>
      </x:c>
      <x:c r="B1985" s="137">
        <x:v>495</x:v>
      </x:c>
      <x:c r="C1985">
        <x:f>165/30</x:f>
        <x:v>5.5</x:v>
      </x:c>
      <x:c r="D1985">
        <x:v>1</x:v>
      </x:c>
      <x:c r="I1985" t="s">
        <x:v>102</x:v>
      </x:c>
      <x:c r="J1985">
        <x:v>0.3</x:v>
      </x:c>
      <x:c r="AL1985" s="103"/>
      <x:c r="AM1985" s="103"/>
      <x:c r="AN1985" s="103"/>
      <x:c r="AO1985" s="103"/>
      <x:c r="AP1985" s="103"/>
      <x:c r="AQ1985" s="103"/>
    </x:row>
    <x:row r="1986" spans="1:43">
      <x:c r="A1986">
        <x:v>198000</x:v>
      </x:c>
      <x:c r="B1986" s="137">
        <x:v>495</x:v>
      </x:c>
      <x:c r="C1986" s="28">
        <x:f>177/30</x:f>
        <x:v>5.9</x:v>
      </x:c>
      <x:c r="D1986">
        <x:v>1</x:v>
      </x:c>
      <x:c r="I1986" t="s">
        <x:v>110</x:v>
      </x:c>
      <x:c r="J1986">
        <x:v>0.2</x:v>
      </x:c>
      <x:c r="AL1986" s="103"/>
      <x:c r="AM1986" s="103"/>
      <x:c r="AN1986" s="103"/>
      <x:c r="AO1986" s="103"/>
      <x:c r="AP1986" s="103"/>
      <x:c r="AQ1986" s="103"/>
    </x:row>
    <x:row r="1987" spans="1:43">
      <x:c r="A1987">
        <x:v>198100</x:v>
      </x:c>
      <x:c r="B1987" s="137">
        <x:v>495</x:v>
      </x:c>
      <x:c r="C1987">
        <x:f>190/30</x:f>
        <x:v>6.33333333333333</x:v>
      </x:c>
      <x:c r="D1987">
        <x:v>1</x:v>
      </x:c>
      <x:c r="I1987" t="s">
        <x:v>110</x:v>
      </x:c>
      <x:c r="J1987">
        <x:v>0.2</x:v>
      </x:c>
      <x:c r="AL1987" s="103"/>
      <x:c r="AM1987" s="103"/>
      <x:c r="AN1987" s="103"/>
      <x:c r="AO1987" s="103"/>
      <x:c r="AP1987" s="103"/>
      <x:c r="AQ1987" s="103"/>
    </x:row>
    <x:row r="1988" spans="1:43">
      <x:c r="A1988">
        <x:v>198200</x:v>
      </x:c>
      <x:c r="B1988" s="137">
        <x:v>495</x:v>
      </x:c>
      <x:c r="C1988" s="3">
        <x:f>225/30</x:f>
        <x:v>7.5</x:v>
      </x:c>
      <x:c r="D1988" s="3"/>
      <x:c r="G1988">
        <x:v>3</x:v>
      </x:c>
      <x:c r="AL1988" s="103"/>
      <x:c r="AM1988" s="103"/>
      <x:c r="AN1988" s="103"/>
      <x:c r="AO1988" s="103"/>
      <x:c r="AP1988" s="103"/>
      <x:c r="AQ1988" s="103"/>
    </x:row>
    <x:row r="1989" spans="1:43">
      <x:c r="A1989">
        <x:v>198300</x:v>
      </x:c>
      <x:c r="B1989" s="137">
        <x:v>495</x:v>
      </x:c>
      <x:c r="C1989">
        <x:f>240/30</x:f>
        <x:v>8</x:v>
      </x:c>
      <x:c r="D1989">
        <x:v>1</x:v>
      </x:c>
      <x:c r="M1989">
        <x:v>1609</x:v>
      </x:c>
      <x:c r="N1989">
        <x:v>2</x:v>
      </x:c>
      <x:c r="P1989" s="423" t="s">
        <x:v>412</x:v>
      </x:c>
      <x:c r="AL1989" s="103"/>
      <x:c r="AM1989" s="103"/>
      <x:c r="AN1989" s="103"/>
      <x:c r="AO1989" s="103"/>
      <x:c r="AP1989" s="103"/>
      <x:c r="AQ1989" s="103"/>
    </x:row>
    <x:row r="1990" spans="1:43">
      <x:c r="A1990">
        <x:v>198400</x:v>
      </x:c>
      <x:c r="B1990" s="132">
        <x:v>496</x:v>
      </x:c>
      <x:c r="C1990">
        <x:f>69/30</x:f>
        <x:v>2.3</x:v>
      </x:c>
      <x:c r="G1990">
        <x:v>1</x:v>
      </x:c>
      <x:c r="I1990" t="s">
        <x:v>110</x:v>
      </x:c>
      <x:c r="J1990">
        <x:v>0.4</x:v>
      </x:c>
      <x:c r="K1990" t="s">
        <x:v>411</x:v>
      </x:c>
      <x:c r="M1990">
        <x:v>1512</x:v>
      </x:c>
      <x:c r="O1990" t="s">
        <x:v>101</x:v>
      </x:c>
      <x:c r="AL1990" s="103"/>
      <x:c r="AM1990" s="103"/>
      <x:c r="AN1990" s="103"/>
      <x:c r="AO1990" s="103"/>
      <x:c r="AP1990" s="103"/>
      <x:c r="AQ1990" s="103"/>
    </x:row>
    <x:row r="1991" spans="1:43">
      <x:c r="A1991">
        <x:v>198500</x:v>
      </x:c>
      <x:c r="B1991" s="132">
        <x:v>496</x:v>
      </x:c>
      <x:c r="C1991">
        <x:f>172/30</x:f>
        <x:v>5.73333333333333</x:v>
      </x:c>
      <x:c r="G1991">
        <x:v>2</x:v>
      </x:c>
      <x:c r="I1991" t="s">
        <x:v>110</x:v>
      </x:c>
      <x:c r="J1991">
        <x:v>0.65</x:v>
      </x:c>
      <x:c r="K1991" t="s">
        <x:v>216</x:v>
      </x:c>
      <x:c r="AL1991" s="103"/>
      <x:c r="AM1991" s="103"/>
      <x:c r="AN1991" s="103"/>
      <x:c r="AO1991" s="103"/>
      <x:c r="AP1991" s="103"/>
      <x:c r="AQ1991" s="103"/>
    </x:row>
    <x:row r="1992" spans="1:43">
      <x:c r="A1992">
        <x:v>198600</x:v>
      </x:c>
      <x:c r="B1992" s="132">
        <x:v>496</x:v>
      </x:c>
      <x:c r="C1992">
        <x:f>179/30</x:f>
        <x:v>5.96666666666667</x:v>
      </x:c>
      <x:c r="G1992">
        <x:v>3</x:v>
      </x:c>
      <x:c r="I1992" t="s">
        <x:v>110</x:v>
      </x:c>
      <x:c r="J1992">
        <x:v>0.65</x:v>
      </x:c>
      <x:c r="K1992" t="s">
        <x:v>216</x:v>
      </x:c>
      <x:c r="AL1992" s="103"/>
      <x:c r="AM1992" s="103"/>
      <x:c r="AN1992" s="103"/>
      <x:c r="AO1992" s="103"/>
      <x:c r="AP1992" s="103"/>
      <x:c r="AQ1992" s="103"/>
    </x:row>
    <x:row r="1993" spans="1:43">
      <x:c r="A1993">
        <x:v>198700</x:v>
      </x:c>
      <x:c r="B1993" s="132">
        <x:v>496</x:v>
      </x:c>
      <x:c r="C1993">
        <x:f>210/30</x:f>
        <x:v>7</x:v>
      </x:c>
      <x:c r="G1993">
        <x:v>5</x:v>
      </x:c>
      <x:c r="I1993" t="s">
        <x:v>110</x:v>
      </x:c>
      <x:c r="J1993">
        <x:v>0.65</x:v>
      </x:c>
      <x:c r="AL1993" s="103"/>
      <x:c r="AM1993" s="103"/>
      <x:c r="AN1993" s="103"/>
      <x:c r="AO1993" s="103"/>
      <x:c r="AP1993" s="103"/>
      <x:c r="AQ1993" s="103"/>
    </x:row>
    <x:row r="1994" spans="1:43">
      <x:c r="A1994">
        <x:v>198800</x:v>
      </x:c>
      <x:c r="B1994" s="132">
        <x:v>496</x:v>
      </x:c>
      <x:c r="C1994">
        <x:f>217/30</x:f>
        <x:v>7.23333333333333</x:v>
      </x:c>
      <x:c r="G1994">
        <x:v>5</x:v>
      </x:c>
      <x:c r="AL1994" s="103"/>
      <x:c r="AM1994" s="103"/>
      <x:c r="AN1994" s="103"/>
      <x:c r="AO1994" s="103"/>
      <x:c r="AP1994" s="103"/>
      <x:c r="AQ1994" s="103"/>
    </x:row>
    <x:row r="1995" spans="1:43">
      <x:c r="A1995">
        <x:v>198900</x:v>
      </x:c>
      <x:c r="B1995" s="132">
        <x:v>496</x:v>
      </x:c>
      <x:c r="C1995">
        <x:f>224/30</x:f>
        <x:v>7.46666666666667</x:v>
      </x:c>
      <x:c r="G1995">
        <x:v>5</x:v>
      </x:c>
      <x:c r="AL1995" s="103"/>
      <x:c r="AM1995" s="103"/>
      <x:c r="AN1995" s="103"/>
      <x:c r="AO1995" s="103"/>
      <x:c r="AP1995" s="103"/>
      <x:c r="AQ1995" s="103"/>
    </x:row>
    <x:row r="1996" spans="1:43">
      <x:c r="A1996">
        <x:v>199000</x:v>
      </x:c>
      <x:c r="B1996" s="132">
        <x:v>496</x:v>
      </x:c>
      <x:c r="C1996">
        <x:f>296/30</x:f>
        <x:v>9.86666666666667</x:v>
      </x:c>
      <x:c r="G1996">
        <x:v>5</x:v>
      </x:c>
      <x:c r="I1996" t="s">
        <x:v>110</x:v>
      </x:c>
      <x:c r="J1996">
        <x:v>0.65</x:v>
      </x:c>
      <x:c r="AL1996" s="103"/>
      <x:c r="AM1996" s="103"/>
      <x:c r="AN1996" s="103"/>
      <x:c r="AO1996" s="103"/>
      <x:c r="AP1996" s="103"/>
      <x:c r="AQ1996" s="103"/>
    </x:row>
    <x:row r="1997" spans="1:43">
      <x:c r="A1997">
        <x:v>199100</x:v>
      </x:c>
      <x:c r="B1997" s="132">
        <x:v>496</x:v>
      </x:c>
      <x:c r="C1997">
        <x:v>11.5</x:v>
      </x:c>
      <x:c r="G1997">
        <x:v>5</x:v>
      </x:c>
      <x:c r="I1997" t="s">
        <x:v>110</x:v>
      </x:c>
      <x:c r="J1997">
        <x:v>0.65</x:v>
      </x:c>
      <x:c r="M1997">
        <x:v>1604</x:v>
      </x:c>
      <x:c r="O1997" t="s">
        <x:v>116</x:v>
      </x:c>
      <x:c r="P1997" t="s">
        <x:v>413</x:v>
      </x:c>
      <x:c r="AL1997" s="103"/>
      <x:c r="AM1997" s="103"/>
      <x:c r="AN1997" s="103"/>
      <x:c r="AO1997" s="103"/>
      <x:c r="AP1997" s="103"/>
      <x:c r="AQ1997" s="103"/>
    </x:row>
    <x:row r="1998" spans="1:43">
      <x:c r="A1998">
        <x:v>199200</x:v>
      </x:c>
      <x:c r="B1998" s="118">
        <x:v>497</x:v>
      </x:c>
      <x:c r="C1998">
        <x:f>177/30</x:f>
        <x:v>5.9</x:v>
      </x:c>
      <x:c r="I1998" t="s">
        <x:v>102</x:v>
      </x:c>
      <x:c r="M1998">
        <x:v>1512</x:v>
      </x:c>
      <x:c r="O1998" t="s">
        <x:v>101</x:v>
      </x:c>
      <x:c r="AH1998" t="s">
        <x:v>410</x:v>
      </x:c>
      <x:c r="AL1998" s="103"/>
      <x:c r="AM1998" s="103"/>
      <x:c r="AN1998" s="103"/>
      <x:c r="AO1998" s="103"/>
      <x:c r="AP1998" s="103"/>
      <x:c r="AQ1998" s="103"/>
    </x:row>
    <x:row r="1999" spans="1:43">
      <x:c r="A1999">
        <x:v>199300</x:v>
      </x:c>
      <x:c r="B1999" s="118">
        <x:v>497</x:v>
      </x:c>
      <x:c r="C1999">
        <x:f>380/30</x:f>
        <x:v>12.6666666666667</x:v>
      </x:c>
      <x:c r="I1999" t="s">
        <x:v>100</x:v>
      </x:c>
      <x:c r="M1999">
        <x:v>1521</x:v>
      </x:c>
      <x:c r="O1999" t="s">
        <x:v>101</x:v>
      </x:c>
      <x:c r="AL1999" s="103"/>
      <x:c r="AM1999" s="103"/>
      <x:c r="AN1999" s="103"/>
      <x:c r="AO1999" s="103"/>
      <x:c r="AP1999" s="103"/>
      <x:c r="AQ1999" s="103"/>
    </x:row>
    <x:row r="2000" spans="1:43">
      <x:c r="A2000">
        <x:v>199400</x:v>
      </x:c>
      <x:c r="B2000" s="118">
        <x:v>497</x:v>
      </x:c>
      <x:c r="C2000">
        <x:f>400/30</x:f>
        <x:v>13.3333333333333</x:v>
      </x:c>
      <x:c r="I2000" t="s">
        <x:v>100</x:v>
      </x:c>
      <x:c r="M2000">
        <x:v>1521</x:v>
      </x:c>
      <x:c r="O2000" t="s">
        <x:v>101</x:v>
      </x:c>
      <x:c r="AL2000" s="103"/>
      <x:c r="AM2000" s="103"/>
      <x:c r="AN2000" s="103"/>
      <x:c r="AO2000" s="103"/>
      <x:c r="AP2000" s="103"/>
      <x:c r="AQ2000" s="103"/>
    </x:row>
    <x:row r="2001" spans="1:43">
      <x:c r="A2001">
        <x:v>199500</x:v>
      </x:c>
      <x:c r="B2001" s="118">
        <x:v>497</x:v>
      </x:c>
      <x:c r="C2001">
        <x:f>420/30</x:f>
        <x:v>14</x:v>
      </x:c>
      <x:c r="I2001" t="s">
        <x:v>102</x:v>
      </x:c>
      <x:c r="M2001">
        <x:v>1521</x:v>
      </x:c>
      <x:c r="O2001" t="s">
        <x:v>101</x:v>
      </x:c>
      <x:c r="AL2001" s="103"/>
      <x:c r="AM2001" s="103"/>
      <x:c r="AN2001" s="103"/>
      <x:c r="AO2001" s="103"/>
      <x:c r="AP2001" s="103"/>
      <x:c r="AQ2001" s="103"/>
    </x:row>
    <x:row r="2002" spans="1:43">
      <x:c r="A2002">
        <x:v>199600</x:v>
      </x:c>
      <x:c r="B2002" s="118">
        <x:v>497</x:v>
      </x:c>
      <x:c r="C2002">
        <x:f>445/30</x:f>
        <x:v>14.8333333333333</x:v>
      </x:c>
      <x:c r="I2002" t="s">
        <x:v>110</x:v>
      </x:c>
      <x:c r="M2002">
        <x:v>1521</x:v>
      </x:c>
      <x:c r="O2002" t="s">
        <x:v>101</x:v>
      </x:c>
      <x:c r="S2002" t="s">
        <x:v>204</x:v>
      </x:c>
      <x:c r="AL2002" s="103"/>
      <x:c r="AM2002" s="103"/>
      <x:c r="AN2002" s="103"/>
      <x:c r="AO2002" s="103"/>
      <x:c r="AP2002" s="103"/>
      <x:c r="AQ2002" s="103"/>
    </x:row>
    <x:row r="2003" spans="1:43">
      <x:c r="A2003">
        <x:v>199700</x:v>
      </x:c>
      <x:c r="B2003" s="118">
        <x:v>497</x:v>
      </x:c>
      <x:c r="C2003">
        <x:f>480/30</x:f>
        <x:v>16</x:v>
      </x:c>
      <x:c r="I2003" t="s">
        <x:v>110</x:v>
      </x:c>
      <x:c r="AL2003" s="103"/>
      <x:c r="AM2003" s="103"/>
      <x:c r="AN2003" s="103"/>
      <x:c r="AO2003" s="103"/>
      <x:c r="AP2003" s="103"/>
      <x:c r="AQ2003" s="103"/>
    </x:row>
    <x:row r="2004" spans="1:43">
      <x:c r="A2004">
        <x:v>199800</x:v>
      </x:c>
      <x:c r="B2004" s="118">
        <x:v>497</x:v>
      </x:c>
      <x:c r="C2004">
        <x:f>514/30</x:f>
        <x:v>17.1333333333333</x:v>
      </x:c>
      <x:c r="D2004">
        <x:v>1</x:v>
      </x:c>
      <x:c r="I2004" t="s">
        <x:v>110</x:v>
      </x:c>
      <x:c r="J2004">
        <x:v>0.65</x:v>
      </x:c>
      <x:c r="M2004">
        <x:v>1610</x:v>
      </x:c>
      <x:c r="N2004">
        <x:v>2</x:v>
      </x:c>
      <x:c r="P2004" s="423" t="s">
        <x:v>414</x:v>
      </x:c>
      <x:c r="AL2004" s="103"/>
      <x:c r="AM2004" s="103"/>
      <x:c r="AN2004" s="103"/>
      <x:c r="AO2004" s="103"/>
      <x:c r="AP2004" s="103"/>
      <x:c r="AQ2004" s="103"/>
    </x:row>
    <x:row r="2005" spans="1:43">
      <x:c r="A2005">
        <x:v>199900</x:v>
      </x:c>
      <x:c r="B2005" s="138">
        <x:v>498</x:v>
      </x:c>
      <x:c r="C2005">
        <x:f>15/30</x:f>
        <x:v>0.5</x:v>
      </x:c>
      <x:c r="G2005">
        <x:v>6</x:v>
      </x:c>
      <x:c r="I2005" t="s">
        <x:v>100</x:v>
      </x:c>
      <x:c r="K2005" t="s">
        <x:v>221</x:v>
      </x:c>
      <x:c r="M2005">
        <x:v>1545</x:v>
      </x:c>
      <x:c r="O2005" t="s">
        <x:v>101</x:v>
      </x:c>
      <x:c r="AG2005" s="80">
        <x:v>1</x:v>
      </x:c>
      <x:c r="AL2005" s="103"/>
      <x:c r="AM2005" s="103"/>
      <x:c r="AN2005" s="103"/>
      <x:c r="AO2005" s="103"/>
      <x:c r="AP2005" s="103"/>
      <x:c r="AQ2005" s="103"/>
    </x:row>
    <x:row r="2006" spans="1:43">
      <x:c r="A2006">
        <x:v>200000</x:v>
      </x:c>
      <x:c r="B2006" s="138">
        <x:v>498</x:v>
      </x:c>
      <x:c r="C2006">
        <x:f>27/30</x:f>
        <x:v>0.9</x:v>
      </x:c>
      <x:c r="G2006">
        <x:v>5</x:v>
      </x:c>
      <x:c r="I2006" t="s">
        <x:v>102</x:v>
      </x:c>
      <x:c r="K2006" t="s">
        <x:v>222</x:v>
      </x:c>
      <x:c r="M2006">
        <x:v>1545</x:v>
      </x:c>
      <x:c r="O2006" t="s">
        <x:v>101</x:v>
      </x:c>
      <x:c r="AG2006" s="80">
        <x:v>1</x:v>
      </x:c>
      <x:c r="AL2006" s="103"/>
      <x:c r="AM2006" s="103"/>
      <x:c r="AN2006" s="103"/>
      <x:c r="AO2006" s="103"/>
      <x:c r="AP2006" s="103"/>
      <x:c r="AQ2006" s="103"/>
    </x:row>
    <x:row r="2007" spans="1:43">
      <x:c r="A2007">
        <x:v>200100</x:v>
      </x:c>
      <x:c r="B2007" s="138">
        <x:v>498</x:v>
      </x:c>
      <x:c r="C2007">
        <x:f>55/30</x:f>
        <x:v>1.83333333333333</x:v>
      </x:c>
      <x:c r="G2007">
        <x:v>8</x:v>
      </x:c>
      <x:c r="I2007" t="s">
        <x:v>103</x:v>
      </x:c>
      <x:c r="K2007" t="s">
        <x:v>296</x:v>
      </x:c>
      <x:c r="M2007">
        <x:v>1545</x:v>
      </x:c>
      <x:c r="O2007" t="s">
        <x:v>101</x:v>
      </x:c>
      <x:c r="AG2007" s="80">
        <x:v>2</x:v>
      </x:c>
      <x:c r="AL2007" s="103"/>
      <x:c r="AM2007" s="103"/>
      <x:c r="AN2007" s="103"/>
      <x:c r="AO2007" s="103"/>
      <x:c r="AP2007" s="103"/>
      <x:c r="AQ2007" s="103"/>
    </x:row>
    <x:row r="2008" spans="1:43">
      <x:c r="A2008">
        <x:v>200200</x:v>
      </x:c>
      <x:c r="B2008" s="139">
        <x:v>499</x:v>
      </x:c>
      <x:c r="C2008">
        <x:f>14/30</x:f>
        <x:v>0.466666666666667</x:v>
      </x:c>
      <x:c r="G2008">
        <x:v>2</x:v>
      </x:c>
      <x:c r="I2008" t="s">
        <x:v>110</x:v>
      </x:c>
      <x:c r="J2008">
        <x:v>0.65</x:v>
      </x:c>
      <x:c r="K2008" t="s">
        <x:v>296</x:v>
      </x:c>
      <x:c r="M2008">
        <x:v>1545</x:v>
      </x:c>
      <x:c r="O2008" t="s">
        <x:v>101</x:v>
      </x:c>
      <x:c r="S2008" t="s">
        <x:v>415</x:v>
      </x:c>
      <x:c r="AG2008" s="80">
        <x:v>1</x:v>
      </x:c>
      <x:c r="AL2008" s="103"/>
      <x:c r="AM2008" s="103"/>
      <x:c r="AN2008" s="103"/>
      <x:c r="AO2008" s="103"/>
      <x:c r="AP2008" s="103"/>
      <x:c r="AQ2008" s="103"/>
    </x:row>
    <x:row r="2009" spans="1:43">
      <x:c r="A2009">
        <x:v>200300</x:v>
      </x:c>
      <x:c r="B2009" s="139">
        <x:v>499</x:v>
      </x:c>
      <x:c r="C2009">
        <x:f>34/30</x:f>
        <x:v>1.13333333333333</x:v>
      </x:c>
      <x:c r="G2009">
        <x:v>3</x:v>
      </x:c>
      <x:c r="I2009" t="s">
        <x:v>102</x:v>
      </x:c>
      <x:c r="K2009" t="s">
        <x:v>296</x:v>
      </x:c>
      <x:c r="M2009">
        <x:v>1545</x:v>
      </x:c>
      <x:c r="O2009" t="s">
        <x:v>101</x:v>
      </x:c>
      <x:c r="P2009" t="s">
        <x:v>279</x:v>
      </x:c>
      <x:c r="S2009" t="s">
        <x:v>416</x:v>
      </x:c>
      <x:c r="AG2009" s="80">
        <x:v>2</x:v>
      </x:c>
      <x:c r="AL2009" s="103"/>
      <x:c r="AM2009" s="103"/>
      <x:c r="AN2009" s="103"/>
      <x:c r="AO2009" s="103"/>
      <x:c r="AP2009" s="103"/>
      <x:c r="AQ2009" s="103"/>
    </x:row>
    <x:row r="2010" spans="1:43">
      <x:c r="A2010">
        <x:v>200400</x:v>
      </x:c>
      <x:c r="B2010" s="138">
        <x:v>500</x:v>
      </x:c>
      <x:c r="C2010">
        <x:f>21/30</x:f>
        <x:v>0.7</x:v>
      </x:c>
      <x:c r="G2010">
        <x:v>3</x:v>
      </x:c>
      <x:c r="I2010" t="s">
        <x:v>100</x:v>
      </x:c>
      <x:c r="K2010" t="s">
        <x:v>221</x:v>
      </x:c>
      <x:c r="M2010">
        <x:v>1545</x:v>
      </x:c>
      <x:c r="O2010" t="s">
        <x:v>101</x:v>
      </x:c>
      <x:c r="S2010" t="s">
        <x:v>207</x:v>
      </x:c>
      <x:c r="AG2010" s="80">
        <x:v>1</x:v>
      </x:c>
      <x:c r="AL2010" s="103"/>
      <x:c r="AM2010" s="103"/>
      <x:c r="AN2010" s="103"/>
      <x:c r="AO2010" s="103"/>
      <x:c r="AP2010" s="103"/>
      <x:c r="AQ2010" s="103"/>
    </x:row>
    <x:row r="2011" spans="1:43">
      <x:c r="A2011">
        <x:v>200500</x:v>
      </x:c>
      <x:c r="B2011" s="138">
        <x:v>500</x:v>
      </x:c>
      <x:c r="C2011">
        <x:f>24/30</x:f>
        <x:v>0.8</x:v>
      </x:c>
      <x:c r="G2011">
        <x:v>2</x:v>
      </x:c>
      <x:c r="I2011" t="s">
        <x:v>102</x:v>
      </x:c>
      <x:c r="K2011" t="s">
        <x:v>221</x:v>
      </x:c>
      <x:c r="M2011">
        <x:v>1545</x:v>
      </x:c>
      <x:c r="O2011" t="s">
        <x:v>101</x:v>
      </x:c>
      <x:c r="S2011" t="s">
        <x:v>207</x:v>
      </x:c>
      <x:c r="AG2011" s="80">
        <x:v>1</x:v>
      </x:c>
      <x:c r="AL2011" s="103"/>
      <x:c r="AM2011" s="103"/>
      <x:c r="AN2011" s="103"/>
      <x:c r="AO2011" s="103"/>
      <x:c r="AP2011" s="103"/>
      <x:c r="AQ2011" s="103"/>
    </x:row>
    <x:row r="2012" spans="1:43">
      <x:c r="A2012">
        <x:v>200600</x:v>
      </x:c>
      <x:c r="B2012" s="138">
        <x:v>500</x:v>
      </x:c>
      <x:c r="C2012">
        <x:f>28/30</x:f>
        <x:v>0.933333333333333</x:v>
      </x:c>
      <x:c r="G2012">
        <x:v>3</x:v>
      </x:c>
      <x:c r="I2012" t="s">
        <x:v>103</x:v>
      </x:c>
      <x:c r="K2012" t="s">
        <x:v>222</x:v>
      </x:c>
      <x:c r="M2012">
        <x:v>1545</x:v>
      </x:c>
      <x:c r="O2012" t="s">
        <x:v>101</x:v>
      </x:c>
      <x:c r="S2012" t="s">
        <x:v>207</x:v>
      </x:c>
      <x:c r="AG2012" s="80">
        <x:v>1</x:v>
      </x:c>
      <x:c r="AL2012" s="103"/>
      <x:c r="AM2012" s="103"/>
      <x:c r="AN2012" s="103"/>
      <x:c r="AO2012" s="103"/>
      <x:c r="AP2012" s="103"/>
      <x:c r="AQ2012" s="103"/>
    </x:row>
    <x:row r="2013" spans="1:43">
      <x:c r="A2013">
        <x:v>200700</x:v>
      </x:c>
      <x:c r="B2013" s="138">
        <x:v>500</x:v>
      </x:c>
      <x:c r="C2013">
        <x:f>31/30</x:f>
        <x:v>1.03333333333333</x:v>
      </x:c>
      <x:c r="G2013">
        <x:v>4</x:v>
      </x:c>
      <x:c r="I2013" t="s">
        <x:v>104</x:v>
      </x:c>
      <x:c r="K2013" t="s">
        <x:v>411</x:v>
      </x:c>
      <x:c r="M2013">
        <x:v>1545</x:v>
      </x:c>
      <x:c r="O2013" t="s">
        <x:v>101</x:v>
      </x:c>
      <x:c r="S2013" t="s">
        <x:v>207</x:v>
      </x:c>
      <x:c r="AG2013" s="80">
        <x:v>2</x:v>
      </x:c>
      <x:c r="AL2013" s="103"/>
      <x:c r="AM2013" s="103"/>
      <x:c r="AN2013" s="103"/>
      <x:c r="AO2013" s="103"/>
      <x:c r="AP2013" s="103"/>
      <x:c r="AQ2013" s="103"/>
    </x:row>
    <x:row r="2014" spans="1:43">
      <x:c r="A2014">
        <x:v>200800</x:v>
      </x:c>
      <x:c r="B2014" s="138">
        <x:v>500</x:v>
      </x:c>
      <x:c r="C2014">
        <x:f>32/30</x:f>
        <x:v>1.06666666666667</x:v>
      </x:c>
      <x:c r="D2014">
        <x:v>1</x:v>
      </x:c>
      <x:c r="S2014" t="s">
        <x:v>417</x:v>
      </x:c>
      <x:c r="AL2014" s="103"/>
      <x:c r="AM2014" s="103"/>
      <x:c r="AN2014" s="103"/>
      <x:c r="AO2014" s="103"/>
      <x:c r="AP2014" s="103"/>
      <x:c r="AQ2014" s="103"/>
    </x:row>
    <x:row r="2015" spans="1:43">
      <x:c r="A2015">
        <x:v>200900</x:v>
      </x:c>
      <x:c r="B2015" s="139">
        <x:v>501</x:v>
      </x:c>
      <x:c r="C2015">
        <x:f>21/30</x:f>
        <x:v>0.7</x:v>
      </x:c>
      <x:c r="I2015" t="s">
        <x:v>102</x:v>
      </x:c>
      <x:c r="K2015" t="s">
        <x:v>411</x:v>
      </x:c>
      <x:c r="M2015">
        <x:v>1545</x:v>
      </x:c>
      <x:c r="O2015" t="s">
        <x:v>101</x:v>
      </x:c>
      <x:c r="AG2015" s="80">
        <x:v>1</x:v>
      </x:c>
      <x:c r="AL2015" s="103"/>
      <x:c r="AM2015" s="103"/>
      <x:c r="AN2015" s="103"/>
      <x:c r="AO2015" s="103"/>
      <x:c r="AP2015" s="103"/>
      <x:c r="AQ2015" s="103"/>
    </x:row>
    <x:row r="2016" spans="1:43">
      <x:c r="A2016">
        <x:v>201000</x:v>
      </x:c>
      <x:c r="B2016" s="139">
        <x:v>501</x:v>
      </x:c>
      <x:c r="C2016">
        <x:f>24/30</x:f>
        <x:v>0.8</x:v>
      </x:c>
      <x:c r="M2016">
        <x:v>1545</x:v>
      </x:c>
      <x:c r="O2016" t="s">
        <x:v>101</x:v>
      </x:c>
      <x:c r="AG2016" s="80">
        <x:v>1</x:v>
      </x:c>
      <x:c r="AL2016" s="103"/>
      <x:c r="AM2016" s="103"/>
      <x:c r="AN2016" s="103"/>
      <x:c r="AO2016" s="103"/>
      <x:c r="AP2016" s="103"/>
      <x:c r="AQ2016" s="103"/>
    </x:row>
    <x:row r="2017" spans="1:43">
      <x:c r="A2017">
        <x:v>201100</x:v>
      </x:c>
      <x:c r="B2017" s="138">
        <x:v>502</x:v>
      </x:c>
      <x:c r="C2017">
        <x:f>13/30</x:f>
        <x:v>0.433333333333333</x:v>
      </x:c>
      <x:c r="G2017">
        <x:v>4</x:v>
      </x:c>
      <x:c r="I2017" t="s">
        <x:v>102</x:v>
      </x:c>
      <x:c r="K2017" t="s">
        <x:v>221</x:v>
      </x:c>
      <x:c r="M2017">
        <x:v>1545</x:v>
      </x:c>
      <x:c r="O2017" t="s">
        <x:v>101</x:v>
      </x:c>
      <x:c r="AG2017" s="80">
        <x:v>1</x:v>
      </x:c>
      <x:c r="AL2017" s="103"/>
      <x:c r="AM2017" s="103"/>
      <x:c r="AN2017" s="103"/>
      <x:c r="AO2017" s="103"/>
      <x:c r="AP2017" s="103"/>
      <x:c r="AQ2017" s="103"/>
    </x:row>
    <x:row r="2018" spans="1:43">
      <x:c r="A2018">
        <x:v>201200</x:v>
      </x:c>
      <x:c r="B2018" s="138">
        <x:v>502</x:v>
      </x:c>
      <x:c r="C2018">
        <x:f>21/30</x:f>
        <x:v>0.7</x:v>
      </x:c>
      <x:c r="G2018">
        <x:v>3</x:v>
      </x:c>
      <x:c r="I2018" t="s">
        <x:v>100</x:v>
      </x:c>
      <x:c r="K2018" t="s">
        <x:v>221</x:v>
      </x:c>
      <x:c r="M2018">
        <x:v>1545</x:v>
      </x:c>
      <x:c r="O2018" t="s">
        <x:v>101</x:v>
      </x:c>
      <x:c r="AG2018" s="80">
        <x:v>1</x:v>
      </x:c>
      <x:c r="AL2018" s="103"/>
      <x:c r="AM2018" s="103"/>
      <x:c r="AN2018" s="103"/>
      <x:c r="AO2018" s="103"/>
      <x:c r="AP2018" s="103"/>
      <x:c r="AQ2018" s="103"/>
    </x:row>
    <x:row r="2019" spans="1:43">
      <x:c r="A2019">
        <x:v>201300</x:v>
      </x:c>
      <x:c r="B2019" s="138">
        <x:v>502</x:v>
      </x:c>
      <x:c r="C2019">
        <x:f>27/30</x:f>
        <x:v>0.9</x:v>
      </x:c>
      <x:c r="G2019">
        <x:v>2</x:v>
      </x:c>
      <x:c r="I2019" t="s">
        <x:v>103</x:v>
      </x:c>
      <x:c r="K2019" t="s">
        <x:v>221</x:v>
      </x:c>
      <x:c r="M2019">
        <x:v>1545</x:v>
      </x:c>
      <x:c r="O2019" t="s">
        <x:v>101</x:v>
      </x:c>
      <x:c r="AG2019" s="80">
        <x:v>1</x:v>
      </x:c>
      <x:c r="AL2019" s="103"/>
      <x:c r="AM2019" s="103"/>
      <x:c r="AN2019" s="103"/>
      <x:c r="AO2019" s="103"/>
      <x:c r="AP2019" s="103"/>
      <x:c r="AQ2019" s="103"/>
    </x:row>
    <x:row r="2020" spans="1:43">
      <x:c r="A2020">
        <x:v>201400</x:v>
      </x:c>
      <x:c r="B2020" s="138">
        <x:v>502</x:v>
      </x:c>
      <x:c r="C2020">
        <x:f>29/30</x:f>
        <x:v>0.966666666666667</x:v>
      </x:c>
      <x:c r="G2020">
        <x:v>3</x:v>
      </x:c>
      <x:c r="I2020" t="s">
        <x:v>104</x:v>
      </x:c>
      <x:c r="K2020" t="s">
        <x:v>221</x:v>
      </x:c>
      <x:c r="M2020">
        <x:v>1545</x:v>
      </x:c>
      <x:c r="O2020" t="s">
        <x:v>101</x:v>
      </x:c>
      <x:c r="AG2020" s="80">
        <x:v>1</x:v>
      </x:c>
      <x:c r="AL2020" s="103"/>
      <x:c r="AM2020" s="103"/>
      <x:c r="AN2020" s="103"/>
      <x:c r="AO2020" s="103"/>
      <x:c r="AP2020" s="103"/>
      <x:c r="AQ2020" s="103"/>
    </x:row>
    <x:row r="2021" spans="1:43">
      <x:c r="A2021">
        <x:v>201500</x:v>
      </x:c>
      <x:c r="B2021" s="138">
        <x:v>502</x:v>
      </x:c>
      <x:c r="C2021">
        <x:f>42/30</x:f>
        <x:v>1.4</x:v>
      </x:c>
      <x:c r="G2021">
        <x:v>5</x:v>
      </x:c>
      <x:c r="I2021" t="s">
        <x:v>100</x:v>
      </x:c>
      <x:c r="K2021" t="s">
        <x:v>411</x:v>
      </x:c>
      <x:c r="M2021">
        <x:v>1545</x:v>
      </x:c>
      <x:c r="O2021" t="s">
        <x:v>101</x:v>
      </x:c>
      <x:c r="AG2021" s="80">
        <x:v>2</x:v>
      </x:c>
      <x:c r="AL2021" s="103"/>
      <x:c r="AM2021" s="103"/>
      <x:c r="AN2021" s="103"/>
      <x:c r="AO2021" s="103"/>
      <x:c r="AP2021" s="103"/>
      <x:c r="AQ2021" s="103"/>
    </x:row>
    <x:row r="2022" spans="1:43">
      <x:c r="A2022">
        <x:v>201600</x:v>
      </x:c>
      <x:c r="B2022" s="139">
        <x:v>503</x:v>
      </x:c>
      <x:c r="C2022">
        <x:f>117/30</x:f>
        <x:v>3.9</x:v>
      </x:c>
      <x:c r="G2022">
        <x:v>3</x:v>
      </x:c>
      <x:c r="I2022" t="s">
        <x:v>100</x:v>
      </x:c>
      <x:c r="K2022" t="s">
        <x:v>221</x:v>
      </x:c>
      <x:c r="M2022">
        <x:v>1545</x:v>
      </x:c>
      <x:c r="O2022" t="s">
        <x:v>101</x:v>
      </x:c>
      <x:c r="AL2022" s="103"/>
      <x:c r="AM2022" s="103"/>
      <x:c r="AN2022" s="103"/>
      <x:c r="AO2022" s="103"/>
      <x:c r="AP2022" s="103"/>
      <x:c r="AQ2022" s="103"/>
    </x:row>
    <x:row r="2023" spans="1:43">
      <x:c r="A2023">
        <x:v>201700</x:v>
      </x:c>
      <x:c r="B2023" s="139">
        <x:v>503</x:v>
      </x:c>
      <x:c r="C2023">
        <x:f>120/30</x:f>
        <x:v>4</x:v>
      </x:c>
      <x:c r="G2023">
        <x:v>4</x:v>
      </x:c>
      <x:c r="M2023">
        <x:v>1545</x:v>
      </x:c>
      <x:c r="O2023" t="s">
        <x:v>101</x:v>
      </x:c>
      <x:c r="AL2023" s="103"/>
      <x:c r="AM2023" s="103"/>
      <x:c r="AN2023" s="103"/>
      <x:c r="AO2023" s="103"/>
      <x:c r="AP2023" s="103"/>
      <x:c r="AQ2023" s="103"/>
    </x:row>
    <x:row r="2024" spans="1:43">
      <x:c r="A2024">
        <x:v>201800</x:v>
      </x:c>
      <x:c r="B2024" s="139">
        <x:v>503</x:v>
      </x:c>
      <x:c r="C2024">
        <x:f>123/30</x:f>
        <x:v>4.1</x:v>
      </x:c>
      <x:c r="G2024">
        <x:v>3</x:v>
      </x:c>
      <x:c r="I2024" t="s">
        <x:v>102</x:v>
      </x:c>
      <x:c r="K2024" t="s">
        <x:v>221</x:v>
      </x:c>
      <x:c r="M2024">
        <x:v>1545</x:v>
      </x:c>
      <x:c r="O2024" t="s">
        <x:v>101</x:v>
      </x:c>
      <x:c r="AL2024" s="103"/>
      <x:c r="AM2024" s="103"/>
      <x:c r="AN2024" s="103"/>
      <x:c r="AO2024" s="103"/>
      <x:c r="AP2024" s="103"/>
      <x:c r="AQ2024" s="103"/>
    </x:row>
    <x:row r="2025" spans="1:43">
      <x:c r="A2025">
        <x:v>201900</x:v>
      </x:c>
      <x:c r="B2025" s="139">
        <x:v>503</x:v>
      </x:c>
      <x:c r="C2025">
        <x:f>126/30</x:f>
        <x:v>4.2</x:v>
      </x:c>
      <x:c r="G2025">
        <x:v>5</x:v>
      </x:c>
      <x:c r="M2025">
        <x:v>1545</x:v>
      </x:c>
      <x:c r="O2025" t="s">
        <x:v>101</x:v>
      </x:c>
      <x:c r="AL2025" s="103"/>
      <x:c r="AM2025" s="103"/>
      <x:c r="AN2025" s="103"/>
      <x:c r="AO2025" s="103"/>
      <x:c r="AP2025" s="103"/>
      <x:c r="AQ2025" s="103"/>
    </x:row>
    <x:row r="2026" spans="1:43">
      <x:c r="A2026">
        <x:v>202000</x:v>
      </x:c>
      <x:c r="B2026" s="139">
        <x:v>503</x:v>
      </x:c>
      <x:c r="C2026">
        <x:f>129/30</x:f>
        <x:v>4.3</x:v>
      </x:c>
      <x:c r="G2026">
        <x:v>4</x:v>
      </x:c>
      <x:c r="I2026" t="s">
        <x:v>103</x:v>
      </x:c>
      <x:c r="K2026" t="s">
        <x:v>222</x:v>
      </x:c>
      <x:c r="M2026">
        <x:v>1545</x:v>
      </x:c>
      <x:c r="O2026" t="s">
        <x:v>101</x:v>
      </x:c>
      <x:c r="AL2026" s="103"/>
      <x:c r="AM2026" s="103"/>
      <x:c r="AN2026" s="103"/>
      <x:c r="AO2026" s="103"/>
      <x:c r="AP2026" s="103"/>
      <x:c r="AQ2026" s="103"/>
    </x:row>
    <x:row r="2027" spans="1:43">
      <x:c r="A2027">
        <x:v>202100</x:v>
      </x:c>
      <x:c r="B2027" s="139">
        <x:v>503</x:v>
      </x:c>
      <x:c r="C2027">
        <x:f>132/30</x:f>
        <x:v>4.4</x:v>
      </x:c>
      <x:c r="G2027">
        <x:v>3</x:v>
      </x:c>
      <x:c r="M2027">
        <x:v>1545</x:v>
      </x:c>
      <x:c r="O2027" t="s">
        <x:v>101</x:v>
      </x:c>
      <x:c r="AL2027" s="103"/>
      <x:c r="AM2027" s="103"/>
      <x:c r="AN2027" s="103"/>
      <x:c r="AO2027" s="103"/>
      <x:c r="AP2027" s="103"/>
      <x:c r="AQ2027" s="103"/>
    </x:row>
    <x:row r="2028" spans="1:43">
      <x:c r="A2028">
        <x:v>202200</x:v>
      </x:c>
      <x:c r="B2028" s="139">
        <x:v>503</x:v>
      </x:c>
      <x:c r="C2028">
        <x:f>135/30</x:f>
        <x:v>4.5</x:v>
      </x:c>
      <x:c r="G2028">
        <x:v>2</x:v>
      </x:c>
      <x:c r="I2028" t="s">
        <x:v>104</x:v>
      </x:c>
      <x:c r="K2028" t="s">
        <x:v>222</x:v>
      </x:c>
      <x:c r="M2028">
        <x:v>1545</x:v>
      </x:c>
      <x:c r="O2028" t="s">
        <x:v>101</x:v>
      </x:c>
      <x:c r="AL2028" s="103"/>
      <x:c r="AM2028" s="103"/>
      <x:c r="AN2028" s="103"/>
      <x:c r="AO2028" s="103"/>
      <x:c r="AP2028" s="103"/>
      <x:c r="AQ2028" s="103"/>
    </x:row>
    <x:row r="2029" spans="1:43">
      <x:c r="A2029">
        <x:v>202300</x:v>
      </x:c>
      <x:c r="B2029" s="139">
        <x:v>503</x:v>
      </x:c>
      <x:c r="C2029">
        <x:f>138/30</x:f>
        <x:v>4.6</x:v>
      </x:c>
      <x:c r="G2029">
        <x:v>4</x:v>
      </x:c>
      <x:c r="M2029">
        <x:v>1545</x:v>
      </x:c>
      <x:c r="O2029" t="s">
        <x:v>101</x:v>
      </x:c>
      <x:c r="AL2029" s="103"/>
      <x:c r="AM2029" s="103"/>
      <x:c r="AN2029" s="103"/>
      <x:c r="AO2029" s="103"/>
      <x:c r="AP2029" s="103"/>
      <x:c r="AQ2029" s="103"/>
    </x:row>
    <x:row r="2030" spans="1:43">
      <x:c r="A2030">
        <x:v>202400</x:v>
      </x:c>
      <x:c r="B2030" s="139">
        <x:v>503</x:v>
      </x:c>
      <x:c r="C2030">
        <x:f>142/30</x:f>
        <x:v>4.73333333333333</x:v>
      </x:c>
      <x:c r="G2030">
        <x:v>8</x:v>
      </x:c>
      <x:c r="I2030" t="s">
        <x:v>102</x:v>
      </x:c>
      <x:c r="K2030" t="s">
        <x:v>221</x:v>
      </x:c>
      <x:c r="M2030">
        <x:v>1545</x:v>
      </x:c>
      <x:c r="O2030" t="s">
        <x:v>101</x:v>
      </x:c>
      <x:c r="AL2030" s="103"/>
      <x:c r="AM2030" s="103"/>
      <x:c r="AN2030" s="103"/>
      <x:c r="AO2030" s="103"/>
      <x:c r="AP2030" s="103"/>
      <x:c r="AQ2030" s="103"/>
    </x:row>
    <x:row r="2031" spans="1:43">
      <x:c r="A2031">
        <x:v>202500</x:v>
      </x:c>
      <x:c r="B2031" s="139">
        <x:v>503</x:v>
      </x:c>
      <x:c r="C2031">
        <x:f>154/30</x:f>
        <x:v>5.13333333333333</x:v>
      </x:c>
      <x:c r="G2031">
        <x:v>7</x:v>
      </x:c>
      <x:c r="I2031" t="s">
        <x:v>100</x:v>
      </x:c>
      <x:c r="K2031" t="s">
        <x:v>222</x:v>
      </x:c>
      <x:c r="M2031">
        <x:v>1545</x:v>
      </x:c>
      <x:c r="O2031" t="s">
        <x:v>101</x:v>
      </x:c>
      <x:c r="AL2031" s="103"/>
      <x:c r="AM2031" s="103"/>
      <x:c r="AN2031" s="103"/>
      <x:c r="AO2031" s="103"/>
      <x:c r="AP2031" s="103"/>
      <x:c r="AQ2031" s="103"/>
    </x:row>
    <x:row r="2032" spans="1:43">
      <x:c r="A2032">
        <x:v>202600</x:v>
      </x:c>
      <x:c r="B2032" s="139">
        <x:v>503</x:v>
      </x:c>
      <x:c r="C2032">
        <x:f>205/30</x:f>
        <x:v>6.83333333333333</x:v>
      </x:c>
      <x:c r="D2032">
        <x:v>1</x:v>
      </x:c>
      <x:c r="I2032" t="s">
        <x:v>110</x:v>
      </x:c>
      <x:c r="K2032" t="s">
        <x:v>221</x:v>
      </x:c>
      <x:c r="AL2032" s="103"/>
      <x:c r="AM2032" s="103"/>
      <x:c r="AN2032" s="103"/>
      <x:c r="AO2032" s="103"/>
      <x:c r="AP2032" s="103"/>
      <x:c r="AQ2032" s="103"/>
    </x:row>
    <x:row r="2033" spans="1:43">
      <x:c r="A2033">
        <x:v>202700</x:v>
      </x:c>
      <x:c r="B2033" s="139">
        <x:v>503</x:v>
      </x:c>
      <x:c r="C2033">
        <x:f>235/30</x:f>
        <x:v>7.83333333333333</x:v>
      </x:c>
      <x:c r="G2033">
        <x:v>10</x:v>
      </x:c>
      <x:c r="I2033" t="s">
        <x:v>110</x:v>
      </x:c>
      <x:c r="J2033">
        <x:v>0.4</x:v>
      </x:c>
      <x:c r="K2033" t="s">
        <x:v>411</x:v>
      </x:c>
      <x:c r="M2033">
        <x:v>1550</x:v>
      </x:c>
      <x:c r="O2033" t="s">
        <x:v>101</x:v>
      </x:c>
      <x:c r="AL2033" s="103"/>
      <x:c r="AM2033" s="103"/>
      <x:c r="AN2033" s="103"/>
      <x:c r="AO2033" s="103"/>
      <x:c r="AP2033" s="103"/>
      <x:c r="AQ2033" s="103"/>
    </x:row>
    <x:row r="2034" spans="1:43">
      <x:c r="A2034">
        <x:v>202800</x:v>
      </x:c>
      <x:c r="B2034" s="138">
        <x:v>504</x:v>
      </x:c>
      <x:c r="C2034">
        <x:f>25/30</x:f>
        <x:v>0.833333333333333</x:v>
      </x:c>
      <x:c r="G2034">
        <x:v>3</x:v>
      </x:c>
      <x:c r="I2034" t="s">
        <x:v>100</x:v>
      </x:c>
      <x:c r="J2034">
        <x:v>0.3</x:v>
      </x:c>
      <x:c r="K2034" t="s">
        <x:v>171</x:v>
      </x:c>
      <x:c r="M2034">
        <x:v>1546</x:v>
      </x:c>
      <x:c r="O2034" t="s">
        <x:v>101</x:v>
      </x:c>
      <x:c r="AL2034" s="103"/>
      <x:c r="AM2034" s="103"/>
      <x:c r="AN2034" s="103"/>
      <x:c r="AO2034" s="103"/>
      <x:c r="AP2034" s="103"/>
      <x:c r="AQ2034" s="103"/>
    </x:row>
    <x:row r="2035" spans="1:43">
      <x:c r="A2035">
        <x:v>202900</x:v>
      </x:c>
      <x:c r="B2035" s="138">
        <x:v>504</x:v>
      </x:c>
      <x:c r="C2035">
        <x:f>61/30</x:f>
        <x:v>2.03333333333333</x:v>
      </x:c>
      <x:c r="G2035">
        <x:v>3</x:v>
      </x:c>
      <x:c r="I2035" t="s">
        <x:v>103</x:v>
      </x:c>
      <x:c r="J2035">
        <x:v>0.3</x:v>
      </x:c>
      <x:c r="K2035" t="s">
        <x:v>171</x:v>
      </x:c>
      <x:c r="M2035">
        <x:v>1546</x:v>
      </x:c>
      <x:c r="O2035" t="s">
        <x:v>101</x:v>
      </x:c>
      <x:c r="AL2035" s="103"/>
      <x:c r="AM2035" s="103"/>
      <x:c r="AN2035" s="103"/>
      <x:c r="AO2035" s="103"/>
      <x:c r="AP2035" s="103"/>
      <x:c r="AQ2035" s="103"/>
    </x:row>
    <x:row r="2036" spans="1:43">
      <x:c r="A2036">
        <x:v>203000</x:v>
      </x:c>
      <x:c r="B2036" s="138">
        <x:v>504</x:v>
      </x:c>
      <x:c r="C2036">
        <x:f>98/30</x:f>
        <x:v>3.26666666666667</x:v>
      </x:c>
      <x:c r="G2036">
        <x:v>3</x:v>
      </x:c>
      <x:c r="I2036" t="s">
        <x:v>104</x:v>
      </x:c>
      <x:c r="J2036">
        <x:v>0.3</x:v>
      </x:c>
      <x:c r="K2036" t="s">
        <x:v>171</x:v>
      </x:c>
      <x:c r="M2036">
        <x:v>1546</x:v>
      </x:c>
      <x:c r="O2036" t="s">
        <x:v>101</x:v>
      </x:c>
      <x:c r="AL2036" s="103"/>
      <x:c r="AM2036" s="103"/>
      <x:c r="AN2036" s="103"/>
      <x:c r="AO2036" s="103"/>
      <x:c r="AP2036" s="103"/>
      <x:c r="AQ2036" s="103"/>
    </x:row>
    <x:row r="2037" spans="1:43">
      <x:c r="A2037">
        <x:v>203100</x:v>
      </x:c>
      <x:c r="B2037" s="138">
        <x:v>504</x:v>
      </x:c>
      <x:c r="C2037">
        <x:f>156/30</x:f>
        <x:v>5.2</x:v>
      </x:c>
      <x:c r="G2037">
        <x:v>1</x:v>
      </x:c>
      <x:c r="I2037" t="s">
        <x:v>100</x:v>
      </x:c>
      <x:c r="K2037" t="s">
        <x:v>171</x:v>
      </x:c>
      <x:c r="M2037">
        <x:v>1546</x:v>
      </x:c>
      <x:c r="O2037" t="s">
        <x:v>101</x:v>
      </x:c>
      <x:c r="AL2037" s="103"/>
      <x:c r="AM2037" s="103"/>
      <x:c r="AN2037" s="103"/>
      <x:c r="AO2037" s="103"/>
      <x:c r="AP2037" s="103"/>
      <x:c r="AQ2037" s="103"/>
    </x:row>
    <x:row r="2038" spans="1:43">
      <x:c r="A2038">
        <x:v>203200</x:v>
      </x:c>
      <x:c r="B2038" s="138">
        <x:v>504</x:v>
      </x:c>
      <x:c r="C2038">
        <x:f>159/30</x:f>
        <x:v>5.3</x:v>
      </x:c>
      <x:c r="G2038">
        <x:v>1</x:v>
      </x:c>
      <x:c r="I2038" t="s">
        <x:v>102</x:v>
      </x:c>
      <x:c r="K2038" t="s">
        <x:v>171</x:v>
      </x:c>
      <x:c r="M2038">
        <x:v>1546</x:v>
      </x:c>
      <x:c r="O2038" t="s">
        <x:v>101</x:v>
      </x:c>
      <x:c r="AL2038" s="103"/>
      <x:c r="AM2038" s="103"/>
      <x:c r="AN2038" s="103"/>
      <x:c r="AO2038" s="103"/>
      <x:c r="AP2038" s="103"/>
      <x:c r="AQ2038" s="103"/>
    </x:row>
    <x:row r="2039" spans="1:43">
      <x:c r="A2039">
        <x:v>203300</x:v>
      </x:c>
      <x:c r="B2039" s="138">
        <x:v>504</x:v>
      </x:c>
      <x:c r="C2039">
        <x:f>162/30</x:f>
        <x:v>5.4</x:v>
      </x:c>
      <x:c r="G2039">
        <x:v>1</x:v>
      </x:c>
      <x:c r="I2039" t="s">
        <x:v>103</x:v>
      </x:c>
      <x:c r="K2039" t="s">
        <x:v>171</x:v>
      </x:c>
      <x:c r="AL2039" s="103"/>
      <x:c r="AM2039" s="103"/>
      <x:c r="AN2039" s="103"/>
      <x:c r="AO2039" s="103"/>
      <x:c r="AP2039" s="103"/>
      <x:c r="AQ2039" s="103"/>
    </x:row>
    <x:row r="2040" spans="1:43">
      <x:c r="A2040">
        <x:v>203400</x:v>
      </x:c>
      <x:c r="B2040" s="138">
        <x:v>504</x:v>
      </x:c>
      <x:c r="C2040">
        <x:f>165/30</x:f>
        <x:v>5.5</x:v>
      </x:c>
      <x:c r="G2040">
        <x:v>1</x:v>
      </x:c>
      <x:c r="I2040" t="s">
        <x:v>104</x:v>
      </x:c>
      <x:c r="K2040" t="s">
        <x:v>171</x:v>
      </x:c>
      <x:c r="AL2040" s="103"/>
      <x:c r="AM2040" s="103"/>
      <x:c r="AN2040" s="103"/>
      <x:c r="AO2040" s="103"/>
      <x:c r="AP2040" s="103"/>
      <x:c r="AQ2040" s="103"/>
    </x:row>
    <x:row r="2041" spans="1:43">
      <x:c r="A2041">
        <x:v>203500</x:v>
      </x:c>
      <x:c r="B2041" s="138">
        <x:v>504</x:v>
      </x:c>
      <x:c r="C2041">
        <x:f>168/30</x:f>
        <x:v>5.6</x:v>
      </x:c>
      <x:c r="G2041">
        <x:v>1</x:v>
      </x:c>
      <x:c r="I2041" t="s">
        <x:v>112</x:v>
      </x:c>
      <x:c r="J2041">
        <x:v>0.3</x:v>
      </x:c>
      <x:c r="K2041" t="s">
        <x:v>171</x:v>
      </x:c>
      <x:c r="AL2041" s="103"/>
      <x:c r="AM2041" s="103"/>
      <x:c r="AN2041" s="103"/>
      <x:c r="AO2041" s="103"/>
      <x:c r="AP2041" s="103"/>
      <x:c r="AQ2041" s="103"/>
    </x:row>
    <x:row r="2042" spans="1:43">
      <x:c r="A2042">
        <x:v>203600</x:v>
      </x:c>
      <x:c r="B2042" s="139">
        <x:v>505</x:v>
      </x:c>
      <x:c r="C2042">
        <x:f>291/30</x:f>
        <x:v>9.7</x:v>
      </x:c>
      <x:c r="G2042">
        <x:v>1</x:v>
      </x:c>
      <x:c r="I2042" t="s">
        <x:v>102</x:v>
      </x:c>
      <x:c r="K2042" t="s">
        <x:v>309</x:v>
      </x:c>
      <x:c r="AL2042" s="103"/>
      <x:c r="AM2042" s="103"/>
      <x:c r="AN2042" s="103"/>
      <x:c r="AO2042" s="103"/>
      <x:c r="AP2042" s="103"/>
      <x:c r="AQ2042" s="103"/>
    </x:row>
    <x:row r="2043" spans="1:43">
      <x:c r="A2043">
        <x:v>203700</x:v>
      </x:c>
      <x:c r="B2043" s="139">
        <x:v>505</x:v>
      </x:c>
      <x:c r="C2043">
        <x:f>293/30</x:f>
        <x:v>9.76666666666667</x:v>
      </x:c>
      <x:c r="G2043">
        <x:v>1</x:v>
      </x:c>
      <x:c r="AL2043" s="103"/>
      <x:c r="AM2043" s="103"/>
      <x:c r="AN2043" s="103"/>
      <x:c r="AO2043" s="103"/>
      <x:c r="AP2043" s="103"/>
      <x:c r="AQ2043" s="103"/>
    </x:row>
    <x:row r="2044" spans="1:43">
      <x:c r="A2044">
        <x:v>203800</x:v>
      </x:c>
      <x:c r="B2044" s="139">
        <x:v>505</x:v>
      </x:c>
      <x:c r="C2044">
        <x:f>295/30</x:f>
        <x:v>9.83333333333333</x:v>
      </x:c>
      <x:c r="G2044">
        <x:v>1</x:v>
      </x:c>
      <x:c r="I2044" t="s">
        <x:v>112</x:v>
      </x:c>
      <x:c r="J2044">
        <x:v>0.5</x:v>
      </x:c>
      <x:c r="AL2044" s="103"/>
      <x:c r="AM2044" s="103"/>
      <x:c r="AN2044" s="103"/>
      <x:c r="AO2044" s="103"/>
      <x:c r="AP2044" s="103"/>
      <x:c r="AQ2044" s="103"/>
    </x:row>
    <x:row r="2045" spans="1:43">
      <x:c r="A2045">
        <x:v>203900</x:v>
      </x:c>
      <x:c r="B2045" s="139">
        <x:v>505</x:v>
      </x:c>
      <x:c r="C2045">
        <x:f>297/30</x:f>
        <x:v>9.9</x:v>
      </x:c>
      <x:c r="G2045">
        <x:v>1</x:v>
      </x:c>
      <x:c r="AL2045" s="103"/>
      <x:c r="AM2045" s="103"/>
      <x:c r="AN2045" s="103"/>
      <x:c r="AO2045" s="103"/>
      <x:c r="AP2045" s="103"/>
      <x:c r="AQ2045" s="103"/>
    </x:row>
    <x:row r="2046" spans="1:43">
      <x:c r="A2046">
        <x:v>204000</x:v>
      </x:c>
      <x:c r="B2046" s="138">
        <x:v>506</x:v>
      </x:c>
      <x:c r="C2046">
        <x:f>15/30</x:f>
        <x:v>0.5</x:v>
      </x:c>
      <x:c r="G2046">
        <x:v>6</x:v>
      </x:c>
      <x:c r="I2046" t="s">
        <x:v>100</x:v>
      </x:c>
      <x:c r="K2046" t="s">
        <x:v>418</x:v>
      </x:c>
      <x:c r="M2046">
        <x:v>1546</x:v>
      </x:c>
      <x:c r="O2046" t="s">
        <x:v>101</x:v>
      </x:c>
      <x:c r="AG2046" s="80">
        <x:v>1</x:v>
      </x:c>
      <x:c r="AL2046" s="103"/>
      <x:c r="AM2046" s="103"/>
      <x:c r="AN2046" s="103"/>
      <x:c r="AO2046" s="103"/>
      <x:c r="AP2046" s="103"/>
      <x:c r="AQ2046" s="103"/>
    </x:row>
    <x:row r="2047" spans="1:43">
      <x:c r="A2047">
        <x:v>204100</x:v>
      </x:c>
      <x:c r="B2047" s="138">
        <x:v>506</x:v>
      </x:c>
      <x:c r="C2047">
        <x:f>27/30</x:f>
        <x:v>0.9</x:v>
      </x:c>
      <x:c r="G2047">
        <x:v>5</x:v>
      </x:c>
      <x:c r="I2047" t="s">
        <x:v>102</x:v>
      </x:c>
      <x:c r="K2047" t="s">
        <x:v>418</x:v>
      </x:c>
      <x:c r="M2047">
        <x:v>1546</x:v>
      </x:c>
      <x:c r="O2047" t="s">
        <x:v>101</x:v>
      </x:c>
      <x:c r="AG2047" s="80">
        <x:v>1</x:v>
      </x:c>
      <x:c r="AL2047" s="103"/>
      <x:c r="AM2047" s="103"/>
      <x:c r="AN2047" s="103"/>
      <x:c r="AO2047" s="103"/>
      <x:c r="AP2047" s="103"/>
      <x:c r="AQ2047" s="103"/>
    </x:row>
    <x:row r="2048" spans="1:43">
      <x:c r="A2048">
        <x:v>204200</x:v>
      </x:c>
      <x:c r="B2048" s="138">
        <x:v>506</x:v>
      </x:c>
      <x:c r="C2048">
        <x:f>54/30</x:f>
        <x:v>1.8</x:v>
      </x:c>
      <x:c r="G2048">
        <x:v>8</x:v>
      </x:c>
      <x:c r="I2048" t="s">
        <x:v>103</x:v>
      </x:c>
      <x:c r="K2048" t="s">
        <x:v>419</x:v>
      </x:c>
      <x:c r="M2048">
        <x:v>1547</x:v>
      </x:c>
      <x:c r="O2048" t="s">
        <x:v>101</x:v>
      </x:c>
      <x:c r="AG2048" s="80">
        <x:v>2</x:v>
      </x:c>
      <x:c r="AL2048" s="103"/>
      <x:c r="AM2048" s="103"/>
      <x:c r="AN2048" s="103"/>
      <x:c r="AO2048" s="103"/>
      <x:c r="AP2048" s="103"/>
      <x:c r="AQ2048" s="103"/>
    </x:row>
    <x:row r="2049" spans="1:43">
      <x:c r="A2049">
        <x:v>204300</x:v>
      </x:c>
      <x:c r="B2049" s="139">
        <x:v>507</x:v>
      </x:c>
      <x:c r="C2049">
        <x:f>14/30</x:f>
        <x:v>0.466666666666667</x:v>
      </x:c>
      <x:c r="G2049">
        <x:v>2</x:v>
      </x:c>
      <x:c r="I2049" t="s">
        <x:v>110</x:v>
      </x:c>
      <x:c r="J2049">
        <x:v>0.65</x:v>
      </x:c>
      <x:c r="K2049" t="s">
        <x:v>419</x:v>
      </x:c>
      <x:c r="M2049">
        <x:v>1546</x:v>
      </x:c>
      <x:c r="O2049" t="s">
        <x:v>101</x:v>
      </x:c>
      <x:c r="S2049" t="s">
        <x:v>420</x:v>
      </x:c>
      <x:c r="AG2049" s="80">
        <x:v>1</x:v>
      </x:c>
      <x:c r="AL2049" s="103"/>
      <x:c r="AM2049" s="103"/>
      <x:c r="AN2049" s="103"/>
      <x:c r="AO2049" s="103"/>
      <x:c r="AP2049" s="103"/>
      <x:c r="AQ2049" s="103"/>
    </x:row>
    <x:row r="2050" spans="1:43">
      <x:c r="A2050">
        <x:v>204400</x:v>
      </x:c>
      <x:c r="B2050" s="139">
        <x:v>507</x:v>
      </x:c>
      <x:c r="C2050">
        <x:f>34/30</x:f>
        <x:v>1.13333333333333</x:v>
      </x:c>
      <x:c r="G2050">
        <x:v>3</x:v>
      </x:c>
      <x:c r="I2050" t="s">
        <x:v>102</x:v>
      </x:c>
      <x:c r="K2050" t="s">
        <x:v>418</x:v>
      </x:c>
      <x:c r="M2050">
        <x:v>1546</x:v>
      </x:c>
      <x:c r="O2050" t="s">
        <x:v>101</x:v>
      </x:c>
      <x:c r="P2050" t="s">
        <x:v>421</x:v>
      </x:c>
      <x:c r="S2050" t="s">
        <x:v>416</x:v>
      </x:c>
      <x:c r="AG2050" s="80">
        <x:v>2</x:v>
      </x:c>
      <x:c r="AL2050" s="103"/>
      <x:c r="AM2050" s="103"/>
      <x:c r="AN2050" s="103"/>
      <x:c r="AO2050" s="103"/>
      <x:c r="AP2050" s="103"/>
      <x:c r="AQ2050" s="103"/>
    </x:row>
    <x:row r="2051" spans="1:43">
      <x:c r="A2051">
        <x:v>204500</x:v>
      </x:c>
      <x:c r="B2051" s="138">
        <x:v>508</x:v>
      </x:c>
      <x:c r="C2051">
        <x:f>21/30</x:f>
        <x:v>0.7</x:v>
      </x:c>
      <x:c r="G2051">
        <x:v>3</x:v>
      </x:c>
      <x:c r="I2051" t="s">
        <x:v>100</x:v>
      </x:c>
      <x:c r="K2051" t="s">
        <x:v>418</x:v>
      </x:c>
      <x:c r="M2051">
        <x:v>1546</x:v>
      </x:c>
      <x:c r="O2051" t="s">
        <x:v>101</x:v>
      </x:c>
      <x:c r="S2051" t="s">
        <x:v>207</x:v>
      </x:c>
      <x:c r="AG2051" s="80">
        <x:v>1</x:v>
      </x:c>
      <x:c r="AL2051" s="103"/>
      <x:c r="AM2051" s="103"/>
      <x:c r="AN2051" s="103"/>
      <x:c r="AO2051" s="103"/>
      <x:c r="AP2051" s="103"/>
      <x:c r="AQ2051" s="103"/>
    </x:row>
    <x:row r="2052" spans="1:43">
      <x:c r="A2052">
        <x:v>204600</x:v>
      </x:c>
      <x:c r="B2052" s="138">
        <x:v>508</x:v>
      </x:c>
      <x:c r="C2052">
        <x:f>25/30</x:f>
        <x:v>0.833333333333333</x:v>
      </x:c>
      <x:c r="G2052">
        <x:v>2</x:v>
      </x:c>
      <x:c r="I2052" t="s">
        <x:v>102</x:v>
      </x:c>
      <x:c r="K2052" t="s">
        <x:v>419</x:v>
      </x:c>
      <x:c r="M2052">
        <x:v>1546</x:v>
      </x:c>
      <x:c r="O2052" t="s">
        <x:v>101</x:v>
      </x:c>
      <x:c r="S2052" t="s">
        <x:v>207</x:v>
      </x:c>
      <x:c r="AG2052" s="80">
        <x:v>1</x:v>
      </x:c>
      <x:c r="AL2052" s="103"/>
      <x:c r="AM2052" s="103"/>
      <x:c r="AN2052" s="103"/>
      <x:c r="AO2052" s="103"/>
      <x:c r="AP2052" s="103"/>
      <x:c r="AQ2052" s="103"/>
    </x:row>
    <x:row r="2053" spans="1:43">
      <x:c r="A2053">
        <x:v>204700</x:v>
      </x:c>
      <x:c r="B2053" s="138">
        <x:v>508</x:v>
      </x:c>
      <x:c r="C2053">
        <x:f>28/30</x:f>
        <x:v>0.933333333333333</x:v>
      </x:c>
      <x:c r="G2053">
        <x:v>3</x:v>
      </x:c>
      <x:c r="I2053" t="s">
        <x:v>103</x:v>
      </x:c>
      <x:c r="K2053" t="s">
        <x:v>418</x:v>
      </x:c>
      <x:c r="M2053">
        <x:v>1546</x:v>
      </x:c>
      <x:c r="O2053" t="s">
        <x:v>101</x:v>
      </x:c>
      <x:c r="S2053" t="s">
        <x:v>207</x:v>
      </x:c>
      <x:c r="AG2053" s="80">
        <x:v>1</x:v>
      </x:c>
      <x:c r="AL2053" s="103"/>
      <x:c r="AM2053" s="103"/>
      <x:c r="AN2053" s="103"/>
      <x:c r="AO2053" s="103"/>
      <x:c r="AP2053" s="103"/>
      <x:c r="AQ2053" s="103"/>
    </x:row>
    <x:row r="2054" spans="1:43">
      <x:c r="A2054">
        <x:v>204800</x:v>
      </x:c>
      <x:c r="B2054" s="138">
        <x:v>508</x:v>
      </x:c>
      <x:c r="C2054">
        <x:f>31/30</x:f>
        <x:v>1.03333333333333</x:v>
      </x:c>
      <x:c r="G2054">
        <x:v>4</x:v>
      </x:c>
      <x:c r="I2054" t="s">
        <x:v>104</x:v>
      </x:c>
      <x:c r="K2054" t="s">
        <x:v>418</x:v>
      </x:c>
      <x:c r="M2054">
        <x:v>1546</x:v>
      </x:c>
      <x:c r="O2054" t="s">
        <x:v>101</x:v>
      </x:c>
      <x:c r="S2054" t="s">
        <x:v>207</x:v>
      </x:c>
      <x:c r="AG2054" s="80">
        <x:v>2</x:v>
      </x:c>
      <x:c r="AL2054" s="103"/>
      <x:c r="AM2054" s="103"/>
      <x:c r="AN2054" s="103"/>
      <x:c r="AO2054" s="103"/>
      <x:c r="AP2054" s="103"/>
      <x:c r="AQ2054" s="103"/>
    </x:row>
    <x:row r="2055" spans="1:43">
      <x:c r="A2055">
        <x:v>204900</x:v>
      </x:c>
      <x:c r="B2055" s="138">
        <x:v>508</x:v>
      </x:c>
      <x:c r="C2055">
        <x:f>33/30</x:f>
        <x:v>1.1</x:v>
      </x:c>
      <x:c r="D2055">
        <x:v>1</x:v>
      </x:c>
      <x:c r="K2055" t="s">
        <x:v>411</x:v>
      </x:c>
      <x:c r="S2055" t="s">
        <x:v>417</x:v>
      </x:c>
      <x:c r="AL2055" s="103"/>
      <x:c r="AM2055" s="103"/>
      <x:c r="AN2055" s="103"/>
      <x:c r="AO2055" s="103"/>
      <x:c r="AP2055" s="103"/>
      <x:c r="AQ2055" s="103"/>
    </x:row>
    <x:row r="2056" spans="1:43">
      <x:c r="A2056">
        <x:v>205000</x:v>
      </x:c>
      <x:c r="B2056" s="139">
        <x:v>509</x:v>
      </x:c>
      <x:c r="C2056">
        <x:f>21/30</x:f>
        <x:v>0.7</x:v>
      </x:c>
      <x:c r="I2056" t="s">
        <x:v>102</x:v>
      </x:c>
      <x:c r="K2056" t="s">
        <x:v>411</x:v>
      </x:c>
      <x:c r="M2056">
        <x:v>1545</x:v>
      </x:c>
      <x:c r="O2056" t="s">
        <x:v>101</x:v>
      </x:c>
      <x:c r="AG2056" s="80">
        <x:v>1</x:v>
      </x:c>
      <x:c r="AL2056" s="103"/>
      <x:c r="AM2056" s="103"/>
      <x:c r="AN2056" s="103"/>
      <x:c r="AO2056" s="103"/>
      <x:c r="AP2056" s="103"/>
      <x:c r="AQ2056" s="103"/>
    </x:row>
    <x:row r="2057" spans="1:43">
      <x:c r="A2057">
        <x:v>205100</x:v>
      </x:c>
      <x:c r="B2057" s="139">
        <x:v>509</x:v>
      </x:c>
      <x:c r="C2057">
        <x:f>24/30</x:f>
        <x:v>0.8</x:v>
      </x:c>
      <x:c r="M2057">
        <x:v>1545</x:v>
      </x:c>
      <x:c r="O2057" t="s">
        <x:v>101</x:v>
      </x:c>
      <x:c r="AG2057" s="80">
        <x:v>1</x:v>
      </x:c>
      <x:c r="AL2057" s="103"/>
      <x:c r="AM2057" s="103"/>
      <x:c r="AN2057" s="103"/>
      <x:c r="AO2057" s="103"/>
      <x:c r="AP2057" s="103"/>
      <x:c r="AQ2057" s="103"/>
    </x:row>
    <x:row r="2058" spans="1:43">
      <x:c r="A2058">
        <x:v>205200</x:v>
      </x:c>
      <x:c r="B2058" s="138">
        <x:v>510</x:v>
      </x:c>
      <x:c r="C2058">
        <x:f>32/30</x:f>
        <x:v>1.06666666666667</x:v>
      </x:c>
      <x:c r="G2058">
        <x:v>4</x:v>
      </x:c>
      <x:c r="I2058" t="s">
        <x:v>100</x:v>
      </x:c>
      <x:c r="K2058" t="s">
        <x:v>222</x:v>
      </x:c>
      <x:c r="M2058">
        <x:v>1546</x:v>
      </x:c>
      <x:c r="O2058" t="s">
        <x:v>101</x:v>
      </x:c>
      <x:c r="AG2058" s="80">
        <x:v>1</x:v>
      </x:c>
      <x:c r="AL2058" s="103"/>
      <x:c r="AM2058" s="103"/>
      <x:c r="AN2058" s="103"/>
      <x:c r="AO2058" s="103"/>
      <x:c r="AP2058" s="103"/>
      <x:c r="AQ2058" s="103"/>
    </x:row>
    <x:row r="2059" spans="1:43">
      <x:c r="A2059">
        <x:v>205300</x:v>
      </x:c>
      <x:c r="B2059" s="138">
        <x:v>510</x:v>
      </x:c>
      <x:c r="C2059">
        <x:f>35/30</x:f>
        <x:v>1.16666666666667</x:v>
      </x:c>
      <x:c r="G2059">
        <x:v>3</x:v>
      </x:c>
      <x:c r="I2059" t="s">
        <x:v>102</x:v>
      </x:c>
      <x:c r="K2059" t="s">
        <x:v>222</x:v>
      </x:c>
      <x:c r="M2059">
        <x:v>1546</x:v>
      </x:c>
      <x:c r="O2059" t="s">
        <x:v>101</x:v>
      </x:c>
      <x:c r="AG2059" s="80">
        <x:v>1</x:v>
      </x:c>
      <x:c r="AL2059" s="103"/>
      <x:c r="AM2059" s="103"/>
      <x:c r="AN2059" s="103"/>
      <x:c r="AO2059" s="103"/>
      <x:c r="AP2059" s="103"/>
      <x:c r="AQ2059" s="103"/>
    </x:row>
    <x:row r="2060" spans="1:43">
      <x:c r="A2060">
        <x:v>205400</x:v>
      </x:c>
      <x:c r="B2060" s="138">
        <x:v>510</x:v>
      </x:c>
      <x:c r="C2060">
        <x:f>38/30</x:f>
        <x:v>1.26666666666667</x:v>
      </x:c>
      <x:c r="G2060">
        <x:v>2</x:v>
      </x:c>
      <x:c r="I2060" t="s">
        <x:v>103</x:v>
      </x:c>
      <x:c r="K2060" t="s">
        <x:v>222</x:v>
      </x:c>
      <x:c r="M2060">
        <x:v>1546</x:v>
      </x:c>
      <x:c r="O2060" t="s">
        <x:v>101</x:v>
      </x:c>
      <x:c r="AG2060" s="80">
        <x:v>1</x:v>
      </x:c>
      <x:c r="AL2060" s="103"/>
      <x:c r="AM2060" s="103"/>
      <x:c r="AN2060" s="103"/>
      <x:c r="AO2060" s="103"/>
      <x:c r="AP2060" s="103"/>
      <x:c r="AQ2060" s="103"/>
    </x:row>
    <x:row r="2061" spans="1:43">
      <x:c r="A2061">
        <x:v>205500</x:v>
      </x:c>
      <x:c r="B2061" s="138">
        <x:v>510</x:v>
      </x:c>
      <x:c r="C2061">
        <x:f>41/30</x:f>
        <x:v>1.36666666666667</x:v>
      </x:c>
      <x:c r="G2061">
        <x:v>3</x:v>
      </x:c>
      <x:c r="I2061" t="s">
        <x:v>104</x:v>
      </x:c>
      <x:c r="K2061" t="s">
        <x:v>222</x:v>
      </x:c>
      <x:c r="M2061">
        <x:v>1546</x:v>
      </x:c>
      <x:c r="O2061" t="s">
        <x:v>101</x:v>
      </x:c>
      <x:c r="AG2061" s="80">
        <x:v>1</x:v>
      </x:c>
      <x:c r="AL2061" s="103"/>
      <x:c r="AM2061" s="103"/>
      <x:c r="AN2061" s="103"/>
      <x:c r="AO2061" s="103"/>
      <x:c r="AP2061" s="103"/>
      <x:c r="AQ2061" s="103"/>
    </x:row>
    <x:row r="2062" spans="1:43">
      <x:c r="A2062">
        <x:v>205600</x:v>
      </x:c>
      <x:c r="B2062" s="138">
        <x:v>510</x:v>
      </x:c>
      <x:c r="C2062">
        <x:f>50/30</x:f>
        <x:v>1.66666666666667</x:v>
      </x:c>
      <x:c r="G2062">
        <x:v>5</x:v>
      </x:c>
      <x:c r="I2062" t="s">
        <x:v>100</x:v>
      </x:c>
      <x:c r="K2062" t="s">
        <x:v>411</x:v>
      </x:c>
      <x:c r="M2062">
        <x:v>1547</x:v>
      </x:c>
      <x:c r="O2062" t="s">
        <x:v>101</x:v>
      </x:c>
      <x:c r="AG2062" s="80">
        <x:v>2</x:v>
      </x:c>
      <x:c r="AL2062" s="103"/>
      <x:c r="AM2062" s="103"/>
      <x:c r="AN2062" s="103"/>
      <x:c r="AO2062" s="103"/>
      <x:c r="AP2062" s="103"/>
      <x:c r="AQ2062" s="103"/>
    </x:row>
    <x:row r="2063" spans="1:43">
      <x:c r="A2063">
        <x:v>205700</x:v>
      </x:c>
      <x:c r="B2063" s="137">
        <x:v>511</x:v>
      </x:c>
      <x:c r="C2063">
        <x:f>8/30</x:f>
        <x:v>0.266666666666667</x:v>
      </x:c>
      <x:c r="G2063">
        <x:v>1</x:v>
      </x:c>
      <x:c r="I2063" t="s">
        <x:v>100</x:v>
      </x:c>
      <x:c r="K2063" t="s">
        <x:v>133</x:v>
      </x:c>
      <x:c r="M2063">
        <x:v>1594</x:v>
      </x:c>
      <x:c r="O2063" t="s">
        <x:v>101</x:v>
      </x:c>
      <x:c r="AG2063" s="80">
        <x:v>1</x:v>
      </x:c>
      <x:c r="AL2063" s="103"/>
      <x:c r="AM2063" s="103"/>
      <x:c r="AN2063" s="103"/>
      <x:c r="AO2063" s="103"/>
      <x:c r="AP2063" s="103"/>
      <x:c r="AQ2063" s="103"/>
    </x:row>
    <x:row r="2064" spans="1:43">
      <x:c r="A2064">
        <x:v>205800</x:v>
      </x:c>
      <x:c r="B2064" s="137">
        <x:v>511</x:v>
      </x:c>
      <x:c r="C2064">
        <x:f>17/30</x:f>
        <x:v>0.566666666666667</x:v>
      </x:c>
      <x:c r="G2064">
        <x:v>1</x:v>
      </x:c>
      <x:c r="I2064" t="s">
        <x:v>103</x:v>
      </x:c>
      <x:c r="K2064" t="s">
        <x:v>133</x:v>
      </x:c>
      <x:c r="M2064">
        <x:v>1594</x:v>
      </x:c>
      <x:c r="O2064" t="s">
        <x:v>101</x:v>
      </x:c>
      <x:c r="AG2064" s="80">
        <x:v>1</x:v>
      </x:c>
      <x:c r="AL2064" s="103"/>
      <x:c r="AM2064" s="103"/>
      <x:c r="AN2064" s="103"/>
      <x:c r="AO2064" s="103"/>
      <x:c r="AP2064" s="103"/>
      <x:c r="AQ2064" s="103"/>
    </x:row>
    <x:row r="2065" spans="1:43">
      <x:c r="A2065">
        <x:v>205900</x:v>
      </x:c>
      <x:c r="B2065" s="137">
        <x:v>511</x:v>
      </x:c>
      <x:c r="C2065">
        <x:f>35/30</x:f>
        <x:v>1.16666666666667</x:v>
      </x:c>
      <x:c r="G2065">
        <x:v>2</x:v>
      </x:c>
      <x:c r="I2065" t="s">
        <x:v>104</x:v>
      </x:c>
      <x:c r="K2065" t="s">
        <x:v>133</x:v>
      </x:c>
      <x:c r="M2065">
        <x:v>1594</x:v>
      </x:c>
      <x:c r="O2065" t="s">
        <x:v>101</x:v>
      </x:c>
      <x:c r="AG2065" s="80">
        <x:v>2</x:v>
      </x:c>
      <x:c r="AL2065" s="103"/>
      <x:c r="AM2065" s="103"/>
      <x:c r="AN2065" s="103"/>
      <x:c r="AO2065" s="103"/>
      <x:c r="AP2065" s="103"/>
      <x:c r="AQ2065" s="103"/>
    </x:row>
    <x:row r="2066" spans="1:43">
      <x:c r="A2066">
        <x:v>206000</x:v>
      </x:c>
      <x:c r="B2066" s="137">
        <x:v>511</x:v>
      </x:c>
      <x:c r="C2066">
        <x:f>59/30</x:f>
        <x:v>1.96666666666667</x:v>
      </x:c>
      <x:c r="G2066">
        <x:v>3</x:v>
      </x:c>
      <x:c r="I2066" t="s">
        <x:v>102</x:v>
      </x:c>
      <x:c r="K2066" t="s">
        <x:v>172</x:v>
      </x:c>
      <x:c r="M2066">
        <x:v>1594</x:v>
      </x:c>
      <x:c r="O2066" t="s">
        <x:v>101</x:v>
      </x:c>
      <x:c r="AG2066" s="80">
        <x:v>2</x:v>
      </x:c>
      <x:c r="AL2066" s="103"/>
      <x:c r="AM2066" s="103"/>
      <x:c r="AN2066" s="103"/>
      <x:c r="AO2066" s="103"/>
      <x:c r="AP2066" s="103"/>
      <x:c r="AQ2066" s="103"/>
    </x:row>
    <x:row r="2067" spans="1:43">
      <x:c r="A2067">
        <x:v>206100</x:v>
      </x:c>
      <x:c r="B2067" s="132">
        <x:v>512</x:v>
      </x:c>
      <x:c r="C2067">
        <x:f>6/30</x:f>
        <x:v>0.2</x:v>
      </x:c>
      <x:c r="G2067">
        <x:v>1</x:v>
      </x:c>
      <x:c r="I2067" t="s">
        <x:v>103</x:v>
      </x:c>
      <x:c r="K2067" t="s">
        <x:v>133</x:v>
      </x:c>
      <x:c r="M2067">
        <x:v>1593</x:v>
      </x:c>
      <x:c r="O2067" t="s">
        <x:v>101</x:v>
      </x:c>
      <x:c r="AG2067" s="80">
        <x:v>1</x:v>
      </x:c>
      <x:c r="AL2067" s="103"/>
      <x:c r="AM2067" s="103"/>
      <x:c r="AN2067" s="103"/>
      <x:c r="AO2067" s="103"/>
      <x:c r="AP2067" s="103"/>
      <x:c r="AQ2067" s="103"/>
    </x:row>
    <x:row r="2068" spans="1:43">
      <x:c r="A2068">
        <x:v>206200</x:v>
      </x:c>
      <x:c r="B2068" s="132">
        <x:v>512</x:v>
      </x:c>
      <x:c r="C2068">
        <x:f>14/30</x:f>
        <x:v>0.466666666666667</x:v>
      </x:c>
      <x:c r="G2068">
        <x:v>1</x:v>
      </x:c>
      <x:c r="I2068" t="s">
        <x:v>103</x:v>
      </x:c>
      <x:c r="K2068" t="s">
        <x:v>133</x:v>
      </x:c>
      <x:c r="M2068">
        <x:v>1593</x:v>
      </x:c>
      <x:c r="O2068" t="s">
        <x:v>101</x:v>
      </x:c>
      <x:c r="AG2068" s="80">
        <x:v>1</x:v>
      </x:c>
      <x:c r="AL2068" s="103"/>
      <x:c r="AM2068" s="103"/>
      <x:c r="AN2068" s="103"/>
      <x:c r="AO2068" s="103"/>
      <x:c r="AP2068" s="103"/>
      <x:c r="AQ2068" s="103"/>
    </x:row>
    <x:row r="2069" spans="1:43">
      <x:c r="A2069">
        <x:v>206300</x:v>
      </x:c>
      <x:c r="B2069" s="132">
        <x:v>512</x:v>
      </x:c>
      <x:c r="C2069">
        <x:f>19/30</x:f>
        <x:v>0.633333333333333</x:v>
      </x:c>
      <x:c r="G2069">
        <x:v>1</x:v>
      </x:c>
      <x:c r="I2069" t="s">
        <x:v>104</x:v>
      </x:c>
      <x:c r="K2069" t="s">
        <x:v>133</x:v>
      </x:c>
      <x:c r="M2069">
        <x:v>1593</x:v>
      </x:c>
      <x:c r="O2069" t="s">
        <x:v>101</x:v>
      </x:c>
      <x:c r="AG2069" s="80">
        <x:v>1</x:v>
      </x:c>
      <x:c r="AL2069" s="103"/>
      <x:c r="AM2069" s="103"/>
      <x:c r="AN2069" s="103"/>
      <x:c r="AO2069" s="103"/>
      <x:c r="AP2069" s="103"/>
      <x:c r="AQ2069" s="103"/>
    </x:row>
    <x:row r="2070" spans="1:43">
      <x:c r="A2070">
        <x:v>206400</x:v>
      </x:c>
      <x:c r="B2070" s="132">
        <x:v>512</x:v>
      </x:c>
      <x:c r="C2070">
        <x:f>25/30</x:f>
        <x:v>0.833333333333333</x:v>
      </x:c>
      <x:c r="G2070">
        <x:v>1</x:v>
      </x:c>
      <x:c r="I2070" t="s">
        <x:v>104</x:v>
      </x:c>
      <x:c r="K2070" t="s">
        <x:v>133</x:v>
      </x:c>
      <x:c r="M2070">
        <x:v>1593</x:v>
      </x:c>
      <x:c r="O2070" t="s">
        <x:v>101</x:v>
      </x:c>
      <x:c r="AG2070" s="80">
        <x:v>1</x:v>
      </x:c>
      <x:c r="AL2070" s="103"/>
      <x:c r="AM2070" s="103"/>
      <x:c r="AN2070" s="103"/>
      <x:c r="AO2070" s="103"/>
      <x:c r="AP2070" s="103"/>
      <x:c r="AQ2070" s="103"/>
    </x:row>
    <x:row r="2071" spans="1:43">
      <x:c r="A2071">
        <x:v>206500</x:v>
      </x:c>
      <x:c r="B2071" s="132">
        <x:v>512</x:v>
      </x:c>
      <x:c r="C2071">
        <x:f>30/30</x:f>
        <x:v>1</x:v>
      </x:c>
      <x:c r="G2071">
        <x:v>1</x:v>
      </x:c>
      <x:c r="I2071" t="s">
        <x:v>103</x:v>
      </x:c>
      <x:c r="K2071" t="s">
        <x:v>133</x:v>
      </x:c>
      <x:c r="M2071">
        <x:v>1593</x:v>
      </x:c>
      <x:c r="O2071" t="s">
        <x:v>101</x:v>
      </x:c>
      <x:c r="AG2071" s="80">
        <x:v>1</x:v>
      </x:c>
      <x:c r="AL2071" s="103"/>
      <x:c r="AM2071" s="103"/>
      <x:c r="AN2071" s="103"/>
      <x:c r="AO2071" s="103"/>
      <x:c r="AP2071" s="103"/>
      <x:c r="AQ2071" s="103"/>
    </x:row>
    <x:row r="2072" spans="1:43">
      <x:c r="A2072">
        <x:v>206600</x:v>
      </x:c>
      <x:c r="B2072" s="132">
        <x:v>512</x:v>
      </x:c>
      <x:c r="C2072">
        <x:f>34/30</x:f>
        <x:v>1.13333333333333</x:v>
      </x:c>
      <x:c r="G2072">
        <x:v>1</x:v>
      </x:c>
      <x:c r="I2072" t="s">
        <x:v>103</x:v>
      </x:c>
      <x:c r="K2072" t="s">
        <x:v>133</x:v>
      </x:c>
      <x:c r="M2072">
        <x:v>1593</x:v>
      </x:c>
      <x:c r="O2072" t="s">
        <x:v>101</x:v>
      </x:c>
      <x:c r="AG2072" s="80">
        <x:v>1</x:v>
      </x:c>
      <x:c r="AL2072" s="103"/>
      <x:c r="AM2072" s="103"/>
      <x:c r="AN2072" s="103"/>
      <x:c r="AO2072" s="103"/>
      <x:c r="AP2072" s="103"/>
      <x:c r="AQ2072" s="103"/>
    </x:row>
    <x:row r="2073" spans="1:43">
      <x:c r="A2073">
        <x:v>206700</x:v>
      </x:c>
      <x:c r="B2073" s="132">
        <x:v>512</x:v>
      </x:c>
      <x:c r="C2073">
        <x:f>40/30</x:f>
        <x:v>1.33333333333333</x:v>
      </x:c>
      <x:c r="G2073">
        <x:v>1</x:v>
      </x:c>
      <x:c r="I2073" t="s">
        <x:v>104</x:v>
      </x:c>
      <x:c r="K2073" t="s">
        <x:v>133</x:v>
      </x:c>
      <x:c r="M2073">
        <x:v>1593</x:v>
      </x:c>
      <x:c r="O2073" t="s">
        <x:v>101</x:v>
      </x:c>
      <x:c r="AG2073" s="80">
        <x:v>1</x:v>
      </x:c>
      <x:c r="AL2073" s="103"/>
      <x:c r="AM2073" s="103"/>
      <x:c r="AN2073" s="103"/>
      <x:c r="AO2073" s="103"/>
      <x:c r="AP2073" s="103"/>
      <x:c r="AQ2073" s="103"/>
    </x:row>
    <x:row r="2074" spans="1:43">
      <x:c r="A2074">
        <x:v>206800</x:v>
      </x:c>
      <x:c r="B2074" s="132">
        <x:v>512</x:v>
      </x:c>
      <x:c r="C2074">
        <x:f>45/30</x:f>
        <x:v>1.5</x:v>
      </x:c>
      <x:c r="G2074">
        <x:v>1</x:v>
      </x:c>
      <x:c r="I2074" t="s">
        <x:v>104</x:v>
      </x:c>
      <x:c r="K2074" t="s">
        <x:v>133</x:v>
      </x:c>
      <x:c r="M2074">
        <x:v>1593</x:v>
      </x:c>
      <x:c r="O2074" t="s">
        <x:v>101</x:v>
      </x:c>
      <x:c r="AG2074" s="80">
        <x:v>1</x:v>
      </x:c>
      <x:c r="AL2074" s="103"/>
      <x:c r="AM2074" s="103"/>
      <x:c r="AN2074" s="103"/>
      <x:c r="AO2074" s="103"/>
      <x:c r="AP2074" s="103"/>
      <x:c r="AQ2074" s="103"/>
    </x:row>
    <x:row r="2075" spans="1:43">
      <x:c r="A2075">
        <x:v>206900</x:v>
      </x:c>
      <x:c r="B2075" s="132">
        <x:v>512</x:v>
      </x:c>
      <x:c r="C2075">
        <x:f>58/30</x:f>
        <x:v>1.93333333333333</x:v>
      </x:c>
      <x:c r="G2075">
        <x:v>2</x:v>
      </x:c>
      <x:c r="I2075" t="s">
        <x:v>102</x:v>
      </x:c>
      <x:c r="K2075" t="s">
        <x:v>422</x:v>
      </x:c>
      <x:c r="M2075">
        <x:v>1594</x:v>
      </x:c>
      <x:c r="O2075" t="s">
        <x:v>101</x:v>
      </x:c>
      <x:c r="AG2075" s="80">
        <x:v>2</x:v>
      </x:c>
      <x:c r="AL2075" s="103"/>
      <x:c r="AM2075" s="103"/>
      <x:c r="AN2075" s="103"/>
      <x:c r="AO2075" s="103"/>
      <x:c r="AP2075" s="103"/>
      <x:c r="AQ2075" s="103"/>
    </x:row>
    <x:row r="2076" spans="1:43">
      <x:c r="A2076">
        <x:v>207000</x:v>
      </x:c>
      <x:c r="B2076" s="137">
        <x:v>513</x:v>
      </x:c>
      <x:c r="C2076">
        <x:f>13/30</x:f>
        <x:v>0.433333333333333</x:v>
      </x:c>
      <x:c r="G2076">
        <x:v>1</x:v>
      </x:c>
      <x:c r="I2076" t="s">
        <x:v>104</x:v>
      </x:c>
      <x:c r="K2076" t="s">
        <x:v>133</x:v>
      </x:c>
      <x:c r="M2076">
        <x:v>1595</x:v>
      </x:c>
      <x:c r="O2076" t="s">
        <x:v>101</x:v>
      </x:c>
      <x:c r="AG2076" s="80">
        <x:v>2</x:v>
      </x:c>
      <x:c r="AL2076" s="103"/>
      <x:c r="AM2076" s="103"/>
      <x:c r="AN2076" s="103"/>
      <x:c r="AO2076" s="103"/>
      <x:c r="AP2076" s="103"/>
      <x:c r="AQ2076" s="103"/>
    </x:row>
    <x:row r="2077" spans="1:43">
      <x:c r="A2077">
        <x:v>207100</x:v>
      </x:c>
      <x:c r="B2077" s="137">
        <x:v>513</x:v>
      </x:c>
      <x:c r="C2077">
        <x:f>22/30</x:f>
        <x:v>0.733333333333333</x:v>
      </x:c>
      <x:c r="G2077">
        <x:v>1</x:v>
      </x:c>
      <x:c r="I2077" t="s">
        <x:v>103</x:v>
      </x:c>
      <x:c r="K2077" t="s">
        <x:v>422</x:v>
      </x:c>
      <x:c r="M2077">
        <x:v>1595</x:v>
      </x:c>
      <x:c r="O2077" t="s">
        <x:v>101</x:v>
      </x:c>
      <x:c r="AG2077" s="80">
        <x:v>2</x:v>
      </x:c>
      <x:c r="AL2077" s="103"/>
      <x:c r="AM2077" s="103"/>
      <x:c r="AN2077" s="103"/>
      <x:c r="AO2077" s="103"/>
      <x:c r="AP2077" s="103"/>
      <x:c r="AQ2077" s="103"/>
    </x:row>
    <x:row r="2078" spans="1:43">
      <x:c r="A2078">
        <x:v>207200</x:v>
      </x:c>
      <x:c r="B2078" s="137">
        <x:v>513</x:v>
      </x:c>
      <x:c r="C2078">
        <x:f>44/30</x:f>
        <x:v>1.46666666666667</x:v>
      </x:c>
      <x:c r="G2078">
        <x:v>2</x:v>
      </x:c>
      <x:c r="I2078" t="s">
        <x:v>100</x:v>
      </x:c>
      <x:c r="K2078" t="s">
        <x:v>171</x:v>
      </x:c>
      <x:c r="M2078">
        <x:v>1595</x:v>
      </x:c>
      <x:c r="O2078" t="s">
        <x:v>101</x:v>
      </x:c>
      <x:c r="AG2078" s="80">
        <x:v>2</x:v>
      </x:c>
      <x:c r="AL2078" s="103"/>
      <x:c r="AM2078" s="103"/>
      <x:c r="AN2078" s="103"/>
      <x:c r="AO2078" s="103"/>
      <x:c r="AP2078" s="103"/>
      <x:c r="AQ2078" s="103"/>
    </x:row>
    <x:row r="2079" spans="1:43">
      <x:c r="A2079">
        <x:v>207300</x:v>
      </x:c>
      <x:c r="B2079" s="132">
        <x:v>514</x:v>
      </x:c>
      <x:c r="C2079">
        <x:f>44/30</x:f>
        <x:v>1.46666666666667</x:v>
      </x:c>
      <x:c r="D2079">
        <x:v>1</x:v>
      </x:c>
      <x:c r="M2079">
        <x:v>1596</x:v>
      </x:c>
      <x:c r="N2079">
        <x:v>2</x:v>
      </x:c>
      <x:c r="O2079" t="s">
        <x:v>101</x:v>
      </x:c>
      <x:c r="P2079" s="423" t="s">
        <x:v>414</x:v>
      </x:c>
      <x:c r="AL2079" s="103"/>
      <x:c r="AM2079" s="103"/>
      <x:c r="AN2079" s="103"/>
      <x:c r="AO2079" s="103"/>
      <x:c r="AP2079" s="103"/>
      <x:c r="AQ2079" s="103"/>
    </x:row>
    <x:row r="2080" spans="1:43">
      <x:c r="A2080">
        <x:v>207400</x:v>
      </x:c>
      <x:c r="B2080" s="132">
        <x:v>514</x:v>
      </x:c>
      <x:c r="C2080">
        <x:f>45/30</x:f>
        <x:v>1.5</x:v>
      </x:c>
      <x:c r="G2080">
        <x:v>1</x:v>
      </x:c>
      <x:c r="I2080" t="s">
        <x:v>100</x:v>
      </x:c>
      <x:c r="K2080" t="s">
        <x:v>171</x:v>
      </x:c>
      <x:c r="M2080">
        <x:v>1594</x:v>
      </x:c>
      <x:c r="O2080" t="s">
        <x:v>101</x:v>
      </x:c>
      <x:c r="AG2080" s="80">
        <x:v>2</x:v>
      </x:c>
      <x:c r="AL2080" s="103"/>
      <x:c r="AM2080" s="103"/>
      <x:c r="AN2080" s="103"/>
      <x:c r="AO2080" s="103"/>
      <x:c r="AP2080" s="103"/>
      <x:c r="AQ2080" s="103"/>
    </x:row>
    <x:row r="2081" spans="1:43">
      <x:c r="A2081">
        <x:v>207500</x:v>
      </x:c>
      <x:c r="B2081" s="132">
        <x:v>514</x:v>
      </x:c>
      <x:c r="C2081">
        <x:f>50/30</x:f>
        <x:v>1.66666666666667</x:v>
      </x:c>
      <x:c r="G2081">
        <x:v>1</x:v>
      </x:c>
      <x:c r="I2081" t="s">
        <x:v>102</x:v>
      </x:c>
      <x:c r="K2081" t="s">
        <x:v>171</x:v>
      </x:c>
      <x:c r="M2081">
        <x:v>1594</x:v>
      </x:c>
      <x:c r="O2081" t="s">
        <x:v>101</x:v>
      </x:c>
      <x:c r="AG2081" s="80">
        <x:v>2</x:v>
      </x:c>
      <x:c r="AL2081" s="103"/>
      <x:c r="AM2081" s="103"/>
      <x:c r="AN2081" s="103"/>
      <x:c r="AO2081" s="103"/>
      <x:c r="AP2081" s="103"/>
      <x:c r="AQ2081" s="103"/>
    </x:row>
    <x:row r="2082" spans="1:43">
      <x:c r="A2082">
        <x:v>207600</x:v>
      </x:c>
      <x:c r="B2082" s="132">
        <x:v>514</x:v>
      </x:c>
      <x:c r="C2082">
        <x:f>55/30</x:f>
        <x:v>1.83333333333333</x:v>
      </x:c>
      <x:c r="G2082">
        <x:v>1</x:v>
      </x:c>
      <x:c r="I2082" t="s">
        <x:v>103</x:v>
      </x:c>
      <x:c r="K2082" t="s">
        <x:v>171</x:v>
      </x:c>
      <x:c r="M2082">
        <x:v>1594</x:v>
      </x:c>
      <x:c r="O2082" t="s">
        <x:v>101</x:v>
      </x:c>
      <x:c r="AG2082" s="80">
        <x:v>2</x:v>
      </x:c>
      <x:c r="AL2082" s="103"/>
      <x:c r="AM2082" s="103"/>
      <x:c r="AN2082" s="103"/>
      <x:c r="AO2082" s="103"/>
      <x:c r="AP2082" s="103"/>
      <x:c r="AQ2082" s="103"/>
    </x:row>
    <x:row r="2083" spans="1:43">
      <x:c r="A2083">
        <x:v>207700</x:v>
      </x:c>
      <x:c r="B2083" s="137">
        <x:v>515</x:v>
      </x:c>
      <x:c r="C2083">
        <x:f>15/30</x:f>
        <x:v>0.5</x:v>
      </x:c>
      <x:c r="G2083">
        <x:v>1</x:v>
      </x:c>
      <x:c r="I2083" t="s">
        <x:v>104</x:v>
      </x:c>
      <x:c r="K2083" t="s">
        <x:v>133</x:v>
      </x:c>
      <x:c r="M2083">
        <x:v>1595</x:v>
      </x:c>
      <x:c r="O2083" t="s">
        <x:v>101</x:v>
      </x:c>
      <x:c r="AG2083" s="80">
        <x:v>1</x:v>
      </x:c>
      <x:c r="AL2083" s="103"/>
      <x:c r="AM2083" s="103"/>
      <x:c r="AN2083" s="103"/>
      <x:c r="AO2083" s="103"/>
      <x:c r="AP2083" s="103"/>
      <x:c r="AQ2083" s="103"/>
    </x:row>
    <x:row r="2084" spans="1:43">
      <x:c r="A2084">
        <x:v>207800</x:v>
      </x:c>
      <x:c r="B2084" s="137">
        <x:v>515</x:v>
      </x:c>
      <x:c r="C2084">
        <x:f>18/30</x:f>
        <x:v>0.6</x:v>
      </x:c>
      <x:c r="G2084">
        <x:v>2</x:v>
      </x:c>
      <x:c r="I2084" t="s">
        <x:v>100</x:v>
      </x:c>
      <x:c r="K2084" t="s">
        <x:v>171</x:v>
      </x:c>
      <x:c r="M2084">
        <x:v>1595</x:v>
      </x:c>
      <x:c r="O2084" t="s">
        <x:v>101</x:v>
      </x:c>
      <x:c r="AG2084" s="80">
        <x:v>2</x:v>
      </x:c>
      <x:c r="AL2084" s="103"/>
      <x:c r="AM2084" s="103"/>
      <x:c r="AN2084" s="103"/>
      <x:c r="AO2084" s="103"/>
      <x:c r="AP2084" s="103"/>
      <x:c r="AQ2084" s="103"/>
    </x:row>
    <x:row r="2085" spans="1:43">
      <x:c r="A2085">
        <x:v>207900</x:v>
      </x:c>
      <x:c r="B2085" s="137">
        <x:v>515</x:v>
      </x:c>
      <x:c r="C2085">
        <x:f>32/30</x:f>
        <x:v>1.06666666666667</x:v>
      </x:c>
      <x:c r="G2085">
        <x:v>1</x:v>
      </x:c>
      <x:c r="I2085" t="s">
        <x:v>102</x:v>
      </x:c>
      <x:c r="K2085" t="s">
        <x:v>133</x:v>
      </x:c>
      <x:c r="M2085">
        <x:v>1595</x:v>
      </x:c>
      <x:c r="O2085" t="s">
        <x:v>101</x:v>
      </x:c>
      <x:c r="AG2085" s="80">
        <x:v>1</x:v>
      </x:c>
      <x:c r="AL2085" s="103"/>
      <x:c r="AM2085" s="103"/>
      <x:c r="AN2085" s="103"/>
      <x:c r="AO2085" s="103"/>
      <x:c r="AP2085" s="103"/>
      <x:c r="AQ2085" s="103"/>
    </x:row>
    <x:row r="2086" spans="1:43">
      <x:c r="A2086">
        <x:v>208000</x:v>
      </x:c>
      <x:c r="B2086" s="137">
        <x:v>515</x:v>
      </x:c>
      <x:c r="C2086">
        <x:f>35/30</x:f>
        <x:v>1.16666666666667</x:v>
      </x:c>
      <x:c r="G2086">
        <x:v>2</x:v>
      </x:c>
      <x:c r="I2086" t="s">
        <x:v>100</x:v>
      </x:c>
      <x:c r="K2086" t="s">
        <x:v>171</x:v>
      </x:c>
      <x:c r="M2086">
        <x:v>1595</x:v>
      </x:c>
      <x:c r="O2086" t="s">
        <x:v>101</x:v>
      </x:c>
      <x:c r="AG2086" s="80">
        <x:v>2</x:v>
      </x:c>
      <x:c r="AL2086" s="103"/>
      <x:c r="AM2086" s="103"/>
      <x:c r="AN2086" s="103"/>
      <x:c r="AO2086" s="103"/>
      <x:c r="AP2086" s="103"/>
      <x:c r="AQ2086" s="103"/>
    </x:row>
    <x:row r="2087" spans="1:43">
      <x:c r="A2087">
        <x:v>208100</x:v>
      </x:c>
      <x:c r="B2087" s="132">
        <x:v>516</x:v>
      </x:c>
      <x:c r="C2087">
        <x:f>39/30</x:f>
        <x:v>1.3</x:v>
      </x:c>
      <x:c r="G2087">
        <x:v>3</x:v>
      </x:c>
      <x:c r="I2087" t="s">
        <x:v>100</x:v>
      </x:c>
      <x:c r="K2087" t="s">
        <x:v>171</x:v>
      </x:c>
      <x:c r="AL2087" s="103"/>
      <x:c r="AM2087" s="103"/>
      <x:c r="AN2087" s="103"/>
      <x:c r="AO2087" s="103"/>
      <x:c r="AP2087" s="103"/>
      <x:c r="AQ2087" s="103"/>
    </x:row>
    <x:row r="2088" spans="1:43">
      <x:c r="A2088">
        <x:v>208200</x:v>
      </x:c>
      <x:c r="B2088" s="132">
        <x:v>516</x:v>
      </x:c>
      <x:c r="C2088">
        <x:f>45/30</x:f>
        <x:v>1.5</x:v>
      </x:c>
      <x:c r="G2088">
        <x:v>4</x:v>
      </x:c>
      <x:c r="I2088" t="s">
        <x:v>103</x:v>
      </x:c>
      <x:c r="K2088" t="s">
        <x:v>171</x:v>
      </x:c>
      <x:c r="AL2088" s="103"/>
      <x:c r="AM2088" s="103"/>
      <x:c r="AN2088" s="103"/>
      <x:c r="AO2088" s="103"/>
      <x:c r="AP2088" s="103"/>
      <x:c r="AQ2088" s="103"/>
    </x:row>
    <x:row r="2089" spans="1:43">
      <x:c r="A2089">
        <x:v>208300</x:v>
      </x:c>
      <x:c r="B2089" s="132">
        <x:v>516</x:v>
      </x:c>
      <x:c r="C2089">
        <x:f>54/30</x:f>
        <x:v>1.8</x:v>
      </x:c>
      <x:c r="G2089">
        <x:v>3</x:v>
      </x:c>
      <x:c r="I2089" t="s">
        <x:v>100</x:v>
      </x:c>
      <x:c r="K2089" t="s">
        <x:v>171</x:v>
      </x:c>
      <x:c r="AL2089" s="103"/>
      <x:c r="AM2089" s="103"/>
      <x:c r="AN2089" s="103"/>
      <x:c r="AO2089" s="103"/>
      <x:c r="AP2089" s="103"/>
      <x:c r="AQ2089" s="103"/>
    </x:row>
    <x:row r="2090" spans="1:43">
      <x:c r="A2090">
        <x:v>208400</x:v>
      </x:c>
      <x:c r="B2090" s="132">
        <x:v>516</x:v>
      </x:c>
      <x:c r="C2090">
        <x:f>68/30</x:f>
        <x:v>2.26666666666667</x:v>
      </x:c>
      <x:c r="G2090">
        <x:v>4</x:v>
      </x:c>
      <x:c r="I2090" t="s">
        <x:v>102</x:v>
      </x:c>
      <x:c r="K2090" t="s">
        <x:v>133</x:v>
      </x:c>
      <x:c r="AL2090" s="103"/>
      <x:c r="AM2090" s="103"/>
      <x:c r="AN2090" s="103"/>
      <x:c r="AO2090" s="103"/>
      <x:c r="AP2090" s="103"/>
      <x:c r="AQ2090" s="103"/>
    </x:row>
    <x:row r="2091" spans="1:43">
      <x:c r="A2091">
        <x:v>208500</x:v>
      </x:c>
      <x:c r="B2091" s="132">
        <x:v>516</x:v>
      </x:c>
      <x:c r="C2091">
        <x:f>102/30</x:f>
        <x:v>3.4</x:v>
      </x:c>
      <x:c r="G2091">
        <x:v>2</x:v>
      </x:c>
      <x:c r="I2091" t="s">
        <x:v>104</x:v>
      </x:c>
      <x:c r="K2091" t="s">
        <x:v>133</x:v>
      </x:c>
      <x:c r="AL2091" s="103"/>
      <x:c r="AM2091" s="103"/>
      <x:c r="AN2091" s="103"/>
      <x:c r="AO2091" s="103"/>
      <x:c r="AP2091" s="103"/>
      <x:c r="AQ2091" s="103"/>
    </x:row>
    <x:row r="2092" spans="1:43">
      <x:c r="A2092">
        <x:v>208600</x:v>
      </x:c>
      <x:c r="B2092" s="132">
        <x:v>516</x:v>
      </x:c>
      <x:c r="C2092">
        <x:v>3.65</x:v>
      </x:c>
      <x:c r="G2092">
        <x:v>2</x:v>
      </x:c>
      <x:c r="I2092" t="s">
        <x:v>100</x:v>
      </x:c>
      <x:c r="K2092" t="s">
        <x:v>133</x:v>
      </x:c>
      <x:c r="AL2092" s="103"/>
      <x:c r="AM2092" s="103"/>
      <x:c r="AN2092" s="103"/>
      <x:c r="AO2092" s="103"/>
      <x:c r="AP2092" s="103"/>
      <x:c r="AQ2092" s="103"/>
    </x:row>
    <x:row r="2093" spans="1:43">
      <x:c r="A2093">
        <x:v>208700</x:v>
      </x:c>
      <x:c r="B2093" s="132">
        <x:v>516</x:v>
      </x:c>
      <x:c r="C2093">
        <x:f>117/30</x:f>
        <x:v>3.9</x:v>
      </x:c>
      <x:c r="G2093">
        <x:v>2</x:v>
      </x:c>
      <x:c r="I2093" t="s">
        <x:v>102</x:v>
      </x:c>
      <x:c r="K2093" t="s">
        <x:v>133</x:v>
      </x:c>
      <x:c r="AL2093" s="103"/>
      <x:c r="AM2093" s="103"/>
      <x:c r="AN2093" s="103"/>
      <x:c r="AO2093" s="103"/>
      <x:c r="AP2093" s="103"/>
      <x:c r="AQ2093" s="103"/>
    </x:row>
    <x:row r="2094" spans="1:43">
      <x:c r="A2094">
        <x:v>208800</x:v>
      </x:c>
      <x:c r="B2094" s="132">
        <x:v>516</x:v>
      </x:c>
      <x:c r="C2094">
        <x:v>4.2</x:v>
      </x:c>
      <x:c r="G2094">
        <x:v>2</x:v>
      </x:c>
      <x:c r="I2094" t="s">
        <x:v>103</x:v>
      </x:c>
      <x:c r="K2094" t="s">
        <x:v>133</x:v>
      </x:c>
      <x:c r="AL2094" s="103"/>
      <x:c r="AM2094" s="103"/>
      <x:c r="AN2094" s="103"/>
      <x:c r="AO2094" s="103"/>
      <x:c r="AP2094" s="103"/>
      <x:c r="AQ2094" s="103"/>
    </x:row>
    <x:row r="2095" spans="1:43">
      <x:c r="A2095">
        <x:v>208900</x:v>
      </x:c>
      <x:c r="B2095" s="132">
        <x:v>516</x:v>
      </x:c>
      <x:c r="C2095">
        <x:v>4.45</x:v>
      </x:c>
      <x:c r="G2095">
        <x:v>2</x:v>
      </x:c>
      <x:c r="I2095" t="s">
        <x:v>104</x:v>
      </x:c>
      <x:c r="K2095" t="s">
        <x:v>133</x:v>
      </x:c>
      <x:c r="AL2095" s="103"/>
      <x:c r="AM2095" s="103"/>
      <x:c r="AN2095" s="103"/>
      <x:c r="AO2095" s="103"/>
      <x:c r="AP2095" s="103"/>
      <x:c r="AQ2095" s="103"/>
    </x:row>
    <x:row r="2096" spans="1:43">
      <x:c r="A2096">
        <x:v>209000</x:v>
      </x:c>
      <x:c r="B2096" s="132">
        <x:v>516</x:v>
      </x:c>
      <x:c r="C2096">
        <x:f>145/30</x:f>
        <x:v>4.83333333333333</x:v>
      </x:c>
      <x:c r="G2096">
        <x:v>2</x:v>
      </x:c>
      <x:c r="I2096" t="s">
        <x:v>100</x:v>
      </x:c>
      <x:c r="K2096" t="s">
        <x:v>133</x:v>
      </x:c>
      <x:c r="AL2096" s="103"/>
      <x:c r="AM2096" s="103"/>
      <x:c r="AN2096" s="103"/>
      <x:c r="AO2096" s="103"/>
      <x:c r="AP2096" s="103"/>
      <x:c r="AQ2096" s="103"/>
    </x:row>
    <x:row r="2097" spans="1:43">
      <x:c r="A2097">
        <x:v>209100</x:v>
      </x:c>
      <x:c r="B2097" s="132">
        <x:v>516</x:v>
      </x:c>
      <x:c r="C2097">
        <x:f>153/30</x:f>
        <x:v>5.1</x:v>
      </x:c>
      <x:c r="G2097">
        <x:v>2</x:v>
      </x:c>
      <x:c r="I2097" t="s">
        <x:v>102</x:v>
      </x:c>
      <x:c r="K2097" t="s">
        <x:v>133</x:v>
      </x:c>
      <x:c r="AL2097" s="103"/>
      <x:c r="AM2097" s="103"/>
      <x:c r="AN2097" s="103"/>
      <x:c r="AO2097" s="103"/>
      <x:c r="AP2097" s="103"/>
      <x:c r="AQ2097" s="103"/>
    </x:row>
    <x:row r="2098" spans="1:43">
      <x:c r="A2098">
        <x:v>209200</x:v>
      </x:c>
      <x:c r="B2098" s="132">
        <x:v>516</x:v>
      </x:c>
      <x:c r="C2098">
        <x:f>161/30</x:f>
        <x:v>5.36666666666667</x:v>
      </x:c>
      <x:c r="G2098">
        <x:v>2</x:v>
      </x:c>
      <x:c r="I2098" t="s">
        <x:v>103</x:v>
      </x:c>
      <x:c r="K2098" t="s">
        <x:v>133</x:v>
      </x:c>
      <x:c r="AL2098" s="103"/>
      <x:c r="AM2098" s="103"/>
      <x:c r="AN2098" s="103"/>
      <x:c r="AO2098" s="103"/>
      <x:c r="AP2098" s="103"/>
      <x:c r="AQ2098" s="103"/>
    </x:row>
    <x:row r="2099" spans="1:43">
      <x:c r="A2099">
        <x:v>209300</x:v>
      </x:c>
      <x:c r="B2099" s="132">
        <x:v>516</x:v>
      </x:c>
      <x:c r="C2099">
        <x:f>169/30</x:f>
        <x:v>5.63333333333333</x:v>
      </x:c>
      <x:c r="G2099">
        <x:v>2</x:v>
      </x:c>
      <x:c r="I2099" t="s">
        <x:v>104</x:v>
      </x:c>
      <x:c r="K2099" t="s">
        <x:v>133</x:v>
      </x:c>
      <x:c r="AL2099" s="103"/>
      <x:c r="AM2099" s="103"/>
      <x:c r="AN2099" s="103"/>
      <x:c r="AO2099" s="103"/>
      <x:c r="AP2099" s="103"/>
      <x:c r="AQ2099" s="103"/>
    </x:row>
    <x:row r="2100" spans="1:43">
      <x:c r="A2100">
        <x:v>209400</x:v>
      </x:c>
      <x:c r="B2100" s="132">
        <x:v>516</x:v>
      </x:c>
      <x:c r="C2100">
        <x:f>204/30</x:f>
        <x:v>6.8</x:v>
      </x:c>
      <x:c r="G2100">
        <x:v>6</x:v>
      </x:c>
      <x:c r="I2100" t="s">
        <x:v>110</x:v>
      </x:c>
      <x:c r="K2100" t="s">
        <x:v>171</x:v>
      </x:c>
      <x:c r="AL2100" s="103"/>
      <x:c r="AM2100" s="103"/>
      <x:c r="AN2100" s="103"/>
      <x:c r="AO2100" s="103"/>
      <x:c r="AP2100" s="103"/>
      <x:c r="AQ2100" s="103"/>
    </x:row>
    <x:row r="2101" spans="1:43">
      <x:c r="A2101">
        <x:v>209500</x:v>
      </x:c>
      <x:c r="B2101" s="137">
        <x:v>517</x:v>
      </x:c>
      <x:c r="C2101">
        <x:f>60/30</x:f>
        <x:v>2</x:v>
      </x:c>
      <x:c r="G2101">
        <x:v>10</x:v>
      </x:c>
      <x:c r="I2101" t="s">
        <x:v>103</x:v>
      </x:c>
      <x:c r="K2101" t="s">
        <x:v>133</x:v>
      </x:c>
      <x:c r="AL2101" s="103"/>
      <x:c r="AM2101" s="103"/>
      <x:c r="AN2101" s="103"/>
      <x:c r="AO2101" s="103"/>
      <x:c r="AP2101" s="103"/>
      <x:c r="AQ2101" s="103"/>
    </x:row>
    <x:row r="2102" spans="1:43">
      <x:c r="A2102">
        <x:v>209600</x:v>
      </x:c>
      <x:c r="B2102" s="137">
        <x:v>517</x:v>
      </x:c>
      <x:c r="C2102">
        <x:f>63/30</x:f>
        <x:v>2.1</x:v>
      </x:c>
      <x:c r="G2102">
        <x:v>8</x:v>
      </x:c>
      <x:c r="K2102" t="s">
        <x:v>133</x:v>
      </x:c>
      <x:c r="AL2102" s="103"/>
      <x:c r="AM2102" s="103"/>
      <x:c r="AN2102" s="103"/>
      <x:c r="AO2102" s="103"/>
      <x:c r="AP2102" s="103"/>
      <x:c r="AQ2102" s="103"/>
    </x:row>
    <x:row r="2103" spans="1:43">
      <x:c r="A2103">
        <x:v>209700</x:v>
      </x:c>
      <x:c r="B2103" s="137">
        <x:v>517</x:v>
      </x:c>
      <x:c r="C2103">
        <x:f>68/30</x:f>
        <x:v>2.26666666666667</x:v>
      </x:c>
      <x:c r="G2103">
        <x:v>9</x:v>
      </x:c>
      <x:c r="I2103" t="s">
        <x:v>104</x:v>
      </x:c>
      <x:c r="K2103" t="s">
        <x:v>133</x:v>
      </x:c>
      <x:c r="AL2103" s="103"/>
      <x:c r="AM2103" s="103"/>
      <x:c r="AN2103" s="103"/>
      <x:c r="AO2103" s="103"/>
      <x:c r="AP2103" s="103"/>
      <x:c r="AQ2103" s="103"/>
    </x:row>
    <x:row r="2104" spans="1:43">
      <x:c r="A2104">
        <x:v>209800</x:v>
      </x:c>
      <x:c r="B2104" s="137">
        <x:v>517</x:v>
      </x:c>
      <x:c r="C2104">
        <x:f>72/30</x:f>
        <x:v>2.4</x:v>
      </x:c>
      <x:c r="G2104">
        <x:v>12</x:v>
      </x:c>
      <x:c r="K2104" t="s">
        <x:v>133</x:v>
      </x:c>
      <x:c r="AL2104" s="103"/>
      <x:c r="AM2104" s="103"/>
      <x:c r="AN2104" s="103"/>
      <x:c r="AO2104" s="103"/>
      <x:c r="AP2104" s="103"/>
      <x:c r="AQ2104" s="103"/>
    </x:row>
    <x:row r="2105" spans="1:43">
      <x:c r="A2105">
        <x:v>209900</x:v>
      </x:c>
      <x:c r="B2105" s="137">
        <x:v>517</x:v>
      </x:c>
      <x:c r="C2105">
        <x:f>76/30</x:f>
        <x:v>2.53333333333333</x:v>
      </x:c>
      <x:c r="G2105">
        <x:v>9</x:v>
      </x:c>
      <x:c r="I2105" t="s">
        <x:v>103</x:v>
      </x:c>
      <x:c r="K2105" t="s">
        <x:v>133</x:v>
      </x:c>
      <x:c r="AL2105" s="103"/>
      <x:c r="AM2105" s="103"/>
      <x:c r="AN2105" s="103"/>
      <x:c r="AO2105" s="103"/>
      <x:c r="AP2105" s="103"/>
      <x:c r="AQ2105" s="103"/>
    </x:row>
    <x:row r="2106" spans="1:43">
      <x:c r="A2106">
        <x:v>210000</x:v>
      </x:c>
      <x:c r="B2106" s="137">
        <x:v>517</x:v>
      </x:c>
      <x:c r="C2106">
        <x:f>80/30</x:f>
        <x:v>2.66666666666667</x:v>
      </x:c>
      <x:c r="G2106">
        <x:v>11</x:v>
      </x:c>
      <x:c r="K2106" t="s">
        <x:v>133</x:v>
      </x:c>
      <x:c r="AL2106" s="103"/>
      <x:c r="AM2106" s="103"/>
      <x:c r="AN2106" s="103"/>
      <x:c r="AO2106" s="103"/>
      <x:c r="AP2106" s="103"/>
      <x:c r="AQ2106" s="103"/>
    </x:row>
    <x:row r="2107" spans="1:43">
      <x:c r="A2107">
        <x:v>210100</x:v>
      </x:c>
      <x:c r="B2107" s="137">
        <x:v>517</x:v>
      </x:c>
      <x:c r="C2107">
        <x:f>84/30</x:f>
        <x:v>2.8</x:v>
      </x:c>
      <x:c r="G2107">
        <x:v>8</x:v>
      </x:c>
      <x:c r="I2107" t="s">
        <x:v>104</x:v>
      </x:c>
      <x:c r="K2107" t="s">
        <x:v>133</x:v>
      </x:c>
      <x:c r="AL2107" s="103"/>
      <x:c r="AM2107" s="103"/>
      <x:c r="AN2107" s="103"/>
      <x:c r="AO2107" s="103"/>
      <x:c r="AP2107" s="103"/>
      <x:c r="AQ2107" s="103"/>
    </x:row>
    <x:row r="2108" spans="1:43">
      <x:c r="A2108">
        <x:v>210200</x:v>
      </x:c>
      <x:c r="B2108" s="137">
        <x:v>517</x:v>
      </x:c>
      <x:c r="C2108">
        <x:f>88/30</x:f>
        <x:v>2.93333333333333</x:v>
      </x:c>
      <x:c r="G2108">
        <x:v>10</x:v>
      </x:c>
      <x:c r="K2108" t="s">
        <x:v>133</x:v>
      </x:c>
      <x:c r="AL2108" s="103"/>
      <x:c r="AM2108" s="103"/>
      <x:c r="AN2108" s="103"/>
      <x:c r="AO2108" s="103"/>
      <x:c r="AP2108" s="103"/>
      <x:c r="AQ2108" s="103"/>
    </x:row>
    <x:row r="2109" spans="1:43">
      <x:c r="A2109">
        <x:v>210300</x:v>
      </x:c>
      <x:c r="B2109" s="137">
        <x:v>517</x:v>
      </x:c>
      <x:c r="C2109">
        <x:f>92/30</x:f>
        <x:v>3.06666666666667</x:v>
      </x:c>
      <x:c r="G2109">
        <x:v>9</x:v>
      </x:c>
      <x:c r="I2109" t="s">
        <x:v>103</x:v>
      </x:c>
      <x:c r="K2109" t="s">
        <x:v>133</x:v>
      </x:c>
      <x:c r="AL2109" s="103"/>
      <x:c r="AM2109" s="103"/>
      <x:c r="AN2109" s="103"/>
      <x:c r="AO2109" s="103"/>
      <x:c r="AP2109" s="103"/>
      <x:c r="AQ2109" s="103"/>
    </x:row>
    <x:row r="2110" spans="1:43">
      <x:c r="A2110">
        <x:v>210400</x:v>
      </x:c>
      <x:c r="B2110" s="137">
        <x:v>517</x:v>
      </x:c>
      <x:c r="C2110">
        <x:f>96/30</x:f>
        <x:v>3.2</x:v>
      </x:c>
      <x:c r="G2110">
        <x:v>11</x:v>
      </x:c>
      <x:c r="K2110" t="s">
        <x:v>133</x:v>
      </x:c>
      <x:c r="AL2110" s="103"/>
      <x:c r="AM2110" s="103"/>
      <x:c r="AN2110" s="103"/>
      <x:c r="AO2110" s="103"/>
      <x:c r="AP2110" s="103"/>
      <x:c r="AQ2110" s="103"/>
    </x:row>
    <x:row r="2111" spans="1:43">
      <x:c r="A2111">
        <x:v>210500</x:v>
      </x:c>
      <x:c r="B2111" s="137">
        <x:v>517</x:v>
      </x:c>
      <x:c r="C2111">
        <x:f>100/30</x:f>
        <x:v>3.33333333333333</x:v>
      </x:c>
      <x:c r="G2111">
        <x:v>9</x:v>
      </x:c>
      <x:c r="I2111" t="s">
        <x:v>104</x:v>
      </x:c>
      <x:c r="K2111" t="s">
        <x:v>133</x:v>
      </x:c>
      <x:c r="AL2111" s="103"/>
      <x:c r="AM2111" s="103"/>
      <x:c r="AN2111" s="103"/>
      <x:c r="AO2111" s="103"/>
      <x:c r="AP2111" s="103"/>
      <x:c r="AQ2111" s="103"/>
    </x:row>
    <x:row r="2112" spans="1:43">
      <x:c r="A2112">
        <x:v>210600</x:v>
      </x:c>
      <x:c r="B2112" s="137">
        <x:v>517</x:v>
      </x:c>
      <x:c r="C2112">
        <x:f>104/30</x:f>
        <x:v>3.46666666666667</x:v>
      </x:c>
      <x:c r="G2112">
        <x:v>12</x:v>
      </x:c>
      <x:c r="K2112" t="s">
        <x:v>133</x:v>
      </x:c>
      <x:c r="AL2112" s="103"/>
      <x:c r="AM2112" s="103"/>
      <x:c r="AN2112" s="103"/>
      <x:c r="AO2112" s="103"/>
      <x:c r="AP2112" s="103"/>
      <x:c r="AQ2112" s="103"/>
    </x:row>
    <x:row r="2113" spans="1:43">
      <x:c r="A2113">
        <x:v>210700</x:v>
      </x:c>
      <x:c r="B2113" s="137">
        <x:v>517</x:v>
      </x:c>
      <x:c r="C2113">
        <x:f>108/30</x:f>
        <x:v>3.6</x:v>
      </x:c>
      <x:c r="G2113">
        <x:v>10</x:v>
      </x:c>
      <x:c r="I2113" t="s">
        <x:v>103</x:v>
      </x:c>
      <x:c r="K2113" t="s">
        <x:v>133</x:v>
      </x:c>
      <x:c r="AL2113" s="103"/>
      <x:c r="AM2113" s="103"/>
      <x:c r="AN2113" s="103"/>
      <x:c r="AO2113" s="103"/>
      <x:c r="AP2113" s="103"/>
      <x:c r="AQ2113" s="103"/>
    </x:row>
    <x:row r="2114" spans="1:43">
      <x:c r="A2114">
        <x:v>210800</x:v>
      </x:c>
      <x:c r="B2114" s="137">
        <x:v>517</x:v>
      </x:c>
      <x:c r="C2114">
        <x:f>112/30</x:f>
        <x:v>3.73333333333333</x:v>
      </x:c>
      <x:c r="G2114">
        <x:v>8</x:v>
      </x:c>
      <x:c r="K2114" t="s">
        <x:v>133</x:v>
      </x:c>
      <x:c r="AL2114" s="103"/>
      <x:c r="AM2114" s="103"/>
      <x:c r="AN2114" s="103"/>
      <x:c r="AO2114" s="103"/>
      <x:c r="AP2114" s="103"/>
      <x:c r="AQ2114" s="103"/>
    </x:row>
    <x:row r="2115" spans="1:43">
      <x:c r="A2115">
        <x:v>210900</x:v>
      </x:c>
      <x:c r="B2115" s="137">
        <x:v>517</x:v>
      </x:c>
      <x:c r="C2115">
        <x:f>116/30</x:f>
        <x:v>3.86666666666667</x:v>
      </x:c>
      <x:c r="G2115">
        <x:v>9</x:v>
      </x:c>
      <x:c r="I2115" t="s">
        <x:v>104</x:v>
      </x:c>
      <x:c r="K2115" t="s">
        <x:v>133</x:v>
      </x:c>
      <x:c r="AL2115" s="103"/>
      <x:c r="AM2115" s="103"/>
      <x:c r="AN2115" s="103"/>
      <x:c r="AO2115" s="103"/>
      <x:c r="AP2115" s="103"/>
      <x:c r="AQ2115" s="103"/>
    </x:row>
    <x:row r="2116" spans="1:43">
      <x:c r="A2116">
        <x:v>211000</x:v>
      </x:c>
      <x:c r="B2116" s="137">
        <x:v>517</x:v>
      </x:c>
      <x:c r="C2116">
        <x:f>120/30</x:f>
        <x:v>4</x:v>
      </x:c>
      <x:c r="G2116">
        <x:v>10</x:v>
      </x:c>
      <x:c r="K2116" t="s">
        <x:v>133</x:v>
      </x:c>
      <x:c r="AL2116" s="103"/>
      <x:c r="AM2116" s="103"/>
      <x:c r="AN2116" s="103"/>
      <x:c r="AO2116" s="103"/>
      <x:c r="AP2116" s="103"/>
      <x:c r="AQ2116" s="103"/>
    </x:row>
    <x:row r="2117" spans="1:43">
      <x:c r="A2117">
        <x:v>211100</x:v>
      </x:c>
      <x:c r="B2117" s="137">
        <x:v>517</x:v>
      </x:c>
      <x:c r="C2117">
        <x:f>148/30</x:f>
        <x:v>4.93333333333333</x:v>
      </x:c>
      <x:c r="G2117">
        <x:v>20</x:v>
      </x:c>
      <x:c r="I2117" t="s">
        <x:v>110</x:v>
      </x:c>
      <x:c r="J2117">
        <x:v>0.2</x:v>
      </x:c>
      <x:c r="K2117" t="s">
        <x:v>171</x:v>
      </x:c>
      <x:c r="AL2117" s="103"/>
      <x:c r="AM2117" s="103"/>
      <x:c r="AN2117" s="103"/>
      <x:c r="AO2117" s="103"/>
      <x:c r="AP2117" s="103"/>
      <x:c r="AQ2117" s="103"/>
    </x:row>
    <x:row r="2118" spans="1:43">
      <x:c r="A2118">
        <x:v>211200</x:v>
      </x:c>
      <x:c r="B2118" s="132">
        <x:v>518</x:v>
      </x:c>
      <x:c r="C2118">
        <x:f>128/30</x:f>
        <x:v>4.26666666666667</x:v>
      </x:c>
      <x:c r="G2118">
        <x:v>1</x:v>
      </x:c>
      <x:c r="I2118" t="s">
        <x:v>100</x:v>
      </x:c>
      <x:c r="K2118" t="s">
        <x:v>171</x:v>
      </x:c>
      <x:c r="AL2118" s="103"/>
      <x:c r="AM2118" s="103"/>
      <x:c r="AN2118" s="103"/>
      <x:c r="AO2118" s="103"/>
      <x:c r="AP2118" s="103"/>
      <x:c r="AQ2118" s="103"/>
    </x:row>
    <x:row r="2119" spans="1:43">
      <x:c r="A2119">
        <x:v>211300</x:v>
      </x:c>
      <x:c r="B2119" s="132">
        <x:v>518</x:v>
      </x:c>
      <x:c r="C2119">
        <x:f>145/30</x:f>
        <x:v>4.83333333333333</x:v>
      </x:c>
      <x:c r="G2119">
        <x:v>1</x:v>
      </x:c>
      <x:c r="I2119" t="s">
        <x:v>102</x:v>
      </x:c>
      <x:c r="K2119" t="s">
        <x:v>171</x:v>
      </x:c>
      <x:c r="AL2119" s="103"/>
      <x:c r="AM2119" s="103"/>
      <x:c r="AN2119" s="103"/>
      <x:c r="AO2119" s="103"/>
      <x:c r="AP2119" s="103"/>
      <x:c r="AQ2119" s="103"/>
    </x:row>
    <x:row r="2120" spans="1:43">
      <x:c r="A2120">
        <x:v>211400</x:v>
      </x:c>
      <x:c r="B2120" s="132">
        <x:v>518</x:v>
      </x:c>
      <x:c r="C2120">
        <x:f>162/30</x:f>
        <x:v>5.4</x:v>
      </x:c>
      <x:c r="G2120">
        <x:v>1</x:v>
      </x:c>
      <x:c r="I2120" t="s">
        <x:v>103</x:v>
      </x:c>
      <x:c r="K2120" t="s">
        <x:v>171</x:v>
      </x:c>
      <x:c r="AL2120" s="103"/>
      <x:c r="AM2120" s="103"/>
      <x:c r="AN2120" s="103"/>
      <x:c r="AO2120" s="103"/>
      <x:c r="AP2120" s="103"/>
      <x:c r="AQ2120" s="103"/>
    </x:row>
    <x:row r="2121" spans="1:43">
      <x:c r="A2121">
        <x:v>211500</x:v>
      </x:c>
      <x:c r="B2121" s="132">
        <x:v>518</x:v>
      </x:c>
      <x:c r="C2121">
        <x:f>176/30</x:f>
        <x:v>5.86666666666667</x:v>
      </x:c>
      <x:c r="G2121">
        <x:v>1</x:v>
      </x:c>
      <x:c r="I2121" t="s">
        <x:v>104</x:v>
      </x:c>
      <x:c r="K2121" t="s">
        <x:v>171</x:v>
      </x:c>
      <x:c r="AL2121" s="103"/>
      <x:c r="AM2121" s="103"/>
      <x:c r="AN2121" s="103"/>
      <x:c r="AO2121" s="103"/>
      <x:c r="AP2121" s="103"/>
      <x:c r="AQ2121" s="103"/>
    </x:row>
    <x:row r="2122" spans="1:43">
      <x:c r="A2122">
        <x:v>211600</x:v>
      </x:c>
      <x:c r="B2122" s="132">
        <x:v>518</x:v>
      </x:c>
      <x:c r="C2122">
        <x:f>235/30</x:f>
        <x:v>7.83333333333333</x:v>
      </x:c>
      <x:c r="G2122">
        <x:v>2</x:v>
      </x:c>
      <x:c r="I2122" t="s">
        <x:v>112</x:v>
      </x:c>
      <x:c r="K2122" t="s">
        <x:v>411</x:v>
      </x:c>
      <x:c r="AL2122" s="103"/>
      <x:c r="AM2122" s="103"/>
      <x:c r="AN2122" s="103"/>
      <x:c r="AO2122" s="103"/>
      <x:c r="AP2122" s="103"/>
      <x:c r="AQ2122" s="103"/>
    </x:row>
    <x:row r="2123" spans="1:33">
      <x:c r="A2123">
        <x:v>211700</x:v>
      </x:c>
      <x:c r="B2123" s="137">
        <x:v>519</x:v>
      </x:c>
      <x:c r="C2123">
        <x:v>0.333333333333333</x:v>
      </x:c>
      <x:c r="G2123">
        <x:v>1</x:v>
      </x:c>
      <x:c r="I2123" t="s">
        <x:v>104</x:v>
      </x:c>
      <x:c r="K2123" t="s">
        <x:v>133</x:v>
      </x:c>
      <x:c r="M2123">
        <x:v>1628</x:v>
      </x:c>
      <x:c r="O2123" t="s">
        <x:v>101</x:v>
      </x:c>
      <x:c r="P2123" t="s">
        <x:v>423</x:v>
      </x:c>
      <x:c r="AG2123" s="80">
        <x:v>1</x:v>
      </x:c>
    </x:row>
    <x:row r="2124" spans="1:33">
      <x:c r="A2124">
        <x:v>211800</x:v>
      </x:c>
      <x:c r="B2124" s="140">
        <x:v>519</x:v>
      </x:c>
      <x:c r="C2124">
        <x:v>0.966666666666667</x:v>
      </x:c>
      <x:c r="G2124">
        <x:v>2</x:v>
      </x:c>
      <x:c r="I2124" t="s">
        <x:v>102</x:v>
      </x:c>
      <x:c r="K2124" t="s">
        <x:v>133</x:v>
      </x:c>
      <x:c r="M2124">
        <x:v>1629</x:v>
      </x:c>
      <x:c r="O2124" t="s">
        <x:v>101</x:v>
      </x:c>
      <x:c r="P2124" t="s">
        <x:v>423</x:v>
      </x:c>
      <x:c r="AG2124" s="80">
        <x:v>1</x:v>
      </x:c>
    </x:row>
    <x:row r="2125" spans="1:33">
      <x:c r="A2125">
        <x:v>211900</x:v>
      </x:c>
      <x:c r="B2125" s="140">
        <x:v>519</x:v>
      </x:c>
      <x:c r="C2125">
        <x:v>1.56</x:v>
      </x:c>
      <x:c r="G2125">
        <x:v>4</x:v>
      </x:c>
      <x:c r="I2125" t="s">
        <x:v>100</x:v>
      </x:c>
      <x:c r="K2125" t="s">
        <x:v>424</x:v>
      </x:c>
      <x:c r="M2125">
        <x:v>1639</x:v>
      </x:c>
      <x:c r="O2125" t="s">
        <x:v>101</x:v>
      </x:c>
      <x:c r="P2125" t="s">
        <x:v>423</x:v>
      </x:c>
      <x:c r="AG2125" s="80">
        <x:v>2</x:v>
      </x:c>
    </x:row>
    <x:row r="2126" spans="1:33">
      <x:c r="A2126">
        <x:v>212000</x:v>
      </x:c>
      <x:c r="B2126" s="140">
        <x:v>519</x:v>
      </x:c>
      <x:c r="C2126">
        <x:v>1.7</x:v>
      </x:c>
      <x:c r="G2126">
        <x:v>4</x:v>
      </x:c>
      <x:c r="I2126" t="s">
        <x:v>103</x:v>
      </x:c>
      <x:c r="K2126" t="s">
        <x:v>171</x:v>
      </x:c>
      <x:c r="M2126">
        <x:v>1630</x:v>
      </x:c>
      <x:c r="O2126" t="s">
        <x:v>101</x:v>
      </x:c>
      <x:c r="P2126" t="s">
        <x:v>423</x:v>
      </x:c>
      <x:c r="AG2126" s="80">
        <x:v>2</x:v>
      </x:c>
    </x:row>
    <x:row r="2127" spans="1:16">
      <x:c r="A2127">
        <x:v>212100</x:v>
      </x:c>
      <x:c r="B2127" s="132">
        <x:v>520</x:v>
      </x:c>
      <x:c r="C2127">
        <x:v>0.633333333333333</x:v>
      </x:c>
      <x:c r="D2127">
        <x:v>1</x:v>
      </x:c>
      <x:c r="M2127">
        <x:v>1648</x:v>
      </x:c>
      <x:c r="N2127">
        <x:v>2</x:v>
      </x:c>
      <x:c r="P2127" s="423" t="s">
        <x:v>425</x:v>
      </x:c>
    </x:row>
    <x:row r="2128" spans="1:34">
      <x:c r="A2128">
        <x:v>212200</x:v>
      </x:c>
      <x:c r="B2128" s="132">
        <x:v>520</x:v>
      </x:c>
      <x:c r="C2128">
        <x:v>0.666666666666667</x:v>
      </x:c>
      <x:c r="G2128">
        <x:v>1</x:v>
      </x:c>
      <x:c r="I2128" t="s">
        <x:v>426</x:v>
      </x:c>
      <x:c r="K2128" t="s">
        <x:v>133</x:v>
      </x:c>
      <x:c r="M2128" t="s">
        <x:v>427</x:v>
      </x:c>
      <x:c r="O2128" t="s">
        <x:v>116</x:v>
      </x:c>
      <x:c r="AG2128" s="80">
        <x:v>2</x:v>
      </x:c>
      <x:c r="AH2128" t="s">
        <x:v>391</x:v>
      </x:c>
    </x:row>
    <x:row r="2129" spans="1:34">
      <x:c r="A2129">
        <x:v>212300</x:v>
      </x:c>
      <x:c r="B2129" s="132">
        <x:v>520</x:v>
      </x:c>
      <x:c r="C2129">
        <x:v>0.966666666666667</x:v>
      </x:c>
      <x:c r="G2129">
        <x:v>1</x:v>
      </x:c>
      <x:c r="I2129" t="s">
        <x:v>426</x:v>
      </x:c>
      <x:c r="K2129" t="s">
        <x:v>171</x:v>
      </x:c>
      <x:c r="AG2129" s="80">
        <x:v>2</x:v>
      </x:c>
      <x:c r="AH2129" t="s">
        <x:v>391</x:v>
      </x:c>
    </x:row>
    <x:row r="2130" spans="1:33">
      <x:c r="A2130">
        <x:v>212400</x:v>
      </x:c>
      <x:c r="B2130" s="136">
        <x:v>521</x:v>
      </x:c>
      <x:c r="C2130">
        <x:v>0.73333333333333</x:v>
      </x:c>
      <x:c r="G2130">
        <x:v>2</x:v>
      </x:c>
      <x:c r="I2130" t="s">
        <x:v>100</x:v>
      </x:c>
      <x:c r="K2130" t="s">
        <x:v>133</x:v>
      </x:c>
      <x:c r="M2130" t="s">
        <x:v>428</x:v>
      </x:c>
      <x:c r="O2130" t="s">
        <x:v>101</x:v>
      </x:c>
      <x:c r="P2130" t="s">
        <x:v>423</x:v>
      </x:c>
      <x:c r="U2130">
        <x:v>439</x:v>
      </x:c>
      <x:c r="W2130" t="s">
        <x:v>114</x:v>
      </x:c>
      <x:c r="X2130">
        <x:v>4</x:v>
      </x:c>
      <x:c r="Y2130">
        <x:v>0</x:v>
      </x:c>
      <x:c r="Z2130" t="s">
        <x:v>347</x:v>
      </x:c>
      <x:c r="AA2130">
        <x:v>20</x:v>
      </x:c>
      <x:c r="AD2130" t="s">
        <x:v>116</x:v>
      </x:c>
      <x:c r="AG2130" s="80">
        <x:v>2</x:v>
      </x:c>
    </x:row>
    <x:row r="2131" spans="1:33">
      <x:c r="A2131">
        <x:v>212500</x:v>
      </x:c>
      <x:c r="B2131" s="136">
        <x:v>521</x:v>
      </x:c>
      <x:c r="C2131">
        <x:v>0.93</x:v>
      </x:c>
      <x:c r="G2131">
        <x:v>2</x:v>
      </x:c>
      <x:c r="I2131" t="s">
        <x:v>103</x:v>
      </x:c>
      <x:c r="K2131" t="s">
        <x:v>171</x:v>
      </x:c>
      <x:c r="U2131">
        <x:v>439</x:v>
      </x:c>
      <x:c r="W2131" t="s">
        <x:v>114</x:v>
      </x:c>
      <x:c r="X2131">
        <x:v>4</x:v>
      </x:c>
      <x:c r="Y2131">
        <x:v>0</x:v>
      </x:c>
      <x:c r="Z2131" t="s">
        <x:v>347</x:v>
      </x:c>
      <x:c r="AA2131">
        <x:v>20</x:v>
      </x:c>
      <x:c r="AD2131" t="s">
        <x:v>116</x:v>
      </x:c>
      <x:c r="AG2131" s="80">
        <x:v>2</x:v>
      </x:c>
    </x:row>
    <x:row r="2132" spans="1:33">
      <x:c r="A2132">
        <x:v>212600</x:v>
      </x:c>
      <x:c r="B2132" s="141">
        <x:v>521</x:v>
      </x:c>
      <x:c r="C2132">
        <x:v>1.56666666666666</x:v>
      </x:c>
      <x:c r="G2132">
        <x:v>3</x:v>
      </x:c>
      <x:c r="I2132" t="s">
        <x:v>102</x:v>
      </x:c>
      <x:c r="K2132" t="s">
        <x:v>133</x:v>
      </x:c>
      <x:c r="M2132" t="s">
        <x:v>428</x:v>
      </x:c>
      <x:c r="O2132" t="s">
        <x:v>101</x:v>
      </x:c>
      <x:c r="P2132" t="s">
        <x:v>423</x:v>
      </x:c>
      <x:c r="U2132">
        <x:v>439</x:v>
      </x:c>
      <x:c r="W2132" t="s">
        <x:v>114</x:v>
      </x:c>
      <x:c r="X2132">
        <x:v>4</x:v>
      </x:c>
      <x:c r="Y2132">
        <x:v>0</x:v>
      </x:c>
      <x:c r="Z2132" t="s">
        <x:v>347</x:v>
      </x:c>
      <x:c r="AA2132">
        <x:v>20</x:v>
      </x:c>
      <x:c r="AD2132" t="s">
        <x:v>116</x:v>
      </x:c>
      <x:c r="AG2132" s="80">
        <x:v>2</x:v>
      </x:c>
    </x:row>
    <x:row r="2133" spans="1:33">
      <x:c r="A2133">
        <x:v>212700</x:v>
      </x:c>
      <x:c r="B2133" s="141">
        <x:v>521</x:v>
      </x:c>
      <x:c r="C2133">
        <x:v>1.76666666666666</x:v>
      </x:c>
      <x:c r="G2133">
        <x:v>3</x:v>
      </x:c>
      <x:c r="I2133" t="s">
        <x:v>104</x:v>
      </x:c>
      <x:c r="K2133" t="s">
        <x:v>171</x:v>
      </x:c>
      <x:c r="U2133">
        <x:v>439</x:v>
      </x:c>
      <x:c r="W2133" t="s">
        <x:v>114</x:v>
      </x:c>
      <x:c r="X2133">
        <x:v>4</x:v>
      </x:c>
      <x:c r="Y2133">
        <x:v>0</x:v>
      </x:c>
      <x:c r="Z2133" t="s">
        <x:v>347</x:v>
      </x:c>
      <x:c r="AA2133">
        <x:v>20</x:v>
      </x:c>
      <x:c r="AD2133" t="s">
        <x:v>116</x:v>
      </x:c>
      <x:c r="AG2133" s="80">
        <x:v>2</x:v>
      </x:c>
    </x:row>
    <x:row r="2134" spans="1:33">
      <x:c r="A2134">
        <x:v>212800</x:v>
      </x:c>
      <x:c r="B2134" s="141">
        <x:v>521</x:v>
      </x:c>
      <x:c r="C2134">
        <x:v>3.5</x:v>
      </x:c>
      <x:c r="G2134">
        <x:v>2</x:v>
      </x:c>
      <x:c r="I2134" t="s">
        <x:v>426</x:v>
      </x:c>
      <x:c r="K2134" t="s">
        <x:v>237</x:v>
      </x:c>
      <x:c r="AG2134" s="80">
        <x:v>2</x:v>
      </x:c>
    </x:row>
    <x:row r="2135" spans="1:33">
      <x:c r="A2135">
        <x:v>212900</x:v>
      </x:c>
      <x:c r="B2135" s="132">
        <x:v>522</x:v>
      </x:c>
      <x:c r="C2135">
        <x:v>0.5</x:v>
      </x:c>
      <x:c r="G2135">
        <x:v>2</x:v>
      </x:c>
      <x:c r="I2135" t="s">
        <x:v>102</x:v>
      </x:c>
      <x:c r="K2135" t="s">
        <x:v>171</x:v>
      </x:c>
      <x:c r="M2135" t="s">
        <x:v>428</x:v>
      </x:c>
      <x:c r="O2135" t="s">
        <x:v>101</x:v>
      </x:c>
      <x:c r="P2135" t="s">
        <x:v>423</x:v>
      </x:c>
      <x:c r="U2135">
        <x:v>439</x:v>
      </x:c>
      <x:c r="W2135" t="s">
        <x:v>114</x:v>
      </x:c>
      <x:c r="X2135">
        <x:v>4</x:v>
      </x:c>
      <x:c r="Y2135">
        <x:v>0</x:v>
      </x:c>
      <x:c r="Z2135" t="s">
        <x:v>347</x:v>
      </x:c>
      <x:c r="AA2135">
        <x:v>25</x:v>
      </x:c>
      <x:c r="AD2135" t="s">
        <x:v>116</x:v>
      </x:c>
      <x:c r="AG2135" s="80">
        <x:v>1</x:v>
      </x:c>
    </x:row>
    <x:row r="2136" spans="1:33">
      <x:c r="A2136">
        <x:v>213000</x:v>
      </x:c>
      <x:c r="B2136" s="13">
        <x:v>522</x:v>
      </x:c>
      <x:c r="C2136">
        <x:v>0.7</x:v>
      </x:c>
      <x:c r="D2136">
        <x:v>1</x:v>
      </x:c>
      <x:c r="AG2136" s="80">
        <x:v>2</x:v>
      </x:c>
    </x:row>
    <x:row r="2137" spans="1:33">
      <x:c r="A2137">
        <x:v>213100</x:v>
      </x:c>
      <x:c r="B2137" s="13">
        <x:v>522</x:v>
      </x:c>
      <x:c r="C2137">
        <x:v>1.16666666666667</x:v>
      </x:c>
      <x:c r="G2137">
        <x:v>4</x:v>
      </x:c>
      <x:c r="I2137" t="s">
        <x:v>110</x:v>
      </x:c>
      <x:c r="J2137">
        <x:v>0.65</x:v>
      </x:c>
      <x:c r="K2137" t="s">
        <x:v>171</x:v>
      </x:c>
      <x:c r="M2137" t="s">
        <x:v>428</x:v>
      </x:c>
      <x:c r="O2137" t="s">
        <x:v>101</x:v>
      </x:c>
      <x:c r="P2137" t="s">
        <x:v>423</x:v>
      </x:c>
      <x:c r="U2137">
        <x:v>439</x:v>
      </x:c>
      <x:c r="W2137" t="s">
        <x:v>114</x:v>
      </x:c>
      <x:c r="X2137">
        <x:v>4</x:v>
      </x:c>
      <x:c r="Y2137">
        <x:v>0</x:v>
      </x:c>
      <x:c r="Z2137" t="s">
        <x:v>347</x:v>
      </x:c>
      <x:c r="AA2137">
        <x:v>25</x:v>
      </x:c>
      <x:c r="AD2137" t="s">
        <x:v>116</x:v>
      </x:c>
      <x:c r="AG2137" s="80">
        <x:v>2</x:v>
      </x:c>
    </x:row>
    <x:row r="2138" spans="1:33">
      <x:c r="A2138">
        <x:v>213200</x:v>
      </x:c>
      <x:c r="B2138" s="13">
        <x:v>522</x:v>
      </x:c>
      <x:c r="C2138">
        <x:v>1.36666666666667</x:v>
      </x:c>
      <x:c r="D2138">
        <x:v>1</x:v>
      </x:c>
      <x:c r="AG2138" s="80">
        <x:v>2</x:v>
      </x:c>
    </x:row>
    <x:row r="2139" spans="1:33">
      <x:c r="A2139">
        <x:v>213300</x:v>
      </x:c>
      <x:c r="B2139" s="13">
        <x:v>522</x:v>
      </x:c>
      <x:c r="C2139">
        <x:v>1.56666666666667</x:v>
      </x:c>
      <x:c r="D2139">
        <x:v>1</x:v>
      </x:c>
      <x:c r="AG2139" s="80">
        <x:v>2</x:v>
      </x:c>
    </x:row>
    <x:row r="2140" spans="1:33">
      <x:c r="A2140">
        <x:v>213400</x:v>
      </x:c>
      <x:c r="B2140" s="13">
        <x:v>522</x:v>
      </x:c>
      <x:c r="C2140">
        <x:v>1.76666666666667</x:v>
      </x:c>
      <x:c r="D2140">
        <x:v>1</x:v>
      </x:c>
      <x:c r="AG2140" s="80">
        <x:v>2</x:v>
      </x:c>
    </x:row>
    <x:row r="2141" spans="1:33">
      <x:c r="A2141">
        <x:v>213500</x:v>
      </x:c>
      <x:c r="B2141" s="136">
        <x:v>523</x:v>
      </x:c>
      <x:c r="C2141">
        <x:v>0.366666666666667</x:v>
      </x:c>
      <x:c r="G2141">
        <x:v>2</x:v>
      </x:c>
      <x:c r="I2141" t="s">
        <x:v>104</x:v>
      </x:c>
      <x:c r="K2141" t="s">
        <x:v>133</x:v>
      </x:c>
      <x:c r="AG2141" s="80">
        <x:v>2</x:v>
      </x:c>
    </x:row>
    <x:row r="2142" spans="1:33">
      <x:c r="A2142">
        <x:v>213600</x:v>
      </x:c>
      <x:c r="B2142" s="141">
        <x:v>523</x:v>
      </x:c>
      <x:c r="C2142">
        <x:v>0.666666666666667</x:v>
      </x:c>
      <x:c r="G2142">
        <x:v>1</x:v>
      </x:c>
      <x:c r="I2142" t="s">
        <x:v>100</x:v>
      </x:c>
      <x:c r="K2142" t="s">
        <x:v>424</x:v>
      </x:c>
      <x:c r="AG2142" s="80">
        <x:v>2</x:v>
      </x:c>
    </x:row>
    <x:row r="2143" spans="1:33">
      <x:c r="A2143">
        <x:v>213700</x:v>
      </x:c>
      <x:c r="B2143" s="141">
        <x:v>523</x:v>
      </x:c>
      <x:c r="C2143">
        <x:v>0.966666666666667</x:v>
      </x:c>
      <x:c r="G2143">
        <x:v>2</x:v>
      </x:c>
      <x:c r="I2143" t="s">
        <x:v>103</x:v>
      </x:c>
      <x:c r="K2143" t="s">
        <x:v>133</x:v>
      </x:c>
      <x:c r="AG2143" s="80">
        <x:v>2</x:v>
      </x:c>
    </x:row>
    <x:row r="2144" spans="1:33">
      <x:c r="A2144">
        <x:v>213800</x:v>
      </x:c>
      <x:c r="B2144" s="141">
        <x:v>523</x:v>
      </x:c>
      <x:c r="C2144">
        <x:v>1.83333333333333</x:v>
      </x:c>
      <x:c r="G2144">
        <x:v>4</x:v>
      </x:c>
      <x:c r="I2144" t="s">
        <x:v>100</x:v>
      </x:c>
      <x:c r="K2144" t="s">
        <x:v>171</x:v>
      </x:c>
      <x:c r="AG2144" s="80">
        <x:v>2</x:v>
      </x:c>
    </x:row>
    <x:row r="2145" spans="1:33">
      <x:c r="A2145">
        <x:v>213900</x:v>
      </x:c>
      <x:c r="B2145" s="141">
        <x:v>523</x:v>
      </x:c>
      <x:c r="C2145">
        <x:v>2.033333333</x:v>
      </x:c>
      <x:c r="D2145">
        <x:v>1</x:v>
      </x:c>
      <x:c r="AG2145" s="80">
        <x:v>2</x:v>
      </x:c>
    </x:row>
    <x:row r="2146" spans="1:15">
      <x:c r="A2146">
        <x:v>214000</x:v>
      </x:c>
      <x:c r="B2146" s="132">
        <x:v>524</x:v>
      </x:c>
      <x:c r="C2146">
        <x:v>2.9</x:v>
      </x:c>
      <x:c r="G2146">
        <x:v>1</x:v>
      </x:c>
      <x:c r="I2146" t="s">
        <x:v>104</x:v>
      </x:c>
      <x:c r="K2146" t="s">
        <x:v>133</x:v>
      </x:c>
      <x:c r="M2146" t="s">
        <x:v>428</x:v>
      </x:c>
      <x:c r="O2146" t="s">
        <x:v>101</x:v>
      </x:c>
    </x:row>
    <x:row r="2147" spans="1:11">
      <x:c r="A2147">
        <x:v>214100</x:v>
      </x:c>
      <x:c r="B2147" s="13">
        <x:v>524</x:v>
      </x:c>
      <x:c r="C2147">
        <x:v>3.05</x:v>
      </x:c>
      <x:c r="G2147">
        <x:v>3</x:v>
      </x:c>
      <x:c r="I2147" t="s">
        <x:v>100</x:v>
      </x:c>
      <x:c r="K2147" t="s">
        <x:v>133</x:v>
      </x:c>
    </x:row>
    <x:row r="2148" spans="1:15">
      <x:c r="A2148">
        <x:v>214200</x:v>
      </x:c>
      <x:c r="B2148" s="13">
        <x:v>524</x:v>
      </x:c>
      <x:c r="C2148">
        <x:v>3.2</x:v>
      </x:c>
      <x:c r="G2148">
        <x:v>3</x:v>
      </x:c>
      <x:c r="I2148" t="s">
        <x:v>102</x:v>
      </x:c>
      <x:c r="K2148" t="s">
        <x:v>133</x:v>
      </x:c>
      <x:c r="M2148" t="s">
        <x:v>428</x:v>
      </x:c>
      <x:c r="O2148" t="s">
        <x:v>101</x:v>
      </x:c>
    </x:row>
    <x:row r="2149" spans="1:11">
      <x:c r="A2149">
        <x:v>214300</x:v>
      </x:c>
      <x:c r="B2149" s="13">
        <x:v>524</x:v>
      </x:c>
      <x:c r="C2149">
        <x:v>3.35</x:v>
      </x:c>
      <x:c r="G2149">
        <x:v>3</x:v>
      </x:c>
      <x:c r="I2149" t="s">
        <x:v>103</x:v>
      </x:c>
      <x:c r="K2149" t="s">
        <x:v>133</x:v>
      </x:c>
    </x:row>
    <x:row r="2150" spans="1:15">
      <x:c r="A2150">
        <x:v>214400</x:v>
      </x:c>
      <x:c r="B2150" s="13">
        <x:v>524</x:v>
      </x:c>
      <x:c r="C2150">
        <x:v>3.5</x:v>
      </x:c>
      <x:c r="G2150">
        <x:v>1</x:v>
      </x:c>
      <x:c r="I2150" t="s">
        <x:v>104</x:v>
      </x:c>
      <x:c r="K2150" t="s">
        <x:v>133</x:v>
      </x:c>
      <x:c r="M2150" t="s">
        <x:v>428</x:v>
      </x:c>
      <x:c r="O2150" t="s">
        <x:v>101</x:v>
      </x:c>
    </x:row>
    <x:row r="2151" spans="1:11">
      <x:c r="A2151">
        <x:v>214500</x:v>
      </x:c>
      <x:c r="B2151" s="13">
        <x:v>524</x:v>
      </x:c>
      <x:c r="C2151">
        <x:v>3.65</x:v>
      </x:c>
      <x:c r="G2151">
        <x:v>3</x:v>
      </x:c>
      <x:c r="I2151" t="s">
        <x:v>100</x:v>
      </x:c>
      <x:c r="K2151" t="s">
        <x:v>133</x:v>
      </x:c>
    </x:row>
    <x:row r="2152" spans="1:15">
      <x:c r="A2152">
        <x:v>214600</x:v>
      </x:c>
      <x:c r="B2152" s="13">
        <x:v>524</x:v>
      </x:c>
      <x:c r="C2152">
        <x:v>3.8</x:v>
      </x:c>
      <x:c r="G2152">
        <x:v>3</x:v>
      </x:c>
      <x:c r="I2152" t="s">
        <x:v>102</x:v>
      </x:c>
      <x:c r="K2152" t="s">
        <x:v>133</x:v>
      </x:c>
      <x:c r="M2152" t="s">
        <x:v>428</x:v>
      </x:c>
      <x:c r="O2152" t="s">
        <x:v>101</x:v>
      </x:c>
    </x:row>
    <x:row r="2153" spans="1:11">
      <x:c r="A2153">
        <x:v>214700</x:v>
      </x:c>
      <x:c r="B2153" s="13">
        <x:v>524</x:v>
      </x:c>
      <x:c r="C2153">
        <x:v>3.95</x:v>
      </x:c>
      <x:c r="G2153">
        <x:v>3</x:v>
      </x:c>
      <x:c r="I2153" t="s">
        <x:v>103</x:v>
      </x:c>
      <x:c r="K2153" t="s">
        <x:v>133</x:v>
      </x:c>
    </x:row>
    <x:row r="2154" spans="1:15">
      <x:c r="A2154">
        <x:v>214800</x:v>
      </x:c>
      <x:c r="B2154" s="13">
        <x:v>524</x:v>
      </x:c>
      <x:c r="C2154">
        <x:v>4.1</x:v>
      </x:c>
      <x:c r="G2154">
        <x:v>2</x:v>
      </x:c>
      <x:c r="I2154" t="s">
        <x:v>104</x:v>
      </x:c>
      <x:c r="K2154" t="s">
        <x:v>133</x:v>
      </x:c>
      <x:c r="M2154" t="s">
        <x:v>428</x:v>
      </x:c>
      <x:c r="O2154" t="s">
        <x:v>101</x:v>
      </x:c>
    </x:row>
    <x:row r="2155" spans="1:11">
      <x:c r="A2155">
        <x:v>214900</x:v>
      </x:c>
      <x:c r="B2155" s="13">
        <x:v>524</x:v>
      </x:c>
      <x:c r="C2155">
        <x:v>4.25</x:v>
      </x:c>
      <x:c r="G2155">
        <x:v>1</x:v>
      </x:c>
      <x:c r="I2155" t="s">
        <x:v>100</x:v>
      </x:c>
      <x:c r="K2155" t="s">
        <x:v>133</x:v>
      </x:c>
    </x:row>
    <x:row r="2156" spans="1:15">
      <x:c r="A2156">
        <x:v>215000</x:v>
      </x:c>
      <x:c r="B2156" s="13">
        <x:v>524</x:v>
      </x:c>
      <x:c r="C2156">
        <x:v>4.4</x:v>
      </x:c>
      <x:c r="G2156">
        <x:v>3</x:v>
      </x:c>
      <x:c r="I2156" t="s">
        <x:v>102</x:v>
      </x:c>
      <x:c r="K2156" t="s">
        <x:v>133</x:v>
      </x:c>
      <x:c r="M2156" t="s">
        <x:v>428</x:v>
      </x:c>
      <x:c r="O2156" t="s">
        <x:v>101</x:v>
      </x:c>
    </x:row>
    <x:row r="2157" spans="1:11">
      <x:c r="A2157">
        <x:v>215100</x:v>
      </x:c>
      <x:c r="B2157" s="13">
        <x:v>524</x:v>
      </x:c>
      <x:c r="C2157">
        <x:v>4.56666666666667</x:v>
      </x:c>
      <x:c r="G2157">
        <x:v>4</x:v>
      </x:c>
      <x:c r="I2157" t="s">
        <x:v>102</x:v>
      </x:c>
      <x:c r="K2157" t="s">
        <x:v>351</x:v>
      </x:c>
    </x:row>
    <x:row r="2158" spans="1:11">
      <x:c r="A2158">
        <x:v>215200</x:v>
      </x:c>
      <x:c r="B2158" s="13">
        <x:v>524</x:v>
      </x:c>
      <x:c r="C2158">
        <x:v>7.13333333333333</x:v>
      </x:c>
      <x:c r="G2158">
        <x:v>5</x:v>
      </x:c>
      <x:c r="I2158" t="s">
        <x:v>110</x:v>
      </x:c>
      <x:c r="J2158">
        <x:v>0.65</x:v>
      </x:c>
      <x:c r="K2158" t="s">
        <x:v>237</x:v>
      </x:c>
    </x:row>
    <x:row r="2159" spans="1:11">
      <x:c r="A2159">
        <x:v>215300</x:v>
      </x:c>
      <x:c r="B2159" s="13">
        <x:v>524</x:v>
      </x:c>
      <x:c r="C2159">
        <x:v>7.43333333333333</x:v>
      </x:c>
      <x:c r="G2159">
        <x:v>4</x:v>
      </x:c>
      <x:c r="I2159" t="s">
        <x:v>110</x:v>
      </x:c>
      <x:c r="J2159">
        <x:v>0.65</x:v>
      </x:c>
      <x:c r="K2159" t="s">
        <x:v>237</x:v>
      </x:c>
    </x:row>
    <x:row r="2160" spans="1:11">
      <x:c r="A2160">
        <x:v>215400</x:v>
      </x:c>
      <x:c r="B2160" s="13">
        <x:v>524</x:v>
      </x:c>
      <x:c r="C2160">
        <x:v>7.73333333333333</x:v>
      </x:c>
      <x:c r="G2160">
        <x:v>6</x:v>
      </x:c>
      <x:c r="I2160" t="s">
        <x:v>110</x:v>
      </x:c>
      <x:c r="J2160">
        <x:v>0.65</x:v>
      </x:c>
      <x:c r="K2160" t="s">
        <x:v>237</x:v>
      </x:c>
    </x:row>
    <x:row r="2161" spans="1:11">
      <x:c r="A2161">
        <x:v>215500</x:v>
      </x:c>
      <x:c r="B2161" s="13">
        <x:v>524</x:v>
      </x:c>
      <x:c r="C2161">
        <x:v>8.03333333333333</x:v>
      </x:c>
      <x:c r="G2161">
        <x:v>5</x:v>
      </x:c>
      <x:c r="I2161" t="s">
        <x:v>110</x:v>
      </x:c>
      <x:c r="J2161">
        <x:v>0.65</x:v>
      </x:c>
      <x:c r="K2161" t="s">
        <x:v>237</x:v>
      </x:c>
    </x:row>
    <x:row r="2162" spans="1:11">
      <x:c r="A2162">
        <x:v>215600</x:v>
      </x:c>
      <x:c r="B2162" s="13">
        <x:v>524</x:v>
      </x:c>
      <x:c r="C2162">
        <x:v>8.33333333333333</x:v>
      </x:c>
      <x:c r="G2162">
        <x:v>7</x:v>
      </x:c>
      <x:c r="I2162" t="s">
        <x:v>110</x:v>
      </x:c>
      <x:c r="J2162">
        <x:v>0.65</x:v>
      </x:c>
      <x:c r="K2162" t="s">
        <x:v>237</x:v>
      </x:c>
    </x:row>
    <x:row r="2163" spans="1:11">
      <x:c r="A2163">
        <x:v>215700</x:v>
      </x:c>
      <x:c r="B2163" s="13">
        <x:v>524</x:v>
      </x:c>
      <x:c r="C2163">
        <x:v>8.63333333333333</x:v>
      </x:c>
      <x:c r="G2163">
        <x:v>7</x:v>
      </x:c>
      <x:c r="I2163" t="s">
        <x:v>110</x:v>
      </x:c>
      <x:c r="J2163">
        <x:v>0.65</x:v>
      </x:c>
      <x:c r="K2163" t="s">
        <x:v>237</x:v>
      </x:c>
    </x:row>
    <x:row r="2164" spans="1:34">
      <x:c r="A2164">
        <x:v>215800</x:v>
      </x:c>
      <x:c r="B2164" s="136">
        <x:v>525</x:v>
      </x:c>
      <x:c r="C2164">
        <x:f>76/30</x:f>
        <x:v>2.53333333333333</x:v>
      </x:c>
      <x:c r="G2164">
        <x:v>2</x:v>
      </x:c>
      <x:c r="I2164" t="s">
        <x:v>102</x:v>
      </x:c>
      <x:c r="K2164" t="s">
        <x:v>133</x:v>
      </x:c>
      <x:c r="AH2164" t="s">
        <x:v>429</x:v>
      </x:c>
    </x:row>
    <x:row r="2165" spans="1:11">
      <x:c r="A2165">
        <x:v>215900</x:v>
      </x:c>
      <x:c r="B2165" s="141">
        <x:v>525</x:v>
      </x:c>
      <x:c r="C2165">
        <x:f>107/30</x:f>
        <x:v>3.56666666666667</x:v>
      </x:c>
      <x:c r="G2165">
        <x:v>2</x:v>
      </x:c>
      <x:c r="I2165" t="s">
        <x:v>102</x:v>
      </x:c>
      <x:c r="K2165" t="s">
        <x:v>424</x:v>
      </x:c>
    </x:row>
    <x:row r="2166" spans="1:11">
      <x:c r="A2166">
        <x:v>216000</x:v>
      </x:c>
      <x:c r="B2166" s="141">
        <x:v>525</x:v>
      </x:c>
      <x:c r="C2166">
        <x:f>113/30</x:f>
        <x:v>3.76666666666667</x:v>
      </x:c>
      <x:c r="G2166">
        <x:v>2</x:v>
      </x:c>
      <x:c r="I2166" t="s">
        <x:v>102</x:v>
      </x:c>
      <x:c r="K2166" t="s">
        <x:v>133</x:v>
      </x:c>
    </x:row>
    <x:row r="2167" spans="1:11">
      <x:c r="A2167">
        <x:v>216100</x:v>
      </x:c>
      <x:c r="B2167" s="141">
        <x:v>525</x:v>
      </x:c>
      <x:c r="C2167">
        <x:f>211/30</x:f>
        <x:v>7.03333333333333</x:v>
      </x:c>
      <x:c r="G2167">
        <x:v>5</x:v>
      </x:c>
      <x:c r="I2167" t="s">
        <x:v>112</x:v>
      </x:c>
      <x:c r="K2167" t="s">
        <x:v>237</x:v>
      </x:c>
    </x:row>
    <x:row r="2168" spans="1:11">
      <x:c r="A2168">
        <x:v>216200</x:v>
      </x:c>
      <x:c r="B2168" s="141">
        <x:v>525</x:v>
      </x:c>
      <x:c r="C2168">
        <x:f>217/30</x:f>
        <x:v>7.23333333333333</x:v>
      </x:c>
      <x:c r="G2168">
        <x:v>6</x:v>
      </x:c>
      <x:c r="I2168" t="s">
        <x:v>112</x:v>
      </x:c>
      <x:c r="K2168" t="s">
        <x:v>237</x:v>
      </x:c>
    </x:row>
    <x:row r="2169" spans="1:11">
      <x:c r="A2169">
        <x:v>216300</x:v>
      </x:c>
      <x:c r="B2169" s="132">
        <x:v>526</x:v>
      </x:c>
      <x:c r="C2169">
        <x:f>155/30</x:f>
        <x:v>5.16666666666667</x:v>
      </x:c>
      <x:c r="G2169">
        <x:v>3</x:v>
      </x:c>
      <x:c r="I2169" t="s">
        <x:v>110</x:v>
      </x:c>
      <x:c r="K2169" t="s">
        <x:v>216</x:v>
      </x:c>
    </x:row>
    <x:row r="2170" spans="1:11">
      <x:c r="A2170">
        <x:v>216400</x:v>
      </x:c>
      <x:c r="B2170" s="13">
        <x:v>526</x:v>
      </x:c>
      <x:c r="C2170">
        <x:f>244/30</x:f>
        <x:v>8.13333333333333</x:v>
      </x:c>
      <x:c r="G2170">
        <x:v>4</x:v>
      </x:c>
      <x:c r="I2170" t="s">
        <x:v>110</x:v>
      </x:c>
      <x:c r="K2170" t="s">
        <x:v>237</x:v>
      </x:c>
    </x:row>
    <x:row r="2171" spans="1:11">
      <x:c r="A2171">
        <x:v>216500</x:v>
      </x:c>
      <x:c r="B2171" s="13">
        <x:v>526</x:v>
      </x:c>
      <x:c r="C2171">
        <x:f>248/30</x:f>
        <x:v>8.26666666666667</x:v>
      </x:c>
      <x:c r="G2171">
        <x:v>5</x:v>
      </x:c>
      <x:c r="I2171" t="s">
        <x:v>110</x:v>
      </x:c>
      <x:c r="K2171" t="s">
        <x:v>430</x:v>
      </x:c>
    </x:row>
    <x:row r="2172" spans="1:33">
      <x:c r="A2172">
        <x:v>216600</x:v>
      </x:c>
      <x:c r="B2172" s="142">
        <x:v>527</x:v>
      </x:c>
      <x:c r="C2172" s="142">
        <x:f>11/30</x:f>
        <x:v>0.366666666666667</x:v>
      </x:c>
      <x:c r="G2172">
        <x:v>3</x:v>
      </x:c>
      <x:c r="I2172" t="s">
        <x:v>104</x:v>
      </x:c>
      <x:c r="K2172" s="6" t="s">
        <x:v>113</x:v>
      </x:c>
      <x:c r="M2172">
        <x:v>1715</x:v>
      </x:c>
      <x:c r="O2172" t="s">
        <x:v>101</x:v>
      </x:c>
      <x:c r="U2172">
        <x:v>1782</x:v>
      </x:c>
      <x:c r="W2172" t="s">
        <x:v>431</x:v>
      </x:c>
      <x:c r="X2172">
        <x:v>0</x:v>
      </x:c>
      <x:c r="Y2172">
        <x:v>0</x:v>
      </x:c>
      <x:c r="Z2172" t="s">
        <x:v>135</x:v>
      </x:c>
      <x:c r="AA2172">
        <x:v>20</x:v>
      </x:c>
      <x:c r="AD2172" t="s">
        <x:v>330</x:v>
      </x:c>
      <x:c r="AG2172" s="80">
        <x:v>1</x:v>
      </x:c>
    </x:row>
    <x:row r="2173" spans="1:33">
      <x:c r="A2173">
        <x:v>216700</x:v>
      </x:c>
      <x:c r="B2173" s="142">
        <x:v>527</x:v>
      </x:c>
      <x:c r="C2173" s="142">
        <x:f>29/30</x:f>
        <x:v>0.966666666666667</x:v>
      </x:c>
      <x:c r="G2173">
        <x:v>3</x:v>
      </x:c>
      <x:c r="I2173" t="s">
        <x:v>103</x:v>
      </x:c>
      <x:c r="K2173" s="6" t="s">
        <x:v>113</x:v>
      </x:c>
      <x:c r="M2173">
        <x:v>1715</x:v>
      </x:c>
      <x:c r="O2173" t="s">
        <x:v>101</x:v>
      </x:c>
      <x:c r="U2173">
        <x:v>1718</x:v>
      </x:c>
      <x:c r="W2173" t="s">
        <x:v>431</x:v>
      </x:c>
      <x:c r="X2173">
        <x:v>0</x:v>
      </x:c>
      <x:c r="Y2173">
        <x:v>0</x:v>
      </x:c>
      <x:c r="Z2173" t="s">
        <x:v>136</x:v>
      </x:c>
      <x:c r="AA2173">
        <x:v>20</x:v>
      </x:c>
      <x:c r="AD2173" t="s">
        <x:v>330</x:v>
      </x:c>
      <x:c r="AG2173" s="80">
        <x:v>1</x:v>
      </x:c>
    </x:row>
    <x:row r="2174" spans="1:33">
      <x:c r="A2174">
        <x:v>216800</x:v>
      </x:c>
      <x:c r="B2174" s="142">
        <x:v>527</x:v>
      </x:c>
      <x:c r="C2174" s="142">
        <x:f>47/30</x:f>
        <x:v>1.56666666666667</x:v>
      </x:c>
      <x:c r="G2174">
        <x:v>5</x:v>
      </x:c>
      <x:c r="I2174" t="s">
        <x:v>102</x:v>
      </x:c>
      <x:c r="K2174" s="6" t="s">
        <x:v>432</x:v>
      </x:c>
      <x:c r="M2174">
        <x:v>1716</x:v>
      </x:c>
      <x:c r="O2174" t="s">
        <x:v>101</x:v>
      </x:c>
      <x:c r="Q2174" t="s">
        <x:v>328</x:v>
      </x:c>
      <x:c r="R2174">
        <x:v>0.2</x:v>
      </x:c>
      <x:c r="U2174">
        <x:v>1719</x:v>
      </x:c>
      <x:c r="W2174" t="s">
        <x:v>431</x:v>
      </x:c>
      <x:c r="X2174">
        <x:v>0</x:v>
      </x:c>
      <x:c r="Y2174">
        <x:v>0</x:v>
      </x:c>
      <x:c r="Z2174" t="s">
        <x:v>115</x:v>
      </x:c>
      <x:c r="AA2174">
        <x:v>20</x:v>
      </x:c>
      <x:c r="AD2174" t="s">
        <x:v>330</x:v>
      </x:c>
      <x:c r="AG2174" s="80">
        <x:v>2</x:v>
      </x:c>
    </x:row>
    <x:row r="2175" spans="1:43" s="14" customFormat="1">
      <x:c r="A2175" s="14">
        <x:v>216900</x:v>
      </x:c>
      <x:c r="B2175" s="14">
        <x:v>527</x:v>
      </x:c>
      <x:c r="C2175" s="14">
        <x:f>76/30</x:f>
        <x:v>2.53333333333333</x:v>
      </x:c>
      <x:c r="G2175" s="14">
        <x:v>7</x:v>
      </x:c>
      <x:c r="I2175" s="14" t="s">
        <x:v>100</x:v>
      </x:c>
      <x:c r="K2175" s="14" t="s">
        <x:v>432</x:v>
      </x:c>
      <x:c r="M2175" s="14">
        <x:v>1717</x:v>
      </x:c>
      <x:c r="O2175" s="14" t="s">
        <x:v>101</x:v>
      </x:c>
      <x:c r="Q2175" s="14" t="s">
        <x:v>328</x:v>
      </x:c>
      <x:c r="R2175" s="14">
        <x:v>0.4</x:v>
      </x:c>
      <x:c r="U2175" s="14">
        <x:v>1720</x:v>
      </x:c>
      <x:c r="W2175" s="14" t="s">
        <x:v>239</x:v>
      </x:c>
      <x:c r="X2175" s="14">
        <x:v>0</x:v>
      </x:c>
      <x:c r="Y2175" s="14">
        <x:v>0</x:v>
      </x:c>
      <x:c r="Z2175" s="14" t="s">
        <x:v>115</x:v>
      </x:c>
      <x:c r="AA2175" s="14">
        <x:v>20</x:v>
      </x:c>
      <x:c r="AD2175" s="14" t="s">
        <x:v>330</x:v>
      </x:c>
      <x:c r="AG2175" s="143">
        <x:v>2</x:v>
      </x:c>
      <x:c r="AL2175" s="144"/>
      <x:c r="AM2175" s="144"/>
      <x:c r="AN2175" s="144"/>
      <x:c r="AO2175" s="144"/>
      <x:c r="AP2175" s="144"/>
      <x:c r="AQ2175" s="144"/>
    </x:row>
    <x:row r="2176" spans="1:33">
      <x:c r="A2176">
        <x:v>217000</x:v>
      </x:c>
      <x:c r="B2176" s="142">
        <x:v>527</x:v>
      </x:c>
      <x:c r="C2176" s="142">
        <x:f>C2175+0.2</x:f>
        <x:v>2.73333333333333</x:v>
      </x:c>
      <x:c r="D2176">
        <x:v>1</x:v>
      </x:c>
      <x:c r="K2176" s="6"/>
      <x:c r="AG2176" s="80">
        <x:v>2</x:v>
      </x:c>
    </x:row>
    <x:row r="2177" spans="1:16">
      <x:c r="A2177">
        <x:v>217100</x:v>
      </x:c>
      <x:c r="B2177" s="145">
        <x:v>528</x:v>
      </x:c>
      <x:c r="C2177" s="145">
        <x:v>1e-5</x:v>
      </x:c>
      <x:c r="D2177">
        <x:v>1</x:v>
      </x:c>
      <x:c r="K2177" s="6"/>
      <x:c r="M2177">
        <x:v>1722</x:v>
      </x:c>
      <x:c r="O2177" t="s">
        <x:v>116</x:v>
      </x:c>
      <x:c r="P2177" s="423" t="s">
        <x:v>433</x:v>
      </x:c>
    </x:row>
    <x:row r="2178" spans="1:33">
      <x:c r="A2178">
        <x:v>217200</x:v>
      </x:c>
      <x:c r="B2178" s="145">
        <x:v>528</x:v>
      </x:c>
      <x:c r="C2178" s="145">
        <x:f>56/30</x:f>
        <x:v>1.86666666666667</x:v>
      </x:c>
      <x:c r="G2178">
        <x:v>3</x:v>
      </x:c>
      <x:c r="I2178" t="s">
        <x:v>434</x:v>
      </x:c>
      <x:c r="K2178" s="6"/>
      <x:c r="M2178">
        <x:v>1784</x:v>
      </x:c>
      <x:c r="O2178" t="s">
        <x:v>101</x:v>
      </x:c>
      <x:c r="AG2178" s="80">
        <x:v>2</x:v>
      </x:c>
    </x:row>
    <x:row r="2179" spans="1:33">
      <x:c r="A2179">
        <x:v>217300</x:v>
      </x:c>
      <x:c r="B2179" s="145">
        <x:v>528</x:v>
      </x:c>
      <x:c r="C2179" s="145">
        <x:f>73/30</x:f>
        <x:v>2.43333333333333</x:v>
      </x:c>
      <x:c r="G2179">
        <x:v>4</x:v>
      </x:c>
      <x:c r="I2179" t="s">
        <x:v>107</x:v>
      </x:c>
      <x:c r="J2179">
        <x:v>0.65</x:v>
      </x:c>
      <x:c r="K2179" s="6"/>
      <x:c r="M2179">
        <x:v>1784</x:v>
      </x:c>
      <x:c r="O2179" t="s">
        <x:v>101</x:v>
      </x:c>
      <x:c r="AG2179" s="80">
        <x:v>2</x:v>
      </x:c>
    </x:row>
    <x:row r="2180" spans="1:16">
      <x:c r="A2180">
        <x:v>217400</x:v>
      </x:c>
      <x:c r="B2180" s="142">
        <x:v>529</x:v>
      </x:c>
      <x:c r="C2180" s="142">
        <x:v>1e-5</x:v>
      </x:c>
      <x:c r="D2180">
        <x:v>1</x:v>
      </x:c>
      <x:c r="K2180" s="6" t="s">
        <x:v>435</x:v>
      </x:c>
      <x:c r="M2180">
        <x:v>1724</x:v>
      </x:c>
      <x:c r="N2180">
        <x:v>2</x:v>
      </x:c>
      <x:c r="P2180" s="423" t="s">
        <x:v>436</x:v>
      </x:c>
    </x:row>
    <x:row r="2181" spans="1:30">
      <x:c r="A2181">
        <x:v>217500</x:v>
      </x:c>
      <x:c r="B2181" s="142">
        <x:v>529</x:v>
      </x:c>
      <x:c r="C2181" s="142">
        <x:f>40/30</x:f>
        <x:v>1.33333333333333</x:v>
      </x:c>
      <x:c r="D2181">
        <x:v>1</x:v>
      </x:c>
      <x:c r="K2181" s="6" t="s">
        <x:v>435</x:v>
      </x:c>
      <x:c r="U2181">
        <x:v>50</x:v>
      </x:c>
      <x:c r="W2181" t="s">
        <x:v>437</x:v>
      </x:c>
      <x:c r="X2181">
        <x:v>1</x:v>
      </x:c>
      <x:c r="Y2181">
        <x:v>0</x:v>
      </x:c>
      <x:c r="Z2181" t="s">
        <x:v>115</x:v>
      </x:c>
      <x:c r="AA2181">
        <x:v>25</x:v>
      </x:c>
      <x:c r="AD2181" t="s">
        <x:v>197</x:v>
      </x:c>
    </x:row>
    <x:row r="2182" spans="1:35">
      <x:c r="A2182">
        <x:v>217600</x:v>
      </x:c>
      <x:c r="B2182" s="142">
        <x:v>529</x:v>
      </x:c>
      <x:c r="C2182" s="142">
        <x:f>62/30</x:f>
        <x:v>2.06666666666667</x:v>
      </x:c>
      <x:c r="I2182" t="s">
        <x:v>100</x:v>
      </x:c>
      <x:c r="K2182" s="6" t="s">
        <x:v>435</x:v>
      </x:c>
      <x:c r="M2182">
        <x:v>1715</x:v>
      </x:c>
      <x:c r="O2182" t="s">
        <x:v>101</x:v>
      </x:c>
      <x:c r="Q2182" t="s">
        <x:v>438</x:v>
      </x:c>
      <x:c r="S2182" t="s">
        <x:v>160</x:v>
      </x:c>
      <x:c r="T2182">
        <x:v>0.6</x:v>
      </x:c>
      <x:c r="AG2182" s="80">
        <x:v>2</x:v>
      </x:c>
      <x:c r="AH2182" t="s">
        <x:v>439</x:v>
      </x:c>
      <x:c r="AI2182">
        <x:v>1</x:v>
      </x:c>
    </x:row>
    <x:row r="2183" spans="1:33">
      <x:c r="A2183">
        <x:v>217700</x:v>
      </x:c>
      <x:c r="B2183" s="142">
        <x:v>529</x:v>
      </x:c>
      <x:c r="C2183" s="142">
        <x:f>70/30</x:f>
        <x:v>2.33333333333333</x:v>
      </x:c>
      <x:c r="D2183">
        <x:v>1</x:v>
      </x:c>
      <x:c r="K2183" s="6" t="s">
        <x:v>435</x:v>
      </x:c>
      <x:c r="AG2183" s="80">
        <x:v>2</x:v>
      </x:c>
    </x:row>
    <x:row r="2184" spans="1:16">
      <x:c r="A2184">
        <x:v>217800</x:v>
      </x:c>
      <x:c r="B2184" s="13">
        <x:v>530</x:v>
      </x:c>
      <x:c r="C2184" s="13">
        <x:v>1e-5</x:v>
      </x:c>
      <x:c r="D2184">
        <x:v>1</x:v>
      </x:c>
      <x:c r="K2184" s="6"/>
      <x:c r="M2184">
        <x:v>1753</x:v>
      </x:c>
      <x:c r="N2184">
        <x:v>2</x:v>
      </x:c>
      <x:c r="P2184" s="423" t="s">
        <x:v>440</x:v>
      </x:c>
    </x:row>
    <x:row r="2185" spans="1:30">
      <x:c r="A2185">
        <x:v>217900</x:v>
      </x:c>
      <x:c r="B2185" s="13">
        <x:v>530</x:v>
      </x:c>
      <x:c r="C2185" s="13">
        <x:f>26/30</x:f>
        <x:v>0.866666666666667</x:v>
      </x:c>
      <x:c r="D2185">
        <x:v>1</x:v>
      </x:c>
      <x:c r="K2185" s="6"/>
      <x:c r="U2185">
        <x:v>50</x:v>
      </x:c>
      <x:c r="W2185" t="s">
        <x:v>437</x:v>
      </x:c>
      <x:c r="X2185">
        <x:v>1</x:v>
      </x:c>
      <x:c r="Y2185">
        <x:v>0</x:v>
      </x:c>
      <x:c r="Z2185" t="s">
        <x:v>115</x:v>
      </x:c>
      <x:c r="AA2185">
        <x:v>35</x:v>
      </x:c>
      <x:c r="AD2185" t="s">
        <x:v>197</x:v>
      </x:c>
    </x:row>
    <x:row r="2186" spans="1:33">
      <x:c r="A2186">
        <x:v>218000</x:v>
      </x:c>
      <x:c r="B2186" s="13">
        <x:v>530</x:v>
      </x:c>
      <x:c r="C2186" s="13">
        <x:f>48/30</x:f>
        <x:v>1.6</x:v>
      </x:c>
      <x:c r="I2186" t="s">
        <x:v>112</x:v>
      </x:c>
      <x:c r="K2186" s="6"/>
      <x:c r="M2186">
        <x:v>1785</x:v>
      </x:c>
      <x:c r="O2186" t="s">
        <x:v>101</x:v>
      </x:c>
      <x:c r="AG2186" s="80">
        <x:v>2</x:v>
      </x:c>
    </x:row>
    <x:row r="2187" spans="1:33">
      <x:c r="A2187">
        <x:v>218100</x:v>
      </x:c>
      <x:c r="B2187" s="145">
        <x:v>531</x:v>
      </x:c>
      <x:c r="C2187" s="145">
        <x:f>40/30</x:f>
        <x:v>1.33333333333333</x:v>
      </x:c>
      <x:c r="I2187" t="s">
        <x:v>104</x:v>
      </x:c>
      <x:c r="K2187" s="6"/>
      <x:c r="M2187">
        <x:v>1755</x:v>
      </x:c>
      <x:c r="O2187" t="s">
        <x:v>101</x:v>
      </x:c>
      <x:c r="U2187">
        <x:v>1749</x:v>
      </x:c>
      <x:c r="W2187" t="s">
        <x:v>431</x:v>
      </x:c>
      <x:c r="X2187">
        <x:v>0</x:v>
      </x:c>
      <x:c r="Y2187">
        <x:v>0</x:v>
      </x:c>
      <x:c r="Z2187" t="s">
        <x:v>135</x:v>
      </x:c>
      <x:c r="AA2187">
        <x:v>26</x:v>
      </x:c>
      <x:c r="AD2187" t="s">
        <x:v>330</x:v>
      </x:c>
      <x:c r="AG2187" s="80">
        <x:v>2</x:v>
      </x:c>
    </x:row>
    <x:row r="2188" spans="1:33">
      <x:c r="A2188">
        <x:v>218200</x:v>
      </x:c>
      <x:c r="B2188" s="145">
        <x:v>531</x:v>
      </x:c>
      <x:c r="C2188" s="145">
        <x:f>41/30</x:f>
        <x:v>1.36666666666667</x:v>
      </x:c>
      <x:c r="I2188" t="s">
        <x:v>103</x:v>
      </x:c>
      <x:c r="K2188" s="6"/>
      <x:c r="M2188">
        <x:v>1754</x:v>
      </x:c>
      <x:c r="O2188" t="s">
        <x:v>101</x:v>
      </x:c>
      <x:c r="U2188">
        <x:v>1748</x:v>
      </x:c>
      <x:c r="W2188" t="s">
        <x:v>431</x:v>
      </x:c>
      <x:c r="X2188">
        <x:v>0</x:v>
      </x:c>
      <x:c r="Y2188">
        <x:v>0</x:v>
      </x:c>
      <x:c r="Z2188" t="s">
        <x:v>136</x:v>
      </x:c>
      <x:c r="AA2188">
        <x:v>20</x:v>
      </x:c>
      <x:c r="AD2188" t="s">
        <x:v>330</x:v>
      </x:c>
      <x:c r="AG2188" s="80">
        <x:v>2</x:v>
      </x:c>
    </x:row>
    <x:row r="2189" spans="1:11">
      <x:c r="A2189">
        <x:v>218300</x:v>
      </x:c>
      <x:c r="B2189" s="13">
        <x:v>532</x:v>
      </x:c>
      <x:c r="C2189" s="13">
        <x:f>85/30</x:f>
        <x:v>2.83333333333333</x:v>
      </x:c>
      <x:c r="G2189">
        <x:v>2</x:v>
      </x:c>
      <x:c r="I2189" t="s">
        <x:v>110</x:v>
      </x:c>
      <x:c r="J2189">
        <x:v>0.3</x:v>
      </x:c>
      <x:c r="K2189" s="6"/>
    </x:row>
    <x:row r="2190" spans="1:11">
      <x:c r="A2190">
        <x:v>218400</x:v>
      </x:c>
      <x:c r="B2190" s="13">
        <x:v>532</x:v>
      </x:c>
      <x:c r="C2190" s="13">
        <x:f>277/30</x:f>
        <x:v>9.23333333333333</x:v>
      </x:c>
      <x:c r="D2190">
        <x:v>1</x:v>
      </x:c>
      <x:c r="I2190" t="s">
        <x:v>110</x:v>
      </x:c>
      <x:c r="K2190" s="6"/>
    </x:row>
    <x:row r="2191" spans="1:18">
      <x:c r="A2191">
        <x:v>218500</x:v>
      </x:c>
      <x:c r="B2191" s="13">
        <x:v>532</x:v>
      </x:c>
      <x:c r="C2191" s="13">
        <x:f>323/30</x:f>
        <x:v>10.7666666666667</x:v>
      </x:c>
      <x:c r="G2191">
        <x:v>4</x:v>
      </x:c>
      <x:c r="I2191" t="s">
        <x:v>102</x:v>
      </x:c>
      <x:c r="K2191" s="6"/>
      <x:c r="Q2191" t="s">
        <x:v>328</x:v>
      </x:c>
      <x:c r="R2191">
        <x:v>0.2</x:v>
      </x:c>
    </x:row>
    <x:row r="2192" spans="1:18">
      <x:c r="A2192">
        <x:v>218600</x:v>
      </x:c>
      <x:c r="B2192" s="13">
        <x:v>532</x:v>
      </x:c>
      <x:c r="C2192" s="13">
        <x:f>333/30</x:f>
        <x:v>11.1</x:v>
      </x:c>
      <x:c r="G2192">
        <x:v>5</x:v>
      </x:c>
      <x:c r="I2192" t="s">
        <x:v>103</x:v>
      </x:c>
      <x:c r="K2192" s="6"/>
      <x:c r="Q2192" t="s">
        <x:v>328</x:v>
      </x:c>
      <x:c r="R2192">
        <x:v>0.2</x:v>
      </x:c>
    </x:row>
    <x:row r="2193" spans="1:18">
      <x:c r="A2193">
        <x:v>218700</x:v>
      </x:c>
      <x:c r="B2193" s="13">
        <x:v>532</x:v>
      </x:c>
      <x:c r="C2193" s="13">
        <x:f>348/30</x:f>
        <x:v>11.6</x:v>
      </x:c>
      <x:c r="G2193">
        <x:v>6</x:v>
      </x:c>
      <x:c r="I2193" t="s">
        <x:v>110</x:v>
      </x:c>
      <x:c r="K2193" s="6"/>
      <x:c r="Q2193" t="s">
        <x:v>328</x:v>
      </x:c>
      <x:c r="R2193">
        <x:v>0.2</x:v>
      </x:c>
    </x:row>
    <x:row r="2194" spans="1:18">
      <x:c r="A2194">
        <x:v>218800</x:v>
      </x:c>
      <x:c r="B2194" s="13">
        <x:v>532</x:v>
      </x:c>
      <x:c r="C2194" s="13">
        <x:f>C2193+0.2</x:f>
        <x:v>11.8</x:v>
      </x:c>
      <x:c r="G2194">
        <x:v>6</x:v>
      </x:c>
      <x:c r="I2194" t="s">
        <x:v>110</x:v>
      </x:c>
      <x:c r="K2194" s="6"/>
      <x:c r="Q2194" t="s">
        <x:v>328</x:v>
      </x:c>
      <x:c r="R2194">
        <x:v>0.2</x:v>
      </x:c>
    </x:row>
    <x:row r="2195" spans="1:18">
      <x:c r="A2195">
        <x:v>218900</x:v>
      </x:c>
      <x:c r="B2195" s="13">
        <x:v>532</x:v>
      </x:c>
      <x:c r="C2195" s="13">
        <x:f>C2194+0.2</x:f>
        <x:v>12</x:v>
      </x:c>
      <x:c r="G2195">
        <x:v>6</x:v>
      </x:c>
      <x:c r="I2195" t="s">
        <x:v>110</x:v>
      </x:c>
      <x:c r="K2195" s="6"/>
      <x:c r="Q2195" t="s">
        <x:v>328</x:v>
      </x:c>
      <x:c r="R2195">
        <x:v>0.2</x:v>
      </x:c>
    </x:row>
    <x:row r="2196" spans="1:11">
      <x:c r="A2196">
        <x:v>219000</x:v>
      </x:c>
      <x:c r="B2196" s="145">
        <x:v>533</x:v>
      </x:c>
      <x:c r="C2196">
        <x:f>140/30</x:f>
        <x:v>4.66666666666667</x:v>
      </x:c>
      <x:c r="D2196">
        <x:v>1</x:v>
      </x:c>
      <x:c r="I2196" t="s">
        <x:v>107</x:v>
      </x:c>
      <x:c r="J2196">
        <x:v>0.9</x:v>
      </x:c>
      <x:c r="K2196" s="6"/>
    </x:row>
    <x:row r="2197" spans="1:11">
      <x:c r="A2197">
        <x:v>219100</x:v>
      </x:c>
      <x:c r="B2197" s="145">
        <x:v>533</x:v>
      </x:c>
      <x:c r="C2197">
        <x:f>170/30</x:f>
        <x:v>5.66666666666667</x:v>
      </x:c>
      <x:c r="K2197" s="6"/>
    </x:row>
    <x:row r="2198" spans="1:11">
      <x:c r="A2198">
        <x:v>219200</x:v>
      </x:c>
      <x:c r="B2198" s="145">
        <x:v>533</x:v>
      </x:c>
      <x:c r="C2198">
        <x:f>C2197+0.4</x:f>
        <x:v>6.06666666666667</x:v>
      </x:c>
      <x:c r="K2198" s="6"/>
    </x:row>
    <x:row r="2199" spans="1:11">
      <x:c r="A2199">
        <x:v>219300</x:v>
      </x:c>
      <x:c r="B2199" s="145">
        <x:v>533</x:v>
      </x:c>
      <x:c r="C2199">
        <x:f>C2198+0.4</x:f>
        <x:v>6.46666666666667</x:v>
      </x:c>
      <x:c r="K2199" s="6"/>
    </x:row>
    <x:row r="2200" spans="1:11">
      <x:c r="A2200">
        <x:v>219400</x:v>
      </x:c>
      <x:c r="B2200" s="145">
        <x:v>533</x:v>
      </x:c>
      <x:c r="C2200">
        <x:f>230/30</x:f>
        <x:v>7.66666666666667</x:v>
      </x:c>
      <x:c r="D2200">
        <x:v>1</x:v>
      </x:c>
      <x:c r="I2200" t="s">
        <x:v>112</x:v>
      </x:c>
      <x:c r="J2200">
        <x:v>0.4</x:v>
      </x:c>
      <x:c r="K2200" s="6"/>
    </x:row>
    <x:row r="2201" spans="1:16">
      <x:c r="A2201">
        <x:v>219500</x:v>
      </x:c>
      <x:c r="B2201" s="145">
        <x:v>533</x:v>
      </x:c>
      <x:c r="C2201">
        <x:f>234/30</x:f>
        <x:v>7.8</x:v>
      </x:c>
      <x:c r="D2201">
        <x:v>1</x:v>
      </x:c>
      <x:c r="K2201" s="6"/>
      <x:c r="M2201">
        <x:v>1805</x:v>
      </x:c>
      <x:c r="N2201">
        <x:v>2</x:v>
      </x:c>
      <x:c r="P2201" s="423" t="s">
        <x:v>197</x:v>
      </x:c>
    </x:row>
    <x:row r="2202" spans="1:11">
      <x:c r="A2202">
        <x:v>219600</x:v>
      </x:c>
      <x:c r="B2202" s="142">
        <x:v>534</x:v>
      </x:c>
      <x:c r="C2202">
        <x:f>108/30</x:f>
        <x:v>3.6</x:v>
      </x:c>
      <x:c r="I2202" t="s">
        <x:v>100</x:v>
      </x:c>
      <x:c r="K2202" s="6"/>
    </x:row>
    <x:row r="2203" spans="1:11">
      <x:c r="A2203">
        <x:v>219700</x:v>
      </x:c>
      <x:c r="B2203" s="142">
        <x:v>534</x:v>
      </x:c>
      <x:c r="C2203">
        <x:f>122/30</x:f>
        <x:v>4.06666666666667</x:v>
      </x:c>
      <x:c r="D2203">
        <x:v>1</x:v>
      </x:c>
      <x:c r="I2203" t="s">
        <x:v>110</x:v>
      </x:c>
      <x:c r="K2203" s="6"/>
    </x:row>
    <x:row r="2204" spans="1:11">
      <x:c r="A2204">
        <x:v>219800</x:v>
      </x:c>
      <x:c r="B2204" s="142">
        <x:v>534</x:v>
      </x:c>
      <x:c r="C2204">
        <x:f>142/30</x:f>
        <x:v>4.73333333333333</x:v>
      </x:c>
      <x:c r="D2204">
        <x:v>1</x:v>
      </x:c>
      <x:c r="I2204" t="s">
        <x:v>110</x:v>
      </x:c>
      <x:c r="J2204">
        <x:v>0.5</x:v>
      </x:c>
      <x:c r="K2204" s="6"/>
    </x:row>
    <x:row r="2205" spans="1:11">
      <x:c r="A2205">
        <x:v>219900</x:v>
      </x:c>
      <x:c r="B2205" s="142">
        <x:v>534</x:v>
      </x:c>
      <x:c r="C2205">
        <x:f>C2204+(1/30)</x:f>
        <x:v>4.76666666666667</x:v>
      </x:c>
      <x:c r="D2205">
        <x:v>1</x:v>
      </x:c>
      <x:c r="I2205" t="s">
        <x:v>110</x:v>
      </x:c>
      <x:c r="J2205">
        <x:v>0.5</x:v>
      </x:c>
      <x:c r="K2205" s="6"/>
    </x:row>
    <x:row r="2206" spans="1:11">
      <x:c r="A2206">
        <x:v>220000</x:v>
      </x:c>
      <x:c r="B2206" s="142">
        <x:v>534</x:v>
      </x:c>
      <x:c r="C2206">
        <x:f t="shared" ref="C2206:C2243" si="211">C2205+(1/30)</x:f>
        <x:v>4.8</x:v>
      </x:c>
      <x:c r="D2206">
        <x:v>1</x:v>
      </x:c>
      <x:c r="I2206" t="s">
        <x:v>110</x:v>
      </x:c>
      <x:c r="J2206">
        <x:v>0.5</x:v>
      </x:c>
      <x:c r="K2206" s="6"/>
    </x:row>
    <x:row r="2207" spans="1:11">
      <x:c r="A2207">
        <x:v>220100</x:v>
      </x:c>
      <x:c r="B2207" s="142">
        <x:v>534</x:v>
      </x:c>
      <x:c r="C2207">
        <x:f t="shared" si="211"/>
        <x:v>4.83333333333333</x:v>
      </x:c>
      <x:c r="D2207">
        <x:v>1</x:v>
      </x:c>
      <x:c r="I2207" t="s">
        <x:v>110</x:v>
      </x:c>
      <x:c r="J2207">
        <x:v>0.5</x:v>
      </x:c>
      <x:c r="K2207" s="6"/>
    </x:row>
    <x:row r="2208" spans="1:11">
      <x:c r="A2208">
        <x:v>220200</x:v>
      </x:c>
      <x:c r="B2208" s="142">
        <x:v>534</x:v>
      </x:c>
      <x:c r="C2208">
        <x:f t="shared" si="211"/>
        <x:v>4.86666666666667</x:v>
      </x:c>
      <x:c r="D2208">
        <x:v>1</x:v>
      </x:c>
      <x:c r="I2208" t="s">
        <x:v>110</x:v>
      </x:c>
      <x:c r="J2208">
        <x:v>0.5</x:v>
      </x:c>
      <x:c r="K2208" s="6"/>
    </x:row>
    <x:row r="2209" spans="1:11">
      <x:c r="A2209">
        <x:v>220300</x:v>
      </x:c>
      <x:c r="B2209" s="142">
        <x:v>534</x:v>
      </x:c>
      <x:c r="C2209">
        <x:f t="shared" si="211"/>
        <x:v>4.9</x:v>
      </x:c>
      <x:c r="D2209">
        <x:v>1</x:v>
      </x:c>
      <x:c r="I2209" t="s">
        <x:v>110</x:v>
      </x:c>
      <x:c r="J2209">
        <x:v>0.5</x:v>
      </x:c>
      <x:c r="K2209" s="6"/>
    </x:row>
    <x:row r="2210" spans="1:11">
      <x:c r="A2210">
        <x:v>220400</x:v>
      </x:c>
      <x:c r="B2210" s="142">
        <x:v>534</x:v>
      </x:c>
      <x:c r="C2210">
        <x:f t="shared" si="211"/>
        <x:v>4.93333333333333</x:v>
      </x:c>
      <x:c r="D2210">
        <x:v>1</x:v>
      </x:c>
      <x:c r="I2210" t="s">
        <x:v>110</x:v>
      </x:c>
      <x:c r="J2210">
        <x:v>0.5</x:v>
      </x:c>
      <x:c r="K2210" s="6"/>
    </x:row>
    <x:row r="2211" spans="1:11">
      <x:c r="A2211">
        <x:v>220500</x:v>
      </x:c>
      <x:c r="B2211" s="142">
        <x:v>534</x:v>
      </x:c>
      <x:c r="C2211">
        <x:f t="shared" si="211"/>
        <x:v>4.96666666666667</x:v>
      </x:c>
      <x:c r="D2211">
        <x:v>1</x:v>
      </x:c>
      <x:c r="I2211" t="s">
        <x:v>110</x:v>
      </x:c>
      <x:c r="J2211">
        <x:v>0.5</x:v>
      </x:c>
      <x:c r="K2211" s="6"/>
    </x:row>
    <x:row r="2212" spans="1:11">
      <x:c r="A2212">
        <x:v>220600</x:v>
      </x:c>
      <x:c r="B2212" s="142">
        <x:v>534</x:v>
      </x:c>
      <x:c r="C2212">
        <x:f t="shared" si="211"/>
        <x:v>5</x:v>
      </x:c>
      <x:c r="D2212">
        <x:v>1</x:v>
      </x:c>
      <x:c r="I2212" t="s">
        <x:v>110</x:v>
      </x:c>
      <x:c r="J2212">
        <x:v>0.5</x:v>
      </x:c>
      <x:c r="K2212" s="6"/>
    </x:row>
    <x:row r="2213" spans="1:11">
      <x:c r="A2213">
        <x:v>220700</x:v>
      </x:c>
      <x:c r="B2213" s="142">
        <x:v>534</x:v>
      </x:c>
      <x:c r="C2213">
        <x:f t="shared" si="211"/>
        <x:v>5.03333333333333</x:v>
      </x:c>
      <x:c r="D2213">
        <x:v>1</x:v>
      </x:c>
      <x:c r="I2213" t="s">
        <x:v>110</x:v>
      </x:c>
      <x:c r="J2213">
        <x:v>0.5</x:v>
      </x:c>
      <x:c r="K2213" s="6"/>
    </x:row>
    <x:row r="2214" spans="1:11">
      <x:c r="A2214">
        <x:v>220800</x:v>
      </x:c>
      <x:c r="B2214" s="142">
        <x:v>534</x:v>
      </x:c>
      <x:c r="C2214">
        <x:f t="shared" si="211"/>
        <x:v>5.06666666666667</x:v>
      </x:c>
      <x:c r="D2214">
        <x:v>1</x:v>
      </x:c>
      <x:c r="I2214" t="s">
        <x:v>110</x:v>
      </x:c>
      <x:c r="J2214">
        <x:v>0.5</x:v>
      </x:c>
      <x:c r="K2214" s="6"/>
    </x:row>
    <x:row r="2215" spans="1:11">
      <x:c r="A2215">
        <x:v>220900</x:v>
      </x:c>
      <x:c r="B2215" s="142">
        <x:v>534</x:v>
      </x:c>
      <x:c r="C2215">
        <x:f t="shared" si="211"/>
        <x:v>5.1</x:v>
      </x:c>
      <x:c r="D2215">
        <x:v>1</x:v>
      </x:c>
      <x:c r="I2215" t="s">
        <x:v>110</x:v>
      </x:c>
      <x:c r="J2215">
        <x:v>0.5</x:v>
      </x:c>
      <x:c r="K2215" s="6"/>
    </x:row>
    <x:row r="2216" spans="1:11">
      <x:c r="A2216">
        <x:v>221000</x:v>
      </x:c>
      <x:c r="B2216" s="142">
        <x:v>534</x:v>
      </x:c>
      <x:c r="C2216">
        <x:f t="shared" si="211"/>
        <x:v>5.13333333333333</x:v>
      </x:c>
      <x:c r="D2216">
        <x:v>1</x:v>
      </x:c>
      <x:c r="I2216" t="s">
        <x:v>110</x:v>
      </x:c>
      <x:c r="J2216">
        <x:v>0.5</x:v>
      </x:c>
      <x:c r="K2216" s="6"/>
    </x:row>
    <x:row r="2217" spans="1:11">
      <x:c r="A2217">
        <x:v>221100</x:v>
      </x:c>
      <x:c r="B2217" s="142">
        <x:v>534</x:v>
      </x:c>
      <x:c r="C2217">
        <x:f t="shared" si="211"/>
        <x:v>5.16666666666667</x:v>
      </x:c>
      <x:c r="D2217">
        <x:v>1</x:v>
      </x:c>
      <x:c r="I2217" t="s">
        <x:v>110</x:v>
      </x:c>
      <x:c r="J2217">
        <x:v>0.5</x:v>
      </x:c>
      <x:c r="K2217" s="6"/>
    </x:row>
    <x:row r="2218" spans="1:11">
      <x:c r="A2218">
        <x:v>221200</x:v>
      </x:c>
      <x:c r="B2218" s="142">
        <x:v>534</x:v>
      </x:c>
      <x:c r="C2218">
        <x:f t="shared" si="211"/>
        <x:v>5.2</x:v>
      </x:c>
      <x:c r="D2218">
        <x:v>1</x:v>
      </x:c>
      <x:c r="I2218" t="s">
        <x:v>110</x:v>
      </x:c>
      <x:c r="J2218">
        <x:v>0.5</x:v>
      </x:c>
      <x:c r="K2218" s="6"/>
    </x:row>
    <x:row r="2219" spans="1:11">
      <x:c r="A2219">
        <x:v>221300</x:v>
      </x:c>
      <x:c r="B2219" s="142">
        <x:v>534</x:v>
      </x:c>
      <x:c r="C2219">
        <x:f t="shared" si="211"/>
        <x:v>5.23333333333333</x:v>
      </x:c>
      <x:c r="D2219">
        <x:v>1</x:v>
      </x:c>
      <x:c r="I2219" t="s">
        <x:v>110</x:v>
      </x:c>
      <x:c r="J2219">
        <x:v>0.5</x:v>
      </x:c>
      <x:c r="K2219" s="6"/>
    </x:row>
    <x:row r="2220" spans="1:11">
      <x:c r="A2220">
        <x:v>221400</x:v>
      </x:c>
      <x:c r="B2220" s="142">
        <x:v>534</x:v>
      </x:c>
      <x:c r="C2220">
        <x:f t="shared" si="211"/>
        <x:v>5.26666666666666</x:v>
      </x:c>
      <x:c r="D2220">
        <x:v>1</x:v>
      </x:c>
      <x:c r="I2220" t="s">
        <x:v>110</x:v>
      </x:c>
      <x:c r="J2220">
        <x:v>0.5</x:v>
      </x:c>
      <x:c r="K2220" s="6"/>
    </x:row>
    <x:row r="2221" spans="1:11">
      <x:c r="A2221">
        <x:v>221500</x:v>
      </x:c>
      <x:c r="B2221" s="142">
        <x:v>534</x:v>
      </x:c>
      <x:c r="C2221">
        <x:f t="shared" si="211"/>
        <x:v>5.3</x:v>
      </x:c>
      <x:c r="D2221">
        <x:v>1</x:v>
      </x:c>
      <x:c r="I2221" t="s">
        <x:v>110</x:v>
      </x:c>
      <x:c r="J2221">
        <x:v>0.5</x:v>
      </x:c>
      <x:c r="K2221" s="6"/>
    </x:row>
    <x:row r="2222" spans="1:11">
      <x:c r="A2222">
        <x:v>221600</x:v>
      </x:c>
      <x:c r="B2222" s="142">
        <x:v>534</x:v>
      </x:c>
      <x:c r="C2222">
        <x:f t="shared" si="211"/>
        <x:v>5.33333333333333</x:v>
      </x:c>
      <x:c r="D2222">
        <x:v>1</x:v>
      </x:c>
      <x:c r="I2222" t="s">
        <x:v>110</x:v>
      </x:c>
      <x:c r="J2222">
        <x:v>0.5</x:v>
      </x:c>
      <x:c r="K2222" s="6"/>
    </x:row>
    <x:row r="2223" spans="1:11">
      <x:c r="A2223">
        <x:v>221700</x:v>
      </x:c>
      <x:c r="B2223" s="142">
        <x:v>534</x:v>
      </x:c>
      <x:c r="C2223">
        <x:f t="shared" si="211"/>
        <x:v>5.36666666666666</x:v>
      </x:c>
      <x:c r="D2223">
        <x:v>1</x:v>
      </x:c>
      <x:c r="I2223" t="s">
        <x:v>110</x:v>
      </x:c>
      <x:c r="J2223">
        <x:v>0.5</x:v>
      </x:c>
      <x:c r="K2223" s="6"/>
    </x:row>
    <x:row r="2224" spans="1:11">
      <x:c r="A2224">
        <x:v>221800</x:v>
      </x:c>
      <x:c r="B2224" s="142">
        <x:v>534</x:v>
      </x:c>
      <x:c r="C2224">
        <x:f t="shared" si="211"/>
        <x:v>5.4</x:v>
      </x:c>
      <x:c r="D2224">
        <x:v>1</x:v>
      </x:c>
      <x:c r="I2224" t="s">
        <x:v>110</x:v>
      </x:c>
      <x:c r="J2224">
        <x:v>0.5</x:v>
      </x:c>
      <x:c r="K2224" s="6"/>
    </x:row>
    <x:row r="2225" spans="1:11">
      <x:c r="A2225">
        <x:v>221900</x:v>
      </x:c>
      <x:c r="B2225" s="142">
        <x:v>534</x:v>
      </x:c>
      <x:c r="C2225">
        <x:f t="shared" si="211"/>
        <x:v>5.43333333333333</x:v>
      </x:c>
      <x:c r="D2225">
        <x:v>1</x:v>
      </x:c>
      <x:c r="I2225" t="s">
        <x:v>110</x:v>
      </x:c>
      <x:c r="J2225">
        <x:v>0.5</x:v>
      </x:c>
      <x:c r="K2225" s="6"/>
    </x:row>
    <x:row r="2226" spans="1:11">
      <x:c r="A2226">
        <x:v>222000</x:v>
      </x:c>
      <x:c r="B2226" s="142">
        <x:v>534</x:v>
      </x:c>
      <x:c r="C2226">
        <x:f t="shared" si="211"/>
        <x:v>5.46666666666666</x:v>
      </x:c>
      <x:c r="D2226">
        <x:v>1</x:v>
      </x:c>
      <x:c r="I2226" t="s">
        <x:v>110</x:v>
      </x:c>
      <x:c r="J2226">
        <x:v>0.5</x:v>
      </x:c>
      <x:c r="K2226" s="6"/>
    </x:row>
    <x:row r="2227" spans="1:11">
      <x:c r="A2227">
        <x:v>222100</x:v>
      </x:c>
      <x:c r="B2227" s="142">
        <x:v>534</x:v>
      </x:c>
      <x:c r="C2227">
        <x:f t="shared" si="211"/>
        <x:v>5.5</x:v>
      </x:c>
      <x:c r="D2227">
        <x:v>1</x:v>
      </x:c>
      <x:c r="I2227" t="s">
        <x:v>110</x:v>
      </x:c>
      <x:c r="J2227">
        <x:v>0.5</x:v>
      </x:c>
      <x:c r="K2227" s="6"/>
    </x:row>
    <x:row r="2228" spans="1:11">
      <x:c r="A2228">
        <x:v>222200</x:v>
      </x:c>
      <x:c r="B2228" s="142">
        <x:v>534</x:v>
      </x:c>
      <x:c r="C2228">
        <x:f t="shared" si="211"/>
        <x:v>5.53333333333333</x:v>
      </x:c>
      <x:c r="D2228">
        <x:v>1</x:v>
      </x:c>
      <x:c r="I2228" t="s">
        <x:v>110</x:v>
      </x:c>
      <x:c r="J2228">
        <x:v>0.5</x:v>
      </x:c>
      <x:c r="K2228" s="6"/>
    </x:row>
    <x:row r="2229" spans="1:11">
      <x:c r="A2229">
        <x:v>222300</x:v>
      </x:c>
      <x:c r="B2229" s="142">
        <x:v>534</x:v>
      </x:c>
      <x:c r="C2229">
        <x:f t="shared" si="211"/>
        <x:v>5.56666666666666</x:v>
      </x:c>
      <x:c r="D2229">
        <x:v>1</x:v>
      </x:c>
      <x:c r="I2229" t="s">
        <x:v>110</x:v>
      </x:c>
      <x:c r="J2229">
        <x:v>0.5</x:v>
      </x:c>
      <x:c r="K2229" s="6"/>
    </x:row>
    <x:row r="2230" spans="1:11">
      <x:c r="A2230">
        <x:v>222400</x:v>
      </x:c>
      <x:c r="B2230" s="142">
        <x:v>534</x:v>
      </x:c>
      <x:c r="C2230">
        <x:f t="shared" si="211"/>
        <x:v>5.6</x:v>
      </x:c>
      <x:c r="D2230">
        <x:v>1</x:v>
      </x:c>
      <x:c r="I2230" t="s">
        <x:v>110</x:v>
      </x:c>
      <x:c r="J2230">
        <x:v>0.5</x:v>
      </x:c>
      <x:c r="K2230" s="6"/>
    </x:row>
    <x:row r="2231" spans="1:11">
      <x:c r="A2231">
        <x:v>222500</x:v>
      </x:c>
      <x:c r="B2231" s="142">
        <x:v>534</x:v>
      </x:c>
      <x:c r="C2231">
        <x:f t="shared" si="211"/>
        <x:v>5.63333333333333</x:v>
      </x:c>
      <x:c r="D2231">
        <x:v>1</x:v>
      </x:c>
      <x:c r="I2231" t="s">
        <x:v>110</x:v>
      </x:c>
      <x:c r="J2231">
        <x:v>0.5</x:v>
      </x:c>
      <x:c r="K2231" s="6"/>
    </x:row>
    <x:row r="2232" spans="1:11">
      <x:c r="A2232">
        <x:v>222600</x:v>
      </x:c>
      <x:c r="B2232" s="142">
        <x:v>534</x:v>
      </x:c>
      <x:c r="C2232">
        <x:f t="shared" si="211"/>
        <x:v>5.66666666666666</x:v>
      </x:c>
      <x:c r="D2232">
        <x:v>1</x:v>
      </x:c>
      <x:c r="I2232" t="s">
        <x:v>110</x:v>
      </x:c>
      <x:c r="J2232">
        <x:v>0.5</x:v>
      </x:c>
      <x:c r="K2232" s="6"/>
    </x:row>
    <x:row r="2233" spans="1:11">
      <x:c r="A2233">
        <x:v>222700</x:v>
      </x:c>
      <x:c r="B2233" s="142">
        <x:v>534</x:v>
      </x:c>
      <x:c r="C2233">
        <x:f t="shared" si="211"/>
        <x:v>5.7</x:v>
      </x:c>
      <x:c r="D2233">
        <x:v>1</x:v>
      </x:c>
      <x:c r="I2233" t="s">
        <x:v>110</x:v>
      </x:c>
      <x:c r="J2233">
        <x:v>0.5</x:v>
      </x:c>
      <x:c r="K2233" s="6"/>
    </x:row>
    <x:row r="2234" spans="1:11">
      <x:c r="A2234">
        <x:v>222800</x:v>
      </x:c>
      <x:c r="B2234" s="142">
        <x:v>534</x:v>
      </x:c>
      <x:c r="C2234">
        <x:f t="shared" si="211"/>
        <x:v>5.73333333333333</x:v>
      </x:c>
      <x:c r="D2234">
        <x:v>1</x:v>
      </x:c>
      <x:c r="I2234" t="s">
        <x:v>110</x:v>
      </x:c>
      <x:c r="J2234">
        <x:v>0.5</x:v>
      </x:c>
      <x:c r="K2234" s="6"/>
    </x:row>
    <x:row r="2235" spans="1:11">
      <x:c r="A2235">
        <x:v>222900</x:v>
      </x:c>
      <x:c r="B2235" s="142">
        <x:v>534</x:v>
      </x:c>
      <x:c r="C2235">
        <x:f t="shared" si="211"/>
        <x:v>5.76666666666666</x:v>
      </x:c>
      <x:c r="D2235">
        <x:v>1</x:v>
      </x:c>
      <x:c r="I2235" t="s">
        <x:v>110</x:v>
      </x:c>
      <x:c r="J2235">
        <x:v>0.5</x:v>
      </x:c>
      <x:c r="K2235" s="6"/>
    </x:row>
    <x:row r="2236" spans="1:11">
      <x:c r="A2236">
        <x:v>223000</x:v>
      </x:c>
      <x:c r="B2236" s="142">
        <x:v>534</x:v>
      </x:c>
      <x:c r="C2236">
        <x:f t="shared" si="211"/>
        <x:v>5.8</x:v>
      </x:c>
      <x:c r="D2236">
        <x:v>1</x:v>
      </x:c>
      <x:c r="I2236" t="s">
        <x:v>110</x:v>
      </x:c>
      <x:c r="J2236">
        <x:v>0.5</x:v>
      </x:c>
      <x:c r="K2236" s="6"/>
    </x:row>
    <x:row r="2237" spans="1:11">
      <x:c r="A2237">
        <x:v>223100</x:v>
      </x:c>
      <x:c r="B2237" s="142">
        <x:v>534</x:v>
      </x:c>
      <x:c r="C2237">
        <x:f t="shared" si="211"/>
        <x:v>5.83333333333333</x:v>
      </x:c>
      <x:c r="D2237">
        <x:v>1</x:v>
      </x:c>
      <x:c r="I2237" t="s">
        <x:v>110</x:v>
      </x:c>
      <x:c r="J2237">
        <x:v>0.5</x:v>
      </x:c>
      <x:c r="K2237" s="6"/>
    </x:row>
    <x:row r="2238" spans="1:11">
      <x:c r="A2238">
        <x:v>223200</x:v>
      </x:c>
      <x:c r="B2238" s="142">
        <x:v>534</x:v>
      </x:c>
      <x:c r="C2238">
        <x:f t="shared" si="211"/>
        <x:v>5.86666666666666</x:v>
      </x:c>
      <x:c r="D2238">
        <x:v>1</x:v>
      </x:c>
      <x:c r="I2238" t="s">
        <x:v>110</x:v>
      </x:c>
      <x:c r="J2238">
        <x:v>0.5</x:v>
      </x:c>
      <x:c r="K2238" s="6"/>
    </x:row>
    <x:row r="2239" spans="1:11">
      <x:c r="A2239">
        <x:v>223300</x:v>
      </x:c>
      <x:c r="B2239" s="142">
        <x:v>534</x:v>
      </x:c>
      <x:c r="C2239">
        <x:f t="shared" si="211"/>
        <x:v>5.9</x:v>
      </x:c>
      <x:c r="D2239">
        <x:v>1</x:v>
      </x:c>
      <x:c r="I2239" t="s">
        <x:v>110</x:v>
      </x:c>
      <x:c r="J2239">
        <x:v>0.5</x:v>
      </x:c>
      <x:c r="K2239" s="6"/>
    </x:row>
    <x:row r="2240" spans="1:11">
      <x:c r="A2240">
        <x:v>223400</x:v>
      </x:c>
      <x:c r="B2240" s="142">
        <x:v>534</x:v>
      </x:c>
      <x:c r="C2240">
        <x:f t="shared" si="211"/>
        <x:v>5.93333333333333</x:v>
      </x:c>
      <x:c r="D2240">
        <x:v>1</x:v>
      </x:c>
      <x:c r="I2240" t="s">
        <x:v>110</x:v>
      </x:c>
      <x:c r="J2240">
        <x:v>0.5</x:v>
      </x:c>
      <x:c r="K2240" s="6"/>
    </x:row>
    <x:row r="2241" spans="1:11">
      <x:c r="A2241">
        <x:v>223500</x:v>
      </x:c>
      <x:c r="B2241" s="142">
        <x:v>534</x:v>
      </x:c>
      <x:c r="C2241">
        <x:f t="shared" si="211"/>
        <x:v>5.96666666666666</x:v>
      </x:c>
      <x:c r="D2241">
        <x:v>1</x:v>
      </x:c>
      <x:c r="I2241" t="s">
        <x:v>110</x:v>
      </x:c>
      <x:c r="J2241">
        <x:v>0.5</x:v>
      </x:c>
      <x:c r="K2241" s="6"/>
    </x:row>
    <x:row r="2242" spans="1:11">
      <x:c r="A2242">
        <x:v>223600</x:v>
      </x:c>
      <x:c r="B2242" s="142">
        <x:v>534</x:v>
      </x:c>
      <x:c r="C2242">
        <x:f t="shared" si="211"/>
        <x:v>6</x:v>
      </x:c>
      <x:c r="D2242">
        <x:v>1</x:v>
      </x:c>
      <x:c r="I2242" t="s">
        <x:v>110</x:v>
      </x:c>
      <x:c r="J2242">
        <x:v>0.5</x:v>
      </x:c>
      <x:c r="K2242" s="6"/>
    </x:row>
    <x:row r="2243" spans="1:11">
      <x:c r="A2243">
        <x:v>223700</x:v>
      </x:c>
      <x:c r="B2243" s="142">
        <x:v>534</x:v>
      </x:c>
      <x:c r="C2243">
        <x:f t="shared" si="211"/>
        <x:v>6.03333333333333</x:v>
      </x:c>
      <x:c r="D2243">
        <x:v>1</x:v>
      </x:c>
      <x:c r="I2243" t="s">
        <x:v>110</x:v>
      </x:c>
      <x:c r="J2243">
        <x:v>0.5</x:v>
      </x:c>
      <x:c r="K2243" s="6"/>
    </x:row>
    <x:row r="2244" spans="1:11">
      <x:c r="A2244">
        <x:v>223800</x:v>
      </x:c>
      <x:c r="B2244" s="142">
        <x:v>534</x:v>
      </x:c>
      <x:c r="C2244">
        <x:f>217/30</x:f>
        <x:v>7.23333333333333</x:v>
      </x:c>
      <x:c r="D2244">
        <x:v>1</x:v>
      </x:c>
      <x:c r="I2244" t="s">
        <x:v>110</x:v>
      </x:c>
      <x:c r="K2244" s="6"/>
    </x:row>
    <x:row r="2245" spans="1:11">
      <x:c r="A2245">
        <x:v>223900</x:v>
      </x:c>
      <x:c r="B2245" s="142">
        <x:v>534</x:v>
      </x:c>
      <x:c r="C2245">
        <x:f>277/30</x:f>
        <x:v>9.23333333333333</x:v>
      </x:c>
      <x:c r="D2245">
        <x:v>1</x:v>
      </x:c>
      <x:c r="I2245" t="s">
        <x:v>100</x:v>
      </x:c>
      <x:c r="K2245" s="6"/>
    </x:row>
    <x:row r="2246" spans="1:11">
      <x:c r="A2246">
        <x:v>224000</x:v>
      </x:c>
      <x:c r="B2246" s="142">
        <x:v>534</x:v>
      </x:c>
      <x:c r="C2246">
        <x:f>290/30</x:f>
        <x:v>9.66666666666667</x:v>
      </x:c>
      <x:c r="I2246" t="s">
        <x:v>102</x:v>
      </x:c>
      <x:c r="K2246" s="6"/>
    </x:row>
    <x:row r="2247" spans="1:16">
      <x:c r="A2247">
        <x:v>224100</x:v>
      </x:c>
      <x:c r="B2247" s="142">
        <x:v>534</x:v>
      </x:c>
      <x:c r="C2247">
        <x:f>341/30</x:f>
        <x:v>11.3666666666667</x:v>
      </x:c>
      <x:c r="D2247">
        <x:v>1</x:v>
      </x:c>
      <x:c r="K2247" s="6"/>
      <x:c r="M2247">
        <x:v>1780</x:v>
      </x:c>
      <x:c r="N2247">
        <x:v>2</x:v>
      </x:c>
      <x:c r="P2247" s="423" t="s">
        <x:v>441</x:v>
      </x:c>
    </x:row>
    <x:row r="2248" spans="1:33">
      <x:c r="A2248">
        <x:v>224200</x:v>
      </x:c>
      <x:c r="B2248" s="145">
        <x:v>535</x:v>
      </x:c>
      <x:c r="C2248" s="145">
        <x:f>8/30</x:f>
        <x:v>0.266666666666667</x:v>
      </x:c>
      <x:c r="G2248">
        <x:v>6</x:v>
      </x:c>
      <x:c r="I2248" t="s">
        <x:v>104</x:v>
      </x:c>
      <x:c r="K2248" s="53"/>
      <x:c r="M2248">
        <x:v>1702</x:v>
      </x:c>
      <x:c r="O2248" t="s">
        <x:v>101</x:v>
      </x:c>
      <x:c r="AG2248" s="80">
        <x:v>1</x:v>
      </x:c>
    </x:row>
    <x:row r="2249" spans="1:33">
      <x:c r="A2249">
        <x:v>224300</x:v>
      </x:c>
      <x:c r="B2249" s="145">
        <x:v>535</x:v>
      </x:c>
      <x:c r="C2249" s="145">
        <x:f>15/30</x:f>
        <x:v>0.5</x:v>
      </x:c>
      <x:c r="G2249">
        <x:v>5</x:v>
      </x:c>
      <x:c r="I2249" t="s">
        <x:v>103</x:v>
      </x:c>
      <x:c r="K2249" s="53"/>
      <x:c r="M2249">
        <x:v>1702</x:v>
      </x:c>
      <x:c r="O2249" t="s">
        <x:v>101</x:v>
      </x:c>
      <x:c r="AG2249" s="80">
        <x:v>1</x:v>
      </x:c>
    </x:row>
    <x:row r="2250" spans="1:33">
      <x:c r="A2250">
        <x:v>224400</x:v>
      </x:c>
      <x:c r="B2250" s="145">
        <x:v>535</x:v>
      </x:c>
      <x:c r="C2250" s="145">
        <x:f>25/30</x:f>
        <x:v>0.833333333333333</x:v>
      </x:c>
      <x:c r="G2250">
        <x:v>12</x:v>
      </x:c>
      <x:c r="I2250" t="s">
        <x:v>102</x:v>
      </x:c>
      <x:c r="K2250" s="53"/>
      <x:c r="M2250">
        <x:v>1703</x:v>
      </x:c>
      <x:c r="O2250" t="s">
        <x:v>101</x:v>
      </x:c>
      <x:c r="AG2250" s="80">
        <x:v>2</x:v>
      </x:c>
    </x:row>
    <x:row r="2251" spans="1:15">
      <x:c r="A2251">
        <x:v>224500</x:v>
      </x:c>
      <x:c r="B2251" s="22">
        <x:v>536</x:v>
      </x:c>
      <x:c r="C2251" s="22">
        <x:f>36/30</x:f>
        <x:v>1.2</x:v>
      </x:c>
      <x:c r="G2251">
        <x:v>1</x:v>
      </x:c>
      <x:c r="I2251" t="s">
        <x:v>100</x:v>
      </x:c>
      <x:c r="K2251" s="53"/>
      <x:c r="M2251">
        <x:v>1702</x:v>
      </x:c>
      <x:c r="O2251" t="s">
        <x:v>101</x:v>
      </x:c>
    </x:row>
    <x:row r="2252" spans="1:33">
      <x:c r="A2252">
        <x:v>224600</x:v>
      </x:c>
      <x:c r="B2252" s="22">
        <x:v>536</x:v>
      </x:c>
      <x:c r="C2252" s="22">
        <x:f>57/30</x:f>
        <x:v>1.9</x:v>
      </x:c>
      <x:c r="G2252">
        <x:v>3</x:v>
      </x:c>
      <x:c r="I2252" t="s">
        <x:v>110</x:v>
      </x:c>
      <x:c r="J2252">
        <x:v>0.65</x:v>
      </x:c>
      <x:c r="K2252" s="53"/>
      <x:c r="M2252">
        <x:v>1702</x:v>
      </x:c>
      <x:c r="O2252" t="s">
        <x:v>101</x:v>
      </x:c>
      <x:c r="AG2252" s="80">
        <x:v>2</x:v>
      </x:c>
    </x:row>
    <x:row r="2253" spans="1:15">
      <x:c r="A2253">
        <x:v>224700</x:v>
      </x:c>
      <x:c r="B2253" s="22">
        <x:v>536</x:v>
      </x:c>
      <x:c r="C2253" s="22">
        <x:f>61/30</x:f>
        <x:v>2.03333333333333</x:v>
      </x:c>
      <x:c r="G2253">
        <x:v>3</x:v>
      </x:c>
      <x:c r="K2253" s="53"/>
      <x:c r="M2253">
        <x:v>1702</x:v>
      </x:c>
      <x:c r="O2253" t="s">
        <x:v>101</x:v>
      </x:c>
    </x:row>
    <x:row r="2254" spans="1:33">
      <x:c r="A2254">
        <x:v>224800</x:v>
      </x:c>
      <x:c r="B2254" s="22">
        <x:v>536</x:v>
      </x:c>
      <x:c r="C2254" s="22">
        <x:v>2.233333</x:v>
      </x:c>
      <x:c r="D2254">
        <x:v>1</x:v>
      </x:c>
      <x:c r="K2254" s="53"/>
      <x:c r="AG2254" s="80">
        <x:v>1</x:v>
      </x:c>
    </x:row>
    <x:row r="2255" spans="1:33">
      <x:c r="A2255">
        <x:v>224900</x:v>
      </x:c>
      <x:c r="B2255" s="145">
        <x:v>537</x:v>
      </x:c>
      <x:c r="C2255" s="145">
        <x:f>33/30</x:f>
        <x:v>1.1</x:v>
      </x:c>
      <x:c r="D2255">
        <x:v>1</x:v>
      </x:c>
      <x:c r="K2255" s="53" t="s">
        <x:v>113</x:v>
      </x:c>
      <x:c r="AG2255" s="80">
        <x:v>2</x:v>
      </x:c>
    </x:row>
    <x:row r="2256" spans="1:33">
      <x:c r="A2256">
        <x:v>225000</x:v>
      </x:c>
      <x:c r="B2256" s="145">
        <x:v>537</x:v>
      </x:c>
      <x:c r="C2256" s="145">
        <x:f>C2255+0.15</x:f>
        <x:v>1.25</x:v>
      </x:c>
      <x:c r="D2256">
        <x:v>1</x:v>
      </x:c>
      <x:c r="K2256" s="53" t="s">
        <x:v>113</x:v>
      </x:c>
      <x:c r="AG2256" s="80">
        <x:v>2</x:v>
      </x:c>
    </x:row>
    <x:row r="2257" spans="1:33">
      <x:c r="A2257">
        <x:v>225100</x:v>
      </x:c>
      <x:c r="B2257" s="145">
        <x:v>537</x:v>
      </x:c>
      <x:c r="C2257" s="145">
        <x:f>53/30</x:f>
        <x:v>1.76666666666667</x:v>
      </x:c>
      <x:c r="G2257">
        <x:v>1</x:v>
      </x:c>
      <x:c r="I2257" t="s">
        <x:v>100</x:v>
      </x:c>
      <x:c r="K2257" s="53" t="s">
        <x:v>113</x:v>
      </x:c>
      <x:c r="M2257" t="s">
        <x:v>442</x:v>
      </x:c>
      <x:c r="O2257" t="s">
        <x:v>101</x:v>
      </x:c>
      <x:c r="U2257">
        <x:v>439</x:v>
      </x:c>
      <x:c r="W2257" t="s">
        <x:v>114</x:v>
      </x:c>
      <x:c r="X2257">
        <x:v>4</x:v>
      </x:c>
      <x:c r="Y2257">
        <x:v>0</x:v>
      </x:c>
      <x:c r="Z2257" t="s">
        <x:v>347</x:v>
      </x:c>
      <x:c r="AA2257">
        <x:v>18</x:v>
      </x:c>
      <x:c r="AD2257" t="s">
        <x:v>116</x:v>
      </x:c>
      <x:c r="AG2257" s="80">
        <x:v>2</x:v>
      </x:c>
    </x:row>
    <x:row r="2258" spans="1:33">
      <x:c r="A2258">
        <x:v>225200</x:v>
      </x:c>
      <x:c r="B2258" s="145">
        <x:v>537</x:v>
      </x:c>
      <x:c r="C2258" s="145">
        <x:f t="shared" ref="C2258:C2260" si="212">C2257+0.2</x:f>
        <x:v>1.96666666666667</x:v>
      </x:c>
      <x:c r="D2258">
        <x:v>1</x:v>
      </x:c>
      <x:c r="K2258" s="53" t="s">
        <x:v>113</x:v>
      </x:c>
      <x:c r="AG2258" s="80">
        <x:v>2</x:v>
      </x:c>
    </x:row>
    <x:row r="2259" spans="1:33">
      <x:c r="A2259">
        <x:v>225300</x:v>
      </x:c>
      <x:c r="B2259" s="22">
        <x:v>538</x:v>
      </x:c>
      <x:c r="C2259" s="22">
        <x:f>48/30</x:f>
        <x:v>1.6</x:v>
      </x:c>
      <x:c r="I2259" t="s">
        <x:v>443</x:v>
      </x:c>
      <x:c r="J2259">
        <x:v>0.3</x:v>
      </x:c>
      <x:c r="K2259" s="53"/>
      <x:c r="M2259">
        <x:v>1744</x:v>
      </x:c>
      <x:c r="O2259" t="s">
        <x:v>101</x:v>
      </x:c>
      <x:c r="AG2259" s="80">
        <x:v>2</x:v>
      </x:c>
    </x:row>
    <x:row r="2260" spans="1:33">
      <x:c r="A2260">
        <x:v>225400</x:v>
      </x:c>
      <x:c r="B2260" s="22">
        <x:v>538</x:v>
      </x:c>
      <x:c r="C2260" s="22">
        <x:f t="shared" si="212"/>
        <x:v>1.8</x:v>
      </x:c>
      <x:c r="D2260">
        <x:v>1</x:v>
      </x:c>
      <x:c r="I2260" t="s">
        <x:v>112</x:v>
      </x:c>
      <x:c r="K2260" s="53"/>
      <x:c r="AG2260" s="80">
        <x:v>2</x:v>
      </x:c>
    </x:row>
    <x:row r="2261" spans="1:33">
      <x:c r="A2261">
        <x:v>225500</x:v>
      </x:c>
      <x:c r="B2261" s="145">
        <x:v>539</x:v>
      </x:c>
      <x:c r="C2261" s="145">
        <x:f>46/30</x:f>
        <x:v>1.53333333333333</x:v>
      </x:c>
      <x:c r="I2261" t="s">
        <x:v>100</x:v>
      </x:c>
      <x:c r="K2261" s="53" t="s">
        <x:v>113</x:v>
      </x:c>
      <x:c r="M2261">
        <x:v>1744</x:v>
      </x:c>
      <x:c r="O2261" t="s">
        <x:v>101</x:v>
      </x:c>
      <x:c r="U2261">
        <x:v>439</x:v>
      </x:c>
      <x:c r="W2261" t="s">
        <x:v>114</x:v>
      </x:c>
      <x:c r="X2261">
        <x:v>4</x:v>
      </x:c>
      <x:c r="Y2261">
        <x:v>0</x:v>
      </x:c>
      <x:c r="Z2261" t="s">
        <x:v>347</x:v>
      </x:c>
      <x:c r="AA2261" s="3">
        <x:v>18</x:v>
      </x:c>
      <x:c r="AD2261" t="s">
        <x:v>116</x:v>
      </x:c>
      <x:c r="AG2261" s="80">
        <x:v>2</x:v>
      </x:c>
    </x:row>
    <x:row r="2262" spans="1:11">
      <x:c r="A2262">
        <x:v>225600</x:v>
      </x:c>
      <x:c r="B2262" s="22">
        <x:v>540</x:v>
      </x:c>
      <x:c r="C2262" s="22">
        <x:f>260/30</x:f>
        <x:v>8.66666666666667</x:v>
      </x:c>
      <x:c r="G2262">
        <x:v>5</x:v>
      </x:c>
      <x:c r="I2262" t="s">
        <x:v>100</x:v>
      </x:c>
      <x:c r="K2262" s="53"/>
    </x:row>
    <x:row r="2263" spans="1:11">
      <x:c r="A2263">
        <x:v>225700</x:v>
      </x:c>
      <x:c r="B2263" s="22">
        <x:v>540</x:v>
      </x:c>
      <x:c r="C2263" s="22">
        <x:f t="shared" ref="C2263:C2269" si="213">C2262+0.25</x:f>
        <x:v>8.91666666666667</x:v>
      </x:c>
      <x:c r="G2263">
        <x:v>6</x:v>
      </x:c>
      <x:c r="I2263" t="s">
        <x:v>102</x:v>
      </x:c>
      <x:c r="K2263" s="53"/>
    </x:row>
    <x:row r="2264" spans="1:11">
      <x:c r="A2264">
        <x:v>225800</x:v>
      </x:c>
      <x:c r="B2264" s="22">
        <x:v>540</x:v>
      </x:c>
      <x:c r="C2264" s="22">
        <x:f t="shared" si="213"/>
        <x:v>9.16666666666667</x:v>
      </x:c>
      <x:c r="G2264">
        <x:v>4</x:v>
      </x:c>
      <x:c r="I2264" t="s">
        <x:v>103</x:v>
      </x:c>
      <x:c r="K2264" s="53"/>
    </x:row>
    <x:row r="2265" spans="1:11">
      <x:c r="A2265">
        <x:v>225900</x:v>
      </x:c>
      <x:c r="B2265" s="22">
        <x:v>540</x:v>
      </x:c>
      <x:c r="C2265" s="22">
        <x:f t="shared" si="213"/>
        <x:v>9.41666666666667</x:v>
      </x:c>
      <x:c r="G2265">
        <x:v>5</x:v>
      </x:c>
      <x:c r="I2265" t="s">
        <x:v>104</x:v>
      </x:c>
      <x:c r="K2265" s="53"/>
    </x:row>
    <x:row r="2266" spans="1:11">
      <x:c r="A2266">
        <x:v>226000</x:v>
      </x:c>
      <x:c r="B2266" s="22">
        <x:v>540</x:v>
      </x:c>
      <x:c r="C2266" s="22">
        <x:f t="shared" si="213"/>
        <x:v>9.66666666666667</x:v>
      </x:c>
      <x:c r="G2266">
        <x:v>6</x:v>
      </x:c>
      <x:c r="I2266" t="s">
        <x:v>100</x:v>
      </x:c>
      <x:c r="K2266" s="53"/>
    </x:row>
    <x:row r="2267" spans="1:11">
      <x:c r="A2267">
        <x:v>226100</x:v>
      </x:c>
      <x:c r="B2267" s="22">
        <x:v>540</x:v>
      </x:c>
      <x:c r="C2267" s="22">
        <x:f t="shared" si="213"/>
        <x:v>9.91666666666667</x:v>
      </x:c>
      <x:c r="G2267">
        <x:v>4</x:v>
      </x:c>
      <x:c r="I2267" t="s">
        <x:v>102</x:v>
      </x:c>
      <x:c r="K2267" s="53"/>
    </x:row>
    <x:row r="2268" spans="1:11">
      <x:c r="A2268">
        <x:v>226200</x:v>
      </x:c>
      <x:c r="B2268" s="22">
        <x:v>540</x:v>
      </x:c>
      <x:c r="C2268" s="22">
        <x:f t="shared" si="213"/>
        <x:v>10.1666666666667</x:v>
      </x:c>
      <x:c r="G2268">
        <x:v>5</x:v>
      </x:c>
      <x:c r="I2268" t="s">
        <x:v>103</x:v>
      </x:c>
      <x:c r="K2268" s="53"/>
    </x:row>
    <x:row r="2269" spans="1:11">
      <x:c r="A2269">
        <x:v>226300</x:v>
      </x:c>
      <x:c r="B2269" s="22">
        <x:v>540</x:v>
      </x:c>
      <x:c r="C2269" s="22">
        <x:f t="shared" si="213"/>
        <x:v>10.4166666666667</x:v>
      </x:c>
      <x:c r="G2269">
        <x:v>5</x:v>
      </x:c>
      <x:c r="I2269" t="s">
        <x:v>104</x:v>
      </x:c>
      <x:c r="K2269" s="53"/>
    </x:row>
    <x:row r="2270" spans="1:11">
      <x:c r="A2270">
        <x:v>226400</x:v>
      </x:c>
      <x:c r="B2270" s="22">
        <x:v>540</x:v>
      </x:c>
      <x:c r="C2270" s="22">
        <x:f>340/30</x:f>
        <x:v>11.3333333333333</x:v>
      </x:c>
      <x:c r="G2270">
        <x:v>10</x:v>
      </x:c>
      <x:c r="I2270" t="s">
        <x:v>110</x:v>
      </x:c>
      <x:c r="J2270">
        <x:v>0.65</x:v>
      </x:c>
      <x:c r="K2270" s="53"/>
    </x:row>
    <x:row r="2271" spans="1:11">
      <x:c r="A2271">
        <x:v>226500</x:v>
      </x:c>
      <x:c r="B2271" s="22">
        <x:v>540</x:v>
      </x:c>
      <x:c r="C2271" s="22">
        <x:v>12.1</x:v>
      </x:c>
      <x:c r="G2271">
        <x:v>10</x:v>
      </x:c>
      <x:c r="K2271" s="53"/>
    </x:row>
    <x:row r="2272" spans="1:11">
      <x:c r="A2272">
        <x:v>226600</x:v>
      </x:c>
      <x:c r="B2272" s="145">
        <x:v>541</x:v>
      </x:c>
      <x:c r="C2272" s="145">
        <x:f>198/30</x:f>
        <x:v>6.6</x:v>
      </x:c>
      <x:c r="I2272" t="s">
        <x:v>112</x:v>
      </x:c>
      <x:c r="J2272">
        <x:v>0.3</x:v>
      </x:c>
      <x:c r="K2272" s="53"/>
    </x:row>
    <x:row r="2273" spans="1:11">
      <x:c r="A2273">
        <x:v>226700</x:v>
      </x:c>
      <x:c r="B2273" s="22">
        <x:v>542</x:v>
      </x:c>
      <x:c r="C2273" s="22">
        <x:f>275/30</x:f>
        <x:v>9.16666666666667</x:v>
      </x:c>
      <x:c r="I2273" t="s">
        <x:v>112</x:v>
      </x:c>
      <x:c r="J2273">
        <x:v>0.3</x:v>
      </x:c>
      <x:c r="K2273" s="53"/>
    </x:row>
    <x:row r="2274" spans="1:35">
      <x:c r="A2274">
        <x:v>226800</x:v>
      </x:c>
      <x:c r="B2274" s="146">
        <x:v>543</x:v>
      </x:c>
      <x:c r="C2274">
        <x:v>0.2</x:v>
      </x:c>
      <x:c r="G2274">
        <x:v>2</x:v>
      </x:c>
      <x:c r="I2274" t="s">
        <x:v>104</x:v>
      </x:c>
      <x:c r="K2274" t="s">
        <x:v>105</x:v>
      </x:c>
      <x:c r="M2274">
        <x:v>1760</x:v>
      </x:c>
      <x:c r="O2274" t="s">
        <x:v>101</x:v>
      </x:c>
      <x:c r="AG2274" s="80">
        <x:v>2</x:v>
      </x:c>
      <x:c r="AI2274">
        <x:v>1</x:v>
      </x:c>
    </x:row>
    <x:row r="2275" spans="1:35">
      <x:c r="A2275">
        <x:v>226900</x:v>
      </x:c>
      <x:c r="B2275" s="146">
        <x:v>543</x:v>
      </x:c>
      <x:c r="C2275">
        <x:v>0.633333333333333</x:v>
      </x:c>
      <x:c r="G2275">
        <x:v>2</x:v>
      </x:c>
      <x:c r="I2275" t="s">
        <x:v>103</x:v>
      </x:c>
      <x:c r="K2275" t="s">
        <x:v>145</x:v>
      </x:c>
      <x:c r="M2275">
        <x:v>1760</x:v>
      </x:c>
      <x:c r="O2275" t="s">
        <x:v>101</x:v>
      </x:c>
      <x:c r="AG2275" s="80">
        <x:v>2</x:v>
      </x:c>
      <x:c r="AI2275">
        <x:v>1</x:v>
      </x:c>
    </x:row>
    <x:row r="2276" spans="1:35">
      <x:c r="A2276">
        <x:v>227000</x:v>
      </x:c>
      <x:c r="B2276" s="146">
        <x:v>543</x:v>
      </x:c>
      <x:c r="C2276">
        <x:f>43/30</x:f>
        <x:v>1.43333333333333</x:v>
      </x:c>
      <x:c r="G2276">
        <x:v>4</x:v>
      </x:c>
      <x:c r="I2276" t="s">
        <x:v>434</x:v>
      </x:c>
      <x:c r="K2276" t="s">
        <x:v>122</x:v>
      </x:c>
      <x:c r="M2276">
        <x:v>1761</x:v>
      </x:c>
      <x:c r="O2276" t="s">
        <x:v>101</x:v>
      </x:c>
      <x:c r="AG2276" s="80">
        <x:v>2</x:v>
      </x:c>
      <x:c r="AI2276">
        <x:v>1</x:v>
      </x:c>
    </x:row>
    <x:row r="2277" spans="1:33">
      <x:c r="A2277">
        <x:v>227100</x:v>
      </x:c>
      <x:c r="B2277" s="24">
        <x:v>544</x:v>
      </x:c>
      <x:c r="C2277">
        <x:f>11/30</x:f>
        <x:v>0.366666666666667</x:v>
      </x:c>
      <x:c r="D2277">
        <x:v>1</x:v>
      </x:c>
      <x:c r="AG2277" s="80">
        <x:v>2</x:v>
      </x:c>
    </x:row>
    <x:row r="2278" spans="1:33">
      <x:c r="A2278">
        <x:v>227200</x:v>
      </x:c>
      <x:c r="B2278" s="24">
        <x:v>544</x:v>
      </x:c>
      <x:c r="C2278">
        <x:f>C2277+0.2</x:f>
        <x:v>0.566666666666667</x:v>
      </x:c>
      <x:c r="D2278">
        <x:v>1</x:v>
      </x:c>
      <x:c r="AG2278" s="80">
        <x:v>2</x:v>
      </x:c>
    </x:row>
    <x:row r="2279" spans="1:33">
      <x:c r="A2279">
        <x:v>227300</x:v>
      </x:c>
      <x:c r="B2279" s="24">
        <x:v>544</x:v>
      </x:c>
      <x:c r="C2279">
        <x:f>C2278+0.2</x:f>
        <x:v>0.766666666666667</x:v>
      </x:c>
      <x:c r="D2279">
        <x:v>1</x:v>
      </x:c>
      <x:c r="AG2279" s="80">
        <x:v>2</x:v>
      </x:c>
    </x:row>
    <x:row r="2280" spans="1:35">
      <x:c r="A2280">
        <x:v>227400</x:v>
      </x:c>
      <x:c r="B2280" s="24">
        <x:v>544</x:v>
      </x:c>
      <x:c r="C2280" s="22">
        <x:f>87/30</x:f>
        <x:v>2.9</x:v>
      </x:c>
      <x:c r="G2280">
        <x:v>3</x:v>
      </x:c>
      <x:c r="I2280" t="s">
        <x:v>102</x:v>
      </x:c>
      <x:c r="M2280">
        <x:v>1760</x:v>
      </x:c>
      <x:c r="O2280" t="s">
        <x:v>101</x:v>
      </x:c>
      <x:c r="S2280" t="s">
        <x:v>444</x:v>
      </x:c>
      <x:c r="T2280">
        <x:v>-0.4</x:v>
      </x:c>
      <x:c r="AG2280" s="80">
        <x:v>2</x:v>
      </x:c>
      <x:c r="AI2280">
        <x:v>1</x:v>
      </x:c>
    </x:row>
    <x:row r="2281" spans="1:35">
      <x:c r="A2281">
        <x:v>227500</x:v>
      </x:c>
      <x:c r="B2281" s="24">
        <x:v>544</x:v>
      </x:c>
      <x:c r="C2281" s="22">
        <x:f>C2280+0.4</x:f>
        <x:v>3.3</x:v>
      </x:c>
      <x:c r="G2281">
        <x:v>3</x:v>
      </x:c>
      <x:c r="I2281" t="s">
        <x:v>103</x:v>
      </x:c>
      <x:c r="M2281">
        <x:v>1760</x:v>
      </x:c>
      <x:c r="O2281" t="s">
        <x:v>101</x:v>
      </x:c>
      <x:c r="S2281" t="s">
        <x:v>444</x:v>
      </x:c>
      <x:c r="T2281">
        <x:v>-0.5</x:v>
      </x:c>
      <x:c r="AG2281" s="80">
        <x:v>2</x:v>
      </x:c>
      <x:c r="AI2281">
        <x:v>1</x:v>
      </x:c>
    </x:row>
    <x:row r="2282" spans="1:35">
      <x:c r="A2282">
        <x:v>227600</x:v>
      </x:c>
      <x:c r="B2282" s="24">
        <x:v>544</x:v>
      </x:c>
      <x:c r="C2282" s="22">
        <x:f>C2281+0.4</x:f>
        <x:v>3.7</x:v>
      </x:c>
      <x:c r="G2282">
        <x:v>4</x:v>
      </x:c>
      <x:c r="I2282" t="s">
        <x:v>104</x:v>
      </x:c>
      <x:c r="M2282">
        <x:v>1760</x:v>
      </x:c>
      <x:c r="O2282" t="s">
        <x:v>101</x:v>
      </x:c>
      <x:c r="S2282" t="s">
        <x:v>444</x:v>
      </x:c>
      <x:c r="T2282">
        <x:v>-0.6</x:v>
      </x:c>
      <x:c r="AG2282" s="80">
        <x:v>2</x:v>
      </x:c>
      <x:c r="AI2282">
        <x:v>1</x:v>
      </x:c>
    </x:row>
    <x:row r="2283" spans="1:33">
      <x:c r="A2283">
        <x:v>227700</x:v>
      </x:c>
      <x:c r="B2283" s="24">
        <x:v>544</x:v>
      </x:c>
      <x:c r="C2283" s="22">
        <x:f>C2282+0.8</x:f>
        <x:v>4.5</x:v>
      </x:c>
      <x:c r="G2283">
        <x:v>6</x:v>
      </x:c>
      <x:c r="I2283" t="s">
        <x:v>100</x:v>
      </x:c>
      <x:c r="M2283">
        <x:v>1760</x:v>
      </x:c>
      <x:c r="O2283" t="s">
        <x:v>101</x:v>
      </x:c>
      <x:c r="S2283" t="s">
        <x:v>445</x:v>
      </x:c>
      <x:c r="T2283">
        <x:v>2</x:v>
      </x:c>
      <x:c r="AG2283" s="80">
        <x:v>2</x:v>
      </x:c>
    </x:row>
    <x:row r="2284" spans="1:16">
      <x:c r="A2284">
        <x:v>227800</x:v>
      </x:c>
      <x:c r="B2284" s="147">
        <x:v>545</x:v>
      </x:c>
      <x:c r="C2284">
        <x:v>1e-5</x:v>
      </x:c>
      <x:c r="D2284">
        <x:v>1</x:v>
      </x:c>
      <x:c r="H2284">
        <x:v>1</x:v>
      </x:c>
      <x:c r="M2284">
        <x:v>1764</x:v>
      </x:c>
      <x:c r="O2284" t="s">
        <x:v>116</x:v>
      </x:c>
      <x:c r="P2284" t="s">
        <x:v>446</x:v>
      </x:c>
    </x:row>
    <x:row r="2285" spans="1:35">
      <x:c r="A2285">
        <x:v>227900</x:v>
      </x:c>
      <x:c r="B2285" s="147">
        <x:v>545</x:v>
      </x:c>
      <x:c r="C2285">
        <x:f>27/30</x:f>
        <x:v>0.9</x:v>
      </x:c>
      <x:c r="G2285">
        <x:v>5</x:v>
      </x:c>
      <x:c r="I2285" t="s">
        <x:v>100</x:v>
      </x:c>
      <x:c r="M2285">
        <x:v>1760</x:v>
      </x:c>
      <x:c r="O2285" t="s">
        <x:v>101</x:v>
      </x:c>
      <x:c r="S2285" t="s">
        <x:v>192</x:v>
      </x:c>
      <x:c r="T2285">
        <x:v>1</x:v>
      </x:c>
      <x:c r="AG2285" s="80">
        <x:v>2</x:v>
      </x:c>
      <x:c r="AI2285">
        <x:v>1</x:v>
      </x:c>
    </x:row>
    <x:row r="2286" spans="1:33">
      <x:c r="A2286">
        <x:v>228000</x:v>
      </x:c>
      <x:c r="B2286" s="147">
        <x:v>545</x:v>
      </x:c>
      <x:c r="C2286">
        <x:f>46/30</x:f>
        <x:v>1.53333333333333</x:v>
      </x:c>
      <x:c r="G2286">
        <x:v>7</x:v>
      </x:c>
      <x:c r="I2286" t="s">
        <x:v>434</x:v>
      </x:c>
      <x:c r="AG2286" s="80">
        <x:v>2</x:v>
      </x:c>
    </x:row>
    <x:row r="2287" spans="1:35">
      <x:c r="A2287">
        <x:v>228100</x:v>
      </x:c>
      <x:c r="B2287" s="147">
        <x:v>545</x:v>
      </x:c>
      <x:c r="C2287">
        <x:f>75/30</x:f>
        <x:v>2.5</x:v>
      </x:c>
      <x:c r="G2287">
        <x:v>8</x:v>
      </x:c>
      <x:c r="I2287" t="s">
        <x:v>112</x:v>
      </x:c>
      <x:c r="J2287">
        <x:v>0.2</x:v>
      </x:c>
      <x:c r="M2287">
        <x:v>1760</x:v>
      </x:c>
      <x:c r="O2287" t="s">
        <x:v>101</x:v>
      </x:c>
      <x:c r="S2287" t="s">
        <x:v>444</x:v>
      </x:c>
      <x:c r="T2287">
        <x:v>-0.8</x:v>
      </x:c>
      <x:c r="AG2287" s="80">
        <x:v>2</x:v>
      </x:c>
      <x:c r="AI2287">
        <x:v>1</x:v>
      </x:c>
    </x:row>
    <x:row r="2288" spans="1:35">
      <x:c r="A2288">
        <x:v>228200</x:v>
      </x:c>
      <x:c r="B2288" s="147">
        <x:v>545</x:v>
      </x:c>
      <x:c r="C2288">
        <x:v>2.7</x:v>
      </x:c>
      <x:c r="G2288">
        <x:v>8</x:v>
      </x:c>
      <x:c r="M2288">
        <x:v>1760</x:v>
      </x:c>
      <x:c r="O2288" t="s">
        <x:v>101</x:v>
      </x:c>
      <x:c r="AG2288" s="80">
        <x:v>2</x:v>
      </x:c>
      <x:c r="AI2288">
        <x:v>1</x:v>
      </x:c>
    </x:row>
    <x:row r="2289" spans="1:35">
      <x:c r="A2289">
        <x:v>228300</x:v>
      </x:c>
      <x:c r="B2289" s="147">
        <x:v>545</x:v>
      </x:c>
      <x:c r="C2289">
        <x:v>2.9</x:v>
      </x:c>
      <x:c r="G2289">
        <x:v>9</x:v>
      </x:c>
      <x:c r="M2289">
        <x:v>1760</x:v>
      </x:c>
      <x:c r="O2289" t="s">
        <x:v>101</x:v>
      </x:c>
      <x:c r="AG2289" s="80">
        <x:v>2</x:v>
      </x:c>
      <x:c r="AI2289">
        <x:v>1</x:v>
      </x:c>
    </x:row>
    <x:row r="2290" spans="1:33">
      <x:c r="A2290">
        <x:v>228400</x:v>
      </x:c>
      <x:c r="B2290" s="24">
        <x:v>546</x:v>
      </x:c>
      <x:c r="C2290">
        <x:f>19/30</x:f>
        <x:v>0.633333333333333</x:v>
      </x:c>
      <x:c r="D2290">
        <x:v>1</x:v>
      </x:c>
      <x:c r="AG2290" s="80">
        <x:v>2</x:v>
      </x:c>
    </x:row>
    <x:row r="2291" spans="1:33">
      <x:c r="A2291">
        <x:v>228500</x:v>
      </x:c>
      <x:c r="B2291" s="24">
        <x:v>546</x:v>
      </x:c>
      <x:c r="C2291">
        <x:f>C2290+0.2</x:f>
        <x:v>0.833333333333333</x:v>
      </x:c>
      <x:c r="D2291">
        <x:v>1</x:v>
      </x:c>
      <x:c r="AG2291" s="80">
        <x:v>2</x:v>
      </x:c>
    </x:row>
    <x:row r="2292" spans="1:33">
      <x:c r="A2292">
        <x:v>228600</x:v>
      </x:c>
      <x:c r="B2292" s="24">
        <x:v>546</x:v>
      </x:c>
      <x:c r="C2292" s="22">
        <x:f>44/30</x:f>
        <x:v>1.46666666666667</x:v>
      </x:c>
      <x:c r="I2292" t="s">
        <x:v>434</x:v>
      </x:c>
      <x:c r="AG2292" s="80">
        <x:v>2</x:v>
      </x:c>
    </x:row>
    <x:row r="2293" spans="1:16">
      <x:c r="A2293">
        <x:v>228700</x:v>
      </x:c>
      <x:c r="B2293" s="147">
        <x:v>547</x:v>
      </x:c>
      <x:c r="C2293" s="22">
        <x:v>1e-6</x:v>
      </x:c>
      <x:c r="D2293">
        <x:v>1</x:v>
      </x:c>
      <x:c r="M2293">
        <x:v>1770</x:v>
      </x:c>
      <x:c r="N2293">
        <x:v>2</x:v>
      </x:c>
      <x:c r="P2293" s="423" t="s">
        <x:v>197</x:v>
      </x:c>
    </x:row>
    <x:row r="2294" spans="1:33">
      <x:c r="A2294">
        <x:v>228800</x:v>
      </x:c>
      <x:c r="B2294" s="147">
        <x:v>547</x:v>
      </x:c>
      <x:c r="C2294" s="22">
        <x:f>0.8</x:f>
        <x:v>0.8</x:v>
      </x:c>
      <x:c r="I2294" t="s">
        <x:v>100</x:v>
      </x:c>
      <x:c r="M2294">
        <x:v>1760</x:v>
      </x:c>
      <x:c r="O2294" t="s">
        <x:v>101</x:v>
      </x:c>
      <x:c r="AG2294" s="80">
        <x:v>2</x:v>
      </x:c>
    </x:row>
    <x:row r="2295" spans="1:33">
      <x:c r="A2295">
        <x:v>228900</x:v>
      </x:c>
      <x:c r="B2295" s="147">
        <x:v>547</x:v>
      </x:c>
      <x:c r="C2295" s="22">
        <x:v>1.2</x:v>
      </x:c>
      <x:c r="I2295" t="s">
        <x:v>102</x:v>
      </x:c>
      <x:c r="M2295">
        <x:v>1760</x:v>
      </x:c>
      <x:c r="O2295" t="s">
        <x:v>101</x:v>
      </x:c>
      <x:c r="AG2295" s="80">
        <x:v>2</x:v>
      </x:c>
    </x:row>
    <x:row r="2296" spans="1:33">
      <x:c r="A2296">
        <x:v>229000</x:v>
      </x:c>
      <x:c r="B2296" s="147">
        <x:v>547</x:v>
      </x:c>
      <x:c r="C2296" s="22">
        <x:v>1.6</x:v>
      </x:c>
      <x:c r="I2296" t="s">
        <x:v>103</x:v>
      </x:c>
      <x:c r="M2296">
        <x:v>1760</x:v>
      </x:c>
      <x:c r="O2296" t="s">
        <x:v>101</x:v>
      </x:c>
      <x:c r="AG2296" s="80">
        <x:v>2</x:v>
      </x:c>
    </x:row>
    <x:row r="2297" spans="1:33">
      <x:c r="A2297">
        <x:v>229100</x:v>
      </x:c>
      <x:c r="B2297" s="147">
        <x:v>547</x:v>
      </x:c>
      <x:c r="C2297" s="22">
        <x:v>2</x:v>
      </x:c>
      <x:c r="I2297" t="s">
        <x:v>104</x:v>
      </x:c>
      <x:c r="M2297">
        <x:v>1760</x:v>
      </x:c>
      <x:c r="O2297" t="s">
        <x:v>101</x:v>
      </x:c>
      <x:c r="AG2297" s="80">
        <x:v>2</x:v>
      </x:c>
    </x:row>
    <x:row r="2298" spans="1:35">
      <x:c r="A2298">
        <x:v>229200</x:v>
      </x:c>
      <x:c r="B2298" s="24">
        <x:v>548</x:v>
      </x:c>
      <x:c r="C2298" s="22">
        <x:f>115/30</x:f>
        <x:v>3.83333333333333</x:v>
      </x:c>
      <x:c r="G2298">
        <x:v>5</x:v>
      </x:c>
      <x:c r="I2298" t="s">
        <x:v>100</x:v>
      </x:c>
      <x:c r="S2298" t="s">
        <x:v>293</x:v>
      </x:c>
      <x:c r="T2298">
        <x:v>-1</x:v>
      </x:c>
      <x:c r="AI2298">
        <x:v>1</x:v>
      </x:c>
    </x:row>
    <x:row r="2299" spans="1:35">
      <x:c r="A2299">
        <x:v>229300</x:v>
      </x:c>
      <x:c r="B2299" s="24">
        <x:v>548</x:v>
      </x:c>
      <x:c r="C2299" s="22">
        <x:f>C2298+0.4</x:f>
        <x:v>4.23333333333333</x:v>
      </x:c>
      <x:c r="G2299">
        <x:v>6</x:v>
      </x:c>
      <x:c r="I2299" t="s">
        <x:v>102</x:v>
      </x:c>
      <x:c r="S2299" t="s">
        <x:v>293</x:v>
      </x:c>
      <x:c r="T2299">
        <x:v>-1.5</x:v>
      </x:c>
      <x:c r="AI2299">
        <x:v>1</x:v>
      </x:c>
    </x:row>
    <x:row r="2300" spans="1:35">
      <x:c r="A2300">
        <x:v>229400</x:v>
      </x:c>
      <x:c r="B2300" s="24">
        <x:v>548</x:v>
      </x:c>
      <x:c r="C2300" s="22">
        <x:f>C2299+0.4</x:f>
        <x:v>4.63333333333333</x:v>
      </x:c>
      <x:c r="G2300">
        <x:v>7</x:v>
      </x:c>
      <x:c r="I2300" t="s">
        <x:v>103</x:v>
      </x:c>
      <x:c r="S2300" t="s">
        <x:v>293</x:v>
      </x:c>
      <x:c r="T2300">
        <x:v>-2</x:v>
      </x:c>
      <x:c r="AI2300">
        <x:v>1</x:v>
      </x:c>
    </x:row>
    <x:row r="2301" spans="1:9">
      <x:c r="A2301">
        <x:v>229500</x:v>
      </x:c>
      <x:c r="B2301" s="147">
        <x:v>549</x:v>
      </x:c>
      <x:c r="C2301" s="22">
        <x:f>115/30</x:f>
        <x:v>3.83333333333333</x:v>
      </x:c>
      <x:c r="G2301">
        <x:v>5</x:v>
      </x:c>
      <x:c r="I2301" t="s">
        <x:v>100</x:v>
      </x:c>
    </x:row>
    <x:row r="2302" spans="1:10">
      <x:c r="A2302">
        <x:v>229600</x:v>
      </x:c>
      <x:c r="B2302" s="147">
        <x:v>549</x:v>
      </x:c>
      <x:c r="C2302" s="22">
        <x:v>4.2</x:v>
      </x:c>
      <x:c r="D2302">
        <x:v>1</x:v>
      </x:c>
      <x:c r="I2302" t="s">
        <x:v>100</x:v>
      </x:c>
      <x:c r="J2302">
        <x:v>0.5</x:v>
      </x:c>
    </x:row>
    <x:row r="2303" spans="1:10">
      <x:c r="A2303">
        <x:v>229700</x:v>
      </x:c>
      <x:c r="B2303" s="147">
        <x:v>549</x:v>
      </x:c>
      <x:c r="C2303" s="22">
        <x:v>4.23333333333333</x:v>
      </x:c>
      <x:c r="D2303">
        <x:v>1</x:v>
      </x:c>
      <x:c r="I2303" t="s">
        <x:v>100</x:v>
      </x:c>
      <x:c r="J2303">
        <x:v>0.5</x:v>
      </x:c>
    </x:row>
    <x:row r="2304" spans="1:10">
      <x:c r="A2304">
        <x:v>229800</x:v>
      </x:c>
      <x:c r="B2304" s="147">
        <x:v>549</x:v>
      </x:c>
      <x:c r="C2304" s="22">
        <x:v>4.26666666666667</x:v>
      </x:c>
      <x:c r="D2304">
        <x:v>1</x:v>
      </x:c>
      <x:c r="I2304" t="s">
        <x:v>100</x:v>
      </x:c>
      <x:c r="J2304">
        <x:v>0.5</x:v>
      </x:c>
    </x:row>
    <x:row r="2305" spans="1:10">
      <x:c r="A2305">
        <x:v>229900</x:v>
      </x:c>
      <x:c r="B2305" s="147">
        <x:v>549</x:v>
      </x:c>
      <x:c r="C2305" s="22">
        <x:v>4.3</x:v>
      </x:c>
      <x:c r="D2305">
        <x:v>1</x:v>
      </x:c>
      <x:c r="I2305" t="s">
        <x:v>100</x:v>
      </x:c>
      <x:c r="J2305">
        <x:v>0.5</x:v>
      </x:c>
    </x:row>
    <x:row r="2306" spans="1:10">
      <x:c r="A2306">
        <x:v>230000</x:v>
      </x:c>
      <x:c r="B2306" s="147">
        <x:v>549</x:v>
      </x:c>
      <x:c r="C2306" s="22">
        <x:v>4.33333333333333</x:v>
      </x:c>
      <x:c r="D2306">
        <x:v>1</x:v>
      </x:c>
      <x:c r="I2306" t="s">
        <x:v>100</x:v>
      </x:c>
      <x:c r="J2306">
        <x:v>0.5</x:v>
      </x:c>
    </x:row>
    <x:row r="2307" spans="1:10">
      <x:c r="A2307">
        <x:v>230100</x:v>
      </x:c>
      <x:c r="B2307" s="147">
        <x:v>549</x:v>
      </x:c>
      <x:c r="C2307" s="22">
        <x:v>4.36666666666667</x:v>
      </x:c>
      <x:c r="D2307">
        <x:v>1</x:v>
      </x:c>
      <x:c r="I2307" t="s">
        <x:v>100</x:v>
      </x:c>
      <x:c r="J2307">
        <x:v>0.5</x:v>
      </x:c>
    </x:row>
    <x:row r="2308" spans="1:10">
      <x:c r="A2308">
        <x:v>230200</x:v>
      </x:c>
      <x:c r="B2308" s="147">
        <x:v>549</x:v>
      </x:c>
      <x:c r="C2308" s="22">
        <x:v>4.4</x:v>
      </x:c>
      <x:c r="D2308">
        <x:v>1</x:v>
      </x:c>
      <x:c r="I2308" t="s">
        <x:v>100</x:v>
      </x:c>
      <x:c r="J2308">
        <x:v>0.5</x:v>
      </x:c>
    </x:row>
    <x:row r="2309" spans="1:10">
      <x:c r="A2309">
        <x:v>230300</x:v>
      </x:c>
      <x:c r="B2309" s="147">
        <x:v>549</x:v>
      </x:c>
      <x:c r="C2309" s="22">
        <x:v>4.43333333333333</x:v>
      </x:c>
      <x:c r="D2309">
        <x:v>1</x:v>
      </x:c>
      <x:c r="I2309" t="s">
        <x:v>100</x:v>
      </x:c>
      <x:c r="J2309">
        <x:v>0.5</x:v>
      </x:c>
    </x:row>
    <x:row r="2310" spans="1:10">
      <x:c r="A2310">
        <x:v>230400</x:v>
      </x:c>
      <x:c r="B2310" s="147">
        <x:v>549</x:v>
      </x:c>
      <x:c r="C2310" s="22">
        <x:v>4.46666666666667</x:v>
      </x:c>
      <x:c r="D2310">
        <x:v>1</x:v>
      </x:c>
      <x:c r="I2310" t="s">
        <x:v>100</x:v>
      </x:c>
      <x:c r="J2310">
        <x:v>0.5</x:v>
      </x:c>
    </x:row>
    <x:row r="2311" spans="1:10">
      <x:c r="A2311">
        <x:v>230500</x:v>
      </x:c>
      <x:c r="B2311" s="147">
        <x:v>549</x:v>
      </x:c>
      <x:c r="C2311" s="22">
        <x:v>4.5</x:v>
      </x:c>
      <x:c r="D2311">
        <x:v>1</x:v>
      </x:c>
      <x:c r="I2311" t="s">
        <x:v>100</x:v>
      </x:c>
      <x:c r="J2311">
        <x:v>0.5</x:v>
      </x:c>
    </x:row>
    <x:row r="2312" spans="1:10">
      <x:c r="A2312">
        <x:v>230600</x:v>
      </x:c>
      <x:c r="B2312" s="147">
        <x:v>549</x:v>
      </x:c>
      <x:c r="C2312" s="22">
        <x:v>4.53333333333333</x:v>
      </x:c>
      <x:c r="D2312">
        <x:v>1</x:v>
      </x:c>
      <x:c r="I2312" t="s">
        <x:v>100</x:v>
      </x:c>
      <x:c r="J2312">
        <x:v>0.5</x:v>
      </x:c>
    </x:row>
    <x:row r="2313" spans="1:10">
      <x:c r="A2313">
        <x:v>230700</x:v>
      </x:c>
      <x:c r="B2313" s="147">
        <x:v>549</x:v>
      </x:c>
      <x:c r="C2313" s="22">
        <x:v>4.56666666666667</x:v>
      </x:c>
      <x:c r="D2313">
        <x:v>1</x:v>
      </x:c>
      <x:c r="I2313" t="s">
        <x:v>100</x:v>
      </x:c>
      <x:c r="J2313">
        <x:v>0.5</x:v>
      </x:c>
    </x:row>
    <x:row r="2314" spans="1:10">
      <x:c r="A2314">
        <x:v>230800</x:v>
      </x:c>
      <x:c r="B2314" s="147">
        <x:v>549</x:v>
      </x:c>
      <x:c r="C2314" s="22">
        <x:v>4.6</x:v>
      </x:c>
      <x:c r="D2314">
        <x:v>1</x:v>
      </x:c>
      <x:c r="I2314" t="s">
        <x:v>100</x:v>
      </x:c>
      <x:c r="J2314">
        <x:v>0.5</x:v>
      </x:c>
    </x:row>
    <x:row r="2315" spans="1:10">
      <x:c r="A2315">
        <x:v>230900</x:v>
      </x:c>
      <x:c r="B2315" s="147">
        <x:v>549</x:v>
      </x:c>
      <x:c r="C2315" s="22">
        <x:v>4.63333333333333</x:v>
      </x:c>
      <x:c r="D2315">
        <x:v>1</x:v>
      </x:c>
      <x:c r="I2315" t="s">
        <x:v>100</x:v>
      </x:c>
      <x:c r="J2315">
        <x:v>0.5</x:v>
      </x:c>
    </x:row>
    <x:row r="2316" spans="1:10">
      <x:c r="A2316">
        <x:v>231000</x:v>
      </x:c>
      <x:c r="B2316" s="147">
        <x:v>549</x:v>
      </x:c>
      <x:c r="C2316" s="22">
        <x:v>4.66666666666666</x:v>
      </x:c>
      <x:c r="D2316">
        <x:v>1</x:v>
      </x:c>
      <x:c r="I2316" t="s">
        <x:v>100</x:v>
      </x:c>
      <x:c r="J2316">
        <x:v>0.5</x:v>
      </x:c>
    </x:row>
    <x:row r="2317" spans="1:10">
      <x:c r="A2317">
        <x:v>231100</x:v>
      </x:c>
      <x:c r="B2317" s="147">
        <x:v>549</x:v>
      </x:c>
      <x:c r="C2317" s="22">
        <x:v>4.69999999999999</x:v>
      </x:c>
      <x:c r="D2317">
        <x:v>1</x:v>
      </x:c>
      <x:c r="I2317" t="s">
        <x:v>100</x:v>
      </x:c>
      <x:c r="J2317">
        <x:v>0.5</x:v>
      </x:c>
    </x:row>
    <x:row r="2318" spans="1:10">
      <x:c r="A2318">
        <x:v>231200</x:v>
      </x:c>
      <x:c r="B2318" s="147">
        <x:v>549</x:v>
      </x:c>
      <x:c r="C2318" s="22">
        <x:v>4.73333333333332</x:v>
      </x:c>
      <x:c r="D2318">
        <x:v>1</x:v>
      </x:c>
      <x:c r="I2318" t="s">
        <x:v>100</x:v>
      </x:c>
      <x:c r="J2318">
        <x:v>0.5</x:v>
      </x:c>
    </x:row>
    <x:row r="2319" spans="1:10">
      <x:c r="A2319">
        <x:v>231300</x:v>
      </x:c>
      <x:c r="B2319" s="147">
        <x:v>549</x:v>
      </x:c>
      <x:c r="C2319" s="22">
        <x:v>4.76666666666665</x:v>
      </x:c>
      <x:c r="D2319">
        <x:v>1</x:v>
      </x:c>
      <x:c r="I2319" t="s">
        <x:v>100</x:v>
      </x:c>
      <x:c r="J2319">
        <x:v>0.5</x:v>
      </x:c>
    </x:row>
    <x:row r="2320" spans="1:10">
      <x:c r="A2320">
        <x:v>231400</x:v>
      </x:c>
      <x:c r="B2320" s="147">
        <x:v>549</x:v>
      </x:c>
      <x:c r="C2320" s="22">
        <x:v>4.79999999999998</x:v>
      </x:c>
      <x:c r="D2320">
        <x:v>1</x:v>
      </x:c>
      <x:c r="I2320" t="s">
        <x:v>100</x:v>
      </x:c>
      <x:c r="J2320">
        <x:v>0.5</x:v>
      </x:c>
    </x:row>
    <x:row r="2321" spans="1:10">
      <x:c r="A2321">
        <x:v>231500</x:v>
      </x:c>
      <x:c r="B2321" s="147">
        <x:v>549</x:v>
      </x:c>
      <x:c r="C2321" s="22">
        <x:v>4.83333333333331</x:v>
      </x:c>
      <x:c r="D2321">
        <x:v>1</x:v>
      </x:c>
      <x:c r="I2321" t="s">
        <x:v>100</x:v>
      </x:c>
      <x:c r="J2321">
        <x:v>0.5</x:v>
      </x:c>
    </x:row>
    <x:row r="2322" spans="1:9">
      <x:c r="A2322">
        <x:v>231600</x:v>
      </x:c>
      <x:c r="B2322" s="147">
        <x:v>549</x:v>
      </x:c>
      <x:c r="C2322" s="22">
        <x:v>5.03333333333333</x:v>
      </x:c>
      <x:c r="G2322">
        <x:v>8</x:v>
      </x:c>
      <x:c r="I2322" t="s">
        <x:v>102</x:v>
      </x:c>
    </x:row>
    <x:row r="2323" spans="1:11">
      <x:c r="A2323">
        <x:v>231700</x:v>
      </x:c>
      <x:c r="B2323" s="24">
        <x:v>550</x:v>
      </x:c>
      <x:c r="C2323" s="22">
        <x:f>251/30</x:f>
        <x:v>8.36666666666667</x:v>
      </x:c>
      <x:c r="G2323">
        <x:v>6</x:v>
      </x:c>
      <x:c r="I2323" t="s">
        <x:v>100</x:v>
      </x:c>
      <x:c r="K2323" t="s">
        <x:v>447</x:v>
      </x:c>
    </x:row>
    <x:row r="2324" spans="1:11">
      <x:c r="A2324">
        <x:v>231800</x:v>
      </x:c>
      <x:c r="B2324" s="24">
        <x:v>550</x:v>
      </x:c>
      <x:c r="C2324" s="22">
        <x:f t="shared" ref="C2324:C2326" si="214">C2323+0.4</x:f>
        <x:v>8.76666666666667</x:v>
      </x:c>
      <x:c r="G2324">
        <x:v>5</x:v>
      </x:c>
      <x:c r="I2324" t="s">
        <x:v>102</x:v>
      </x:c>
      <x:c r="K2324" t="s">
        <x:v>448</x:v>
      </x:c>
    </x:row>
    <x:row r="2325" spans="1:9">
      <x:c r="A2325">
        <x:v>231900</x:v>
      </x:c>
      <x:c r="B2325" s="24">
        <x:v>550</x:v>
      </x:c>
      <x:c r="C2325" s="22">
        <x:f t="shared" si="214"/>
        <x:v>9.16666666666667</x:v>
      </x:c>
      <x:c r="G2325">
        <x:v>7</x:v>
      </x:c>
      <x:c r="I2325" t="s">
        <x:v>103</x:v>
      </x:c>
    </x:row>
    <x:row r="2326" spans="1:10">
      <x:c r="A2326">
        <x:v>232000</x:v>
      </x:c>
      <x:c r="B2326" s="24">
        <x:v>550</x:v>
      </x:c>
      <x:c r="C2326" s="22">
        <x:f t="shared" si="214"/>
        <x:v>9.56666666666667</x:v>
      </x:c>
      <x:c r="G2326">
        <x:v>6</x:v>
      </x:c>
      <x:c r="I2326" t="s">
        <x:v>110</x:v>
      </x:c>
      <x:c r="J2326">
        <x:v>0.65</x:v>
      </x:c>
    </x:row>
    <x:row r="2327" spans="1:20">
      <x:c r="A2327">
        <x:v>232100</x:v>
      </x:c>
      <x:c r="B2327" s="24">
        <x:v>550</x:v>
      </x:c>
      <x:c r="C2327" s="22">
        <x:f>333/30</x:f>
        <x:v>11.1</x:v>
      </x:c>
      <x:c r="G2327">
        <x:v>8</x:v>
      </x:c>
      <x:c r="I2327" t="s">
        <x:v>110</x:v>
      </x:c>
      <x:c r="J2327">
        <x:v>0.2</x:v>
      </x:c>
      <x:c r="M2327">
        <x:v>1760</x:v>
      </x:c>
      <x:c r="O2327" t="s">
        <x:v>101</x:v>
      </x:c>
      <x:c r="S2327" t="s">
        <x:v>445</x:v>
      </x:c>
      <x:c r="T2327">
        <x:v>2</x:v>
      </x:c>
    </x:row>
    <x:row r="2328" spans="1:10">
      <x:c r="A2328">
        <x:v>232200</x:v>
      </x:c>
      <x:c r="B2328">
        <x:v>551</x:v>
      </x:c>
      <x:c r="C2328" s="145">
        <x:f>198/30</x:f>
        <x:v>6.6</x:v>
      </x:c>
      <x:c r="I2328" t="s">
        <x:v>112</x:v>
      </x:c>
      <x:c r="J2328">
        <x:v>0.3</x:v>
      </x:c>
    </x:row>
    <x:row r="2329" spans="1:9">
      <x:c r="A2329">
        <x:v>232300</x:v>
      </x:c>
      <x:c r="B2329" s="24">
        <x:v>552</x:v>
      </x:c>
      <x:c r="C2329" s="22">
        <x:f>251/30</x:f>
        <x:v>8.36666666666667</x:v>
      </x:c>
      <x:c r="G2329">
        <x:v>6</x:v>
      </x:c>
      <x:c r="I2329" t="s">
        <x:v>100</x:v>
      </x:c>
    </x:row>
    <x:row r="2330" spans="1:9">
      <x:c r="A2330">
        <x:v>232400</x:v>
      </x:c>
      <x:c r="B2330" s="24">
        <x:v>552</x:v>
      </x:c>
      <x:c r="C2330" s="22">
        <x:f t="shared" ref="C2330:C2332" si="215">C2329+0.4</x:f>
        <x:v>8.76666666666667</x:v>
      </x:c>
      <x:c r="G2330">
        <x:v>5</x:v>
      </x:c>
      <x:c r="I2330" t="s">
        <x:v>102</x:v>
      </x:c>
    </x:row>
    <x:row r="2331" spans="1:9">
      <x:c r="A2331">
        <x:v>232500</x:v>
      </x:c>
      <x:c r="B2331" s="24">
        <x:v>552</x:v>
      </x:c>
      <x:c r="C2331" s="22">
        <x:f t="shared" si="215"/>
        <x:v>9.16666666666667</x:v>
      </x:c>
      <x:c r="G2331">
        <x:v>7</x:v>
      </x:c>
      <x:c r="I2331" t="s">
        <x:v>103</x:v>
      </x:c>
    </x:row>
    <x:row r="2332" spans="1:10">
      <x:c r="A2332">
        <x:v>232600</x:v>
      </x:c>
      <x:c r="B2332" s="24">
        <x:v>552</x:v>
      </x:c>
      <x:c r="C2332" s="22">
        <x:f t="shared" si="215"/>
        <x:v>9.56666666666667</x:v>
      </x:c>
      <x:c r="G2332">
        <x:v>6</x:v>
      </x:c>
      <x:c r="I2332" t="s">
        <x:v>110</x:v>
      </x:c>
      <x:c r="J2332">
        <x:v>0.65</x:v>
      </x:c>
    </x:row>
    <x:row r="2333" spans="1:20">
      <x:c r="A2333">
        <x:v>232700</x:v>
      </x:c>
      <x:c r="B2333" s="24">
        <x:v>552</x:v>
      </x:c>
      <x:c r="C2333" s="22">
        <x:f>333/30</x:f>
        <x:v>11.1</x:v>
      </x:c>
      <x:c r="G2333">
        <x:v>8</x:v>
      </x:c>
      <x:c r="I2333" t="s">
        <x:v>110</x:v>
      </x:c>
      <x:c r="J2333">
        <x:v>0.2</x:v>
      </x:c>
      <x:c r="M2333">
        <x:v>1760</x:v>
      </x:c>
      <x:c r="O2333" t="s">
        <x:v>101</x:v>
      </x:c>
      <x:c r="S2333" t="s">
        <x:v>445</x:v>
      </x:c>
      <x:c r="T2333">
        <x:v>2</x:v>
      </x:c>
    </x:row>
    <x:row r="2334" spans="1:35">
      <x:c r="A2334">
        <x:v>232800</x:v>
      </x:c>
      <x:c r="B2334" s="148">
        <x:v>553</x:v>
      </x:c>
      <x:c r="C2334">
        <x:v>0.2</x:v>
      </x:c>
      <x:c r="G2334">
        <x:v>2</x:v>
      </x:c>
      <x:c r="I2334" t="s">
        <x:v>104</x:v>
      </x:c>
      <x:c r="K2334" t="s">
        <x:v>105</x:v>
      </x:c>
      <x:c r="M2334">
        <x:v>1760</x:v>
      </x:c>
      <x:c r="O2334" t="s">
        <x:v>101</x:v>
      </x:c>
      <x:c r="AG2334" s="80">
        <x:v>2</x:v>
      </x:c>
      <x:c r="AI2334">
        <x:v>1</x:v>
      </x:c>
    </x:row>
    <x:row r="2335" spans="1:35">
      <x:c r="A2335">
        <x:v>232900</x:v>
      </x:c>
      <x:c r="B2335" s="148">
        <x:v>553</x:v>
      </x:c>
      <x:c r="C2335">
        <x:v>0.633333333333333</x:v>
      </x:c>
      <x:c r="G2335">
        <x:v>2</x:v>
      </x:c>
      <x:c r="I2335" t="s">
        <x:v>103</x:v>
      </x:c>
      <x:c r="K2335" t="s">
        <x:v>145</x:v>
      </x:c>
      <x:c r="M2335">
        <x:v>1760</x:v>
      </x:c>
      <x:c r="O2335" t="s">
        <x:v>101</x:v>
      </x:c>
      <x:c r="AG2335" s="80">
        <x:v>2</x:v>
      </x:c>
      <x:c r="AI2335">
        <x:v>1</x:v>
      </x:c>
    </x:row>
    <x:row r="2336" spans="1:35">
      <x:c r="A2336">
        <x:v>233000</x:v>
      </x:c>
      <x:c r="B2336" s="148">
        <x:v>553</x:v>
      </x:c>
      <x:c r="C2336">
        <x:f>43/30</x:f>
        <x:v>1.43333333333333</x:v>
      </x:c>
      <x:c r="G2336">
        <x:v>4</x:v>
      </x:c>
      <x:c r="I2336" t="s">
        <x:v>434</x:v>
      </x:c>
      <x:c r="K2336" t="s">
        <x:v>122</x:v>
      </x:c>
      <x:c r="M2336">
        <x:v>1760</x:v>
      </x:c>
      <x:c r="O2336" t="s">
        <x:v>101</x:v>
      </x:c>
      <x:c r="Q2336" t="s">
        <x:v>449</x:v>
      </x:c>
      <x:c r="R2336">
        <x:v>0.2</x:v>
      </x:c>
      <x:c r="AG2336" s="80">
        <x:v>2</x:v>
      </x:c>
      <x:c r="AI2336">
        <x:v>1</x:v>
      </x:c>
    </x:row>
    <x:row r="2337" spans="1:35">
      <x:c r="A2337">
        <x:v>233100</x:v>
      </x:c>
      <x:c r="B2337" s="148">
        <x:v>553</x:v>
      </x:c>
      <x:c r="C2337">
        <x:v>1.44</x:v>
      </x:c>
      <x:c r="D2337">
        <x:v>1</x:v>
      </x:c>
      <x:c r="M2337">
        <x:v>1761</x:v>
      </x:c>
      <x:c r="O2337" t="s">
        <x:v>101</x:v>
      </x:c>
      <x:c r="AI2337">
        <x:v>1</x:v>
      </x:c>
    </x:row>
    <x:row r="2338" spans="1:33">
      <x:c r="A2338">
        <x:v>233200</x:v>
      </x:c>
      <x:c r="B2338" s="10">
        <x:v>554</x:v>
      </x:c>
      <x:c r="C2338">
        <x:f>11/30</x:f>
        <x:v>0.366666666666667</x:v>
      </x:c>
      <x:c r="D2338">
        <x:v>1</x:v>
      </x:c>
      <x:c r="AG2338" s="80">
        <x:v>2</x:v>
      </x:c>
    </x:row>
    <x:row r="2339" spans="1:33">
      <x:c r="A2339">
        <x:v>233300</x:v>
      </x:c>
      <x:c r="B2339" s="10">
        <x:v>554</x:v>
      </x:c>
      <x:c r="C2339">
        <x:f>C2338+0.2</x:f>
        <x:v>0.566666666666667</x:v>
      </x:c>
      <x:c r="D2339">
        <x:v>1</x:v>
      </x:c>
      <x:c r="AG2339" s="80">
        <x:v>2</x:v>
      </x:c>
    </x:row>
    <x:row r="2340" spans="1:33">
      <x:c r="A2340">
        <x:v>233400</x:v>
      </x:c>
      <x:c r="B2340" s="10">
        <x:v>554</x:v>
      </x:c>
      <x:c r="C2340">
        <x:f>C2339+0.2</x:f>
        <x:v>0.766666666666667</x:v>
      </x:c>
      <x:c r="D2340">
        <x:v>1</x:v>
      </x:c>
      <x:c r="AG2340" s="80">
        <x:v>2</x:v>
      </x:c>
    </x:row>
    <x:row r="2341" spans="1:35">
      <x:c r="A2341">
        <x:v>233500</x:v>
      </x:c>
      <x:c r="B2341" s="10">
        <x:v>554</x:v>
      </x:c>
      <x:c r="C2341" s="22">
        <x:f>87/30</x:f>
        <x:v>2.9</x:v>
      </x:c>
      <x:c r="G2341">
        <x:v>3</x:v>
      </x:c>
      <x:c r="I2341" t="s">
        <x:v>102</x:v>
      </x:c>
      <x:c r="M2341">
        <x:v>1760</x:v>
      </x:c>
      <x:c r="O2341" t="s">
        <x:v>101</x:v>
      </x:c>
      <x:c r="S2341" t="s">
        <x:v>444</x:v>
      </x:c>
      <x:c r="T2341">
        <x:v>-0.4</x:v>
      </x:c>
      <x:c r="AG2341" s="80">
        <x:v>2</x:v>
      </x:c>
      <x:c r="AI2341">
        <x:v>1</x:v>
      </x:c>
    </x:row>
    <x:row r="2342" spans="1:35">
      <x:c r="A2342">
        <x:v>233600</x:v>
      </x:c>
      <x:c r="B2342" s="10">
        <x:v>554</x:v>
      </x:c>
      <x:c r="C2342" s="22">
        <x:f>C2341+0.4</x:f>
        <x:v>3.3</x:v>
      </x:c>
      <x:c r="G2342">
        <x:v>3</x:v>
      </x:c>
      <x:c r="I2342" t="s">
        <x:v>103</x:v>
      </x:c>
      <x:c r="M2342">
        <x:v>1760</x:v>
      </x:c>
      <x:c r="O2342" t="s">
        <x:v>101</x:v>
      </x:c>
      <x:c r="S2342" t="s">
        <x:v>444</x:v>
      </x:c>
      <x:c r="T2342">
        <x:v>-0.5</x:v>
      </x:c>
      <x:c r="AG2342" s="80">
        <x:v>2</x:v>
      </x:c>
      <x:c r="AI2342">
        <x:v>1</x:v>
      </x:c>
    </x:row>
    <x:row r="2343" spans="1:35">
      <x:c r="A2343">
        <x:v>233700</x:v>
      </x:c>
      <x:c r="B2343" s="10">
        <x:v>554</x:v>
      </x:c>
      <x:c r="C2343" s="22">
        <x:f>C2342+0.4</x:f>
        <x:v>3.7</x:v>
      </x:c>
      <x:c r="G2343">
        <x:v>4</x:v>
      </x:c>
      <x:c r="I2343" t="s">
        <x:v>104</x:v>
      </x:c>
      <x:c r="M2343">
        <x:v>1760</x:v>
      </x:c>
      <x:c r="O2343" t="s">
        <x:v>101</x:v>
      </x:c>
      <x:c r="S2343" t="s">
        <x:v>444</x:v>
      </x:c>
      <x:c r="T2343">
        <x:v>-0.6</x:v>
      </x:c>
      <x:c r="AG2343" s="80">
        <x:v>2</x:v>
      </x:c>
      <x:c r="AI2343">
        <x:v>1</x:v>
      </x:c>
    </x:row>
    <x:row r="2344" spans="1:33">
      <x:c r="A2344">
        <x:v>233800</x:v>
      </x:c>
      <x:c r="B2344" s="10">
        <x:v>554</x:v>
      </x:c>
      <x:c r="C2344" s="22">
        <x:f>C2343+0.8</x:f>
        <x:v>4.5</x:v>
      </x:c>
      <x:c r="G2344">
        <x:v>6</x:v>
      </x:c>
      <x:c r="I2344" t="s">
        <x:v>100</x:v>
      </x:c>
      <x:c r="M2344">
        <x:v>1760</x:v>
      </x:c>
      <x:c r="O2344" t="s">
        <x:v>101</x:v>
      </x:c>
      <x:c r="S2344" t="s">
        <x:v>445</x:v>
      </x:c>
      <x:c r="T2344">
        <x:v>2</x:v>
      </x:c>
      <x:c r="AG2344" s="80">
        <x:v>2</x:v>
      </x:c>
    </x:row>
    <x:row r="2345" spans="1:16">
      <x:c r="A2345">
        <x:v>233900</x:v>
      </x:c>
      <x:c r="B2345" s="148">
        <x:v>555</x:v>
      </x:c>
      <x:c r="C2345">
        <x:v>1e-5</x:v>
      </x:c>
      <x:c r="D2345">
        <x:v>1</x:v>
      </x:c>
      <x:c r="H2345">
        <x:v>1</x:v>
      </x:c>
      <x:c r="M2345">
        <x:v>1764</x:v>
      </x:c>
      <x:c r="O2345" t="s">
        <x:v>116</x:v>
      </x:c>
      <x:c r="P2345" t="s">
        <x:v>446</x:v>
      </x:c>
    </x:row>
    <x:row r="2346" spans="1:35">
      <x:c r="A2346">
        <x:v>234000</x:v>
      </x:c>
      <x:c r="B2346" s="148">
        <x:v>555</x:v>
      </x:c>
      <x:c r="C2346">
        <x:f>27/30</x:f>
        <x:v>0.9</x:v>
      </x:c>
      <x:c r="G2346">
        <x:v>5</x:v>
      </x:c>
      <x:c r="I2346" t="s">
        <x:v>100</x:v>
      </x:c>
      <x:c r="M2346">
        <x:v>1760</x:v>
      </x:c>
      <x:c r="O2346" t="s">
        <x:v>101</x:v>
      </x:c>
      <x:c r="S2346" t="s">
        <x:v>192</x:v>
      </x:c>
      <x:c r="T2346">
        <x:v>1</x:v>
      </x:c>
      <x:c r="AG2346" s="80">
        <x:v>2</x:v>
      </x:c>
      <x:c r="AI2346">
        <x:v>1</x:v>
      </x:c>
    </x:row>
    <x:row r="2347" spans="1:33">
      <x:c r="A2347">
        <x:v>234100</x:v>
      </x:c>
      <x:c r="B2347" s="148">
        <x:v>555</x:v>
      </x:c>
      <x:c r="C2347">
        <x:f>46/30</x:f>
        <x:v>1.53333333333333</x:v>
      </x:c>
      <x:c r="G2347">
        <x:v>7</x:v>
      </x:c>
      <x:c r="I2347" t="s">
        <x:v>434</x:v>
      </x:c>
      <x:c r="AG2347" s="80">
        <x:v>2</x:v>
      </x:c>
    </x:row>
    <x:row r="2348" spans="1:35">
      <x:c r="A2348">
        <x:v>234200</x:v>
      </x:c>
      <x:c r="B2348" s="148">
        <x:v>555</x:v>
      </x:c>
      <x:c r="C2348">
        <x:f>75/30</x:f>
        <x:v>2.5</x:v>
      </x:c>
      <x:c r="G2348">
        <x:v>8</x:v>
      </x:c>
      <x:c r="I2348" t="s">
        <x:v>112</x:v>
      </x:c>
      <x:c r="J2348">
        <x:v>0.2</x:v>
      </x:c>
      <x:c r="M2348">
        <x:v>1760</x:v>
      </x:c>
      <x:c r="O2348" t="s">
        <x:v>101</x:v>
      </x:c>
      <x:c r="S2348" t="s">
        <x:v>444</x:v>
      </x:c>
      <x:c r="T2348">
        <x:v>-0.8</x:v>
      </x:c>
      <x:c r="AG2348" s="80">
        <x:v>2</x:v>
      </x:c>
      <x:c r="AI2348">
        <x:v>1</x:v>
      </x:c>
    </x:row>
    <x:row r="2349" spans="1:35">
      <x:c r="A2349">
        <x:v>234300</x:v>
      </x:c>
      <x:c r="B2349" s="148">
        <x:v>555</x:v>
      </x:c>
      <x:c r="C2349">
        <x:v>2.7</x:v>
      </x:c>
      <x:c r="G2349">
        <x:v>8</x:v>
      </x:c>
      <x:c r="M2349">
        <x:v>1760</x:v>
      </x:c>
      <x:c r="O2349" t="s">
        <x:v>101</x:v>
      </x:c>
      <x:c r="AG2349" s="80">
        <x:v>2</x:v>
      </x:c>
      <x:c r="AI2349">
        <x:v>1</x:v>
      </x:c>
    </x:row>
    <x:row r="2350" spans="1:35">
      <x:c r="A2350">
        <x:v>234400</x:v>
      </x:c>
      <x:c r="B2350" s="148">
        <x:v>555</x:v>
      </x:c>
      <x:c r="C2350">
        <x:v>2.9</x:v>
      </x:c>
      <x:c r="G2350">
        <x:v>9</x:v>
      </x:c>
      <x:c r="M2350">
        <x:v>1760</x:v>
      </x:c>
      <x:c r="O2350" t="s">
        <x:v>101</x:v>
      </x:c>
      <x:c r="AG2350" s="80">
        <x:v>2</x:v>
      </x:c>
      <x:c r="AI2350">
        <x:v>1</x:v>
      </x:c>
    </x:row>
    <x:row r="2351" spans="1:33">
      <x:c r="A2351">
        <x:v>234500</x:v>
      </x:c>
      <x:c r="B2351" s="10">
        <x:v>556</x:v>
      </x:c>
      <x:c r="C2351">
        <x:f>19/30</x:f>
        <x:v>0.633333333333333</x:v>
      </x:c>
      <x:c r="D2351">
        <x:v>1</x:v>
      </x:c>
      <x:c r="AG2351" s="80">
        <x:v>2</x:v>
      </x:c>
    </x:row>
    <x:row r="2352" spans="1:33">
      <x:c r="A2352">
        <x:v>234600</x:v>
      </x:c>
      <x:c r="B2352" s="10">
        <x:v>556</x:v>
      </x:c>
      <x:c r="C2352">
        <x:f>C2351+0.2</x:f>
        <x:v>0.833333333333333</x:v>
      </x:c>
      <x:c r="D2352">
        <x:v>1</x:v>
      </x:c>
      <x:c r="AG2352" s="80">
        <x:v>2</x:v>
      </x:c>
    </x:row>
    <x:row r="2353" spans="1:33">
      <x:c r="A2353">
        <x:v>234700</x:v>
      </x:c>
      <x:c r="B2353" s="10">
        <x:v>556</x:v>
      </x:c>
      <x:c r="C2353" s="22">
        <x:f>44/30</x:f>
        <x:v>1.46666666666667</x:v>
      </x:c>
      <x:c r="I2353" t="s">
        <x:v>434</x:v>
      </x:c>
      <x:c r="K2353" t="s">
        <x:v>450</x:v>
      </x:c>
      <x:c r="AG2353" s="80">
        <x:v>2</x:v>
      </x:c>
    </x:row>
    <x:row r="2354" spans="1:33">
      <x:c r="A2354">
        <x:v>234800</x:v>
      </x:c>
      <x:c r="B2354" s="10">
        <x:v>556</x:v>
      </x:c>
      <x:c r="C2354" s="22">
        <x:v>1.8</x:v>
      </x:c>
      <x:c r="I2354" t="s">
        <x:v>102</x:v>
      </x:c>
      <x:c r="K2354" t="s">
        <x:v>451</x:v>
      </x:c>
      <x:c r="AG2354" s="80">
        <x:v>2</x:v>
      </x:c>
    </x:row>
    <x:row r="2355" spans="1:33">
      <x:c r="A2355">
        <x:v>234900</x:v>
      </x:c>
      <x:c r="B2355" s="10">
        <x:v>556</x:v>
      </x:c>
      <x:c r="C2355" s="22">
        <x:v>2</x:v>
      </x:c>
      <x:c r="I2355" t="s">
        <x:v>112</x:v>
      </x:c>
      <x:c r="K2355" t="s">
        <x:v>451</x:v>
      </x:c>
      <x:c r="AG2355" s="80">
        <x:v>2</x:v>
      </x:c>
    </x:row>
    <x:row r="2356" spans="1:16">
      <x:c r="A2356">
        <x:v>235000</x:v>
      </x:c>
      <x:c r="B2356" s="148">
        <x:v>557</x:v>
      </x:c>
      <x:c r="C2356" s="22">
        <x:v>1e-6</x:v>
      </x:c>
      <x:c r="D2356">
        <x:v>1</x:v>
      </x:c>
      <x:c r="M2356">
        <x:v>1770</x:v>
      </x:c>
      <x:c r="N2356">
        <x:v>2</x:v>
      </x:c>
      <x:c r="P2356" s="423" t="s">
        <x:v>197</x:v>
      </x:c>
    </x:row>
    <x:row r="2357" spans="1:33">
      <x:c r="A2357">
        <x:v>235100</x:v>
      </x:c>
      <x:c r="B2357" s="148">
        <x:v>557</x:v>
      </x:c>
      <x:c r="C2357" s="22">
        <x:f>0.8</x:f>
        <x:v>0.8</x:v>
      </x:c>
      <x:c r="I2357" t="s">
        <x:v>100</x:v>
      </x:c>
      <x:c r="M2357">
        <x:v>1760</x:v>
      </x:c>
      <x:c r="O2357" t="s">
        <x:v>101</x:v>
      </x:c>
      <x:c r="AG2357" s="80">
        <x:v>2</x:v>
      </x:c>
    </x:row>
    <x:row r="2358" spans="1:33">
      <x:c r="A2358">
        <x:v>235200</x:v>
      </x:c>
      <x:c r="B2358" s="148">
        <x:v>557</x:v>
      </x:c>
      <x:c r="C2358" s="22">
        <x:v>1.2</x:v>
      </x:c>
      <x:c r="I2358" t="s">
        <x:v>102</x:v>
      </x:c>
      <x:c r="M2358">
        <x:v>1760</x:v>
      </x:c>
      <x:c r="O2358" t="s">
        <x:v>101</x:v>
      </x:c>
      <x:c r="AG2358" s="80">
        <x:v>2</x:v>
      </x:c>
    </x:row>
    <x:row r="2359" spans="1:33">
      <x:c r="A2359">
        <x:v>235300</x:v>
      </x:c>
      <x:c r="B2359" s="148">
        <x:v>557</x:v>
      </x:c>
      <x:c r="C2359" s="22">
        <x:v>1.6</x:v>
      </x:c>
      <x:c r="I2359" t="s">
        <x:v>103</x:v>
      </x:c>
      <x:c r="M2359">
        <x:v>1760</x:v>
      </x:c>
      <x:c r="O2359" t="s">
        <x:v>101</x:v>
      </x:c>
      <x:c r="AG2359" s="80">
        <x:v>2</x:v>
      </x:c>
    </x:row>
    <x:row r="2360" spans="1:33">
      <x:c r="A2360">
        <x:v>235400</x:v>
      </x:c>
      <x:c r="B2360" s="148">
        <x:v>557</x:v>
      </x:c>
      <x:c r="C2360" s="22">
        <x:v>2</x:v>
      </x:c>
      <x:c r="I2360" t="s">
        <x:v>104</x:v>
      </x:c>
      <x:c r="M2360">
        <x:v>1760</x:v>
      </x:c>
      <x:c r="O2360" t="s">
        <x:v>101</x:v>
      </x:c>
      <x:c r="AG2360" s="80">
        <x:v>2</x:v>
      </x:c>
    </x:row>
    <x:row r="2361" spans="1:35">
      <x:c r="A2361">
        <x:v>235500</x:v>
      </x:c>
      <x:c r="B2361" s="10">
        <x:v>558</x:v>
      </x:c>
      <x:c r="C2361" s="22">
        <x:f>115/30</x:f>
        <x:v>3.83333333333333</x:v>
      </x:c>
      <x:c r="G2361">
        <x:v>5</x:v>
      </x:c>
      <x:c r="I2361" t="s">
        <x:v>100</x:v>
      </x:c>
      <x:c r="S2361" t="s">
        <x:v>293</x:v>
      </x:c>
      <x:c r="T2361">
        <x:v>-1</x:v>
      </x:c>
      <x:c r="AI2361">
        <x:v>1</x:v>
      </x:c>
    </x:row>
    <x:row r="2362" spans="1:35">
      <x:c r="A2362">
        <x:v>235600</x:v>
      </x:c>
      <x:c r="B2362" s="10">
        <x:v>558</x:v>
      </x:c>
      <x:c r="C2362" s="22">
        <x:f>C2361+0.4</x:f>
        <x:v>4.23333333333333</x:v>
      </x:c>
      <x:c r="G2362">
        <x:v>6</x:v>
      </x:c>
      <x:c r="I2362" t="s">
        <x:v>102</x:v>
      </x:c>
      <x:c r="S2362" t="s">
        <x:v>293</x:v>
      </x:c>
      <x:c r="T2362">
        <x:v>-1.5</x:v>
      </x:c>
      <x:c r="AI2362">
        <x:v>1</x:v>
      </x:c>
    </x:row>
    <x:row r="2363" spans="1:35">
      <x:c r="A2363">
        <x:v>235700</x:v>
      </x:c>
      <x:c r="B2363" s="10">
        <x:v>558</x:v>
      </x:c>
      <x:c r="C2363" s="22">
        <x:f>C2362+0.4</x:f>
        <x:v>4.63333333333333</x:v>
      </x:c>
      <x:c r="G2363">
        <x:v>7</x:v>
      </x:c>
      <x:c r="I2363" t="s">
        <x:v>103</x:v>
      </x:c>
      <x:c r="S2363" t="s">
        <x:v>293</x:v>
      </x:c>
      <x:c r="T2363">
        <x:v>-2</x:v>
      </x:c>
      <x:c r="AI2363">
        <x:v>1</x:v>
      </x:c>
    </x:row>
    <x:row r="2364" spans="1:9">
      <x:c r="A2364">
        <x:v>235800</x:v>
      </x:c>
      <x:c r="B2364" s="148">
        <x:v>559</x:v>
      </x:c>
      <x:c r="C2364" s="22">
        <x:f>115/30</x:f>
        <x:v>3.83333333333333</x:v>
      </x:c>
      <x:c r="G2364">
        <x:v>5</x:v>
      </x:c>
      <x:c r="I2364" t="s">
        <x:v>100</x:v>
      </x:c>
    </x:row>
    <x:row r="2365" spans="1:10">
      <x:c r="A2365">
        <x:v>235900</x:v>
      </x:c>
      <x:c r="B2365" s="148">
        <x:v>559</x:v>
      </x:c>
      <x:c r="C2365" s="22">
        <x:v>4.2</x:v>
      </x:c>
      <x:c r="D2365">
        <x:v>1</x:v>
      </x:c>
      <x:c r="I2365" t="s">
        <x:v>100</x:v>
      </x:c>
      <x:c r="J2365">
        <x:v>0.5</x:v>
      </x:c>
    </x:row>
    <x:row r="2366" spans="1:10">
      <x:c r="A2366">
        <x:v>236000</x:v>
      </x:c>
      <x:c r="B2366" s="148">
        <x:v>559</x:v>
      </x:c>
      <x:c r="C2366" s="22">
        <x:v>4.23333333333333</x:v>
      </x:c>
      <x:c r="D2366">
        <x:v>1</x:v>
      </x:c>
      <x:c r="I2366" t="s">
        <x:v>100</x:v>
      </x:c>
      <x:c r="J2366">
        <x:v>0.5</x:v>
      </x:c>
    </x:row>
    <x:row r="2367" spans="1:10">
      <x:c r="A2367">
        <x:v>236100</x:v>
      </x:c>
      <x:c r="B2367" s="148">
        <x:v>559</x:v>
      </x:c>
      <x:c r="C2367" s="22">
        <x:v>4.26666666666667</x:v>
      </x:c>
      <x:c r="D2367">
        <x:v>1</x:v>
      </x:c>
      <x:c r="I2367" t="s">
        <x:v>100</x:v>
      </x:c>
      <x:c r="J2367">
        <x:v>0.5</x:v>
      </x:c>
    </x:row>
    <x:row r="2368" spans="1:10">
      <x:c r="A2368">
        <x:v>236200</x:v>
      </x:c>
      <x:c r="B2368" s="148">
        <x:v>559</x:v>
      </x:c>
      <x:c r="C2368" s="22">
        <x:v>4.3</x:v>
      </x:c>
      <x:c r="D2368">
        <x:v>1</x:v>
      </x:c>
      <x:c r="I2368" t="s">
        <x:v>100</x:v>
      </x:c>
      <x:c r="J2368">
        <x:v>0.5</x:v>
      </x:c>
    </x:row>
    <x:row r="2369" spans="1:10">
      <x:c r="A2369">
        <x:v>236300</x:v>
      </x:c>
      <x:c r="B2369" s="148">
        <x:v>559</x:v>
      </x:c>
      <x:c r="C2369" s="22">
        <x:v>4.33333333333333</x:v>
      </x:c>
      <x:c r="D2369">
        <x:v>1</x:v>
      </x:c>
      <x:c r="I2369" t="s">
        <x:v>100</x:v>
      </x:c>
      <x:c r="J2369">
        <x:v>0.5</x:v>
      </x:c>
    </x:row>
    <x:row r="2370" spans="1:10">
      <x:c r="A2370">
        <x:v>236400</x:v>
      </x:c>
      <x:c r="B2370" s="148">
        <x:v>559</x:v>
      </x:c>
      <x:c r="C2370" s="22">
        <x:v>4.36666666666667</x:v>
      </x:c>
      <x:c r="D2370">
        <x:v>1</x:v>
      </x:c>
      <x:c r="I2370" t="s">
        <x:v>100</x:v>
      </x:c>
      <x:c r="J2370">
        <x:v>0.5</x:v>
      </x:c>
    </x:row>
    <x:row r="2371" spans="1:10">
      <x:c r="A2371">
        <x:v>236500</x:v>
      </x:c>
      <x:c r="B2371" s="148">
        <x:v>559</x:v>
      </x:c>
      <x:c r="C2371" s="22">
        <x:v>4.4</x:v>
      </x:c>
      <x:c r="D2371">
        <x:v>1</x:v>
      </x:c>
      <x:c r="I2371" t="s">
        <x:v>100</x:v>
      </x:c>
      <x:c r="J2371">
        <x:v>0.5</x:v>
      </x:c>
    </x:row>
    <x:row r="2372" spans="1:10">
      <x:c r="A2372">
        <x:v>236600</x:v>
      </x:c>
      <x:c r="B2372" s="148">
        <x:v>559</x:v>
      </x:c>
      <x:c r="C2372" s="22">
        <x:v>4.43333333333333</x:v>
      </x:c>
      <x:c r="D2372">
        <x:v>1</x:v>
      </x:c>
      <x:c r="I2372" t="s">
        <x:v>100</x:v>
      </x:c>
      <x:c r="J2372">
        <x:v>0.5</x:v>
      </x:c>
    </x:row>
    <x:row r="2373" spans="1:10">
      <x:c r="A2373">
        <x:v>236700</x:v>
      </x:c>
      <x:c r="B2373" s="148">
        <x:v>559</x:v>
      </x:c>
      <x:c r="C2373" s="22">
        <x:v>4.46666666666667</x:v>
      </x:c>
      <x:c r="D2373">
        <x:v>1</x:v>
      </x:c>
      <x:c r="I2373" t="s">
        <x:v>100</x:v>
      </x:c>
      <x:c r="J2373">
        <x:v>0.5</x:v>
      </x:c>
    </x:row>
    <x:row r="2374" spans="1:10">
      <x:c r="A2374">
        <x:v>236800</x:v>
      </x:c>
      <x:c r="B2374" s="148">
        <x:v>559</x:v>
      </x:c>
      <x:c r="C2374" s="22">
        <x:v>4.5</x:v>
      </x:c>
      <x:c r="D2374">
        <x:v>1</x:v>
      </x:c>
      <x:c r="I2374" t="s">
        <x:v>100</x:v>
      </x:c>
      <x:c r="J2374">
        <x:v>0.5</x:v>
      </x:c>
    </x:row>
    <x:row r="2375" spans="1:10">
      <x:c r="A2375">
        <x:v>236900</x:v>
      </x:c>
      <x:c r="B2375" s="148">
        <x:v>559</x:v>
      </x:c>
      <x:c r="C2375" s="22">
        <x:v>4.53333333333333</x:v>
      </x:c>
      <x:c r="D2375">
        <x:v>1</x:v>
      </x:c>
      <x:c r="I2375" t="s">
        <x:v>100</x:v>
      </x:c>
      <x:c r="J2375">
        <x:v>0.5</x:v>
      </x:c>
    </x:row>
    <x:row r="2376" spans="1:10">
      <x:c r="A2376">
        <x:v>237000</x:v>
      </x:c>
      <x:c r="B2376" s="148">
        <x:v>559</x:v>
      </x:c>
      <x:c r="C2376" s="22">
        <x:v>4.56666666666667</x:v>
      </x:c>
      <x:c r="D2376">
        <x:v>1</x:v>
      </x:c>
      <x:c r="I2376" t="s">
        <x:v>100</x:v>
      </x:c>
      <x:c r="J2376">
        <x:v>0.5</x:v>
      </x:c>
    </x:row>
    <x:row r="2377" spans="1:10">
      <x:c r="A2377">
        <x:v>237100</x:v>
      </x:c>
      <x:c r="B2377" s="148">
        <x:v>559</x:v>
      </x:c>
      <x:c r="C2377" s="22">
        <x:v>4.6</x:v>
      </x:c>
      <x:c r="D2377">
        <x:v>1</x:v>
      </x:c>
      <x:c r="I2377" t="s">
        <x:v>100</x:v>
      </x:c>
      <x:c r="J2377">
        <x:v>0.5</x:v>
      </x:c>
    </x:row>
    <x:row r="2378" spans="1:10">
      <x:c r="A2378">
        <x:v>237200</x:v>
      </x:c>
      <x:c r="B2378" s="148">
        <x:v>559</x:v>
      </x:c>
      <x:c r="C2378" s="22">
        <x:v>4.63333333333333</x:v>
      </x:c>
      <x:c r="D2378">
        <x:v>1</x:v>
      </x:c>
      <x:c r="I2378" t="s">
        <x:v>100</x:v>
      </x:c>
      <x:c r="J2378">
        <x:v>0.5</x:v>
      </x:c>
    </x:row>
    <x:row r="2379" spans="1:10">
      <x:c r="A2379">
        <x:v>237300</x:v>
      </x:c>
      <x:c r="B2379" s="148">
        <x:v>559</x:v>
      </x:c>
      <x:c r="C2379" s="22">
        <x:v>4.66666666666666</x:v>
      </x:c>
      <x:c r="D2379">
        <x:v>1</x:v>
      </x:c>
      <x:c r="I2379" t="s">
        <x:v>100</x:v>
      </x:c>
      <x:c r="J2379">
        <x:v>0.5</x:v>
      </x:c>
    </x:row>
    <x:row r="2380" spans="1:10">
      <x:c r="A2380">
        <x:v>237400</x:v>
      </x:c>
      <x:c r="B2380" s="148">
        <x:v>559</x:v>
      </x:c>
      <x:c r="C2380" s="22">
        <x:v>4.69999999999999</x:v>
      </x:c>
      <x:c r="D2380">
        <x:v>1</x:v>
      </x:c>
      <x:c r="I2380" t="s">
        <x:v>100</x:v>
      </x:c>
      <x:c r="J2380">
        <x:v>0.5</x:v>
      </x:c>
    </x:row>
    <x:row r="2381" spans="1:10">
      <x:c r="A2381">
        <x:v>237500</x:v>
      </x:c>
      <x:c r="B2381" s="148">
        <x:v>559</x:v>
      </x:c>
      <x:c r="C2381" s="22">
        <x:v>4.73333333333332</x:v>
      </x:c>
      <x:c r="D2381">
        <x:v>1</x:v>
      </x:c>
      <x:c r="I2381" t="s">
        <x:v>100</x:v>
      </x:c>
      <x:c r="J2381">
        <x:v>0.5</x:v>
      </x:c>
    </x:row>
    <x:row r="2382" spans="1:10">
      <x:c r="A2382">
        <x:v>237600</x:v>
      </x:c>
      <x:c r="B2382" s="148">
        <x:v>559</x:v>
      </x:c>
      <x:c r="C2382" s="22">
        <x:v>4.76666666666665</x:v>
      </x:c>
      <x:c r="D2382">
        <x:v>1</x:v>
      </x:c>
      <x:c r="I2382" t="s">
        <x:v>100</x:v>
      </x:c>
      <x:c r="J2382">
        <x:v>0.5</x:v>
      </x:c>
    </x:row>
    <x:row r="2383" spans="1:10">
      <x:c r="A2383">
        <x:v>237700</x:v>
      </x:c>
      <x:c r="B2383" s="148">
        <x:v>559</x:v>
      </x:c>
      <x:c r="C2383" s="22">
        <x:v>4.79999999999998</x:v>
      </x:c>
      <x:c r="D2383">
        <x:v>1</x:v>
      </x:c>
      <x:c r="I2383" t="s">
        <x:v>100</x:v>
      </x:c>
      <x:c r="J2383">
        <x:v>0.5</x:v>
      </x:c>
    </x:row>
    <x:row r="2384" spans="1:10">
      <x:c r="A2384">
        <x:v>237800</x:v>
      </x:c>
      <x:c r="B2384" s="148">
        <x:v>559</x:v>
      </x:c>
      <x:c r="C2384" s="22">
        <x:v>4.83333333333331</x:v>
      </x:c>
      <x:c r="D2384">
        <x:v>1</x:v>
      </x:c>
      <x:c r="I2384" t="s">
        <x:v>100</x:v>
      </x:c>
      <x:c r="J2384">
        <x:v>0.5</x:v>
      </x:c>
    </x:row>
    <x:row r="2385" spans="1:9">
      <x:c r="A2385">
        <x:v>237900</x:v>
      </x:c>
      <x:c r="B2385" s="148">
        <x:v>559</x:v>
      </x:c>
      <x:c r="C2385" s="22">
        <x:v>5.03333333333333</x:v>
      </x:c>
      <x:c r="G2385">
        <x:v>8</x:v>
      </x:c>
      <x:c r="I2385" t="s">
        <x:v>102</x:v>
      </x:c>
    </x:row>
    <x:row r="2386" spans="1:11">
      <x:c r="A2386">
        <x:v>238000</x:v>
      </x:c>
      <x:c r="B2386" s="10">
        <x:v>560</x:v>
      </x:c>
      <x:c r="C2386" s="22">
        <x:f>248/30</x:f>
        <x:v>8.26666666666667</x:v>
      </x:c>
      <x:c r="G2386">
        <x:v>6</x:v>
      </x:c>
      <x:c r="I2386" t="s">
        <x:v>100</x:v>
      </x:c>
      <x:c r="K2386" t="s">
        <x:v>447</x:v>
      </x:c>
    </x:row>
    <x:row r="2387" spans="1:11">
      <x:c r="A2387">
        <x:v>238100</x:v>
      </x:c>
      <x:c r="B2387" s="10">
        <x:v>560</x:v>
      </x:c>
      <x:c r="C2387" s="22">
        <x:f>C2386+0.45</x:f>
        <x:v>8.71666666666667</x:v>
      </x:c>
      <x:c r="G2387">
        <x:v>5</x:v>
      </x:c>
      <x:c r="I2387" t="s">
        <x:v>102</x:v>
      </x:c>
      <x:c r="K2387" t="s">
        <x:v>448</x:v>
      </x:c>
    </x:row>
    <x:row r="2388" spans="1:9">
      <x:c r="A2388">
        <x:v>238200</x:v>
      </x:c>
      <x:c r="B2388" s="10">
        <x:v>560</x:v>
      </x:c>
      <x:c r="C2388" s="22">
        <x:f>C2387+0.45</x:f>
        <x:v>9.16666666666667</x:v>
      </x:c>
      <x:c r="G2388">
        <x:v>7</x:v>
      </x:c>
      <x:c r="I2388" t="s">
        <x:v>103</x:v>
      </x:c>
    </x:row>
    <x:row r="2389" spans="1:10">
      <x:c r="A2389">
        <x:v>238300</x:v>
      </x:c>
      <x:c r="B2389" s="10">
        <x:v>560</x:v>
      </x:c>
      <x:c r="C2389" s="22">
        <x:f>C2388+0.45</x:f>
        <x:v>9.61666666666667</x:v>
      </x:c>
      <x:c r="G2389">
        <x:v>6</x:v>
      </x:c>
      <x:c r="I2389" t="s">
        <x:v>110</x:v>
      </x:c>
      <x:c r="J2389">
        <x:v>0.65</x:v>
      </x:c>
    </x:row>
    <x:row r="2390" spans="1:35">
      <x:c r="A2390">
        <x:v>238400</x:v>
      </x:c>
      <x:c r="B2390" s="10">
        <x:v>560</x:v>
      </x:c>
      <x:c r="C2390" s="22">
        <x:v>11.6</x:v>
      </x:c>
      <x:c r="G2390">
        <x:v>8</x:v>
      </x:c>
      <x:c r="I2390" t="s">
        <x:v>110</x:v>
      </x:c>
      <x:c r="M2390">
        <x:v>1840</x:v>
      </x:c>
      <x:c r="O2390" t="s">
        <x:v>101</x:v>
      </x:c>
      <x:c r="S2390" t="s">
        <x:v>445</x:v>
      </x:c>
      <x:c r="T2390">
        <x:v>2</x:v>
      </x:c>
      <x:c r="AI2390">
        <x:v>1</x:v>
      </x:c>
    </x:row>
    <x:row r="2391" spans="1:35">
      <x:c r="A2391">
        <x:v>238500</x:v>
      </x:c>
      <x:c r="B2391" s="10">
        <x:v>560</x:v>
      </x:c>
      <x:c r="C2391" s="22">
        <x:v>11.9</x:v>
      </x:c>
      <x:c r="G2391">
        <x:v>8</x:v>
      </x:c>
      <x:c r="I2391" t="s">
        <x:v>110</x:v>
      </x:c>
      <x:c r="J2391">
        <x:v>0.15</x:v>
      </x:c>
      <x:c r="AI2391">
        <x:v>1</x:v>
      </x:c>
    </x:row>
    <x:row r="2392" spans="1:16">
      <x:c r="A2392">
        <x:v>238600</x:v>
      </x:c>
      <x:c r="B2392" s="10">
        <x:v>560</x:v>
      </x:c>
      <x:c r="C2392" s="22">
        <x:v>13.9</x:v>
      </x:c>
      <x:c r="D2392">
        <x:v>1</x:v>
      </x:c>
      <x:c r="M2392">
        <x:v>1842</x:v>
      </x:c>
      <x:c r="N2392">
        <x:v>2</x:v>
      </x:c>
      <x:c r="P2392" s="423" t="s">
        <x:v>197</x:v>
      </x:c>
    </x:row>
    <x:row r="2393" spans="1:11">
      <x:c r="A2393">
        <x:v>238700</x:v>
      </x:c>
      <x:c r="B2393" s="142">
        <x:v>561</x:v>
      </x:c>
      <x:c r="C2393">
        <x:f>108/30</x:f>
        <x:v>3.6</x:v>
      </x:c>
      <x:c r="I2393" t="s">
        <x:v>100</x:v>
      </x:c>
      <x:c r="K2393" t="s">
        <x:v>122</x:v>
      </x:c>
    </x:row>
    <x:row r="2394" spans="1:9">
      <x:c r="A2394">
        <x:v>238800</x:v>
      </x:c>
      <x:c r="B2394" s="142">
        <x:v>561</x:v>
      </x:c>
      <x:c r="C2394">
        <x:f>122/30</x:f>
        <x:v>4.06666666666667</x:v>
      </x:c>
      <x:c r="D2394">
        <x:v>1</x:v>
      </x:c>
      <x:c r="I2394" t="s">
        <x:v>110</x:v>
      </x:c>
    </x:row>
    <x:row r="2395" spans="1:10">
      <x:c r="A2395">
        <x:v>238900</x:v>
      </x:c>
      <x:c r="B2395" s="142">
        <x:v>561</x:v>
      </x:c>
      <x:c r="C2395">
        <x:f>142/30</x:f>
        <x:v>4.73333333333333</x:v>
      </x:c>
      <x:c r="D2395">
        <x:v>1</x:v>
      </x:c>
      <x:c r="I2395" t="s">
        <x:v>110</x:v>
      </x:c>
      <x:c r="J2395">
        <x:v>0.5</x:v>
      </x:c>
    </x:row>
    <x:row r="2396" spans="1:10">
      <x:c r="A2396">
        <x:v>239000</x:v>
      </x:c>
      <x:c r="B2396" s="142">
        <x:v>561</x:v>
      </x:c>
      <x:c r="C2396">
        <x:f t="shared" ref="C2396:C2434" si="216">C2395+(1/30)</x:f>
        <x:v>4.76666666666667</x:v>
      </x:c>
      <x:c r="D2396">
        <x:v>1</x:v>
      </x:c>
      <x:c r="I2396" t="s">
        <x:v>110</x:v>
      </x:c>
      <x:c r="J2396">
        <x:v>0.5</x:v>
      </x:c>
    </x:row>
    <x:row r="2397" spans="1:10">
      <x:c r="A2397">
        <x:v>239100</x:v>
      </x:c>
      <x:c r="B2397" s="142">
        <x:v>561</x:v>
      </x:c>
      <x:c r="C2397">
        <x:f t="shared" si="216"/>
        <x:v>4.8</x:v>
      </x:c>
      <x:c r="D2397">
        <x:v>1</x:v>
      </x:c>
      <x:c r="I2397" t="s">
        <x:v>110</x:v>
      </x:c>
      <x:c r="J2397">
        <x:v>0.5</x:v>
      </x:c>
    </x:row>
    <x:row r="2398" spans="1:10">
      <x:c r="A2398">
        <x:v>239200</x:v>
      </x:c>
      <x:c r="B2398" s="142">
        <x:v>561</x:v>
      </x:c>
      <x:c r="C2398">
        <x:f t="shared" si="216"/>
        <x:v>4.83333333333333</x:v>
      </x:c>
      <x:c r="D2398">
        <x:v>1</x:v>
      </x:c>
      <x:c r="I2398" t="s">
        <x:v>110</x:v>
      </x:c>
      <x:c r="J2398">
        <x:v>0.5</x:v>
      </x:c>
    </x:row>
    <x:row r="2399" spans="1:10">
      <x:c r="A2399">
        <x:v>239300</x:v>
      </x:c>
      <x:c r="B2399" s="142">
        <x:v>561</x:v>
      </x:c>
      <x:c r="C2399">
        <x:f t="shared" si="216"/>
        <x:v>4.86666666666667</x:v>
      </x:c>
      <x:c r="D2399">
        <x:v>1</x:v>
      </x:c>
      <x:c r="I2399" t="s">
        <x:v>110</x:v>
      </x:c>
      <x:c r="J2399">
        <x:v>0.5</x:v>
      </x:c>
    </x:row>
    <x:row r="2400" spans="1:10">
      <x:c r="A2400">
        <x:v>239400</x:v>
      </x:c>
      <x:c r="B2400" s="142">
        <x:v>561</x:v>
      </x:c>
      <x:c r="C2400">
        <x:f t="shared" si="216"/>
        <x:v>4.9</x:v>
      </x:c>
      <x:c r="D2400">
        <x:v>1</x:v>
      </x:c>
      <x:c r="I2400" t="s">
        <x:v>110</x:v>
      </x:c>
      <x:c r="J2400">
        <x:v>0.5</x:v>
      </x:c>
    </x:row>
    <x:row r="2401" spans="1:10">
      <x:c r="A2401">
        <x:v>239500</x:v>
      </x:c>
      <x:c r="B2401" s="142">
        <x:v>561</x:v>
      </x:c>
      <x:c r="C2401">
        <x:f t="shared" si="216"/>
        <x:v>4.93333333333333</x:v>
      </x:c>
      <x:c r="D2401">
        <x:v>1</x:v>
      </x:c>
      <x:c r="I2401" t="s">
        <x:v>110</x:v>
      </x:c>
      <x:c r="J2401">
        <x:v>0.5</x:v>
      </x:c>
    </x:row>
    <x:row r="2402" spans="1:10">
      <x:c r="A2402">
        <x:v>239600</x:v>
      </x:c>
      <x:c r="B2402" s="142">
        <x:v>561</x:v>
      </x:c>
      <x:c r="C2402">
        <x:f t="shared" si="216"/>
        <x:v>4.96666666666667</x:v>
      </x:c>
      <x:c r="D2402">
        <x:v>1</x:v>
      </x:c>
      <x:c r="I2402" t="s">
        <x:v>110</x:v>
      </x:c>
      <x:c r="J2402">
        <x:v>0.5</x:v>
      </x:c>
    </x:row>
    <x:row r="2403" spans="1:10">
      <x:c r="A2403">
        <x:v>239700</x:v>
      </x:c>
      <x:c r="B2403" s="142">
        <x:v>561</x:v>
      </x:c>
      <x:c r="C2403">
        <x:f t="shared" si="216"/>
        <x:v>5</x:v>
      </x:c>
      <x:c r="D2403">
        <x:v>1</x:v>
      </x:c>
      <x:c r="I2403" t="s">
        <x:v>110</x:v>
      </x:c>
      <x:c r="J2403">
        <x:v>0.5</x:v>
      </x:c>
    </x:row>
    <x:row r="2404" spans="1:10">
      <x:c r="A2404">
        <x:v>239800</x:v>
      </x:c>
      <x:c r="B2404" s="142">
        <x:v>561</x:v>
      </x:c>
      <x:c r="C2404">
        <x:f t="shared" si="216"/>
        <x:v>5.03333333333333</x:v>
      </x:c>
      <x:c r="D2404">
        <x:v>1</x:v>
      </x:c>
      <x:c r="I2404" t="s">
        <x:v>110</x:v>
      </x:c>
      <x:c r="J2404">
        <x:v>0.5</x:v>
      </x:c>
    </x:row>
    <x:row r="2405" spans="1:10">
      <x:c r="A2405">
        <x:v>239900</x:v>
      </x:c>
      <x:c r="B2405" s="142">
        <x:v>561</x:v>
      </x:c>
      <x:c r="C2405">
        <x:f t="shared" si="216"/>
        <x:v>5.06666666666667</x:v>
      </x:c>
      <x:c r="D2405">
        <x:v>1</x:v>
      </x:c>
      <x:c r="I2405" t="s">
        <x:v>110</x:v>
      </x:c>
      <x:c r="J2405">
        <x:v>0.5</x:v>
      </x:c>
    </x:row>
    <x:row r="2406" spans="1:10">
      <x:c r="A2406">
        <x:v>240000</x:v>
      </x:c>
      <x:c r="B2406" s="142">
        <x:v>561</x:v>
      </x:c>
      <x:c r="C2406">
        <x:f t="shared" si="216"/>
        <x:v>5.1</x:v>
      </x:c>
      <x:c r="D2406">
        <x:v>1</x:v>
      </x:c>
      <x:c r="I2406" t="s">
        <x:v>110</x:v>
      </x:c>
      <x:c r="J2406">
        <x:v>0.5</x:v>
      </x:c>
    </x:row>
    <x:row r="2407" spans="1:10">
      <x:c r="A2407">
        <x:v>240100</x:v>
      </x:c>
      <x:c r="B2407" s="142">
        <x:v>561</x:v>
      </x:c>
      <x:c r="C2407">
        <x:f t="shared" si="216"/>
        <x:v>5.13333333333333</x:v>
      </x:c>
      <x:c r="D2407">
        <x:v>1</x:v>
      </x:c>
      <x:c r="I2407" t="s">
        <x:v>110</x:v>
      </x:c>
      <x:c r="J2407">
        <x:v>0.5</x:v>
      </x:c>
    </x:row>
    <x:row r="2408" spans="1:10">
      <x:c r="A2408">
        <x:v>240200</x:v>
      </x:c>
      <x:c r="B2408" s="142">
        <x:v>561</x:v>
      </x:c>
      <x:c r="C2408">
        <x:f t="shared" si="216"/>
        <x:v>5.16666666666667</x:v>
      </x:c>
      <x:c r="D2408">
        <x:v>1</x:v>
      </x:c>
      <x:c r="I2408" t="s">
        <x:v>110</x:v>
      </x:c>
      <x:c r="J2408">
        <x:v>0.5</x:v>
      </x:c>
    </x:row>
    <x:row r="2409" spans="1:10">
      <x:c r="A2409">
        <x:v>240300</x:v>
      </x:c>
      <x:c r="B2409" s="142">
        <x:v>561</x:v>
      </x:c>
      <x:c r="C2409">
        <x:f t="shared" si="216"/>
        <x:v>5.2</x:v>
      </x:c>
      <x:c r="D2409">
        <x:v>1</x:v>
      </x:c>
      <x:c r="I2409" t="s">
        <x:v>110</x:v>
      </x:c>
      <x:c r="J2409">
        <x:v>0.5</x:v>
      </x:c>
    </x:row>
    <x:row r="2410" spans="1:10">
      <x:c r="A2410">
        <x:v>240400</x:v>
      </x:c>
      <x:c r="B2410" s="142">
        <x:v>561</x:v>
      </x:c>
      <x:c r="C2410">
        <x:f t="shared" si="216"/>
        <x:v>5.23333333333333</x:v>
      </x:c>
      <x:c r="D2410">
        <x:v>1</x:v>
      </x:c>
      <x:c r="I2410" t="s">
        <x:v>110</x:v>
      </x:c>
      <x:c r="J2410">
        <x:v>0.5</x:v>
      </x:c>
    </x:row>
    <x:row r="2411" spans="1:10">
      <x:c r="A2411">
        <x:v>240500</x:v>
      </x:c>
      <x:c r="B2411" s="142">
        <x:v>561</x:v>
      </x:c>
      <x:c r="C2411">
        <x:f t="shared" si="216"/>
        <x:v>5.26666666666666</x:v>
      </x:c>
      <x:c r="D2411">
        <x:v>1</x:v>
      </x:c>
      <x:c r="I2411" t="s">
        <x:v>110</x:v>
      </x:c>
      <x:c r="J2411">
        <x:v>0.5</x:v>
      </x:c>
    </x:row>
    <x:row r="2412" spans="1:10">
      <x:c r="A2412">
        <x:v>240600</x:v>
      </x:c>
      <x:c r="B2412" s="142">
        <x:v>561</x:v>
      </x:c>
      <x:c r="C2412">
        <x:f t="shared" si="216"/>
        <x:v>5.3</x:v>
      </x:c>
      <x:c r="D2412">
        <x:v>1</x:v>
      </x:c>
      <x:c r="I2412" t="s">
        <x:v>110</x:v>
      </x:c>
      <x:c r="J2412">
        <x:v>0.5</x:v>
      </x:c>
    </x:row>
    <x:row r="2413" spans="1:10">
      <x:c r="A2413">
        <x:v>240700</x:v>
      </x:c>
      <x:c r="B2413" s="142">
        <x:v>561</x:v>
      </x:c>
      <x:c r="C2413">
        <x:f t="shared" si="216"/>
        <x:v>5.33333333333333</x:v>
      </x:c>
      <x:c r="D2413">
        <x:v>1</x:v>
      </x:c>
      <x:c r="I2413" t="s">
        <x:v>110</x:v>
      </x:c>
      <x:c r="J2413">
        <x:v>0.5</x:v>
      </x:c>
    </x:row>
    <x:row r="2414" spans="1:10">
      <x:c r="A2414">
        <x:v>240800</x:v>
      </x:c>
      <x:c r="B2414" s="142">
        <x:v>561</x:v>
      </x:c>
      <x:c r="C2414">
        <x:f t="shared" si="216"/>
        <x:v>5.36666666666666</x:v>
      </x:c>
      <x:c r="D2414">
        <x:v>1</x:v>
      </x:c>
      <x:c r="I2414" t="s">
        <x:v>110</x:v>
      </x:c>
      <x:c r="J2414">
        <x:v>0.5</x:v>
      </x:c>
    </x:row>
    <x:row r="2415" spans="1:10">
      <x:c r="A2415">
        <x:v>240900</x:v>
      </x:c>
      <x:c r="B2415" s="142">
        <x:v>561</x:v>
      </x:c>
      <x:c r="C2415">
        <x:f t="shared" si="216"/>
        <x:v>5.4</x:v>
      </x:c>
      <x:c r="D2415">
        <x:v>1</x:v>
      </x:c>
      <x:c r="I2415" t="s">
        <x:v>110</x:v>
      </x:c>
      <x:c r="J2415">
        <x:v>0.5</x:v>
      </x:c>
    </x:row>
    <x:row r="2416" spans="1:10">
      <x:c r="A2416">
        <x:v>241000</x:v>
      </x:c>
      <x:c r="B2416" s="142">
        <x:v>561</x:v>
      </x:c>
      <x:c r="C2416">
        <x:f t="shared" si="216"/>
        <x:v>5.43333333333333</x:v>
      </x:c>
      <x:c r="D2416">
        <x:v>1</x:v>
      </x:c>
      <x:c r="I2416" t="s">
        <x:v>110</x:v>
      </x:c>
      <x:c r="J2416">
        <x:v>0.5</x:v>
      </x:c>
    </x:row>
    <x:row r="2417" spans="1:10">
      <x:c r="A2417">
        <x:v>241100</x:v>
      </x:c>
      <x:c r="B2417" s="142">
        <x:v>561</x:v>
      </x:c>
      <x:c r="C2417">
        <x:f t="shared" si="216"/>
        <x:v>5.46666666666666</x:v>
      </x:c>
      <x:c r="D2417">
        <x:v>1</x:v>
      </x:c>
      <x:c r="I2417" t="s">
        <x:v>110</x:v>
      </x:c>
      <x:c r="J2417">
        <x:v>0.5</x:v>
      </x:c>
    </x:row>
    <x:row r="2418" spans="1:10">
      <x:c r="A2418">
        <x:v>241200</x:v>
      </x:c>
      <x:c r="B2418" s="142">
        <x:v>561</x:v>
      </x:c>
      <x:c r="C2418">
        <x:f t="shared" si="216"/>
        <x:v>5.5</x:v>
      </x:c>
      <x:c r="D2418">
        <x:v>1</x:v>
      </x:c>
      <x:c r="I2418" t="s">
        <x:v>110</x:v>
      </x:c>
      <x:c r="J2418">
        <x:v>0.5</x:v>
      </x:c>
    </x:row>
    <x:row r="2419" spans="1:10">
      <x:c r="A2419">
        <x:v>241300</x:v>
      </x:c>
      <x:c r="B2419" s="142">
        <x:v>561</x:v>
      </x:c>
      <x:c r="C2419">
        <x:f t="shared" si="216"/>
        <x:v>5.53333333333333</x:v>
      </x:c>
      <x:c r="D2419">
        <x:v>1</x:v>
      </x:c>
      <x:c r="I2419" t="s">
        <x:v>110</x:v>
      </x:c>
      <x:c r="J2419">
        <x:v>0.5</x:v>
      </x:c>
    </x:row>
    <x:row r="2420" spans="1:10">
      <x:c r="A2420">
        <x:v>241400</x:v>
      </x:c>
      <x:c r="B2420" s="142">
        <x:v>561</x:v>
      </x:c>
      <x:c r="C2420">
        <x:f t="shared" si="216"/>
        <x:v>5.56666666666666</x:v>
      </x:c>
      <x:c r="D2420">
        <x:v>1</x:v>
      </x:c>
      <x:c r="I2420" t="s">
        <x:v>110</x:v>
      </x:c>
      <x:c r="J2420">
        <x:v>0.5</x:v>
      </x:c>
    </x:row>
    <x:row r="2421" spans="1:10">
      <x:c r="A2421">
        <x:v>241500</x:v>
      </x:c>
      <x:c r="B2421" s="142">
        <x:v>561</x:v>
      </x:c>
      <x:c r="C2421">
        <x:f t="shared" si="216"/>
        <x:v>5.6</x:v>
      </x:c>
      <x:c r="D2421">
        <x:v>1</x:v>
      </x:c>
      <x:c r="I2421" t="s">
        <x:v>110</x:v>
      </x:c>
      <x:c r="J2421">
        <x:v>0.5</x:v>
      </x:c>
    </x:row>
    <x:row r="2422" spans="1:10">
      <x:c r="A2422">
        <x:v>241600</x:v>
      </x:c>
      <x:c r="B2422" s="142">
        <x:v>561</x:v>
      </x:c>
      <x:c r="C2422">
        <x:f t="shared" si="216"/>
        <x:v>5.63333333333333</x:v>
      </x:c>
      <x:c r="D2422">
        <x:v>1</x:v>
      </x:c>
      <x:c r="I2422" t="s">
        <x:v>110</x:v>
      </x:c>
      <x:c r="J2422">
        <x:v>0.5</x:v>
      </x:c>
    </x:row>
    <x:row r="2423" spans="1:10">
      <x:c r="A2423">
        <x:v>241700</x:v>
      </x:c>
      <x:c r="B2423" s="142">
        <x:v>561</x:v>
      </x:c>
      <x:c r="C2423">
        <x:f t="shared" si="216"/>
        <x:v>5.66666666666666</x:v>
      </x:c>
      <x:c r="D2423">
        <x:v>1</x:v>
      </x:c>
      <x:c r="I2423" t="s">
        <x:v>110</x:v>
      </x:c>
      <x:c r="J2423">
        <x:v>0.5</x:v>
      </x:c>
    </x:row>
    <x:row r="2424" spans="1:10">
      <x:c r="A2424">
        <x:v>241800</x:v>
      </x:c>
      <x:c r="B2424" s="142">
        <x:v>561</x:v>
      </x:c>
      <x:c r="C2424">
        <x:f t="shared" si="216"/>
        <x:v>5.7</x:v>
      </x:c>
      <x:c r="D2424">
        <x:v>1</x:v>
      </x:c>
      <x:c r="I2424" t="s">
        <x:v>110</x:v>
      </x:c>
      <x:c r="J2424">
        <x:v>0.5</x:v>
      </x:c>
    </x:row>
    <x:row r="2425" spans="1:10">
      <x:c r="A2425">
        <x:v>241900</x:v>
      </x:c>
      <x:c r="B2425" s="142">
        <x:v>561</x:v>
      </x:c>
      <x:c r="C2425">
        <x:f t="shared" si="216"/>
        <x:v>5.73333333333333</x:v>
      </x:c>
      <x:c r="D2425">
        <x:v>1</x:v>
      </x:c>
      <x:c r="I2425" t="s">
        <x:v>110</x:v>
      </x:c>
      <x:c r="J2425">
        <x:v>0.5</x:v>
      </x:c>
    </x:row>
    <x:row r="2426" spans="1:10">
      <x:c r="A2426">
        <x:v>242000</x:v>
      </x:c>
      <x:c r="B2426" s="142">
        <x:v>561</x:v>
      </x:c>
      <x:c r="C2426">
        <x:f t="shared" si="216"/>
        <x:v>5.76666666666666</x:v>
      </x:c>
      <x:c r="D2426">
        <x:v>1</x:v>
      </x:c>
      <x:c r="I2426" t="s">
        <x:v>110</x:v>
      </x:c>
      <x:c r="J2426">
        <x:v>0.5</x:v>
      </x:c>
    </x:row>
    <x:row r="2427" spans="1:10">
      <x:c r="A2427">
        <x:v>242100</x:v>
      </x:c>
      <x:c r="B2427" s="142">
        <x:v>561</x:v>
      </x:c>
      <x:c r="C2427">
        <x:f t="shared" si="216"/>
        <x:v>5.8</x:v>
      </x:c>
      <x:c r="D2427">
        <x:v>1</x:v>
      </x:c>
      <x:c r="I2427" t="s">
        <x:v>110</x:v>
      </x:c>
      <x:c r="J2427">
        <x:v>0.5</x:v>
      </x:c>
    </x:row>
    <x:row r="2428" spans="1:10">
      <x:c r="A2428">
        <x:v>242200</x:v>
      </x:c>
      <x:c r="B2428" s="142">
        <x:v>561</x:v>
      </x:c>
      <x:c r="C2428">
        <x:f t="shared" si="216"/>
        <x:v>5.83333333333333</x:v>
      </x:c>
      <x:c r="D2428">
        <x:v>1</x:v>
      </x:c>
      <x:c r="I2428" t="s">
        <x:v>110</x:v>
      </x:c>
      <x:c r="J2428">
        <x:v>0.5</x:v>
      </x:c>
    </x:row>
    <x:row r="2429" spans="1:10">
      <x:c r="A2429">
        <x:v>242300</x:v>
      </x:c>
      <x:c r="B2429" s="142">
        <x:v>561</x:v>
      </x:c>
      <x:c r="C2429">
        <x:f t="shared" si="216"/>
        <x:v>5.86666666666666</x:v>
      </x:c>
      <x:c r="D2429">
        <x:v>1</x:v>
      </x:c>
      <x:c r="I2429" t="s">
        <x:v>110</x:v>
      </x:c>
      <x:c r="J2429">
        <x:v>0.5</x:v>
      </x:c>
    </x:row>
    <x:row r="2430" spans="1:10">
      <x:c r="A2430">
        <x:v>242400</x:v>
      </x:c>
      <x:c r="B2430" s="142">
        <x:v>561</x:v>
      </x:c>
      <x:c r="C2430">
        <x:f t="shared" si="216"/>
        <x:v>5.9</x:v>
      </x:c>
      <x:c r="D2430">
        <x:v>1</x:v>
      </x:c>
      <x:c r="I2430" t="s">
        <x:v>110</x:v>
      </x:c>
      <x:c r="J2430">
        <x:v>0.5</x:v>
      </x:c>
    </x:row>
    <x:row r="2431" spans="1:10">
      <x:c r="A2431">
        <x:v>242500</x:v>
      </x:c>
      <x:c r="B2431" s="142">
        <x:v>561</x:v>
      </x:c>
      <x:c r="C2431">
        <x:f t="shared" si="216"/>
        <x:v>5.93333333333333</x:v>
      </x:c>
      <x:c r="D2431">
        <x:v>1</x:v>
      </x:c>
      <x:c r="I2431" t="s">
        <x:v>110</x:v>
      </x:c>
      <x:c r="J2431">
        <x:v>0.5</x:v>
      </x:c>
    </x:row>
    <x:row r="2432" spans="1:10">
      <x:c r="A2432">
        <x:v>242600</x:v>
      </x:c>
      <x:c r="B2432" s="142">
        <x:v>561</x:v>
      </x:c>
      <x:c r="C2432">
        <x:f t="shared" si="216"/>
        <x:v>5.96666666666666</x:v>
      </x:c>
      <x:c r="D2432">
        <x:v>1</x:v>
      </x:c>
      <x:c r="I2432" t="s">
        <x:v>110</x:v>
      </x:c>
      <x:c r="J2432">
        <x:v>0.5</x:v>
      </x:c>
    </x:row>
    <x:row r="2433" spans="1:10">
      <x:c r="A2433">
        <x:v>242700</x:v>
      </x:c>
      <x:c r="B2433" s="142">
        <x:v>561</x:v>
      </x:c>
      <x:c r="C2433">
        <x:f t="shared" si="216"/>
        <x:v>6</x:v>
      </x:c>
      <x:c r="D2433">
        <x:v>1</x:v>
      </x:c>
      <x:c r="I2433" t="s">
        <x:v>110</x:v>
      </x:c>
      <x:c r="J2433">
        <x:v>0.5</x:v>
      </x:c>
    </x:row>
    <x:row r="2434" spans="1:10">
      <x:c r="A2434">
        <x:v>242800</x:v>
      </x:c>
      <x:c r="B2434" s="142">
        <x:v>561</x:v>
      </x:c>
      <x:c r="C2434">
        <x:f t="shared" si="216"/>
        <x:v>6.03333333333333</x:v>
      </x:c>
      <x:c r="D2434">
        <x:v>1</x:v>
      </x:c>
      <x:c r="I2434" t="s">
        <x:v>110</x:v>
      </x:c>
      <x:c r="J2434">
        <x:v>0.5</x:v>
      </x:c>
    </x:row>
    <x:row r="2435" spans="1:9">
      <x:c r="A2435">
        <x:v>242900</x:v>
      </x:c>
      <x:c r="B2435" s="142">
        <x:v>561</x:v>
      </x:c>
      <x:c r="C2435">
        <x:f>217/30</x:f>
        <x:v>7.23333333333333</x:v>
      </x:c>
      <x:c r="D2435">
        <x:v>1</x:v>
      </x:c>
      <x:c r="I2435" t="s">
        <x:v>110</x:v>
      </x:c>
    </x:row>
    <x:row r="2436" spans="1:11">
      <x:c r="A2436">
        <x:v>243000</x:v>
      </x:c>
      <x:c r="B2436" s="142">
        <x:v>561</x:v>
      </x:c>
      <x:c r="C2436">
        <x:f>277/30</x:f>
        <x:v>9.23333333333333</x:v>
      </x:c>
      <x:c r="D2436">
        <x:v>1</x:v>
      </x:c>
      <x:c r="I2436" t="s">
        <x:v>100</x:v>
      </x:c>
      <x:c r="K2436" t="s">
        <x:v>452</x:v>
      </x:c>
    </x:row>
    <x:row r="2437" spans="1:9">
      <x:c r="A2437">
        <x:v>243100</x:v>
      </x:c>
      <x:c r="B2437" s="142">
        <x:v>561</x:v>
      </x:c>
      <x:c r="C2437">
        <x:f>290/30</x:f>
        <x:v>9.66666666666667</x:v>
      </x:c>
      <x:c r="I2437" t="s">
        <x:v>102</x:v>
      </x:c>
    </x:row>
    <x:row r="2438" spans="1:16">
      <x:c r="A2438">
        <x:v>243200</x:v>
      </x:c>
      <x:c r="B2438" s="142">
        <x:v>561</x:v>
      </x:c>
      <x:c r="C2438">
        <x:f>341/30</x:f>
        <x:v>11.3666666666667</x:v>
      </x:c>
      <x:c r="D2438">
        <x:v>1</x:v>
      </x:c>
      <x:c r="M2438">
        <x:v>1780</x:v>
      </x:c>
      <x:c r="N2438">
        <x:v>2</x:v>
      </x:c>
      <x:c r="P2438" s="423" t="s">
        <x:v>441</x:v>
      </x:c>
    </x:row>
    <x:row r="2439" spans="1:33">
      <x:c r="A2439">
        <x:v>243300</x:v>
      </x:c>
      <x:c r="B2439" s="149">
        <x:v>562</x:v>
      </x:c>
      <x:c r="C2439">
        <x:v>0.3</x:v>
      </x:c>
      <x:c r="I2439" t="s">
        <x:v>100</x:v>
      </x:c>
      <x:c r="K2439" t="s">
        <x:v>453</x:v>
      </x:c>
      <x:c r="M2439">
        <x:v>1807</x:v>
      </x:c>
      <x:c r="O2439" t="s">
        <x:v>101</x:v>
      </x:c>
      <x:c r="Q2439" t="s">
        <x:v>328</x:v>
      </x:c>
      <x:c r="R2439">
        <x:v>0.3</x:v>
      </x:c>
      <x:c r="U2439">
        <x:v>1835</x:v>
      </x:c>
      <x:c r="V2439">
        <x:v>0.2</x:v>
      </x:c>
      <x:c r="W2439" t="s">
        <x:v>454</x:v>
      </x:c>
      <x:c r="X2439">
        <x:v>0</x:v>
      </x:c>
      <x:c r="Y2439">
        <x:v>0</x:v>
      </x:c>
      <x:c r="Z2439" t="s">
        <x:v>115</x:v>
      </x:c>
      <x:c r="AB2439">
        <x:v>0.1</x:v>
      </x:c>
      <x:c r="AD2439" t="s">
        <x:v>223</x:v>
      </x:c>
      <x:c r="AG2439" s="80">
        <x:v>2</x:v>
      </x:c>
    </x:row>
    <x:row r="2440" spans="1:33">
      <x:c r="A2440">
        <x:v>243400</x:v>
      </x:c>
      <x:c r="B2440" s="149">
        <x:v>562</x:v>
      </x:c>
      <x:c r="C2440">
        <x:v>0.633333333333333</x:v>
      </x:c>
      <x:c r="I2440" t="s">
        <x:v>434</x:v>
      </x:c>
      <x:c r="K2440" t="s">
        <x:v>455</x:v>
      </x:c>
      <x:c r="M2440">
        <x:v>1807</x:v>
      </x:c>
      <x:c r="O2440" t="s">
        <x:v>101</x:v>
      </x:c>
      <x:c r="Q2440" t="s">
        <x:v>328</x:v>
      </x:c>
      <x:c r="R2440">
        <x:v>0.3</x:v>
      </x:c>
      <x:c r="U2440">
        <x:v>1835</x:v>
      </x:c>
      <x:c r="V2440">
        <x:v>0.2</x:v>
      </x:c>
      <x:c r="W2440" t="s">
        <x:v>454</x:v>
      </x:c>
      <x:c r="X2440">
        <x:v>0</x:v>
      </x:c>
      <x:c r="Y2440">
        <x:v>0</x:v>
      </x:c>
      <x:c r="Z2440" t="s">
        <x:v>115</x:v>
      </x:c>
      <x:c r="AB2440">
        <x:v>0.1</x:v>
      </x:c>
      <x:c r="AD2440" t="s">
        <x:v>223</x:v>
      </x:c>
      <x:c r="AG2440" s="80">
        <x:v>2</x:v>
      </x:c>
    </x:row>
    <x:row r="2441" spans="1:33">
      <x:c r="A2441">
        <x:v>243500</x:v>
      </x:c>
      <x:c r="B2441" s="149">
        <x:v>562</x:v>
      </x:c>
      <x:c r="C2441">
        <x:v>0.933333333333333</x:v>
      </x:c>
      <x:c r="I2441" t="s">
        <x:v>456</x:v>
      </x:c>
      <x:c r="K2441" t="s">
        <x:v>457</x:v>
      </x:c>
      <x:c r="M2441">
        <x:v>1807</x:v>
      </x:c>
      <x:c r="O2441" t="s">
        <x:v>101</x:v>
      </x:c>
      <x:c r="Q2441" t="s">
        <x:v>328</x:v>
      </x:c>
      <x:c r="R2441">
        <x:v>0.3</x:v>
      </x:c>
      <x:c r="U2441">
        <x:v>1835</x:v>
      </x:c>
      <x:c r="V2441">
        <x:v>0.2</x:v>
      </x:c>
      <x:c r="W2441" t="s">
        <x:v>454</x:v>
      </x:c>
      <x:c r="X2441">
        <x:v>0</x:v>
      </x:c>
      <x:c r="Y2441">
        <x:v>0</x:v>
      </x:c>
      <x:c r="Z2441" t="s">
        <x:v>115</x:v>
      </x:c>
      <x:c r="AB2441">
        <x:v>0.1</x:v>
      </x:c>
      <x:c r="AD2441" t="s">
        <x:v>223</x:v>
      </x:c>
      <x:c r="AG2441" s="80">
        <x:v>2</x:v>
      </x:c>
    </x:row>
    <x:row r="2442" spans="1:33">
      <x:c r="A2442">
        <x:v>243600</x:v>
      </x:c>
      <x:c r="B2442" s="149">
        <x:v>562</x:v>
      </x:c>
      <x:c r="C2442">
        <x:v>1.43333333333333</x:v>
      </x:c>
      <x:c r="I2442" t="s">
        <x:v>103</x:v>
      </x:c>
      <x:c r="K2442" t="s">
        <x:v>458</x:v>
      </x:c>
      <x:c r="M2442">
        <x:v>1807</x:v>
      </x:c>
      <x:c r="O2442" t="s">
        <x:v>101</x:v>
      </x:c>
      <x:c r="Q2442" t="s">
        <x:v>328</x:v>
      </x:c>
      <x:c r="R2442">
        <x:v>0.3</x:v>
      </x:c>
      <x:c r="U2442">
        <x:v>1835</x:v>
      </x:c>
      <x:c r="V2442">
        <x:v>0.2</x:v>
      </x:c>
      <x:c r="W2442" t="s">
        <x:v>454</x:v>
      </x:c>
      <x:c r="X2442">
        <x:v>0</x:v>
      </x:c>
      <x:c r="Y2442">
        <x:v>0</x:v>
      </x:c>
      <x:c r="Z2442" t="s">
        <x:v>115</x:v>
      </x:c>
      <x:c r="AB2442">
        <x:v>0.1</x:v>
      </x:c>
      <x:c r="AD2442" t="s">
        <x:v>223</x:v>
      </x:c>
      <x:c r="AG2442" s="80">
        <x:v>1</x:v>
      </x:c>
    </x:row>
    <x:row r="2443" spans="1:33">
      <x:c r="A2443">
        <x:v>243700</x:v>
      </x:c>
      <x:c r="B2443" s="149">
        <x:v>562</x:v>
      </x:c>
      <x:c r="C2443">
        <x:v>1.56666666666667</x:v>
      </x:c>
      <x:c r="I2443" t="s">
        <x:v>100</x:v>
      </x:c>
      <x:c r="K2443" t="s">
        <x:v>459</x:v>
      </x:c>
      <x:c r="M2443">
        <x:v>1807</x:v>
      </x:c>
      <x:c r="O2443" t="s">
        <x:v>101</x:v>
      </x:c>
      <x:c r="Q2443" t="s">
        <x:v>328</x:v>
      </x:c>
      <x:c r="R2443">
        <x:v>0.3</x:v>
      </x:c>
      <x:c r="U2443">
        <x:v>1835</x:v>
      </x:c>
      <x:c r="V2443">
        <x:v>0.2</x:v>
      </x:c>
      <x:c r="W2443" t="s">
        <x:v>454</x:v>
      </x:c>
      <x:c r="X2443">
        <x:v>0</x:v>
      </x:c>
      <x:c r="Y2443">
        <x:v>0</x:v>
      </x:c>
      <x:c r="Z2443" t="s">
        <x:v>115</x:v>
      </x:c>
      <x:c r="AB2443">
        <x:v>0.1</x:v>
      </x:c>
      <x:c r="AD2443" t="s">
        <x:v>223</x:v>
      </x:c>
      <x:c r="AG2443" s="80">
        <x:v>1</x:v>
      </x:c>
    </x:row>
    <x:row r="2444" spans="1:33">
      <x:c r="A2444">
        <x:v>243800</x:v>
      </x:c>
      <x:c r="B2444" s="149">
        <x:v>562</x:v>
      </x:c>
      <x:c r="C2444">
        <x:v>1.7</x:v>
      </x:c>
      <x:c r="I2444" t="s">
        <x:v>102</x:v>
      </x:c>
      <x:c r="K2444" t="s">
        <x:v>457</x:v>
      </x:c>
      <x:c r="M2444">
        <x:v>1807</x:v>
      </x:c>
      <x:c r="O2444" t="s">
        <x:v>101</x:v>
      </x:c>
      <x:c r="Q2444" t="s">
        <x:v>328</x:v>
      </x:c>
      <x:c r="R2444">
        <x:v>0.3</x:v>
      </x:c>
      <x:c r="U2444">
        <x:v>1835</x:v>
      </x:c>
      <x:c r="V2444">
        <x:v>0.2</x:v>
      </x:c>
      <x:c r="W2444" t="s">
        <x:v>454</x:v>
      </x:c>
      <x:c r="X2444">
        <x:v>0</x:v>
      </x:c>
      <x:c r="Y2444">
        <x:v>0</x:v>
      </x:c>
      <x:c r="Z2444" t="s">
        <x:v>115</x:v>
      </x:c>
      <x:c r="AB2444">
        <x:v>0.1</x:v>
      </x:c>
      <x:c r="AD2444" t="s">
        <x:v>223</x:v>
      </x:c>
      <x:c r="AG2444" s="80">
        <x:v>1</x:v>
      </x:c>
    </x:row>
    <x:row r="2445" spans="1:34">
      <x:c r="A2445">
        <x:v>243900</x:v>
      </x:c>
      <x:c r="B2445">
        <x:v>563</x:v>
      </x:c>
      <x:c r="C2445">
        <x:v>0.5</x:v>
      </x:c>
      <x:c r="I2445" t="s">
        <x:v>102</x:v>
      </x:c>
      <x:c r="K2445" t="s">
        <x:v>117</x:v>
      </x:c>
      <x:c r="M2445">
        <x:v>1807</x:v>
      </x:c>
      <x:c r="O2445" t="s">
        <x:v>101</x:v>
      </x:c>
      <x:c r="AG2445" s="80">
        <x:v>2</x:v>
      </x:c>
      <x:c r="AH2445" t="s">
        <x:v>388</x:v>
      </x:c>
    </x:row>
    <x:row r="2446" spans="1:34">
      <x:c r="A2446">
        <x:v>244000</x:v>
      </x:c>
      <x:c r="B2446">
        <x:v>563</x:v>
      </x:c>
      <x:c r="C2446">
        <x:v>0.8</x:v>
      </x:c>
      <x:c r="I2446" t="s">
        <x:v>100</x:v>
      </x:c>
      <x:c r="K2446" t="s">
        <x:v>119</x:v>
      </x:c>
      <x:c r="M2446">
        <x:v>1807</x:v>
      </x:c>
      <x:c r="O2446" t="s">
        <x:v>101</x:v>
      </x:c>
      <x:c r="AG2446" s="80">
        <x:v>2</x:v>
      </x:c>
      <x:c r="AH2446" t="s">
        <x:v>460</x:v>
      </x:c>
    </x:row>
    <x:row r="2447" spans="1:34">
      <x:c r="A2447">
        <x:v>244100</x:v>
      </x:c>
      <x:c r="B2447">
        <x:v>563</x:v>
      </x:c>
      <x:c r="C2447">
        <x:v>1.6333333333333</x:v>
      </x:c>
      <x:c r="I2447" t="s">
        <x:v>102</x:v>
      </x:c>
      <x:c r="K2447" t="s">
        <x:v>457</x:v>
      </x:c>
      <x:c r="M2447">
        <x:v>1807</x:v>
      </x:c>
      <x:c r="O2447" t="s">
        <x:v>101</x:v>
      </x:c>
      <x:c r="Q2447" t="s">
        <x:v>328</x:v>
      </x:c>
      <x:c r="R2447">
        <x:v>0.3</x:v>
      </x:c>
      <x:c r="AG2447" s="80">
        <x:v>2</x:v>
      </x:c>
      <x:c r="AH2447" t="s">
        <x:v>461</x:v>
      </x:c>
    </x:row>
    <x:row r="2448" spans="1:33">
      <x:c r="A2448">
        <x:v>244200</x:v>
      </x:c>
      <x:c r="B2448">
        <x:v>563</x:v>
      </x:c>
      <x:c r="C2448">
        <x:f>C2447+0.2</x:f>
        <x:v>1.8333333333333</x:v>
      </x:c>
      <x:c r="D2448">
        <x:v>1</x:v>
      </x:c>
      <x:c r="AG2448" s="80">
        <x:v>2</x:v>
      </x:c>
    </x:row>
    <x:row r="2449" spans="1:33">
      <x:c r="A2449">
        <x:v>244300</x:v>
      </x:c>
      <x:c r="B2449" s="149">
        <x:v>564</x:v>
      </x:c>
      <x:c r="C2449">
        <x:f>2.06666666666667+(2/30)</x:f>
        <x:v>2.13333333333334</x:v>
      </x:c>
      <x:c r="I2449" t="s">
        <x:v>434</x:v>
      </x:c>
      <x:c r="K2449" t="s">
        <x:v>462</x:v>
      </x:c>
      <x:c r="M2449">
        <x:v>1807</x:v>
      </x:c>
      <x:c r="O2449" t="s">
        <x:v>101</x:v>
      </x:c>
      <x:c r="Q2449" t="s">
        <x:v>328</x:v>
      </x:c>
      <x:c r="R2449">
        <x:v>0.3</x:v>
      </x:c>
      <x:c r="AG2449" s="80">
        <x:v>2</x:v>
      </x:c>
    </x:row>
    <x:row r="2450" spans="1:33">
      <x:c r="A2450">
        <x:v>244400</x:v>
      </x:c>
      <x:c r="B2450" s="149">
        <x:v>564</x:v>
      </x:c>
      <x:c r="C2450">
        <x:f>2.53333333333333+(2/30)</x:f>
        <x:v>2.6</x:v>
      </x:c>
      <x:c r="I2450" t="s">
        <x:v>100</x:v>
      </x:c>
      <x:c r="K2450" t="s">
        <x:v>463</x:v>
      </x:c>
      <x:c r="M2450">
        <x:v>1807</x:v>
      </x:c>
      <x:c r="O2450" t="s">
        <x:v>101</x:v>
      </x:c>
      <x:c r="Q2450" t="s">
        <x:v>328</x:v>
      </x:c>
      <x:c r="R2450">
        <x:v>0.3</x:v>
      </x:c>
      <x:c r="AG2450" s="80">
        <x:v>1</x:v>
      </x:c>
    </x:row>
    <x:row r="2451" spans="1:33">
      <x:c r="A2451">
        <x:v>244500</x:v>
      </x:c>
      <x:c r="B2451" s="149">
        <x:v>564</x:v>
      </x:c>
      <x:c r="C2451">
        <x:f>2.68333333333333+(2/30)</x:f>
        <x:v>2.75</x:v>
      </x:c>
      <x:c r="I2451" t="s">
        <x:v>104</x:v>
      </x:c>
      <x:c r="K2451" t="s">
        <x:v>453</x:v>
      </x:c>
      <x:c r="M2451">
        <x:v>1807</x:v>
      </x:c>
      <x:c r="O2451" t="s">
        <x:v>101</x:v>
      </x:c>
      <x:c r="Q2451" t="s">
        <x:v>328</x:v>
      </x:c>
      <x:c r="R2451">
        <x:v>0.3</x:v>
      </x:c>
      <x:c r="AG2451" s="80">
        <x:v>1</x:v>
      </x:c>
    </x:row>
    <x:row r="2452" spans="1:33">
      <x:c r="A2452">
        <x:v>244600</x:v>
      </x:c>
      <x:c r="B2452" s="149">
        <x:v>564</x:v>
      </x:c>
      <x:c r="C2452">
        <x:f>2.83333333333333+(2/30)</x:f>
        <x:v>2.9</x:v>
      </x:c>
      <x:c r="I2452" t="s">
        <x:v>103</x:v>
      </x:c>
      <x:c r="K2452" t="s">
        <x:v>457</x:v>
      </x:c>
      <x:c r="M2452">
        <x:v>1807</x:v>
      </x:c>
      <x:c r="O2452" t="s">
        <x:v>101</x:v>
      </x:c>
      <x:c r="Q2452" t="s">
        <x:v>328</x:v>
      </x:c>
      <x:c r="R2452">
        <x:v>0.3</x:v>
      </x:c>
      <x:c r="AG2452" s="80">
        <x:v>2</x:v>
      </x:c>
    </x:row>
    <x:row r="2453" spans="1:30">
      <x:c r="A2453">
        <x:v>244700</x:v>
      </x:c>
      <x:c r="B2453">
        <x:v>565</x:v>
      </x:c>
      <x:c r="C2453">
        <x:f>25/30</x:f>
        <x:v>0.833333333333333</x:v>
      </x:c>
      <x:c r="D2453">
        <x:v>1</x:v>
      </x:c>
      <x:c r="M2453">
        <x:v>1791</x:v>
      </x:c>
      <x:c r="O2453" t="s">
        <x:v>116</x:v>
      </x:c>
      <x:c r="P2453" t="s">
        <x:v>464</x:v>
      </x:c>
      <x:c r="U2453">
        <x:v>1790</x:v>
      </x:c>
      <x:c r="V2453">
        <x:v>0.2</x:v>
      </x:c>
      <x:c r="W2453" t="s">
        <x:v>239</x:v>
      </x:c>
      <x:c r="X2453">
        <x:v>0</x:v>
      </x:c>
      <x:c r="Y2453">
        <x:v>0</x:v>
      </x:c>
      <x:c r="Z2453" t="s">
        <x:v>137</x:v>
      </x:c>
      <x:c r="AB2453">
        <x:v>0.3</x:v>
      </x:c>
      <x:c r="AD2453" t="s">
        <x:v>465</x:v>
      </x:c>
    </x:row>
    <x:row r="2454" spans="1:30">
      <x:c r="A2454">
        <x:v>244800</x:v>
      </x:c>
      <x:c r="B2454">
        <x:v>565</x:v>
      </x:c>
      <x:c r="C2454">
        <x:f>C2453+0.65</x:f>
        <x:v>1.48333333333333</x:v>
      </x:c>
      <x:c r="D2454">
        <x:v>1</x:v>
      </x:c>
      <x:c r="M2454">
        <x:v>1791</x:v>
      </x:c>
      <x:c r="O2454" t="s">
        <x:v>116</x:v>
      </x:c>
      <x:c r="P2454" t="s">
        <x:v>464</x:v>
      </x:c>
      <x:c r="U2454">
        <x:v>439</x:v>
      </x:c>
      <x:c r="V2454">
        <x:v>0.2</x:v>
      </x:c>
      <x:c r="W2454" t="s">
        <x:v>239</x:v>
      </x:c>
      <x:c r="X2454">
        <x:v>0</x:v>
      </x:c>
      <x:c r="Y2454">
        <x:v>0</x:v>
      </x:c>
      <x:c r="Z2454" t="s">
        <x:v>137</x:v>
      </x:c>
      <x:c r="AB2454">
        <x:v>0.3</x:v>
      </x:c>
      <x:c r="AD2454" t="s">
        <x:v>465</x:v>
      </x:c>
    </x:row>
    <x:row r="2455" spans="1:33">
      <x:c r="A2455">
        <x:v>244900</x:v>
      </x:c>
      <x:c r="B2455">
        <x:v>565</x:v>
      </x:c>
      <x:c r="C2455">
        <x:f>70/30</x:f>
        <x:v>2.33333333333333</x:v>
      </x:c>
      <x:c r="I2455" t="s">
        <x:v>102</x:v>
      </x:c>
      <x:c r="J2455">
        <x:v>0.25</x:v>
      </x:c>
      <x:c r="K2455" t="s">
        <x:v>466</x:v>
      </x:c>
      <x:c r="Q2455" t="s">
        <x:v>328</x:v>
      </x:c>
      <x:c r="R2455">
        <x:v>0.3</x:v>
      </x:c>
      <x:c r="U2455">
        <x:v>439</x:v>
      </x:c>
      <x:c r="V2455">
        <x:v>0.2</x:v>
      </x:c>
      <x:c r="W2455" t="s">
        <x:v>239</x:v>
      </x:c>
      <x:c r="X2455">
        <x:v>0</x:v>
      </x:c>
      <x:c r="Y2455">
        <x:v>0</x:v>
      </x:c>
      <x:c r="Z2455" t="s">
        <x:v>137</x:v>
      </x:c>
      <x:c r="AB2455">
        <x:v>0.3</x:v>
      </x:c>
      <x:c r="AD2455" t="s">
        <x:v>465</x:v>
      </x:c>
      <x:c r="AG2455" s="80">
        <x:v>2</x:v>
      </x:c>
    </x:row>
    <x:row r="2456" spans="1:33">
      <x:c r="A2456">
        <x:v>245000</x:v>
      </x:c>
      <x:c r="B2456">
        <x:v>565</x:v>
      </x:c>
      <x:c r="C2456">
        <x:f>C2455+0.65</x:f>
        <x:v>2.98333333333333</x:v>
      </x:c>
      <x:c r="I2456" t="s">
        <x:v>112</x:v>
      </x:c>
      <x:c r="J2456">
        <x:v>0.25</x:v>
      </x:c>
      <x:c r="Q2456" t="s">
        <x:v>328</x:v>
      </x:c>
      <x:c r="R2456">
        <x:v>0.2</x:v>
      </x:c>
      <x:c r="U2456">
        <x:v>439</x:v>
      </x:c>
      <x:c r="V2456">
        <x:v>0.2</x:v>
      </x:c>
      <x:c r="W2456" t="s">
        <x:v>239</x:v>
      </x:c>
      <x:c r="X2456">
        <x:v>0</x:v>
      </x:c>
      <x:c r="Y2456">
        <x:v>0</x:v>
      </x:c>
      <x:c r="Z2456" t="s">
        <x:v>137</x:v>
      </x:c>
      <x:c r="AB2456">
        <x:v>0.3</x:v>
      </x:c>
      <x:c r="AD2456" t="s">
        <x:v>465</x:v>
      </x:c>
      <x:c r="AG2456" s="80">
        <x:v>2</x:v>
      </x:c>
    </x:row>
    <x:row r="2457" spans="1:30">
      <x:c r="A2457">
        <x:v>245100</x:v>
      </x:c>
      <x:c r="B2457" s="149">
        <x:v>566</x:v>
      </x:c>
      <x:c r="C2457">
        <x:f>49/30</x:f>
        <x:v>1.63333333333333</x:v>
      </x:c>
      <x:c r="D2457">
        <x:v>1</x:v>
      </x:c>
      <x:c r="M2457">
        <x:v>1799</x:v>
      </x:c>
      <x:c r="O2457" t="s">
        <x:v>101</x:v>
      </x:c>
      <x:c r="U2457">
        <x:v>1797</x:v>
      </x:c>
      <x:c r="V2457">
        <x:v>0.2</x:v>
      </x:c>
      <x:c r="W2457" t="s">
        <x:v>239</x:v>
      </x:c>
      <x:c r="X2457">
        <x:v>0</x:v>
      </x:c>
      <x:c r="Y2457">
        <x:v>0</x:v>
      </x:c>
      <x:c r="Z2457" t="s">
        <x:v>115</x:v>
      </x:c>
      <x:c r="AA2457">
        <x:v>18</x:v>
      </x:c>
      <x:c r="AD2457" t="s">
        <x:v>330</x:v>
      </x:c>
    </x:row>
    <x:row r="2458" spans="1:30">
      <x:c r="A2458">
        <x:v>245200</x:v>
      </x:c>
      <x:c r="B2458" s="149">
        <x:v>566</x:v>
      </x:c>
      <x:c r="C2458">
        <x:f>C2457+0.00001</x:f>
        <x:v>1.63334333333333</x:v>
      </x:c>
      <x:c r="D2458">
        <x:v>1</x:v>
      </x:c>
      <x:c r="U2458">
        <x:v>1798</x:v>
      </x:c>
      <x:c r="V2458">
        <x:v>0.2</x:v>
      </x:c>
      <x:c r="W2458" t="s">
        <x:v>464</x:v>
      </x:c>
      <x:c r="X2458">
        <x:v>0</x:v>
      </x:c>
      <x:c r="Y2458">
        <x:v>0</x:v>
      </x:c>
      <x:c r="Z2458" t="s">
        <x:v>115</x:v>
      </x:c>
      <x:c r="AA2458">
        <x:v>18</x:v>
      </x:c>
      <x:c r="AD2458" t="s">
        <x:v>467</x:v>
      </x:c>
    </x:row>
    <x:row r="2459" spans="1:30">
      <x:c r="A2459">
        <x:v>245300</x:v>
      </x:c>
      <x:c r="B2459" s="149">
        <x:v>566</x:v>
      </x:c>
      <x:c r="C2459" s="6">
        <x:f>$C$2457+0.2</x:f>
        <x:v>1.83333333333333</x:v>
      </x:c>
      <x:c r="D2459">
        <x:v>1</x:v>
      </x:c>
      <x:c r="M2459">
        <x:v>1793</x:v>
      </x:c>
      <x:c r="O2459" t="s">
        <x:v>101</x:v>
      </x:c>
      <x:c r="U2459">
        <x:v>439</x:v>
      </x:c>
      <x:c r="V2459">
        <x:v>0.2</x:v>
      </x:c>
      <x:c r="W2459" t="s">
        <x:v>464</x:v>
      </x:c>
      <x:c r="X2459">
        <x:v>0</x:v>
      </x:c>
      <x:c r="Y2459">
        <x:v>0</x:v>
      </x:c>
      <x:c r="Z2459" t="s">
        <x:v>115</x:v>
      </x:c>
      <x:c r="AA2459">
        <x:v>18</x:v>
      </x:c>
      <x:c r="AD2459" t="s">
        <x:v>467</x:v>
      </x:c>
    </x:row>
    <x:row r="2460" spans="1:33">
      <x:c r="A2460">
        <x:v>245400</x:v>
      </x:c>
      <x:c r="B2460" s="149">
        <x:v>566</x:v>
      </x:c>
      <x:c r="C2460" s="150">
        <x:f>$C$2457+0.201</x:f>
        <x:v>1.83433333333333</x:v>
      </x:c>
      <x:c r="G2460">
        <x:v>2</x:v>
      </x:c>
      <x:c r="I2460" t="s">
        <x:v>103</x:v>
      </x:c>
      <x:c r="K2460" t="s">
        <x:v>457</x:v>
      </x:c>
      <x:c r="M2460">
        <x:v>1794</x:v>
      </x:c>
      <x:c r="O2460" t="s">
        <x:v>101</x:v>
      </x:c>
      <x:c r="Q2460" t="s">
        <x:v>328</x:v>
      </x:c>
      <x:c r="R2460">
        <x:v>0.2</x:v>
      </x:c>
      <x:c r="U2460">
        <x:v>439</x:v>
      </x:c>
      <x:c r="V2460">
        <x:v>0.2</x:v>
      </x:c>
      <x:c r="W2460" t="s">
        <x:v>464</x:v>
      </x:c>
      <x:c r="X2460">
        <x:v>0</x:v>
      </x:c>
      <x:c r="Y2460">
        <x:v>0</x:v>
      </x:c>
      <x:c r="Z2460" t="s">
        <x:v>115</x:v>
      </x:c>
      <x:c r="AA2460">
        <x:v>18</x:v>
      </x:c>
      <x:c r="AD2460" t="s">
        <x:v>467</x:v>
      </x:c>
      <x:c r="AG2460" s="80">
        <x:v>1</x:v>
      </x:c>
    </x:row>
    <x:row r="2461" spans="1:33">
      <x:c r="A2461">
        <x:v>245500</x:v>
      </x:c>
      <x:c r="B2461" s="149">
        <x:v>566</x:v>
      </x:c>
      <x:c r="C2461" s="150">
        <x:f>C2460+0.62</x:f>
        <x:v>2.45433333333333</x:v>
      </x:c>
      <x:c r="G2461">
        <x:v>1</x:v>
      </x:c>
      <x:c r="I2461" t="s">
        <x:v>104</x:v>
      </x:c>
      <x:c r="K2461" t="s">
        <x:v>453</x:v>
      </x:c>
      <x:c r="M2461">
        <x:v>1794</x:v>
      </x:c>
      <x:c r="O2461" t="s">
        <x:v>101</x:v>
      </x:c>
      <x:c r="Q2461" t="s">
        <x:v>328</x:v>
      </x:c>
      <x:c r="R2461">
        <x:v>0.2</x:v>
      </x:c>
      <x:c r="U2461">
        <x:v>439</x:v>
      </x:c>
      <x:c r="V2461">
        <x:v>0.2</x:v>
      </x:c>
      <x:c r="W2461" t="s">
        <x:v>464</x:v>
      </x:c>
      <x:c r="X2461">
        <x:v>0</x:v>
      </x:c>
      <x:c r="Y2461">
        <x:v>0</x:v>
      </x:c>
      <x:c r="Z2461" t="s">
        <x:v>115</x:v>
      </x:c>
      <x:c r="AA2461">
        <x:v>18</x:v>
      </x:c>
      <x:c r="AD2461" t="s">
        <x:v>467</x:v>
      </x:c>
      <x:c r="AG2461" s="80">
        <x:v>1</x:v>
      </x:c>
    </x:row>
    <x:row r="2462" spans="1:33">
      <x:c r="A2462">
        <x:v>245600</x:v>
      </x:c>
      <x:c r="B2462" s="149">
        <x:v>566</x:v>
      </x:c>
      <x:c r="C2462" s="150">
        <x:f>C2461+0.62</x:f>
        <x:v>3.07433333333333</x:v>
      </x:c>
      <x:c r="G2462">
        <x:v>3</x:v>
      </x:c>
      <x:c r="I2462" t="s">
        <x:v>112</x:v>
      </x:c>
      <x:c r="J2462">
        <x:v>0.35</x:v>
      </x:c>
      <x:c r="K2462" t="s">
        <x:v>466</x:v>
      </x:c>
      <x:c r="M2462">
        <x:v>1794</x:v>
      </x:c>
      <x:c r="O2462" t="s">
        <x:v>101</x:v>
      </x:c>
      <x:c r="Q2462" t="s">
        <x:v>328</x:v>
      </x:c>
      <x:c r="R2462">
        <x:v>0.3</x:v>
      </x:c>
      <x:c r="U2462">
        <x:v>439</x:v>
      </x:c>
      <x:c r="V2462">
        <x:v>0.2</x:v>
      </x:c>
      <x:c r="W2462" t="s">
        <x:v>464</x:v>
      </x:c>
      <x:c r="X2462">
        <x:v>0</x:v>
      </x:c>
      <x:c r="Y2462">
        <x:v>0</x:v>
      </x:c>
      <x:c r="Z2462" t="s">
        <x:v>115</x:v>
      </x:c>
      <x:c r="AA2462">
        <x:v>18</x:v>
      </x:c>
      <x:c r="AD2462" t="s">
        <x:v>467</x:v>
      </x:c>
      <x:c r="AG2462" s="80">
        <x:v>2</x:v>
      </x:c>
    </x:row>
    <x:row r="2463" spans="1:30">
      <x:c r="A2463">
        <x:v>245700</x:v>
      </x:c>
      <x:c r="B2463" s="149">
        <x:v>566</x:v>
      </x:c>
      <x:c r="C2463" s="150">
        <x:f>C2460+1.29</x:f>
        <x:v>3.12433333333333</x:v>
      </x:c>
      <x:c r="D2463">
        <x:v>1</x:v>
      </x:c>
      <x:c r="M2463">
        <x:v>1796</x:v>
      </x:c>
      <x:c r="O2463" t="s">
        <x:v>116</x:v>
      </x:c>
      <x:c r="P2463" t="s">
        <x:v>468</x:v>
      </x:c>
      <x:c r="U2463">
        <x:v>439</x:v>
      </x:c>
      <x:c r="V2463">
        <x:v>0.2</x:v>
      </x:c>
      <x:c r="W2463" t="s">
        <x:v>464</x:v>
      </x:c>
      <x:c r="X2463">
        <x:v>0</x:v>
      </x:c>
      <x:c r="Y2463">
        <x:v>0</x:v>
      </x:c>
      <x:c r="Z2463" t="s">
        <x:v>115</x:v>
      </x:c>
      <x:c r="AA2463">
        <x:v>18</x:v>
      </x:c>
      <x:c r="AD2463" t="s">
        <x:v>467</x:v>
      </x:c>
    </x:row>
    <x:row r="2464" spans="1:10">
      <x:c r="A2464">
        <x:v>245800</x:v>
      </x:c>
      <x:c r="B2464">
        <x:v>567</x:v>
      </x:c>
      <x:c r="C2464">
        <x:v>1.5</x:v>
      </x:c>
      <x:c r="D2464">
        <x:v>1</x:v>
      </x:c>
      <x:c r="I2464" t="s">
        <x:v>100</x:v>
      </x:c>
      <x:c r="J2464" t="s">
        <x:v>469</x:v>
      </x:c>
    </x:row>
    <x:row r="2465" spans="1:19">
      <x:c r="A2465">
        <x:v>245900</x:v>
      </x:c>
      <x:c r="B2465">
        <x:v>567</x:v>
      </x:c>
      <x:c r="C2465">
        <x:f>131/30</x:f>
        <x:v>4.36666666666667</x:v>
      </x:c>
      <x:c r="I2465" t="s">
        <x:v>100</x:v>
      </x:c>
      <x:c r="K2465" t="s">
        <x:v>286</x:v>
      </x:c>
      <x:c r="S2465" t="s">
        <x:v>470</x:v>
      </x:c>
    </x:row>
    <x:row r="2466" spans="1:18">
      <x:c r="A2466">
        <x:v>246000</x:v>
      </x:c>
      <x:c r="B2466" s="149">
        <x:v>568</x:v>
      </x:c>
      <x:c r="C2466">
        <x:f>165/30</x:f>
        <x:v>5.5</x:v>
      </x:c>
      <x:c r="G2466">
        <x:v>4</x:v>
      </x:c>
      <x:c r="I2466" t="s">
        <x:v>100</x:v>
      </x:c>
      <x:c r="M2466">
        <x:v>1807</x:v>
      </x:c>
      <x:c r="O2466" t="s">
        <x:v>101</x:v>
      </x:c>
      <x:c r="Q2466" t="s">
        <x:v>328</x:v>
      </x:c>
      <x:c r="R2466">
        <x:v>0.2</x:v>
      </x:c>
    </x:row>
    <x:row r="2467" spans="1:18">
      <x:c r="A2467">
        <x:v>246100</x:v>
      </x:c>
      <x:c r="B2467" s="149">
        <x:v>568</x:v>
      </x:c>
      <x:c r="C2467">
        <x:f>C2466+0.3</x:f>
        <x:v>5.8</x:v>
      </x:c>
      <x:c r="G2467">
        <x:v>3</x:v>
      </x:c>
      <x:c r="I2467" t="s">
        <x:v>102</x:v>
      </x:c>
      <x:c r="M2467">
        <x:v>1807</x:v>
      </x:c>
      <x:c r="O2467" t="s">
        <x:v>101</x:v>
      </x:c>
      <x:c r="Q2467" t="s">
        <x:v>328</x:v>
      </x:c>
      <x:c r="R2467">
        <x:v>0.2</x:v>
      </x:c>
    </x:row>
    <x:row r="2468" spans="1:18">
      <x:c r="A2468">
        <x:v>246200</x:v>
      </x:c>
      <x:c r="B2468" s="149">
        <x:v>568</x:v>
      </x:c>
      <x:c r="C2468">
        <x:f>C2467+0.3</x:f>
        <x:v>6.1</x:v>
      </x:c>
      <x:c r="G2468">
        <x:v>4</x:v>
      </x:c>
      <x:c r="I2468" t="s">
        <x:v>103</x:v>
      </x:c>
      <x:c r="M2468">
        <x:v>1807</x:v>
      </x:c>
      <x:c r="O2468" t="s">
        <x:v>101</x:v>
      </x:c>
      <x:c r="Q2468" t="s">
        <x:v>328</x:v>
      </x:c>
      <x:c r="R2468">
        <x:v>0.2</x:v>
      </x:c>
    </x:row>
    <x:row r="2469" spans="1:18">
      <x:c r="A2469">
        <x:v>246300</x:v>
      </x:c>
      <x:c r="B2469" s="149">
        <x:v>568</x:v>
      </x:c>
      <x:c r="C2469">
        <x:f>C2468+0.3</x:f>
        <x:v>6.4</x:v>
      </x:c>
      <x:c r="G2469">
        <x:v>3</x:v>
      </x:c>
      <x:c r="I2469" t="s">
        <x:v>104</x:v>
      </x:c>
      <x:c r="M2469">
        <x:v>1807</x:v>
      </x:c>
      <x:c r="O2469" t="s">
        <x:v>101</x:v>
      </x:c>
      <x:c r="Q2469" t="s">
        <x:v>328</x:v>
      </x:c>
      <x:c r="R2469">
        <x:v>0.2</x:v>
      </x:c>
    </x:row>
    <x:row r="2470" spans="1:10">
      <x:c r="A2470">
        <x:v>246400</x:v>
      </x:c>
      <x:c r="B2470" s="149">
        <x:v>568</x:v>
      </x:c>
      <x:c r="C2470">
        <x:f>233/30</x:f>
        <x:v>7.76666666666667</x:v>
      </x:c>
      <x:c r="D2470">
        <x:v>1</x:v>
      </x:c>
      <x:c r="I2470" t="s">
        <x:v>102</x:v>
      </x:c>
      <x:c r="J2470">
        <x:v>0.3</x:v>
      </x:c>
    </x:row>
    <x:row r="2471" spans="1:18">
      <x:c r="A2471">
        <x:v>246500</x:v>
      </x:c>
      <x:c r="B2471" s="149">
        <x:v>568</x:v>
      </x:c>
      <x:c r="C2471">
        <x:f>237/30</x:f>
        <x:v>7.9</x:v>
      </x:c>
      <x:c r="G2471">
        <x:v>7</x:v>
      </x:c>
      <x:c r="I2471" t="s">
        <x:v>112</x:v>
      </x:c>
      <x:c r="J2471">
        <x:v>0.2</x:v>
      </x:c>
      <x:c r="K2471" t="s">
        <x:v>471</x:v>
      </x:c>
      <x:c r="M2471">
        <x:v>1807</x:v>
      </x:c>
      <x:c r="O2471" t="s">
        <x:v>101</x:v>
      </x:c>
      <x:c r="Q2471" t="s">
        <x:v>328</x:v>
      </x:c>
      <x:c r="R2471">
        <x:v>0.15</x:v>
      </x:c>
    </x:row>
    <x:row r="2472" spans="1:18">
      <x:c r="A2472">
        <x:v>246600</x:v>
      </x:c>
      <x:c r="B2472" s="149">
        <x:v>568</x:v>
      </x:c>
      <x:c r="C2472">
        <x:f>C2471+0.15</x:f>
        <x:v>8.05</x:v>
      </x:c>
      <x:c r="G2472">
        <x:v>7</x:v>
      </x:c>
      <x:c r="Q2472" t="s">
        <x:v>328</x:v>
      </x:c>
      <x:c r="R2472">
        <x:v>0.15</x:v>
      </x:c>
    </x:row>
    <x:row r="2473" spans="1:18">
      <x:c r="A2473">
        <x:v>246700</x:v>
      </x:c>
      <x:c r="B2473" s="149">
        <x:v>568</x:v>
      </x:c>
      <x:c r="C2473">
        <x:f>C2472+0.15</x:f>
        <x:v>8.2</x:v>
      </x:c>
      <x:c r="G2473">
        <x:v>7</x:v>
      </x:c>
      <x:c r="Q2473" t="s">
        <x:v>328</x:v>
      </x:c>
      <x:c r="R2473">
        <x:v>0.15</x:v>
      </x:c>
    </x:row>
    <x:row r="2474" spans="1:16">
      <x:c r="A2474">
        <x:v>246800</x:v>
      </x:c>
      <x:c r="B2474" s="149">
        <x:v>568</x:v>
      </x:c>
      <x:c r="C2474">
        <x:f>270/30</x:f>
        <x:v>9</x:v>
      </x:c>
      <x:c r="D2474">
        <x:v>1</x:v>
      </x:c>
      <x:c r="M2474">
        <x:v>1846</x:v>
      </x:c>
      <x:c r="N2474">
        <x:v>2</x:v>
      </x:c>
      <x:c r="P2474" s="423" t="s">
        <x:v>472</x:v>
      </x:c>
    </x:row>
    <x:row r="2475" spans="1:18">
      <x:c r="A2475">
        <x:v>246900</x:v>
      </x:c>
      <x:c r="B2475">
        <x:v>569</x:v>
      </x:c>
      <x:c r="C2475">
        <x:f>162/30</x:f>
        <x:v>5.4</x:v>
      </x:c>
      <x:c r="I2475" t="s">
        <x:v>100</x:v>
      </x:c>
      <x:c r="Q2475" t="s">
        <x:v>328</x:v>
      </x:c>
      <x:c r="R2475">
        <x:v>0.15</x:v>
      </x:c>
    </x:row>
    <x:row r="2476" spans="1:18">
      <x:c r="A2476">
        <x:v>247000</x:v>
      </x:c>
      <x:c r="B2476">
        <x:v>569</x:v>
      </x:c>
      <x:c r="C2476">
        <x:f>C2475+0.4</x:f>
        <x:v>5.8</x:v>
      </x:c>
      <x:c r="I2476" t="s">
        <x:v>102</x:v>
      </x:c>
      <x:c r="Q2476" t="s">
        <x:v>328</x:v>
      </x:c>
      <x:c r="R2476">
        <x:v>0.15</x:v>
      </x:c>
    </x:row>
    <x:row r="2477" spans="1:18">
      <x:c r="A2477">
        <x:v>247100</x:v>
      </x:c>
      <x:c r="B2477">
        <x:v>569</x:v>
      </x:c>
      <x:c r="C2477">
        <x:f>C2476+0.4</x:f>
        <x:v>6.2</x:v>
      </x:c>
      <x:c r="I2477" t="s">
        <x:v>103</x:v>
      </x:c>
      <x:c r="Q2477" t="s">
        <x:v>328</x:v>
      </x:c>
      <x:c r="R2477">
        <x:v>0.15</x:v>
      </x:c>
    </x:row>
    <x:row r="2478" spans="1:18">
      <x:c r="A2478">
        <x:v>247200</x:v>
      </x:c>
      <x:c r="B2478">
        <x:v>569</x:v>
      </x:c>
      <x:c r="C2478">
        <x:f>C2477+0.4</x:f>
        <x:v>6.6</x:v>
      </x:c>
      <x:c r="I2478" t="s">
        <x:v>104</x:v>
      </x:c>
      <x:c r="Q2478" t="s">
        <x:v>328</x:v>
      </x:c>
      <x:c r="R2478">
        <x:v>0.15</x:v>
      </x:c>
    </x:row>
    <x:row r="2479" spans="1:18">
      <x:c r="A2479">
        <x:v>247300</x:v>
      </x:c>
      <x:c r="B2479">
        <x:v>569</x:v>
      </x:c>
      <x:c r="C2479">
        <x:f>C2478+0.4</x:f>
        <x:v>7</x:v>
      </x:c>
      <x:c r="I2479" t="s">
        <x:v>112</x:v>
      </x:c>
      <x:c r="J2479">
        <x:v>0.2</x:v>
      </x:c>
      <x:c r="Q2479" t="s">
        <x:v>328</x:v>
      </x:c>
      <x:c r="R2479">
        <x:v>0.15</x:v>
      </x:c>
    </x:row>
    <x:row r="2480" spans="1:16">
      <x:c r="A2480">
        <x:v>247400</x:v>
      </x:c>
      <x:c r="B2480">
        <x:v>569</x:v>
      </x:c>
      <x:c r="C2480">
        <x:v>7.8</x:v>
      </x:c>
      <x:c r="D2480">
        <x:v>1</x:v>
      </x:c>
      <x:c r="M2480">
        <x:v>1846</x:v>
      </x:c>
      <x:c r="N2480">
        <x:v>2</x:v>
      </x:c>
      <x:c r="P2480" s="423" t="s">
        <x:v>472</x:v>
      </x:c>
    </x:row>
    <x:row r="2481" spans="1:10">
      <x:c r="A2481">
        <x:v>247500</x:v>
      </x:c>
      <x:c r="B2481" s="149">
        <x:v>570</x:v>
      </x:c>
      <x:c r="C2481">
        <x:v>1.5</x:v>
      </x:c>
      <x:c r="D2481">
        <x:v>1</x:v>
      </x:c>
      <x:c r="I2481" t="s">
        <x:v>100</x:v>
      </x:c>
      <x:c r="J2481">
        <x:v>0.8</x:v>
      </x:c>
    </x:row>
    <x:row r="2482" spans="1:19">
      <x:c r="A2482">
        <x:v>247600</x:v>
      </x:c>
      <x:c r="B2482" s="149">
        <x:v>570</x:v>
      </x:c>
      <x:c r="C2482">
        <x:f>131/30</x:f>
        <x:v>4.36666666666667</x:v>
      </x:c>
      <x:c r="I2482" t="s">
        <x:v>100</x:v>
      </x:c>
      <x:c r="K2482" t="s">
        <x:v>286</x:v>
      </x:c>
      <x:c r="S2482" t="s">
        <x:v>470</x:v>
      </x:c>
    </x:row>
    <x:row r="2483" spans="1:15">
      <x:c r="A2483">
        <x:v>247700</x:v>
      </x:c>
      <x:c r="B2483" s="24">
        <x:v>571</x:v>
      </x:c>
      <x:c r="C2483">
        <x:v>1e-9</x:v>
      </x:c>
      <x:c r="D2483">
        <x:v>1</x:v>
      </x:c>
      <x:c r="K2483" s="38"/>
      <x:c r="M2483">
        <x:v>1942</x:v>
      </x:c>
      <x:c r="O2483" t="s">
        <x:v>116</x:v>
      </x:c>
    </x:row>
    <x:row r="2484" spans="1:33">
      <x:c r="A2484">
        <x:v>247800</x:v>
      </x:c>
      <x:c r="B2484" s="24">
        <x:v>571</x:v>
      </x:c>
      <x:c r="C2484">
        <x:v>0.233333333333333</x:v>
      </x:c>
      <x:c r="G2484">
        <x:v>2</x:v>
      </x:c>
      <x:c r="I2484" t="s">
        <x:v>103</x:v>
      </x:c>
      <x:c r="K2484" s="38"/>
      <x:c r="M2484">
        <x:v>1943</x:v>
      </x:c>
      <x:c r="O2484" t="s">
        <x:v>101</x:v>
      </x:c>
      <x:c r="AG2484" s="80">
        <x:v>1</x:v>
      </x:c>
    </x:row>
    <x:row r="2485" spans="1:33">
      <x:c r="A2485">
        <x:v>247900</x:v>
      </x:c>
      <x:c r="B2485" s="24">
        <x:v>571</x:v>
      </x:c>
      <x:c r="C2485">
        <x:v>0.7</x:v>
      </x:c>
      <x:c r="G2485">
        <x:v>2</x:v>
      </x:c>
      <x:c r="I2485" t="s">
        <x:v>100</x:v>
      </x:c>
      <x:c r="K2485" s="38"/>
      <x:c r="M2485">
        <x:v>1943</x:v>
      </x:c>
      <x:c r="O2485" t="s">
        <x:v>101</x:v>
      </x:c>
      <x:c r="AG2485" s="80">
        <x:v>1</x:v>
      </x:c>
    </x:row>
    <x:row r="2486" spans="1:33">
      <x:c r="A2486">
        <x:v>248000</x:v>
      </x:c>
      <x:c r="B2486" s="24">
        <x:v>571</x:v>
      </x:c>
      <x:c r="C2486">
        <x:v>2.06666666666667</x:v>
      </x:c>
      <x:c r="G2486">
        <x:v>4</x:v>
      </x:c>
      <x:c r="I2486" t="s">
        <x:v>104</x:v>
      </x:c>
      <x:c r="K2486" s="38"/>
      <x:c r="M2486">
        <x:v>1944</x:v>
      </x:c>
      <x:c r="O2486" t="s">
        <x:v>101</x:v>
      </x:c>
      <x:c r="AG2486" s="80">
        <x:v>2</x:v>
      </x:c>
    </x:row>
    <x:row r="2487" spans="1:33">
      <x:c r="A2487">
        <x:v>248100</x:v>
      </x:c>
      <x:c r="B2487" s="24">
        <x:v>571</x:v>
      </x:c>
      <x:c r="C2487">
        <x:f>C2486+0.15</x:f>
        <x:v>2.21666666666667</x:v>
      </x:c>
      <x:c r="G2487">
        <x:v>4</x:v>
      </x:c>
      <x:c r="I2487" t="s">
        <x:v>103</x:v>
      </x:c>
      <x:c r="K2487" s="38"/>
      <x:c r="AG2487" s="80">
        <x:v>2</x:v>
      </x:c>
    </x:row>
    <x:row r="2488" spans="1:33">
      <x:c r="A2488">
        <x:v>248200</x:v>
      </x:c>
      <x:c r="B2488" s="24">
        <x:v>571</x:v>
      </x:c>
      <x:c r="C2488">
        <x:f>C2487+0.15</x:f>
        <x:v>2.36666666666667</x:v>
      </x:c>
      <x:c r="G2488">
        <x:v>5</x:v>
      </x:c>
      <x:c r="I2488" t="s">
        <x:v>102</x:v>
      </x:c>
      <x:c r="K2488" s="38"/>
      <x:c r="M2488">
        <x:v>1944</x:v>
      </x:c>
      <x:c r="O2488" t="s">
        <x:v>101</x:v>
      </x:c>
      <x:c r="AG2488" s="80">
        <x:v>2</x:v>
      </x:c>
    </x:row>
    <x:row r="2489" spans="1:16">
      <x:c r="A2489">
        <x:v>248300</x:v>
      </x:c>
      <x:c r="B2489" s="142">
        <x:v>572</x:v>
      </x:c>
      <x:c r="C2489">
        <x:v>1e-9</x:v>
      </x:c>
      <x:c r="D2489">
        <x:v>1</x:v>
      </x:c>
      <x:c r="K2489" s="38"/>
      <x:c r="M2489">
        <x:v>1946</x:v>
      </x:c>
      <x:c r="O2489" t="s">
        <x:v>473</x:v>
      </x:c>
      <x:c r="P2489" s="423" t="s">
        <x:v>433</x:v>
      </x:c>
    </x:row>
    <x:row r="2490" spans="1:33">
      <x:c r="A2490">
        <x:v>248400</x:v>
      </x:c>
      <x:c r="B2490" s="142">
        <x:v>572</x:v>
      </x:c>
      <x:c r="C2490">
        <x:v>0.833333333333333</x:v>
      </x:c>
      <x:c r="D2490">
        <x:v>1</x:v>
      </x:c>
      <x:c r="K2490" s="38"/>
      <x:c r="AG2490" s="80">
        <x:v>2</x:v>
      </x:c>
    </x:row>
    <x:row r="2491" spans="1:33">
      <x:c r="A2491">
        <x:v>248500</x:v>
      </x:c>
      <x:c r="B2491" s="142">
        <x:v>572</x:v>
      </x:c>
      <x:c r="C2491">
        <x:v>1.3</x:v>
      </x:c>
      <x:c r="G2491">
        <x:v>2</x:v>
      </x:c>
      <x:c r="I2491" t="s">
        <x:v>474</x:v>
      </x:c>
      <x:c r="K2491" s="38"/>
      <x:c r="M2491">
        <x:v>1943</x:v>
      </x:c>
      <x:c r="O2491" t="s">
        <x:v>101</x:v>
      </x:c>
      <x:c r="AG2491" s="80">
        <x:v>2</x:v>
      </x:c>
    </x:row>
    <x:row r="2492" spans="1:33">
      <x:c r="A2492">
        <x:v>248600</x:v>
      </x:c>
      <x:c r="B2492" s="142">
        <x:v>572</x:v>
      </x:c>
      <x:c r="C2492">
        <x:v>1.4</x:v>
      </x:c>
      <x:c r="G2492">
        <x:v>2</x:v>
      </x:c>
      <x:c r="K2492" s="38"/>
      <x:c r="M2492">
        <x:v>1943</x:v>
      </x:c>
      <x:c r="O2492" t="s">
        <x:v>101</x:v>
      </x:c>
      <x:c r="AG2492" s="80">
        <x:v>2</x:v>
      </x:c>
    </x:row>
    <x:row r="2493" spans="1:33">
      <x:c r="A2493">
        <x:v>248700</x:v>
      </x:c>
      <x:c r="B2493" s="24">
        <x:v>573</x:v>
      </x:c>
      <x:c r="C2493">
        <x:v>0.433333333333333</x:v>
      </x:c>
      <x:c r="G2493">
        <x:v>2</x:v>
      </x:c>
      <x:c r="I2493" t="s">
        <x:v>104</x:v>
      </x:c>
      <x:c r="K2493" s="38"/>
      <x:c r="M2493">
        <x:v>1943</x:v>
      </x:c>
      <x:c r="O2493" t="s">
        <x:v>101</x:v>
      </x:c>
      <x:c r="U2493">
        <x:v>439</x:v>
      </x:c>
      <x:c r="X2493">
        <x:v>4</x:v>
      </x:c>
      <x:c r="Y2493">
        <x:v>0</x:v>
      </x:c>
      <x:c r="Z2493" t="s">
        <x:v>347</x:v>
      </x:c>
      <x:c r="AA2493">
        <x:v>18</x:v>
      </x:c>
      <x:c r="AD2493" t="s">
        <x:v>116</x:v>
      </x:c>
      <x:c r="AG2493" s="80">
        <x:v>1</x:v>
      </x:c>
    </x:row>
    <x:row r="2494" spans="1:33">
      <x:c r="A2494">
        <x:v>248800</x:v>
      </x:c>
      <x:c r="B2494" s="24">
        <x:v>573</x:v>
      </x:c>
      <x:c r="C2494">
        <x:v>0.633333333333333</x:v>
      </x:c>
      <x:c r="G2494">
        <x:v>2</x:v>
      </x:c>
      <x:c r="I2494" t="s">
        <x:v>103</x:v>
      </x:c>
      <x:c r="K2494" s="38"/>
      <x:c r="M2494">
        <x:v>1943</x:v>
      </x:c>
      <x:c r="O2494" t="s">
        <x:v>101</x:v>
      </x:c>
      <x:c r="U2494">
        <x:v>439</x:v>
      </x:c>
      <x:c r="X2494">
        <x:v>4</x:v>
      </x:c>
      <x:c r="Y2494">
        <x:v>0</x:v>
      </x:c>
      <x:c r="Z2494" t="s">
        <x:v>347</x:v>
      </x:c>
      <x:c r="AA2494">
        <x:v>18</x:v>
      </x:c>
      <x:c r="AD2494" t="s">
        <x:v>116</x:v>
      </x:c>
      <x:c r="AG2494" s="80">
        <x:v>1</x:v>
      </x:c>
    </x:row>
    <x:row r="2495" spans="1:33">
      <x:c r="A2495">
        <x:v>248900</x:v>
      </x:c>
      <x:c r="B2495" s="24">
        <x:v>573</x:v>
      </x:c>
      <x:c r="C2495">
        <x:v>0.833333333333333</x:v>
      </x:c>
      <x:c r="G2495">
        <x:v>2</x:v>
      </x:c>
      <x:c r="I2495" t="s">
        <x:v>100</x:v>
      </x:c>
      <x:c r="K2495" s="38"/>
      <x:c r="M2495">
        <x:v>1943</x:v>
      </x:c>
      <x:c r="O2495" t="s">
        <x:v>101</x:v>
      </x:c>
      <x:c r="U2495">
        <x:v>439</x:v>
      </x:c>
      <x:c r="X2495">
        <x:v>4</x:v>
      </x:c>
      <x:c r="Y2495">
        <x:v>0</x:v>
      </x:c>
      <x:c r="Z2495" t="s">
        <x:v>347</x:v>
      </x:c>
      <x:c r="AA2495">
        <x:v>18</x:v>
      </x:c>
      <x:c r="AD2495" t="s">
        <x:v>116</x:v>
      </x:c>
      <x:c r="AG2495" s="80">
        <x:v>1</x:v>
      </x:c>
    </x:row>
    <x:row r="2496" spans="1:33">
      <x:c r="A2496">
        <x:v>249000</x:v>
      </x:c>
      <x:c r="B2496" s="24">
        <x:v>573</x:v>
      </x:c>
      <x:c r="C2496">
        <x:v>1.03333333333333</x:v>
      </x:c>
      <x:c r="G2496">
        <x:v>6</x:v>
      </x:c>
      <x:c r="I2496" t="s">
        <x:v>102</x:v>
      </x:c>
      <x:c r="K2496" s="38"/>
      <x:c r="M2496">
        <x:v>1944</x:v>
      </x:c>
      <x:c r="O2496" t="s">
        <x:v>101</x:v>
      </x:c>
      <x:c r="U2496">
        <x:v>439</x:v>
      </x:c>
      <x:c r="X2496">
        <x:v>4</x:v>
      </x:c>
      <x:c r="Y2496">
        <x:v>0</x:v>
      </x:c>
      <x:c r="Z2496" t="s">
        <x:v>347</x:v>
      </x:c>
      <x:c r="AA2496">
        <x:v>18</x:v>
      </x:c>
      <x:c r="AD2496" t="s">
        <x:v>116</x:v>
      </x:c>
      <x:c r="AG2496" s="80">
        <x:v>2</x:v>
      </x:c>
    </x:row>
    <x:row r="2497" spans="1:16">
      <x:c r="A2497">
        <x:v>249100</x:v>
      </x:c>
      <x:c r="B2497" s="142">
        <x:v>574</x:v>
      </x:c>
      <x:c r="C2497">
        <x:v>1e-9</x:v>
      </x:c>
      <x:c r="D2497">
        <x:v>1</x:v>
      </x:c>
      <x:c r="H2497">
        <x:v>1</x:v>
      </x:c>
      <x:c r="K2497" s="38"/>
      <x:c r="M2497">
        <x:v>1950</x:v>
      </x:c>
      <x:c r="O2497" t="s">
        <x:v>116</x:v>
      </x:c>
      <x:c r="P2497" s="423" t="s">
        <x:v>433</x:v>
      </x:c>
    </x:row>
    <x:row r="2498" spans="1:33">
      <x:c r="A2498">
        <x:v>249200</x:v>
      </x:c>
      <x:c r="B2498" s="142">
        <x:v>574</x:v>
      </x:c>
      <x:c r="C2498">
        <x:v>0.466666666666667</x:v>
      </x:c>
      <x:c r="G2498">
        <x:v>2</x:v>
      </x:c>
      <x:c r="H2498">
        <x:v>0</x:v>
      </x:c>
      <x:c r="I2498" t="s">
        <x:v>475</x:v>
      </x:c>
      <x:c r="K2498" s="38"/>
      <x:c r="M2498">
        <x:v>1944</x:v>
      </x:c>
      <x:c r="O2498" t="s">
        <x:v>101</x:v>
      </x:c>
      <x:c r="AG2498" s="80">
        <x:v>2</x:v>
      </x:c>
    </x:row>
    <x:row r="2499" spans="1:33">
      <x:c r="A2499">
        <x:v>249300</x:v>
      </x:c>
      <x:c r="B2499" s="142">
        <x:v>574</x:v>
      </x:c>
      <x:c r="C2499">
        <x:v>0.666666666666667</x:v>
      </x:c>
      <x:c r="G2499">
        <x:v>4</x:v>
      </x:c>
      <x:c r="H2499">
        <x:v>0</x:v>
      </x:c>
      <x:c r="K2499" s="38"/>
      <x:c r="M2499">
        <x:v>1944</x:v>
      </x:c>
      <x:c r="O2499" t="s">
        <x:v>101</x:v>
      </x:c>
      <x:c r="AG2499" s="80">
        <x:v>2</x:v>
      </x:c>
    </x:row>
    <x:row r="2500" spans="1:33">
      <x:c r="A2500">
        <x:v>249400</x:v>
      </x:c>
      <x:c r="B2500" s="142">
        <x:v>574</x:v>
      </x:c>
      <x:c r="C2500">
        <x:v>0.866666666666667</x:v>
      </x:c>
      <x:c r="G2500">
        <x:v>4</x:v>
      </x:c>
      <x:c r="H2500">
        <x:v>0</x:v>
      </x:c>
      <x:c r="I2500" t="s">
        <x:v>110</x:v>
      </x:c>
      <x:c r="J2500">
        <x:v>0.65</x:v>
      </x:c>
      <x:c r="K2500" s="38"/>
      <x:c r="M2500">
        <x:v>1944</x:v>
      </x:c>
      <x:c r="O2500" t="s">
        <x:v>101</x:v>
      </x:c>
      <x:c r="AG2500" s="80">
        <x:v>2</x:v>
      </x:c>
    </x:row>
    <x:row r="2501" spans="1:16">
      <x:c r="A2501">
        <x:v>249500</x:v>
      </x:c>
      <x:c r="B2501" s="24">
        <x:v>575</x:v>
      </x:c>
      <x:c r="C2501">
        <x:v>1e-9</x:v>
      </x:c>
      <x:c r="D2501">
        <x:v>1</x:v>
      </x:c>
      <x:c r="K2501" s="38"/>
      <x:c r="M2501">
        <x:v>1952</x:v>
      </x:c>
      <x:c r="N2501">
        <x:v>2</x:v>
      </x:c>
      <x:c r="P2501" t="s">
        <x:v>197</x:v>
      </x:c>
    </x:row>
    <x:row r="2502" spans="1:33">
      <x:c r="A2502">
        <x:v>249600</x:v>
      </x:c>
      <x:c r="B2502" s="24">
        <x:v>575</x:v>
      </x:c>
      <x:c r="C2502">
        <x:v>0.366666666666667</x:v>
      </x:c>
      <x:c r="G2502">
        <x:v>2</x:v>
      </x:c>
      <x:c r="I2502" t="s">
        <x:v>476</x:v>
      </x:c>
      <x:c r="K2502" s="38"/>
      <x:c r="M2502">
        <x:v>1953</x:v>
      </x:c>
      <x:c r="O2502" t="s">
        <x:v>101</x:v>
      </x:c>
      <x:c r="AG2502" s="80">
        <x:v>2</x:v>
      </x:c>
    </x:row>
    <x:row r="2503" spans="1:33">
      <x:c r="A2503">
        <x:v>249700</x:v>
      </x:c>
      <x:c r="B2503" s="24">
        <x:v>575</x:v>
      </x:c>
      <x:c r="C2503">
        <x:v>0.8</x:v>
      </x:c>
      <x:c r="G2503">
        <x:v>4</x:v>
      </x:c>
      <x:c r="I2503" t="s">
        <x:v>476</x:v>
      </x:c>
      <x:c r="K2503" s="38"/>
      <x:c r="M2503">
        <x:v>1953</x:v>
      </x:c>
      <x:c r="O2503" t="s">
        <x:v>101</x:v>
      </x:c>
      <x:c r="AG2503" s="80">
        <x:v>2</x:v>
      </x:c>
    </x:row>
    <x:row r="2504" spans="1:35">
      <x:c r="A2504">
        <x:v>249800</x:v>
      </x:c>
      <x:c r="B2504" s="24">
        <x:v>575</x:v>
      </x:c>
      <x:c r="C2504">
        <x:v>1.53333333333333</x:v>
      </x:c>
      <x:c r="G2504">
        <x:v>4</x:v>
      </x:c>
      <x:c r="I2504" t="s">
        <x:v>476</x:v>
      </x:c>
      <x:c r="K2504" s="38"/>
      <x:c r="M2504">
        <x:v>1953</x:v>
      </x:c>
      <x:c r="O2504" t="s">
        <x:v>101</x:v>
      </x:c>
      <x:c r="AG2504" s="80">
        <x:v>2</x:v>
      </x:c>
      <x:c r="AI2504">
        <x:v>1</x:v>
      </x:c>
    </x:row>
    <x:row r="2505" spans="1:35">
      <x:c r="A2505">
        <x:v>249900</x:v>
      </x:c>
      <x:c r="B2505" s="24">
        <x:v>575</x:v>
      </x:c>
      <x:c r="C2505">
        <x:v>2.5</x:v>
      </x:c>
      <x:c r="G2505">
        <x:v>6</x:v>
      </x:c>
      <x:c r="I2505" t="s">
        <x:v>476</x:v>
      </x:c>
      <x:c r="K2505" s="38"/>
      <x:c r="M2505">
        <x:v>1953</x:v>
      </x:c>
      <x:c r="O2505" t="s">
        <x:v>101</x:v>
      </x:c>
      <x:c r="S2505" t="s">
        <x:v>298</x:v>
      </x:c>
      <x:c r="T2505">
        <x:v>2</x:v>
      </x:c>
      <x:c r="AG2505" s="80">
        <x:v>2</x:v>
      </x:c>
      <x:c r="AI2505">
        <x:v>1</x:v>
      </x:c>
    </x:row>
    <x:row r="2506" spans="1:35">
      <x:c r="A2506">
        <x:v>250000</x:v>
      </x:c>
      <x:c r="B2506" s="24">
        <x:v>575</x:v>
      </x:c>
      <x:c r="C2506">
        <x:v>2.7</x:v>
      </x:c>
      <x:c r="G2506">
        <x:v>6</x:v>
      </x:c>
      <x:c r="K2506" s="38"/>
      <x:c r="S2506" t="s">
        <x:v>125</x:v>
      </x:c>
      <x:c r="T2506">
        <x:v>2</x:v>
      </x:c>
      <x:c r="AG2506" s="80">
        <x:v>2</x:v>
      </x:c>
      <x:c r="AI2506">
        <x:v>1</x:v>
      </x:c>
    </x:row>
    <x:row r="2507" spans="1:15">
      <x:c r="A2507">
        <x:v>250100</x:v>
      </x:c>
      <x:c r="B2507" s="142">
        <x:v>576</x:v>
      </x:c>
      <x:c r="C2507">
        <x:v>6.06666666666667</x:v>
      </x:c>
      <x:c r="G2507">
        <x:v>2</x:v>
      </x:c>
      <x:c r="I2507" t="s">
        <x:v>102</x:v>
      </x:c>
      <x:c r="K2507" s="38"/>
      <x:c r="M2507">
        <x:v>1939</x:v>
      </x:c>
      <x:c r="N2507">
        <x:v>1</x:v>
      </x:c>
      <x:c r="O2507" t="s">
        <x:v>101</x:v>
      </x:c>
    </x:row>
    <x:row r="2508" spans="1:15">
      <x:c r="A2508">
        <x:v>250200</x:v>
      </x:c>
      <x:c r="B2508" s="142">
        <x:v>576</x:v>
      </x:c>
      <x:c r="C2508">
        <x:v>6.3</x:v>
      </x:c>
      <x:c r="G2508">
        <x:v>3</x:v>
      </x:c>
      <x:c r="I2508" t="s">
        <x:v>476</x:v>
      </x:c>
      <x:c r="K2508" s="38"/>
      <x:c r="M2508">
        <x:v>1943</x:v>
      </x:c>
      <x:c r="N2508">
        <x:v>1</x:v>
      </x:c>
      <x:c r="O2508" t="s">
        <x:v>101</x:v>
      </x:c>
    </x:row>
    <x:row r="2509" spans="1:15">
      <x:c r="A2509">
        <x:v>250300</x:v>
      </x:c>
      <x:c r="B2509" s="142">
        <x:v>576</x:v>
      </x:c>
      <x:c r="C2509">
        <x:v>6.6</x:v>
      </x:c>
      <x:c r="G2509">
        <x:v>3</x:v>
      </x:c>
      <x:c r="I2509" t="s">
        <x:v>476</x:v>
      </x:c>
      <x:c r="K2509" s="38"/>
      <x:c r="M2509">
        <x:v>1943</x:v>
      </x:c>
      <x:c r="N2509">
        <x:v>1</x:v>
      </x:c>
      <x:c r="O2509" t="s">
        <x:v>101</x:v>
      </x:c>
    </x:row>
    <x:row r="2510" spans="1:15">
      <x:c r="A2510">
        <x:v>250400</x:v>
      </x:c>
      <x:c r="B2510" s="142">
        <x:v>576</x:v>
      </x:c>
      <x:c r="C2510">
        <x:v>6.9</x:v>
      </x:c>
      <x:c r="G2510">
        <x:v>3</x:v>
      </x:c>
      <x:c r="I2510" t="s">
        <x:v>476</x:v>
      </x:c>
      <x:c r="K2510" s="38"/>
      <x:c r="M2510">
        <x:v>1943</x:v>
      </x:c>
      <x:c r="N2510">
        <x:v>1</x:v>
      </x:c>
      <x:c r="O2510" t="s">
        <x:v>101</x:v>
      </x:c>
    </x:row>
    <x:row r="2511" spans="1:15">
      <x:c r="A2511">
        <x:v>250500</x:v>
      </x:c>
      <x:c r="B2511" s="142">
        <x:v>576</x:v>
      </x:c>
      <x:c r="C2511">
        <x:v>7.5</x:v>
      </x:c>
      <x:c r="G2511">
        <x:v>3</x:v>
      </x:c>
      <x:c r="I2511" t="s">
        <x:v>100</x:v>
      </x:c>
      <x:c r="K2511" s="38"/>
      <x:c r="M2511">
        <x:v>1943</x:v>
      </x:c>
      <x:c r="N2511">
        <x:v>1</x:v>
      </x:c>
      <x:c r="O2511" t="s">
        <x:v>101</x:v>
      </x:c>
    </x:row>
    <x:row r="2512" spans="1:15">
      <x:c r="A2512">
        <x:v>250600</x:v>
      </x:c>
      <x:c r="B2512" s="142">
        <x:v>576</x:v>
      </x:c>
      <x:c r="C2512">
        <x:v>8.03333333333333</x:v>
      </x:c>
      <x:c r="G2512">
        <x:v>2</x:v>
      </x:c>
      <x:c r="I2512" t="s">
        <x:v>100</x:v>
      </x:c>
      <x:c r="K2512" s="38"/>
      <x:c r="M2512">
        <x:v>1943</x:v>
      </x:c>
      <x:c r="N2512">
        <x:v>1</x:v>
      </x:c>
      <x:c r="O2512" t="s">
        <x:v>101</x:v>
      </x:c>
    </x:row>
    <x:row r="2513" spans="1:15">
      <x:c r="A2513">
        <x:v>250700</x:v>
      </x:c>
      <x:c r="B2513" s="142">
        <x:v>576</x:v>
      </x:c>
      <x:c r="C2513">
        <x:v>8.2</x:v>
      </x:c>
      <x:c r="G2513">
        <x:v>4</x:v>
      </x:c>
      <x:c r="I2513" t="s">
        <x:v>107</x:v>
      </x:c>
      <x:c r="K2513" s="38"/>
      <x:c r="M2513">
        <x:v>1944</x:v>
      </x:c>
      <x:c r="N2513">
        <x:v>1</x:v>
      </x:c>
      <x:c r="O2513" t="s">
        <x:v>101</x:v>
      </x:c>
    </x:row>
    <x:row r="2514" spans="1:16">
      <x:c r="A2514">
        <x:v>250800</x:v>
      </x:c>
      <x:c r="B2514" s="142">
        <x:v>576</x:v>
      </x:c>
      <x:c r="C2514">
        <x:v>9.4</x:v>
      </x:c>
      <x:c r="D2514">
        <x:v>1</x:v>
      </x:c>
      <x:c r="K2514" s="38"/>
      <x:c r="M2514">
        <x:v>1969</x:v>
      </x:c>
      <x:c r="N2514">
        <x:v>2</x:v>
      </x:c>
      <x:c r="P2514" t="s">
        <x:v>197</x:v>
      </x:c>
    </x:row>
    <x:row r="2515" spans="1:34">
      <x:c r="A2515">
        <x:v>250900</x:v>
      </x:c>
      <x:c r="B2515" s="24">
        <x:v>577</x:v>
      </x:c>
      <x:c r="C2515">
        <x:v>8.7</x:v>
      </x:c>
      <x:c r="G2515">
        <x:v>4</x:v>
      </x:c>
      <x:c r="I2515" t="s">
        <x:v>476</x:v>
      </x:c>
      <x:c r="K2515" s="38"/>
      <x:c r="M2515">
        <x:v>1943</x:v>
      </x:c>
      <x:c r="O2515" t="s">
        <x:v>101</x:v>
      </x:c>
      <x:c r="AH2515" t="s">
        <x:v>477</x:v>
      </x:c>
    </x:row>
    <x:row r="2516" spans="1:15">
      <x:c r="A2516">
        <x:v>251000</x:v>
      </x:c>
      <x:c r="B2516" s="24">
        <x:v>577</x:v>
      </x:c>
      <x:c r="C2516">
        <x:v>9.3</x:v>
      </x:c>
      <x:c r="G2516">
        <x:v>5</x:v>
      </x:c>
      <x:c r="I2516" t="s">
        <x:v>476</x:v>
      </x:c>
      <x:c r="K2516" s="38"/>
      <x:c r="M2516">
        <x:v>1943</x:v>
      </x:c>
      <x:c r="O2516" t="s">
        <x:v>101</x:v>
      </x:c>
    </x:row>
    <x:row r="2517" spans="1:34">
      <x:c r="A2517">
        <x:v>251100</x:v>
      </x:c>
      <x:c r="B2517" s="24">
        <x:v>577</x:v>
      </x:c>
      <x:c r="C2517">
        <x:v>10.8</x:v>
      </x:c>
      <x:c r="G2517">
        <x:v>6</x:v>
      </x:c>
      <x:c r="I2517" t="s">
        <x:v>476</x:v>
      </x:c>
      <x:c r="K2517" s="38"/>
      <x:c r="M2517">
        <x:v>1943</x:v>
      </x:c>
      <x:c r="O2517" t="s">
        <x:v>101</x:v>
      </x:c>
      <x:c r="S2517" t="s">
        <x:v>160</x:v>
      </x:c>
      <x:c r="T2517">
        <x:v>4</x:v>
      </x:c>
      <x:c r="AH2517" t="s">
        <x:v>478</x:v>
      </x:c>
    </x:row>
    <x:row r="2518" spans="1:16">
      <x:c r="A2518">
        <x:v>251200</x:v>
      </x:c>
      <x:c r="B2518" s="24">
        <x:v>577</x:v>
      </x:c>
      <x:c r="C2518">
        <x:v>11.9</x:v>
      </x:c>
      <x:c r="D2518">
        <x:v>1</x:v>
      </x:c>
      <x:c r="K2518" s="38"/>
      <x:c r="M2518">
        <x:v>1969</x:v>
      </x:c>
      <x:c r="N2518">
        <x:v>2</x:v>
      </x:c>
      <x:c r="P2518" t="s">
        <x:v>197</x:v>
      </x:c>
    </x:row>
    <x:row r="2519" spans="1:11">
      <x:c r="A2519">
        <x:v>251300</x:v>
      </x:c>
      <x:c r="B2519" s="142">
        <x:v>578</x:v>
      </x:c>
      <x:c r="C2519">
        <x:v>1e-7</x:v>
      </x:c>
      <x:c r="D2519">
        <x:v>1</x:v>
      </x:c>
      <x:c r="E2519">
        <x:v>1</x:v>
      </x:c>
      <x:c r="K2519" s="38"/>
    </x:row>
    <x:row r="2520" spans="1:11">
      <x:c r="A2520">
        <x:v>251400</x:v>
      </x:c>
      <x:c r="B2520" s="142">
        <x:v>578</x:v>
      </x:c>
      <x:c r="C2520">
        <x:v>7.8</x:v>
      </x:c>
      <x:c r="G2520">
        <x:v>6</x:v>
      </x:c>
      <x:c r="I2520" t="s">
        <x:v>103</x:v>
      </x:c>
      <x:c r="K2520" s="38"/>
    </x:row>
    <x:row r="2521" spans="1:11">
      <x:c r="A2521">
        <x:v>251500</x:v>
      </x:c>
      <x:c r="B2521" s="142">
        <x:v>578</x:v>
      </x:c>
      <x:c r="C2521">
        <x:v>7.96666666666667</x:v>
      </x:c>
      <x:c r="G2521">
        <x:v>6</x:v>
      </x:c>
      <x:c r="I2521" t="s">
        <x:v>104</x:v>
      </x:c>
      <x:c r="K2521" s="38"/>
    </x:row>
    <x:row r="2522" spans="1:11">
      <x:c r="A2522">
        <x:v>251600</x:v>
      </x:c>
      <x:c r="B2522" s="142">
        <x:v>578</x:v>
      </x:c>
      <x:c r="C2522">
        <x:v>8.7</x:v>
      </x:c>
      <x:c r="G2522">
        <x:v>4</x:v>
      </x:c>
      <x:c r="I2522" t="s">
        <x:v>110</x:v>
      </x:c>
      <x:c r="J2522">
        <x:v>0.5</x:v>
      </x:c>
      <x:c r="K2522" s="38"/>
    </x:row>
    <x:row r="2523" spans="1:11">
      <x:c r="A2523">
        <x:v>251700</x:v>
      </x:c>
      <x:c r="B2523" s="142">
        <x:v>578</x:v>
      </x:c>
      <x:c r="C2523">
        <x:v>8.95</x:v>
      </x:c>
      <x:c r="G2523">
        <x:v>4</x:v>
      </x:c>
      <x:c r="K2523" s="38"/>
    </x:row>
    <x:row r="2524" spans="1:11">
      <x:c r="A2524">
        <x:v>251800</x:v>
      </x:c>
      <x:c r="B2524" s="142">
        <x:v>578</x:v>
      </x:c>
      <x:c r="C2524">
        <x:v>9.2</x:v>
      </x:c>
      <x:c r="G2524">
        <x:v>4</x:v>
      </x:c>
      <x:c r="K2524" s="38"/>
    </x:row>
    <x:row r="2525" spans="1:16">
      <x:c r="A2525">
        <x:v>251900</x:v>
      </x:c>
      <x:c r="B2525" s="142">
        <x:v>578</x:v>
      </x:c>
      <x:c r="C2525">
        <x:v>9.5</x:v>
      </x:c>
      <x:c r="D2525">
        <x:v>1</x:v>
      </x:c>
      <x:c r="K2525" s="38"/>
      <x:c r="M2525">
        <x:v>1969</x:v>
      </x:c>
      <x:c r="N2525">
        <x:v>2</x:v>
      </x:c>
      <x:c r="P2525" t="s">
        <x:v>197</x:v>
      </x:c>
    </x:row>
    <x:row r="2526" spans="1:15">
      <x:c r="A2526">
        <x:v>252000</x:v>
      </x:c>
      <x:c r="B2526" s="151">
        <x:v>579</x:v>
      </x:c>
      <x:c r="C2526">
        <x:v>0.0001</x:v>
      </x:c>
      <x:c r="D2526">
        <x:v>1</x:v>
      </x:c>
      <x:c r="K2526" s="38"/>
      <x:c r="M2526">
        <x:v>1905</x:v>
      </x:c>
      <x:c r="O2526" t="s">
        <x:v>116</x:v>
      </x:c>
    </x:row>
    <x:row r="2527" spans="1:33">
      <x:c r="A2527">
        <x:v>252100</x:v>
      </x:c>
      <x:c r="B2527" s="151">
        <x:v>579</x:v>
      </x:c>
      <x:c r="C2527">
        <x:f>(7/30)+(5/30)</x:f>
        <x:v>0.4</x:v>
      </x:c>
      <x:c r="G2527">
        <x:v>2</x:v>
      </x:c>
      <x:c r="I2527" t="s">
        <x:v>104</x:v>
      </x:c>
      <x:c r="M2527">
        <x:v>1911</x:v>
      </x:c>
      <x:c r="O2527" t="s">
        <x:v>101</x:v>
      </x:c>
      <x:c r="AG2527" s="80">
        <x:v>2</x:v>
      </x:c>
    </x:row>
    <x:row r="2528" spans="1:33">
      <x:c r="A2528">
        <x:v>252200</x:v>
      </x:c>
      <x:c r="B2528" s="151">
        <x:v>579</x:v>
      </x:c>
      <x:c r="C2528">
        <x:f>(17/30)+(5/30)</x:f>
        <x:v>0.733333333333333</x:v>
      </x:c>
      <x:c r="G2528">
        <x:v>2</x:v>
      </x:c>
      <x:c r="I2528" t="s">
        <x:v>103</x:v>
      </x:c>
      <x:c r="M2528">
        <x:v>1911</x:v>
      </x:c>
      <x:c r="O2528" t="s">
        <x:v>101</x:v>
      </x:c>
      <x:c r="AG2528" s="80">
        <x:v>2</x:v>
      </x:c>
    </x:row>
    <x:row r="2529" spans="1:33">
      <x:c r="A2529">
        <x:v>252300</x:v>
      </x:c>
      <x:c r="B2529" s="151">
        <x:v>579</x:v>
      </x:c>
      <x:c r="C2529">
        <x:f>(29/30)+(5/30)</x:f>
        <x:v>1.13333333333333</x:v>
      </x:c>
      <x:c r="G2529">
        <x:v>2</x:v>
      </x:c>
      <x:c r="I2529" t="s">
        <x:v>100</x:v>
      </x:c>
      <x:c r="M2529">
        <x:v>1911</x:v>
      </x:c>
      <x:c r="O2529" t="s">
        <x:v>101</x:v>
      </x:c>
      <x:c r="AG2529" s="80">
        <x:v>2</x:v>
      </x:c>
    </x:row>
    <x:row r="2530" spans="1:33">
      <x:c r="A2530">
        <x:v>252400</x:v>
      </x:c>
      <x:c r="B2530" s="151">
        <x:v>579</x:v>
      </x:c>
      <x:c r="C2530">
        <x:f>(44/30)+(5/30)</x:f>
        <x:v>1.63333333333333</x:v>
      </x:c>
      <x:c r="G2530">
        <x:v>3</x:v>
      </x:c>
      <x:c r="I2530" t="s">
        <x:v>102</x:v>
      </x:c>
      <x:c r="M2530">
        <x:v>1907</x:v>
      </x:c>
      <x:c r="O2530" t="s">
        <x:v>101</x:v>
      </x:c>
      <x:c r="AG2530" s="80">
        <x:v>2</x:v>
      </x:c>
    </x:row>
    <x:row r="2531" spans="1:33">
      <x:c r="A2531">
        <x:v>252500</x:v>
      </x:c>
      <x:c r="B2531" s="152">
        <x:v>580</x:v>
      </x:c>
      <x:c r="C2531">
        <x:v>0.0001</x:v>
      </x:c>
      <x:c r="D2531">
        <x:v>1</x:v>
      </x:c>
      <x:c r="M2531" s="3">
        <x:v>1910</x:v>
      </x:c>
      <x:c r="N2531" s="3"/>
      <x:c r="O2531" s="3" t="s">
        <x:v>116</x:v>
      </x:c>
      <x:c r="AG2531" s="80">
        <x:v>1</x:v>
      </x:c>
    </x:row>
    <x:row r="2532" spans="1:33">
      <x:c r="A2532">
        <x:v>252600</x:v>
      </x:c>
      <x:c r="B2532" s="152">
        <x:v>580</x:v>
      </x:c>
      <x:c r="C2532">
        <x:v>0.0002</x:v>
      </x:c>
      <x:c r="D2532">
        <x:v>1</x:v>
      </x:c>
      <x:c r="K2532" s="153"/>
      <x:c r="M2532" s="3">
        <x:v>1909</x:v>
      </x:c>
      <x:c r="N2532" s="3"/>
      <x:c r="O2532" s="3" t="s">
        <x:v>116</x:v>
      </x:c>
      <x:c r="AG2532" s="80">
        <x:v>1</x:v>
      </x:c>
    </x:row>
    <x:row r="2533" spans="1:36">
      <x:c r="A2533">
        <x:v>252700</x:v>
      </x:c>
      <x:c r="B2533" s="152">
        <x:v>580</x:v>
      </x:c>
      <x:c r="C2533">
        <x:f>12/30</x:f>
        <x:v>0.4</x:v>
      </x:c>
      <x:c r="D2533">
        <x:v>1</x:v>
      </x:c>
      <x:c r="I2533" t="s">
        <x:v>100</x:v>
      </x:c>
      <x:c r="K2533" t="s">
        <x:v>479</x:v>
      </x:c>
      <x:c r="AJ2533" t="s">
        <x:v>480</x:v>
      </x:c>
    </x:row>
    <x:row r="2534" spans="1:33">
      <x:c r="A2534">
        <x:v>252800</x:v>
      </x:c>
      <x:c r="B2534" s="152">
        <x:v>580</x:v>
      </x:c>
      <x:c r="C2534">
        <x:v>1.06666666666667</x:v>
      </x:c>
      <x:c r="G2534">
        <x:v>6</x:v>
      </x:c>
      <x:c r="I2534" t="s">
        <x:v>102</x:v>
      </x:c>
      <x:c r="K2534" t="s">
        <x:v>479</x:v>
      </x:c>
      <x:c r="M2534">
        <x:v>1911</x:v>
      </x:c>
      <x:c r="O2534" t="s">
        <x:v>101</x:v>
      </x:c>
      <x:c r="U2534">
        <x:v>439</x:v>
      </x:c>
      <x:c r="V2534">
        <x:v>0.1</x:v>
      </x:c>
      <x:c r="W2534" t="s">
        <x:v>464</x:v>
      </x:c>
      <x:c r="X2534">
        <x:v>0</x:v>
      </x:c>
      <x:c r="Y2534">
        <x:v>0</x:v>
      </x:c>
      <x:c r="Z2534" t="s">
        <x:v>115</x:v>
      </x:c>
      <x:c r="AA2534">
        <x:v>75</x:v>
      </x:c>
      <x:c r="AD2534" t="s">
        <x:v>467</x:v>
      </x:c>
      <x:c r="AG2534" s="80">
        <x:v>1</x:v>
      </x:c>
    </x:row>
    <x:row r="2535" spans="1:33">
      <x:c r="A2535">
        <x:v>252900</x:v>
      </x:c>
      <x:c r="B2535" s="152">
        <x:v>580</x:v>
      </x:c>
      <x:c r="C2535">
        <x:v>1.33333333333333</x:v>
      </x:c>
      <x:c r="G2535">
        <x:v>5</x:v>
      </x:c>
      <x:c r="I2535" t="s">
        <x:v>104</x:v>
      </x:c>
      <x:c r="K2535" t="s">
        <x:v>479</x:v>
      </x:c>
      <x:c r="M2535">
        <x:v>1911</x:v>
      </x:c>
      <x:c r="O2535" t="s">
        <x:v>101</x:v>
      </x:c>
      <x:c r="U2535">
        <x:v>439</x:v>
      </x:c>
      <x:c r="V2535">
        <x:v>0.1</x:v>
      </x:c>
      <x:c r="W2535" t="s">
        <x:v>464</x:v>
      </x:c>
      <x:c r="X2535">
        <x:v>0</x:v>
      </x:c>
      <x:c r="Y2535">
        <x:v>0</x:v>
      </x:c>
      <x:c r="Z2535" t="s">
        <x:v>115</x:v>
      </x:c>
      <x:c r="AA2535">
        <x:v>75</x:v>
      </x:c>
      <x:c r="AD2535" t="s">
        <x:v>467</x:v>
      </x:c>
      <x:c r="AG2535" s="80">
        <x:v>1</x:v>
      </x:c>
    </x:row>
    <x:row r="2536" spans="1:33">
      <x:c r="A2536">
        <x:v>253000</x:v>
      </x:c>
      <x:c r="B2536" s="152">
        <x:v>580</x:v>
      </x:c>
      <x:c r="C2536">
        <x:v>1.52</x:v>
      </x:c>
      <x:c r="G2536">
        <x:v>6</x:v>
      </x:c>
      <x:c r="I2536" t="s">
        <x:v>110</x:v>
      </x:c>
      <x:c r="J2536">
        <x:v>0.3</x:v>
      </x:c>
      <x:c r="K2536" t="s">
        <x:v>479</x:v>
      </x:c>
      <x:c r="M2536">
        <x:v>1911</x:v>
      </x:c>
      <x:c r="O2536" t="s">
        <x:v>101</x:v>
      </x:c>
      <x:c r="U2536">
        <x:v>439</x:v>
      </x:c>
      <x:c r="V2536">
        <x:v>0.1</x:v>
      </x:c>
      <x:c r="W2536" t="s">
        <x:v>464</x:v>
      </x:c>
      <x:c r="X2536">
        <x:v>0</x:v>
      </x:c>
      <x:c r="Y2536">
        <x:v>0</x:v>
      </x:c>
      <x:c r="Z2536" t="s">
        <x:v>115</x:v>
      </x:c>
      <x:c r="AA2536">
        <x:v>75</x:v>
      </x:c>
      <x:c r="AD2536" t="s">
        <x:v>467</x:v>
      </x:c>
      <x:c r="AG2536" s="80">
        <x:v>1</x:v>
      </x:c>
    </x:row>
    <x:row r="2537" spans="1:33">
      <x:c r="A2537">
        <x:v>253100</x:v>
      </x:c>
      <x:c r="B2537" s="152">
        <x:v>580</x:v>
      </x:c>
      <x:c r="C2537">
        <x:f>55/30</x:f>
        <x:v>1.83333333333333</x:v>
      </x:c>
      <x:c r="G2537">
        <x:v>7</x:v>
      </x:c>
      <x:c r="I2537" t="s">
        <x:v>102</x:v>
      </x:c>
      <x:c r="M2537">
        <x:v>1907</x:v>
      </x:c>
      <x:c r="O2537" t="s">
        <x:v>101</x:v>
      </x:c>
      <x:c r="U2537">
        <x:v>439</x:v>
      </x:c>
      <x:c r="V2537">
        <x:v>0.1</x:v>
      </x:c>
      <x:c r="W2537" t="s">
        <x:v>464</x:v>
      </x:c>
      <x:c r="X2537">
        <x:v>0</x:v>
      </x:c>
      <x:c r="Y2537">
        <x:v>0</x:v>
      </x:c>
      <x:c r="Z2537" t="s">
        <x:v>115</x:v>
      </x:c>
      <x:c r="AA2537">
        <x:v>75</x:v>
      </x:c>
      <x:c r="AD2537" t="s">
        <x:v>467</x:v>
      </x:c>
      <x:c r="AG2537" s="80">
        <x:v>2</x:v>
      </x:c>
    </x:row>
    <x:row r="2538" spans="1:33">
      <x:c r="A2538">
        <x:v>253200</x:v>
      </x:c>
      <x:c r="B2538" s="152">
        <x:v>580</x:v>
      </x:c>
      <x:c r="C2538">
        <x:v>2.03333333333333</x:v>
      </x:c>
      <x:c r="D2538">
        <x:v>1</x:v>
      </x:c>
      <x:c r="U2538">
        <x:v>439</x:v>
      </x:c>
      <x:c r="V2538">
        <x:v>0.1</x:v>
      </x:c>
      <x:c r="W2538" t="s">
        <x:v>464</x:v>
      </x:c>
      <x:c r="X2538">
        <x:v>0</x:v>
      </x:c>
      <x:c r="Y2538">
        <x:v>0</x:v>
      </x:c>
      <x:c r="Z2538" t="s">
        <x:v>115</x:v>
      </x:c>
      <x:c r="AA2538">
        <x:v>75</x:v>
      </x:c>
      <x:c r="AD2538" t="s">
        <x:v>467</x:v>
      </x:c>
      <x:c r="AG2538" s="80">
        <x:v>2</x:v>
      </x:c>
    </x:row>
    <x:row r="2539" spans="1:16">
      <x:c r="A2539">
        <x:v>253300</x:v>
      </x:c>
      <x:c r="B2539" s="151">
        <x:v>581</x:v>
      </x:c>
      <x:c r="C2539">
        <x:v>0.5333333</x:v>
      </x:c>
      <x:c r="D2539">
        <x:v>1</x:v>
      </x:c>
      <x:c r="M2539">
        <x:v>1913</x:v>
      </x:c>
      <x:c r="O2539" t="s">
        <x:v>116</x:v>
      </x:c>
      <x:c r="P2539" t="s">
        <x:v>464</x:v>
      </x:c>
    </x:row>
    <x:row r="2540" spans="1:33">
      <x:c r="A2540">
        <x:v>253400</x:v>
      </x:c>
      <x:c r="B2540" s="151">
        <x:v>581</x:v>
      </x:c>
      <x:c r="C2540">
        <x:f>21/30</x:f>
        <x:v>0.7</x:v>
      </x:c>
      <x:c r="G2540">
        <x:v>2</x:v>
      </x:c>
      <x:c r="I2540" t="s">
        <x:v>102</x:v>
      </x:c>
      <x:c r="AG2540" s="80">
        <x:v>1</x:v>
      </x:c>
    </x:row>
    <x:row r="2541" spans="1:33">
      <x:c r="A2541">
        <x:v>253500</x:v>
      </x:c>
      <x:c r="B2541" s="151">
        <x:v>581</x:v>
      </x:c>
      <x:c r="C2541">
        <x:v>0.8</x:v>
      </x:c>
      <x:c r="G2541">
        <x:v>4</x:v>
      </x:c>
      <x:c r="I2541" t="s">
        <x:v>100</x:v>
      </x:c>
      <x:c r="M2541">
        <x:v>1907</x:v>
      </x:c>
      <x:c r="O2541" t="s">
        <x:v>101</x:v>
      </x:c>
      <x:c r="AG2541" s="80">
        <x:v>1</x:v>
      </x:c>
    </x:row>
    <x:row r="2542" spans="1:33">
      <x:c r="A2542">
        <x:v>253600</x:v>
      </x:c>
      <x:c r="B2542" s="151">
        <x:v>581</x:v>
      </x:c>
      <x:c r="C2542">
        <x:v>1</x:v>
      </x:c>
      <x:c r="G2542">
        <x:v>5</x:v>
      </x:c>
      <x:c r="AG2542" s="80">
        <x:v>2</x:v>
      </x:c>
    </x:row>
    <x:row r="2543" spans="1:33">
      <x:c r="A2543">
        <x:v>253700</x:v>
      </x:c>
      <x:c r="B2543" s="151">
        <x:v>581</x:v>
      </x:c>
      <x:c r="C2543">
        <x:f>36/30</x:f>
        <x:v>1.2</x:v>
      </x:c>
      <x:c r="G2543">
        <x:v>6</x:v>
      </x:c>
      <x:c r="I2543" t="s">
        <x:v>112</x:v>
      </x:c>
      <x:c r="J2543">
        <x:v>0.2</x:v>
      </x:c>
      <x:c r="AG2543" s="80">
        <x:v>2</x:v>
      </x:c>
    </x:row>
    <x:row r="2544" spans="1:16">
      <x:c r="A2544">
        <x:v>253800</x:v>
      </x:c>
      <x:c r="B2544" s="152">
        <x:v>582</x:v>
      </x:c>
      <x:c r="C2544">
        <x:v>1e-5</x:v>
      </x:c>
      <x:c r="D2544">
        <x:v>1</x:v>
      </x:c>
      <x:c r="M2544">
        <x:v>1915</x:v>
      </x:c>
      <x:c r="N2544">
        <x:v>2</x:v>
      </x:c>
      <x:c r="P2544" t="s">
        <x:v>481</x:v>
      </x:c>
    </x:row>
    <x:row r="2545" spans="1:33">
      <x:c r="A2545">
        <x:v>253900</x:v>
      </x:c>
      <x:c r="B2545" s="152">
        <x:v>582</x:v>
      </x:c>
      <x:c r="C2545">
        <x:f>15/30</x:f>
        <x:v>0.5</x:v>
      </x:c>
      <x:c r="G2545">
        <x:v>4</x:v>
      </x:c>
      <x:c r="I2545" t="s">
        <x:v>104</x:v>
      </x:c>
      <x:c r="M2545">
        <x:v>1911</x:v>
      </x:c>
      <x:c r="O2545" t="s">
        <x:v>101</x:v>
      </x:c>
      <x:c r="AG2545" s="80">
        <x:v>2</x:v>
      </x:c>
    </x:row>
    <x:row r="2546" spans="1:33">
      <x:c r="A2546">
        <x:v>254000</x:v>
      </x:c>
      <x:c r="B2546" s="152">
        <x:v>582</x:v>
      </x:c>
      <x:c r="C2546">
        <x:f>27/30</x:f>
        <x:v>0.9</x:v>
      </x:c>
      <x:c r="G2546">
        <x:v>3</x:v>
      </x:c>
      <x:c r="I2546" t="s">
        <x:v>103</x:v>
      </x:c>
      <x:c r="M2546">
        <x:v>1911</x:v>
      </x:c>
      <x:c r="O2546" t="s">
        <x:v>101</x:v>
      </x:c>
      <x:c r="AG2546" s="80">
        <x:v>2</x:v>
      </x:c>
    </x:row>
    <x:row r="2547" spans="1:33">
      <x:c r="A2547">
        <x:v>254100</x:v>
      </x:c>
      <x:c r="B2547" s="152">
        <x:v>582</x:v>
      </x:c>
      <x:c r="C2547">
        <x:f>51/30</x:f>
        <x:v>1.7</x:v>
      </x:c>
      <x:c r="G2547">
        <x:v>6</x:v>
      </x:c>
      <x:c r="I2547" t="s">
        <x:v>102</x:v>
      </x:c>
      <x:c r="M2547">
        <x:v>1911</x:v>
      </x:c>
      <x:c r="O2547" t="s">
        <x:v>101</x:v>
      </x:c>
      <x:c r="AG2547" s="80">
        <x:v>2</x:v>
      </x:c>
    </x:row>
    <x:row r="2548" spans="1:33">
      <x:c r="A2548">
        <x:v>254200</x:v>
      </x:c>
      <x:c r="B2548" s="151">
        <x:v>583</x:v>
      </x:c>
      <x:c r="C2548">
        <x:v>0.0001</x:v>
      </x:c>
      <x:c r="D2548">
        <x:v>1</x:v>
      </x:c>
      <x:c r="M2548" s="3">
        <x:v>1910</x:v>
      </x:c>
      <x:c r="N2548" s="3"/>
      <x:c r="O2548" s="3" t="s">
        <x:v>116</x:v>
      </x:c>
      <x:c r="AG2548" s="80">
        <x:v>1</x:v>
      </x:c>
    </x:row>
    <x:row r="2549" spans="1:33">
      <x:c r="A2549">
        <x:v>254300</x:v>
      </x:c>
      <x:c r="B2549" s="151">
        <x:v>583</x:v>
      </x:c>
      <x:c r="C2549">
        <x:v>0.0002</x:v>
      </x:c>
      <x:c r="D2549">
        <x:v>1</x:v>
      </x:c>
      <x:c r="M2549" s="3">
        <x:v>1909</x:v>
      </x:c>
      <x:c r="N2549" s="3"/>
      <x:c r="O2549" s="3" t="s">
        <x:v>116</x:v>
      </x:c>
      <x:c r="AG2549" s="80">
        <x:v>1</x:v>
      </x:c>
    </x:row>
    <x:row r="2550" spans="1:36">
      <x:c r="A2550">
        <x:v>254400</x:v>
      </x:c>
      <x:c r="B2550" s="151">
        <x:v>583</x:v>
      </x:c>
      <x:c r="C2550">
        <x:v>0.5</x:v>
      </x:c>
      <x:c r="I2550" t="s">
        <x:v>443</x:v>
      </x:c>
      <x:c r="M2550" s="3"/>
      <x:c r="N2550" s="3"/>
      <x:c r="O2550" s="3"/>
      <x:c r="AG2550" s="80">
        <x:v>2</x:v>
      </x:c>
      <x:c r="AJ2550" t="s">
        <x:v>482</x:v>
      </x:c>
    </x:row>
    <x:row r="2551" spans="1:36">
      <x:c r="A2551">
        <x:v>254500</x:v>
      </x:c>
      <x:c r="B2551" s="151">
        <x:v>583</x:v>
      </x:c>
      <x:c r="C2551">
        <x:v>1</x:v>
      </x:c>
      <x:c r="I2551" t="s">
        <x:v>103</x:v>
      </x:c>
      <x:c r="M2551" s="3"/>
      <x:c r="N2551" s="3"/>
      <x:c r="O2551" s="3"/>
      <x:c r="AG2551" s="80">
        <x:v>2</x:v>
      </x:c>
      <x:c r="AJ2551" t="s">
        <x:v>482</x:v>
      </x:c>
    </x:row>
    <x:row r="2552" spans="1:36">
      <x:c r="A2552">
        <x:v>254600</x:v>
      </x:c>
      <x:c r="B2552" s="151">
        <x:v>583</x:v>
      </x:c>
      <x:c r="C2552">
        <x:v>1.5</x:v>
      </x:c>
      <x:c r="I2552" t="s">
        <x:v>104</x:v>
      </x:c>
      <x:c r="M2552" s="3"/>
      <x:c r="N2552" s="3"/>
      <x:c r="O2552" s="3"/>
      <x:c r="AG2552" s="80">
        <x:v>2</x:v>
      </x:c>
      <x:c r="AJ2552" t="s">
        <x:v>482</x:v>
      </x:c>
    </x:row>
    <x:row r="2553" spans="1:36">
      <x:c r="A2553">
        <x:v>254700</x:v>
      </x:c>
      <x:c r="B2553" s="151">
        <x:v>583</x:v>
      </x:c>
      <x:c r="C2553">
        <x:v>2</x:v>
      </x:c>
      <x:c r="I2553" t="s">
        <x:v>100</x:v>
      </x:c>
      <x:c r="AG2553" s="80">
        <x:v>2</x:v>
      </x:c>
      <x:c r="AJ2553" t="s">
        <x:v>482</x:v>
      </x:c>
    </x:row>
    <x:row r="2554" spans="1:9">
      <x:c r="A2554">
        <x:v>254800</x:v>
      </x:c>
      <x:c r="B2554" s="152">
        <x:v>584</x:v>
      </x:c>
      <x:c r="C2554">
        <x:f>94/30</x:f>
        <x:v>3.13333333333333</x:v>
      </x:c>
      <x:c r="G2554">
        <x:v>7</x:v>
      </x:c>
      <x:c r="I2554" t="s">
        <x:v>103</x:v>
      </x:c>
    </x:row>
    <x:row r="2555" spans="1:11">
      <x:c r="A2555">
        <x:v>254900</x:v>
      </x:c>
      <x:c r="B2555" s="152">
        <x:v>584</x:v>
      </x:c>
      <x:c r="C2555">
        <x:f>125/30</x:f>
        <x:v>4.16666666666667</x:v>
      </x:c>
      <x:c r="G2555">
        <x:v>6</x:v>
      </x:c>
      <x:c r="I2555" t="s">
        <x:v>100</x:v>
      </x:c>
      <x:c r="K2555" s="154" t="s">
        <x:v>483</x:v>
      </x:c>
    </x:row>
    <x:row r="2556" spans="1:11">
      <x:c r="A2556">
        <x:v>255000</x:v>
      </x:c>
      <x:c r="B2556" s="152">
        <x:v>584</x:v>
      </x:c>
      <x:c r="C2556">
        <x:f>C2555+0.25</x:f>
        <x:v>4.41666666666667</x:v>
      </x:c>
      <x:c r="G2556">
        <x:v>5</x:v>
      </x:c>
      <x:c r="I2556" t="s">
        <x:v>100</x:v>
      </x:c>
      <x:c r="K2556" s="154" t="s">
        <x:v>483</x:v>
      </x:c>
    </x:row>
    <x:row r="2557" spans="1:11">
      <x:c r="A2557">
        <x:v>255100</x:v>
      </x:c>
      <x:c r="B2557" s="152">
        <x:v>584</x:v>
      </x:c>
      <x:c r="C2557">
        <x:f t="shared" ref="C2557:C2563" si="217">C2556+0.25</x:f>
        <x:v>4.66666666666667</x:v>
      </x:c>
      <x:c r="G2557">
        <x:v>6</x:v>
      </x:c>
      <x:c r="I2557" t="s">
        <x:v>102</x:v>
      </x:c>
      <x:c r="K2557" s="154" t="s">
        <x:v>483</x:v>
      </x:c>
    </x:row>
    <x:row r="2558" spans="1:11">
      <x:c r="A2558">
        <x:v>255200</x:v>
      </x:c>
      <x:c r="B2558" s="152">
        <x:v>584</x:v>
      </x:c>
      <x:c r="C2558">
        <x:f t="shared" si="217"/>
        <x:v>4.91666666666667</x:v>
      </x:c>
      <x:c r="G2558">
        <x:v>5</x:v>
      </x:c>
      <x:c r="I2558" t="s">
        <x:v>102</x:v>
      </x:c>
      <x:c r="K2558" s="154" t="s">
        <x:v>483</x:v>
      </x:c>
    </x:row>
    <x:row r="2559" spans="1:11">
      <x:c r="A2559">
        <x:v>255300</x:v>
      </x:c>
      <x:c r="B2559" s="152">
        <x:v>584</x:v>
      </x:c>
      <x:c r="C2559">
        <x:f t="shared" si="217"/>
        <x:v>5.16666666666667</x:v>
      </x:c>
      <x:c r="G2559">
        <x:v>6</x:v>
      </x:c>
      <x:c r="I2559" t="s">
        <x:v>103</x:v>
      </x:c>
      <x:c r="K2559" s="154" t="s">
        <x:v>483</x:v>
      </x:c>
    </x:row>
    <x:row r="2560" spans="1:11">
      <x:c r="A2560">
        <x:v>255400</x:v>
      </x:c>
      <x:c r="B2560" s="152">
        <x:v>584</x:v>
      </x:c>
      <x:c r="C2560">
        <x:f t="shared" si="217"/>
        <x:v>5.41666666666667</x:v>
      </x:c>
      <x:c r="G2560">
        <x:v>5</x:v>
      </x:c>
      <x:c r="I2560" t="s">
        <x:v>103</x:v>
      </x:c>
      <x:c r="K2560" s="154" t="s">
        <x:v>483</x:v>
      </x:c>
    </x:row>
    <x:row r="2561" spans="1:11">
      <x:c r="A2561">
        <x:v>255500</x:v>
      </x:c>
      <x:c r="B2561" s="152">
        <x:v>584</x:v>
      </x:c>
      <x:c r="C2561">
        <x:f t="shared" si="217"/>
        <x:v>5.66666666666667</x:v>
      </x:c>
      <x:c r="G2561">
        <x:v>6</x:v>
      </x:c>
      <x:c r="I2561" t="s">
        <x:v>104</x:v>
      </x:c>
      <x:c r="K2561" s="154" t="s">
        <x:v>483</x:v>
      </x:c>
    </x:row>
    <x:row r="2562" spans="1:11">
      <x:c r="A2562">
        <x:v>255600</x:v>
      </x:c>
      <x:c r="B2562" s="152">
        <x:v>584</x:v>
      </x:c>
      <x:c r="C2562">
        <x:f t="shared" si="217"/>
        <x:v>5.91666666666667</x:v>
      </x:c>
      <x:c r="G2562">
        <x:v>5</x:v>
      </x:c>
      <x:c r="I2562" t="s">
        <x:v>104</x:v>
      </x:c>
      <x:c r="K2562" s="154" t="s">
        <x:v>483</x:v>
      </x:c>
    </x:row>
    <x:row r="2563" spans="1:11">
      <x:c r="A2563">
        <x:v>255700</x:v>
      </x:c>
      <x:c r="B2563" s="152">
        <x:v>584</x:v>
      </x:c>
      <x:c r="C2563">
        <x:f t="shared" si="217"/>
        <x:v>6.16666666666667</x:v>
      </x:c>
      <x:c r="G2563">
        <x:v>6</x:v>
      </x:c>
      <x:c r="I2563" t="s">
        <x:v>100</x:v>
      </x:c>
      <x:c r="K2563" s="154" t="s">
        <x:v>483</x:v>
      </x:c>
    </x:row>
    <x:row r="2564" spans="1:10">
      <x:c r="A2564">
        <x:v>255800</x:v>
      </x:c>
      <x:c r="B2564" s="152">
        <x:v>584</x:v>
      </x:c>
      <x:c r="C2564">
        <x:f>233/30</x:f>
        <x:v>7.76666666666667</x:v>
      </x:c>
      <x:c r="G2564">
        <x:v>8</x:v>
      </x:c>
      <x:c r="I2564" t="s">
        <x:v>112</x:v>
      </x:c>
      <x:c r="J2564">
        <x:v>0.2</x:v>
      </x:c>
    </x:row>
    <x:row r="2565" spans="1:11">
      <x:c r="A2565">
        <x:v>255900</x:v>
      </x:c>
      <x:c r="B2565" s="151">
        <x:v>585</x:v>
      </x:c>
      <x:c r="C2565">
        <x:f>200/30</x:f>
        <x:v>6.66666666666667</x:v>
      </x:c>
      <x:c r="G2565">
        <x:v>15</x:v>
      </x:c>
      <x:c r="I2565" t="s">
        <x:v>100</x:v>
      </x:c>
      <x:c r="K2565" s="154"/>
    </x:row>
    <x:row r="2566" spans="1:11">
      <x:c r="A2566">
        <x:v>256000</x:v>
      </x:c>
      <x:c r="B2566" s="151">
        <x:v>585</x:v>
      </x:c>
      <x:c r="C2566">
        <x:f>C2565+0.25</x:f>
        <x:v>6.91666666666667</x:v>
      </x:c>
      <x:c r="G2566">
        <x:v>13</x:v>
      </x:c>
      <x:c r="I2566" t="s">
        <x:v>102</x:v>
      </x:c>
      <x:c r="K2566" s="154"/>
    </x:row>
    <x:row r="2567" spans="1:11">
      <x:c r="A2567">
        <x:v>256100</x:v>
      </x:c>
      <x:c r="B2567" s="151">
        <x:v>585</x:v>
      </x:c>
      <x:c r="C2567">
        <x:f t="shared" ref="C2567:C2573" si="218">C2566+0.25</x:f>
        <x:v>7.16666666666667</x:v>
      </x:c>
      <x:c r="G2567">
        <x:v>18</x:v>
      </x:c>
      <x:c r="I2567" t="s">
        <x:v>103</x:v>
      </x:c>
      <x:c r="K2567" s="154"/>
    </x:row>
    <x:row r="2568" spans="1:11">
      <x:c r="A2568">
        <x:v>256200</x:v>
      </x:c>
      <x:c r="B2568" s="151">
        <x:v>585</x:v>
      </x:c>
      <x:c r="C2568">
        <x:f t="shared" si="218"/>
        <x:v>7.41666666666667</x:v>
      </x:c>
      <x:c r="G2568">
        <x:v>17</x:v>
      </x:c>
      <x:c r="I2568" t="s">
        <x:v>104</x:v>
      </x:c>
      <x:c r="K2568" s="154"/>
    </x:row>
    <x:row r="2569" spans="1:11">
      <x:c r="A2569">
        <x:v>256300</x:v>
      </x:c>
      <x:c r="B2569" s="151">
        <x:v>585</x:v>
      </x:c>
      <x:c r="C2569">
        <x:f t="shared" si="218"/>
        <x:v>7.66666666666667</x:v>
      </x:c>
      <x:c r="G2569">
        <x:v>12</x:v>
      </x:c>
      <x:c r="I2569" t="s">
        <x:v>100</x:v>
      </x:c>
      <x:c r="K2569" s="154"/>
    </x:row>
    <x:row r="2570" spans="1:11">
      <x:c r="A2570">
        <x:v>256400</x:v>
      </x:c>
      <x:c r="B2570" s="151">
        <x:v>585</x:v>
      </x:c>
      <x:c r="C2570">
        <x:f t="shared" si="218"/>
        <x:v>7.91666666666667</x:v>
      </x:c>
      <x:c r="G2570">
        <x:v>15</x:v>
      </x:c>
      <x:c r="I2570" t="s">
        <x:v>102</x:v>
      </x:c>
      <x:c r="K2570" s="154"/>
    </x:row>
    <x:row r="2571" spans="1:11">
      <x:c r="A2571">
        <x:v>256500</x:v>
      </x:c>
      <x:c r="B2571" s="151">
        <x:v>585</x:v>
      </x:c>
      <x:c r="C2571">
        <x:f t="shared" si="218"/>
        <x:v>8.16666666666667</x:v>
      </x:c>
      <x:c r="G2571">
        <x:v>14</x:v>
      </x:c>
      <x:c r="I2571" t="s">
        <x:v>103</x:v>
      </x:c>
      <x:c r="K2571" s="154"/>
    </x:row>
    <x:row r="2572" spans="1:11">
      <x:c r="A2572">
        <x:v>256600</x:v>
      </x:c>
      <x:c r="B2572" s="151">
        <x:v>585</x:v>
      </x:c>
      <x:c r="C2572">
        <x:f t="shared" si="218"/>
        <x:v>8.41666666666667</x:v>
      </x:c>
      <x:c r="G2572">
        <x:v>16</x:v>
      </x:c>
      <x:c r="I2572" t="s">
        <x:v>104</x:v>
      </x:c>
      <x:c r="K2572" s="154"/>
    </x:row>
    <x:row r="2573" spans="1:11">
      <x:c r="A2573">
        <x:v>256700</x:v>
      </x:c>
      <x:c r="B2573" s="151">
        <x:v>585</x:v>
      </x:c>
      <x:c r="C2573">
        <x:f t="shared" si="218"/>
        <x:v>8.66666666666667</x:v>
      </x:c>
      <x:c r="G2573">
        <x:v>17</x:v>
      </x:c>
      <x:c r="I2573" t="s">
        <x:v>112</x:v>
      </x:c>
      <x:c r="J2573">
        <x:v>0.3</x:v>
      </x:c>
      <x:c r="K2573" s="154"/>
    </x:row>
    <x:row r="2574" spans="1:36">
      <x:c r="A2574">
        <x:v>256800</x:v>
      </x:c>
      <x:c r="B2574" s="152">
        <x:v>586</x:v>
      </x:c>
      <x:c r="C2574">
        <x:f>75/30</x:f>
        <x:v>2.5</x:v>
      </x:c>
      <x:c r="D2574">
        <x:v>1</x:v>
      </x:c>
      <x:c r="I2574" t="s">
        <x:v>100</x:v>
      </x:c>
      <x:c r="AJ2574" t="s">
        <x:v>484</x:v>
      </x:c>
    </x:row>
    <x:row r="2575" spans="1:9">
      <x:c r="A2575">
        <x:v>256900</x:v>
      </x:c>
      <x:c r="B2575" s="152">
        <x:v>586</x:v>
      </x:c>
      <x:c r="C2575">
        <x:f>168/30</x:f>
        <x:v>5.6</x:v>
      </x:c>
      <x:c r="G2575">
        <x:v>10</x:v>
      </x:c>
      <x:c r="I2575" t="s">
        <x:v>102</x:v>
      </x:c>
    </x:row>
    <x:row r="2576" spans="1:7">
      <x:c r="A2576">
        <x:v>257000</x:v>
      </x:c>
      <x:c r="B2576" s="152">
        <x:v>586</x:v>
      </x:c>
      <x:c r="C2576">
        <x:f t="shared" ref="C2576:C2582" si="219">C2575+0.2</x:f>
        <x:v>5.8</x:v>
      </x:c>
      <x:c r="G2576">
        <x:v>9</x:v>
      </x:c>
    </x:row>
    <x:row r="2577" spans="1:9">
      <x:c r="A2577">
        <x:v>257100</x:v>
      </x:c>
      <x:c r="B2577" s="152">
        <x:v>586</x:v>
      </x:c>
      <x:c r="C2577">
        <x:f t="shared" si="219"/>
        <x:v>6</x:v>
      </x:c>
      <x:c r="G2577">
        <x:v>10</x:v>
      </x:c>
      <x:c r="I2577" t="s">
        <x:v>103</x:v>
      </x:c>
    </x:row>
    <x:row r="2578" spans="1:7">
      <x:c r="A2578">
        <x:v>257200</x:v>
      </x:c>
      <x:c r="B2578" s="152">
        <x:v>586</x:v>
      </x:c>
      <x:c r="C2578">
        <x:f t="shared" si="219"/>
        <x:v>6.2</x:v>
      </x:c>
      <x:c r="G2578">
        <x:v>11</x:v>
      </x:c>
    </x:row>
    <x:row r="2579" spans="1:9">
      <x:c r="A2579">
        <x:v>257300</x:v>
      </x:c>
      <x:c r="B2579" s="152">
        <x:v>586</x:v>
      </x:c>
      <x:c r="C2579">
        <x:f t="shared" si="219"/>
        <x:v>6.4</x:v>
      </x:c>
      <x:c r="G2579">
        <x:v>9</x:v>
      </x:c>
      <x:c r="I2579" t="s">
        <x:v>104</x:v>
      </x:c>
    </x:row>
    <x:row r="2580" spans="1:7">
      <x:c r="A2580">
        <x:v>257400</x:v>
      </x:c>
      <x:c r="B2580" s="152">
        <x:v>586</x:v>
      </x:c>
      <x:c r="C2580">
        <x:f t="shared" si="219"/>
        <x:v>6.6</x:v>
      </x:c>
      <x:c r="G2580">
        <x:v>11</x:v>
      </x:c>
    </x:row>
    <x:row r="2581" spans="1:9">
      <x:c r="A2581">
        <x:v>257500</x:v>
      </x:c>
      <x:c r="B2581" s="152">
        <x:v>586</x:v>
      </x:c>
      <x:c r="C2581">
        <x:f t="shared" si="219"/>
        <x:v>6.8</x:v>
      </x:c>
      <x:c r="G2581">
        <x:v>12</x:v>
      </x:c>
      <x:c r="I2581" t="s">
        <x:v>100</x:v>
      </x:c>
    </x:row>
    <x:row r="2582" spans="1:7">
      <x:c r="A2582">
        <x:v>257600</x:v>
      </x:c>
      <x:c r="B2582" s="152">
        <x:v>586</x:v>
      </x:c>
      <x:c r="C2582">
        <x:f t="shared" si="219"/>
        <x:v>7</x:v>
      </x:c>
      <x:c r="G2582">
        <x:v>12</x:v>
      </x:c>
    </x:row>
    <x:row r="2583" spans="1:16">
      <x:c r="A2583">
        <x:v>257700</x:v>
      </x:c>
      <x:c r="B2583" s="152">
        <x:v>586</x:v>
      </x:c>
      <x:c r="C2583">
        <x:v>7.63333333333333</x:v>
      </x:c>
      <x:c r="D2583">
        <x:v>1</x:v>
      </x:c>
      <x:c r="M2583">
        <x:v>1963</x:v>
      </x:c>
      <x:c r="N2583">
        <x:v>2</x:v>
      </x:c>
      <x:c r="P2583" t="s">
        <x:v>197</x:v>
      </x:c>
    </x:row>
    <x:row r="2584" spans="1:33">
      <x:c r="A2584">
        <x:v>257800</x:v>
      </x:c>
      <x:c r="B2584" s="151">
        <x:v>587</x:v>
      </x:c>
      <x:c r="C2584">
        <x:f>75/30</x:f>
        <x:v>2.5</x:v>
      </x:c>
      <x:c r="G2584">
        <x:v>3</x:v>
      </x:c>
      <x:c r="I2584" t="s">
        <x:v>103</x:v>
      </x:c>
      <x:c r="M2584">
        <x:v>1923</x:v>
      </x:c>
      <x:c r="O2584" t="s">
        <x:v>101</x:v>
      </x:c>
      <x:c r="AG2584" s="80">
        <x:v>2</x:v>
      </x:c>
    </x:row>
    <x:row r="2585" spans="1:16">
      <x:c r="A2585">
        <x:v>257900</x:v>
      </x:c>
      <x:c r="B2585" s="151">
        <x:v>587</x:v>
      </x:c>
      <x:c r="C2585">
        <x:v>2.5002</x:v>
      </x:c>
      <x:c r="D2585">
        <x:v>1</x:v>
      </x:c>
      <x:c r="M2585">
        <x:v>1936</x:v>
      </x:c>
      <x:c r="N2585">
        <x:v>2</x:v>
      </x:c>
      <x:c r="P2585" t="s">
        <x:v>485</x:v>
      </x:c>
    </x:row>
    <x:row r="2586" spans="1:16">
      <x:c r="A2586">
        <x:v>258000</x:v>
      </x:c>
      <x:c r="B2586" s="151">
        <x:v>587</x:v>
      </x:c>
      <x:c r="C2586">
        <x:v>2.5003</x:v>
      </x:c>
      <x:c r="D2586">
        <x:v>1</x:v>
      </x:c>
      <x:c r="M2586">
        <x:v>1936</x:v>
      </x:c>
      <x:c r="N2586">
        <x:v>2</x:v>
      </x:c>
      <x:c r="P2586" s="423" t="s">
        <x:v>486</x:v>
      </x:c>
    </x:row>
    <x:row r="2587" spans="1:16">
      <x:c r="A2587">
        <x:v>258100</x:v>
      </x:c>
      <x:c r="B2587" s="151">
        <x:v>587</x:v>
      </x:c>
      <x:c r="C2587">
        <x:v>2.5005</x:v>
      </x:c>
      <x:c r="D2587">
        <x:v>1</x:v>
      </x:c>
      <x:c r="M2587">
        <x:v>1936</x:v>
      </x:c>
      <x:c r="N2587">
        <x:v>2</x:v>
      </x:c>
      <x:c r="P2587" t="s">
        <x:v>487</x:v>
      </x:c>
    </x:row>
    <x:row r="2588" spans="1:16">
      <x:c r="A2588">
        <x:v>258200</x:v>
      </x:c>
      <x:c r="B2588" s="151">
        <x:v>587</x:v>
      </x:c>
      <x:c r="C2588">
        <x:v>2.5006</x:v>
      </x:c>
      <x:c r="D2588">
        <x:v>1</x:v>
      </x:c>
      <x:c r="M2588">
        <x:v>1936</x:v>
      </x:c>
      <x:c r="N2588">
        <x:v>2</x:v>
      </x:c>
      <x:c r="P2588" s="423" t="s">
        <x:v>488</x:v>
      </x:c>
    </x:row>
    <x:row r="2589" spans="1:16">
      <x:c r="A2589">
        <x:v>258300</x:v>
      </x:c>
      <x:c r="B2589" s="151">
        <x:v>587</x:v>
      </x:c>
      <x:c r="C2589">
        <x:v>2.5007</x:v>
      </x:c>
      <x:c r="D2589">
        <x:v>1</x:v>
      </x:c>
      <x:c r="M2589">
        <x:v>1937</x:v>
      </x:c>
      <x:c r="N2589">
        <x:v>2</x:v>
      </x:c>
      <x:c r="P2589" t="s">
        <x:v>197</x:v>
      </x:c>
    </x:row>
    <x:row r="2590" spans="1:33">
      <x:c r="A2590">
        <x:v>258400</x:v>
      </x:c>
      <x:c r="B2590" s="151">
        <x:v>587</x:v>
      </x:c>
      <x:c r="C2590">
        <x:v>2.7</x:v>
      </x:c>
      <x:c r="G2590">
        <x:v>4</x:v>
      </x:c>
      <x:c r="I2590" t="s">
        <x:v>104</x:v>
      </x:c>
      <x:c r="AG2590" s="80">
        <x:v>2</x:v>
      </x:c>
    </x:row>
    <x:row r="2591" spans="1:16">
      <x:c r="A2591">
        <x:v>258500</x:v>
      </x:c>
      <x:c r="B2591" s="152">
        <x:v>588</x:v>
      </x:c>
      <x:c r="C2591">
        <x:v>0.0001</x:v>
      </x:c>
      <x:c r="D2591">
        <x:v>1</x:v>
      </x:c>
      <x:c r="M2591">
        <x:v>1934</x:v>
      </x:c>
      <x:c r="N2591">
        <x:v>2</x:v>
      </x:c>
      <x:c r="P2591" s="423" t="s">
        <x:v>489</x:v>
      </x:c>
    </x:row>
    <x:row r="2592" spans="1:33">
      <x:c r="A2592">
        <x:v>258600</x:v>
      </x:c>
      <x:c r="B2592" s="152">
        <x:v>588</x:v>
      </x:c>
      <x:c r="C2592">
        <x:f>40/30</x:f>
        <x:v>1.33333333333333</x:v>
      </x:c>
      <x:c r="G2592">
        <x:v>4</x:v>
      </x:c>
      <x:c r="I2592" t="s">
        <x:v>103</x:v>
      </x:c>
      <x:c r="M2592">
        <x:v>1923</x:v>
      </x:c>
      <x:c r="O2592" t="s">
        <x:v>101</x:v>
      </x:c>
      <x:c r="AG2592" s="80">
        <x:v>2</x:v>
      </x:c>
    </x:row>
    <x:row r="2593" spans="1:33">
      <x:c r="A2593">
        <x:v>258700</x:v>
      </x:c>
      <x:c r="B2593" s="152">
        <x:v>588</x:v>
      </x:c>
      <x:c r="C2593">
        <x:f>50/30</x:f>
        <x:v>1.66666666666667</x:v>
      </x:c>
      <x:c r="G2593">
        <x:v>5</x:v>
      </x:c>
      <x:c r="I2593" t="s">
        <x:v>104</x:v>
      </x:c>
      <x:c r="M2593">
        <x:v>1923</x:v>
      </x:c>
      <x:c r="O2593" t="s">
        <x:v>101</x:v>
      </x:c>
      <x:c r="AG2593" s="80">
        <x:v>2</x:v>
      </x:c>
    </x:row>
    <x:row r="2594" spans="1:33">
      <x:c r="A2594">
        <x:v>258800</x:v>
      </x:c>
      <x:c r="B2594" s="152">
        <x:v>588</x:v>
      </x:c>
      <x:c r="C2594">
        <x:f>60/30</x:f>
        <x:v>2</x:v>
      </x:c>
      <x:c r="G2594">
        <x:v>6</x:v>
      </x:c>
      <x:c r="I2594" t="s">
        <x:v>112</x:v>
      </x:c>
      <x:c r="J2594">
        <x:v>0.2</x:v>
      </x:c>
      <x:c r="M2594">
        <x:v>1923</x:v>
      </x:c>
      <x:c r="O2594" t="s">
        <x:v>101</x:v>
      </x:c>
      <x:c r="AG2594" s="80">
        <x:v>2</x:v>
      </x:c>
    </x:row>
    <x:row r="2595" spans="1:33">
      <x:c r="A2595">
        <x:v>258900</x:v>
      </x:c>
      <x:c r="B2595" s="152">
        <x:v>588</x:v>
      </x:c>
      <x:c r="C2595">
        <x:f>C2594+0.25</x:f>
        <x:v>2.25</x:v>
      </x:c>
      <x:c r="D2595">
        <x:v>1</x:v>
      </x:c>
      <x:c r="AG2595" s="80">
        <x:v>2</x:v>
      </x:c>
    </x:row>
    <x:row r="2596" spans="1:9">
      <x:c r="A2596">
        <x:v>259000</x:v>
      </x:c>
      <x:c r="B2596" s="151">
        <x:v>589</x:v>
      </x:c>
      <x:c r="C2596">
        <x:v>0.0001</x:v>
      </x:c>
      <x:c r="D2596">
        <x:v>1</x:v>
      </x:c>
      <x:c r="I2596" t="s">
        <x:v>100</x:v>
      </x:c>
    </x:row>
    <x:row r="2597" spans="1:35">
      <x:c r="A2597">
        <x:v>259100</x:v>
      </x:c>
      <x:c r="B2597" s="151">
        <x:v>589</x:v>
      </x:c>
      <x:c r="C2597">
        <x:f>212/30</x:f>
        <x:v>7.06666666666667</x:v>
      </x:c>
      <x:c r="G2597">
        <x:v>2</x:v>
      </x:c>
      <x:c r="I2597" t="s">
        <x:v>100</x:v>
      </x:c>
      <x:c r="S2597" t="s">
        <x:v>490</x:v>
      </x:c>
      <x:c r="T2597">
        <x:v>-1</x:v>
      </x:c>
      <x:c r="AI2597">
        <x:v>1</x:v>
      </x:c>
    </x:row>
    <x:row r="2598" spans="1:35">
      <x:c r="A2598">
        <x:v>259200</x:v>
      </x:c>
      <x:c r="B2598" s="151">
        <x:v>589</x:v>
      </x:c>
      <x:c r="C2598">
        <x:f>C2597+0.4</x:f>
        <x:v>7.46666666666667</x:v>
      </x:c>
      <x:c r="D2598">
        <x:v>1</x:v>
      </x:c>
      <x:c r="I2598" t="s">
        <x:v>100</x:v>
      </x:c>
      <x:c r="S2598" t="s">
        <x:v>490</x:v>
      </x:c>
      <x:c r="T2598">
        <x:v>-1</x:v>
      </x:c>
      <x:c r="AI2598">
        <x:v>1</x:v>
      </x:c>
    </x:row>
    <x:row r="2599" spans="1:15">
      <x:c r="A2599">
        <x:v>259300</x:v>
      </x:c>
      <x:c r="B2599" s="151">
        <x:v>589</x:v>
      </x:c>
      <x:c r="C2599">
        <x:f>366/30</x:f>
        <x:v>12.2</x:v>
      </x:c>
      <x:c r="G2599">
        <x:v>5</x:v>
      </x:c>
      <x:c r="I2599" t="s">
        <x:v>100</x:v>
      </x:c>
      <x:c r="M2599">
        <x:v>1923</x:v>
      </x:c>
      <x:c r="O2599" t="s">
        <x:v>101</x:v>
      </x:c>
    </x:row>
    <x:row r="2600" spans="1:15">
      <x:c r="A2600">
        <x:v>259400</x:v>
      </x:c>
      <x:c r="B2600" s="151">
        <x:v>589</x:v>
      </x:c>
      <x:c r="C2600">
        <x:f>C2599+0.3</x:f>
        <x:v>12.5</x:v>
      </x:c>
      <x:c r="G2600">
        <x:v>4</x:v>
      </x:c>
      <x:c r="I2600" t="s">
        <x:v>102</x:v>
      </x:c>
      <x:c r="M2600">
        <x:v>1923</x:v>
      </x:c>
      <x:c r="O2600" t="s">
        <x:v>101</x:v>
      </x:c>
    </x:row>
    <x:row r="2601" spans="1:15">
      <x:c r="A2601">
        <x:v>259500</x:v>
      </x:c>
      <x:c r="B2601" s="151">
        <x:v>589</x:v>
      </x:c>
      <x:c r="C2601">
        <x:f>C2600+0.3</x:f>
        <x:v>12.8</x:v>
      </x:c>
      <x:c r="G2601">
        <x:v>5</x:v>
      </x:c>
      <x:c r="I2601" t="s">
        <x:v>103</x:v>
      </x:c>
      <x:c r="M2601">
        <x:v>1923</x:v>
      </x:c>
      <x:c r="O2601" t="s">
        <x:v>101</x:v>
      </x:c>
    </x:row>
    <x:row r="2602" spans="1:15">
      <x:c r="A2602">
        <x:v>259600</x:v>
      </x:c>
      <x:c r="B2602" s="151">
        <x:v>589</x:v>
      </x:c>
      <x:c r="C2602">
        <x:f>C2601+0.3</x:f>
        <x:v>13.1</x:v>
      </x:c>
      <x:c r="G2602">
        <x:v>6</x:v>
      </x:c>
      <x:c r="I2602" t="s">
        <x:v>112</x:v>
      </x:c>
      <x:c r="J2602">
        <x:v>0.25</x:v>
      </x:c>
      <x:c r="M2602">
        <x:v>1923</x:v>
      </x:c>
      <x:c r="O2602" t="s">
        <x:v>101</x:v>
      </x:c>
    </x:row>
    <x:row r="2603" spans="1:16">
      <x:c r="A2603">
        <x:v>259700</x:v>
      </x:c>
      <x:c r="B2603" s="151">
        <x:v>589</x:v>
      </x:c>
      <x:c r="C2603">
        <x:f>399/30</x:f>
        <x:v>13.3</x:v>
      </x:c>
      <x:c r="D2603">
        <x:v>1</x:v>
      </x:c>
      <x:c r="M2603">
        <x:v>1926</x:v>
      </x:c>
      <x:c r="N2603">
        <x:v>2</x:v>
      </x:c>
      <x:c r="P2603" s="423" t="s">
        <x:v>491</x:v>
      </x:c>
    </x:row>
    <x:row r="2604" spans="1:33">
      <x:c r="A2604">
        <x:v>259800</x:v>
      </x:c>
      <x:c r="B2604" s="155">
        <x:v>590</x:v>
      </x:c>
      <x:c r="C2604">
        <x:v>0.233333333333333</x:v>
      </x:c>
      <x:c r="G2604">
        <x:v>2</x:v>
      </x:c>
      <x:c r="I2604" t="s">
        <x:v>102</x:v>
      </x:c>
      <x:c r="K2604" s="61"/>
      <x:c r="M2604">
        <x:v>2004</x:v>
      </x:c>
      <x:c r="O2604" t="s">
        <x:v>101</x:v>
      </x:c>
      <x:c r="AG2604" s="80">
        <x:v>1</x:v>
      </x:c>
    </x:row>
    <x:row r="2605" spans="1:33">
      <x:c r="A2605">
        <x:v>259900</x:v>
      </x:c>
      <x:c r="B2605" s="155">
        <x:v>590</x:v>
      </x:c>
      <x:c r="C2605">
        <x:v>0.666666666666667</x:v>
      </x:c>
      <x:c r="G2605">
        <x:v>4</x:v>
      </x:c>
      <x:c r="I2605" t="s">
        <x:v>103</x:v>
      </x:c>
      <x:c r="K2605" s="61"/>
      <x:c r="M2605">
        <x:v>39</x:v>
      </x:c>
      <x:c r="O2605" t="s">
        <x:v>101</x:v>
      </x:c>
      <x:c r="AG2605" s="80">
        <x:v>1</x:v>
      </x:c>
    </x:row>
    <x:row r="2606" spans="1:33">
      <x:c r="A2606">
        <x:v>260000</x:v>
      </x:c>
      <x:c r="B2606" s="155">
        <x:v>590</x:v>
      </x:c>
      <x:c r="C2606">
        <x:v>0.9</x:v>
      </x:c>
      <x:c r="G2606">
        <x:v>4</x:v>
      </x:c>
      <x:c r="I2606" t="s">
        <x:v>104</x:v>
      </x:c>
      <x:c r="K2606" s="61"/>
      <x:c r="M2606">
        <x:v>2004</x:v>
      </x:c>
      <x:c r="O2606" t="s">
        <x:v>101</x:v>
      </x:c>
      <x:c r="AG2606" s="80">
        <x:v>1</x:v>
      </x:c>
    </x:row>
    <x:row r="2607" spans="1:33">
      <x:c r="A2607">
        <x:v>260100</x:v>
      </x:c>
      <x:c r="B2607" s="155">
        <x:v>590</x:v>
      </x:c>
      <x:c r="C2607">
        <x:v>1.83333333333333</x:v>
      </x:c>
      <x:c r="G2607">
        <x:v>6</x:v>
      </x:c>
      <x:c r="I2607" t="s">
        <x:v>102</x:v>
      </x:c>
      <x:c r="K2607" s="61"/>
      <x:c r="M2607">
        <x:v>2005</x:v>
      </x:c>
      <x:c r="O2607" t="s">
        <x:v>101</x:v>
      </x:c>
      <x:c r="AG2607" s="80">
        <x:v>1</x:v>
      </x:c>
    </x:row>
    <x:row r="2608" spans="1:33">
      <x:c r="A2608">
        <x:v>260200</x:v>
      </x:c>
      <x:c r="B2608" s="155">
        <x:v>590</x:v>
      </x:c>
      <x:c r="C2608">
        <x:v>1.93333333333333</x:v>
      </x:c>
      <x:c r="G2608">
        <x:v>6</x:v>
      </x:c>
      <x:c r="I2608" t="s">
        <x:v>492</x:v>
      </x:c>
      <x:c r="K2608" s="61"/>
      <x:c r="AG2608" s="80">
        <x:v>2</x:v>
      </x:c>
    </x:row>
    <x:row r="2609" spans="1:30">
      <x:c r="A2609">
        <x:v>260300</x:v>
      </x:c>
      <x:c r="B2609" s="155">
        <x:v>591</x:v>
      </x:c>
      <x:c r="C2609">
        <x:v>0.966666666666667</x:v>
      </x:c>
      <x:c r="G2609">
        <x:v>2</x:v>
      </x:c>
      <x:c r="I2609" t="s">
        <x:v>492</x:v>
      </x:c>
      <x:c r="K2609" s="61"/>
      <x:c r="M2609">
        <x:v>2010</x:v>
      </x:c>
      <x:c r="O2609" t="s">
        <x:v>101</x:v>
      </x:c>
      <x:c r="U2609">
        <x:v>2008</x:v>
      </x:c>
      <x:c r="V2609">
        <x:v>0.2</x:v>
      </x:c>
      <x:c r="W2609" t="s">
        <x:v>493</x:v>
      </x:c>
      <x:c r="X2609">
        <x:v>0</x:v>
      </x:c>
      <x:c r="Y2609">
        <x:v>0</x:v>
      </x:c>
      <x:c r="Z2609" t="s">
        <x:v>115</x:v>
      </x:c>
      <x:c r="AA2609">
        <x:v>18</x:v>
      </x:c>
      <x:c r="AD2609" t="s">
        <x:v>494</x:v>
      </x:c>
    </x:row>
    <x:row r="2610" spans="1:30">
      <x:c r="A2610">
        <x:v>260400</x:v>
      </x:c>
      <x:c r="B2610" s="155">
        <x:v>591</x:v>
      </x:c>
      <x:c r="C2610">
        <x:v>0.966666666666668</x:v>
      </x:c>
      <x:c r="G2610">
        <x:v>2</x:v>
      </x:c>
      <x:c r="K2610" s="61"/>
      <x:c r="M2610">
        <x:v>2010</x:v>
      </x:c>
      <x:c r="O2610" t="s">
        <x:v>101</x:v>
      </x:c>
      <x:c r="U2610">
        <x:v>2009</x:v>
      </x:c>
      <x:c r="V2610">
        <x:v>0.2</x:v>
      </x:c>
      <x:c r="W2610" t="s">
        <x:v>495</x:v>
      </x:c>
      <x:c r="X2610">
        <x:v>0</x:v>
      </x:c>
      <x:c r="Y2610">
        <x:v>0</x:v>
      </x:c>
      <x:c r="Z2610" t="s">
        <x:v>115</x:v>
      </x:c>
      <x:c r="AA2610">
        <x:v>18</x:v>
      </x:c>
      <x:c r="AD2610" t="s">
        <x:v>494</x:v>
      </x:c>
    </x:row>
    <x:row r="2611" spans="1:15">
      <x:c r="A2611">
        <x:v>260500</x:v>
      </x:c>
      <x:c r="B2611" s="155">
        <x:v>591</x:v>
      </x:c>
      <x:c r="C2611">
        <x:v>1.1</x:v>
      </x:c>
      <x:c r="G2611">
        <x:v>3</x:v>
      </x:c>
      <x:c r="I2611" t="s">
        <x:v>443</x:v>
      </x:c>
      <x:c r="K2611" s="61"/>
      <x:c r="M2611">
        <x:v>2010</x:v>
      </x:c>
      <x:c r="O2611" t="s">
        <x:v>101</x:v>
      </x:c>
    </x:row>
    <x:row r="2612" spans="1:33">
      <x:c r="A2612">
        <x:v>260600</x:v>
      </x:c>
      <x:c r="B2612" s="155">
        <x:v>591</x:v>
      </x:c>
      <x:c r="C2612">
        <x:v>1.23333333333333</x:v>
      </x:c>
      <x:c r="G2612">
        <x:v>4</x:v>
      </x:c>
      <x:c r="H2612">
        <x:v>1</x:v>
      </x:c>
      <x:c r="I2612" t="s">
        <x:v>492</x:v>
      </x:c>
      <x:c r="K2612" s="61"/>
      <x:c r="M2612">
        <x:v>2011</x:v>
      </x:c>
      <x:c r="O2612" t="s">
        <x:v>473</x:v>
      </x:c>
      <x:c r="P2612" t="s">
        <x:v>446</x:v>
      </x:c>
      <x:c r="AG2612" s="80">
        <x:v>2</x:v>
      </x:c>
    </x:row>
    <x:row r="2613" spans="1:33">
      <x:c r="A2613">
        <x:v>260700</x:v>
      </x:c>
      <x:c r="B2613" s="155">
        <x:v>592</x:v>
      </x:c>
      <x:c r="C2613">
        <x:v>0.633333333333333</x:v>
      </x:c>
      <x:c r="D2613">
        <x:v>1</x:v>
      </x:c>
      <x:c r="K2613" s="61"/>
      <x:c r="AG2613" s="80">
        <x:v>1</x:v>
      </x:c>
    </x:row>
    <x:row r="2614" spans="1:33">
      <x:c r="A2614">
        <x:v>260800</x:v>
      </x:c>
      <x:c r="B2614" s="155">
        <x:v>592</x:v>
      </x:c>
      <x:c r="C2614">
        <x:f>C2613+0.15</x:f>
        <x:v>0.783333333333333</x:v>
      </x:c>
      <x:c r="D2614">
        <x:v>1</x:v>
      </x:c>
      <x:c r="K2614" s="61"/>
      <x:c r="AG2614" s="80">
        <x:v>1</x:v>
      </x:c>
    </x:row>
    <x:row r="2615" spans="1:33">
      <x:c r="A2615">
        <x:v>260900</x:v>
      </x:c>
      <x:c r="B2615" s="155">
        <x:v>592</x:v>
      </x:c>
      <x:c r="C2615">
        <x:f>C2614+0.15</x:f>
        <x:v>0.933333333333333</x:v>
      </x:c>
      <x:c r="D2615">
        <x:v>1</x:v>
      </x:c>
      <x:c r="K2615" s="61"/>
      <x:c r="AG2615" s="80">
        <x:v>1</x:v>
      </x:c>
    </x:row>
    <x:row r="2616" spans="1:33">
      <x:c r="A2616">
        <x:v>261000</x:v>
      </x:c>
      <x:c r="B2616" s="155">
        <x:v>592</x:v>
      </x:c>
      <x:c r="C2616">
        <x:v>1.33333333333333</x:v>
      </x:c>
      <x:c r="G2616">
        <x:v>2</x:v>
      </x:c>
      <x:c r="I2616" t="s">
        <x:v>443</x:v>
      </x:c>
      <x:c r="K2616" s="61"/>
      <x:c r="M2616">
        <x:v>2058</x:v>
      </x:c>
      <x:c r="O2616" t="s">
        <x:v>101</x:v>
      </x:c>
      <x:c r="AG2616" s="80">
        <x:v>2</x:v>
      </x:c>
    </x:row>
    <x:row r="2617" spans="1:33">
      <x:c r="A2617">
        <x:v>261100</x:v>
      </x:c>
      <x:c r="B2617" s="155">
        <x:v>592</x:v>
      </x:c>
      <x:c r="C2617">
        <x:f>C2616+0.3</x:f>
        <x:v>1.63333333333333</x:v>
      </x:c>
      <x:c r="G2617">
        <x:v>2</x:v>
      </x:c>
      <x:c r="I2617" t="s">
        <x:v>100</x:v>
      </x:c>
      <x:c r="K2617" s="61"/>
      <x:c r="AG2617" s="80">
        <x:v>2</x:v>
      </x:c>
    </x:row>
    <x:row r="2618" spans="1:33">
      <x:c r="A2618">
        <x:v>261200</x:v>
      </x:c>
      <x:c r="B2618" s="155">
        <x:v>592</x:v>
      </x:c>
      <x:c r="C2618">
        <x:f>C2617+0.3</x:f>
        <x:v>1.93333333333333</x:v>
      </x:c>
      <x:c r="G2618">
        <x:v>4</x:v>
      </x:c>
      <x:c r="I2618" t="s">
        <x:v>102</x:v>
      </x:c>
      <x:c r="K2618" s="61"/>
      <x:c r="AG2618" s="80">
        <x:v>2</x:v>
      </x:c>
    </x:row>
    <x:row r="2619" spans="1:33">
      <x:c r="A2619">
        <x:v>261300</x:v>
      </x:c>
      <x:c r="B2619" s="155">
        <x:v>593</x:v>
      </x:c>
      <x:c r="C2619">
        <x:v>0.8</x:v>
      </x:c>
      <x:c r="G2619">
        <x:v>2</x:v>
      </x:c>
      <x:c r="I2619" t="s">
        <x:v>476</x:v>
      </x:c>
      <x:c r="K2619" s="61"/>
      <x:c r="M2619" t="s">
        <x:v>496</x:v>
      </x:c>
      <x:c r="AG2619" s="80">
        <x:v>2</x:v>
      </x:c>
    </x:row>
    <x:row r="2620" spans="1:33">
      <x:c r="A2620">
        <x:v>261400</x:v>
      </x:c>
      <x:c r="B2620" s="155">
        <x:v>593</x:v>
      </x:c>
      <x:c r="C2620">
        <x:v>0.966666666666667</x:v>
      </x:c>
      <x:c r="G2620">
        <x:v>3</x:v>
      </x:c>
      <x:c r="I2620" t="s">
        <x:v>476</x:v>
      </x:c>
      <x:c r="K2620" s="61"/>
      <x:c r="M2620" t="s">
        <x:v>496</x:v>
      </x:c>
      <x:c r="AG2620" s="80">
        <x:v>2</x:v>
      </x:c>
    </x:row>
    <x:row r="2621" spans="1:33">
      <x:c r="A2621">
        <x:v>261500</x:v>
      </x:c>
      <x:c r="B2621" s="155">
        <x:v>593</x:v>
      </x:c>
      <x:c r="C2621">
        <x:v>1.13333333333333</x:v>
      </x:c>
      <x:c r="G2621">
        <x:v>3</x:v>
      </x:c>
      <x:c r="I2621" t="s">
        <x:v>476</x:v>
      </x:c>
      <x:c r="K2621" s="61"/>
      <x:c r="M2621" t="s">
        <x:v>496</x:v>
      </x:c>
      <x:c r="AG2621" s="80">
        <x:v>2</x:v>
      </x:c>
    </x:row>
    <x:row r="2622" spans="1:33">
      <x:c r="A2622">
        <x:v>261600</x:v>
      </x:c>
      <x:c r="B2622" s="155">
        <x:v>593</x:v>
      </x:c>
      <x:c r="C2622">
        <x:v>1.3</x:v>
      </x:c>
      <x:c r="G2622">
        <x:v>2</x:v>
      </x:c>
      <x:c r="I2622" t="s">
        <x:v>476</x:v>
      </x:c>
      <x:c r="K2622" s="61"/>
      <x:c r="M2622" t="s">
        <x:v>496</x:v>
      </x:c>
      <x:c r="AG2622" s="80">
        <x:v>2</x:v>
      </x:c>
    </x:row>
    <x:row r="2623" spans="1:33">
      <x:c r="A2623">
        <x:v>261700</x:v>
      </x:c>
      <x:c r="B2623" s="155">
        <x:v>593</x:v>
      </x:c>
      <x:c r="C2623">
        <x:v>1.46666666666667</x:v>
      </x:c>
      <x:c r="G2623">
        <x:v>3</x:v>
      </x:c>
      <x:c r="I2623" t="s">
        <x:v>476</x:v>
      </x:c>
      <x:c r="K2623" s="61"/>
      <x:c r="M2623" t="s">
        <x:v>496</x:v>
      </x:c>
      <x:c r="AG2623" s="80">
        <x:v>2</x:v>
      </x:c>
    </x:row>
    <x:row r="2624" spans="1:33">
      <x:c r="A2624">
        <x:v>261800</x:v>
      </x:c>
      <x:c r="B2624" s="155">
        <x:v>593</x:v>
      </x:c>
      <x:c r="C2624">
        <x:v>1.63333333333333</x:v>
      </x:c>
      <x:c r="G2624">
        <x:v>2</x:v>
      </x:c>
      <x:c r="I2624" t="s">
        <x:v>476</x:v>
      </x:c>
      <x:c r="K2624" s="61"/>
      <x:c r="M2624" t="s">
        <x:v>496</x:v>
      </x:c>
      <x:c r="AG2624" s="80">
        <x:v>2</x:v>
      </x:c>
    </x:row>
    <x:row r="2625" spans="1:33">
      <x:c r="A2625">
        <x:v>261900</x:v>
      </x:c>
      <x:c r="B2625" s="155">
        <x:v>594</x:v>
      </x:c>
      <x:c r="C2625">
        <x:v>4.36666666666667</x:v>
      </x:c>
      <x:c r="G2625">
        <x:v>2</x:v>
      </x:c>
      <x:c r="I2625" t="s">
        <x:v>476</x:v>
      </x:c>
      <x:c r="K2625" s="61"/>
      <x:c r="AG2625" s="80">
        <x:v>2</x:v>
      </x:c>
    </x:row>
    <x:row r="2626" spans="1:33">
      <x:c r="A2626">
        <x:v>262000</x:v>
      </x:c>
      <x:c r="B2626" s="155">
        <x:v>594</x:v>
      </x:c>
      <x:c r="C2626">
        <x:v>4.56666666666667</x:v>
      </x:c>
      <x:c r="G2626">
        <x:v>2</x:v>
      </x:c>
      <x:c r="I2626" t="s">
        <x:v>476</x:v>
      </x:c>
      <x:c r="K2626" s="61"/>
      <x:c r="AG2626" s="80">
        <x:v>2</x:v>
      </x:c>
    </x:row>
    <x:row r="2627" spans="1:33">
      <x:c r="A2627">
        <x:v>262100</x:v>
      </x:c>
      <x:c r="B2627" s="155">
        <x:v>594</x:v>
      </x:c>
      <x:c r="C2627">
        <x:v>4.76666666666667</x:v>
      </x:c>
      <x:c r="G2627">
        <x:v>4</x:v>
      </x:c>
      <x:c r="I2627" t="s">
        <x:v>476</x:v>
      </x:c>
      <x:c r="K2627" s="61"/>
      <x:c r="AG2627" s="80">
        <x:v>2</x:v>
      </x:c>
    </x:row>
    <x:row r="2628" spans="1:33">
      <x:c r="A2628">
        <x:v>262200</x:v>
      </x:c>
      <x:c r="B2628" s="155">
        <x:v>594</x:v>
      </x:c>
      <x:c r="C2628">
        <x:v>4.96666666666667</x:v>
      </x:c>
      <x:c r="G2628">
        <x:v>4</x:v>
      </x:c>
      <x:c r="I2628" t="s">
        <x:v>476</x:v>
      </x:c>
      <x:c r="K2628" s="61"/>
      <x:c r="AG2628" s="80">
        <x:v>2</x:v>
      </x:c>
    </x:row>
    <x:row r="2629" spans="1:11">
      <x:c r="A2629">
        <x:v>262300</x:v>
      </x:c>
      <x:c r="B2629" s="155">
        <x:v>595</x:v>
      </x:c>
      <x:c r="C2629">
        <x:v>6.33333333333333</x:v>
      </x:c>
      <x:c r="G2629">
        <x:v>2</x:v>
      </x:c>
      <x:c r="I2629" t="s">
        <x:v>476</x:v>
      </x:c>
      <x:c r="K2629" s="61"/>
    </x:row>
    <x:row r="2630" spans="1:11">
      <x:c r="A2630">
        <x:v>262400</x:v>
      </x:c>
      <x:c r="B2630" s="155">
        <x:v>595</x:v>
      </x:c>
      <x:c r="C2630">
        <x:v>6.46666666666667</x:v>
      </x:c>
      <x:c r="G2630">
        <x:v>1</x:v>
      </x:c>
      <x:c r="I2630" t="s">
        <x:v>476</x:v>
      </x:c>
      <x:c r="K2630" s="61"/>
    </x:row>
    <x:row r="2631" spans="1:11">
      <x:c r="A2631">
        <x:v>262500</x:v>
      </x:c>
      <x:c r="B2631" s="155">
        <x:v>595</x:v>
      </x:c>
      <x:c r="C2631">
        <x:v>6.6</x:v>
      </x:c>
      <x:c r="G2631">
        <x:v>3</x:v>
      </x:c>
      <x:c r="I2631" t="s">
        <x:v>476</x:v>
      </x:c>
      <x:c r="K2631" s="61"/>
    </x:row>
    <x:row r="2632" spans="1:11">
      <x:c r="A2632">
        <x:v>262600</x:v>
      </x:c>
      <x:c r="B2632" s="155">
        <x:v>595</x:v>
      </x:c>
      <x:c r="C2632">
        <x:v>6.73333333333333</x:v>
      </x:c>
      <x:c r="G2632">
        <x:v>1</x:v>
      </x:c>
      <x:c r="I2632" t="s">
        <x:v>476</x:v>
      </x:c>
      <x:c r="K2632" s="61"/>
    </x:row>
    <x:row r="2633" spans="1:11">
      <x:c r="A2633">
        <x:v>262700</x:v>
      </x:c>
      <x:c r="B2633" s="155">
        <x:v>595</x:v>
      </x:c>
      <x:c r="C2633">
        <x:v>6.86666666666667</x:v>
      </x:c>
      <x:c r="G2633">
        <x:v>3</x:v>
      </x:c>
      <x:c r="I2633" t="s">
        <x:v>476</x:v>
      </x:c>
      <x:c r="K2633" s="61"/>
    </x:row>
    <x:row r="2634" spans="1:11">
      <x:c r="A2634">
        <x:v>262800</x:v>
      </x:c>
      <x:c r="B2634" s="155">
        <x:v>595</x:v>
      </x:c>
      <x:c r="C2634">
        <x:f>C2633+0.2</x:f>
        <x:v>7.06666666666667</x:v>
      </x:c>
      <x:c r="G2634">
        <x:v>2</x:v>
      </x:c>
      <x:c r="I2634" t="s">
        <x:v>476</x:v>
      </x:c>
      <x:c r="K2634" s="61"/>
    </x:row>
    <x:row r="2635" spans="1:11">
      <x:c r="A2635">
        <x:v>262900</x:v>
      </x:c>
      <x:c r="B2635" s="155">
        <x:v>595</x:v>
      </x:c>
      <x:c r="C2635">
        <x:f>C2634+0.2</x:f>
        <x:v>7.26666666666667</x:v>
      </x:c>
      <x:c r="G2635">
        <x:v>1</x:v>
      </x:c>
      <x:c r="I2635" t="s">
        <x:v>476</x:v>
      </x:c>
      <x:c r="K2635" s="61"/>
    </x:row>
    <x:row r="2636" spans="1:11">
      <x:c r="A2636">
        <x:v>263000</x:v>
      </x:c>
      <x:c r="B2636" s="155">
        <x:v>595</x:v>
      </x:c>
      <x:c r="C2636">
        <x:f>C2635+0.2</x:f>
        <x:v>7.46666666666667</x:v>
      </x:c>
      <x:c r="G2636">
        <x:v>3</x:v>
      </x:c>
      <x:c r="I2636" t="s">
        <x:v>476</x:v>
      </x:c>
      <x:c r="K2636" s="61"/>
    </x:row>
    <x:row r="2637" spans="1:11">
      <x:c r="A2637">
        <x:v>263100</x:v>
      </x:c>
      <x:c r="B2637" s="155">
        <x:v>595</x:v>
      </x:c>
      <x:c r="C2637">
        <x:f>C2636+0.2</x:f>
        <x:v>7.66666666666667</x:v>
      </x:c>
      <x:c r="G2637">
        <x:v>1</x:v>
      </x:c>
      <x:c r="I2637" t="s">
        <x:v>476</x:v>
      </x:c>
      <x:c r="K2637" s="61"/>
    </x:row>
    <x:row r="2638" spans="1:11">
      <x:c r="A2638">
        <x:v>263200</x:v>
      </x:c>
      <x:c r="B2638" s="155">
        <x:v>595</x:v>
      </x:c>
      <x:c r="C2638">
        <x:v>8.2</x:v>
      </x:c>
      <x:c r="D2638">
        <x:v>1</x:v>
      </x:c>
      <x:c r="G2638">
        <x:v>3</x:v>
      </x:c>
      <x:c r="I2638" t="s">
        <x:v>476</x:v>
      </x:c>
      <x:c r="K2638" s="61"/>
    </x:row>
    <x:row r="2639" spans="1:33">
      <x:c r="A2639">
        <x:v>263300</x:v>
      </x:c>
      <x:c r="B2639" s="155">
        <x:v>596</x:v>
      </x:c>
      <x:c r="C2639">
        <x:v>0.333333333333333</x:v>
      </x:c>
      <x:c r="G2639">
        <x:v>2</x:v>
      </x:c>
      <x:c r="I2639" t="s">
        <x:v>103</x:v>
      </x:c>
      <x:c r="K2639" s="61"/>
      <x:c r="M2639">
        <x:v>2004</x:v>
      </x:c>
      <x:c r="O2639" t="s">
        <x:v>101</x:v>
      </x:c>
      <x:c r="AG2639" s="80">
        <x:v>2</x:v>
      </x:c>
    </x:row>
    <x:row r="2640" spans="1:33">
      <x:c r="A2640">
        <x:v>263400</x:v>
      </x:c>
      <x:c r="B2640" s="155">
        <x:v>596</x:v>
      </x:c>
      <x:c r="C2640">
        <x:v>0.633333333333333</x:v>
      </x:c>
      <x:c r="G2640">
        <x:v>2</x:v>
      </x:c>
      <x:c r="I2640" t="s">
        <x:v>104</x:v>
      </x:c>
      <x:c r="K2640" s="61"/>
      <x:c r="M2640">
        <x:v>2004</x:v>
      </x:c>
      <x:c r="O2640" t="s">
        <x:v>101</x:v>
      </x:c>
      <x:c r="AG2640" s="80">
        <x:v>2</x:v>
      </x:c>
    </x:row>
    <x:row r="2641" spans="1:33">
      <x:c r="A2641">
        <x:v>263500</x:v>
      </x:c>
      <x:c r="B2641" s="155">
        <x:v>596</x:v>
      </x:c>
      <x:c r="C2641">
        <x:v>1.5</x:v>
      </x:c>
      <x:c r="G2641">
        <x:v>4</x:v>
      </x:c>
      <x:c r="I2641" t="s">
        <x:v>102</x:v>
      </x:c>
      <x:c r="K2641" s="61"/>
      <x:c r="AG2641" s="80">
        <x:v>2</x:v>
      </x:c>
    </x:row>
    <x:row r="2642" spans="1:33">
      <x:c r="A2642">
        <x:v>263600</x:v>
      </x:c>
      <x:c r="B2642" s="155">
        <x:v>596</x:v>
      </x:c>
      <x:c r="C2642">
        <x:f>C2641+0.15</x:f>
        <x:v>1.65</x:v>
      </x:c>
      <x:c r="D2642">
        <x:v>1</x:v>
      </x:c>
      <x:c r="K2642" s="61"/>
      <x:c r="AG2642" s="80">
        <x:v>2</x:v>
      </x:c>
    </x:row>
    <x:row r="2643" spans="1:33">
      <x:c r="A2643">
        <x:v>263700</x:v>
      </x:c>
      <x:c r="B2643" s="155">
        <x:v>596</x:v>
      </x:c>
      <x:c r="C2643">
        <x:f>C2642+0.15</x:f>
        <x:v>1.8</x:v>
      </x:c>
      <x:c r="D2643">
        <x:v>1</x:v>
      </x:c>
      <x:c r="K2643" s="61"/>
      <x:c r="AG2643" s="80">
        <x:v>2</x:v>
      </x:c>
    </x:row>
    <x:row r="2644" spans="1:33">
      <x:c r="A2644">
        <x:v>263800</x:v>
      </x:c>
      <x:c r="B2644" s="155">
        <x:v>597</x:v>
      </x:c>
      <x:c r="C2644">
        <x:f>29/30</x:f>
        <x:v>0.966666666666667</x:v>
      </x:c>
      <x:c r="G2644">
        <x:v>4</x:v>
      </x:c>
      <x:c r="I2644" t="s">
        <x:v>102</x:v>
      </x:c>
      <x:c r="K2644" s="61"/>
      <x:c r="M2644">
        <x:v>2035</x:v>
      </x:c>
      <x:c r="O2644" t="s">
        <x:v>101</x:v>
      </x:c>
      <x:c r="AG2644" s="80">
        <x:v>2</x:v>
      </x:c>
    </x:row>
    <x:row r="2645" spans="1:11">
      <x:c r="A2645">
        <x:v>263900</x:v>
      </x:c>
      <x:c r="B2645" s="155">
        <x:v>597</x:v>
      </x:c>
      <x:c r="C2645">
        <x:f>C2644+0.1</x:f>
        <x:v>1.06666666666667</x:v>
      </x:c>
      <x:c r="G2645">
        <x:v>4</x:v>
      </x:c>
      <x:c r="K2645" s="61"/>
    </x:row>
    <x:row r="2646" spans="1:11">
      <x:c r="A2646">
        <x:v>264000</x:v>
      </x:c>
      <x:c r="B2646" s="155">
        <x:v>597</x:v>
      </x:c>
      <x:c r="C2646">
        <x:f>C2645+0.1</x:f>
        <x:v>1.16666666666667</x:v>
      </x:c>
      <x:c r="G2646">
        <x:v>5</x:v>
      </x:c>
      <x:c r="K2646" s="61"/>
    </x:row>
    <x:row r="2647" spans="1:11">
      <x:c r="A2647">
        <x:v>264100</x:v>
      </x:c>
      <x:c r="B2647" s="155">
        <x:v>598</x:v>
      </x:c>
      <x:c r="C2647">
        <x:v>9.7</x:v>
      </x:c>
      <x:c r="I2647" t="s">
        <x:v>497</x:v>
      </x:c>
      <x:c r="K2647" s="61"/>
    </x:row>
    <x:row r="2648" spans="1:11">
      <x:c r="A2648">
        <x:v>264200</x:v>
      </x:c>
      <x:c r="B2648" s="155">
        <x:v>598</x:v>
      </x:c>
      <x:c r="C2648">
        <x:v>9.85</x:v>
      </x:c>
      <x:c r="I2648" t="s">
        <x:v>102</x:v>
      </x:c>
      <x:c r="K2648" s="61"/>
    </x:row>
    <x:row r="2649" spans="1:11">
      <x:c r="A2649">
        <x:v>264300</x:v>
      </x:c>
      <x:c r="B2649" s="155">
        <x:v>598</x:v>
      </x:c>
      <x:c r="C2649">
        <x:v>10</x:v>
      </x:c>
      <x:c r="I2649" t="s">
        <x:v>498</x:v>
      </x:c>
      <x:c r="K2649" s="61"/>
    </x:row>
    <x:row r="2650" spans="1:4">
      <x:c r="A2650">
        <x:v>264400</x:v>
      </x:c>
      <x:c r="B2650" s="155">
        <x:v>598</x:v>
      </x:c>
      <x:c r="C2650">
        <x:v>10.9</x:v>
      </x:c>
      <x:c r="D2650">
        <x:v>1</x:v>
      </x:c>
    </x:row>
    <x:row r="2651" spans="1:43">
      <x:c r="A2651">
        <x:v>264500</x:v>
      </x:c>
      <x:c r="B2651" s="156">
        <x:v>599</x:v>
      </x:c>
      <x:c r="C2651" s="27">
        <x:f>10/30</x:f>
        <x:v>0.333333333333333</x:v>
      </x:c>
      <x:c r="D2651" s="27"/>
      <x:c r="E2651" s="27"/>
      <x:c r="F2651" s="27"/>
      <x:c r="G2651" s="27">
        <x:v>2</x:v>
      </x:c>
      <x:c r="H2651" s="27"/>
      <x:c r="I2651" s="27" t="s">
        <x:v>104</x:v>
      </x:c>
      <x:c r="J2651" s="27"/>
      <x:c r="K2651" s="27"/>
      <x:c r="M2651">
        <x:v>2086</x:v>
      </x:c>
      <x:c r="O2651" t="s">
        <x:v>101</x:v>
      </x:c>
      <x:c r="AG2651" s="108">
        <x:v>1</x:v>
      </x:c>
      <x:c r="AL2651" s="103"/>
      <x:c r="AM2651" s="103"/>
      <x:c r="AN2651" s="103"/>
      <x:c r="AO2651" s="103"/>
      <x:c r="AP2651" s="103"/>
      <x:c r="AQ2651" s="103"/>
    </x:row>
    <x:row r="2652" spans="1:43">
      <x:c r="A2652">
        <x:v>264600</x:v>
      </x:c>
      <x:c r="B2652" s="156">
        <x:v>599</x:v>
      </x:c>
      <x:c r="C2652" s="27">
        <x:f>17/30</x:f>
        <x:v>0.566666666666667</x:v>
      </x:c>
      <x:c r="D2652" s="27"/>
      <x:c r="E2652" s="27"/>
      <x:c r="F2652" s="27"/>
      <x:c r="G2652" s="27">
        <x:v>3</x:v>
      </x:c>
      <x:c r="H2652" s="27"/>
      <x:c r="I2652" s="27" t="s">
        <x:v>100</x:v>
      </x:c>
      <x:c r="J2652" s="27"/>
      <x:c r="K2652" s="27"/>
      <x:c r="M2652">
        <x:v>2086</x:v>
      </x:c>
      <x:c r="O2652" t="s">
        <x:v>101</x:v>
      </x:c>
      <x:c r="AG2652" s="108">
        <x:v>1</x:v>
      </x:c>
      <x:c r="AL2652" s="103"/>
      <x:c r="AM2652" s="103"/>
      <x:c r="AN2652" s="103"/>
      <x:c r="AO2652" s="103"/>
      <x:c r="AP2652" s="103"/>
      <x:c r="AQ2652" s="103"/>
    </x:row>
    <x:row r="2653" spans="1:43">
      <x:c r="A2653">
        <x:v>264700</x:v>
      </x:c>
      <x:c r="B2653" s="156">
        <x:v>599</x:v>
      </x:c>
      <x:c r="C2653" s="27">
        <x:f>37/30</x:f>
        <x:v>1.23333333333333</x:v>
      </x:c>
      <x:c r="D2653" s="27"/>
      <x:c r="E2653" s="27"/>
      <x:c r="F2653" s="27"/>
      <x:c r="G2653" s="27">
        <x:v>4</x:v>
      </x:c>
      <x:c r="H2653" s="27"/>
      <x:c r="I2653" s="27" t="s">
        <x:v>102</x:v>
      </x:c>
      <x:c r="J2653" s="27"/>
      <x:c r="K2653" s="27"/>
      <x:c r="M2653">
        <x:v>2087</x:v>
      </x:c>
      <x:c r="O2653" t="s">
        <x:v>101</x:v>
      </x:c>
      <x:c r="AG2653" s="108">
        <x:v>2</x:v>
      </x:c>
      <x:c r="AL2653" s="103"/>
      <x:c r="AM2653" s="103"/>
      <x:c r="AN2653" s="103"/>
      <x:c r="AO2653" s="103"/>
      <x:c r="AP2653" s="103"/>
      <x:c r="AQ2653" s="103"/>
    </x:row>
    <x:row r="2654" spans="1:43">
      <x:c r="A2654">
        <x:v>264800</x:v>
      </x:c>
      <x:c r="B2654" s="156">
        <x:v>599</x:v>
      </x:c>
      <x:c r="C2654" s="27">
        <x:v>1.38333333333333</x:v>
      </x:c>
      <x:c r="D2654" s="27">
        <x:v>1</x:v>
      </x:c>
      <x:c r="E2654" s="27"/>
      <x:c r="F2654" s="27"/>
      <x:c r="G2654" s="27"/>
      <x:c r="H2654" s="27"/>
      <x:c r="I2654" s="27"/>
      <x:c r="J2654" s="27"/>
      <x:c r="K2654" s="27"/>
      <x:c r="AG2654" s="108"/>
      <x:c r="AL2654" s="103"/>
      <x:c r="AM2654" s="103"/>
      <x:c r="AN2654" s="103"/>
      <x:c r="AO2654" s="103"/>
      <x:c r="AP2654" s="103"/>
      <x:c r="AQ2654" s="103"/>
    </x:row>
    <x:row r="2655" spans="1:43">
      <x:c r="A2655">
        <x:v>264900</x:v>
      </x:c>
      <x:c r="B2655" s="156">
        <x:v>599</x:v>
      </x:c>
      <x:c r="C2655" s="27">
        <x:v>1.53333333333333</x:v>
      </x:c>
      <x:c r="D2655" s="27">
        <x:v>1</x:v>
      </x:c>
      <x:c r="E2655" s="27"/>
      <x:c r="F2655" s="27"/>
      <x:c r="G2655" s="27"/>
      <x:c r="H2655" s="27"/>
      <x:c r="I2655" s="27"/>
      <x:c r="J2655" s="27"/>
      <x:c r="K2655" s="27"/>
      <x:c r="AG2655" s="108"/>
      <x:c r="AL2655" s="103"/>
      <x:c r="AM2655" s="103"/>
      <x:c r="AN2655" s="103"/>
      <x:c r="AO2655" s="103"/>
      <x:c r="AP2655" s="103"/>
      <x:c r="AQ2655" s="103"/>
    </x:row>
    <x:row r="2656" spans="1:43">
      <x:c r="A2656">
        <x:v>265000</x:v>
      </x:c>
      <x:c r="B2656" s="156">
        <x:v>600</x:v>
      </x:c>
      <x:c r="C2656" s="27">
        <x:v>0.466666666666667</x:v>
      </x:c>
      <x:c r="D2656" s="27"/>
      <x:c r="E2656" s="27"/>
      <x:c r="F2656" s="27"/>
      <x:c r="G2656" s="27">
        <x:v>2</x:v>
      </x:c>
      <x:c r="H2656" s="27"/>
      <x:c r="I2656" s="27" t="s">
        <x:v>100</x:v>
      </x:c>
      <x:c r="J2656" s="27"/>
      <x:c r="K2656" s="27"/>
      <x:c r="M2656">
        <x:v>2086</x:v>
      </x:c>
      <x:c r="O2656" t="s">
        <x:v>101</x:v>
      </x:c>
      <x:c r="P2656" s="423" t="s">
        <x:v>114</x:v>
      </x:c>
      <x:c r="AG2656" s="108">
        <x:v>1</x:v>
      </x:c>
      <x:c r="AL2656" s="103"/>
      <x:c r="AM2656" s="103"/>
      <x:c r="AN2656" s="103"/>
      <x:c r="AO2656" s="103"/>
      <x:c r="AP2656" s="103"/>
      <x:c r="AQ2656" s="103"/>
    </x:row>
    <x:row r="2657" spans="1:43">
      <x:c r="A2657">
        <x:v>265100</x:v>
      </x:c>
      <x:c r="B2657" s="156">
        <x:v>600</x:v>
      </x:c>
      <x:c r="C2657" s="27">
        <x:f>C2656+0.15</x:f>
        <x:v>0.616666666666667</x:v>
      </x:c>
      <x:c r="D2657" s="27"/>
      <x:c r="E2657" s="27"/>
      <x:c r="F2657" s="27"/>
      <x:c r="G2657" s="27">
        <x:v>1</x:v>
      </x:c>
      <x:c r="H2657" s="27"/>
      <x:c r="I2657" s="27" t="s">
        <x:v>102</x:v>
      </x:c>
      <x:c r="J2657" s="27"/>
      <x:c r="K2657" s="27"/>
      <x:c r="M2657">
        <x:v>2086</x:v>
      </x:c>
      <x:c r="O2657" t="s">
        <x:v>101</x:v>
      </x:c>
      <x:c r="P2657" s="423" t="s">
        <x:v>464</x:v>
      </x:c>
      <x:c r="AG2657" s="108">
        <x:v>1</x:v>
      </x:c>
      <x:c r="AL2657" s="103"/>
      <x:c r="AM2657" s="103"/>
      <x:c r="AN2657" s="103"/>
      <x:c r="AO2657" s="103"/>
      <x:c r="AP2657" s="103"/>
      <x:c r="AQ2657" s="103"/>
    </x:row>
    <x:row r="2658" spans="1:43">
      <x:c r="A2658">
        <x:v>265200</x:v>
      </x:c>
      <x:c r="B2658" s="156">
        <x:v>600</x:v>
      </x:c>
      <x:c r="C2658" s="27">
        <x:f>C2657+0.15</x:f>
        <x:v>0.766666666666667</x:v>
      </x:c>
      <x:c r="D2658" s="27"/>
      <x:c r="E2658" s="27"/>
      <x:c r="F2658" s="27"/>
      <x:c r="G2658" s="27">
        <x:v>2</x:v>
      </x:c>
      <x:c r="H2658" s="27"/>
      <x:c r="I2658" s="27" t="s">
        <x:v>103</x:v>
      </x:c>
      <x:c r="J2658" s="27"/>
      <x:c r="K2658" s="27"/>
      <x:c r="M2658">
        <x:v>2086</x:v>
      </x:c>
      <x:c r="O2658" t="s">
        <x:v>101</x:v>
      </x:c>
      <x:c r="P2658" s="423" t="s">
        <x:v>499</x:v>
      </x:c>
      <x:c r="AG2658" s="108">
        <x:v>1</x:v>
      </x:c>
      <x:c r="AL2658" s="103"/>
      <x:c r="AM2658" s="103"/>
      <x:c r="AN2658" s="103"/>
      <x:c r="AO2658" s="103"/>
      <x:c r="AP2658" s="103"/>
      <x:c r="AQ2658" s="103"/>
    </x:row>
    <x:row r="2659" spans="1:43">
      <x:c r="A2659">
        <x:v>265300</x:v>
      </x:c>
      <x:c r="B2659" s="156">
        <x:v>600</x:v>
      </x:c>
      <x:c r="C2659" s="27">
        <x:f>C2658+0.15</x:f>
        <x:v>0.916666666666667</x:v>
      </x:c>
      <x:c r="D2659" s="27"/>
      <x:c r="E2659" s="27"/>
      <x:c r="F2659" s="27"/>
      <x:c r="G2659" s="27">
        <x:v>1</x:v>
      </x:c>
      <x:c r="H2659" s="27"/>
      <x:c r="I2659" s="27" t="s">
        <x:v>104</x:v>
      </x:c>
      <x:c r="J2659" s="27"/>
      <x:c r="K2659" s="27"/>
      <x:c r="M2659">
        <x:v>2086</x:v>
      </x:c>
      <x:c r="O2659" t="s">
        <x:v>101</x:v>
      </x:c>
      <x:c r="P2659" s="423" t="s">
        <x:v>500</x:v>
      </x:c>
      <x:c r="AG2659" s="108">
        <x:v>1</x:v>
      </x:c>
      <x:c r="AL2659" s="103"/>
      <x:c r="AM2659" s="103"/>
      <x:c r="AN2659" s="103"/>
      <x:c r="AO2659" s="103"/>
      <x:c r="AP2659" s="103"/>
      <x:c r="AQ2659" s="103"/>
    </x:row>
    <x:row r="2660" spans="1:43">
      <x:c r="A2660">
        <x:v>265400</x:v>
      </x:c>
      <x:c r="B2660" s="156">
        <x:v>600</x:v>
      </x:c>
      <x:c r="C2660" s="27">
        <x:f>39/30</x:f>
        <x:v>1.3</x:v>
      </x:c>
      <x:c r="D2660" s="27"/>
      <x:c r="E2660" s="27"/>
      <x:c r="F2660" s="27"/>
      <x:c r="G2660" s="27">
        <x:v>3</x:v>
      </x:c>
      <x:c r="H2660" s="27"/>
      <x:c r="I2660" s="27" t="s">
        <x:v>100</x:v>
      </x:c>
      <x:c r="J2660" s="27"/>
      <x:c r="K2660" s="27"/>
      <x:c r="M2660">
        <x:v>2087</x:v>
      </x:c>
      <x:c r="O2660" t="s">
        <x:v>101</x:v>
      </x:c>
      <x:c r="AG2660" s="108">
        <x:v>2</x:v>
      </x:c>
      <x:c r="AL2660" s="103"/>
      <x:c r="AM2660" s="103"/>
      <x:c r="AN2660" s="103"/>
      <x:c r="AO2660" s="103"/>
      <x:c r="AP2660" s="103"/>
      <x:c r="AQ2660" s="103"/>
    </x:row>
    <x:row r="2661" spans="1:43">
      <x:c r="A2661">
        <x:v>265500</x:v>
      </x:c>
      <x:c r="B2661" s="156">
        <x:v>600</x:v>
      </x:c>
      <x:c r="C2661" s="27">
        <x:v>1.45</x:v>
      </x:c>
      <x:c r="D2661" s="27">
        <x:v>1</x:v>
      </x:c>
      <x:c r="E2661" s="27"/>
      <x:c r="F2661" s="27"/>
      <x:c r="G2661" s="27"/>
      <x:c r="H2661" s="27"/>
      <x:c r="I2661" s="27"/>
      <x:c r="J2661" s="27"/>
      <x:c r="K2661" s="27"/>
      <x:c r="M2661">
        <x:v>2087</x:v>
      </x:c>
      <x:c r="O2661" t="s">
        <x:v>101</x:v>
      </x:c>
      <x:c r="AG2661" s="108">
        <x:v>1</x:v>
      </x:c>
      <x:c r="AL2661" s="103"/>
      <x:c r="AM2661" s="103"/>
      <x:c r="AN2661" s="103"/>
      <x:c r="AO2661" s="103"/>
      <x:c r="AP2661" s="103"/>
      <x:c r="AQ2661" s="103"/>
    </x:row>
    <x:row r="2662" spans="1:43">
      <x:c r="A2662">
        <x:v>265600</x:v>
      </x:c>
      <x:c r="B2662" s="156">
        <x:v>600</x:v>
      </x:c>
      <x:c r="C2662" s="27">
        <x:v>1.6</x:v>
      </x:c>
      <x:c r="D2662" s="27">
        <x:v>1</x:v>
      </x:c>
      <x:c r="E2662" s="27"/>
      <x:c r="F2662" s="27"/>
      <x:c r="G2662" s="27"/>
      <x:c r="H2662" s="27"/>
      <x:c r="I2662" s="27"/>
      <x:c r="J2662" s="27"/>
      <x:c r="K2662" s="27"/>
      <x:c r="M2662">
        <x:v>2087</x:v>
      </x:c>
      <x:c r="O2662" t="s">
        <x:v>101</x:v>
      </x:c>
      <x:c r="AG2662" s="108">
        <x:v>1</x:v>
      </x:c>
      <x:c r="AL2662" s="103"/>
      <x:c r="AM2662" s="103"/>
      <x:c r="AN2662" s="103"/>
      <x:c r="AO2662" s="103"/>
      <x:c r="AP2662" s="103"/>
      <x:c r="AQ2662" s="103"/>
    </x:row>
    <x:row r="2663" spans="1:43" ht="13.5" customHeight="1">
      <x:c r="A2663">
        <x:v>265700</x:v>
      </x:c>
      <x:c r="B2663" s="156">
        <x:v>601</x:v>
      </x:c>
      <x:c r="C2663" s="27">
        <x:f>8/30</x:f>
        <x:v>0.266666666666667</x:v>
      </x:c>
      <x:c r="D2663" s="27"/>
      <x:c r="E2663" s="27"/>
      <x:c r="F2663" s="27"/>
      <x:c r="G2663" s="27">
        <x:v>3</x:v>
      </x:c>
      <x:c r="H2663" s="27"/>
      <x:c r="I2663" s="27" t="s">
        <x:v>104</x:v>
      </x:c>
      <x:c r="J2663" s="27"/>
      <x:c r="K2663" s="27"/>
      <x:c r="M2663">
        <x:v>2091</x:v>
      </x:c>
      <x:c r="O2663" t="s">
        <x:v>101</x:v>
      </x:c>
      <x:c r="AG2663" s="108">
        <x:v>1</x:v>
      </x:c>
      <x:c r="AL2663" s="103"/>
      <x:c r="AM2663" s="103"/>
      <x:c r="AN2663" s="103"/>
      <x:c r="AO2663" s="103"/>
      <x:c r="AP2663" s="103"/>
      <x:c r="AQ2663" s="103"/>
    </x:row>
    <x:row r="2664" spans="1:43">
      <x:c r="A2664">
        <x:v>265800</x:v>
      </x:c>
      <x:c r="B2664" s="156">
        <x:v>601</x:v>
      </x:c>
      <x:c r="C2664" s="27">
        <x:f>14/30</x:f>
        <x:v>0.466666666666667</x:v>
      </x:c>
      <x:c r="D2664" s="27"/>
      <x:c r="E2664" s="27"/>
      <x:c r="F2664" s="27"/>
      <x:c r="G2664" s="27">
        <x:v>2</x:v>
      </x:c>
      <x:c r="H2664" s="27"/>
      <x:c r="I2664" s="27" t="s">
        <x:v>100</x:v>
      </x:c>
      <x:c r="J2664" s="27"/>
      <x:c r="K2664" s="27"/>
      <x:c r="M2664">
        <x:v>2091</x:v>
      </x:c>
      <x:c r="O2664" t="s">
        <x:v>101</x:v>
      </x:c>
      <x:c r="AG2664" s="108">
        <x:v>1</x:v>
      </x:c>
      <x:c r="AL2664" s="103"/>
      <x:c r="AM2664" s="103"/>
      <x:c r="AN2664" s="103"/>
      <x:c r="AO2664" s="103"/>
      <x:c r="AP2664" s="103"/>
      <x:c r="AQ2664" s="103"/>
    </x:row>
    <x:row r="2665" spans="1:43">
      <x:c r="A2665">
        <x:v>265900</x:v>
      </x:c>
      <x:c r="B2665" s="156">
        <x:v>601</x:v>
      </x:c>
      <x:c r="C2665" s="27">
        <x:f>25/30</x:f>
        <x:v>0.833333333333333</x:v>
      </x:c>
      <x:c r="D2665" s="27"/>
      <x:c r="E2665" s="27"/>
      <x:c r="F2665" s="27"/>
      <x:c r="G2665" s="27">
        <x:v>3</x:v>
      </x:c>
      <x:c r="H2665" s="27"/>
      <x:c r="I2665" s="27" t="s">
        <x:v>102</x:v>
      </x:c>
      <x:c r="J2665" s="27"/>
      <x:c r="K2665" s="27"/>
      <x:c r="M2665">
        <x:v>2091</x:v>
      </x:c>
      <x:c r="O2665" t="s">
        <x:v>101</x:v>
      </x:c>
      <x:c r="AG2665" s="108">
        <x:v>1</x:v>
      </x:c>
      <x:c r="AL2665" s="103"/>
      <x:c r="AM2665" s="103"/>
      <x:c r="AN2665" s="103"/>
      <x:c r="AO2665" s="103"/>
      <x:c r="AP2665" s="103"/>
      <x:c r="AQ2665" s="103"/>
    </x:row>
    <x:row r="2666" spans="1:43">
      <x:c r="A2666">
        <x:v>266000</x:v>
      </x:c>
      <x:c r="B2666" s="156">
        <x:v>601</x:v>
      </x:c>
      <x:c r="C2666" s="27">
        <x:f>44/30</x:f>
        <x:v>1.46666666666667</x:v>
      </x:c>
      <x:c r="D2666" s="27"/>
      <x:c r="E2666" s="27"/>
      <x:c r="F2666" s="27"/>
      <x:c r="G2666" s="27">
        <x:v>4</x:v>
      </x:c>
      <x:c r="H2666" s="27"/>
      <x:c r="I2666" s="27" t="s">
        <x:v>100</x:v>
      </x:c>
      <x:c r="J2666" s="27">
        <x:v>0.1</x:v>
      </x:c>
      <x:c r="K2666" s="27"/>
      <x:c r="M2666">
        <x:v>2092</x:v>
      </x:c>
      <x:c r="O2666" t="s">
        <x:v>101</x:v>
      </x:c>
      <x:c r="AG2666" s="108">
        <x:v>2</x:v>
      </x:c>
      <x:c r="AL2666" s="103"/>
      <x:c r="AM2666" s="103"/>
      <x:c r="AN2666" s="103"/>
      <x:c r="AO2666" s="103"/>
      <x:c r="AP2666" s="103"/>
      <x:c r="AQ2666" s="103"/>
    </x:row>
    <x:row r="2667" spans="1:43">
      <x:c r="A2667">
        <x:v>266100</x:v>
      </x:c>
      <x:c r="B2667" s="156">
        <x:v>602</x:v>
      </x:c>
      <x:c r="C2667" s="27">
        <x:f>11/30</x:f>
        <x:v>0.366666666666667</x:v>
      </x:c>
      <x:c r="D2667" s="27">
        <x:v>1</x:v>
      </x:c>
      <x:c r="E2667" s="27"/>
      <x:c r="F2667" s="27"/>
      <x:c r="G2667" s="27"/>
      <x:c r="H2667" s="27"/>
      <x:c r="I2667" s="27"/>
      <x:c r="J2667" s="27"/>
      <x:c r="K2667" s="27" t="s">
        <x:v>501</x:v>
      </x:c>
      <x:c r="AG2667" s="80">
        <x:v>2</x:v>
      </x:c>
      <x:c r="AL2667" s="103"/>
      <x:c r="AM2667" s="103"/>
      <x:c r="AN2667" s="103"/>
      <x:c r="AO2667" s="103"/>
      <x:c r="AP2667" s="103"/>
      <x:c r="AQ2667" s="103"/>
    </x:row>
    <x:row r="2668" spans="1:43">
      <x:c r="A2668">
        <x:v>266200</x:v>
      </x:c>
      <x:c r="B2668" s="156">
        <x:v>602</x:v>
      </x:c>
      <x:c r="C2668" s="27">
        <x:v>0.516666666666667</x:v>
      </x:c>
      <x:c r="D2668" s="27">
        <x:v>1</x:v>
      </x:c>
      <x:c r="E2668" s="27"/>
      <x:c r="F2668" s="27"/>
      <x:c r="G2668" s="27"/>
      <x:c r="H2668" s="27"/>
      <x:c r="I2668" s="27"/>
      <x:c r="J2668" s="27"/>
      <x:c r="K2668" s="27" t="s">
        <x:v>501</x:v>
      </x:c>
      <x:c r="AG2668" s="80">
        <x:v>2</x:v>
      </x:c>
      <x:c r="AL2668" s="103"/>
      <x:c r="AM2668" s="103"/>
      <x:c r="AN2668" s="103"/>
      <x:c r="AO2668" s="103"/>
      <x:c r="AP2668" s="103"/>
      <x:c r="AQ2668" s="103"/>
    </x:row>
    <x:row r="2669" spans="1:43">
      <x:c r="A2669">
        <x:v>266300</x:v>
      </x:c>
      <x:c r="B2669" s="156">
        <x:v>602</x:v>
      </x:c>
      <x:c r="C2669" s="27">
        <x:v>0.666666666666667</x:v>
      </x:c>
      <x:c r="D2669" s="27">
        <x:v>1</x:v>
      </x:c>
      <x:c r="E2669" s="27"/>
      <x:c r="F2669" s="27"/>
      <x:c r="G2669" s="27"/>
      <x:c r="H2669" s="27"/>
      <x:c r="I2669" s="27"/>
      <x:c r="J2669" s="27"/>
      <x:c r="K2669" s="27" t="s">
        <x:v>501</x:v>
      </x:c>
      <x:c r="AG2669" s="80">
        <x:v>2</x:v>
      </x:c>
      <x:c r="AL2669" s="103"/>
      <x:c r="AM2669" s="103"/>
      <x:c r="AN2669" s="103"/>
      <x:c r="AO2669" s="103"/>
      <x:c r="AP2669" s="103"/>
      <x:c r="AQ2669" s="103"/>
    </x:row>
    <x:row r="2670" spans="1:43">
      <x:c r="A2670">
        <x:v>266400</x:v>
      </x:c>
      <x:c r="B2670" s="156">
        <x:v>602</x:v>
      </x:c>
      <x:c r="C2670" s="27">
        <x:f>28/30</x:f>
        <x:v>0.933333333333333</x:v>
      </x:c>
      <x:c r="D2670" s="27"/>
      <x:c r="E2670" s="27"/>
      <x:c r="F2670" s="27"/>
      <x:c r="G2670" s="27">
        <x:v>1</x:v>
      </x:c>
      <x:c r="H2670" s="27"/>
      <x:c r="I2670" s="27" t="s">
        <x:v>100</x:v>
      </x:c>
      <x:c r="J2670" s="27"/>
      <x:c r="K2670" s="27" t="s">
        <x:v>501</x:v>
      </x:c>
      <x:c r="M2670">
        <x:v>2094</x:v>
      </x:c>
      <x:c r="O2670" t="s">
        <x:v>101</x:v>
      </x:c>
      <x:c r="U2670">
        <x:v>439</x:v>
      </x:c>
      <x:c r="V2670">
        <x:v>0.1</x:v>
      </x:c>
      <x:c r="W2670" t="s">
        <x:v>502</x:v>
      </x:c>
      <x:c r="X2670">
        <x:v>4</x:v>
      </x:c>
      <x:c r="Y2670">
        <x:v>0</x:v>
      </x:c>
      <x:c r="Z2670" t="s">
        <x:v>115</x:v>
      </x:c>
      <x:c r="AA2670">
        <x:v>25</x:v>
      </x:c>
      <x:c r="AD2670" t="s">
        <x:v>467</x:v>
      </x:c>
      <x:c r="AG2670" s="80">
        <x:v>2</x:v>
      </x:c>
      <x:c r="AL2670" s="103"/>
      <x:c r="AM2670" s="103"/>
      <x:c r="AN2670" s="103"/>
      <x:c r="AO2670" s="103"/>
      <x:c r="AP2670" s="103"/>
      <x:c r="AQ2670" s="103"/>
    </x:row>
    <x:row r="2671" spans="1:43">
      <x:c r="A2671">
        <x:v>266500</x:v>
      </x:c>
      <x:c r="B2671" s="156">
        <x:v>602</x:v>
      </x:c>
      <x:c r="C2671" s="27">
        <x:v>1.08333333333333</x:v>
      </x:c>
      <x:c r="D2671" s="27"/>
      <x:c r="E2671" s="27"/>
      <x:c r="F2671" s="27"/>
      <x:c r="G2671" s="27">
        <x:v>2</x:v>
      </x:c>
      <x:c r="H2671" s="27"/>
      <x:c r="I2671" s="27" t="s">
        <x:v>434</x:v>
      </x:c>
      <x:c r="J2671" s="27"/>
      <x:c r="K2671" s="27" t="s">
        <x:v>501</x:v>
      </x:c>
      <x:c r="M2671">
        <x:v>2094</x:v>
      </x:c>
      <x:c r="O2671" t="s">
        <x:v>101</x:v>
      </x:c>
      <x:c r="U2671">
        <x:v>439</x:v>
      </x:c>
      <x:c r="V2671">
        <x:v>0.1</x:v>
      </x:c>
      <x:c r="W2671" t="s">
        <x:v>502</x:v>
      </x:c>
      <x:c r="X2671">
        <x:v>4</x:v>
      </x:c>
      <x:c r="Y2671">
        <x:v>0</x:v>
      </x:c>
      <x:c r="Z2671" t="s">
        <x:v>115</x:v>
      </x:c>
      <x:c r="AA2671">
        <x:v>25</x:v>
      </x:c>
      <x:c r="AD2671" t="s">
        <x:v>467</x:v>
      </x:c>
      <x:c r="AG2671" s="80">
        <x:v>2</x:v>
      </x:c>
      <x:c r="AL2671" s="103"/>
      <x:c r="AM2671" s="103"/>
      <x:c r="AN2671" s="103"/>
      <x:c r="AO2671" s="103"/>
      <x:c r="AP2671" s="103"/>
      <x:c r="AQ2671" s="103"/>
    </x:row>
    <x:row r="2672" spans="1:43">
      <x:c r="A2672">
        <x:v>266600</x:v>
      </x:c>
      <x:c r="B2672" s="156">
        <x:v>603</x:v>
      </x:c>
      <x:c r="C2672" s="27">
        <x:f>22/30</x:f>
        <x:v>0.733333333333333</x:v>
      </x:c>
      <x:c r="D2672" s="27"/>
      <x:c r="E2672" s="27"/>
      <x:c r="F2672" s="27"/>
      <x:c r="G2672" s="27">
        <x:v>3</x:v>
      </x:c>
      <x:c r="H2672" s="27"/>
      <x:c r="I2672" s="27" t="s">
        <x:v>434</x:v>
      </x:c>
      <x:c r="J2672" s="27"/>
      <x:c r="K2672" s="27" t="s">
        <x:v>501</x:v>
      </x:c>
      <x:c r="M2672">
        <x:v>2096</x:v>
      </x:c>
      <x:c r="O2672" t="s">
        <x:v>101</x:v>
      </x:c>
      <x:c r="AG2672" s="80">
        <x:v>2</x:v>
      </x:c>
      <x:c r="AH2672" t="s">
        <x:v>388</x:v>
      </x:c>
      <x:c r="AL2672" s="103"/>
      <x:c r="AM2672" s="103"/>
      <x:c r="AN2672" s="103"/>
      <x:c r="AO2672" s="103"/>
      <x:c r="AP2672" s="103"/>
      <x:c r="AQ2672" s="103"/>
    </x:row>
    <x:row r="2673" spans="1:43">
      <x:c r="A2673">
        <x:v>266700</x:v>
      </x:c>
      <x:c r="B2673" s="156">
        <x:v>603</x:v>
      </x:c>
      <x:c r="C2673" s="27">
        <x:f>62/30</x:f>
        <x:v>2.06666666666667</x:v>
      </x:c>
      <x:c r="D2673" s="27"/>
      <x:c r="E2673" s="27"/>
      <x:c r="F2673" s="27"/>
      <x:c r="G2673" s="27">
        <x:v>4</x:v>
      </x:c>
      <x:c r="H2673" s="27"/>
      <x:c r="I2673" s="27" t="s">
        <x:v>103</x:v>
      </x:c>
      <x:c r="J2673" s="27">
        <x:v>0.15</x:v>
      </x:c>
      <x:c r="K2673" s="27"/>
      <x:c r="M2673">
        <x:v>2096</x:v>
      </x:c>
      <x:c r="O2673" t="s">
        <x:v>101</x:v>
      </x:c>
      <x:c r="AG2673" s="80">
        <x:v>2</x:v>
      </x:c>
      <x:c r="AL2673" s="103"/>
      <x:c r="AM2673" s="103"/>
      <x:c r="AN2673" s="103"/>
      <x:c r="AO2673" s="103"/>
      <x:c r="AP2673" s="103"/>
      <x:c r="AQ2673" s="103"/>
    </x:row>
    <x:row r="2674" spans="1:43">
      <x:c r="A2674">
        <x:v>266800</x:v>
      </x:c>
      <x:c r="B2674" s="156">
        <x:v>603</x:v>
      </x:c>
      <x:c r="C2674" s="27">
        <x:f>66/30</x:f>
        <x:v>2.2</x:v>
      </x:c>
      <x:c r="D2674" s="27"/>
      <x:c r="E2674" s="27"/>
      <x:c r="F2674" s="27"/>
      <x:c r="G2674" s="27">
        <x:v>4</x:v>
      </x:c>
      <x:c r="H2674" s="27"/>
      <x:c r="I2674" s="27"/>
      <x:c r="J2674" s="27"/>
      <x:c r="K2674" s="27"/>
      <x:c r="M2674">
        <x:v>2096</x:v>
      </x:c>
      <x:c r="O2674" t="s">
        <x:v>101</x:v>
      </x:c>
      <x:c r="AG2674" s="80">
        <x:v>2</x:v>
      </x:c>
      <x:c r="AL2674" s="103"/>
      <x:c r="AM2674" s="103"/>
      <x:c r="AN2674" s="103"/>
      <x:c r="AO2674" s="103"/>
      <x:c r="AP2674" s="103"/>
      <x:c r="AQ2674" s="103"/>
    </x:row>
    <x:row r="2675" spans="1:43">
      <x:c r="A2675">
        <x:v>266900</x:v>
      </x:c>
      <x:c r="B2675" s="156">
        <x:v>604</x:v>
      </x:c>
      <x:c r="C2675" s="27">
        <x:f>73/30</x:f>
        <x:v>2.43333333333333</x:v>
      </x:c>
      <x:c r="D2675" s="27"/>
      <x:c r="E2675" s="27"/>
      <x:c r="F2675" s="27"/>
      <x:c r="G2675" s="27">
        <x:v>2</x:v>
      </x:c>
      <x:c r="H2675" s="27"/>
      <x:c r="I2675" s="27" t="s">
        <x:v>103</x:v>
      </x:c>
      <x:c r="J2675" s="27"/>
      <x:c r="K2675" s="27"/>
      <x:c r="M2675">
        <x:v>541</x:v>
      </x:c>
      <x:c r="O2675" t="s">
        <x:v>101</x:v>
      </x:c>
      <x:c r="AL2675" s="103"/>
      <x:c r="AM2675" s="103"/>
      <x:c r="AN2675" s="103"/>
      <x:c r="AO2675" s="103"/>
      <x:c r="AP2675" s="103"/>
      <x:c r="AQ2675" s="103"/>
    </x:row>
    <x:row r="2676" spans="1:43">
      <x:c r="A2676">
        <x:v>267000</x:v>
      </x:c>
      <x:c r="B2676" s="156">
        <x:v>604</x:v>
      </x:c>
      <x:c r="C2676" s="27">
        <x:f>79/30</x:f>
        <x:v>2.63333333333333</x:v>
      </x:c>
      <x:c r="D2676" s="27"/>
      <x:c r="E2676" s="27"/>
      <x:c r="F2676" s="27"/>
      <x:c r="G2676" s="27">
        <x:v>3</x:v>
      </x:c>
      <x:c r="H2676" s="27"/>
      <x:c r="I2676" s="27" t="s">
        <x:v>434</x:v>
      </x:c>
      <x:c r="J2676" s="27">
        <x:v>0.2</x:v>
      </x:c>
      <x:c r="K2676" s="27"/>
      <x:c r="M2676">
        <x:v>541</x:v>
      </x:c>
      <x:c r="O2676" t="s">
        <x:v>101</x:v>
      </x:c>
      <x:c r="AL2676" s="103"/>
      <x:c r="AM2676" s="103"/>
      <x:c r="AN2676" s="103"/>
      <x:c r="AO2676" s="103"/>
      <x:c r="AP2676" s="103"/>
      <x:c r="AQ2676" s="103"/>
    </x:row>
    <x:row r="2677" spans="1:43">
      <x:c r="A2677">
        <x:v>267100</x:v>
      </x:c>
      <x:c r="B2677" s="156">
        <x:v>604</x:v>
      </x:c>
      <x:c r="C2677" s="27">
        <x:f>92/30</x:f>
        <x:v>3.06666666666667</x:v>
      </x:c>
      <x:c r="D2677" s="27"/>
      <x:c r="E2677" s="27"/>
      <x:c r="F2677" s="27"/>
      <x:c r="G2677" s="27">
        <x:v>2</x:v>
      </x:c>
      <x:c r="H2677" s="27"/>
      <x:c r="I2677" s="27" t="s">
        <x:v>100</x:v>
      </x:c>
      <x:c r="J2677" s="27"/>
      <x:c r="K2677" s="27"/>
      <x:c r="M2677">
        <x:v>541</x:v>
      </x:c>
      <x:c r="O2677" t="s">
        <x:v>101</x:v>
      </x:c>
      <x:c r="AL2677" s="103"/>
      <x:c r="AM2677" s="103"/>
      <x:c r="AN2677" s="103"/>
      <x:c r="AO2677" s="103"/>
      <x:c r="AP2677" s="103"/>
      <x:c r="AQ2677" s="103"/>
    </x:row>
    <x:row r="2678" spans="1:43">
      <x:c r="A2678">
        <x:v>267200</x:v>
      </x:c>
      <x:c r="B2678" s="156">
        <x:v>604</x:v>
      </x:c>
      <x:c r="C2678" s="27">
        <x:v>3.83333333333333</x:v>
      </x:c>
      <x:c r="D2678" s="27"/>
      <x:c r="E2678" s="27"/>
      <x:c r="F2678" s="27"/>
      <x:c r="G2678" s="27">
        <x:v>4</x:v>
      </x:c>
      <x:c r="H2678" s="27"/>
      <x:c r="I2678" s="27" t="s">
        <x:v>456</x:v>
      </x:c>
      <x:c r="J2678" s="27"/>
      <x:c r="K2678" s="27"/>
      <x:c r="M2678">
        <x:v>541</x:v>
      </x:c>
      <x:c r="O2678" t="s">
        <x:v>101</x:v>
      </x:c>
      <x:c r="AL2678" s="103"/>
      <x:c r="AM2678" s="103"/>
      <x:c r="AN2678" s="103"/>
      <x:c r="AO2678" s="103"/>
      <x:c r="AP2678" s="103"/>
      <x:c r="AQ2678" s="103"/>
    </x:row>
    <x:row r="2679" spans="1:43">
      <x:c r="A2679">
        <x:v>267300</x:v>
      </x:c>
      <x:c r="B2679" s="156">
        <x:v>604</x:v>
      </x:c>
      <x:c r="C2679" s="27">
        <x:v>5.2</x:v>
      </x:c>
      <x:c r="D2679" s="27"/>
      <x:c r="E2679" s="27"/>
      <x:c r="F2679" s="27"/>
      <x:c r="G2679" s="27">
        <x:v>6</x:v>
      </x:c>
      <x:c r="H2679" s="27"/>
      <x:c r="I2679" s="27" t="s">
        <x:v>112</x:v>
      </x:c>
      <x:c r="J2679" s="27"/>
      <x:c r="K2679" s="27"/>
      <x:c r="M2679">
        <x:v>2087</x:v>
      </x:c>
      <x:c r="O2679" t="s">
        <x:v>101</x:v>
      </x:c>
      <x:c r="AJ2679" t="s">
        <x:v>503</x:v>
      </x:c>
      <x:c r="AL2679" s="103"/>
      <x:c r="AM2679" s="103"/>
      <x:c r="AN2679" s="103"/>
      <x:c r="AO2679" s="103"/>
      <x:c r="AP2679" s="103"/>
      <x:c r="AQ2679" s="103"/>
    </x:row>
    <x:row r="2680" spans="1:43">
      <x:c r="A2680">
        <x:v>267400</x:v>
      </x:c>
      <x:c r="B2680" s="156">
        <x:v>605</x:v>
      </x:c>
      <x:c r="C2680" s="27">
        <x:f>44/30</x:f>
        <x:v>1.46666666666667</x:v>
      </x:c>
      <x:c r="D2680" s="27"/>
      <x:c r="E2680" s="27"/>
      <x:c r="F2680" s="27"/>
      <x:c r="G2680" s="27">
        <x:v>2</x:v>
      </x:c>
      <x:c r="H2680" s="27"/>
      <x:c r="I2680" s="27" t="s">
        <x:v>100</x:v>
      </x:c>
      <x:c r="J2680" s="27"/>
      <x:c r="K2680" s="27"/>
      <x:c r="AL2680" s="103"/>
      <x:c r="AM2680" s="103"/>
      <x:c r="AN2680" s="103"/>
      <x:c r="AO2680" s="103"/>
      <x:c r="AP2680" s="103"/>
      <x:c r="AQ2680" s="103"/>
    </x:row>
    <x:row r="2681" spans="1:43">
      <x:c r="A2681">
        <x:v>267500</x:v>
      </x:c>
      <x:c r="B2681" s="156">
        <x:v>605</x:v>
      </x:c>
      <x:c r="C2681" s="27">
        <x:f t="shared" ref="C2681:C2683" si="220">C2680+0.25</x:f>
        <x:v>1.71666666666667</x:v>
      </x:c>
      <x:c r="D2681" s="27"/>
      <x:c r="E2681" s="27"/>
      <x:c r="F2681" s="27"/>
      <x:c r="G2681" s="27">
        <x:v>3</x:v>
      </x:c>
      <x:c r="H2681" s="27"/>
      <x:c r="I2681" s="27"/>
      <x:c r="J2681" s="27"/>
      <x:c r="K2681" s="27"/>
      <x:c r="AL2681" s="103"/>
      <x:c r="AM2681" s="103"/>
      <x:c r="AN2681" s="103"/>
      <x:c r="AO2681" s="103"/>
      <x:c r="AP2681" s="103"/>
      <x:c r="AQ2681" s="103"/>
    </x:row>
    <x:row r="2682" spans="1:43">
      <x:c r="A2682">
        <x:v>267600</x:v>
      </x:c>
      <x:c r="B2682" s="156">
        <x:v>605</x:v>
      </x:c>
      <x:c r="C2682" s="27">
        <x:f t="shared" si="220"/>
        <x:v>1.96666666666667</x:v>
      </x:c>
      <x:c r="D2682" s="27"/>
      <x:c r="E2682" s="27"/>
      <x:c r="F2682" s="27"/>
      <x:c r="G2682" s="27">
        <x:v>2</x:v>
      </x:c>
      <x:c r="H2682" s="27"/>
      <x:c r="I2682" s="27" t="s">
        <x:v>103</x:v>
      </x:c>
      <x:c r="J2682" s="27"/>
      <x:c r="K2682" s="27"/>
      <x:c r="AL2682" s="103"/>
      <x:c r="AM2682" s="103"/>
      <x:c r="AN2682" s="103"/>
      <x:c r="AO2682" s="103"/>
      <x:c r="AP2682" s="103"/>
      <x:c r="AQ2682" s="103"/>
    </x:row>
    <x:row r="2683" spans="1:43">
      <x:c r="A2683">
        <x:v>267700</x:v>
      </x:c>
      <x:c r="B2683" s="156">
        <x:v>605</x:v>
      </x:c>
      <x:c r="C2683" s="27">
        <x:f t="shared" si="220"/>
        <x:v>2.21666666666667</x:v>
      </x:c>
      <x:c r="D2683" s="27"/>
      <x:c r="E2683" s="27"/>
      <x:c r="F2683" s="27"/>
      <x:c r="G2683" s="27">
        <x:v>3</x:v>
      </x:c>
      <x:c r="H2683" s="27"/>
      <x:c r="I2683" s="27"/>
      <x:c r="J2683" s="27"/>
      <x:c r="K2683" s="27"/>
      <x:c r="AL2683" s="103"/>
      <x:c r="AM2683" s="103"/>
      <x:c r="AN2683" s="103"/>
      <x:c r="AO2683" s="103"/>
      <x:c r="AP2683" s="103"/>
      <x:c r="AQ2683" s="103"/>
    </x:row>
    <x:row r="2684" spans="1:43">
      <x:c r="A2684">
        <x:v>267800</x:v>
      </x:c>
      <x:c r="B2684" s="156">
        <x:v>605</x:v>
      </x:c>
      <x:c r="C2684" s="27">
        <x:f>83/30</x:f>
        <x:v>2.76666666666667</x:v>
      </x:c>
      <x:c r="D2684" s="27">
        <x:v>1</x:v>
      </x:c>
      <x:c r="E2684" s="27"/>
      <x:c r="F2684" s="27"/>
      <x:c r="G2684" s="27">
        <x:v>3</x:v>
      </x:c>
      <x:c r="H2684" s="27"/>
      <x:c r="I2684" s="27" t="s">
        <x:v>110</x:v>
      </x:c>
      <x:c r="J2684" s="27"/>
      <x:c r="K2684" s="27"/>
      <x:c r="AL2684" s="103"/>
      <x:c r="AM2684" s="103"/>
      <x:c r="AN2684" s="103"/>
      <x:c r="AO2684" s="103"/>
      <x:c r="AP2684" s="103"/>
      <x:c r="AQ2684" s="103"/>
    </x:row>
    <x:row r="2685" spans="1:43">
      <x:c r="A2685">
        <x:v>267900</x:v>
      </x:c>
      <x:c r="B2685" s="156">
        <x:v>605</x:v>
      </x:c>
      <x:c r="C2685" s="27">
        <x:f>97/30</x:f>
        <x:v>3.23333333333333</x:v>
      </x:c>
      <x:c r="D2685" s="27"/>
      <x:c r="E2685" s="27"/>
      <x:c r="F2685" s="27"/>
      <x:c r="G2685" s="27">
        <x:v>4</x:v>
      </x:c>
      <x:c r="H2685" s="27"/>
      <x:c r="I2685" s="27" t="s">
        <x:v>102</x:v>
      </x:c>
      <x:c r="J2685" s="27"/>
      <x:c r="K2685" s="27"/>
      <x:c r="M2685">
        <x:v>2086</x:v>
      </x:c>
      <x:c r="O2685" t="s">
        <x:v>101</x:v>
      </x:c>
      <x:c r="AJ2685" t="s">
        <x:v>504</x:v>
      </x:c>
      <x:c r="AL2685" s="103"/>
      <x:c r="AM2685" s="103"/>
      <x:c r="AN2685" s="103"/>
      <x:c r="AO2685" s="103"/>
      <x:c r="AP2685" s="103"/>
      <x:c r="AQ2685" s="103"/>
    </x:row>
    <x:row r="2686" spans="1:43">
      <x:c r="A2686">
        <x:v>268000</x:v>
      </x:c>
      <x:c r="B2686" s="156">
        <x:v>605</x:v>
      </x:c>
      <x:c r="C2686" s="27">
        <x:f>126/30</x:f>
        <x:v>4.2</x:v>
      </x:c>
      <x:c r="D2686" s="27"/>
      <x:c r="E2686" s="27"/>
      <x:c r="F2686" s="27"/>
      <x:c r="G2686" s="27">
        <x:v>6</x:v>
      </x:c>
      <x:c r="H2686" s="27"/>
      <x:c r="I2686" s="27"/>
      <x:c r="J2686" s="27"/>
      <x:c r="K2686" s="27"/>
      <x:c r="M2686">
        <x:v>2086</x:v>
      </x:c>
      <x:c r="O2686" t="s">
        <x:v>101</x:v>
      </x:c>
      <x:c r="AL2686" s="103"/>
      <x:c r="AM2686" s="103"/>
      <x:c r="AN2686" s="103"/>
      <x:c r="AO2686" s="103"/>
      <x:c r="AP2686" s="103"/>
      <x:c r="AQ2686" s="103"/>
    </x:row>
    <x:row r="2687" spans="1:43">
      <x:c r="A2687">
        <x:v>268100</x:v>
      </x:c>
      <x:c r="B2687" s="156">
        <x:v>605</x:v>
      </x:c>
      <x:c r="C2687" s="27">
        <x:f>C2686+0.15</x:f>
        <x:v>4.35</x:v>
      </x:c>
      <x:c r="D2687" s="27"/>
      <x:c r="E2687" s="27"/>
      <x:c r="F2687" s="27"/>
      <x:c r="G2687" s="27">
        <x:v>7</x:v>
      </x:c>
      <x:c r="H2687" s="27"/>
      <x:c r="I2687" s="27"/>
      <x:c r="J2687" s="27"/>
      <x:c r="K2687" s="27"/>
      <x:c r="AL2687" s="103"/>
      <x:c r="AM2687" s="103"/>
      <x:c r="AN2687" s="103"/>
      <x:c r="AO2687" s="103"/>
      <x:c r="AP2687" s="103"/>
      <x:c r="AQ2687" s="103"/>
    </x:row>
    <x:row r="2688" spans="1:43">
      <x:c r="A2688">
        <x:v>268200</x:v>
      </x:c>
      <x:c r="B2688" s="156">
        <x:v>605</x:v>
      </x:c>
      <x:c r="C2688" s="27">
        <x:f>C2687+0.15</x:f>
        <x:v>4.5</x:v>
      </x:c>
      <x:c r="D2688" s="27"/>
      <x:c r="E2688" s="27"/>
      <x:c r="F2688" s="27"/>
      <x:c r="G2688" s="27">
        <x:v>6</x:v>
      </x:c>
      <x:c r="H2688" s="27"/>
      <x:c r="I2688" s="27"/>
      <x:c r="J2688" s="27"/>
      <x:c r="K2688" s="27"/>
      <x:c r="AL2688" s="103"/>
      <x:c r="AM2688" s="103"/>
      <x:c r="AN2688" s="103"/>
      <x:c r="AO2688" s="103"/>
      <x:c r="AP2688" s="103"/>
      <x:c r="AQ2688" s="103"/>
    </x:row>
    <x:row r="2689" spans="1:43">
      <x:c r="A2689">
        <x:v>268300</x:v>
      </x:c>
      <x:c r="B2689" s="156">
        <x:v>605</x:v>
      </x:c>
      <x:c r="C2689" s="27">
        <x:v>6.76666666666667</x:v>
      </x:c>
      <x:c r="D2689" s="27">
        <x:v>1</x:v>
      </x:c>
      <x:c r="E2689" s="27"/>
      <x:c r="F2689" s="27"/>
      <x:c r="G2689" s="27"/>
      <x:c r="H2689" s="27"/>
      <x:c r="I2689" s="27"/>
      <x:c r="J2689" s="27"/>
      <x:c r="K2689" s="27"/>
      <x:c r="M2689">
        <x:v>757</x:v>
      </x:c>
      <x:c r="N2689">
        <x:v>2</x:v>
      </x:c>
      <x:c r="P2689" t="s">
        <x:v>425</x:v>
      </x:c>
      <x:c r="AL2689" s="103"/>
      <x:c r="AM2689" s="103"/>
      <x:c r="AN2689" s="103"/>
      <x:c r="AO2689" s="103"/>
      <x:c r="AP2689" s="103"/>
      <x:c r="AQ2689" s="103"/>
    </x:row>
    <x:row r="2690" spans="1:43">
      <x:c r="A2690">
        <x:v>268400</x:v>
      </x:c>
      <x:c r="B2690" s="156">
        <x:v>606</x:v>
      </x:c>
      <x:c r="C2690" s="27">
        <x:v>1e-6</x:v>
      </x:c>
      <x:c r="D2690" s="27">
        <x:v>1</x:v>
      </x:c>
      <x:c r="E2690" s="27"/>
      <x:c r="F2690" s="27"/>
      <x:c r="G2690" s="27"/>
      <x:c r="H2690" s="27"/>
      <x:c r="I2690" s="27" t="s">
        <x:v>100</x:v>
      </x:c>
      <x:c r="J2690" s="27"/>
      <x:c r="K2690" s="27"/>
      <x:c r="AL2690" s="103"/>
      <x:c r="AM2690" s="103"/>
      <x:c r="AN2690" s="103"/>
      <x:c r="AO2690" s="103"/>
      <x:c r="AP2690" s="103"/>
      <x:c r="AQ2690" s="103"/>
    </x:row>
    <x:row r="2691" spans="1:43">
      <x:c r="A2691">
        <x:v>268500</x:v>
      </x:c>
      <x:c r="B2691" s="156">
        <x:v>606</x:v>
      </x:c>
      <x:c r="C2691" s="27">
        <x:f>86/30</x:f>
        <x:v>2.86666666666667</x:v>
      </x:c>
      <x:c r="D2691" s="27"/>
      <x:c r="E2691" s="27"/>
      <x:c r="F2691" s="27"/>
      <x:c r="G2691" s="27">
        <x:v>2</x:v>
      </x:c>
      <x:c r="H2691" s="27"/>
      <x:c r="I2691" s="27" t="s">
        <x:v>103</x:v>
      </x:c>
      <x:c r="J2691" s="27"/>
      <x:c r="K2691" s="27"/>
      <x:c r="M2691">
        <x:v>2086</x:v>
      </x:c>
      <x:c r="O2691" t="s">
        <x:v>101</x:v>
      </x:c>
      <x:c r="AL2691" s="103"/>
      <x:c r="AM2691" s="103"/>
      <x:c r="AN2691" s="103"/>
      <x:c r="AO2691" s="103"/>
      <x:c r="AP2691" s="103"/>
      <x:c r="AQ2691" s="103"/>
    </x:row>
    <x:row r="2692" spans="1:43">
      <x:c r="A2692">
        <x:v>268600</x:v>
      </x:c>
      <x:c r="B2692" s="156">
        <x:v>606</x:v>
      </x:c>
      <x:c r="C2692" s="27">
        <x:f>C2691+0.25</x:f>
        <x:v>3.11666666666667</x:v>
      </x:c>
      <x:c r="D2692" s="27"/>
      <x:c r="E2692" s="27"/>
      <x:c r="F2692" s="27"/>
      <x:c r="G2692" s="27">
        <x:v>3</x:v>
      </x:c>
      <x:c r="H2692" s="27"/>
      <x:c r="I2692" s="27" t="s">
        <x:v>104</x:v>
      </x:c>
      <x:c r="J2692" s="27">
        <x:v>0.15</x:v>
      </x:c>
      <x:c r="K2692" s="27"/>
      <x:c r="M2692">
        <x:v>2086</x:v>
      </x:c>
      <x:c r="O2692" t="s">
        <x:v>101</x:v>
      </x:c>
      <x:c r="AL2692" s="103"/>
      <x:c r="AM2692" s="103"/>
      <x:c r="AN2692" s="103"/>
      <x:c r="AO2692" s="103"/>
      <x:c r="AP2692" s="103"/>
      <x:c r="AQ2692" s="103"/>
    </x:row>
    <x:row r="2693" spans="1:43">
      <x:c r="A2693">
        <x:v>268700</x:v>
      </x:c>
      <x:c r="B2693" s="156">
        <x:v>606</x:v>
      </x:c>
      <x:c r="C2693" s="27">
        <x:f>C2692+0.25</x:f>
        <x:v>3.36666666666667</x:v>
      </x:c>
      <x:c r="D2693" s="27"/>
      <x:c r="E2693" s="27"/>
      <x:c r="F2693" s="27"/>
      <x:c r="G2693" s="27">
        <x:v>2</x:v>
      </x:c>
      <x:c r="H2693" s="27"/>
      <x:c r="I2693" s="27" t="s">
        <x:v>102</x:v>
      </x:c>
      <x:c r="J2693" s="27">
        <x:v>0.15</x:v>
      </x:c>
      <x:c r="K2693" s="27"/>
      <x:c r="M2693">
        <x:v>2086</x:v>
      </x:c>
      <x:c r="O2693" t="s">
        <x:v>101</x:v>
      </x:c>
      <x:c r="AL2693" s="103"/>
      <x:c r="AM2693" s="103"/>
      <x:c r="AN2693" s="103"/>
      <x:c r="AO2693" s="103"/>
      <x:c r="AP2693" s="103"/>
      <x:c r="AQ2693" s="103"/>
    </x:row>
    <x:row r="2694" spans="1:43">
      <x:c r="A2694">
        <x:v>268800</x:v>
      </x:c>
      <x:c r="B2694" s="156">
        <x:v>606</x:v>
      </x:c>
      <x:c r="C2694" s="27">
        <x:f>C2693+0.25</x:f>
        <x:v>3.61666666666667</x:v>
      </x:c>
      <x:c r="D2694" s="27"/>
      <x:c r="E2694" s="27"/>
      <x:c r="F2694" s="27"/>
      <x:c r="G2694" s="27">
        <x:v>3</x:v>
      </x:c>
      <x:c r="H2694" s="27"/>
      <x:c r="I2694" s="27" t="s">
        <x:v>100</x:v>
      </x:c>
      <x:c r="J2694" s="27">
        <x:v>0.15</x:v>
      </x:c>
      <x:c r="K2694" s="27"/>
      <x:c r="M2694">
        <x:v>2086</x:v>
      </x:c>
      <x:c r="O2694" t="s">
        <x:v>101</x:v>
      </x:c>
      <x:c r="AL2694" s="103"/>
      <x:c r="AM2694" s="103"/>
      <x:c r="AN2694" s="103"/>
      <x:c r="AO2694" s="103"/>
      <x:c r="AP2694" s="103"/>
      <x:c r="AQ2694" s="103"/>
    </x:row>
    <x:row r="2695" spans="1:43">
      <x:c r="A2695">
        <x:v>268900</x:v>
      </x:c>
      <x:c r="B2695" s="156">
        <x:v>606</x:v>
      </x:c>
      <x:c r="C2695" s="27">
        <x:f>C2694+0.25</x:f>
        <x:v>3.86666666666667</x:v>
      </x:c>
      <x:c r="D2695" s="27"/>
      <x:c r="E2695" s="27"/>
      <x:c r="F2695" s="27"/>
      <x:c r="G2695" s="27">
        <x:v>2</x:v>
      </x:c>
      <x:c r="H2695" s="27"/>
      <x:c r="I2695" s="27" t="s">
        <x:v>103</x:v>
      </x:c>
      <x:c r="J2695" s="27">
        <x:v>0.15</x:v>
      </x:c>
      <x:c r="K2695" s="27"/>
      <x:c r="M2695">
        <x:v>2086</x:v>
      </x:c>
      <x:c r="O2695" t="s">
        <x:v>101</x:v>
      </x:c>
      <x:c r="AL2695" s="103"/>
      <x:c r="AM2695" s="103"/>
      <x:c r="AN2695" s="103"/>
      <x:c r="AO2695" s="103"/>
      <x:c r="AP2695" s="103"/>
      <x:c r="AQ2695" s="103"/>
    </x:row>
    <x:row r="2696" spans="1:43">
      <x:c r="A2696">
        <x:v>269000</x:v>
      </x:c>
      <x:c r="B2696" s="156">
        <x:v>606</x:v>
      </x:c>
      <x:c r="C2696" s="27">
        <x:f>131/30</x:f>
        <x:v>4.36666666666667</x:v>
      </x:c>
      <x:c r="D2696" s="27"/>
      <x:c r="E2696" s="27"/>
      <x:c r="F2696" s="27"/>
      <x:c r="G2696" s="27">
        <x:v>5</x:v>
      </x:c>
      <x:c r="H2696" s="27"/>
      <x:c r="I2696" s="27" t="s">
        <x:v>102</x:v>
      </x:c>
      <x:c r="J2696" s="27"/>
      <x:c r="K2696" s="27"/>
      <x:c r="M2696">
        <x:v>2087</x:v>
      </x:c>
      <x:c r="O2696" t="s">
        <x:v>101</x:v>
      </x:c>
      <x:c r="AL2696" s="103"/>
      <x:c r="AM2696" s="103"/>
      <x:c r="AN2696" s="103"/>
      <x:c r="AO2696" s="103"/>
      <x:c r="AP2696" s="103"/>
      <x:c r="AQ2696" s="103"/>
    </x:row>
    <x:row r="2697" spans="1:43">
      <x:c r="A2697">
        <x:v>269100</x:v>
      </x:c>
      <x:c r="B2697" s="156">
        <x:v>606</x:v>
      </x:c>
      <x:c r="C2697" s="27">
        <x:f>C2696+0.2</x:f>
        <x:v>4.56666666666667</x:v>
      </x:c>
      <x:c r="D2697" s="27"/>
      <x:c r="E2697" s="27"/>
      <x:c r="F2697" s="27"/>
      <x:c r="G2697" s="27">
        <x:v>5</x:v>
      </x:c>
      <x:c r="H2697" s="27"/>
      <x:c r="I2697" s="27"/>
      <x:c r="J2697" s="27"/>
      <x:c r="K2697" s="27"/>
      <x:c r="M2697">
        <x:v>2086</x:v>
      </x:c>
      <x:c r="O2697" t="s">
        <x:v>101</x:v>
      </x:c>
      <x:c r="AL2697" s="103"/>
      <x:c r="AM2697" s="103"/>
      <x:c r="AN2697" s="103"/>
      <x:c r="AO2697" s="103"/>
      <x:c r="AP2697" s="103"/>
      <x:c r="AQ2697" s="103"/>
    </x:row>
    <x:row r="2698" spans="1:43">
      <x:c r="A2698">
        <x:v>269200</x:v>
      </x:c>
      <x:c r="B2698" s="156">
        <x:v>606</x:v>
      </x:c>
      <x:c r="C2698" s="27">
        <x:f>171/30</x:f>
        <x:v>5.7</x:v>
      </x:c>
      <x:c r="D2698" s="27">
        <x:v>1</x:v>
      </x:c>
      <x:c r="E2698" s="27"/>
      <x:c r="F2698" s="27"/>
      <x:c r="G2698" s="27"/>
      <x:c r="H2698" s="27"/>
      <x:c r="I2698" s="27" t="s">
        <x:v>110</x:v>
      </x:c>
      <x:c r="J2698" s="27">
        <x:v>0.5</x:v>
      </x:c>
      <x:c r="K2698" s="27"/>
      <x:c r="AL2698" s="103"/>
      <x:c r="AM2698" s="103"/>
      <x:c r="AN2698" s="103"/>
      <x:c r="AO2698" s="103"/>
      <x:c r="AP2698" s="103"/>
      <x:c r="AQ2698" s="103"/>
    </x:row>
    <x:row r="2699" spans="1:43">
      <x:c r="A2699">
        <x:v>269300</x:v>
      </x:c>
      <x:c r="B2699" s="156">
        <x:v>606</x:v>
      </x:c>
      <x:c r="C2699" s="27">
        <x:f>177/30</x:f>
        <x:v>5.9</x:v>
      </x:c>
      <x:c r="D2699" s="27"/>
      <x:c r="E2699" s="27"/>
      <x:c r="F2699" s="27"/>
      <x:c r="G2699" s="27">
        <x:v>4</x:v>
      </x:c>
      <x:c r="H2699" s="27"/>
      <x:c r="I2699" s="27"/>
      <x:c r="J2699" s="27"/>
      <x:c r="K2699" s="27"/>
      <x:c r="M2699">
        <x:v>2087</x:v>
      </x:c>
      <x:c r="O2699" t="s">
        <x:v>101</x:v>
      </x:c>
      <x:c r="AL2699" s="103"/>
      <x:c r="AM2699" s="103"/>
      <x:c r="AN2699" s="103"/>
      <x:c r="AO2699" s="103"/>
      <x:c r="AP2699" s="103"/>
      <x:c r="AQ2699" s="103"/>
    </x:row>
    <x:row r="2700" spans="1:43">
      <x:c r="A2700">
        <x:v>269400</x:v>
      </x:c>
      <x:c r="B2700" s="157">
        <x:v>607</x:v>
      </x:c>
      <x:c r="C2700">
        <x:f>10/30</x:f>
        <x:v>0.333333333333333</x:v>
      </x:c>
      <x:c r="G2700">
        <x:v>2</x:v>
      </x:c>
      <x:c r="I2700" t="s">
        <x:v>102</x:v>
      </x:c>
      <x:c r="K2700" t="s">
        <x:v>133</x:v>
      </x:c>
      <x:c r="M2700">
        <x:v>2064</x:v>
      </x:c>
      <x:c r="O2700" t="s">
        <x:v>101</x:v>
      </x:c>
      <x:c r="AG2700" s="80">
        <x:v>1</x:v>
      </x:c>
      <x:c r="AL2700" s="103"/>
      <x:c r="AM2700" s="103"/>
      <x:c r="AN2700" s="103"/>
      <x:c r="AO2700" s="103"/>
      <x:c r="AP2700" s="103"/>
      <x:c r="AQ2700" s="103"/>
    </x:row>
    <x:row r="2701" spans="1:43">
      <x:c r="A2701">
        <x:v>269500</x:v>
      </x:c>
      <x:c r="B2701" s="157">
        <x:v>607</x:v>
      </x:c>
      <x:c r="C2701">
        <x:f>16/30</x:f>
        <x:v>0.533333333333333</x:v>
      </x:c>
      <x:c r="G2701">
        <x:v>3</x:v>
      </x:c>
      <x:c r="I2701" t="s">
        <x:v>103</x:v>
      </x:c>
      <x:c r="K2701" t="s">
        <x:v>133</x:v>
      </x:c>
      <x:c r="M2701">
        <x:v>2064</x:v>
      </x:c>
      <x:c r="O2701" t="s">
        <x:v>101</x:v>
      </x:c>
      <x:c r="AG2701" s="80">
        <x:v>1</x:v>
      </x:c>
      <x:c r="AL2701" s="103"/>
      <x:c r="AM2701" s="103"/>
      <x:c r="AN2701" s="103"/>
      <x:c r="AO2701" s="103"/>
      <x:c r="AP2701" s="103"/>
      <x:c r="AQ2701" s="103"/>
    </x:row>
    <x:row r="2702" spans="1:43">
      <x:c r="A2702">
        <x:v>269600</x:v>
      </x:c>
      <x:c r="B2702" s="157">
        <x:v>607</x:v>
      </x:c>
      <x:c r="C2702">
        <x:f>31/30</x:f>
        <x:v>1.03333333333333</x:v>
      </x:c>
      <x:c r="G2702">
        <x:v>4</x:v>
      </x:c>
      <x:c r="I2702" t="s">
        <x:v>104</x:v>
      </x:c>
      <x:c r="K2702" t="s">
        <x:v>133</x:v>
      </x:c>
      <x:c r="M2702">
        <x:v>2065</x:v>
      </x:c>
      <x:c r="O2702" t="s">
        <x:v>101</x:v>
      </x:c>
      <x:c r="AG2702" s="80">
        <x:v>2</x:v>
      </x:c>
      <x:c r="AL2702" s="103"/>
      <x:c r="AM2702" s="103"/>
      <x:c r="AN2702" s="103"/>
      <x:c r="AO2702" s="103"/>
      <x:c r="AP2702" s="103"/>
      <x:c r="AQ2702" s="103"/>
    </x:row>
    <x:row r="2703" spans="1:43">
      <x:c r="A2703">
        <x:v>269700</x:v>
      </x:c>
      <x:c r="B2703" s="158">
        <x:v>608</x:v>
      </x:c>
      <x:c r="C2703">
        <x:f>12/30</x:f>
        <x:v>0.4</x:v>
      </x:c>
      <x:c r="G2703">
        <x:v>2</x:v>
      </x:c>
      <x:c r="I2703" t="s">
        <x:v>100</x:v>
      </x:c>
      <x:c r="K2703" t="s">
        <x:v>133</x:v>
      </x:c>
      <x:c r="M2703">
        <x:v>2064</x:v>
      </x:c>
      <x:c r="O2703" t="s">
        <x:v>101</x:v>
      </x:c>
      <x:c r="AG2703" s="80">
        <x:v>2</x:v>
      </x:c>
      <x:c r="AL2703" s="103"/>
      <x:c r="AM2703" s="103"/>
      <x:c r="AN2703" s="103"/>
      <x:c r="AO2703" s="103"/>
      <x:c r="AP2703" s="103"/>
      <x:c r="AQ2703" s="103"/>
    </x:row>
    <x:row r="2704" spans="1:43">
      <x:c r="A2704">
        <x:v>269800</x:v>
      </x:c>
      <x:c r="B2704" s="158">
        <x:v>608</x:v>
      </x:c>
      <x:c r="C2704">
        <x:v>0.99999</x:v>
      </x:c>
      <x:c r="D2704">
        <x:v>1</x:v>
      </x:c>
      <x:c r="H2704">
        <x:v>1</x:v>
      </x:c>
      <x:c r="M2704">
        <x:v>2067</x:v>
      </x:c>
      <x:c r="O2704" t="s">
        <x:v>101</x:v>
      </x:c>
      <x:c r="AL2704" s="103"/>
      <x:c r="AM2704" s="103"/>
      <x:c r="AN2704" s="103"/>
      <x:c r="AO2704" s="103"/>
      <x:c r="AP2704" s="103"/>
      <x:c r="AQ2704" s="103"/>
    </x:row>
    <x:row r="2705" spans="1:43">
      <x:c r="A2705">
        <x:v>269900</x:v>
      </x:c>
      <x:c r="B2705" s="158">
        <x:v>608</x:v>
      </x:c>
      <x:c r="C2705">
        <x:f>30/30</x:f>
        <x:v>1</x:v>
      </x:c>
      <x:c r="G2705">
        <x:v>3</x:v>
      </x:c>
      <x:c r="I2705" t="s">
        <x:v>434</x:v>
      </x:c>
      <x:c r="K2705" t="s">
        <x:v>133</x:v>
      </x:c>
      <x:c r="M2705" s="3">
        <x:v>2065</x:v>
      </x:c>
      <x:c r="O2705" t="s">
        <x:v>101</x:v>
      </x:c>
      <x:c r="AG2705" s="80">
        <x:v>2</x:v>
      </x:c>
      <x:c r="AL2705" s="103"/>
      <x:c r="AM2705" s="103"/>
      <x:c r="AN2705" s="103"/>
      <x:c r="AO2705" s="103"/>
      <x:c r="AP2705" s="103"/>
      <x:c r="AQ2705" s="103"/>
    </x:row>
    <x:row r="2706" spans="1:43">
      <x:c r="A2706">
        <x:v>270000</x:v>
      </x:c>
      <x:c r="B2706" s="158">
        <x:v>608</x:v>
      </x:c>
      <x:c r="C2706">
        <x:f>C2705+0.2</x:f>
        <x:v>1.2</x:v>
      </x:c>
      <x:c r="G2706">
        <x:v>3</x:v>
      </x:c>
      <x:c r="I2706" t="s">
        <x:v>112</x:v>
      </x:c>
      <x:c r="K2706" t="s">
        <x:v>133</x:v>
      </x:c>
      <x:c r="M2706" s="3"/>
      <x:c r="O2706" t="s">
        <x:v>101</x:v>
      </x:c>
      <x:c r="AG2706" s="80">
        <x:v>2</x:v>
      </x:c>
      <x:c r="AL2706" s="103"/>
      <x:c r="AM2706" s="103"/>
      <x:c r="AN2706" s="103"/>
      <x:c r="AO2706" s="103"/>
      <x:c r="AP2706" s="103"/>
      <x:c r="AQ2706" s="103"/>
    </x:row>
    <x:row r="2707" spans="1:43">
      <x:c r="A2707">
        <x:v>270100</x:v>
      </x:c>
      <x:c r="B2707" s="157">
        <x:v>609</x:v>
      </x:c>
      <x:c r="C2707">
        <x:f>30/30</x:f>
        <x:v>1</x:v>
      </x:c>
      <x:c r="G2707">
        <x:v>3</x:v>
      </x:c>
      <x:c r="I2707" t="s">
        <x:v>100</x:v>
      </x:c>
      <x:c r="K2707" t="s">
        <x:v>133</x:v>
      </x:c>
      <x:c r="M2707">
        <x:v>2069</x:v>
      </x:c>
      <x:c r="O2707" t="s">
        <x:v>101</x:v>
      </x:c>
      <x:c r="AG2707" s="80">
        <x:v>2</x:v>
      </x:c>
      <x:c r="AL2707" s="103"/>
      <x:c r="AM2707" s="103"/>
      <x:c r="AN2707" s="103"/>
      <x:c r="AO2707" s="103"/>
      <x:c r="AP2707" s="103"/>
      <x:c r="AQ2707" s="103"/>
    </x:row>
    <x:row r="2708" spans="1:43">
      <x:c r="A2708">
        <x:v>270200</x:v>
      </x:c>
      <x:c r="B2708" s="157">
        <x:v>609</x:v>
      </x:c>
      <x:c r="C2708">
        <x:f>34/30</x:f>
        <x:v>1.13333333333333</x:v>
      </x:c>
      <x:c r="G2708">
        <x:v>3</x:v>
      </x:c>
      <x:c r="I2708" t="s">
        <x:v>104</x:v>
      </x:c>
      <x:c r="K2708" t="s">
        <x:v>133</x:v>
      </x:c>
      <x:c r="M2708">
        <x:v>2069</x:v>
      </x:c>
      <x:c r="O2708" t="s">
        <x:v>101</x:v>
      </x:c>
      <x:c r="AG2708" s="80">
        <x:v>2</x:v>
      </x:c>
      <x:c r="AL2708" s="103"/>
      <x:c r="AM2708" s="103"/>
      <x:c r="AN2708" s="103"/>
      <x:c r="AO2708" s="103"/>
      <x:c r="AP2708" s="103"/>
      <x:c r="AQ2708" s="103"/>
    </x:row>
    <x:row r="2709" spans="1:43">
      <x:c r="A2709">
        <x:v>270300</x:v>
      </x:c>
      <x:c r="B2709" s="157">
        <x:v>609</x:v>
      </x:c>
      <x:c r="C2709">
        <x:v>1.6</x:v>
      </x:c>
      <x:c r="G2709">
        <x:v>4</x:v>
      </x:c>
      <x:c r="I2709" t="s">
        <x:v>434</x:v>
      </x:c>
      <x:c r="K2709" t="s">
        <x:v>133</x:v>
      </x:c>
      <x:c r="M2709">
        <x:v>2065</x:v>
      </x:c>
      <x:c r="O2709" t="s">
        <x:v>101</x:v>
      </x:c>
      <x:c r="AG2709" s="80">
        <x:v>2</x:v>
      </x:c>
      <x:c r="AL2709" s="103"/>
      <x:c r="AM2709" s="103"/>
      <x:c r="AN2709" s="103"/>
      <x:c r="AO2709" s="103"/>
      <x:c r="AP2709" s="103"/>
      <x:c r="AQ2709" s="103"/>
    </x:row>
    <x:row r="2710" spans="1:43">
      <x:c r="A2710">
        <x:v>270400</x:v>
      </x:c>
      <x:c r="B2710" s="158">
        <x:v>610</x:v>
      </x:c>
      <x:c r="C2710">
        <x:f>28/30</x:f>
        <x:v>0.933333333333333</x:v>
      </x:c>
      <x:c r="G2710">
        <x:v>2</x:v>
      </x:c>
      <x:c r="I2710" t="s">
        <x:v>100</x:v>
      </x:c>
      <x:c r="K2710" t="s">
        <x:v>133</x:v>
      </x:c>
      <x:c r="M2710">
        <x:v>2065</x:v>
      </x:c>
      <x:c r="O2710" t="s">
        <x:v>101</x:v>
      </x:c>
      <x:c r="AG2710" s="80">
        <x:v>2</x:v>
      </x:c>
      <x:c r="AL2710" s="103"/>
      <x:c r="AM2710" s="103"/>
      <x:c r="AN2710" s="103"/>
      <x:c r="AO2710" s="103"/>
      <x:c r="AP2710" s="103"/>
      <x:c r="AQ2710" s="103"/>
    </x:row>
    <x:row r="2711" spans="1:43">
      <x:c r="A2711">
        <x:v>270500</x:v>
      </x:c>
      <x:c r="B2711" s="158">
        <x:v>610</x:v>
      </x:c>
      <x:c r="C2711">
        <x:v>1.866665</x:v>
      </x:c>
      <x:c r="D2711">
        <x:v>1</x:v>
      </x:c>
      <x:c r="H2711">
        <x:v>1</x:v>
      </x:c>
      <x:c r="K2711" t="s">
        <x:v>133</x:v>
      </x:c>
      <x:c r="M2711">
        <x:v>2072</x:v>
      </x:c>
      <x:c r="O2711" t="s">
        <x:v>116</x:v>
      </x:c>
      <x:c r="P2711" t="s">
        <x:v>505</x:v>
      </x:c>
      <x:c r="AL2711" s="103"/>
      <x:c r="AM2711" s="103"/>
      <x:c r="AN2711" s="103"/>
      <x:c r="AO2711" s="103"/>
      <x:c r="AP2711" s="103"/>
      <x:c r="AQ2711" s="103"/>
    </x:row>
    <x:row r="2712" spans="1:43">
      <x:c r="A2712">
        <x:v>270600</x:v>
      </x:c>
      <x:c r="B2712" s="158">
        <x:v>610</x:v>
      </x:c>
      <x:c r="C2712">
        <x:f>56/30</x:f>
        <x:v>1.86666666666667</x:v>
      </x:c>
      <x:c r="G2712">
        <x:v>5</x:v>
      </x:c>
      <x:c r="I2712" t="s">
        <x:v>104</x:v>
      </x:c>
      <x:c r="J2712">
        <x:v>0.15</x:v>
      </x:c>
      <x:c r="K2712" t="s">
        <x:v>133</x:v>
      </x:c>
      <x:c r="M2712">
        <x:v>2062</x:v>
      </x:c>
      <x:c r="O2712" t="s">
        <x:v>101</x:v>
      </x:c>
      <x:c r="AG2712" s="80">
        <x:v>1</x:v>
      </x:c>
      <x:c r="AL2712" s="103"/>
      <x:c r="AM2712" s="103"/>
      <x:c r="AN2712" s="103"/>
      <x:c r="AO2712" s="103"/>
      <x:c r="AP2712" s="103"/>
      <x:c r="AQ2712" s="103"/>
    </x:row>
    <x:row r="2713" spans="1:43">
      <x:c r="A2713">
        <x:v>270700</x:v>
      </x:c>
      <x:c r="B2713" s="158">
        <x:v>610</x:v>
      </x:c>
      <x:c r="C2713">
        <x:f>C2712+0.2</x:f>
        <x:v>2.06666666666667</x:v>
      </x:c>
      <x:c r="G2713">
        <x:v>3</x:v>
      </x:c>
      <x:c r="I2713" t="s">
        <x:v>103</x:v>
      </x:c>
      <x:c r="K2713" t="s">
        <x:v>133</x:v>
      </x:c>
      <x:c r="M2713">
        <x:v>2062</x:v>
      </x:c>
      <x:c r="O2713" t="s">
        <x:v>101</x:v>
      </x:c>
      <x:c r="AG2713" s="80">
        <x:v>1</x:v>
      </x:c>
      <x:c r="AL2713" s="103"/>
      <x:c r="AM2713" s="103"/>
      <x:c r="AN2713" s="103"/>
      <x:c r="AO2713" s="103"/>
      <x:c r="AP2713" s="103"/>
      <x:c r="AQ2713" s="103"/>
    </x:row>
    <x:row r="2714" spans="1:43">
      <x:c r="A2714">
        <x:v>270800</x:v>
      </x:c>
      <x:c r="B2714" s="158">
        <x:v>610</x:v>
      </x:c>
      <x:c r="C2714">
        <x:f>C2713+0.2</x:f>
        <x:v>2.26666666666667</x:v>
      </x:c>
      <x:c r="G2714">
        <x:v>3</x:v>
      </x:c>
      <x:c r="I2714" t="s">
        <x:v>100</x:v>
      </x:c>
      <x:c r="K2714" t="s">
        <x:v>409</x:v>
      </x:c>
      <x:c r="M2714" t="s">
        <x:v>506</x:v>
      </x:c>
      <x:c r="O2714" t="s">
        <x:v>101</x:v>
      </x:c>
      <x:c r="AG2714" s="80">
        <x:v>1</x:v>
      </x:c>
      <x:c r="AL2714" s="103"/>
      <x:c r="AM2714" s="103"/>
      <x:c r="AN2714" s="103"/>
      <x:c r="AO2714" s="103"/>
      <x:c r="AP2714" s="103"/>
      <x:c r="AQ2714" s="103"/>
    </x:row>
    <x:row r="2715" spans="1:43">
      <x:c r="A2715">
        <x:v>270900</x:v>
      </x:c>
      <x:c r="B2715" s="158">
        <x:v>610</x:v>
      </x:c>
      <x:c r="C2715" s="159">
        <x:f>C2714+0.35</x:f>
        <x:v>2.61666666666667</x:v>
      </x:c>
      <x:c r="G2715">
        <x:v>2</x:v>
      </x:c>
      <x:c r="I2715" t="s">
        <x:v>456</x:v>
      </x:c>
      <x:c r="K2715" t="s">
        <x:v>133</x:v>
      </x:c>
      <x:c r="M2715">
        <x:v>2062</x:v>
      </x:c>
      <x:c r="O2715" t="s">
        <x:v>101</x:v>
      </x:c>
      <x:c r="AG2715" s="80">
        <x:v>1</x:v>
      </x:c>
      <x:c r="AL2715" s="103"/>
      <x:c r="AM2715" s="103"/>
      <x:c r="AN2715" s="103"/>
      <x:c r="AO2715" s="103"/>
      <x:c r="AP2715" s="103"/>
      <x:c r="AQ2715" s="103"/>
    </x:row>
    <x:row r="2716" spans="1:43">
      <x:c r="A2716">
        <x:v>271000</x:v>
      </x:c>
      <x:c r="B2716" s="158">
        <x:v>610</x:v>
      </x:c>
      <x:c r="C2716">
        <x:f>C2715+0.2</x:f>
        <x:v>2.81666666666667</x:v>
      </x:c>
      <x:c r="G2716">
        <x:v>2</x:v>
      </x:c>
      <x:c r="I2716" t="s">
        <x:v>497</x:v>
      </x:c>
      <x:c r="K2716" t="s">
        <x:v>133</x:v>
      </x:c>
      <x:c r="M2716">
        <x:v>2062</x:v>
      </x:c>
      <x:c r="O2716" t="s">
        <x:v>101</x:v>
      </x:c>
      <x:c r="AG2716" s="80">
        <x:v>1</x:v>
      </x:c>
      <x:c r="AL2716" s="103"/>
      <x:c r="AM2716" s="103"/>
      <x:c r="AN2716" s="103"/>
      <x:c r="AO2716" s="103"/>
      <x:c r="AP2716" s="103"/>
      <x:c r="AQ2716" s="103"/>
    </x:row>
    <x:row r="2717" spans="1:43">
      <x:c r="A2717">
        <x:v>271100</x:v>
      </x:c>
      <x:c r="B2717" s="158">
        <x:v>610</x:v>
      </x:c>
      <x:c r="C2717">
        <x:f>C2716+0.2</x:f>
        <x:v>3.01666666666667</x:v>
      </x:c>
      <x:c r="G2717">
        <x:v>3</x:v>
      </x:c>
      <x:c r="I2717" t="s">
        <x:v>434</x:v>
      </x:c>
      <x:c r="K2717" t="s">
        <x:v>409</x:v>
      </x:c>
      <x:c r="M2717" t="s">
        <x:v>506</x:v>
      </x:c>
      <x:c r="O2717" t="s">
        <x:v>101</x:v>
      </x:c>
      <x:c r="AG2717" s="80">
        <x:v>1</x:v>
      </x:c>
      <x:c r="AL2717" s="103"/>
      <x:c r="AM2717" s="103"/>
      <x:c r="AN2717" s="103"/>
      <x:c r="AO2717" s="103"/>
      <x:c r="AP2717" s="103"/>
      <x:c r="AQ2717" s="103"/>
    </x:row>
    <x:row r="2718" spans="1:43">
      <x:c r="A2718">
        <x:v>271200</x:v>
      </x:c>
      <x:c r="B2718" s="158">
        <x:v>610</x:v>
      </x:c>
      <x:c r="C2718" s="159">
        <x:f>C2717+0.35</x:f>
        <x:v>3.36666666666667</x:v>
      </x:c>
      <x:c r="G2718">
        <x:v>2</x:v>
      </x:c>
      <x:c r="I2718" t="s">
        <x:v>104</x:v>
      </x:c>
      <x:c r="K2718" t="s">
        <x:v>133</x:v>
      </x:c>
      <x:c r="M2718">
        <x:v>2062</x:v>
      </x:c>
      <x:c r="O2718" t="s">
        <x:v>101</x:v>
      </x:c>
      <x:c r="AG2718" s="80">
        <x:v>1</x:v>
      </x:c>
      <x:c r="AL2718" s="103"/>
      <x:c r="AM2718" s="103"/>
      <x:c r="AN2718" s="103"/>
      <x:c r="AO2718" s="103"/>
      <x:c r="AP2718" s="103"/>
      <x:c r="AQ2718" s="103"/>
    </x:row>
    <x:row r="2719" spans="1:43">
      <x:c r="A2719">
        <x:v>271300</x:v>
      </x:c>
      <x:c r="B2719" s="158">
        <x:v>610</x:v>
      </x:c>
      <x:c r="C2719">
        <x:f>C2718+0.2</x:f>
        <x:v>3.56666666666667</x:v>
      </x:c>
      <x:c r="G2719">
        <x:v>3</x:v>
      </x:c>
      <x:c r="I2719" t="s">
        <x:v>103</x:v>
      </x:c>
      <x:c r="K2719" t="s">
        <x:v>133</x:v>
      </x:c>
      <x:c r="M2719">
        <x:v>2062</x:v>
      </x:c>
      <x:c r="O2719" t="s">
        <x:v>101</x:v>
      </x:c>
      <x:c r="AG2719" s="80">
        <x:v>1</x:v>
      </x:c>
      <x:c r="AL2719" s="103"/>
      <x:c r="AM2719" s="103"/>
      <x:c r="AN2719" s="103"/>
      <x:c r="AO2719" s="103"/>
      <x:c r="AP2719" s="103"/>
      <x:c r="AQ2719" s="103"/>
    </x:row>
    <x:row r="2720" spans="1:43">
      <x:c r="A2720">
        <x:v>271400</x:v>
      </x:c>
      <x:c r="B2720" s="158">
        <x:v>610</x:v>
      </x:c>
      <x:c r="C2720">
        <x:f>C2719+0.2</x:f>
        <x:v>3.76666666666667</x:v>
      </x:c>
      <x:c r="G2720">
        <x:v>3</x:v>
      </x:c>
      <x:c r="I2720" t="s">
        <x:v>100</x:v>
      </x:c>
      <x:c r="K2720" t="s">
        <x:v>409</x:v>
      </x:c>
      <x:c r="M2720" t="s">
        <x:v>506</x:v>
      </x:c>
      <x:c r="O2720" t="s">
        <x:v>101</x:v>
      </x:c>
      <x:c r="AG2720" s="80">
        <x:v>1</x:v>
      </x:c>
      <x:c r="AL2720" s="103"/>
      <x:c r="AM2720" s="103"/>
      <x:c r="AN2720" s="103"/>
      <x:c r="AO2720" s="103"/>
      <x:c r="AP2720" s="103"/>
      <x:c r="AQ2720" s="103"/>
    </x:row>
    <x:row r="2721" spans="1:43">
      <x:c r="A2721">
        <x:v>271500</x:v>
      </x:c>
      <x:c r="B2721" s="157">
        <x:v>611</x:v>
      </x:c>
      <x:c r="C2721">
        <x:f>26/30</x:f>
        <x:v>0.866666666666667</x:v>
      </x:c>
      <x:c r="G2721">
        <x:v>5</x:v>
      </x:c>
      <x:c r="I2721" t="s">
        <x:v>102</x:v>
      </x:c>
      <x:c r="K2721" t="s">
        <x:v>133</x:v>
      </x:c>
      <x:c r="M2721">
        <x:v>2070</x:v>
      </x:c>
      <x:c r="O2721" t="s">
        <x:v>101</x:v>
      </x:c>
      <x:c r="U2721">
        <x:v>439</x:v>
      </x:c>
      <x:c r="V2721">
        <x:v>0.1</x:v>
      </x:c>
      <x:c r="W2721" t="s">
        <x:v>114</x:v>
      </x:c>
      <x:c r="X2721">
        <x:v>4</x:v>
      </x:c>
      <x:c r="Y2721">
        <x:v>0</x:v>
      </x:c>
      <x:c r="Z2721" t="s">
        <x:v>115</x:v>
      </x:c>
      <x:c r="AA2721">
        <x:v>40</x:v>
      </x:c>
      <x:c r="AD2721" t="s">
        <x:v>166</x:v>
      </x:c>
      <x:c r="AG2721" s="80">
        <x:v>2</x:v>
      </x:c>
      <x:c r="AL2721" s="103"/>
      <x:c r="AM2721" s="103"/>
      <x:c r="AN2721" s="103"/>
      <x:c r="AO2721" s="103"/>
      <x:c r="AP2721" s="103"/>
      <x:c r="AQ2721" s="103"/>
    </x:row>
    <x:row r="2722" spans="1:43">
      <x:c r="A2722">
        <x:v>271600</x:v>
      </x:c>
      <x:c r="B2722" s="157">
        <x:v>611</x:v>
      </x:c>
      <x:c r="C2722">
        <x:f>C2721+0.15</x:f>
        <x:v>1.01666666666667</x:v>
      </x:c>
      <x:c r="D2722">
        <x:v>1</x:v>
      </x:c>
      <x:c r="K2722" t="s">
        <x:v>133</x:v>
      </x:c>
      <x:c r="AG2722" s="80">
        <x:v>2</x:v>
      </x:c>
      <x:c r="AL2722" s="103"/>
      <x:c r="AM2722" s="103"/>
      <x:c r="AN2722" s="103"/>
      <x:c r="AO2722" s="103"/>
      <x:c r="AP2722" s="103"/>
      <x:c r="AQ2722" s="103"/>
    </x:row>
    <x:row r="2723" spans="1:43">
      <x:c r="A2723">
        <x:v>271700</x:v>
      </x:c>
      <x:c r="B2723" s="157">
        <x:v>611</x:v>
      </x:c>
      <x:c r="C2723">
        <x:f>56/30</x:f>
        <x:v>1.86666666666667</x:v>
      </x:c>
      <x:c r="G2723">
        <x:v>6</x:v>
      </x:c>
      <x:c r="I2723" t="s">
        <x:v>100</x:v>
      </x:c>
      <x:c r="K2723" t="s">
        <x:v>133</x:v>
      </x:c>
      <x:c r="M2723">
        <x:v>2075</x:v>
      </x:c>
      <x:c r="O2723" t="s">
        <x:v>101</x:v>
      </x:c>
      <x:c r="U2723">
        <x:v>439</x:v>
      </x:c>
      <x:c r="V2723">
        <x:v>0.1</x:v>
      </x:c>
      <x:c r="W2723" t="s">
        <x:v>114</x:v>
      </x:c>
      <x:c r="X2723">
        <x:v>4</x:v>
      </x:c>
      <x:c r="Y2723">
        <x:v>0</x:v>
      </x:c>
      <x:c r="Z2723" t="s">
        <x:v>115</x:v>
      </x:c>
      <x:c r="AA2723">
        <x:v>40</x:v>
      </x:c>
      <x:c r="AD2723" t="s">
        <x:v>166</x:v>
      </x:c>
      <x:c r="AG2723" s="80">
        <x:v>2</x:v>
      </x:c>
      <x:c r="AL2723" s="103"/>
      <x:c r="AM2723" s="103"/>
      <x:c r="AN2723" s="103"/>
      <x:c r="AO2723" s="103"/>
      <x:c r="AP2723" s="103"/>
      <x:c r="AQ2723" s="103"/>
    </x:row>
    <x:row r="2724" spans="1:43">
      <x:c r="A2724">
        <x:v>271800</x:v>
      </x:c>
      <x:c r="B2724" s="157">
        <x:v>611</x:v>
      </x:c>
      <x:c r="C2724">
        <x:f>C2723+0.15</x:f>
        <x:v>2.01666666666667</x:v>
      </x:c>
      <x:c r="D2724">
        <x:v>1</x:v>
      </x:c>
      <x:c r="K2724" t="s">
        <x:v>133</x:v>
      </x:c>
      <x:c r="AG2724" s="80">
        <x:v>2</x:v>
      </x:c>
      <x:c r="AL2724" s="103"/>
      <x:c r="AM2724" s="103"/>
      <x:c r="AN2724" s="103"/>
      <x:c r="AO2724" s="103"/>
      <x:c r="AP2724" s="103"/>
      <x:c r="AQ2724" s="103"/>
    </x:row>
    <x:row r="2725" spans="1:43">
      <x:c r="A2725">
        <x:v>271900</x:v>
      </x:c>
      <x:c r="B2725" s="158">
        <x:v>612</x:v>
      </x:c>
      <x:c r="C2725">
        <x:f>170/30</x:f>
        <x:v>5.66666666666667</x:v>
      </x:c>
      <x:c r="G2725">
        <x:v>5</x:v>
      </x:c>
      <x:c r="I2725" t="s">
        <x:v>112</x:v>
      </x:c>
      <x:c r="J2725">
        <x:v>0.35</x:v>
      </x:c>
      <x:c r="K2725" t="s">
        <x:v>133</x:v>
      </x:c>
      <x:c r="M2725">
        <x:v>2067</x:v>
      </x:c>
      <x:c r="O2725" t="s">
        <x:v>101</x:v>
      </x:c>
      <x:c r="AL2725" s="103"/>
      <x:c r="AM2725" s="103"/>
      <x:c r="AN2725" s="103"/>
      <x:c r="AO2725" s="103"/>
      <x:c r="AP2725" s="103"/>
      <x:c r="AQ2725" s="103"/>
    </x:row>
    <x:row r="2726" spans="1:43">
      <x:c r="A2726">
        <x:v>272000</x:v>
      </x:c>
      <x:c r="B2726" s="158">
        <x:v>612</x:v>
      </x:c>
      <x:c r="C2726">
        <x:f>C2725+0.15</x:f>
        <x:v>5.81666666666667</x:v>
      </x:c>
      <x:c r="G2726">
        <x:v>5</x:v>
      </x:c>
      <x:c r="K2726" t="s">
        <x:v>133</x:v>
      </x:c>
      <x:c r="AL2726" s="103"/>
      <x:c r="AM2726" s="103"/>
      <x:c r="AN2726" s="103"/>
      <x:c r="AO2726" s="103"/>
      <x:c r="AP2726" s="103"/>
      <x:c r="AQ2726" s="103"/>
    </x:row>
    <x:row r="2727" spans="1:43">
      <x:c r="A2727">
        <x:v>272100</x:v>
      </x:c>
      <x:c r="B2727" s="158">
        <x:v>612</x:v>
      </x:c>
      <x:c r="C2727">
        <x:f>C2726+0.15</x:f>
        <x:v>5.96666666666667</x:v>
      </x:c>
      <x:c r="G2727">
        <x:v>5</x:v>
      </x:c>
      <x:c r="K2727" t="s">
        <x:v>133</x:v>
      </x:c>
      <x:c r="AL2727" s="103"/>
      <x:c r="AM2727" s="103"/>
      <x:c r="AN2727" s="103"/>
      <x:c r="AO2727" s="103"/>
      <x:c r="AP2727" s="103"/>
      <x:c r="AQ2727" s="103"/>
    </x:row>
    <x:row r="2728" spans="1:43">
      <x:c r="A2728">
        <x:v>272200</x:v>
      </x:c>
      <x:c r="B2728" s="157">
        <x:v>613</x:v>
      </x:c>
      <x:c r="C2728">
        <x:f>44/30</x:f>
        <x:v>1.46666666666667</x:v>
      </x:c>
      <x:c r="G2728">
        <x:v>3</x:v>
      </x:c>
      <x:c r="K2728" t="s">
        <x:v>133</x:v>
      </x:c>
      <x:c r="AL2728" s="103"/>
      <x:c r="AM2728" s="103"/>
      <x:c r="AN2728" s="103"/>
      <x:c r="AO2728" s="103"/>
      <x:c r="AP2728" s="103"/>
      <x:c r="AQ2728" s="103"/>
    </x:row>
    <x:row r="2729" spans="1:43">
      <x:c r="A2729">
        <x:v>272300</x:v>
      </x:c>
      <x:c r="B2729" s="157">
        <x:v>613</x:v>
      </x:c>
      <x:c r="C2729">
        <x:f>C2728+0.15</x:f>
        <x:v>1.61666666666667</x:v>
      </x:c>
      <x:c r="G2729">
        <x:v>4</x:v>
      </x:c>
      <x:c r="K2729" t="s">
        <x:v>133</x:v>
      </x:c>
      <x:c r="AL2729" s="103"/>
      <x:c r="AM2729" s="103"/>
      <x:c r="AN2729" s="103"/>
      <x:c r="AO2729" s="103"/>
      <x:c r="AP2729" s="103"/>
      <x:c r="AQ2729" s="103"/>
    </x:row>
    <x:row r="2730" spans="1:43">
      <x:c r="A2730">
        <x:v>272400</x:v>
      </x:c>
      <x:c r="B2730" s="157">
        <x:v>613</x:v>
      </x:c>
      <x:c r="C2730">
        <x:f>53/30</x:f>
        <x:v>1.76666666666667</x:v>
      </x:c>
      <x:c r="G2730">
        <x:v>4</x:v>
      </x:c>
      <x:c r="I2730" t="s">
        <x:v>112</x:v>
      </x:c>
      <x:c r="J2730">
        <x:v>0.3</x:v>
      </x:c>
      <x:c r="K2730" t="s">
        <x:v>133</x:v>
      </x:c>
      <x:c r="AL2730" s="103"/>
      <x:c r="AM2730" s="103"/>
      <x:c r="AN2730" s="103"/>
      <x:c r="AO2730" s="103"/>
      <x:c r="AP2730" s="103"/>
      <x:c r="AQ2730" s="103"/>
    </x:row>
    <x:row r="2731" spans="1:43">
      <x:c r="A2731">
        <x:v>272500</x:v>
      </x:c>
      <x:c r="B2731" s="158">
        <x:v>614</x:v>
      </x:c>
      <x:c r="C2731">
        <x:f>141/30</x:f>
        <x:v>4.7</x:v>
      </x:c>
      <x:c r="G2731">
        <x:v>4</x:v>
      </x:c>
      <x:c r="I2731" t="s">
        <x:v>103</x:v>
      </x:c>
      <x:c r="K2731" t="s">
        <x:v>133</x:v>
      </x:c>
      <x:c r="M2731">
        <x:v>2065</x:v>
      </x:c>
      <x:c r="O2731" t="s">
        <x:v>101</x:v>
      </x:c>
      <x:c r="AL2731" s="103"/>
      <x:c r="AM2731" s="103"/>
      <x:c r="AN2731" s="103"/>
      <x:c r="AO2731" s="103"/>
      <x:c r="AP2731" s="103"/>
      <x:c r="AQ2731" s="103"/>
    </x:row>
    <x:row r="2732" spans="1:43">
      <x:c r="A2732">
        <x:v>272600</x:v>
      </x:c>
      <x:c r="B2732" s="158">
        <x:v>614</x:v>
      </x:c>
      <x:c r="C2732">
        <x:f>158/30</x:f>
        <x:v>5.26666666666667</x:v>
      </x:c>
      <x:c r="G2732">
        <x:v>3</x:v>
      </x:c>
      <x:c r="I2732" t="s">
        <x:v>102</x:v>
      </x:c>
      <x:c r="K2732" t="s">
        <x:v>133</x:v>
      </x:c>
      <x:c r="M2732">
        <x:v>2065</x:v>
      </x:c>
      <x:c r="O2732" t="s">
        <x:v>101</x:v>
      </x:c>
      <x:c r="AL2732" s="103"/>
      <x:c r="AM2732" s="103"/>
      <x:c r="AN2732" s="103"/>
      <x:c r="AO2732" s="103"/>
      <x:c r="AP2732" s="103"/>
      <x:c r="AQ2732" s="103"/>
    </x:row>
    <x:row r="2733" spans="1:43">
      <x:c r="A2733">
        <x:v>272700</x:v>
      </x:c>
      <x:c r="B2733" s="158">
        <x:v>614</x:v>
      </x:c>
      <x:c r="C2733">
        <x:f>167/30</x:f>
        <x:v>5.56666666666667</x:v>
      </x:c>
      <x:c r="G2733">
        <x:v>4</x:v>
      </x:c>
      <x:c r="I2733" t="s">
        <x:v>100</x:v>
      </x:c>
      <x:c r="K2733" t="s">
        <x:v>133</x:v>
      </x:c>
      <x:c r="M2733">
        <x:v>2065</x:v>
      </x:c>
      <x:c r="O2733" t="s">
        <x:v>101</x:v>
      </x:c>
      <x:c r="AL2733" s="103"/>
      <x:c r="AM2733" s="103"/>
      <x:c r="AN2733" s="103"/>
      <x:c r="AO2733" s="103"/>
      <x:c r="AP2733" s="103"/>
      <x:c r="AQ2733" s="103"/>
    </x:row>
    <x:row r="2734" spans="1:43">
      <x:c r="A2734">
        <x:v>272800</x:v>
      </x:c>
      <x:c r="B2734" s="158">
        <x:v>614</x:v>
      </x:c>
      <x:c r="C2734">
        <x:f>178/30</x:f>
        <x:v>5.93333333333333</x:v>
      </x:c>
      <x:c r="G2734">
        <x:v>5</x:v>
      </x:c>
      <x:c r="I2734" t="s">
        <x:v>102</x:v>
      </x:c>
      <x:c r="K2734" t="s">
        <x:v>133</x:v>
      </x:c>
      <x:c r="M2734">
        <x:v>2065</x:v>
      </x:c>
      <x:c r="O2734" t="s">
        <x:v>101</x:v>
      </x:c>
      <x:c r="AL2734" s="103"/>
      <x:c r="AM2734" s="103"/>
      <x:c r="AN2734" s="103"/>
      <x:c r="AO2734" s="103"/>
      <x:c r="AP2734" s="103"/>
      <x:c r="AQ2734" s="103"/>
    </x:row>
    <x:row r="2735" spans="1:43">
      <x:c r="A2735">
        <x:v>272900</x:v>
      </x:c>
      <x:c r="B2735" s="158">
        <x:v>614</x:v>
      </x:c>
      <x:c r="C2735">
        <x:f>192/30</x:f>
        <x:v>6.4</x:v>
      </x:c>
      <x:c r="G2735">
        <x:v>5</x:v>
      </x:c>
      <x:c r="I2735" t="s">
        <x:v>104</x:v>
      </x:c>
      <x:c r="K2735" t="s">
        <x:v>133</x:v>
      </x:c>
      <x:c r="M2735">
        <x:v>2065</x:v>
      </x:c>
      <x:c r="O2735" t="s">
        <x:v>101</x:v>
      </x:c>
      <x:c r="AL2735" s="103"/>
      <x:c r="AM2735" s="103"/>
      <x:c r="AN2735" s="103"/>
      <x:c r="AO2735" s="103"/>
      <x:c r="AP2735" s="103"/>
      <x:c r="AQ2735" s="103"/>
    </x:row>
    <x:row r="2736" spans="1:43">
      <x:c r="A2736">
        <x:v>273000</x:v>
      </x:c>
      <x:c r="B2736" s="158">
        <x:v>614</x:v>
      </x:c>
      <x:c r="C2736">
        <x:f>200/30</x:f>
        <x:v>6.66666666666667</x:v>
      </x:c>
      <x:c r="G2736">
        <x:v>6</x:v>
      </x:c>
      <x:c r="I2736" t="s">
        <x:v>112</x:v>
      </x:c>
      <x:c r="J2736">
        <x:v>0.3</x:v>
      </x:c>
      <x:c r="K2736" t="s">
        <x:v>133</x:v>
      </x:c>
      <x:c r="M2736">
        <x:v>2065</x:v>
      </x:c>
      <x:c r="O2736" t="s">
        <x:v>101</x:v>
      </x:c>
      <x:c r="AL2736" s="103"/>
      <x:c r="AM2736" s="103"/>
      <x:c r="AN2736" s="103"/>
      <x:c r="AO2736" s="103"/>
      <x:c r="AP2736" s="103"/>
      <x:c r="AQ2736" s="103"/>
    </x:row>
    <x:row r="2737" spans="1:43">
      <x:c r="A2737">
        <x:v>273100</x:v>
      </x:c>
      <x:c r="B2737" s="158">
        <x:v>614</x:v>
      </x:c>
      <x:c r="C2737">
        <x:f>C2736+0.2</x:f>
        <x:v>6.86666666666667</x:v>
      </x:c>
      <x:c r="D2737">
        <x:v>1</x:v>
      </x:c>
      <x:c r="M2737">
        <x:v>2065</x:v>
      </x:c>
      <x:c r="O2737" t="s">
        <x:v>101</x:v>
      </x:c>
      <x:c r="AL2737" s="103"/>
      <x:c r="AM2737" s="103"/>
      <x:c r="AN2737" s="103"/>
      <x:c r="AO2737" s="103"/>
      <x:c r="AP2737" s="103"/>
      <x:c r="AQ2737" s="103"/>
    </x:row>
    <x:row r="2738" spans="1:43">
      <x:c r="A2738">
        <x:v>273200</x:v>
      </x:c>
      <x:c r="B2738" s="160">
        <x:v>615</x:v>
      </x:c>
      <x:c r="C2738">
        <x:f>16/30</x:f>
        <x:v>0.533333333333333</x:v>
      </x:c>
      <x:c r="G2738">
        <x:v>2</x:v>
      </x:c>
      <x:c r="I2738" t="s">
        <x:v>104</x:v>
      </x:c>
      <x:c r="M2738">
        <x:v>2332</x:v>
      </x:c>
      <x:c r="O2738" t="s">
        <x:v>101</x:v>
      </x:c>
      <x:c r="AG2738" s="80">
        <x:v>2</x:v>
      </x:c>
      <x:c r="AL2738" s="103"/>
      <x:c r="AM2738" s="103"/>
      <x:c r="AN2738" s="103"/>
      <x:c r="AO2738" s="103"/>
      <x:c r="AP2738" s="103"/>
      <x:c r="AQ2738" s="103"/>
    </x:row>
    <x:row r="2739" spans="1:43">
      <x:c r="A2739">
        <x:v>273300</x:v>
      </x:c>
      <x:c r="B2739" s="160">
        <x:v>615</x:v>
      </x:c>
      <x:c r="C2739">
        <x:f>C2738+0.08</x:f>
        <x:v>0.613333333333333</x:v>
      </x:c>
      <x:c r="D2739">
        <x:v>1</x:v>
      </x:c>
      <x:c r="M2739">
        <x:v>2342</x:v>
      </x:c>
      <x:c r="O2739" t="s">
        <x:v>101</x:v>
      </x:c>
      <x:c r="AL2739" s="103"/>
      <x:c r="AM2739" s="103"/>
      <x:c r="AN2739" s="103"/>
      <x:c r="AO2739" s="103"/>
      <x:c r="AP2739" s="103"/>
      <x:c r="AQ2739" s="103"/>
    </x:row>
    <x:row r="2740" spans="1:43">
      <x:c r="A2740">
        <x:v>273400</x:v>
      </x:c>
      <x:c r="B2740" s="160">
        <x:v>615</x:v>
      </x:c>
      <x:c r="C2740">
        <x:f>33/30</x:f>
        <x:v>1.1</x:v>
      </x:c>
      <x:c r="G2740">
        <x:v>2</x:v>
      </x:c>
      <x:c r="I2740" t="s">
        <x:v>100</x:v>
      </x:c>
      <x:c r="M2740">
        <x:v>2332</x:v>
      </x:c>
      <x:c r="O2740" t="s">
        <x:v>101</x:v>
      </x:c>
      <x:c r="AG2740" s="80">
        <x:v>2</x:v>
      </x:c>
      <x:c r="AL2740" s="103"/>
      <x:c r="AM2740" s="103"/>
      <x:c r="AN2740" s="103"/>
      <x:c r="AO2740" s="103"/>
      <x:c r="AP2740" s="103"/>
      <x:c r="AQ2740" s="103"/>
    </x:row>
    <x:row r="2741" spans="1:43">
      <x:c r="A2741">
        <x:v>273500</x:v>
      </x:c>
      <x:c r="B2741" s="160">
        <x:v>615</x:v>
      </x:c>
      <x:c r="C2741">
        <x:f>C2740+0.08</x:f>
        <x:v>1.18</x:v>
      </x:c>
      <x:c r="D2741">
        <x:v>1</x:v>
      </x:c>
      <x:c r="M2741">
        <x:v>2342</x:v>
      </x:c>
      <x:c r="O2741" t="s">
        <x:v>101</x:v>
      </x:c>
      <x:c r="AL2741" s="103"/>
      <x:c r="AM2741" s="103"/>
      <x:c r="AN2741" s="103"/>
      <x:c r="AO2741" s="103"/>
      <x:c r="AP2741" s="103"/>
      <x:c r="AQ2741" s="103"/>
    </x:row>
    <x:row r="2742" spans="1:43">
      <x:c r="A2742">
        <x:v>273600</x:v>
      </x:c>
      <x:c r="B2742" s="160">
        <x:v>615</x:v>
      </x:c>
      <x:c r="C2742">
        <x:f>61/30</x:f>
        <x:v>2.03333333333333</x:v>
      </x:c>
      <x:c r="G2742">
        <x:v>3</x:v>
      </x:c>
      <x:c r="I2742" t="s">
        <x:v>103</x:v>
      </x:c>
      <x:c r="M2742">
        <x:v>2333</x:v>
      </x:c>
      <x:c r="O2742" t="s">
        <x:v>101</x:v>
      </x:c>
      <x:c r="AG2742" s="80">
        <x:v>2</x:v>
      </x:c>
      <x:c r="AL2742" s="103"/>
      <x:c r="AM2742" s="103"/>
      <x:c r="AN2742" s="103"/>
      <x:c r="AO2742" s="103"/>
      <x:c r="AP2742" s="103"/>
      <x:c r="AQ2742" s="103"/>
    </x:row>
    <x:row r="2743" spans="1:43">
      <x:c r="A2743">
        <x:v>273700</x:v>
      </x:c>
      <x:c r="B2743" s="160">
        <x:v>615</x:v>
      </x:c>
      <x:c r="C2743">
        <x:f>C2742+0.05</x:f>
        <x:v>2.08333333333333</x:v>
      </x:c>
      <x:c r="D2743">
        <x:v>1</x:v>
      </x:c>
      <x:c r="M2743">
        <x:v>2342</x:v>
      </x:c>
      <x:c r="O2743" t="s">
        <x:v>101</x:v>
      </x:c>
      <x:c r="AL2743" s="103"/>
      <x:c r="AM2743" s="103"/>
      <x:c r="AN2743" s="103"/>
      <x:c r="AO2743" s="103"/>
      <x:c r="AP2743" s="103"/>
      <x:c r="AQ2743" s="103"/>
    </x:row>
    <x:row r="2744" spans="1:43">
      <x:c r="A2744">
        <x:v>273800</x:v>
      </x:c>
      <x:c r="B2744" s="160">
        <x:v>615</x:v>
      </x:c>
      <x:c r="C2744">
        <x:f>C2743+0.00001</x:f>
        <x:v>2.08334333333333</x:v>
      </x:c>
      <x:c r="D2744">
        <x:v>1</x:v>
      </x:c>
      <x:c r="M2744">
        <x:v>2342</x:v>
      </x:c>
      <x:c r="O2744" t="s">
        <x:v>101</x:v>
      </x:c>
      <x:c r="AL2744" s="103"/>
      <x:c r="AM2744" s="103"/>
      <x:c r="AN2744" s="103"/>
      <x:c r="AO2744" s="103"/>
      <x:c r="AP2744" s="103"/>
      <x:c r="AQ2744" s="103"/>
    </x:row>
    <x:row r="2745" spans="1:43">
      <x:c r="A2745">
        <x:v>273900</x:v>
      </x:c>
      <x:c r="B2745" s="161">
        <x:v>616</x:v>
      </x:c>
      <x:c r="C2745">
        <x:f>16/30</x:f>
        <x:v>0.533333333333333</x:v>
      </x:c>
      <x:c r="G2745">
        <x:v>3</x:v>
      </x:c>
      <x:c r="I2745" t="s">
        <x:v>100</x:v>
      </x:c>
      <x:c r="M2745">
        <x:v>2335</x:v>
      </x:c>
      <x:c r="O2745" t="s">
        <x:v>101</x:v>
      </x:c>
      <x:c r="AG2745" s="80">
        <x:v>2</x:v>
      </x:c>
      <x:c r="AL2745" s="103"/>
      <x:c r="AM2745" s="103"/>
      <x:c r="AN2745" s="103"/>
      <x:c r="AO2745" s="103"/>
      <x:c r="AP2745" s="103"/>
      <x:c r="AQ2745" s="103"/>
    </x:row>
    <x:row r="2746" spans="1:43">
      <x:c r="A2746">
        <x:v>274000</x:v>
      </x:c>
      <x:c r="B2746" s="161">
        <x:v>616</x:v>
      </x:c>
      <x:c r="C2746">
        <x:f>C2745+0.05</x:f>
        <x:v>0.583333333333333</x:v>
      </x:c>
      <x:c r="D2746">
        <x:v>1</x:v>
      </x:c>
      <x:c r="M2746">
        <x:v>2333</x:v>
      </x:c>
      <x:c r="O2746" t="s">
        <x:v>101</x:v>
      </x:c>
      <x:c r="AL2746" s="103"/>
      <x:c r="AM2746" s="103"/>
      <x:c r="AN2746" s="103"/>
      <x:c r="AO2746" s="103"/>
      <x:c r="AP2746" s="103"/>
      <x:c r="AQ2746" s="103"/>
    </x:row>
    <x:row r="2747" spans="1:43">
      <x:c r="A2747">
        <x:v>274100</x:v>
      </x:c>
      <x:c r="B2747" s="161">
        <x:v>616</x:v>
      </x:c>
      <x:c r="C2747">
        <x:f>21/30</x:f>
        <x:v>0.7</x:v>
      </x:c>
      <x:c r="G2747">
        <x:v>4</x:v>
      </x:c>
      <x:c r="I2747" t="s">
        <x:v>104</x:v>
      </x:c>
      <x:c r="AG2747" s="80">
        <x:v>2</x:v>
      </x:c>
      <x:c r="AL2747" s="103"/>
      <x:c r="AM2747" s="103"/>
      <x:c r="AN2747" s="103"/>
      <x:c r="AO2747" s="103"/>
      <x:c r="AP2747" s="103"/>
      <x:c r="AQ2747" s="103"/>
    </x:row>
    <x:row r="2748" spans="1:43">
      <x:c r="A2748">
        <x:v>274200</x:v>
      </x:c>
      <x:c r="B2748" s="161">
        <x:v>616</x:v>
      </x:c>
      <x:c r="C2748">
        <x:f>C2745+0.2</x:f>
        <x:v>0.733333333333333</x:v>
      </x:c>
      <x:c r="D2748">
        <x:v>1</x:v>
      </x:c>
      <x:c r="AG2748" s="80">
        <x:v>2</x:v>
      </x:c>
      <x:c r="AL2748" s="103"/>
      <x:c r="AM2748" s="103"/>
      <x:c r="AN2748" s="103"/>
      <x:c r="AO2748" s="103"/>
      <x:c r="AP2748" s="103"/>
      <x:c r="AQ2748" s="103"/>
    </x:row>
    <x:row r="2749" spans="1:43">
      <x:c r="A2749">
        <x:v>274300</x:v>
      </x:c>
      <x:c r="B2749" s="161">
        <x:v>616</x:v>
      </x:c>
      <x:c r="C2749">
        <x:f>C2748+0.2</x:f>
        <x:v>0.933333333333333</x:v>
      </x:c>
      <x:c r="D2749">
        <x:v>1</x:v>
      </x:c>
      <x:c r="AG2749" s="80">
        <x:v>2</x:v>
      </x:c>
      <x:c r="AL2749" s="103"/>
      <x:c r="AM2749" s="103"/>
      <x:c r="AN2749" s="103"/>
      <x:c r="AO2749" s="103"/>
      <x:c r="AP2749" s="103"/>
      <x:c r="AQ2749" s="103"/>
    </x:row>
    <x:row r="2750" spans="1:43">
      <x:c r="A2750">
        <x:v>274400</x:v>
      </x:c>
      <x:c r="B2750" s="160">
        <x:v>617</x:v>
      </x:c>
      <x:c r="C2750">
        <x:f>16/30</x:f>
        <x:v>0.533333333333333</x:v>
      </x:c>
      <x:c r="G2750">
        <x:v>3</x:v>
      </x:c>
      <x:c r="I2750" t="s">
        <x:v>102</x:v>
      </x:c>
      <x:c r="M2750">
        <x:v>2337</x:v>
      </x:c>
      <x:c r="O2750" t="s">
        <x:v>101</x:v>
      </x:c>
      <x:c r="U2750">
        <x:v>439</x:v>
      </x:c>
      <x:c r="V2750">
        <x:v>0.01</x:v>
      </x:c>
      <x:c r="W2750" t="s">
        <x:v>433</x:v>
      </x:c>
      <x:c r="X2750">
        <x:v>4</x:v>
      </x:c>
      <x:c r="Y2750">
        <x:v>0</x:v>
      </x:c>
      <x:c r="Z2750" t="s">
        <x:v>115</x:v>
      </x:c>
      <x:c r="AA2750">
        <x:v>25</x:v>
      </x:c>
      <x:c r="AD2750" t="s">
        <x:v>166</x:v>
      </x:c>
      <x:c r="AG2750" s="80">
        <x:v>1</x:v>
      </x:c>
      <x:c r="AL2750" s="103"/>
      <x:c r="AM2750" s="103"/>
      <x:c r="AN2750" s="103"/>
      <x:c r="AO2750" s="103"/>
      <x:c r="AP2750" s="103"/>
      <x:c r="AQ2750" s="103"/>
    </x:row>
    <x:row r="2751" spans="1:43">
      <x:c r="A2751">
        <x:v>274500</x:v>
      </x:c>
      <x:c r="B2751" s="160">
        <x:v>617</x:v>
      </x:c>
      <x:c r="C2751">
        <x:f>C2750+0.0001</x:f>
        <x:v>0.533433333333333</x:v>
      </x:c>
      <x:c r="D2751">
        <x:v>1</x:v>
      </x:c>
      <x:c r="M2751">
        <x:v>2332</x:v>
      </x:c>
      <x:c r="O2751" t="s">
        <x:v>101</x:v>
      </x:c>
      <x:c r="U2751">
        <x:v>439</x:v>
      </x:c>
      <x:c r="V2751">
        <x:v>0.01</x:v>
      </x:c>
      <x:c r="W2751" t="s">
        <x:v>433</x:v>
      </x:c>
      <x:c r="X2751">
        <x:v>4</x:v>
      </x:c>
      <x:c r="Y2751">
        <x:v>0</x:v>
      </x:c>
      <x:c r="Z2751" t="s">
        <x:v>115</x:v>
      </x:c>
      <x:c r="AA2751">
        <x:v>25</x:v>
      </x:c>
      <x:c r="AD2751" t="s">
        <x:v>166</x:v>
      </x:c>
      <x:c r="AL2751" s="103"/>
      <x:c r="AM2751" s="103"/>
      <x:c r="AN2751" s="103"/>
      <x:c r="AO2751" s="103"/>
      <x:c r="AP2751" s="103"/>
      <x:c r="AQ2751" s="103"/>
    </x:row>
    <x:row r="2752" spans="1:43">
      <x:c r="A2752">
        <x:v>274600</x:v>
      </x:c>
      <x:c r="B2752" s="160">
        <x:v>617</x:v>
      </x:c>
      <x:c r="C2752">
        <x:f>34/30</x:f>
        <x:v>1.13333333333333</x:v>
      </x:c>
      <x:c r="G2752">
        <x:v>4</x:v>
      </x:c>
      <x:c r="I2752" t="s">
        <x:v>100</x:v>
      </x:c>
      <x:c r="M2752">
        <x:v>2337</x:v>
      </x:c>
      <x:c r="O2752" t="s">
        <x:v>101</x:v>
      </x:c>
      <x:c r="U2752">
        <x:v>439</x:v>
      </x:c>
      <x:c r="V2752">
        <x:v>0.01</x:v>
      </x:c>
      <x:c r="W2752" t="s">
        <x:v>433</x:v>
      </x:c>
      <x:c r="X2752">
        <x:v>4</x:v>
      </x:c>
      <x:c r="Y2752">
        <x:v>0</x:v>
      </x:c>
      <x:c r="Z2752" t="s">
        <x:v>115</x:v>
      </x:c>
      <x:c r="AA2752">
        <x:v>25</x:v>
      </x:c>
      <x:c r="AD2752" t="s">
        <x:v>166</x:v>
      </x:c>
      <x:c r="AG2752" s="80">
        <x:v>2</x:v>
      </x:c>
      <x:c r="AL2752" s="103"/>
      <x:c r="AM2752" s="103"/>
      <x:c r="AN2752" s="103"/>
      <x:c r="AO2752" s="103"/>
      <x:c r="AP2752" s="103"/>
      <x:c r="AQ2752" s="103"/>
    </x:row>
    <x:row r="2753" spans="1:43">
      <x:c r="A2753">
        <x:v>274700</x:v>
      </x:c>
      <x:c r="B2753" s="160">
        <x:v>617</x:v>
      </x:c>
      <x:c r="C2753">
        <x:f>C2752+0.19</x:f>
        <x:v>1.32333333333333</x:v>
      </x:c>
      <x:c r="G2753">
        <x:v>5</x:v>
      </x:c>
      <x:c r="I2753" t="s">
        <x:v>103</x:v>
      </x:c>
      <x:c r="M2753">
        <x:v>2337</x:v>
      </x:c>
      <x:c r="O2753" t="s">
        <x:v>101</x:v>
      </x:c>
      <x:c r="U2753">
        <x:v>439</x:v>
      </x:c>
      <x:c r="V2753">
        <x:v>0.01</x:v>
      </x:c>
      <x:c r="W2753" t="s">
        <x:v>433</x:v>
      </x:c>
      <x:c r="X2753">
        <x:v>4</x:v>
      </x:c>
      <x:c r="Y2753">
        <x:v>0</x:v>
      </x:c>
      <x:c r="Z2753" t="s">
        <x:v>115</x:v>
      </x:c>
      <x:c r="AA2753">
        <x:v>25</x:v>
      </x:c>
      <x:c r="AD2753" t="s">
        <x:v>166</x:v>
      </x:c>
      <x:c r="AG2753" s="80">
        <x:v>2</x:v>
      </x:c>
      <x:c r="AL2753" s="103"/>
      <x:c r="AM2753" s="103"/>
      <x:c r="AN2753" s="103"/>
      <x:c r="AO2753" s="103"/>
      <x:c r="AP2753" s="103"/>
      <x:c r="AQ2753" s="103"/>
    </x:row>
    <x:row r="2754" spans="1:43">
      <x:c r="A2754">
        <x:v>274800</x:v>
      </x:c>
      <x:c r="B2754" s="160">
        <x:v>617</x:v>
      </x:c>
      <x:c r="C2754">
        <x:f>C2753+0.001</x:f>
        <x:v>1.32433333333333</x:v>
      </x:c>
      <x:c r="D2754">
        <x:v>1</x:v>
      </x:c>
      <x:c r="M2754">
        <x:v>2333</x:v>
      </x:c>
      <x:c r="O2754" t="s">
        <x:v>101</x:v>
      </x:c>
      <x:c r="U2754">
        <x:v>439</x:v>
      </x:c>
      <x:c r="V2754">
        <x:v>0.01</x:v>
      </x:c>
      <x:c r="W2754" t="s">
        <x:v>433</x:v>
      </x:c>
      <x:c r="X2754">
        <x:v>4</x:v>
      </x:c>
      <x:c r="Y2754">
        <x:v>0</x:v>
      </x:c>
      <x:c r="Z2754" t="s">
        <x:v>115</x:v>
      </x:c>
      <x:c r="AA2754">
        <x:v>25</x:v>
      </x:c>
      <x:c r="AD2754" t="s">
        <x:v>166</x:v>
      </x:c>
      <x:c r="AL2754" s="103"/>
      <x:c r="AM2754" s="103"/>
      <x:c r="AN2754" s="103"/>
      <x:c r="AO2754" s="103"/>
      <x:c r="AP2754" s="103"/>
      <x:c r="AQ2754" s="103"/>
    </x:row>
    <x:row r="2755" spans="1:43">
      <x:c r="A2755">
        <x:v>274900</x:v>
      </x:c>
      <x:c r="B2755" s="160">
        <x:v>617</x:v>
      </x:c>
      <x:c r="C2755">
        <x:f>C2753+0.15</x:f>
        <x:v>1.47333333333333</x:v>
      </x:c>
      <x:c r="D2755">
        <x:v>1</x:v>
      </x:c>
      <x:c r="AG2755" s="80">
        <x:v>2</x:v>
      </x:c>
      <x:c r="AL2755" s="103"/>
      <x:c r="AM2755" s="103"/>
      <x:c r="AN2755" s="103"/>
      <x:c r="AO2755" s="103"/>
      <x:c r="AP2755" s="103"/>
      <x:c r="AQ2755" s="103"/>
    </x:row>
    <x:row r="2756" spans="1:43">
      <x:c r="A2756">
        <x:v>275000</x:v>
      </x:c>
      <x:c r="B2756" s="161">
        <x:v>618</x:v>
      </x:c>
      <x:c r="C2756">
        <x:f>12/30</x:f>
        <x:v>0.4</x:v>
      </x:c>
      <x:c r="D2756">
        <x:v>1</x:v>
      </x:c>
      <x:c r="AG2756" s="80">
        <x:v>1</x:v>
      </x:c>
      <x:c r="AL2756" s="103"/>
      <x:c r="AM2756" s="103"/>
      <x:c r="AN2756" s="103"/>
      <x:c r="AO2756" s="103"/>
      <x:c r="AP2756" s="103"/>
      <x:c r="AQ2756" s="103"/>
    </x:row>
    <x:row r="2757" spans="1:43">
      <x:c r="A2757">
        <x:v>275100</x:v>
      </x:c>
      <x:c r="B2757" s="161">
        <x:v>618</x:v>
      </x:c>
      <x:c r="C2757">
        <x:f>C2756+0.2</x:f>
        <x:v>0.6</x:v>
      </x:c>
      <x:c r="D2757">
        <x:v>1</x:v>
      </x:c>
      <x:c r="AG2757" s="80">
        <x:v>1</x:v>
      </x:c>
      <x:c r="AL2757" s="103"/>
      <x:c r="AM2757" s="103"/>
      <x:c r="AN2757" s="103"/>
      <x:c r="AO2757" s="103"/>
      <x:c r="AP2757" s="103"/>
      <x:c r="AQ2757" s="103"/>
    </x:row>
    <x:row r="2758" spans="1:43">
      <x:c r="A2758">
        <x:v>275200</x:v>
      </x:c>
      <x:c r="B2758" s="161">
        <x:v>618</x:v>
      </x:c>
      <x:c r="C2758">
        <x:f>36/30</x:f>
        <x:v>1.2</x:v>
      </x:c>
      <x:c r="G2758">
        <x:v>2</x:v>
      </x:c>
      <x:c r="I2758" t="s">
        <x:v>100</x:v>
      </x:c>
      <x:c r="M2758">
        <x:v>2342</x:v>
      </x:c>
      <x:c r="O2758" t="s">
        <x:v>101</x:v>
      </x:c>
      <x:c r="U2758">
        <x:v>439</x:v>
      </x:c>
      <x:c r="V2758">
        <x:v>0.01</x:v>
      </x:c>
      <x:c r="W2758" t="s">
        <x:v>433</x:v>
      </x:c>
      <x:c r="X2758">
        <x:v>4</x:v>
      </x:c>
      <x:c r="Y2758">
        <x:v>0</x:v>
      </x:c>
      <x:c r="Z2758" t="s">
        <x:v>115</x:v>
      </x:c>
      <x:c r="AA2758">
        <x:v>35</x:v>
      </x:c>
      <x:c r="AD2758" t="s">
        <x:v>166</x:v>
      </x:c>
      <x:c r="AG2758" s="80">
        <x:v>2</x:v>
      </x:c>
      <x:c r="AL2758" s="103"/>
      <x:c r="AM2758" s="103"/>
      <x:c r="AN2758" s="103"/>
      <x:c r="AO2758" s="103"/>
      <x:c r="AP2758" s="103"/>
      <x:c r="AQ2758" s="103"/>
    </x:row>
    <x:row r="2759" spans="1:43">
      <x:c r="A2759">
        <x:v>275300</x:v>
      </x:c>
      <x:c r="B2759" s="161">
        <x:v>618</x:v>
      </x:c>
      <x:c r="C2759">
        <x:f>C2758+0.001</x:f>
        <x:v>1.201</x:v>
      </x:c>
      <x:c r="D2759">
        <x:v>1</x:v>
      </x:c>
      <x:c r="M2759">
        <x:v>2333</x:v>
      </x:c>
      <x:c r="O2759" t="s">
        <x:v>101</x:v>
      </x:c>
      <x:c r="U2759">
        <x:v>439</x:v>
      </x:c>
      <x:c r="V2759">
        <x:v>0.01</x:v>
      </x:c>
      <x:c r="W2759" t="s">
        <x:v>433</x:v>
      </x:c>
      <x:c r="X2759">
        <x:v>4</x:v>
      </x:c>
      <x:c r="Y2759">
        <x:v>0</x:v>
      </x:c>
      <x:c r="Z2759" t="s">
        <x:v>115</x:v>
      </x:c>
      <x:c r="AA2759">
        <x:v>35</x:v>
      </x:c>
      <x:c r="AD2759" t="s">
        <x:v>166</x:v>
      </x:c>
      <x:c r="AL2759" s="103"/>
      <x:c r="AM2759" s="103"/>
      <x:c r="AN2759" s="103"/>
      <x:c r="AO2759" s="103"/>
      <x:c r="AP2759" s="103"/>
      <x:c r="AQ2759" s="103"/>
    </x:row>
    <x:row r="2760" spans="1:43">
      <x:c r="A2760">
        <x:v>275400</x:v>
      </x:c>
      <x:c r="B2760" s="161">
        <x:v>618</x:v>
      </x:c>
      <x:c r="C2760">
        <x:f>C2758+0.2</x:f>
        <x:v>1.4</x:v>
      </x:c>
      <x:c r="D2760">
        <x:v>1</x:v>
      </x:c>
      <x:c r="AG2760" s="80">
        <x:v>2</x:v>
      </x:c>
      <x:c r="AL2760" s="103"/>
      <x:c r="AM2760" s="103"/>
      <x:c r="AN2760" s="103"/>
      <x:c r="AO2760" s="103"/>
      <x:c r="AP2760" s="103"/>
      <x:c r="AQ2760" s="103"/>
    </x:row>
    <x:row r="2761" spans="1:43">
      <x:c r="A2761">
        <x:v>275500</x:v>
      </x:c>
      <x:c r="B2761" s="160">
        <x:v>619</x:v>
      </x:c>
      <x:c r="C2761">
        <x:f>31/30</x:f>
        <x:v>1.03333333333333</x:v>
      </x:c>
      <x:c r="I2761" t="s">
        <x:v>100</x:v>
      </x:c>
      <x:c r="M2761">
        <x:v>2346</x:v>
      </x:c>
      <x:c r="O2761" t="s">
        <x:v>101</x:v>
      </x:c>
      <x:c r="AG2761" s="80">
        <x:v>2</x:v>
      </x:c>
      <x:c r="AL2761" s="103"/>
      <x:c r="AM2761" s="103"/>
      <x:c r="AN2761" s="103"/>
      <x:c r="AO2761" s="103"/>
      <x:c r="AP2761" s="103"/>
      <x:c r="AQ2761" s="103"/>
    </x:row>
    <x:row r="2762" spans="1:43">
      <x:c r="A2762">
        <x:v>275600</x:v>
      </x:c>
      <x:c r="B2762" s="160">
        <x:v>619</x:v>
      </x:c>
      <x:c r="C2762">
        <x:f>C2761+0.05</x:f>
        <x:v>1.08333333333333</x:v>
      </x:c>
      <x:c r="D2762">
        <x:v>1</x:v>
      </x:c>
      <x:c r="M2762">
        <x:v>2333</x:v>
      </x:c>
      <x:c r="O2762" t="s">
        <x:v>101</x:v>
      </x:c>
      <x:c r="AL2762" s="103"/>
      <x:c r="AM2762" s="103"/>
      <x:c r="AN2762" s="103"/>
      <x:c r="AO2762" s="103"/>
      <x:c r="AP2762" s="103"/>
      <x:c r="AQ2762" s="103"/>
    </x:row>
    <x:row r="2763" spans="1:43">
      <x:c r="A2763">
        <x:v>275700</x:v>
      </x:c>
      <x:c r="B2763" s="160">
        <x:v>619</x:v>
      </x:c>
      <x:c r="C2763">
        <x:f>C2761+0.2</x:f>
        <x:v>1.23333333333333</x:v>
      </x:c>
      <x:c r="D2763">
        <x:v>1</x:v>
      </x:c>
      <x:c r="AG2763" s="80">
        <x:v>2</x:v>
      </x:c>
      <x:c r="AL2763" s="103"/>
      <x:c r="AM2763" s="103"/>
      <x:c r="AN2763" s="103"/>
      <x:c r="AO2763" s="103"/>
      <x:c r="AP2763" s="103"/>
      <x:c r="AQ2763" s="103"/>
    </x:row>
    <x:row r="2764" spans="1:43">
      <x:c r="A2764">
        <x:v>275800</x:v>
      </x:c>
      <x:c r="B2764" s="161">
        <x:v>620</x:v>
      </x:c>
      <x:c r="C2764">
        <x:v>1</x:v>
      </x:c>
      <x:c r="AL2764" s="103"/>
      <x:c r="AM2764" s="103"/>
      <x:c r="AN2764" s="103"/>
      <x:c r="AO2764" s="103"/>
      <x:c r="AP2764" s="103"/>
      <x:c r="AQ2764" s="103"/>
    </x:row>
    <x:row r="2765" spans="1:43">
      <x:c r="A2765">
        <x:v>275900</x:v>
      </x:c>
      <x:c r="B2765" s="160">
        <x:v>621</x:v>
      </x:c>
      <x:c r="C2765">
        <x:f>41/30</x:f>
        <x:v>1.36666666666667</x:v>
      </x:c>
      <x:c r="G2765">
        <x:v>3</x:v>
      </x:c>
      <x:c r="I2765" t="s">
        <x:v>110</x:v>
      </x:c>
      <x:c r="J2765">
        <x:v>0.65</x:v>
      </x:c>
      <x:c r="M2765">
        <x:v>2335</x:v>
      </x:c>
      <x:c r="O2765" t="s">
        <x:v>101</x:v>
      </x:c>
      <x:c r="AL2765" s="103"/>
      <x:c r="AM2765" s="103"/>
      <x:c r="AN2765" s="103"/>
      <x:c r="AO2765" s="103"/>
      <x:c r="AP2765" s="103"/>
      <x:c r="AQ2765" s="103"/>
    </x:row>
    <x:row r="2766" spans="1:43">
      <x:c r="A2766">
        <x:v>276000</x:v>
      </x:c>
      <x:c r="B2766" s="160">
        <x:v>621</x:v>
      </x:c>
      <x:c r="C2766">
        <x:f>54/30</x:f>
        <x:v>1.8</x:v>
      </x:c>
      <x:c r="G2766">
        <x:v>4</x:v>
      </x:c>
      <x:c r="I2766" t="s">
        <x:v>110</x:v>
      </x:c>
      <x:c r="J2766">
        <x:v>0.65</x:v>
      </x:c>
      <x:c r="M2766">
        <x:v>2332</x:v>
      </x:c>
      <x:c r="O2766" t="s">
        <x:v>101</x:v>
      </x:c>
      <x:c r="AL2766" s="103"/>
      <x:c r="AM2766" s="103"/>
      <x:c r="AN2766" s="103"/>
      <x:c r="AO2766" s="103"/>
      <x:c r="AP2766" s="103"/>
      <x:c r="AQ2766" s="103"/>
    </x:row>
    <x:row r="2767" spans="1:43">
      <x:c r="A2767">
        <x:v>276100</x:v>
      </x:c>
      <x:c r="B2767" s="160">
        <x:v>621</x:v>
      </x:c>
      <x:c r="C2767">
        <x:f>60/30</x:f>
        <x:v>2</x:v>
      </x:c>
      <x:c r="G2767">
        <x:v>3</x:v>
      </x:c>
      <x:c r="I2767" t="s">
        <x:v>507</x:v>
      </x:c>
      <x:c r="J2767">
        <x:v>0.65</x:v>
      </x:c>
      <x:c r="M2767">
        <x:v>2333</x:v>
      </x:c>
      <x:c r="O2767" t="s">
        <x:v>101</x:v>
      </x:c>
      <x:c r="AL2767" s="103"/>
      <x:c r="AM2767" s="103"/>
      <x:c r="AN2767" s="103"/>
      <x:c r="AO2767" s="103"/>
      <x:c r="AP2767" s="103"/>
      <x:c r="AQ2767" s="103"/>
    </x:row>
    <x:row r="2768" spans="1:43">
      <x:c r="A2768">
        <x:v>276200</x:v>
      </x:c>
      <x:c r="B2768" s="160">
        <x:v>621</x:v>
      </x:c>
      <x:c r="C2768">
        <x:f>66/30</x:f>
        <x:v>2.2</x:v>
      </x:c>
      <x:c r="G2768">
        <x:v>4</x:v>
      </x:c>
      <x:c r="I2768" t="s">
        <x:v>507</x:v>
      </x:c>
      <x:c r="J2768">
        <x:v>0.65</x:v>
      </x:c>
      <x:c r="M2768">
        <x:v>2333</x:v>
      </x:c>
      <x:c r="O2768" t="s">
        <x:v>101</x:v>
      </x:c>
      <x:c r="AL2768" s="103"/>
      <x:c r="AM2768" s="103"/>
      <x:c r="AN2768" s="103"/>
      <x:c r="AO2768" s="103"/>
      <x:c r="AP2768" s="103"/>
      <x:c r="AQ2768" s="103"/>
    </x:row>
    <x:row r="2769" spans="1:43">
      <x:c r="A2769">
        <x:v>276300</x:v>
      </x:c>
      <x:c r="B2769" s="160">
        <x:v>621</x:v>
      </x:c>
      <x:c r="C2769">
        <x:f>156/30</x:f>
        <x:v>5.2</x:v>
      </x:c>
      <x:c r="G2769">
        <x:v>5</x:v>
      </x:c>
      <x:c r="I2769" t="s">
        <x:v>507</x:v>
      </x:c>
      <x:c r="J2769">
        <x:v>0.65</x:v>
      </x:c>
      <x:c r="M2769">
        <x:v>2333</x:v>
      </x:c>
      <x:c r="O2769" t="s">
        <x:v>101</x:v>
      </x:c>
      <x:c r="AL2769" s="103"/>
      <x:c r="AM2769" s="103"/>
      <x:c r="AN2769" s="103"/>
      <x:c r="AO2769" s="103"/>
      <x:c r="AP2769" s="103"/>
      <x:c r="AQ2769" s="103"/>
    </x:row>
    <x:row r="2770" spans="1:43">
      <x:c r="A2770">
        <x:v>276400</x:v>
      </x:c>
      <x:c r="B2770" s="160">
        <x:v>621</x:v>
      </x:c>
      <x:c r="C2770">
        <x:f>C2769+0.16</x:f>
        <x:v>5.36</x:v>
      </x:c>
      <x:c r="G2770">
        <x:v>5</x:v>
      </x:c>
      <x:c r="I2770" t="s">
        <x:v>507</x:v>
      </x:c>
      <x:c r="J2770">
        <x:v>0.65</x:v>
      </x:c>
      <x:c r="M2770">
        <x:v>2333</x:v>
      </x:c>
      <x:c r="O2770" t="s">
        <x:v>101</x:v>
      </x:c>
      <x:c r="AL2770" s="103"/>
      <x:c r="AM2770" s="103"/>
      <x:c r="AN2770" s="103"/>
      <x:c r="AO2770" s="103"/>
      <x:c r="AP2770" s="103"/>
      <x:c r="AQ2770" s="103"/>
    </x:row>
    <x:row r="2771" spans="1:43">
      <x:c r="A2771">
        <x:v>276500</x:v>
      </x:c>
      <x:c r="B2771" s="161">
        <x:v>622</x:v>
      </x:c>
      <x:c r="C2771">
        <x:f>187/30</x:f>
        <x:v>6.23333333333333</x:v>
      </x:c>
      <x:c r="G2771">
        <x:v>4</x:v>
      </x:c>
      <x:c r="I2771" t="s">
        <x:v>104</x:v>
      </x:c>
      <x:c r="M2771">
        <x:v>2333</x:v>
      </x:c>
      <x:c r="O2771" t="s">
        <x:v>101</x:v>
      </x:c>
      <x:c r="AL2771" s="103"/>
      <x:c r="AM2771" s="103"/>
      <x:c r="AN2771" s="103"/>
      <x:c r="AO2771" s="103"/>
      <x:c r="AP2771" s="103"/>
      <x:c r="AQ2771" s="103"/>
    </x:row>
    <x:row r="2772" spans="1:43">
      <x:c r="A2772">
        <x:v>276600</x:v>
      </x:c>
      <x:c r="B2772" s="161">
        <x:v>622</x:v>
      </x:c>
      <x:c r="C2772">
        <x:f>200/30</x:f>
        <x:v>6.66666666666667</x:v>
      </x:c>
      <x:c r="G2772">
        <x:v>5</x:v>
      </x:c>
      <x:c r="I2772" t="s">
        <x:v>100</x:v>
      </x:c>
      <x:c r="M2772">
        <x:v>2333</x:v>
      </x:c>
      <x:c r="O2772" t="s">
        <x:v>101</x:v>
      </x:c>
      <x:c r="AL2772" s="103"/>
      <x:c r="AM2772" s="103"/>
      <x:c r="AN2772" s="103"/>
      <x:c r="AO2772" s="103"/>
      <x:c r="AP2772" s="103"/>
      <x:c r="AQ2772" s="103"/>
    </x:row>
    <x:row r="2773" spans="1:43">
      <x:c r="A2773">
        <x:v>276700</x:v>
      </x:c>
      <x:c r="B2773" s="161">
        <x:v>622</x:v>
      </x:c>
      <x:c r="C2773">
        <x:f>239/30</x:f>
        <x:v>7.96666666666667</x:v>
      </x:c>
      <x:c r="G2773">
        <x:v>5</x:v>
      </x:c>
      <x:c r="I2773" t="s">
        <x:v>112</x:v>
      </x:c>
      <x:c r="J2773">
        <x:v>0.2</x:v>
      </x:c>
      <x:c r="M2773">
        <x:v>2333</x:v>
      </x:c>
      <x:c r="O2773" t="s">
        <x:v>101</x:v>
      </x:c>
      <x:c r="AL2773" s="103"/>
      <x:c r="AM2773" s="103"/>
      <x:c r="AN2773" s="103"/>
      <x:c r="AO2773" s="103"/>
      <x:c r="AP2773" s="103"/>
      <x:c r="AQ2773" s="103"/>
    </x:row>
    <x:row r="2774" spans="1:43">
      <x:c r="A2774">
        <x:v>276800</x:v>
      </x:c>
      <x:c r="B2774" s="161">
        <x:v>622</x:v>
      </x:c>
      <x:c r="C2774">
        <x:f>C2773+0.18</x:f>
        <x:v>8.14666666666667</x:v>
      </x:c>
      <x:c r="G2774">
        <x:v>6</x:v>
      </x:c>
      <x:c r="AL2774" s="103"/>
      <x:c r="AM2774" s="103"/>
      <x:c r="AN2774" s="103"/>
      <x:c r="AO2774" s="103"/>
      <x:c r="AP2774" s="103"/>
      <x:c r="AQ2774" s="103"/>
    </x:row>
    <x:row r="2775" spans="1:43">
      <x:c r="A2775">
        <x:v>276900</x:v>
      </x:c>
      <x:c r="B2775" s="161">
        <x:v>622</x:v>
      </x:c>
      <x:c r="C2775">
        <x:f>259/30</x:f>
        <x:v>8.63333333333333</x:v>
      </x:c>
      <x:c r="D2775">
        <x:v>1</x:v>
      </x:c>
      <x:c r="M2775">
        <x:v>683</x:v>
      </x:c>
      <x:c r="N2775">
        <x:v>2</x:v>
      </x:c>
      <x:c r="P2775" s="423" t="s">
        <x:v>508</x:v>
      </x:c>
      <x:c r="AL2775" s="165"/>
      <x:c r="AM2775" s="165"/>
      <x:c r="AN2775" s="165"/>
      <x:c r="AO2775" s="165"/>
      <x:c r="AP2775" s="165"/>
      <x:c r="AQ2775" s="165"/>
    </x:row>
    <x:row r="2776" spans="1:43">
      <x:c r="A2776">
        <x:v>277000</x:v>
      </x:c>
      <x:c r="B2776" s="162">
        <x:v>623</x:v>
      </x:c>
      <x:c r="C2776">
        <x:f>12/30</x:f>
        <x:v>0.4</x:v>
      </x:c>
      <x:c r="G2776">
        <x:v>2</x:v>
      </x:c>
      <x:c r="I2776" t="s">
        <x:v>104</x:v>
      </x:c>
      <x:c r="K2776" s="30"/>
      <x:c r="M2776">
        <x:v>2280</x:v>
      </x:c>
      <x:c r="O2776" t="s">
        <x:v>101</x:v>
      </x:c>
      <x:c r="AG2776" s="80">
        <x:v>1</x:v>
      </x:c>
      <x:c r="AL2776" s="165"/>
      <x:c r="AM2776" s="165"/>
      <x:c r="AN2776" s="165"/>
      <x:c r="AO2776" s="165"/>
      <x:c r="AP2776" s="165"/>
      <x:c r="AQ2776" s="165"/>
    </x:row>
    <x:row r="2777" spans="1:43">
      <x:c r="A2777">
        <x:v>277100</x:v>
      </x:c>
      <x:c r="B2777" s="162">
        <x:v>623</x:v>
      </x:c>
      <x:c r="C2777">
        <x:f>28/30</x:f>
        <x:v>0.933333333333333</x:v>
      </x:c>
      <x:c r="G2777">
        <x:v>3</x:v>
      </x:c>
      <x:c r="I2777" t="s">
        <x:v>102</x:v>
      </x:c>
      <x:c r="K2777" s="30"/>
      <x:c r="M2777">
        <x:v>2281</x:v>
      </x:c>
      <x:c r="O2777" t="s">
        <x:v>101</x:v>
      </x:c>
      <x:c r="AG2777" s="80">
        <x:v>1</x:v>
      </x:c>
      <x:c r="AL2777" s="165"/>
      <x:c r="AM2777" s="165"/>
      <x:c r="AN2777" s="165"/>
      <x:c r="AO2777" s="165"/>
      <x:c r="AP2777" s="165"/>
      <x:c r="AQ2777" s="165"/>
    </x:row>
    <x:row r="2778" spans="1:43">
      <x:c r="A2778">
        <x:v>277200</x:v>
      </x:c>
      <x:c r="B2778" s="162">
        <x:v>623</x:v>
      </x:c>
      <x:c r="C2778">
        <x:f>39/30</x:f>
        <x:v>1.3</x:v>
      </x:c>
      <x:c r="G2778">
        <x:v>3</x:v>
      </x:c>
      <x:c r="I2778" t="s">
        <x:v>100</x:v>
      </x:c>
      <x:c r="K2778" s="30"/>
      <x:c r="M2778">
        <x:v>2282</x:v>
      </x:c>
      <x:c r="O2778" t="s">
        <x:v>101</x:v>
      </x:c>
      <x:c r="S2778" t="s">
        <x:v>509</x:v>
      </x:c>
      <x:c r="T2778">
        <x:v>0.95</x:v>
      </x:c>
      <x:c r="AG2778" s="80">
        <x:v>1</x:v>
      </x:c>
      <x:c r="AI2778">
        <x:v>1</x:v>
      </x:c>
      <x:c r="AL2778" s="165"/>
      <x:c r="AM2778" s="165"/>
      <x:c r="AN2778" s="165"/>
      <x:c r="AO2778" s="165"/>
      <x:c r="AP2778" s="165"/>
      <x:c r="AQ2778" s="165"/>
    </x:row>
    <x:row r="2779" spans="1:43">
      <x:c r="A2779">
        <x:v>277300</x:v>
      </x:c>
      <x:c r="B2779" s="162">
        <x:v>623</x:v>
      </x:c>
      <x:c r="C2779">
        <x:f>56/30</x:f>
        <x:v>1.86666666666667</x:v>
      </x:c>
      <x:c r="G2779">
        <x:v>4</x:v>
      </x:c>
      <x:c r="I2779" t="s">
        <x:v>103</x:v>
      </x:c>
      <x:c r="K2779" s="30"/>
      <x:c r="M2779">
        <x:v>2283</x:v>
      </x:c>
      <x:c r="O2779" t="s">
        <x:v>101</x:v>
      </x:c>
      <x:c r="AG2779" s="80">
        <x:v>2</x:v>
      </x:c>
      <x:c r="AI2779">
        <x:v>1</x:v>
      </x:c>
      <x:c r="AL2779" s="165"/>
      <x:c r="AM2779" s="165"/>
      <x:c r="AN2779" s="165"/>
      <x:c r="AO2779" s="165"/>
      <x:c r="AP2779" s="165"/>
      <x:c r="AQ2779" s="165"/>
    </x:row>
    <x:row r="2780" spans="1:43">
      <x:c r="A2780">
        <x:v>277400</x:v>
      </x:c>
      <x:c r="B2780" s="162">
        <x:v>623</x:v>
      </x:c>
      <x:c r="C2780">
        <x:f>C2779+0.18</x:f>
        <x:v>2.04666666666667</x:v>
      </x:c>
      <x:c r="D2780">
        <x:v>1</x:v>
      </x:c>
      <x:c r="K2780" s="30"/>
      <x:c r="AG2780" s="80">
        <x:v>2</x:v>
      </x:c>
      <x:c r="AI2780">
        <x:v>1</x:v>
      </x:c>
      <x:c r="AL2780" s="165"/>
      <x:c r="AM2780" s="165"/>
      <x:c r="AN2780" s="165"/>
      <x:c r="AO2780" s="165"/>
      <x:c r="AP2780" s="165"/>
      <x:c r="AQ2780" s="165"/>
    </x:row>
    <x:row r="2781" spans="1:43" s="15" customFormat="1">
      <x:c r="A2781" s="15">
        <x:v>277500</x:v>
      </x:c>
      <x:c r="B2781" s="163">
        <x:v>624</x:v>
      </x:c>
      <x:c r="C2781" s="15">
        <x:f>10/30</x:f>
        <x:v>0.333333333333333</x:v>
      </x:c>
      <x:c r="D2781" s="15">
        <x:v>1</x:v>
      </x:c>
      <x:c r="K2781" s="30"/>
      <x:c r="AG2781" s="166">
        <x:v>1</x:v>
      </x:c>
      <x:c r="AL2781" s="167"/>
      <x:c r="AM2781" s="167"/>
      <x:c r="AN2781" s="167"/>
      <x:c r="AO2781" s="167"/>
      <x:c r="AP2781" s="167"/>
      <x:c r="AQ2781" s="167"/>
    </x:row>
    <x:row r="2782" spans="1:43" s="15" customFormat="1">
      <x:c r="A2782" s="15">
        <x:v>277600</x:v>
      </x:c>
      <x:c r="B2782" s="163">
        <x:v>624</x:v>
      </x:c>
      <x:c r="C2782" s="15">
        <x:f>C2781+0.15</x:f>
        <x:v>0.483333333333333</x:v>
      </x:c>
      <x:c r="D2782" s="15">
        <x:v>1</x:v>
      </x:c>
      <x:c r="K2782" s="30"/>
      <x:c r="AG2782" s="166">
        <x:v>1</x:v>
      </x:c>
      <x:c r="AL2782" s="167"/>
      <x:c r="AM2782" s="167"/>
      <x:c r="AN2782" s="167"/>
      <x:c r="AO2782" s="167"/>
      <x:c r="AP2782" s="167"/>
      <x:c r="AQ2782" s="167"/>
    </x:row>
    <x:row r="2783" spans="1:43" s="15" customFormat="1">
      <x:c r="A2783" s="15">
        <x:v>277700</x:v>
      </x:c>
      <x:c r="B2783" s="163">
        <x:v>624</x:v>
      </x:c>
      <x:c r="C2783" s="15">
        <x:f>20/30</x:f>
        <x:v>0.666666666666667</x:v>
      </x:c>
      <x:c r="G2783" s="15">
        <x:v>2</x:v>
      </x:c>
      <x:c r="I2783" s="15" t="s">
        <x:v>100</x:v>
      </x:c>
      <x:c r="K2783" s="30"/>
      <x:c r="M2783" s="15">
        <x:v>2285</x:v>
      </x:c>
      <x:c r="O2783" s="15" t="s">
        <x:v>101</x:v>
      </x:c>
      <x:c r="U2783" s="15">
        <x:v>439</x:v>
      </x:c>
      <x:c r="V2783" s="15">
        <x:v>0.1</x:v>
      </x:c>
      <x:c r="W2783" s="15" t="s">
        <x:v>114</x:v>
      </x:c>
      <x:c r="X2783" s="15">
        <x:v>4</x:v>
      </x:c>
      <x:c r="Y2783" s="15">
        <x:v>0</x:v>
      </x:c>
      <x:c r="Z2783" s="15" t="s">
        <x:v>115</x:v>
      </x:c>
      <x:c r="AA2783" s="15">
        <x:v>40</x:v>
      </x:c>
      <x:c r="AD2783" s="15" t="s">
        <x:v>166</x:v>
      </x:c>
      <x:c r="AG2783" s="166">
        <x:v>2</x:v>
      </x:c>
      <x:c r="AL2783" s="167"/>
      <x:c r="AM2783" s="167"/>
      <x:c r="AN2783" s="167"/>
      <x:c r="AO2783" s="167"/>
      <x:c r="AP2783" s="167"/>
      <x:c r="AQ2783" s="167"/>
    </x:row>
    <x:row r="2784" spans="1:43" s="15" customFormat="1">
      <x:c r="A2784" s="15">
        <x:v>277800</x:v>
      </x:c>
      <x:c r="B2784" s="163">
        <x:v>624</x:v>
      </x:c>
      <x:c r="C2784" s="15">
        <x:f>C2783+0.18</x:f>
        <x:v>0.846666666666667</x:v>
      </x:c>
      <x:c r="G2784" s="15">
        <x:v>3</x:v>
      </x:c>
      <x:c r="K2784" s="30"/>
      <x:c r="U2784" s="15">
        <x:v>439</x:v>
      </x:c>
      <x:c r="V2784" s="15">
        <x:v>0.1</x:v>
      </x:c>
      <x:c r="W2784" s="15" t="s">
        <x:v>114</x:v>
      </x:c>
      <x:c r="X2784" s="15">
        <x:v>4</x:v>
      </x:c>
      <x:c r="Y2784" s="15">
        <x:v>0</x:v>
      </x:c>
      <x:c r="Z2784" s="15" t="s">
        <x:v>115</x:v>
      </x:c>
      <x:c r="AA2784" s="15">
        <x:v>40</x:v>
      </x:c>
      <x:c r="AD2784" s="15" t="s">
        <x:v>166</x:v>
      </x:c>
      <x:c r="AG2784" s="166">
        <x:v>2</x:v>
      </x:c>
      <x:c r="AL2784" s="167"/>
      <x:c r="AM2784" s="167"/>
      <x:c r="AN2784" s="167"/>
      <x:c r="AO2784" s="167"/>
      <x:c r="AP2784" s="167"/>
      <x:c r="AQ2784" s="167"/>
    </x:row>
    <x:row r="2785" spans="1:43" s="15" customFormat="1">
      <x:c r="A2785" s="15">
        <x:v>277900</x:v>
      </x:c>
      <x:c r="B2785" s="163">
        <x:v>624</x:v>
      </x:c>
      <x:c r="C2785" s="15">
        <x:f>C2784+0.16</x:f>
        <x:v>1.00666666666667</x:v>
      </x:c>
      <x:c r="D2785" s="15">
        <x:v>1</x:v>
      </x:c>
      <x:c r="K2785" s="30"/>
      <x:c r="AG2785" s="166">
        <x:v>1</x:v>
      </x:c>
      <x:c r="AL2785" s="167"/>
      <x:c r="AM2785" s="167"/>
      <x:c r="AN2785" s="167"/>
      <x:c r="AO2785" s="167"/>
      <x:c r="AP2785" s="167"/>
      <x:c r="AQ2785" s="167"/>
    </x:row>
    <x:row r="2786" spans="1:43" s="15" customFormat="1">
      <x:c r="A2786" s="15">
        <x:v>278000</x:v>
      </x:c>
      <x:c r="B2786" s="163">
        <x:v>624</x:v>
      </x:c>
      <x:c r="C2786" s="15">
        <x:f>C2785+0.2</x:f>
        <x:v>1.20666666666667</x:v>
      </x:c>
      <x:c r="D2786" s="15">
        <x:v>1</x:v>
      </x:c>
      <x:c r="K2786" s="30"/>
      <x:c r="AG2786" s="166">
        <x:v>1</x:v>
      </x:c>
      <x:c r="AL2786" s="167"/>
      <x:c r="AM2786" s="167"/>
      <x:c r="AN2786" s="167"/>
      <x:c r="AO2786" s="167"/>
      <x:c r="AP2786" s="167"/>
      <x:c r="AQ2786" s="167"/>
    </x:row>
    <x:row r="2787" spans="1:43" s="15" customFormat="1">
      <x:c r="A2787" s="15">
        <x:v>278100</x:v>
      </x:c>
      <x:c r="B2787" s="163">
        <x:v>624</x:v>
      </x:c>
      <x:c r="C2787" s="15">
        <x:f>C2786+0.2</x:f>
        <x:v>1.40666666666667</x:v>
      </x:c>
      <x:c r="D2787" s="15">
        <x:v>1</x:v>
      </x:c>
      <x:c r="K2787" s="30"/>
      <x:c r="AG2787" s="166">
        <x:v>1</x:v>
      </x:c>
      <x:c r="AL2787" s="167"/>
      <x:c r="AM2787" s="167"/>
      <x:c r="AN2787" s="167"/>
      <x:c r="AO2787" s="167"/>
      <x:c r="AP2787" s="167"/>
      <x:c r="AQ2787" s="167"/>
    </x:row>
    <x:row r="2788" spans="1:43">
      <x:c r="A2788">
        <x:v>278200</x:v>
      </x:c>
      <x:c r="B2788" s="162">
        <x:v>625</x:v>
      </x:c>
      <x:c r="C2788">
        <x:f>31/30</x:f>
        <x:v>1.03333333333333</x:v>
      </x:c>
      <x:c r="G2788">
        <x:v>3</x:v>
      </x:c>
      <x:c r="I2788" t="s">
        <x:v>104</x:v>
      </x:c>
      <x:c r="K2788" s="30"/>
      <x:c r="M2788">
        <x:v>2285</x:v>
      </x:c>
      <x:c r="O2788" t="s">
        <x:v>101</x:v>
      </x:c>
      <x:c r="AG2788" s="80">
        <x:v>2</x:v>
      </x:c>
      <x:c r="AH2788" t="s">
        <x:v>510</x:v>
      </x:c>
      <x:c r="AL2788" s="165"/>
      <x:c r="AM2788" s="165"/>
      <x:c r="AN2788" s="165"/>
      <x:c r="AO2788" s="165"/>
      <x:c r="AP2788" s="165"/>
      <x:c r="AQ2788" s="165"/>
    </x:row>
    <x:row r="2789" spans="1:43">
      <x:c r="A2789">
        <x:v>278300</x:v>
      </x:c>
      <x:c r="B2789" s="162">
        <x:v>625</x:v>
      </x:c>
      <x:c r="C2789">
        <x:f>57/30</x:f>
        <x:v>1.9</x:v>
      </x:c>
      <x:c r="G2789">
        <x:v>4</x:v>
      </x:c>
      <x:c r="I2789" t="s">
        <x:v>100</x:v>
      </x:c>
      <x:c r="K2789" s="30"/>
      <x:c r="M2789" s="114" t="s">
        <x:v>511</x:v>
      </x:c>
      <x:c r="O2789" t="s">
        <x:v>101</x:v>
      </x:c>
      <x:c r="AG2789" s="80">
        <x:v>2</x:v>
      </x:c>
      <x:c r="AL2789" s="165"/>
      <x:c r="AM2789" s="165"/>
      <x:c r="AN2789" s="165"/>
      <x:c r="AO2789" s="165"/>
      <x:c r="AP2789" s="165"/>
      <x:c r="AQ2789" s="165"/>
    </x:row>
    <x:row r="2790" spans="1:43">
      <x:c r="A2790">
        <x:v>278400</x:v>
      </x:c>
      <x:c r="B2790" s="162">
        <x:v>625</x:v>
      </x:c>
      <x:c r="C2790">
        <x:f>C2789+0.15</x:f>
        <x:v>2.05</x:v>
      </x:c>
      <x:c r="G2790">
        <x:v>5</x:v>
      </x:c>
      <x:c r="I2790" t="s">
        <x:v>102</x:v>
      </x:c>
      <x:c r="K2790" s="30"/>
      <x:c r="M2790">
        <x:v>2285</x:v>
      </x:c>
      <x:c r="O2790" t="s">
        <x:v>101</x:v>
      </x:c>
      <x:c r="AG2790" s="80">
        <x:v>2</x:v>
      </x:c>
      <x:c r="AL2790" s="165"/>
      <x:c r="AM2790" s="165"/>
      <x:c r="AN2790" s="165"/>
      <x:c r="AO2790" s="165"/>
      <x:c r="AP2790" s="165"/>
      <x:c r="AQ2790" s="165"/>
    </x:row>
    <x:row r="2791" spans="1:43">
      <x:c r="A2791">
        <x:v>278500</x:v>
      </x:c>
      <x:c r="B2791" s="162">
        <x:v>625</x:v>
      </x:c>
      <x:c r="C2791">
        <x:f>C2790+0.15</x:f>
        <x:v>2.2</x:v>
      </x:c>
      <x:c r="G2791">
        <x:v>4</x:v>
      </x:c>
      <x:c r="I2791" t="s">
        <x:v>103</x:v>
      </x:c>
      <x:c r="K2791" s="30"/>
      <x:c r="M2791">
        <x:v>2285</x:v>
      </x:c>
      <x:c r="O2791" t="s">
        <x:v>101</x:v>
      </x:c>
      <x:c r="AG2791" s="80">
        <x:v>2</x:v>
      </x:c>
      <x:c r="AL2791" s="165"/>
      <x:c r="AM2791" s="165"/>
      <x:c r="AN2791" s="165"/>
      <x:c r="AO2791" s="165"/>
      <x:c r="AP2791" s="165"/>
      <x:c r="AQ2791" s="165"/>
    </x:row>
    <x:row r="2792" spans="1:43" s="15" customFormat="1">
      <x:c r="A2792" s="15">
        <x:v>278600</x:v>
      </x:c>
      <x:c r="B2792" s="163">
        <x:v>626</x:v>
      </x:c>
      <x:c r="C2792" s="15">
        <x:f>8/30</x:f>
        <x:v>0.266666666666667</x:v>
      </x:c>
      <x:c r="G2792" s="15">
        <x:v>3</x:v>
      </x:c>
      <x:c r="I2792" s="15" t="s">
        <x:v>104</x:v>
      </x:c>
      <x:c r="K2792" s="30"/>
      <x:c r="M2792" s="15">
        <x:v>2289</x:v>
      </x:c>
      <x:c r="O2792" s="15" t="s">
        <x:v>101</x:v>
      </x:c>
      <x:c r="AG2792" s="166">
        <x:v>1</x:v>
      </x:c>
      <x:c r="AL2792" s="167"/>
      <x:c r="AM2792" s="167"/>
      <x:c r="AN2792" s="167"/>
      <x:c r="AO2792" s="167"/>
      <x:c r="AP2792" s="167"/>
      <x:c r="AQ2792" s="167"/>
    </x:row>
    <x:row r="2793" spans="1:43" s="15" customFormat="1">
      <x:c r="A2793" s="15">
        <x:v>278700</x:v>
      </x:c>
      <x:c r="B2793" s="163">
        <x:v>626</x:v>
      </x:c>
      <x:c r="C2793" s="15">
        <x:f>19/30</x:f>
        <x:v>0.633333333333333</x:v>
      </x:c>
      <x:c r="G2793" s="15">
        <x:v>4</x:v>
      </x:c>
      <x:c r="K2793" s="30"/>
      <x:c r="M2793" s="15">
        <x:v>2285</x:v>
      </x:c>
      <x:c r="O2793" s="15" t="s">
        <x:v>101</x:v>
      </x:c>
      <x:c r="S2793" s="15" t="s">
        <x:v>298</x:v>
      </x:c>
      <x:c r="T2793" s="15">
        <x:v>4</x:v>
      </x:c>
      <x:c r="AG2793" s="166">
        <x:v>2</x:v>
      </x:c>
      <x:c r="AL2793" s="167"/>
      <x:c r="AM2793" s="167"/>
      <x:c r="AN2793" s="167"/>
      <x:c r="AO2793" s="167"/>
      <x:c r="AP2793" s="167"/>
      <x:c r="AQ2793" s="167"/>
    </x:row>
    <x:row r="2794" spans="1:43" s="15" customFormat="1">
      <x:c r="A2794" s="15">
        <x:v>278800</x:v>
      </x:c>
      <x:c r="B2794" s="163">
        <x:v>626</x:v>
      </x:c>
      <x:c r="C2794" s="15">
        <x:f>31/30</x:f>
        <x:v>1.03333333333333</x:v>
      </x:c>
      <x:c r="G2794" s="15">
        <x:v>3</x:v>
      </x:c>
      <x:c r="K2794" s="30"/>
      <x:c r="M2794" s="15">
        <x:v>2293</x:v>
      </x:c>
      <x:c r="O2794" s="15" t="s">
        <x:v>101</x:v>
      </x:c>
      <x:c r="AG2794" s="166">
        <x:v>1</x:v>
      </x:c>
      <x:c r="AL2794" s="167"/>
      <x:c r="AM2794" s="167"/>
      <x:c r="AN2794" s="167"/>
      <x:c r="AO2794" s="167"/>
      <x:c r="AP2794" s="167"/>
      <x:c r="AQ2794" s="167"/>
    </x:row>
    <x:row r="2795" spans="1:43" s="15" customFormat="1">
      <x:c r="A2795" s="15">
        <x:v>278900</x:v>
      </x:c>
      <x:c r="B2795" s="163">
        <x:v>626</x:v>
      </x:c>
      <x:c r="C2795" s="15">
        <x:f t="shared" ref="C2795:C2797" si="221">C2794+0.155</x:f>
        <x:v>1.18833333333333</x:v>
      </x:c>
      <x:c r="G2795" s="15">
        <x:v>2</x:v>
      </x:c>
      <x:c r="K2795" s="30"/>
      <x:c r="M2795" s="15">
        <x:v>2293</x:v>
      </x:c>
      <x:c r="O2795" s="15" t="s">
        <x:v>101</x:v>
      </x:c>
      <x:c r="AG2795" s="166">
        <x:v>1</x:v>
      </x:c>
      <x:c r="AL2795" s="167"/>
      <x:c r="AM2795" s="167"/>
      <x:c r="AN2795" s="167"/>
      <x:c r="AO2795" s="167"/>
      <x:c r="AP2795" s="167"/>
      <x:c r="AQ2795" s="167"/>
    </x:row>
    <x:row r="2796" spans="1:43" s="15" customFormat="1">
      <x:c r="A2796" s="15">
        <x:v>279000</x:v>
      </x:c>
      <x:c r="B2796" s="163">
        <x:v>626</x:v>
      </x:c>
      <x:c r="C2796" s="15">
        <x:f t="shared" si="221"/>
        <x:v>1.34333333333333</x:v>
      </x:c>
      <x:c r="G2796" s="15">
        <x:v>3</x:v>
      </x:c>
      <x:c r="K2796" s="30"/>
      <x:c r="M2796" s="15">
        <x:v>2293</x:v>
      </x:c>
      <x:c r="O2796" s="15" t="s">
        <x:v>101</x:v>
      </x:c>
      <x:c r="AG2796" s="166">
        <x:v>1</x:v>
      </x:c>
      <x:c r="AL2796" s="167"/>
      <x:c r="AM2796" s="167"/>
      <x:c r="AN2796" s="167"/>
      <x:c r="AO2796" s="167"/>
      <x:c r="AP2796" s="167"/>
      <x:c r="AQ2796" s="167"/>
    </x:row>
    <x:row r="2797" spans="1:43" s="15" customFormat="1">
      <x:c r="A2797" s="15">
        <x:v>279100</x:v>
      </x:c>
      <x:c r="B2797" s="163">
        <x:v>626</x:v>
      </x:c>
      <x:c r="C2797" s="15">
        <x:f t="shared" si="221"/>
        <x:v>1.49833333333333</x:v>
      </x:c>
      <x:c r="G2797" s="15">
        <x:v>2</x:v>
      </x:c>
      <x:c r="K2797" s="30"/>
      <x:c r="M2797" s="15">
        <x:v>2293</x:v>
      </x:c>
      <x:c r="O2797" s="15" t="s">
        <x:v>101</x:v>
      </x:c>
      <x:c r="S2797" s="15" t="s">
        <x:v>444</x:v>
      </x:c>
      <x:c r="AG2797" s="166">
        <x:v>1</x:v>
      </x:c>
      <x:c r="AL2797" s="167"/>
      <x:c r="AM2797" s="167"/>
      <x:c r="AN2797" s="167"/>
      <x:c r="AO2797" s="167"/>
      <x:c r="AP2797" s="167"/>
      <x:c r="AQ2797" s="167"/>
    </x:row>
    <x:row r="2798" spans="1:43" s="15" customFormat="1">
      <x:c r="A2798" s="15">
        <x:v>279200</x:v>
      </x:c>
      <x:c r="B2798" s="163">
        <x:v>626</x:v>
      </x:c>
      <x:c r="C2798" s="15">
        <x:f>59/30</x:f>
        <x:v>1.96666666666667</x:v>
      </x:c>
      <x:c r="G2798" s="15">
        <x:v>4</x:v>
      </x:c>
      <x:c r="K2798" s="30"/>
      <x:c r="M2798" s="15">
        <x:v>2285</x:v>
      </x:c>
      <x:c r="O2798" s="15" t="s">
        <x:v>101</x:v>
      </x:c>
      <x:c r="AG2798" s="166">
        <x:v>2</x:v>
      </x:c>
      <x:c r="AL2798" s="167"/>
      <x:c r="AM2798" s="167"/>
      <x:c r="AN2798" s="167"/>
      <x:c r="AO2798" s="167"/>
      <x:c r="AP2798" s="167"/>
      <x:c r="AQ2798" s="167"/>
    </x:row>
    <x:row r="2799" spans="1:43" s="15" customFormat="1">
      <x:c r="A2799" s="15">
        <x:v>279300</x:v>
      </x:c>
      <x:c r="B2799" s="163">
        <x:v>626</x:v>
      </x:c>
      <x:c r="C2799" s="15">
        <x:f>C2798+0.15</x:f>
        <x:v>2.11666666666667</x:v>
      </x:c>
      <x:c r="D2799" s="15">
        <x:v>1</x:v>
      </x:c>
      <x:c r="K2799" s="30"/>
      <x:c r="AG2799" s="166">
        <x:v>2</x:v>
      </x:c>
      <x:c r="AL2799" s="167"/>
      <x:c r="AM2799" s="167"/>
      <x:c r="AN2799" s="167"/>
      <x:c r="AO2799" s="167"/>
      <x:c r="AP2799" s="167"/>
      <x:c r="AQ2799" s="167"/>
    </x:row>
    <x:row r="2800" spans="1:43">
      <x:c r="A2800">
        <x:v>279400</x:v>
      </x:c>
      <x:c r="B2800" s="162">
        <x:v>627</x:v>
      </x:c>
      <x:c r="C2800">
        <x:f>11/30</x:f>
        <x:v>0.366666666666667</x:v>
      </x:c>
      <x:c r="G2800">
        <x:v>2</x:v>
      </x:c>
      <x:c r="I2800" t="s">
        <x:v>103</x:v>
      </x:c>
      <x:c r="K2800" s="30"/>
      <x:c r="M2800">
        <x:v>2293</x:v>
      </x:c>
      <x:c r="O2800" t="s">
        <x:v>101</x:v>
      </x:c>
      <x:c r="AG2800" s="80">
        <x:v>1</x:v>
      </x:c>
      <x:c r="AL2800" s="165"/>
      <x:c r="AM2800" s="165"/>
      <x:c r="AN2800" s="165"/>
      <x:c r="AO2800" s="165"/>
      <x:c r="AP2800" s="165"/>
      <x:c r="AQ2800" s="165"/>
    </x:row>
    <x:row r="2801" spans="1:43">
      <x:c r="A2801">
        <x:v>279500</x:v>
      </x:c>
      <x:c r="B2801" s="162">
        <x:v>627</x:v>
      </x:c>
      <x:c r="C2801">
        <x:f>19/30</x:f>
        <x:v>0.633333333333333</x:v>
      </x:c>
      <x:c r="G2801">
        <x:v>3</x:v>
      </x:c>
      <x:c r="I2801" t="s">
        <x:v>104</x:v>
      </x:c>
      <x:c r="K2801" s="30"/>
      <x:c r="M2801">
        <x:v>2293</x:v>
      </x:c>
      <x:c r="O2801" t="s">
        <x:v>101</x:v>
      </x:c>
      <x:c r="AG2801" s="80">
        <x:v>1</x:v>
      </x:c>
      <x:c r="AL2801" s="165"/>
      <x:c r="AM2801" s="165"/>
      <x:c r="AN2801" s="165"/>
      <x:c r="AO2801" s="165"/>
      <x:c r="AP2801" s="165"/>
      <x:c r="AQ2801" s="165"/>
    </x:row>
    <x:row r="2802" spans="1:43">
      <x:c r="A2802">
        <x:v>279600</x:v>
      </x:c>
      <x:c r="B2802" s="162">
        <x:v>627</x:v>
      </x:c>
      <x:c r="C2802">
        <x:f>24/30</x:f>
        <x:v>0.8</x:v>
      </x:c>
      <x:c r="G2802">
        <x:v>2</x:v>
      </x:c>
      <x:c r="I2802" t="s">
        <x:v>102</x:v>
      </x:c>
      <x:c r="K2802" s="30"/>
      <x:c r="M2802">
        <x:v>2293</x:v>
      </x:c>
      <x:c r="O2802" t="s">
        <x:v>101</x:v>
      </x:c>
      <x:c r="AG2802" s="80">
        <x:v>1</x:v>
      </x:c>
      <x:c r="AL2802" s="165"/>
      <x:c r="AM2802" s="165"/>
      <x:c r="AN2802" s="165"/>
      <x:c r="AO2802" s="165"/>
      <x:c r="AP2802" s="165"/>
      <x:c r="AQ2802" s="165"/>
    </x:row>
    <x:row r="2803" spans="1:43">
      <x:c r="A2803">
        <x:v>279700</x:v>
      </x:c>
      <x:c r="B2803" s="162">
        <x:v>627</x:v>
      </x:c>
      <x:c r="C2803" s="3">
        <x:f>57/30</x:f>
        <x:v>1.9</x:v>
      </x:c>
      <x:c r="D2803" s="3">
        <x:v>1</x:v>
      </x:c>
      <x:c r="K2803" s="30"/>
      <x:c r="AG2803" s="108">
        <x:v>1</x:v>
      </x:c>
      <x:c r="AL2803" s="165"/>
      <x:c r="AM2803" s="165"/>
      <x:c r="AN2803" s="165"/>
      <x:c r="AO2803" s="165"/>
      <x:c r="AP2803" s="165"/>
      <x:c r="AQ2803" s="165"/>
    </x:row>
    <x:row r="2804" spans="1:43">
      <x:c r="A2804">
        <x:v>279800</x:v>
      </x:c>
      <x:c r="B2804" s="162">
        <x:v>627</x:v>
      </x:c>
      <x:c r="C2804">
        <x:f>60/30</x:f>
        <x:v>2</x:v>
      </x:c>
      <x:c r="D2804">
        <x:v>1</x:v>
      </x:c>
      <x:c r="K2804" s="30"/>
      <x:c r="AL2804" s="165"/>
      <x:c r="AM2804" s="165"/>
      <x:c r="AN2804" s="165"/>
      <x:c r="AO2804" s="165"/>
      <x:c r="AP2804" s="165"/>
      <x:c r="AQ2804" s="165"/>
    </x:row>
    <x:row r="2805" spans="1:43">
      <x:c r="A2805">
        <x:v>279900</x:v>
      </x:c>
      <x:c r="B2805" s="162">
        <x:v>627</x:v>
      </x:c>
      <x:c r="C2805" s="3">
        <x:f>66/30</x:f>
        <x:v>2.2</x:v>
      </x:c>
      <x:c r="D2805" s="3">
        <x:v>1</x:v>
      </x:c>
      <x:c r="K2805" s="30"/>
      <x:c r="AG2805" s="108">
        <x:v>1</x:v>
      </x:c>
      <x:c r="AL2805" s="165"/>
      <x:c r="AM2805" s="165"/>
      <x:c r="AN2805" s="165"/>
      <x:c r="AO2805" s="165"/>
      <x:c r="AP2805" s="165"/>
      <x:c r="AQ2805" s="165"/>
    </x:row>
    <x:row r="2806" spans="1:43">
      <x:c r="A2806">
        <x:v>280000</x:v>
      </x:c>
      <x:c r="B2806" s="162">
        <x:v>627</x:v>
      </x:c>
      <x:c r="C2806" s="3">
        <x:v>2.5</x:v>
      </x:c>
      <x:c r="D2806" s="3">
        <x:v>1</x:v>
      </x:c>
      <x:c r="K2806" s="30"/>
      <x:c r="AG2806" s="108">
        <x:v>1</x:v>
      </x:c>
      <x:c r="AL2806" s="165"/>
      <x:c r="AM2806" s="165"/>
      <x:c r="AN2806" s="165"/>
      <x:c r="AO2806" s="165"/>
      <x:c r="AP2806" s="165"/>
      <x:c r="AQ2806" s="165"/>
    </x:row>
    <x:row r="2807" spans="1:43">
      <x:c r="A2807">
        <x:v>280100</x:v>
      </x:c>
      <x:c r="B2807" s="162">
        <x:v>627</x:v>
      </x:c>
      <x:c r="C2807">
        <x:f>91/30</x:f>
        <x:v>3.03333333333333</x:v>
      </x:c>
      <x:c r="G2807">
        <x:v>3</x:v>
      </x:c>
      <x:c r="I2807" t="s">
        <x:v>112</x:v>
      </x:c>
      <x:c r="J2807">
        <x:v>0.15</x:v>
      </x:c>
      <x:c r="K2807" s="30"/>
      <x:c r="M2807">
        <x:v>2292</x:v>
      </x:c>
      <x:c r="O2807" t="s">
        <x:v>116</x:v>
      </x:c>
      <x:c r="P2807" t="s">
        <x:v>512</x:v>
      </x:c>
      <x:c r="AG2807" s="80">
        <x:v>2</x:v>
      </x:c>
      <x:c r="AL2807" s="165"/>
      <x:c r="AM2807" s="165"/>
      <x:c r="AN2807" s="165"/>
      <x:c r="AO2807" s="165"/>
      <x:c r="AP2807" s="165"/>
      <x:c r="AQ2807" s="165"/>
    </x:row>
    <x:row r="2808" spans="1:43">
      <x:c r="A2808">
        <x:v>280200</x:v>
      </x:c>
      <x:c r="B2808" s="162">
        <x:v>627</x:v>
      </x:c>
      <x:c r="C2808">
        <x:f>C2807+0.00001</x:f>
        <x:v>3.03334333333333</x:v>
      </x:c>
      <x:c r="D2808">
        <x:v>1</x:v>
      </x:c>
      <x:c r="K2808" s="30"/>
      <x:c r="M2808">
        <x:v>2293</x:v>
      </x:c>
      <x:c r="O2808" t="s">
        <x:v>101</x:v>
      </x:c>
      <x:c r="AL2808" s="165"/>
      <x:c r="AM2808" s="165"/>
      <x:c r="AN2808" s="165"/>
      <x:c r="AO2808" s="165"/>
      <x:c r="AP2808" s="165"/>
      <x:c r="AQ2808" s="165"/>
    </x:row>
    <x:row r="2809" spans="1:43">
      <x:c r="A2809">
        <x:v>280300</x:v>
      </x:c>
      <x:c r="B2809" s="162">
        <x:v>627</x:v>
      </x:c>
      <x:c r="C2809">
        <x:f>C2807+0.2</x:f>
        <x:v>3.23333333333333</x:v>
      </x:c>
      <x:c r="G2809">
        <x:v>4</x:v>
      </x:c>
      <x:c r="K2809" s="30"/>
      <x:c r="M2809">
        <x:v>2293</x:v>
      </x:c>
      <x:c r="O2809" t="s">
        <x:v>101</x:v>
      </x:c>
      <x:c r="AG2809" s="80">
        <x:v>2</x:v>
      </x:c>
      <x:c r="AL2809" s="165"/>
      <x:c r="AM2809" s="165"/>
      <x:c r="AN2809" s="165"/>
      <x:c r="AO2809" s="165"/>
      <x:c r="AP2809" s="165"/>
      <x:c r="AQ2809" s="165"/>
    </x:row>
    <x:row r="2810" spans="1:43" s="15" customFormat="1">
      <x:c r="A2810" s="15">
        <x:v>280400</x:v>
      </x:c>
      <x:c r="B2810" s="163">
        <x:v>628</x:v>
      </x:c>
      <x:c r="C2810" s="15">
        <x:f>88/30</x:f>
        <x:v>2.93333333333333</x:v>
      </x:c>
      <x:c r="I2810" s="15" t="s">
        <x:v>100</x:v>
      </x:c>
      <x:c r="K2810" s="30"/>
      <x:c r="AG2810" s="166"/>
      <x:c r="AJ2810" s="15" t="s">
        <x:v>513</x:v>
      </x:c>
      <x:c r="AL2810" s="167"/>
      <x:c r="AM2810" s="167"/>
      <x:c r="AN2810" s="167"/>
      <x:c r="AO2810" s="167"/>
      <x:c r="AP2810" s="167"/>
      <x:c r="AQ2810" s="167"/>
    </x:row>
    <x:row r="2811" spans="1:43" s="15" customFormat="1">
      <x:c r="A2811" s="15">
        <x:v>280500</x:v>
      </x:c>
      <x:c r="B2811" s="163">
        <x:v>628</x:v>
      </x:c>
      <x:c r="C2811" s="15">
        <x:f>91/30</x:f>
        <x:v>3.03333333333333</x:v>
      </x:c>
      <x:c r="D2811" s="15">
        <x:v>1</x:v>
      </x:c>
      <x:c r="K2811" s="30"/>
      <x:c r="M2811" s="15">
        <x:v>2281</x:v>
      </x:c>
      <x:c r="O2811" s="15" t="s">
        <x:v>101</x:v>
      </x:c>
      <x:c r="AG2811" s="166"/>
      <x:c r="AL2811" s="167"/>
      <x:c r="AM2811" s="167"/>
      <x:c r="AN2811" s="167"/>
      <x:c r="AO2811" s="167"/>
      <x:c r="AP2811" s="167"/>
      <x:c r="AQ2811" s="167"/>
    </x:row>
    <x:row r="2812" spans="1:43" s="15" customFormat="1">
      <x:c r="A2812" s="15">
        <x:v>280600</x:v>
      </x:c>
      <x:c r="B2812" s="163">
        <x:v>628</x:v>
      </x:c>
      <x:c r="C2812" s="15">
        <x:f>C2811+0.01</x:f>
        <x:v>3.04333333333333</x:v>
      </x:c>
      <x:c r="D2812" s="15">
        <x:v>1</x:v>
      </x:c>
      <x:c r="K2812" s="30"/>
      <x:c r="M2812" s="15">
        <x:v>2283</x:v>
      </x:c>
      <x:c r="O2812" s="15" t="s">
        <x:v>101</x:v>
      </x:c>
      <x:c r="AG2812" s="166"/>
      <x:c r="AL2812" s="167"/>
      <x:c r="AM2812" s="167"/>
      <x:c r="AN2812" s="167"/>
      <x:c r="AO2812" s="167"/>
      <x:c r="AP2812" s="167"/>
      <x:c r="AQ2812" s="167"/>
    </x:row>
    <x:row r="2813" spans="1:43" s="15" customFormat="1">
      <x:c r="A2813" s="15">
        <x:v>280700</x:v>
      </x:c>
      <x:c r="B2813" s="163">
        <x:v>628</x:v>
      </x:c>
      <x:c r="C2813" s="15">
        <x:f>133/30</x:f>
        <x:v>4.43333333333333</x:v>
      </x:c>
      <x:c r="I2813" s="15" t="s">
        <x:v>112</x:v>
      </x:c>
      <x:c r="J2813" s="15">
        <x:v>0.15</x:v>
      </x:c>
      <x:c r="K2813" s="30"/>
      <x:c r="Q2813" s="15" t="s">
        <x:v>514</x:v>
      </x:c>
      <x:c r="R2813" s="15">
        <x:v>0.9</x:v>
      </x:c>
      <x:c r="AG2813" s="166"/>
      <x:c r="AJ2813" s="15" t="s">
        <x:v>515</x:v>
      </x:c>
      <x:c r="AL2813" s="167"/>
      <x:c r="AM2813" s="167"/>
      <x:c r="AN2813" s="167"/>
      <x:c r="AO2813" s="167"/>
      <x:c r="AP2813" s="167"/>
      <x:c r="AQ2813" s="167"/>
    </x:row>
    <x:row r="2814" spans="1:43" s="15" customFormat="1">
      <x:c r="A2814" s="15">
        <x:v>280800</x:v>
      </x:c>
      <x:c r="B2814" s="163">
        <x:v>628</x:v>
      </x:c>
      <x:c r="C2814" s="15">
        <x:f>C2813+0.2</x:f>
        <x:v>4.63333333333333</x:v>
      </x:c>
      <x:c r="K2814" s="30"/>
      <x:c r="AG2814" s="166"/>
      <x:c r="AL2814" s="167"/>
      <x:c r="AM2814" s="167"/>
      <x:c r="AN2814" s="167"/>
      <x:c r="AO2814" s="167"/>
      <x:c r="AP2814" s="167"/>
      <x:c r="AQ2814" s="167"/>
    </x:row>
    <x:row r="2815" spans="1:43">
      <x:c r="A2815">
        <x:v>280900</x:v>
      </x:c>
      <x:c r="B2815" s="164">
        <x:v>629</x:v>
      </x:c>
      <x:c r="C2815">
        <x:v>3.56666666666667</x:v>
      </x:c>
      <x:c r="G2815">
        <x:v>2</x:v>
      </x:c>
      <x:c r="I2815" t="s">
        <x:v>100</x:v>
      </x:c>
      <x:c r="K2815" s="30"/>
      <x:c r="M2815">
        <x:v>2292</x:v>
      </x:c>
      <x:c r="O2815" t="s">
        <x:v>116</x:v>
      </x:c>
      <x:c r="AL2815" s="165"/>
      <x:c r="AM2815" s="165"/>
      <x:c r="AN2815" s="165"/>
      <x:c r="AO2815" s="165"/>
      <x:c r="AP2815" s="165"/>
      <x:c r="AQ2815" s="165"/>
    </x:row>
    <x:row r="2816" spans="1:43">
      <x:c r="A2816">
        <x:v>281000</x:v>
      </x:c>
      <x:c r="B2816" s="164">
        <x:v>629</x:v>
      </x:c>
      <x:c r="C2816">
        <x:f>C2815+0.45</x:f>
        <x:v>4.01666666666667</x:v>
      </x:c>
      <x:c r="G2816">
        <x:v>3</x:v>
      </x:c>
      <x:c r="I2816" t="s">
        <x:v>102</x:v>
      </x:c>
      <x:c r="K2816" s="30"/>
      <x:c r="M2816">
        <x:v>2292</x:v>
      </x:c>
      <x:c r="O2816" t="s">
        <x:v>116</x:v>
      </x:c>
      <x:c r="AL2816" s="165"/>
      <x:c r="AM2816" s="165"/>
      <x:c r="AN2816" s="165"/>
      <x:c r="AO2816" s="165"/>
      <x:c r="AP2816" s="165"/>
      <x:c r="AQ2816" s="165"/>
    </x:row>
    <x:row r="2817" spans="1:43">
      <x:c r="A2817">
        <x:v>281100</x:v>
      </x:c>
      <x:c r="B2817" s="164">
        <x:v>629</x:v>
      </x:c>
      <x:c r="C2817">
        <x:f>C2816+0.45</x:f>
        <x:v>4.46666666666667</x:v>
      </x:c>
      <x:c r="G2817">
        <x:v>2</x:v>
      </x:c>
      <x:c r="I2817" t="s">
        <x:v>103</x:v>
      </x:c>
      <x:c r="K2817" s="30"/>
      <x:c r="M2817">
        <x:v>2292</x:v>
      </x:c>
      <x:c r="O2817" t="s">
        <x:v>116</x:v>
      </x:c>
      <x:c r="AL2817" s="165"/>
      <x:c r="AM2817" s="165"/>
      <x:c r="AN2817" s="165"/>
      <x:c r="AO2817" s="165"/>
      <x:c r="AP2817" s="165"/>
      <x:c r="AQ2817" s="165"/>
    </x:row>
    <x:row r="2818" spans="1:43">
      <x:c r="A2818">
        <x:v>281200</x:v>
      </x:c>
      <x:c r="B2818" s="164">
        <x:v>629</x:v>
      </x:c>
      <x:c r="C2818">
        <x:f>C2817+0.45</x:f>
        <x:v>4.91666666666667</x:v>
      </x:c>
      <x:c r="G2818">
        <x:v>3</x:v>
      </x:c>
      <x:c r="I2818" t="s">
        <x:v>104</x:v>
      </x:c>
      <x:c r="K2818" s="30"/>
      <x:c r="M2818">
        <x:v>2292</x:v>
      </x:c>
      <x:c r="O2818" t="s">
        <x:v>116</x:v>
      </x:c>
      <x:c r="AL2818" s="165"/>
      <x:c r="AM2818" s="165"/>
      <x:c r="AN2818" s="165"/>
      <x:c r="AO2818" s="165"/>
      <x:c r="AP2818" s="165"/>
      <x:c r="AQ2818" s="165"/>
    </x:row>
    <x:row r="2819" spans="1:43">
      <x:c r="A2819">
        <x:v>281300</x:v>
      </x:c>
      <x:c r="B2819" s="164">
        <x:v>629</x:v>
      </x:c>
      <x:c r="C2819">
        <x:f>C2818+0.45</x:f>
        <x:v>5.36666666666667</x:v>
      </x:c>
      <x:c r="G2819">
        <x:v>2</x:v>
      </x:c>
      <x:c r="I2819" t="s">
        <x:v>102</x:v>
      </x:c>
      <x:c r="K2819" s="30"/>
      <x:c r="M2819">
        <x:v>2292</x:v>
      </x:c>
      <x:c r="O2819" t="s">
        <x:v>116</x:v>
      </x:c>
      <x:c r="AL2819" s="165"/>
      <x:c r="AM2819" s="165"/>
      <x:c r="AN2819" s="165"/>
      <x:c r="AO2819" s="165"/>
      <x:c r="AP2819" s="165"/>
      <x:c r="AQ2819" s="165"/>
    </x:row>
    <x:row r="2820" spans="1:43">
      <x:c r="A2820">
        <x:v>281400</x:v>
      </x:c>
      <x:c r="B2820" s="164">
        <x:v>629</x:v>
      </x:c>
      <x:c r="C2820" s="3">
        <x:f>208/30</x:f>
        <x:v>6.93333333333333</x:v>
      </x:c>
      <x:c r="G2820">
        <x:v>4</x:v>
      </x:c>
      <x:c r="I2820" t="s">
        <x:v>102</x:v>
      </x:c>
      <x:c r="K2820" s="30"/>
      <x:c r="M2820" s="114" t="s">
        <x:v>511</x:v>
      </x:c>
      <x:c r="O2820" t="s">
        <x:v>101</x:v>
      </x:c>
      <x:c r="AL2820" s="165"/>
      <x:c r="AM2820" s="165"/>
      <x:c r="AN2820" s="165"/>
      <x:c r="AO2820" s="165"/>
      <x:c r="AP2820" s="165"/>
      <x:c r="AQ2820" s="165"/>
    </x:row>
    <x:row r="2821" spans="1:43">
      <x:c r="A2821">
        <x:v>281500</x:v>
      </x:c>
      <x:c r="B2821" s="164">
        <x:v>629</x:v>
      </x:c>
      <x:c r="C2821" s="3">
        <x:f>226/30</x:f>
        <x:v>7.53333333333333</x:v>
      </x:c>
      <x:c r="D2821">
        <x:v>1</x:v>
      </x:c>
      <x:c r="K2821" s="30"/>
      <x:c r="AL2821" s="165"/>
      <x:c r="AM2821" s="165"/>
      <x:c r="AN2821" s="165"/>
      <x:c r="AO2821" s="165"/>
      <x:c r="AP2821" s="165"/>
      <x:c r="AQ2821" s="165"/>
    </x:row>
    <x:row r="2822" spans="1:43">
      <x:c r="A2822">
        <x:v>281600</x:v>
      </x:c>
      <x:c r="B2822" s="164">
        <x:v>629</x:v>
      </x:c>
      <x:c r="C2822">
        <x:f>253/30</x:f>
        <x:v>8.43333333333333</x:v>
      </x:c>
      <x:c r="G2822">
        <x:v>6</x:v>
      </x:c>
      <x:c r="I2822" t="s">
        <x:v>100</x:v>
      </x:c>
      <x:c r="K2822" s="30"/>
      <x:c r="M2822" s="114" t="s">
        <x:v>511</x:v>
      </x:c>
      <x:c r="O2822" t="s">
        <x:v>101</x:v>
      </x:c>
      <x:c r="AL2822" s="165"/>
      <x:c r="AM2822" s="165"/>
      <x:c r="AN2822" s="165"/>
      <x:c r="AO2822" s="165"/>
      <x:c r="AP2822" s="165"/>
      <x:c r="AQ2822" s="165"/>
    </x:row>
    <x:row r="2823" spans="1:43">
      <x:c r="A2823">
        <x:v>281700</x:v>
      </x:c>
      <x:c r="B2823" s="164">
        <x:v>629</x:v>
      </x:c>
      <x:c r="C2823">
        <x:f>C2822+0.23</x:f>
        <x:v>8.66333333333333</x:v>
      </x:c>
      <x:c r="G2823">
        <x:v>5</x:v>
      </x:c>
      <x:c r="I2823" t="s">
        <x:v>103</x:v>
      </x:c>
      <x:c r="K2823" s="30"/>
      <x:c r="M2823" s="114" t="s">
        <x:v>511</x:v>
      </x:c>
      <x:c r="O2823" t="s">
        <x:v>101</x:v>
      </x:c>
      <x:c r="AL2823" s="165"/>
      <x:c r="AM2823" s="165"/>
      <x:c r="AN2823" s="165"/>
      <x:c r="AO2823" s="165"/>
      <x:c r="AP2823" s="165"/>
      <x:c r="AQ2823" s="165"/>
    </x:row>
    <x:row r="2824" spans="1:43">
      <x:c r="A2824">
        <x:v>281800</x:v>
      </x:c>
      <x:c r="B2824" s="164">
        <x:v>629</x:v>
      </x:c>
      <x:c r="C2824">
        <x:f>C2823+0.23</x:f>
        <x:v>8.89333333333333</x:v>
      </x:c>
      <x:c r="G2824">
        <x:v>6</x:v>
      </x:c>
      <x:c r="I2824" t="s">
        <x:v>104</x:v>
      </x:c>
      <x:c r="K2824" s="30"/>
      <x:c r="M2824" s="114" t="s">
        <x:v>511</x:v>
      </x:c>
      <x:c r="O2824" t="s">
        <x:v>101</x:v>
      </x:c>
      <x:c r="AL2824" s="165"/>
      <x:c r="AM2824" s="165"/>
      <x:c r="AN2824" s="165"/>
      <x:c r="AO2824" s="165"/>
      <x:c r="AP2824" s="165"/>
      <x:c r="AQ2824" s="165"/>
    </x:row>
    <x:row r="2825" spans="1:43" s="15" customFormat="1">
      <x:c r="A2825" s="15">
        <x:v>281900</x:v>
      </x:c>
      <x:c r="B2825" s="163">
        <x:v>630</x:v>
      </x:c>
      <x:c r="C2825" s="15">
        <x:f>74/30</x:f>
        <x:v>2.46666666666667</x:v>
      </x:c>
      <x:c r="D2825" s="15">
        <x:v>1</x:v>
      </x:c>
      <x:c r="I2825" s="15" t="s">
        <x:v>100</x:v>
      </x:c>
      <x:c r="K2825" s="30"/>
      <x:c r="AG2825" s="166"/>
      <x:c r="AJ2825" s="15" t="s">
        <x:v>516</x:v>
      </x:c>
      <x:c r="AL2825" s="167"/>
      <x:c r="AM2825" s="167"/>
      <x:c r="AN2825" s="167"/>
      <x:c r="AO2825" s="167"/>
      <x:c r="AP2825" s="167"/>
      <x:c r="AQ2825" s="167"/>
    </x:row>
    <x:row r="2826" spans="1:43" s="15" customFormat="1">
      <x:c r="A2826" s="15">
        <x:v>282000</x:v>
      </x:c>
      <x:c r="B2826" s="163">
        <x:v>630</x:v>
      </x:c>
      <x:c r="C2826" s="15">
        <x:f>172/30</x:f>
        <x:v>5.73333333333333</x:v>
      </x:c>
      <x:c r="G2826" s="15">
        <x:v>3</x:v>
      </x:c>
      <x:c r="I2826" s="15" t="s">
        <x:v>112</x:v>
      </x:c>
      <x:c r="J2826" s="15">
        <x:v>0.15</x:v>
      </x:c>
      <x:c r="K2826" s="30"/>
      <x:c r="AG2826" s="166"/>
      <x:c r="AL2826" s="167"/>
      <x:c r="AM2826" s="167"/>
      <x:c r="AN2826" s="167"/>
      <x:c r="AO2826" s="167"/>
      <x:c r="AP2826" s="167"/>
      <x:c r="AQ2826" s="167"/>
    </x:row>
    <x:row r="2827" spans="1:43" s="15" customFormat="1">
      <x:c r="A2827" s="15">
        <x:v>282100</x:v>
      </x:c>
      <x:c r="B2827" s="163">
        <x:v>630</x:v>
      </x:c>
      <x:c r="C2827" s="15">
        <x:v>5.5</x:v>
      </x:c>
      <x:c r="G2827" s="15">
        <x:v>4</x:v>
      </x:c>
      <x:c r="K2827" s="30"/>
      <x:c r="Q2827" s="15" t="s">
        <x:v>514</x:v>
      </x:c>
      <x:c r="R2827" s="15">
        <x:v>1.3</x:v>
      </x:c>
      <x:c r="AG2827" s="166"/>
      <x:c r="AL2827" s="167"/>
      <x:c r="AM2827" s="167"/>
      <x:c r="AN2827" s="167"/>
      <x:c r="AO2827" s="167"/>
      <x:c r="AP2827" s="167"/>
      <x:c r="AQ2827" s="167"/>
    </x:row>
    <x:row r="2828" spans="1:43" s="15" customFormat="1">
      <x:c r="A2828" s="15">
        <x:v>282200</x:v>
      </x:c>
      <x:c r="B2828" s="163">
        <x:v>630</x:v>
      </x:c>
      <x:c r="C2828" s="15">
        <x:f>C2827+0.2</x:f>
        <x:v>5.7</x:v>
      </x:c>
      <x:c r="G2828" s="15">
        <x:v>3</x:v>
      </x:c>
      <x:c r="K2828" s="30"/>
      <x:c r="AG2828" s="166"/>
      <x:c r="AL2828" s="167"/>
      <x:c r="AM2828" s="167"/>
      <x:c r="AN2828" s="167"/>
      <x:c r="AO2828" s="167"/>
      <x:c r="AP2828" s="167"/>
      <x:c r="AQ2828" s="167"/>
    </x:row>
    <x:row r="2829" spans="1:43">
      <x:c r="A2829">
        <x:v>282300</x:v>
      </x:c>
      <x:c r="B2829" s="168">
        <x:v>631</x:v>
      </x:c>
      <x:c r="C2829">
        <x:v>0.4</x:v>
      </x:c>
      <x:c r="G2829">
        <x:v>4</x:v>
      </x:c>
      <x:c r="I2829" t="s">
        <x:v>102</x:v>
      </x:c>
      <x:c r="K2829" t="s">
        <x:v>105</x:v>
      </x:c>
      <x:c r="M2829">
        <x:v>2214</x:v>
      </x:c>
      <x:c r="O2829" t="s">
        <x:v>101</x:v>
      </x:c>
      <x:c r="AG2829" s="80">
        <x:v>2</x:v>
      </x:c>
      <x:c r="AL2829" s="165"/>
      <x:c r="AM2829" s="165"/>
      <x:c r="AN2829" s="165"/>
      <x:c r="AO2829" s="165"/>
      <x:c r="AP2829" s="165"/>
      <x:c r="AQ2829" s="165"/>
    </x:row>
    <x:row r="2830" spans="1:43">
      <x:c r="A2830">
        <x:v>282400</x:v>
      </x:c>
      <x:c r="B2830" s="168">
        <x:v>631</x:v>
      </x:c>
      <x:c r="C2830">
        <x:v>0.733333333333333</x:v>
      </x:c>
      <x:c r="G2830">
        <x:v>5</x:v>
      </x:c>
      <x:c r="I2830" t="s">
        <x:v>100</x:v>
      </x:c>
      <x:c r="K2830" t="s">
        <x:v>105</x:v>
      </x:c>
      <x:c r="M2830">
        <x:v>2214</x:v>
      </x:c>
      <x:c r="O2830" t="s">
        <x:v>101</x:v>
      </x:c>
      <x:c r="AG2830" s="80">
        <x:v>2</x:v>
      </x:c>
      <x:c r="AL2830" s="165"/>
      <x:c r="AM2830" s="165"/>
      <x:c r="AN2830" s="165"/>
      <x:c r="AO2830" s="165"/>
      <x:c r="AP2830" s="165"/>
      <x:c r="AQ2830" s="165"/>
    </x:row>
    <x:row r="2831" spans="1:43">
      <x:c r="A2831">
        <x:v>282500</x:v>
      </x:c>
      <x:c r="B2831" s="168">
        <x:v>631</x:v>
      </x:c>
      <x:c r="C2831">
        <x:v>1.06666666666667</x:v>
      </x:c>
      <x:c r="G2831">
        <x:v>2</x:v>
      </x:c>
      <x:c r="I2831" t="s">
        <x:v>104</x:v>
      </x:c>
      <x:c r="K2831" t="s">
        <x:v>517</x:v>
      </x:c>
      <x:c r="M2831">
        <x:v>2216</x:v>
      </x:c>
      <x:c r="O2831" t="s">
        <x:v>101</x:v>
      </x:c>
      <x:c r="AG2831" s="80">
        <x:v>1</x:v>
      </x:c>
      <x:c r="AL2831" s="165"/>
      <x:c r="AM2831" s="165"/>
      <x:c r="AN2831" s="165"/>
      <x:c r="AO2831" s="165"/>
      <x:c r="AP2831" s="165"/>
      <x:c r="AQ2831" s="165"/>
    </x:row>
    <x:row r="2832" spans="1:43">
      <x:c r="A2832">
        <x:v>282600</x:v>
      </x:c>
      <x:c r="B2832" s="168">
        <x:v>631</x:v>
      </x:c>
      <x:c r="C2832">
        <x:v>1.16666666666667</x:v>
      </x:c>
      <x:c r="D2832">
        <x:v>1</x:v>
      </x:c>
      <x:c r="AL2832" s="165"/>
      <x:c r="AM2832" s="165"/>
      <x:c r="AN2832" s="165"/>
      <x:c r="AO2832" s="165"/>
      <x:c r="AP2832" s="165"/>
      <x:c r="AQ2832" s="165"/>
    </x:row>
    <x:row r="2833" spans="1:43">
      <x:c r="A2833">
        <x:v>282700</x:v>
      </x:c>
      <x:c r="B2833" s="168">
        <x:v>631</x:v>
      </x:c>
      <x:c r="C2833">
        <x:v>1.23333333333333</x:v>
      </x:c>
      <x:c r="G2833">
        <x:v>3</x:v>
      </x:c>
      <x:c r="I2833" t="s">
        <x:v>103</x:v>
      </x:c>
      <x:c r="K2833" t="s">
        <x:v>517</x:v>
      </x:c>
      <x:c r="M2833">
        <x:v>2216</x:v>
      </x:c>
      <x:c r="O2833" t="s">
        <x:v>101</x:v>
      </x:c>
      <x:c r="AG2833" s="80">
        <x:v>1</x:v>
      </x:c>
      <x:c r="AL2833" s="165"/>
      <x:c r="AM2833" s="165"/>
      <x:c r="AN2833" s="165"/>
      <x:c r="AO2833" s="165"/>
      <x:c r="AP2833" s="165"/>
      <x:c r="AQ2833" s="165"/>
    </x:row>
    <x:row r="2834" spans="1:43">
      <x:c r="A2834">
        <x:v>282800</x:v>
      </x:c>
      <x:c r="B2834" s="168">
        <x:v>631</x:v>
      </x:c>
      <x:c r="C2834">
        <x:v>1.33333333333333</x:v>
      </x:c>
      <x:c r="D2834">
        <x:v>1</x:v>
      </x:c>
      <x:c r="AL2834" s="165"/>
      <x:c r="AM2834" s="165"/>
      <x:c r="AN2834" s="165"/>
      <x:c r="AO2834" s="165"/>
      <x:c r="AP2834" s="165"/>
      <x:c r="AQ2834" s="165"/>
    </x:row>
    <x:row r="2835" spans="1:43">
      <x:c r="A2835">
        <x:v>282900</x:v>
      </x:c>
      <x:c r="B2835" s="168">
        <x:v>631</x:v>
      </x:c>
      <x:c r="C2835">
        <x:v>1.4</x:v>
      </x:c>
      <x:c r="G2835">
        <x:v>3</x:v>
      </x:c>
      <x:c r="I2835" t="s">
        <x:v>102</x:v>
      </x:c>
      <x:c r="K2835" t="s">
        <x:v>517</x:v>
      </x:c>
      <x:c r="M2835">
        <x:v>2216</x:v>
      </x:c>
      <x:c r="O2835" t="s">
        <x:v>101</x:v>
      </x:c>
      <x:c r="AG2835" s="80">
        <x:v>1</x:v>
      </x:c>
      <x:c r="AL2835" s="165"/>
      <x:c r="AM2835" s="165"/>
      <x:c r="AN2835" s="165"/>
      <x:c r="AO2835" s="165"/>
      <x:c r="AP2835" s="165"/>
      <x:c r="AQ2835" s="165"/>
    </x:row>
    <x:row r="2836" spans="1:43">
      <x:c r="A2836">
        <x:v>283000</x:v>
      </x:c>
      <x:c r="B2836" s="168">
        <x:v>631</x:v>
      </x:c>
      <x:c r="C2836">
        <x:v>1.5</x:v>
      </x:c>
      <x:c r="D2836">
        <x:v>1</x:v>
      </x:c>
      <x:c r="AL2836" s="165"/>
      <x:c r="AM2836" s="165"/>
      <x:c r="AN2836" s="165"/>
      <x:c r="AO2836" s="165"/>
      <x:c r="AP2836" s="165"/>
      <x:c r="AQ2836" s="165"/>
    </x:row>
    <x:row r="2837" spans="1:43">
      <x:c r="A2837">
        <x:v>283100</x:v>
      </x:c>
      <x:c r="B2837" s="168">
        <x:v>631</x:v>
      </x:c>
      <x:c r="C2837">
        <x:v>1.56666666666667</x:v>
      </x:c>
      <x:c r="G2837">
        <x:v>2</x:v>
      </x:c>
      <x:c r="I2837" t="s">
        <x:v>100</x:v>
      </x:c>
      <x:c r="K2837" t="s">
        <x:v>517</x:v>
      </x:c>
      <x:c r="M2837">
        <x:v>2216</x:v>
      </x:c>
      <x:c r="O2837" t="s">
        <x:v>101</x:v>
      </x:c>
      <x:c r="AG2837" s="80">
        <x:v>1</x:v>
      </x:c>
      <x:c r="AL2837" s="165"/>
      <x:c r="AM2837" s="165"/>
      <x:c r="AN2837" s="165"/>
      <x:c r="AO2837" s="165"/>
      <x:c r="AP2837" s="165"/>
      <x:c r="AQ2837" s="165"/>
    </x:row>
    <x:row r="2838" spans="1:43">
      <x:c r="A2838">
        <x:v>283200</x:v>
      </x:c>
      <x:c r="B2838" s="168">
        <x:v>631</x:v>
      </x:c>
      <x:c r="C2838">
        <x:v>1.66666666666667</x:v>
      </x:c>
      <x:c r="D2838">
        <x:v>1</x:v>
      </x:c>
      <x:c r="AL2838" s="165"/>
      <x:c r="AM2838" s="165"/>
      <x:c r="AN2838" s="165"/>
      <x:c r="AO2838" s="165"/>
      <x:c r="AP2838" s="165"/>
      <x:c r="AQ2838" s="165"/>
    </x:row>
    <x:row r="2839" spans="1:43">
      <x:c r="A2839">
        <x:v>283300</x:v>
      </x:c>
      <x:c r="B2839" s="168">
        <x:v>631</x:v>
      </x:c>
      <x:c r="C2839">
        <x:v>2.1</x:v>
      </x:c>
      <x:c r="G2839">
        <x:v>6</x:v>
      </x:c>
      <x:c r="I2839" t="s">
        <x:v>102</x:v>
      </x:c>
      <x:c r="K2839" t="s">
        <x:v>517</x:v>
      </x:c>
      <x:c r="M2839">
        <x:v>2215</x:v>
      </x:c>
      <x:c r="O2839" t="s">
        <x:v>101</x:v>
      </x:c>
      <x:c r="U2839">
        <x:v>2314</x:v>
      </x:c>
      <x:c r="V2839">
        <x:v>0.1</x:v>
      </x:c>
      <x:c r="W2839" t="s">
        <x:v>518</x:v>
      </x:c>
      <x:c r="X2839">
        <x:v>0</x:v>
      </x:c>
      <x:c r="Y2839">
        <x:v>0</x:v>
      </x:c>
      <x:c r="Z2839" t="s">
        <x:v>115</x:v>
      </x:c>
      <x:c r="AA2839">
        <x:v>20</x:v>
      </x:c>
      <x:c r="AD2839" t="s">
        <x:v>330</x:v>
      </x:c>
      <x:c r="AG2839" s="80">
        <x:v>2</x:v>
      </x:c>
      <x:c r="AL2839" s="165"/>
      <x:c r="AM2839" s="165"/>
      <x:c r="AN2839" s="165"/>
      <x:c r="AO2839" s="165"/>
      <x:c r="AP2839" s="165"/>
      <x:c r="AQ2839" s="165"/>
    </x:row>
    <x:row r="2840" spans="1:43">
      <x:c r="A2840">
        <x:v>283400</x:v>
      </x:c>
      <x:c r="B2840" s="168">
        <x:v>631</x:v>
      </x:c>
      <x:c r="C2840">
        <x:v>2.2</x:v>
      </x:c>
      <x:c r="D2840">
        <x:v>1</x:v>
      </x:c>
      <x:c r="AG2840" s="80">
        <x:v>2</x:v>
      </x:c>
      <x:c r="AL2840" s="165"/>
      <x:c r="AM2840" s="165"/>
      <x:c r="AN2840" s="165"/>
      <x:c r="AO2840" s="165"/>
      <x:c r="AP2840" s="165"/>
      <x:c r="AQ2840" s="165"/>
    </x:row>
    <x:row r="2841" spans="1:43">
      <x:c r="A2841">
        <x:v>283500</x:v>
      </x:c>
      <x:c r="B2841" s="168">
        <x:v>632</x:v>
      </x:c>
      <x:c r="C2841">
        <x:v>0.566666666666667</x:v>
      </x:c>
      <x:c r="G2841">
        <x:v>2</x:v>
      </x:c>
      <x:c r="I2841" t="s">
        <x:v>104</x:v>
      </x:c>
      <x:c r="K2841" t="s">
        <x:v>119</x:v>
      </x:c>
      <x:c r="AG2841" s="80">
        <x:v>1</x:v>
      </x:c>
      <x:c r="AH2841" t="s">
        <x:v>429</x:v>
      </x:c>
      <x:c r="AL2841" s="165"/>
      <x:c r="AM2841" s="165"/>
      <x:c r="AN2841" s="165"/>
      <x:c r="AO2841" s="165"/>
      <x:c r="AP2841" s="165"/>
      <x:c r="AQ2841" s="165"/>
    </x:row>
    <x:row r="2842" spans="1:43">
      <x:c r="A2842">
        <x:v>283600</x:v>
      </x:c>
      <x:c r="B2842" s="168">
        <x:v>632</x:v>
      </x:c>
      <x:c r="C2842">
        <x:v>0.716666666666667</x:v>
      </x:c>
      <x:c r="G2842">
        <x:v>2</x:v>
      </x:c>
      <x:c r="I2842" t="s">
        <x:v>103</x:v>
      </x:c>
      <x:c r="K2842" t="s">
        <x:v>119</x:v>
      </x:c>
      <x:c r="AG2842" s="80">
        <x:v>1</x:v>
      </x:c>
      <x:c r="AH2842" t="s">
        <x:v>429</x:v>
      </x:c>
      <x:c r="AL2842" s="165"/>
      <x:c r="AM2842" s="165"/>
      <x:c r="AN2842" s="165"/>
      <x:c r="AO2842" s="165"/>
      <x:c r="AP2842" s="165"/>
      <x:c r="AQ2842" s="165"/>
    </x:row>
    <x:row r="2843" spans="1:43">
      <x:c r="A2843">
        <x:v>283700</x:v>
      </x:c>
      <x:c r="B2843" s="168">
        <x:v>632</x:v>
      </x:c>
      <x:c r="C2843">
        <x:v>0.866666666666667</x:v>
      </x:c>
      <x:c r="G2843">
        <x:v>5</x:v>
      </x:c>
      <x:c r="I2843" t="s">
        <x:v>108</x:v>
      </x:c>
      <x:c r="K2843" t="s">
        <x:v>119</x:v>
      </x:c>
      <x:c r="AG2843" s="80">
        <x:v>2</x:v>
      </x:c>
      <x:c r="AH2843" t="s">
        <x:v>429</x:v>
      </x:c>
      <x:c r="AL2843" s="165"/>
      <x:c r="AM2843" s="165"/>
      <x:c r="AN2843" s="165"/>
      <x:c r="AO2843" s="165"/>
      <x:c r="AP2843" s="165"/>
      <x:c r="AQ2843" s="165"/>
    </x:row>
    <x:row r="2844" spans="1:43">
      <x:c r="A2844">
        <x:v>283800</x:v>
      </x:c>
      <x:c r="B2844" s="168">
        <x:v>632</x:v>
      </x:c>
      <x:c r="C2844">
        <x:v>1.6</x:v>
      </x:c>
      <x:c r="G2844">
        <x:v>4</x:v>
      </x:c>
      <x:c r="I2844" t="s">
        <x:v>100</x:v>
      </x:c>
      <x:c r="K2844" t="s">
        <x:v>145</x:v>
      </x:c>
      <x:c r="M2844">
        <x:v>2304</x:v>
      </x:c>
      <x:c r="O2844" t="s">
        <x:v>101</x:v>
      </x:c>
      <x:c r="AG2844" s="80">
        <x:v>1</x:v>
      </x:c>
      <x:c r="AH2844" t="s">
        <x:v>519</x:v>
      </x:c>
      <x:c r="AL2844" s="165"/>
      <x:c r="AM2844" s="165"/>
      <x:c r="AN2844" s="165"/>
      <x:c r="AO2844" s="165"/>
      <x:c r="AP2844" s="165"/>
      <x:c r="AQ2844" s="165"/>
    </x:row>
    <x:row r="2845" spans="1:43">
      <x:c r="A2845">
        <x:v>283900</x:v>
      </x:c>
      <x:c r="B2845" s="168">
        <x:v>632</x:v>
      </x:c>
      <x:c r="C2845">
        <x:v>1.75</x:v>
      </x:c>
      <x:c r="G2845">
        <x:v>3</x:v>
      </x:c>
      <x:c r="I2845" t="s">
        <x:v>104</x:v>
      </x:c>
      <x:c r="K2845" t="s">
        <x:v>145</x:v>
      </x:c>
      <x:c r="M2845">
        <x:v>2304</x:v>
      </x:c>
      <x:c r="O2845" t="s">
        <x:v>101</x:v>
      </x:c>
      <x:c r="AG2845" s="80">
        <x:v>1</x:v>
      </x:c>
      <x:c r="AH2845" t="s">
        <x:v>519</x:v>
      </x:c>
      <x:c r="AL2845" s="165"/>
      <x:c r="AM2845" s="165"/>
      <x:c r="AN2845" s="165"/>
      <x:c r="AO2845" s="165"/>
      <x:c r="AP2845" s="165"/>
      <x:c r="AQ2845" s="165"/>
    </x:row>
    <x:row r="2846" spans="1:43">
      <x:c r="A2846">
        <x:v>284000</x:v>
      </x:c>
      <x:c r="B2846" s="168">
        <x:v>632</x:v>
      </x:c>
      <x:c r="C2846">
        <x:v>1.9</x:v>
      </x:c>
      <x:c r="G2846">
        <x:v>3</x:v>
      </x:c>
      <x:c r="I2846" t="s">
        <x:v>102</x:v>
      </x:c>
      <x:c r="K2846" t="s">
        <x:v>145</x:v>
      </x:c>
      <x:c r="M2846">
        <x:v>2304</x:v>
      </x:c>
      <x:c r="O2846" t="s">
        <x:v>101</x:v>
      </x:c>
      <x:c r="AG2846" s="80">
        <x:v>1</x:v>
      </x:c>
      <x:c r="AH2846" t="s">
        <x:v>519</x:v>
      </x:c>
      <x:c r="AL2846" s="165"/>
      <x:c r="AM2846" s="165"/>
      <x:c r="AN2846" s="165"/>
      <x:c r="AO2846" s="165"/>
      <x:c r="AP2846" s="165"/>
      <x:c r="AQ2846" s="165"/>
    </x:row>
    <x:row r="2847" spans="1:43">
      <x:c r="A2847">
        <x:v>284100</x:v>
      </x:c>
      <x:c r="B2847" s="168">
        <x:v>632</x:v>
      </x:c>
      <x:c r="C2847">
        <x:v>2.05</x:v>
      </x:c>
      <x:c r="G2847">
        <x:v>4</x:v>
      </x:c>
      <x:c r="I2847" t="s">
        <x:v>103</x:v>
      </x:c>
      <x:c r="K2847" t="s">
        <x:v>145</x:v>
      </x:c>
      <x:c r="M2847">
        <x:v>2304</x:v>
      </x:c>
      <x:c r="O2847" t="s">
        <x:v>101</x:v>
      </x:c>
      <x:c r="AG2847" s="80">
        <x:v>1</x:v>
      </x:c>
      <x:c r="AH2847" t="s">
        <x:v>519</x:v>
      </x:c>
      <x:c r="AL2847" s="165"/>
      <x:c r="AM2847" s="165"/>
      <x:c r="AN2847" s="165"/>
      <x:c r="AO2847" s="165"/>
      <x:c r="AP2847" s="165"/>
      <x:c r="AQ2847" s="165"/>
    </x:row>
    <x:row r="2848" spans="1:43">
      <x:c r="A2848">
        <x:v>284200</x:v>
      </x:c>
      <x:c r="B2848" s="168">
        <x:v>632</x:v>
      </x:c>
      <x:c r="C2848">
        <x:v>2.2</x:v>
      </x:c>
      <x:c r="G2848">
        <x:v>3</x:v>
      </x:c>
      <x:c r="I2848" t="s">
        <x:v>100</x:v>
      </x:c>
      <x:c r="K2848" t="s">
        <x:v>145</x:v>
      </x:c>
      <x:c r="M2848">
        <x:v>2304</x:v>
      </x:c>
      <x:c r="O2848" t="s">
        <x:v>101</x:v>
      </x:c>
      <x:c r="AG2848" s="80">
        <x:v>1</x:v>
      </x:c>
      <x:c r="AH2848" t="s">
        <x:v>519</x:v>
      </x:c>
      <x:c r="AL2848" s="165"/>
      <x:c r="AM2848" s="165"/>
      <x:c r="AN2848" s="165"/>
      <x:c r="AO2848" s="165"/>
      <x:c r="AP2848" s="165"/>
      <x:c r="AQ2848" s="165"/>
    </x:row>
    <x:row r="2849" spans="1:43">
      <x:c r="A2849">
        <x:v>284300</x:v>
      </x:c>
      <x:c r="B2849" s="168">
        <x:v>632</x:v>
      </x:c>
      <x:c r="C2849">
        <x:v>2.35</x:v>
      </x:c>
      <x:c r="G2849">
        <x:v>3</x:v>
      </x:c>
      <x:c r="I2849" t="s">
        <x:v>104</x:v>
      </x:c>
      <x:c r="K2849" t="s">
        <x:v>145</x:v>
      </x:c>
      <x:c r="M2849">
        <x:v>2304</x:v>
      </x:c>
      <x:c r="O2849" t="s">
        <x:v>101</x:v>
      </x:c>
      <x:c r="AG2849" s="80">
        <x:v>1</x:v>
      </x:c>
      <x:c r="AH2849" t="s">
        <x:v>519</x:v>
      </x:c>
      <x:c r="AL2849" s="165"/>
      <x:c r="AM2849" s="165"/>
      <x:c r="AN2849" s="165"/>
      <x:c r="AO2849" s="165"/>
      <x:c r="AP2849" s="165"/>
      <x:c r="AQ2849" s="165"/>
    </x:row>
    <x:row r="2850" spans="1:43">
      <x:c r="A2850">
        <x:v>284400</x:v>
      </x:c>
      <x:c r="B2850" s="168">
        <x:v>632</x:v>
      </x:c>
      <x:c r="C2850">
        <x:v>2.5</x:v>
      </x:c>
      <x:c r="G2850">
        <x:v>3</x:v>
      </x:c>
      <x:c r="I2850" t="s">
        <x:v>102</x:v>
      </x:c>
      <x:c r="K2850" t="s">
        <x:v>145</x:v>
      </x:c>
      <x:c r="M2850">
        <x:v>2304</x:v>
      </x:c>
      <x:c r="O2850" t="s">
        <x:v>101</x:v>
      </x:c>
      <x:c r="AG2850" s="80">
        <x:v>1</x:v>
      </x:c>
      <x:c r="AH2850" t="s">
        <x:v>519</x:v>
      </x:c>
      <x:c r="AL2850" s="165"/>
      <x:c r="AM2850" s="165"/>
      <x:c r="AN2850" s="165"/>
      <x:c r="AO2850" s="165"/>
      <x:c r="AP2850" s="165"/>
      <x:c r="AQ2850" s="165"/>
    </x:row>
    <x:row r="2851" spans="1:43">
      <x:c r="A2851">
        <x:v>284500</x:v>
      </x:c>
      <x:c r="B2851" s="168">
        <x:v>632</x:v>
      </x:c>
      <x:c r="C2851">
        <x:v>2.65</x:v>
      </x:c>
      <x:c r="G2851">
        <x:v>3</x:v>
      </x:c>
      <x:c r="I2851" t="s">
        <x:v>103</x:v>
      </x:c>
      <x:c r="K2851" t="s">
        <x:v>145</x:v>
      </x:c>
      <x:c r="M2851">
        <x:v>2304</x:v>
      </x:c>
      <x:c r="O2851" t="s">
        <x:v>101</x:v>
      </x:c>
      <x:c r="AG2851" s="80">
        <x:v>1</x:v>
      </x:c>
      <x:c r="AH2851" t="s">
        <x:v>519</x:v>
      </x:c>
      <x:c r="AL2851" s="165"/>
      <x:c r="AM2851" s="165"/>
      <x:c r="AN2851" s="165"/>
      <x:c r="AO2851" s="165"/>
      <x:c r="AP2851" s="165"/>
      <x:c r="AQ2851" s="165"/>
    </x:row>
    <x:row r="2852" spans="1:43">
      <x:c r="A2852">
        <x:v>284600</x:v>
      </x:c>
      <x:c r="B2852" s="168">
        <x:v>632</x:v>
      </x:c>
      <x:c r="C2852">
        <x:v>2.8</x:v>
      </x:c>
      <x:c r="G2852">
        <x:v>3</x:v>
      </x:c>
      <x:c r="I2852" t="s">
        <x:v>100</x:v>
      </x:c>
      <x:c r="K2852" t="s">
        <x:v>145</x:v>
      </x:c>
      <x:c r="M2852">
        <x:v>2304</x:v>
      </x:c>
      <x:c r="O2852" t="s">
        <x:v>101</x:v>
      </x:c>
      <x:c r="AG2852" s="80">
        <x:v>1</x:v>
      </x:c>
      <x:c r="AH2852" t="s">
        <x:v>519</x:v>
      </x:c>
      <x:c r="AL2852" s="165"/>
      <x:c r="AM2852" s="165"/>
      <x:c r="AN2852" s="165"/>
      <x:c r="AO2852" s="165"/>
      <x:c r="AP2852" s="165"/>
      <x:c r="AQ2852" s="165"/>
    </x:row>
    <x:row r="2853" spans="1:43">
      <x:c r="A2853">
        <x:v>284700</x:v>
      </x:c>
      <x:c r="B2853" s="168">
        <x:v>632</x:v>
      </x:c>
      <x:c r="C2853">
        <x:v>2.93333333333333</x:v>
      </x:c>
      <x:c r="G2853">
        <x:v>4</x:v>
      </x:c>
      <x:c r="I2853" t="s">
        <x:v>104</x:v>
      </x:c>
      <x:c r="K2853" t="s">
        <x:v>145</x:v>
      </x:c>
      <x:c r="M2853">
        <x:v>2304</x:v>
      </x:c>
      <x:c r="O2853" t="s">
        <x:v>101</x:v>
      </x:c>
      <x:c r="AG2853" s="80">
        <x:v>1</x:v>
      </x:c>
      <x:c r="AH2853" t="s">
        <x:v>520</x:v>
      </x:c>
      <x:c r="AL2853" s="165"/>
      <x:c r="AM2853" s="165"/>
      <x:c r="AN2853" s="165"/>
      <x:c r="AO2853" s="165"/>
      <x:c r="AP2853" s="165"/>
      <x:c r="AQ2853" s="165"/>
    </x:row>
    <x:row r="2854" spans="1:43">
      <x:c r="A2854">
        <x:v>284800</x:v>
      </x:c>
      <x:c r="B2854" s="168">
        <x:v>633</x:v>
      </x:c>
      <x:c r="C2854">
        <x:v>0.566666666666667</x:v>
      </x:c>
      <x:c r="G2854">
        <x:v>2</x:v>
      </x:c>
      <x:c r="I2854" t="s">
        <x:v>102</x:v>
      </x:c>
      <x:c r="K2854" t="s">
        <x:v>119</x:v>
      </x:c>
      <x:c r="M2854" t="s">
        <x:v>521</x:v>
      </x:c>
      <x:c r="O2854" t="s">
        <x:v>101</x:v>
      </x:c>
      <x:c r="AG2854" s="80">
        <x:v>1</x:v>
      </x:c>
      <x:c r="AH2854" t="s">
        <x:v>520</x:v>
      </x:c>
      <x:c r="AL2854" s="165"/>
      <x:c r="AM2854" s="165"/>
      <x:c r="AN2854" s="165"/>
      <x:c r="AO2854" s="165"/>
      <x:c r="AP2854" s="165"/>
      <x:c r="AQ2854" s="165"/>
    </x:row>
    <x:row r="2855" spans="1:43">
      <x:c r="A2855">
        <x:v>284900</x:v>
      </x:c>
      <x:c r="B2855" s="168">
        <x:v>633</x:v>
      </x:c>
      <x:c r="C2855">
        <x:v>0.9</x:v>
      </x:c>
      <x:c r="G2855">
        <x:v>3</x:v>
      </x:c>
      <x:c r="I2855" t="s">
        <x:v>104</x:v>
      </x:c>
      <x:c r="K2855" t="s">
        <x:v>119</x:v>
      </x:c>
      <x:c r="M2855" t="s">
        <x:v>521</x:v>
      </x:c>
      <x:c r="O2855" t="s">
        <x:v>101</x:v>
      </x:c>
      <x:c r="AG2855" s="80">
        <x:v>1</x:v>
      </x:c>
      <x:c r="AH2855" t="s">
        <x:v>520</x:v>
      </x:c>
      <x:c r="AL2855" s="165"/>
      <x:c r="AM2855" s="165"/>
      <x:c r="AN2855" s="165"/>
      <x:c r="AO2855" s="165"/>
      <x:c r="AP2855" s="165"/>
      <x:c r="AQ2855" s="165"/>
    </x:row>
    <x:row r="2856" spans="1:43">
      <x:c r="A2856">
        <x:v>285000</x:v>
      </x:c>
      <x:c r="B2856" s="168">
        <x:v>633</x:v>
      </x:c>
      <x:c r="C2856">
        <x:v>1.23333333333333</x:v>
      </x:c>
      <x:c r="G2856">
        <x:v>2</x:v>
      </x:c>
      <x:c r="I2856" t="s">
        <x:v>103</x:v>
      </x:c>
      <x:c r="K2856" t="s">
        <x:v>119</x:v>
      </x:c>
      <x:c r="M2856" t="s">
        <x:v>521</x:v>
      </x:c>
      <x:c r="O2856" t="s">
        <x:v>101</x:v>
      </x:c>
      <x:c r="AG2856" s="80">
        <x:v>1</x:v>
      </x:c>
      <x:c r="AH2856" t="s">
        <x:v>520</x:v>
      </x:c>
      <x:c r="AL2856" s="165"/>
      <x:c r="AM2856" s="165"/>
      <x:c r="AN2856" s="165"/>
      <x:c r="AO2856" s="165"/>
      <x:c r="AP2856" s="165"/>
      <x:c r="AQ2856" s="165"/>
    </x:row>
    <x:row r="2857" spans="1:43">
      <x:c r="A2857">
        <x:v>285100</x:v>
      </x:c>
      <x:c r="B2857" s="168">
        <x:v>633</x:v>
      </x:c>
      <x:c r="C2857">
        <x:v>2.26666666666667</x:v>
      </x:c>
      <x:c r="G2857">
        <x:v>5</x:v>
      </x:c>
      <x:c r="I2857" t="s">
        <x:v>102</x:v>
      </x:c>
      <x:c r="K2857" t="s">
        <x:v>119</x:v>
      </x:c>
      <x:c r="M2857">
        <x:v>1521</x:v>
      </x:c>
      <x:c r="O2857" t="s">
        <x:v>101</x:v>
      </x:c>
      <x:c r="S2857" t="s">
        <x:v>160</x:v>
      </x:c>
      <x:c r="T2857">
        <x:v>0.5</x:v>
      </x:c>
      <x:c r="AG2857" s="80">
        <x:v>2</x:v>
      </x:c>
      <x:c r="AH2857" t="s">
        <x:v>388</x:v>
      </x:c>
      <x:c r="AI2857">
        <x:v>1</x:v>
      </x:c>
      <x:c r="AL2857" s="165"/>
      <x:c r="AM2857" s="165"/>
      <x:c r="AN2857" s="165"/>
      <x:c r="AO2857" s="165"/>
      <x:c r="AP2857" s="165"/>
      <x:c r="AQ2857" s="165"/>
    </x:row>
    <x:row r="2858" spans="1:43">
      <x:c r="A2858">
        <x:v>285200</x:v>
      </x:c>
      <x:c r="B2858" s="168">
        <x:v>634</x:v>
      </x:c>
      <x:c r="C2858">
        <x:v>0.0001</x:v>
      </x:c>
      <x:c r="D2858">
        <x:v>1</x:v>
      </x:c>
      <x:c r="M2858">
        <x:v>2316</x:v>
      </x:c>
      <x:c r="N2858">
        <x:v>1</x:v>
      </x:c>
      <x:c r="O2858" t="s">
        <x:v>101</x:v>
      </x:c>
      <x:c r="AL2858" s="165"/>
      <x:c r="AM2858" s="165"/>
      <x:c r="AN2858" s="165"/>
      <x:c r="AO2858" s="165"/>
      <x:c r="AP2858" s="165"/>
      <x:c r="AQ2858" s="165"/>
    </x:row>
    <x:row r="2859" spans="1:43">
      <x:c r="A2859">
        <x:v>285300</x:v>
      </x:c>
      <x:c r="B2859" s="168">
        <x:v>634</x:v>
      </x:c>
      <x:c r="C2859">
        <x:v>1.8</x:v>
      </x:c>
      <x:c r="G2859">
        <x:v>3</x:v>
      </x:c>
      <x:c r="I2859" t="s">
        <x:v>102</x:v>
      </x:c>
      <x:c r="K2859" t="s">
        <x:v>119</x:v>
      </x:c>
      <x:c r="AL2859" s="165"/>
      <x:c r="AM2859" s="165"/>
      <x:c r="AN2859" s="165"/>
      <x:c r="AO2859" s="165"/>
      <x:c r="AP2859" s="165"/>
      <x:c r="AQ2859" s="165"/>
    </x:row>
    <x:row r="2860" spans="1:43">
      <x:c r="A2860">
        <x:v>285400</x:v>
      </x:c>
      <x:c r="B2860" s="168">
        <x:v>634</x:v>
      </x:c>
      <x:c r="C2860">
        <x:v>1.93333333333333</x:v>
      </x:c>
      <x:c r="G2860">
        <x:v>3</x:v>
      </x:c>
      <x:c r="I2860" t="s">
        <x:v>100</x:v>
      </x:c>
      <x:c r="K2860" t="s">
        <x:v>119</x:v>
      </x:c>
      <x:c r="AL2860" s="165"/>
      <x:c r="AM2860" s="165"/>
      <x:c r="AN2860" s="165"/>
      <x:c r="AO2860" s="165"/>
      <x:c r="AP2860" s="165"/>
      <x:c r="AQ2860" s="165"/>
    </x:row>
    <x:row r="2861" spans="1:43">
      <x:c r="A2861">
        <x:v>285500</x:v>
      </x:c>
      <x:c r="B2861" s="168">
        <x:v>634</x:v>
      </x:c>
      <x:c r="C2861">
        <x:v>2.06666666666667</x:v>
      </x:c>
      <x:c r="G2861">
        <x:v>3</x:v>
      </x:c>
      <x:c r="I2861" t="s">
        <x:v>104</x:v>
      </x:c>
      <x:c r="K2861" t="s">
        <x:v>119</x:v>
      </x:c>
      <x:c r="AL2861" s="165"/>
      <x:c r="AM2861" s="165"/>
      <x:c r="AN2861" s="165"/>
      <x:c r="AO2861" s="165"/>
      <x:c r="AP2861" s="165"/>
      <x:c r="AQ2861" s="165"/>
    </x:row>
    <x:row r="2862" spans="1:43">
      <x:c r="A2862">
        <x:v>285600</x:v>
      </x:c>
      <x:c r="B2862" s="168">
        <x:v>634</x:v>
      </x:c>
      <x:c r="C2862">
        <x:v>2.2</x:v>
      </x:c>
      <x:c r="G2862">
        <x:v>3</x:v>
      </x:c>
      <x:c r="I2862" t="s">
        <x:v>103</x:v>
      </x:c>
      <x:c r="K2862" t="s">
        <x:v>119</x:v>
      </x:c>
      <x:c r="AL2862" s="165"/>
      <x:c r="AM2862" s="165"/>
      <x:c r="AN2862" s="165"/>
      <x:c r="AO2862" s="165"/>
      <x:c r="AP2862" s="165"/>
      <x:c r="AQ2862" s="165"/>
    </x:row>
    <x:row r="2863" spans="1:43">
      <x:c r="A2863">
        <x:v>285700</x:v>
      </x:c>
      <x:c r="B2863" s="168">
        <x:v>634</x:v>
      </x:c>
      <x:c r="C2863">
        <x:v>2.33333333333333</x:v>
      </x:c>
      <x:c r="G2863">
        <x:v>3</x:v>
      </x:c>
      <x:c r="I2863" t="s">
        <x:v>102</x:v>
      </x:c>
      <x:c r="K2863" t="s">
        <x:v>119</x:v>
      </x:c>
      <x:c r="AL2863" s="165"/>
      <x:c r="AM2863" s="165"/>
      <x:c r="AN2863" s="165"/>
      <x:c r="AO2863" s="165"/>
      <x:c r="AP2863" s="165"/>
      <x:c r="AQ2863" s="165"/>
    </x:row>
    <x:row r="2864" spans="1:43">
      <x:c r="A2864">
        <x:v>285800</x:v>
      </x:c>
      <x:c r="B2864" s="168">
        <x:v>634</x:v>
      </x:c>
      <x:c r="C2864">
        <x:v>2.46666666666667</x:v>
      </x:c>
      <x:c r="G2864">
        <x:v>2</x:v>
      </x:c>
      <x:c r="I2864" t="s">
        <x:v>100</x:v>
      </x:c>
      <x:c r="K2864" t="s">
        <x:v>119</x:v>
      </x:c>
      <x:c r="AL2864" s="165"/>
      <x:c r="AM2864" s="165"/>
      <x:c r="AN2864" s="165"/>
      <x:c r="AO2864" s="165"/>
      <x:c r="AP2864" s="165"/>
      <x:c r="AQ2864" s="165"/>
    </x:row>
    <x:row r="2865" spans="1:43">
      <x:c r="A2865">
        <x:v>285900</x:v>
      </x:c>
      <x:c r="B2865" s="168">
        <x:v>634</x:v>
      </x:c>
      <x:c r="C2865">
        <x:v>2.6</x:v>
      </x:c>
      <x:c r="G2865">
        <x:v>2</x:v>
      </x:c>
      <x:c r="I2865" t="s">
        <x:v>104</x:v>
      </x:c>
      <x:c r="K2865" t="s">
        <x:v>119</x:v>
      </x:c>
      <x:c r="AL2865" s="165"/>
      <x:c r="AM2865" s="165"/>
      <x:c r="AN2865" s="165"/>
      <x:c r="AO2865" s="165"/>
      <x:c r="AP2865" s="165"/>
      <x:c r="AQ2865" s="165"/>
    </x:row>
    <x:row r="2866" spans="1:43">
      <x:c r="A2866">
        <x:v>286000</x:v>
      </x:c>
      <x:c r="B2866" s="168">
        <x:v>634</x:v>
      </x:c>
      <x:c r="C2866">
        <x:v>2.73333333333333</x:v>
      </x:c>
      <x:c r="G2866">
        <x:v>2</x:v>
      </x:c>
      <x:c r="I2866" t="s">
        <x:v>103</x:v>
      </x:c>
      <x:c r="K2866" t="s">
        <x:v>119</x:v>
      </x:c>
      <x:c r="AL2866" s="165"/>
      <x:c r="AM2866" s="165"/>
      <x:c r="AN2866" s="165"/>
      <x:c r="AO2866" s="165"/>
      <x:c r="AP2866" s="165"/>
      <x:c r="AQ2866" s="165"/>
    </x:row>
    <x:row r="2867" spans="1:43">
      <x:c r="A2867">
        <x:v>286100</x:v>
      </x:c>
      <x:c r="B2867" s="168">
        <x:v>634</x:v>
      </x:c>
      <x:c r="C2867">
        <x:v>3.06666666666667</x:v>
      </x:c>
      <x:c r="G2867">
        <x:v>4</x:v>
      </x:c>
      <x:c r="I2867" t="s">
        <x:v>507</x:v>
      </x:c>
      <x:c r="J2867">
        <x:v>0.65</x:v>
      </x:c>
      <x:c r="K2867" t="s">
        <x:v>119</x:v>
      </x:c>
      <x:c r="M2867">
        <x:v>2317</x:v>
      </x:c>
      <x:c r="O2867" t="s">
        <x:v>101</x:v>
      </x:c>
      <x:c r="AL2867" s="165"/>
      <x:c r="AM2867" s="165"/>
      <x:c r="AN2867" s="165"/>
      <x:c r="AO2867" s="165"/>
      <x:c r="AP2867" s="165"/>
      <x:c r="AQ2867" s="165"/>
    </x:row>
    <x:row r="2868" spans="1:43">
      <x:c r="A2868">
        <x:v>286200</x:v>
      </x:c>
      <x:c r="B2868" s="168">
        <x:v>634</x:v>
      </x:c>
      <x:c r="C2868">
        <x:v>4.13333333333333</x:v>
      </x:c>
      <x:c r="G2868">
        <x:v>5</x:v>
      </x:c>
      <x:c r="I2868" t="s">
        <x:v>102</x:v>
      </x:c>
      <x:c r="K2868" t="s">
        <x:v>119</x:v>
      </x:c>
      <x:c r="M2868">
        <x:v>2317</x:v>
      </x:c>
      <x:c r="O2868" t="s">
        <x:v>101</x:v>
      </x:c>
      <x:c r="AL2868" s="165"/>
      <x:c r="AM2868" s="165"/>
      <x:c r="AN2868" s="165"/>
      <x:c r="AO2868" s="165"/>
      <x:c r="AP2868" s="165"/>
      <x:c r="AQ2868" s="165"/>
    </x:row>
    <x:row r="2869" spans="1:43">
      <x:c r="A2869">
        <x:v>286300</x:v>
      </x:c>
      <x:c r="B2869" s="168">
        <x:v>634</x:v>
      </x:c>
      <x:c r="C2869">
        <x:v>7.7</x:v>
      </x:c>
      <x:c r="G2869">
        <x:v>6</x:v>
      </x:c>
      <x:c r="I2869" t="s">
        <x:v>110</x:v>
      </x:c>
      <x:c r="K2869" t="s">
        <x:v>119</x:v>
      </x:c>
      <x:c r="AL2869" s="165"/>
      <x:c r="AM2869" s="165"/>
      <x:c r="AN2869" s="165"/>
      <x:c r="AO2869" s="165"/>
      <x:c r="AP2869" s="165"/>
      <x:c r="AQ2869" s="165"/>
    </x:row>
    <x:row r="2870" spans="1:43">
      <x:c r="A2870">
        <x:v>286400</x:v>
      </x:c>
      <x:c r="B2870" s="168">
        <x:v>635</x:v>
      </x:c>
      <x:c r="C2870">
        <x:f>159/30</x:f>
        <x:v>5.3</x:v>
      </x:c>
      <x:c r="G2870">
        <x:v>3</x:v>
      </x:c>
      <x:c r="I2870" t="s">
        <x:v>100</x:v>
      </x:c>
      <x:c r="K2870" t="s">
        <x:v>133</x:v>
      </x:c>
      <x:c r="AL2870" s="165"/>
      <x:c r="AM2870" s="165"/>
      <x:c r="AN2870" s="165"/>
      <x:c r="AO2870" s="165"/>
      <x:c r="AP2870" s="165"/>
      <x:c r="AQ2870" s="165"/>
    </x:row>
    <x:row r="2871" spans="1:43">
      <x:c r="A2871">
        <x:v>286500</x:v>
      </x:c>
      <x:c r="B2871" s="168">
        <x:v>635</x:v>
      </x:c>
      <x:c r="C2871">
        <x:f>C2870+0.15</x:f>
        <x:v>5.45</x:v>
      </x:c>
      <x:c r="G2871">
        <x:v>4</x:v>
      </x:c>
      <x:c r="K2871" t="s">
        <x:v>133</x:v>
      </x:c>
      <x:c r="AL2871" s="165"/>
      <x:c r="AM2871" s="165"/>
      <x:c r="AN2871" s="165"/>
      <x:c r="AO2871" s="165"/>
      <x:c r="AP2871" s="165"/>
      <x:c r="AQ2871" s="165"/>
    </x:row>
    <x:row r="2872" spans="1:43">
      <x:c r="A2872">
        <x:v>286600</x:v>
      </x:c>
      <x:c r="B2872" s="168">
        <x:v>635</x:v>
      </x:c>
      <x:c r="C2872">
        <x:f t="shared" ref="C2872:C2878" si="222">C2871+0.15</x:f>
        <x:v>5.6</x:v>
      </x:c>
      <x:c r="G2872">
        <x:v>3</x:v>
      </x:c>
      <x:c r="I2872" t="s">
        <x:v>102</x:v>
      </x:c>
      <x:c r="K2872" t="s">
        <x:v>133</x:v>
      </x:c>
      <x:c r="AL2872" s="165"/>
      <x:c r="AM2872" s="165"/>
      <x:c r="AN2872" s="165"/>
      <x:c r="AO2872" s="165"/>
      <x:c r="AP2872" s="165"/>
      <x:c r="AQ2872" s="165"/>
    </x:row>
    <x:row r="2873" spans="1:43">
      <x:c r="A2873">
        <x:v>286700</x:v>
      </x:c>
      <x:c r="B2873" s="168">
        <x:v>635</x:v>
      </x:c>
      <x:c r="C2873">
        <x:f t="shared" si="222"/>
        <x:v>5.75</x:v>
      </x:c>
      <x:c r="G2873">
        <x:v>5</x:v>
      </x:c>
      <x:c r="K2873" t="s">
        <x:v>133</x:v>
      </x:c>
      <x:c r="AL2873" s="165"/>
      <x:c r="AM2873" s="165"/>
      <x:c r="AN2873" s="165"/>
      <x:c r="AO2873" s="165"/>
      <x:c r="AP2873" s="165"/>
      <x:c r="AQ2873" s="165"/>
    </x:row>
    <x:row r="2874" spans="1:43">
      <x:c r="A2874">
        <x:v>286800</x:v>
      </x:c>
      <x:c r="B2874" s="168">
        <x:v>635</x:v>
      </x:c>
      <x:c r="C2874">
        <x:f t="shared" si="222"/>
        <x:v>5.9</x:v>
      </x:c>
      <x:c r="G2874">
        <x:v>4</x:v>
      </x:c>
      <x:c r="I2874" t="s">
        <x:v>103</x:v>
      </x:c>
      <x:c r="K2874" t="s">
        <x:v>133</x:v>
      </x:c>
      <x:c r="AL2874" s="165"/>
      <x:c r="AM2874" s="165"/>
      <x:c r="AN2874" s="165"/>
      <x:c r="AO2874" s="165"/>
      <x:c r="AP2874" s="165"/>
      <x:c r="AQ2874" s="165"/>
    </x:row>
    <x:row r="2875" spans="1:43">
      <x:c r="A2875">
        <x:v>286900</x:v>
      </x:c>
      <x:c r="B2875" s="168">
        <x:v>635</x:v>
      </x:c>
      <x:c r="C2875">
        <x:f t="shared" si="222"/>
        <x:v>6.05</x:v>
      </x:c>
      <x:c r="G2875">
        <x:v>3</x:v>
      </x:c>
      <x:c r="K2875" t="s">
        <x:v>133</x:v>
      </x:c>
      <x:c r="AL2875" s="165"/>
      <x:c r="AM2875" s="165"/>
      <x:c r="AN2875" s="165"/>
      <x:c r="AO2875" s="165"/>
      <x:c r="AP2875" s="165"/>
      <x:c r="AQ2875" s="165"/>
    </x:row>
    <x:row r="2876" spans="1:43">
      <x:c r="A2876">
        <x:v>287000</x:v>
      </x:c>
      <x:c r="B2876" s="168">
        <x:v>635</x:v>
      </x:c>
      <x:c r="C2876">
        <x:f t="shared" si="222"/>
        <x:v>6.2</x:v>
      </x:c>
      <x:c r="G2876">
        <x:v>4</x:v>
      </x:c>
      <x:c r="I2876" t="s">
        <x:v>104</x:v>
      </x:c>
      <x:c r="K2876" t="s">
        <x:v>133</x:v>
      </x:c>
      <x:c r="AL2876" s="165"/>
      <x:c r="AM2876" s="165"/>
      <x:c r="AN2876" s="165"/>
      <x:c r="AO2876" s="165"/>
      <x:c r="AP2876" s="165"/>
      <x:c r="AQ2876" s="165"/>
    </x:row>
    <x:row r="2877" spans="1:43">
      <x:c r="A2877">
        <x:v>287100</x:v>
      </x:c>
      <x:c r="B2877" s="168">
        <x:v>635</x:v>
      </x:c>
      <x:c r="C2877">
        <x:f t="shared" si="222"/>
        <x:v>6.35</x:v>
      </x:c>
      <x:c r="G2877">
        <x:v>3</x:v>
      </x:c>
      <x:c r="K2877" t="s">
        <x:v>133</x:v>
      </x:c>
      <x:c r="AL2877" s="165"/>
      <x:c r="AM2877" s="165"/>
      <x:c r="AN2877" s="165"/>
      <x:c r="AO2877" s="165"/>
      <x:c r="AP2877" s="165"/>
      <x:c r="AQ2877" s="165"/>
    </x:row>
    <x:row r="2878" spans="1:43">
      <x:c r="A2878">
        <x:v>287200</x:v>
      </x:c>
      <x:c r="B2878" s="168">
        <x:v>635</x:v>
      </x:c>
      <x:c r="C2878">
        <x:f t="shared" si="222"/>
        <x:v>6.5</x:v>
      </x:c>
      <x:c r="G2878">
        <x:v>5</x:v>
      </x:c>
      <x:c r="I2878" t="s">
        <x:v>100</x:v>
      </x:c>
      <x:c r="K2878" t="s">
        <x:v>133</x:v>
      </x:c>
      <x:c r="AL2878" s="165"/>
      <x:c r="AM2878" s="165"/>
      <x:c r="AN2878" s="165"/>
      <x:c r="AO2878" s="165"/>
      <x:c r="AP2878" s="165"/>
      <x:c r="AQ2878" s="165"/>
    </x:row>
    <x:row r="2879" spans="1:43">
      <x:c r="A2879">
        <x:v>287300</x:v>
      </x:c>
      <x:c r="B2879" s="168">
        <x:v>635</x:v>
      </x:c>
      <x:c r="C2879">
        <x:f>254/30</x:f>
        <x:v>8.46666666666667</x:v>
      </x:c>
      <x:c r="G2879">
        <x:v>6</x:v>
      </x:c>
      <x:c r="I2879" t="s">
        <x:v>110</x:v>
      </x:c>
      <x:c r="J2879">
        <x:v>0.65</x:v>
      </x:c>
      <x:c r="K2879" t="s">
        <x:v>119</x:v>
      </x:c>
      <x:c r="AL2879" s="165"/>
      <x:c r="AM2879" s="165"/>
      <x:c r="AN2879" s="165"/>
      <x:c r="AO2879" s="165"/>
      <x:c r="AP2879" s="165"/>
      <x:c r="AQ2879" s="165"/>
    </x:row>
    <x:row r="2880" spans="1:43">
      <x:c r="A2880">
        <x:v>287400</x:v>
      </x:c>
      <x:c r="B2880" s="168">
        <x:v>635</x:v>
      </x:c>
      <x:c r="C2880">
        <x:f>C2879+0.2</x:f>
        <x:v>8.66666666666667</x:v>
      </x:c>
      <x:c r="G2880">
        <x:v>7</x:v>
      </x:c>
      <x:c r="K2880" t="s">
        <x:v>119</x:v>
      </x:c>
      <x:c r="AL2880" s="165"/>
      <x:c r="AM2880" s="165"/>
      <x:c r="AN2880" s="165"/>
      <x:c r="AO2880" s="165"/>
      <x:c r="AP2880" s="165"/>
      <x:c r="AQ2880" s="165"/>
    </x:row>
    <x:row r="2881" spans="1:43">
      <x:c r="A2881">
        <x:v>287500</x:v>
      </x:c>
      <x:c r="B2881" s="168">
        <x:v>635</x:v>
      </x:c>
      <x:c r="C2881">
        <x:f>C2880+0.2</x:f>
        <x:v>8.86666666666667</x:v>
      </x:c>
      <x:c r="G2881">
        <x:v>8</x:v>
      </x:c>
      <x:c r="K2881" t="s">
        <x:v>119</x:v>
      </x:c>
      <x:c r="AL2881" s="165"/>
      <x:c r="AM2881" s="165"/>
      <x:c r="AN2881" s="165"/>
      <x:c r="AO2881" s="165"/>
      <x:c r="AP2881" s="165"/>
      <x:c r="AQ2881" s="165"/>
    </x:row>
    <x:row r="2882" spans="1:43">
      <x:c r="A2882">
        <x:v>287600</x:v>
      </x:c>
      <x:c r="B2882" s="168">
        <x:v>636</x:v>
      </x:c>
      <x:c r="C2882">
        <x:v>0.8</x:v>
      </x:c>
      <x:c r="I2882" t="s">
        <x:v>102</x:v>
      </x:c>
      <x:c r="K2882" t="s">
        <x:v>517</x:v>
      </x:c>
      <x:c r="M2882">
        <x:v>2307</x:v>
      </x:c>
      <x:c r="O2882" t="s">
        <x:v>101</x:v>
      </x:c>
      <x:c r="AG2882" s="80">
        <x:v>1</x:v>
      </x:c>
      <x:c r="AL2882" s="165"/>
      <x:c r="AM2882" s="165"/>
      <x:c r="AN2882" s="165"/>
      <x:c r="AO2882" s="165"/>
      <x:c r="AP2882" s="165"/>
      <x:c r="AQ2882" s="165"/>
    </x:row>
    <x:row r="2883" spans="1:43">
      <x:c r="A2883">
        <x:v>287700</x:v>
      </x:c>
      <x:c r="B2883" s="168">
        <x:v>636</x:v>
      </x:c>
      <x:c r="C2883">
        <x:v>0.95</x:v>
      </x:c>
      <x:c r="I2883" t="s">
        <x:v>100</x:v>
      </x:c>
      <x:c r="K2883" t="s">
        <x:v>517</x:v>
      </x:c>
      <x:c r="M2883">
        <x:v>2307</x:v>
      </x:c>
      <x:c r="O2883" t="s">
        <x:v>101</x:v>
      </x:c>
      <x:c r="AG2883" s="80">
        <x:v>1</x:v>
      </x:c>
      <x:c r="AL2883" s="165"/>
      <x:c r="AM2883" s="165"/>
      <x:c r="AN2883" s="165"/>
      <x:c r="AO2883" s="165"/>
      <x:c r="AP2883" s="165"/>
      <x:c r="AQ2883" s="165"/>
    </x:row>
    <x:row r="2884" spans="1:43">
      <x:c r="A2884">
        <x:v>287800</x:v>
      </x:c>
      <x:c r="B2884" s="168">
        <x:v>636</x:v>
      </x:c>
      <x:c r="C2884">
        <x:v>1.1</x:v>
      </x:c>
      <x:c r="I2884" t="s">
        <x:v>104</x:v>
      </x:c>
      <x:c r="K2884" t="s">
        <x:v>517</x:v>
      </x:c>
      <x:c r="M2884">
        <x:v>2307</x:v>
      </x:c>
      <x:c r="O2884" t="s">
        <x:v>101</x:v>
      </x:c>
      <x:c r="AG2884" s="80">
        <x:v>1</x:v>
      </x:c>
      <x:c r="AL2884" s="165"/>
      <x:c r="AM2884" s="165"/>
      <x:c r="AN2884" s="165"/>
      <x:c r="AO2884" s="165"/>
      <x:c r="AP2884" s="165"/>
      <x:c r="AQ2884" s="165"/>
    </x:row>
    <x:row r="2885" spans="1:43">
      <x:c r="A2885">
        <x:v>287900</x:v>
      </x:c>
      <x:c r="B2885" s="168">
        <x:v>636</x:v>
      </x:c>
      <x:c r="C2885">
        <x:v>1.25</x:v>
      </x:c>
      <x:c r="I2885" t="s">
        <x:v>103</x:v>
      </x:c>
      <x:c r="K2885" t="s">
        <x:v>517</x:v>
      </x:c>
      <x:c r="M2885">
        <x:v>2307</x:v>
      </x:c>
      <x:c r="O2885" t="s">
        <x:v>101</x:v>
      </x:c>
      <x:c r="AG2885" s="80">
        <x:v>1</x:v>
      </x:c>
      <x:c r="AL2885" s="165"/>
      <x:c r="AM2885" s="165"/>
      <x:c r="AN2885" s="165"/>
      <x:c r="AO2885" s="165"/>
      <x:c r="AP2885" s="165"/>
      <x:c r="AQ2885" s="165"/>
    </x:row>
    <x:row r="2886" spans="1:43">
      <x:c r="A2886">
        <x:v>288000</x:v>
      </x:c>
      <x:c r="B2886" s="168">
        <x:v>636</x:v>
      </x:c>
      <x:c r="C2886">
        <x:v>1.4</x:v>
      </x:c>
      <x:c r="I2886" t="s">
        <x:v>102</x:v>
      </x:c>
      <x:c r="K2886" t="s">
        <x:v>517</x:v>
      </x:c>
      <x:c r="M2886">
        <x:v>2307</x:v>
      </x:c>
      <x:c r="O2886" t="s">
        <x:v>101</x:v>
      </x:c>
      <x:c r="AG2886" s="80">
        <x:v>1</x:v>
      </x:c>
      <x:c r="AL2886" s="165"/>
      <x:c r="AM2886" s="165"/>
      <x:c r="AN2886" s="165"/>
      <x:c r="AO2886" s="165"/>
      <x:c r="AP2886" s="165"/>
      <x:c r="AQ2886" s="165"/>
    </x:row>
    <x:row r="2887" spans="1:43">
      <x:c r="A2887">
        <x:v>288100</x:v>
      </x:c>
      <x:c r="B2887" s="168">
        <x:v>636</x:v>
      </x:c>
      <x:c r="C2887">
        <x:v>1.55</x:v>
      </x:c>
      <x:c r="I2887" t="s">
        <x:v>100</x:v>
      </x:c>
      <x:c r="K2887" t="s">
        <x:v>517</x:v>
      </x:c>
      <x:c r="M2887">
        <x:v>2307</x:v>
      </x:c>
      <x:c r="O2887" t="s">
        <x:v>101</x:v>
      </x:c>
      <x:c r="AG2887" s="80">
        <x:v>1</x:v>
      </x:c>
      <x:c r="AL2887" s="165"/>
      <x:c r="AM2887" s="165"/>
      <x:c r="AN2887" s="165"/>
      <x:c r="AO2887" s="165"/>
      <x:c r="AP2887" s="165"/>
      <x:c r="AQ2887" s="165"/>
    </x:row>
    <x:row r="2888" spans="1:43">
      <x:c r="A2888">
        <x:v>288200</x:v>
      </x:c>
      <x:c r="B2888" s="168">
        <x:v>636</x:v>
      </x:c>
      <x:c r="C2888">
        <x:v>1.7</x:v>
      </x:c>
      <x:c r="I2888" t="s">
        <x:v>104</x:v>
      </x:c>
      <x:c r="K2888" t="s">
        <x:v>517</x:v>
      </x:c>
      <x:c r="M2888">
        <x:v>2307</x:v>
      </x:c>
      <x:c r="O2888" t="s">
        <x:v>101</x:v>
      </x:c>
      <x:c r="AG2888" s="80">
        <x:v>1</x:v>
      </x:c>
      <x:c r="AL2888" s="165"/>
      <x:c r="AM2888" s="165"/>
      <x:c r="AN2888" s="165"/>
      <x:c r="AO2888" s="165"/>
      <x:c r="AP2888" s="165"/>
      <x:c r="AQ2888" s="165"/>
    </x:row>
    <x:row r="2889" spans="1:43">
      <x:c r="A2889">
        <x:v>288300</x:v>
      </x:c>
      <x:c r="B2889" s="168">
        <x:v>636</x:v>
      </x:c>
      <x:c r="C2889">
        <x:v>1.85</x:v>
      </x:c>
      <x:c r="I2889" t="s">
        <x:v>103</x:v>
      </x:c>
      <x:c r="K2889" t="s">
        <x:v>517</x:v>
      </x:c>
      <x:c r="M2889">
        <x:v>2307</x:v>
      </x:c>
      <x:c r="O2889" t="s">
        <x:v>101</x:v>
      </x:c>
      <x:c r="AG2889" s="80">
        <x:v>1</x:v>
      </x:c>
      <x:c r="AL2889" s="165"/>
      <x:c r="AM2889" s="165"/>
      <x:c r="AN2889" s="165"/>
      <x:c r="AO2889" s="165"/>
      <x:c r="AP2889" s="165"/>
      <x:c r="AQ2889" s="165"/>
    </x:row>
    <x:row r="2890" spans="1:43">
      <x:c r="A2890">
        <x:v>288400</x:v>
      </x:c>
      <x:c r="B2890" s="168">
        <x:v>636</x:v>
      </x:c>
      <x:c r="C2890">
        <x:v>2.06666666666667</x:v>
      </x:c>
      <x:c r="I2890" t="s">
        <x:v>102</x:v>
      </x:c>
      <x:c r="K2890" t="s">
        <x:v>517</x:v>
      </x:c>
      <x:c r="M2890">
        <x:v>2307</x:v>
      </x:c>
      <x:c r="O2890" t="s">
        <x:v>101</x:v>
      </x:c>
      <x:c r="AG2890" s="80">
        <x:v>1</x:v>
      </x:c>
      <x:c r="AL2890" s="165"/>
      <x:c r="AM2890" s="165"/>
      <x:c r="AN2890" s="165"/>
      <x:c r="AO2890" s="165"/>
      <x:c r="AP2890" s="165"/>
      <x:c r="AQ2890" s="165"/>
    </x:row>
    <x:row r="2891" spans="1:43">
      <x:c r="A2891">
        <x:v>288500</x:v>
      </x:c>
      <x:c r="B2891" s="168">
        <x:v>637</x:v>
      </x:c>
      <x:c r="C2891">
        <x:v>0.9</x:v>
      </x:c>
      <x:c r="D2891">
        <x:v>1</x:v>
      </x:c>
      <x:c r="M2891">
        <x:v>2225</x:v>
      </x:c>
      <x:c r="N2891">
        <x:v>2</x:v>
      </x:c>
      <x:c r="P2891" t="s">
        <x:v>522</x:v>
      </x:c>
      <x:c r="AG2891" s="80">
        <x:v>2</x:v>
      </x:c>
      <x:c r="AL2891" s="165"/>
      <x:c r="AM2891" s="165"/>
      <x:c r="AN2891" s="165"/>
      <x:c r="AO2891" s="165"/>
      <x:c r="AP2891" s="165"/>
      <x:c r="AQ2891" s="165"/>
    </x:row>
    <x:row r="2892" spans="1:43">
      <x:c r="A2892">
        <x:v>288600</x:v>
      </x:c>
      <x:c r="B2892" s="168">
        <x:v>637</x:v>
      </x:c>
      <x:c r="C2892">
        <x:v>1</x:v>
      </x:c>
      <x:c r="G2892">
        <x:v>3</x:v>
      </x:c>
      <x:c r="I2892" t="s">
        <x:v>100</x:v>
      </x:c>
      <x:c r="K2892" t="s">
        <x:v>105</x:v>
      </x:c>
      <x:c r="M2892">
        <x:v>2224</x:v>
      </x:c>
      <x:c r="N2892">
        <x:v>2</x:v>
      </x:c>
      <x:c r="P2892" t="s">
        <x:v>491</x:v>
      </x:c>
      <x:c r="U2892">
        <x:v>756</x:v>
      </x:c>
      <x:c r="W2892" t="s">
        <x:v>523</x:v>
      </x:c>
      <x:c r="X2892">
        <x:v>1</x:v>
      </x:c>
      <x:c r="Y2892">
        <x:v>2</x:v>
      </x:c>
      <x:c r="AA2892">
        <x:v>80</x:v>
      </x:c>
      <x:c r="AC2892">
        <x:v>0.3</x:v>
      </x:c>
      <x:c r="AD2892" t="s">
        <x:v>524</x:v>
      </x:c>
      <x:c r="AG2892" s="80">
        <x:v>2</x:v>
      </x:c>
      <x:c r="AL2892" s="165"/>
      <x:c r="AM2892" s="165"/>
      <x:c r="AN2892" s="165"/>
      <x:c r="AO2892" s="165"/>
      <x:c r="AP2892" s="165"/>
      <x:c r="AQ2892" s="165"/>
    </x:row>
    <x:row r="2893" spans="1:43">
      <x:c r="A2893">
        <x:v>288700</x:v>
      </x:c>
      <x:c r="B2893" s="168">
        <x:v>637</x:v>
      </x:c>
      <x:c r="C2893">
        <x:v>1.1</x:v>
      </x:c>
      <x:c r="G2893">
        <x:v>4</x:v>
      </x:c>
      <x:c r="I2893" t="s">
        <x:v>104</x:v>
      </x:c>
      <x:c r="K2893" t="s">
        <x:v>105</x:v>
      </x:c>
      <x:c r="M2893">
        <x:v>2224</x:v>
      </x:c>
      <x:c r="N2893">
        <x:v>2</x:v>
      </x:c>
      <x:c r="P2893" t="s">
        <x:v>336</x:v>
      </x:c>
      <x:c r="U2893">
        <x:v>756</x:v>
      </x:c>
      <x:c r="W2893" t="s">
        <x:v>523</x:v>
      </x:c>
      <x:c r="X2893">
        <x:v>1</x:v>
      </x:c>
      <x:c r="Y2893">
        <x:v>2</x:v>
      </x:c>
      <x:c r="AA2893">
        <x:v>80</x:v>
      </x:c>
      <x:c r="AC2893">
        <x:v>0.3</x:v>
      </x:c>
      <x:c r="AD2893" t="s">
        <x:v>525</x:v>
      </x:c>
      <x:c r="AG2893" s="80">
        <x:v>2</x:v>
      </x:c>
      <x:c r="AL2893" s="165"/>
      <x:c r="AM2893" s="165"/>
      <x:c r="AN2893" s="165"/>
      <x:c r="AO2893" s="165"/>
      <x:c r="AP2893" s="165"/>
      <x:c r="AQ2893" s="165"/>
    </x:row>
    <x:row r="2894" spans="1:43">
      <x:c r="A2894">
        <x:v>288800</x:v>
      </x:c>
      <x:c r="B2894" s="168">
        <x:v>637</x:v>
      </x:c>
      <x:c r="C2894">
        <x:v>1.2</x:v>
      </x:c>
      <x:c r="G2894">
        <x:v>3</x:v>
      </x:c>
      <x:c r="I2894" t="s">
        <x:v>103</x:v>
      </x:c>
      <x:c r="K2894" t="s">
        <x:v>105</x:v>
      </x:c>
      <x:c r="M2894">
        <x:v>2224</x:v>
      </x:c>
      <x:c r="N2894">
        <x:v>2</x:v>
      </x:c>
      <x:c r="P2894" t="s">
        <x:v>526</x:v>
      </x:c>
      <x:c r="U2894">
        <x:v>756</x:v>
      </x:c>
      <x:c r="W2894" t="s">
        <x:v>523</x:v>
      </x:c>
      <x:c r="X2894">
        <x:v>1</x:v>
      </x:c>
      <x:c r="Y2894">
        <x:v>2</x:v>
      </x:c>
      <x:c r="AA2894">
        <x:v>80</x:v>
      </x:c>
      <x:c r="AC2894">
        <x:v>0.3</x:v>
      </x:c>
      <x:c r="AD2894" t="s">
        <x:v>527</x:v>
      </x:c>
      <x:c r="AG2894" s="80">
        <x:v>2</x:v>
      </x:c>
      <x:c r="AL2894" s="165"/>
      <x:c r="AM2894" s="165"/>
      <x:c r="AN2894" s="165"/>
      <x:c r="AO2894" s="165"/>
      <x:c r="AP2894" s="165"/>
      <x:c r="AQ2894" s="165"/>
    </x:row>
    <x:row r="2895" spans="1:43">
      <x:c r="A2895">
        <x:v>288900</x:v>
      </x:c>
      <x:c r="B2895" s="168">
        <x:v>637</x:v>
      </x:c>
      <x:c r="C2895">
        <x:v>1.3</x:v>
      </x:c>
      <x:c r="G2895">
        <x:v>6</x:v>
      </x:c>
      <x:c r="I2895" t="s">
        <x:v>102</x:v>
      </x:c>
      <x:c r="K2895" t="s">
        <x:v>105</x:v>
      </x:c>
      <x:c r="M2895">
        <x:v>2224</x:v>
      </x:c>
      <x:c r="N2895">
        <x:v>2</x:v>
      </x:c>
      <x:c r="P2895" t="s">
        <x:v>528</x:v>
      </x:c>
      <x:c r="U2895">
        <x:v>756</x:v>
      </x:c>
      <x:c r="W2895" t="s">
        <x:v>523</x:v>
      </x:c>
      <x:c r="X2895">
        <x:v>1</x:v>
      </x:c>
      <x:c r="Y2895">
        <x:v>2</x:v>
      </x:c>
      <x:c r="AA2895">
        <x:v>80</x:v>
      </x:c>
      <x:c r="AC2895">
        <x:v>0.3</x:v>
      </x:c>
      <x:c r="AD2895" t="s">
        <x:v>529</x:v>
      </x:c>
      <x:c r="AG2895" s="80">
        <x:v>2</x:v>
      </x:c>
      <x:c r="AL2895" s="165"/>
      <x:c r="AM2895" s="165"/>
      <x:c r="AN2895" s="165"/>
      <x:c r="AO2895" s="165"/>
      <x:c r="AP2895" s="165"/>
      <x:c r="AQ2895" s="165"/>
    </x:row>
    <x:row r="2896" spans="1:43">
      <x:c r="A2896">
        <x:v>289000</x:v>
      </x:c>
      <x:c r="B2896" s="168">
        <x:v>638</x:v>
      </x:c>
      <x:c r="C2896">
        <x:f>244/30</x:f>
        <x:v>8.13333333333333</x:v>
      </x:c>
      <x:c r="G2896">
        <x:v>3</x:v>
      </x:c>
      <x:c r="I2896" t="s">
        <x:v>110</x:v>
      </x:c>
      <x:c r="J2896">
        <x:v>0.65</x:v>
      </x:c>
      <x:c r="K2896" t="s">
        <x:v>105</x:v>
      </x:c>
      <x:c r="AL2896" s="165"/>
      <x:c r="AM2896" s="165"/>
      <x:c r="AN2896" s="165"/>
      <x:c r="AO2896" s="165"/>
      <x:c r="AP2896" s="165"/>
      <x:c r="AQ2896" s="165"/>
    </x:row>
    <x:row r="2897" spans="1:43">
      <x:c r="A2897">
        <x:v>289100</x:v>
      </x:c>
      <x:c r="B2897" s="168">
        <x:v>638</x:v>
      </x:c>
      <x:c r="C2897">
        <x:f t="shared" ref="C2897:C2902" si="223">C2896+0.2</x:f>
        <x:v>8.33333333333333</x:v>
      </x:c>
      <x:c r="G2897">
        <x:v>2</x:v>
      </x:c>
      <x:c r="K2897" t="s">
        <x:v>105</x:v>
      </x:c>
      <x:c r="AL2897" s="165"/>
      <x:c r="AM2897" s="165"/>
      <x:c r="AN2897" s="165"/>
      <x:c r="AO2897" s="165"/>
      <x:c r="AP2897" s="165"/>
      <x:c r="AQ2897" s="165"/>
    </x:row>
    <x:row r="2898" spans="1:43">
      <x:c r="A2898">
        <x:v>289200</x:v>
      </x:c>
      <x:c r="B2898" s="168">
        <x:v>638</x:v>
      </x:c>
      <x:c r="C2898">
        <x:f t="shared" si="223"/>
        <x:v>8.53333333333333</x:v>
      </x:c>
      <x:c r="G2898">
        <x:v>3</x:v>
      </x:c>
      <x:c r="K2898" t="s">
        <x:v>105</x:v>
      </x:c>
      <x:c r="AL2898" s="165"/>
      <x:c r="AM2898" s="165"/>
      <x:c r="AN2898" s="165"/>
      <x:c r="AO2898" s="165"/>
      <x:c r="AP2898" s="165"/>
      <x:c r="AQ2898" s="165"/>
    </x:row>
    <x:row r="2899" spans="1:43">
      <x:c r="A2899">
        <x:v>289300</x:v>
      </x:c>
      <x:c r="B2899" s="168">
        <x:v>638</x:v>
      </x:c>
      <x:c r="C2899">
        <x:f t="shared" si="223"/>
        <x:v>8.73333333333333</x:v>
      </x:c>
      <x:c r="G2899">
        <x:v>4</x:v>
      </x:c>
      <x:c r="K2899" t="s">
        <x:v>105</x:v>
      </x:c>
      <x:c r="AL2899" s="165"/>
      <x:c r="AM2899" s="165"/>
      <x:c r="AN2899" s="165"/>
      <x:c r="AO2899" s="165"/>
      <x:c r="AP2899" s="165"/>
      <x:c r="AQ2899" s="165"/>
    </x:row>
    <x:row r="2900" spans="1:43">
      <x:c r="A2900">
        <x:v>289400</x:v>
      </x:c>
      <x:c r="B2900" s="168">
        <x:v>638</x:v>
      </x:c>
      <x:c r="C2900">
        <x:f t="shared" si="223"/>
        <x:v>8.93333333333333</x:v>
      </x:c>
      <x:c r="G2900">
        <x:v>3</x:v>
      </x:c>
      <x:c r="K2900" t="s">
        <x:v>105</x:v>
      </x:c>
      <x:c r="AL2900" s="165"/>
      <x:c r="AM2900" s="165"/>
      <x:c r="AN2900" s="165"/>
      <x:c r="AO2900" s="165"/>
      <x:c r="AP2900" s="165"/>
      <x:c r="AQ2900" s="165"/>
    </x:row>
    <x:row r="2901" spans="1:43">
      <x:c r="A2901">
        <x:v>289500</x:v>
      </x:c>
      <x:c r="B2901" s="168">
        <x:v>638</x:v>
      </x:c>
      <x:c r="C2901">
        <x:f t="shared" si="223"/>
        <x:v>9.13333333333333</x:v>
      </x:c>
      <x:c r="G2901">
        <x:v>4</x:v>
      </x:c>
      <x:c r="K2901" t="s">
        <x:v>105</x:v>
      </x:c>
      <x:c r="AL2901" s="165"/>
      <x:c r="AM2901" s="165"/>
      <x:c r="AN2901" s="165"/>
      <x:c r="AO2901" s="165"/>
      <x:c r="AP2901" s="165"/>
      <x:c r="AQ2901" s="165"/>
    </x:row>
    <x:row r="2902" spans="1:43">
      <x:c r="A2902">
        <x:v>289600</x:v>
      </x:c>
      <x:c r="B2902" s="168">
        <x:v>638</x:v>
      </x:c>
      <x:c r="C2902">
        <x:f t="shared" si="223"/>
        <x:v>9.33333333333333</x:v>
      </x:c>
      <x:c r="G2902">
        <x:v>5</x:v>
      </x:c>
      <x:c r="K2902" t="s">
        <x:v>105</x:v>
      </x:c>
      <x:c r="AL2902" s="165"/>
      <x:c r="AM2902" s="165"/>
      <x:c r="AN2902" s="165"/>
      <x:c r="AO2902" s="165"/>
      <x:c r="AP2902" s="165"/>
      <x:c r="AQ2902" s="165"/>
    </x:row>
    <x:row r="2903" spans="1:43">
      <x:c r="A2903">
        <x:v>289700</x:v>
      </x:c>
      <x:c r="B2903" s="168">
        <x:v>638</x:v>
      </x:c>
      <x:c r="C2903">
        <x:v>9.9</x:v>
      </x:c>
      <x:c r="D2903">
        <x:v>1</x:v>
      </x:c>
      <x:c r="K2903" t="s">
        <x:v>105</x:v>
      </x:c>
      <x:c r="M2903">
        <x:v>2327</x:v>
      </x:c>
      <x:c r="N2903">
        <x:v>2</x:v>
      </x:c>
      <x:c r="P2903" t="s">
        <x:v>197</x:v>
      </x:c>
      <x:c r="AL2903" s="165"/>
      <x:c r="AM2903" s="165"/>
      <x:c r="AN2903" s="165"/>
      <x:c r="AO2903" s="165"/>
      <x:c r="AP2903" s="165"/>
      <x:c r="AQ2903" s="165"/>
    </x:row>
    <x:row r="2904" spans="1:43" s="6" customFormat="1">
      <x:c r="A2904" s="6">
        <x:v>289800</x:v>
      </x:c>
      <x:c r="B2904" s="161">
        <x:v>641</x:v>
      </x:c>
      <x:c r="C2904" s="6">
        <x:f>13/30</x:f>
        <x:v>0.433333333333333</x:v>
      </x:c>
      <x:c r="G2904" s="6">
        <x:v>3</x:v>
      </x:c>
      <x:c r="I2904" s="6" t="s">
        <x:v>104</x:v>
      </x:c>
      <x:c r="K2904" s="6" t="s">
        <x:v>530</x:v>
      </x:c>
      <x:c r="M2904" s="6">
        <x:v>2110</x:v>
      </x:c>
      <x:c r="O2904" s="6" t="s">
        <x:v>101</x:v>
      </x:c>
      <x:c r="AG2904" s="93">
        <x:v>1</x:v>
      </x:c>
      <x:c r="AL2904" s="171"/>
      <x:c r="AM2904" s="171"/>
      <x:c r="AN2904" s="171"/>
      <x:c r="AO2904" s="171"/>
      <x:c r="AP2904" s="171"/>
      <x:c r="AQ2904" s="171"/>
    </x:row>
    <x:row r="2905" spans="1:43" s="6" customFormat="1">
      <x:c r="A2905" s="6">
        <x:v>289900</x:v>
      </x:c>
      <x:c r="B2905" s="161">
        <x:v>641</x:v>
      </x:c>
      <x:c r="C2905" s="6">
        <x:f>29/30</x:f>
        <x:v>0.966666666666667</x:v>
      </x:c>
      <x:c r="G2905" s="6">
        <x:v>2</x:v>
      </x:c>
      <x:c r="I2905" s="6" t="s">
        <x:v>100</x:v>
      </x:c>
      <x:c r="K2905" s="6" t="s">
        <x:v>531</x:v>
      </x:c>
      <x:c r="M2905" s="6">
        <x:v>2110</x:v>
      </x:c>
      <x:c r="O2905" s="6" t="s">
        <x:v>101</x:v>
      </x:c>
      <x:c r="AG2905" s="93">
        <x:v>1</x:v>
      </x:c>
      <x:c r="AL2905" s="171"/>
      <x:c r="AM2905" s="171"/>
      <x:c r="AN2905" s="171"/>
      <x:c r="AO2905" s="171"/>
      <x:c r="AP2905" s="171"/>
      <x:c r="AQ2905" s="171"/>
    </x:row>
    <x:row r="2906" spans="1:43" s="6" customFormat="1">
      <x:c r="A2906" s="6">
        <x:v>290000</x:v>
      </x:c>
      <x:c r="B2906" s="161">
        <x:v>641</x:v>
      </x:c>
      <x:c r="C2906" s="6">
        <x:f>34/30</x:f>
        <x:v>1.13333333333333</x:v>
      </x:c>
      <x:c r="G2906" s="6">
        <x:v>3</x:v>
      </x:c>
      <x:c r="I2906" s="6" t="s">
        <x:v>102</x:v>
      </x:c>
      <x:c r="K2906" s="6" t="s">
        <x:v>531</x:v>
      </x:c>
      <x:c r="M2906" s="6">
        <x:v>2110</x:v>
      </x:c>
      <x:c r="O2906" s="6" t="s">
        <x:v>101</x:v>
      </x:c>
      <x:c r="AG2906" s="93">
        <x:v>1</x:v>
      </x:c>
      <x:c r="AL2906" s="171"/>
      <x:c r="AM2906" s="171"/>
      <x:c r="AN2906" s="171"/>
      <x:c r="AO2906" s="171"/>
      <x:c r="AP2906" s="171"/>
      <x:c r="AQ2906" s="171"/>
    </x:row>
    <x:row r="2907" spans="1:43" s="6" customFormat="1">
      <x:c r="A2907" s="6">
        <x:v>290100</x:v>
      </x:c>
      <x:c r="B2907" s="161">
        <x:v>641</x:v>
      </x:c>
      <x:c r="C2907" s="6">
        <x:f>49/30</x:f>
        <x:v>1.63333333333333</x:v>
      </x:c>
      <x:c r="G2907" s="6">
        <x:v>4</x:v>
      </x:c>
      <x:c r="I2907" s="6" t="s">
        <x:v>103</x:v>
      </x:c>
      <x:c r="K2907" s="6" t="s">
        <x:v>532</x:v>
      </x:c>
      <x:c r="M2907" s="6">
        <x:v>2111</x:v>
      </x:c>
      <x:c r="O2907" s="6" t="s">
        <x:v>101</x:v>
      </x:c>
      <x:c r="AG2907" s="93">
        <x:v>2</x:v>
      </x:c>
      <x:c r="AL2907" s="171"/>
      <x:c r="AM2907" s="171"/>
      <x:c r="AN2907" s="171"/>
      <x:c r="AO2907" s="171"/>
      <x:c r="AP2907" s="171"/>
      <x:c r="AQ2907" s="171"/>
    </x:row>
    <x:row r="2908" spans="1:43" s="3" customFormat="1">
      <x:c r="A2908" s="3">
        <x:v>290200</x:v>
      </x:c>
      <x:c r="B2908" s="130">
        <x:v>642</x:v>
      </x:c>
      <x:c r="C2908" s="3">
        <x:f>9/30</x:f>
        <x:v>0.3</x:v>
      </x:c>
      <x:c r="G2908" s="3">
        <x:v>3</x:v>
      </x:c>
      <x:c r="I2908" s="3" t="s">
        <x:v>100</x:v>
      </x:c>
      <x:c r="K2908" s="3" t="s">
        <x:v>533</x:v>
      </x:c>
      <x:c r="M2908" s="3">
        <x:v>2114</x:v>
      </x:c>
      <x:c r="O2908" s="3" t="s">
        <x:v>116</x:v>
      </x:c>
      <x:c r="AG2908" s="108">
        <x:v>1</x:v>
      </x:c>
      <x:c r="AL2908" s="172"/>
      <x:c r="AM2908" s="172"/>
      <x:c r="AN2908" s="172"/>
      <x:c r="AO2908" s="172"/>
      <x:c r="AP2908" s="172"/>
      <x:c r="AQ2908" s="172"/>
    </x:row>
    <x:row r="2909" spans="1:43" s="3" customFormat="1">
      <x:c r="A2909" s="3">
        <x:v>290300</x:v>
      </x:c>
      <x:c r="B2909" s="130">
        <x:v>642</x:v>
      </x:c>
      <x:c r="C2909" s="3">
        <x:f>17/30</x:f>
        <x:v>0.566666666666667</x:v>
      </x:c>
      <x:c r="G2909" s="3">
        <x:v>2</x:v>
      </x:c>
      <x:c r="I2909" s="3" t="s">
        <x:v>102</x:v>
      </x:c>
      <x:c r="K2909" s="3" t="s">
        <x:v>534</x:v>
      </x:c>
      <x:c r="AG2909" s="108">
        <x:v>1</x:v>
      </x:c>
      <x:c r="AL2909" s="172"/>
      <x:c r="AM2909" s="172"/>
      <x:c r="AN2909" s="172"/>
      <x:c r="AO2909" s="172"/>
      <x:c r="AP2909" s="172"/>
      <x:c r="AQ2909" s="172"/>
    </x:row>
    <x:row r="2910" spans="1:43" s="3" customFormat="1">
      <x:c r="A2910" s="3">
        <x:v>290400</x:v>
      </x:c>
      <x:c r="B2910" s="130">
        <x:v>642</x:v>
      </x:c>
      <x:c r="C2910" s="3">
        <x:f>21/30</x:f>
        <x:v>0.7</x:v>
      </x:c>
      <x:c r="G2910" s="3">
        <x:v>1</x:v>
      </x:c>
      <x:c r="I2910" s="3" t="s">
        <x:v>103</x:v>
      </x:c>
      <x:c r="K2910" s="3" t="s">
        <x:v>535</x:v>
      </x:c>
      <x:c r="AG2910" s="108">
        <x:v>1</x:v>
      </x:c>
      <x:c r="AL2910" s="172"/>
      <x:c r="AM2910" s="172"/>
      <x:c r="AN2910" s="172"/>
      <x:c r="AO2910" s="172"/>
      <x:c r="AP2910" s="172"/>
      <x:c r="AQ2910" s="172"/>
    </x:row>
    <x:row r="2911" spans="1:43" s="3" customFormat="1">
      <x:c r="A2911" s="3">
        <x:v>290500</x:v>
      </x:c>
      <x:c r="B2911" s="130">
        <x:v>642</x:v>
      </x:c>
      <x:c r="C2911" s="3">
        <x:f>24/30</x:f>
        <x:v>0.8</x:v>
      </x:c>
      <x:c r="G2911" s="3">
        <x:v>2</x:v>
      </x:c>
      <x:c r="I2911" s="3" t="s">
        <x:v>104</x:v>
      </x:c>
      <x:c r="K2911" s="3" t="s">
        <x:v>533</x:v>
      </x:c>
      <x:c r="AG2911" s="108">
        <x:v>1</x:v>
      </x:c>
      <x:c r="AL2911" s="172"/>
      <x:c r="AM2911" s="172"/>
      <x:c r="AN2911" s="172"/>
      <x:c r="AO2911" s="172"/>
      <x:c r="AP2911" s="172"/>
      <x:c r="AQ2911" s="172"/>
    </x:row>
    <x:row r="2912" spans="1:43" s="3" customFormat="1">
      <x:c r="A2912" s="3">
        <x:v>290600</x:v>
      </x:c>
      <x:c r="B2912" s="130">
        <x:v>642</x:v>
      </x:c>
      <x:c r="C2912" s="3">
        <x:f>29/30</x:f>
        <x:v>0.966666666666667</x:v>
      </x:c>
      <x:c r="G2912" s="3">
        <x:v>1</x:v>
      </x:c>
      <x:c r="I2912" s="3" t="s">
        <x:v>100</x:v>
      </x:c>
      <x:c r="K2912" s="3" t="s">
        <x:v>534</x:v>
      </x:c>
      <x:c r="AG2912" s="108">
        <x:v>1</x:v>
      </x:c>
      <x:c r="AL2912" s="172"/>
      <x:c r="AM2912" s="172"/>
      <x:c r="AN2912" s="172"/>
      <x:c r="AO2912" s="172"/>
      <x:c r="AP2912" s="172"/>
      <x:c r="AQ2912" s="172"/>
    </x:row>
    <x:row r="2913" spans="1:43" s="3" customFormat="1">
      <x:c r="A2913" s="3">
        <x:v>290700</x:v>
      </x:c>
      <x:c r="B2913" s="130">
        <x:v>642</x:v>
      </x:c>
      <x:c r="C2913" s="3">
        <x:f>48/30</x:f>
        <x:v>1.6</x:v>
      </x:c>
      <x:c r="G2913" s="3">
        <x:v>3</x:v>
      </x:c>
      <x:c r="I2913" s="3" t="s">
        <x:v>104</x:v>
      </x:c>
      <x:c r="K2913" s="3" t="s">
        <x:v>536</x:v>
      </x:c>
      <x:c r="AG2913" s="108">
        <x:v>2</x:v>
      </x:c>
      <x:c r="AL2913" s="172"/>
      <x:c r="AM2913" s="172"/>
      <x:c r="AN2913" s="172"/>
      <x:c r="AO2913" s="172"/>
      <x:c r="AP2913" s="172"/>
      <x:c r="AQ2913" s="172"/>
    </x:row>
    <x:row r="2914" spans="1:43" s="3" customFormat="1">
      <x:c r="A2914" s="3">
        <x:v>290800</x:v>
      </x:c>
      <x:c r="B2914" s="130">
        <x:v>642</x:v>
      </x:c>
      <x:c r="C2914" s="3">
        <x:f>C2913+0.15</x:f>
        <x:v>1.75</x:v>
      </x:c>
      <x:c r="D2914" s="3">
        <x:v>1</x:v>
      </x:c>
      <x:c r="AG2914" s="108">
        <x:v>2</x:v>
      </x:c>
      <x:c r="AL2914" s="172"/>
      <x:c r="AM2914" s="172"/>
      <x:c r="AN2914" s="172"/>
      <x:c r="AO2914" s="172"/>
      <x:c r="AP2914" s="172"/>
      <x:c r="AQ2914" s="172"/>
    </x:row>
    <x:row r="2915" spans="1:43" s="6" customFormat="1">
      <x:c r="A2915" s="6">
        <x:v>290900</x:v>
      </x:c>
      <x:c r="B2915" s="161">
        <x:v>643</x:v>
      </x:c>
      <x:c r="C2915" s="6">
        <x:f>13/30</x:f>
        <x:v>0.433333333333333</x:v>
      </x:c>
      <x:c r="G2915" s="6">
        <x:v>2</x:v>
      </x:c>
      <x:c r="M2915" s="6">
        <x:v>2110</x:v>
      </x:c>
      <x:c r="O2915" s="6" t="s">
        <x:v>101</x:v>
      </x:c>
      <x:c r="S2915" s="6" t="s">
        <x:v>350</x:v>
      </x:c>
      <x:c r="T2915" s="6">
        <x:v>4.5</x:v>
      </x:c>
      <x:c r="AG2915" s="93">
        <x:v>1</x:v>
      </x:c>
      <x:c r="AL2915" s="171"/>
      <x:c r="AM2915" s="171"/>
      <x:c r="AN2915" s="171"/>
      <x:c r="AO2915" s="171"/>
      <x:c r="AP2915" s="171"/>
      <x:c r="AQ2915" s="171"/>
    </x:row>
    <x:row r="2916" spans="1:43" s="6" customFormat="1">
      <x:c r="A2916" s="6">
        <x:v>291000</x:v>
      </x:c>
      <x:c r="B2916" s="161">
        <x:v>643</x:v>
      </x:c>
      <x:c r="C2916" s="6">
        <x:f>43/30</x:f>
        <x:v>1.43333333333333</x:v>
      </x:c>
      <x:c r="G2916" s="6">
        <x:v>2</x:v>
      </x:c>
      <x:c r="M2916" s="6">
        <x:v>2110</x:v>
      </x:c>
      <x:c r="O2916" s="6" t="s">
        <x:v>101</x:v>
      </x:c>
      <x:c r="S2916" s="6" t="s">
        <x:v>464</x:v>
      </x:c>
      <x:c r="T2916" s="6">
        <x:v>4.5000001</x:v>
      </x:c>
      <x:c r="AG2916" s="93">
        <x:v>1</x:v>
      </x:c>
      <x:c r="AL2916" s="171"/>
      <x:c r="AM2916" s="171"/>
      <x:c r="AN2916" s="171"/>
      <x:c r="AO2916" s="171"/>
      <x:c r="AP2916" s="171"/>
      <x:c r="AQ2916" s="171"/>
    </x:row>
    <x:row r="2917" spans="1:43" s="6" customFormat="1">
      <x:c r="A2917" s="6">
        <x:v>291100</x:v>
      </x:c>
      <x:c r="B2917" s="161">
        <x:v>643</x:v>
      </x:c>
      <x:c r="C2917" s="6">
        <x:f>50/30</x:f>
        <x:v>1.66666666666667</x:v>
      </x:c>
      <x:c r="D2917" s="6">
        <x:v>1</x:v>
      </x:c>
      <x:c r="S2917" s="6" t="s">
        <x:v>264</x:v>
      </x:c>
      <x:c r="AG2917" s="93"/>
      <x:c r="AL2917" s="171"/>
      <x:c r="AM2917" s="171"/>
      <x:c r="AN2917" s="171"/>
      <x:c r="AO2917" s="171"/>
      <x:c r="AP2917" s="171"/>
      <x:c r="AQ2917" s="171"/>
    </x:row>
    <x:row r="2918" spans="1:43" s="6" customFormat="1">
      <x:c r="A2918" s="6">
        <x:v>291200</x:v>
      </x:c>
      <x:c r="B2918" s="161">
        <x:v>643</x:v>
      </x:c>
      <x:c r="C2918" s="6">
        <x:f>58/30</x:f>
        <x:v>1.93333333333333</x:v>
      </x:c>
      <x:c r="G2918" s="6">
        <x:v>3</x:v>
      </x:c>
      <x:c r="M2918" s="6">
        <x:v>2110</x:v>
      </x:c>
      <x:c r="O2918" s="6" t="s">
        <x:v>101</x:v>
      </x:c>
      <x:c r="AG2918" s="93">
        <x:v>2</x:v>
      </x:c>
      <x:c r="AL2918" s="171"/>
      <x:c r="AM2918" s="171"/>
      <x:c r="AN2918" s="171"/>
      <x:c r="AO2918" s="171"/>
      <x:c r="AP2918" s="171"/>
      <x:c r="AQ2918" s="171"/>
    </x:row>
    <x:row r="2919" spans="1:43" s="6" customFormat="1">
      <x:c r="A2919" s="6">
        <x:v>291300</x:v>
      </x:c>
      <x:c r="B2919" s="161">
        <x:v>643</x:v>
      </x:c>
      <x:c r="C2919" s="6">
        <x:f>C2918+0.15</x:f>
        <x:v>2.08333333333333</x:v>
      </x:c>
      <x:c r="G2919" s="6">
        <x:v>4</x:v>
      </x:c>
      <x:c r="M2919" s="6">
        <x:v>2110</x:v>
      </x:c>
      <x:c r="O2919" s="6" t="s">
        <x:v>101</x:v>
      </x:c>
      <x:c r="AG2919" s="93">
        <x:v>2</x:v>
      </x:c>
      <x:c r="AL2919" s="171"/>
      <x:c r="AM2919" s="171"/>
      <x:c r="AN2919" s="171"/>
      <x:c r="AO2919" s="171"/>
      <x:c r="AP2919" s="171"/>
      <x:c r="AQ2919" s="171"/>
    </x:row>
    <x:row r="2920" spans="1:43" s="6" customFormat="1">
      <x:c r="A2920" s="6">
        <x:v>291400</x:v>
      </x:c>
      <x:c r="B2920" s="161">
        <x:v>643</x:v>
      </x:c>
      <x:c r="C2920" s="6">
        <x:f>C2919+0.15</x:f>
        <x:v>2.23333333333333</x:v>
      </x:c>
      <x:c r="D2920" s="6">
        <x:v>1</x:v>
      </x:c>
      <x:c r="AG2920" s="93">
        <x:v>2</x:v>
      </x:c>
      <x:c r="AL2920" s="171"/>
      <x:c r="AM2920" s="171"/>
      <x:c r="AN2920" s="171"/>
      <x:c r="AO2920" s="171"/>
      <x:c r="AP2920" s="171"/>
      <x:c r="AQ2920" s="171"/>
    </x:row>
    <x:row r="2921" spans="1:43" s="3" customFormat="1">
      <x:c r="A2921" s="3">
        <x:v>291500</x:v>
      </x:c>
      <x:c r="B2921" s="130">
        <x:v>644</x:v>
      </x:c>
      <x:c r="C2921" s="3">
        <x:f>14/30</x:f>
        <x:v>0.466666666666667</x:v>
      </x:c>
      <x:c r="G2921" s="3">
        <x:v>4</x:v>
      </x:c>
      <x:c r="I2921" s="3" t="s">
        <x:v>103</x:v>
      </x:c>
      <x:c r="K2921" s="169" t="s">
        <x:v>537</x:v>
      </x:c>
      <x:c r="M2921" s="3" t="s">
        <x:v>538</x:v>
      </x:c>
      <x:c r="O2921" s="3" t="s">
        <x:v>101</x:v>
      </x:c>
      <x:c r="AG2921" s="108">
        <x:v>1</x:v>
      </x:c>
      <x:c r="AL2921" s="172"/>
      <x:c r="AM2921" s="172"/>
      <x:c r="AN2921" s="172"/>
      <x:c r="AO2921" s="172"/>
      <x:c r="AP2921" s="172"/>
      <x:c r="AQ2921" s="172"/>
    </x:row>
    <x:row r="2922" spans="1:43" s="3" customFormat="1">
      <x:c r="A2922" s="3">
        <x:v>291600</x:v>
      </x:c>
      <x:c r="B2922" s="130">
        <x:v>644</x:v>
      </x:c>
      <x:c r="C2922" s="3">
        <x:f>24/30</x:f>
        <x:v>0.8</x:v>
      </x:c>
      <x:c r="G2922" s="3">
        <x:v>3</x:v>
      </x:c>
      <x:c r="I2922" s="3" t="s">
        <x:v>104</x:v>
      </x:c>
      <x:c r="K2922" s="169" t="s">
        <x:v>537</x:v>
      </x:c>
      <x:c r="M2922" s="3" t="s">
        <x:v>538</x:v>
      </x:c>
      <x:c r="O2922" s="3" t="s">
        <x:v>101</x:v>
      </x:c>
      <x:c r="AG2922" s="108">
        <x:v>1</x:v>
      </x:c>
      <x:c r="AL2922" s="172"/>
      <x:c r="AM2922" s="172"/>
      <x:c r="AN2922" s="172"/>
      <x:c r="AO2922" s="172"/>
      <x:c r="AP2922" s="172"/>
      <x:c r="AQ2922" s="172"/>
    </x:row>
    <x:row r="2923" spans="1:43" s="3" customFormat="1">
      <x:c r="A2923" s="3">
        <x:v>291700</x:v>
      </x:c>
      <x:c r="B2923" s="130">
        <x:v>644</x:v>
      </x:c>
      <x:c r="C2923" s="3">
        <x:f>34/30</x:f>
        <x:v>1.13333333333333</x:v>
      </x:c>
      <x:c r="G2923" s="3">
        <x:v>4</x:v>
      </x:c>
      <x:c r="I2923" s="3" t="s">
        <x:v>100</x:v>
      </x:c>
      <x:c r="K2923" s="169" t="s">
        <x:v>537</x:v>
      </x:c>
      <x:c r="M2923" s="3" t="s">
        <x:v>538</x:v>
      </x:c>
      <x:c r="O2923" s="3" t="s">
        <x:v>101</x:v>
      </x:c>
      <x:c r="AG2923" s="108">
        <x:v>2</x:v>
      </x:c>
      <x:c r="AL2923" s="172"/>
      <x:c r="AM2923" s="172"/>
      <x:c r="AN2923" s="172"/>
      <x:c r="AO2923" s="172"/>
      <x:c r="AP2923" s="172"/>
      <x:c r="AQ2923" s="172"/>
    </x:row>
    <x:row r="2924" spans="1:43" s="3" customFormat="1">
      <x:c r="A2924" s="3">
        <x:v>291800</x:v>
      </x:c>
      <x:c r="B2924" s="130">
        <x:v>644</x:v>
      </x:c>
      <x:c r="C2924" s="3">
        <x:f>45/30</x:f>
        <x:v>1.5</x:v>
      </x:c>
      <x:c r="G2924" s="3">
        <x:v>3</x:v>
      </x:c>
      <x:c r="I2924" s="3" t="s">
        <x:v>102</x:v>
      </x:c>
      <x:c r="K2924" s="169" t="s">
        <x:v>537</x:v>
      </x:c>
      <x:c r="M2924" s="3" t="s">
        <x:v>538</x:v>
      </x:c>
      <x:c r="O2924" s="3" t="s">
        <x:v>101</x:v>
      </x:c>
      <x:c r="AG2924" s="108">
        <x:v>2</x:v>
      </x:c>
      <x:c r="AL2924" s="172"/>
      <x:c r="AM2924" s="172"/>
      <x:c r="AN2924" s="172"/>
      <x:c r="AO2924" s="172"/>
      <x:c r="AP2924" s="172"/>
      <x:c r="AQ2924" s="172"/>
    </x:row>
    <x:row r="2925" spans="1:43" s="6" customFormat="1">
      <x:c r="A2925" s="6">
        <x:v>291900</x:v>
      </x:c>
      <x:c r="B2925" s="161">
        <x:v>645</x:v>
      </x:c>
      <x:c r="C2925" s="6">
        <x:f>37/30</x:f>
        <x:v>1.23333333333333</x:v>
      </x:c>
      <x:c r="G2925" s="6">
        <x:v>3</x:v>
      </x:c>
      <x:c r="I2925" s="6" t="s">
        <x:v>102</x:v>
      </x:c>
      <x:c r="K2925" s="170" t="s">
        <x:v>539</x:v>
      </x:c>
      <x:c r="M2925" s="6">
        <x:v>2119</x:v>
      </x:c>
      <x:c r="O2925" s="6" t="s">
        <x:v>116</x:v>
      </x:c>
      <x:c r="AG2925" s="93">
        <x:v>2</x:v>
      </x:c>
      <x:c r="AL2925" s="171"/>
      <x:c r="AM2925" s="171"/>
      <x:c r="AN2925" s="171"/>
      <x:c r="AO2925" s="171"/>
      <x:c r="AP2925" s="171"/>
      <x:c r="AQ2925" s="171"/>
    </x:row>
    <x:row r="2926" spans="1:43" s="6" customFormat="1">
      <x:c r="A2926" s="6">
        <x:v>292000</x:v>
      </x:c>
      <x:c r="B2926" s="161">
        <x:v>645</x:v>
      </x:c>
      <x:c r="C2926" s="6">
        <x:f>C2925+0.15</x:f>
        <x:v>1.38333333333333</x:v>
      </x:c>
      <x:c r="G2926" s="6">
        <x:v>3</x:v>
      </x:c>
      <x:c r="AG2926" s="93">
        <x:v>2</x:v>
      </x:c>
      <x:c r="AL2926" s="171"/>
      <x:c r="AM2926" s="171"/>
      <x:c r="AN2926" s="171"/>
      <x:c r="AO2926" s="171"/>
      <x:c r="AP2926" s="171"/>
      <x:c r="AQ2926" s="171"/>
    </x:row>
    <x:row r="2927" spans="1:43" s="6" customFormat="1">
      <x:c r="A2927" s="6">
        <x:v>292100</x:v>
      </x:c>
      <x:c r="B2927" s="161">
        <x:v>645</x:v>
      </x:c>
      <x:c r="C2927" s="6">
        <x:f>C2926+0.15</x:f>
        <x:v>1.53333333333333</x:v>
      </x:c>
      <x:c r="G2927" s="6">
        <x:v>4</x:v>
      </x:c>
      <x:c r="AG2927" s="93">
        <x:v>2</x:v>
      </x:c>
      <x:c r="AL2927" s="171"/>
      <x:c r="AM2927" s="171"/>
      <x:c r="AN2927" s="171"/>
      <x:c r="AO2927" s="171"/>
      <x:c r="AP2927" s="171"/>
      <x:c r="AQ2927" s="171"/>
    </x:row>
    <x:row r="2928" spans="1:43" s="3" customFormat="1">
      <x:c r="A2928" s="3">
        <x:v>292200</x:v>
      </x:c>
      <x:c r="B2928" s="130">
        <x:v>646</x:v>
      </x:c>
      <x:c r="C2928" s="3">
        <x:f>173/30</x:f>
        <x:v>5.76666666666667</x:v>
      </x:c>
      <x:c r="G2928" s="3">
        <x:v>3</x:v>
      </x:c>
      <x:c r="I2928" s="3" t="s">
        <x:v>110</x:v>
      </x:c>
      <x:c r="J2928" s="3">
        <x:v>0.65</x:v>
      </x:c>
      <x:c r="K2928" s="3" t="s">
        <x:v>540</x:v>
      </x:c>
      <x:c r="M2928" s="3">
        <x:v>2110</x:v>
      </x:c>
      <x:c r="O2928" s="3" t="s">
        <x:v>101</x:v>
      </x:c>
      <x:c r="AG2928" s="108"/>
      <x:c r="AL2928" s="172"/>
      <x:c r="AM2928" s="172"/>
      <x:c r="AN2928" s="172"/>
      <x:c r="AO2928" s="172"/>
      <x:c r="AP2928" s="172"/>
      <x:c r="AQ2928" s="172"/>
    </x:row>
    <x:row r="2929" spans="1:43" s="3" customFormat="1">
      <x:c r="A2929" s="3">
        <x:v>292300</x:v>
      </x:c>
      <x:c r="B2929" s="130">
        <x:v>646</x:v>
      </x:c>
      <x:c r="C2929" s="3">
        <x:f>C2928+0.17</x:f>
        <x:v>5.93666666666667</x:v>
      </x:c>
      <x:c r="G2929" s="3">
        <x:v>3</x:v>
      </x:c>
      <x:c r="M2929" s="3">
        <x:v>2110</x:v>
      </x:c>
      <x:c r="O2929" s="3" t="s">
        <x:v>101</x:v>
      </x:c>
      <x:c r="AG2929" s="108"/>
      <x:c r="AL2929" s="172"/>
      <x:c r="AM2929" s="172"/>
      <x:c r="AN2929" s="172"/>
      <x:c r="AO2929" s="172"/>
      <x:c r="AP2929" s="172"/>
      <x:c r="AQ2929" s="172"/>
    </x:row>
    <x:row r="2930" spans="1:43" s="3" customFormat="1">
      <x:c r="A2930" s="3">
        <x:v>292400</x:v>
      </x:c>
      <x:c r="B2930" s="130">
        <x:v>646</x:v>
      </x:c>
      <x:c r="C2930" s="3">
        <x:f>C2929+0.17</x:f>
        <x:v>6.10666666666667</x:v>
      </x:c>
      <x:c r="G2930" s="3">
        <x:v>4</x:v>
      </x:c>
      <x:c r="M2930" s="3">
        <x:v>2110</x:v>
      </x:c>
      <x:c r="O2930" s="3" t="s">
        <x:v>101</x:v>
      </x:c>
      <x:c r="AG2930" s="108"/>
      <x:c r="AL2930" s="172"/>
      <x:c r="AM2930" s="172"/>
      <x:c r="AN2930" s="172"/>
      <x:c r="AO2930" s="172"/>
      <x:c r="AP2930" s="172"/>
      <x:c r="AQ2930" s="172"/>
    </x:row>
    <x:row r="2931" spans="1:43" s="3" customFormat="1">
      <x:c r="A2931" s="3">
        <x:v>292500</x:v>
      </x:c>
      <x:c r="B2931" s="130">
        <x:v>646</x:v>
      </x:c>
      <x:c r="C2931" s="3">
        <x:f>C2930+0.17</x:f>
        <x:v>6.27666666666667</x:v>
      </x:c>
      <x:c r="G2931" s="3">
        <x:v>4</x:v>
      </x:c>
      <x:c r="M2931" s="3">
        <x:v>2110</x:v>
      </x:c>
      <x:c r="O2931" s="3" t="s">
        <x:v>101</x:v>
      </x:c>
      <x:c r="AG2931" s="108"/>
      <x:c r="AL2931" s="172"/>
      <x:c r="AM2931" s="172"/>
      <x:c r="AN2931" s="172"/>
      <x:c r="AO2931" s="172"/>
      <x:c r="AP2931" s="172"/>
      <x:c r="AQ2931" s="172"/>
    </x:row>
    <x:row r="2932" spans="1:43" s="6" customFormat="1">
      <x:c r="A2932" s="6">
        <x:v>292600</x:v>
      </x:c>
      <x:c r="B2932" s="161">
        <x:v>647</x:v>
      </x:c>
      <x:c r="C2932" s="6">
        <x:v>3</x:v>
      </x:c>
      <x:c r="G2932" s="6">
        <x:v>4</x:v>
      </x:c>
      <x:c r="I2932" s="6" t="s">
        <x:v>103</x:v>
      </x:c>
      <x:c r="M2932" s="6">
        <x:v>2110</x:v>
      </x:c>
      <x:c r="O2932" s="6" t="s">
        <x:v>101</x:v>
      </x:c>
      <x:c r="AG2932" s="93"/>
      <x:c r="AJ2932" s="6" t="s">
        <x:v>541</x:v>
      </x:c>
      <x:c r="AL2932" s="171"/>
      <x:c r="AM2932" s="171"/>
      <x:c r="AN2932" s="171"/>
      <x:c r="AO2932" s="171"/>
      <x:c r="AP2932" s="171"/>
      <x:c r="AQ2932" s="171"/>
    </x:row>
    <x:row r="2933" spans="1:43" s="6" customFormat="1">
      <x:c r="A2933" s="6">
        <x:v>292700</x:v>
      </x:c>
      <x:c r="B2933" s="161">
        <x:v>647</x:v>
      </x:c>
      <x:c r="C2933" s="6">
        <x:f>102/30</x:f>
        <x:v>3.4</x:v>
      </x:c>
      <x:c r="G2933" s="6">
        <x:v>3</x:v>
      </x:c>
      <x:c r="I2933" s="6" t="s">
        <x:v>100</x:v>
      </x:c>
      <x:c r="K2933" s="6" t="s">
        <x:v>542</x:v>
      </x:c>
      <x:c r="M2933" s="6">
        <x:v>2110</x:v>
      </x:c>
      <x:c r="O2933" s="6" t="s">
        <x:v>101</x:v>
      </x:c>
      <x:c r="AG2933" s="93"/>
      <x:c r="AJ2933" s="6" t="s">
        <x:v>541</x:v>
      </x:c>
      <x:c r="AL2933" s="171"/>
      <x:c r="AM2933" s="171"/>
      <x:c r="AN2933" s="171"/>
      <x:c r="AO2933" s="171"/>
      <x:c r="AP2933" s="171"/>
      <x:c r="AQ2933" s="171"/>
    </x:row>
    <x:row r="2934" spans="1:43" s="6" customFormat="1">
      <x:c r="A2934" s="6">
        <x:v>292800</x:v>
      </x:c>
      <x:c r="B2934" s="161">
        <x:v>647</x:v>
      </x:c>
      <x:c r="C2934" s="6">
        <x:v>4.17000000000001</x:v>
      </x:c>
      <x:c r="G2934" s="6">
        <x:v>2</x:v>
      </x:c>
      <x:c r="I2934" s="6" t="s">
        <x:v>102</x:v>
      </x:c>
      <x:c r="J2934" s="6">
        <x:v>0.2</x:v>
      </x:c>
      <x:c r="K2934" s="6" t="s">
        <x:v>543</x:v>
      </x:c>
      <x:c r="AG2934" s="93"/>
      <x:c r="AL2934" s="171"/>
      <x:c r="AM2934" s="171"/>
      <x:c r="AN2934" s="171"/>
      <x:c r="AO2934" s="171"/>
      <x:c r="AP2934" s="171"/>
      <x:c r="AQ2934" s="171"/>
    </x:row>
    <x:row r="2935" spans="1:43" s="6" customFormat="1">
      <x:c r="A2935" s="6">
        <x:v>292900</x:v>
      </x:c>
      <x:c r="B2935" s="161">
        <x:v>647</x:v>
      </x:c>
      <x:c r="C2935" s="6">
        <x:v>4.30000000000001</x:v>
      </x:c>
      <x:c r="G2935" s="6">
        <x:v>2</x:v>
      </x:c>
      <x:c r="M2935" s="6">
        <x:v>2110</x:v>
      </x:c>
      <x:c r="O2935" s="6" t="s">
        <x:v>101</x:v>
      </x:c>
      <x:c r="AG2935" s="93"/>
      <x:c r="AL2935" s="171"/>
      <x:c r="AM2935" s="171"/>
      <x:c r="AN2935" s="171"/>
      <x:c r="AO2935" s="171"/>
      <x:c r="AP2935" s="171"/>
      <x:c r="AQ2935" s="171"/>
    </x:row>
    <x:row r="2936" spans="1:43" s="6" customFormat="1">
      <x:c r="A2936" s="6">
        <x:v>293000</x:v>
      </x:c>
      <x:c r="B2936" s="161">
        <x:v>647</x:v>
      </x:c>
      <x:c r="C2936" s="6">
        <x:v>4.43000000000001</x:v>
      </x:c>
      <x:c r="G2936" s="6">
        <x:v>3</x:v>
      </x:c>
      <x:c r="I2936" s="6" t="s">
        <x:v>100</x:v>
      </x:c>
      <x:c r="K2936" s="6" t="s">
        <x:v>543</x:v>
      </x:c>
      <x:c r="AG2936" s="93"/>
      <x:c r="AL2936" s="171"/>
      <x:c r="AM2936" s="171"/>
      <x:c r="AN2936" s="171"/>
      <x:c r="AO2936" s="171"/>
      <x:c r="AP2936" s="171"/>
      <x:c r="AQ2936" s="171"/>
    </x:row>
    <x:row r="2937" spans="1:43" s="6" customFormat="1">
      <x:c r="A2937" s="6">
        <x:v>293100</x:v>
      </x:c>
      <x:c r="B2937" s="161">
        <x:v>647</x:v>
      </x:c>
      <x:c r="C2937" s="6">
        <x:v>4.56000000000001</x:v>
      </x:c>
      <x:c r="G2937" s="6">
        <x:v>2</x:v>
      </x:c>
      <x:c r="M2937" s="6">
        <x:v>2110</x:v>
      </x:c>
      <x:c r="O2937" s="6" t="s">
        <x:v>101</x:v>
      </x:c>
      <x:c r="AG2937" s="93"/>
      <x:c r="AL2937" s="171"/>
      <x:c r="AM2937" s="171"/>
      <x:c r="AN2937" s="171"/>
      <x:c r="AO2937" s="171"/>
      <x:c r="AP2937" s="171"/>
      <x:c r="AQ2937" s="171"/>
    </x:row>
    <x:row r="2938" spans="1:43" s="6" customFormat="1">
      <x:c r="A2938" s="6">
        <x:v>293200</x:v>
      </x:c>
      <x:c r="B2938" s="161">
        <x:v>647</x:v>
      </x:c>
      <x:c r="C2938" s="6">
        <x:v>4.69000000000001</x:v>
      </x:c>
      <x:c r="G2938" s="6">
        <x:v>3</x:v>
      </x:c>
      <x:c r="I2938" s="6" t="s">
        <x:v>103</x:v>
      </x:c>
      <x:c r="K2938" s="6" t="s">
        <x:v>543</x:v>
      </x:c>
      <x:c r="AG2938" s="93"/>
      <x:c r="AL2938" s="171"/>
      <x:c r="AM2938" s="171"/>
      <x:c r="AN2938" s="171"/>
      <x:c r="AO2938" s="171"/>
      <x:c r="AP2938" s="171"/>
      <x:c r="AQ2938" s="171"/>
    </x:row>
    <x:row r="2939" spans="1:43" s="6" customFormat="1">
      <x:c r="A2939" s="6">
        <x:v>293300</x:v>
      </x:c>
      <x:c r="B2939" s="161">
        <x:v>647</x:v>
      </x:c>
      <x:c r="C2939" s="6">
        <x:v>4.82000000000001</x:v>
      </x:c>
      <x:c r="G2939" s="6">
        <x:v>2</x:v>
      </x:c>
      <x:c r="M2939" s="6">
        <x:v>2110</x:v>
      </x:c>
      <x:c r="O2939" s="6" t="s">
        <x:v>101</x:v>
      </x:c>
      <x:c r="AG2939" s="93"/>
      <x:c r="AL2939" s="171"/>
      <x:c r="AM2939" s="171"/>
      <x:c r="AN2939" s="171"/>
      <x:c r="AO2939" s="171"/>
      <x:c r="AP2939" s="171"/>
      <x:c r="AQ2939" s="171"/>
    </x:row>
    <x:row r="2940" spans="1:43" s="6" customFormat="1">
      <x:c r="A2940" s="6">
        <x:v>293400</x:v>
      </x:c>
      <x:c r="B2940" s="161">
        <x:v>647</x:v>
      </x:c>
      <x:c r="C2940" s="6">
        <x:v>4.95000000000001</x:v>
      </x:c>
      <x:c r="G2940" s="6">
        <x:v>3</x:v>
      </x:c>
      <x:c r="I2940" s="6" t="s">
        <x:v>104</x:v>
      </x:c>
      <x:c r="K2940" s="6" t="s">
        <x:v>543</x:v>
      </x:c>
      <x:c r="AG2940" s="93"/>
      <x:c r="AL2940" s="171"/>
      <x:c r="AM2940" s="171"/>
      <x:c r="AN2940" s="171"/>
      <x:c r="AO2940" s="171"/>
      <x:c r="AP2940" s="171"/>
      <x:c r="AQ2940" s="171"/>
    </x:row>
    <x:row r="2941" spans="1:43" s="6" customFormat="1">
      <x:c r="A2941" s="6">
        <x:v>293500</x:v>
      </x:c>
      <x:c r="B2941" s="161">
        <x:v>647</x:v>
      </x:c>
      <x:c r="C2941" s="6">
        <x:v>5.08000000000001</x:v>
      </x:c>
      <x:c r="G2941" s="6">
        <x:v>2</x:v>
      </x:c>
      <x:c r="M2941" s="6">
        <x:v>2110</x:v>
      </x:c>
      <x:c r="O2941" s="6" t="s">
        <x:v>101</x:v>
      </x:c>
      <x:c r="AG2941" s="93"/>
      <x:c r="AL2941" s="171"/>
      <x:c r="AM2941" s="171"/>
      <x:c r="AN2941" s="171"/>
      <x:c r="AO2941" s="171"/>
      <x:c r="AP2941" s="171"/>
      <x:c r="AQ2941" s="171"/>
    </x:row>
    <x:row r="2942" spans="1:43" s="6" customFormat="1">
      <x:c r="A2942" s="6">
        <x:v>293600</x:v>
      </x:c>
      <x:c r="B2942" s="161">
        <x:v>647</x:v>
      </x:c>
      <x:c r="C2942" s="6">
        <x:v>5.21000000000001</x:v>
      </x:c>
      <x:c r="G2942" s="6">
        <x:v>3</x:v>
      </x:c>
      <x:c r="I2942" s="6" t="s">
        <x:v>100</x:v>
      </x:c>
      <x:c r="K2942" s="6" t="s">
        <x:v>543</x:v>
      </x:c>
      <x:c r="AG2942" s="93"/>
      <x:c r="AL2942" s="171"/>
      <x:c r="AM2942" s="171"/>
      <x:c r="AN2942" s="171"/>
      <x:c r="AO2942" s="171"/>
      <x:c r="AP2942" s="171"/>
      <x:c r="AQ2942" s="171"/>
    </x:row>
    <x:row r="2943" spans="1:43" s="6" customFormat="1">
      <x:c r="A2943" s="6">
        <x:v>293700</x:v>
      </x:c>
      <x:c r="B2943" s="161">
        <x:v>647</x:v>
      </x:c>
      <x:c r="C2943" s="6">
        <x:v>5.34000000000001</x:v>
      </x:c>
      <x:c r="G2943" s="6">
        <x:v>2</x:v>
      </x:c>
      <x:c r="M2943" s="6">
        <x:v>2110</x:v>
      </x:c>
      <x:c r="O2943" s="6" t="s">
        <x:v>101</x:v>
      </x:c>
      <x:c r="AG2943" s="93"/>
      <x:c r="AL2943" s="171"/>
      <x:c r="AM2943" s="171"/>
      <x:c r="AN2943" s="171"/>
      <x:c r="AO2943" s="171"/>
      <x:c r="AP2943" s="171"/>
      <x:c r="AQ2943" s="171"/>
    </x:row>
    <x:row r="2944" spans="1:43" s="6" customFormat="1">
      <x:c r="A2944" s="6">
        <x:v>293800</x:v>
      </x:c>
      <x:c r="B2944" s="161">
        <x:v>647</x:v>
      </x:c>
      <x:c r="C2944" s="6">
        <x:v>5.47000000000001</x:v>
      </x:c>
      <x:c r="G2944" s="6">
        <x:v>3</x:v>
      </x:c>
      <x:c r="I2944" s="6" t="s">
        <x:v>102</x:v>
      </x:c>
      <x:c r="K2944" s="6" t="s">
        <x:v>543</x:v>
      </x:c>
      <x:c r="AG2944" s="93"/>
      <x:c r="AL2944" s="171"/>
      <x:c r="AM2944" s="171"/>
      <x:c r="AN2944" s="171"/>
      <x:c r="AO2944" s="171"/>
      <x:c r="AP2944" s="171"/>
      <x:c r="AQ2944" s="171"/>
    </x:row>
    <x:row r="2945" spans="1:43" s="6" customFormat="1">
      <x:c r="A2945" s="6">
        <x:v>293900</x:v>
      </x:c>
      <x:c r="B2945" s="161">
        <x:v>647</x:v>
      </x:c>
      <x:c r="C2945" s="6">
        <x:v>5.60000000000001</x:v>
      </x:c>
      <x:c r="G2945" s="6">
        <x:v>2</x:v>
      </x:c>
      <x:c r="M2945" s="6">
        <x:v>2110</x:v>
      </x:c>
      <x:c r="O2945" s="6" t="s">
        <x:v>101</x:v>
      </x:c>
      <x:c r="AG2945" s="93"/>
      <x:c r="AL2945" s="171"/>
      <x:c r="AM2945" s="171"/>
      <x:c r="AN2945" s="171"/>
      <x:c r="AO2945" s="171"/>
      <x:c r="AP2945" s="171"/>
      <x:c r="AQ2945" s="171"/>
    </x:row>
    <x:row r="2946" spans="1:43" s="6" customFormat="1">
      <x:c r="A2946" s="6">
        <x:v>294000</x:v>
      </x:c>
      <x:c r="B2946" s="161">
        <x:v>647</x:v>
      </x:c>
      <x:c r="C2946" s="6">
        <x:v>5.73000000000001</x:v>
      </x:c>
      <x:c r="G2946" s="6">
        <x:v>3</x:v>
      </x:c>
      <x:c r="I2946" s="6" t="s">
        <x:v>103</x:v>
      </x:c>
      <x:c r="K2946" s="6" t="s">
        <x:v>543</x:v>
      </x:c>
      <x:c r="AG2946" s="93"/>
      <x:c r="AL2946" s="171"/>
      <x:c r="AM2946" s="171"/>
      <x:c r="AN2946" s="171"/>
      <x:c r="AO2946" s="171"/>
      <x:c r="AP2946" s="171"/>
      <x:c r="AQ2946" s="171"/>
    </x:row>
    <x:row r="2947" spans="1:43" s="6" customFormat="1">
      <x:c r="A2947" s="6">
        <x:v>294100</x:v>
      </x:c>
      <x:c r="B2947" s="161">
        <x:v>647</x:v>
      </x:c>
      <x:c r="C2947" s="6">
        <x:v>5.86000000000001</x:v>
      </x:c>
      <x:c r="G2947" s="6">
        <x:v>2</x:v>
      </x:c>
      <x:c r="M2947" s="6">
        <x:v>2110</x:v>
      </x:c>
      <x:c r="O2947" s="6" t="s">
        <x:v>101</x:v>
      </x:c>
      <x:c r="AG2947" s="93"/>
      <x:c r="AL2947" s="171"/>
      <x:c r="AM2947" s="171"/>
      <x:c r="AN2947" s="171"/>
      <x:c r="AO2947" s="171"/>
      <x:c r="AP2947" s="171"/>
      <x:c r="AQ2947" s="171"/>
    </x:row>
    <x:row r="2948" spans="1:43" s="6" customFormat="1">
      <x:c r="A2948" s="6">
        <x:v>294200</x:v>
      </x:c>
      <x:c r="B2948" s="161">
        <x:v>647</x:v>
      </x:c>
      <x:c r="C2948" s="6">
        <x:v>5.99000000000001</x:v>
      </x:c>
      <x:c r="G2948" s="6">
        <x:v>3</x:v>
      </x:c>
      <x:c r="I2948" s="6" t="s">
        <x:v>104</x:v>
      </x:c>
      <x:c r="K2948" s="6" t="s">
        <x:v>543</x:v>
      </x:c>
      <x:c r="AG2948" s="93"/>
      <x:c r="AL2948" s="171"/>
      <x:c r="AM2948" s="171"/>
      <x:c r="AN2948" s="171"/>
      <x:c r="AO2948" s="171"/>
      <x:c r="AP2948" s="171"/>
      <x:c r="AQ2948" s="171"/>
    </x:row>
    <x:row r="2949" spans="1:43" s="6" customFormat="1">
      <x:c r="A2949" s="6">
        <x:v>294300</x:v>
      </x:c>
      <x:c r="B2949" s="161">
        <x:v>647</x:v>
      </x:c>
      <x:c r="C2949" s="6">
        <x:v>6.12000000000001</x:v>
      </x:c>
      <x:c r="G2949" s="6">
        <x:v>1</x:v>
      </x:c>
      <x:c r="M2949" s="6">
        <x:v>2110</x:v>
      </x:c>
      <x:c r="O2949" s="6" t="s">
        <x:v>101</x:v>
      </x:c>
      <x:c r="AG2949" s="93"/>
      <x:c r="AL2949" s="171"/>
      <x:c r="AM2949" s="171"/>
      <x:c r="AN2949" s="171"/>
      <x:c r="AO2949" s="171"/>
      <x:c r="AP2949" s="171"/>
      <x:c r="AQ2949" s="171"/>
    </x:row>
    <x:row r="2950" spans="1:43" s="6" customFormat="1">
      <x:c r="A2950" s="6">
        <x:v>294400</x:v>
      </x:c>
      <x:c r="B2950" s="161">
        <x:v>647</x:v>
      </x:c>
      <x:c r="C2950" s="6">
        <x:v>7.566666666667</x:v>
      </x:c>
      <x:c r="G2950" s="6">
        <x:v>6</x:v>
      </x:c>
      <x:c r="I2950" s="6" t="s">
        <x:v>110</x:v>
      </x:c>
      <x:c r="J2950" s="6">
        <x:v>0.55</x:v>
      </x:c>
      <x:c r="K2950" s="6" t="s">
        <x:v>544</x:v>
      </x:c>
      <x:c r="M2950" s="6">
        <x:v>2110</x:v>
      </x:c>
      <x:c r="O2950" s="6" t="s">
        <x:v>101</x:v>
      </x:c>
      <x:c r="AG2950" s="93"/>
      <x:c r="AL2950" s="171"/>
      <x:c r="AM2950" s="171"/>
      <x:c r="AN2950" s="171"/>
      <x:c r="AO2950" s="171"/>
      <x:c r="AP2950" s="171"/>
      <x:c r="AQ2950" s="171"/>
    </x:row>
    <x:row r="2951" spans="1:43" s="6" customFormat="1">
      <x:c r="A2951" s="6">
        <x:v>294500</x:v>
      </x:c>
      <x:c r="B2951" s="161">
        <x:v>647</x:v>
      </x:c>
      <x:c r="C2951" s="6">
        <x:f>C2950+0.33</x:f>
        <x:v>7.896666666667</x:v>
      </x:c>
      <x:c r="D2951" s="6">
        <x:v>1</x:v>
      </x:c>
      <x:c r="I2951" s="6" t="s">
        <x:v>110</x:v>
      </x:c>
      <x:c r="J2951" s="6">
        <x:v>0.61</x:v>
      </x:c>
      <x:c r="AG2951" s="93"/>
      <x:c r="AL2951" s="171"/>
      <x:c r="AM2951" s="171"/>
      <x:c r="AN2951" s="171"/>
      <x:c r="AO2951" s="171"/>
      <x:c r="AP2951" s="171"/>
      <x:c r="AQ2951" s="171"/>
    </x:row>
    <x:row r="2952" spans="1:43" s="6" customFormat="1">
      <x:c r="A2952" s="6">
        <x:v>294600</x:v>
      </x:c>
      <x:c r="B2952" s="161">
        <x:v>647</x:v>
      </x:c>
      <x:c r="C2952" s="6">
        <x:f>250/30</x:f>
        <x:v>8.33333333333333</x:v>
      </x:c>
      <x:c r="D2952" s="6">
        <x:v>1</x:v>
      </x:c>
      <x:c r="M2952" s="6">
        <x:v>2143</x:v>
      </x:c>
      <x:c r="N2952" s="6">
        <x:v>2</x:v>
      </x:c>
      <x:c r="P2952" s="6" t="s">
        <x:v>545</x:v>
      </x:c>
      <x:c r="AG2952" s="93"/>
      <x:c r="AL2952" s="171"/>
      <x:c r="AM2952" s="171"/>
      <x:c r="AN2952" s="171"/>
      <x:c r="AO2952" s="171"/>
      <x:c r="AP2952" s="171"/>
      <x:c r="AQ2952" s="171"/>
    </x:row>
    <x:row r="2953" spans="1:43" s="3" customFormat="1">
      <x:c r="A2953" s="3">
        <x:v>294700</x:v>
      </x:c>
      <x:c r="B2953" s="130">
        <x:v>648</x:v>
      </x:c>
      <x:c r="C2953" s="3">
        <x:f>125/30</x:f>
        <x:v>4.16666666666667</x:v>
      </x:c>
      <x:c r="G2953" s="3">
        <x:v>4</x:v>
      </x:c>
      <x:c r="I2953" s="3" t="s">
        <x:v>102</x:v>
      </x:c>
      <x:c r="K2953" s="3" t="s">
        <x:v>546</x:v>
      </x:c>
      <x:c r="AG2953" s="108"/>
      <x:c r="AL2953" s="172"/>
      <x:c r="AM2953" s="172"/>
      <x:c r="AN2953" s="172"/>
      <x:c r="AO2953" s="172"/>
      <x:c r="AP2953" s="172"/>
      <x:c r="AQ2953" s="172"/>
    </x:row>
    <x:row r="2954" spans="1:43" s="3" customFormat="1">
      <x:c r="A2954" s="3">
        <x:v>294800</x:v>
      </x:c>
      <x:c r="B2954" s="130">
        <x:v>648</x:v>
      </x:c>
      <x:c r="C2954" s="3">
        <x:f t="shared" ref="C2954:C2959" si="224">C2953+0.17</x:f>
        <x:v>4.33666666666667</x:v>
      </x:c>
      <x:c r="G2954" s="3">
        <x:v>3</x:v>
      </x:c>
      <x:c r="K2954" s="3" t="s">
        <x:v>546</x:v>
      </x:c>
      <x:c r="AG2954" s="108"/>
      <x:c r="AL2954" s="172"/>
      <x:c r="AM2954" s="172"/>
      <x:c r="AN2954" s="172"/>
      <x:c r="AO2954" s="172"/>
      <x:c r="AP2954" s="172"/>
      <x:c r="AQ2954" s="172"/>
    </x:row>
    <x:row r="2955" spans="1:43" s="3" customFormat="1">
      <x:c r="A2955" s="3">
        <x:v>294900</x:v>
      </x:c>
      <x:c r="B2955" s="130">
        <x:v>648</x:v>
      </x:c>
      <x:c r="C2955" s="3">
        <x:f t="shared" si="224"/>
        <x:v>4.50666666666667</x:v>
      </x:c>
      <x:c r="G2955" s="3">
        <x:v>4</x:v>
      </x:c>
      <x:c r="I2955" s="3" t="s">
        <x:v>100</x:v>
      </x:c>
      <x:c r="K2955" s="3" t="s">
        <x:v>546</x:v>
      </x:c>
      <x:c r="AG2955" s="108"/>
      <x:c r="AL2955" s="172"/>
      <x:c r="AM2955" s="172"/>
      <x:c r="AN2955" s="172"/>
      <x:c r="AO2955" s="172"/>
      <x:c r="AP2955" s="172"/>
      <x:c r="AQ2955" s="172"/>
    </x:row>
    <x:row r="2956" spans="1:43" s="3" customFormat="1">
      <x:c r="A2956" s="3">
        <x:v>295000</x:v>
      </x:c>
      <x:c r="B2956" s="130">
        <x:v>648</x:v>
      </x:c>
      <x:c r="C2956" s="3">
        <x:f t="shared" si="224"/>
        <x:v>4.67666666666667</x:v>
      </x:c>
      <x:c r="G2956" s="3">
        <x:v>5</x:v>
      </x:c>
      <x:c r="K2956" s="3" t="s">
        <x:v>546</x:v>
      </x:c>
      <x:c r="AG2956" s="108"/>
      <x:c r="AL2956" s="172"/>
      <x:c r="AM2956" s="172"/>
      <x:c r="AN2956" s="172"/>
      <x:c r="AO2956" s="172"/>
      <x:c r="AP2956" s="172"/>
      <x:c r="AQ2956" s="172"/>
    </x:row>
    <x:row r="2957" spans="1:43" s="3" customFormat="1">
      <x:c r="A2957" s="3">
        <x:v>295100</x:v>
      </x:c>
      <x:c r="B2957" s="130">
        <x:v>648</x:v>
      </x:c>
      <x:c r="C2957" s="3">
        <x:f t="shared" si="224"/>
        <x:v>4.84666666666667</x:v>
      </x:c>
      <x:c r="G2957" s="3">
        <x:v>4</x:v>
      </x:c>
      <x:c r="I2957" s="3" t="s">
        <x:v>103</x:v>
      </x:c>
      <x:c r="K2957" s="3" t="s">
        <x:v>546</x:v>
      </x:c>
      <x:c r="AG2957" s="108"/>
      <x:c r="AL2957" s="172"/>
      <x:c r="AM2957" s="172"/>
      <x:c r="AN2957" s="172"/>
      <x:c r="AO2957" s="172"/>
      <x:c r="AP2957" s="172"/>
      <x:c r="AQ2957" s="172"/>
    </x:row>
    <x:row r="2958" spans="1:43" s="3" customFormat="1">
      <x:c r="A2958" s="3">
        <x:v>295200</x:v>
      </x:c>
      <x:c r="B2958" s="130">
        <x:v>648</x:v>
      </x:c>
      <x:c r="C2958" s="3">
        <x:f t="shared" si="224"/>
        <x:v>5.01666666666667</x:v>
      </x:c>
      <x:c r="G2958" s="3">
        <x:v>5</x:v>
      </x:c>
      <x:c r="K2958" s="3" t="s">
        <x:v>546</x:v>
      </x:c>
      <x:c r="AG2958" s="108"/>
      <x:c r="AL2958" s="172"/>
      <x:c r="AM2958" s="172"/>
      <x:c r="AN2958" s="172"/>
      <x:c r="AO2958" s="172"/>
      <x:c r="AP2958" s="172"/>
      <x:c r="AQ2958" s="172"/>
    </x:row>
    <x:row r="2959" spans="1:43" s="3" customFormat="1">
      <x:c r="A2959" s="3">
        <x:v>295300</x:v>
      </x:c>
      <x:c r="B2959" s="130">
        <x:v>648</x:v>
      </x:c>
      <x:c r="C2959" s="3">
        <x:f t="shared" si="224"/>
        <x:v>5.18666666666667</x:v>
      </x:c>
      <x:c r="G2959" s="3">
        <x:v>4</x:v>
      </x:c>
      <x:c r="I2959" s="3" t="s">
        <x:v>112</x:v>
      </x:c>
      <x:c r="J2959" s="3">
        <x:v>0.3</x:v>
      </x:c>
      <x:c r="K2959" s="3" t="s">
        <x:v>546</x:v>
      </x:c>
      <x:c r="AG2959" s="108"/>
      <x:c r="AL2959" s="172"/>
      <x:c r="AM2959" s="172"/>
      <x:c r="AN2959" s="172"/>
      <x:c r="AO2959" s="172"/>
      <x:c r="AP2959" s="172"/>
      <x:c r="AQ2959" s="172"/>
    </x:row>
    <x:row r="2960" spans="1:43" s="3" customFormat="1">
      <x:c r="A2960" s="3">
        <x:v>295400</x:v>
      </x:c>
      <x:c r="B2960" s="130">
        <x:v>648</x:v>
      </x:c>
      <x:c r="C2960" s="3">
        <x:f>C2959+0.12</x:f>
        <x:v>5.30666666666667</x:v>
      </x:c>
      <x:c r="G2960" s="3">
        <x:v>5</x:v>
      </x:c>
      <x:c r="K2960" s="3" t="s">
        <x:v>546</x:v>
      </x:c>
      <x:c r="AG2960" s="108"/>
      <x:c r="AL2960" s="172"/>
      <x:c r="AM2960" s="172"/>
      <x:c r="AN2960" s="172"/>
      <x:c r="AO2960" s="172"/>
      <x:c r="AP2960" s="172"/>
      <x:c r="AQ2960" s="172"/>
    </x:row>
    <x:row r="2961" spans="1:43" s="3" customFormat="1">
      <x:c r="A2961" s="3">
        <x:v>295500</x:v>
      </x:c>
      <x:c r="B2961" s="130">
        <x:v>648</x:v>
      </x:c>
      <x:c r="C2961" s="3">
        <x:f>C2960+0.12</x:f>
        <x:v>5.42666666666667</x:v>
      </x:c>
      <x:c r="G2961" s="3">
        <x:v>4</x:v>
      </x:c>
      <x:c r="K2961" s="3" t="s">
        <x:v>546</x:v>
      </x:c>
      <x:c r="AG2961" s="108"/>
      <x:c r="AL2961" s="172"/>
      <x:c r="AM2961" s="172"/>
      <x:c r="AN2961" s="172"/>
      <x:c r="AO2961" s="172"/>
      <x:c r="AP2961" s="172"/>
      <x:c r="AQ2961" s="172"/>
    </x:row>
    <x:row r="2962" spans="1:43" s="3" customFormat="1">
      <x:c r="A2962" s="3">
        <x:v>295600</x:v>
      </x:c>
      <x:c r="B2962" s="130">
        <x:v>648</x:v>
      </x:c>
      <x:c r="C2962" s="3">
        <x:f>C2961+0.12</x:f>
        <x:v>5.54666666666667</x:v>
      </x:c>
      <x:c r="G2962" s="3">
        <x:v>5</x:v>
      </x:c>
      <x:c r="K2962" s="6" t="s">
        <x:v>546</x:v>
      </x:c>
      <x:c r="AG2962" s="108"/>
      <x:c r="AL2962" s="172"/>
      <x:c r="AM2962" s="172"/>
      <x:c r="AN2962" s="172"/>
      <x:c r="AO2962" s="172"/>
      <x:c r="AP2962" s="172"/>
      <x:c r="AQ2962" s="172"/>
    </x:row>
    <x:row r="2963" spans="1:43" s="16" customFormat="1">
      <x:c r="A2963" s="16">
        <x:v>295700</x:v>
      </x:c>
      <x:c r="B2963" s="173">
        <x:v>649</x:v>
      </x:c>
      <x:c r="C2963" s="16">
        <x:f>125/30</x:f>
        <x:v>4.16666666666667</x:v>
      </x:c>
      <x:c r="G2963" s="16">
        <x:v>4</x:v>
      </x:c>
      <x:c r="I2963" s="16" t="s">
        <x:v>102</x:v>
      </x:c>
      <x:c r="K2963" s="16" t="s">
        <x:v>546</x:v>
      </x:c>
      <x:c r="AG2963" s="175"/>
      <x:c r="AL2963" s="176"/>
      <x:c r="AM2963" s="176"/>
      <x:c r="AN2963" s="176"/>
      <x:c r="AO2963" s="176"/>
      <x:c r="AP2963" s="176"/>
      <x:c r="AQ2963" s="176"/>
    </x:row>
    <x:row r="2964" spans="1:43" s="16" customFormat="1">
      <x:c r="A2964" s="16">
        <x:v>295800</x:v>
      </x:c>
      <x:c r="B2964" s="173">
        <x:v>649</x:v>
      </x:c>
      <x:c r="C2964" s="16">
        <x:f t="shared" ref="C2964:C2969" si="225">C2963+0.17</x:f>
        <x:v>4.33666666666667</x:v>
      </x:c>
      <x:c r="G2964" s="16">
        <x:v>3</x:v>
      </x:c>
      <x:c r="K2964" s="16" t="s">
        <x:v>546</x:v>
      </x:c>
      <x:c r="AG2964" s="175"/>
      <x:c r="AL2964" s="176"/>
      <x:c r="AM2964" s="176"/>
      <x:c r="AN2964" s="176"/>
      <x:c r="AO2964" s="176"/>
      <x:c r="AP2964" s="176"/>
      <x:c r="AQ2964" s="176"/>
    </x:row>
    <x:row r="2965" spans="1:43" s="16" customFormat="1">
      <x:c r="A2965" s="16">
        <x:v>295900</x:v>
      </x:c>
      <x:c r="B2965" s="173">
        <x:v>649</x:v>
      </x:c>
      <x:c r="C2965" s="16">
        <x:f t="shared" si="225"/>
        <x:v>4.50666666666667</x:v>
      </x:c>
      <x:c r="G2965" s="16">
        <x:v>4</x:v>
      </x:c>
      <x:c r="I2965" s="16" t="s">
        <x:v>100</x:v>
      </x:c>
      <x:c r="K2965" s="16" t="s">
        <x:v>546</x:v>
      </x:c>
      <x:c r="AG2965" s="175"/>
      <x:c r="AL2965" s="176"/>
      <x:c r="AM2965" s="176"/>
      <x:c r="AN2965" s="176"/>
      <x:c r="AO2965" s="176"/>
      <x:c r="AP2965" s="176"/>
      <x:c r="AQ2965" s="176"/>
    </x:row>
    <x:row r="2966" spans="1:43" s="16" customFormat="1">
      <x:c r="A2966" s="16">
        <x:v>296000</x:v>
      </x:c>
      <x:c r="B2966" s="173">
        <x:v>649</x:v>
      </x:c>
      <x:c r="C2966" s="16">
        <x:f t="shared" si="225"/>
        <x:v>4.67666666666667</x:v>
      </x:c>
      <x:c r="G2966" s="16">
        <x:v>5</x:v>
      </x:c>
      <x:c r="K2966" s="16" t="s">
        <x:v>546</x:v>
      </x:c>
      <x:c r="AG2966" s="175"/>
      <x:c r="AL2966" s="176"/>
      <x:c r="AM2966" s="176"/>
      <x:c r="AN2966" s="176"/>
      <x:c r="AO2966" s="176"/>
      <x:c r="AP2966" s="176"/>
      <x:c r="AQ2966" s="176"/>
    </x:row>
    <x:row r="2967" spans="1:43" s="16" customFormat="1">
      <x:c r="A2967" s="16">
        <x:v>296100</x:v>
      </x:c>
      <x:c r="B2967" s="173">
        <x:v>649</x:v>
      </x:c>
      <x:c r="C2967" s="16">
        <x:f t="shared" si="225"/>
        <x:v>4.84666666666667</x:v>
      </x:c>
      <x:c r="G2967" s="16">
        <x:v>4</x:v>
      </x:c>
      <x:c r="I2967" s="16" t="s">
        <x:v>103</x:v>
      </x:c>
      <x:c r="K2967" s="16" t="s">
        <x:v>546</x:v>
      </x:c>
      <x:c r="AG2967" s="175"/>
      <x:c r="AL2967" s="176"/>
      <x:c r="AM2967" s="176"/>
      <x:c r="AN2967" s="176"/>
      <x:c r="AO2967" s="176"/>
      <x:c r="AP2967" s="176"/>
      <x:c r="AQ2967" s="176"/>
    </x:row>
    <x:row r="2968" spans="1:43" s="16" customFormat="1">
      <x:c r="A2968" s="16">
        <x:v>296200</x:v>
      </x:c>
      <x:c r="B2968" s="173">
        <x:v>649</x:v>
      </x:c>
      <x:c r="C2968" s="16">
        <x:f t="shared" si="225"/>
        <x:v>5.01666666666667</x:v>
      </x:c>
      <x:c r="G2968" s="16">
        <x:v>5</x:v>
      </x:c>
      <x:c r="K2968" s="16" t="s">
        <x:v>546</x:v>
      </x:c>
      <x:c r="AG2968" s="175"/>
      <x:c r="AL2968" s="176"/>
      <x:c r="AM2968" s="176"/>
      <x:c r="AN2968" s="176"/>
      <x:c r="AO2968" s="176"/>
      <x:c r="AP2968" s="176"/>
      <x:c r="AQ2968" s="176"/>
    </x:row>
    <x:row r="2969" spans="1:43" s="16" customFormat="1">
      <x:c r="A2969" s="16">
        <x:v>296300</x:v>
      </x:c>
      <x:c r="B2969" s="173">
        <x:v>649</x:v>
      </x:c>
      <x:c r="C2969" s="16">
        <x:f t="shared" si="225"/>
        <x:v>5.18666666666667</x:v>
      </x:c>
      <x:c r="G2969" s="16">
        <x:v>4</x:v>
      </x:c>
      <x:c r="I2969" s="16" t="s">
        <x:v>112</x:v>
      </x:c>
      <x:c r="J2969" s="16">
        <x:v>0.3</x:v>
      </x:c>
      <x:c r="K2969" s="16" t="s">
        <x:v>546</x:v>
      </x:c>
      <x:c r="AG2969" s="175"/>
      <x:c r="AL2969" s="176"/>
      <x:c r="AM2969" s="176"/>
      <x:c r="AN2969" s="176"/>
      <x:c r="AO2969" s="176"/>
      <x:c r="AP2969" s="176"/>
      <x:c r="AQ2969" s="176"/>
    </x:row>
    <x:row r="2970" spans="1:43" s="16" customFormat="1">
      <x:c r="A2970" s="16">
        <x:v>296400</x:v>
      </x:c>
      <x:c r="B2970" s="173">
        <x:v>649</x:v>
      </x:c>
      <x:c r="C2970" s="16">
        <x:f t="shared" ref="C2970:C2972" si="226">C2969+0.12</x:f>
        <x:v>5.30666666666667</x:v>
      </x:c>
      <x:c r="G2970" s="16">
        <x:v>5</x:v>
      </x:c>
      <x:c r="K2970" s="16" t="s">
        <x:v>546</x:v>
      </x:c>
      <x:c r="AG2970" s="175"/>
      <x:c r="AL2970" s="176"/>
      <x:c r="AM2970" s="176"/>
      <x:c r="AN2970" s="176"/>
      <x:c r="AO2970" s="176"/>
      <x:c r="AP2970" s="176"/>
      <x:c r="AQ2970" s="176"/>
    </x:row>
    <x:row r="2971" spans="1:43" s="16" customFormat="1">
      <x:c r="A2971" s="16">
        <x:v>296500</x:v>
      </x:c>
      <x:c r="B2971" s="173">
        <x:v>649</x:v>
      </x:c>
      <x:c r="C2971" s="16">
        <x:f t="shared" si="226"/>
        <x:v>5.42666666666667</x:v>
      </x:c>
      <x:c r="G2971" s="16">
        <x:v>4</x:v>
      </x:c>
      <x:c r="K2971" s="16" t="s">
        <x:v>546</x:v>
      </x:c>
      <x:c r="AG2971" s="175"/>
      <x:c r="AL2971" s="176"/>
      <x:c r="AM2971" s="176"/>
      <x:c r="AN2971" s="176"/>
      <x:c r="AO2971" s="176"/>
      <x:c r="AP2971" s="176"/>
      <x:c r="AQ2971" s="176"/>
    </x:row>
    <x:row r="2972" spans="1:43" s="16" customFormat="1">
      <x:c r="A2972" s="16">
        <x:v>296600</x:v>
      </x:c>
      <x:c r="B2972" s="173">
        <x:v>649</x:v>
      </x:c>
      <x:c r="C2972" s="16">
        <x:f t="shared" si="226"/>
        <x:v>5.54666666666667</x:v>
      </x:c>
      <x:c r="G2972" s="16">
        <x:v>5</x:v>
      </x:c>
      <x:c r="K2972" s="3" t="s">
        <x:v>546</x:v>
      </x:c>
      <x:c r="AG2972" s="175"/>
      <x:c r="AL2972" s="176"/>
      <x:c r="AM2972" s="176"/>
      <x:c r="AN2972" s="176"/>
      <x:c r="AO2972" s="176"/>
      <x:c r="AP2972" s="176"/>
      <x:c r="AQ2972" s="176"/>
    </x:row>
    <x:row r="2973" spans="1:43" s="17" customFormat="1">
      <x:c r="A2973" s="17">
        <x:v>296700</x:v>
      </x:c>
      <x:c r="B2973" s="158">
        <x:v>650</x:v>
      </x:c>
      <x:c r="C2973" s="17">
        <x:v>1.7</x:v>
      </x:c>
      <x:c r="D2973" s="17">
        <x:v>1</x:v>
      </x:c>
      <x:c r="E2973" s="17">
        <x:v>1</x:v>
      </x:c>
      <x:c r="K2973" s="38"/>
      <x:c r="AG2973" s="177"/>
      <x:c r="AL2973" s="178"/>
      <x:c r="AM2973" s="178"/>
      <x:c r="AN2973" s="178"/>
      <x:c r="AO2973" s="178"/>
      <x:c r="AP2973" s="178"/>
      <x:c r="AQ2973" s="178"/>
    </x:row>
    <x:row r="2974" spans="1:43" s="17" customFormat="1">
      <x:c r="A2974" s="17">
        <x:v>296800</x:v>
      </x:c>
      <x:c r="B2974" s="158">
        <x:v>650</x:v>
      </x:c>
      <x:c r="C2974" s="17">
        <x:f>35/30+1.63333333333333</x:f>
        <x:v>2.8</x:v>
      </x:c>
      <x:c r="G2974" s="17">
        <x:v>3</x:v>
      </x:c>
      <x:c r="I2974" s="17" t="s">
        <x:v>103</x:v>
      </x:c>
      <x:c r="K2974" s="38"/>
      <x:c r="M2974" s="17">
        <x:v>2150</x:v>
      </x:c>
      <x:c r="O2974" s="17" t="s">
        <x:v>101</x:v>
      </x:c>
      <x:c r="AG2974" s="177">
        <x:v>2</x:v>
      </x:c>
      <x:c r="AL2974" s="178"/>
      <x:c r="AM2974" s="178"/>
      <x:c r="AN2974" s="178"/>
      <x:c r="AO2974" s="178"/>
      <x:c r="AP2974" s="178"/>
      <x:c r="AQ2974" s="178"/>
    </x:row>
    <x:row r="2975" spans="1:43" s="17" customFormat="1">
      <x:c r="A2975" s="17">
        <x:v>296900</x:v>
      </x:c>
      <x:c r="B2975" s="158">
        <x:v>650</x:v>
      </x:c>
      <x:c r="C2975" s="17">
        <x:f>C2974+0.18</x:f>
        <x:v>2.98</x:v>
      </x:c>
      <x:c r="G2975" s="17">
        <x:v>4</x:v>
      </x:c>
      <x:c r="I2975" s="17" t="s">
        <x:v>104</x:v>
      </x:c>
      <x:c r="K2975" s="38"/>
      <x:c r="AG2975" s="177">
        <x:v>2</x:v>
      </x:c>
      <x:c r="AL2975" s="178"/>
      <x:c r="AM2975" s="178"/>
      <x:c r="AN2975" s="178"/>
      <x:c r="AO2975" s="178"/>
      <x:c r="AP2975" s="178"/>
      <x:c r="AQ2975" s="178"/>
    </x:row>
    <x:row r="2976" spans="1:43" s="18" customFormat="1">
      <x:c r="A2976" s="18">
        <x:v>297000</x:v>
      </x:c>
      <x:c r="B2976" s="174">
        <x:v>651</x:v>
      </x:c>
      <x:c r="C2976" s="18">
        <x:f>11/30</x:f>
        <x:v>0.366666666666667</x:v>
      </x:c>
      <x:c r="G2976" s="18">
        <x:v>3</x:v>
      </x:c>
      <x:c r="I2976" s="18" t="s">
        <x:v>100</x:v>
      </x:c>
      <x:c r="K2976" s="38"/>
      <x:c r="M2976" s="18">
        <x:v>2152</x:v>
      </x:c>
      <x:c r="O2976" s="18" t="s">
        <x:v>101</x:v>
      </x:c>
      <x:c r="AG2976" s="179">
        <x:v>1</x:v>
      </x:c>
      <x:c r="AL2976" s="180"/>
      <x:c r="AM2976" s="180"/>
      <x:c r="AN2976" s="180"/>
      <x:c r="AO2976" s="180"/>
      <x:c r="AP2976" s="180"/>
      <x:c r="AQ2976" s="180"/>
    </x:row>
    <x:row r="2977" spans="1:43" s="18" customFormat="1">
      <x:c r="A2977" s="18">
        <x:v>297100</x:v>
      </x:c>
      <x:c r="B2977" s="174">
        <x:v>651</x:v>
      </x:c>
      <x:c r="C2977" s="18">
        <x:f>C2976+0.15</x:f>
        <x:v>0.516666666666667</x:v>
      </x:c>
      <x:c r="G2977" s="18">
        <x:v>2</x:v>
      </x:c>
      <x:c r="I2977" s="18" t="s">
        <x:v>102</x:v>
      </x:c>
      <x:c r="J2977" s="18">
        <x:v>0.15</x:v>
      </x:c>
      <x:c r="K2977" s="38"/>
      <x:c r="M2977" s="18">
        <x:v>2152</x:v>
      </x:c>
      <x:c r="O2977" s="18" t="s">
        <x:v>101</x:v>
      </x:c>
      <x:c r="AG2977" s="179">
        <x:v>1</x:v>
      </x:c>
      <x:c r="AL2977" s="180"/>
      <x:c r="AM2977" s="180"/>
      <x:c r="AN2977" s="180"/>
      <x:c r="AO2977" s="180"/>
      <x:c r="AP2977" s="180"/>
      <x:c r="AQ2977" s="180"/>
    </x:row>
    <x:row r="2978" spans="1:43" s="18" customFormat="1">
      <x:c r="A2978" s="18">
        <x:v>297200</x:v>
      </x:c>
      <x:c r="B2978" s="174">
        <x:v>651</x:v>
      </x:c>
      <x:c r="C2978" s="18">
        <x:f>C2977+0.15</x:f>
        <x:v>0.666666666666667</x:v>
      </x:c>
      <x:c r="G2978" s="18">
        <x:v>3</x:v>
      </x:c>
      <x:c r="I2978" s="18" t="s">
        <x:v>103</x:v>
      </x:c>
      <x:c r="J2978" s="18">
        <x:v>0.15</x:v>
      </x:c>
      <x:c r="K2978" s="38"/>
      <x:c r="M2978" s="18">
        <x:v>2152</x:v>
      </x:c>
      <x:c r="O2978" s="18" t="s">
        <x:v>101</x:v>
      </x:c>
      <x:c r="AG2978" s="179">
        <x:v>1</x:v>
      </x:c>
      <x:c r="AL2978" s="180"/>
      <x:c r="AM2978" s="180"/>
      <x:c r="AN2978" s="180"/>
      <x:c r="AO2978" s="180"/>
      <x:c r="AP2978" s="180"/>
      <x:c r="AQ2978" s="180"/>
    </x:row>
    <x:row r="2979" spans="1:43" s="18" customFormat="1">
      <x:c r="A2979" s="18">
        <x:v>297300</x:v>
      </x:c>
      <x:c r="B2979" s="174">
        <x:v>651</x:v>
      </x:c>
      <x:c r="C2979" s="18">
        <x:f>C2978+0.15</x:f>
        <x:v>0.816666666666667</x:v>
      </x:c>
      <x:c r="G2979" s="18">
        <x:v>2</x:v>
      </x:c>
      <x:c r="I2979" s="18" t="s">
        <x:v>104</x:v>
      </x:c>
      <x:c r="J2979" s="18">
        <x:v>0.15</x:v>
      </x:c>
      <x:c r="K2979" s="38"/>
      <x:c r="M2979" s="18">
        <x:v>2152</x:v>
      </x:c>
      <x:c r="O2979" s="18" t="s">
        <x:v>101</x:v>
      </x:c>
      <x:c r="AG2979" s="179">
        <x:v>1</x:v>
      </x:c>
      <x:c r="AL2979" s="180"/>
      <x:c r="AM2979" s="180"/>
      <x:c r="AN2979" s="180"/>
      <x:c r="AO2979" s="180"/>
      <x:c r="AP2979" s="180"/>
      <x:c r="AQ2979" s="180"/>
    </x:row>
    <x:row r="2980" spans="1:43" s="18" customFormat="1">
      <x:c r="A2980" s="18">
        <x:v>297400</x:v>
      </x:c>
      <x:c r="B2980" s="174">
        <x:v>651</x:v>
      </x:c>
      <x:c r="C2980" s="18">
        <x:f>C2979+0.15</x:f>
        <x:v>0.966666666666667</x:v>
      </x:c>
      <x:c r="G2980" s="18">
        <x:v>3</x:v>
      </x:c>
      <x:c r="I2980" s="18" t="s">
        <x:v>100</x:v>
      </x:c>
      <x:c r="J2980" s="18">
        <x:v>0.15</x:v>
      </x:c>
      <x:c r="K2980" s="38"/>
      <x:c r="M2980" s="18">
        <x:v>2152</x:v>
      </x:c>
      <x:c r="O2980" s="18" t="s">
        <x:v>101</x:v>
      </x:c>
      <x:c r="AG2980" s="179">
        <x:v>1</x:v>
      </x:c>
      <x:c r="AL2980" s="180"/>
      <x:c r="AM2980" s="180"/>
      <x:c r="AN2980" s="180"/>
      <x:c r="AO2980" s="180"/>
      <x:c r="AP2980" s="180"/>
      <x:c r="AQ2980" s="180"/>
    </x:row>
    <x:row r="2981" spans="1:43" s="18" customFormat="1">
      <x:c r="A2981" s="18">
        <x:v>297500</x:v>
      </x:c>
      <x:c r="B2981" s="174">
        <x:v>651</x:v>
      </x:c>
      <x:c r="C2981" s="18">
        <x:f>C2980+0.15</x:f>
        <x:v>1.11666666666667</x:v>
      </x:c>
      <x:c r="G2981" s="18">
        <x:v>2</x:v>
      </x:c>
      <x:c r="I2981" s="18" t="s">
        <x:v>102</x:v>
      </x:c>
      <x:c r="J2981" s="18">
        <x:v>0.15</x:v>
      </x:c>
      <x:c r="K2981" s="38"/>
      <x:c r="M2981" s="18">
        <x:v>2152</x:v>
      </x:c>
      <x:c r="O2981" s="18" t="s">
        <x:v>101</x:v>
      </x:c>
      <x:c r="AG2981" s="179">
        <x:v>1</x:v>
      </x:c>
      <x:c r="AL2981" s="180"/>
      <x:c r="AM2981" s="180"/>
      <x:c r="AN2981" s="180"/>
      <x:c r="AO2981" s="180"/>
      <x:c r="AP2981" s="180"/>
      <x:c r="AQ2981" s="180"/>
    </x:row>
    <x:row r="2982" spans="1:43" s="17" customFormat="1">
      <x:c r="A2982" s="17">
        <x:v>297600</x:v>
      </x:c>
      <x:c r="B2982" s="158">
        <x:v>652</x:v>
      </x:c>
      <x:c r="C2982" s="17">
        <x:f>12/30</x:f>
        <x:v>0.4</x:v>
      </x:c>
      <x:c r="G2982" s="17">
        <x:v>3</x:v>
      </x:c>
      <x:c r="I2982" s="17" t="s">
        <x:v>100</x:v>
      </x:c>
      <x:c r="K2982" s="38"/>
      <x:c r="M2982" s="17">
        <x:v>2152</x:v>
      </x:c>
      <x:c r="O2982" s="17" t="s">
        <x:v>101</x:v>
      </x:c>
      <x:c r="AG2982" s="177">
        <x:v>1</x:v>
      </x:c>
      <x:c r="AL2982" s="178"/>
      <x:c r="AM2982" s="178"/>
      <x:c r="AN2982" s="178"/>
      <x:c r="AO2982" s="178"/>
      <x:c r="AP2982" s="178"/>
      <x:c r="AQ2982" s="178"/>
    </x:row>
    <x:row r="2983" spans="1:43" s="17" customFormat="1">
      <x:c r="A2983" s="17">
        <x:v>297700</x:v>
      </x:c>
      <x:c r="B2983" s="158">
        <x:v>652</x:v>
      </x:c>
      <x:c r="C2983" s="17">
        <x:f>C2982+0.15</x:f>
        <x:v>0.55</x:v>
      </x:c>
      <x:c r="G2983" s="17">
        <x:v>2</x:v>
      </x:c>
      <x:c r="I2983" s="17" t="s">
        <x:v>104</x:v>
      </x:c>
      <x:c r="J2983" s="17">
        <x:v>0.15</x:v>
      </x:c>
      <x:c r="K2983" s="38"/>
      <x:c r="M2983" s="17">
        <x:v>2152</x:v>
      </x:c>
      <x:c r="O2983" s="17" t="s">
        <x:v>101</x:v>
      </x:c>
      <x:c r="AG2983" s="177">
        <x:v>1</x:v>
      </x:c>
      <x:c r="AL2983" s="178"/>
      <x:c r="AM2983" s="178"/>
      <x:c r="AN2983" s="178"/>
      <x:c r="AO2983" s="178"/>
      <x:c r="AP2983" s="178"/>
      <x:c r="AQ2983" s="178"/>
    </x:row>
    <x:row r="2984" spans="1:43" s="17" customFormat="1">
      <x:c r="A2984" s="17">
        <x:v>297800</x:v>
      </x:c>
      <x:c r="B2984" s="158">
        <x:v>652</x:v>
      </x:c>
      <x:c r="C2984" s="17">
        <x:f>C2983+0.15</x:f>
        <x:v>0.7</x:v>
      </x:c>
      <x:c r="G2984" s="17">
        <x:v>3</x:v>
      </x:c>
      <x:c r="I2984" s="17" t="s">
        <x:v>102</x:v>
      </x:c>
      <x:c r="J2984" s="17">
        <x:v>0.15</x:v>
      </x:c>
      <x:c r="K2984" s="38"/>
      <x:c r="M2984" s="17">
        <x:v>2152</x:v>
      </x:c>
      <x:c r="O2984" s="17" t="s">
        <x:v>101</x:v>
      </x:c>
      <x:c r="AG2984" s="177">
        <x:v>1</x:v>
      </x:c>
      <x:c r="AL2984" s="178"/>
      <x:c r="AM2984" s="178"/>
      <x:c r="AN2984" s="178"/>
      <x:c r="AO2984" s="178"/>
      <x:c r="AP2984" s="178"/>
      <x:c r="AQ2984" s="178"/>
    </x:row>
    <x:row r="2985" spans="1:43" s="17" customFormat="1">
      <x:c r="A2985" s="17">
        <x:v>297900</x:v>
      </x:c>
      <x:c r="B2985" s="158">
        <x:v>652</x:v>
      </x:c>
      <x:c r="C2985" s="17">
        <x:f>C2984+0.15</x:f>
        <x:v>0.85</x:v>
      </x:c>
      <x:c r="G2985" s="17">
        <x:v>2</x:v>
      </x:c>
      <x:c r="I2985" s="17" t="s">
        <x:v>103</x:v>
      </x:c>
      <x:c r="J2985" s="17">
        <x:v>0.15</x:v>
      </x:c>
      <x:c r="K2985" s="38"/>
      <x:c r="M2985" s="17">
        <x:v>2152</x:v>
      </x:c>
      <x:c r="O2985" s="17" t="s">
        <x:v>101</x:v>
      </x:c>
      <x:c r="AG2985" s="177">
        <x:v>1</x:v>
      </x:c>
      <x:c r="AL2985" s="178"/>
      <x:c r="AM2985" s="178"/>
      <x:c r="AN2985" s="178"/>
      <x:c r="AO2985" s="178"/>
      <x:c r="AP2985" s="178"/>
      <x:c r="AQ2985" s="178"/>
    </x:row>
    <x:row r="2986" spans="1:43" s="17" customFormat="1">
      <x:c r="A2986" s="17">
        <x:v>298000</x:v>
      </x:c>
      <x:c r="B2986" s="158">
        <x:v>652</x:v>
      </x:c>
      <x:c r="C2986" s="17">
        <x:f>33/30</x:f>
        <x:v>1.1</x:v>
      </x:c>
      <x:c r="G2986" s="17">
        <x:v>4</x:v>
      </x:c>
      <x:c r="I2986" s="17" t="s">
        <x:v>102</x:v>
      </x:c>
      <x:c r="J2986" s="17">
        <x:v>0.15</x:v>
      </x:c>
      <x:c r="K2986" s="38"/>
      <x:c r="M2986" s="17">
        <x:v>2152</x:v>
      </x:c>
      <x:c r="O2986" s="17" t="s">
        <x:v>101</x:v>
      </x:c>
      <x:c r="AG2986" s="177">
        <x:v>2</x:v>
      </x:c>
      <x:c r="AL2986" s="178"/>
      <x:c r="AM2986" s="178"/>
      <x:c r="AN2986" s="178"/>
      <x:c r="AO2986" s="178"/>
      <x:c r="AP2986" s="178"/>
      <x:c r="AQ2986" s="178"/>
    </x:row>
    <x:row r="2987" spans="1:43" s="17" customFormat="1">
      <x:c r="A2987" s="17">
        <x:v>298100</x:v>
      </x:c>
      <x:c r="B2987" s="158">
        <x:v>652</x:v>
      </x:c>
      <x:c r="C2987" s="17">
        <x:f>C2986+0.2</x:f>
        <x:v>1.3</x:v>
      </x:c>
      <x:c r="D2987" s="17">
        <x:v>1</x:v>
      </x:c>
      <x:c r="K2987" s="38"/>
      <x:c r="AG2987" s="177">
        <x:v>2</x:v>
      </x:c>
      <x:c r="AL2987" s="178"/>
      <x:c r="AM2987" s="178"/>
      <x:c r="AN2987" s="178"/>
      <x:c r="AO2987" s="178"/>
      <x:c r="AP2987" s="178"/>
      <x:c r="AQ2987" s="178"/>
    </x:row>
    <x:row r="2988" spans="1:43" s="17" customFormat="1">
      <x:c r="A2988" s="17">
        <x:v>298200</x:v>
      </x:c>
      <x:c r="B2988" s="158">
        <x:v>652</x:v>
      </x:c>
      <x:c r="C2988" s="17">
        <x:f>(70+14)/30</x:f>
        <x:v>2.8</x:v>
      </x:c>
      <x:c r="D2988" s="17">
        <x:v>1</x:v>
      </x:c>
      <x:c r="E2988" s="17">
        <x:v>1</x:v>
      </x:c>
      <x:c r="K2988" s="38"/>
      <x:c r="M2988" s="17">
        <x:v>2163</x:v>
      </x:c>
      <x:c r="N2988" s="17">
        <x:v>2</x:v>
      </x:c>
      <x:c r="P2988" s="17" t="s">
        <x:v>547</x:v>
      </x:c>
      <x:c r="AG2988" s="177"/>
      <x:c r="AL2988" s="178"/>
      <x:c r="AM2988" s="178"/>
      <x:c r="AN2988" s="178"/>
      <x:c r="AO2988" s="178"/>
      <x:c r="AP2988" s="178"/>
      <x:c r="AQ2988" s="178"/>
    </x:row>
    <x:row r="2989" spans="1:43" s="18" customFormat="1">
      <x:c r="A2989" s="18">
        <x:v>298300</x:v>
      </x:c>
      <x:c r="B2989" s="174">
        <x:v>653</x:v>
      </x:c>
      <x:c r="C2989" s="18">
        <x:f>132/30</x:f>
        <x:v>4.4</x:v>
      </x:c>
      <x:c r="G2989" s="18">
        <x:v>3</x:v>
      </x:c>
      <x:c r="I2989" s="18" t="s">
        <x:v>100</x:v>
      </x:c>
      <x:c r="K2989" s="38"/>
      <x:c r="M2989" s="18">
        <x:v>2152</x:v>
      </x:c>
      <x:c r="O2989" s="18" t="s">
        <x:v>101</x:v>
      </x:c>
      <x:c r="AG2989" s="179"/>
      <x:c r="AL2989" s="180"/>
      <x:c r="AM2989" s="180"/>
      <x:c r="AN2989" s="180"/>
      <x:c r="AO2989" s="180"/>
      <x:c r="AP2989" s="180"/>
      <x:c r="AQ2989" s="180"/>
    </x:row>
    <x:row r="2990" spans="1:43" s="18" customFormat="1">
      <x:c r="A2990" s="18">
        <x:v>298400</x:v>
      </x:c>
      <x:c r="B2990" s="174">
        <x:v>653</x:v>
      </x:c>
      <x:c r="C2990" s="18">
        <x:f>C2989+0.2</x:f>
        <x:v>4.6</x:v>
      </x:c>
      <x:c r="G2990" s="18">
        <x:v>4</x:v>
      </x:c>
      <x:c r="K2990" s="38"/>
      <x:c r="AG2990" s="179"/>
      <x:c r="AL2990" s="180"/>
      <x:c r="AM2990" s="180"/>
      <x:c r="AN2990" s="180"/>
      <x:c r="AO2990" s="180"/>
      <x:c r="AP2990" s="180"/>
      <x:c r="AQ2990" s="180"/>
    </x:row>
    <x:row r="2991" spans="1:43" s="18" customFormat="1">
      <x:c r="A2991" s="18">
        <x:v>298500</x:v>
      </x:c>
      <x:c r="B2991" s="174">
        <x:v>653</x:v>
      </x:c>
      <x:c r="C2991" s="18">
        <x:f t="shared" ref="C2991:C2998" si="227">C2990+0.2</x:f>
        <x:v>4.8</x:v>
      </x:c>
      <x:c r="G2991" s="18">
        <x:v>5</x:v>
      </x:c>
      <x:c r="I2991" s="18" t="s">
        <x:v>102</x:v>
      </x:c>
      <x:c r="K2991" s="38"/>
      <x:c r="M2991" s="18">
        <x:v>2152</x:v>
      </x:c>
      <x:c r="O2991" s="18" t="s">
        <x:v>101</x:v>
      </x:c>
      <x:c r="AG2991" s="179"/>
      <x:c r="AL2991" s="180"/>
      <x:c r="AM2991" s="180"/>
      <x:c r="AN2991" s="180"/>
      <x:c r="AO2991" s="180"/>
      <x:c r="AP2991" s="180"/>
      <x:c r="AQ2991" s="180"/>
    </x:row>
    <x:row r="2992" spans="1:43" s="18" customFormat="1">
      <x:c r="A2992" s="18">
        <x:v>298600</x:v>
      </x:c>
      <x:c r="B2992" s="174">
        <x:v>653</x:v>
      </x:c>
      <x:c r="C2992" s="18">
        <x:f t="shared" si="227"/>
        <x:v>5</x:v>
      </x:c>
      <x:c r="G2992" s="18">
        <x:v>4</x:v>
      </x:c>
      <x:c r="K2992" s="38"/>
      <x:c r="AG2992" s="179"/>
      <x:c r="AL2992" s="180"/>
      <x:c r="AM2992" s="180"/>
      <x:c r="AN2992" s="180"/>
      <x:c r="AO2992" s="180"/>
      <x:c r="AP2992" s="180"/>
      <x:c r="AQ2992" s="180"/>
    </x:row>
    <x:row r="2993" spans="1:43" s="18" customFormat="1">
      <x:c r="A2993" s="18">
        <x:v>298700</x:v>
      </x:c>
      <x:c r="B2993" s="174">
        <x:v>653</x:v>
      </x:c>
      <x:c r="C2993" s="18">
        <x:f t="shared" si="227"/>
        <x:v>5.2</x:v>
      </x:c>
      <x:c r="G2993" s="18">
        <x:v>3</x:v>
      </x:c>
      <x:c r="I2993" s="18" t="s">
        <x:v>103</x:v>
      </x:c>
      <x:c r="K2993" s="38"/>
      <x:c r="M2993" s="18">
        <x:v>2152</x:v>
      </x:c>
      <x:c r="O2993" s="18" t="s">
        <x:v>101</x:v>
      </x:c>
      <x:c r="AG2993" s="179"/>
      <x:c r="AL2993" s="180"/>
      <x:c r="AM2993" s="180"/>
      <x:c r="AN2993" s="180"/>
      <x:c r="AO2993" s="180"/>
      <x:c r="AP2993" s="180"/>
      <x:c r="AQ2993" s="180"/>
    </x:row>
    <x:row r="2994" spans="1:43" s="18" customFormat="1">
      <x:c r="A2994" s="18">
        <x:v>298800</x:v>
      </x:c>
      <x:c r="B2994" s="174">
        <x:v>653</x:v>
      </x:c>
      <x:c r="C2994" s="18">
        <x:f t="shared" si="227"/>
        <x:v>5.4</x:v>
      </x:c>
      <x:c r="G2994" s="18">
        <x:v>4</x:v>
      </x:c>
      <x:c r="K2994" s="38"/>
      <x:c r="AG2994" s="179"/>
      <x:c r="AL2994" s="180"/>
      <x:c r="AM2994" s="180"/>
      <x:c r="AN2994" s="180"/>
      <x:c r="AO2994" s="180"/>
      <x:c r="AP2994" s="180"/>
      <x:c r="AQ2994" s="180"/>
    </x:row>
    <x:row r="2995" spans="1:43" s="18" customFormat="1">
      <x:c r="A2995" s="18">
        <x:v>298900</x:v>
      </x:c>
      <x:c r="B2995" s="174">
        <x:v>653</x:v>
      </x:c>
      <x:c r="C2995" s="18">
        <x:f t="shared" si="227"/>
        <x:v>5.6</x:v>
      </x:c>
      <x:c r="G2995" s="18">
        <x:v>5</x:v>
      </x:c>
      <x:c r="I2995" s="18" t="s">
        <x:v>104</x:v>
      </x:c>
      <x:c r="K2995" s="38"/>
      <x:c r="M2995" s="18">
        <x:v>2152</x:v>
      </x:c>
      <x:c r="O2995" s="18" t="s">
        <x:v>101</x:v>
      </x:c>
      <x:c r="AG2995" s="179"/>
      <x:c r="AL2995" s="180"/>
      <x:c r="AM2995" s="180"/>
      <x:c r="AN2995" s="180"/>
      <x:c r="AO2995" s="180"/>
      <x:c r="AP2995" s="180"/>
      <x:c r="AQ2995" s="180"/>
    </x:row>
    <x:row r="2996" spans="1:43" s="18" customFormat="1">
      <x:c r="A2996" s="18">
        <x:v>299000</x:v>
      </x:c>
      <x:c r="B2996" s="174">
        <x:v>653</x:v>
      </x:c>
      <x:c r="C2996" s="18">
        <x:f t="shared" si="227"/>
        <x:v>5.8</x:v>
      </x:c>
      <x:c r="G2996" s="18">
        <x:v>4</x:v>
      </x:c>
      <x:c r="K2996" s="38"/>
      <x:c r="AG2996" s="179"/>
      <x:c r="AL2996" s="180"/>
      <x:c r="AM2996" s="180"/>
      <x:c r="AN2996" s="180"/>
      <x:c r="AO2996" s="180"/>
      <x:c r="AP2996" s="180"/>
      <x:c r="AQ2996" s="180"/>
    </x:row>
    <x:row r="2997" spans="1:43" s="18" customFormat="1">
      <x:c r="A2997" s="18">
        <x:v>299100</x:v>
      </x:c>
      <x:c r="B2997" s="174">
        <x:v>653</x:v>
      </x:c>
      <x:c r="C2997" s="18">
        <x:f t="shared" si="227"/>
        <x:v>6</x:v>
      </x:c>
      <x:c r="G2997" s="18">
        <x:v>3</x:v>
      </x:c>
      <x:c r="I2997" s="18" t="s">
        <x:v>100</x:v>
      </x:c>
      <x:c r="K2997" s="38"/>
      <x:c r="M2997" s="18">
        <x:v>2152</x:v>
      </x:c>
      <x:c r="O2997" s="18" t="s">
        <x:v>101</x:v>
      </x:c>
      <x:c r="AG2997" s="179"/>
      <x:c r="AL2997" s="180"/>
      <x:c r="AM2997" s="180"/>
      <x:c r="AN2997" s="180"/>
      <x:c r="AO2997" s="180"/>
      <x:c r="AP2997" s="180"/>
      <x:c r="AQ2997" s="180"/>
    </x:row>
    <x:row r="2998" spans="1:43" s="18" customFormat="1">
      <x:c r="A2998" s="18">
        <x:v>299200</x:v>
      </x:c>
      <x:c r="B2998" s="174">
        <x:v>653</x:v>
      </x:c>
      <x:c r="C2998" s="18">
        <x:f t="shared" si="227"/>
        <x:v>6.2</x:v>
      </x:c>
      <x:c r="G2998" s="18">
        <x:v>4</x:v>
      </x:c>
      <x:c r="K2998" s="38"/>
      <x:c r="AG2998" s="179"/>
      <x:c r="AL2998" s="180"/>
      <x:c r="AM2998" s="180"/>
      <x:c r="AN2998" s="180"/>
      <x:c r="AO2998" s="180"/>
      <x:c r="AP2998" s="180"/>
      <x:c r="AQ2998" s="180"/>
    </x:row>
    <x:row r="2999" spans="1:43" s="18" customFormat="1">
      <x:c r="A2999" s="18">
        <x:v>299300</x:v>
      </x:c>
      <x:c r="B2999" s="174">
        <x:v>653</x:v>
      </x:c>
      <x:c r="C2999" s="18">
        <x:f>246/30</x:f>
        <x:v>8.2</x:v>
      </x:c>
      <x:c r="D2999" s="18">
        <x:v>1</x:v>
      </x:c>
      <x:c r="I2999" s="18" t="s">
        <x:v>103</x:v>
      </x:c>
      <x:c r="K2999" s="38"/>
      <x:c r="AG2999" s="179"/>
      <x:c r="AL2999" s="180"/>
      <x:c r="AM2999" s="180"/>
      <x:c r="AN2999" s="180"/>
      <x:c r="AO2999" s="180"/>
      <x:c r="AP2999" s="180"/>
      <x:c r="AQ2999" s="180"/>
    </x:row>
    <x:row r="3000" spans="1:43" s="18" customFormat="1">
      <x:c r="A3000" s="18">
        <x:v>299400</x:v>
      </x:c>
      <x:c r="B3000" s="174">
        <x:v>653</x:v>
      </x:c>
      <x:c r="C3000" s="18">
        <x:f>258/30</x:f>
        <x:v>8.6</x:v>
      </x:c>
      <x:c r="G3000" s="18">
        <x:v>7</x:v>
      </x:c>
      <x:c r="I3000" s="18" t="s">
        <x:v>110</x:v>
      </x:c>
      <x:c r="J3000" s="18">
        <x:v>0.15</x:v>
      </x:c>
      <x:c r="K3000" s="38"/>
      <x:c r="AG3000" s="179"/>
      <x:c r="AL3000" s="180"/>
      <x:c r="AM3000" s="180"/>
      <x:c r="AN3000" s="180"/>
      <x:c r="AO3000" s="180"/>
      <x:c r="AP3000" s="180"/>
      <x:c r="AQ3000" s="180"/>
    </x:row>
    <x:row r="3001" spans="1:43" s="18" customFormat="1">
      <x:c r="A3001" s="18">
        <x:v>299500</x:v>
      </x:c>
      <x:c r="B3001" s="174">
        <x:v>653</x:v>
      </x:c>
      <x:c r="C3001" s="18">
        <x:f>C3000+0.15</x:f>
        <x:v>8.75</x:v>
      </x:c>
      <x:c r="G3001" s="18">
        <x:v>6</x:v>
      </x:c>
      <x:c r="K3001" s="38"/>
      <x:c r="AG3001" s="179"/>
      <x:c r="AL3001" s="180"/>
      <x:c r="AM3001" s="180"/>
      <x:c r="AN3001" s="180"/>
      <x:c r="AO3001" s="180"/>
      <x:c r="AP3001" s="180"/>
      <x:c r="AQ3001" s="180"/>
    </x:row>
    <x:row r="3002" spans="1:43" s="18" customFormat="1">
      <x:c r="A3002" s="18">
        <x:v>299600</x:v>
      </x:c>
      <x:c r="B3002" s="174">
        <x:v>653</x:v>
      </x:c>
      <x:c r="C3002" s="18">
        <x:f>C3001+0.15</x:f>
        <x:v>8.9</x:v>
      </x:c>
      <x:c r="G3002" s="18">
        <x:v>7</x:v>
      </x:c>
      <x:c r="K3002" s="38"/>
      <x:c r="AG3002" s="179"/>
      <x:c r="AL3002" s="180"/>
      <x:c r="AM3002" s="180"/>
      <x:c r="AN3002" s="180"/>
      <x:c r="AO3002" s="180"/>
      <x:c r="AP3002" s="180"/>
      <x:c r="AQ3002" s="180"/>
    </x:row>
    <x:row r="3003" spans="1:43" s="17" customFormat="1">
      <x:c r="A3003" s="17">
        <x:v>299700</x:v>
      </x:c>
      <x:c r="B3003" s="158">
        <x:v>654</x:v>
      </x:c>
      <x:c r="C3003" s="17">
        <x:v>1e-7</x:v>
      </x:c>
      <x:c r="D3003" s="17">
        <x:v>1</x:v>
      </x:c>
      <x:c r="K3003" s="38"/>
      <x:c r="M3003" s="17">
        <x:v>2157</x:v>
      </x:c>
      <x:c r="N3003" s="17">
        <x:v>1</x:v>
      </x:c>
      <x:c r="O3003" s="17" t="s">
        <x:v>116</x:v>
      </x:c>
      <x:c r="AG3003" s="177"/>
      <x:c r="AL3003" s="178"/>
      <x:c r="AM3003" s="178"/>
      <x:c r="AN3003" s="178"/>
      <x:c r="AO3003" s="178"/>
      <x:c r="AP3003" s="178"/>
      <x:c r="AQ3003" s="178"/>
    </x:row>
    <x:row r="3004" spans="1:43" s="17" customFormat="1">
      <x:c r="A3004" s="17">
        <x:v>299800</x:v>
      </x:c>
      <x:c r="B3004" s="158">
        <x:v>654</x:v>
      </x:c>
      <x:c r="C3004" s="17">
        <x:f>43/30</x:f>
        <x:v>1.43333333333333</x:v>
      </x:c>
      <x:c r="G3004" s="17">
        <x:v>5</x:v>
      </x:c>
      <x:c r="I3004" s="17" t="s">
        <x:v>103</x:v>
      </x:c>
      <x:c r="K3004" s="38"/>
      <x:c r="AG3004" s="177"/>
      <x:c r="AL3004" s="178"/>
      <x:c r="AM3004" s="178"/>
      <x:c r="AN3004" s="178"/>
      <x:c r="AO3004" s="178"/>
      <x:c r="AP3004" s="178"/>
      <x:c r="AQ3004" s="178"/>
    </x:row>
    <x:row r="3005" spans="1:43" s="17" customFormat="1">
      <x:c r="A3005" s="17">
        <x:v>299900</x:v>
      </x:c>
      <x:c r="B3005" s="158">
        <x:v>654</x:v>
      </x:c>
      <x:c r="C3005" s="17">
        <x:f>56/30</x:f>
        <x:v>1.86666666666667</x:v>
      </x:c>
      <x:c r="G3005" s="17">
        <x:v>4</x:v>
      </x:c>
      <x:c r="I3005" s="17" t="s">
        <x:v>104</x:v>
      </x:c>
      <x:c r="K3005" s="38"/>
      <x:c r="AG3005" s="177"/>
      <x:c r="AL3005" s="178"/>
      <x:c r="AM3005" s="178"/>
      <x:c r="AN3005" s="178"/>
      <x:c r="AO3005" s="178"/>
      <x:c r="AP3005" s="178"/>
      <x:c r="AQ3005" s="178"/>
    </x:row>
    <x:row r="3006" spans="1:43" s="17" customFormat="1">
      <x:c r="A3006" s="17">
        <x:v>300000</x:v>
      </x:c>
      <x:c r="B3006" s="158">
        <x:v>654</x:v>
      </x:c>
      <x:c r="C3006" s="17">
        <x:f>65/30</x:f>
        <x:v>2.16666666666667</x:v>
      </x:c>
      <x:c r="G3006" s="17">
        <x:v>6</x:v>
      </x:c>
      <x:c r="I3006" s="17" t="s">
        <x:v>102</x:v>
      </x:c>
      <x:c r="K3006" s="38"/>
      <x:c r="AG3006" s="177"/>
      <x:c r="AL3006" s="178"/>
      <x:c r="AM3006" s="178"/>
      <x:c r="AN3006" s="178"/>
      <x:c r="AO3006" s="178"/>
      <x:c r="AP3006" s="178"/>
      <x:c r="AQ3006" s="178"/>
    </x:row>
    <x:row r="3007" spans="1:43" s="17" customFormat="1">
      <x:c r="A3007" s="17">
        <x:v>300100</x:v>
      </x:c>
      <x:c r="B3007" s="158">
        <x:v>654</x:v>
      </x:c>
      <x:c r="C3007" s="17">
        <x:f>81/30</x:f>
        <x:v>2.7</x:v>
      </x:c>
      <x:c r="G3007" s="17">
        <x:v>3</x:v>
      </x:c>
      <x:c r="I3007" s="17" t="s">
        <x:v>100</x:v>
      </x:c>
      <x:c r="K3007" s="38"/>
      <x:c r="M3007" s="17">
        <x:v>2165</x:v>
      </x:c>
      <x:c r="O3007" s="17" t="s">
        <x:v>101</x:v>
      </x:c>
      <x:c r="AG3007" s="177"/>
      <x:c r="AL3007" s="178"/>
      <x:c r="AM3007" s="178"/>
      <x:c r="AN3007" s="178"/>
      <x:c r="AO3007" s="178"/>
      <x:c r="AP3007" s="178"/>
      <x:c r="AQ3007" s="178"/>
    </x:row>
    <x:row r="3008" spans="1:43" s="17" customFormat="1">
      <x:c r="A3008" s="17">
        <x:v>300200</x:v>
      </x:c>
      <x:c r="B3008" s="158">
        <x:v>654</x:v>
      </x:c>
      <x:c r="C3008" s="17">
        <x:f t="shared" ref="C3008:C3013" si="228">C3007+0.15</x:f>
        <x:v>2.85</x:v>
      </x:c>
      <x:c r="G3008" s="17">
        <x:v>4</x:v>
      </x:c>
      <x:c r="I3008" s="17" t="s">
        <x:v>102</x:v>
      </x:c>
      <x:c r="J3008" s="17">
        <x:v>0.2</x:v>
      </x:c>
      <x:c r="K3008" s="38"/>
      <x:c r="AG3008" s="177"/>
      <x:c r="AL3008" s="178"/>
      <x:c r="AM3008" s="178"/>
      <x:c r="AN3008" s="178"/>
      <x:c r="AO3008" s="178"/>
      <x:c r="AP3008" s="178"/>
      <x:c r="AQ3008" s="178"/>
    </x:row>
    <x:row r="3009" spans="1:43" s="17" customFormat="1">
      <x:c r="A3009" s="17">
        <x:v>300300</x:v>
      </x:c>
      <x:c r="B3009" s="158">
        <x:v>654</x:v>
      </x:c>
      <x:c r="C3009" s="17">
        <x:f t="shared" si="228"/>
        <x:v>3</x:v>
      </x:c>
      <x:c r="G3009" s="17">
        <x:v>3</x:v>
      </x:c>
      <x:c r="I3009" s="17" t="s">
        <x:v>103</x:v>
      </x:c>
      <x:c r="J3009" s="17">
        <x:v>0.2</x:v>
      </x:c>
      <x:c r="K3009" s="38"/>
      <x:c r="M3009" s="17">
        <x:v>2165</x:v>
      </x:c>
      <x:c r="O3009" s="17" t="s">
        <x:v>101</x:v>
      </x:c>
      <x:c r="AG3009" s="177"/>
      <x:c r="AL3009" s="178"/>
      <x:c r="AM3009" s="178"/>
      <x:c r="AN3009" s="178"/>
      <x:c r="AO3009" s="178"/>
      <x:c r="AP3009" s="178"/>
      <x:c r="AQ3009" s="178"/>
    </x:row>
    <x:row r="3010" spans="1:43" s="17" customFormat="1">
      <x:c r="A3010" s="17">
        <x:v>300400</x:v>
      </x:c>
      <x:c r="B3010" s="158">
        <x:v>654</x:v>
      </x:c>
      <x:c r="C3010" s="17">
        <x:f t="shared" si="228"/>
        <x:v>3.15</x:v>
      </x:c>
      <x:c r="G3010" s="17">
        <x:v>4</x:v>
      </x:c>
      <x:c r="I3010" s="17" t="s">
        <x:v>104</x:v>
      </x:c>
      <x:c r="J3010" s="17">
        <x:v>0.2</x:v>
      </x:c>
      <x:c r="K3010" s="38"/>
      <x:c r="AG3010" s="177"/>
      <x:c r="AL3010" s="178"/>
      <x:c r="AM3010" s="178"/>
      <x:c r="AN3010" s="178"/>
      <x:c r="AO3010" s="178"/>
      <x:c r="AP3010" s="178"/>
      <x:c r="AQ3010" s="178"/>
    </x:row>
    <x:row r="3011" spans="1:43" s="17" customFormat="1">
      <x:c r="A3011" s="17">
        <x:v>300500</x:v>
      </x:c>
      <x:c r="B3011" s="158">
        <x:v>654</x:v>
      </x:c>
      <x:c r="C3011" s="17">
        <x:f t="shared" si="228"/>
        <x:v>3.3</x:v>
      </x:c>
      <x:c r="G3011" s="17">
        <x:v>3</x:v>
      </x:c>
      <x:c r="I3011" s="17" t="s">
        <x:v>100</x:v>
      </x:c>
      <x:c r="J3011" s="17">
        <x:v>0.2</x:v>
      </x:c>
      <x:c r="K3011" s="38"/>
      <x:c r="M3011" s="17">
        <x:v>2165</x:v>
      </x:c>
      <x:c r="O3011" s="17" t="s">
        <x:v>101</x:v>
      </x:c>
      <x:c r="AG3011" s="177"/>
      <x:c r="AL3011" s="178"/>
      <x:c r="AM3011" s="178"/>
      <x:c r="AN3011" s="178"/>
      <x:c r="AO3011" s="178"/>
      <x:c r="AP3011" s="178"/>
      <x:c r="AQ3011" s="178"/>
    </x:row>
    <x:row r="3012" spans="1:43" s="17" customFormat="1">
      <x:c r="A3012" s="17">
        <x:v>300600</x:v>
      </x:c>
      <x:c r="B3012" s="158">
        <x:v>654</x:v>
      </x:c>
      <x:c r="C3012" s="17">
        <x:f t="shared" si="228"/>
        <x:v>3.45</x:v>
      </x:c>
      <x:c r="G3012" s="17">
        <x:v>4</x:v>
      </x:c>
      <x:c r="I3012" s="17" t="s">
        <x:v>102</x:v>
      </x:c>
      <x:c r="J3012" s="17">
        <x:v>0.2</x:v>
      </x:c>
      <x:c r="K3012" s="38"/>
      <x:c r="AG3012" s="177"/>
      <x:c r="AL3012" s="178"/>
      <x:c r="AM3012" s="178"/>
      <x:c r="AN3012" s="178"/>
      <x:c r="AO3012" s="178"/>
      <x:c r="AP3012" s="178"/>
      <x:c r="AQ3012" s="178"/>
    </x:row>
    <x:row r="3013" spans="1:43" s="17" customFormat="1">
      <x:c r="A3013" s="17">
        <x:v>300700</x:v>
      </x:c>
      <x:c r="B3013" s="158">
        <x:v>654</x:v>
      </x:c>
      <x:c r="C3013" s="17">
        <x:f t="shared" si="228"/>
        <x:v>3.6</x:v>
      </x:c>
      <x:c r="G3013" s="17">
        <x:v>3</x:v>
      </x:c>
      <x:c r="I3013" s="17" t="s">
        <x:v>103</x:v>
      </x:c>
      <x:c r="J3013" s="17">
        <x:v>0.2</x:v>
      </x:c>
      <x:c r="K3013" s="38"/>
      <x:c r="M3013" s="17">
        <x:v>2165</x:v>
      </x:c>
      <x:c r="O3013" s="17" t="s">
        <x:v>101</x:v>
      </x:c>
      <x:c r="AG3013" s="177"/>
      <x:c r="AL3013" s="178"/>
      <x:c r="AM3013" s="178"/>
      <x:c r="AN3013" s="178"/>
      <x:c r="AO3013" s="178"/>
      <x:c r="AP3013" s="178"/>
      <x:c r="AQ3013" s="178"/>
    </x:row>
    <x:row r="3014" spans="1:43" s="17" customFormat="1">
      <x:c r="A3014" s="17">
        <x:v>300800</x:v>
      </x:c>
      <x:c r="B3014" s="158">
        <x:v>654</x:v>
      </x:c>
      <x:c r="C3014" s="17">
        <x:f>124/30</x:f>
        <x:v>4.13333333333333</x:v>
      </x:c>
      <x:c r="G3014" s="17">
        <x:v>6</x:v>
      </x:c>
      <x:c r="I3014" s="17" t="s">
        <x:v>102</x:v>
      </x:c>
      <x:c r="K3014" s="38"/>
      <x:c r="M3014" s="17">
        <x:v>2152</x:v>
      </x:c>
      <x:c r="O3014" s="17" t="s">
        <x:v>101</x:v>
      </x:c>
      <x:c r="AG3014" s="177"/>
      <x:c r="AJ3014" s="17" t="s">
        <x:v>548</x:v>
      </x:c>
      <x:c r="AL3014" s="178"/>
      <x:c r="AM3014" s="178"/>
      <x:c r="AN3014" s="178"/>
      <x:c r="AO3014" s="178"/>
      <x:c r="AP3014" s="178"/>
      <x:c r="AQ3014" s="178"/>
    </x:row>
    <x:row r="3015" spans="1:43" s="17" customFormat="1">
      <x:c r="A3015" s="17">
        <x:v>300900</x:v>
      </x:c>
      <x:c r="B3015" s="158">
        <x:v>654</x:v>
      </x:c>
      <x:c r="C3015" s="17">
        <x:f>205/30</x:f>
        <x:v>6.83333333333333</x:v>
      </x:c>
      <x:c r="D3015" s="17">
        <x:v>1</x:v>
      </x:c>
      <x:c r="E3015" s="17">
        <x:v>1</x:v>
      </x:c>
      <x:c r="K3015" s="38"/>
      <x:c r="AG3015" s="177"/>
      <x:c r="AL3015" s="178"/>
      <x:c r="AM3015" s="178"/>
      <x:c r="AN3015" s="178"/>
      <x:c r="AO3015" s="178"/>
      <x:c r="AP3015" s="178"/>
      <x:c r="AQ3015" s="178"/>
    </x:row>
    <x:row r="3016" spans="1:43" s="18" customFormat="1">
      <x:c r="A3016" s="18">
        <x:v>301000</x:v>
      </x:c>
      <x:c r="B3016" s="174">
        <x:v>655</x:v>
      </x:c>
      <x:c r="C3016" s="18">
        <x:f>12/30</x:f>
        <x:v>0.4</x:v>
      </x:c>
      <x:c r="G3016" s="18">
        <x:v>3</x:v>
      </x:c>
      <x:c r="I3016" s="18" t="s">
        <x:v>100</x:v>
      </x:c>
      <x:c r="K3016" s="38"/>
      <x:c r="M3016" s="18">
        <x:v>2165</x:v>
      </x:c>
      <x:c r="O3016" s="18" t="s">
        <x:v>101</x:v>
      </x:c>
      <x:c r="AG3016" s="179">
        <x:v>1</x:v>
      </x:c>
      <x:c r="AL3016" s="180"/>
      <x:c r="AM3016" s="180"/>
      <x:c r="AN3016" s="180"/>
      <x:c r="AO3016" s="180"/>
      <x:c r="AP3016" s="180"/>
      <x:c r="AQ3016" s="180"/>
    </x:row>
    <x:row r="3017" spans="1:43" s="18" customFormat="1">
      <x:c r="A3017" s="18">
        <x:v>301100</x:v>
      </x:c>
      <x:c r="B3017" s="174">
        <x:v>655</x:v>
      </x:c>
      <x:c r="C3017" s="18">
        <x:f>C3016+0.14</x:f>
        <x:v>0.54</x:v>
      </x:c>
      <x:c r="G3017" s="18">
        <x:v>2</x:v>
      </x:c>
      <x:c r="I3017" s="18" t="s">
        <x:v>102</x:v>
      </x:c>
      <x:c r="J3017" s="18">
        <x:v>0.2</x:v>
      </x:c>
      <x:c r="K3017" s="38"/>
      <x:c r="M3017" s="18">
        <x:v>2165</x:v>
      </x:c>
      <x:c r="O3017" s="18" t="s">
        <x:v>101</x:v>
      </x:c>
      <x:c r="AG3017" s="179">
        <x:v>1</x:v>
      </x:c>
      <x:c r="AL3017" s="180"/>
      <x:c r="AM3017" s="180"/>
      <x:c r="AN3017" s="180"/>
      <x:c r="AO3017" s="180"/>
      <x:c r="AP3017" s="180"/>
      <x:c r="AQ3017" s="180"/>
    </x:row>
    <x:row r="3018" spans="1:43" s="18" customFormat="1">
      <x:c r="A3018" s="18">
        <x:v>301200</x:v>
      </x:c>
      <x:c r="B3018" s="174">
        <x:v>655</x:v>
      </x:c>
      <x:c r="C3018" s="18">
        <x:f>C3017+0.14</x:f>
        <x:v>0.68</x:v>
      </x:c>
      <x:c r="G3018" s="18">
        <x:v>3</x:v>
      </x:c>
      <x:c r="I3018" s="18" t="s">
        <x:v>103</x:v>
      </x:c>
      <x:c r="J3018" s="18">
        <x:v>0.2</x:v>
      </x:c>
      <x:c r="K3018" s="38"/>
      <x:c r="M3018" s="18">
        <x:v>2165</x:v>
      </x:c>
      <x:c r="O3018" s="18" t="s">
        <x:v>101</x:v>
      </x:c>
      <x:c r="AG3018" s="179">
        <x:v>1</x:v>
      </x:c>
      <x:c r="AL3018" s="180"/>
      <x:c r="AM3018" s="180"/>
      <x:c r="AN3018" s="180"/>
      <x:c r="AO3018" s="180"/>
      <x:c r="AP3018" s="180"/>
      <x:c r="AQ3018" s="180"/>
    </x:row>
    <x:row r="3019" spans="1:43" s="18" customFormat="1">
      <x:c r="A3019" s="18">
        <x:v>301300</x:v>
      </x:c>
      <x:c r="B3019" s="174">
        <x:v>655</x:v>
      </x:c>
      <x:c r="C3019" s="18">
        <x:f>C3018+0.14</x:f>
        <x:v>0.82</x:v>
      </x:c>
      <x:c r="G3019" s="18">
        <x:v>2</x:v>
      </x:c>
      <x:c r="I3019" s="18" t="s">
        <x:v>104</x:v>
      </x:c>
      <x:c r="J3019" s="18">
        <x:v>0.2</x:v>
      </x:c>
      <x:c r="K3019" s="38"/>
      <x:c r="M3019" s="18">
        <x:v>2165</x:v>
      </x:c>
      <x:c r="O3019" s="18" t="s">
        <x:v>101</x:v>
      </x:c>
      <x:c r="AG3019" s="179">
        <x:v>1</x:v>
      </x:c>
      <x:c r="AL3019" s="180"/>
      <x:c r="AM3019" s="180"/>
      <x:c r="AN3019" s="180"/>
      <x:c r="AO3019" s="180"/>
      <x:c r="AP3019" s="180"/>
      <x:c r="AQ3019" s="180"/>
    </x:row>
    <x:row r="3020" spans="1:43" s="18" customFormat="1">
      <x:c r="A3020" s="18">
        <x:v>301400</x:v>
      </x:c>
      <x:c r="B3020" s="174">
        <x:v>655</x:v>
      </x:c>
      <x:c r="C3020" s="18">
        <x:f>36/30</x:f>
        <x:v>1.2</x:v>
      </x:c>
      <x:c r="G3020" s="18">
        <x:v>4</x:v>
      </x:c>
      <x:c r="I3020" s="18" t="s">
        <x:v>102</x:v>
      </x:c>
      <x:c r="K3020" s="38"/>
      <x:c r="M3020" s="18">
        <x:v>2166</x:v>
      </x:c>
      <x:c r="O3020" s="18" t="s">
        <x:v>101</x:v>
      </x:c>
      <x:c r="AG3020" s="179">
        <x:v>2</x:v>
      </x:c>
      <x:c r="AL3020" s="180"/>
      <x:c r="AM3020" s="180"/>
      <x:c r="AN3020" s="180"/>
      <x:c r="AO3020" s="180"/>
      <x:c r="AP3020" s="180"/>
      <x:c r="AQ3020" s="180"/>
    </x:row>
    <x:row r="3021" spans="1:43" s="18" customFormat="1">
      <x:c r="A3021" s="18">
        <x:v>301500</x:v>
      </x:c>
      <x:c r="B3021" s="174">
        <x:v>655</x:v>
      </x:c>
      <x:c r="C3021" s="18">
        <x:v>1.33</x:v>
      </x:c>
      <x:c r="D3021" s="18">
        <x:v>1</x:v>
      </x:c>
      <x:c r="K3021" s="38"/>
      <x:c r="AG3021" s="179">
        <x:v>2</x:v>
      </x:c>
      <x:c r="AL3021" s="180"/>
      <x:c r="AM3021" s="180"/>
      <x:c r="AN3021" s="180"/>
      <x:c r="AO3021" s="180"/>
      <x:c r="AP3021" s="180"/>
      <x:c r="AQ3021" s="180"/>
    </x:row>
    <x:row r="3022" spans="1:43" s="17" customFormat="1">
      <x:c r="A3022" s="17">
        <x:v>301600</x:v>
      </x:c>
      <x:c r="B3022" s="158">
        <x:v>656</x:v>
      </x:c>
      <x:c r="C3022" s="17">
        <x:f>(30+13)/30</x:f>
        <x:v>1.43333333333333</x:v>
      </x:c>
      <x:c r="G3022" s="17">
        <x:v>3</x:v>
      </x:c>
      <x:c r="I3022" s="17" t="s">
        <x:v>103</x:v>
      </x:c>
      <x:c r="K3022" s="38"/>
      <x:c r="AG3022" s="177">
        <x:v>2</x:v>
      </x:c>
      <x:c r="AL3022" s="178"/>
      <x:c r="AM3022" s="178"/>
      <x:c r="AN3022" s="178"/>
      <x:c r="AO3022" s="178"/>
      <x:c r="AP3022" s="178"/>
      <x:c r="AQ3022" s="178"/>
    </x:row>
    <x:row r="3023" spans="1:43" s="17" customFormat="1">
      <x:c r="A3023" s="17">
        <x:v>301700</x:v>
      </x:c>
      <x:c r="B3023" s="158">
        <x:v>656</x:v>
      </x:c>
      <x:c r="C3023" s="17">
        <x:f>(58+13)/30</x:f>
        <x:v>2.36666666666667</x:v>
      </x:c>
      <x:c r="G3023" s="17">
        <x:v>4</x:v>
      </x:c>
      <x:c r="K3023" s="38"/>
      <x:c r="S3023" s="17" t="s">
        <x:v>549</x:v>
      </x:c>
      <x:c r="AG3023" s="177">
        <x:v>2</x:v>
      </x:c>
      <x:c r="AL3023" s="178"/>
      <x:c r="AM3023" s="178"/>
      <x:c r="AN3023" s="178"/>
      <x:c r="AO3023" s="178"/>
      <x:c r="AP3023" s="178"/>
      <x:c r="AQ3023" s="178"/>
    </x:row>
    <x:row r="3024" spans="1:43" s="17" customFormat="1">
      <x:c r="A3024" s="17">
        <x:v>301800</x:v>
      </x:c>
      <x:c r="B3024" s="158">
        <x:v>656</x:v>
      </x:c>
      <x:c r="C3024" s="17">
        <x:f>C3023+0.2</x:f>
        <x:v>2.56666666666667</x:v>
      </x:c>
      <x:c r="D3024" s="17">
        <x:v>1</x:v>
      </x:c>
      <x:c r="K3024" s="38"/>
      <x:c r="AG3024" s="177">
        <x:v>2</x:v>
      </x:c>
      <x:c r="AL3024" s="178"/>
      <x:c r="AM3024" s="178"/>
      <x:c r="AN3024" s="178"/>
      <x:c r="AO3024" s="178"/>
      <x:c r="AP3024" s="178"/>
      <x:c r="AQ3024" s="178"/>
    </x:row>
    <x:row r="3025" spans="1:43" s="18" customFormat="1">
      <x:c r="A3025" s="18">
        <x:v>301900</x:v>
      </x:c>
      <x:c r="B3025" s="174">
        <x:v>657</x:v>
      </x:c>
      <x:c r="C3025" s="18">
        <x:f>166/30</x:f>
        <x:v>5.53333333333333</x:v>
      </x:c>
      <x:c r="G3025" s="18">
        <x:v>4</x:v>
      </x:c>
      <x:c r="I3025" s="18" t="s">
        <x:v>102</x:v>
      </x:c>
      <x:c r="K3025" s="38"/>
      <x:c r="AG3025" s="179"/>
      <x:c r="AL3025" s="180"/>
      <x:c r="AM3025" s="180"/>
      <x:c r="AN3025" s="180"/>
      <x:c r="AO3025" s="180"/>
      <x:c r="AP3025" s="180"/>
      <x:c r="AQ3025" s="180"/>
    </x:row>
    <x:row r="3026" spans="1:43" s="18" customFormat="1">
      <x:c r="A3026" s="18">
        <x:v>302000</x:v>
      </x:c>
      <x:c r="B3026" s="174">
        <x:v>657</x:v>
      </x:c>
      <x:c r="C3026" s="18">
        <x:f>C3025+0.2</x:f>
        <x:v>5.73333333333333</x:v>
      </x:c>
      <x:c r="G3026" s="18">
        <x:v>3</x:v>
      </x:c>
      <x:c r="I3026" s="18" t="s">
        <x:v>100</x:v>
      </x:c>
      <x:c r="K3026" s="38"/>
      <x:c r="AG3026" s="179"/>
      <x:c r="AL3026" s="180"/>
      <x:c r="AM3026" s="180"/>
      <x:c r="AN3026" s="180"/>
      <x:c r="AO3026" s="180"/>
      <x:c r="AP3026" s="180"/>
      <x:c r="AQ3026" s="180"/>
    </x:row>
    <x:row r="3027" spans="1:43" s="18" customFormat="1">
      <x:c r="A3027" s="18">
        <x:v>302100</x:v>
      </x:c>
      <x:c r="B3027" s="174">
        <x:v>657</x:v>
      </x:c>
      <x:c r="C3027" s="18">
        <x:f>C3026+0.2</x:f>
        <x:v>5.93333333333333</x:v>
      </x:c>
      <x:c r="G3027" s="18">
        <x:v>4</x:v>
      </x:c>
      <x:c r="I3027" s="18" t="s">
        <x:v>103</x:v>
      </x:c>
      <x:c r="K3027" s="38"/>
      <x:c r="AG3027" s="179"/>
      <x:c r="AL3027" s="180"/>
      <x:c r="AM3027" s="180"/>
      <x:c r="AN3027" s="180"/>
      <x:c r="AO3027" s="180"/>
      <x:c r="AP3027" s="180"/>
      <x:c r="AQ3027" s="180"/>
    </x:row>
    <x:row r="3028" spans="1:43" s="18" customFormat="1">
      <x:c r="A3028" s="18">
        <x:v>302200</x:v>
      </x:c>
      <x:c r="B3028" s="174">
        <x:v>657</x:v>
      </x:c>
      <x:c r="C3028" s="18">
        <x:f>C3027+0.2</x:f>
        <x:v>6.13333333333333</x:v>
      </x:c>
      <x:c r="G3028" s="18">
        <x:v>3</x:v>
      </x:c>
      <x:c r="I3028" s="18" t="s">
        <x:v>104</x:v>
      </x:c>
      <x:c r="K3028" s="38"/>
      <x:c r="AG3028" s="179"/>
      <x:c r="AL3028" s="180"/>
      <x:c r="AM3028" s="180"/>
      <x:c r="AN3028" s="180"/>
      <x:c r="AO3028" s="180"/>
      <x:c r="AP3028" s="180"/>
      <x:c r="AQ3028" s="180"/>
    </x:row>
    <x:row r="3029" spans="1:15" s="17" customFormat="1">
      <x:c r="A3029" s="17">
        <x:v>302300</x:v>
      </x:c>
      <x:c r="B3029" s="158">
        <x:v>658</x:v>
      </x:c>
      <x:c r="C3029" s="17">
        <x:v>1e-8</x:v>
      </x:c>
      <x:c r="D3029" s="17">
        <x:v>1</x:v>
      </x:c>
      <x:c r="K3029" s="38"/>
      <x:c r="M3029" s="17">
        <x:v>2172</x:v>
      </x:c>
      <x:c r="N3029" s="17">
        <x:v>1</x:v>
      </x:c>
      <x:c r="O3029" s="17" t="s">
        <x:v>550</x:v>
      </x:c>
    </x:row>
    <x:row r="3030" spans="1:43" s="17" customFormat="1">
      <x:c r="A3030" s="17">
        <x:v>302400</x:v>
      </x:c>
      <x:c r="B3030" s="158">
        <x:v>658</x:v>
      </x:c>
      <x:c r="C3030" s="17">
        <x:f>203/30</x:f>
        <x:v>6.76666666666667</x:v>
      </x:c>
      <x:c r="G3030" s="17">
        <x:v>4</x:v>
      </x:c>
      <x:c r="I3030" s="17" t="s">
        <x:v>100</x:v>
      </x:c>
      <x:c r="K3030" s="38"/>
      <x:c r="M3030" s="17">
        <x:v>2152</x:v>
      </x:c>
      <x:c r="O3030" s="17" t="s">
        <x:v>101</x:v>
      </x:c>
      <x:c r="AG3030" s="177"/>
      <x:c r="AJ3030" s="17" t="s">
        <x:v>548</x:v>
      </x:c>
      <x:c r="AL3030" s="178"/>
      <x:c r="AM3030" s="178"/>
      <x:c r="AN3030" s="178"/>
      <x:c r="AO3030" s="178"/>
      <x:c r="AP3030" s="178"/>
      <x:c r="AQ3030" s="178"/>
    </x:row>
    <x:row r="3031" spans="1:43" s="17" customFormat="1">
      <x:c r="A3031" s="17">
        <x:v>302500</x:v>
      </x:c>
      <x:c r="B3031" s="158">
        <x:v>658</x:v>
      </x:c>
      <x:c r="C3031" s="17">
        <x:f>C3030+0.18</x:f>
        <x:v>6.94666666666667</x:v>
      </x:c>
      <x:c r="G3031" s="17">
        <x:v>3</x:v>
      </x:c>
      <x:c r="K3031" s="38"/>
      <x:c r="M3031" s="17">
        <x:v>2152</x:v>
      </x:c>
      <x:c r="O3031" s="17" t="s">
        <x:v>101</x:v>
      </x:c>
      <x:c r="AG3031" s="177"/>
      <x:c r="AL3031" s="178"/>
      <x:c r="AM3031" s="178"/>
      <x:c r="AN3031" s="178"/>
      <x:c r="AO3031" s="178"/>
      <x:c r="AP3031" s="178"/>
      <x:c r="AQ3031" s="178"/>
    </x:row>
    <x:row r="3032" spans="1:43" s="17" customFormat="1">
      <x:c r="A3032" s="17">
        <x:v>302600</x:v>
      </x:c>
      <x:c r="B3032" s="158">
        <x:v>658</x:v>
      </x:c>
      <x:c r="C3032" s="17">
        <x:f>C3031+0.18</x:f>
        <x:v>7.12666666666667</x:v>
      </x:c>
      <x:c r="G3032" s="17">
        <x:v>4</x:v>
      </x:c>
      <x:c r="K3032" s="38"/>
      <x:c r="AG3032" s="177"/>
      <x:c r="AL3032" s="178"/>
      <x:c r="AM3032" s="178"/>
      <x:c r="AN3032" s="178"/>
      <x:c r="AO3032" s="178"/>
      <x:c r="AP3032" s="178"/>
      <x:c r="AQ3032" s="178"/>
    </x:row>
    <x:row r="3033" spans="1:43" s="19" customFormat="1">
      <x:c r="A3033" s="19">
        <x:v>302700</x:v>
      </x:c>
      <x:c r="B3033" s="181">
        <x:v>659</x:v>
      </x:c>
      <x:c r="C3033" s="19">
        <x:f>11/30</x:f>
        <x:v>0.366666666666667</x:v>
      </x:c>
      <x:c r="G3033" s="19">
        <x:v>2</x:v>
      </x:c>
      <x:c r="I3033" s="19" t="s">
        <x:v>103</x:v>
      </x:c>
      <x:c r="M3033" s="19">
        <x:v>2182</x:v>
      </x:c>
      <x:c r="O3033" s="19" t="s">
        <x:v>101</x:v>
      </x:c>
      <x:c r="AG3033" s="183">
        <x:v>1</x:v>
      </x:c>
      <x:c r="AL3033" s="184"/>
      <x:c r="AM3033" s="184"/>
      <x:c r="AN3033" s="184"/>
      <x:c r="AO3033" s="184"/>
      <x:c r="AP3033" s="184"/>
      <x:c r="AQ3033" s="184"/>
    </x:row>
    <x:row r="3034" spans="1:43" s="19" customFormat="1">
      <x:c r="A3034" s="19">
        <x:v>302800</x:v>
      </x:c>
      <x:c r="B3034" s="181">
        <x:v>659</x:v>
      </x:c>
      <x:c r="C3034" s="19">
        <x:f>21/30</x:f>
        <x:v>0.7</x:v>
      </x:c>
      <x:c r="G3034" s="19">
        <x:v>3</x:v>
      </x:c>
      <x:c r="I3034" s="19" t="s">
        <x:v>100</x:v>
      </x:c>
      <x:c r="M3034" s="19">
        <x:v>2182</x:v>
      </x:c>
      <x:c r="O3034" s="19" t="s">
        <x:v>101</x:v>
      </x:c>
      <x:c r="AG3034" s="183">
        <x:v>1</x:v>
      </x:c>
      <x:c r="AL3034" s="184"/>
      <x:c r="AM3034" s="184"/>
      <x:c r="AN3034" s="184"/>
      <x:c r="AO3034" s="184"/>
      <x:c r="AP3034" s="184"/>
      <x:c r="AQ3034" s="184"/>
    </x:row>
    <x:row r="3035" spans="1:43" s="19" customFormat="1">
      <x:c r="A3035" s="19">
        <x:v>302900</x:v>
      </x:c>
      <x:c r="B3035" s="181">
        <x:v>659</x:v>
      </x:c>
      <x:c r="C3035" s="19">
        <x:f>55/30</x:f>
        <x:v>1.83333333333333</x:v>
      </x:c>
      <x:c r="G3035" s="19">
        <x:v>4</x:v>
      </x:c>
      <x:c r="I3035" s="19" t="s">
        <x:v>104</x:v>
      </x:c>
      <x:c r="M3035" s="19">
        <x:v>2182</x:v>
      </x:c>
      <x:c r="O3035" s="19" t="s">
        <x:v>101</x:v>
      </x:c>
      <x:c r="AG3035" s="183">
        <x:v>2</x:v>
      </x:c>
      <x:c r="AL3035" s="184"/>
      <x:c r="AM3035" s="184"/>
      <x:c r="AN3035" s="184"/>
      <x:c r="AO3035" s="184"/>
      <x:c r="AP3035" s="184"/>
      <x:c r="AQ3035" s="184"/>
    </x:row>
    <x:row r="3036" spans="1:43" s="19" customFormat="1">
      <x:c r="A3036" s="19">
        <x:v>303000</x:v>
      </x:c>
      <x:c r="B3036" s="181">
        <x:v>659</x:v>
      </x:c>
      <x:c r="C3036" s="19">
        <x:f>89/30</x:f>
        <x:v>2.96666666666667</x:v>
      </x:c>
      <x:c r="D3036" s="19">
        <x:v>1</x:v>
      </x:c>
      <x:c r="AG3036" s="183">
        <x:v>1</x:v>
      </x:c>
      <x:c r="AL3036" s="184"/>
      <x:c r="AM3036" s="184"/>
      <x:c r="AN3036" s="184"/>
      <x:c r="AO3036" s="184"/>
      <x:c r="AP3036" s="184"/>
      <x:c r="AQ3036" s="184"/>
    </x:row>
    <x:row r="3037" spans="1:43" s="20" customFormat="1">
      <x:c r="A3037" s="20">
        <x:v>303100</x:v>
      </x:c>
      <x:c r="B3037" s="182">
        <x:v>660</x:v>
      </x:c>
      <x:c r="C3037" s="20">
        <x:f>19/30</x:f>
        <x:v>0.633333333333333</x:v>
      </x:c>
      <x:c r="G3037" s="20">
        <x:v>3</x:v>
      </x:c>
      <x:c r="I3037" s="20" t="s">
        <x:v>100</x:v>
      </x:c>
      <x:c r="K3037" s="20" t="s">
        <x:v>551</x:v>
      </x:c>
      <x:c r="M3037" s="20">
        <x:v>2184</x:v>
      </x:c>
      <x:c r="O3037" s="20" t="s">
        <x:v>101</x:v>
      </x:c>
      <x:c r="AG3037" s="185">
        <x:v>1</x:v>
      </x:c>
      <x:c r="AL3037" s="186"/>
      <x:c r="AM3037" s="186"/>
      <x:c r="AN3037" s="186"/>
      <x:c r="AO3037" s="186"/>
      <x:c r="AP3037" s="186"/>
      <x:c r="AQ3037" s="186"/>
    </x:row>
    <x:row r="3038" spans="1:43" s="20" customFormat="1">
      <x:c r="A3038" s="20">
        <x:v>303200</x:v>
      </x:c>
      <x:c r="B3038" s="182">
        <x:v>660</x:v>
      </x:c>
      <x:c r="C3038" s="20">
        <x:f>C3037+0.15</x:f>
        <x:v>0.783333333333333</x:v>
      </x:c>
      <x:c r="G3038" s="20">
        <x:v>2</x:v>
      </x:c>
      <x:c r="K3038" s="20" t="s">
        <x:v>551</x:v>
      </x:c>
      <x:c r="AG3038" s="185">
        <x:v>1</x:v>
      </x:c>
      <x:c r="AL3038" s="186"/>
      <x:c r="AM3038" s="186"/>
      <x:c r="AN3038" s="186"/>
      <x:c r="AO3038" s="186"/>
      <x:c r="AP3038" s="186"/>
      <x:c r="AQ3038" s="186"/>
    </x:row>
    <x:row r="3039" spans="1:43" s="20" customFormat="1">
      <x:c r="A3039" s="20">
        <x:v>303300</x:v>
      </x:c>
      <x:c r="B3039" s="182">
        <x:v>660</x:v>
      </x:c>
      <x:c r="C3039" s="20">
        <x:f t="shared" ref="C3039:C3044" si="229">C3038+0.15</x:f>
        <x:v>0.933333333333333</x:v>
      </x:c>
      <x:c r="G3039" s="20">
        <x:v>3</x:v>
      </x:c>
      <x:c r="I3039" s="20" t="s">
        <x:v>102</x:v>
      </x:c>
      <x:c r="K3039" s="20" t="s">
        <x:v>551</x:v>
      </x:c>
      <x:c r="AG3039" s="185">
        <x:v>1</x:v>
      </x:c>
      <x:c r="AL3039" s="186"/>
      <x:c r="AM3039" s="186"/>
      <x:c r="AN3039" s="186"/>
      <x:c r="AO3039" s="186"/>
      <x:c r="AP3039" s="186"/>
      <x:c r="AQ3039" s="186"/>
    </x:row>
    <x:row r="3040" spans="1:43" s="20" customFormat="1">
      <x:c r="A3040" s="20">
        <x:v>303400</x:v>
      </x:c>
      <x:c r="B3040" s="182">
        <x:v>660</x:v>
      </x:c>
      <x:c r="C3040" s="20">
        <x:f t="shared" si="229"/>
        <x:v>1.08333333333333</x:v>
      </x:c>
      <x:c r="G3040" s="20">
        <x:v>2</x:v>
      </x:c>
      <x:c r="K3040" s="20" t="s">
        <x:v>551</x:v>
      </x:c>
      <x:c r="AG3040" s="185">
        <x:v>1</x:v>
      </x:c>
      <x:c r="AL3040" s="186"/>
      <x:c r="AM3040" s="186"/>
      <x:c r="AN3040" s="186"/>
      <x:c r="AO3040" s="186"/>
      <x:c r="AP3040" s="186"/>
      <x:c r="AQ3040" s="186"/>
    </x:row>
    <x:row r="3041" spans="1:43" s="20" customFormat="1">
      <x:c r="A3041" s="20">
        <x:v>303500</x:v>
      </x:c>
      <x:c r="B3041" s="182">
        <x:v>660</x:v>
      </x:c>
      <x:c r="C3041" s="20">
        <x:f t="shared" si="229"/>
        <x:v>1.23333333333333</x:v>
      </x:c>
      <x:c r="G3041" s="20">
        <x:v>3</x:v>
      </x:c>
      <x:c r="I3041" s="20" t="s">
        <x:v>103</x:v>
      </x:c>
      <x:c r="K3041" s="20" t="s">
        <x:v>551</x:v>
      </x:c>
      <x:c r="AG3041" s="185">
        <x:v>1</x:v>
      </x:c>
      <x:c r="AL3041" s="186"/>
      <x:c r="AM3041" s="186"/>
      <x:c r="AN3041" s="186"/>
      <x:c r="AO3041" s="186"/>
      <x:c r="AP3041" s="186"/>
      <x:c r="AQ3041" s="186"/>
    </x:row>
    <x:row r="3042" spans="1:43" s="20" customFormat="1">
      <x:c r="A3042" s="20">
        <x:v>303600</x:v>
      </x:c>
      <x:c r="B3042" s="182">
        <x:v>660</x:v>
      </x:c>
      <x:c r="C3042" s="20">
        <x:f t="shared" si="229"/>
        <x:v>1.38333333333333</x:v>
      </x:c>
      <x:c r="G3042" s="20">
        <x:v>2</x:v>
      </x:c>
      <x:c r="K3042" s="20" t="s">
        <x:v>551</x:v>
      </x:c>
      <x:c r="AG3042" s="185">
        <x:v>1</x:v>
      </x:c>
      <x:c r="AL3042" s="186"/>
      <x:c r="AM3042" s="186"/>
      <x:c r="AN3042" s="186"/>
      <x:c r="AO3042" s="186"/>
      <x:c r="AP3042" s="186"/>
      <x:c r="AQ3042" s="186"/>
    </x:row>
    <x:row r="3043" spans="1:43" s="20" customFormat="1">
      <x:c r="A3043" s="20">
        <x:v>303700</x:v>
      </x:c>
      <x:c r="B3043" s="182">
        <x:v>660</x:v>
      </x:c>
      <x:c r="C3043" s="20">
        <x:f t="shared" si="229"/>
        <x:v>1.53333333333333</x:v>
      </x:c>
      <x:c r="G3043" s="20">
        <x:v>3</x:v>
      </x:c>
      <x:c r="I3043" s="20" t="s">
        <x:v>104</x:v>
      </x:c>
      <x:c r="K3043" s="20" t="s">
        <x:v>551</x:v>
      </x:c>
      <x:c r="AG3043" s="185">
        <x:v>1</x:v>
      </x:c>
      <x:c r="AL3043" s="186"/>
      <x:c r="AM3043" s="186"/>
      <x:c r="AN3043" s="186"/>
      <x:c r="AO3043" s="186"/>
      <x:c r="AP3043" s="186"/>
      <x:c r="AQ3043" s="186"/>
    </x:row>
    <x:row r="3044" spans="1:43" s="20" customFormat="1">
      <x:c r="A3044" s="20">
        <x:v>303800</x:v>
      </x:c>
      <x:c r="B3044" s="182">
        <x:v>660</x:v>
      </x:c>
      <x:c r="C3044" s="20">
        <x:f t="shared" si="229"/>
        <x:v>1.68333333333333</x:v>
      </x:c>
      <x:c r="G3044" s="20">
        <x:v>3</x:v>
      </x:c>
      <x:c r="K3044" s="20" t="s">
        <x:v>551</x:v>
      </x:c>
      <x:c r="AG3044" s="185">
        <x:v>1</x:v>
      </x:c>
      <x:c r="AL3044" s="186"/>
      <x:c r="AM3044" s="186"/>
      <x:c r="AN3044" s="186"/>
      <x:c r="AO3044" s="186"/>
      <x:c r="AP3044" s="186"/>
      <x:c r="AQ3044" s="186"/>
    </x:row>
    <x:row r="3045" spans="1:43" s="20" customFormat="1">
      <x:c r="A3045" s="20">
        <x:v>303900</x:v>
      </x:c>
      <x:c r="B3045" s="182">
        <x:v>660</x:v>
      </x:c>
      <x:c r="C3045" s="20">
        <x:f>81/30</x:f>
        <x:v>2.7</x:v>
      </x:c>
      <x:c r="G3045" s="20">
        <x:v>4</x:v>
      </x:c>
      <x:c r="I3045" s="20" t="s">
        <x:v>102</x:v>
      </x:c>
      <x:c r="K3045" s="20" t="s">
        <x:v>551</x:v>
      </x:c>
      <x:c r="M3045" s="20">
        <x:v>2185</x:v>
      </x:c>
      <x:c r="O3045" s="20" t="s">
        <x:v>101</x:v>
      </x:c>
      <x:c r="AG3045" s="185">
        <x:v>1</x:v>
      </x:c>
      <x:c r="AL3045" s="186"/>
      <x:c r="AM3045" s="186"/>
      <x:c r="AN3045" s="186"/>
      <x:c r="AO3045" s="186"/>
      <x:c r="AP3045" s="186"/>
      <x:c r="AQ3045" s="186"/>
    </x:row>
    <x:row r="3046" spans="1:43" s="20" customFormat="1">
      <x:c r="A3046" s="20">
        <x:v>304000</x:v>
      </x:c>
      <x:c r="B3046" s="182">
        <x:v>660</x:v>
      </x:c>
      <x:c r="C3046" s="20">
        <x:f>96/30</x:f>
        <x:v>3.2</x:v>
      </x:c>
      <x:c r="G3046" s="20">
        <x:v>5</x:v>
      </x:c>
      <x:c r="I3046" s="20" t="s">
        <x:v>112</x:v>
      </x:c>
      <x:c r="J3046" s="20">
        <x:v>0.15</x:v>
      </x:c>
      <x:c r="M3046" s="20">
        <x:v>2185</x:v>
      </x:c>
      <x:c r="O3046" s="20" t="s">
        <x:v>101</x:v>
      </x:c>
      <x:c r="AG3046" s="185">
        <x:v>2</x:v>
      </x:c>
      <x:c r="AL3046" s="186"/>
      <x:c r="AM3046" s="186"/>
      <x:c r="AN3046" s="186"/>
      <x:c r="AO3046" s="186"/>
      <x:c r="AP3046" s="186"/>
      <x:c r="AQ3046" s="186"/>
    </x:row>
    <x:row r="3047" spans="1:43" s="20" customFormat="1">
      <x:c r="A3047" s="20">
        <x:v>304100</x:v>
      </x:c>
      <x:c r="B3047" s="182">
        <x:v>660</x:v>
      </x:c>
      <x:c r="C3047" s="20">
        <x:f>134/30</x:f>
        <x:v>4.46666666666667</x:v>
      </x:c>
      <x:c r="D3047" s="20">
        <x:v>1</x:v>
      </x:c>
      <x:c r="AG3047" s="185">
        <x:v>1</x:v>
      </x:c>
      <x:c r="AL3047" s="186"/>
      <x:c r="AM3047" s="186"/>
      <x:c r="AN3047" s="186"/>
      <x:c r="AO3047" s="186"/>
      <x:c r="AP3047" s="186"/>
      <x:c r="AQ3047" s="186"/>
    </x:row>
    <x:row r="3048" spans="1:43" s="19" customFormat="1">
      <x:c r="A3048" s="19">
        <x:v>304200</x:v>
      </x:c>
      <x:c r="B3048" s="181">
        <x:v>661</x:v>
      </x:c>
      <x:c r="C3048" s="19">
        <x:f>0.00000001</x:f>
        <x:v>1e-8</x:v>
      </x:c>
      <x:c r="D3048" s="19">
        <x:v>1</x:v>
      </x:c>
      <x:c r="M3048" s="19">
        <x:v>2187</x:v>
      </x:c>
      <x:c r="N3048" s="19">
        <x:v>2</x:v>
      </x:c>
      <x:c r="P3048" s="19" t="s">
        <x:v>197</x:v>
      </x:c>
      <x:c r="AG3048" s="183"/>
      <x:c r="AL3048" s="184"/>
      <x:c r="AM3048" s="184"/>
      <x:c r="AN3048" s="184"/>
      <x:c r="AO3048" s="184"/>
      <x:c r="AP3048" s="184"/>
      <x:c r="AQ3048" s="184"/>
    </x:row>
    <x:row r="3049" spans="1:43" s="19" customFormat="1">
      <x:c r="A3049" s="19">
        <x:v>304300</x:v>
      </x:c>
      <x:c r="B3049" s="181">
        <x:v>661</x:v>
      </x:c>
      <x:c r="C3049" s="19">
        <x:f>31/30</x:f>
        <x:v>1.03333333333333</x:v>
      </x:c>
      <x:c r="D3049" s="19">
        <x:v>1</x:v>
      </x:c>
      <x:c r="S3049" s="19" t="s">
        <x:v>350</x:v>
      </x:c>
      <x:c r="T3049" s="19">
        <x:v>2</x:v>
      </x:c>
      <x:c r="AG3049" s="183">
        <x:v>1</x:v>
      </x:c>
      <x:c r="AL3049" s="184"/>
      <x:c r="AM3049" s="184"/>
      <x:c r="AN3049" s="184"/>
      <x:c r="AO3049" s="184"/>
      <x:c r="AP3049" s="184"/>
      <x:c r="AQ3049" s="184"/>
    </x:row>
    <x:row r="3050" spans="1:43" s="19" customFormat="1">
      <x:c r="A3050" s="19">
        <x:v>304400</x:v>
      </x:c>
      <x:c r="B3050" s="181">
        <x:v>661</x:v>
      </x:c>
      <x:c r="C3050" s="19">
        <x:f>43/30</x:f>
        <x:v>1.43333333333333</x:v>
      </x:c>
      <x:c r="G3050" s="19">
        <x:v>3</x:v>
      </x:c>
      <x:c r="M3050" s="19">
        <x:v>2188</x:v>
      </x:c>
      <x:c r="O3050" s="19" t="s">
        <x:v>101</x:v>
      </x:c>
      <x:c r="P3050" s="19" t="s">
        <x:v>552</x:v>
      </x:c>
      <x:c r="AG3050" s="183">
        <x:v>1</x:v>
      </x:c>
      <x:c r="AL3050" s="184"/>
      <x:c r="AM3050" s="184"/>
      <x:c r="AN3050" s="184"/>
      <x:c r="AO3050" s="184"/>
      <x:c r="AP3050" s="184"/>
      <x:c r="AQ3050" s="184"/>
    </x:row>
    <x:row r="3051" spans="1:43" s="19" customFormat="1">
      <x:c r="A3051" s="19">
        <x:v>304500</x:v>
      </x:c>
      <x:c r="B3051" s="181">
        <x:v>661</x:v>
      </x:c>
      <x:c r="C3051" s="19">
        <x:f>C3050+0.174</x:f>
        <x:v>1.60733333333333</x:v>
      </x:c>
      <x:c r="G3051" s="19">
        <x:v>4</x:v>
      </x:c>
      <x:c r="AG3051" s="183">
        <x:v>1</x:v>
      </x:c>
      <x:c r="AL3051" s="184"/>
      <x:c r="AM3051" s="184"/>
      <x:c r="AN3051" s="184"/>
      <x:c r="AO3051" s="184"/>
      <x:c r="AP3051" s="184"/>
      <x:c r="AQ3051" s="184"/>
    </x:row>
    <x:row r="3052" spans="1:43" s="19" customFormat="1">
      <x:c r="A3052" s="19">
        <x:v>304600</x:v>
      </x:c>
      <x:c r="B3052" s="181">
        <x:v>661</x:v>
      </x:c>
      <x:c r="C3052" s="19">
        <x:f t="shared" ref="C3052:C3061" si="230">C3051+0.174</x:f>
        <x:v>1.78133333333333</x:v>
      </x:c>
      <x:c r="G3052" s="19">
        <x:v>3</x:v>
      </x:c>
      <x:c r="AG3052" s="183">
        <x:v>1</x:v>
      </x:c>
      <x:c r="AL3052" s="184"/>
      <x:c r="AM3052" s="184"/>
      <x:c r="AN3052" s="184"/>
      <x:c r="AO3052" s="184"/>
      <x:c r="AP3052" s="184"/>
      <x:c r="AQ3052" s="184"/>
    </x:row>
    <x:row r="3053" spans="1:43" s="19" customFormat="1">
      <x:c r="A3053" s="19">
        <x:v>304700</x:v>
      </x:c>
      <x:c r="B3053" s="181">
        <x:v>661</x:v>
      </x:c>
      <x:c r="C3053" s="19">
        <x:f t="shared" si="230"/>
        <x:v>1.95533333333333</x:v>
      </x:c>
      <x:c r="G3053" s="19">
        <x:v>2</x:v>
      </x:c>
      <x:c r="M3053" s="19" t="s">
        <x:v>553</x:v>
      </x:c>
      <x:c r="O3053" s="19" t="s">
        <x:v>101</x:v>
      </x:c>
      <x:c r="P3053" s="19" t="s">
        <x:v>552</x:v>
      </x:c>
      <x:c r="AG3053" s="183">
        <x:v>1</x:v>
      </x:c>
      <x:c r="AL3053" s="184"/>
      <x:c r="AM3053" s="184"/>
      <x:c r="AN3053" s="184"/>
      <x:c r="AO3053" s="184"/>
      <x:c r="AP3053" s="184"/>
      <x:c r="AQ3053" s="184"/>
    </x:row>
    <x:row r="3054" spans="1:43" s="19" customFormat="1">
      <x:c r="A3054" s="19">
        <x:v>304800</x:v>
      </x:c>
      <x:c r="B3054" s="181">
        <x:v>661</x:v>
      </x:c>
      <x:c r="C3054" s="19">
        <x:f t="shared" si="230"/>
        <x:v>2.12933333333333</x:v>
      </x:c>
      <x:c r="G3054" s="19">
        <x:v>3</x:v>
      </x:c>
      <x:c r="AG3054" s="183">
        <x:v>1</x:v>
      </x:c>
      <x:c r="AL3054" s="184"/>
      <x:c r="AM3054" s="184"/>
      <x:c r="AN3054" s="184"/>
      <x:c r="AO3054" s="184"/>
      <x:c r="AP3054" s="184"/>
      <x:c r="AQ3054" s="184"/>
    </x:row>
    <x:row r="3055" spans="1:43" s="19" customFormat="1">
      <x:c r="A3055" s="19">
        <x:v>304900</x:v>
      </x:c>
      <x:c r="B3055" s="181">
        <x:v>661</x:v>
      </x:c>
      <x:c r="C3055" s="19">
        <x:f t="shared" si="230"/>
        <x:v>2.30333333333333</x:v>
      </x:c>
      <x:c r="G3055" s="19">
        <x:v>4</x:v>
      </x:c>
      <x:c r="AG3055" s="183">
        <x:v>1</x:v>
      </x:c>
      <x:c r="AL3055" s="184"/>
      <x:c r="AM3055" s="184"/>
      <x:c r="AN3055" s="184"/>
      <x:c r="AO3055" s="184"/>
      <x:c r="AP3055" s="184"/>
      <x:c r="AQ3055" s="184"/>
    </x:row>
    <x:row r="3056" spans="1:43" s="19" customFormat="1">
      <x:c r="A3056" s="19">
        <x:v>305000</x:v>
      </x:c>
      <x:c r="B3056" s="181">
        <x:v>661</x:v>
      </x:c>
      <x:c r="C3056" s="19">
        <x:f t="shared" si="230"/>
        <x:v>2.47733333333333</x:v>
      </x:c>
      <x:c r="G3056" s="19">
        <x:v>3</x:v>
      </x:c>
      <x:c r="AG3056" s="183">
        <x:v>1</x:v>
      </x:c>
      <x:c r="AL3056" s="184"/>
      <x:c r="AM3056" s="184"/>
      <x:c r="AN3056" s="184"/>
      <x:c r="AO3056" s="184"/>
      <x:c r="AP3056" s="184"/>
      <x:c r="AQ3056" s="184"/>
    </x:row>
    <x:row r="3057" spans="1:43" s="19" customFormat="1">
      <x:c r="A3057" s="19">
        <x:v>305100</x:v>
      </x:c>
      <x:c r="B3057" s="181">
        <x:v>661</x:v>
      </x:c>
      <x:c r="C3057" s="19">
        <x:f t="shared" si="230"/>
        <x:v>2.65133333333333</x:v>
      </x:c>
      <x:c r="G3057" s="19">
        <x:v>2</x:v>
      </x:c>
      <x:c r="M3057" s="19" t="s">
        <x:v>553</x:v>
      </x:c>
      <x:c r="O3057" s="19" t="s">
        <x:v>101</x:v>
      </x:c>
      <x:c r="P3057" s="19" t="s">
        <x:v>552</x:v>
      </x:c>
      <x:c r="AG3057" s="183">
        <x:v>1</x:v>
      </x:c>
      <x:c r="AL3057" s="184"/>
      <x:c r="AM3057" s="184"/>
      <x:c r="AN3057" s="184"/>
      <x:c r="AO3057" s="184"/>
      <x:c r="AP3057" s="184"/>
      <x:c r="AQ3057" s="184"/>
    </x:row>
    <x:row r="3058" spans="1:43" s="19" customFormat="1">
      <x:c r="A3058" s="19">
        <x:v>305200</x:v>
      </x:c>
      <x:c r="B3058" s="181">
        <x:v>661</x:v>
      </x:c>
      <x:c r="C3058" s="19">
        <x:f t="shared" si="230"/>
        <x:v>2.82533333333333</x:v>
      </x:c>
      <x:c r="G3058" s="19">
        <x:v>3</x:v>
      </x:c>
      <x:c r="AG3058" s="183">
        <x:v>1</x:v>
      </x:c>
      <x:c r="AL3058" s="184"/>
      <x:c r="AM3058" s="184"/>
      <x:c r="AN3058" s="184"/>
      <x:c r="AO3058" s="184"/>
      <x:c r="AP3058" s="184"/>
      <x:c r="AQ3058" s="184"/>
    </x:row>
    <x:row r="3059" spans="1:43" s="19" customFormat="1">
      <x:c r="A3059" s="19">
        <x:v>305300</x:v>
      </x:c>
      <x:c r="B3059" s="181">
        <x:v>661</x:v>
      </x:c>
      <x:c r="C3059" s="19">
        <x:f t="shared" si="230"/>
        <x:v>2.99933333333333</x:v>
      </x:c>
      <x:c r="G3059" s="19">
        <x:v>4</x:v>
      </x:c>
      <x:c r="I3059" s="3" t="s">
        <x:v>110</x:v>
      </x:c>
      <x:c r="J3059" s="3">
        <x:v>0.1</x:v>
      </x:c>
      <x:c r="K3059" s="3"/>
      <x:c r="L3059" s="3"/>
      <x:c r="M3059" s="19">
        <x:v>2236</x:v>
      </x:c>
      <x:c r="O3059" s="19" t="s">
        <x:v>101</x:v>
      </x:c>
      <x:c r="P3059" s="19" t="s">
        <x:v>552</x:v>
      </x:c>
      <x:c r="Q3059" s="3"/>
      <x:c r="R3059" s="3"/>
      <x:c r="S3059" s="3" t="s">
        <x:v>120</x:v>
      </x:c>
      <x:c r="T3059" s="3">
        <x:v>2.5</x:v>
      </x:c>
      <x:c r="U3059" s="3"/>
      <x:c r="V3059" s="3"/>
      <x:c r="W3059" s="3"/>
      <x:c r="X3059" s="3"/>
      <x:c r="Y3059" s="3"/>
      <x:c r="Z3059" s="3"/>
      <x:c r="AA3059" s="3"/>
      <x:c r="AB3059" s="3"/>
      <x:c r="AC3059" s="3"/>
      <x:c r="AD3059" s="3"/>
      <x:c r="AE3059" s="3"/>
      <x:c r="AF3059" s="3"/>
      <x:c r="AG3059" s="108">
        <x:v>2</x:v>
      </x:c>
      <x:c r="AH3059" s="3"/>
      <x:c r="AI3059" s="3">
        <x:v>1</x:v>
      </x:c>
      <x:c r="AJ3059" s="3"/>
      <x:c r="AL3059" s="184"/>
      <x:c r="AM3059" s="184"/>
      <x:c r="AN3059" s="184"/>
      <x:c r="AO3059" s="184"/>
      <x:c r="AP3059" s="184"/>
      <x:c r="AQ3059" s="184"/>
    </x:row>
    <x:row r="3060" spans="1:43" s="19" customFormat="1">
      <x:c r="A3060" s="19">
        <x:v>305400</x:v>
      </x:c>
      <x:c r="B3060" s="181">
        <x:v>661</x:v>
      </x:c>
      <x:c r="C3060" s="19">
        <x:f>17/30</x:f>
        <x:v>0.566666666666667</x:v>
      </x:c>
      <x:c r="D3060" s="19">
        <x:v>1</x:v>
      </x:c>
      <x:c r="I3060" s="3"/>
      <x:c r="S3060" s="19" t="s">
        <x:v>125</x:v>
      </x:c>
      <x:c r="AG3060" s="183"/>
      <x:c r="AI3060" s="19">
        <x:v>1</x:v>
      </x:c>
      <x:c r="AL3060" s="184"/>
      <x:c r="AM3060" s="184"/>
      <x:c r="AN3060" s="184"/>
      <x:c r="AO3060" s="184"/>
      <x:c r="AP3060" s="184"/>
      <x:c r="AQ3060" s="184"/>
    </x:row>
    <x:row r="3061" spans="1:44" s="19" customFormat="1">
      <x:c r="A3061" s="19">
        <x:v>305500</x:v>
      </x:c>
      <x:c r="B3061" s="182">
        <x:v>662</x:v>
      </x:c>
      <x:c r="C3061" s="182">
        <x:f>4/30</x:f>
        <x:v>0.133333333333333</x:v>
      </x:c>
      <x:c r="D3061" s="182">
        <x:v>1</x:v>
      </x:c>
      <x:c r="E3061" s="182"/>
      <x:c r="F3061" s="182"/>
      <x:c r="G3061" s="182"/>
      <x:c r="H3061" s="182"/>
      <x:c r="I3061" s="182"/>
      <x:c r="J3061" s="182"/>
      <x:c r="K3061" s="182"/>
      <x:c r="L3061" s="182"/>
      <x:c r="M3061" s="182">
        <x:v>2192</x:v>
      </x:c>
      <x:c r="N3061" s="182"/>
      <x:c r="O3061" s="182" t="s">
        <x:v>101</x:v>
      </x:c>
      <x:c r="P3061" s="182"/>
      <x:c r="Q3061" s="182"/>
      <x:c r="R3061" s="182"/>
      <x:c r="S3061" s="182"/>
      <x:c r="T3061" s="182"/>
      <x:c r="U3061" s="182"/>
      <x:c r="V3061" s="182"/>
      <x:c r="W3061" s="182"/>
      <x:c r="X3061" s="182"/>
      <x:c r="Y3061" s="182"/>
      <x:c r="Z3061" s="182"/>
      <x:c r="AA3061" s="182"/>
      <x:c r="AB3061" s="182"/>
      <x:c r="AC3061" s="182"/>
      <x:c r="AD3061" s="182"/>
      <x:c r="AE3061" s="182"/>
      <x:c r="AF3061" s="182"/>
      <x:c r="AG3061" s="182"/>
      <x:c r="AH3061" s="182"/>
      <x:c r="AI3061" s="182"/>
      <x:c r="AJ3061" s="182"/>
      <x:c r="AK3061" s="182"/>
      <x:c r="AL3061" s="182"/>
      <x:c r="AM3061" s="182"/>
      <x:c r="AN3061" s="182"/>
      <x:c r="AO3061" s="182"/>
      <x:c r="AP3061" s="182"/>
      <x:c r="AQ3061" s="182"/>
      <x:c r="AR3061" s="182"/>
    </x:row>
    <x:row r="3062" spans="1:44" s="19" customFormat="1">
      <x:c r="A3062" s="19">
        <x:v>305600</x:v>
      </x:c>
      <x:c r="B3062" s="182">
        <x:v>662</x:v>
      </x:c>
      <x:c r="C3062" s="182">
        <x:f>42/30</x:f>
        <x:v>1.4</x:v>
      </x:c>
      <x:c r="D3062" s="182">
        <x:v>1</x:v>
      </x:c>
      <x:c r="E3062" s="182"/>
      <x:c r="F3062" s="182"/>
      <x:c r="G3062" s="182"/>
      <x:c r="H3062" s="182"/>
      <x:c r="I3062" s="182"/>
      <x:c r="J3062" s="182"/>
      <x:c r="K3062" s="182"/>
      <x:c r="L3062" s="182"/>
      <x:c r="M3062" s="182"/>
      <x:c r="N3062" s="182"/>
      <x:c r="O3062" s="182"/>
      <x:c r="P3062" s="182"/>
      <x:c r="Q3062" s="182"/>
      <x:c r="R3062" s="182"/>
      <x:c r="S3062" s="182"/>
      <x:c r="T3062" s="182"/>
      <x:c r="U3062" s="182"/>
      <x:c r="V3062" s="182"/>
      <x:c r="W3062" s="182"/>
      <x:c r="X3062" s="182"/>
      <x:c r="Y3062" s="182"/>
      <x:c r="Z3062" s="182"/>
      <x:c r="AA3062" s="182"/>
      <x:c r="AB3062" s="182"/>
      <x:c r="AC3062" s="182"/>
      <x:c r="AD3062" s="182"/>
      <x:c r="AE3062" s="182"/>
      <x:c r="AF3062" s="182"/>
      <x:c r="AG3062" s="182"/>
      <x:c r="AH3062" s="182"/>
      <x:c r="AI3062" s="182"/>
      <x:c r="AJ3062" s="182"/>
      <x:c r="AK3062" s="182"/>
      <x:c r="AL3062" s="182"/>
      <x:c r="AM3062" s="182"/>
      <x:c r="AN3062" s="182"/>
      <x:c r="AO3062" s="182"/>
      <x:c r="AP3062" s="182"/>
      <x:c r="AQ3062" s="182"/>
      <x:c r="AR3062" s="182"/>
    </x:row>
    <x:row r="3063" spans="1:44" s="19" customFormat="1">
      <x:c r="A3063" s="19">
        <x:v>305700</x:v>
      </x:c>
      <x:c r="B3063" s="182">
        <x:v>662</x:v>
      </x:c>
      <x:c r="C3063" s="182">
        <x:f>52/30</x:f>
        <x:v>1.73333333333333</x:v>
      </x:c>
      <x:c r="D3063" s="182"/>
      <x:c r="E3063" s="182"/>
      <x:c r="F3063" s="182"/>
      <x:c r="G3063" s="182">
        <x:v>3</x:v>
      </x:c>
      <x:c r="H3063" s="182"/>
      <x:c r="I3063" s="182" t="s">
        <x:v>102</x:v>
      </x:c>
      <x:c r="J3063" s="182"/>
      <x:c r="L3063" s="182"/>
      <x:c r="M3063" s="182">
        <x:v>2191</x:v>
      </x:c>
      <x:c r="N3063" s="182"/>
      <x:c r="O3063" s="182" t="s">
        <x:v>101</x:v>
      </x:c>
      <x:c r="P3063" s="182"/>
      <x:c r="Q3063" s="182"/>
      <x:c r="R3063" s="182"/>
      <x:c r="S3063" s="182"/>
      <x:c r="T3063" s="182"/>
      <x:c r="U3063" s="182"/>
      <x:c r="V3063" s="182"/>
      <x:c r="W3063" s="182"/>
      <x:c r="X3063" s="182"/>
      <x:c r="Y3063" s="182"/>
      <x:c r="Z3063" s="182"/>
      <x:c r="AA3063" s="182"/>
      <x:c r="AB3063" s="182"/>
      <x:c r="AC3063" s="182"/>
      <x:c r="AD3063" s="182"/>
      <x:c r="AE3063" s="182"/>
      <x:c r="AF3063" s="182"/>
      <x:c r="AG3063" s="182">
        <x:v>2</x:v>
      </x:c>
      <x:c r="AH3063" s="182"/>
      <x:c r="AI3063" s="182"/>
      <x:c r="AJ3063" s="182"/>
      <x:c r="AK3063" s="182"/>
      <x:c r="AL3063" s="182"/>
      <x:c r="AM3063" s="182"/>
      <x:c r="AN3063" s="182"/>
      <x:c r="AO3063" s="182"/>
      <x:c r="AP3063" s="182"/>
      <x:c r="AQ3063" s="182"/>
      <x:c r="AR3063" s="182"/>
    </x:row>
    <x:row r="3064" spans="1:44" s="19" customFormat="1">
      <x:c r="A3064" s="19">
        <x:v>305800</x:v>
      </x:c>
      <x:c r="B3064" s="182">
        <x:v>662</x:v>
      </x:c>
      <x:c r="C3064" s="182">
        <x:f>C3063+0.15</x:f>
        <x:v>1.88333333333333</x:v>
      </x:c>
      <x:c r="D3064" s="182"/>
      <x:c r="E3064" s="182"/>
      <x:c r="F3064" s="182"/>
      <x:c r="G3064" s="182">
        <x:v>4</x:v>
      </x:c>
      <x:c r="H3064" s="182"/>
      <x:c r="I3064" s="182"/>
      <x:c r="J3064" s="182"/>
      <x:c r="L3064" s="182"/>
      <x:c r="M3064" s="182"/>
      <x:c r="N3064" s="182"/>
      <x:c r="O3064" s="182"/>
      <x:c r="P3064" s="182"/>
      <x:c r="Q3064" s="182"/>
      <x:c r="R3064" s="182"/>
      <x:c r="S3064" s="182"/>
      <x:c r="T3064" s="182"/>
      <x:c r="U3064" s="182"/>
      <x:c r="V3064" s="182"/>
      <x:c r="W3064" s="182"/>
      <x:c r="X3064" s="182"/>
      <x:c r="Y3064" s="182"/>
      <x:c r="Z3064" s="182"/>
      <x:c r="AA3064" s="182"/>
      <x:c r="AB3064" s="182"/>
      <x:c r="AC3064" s="182"/>
      <x:c r="AD3064" s="182"/>
      <x:c r="AE3064" s="182"/>
      <x:c r="AF3064" s="182"/>
      <x:c r="AG3064" s="182">
        <x:v>2</x:v>
      </x:c>
      <x:c r="AH3064" s="182"/>
      <x:c r="AI3064" s="182"/>
      <x:c r="AJ3064" s="182"/>
      <x:c r="AK3064" s="182"/>
      <x:c r="AL3064" s="182"/>
      <x:c r="AM3064" s="182"/>
      <x:c r="AN3064" s="182"/>
      <x:c r="AO3064" s="182"/>
      <x:c r="AP3064" s="182"/>
      <x:c r="AQ3064" s="182"/>
      <x:c r="AR3064" s="182"/>
    </x:row>
    <x:row r="3065" spans="1:44" s="19" customFormat="1">
      <x:c r="A3065" s="19">
        <x:v>305900</x:v>
      </x:c>
      <x:c r="B3065" s="182">
        <x:v>662</x:v>
      </x:c>
      <x:c r="C3065" s="182">
        <x:f>81/30</x:f>
        <x:v>2.7</x:v>
      </x:c>
      <x:c r="D3065" s="182">
        <x:v>1</x:v>
      </x:c>
      <x:c r="E3065" s="182"/>
      <x:c r="F3065" s="182"/>
      <x:c r="G3065" s="182"/>
      <x:c r="H3065" s="182"/>
      <x:c r="I3065" s="182"/>
      <x:c r="J3065" s="182"/>
      <x:c r="K3065" s="182"/>
      <x:c r="L3065" s="182"/>
      <x:c r="M3065" s="182"/>
      <x:c r="N3065" s="182"/>
      <x:c r="O3065" s="182"/>
      <x:c r="P3065" s="182"/>
      <x:c r="Q3065" s="182"/>
      <x:c r="R3065" s="182"/>
      <x:c r="S3065" s="182"/>
      <x:c r="T3065" s="182"/>
      <x:c r="U3065" s="182"/>
      <x:c r="V3065" s="182"/>
      <x:c r="W3065" s="182"/>
      <x:c r="X3065" s="182"/>
      <x:c r="Y3065" s="182"/>
      <x:c r="Z3065" s="182"/>
      <x:c r="AA3065" s="182"/>
      <x:c r="AB3065" s="182"/>
      <x:c r="AC3065" s="182"/>
      <x:c r="AD3065" s="182"/>
      <x:c r="AE3065" s="182"/>
      <x:c r="AF3065" s="182"/>
      <x:c r="AG3065" s="182">
        <x:v>1</x:v>
      </x:c>
      <x:c r="AH3065" s="182"/>
      <x:c r="AI3065" s="182"/>
      <x:c r="AJ3065" s="182"/>
      <x:c r="AK3065" s="182"/>
      <x:c r="AL3065" s="182"/>
      <x:c r="AM3065" s="182"/>
      <x:c r="AN3065" s="182"/>
      <x:c r="AO3065" s="182"/>
      <x:c r="AP3065" s="182"/>
      <x:c r="AQ3065" s="182"/>
      <x:c r="AR3065" s="182"/>
    </x:row>
    <x:row r="3066" spans="1:43" s="19" customFormat="1">
      <x:c r="A3066" s="19">
        <x:v>306000</x:v>
      </x:c>
      <x:c r="B3066" s="181">
        <x:v>663</x:v>
      </x:c>
      <x:c r="C3066" s="19">
        <x:f>18/30</x:f>
        <x:v>0.6</x:v>
      </x:c>
      <x:c r="G3066" s="19">
        <x:v>3</x:v>
      </x:c>
      <x:c r="I3066" s="19" t="s">
        <x:v>100</x:v>
      </x:c>
      <x:c r="S3066" s="19" t="s">
        <x:v>120</x:v>
      </x:c>
      <x:c r="T3066" s="19">
        <x:v>1.5</x:v>
      </x:c>
      <x:c r="AG3066" s="183">
        <x:v>2</x:v>
      </x:c>
      <x:c r="AL3066" s="184"/>
      <x:c r="AM3066" s="184"/>
      <x:c r="AN3066" s="184"/>
      <x:c r="AO3066" s="184"/>
      <x:c r="AP3066" s="184"/>
      <x:c r="AQ3066" s="184"/>
    </x:row>
    <x:row r="3067" spans="1:43" s="19" customFormat="1">
      <x:c r="A3067" s="19">
        <x:v>306100</x:v>
      </x:c>
      <x:c r="B3067" s="181">
        <x:v>663</x:v>
      </x:c>
      <x:c r="C3067" s="19">
        <x:f>54/30</x:f>
        <x:v>1.8</x:v>
      </x:c>
      <x:c r="G3067" s="19">
        <x:v>4</x:v>
      </x:c>
      <x:c r="S3067" s="19" t="s">
        <x:v>293</x:v>
      </x:c>
      <x:c r="T3067" s="19">
        <x:v>1.5</x:v>
      </x:c>
      <x:c r="AG3067" s="183">
        <x:v>2</x:v>
      </x:c>
      <x:c r="AL3067" s="184"/>
      <x:c r="AM3067" s="184"/>
      <x:c r="AN3067" s="184"/>
      <x:c r="AO3067" s="184"/>
      <x:c r="AP3067" s="184"/>
      <x:c r="AQ3067" s="184"/>
    </x:row>
    <x:row r="3068" spans="1:43" s="19" customFormat="1">
      <x:c r="A3068" s="19">
        <x:v>306200</x:v>
      </x:c>
      <x:c r="B3068" s="181">
        <x:v>663</x:v>
      </x:c>
      <x:c r="C3068" s="19">
        <x:f>C3067+0.18</x:f>
        <x:v>1.98</x:v>
      </x:c>
      <x:c r="G3068" s="19">
        <x:v>5</x:v>
      </x:c>
      <x:c r="AG3068" s="183">
        <x:v>2</x:v>
      </x:c>
      <x:c r="AL3068" s="184"/>
      <x:c r="AM3068" s="184"/>
      <x:c r="AN3068" s="184"/>
      <x:c r="AO3068" s="184"/>
      <x:c r="AP3068" s="184"/>
      <x:c r="AQ3068" s="184"/>
    </x:row>
    <x:row r="3069" spans="1:43" s="19" customFormat="1">
      <x:c r="A3069" s="19">
        <x:v>306300</x:v>
      </x:c>
      <x:c r="B3069" s="181">
        <x:v>663</x:v>
      </x:c>
      <x:c r="C3069" s="19">
        <x:f>75/30</x:f>
        <x:v>2.5</x:v>
      </x:c>
      <x:c r="D3069" s="19">
        <x:v>1</x:v>
      </x:c>
      <x:c r="AG3069" s="183">
        <x:v>1</x:v>
      </x:c>
      <x:c r="AL3069" s="184"/>
      <x:c r="AM3069" s="184"/>
      <x:c r="AN3069" s="184"/>
      <x:c r="AO3069" s="184"/>
      <x:c r="AP3069" s="184"/>
      <x:c r="AQ3069" s="184"/>
    </x:row>
    <x:row r="3070" spans="1:44" s="19" customFormat="1">
      <x:c r="A3070" s="19">
        <x:v>306400</x:v>
      </x:c>
      <x:c r="B3070" s="182">
        <x:v>664</x:v>
      </x:c>
      <x:c r="C3070" s="182">
        <x:f>66/30</x:f>
        <x:v>2.2</x:v>
      </x:c>
      <x:c r="D3070" s="182"/>
      <x:c r="E3070" s="182"/>
      <x:c r="F3070" s="182"/>
      <x:c r="G3070" s="182">
        <x:v>4</x:v>
      </x:c>
      <x:c r="H3070" s="182"/>
      <x:c r="I3070" s="182" t="s">
        <x:v>110</x:v>
      </x:c>
      <x:c r="J3070" s="182"/>
      <x:c r="L3070" s="182"/>
      <x:c r="M3070" s="182"/>
      <x:c r="N3070" s="182"/>
      <x:c r="O3070" s="182"/>
      <x:c r="P3070" s="182"/>
      <x:c r="Q3070" s="182"/>
      <x:c r="R3070" s="182"/>
      <x:c r="S3070" s="182"/>
      <x:c r="T3070" s="182"/>
      <x:c r="U3070" s="182"/>
      <x:c r="V3070" s="182"/>
      <x:c r="W3070" s="182"/>
      <x:c r="X3070" s="182"/>
      <x:c r="Y3070" s="182"/>
      <x:c r="Z3070" s="182"/>
      <x:c r="AA3070" s="182"/>
      <x:c r="AB3070" s="182"/>
      <x:c r="AC3070" s="182"/>
      <x:c r="AD3070" s="182"/>
      <x:c r="AE3070" s="182"/>
      <x:c r="AF3070" s="182"/>
      <x:c r="AG3070" s="182"/>
      <x:c r="AH3070" s="182"/>
      <x:c r="AI3070" s="182"/>
      <x:c r="AJ3070" s="182" t="s">
        <x:v>554</x:v>
      </x:c>
      <x:c r="AK3070" s="182"/>
      <x:c r="AL3070" s="182"/>
      <x:c r="AM3070" s="182"/>
      <x:c r="AN3070" s="182"/>
      <x:c r="AO3070" s="182"/>
      <x:c r="AP3070" s="182"/>
      <x:c r="AQ3070" s="182"/>
      <x:c r="AR3070" s="182"/>
    </x:row>
    <x:row r="3071" spans="1:44" s="19" customFormat="1">
      <x:c r="A3071" s="19">
        <x:v>306500</x:v>
      </x:c>
      <x:c r="B3071" s="182">
        <x:v>664</x:v>
      </x:c>
      <x:c r="C3071" s="182">
        <x:f>118/30</x:f>
        <x:v>3.93333333333333</x:v>
      </x:c>
      <x:c r="D3071" s="182"/>
      <x:c r="E3071" s="182"/>
      <x:c r="F3071" s="182"/>
      <x:c r="G3071" s="182">
        <x:v>3</x:v>
      </x:c>
      <x:c r="H3071" s="182"/>
      <x:c r="I3071" s="182" t="s">
        <x:v>104</x:v>
      </x:c>
      <x:c r="J3071" s="182"/>
      <x:c r="L3071" s="182"/>
      <x:c r="M3071" s="182">
        <x:v>2234</x:v>
      </x:c>
      <x:c r="N3071" s="182"/>
      <x:c r="O3071" s="182" t="s">
        <x:v>101</x:v>
      </x:c>
      <x:c r="P3071" s="182"/>
      <x:c r="Q3071" s="182"/>
      <x:c r="R3071" s="182"/>
      <x:c r="S3071" s="182"/>
      <x:c r="T3071" s="182"/>
      <x:c r="U3071" s="182"/>
      <x:c r="V3071" s="182"/>
      <x:c r="W3071" s="182"/>
      <x:c r="X3071" s="182"/>
      <x:c r="Y3071" s="182"/>
      <x:c r="Z3071" s="182"/>
      <x:c r="AA3071" s="182"/>
      <x:c r="AB3071" s="182"/>
      <x:c r="AC3071" s="182"/>
      <x:c r="AD3071" s="182"/>
      <x:c r="AE3071" s="182"/>
      <x:c r="AF3071" s="182"/>
      <x:c r="AG3071" s="182"/>
      <x:c r="AH3071" s="182"/>
      <x:c r="AI3071" s="182"/>
      <x:c r="AJ3071" s="182"/>
      <x:c r="AK3071" s="182"/>
      <x:c r="AL3071" s="182"/>
      <x:c r="AM3071" s="182"/>
      <x:c r="AN3071" s="182"/>
      <x:c r="AO3071" s="182"/>
      <x:c r="AP3071" s="182"/>
      <x:c r="AQ3071" s="182"/>
      <x:c r="AR3071" s="182"/>
    </x:row>
    <x:row r="3072" spans="1:44" s="19" customFormat="1">
      <x:c r="A3072" s="19">
        <x:v>306600</x:v>
      </x:c>
      <x:c r="B3072" s="182">
        <x:v>664</x:v>
      </x:c>
      <x:c r="C3072" s="182">
        <x:f>124/30</x:f>
        <x:v>4.13333333333333</x:v>
      </x:c>
      <x:c r="D3072" s="182"/>
      <x:c r="E3072" s="182"/>
      <x:c r="F3072" s="182"/>
      <x:c r="G3072" s="182">
        <x:v>5</x:v>
      </x:c>
      <x:c r="H3072" s="182"/>
      <x:c r="I3072" s="182" t="s">
        <x:v>103</x:v>
      </x:c>
      <x:c r="J3072" s="182"/>
      <x:c r="L3072" s="182"/>
      <x:c r="M3072" s="182">
        <x:v>2234</x:v>
      </x:c>
      <x:c r="N3072" s="182"/>
      <x:c r="O3072" s="182" t="s">
        <x:v>101</x:v>
      </x:c>
      <x:c r="P3072" s="182"/>
      <x:c r="Q3072" s="182"/>
      <x:c r="R3072" s="182"/>
      <x:c r="S3072" s="182"/>
      <x:c r="T3072" s="182"/>
      <x:c r="U3072" s="182"/>
      <x:c r="V3072" s="182"/>
      <x:c r="W3072" s="182"/>
      <x:c r="X3072" s="182"/>
      <x:c r="Y3072" s="182"/>
      <x:c r="Z3072" s="182"/>
      <x:c r="AA3072" s="182"/>
      <x:c r="AB3072" s="182"/>
      <x:c r="AC3072" s="182"/>
      <x:c r="AD3072" s="182"/>
      <x:c r="AE3072" s="182"/>
      <x:c r="AF3072" s="182"/>
      <x:c r="AG3072" s="182"/>
      <x:c r="AH3072" s="182"/>
      <x:c r="AI3072" s="182"/>
      <x:c r="AJ3072" s="182"/>
      <x:c r="AK3072" s="182"/>
      <x:c r="AL3072" s="182"/>
      <x:c r="AM3072" s="182"/>
      <x:c r="AN3072" s="182"/>
      <x:c r="AO3072" s="182"/>
      <x:c r="AP3072" s="182"/>
      <x:c r="AQ3072" s="182"/>
      <x:c r="AR3072" s="182"/>
    </x:row>
    <x:row r="3073" spans="1:44" s="19" customFormat="1">
      <x:c r="A3073" s="19">
        <x:v>306700</x:v>
      </x:c>
      <x:c r="B3073" s="182">
        <x:v>664</x:v>
      </x:c>
      <x:c r="C3073" s="182">
        <x:f>137/30</x:f>
        <x:v>4.56666666666667</x:v>
      </x:c>
      <x:c r="D3073" s="182"/>
      <x:c r="E3073" s="182"/>
      <x:c r="F3073" s="182"/>
      <x:c r="G3073" s="182">
        <x:v>4</x:v>
      </x:c>
      <x:c r="H3073" s="182"/>
      <x:c r="I3073" s="182" t="s">
        <x:v>102</x:v>
      </x:c>
      <x:c r="J3073" s="182"/>
      <x:c r="L3073" s="182"/>
      <x:c r="M3073" s="182">
        <x:v>2234</x:v>
      </x:c>
      <x:c r="N3073" s="182"/>
      <x:c r="O3073" s="182" t="s">
        <x:v>101</x:v>
      </x:c>
      <x:c r="P3073" s="182"/>
      <x:c r="Q3073" s="182"/>
      <x:c r="R3073" s="182"/>
      <x:c r="S3073" s="182"/>
      <x:c r="T3073" s="182"/>
      <x:c r="U3073" s="182"/>
      <x:c r="V3073" s="182"/>
      <x:c r="W3073" s="182"/>
      <x:c r="X3073" s="182"/>
      <x:c r="Y3073" s="182"/>
      <x:c r="Z3073" s="182"/>
      <x:c r="AA3073" s="182"/>
      <x:c r="AB3073" s="182"/>
      <x:c r="AC3073" s="182"/>
      <x:c r="AD3073" s="182"/>
      <x:c r="AE3073" s="182"/>
      <x:c r="AF3073" s="182"/>
      <x:c r="AG3073" s="182"/>
      <x:c r="AH3073" s="182"/>
      <x:c r="AI3073" s="182"/>
      <x:c r="AJ3073" s="182"/>
      <x:c r="AK3073" s="182"/>
      <x:c r="AL3073" s="182"/>
      <x:c r="AM3073" s="182"/>
      <x:c r="AN3073" s="182"/>
      <x:c r="AO3073" s="182"/>
      <x:c r="AP3073" s="182"/>
      <x:c r="AQ3073" s="182"/>
      <x:c r="AR3073" s="182"/>
    </x:row>
    <x:row r="3074" spans="1:44" s="19" customFormat="1">
      <x:c r="A3074" s="19">
        <x:v>306800</x:v>
      </x:c>
      <x:c r="B3074" s="182">
        <x:v>664</x:v>
      </x:c>
      <x:c r="C3074" s="182">
        <x:f>147/30</x:f>
        <x:v>4.9</x:v>
      </x:c>
      <x:c r="D3074" s="182"/>
      <x:c r="E3074" s="182"/>
      <x:c r="F3074" s="182"/>
      <x:c r="G3074" s="182">
        <x:v>5</x:v>
      </x:c>
      <x:c r="H3074" s="182"/>
      <x:c r="I3074" s="182" t="s">
        <x:v>103</x:v>
      </x:c>
      <x:c r="J3074" s="182"/>
      <x:c r="L3074" s="182"/>
      <x:c r="M3074" s="182">
        <x:v>2234</x:v>
      </x:c>
      <x:c r="N3074" s="182"/>
      <x:c r="O3074" s="182" t="s">
        <x:v>101</x:v>
      </x:c>
      <x:c r="P3074" s="182"/>
      <x:c r="Q3074" s="182"/>
      <x:c r="R3074" s="182"/>
      <x:c r="S3074" s="182"/>
      <x:c r="T3074" s="182"/>
      <x:c r="U3074" s="182"/>
      <x:c r="V3074" s="182"/>
      <x:c r="W3074" s="182"/>
      <x:c r="X3074" s="182"/>
      <x:c r="Y3074" s="182"/>
      <x:c r="Z3074" s="182"/>
      <x:c r="AA3074" s="182"/>
      <x:c r="AB3074" s="182"/>
      <x:c r="AC3074" s="182"/>
      <x:c r="AD3074" s="182"/>
      <x:c r="AE3074" s="182"/>
      <x:c r="AF3074" s="182"/>
      <x:c r="AG3074" s="182"/>
      <x:c r="AH3074" s="182"/>
      <x:c r="AI3074" s="182"/>
      <x:c r="AJ3074" s="182"/>
      <x:c r="AK3074" s="182"/>
      <x:c r="AL3074" s="182"/>
      <x:c r="AM3074" s="182"/>
      <x:c r="AN3074" s="182"/>
      <x:c r="AO3074" s="182"/>
      <x:c r="AP3074" s="182"/>
      <x:c r="AQ3074" s="182"/>
      <x:c r="AR3074" s="182"/>
    </x:row>
    <x:row r="3075" spans="1:44" s="19" customFormat="1">
      <x:c r="A3075" s="19">
        <x:v>306900</x:v>
      </x:c>
      <x:c r="B3075" s="182">
        <x:v>664</x:v>
      </x:c>
      <x:c r="C3075" s="182">
        <x:f>168/30</x:f>
        <x:v>5.6</x:v>
      </x:c>
      <x:c r="D3075" s="182">
        <x:v>1</x:v>
      </x:c>
      <x:c r="E3075" s="182"/>
      <x:c r="F3075" s="182"/>
      <x:c r="G3075" s="182"/>
      <x:c r="H3075" s="182"/>
      <x:c r="I3075" s="182" t="s">
        <x:v>110</x:v>
      </x:c>
      <x:c r="J3075" s="182"/>
      <x:c r="K3075" s="182"/>
      <x:c r="L3075" s="182"/>
      <x:c r="M3075" s="182">
        <x:v>2234</x:v>
      </x:c>
      <x:c r="N3075" s="182"/>
      <x:c r="O3075" s="182" t="s">
        <x:v>101</x:v>
      </x:c>
      <x:c r="P3075" s="182"/>
      <x:c r="Q3075" s="182"/>
      <x:c r="R3075" s="182"/>
      <x:c r="S3075" s="182"/>
      <x:c r="T3075" s="182"/>
      <x:c r="U3075" s="182"/>
      <x:c r="V3075" s="182"/>
      <x:c r="W3075" s="182"/>
      <x:c r="X3075" s="182"/>
      <x:c r="Y3075" s="182"/>
      <x:c r="Z3075" s="182"/>
      <x:c r="AA3075" s="182"/>
      <x:c r="AB3075" s="182"/>
      <x:c r="AC3075" s="182"/>
      <x:c r="AD3075" s="182"/>
      <x:c r="AE3075" s="182"/>
      <x:c r="AF3075" s="182"/>
      <x:c r="AG3075" s="182"/>
      <x:c r="AH3075" s="182"/>
      <x:c r="AI3075" s="182"/>
      <x:c r="AJ3075" s="182" t="s">
        <x:v>480</x:v>
      </x:c>
      <x:c r="AK3075" s="182"/>
      <x:c r="AL3075" s="182"/>
      <x:c r="AM3075" s="182"/>
      <x:c r="AN3075" s="182"/>
      <x:c r="AO3075" s="182"/>
      <x:c r="AP3075" s="182"/>
      <x:c r="AQ3075" s="182"/>
      <x:c r="AR3075" s="182"/>
    </x:row>
    <x:row r="3076" spans="1:44" s="19" customFormat="1">
      <x:c r="A3076" s="19">
        <x:v>307000</x:v>
      </x:c>
      <x:c r="B3076" s="182">
        <x:v>664</x:v>
      </x:c>
      <x:c r="C3076" s="182">
        <x:f>204/30</x:f>
        <x:v>6.8</x:v>
      </x:c>
      <x:c r="D3076" s="182"/>
      <x:c r="E3076" s="182"/>
      <x:c r="F3076" s="182"/>
      <x:c r="G3076" s="182">
        <x:v>3</x:v>
      </x:c>
      <x:c r="H3076" s="182"/>
      <x:c r="I3076" s="182" t="s">
        <x:v>103</x:v>
      </x:c>
      <x:c r="J3076" s="182">
        <x:v>0.15</x:v>
      </x:c>
      <x:c r="L3076" s="182"/>
      <x:c r="M3076" s="182">
        <x:v>2234</x:v>
      </x:c>
      <x:c r="N3076" s="182"/>
      <x:c r="O3076" s="182" t="s">
        <x:v>101</x:v>
      </x:c>
      <x:c r="P3076" s="182"/>
      <x:c r="Q3076" s="182"/>
      <x:c r="R3076" s="182"/>
      <x:c r="S3076" s="182"/>
      <x:c r="T3076" s="182"/>
      <x:c r="U3076" s="182"/>
      <x:c r="V3076" s="182"/>
      <x:c r="W3076" s="182"/>
      <x:c r="X3076" s="182"/>
      <x:c r="Y3076" s="182"/>
      <x:c r="Z3076" s="182"/>
      <x:c r="AA3076" s="182"/>
      <x:c r="AB3076" s="182"/>
      <x:c r="AC3076" s="182"/>
      <x:c r="AD3076" s="182"/>
      <x:c r="AE3076" s="182"/>
      <x:c r="AF3076" s="182"/>
      <x:c r="AG3076" s="182"/>
      <x:c r="AH3076" s="182"/>
      <x:c r="AI3076" s="182"/>
      <x:c r="AJ3076" s="182"/>
      <x:c r="AK3076" s="182"/>
      <x:c r="AL3076" s="182"/>
      <x:c r="AM3076" s="182"/>
      <x:c r="AN3076" s="182"/>
      <x:c r="AO3076" s="182"/>
      <x:c r="AP3076" s="182"/>
      <x:c r="AQ3076" s="182"/>
      <x:c r="AR3076" s="182"/>
    </x:row>
    <x:row r="3077" spans="1:44" s="19" customFormat="1">
      <x:c r="A3077" s="19">
        <x:v>307100</x:v>
      </x:c>
      <x:c r="B3077" s="182">
        <x:v>664</x:v>
      </x:c>
      <x:c r="C3077" s="182">
        <x:f>C3076+0.15</x:f>
        <x:v>6.95</x:v>
      </x:c>
      <x:c r="D3077" s="182"/>
      <x:c r="E3077" s="182"/>
      <x:c r="F3077" s="182"/>
      <x:c r="G3077" s="182">
        <x:v>2</x:v>
      </x:c>
      <x:c r="H3077" s="182"/>
      <x:c r="I3077" s="182"/>
      <x:c r="J3077" s="182">
        <x:v>0.15</x:v>
      </x:c>
      <x:c r="L3077" s="182"/>
      <x:c r="M3077" s="182">
        <x:v>2234</x:v>
      </x:c>
      <x:c r="N3077" s="182"/>
      <x:c r="O3077" s="182" t="s">
        <x:v>101</x:v>
      </x:c>
      <x:c r="P3077" s="182"/>
      <x:c r="Q3077" s="182"/>
      <x:c r="R3077" s="182"/>
      <x:c r="S3077" s="182"/>
      <x:c r="T3077" s="182"/>
      <x:c r="U3077" s="182"/>
      <x:c r="V3077" s="182"/>
      <x:c r="W3077" s="182"/>
      <x:c r="X3077" s="182"/>
      <x:c r="Y3077" s="182"/>
      <x:c r="Z3077" s="182"/>
      <x:c r="AA3077" s="182"/>
      <x:c r="AB3077" s="182"/>
      <x:c r="AC3077" s="182"/>
      <x:c r="AD3077" s="182"/>
      <x:c r="AE3077" s="182"/>
      <x:c r="AF3077" s="182"/>
      <x:c r="AG3077" s="182"/>
      <x:c r="AH3077" s="182"/>
      <x:c r="AI3077" s="182"/>
      <x:c r="AJ3077" s="182"/>
      <x:c r="AK3077" s="182"/>
      <x:c r="AL3077" s="182"/>
      <x:c r="AM3077" s="182"/>
      <x:c r="AN3077" s="182"/>
      <x:c r="AO3077" s="182"/>
      <x:c r="AP3077" s="182"/>
      <x:c r="AQ3077" s="182"/>
      <x:c r="AR3077" s="182"/>
    </x:row>
    <x:row r="3078" spans="1:44" s="19" customFormat="1">
      <x:c r="A3078" s="19">
        <x:v>307200</x:v>
      </x:c>
      <x:c r="B3078" s="182">
        <x:v>664</x:v>
      </x:c>
      <x:c r="C3078" s="182">
        <x:f>C3077+0.15</x:f>
        <x:v>7.1</x:v>
      </x:c>
      <x:c r="D3078" s="182"/>
      <x:c r="E3078" s="182"/>
      <x:c r="F3078" s="182"/>
      <x:c r="G3078" s="182">
        <x:v>3</x:v>
      </x:c>
      <x:c r="H3078" s="182"/>
      <x:c r="I3078" s="182" t="s">
        <x:v>100</x:v>
      </x:c>
      <x:c r="J3078" s="182">
        <x:v>0.15</x:v>
      </x:c>
      <x:c r="L3078" s="182"/>
      <x:c r="M3078" s="182">
        <x:v>2234</x:v>
      </x:c>
      <x:c r="N3078" s="182"/>
      <x:c r="O3078" s="182" t="s">
        <x:v>101</x:v>
      </x:c>
      <x:c r="P3078" s="182"/>
      <x:c r="Q3078" s="182"/>
      <x:c r="R3078" s="182"/>
      <x:c r="S3078" s="182"/>
      <x:c r="T3078" s="182"/>
      <x:c r="U3078" s="182"/>
      <x:c r="V3078" s="182"/>
      <x:c r="W3078" s="182"/>
      <x:c r="X3078" s="182"/>
      <x:c r="Y3078" s="182"/>
      <x:c r="Z3078" s="182"/>
      <x:c r="AA3078" s="182"/>
      <x:c r="AB3078" s="182"/>
      <x:c r="AC3078" s="182"/>
      <x:c r="AD3078" s="182"/>
      <x:c r="AE3078" s="182"/>
      <x:c r="AF3078" s="182"/>
      <x:c r="AG3078" s="182"/>
      <x:c r="AH3078" s="182"/>
      <x:c r="AI3078" s="182"/>
      <x:c r="AJ3078" s="182"/>
      <x:c r="AK3078" s="182"/>
      <x:c r="AL3078" s="182"/>
      <x:c r="AM3078" s="182"/>
      <x:c r="AN3078" s="182"/>
      <x:c r="AO3078" s="182"/>
      <x:c r="AP3078" s="182"/>
      <x:c r="AQ3078" s="182"/>
      <x:c r="AR3078" s="182"/>
    </x:row>
    <x:row r="3079" spans="1:44" s="19" customFormat="1">
      <x:c r="A3079" s="19">
        <x:v>307300</x:v>
      </x:c>
      <x:c r="B3079" s="182">
        <x:v>664</x:v>
      </x:c>
      <x:c r="C3079" s="182">
        <x:f>C3078+0.15</x:f>
        <x:v>7.25</x:v>
      </x:c>
      <x:c r="D3079" s="182"/>
      <x:c r="E3079" s="182"/>
      <x:c r="F3079" s="182"/>
      <x:c r="G3079" s="182">
        <x:v>2</x:v>
      </x:c>
      <x:c r="H3079" s="182"/>
      <x:c r="I3079" s="182"/>
      <x:c r="J3079" s="182">
        <x:v>0.15</x:v>
      </x:c>
      <x:c r="L3079" s="182"/>
      <x:c r="M3079" s="182">
        <x:v>2234</x:v>
      </x:c>
      <x:c r="N3079" s="182"/>
      <x:c r="O3079" s="182" t="s">
        <x:v>101</x:v>
      </x:c>
      <x:c r="P3079" s="182"/>
      <x:c r="Q3079" s="182"/>
      <x:c r="R3079" s="182"/>
      <x:c r="S3079" s="182"/>
      <x:c r="T3079" s="182"/>
      <x:c r="U3079" s="182"/>
      <x:c r="V3079" s="182"/>
      <x:c r="W3079" s="182"/>
      <x:c r="X3079" s="182"/>
      <x:c r="Y3079" s="182"/>
      <x:c r="Z3079" s="182"/>
      <x:c r="AA3079" s="182"/>
      <x:c r="AB3079" s="182"/>
      <x:c r="AC3079" s="182"/>
      <x:c r="AD3079" s="182"/>
      <x:c r="AE3079" s="182"/>
      <x:c r="AF3079" s="182"/>
      <x:c r="AG3079" s="182"/>
      <x:c r="AH3079" s="182"/>
      <x:c r="AI3079" s="182"/>
      <x:c r="AJ3079" s="182"/>
      <x:c r="AK3079" s="182"/>
      <x:c r="AL3079" s="182"/>
      <x:c r="AM3079" s="182"/>
      <x:c r="AN3079" s="182"/>
      <x:c r="AO3079" s="182"/>
      <x:c r="AP3079" s="182"/>
      <x:c r="AQ3079" s="182"/>
      <x:c r="AR3079" s="182"/>
    </x:row>
    <x:row r="3080" spans="1:44" s="19" customFormat="1">
      <x:c r="A3080" s="19">
        <x:v>307400</x:v>
      </x:c>
      <x:c r="B3080" s="182">
        <x:v>664</x:v>
      </x:c>
      <x:c r="C3080" s="182">
        <x:f>C3079+0.15</x:f>
        <x:v>7.4</x:v>
      </x:c>
      <x:c r="D3080" s="182"/>
      <x:c r="E3080" s="182"/>
      <x:c r="F3080" s="182"/>
      <x:c r="G3080" s="182">
        <x:v>3</x:v>
      </x:c>
      <x:c r="H3080" s="182"/>
      <x:c r="I3080" s="182" t="s">
        <x:v>102</x:v>
      </x:c>
      <x:c r="J3080" s="182">
        <x:v>0.15</x:v>
      </x:c>
      <x:c r="L3080" s="182"/>
      <x:c r="M3080" s="182">
        <x:v>2234</x:v>
      </x:c>
      <x:c r="N3080" s="182"/>
      <x:c r="O3080" s="182" t="s">
        <x:v>101</x:v>
      </x:c>
      <x:c r="P3080" s="182"/>
      <x:c r="Q3080" s="182"/>
      <x:c r="R3080" s="182"/>
      <x:c r="S3080" s="182"/>
      <x:c r="T3080" s="182"/>
      <x:c r="U3080" s="182"/>
      <x:c r="V3080" s="182"/>
      <x:c r="W3080" s="182"/>
      <x:c r="X3080" s="182"/>
      <x:c r="Y3080" s="182"/>
      <x:c r="Z3080" s="182"/>
      <x:c r="AA3080" s="182"/>
      <x:c r="AB3080" s="182"/>
      <x:c r="AC3080" s="182"/>
      <x:c r="AD3080" s="182"/>
      <x:c r="AE3080" s="182"/>
      <x:c r="AF3080" s="182"/>
      <x:c r="AG3080" s="182"/>
      <x:c r="AH3080" s="182"/>
      <x:c r="AI3080" s="182"/>
      <x:c r="AJ3080" s="182"/>
      <x:c r="AK3080" s="182"/>
      <x:c r="AL3080" s="182"/>
      <x:c r="AM3080" s="182"/>
      <x:c r="AN3080" s="182"/>
      <x:c r="AO3080" s="182"/>
      <x:c r="AP3080" s="182"/>
      <x:c r="AQ3080" s="182"/>
      <x:c r="AR3080" s="182"/>
    </x:row>
    <x:row r="3081" spans="1:44" s="19" customFormat="1">
      <x:c r="A3081" s="19">
        <x:v>307500</x:v>
      </x:c>
      <x:c r="B3081" s="182">
        <x:v>664</x:v>
      </x:c>
      <x:c r="C3081" s="182">
        <x:f>C3080+0.15</x:f>
        <x:v>7.55</x:v>
      </x:c>
      <x:c r="D3081" s="182"/>
      <x:c r="E3081" s="182"/>
      <x:c r="F3081" s="182"/>
      <x:c r="G3081" s="182">
        <x:v>2</x:v>
      </x:c>
      <x:c r="H3081" s="182"/>
      <x:c r="I3081" s="182"/>
      <x:c r="J3081" s="182">
        <x:v>0.15</x:v>
      </x:c>
      <x:c r="L3081" s="182"/>
      <x:c r="M3081" s="182">
        <x:v>2234</x:v>
      </x:c>
      <x:c r="N3081" s="182"/>
      <x:c r="O3081" s="182" t="s">
        <x:v>101</x:v>
      </x:c>
      <x:c r="P3081" s="182"/>
      <x:c r="Q3081" s="182"/>
      <x:c r="R3081" s="182"/>
      <x:c r="S3081" s="182"/>
      <x:c r="T3081" s="182"/>
      <x:c r="U3081" s="182"/>
      <x:c r="V3081" s="182"/>
      <x:c r="W3081" s="182"/>
      <x:c r="X3081" s="182"/>
      <x:c r="Y3081" s="182"/>
      <x:c r="Z3081" s="182"/>
      <x:c r="AA3081" s="182"/>
      <x:c r="AB3081" s="182"/>
      <x:c r="AC3081" s="182"/>
      <x:c r="AD3081" s="182"/>
      <x:c r="AE3081" s="182"/>
      <x:c r="AF3081" s="182"/>
      <x:c r="AG3081" s="182"/>
      <x:c r="AH3081" s="182"/>
      <x:c r="AI3081" s="182"/>
      <x:c r="AJ3081" s="182"/>
      <x:c r="AK3081" s="182"/>
      <x:c r="AL3081" s="182"/>
      <x:c r="AM3081" s="182"/>
      <x:c r="AN3081" s="182"/>
      <x:c r="AO3081" s="182"/>
      <x:c r="AP3081" s="182"/>
      <x:c r="AQ3081" s="182"/>
      <x:c r="AR3081" s="182"/>
    </x:row>
    <x:row r="3082" spans="1:44" s="19" customFormat="1">
      <x:c r="A3082" s="19">
        <x:v>307600</x:v>
      </x:c>
      <x:c r="B3082" s="182">
        <x:v>664</x:v>
      </x:c>
      <x:c r="C3082" s="182">
        <x:f>C3081+0.17</x:f>
        <x:v>7.72</x:v>
      </x:c>
      <x:c r="D3082" s="182"/>
      <x:c r="E3082" s="182"/>
      <x:c r="F3082" s="182"/>
      <x:c r="G3082" s="182">
        <x:v>3</x:v>
      </x:c>
      <x:c r="H3082" s="182"/>
      <x:c r="I3082" s="182" t="s">
        <x:v>104</x:v>
      </x:c>
      <x:c r="J3082" s="182">
        <x:v>0.15</x:v>
      </x:c>
      <x:c r="L3082" s="182"/>
      <x:c r="M3082" s="182">
        <x:v>2234</x:v>
      </x:c>
      <x:c r="N3082" s="182"/>
      <x:c r="O3082" s="182" t="s">
        <x:v>101</x:v>
      </x:c>
      <x:c r="P3082" s="182"/>
      <x:c r="Q3082" s="182"/>
      <x:c r="R3082" s="182"/>
      <x:c r="S3082" s="182"/>
      <x:c r="T3082" s="182"/>
      <x:c r="U3082" s="182"/>
      <x:c r="V3082" s="182"/>
      <x:c r="W3082" s="182"/>
      <x:c r="X3082" s="182"/>
      <x:c r="Y3082" s="182"/>
      <x:c r="Z3082" s="182"/>
      <x:c r="AA3082" s="182"/>
      <x:c r="AB3082" s="182"/>
      <x:c r="AC3082" s="182"/>
      <x:c r="AD3082" s="182"/>
      <x:c r="AE3082" s="182"/>
      <x:c r="AF3082" s="182"/>
      <x:c r="AG3082" s="182"/>
      <x:c r="AH3082" s="182"/>
      <x:c r="AI3082" s="182"/>
      <x:c r="AJ3082" s="182"/>
      <x:c r="AK3082" s="182"/>
      <x:c r="AL3082" s="182"/>
      <x:c r="AM3082" s="182"/>
      <x:c r="AN3082" s="182"/>
      <x:c r="AO3082" s="182"/>
      <x:c r="AP3082" s="182"/>
      <x:c r="AQ3082" s="182"/>
      <x:c r="AR3082" s="182"/>
    </x:row>
    <x:row r="3083" spans="1:43" s="19" customFormat="1">
      <x:c r="A3083" s="19">
        <x:v>307700</x:v>
      </x:c>
      <x:c r="B3083" s="181">
        <x:v>665</x:v>
      </x:c>
      <x:c r="C3083" s="19">
        <x:f>108/30</x:f>
        <x:v>3.6</x:v>
      </x:c>
      <x:c r="G3083" s="19">
        <x:v>5</x:v>
      </x:c>
      <x:c r="I3083" s="19" t="s">
        <x:v>110</x:v>
      </x:c>
      <x:c r="J3083" s="19">
        <x:v>0.65</x:v>
      </x:c>
      <x:c r="AG3083" s="183"/>
      <x:c r="AL3083" s="184"/>
      <x:c r="AM3083" s="184"/>
      <x:c r="AN3083" s="184"/>
      <x:c r="AO3083" s="184"/>
      <x:c r="AP3083" s="184"/>
      <x:c r="AQ3083" s="184"/>
    </x:row>
    <x:row r="3084" spans="1:43" s="19" customFormat="1">
      <x:c r="A3084" s="19">
        <x:v>307800</x:v>
      </x:c>
      <x:c r="B3084" s="181">
        <x:v>665</x:v>
      </x:c>
      <x:c r="C3084" s="19">
        <x:f>C3083+0.17</x:f>
        <x:v>3.77</x:v>
      </x:c>
      <x:c r="G3084" s="19">
        <x:v>4</x:v>
      </x:c>
      <x:c r="AG3084" s="183"/>
      <x:c r="AL3084" s="184"/>
      <x:c r="AM3084" s="184"/>
      <x:c r="AN3084" s="184"/>
      <x:c r="AO3084" s="184"/>
      <x:c r="AP3084" s="184"/>
      <x:c r="AQ3084" s="184"/>
    </x:row>
    <x:row r="3085" spans="1:43" s="19" customFormat="1">
      <x:c r="A3085" s="19">
        <x:v>307900</x:v>
      </x:c>
      <x:c r="B3085" s="181">
        <x:v>665</x:v>
      </x:c>
      <x:c r="C3085" s="19">
        <x:f>C3084+0.17</x:f>
        <x:v>3.94</x:v>
      </x:c>
      <x:c r="G3085" s="19">
        <x:v>5</x:v>
      </x:c>
      <x:c r="AG3085" s="183"/>
      <x:c r="AL3085" s="184"/>
      <x:c r="AM3085" s="184"/>
      <x:c r="AN3085" s="184"/>
      <x:c r="AO3085" s="184"/>
      <x:c r="AP3085" s="184"/>
      <x:c r="AQ3085" s="184"/>
    </x:row>
    <x:row r="3086" spans="1:43" s="19" customFormat="1">
      <x:c r="A3086" s="19">
        <x:v>308000</x:v>
      </x:c>
      <x:c r="B3086" s="181">
        <x:v>665</x:v>
      </x:c>
      <x:c r="C3086" s="19">
        <x:f>233/30</x:f>
        <x:v>7.76666666666667</x:v>
      </x:c>
      <x:c r="G3086" s="19">
        <x:v>6</x:v>
      </x:c>
      <x:c r="AG3086" s="183"/>
      <x:c r="AL3086" s="184"/>
      <x:c r="AM3086" s="184"/>
      <x:c r="AN3086" s="184"/>
      <x:c r="AO3086" s="184"/>
      <x:c r="AP3086" s="184"/>
      <x:c r="AQ3086" s="184"/>
    </x:row>
    <x:row r="3087" spans="1:7" s="19" customFormat="1">
      <x:c r="A3087" s="19">
        <x:v>308100</x:v>
      </x:c>
      <x:c r="B3087" s="181">
        <x:v>665</x:v>
      </x:c>
      <x:c r="C3087" s="19">
        <x:f t="shared" ref="C3087:C3088" si="231">C3086+0.16</x:f>
        <x:v>7.92666666666667</x:v>
      </x:c>
      <x:c r="G3087" s="19">
        <x:v>7</x:v>
      </x:c>
    </x:row>
    <x:row r="3088" spans="1:7" s="19" customFormat="1">
      <x:c r="A3088" s="19">
        <x:v>308200</x:v>
      </x:c>
      <x:c r="B3088" s="181">
        <x:v>665</x:v>
      </x:c>
      <x:c r="C3088" s="19">
        <x:f t="shared" si="231"/>
        <x:v>8.08666666666667</x:v>
      </x:c>
      <x:c r="G3088" s="19">
        <x:v>6</x:v>
      </x:c>
    </x:row>
    <x:row r="3089" spans="1:7" s="19" customFormat="1">
      <x:c r="A3089" s="19">
        <x:v>308300</x:v>
      </x:c>
      <x:c r="B3089" s="181">
        <x:v>665</x:v>
      </x:c>
      <x:c r="C3089" s="19">
        <x:f>282/30</x:f>
        <x:v>9.4</x:v>
      </x:c>
      <x:c r="G3089" s="19">
        <x:v>5</x:v>
      </x:c>
    </x:row>
    <x:row r="3090" spans="1:44" s="19" customFormat="1">
      <x:c r="A3090" s="19">
        <x:v>308400</x:v>
      </x:c>
      <x:c r="B3090" s="182">
        <x:v>666</x:v>
      </x:c>
      <x:c r="C3090" s="182">
        <x:f>40/30</x:f>
        <x:v>1.33333333333333</x:v>
      </x:c>
      <x:c r="D3090" s="182"/>
      <x:c r="E3090" s="182"/>
      <x:c r="F3090" s="182"/>
      <x:c r="G3090" s="182">
        <x:v>3</x:v>
      </x:c>
      <x:c r="H3090" s="182"/>
      <x:c r="I3090" s="182" t="s">
        <x:v>100</x:v>
      </x:c>
      <x:c r="J3090" s="182"/>
      <x:c r="L3090" s="182"/>
      <x:c r="M3090" s="182">
        <x:v>2185</x:v>
      </x:c>
      <x:c r="N3090" s="182"/>
      <x:c r="O3090" s="182" t="s">
        <x:v>101</x:v>
      </x:c>
      <x:c r="P3090" s="182"/>
      <x:c r="Q3090" s="182"/>
      <x:c r="R3090" s="182"/>
      <x:c r="S3090" s="182"/>
      <x:c r="T3090" s="182"/>
      <x:c r="U3090" s="182"/>
      <x:c r="V3090" s="182"/>
      <x:c r="W3090" s="182"/>
      <x:c r="X3090" s="182"/>
      <x:c r="Y3090" s="182"/>
      <x:c r="Z3090" s="182"/>
      <x:c r="AA3090" s="182"/>
      <x:c r="AB3090" s="182"/>
      <x:c r="AC3090" s="182"/>
      <x:c r="AD3090" s="182"/>
      <x:c r="AE3090" s="182"/>
      <x:c r="AF3090" s="182"/>
      <x:c r="AG3090" s="182"/>
      <x:c r="AH3090" s="182"/>
      <x:c r="AI3090" s="182"/>
      <x:c r="AJ3090" s="182"/>
      <x:c r="AK3090" s="182"/>
      <x:c r="AL3090" s="182"/>
      <x:c r="AM3090" s="182"/>
      <x:c r="AN3090" s="182"/>
      <x:c r="AO3090" s="182"/>
      <x:c r="AP3090" s="182"/>
      <x:c r="AQ3090" s="182"/>
      <x:c r="AR3090" s="182"/>
    </x:row>
    <x:row r="3091" spans="1:44" s="19" customFormat="1">
      <x:c r="A3091" s="19">
        <x:v>308500</x:v>
      </x:c>
      <x:c r="B3091" s="182">
        <x:v>666</x:v>
      </x:c>
      <x:c r="C3091" s="182">
        <x:f>93/30</x:f>
        <x:v>3.1</x:v>
      </x:c>
      <x:c r="D3091" s="182">
        <x:v>1</x:v>
      </x:c>
      <x:c r="E3091" s="182"/>
      <x:c r="F3091" s="182"/>
      <x:c r="G3091" s="182"/>
      <x:c r="H3091" s="182"/>
      <x:c r="I3091" s="182" t="s">
        <x:v>110</x:v>
      </x:c>
      <x:c r="J3091" s="182"/>
      <x:c r="L3091" s="182"/>
      <x:c r="M3091" s="182">
        <x:v>2185</x:v>
      </x:c>
      <x:c r="N3091" s="182"/>
      <x:c r="O3091" s="182" t="s">
        <x:v>101</x:v>
      </x:c>
      <x:c r="P3091" s="182"/>
      <x:c r="Q3091" s="182"/>
      <x:c r="R3091" s="182"/>
      <x:c r="S3091" s="182"/>
      <x:c r="T3091" s="182"/>
      <x:c r="U3091" s="182"/>
      <x:c r="V3091" s="182"/>
      <x:c r="W3091" s="182"/>
      <x:c r="X3091" s="182"/>
      <x:c r="Y3091" s="182"/>
      <x:c r="Z3091" s="182"/>
      <x:c r="AA3091" s="182"/>
      <x:c r="AB3091" s="182"/>
      <x:c r="AC3091" s="182"/>
      <x:c r="AD3091" s="182"/>
      <x:c r="AE3091" s="182"/>
      <x:c r="AF3091" s="182"/>
      <x:c r="AG3091" s="182"/>
      <x:c r="AH3091" s="182"/>
      <x:c r="AI3091" s="182"/>
      <x:c r="AJ3091" s="182" t="s">
        <x:v>555</x:v>
      </x:c>
      <x:c r="AK3091" s="182"/>
      <x:c r="AL3091" s="182"/>
      <x:c r="AM3091" s="182"/>
      <x:c r="AN3091" s="182"/>
      <x:c r="AO3091" s="182"/>
      <x:c r="AP3091" s="182"/>
      <x:c r="AQ3091" s="182"/>
      <x:c r="AR3091" s="182"/>
    </x:row>
    <x:row r="3092" spans="1:44" s="19" customFormat="1">
      <x:c r="A3092" s="19">
        <x:v>308600</x:v>
      </x:c>
      <x:c r="B3092" s="182">
        <x:v>666</x:v>
      </x:c>
      <x:c r="C3092" s="182">
        <x:f>191/30</x:f>
        <x:v>6.36666666666667</x:v>
      </x:c>
      <x:c r="D3092" s="182"/>
      <x:c r="E3092" s="182"/>
      <x:c r="F3092" s="182"/>
      <x:c r="G3092" s="182">
        <x:v>5</x:v>
      </x:c>
      <x:c r="H3092" s="182"/>
      <x:c r="I3092" s="182" t="s">
        <x:v>112</x:v>
      </x:c>
      <x:c r="J3092" s="182">
        <x:v>0.1</x:v>
      </x:c>
      <x:c r="L3092" s="182"/>
      <x:c r="M3092" s="182"/>
      <x:c r="N3092" s="182"/>
      <x:c r="O3092" s="182"/>
      <x:c r="P3092" s="182"/>
      <x:c r="Q3092" s="182"/>
      <x:c r="R3092" s="182"/>
      <x:c r="S3092" s="182"/>
      <x:c r="T3092" s="182"/>
      <x:c r="U3092" s="182"/>
      <x:c r="V3092" s="182"/>
      <x:c r="W3092" s="182"/>
      <x:c r="X3092" s="182"/>
      <x:c r="Y3092" s="182"/>
      <x:c r="Z3092" s="182"/>
      <x:c r="AA3092" s="182"/>
      <x:c r="AB3092" s="182"/>
      <x:c r="AC3092" s="182"/>
      <x:c r="AD3092" s="182"/>
      <x:c r="AE3092" s="182"/>
      <x:c r="AF3092" s="182"/>
      <x:c r="AG3092" s="182"/>
      <x:c r="AH3092" s="182"/>
      <x:c r="AI3092" s="182"/>
      <x:c r="AL3092" s="182" t="s">
        <x:v>554</x:v>
      </x:c>
      <x:c r="AM3092" s="182"/>
      <x:c r="AN3092" s="182"/>
      <x:c r="AO3092" s="182"/>
      <x:c r="AP3092" s="182"/>
      <x:c r="AQ3092" s="182"/>
      <x:c r="AR3092" s="182"/>
    </x:row>
    <x:row r="3093" spans="1:44" s="19" customFormat="1">
      <x:c r="A3093" s="19">
        <x:v>308700</x:v>
      </x:c>
      <x:c r="B3093" s="182">
        <x:v>666</x:v>
      </x:c>
      <x:c r="C3093" s="182">
        <x:f>C3092+0.17</x:f>
        <x:v>6.53666666666667</x:v>
      </x:c>
      <x:c r="D3093" s="182"/>
      <x:c r="E3093" s="182"/>
      <x:c r="F3093" s="182"/>
      <x:c r="G3093" s="182">
        <x:v>6</x:v>
      </x:c>
      <x:c r="H3093" s="182"/>
      <x:c r="I3093" s="182"/>
      <x:c r="J3093" s="182"/>
      <x:c r="L3093" s="182"/>
      <x:c r="M3093" s="182"/>
      <x:c r="N3093" s="182"/>
      <x:c r="O3093" s="182"/>
      <x:c r="P3093" s="182"/>
      <x:c r="Q3093" s="182"/>
      <x:c r="R3093" s="182"/>
      <x:c r="S3093" s="182"/>
      <x:c r="T3093" s="182"/>
      <x:c r="U3093" s="182"/>
      <x:c r="V3093" s="182"/>
      <x:c r="W3093" s="182"/>
      <x:c r="X3093" s="182"/>
      <x:c r="Y3093" s="182"/>
      <x:c r="Z3093" s="182"/>
      <x:c r="AA3093" s="182"/>
      <x:c r="AB3093" s="182"/>
      <x:c r="AC3093" s="182"/>
      <x:c r="AD3093" s="182"/>
      <x:c r="AE3093" s="182"/>
      <x:c r="AF3093" s="182"/>
      <x:c r="AG3093" s="182"/>
      <x:c r="AH3093" s="182"/>
      <x:c r="AI3093" s="182"/>
      <x:c r="AJ3093" s="182"/>
      <x:c r="AK3093" s="182"/>
      <x:c r="AL3093" s="182"/>
      <x:c r="AM3093" s="182"/>
      <x:c r="AN3093" s="182"/>
      <x:c r="AO3093" s="182"/>
      <x:c r="AP3093" s="182"/>
      <x:c r="AQ3093" s="182"/>
      <x:c r="AR3093" s="182"/>
    </x:row>
    <x:row r="3094" spans="1:44" s="19" customFormat="1">
      <x:c r="A3094" s="19">
        <x:v>308800</x:v>
      </x:c>
      <x:c r="B3094" s="182">
        <x:v>666</x:v>
      </x:c>
      <x:c r="C3094" s="182">
        <x:f t="shared" ref="C3094:C3100" si="232">C3093+0.17</x:f>
        <x:v>6.70666666666667</x:v>
      </x:c>
      <x:c r="D3094" s="182"/>
      <x:c r="E3094" s="182"/>
      <x:c r="F3094" s="182"/>
      <x:c r="G3094" s="182">
        <x:v>5</x:v>
      </x:c>
      <x:c r="H3094" s="182"/>
      <x:c r="I3094" s="182" t="s">
        <x:v>112</x:v>
      </x:c>
      <x:c r="J3094" s="182">
        <x:v>0.1</x:v>
      </x:c>
      <x:c r="L3094" s="182"/>
      <x:c r="M3094" s="182"/>
      <x:c r="N3094" s="182"/>
      <x:c r="O3094" s="182"/>
      <x:c r="P3094" s="182"/>
      <x:c r="Q3094" s="182"/>
      <x:c r="R3094" s="182"/>
      <x:c r="S3094" s="182"/>
      <x:c r="T3094" s="182"/>
      <x:c r="U3094" s="182"/>
      <x:c r="V3094" s="182"/>
      <x:c r="W3094" s="182"/>
      <x:c r="X3094" s="182"/>
      <x:c r="Y3094" s="182"/>
      <x:c r="Z3094" s="182"/>
      <x:c r="AA3094" s="182"/>
      <x:c r="AB3094" s="182"/>
      <x:c r="AC3094" s="182"/>
      <x:c r="AD3094" s="182"/>
      <x:c r="AE3094" s="182"/>
      <x:c r="AF3094" s="182"/>
      <x:c r="AG3094" s="182"/>
      <x:c r="AH3094" s="182"/>
      <x:c r="AI3094" s="182"/>
      <x:c r="AJ3094" s="182"/>
      <x:c r="AK3094" s="182"/>
      <x:c r="AL3094" s="182"/>
      <x:c r="AM3094" s="182"/>
      <x:c r="AN3094" s="182"/>
      <x:c r="AO3094" s="182"/>
      <x:c r="AP3094" s="182"/>
      <x:c r="AQ3094" s="182"/>
      <x:c r="AR3094" s="182"/>
    </x:row>
    <x:row r="3095" spans="1:44" s="19" customFormat="1">
      <x:c r="A3095" s="19">
        <x:v>308900</x:v>
      </x:c>
      <x:c r="B3095" s="182">
        <x:v>666</x:v>
      </x:c>
      <x:c r="C3095" s="182">
        <x:f t="shared" si="232"/>
        <x:v>6.87666666666667</x:v>
      </x:c>
      <x:c r="D3095" s="182"/>
      <x:c r="E3095" s="182"/>
      <x:c r="F3095" s="182"/>
      <x:c r="G3095" s="182">
        <x:v>6</x:v>
      </x:c>
      <x:c r="H3095" s="182"/>
      <x:c r="I3095" s="182"/>
      <x:c r="J3095" s="182"/>
      <x:c r="L3095" s="182"/>
      <x:c r="M3095" s="182"/>
      <x:c r="N3095" s="182"/>
      <x:c r="O3095" s="182"/>
      <x:c r="P3095" s="182"/>
      <x:c r="Q3095" s="182"/>
      <x:c r="R3095" s="182"/>
      <x:c r="S3095" s="182"/>
      <x:c r="T3095" s="182"/>
      <x:c r="U3095" s="182"/>
      <x:c r="V3095" s="182"/>
      <x:c r="W3095" s="182"/>
      <x:c r="X3095" s="182"/>
      <x:c r="Y3095" s="182"/>
      <x:c r="Z3095" s="182"/>
      <x:c r="AA3095" s="182"/>
      <x:c r="AB3095" s="182"/>
      <x:c r="AC3095" s="182"/>
      <x:c r="AD3095" s="182"/>
      <x:c r="AE3095" s="182"/>
      <x:c r="AF3095" s="182"/>
      <x:c r="AG3095" s="182"/>
      <x:c r="AH3095" s="182"/>
      <x:c r="AI3095" s="182"/>
      <x:c r="AJ3095" s="182"/>
      <x:c r="AK3095" s="182"/>
      <x:c r="AL3095" s="182"/>
      <x:c r="AM3095" s="182"/>
      <x:c r="AN3095" s="182"/>
      <x:c r="AO3095" s="182"/>
      <x:c r="AP3095" s="182"/>
      <x:c r="AQ3095" s="182"/>
      <x:c r="AR3095" s="182"/>
    </x:row>
    <x:row r="3096" spans="1:44" s="19" customFormat="1">
      <x:c r="A3096" s="19">
        <x:v>309000</x:v>
      </x:c>
      <x:c r="B3096" s="182">
        <x:v>666</x:v>
      </x:c>
      <x:c r="C3096" s="182">
        <x:f t="shared" si="232"/>
        <x:v>7.04666666666667</x:v>
      </x:c>
      <x:c r="D3096" s="182"/>
      <x:c r="E3096" s="182"/>
      <x:c r="F3096" s="182"/>
      <x:c r="G3096" s="182">
        <x:v>5</x:v>
      </x:c>
      <x:c r="H3096" s="182"/>
      <x:c r="I3096" s="182" t="s">
        <x:v>112</x:v>
      </x:c>
      <x:c r="J3096" s="182">
        <x:v>0.1</x:v>
      </x:c>
      <x:c r="L3096" s="182"/>
      <x:c r="M3096" s="182"/>
      <x:c r="N3096" s="182"/>
      <x:c r="O3096" s="182"/>
      <x:c r="P3096" s="182"/>
      <x:c r="Q3096" s="182"/>
      <x:c r="R3096" s="182"/>
      <x:c r="S3096" s="182"/>
      <x:c r="T3096" s="182"/>
      <x:c r="U3096" s="182"/>
      <x:c r="V3096" s="182"/>
      <x:c r="W3096" s="182"/>
      <x:c r="X3096" s="182"/>
      <x:c r="Y3096" s="182"/>
      <x:c r="Z3096" s="182"/>
      <x:c r="AA3096" s="182"/>
      <x:c r="AB3096" s="182"/>
      <x:c r="AC3096" s="182"/>
      <x:c r="AD3096" s="182"/>
      <x:c r="AE3096" s="182"/>
      <x:c r="AF3096" s="182"/>
      <x:c r="AG3096" s="182"/>
      <x:c r="AH3096" s="182"/>
      <x:c r="AI3096" s="182"/>
      <x:c r="AJ3096" s="182"/>
      <x:c r="AK3096" s="182"/>
      <x:c r="AL3096" s="182"/>
      <x:c r="AM3096" s="182"/>
      <x:c r="AN3096" s="182"/>
      <x:c r="AO3096" s="182"/>
      <x:c r="AP3096" s="182"/>
      <x:c r="AQ3096" s="182"/>
      <x:c r="AR3096" s="182"/>
    </x:row>
    <x:row r="3097" spans="1:44" s="19" customFormat="1">
      <x:c r="A3097" s="19">
        <x:v>309100</x:v>
      </x:c>
      <x:c r="B3097" s="182">
        <x:v>666</x:v>
      </x:c>
      <x:c r="C3097" s="182">
        <x:f t="shared" si="232"/>
        <x:v>7.21666666666667</x:v>
      </x:c>
      <x:c r="D3097" s="182"/>
      <x:c r="E3097" s="182"/>
      <x:c r="F3097" s="182"/>
      <x:c r="G3097" s="182">
        <x:v>6</x:v>
      </x:c>
      <x:c r="H3097" s="182"/>
      <x:c r="I3097" s="182"/>
      <x:c r="J3097" s="182"/>
      <x:c r="L3097" s="182"/>
      <x:c r="M3097" s="182"/>
      <x:c r="N3097" s="182"/>
      <x:c r="O3097" s="182"/>
      <x:c r="P3097" s="182"/>
      <x:c r="Q3097" s="182"/>
      <x:c r="R3097" s="182"/>
      <x:c r="S3097" s="182"/>
      <x:c r="T3097" s="182"/>
      <x:c r="U3097" s="182"/>
      <x:c r="V3097" s="182"/>
      <x:c r="W3097" s="182"/>
      <x:c r="X3097" s="182"/>
      <x:c r="Y3097" s="182"/>
      <x:c r="Z3097" s="182"/>
      <x:c r="AA3097" s="182"/>
      <x:c r="AB3097" s="182"/>
      <x:c r="AC3097" s="182"/>
      <x:c r="AD3097" s="182"/>
      <x:c r="AE3097" s="182"/>
      <x:c r="AF3097" s="182"/>
      <x:c r="AG3097" s="182"/>
      <x:c r="AH3097" s="182"/>
      <x:c r="AI3097" s="182"/>
      <x:c r="AJ3097" s="182"/>
      <x:c r="AK3097" s="182"/>
      <x:c r="AL3097" s="182"/>
      <x:c r="AM3097" s="182"/>
      <x:c r="AN3097" s="182"/>
      <x:c r="AO3097" s="182"/>
      <x:c r="AP3097" s="182"/>
      <x:c r="AQ3097" s="182"/>
      <x:c r="AR3097" s="182"/>
    </x:row>
    <x:row r="3098" spans="1:44" s="19" customFormat="1">
      <x:c r="A3098" s="19">
        <x:v>309200</x:v>
      </x:c>
      <x:c r="B3098" s="182">
        <x:v>666</x:v>
      </x:c>
      <x:c r="C3098" s="182">
        <x:f t="shared" si="232"/>
        <x:v>7.38666666666667</x:v>
      </x:c>
      <x:c r="D3098" s="182"/>
      <x:c r="E3098" s="182"/>
      <x:c r="F3098" s="182"/>
      <x:c r="G3098" s="182">
        <x:v>5</x:v>
      </x:c>
      <x:c r="H3098" s="182"/>
      <x:c r="I3098" s="182" t="s">
        <x:v>112</x:v>
      </x:c>
      <x:c r="J3098" s="182">
        <x:v>0.1</x:v>
      </x:c>
      <x:c r="L3098" s="182"/>
      <x:c r="M3098" s="182"/>
      <x:c r="N3098" s="182"/>
      <x:c r="O3098" s="182"/>
      <x:c r="P3098" s="182"/>
      <x:c r="Q3098" s="182"/>
      <x:c r="R3098" s="182"/>
      <x:c r="S3098" s="182"/>
      <x:c r="T3098" s="182"/>
      <x:c r="U3098" s="182"/>
      <x:c r="V3098" s="182"/>
      <x:c r="W3098" s="182"/>
      <x:c r="X3098" s="182"/>
      <x:c r="Y3098" s="182"/>
      <x:c r="Z3098" s="182"/>
      <x:c r="AA3098" s="182"/>
      <x:c r="AB3098" s="182"/>
      <x:c r="AC3098" s="182"/>
      <x:c r="AD3098" s="182"/>
      <x:c r="AE3098" s="182"/>
      <x:c r="AF3098" s="182"/>
      <x:c r="AG3098" s="182"/>
      <x:c r="AH3098" s="182"/>
      <x:c r="AI3098" s="182"/>
      <x:c r="AJ3098" s="182"/>
      <x:c r="AK3098" s="182"/>
      <x:c r="AL3098" s="182"/>
      <x:c r="AM3098" s="182"/>
      <x:c r="AN3098" s="182"/>
      <x:c r="AO3098" s="182"/>
      <x:c r="AP3098" s="182"/>
      <x:c r="AQ3098" s="182"/>
      <x:c r="AR3098" s="182"/>
    </x:row>
    <x:row r="3099" spans="1:44" s="19" customFormat="1">
      <x:c r="A3099" s="19">
        <x:v>309300</x:v>
      </x:c>
      <x:c r="B3099" s="182">
        <x:v>666</x:v>
      </x:c>
      <x:c r="C3099" s="182">
        <x:f t="shared" si="232"/>
        <x:v>7.55666666666667</x:v>
      </x:c>
      <x:c r="D3099" s="182"/>
      <x:c r="E3099" s="182"/>
      <x:c r="F3099" s="182"/>
      <x:c r="G3099" s="182">
        <x:v>6</x:v>
      </x:c>
      <x:c r="H3099" s="182"/>
      <x:c r="I3099" s="182"/>
      <x:c r="J3099" s="182"/>
      <x:c r="L3099" s="182"/>
      <x:c r="M3099" s="182"/>
      <x:c r="N3099" s="182"/>
      <x:c r="O3099" s="182"/>
      <x:c r="P3099" s="182"/>
      <x:c r="Q3099" s="182"/>
      <x:c r="R3099" s="182"/>
      <x:c r="S3099" s="182"/>
      <x:c r="T3099" s="182"/>
      <x:c r="U3099" s="182"/>
      <x:c r="V3099" s="182"/>
      <x:c r="W3099" s="182"/>
      <x:c r="X3099" s="182"/>
      <x:c r="Y3099" s="182"/>
      <x:c r="Z3099" s="182"/>
      <x:c r="AA3099" s="182"/>
      <x:c r="AB3099" s="182"/>
      <x:c r="AC3099" s="182"/>
      <x:c r="AD3099" s="182"/>
      <x:c r="AE3099" s="182"/>
      <x:c r="AF3099" s="182"/>
      <x:c r="AG3099" s="182"/>
      <x:c r="AH3099" s="182"/>
      <x:c r="AI3099" s="182"/>
      <x:c r="AJ3099" s="182"/>
      <x:c r="AK3099" s="182"/>
      <x:c r="AL3099" s="182"/>
      <x:c r="AM3099" s="182"/>
      <x:c r="AN3099" s="182"/>
      <x:c r="AO3099" s="182"/>
      <x:c r="AP3099" s="182"/>
      <x:c r="AQ3099" s="182"/>
      <x:c r="AR3099" s="182"/>
    </x:row>
    <x:row r="3100" spans="1:44" s="19" customFormat="1">
      <x:c r="A3100" s="19">
        <x:v>309400</x:v>
      </x:c>
      <x:c r="B3100" s="182">
        <x:v>666</x:v>
      </x:c>
      <x:c r="C3100" s="182">
        <x:f t="shared" si="232"/>
        <x:v>7.72666666666667</x:v>
      </x:c>
      <x:c r="D3100" s="182"/>
      <x:c r="E3100" s="182"/>
      <x:c r="F3100" s="182"/>
      <x:c r="G3100" s="182">
        <x:v>5</x:v>
      </x:c>
      <x:c r="H3100" s="182"/>
      <x:c r="I3100" s="182" t="s">
        <x:v>112</x:v>
      </x:c>
      <x:c r="J3100" s="182">
        <x:v>0.1</x:v>
      </x:c>
      <x:c r="L3100" s="182"/>
      <x:c r="M3100" s="182"/>
      <x:c r="N3100" s="182"/>
      <x:c r="O3100" s="182"/>
      <x:c r="P3100" s="182"/>
      <x:c r="Q3100" s="182"/>
      <x:c r="R3100" s="182"/>
      <x:c r="S3100" s="182"/>
      <x:c r="T3100" s="182"/>
      <x:c r="U3100" s="182"/>
      <x:c r="V3100" s="182"/>
      <x:c r="W3100" s="182"/>
      <x:c r="X3100" s="182"/>
      <x:c r="Y3100" s="182"/>
      <x:c r="Z3100" s="182"/>
      <x:c r="AA3100" s="182"/>
      <x:c r="AB3100" s="182"/>
      <x:c r="AC3100" s="182"/>
      <x:c r="AD3100" s="182"/>
      <x:c r="AE3100" s="182"/>
      <x:c r="AF3100" s="182"/>
      <x:c r="AG3100" s="182"/>
      <x:c r="AH3100" s="182"/>
      <x:c r="AI3100" s="182"/>
      <x:c r="AJ3100" s="182" t="s">
        <x:v>556</x:v>
      </x:c>
      <x:c r="AK3100" s="182"/>
      <x:c r="AL3100" s="182"/>
      <x:c r="AM3100" s="182"/>
      <x:c r="AN3100" s="182"/>
      <x:c r="AO3100" s="182"/>
      <x:c r="AP3100" s="182"/>
      <x:c r="AQ3100" s="182"/>
      <x:c r="AR3100" s="182"/>
    </x:row>
    <x:row r="3101" spans="1:43" s="21" customFormat="1">
      <x:c r="A3101" s="21">
        <x:v>309500</x:v>
      </x:c>
      <x:c r="B3101" s="187">
        <x:v>667</x:v>
      </x:c>
      <x:c r="C3101" s="21">
        <x:f>14/30</x:f>
        <x:v>0.466666666666667</x:v>
      </x:c>
      <x:c r="G3101" s="21">
        <x:v>3</x:v>
      </x:c>
      <x:c r="I3101" s="21" t="s">
        <x:v>104</x:v>
      </x:c>
      <x:c r="M3101" s="21">
        <x:v>2365</x:v>
      </x:c>
      <x:c r="O3101" s="21" t="s">
        <x:v>101</x:v>
      </x:c>
      <x:c r="AG3101" s="189">
        <x:v>2</x:v>
      </x:c>
      <x:c r="AL3101" s="190"/>
      <x:c r="AM3101" s="190"/>
      <x:c r="AN3101" s="190"/>
      <x:c r="AO3101" s="190"/>
      <x:c r="AP3101" s="190"/>
      <x:c r="AQ3101" s="190"/>
    </x:row>
    <x:row r="3102" spans="1:43" s="21" customFormat="1">
      <x:c r="A3102" s="21">
        <x:v>309600</x:v>
      </x:c>
      <x:c r="B3102" s="187">
        <x:v>667</x:v>
      </x:c>
      <x:c r="C3102" s="21">
        <x:f t="shared" ref="C3102:C3106" si="233">C3101+0.0001</x:f>
        <x:v>0.466766666666667</x:v>
      </x:c>
      <x:c r="D3102" s="21">
        <x:v>1</x:v>
      </x:c>
      <x:c r="M3102" s="21">
        <x:v>2367</x:v>
      </x:c>
      <x:c r="O3102" s="21" t="s">
        <x:v>101</x:v>
      </x:c>
      <x:c r="AG3102" s="189"/>
      <x:c r="AL3102" s="190"/>
      <x:c r="AM3102" s="190"/>
      <x:c r="AN3102" s="190"/>
      <x:c r="AO3102" s="190"/>
      <x:c r="AP3102" s="190"/>
      <x:c r="AQ3102" s="190"/>
    </x:row>
    <x:row r="3103" spans="1:43" s="21" customFormat="1">
      <x:c r="A3103" s="21">
        <x:v>309700</x:v>
      </x:c>
      <x:c r="B3103" s="187">
        <x:v>667</x:v>
      </x:c>
      <x:c r="C3103" s="21">
        <x:f>26/30</x:f>
        <x:v>0.866666666666667</x:v>
      </x:c>
      <x:c r="G3103" s="21">
        <x:v>3</x:v>
      </x:c>
      <x:c r="I3103" s="21" t="s">
        <x:v>103</x:v>
      </x:c>
      <x:c r="M3103" s="21">
        <x:v>2365</x:v>
      </x:c>
      <x:c r="O3103" s="21" t="s">
        <x:v>101</x:v>
      </x:c>
      <x:c r="AG3103" s="189">
        <x:v>2</x:v>
      </x:c>
      <x:c r="AL3103" s="190"/>
      <x:c r="AM3103" s="190"/>
      <x:c r="AN3103" s="190"/>
      <x:c r="AO3103" s="190"/>
      <x:c r="AP3103" s="190"/>
      <x:c r="AQ3103" s="190"/>
    </x:row>
    <x:row r="3104" spans="1:43" s="21" customFormat="1">
      <x:c r="A3104" s="21">
        <x:v>309800</x:v>
      </x:c>
      <x:c r="B3104" s="187">
        <x:v>667</x:v>
      </x:c>
      <x:c r="C3104" s="21">
        <x:f t="shared" si="233"/>
        <x:v>0.866766666666667</x:v>
      </x:c>
      <x:c r="D3104" s="21">
        <x:v>1</x:v>
      </x:c>
      <x:c r="M3104" s="21">
        <x:v>2367</x:v>
      </x:c>
      <x:c r="O3104" s="21" t="s">
        <x:v>101</x:v>
      </x:c>
      <x:c r="AG3104" s="189"/>
      <x:c r="AL3104" s="190"/>
      <x:c r="AM3104" s="190"/>
      <x:c r="AN3104" s="190"/>
      <x:c r="AO3104" s="190"/>
      <x:c r="AP3104" s="190"/>
      <x:c r="AQ3104" s="190"/>
    </x:row>
    <x:row r="3105" spans="1:43" s="21" customFormat="1">
      <x:c r="A3105" s="21">
        <x:v>309900</x:v>
      </x:c>
      <x:c r="B3105" s="187">
        <x:v>667</x:v>
      </x:c>
      <x:c r="C3105" s="21">
        <x:f>56/30</x:f>
        <x:v>1.86666666666667</x:v>
      </x:c>
      <x:c r="G3105" s="21">
        <x:v>4</x:v>
      </x:c>
      <x:c r="I3105" s="21" t="s">
        <x:v>102</x:v>
      </x:c>
      <x:c r="M3105" s="21">
        <x:v>2365</x:v>
      </x:c>
      <x:c r="O3105" s="21" t="s">
        <x:v>101</x:v>
      </x:c>
      <x:c r="AG3105" s="189">
        <x:v>2</x:v>
      </x:c>
      <x:c r="AL3105" s="190"/>
      <x:c r="AM3105" s="190"/>
      <x:c r="AN3105" s="190"/>
      <x:c r="AO3105" s="190"/>
      <x:c r="AP3105" s="190"/>
      <x:c r="AQ3105" s="190"/>
    </x:row>
    <x:row r="3106" spans="1:43" s="21" customFormat="1">
      <x:c r="A3106" s="21">
        <x:v>310000</x:v>
      </x:c>
      <x:c r="B3106" s="187">
        <x:v>667</x:v>
      </x:c>
      <x:c r="C3106" s="21">
        <x:f t="shared" si="233"/>
        <x:v>1.86676666666667</x:v>
      </x:c>
      <x:c r="D3106" s="21">
        <x:v>1</x:v>
      </x:c>
      <x:c r="M3106" s="21">
        <x:v>2462</x:v>
      </x:c>
      <x:c r="O3106" s="21" t="s">
        <x:v>101</x:v>
      </x:c>
      <x:c r="AG3106" s="189"/>
      <x:c r="AL3106" s="190"/>
      <x:c r="AM3106" s="190"/>
      <x:c r="AN3106" s="190"/>
      <x:c r="AO3106" s="190"/>
      <x:c r="AP3106" s="190"/>
      <x:c r="AQ3106" s="190"/>
    </x:row>
    <x:row r="3107" spans="1:43" s="21" customFormat="1">
      <x:c r="A3107" s="21">
        <x:v>310100</x:v>
      </x:c>
      <x:c r="B3107" s="187">
        <x:v>667</x:v>
      </x:c>
      <x:c r="C3107" s="21">
        <x:f>C3105+0.2</x:f>
        <x:v>2.06666666666667</x:v>
      </x:c>
      <x:c r="D3107" s="21">
        <x:v>1</x:v>
      </x:c>
      <x:c r="AG3107" s="189">
        <x:v>2</x:v>
      </x:c>
      <x:c r="AL3107" s="190"/>
      <x:c r="AM3107" s="190"/>
      <x:c r="AN3107" s="190"/>
      <x:c r="AO3107" s="190"/>
      <x:c r="AP3107" s="190"/>
      <x:c r="AQ3107" s="190"/>
    </x:row>
    <x:row r="3108" spans="1:43" s="22" customFormat="1">
      <x:c r="A3108" s="22">
        <x:v>310200</x:v>
      </x:c>
      <x:c r="B3108" s="188">
        <x:v>668</x:v>
      </x:c>
      <x:c r="C3108" s="22">
        <x:f>20/30</x:f>
        <x:v>0.666666666666667</x:v>
      </x:c>
      <x:c r="G3108" s="22">
        <x:v>3</x:v>
      </x:c>
      <x:c r="I3108" s="22" t="s">
        <x:v>103</x:v>
      </x:c>
      <x:c r="M3108" s="22">
        <x:v>2367</x:v>
      </x:c>
      <x:c r="O3108" s="22" t="s">
        <x:v>101</x:v>
      </x:c>
      <x:c r="AG3108" s="191">
        <x:v>2</x:v>
      </x:c>
      <x:c r="AL3108" s="192"/>
      <x:c r="AM3108" s="192"/>
      <x:c r="AN3108" s="192"/>
      <x:c r="AO3108" s="192"/>
      <x:c r="AP3108" s="192"/>
      <x:c r="AQ3108" s="192"/>
    </x:row>
    <x:row r="3109" spans="1:43" s="22" customFormat="1">
      <x:c r="A3109" s="22">
        <x:v>310300</x:v>
      </x:c>
      <x:c r="B3109" s="188">
        <x:v>668</x:v>
      </x:c>
      <x:c r="C3109" s="22">
        <x:f>C3108+0.0001</x:f>
        <x:v>0.666766666666667</x:v>
      </x:c>
      <x:c r="D3109" s="22">
        <x:v>1</x:v>
      </x:c>
      <x:c r="M3109" s="22">
        <x:v>2365</x:v>
      </x:c>
      <x:c r="O3109" s="22" t="s">
        <x:v>101</x:v>
      </x:c>
      <x:c r="AG3109" s="191"/>
      <x:c r="AL3109" s="192"/>
      <x:c r="AM3109" s="192"/>
      <x:c r="AN3109" s="192"/>
      <x:c r="AO3109" s="192"/>
      <x:c r="AP3109" s="192"/>
      <x:c r="AQ3109" s="192"/>
    </x:row>
    <x:row r="3110" spans="1:43" s="22" customFormat="1">
      <x:c r="A3110" s="22">
        <x:v>310400</x:v>
      </x:c>
      <x:c r="B3110" s="188">
        <x:v>668</x:v>
      </x:c>
      <x:c r="C3110" s="22">
        <x:f>48/30</x:f>
        <x:v>1.6</x:v>
      </x:c>
      <x:c r="G3110" s="22">
        <x:v>4</x:v>
      </x:c>
      <x:c r="I3110" s="22" t="s">
        <x:v>103</x:v>
      </x:c>
      <x:c r="M3110" s="22">
        <x:v>2367</x:v>
      </x:c>
      <x:c r="O3110" s="22" t="s">
        <x:v>101</x:v>
      </x:c>
      <x:c r="AG3110" s="191">
        <x:v>2</x:v>
      </x:c>
      <x:c r="AL3110" s="192"/>
      <x:c r="AM3110" s="192"/>
      <x:c r="AN3110" s="192"/>
      <x:c r="AO3110" s="192"/>
      <x:c r="AP3110" s="192"/>
      <x:c r="AQ3110" s="192"/>
    </x:row>
    <x:row r="3111" spans="1:43" s="22" customFormat="1">
      <x:c r="A3111" s="22">
        <x:v>310500</x:v>
      </x:c>
      <x:c r="B3111" s="188">
        <x:v>668</x:v>
      </x:c>
      <x:c r="C3111" s="22">
        <x:f>52/30</x:f>
        <x:v>1.73333333333333</x:v>
      </x:c>
      <x:c r="G3111" s="22">
        <x:v>5</x:v>
      </x:c>
      <x:c r="I3111" s="22" t="s">
        <x:v>104</x:v>
      </x:c>
      <x:c r="M3111" s="22">
        <x:v>2367</x:v>
      </x:c>
      <x:c r="O3111" s="22" t="s">
        <x:v>101</x:v>
      </x:c>
      <x:c r="AG3111" s="191">
        <x:v>2</x:v>
      </x:c>
      <x:c r="AL3111" s="192"/>
      <x:c r="AM3111" s="192"/>
      <x:c r="AN3111" s="192"/>
      <x:c r="AO3111" s="192"/>
      <x:c r="AP3111" s="192"/>
      <x:c r="AQ3111" s="192"/>
    </x:row>
    <x:row r="3112" spans="1:43" s="22" customFormat="1">
      <x:c r="A3112" s="22">
        <x:v>310600</x:v>
      </x:c>
      <x:c r="B3112" s="188">
        <x:v>668</x:v>
      </x:c>
      <x:c r="C3112" s="22">
        <x:f>56/30</x:f>
        <x:v>1.86666666666667</x:v>
      </x:c>
      <x:c r="G3112" s="22">
        <x:v>6</x:v>
      </x:c>
      <x:c r="I3112" s="22" t="s">
        <x:v>110</x:v>
      </x:c>
      <x:c r="J3112" s="22">
        <x:v>0.65</x:v>
      </x:c>
      <x:c r="M3112" s="22">
        <x:v>2462</x:v>
      </x:c>
      <x:c r="O3112" s="22" t="s">
        <x:v>116</x:v>
      </x:c>
      <x:c r="P3112" s="22" t="s">
        <x:v>557</x:v>
      </x:c>
      <x:c r="AG3112" s="191">
        <x:v>2</x:v>
      </x:c>
      <x:c r="AL3112" s="192"/>
      <x:c r="AM3112" s="192"/>
      <x:c r="AN3112" s="192"/>
      <x:c r="AO3112" s="192"/>
      <x:c r="AP3112" s="192"/>
      <x:c r="AQ3112" s="192"/>
    </x:row>
    <x:row r="3113" spans="1:43" s="21" customFormat="1">
      <x:c r="A3113" s="21">
        <x:v>310700</x:v>
      </x:c>
      <x:c r="B3113" s="187">
        <x:v>669</x:v>
      </x:c>
      <x:c r="C3113" s="21">
        <x:f>20/30</x:f>
        <x:v>0.666666666666667</x:v>
      </x:c>
      <x:c r="G3113" s="21">
        <x:v>6</x:v>
      </x:c>
      <x:c r="I3113" s="21" t="s">
        <x:v>104</x:v>
      </x:c>
      <x:c r="M3113" s="21">
        <x:v>2369</x:v>
      </x:c>
      <x:c r="O3113" s="21" t="s">
        <x:v>101</x:v>
      </x:c>
      <x:c r="AG3113" s="189">
        <x:v>2</x:v>
      </x:c>
      <x:c r="AL3113" s="190"/>
      <x:c r="AM3113" s="190"/>
      <x:c r="AN3113" s="190"/>
      <x:c r="AO3113" s="190"/>
      <x:c r="AP3113" s="190"/>
      <x:c r="AQ3113" s="190"/>
    </x:row>
    <x:row r="3114" spans="1:43" s="21" customFormat="1">
      <x:c r="A3114" s="21">
        <x:v>310800</x:v>
      </x:c>
      <x:c r="B3114" s="187">
        <x:v>669</x:v>
      </x:c>
      <x:c r="C3114" s="21">
        <x:f t="shared" ref="C3114:C3118" si="234">C3113+0.0001</x:f>
        <x:v>0.666766666666667</x:v>
      </x:c>
      <x:c r="D3114" s="21">
        <x:v>1</x:v>
      </x:c>
      <x:c r="AG3114" s="189"/>
      <x:c r="AL3114" s="190"/>
      <x:c r="AM3114" s="190"/>
      <x:c r="AN3114" s="190"/>
      <x:c r="AO3114" s="190"/>
      <x:c r="AP3114" s="190"/>
      <x:c r="AQ3114" s="190"/>
    </x:row>
    <x:row r="3115" spans="1:43" s="21" customFormat="1">
      <x:c r="A3115" s="21">
        <x:v>310900</x:v>
      </x:c>
      <x:c r="B3115" s="187">
        <x:v>669</x:v>
      </x:c>
      <x:c r="C3115" s="21">
        <x:f>24/30</x:f>
        <x:v>0.8</x:v>
      </x:c>
      <x:c r="G3115" s="21">
        <x:v>7</x:v>
      </x:c>
      <x:c r="I3115" s="21" t="s">
        <x:v>103</x:v>
      </x:c>
      <x:c r="M3115" s="21">
        <x:v>2440</x:v>
      </x:c>
      <x:c r="O3115" s="21" t="s">
        <x:v>101</x:v>
      </x:c>
      <x:c r="AG3115" s="189">
        <x:v>2</x:v>
      </x:c>
      <x:c r="AL3115" s="190"/>
      <x:c r="AM3115" s="190"/>
      <x:c r="AN3115" s="190"/>
      <x:c r="AO3115" s="190"/>
      <x:c r="AP3115" s="190"/>
      <x:c r="AQ3115" s="190"/>
    </x:row>
    <x:row r="3116" spans="1:43" s="21" customFormat="1">
      <x:c r="A3116" s="21">
        <x:v>311000</x:v>
      </x:c>
      <x:c r="B3116" s="187">
        <x:v>669</x:v>
      </x:c>
      <x:c r="C3116" s="21">
        <x:f t="shared" si="234"/>
        <x:v>0.8001</x:v>
      </x:c>
      <x:c r="D3116" s="21">
        <x:v>1</x:v>
      </x:c>
      <x:c r="AG3116" s="189"/>
      <x:c r="AL3116" s="190"/>
      <x:c r="AM3116" s="190"/>
      <x:c r="AN3116" s="190"/>
      <x:c r="AO3116" s="190"/>
      <x:c r="AP3116" s="190"/>
      <x:c r="AQ3116" s="190"/>
    </x:row>
    <x:row r="3117" spans="1:43" s="21" customFormat="1">
      <x:c r="A3117" s="21">
        <x:v>311100</x:v>
      </x:c>
      <x:c r="B3117" s="187">
        <x:v>669</x:v>
      </x:c>
      <x:c r="C3117" s="21">
        <x:f>31/30</x:f>
        <x:v>1.03333333333333</x:v>
      </x:c>
      <x:c r="G3117" s="21">
        <x:v>6</x:v>
      </x:c>
      <x:c r="I3117" s="21" t="s">
        <x:v>100</x:v>
      </x:c>
      <x:c r="M3117" s="21">
        <x:v>2441</x:v>
      </x:c>
      <x:c r="O3117" s="21" t="s">
        <x:v>101</x:v>
      </x:c>
      <x:c r="AG3117" s="189">
        <x:v>2</x:v>
      </x:c>
      <x:c r="AL3117" s="190"/>
      <x:c r="AM3117" s="190"/>
      <x:c r="AN3117" s="190"/>
      <x:c r="AO3117" s="190"/>
      <x:c r="AP3117" s="190"/>
      <x:c r="AQ3117" s="190"/>
    </x:row>
    <x:row r="3118" spans="1:43" s="21" customFormat="1">
      <x:c r="A3118" s="21">
        <x:v>311200</x:v>
      </x:c>
      <x:c r="B3118" s="187">
        <x:v>669</x:v>
      </x:c>
      <x:c r="C3118" s="21">
        <x:f t="shared" si="234"/>
        <x:v>1.03343333333333</x:v>
      </x:c>
      <x:c r="D3118" s="21">
        <x:v>1</x:v>
      </x:c>
      <x:c r="AG3118" s="189"/>
      <x:c r="AL3118" s="190"/>
      <x:c r="AM3118" s="190"/>
      <x:c r="AN3118" s="190"/>
      <x:c r="AO3118" s="190"/>
      <x:c r="AP3118" s="190"/>
      <x:c r="AQ3118" s="190"/>
    </x:row>
    <x:row r="3119" spans="1:43" s="21" customFormat="1">
      <x:c r="A3119" s="21">
        <x:v>311300</x:v>
      </x:c>
      <x:c r="B3119" s="187">
        <x:v>669</x:v>
      </x:c>
      <x:c r="C3119" s="21">
        <x:f>35/30</x:f>
        <x:v>1.16666666666667</x:v>
      </x:c>
      <x:c r="G3119" s="21">
        <x:v>7</x:v>
      </x:c>
      <x:c r="I3119" s="21" t="s">
        <x:v>102</x:v>
      </x:c>
      <x:c r="M3119" s="21">
        <x:v>2369</x:v>
      </x:c>
      <x:c r="O3119" s="21" t="s">
        <x:v>101</x:v>
      </x:c>
      <x:c r="AG3119" s="189">
        <x:v>2</x:v>
      </x:c>
      <x:c r="AL3119" s="190"/>
      <x:c r="AM3119" s="190"/>
      <x:c r="AN3119" s="190"/>
      <x:c r="AO3119" s="190"/>
      <x:c r="AP3119" s="190"/>
      <x:c r="AQ3119" s="190"/>
    </x:row>
    <x:row r="3120" spans="1:43" s="21" customFormat="1">
      <x:c r="A3120" s="21">
        <x:v>311400</x:v>
      </x:c>
      <x:c r="B3120" s="187">
        <x:v>669</x:v>
      </x:c>
      <x:c r="C3120" s="21">
        <x:f t="shared" ref="C3120:C3124" si="235">C3119+0.0001</x:f>
        <x:v>1.16676666666667</x:v>
      </x:c>
      <x:c r="D3120" s="21">
        <x:v>1</x:v>
      </x:c>
      <x:c r="AG3120" s="189"/>
      <x:c r="AL3120" s="190"/>
      <x:c r="AM3120" s="190"/>
      <x:c r="AN3120" s="190"/>
      <x:c r="AO3120" s="190"/>
      <x:c r="AP3120" s="190"/>
      <x:c r="AQ3120" s="190"/>
    </x:row>
    <x:row r="3121" spans="1:43" s="21" customFormat="1">
      <x:c r="A3121" s="21">
        <x:v>311500</x:v>
      </x:c>
      <x:c r="B3121" s="187">
        <x:v>669</x:v>
      </x:c>
      <x:c r="C3121" s="21">
        <x:f>47/30</x:f>
        <x:v>1.56666666666667</x:v>
      </x:c>
      <x:c r="G3121" s="21">
        <x:v>8</x:v>
      </x:c>
      <x:c r="I3121" s="21" t="s">
        <x:v>104</x:v>
      </x:c>
      <x:c r="M3121" s="21">
        <x:v>2370</x:v>
      </x:c>
      <x:c r="O3121" s="21" t="s">
        <x:v>101</x:v>
      </x:c>
      <x:c r="AG3121" s="189">
        <x:v>1</x:v>
      </x:c>
      <x:c r="AL3121" s="190"/>
      <x:c r="AM3121" s="190"/>
      <x:c r="AN3121" s="190"/>
      <x:c r="AO3121" s="190"/>
      <x:c r="AP3121" s="190"/>
      <x:c r="AQ3121" s="190"/>
    </x:row>
    <x:row r="3122" spans="1:43" s="21" customFormat="1">
      <x:c r="A3122" s="21">
        <x:v>311600</x:v>
      </x:c>
      <x:c r="B3122" s="187">
        <x:v>669</x:v>
      </x:c>
      <x:c r="C3122" s="21">
        <x:f t="shared" si="235"/>
        <x:v>1.56676666666667</x:v>
      </x:c>
      <x:c r="D3122" s="21">
        <x:v>1</x:v>
      </x:c>
      <x:c r="M3122" s="21">
        <x:v>2365</x:v>
      </x:c>
      <x:c r="O3122" s="21" t="s">
        <x:v>101</x:v>
      </x:c>
      <x:c r="AG3122" s="189"/>
      <x:c r="AL3122" s="190"/>
      <x:c r="AM3122" s="190"/>
      <x:c r="AN3122" s="190"/>
      <x:c r="AO3122" s="190"/>
      <x:c r="AP3122" s="190"/>
      <x:c r="AQ3122" s="190"/>
    </x:row>
    <x:row r="3123" spans="1:43" s="21" customFormat="1">
      <x:c r="A3123" s="21">
        <x:v>311700</x:v>
      </x:c>
      <x:c r="B3123" s="187">
        <x:v>669</x:v>
      </x:c>
      <x:c r="C3123" s="21">
        <x:f>55/30</x:f>
        <x:v>1.83333333333333</x:v>
      </x:c>
      <x:c r="G3123" s="21">
        <x:v>8</x:v>
      </x:c>
      <x:c r="I3123" s="21" t="s">
        <x:v>100</x:v>
      </x:c>
      <x:c r="M3123" s="21">
        <x:v>2370</x:v>
      </x:c>
      <x:c r="O3123" s="21" t="s">
        <x:v>101</x:v>
      </x:c>
      <x:c r="AG3123" s="189">
        <x:v>1</x:v>
      </x:c>
      <x:c r="AL3123" s="190"/>
      <x:c r="AM3123" s="190"/>
      <x:c r="AN3123" s="190"/>
      <x:c r="AO3123" s="190"/>
      <x:c r="AP3123" s="190"/>
      <x:c r="AQ3123" s="190"/>
    </x:row>
    <x:row r="3124" spans="1:43" s="21" customFormat="1">
      <x:c r="A3124" s="21">
        <x:v>311800</x:v>
      </x:c>
      <x:c r="B3124" s="187">
        <x:v>669</x:v>
      </x:c>
      <x:c r="C3124" s="21">
        <x:f t="shared" si="235"/>
        <x:v>1.83343333333333</x:v>
      </x:c>
      <x:c r="D3124" s="21">
        <x:v>1</x:v>
      </x:c>
      <x:c r="M3124" s="21">
        <x:v>2365</x:v>
      </x:c>
      <x:c r="O3124" s="21" t="s">
        <x:v>101</x:v>
      </x:c>
      <x:c r="AG3124" s="189"/>
      <x:c r="AL3124" s="190"/>
      <x:c r="AM3124" s="190"/>
      <x:c r="AN3124" s="190"/>
      <x:c r="AO3124" s="190"/>
      <x:c r="AP3124" s="190"/>
      <x:c r="AQ3124" s="190"/>
    </x:row>
    <x:row r="3125" spans="1:43" s="21" customFormat="1">
      <x:c r="A3125" s="21">
        <x:v>311900</x:v>
      </x:c>
      <x:c r="B3125" s="187">
        <x:v>669</x:v>
      </x:c>
      <x:c r="C3125" s="21">
        <x:f>70/30</x:f>
        <x:v>2.33333333333333</x:v>
      </x:c>
      <x:c r="G3125" s="21">
        <x:v>9</x:v>
      </x:c>
      <x:c r="I3125" s="21" t="s">
        <x:v>102</x:v>
      </x:c>
      <x:c r="M3125" s="21">
        <x:v>2370</x:v>
      </x:c>
      <x:c r="O3125" s="21" t="s">
        <x:v>101</x:v>
      </x:c>
      <x:c r="AG3125" s="189">
        <x:v>2</x:v>
      </x:c>
      <x:c r="AL3125" s="190"/>
      <x:c r="AM3125" s="190"/>
      <x:c r="AN3125" s="190"/>
      <x:c r="AO3125" s="190"/>
      <x:c r="AP3125" s="190"/>
      <x:c r="AQ3125" s="190"/>
    </x:row>
    <x:row r="3126" spans="1:43" s="21" customFormat="1">
      <x:c r="A3126" s="21">
        <x:v>312000</x:v>
      </x:c>
      <x:c r="B3126" s="187">
        <x:v>669</x:v>
      </x:c>
      <x:c r="C3126" s="21">
        <x:f>C3125+0.0001</x:f>
        <x:v>2.33343333333333</x:v>
      </x:c>
      <x:c r="D3126" s="21">
        <x:v>1</x:v>
      </x:c>
      <x:c r="M3126" s="21">
        <x:v>2462</x:v>
      </x:c>
      <x:c r="O3126" s="21" t="s">
        <x:v>101</x:v>
      </x:c>
      <x:c r="AG3126" s="189"/>
      <x:c r="AL3126" s="190"/>
      <x:c r="AM3126" s="190"/>
      <x:c r="AN3126" s="190"/>
      <x:c r="AO3126" s="190"/>
      <x:c r="AP3126" s="190"/>
      <x:c r="AQ3126" s="190"/>
    </x:row>
    <x:row r="3127" spans="1:43" s="22" customFormat="1">
      <x:c r="A3127" s="22">
        <x:v>312100</x:v>
      </x:c>
      <x:c r="B3127" s="188">
        <x:v>670</x:v>
      </x:c>
      <x:c r="C3127" s="3">
        <x:f>16/30</x:f>
        <x:v>0.533333333333333</x:v>
      </x:c>
      <x:c r="G3127" s="22">
        <x:v>5</x:v>
      </x:c>
      <x:c r="I3127" s="22" t="s">
        <x:v>100</x:v>
      </x:c>
      <x:c r="K3127" s="22" t="s">
        <x:v>126</x:v>
      </x:c>
      <x:c r="M3127" s="22" t="s">
        <x:v>558</x:v>
      </x:c>
      <x:c r="O3127" s="22" t="s">
        <x:v>101</x:v>
      </x:c>
      <x:c r="AG3127" s="191">
        <x:v>1</x:v>
      </x:c>
      <x:c r="AH3127" s="22" t="s">
        <x:v>429</x:v>
      </x:c>
      <x:c r="AL3127" s="192"/>
      <x:c r="AM3127" s="192"/>
      <x:c r="AN3127" s="192"/>
      <x:c r="AO3127" s="192"/>
      <x:c r="AP3127" s="192"/>
      <x:c r="AQ3127" s="192"/>
    </x:row>
    <x:row r="3128" spans="1:43" s="22" customFormat="1">
      <x:c r="A3128" s="22">
        <x:v>312200</x:v>
      </x:c>
      <x:c r="B3128" s="188">
        <x:v>670</x:v>
      </x:c>
      <x:c r="C3128" s="22">
        <x:f t="shared" ref="C3128:C3130" si="236">C3127+0.15</x:f>
        <x:v>0.683333333333333</x:v>
      </x:c>
      <x:c r="G3128" s="22">
        <x:v>4</x:v>
      </x:c>
      <x:c r="I3128" s="22" t="s">
        <x:v>102</x:v>
      </x:c>
      <x:c r="K3128" s="22" t="s">
        <x:v>126</x:v>
      </x:c>
      <x:c r="M3128" s="22" t="s">
        <x:v>558</x:v>
      </x:c>
      <x:c r="O3128" s="22" t="s">
        <x:v>101</x:v>
      </x:c>
      <x:c r="AG3128" s="191">
        <x:v>1</x:v>
      </x:c>
      <x:c r="AH3128" s="22" t="s">
        <x:v>429</x:v>
      </x:c>
      <x:c r="AL3128" s="192"/>
      <x:c r="AM3128" s="192"/>
      <x:c r="AN3128" s="192"/>
      <x:c r="AO3128" s="192"/>
      <x:c r="AP3128" s="192"/>
      <x:c r="AQ3128" s="192"/>
    </x:row>
    <x:row r="3129" spans="1:43" s="22" customFormat="1">
      <x:c r="A3129" s="22">
        <x:v>312300</x:v>
      </x:c>
      <x:c r="B3129" s="188">
        <x:v>670</x:v>
      </x:c>
      <x:c r="C3129" s="22">
        <x:f t="shared" si="236"/>
        <x:v>0.833333333333333</x:v>
      </x:c>
      <x:c r="G3129" s="22">
        <x:v>3</x:v>
      </x:c>
      <x:c r="I3129" s="22" t="s">
        <x:v>103</x:v>
      </x:c>
      <x:c r="K3129" s="22" t="s">
        <x:v>126</x:v>
      </x:c>
      <x:c r="M3129" s="22" t="s">
        <x:v>558</x:v>
      </x:c>
      <x:c r="O3129" s="22" t="s">
        <x:v>101</x:v>
      </x:c>
      <x:c r="AG3129" s="191">
        <x:v>2</x:v>
      </x:c>
      <x:c r="AH3129" s="22" t="s">
        <x:v>429</x:v>
      </x:c>
      <x:c r="AL3129" s="192"/>
      <x:c r="AM3129" s="192"/>
      <x:c r="AN3129" s="192"/>
      <x:c r="AO3129" s="192"/>
      <x:c r="AP3129" s="192"/>
      <x:c r="AQ3129" s="192"/>
    </x:row>
    <x:row r="3130" spans="1:43" s="22" customFormat="1">
      <x:c r="A3130" s="22">
        <x:v>312400</x:v>
      </x:c>
      <x:c r="B3130" s="188">
        <x:v>670</x:v>
      </x:c>
      <x:c r="C3130" s="22">
        <x:f t="shared" si="236"/>
        <x:v>0.983333333333333</x:v>
      </x:c>
      <x:c r="G3130" s="22">
        <x:v>4</x:v>
      </x:c>
      <x:c r="I3130" s="22" t="s">
        <x:v>104</x:v>
      </x:c>
      <x:c r="K3130" s="22" t="s">
        <x:v>126</x:v>
      </x:c>
      <x:c r="M3130" s="22" t="s">
        <x:v>558</x:v>
      </x:c>
      <x:c r="O3130" s="22" t="s">
        <x:v>101</x:v>
      </x:c>
      <x:c r="AG3130" s="191">
        <x:v>1</x:v>
      </x:c>
      <x:c r="AH3130" s="22" t="s">
        <x:v>429</x:v>
      </x:c>
      <x:c r="AL3130" s="192"/>
      <x:c r="AM3130" s="192"/>
      <x:c r="AN3130" s="192"/>
      <x:c r="AO3130" s="192"/>
      <x:c r="AP3130" s="192"/>
      <x:c r="AQ3130" s="192"/>
    </x:row>
    <x:row r="3131" spans="1:43" s="22" customFormat="1">
      <x:c r="A3131" s="22">
        <x:v>312500</x:v>
      </x:c>
      <x:c r="B3131" s="188">
        <x:v>670</x:v>
      </x:c>
      <x:c r="C3131" s="3">
        <x:f>41/30</x:f>
        <x:v>1.36666666666667</x:v>
      </x:c>
      <x:c r="G3131" s="22">
        <x:v>6</x:v>
      </x:c>
      <x:c r="I3131" s="22" t="s">
        <x:v>102</x:v>
      </x:c>
      <x:c r="K3131" s="22" t="s">
        <x:v>126</x:v>
      </x:c>
      <x:c r="M3131" s="22" t="s">
        <x:v>558</x:v>
      </x:c>
      <x:c r="O3131" s="22" t="s">
        <x:v>101</x:v>
      </x:c>
      <x:c r="AG3131" s="191">
        <x:v>1</x:v>
      </x:c>
      <x:c r="AH3131" s="22" t="s">
        <x:v>429</x:v>
      </x:c>
      <x:c r="AL3131" s="192"/>
      <x:c r="AM3131" s="192"/>
      <x:c r="AN3131" s="192"/>
      <x:c r="AO3131" s="192"/>
      <x:c r="AP3131" s="192"/>
      <x:c r="AQ3131" s="192"/>
    </x:row>
    <x:row r="3132" spans="1:43" s="22" customFormat="1">
      <x:c r="A3132" s="22">
        <x:v>312600</x:v>
      </x:c>
      <x:c r="B3132" s="188">
        <x:v>670</x:v>
      </x:c>
      <x:c r="C3132" s="22">
        <x:f t="shared" ref="C3132:C3134" si="237">C3131+0.15</x:f>
        <x:v>1.51666666666667</x:v>
      </x:c>
      <x:c r="G3132" s="22">
        <x:v>5</x:v>
      </x:c>
      <x:c r="I3132" s="22" t="s">
        <x:v>103</x:v>
      </x:c>
      <x:c r="K3132" s="22" t="s">
        <x:v>126</x:v>
      </x:c>
      <x:c r="M3132" s="22" t="s">
        <x:v>558</x:v>
      </x:c>
      <x:c r="O3132" s="22" t="s">
        <x:v>101</x:v>
      </x:c>
      <x:c r="AG3132" s="191">
        <x:v>2</x:v>
      </x:c>
      <x:c r="AH3132" s="22" t="s">
        <x:v>429</x:v>
      </x:c>
      <x:c r="AL3132" s="192"/>
      <x:c r="AM3132" s="192"/>
      <x:c r="AN3132" s="192"/>
      <x:c r="AO3132" s="192"/>
      <x:c r="AP3132" s="192"/>
      <x:c r="AQ3132" s="192"/>
    </x:row>
    <x:row r="3133" spans="1:43" s="22" customFormat="1">
      <x:c r="A3133" s="22">
        <x:v>312700</x:v>
      </x:c>
      <x:c r="B3133" s="188">
        <x:v>670</x:v>
      </x:c>
      <x:c r="C3133" s="22">
        <x:f t="shared" si="237"/>
        <x:v>1.66666666666667</x:v>
      </x:c>
      <x:c r="G3133" s="22">
        <x:v>4</x:v>
      </x:c>
      <x:c r="I3133" s="22" t="s">
        <x:v>104</x:v>
      </x:c>
      <x:c r="K3133" s="22" t="s">
        <x:v>126</x:v>
      </x:c>
      <x:c r="M3133" s="22" t="s">
        <x:v>558</x:v>
      </x:c>
      <x:c r="O3133" s="22" t="s">
        <x:v>101</x:v>
      </x:c>
      <x:c r="AG3133" s="191">
        <x:v>1</x:v>
      </x:c>
      <x:c r="AH3133" s="22" t="s">
        <x:v>429</x:v>
      </x:c>
      <x:c r="AL3133" s="192"/>
      <x:c r="AM3133" s="192"/>
      <x:c r="AN3133" s="192"/>
      <x:c r="AO3133" s="192"/>
      <x:c r="AP3133" s="192"/>
      <x:c r="AQ3133" s="192"/>
    </x:row>
    <x:row r="3134" spans="1:43" s="22" customFormat="1">
      <x:c r="A3134" s="22">
        <x:v>312800</x:v>
      </x:c>
      <x:c r="B3134" s="188">
        <x:v>670</x:v>
      </x:c>
      <x:c r="C3134" s="22">
        <x:f t="shared" si="237"/>
        <x:v>1.81666666666667</x:v>
      </x:c>
      <x:c r="G3134" s="22">
        <x:v>5</x:v>
      </x:c>
      <x:c r="I3134" s="22" t="s">
        <x:v>100</x:v>
      </x:c>
      <x:c r="K3134" s="22" t="s">
        <x:v>126</x:v>
      </x:c>
      <x:c r="M3134" s="22" t="s">
        <x:v>558</x:v>
      </x:c>
      <x:c r="O3134" s="22" t="s">
        <x:v>101</x:v>
      </x:c>
      <x:c r="AG3134" s="191">
        <x:v>1</x:v>
      </x:c>
      <x:c r="AH3134" s="22" t="s">
        <x:v>429</x:v>
      </x:c>
      <x:c r="AL3134" s="192"/>
      <x:c r="AM3134" s="192"/>
      <x:c r="AN3134" s="192"/>
      <x:c r="AO3134" s="192"/>
      <x:c r="AP3134" s="192"/>
      <x:c r="AQ3134" s="192"/>
    </x:row>
    <x:row r="3135" spans="1:43" s="22" customFormat="1">
      <x:c r="A3135" s="22">
        <x:v>312900</x:v>
      </x:c>
      <x:c r="B3135" s="188">
        <x:v>670</x:v>
      </x:c>
      <x:c r="C3135" s="3">
        <x:f>68/30</x:f>
        <x:v>2.26666666666667</x:v>
      </x:c>
      <x:c r="G3135" s="22">
        <x:v>7</x:v>
      </x:c>
      <x:c r="I3135" s="22" t="s">
        <x:v>104</x:v>
      </x:c>
      <x:c r="K3135" s="22" t="s">
        <x:v>126</x:v>
      </x:c>
      <x:c r="M3135" s="22" t="s">
        <x:v>558</x:v>
      </x:c>
      <x:c r="O3135" s="22" t="s">
        <x:v>101</x:v>
      </x:c>
      <x:c r="AG3135" s="191">
        <x:v>2</x:v>
      </x:c>
      <x:c r="AH3135" s="22" t="s">
        <x:v>429</x:v>
      </x:c>
      <x:c r="AL3135" s="192"/>
      <x:c r="AM3135" s="192"/>
      <x:c r="AN3135" s="192"/>
      <x:c r="AO3135" s="192"/>
      <x:c r="AP3135" s="192"/>
      <x:c r="AQ3135" s="192"/>
    </x:row>
    <x:row r="3136" spans="1:43" s="22" customFormat="1">
      <x:c r="A3136" s="22">
        <x:v>313000</x:v>
      </x:c>
      <x:c r="B3136" s="188">
        <x:v>670</x:v>
      </x:c>
      <x:c r="C3136" s="22">
        <x:f t="shared" ref="C3136:C3139" si="238">C3135+0.15</x:f>
        <x:v>2.41666666666667</x:v>
      </x:c>
      <x:c r="G3136" s="22">
        <x:v>6</x:v>
      </x:c>
      <x:c r="I3136" s="22" t="s">
        <x:v>103</x:v>
      </x:c>
      <x:c r="K3136" s="22" t="s">
        <x:v>126</x:v>
      </x:c>
      <x:c r="M3136" s="22" t="s">
        <x:v>558</x:v>
      </x:c>
      <x:c r="O3136" s="22" t="s">
        <x:v>101</x:v>
      </x:c>
      <x:c r="AG3136" s="191">
        <x:v>1</x:v>
      </x:c>
      <x:c r="AH3136" s="22" t="s">
        <x:v>429</x:v>
      </x:c>
      <x:c r="AL3136" s="192"/>
      <x:c r="AM3136" s="192"/>
      <x:c r="AN3136" s="192"/>
      <x:c r="AO3136" s="192"/>
      <x:c r="AP3136" s="192"/>
      <x:c r="AQ3136" s="192"/>
    </x:row>
    <x:row r="3137" spans="1:43" s="22" customFormat="1">
      <x:c r="A3137" s="22">
        <x:v>313100</x:v>
      </x:c>
      <x:c r="B3137" s="188">
        <x:v>670</x:v>
      </x:c>
      <x:c r="C3137" s="22">
        <x:f t="shared" si="238"/>
        <x:v>2.56666666666667</x:v>
      </x:c>
      <x:c r="G3137" s="22">
        <x:v>8</x:v>
      </x:c>
      <x:c r="I3137" s="22" t="s">
        <x:v>102</x:v>
      </x:c>
      <x:c r="K3137" s="22" t="s">
        <x:v>126</x:v>
      </x:c>
      <x:c r="M3137" s="22" t="s">
        <x:v>558</x:v>
      </x:c>
      <x:c r="O3137" s="22" t="s">
        <x:v>101</x:v>
      </x:c>
      <x:c r="AG3137" s="191">
        <x:v>1</x:v>
      </x:c>
      <x:c r="AH3137" s="22" t="s">
        <x:v>429</x:v>
      </x:c>
      <x:c r="AL3137" s="192"/>
      <x:c r="AM3137" s="192"/>
      <x:c r="AN3137" s="192"/>
      <x:c r="AO3137" s="192"/>
      <x:c r="AP3137" s="192"/>
      <x:c r="AQ3137" s="192"/>
    </x:row>
    <x:row r="3138" spans="1:43" s="22" customFormat="1">
      <x:c r="A3138" s="22">
        <x:v>313200</x:v>
      </x:c>
      <x:c r="B3138" s="188">
        <x:v>670</x:v>
      </x:c>
      <x:c r="C3138" s="22">
        <x:f t="shared" si="238"/>
        <x:v>2.71666666666667</x:v>
      </x:c>
      <x:c r="G3138" s="22">
        <x:v>6</x:v>
      </x:c>
      <x:c r="I3138" s="22" t="s">
        <x:v>100</x:v>
      </x:c>
      <x:c r="K3138" s="22" t="s">
        <x:v>126</x:v>
      </x:c>
      <x:c r="M3138" s="22" t="s">
        <x:v>558</x:v>
      </x:c>
      <x:c r="O3138" s="22" t="s">
        <x:v>101</x:v>
      </x:c>
      <x:c r="AG3138" s="191">
        <x:v>2</x:v>
      </x:c>
      <x:c r="AH3138" s="22" t="s">
        <x:v>429</x:v>
      </x:c>
      <x:c r="AL3138" s="192"/>
      <x:c r="AM3138" s="192"/>
      <x:c r="AN3138" s="192"/>
      <x:c r="AO3138" s="192"/>
      <x:c r="AP3138" s="192"/>
      <x:c r="AQ3138" s="192"/>
    </x:row>
    <x:row r="3139" spans="1:43" s="22" customFormat="1">
      <x:c r="A3139" s="22">
        <x:v>313300</x:v>
      </x:c>
      <x:c r="B3139" s="188">
        <x:v>670</x:v>
      </x:c>
      <x:c r="C3139" s="22">
        <x:f t="shared" si="238"/>
        <x:v>2.86666666666667</x:v>
      </x:c>
      <x:c r="G3139" s="22">
        <x:v>7</x:v>
      </x:c>
      <x:c r="I3139" s="22" t="s">
        <x:v>102</x:v>
      </x:c>
      <x:c r="K3139" s="22" t="s">
        <x:v>126</x:v>
      </x:c>
      <x:c r="M3139" s="22" t="s">
        <x:v>558</x:v>
      </x:c>
      <x:c r="O3139" s="22" t="s">
        <x:v>101</x:v>
      </x:c>
      <x:c r="AG3139" s="191">
        <x:v>1</x:v>
      </x:c>
      <x:c r="AH3139" s="22" t="s">
        <x:v>429</x:v>
      </x:c>
      <x:c r="AL3139" s="192"/>
      <x:c r="AM3139" s="192"/>
      <x:c r="AN3139" s="192"/>
      <x:c r="AO3139" s="192"/>
      <x:c r="AP3139" s="192"/>
      <x:c r="AQ3139" s="192"/>
    </x:row>
    <x:row r="3140" spans="1:43" s="22" customFormat="1">
      <x:c r="A3140" s="22">
        <x:v>313400</x:v>
      </x:c>
      <x:c r="B3140" s="188">
        <x:v>670</x:v>
      </x:c>
      <x:c r="C3140" s="22">
        <x:v>3.16666666666667</x:v>
      </x:c>
      <x:c r="D3140" s="22">
        <x:v>1</x:v>
      </x:c>
      <x:c r="AG3140" s="191">
        <x:v>2</x:v>
      </x:c>
      <x:c r="AL3140" s="192"/>
      <x:c r="AM3140" s="192"/>
      <x:c r="AN3140" s="192"/>
      <x:c r="AO3140" s="192"/>
      <x:c r="AP3140" s="192"/>
      <x:c r="AQ3140" s="192"/>
    </x:row>
    <x:row r="3141" spans="1:43" s="21" customFormat="1">
      <x:c r="A3141" s="21">
        <x:v>313500</x:v>
      </x:c>
      <x:c r="B3141" s="187">
        <x:v>671</x:v>
      </x:c>
      <x:c r="C3141" s="21">
        <x:f>12/30</x:f>
        <x:v>0.4</x:v>
      </x:c>
      <x:c r="G3141" s="21">
        <x:v>3</x:v>
      </x:c>
      <x:c r="I3141" s="21" t="s">
        <x:v>100</x:v>
      </x:c>
      <x:c r="M3141" s="21">
        <x:v>2382</x:v>
      </x:c>
      <x:c r="O3141" s="21" t="s">
        <x:v>101</x:v>
      </x:c>
      <x:c r="U3141" s="21">
        <x:v>439</x:v>
      </x:c>
      <x:c r="V3141" s="21">
        <x:v>0.1</x:v>
      </x:c>
      <x:c r="W3141" s="21" t="s">
        <x:v>559</x:v>
      </x:c>
      <x:c r="X3141" s="21">
        <x:v>4</x:v>
      </x:c>
      <x:c r="Y3141" s="21">
        <x:v>0</x:v>
      </x:c>
      <x:c r="Z3141" s="21" t="s">
        <x:v>115</x:v>
      </x:c>
      <x:c r="AA3141" s="21">
        <x:v>40</x:v>
      </x:c>
      <x:c r="AD3141" s="21" t="s">
        <x:v>166</x:v>
      </x:c>
      <x:c r="AG3141" s="189">
        <x:v>2</x:v>
      </x:c>
      <x:c r="AL3141" s="190"/>
      <x:c r="AM3141" s="190"/>
      <x:c r="AN3141" s="190"/>
      <x:c r="AO3141" s="190"/>
      <x:c r="AP3141" s="190"/>
      <x:c r="AQ3141" s="190"/>
    </x:row>
    <x:row r="3142" spans="1:43" s="21" customFormat="1">
      <x:c r="A3142" s="21">
        <x:v>313600</x:v>
      </x:c>
      <x:c r="B3142" s="187">
        <x:v>671</x:v>
      </x:c>
      <x:c r="C3142" s="21">
        <x:f>21/30</x:f>
        <x:v>0.7</x:v>
      </x:c>
      <x:c r="G3142" s="21">
        <x:v>4</x:v>
      </x:c>
      <x:c r="I3142" s="21" t="s">
        <x:v>102</x:v>
      </x:c>
      <x:c r="M3142" s="21">
        <x:v>2382</x:v>
      </x:c>
      <x:c r="O3142" s="21" t="s">
        <x:v>101</x:v>
      </x:c>
      <x:c r="U3142" s="21">
        <x:v>439</x:v>
      </x:c>
      <x:c r="V3142" s="21">
        <x:v>0.1</x:v>
      </x:c>
      <x:c r="W3142" s="21" t="s">
        <x:v>559</x:v>
      </x:c>
      <x:c r="X3142" s="21">
        <x:v>4</x:v>
      </x:c>
      <x:c r="Y3142" s="21">
        <x:v>0</x:v>
      </x:c>
      <x:c r="Z3142" s="21" t="s">
        <x:v>115</x:v>
      </x:c>
      <x:c r="AA3142" s="21">
        <x:v>40</x:v>
      </x:c>
      <x:c r="AD3142" s="21" t="s">
        <x:v>166</x:v>
      </x:c>
      <x:c r="AG3142" s="189">
        <x:v>2</x:v>
      </x:c>
      <x:c r="AL3142" s="190"/>
      <x:c r="AM3142" s="190"/>
      <x:c r="AN3142" s="190"/>
      <x:c r="AO3142" s="190"/>
      <x:c r="AP3142" s="190"/>
      <x:c r="AQ3142" s="190"/>
    </x:row>
    <x:row r="3143" spans="1:43" s="21" customFormat="1">
      <x:c r="A3143" s="21">
        <x:v>313700</x:v>
      </x:c>
      <x:c r="B3143" s="187">
        <x:v>671</x:v>
      </x:c>
      <x:c r="C3143" s="21">
        <x:f>41/30</x:f>
        <x:v>1.36666666666667</x:v>
      </x:c>
      <x:c r="G3143" s="21">
        <x:v>5</x:v>
      </x:c>
      <x:c r="I3143" s="21" t="s">
        <x:v>103</x:v>
      </x:c>
      <x:c r="M3143" s="21">
        <x:v>2382</x:v>
      </x:c>
      <x:c r="O3143" s="21" t="s">
        <x:v>101</x:v>
      </x:c>
      <x:c r="U3143" s="21">
        <x:v>439</x:v>
      </x:c>
      <x:c r="V3143" s="21">
        <x:v>0.1</x:v>
      </x:c>
      <x:c r="W3143" s="21" t="s">
        <x:v>559</x:v>
      </x:c>
      <x:c r="X3143" s="21">
        <x:v>4</x:v>
      </x:c>
      <x:c r="Y3143" s="21">
        <x:v>0</x:v>
      </x:c>
      <x:c r="Z3143" s="21" t="s">
        <x:v>115</x:v>
      </x:c>
      <x:c r="AA3143" s="21">
        <x:v>40</x:v>
      </x:c>
      <x:c r="AD3143" s="21" t="s">
        <x:v>166</x:v>
      </x:c>
      <x:c r="AG3143" s="189">
        <x:v>2</x:v>
      </x:c>
      <x:c r="AL3143" s="190"/>
      <x:c r="AM3143" s="190"/>
      <x:c r="AN3143" s="190"/>
      <x:c r="AO3143" s="190"/>
      <x:c r="AP3143" s="190"/>
      <x:c r="AQ3143" s="190"/>
    </x:row>
    <x:row r="3144" spans="1:43" s="21" customFormat="1">
      <x:c r="A3144" s="21">
        <x:v>313800</x:v>
      </x:c>
      <x:c r="B3144" s="187">
        <x:v>671</x:v>
      </x:c>
      <x:c r="C3144" s="21">
        <x:f>C3143+0.35</x:f>
        <x:v>1.71666666666667</x:v>
      </x:c>
      <x:c r="D3144" s="21">
        <x:v>1</x:v>
      </x:c>
      <x:c r="AG3144" s="189">
        <x:v>2</x:v>
      </x:c>
      <x:c r="AL3144" s="190"/>
      <x:c r="AM3144" s="190"/>
      <x:c r="AN3144" s="190"/>
      <x:c r="AO3144" s="190"/>
      <x:c r="AP3144" s="190"/>
      <x:c r="AQ3144" s="190"/>
    </x:row>
    <x:row r="3145" spans="1:43" s="22" customFormat="1">
      <x:c r="A3145" s="22">
        <x:v>313900</x:v>
      </x:c>
      <x:c r="B3145" s="188">
        <x:v>672</x:v>
      </x:c>
      <x:c r="C3145" s="22">
        <x:f>101/30</x:f>
        <x:v>3.36666666666667</x:v>
      </x:c>
      <x:c r="G3145" s="22">
        <x:v>3</x:v>
      </x:c>
      <x:c r="I3145" s="22" t="s">
        <x:v>100</x:v>
      </x:c>
      <x:c r="M3145" s="22">
        <x:v>2369</x:v>
      </x:c>
      <x:c r="O3145" s="22" t="s">
        <x:v>101</x:v>
      </x:c>
      <x:c r="AG3145" s="191"/>
      <x:c r="AL3145" s="192"/>
      <x:c r="AM3145" s="192"/>
      <x:c r="AN3145" s="192"/>
      <x:c r="AO3145" s="192"/>
      <x:c r="AP3145" s="192"/>
      <x:c r="AQ3145" s="192"/>
    </x:row>
    <x:row r="3146" spans="1:43" s="22" customFormat="1">
      <x:c r="A3146" s="22">
        <x:v>314000</x:v>
      </x:c>
      <x:c r="B3146" s="188">
        <x:v>672</x:v>
      </x:c>
      <x:c r="C3146" s="22">
        <x:f>115/30</x:f>
        <x:v>3.83333333333333</x:v>
      </x:c>
      <x:c r="G3146" s="22">
        <x:v>4</x:v>
      </x:c>
      <x:c r="I3146" s="22" t="s">
        <x:v>102</x:v>
      </x:c>
      <x:c r="M3146" s="22">
        <x:v>2440</x:v>
      </x:c>
      <x:c r="O3146" s="22" t="s">
        <x:v>101</x:v>
      </x:c>
      <x:c r="AG3146" s="191"/>
      <x:c r="AL3146" s="192"/>
      <x:c r="AM3146" s="192"/>
      <x:c r="AN3146" s="192"/>
      <x:c r="AO3146" s="192"/>
      <x:c r="AP3146" s="192"/>
      <x:c r="AQ3146" s="192"/>
    </x:row>
    <x:row r="3147" spans="1:43" s="22" customFormat="1">
      <x:c r="A3147" s="22">
        <x:v>314100</x:v>
      </x:c>
      <x:c r="B3147" s="188">
        <x:v>672</x:v>
      </x:c>
      <x:c r="C3147" s="22">
        <x:f>126/30</x:f>
        <x:v>4.2</x:v>
      </x:c>
      <x:c r="G3147" s="22">
        <x:v>3</x:v>
      </x:c>
      <x:c r="I3147" s="22" t="s">
        <x:v>103</x:v>
      </x:c>
      <x:c r="M3147" s="22">
        <x:v>2441</x:v>
      </x:c>
      <x:c r="O3147" s="22" t="s">
        <x:v>101</x:v>
      </x:c>
      <x:c r="AG3147" s="191"/>
      <x:c r="AL3147" s="192"/>
      <x:c r="AM3147" s="192"/>
      <x:c r="AN3147" s="192"/>
      <x:c r="AO3147" s="192"/>
      <x:c r="AP3147" s="192"/>
      <x:c r="AQ3147" s="192"/>
    </x:row>
    <x:row r="3148" spans="1:43" s="22" customFormat="1">
      <x:c r="A3148" s="22">
        <x:v>314200</x:v>
      </x:c>
      <x:c r="B3148" s="188">
        <x:v>672</x:v>
      </x:c>
      <x:c r="C3148" s="22">
        <x:f>142/30</x:f>
        <x:v>4.73333333333333</x:v>
      </x:c>
      <x:c r="G3148" s="22">
        <x:v>4</x:v>
      </x:c>
      <x:c r="I3148" s="22" t="s">
        <x:v>104</x:v>
      </x:c>
      <x:c r="M3148" s="22">
        <x:v>2369</x:v>
      </x:c>
      <x:c r="O3148" s="22" t="s">
        <x:v>101</x:v>
      </x:c>
      <x:c r="AG3148" s="191"/>
      <x:c r="AL3148" s="192"/>
      <x:c r="AM3148" s="192"/>
      <x:c r="AN3148" s="192"/>
      <x:c r="AO3148" s="192"/>
      <x:c r="AP3148" s="192"/>
      <x:c r="AQ3148" s="192"/>
    </x:row>
    <x:row r="3149" spans="1:43" s="22" customFormat="1">
      <x:c r="A3149" s="22">
        <x:v>314300</x:v>
      </x:c>
      <x:c r="B3149" s="188">
        <x:v>672</x:v>
      </x:c>
      <x:c r="C3149" s="22">
        <x:f>216/30</x:f>
        <x:v>7.2</x:v>
      </x:c>
      <x:c r="G3149" s="22">
        <x:v>5</x:v>
      </x:c>
      <x:c r="I3149" s="22" t="s">
        <x:v>100</x:v>
      </x:c>
      <x:c r="M3149" s="22">
        <x:v>2370</x:v>
      </x:c>
      <x:c r="O3149" s="22" t="s">
        <x:v>101</x:v>
      </x:c>
      <x:c r="P3149" s="22" t="s">
        <x:v>560</x:v>
      </x:c>
      <x:c r="AG3149" s="191"/>
      <x:c r="AL3149" s="192"/>
      <x:c r="AM3149" s="192"/>
      <x:c r="AN3149" s="192"/>
      <x:c r="AO3149" s="192"/>
      <x:c r="AP3149" s="192"/>
      <x:c r="AQ3149" s="192"/>
    </x:row>
    <x:row r="3150" spans="1:43" s="22" customFormat="1">
      <x:c r="A3150" s="22">
        <x:v>314400</x:v>
      </x:c>
      <x:c r="B3150" s="188">
        <x:v>672</x:v>
      </x:c>
      <x:c r="C3150" s="22">
        <x:f>C3149+0.25</x:f>
        <x:v>7.45</x:v>
      </x:c>
      <x:c r="G3150" s="22">
        <x:v>4</x:v>
      </x:c>
      <x:c r="I3150" s="22" t="s">
        <x:v>102</x:v>
      </x:c>
      <x:c r="M3150" s="22">
        <x:v>2370</x:v>
      </x:c>
      <x:c r="O3150" s="22" t="s">
        <x:v>101</x:v>
      </x:c>
      <x:c r="P3150" s="22" t="s">
        <x:v>560</x:v>
      </x:c>
      <x:c r="AG3150" s="191"/>
      <x:c r="AL3150" s="192"/>
      <x:c r="AM3150" s="192"/>
      <x:c r="AN3150" s="192"/>
      <x:c r="AO3150" s="192"/>
      <x:c r="AP3150" s="192"/>
      <x:c r="AQ3150" s="192"/>
    </x:row>
    <x:row r="3151" spans="1:43" s="22" customFormat="1">
      <x:c r="A3151" s="22">
        <x:v>314500</x:v>
      </x:c>
      <x:c r="B3151" s="188">
        <x:v>672</x:v>
      </x:c>
      <x:c r="C3151" s="22">
        <x:f>C3150+0.25</x:f>
        <x:v>7.7</x:v>
      </x:c>
      <x:c r="G3151" s="22">
        <x:v>6</x:v>
      </x:c>
      <x:c r="I3151" s="22" t="s">
        <x:v>103</x:v>
      </x:c>
      <x:c r="AG3151" s="191"/>
      <x:c r="AL3151" s="192"/>
      <x:c r="AM3151" s="192"/>
      <x:c r="AN3151" s="192"/>
      <x:c r="AO3151" s="192"/>
      <x:c r="AP3151" s="192"/>
      <x:c r="AQ3151" s="192"/>
    </x:row>
    <x:row r="3152" spans="1:43" s="22" customFormat="1">
      <x:c r="A3152" s="22">
        <x:v>314600</x:v>
      </x:c>
      <x:c r="B3152" s="188">
        <x:v>672</x:v>
      </x:c>
      <x:c r="C3152" s="22">
        <x:f>269/30</x:f>
        <x:v>8.96666666666667</x:v>
      </x:c>
      <x:c r="G3152" s="22">
        <x:v>5</x:v>
      </x:c>
      <x:c r="I3152" s="22" t="s">
        <x:v>104</x:v>
      </x:c>
      <x:c r="AG3152" s="191"/>
      <x:c r="AL3152" s="192"/>
      <x:c r="AM3152" s="192"/>
      <x:c r="AN3152" s="192"/>
      <x:c r="AO3152" s="192"/>
      <x:c r="AP3152" s="192"/>
      <x:c r="AQ3152" s="192"/>
    </x:row>
    <x:row r="3153" spans="1:43" s="22" customFormat="1">
      <x:c r="A3153" s="22">
        <x:v>314700</x:v>
      </x:c>
      <x:c r="B3153" s="188">
        <x:v>672</x:v>
      </x:c>
      <x:c r="C3153" s="22">
        <x:f>C3152+0.27</x:f>
        <x:v>9.23666666666667</x:v>
      </x:c>
      <x:c r="G3153" s="22">
        <x:v>5</x:v>
      </x:c>
      <x:c r="AG3153" s="191"/>
      <x:c r="AL3153" s="192"/>
      <x:c r="AM3153" s="192"/>
      <x:c r="AN3153" s="192"/>
      <x:c r="AO3153" s="192"/>
      <x:c r="AP3153" s="192"/>
      <x:c r="AQ3153" s="192"/>
    </x:row>
    <x:row r="3154" spans="1:43" s="22" customFormat="1">
      <x:c r="A3154" s="22">
        <x:v>314800</x:v>
      </x:c>
      <x:c r="B3154" s="188">
        <x:v>672</x:v>
      </x:c>
      <x:c r="C3154" s="22">
        <x:f>C3153+0.27</x:f>
        <x:v>9.50666666666667</x:v>
      </x:c>
      <x:c r="G3154" s="22">
        <x:v>6</x:v>
      </x:c>
      <x:c r="AG3154" s="191"/>
      <x:c r="AL3154" s="192"/>
      <x:c r="AM3154" s="192"/>
      <x:c r="AN3154" s="192"/>
      <x:c r="AO3154" s="192"/>
      <x:c r="AP3154" s="192"/>
      <x:c r="AQ3154" s="192"/>
    </x:row>
    <x:row r="3155" spans="1:43" s="21" customFormat="1">
      <x:c r="A3155" s="21">
        <x:v>314900</x:v>
      </x:c>
      <x:c r="B3155" s="187">
        <x:v>673</x:v>
      </x:c>
      <x:c r="C3155" s="21">
        <x:f>157/30</x:f>
        <x:v>5.23333333333333</x:v>
      </x:c>
      <x:c r="G3155" s="21">
        <x:v>5</x:v>
      </x:c>
      <x:c r="I3155" s="21" t="s">
        <x:v>100</x:v>
      </x:c>
      <x:c r="K3155" s="21" t="s">
        <x:v>145</x:v>
      </x:c>
      <x:c r="AG3155" s="189"/>
      <x:c r="AL3155" s="190"/>
      <x:c r="AM3155" s="190"/>
      <x:c r="AN3155" s="190"/>
      <x:c r="AO3155" s="190"/>
      <x:c r="AP3155" s="190"/>
      <x:c r="AQ3155" s="190"/>
    </x:row>
    <x:row r="3156" spans="1:43" s="21" customFormat="1">
      <x:c r="A3156" s="21">
        <x:v>315000</x:v>
      </x:c>
      <x:c r="B3156" s="187">
        <x:v>673</x:v>
      </x:c>
      <x:c r="C3156" s="21">
        <x:f>C3155+0.15</x:f>
        <x:v>5.38333333333333</x:v>
      </x:c>
      <x:c r="G3156" s="21">
        <x:v>6</x:v>
      </x:c>
      <x:c r="I3156" s="21" t="s">
        <x:v>102</x:v>
      </x:c>
      <x:c r="K3156" s="21" t="s">
        <x:v>145</x:v>
      </x:c>
      <x:c r="AG3156" s="189"/>
      <x:c r="AL3156" s="190"/>
      <x:c r="AM3156" s="190"/>
      <x:c r="AN3156" s="190"/>
      <x:c r="AO3156" s="190"/>
      <x:c r="AP3156" s="190"/>
      <x:c r="AQ3156" s="190"/>
    </x:row>
    <x:row r="3157" spans="1:43" s="21" customFormat="1">
      <x:c r="A3157" s="21">
        <x:v>315100</x:v>
      </x:c>
      <x:c r="B3157" s="187">
        <x:v>673</x:v>
      </x:c>
      <x:c r="C3157" s="21">
        <x:f t="shared" ref="C3157:C3167" si="239">C3156+0.15</x:f>
        <x:v>5.53333333333333</x:v>
      </x:c>
      <x:c r="G3157" s="21">
        <x:v>7</x:v>
      </x:c>
      <x:c r="I3157" s="21" t="s">
        <x:v>100</x:v>
      </x:c>
      <x:c r="K3157" s="21" t="s">
        <x:v>145</x:v>
      </x:c>
      <x:c r="AG3157" s="189"/>
      <x:c r="AL3157" s="190"/>
      <x:c r="AM3157" s="190"/>
      <x:c r="AN3157" s="190"/>
      <x:c r="AO3157" s="190"/>
      <x:c r="AP3157" s="190"/>
      <x:c r="AQ3157" s="190"/>
    </x:row>
    <x:row r="3158" spans="1:43" s="21" customFormat="1">
      <x:c r="A3158" s="21">
        <x:v>315200</x:v>
      </x:c>
      <x:c r="B3158" s="187">
        <x:v>673</x:v>
      </x:c>
      <x:c r="C3158" s="21">
        <x:f t="shared" si="239"/>
        <x:v>5.68333333333333</x:v>
      </x:c>
      <x:c r="G3158" s="21">
        <x:v>5</x:v>
      </x:c>
      <x:c r="I3158" s="21" t="s">
        <x:v>102</x:v>
      </x:c>
      <x:c r="K3158" s="21" t="s">
        <x:v>145</x:v>
      </x:c>
      <x:c r="AG3158" s="189"/>
      <x:c r="AL3158" s="190"/>
      <x:c r="AM3158" s="190"/>
      <x:c r="AN3158" s="190"/>
      <x:c r="AO3158" s="190"/>
      <x:c r="AP3158" s="190"/>
      <x:c r="AQ3158" s="190"/>
    </x:row>
    <x:row r="3159" spans="1:43" s="21" customFormat="1">
      <x:c r="A3159" s="21">
        <x:v>315300</x:v>
      </x:c>
      <x:c r="B3159" s="187">
        <x:v>673</x:v>
      </x:c>
      <x:c r="C3159" s="21">
        <x:f t="shared" si="239"/>
        <x:v>5.83333333333333</x:v>
      </x:c>
      <x:c r="G3159" s="21">
        <x:v>6</x:v>
      </x:c>
      <x:c r="I3159" s="21" t="s">
        <x:v>100</x:v>
      </x:c>
      <x:c r="K3159" s="21" t="s">
        <x:v>145</x:v>
      </x:c>
      <x:c r="AG3159" s="189"/>
      <x:c r="AL3159" s="190"/>
      <x:c r="AM3159" s="190"/>
      <x:c r="AN3159" s="190"/>
      <x:c r="AO3159" s="190"/>
      <x:c r="AP3159" s="190"/>
      <x:c r="AQ3159" s="190"/>
    </x:row>
    <x:row r="3160" spans="1:43" s="21" customFormat="1">
      <x:c r="A3160" s="21">
        <x:v>315400</x:v>
      </x:c>
      <x:c r="B3160" s="187">
        <x:v>673</x:v>
      </x:c>
      <x:c r="C3160" s="21">
        <x:f t="shared" si="239"/>
        <x:v>5.98333333333334</x:v>
      </x:c>
      <x:c r="G3160" s="21">
        <x:v>7</x:v>
      </x:c>
      <x:c r="I3160" s="21" t="s">
        <x:v>102</x:v>
      </x:c>
      <x:c r="K3160" s="21" t="s">
        <x:v>145</x:v>
      </x:c>
      <x:c r="AG3160" s="189"/>
      <x:c r="AL3160" s="190"/>
      <x:c r="AM3160" s="190"/>
      <x:c r="AN3160" s="190"/>
      <x:c r="AO3160" s="190"/>
      <x:c r="AP3160" s="190"/>
      <x:c r="AQ3160" s="190"/>
    </x:row>
    <x:row r="3161" spans="1:43" s="21" customFormat="1">
      <x:c r="A3161" s="21">
        <x:v>315500</x:v>
      </x:c>
      <x:c r="B3161" s="187">
        <x:v>673</x:v>
      </x:c>
      <x:c r="C3161" s="21">
        <x:f t="shared" si="239"/>
        <x:v>6.13333333333334</x:v>
      </x:c>
      <x:c r="G3161" s="21">
        <x:v>5</x:v>
      </x:c>
      <x:c r="I3161" s="21" t="s">
        <x:v>100</x:v>
      </x:c>
      <x:c r="K3161" s="21" t="s">
        <x:v>145</x:v>
      </x:c>
      <x:c r="AG3161" s="189"/>
      <x:c r="AL3161" s="190"/>
      <x:c r="AM3161" s="190"/>
      <x:c r="AN3161" s="190"/>
      <x:c r="AO3161" s="190"/>
      <x:c r="AP3161" s="190"/>
      <x:c r="AQ3161" s="190"/>
    </x:row>
    <x:row r="3162" spans="1:43" s="21" customFormat="1">
      <x:c r="A3162" s="21">
        <x:v>315600</x:v>
      </x:c>
      <x:c r="B3162" s="187">
        <x:v>673</x:v>
      </x:c>
      <x:c r="C3162" s="21">
        <x:f t="shared" si="239"/>
        <x:v>6.28333333333334</x:v>
      </x:c>
      <x:c r="G3162" s="21">
        <x:v>6</x:v>
      </x:c>
      <x:c r="I3162" s="21" t="s">
        <x:v>102</x:v>
      </x:c>
      <x:c r="K3162" s="21" t="s">
        <x:v>145</x:v>
      </x:c>
      <x:c r="AG3162" s="189"/>
      <x:c r="AL3162" s="190"/>
      <x:c r="AM3162" s="190"/>
      <x:c r="AN3162" s="190"/>
      <x:c r="AO3162" s="190"/>
      <x:c r="AP3162" s="190"/>
      <x:c r="AQ3162" s="190"/>
    </x:row>
    <x:row r="3163" spans="1:43" s="21" customFormat="1">
      <x:c r="A3163" s="21">
        <x:v>315700</x:v>
      </x:c>
      <x:c r="B3163" s="187">
        <x:v>673</x:v>
      </x:c>
      <x:c r="C3163" s="21">
        <x:f t="shared" si="239"/>
        <x:v>6.43333333333334</x:v>
      </x:c>
      <x:c r="G3163" s="21">
        <x:v>7</x:v>
      </x:c>
      <x:c r="I3163" s="21" t="s">
        <x:v>100</x:v>
      </x:c>
      <x:c r="K3163" s="21" t="s">
        <x:v>145</x:v>
      </x:c>
      <x:c r="AG3163" s="189"/>
      <x:c r="AL3163" s="190"/>
      <x:c r="AM3163" s="190"/>
      <x:c r="AN3163" s="190"/>
      <x:c r="AO3163" s="190"/>
      <x:c r="AP3163" s="190"/>
      <x:c r="AQ3163" s="190"/>
    </x:row>
    <x:row r="3164" spans="1:43" s="21" customFormat="1">
      <x:c r="A3164" s="21">
        <x:v>315800</x:v>
      </x:c>
      <x:c r="B3164" s="187">
        <x:v>673</x:v>
      </x:c>
      <x:c r="C3164" s="21">
        <x:f t="shared" si="239"/>
        <x:v>6.58333333333334</x:v>
      </x:c>
      <x:c r="G3164" s="21">
        <x:v>5</x:v>
      </x:c>
      <x:c r="I3164" s="21" t="s">
        <x:v>102</x:v>
      </x:c>
      <x:c r="K3164" s="21" t="s">
        <x:v>145</x:v>
      </x:c>
      <x:c r="AG3164" s="189"/>
      <x:c r="AL3164" s="190"/>
      <x:c r="AM3164" s="190"/>
      <x:c r="AN3164" s="190"/>
      <x:c r="AO3164" s="190"/>
      <x:c r="AP3164" s="190"/>
      <x:c r="AQ3164" s="190"/>
    </x:row>
    <x:row r="3165" spans="1:43" s="21" customFormat="1">
      <x:c r="A3165" s="21">
        <x:v>315900</x:v>
      </x:c>
      <x:c r="B3165" s="187">
        <x:v>673</x:v>
      </x:c>
      <x:c r="C3165" s="21">
        <x:f t="shared" si="239"/>
        <x:v>6.73333333333334</x:v>
      </x:c>
      <x:c r="G3165" s="21">
        <x:v>6</x:v>
      </x:c>
      <x:c r="I3165" s="21" t="s">
        <x:v>100</x:v>
      </x:c>
      <x:c r="K3165" s="21" t="s">
        <x:v>145</x:v>
      </x:c>
      <x:c r="AG3165" s="189"/>
      <x:c r="AL3165" s="190"/>
      <x:c r="AM3165" s="190"/>
      <x:c r="AN3165" s="190"/>
      <x:c r="AO3165" s="190"/>
      <x:c r="AP3165" s="190"/>
      <x:c r="AQ3165" s="190"/>
    </x:row>
    <x:row r="3166" spans="1:43" s="21" customFormat="1">
      <x:c r="A3166" s="21">
        <x:v>316000</x:v>
      </x:c>
      <x:c r="B3166" s="187">
        <x:v>673</x:v>
      </x:c>
      <x:c r="C3166" s="21">
        <x:f t="shared" si="239"/>
        <x:v>6.88333333333334</x:v>
      </x:c>
      <x:c r="G3166" s="21">
        <x:v>7</x:v>
      </x:c>
      <x:c r="I3166" s="21" t="s">
        <x:v>102</x:v>
      </x:c>
      <x:c r="K3166" s="21" t="s">
        <x:v>145</x:v>
      </x:c>
      <x:c r="AG3166" s="189"/>
      <x:c r="AL3166" s="190"/>
      <x:c r="AM3166" s="190"/>
      <x:c r="AN3166" s="190"/>
      <x:c r="AO3166" s="190"/>
      <x:c r="AP3166" s="190"/>
      <x:c r="AQ3166" s="190"/>
    </x:row>
    <x:row r="3167" spans="1:43" s="21" customFormat="1">
      <x:c r="A3167" s="21">
        <x:v>316100</x:v>
      </x:c>
      <x:c r="B3167" s="187">
        <x:v>673</x:v>
      </x:c>
      <x:c r="C3167" s="21">
        <x:f t="shared" si="239"/>
        <x:v>7.03333333333334</x:v>
      </x:c>
      <x:c r="G3167" s="21">
        <x:v>5</x:v>
      </x:c>
      <x:c r="I3167" s="21" t="s">
        <x:v>100</x:v>
      </x:c>
      <x:c r="K3167" s="21" t="s">
        <x:v>145</x:v>
      </x:c>
      <x:c r="AG3167" s="189"/>
      <x:c r="AL3167" s="190"/>
      <x:c r="AM3167" s="190"/>
      <x:c r="AN3167" s="190"/>
      <x:c r="AO3167" s="190"/>
      <x:c r="AP3167" s="190"/>
      <x:c r="AQ3167" s="190"/>
    </x:row>
    <x:row r="3168" spans="1:43" s="21" customFormat="1">
      <x:c r="A3168" s="21">
        <x:v>316200</x:v>
      </x:c>
      <x:c r="B3168" s="187">
        <x:v>673</x:v>
      </x:c>
      <x:c r="C3168" s="21">
        <x:f>250/30</x:f>
        <x:v>8.33333333333333</x:v>
      </x:c>
      <x:c r="G3168" s="21">
        <x:v>9</x:v>
      </x:c>
      <x:c r="I3168" s="21" t="s">
        <x:v>110</x:v>
      </x:c>
      <x:c r="J3168" s="21">
        <x:v>0.65</x:v>
      </x:c>
      <x:c r="AG3168" s="189"/>
      <x:c r="AL3168" s="190"/>
      <x:c r="AM3168" s="190"/>
      <x:c r="AN3168" s="190"/>
      <x:c r="AO3168" s="190"/>
      <x:c r="AP3168" s="190"/>
      <x:c r="AQ3168" s="190"/>
    </x:row>
    <x:row r="3169" spans="1:43" s="22" customFormat="1">
      <x:c r="A3169" s="22">
        <x:v>316300</x:v>
      </x:c>
      <x:c r="B3169" s="188">
        <x:v>674</x:v>
      </x:c>
      <x:c r="C3169" s="22">
        <x:v>2.56666666666667</x:v>
      </x:c>
      <x:c r="G3169" s="22">
        <x:v>5</x:v>
      </x:c>
      <x:c r="I3169" s="21" t="s">
        <x:v>100</x:v>
      </x:c>
      <x:c r="AG3169" s="191"/>
      <x:c r="AL3169" s="192"/>
      <x:c r="AM3169" s="192"/>
      <x:c r="AN3169" s="192"/>
      <x:c r="AO3169" s="192"/>
      <x:c r="AP3169" s="192"/>
      <x:c r="AQ3169" s="192"/>
    </x:row>
    <x:row r="3170" spans="1:43" s="22" customFormat="1">
      <x:c r="A3170" s="22">
        <x:v>316400</x:v>
      </x:c>
      <x:c r="B3170" s="188">
        <x:v>674</x:v>
      </x:c>
      <x:c r="C3170" s="22">
        <x:v>2.76666666666667</x:v>
      </x:c>
      <x:c r="G3170" s="22">
        <x:v>4</x:v>
      </x:c>
      <x:c r="I3170" s="21" t="s">
        <x:v>102</x:v>
      </x:c>
      <x:c r="AG3170" s="191"/>
      <x:c r="AL3170" s="192"/>
      <x:c r="AM3170" s="192"/>
      <x:c r="AN3170" s="192"/>
      <x:c r="AO3170" s="192"/>
      <x:c r="AP3170" s="192"/>
      <x:c r="AQ3170" s="192"/>
    </x:row>
    <x:row r="3171" spans="1:43" s="22" customFormat="1">
      <x:c r="A3171" s="22">
        <x:v>316500</x:v>
      </x:c>
      <x:c r="B3171" s="188">
        <x:v>674</x:v>
      </x:c>
      <x:c r="C3171" s="22">
        <x:v>2.96666666666667</x:v>
      </x:c>
      <x:c r="G3171" s="22">
        <x:v>5</x:v>
      </x:c>
      <x:c r="I3171" s="21" t="s">
        <x:v>100</x:v>
      </x:c>
      <x:c r="AG3171" s="191"/>
      <x:c r="AL3171" s="192"/>
      <x:c r="AM3171" s="192"/>
      <x:c r="AN3171" s="192"/>
      <x:c r="AO3171" s="192"/>
      <x:c r="AP3171" s="192"/>
      <x:c r="AQ3171" s="192"/>
    </x:row>
    <x:row r="3172" spans="1:43" s="22" customFormat="1">
      <x:c r="A3172" s="22">
        <x:v>316600</x:v>
      </x:c>
      <x:c r="B3172" s="188">
        <x:v>674</x:v>
      </x:c>
      <x:c r="C3172" s="22">
        <x:f>193/30</x:f>
        <x:v>6.43333333333333</x:v>
      </x:c>
      <x:c r="G3172" s="22">
        <x:v>5</x:v>
      </x:c>
      <x:c r="I3172" s="22" t="s">
        <x:v>110</x:v>
      </x:c>
      <x:c r="J3172" s="22">
        <x:v>0.65</x:v>
      </x:c>
      <x:c r="AG3172" s="191"/>
      <x:c r="AL3172" s="192"/>
      <x:c r="AM3172" s="192"/>
      <x:c r="AN3172" s="192"/>
      <x:c r="AO3172" s="192"/>
      <x:c r="AP3172" s="192"/>
      <x:c r="AQ3172" s="192"/>
    </x:row>
    <x:row r="3173" spans="1:43" s="22" customFormat="1">
      <x:c r="A3173" s="22">
        <x:v>316700</x:v>
      </x:c>
      <x:c r="B3173" s="188">
        <x:v>674</x:v>
      </x:c>
      <x:c r="C3173" s="22">
        <x:f>215/30</x:f>
        <x:v>7.16666666666667</x:v>
      </x:c>
      <x:c r="G3173" s="22">
        <x:v>6</x:v>
      </x:c>
      <x:c r="AG3173" s="191"/>
      <x:c r="AL3173" s="192"/>
      <x:c r="AM3173" s="192"/>
      <x:c r="AN3173" s="192"/>
      <x:c r="AO3173" s="192"/>
      <x:c r="AP3173" s="192"/>
      <x:c r="AQ3173" s="192"/>
    </x:row>
    <x:row r="3174" spans="1:43" s="22" customFormat="1">
      <x:c r="A3174" s="22">
        <x:v>316800</x:v>
      </x:c>
      <x:c r="B3174" s="188">
        <x:v>674</x:v>
      </x:c>
      <x:c r="C3174" s="22">
        <x:f>C3173+0.15</x:f>
        <x:v>7.31666666666667</x:v>
      </x:c>
      <x:c r="G3174" s="22">
        <x:v>6</x:v>
      </x:c>
      <x:c r="AG3174" s="191"/>
      <x:c r="AL3174" s="192"/>
      <x:c r="AM3174" s="192"/>
      <x:c r="AN3174" s="192"/>
      <x:c r="AO3174" s="192"/>
      <x:c r="AP3174" s="192"/>
      <x:c r="AQ3174" s="192"/>
    </x:row>
    <x:row r="3175" spans="1:43" s="22" customFormat="1">
      <x:c r="A3175" s="22">
        <x:v>316900</x:v>
      </x:c>
      <x:c r="B3175" s="188">
        <x:v>674</x:v>
      </x:c>
      <x:c r="C3175" s="22">
        <x:f>C3174+0.15</x:f>
        <x:v>7.46666666666667</x:v>
      </x:c>
      <x:c r="G3175" s="22">
        <x:v>7</x:v>
      </x:c>
      <x:c r="AG3175" s="191"/>
      <x:c r="AL3175" s="192"/>
      <x:c r="AM3175" s="192"/>
      <x:c r="AN3175" s="192"/>
      <x:c r="AO3175" s="192"/>
      <x:c r="AP3175" s="192"/>
      <x:c r="AQ3175" s="192"/>
    </x:row>
    <x:row r="3176" spans="1:43" s="22" customFormat="1">
      <x:c r="A3176" s="22">
        <x:v>317000</x:v>
      </x:c>
      <x:c r="B3176" s="188">
        <x:v>674</x:v>
      </x:c>
      <x:c r="C3176" s="22">
        <x:f>250/30</x:f>
        <x:v>8.33333333333333</x:v>
      </x:c>
      <x:c r="G3176" s="22">
        <x:v>5</x:v>
      </x:c>
      <x:c r="AG3176" s="191"/>
      <x:c r="AL3176" s="192"/>
      <x:c r="AM3176" s="192"/>
      <x:c r="AN3176" s="192"/>
      <x:c r="AO3176" s="192"/>
      <x:c r="AP3176" s="192"/>
      <x:c r="AQ3176" s="192"/>
    </x:row>
    <x:row r="3177" spans="1:43" s="22" customFormat="1">
      <x:c r="A3177" s="22">
        <x:v>317100</x:v>
      </x:c>
      <x:c r="B3177" s="188">
        <x:v>674</x:v>
      </x:c>
      <x:c r="C3177" s="22">
        <x:f>C3176+0.3</x:f>
        <x:v>8.63333333333333</x:v>
      </x:c>
      <x:c r="G3177" s="22">
        <x:v>6</x:v>
      </x:c>
      <x:c r="AG3177" s="191"/>
      <x:c r="AL3177" s="192"/>
      <x:c r="AM3177" s="192"/>
      <x:c r="AN3177" s="192"/>
      <x:c r="AO3177" s="192"/>
      <x:c r="AP3177" s="192"/>
      <x:c r="AQ3177" s="192"/>
    </x:row>
    <x:row r="3178" spans="1:43" s="22" customFormat="1">
      <x:c r="A3178" s="22">
        <x:v>317200</x:v>
      </x:c>
      <x:c r="B3178" s="188">
        <x:v>674</x:v>
      </x:c>
      <x:c r="C3178" s="22">
        <x:f>C3177+0.3</x:f>
        <x:v>8.93333333333334</x:v>
      </x:c>
      <x:c r="G3178" s="22">
        <x:v>5</x:v>
      </x:c>
      <x:c r="AG3178" s="191"/>
      <x:c r="AL3178" s="192"/>
      <x:c r="AM3178" s="192"/>
      <x:c r="AN3178" s="192"/>
      <x:c r="AO3178" s="192"/>
      <x:c r="AP3178" s="192"/>
      <x:c r="AQ3178" s="192"/>
    </x:row>
    <x:row r="3179" spans="1:43" s="22" customFormat="1">
      <x:c r="A3179" s="22">
        <x:v>317300</x:v>
      </x:c>
      <x:c r="B3179" s="188">
        <x:v>674</x:v>
      </x:c>
      <x:c r="C3179" s="22">
        <x:f>C3178+0.25</x:f>
        <x:v>9.18333333333334</x:v>
      </x:c>
      <x:c r="G3179" s="22">
        <x:v>7</x:v>
      </x:c>
      <x:c r="AG3179" s="191"/>
      <x:c r="AL3179" s="192"/>
      <x:c r="AM3179" s="192"/>
      <x:c r="AN3179" s="192"/>
      <x:c r="AO3179" s="192"/>
      <x:c r="AP3179" s="192"/>
      <x:c r="AQ3179" s="192"/>
    </x:row>
    <x:row r="3180" spans="1:43" s="22" customFormat="1">
      <x:c r="A3180" s="22">
        <x:v>317400</x:v>
      </x:c>
      <x:c r="B3180" s="188">
        <x:v>674</x:v>
      </x:c>
      <x:c r="C3180" s="22">
        <x:f>C3179+0.22</x:f>
        <x:v>9.40333333333334</x:v>
      </x:c>
      <x:c r="G3180" s="22">
        <x:v>6</x:v>
      </x:c>
      <x:c r="AG3180" s="191"/>
      <x:c r="AL3180" s="192"/>
      <x:c r="AM3180" s="192"/>
      <x:c r="AN3180" s="192"/>
      <x:c r="AO3180" s="192"/>
      <x:c r="AP3180" s="192"/>
      <x:c r="AQ3180" s="192"/>
    </x:row>
    <x:row r="3181" spans="1:43" s="22" customFormat="1">
      <x:c r="A3181" s="22">
        <x:v>317500</x:v>
      </x:c>
      <x:c r="B3181" s="188">
        <x:v>674</x:v>
      </x:c>
      <x:c r="C3181" s="22">
        <x:f>C3180+0.2</x:f>
        <x:v>9.60333333333334</x:v>
      </x:c>
      <x:c r="G3181" s="22">
        <x:v>7</x:v>
      </x:c>
      <x:c r="AG3181" s="191"/>
      <x:c r="AL3181" s="192"/>
      <x:c r="AM3181" s="192"/>
      <x:c r="AN3181" s="192"/>
      <x:c r="AO3181" s="192"/>
      <x:c r="AP3181" s="192"/>
      <x:c r="AQ3181" s="192"/>
    </x:row>
    <x:row r="3182" spans="1:43" s="22" customFormat="1">
      <x:c r="A3182" s="22">
        <x:v>317600</x:v>
      </x:c>
      <x:c r="B3182" s="188">
        <x:v>674</x:v>
      </x:c>
      <x:c r="C3182" s="22">
        <x:f>C3181+0.2</x:f>
        <x:v>9.80333333333333</x:v>
      </x:c>
      <x:c r="G3182" s="22">
        <x:v>8</x:v>
      </x:c>
      <x:c r="AG3182" s="191"/>
      <x:c r="AL3182" s="192"/>
      <x:c r="AM3182" s="192"/>
      <x:c r="AN3182" s="192"/>
      <x:c r="AO3182" s="192"/>
      <x:c r="AP3182" s="192"/>
      <x:c r="AQ3182" s="192"/>
    </x:row>
    <x:row r="3183" spans="1:43" s="23" customFormat="1">
      <x:c r="A3183" s="23">
        <x:v>317700</x:v>
      </x:c>
      <x:c r="B3183" s="193">
        <x:v>675</x:v>
      </x:c>
      <x:c r="C3183" s="23">
        <x:f>13/30</x:f>
        <x:v>0.433333333333333</x:v>
      </x:c>
      <x:c r="G3183" s="23">
        <x:v>3</x:v>
      </x:c>
      <x:c r="I3183" s="23" t="s">
        <x:v>100</x:v>
      </x:c>
      <x:c r="K3183" s="23" t="s">
        <x:v>447</x:v>
      </x:c>
      <x:c r="M3183" s="23">
        <x:v>2427</x:v>
      </x:c>
      <x:c r="O3183" s="23" t="s">
        <x:v>101</x:v>
      </x:c>
      <x:c r="AG3183" s="195">
        <x:v>2</x:v>
      </x:c>
      <x:c r="AL3183" s="196"/>
      <x:c r="AM3183" s="196"/>
      <x:c r="AN3183" s="196"/>
      <x:c r="AO3183" s="196"/>
      <x:c r="AP3183" s="196"/>
      <x:c r="AQ3183" s="196"/>
    </x:row>
    <x:row r="3184" spans="1:43" s="23" customFormat="1">
      <x:c r="A3184" s="23">
        <x:v>317800</x:v>
      </x:c>
      <x:c r="B3184" s="193">
        <x:v>675</x:v>
      </x:c>
      <x:c r="C3184" s="23">
        <x:f>24/30</x:f>
        <x:v>0.8</x:v>
      </x:c>
      <x:c r="G3184" s="23">
        <x:v>4</x:v>
      </x:c>
      <x:c r="I3184" s="23" t="s">
        <x:v>102</x:v>
      </x:c>
      <x:c r="K3184" s="23" t="s">
        <x:v>447</x:v>
      </x:c>
      <x:c r="M3184" s="23">
        <x:v>2427</x:v>
      </x:c>
      <x:c r="O3184" s="23" t="s">
        <x:v>101</x:v>
      </x:c>
      <x:c r="AG3184" s="195">
        <x:v>2</x:v>
      </x:c>
      <x:c r="AL3184" s="196"/>
      <x:c r="AM3184" s="196"/>
      <x:c r="AN3184" s="196"/>
      <x:c r="AO3184" s="196"/>
      <x:c r="AP3184" s="196"/>
      <x:c r="AQ3184" s="196"/>
    </x:row>
    <x:row r="3185" spans="1:43" s="23" customFormat="1">
      <x:c r="A3185" s="23">
        <x:v>317900</x:v>
      </x:c>
      <x:c r="B3185" s="193">
        <x:v>675</x:v>
      </x:c>
      <x:c r="C3185" s="23">
        <x:f>45/30</x:f>
        <x:v>1.5</x:v>
      </x:c>
      <x:c r="G3185" s="23">
        <x:v>5</x:v>
      </x:c>
      <x:c r="I3185" s="23" t="s">
        <x:v>103</x:v>
      </x:c>
      <x:c r="K3185" s="23" t="s">
        <x:v>447</x:v>
      </x:c>
      <x:c r="M3185" s="23">
        <x:v>2428</x:v>
      </x:c>
      <x:c r="O3185" s="23" t="s">
        <x:v>101</x:v>
      </x:c>
      <x:c r="AG3185" s="195">
        <x:v>2</x:v>
      </x:c>
      <x:c r="AL3185" s="196"/>
      <x:c r="AM3185" s="196"/>
      <x:c r="AN3185" s="196"/>
      <x:c r="AO3185" s="196"/>
      <x:c r="AP3185" s="196"/>
      <x:c r="AQ3185" s="196"/>
    </x:row>
    <x:row r="3186" spans="1:43" s="23" customFormat="1">
      <x:c r="A3186" s="23">
        <x:v>318000</x:v>
      </x:c>
      <x:c r="B3186" s="193">
        <x:v>675</x:v>
      </x:c>
      <x:c r="C3186" s="23">
        <x:f>C3185+0.2</x:f>
        <x:v>1.7</x:v>
      </x:c>
      <x:c r="G3186" s="23">
        <x:v>4</x:v>
      </x:c>
      <x:c r="I3186" s="23" t="s">
        <x:v>104</x:v>
      </x:c>
      <x:c r="M3186" s="23">
        <x:v>2428</x:v>
      </x:c>
      <x:c r="O3186" s="23" t="s">
        <x:v>101</x:v>
      </x:c>
      <x:c r="AG3186" s="195">
        <x:v>2</x:v>
      </x:c>
      <x:c r="AL3186" s="196"/>
      <x:c r="AM3186" s="196"/>
      <x:c r="AN3186" s="196"/>
      <x:c r="AO3186" s="196"/>
      <x:c r="AP3186" s="196"/>
      <x:c r="AQ3186" s="196"/>
    </x:row>
    <x:row r="3187" spans="1:43" s="1" customFormat="1">
      <x:c r="A3187" s="1">
        <x:v>318100</x:v>
      </x:c>
      <x:c r="B3187" s="194">
        <x:v>676</x:v>
      </x:c>
      <x:c r="C3187" s="1">
        <x:f>20/30</x:f>
        <x:v>0.666666666666667</x:v>
      </x:c>
      <x:c r="D3187" s="1">
        <x:v>1</x:v>
      </x:c>
      <x:c r="M3187" s="1">
        <x:v>2430</x:v>
      </x:c>
      <x:c r="O3187" s="1" t="s">
        <x:v>116</x:v>
      </x:c>
      <x:c r="AG3187" s="197"/>
      <x:c r="AL3187" s="198"/>
      <x:c r="AM3187" s="198"/>
      <x:c r="AN3187" s="198"/>
      <x:c r="AO3187" s="198"/>
      <x:c r="AP3187" s="198"/>
      <x:c r="AQ3187" s="198"/>
    </x:row>
    <x:row r="3188" spans="1:43" s="1" customFormat="1">
      <x:c r="A3188" s="1">
        <x:v>318200</x:v>
      </x:c>
      <x:c r="B3188" s="194">
        <x:v>676</x:v>
      </x:c>
      <x:c r="C3188" s="1">
        <x:f>74/30</x:f>
        <x:v>2.46666666666667</x:v>
      </x:c>
      <x:c r="G3188" s="1">
        <x:v>2</x:v>
      </x:c>
      <x:c r="I3188" s="1" t="s">
        <x:v>100</x:v>
      </x:c>
      <x:c r="K3188" s="1" t="s">
        <x:v>447</x:v>
      </x:c>
      <x:c r="M3188" s="1">
        <x:v>2431</x:v>
      </x:c>
      <x:c r="O3188" s="1" t="s">
        <x:v>116</x:v>
      </x:c>
      <x:c r="P3188" s="1" t="s">
        <x:v>561</x:v>
      </x:c>
      <x:c r="AG3188" s="197">
        <x:v>2</x:v>
      </x:c>
      <x:c r="AL3188" s="198"/>
      <x:c r="AM3188" s="198"/>
      <x:c r="AN3188" s="198"/>
      <x:c r="AO3188" s="198"/>
      <x:c r="AP3188" s="198"/>
      <x:c r="AQ3188" s="198"/>
    </x:row>
    <x:row r="3189" spans="1:43" s="1" customFormat="1">
      <x:c r="A3189" s="1">
        <x:v>318300</x:v>
      </x:c>
      <x:c r="B3189" s="194">
        <x:v>676</x:v>
      </x:c>
      <x:c r="C3189" s="1">
        <x:f>C3188+0.2</x:f>
        <x:v>2.66666666666667</x:v>
      </x:c>
      <x:c r="G3189" s="1">
        <x:v>2</x:v>
      </x:c>
      <x:c r="I3189" s="1" t="s">
        <x:v>102</x:v>
      </x:c>
      <x:c r="AG3189" s="197">
        <x:v>2</x:v>
      </x:c>
      <x:c r="AL3189" s="198"/>
      <x:c r="AM3189" s="198"/>
      <x:c r="AN3189" s="198"/>
      <x:c r="AO3189" s="198"/>
      <x:c r="AP3189" s="198"/>
      <x:c r="AQ3189" s="198"/>
    </x:row>
    <x:row r="3190" spans="1:43" s="1" customFormat="1">
      <x:c r="A3190" s="1">
        <x:v>318400</x:v>
      </x:c>
      <x:c r="B3190" s="194">
        <x:v>676</x:v>
      </x:c>
      <x:c r="C3190" s="1">
        <x:f>C3189+0.2</x:f>
        <x:v>2.86666666666667</x:v>
      </x:c>
      <x:c r="G3190" s="1">
        <x:v>3</x:v>
      </x:c>
      <x:c r="I3190" s="1" t="s">
        <x:v>103</x:v>
      </x:c>
      <x:c r="AG3190" s="197">
        <x:v>2</x:v>
      </x:c>
      <x:c r="AL3190" s="198"/>
      <x:c r="AM3190" s="198"/>
      <x:c r="AN3190" s="198"/>
      <x:c r="AO3190" s="198"/>
      <x:c r="AP3190" s="198"/>
      <x:c r="AQ3190" s="198"/>
    </x:row>
    <x:row r="3191" spans="1:43" s="23" customFormat="1">
      <x:c r="A3191" s="23">
        <x:v>318500</x:v>
      </x:c>
      <x:c r="B3191" s="193">
        <x:v>677</x:v>
      </x:c>
      <x:c r="C3191" s="23">
        <x:f>10/30</x:f>
        <x:v>0.333333333333333</x:v>
      </x:c>
      <x:c r="G3191" s="23">
        <x:v>2</x:v>
      </x:c>
      <x:c r="I3191" s="23" t="s">
        <x:v>103</x:v>
      </x:c>
      <x:c r="K3191" s="23" t="s">
        <x:v>133</x:v>
      </x:c>
      <x:c r="M3191" s="23">
        <x:v>2435</x:v>
      </x:c>
      <x:c r="O3191" s="23" t="s">
        <x:v>101</x:v>
      </x:c>
      <x:c r="AG3191" s="195">
        <x:v>2</x:v>
      </x:c>
      <x:c r="AL3191" s="196"/>
      <x:c r="AM3191" s="196"/>
      <x:c r="AN3191" s="196"/>
      <x:c r="AO3191" s="196"/>
      <x:c r="AP3191" s="196"/>
      <x:c r="AQ3191" s="196"/>
    </x:row>
    <x:row r="3192" spans="1:43" s="23" customFormat="1">
      <x:c r="A3192" s="23">
        <x:v>318600</x:v>
      </x:c>
      <x:c r="B3192" s="193">
        <x:v>677</x:v>
      </x:c>
      <x:c r="C3192" s="23">
        <x:f>20/30</x:f>
        <x:v>0.666666666666667</x:v>
      </x:c>
      <x:c r="G3192" s="23">
        <x:v>2</x:v>
      </x:c>
      <x:c r="I3192" s="23" t="s">
        <x:v>104</x:v>
      </x:c>
      <x:c r="K3192" s="23" t="s">
        <x:v>133</x:v>
      </x:c>
      <x:c r="M3192" s="23">
        <x:v>2435</x:v>
      </x:c>
      <x:c r="O3192" s="23" t="s">
        <x:v>101</x:v>
      </x:c>
      <x:c r="AG3192" s="195">
        <x:v>2</x:v>
      </x:c>
      <x:c r="AL3192" s="196"/>
      <x:c r="AM3192" s="196"/>
      <x:c r="AN3192" s="196"/>
      <x:c r="AO3192" s="196"/>
      <x:c r="AP3192" s="196"/>
      <x:c r="AQ3192" s="196"/>
    </x:row>
    <x:row r="3193" spans="1:43" s="23" customFormat="1">
      <x:c r="A3193" s="23">
        <x:v>318700</x:v>
      </x:c>
      <x:c r="B3193" s="193">
        <x:v>677</x:v>
      </x:c>
      <x:c r="C3193" s="23">
        <x:f>38/30</x:f>
        <x:v>1.26666666666667</x:v>
      </x:c>
      <x:c r="G3193" s="23">
        <x:v>3</x:v>
      </x:c>
      <x:c r="I3193" s="23" t="s">
        <x:v>102</x:v>
      </x:c>
      <x:c r="K3193" s="23" t="s">
        <x:v>133</x:v>
      </x:c>
      <x:c r="M3193" s="23">
        <x:v>2436</x:v>
      </x:c>
      <x:c r="O3193" s="23" t="s">
        <x:v>101</x:v>
      </x:c>
      <x:c r="AG3193" s="195">
        <x:v>2</x:v>
      </x:c>
      <x:c r="AL3193" s="196"/>
      <x:c r="AM3193" s="196"/>
      <x:c r="AN3193" s="196"/>
      <x:c r="AO3193" s="196"/>
      <x:c r="AP3193" s="196"/>
      <x:c r="AQ3193" s="196"/>
    </x:row>
    <x:row r="3194" spans="1:43" s="23" customFormat="1">
      <x:c r="A3194" s="23">
        <x:v>318800</x:v>
      </x:c>
      <x:c r="B3194" s="193">
        <x:v>677</x:v>
      </x:c>
      <x:c r="C3194" s="23">
        <x:f>C3193+0.2</x:f>
        <x:v>1.46666666666667</x:v>
      </x:c>
      <x:c r="D3194" s="23">
        <x:v>1</x:v>
      </x:c>
      <x:c r="AG3194" s="195">
        <x:v>2</x:v>
      </x:c>
      <x:c r="AL3194" s="196"/>
      <x:c r="AM3194" s="196"/>
      <x:c r="AN3194" s="196"/>
      <x:c r="AO3194" s="196"/>
      <x:c r="AP3194" s="196"/>
      <x:c r="AQ3194" s="196"/>
    </x:row>
    <x:row r="3195" spans="1:43" s="23" customFormat="1">
      <x:c r="A3195" s="23">
        <x:v>318900</x:v>
      </x:c>
      <x:c r="B3195" s="194">
        <x:v>678</x:v>
      </x:c>
      <x:c r="C3195" s="194">
        <x:f>205/30</x:f>
        <x:v>6.83333333333333</x:v>
      </x:c>
      <x:c r="D3195" s="194"/>
      <x:c r="E3195" s="194"/>
      <x:c r="F3195" s="194"/>
      <x:c r="G3195" s="194">
        <x:v>4</x:v>
      </x:c>
      <x:c r="H3195" s="194"/>
      <x:c r="I3195" s="23" t="s">
        <x:v>100</x:v>
      </x:c>
      <x:c r="K3195" s="23" t="s">
        <x:v>447</x:v>
      </x:c>
      <x:c r="AG3195" s="195"/>
      <x:c r="AL3195" s="196"/>
      <x:c r="AM3195" s="196"/>
      <x:c r="AN3195" s="196"/>
      <x:c r="AO3195" s="196"/>
      <x:c r="AP3195" s="196"/>
      <x:c r="AQ3195" s="196"/>
    </x:row>
    <x:row r="3196" spans="1:43" s="23" customFormat="1">
      <x:c r="A3196" s="23">
        <x:v>319000</x:v>
      </x:c>
      <x:c r="B3196" s="194">
        <x:v>678</x:v>
      </x:c>
      <x:c r="C3196" s="194">
        <x:f t="shared" ref="C3196:C3203" si="240">C3195+0.17</x:f>
        <x:v>7.00333333333333</x:v>
      </x:c>
      <x:c r="D3196" s="194"/>
      <x:c r="E3196" s="194"/>
      <x:c r="F3196" s="194"/>
      <x:c r="G3196" s="194">
        <x:v>5</x:v>
      </x:c>
      <x:c r="H3196" s="194"/>
      <x:c r="I3196" s="23" t="s">
        <x:v>102</x:v>
      </x:c>
      <x:c r="K3196" s="23" t="s">
        <x:v>447</x:v>
      </x:c>
      <x:c r="AG3196" s="195"/>
      <x:c r="AL3196" s="196"/>
      <x:c r="AM3196" s="196"/>
      <x:c r="AN3196" s="196"/>
      <x:c r="AO3196" s="196"/>
      <x:c r="AP3196" s="196"/>
      <x:c r="AQ3196" s="196"/>
    </x:row>
    <x:row r="3197" spans="1:43" s="23" customFormat="1">
      <x:c r="A3197" s="23">
        <x:v>319100</x:v>
      </x:c>
      <x:c r="B3197" s="194">
        <x:v>678</x:v>
      </x:c>
      <x:c r="C3197" s="194">
        <x:f t="shared" si="240"/>
        <x:v>7.17333333333333</x:v>
      </x:c>
      <x:c r="D3197" s="194"/>
      <x:c r="E3197" s="194"/>
      <x:c r="F3197" s="194"/>
      <x:c r="G3197" s="194">
        <x:v>4</x:v>
      </x:c>
      <x:c r="H3197" s="194"/>
      <x:c r="I3197" s="23" t="s">
        <x:v>103</x:v>
      </x:c>
      <x:c r="K3197" s="23" t="s">
        <x:v>447</x:v>
      </x:c>
      <x:c r="AG3197" s="195"/>
      <x:c r="AL3197" s="196"/>
      <x:c r="AM3197" s="196"/>
      <x:c r="AN3197" s="196"/>
      <x:c r="AO3197" s="196"/>
      <x:c r="AP3197" s="196"/>
      <x:c r="AQ3197" s="196"/>
    </x:row>
    <x:row r="3198" spans="1:43" s="23" customFormat="1">
      <x:c r="A3198" s="23">
        <x:v>319200</x:v>
      </x:c>
      <x:c r="B3198" s="194">
        <x:v>678</x:v>
      </x:c>
      <x:c r="C3198" s="194">
        <x:f t="shared" si="240"/>
        <x:v>7.34333333333333</x:v>
      </x:c>
      <x:c r="D3198" s="194"/>
      <x:c r="E3198" s="194"/>
      <x:c r="F3198" s="194"/>
      <x:c r="G3198" s="194">
        <x:v>6</x:v>
      </x:c>
      <x:c r="H3198" s="194"/>
      <x:c r="I3198" s="23" t="s">
        <x:v>104</x:v>
      </x:c>
      <x:c r="K3198" s="23" t="s">
        <x:v>447</x:v>
      </x:c>
      <x:c r="AG3198" s="195"/>
      <x:c r="AL3198" s="196"/>
      <x:c r="AM3198" s="196"/>
      <x:c r="AN3198" s="196"/>
      <x:c r="AO3198" s="196"/>
      <x:c r="AP3198" s="196"/>
      <x:c r="AQ3198" s="196"/>
    </x:row>
    <x:row r="3199" spans="1:43" s="23" customFormat="1">
      <x:c r="A3199" s="23">
        <x:v>319300</x:v>
      </x:c>
      <x:c r="B3199" s="194">
        <x:v>678</x:v>
      </x:c>
      <x:c r="C3199" s="194">
        <x:f t="shared" si="240"/>
        <x:v>7.51333333333333</x:v>
      </x:c>
      <x:c r="D3199" s="194"/>
      <x:c r="E3199" s="194"/>
      <x:c r="F3199" s="194"/>
      <x:c r="G3199" s="194">
        <x:v>4</x:v>
      </x:c>
      <x:c r="H3199" s="194"/>
      <x:c r="I3199" s="23" t="s">
        <x:v>100</x:v>
      </x:c>
      <x:c r="K3199" s="23" t="s">
        <x:v>447</x:v>
      </x:c>
      <x:c r="AG3199" s="195"/>
      <x:c r="AL3199" s="196"/>
      <x:c r="AM3199" s="196"/>
      <x:c r="AN3199" s="196"/>
      <x:c r="AO3199" s="196"/>
      <x:c r="AP3199" s="196"/>
      <x:c r="AQ3199" s="196"/>
    </x:row>
    <x:row r="3200" spans="1:43" s="23" customFormat="1">
      <x:c r="A3200" s="23">
        <x:v>319400</x:v>
      </x:c>
      <x:c r="B3200" s="194">
        <x:v>678</x:v>
      </x:c>
      <x:c r="C3200" s="194">
        <x:f t="shared" si="240"/>
        <x:v>7.68333333333333</x:v>
      </x:c>
      <x:c r="D3200" s="194"/>
      <x:c r="E3200" s="194"/>
      <x:c r="F3200" s="194"/>
      <x:c r="G3200" s="194">
        <x:v>6</x:v>
      </x:c>
      <x:c r="H3200" s="194"/>
      <x:c r="I3200" s="23" t="s">
        <x:v>102</x:v>
      </x:c>
      <x:c r="K3200" s="23" t="s">
        <x:v>447</x:v>
      </x:c>
      <x:c r="AG3200" s="195"/>
      <x:c r="AL3200" s="196"/>
      <x:c r="AM3200" s="196"/>
      <x:c r="AN3200" s="196"/>
      <x:c r="AO3200" s="196"/>
      <x:c r="AP3200" s="196"/>
      <x:c r="AQ3200" s="196"/>
    </x:row>
    <x:row r="3201" spans="1:43" s="23" customFormat="1">
      <x:c r="A3201" s="23">
        <x:v>319500</x:v>
      </x:c>
      <x:c r="B3201" s="194">
        <x:v>678</x:v>
      </x:c>
      <x:c r="C3201" s="194">
        <x:f t="shared" si="240"/>
        <x:v>7.85333333333333</x:v>
      </x:c>
      <x:c r="D3201" s="194"/>
      <x:c r="E3201" s="194"/>
      <x:c r="F3201" s="194"/>
      <x:c r="G3201" s="194">
        <x:v>5</x:v>
      </x:c>
      <x:c r="H3201" s="194"/>
      <x:c r="I3201" s="23" t="s">
        <x:v>103</x:v>
      </x:c>
      <x:c r="K3201" s="23" t="s">
        <x:v>447</x:v>
      </x:c>
      <x:c r="AG3201" s="195"/>
      <x:c r="AL3201" s="196"/>
      <x:c r="AM3201" s="196"/>
      <x:c r="AN3201" s="196"/>
      <x:c r="AO3201" s="196"/>
      <x:c r="AP3201" s="196"/>
      <x:c r="AQ3201" s="196"/>
    </x:row>
    <x:row r="3202" spans="1:43" s="23" customFormat="1">
      <x:c r="A3202" s="23">
        <x:v>319600</x:v>
      </x:c>
      <x:c r="B3202" s="194">
        <x:v>678</x:v>
      </x:c>
      <x:c r="C3202" s="194">
        <x:f t="shared" si="240"/>
        <x:v>8.02333333333333</x:v>
      </x:c>
      <x:c r="D3202" s="194"/>
      <x:c r="E3202" s="194"/>
      <x:c r="F3202" s="194"/>
      <x:c r="G3202" s="194">
        <x:v>4</x:v>
      </x:c>
      <x:c r="H3202" s="194"/>
      <x:c r="I3202" s="23" t="s">
        <x:v>104</x:v>
      </x:c>
      <x:c r="K3202" s="23" t="s">
        <x:v>447</x:v>
      </x:c>
      <x:c r="AG3202" s="195"/>
      <x:c r="AL3202" s="196"/>
      <x:c r="AM3202" s="196"/>
      <x:c r="AN3202" s="196"/>
      <x:c r="AO3202" s="196"/>
      <x:c r="AP3202" s="196"/>
      <x:c r="AQ3202" s="196"/>
    </x:row>
    <x:row r="3203" spans="1:43" s="23" customFormat="1">
      <x:c r="A3203" s="23">
        <x:v>319700</x:v>
      </x:c>
      <x:c r="B3203" s="194">
        <x:v>678</x:v>
      </x:c>
      <x:c r="C3203" s="194">
        <x:f t="shared" si="240"/>
        <x:v>8.19333333333333</x:v>
      </x:c>
      <x:c r="D3203" s="194"/>
      <x:c r="E3203" s="194"/>
      <x:c r="F3203" s="194"/>
      <x:c r="G3203" s="194">
        <x:v>5</x:v>
      </x:c>
      <x:c r="H3203" s="194"/>
      <x:c r="I3203" s="23" t="s">
        <x:v>110</x:v>
      </x:c>
      <x:c r="J3203" s="23">
        <x:v>0.65</x:v>
      </x:c>
      <x:c r="K3203" s="23" t="s">
        <x:v>447</x:v>
      </x:c>
      <x:c r="AG3203" s="195"/>
      <x:c r="AL3203" s="196"/>
      <x:c r="AM3203" s="196"/>
      <x:c r="AN3203" s="196"/>
      <x:c r="AO3203" s="196"/>
      <x:c r="AP3203" s="196"/>
      <x:c r="AQ3203" s="196"/>
    </x:row>
    <x:row r="3204" spans="1:43" s="23" customFormat="1">
      <x:c r="A3204" s="23">
        <x:v>319800</x:v>
      </x:c>
      <x:c r="B3204" s="193">
        <x:v>679</x:v>
      </x:c>
      <x:c r="C3204" s="23">
        <x:f>203/30</x:f>
        <x:v>6.76666666666667</x:v>
      </x:c>
      <x:c r="G3204" s="23">
        <x:v>3</x:v>
      </x:c>
      <x:c r="I3204" s="23" t="s">
        <x:v>100</x:v>
      </x:c>
      <x:c r="K3204" s="23" t="s">
        <x:v>447</x:v>
      </x:c>
      <x:c r="AG3204" s="195"/>
      <x:c r="AL3204" s="196"/>
      <x:c r="AM3204" s="196"/>
      <x:c r="AN3204" s="196"/>
      <x:c r="AO3204" s="196"/>
      <x:c r="AP3204" s="196"/>
      <x:c r="AQ3204" s="196"/>
    </x:row>
    <x:row r="3205" spans="1:43" s="23" customFormat="1">
      <x:c r="A3205" s="23">
        <x:v>319900</x:v>
      </x:c>
      <x:c r="B3205" s="193">
        <x:v>679</x:v>
      </x:c>
      <x:c r="C3205" s="23">
        <x:f>C3204+0.5</x:f>
        <x:v>7.26666666666667</x:v>
      </x:c>
      <x:c r="G3205" s="23">
        <x:v>4</x:v>
      </x:c>
      <x:c r="I3205" s="23" t="s">
        <x:v>102</x:v>
      </x:c>
      <x:c r="K3205" s="23" t="s">
        <x:v>447</x:v>
      </x:c>
      <x:c r="AG3205" s="195"/>
      <x:c r="AL3205" s="196"/>
      <x:c r="AM3205" s="196"/>
      <x:c r="AN3205" s="196"/>
      <x:c r="AO3205" s="196"/>
      <x:c r="AP3205" s="196"/>
      <x:c r="AQ3205" s="196"/>
    </x:row>
    <x:row r="3206" spans="1:43" s="23" customFormat="1">
      <x:c r="A3206" s="23">
        <x:v>320000</x:v>
      </x:c>
      <x:c r="B3206" s="193">
        <x:v>679</x:v>
      </x:c>
      <x:c r="C3206" s="23">
        <x:f>C3205+0.18</x:f>
        <x:v>7.44666666666667</x:v>
      </x:c>
      <x:c r="G3206" s="23">
        <x:v>3</x:v>
      </x:c>
      <x:c r="I3206" s="23" t="s">
        <x:v>103</x:v>
      </x:c>
      <x:c r="K3206" s="23" t="s">
        <x:v>447</x:v>
      </x:c>
      <x:c r="AG3206" s="195"/>
      <x:c r="AL3206" s="196"/>
      <x:c r="AM3206" s="196"/>
      <x:c r="AN3206" s="196"/>
      <x:c r="AO3206" s="196"/>
      <x:c r="AP3206" s="196"/>
      <x:c r="AQ3206" s="196"/>
    </x:row>
    <x:row r="3207" spans="1:43" s="23" customFormat="1">
      <x:c r="A3207" s="23">
        <x:v>320100</x:v>
      </x:c>
      <x:c r="B3207" s="193">
        <x:v>679</x:v>
      </x:c>
      <x:c r="C3207" s="23">
        <x:f>C3206+0.18</x:f>
        <x:v>7.62666666666667</x:v>
      </x:c>
      <x:c r="G3207" s="23">
        <x:v>4</x:v>
      </x:c>
      <x:c r="I3207" s="23" t="s">
        <x:v>110</x:v>
      </x:c>
      <x:c r="J3207" s="23">
        <x:v>0.65</x:v>
      </x:c>
      <x:c r="K3207" s="23" t="s">
        <x:v>447</x:v>
      </x:c>
      <x:c r="AG3207" s="195"/>
      <x:c r="AL3207" s="196"/>
      <x:c r="AM3207" s="196"/>
      <x:c r="AN3207" s="196"/>
      <x:c r="AO3207" s="196"/>
      <x:c r="AP3207" s="196"/>
      <x:c r="AQ3207" s="196"/>
    </x:row>
    <x:row r="3208" spans="1:43" s="1" customFormat="1">
      <x:c r="A3208" s="1">
        <x:v>320200</x:v>
      </x:c>
      <x:c r="B3208" s="194">
        <x:v>680</x:v>
      </x:c>
      <x:c r="C3208" s="1">
        <x:f>11/30</x:f>
        <x:v>0.366666666666667</x:v>
      </x:c>
      <x:c r="G3208" s="1">
        <x:v>2</x:v>
      </x:c>
      <x:c r="I3208" s="1" t="s">
        <x:v>104</x:v>
      </x:c>
      <x:c r="K3208" s="23" t="s">
        <x:v>133</x:v>
      </x:c>
      <x:c r="M3208" s="1">
        <x:v>2564</x:v>
      </x:c>
      <x:c r="O3208" s="1" t="s">
        <x:v>101</x:v>
      </x:c>
      <x:c r="AG3208" s="197">
        <x:v>2</x:v>
      </x:c>
      <x:c r="AL3208" s="198"/>
      <x:c r="AM3208" s="198"/>
      <x:c r="AN3208" s="198"/>
      <x:c r="AO3208" s="198"/>
      <x:c r="AP3208" s="198"/>
      <x:c r="AQ3208" s="198"/>
    </x:row>
    <x:row r="3209" spans="1:43" s="1" customFormat="1">
      <x:c r="A3209" s="1">
        <x:v>320300</x:v>
      </x:c>
      <x:c r="B3209" s="194">
        <x:v>680</x:v>
      </x:c>
      <x:c r="C3209" s="1">
        <x:f>23/30</x:f>
        <x:v>0.766666666666667</x:v>
      </x:c>
      <x:c r="G3209" s="1">
        <x:v>2</x:v>
      </x:c>
      <x:c r="I3209" s="1" t="s">
        <x:v>103</x:v>
      </x:c>
      <x:c r="K3209" s="23" t="s">
        <x:v>133</x:v>
      </x:c>
      <x:c r="M3209" s="1">
        <x:v>2564</x:v>
      </x:c>
      <x:c r="O3209" s="1" t="s">
        <x:v>101</x:v>
      </x:c>
      <x:c r="AG3209" s="197">
        <x:v>2</x:v>
      </x:c>
      <x:c r="AL3209" s="198"/>
      <x:c r="AM3209" s="198"/>
      <x:c r="AN3209" s="198"/>
      <x:c r="AO3209" s="198"/>
      <x:c r="AP3209" s="198"/>
      <x:c r="AQ3209" s="198"/>
    </x:row>
    <x:row r="3210" spans="1:43" s="1" customFormat="1">
      <x:c r="A3210" s="1">
        <x:v>320400</x:v>
      </x:c>
      <x:c r="B3210" s="194">
        <x:v>680</x:v>
      </x:c>
      <x:c r="C3210" s="1">
        <x:f>50/30</x:f>
        <x:v>1.66666666666667</x:v>
      </x:c>
      <x:c r="G3210" s="1">
        <x:v>3</x:v>
      </x:c>
      <x:c r="I3210" s="1" t="s">
        <x:v>100</x:v>
      </x:c>
      <x:c r="K3210" s="23" t="s">
        <x:v>133</x:v>
      </x:c>
      <x:c r="M3210" s="1">
        <x:v>2564</x:v>
      </x:c>
      <x:c r="O3210" s="1" t="s">
        <x:v>101</x:v>
      </x:c>
      <x:c r="AG3210" s="197">
        <x:v>2</x:v>
      </x:c>
      <x:c r="AL3210" s="198"/>
      <x:c r="AM3210" s="198"/>
      <x:c r="AN3210" s="198"/>
      <x:c r="AO3210" s="198"/>
      <x:c r="AP3210" s="198"/>
      <x:c r="AQ3210" s="198"/>
    </x:row>
    <x:row r="3211" spans="1:43" s="1" customFormat="1">
      <x:c r="A3211" s="1">
        <x:v>320500</x:v>
      </x:c>
      <x:c r="B3211" s="194">
        <x:v>680</x:v>
      </x:c>
      <x:c r="C3211" s="1">
        <x:f>54/30</x:f>
        <x:v>1.8</x:v>
      </x:c>
      <x:c r="G3211" s="1">
        <x:v>3</x:v>
      </x:c>
      <x:c r="I3211" s="1" t="s">
        <x:v>102</x:v>
      </x:c>
      <x:c r="K3211" s="23" t="s">
        <x:v>133</x:v>
      </x:c>
      <x:c r="AG3211" s="197">
        <x:v>2</x:v>
      </x:c>
      <x:c r="AL3211" s="198"/>
      <x:c r="AM3211" s="198"/>
      <x:c r="AN3211" s="198"/>
      <x:c r="AO3211" s="198"/>
      <x:c r="AP3211" s="198"/>
      <x:c r="AQ3211" s="198"/>
    </x:row>
    <x:row r="3212" spans="1:43" s="23" customFormat="1">
      <x:c r="A3212" s="23">
        <x:v>320600</x:v>
      </x:c>
      <x:c r="B3212" s="193">
        <x:v>681</x:v>
      </x:c>
      <x:c r="C3212" s="23">
        <x:v>1e-5</x:v>
      </x:c>
      <x:c r="D3212" s="23">
        <x:v>1</x:v>
      </x:c>
      <x:c r="M3212" s="23">
        <x:v>2604</x:v>
      </x:c>
      <x:c r="N3212" s="23">
        <x:v>2</x:v>
      </x:c>
      <x:c r="P3212" s="23" t="s">
        <x:v>197</x:v>
      </x:c>
      <x:c r="AG3212" s="195"/>
      <x:c r="AL3212" s="196"/>
      <x:c r="AM3212" s="196"/>
      <x:c r="AN3212" s="196"/>
      <x:c r="AO3212" s="196"/>
      <x:c r="AP3212" s="196"/>
      <x:c r="AQ3212" s="196"/>
    </x:row>
    <x:row r="3213" spans="1:43" s="23" customFormat="1">
      <x:c r="A3213" s="23">
        <x:v>320700</x:v>
      </x:c>
      <x:c r="B3213" s="193">
        <x:v>681</x:v>
      </x:c>
      <x:c r="C3213" s="23">
        <x:f>22/30</x:f>
        <x:v>0.733333333333333</x:v>
      </x:c>
      <x:c r="G3213" s="23">
        <x:v>3</x:v>
      </x:c>
      <x:c r="I3213" s="23" t="s">
        <x:v>100</x:v>
      </x:c>
      <x:c r="M3213" s="23">
        <x:v>2568</x:v>
      </x:c>
      <x:c r="O3213" s="23" t="s">
        <x:v>101</x:v>
      </x:c>
      <x:c r="AG3213" s="195">
        <x:v>2</x:v>
      </x:c>
      <x:c r="AL3213" s="196"/>
      <x:c r="AM3213" s="196"/>
      <x:c r="AN3213" s="196"/>
      <x:c r="AO3213" s="196"/>
      <x:c r="AP3213" s="196"/>
      <x:c r="AQ3213" s="196"/>
    </x:row>
    <x:row r="3214" spans="1:43" s="23" customFormat="1">
      <x:c r="A3214" s="23">
        <x:v>320800</x:v>
      </x:c>
      <x:c r="B3214" s="193">
        <x:v>681</x:v>
      </x:c>
      <x:c r="C3214" s="23">
        <x:f>C3213+0.45</x:f>
        <x:v>1.18333333333333</x:v>
      </x:c>
      <x:c r="G3214" s="23">
        <x:v>4</x:v>
      </x:c>
      <x:c r="I3214" s="23" t="s">
        <x:v>104</x:v>
      </x:c>
      <x:c r="K3214" s="23" t="s">
        <x:v>133</x:v>
      </x:c>
      <x:c r="M3214" s="23">
        <x:v>2568</x:v>
      </x:c>
      <x:c r="O3214" s="23" t="s">
        <x:v>101</x:v>
      </x:c>
      <x:c r="AG3214" s="195">
        <x:v>2</x:v>
      </x:c>
      <x:c r="AL3214" s="196"/>
      <x:c r="AM3214" s="196"/>
      <x:c r="AN3214" s="196"/>
      <x:c r="AO3214" s="196"/>
      <x:c r="AP3214" s="196"/>
      <x:c r="AQ3214" s="196"/>
    </x:row>
    <x:row r="3215" spans="1:43" s="23" customFormat="1">
      <x:c r="A3215" s="23">
        <x:v>320900</x:v>
      </x:c>
      <x:c r="B3215" s="193">
        <x:v>681</x:v>
      </x:c>
      <x:c r="C3215" s="23">
        <x:f>C3214+0.45</x:f>
        <x:v>1.63333333333333</x:v>
      </x:c>
      <x:c r="G3215" s="23">
        <x:v>3</x:v>
      </x:c>
      <x:c r="I3215" s="23" t="s">
        <x:v>103</x:v>
      </x:c>
      <x:c r="K3215" s="23" t="s">
        <x:v>133</x:v>
      </x:c>
      <x:c r="M3215" s="23">
        <x:v>2568</x:v>
      </x:c>
      <x:c r="O3215" s="23" t="s">
        <x:v>101</x:v>
      </x:c>
      <x:c r="AG3215" s="195">
        <x:v>2</x:v>
      </x:c>
      <x:c r="AL3215" s="196"/>
      <x:c r="AM3215" s="196"/>
      <x:c r="AN3215" s="196"/>
      <x:c r="AO3215" s="196"/>
      <x:c r="AP3215" s="196"/>
      <x:c r="AQ3215" s="196"/>
    </x:row>
    <x:row r="3216" spans="1:43" s="23" customFormat="1">
      <x:c r="A3216" s="23">
        <x:v>321000</x:v>
      </x:c>
      <x:c r="B3216" s="193">
        <x:v>681</x:v>
      </x:c>
      <x:c r="C3216" s="23">
        <x:f>66/30</x:f>
        <x:v>2.2</x:v>
      </x:c>
      <x:c r="G3216" s="23">
        <x:v>2</x:v>
      </x:c>
      <x:c r="I3216" s="23" t="s">
        <x:v>102</x:v>
      </x:c>
      <x:c r="K3216" s="23" t="s">
        <x:v>133</x:v>
      </x:c>
      <x:c r="M3216" s="23">
        <x:v>2568</x:v>
      </x:c>
      <x:c r="O3216" s="23" t="s">
        <x:v>101</x:v>
      </x:c>
      <x:c r="AG3216" s="195">
        <x:v>1</x:v>
      </x:c>
      <x:c r="AL3216" s="196"/>
      <x:c r="AM3216" s="196"/>
      <x:c r="AN3216" s="196"/>
      <x:c r="AO3216" s="196"/>
      <x:c r="AP3216" s="196"/>
      <x:c r="AQ3216" s="196"/>
    </x:row>
    <x:row r="3217" spans="1:43" s="23" customFormat="1">
      <x:c r="A3217" s="23">
        <x:v>321100</x:v>
      </x:c>
      <x:c r="B3217" s="193">
        <x:v>681</x:v>
      </x:c>
      <x:c r="C3217" s="23">
        <x:f t="shared" ref="C3217:C3220" si="241">C3216+0.24</x:f>
        <x:v>2.44</x:v>
      </x:c>
      <x:c r="G3217" s="23">
        <x:v>3</x:v>
      </x:c>
      <x:c r="I3217" s="23" t="s">
        <x:v>100</x:v>
      </x:c>
      <x:c r="K3217" s="23" t="s">
        <x:v>133</x:v>
      </x:c>
      <x:c r="M3217" s="23">
        <x:v>2568</x:v>
      </x:c>
      <x:c r="O3217" s="23" t="s">
        <x:v>101</x:v>
      </x:c>
      <x:c r="AG3217" s="195">
        <x:v>1</x:v>
      </x:c>
      <x:c r="AL3217" s="196"/>
      <x:c r="AM3217" s="196"/>
      <x:c r="AN3217" s="196"/>
      <x:c r="AO3217" s="196"/>
      <x:c r="AP3217" s="196"/>
      <x:c r="AQ3217" s="196"/>
    </x:row>
    <x:row r="3218" spans="1:43" s="23" customFormat="1">
      <x:c r="A3218" s="23">
        <x:v>321200</x:v>
      </x:c>
      <x:c r="B3218" s="193">
        <x:v>681</x:v>
      </x:c>
      <x:c r="C3218" s="23">
        <x:f t="shared" si="241"/>
        <x:v>2.68</x:v>
      </x:c>
      <x:c r="G3218" s="23">
        <x:v>2</x:v>
      </x:c>
      <x:c r="I3218" s="23" t="s">
        <x:v>103</x:v>
      </x:c>
      <x:c r="K3218" s="23" t="s">
        <x:v>133</x:v>
      </x:c>
      <x:c r="M3218" s="23">
        <x:v>2568</x:v>
      </x:c>
      <x:c r="O3218" s="23" t="s">
        <x:v>101</x:v>
      </x:c>
      <x:c r="AG3218" s="195">
        <x:v>1</x:v>
      </x:c>
      <x:c r="AL3218" s="196"/>
      <x:c r="AM3218" s="196"/>
      <x:c r="AN3218" s="196"/>
      <x:c r="AO3218" s="196"/>
      <x:c r="AP3218" s="196"/>
      <x:c r="AQ3218" s="196"/>
    </x:row>
    <x:row r="3219" spans="1:43" s="23" customFormat="1">
      <x:c r="A3219" s="23">
        <x:v>321300</x:v>
      </x:c>
      <x:c r="B3219" s="193">
        <x:v>681</x:v>
      </x:c>
      <x:c r="C3219" s="23">
        <x:f t="shared" si="241"/>
        <x:v>2.92</x:v>
      </x:c>
      <x:c r="G3219" s="23">
        <x:v>3</x:v>
      </x:c>
      <x:c r="I3219" s="23" t="s">
        <x:v>104</x:v>
      </x:c>
      <x:c r="K3219" s="23" t="s">
        <x:v>133</x:v>
      </x:c>
      <x:c r="M3219" s="23">
        <x:v>2568</x:v>
      </x:c>
      <x:c r="O3219" s="23" t="s">
        <x:v>101</x:v>
      </x:c>
      <x:c r="AG3219" s="195">
        <x:v>1</x:v>
      </x:c>
      <x:c r="AL3219" s="196"/>
      <x:c r="AM3219" s="196"/>
      <x:c r="AN3219" s="196"/>
      <x:c r="AO3219" s="196"/>
      <x:c r="AP3219" s="196"/>
      <x:c r="AQ3219" s="196"/>
    </x:row>
    <x:row r="3220" spans="1:43" s="23" customFormat="1">
      <x:c r="A3220" s="23">
        <x:v>321400</x:v>
      </x:c>
      <x:c r="B3220" s="193">
        <x:v>681</x:v>
      </x:c>
      <x:c r="C3220" s="23">
        <x:f t="shared" si="241"/>
        <x:v>3.16</x:v>
      </x:c>
      <x:c r="G3220" s="23">
        <x:v>2</x:v>
      </x:c>
      <x:c r="I3220" s="23" t="s">
        <x:v>100</x:v>
      </x:c>
      <x:c r="K3220" s="23" t="s">
        <x:v>133</x:v>
      </x:c>
      <x:c r="M3220" s="23">
        <x:v>2568</x:v>
      </x:c>
      <x:c r="O3220" s="23" t="s">
        <x:v>101</x:v>
      </x:c>
      <x:c r="AG3220" s="195">
        <x:v>1</x:v>
      </x:c>
      <x:c r="AL3220" s="196"/>
      <x:c r="AM3220" s="196"/>
      <x:c r="AN3220" s="196"/>
      <x:c r="AO3220" s="196"/>
      <x:c r="AP3220" s="196"/>
      <x:c r="AQ3220" s="196"/>
    </x:row>
    <x:row r="3221" spans="1:43" s="23" customFormat="1">
      <x:c r="A3221" s="23">
        <x:v>321500</x:v>
      </x:c>
      <x:c r="B3221" s="193">
        <x:v>681</x:v>
      </x:c>
      <x:c r="C3221" s="23">
        <x:v>3.8</x:v>
      </x:c>
      <x:c r="G3221" s="23">
        <x:v>4</x:v>
      </x:c>
      <x:c r="I3221" s="23" t="s">
        <x:v>102</x:v>
      </x:c>
      <x:c r="K3221" s="23" t="s">
        <x:v>133</x:v>
      </x:c>
      <x:c r="M3221" s="23">
        <x:v>2568</x:v>
      </x:c>
      <x:c r="O3221" s="23" t="s">
        <x:v>101</x:v>
      </x:c>
      <x:c r="AG3221" s="195">
        <x:v>2</x:v>
      </x:c>
      <x:c r="AL3221" s="196"/>
      <x:c r="AM3221" s="196"/>
      <x:c r="AN3221" s="196"/>
      <x:c r="AO3221" s="196"/>
      <x:c r="AP3221" s="196"/>
      <x:c r="AQ3221" s="196"/>
    </x:row>
    <x:row r="3222" spans="1:43" s="23" customFormat="1">
      <x:c r="A3222" s="23">
        <x:v>321600</x:v>
      </x:c>
      <x:c r="B3222" s="193">
        <x:v>681</x:v>
      </x:c>
      <x:c r="C3222" s="23">
        <x:f>C3221+0.2</x:f>
        <x:v>4</x:v>
      </x:c>
      <x:c r="D3222" s="23">
        <x:v>1</x:v>
      </x:c>
      <x:c r="AG3222" s="195">
        <x:v>2</x:v>
      </x:c>
      <x:c r="AL3222" s="196"/>
      <x:c r="AM3222" s="196"/>
      <x:c r="AN3222" s="196"/>
      <x:c r="AO3222" s="196"/>
      <x:c r="AP3222" s="196"/>
      <x:c r="AQ3222" s="196"/>
    </x:row>
    <x:row r="3223" spans="1:43" s="23" customFormat="1">
      <x:c r="A3223" s="23">
        <x:v>321700</x:v>
      </x:c>
      <x:c r="B3223" s="193">
        <x:v>681</x:v>
      </x:c>
      <x:c r="C3223" s="23">
        <x:f>C3222+0.2</x:f>
        <x:v>4.2</x:v>
      </x:c>
      <x:c r="D3223" s="23">
        <x:v>1</x:v>
      </x:c>
      <x:c r="AG3223" s="195">
        <x:v>2</x:v>
      </x:c>
      <x:c r="AL3223" s="196"/>
      <x:c r="AM3223" s="196"/>
      <x:c r="AN3223" s="196"/>
      <x:c r="AO3223" s="196"/>
      <x:c r="AP3223" s="196"/>
      <x:c r="AQ3223" s="196"/>
    </x:row>
    <x:row r="3224" spans="1:43" s="1" customFormat="1">
      <x:c r="A3224" s="1">
        <x:v>321800</x:v>
      </x:c>
      <x:c r="B3224" s="194">
        <x:v>682</x:v>
      </x:c>
      <x:c r="C3224" s="1">
        <x:f>216/30</x:f>
        <x:v>7.2</x:v>
      </x:c>
      <x:c r="G3224" s="1">
        <x:v>3</x:v>
      </x:c>
      <x:c r="I3224" s="1" t="s">
        <x:v>100</x:v>
      </x:c>
      <x:c r="K3224" s="23" t="s">
        <x:v>447</x:v>
      </x:c>
      <x:c r="AG3224" s="197"/>
      <x:c r="AL3224" s="198"/>
      <x:c r="AM3224" s="198"/>
      <x:c r="AN3224" s="198"/>
      <x:c r="AO3224" s="198"/>
      <x:c r="AP3224" s="198"/>
      <x:c r="AQ3224" s="198"/>
    </x:row>
    <x:row r="3225" spans="1:43" s="1" customFormat="1">
      <x:c r="A3225" s="1">
        <x:v>321900</x:v>
      </x:c>
      <x:c r="B3225" s="194">
        <x:v>682</x:v>
      </x:c>
      <x:c r="C3225" s="1">
        <x:f t="shared" ref="C3225:C3231" si="242">C3224+0.16</x:f>
        <x:v>7.36</x:v>
      </x:c>
      <x:c r="G3225" s="1">
        <x:v>3</x:v>
      </x:c>
      <x:c r="I3225" s="1" t="s">
        <x:v>102</x:v>
      </x:c>
      <x:c r="K3225" s="23" t="s">
        <x:v>447</x:v>
      </x:c>
      <x:c r="AG3225" s="197"/>
      <x:c r="AL3225" s="198"/>
      <x:c r="AM3225" s="198"/>
      <x:c r="AN3225" s="198"/>
      <x:c r="AO3225" s="198"/>
      <x:c r="AP3225" s="198"/>
      <x:c r="AQ3225" s="198"/>
    </x:row>
    <x:row r="3226" spans="1:43" s="1" customFormat="1">
      <x:c r="A3226" s="1">
        <x:v>322000</x:v>
      </x:c>
      <x:c r="B3226" s="194">
        <x:v>682</x:v>
      </x:c>
      <x:c r="C3226" s="1">
        <x:f t="shared" si="242"/>
        <x:v>7.52</x:v>
      </x:c>
      <x:c r="G3226" s="1">
        <x:v>4</x:v>
      </x:c>
      <x:c r="I3226" s="1" t="s">
        <x:v>103</x:v>
      </x:c>
      <x:c r="K3226" s="23" t="s">
        <x:v>447</x:v>
      </x:c>
      <x:c r="AG3226" s="197"/>
      <x:c r="AL3226" s="198"/>
      <x:c r="AM3226" s="198"/>
      <x:c r="AN3226" s="198"/>
      <x:c r="AO3226" s="198"/>
      <x:c r="AP3226" s="198"/>
      <x:c r="AQ3226" s="198"/>
    </x:row>
    <x:row r="3227" spans="1:43" s="1" customFormat="1">
      <x:c r="A3227" s="1">
        <x:v>322100</x:v>
      </x:c>
      <x:c r="B3227" s="194">
        <x:v>682</x:v>
      </x:c>
      <x:c r="C3227" s="1">
        <x:f t="shared" si="242"/>
        <x:v>7.68</x:v>
      </x:c>
      <x:c r="G3227" s="1">
        <x:v>4</x:v>
      </x:c>
      <x:c r="I3227" s="1" t="s">
        <x:v>104</x:v>
      </x:c>
      <x:c r="K3227" s="23" t="s">
        <x:v>447</x:v>
      </x:c>
      <x:c r="AG3227" s="197"/>
      <x:c r="AL3227" s="198"/>
      <x:c r="AM3227" s="198"/>
      <x:c r="AN3227" s="198"/>
      <x:c r="AO3227" s="198"/>
      <x:c r="AP3227" s="198"/>
      <x:c r="AQ3227" s="198"/>
    </x:row>
    <x:row r="3228" spans="1:43" s="1" customFormat="1">
      <x:c r="A3228" s="1">
        <x:v>322200</x:v>
      </x:c>
      <x:c r="B3228" s="194">
        <x:v>682</x:v>
      </x:c>
      <x:c r="C3228" s="1">
        <x:f t="shared" si="242"/>
        <x:v>7.84</x:v>
      </x:c>
      <x:c r="G3228" s="1">
        <x:v>5</x:v>
      </x:c>
      <x:c r="I3228" s="1" t="s">
        <x:v>100</x:v>
      </x:c>
      <x:c r="K3228" s="23" t="s">
        <x:v>447</x:v>
      </x:c>
      <x:c r="AG3228" s="197"/>
      <x:c r="AL3228" s="198"/>
      <x:c r="AM3228" s="198"/>
      <x:c r="AN3228" s="198"/>
      <x:c r="AO3228" s="198"/>
      <x:c r="AP3228" s="198"/>
      <x:c r="AQ3228" s="198"/>
    </x:row>
    <x:row r="3229" spans="1:43" s="1" customFormat="1">
      <x:c r="A3229" s="1">
        <x:v>322300</x:v>
      </x:c>
      <x:c r="B3229" s="194">
        <x:v>682</x:v>
      </x:c>
      <x:c r="C3229" s="1">
        <x:f>C3228+0.26</x:f>
        <x:v>8.1</x:v>
      </x:c>
      <x:c r="G3229" s="1">
        <x:v>4</x:v>
      </x:c>
      <x:c r="I3229" s="1" t="s">
        <x:v>100</x:v>
      </x:c>
      <x:c r="K3229" s="23" t="s">
        <x:v>447</x:v>
      </x:c>
      <x:c r="AG3229" s="197"/>
      <x:c r="AL3229" s="198"/>
      <x:c r="AM3229" s="198"/>
      <x:c r="AN3229" s="198"/>
      <x:c r="AO3229" s="198"/>
      <x:c r="AP3229" s="198"/>
      <x:c r="AQ3229" s="198"/>
    </x:row>
    <x:row r="3230" spans="1:43" s="1" customFormat="1">
      <x:c r="A3230" s="1">
        <x:v>322400</x:v>
      </x:c>
      <x:c r="B3230" s="194">
        <x:v>682</x:v>
      </x:c>
      <x:c r="C3230" s="1">
        <x:f t="shared" ref="C3230:C3235" si="243">C3229+0.15</x:f>
        <x:v>8.25</x:v>
      </x:c>
      <x:c r="G3230" s="1">
        <x:v>5</x:v>
      </x:c>
      <x:c r="K3230" s="23" t="s">
        <x:v>447</x:v>
      </x:c>
      <x:c r="AG3230" s="197"/>
      <x:c r="AL3230" s="198"/>
      <x:c r="AM3230" s="198"/>
      <x:c r="AN3230" s="198"/>
      <x:c r="AO3230" s="198"/>
      <x:c r="AP3230" s="198"/>
      <x:c r="AQ3230" s="198"/>
    </x:row>
    <x:row r="3231" spans="1:43" s="1" customFormat="1">
      <x:c r="A3231" s="1">
        <x:v>322500</x:v>
      </x:c>
      <x:c r="B3231" s="194">
        <x:v>682</x:v>
      </x:c>
      <x:c r="C3231" s="1">
        <x:f t="shared" si="243"/>
        <x:v>8.4</x:v>
      </x:c>
      <x:c r="G3231" s="1">
        <x:v>6</x:v>
      </x:c>
      <x:c r="I3231" s="1" t="s">
        <x:v>102</x:v>
      </x:c>
      <x:c r="K3231" s="23" t="s">
        <x:v>447</x:v>
      </x:c>
      <x:c r="AG3231" s="197"/>
      <x:c r="AL3231" s="198"/>
      <x:c r="AM3231" s="198"/>
      <x:c r="AN3231" s="198"/>
      <x:c r="AO3231" s="198"/>
      <x:c r="AP3231" s="198"/>
      <x:c r="AQ3231" s="198"/>
    </x:row>
    <x:row r="3232" spans="1:43" s="1" customFormat="1">
      <x:c r="A3232" s="1">
        <x:v>322600</x:v>
      </x:c>
      <x:c r="B3232" s="194">
        <x:v>682</x:v>
      </x:c>
      <x:c r="C3232" s="1">
        <x:f t="shared" si="243"/>
        <x:v>8.55</x:v>
      </x:c>
      <x:c r="G3232" s="1">
        <x:v>7</x:v>
      </x:c>
      <x:c r="K3232" s="23" t="s">
        <x:v>447</x:v>
      </x:c>
      <x:c r="AG3232" s="197"/>
      <x:c r="AL3232" s="198"/>
      <x:c r="AM3232" s="198"/>
      <x:c r="AN3232" s="198"/>
      <x:c r="AO3232" s="198"/>
      <x:c r="AP3232" s="198"/>
      <x:c r="AQ3232" s="198"/>
    </x:row>
    <x:row r="3233" spans="1:43" s="1" customFormat="1">
      <x:c r="A3233" s="1">
        <x:v>322700</x:v>
      </x:c>
      <x:c r="B3233" s="194">
        <x:v>682</x:v>
      </x:c>
      <x:c r="C3233" s="1">
        <x:f t="shared" si="243"/>
        <x:v>8.7</x:v>
      </x:c>
      <x:c r="G3233" s="1">
        <x:v>6</x:v>
      </x:c>
      <x:c r="I3233" s="1" t="s">
        <x:v>103</x:v>
      </x:c>
      <x:c r="K3233" s="23" t="s">
        <x:v>447</x:v>
      </x:c>
      <x:c r="AG3233" s="197"/>
      <x:c r="AL3233" s="198"/>
      <x:c r="AM3233" s="198"/>
      <x:c r="AN3233" s="198"/>
      <x:c r="AO3233" s="198"/>
      <x:c r="AP3233" s="198"/>
      <x:c r="AQ3233" s="198"/>
    </x:row>
    <x:row r="3234" spans="1:43" s="1" customFormat="1">
      <x:c r="A3234" s="1">
        <x:v>322800</x:v>
      </x:c>
      <x:c r="B3234" s="194">
        <x:v>682</x:v>
      </x:c>
      <x:c r="C3234" s="1">
        <x:f t="shared" si="243"/>
        <x:v>8.85</x:v>
      </x:c>
      <x:c r="G3234" s="1">
        <x:v>7</x:v>
      </x:c>
      <x:c r="K3234" s="23" t="s">
        <x:v>447</x:v>
      </x:c>
      <x:c r="AG3234" s="197"/>
      <x:c r="AL3234" s="198"/>
      <x:c r="AM3234" s="198"/>
      <x:c r="AN3234" s="198"/>
      <x:c r="AO3234" s="198"/>
      <x:c r="AP3234" s="198"/>
      <x:c r="AQ3234" s="198"/>
    </x:row>
    <x:row r="3235" spans="1:43" s="1" customFormat="1">
      <x:c r="A3235" s="1">
        <x:v>322900</x:v>
      </x:c>
      <x:c r="B3235" s="194">
        <x:v>682</x:v>
      </x:c>
      <x:c r="C3235" s="1">
        <x:f t="shared" si="243"/>
        <x:v>9</x:v>
      </x:c>
      <x:c r="G3235" s="1">
        <x:v>6</x:v>
      </x:c>
      <x:c r="I3235" s="1" t="s">
        <x:v>110</x:v>
      </x:c>
      <x:c r="J3235" s="1">
        <x:v>0.65</x:v>
      </x:c>
      <x:c r="K3235" s="23" t="s">
        <x:v>447</x:v>
      </x:c>
      <x:c r="AG3235" s="197"/>
      <x:c r="AL3235" s="198"/>
      <x:c r="AM3235" s="198"/>
      <x:c r="AN3235" s="198"/>
      <x:c r="AO3235" s="198"/>
      <x:c r="AP3235" s="198"/>
      <x:c r="AQ3235" s="198"/>
    </x:row>
    <x:row r="3236" spans="1:43" s="1" customFormat="1">
      <x:c r="A3236" s="1">
        <x:v>323000</x:v>
      </x:c>
      <x:c r="B3236" s="194">
        <x:v>682</x:v>
      </x:c>
      <x:c r="C3236" s="1">
        <x:f>299/30</x:f>
        <x:v>9.96666666666667</x:v>
      </x:c>
      <x:c r="D3236" s="1">
        <x:v>1</x:v>
      </x:c>
      <x:c r="K3236" s="23"/>
      <x:c r="M3236" s="1">
        <x:v>2616</x:v>
      </x:c>
      <x:c r="N3236" s="1">
        <x:v>2</x:v>
      </x:c>
      <x:c r="P3236" s="1" t="s">
        <x:v>197</x:v>
      </x:c>
      <x:c r="AG3236" s="197"/>
      <x:c r="AL3236" s="198"/>
      <x:c r="AM3236" s="198"/>
      <x:c r="AN3236" s="198"/>
      <x:c r="AO3236" s="198"/>
      <x:c r="AP3236" s="198"/>
      <x:c r="AQ3236" s="198"/>
    </x:row>
    <x:row r="3237" spans="1:43">
      <x:c r="A3237">
        <x:v>323100</x:v>
      </x:c>
      <x:c r="B3237" s="199">
        <x:v>683</x:v>
      </x:c>
      <x:c r="C3237">
        <x:f>11/30</x:f>
        <x:v>0.366666666666667</x:v>
      </x:c>
      <x:c r="G3237">
        <x:v>3</x:v>
      </x:c>
      <x:c r="I3237" t="s">
        <x:v>100</x:v>
      </x:c>
      <x:c r="M3237">
        <x:v>2468</x:v>
      </x:c>
      <x:c r="O3237" t="s">
        <x:v>101</x:v>
      </x:c>
      <x:c r="AG3237" s="80">
        <x:v>1</x:v>
      </x:c>
      <x:c r="AL3237" s="165"/>
      <x:c r="AM3237" s="165"/>
      <x:c r="AN3237" s="165"/>
      <x:c r="AO3237" s="165"/>
      <x:c r="AP3237" s="165"/>
      <x:c r="AQ3237" s="165"/>
    </x:row>
    <x:row r="3238" spans="1:43">
      <x:c r="A3238">
        <x:v>323200</x:v>
      </x:c>
      <x:c r="B3238" s="199">
        <x:v>683</x:v>
      </x:c>
      <x:c r="C3238">
        <x:f>29/30</x:f>
        <x:v>0.966666666666667</x:v>
      </x:c>
      <x:c r="G3238">
        <x:v>2</x:v>
      </x:c>
      <x:c r="I3238" t="s">
        <x:v>104</x:v>
      </x:c>
      <x:c r="M3238">
        <x:v>2467</x:v>
      </x:c>
      <x:c r="O3238" t="s">
        <x:v>101</x:v>
      </x:c>
      <x:c r="AG3238" s="80">
        <x:v>2</x:v>
      </x:c>
      <x:c r="AL3238" s="165"/>
      <x:c r="AM3238" s="165"/>
      <x:c r="AN3238" s="165"/>
      <x:c r="AO3238" s="165"/>
      <x:c r="AP3238" s="165"/>
      <x:c r="AQ3238" s="165"/>
    </x:row>
    <x:row r="3239" spans="1:43">
      <x:c r="A3239">
        <x:v>323300</x:v>
      </x:c>
      <x:c r="B3239" s="199">
        <x:v>683</x:v>
      </x:c>
      <x:c r="C3239">
        <x:f>37/30</x:f>
        <x:v>1.23333333333333</x:v>
      </x:c>
      <x:c r="G3239">
        <x:v>3</x:v>
      </x:c>
      <x:c r="I3239" t="s">
        <x:v>103</x:v>
      </x:c>
      <x:c r="M3239">
        <x:v>2467</x:v>
      </x:c>
      <x:c r="O3239" t="s">
        <x:v>101</x:v>
      </x:c>
      <x:c r="AG3239" s="80">
        <x:v>2</x:v>
      </x:c>
      <x:c r="AL3239" s="165"/>
      <x:c r="AM3239" s="165"/>
      <x:c r="AN3239" s="165"/>
      <x:c r="AO3239" s="165"/>
      <x:c r="AP3239" s="165"/>
      <x:c r="AQ3239" s="165"/>
    </x:row>
    <x:row r="3240" spans="1:43">
      <x:c r="A3240">
        <x:v>323400</x:v>
      </x:c>
      <x:c r="B3240" s="199">
        <x:v>683</x:v>
      </x:c>
      <x:c r="C3240">
        <x:f>57/30</x:f>
        <x:v>1.9</x:v>
      </x:c>
      <x:c r="G3240">
        <x:v>4</x:v>
      </x:c>
      <x:c r="I3240" t="s">
        <x:v>102</x:v>
      </x:c>
      <x:c r="M3240">
        <x:v>2468</x:v>
      </x:c>
      <x:c r="O3240" t="s">
        <x:v>101</x:v>
      </x:c>
      <x:c r="AG3240" s="80">
        <x:v>2</x:v>
      </x:c>
      <x:c r="AL3240" s="165"/>
      <x:c r="AM3240" s="165"/>
      <x:c r="AN3240" s="165"/>
      <x:c r="AO3240" s="165"/>
      <x:c r="AP3240" s="165"/>
      <x:c r="AQ3240" s="165"/>
    </x:row>
    <x:row r="3241" spans="1:43">
      <x:c r="A3241">
        <x:v>323500</x:v>
      </x:c>
      <x:c r="B3241" s="199">
        <x:v>683</x:v>
      </x:c>
      <x:c r="C3241">
        <x:f>C3240+0.18</x:f>
        <x:v>2.08</x:v>
      </x:c>
      <x:c r="G3241">
        <x:v>5</x:v>
      </x:c>
      <x:c r="I3241" t="s">
        <x:v>103</x:v>
      </x:c>
      <x:c r="M3241">
        <x:v>2467</x:v>
      </x:c>
      <x:c r="O3241" t="s">
        <x:v>101</x:v>
      </x:c>
      <x:c r="AG3241" s="80">
        <x:v>2</x:v>
      </x:c>
      <x:c r="AL3241" s="165"/>
      <x:c r="AM3241" s="165"/>
      <x:c r="AN3241" s="165"/>
      <x:c r="AO3241" s="165"/>
      <x:c r="AP3241" s="165"/>
      <x:c r="AQ3241" s="165"/>
    </x:row>
    <x:row r="3242" spans="1:43">
      <x:c r="A3242">
        <x:v>323600</x:v>
      </x:c>
      <x:c r="B3242" s="199">
        <x:v>683</x:v>
      </x:c>
      <x:c r="C3242">
        <x:f>C3241+0.15</x:f>
        <x:v>2.23</x:v>
      </x:c>
      <x:c r="D3242">
        <x:v>1</x:v>
      </x:c>
      <x:c r="AG3242" s="80">
        <x:v>2</x:v>
      </x:c>
      <x:c r="AL3242" s="165"/>
      <x:c r="AM3242" s="165"/>
      <x:c r="AN3242" s="165"/>
      <x:c r="AO3242" s="165"/>
      <x:c r="AP3242" s="165"/>
      <x:c r="AQ3242" s="165"/>
    </x:row>
    <x:row r="3243" spans="1:43" s="17" customFormat="1">
      <x:c r="A3243" s="17">
        <x:v>323700</x:v>
      </x:c>
      <x:c r="B3243" s="158">
        <x:v>684</x:v>
      </x:c>
      <x:c r="C3243" s="17">
        <x:f>9/30</x:f>
        <x:v>0.3</x:v>
      </x:c>
      <x:c r="G3243" s="17">
        <x:v>2</x:v>
      </x:c>
      <x:c r="I3243" s="17" t="s">
        <x:v>103</x:v>
      </x:c>
      <x:c r="M3243" s="17">
        <x:v>2472</x:v>
      </x:c>
      <x:c r="O3243" s="17" t="s">
        <x:v>101</x:v>
      </x:c>
      <x:c r="AG3243" s="177">
        <x:v>2</x:v>
      </x:c>
      <x:c r="AL3243" s="178"/>
      <x:c r="AM3243" s="178"/>
      <x:c r="AN3243" s="178"/>
      <x:c r="AO3243" s="178"/>
      <x:c r="AP3243" s="178"/>
      <x:c r="AQ3243" s="178"/>
    </x:row>
    <x:row r="3244" spans="1:43" s="17" customFormat="1">
      <x:c r="A3244" s="17">
        <x:v>323800</x:v>
      </x:c>
      <x:c r="B3244" s="158">
        <x:v>684</x:v>
      </x:c>
      <x:c r="C3244" s="17">
        <x:f>27/30</x:f>
        <x:v>0.9</x:v>
      </x:c>
      <x:c r="G3244" s="17">
        <x:v>3</x:v>
      </x:c>
      <x:c r="I3244" s="17" t="s">
        <x:v>102</x:v>
      </x:c>
      <x:c r="M3244" s="17">
        <x:v>2472</x:v>
      </x:c>
      <x:c r="O3244" s="17" t="s">
        <x:v>101</x:v>
      </x:c>
      <x:c r="AG3244" s="177">
        <x:v>2</x:v>
      </x:c>
      <x:c r="AL3244" s="178"/>
      <x:c r="AM3244" s="178"/>
      <x:c r="AN3244" s="178"/>
      <x:c r="AO3244" s="178"/>
      <x:c r="AP3244" s="178"/>
      <x:c r="AQ3244" s="178"/>
    </x:row>
    <x:row r="3245" spans="1:43" s="17" customFormat="1">
      <x:c r="A3245" s="17">
        <x:v>323900</x:v>
      </x:c>
      <x:c r="B3245" s="158">
        <x:v>684</x:v>
      </x:c>
      <x:c r="C3245" s="17">
        <x:f>64/30</x:f>
        <x:v>2.13333333333333</x:v>
      </x:c>
      <x:c r="G3245" s="17">
        <x:v>2</x:v>
      </x:c>
      <x:c r="I3245" s="17" t="s">
        <x:v>100</x:v>
      </x:c>
      <x:c r="M3245" s="17">
        <x:v>2472</x:v>
      </x:c>
      <x:c r="O3245" s="17" t="s">
        <x:v>101</x:v>
      </x:c>
      <x:c r="AG3245" s="177">
        <x:v>1</x:v>
      </x:c>
      <x:c r="AJ3245" s="17" t="s">
        <x:v>562</x:v>
      </x:c>
      <x:c r="AL3245" s="178"/>
      <x:c r="AM3245" s="178"/>
      <x:c r="AN3245" s="178"/>
      <x:c r="AO3245" s="178"/>
      <x:c r="AP3245" s="178"/>
      <x:c r="AQ3245" s="178"/>
    </x:row>
    <x:row r="3246" spans="1:43" s="17" customFormat="1">
      <x:c r="A3246" s="17">
        <x:v>324000</x:v>
      </x:c>
      <x:c r="B3246" s="158">
        <x:v>684</x:v>
      </x:c>
      <x:c r="C3246" s="17">
        <x:f>C3245+0.15</x:f>
        <x:v>2.28333333333333</x:v>
      </x:c>
      <x:c r="D3246" s="17">
        <x:v>1</x:v>
      </x:c>
      <x:c r="AG3246" s="177">
        <x:v>1</x:v>
      </x:c>
      <x:c r="AL3246" s="178"/>
      <x:c r="AM3246" s="178"/>
      <x:c r="AN3246" s="178"/>
      <x:c r="AO3246" s="178"/>
      <x:c r="AP3246" s="178"/>
      <x:c r="AQ3246" s="178"/>
    </x:row>
    <x:row r="3247" spans="1:43" s="17" customFormat="1">
      <x:c r="A3247" s="17">
        <x:v>324100</x:v>
      </x:c>
      <x:c r="B3247" s="158">
        <x:v>684</x:v>
      </x:c>
      <x:c r="C3247" s="17">
        <x:f>74/30</x:f>
        <x:v>2.46666666666667</x:v>
      </x:c>
      <x:c r="G3247" s="17">
        <x:v>3</x:v>
      </x:c>
      <x:c r="I3247" s="17" t="s">
        <x:v>110</x:v>
      </x:c>
      <x:c r="J3247" s="17">
        <x:v>0.4</x:v>
      </x:c>
      <x:c r="M3247" s="17">
        <x:v>2472</x:v>
      </x:c>
      <x:c r="O3247" s="17" t="s">
        <x:v>101</x:v>
      </x:c>
      <x:c r="AG3247" s="177">
        <x:v>2</x:v>
      </x:c>
      <x:c r="AL3247" s="178"/>
      <x:c r="AM3247" s="178"/>
      <x:c r="AN3247" s="178"/>
      <x:c r="AO3247" s="178"/>
      <x:c r="AP3247" s="178"/>
      <x:c r="AQ3247" s="178"/>
    </x:row>
    <x:row r="3248" spans="1:43">
      <x:c r="A3248">
        <x:v>324200</x:v>
      </x:c>
      <x:c r="B3248" s="199">
        <x:v>685</x:v>
      </x:c>
      <x:c r="C3248" s="118">
        <x:f>15/30</x:f>
        <x:v>0.5</x:v>
      </x:c>
      <x:c r="D3248" s="118">
        <x:v>1</x:v>
      </x:c>
      <x:c r="E3248" s="118"/>
      <x:c r="F3248" s="118"/>
      <x:c r="G3248" s="118"/>
      <x:c r="H3248" s="118"/>
      <x:c r="I3248" s="118"/>
      <x:c r="J3248" s="118"/>
      <x:c r="K3248" s="118"/>
      <x:c r="AG3248" s="80">
        <x:v>1</x:v>
      </x:c>
      <x:c r="AL3248" s="165"/>
      <x:c r="AM3248" s="165"/>
      <x:c r="AN3248" s="165"/>
      <x:c r="AO3248" s="165"/>
      <x:c r="AP3248" s="165"/>
      <x:c r="AQ3248" s="165"/>
    </x:row>
    <x:row r="3249" spans="1:43">
      <x:c r="A3249">
        <x:v>324300</x:v>
      </x:c>
      <x:c r="B3249" s="199">
        <x:v>685</x:v>
      </x:c>
      <x:c r="C3249" s="118">
        <x:f>25/30</x:f>
        <x:v>0.833333333333333</x:v>
      </x:c>
      <x:c r="D3249" s="118">
        <x:v>1</x:v>
      </x:c>
      <x:c r="E3249" s="118"/>
      <x:c r="F3249" s="118"/>
      <x:c r="G3249" s="118"/>
      <x:c r="H3249" s="118"/>
      <x:c r="I3249" s="118"/>
      <x:c r="J3249" s="118"/>
      <x:c r="K3249" s="118"/>
      <x:c r="AG3249" s="80">
        <x:v>1</x:v>
      </x:c>
      <x:c r="AL3249" s="165"/>
      <x:c r="AM3249" s="165"/>
      <x:c r="AN3249" s="165"/>
      <x:c r="AO3249" s="165"/>
      <x:c r="AP3249" s="165"/>
      <x:c r="AQ3249" s="165"/>
    </x:row>
    <x:row r="3250" spans="1:43">
      <x:c r="A3250">
        <x:v>324400</x:v>
      </x:c>
      <x:c r="B3250" s="199">
        <x:v>685</x:v>
      </x:c>
      <x:c r="C3250">
        <x:f>50/30</x:f>
        <x:v>1.66666666666667</x:v>
      </x:c>
      <x:c r="G3250">
        <x:v>3</x:v>
      </x:c>
      <x:c r="I3250" t="s">
        <x:v>100</x:v>
      </x:c>
      <x:c r="M3250">
        <x:v>2467</x:v>
      </x:c>
      <x:c r="O3250" t="s">
        <x:v>101</x:v>
      </x:c>
      <x:c r="U3250">
        <x:v>439</x:v>
      </x:c>
      <x:c r="V3250">
        <x:v>0.1</x:v>
      </x:c>
      <x:c r="W3250" t="s">
        <x:v>563</x:v>
      </x:c>
      <x:c r="X3250">
        <x:v>4</x:v>
      </x:c>
      <x:c r="Y3250">
        <x:v>0</x:v>
      </x:c>
      <x:c r="Z3250" t="s">
        <x:v>115</x:v>
      </x:c>
      <x:c r="AA3250">
        <x:v>42</x:v>
      </x:c>
      <x:c r="AD3250" t="s">
        <x:v>166</x:v>
      </x:c>
      <x:c r="AG3250" s="80">
        <x:v>2</x:v>
      </x:c>
      <x:c r="AL3250" s="165"/>
      <x:c r="AM3250" s="165"/>
      <x:c r="AN3250" s="165"/>
      <x:c r="AO3250" s="165"/>
      <x:c r="AP3250" s="165"/>
      <x:c r="AQ3250" s="165"/>
    </x:row>
    <x:row r="3251" spans="1:43">
      <x:c r="A3251">
        <x:v>324500</x:v>
      </x:c>
      <x:c r="B3251" s="199">
        <x:v>685</x:v>
      </x:c>
      <x:c r="C3251">
        <x:f>C3250+0.17</x:f>
        <x:v>1.83666666666667</x:v>
      </x:c>
      <x:c r="D3251">
        <x:v>1</x:v>
      </x:c>
      <x:c r="AG3251" s="80">
        <x:v>2</x:v>
      </x:c>
      <x:c r="AL3251" s="165"/>
      <x:c r="AM3251" s="165"/>
      <x:c r="AN3251" s="165"/>
      <x:c r="AO3251" s="165"/>
      <x:c r="AP3251" s="165"/>
      <x:c r="AQ3251" s="165"/>
    </x:row>
    <x:row r="3252" spans="1:43">
      <x:c r="A3252">
        <x:v>324600</x:v>
      </x:c>
      <x:c r="B3252" s="199">
        <x:v>685</x:v>
      </x:c>
      <x:c r="C3252">
        <x:f>C3251+0.17</x:f>
        <x:v>2.00666666666667</x:v>
      </x:c>
      <x:c r="D3252">
        <x:v>1</x:v>
      </x:c>
      <x:c r="AG3252" s="80">
        <x:v>2</x:v>
      </x:c>
      <x:c r="AL3252" s="165"/>
      <x:c r="AM3252" s="165"/>
      <x:c r="AN3252" s="165"/>
      <x:c r="AO3252" s="165"/>
      <x:c r="AP3252" s="165"/>
      <x:c r="AQ3252" s="165"/>
    </x:row>
    <x:row r="3253" spans="1:43" s="17" customFormat="1">
      <x:c r="A3253" s="17">
        <x:v>324700</x:v>
      </x:c>
      <x:c r="B3253" s="158">
        <x:v>686</x:v>
      </x:c>
      <x:c r="C3253" s="17">
        <x:f>15/30</x:f>
        <x:v>0.5</x:v>
      </x:c>
      <x:c r="G3253" s="17">
        <x:v>3</x:v>
      </x:c>
      <x:c r="I3253" s="17" t="s">
        <x:v>104</x:v>
      </x:c>
      <x:c r="M3253" s="17">
        <x:v>2479</x:v>
      </x:c>
      <x:c r="O3253" s="17" t="s">
        <x:v>101</x:v>
      </x:c>
      <x:c r="AG3253" s="177">
        <x:v>2</x:v>
      </x:c>
      <x:c r="AL3253" s="178"/>
      <x:c r="AM3253" s="178"/>
      <x:c r="AN3253" s="178"/>
      <x:c r="AO3253" s="178"/>
      <x:c r="AP3253" s="178"/>
      <x:c r="AQ3253" s="178"/>
    </x:row>
    <x:row r="3254" spans="1:43" s="17" customFormat="1">
      <x:c r="A3254" s="17">
        <x:v>324800</x:v>
      </x:c>
      <x:c r="B3254" s="158">
        <x:v>686</x:v>
      </x:c>
      <x:c r="C3254" s="17">
        <x:f>28/30</x:f>
        <x:v>0.933333333333333</x:v>
      </x:c>
      <x:c r="G3254" s="17">
        <x:v>4</x:v>
      </x:c>
      <x:c r="I3254" s="17" t="s">
        <x:v>103</x:v>
      </x:c>
      <x:c r="M3254" s="17">
        <x:v>2479</x:v>
      </x:c>
      <x:c r="O3254" s="17" t="s">
        <x:v>101</x:v>
      </x:c>
      <x:c r="AG3254" s="177">
        <x:v>2</x:v>
      </x:c>
      <x:c r="AL3254" s="178"/>
      <x:c r="AM3254" s="178"/>
      <x:c r="AN3254" s="178"/>
      <x:c r="AO3254" s="178"/>
      <x:c r="AP3254" s="178"/>
      <x:c r="AQ3254" s="178"/>
    </x:row>
    <x:row r="3255" spans="1:43" s="17" customFormat="1">
      <x:c r="A3255" s="17">
        <x:v>324900</x:v>
      </x:c>
      <x:c r="B3255" s="158">
        <x:v>686</x:v>
      </x:c>
      <x:c r="C3255" s="17">
        <x:f>54/30</x:f>
        <x:v>1.8</x:v>
      </x:c>
      <x:c r="G3255" s="17">
        <x:v>5</x:v>
      </x:c>
      <x:c r="I3255" s="17" t="s">
        <x:v>110</x:v>
      </x:c>
      <x:c r="J3255" s="17">
        <x:v>0.65</x:v>
      </x:c>
      <x:c r="M3255" s="17">
        <x:v>2475</x:v>
      </x:c>
      <x:c r="O3255" s="17" t="s">
        <x:v>101</x:v>
      </x:c>
      <x:c r="AG3255" s="177">
        <x:v>2</x:v>
      </x:c>
      <x:c r="AL3255" s="178"/>
      <x:c r="AM3255" s="178"/>
      <x:c r="AN3255" s="178"/>
      <x:c r="AO3255" s="178"/>
      <x:c r="AP3255" s="178"/>
      <x:c r="AQ3255" s="178"/>
    </x:row>
    <x:row r="3256" spans="1:43" s="17" customFormat="1">
      <x:c r="A3256" s="17">
        <x:v>325000</x:v>
      </x:c>
      <x:c r="B3256" s="158">
        <x:v>686</x:v>
      </x:c>
      <x:c r="C3256" s="17">
        <x:f>60/30</x:f>
        <x:v>2</x:v>
      </x:c>
      <x:c r="D3256" s="17">
        <x:v>1</x:v>
      </x:c>
      <x:c r="AG3256" s="177">
        <x:v>1</x:v>
      </x:c>
      <x:c r="AL3256" s="178"/>
      <x:c r="AM3256" s="178"/>
      <x:c r="AN3256" s="178"/>
      <x:c r="AO3256" s="178"/>
      <x:c r="AP3256" s="178"/>
      <x:c r="AQ3256" s="178"/>
    </x:row>
    <x:row r="3257" spans="1:43" s="17" customFormat="1">
      <x:c r="A3257" s="17">
        <x:v>325100</x:v>
      </x:c>
      <x:c r="B3257" s="158">
        <x:v>686</x:v>
      </x:c>
      <x:c r="C3257" s="17">
        <x:f>C3256+0.2</x:f>
        <x:v>2.2</x:v>
      </x:c>
      <x:c r="D3257" s="17">
        <x:v>1</x:v>
      </x:c>
      <x:c r="AG3257" s="177">
        <x:v>1</x:v>
      </x:c>
      <x:c r="AL3257" s="178"/>
      <x:c r="AM3257" s="178"/>
      <x:c r="AN3257" s="178"/>
      <x:c r="AO3257" s="178"/>
      <x:c r="AP3257" s="178"/>
      <x:c r="AQ3257" s="178"/>
    </x:row>
    <x:row r="3258" spans="1:43" s="17" customFormat="1">
      <x:c r="A3258" s="17">
        <x:v>325200</x:v>
      </x:c>
      <x:c r="B3258" s="158">
        <x:v>686</x:v>
      </x:c>
      <x:c r="C3258" s="17">
        <x:f>C3257+0.2</x:f>
        <x:v>2.4</x:v>
      </x:c>
      <x:c r="D3258" s="17">
        <x:v>1</x:v>
      </x:c>
      <x:c r="AG3258" s="177">
        <x:v>1</x:v>
      </x:c>
      <x:c r="AL3258" s="178"/>
      <x:c r="AM3258" s="178"/>
      <x:c r="AN3258" s="178"/>
      <x:c r="AO3258" s="178"/>
      <x:c r="AP3258" s="178"/>
      <x:c r="AQ3258" s="178"/>
    </x:row>
    <x:row r="3259" spans="1:43" s="17" customFormat="1">
      <x:c r="A3259" s="17">
        <x:v>325300</x:v>
      </x:c>
      <x:c r="B3259" s="158">
        <x:v>686</x:v>
      </x:c>
      <x:c r="C3259" s="17">
        <x:f>86/30</x:f>
        <x:v>2.86666666666667</x:v>
      </x:c>
      <x:c r="G3259" s="17">
        <x:v>8</x:v>
      </x:c>
      <x:c r="I3259" s="17" t="s">
        <x:v>110</x:v>
      </x:c>
      <x:c r="J3259" s="17">
        <x:v>0.4</x:v>
      </x:c>
      <x:c r="AG3259" s="177">
        <x:v>2</x:v>
      </x:c>
      <x:c r="AL3259" s="178"/>
      <x:c r="AM3259" s="178"/>
      <x:c r="AN3259" s="178"/>
      <x:c r="AO3259" s="178"/>
      <x:c r="AP3259" s="178"/>
      <x:c r="AQ3259" s="178"/>
    </x:row>
    <x:row r="3260" spans="1:43">
      <x:c r="A3260">
        <x:v>325400</x:v>
      </x:c>
      <x:c r="B3260" s="199">
        <x:v>687</x:v>
      </x:c>
      <x:c r="C3260">
        <x:v>0.0001</x:v>
      </x:c>
      <x:c r="D3260">
        <x:v>1</x:v>
      </x:c>
      <x:c r="M3260">
        <x:v>2558</x:v>
      </x:c>
      <x:c r="N3260">
        <x:v>2</x:v>
      </x:c>
      <x:c r="P3260" t="s">
        <x:v>545</x:v>
      </x:c>
      <x:c r="AL3260" s="165"/>
      <x:c r="AM3260" s="165"/>
      <x:c r="AN3260" s="165"/>
      <x:c r="AO3260" s="165"/>
      <x:c r="AP3260" s="165"/>
      <x:c r="AQ3260" s="165"/>
    </x:row>
    <x:row r="3261" spans="1:43">
      <x:c r="A3261">
        <x:v>325500</x:v>
      </x:c>
      <x:c r="B3261" s="199">
        <x:v>687</x:v>
      </x:c>
      <x:c r="C3261">
        <x:f>26/30</x:f>
        <x:v>0.866666666666667</x:v>
      </x:c>
      <x:c r="G3261">
        <x:v>2</x:v>
      </x:c>
      <x:c r="I3261" t="s">
        <x:v>102</x:v>
      </x:c>
      <x:c r="M3261">
        <x:v>2472</x:v>
      </x:c>
      <x:c r="O3261" t="s">
        <x:v>101</x:v>
      </x:c>
      <x:c r="AG3261" s="80">
        <x:v>1</x:v>
      </x:c>
      <x:c r="AL3261" s="165"/>
      <x:c r="AM3261" s="165"/>
      <x:c r="AN3261" s="165"/>
      <x:c r="AO3261" s="165"/>
      <x:c r="AP3261" s="165"/>
      <x:c r="AQ3261" s="165"/>
    </x:row>
    <x:row r="3262" spans="1:43">
      <x:c r="A3262">
        <x:v>325600</x:v>
      </x:c>
      <x:c r="B3262" s="199">
        <x:v>687</x:v>
      </x:c>
      <x:c r="C3262">
        <x:f>C3261+0.53</x:f>
        <x:v>1.39666666666667</x:v>
      </x:c>
      <x:c r="G3262">
        <x:v>3</x:v>
      </x:c>
      <x:c r="I3262" t="s">
        <x:v>103</x:v>
      </x:c>
      <x:c r="M3262">
        <x:v>2472</x:v>
      </x:c>
      <x:c r="O3262" t="s">
        <x:v>101</x:v>
      </x:c>
      <x:c r="AG3262" s="80">
        <x:v>1</x:v>
      </x:c>
      <x:c r="AL3262" s="165"/>
      <x:c r="AM3262" s="165"/>
      <x:c r="AN3262" s="165"/>
      <x:c r="AO3262" s="165"/>
      <x:c r="AP3262" s="165"/>
      <x:c r="AQ3262" s="165"/>
    </x:row>
    <x:row r="3263" spans="1:43">
      <x:c r="A3263">
        <x:v>325700</x:v>
      </x:c>
      <x:c r="B3263" s="199">
        <x:v>687</x:v>
      </x:c>
      <x:c r="C3263">
        <x:f>56/30</x:f>
        <x:v>1.86666666666667</x:v>
      </x:c>
      <x:c r="D3263">
        <x:v>1</x:v>
      </x:c>
      <x:c r="U3263">
        <x:v>2483</x:v>
      </x:c>
      <x:c r="V3263">
        <x:v>0.2</x:v>
      </x:c>
      <x:c r="W3263" t="s">
        <x:v>564</x:v>
      </x:c>
      <x:c r="X3263">
        <x:v>1</x:v>
      </x:c>
      <x:c r="Y3263">
        <x:v>0</x:v>
      </x:c>
      <x:c r="Z3263" t="s">
        <x:v>115</x:v>
      </x:c>
      <x:c r="AB3263">
        <x:v>0.45</x:v>
      </x:c>
      <x:c r="AD3263" t="s">
        <x:v>197</x:v>
      </x:c>
      <x:c r="AL3263" s="165"/>
      <x:c r="AM3263" s="165"/>
      <x:c r="AN3263" s="165"/>
      <x:c r="AO3263" s="165"/>
      <x:c r="AP3263" s="165"/>
      <x:c r="AQ3263" s="165"/>
    </x:row>
    <x:row r="3264" spans="1:43">
      <x:c r="A3264">
        <x:v>325800</x:v>
      </x:c>
      <x:c r="B3264" s="199">
        <x:v>687</x:v>
      </x:c>
      <x:c r="C3264">
        <x:f>70/30</x:f>
        <x:v>2.33333333333333</x:v>
      </x:c>
      <x:c r="G3264">
        <x:v>4</x:v>
      </x:c>
      <x:c r="I3264" t="s">
        <x:v>100</x:v>
      </x:c>
      <x:c r="M3264">
        <x:v>2467</x:v>
      </x:c>
      <x:c r="O3264" t="s">
        <x:v>101</x:v>
      </x:c>
      <x:c r="AG3264" s="80">
        <x:v>2</x:v>
      </x:c>
      <x:c r="AL3264" s="165"/>
      <x:c r="AM3264" s="165"/>
      <x:c r="AN3264" s="165"/>
      <x:c r="AO3264" s="165"/>
      <x:c r="AP3264" s="165"/>
      <x:c r="AQ3264" s="165"/>
    </x:row>
    <x:row r="3265" spans="1:43">
      <x:c r="A3265">
        <x:v>325900</x:v>
      </x:c>
      <x:c r="B3265" s="199">
        <x:v>687</x:v>
      </x:c>
      <x:c r="C3265">
        <x:f t="shared" ref="C3265:C3267" si="244">C3264+0.18</x:f>
        <x:v>2.51333333333333</x:v>
      </x:c>
      <x:c r="G3265">
        <x:v>4</x:v>
      </x:c>
      <x:c r="I3265" t="s">
        <x:v>102</x:v>
      </x:c>
      <x:c r="M3265">
        <x:v>2467</x:v>
      </x:c>
      <x:c r="O3265" t="s">
        <x:v>101</x:v>
      </x:c>
      <x:c r="AG3265" s="80">
        <x:v>2</x:v>
      </x:c>
      <x:c r="AL3265" s="165"/>
      <x:c r="AM3265" s="165"/>
      <x:c r="AN3265" s="165"/>
      <x:c r="AO3265" s="165"/>
      <x:c r="AP3265" s="165"/>
      <x:c r="AQ3265" s="165"/>
    </x:row>
    <x:row r="3266" spans="1:43">
      <x:c r="A3266">
        <x:v>326000</x:v>
      </x:c>
      <x:c r="B3266" s="199">
        <x:v>687</x:v>
      </x:c>
      <x:c r="C3266">
        <x:f t="shared" si="244"/>
        <x:v>2.69333333333333</x:v>
      </x:c>
      <x:c r="G3266">
        <x:v>5</x:v>
      </x:c>
      <x:c r="I3266" t="s">
        <x:v>103</x:v>
      </x:c>
      <x:c r="M3266">
        <x:v>2467</x:v>
      </x:c>
      <x:c r="O3266" t="s">
        <x:v>101</x:v>
      </x:c>
      <x:c r="AG3266" s="80">
        <x:v>2</x:v>
      </x:c>
      <x:c r="AL3266" s="165"/>
      <x:c r="AM3266" s="165"/>
      <x:c r="AN3266" s="165"/>
      <x:c r="AO3266" s="165"/>
      <x:c r="AP3266" s="165"/>
      <x:c r="AQ3266" s="165"/>
    </x:row>
    <x:row r="3267" spans="1:43">
      <x:c r="A3267">
        <x:v>326100</x:v>
      </x:c>
      <x:c r="B3267" s="199">
        <x:v>687</x:v>
      </x:c>
      <x:c r="C3267">
        <x:f t="shared" si="244"/>
        <x:v>2.87333333333333</x:v>
      </x:c>
      <x:c r="G3267">
        <x:v>5</x:v>
      </x:c>
      <x:c r="I3267" t="s">
        <x:v>104</x:v>
      </x:c>
      <x:c r="M3267">
        <x:v>2467</x:v>
      </x:c>
      <x:c r="O3267" t="s">
        <x:v>101</x:v>
      </x:c>
      <x:c r="AG3267" s="80">
        <x:v>2</x:v>
      </x:c>
      <x:c r="AL3267" s="165"/>
      <x:c r="AM3267" s="165"/>
      <x:c r="AN3267" s="165"/>
      <x:c r="AO3267" s="165"/>
      <x:c r="AP3267" s="165"/>
      <x:c r="AQ3267" s="165"/>
    </x:row>
    <x:row r="3268" spans="1:43" s="17" customFormat="1">
      <x:c r="A3268" s="17">
        <x:v>326200</x:v>
      </x:c>
      <x:c r="B3268" s="158">
        <x:v>688</x:v>
      </x:c>
      <x:c r="C3268" s="17">
        <x:f>103/30</x:f>
        <x:v>3.43333333333333</x:v>
      </x:c>
      <x:c r="G3268" s="17">
        <x:v>2</x:v>
      </x:c>
      <x:c r="I3268" s="17" t="s">
        <x:v>102</x:v>
      </x:c>
      <x:c r="M3268" s="17">
        <x:v>2467</x:v>
      </x:c>
      <x:c r="O3268" s="17" t="s">
        <x:v>101</x:v>
      </x:c>
      <x:c r="AG3268" s="177"/>
      <x:c r="AL3268" s="178"/>
      <x:c r="AM3268" s="178"/>
      <x:c r="AN3268" s="178"/>
      <x:c r="AO3268" s="178"/>
      <x:c r="AP3268" s="178"/>
      <x:c r="AQ3268" s="178"/>
    </x:row>
    <x:row r="3269" spans="1:43" s="17" customFormat="1">
      <x:c r="A3269" s="17">
        <x:v>326300</x:v>
      </x:c>
      <x:c r="B3269" s="158">
        <x:v>688</x:v>
      </x:c>
      <x:c r="C3269" s="17">
        <x:f>116/30</x:f>
        <x:v>3.86666666666667</x:v>
      </x:c>
      <x:c r="G3269" s="17">
        <x:v>3</x:v>
      </x:c>
      <x:c r="I3269" s="17" t="s">
        <x:v>100</x:v>
      </x:c>
      <x:c r="M3269" s="17">
        <x:v>2467</x:v>
      </x:c>
      <x:c r="O3269" s="17" t="s">
        <x:v>101</x:v>
      </x:c>
      <x:c r="AG3269" s="177"/>
      <x:c r="AL3269" s="178"/>
      <x:c r="AM3269" s="178"/>
      <x:c r="AN3269" s="178"/>
      <x:c r="AO3269" s="178"/>
      <x:c r="AP3269" s="178"/>
      <x:c r="AQ3269" s="178"/>
    </x:row>
    <x:row r="3270" spans="1:43" s="17" customFormat="1">
      <x:c r="A3270" s="17">
        <x:v>326400</x:v>
      </x:c>
      <x:c r="B3270" s="158">
        <x:v>688</x:v>
      </x:c>
      <x:c r="C3270" s="17">
        <x:f>190/30</x:f>
        <x:v>6.33333333333333</x:v>
      </x:c>
      <x:c r="G3270" s="17">
        <x:v>4</x:v>
      </x:c>
      <x:c r="I3270" s="17" t="s">
        <x:v>100</x:v>
      </x:c>
      <x:c r="K3270" s="17" t="s">
        <x:v>106</x:v>
      </x:c>
      <x:c r="AG3270" s="177"/>
      <x:c r="AL3270" s="178"/>
      <x:c r="AM3270" s="178"/>
      <x:c r="AN3270" s="178"/>
      <x:c r="AO3270" s="178"/>
      <x:c r="AP3270" s="178"/>
      <x:c r="AQ3270" s="178"/>
    </x:row>
    <x:row r="3271" spans="1:43" s="17" customFormat="1">
      <x:c r="A3271" s="17">
        <x:v>326500</x:v>
      </x:c>
      <x:c r="B3271" s="158">
        <x:v>688</x:v>
      </x:c>
      <x:c r="C3271" s="17">
        <x:f t="shared" ref="C3271:C3274" si="245">C3270+0.32</x:f>
        <x:v>6.65333333333333</x:v>
      </x:c>
      <x:c r="G3271" s="17">
        <x:v>5</x:v>
      </x:c>
      <x:c r="I3271" s="17" t="s">
        <x:v>102</x:v>
      </x:c>
      <x:c r="K3271" s="17" t="s">
        <x:v>106</x:v>
      </x:c>
      <x:c r="AG3271" s="177"/>
      <x:c r="AL3271" s="178"/>
      <x:c r="AM3271" s="178"/>
      <x:c r="AN3271" s="178"/>
      <x:c r="AO3271" s="178"/>
      <x:c r="AP3271" s="178"/>
      <x:c r="AQ3271" s="178"/>
    </x:row>
    <x:row r="3272" spans="1:43" s="17" customFormat="1">
      <x:c r="A3272" s="17">
        <x:v>326600</x:v>
      </x:c>
      <x:c r="B3272" s="158">
        <x:v>688</x:v>
      </x:c>
      <x:c r="C3272" s="17">
        <x:f t="shared" si="245"/>
        <x:v>6.97333333333333</x:v>
      </x:c>
      <x:c r="G3272" s="17">
        <x:v>4</x:v>
      </x:c>
      <x:c r="I3272" s="17" t="s">
        <x:v>103</x:v>
      </x:c>
      <x:c r="K3272" s="17" t="s">
        <x:v>106</x:v>
      </x:c>
      <x:c r="AG3272" s="177"/>
      <x:c r="AL3272" s="178"/>
      <x:c r="AM3272" s="178"/>
      <x:c r="AN3272" s="178"/>
      <x:c r="AO3272" s="178"/>
      <x:c r="AP3272" s="178"/>
      <x:c r="AQ3272" s="178"/>
    </x:row>
    <x:row r="3273" spans="1:43" s="17" customFormat="1">
      <x:c r="A3273" s="17">
        <x:v>326700</x:v>
      </x:c>
      <x:c r="B3273" s="158">
        <x:v>688</x:v>
      </x:c>
      <x:c r="C3273" s="17">
        <x:f t="shared" si="245"/>
        <x:v>7.29333333333333</x:v>
      </x:c>
      <x:c r="G3273" s="17">
        <x:v>5</x:v>
      </x:c>
      <x:c r="I3273" s="17" t="s">
        <x:v>104</x:v>
      </x:c>
      <x:c r="K3273" s="17" t="s">
        <x:v>106</x:v>
      </x:c>
      <x:c r="AG3273" s="177"/>
      <x:c r="AL3273" s="178"/>
      <x:c r="AM3273" s="178"/>
      <x:c r="AN3273" s="178"/>
      <x:c r="AO3273" s="178"/>
      <x:c r="AP3273" s="178"/>
      <x:c r="AQ3273" s="178"/>
    </x:row>
    <x:row r="3274" spans="1:43" s="17" customFormat="1">
      <x:c r="A3274" s="17">
        <x:v>326800</x:v>
      </x:c>
      <x:c r="B3274" s="158">
        <x:v>688</x:v>
      </x:c>
      <x:c r="C3274" s="17">
        <x:f t="shared" si="245"/>
        <x:v>7.61333333333333</x:v>
      </x:c>
      <x:c r="G3274" s="17">
        <x:v>4</x:v>
      </x:c>
      <x:c r="I3274" s="17" t="s">
        <x:v>100</x:v>
      </x:c>
      <x:c r="K3274" s="17" t="s">
        <x:v>106</x:v>
      </x:c>
      <x:c r="AG3274" s="177"/>
      <x:c r="AL3274" s="178"/>
      <x:c r="AM3274" s="178"/>
      <x:c r="AN3274" s="178"/>
      <x:c r="AO3274" s="178"/>
      <x:c r="AP3274" s="178"/>
      <x:c r="AQ3274" s="178"/>
    </x:row>
    <x:row r="3275" spans="1:43" s="17" customFormat="1">
      <x:c r="A3275" s="17">
        <x:v>326900</x:v>
      </x:c>
      <x:c r="B3275" s="158">
        <x:v>688</x:v>
      </x:c>
      <x:c r="C3275" s="17">
        <x:f>249/30</x:f>
        <x:v>8.3</x:v>
      </x:c>
      <x:c r="D3275" s="17">
        <x:v>1</x:v>
      </x:c>
      <x:c r="M3275" s="17">
        <x:v>2489</x:v>
      </x:c>
      <x:c r="N3275" s="17">
        <x:v>2</x:v>
      </x:c>
      <x:c r="P3275" s="17" t="s">
        <x:v>545</x:v>
      </x:c>
      <x:c r="AG3275" s="177"/>
      <x:c r="AL3275" s="178"/>
      <x:c r="AM3275" s="178"/>
      <x:c r="AN3275" s="178"/>
      <x:c r="AO3275" s="178"/>
      <x:c r="AP3275" s="178"/>
      <x:c r="AQ3275" s="178"/>
    </x:row>
    <x:row r="3276" spans="1:43">
      <x:c r="A3276">
        <x:v>327000</x:v>
      </x:c>
      <x:c r="B3276" s="199">
        <x:v>689</x:v>
      </x:c>
      <x:c r="C3276">
        <x:v>1e-6</x:v>
      </x:c>
      <x:c r="D3276">
        <x:v>1</x:v>
      </x:c>
      <x:c r="AL3276" s="165"/>
      <x:c r="AM3276" s="165"/>
      <x:c r="AN3276" s="165"/>
      <x:c r="AO3276" s="165"/>
      <x:c r="AP3276" s="165"/>
      <x:c r="AQ3276" s="165"/>
    </x:row>
    <x:row r="3277" spans="1:43">
      <x:c r="A3277">
        <x:v>327100</x:v>
      </x:c>
      <x:c r="B3277" s="199">
        <x:v>689</x:v>
      </x:c>
      <x:c r="C3277">
        <x:f>75/30</x:f>
        <x:v>2.5</x:v>
      </x:c>
      <x:c r="G3277">
        <x:v>4</x:v>
      </x:c>
      <x:c r="I3277" t="s">
        <x:v>103</x:v>
      </x:c>
      <x:c r="M3277">
        <x:v>2467</x:v>
      </x:c>
      <x:c r="O3277" t="s">
        <x:v>101</x:v>
      </x:c>
      <x:c r="AL3277" s="165"/>
      <x:c r="AM3277" s="165"/>
      <x:c r="AN3277" s="165"/>
      <x:c r="AO3277" s="165"/>
      <x:c r="AP3277" s="165"/>
      <x:c r="AQ3277" s="165"/>
    </x:row>
    <x:row r="3278" spans="1:43">
      <x:c r="A3278">
        <x:v>327200</x:v>
      </x:c>
      <x:c r="B3278" s="199">
        <x:v>689</x:v>
      </x:c>
      <x:c r="C3278">
        <x:f>112/30</x:f>
        <x:v>3.73333333333333</x:v>
      </x:c>
      <x:c r="G3278">
        <x:v>5</x:v>
      </x:c>
      <x:c r="I3278" t="s">
        <x:v>102</x:v>
      </x:c>
      <x:c r="M3278">
        <x:v>2467</x:v>
      </x:c>
      <x:c r="O3278" t="s">
        <x:v>101</x:v>
      </x:c>
      <x:c r="AL3278" s="165"/>
      <x:c r="AM3278" s="165"/>
      <x:c r="AN3278" s="165"/>
      <x:c r="AO3278" s="165"/>
      <x:c r="AP3278" s="165"/>
      <x:c r="AQ3278" s="165"/>
    </x:row>
    <x:row r="3279" spans="1:43">
      <x:c r="A3279">
        <x:v>327300</x:v>
      </x:c>
      <x:c r="B3279" s="199">
        <x:v>689</x:v>
      </x:c>
      <x:c r="C3279">
        <x:f>195/30</x:f>
        <x:v>6.5</x:v>
      </x:c>
      <x:c r="G3279">
        <x:v>3</x:v>
      </x:c>
      <x:c r="I3279" t="s">
        <x:v>104</x:v>
      </x:c>
      <x:c r="M3279">
        <x:v>2467</x:v>
      </x:c>
      <x:c r="O3279" t="s">
        <x:v>101</x:v>
      </x:c>
      <x:c r="AL3279" s="165"/>
      <x:c r="AM3279" s="165"/>
      <x:c r="AN3279" s="165"/>
      <x:c r="AO3279" s="165"/>
      <x:c r="AP3279" s="165"/>
      <x:c r="AQ3279" s="165"/>
    </x:row>
    <x:row r="3280" spans="1:43">
      <x:c r="A3280">
        <x:v>327400</x:v>
      </x:c>
      <x:c r="B3280" s="199">
        <x:v>689</x:v>
      </x:c>
      <x:c r="C3280">
        <x:f>C3279+0.2</x:f>
        <x:v>6.7</x:v>
      </x:c>
      <x:c r="G3280">
        <x:v>2</x:v>
      </x:c>
      <x:c r="I3280" t="s">
        <x:v>100</x:v>
      </x:c>
      <x:c r="M3280">
        <x:v>2467</x:v>
      </x:c>
      <x:c r="O3280" t="s">
        <x:v>101</x:v>
      </x:c>
      <x:c r="AL3280" s="165"/>
      <x:c r="AM3280" s="165"/>
      <x:c r="AN3280" s="165"/>
      <x:c r="AO3280" s="165"/>
      <x:c r="AP3280" s="165"/>
      <x:c r="AQ3280" s="165"/>
    </x:row>
    <x:row r="3281" spans="1:43">
      <x:c r="A3281">
        <x:v>327500</x:v>
      </x:c>
      <x:c r="B3281" s="199">
        <x:v>689</x:v>
      </x:c>
      <x:c r="C3281">
        <x:f>C3280+0.2</x:f>
        <x:v>6.9</x:v>
      </x:c>
      <x:c r="G3281">
        <x:v>3</x:v>
      </x:c>
      <x:c r="I3281" t="s">
        <x:v>102</x:v>
      </x:c>
      <x:c r="M3281">
        <x:v>2467</x:v>
      </x:c>
      <x:c r="O3281" t="s">
        <x:v>101</x:v>
      </x:c>
      <x:c r="AL3281" s="165"/>
      <x:c r="AM3281" s="165"/>
      <x:c r="AN3281" s="165"/>
      <x:c r="AO3281" s="165"/>
      <x:c r="AP3281" s="165"/>
      <x:c r="AQ3281" s="165"/>
    </x:row>
    <x:row r="3282" spans="1:43">
      <x:c r="A3282">
        <x:v>327600</x:v>
      </x:c>
      <x:c r="B3282" s="199">
        <x:v>689</x:v>
      </x:c>
      <x:c r="C3282">
        <x:f>C3281+0.2</x:f>
        <x:v>7.1</x:v>
      </x:c>
      <x:c r="G3282">
        <x:v>2</x:v>
      </x:c>
      <x:c r="I3282" t="s">
        <x:v>103</x:v>
      </x:c>
      <x:c r="M3282">
        <x:v>2467</x:v>
      </x:c>
      <x:c r="O3282" t="s">
        <x:v>101</x:v>
      </x:c>
      <x:c r="AL3282" s="165"/>
      <x:c r="AM3282" s="165"/>
      <x:c r="AN3282" s="165"/>
      <x:c r="AO3282" s="165"/>
      <x:c r="AP3282" s="165"/>
      <x:c r="AQ3282" s="165"/>
    </x:row>
    <x:row r="3283" spans="1:43">
      <x:c r="A3283">
        <x:v>327700</x:v>
      </x:c>
      <x:c r="B3283" s="199">
        <x:v>689</x:v>
      </x:c>
      <x:c r="C3283">
        <x:f>C3282+0.2</x:f>
        <x:v>7.3</x:v>
      </x:c>
      <x:c r="G3283">
        <x:v>3</x:v>
      </x:c>
      <x:c r="I3283" t="s">
        <x:v>104</x:v>
      </x:c>
      <x:c r="M3283">
        <x:v>2467</x:v>
      </x:c>
      <x:c r="O3283" t="s">
        <x:v>101</x:v>
      </x:c>
      <x:c r="AL3283" s="165"/>
      <x:c r="AM3283" s="165"/>
      <x:c r="AN3283" s="165"/>
      <x:c r="AO3283" s="165"/>
      <x:c r="AP3283" s="165"/>
      <x:c r="AQ3283" s="165"/>
    </x:row>
    <x:row r="3284" spans="1:43">
      <x:c r="A3284">
        <x:v>327800</x:v>
      </x:c>
      <x:c r="B3284" s="199">
        <x:v>689</x:v>
      </x:c>
      <x:c r="C3284">
        <x:f>C3283+0.2</x:f>
        <x:v>7.5</x:v>
      </x:c>
      <x:c r="G3284">
        <x:v>2</x:v>
      </x:c>
      <x:c r="I3284" t="s">
        <x:v>102</x:v>
      </x:c>
      <x:c r="M3284">
        <x:v>2467</x:v>
      </x:c>
      <x:c r="O3284" t="s">
        <x:v>101</x:v>
      </x:c>
      <x:c r="AL3284" s="165"/>
      <x:c r="AM3284" s="165"/>
      <x:c r="AN3284" s="165"/>
      <x:c r="AO3284" s="165"/>
      <x:c r="AP3284" s="165"/>
      <x:c r="AQ3284" s="165"/>
    </x:row>
    <x:row r="3285" spans="1:43">
      <x:c r="A3285">
        <x:v>327900</x:v>
      </x:c>
      <x:c r="B3285" s="199">
        <x:v>689</x:v>
      </x:c>
      <x:c r="C3285">
        <x:f>232/30</x:f>
        <x:v>7.73333333333333</x:v>
      </x:c>
      <x:c r="G3285">
        <x:v>4</x:v>
      </x:c>
      <x:c r="I3285" t="s">
        <x:v>100</x:v>
      </x:c>
      <x:c r="M3285">
        <x:v>2468</x:v>
      </x:c>
      <x:c r="O3285" t="s">
        <x:v>101</x:v>
      </x:c>
      <x:c r="S3285" t="s">
        <x:v>565</x:v>
      </x:c>
      <x:c r="AL3285" s="165"/>
      <x:c r="AM3285" s="165"/>
      <x:c r="AN3285" s="165"/>
      <x:c r="AO3285" s="165"/>
      <x:c r="AP3285" s="165"/>
      <x:c r="AQ3285" s="165"/>
    </x:row>
    <x:row r="3286" spans="1:43" s="17" customFormat="1">
      <x:c r="A3286" s="17">
        <x:v>328000</x:v>
      </x:c>
      <x:c r="B3286" s="158">
        <x:v>690</x:v>
      </x:c>
      <x:c r="C3286" s="17">
        <x:f>305/30</x:f>
        <x:v>10.1666666666667</x:v>
      </x:c>
      <x:c r="G3286" s="17">
        <x:v>3</x:v>
      </x:c>
      <x:c r="AG3286" s="177"/>
      <x:c r="AL3286" s="178"/>
      <x:c r="AM3286" s="178"/>
      <x:c r="AN3286" s="178"/>
      <x:c r="AO3286" s="178"/>
      <x:c r="AP3286" s="178"/>
      <x:c r="AQ3286" s="178"/>
    </x:row>
    <x:row r="3287" spans="1:43" s="17" customFormat="1">
      <x:c r="A3287" s="17">
        <x:v>328100</x:v>
      </x:c>
      <x:c r="B3287" s="158">
        <x:v>690</x:v>
      </x:c>
      <x:c r="C3287" s="17">
        <x:f>320/30</x:f>
        <x:v>10.6666666666667</x:v>
      </x:c>
      <x:c r="G3287" s="17">
        <x:v>2</x:v>
      </x:c>
      <x:c r="AG3287" s="177"/>
      <x:c r="AL3287" s="178"/>
      <x:c r="AM3287" s="178"/>
      <x:c r="AN3287" s="178"/>
      <x:c r="AO3287" s="178"/>
      <x:c r="AP3287" s="178"/>
      <x:c r="AQ3287" s="178"/>
    </x:row>
    <x:row r="3288" spans="1:43" s="17" customFormat="1">
      <x:c r="A3288" s="17">
        <x:v>328200</x:v>
      </x:c>
      <x:c r="B3288" s="158">
        <x:v>690</x:v>
      </x:c>
      <x:c r="C3288" s="17">
        <x:f>C3287+0.26</x:f>
        <x:v>10.9266666666667</x:v>
      </x:c>
      <x:c r="G3288" s="17">
        <x:v>3</x:v>
      </x:c>
      <x:c r="AG3288" s="177"/>
      <x:c r="AL3288" s="178"/>
      <x:c r="AM3288" s="178"/>
      <x:c r="AN3288" s="178"/>
      <x:c r="AO3288" s="178"/>
      <x:c r="AP3288" s="178"/>
      <x:c r="AQ3288" s="178"/>
    </x:row>
    <x:row r="3289" spans="1:43" s="17" customFormat="1">
      <x:c r="A3289" s="17">
        <x:v>328300</x:v>
      </x:c>
      <x:c r="B3289" s="158">
        <x:v>690</x:v>
      </x:c>
      <x:c r="C3289" s="17">
        <x:f>C3288+0.26</x:f>
        <x:v>11.1866666666667</x:v>
      </x:c>
      <x:c r="G3289" s="17">
        <x:v>4</x:v>
      </x:c>
      <x:c r="AG3289" s="177"/>
      <x:c r="AL3289" s="178"/>
      <x:c r="AM3289" s="178"/>
      <x:c r="AN3289" s="178"/>
      <x:c r="AO3289" s="178"/>
      <x:c r="AP3289" s="178"/>
      <x:c r="AQ3289" s="178"/>
    </x:row>
    <x:row r="3290" spans="1:43" s="17" customFormat="1">
      <x:c r="A3290" s="17">
        <x:v>328400</x:v>
      </x:c>
      <x:c r="B3290" s="158">
        <x:v>690</x:v>
      </x:c>
      <x:c r="C3290" s="17">
        <x:f>360/30</x:f>
        <x:v>12</x:v>
      </x:c>
      <x:c r="D3290" s="17">
        <x:v>1</x:v>
      </x:c>
      <x:c r="M3290" s="17">
        <x:v>683</x:v>
      </x:c>
      <x:c r="N3290" s="17">
        <x:v>2</x:v>
      </x:c>
      <x:c r="P3290" s="17" t="s">
        <x:v>566</x:v>
      </x:c>
      <x:c r="AG3290" s="177"/>
      <x:c r="AL3290" s="178"/>
      <x:c r="AM3290" s="178"/>
      <x:c r="AN3290" s="178"/>
      <x:c r="AO3290" s="178"/>
      <x:c r="AP3290" s="178"/>
      <x:c r="AQ3290" s="178"/>
    </x:row>
    <x:row r="3291" spans="1:43">
      <x:c r="A3291">
        <x:v>328500</x:v>
      </x:c>
      <x:c r="B3291" s="200">
        <x:v>691</x:v>
      </x:c>
      <x:c r="C3291" s="201">
        <x:f>18/30</x:f>
        <x:v>0.6</x:v>
      </x:c>
      <x:c r="D3291" s="201"/>
      <x:c r="E3291" s="201"/>
      <x:c r="F3291" s="201"/>
      <x:c r="G3291" s="201"/>
      <x:c r="H3291" s="201"/>
      <x:c r="I3291" s="201" t="s">
        <x:v>100</x:v>
      </x:c>
      <x:c r="J3291" s="201"/>
      <x:c r="K3291" s="201"/>
      <x:c r="M3291">
        <x:v>2393</x:v>
      </x:c>
      <x:c r="O3291" t="s">
        <x:v>116</x:v>
      </x:c>
      <x:c r="P3291" s="423" t="s">
        <x:v>567</x:v>
      </x:c>
      <x:c r="AG3291" s="80">
        <x:v>1</x:v>
      </x:c>
      <x:c r="AL3291" s="165"/>
      <x:c r="AM3291" s="165"/>
      <x:c r="AN3291" s="165"/>
      <x:c r="AO3291" s="165"/>
      <x:c r="AP3291" s="165"/>
      <x:c r="AQ3291" s="165"/>
    </x:row>
    <x:row r="3292" spans="1:43">
      <x:c r="A3292">
        <x:v>328600</x:v>
      </x:c>
      <x:c r="B3292" s="200">
        <x:v>691</x:v>
      </x:c>
      <x:c r="C3292" s="201">
        <x:f>C3291+0.0002</x:f>
        <x:v>0.6002</x:v>
      </x:c>
      <x:c r="D3292" s="201">
        <x:v>1</x:v>
      </x:c>
      <x:c r="E3292" s="201"/>
      <x:c r="F3292" s="201"/>
      <x:c r="G3292" s="201"/>
      <x:c r="H3292" s="201"/>
      <x:c r="I3292" s="201"/>
      <x:c r="J3292" s="201"/>
      <x:c r="K3292" s="201"/>
      <x:c r="M3292">
        <x:v>2418</x:v>
      </x:c>
      <x:c r="O3292" t="s">
        <x:v>101</x:v>
      </x:c>
      <x:c r="AL3292" s="165"/>
      <x:c r="AM3292" s="165"/>
      <x:c r="AN3292" s="165"/>
      <x:c r="AO3292" s="165"/>
      <x:c r="AP3292" s="165"/>
      <x:c r="AQ3292" s="165"/>
    </x:row>
    <x:row r="3293" spans="1:43">
      <x:c r="A3293">
        <x:v>328700</x:v>
      </x:c>
      <x:c r="B3293" s="200">
        <x:v>691</x:v>
      </x:c>
      <x:c r="C3293" s="201">
        <x:v>1.05</x:v>
      </x:c>
      <x:c r="D3293" s="201">
        <x:v>1</x:v>
      </x:c>
      <x:c r="E3293" s="201"/>
      <x:c r="F3293" s="201"/>
      <x:c r="G3293" s="201"/>
      <x:c r="H3293" s="201"/>
      <x:c r="I3293" s="201"/>
      <x:c r="J3293" s="201"/>
      <x:c r="K3293" s="201"/>
      <x:c r="M3293">
        <x:v>2421</x:v>
      </x:c>
      <x:c r="O3293" t="s">
        <x:v>116</x:v>
      </x:c>
      <x:c r="P3293" s="423" t="s">
        <x:v>568</x:v>
      </x:c>
      <x:c r="AL3293" s="165"/>
      <x:c r="AM3293" s="165"/>
      <x:c r="AN3293" s="165"/>
      <x:c r="AO3293" s="165"/>
      <x:c r="AP3293" s="165"/>
      <x:c r="AQ3293" s="165"/>
    </x:row>
    <x:row r="3294" spans="1:43">
      <x:c r="A3294">
        <x:v>328800</x:v>
      </x:c>
      <x:c r="B3294" s="200">
        <x:v>691</x:v>
      </x:c>
      <x:c r="C3294" s="201">
        <x:f>35/30</x:f>
        <x:v>1.16666666666667</x:v>
      </x:c>
      <x:c r="D3294" s="201"/>
      <x:c r="E3294" s="201"/>
      <x:c r="F3294" s="201"/>
      <x:c r="G3294" s="201"/>
      <x:c r="H3294" s="201"/>
      <x:c r="I3294" s="201" t="s">
        <x:v>102</x:v>
      </x:c>
      <x:c r="J3294" s="201"/>
      <x:c r="K3294" s="201"/>
      <x:c r="M3294">
        <x:v>2394</x:v>
      </x:c>
      <x:c r="O3294" t="s">
        <x:v>116</x:v>
      </x:c>
      <x:c r="P3294" s="423" t="s">
        <x:v>569</x:v>
      </x:c>
      <x:c r="AG3294" s="80">
        <x:v>2</x:v>
      </x:c>
      <x:c r="AL3294" s="165"/>
      <x:c r="AM3294" s="165"/>
      <x:c r="AN3294" s="165"/>
      <x:c r="AO3294" s="165"/>
      <x:c r="AP3294" s="165"/>
      <x:c r="AQ3294" s="165"/>
    </x:row>
    <x:row r="3295" spans="1:43">
      <x:c r="A3295">
        <x:v>328900</x:v>
      </x:c>
      <x:c r="B3295" s="200">
        <x:v>691</x:v>
      </x:c>
      <x:c r="C3295" s="201">
        <x:f t="shared" ref="C3295:C3299" si="246">C3294+0.0001</x:f>
        <x:v>1.16676666666667</x:v>
      </x:c>
      <x:c r="D3295" s="201">
        <x:v>1</x:v>
      </x:c>
      <x:c r="E3295" s="201"/>
      <x:c r="F3295" s="201"/>
      <x:c r="G3295" s="201"/>
      <x:c r="H3295" s="201"/>
      <x:c r="I3295" s="201"/>
      <x:c r="J3295" s="201"/>
      <x:c r="K3295" s="201"/>
      <x:c r="M3295">
        <x:v>2421</x:v>
      </x:c>
      <x:c r="O3295" t="s">
        <x:v>116</x:v>
      </x:c>
      <x:c r="P3295" s="423" t="s">
        <x:v>568</x:v>
      </x:c>
      <x:c r="AL3295" s="165"/>
      <x:c r="AM3295" s="165"/>
      <x:c r="AN3295" s="165"/>
      <x:c r="AO3295" s="165"/>
      <x:c r="AP3295" s="165"/>
      <x:c r="AQ3295" s="165"/>
    </x:row>
    <x:row r="3296" spans="1:43">
      <x:c r="A3296">
        <x:v>329000</x:v>
      </x:c>
      <x:c r="B3296" s="200">
        <x:v>691</x:v>
      </x:c>
      <x:c r="C3296" s="201">
        <x:f t="shared" si="246"/>
        <x:v>1.16686666666667</x:v>
      </x:c>
      <x:c r="D3296" s="201">
        <x:v>1</x:v>
      </x:c>
      <x:c r="E3296" s="201"/>
      <x:c r="F3296" s="201"/>
      <x:c r="G3296" s="201"/>
      <x:c r="H3296" s="201"/>
      <x:c r="I3296" s="201"/>
      <x:c r="J3296" s="201"/>
      <x:c r="K3296" s="201"/>
      <x:c r="M3296">
        <x:v>2425</x:v>
      </x:c>
      <x:c r="O3296" t="s">
        <x:v>116</x:v>
      </x:c>
      <x:c r="P3296" s="423" t="s">
        <x:v>570</x:v>
      </x:c>
      <x:c r="AL3296" s="165"/>
      <x:c r="AM3296" s="165"/>
      <x:c r="AN3296" s="165"/>
      <x:c r="AO3296" s="165"/>
      <x:c r="AP3296" s="165"/>
      <x:c r="AQ3296" s="165"/>
    </x:row>
    <x:row r="3297" spans="1:43">
      <x:c r="A3297">
        <x:v>329100</x:v>
      </x:c>
      <x:c r="B3297" s="200">
        <x:v>691</x:v>
      </x:c>
      <x:c r="C3297" s="201">
        <x:f>C3294+0.0002</x:f>
        <x:v>1.16686666666667</x:v>
      </x:c>
      <x:c r="D3297" s="201">
        <x:v>1</x:v>
      </x:c>
      <x:c r="E3297" s="201"/>
      <x:c r="F3297" s="201"/>
      <x:c r="G3297" s="201"/>
      <x:c r="H3297" s="201"/>
      <x:c r="I3297" s="201"/>
      <x:c r="J3297" s="201"/>
      <x:c r="K3297" s="201"/>
      <x:c r="M3297">
        <x:v>2420</x:v>
      </x:c>
      <x:c r="O3297" t="s">
        <x:v>101</x:v>
      </x:c>
      <x:c r="AL3297" s="165"/>
      <x:c r="AM3297" s="165"/>
      <x:c r="AN3297" s="165"/>
      <x:c r="AO3297" s="165"/>
      <x:c r="AP3297" s="165"/>
      <x:c r="AQ3297" s="165"/>
    </x:row>
    <x:row r="3298" spans="1:43">
      <x:c r="A3298">
        <x:v>329200</x:v>
      </x:c>
      <x:c r="B3298" s="200">
        <x:v>691</x:v>
      </x:c>
      <x:c r="C3298" s="201">
        <x:f>C3294+0.2</x:f>
        <x:v>1.36666666666667</x:v>
      </x:c>
      <x:c r="D3298" s="201"/>
      <x:c r="E3298" s="201"/>
      <x:c r="F3298" s="201"/>
      <x:c r="G3298" s="201"/>
      <x:c r="H3298" s="201"/>
      <x:c r="I3298" s="201" t="s">
        <x:v>104</x:v>
      </x:c>
      <x:c r="J3298" s="201"/>
      <x:c r="K3298" s="201"/>
      <x:c r="M3298">
        <x:v>2394</x:v>
      </x:c>
      <x:c r="O3298" t="s">
        <x:v>116</x:v>
      </x:c>
      <x:c r="P3298" s="423" t="s">
        <x:v>569</x:v>
      </x:c>
      <x:c r="AG3298" s="80">
        <x:v>2</x:v>
      </x:c>
      <x:c r="AL3298" s="165"/>
      <x:c r="AM3298" s="165"/>
      <x:c r="AN3298" s="165"/>
      <x:c r="AO3298" s="165"/>
      <x:c r="AP3298" s="165"/>
      <x:c r="AQ3298" s="165"/>
    </x:row>
    <x:row r="3299" spans="1:43">
      <x:c r="A3299">
        <x:v>329300</x:v>
      </x:c>
      <x:c r="B3299" s="200">
        <x:v>691</x:v>
      </x:c>
      <x:c r="C3299" s="201">
        <x:f t="shared" si="246"/>
        <x:v>1.36676666666667</x:v>
      </x:c>
      <x:c r="D3299" s="201">
        <x:v>1</x:v>
      </x:c>
      <x:c r="E3299" s="201"/>
      <x:c r="F3299" s="201"/>
      <x:c r="G3299" s="201"/>
      <x:c r="H3299" s="201"/>
      <x:c r="I3299" s="201"/>
      <x:c r="J3299" s="201"/>
      <x:c r="K3299" s="201"/>
      <x:c r="M3299">
        <x:v>2421</x:v>
      </x:c>
      <x:c r="O3299" t="s">
        <x:v>116</x:v>
      </x:c>
      <x:c r="P3299" s="423" t="s">
        <x:v>568</x:v>
      </x:c>
      <x:c r="AL3299" s="165"/>
      <x:c r="AM3299" s="165"/>
      <x:c r="AN3299" s="165"/>
      <x:c r="AO3299" s="165"/>
      <x:c r="AP3299" s="165"/>
      <x:c r="AQ3299" s="165"/>
    </x:row>
    <x:row r="3300" spans="1:43">
      <x:c r="A3300">
        <x:v>329400</x:v>
      </x:c>
      <x:c r="B3300" s="200">
        <x:v>691</x:v>
      </x:c>
      <x:c r="C3300" s="201">
        <x:f>C3298+0.0002</x:f>
        <x:v>1.36686666666667</x:v>
      </x:c>
      <x:c r="D3300" s="201">
        <x:v>1</x:v>
      </x:c>
      <x:c r="E3300" s="201"/>
      <x:c r="F3300" s="201"/>
      <x:c r="G3300" s="201"/>
      <x:c r="H3300" s="201"/>
      <x:c r="I3300" s="201"/>
      <x:c r="J3300" s="201"/>
      <x:c r="K3300" s="201"/>
      <x:c r="M3300">
        <x:v>2420</x:v>
      </x:c>
      <x:c r="O3300" t="s">
        <x:v>101</x:v>
      </x:c>
      <x:c r="AL3300" s="165"/>
      <x:c r="AM3300" s="165"/>
      <x:c r="AN3300" s="165"/>
      <x:c r="AO3300" s="165"/>
      <x:c r="AP3300" s="165"/>
      <x:c r="AQ3300" s="165"/>
    </x:row>
    <x:row r="3301" spans="1:43">
      <x:c r="A3301">
        <x:v>329500</x:v>
      </x:c>
      <x:c r="B3301" s="200">
        <x:v>691</x:v>
      </x:c>
      <x:c r="C3301" s="201">
        <x:f>C3298+0.2</x:f>
        <x:v>1.56666666666667</x:v>
      </x:c>
      <x:c r="D3301" s="201"/>
      <x:c r="E3301" s="201"/>
      <x:c r="F3301" s="201"/>
      <x:c r="G3301" s="201"/>
      <x:c r="H3301" s="201"/>
      <x:c r="I3301" s="201" t="s">
        <x:v>100</x:v>
      </x:c>
      <x:c r="J3301" s="201"/>
      <x:c r="K3301" s="201"/>
      <x:c r="M3301">
        <x:v>2394</x:v>
      </x:c>
      <x:c r="O3301" t="s">
        <x:v>116</x:v>
      </x:c>
      <x:c r="P3301" s="423" t="s">
        <x:v>569</x:v>
      </x:c>
      <x:c r="AG3301" s="80">
        <x:v>2</x:v>
      </x:c>
      <x:c r="AL3301" s="165"/>
      <x:c r="AM3301" s="165"/>
      <x:c r="AN3301" s="165"/>
      <x:c r="AO3301" s="165"/>
      <x:c r="AP3301" s="165"/>
      <x:c r="AQ3301" s="165"/>
    </x:row>
    <x:row r="3302" spans="1:43">
      <x:c r="A3302">
        <x:v>329600</x:v>
      </x:c>
      <x:c r="B3302" s="200">
        <x:v>691</x:v>
      </x:c>
      <x:c r="C3302" s="201">
        <x:f>C3301+0.0001</x:f>
        <x:v>1.56676666666667</x:v>
      </x:c>
      <x:c r="D3302" s="201">
        <x:v>1</x:v>
      </x:c>
      <x:c r="E3302" s="201"/>
      <x:c r="F3302" s="201"/>
      <x:c r="G3302" s="201"/>
      <x:c r="H3302" s="201"/>
      <x:c r="I3302" s="201"/>
      <x:c r="J3302" s="201"/>
      <x:c r="K3302" s="201"/>
      <x:c r="M3302">
        <x:v>2421</x:v>
      </x:c>
      <x:c r="O3302" t="s">
        <x:v>116</x:v>
      </x:c>
      <x:c r="P3302" s="423" t="s">
        <x:v>568</x:v>
      </x:c>
      <x:c r="AL3302" s="165"/>
      <x:c r="AM3302" s="165"/>
      <x:c r="AN3302" s="165"/>
      <x:c r="AO3302" s="165"/>
      <x:c r="AP3302" s="165"/>
      <x:c r="AQ3302" s="165"/>
    </x:row>
    <x:row r="3303" spans="1:43">
      <x:c r="A3303">
        <x:v>329700</x:v>
      </x:c>
      <x:c r="B3303" s="200">
        <x:v>691</x:v>
      </x:c>
      <x:c r="C3303" s="201">
        <x:f>C3301+0.0002</x:f>
        <x:v>1.56686666666667</x:v>
      </x:c>
      <x:c r="D3303" s="201">
        <x:v>1</x:v>
      </x:c>
      <x:c r="E3303" s="201"/>
      <x:c r="F3303" s="201"/>
      <x:c r="G3303" s="201"/>
      <x:c r="H3303" s="201"/>
      <x:c r="I3303" s="201"/>
      <x:c r="J3303" s="201"/>
      <x:c r="K3303" s="201"/>
      <x:c r="M3303">
        <x:v>2420</x:v>
      </x:c>
      <x:c r="O3303" t="s">
        <x:v>101</x:v>
      </x:c>
      <x:c r="AL3303" s="165"/>
      <x:c r="AM3303" s="165"/>
      <x:c r="AN3303" s="165"/>
      <x:c r="AO3303" s="165"/>
      <x:c r="AP3303" s="165"/>
      <x:c r="AQ3303" s="165"/>
    </x:row>
    <x:row r="3304" spans="1:43" s="24" customFormat="1">
      <x:c r="A3304" s="24">
        <x:v>329800</x:v>
      </x:c>
      <x:c r="B3304" s="200">
        <x:v>692</x:v>
      </x:c>
      <x:c r="C3304" s="201">
        <x:f>16/30</x:f>
        <x:v>0.533333333333333</x:v>
      </x:c>
      <x:c r="D3304" s="201">
        <x:v>1</x:v>
      </x:c>
      <x:c r="E3304" s="201"/>
      <x:c r="F3304" s="201"/>
      <x:c r="G3304" s="201"/>
      <x:c r="H3304" s="201"/>
      <x:c r="I3304" s="201"/>
      <x:c r="J3304" s="201"/>
      <x:c r="K3304" s="201"/>
      <x:c r="M3304" s="24">
        <x:v>2396</x:v>
      </x:c>
      <x:c r="N3304" s="24">
        <x:v>2</x:v>
      </x:c>
      <x:c r="P3304" s="24" t="s">
        <x:v>425</x:v>
      </x:c>
      <x:c r="AG3304" s="202">
        <x:v>2</x:v>
      </x:c>
      <x:c r="AL3304" s="203"/>
      <x:c r="AM3304" s="203"/>
      <x:c r="AN3304" s="203"/>
      <x:c r="AO3304" s="203"/>
      <x:c r="AP3304" s="203"/>
      <x:c r="AQ3304" s="203"/>
    </x:row>
    <x:row r="3305" spans="1:43" s="24" customFormat="1">
      <x:c r="A3305" s="24">
        <x:v>329900</x:v>
      </x:c>
      <x:c r="B3305" s="200">
        <x:v>692</x:v>
      </x:c>
      <x:c r="C3305" s="201">
        <x:f>17/30</x:f>
        <x:v>0.566666666666667</x:v>
      </x:c>
      <x:c r="D3305" s="201"/>
      <x:c r="E3305" s="201"/>
      <x:c r="F3305" s="201"/>
      <x:c r="G3305" s="201">
        <x:v>4</x:v>
      </x:c>
      <x:c r="H3305" s="201"/>
      <x:c r="I3305" s="201" t="s">
        <x:v>100</x:v>
      </x:c>
      <x:c r="J3305" s="201"/>
      <x:c r="K3305" s="201"/>
      <x:c r="AG3305" s="202">
        <x:v>1</x:v>
      </x:c>
      <x:c r="AL3305" s="203"/>
      <x:c r="AM3305" s="203"/>
      <x:c r="AN3305" s="203"/>
      <x:c r="AO3305" s="203"/>
      <x:c r="AP3305" s="203"/>
      <x:c r="AQ3305" s="203"/>
    </x:row>
    <x:row r="3306" spans="1:43" s="24" customFormat="1">
      <x:c r="A3306" s="24">
        <x:v>330000</x:v>
      </x:c>
      <x:c r="B3306" s="200">
        <x:v>692</x:v>
      </x:c>
      <x:c r="C3306" s="201">
        <x:f>36/30</x:f>
        <x:v>1.2</x:v>
      </x:c>
      <x:c r="D3306" s="201"/>
      <x:c r="E3306" s="201"/>
      <x:c r="F3306" s="201"/>
      <x:c r="G3306" s="201">
        <x:v>3</x:v>
      </x:c>
      <x:c r="H3306" s="201"/>
      <x:c r="I3306" s="201" t="s">
        <x:v>102</x:v>
      </x:c>
      <x:c r="J3306" s="201"/>
      <x:c r="K3306" s="201"/>
      <x:c r="M3306" s="24">
        <x:v>2397</x:v>
      </x:c>
      <x:c r="O3306" s="24" t="s">
        <x:v>101</x:v>
      </x:c>
      <x:c r="AG3306" s="202">
        <x:v>1</x:v>
      </x:c>
      <x:c r="AL3306" s="203"/>
      <x:c r="AM3306" s="203"/>
      <x:c r="AN3306" s="203"/>
      <x:c r="AO3306" s="203"/>
      <x:c r="AP3306" s="203"/>
      <x:c r="AQ3306" s="203"/>
    </x:row>
    <x:row r="3307" spans="1:43" s="24" customFormat="1">
      <x:c r="A3307" s="24">
        <x:v>330100</x:v>
      </x:c>
      <x:c r="B3307" s="200">
        <x:v>692</x:v>
      </x:c>
      <x:c r="C3307" s="201">
        <x:f t="shared" ref="C3307:C3310" si="247">C3306+0.19</x:f>
        <x:v>1.39</x:v>
      </x:c>
      <x:c r="D3307" s="201"/>
      <x:c r="E3307" s="201"/>
      <x:c r="F3307" s="201"/>
      <x:c r="G3307" s="201">
        <x:v>2</x:v>
      </x:c>
      <x:c r="H3307" s="201"/>
      <x:c r="I3307" s="201" t="s">
        <x:v>103</x:v>
      </x:c>
      <x:c r="J3307" s="201"/>
      <x:c r="K3307" s="201"/>
      <x:c r="AG3307" s="202">
        <x:v>1</x:v>
      </x:c>
      <x:c r="AL3307" s="203"/>
      <x:c r="AM3307" s="203"/>
      <x:c r="AN3307" s="203"/>
      <x:c r="AO3307" s="203"/>
      <x:c r="AP3307" s="203"/>
      <x:c r="AQ3307" s="203"/>
    </x:row>
    <x:row r="3308" spans="1:43" s="24" customFormat="1">
      <x:c r="A3308" s="24">
        <x:v>330200</x:v>
      </x:c>
      <x:c r="B3308" s="200">
        <x:v>692</x:v>
      </x:c>
      <x:c r="C3308" s="201">
        <x:f t="shared" si="247"/>
        <x:v>1.58</x:v>
      </x:c>
      <x:c r="D3308" s="201"/>
      <x:c r="E3308" s="201"/>
      <x:c r="F3308" s="201"/>
      <x:c r="G3308" s="201">
        <x:v>3</x:v>
      </x:c>
      <x:c r="H3308" s="201"/>
      <x:c r="I3308" s="201" t="s">
        <x:v>104</x:v>
      </x:c>
      <x:c r="J3308" s="201"/>
      <x:c r="K3308" s="201"/>
      <x:c r="AG3308" s="202">
        <x:v>1</x:v>
      </x:c>
      <x:c r="AL3308" s="203"/>
      <x:c r="AM3308" s="203"/>
      <x:c r="AN3308" s="203"/>
      <x:c r="AO3308" s="203"/>
      <x:c r="AP3308" s="203"/>
      <x:c r="AQ3308" s="203"/>
    </x:row>
    <x:row r="3309" spans="1:43" s="24" customFormat="1">
      <x:c r="A3309" s="24">
        <x:v>330300</x:v>
      </x:c>
      <x:c r="B3309" s="200">
        <x:v>692</x:v>
      </x:c>
      <x:c r="C3309" s="201">
        <x:f t="shared" si="247"/>
        <x:v>1.77</x:v>
      </x:c>
      <x:c r="D3309" s="201"/>
      <x:c r="E3309" s="201"/>
      <x:c r="F3309" s="201"/>
      <x:c r="G3309" s="201">
        <x:v>2</x:v>
      </x:c>
      <x:c r="H3309" s="201"/>
      <x:c r="I3309" s="201" t="s">
        <x:v>100</x:v>
      </x:c>
      <x:c r="J3309" s="201"/>
      <x:c r="K3309" s="201"/>
      <x:c r="AG3309" s="202">
        <x:v>1</x:v>
      </x:c>
      <x:c r="AL3309" s="203"/>
      <x:c r="AM3309" s="203"/>
      <x:c r="AN3309" s="203"/>
      <x:c r="AO3309" s="203"/>
      <x:c r="AP3309" s="203"/>
      <x:c r="AQ3309" s="203"/>
    </x:row>
    <x:row r="3310" spans="1:43" s="24" customFormat="1">
      <x:c r="A3310" s="24">
        <x:v>330400</x:v>
      </x:c>
      <x:c r="B3310" s="200">
        <x:v>692</x:v>
      </x:c>
      <x:c r="C3310" s="201">
        <x:f t="shared" si="247"/>
        <x:v>1.96</x:v>
      </x:c>
      <x:c r="D3310" s="201"/>
      <x:c r="E3310" s="201"/>
      <x:c r="F3310" s="201"/>
      <x:c r="G3310" s="201">
        <x:v>3</x:v>
      </x:c>
      <x:c r="H3310" s="201"/>
      <x:c r="I3310" s="201" t="s">
        <x:v>102</x:v>
      </x:c>
      <x:c r="J3310" s="201"/>
      <x:c r="K3310" s="201"/>
      <x:c r="AG3310" s="202">
        <x:v>1</x:v>
      </x:c>
      <x:c r="AL3310" s="203"/>
      <x:c r="AM3310" s="203"/>
      <x:c r="AN3310" s="203"/>
      <x:c r="AO3310" s="203"/>
      <x:c r="AP3310" s="203"/>
      <x:c r="AQ3310" s="203"/>
    </x:row>
    <x:row r="3311" spans="1:43" s="24" customFormat="1">
      <x:c r="A3311" s="24">
        <x:v>330500</x:v>
      </x:c>
      <x:c r="B3311" s="200">
        <x:v>692</x:v>
      </x:c>
      <x:c r="C3311" s="201">
        <x:f>81/30</x:f>
        <x:v>2.7</x:v>
      </x:c>
      <x:c r="D3311" s="201"/>
      <x:c r="E3311" s="201"/>
      <x:c r="F3311" s="201"/>
      <x:c r="G3311" s="201">
        <x:v>5</x:v>
      </x:c>
      <x:c r="H3311" s="201"/>
      <x:c r="I3311" s="201" t="s">
        <x:v>110</x:v>
      </x:c>
      <x:c r="J3311" s="201">
        <x:v>0.65</x:v>
      </x:c>
      <x:c r="K3311" s="201"/>
      <x:c r="AG3311" s="202">
        <x:v>2</x:v>
      </x:c>
      <x:c r="AL3311" s="203"/>
      <x:c r="AM3311" s="203"/>
      <x:c r="AN3311" s="203"/>
      <x:c r="AO3311" s="203"/>
      <x:c r="AP3311" s="203"/>
      <x:c r="AQ3311" s="203"/>
    </x:row>
    <x:row r="3312" spans="1:43" s="24" customFormat="1">
      <x:c r="A3312" s="24">
        <x:v>330600</x:v>
      </x:c>
      <x:c r="B3312" s="200">
        <x:v>692</x:v>
      </x:c>
      <x:c r="C3312" s="201">
        <x:f>C3311+0.1</x:f>
        <x:v>2.8</x:v>
      </x:c>
      <x:c r="D3312" s="201">
        <x:v>1</x:v>
      </x:c>
      <x:c r="E3312" s="201"/>
      <x:c r="F3312" s="201"/>
      <x:c r="G3312" s="201"/>
      <x:c r="H3312" s="201"/>
      <x:c r="I3312" s="201"/>
      <x:c r="J3312" s="201"/>
      <x:c r="K3312" s="201"/>
      <x:c r="AG3312" s="202">
        <x:v>2</x:v>
      </x:c>
      <x:c r="AL3312" s="203"/>
      <x:c r="AM3312" s="203"/>
      <x:c r="AN3312" s="203"/>
      <x:c r="AO3312" s="203"/>
      <x:c r="AP3312" s="203"/>
      <x:c r="AQ3312" s="203"/>
    </x:row>
    <x:row r="3313" spans="1:43" s="24" customFormat="1">
      <x:c r="A3313" s="24">
        <x:v>330700</x:v>
      </x:c>
      <x:c r="B3313" s="200">
        <x:v>692</x:v>
      </x:c>
      <x:c r="C3313" s="201">
        <x:f>C3312+0.1</x:f>
        <x:v>2.9</x:v>
      </x:c>
      <x:c r="D3313" s="201">
        <x:v>1</x:v>
      </x:c>
      <x:c r="E3313" s="201"/>
      <x:c r="F3313" s="201"/>
      <x:c r="G3313" s="201"/>
      <x:c r="H3313" s="201"/>
      <x:c r="I3313" s="201"/>
      <x:c r="J3313" s="201"/>
      <x:c r="K3313" s="201"/>
      <x:c r="AG3313" s="202">
        <x:v>2</x:v>
      </x:c>
      <x:c r="AL3313" s="203"/>
      <x:c r="AM3313" s="203"/>
      <x:c r="AN3313" s="203"/>
      <x:c r="AO3313" s="203"/>
      <x:c r="AP3313" s="203"/>
      <x:c r="AQ3313" s="203"/>
    </x:row>
    <x:row r="3314" spans="1:43">
      <x:c r="A3314">
        <x:v>330800</x:v>
      </x:c>
      <x:c r="B3314" s="200">
        <x:v>693</x:v>
      </x:c>
      <x:c r="C3314" s="201">
        <x:f>15/30</x:f>
        <x:v>0.5</x:v>
      </x:c>
      <x:c r="D3314" s="201">
        <x:v>1</x:v>
      </x:c>
      <x:c r="E3314" s="201"/>
      <x:c r="F3314" s="201"/>
      <x:c r="G3314" s="201"/>
      <x:c r="H3314" s="201"/>
      <x:c r="I3314" s="201"/>
      <x:c r="J3314" s="201"/>
      <x:c r="K3314" s="201"/>
      <x:c r="P3314" s="24"/>
      <x:c r="AG3314" s="80">
        <x:v>1</x:v>
      </x:c>
      <x:c r="AL3314" s="165"/>
      <x:c r="AM3314" s="165"/>
      <x:c r="AN3314" s="165"/>
      <x:c r="AO3314" s="165"/>
      <x:c r="AP3314" s="165"/>
      <x:c r="AQ3314" s="165"/>
    </x:row>
    <x:row r="3315" spans="1:43">
      <x:c r="A3315">
        <x:v>330900</x:v>
      </x:c>
      <x:c r="B3315" s="200">
        <x:v>693</x:v>
      </x:c>
      <x:c r="C3315" s="201">
        <x:v>0.983333333333333</x:v>
      </x:c>
      <x:c r="D3315" s="201">
        <x:v>1</x:v>
      </x:c>
      <x:c r="E3315" s="201"/>
      <x:c r="F3315" s="201"/>
      <x:c r="G3315" s="201"/>
      <x:c r="H3315" s="201"/>
      <x:c r="I3315" s="201"/>
      <x:c r="J3315" s="201"/>
      <x:c r="K3315" s="201"/>
      <x:c r="M3315">
        <x:v>2399</x:v>
      </x:c>
      <x:c r="N3315">
        <x:v>2</x:v>
      </x:c>
      <x:c r="P3315" s="24" t="s">
        <x:v>545</x:v>
      </x:c>
      <x:c r="AL3315" s="165"/>
      <x:c r="AM3315" s="165"/>
      <x:c r="AN3315" s="165"/>
      <x:c r="AO3315" s="165"/>
      <x:c r="AP3315" s="165"/>
      <x:c r="AQ3315" s="165"/>
    </x:row>
    <x:row r="3316" spans="1:43">
      <x:c r="A3316">
        <x:v>331000</x:v>
      </x:c>
      <x:c r="B3316" s="200">
        <x:v>693</x:v>
      </x:c>
      <x:c r="C3316" s="201">
        <x:v>1.08333333333333</x:v>
      </x:c>
      <x:c r="D3316" s="201"/>
      <x:c r="E3316" s="201"/>
      <x:c r="F3316" s="201"/>
      <x:c r="G3316" s="201">
        <x:v>3</x:v>
      </x:c>
      <x:c r="H3316" s="201"/>
      <x:c r="I3316" s="201" t="s">
        <x:v>102</x:v>
      </x:c>
      <x:c r="J3316" s="201"/>
      <x:c r="K3316" s="201"/>
      <x:c r="M3316">
        <x:v>2418</x:v>
      </x:c>
      <x:c r="O3316" t="s">
        <x:v>101</x:v>
      </x:c>
      <x:c r="AG3316" s="80">
        <x:v>2</x:v>
      </x:c>
      <x:c r="AL3316" s="165"/>
      <x:c r="AM3316" s="165"/>
      <x:c r="AN3316" s="165"/>
      <x:c r="AO3316" s="165"/>
      <x:c r="AP3316" s="165"/>
      <x:c r="AQ3316" s="165"/>
    </x:row>
    <x:row r="3317" spans="1:43">
      <x:c r="A3317">
        <x:v>331100</x:v>
      </x:c>
      <x:c r="B3317" s="200">
        <x:v>693</x:v>
      </x:c>
      <x:c r="C3317" s="201">
        <x:v>1.5499</x:v>
      </x:c>
      <x:c r="D3317" s="201">
        <x:v>1</x:v>
      </x:c>
      <x:c r="E3317" s="201"/>
      <x:c r="F3317" s="201"/>
      <x:c r="G3317" s="201"/>
      <x:c r="H3317" s="201"/>
      <x:c r="I3317" s="201"/>
      <x:c r="J3317" s="201"/>
      <x:c r="K3317" s="201"/>
      <x:c r="M3317">
        <x:v>2400</x:v>
      </x:c>
      <x:c r="O3317" t="s">
        <x:v>101</x:v>
      </x:c>
      <x:c r="AL3317" s="165"/>
      <x:c r="AM3317" s="165"/>
      <x:c r="AN3317" s="165"/>
      <x:c r="AO3317" s="165"/>
      <x:c r="AP3317" s="165"/>
      <x:c r="AQ3317" s="165"/>
    </x:row>
    <x:row r="3318" spans="1:43">
      <x:c r="A3318">
        <x:v>331200</x:v>
      </x:c>
      <x:c r="B3318" s="200">
        <x:v>693</x:v>
      </x:c>
      <x:c r="C3318" s="201">
        <x:v>1.55</x:v>
      </x:c>
      <x:c r="D3318" s="201"/>
      <x:c r="E3318" s="201"/>
      <x:c r="F3318" s="201"/>
      <x:c r="G3318" s="201">
        <x:v>4</x:v>
      </x:c>
      <x:c r="H3318" s="201"/>
      <x:c r="I3318" s="201" t="s">
        <x:v>100</x:v>
      </x:c>
      <x:c r="J3318" s="201">
        <x:v>0.2</x:v>
      </x:c>
      <x:c r="K3318" s="201"/>
      <x:c r="AG3318" s="80">
        <x:v>2</x:v>
      </x:c>
      <x:c r="AL3318" s="165"/>
      <x:c r="AM3318" s="165"/>
      <x:c r="AN3318" s="165"/>
      <x:c r="AO3318" s="165"/>
      <x:c r="AP3318" s="165"/>
      <x:c r="AQ3318" s="165"/>
    </x:row>
    <x:row r="3319" spans="1:43">
      <x:c r="A3319">
        <x:v>331300</x:v>
      </x:c>
      <x:c r="B3319" s="200">
        <x:v>693</x:v>
      </x:c>
      <x:c r="C3319" s="201">
        <x:v>1.77</x:v>
      </x:c>
      <x:c r="D3319" s="201"/>
      <x:c r="E3319" s="201"/>
      <x:c r="F3319" s="201"/>
      <x:c r="G3319" s="201">
        <x:v>5</x:v>
      </x:c>
      <x:c r="H3319" s="201"/>
      <x:c r="I3319" s="201" t="s">
        <x:v>102</x:v>
      </x:c>
      <x:c r="J3319" s="201">
        <x:v>0.2</x:v>
      </x:c>
      <x:c r="K3319" s="201"/>
      <x:c r="AG3319" s="80">
        <x:v>2</x:v>
      </x:c>
      <x:c r="AL3319" s="165"/>
      <x:c r="AM3319" s="165"/>
      <x:c r="AN3319" s="165"/>
      <x:c r="AO3319" s="165"/>
      <x:c r="AP3319" s="165"/>
      <x:c r="AQ3319" s="165"/>
    </x:row>
    <x:row r="3320" spans="1:43">
      <x:c r="A3320">
        <x:v>331400</x:v>
      </x:c>
      <x:c r="B3320" s="200">
        <x:v>693</x:v>
      </x:c>
      <x:c r="C3320" s="201">
        <x:v>1.99</x:v>
      </x:c>
      <x:c r="D3320" s="201"/>
      <x:c r="E3320" s="201"/>
      <x:c r="F3320" s="201"/>
      <x:c r="G3320" s="201">
        <x:v>4</x:v>
      </x:c>
      <x:c r="H3320" s="201"/>
      <x:c r="I3320" s="201" t="s">
        <x:v>103</x:v>
      </x:c>
      <x:c r="J3320" s="201">
        <x:v>0.2</x:v>
      </x:c>
      <x:c r="K3320" s="201"/>
      <x:c r="M3320">
        <x:v>2418</x:v>
      </x:c>
      <x:c r="O3320" t="s">
        <x:v>101</x:v>
      </x:c>
      <x:c r="AG3320" s="80">
        <x:v>2</x:v>
      </x:c>
      <x:c r="AL3320" s="165"/>
      <x:c r="AM3320" s="165"/>
      <x:c r="AN3320" s="165"/>
      <x:c r="AO3320" s="165"/>
      <x:c r="AP3320" s="165"/>
      <x:c r="AQ3320" s="165"/>
    </x:row>
    <x:row r="3321" spans="1:43">
      <x:c r="A3321">
        <x:v>331500</x:v>
      </x:c>
      <x:c r="B3321" s="200">
        <x:v>693</x:v>
      </x:c>
      <x:c r="C3321" s="201">
        <x:v>2.21</x:v>
      </x:c>
      <x:c r="D3321" s="201"/>
      <x:c r="E3321" s="201"/>
      <x:c r="F3321" s="201"/>
      <x:c r="G3321" s="201">
        <x:v>5</x:v>
      </x:c>
      <x:c r="H3321" s="201"/>
      <x:c r="I3321" s="201" t="s">
        <x:v>104</x:v>
      </x:c>
      <x:c r="J3321" s="201">
        <x:v>0.2</x:v>
      </x:c>
      <x:c r="K3321" s="201"/>
      <x:c r="AG3321" s="80">
        <x:v>2</x:v>
      </x:c>
      <x:c r="AL3321" s="165"/>
      <x:c r="AM3321" s="165"/>
      <x:c r="AN3321" s="165"/>
      <x:c r="AO3321" s="165"/>
      <x:c r="AP3321" s="165"/>
      <x:c r="AQ3321" s="165"/>
    </x:row>
    <x:row r="3322" spans="1:43">
      <x:c r="A3322">
        <x:v>331600</x:v>
      </x:c>
      <x:c r="B3322" s="200">
        <x:v>693</x:v>
      </x:c>
      <x:c r="C3322" s="201">
        <x:v>2.43</x:v>
      </x:c>
      <x:c r="D3322" s="201"/>
      <x:c r="E3322" s="201"/>
      <x:c r="F3322" s="201"/>
      <x:c r="G3322" s="201">
        <x:v>4</x:v>
      </x:c>
      <x:c r="H3322" s="201"/>
      <x:c r="I3322" s="201" t="s">
        <x:v>100</x:v>
      </x:c>
      <x:c r="J3322" s="201">
        <x:v>0.2</x:v>
      </x:c>
      <x:c r="K3322" s="201"/>
      <x:c r="AG3322" s="80">
        <x:v>2</x:v>
      </x:c>
      <x:c r="AL3322" s="165"/>
      <x:c r="AM3322" s="165"/>
      <x:c r="AN3322" s="165"/>
      <x:c r="AO3322" s="165"/>
      <x:c r="AP3322" s="165"/>
      <x:c r="AQ3322" s="165"/>
    </x:row>
    <x:row r="3323" spans="1:43">
      <x:c r="A3323">
        <x:v>331700</x:v>
      </x:c>
      <x:c r="B3323" s="200">
        <x:v>693</x:v>
      </x:c>
      <x:c r="C3323" s="201">
        <x:v>2.65</x:v>
      </x:c>
      <x:c r="D3323" s="201"/>
      <x:c r="E3323" s="201"/>
      <x:c r="F3323" s="201"/>
      <x:c r="G3323" s="201">
        <x:v>5</x:v>
      </x:c>
      <x:c r="H3323" s="201"/>
      <x:c r="I3323" s="201" t="s">
        <x:v>102</x:v>
      </x:c>
      <x:c r="J3323" s="201">
        <x:v>0.2</x:v>
      </x:c>
      <x:c r="K3323" s="201"/>
      <x:c r="AG3323" s="80">
        <x:v>2</x:v>
      </x:c>
      <x:c r="AL3323" s="165"/>
      <x:c r="AM3323" s="165"/>
      <x:c r="AN3323" s="165"/>
      <x:c r="AO3323" s="165"/>
      <x:c r="AP3323" s="165"/>
      <x:c r="AQ3323" s="165"/>
    </x:row>
    <x:row r="3324" spans="1:43">
      <x:c r="A3324">
        <x:v>331800</x:v>
      </x:c>
      <x:c r="B3324" s="200">
        <x:v>693</x:v>
      </x:c>
      <x:c r="C3324" s="201">
        <x:v>2.87</x:v>
      </x:c>
      <x:c r="D3324" s="201"/>
      <x:c r="E3324" s="201"/>
      <x:c r="F3324" s="201"/>
      <x:c r="G3324" s="201">
        <x:v>4</x:v>
      </x:c>
      <x:c r="H3324" s="201"/>
      <x:c r="I3324" s="201" t="s">
        <x:v>103</x:v>
      </x:c>
      <x:c r="J3324" s="201">
        <x:v>0.2</x:v>
      </x:c>
      <x:c r="K3324" s="201"/>
      <x:c r="M3324">
        <x:v>2418</x:v>
      </x:c>
      <x:c r="O3324" t="s">
        <x:v>101</x:v>
      </x:c>
      <x:c r="AG3324" s="80">
        <x:v>2</x:v>
      </x:c>
      <x:c r="AL3324" s="165"/>
      <x:c r="AM3324" s="165"/>
      <x:c r="AN3324" s="165"/>
      <x:c r="AO3324" s="165"/>
      <x:c r="AP3324" s="165"/>
      <x:c r="AQ3324" s="165"/>
    </x:row>
    <x:row r="3325" spans="1:43">
      <x:c r="A3325">
        <x:v>331900</x:v>
      </x:c>
      <x:c r="B3325" s="200">
        <x:v>693</x:v>
      </x:c>
      <x:c r="C3325" s="201">
        <x:v>3.09</x:v>
      </x:c>
      <x:c r="D3325" s="201"/>
      <x:c r="E3325" s="201"/>
      <x:c r="F3325" s="201"/>
      <x:c r="G3325" s="201">
        <x:v>5</x:v>
      </x:c>
      <x:c r="H3325" s="201"/>
      <x:c r="I3325" s="201" t="s">
        <x:v>104</x:v>
      </x:c>
      <x:c r="J3325" s="201">
        <x:v>0.2</x:v>
      </x:c>
      <x:c r="K3325" s="201"/>
      <x:c r="AG3325" s="80">
        <x:v>2</x:v>
      </x:c>
      <x:c r="AL3325" s="165"/>
      <x:c r="AM3325" s="165"/>
      <x:c r="AN3325" s="165"/>
      <x:c r="AO3325" s="165"/>
      <x:c r="AP3325" s="165"/>
      <x:c r="AQ3325" s="165"/>
    </x:row>
    <x:row r="3326" spans="1:43">
      <x:c r="A3326">
        <x:v>332000</x:v>
      </x:c>
      <x:c r="B3326" s="200">
        <x:v>693</x:v>
      </x:c>
      <x:c r="C3326" s="201">
        <x:v>3.31</x:v>
      </x:c>
      <x:c r="D3326" s="201">
        <x:v>1</x:v>
      </x:c>
      <x:c r="E3326" s="201"/>
      <x:c r="F3326" s="201"/>
      <x:c r="G3326" s="201"/>
      <x:c r="H3326" s="201"/>
      <x:c r="I3326" s="201"/>
      <x:c r="J3326" s="201"/>
      <x:c r="K3326" s="201"/>
      <x:c r="AG3326" s="80">
        <x:v>2</x:v>
      </x:c>
      <x:c r="AL3326" s="165"/>
      <x:c r="AM3326" s="165"/>
      <x:c r="AN3326" s="165"/>
      <x:c r="AO3326" s="165"/>
      <x:c r="AP3326" s="165"/>
      <x:c r="AQ3326" s="165"/>
    </x:row>
    <x:row r="3327" spans="1:43" s="24" customFormat="1">
      <x:c r="A3327" s="24">
        <x:v>332100</x:v>
      </x:c>
      <x:c r="B3327" s="200">
        <x:v>694</x:v>
      </x:c>
      <x:c r="C3327" s="201">
        <x:v>1.3</x:v>
      </x:c>
      <x:c r="D3327" s="201">
        <x:v>1</x:v>
      </x:c>
      <x:c r="E3327" s="201"/>
      <x:c r="F3327" s="201"/>
      <x:c r="G3327" s="201"/>
      <x:c r="H3327" s="201"/>
      <x:c r="I3327" s="201"/>
      <x:c r="J3327" s="201"/>
      <x:c r="K3327" s="201"/>
      <x:c r="M3327" s="24">
        <x:v>2404</x:v>
      </x:c>
      <x:c r="N3327" s="24">
        <x:v>2</x:v>
      </x:c>
      <x:c r="P3327" s="425" t="s">
        <x:v>571</x:v>
      </x:c>
      <x:c r="AG3327" s="202"/>
      <x:c r="AL3327" s="203"/>
      <x:c r="AM3327" s="203"/>
      <x:c r="AN3327" s="203"/>
      <x:c r="AO3327" s="203"/>
      <x:c r="AP3327" s="203"/>
      <x:c r="AQ3327" s="203"/>
    </x:row>
    <x:row r="3328" spans="1:43" s="24" customFormat="1">
      <x:c r="A3328" s="24">
        <x:v>332200</x:v>
      </x:c>
      <x:c r="B3328" s="200">
        <x:v>694</x:v>
      </x:c>
      <x:c r="C3328" s="201">
        <x:v>1.5</x:v>
      </x:c>
      <x:c r="D3328" s="201">
        <x:v>1</x:v>
      </x:c>
      <x:c r="E3328" s="201"/>
      <x:c r="F3328" s="201"/>
      <x:c r="G3328" s="201"/>
      <x:c r="H3328" s="201"/>
      <x:c r="I3328" s="201"/>
      <x:c r="J3328" s="201"/>
      <x:c r="K3328" s="201"/>
      <x:c r="M3328" s="24">
        <x:v>2402</x:v>
      </x:c>
      <x:c r="N3328" s="24">
        <x:v>2</x:v>
      </x:c>
      <x:c r="P3328" s="24" t="s">
        <x:v>197</x:v>
      </x:c>
      <x:c r="AG3328" s="202"/>
      <x:c r="AL3328" s="203"/>
      <x:c r="AM3328" s="203"/>
      <x:c r="AN3328" s="203"/>
      <x:c r="AO3328" s="203"/>
      <x:c r="AP3328" s="203"/>
      <x:c r="AQ3328" s="203"/>
    </x:row>
    <x:row r="3329" spans="1:43" s="24" customFormat="1">
      <x:c r="A3329" s="24">
        <x:v>332300</x:v>
      </x:c>
      <x:c r="B3329" s="200">
        <x:v>694</x:v>
      </x:c>
      <x:c r="C3329" s="201">
        <x:v>1.6</x:v>
      </x:c>
      <x:c r="D3329" s="201">
        <x:v>1</x:v>
      </x:c>
      <x:c r="E3329" s="201"/>
      <x:c r="F3329" s="201"/>
      <x:c r="G3329" s="201"/>
      <x:c r="H3329" s="201"/>
      <x:c r="I3329" s="201"/>
      <x:c r="J3329" s="201"/>
      <x:c r="K3329" s="201"/>
      <x:c r="M3329" s="24">
        <x:v>2404</x:v>
      </x:c>
      <x:c r="N3329" s="24">
        <x:v>2</x:v>
      </x:c>
      <x:c r="P3329" s="425" t="s">
        <x:v>572</x:v>
      </x:c>
      <x:c r="AG3329" s="202"/>
      <x:c r="AL3329" s="203"/>
      <x:c r="AM3329" s="203"/>
      <x:c r="AN3329" s="203"/>
      <x:c r="AO3329" s="203"/>
      <x:c r="AP3329" s="203"/>
      <x:c r="AQ3329" s="203"/>
    </x:row>
    <x:row r="3330" spans="1:43" s="3" customFormat="1">
      <x:c r="A3330" s="3">
        <x:v>332400</x:v>
      </x:c>
      <x:c r="B3330" s="200">
        <x:v>694</x:v>
      </x:c>
      <x:c r="C3330" s="201">
        <x:v>1.7</x:v>
      </x:c>
      <x:c r="D3330" s="201"/>
      <x:c r="E3330" s="201"/>
      <x:c r="F3330" s="201"/>
      <x:c r="G3330" s="201">
        <x:v>3</x:v>
      </x:c>
      <x:c r="H3330" s="201"/>
      <x:c r="I3330" s="201" t="s">
        <x:v>100</x:v>
      </x:c>
      <x:c r="J3330" s="201"/>
      <x:c r="K3330" s="201"/>
      <x:c r="AG3330" s="108">
        <x:v>2</x:v>
      </x:c>
      <x:c r="AL3330" s="172"/>
      <x:c r="AM3330" s="172"/>
      <x:c r="AN3330" s="172"/>
      <x:c r="AO3330" s="172"/>
      <x:c r="AP3330" s="172"/>
      <x:c r="AQ3330" s="172"/>
    </x:row>
    <x:row r="3331" spans="1:43" s="24" customFormat="1">
      <x:c r="A3331" s="24">
        <x:v>332500</x:v>
      </x:c>
      <x:c r="B3331" s="200">
        <x:v>694</x:v>
      </x:c>
      <x:c r="C3331" s="201">
        <x:v>1.9</x:v>
      </x:c>
      <x:c r="D3331" s="201">
        <x:v>1</x:v>
      </x:c>
      <x:c r="E3331" s="201"/>
      <x:c r="F3331" s="201"/>
      <x:c r="G3331" s="201"/>
      <x:c r="H3331" s="201"/>
      <x:c r="I3331" s="201"/>
      <x:c r="J3331" s="201"/>
      <x:c r="K3331" s="201"/>
      <x:c r="M3331" s="24">
        <x:v>2404</x:v>
      </x:c>
      <x:c r="N3331" s="24">
        <x:v>2</x:v>
      </x:c>
      <x:c r="P3331" s="24" t="s">
        <x:v>573</x:v>
      </x:c>
      <x:c r="AG3331" s="202"/>
      <x:c r="AL3331" s="203"/>
      <x:c r="AM3331" s="203"/>
      <x:c r="AN3331" s="203"/>
      <x:c r="AO3331" s="203"/>
      <x:c r="AP3331" s="203"/>
      <x:c r="AQ3331" s="203"/>
    </x:row>
    <x:row r="3332" spans="1:43" s="3" customFormat="1">
      <x:c r="A3332" s="3">
        <x:v>332600</x:v>
      </x:c>
      <x:c r="B3332" s="200">
        <x:v>694</x:v>
      </x:c>
      <x:c r="C3332" s="201">
        <x:v>2</x:v>
      </x:c>
      <x:c r="D3332" s="201"/>
      <x:c r="E3332" s="201"/>
      <x:c r="F3332" s="201"/>
      <x:c r="G3332" s="201">
        <x:v>4</x:v>
      </x:c>
      <x:c r="H3332" s="201"/>
      <x:c r="I3332" s="201" t="s">
        <x:v>102</x:v>
      </x:c>
      <x:c r="J3332" s="201"/>
      <x:c r="K3332" s="201"/>
      <x:c r="AG3332" s="108">
        <x:v>2</x:v>
      </x:c>
      <x:c r="AL3332" s="172"/>
      <x:c r="AM3332" s="172"/>
      <x:c r="AN3332" s="172"/>
      <x:c r="AO3332" s="172"/>
      <x:c r="AP3332" s="172"/>
      <x:c r="AQ3332" s="172"/>
    </x:row>
    <x:row r="3333" spans="1:43" s="24" customFormat="1">
      <x:c r="A3333" s="24">
        <x:v>332700</x:v>
      </x:c>
      <x:c r="B3333" s="200">
        <x:v>694</x:v>
      </x:c>
      <x:c r="C3333" s="201">
        <x:v>2.2</x:v>
      </x:c>
      <x:c r="D3333" s="201">
        <x:v>1</x:v>
      </x:c>
      <x:c r="E3333" s="201"/>
      <x:c r="F3333" s="201"/>
      <x:c r="G3333" s="201"/>
      <x:c r="H3333" s="201"/>
      <x:c r="I3333" s="201"/>
      <x:c r="J3333" s="201"/>
      <x:c r="K3333" s="201"/>
      <x:c r="M3333" s="24">
        <x:v>2404</x:v>
      </x:c>
      <x:c r="N3333" s="24">
        <x:v>2</x:v>
      </x:c>
      <x:c r="P3333" s="24" t="s">
        <x:v>574</x:v>
      </x:c>
      <x:c r="AG3333" s="202"/>
      <x:c r="AL3333" s="203"/>
      <x:c r="AM3333" s="203"/>
      <x:c r="AN3333" s="203"/>
      <x:c r="AO3333" s="203"/>
      <x:c r="AP3333" s="203"/>
      <x:c r="AQ3333" s="203"/>
    </x:row>
    <x:row r="3334" spans="1:43" s="3" customFormat="1">
      <x:c r="A3334" s="3">
        <x:v>332800</x:v>
      </x:c>
      <x:c r="B3334" s="200">
        <x:v>694</x:v>
      </x:c>
      <x:c r="C3334" s="201">
        <x:v>2.3</x:v>
      </x:c>
      <x:c r="D3334" s="201"/>
      <x:c r="E3334" s="201"/>
      <x:c r="F3334" s="201"/>
      <x:c r="G3334" s="201">
        <x:v>4</x:v>
      </x:c>
      <x:c r="H3334" s="201"/>
      <x:c r="I3334" s="201" t="s">
        <x:v>103</x:v>
      </x:c>
      <x:c r="J3334" s="201"/>
      <x:c r="K3334" s="201"/>
      <x:c r="AG3334" s="108">
        <x:v>2</x:v>
      </x:c>
      <x:c r="AL3334" s="172"/>
      <x:c r="AM3334" s="172"/>
      <x:c r="AN3334" s="172"/>
      <x:c r="AO3334" s="172"/>
      <x:c r="AP3334" s="172"/>
      <x:c r="AQ3334" s="172"/>
    </x:row>
    <x:row r="3335" spans="1:43" s="3" customFormat="1">
      <x:c r="A3335" s="3">
        <x:v>332900</x:v>
      </x:c>
      <x:c r="B3335" s="200">
        <x:v>694</x:v>
      </x:c>
      <x:c r="C3335" s="201">
        <x:v>2.6</x:v>
      </x:c>
      <x:c r="D3335" s="201"/>
      <x:c r="E3335" s="201"/>
      <x:c r="F3335" s="201"/>
      <x:c r="G3335" s="201">
        <x:v>5</x:v>
      </x:c>
      <x:c r="H3335" s="201"/>
      <x:c r="I3335" s="201" t="s">
        <x:v>104</x:v>
      </x:c>
      <x:c r="J3335" s="201"/>
      <x:c r="K3335" s="201"/>
      <x:c r="AG3335" s="108">
        <x:v>2</x:v>
      </x:c>
      <x:c r="AL3335" s="172"/>
      <x:c r="AM3335" s="172"/>
      <x:c r="AN3335" s="172"/>
      <x:c r="AO3335" s="172"/>
      <x:c r="AP3335" s="172"/>
      <x:c r="AQ3335" s="172"/>
    </x:row>
    <x:row r="3336" spans="1:43" s="24" customFormat="1">
      <x:c r="A3336" s="24">
        <x:v>333000</x:v>
      </x:c>
      <x:c r="B3336" s="200">
        <x:v>694</x:v>
      </x:c>
      <x:c r="C3336" s="201">
        <x:v>2.65</x:v>
      </x:c>
      <x:c r="D3336" s="201">
        <x:v>1</x:v>
      </x:c>
      <x:c r="E3336" s="201"/>
      <x:c r="F3336" s="201"/>
      <x:c r="G3336" s="201"/>
      <x:c r="H3336" s="201"/>
      <x:c r="I3336" s="201"/>
      <x:c r="J3336" s="201"/>
      <x:c r="K3336" s="201"/>
      <x:c r="M3336" s="24">
        <x:v>2403</x:v>
      </x:c>
      <x:c r="N3336" s="24">
        <x:v>2</x:v>
      </x:c>
      <x:c r="P3336" s="24" t="s">
        <x:v>545</x:v>
      </x:c>
      <x:c r="AG3336" s="202"/>
      <x:c r="AL3336" s="203"/>
      <x:c r="AM3336" s="203"/>
      <x:c r="AN3336" s="203"/>
      <x:c r="AO3336" s="203"/>
      <x:c r="AP3336" s="203"/>
      <x:c r="AQ3336" s="203"/>
    </x:row>
    <x:row r="3337" spans="1:43" s="24" customFormat="1">
      <x:c r="A3337" s="24">
        <x:v>333100</x:v>
      </x:c>
      <x:c r="B3337" s="200">
        <x:v>694</x:v>
      </x:c>
      <x:c r="C3337" s="201">
        <x:v>2.850001</x:v>
      </x:c>
      <x:c r="D3337" s="201">
        <x:v>1</x:v>
      </x:c>
      <x:c r="E3337" s="201"/>
      <x:c r="F3337" s="201"/>
      <x:c r="G3337" s="201"/>
      <x:c r="H3337" s="201"/>
      <x:c r="I3337" s="201"/>
      <x:c r="J3337" s="201"/>
      <x:c r="K3337" s="201"/>
      <x:c r="L3337" s="207"/>
      <x:c r="M3337" s="207">
        <x:v>2404</x:v>
      </x:c>
      <x:c r="N3337" s="207">
        <x:v>2</x:v>
      </x:c>
      <x:c r="O3337" s="207"/>
      <x:c r="P3337" s="426" t="s">
        <x:v>575</x:v>
      </x:c>
      <x:c r="Q3337" s="207"/>
      <x:c r="R3337" s="207"/>
      <x:c r="AG3337" s="202"/>
      <x:c r="AL3337" s="203"/>
      <x:c r="AM3337" s="203"/>
      <x:c r="AN3337" s="203"/>
      <x:c r="AO3337" s="203"/>
      <x:c r="AP3337" s="203"/>
      <x:c r="AQ3337" s="203"/>
    </x:row>
    <x:row r="3338" spans="1:43" s="24" customFormat="1">
      <x:c r="A3338" s="24">
        <x:v>333200</x:v>
      </x:c>
      <x:c r="B3338" s="200">
        <x:v>694</x:v>
      </x:c>
      <x:c r="C3338" s="201">
        <x:v>2.91002</x:v>
      </x:c>
      <x:c r="D3338" s="201">
        <x:v>1</x:v>
      </x:c>
      <x:c r="E3338" s="201"/>
      <x:c r="F3338" s="201"/>
      <x:c r="G3338" s="201"/>
      <x:c r="H3338" s="201"/>
      <x:c r="I3338" s="201"/>
      <x:c r="J3338" s="201"/>
      <x:c r="K3338" s="201"/>
      <x:c r="L3338" s="207"/>
      <x:c r="M3338" s="207">
        <x:v>2404</x:v>
      </x:c>
      <x:c r="N3338" s="207">
        <x:v>2</x:v>
      </x:c>
      <x:c r="O3338" s="207"/>
      <x:c r="P3338" s="207" t="s">
        <x:v>576</x:v>
      </x:c>
      <x:c r="Q3338" s="207"/>
      <x:c r="R3338" s="207"/>
      <x:c r="AG3338" s="202"/>
      <x:c r="AL3338" s="203"/>
      <x:c r="AM3338" s="203"/>
      <x:c r="AN3338" s="203"/>
      <x:c r="AO3338" s="203"/>
      <x:c r="AP3338" s="203"/>
      <x:c r="AQ3338" s="203"/>
    </x:row>
    <x:row r="3339" spans="1:43" s="24" customFormat="1">
      <x:c r="A3339" s="24">
        <x:v>333300</x:v>
      </x:c>
      <x:c r="B3339" s="200">
        <x:v>694</x:v>
      </x:c>
      <x:c r="C3339" s="201">
        <x:v>2.88003</x:v>
      </x:c>
      <x:c r="D3339" s="201">
        <x:v>1</x:v>
      </x:c>
      <x:c r="E3339" s="201"/>
      <x:c r="F3339" s="201"/>
      <x:c r="G3339" s="201"/>
      <x:c r="H3339" s="201"/>
      <x:c r="I3339" s="201"/>
      <x:c r="J3339" s="201"/>
      <x:c r="K3339" s="201"/>
      <x:c r="L3339" s="207"/>
      <x:c r="M3339" s="207">
        <x:v>2404</x:v>
      </x:c>
      <x:c r="N3339" s="207">
        <x:v>2</x:v>
      </x:c>
      <x:c r="O3339" s="207"/>
      <x:c r="P3339" s="207" t="s">
        <x:v>577</x:v>
      </x:c>
      <x:c r="Q3339" s="207"/>
      <x:c r="R3339" s="207"/>
      <x:c r="AG3339" s="202"/>
      <x:c r="AL3339" s="203"/>
      <x:c r="AM3339" s="203"/>
      <x:c r="AN3339" s="203"/>
      <x:c r="AO3339" s="203"/>
      <x:c r="AP3339" s="203"/>
      <x:c r="AQ3339" s="203"/>
    </x:row>
    <x:row r="3340" spans="1:43" s="3" customFormat="1">
      <x:c r="A3340" s="3">
        <x:v>333400</x:v>
      </x:c>
      <x:c r="B3340" s="200">
        <x:v>694</x:v>
      </x:c>
      <x:c r="C3340" s="201">
        <x:v>3.1</x:v>
      </x:c>
      <x:c r="D3340" s="201"/>
      <x:c r="E3340" s="201"/>
      <x:c r="F3340" s="201"/>
      <x:c r="G3340" s="201">
        <x:v>6</x:v>
      </x:c>
      <x:c r="H3340" s="201"/>
      <x:c r="I3340" s="201" t="s">
        <x:v>110</x:v>
      </x:c>
      <x:c r="J3340" s="201">
        <x:v>0.65</x:v>
      </x:c>
      <x:c r="K3340" s="201"/>
      <x:c r="AG3340" s="108">
        <x:v>2</x:v>
      </x:c>
      <x:c r="AL3340" s="172"/>
      <x:c r="AM3340" s="172"/>
      <x:c r="AN3340" s="172"/>
      <x:c r="AO3340" s="172"/>
      <x:c r="AP3340" s="172"/>
      <x:c r="AQ3340" s="172"/>
    </x:row>
    <x:row r="3341" spans="1:43" s="3" customFormat="1">
      <x:c r="A3341" s="3">
        <x:v>333500</x:v>
      </x:c>
      <x:c r="B3341" s="200">
        <x:v>694</x:v>
      </x:c>
      <x:c r="C3341" s="201">
        <x:v>3.26</x:v>
      </x:c>
      <x:c r="D3341" s="201"/>
      <x:c r="E3341" s="201"/>
      <x:c r="F3341" s="201"/>
      <x:c r="G3341" s="201">
        <x:v>7</x:v>
      </x:c>
      <x:c r="H3341" s="201"/>
      <x:c r="I3341" s="201"/>
      <x:c r="J3341" s="201"/>
      <x:c r="K3341" s="201"/>
      <x:c r="AG3341" s="108">
        <x:v>2</x:v>
      </x:c>
      <x:c r="AL3341" s="172"/>
      <x:c r="AM3341" s="172"/>
      <x:c r="AN3341" s="172"/>
      <x:c r="AO3341" s="172"/>
      <x:c r="AP3341" s="172"/>
      <x:c r="AQ3341" s="172"/>
    </x:row>
    <x:row r="3342" spans="1:43" s="3" customFormat="1">
      <x:c r="A3342" s="3">
        <x:v>333600</x:v>
      </x:c>
      <x:c r="B3342" s="200">
        <x:v>694</x:v>
      </x:c>
      <x:c r="C3342" s="201">
        <x:v>3.42</x:v>
      </x:c>
      <x:c r="D3342" s="201"/>
      <x:c r="E3342" s="201"/>
      <x:c r="F3342" s="201"/>
      <x:c r="G3342" s="201">
        <x:v>6</x:v>
      </x:c>
      <x:c r="H3342" s="201"/>
      <x:c r="I3342" s="201"/>
      <x:c r="J3342" s="201"/>
      <x:c r="K3342" s="201"/>
      <x:c r="AG3342" s="108">
        <x:v>2</x:v>
      </x:c>
      <x:c r="AL3342" s="172"/>
      <x:c r="AM3342" s="172"/>
      <x:c r="AN3342" s="172"/>
      <x:c r="AO3342" s="172"/>
      <x:c r="AP3342" s="172"/>
      <x:c r="AQ3342" s="172"/>
    </x:row>
    <x:row r="3343" spans="1:43" s="24" customFormat="1">
      <x:c r="A3343" s="24">
        <x:v>333700</x:v>
      </x:c>
      <x:c r="B3343" s="200">
        <x:v>694</x:v>
      </x:c>
      <x:c r="C3343" s="201">
        <x:v>3.55</x:v>
      </x:c>
      <x:c r="D3343" s="201">
        <x:v>1</x:v>
      </x:c>
      <x:c r="E3343" s="201"/>
      <x:c r="F3343" s="201"/>
      <x:c r="G3343" s="201"/>
      <x:c r="H3343" s="201"/>
      <x:c r="I3343" s="201"/>
      <x:c r="J3343" s="201"/>
      <x:c r="K3343" s="201"/>
      <x:c r="AG3343" s="202">
        <x:v>2</x:v>
      </x:c>
      <x:c r="AL3343" s="203"/>
      <x:c r="AM3343" s="203"/>
      <x:c r="AN3343" s="203"/>
      <x:c r="AO3343" s="203"/>
      <x:c r="AP3343" s="203"/>
      <x:c r="AQ3343" s="203"/>
    </x:row>
    <x:row r="3344" spans="1:43" s="24" customFormat="1">
      <x:c r="A3344" s="24">
        <x:v>333800</x:v>
      </x:c>
      <x:c r="B3344" s="200">
        <x:v>694</x:v>
      </x:c>
      <x:c r="C3344" s="201">
        <x:v>3.65</x:v>
      </x:c>
      <x:c r="D3344" s="201">
        <x:v>1</x:v>
      </x:c>
      <x:c r="E3344" s="201"/>
      <x:c r="F3344" s="201"/>
      <x:c r="G3344" s="201"/>
      <x:c r="H3344" s="201"/>
      <x:c r="I3344" s="201"/>
      <x:c r="J3344" s="201"/>
      <x:c r="K3344" s="201"/>
      <x:c r="AG3344" s="202">
        <x:v>2</x:v>
      </x:c>
      <x:c r="AL3344" s="203"/>
      <x:c r="AM3344" s="203"/>
      <x:c r="AN3344" s="203"/>
      <x:c r="AO3344" s="203"/>
      <x:c r="AP3344" s="203"/>
      <x:c r="AQ3344" s="203"/>
    </x:row>
    <x:row r="3345" spans="1:43" s="24" customFormat="1">
      <x:c r="A3345" s="24">
        <x:v>333900</x:v>
      </x:c>
      <x:c r="B3345" s="200">
        <x:v>694</x:v>
      </x:c>
      <x:c r="C3345" s="201">
        <x:v>3.75</x:v>
      </x:c>
      <x:c r="D3345" s="201">
        <x:v>1</x:v>
      </x:c>
      <x:c r="E3345" s="201"/>
      <x:c r="F3345" s="201"/>
      <x:c r="G3345" s="201"/>
      <x:c r="H3345" s="201"/>
      <x:c r="I3345" s="201"/>
      <x:c r="J3345" s="201"/>
      <x:c r="K3345" s="201"/>
      <x:c r="AG3345" s="202">
        <x:v>2</x:v>
      </x:c>
      <x:c r="AL3345" s="203"/>
      <x:c r="AM3345" s="203"/>
      <x:c r="AN3345" s="203"/>
      <x:c r="AO3345" s="203"/>
      <x:c r="AP3345" s="203"/>
      <x:c r="AQ3345" s="203"/>
    </x:row>
    <x:row r="3346" spans="1:43">
      <x:c r="A3346">
        <x:v>334000</x:v>
      </x:c>
      <x:c r="B3346" s="200">
        <x:v>695</x:v>
      </x:c>
      <x:c r="C3346" s="201">
        <x:v>1e-5</x:v>
      </x:c>
      <x:c r="D3346" s="201">
        <x:v>1</x:v>
      </x:c>
      <x:c r="E3346" s="201"/>
      <x:c r="F3346" s="201"/>
      <x:c r="G3346" s="201"/>
      <x:c r="H3346" s="201"/>
      <x:c r="I3346" s="201"/>
      <x:c r="J3346" s="201"/>
      <x:c r="K3346" s="201"/>
      <x:c r="M3346">
        <x:v>2407</x:v>
      </x:c>
      <x:c r="N3346">
        <x:v>2</x:v>
      </x:c>
      <x:c r="P3346" t="s">
        <x:v>545</x:v>
      </x:c>
      <x:c r="AL3346" s="165"/>
      <x:c r="AM3346" s="165"/>
      <x:c r="AN3346" s="165"/>
      <x:c r="AO3346" s="165"/>
      <x:c r="AP3346" s="165"/>
      <x:c r="AQ3346" s="165"/>
    </x:row>
    <x:row r="3347" spans="1:43">
      <x:c r="A3347">
        <x:v>334100</x:v>
      </x:c>
      <x:c r="B3347" s="200">
        <x:v>695</x:v>
      </x:c>
      <x:c r="C3347" s="201">
        <x:f>4/30</x:f>
        <x:v>0.133333333333333</x:v>
      </x:c>
      <x:c r="D3347" s="201"/>
      <x:c r="E3347" s="201"/>
      <x:c r="F3347" s="201"/>
      <x:c r="G3347" s="201"/>
      <x:c r="H3347" s="201"/>
      <x:c r="I3347" s="201" t="s">
        <x:v>102</x:v>
      </x:c>
      <x:c r="J3347" s="201"/>
      <x:c r="K3347" s="201"/>
      <x:c r="M3347">
        <x:v>2418</x:v>
      </x:c>
      <x:c r="O3347" t="s">
        <x:v>101</x:v>
      </x:c>
      <x:c r="AG3347" s="80">
        <x:v>2</x:v>
      </x:c>
      <x:c r="AL3347" s="165"/>
      <x:c r="AM3347" s="165"/>
      <x:c r="AN3347" s="165"/>
      <x:c r="AO3347" s="165"/>
      <x:c r="AP3347" s="165"/>
      <x:c r="AQ3347" s="165"/>
    </x:row>
    <x:row r="3348" spans="1:43">
      <x:c r="A3348">
        <x:v>334200</x:v>
      </x:c>
      <x:c r="B3348" s="200">
        <x:v>695</x:v>
      </x:c>
      <x:c r="C3348" s="201">
        <x:f>16/30</x:f>
        <x:v>0.533333333333333</x:v>
      </x:c>
      <x:c r="D3348" s="201"/>
      <x:c r="E3348" s="201"/>
      <x:c r="F3348" s="201"/>
      <x:c r="G3348" s="201"/>
      <x:c r="H3348" s="201"/>
      <x:c r="I3348" s="201" t="s">
        <x:v>103</x:v>
      </x:c>
      <x:c r="J3348" s="201"/>
      <x:c r="K3348" s="201"/>
      <x:c r="M3348" s="3">
        <x:v>2408</x:v>
      </x:c>
      <x:c r="N3348" s="3"/>
      <x:c r="O3348" s="3" t="s">
        <x:v>101</x:v>
      </x:c>
      <x:c r="AG3348" s="80">
        <x:v>2</x:v>
      </x:c>
      <x:c r="AL3348" s="165"/>
      <x:c r="AM3348" s="165"/>
      <x:c r="AN3348" s="165"/>
      <x:c r="AO3348" s="165"/>
      <x:c r="AP3348" s="165"/>
      <x:c r="AQ3348" s="165"/>
    </x:row>
    <x:row r="3349" spans="1:43">
      <x:c r="A3349">
        <x:v>334300</x:v>
      </x:c>
      <x:c r="B3349" s="200">
        <x:v>695</x:v>
      </x:c>
      <x:c r="C3349" s="201">
        <x:f>C3348+0.05</x:f>
        <x:v>0.583333333333333</x:v>
      </x:c>
      <x:c r="D3349" s="201">
        <x:v>1</x:v>
      </x:c>
      <x:c r="E3349" s="201"/>
      <x:c r="F3349" s="201"/>
      <x:c r="G3349" s="201"/>
      <x:c r="H3349" s="201"/>
      <x:c r="I3349" s="201"/>
      <x:c r="J3349" s="201"/>
      <x:c r="K3349" s="201"/>
      <x:c r="M3349">
        <x:v>2423</x:v>
      </x:c>
      <x:c r="N3349">
        <x:v>2</x:v>
      </x:c>
      <x:c r="P3349" t="s">
        <x:v>578</x:v>
      </x:c>
      <x:c r="AL3349" s="165"/>
      <x:c r="AM3349" s="165"/>
      <x:c r="AN3349" s="165"/>
      <x:c r="AO3349" s="165"/>
      <x:c r="AP3349" s="165"/>
      <x:c r="AQ3349" s="165"/>
    </x:row>
    <x:row r="3350" spans="1:43">
      <x:c r="A3350">
        <x:v>334400</x:v>
      </x:c>
      <x:c r="B3350" s="200">
        <x:v>695</x:v>
      </x:c>
      <x:c r="C3350" s="201">
        <x:f>22/30</x:f>
        <x:v>0.733333333333333</x:v>
      </x:c>
      <x:c r="D3350" s="201"/>
      <x:c r="E3350" s="201"/>
      <x:c r="F3350" s="201"/>
      <x:c r="G3350" s="201"/>
      <x:c r="H3350" s="201"/>
      <x:c r="I3350" s="201" t="s">
        <x:v>104</x:v>
      </x:c>
      <x:c r="J3350" s="201"/>
      <x:c r="K3350" s="201"/>
      <x:c r="M3350" s="3">
        <x:v>2408</x:v>
      </x:c>
      <x:c r="N3350" s="3"/>
      <x:c r="O3350" s="3" t="s">
        <x:v>101</x:v>
      </x:c>
      <x:c r="AG3350" s="80">
        <x:v>2</x:v>
      </x:c>
      <x:c r="AL3350" s="165"/>
      <x:c r="AM3350" s="165"/>
      <x:c r="AN3350" s="165"/>
      <x:c r="AO3350" s="165"/>
      <x:c r="AP3350" s="165"/>
      <x:c r="AQ3350" s="165"/>
    </x:row>
    <x:row r="3351" spans="1:43">
      <x:c r="A3351">
        <x:v>334500</x:v>
      </x:c>
      <x:c r="B3351" s="200">
        <x:v>695</x:v>
      </x:c>
      <x:c r="C3351" s="201">
        <x:v>1.5</x:v>
      </x:c>
      <x:c r="D3351" s="201">
        <x:v>1</x:v>
      </x:c>
      <x:c r="E3351" s="201"/>
      <x:c r="F3351" s="201"/>
      <x:c r="G3351" s="201"/>
      <x:c r="H3351" s="201"/>
      <x:c r="I3351" s="201"/>
      <x:c r="J3351" s="201"/>
      <x:c r="K3351" s="201"/>
      <x:c r="M3351">
        <x:v>2422</x:v>
      </x:c>
      <x:c r="N3351">
        <x:v>2</x:v>
      </x:c>
      <x:c r="P3351" t="s">
        <x:v>579</x:v>
      </x:c>
      <x:c r="AL3351" s="165"/>
      <x:c r="AM3351" s="165"/>
      <x:c r="AN3351" s="165"/>
      <x:c r="AO3351" s="165"/>
      <x:c r="AP3351" s="165"/>
      <x:c r="AQ3351" s="165"/>
    </x:row>
    <x:row r="3352" spans="1:43">
      <x:c r="A3352">
        <x:v>334600</x:v>
      </x:c>
      <x:c r="B3352" s="200">
        <x:v>695</x:v>
      </x:c>
      <x:c r="C3352" s="201">
        <x:f>47/30</x:f>
        <x:v>1.56666666666667</x:v>
      </x:c>
      <x:c r="D3352" s="201"/>
      <x:c r="E3352" s="201"/>
      <x:c r="F3352" s="201"/>
      <x:c r="G3352" s="201"/>
      <x:c r="H3352" s="201"/>
      <x:c r="I3352" s="201" t="s">
        <x:v>100</x:v>
      </x:c>
      <x:c r="J3352" s="201"/>
      <x:c r="K3352" s="201"/>
      <x:c r="M3352">
        <x:v>2408</x:v>
      </x:c>
      <x:c r="O3352" t="s">
        <x:v>101</x:v>
      </x:c>
      <x:c r="AG3352" s="80">
        <x:v>2</x:v>
      </x:c>
      <x:c r="AL3352" s="165"/>
      <x:c r="AM3352" s="165"/>
      <x:c r="AN3352" s="165"/>
      <x:c r="AO3352" s="165"/>
      <x:c r="AP3352" s="165"/>
      <x:c r="AQ3352" s="165"/>
    </x:row>
    <x:row r="3353" spans="1:43">
      <x:c r="A3353">
        <x:v>334700</x:v>
      </x:c>
      <x:c r="B3353" s="200">
        <x:v>695</x:v>
      </x:c>
      <x:c r="C3353" s="201">
        <x:f>C3352+0.15</x:f>
        <x:v>1.71666666666667</x:v>
      </x:c>
      <x:c r="D3353" s="201"/>
      <x:c r="E3353" s="201"/>
      <x:c r="F3353" s="201"/>
      <x:c r="G3353" s="201"/>
      <x:c r="H3353" s="201"/>
      <x:c r="I3353" s="201" t="s">
        <x:v>102</x:v>
      </x:c>
      <x:c r="J3353" s="201"/>
      <x:c r="K3353" s="201"/>
      <x:c r="M3353">
        <x:v>2408</x:v>
      </x:c>
      <x:c r="O3353" t="s">
        <x:v>101</x:v>
      </x:c>
      <x:c r="AG3353" s="80">
        <x:v>2</x:v>
      </x:c>
      <x:c r="AL3353" s="165"/>
      <x:c r="AM3353" s="165"/>
      <x:c r="AN3353" s="165"/>
      <x:c r="AO3353" s="165"/>
      <x:c r="AP3353" s="165"/>
      <x:c r="AQ3353" s="165"/>
    </x:row>
    <x:row r="3354" spans="1:43">
      <x:c r="A3354">
        <x:v>334800</x:v>
      </x:c>
      <x:c r="B3354" s="200">
        <x:v>695</x:v>
      </x:c>
      <x:c r="C3354" s="201">
        <x:f>C3353+0.15</x:f>
        <x:v>1.86666666666667</x:v>
      </x:c>
      <x:c r="D3354" s="201">
        <x:v>1</x:v>
      </x:c>
      <x:c r="E3354" s="201"/>
      <x:c r="F3354" s="201"/>
      <x:c r="G3354" s="201"/>
      <x:c r="H3354" s="201"/>
      <x:c r="I3354" s="201"/>
      <x:c r="J3354" s="201"/>
      <x:c r="K3354" s="201"/>
      <x:c r="AG3354" s="80">
        <x:v>2</x:v>
      </x:c>
      <x:c r="AL3354" s="165"/>
      <x:c r="AM3354" s="165"/>
      <x:c r="AN3354" s="165"/>
      <x:c r="AO3354" s="165"/>
      <x:c r="AP3354" s="165"/>
      <x:c r="AQ3354" s="165"/>
    </x:row>
    <x:row r="3355" spans="1:43" s="24" customFormat="1">
      <x:c r="A3355" s="24">
        <x:v>334900</x:v>
      </x:c>
      <x:c r="B3355" s="200">
        <x:v>696</x:v>
      </x:c>
      <x:c r="C3355" s="201">
        <x:f>203/30</x:f>
        <x:v>6.76666666666667</x:v>
      </x:c>
      <x:c r="D3355" s="201"/>
      <x:c r="E3355" s="201"/>
      <x:c r="F3355" s="201"/>
      <x:c r="G3355" s="201">
        <x:v>8</x:v>
      </x:c>
      <x:c r="H3355" s="201"/>
      <x:c r="I3355" s="201" t="s">
        <x:v>112</x:v>
      </x:c>
      <x:c r="J3355" s="201">
        <x:v>0.15</x:v>
      </x:c>
      <x:c r="K3355" s="201"/>
      <x:c r="AG3355" s="202"/>
      <x:c r="AH3355" s="24" t="s">
        <x:v>580</x:v>
      </x:c>
      <x:c r="AL3355" s="203"/>
      <x:c r="AM3355" s="203"/>
      <x:c r="AN3355" s="203"/>
      <x:c r="AO3355" s="203"/>
      <x:c r="AP3355" s="203"/>
      <x:c r="AQ3355" s="203"/>
    </x:row>
    <x:row r="3356" spans="1:43" s="24" customFormat="1">
      <x:c r="A3356" s="24">
        <x:v>335000</x:v>
      </x:c>
      <x:c r="B3356" s="200">
        <x:v>696</x:v>
      </x:c>
      <x:c r="C3356" s="201">
        <x:f t="shared" ref="C3356:C3359" si="248">C3355+0.16</x:f>
        <x:v>6.92666666666667</x:v>
      </x:c>
      <x:c r="D3356" s="201"/>
      <x:c r="E3356" s="201"/>
      <x:c r="F3356" s="201"/>
      <x:c r="G3356" s="201">
        <x:v>7</x:v>
      </x:c>
      <x:c r="H3356" s="201"/>
      <x:c r="I3356" s="201"/>
      <x:c r="J3356" s="201"/>
      <x:c r="K3356" s="201"/>
      <x:c r="AG3356" s="202"/>
      <x:c r="AH3356" s="24" t="s">
        <x:v>580</x:v>
      </x:c>
      <x:c r="AL3356" s="203"/>
      <x:c r="AM3356" s="203"/>
      <x:c r="AN3356" s="203"/>
      <x:c r="AO3356" s="203"/>
      <x:c r="AP3356" s="203"/>
      <x:c r="AQ3356" s="203"/>
    </x:row>
    <x:row r="3357" spans="1:43" s="24" customFormat="1">
      <x:c r="A3357" s="24">
        <x:v>335100</x:v>
      </x:c>
      <x:c r="B3357" s="200">
        <x:v>696</x:v>
      </x:c>
      <x:c r="C3357" s="201">
        <x:f t="shared" si="248"/>
        <x:v>7.08666666666667</x:v>
      </x:c>
      <x:c r="D3357" s="201"/>
      <x:c r="E3357" s="201"/>
      <x:c r="F3357" s="201"/>
      <x:c r="G3357" s="201">
        <x:v>8</x:v>
      </x:c>
      <x:c r="H3357" s="201"/>
      <x:c r="I3357" s="201"/>
      <x:c r="J3357" s="201"/>
      <x:c r="K3357" s="201"/>
      <x:c r="AG3357" s="202"/>
      <x:c r="AH3357" s="24" t="s">
        <x:v>580</x:v>
      </x:c>
      <x:c r="AL3357" s="203"/>
      <x:c r="AM3357" s="203"/>
      <x:c r="AN3357" s="203"/>
      <x:c r="AO3357" s="203"/>
      <x:c r="AP3357" s="203"/>
      <x:c r="AQ3357" s="203"/>
    </x:row>
    <x:row r="3358" spans="1:43" s="24" customFormat="1">
      <x:c r="A3358" s="24">
        <x:v>335200</x:v>
      </x:c>
      <x:c r="B3358" s="200">
        <x:v>696</x:v>
      </x:c>
      <x:c r="C3358" s="201">
        <x:f t="shared" si="248"/>
        <x:v>7.24666666666667</x:v>
      </x:c>
      <x:c r="D3358" s="201"/>
      <x:c r="E3358" s="201"/>
      <x:c r="F3358" s="201"/>
      <x:c r="G3358" s="201">
        <x:v>7</x:v>
      </x:c>
      <x:c r="H3358" s="201"/>
      <x:c r="I3358" s="201"/>
      <x:c r="J3358" s="201"/>
      <x:c r="K3358" s="201"/>
      <x:c r="AG3358" s="202"/>
      <x:c r="AH3358" s="24" t="s">
        <x:v>580</x:v>
      </x:c>
      <x:c r="AL3358" s="203"/>
      <x:c r="AM3358" s="203"/>
      <x:c r="AN3358" s="203"/>
      <x:c r="AO3358" s="203"/>
      <x:c r="AP3358" s="203"/>
      <x:c r="AQ3358" s="203"/>
    </x:row>
    <x:row r="3359" spans="1:43" s="24" customFormat="1">
      <x:c r="A3359" s="24">
        <x:v>335300</x:v>
      </x:c>
      <x:c r="B3359" s="200">
        <x:v>696</x:v>
      </x:c>
      <x:c r="C3359" s="201">
        <x:f t="shared" si="248"/>
        <x:v>7.40666666666667</x:v>
      </x:c>
      <x:c r="D3359" s="201"/>
      <x:c r="E3359" s="201"/>
      <x:c r="F3359" s="201"/>
      <x:c r="G3359" s="201">
        <x:v>8</x:v>
      </x:c>
      <x:c r="H3359" s="201"/>
      <x:c r="I3359" s="201"/>
      <x:c r="J3359" s="201"/>
      <x:c r="K3359" s="201"/>
      <x:c r="AG3359" s="202"/>
      <x:c r="AH3359" s="24" t="s">
        <x:v>580</x:v>
      </x:c>
      <x:c r="AL3359" s="203"/>
      <x:c r="AM3359" s="203"/>
      <x:c r="AN3359" s="203"/>
      <x:c r="AO3359" s="203"/>
      <x:c r="AP3359" s="203"/>
      <x:c r="AQ3359" s="203"/>
    </x:row>
    <x:row r="3360" spans="1:43">
      <x:c r="A3360">
        <x:v>335400</x:v>
      </x:c>
      <x:c r="B3360" s="200">
        <x:v>697</x:v>
      </x:c>
      <x:c r="C3360" s="201">
        <x:f>89/30</x:f>
        <x:v>2.96666666666667</x:v>
      </x:c>
      <x:c r="D3360" s="201"/>
      <x:c r="E3360" s="201"/>
      <x:c r="F3360" s="201"/>
      <x:c r="G3360" s="201">
        <x:v>2</x:v>
      </x:c>
      <x:c r="H3360" s="201"/>
      <x:c r="I3360" s="201" t="s">
        <x:v>100</x:v>
      </x:c>
      <x:c r="J3360" s="201"/>
      <x:c r="K3360" s="201"/>
      <x:c r="M3360">
        <x:v>2418</x:v>
      </x:c>
      <x:c r="O3360" t="s">
        <x:v>101</x:v>
      </x:c>
      <x:c r="AH3360" s="24"/>
      <x:c r="AL3360" s="165"/>
      <x:c r="AM3360" s="165"/>
      <x:c r="AN3360" s="165"/>
      <x:c r="AO3360" s="165"/>
      <x:c r="AP3360" s="165"/>
      <x:c r="AQ3360" s="165"/>
    </x:row>
    <x:row r="3361" spans="1:43">
      <x:c r="A3361">
        <x:v>335500</x:v>
      </x:c>
      <x:c r="B3361" s="200">
        <x:v>697</x:v>
      </x:c>
      <x:c r="C3361" s="201">
        <x:f t="shared" ref="C3361:C3365" si="249">C3360+0.0001</x:f>
        <x:v>2.96676666666667</x:v>
      </x:c>
      <x:c r="D3361" s="201">
        <x:v>1</x:v>
      </x:c>
      <x:c r="E3361" s="201"/>
      <x:c r="F3361" s="201"/>
      <x:c r="G3361" s="201"/>
      <x:c r="H3361" s="201"/>
      <x:c r="I3361" s="201"/>
      <x:c r="J3361" s="201"/>
      <x:c r="K3361" s="201"/>
      <x:c r="M3361">
        <x:v>2422</x:v>
      </x:c>
      <x:c r="N3361">
        <x:v>2</x:v>
      </x:c>
      <x:c r="P3361" s="423" t="s">
        <x:v>581</x:v>
      </x:c>
      <x:c r="AL3361" s="165"/>
      <x:c r="AM3361" s="165"/>
      <x:c r="AN3361" s="165"/>
      <x:c r="AO3361" s="165"/>
      <x:c r="AP3361" s="165"/>
      <x:c r="AQ3361" s="165"/>
    </x:row>
    <x:row r="3362" spans="1:43">
      <x:c r="A3362">
        <x:v>335600</x:v>
      </x:c>
      <x:c r="B3362" s="200">
        <x:v>697</x:v>
      </x:c>
      <x:c r="C3362" s="201">
        <x:f t="shared" si="249"/>
        <x:v>2.96686666666667</x:v>
      </x:c>
      <x:c r="D3362" s="201">
        <x:v>1</x:v>
      </x:c>
      <x:c r="E3362" s="201"/>
      <x:c r="F3362" s="201"/>
      <x:c r="G3362" s="201"/>
      <x:c r="H3362" s="201"/>
      <x:c r="I3362" s="201"/>
      <x:c r="J3362" s="201"/>
      <x:c r="K3362" s="201"/>
      <x:c r="M3362">
        <x:v>2423</x:v>
      </x:c>
      <x:c r="N3362">
        <x:v>2</x:v>
      </x:c>
      <x:c r="P3362" s="423" t="s">
        <x:v>581</x:v>
      </x:c>
      <x:c r="AL3362" s="165"/>
      <x:c r="AM3362" s="165"/>
      <x:c r="AN3362" s="165"/>
      <x:c r="AO3362" s="165"/>
      <x:c r="AP3362" s="165"/>
      <x:c r="AQ3362" s="165"/>
    </x:row>
    <x:row r="3363" spans="1:43">
      <x:c r="A3363">
        <x:v>335700</x:v>
      </x:c>
      <x:c r="B3363" s="200">
        <x:v>697</x:v>
      </x:c>
      <x:c r="C3363" s="201">
        <x:f>C3360+0.18</x:f>
        <x:v>3.14666666666667</x:v>
      </x:c>
      <x:c r="D3363" s="201"/>
      <x:c r="E3363" s="201"/>
      <x:c r="F3363" s="201"/>
      <x:c r="G3363" s="201">
        <x:v>2</x:v>
      </x:c>
      <x:c r="H3363" s="201"/>
      <x:c r="I3363" s="201" t="s">
        <x:v>102</x:v>
      </x:c>
      <x:c r="J3363" s="201"/>
      <x:c r="K3363" s="201"/>
      <x:c r="M3363">
        <x:v>2418</x:v>
      </x:c>
      <x:c r="O3363" t="s">
        <x:v>101</x:v>
      </x:c>
      <x:c r="AL3363" s="165"/>
      <x:c r="AM3363" s="165"/>
      <x:c r="AN3363" s="165"/>
      <x:c r="AO3363" s="165"/>
      <x:c r="AP3363" s="165"/>
      <x:c r="AQ3363" s="165"/>
    </x:row>
    <x:row r="3364" spans="1:43">
      <x:c r="A3364">
        <x:v>335800</x:v>
      </x:c>
      <x:c r="B3364" s="200">
        <x:v>697</x:v>
      </x:c>
      <x:c r="C3364" s="201">
        <x:f>211/30</x:f>
        <x:v>7.03333333333333</x:v>
      </x:c>
      <x:c r="D3364" s="201">
        <x:v>1</x:v>
      </x:c>
      <x:c r="E3364" s="201"/>
      <x:c r="F3364" s="201"/>
      <x:c r="G3364" s="201"/>
      <x:c r="H3364" s="201"/>
      <x:c r="I3364" s="201"/>
      <x:c r="J3364" s="201"/>
      <x:c r="K3364" s="201"/>
      <x:c r="M3364">
        <x:v>2424</x:v>
      </x:c>
      <x:c r="N3364">
        <x:v>2</x:v>
      </x:c>
      <x:c r="P3364" s="423" t="s">
        <x:v>582</x:v>
      </x:c>
      <x:c r="AL3364" s="165"/>
      <x:c r="AM3364" s="165"/>
      <x:c r="AN3364" s="165"/>
      <x:c r="AO3364" s="165"/>
      <x:c r="AP3364" s="165"/>
      <x:c r="AQ3364" s="165"/>
    </x:row>
    <x:row r="3365" spans="1:43">
      <x:c r="A3365">
        <x:v>335900</x:v>
      </x:c>
      <x:c r="B3365" s="200">
        <x:v>697</x:v>
      </x:c>
      <x:c r="C3365" s="201">
        <x:f t="shared" si="249"/>
        <x:v>7.03343333333333</x:v>
      </x:c>
      <x:c r="D3365" s="201"/>
      <x:c r="E3365" s="201"/>
      <x:c r="F3365" s="201"/>
      <x:c r="G3365" s="201">
        <x:v>5</x:v>
      </x:c>
      <x:c r="H3365" s="201"/>
      <x:c r="I3365" s="201" t="s">
        <x:v>112</x:v>
      </x:c>
      <x:c r="J3365" s="201">
        <x:v>0.5</x:v>
      </x:c>
      <x:c r="K3365" s="201"/>
      <x:c r="S3365" t="s">
        <x:v>444</x:v>
      </x:c>
      <x:c r="T3365">
        <x:v>-8</x:v>
      </x:c>
      <x:c r="AI3365">
        <x:v>1</x:v>
      </x:c>
      <x:c r="AL3365" s="165"/>
      <x:c r="AM3365" s="165"/>
      <x:c r="AN3365" s="165"/>
      <x:c r="AO3365" s="165"/>
      <x:c r="AP3365" s="165"/>
      <x:c r="AQ3365" s="165"/>
    </x:row>
    <x:row r="3366" spans="1:43">
      <x:c r="A3366">
        <x:v>336000</x:v>
      </x:c>
      <x:c r="B3366" s="200">
        <x:v>697</x:v>
      </x:c>
      <x:c r="C3366" s="201">
        <x:f>C3365+0.16</x:f>
        <x:v>7.19343333333333</x:v>
      </x:c>
      <x:c r="D3366" s="201"/>
      <x:c r="E3366" s="201"/>
      <x:c r="F3366" s="201"/>
      <x:c r="G3366" s="201">
        <x:v>4</x:v>
      </x:c>
      <x:c r="H3366" s="201"/>
      <x:c r="I3366" s="201"/>
      <x:c r="J3366" s="201"/>
      <x:c r="K3366" s="201"/>
      <x:c r="AL3366" s="165"/>
      <x:c r="AM3366" s="165"/>
      <x:c r="AN3366" s="165"/>
      <x:c r="AO3366" s="165"/>
      <x:c r="AP3366" s="165"/>
      <x:c r="AQ3366" s="165"/>
    </x:row>
    <x:row r="3367" spans="1:43">
      <x:c r="A3367">
        <x:v>336100</x:v>
      </x:c>
      <x:c r="B3367" s="200">
        <x:v>697</x:v>
      </x:c>
      <x:c r="C3367" s="201">
        <x:f>C3366+0.16</x:f>
        <x:v>7.35343333333333</x:v>
      </x:c>
      <x:c r="D3367" s="201"/>
      <x:c r="E3367" s="201"/>
      <x:c r="F3367" s="201"/>
      <x:c r="G3367" s="201">
        <x:v>6</x:v>
      </x:c>
      <x:c r="H3367" s="201"/>
      <x:c r="I3367" s="201"/>
      <x:c r="J3367" s="201"/>
      <x:c r="K3367" s="201"/>
      <x:c r="AL3367" s="165"/>
      <x:c r="AM3367" s="165"/>
      <x:c r="AN3367" s="165"/>
      <x:c r="AO3367" s="165"/>
      <x:c r="AP3367" s="165"/>
      <x:c r="AQ3367" s="165"/>
    </x:row>
    <x:row r="3368" spans="1:43" s="24" customFormat="1">
      <x:c r="A3368" s="24">
        <x:v>336200</x:v>
      </x:c>
      <x:c r="B3368" s="200">
        <x:v>698</x:v>
      </x:c>
      <x:c r="C3368" s="201">
        <x:f>299/30</x:f>
        <x:v>9.96666666666667</x:v>
      </x:c>
      <x:c r="D3368" s="201"/>
      <x:c r="E3368" s="201"/>
      <x:c r="F3368" s="201"/>
      <x:c r="G3368" s="201">
        <x:v>6</x:v>
      </x:c>
      <x:c r="H3368" s="201"/>
      <x:c r="I3368" s="201"/>
      <x:c r="J3368" s="201"/>
      <x:c r="K3368" s="201"/>
      <x:c r="AG3368" s="202"/>
      <x:c r="AL3368" s="203"/>
      <x:c r="AM3368" s="203"/>
      <x:c r="AN3368" s="203"/>
      <x:c r="AO3368" s="203"/>
      <x:c r="AP3368" s="203"/>
      <x:c r="AQ3368" s="203"/>
    </x:row>
    <x:row r="3369" spans="1:43" s="24" customFormat="1">
      <x:c r="A3369" s="24">
        <x:v>336300</x:v>
      </x:c>
      <x:c r="B3369" s="200">
        <x:v>698</x:v>
      </x:c>
      <x:c r="C3369" s="201">
        <x:f>C3368+0.4</x:f>
        <x:v>10.3666666666667</x:v>
      </x:c>
      <x:c r="D3369" s="201"/>
      <x:c r="E3369" s="201"/>
      <x:c r="F3369" s="201"/>
      <x:c r="G3369" s="201">
        <x:v>5</x:v>
      </x:c>
      <x:c r="H3369" s="201"/>
      <x:c r="I3369" s="201"/>
      <x:c r="J3369" s="201"/>
      <x:c r="K3369" s="201"/>
      <x:c r="AG3369" s="202"/>
      <x:c r="AL3369" s="203"/>
      <x:c r="AM3369" s="203"/>
      <x:c r="AN3369" s="203"/>
      <x:c r="AO3369" s="203"/>
      <x:c r="AP3369" s="203"/>
      <x:c r="AQ3369" s="203"/>
    </x:row>
    <x:row r="3370" spans="1:43" s="24" customFormat="1">
      <x:c r="A3370" s="24">
        <x:v>336400</x:v>
      </x:c>
      <x:c r="B3370" s="200">
        <x:v>698</x:v>
      </x:c>
      <x:c r="C3370" s="201">
        <x:f>C3369+0.4</x:f>
        <x:v>10.7666666666667</x:v>
      </x:c>
      <x:c r="D3370" s="201"/>
      <x:c r="E3370" s="201"/>
      <x:c r="F3370" s="201"/>
      <x:c r="G3370" s="201">
        <x:v>6</x:v>
      </x:c>
      <x:c r="H3370" s="201"/>
      <x:c r="I3370" s="201"/>
      <x:c r="J3370" s="201"/>
      <x:c r="K3370" s="201"/>
      <x:c r="AG3370" s="202"/>
      <x:c r="AL3370" s="203"/>
      <x:c r="AM3370" s="203"/>
      <x:c r="AN3370" s="203"/>
      <x:c r="AO3370" s="203"/>
      <x:c r="AP3370" s="203"/>
      <x:c r="AQ3370" s="203"/>
    </x:row>
    <x:row r="3371" spans="1:43" s="24" customFormat="1">
      <x:c r="A3371" s="24">
        <x:v>336500</x:v>
      </x:c>
      <x:c r="B3371" s="200">
        <x:v>698</x:v>
      </x:c>
      <x:c r="C3371" s="201">
        <x:f>C3370+0.3</x:f>
        <x:v>11.0666666666667</x:v>
      </x:c>
      <x:c r="D3371" s="201"/>
      <x:c r="E3371" s="201"/>
      <x:c r="F3371" s="201"/>
      <x:c r="G3371" s="201">
        <x:v>7</x:v>
      </x:c>
      <x:c r="H3371" s="201"/>
      <x:c r="I3371" s="201"/>
      <x:c r="J3371" s="201"/>
      <x:c r="K3371" s="201"/>
      <x:c r="AG3371" s="202"/>
      <x:c r="AL3371" s="203"/>
      <x:c r="AM3371" s="203"/>
      <x:c r="AN3371" s="203"/>
      <x:c r="AO3371" s="203"/>
      <x:c r="AP3371" s="203"/>
      <x:c r="AQ3371" s="203"/>
    </x:row>
    <x:row r="3372" spans="1:43" s="24" customFormat="1">
      <x:c r="A3372" s="24">
        <x:v>336600</x:v>
      </x:c>
      <x:c r="B3372" s="200">
        <x:v>698</x:v>
      </x:c>
      <x:c r="C3372" s="201">
        <x:f>C3371+0.3</x:f>
        <x:v>11.3666666666667</x:v>
      </x:c>
      <x:c r="D3372" s="201"/>
      <x:c r="E3372" s="201"/>
      <x:c r="F3372" s="201"/>
      <x:c r="G3372" s="201">
        <x:v>8</x:v>
      </x:c>
      <x:c r="H3372" s="201"/>
      <x:c r="I3372" s="201"/>
      <x:c r="J3372" s="201"/>
      <x:c r="K3372" s="201"/>
      <x:c r="AG3372" s="202"/>
      <x:c r="AL3372" s="203"/>
      <x:c r="AM3372" s="203"/>
      <x:c r="AN3372" s="203"/>
      <x:c r="AO3372" s="203"/>
      <x:c r="AP3372" s="203"/>
      <x:c r="AQ3372" s="203"/>
    </x:row>
    <x:row r="3373" spans="1:43" s="24" customFormat="1">
      <x:c r="A3373" s="24">
        <x:v>336700</x:v>
      </x:c>
      <x:c r="B3373" s="200">
        <x:v>698</x:v>
      </x:c>
      <x:c r="C3373" s="201">
        <x:f t="shared" ref="C3373:C3375" si="250">C3372+0.22</x:f>
        <x:v>11.5866666666667</x:v>
      </x:c>
      <x:c r="D3373" s="201"/>
      <x:c r="E3373" s="201"/>
      <x:c r="F3373" s="201"/>
      <x:c r="G3373" s="201">
        <x:v>10</x:v>
      </x:c>
      <x:c r="H3373" s="201"/>
      <x:c r="I3373" s="201"/>
      <x:c r="J3373" s="201"/>
      <x:c r="K3373" s="201"/>
      <x:c r="AG3373" s="202"/>
      <x:c r="AL3373" s="203"/>
      <x:c r="AM3373" s="203"/>
      <x:c r="AN3373" s="203"/>
      <x:c r="AO3373" s="203"/>
      <x:c r="AP3373" s="203"/>
      <x:c r="AQ3373" s="203"/>
    </x:row>
    <x:row r="3374" spans="1:43" s="24" customFormat="1">
      <x:c r="A3374" s="24">
        <x:v>336800</x:v>
      </x:c>
      <x:c r="B3374" s="200">
        <x:v>698</x:v>
      </x:c>
      <x:c r="C3374" s="201">
        <x:f t="shared" si="250"/>
        <x:v>11.8066666666667</x:v>
      </x:c>
      <x:c r="D3374" s="201"/>
      <x:c r="E3374" s="201"/>
      <x:c r="F3374" s="201"/>
      <x:c r="G3374" s="201">
        <x:v>9</x:v>
      </x:c>
      <x:c r="H3374" s="201"/>
      <x:c r="I3374" s="201"/>
      <x:c r="J3374" s="201"/>
      <x:c r="K3374" s="201"/>
      <x:c r="AG3374" s="202"/>
      <x:c r="AL3374" s="203"/>
      <x:c r="AM3374" s="203"/>
      <x:c r="AN3374" s="203"/>
      <x:c r="AO3374" s="203"/>
      <x:c r="AP3374" s="203"/>
      <x:c r="AQ3374" s="203"/>
    </x:row>
    <x:row r="3375" spans="1:43" s="24" customFormat="1">
      <x:c r="A3375" s="24">
        <x:v>336900</x:v>
      </x:c>
      <x:c r="B3375" s="200">
        <x:v>698</x:v>
      </x:c>
      <x:c r="C3375" s="201">
        <x:f t="shared" si="250"/>
        <x:v>12.0266666666667</x:v>
      </x:c>
      <x:c r="D3375" s="201"/>
      <x:c r="E3375" s="201">
        <x:v>1</x:v>
      </x:c>
      <x:c r="F3375" s="201"/>
      <x:c r="G3375" s="201">
        <x:v>11</x:v>
      </x:c>
      <x:c r="H3375" s="201"/>
      <x:c r="I3375" s="201" t="s">
        <x:v>112</x:v>
      </x:c>
      <x:c r="J3375" s="201">
        <x:v>0.3</x:v>
      </x:c>
      <x:c r="K3375" s="201"/>
      <x:c r="AG3375" s="202"/>
      <x:c r="AL3375" s="203"/>
      <x:c r="AM3375" s="203"/>
      <x:c r="AN3375" s="203"/>
      <x:c r="AO3375" s="203"/>
      <x:c r="AP3375" s="203"/>
      <x:c r="AQ3375" s="203"/>
    </x:row>
    <x:row r="3376" spans="1:44" s="24" customFormat="1">
      <x:c r="A3376" s="24">
        <x:v>337000</x:v>
      </x:c>
      <x:c r="B3376" s="204">
        <x:v>699</x:v>
      </x:c>
      <x:c r="C3376" s="205">
        <x:f>11/30</x:f>
        <x:v>0.366666666666667</x:v>
      </x:c>
      <x:c r="D3376" s="204"/>
      <x:c r="E3376" s="204"/>
      <x:c r="F3376" s="204"/>
      <x:c r="G3376" s="204">
        <x:v>2</x:v>
      </x:c>
      <x:c r="H3376" s="206"/>
      <x:c r="I3376" s="206" t="s">
        <x:v>104</x:v>
      </x:c>
      <x:c r="J3376" s="206"/>
      <x:c r="K3376" s="206"/>
      <x:c r="L3376" s="206"/>
      <x:c r="M3376" s="204">
        <x:v>2446</x:v>
      </x:c>
      <x:c r="N3376" s="206"/>
      <x:c r="O3376" s="206" t="s">
        <x:v>101</x:v>
      </x:c>
      <x:c r="P3376" s="206"/>
      <x:c r="Q3376" s="206"/>
      <x:c r="R3376" s="206"/>
      <x:c r="S3376" s="206"/>
      <x:c r="T3376" s="206"/>
      <x:c r="U3376" s="204"/>
      <x:c r="V3376" s="204"/>
      <x:c r="W3376" s="206"/>
      <x:c r="X3376" s="204"/>
      <x:c r="Y3376" s="204"/>
      <x:c r="Z3376" s="206"/>
      <x:c r="AA3376" s="204"/>
      <x:c r="AB3376" s="206"/>
      <x:c r="AC3376" s="206"/>
      <x:c r="AD3376" s="206"/>
      <x:c r="AE3376" s="206"/>
      <x:c r="AF3376" s="206"/>
      <x:c r="AG3376" s="204">
        <x:v>1</x:v>
      </x:c>
      <x:c r="AH3376" s="206"/>
      <x:c r="AI3376" s="206"/>
      <x:c r="AJ3376" s="206"/>
      <x:c r="AK3376" s="206"/>
      <x:c r="AL3376" s="206"/>
      <x:c r="AM3376" s="206"/>
      <x:c r="AN3376" s="206"/>
      <x:c r="AO3376" s="206"/>
      <x:c r="AP3376" s="206"/>
      <x:c r="AQ3376" s="206"/>
      <x:c r="AR3376" s="206"/>
    </x:row>
    <x:row r="3377" spans="1:44" s="24" customFormat="1">
      <x:c r="A3377" s="24">
        <x:v>337100</x:v>
      </x:c>
      <x:c r="B3377" s="204">
        <x:v>699</x:v>
      </x:c>
      <x:c r="C3377" s="205">
        <x:f>27/30</x:f>
        <x:v>0.9</x:v>
      </x:c>
      <x:c r="D3377" s="204"/>
      <x:c r="E3377" s="204"/>
      <x:c r="F3377" s="204"/>
      <x:c r="G3377" s="204">
        <x:v>2</x:v>
      </x:c>
      <x:c r="H3377" s="206"/>
      <x:c r="I3377" s="206" t="s">
        <x:v>103</x:v>
      </x:c>
      <x:c r="J3377" s="206"/>
      <x:c r="K3377" s="206"/>
      <x:c r="L3377" s="206"/>
      <x:c r="M3377" s="204">
        <x:v>2446</x:v>
      </x:c>
      <x:c r="N3377" s="206"/>
      <x:c r="O3377" s="206" t="s">
        <x:v>101</x:v>
      </x:c>
      <x:c r="P3377" s="206"/>
      <x:c r="Q3377" s="206"/>
      <x:c r="R3377" s="206"/>
      <x:c r="S3377" s="206"/>
      <x:c r="T3377" s="206"/>
      <x:c r="U3377" s="204"/>
      <x:c r="V3377" s="204"/>
      <x:c r="W3377" s="206"/>
      <x:c r="X3377" s="204"/>
      <x:c r="Y3377" s="204"/>
      <x:c r="Z3377" s="206"/>
      <x:c r="AA3377" s="204"/>
      <x:c r="AB3377" s="206"/>
      <x:c r="AC3377" s="206"/>
      <x:c r="AD3377" s="206"/>
      <x:c r="AE3377" s="206"/>
      <x:c r="AF3377" s="206"/>
      <x:c r="AG3377" s="204">
        <x:v>1</x:v>
      </x:c>
      <x:c r="AH3377" s="206"/>
      <x:c r="AI3377" s="206"/>
      <x:c r="AJ3377" s="206"/>
      <x:c r="AK3377" s="206"/>
      <x:c r="AL3377" s="206"/>
      <x:c r="AM3377" s="206"/>
      <x:c r="AN3377" s="206"/>
      <x:c r="AO3377" s="206"/>
      <x:c r="AP3377" s="206"/>
      <x:c r="AQ3377" s="206"/>
      <x:c r="AR3377" s="206"/>
    </x:row>
    <x:row r="3378" spans="1:44" s="24" customFormat="1">
      <x:c r="A3378" s="24">
        <x:v>337200</x:v>
      </x:c>
      <x:c r="B3378" s="204">
        <x:v>699</x:v>
      </x:c>
      <x:c r="C3378" s="205">
        <x:f>42/30</x:f>
        <x:v>1.4</x:v>
      </x:c>
      <x:c r="D3378" s="204"/>
      <x:c r="E3378" s="204"/>
      <x:c r="F3378" s="204"/>
      <x:c r="G3378" s="204">
        <x:v>4</x:v>
      </x:c>
      <x:c r="H3378" s="206"/>
      <x:c r="I3378" s="206" t="s">
        <x:v>102</x:v>
      </x:c>
      <x:c r="J3378" s="206"/>
      <x:c r="K3378" s="206"/>
      <x:c r="L3378" s="206"/>
      <x:c r="M3378" s="204">
        <x:v>2447</x:v>
      </x:c>
      <x:c r="N3378" s="206"/>
      <x:c r="O3378" s="206" t="s">
        <x:v>101</x:v>
      </x:c>
      <x:c r="P3378" s="206"/>
      <x:c r="Q3378" s="206"/>
      <x:c r="R3378" s="206"/>
      <x:c r="S3378" s="206"/>
      <x:c r="T3378" s="206"/>
      <x:c r="U3378" s="204"/>
      <x:c r="V3378" s="204"/>
      <x:c r="W3378" s="206"/>
      <x:c r="X3378" s="204"/>
      <x:c r="Y3378" s="204"/>
      <x:c r="Z3378" s="206"/>
      <x:c r="AA3378" s="204"/>
      <x:c r="AB3378" s="206"/>
      <x:c r="AC3378" s="206"/>
      <x:c r="AD3378" s="206"/>
      <x:c r="AE3378" s="206"/>
      <x:c r="AF3378" s="206"/>
      <x:c r="AG3378" s="204">
        <x:v>2</x:v>
      </x:c>
      <x:c r="AH3378" s="206"/>
      <x:c r="AI3378" s="206"/>
      <x:c r="AJ3378" s="206"/>
      <x:c r="AK3378" s="206"/>
      <x:c r="AL3378" s="206"/>
      <x:c r="AM3378" s="206"/>
      <x:c r="AN3378" s="206"/>
      <x:c r="AO3378" s="206"/>
      <x:c r="AP3378" s="206"/>
      <x:c r="AQ3378" s="206"/>
      <x:c r="AR3378" s="206"/>
    </x:row>
    <x:row r="3379" spans="1:44" s="24" customFormat="1">
      <x:c r="A3379" s="24">
        <x:v>337300</x:v>
      </x:c>
      <x:c r="B3379" s="204">
        <x:v>699</x:v>
      </x:c>
      <x:c r="C3379" s="205">
        <x:f>C3378+0.2</x:f>
        <x:v>1.6</x:v>
      </x:c>
      <x:c r="D3379" s="204">
        <x:v>1</x:v>
      </x:c>
      <x:c r="E3379" s="204"/>
      <x:c r="F3379" s="204"/>
      <x:c r="G3379" s="204"/>
      <x:c r="H3379" s="206"/>
      <x:c r="I3379" s="206"/>
      <x:c r="J3379" s="206"/>
      <x:c r="K3379" s="206"/>
      <x:c r="L3379" s="206"/>
      <x:c r="M3379" s="206"/>
      <x:c r="N3379" s="206"/>
      <x:c r="O3379" s="206"/>
      <x:c r="P3379" s="206"/>
      <x:c r="Q3379" s="206"/>
      <x:c r="R3379" s="206"/>
      <x:c r="S3379" s="206"/>
      <x:c r="T3379" s="206"/>
      <x:c r="U3379" s="204"/>
      <x:c r="V3379" s="204"/>
      <x:c r="W3379" s="206"/>
      <x:c r="X3379" s="204"/>
      <x:c r="Y3379" s="204"/>
      <x:c r="Z3379" s="206"/>
      <x:c r="AA3379" s="204"/>
      <x:c r="AB3379" s="206"/>
      <x:c r="AC3379" s="206"/>
      <x:c r="AD3379" s="206"/>
      <x:c r="AE3379" s="206"/>
      <x:c r="AF3379" s="206"/>
      <x:c r="AG3379" s="204">
        <x:v>2</x:v>
      </x:c>
      <x:c r="AH3379" s="206"/>
      <x:c r="AI3379" s="206"/>
      <x:c r="AJ3379" s="206"/>
      <x:c r="AK3379" s="206"/>
      <x:c r="AL3379" s="206"/>
      <x:c r="AM3379" s="206"/>
      <x:c r="AN3379" s="206"/>
      <x:c r="AO3379" s="206"/>
      <x:c r="AP3379" s="206"/>
      <x:c r="AQ3379" s="206"/>
      <x:c r="AR3379" s="206"/>
    </x:row>
    <x:row r="3380" spans="1:44" s="24" customFormat="1">
      <x:c r="A3380" s="24">
        <x:v>337400</x:v>
      </x:c>
      <x:c r="B3380" s="204">
        <x:v>700</x:v>
      </x:c>
      <x:c r="C3380" s="205">
        <x:f>21/30</x:f>
        <x:v>0.7</x:v>
      </x:c>
      <x:c r="D3380" s="204"/>
      <x:c r="E3380" s="204"/>
      <x:c r="F3380" s="204"/>
      <x:c r="G3380" s="204">
        <x:v>3</x:v>
      </x:c>
      <x:c r="H3380" s="206"/>
      <x:c r="I3380" s="206" t="s">
        <x:v>104</x:v>
      </x:c>
      <x:c r="J3380" s="206"/>
      <x:c r="K3380" s="206"/>
      <x:c r="L3380" s="206"/>
      <x:c r="M3380" s="204">
        <x:v>2449</x:v>
      </x:c>
      <x:c r="N3380" s="206"/>
      <x:c r="O3380" s="206" t="s">
        <x:v>101</x:v>
      </x:c>
      <x:c r="P3380" s="206"/>
      <x:c r="Q3380" s="206"/>
      <x:c r="R3380" s="206"/>
      <x:c r="S3380" s="206"/>
      <x:c r="T3380" s="206"/>
      <x:c r="U3380" s="204">
        <x:v>439</x:v>
      </x:c>
      <x:c r="V3380" s="204">
        <x:v>0.1</x:v>
      </x:c>
      <x:c r="W3380" s="206" t="s">
        <x:v>114</x:v>
      </x:c>
      <x:c r="X3380" s="204">
        <x:v>4</x:v>
      </x:c>
      <x:c r="Y3380" s="204">
        <x:v>0</x:v>
      </x:c>
      <x:c r="Z3380" s="206" t="s">
        <x:v>115</x:v>
      </x:c>
      <x:c r="AA3380" s="204">
        <x:v>40</x:v>
      </x:c>
      <x:c r="AB3380" s="206"/>
      <x:c r="AC3380" s="206"/>
      <x:c r="AD3380" s="206" t="s">
        <x:v>166</x:v>
      </x:c>
      <x:c r="AE3380" s="206"/>
      <x:c r="AF3380" s="206"/>
      <x:c r="AG3380" s="204">
        <x:v>2</x:v>
      </x:c>
      <x:c r="AH3380" s="206"/>
      <x:c r="AI3380" s="206"/>
      <x:c r="AJ3380" s="206"/>
      <x:c r="AK3380" s="206"/>
      <x:c r="AL3380" s="206"/>
      <x:c r="AM3380" s="206"/>
      <x:c r="AN3380" s="206"/>
      <x:c r="AO3380" s="206"/>
      <x:c r="AP3380" s="206"/>
      <x:c r="AQ3380" s="206"/>
      <x:c r="AR3380" s="206"/>
    </x:row>
    <x:row r="3381" spans="1:44" s="24" customFormat="1">
      <x:c r="A3381" s="24">
        <x:v>337500</x:v>
      </x:c>
      <x:c r="B3381" s="204">
        <x:v>700</x:v>
      </x:c>
      <x:c r="C3381" s="205">
        <x:f>26/30</x:f>
        <x:v>0.866666666666667</x:v>
      </x:c>
      <x:c r="D3381" s="204"/>
      <x:c r="E3381" s="204"/>
      <x:c r="F3381" s="204"/>
      <x:c r="G3381" s="204">
        <x:v>4</x:v>
      </x:c>
      <x:c r="H3381" s="206"/>
      <x:c r="I3381" s="206" t="s">
        <x:v>103</x:v>
      </x:c>
      <x:c r="J3381" s="206"/>
      <x:c r="K3381" s="206"/>
      <x:c r="L3381" s="206"/>
      <x:c r="M3381" s="204">
        <x:v>2449</x:v>
      </x:c>
      <x:c r="N3381" s="206"/>
      <x:c r="O3381" s="206" t="s">
        <x:v>101</x:v>
      </x:c>
      <x:c r="P3381" s="206"/>
      <x:c r="Q3381" s="206"/>
      <x:c r="R3381" s="206"/>
      <x:c r="S3381" s="206"/>
      <x:c r="T3381" s="206"/>
      <x:c r="U3381" s="204">
        <x:v>439</x:v>
      </x:c>
      <x:c r="V3381" s="204">
        <x:v>0.1</x:v>
      </x:c>
      <x:c r="W3381" s="206" t="s">
        <x:v>114</x:v>
      </x:c>
      <x:c r="X3381" s="204">
        <x:v>4</x:v>
      </x:c>
      <x:c r="Y3381" s="204">
        <x:v>0</x:v>
      </x:c>
      <x:c r="Z3381" s="206" t="s">
        <x:v>115</x:v>
      </x:c>
      <x:c r="AA3381" s="204">
        <x:v>40</x:v>
      </x:c>
      <x:c r="AB3381" s="206"/>
      <x:c r="AC3381" s="206"/>
      <x:c r="AD3381" s="206" t="s">
        <x:v>166</x:v>
      </x:c>
      <x:c r="AE3381" s="206"/>
      <x:c r="AF3381" s="206"/>
      <x:c r="AG3381" s="204">
        <x:v>2</x:v>
      </x:c>
      <x:c r="AH3381" s="206"/>
      <x:c r="AI3381" s="206"/>
      <x:c r="AJ3381" s="206"/>
      <x:c r="AK3381" s="206"/>
      <x:c r="AL3381" s="206"/>
      <x:c r="AM3381" s="206"/>
      <x:c r="AN3381" s="206"/>
      <x:c r="AO3381" s="206"/>
      <x:c r="AP3381" s="206"/>
      <x:c r="AQ3381" s="206"/>
      <x:c r="AR3381" s="206"/>
    </x:row>
    <x:row r="3382" spans="1:44" s="24" customFormat="1">
      <x:c r="A3382" s="24">
        <x:v>337600</x:v>
      </x:c>
      <x:c r="B3382" s="204">
        <x:v>700</x:v>
      </x:c>
      <x:c r="C3382" s="205">
        <x:f>31/30</x:f>
        <x:v>1.03333333333333</x:v>
      </x:c>
      <x:c r="D3382" s="204"/>
      <x:c r="E3382" s="204"/>
      <x:c r="F3382" s="204"/>
      <x:c r="G3382" s="204">
        <x:v>3</x:v>
      </x:c>
      <x:c r="H3382" s="206"/>
      <x:c r="I3382" s="206" t="s">
        <x:v>100</x:v>
      </x:c>
      <x:c r="J3382" s="206"/>
      <x:c r="K3382" s="206"/>
      <x:c r="L3382" s="206"/>
      <x:c r="M3382" s="204">
        <x:v>2449</x:v>
      </x:c>
      <x:c r="N3382" s="206"/>
      <x:c r="O3382" s="206" t="s">
        <x:v>101</x:v>
      </x:c>
      <x:c r="P3382" s="206"/>
      <x:c r="Q3382" s="206"/>
      <x:c r="R3382" s="206"/>
      <x:c r="S3382" s="206"/>
      <x:c r="T3382" s="206"/>
      <x:c r="U3382" s="204">
        <x:v>439</x:v>
      </x:c>
      <x:c r="V3382" s="204">
        <x:v>0.1</x:v>
      </x:c>
      <x:c r="W3382" s="206" t="s">
        <x:v>114</x:v>
      </x:c>
      <x:c r="X3382" s="204">
        <x:v>4</x:v>
      </x:c>
      <x:c r="Y3382" s="204">
        <x:v>0</x:v>
      </x:c>
      <x:c r="Z3382" s="206" t="s">
        <x:v>115</x:v>
      </x:c>
      <x:c r="AA3382" s="204">
        <x:v>40</x:v>
      </x:c>
      <x:c r="AB3382" s="206"/>
      <x:c r="AC3382" s="206"/>
      <x:c r="AD3382" s="206" t="s">
        <x:v>166</x:v>
      </x:c>
      <x:c r="AE3382" s="206"/>
      <x:c r="AF3382" s="206"/>
      <x:c r="AG3382" s="204">
        <x:v>2</x:v>
      </x:c>
      <x:c r="AH3382" s="206"/>
      <x:c r="AI3382" s="206"/>
      <x:c r="AJ3382" s="206"/>
      <x:c r="AK3382" s="206"/>
      <x:c r="AL3382" s="206"/>
      <x:c r="AM3382" s="206"/>
      <x:c r="AN3382" s="206"/>
      <x:c r="AO3382" s="206"/>
      <x:c r="AP3382" s="206"/>
      <x:c r="AQ3382" s="206"/>
      <x:c r="AR3382" s="206"/>
    </x:row>
    <x:row r="3383" spans="1:44" s="24" customFormat="1">
      <x:c r="A3383" s="24">
        <x:v>337700</x:v>
      </x:c>
      <x:c r="B3383" s="204">
        <x:v>701</x:v>
      </x:c>
      <x:c r="C3383" s="205">
        <x:f>16/30</x:f>
        <x:v>0.533333333333333</x:v>
      </x:c>
      <x:c r="D3383" s="204"/>
      <x:c r="E3383" s="204"/>
      <x:c r="F3383" s="204"/>
      <x:c r="G3383" s="204">
        <x:v>2</x:v>
      </x:c>
      <x:c r="H3383" s="206"/>
      <x:c r="I3383" s="206" t="s">
        <x:v>104</x:v>
      </x:c>
      <x:c r="J3383" s="206"/>
      <x:c r="K3383" s="206"/>
      <x:c r="L3383" s="206"/>
      <x:c r="M3383" s="204">
        <x:v>2451</x:v>
      </x:c>
      <x:c r="N3383" s="206"/>
      <x:c r="O3383" s="206" t="s">
        <x:v>101</x:v>
      </x:c>
      <x:c r="P3383" s="206"/>
      <x:c r="Q3383" s="206"/>
      <x:c r="R3383" s="206"/>
      <x:c r="S3383" s="206"/>
      <x:c r="T3383" s="206"/>
      <x:c r="U3383" s="204"/>
      <x:c r="V3383" s="204"/>
      <x:c r="W3383" s="206"/>
      <x:c r="X3383" s="204"/>
      <x:c r="Y3383" s="204"/>
      <x:c r="Z3383" s="206"/>
      <x:c r="AA3383" s="204"/>
      <x:c r="AB3383" s="206"/>
      <x:c r="AC3383" s="206"/>
      <x:c r="AD3383" s="206"/>
      <x:c r="AE3383" s="206"/>
      <x:c r="AF3383" s="206"/>
      <x:c r="AG3383" s="204">
        <x:v>2</x:v>
      </x:c>
      <x:c r="AH3383" s="206"/>
      <x:c r="AI3383" s="206"/>
      <x:c r="AJ3383" s="206"/>
      <x:c r="AK3383" s="206"/>
      <x:c r="AL3383" s="206"/>
      <x:c r="AM3383" s="206"/>
      <x:c r="AN3383" s="206"/>
      <x:c r="AO3383" s="206"/>
      <x:c r="AP3383" s="206"/>
      <x:c r="AQ3383" s="206"/>
      <x:c r="AR3383" s="206"/>
    </x:row>
    <x:row r="3384" spans="1:44" s="24" customFormat="1">
      <x:c r="A3384" s="24">
        <x:v>337800</x:v>
      </x:c>
      <x:c r="B3384" s="204">
        <x:v>701</x:v>
      </x:c>
      <x:c r="C3384" s="205">
        <x:f>36/30</x:f>
        <x:v>1.2</x:v>
      </x:c>
      <x:c r="D3384" s="204"/>
      <x:c r="E3384" s="204"/>
      <x:c r="F3384" s="204"/>
      <x:c r="G3384" s="204">
        <x:v>2</x:v>
      </x:c>
      <x:c r="H3384" s="206"/>
      <x:c r="I3384" s="206" t="s">
        <x:v>103</x:v>
      </x:c>
      <x:c r="J3384" s="206"/>
      <x:c r="K3384" s="206"/>
      <x:c r="L3384" s="206"/>
      <x:c r="M3384" s="204">
        <x:v>2451</x:v>
      </x:c>
      <x:c r="N3384" s="206"/>
      <x:c r="O3384" s="206" t="s">
        <x:v>101</x:v>
      </x:c>
      <x:c r="P3384" s="206"/>
      <x:c r="Q3384" s="206"/>
      <x:c r="R3384" s="206"/>
      <x:c r="S3384" s="206"/>
      <x:c r="T3384" s="206"/>
      <x:c r="U3384" s="204"/>
      <x:c r="V3384" s="204"/>
      <x:c r="W3384" s="206"/>
      <x:c r="X3384" s="204"/>
      <x:c r="Y3384" s="204"/>
      <x:c r="Z3384" s="206"/>
      <x:c r="AA3384" s="204"/>
      <x:c r="AB3384" s="206"/>
      <x:c r="AC3384" s="206"/>
      <x:c r="AD3384" s="206"/>
      <x:c r="AE3384" s="206"/>
      <x:c r="AF3384" s="206"/>
      <x:c r="AG3384" s="204">
        <x:v>2</x:v>
      </x:c>
      <x:c r="AH3384" s="206"/>
      <x:c r="AI3384" s="206"/>
      <x:c r="AJ3384" s="206"/>
      <x:c r="AK3384" s="206"/>
      <x:c r="AL3384" s="206"/>
      <x:c r="AM3384" s="206"/>
      <x:c r="AN3384" s="206"/>
      <x:c r="AO3384" s="206"/>
      <x:c r="AP3384" s="206"/>
      <x:c r="AQ3384" s="206"/>
      <x:c r="AR3384" s="206"/>
    </x:row>
    <x:row r="3385" spans="1:44" s="24" customFormat="1">
      <x:c r="A3385" s="24">
        <x:v>337900</x:v>
      </x:c>
      <x:c r="B3385" s="204">
        <x:v>701</x:v>
      </x:c>
      <x:c r="C3385" s="205">
        <x:f>60/30</x:f>
        <x:v>2</x:v>
      </x:c>
      <x:c r="D3385" s="204"/>
      <x:c r="E3385" s="204"/>
      <x:c r="F3385" s="204"/>
      <x:c r="G3385" s="204">
        <x:v>3</x:v>
      </x:c>
      <x:c r="H3385" s="206"/>
      <x:c r="I3385" s="206" t="s">
        <x:v>102</x:v>
      </x:c>
      <x:c r="J3385" s="206"/>
      <x:c r="K3385" s="206"/>
      <x:c r="L3385" s="206"/>
      <x:c r="M3385" s="204">
        <x:v>2451</x:v>
      </x:c>
      <x:c r="N3385" s="206"/>
      <x:c r="O3385" s="206" t="s">
        <x:v>101</x:v>
      </x:c>
      <x:c r="P3385" s="206"/>
      <x:c r="Q3385" s="206"/>
      <x:c r="R3385" s="206"/>
      <x:c r="S3385" s="206"/>
      <x:c r="T3385" s="206"/>
      <x:c r="U3385" s="204"/>
      <x:c r="V3385" s="204"/>
      <x:c r="W3385" s="206"/>
      <x:c r="X3385" s="204"/>
      <x:c r="Y3385" s="204"/>
      <x:c r="Z3385" s="206"/>
      <x:c r="AA3385" s="204"/>
      <x:c r="AB3385" s="206"/>
      <x:c r="AC3385" s="206"/>
      <x:c r="AD3385" s="206"/>
      <x:c r="AE3385" s="206"/>
      <x:c r="AF3385" s="206"/>
      <x:c r="AG3385" s="204">
        <x:v>2</x:v>
      </x:c>
      <x:c r="AH3385" s="206"/>
      <x:c r="AI3385" s="206"/>
      <x:c r="AJ3385" s="206"/>
      <x:c r="AK3385" s="206"/>
      <x:c r="AL3385" s="206"/>
      <x:c r="AM3385" s="206"/>
      <x:c r="AN3385" s="206"/>
      <x:c r="AO3385" s="206"/>
      <x:c r="AP3385" s="206"/>
      <x:c r="AQ3385" s="206"/>
      <x:c r="AR3385" s="206"/>
    </x:row>
    <x:row r="3386" spans="1:44" s="24" customFormat="1">
      <x:c r="A3386" s="24">
        <x:v>338000</x:v>
      </x:c>
      <x:c r="B3386" s="204">
        <x:v>701</x:v>
      </x:c>
      <x:c r="C3386" s="205">
        <x:f>C3385+0.16</x:f>
        <x:v>2.16</x:v>
      </x:c>
      <x:c r="D3386" s="204">
        <x:v>1</x:v>
      </x:c>
      <x:c r="E3386" s="204"/>
      <x:c r="F3386" s="204"/>
      <x:c r="G3386" s="204"/>
      <x:c r="H3386" s="206"/>
      <x:c r="I3386" s="206"/>
      <x:c r="J3386" s="206"/>
      <x:c r="K3386" s="206"/>
      <x:c r="L3386" s="206"/>
      <x:c r="M3386" s="206"/>
      <x:c r="N3386" s="206"/>
      <x:c r="O3386" s="206"/>
      <x:c r="P3386" s="206"/>
      <x:c r="Q3386" s="206"/>
      <x:c r="R3386" s="206"/>
      <x:c r="S3386" s="206"/>
      <x:c r="T3386" s="206"/>
      <x:c r="U3386" s="204"/>
      <x:c r="V3386" s="204"/>
      <x:c r="W3386" s="206"/>
      <x:c r="X3386" s="204"/>
      <x:c r="Y3386" s="204"/>
      <x:c r="Z3386" s="206"/>
      <x:c r="AA3386" s="204"/>
      <x:c r="AB3386" s="206"/>
      <x:c r="AC3386" s="206"/>
      <x:c r="AD3386" s="206"/>
      <x:c r="AE3386" s="206"/>
      <x:c r="AF3386" s="206"/>
      <x:c r="AG3386" s="204">
        <x:v>2</x:v>
      </x:c>
      <x:c r="AH3386" s="206"/>
      <x:c r="AI3386" s="206"/>
      <x:c r="AJ3386" s="206"/>
      <x:c r="AK3386" s="206"/>
      <x:c r="AL3386" s="206"/>
      <x:c r="AM3386" s="206"/>
      <x:c r="AN3386" s="206"/>
      <x:c r="AO3386" s="206"/>
      <x:c r="AP3386" s="206"/>
      <x:c r="AQ3386" s="206"/>
      <x:c r="AR3386" s="206"/>
    </x:row>
    <x:row r="3387" spans="1:44" s="24" customFormat="1">
      <x:c r="A3387" s="24">
        <x:v>338100</x:v>
      </x:c>
      <x:c r="B3387" s="204">
        <x:v>702</x:v>
      </x:c>
      <x:c r="C3387" s="205">
        <x:v>1.2</x:v>
      </x:c>
      <x:c r="D3387" s="204">
        <x:v>1</x:v>
      </x:c>
      <x:c r="E3387" s="204"/>
      <x:c r="F3387" s="204"/>
      <x:c r="G3387" s="204"/>
      <x:c r="H3387" s="206"/>
      <x:c r="I3387" s="206"/>
      <x:c r="J3387" s="206"/>
      <x:c r="K3387" s="206"/>
      <x:c r="L3387" s="206"/>
      <x:c r="M3387" s="206"/>
      <x:c r="N3387" s="206"/>
      <x:c r="O3387" s="206"/>
      <x:c r="P3387" s="206"/>
      <x:c r="Q3387" s="206"/>
      <x:c r="R3387" s="206"/>
      <x:c r="S3387" s="206"/>
      <x:c r="T3387" s="206"/>
      <x:c r="U3387" s="204">
        <x:v>2454</x:v>
      </x:c>
      <x:c r="V3387" s="204">
        <x:v>0.1</x:v>
      </x:c>
      <x:c r="W3387" s="206" t="s">
        <x:v>583</x:v>
      </x:c>
      <x:c r="X3387" s="204">
        <x:v>0</x:v>
      </x:c>
      <x:c r="Y3387" s="204">
        <x:v>0</x:v>
      </x:c>
      <x:c r="Z3387" s="206" t="s">
        <x:v>115</x:v>
      </x:c>
      <x:c r="AA3387" s="204">
        <x:v>25</x:v>
      </x:c>
      <x:c r="AB3387" s="206"/>
      <x:c r="AC3387" s="206"/>
      <x:c r="AD3387" s="206" t="s">
        <x:v>584</x:v>
      </x:c>
      <x:c r="AE3387" s="206"/>
      <x:c r="AF3387" s="206"/>
      <x:c r="AG3387" s="204">
        <x:v>2</x:v>
      </x:c>
      <x:c r="AH3387" s="206"/>
      <x:c r="AI3387" s="206"/>
      <x:c r="AJ3387" s="206"/>
      <x:c r="AK3387" s="206"/>
      <x:c r="AL3387" s="206"/>
      <x:c r="AM3387" s="206"/>
      <x:c r="AN3387" s="206"/>
      <x:c r="AO3387" s="206"/>
      <x:c r="AP3387" s="206"/>
      <x:c r="AQ3387" s="206"/>
      <x:c r="AR3387" s="206"/>
    </x:row>
    <x:row r="3388" spans="1:44" s="24" customFormat="1">
      <x:c r="A3388" s="24">
        <x:v>338200</x:v>
      </x:c>
      <x:c r="B3388" s="204">
        <x:v>702</x:v>
      </x:c>
      <x:c r="C3388" s="205">
        <x:f>41/30</x:f>
        <x:v>1.36666666666667</x:v>
      </x:c>
      <x:c r="D3388" s="204"/>
      <x:c r="E3388" s="204"/>
      <x:c r="F3388" s="204"/>
      <x:c r="G3388" s="204">
        <x:v>3</x:v>
      </x:c>
      <x:c r="H3388" s="206"/>
      <x:c r="I3388" s="206" t="s">
        <x:v>100</x:v>
      </x:c>
      <x:c r="J3388" s="206"/>
      <x:c r="K3388" s="206"/>
      <x:c r="L3388" s="206"/>
      <x:c r="M3388" s="206"/>
      <x:c r="N3388" s="206"/>
      <x:c r="O3388" s="206"/>
      <x:c r="P3388" s="206"/>
      <x:c r="Q3388" s="206"/>
      <x:c r="R3388" s="206"/>
      <x:c r="S3388" s="206"/>
      <x:c r="T3388" s="206"/>
      <x:c r="U3388" s="204"/>
      <x:c r="V3388" s="204"/>
      <x:c r="W3388" s="206"/>
      <x:c r="X3388" s="204"/>
      <x:c r="Y3388" s="204"/>
      <x:c r="Z3388" s="206"/>
      <x:c r="AA3388" s="204"/>
      <x:c r="AB3388" s="206"/>
      <x:c r="AC3388" s="206"/>
      <x:c r="AD3388" s="206"/>
      <x:c r="AE3388" s="206"/>
      <x:c r="AF3388" s="206"/>
      <x:c r="AG3388" s="204">
        <x:v>2</x:v>
      </x:c>
      <x:c r="AH3388" s="206"/>
      <x:c r="AI3388" s="206"/>
      <x:c r="AJ3388" s="206"/>
      <x:c r="AK3388" s="206"/>
      <x:c r="AL3388" s="206"/>
      <x:c r="AM3388" s="206"/>
      <x:c r="AN3388" s="206"/>
      <x:c r="AO3388" s="206"/>
      <x:c r="AP3388" s="206"/>
      <x:c r="AQ3388" s="206"/>
      <x:c r="AR3388" s="206"/>
    </x:row>
    <x:row r="3389" spans="1:44" s="24" customFormat="1">
      <x:c r="A3389" s="24">
        <x:v>338300</x:v>
      </x:c>
      <x:c r="B3389" s="204">
        <x:v>702</x:v>
      </x:c>
      <x:c r="C3389" s="205">
        <x:f>C3388+0.0001</x:f>
        <x:v>1.36676666666667</x:v>
      </x:c>
      <x:c r="D3389" s="204">
        <x:v>1</x:v>
      </x:c>
      <x:c r="E3389" s="204"/>
      <x:c r="F3389" s="204"/>
      <x:c r="G3389" s="204"/>
      <x:c r="H3389" s="206"/>
      <x:c r="I3389" s="206"/>
      <x:c r="J3389" s="206"/>
      <x:c r="K3389" s="206"/>
      <x:c r="L3389" s="206"/>
      <x:c r="M3389" s="204">
        <x:v>2453</x:v>
      </x:c>
      <x:c r="N3389" s="204">
        <x:v>2</x:v>
      </x:c>
      <x:c r="O3389" s="206"/>
      <x:c r="P3389" s="206" t="s">
        <x:v>585</x:v>
      </x:c>
      <x:c r="Q3389" s="206"/>
      <x:c r="R3389" s="206"/>
      <x:c r="S3389" s="206"/>
      <x:c r="T3389" s="206"/>
      <x:c r="U3389" s="204"/>
      <x:c r="V3389" s="204"/>
      <x:c r="W3389" s="206"/>
      <x:c r="X3389" s="204"/>
      <x:c r="Y3389" s="204"/>
      <x:c r="Z3389" s="206"/>
      <x:c r="AA3389" s="204"/>
      <x:c r="AB3389" s="206"/>
      <x:c r="AC3389" s="206"/>
      <x:c r="AD3389" s="206"/>
      <x:c r="AE3389" s="206"/>
      <x:c r="AF3389" s="206"/>
      <x:c r="AG3389" s="204">
        <x:v>2</x:v>
      </x:c>
      <x:c r="AH3389" s="206"/>
      <x:c r="AI3389" s="206"/>
      <x:c r="AJ3389" s="206"/>
      <x:c r="AK3389" s="206"/>
      <x:c r="AL3389" s="206"/>
      <x:c r="AM3389" s="206"/>
      <x:c r="AN3389" s="206"/>
      <x:c r="AO3389" s="206"/>
      <x:c r="AP3389" s="206"/>
      <x:c r="AQ3389" s="206"/>
      <x:c r="AR3389" s="206"/>
    </x:row>
    <x:row r="3390" spans="1:44" s="24" customFormat="1">
      <x:c r="A3390" s="24">
        <x:v>338400</x:v>
      </x:c>
      <x:c r="B3390" s="204">
        <x:v>702</x:v>
      </x:c>
      <x:c r="C3390" s="205">
        <x:f>C3389+0.1</x:f>
        <x:v>1.46676666666667</x:v>
      </x:c>
      <x:c r="D3390" s="204">
        <x:v>1</x:v>
      </x:c>
      <x:c r="E3390" s="204"/>
      <x:c r="F3390" s="204"/>
      <x:c r="G3390" s="204"/>
      <x:c r="H3390" s="206"/>
      <x:c r="I3390" s="206"/>
      <x:c r="J3390" s="206"/>
      <x:c r="K3390" s="206"/>
      <x:c r="L3390" s="206"/>
      <x:c r="M3390" s="204">
        <x:v>2453</x:v>
      </x:c>
      <x:c r="N3390" s="204">
        <x:v>2</x:v>
      </x:c>
      <x:c r="O3390" s="206"/>
      <x:c r="P3390" s="206" t="s">
        <x:v>586</x:v>
      </x:c>
      <x:c r="Q3390" s="206"/>
      <x:c r="R3390" s="206"/>
      <x:c r="S3390" s="206"/>
      <x:c r="T3390" s="206"/>
      <x:c r="U3390" s="204"/>
      <x:c r="V3390" s="204"/>
      <x:c r="W3390" s="206"/>
      <x:c r="X3390" s="204"/>
      <x:c r="Y3390" s="204"/>
      <x:c r="Z3390" s="206"/>
      <x:c r="AA3390" s="204"/>
      <x:c r="AB3390" s="206"/>
      <x:c r="AC3390" s="206"/>
      <x:c r="AD3390" s="206"/>
      <x:c r="AE3390" s="206"/>
      <x:c r="AF3390" s="206"/>
      <x:c r="AG3390" s="204">
        <x:v>2</x:v>
      </x:c>
      <x:c r="AH3390" s="206"/>
      <x:c r="AI3390" s="206"/>
      <x:c r="AJ3390" s="206"/>
      <x:c r="AK3390" s="206"/>
      <x:c r="AL3390" s="206"/>
      <x:c r="AM3390" s="206"/>
      <x:c r="AN3390" s="206"/>
      <x:c r="AO3390" s="206"/>
      <x:c r="AP3390" s="206"/>
      <x:c r="AQ3390" s="206"/>
      <x:c r="AR3390" s="206"/>
    </x:row>
    <x:row r="3391" spans="1:44" s="24" customFormat="1">
      <x:c r="A3391" s="24">
        <x:v>338500</x:v>
      </x:c>
      <x:c r="B3391" s="204">
        <x:v>702</x:v>
      </x:c>
      <x:c r="C3391" s="205">
        <x:f>C3388+0.2</x:f>
        <x:v>1.56666666666667</x:v>
      </x:c>
      <x:c r="D3391" s="204"/>
      <x:c r="E3391" s="204"/>
      <x:c r="F3391" s="204"/>
      <x:c r="G3391" s="204">
        <x:v>4</x:v>
      </x:c>
      <x:c r="H3391" s="206"/>
      <x:c r="I3391" s="206" t="s">
        <x:v>102</x:v>
      </x:c>
      <x:c r="J3391" s="206"/>
      <x:c r="K3391" s="206"/>
      <x:c r="L3391" s="206"/>
      <x:c r="M3391" s="206"/>
      <x:c r="N3391" s="206"/>
      <x:c r="O3391" s="206"/>
      <x:c r="P3391" s="206"/>
      <x:c r="Q3391" s="206"/>
      <x:c r="R3391" s="206"/>
      <x:c r="S3391" s="206"/>
      <x:c r="T3391" s="206"/>
      <x:c r="U3391" s="204"/>
      <x:c r="V3391" s="204"/>
      <x:c r="W3391" s="206"/>
      <x:c r="X3391" s="204"/>
      <x:c r="Y3391" s="204"/>
      <x:c r="Z3391" s="206"/>
      <x:c r="AA3391" s="204"/>
      <x:c r="AB3391" s="206"/>
      <x:c r="AC3391" s="206"/>
      <x:c r="AD3391" s="206"/>
      <x:c r="AE3391" s="206"/>
      <x:c r="AF3391" s="206"/>
      <x:c r="AG3391" s="204">
        <x:v>2</x:v>
      </x:c>
      <x:c r="AH3391" s="206"/>
      <x:c r="AI3391" s="206"/>
      <x:c r="AJ3391" s="206"/>
      <x:c r="AK3391" s="206"/>
      <x:c r="AL3391" s="206"/>
      <x:c r="AM3391" s="206"/>
      <x:c r="AN3391" s="206"/>
      <x:c r="AO3391" s="206"/>
      <x:c r="AP3391" s="206"/>
      <x:c r="AQ3391" s="206"/>
      <x:c r="AR3391" s="206"/>
    </x:row>
    <x:row r="3392" spans="1:44" s="24" customFormat="1">
      <x:c r="A3392" s="24">
        <x:v>338600</x:v>
      </x:c>
      <x:c r="B3392" s="204">
        <x:v>702</x:v>
      </x:c>
      <x:c r="C3392" s="205">
        <x:f>C3390+0.1</x:f>
        <x:v>1.56676666666667</x:v>
      </x:c>
      <x:c r="D3392" s="204">
        <x:v>1</x:v>
      </x:c>
      <x:c r="E3392" s="204"/>
      <x:c r="F3392" s="204"/>
      <x:c r="G3392" s="204"/>
      <x:c r="H3392" s="206"/>
      <x:c r="I3392" s="206"/>
      <x:c r="J3392" s="206"/>
      <x:c r="K3392" s="206"/>
      <x:c r="L3392" s="206"/>
      <x:c r="M3392" s="204">
        <x:v>2453</x:v>
      </x:c>
      <x:c r="N3392" s="204">
        <x:v>2</x:v>
      </x:c>
      <x:c r="O3392" s="206"/>
      <x:c r="P3392" s="206" t="s">
        <x:v>587</x:v>
      </x:c>
      <x:c r="Q3392" s="206"/>
      <x:c r="R3392" s="206"/>
      <x:c r="S3392" s="206"/>
      <x:c r="T3392" s="206"/>
      <x:c r="U3392" s="204"/>
      <x:c r="V3392" s="204"/>
      <x:c r="W3392" s="206"/>
      <x:c r="X3392" s="204"/>
      <x:c r="Y3392" s="204"/>
      <x:c r="Z3392" s="206"/>
      <x:c r="AA3392" s="204"/>
      <x:c r="AB3392" s="206"/>
      <x:c r="AC3392" s="206"/>
      <x:c r="AD3392" s="206"/>
      <x:c r="AE3392" s="206"/>
      <x:c r="AF3392" s="206"/>
      <x:c r="AG3392" s="204">
        <x:v>2</x:v>
      </x:c>
      <x:c r="AH3392" s="206"/>
      <x:c r="AI3392" s="206"/>
      <x:c r="AJ3392" s="206"/>
      <x:c r="AK3392" s="206"/>
      <x:c r="AL3392" s="206"/>
      <x:c r="AM3392" s="206"/>
      <x:c r="AN3392" s="206"/>
      <x:c r="AO3392" s="206"/>
      <x:c r="AP3392" s="206"/>
      <x:c r="AQ3392" s="206"/>
      <x:c r="AR3392" s="206"/>
    </x:row>
    <x:row r="3393" spans="1:44" s="24" customFormat="1">
      <x:c r="A3393" s="24">
        <x:v>338700</x:v>
      </x:c>
      <x:c r="B3393" s="204">
        <x:v>702</x:v>
      </x:c>
      <x:c r="C3393" s="205">
        <x:f>C3391+0.2</x:f>
        <x:v>1.76666666666667</x:v>
      </x:c>
      <x:c r="D3393" s="204"/>
      <x:c r="E3393" s="204"/>
      <x:c r="F3393" s="204"/>
      <x:c r="G3393" s="204">
        <x:v>5</x:v>
      </x:c>
      <x:c r="H3393" s="206"/>
      <x:c r="I3393" s="206" t="s">
        <x:v>100</x:v>
      </x:c>
      <x:c r="J3393" s="206"/>
      <x:c r="K3393" s="206"/>
      <x:c r="L3393" s="206"/>
      <x:c r="M3393" s="206"/>
      <x:c r="N3393" s="206"/>
      <x:c r="O3393" s="206"/>
      <x:c r="P3393" s="206"/>
      <x:c r="Q3393" s="206"/>
      <x:c r="R3393" s="206"/>
      <x:c r="S3393" s="206"/>
      <x:c r="T3393" s="206"/>
      <x:c r="U3393" s="204"/>
      <x:c r="V3393" s="204"/>
      <x:c r="W3393" s="206"/>
      <x:c r="X3393" s="204"/>
      <x:c r="Y3393" s="204"/>
      <x:c r="Z3393" s="206"/>
      <x:c r="AA3393" s="204"/>
      <x:c r="AB3393" s="206"/>
      <x:c r="AC3393" s="206"/>
      <x:c r="AD3393" s="206"/>
      <x:c r="AE3393" s="206"/>
      <x:c r="AF3393" s="206"/>
      <x:c r="AG3393" s="204">
        <x:v>2</x:v>
      </x:c>
      <x:c r="AH3393" s="206"/>
      <x:c r="AI3393" s="206"/>
      <x:c r="AJ3393" s="206"/>
      <x:c r="AK3393" s="206"/>
      <x:c r="AL3393" s="206"/>
      <x:c r="AM3393" s="206"/>
      <x:c r="AN3393" s="206"/>
      <x:c r="AO3393" s="206"/>
      <x:c r="AP3393" s="206"/>
      <x:c r="AQ3393" s="206"/>
      <x:c r="AR3393" s="206"/>
    </x:row>
    <x:row r="3394" spans="1:44" s="24" customFormat="1">
      <x:c r="A3394" s="24">
        <x:v>338800</x:v>
      </x:c>
      <x:c r="B3394" s="204">
        <x:v>702</x:v>
      </x:c>
      <x:c r="C3394" s="205">
        <x:f>C3393+0.2</x:f>
        <x:v>1.96666666666667</x:v>
      </x:c>
      <x:c r="D3394" s="204"/>
      <x:c r="E3394" s="204"/>
      <x:c r="F3394" s="204"/>
      <x:c r="G3394" s="204">
        <x:v>5</x:v>
      </x:c>
      <x:c r="H3394" s="206"/>
      <x:c r="I3394" s="206" t="s">
        <x:v>102</x:v>
      </x:c>
      <x:c r="J3394" s="206"/>
      <x:c r="K3394" s="206"/>
      <x:c r="L3394" s="206"/>
      <x:c r="M3394" s="204"/>
      <x:c r="N3394" s="204"/>
      <x:c r="O3394" s="206"/>
      <x:c r="P3394" s="206"/>
      <x:c r="Q3394" s="206"/>
      <x:c r="R3394" s="206"/>
      <x:c r="S3394" s="206"/>
      <x:c r="T3394" s="206"/>
      <x:c r="U3394" s="204"/>
      <x:c r="V3394" s="204"/>
      <x:c r="W3394" s="206"/>
      <x:c r="X3394" s="204"/>
      <x:c r="Y3394" s="204"/>
      <x:c r="Z3394" s="206"/>
      <x:c r="AA3394" s="204"/>
      <x:c r="AB3394" s="206"/>
      <x:c r="AC3394" s="206"/>
      <x:c r="AD3394" s="206"/>
      <x:c r="AE3394" s="206"/>
      <x:c r="AF3394" s="206"/>
      <x:c r="AG3394" s="204">
        <x:v>2</x:v>
      </x:c>
      <x:c r="AH3394" s="206"/>
      <x:c r="AI3394" s="206"/>
      <x:c r="AJ3394" s="206"/>
      <x:c r="AK3394" s="206"/>
      <x:c r="AL3394" s="206"/>
      <x:c r="AM3394" s="206"/>
      <x:c r="AN3394" s="206"/>
      <x:c r="AO3394" s="206"/>
      <x:c r="AP3394" s="206"/>
      <x:c r="AQ3394" s="206"/>
      <x:c r="AR3394" s="206"/>
    </x:row>
    <x:row r="3395" spans="1:44" s="24" customFormat="1">
      <x:c r="A3395" s="24">
        <x:v>338900</x:v>
      </x:c>
      <x:c r="B3395" s="204">
        <x:v>702</x:v>
      </x:c>
      <x:c r="C3395" s="205">
        <x:f>C3392+0.1</x:f>
        <x:v>1.66676666666667</x:v>
      </x:c>
      <x:c r="D3395" s="204">
        <x:v>1</x:v>
      </x:c>
      <x:c r="E3395" s="204"/>
      <x:c r="F3395" s="204"/>
      <x:c r="G3395" s="204"/>
      <x:c r="H3395" s="206"/>
      <x:c r="I3395" s="206"/>
      <x:c r="J3395" s="206"/>
      <x:c r="K3395" s="206"/>
      <x:c r="L3395" s="206"/>
      <x:c r="M3395" s="204">
        <x:v>2453</x:v>
      </x:c>
      <x:c r="N3395" s="204">
        <x:v>2</x:v>
      </x:c>
      <x:c r="O3395" s="206"/>
      <x:c r="P3395" s="206" t="s">
        <x:v>588</x:v>
      </x:c>
      <x:c r="Q3395" s="206"/>
      <x:c r="R3395" s="206"/>
      <x:c r="S3395" s="206"/>
      <x:c r="T3395" s="206"/>
      <x:c r="U3395" s="204"/>
      <x:c r="V3395" s="204"/>
      <x:c r="W3395" s="206"/>
      <x:c r="X3395" s="204"/>
      <x:c r="Y3395" s="204"/>
      <x:c r="Z3395" s="206"/>
      <x:c r="AA3395" s="204"/>
      <x:c r="AB3395" s="206"/>
      <x:c r="AC3395" s="206"/>
      <x:c r="AD3395" s="206"/>
      <x:c r="AE3395" s="206"/>
      <x:c r="AF3395" s="206"/>
      <x:c r="AG3395" s="204">
        <x:v>2</x:v>
      </x:c>
      <x:c r="AH3395" s="206"/>
      <x:c r="AI3395" s="206"/>
      <x:c r="AJ3395" s="206"/>
      <x:c r="AK3395" s="206"/>
      <x:c r="AL3395" s="206"/>
      <x:c r="AM3395" s="206"/>
      <x:c r="AN3395" s="206"/>
      <x:c r="AO3395" s="206"/>
      <x:c r="AP3395" s="206"/>
      <x:c r="AQ3395" s="206"/>
      <x:c r="AR3395" s="206"/>
    </x:row>
    <x:row r="3396" spans="1:44" s="24" customFormat="1">
      <x:c r="A3396" s="24">
        <x:v>339000</x:v>
      </x:c>
      <x:c r="B3396" s="204">
        <x:v>703</x:v>
      </x:c>
      <x:c r="C3396" s="205">
        <x:f>35/30</x:f>
        <x:v>1.16666666666667</x:v>
      </x:c>
      <x:c r="D3396" s="204"/>
      <x:c r="E3396" s="204"/>
      <x:c r="F3396" s="204"/>
      <x:c r="G3396" s="204">
        <x:v>3</x:v>
      </x:c>
      <x:c r="H3396" s="206"/>
      <x:c r="I3396" s="206" t="s">
        <x:v>100</x:v>
      </x:c>
      <x:c r="J3396" s="206"/>
      <x:c r="K3396" s="206"/>
      <x:c r="L3396" s="206"/>
      <x:c r="M3396" s="204">
        <x:v>2456</x:v>
      </x:c>
      <x:c r="N3396" s="206"/>
      <x:c r="O3396" s="206" t="s">
        <x:v>101</x:v>
      </x:c>
      <x:c r="P3396" s="206"/>
      <x:c r="Q3396" s="206"/>
      <x:c r="R3396" s="206"/>
      <x:c r="S3396" s="206"/>
      <x:c r="T3396" s="206"/>
      <x:c r="U3396" s="204"/>
      <x:c r="V3396" s="204"/>
      <x:c r="W3396" s="206"/>
      <x:c r="X3396" s="204"/>
      <x:c r="Y3396" s="204"/>
      <x:c r="Z3396" s="206"/>
      <x:c r="AA3396" s="204"/>
      <x:c r="AB3396" s="206"/>
      <x:c r="AC3396" s="206"/>
      <x:c r="AD3396" s="206"/>
      <x:c r="AE3396" s="206"/>
      <x:c r="AF3396" s="206"/>
      <x:c r="AG3396" s="204">
        <x:v>2</x:v>
      </x:c>
      <x:c r="AH3396" s="206"/>
      <x:c r="AI3396" s="206"/>
      <x:c r="AJ3396" s="206"/>
      <x:c r="AK3396" s="206"/>
      <x:c r="AL3396" s="206"/>
      <x:c r="AM3396" s="206"/>
      <x:c r="AN3396" s="206"/>
      <x:c r="AO3396" s="206"/>
      <x:c r="AP3396" s="206"/>
      <x:c r="AQ3396" s="206"/>
      <x:c r="AR3396" s="206"/>
    </x:row>
    <x:row r="3397" spans="1:44" s="24" customFormat="1">
      <x:c r="A3397" s="24">
        <x:v>339100</x:v>
      </x:c>
      <x:c r="B3397" s="204">
        <x:v>703</x:v>
      </x:c>
      <x:c r="C3397" s="205">
        <x:f>41/30</x:f>
        <x:v>1.36666666666667</x:v>
      </x:c>
      <x:c r="D3397" s="204"/>
      <x:c r="E3397" s="204"/>
      <x:c r="F3397" s="204"/>
      <x:c r="G3397" s="204">
        <x:v>4</x:v>
      </x:c>
      <x:c r="H3397" s="206"/>
      <x:c r="I3397" s="206" t="s">
        <x:v>102</x:v>
      </x:c>
      <x:c r="J3397" s="206"/>
      <x:c r="K3397" s="206"/>
      <x:c r="L3397" s="206"/>
      <x:c r="M3397" s="204">
        <x:v>2456</x:v>
      </x:c>
      <x:c r="N3397" s="206"/>
      <x:c r="O3397" s="206" t="s">
        <x:v>101</x:v>
      </x:c>
      <x:c r="P3397" s="206"/>
      <x:c r="Q3397" s="206"/>
      <x:c r="R3397" s="206"/>
      <x:c r="S3397" s="206"/>
      <x:c r="T3397" s="206"/>
      <x:c r="U3397" s="204"/>
      <x:c r="V3397" s="204"/>
      <x:c r="W3397" s="206"/>
      <x:c r="X3397" s="204"/>
      <x:c r="Y3397" s="204"/>
      <x:c r="Z3397" s="206"/>
      <x:c r="AA3397" s="204"/>
      <x:c r="AB3397" s="206"/>
      <x:c r="AC3397" s="206"/>
      <x:c r="AD3397" s="206"/>
      <x:c r="AE3397" s="206"/>
      <x:c r="AF3397" s="206"/>
      <x:c r="AG3397" s="204">
        <x:v>2</x:v>
      </x:c>
      <x:c r="AH3397" s="206"/>
      <x:c r="AI3397" s="206"/>
      <x:c r="AJ3397" s="206"/>
      <x:c r="AK3397" s="206"/>
      <x:c r="AL3397" s="206"/>
      <x:c r="AM3397" s="206"/>
      <x:c r="AN3397" s="206"/>
      <x:c r="AO3397" s="206"/>
      <x:c r="AP3397" s="206"/>
      <x:c r="AQ3397" s="206"/>
      <x:c r="AR3397" s="206"/>
    </x:row>
    <x:row r="3398" spans="1:44" s="24" customFormat="1">
      <x:c r="A3398" s="24">
        <x:v>339200</x:v>
      </x:c>
      <x:c r="B3398" s="204">
        <x:v>703</x:v>
      </x:c>
      <x:c r="C3398" s="205">
        <x:f>47/30</x:f>
        <x:v>1.56666666666667</x:v>
      </x:c>
      <x:c r="D3398" s="204"/>
      <x:c r="E3398" s="204"/>
      <x:c r="F3398" s="204"/>
      <x:c r="G3398" s="204">
        <x:v>3</x:v>
      </x:c>
      <x:c r="H3398" s="206"/>
      <x:c r="I3398" s="206" t="s">
        <x:v>103</x:v>
      </x:c>
      <x:c r="J3398" s="206"/>
      <x:c r="K3398" s="206"/>
      <x:c r="L3398" s="206"/>
      <x:c r="M3398" s="204">
        <x:v>2456</x:v>
      </x:c>
      <x:c r="N3398" s="206"/>
      <x:c r="O3398" s="206" t="s">
        <x:v>101</x:v>
      </x:c>
      <x:c r="P3398" s="206"/>
      <x:c r="Q3398" s="206"/>
      <x:c r="R3398" s="206"/>
      <x:c r="S3398" s="206"/>
      <x:c r="T3398" s="206"/>
      <x:c r="U3398" s="204"/>
      <x:c r="V3398" s="204"/>
      <x:c r="W3398" s="206"/>
      <x:c r="X3398" s="204"/>
      <x:c r="Y3398" s="204"/>
      <x:c r="Z3398" s="206"/>
      <x:c r="AA3398" s="204"/>
      <x:c r="AB3398" s="206"/>
      <x:c r="AC3398" s="206"/>
      <x:c r="AD3398" s="206"/>
      <x:c r="AE3398" s="206"/>
      <x:c r="AF3398" s="206"/>
      <x:c r="AG3398" s="204">
        <x:v>2</x:v>
      </x:c>
      <x:c r="AH3398" s="206"/>
      <x:c r="AI3398" s="206"/>
      <x:c r="AJ3398" s="206"/>
      <x:c r="AK3398" s="206"/>
      <x:c r="AL3398" s="206"/>
      <x:c r="AM3398" s="206"/>
      <x:c r="AN3398" s="206"/>
      <x:c r="AO3398" s="206"/>
      <x:c r="AP3398" s="206"/>
      <x:c r="AQ3398" s="206"/>
      <x:c r="AR3398" s="206"/>
    </x:row>
    <x:row r="3399" spans="1:44" s="24" customFormat="1">
      <x:c r="A3399" s="24">
        <x:v>339300</x:v>
      </x:c>
      <x:c r="B3399" s="204">
        <x:v>703</x:v>
      </x:c>
      <x:c r="C3399" s="205">
        <x:f>54/30</x:f>
        <x:v>1.8</x:v>
      </x:c>
      <x:c r="D3399" s="204"/>
      <x:c r="E3399" s="204"/>
      <x:c r="F3399" s="204"/>
      <x:c r="G3399" s="204">
        <x:v>4</x:v>
      </x:c>
      <x:c r="H3399" s="206"/>
      <x:c r="I3399" s="206" t="s">
        <x:v>104</x:v>
      </x:c>
      <x:c r="J3399" s="206"/>
      <x:c r="K3399" s="206"/>
      <x:c r="L3399" s="206"/>
      <x:c r="M3399" s="204">
        <x:v>2456</x:v>
      </x:c>
      <x:c r="N3399" s="206"/>
      <x:c r="O3399" s="206" t="s">
        <x:v>101</x:v>
      </x:c>
      <x:c r="P3399" s="206"/>
      <x:c r="Q3399" s="206"/>
      <x:c r="R3399" s="206"/>
      <x:c r="S3399" s="206"/>
      <x:c r="T3399" s="206"/>
      <x:c r="U3399" s="204"/>
      <x:c r="V3399" s="204"/>
      <x:c r="W3399" s="206"/>
      <x:c r="X3399" s="204"/>
      <x:c r="Y3399" s="204"/>
      <x:c r="Z3399" s="206"/>
      <x:c r="AA3399" s="204"/>
      <x:c r="AB3399" s="206"/>
      <x:c r="AC3399" s="206"/>
      <x:c r="AD3399" s="206"/>
      <x:c r="AE3399" s="206"/>
      <x:c r="AF3399" s="206"/>
      <x:c r="AG3399" s="204">
        <x:v>2</x:v>
      </x:c>
      <x:c r="AH3399" s="206"/>
      <x:c r="AI3399" s="206"/>
      <x:c r="AJ3399" s="206"/>
      <x:c r="AK3399" s="206"/>
      <x:c r="AL3399" s="206"/>
      <x:c r="AM3399" s="206"/>
      <x:c r="AN3399" s="206"/>
      <x:c r="AO3399" s="206"/>
      <x:c r="AP3399" s="206"/>
      <x:c r="AQ3399" s="206"/>
      <x:c r="AR3399" s="206"/>
    </x:row>
    <x:row r="3400" spans="1:44" s="24" customFormat="1">
      <x:c r="A3400" s="24">
        <x:v>339400</x:v>
      </x:c>
      <x:c r="B3400" s="204">
        <x:v>704</x:v>
      </x:c>
      <x:c r="C3400" s="205">
        <x:f>122/30</x:f>
        <x:v>4.06666666666667</x:v>
      </x:c>
      <x:c r="D3400" s="204"/>
      <x:c r="E3400" s="204"/>
      <x:c r="F3400" s="204"/>
      <x:c r="G3400" s="204">
        <x:v>3</x:v>
      </x:c>
      <x:c r="H3400" s="206"/>
      <x:c r="I3400" s="206" t="s">
        <x:v>100</x:v>
      </x:c>
      <x:c r="J3400" s="206"/>
      <x:c r="K3400" s="206"/>
      <x:c r="L3400" s="206"/>
      <x:c r="M3400" s="204"/>
      <x:c r="N3400" s="206"/>
      <x:c r="O3400" s="206"/>
      <x:c r="P3400" s="206"/>
      <x:c r="Q3400" s="206"/>
      <x:c r="R3400" s="206"/>
      <x:c r="S3400" s="206"/>
      <x:c r="T3400" s="206"/>
      <x:c r="U3400" s="204"/>
      <x:c r="V3400" s="204"/>
      <x:c r="W3400" s="206"/>
      <x:c r="X3400" s="204"/>
      <x:c r="Y3400" s="204"/>
      <x:c r="Z3400" s="206"/>
      <x:c r="AA3400" s="204"/>
      <x:c r="AB3400" s="206"/>
      <x:c r="AC3400" s="206"/>
      <x:c r="AD3400" s="206"/>
      <x:c r="AE3400" s="206"/>
      <x:c r="AF3400" s="206"/>
      <x:c r="AG3400" s="204"/>
      <x:c r="AH3400" s="206"/>
      <x:c r="AI3400" s="206"/>
      <x:c r="AJ3400" s="206"/>
      <x:c r="AK3400" s="206"/>
      <x:c r="AL3400" s="206"/>
      <x:c r="AM3400" s="206"/>
      <x:c r="AN3400" s="206"/>
      <x:c r="AO3400" s="206"/>
      <x:c r="AP3400" s="206"/>
      <x:c r="AQ3400" s="206"/>
      <x:c r="AR3400" s="206"/>
    </x:row>
    <x:row r="3401" spans="1:44" s="24" customFormat="1">
      <x:c r="A3401" s="24">
        <x:v>339500</x:v>
      </x:c>
      <x:c r="B3401" s="204">
        <x:v>704</x:v>
      </x:c>
      <x:c r="C3401" s="205">
        <x:f>C3400+0.15</x:f>
        <x:v>4.21666666666667</x:v>
      </x:c>
      <x:c r="D3401" s="204"/>
      <x:c r="E3401" s="204"/>
      <x:c r="F3401" s="204"/>
      <x:c r="G3401" s="204">
        <x:v>2</x:v>
      </x:c>
      <x:c r="H3401" s="206"/>
      <x:c r="I3401" s="206" t="s">
        <x:v>102</x:v>
      </x:c>
      <x:c r="J3401" s="206"/>
      <x:c r="K3401" s="206"/>
      <x:c r="L3401" s="206"/>
      <x:c r="M3401" s="204"/>
      <x:c r="N3401" s="206"/>
      <x:c r="O3401" s="206"/>
      <x:c r="P3401" s="206"/>
      <x:c r="Q3401" s="206"/>
      <x:c r="R3401" s="206"/>
      <x:c r="S3401" s="206"/>
      <x:c r="T3401" s="206"/>
      <x:c r="U3401" s="204"/>
      <x:c r="V3401" s="204"/>
      <x:c r="W3401" s="206"/>
      <x:c r="X3401" s="204"/>
      <x:c r="Y3401" s="204"/>
      <x:c r="Z3401" s="206"/>
      <x:c r="AA3401" s="204"/>
      <x:c r="AB3401" s="206"/>
      <x:c r="AC3401" s="206"/>
      <x:c r="AD3401" s="206"/>
      <x:c r="AE3401" s="206"/>
      <x:c r="AF3401" s="206"/>
      <x:c r="AG3401" s="204"/>
      <x:c r="AH3401" s="206"/>
      <x:c r="AI3401" s="206"/>
      <x:c r="AJ3401" s="206"/>
      <x:c r="AK3401" s="206"/>
      <x:c r="AL3401" s="206"/>
      <x:c r="AM3401" s="206"/>
      <x:c r="AN3401" s="206"/>
      <x:c r="AO3401" s="206"/>
      <x:c r="AP3401" s="206"/>
      <x:c r="AQ3401" s="206"/>
      <x:c r="AR3401" s="206"/>
    </x:row>
    <x:row r="3402" spans="1:44" s="24" customFormat="1">
      <x:c r="A3402" s="24">
        <x:v>339600</x:v>
      </x:c>
      <x:c r="B3402" s="204">
        <x:v>704</x:v>
      </x:c>
      <x:c r="C3402" s="205">
        <x:f>C3401+0.15</x:f>
        <x:v>4.36666666666667</x:v>
      </x:c>
      <x:c r="D3402" s="204"/>
      <x:c r="E3402" s="204"/>
      <x:c r="F3402" s="204"/>
      <x:c r="G3402" s="204">
        <x:v>3</x:v>
      </x:c>
      <x:c r="H3402" s="206"/>
      <x:c r="I3402" s="206" t="s">
        <x:v>103</x:v>
      </x:c>
      <x:c r="J3402" s="206"/>
      <x:c r="K3402" s="206"/>
      <x:c r="L3402" s="206"/>
      <x:c r="M3402" s="204"/>
      <x:c r="N3402" s="206"/>
      <x:c r="O3402" s="206"/>
      <x:c r="P3402" s="206"/>
      <x:c r="Q3402" s="206"/>
      <x:c r="R3402" s="206"/>
      <x:c r="S3402" s="206"/>
      <x:c r="T3402" s="206"/>
      <x:c r="U3402" s="204"/>
      <x:c r="V3402" s="204"/>
      <x:c r="W3402" s="206"/>
      <x:c r="X3402" s="204"/>
      <x:c r="Y3402" s="204"/>
      <x:c r="Z3402" s="206"/>
      <x:c r="AA3402" s="204"/>
      <x:c r="AB3402" s="206"/>
      <x:c r="AC3402" s="206"/>
      <x:c r="AD3402" s="206"/>
      <x:c r="AE3402" s="206"/>
      <x:c r="AF3402" s="206"/>
      <x:c r="AG3402" s="204"/>
      <x:c r="AH3402" s="206"/>
      <x:c r="AI3402" s="206"/>
      <x:c r="AJ3402" s="206"/>
      <x:c r="AK3402" s="206"/>
      <x:c r="AL3402" s="206"/>
      <x:c r="AM3402" s="206"/>
      <x:c r="AN3402" s="206"/>
      <x:c r="AO3402" s="206"/>
      <x:c r="AP3402" s="206"/>
      <x:c r="AQ3402" s="206"/>
      <x:c r="AR3402" s="206"/>
    </x:row>
    <x:row r="3403" spans="1:44" s="24" customFormat="1">
      <x:c r="A3403" s="24">
        <x:v>339700</x:v>
      </x:c>
      <x:c r="B3403" s="204">
        <x:v>704</x:v>
      </x:c>
      <x:c r="C3403" s="205">
        <x:f>C3402+0.15</x:f>
        <x:v>4.51666666666667</x:v>
      </x:c>
      <x:c r="D3403" s="204"/>
      <x:c r="E3403" s="204"/>
      <x:c r="F3403" s="204"/>
      <x:c r="G3403" s="204">
        <x:v>2</x:v>
      </x:c>
      <x:c r="H3403" s="206"/>
      <x:c r="I3403" s="206" t="s">
        <x:v>104</x:v>
      </x:c>
      <x:c r="J3403" s="206"/>
      <x:c r="K3403" s="206"/>
      <x:c r="L3403" s="206"/>
      <x:c r="M3403" s="204"/>
      <x:c r="N3403" s="206"/>
      <x:c r="O3403" s="206"/>
      <x:c r="P3403" s="206"/>
      <x:c r="Q3403" s="206"/>
      <x:c r="R3403" s="206"/>
      <x:c r="S3403" s="206"/>
      <x:c r="T3403" s="206"/>
      <x:c r="U3403" s="204"/>
      <x:c r="V3403" s="204"/>
      <x:c r="W3403" s="206"/>
      <x:c r="X3403" s="204"/>
      <x:c r="Y3403" s="204"/>
      <x:c r="Z3403" s="206"/>
      <x:c r="AA3403" s="204"/>
      <x:c r="AB3403" s="206"/>
      <x:c r="AC3403" s="206"/>
      <x:c r="AD3403" s="206"/>
      <x:c r="AE3403" s="206"/>
      <x:c r="AF3403" s="206"/>
      <x:c r="AG3403" s="204"/>
      <x:c r="AH3403" s="206"/>
      <x:c r="AI3403" s="206"/>
      <x:c r="AJ3403" s="206"/>
      <x:c r="AK3403" s="206"/>
      <x:c r="AL3403" s="206"/>
      <x:c r="AM3403" s="206"/>
      <x:c r="AN3403" s="206"/>
      <x:c r="AO3403" s="206"/>
      <x:c r="AP3403" s="206"/>
      <x:c r="AQ3403" s="206"/>
      <x:c r="AR3403" s="206"/>
    </x:row>
    <x:row r="3404" spans="1:44" s="24" customFormat="1">
      <x:c r="A3404" s="24">
        <x:v>339800</x:v>
      </x:c>
      <x:c r="B3404" s="204">
        <x:v>704</x:v>
      </x:c>
      <x:c r="C3404" s="205">
        <x:f>C3403+0.15</x:f>
        <x:v>4.66666666666667</x:v>
      </x:c>
      <x:c r="D3404" s="204"/>
      <x:c r="E3404" s="204"/>
      <x:c r="F3404" s="204"/>
      <x:c r="G3404" s="204">
        <x:v>3</x:v>
      </x:c>
      <x:c r="H3404" s="206"/>
      <x:c r="I3404" s="206" t="s">
        <x:v>100</x:v>
      </x:c>
      <x:c r="J3404" s="206"/>
      <x:c r="K3404" s="206"/>
      <x:c r="L3404" s="206"/>
      <x:c r="M3404" s="204"/>
      <x:c r="N3404" s="206"/>
      <x:c r="O3404" s="206"/>
      <x:c r="P3404" s="206"/>
      <x:c r="Q3404" s="206"/>
      <x:c r="R3404" s="206"/>
      <x:c r="S3404" s="206"/>
      <x:c r="T3404" s="206"/>
      <x:c r="U3404" s="204"/>
      <x:c r="V3404" s="204"/>
      <x:c r="W3404" s="206"/>
      <x:c r="X3404" s="204"/>
      <x:c r="Y3404" s="204"/>
      <x:c r="Z3404" s="206"/>
      <x:c r="AA3404" s="204"/>
      <x:c r="AB3404" s="206"/>
      <x:c r="AC3404" s="206"/>
      <x:c r="AD3404" s="206"/>
      <x:c r="AE3404" s="206"/>
      <x:c r="AF3404" s="206"/>
      <x:c r="AG3404" s="204"/>
      <x:c r="AH3404" s="206"/>
      <x:c r="AI3404" s="206"/>
      <x:c r="AJ3404" s="206"/>
      <x:c r="AK3404" s="206"/>
      <x:c r="AL3404" s="206"/>
      <x:c r="AM3404" s="206"/>
      <x:c r="AN3404" s="206"/>
      <x:c r="AO3404" s="206"/>
      <x:c r="AP3404" s="206"/>
      <x:c r="AQ3404" s="206"/>
      <x:c r="AR3404" s="206"/>
    </x:row>
    <x:row r="3405" spans="1:44" s="24" customFormat="1">
      <x:c r="A3405" s="24">
        <x:v>339900</x:v>
      </x:c>
      <x:c r="B3405" s="204">
        <x:v>704</x:v>
      </x:c>
      <x:c r="C3405" s="205">
        <x:f>C3404+0.15</x:f>
        <x:v>4.81666666666667</x:v>
      </x:c>
      <x:c r="D3405" s="204"/>
      <x:c r="E3405" s="204"/>
      <x:c r="F3405" s="204"/>
      <x:c r="G3405" s="204">
        <x:v>2</x:v>
      </x:c>
      <x:c r="H3405" s="206"/>
      <x:c r="I3405" s="206" t="s">
        <x:v>102</x:v>
      </x:c>
      <x:c r="J3405" s="206"/>
      <x:c r="K3405" s="206"/>
      <x:c r="L3405" s="206"/>
      <x:c r="M3405" s="204"/>
      <x:c r="N3405" s="206"/>
      <x:c r="O3405" s="206"/>
      <x:c r="P3405" s="206"/>
      <x:c r="Q3405" s="206"/>
      <x:c r="R3405" s="206"/>
      <x:c r="S3405" s="206"/>
      <x:c r="T3405" s="206"/>
      <x:c r="U3405" s="204"/>
      <x:c r="V3405" s="204"/>
      <x:c r="W3405" s="206"/>
      <x:c r="X3405" s="204"/>
      <x:c r="Y3405" s="204"/>
      <x:c r="Z3405" s="206"/>
      <x:c r="AA3405" s="204"/>
      <x:c r="AB3405" s="206"/>
      <x:c r="AC3405" s="206"/>
      <x:c r="AD3405" s="206"/>
      <x:c r="AE3405" s="206"/>
      <x:c r="AF3405" s="206"/>
      <x:c r="AG3405" s="204"/>
      <x:c r="AH3405" s="206"/>
      <x:c r="AI3405" s="206"/>
      <x:c r="AJ3405" s="206"/>
      <x:c r="AK3405" s="206"/>
      <x:c r="AL3405" s="206"/>
      <x:c r="AM3405" s="206"/>
      <x:c r="AN3405" s="206"/>
      <x:c r="AO3405" s="206"/>
      <x:c r="AP3405" s="206"/>
      <x:c r="AQ3405" s="206"/>
      <x:c r="AR3405" s="206"/>
    </x:row>
    <x:row r="3406" spans="1:44" s="24" customFormat="1">
      <x:c r="A3406" s="24">
        <x:v>340000</x:v>
      </x:c>
      <x:c r="B3406" s="204">
        <x:v>704</x:v>
      </x:c>
      <x:c r="C3406" s="205">
        <x:v>7.23333333333333</x:v>
      </x:c>
      <x:c r="D3406" s="204"/>
      <x:c r="E3406" s="204"/>
      <x:c r="F3406" s="204"/>
      <x:c r="G3406" s="204">
        <x:v>5</x:v>
      </x:c>
      <x:c r="H3406" s="206"/>
      <x:c r="I3406" s="206" t="s">
        <x:v>110</x:v>
      </x:c>
      <x:c r="J3406" s="206">
        <x:v>0.65</x:v>
      </x:c>
      <x:c r="K3406" s="206"/>
      <x:c r="L3406" s="206"/>
      <x:c r="M3406" s="206"/>
      <x:c r="N3406" s="206"/>
      <x:c r="O3406" s="206"/>
      <x:c r="P3406" s="206"/>
      <x:c r="Q3406" s="206"/>
      <x:c r="R3406" s="206"/>
      <x:c r="S3406" s="206"/>
      <x:c r="T3406" s="206"/>
      <x:c r="U3406" s="204"/>
      <x:c r="V3406" s="204"/>
      <x:c r="W3406" s="206"/>
      <x:c r="X3406" s="204"/>
      <x:c r="Y3406" s="204"/>
      <x:c r="Z3406" s="206"/>
      <x:c r="AA3406" s="204"/>
      <x:c r="AB3406" s="206"/>
      <x:c r="AC3406" s="206"/>
      <x:c r="AD3406" s="206"/>
      <x:c r="AE3406" s="206"/>
      <x:c r="AF3406" s="206"/>
      <x:c r="AG3406" s="204"/>
      <x:c r="AH3406" s="206"/>
      <x:c r="AI3406" s="206"/>
      <x:c r="AJ3406" s="206"/>
      <x:c r="AK3406" s="206"/>
      <x:c r="AL3406" s="206"/>
      <x:c r="AM3406" s="206"/>
      <x:c r="AN3406" s="206"/>
      <x:c r="AO3406" s="206"/>
      <x:c r="AP3406" s="206"/>
      <x:c r="AQ3406" s="206"/>
      <x:c r="AR3406" s="206"/>
    </x:row>
    <x:row r="3407" spans="1:44" s="24" customFormat="1">
      <x:c r="A3407" s="24">
        <x:v>340100</x:v>
      </x:c>
      <x:c r="B3407" s="204">
        <x:v>704</x:v>
      </x:c>
      <x:c r="C3407" s="205">
        <x:f>C3406+0.14</x:f>
        <x:v>7.37333333333333</x:v>
      </x:c>
      <x:c r="D3407" s="204"/>
      <x:c r="E3407" s="204"/>
      <x:c r="F3407" s="204"/>
      <x:c r="G3407" s="204">
        <x:v>5</x:v>
      </x:c>
      <x:c r="H3407" s="206"/>
      <x:c r="I3407" s="206"/>
      <x:c r="J3407" s="206"/>
      <x:c r="K3407" s="206"/>
      <x:c r="L3407" s="206"/>
      <x:c r="M3407" s="206"/>
      <x:c r="N3407" s="206"/>
      <x:c r="O3407" s="206"/>
      <x:c r="P3407" s="206"/>
      <x:c r="Q3407" s="206"/>
      <x:c r="R3407" s="206"/>
      <x:c r="S3407" s="206"/>
      <x:c r="T3407" s="206"/>
      <x:c r="U3407" s="204"/>
      <x:c r="V3407" s="204"/>
      <x:c r="W3407" s="206"/>
      <x:c r="X3407" s="204"/>
      <x:c r="Y3407" s="204"/>
      <x:c r="Z3407" s="206"/>
      <x:c r="AA3407" s="204"/>
      <x:c r="AB3407" s="206"/>
      <x:c r="AC3407" s="206"/>
      <x:c r="AD3407" s="206"/>
      <x:c r="AE3407" s="206"/>
      <x:c r="AF3407" s="206"/>
      <x:c r="AG3407" s="204"/>
      <x:c r="AH3407" s="206"/>
      <x:c r="AI3407" s="206"/>
      <x:c r="AJ3407" s="206"/>
      <x:c r="AK3407" s="206"/>
      <x:c r="AL3407" s="206"/>
      <x:c r="AM3407" s="206"/>
      <x:c r="AN3407" s="206"/>
      <x:c r="AO3407" s="206"/>
      <x:c r="AP3407" s="206"/>
      <x:c r="AQ3407" s="206"/>
      <x:c r="AR3407" s="206"/>
    </x:row>
    <x:row r="3408" spans="1:44" s="24" customFormat="1">
      <x:c r="A3408" s="24">
        <x:v>340200</x:v>
      </x:c>
      <x:c r="B3408" s="204">
        <x:v>704</x:v>
      </x:c>
      <x:c r="C3408" s="205">
        <x:f>C3407+0.14</x:f>
        <x:v>7.51333333333333</x:v>
      </x:c>
      <x:c r="D3408" s="204"/>
      <x:c r="E3408" s="204"/>
      <x:c r="F3408" s="204"/>
      <x:c r="G3408" s="204">
        <x:v>6</x:v>
      </x:c>
      <x:c r="H3408" s="206"/>
      <x:c r="I3408" s="206"/>
      <x:c r="J3408" s="206"/>
      <x:c r="K3408" s="206"/>
      <x:c r="L3408" s="206"/>
      <x:c r="M3408" s="206"/>
      <x:c r="N3408" s="206"/>
      <x:c r="O3408" s="206"/>
      <x:c r="P3408" s="206"/>
      <x:c r="Q3408" s="206"/>
      <x:c r="R3408" s="206"/>
      <x:c r="S3408" s="206"/>
      <x:c r="T3408" s="206"/>
      <x:c r="U3408" s="204"/>
      <x:c r="V3408" s="204"/>
      <x:c r="W3408" s="206"/>
      <x:c r="X3408" s="204"/>
      <x:c r="Y3408" s="204"/>
      <x:c r="Z3408" s="206"/>
      <x:c r="AA3408" s="204"/>
      <x:c r="AB3408" s="206"/>
      <x:c r="AC3408" s="206"/>
      <x:c r="AD3408" s="206"/>
      <x:c r="AE3408" s="206"/>
      <x:c r="AF3408" s="206"/>
      <x:c r="AG3408" s="204"/>
      <x:c r="AH3408" s="206"/>
      <x:c r="AI3408" s="206"/>
      <x:c r="AJ3408" s="206"/>
      <x:c r="AK3408" s="206"/>
      <x:c r="AL3408" s="206"/>
      <x:c r="AM3408" s="206"/>
      <x:c r="AN3408" s="206"/>
      <x:c r="AO3408" s="206"/>
      <x:c r="AP3408" s="206"/>
      <x:c r="AQ3408" s="206"/>
      <x:c r="AR3408" s="206"/>
    </x:row>
    <x:row r="3409" spans="1:44" s="24" customFormat="1">
      <x:c r="A3409" s="24">
        <x:v>340300</x:v>
      </x:c>
      <x:c r="B3409" s="204">
        <x:v>705</x:v>
      </x:c>
      <x:c r="C3409" s="205">
        <x:f>280/30</x:f>
        <x:v>9.33333333333333</x:v>
      </x:c>
      <x:c r="D3409" s="204">
        <x:v>1</x:v>
      </x:c>
      <x:c r="E3409" s="204"/>
      <x:c r="F3409" s="204"/>
      <x:c r="G3409" s="204"/>
      <x:c r="H3409" s="206"/>
      <x:c r="I3409" s="206"/>
      <x:c r="J3409" s="206"/>
      <x:c r="K3409" s="206"/>
      <x:c r="L3409" s="206"/>
      <x:c r="M3409" s="206"/>
      <x:c r="N3409" s="206"/>
      <x:c r="O3409" s="206"/>
      <x:c r="P3409" s="206"/>
      <x:c r="Q3409" s="206"/>
      <x:c r="R3409" s="206"/>
      <x:c r="S3409" s="206"/>
      <x:c r="T3409" s="206"/>
      <x:c r="U3409" s="204"/>
      <x:c r="V3409" s="204"/>
      <x:c r="W3409" s="206"/>
      <x:c r="X3409" s="204"/>
      <x:c r="Y3409" s="204"/>
      <x:c r="Z3409" s="206"/>
      <x:c r="AA3409" s="204"/>
      <x:c r="AB3409" s="206"/>
      <x:c r="AC3409" s="206"/>
      <x:c r="AD3409" s="206"/>
      <x:c r="AE3409" s="206"/>
      <x:c r="AF3409" s="206"/>
      <x:c r="AG3409" s="204"/>
      <x:c r="AH3409" s="206"/>
      <x:c r="AI3409" s="206"/>
      <x:c r="AJ3409" s="206"/>
      <x:c r="AK3409" s="206"/>
      <x:c r="AL3409" s="206"/>
      <x:c r="AM3409" s="206"/>
      <x:c r="AN3409" s="206"/>
      <x:c r="AO3409" s="206"/>
      <x:c r="AP3409" s="206"/>
      <x:c r="AQ3409" s="206"/>
      <x:c r="AR3409" s="206"/>
    </x:row>
    <x:row r="3410" spans="1:44" s="24" customFormat="1">
      <x:c r="A3410" s="24">
        <x:v>340400</x:v>
      </x:c>
      <x:c r="B3410" s="204">
        <x:v>706</x:v>
      </x:c>
      <x:c r="C3410" s="205">
        <x:f>161/30</x:f>
        <x:v>5.36666666666667</x:v>
      </x:c>
      <x:c r="D3410" s="204"/>
      <x:c r="E3410" s="204"/>
      <x:c r="F3410" s="204"/>
      <x:c r="G3410" s="204">
        <x:v>3</x:v>
      </x:c>
      <x:c r="H3410" s="206"/>
      <x:c r="I3410" s="206" t="s">
        <x:v>104</x:v>
      </x:c>
      <x:c r="J3410" s="206"/>
      <x:c r="K3410" s="206"/>
      <x:c r="L3410" s="206"/>
      <x:c r="M3410" s="206"/>
      <x:c r="N3410" s="206"/>
      <x:c r="O3410" s="206"/>
      <x:c r="P3410" s="206"/>
      <x:c r="Q3410" s="206"/>
      <x:c r="R3410" s="206"/>
      <x:c r="S3410" s="206"/>
      <x:c r="T3410" s="206"/>
      <x:c r="U3410" s="204"/>
      <x:c r="V3410" s="204"/>
      <x:c r="W3410" s="206"/>
      <x:c r="X3410" s="204"/>
      <x:c r="Y3410" s="204"/>
      <x:c r="Z3410" s="206"/>
      <x:c r="AA3410" s="204"/>
      <x:c r="AB3410" s="206"/>
      <x:c r="AC3410" s="206"/>
      <x:c r="AD3410" s="206"/>
      <x:c r="AE3410" s="206"/>
      <x:c r="AF3410" s="206"/>
      <x:c r="AG3410" s="204"/>
      <x:c r="AH3410" s="206"/>
      <x:c r="AI3410" s="206"/>
      <x:c r="AJ3410" s="206"/>
      <x:c r="AK3410" s="206"/>
      <x:c r="AL3410" s="206"/>
      <x:c r="AM3410" s="206"/>
      <x:c r="AN3410" s="206"/>
      <x:c r="AO3410" s="206"/>
      <x:c r="AP3410" s="206"/>
      <x:c r="AQ3410" s="206"/>
      <x:c r="AR3410" s="206"/>
    </x:row>
    <x:row r="3411" spans="1:44" s="24" customFormat="1">
      <x:c r="A3411" s="24">
        <x:v>340500</x:v>
      </x:c>
      <x:c r="B3411" s="204">
        <x:v>706</x:v>
      </x:c>
      <x:c r="C3411" s="205">
        <x:f t="shared" ref="C3411:C3416" si="251">C3410+0.17</x:f>
        <x:v>5.53666666666667</x:v>
      </x:c>
      <x:c r="D3411" s="204"/>
      <x:c r="E3411" s="204"/>
      <x:c r="F3411" s="204"/>
      <x:c r="G3411" s="204">
        <x:v>4</x:v>
      </x:c>
      <x:c r="H3411" s="206"/>
      <x:c r="I3411" s="206" t="s">
        <x:v>103</x:v>
      </x:c>
      <x:c r="J3411" s="206"/>
      <x:c r="K3411" s="206"/>
      <x:c r="L3411" s="206"/>
      <x:c r="M3411" s="206"/>
      <x:c r="N3411" s="206"/>
      <x:c r="O3411" s="206"/>
      <x:c r="P3411" s="206"/>
      <x:c r="Q3411" s="206"/>
      <x:c r="R3411" s="206"/>
      <x:c r="S3411" s="206"/>
      <x:c r="T3411" s="206"/>
      <x:c r="U3411" s="204"/>
      <x:c r="V3411" s="204"/>
      <x:c r="W3411" s="206"/>
      <x:c r="X3411" s="204"/>
      <x:c r="Y3411" s="204"/>
      <x:c r="Z3411" s="206"/>
      <x:c r="AA3411" s="204"/>
      <x:c r="AB3411" s="206"/>
      <x:c r="AC3411" s="206"/>
      <x:c r="AD3411" s="206"/>
      <x:c r="AE3411" s="206"/>
      <x:c r="AF3411" s="206"/>
      <x:c r="AG3411" s="204"/>
      <x:c r="AH3411" s="206"/>
      <x:c r="AI3411" s="206"/>
      <x:c r="AJ3411" s="206"/>
      <x:c r="AK3411" s="206"/>
      <x:c r="AL3411" s="206"/>
      <x:c r="AM3411" s="206"/>
      <x:c r="AN3411" s="206"/>
      <x:c r="AO3411" s="206"/>
      <x:c r="AP3411" s="206"/>
      <x:c r="AQ3411" s="206"/>
      <x:c r="AR3411" s="206"/>
    </x:row>
    <x:row r="3412" spans="1:44" s="24" customFormat="1">
      <x:c r="A3412" s="24">
        <x:v>340600</x:v>
      </x:c>
      <x:c r="B3412" s="204">
        <x:v>706</x:v>
      </x:c>
      <x:c r="C3412" s="205">
        <x:f t="shared" si="251"/>
        <x:v>5.70666666666667</x:v>
      </x:c>
      <x:c r="D3412" s="204"/>
      <x:c r="E3412" s="204"/>
      <x:c r="F3412" s="204"/>
      <x:c r="G3412" s="204">
        <x:v>3</x:v>
      </x:c>
      <x:c r="H3412" s="206"/>
      <x:c r="I3412" s="206" t="s">
        <x:v>102</x:v>
      </x:c>
      <x:c r="J3412" s="206"/>
      <x:c r="K3412" s="206"/>
      <x:c r="L3412" s="206"/>
      <x:c r="M3412" s="206"/>
      <x:c r="N3412" s="206"/>
      <x:c r="O3412" s="206"/>
      <x:c r="P3412" s="206"/>
      <x:c r="Q3412" s="206"/>
      <x:c r="R3412" s="206"/>
      <x:c r="S3412" s="206"/>
      <x:c r="T3412" s="206"/>
      <x:c r="U3412" s="204"/>
      <x:c r="V3412" s="204"/>
      <x:c r="W3412" s="206"/>
      <x:c r="X3412" s="204"/>
      <x:c r="Y3412" s="204"/>
      <x:c r="Z3412" s="206"/>
      <x:c r="AA3412" s="204"/>
      <x:c r="AB3412" s="206"/>
      <x:c r="AC3412" s="206"/>
      <x:c r="AD3412" s="206"/>
      <x:c r="AE3412" s="206"/>
      <x:c r="AF3412" s="206"/>
      <x:c r="AG3412" s="204"/>
      <x:c r="AH3412" s="206"/>
      <x:c r="AI3412" s="206"/>
      <x:c r="AJ3412" s="206"/>
      <x:c r="AK3412" s="206"/>
      <x:c r="AL3412" s="206"/>
      <x:c r="AM3412" s="206"/>
      <x:c r="AN3412" s="206"/>
      <x:c r="AO3412" s="206"/>
      <x:c r="AP3412" s="206"/>
      <x:c r="AQ3412" s="206"/>
      <x:c r="AR3412" s="206"/>
    </x:row>
    <x:row r="3413" spans="1:44" s="24" customFormat="1">
      <x:c r="A3413" s="24">
        <x:v>340700</x:v>
      </x:c>
      <x:c r="B3413" s="204">
        <x:v>706</x:v>
      </x:c>
      <x:c r="C3413" s="205">
        <x:f t="shared" si="251"/>
        <x:v>5.87666666666667</x:v>
      </x:c>
      <x:c r="D3413" s="204"/>
      <x:c r="E3413" s="204"/>
      <x:c r="F3413" s="204"/>
      <x:c r="G3413" s="204">
        <x:v>4</x:v>
      </x:c>
      <x:c r="H3413" s="206"/>
      <x:c r="I3413" s="206" t="s">
        <x:v>104</x:v>
      </x:c>
      <x:c r="J3413" s="206"/>
      <x:c r="K3413" s="206"/>
      <x:c r="L3413" s="206"/>
      <x:c r="M3413" s="206"/>
      <x:c r="N3413" s="206"/>
      <x:c r="O3413" s="206"/>
      <x:c r="P3413" s="206"/>
      <x:c r="Q3413" s="206"/>
      <x:c r="R3413" s="206"/>
      <x:c r="S3413" s="206"/>
      <x:c r="T3413" s="206"/>
      <x:c r="U3413" s="204"/>
      <x:c r="V3413" s="204"/>
      <x:c r="W3413" s="206"/>
      <x:c r="X3413" s="204"/>
      <x:c r="Y3413" s="204"/>
      <x:c r="Z3413" s="206"/>
      <x:c r="AA3413" s="204"/>
      <x:c r="AB3413" s="206"/>
      <x:c r="AC3413" s="206"/>
      <x:c r="AD3413" s="206"/>
      <x:c r="AE3413" s="206"/>
      <x:c r="AF3413" s="206"/>
      <x:c r="AG3413" s="204"/>
      <x:c r="AH3413" s="206"/>
      <x:c r="AI3413" s="206"/>
      <x:c r="AJ3413" s="206"/>
      <x:c r="AK3413" s="206"/>
      <x:c r="AL3413" s="206"/>
      <x:c r="AM3413" s="206"/>
      <x:c r="AN3413" s="206"/>
      <x:c r="AO3413" s="206"/>
      <x:c r="AP3413" s="206"/>
      <x:c r="AQ3413" s="206"/>
      <x:c r="AR3413" s="206"/>
    </x:row>
    <x:row r="3414" spans="1:44" s="24" customFormat="1">
      <x:c r="A3414" s="24">
        <x:v>340800</x:v>
      </x:c>
      <x:c r="B3414" s="204">
        <x:v>706</x:v>
      </x:c>
      <x:c r="C3414" s="205">
        <x:f t="shared" si="251"/>
        <x:v>6.04666666666667</x:v>
      </x:c>
      <x:c r="D3414" s="204"/>
      <x:c r="E3414" s="204"/>
      <x:c r="F3414" s="204"/>
      <x:c r="G3414" s="204">
        <x:v>3</x:v>
      </x:c>
      <x:c r="H3414" s="206"/>
      <x:c r="I3414" s="206" t="s">
        <x:v>110</x:v>
      </x:c>
      <x:c r="J3414" s="206">
        <x:v>0.65</x:v>
      </x:c>
      <x:c r="K3414" s="206"/>
      <x:c r="L3414" s="206"/>
      <x:c r="M3414" s="206"/>
      <x:c r="N3414" s="206"/>
      <x:c r="O3414" s="206"/>
      <x:c r="P3414" s="206"/>
      <x:c r="Q3414" s="206"/>
      <x:c r="R3414" s="206"/>
      <x:c r="S3414" s="206"/>
      <x:c r="T3414" s="206"/>
      <x:c r="U3414" s="204"/>
      <x:c r="V3414" s="204"/>
      <x:c r="W3414" s="206"/>
      <x:c r="X3414" s="204"/>
      <x:c r="Y3414" s="204"/>
      <x:c r="Z3414" s="206"/>
      <x:c r="AA3414" s="204"/>
      <x:c r="AB3414" s="206"/>
      <x:c r="AC3414" s="206"/>
      <x:c r="AD3414" s="206"/>
      <x:c r="AE3414" s="206"/>
      <x:c r="AF3414" s="206"/>
      <x:c r="AG3414" s="204"/>
      <x:c r="AH3414" s="206"/>
      <x:c r="AI3414" s="206"/>
      <x:c r="AJ3414" s="206"/>
      <x:c r="AK3414" s="206"/>
      <x:c r="AL3414" s="206"/>
      <x:c r="AM3414" s="206"/>
      <x:c r="AN3414" s="206"/>
      <x:c r="AO3414" s="206"/>
      <x:c r="AP3414" s="206"/>
      <x:c r="AQ3414" s="206"/>
      <x:c r="AR3414" s="206"/>
    </x:row>
    <x:row r="3415" spans="1:44" s="24" customFormat="1">
      <x:c r="A3415" s="24">
        <x:v>340900</x:v>
      </x:c>
      <x:c r="B3415" s="204">
        <x:v>706</x:v>
      </x:c>
      <x:c r="C3415" s="205">
        <x:f t="shared" si="251"/>
        <x:v>6.21666666666667</x:v>
      </x:c>
      <x:c r="D3415" s="204"/>
      <x:c r="E3415" s="204"/>
      <x:c r="F3415" s="204"/>
      <x:c r="G3415" s="204">
        <x:v>4</x:v>
      </x:c>
      <x:c r="H3415" s="206"/>
      <x:c r="I3415" s="206"/>
      <x:c r="J3415" s="206"/>
      <x:c r="K3415" s="206"/>
      <x:c r="L3415" s="206"/>
      <x:c r="M3415" s="206"/>
      <x:c r="N3415" s="206"/>
      <x:c r="O3415" s="206"/>
      <x:c r="P3415" s="206"/>
      <x:c r="Q3415" s="206"/>
      <x:c r="R3415" s="206"/>
      <x:c r="S3415" s="206"/>
      <x:c r="T3415" s="206"/>
      <x:c r="U3415" s="204"/>
      <x:c r="V3415" s="204"/>
      <x:c r="W3415" s="206"/>
      <x:c r="X3415" s="204"/>
      <x:c r="Y3415" s="204"/>
      <x:c r="Z3415" s="206"/>
      <x:c r="AA3415" s="204"/>
      <x:c r="AB3415" s="206"/>
      <x:c r="AC3415" s="206"/>
      <x:c r="AD3415" s="206"/>
      <x:c r="AE3415" s="206"/>
      <x:c r="AF3415" s="206"/>
      <x:c r="AG3415" s="204"/>
      <x:c r="AH3415" s="206"/>
      <x:c r="AI3415" s="206"/>
      <x:c r="AJ3415" s="206"/>
      <x:c r="AK3415" s="206"/>
      <x:c r="AL3415" s="206"/>
      <x:c r="AM3415" s="206"/>
      <x:c r="AN3415" s="206"/>
      <x:c r="AO3415" s="206"/>
      <x:c r="AP3415" s="206"/>
      <x:c r="AQ3415" s="206"/>
      <x:c r="AR3415" s="206"/>
    </x:row>
    <x:row r="3416" spans="1:44" s="24" customFormat="1">
      <x:c r="A3416" s="24">
        <x:v>341000</x:v>
      </x:c>
      <x:c r="B3416" s="204">
        <x:v>706</x:v>
      </x:c>
      <x:c r="C3416" s="205">
        <x:f t="shared" si="251"/>
        <x:v>6.38666666666667</x:v>
      </x:c>
      <x:c r="D3416" s="204"/>
      <x:c r="E3416" s="204"/>
      <x:c r="F3416" s="204"/>
      <x:c r="G3416" s="204">
        <x:v>5</x:v>
      </x:c>
      <x:c r="H3416" s="206"/>
      <x:c r="I3416" s="206"/>
      <x:c r="J3416" s="206"/>
      <x:c r="K3416" s="206"/>
      <x:c r="L3416" s="206"/>
      <x:c r="M3416" s="206"/>
      <x:c r="N3416" s="206"/>
      <x:c r="O3416" s="206"/>
      <x:c r="P3416" s="206"/>
      <x:c r="Q3416" s="206"/>
      <x:c r="R3416" s="206"/>
      <x:c r="S3416" s="206"/>
      <x:c r="T3416" s="206"/>
      <x:c r="U3416" s="204"/>
      <x:c r="V3416" s="204"/>
      <x:c r="W3416" s="206"/>
      <x:c r="X3416" s="204"/>
      <x:c r="Y3416" s="204"/>
      <x:c r="Z3416" s="206"/>
      <x:c r="AA3416" s="204"/>
      <x:c r="AB3416" s="206"/>
      <x:c r="AC3416" s="206"/>
      <x:c r="AD3416" s="206"/>
      <x:c r="AE3416" s="206"/>
      <x:c r="AF3416" s="206"/>
      <x:c r="AG3416" s="204"/>
      <x:c r="AH3416" s="206"/>
      <x:c r="AI3416" s="206"/>
      <x:c r="AJ3416" s="206"/>
      <x:c r="AK3416" s="206"/>
      <x:c r="AL3416" s="206"/>
      <x:c r="AM3416" s="206"/>
      <x:c r="AN3416" s="206"/>
      <x:c r="AO3416" s="206"/>
      <x:c r="AP3416" s="206"/>
      <x:c r="AQ3416" s="206"/>
      <x:c r="AR3416" s="206"/>
    </x:row>
    <x:row r="3417" spans="1:44" s="24" customFormat="1">
      <x:c r="A3417" s="24">
        <x:v>341100</x:v>
      </x:c>
      <x:c r="B3417" s="204">
        <x:v>706</x:v>
      </x:c>
      <x:c r="C3417" s="205">
        <x:f>209/30</x:f>
        <x:v>6.96666666666667</x:v>
      </x:c>
      <x:c r="D3417" s="204">
        <x:v>1</x:v>
      </x:c>
      <x:c r="E3417" s="204"/>
      <x:c r="F3417" s="204"/>
      <x:c r="G3417" s="204"/>
      <x:c r="H3417" s="206"/>
      <x:c r="I3417" s="206"/>
      <x:c r="J3417" s="206"/>
      <x:c r="K3417" s="206"/>
      <x:c r="L3417" s="206"/>
      <x:c r="M3417" s="204">
        <x:v>2464</x:v>
      </x:c>
      <x:c r="N3417" s="206" t="s">
        <x:v>589</x:v>
      </x:c>
      <x:c r="O3417" s="206"/>
      <x:c r="P3417" s="206" t="s">
        <x:v>197</x:v>
      </x:c>
      <x:c r="Q3417" s="206"/>
      <x:c r="R3417" s="206"/>
      <x:c r="S3417" s="206"/>
      <x:c r="T3417" s="206"/>
      <x:c r="U3417" s="204"/>
      <x:c r="V3417" s="204"/>
      <x:c r="W3417" s="206"/>
      <x:c r="X3417" s="204"/>
      <x:c r="Y3417" s="204"/>
      <x:c r="Z3417" s="206"/>
      <x:c r="AA3417" s="204"/>
      <x:c r="AB3417" s="206"/>
      <x:c r="AC3417" s="206"/>
      <x:c r="AD3417" s="206"/>
      <x:c r="AE3417" s="206"/>
      <x:c r="AF3417" s="206"/>
      <x:c r="AG3417" s="204"/>
      <x:c r="AH3417" s="206"/>
      <x:c r="AI3417" s="206"/>
      <x:c r="AJ3417" s="206"/>
      <x:c r="AK3417" s="206"/>
      <x:c r="AL3417" s="206"/>
      <x:c r="AM3417" s="206"/>
      <x:c r="AN3417" s="206"/>
      <x:c r="AO3417" s="206"/>
      <x:c r="AP3417" s="206"/>
      <x:c r="AQ3417" s="206"/>
      <x:c r="AR3417" s="206"/>
    </x:row>
    <x:row r="3418" spans="1:43">
      <x:c r="A3418">
        <x:v>341200</x:v>
      </x:c>
      <x:c r="B3418" s="44">
        <x:v>707</x:v>
      </x:c>
      <x:c r="C3418" s="44">
        <x:f>11/30</x:f>
        <x:v>0.366666666666667</x:v>
      </x:c>
      <x:c r="D3418" s="44"/>
      <x:c r="E3418" s="44"/>
      <x:c r="F3418" s="44"/>
      <x:c r="G3418" s="44">
        <x:v>2</x:v>
      </x:c>
      <x:c r="H3418" s="44"/>
      <x:c r="I3418" s="208" t="s">
        <x:v>104</x:v>
      </x:c>
      <x:c r="J3418" s="44"/>
      <x:c r="K3418" s="44"/>
      <x:c r="M3418">
        <x:v>2571</x:v>
      </x:c>
      <x:c r="O3418" s="209" t="s">
        <x:v>101</x:v>
      </x:c>
      <x:c r="AG3418" s="80">
        <x:v>2</x:v>
      </x:c>
      <x:c r="AL3418" s="103"/>
      <x:c r="AM3418" s="103"/>
      <x:c r="AN3418" s="103"/>
      <x:c r="AO3418" s="103"/>
      <x:c r="AP3418" s="103"/>
      <x:c r="AQ3418" s="103"/>
    </x:row>
    <x:row r="3419" spans="1:43">
      <x:c r="A3419">
        <x:v>341300</x:v>
      </x:c>
      <x:c r="B3419" s="44">
        <x:v>707</x:v>
      </x:c>
      <x:c r="C3419" s="44">
        <x:f>C3418+0.0001</x:f>
        <x:v>0.366766666666667</x:v>
      </x:c>
      <x:c r="D3419" s="44">
        <x:v>1</x:v>
      </x:c>
      <x:c r="E3419" s="44"/>
      <x:c r="F3419" s="44"/>
      <x:c r="G3419" s="44"/>
      <x:c r="H3419" s="44"/>
      <x:c r="I3419" s="208"/>
      <x:c r="J3419" s="44"/>
      <x:c r="K3419" s="44"/>
      <x:c r="M3419">
        <x:v>2578</x:v>
      </x:c>
      <x:c r="O3419" s="209" t="s">
        <x:v>101</x:v>
      </x:c>
      <x:c r="AL3419" s="103"/>
      <x:c r="AM3419" s="103"/>
      <x:c r="AN3419" s="103"/>
      <x:c r="AO3419" s="103"/>
      <x:c r="AP3419" s="103"/>
      <x:c r="AQ3419" s="103"/>
    </x:row>
    <x:row r="3420" spans="1:43">
      <x:c r="A3420">
        <x:v>341400</x:v>
      </x:c>
      <x:c r="B3420" s="44">
        <x:v>707</x:v>
      </x:c>
      <x:c r="C3420" s="44">
        <x:f>23/30</x:f>
        <x:v>0.766666666666667</x:v>
      </x:c>
      <x:c r="D3420" s="44"/>
      <x:c r="E3420" s="44"/>
      <x:c r="F3420" s="44"/>
      <x:c r="G3420" s="44">
        <x:v>2</x:v>
      </x:c>
      <x:c r="H3420" s="44"/>
      <x:c r="I3420" s="208" t="s">
        <x:v>103</x:v>
      </x:c>
      <x:c r="J3420" s="44"/>
      <x:c r="K3420" s="44"/>
      <x:c r="M3420">
        <x:v>2571</x:v>
      </x:c>
      <x:c r="O3420" s="209" t="s">
        <x:v>101</x:v>
      </x:c>
      <x:c r="AG3420" s="80">
        <x:v>2</x:v>
      </x:c>
      <x:c r="AL3420" s="103"/>
      <x:c r="AM3420" s="103"/>
      <x:c r="AN3420" s="103"/>
      <x:c r="AO3420" s="103"/>
      <x:c r="AP3420" s="103"/>
      <x:c r="AQ3420" s="103"/>
    </x:row>
    <x:row r="3421" spans="1:43">
      <x:c r="A3421">
        <x:v>341500</x:v>
      </x:c>
      <x:c r="B3421" s="44">
        <x:v>707</x:v>
      </x:c>
      <x:c r="C3421" s="44">
        <x:f>C3420+0.0001</x:f>
        <x:v>0.766766666666667</x:v>
      </x:c>
      <x:c r="D3421" s="44">
        <x:v>1</x:v>
      </x:c>
      <x:c r="E3421" s="44"/>
      <x:c r="F3421" s="44"/>
      <x:c r="G3421" s="44"/>
      <x:c r="H3421" s="44"/>
      <x:c r="I3421" s="208"/>
      <x:c r="J3421" s="44"/>
      <x:c r="K3421" s="44"/>
      <x:c r="M3421">
        <x:v>2578</x:v>
      </x:c>
      <x:c r="O3421" s="209" t="s">
        <x:v>101</x:v>
      </x:c>
      <x:c r="AL3421" s="103"/>
      <x:c r="AM3421" s="103"/>
      <x:c r="AN3421" s="103"/>
      <x:c r="AO3421" s="103"/>
      <x:c r="AP3421" s="103"/>
      <x:c r="AQ3421" s="103"/>
    </x:row>
    <x:row r="3422" spans="1:43">
      <x:c r="A3422">
        <x:v>341600</x:v>
      </x:c>
      <x:c r="B3422" s="44">
        <x:v>707</x:v>
      </x:c>
      <x:c r="C3422" s="44">
        <x:f>50/30</x:f>
        <x:v>1.66666666666667</x:v>
      </x:c>
      <x:c r="D3422" s="44"/>
      <x:c r="E3422" s="44"/>
      <x:c r="F3422" s="44"/>
      <x:c r="G3422" s="44">
        <x:v>3</x:v>
      </x:c>
      <x:c r="H3422" s="44"/>
      <x:c r="I3422" s="208" t="s">
        <x:v>100</x:v>
      </x:c>
      <x:c r="J3422" s="44"/>
      <x:c r="K3422" s="44"/>
      <x:c r="M3422">
        <x:v>2571</x:v>
      </x:c>
      <x:c r="O3422" s="209" t="s">
        <x:v>101</x:v>
      </x:c>
      <x:c r="S3422" t="s">
        <x:v>509</x:v>
      </x:c>
      <x:c r="T3422">
        <x:v>0.9</x:v>
      </x:c>
      <x:c r="AG3422" s="80">
        <x:v>2</x:v>
      </x:c>
      <x:c r="AI3422">
        <x:v>1</x:v>
      </x:c>
      <x:c r="AJ3422" t="s">
        <x:v>590</x:v>
      </x:c>
      <x:c r="AL3422" s="103"/>
      <x:c r="AM3422" s="103"/>
      <x:c r="AN3422" s="103"/>
      <x:c r="AO3422" s="103"/>
      <x:c r="AP3422" s="103"/>
      <x:c r="AQ3422" s="103"/>
    </x:row>
    <x:row r="3423" spans="1:43">
      <x:c r="A3423">
        <x:v>341700</x:v>
      </x:c>
      <x:c r="B3423" s="44">
        <x:v>707</x:v>
      </x:c>
      <x:c r="C3423" s="44">
        <x:f>C3422+0.0001</x:f>
        <x:v>1.66676666666667</x:v>
      </x:c>
      <x:c r="D3423" s="44">
        <x:v>1</x:v>
      </x:c>
      <x:c r="E3423" s="44"/>
      <x:c r="F3423" s="44"/>
      <x:c r="G3423" s="44"/>
      <x:c r="H3423" s="44"/>
      <x:c r="I3423" s="208"/>
      <x:c r="J3423" s="44"/>
      <x:c r="K3423" s="44"/>
      <x:c r="M3423">
        <x:v>2578</x:v>
      </x:c>
      <x:c r="O3423" s="209" t="s">
        <x:v>101</x:v>
      </x:c>
      <x:c r="AL3423" s="103"/>
      <x:c r="AM3423" s="103"/>
      <x:c r="AN3423" s="103"/>
      <x:c r="AO3423" s="103"/>
      <x:c r="AP3423" s="103"/>
      <x:c r="AQ3423" s="103"/>
    </x:row>
    <x:row r="3424" spans="1:43">
      <x:c r="A3424">
        <x:v>341800</x:v>
      </x:c>
      <x:c r="B3424" s="44">
        <x:v>707</x:v>
      </x:c>
      <x:c r="C3424" s="44">
        <x:f>76/30</x:f>
        <x:v>2.53333333333333</x:v>
      </x:c>
      <x:c r="D3424" s="44"/>
      <x:c r="E3424" s="44"/>
      <x:c r="F3424" s="44"/>
      <x:c r="G3424" s="44">
        <x:v>3</x:v>
      </x:c>
      <x:c r="H3424" s="44"/>
      <x:c r="I3424" s="208" t="s">
        <x:v>103</x:v>
      </x:c>
      <x:c r="J3424" s="44"/>
      <x:c r="K3424" s="44"/>
      <x:c r="M3424">
        <x:v>2571</x:v>
      </x:c>
      <x:c r="O3424" s="209" t="s">
        <x:v>101</x:v>
      </x:c>
      <x:c r="AG3424" s="80">
        <x:v>2</x:v>
      </x:c>
      <x:c r="AL3424" s="103"/>
      <x:c r="AM3424" s="103"/>
      <x:c r="AN3424" s="103"/>
      <x:c r="AO3424" s="103"/>
      <x:c r="AP3424" s="103"/>
      <x:c r="AQ3424" s="103"/>
    </x:row>
    <x:row r="3425" spans="1:43">
      <x:c r="A3425">
        <x:v>341900</x:v>
      </x:c>
      <x:c r="B3425" s="44">
        <x:v>707</x:v>
      </x:c>
      <x:c r="C3425" s="44">
        <x:f>C3424+0.22</x:f>
        <x:v>2.75333333333333</x:v>
      </x:c>
      <x:c r="D3425" s="44"/>
      <x:c r="E3425" s="44"/>
      <x:c r="F3425" s="44"/>
      <x:c r="G3425" s="44">
        <x:v>4</x:v>
      </x:c>
      <x:c r="H3425" s="44"/>
      <x:c r="I3425" s="208" t="s">
        <x:v>104</x:v>
      </x:c>
      <x:c r="J3425" s="44"/>
      <x:c r="K3425" s="44"/>
      <x:c r="M3425">
        <x:v>2571</x:v>
      </x:c>
      <x:c r="O3425" s="209" t="s">
        <x:v>101</x:v>
      </x:c>
      <x:c r="AG3425" s="80">
        <x:v>2</x:v>
      </x:c>
      <x:c r="AL3425" s="103"/>
      <x:c r="AM3425" s="103"/>
      <x:c r="AN3425" s="103"/>
      <x:c r="AO3425" s="103"/>
      <x:c r="AP3425" s="103"/>
      <x:c r="AQ3425" s="103"/>
    </x:row>
    <x:row r="3426" spans="1:43">
      <x:c r="A3426">
        <x:v>342000</x:v>
      </x:c>
      <x:c r="B3426" s="44">
        <x:v>707</x:v>
      </x:c>
      <x:c r="C3426" s="44">
        <x:f>C3425+0.2</x:f>
        <x:v>2.95333333333333</x:v>
      </x:c>
      <x:c r="D3426" s="44">
        <x:v>1</x:v>
      </x:c>
      <x:c r="E3426" s="44"/>
      <x:c r="F3426" s="44"/>
      <x:c r="G3426" s="44"/>
      <x:c r="H3426" s="44"/>
      <x:c r="I3426" s="208"/>
      <x:c r="J3426" s="44"/>
      <x:c r="K3426" s="44"/>
      <x:c r="O3426" s="209"/>
      <x:c r="AG3426" s="80">
        <x:v>2</x:v>
      </x:c>
      <x:c r="AL3426" s="103"/>
      <x:c r="AM3426" s="103"/>
      <x:c r="AN3426" s="103"/>
      <x:c r="AO3426" s="103"/>
      <x:c r="AP3426" s="103"/>
      <x:c r="AQ3426" s="103"/>
    </x:row>
    <x:row r="3427" spans="1:43">
      <x:c r="A3427">
        <x:v>342100</x:v>
      </x:c>
      <x:c r="B3427" s="44">
        <x:v>707</x:v>
      </x:c>
      <x:c r="C3427" s="44">
        <x:f>C3426+0.2</x:f>
        <x:v>3.15333333333333</x:v>
      </x:c>
      <x:c r="D3427" s="44">
        <x:v>1</x:v>
      </x:c>
      <x:c r="E3427" s="44"/>
      <x:c r="F3427" s="44"/>
      <x:c r="G3427" s="44"/>
      <x:c r="H3427" s="44"/>
      <x:c r="I3427" s="208"/>
      <x:c r="J3427" s="44"/>
      <x:c r="K3427" s="44"/>
      <x:c r="O3427" s="209"/>
      <x:c r="AG3427" s="80">
        <x:v>2</x:v>
      </x:c>
      <x:c r="AL3427" s="103"/>
      <x:c r="AM3427" s="103"/>
      <x:c r="AN3427" s="103"/>
      <x:c r="AO3427" s="103"/>
      <x:c r="AP3427" s="103"/>
      <x:c r="AQ3427" s="103"/>
    </x:row>
    <x:row r="3428" spans="1:43">
      <x:c r="A3428">
        <x:v>342200</x:v>
      </x:c>
      <x:c r="B3428" s="44">
        <x:v>707</x:v>
      </x:c>
      <x:c r="C3428" s="44">
        <x:f>C3427+0.2</x:f>
        <x:v>3.35333333333333</x:v>
      </x:c>
      <x:c r="D3428" s="44">
        <x:v>1</x:v>
      </x:c>
      <x:c r="E3428" s="44"/>
      <x:c r="F3428" s="44"/>
      <x:c r="G3428" s="44"/>
      <x:c r="H3428" s="44"/>
      <x:c r="I3428" s="208"/>
      <x:c r="J3428" s="44"/>
      <x:c r="K3428" s="44"/>
      <x:c r="O3428" s="209"/>
      <x:c r="AG3428" s="80">
        <x:v>1</x:v>
      </x:c>
      <x:c r="AL3428" s="103"/>
      <x:c r="AM3428" s="103"/>
      <x:c r="AN3428" s="103"/>
      <x:c r="AO3428" s="103"/>
      <x:c r="AP3428" s="103"/>
      <x:c r="AQ3428" s="103"/>
    </x:row>
    <x:row r="3429" spans="1:43" ht="16.5">
      <x:c r="A3429">
        <x:v>342300</x:v>
      </x:c>
      <x:c r="B3429" s="44">
        <x:v>708</x:v>
      </x:c>
      <x:c r="C3429" s="44">
        <x:v>1e-5</x:v>
      </x:c>
      <x:c r="D3429" s="44">
        <x:v>1</x:v>
      </x:c>
      <x:c r="E3429" s="44"/>
      <x:c r="F3429" s="44"/>
      <x:c r="G3429" s="44"/>
      <x:c r="H3429" s="44"/>
      <x:c r="I3429" s="208"/>
      <x:c r="J3429" s="44"/>
      <x:c r="K3429" s="44"/>
      <x:c r="M3429" s="210">
        <x:v>2611</x:v>
      </x:c>
      <x:c r="N3429">
        <x:v>2</x:v>
      </x:c>
      <x:c r="O3429" s="209"/>
      <x:c r="P3429" s="423" t="s">
        <x:v>591</x:v>
      </x:c>
      <x:c r="AL3429" s="103"/>
      <x:c r="AM3429" s="103"/>
      <x:c r="AN3429" s="103"/>
      <x:c r="AO3429" s="103"/>
      <x:c r="AP3429" s="103"/>
      <x:c r="AQ3429" s="103"/>
    </x:row>
    <x:row r="3430" spans="1:43" ht="16.5">
      <x:c r="A3430">
        <x:v>342400</x:v>
      </x:c>
      <x:c r="B3430" s="44">
        <x:v>708</x:v>
      </x:c>
      <x:c r="C3430" s="44">
        <x:f>30/30</x:f>
        <x:v>1</x:v>
      </x:c>
      <x:c r="D3430" s="44">
        <x:v>1</x:v>
      </x:c>
      <x:c r="E3430" s="44"/>
      <x:c r="F3430" s="44"/>
      <x:c r="G3430" s="44"/>
      <x:c r="H3430" s="44"/>
      <x:c r="I3430" s="208"/>
      <x:c r="J3430" s="44"/>
      <x:c r="K3430" s="44"/>
      <x:c r="M3430" s="210">
        <x:v>2592</x:v>
      </x:c>
      <x:c r="N3430">
        <x:v>2</x:v>
      </x:c>
      <x:c r="O3430" s="209"/>
      <x:c r="P3430" s="423" t="s">
        <x:v>592</x:v>
      </x:c>
      <x:c r="AL3430" s="103"/>
      <x:c r="AM3430" s="103"/>
      <x:c r="AN3430" s="103"/>
      <x:c r="AO3430" s="103"/>
      <x:c r="AP3430" s="103"/>
      <x:c r="AQ3430" s="103"/>
    </x:row>
    <x:row r="3431" spans="1:43" ht="16.5">
      <x:c r="A3431">
        <x:v>342500</x:v>
      </x:c>
      <x:c r="B3431" s="44">
        <x:v>708</x:v>
      </x:c>
      <x:c r="C3431" s="44">
        <x:f>33/30</x:f>
        <x:v>1.1</x:v>
      </x:c>
      <x:c r="D3431" s="44"/>
      <x:c r="E3431" s="44"/>
      <x:c r="F3431" s="44"/>
      <x:c r="G3431" s="44"/>
      <x:c r="H3431" s="44"/>
      <x:c r="I3431" s="208" t="s">
        <x:v>100</x:v>
      </x:c>
      <x:c r="J3431" s="44"/>
      <x:c r="K3431" s="44"/>
      <x:c r="M3431" s="210">
        <x:v>2609</x:v>
      </x:c>
      <x:c r="O3431" s="209" t="s">
        <x:v>101</x:v>
      </x:c>
      <x:c r="AG3431" s="80">
        <x:v>2</x:v>
      </x:c>
      <x:c r="AH3431" t="s">
        <x:v>593</x:v>
      </x:c>
      <x:c r="AL3431" s="103"/>
      <x:c r="AM3431" s="103"/>
      <x:c r="AN3431" s="103"/>
      <x:c r="AO3431" s="103"/>
      <x:c r="AP3431" s="103"/>
      <x:c r="AQ3431" s="103"/>
    </x:row>
    <x:row r="3432" spans="1:43" ht="16.5">
      <x:c r="A3432">
        <x:v>342600</x:v>
      </x:c>
      <x:c r="B3432" s="44">
        <x:v>708</x:v>
      </x:c>
      <x:c r="C3432" s="44">
        <x:f>C3430+0.11</x:f>
        <x:v>1.11</x:v>
      </x:c>
      <x:c r="D3432" s="44">
        <x:v>1</x:v>
      </x:c>
      <x:c r="E3432" s="44"/>
      <x:c r="F3432" s="44"/>
      <x:c r="G3432" s="44"/>
      <x:c r="H3432" s="44"/>
      <x:c r="I3432" s="208"/>
      <x:c r="J3432" s="44"/>
      <x:c r="K3432" s="44"/>
      <x:c r="M3432" s="210">
        <x:v>2592</x:v>
      </x:c>
      <x:c r="N3432">
        <x:v>2</x:v>
      </x:c>
      <x:c r="O3432" s="209"/>
      <x:c r="P3432" t="s">
        <x:v>594</x:v>
      </x:c>
      <x:c r="AL3432" s="103"/>
      <x:c r="AM3432" s="103"/>
      <x:c r="AN3432" s="103"/>
      <x:c r="AO3432" s="103"/>
      <x:c r="AP3432" s="103"/>
      <x:c r="AQ3432" s="103"/>
    </x:row>
    <x:row r="3433" spans="1:43" ht="16.5">
      <x:c r="A3433">
        <x:v>342700</x:v>
      </x:c>
      <x:c r="B3433" s="44">
        <x:v>708</x:v>
      </x:c>
      <x:c r="C3433" s="44">
        <x:f>C3432+0.11</x:f>
        <x:v>1.22</x:v>
      </x:c>
      <x:c r="D3433" s="44">
        <x:v>1</x:v>
      </x:c>
      <x:c r="E3433" s="44"/>
      <x:c r="F3433" s="44"/>
      <x:c r="G3433" s="44"/>
      <x:c r="H3433" s="44"/>
      <x:c r="I3433" s="208"/>
      <x:c r="J3433" s="44"/>
      <x:c r="K3433" s="44"/>
      <x:c r="M3433" s="210">
        <x:v>2592</x:v>
      </x:c>
      <x:c r="N3433">
        <x:v>2</x:v>
      </x:c>
      <x:c r="O3433" s="209"/>
      <x:c r="P3433" t="s">
        <x:v>595</x:v>
      </x:c>
      <x:c r="AL3433" s="103"/>
      <x:c r="AM3433" s="103"/>
      <x:c r="AN3433" s="103"/>
      <x:c r="AO3433" s="103"/>
      <x:c r="AP3433" s="103"/>
      <x:c r="AQ3433" s="103"/>
    </x:row>
    <x:row r="3434" spans="1:43" ht="16.5">
      <x:c r="A3434">
        <x:v>342800</x:v>
      </x:c>
      <x:c r="B3434" s="44">
        <x:v>708</x:v>
      </x:c>
      <x:c r="C3434" s="44">
        <x:f>1.3</x:f>
        <x:v>1.3</x:v>
      </x:c>
      <x:c r="D3434" s="44">
        <x:v>1</x:v>
      </x:c>
      <x:c r="E3434" s="44"/>
      <x:c r="F3434" s="44"/>
      <x:c r="G3434" s="44"/>
      <x:c r="H3434" s="44"/>
      <x:c r="I3434" s="208" t="s">
        <x:v>103</x:v>
      </x:c>
      <x:c r="J3434" s="44"/>
      <x:c r="K3434" s="44"/>
      <x:c r="M3434" s="210">
        <x:v>2609</x:v>
      </x:c>
      <x:c r="O3434" s="209" t="s">
        <x:v>101</x:v>
      </x:c>
      <x:c r="AG3434" s="80">
        <x:v>2</x:v>
      </x:c>
      <x:c r="AL3434" s="103"/>
      <x:c r="AM3434" s="103"/>
      <x:c r="AN3434" s="103"/>
      <x:c r="AO3434" s="103"/>
      <x:c r="AP3434" s="103"/>
      <x:c r="AQ3434" s="103"/>
    </x:row>
    <x:row r="3435" spans="1:43" ht="16.5">
      <x:c r="A3435">
        <x:v>342900</x:v>
      </x:c>
      <x:c r="B3435" s="44">
        <x:v>708</x:v>
      </x:c>
      <x:c r="C3435" s="44">
        <x:f>C3433+0.11</x:f>
        <x:v>1.33</x:v>
      </x:c>
      <x:c r="D3435" s="44">
        <x:v>1</x:v>
      </x:c>
      <x:c r="E3435" s="44"/>
      <x:c r="F3435" s="44"/>
      <x:c r="G3435" s="44"/>
      <x:c r="H3435" s="44"/>
      <x:c r="I3435" s="208"/>
      <x:c r="J3435" s="44"/>
      <x:c r="K3435" s="44"/>
      <x:c r="M3435" s="210">
        <x:v>2592</x:v>
      </x:c>
      <x:c r="N3435">
        <x:v>2</x:v>
      </x:c>
      <x:c r="O3435" s="209"/>
      <x:c r="P3435" t="s">
        <x:v>596</x:v>
      </x:c>
      <x:c r="AL3435" s="103"/>
      <x:c r="AM3435" s="103"/>
      <x:c r="AN3435" s="103"/>
      <x:c r="AO3435" s="103"/>
      <x:c r="AP3435" s="103"/>
      <x:c r="AQ3435" s="103"/>
    </x:row>
    <x:row r="3436" spans="1:43" ht="16.5">
      <x:c r="A3436">
        <x:v>343000</x:v>
      </x:c>
      <x:c r="B3436" s="44">
        <x:v>708</x:v>
      </x:c>
      <x:c r="C3436" s="44">
        <x:v>1.4</x:v>
      </x:c>
      <x:c r="D3436" s="44">
        <x:v>1</x:v>
      </x:c>
      <x:c r="E3436" s="44"/>
      <x:c r="F3436" s="44"/>
      <x:c r="G3436" s="44"/>
      <x:c r="H3436" s="44"/>
      <x:c r="I3436" s="208"/>
      <x:c r="J3436" s="44"/>
      <x:c r="K3436" s="44"/>
      <x:c r="M3436" s="210">
        <x:v>2593</x:v>
      </x:c>
      <x:c r="N3436">
        <x:v>2</x:v>
      </x:c>
      <x:c r="O3436" s="209"/>
      <x:c r="P3436" s="423" t="s">
        <x:v>592</x:v>
      </x:c>
      <x:c r="AL3436" s="103"/>
      <x:c r="AM3436" s="103"/>
      <x:c r="AN3436" s="103"/>
      <x:c r="AO3436" s="103"/>
      <x:c r="AP3436" s="103"/>
      <x:c r="AQ3436" s="103"/>
    </x:row>
    <x:row r="3437" spans="1:43" ht="16.5">
      <x:c r="A3437">
        <x:v>343100</x:v>
      </x:c>
      <x:c r="B3437" s="44">
        <x:v>708</x:v>
      </x:c>
      <x:c r="C3437" s="44">
        <x:f>44/30</x:f>
        <x:v>1.46666666666667</x:v>
      </x:c>
      <x:c r="D3437" s="44"/>
      <x:c r="E3437" s="44"/>
      <x:c r="F3437" s="44"/>
      <x:c r="G3437" s="44"/>
      <x:c r="H3437" s="44"/>
      <x:c r="I3437" s="208" t="s">
        <x:v>102</x:v>
      </x:c>
      <x:c r="J3437" s="44"/>
      <x:c r="K3437" s="44"/>
      <x:c r="M3437" s="210">
        <x:v>2578</x:v>
      </x:c>
      <x:c r="O3437" s="209" t="s">
        <x:v>101</x:v>
      </x:c>
      <x:c r="AH3437" t="s">
        <x:v>593</x:v>
      </x:c>
      <x:c r="AL3437" s="103"/>
      <x:c r="AM3437" s="103"/>
      <x:c r="AN3437" s="103"/>
      <x:c r="AO3437" s="103"/>
      <x:c r="AP3437" s="103"/>
      <x:c r="AQ3437" s="103"/>
    </x:row>
    <x:row r="3438" spans="1:43" ht="16.5">
      <x:c r="A3438">
        <x:v>343200</x:v>
      </x:c>
      <x:c r="B3438" s="44">
        <x:v>708</x:v>
      </x:c>
      <x:c r="C3438" s="44">
        <x:f>C3436+0.09</x:f>
        <x:v>1.49</x:v>
      </x:c>
      <x:c r="D3438" s="44">
        <x:v>1</x:v>
      </x:c>
      <x:c r="E3438" s="44"/>
      <x:c r="F3438" s="44"/>
      <x:c r="G3438" s="44"/>
      <x:c r="H3438" s="44"/>
      <x:c r="I3438" s="208"/>
      <x:c r="J3438" s="44"/>
      <x:c r="K3438" s="44"/>
      <x:c r="M3438" s="210">
        <x:v>2593</x:v>
      </x:c>
      <x:c r="N3438">
        <x:v>2</x:v>
      </x:c>
      <x:c r="O3438" s="209"/>
      <x:c r="P3438" t="s">
        <x:v>597</x:v>
      </x:c>
      <x:c r="AL3438" s="103"/>
      <x:c r="AM3438" s="103"/>
      <x:c r="AN3438" s="103"/>
      <x:c r="AO3438" s="103"/>
      <x:c r="AP3438" s="103"/>
      <x:c r="AQ3438" s="103"/>
    </x:row>
    <x:row r="3439" spans="1:43" ht="16.5">
      <x:c r="A3439">
        <x:v>343300</x:v>
      </x:c>
      <x:c r="B3439" s="44">
        <x:v>708</x:v>
      </x:c>
      <x:c r="C3439" s="44">
        <x:f>C3438+0.09</x:f>
        <x:v>1.58</x:v>
      </x:c>
      <x:c r="D3439" s="44">
        <x:v>1</x:v>
      </x:c>
      <x:c r="E3439" s="44"/>
      <x:c r="F3439" s="44"/>
      <x:c r="G3439" s="44"/>
      <x:c r="H3439" s="44"/>
      <x:c r="I3439" s="208"/>
      <x:c r="J3439" s="44"/>
      <x:c r="K3439" s="44"/>
      <x:c r="M3439" s="210">
        <x:v>2593</x:v>
      </x:c>
      <x:c r="N3439">
        <x:v>2</x:v>
      </x:c>
      <x:c r="O3439" s="209"/>
      <x:c r="P3439" t="s">
        <x:v>598</x:v>
      </x:c>
      <x:c r="AL3439" s="103"/>
      <x:c r="AM3439" s="103"/>
      <x:c r="AN3439" s="103"/>
      <x:c r="AO3439" s="103"/>
      <x:c r="AP3439" s="103"/>
      <x:c r="AQ3439" s="103"/>
    </x:row>
    <x:row r="3440" spans="1:43" ht="16.5">
      <x:c r="A3440">
        <x:v>343400</x:v>
      </x:c>
      <x:c r="B3440" s="44">
        <x:v>708</x:v>
      </x:c>
      <x:c r="C3440" s="44">
        <x:f>C3439+0.09</x:f>
        <x:v>1.67</x:v>
      </x:c>
      <x:c r="D3440" s="44">
        <x:v>1</x:v>
      </x:c>
      <x:c r="E3440" s="44"/>
      <x:c r="F3440" s="44"/>
      <x:c r="G3440" s="44"/>
      <x:c r="H3440" s="44"/>
      <x:c r="I3440" s="208"/>
      <x:c r="J3440" s="44"/>
      <x:c r="K3440" s="44"/>
      <x:c r="M3440" s="210">
        <x:v>2593</x:v>
      </x:c>
      <x:c r="N3440">
        <x:v>2</x:v>
      </x:c>
      <x:c r="O3440" s="209"/>
      <x:c r="P3440" t="s">
        <x:v>599</x:v>
      </x:c>
      <x:c r="AL3440" s="103"/>
      <x:c r="AM3440" s="103"/>
      <x:c r="AN3440" s="103"/>
      <x:c r="AO3440" s="103"/>
      <x:c r="AP3440" s="103"/>
      <x:c r="AQ3440" s="103"/>
    </x:row>
    <x:row r="3441" spans="1:43" ht="16.5">
      <x:c r="A3441">
        <x:v>343500</x:v>
      </x:c>
      <x:c r="B3441" s="44">
        <x:v>708</x:v>
      </x:c>
      <x:c r="C3441" s="44">
        <x:f>C3440+0.09</x:f>
        <x:v>1.76</x:v>
      </x:c>
      <x:c r="D3441" s="44">
        <x:v>1</x:v>
      </x:c>
      <x:c r="E3441" s="44"/>
      <x:c r="F3441" s="44"/>
      <x:c r="G3441" s="44"/>
      <x:c r="H3441" s="44"/>
      <x:c r="I3441" s="208"/>
      <x:c r="J3441" s="44"/>
      <x:c r="K3441" s="44"/>
      <x:c r="M3441" s="210">
        <x:v>2593</x:v>
      </x:c>
      <x:c r="N3441">
        <x:v>2</x:v>
      </x:c>
      <x:c r="O3441" s="209"/>
      <x:c r="P3441" t="s">
        <x:v>600</x:v>
      </x:c>
      <x:c r="AL3441" s="103"/>
      <x:c r="AM3441" s="103"/>
      <x:c r="AN3441" s="103"/>
      <x:c r="AO3441" s="103"/>
      <x:c r="AP3441" s="103"/>
      <x:c r="AQ3441" s="103"/>
    </x:row>
    <x:row r="3442" spans="1:43" ht="16.5">
      <x:c r="A3442">
        <x:v>343600</x:v>
      </x:c>
      <x:c r="B3442" s="44">
        <x:v>708</x:v>
      </x:c>
      <x:c r="C3442" s="44">
        <x:f>82/30</x:f>
        <x:v>2.73333333333333</x:v>
      </x:c>
      <x:c r="D3442" s="44"/>
      <x:c r="E3442" s="44"/>
      <x:c r="F3442" s="44"/>
      <x:c r="G3442" s="44"/>
      <x:c r="H3442" s="44"/>
      <x:c r="I3442" s="208" t="s">
        <x:v>104</x:v>
      </x:c>
      <x:c r="J3442" s="44"/>
      <x:c r="K3442" s="44"/>
      <x:c r="M3442" s="210">
        <x:v>2609</x:v>
      </x:c>
      <x:c r="O3442" s="209" t="s">
        <x:v>101</x:v>
      </x:c>
      <x:c r="AG3442" s="80">
        <x:v>2</x:v>
      </x:c>
      <x:c r="AL3442" s="103"/>
      <x:c r="AM3442" s="103"/>
      <x:c r="AN3442" s="103"/>
      <x:c r="AO3442" s="103"/>
      <x:c r="AP3442" s="103"/>
      <x:c r="AQ3442" s="103"/>
    </x:row>
    <x:row r="3443" spans="1:43" ht="16.5">
      <x:c r="A3443">
        <x:v>343700</x:v>
      </x:c>
      <x:c r="B3443" s="44">
        <x:v>708</x:v>
      </x:c>
      <x:c r="C3443" s="44">
        <x:f>C3442+0.24</x:f>
        <x:v>2.97333333333333</x:v>
      </x:c>
      <x:c r="D3443" s="44"/>
      <x:c r="E3443" s="44"/>
      <x:c r="F3443" s="44"/>
      <x:c r="G3443" s="44"/>
      <x:c r="H3443" s="44"/>
      <x:c r="I3443" s="208" t="s">
        <x:v>102</x:v>
      </x:c>
      <x:c r="J3443" s="44"/>
      <x:c r="K3443" s="44"/>
      <x:c r="M3443" s="210">
        <x:v>2578</x:v>
      </x:c>
      <x:c r="O3443" s="209" t="s">
        <x:v>101</x:v>
      </x:c>
      <x:c r="AG3443" s="80">
        <x:v>2</x:v>
      </x:c>
      <x:c r="AL3443" s="103"/>
      <x:c r="AM3443" s="103"/>
      <x:c r="AN3443" s="103"/>
      <x:c r="AO3443" s="103"/>
      <x:c r="AP3443" s="103"/>
      <x:c r="AQ3443" s="103"/>
    </x:row>
    <x:row r="3444" spans="1:43" ht="16.5">
      <x:c r="A3444">
        <x:v>343800</x:v>
      </x:c>
      <x:c r="B3444" s="44">
        <x:v>708</x:v>
      </x:c>
      <x:c r="C3444" s="44">
        <x:f>C3443+0.24</x:f>
        <x:v>3.21333333333333</x:v>
      </x:c>
      <x:c r="D3444" s="44"/>
      <x:c r="E3444" s="44"/>
      <x:c r="F3444" s="44"/>
      <x:c r="G3444" s="44"/>
      <x:c r="H3444" s="44"/>
      <x:c r="I3444" s="208" t="s">
        <x:v>103</x:v>
      </x:c>
      <x:c r="J3444" s="44"/>
      <x:c r="K3444" s="44"/>
      <x:c r="M3444" s="210">
        <x:v>2609</x:v>
      </x:c>
      <x:c r="O3444" s="209" t="s">
        <x:v>101</x:v>
      </x:c>
      <x:c r="AG3444" s="80">
        <x:v>2</x:v>
      </x:c>
      <x:c r="AL3444" s="103"/>
      <x:c r="AM3444" s="103"/>
      <x:c r="AN3444" s="103"/>
      <x:c r="AO3444" s="103"/>
      <x:c r="AP3444" s="103"/>
      <x:c r="AQ3444" s="103"/>
    </x:row>
    <x:row r="3445" spans="1:43" ht="16.5">
      <x:c r="A3445">
        <x:v>343900</x:v>
      </x:c>
      <x:c r="B3445" s="44">
        <x:v>709</x:v>
      </x:c>
      <x:c r="C3445" s="44">
        <x:f>43/30</x:f>
        <x:v>1.43333333333333</x:v>
      </x:c>
      <x:c r="D3445" s="44"/>
      <x:c r="E3445" s="44"/>
      <x:c r="F3445" s="44"/>
      <x:c r="G3445" s="44">
        <x:v>3</x:v>
      </x:c>
      <x:c r="H3445" s="44"/>
      <x:c r="I3445" s="208" t="s">
        <x:v>100</x:v>
      </x:c>
      <x:c r="J3445" s="44"/>
      <x:c r="K3445" s="44"/>
      <x:c r="M3445" s="210">
        <x:v>2609</x:v>
      </x:c>
      <x:c r="O3445" s="209" t="s">
        <x:v>101</x:v>
      </x:c>
      <x:c r="AG3445" s="80">
        <x:v>2</x:v>
      </x:c>
      <x:c r="AL3445" s="103"/>
      <x:c r="AM3445" s="103"/>
      <x:c r="AN3445" s="103"/>
      <x:c r="AO3445" s="103"/>
      <x:c r="AP3445" s="103"/>
      <x:c r="AQ3445" s="103"/>
    </x:row>
    <x:row r="3446" spans="1:43" ht="16.5">
      <x:c r="A3446">
        <x:v>344000</x:v>
      </x:c>
      <x:c r="B3446" s="44">
        <x:v>709</x:v>
      </x:c>
      <x:c r="C3446" s="44">
        <x:f>C3445+0.21</x:f>
        <x:v>1.64333333333333</x:v>
      </x:c>
      <x:c r="D3446" s="44"/>
      <x:c r="E3446" s="44"/>
      <x:c r="F3446" s="44"/>
      <x:c r="G3446" s="44">
        <x:v>3</x:v>
      </x:c>
      <x:c r="H3446" s="44"/>
      <x:c r="I3446" s="208" t="s">
        <x:v>102</x:v>
      </x:c>
      <x:c r="J3446" s="44"/>
      <x:c r="K3446" s="44"/>
      <x:c r="M3446" s="210">
        <x:v>2609</x:v>
      </x:c>
      <x:c r="O3446" s="209" t="s">
        <x:v>101</x:v>
      </x:c>
      <x:c r="AG3446" s="80">
        <x:v>2</x:v>
      </x:c>
      <x:c r="AL3446" s="103"/>
      <x:c r="AM3446" s="103"/>
      <x:c r="AN3446" s="103"/>
      <x:c r="AO3446" s="103"/>
      <x:c r="AP3446" s="103"/>
      <x:c r="AQ3446" s="103"/>
    </x:row>
    <x:row r="3447" spans="1:43" ht="16.5">
      <x:c r="A3447">
        <x:v>344100</x:v>
      </x:c>
      <x:c r="B3447" s="44">
        <x:v>709</x:v>
      </x:c>
      <x:c r="C3447" s="44">
        <x:f>C3446+0.21</x:f>
        <x:v>1.85333333333333</x:v>
      </x:c>
      <x:c r="D3447" s="44"/>
      <x:c r="E3447" s="44"/>
      <x:c r="F3447" s="44"/>
      <x:c r="G3447" s="44">
        <x:v>4</x:v>
      </x:c>
      <x:c r="H3447" s="44"/>
      <x:c r="I3447" s="208" t="s">
        <x:v>103</x:v>
      </x:c>
      <x:c r="J3447" s="44"/>
      <x:c r="K3447" s="44"/>
      <x:c r="M3447" s="210">
        <x:v>2609</x:v>
      </x:c>
      <x:c r="O3447" s="209" t="s">
        <x:v>101</x:v>
      </x:c>
      <x:c r="AG3447" s="80">
        <x:v>2</x:v>
      </x:c>
      <x:c r="AL3447" s="103"/>
      <x:c r="AM3447" s="103"/>
      <x:c r="AN3447" s="103"/>
      <x:c r="AO3447" s="103"/>
      <x:c r="AP3447" s="103"/>
      <x:c r="AQ3447" s="103"/>
    </x:row>
    <x:row r="3448" spans="1:43" ht="16.5">
      <x:c r="A3448">
        <x:v>344200</x:v>
      </x:c>
      <x:c r="B3448" s="44">
        <x:v>709</x:v>
      </x:c>
      <x:c r="C3448" s="44">
        <x:f>75/30</x:f>
        <x:v>2.5</x:v>
      </x:c>
      <x:c r="D3448" s="44"/>
      <x:c r="E3448" s="44"/>
      <x:c r="F3448" s="44"/>
      <x:c r="G3448" s="44">
        <x:v>2</x:v>
      </x:c>
      <x:c r="H3448" s="44"/>
      <x:c r="I3448" s="208" t="s">
        <x:v>102</x:v>
      </x:c>
      <x:c r="J3448" s="44"/>
      <x:c r="K3448" s="44"/>
      <x:c r="M3448" s="210">
        <x:v>2609</x:v>
      </x:c>
      <x:c r="O3448" s="209" t="s">
        <x:v>101</x:v>
      </x:c>
      <x:c r="AG3448" s="80">
        <x:v>1</x:v>
      </x:c>
      <x:c r="AL3448" s="165"/>
      <x:c r="AM3448" s="165"/>
      <x:c r="AN3448" s="165"/>
      <x:c r="AO3448" s="165"/>
      <x:c r="AP3448" s="165"/>
      <x:c r="AQ3448" s="165"/>
    </x:row>
    <x:row r="3449" spans="1:43" ht="16.5">
      <x:c r="A3449">
        <x:v>344300</x:v>
      </x:c>
      <x:c r="B3449" s="44">
        <x:v>709</x:v>
      </x:c>
      <x:c r="C3449" s="44">
        <x:f>C3448+0.33</x:f>
        <x:v>2.83</x:v>
      </x:c>
      <x:c r="D3449" s="44"/>
      <x:c r="E3449" s="44"/>
      <x:c r="F3449" s="44"/>
      <x:c r="G3449" s="44">
        <x:v>3</x:v>
      </x:c>
      <x:c r="H3449" s="44"/>
      <x:c r="I3449" s="208" t="s">
        <x:v>103</x:v>
      </x:c>
      <x:c r="J3449" s="44"/>
      <x:c r="K3449" s="44"/>
      <x:c r="M3449" s="210">
        <x:v>2609</x:v>
      </x:c>
      <x:c r="O3449" s="209" t="s">
        <x:v>101</x:v>
      </x:c>
      <x:c r="AG3449" s="80">
        <x:v>1</x:v>
      </x:c>
      <x:c r="AL3449" s="165"/>
      <x:c r="AM3449" s="165"/>
      <x:c r="AN3449" s="165"/>
      <x:c r="AO3449" s="165"/>
      <x:c r="AP3449" s="165"/>
      <x:c r="AQ3449" s="165"/>
    </x:row>
    <x:row r="3450" spans="1:43" ht="16.5">
      <x:c r="A3450">
        <x:v>344400</x:v>
      </x:c>
      <x:c r="B3450" s="44">
        <x:v>709</x:v>
      </x:c>
      <x:c r="C3450" s="44">
        <x:f>C3449+0.33</x:f>
        <x:v>3.16</x:v>
      </x:c>
      <x:c r="D3450" s="44"/>
      <x:c r="E3450" s="44"/>
      <x:c r="F3450" s="44"/>
      <x:c r="G3450" s="44">
        <x:v>2</x:v>
      </x:c>
      <x:c r="H3450" s="44"/>
      <x:c r="I3450" s="208" t="s">
        <x:v>104</x:v>
      </x:c>
      <x:c r="J3450" s="44"/>
      <x:c r="K3450" s="44"/>
      <x:c r="M3450" s="210">
        <x:v>2609</x:v>
      </x:c>
      <x:c r="O3450" s="209" t="s">
        <x:v>101</x:v>
      </x:c>
      <x:c r="AG3450" s="80">
        <x:v>1</x:v>
      </x:c>
      <x:c r="AL3450" s="165"/>
      <x:c r="AM3450" s="165"/>
      <x:c r="AN3450" s="165"/>
      <x:c r="AO3450" s="165"/>
      <x:c r="AP3450" s="165"/>
      <x:c r="AQ3450" s="165"/>
    </x:row>
    <x:row r="3451" spans="1:43" ht="16.5">
      <x:c r="A3451">
        <x:v>344500</x:v>
      </x:c>
      <x:c r="B3451" s="44">
        <x:v>709</x:v>
      </x:c>
      <x:c r="C3451" s="44">
        <x:f>C3450+0.33</x:f>
        <x:v>3.49</x:v>
      </x:c>
      <x:c r="D3451" s="44"/>
      <x:c r="E3451" s="44"/>
      <x:c r="F3451" s="44"/>
      <x:c r="G3451" s="44">
        <x:v>3</x:v>
      </x:c>
      <x:c r="H3451" s="44"/>
      <x:c r="I3451" s="208" t="s">
        <x:v>100</x:v>
      </x:c>
      <x:c r="J3451" s="44"/>
      <x:c r="K3451" s="44"/>
      <x:c r="M3451" s="210">
        <x:v>2609</x:v>
      </x:c>
      <x:c r="O3451" s="209" t="s">
        <x:v>101</x:v>
      </x:c>
      <x:c r="AG3451" s="80">
        <x:v>1</x:v>
      </x:c>
      <x:c r="AL3451" s="165"/>
      <x:c r="AM3451" s="165"/>
      <x:c r="AN3451" s="165"/>
      <x:c r="AO3451" s="165"/>
      <x:c r="AP3451" s="165"/>
      <x:c r="AQ3451" s="165"/>
    </x:row>
    <x:row r="3452" spans="1:43" ht="16.5">
      <x:c r="A3452">
        <x:v>344600</x:v>
      </x:c>
      <x:c r="B3452" s="44">
        <x:v>709</x:v>
      </x:c>
      <x:c r="C3452" s="44">
        <x:f>C3451+0.33</x:f>
        <x:v>3.82</x:v>
      </x:c>
      <x:c r="D3452" s="44"/>
      <x:c r="E3452" s="44"/>
      <x:c r="F3452" s="44"/>
      <x:c r="G3452" s="44">
        <x:v>2</x:v>
      </x:c>
      <x:c r="H3452" s="44"/>
      <x:c r="I3452" s="208" t="s">
        <x:v>102</x:v>
      </x:c>
      <x:c r="J3452" s="44"/>
      <x:c r="K3452" s="44"/>
      <x:c r="M3452" s="210">
        <x:v>2609</x:v>
      </x:c>
      <x:c r="O3452" s="209" t="s">
        <x:v>101</x:v>
      </x:c>
      <x:c r="AG3452" s="80">
        <x:v>1</x:v>
      </x:c>
      <x:c r="AL3452" s="165"/>
      <x:c r="AM3452" s="165"/>
      <x:c r="AN3452" s="165"/>
      <x:c r="AO3452" s="165"/>
      <x:c r="AP3452" s="165"/>
      <x:c r="AQ3452" s="165"/>
    </x:row>
    <x:row r="3453" spans="1:43" ht="16.5">
      <x:c r="A3453">
        <x:v>344700</x:v>
      </x:c>
      <x:c r="B3453" s="44">
        <x:v>709</x:v>
      </x:c>
      <x:c r="C3453" s="44">
        <x:f>C3452+0.33</x:f>
        <x:v>4.15</x:v>
      </x:c>
      <x:c r="D3453" s="44"/>
      <x:c r="E3453" s="44"/>
      <x:c r="F3453" s="44"/>
      <x:c r="G3453" s="44">
        <x:v>3</x:v>
      </x:c>
      <x:c r="H3453" s="44"/>
      <x:c r="I3453" s="208" t="s">
        <x:v>103</x:v>
      </x:c>
      <x:c r="J3453" s="44"/>
      <x:c r="K3453" s="44"/>
      <x:c r="M3453" s="210">
        <x:v>2609</x:v>
      </x:c>
      <x:c r="O3453" s="209" t="s">
        <x:v>101</x:v>
      </x:c>
      <x:c r="AG3453" s="80">
        <x:v>1</x:v>
      </x:c>
      <x:c r="AL3453" s="165"/>
      <x:c r="AM3453" s="165"/>
      <x:c r="AN3453" s="165"/>
      <x:c r="AO3453" s="165"/>
      <x:c r="AP3453" s="165"/>
      <x:c r="AQ3453" s="165"/>
    </x:row>
    <x:row r="3454" spans="1:43" ht="16.5">
      <x:c r="A3454">
        <x:v>344800</x:v>
      </x:c>
      <x:c r="B3454" s="44">
        <x:v>709</x:v>
      </x:c>
      <x:c r="C3454" s="44">
        <x:f t="shared" ref="C3454:C3456" si="252">152/30</x:f>
        <x:v>5.06666666666667</x:v>
      </x:c>
      <x:c r="D3454" s="44"/>
      <x:c r="E3454" s="44"/>
      <x:c r="F3454" s="44"/>
      <x:c r="G3454" s="44">
        <x:v>4</x:v>
      </x:c>
      <x:c r="H3454" s="44"/>
      <x:c r="I3454" s="208" t="s">
        <x:v>104</x:v>
      </x:c>
      <x:c r="J3454" s="44"/>
      <x:c r="K3454" s="44"/>
      <x:c r="M3454" s="210">
        <x:v>2609</x:v>
      </x:c>
      <x:c r="O3454" s="209" t="s">
        <x:v>101</x:v>
      </x:c>
      <x:c r="AG3454" s="80">
        <x:v>2</x:v>
      </x:c>
      <x:c r="AL3454" s="165"/>
      <x:c r="AM3454" s="165"/>
      <x:c r="AN3454" s="165"/>
      <x:c r="AO3454" s="165"/>
      <x:c r="AP3454" s="165"/>
      <x:c r="AQ3454" s="165"/>
    </x:row>
    <x:row r="3455" spans="1:43" ht="16.5">
      <x:c r="A3455">
        <x:v>344900</x:v>
      </x:c>
      <x:c r="B3455" s="44">
        <x:v>709</x:v>
      </x:c>
      <x:c r="C3455" s="44">
        <x:f>C3454+0.18</x:f>
        <x:v>5.24666666666667</x:v>
      </x:c>
      <x:c r="D3455" s="44"/>
      <x:c r="E3455" s="44"/>
      <x:c r="F3455" s="44"/>
      <x:c r="G3455" s="44">
        <x:v>4</x:v>
      </x:c>
      <x:c r="H3455" s="44"/>
      <x:c r="I3455" s="208" t="s">
        <x:v>100</x:v>
      </x:c>
      <x:c r="J3455" s="44"/>
      <x:c r="K3455" s="44"/>
      <x:c r="M3455" s="210">
        <x:v>2609</x:v>
      </x:c>
      <x:c r="O3455" s="209" t="s">
        <x:v>101</x:v>
      </x:c>
      <x:c r="AG3455" s="80">
        <x:v>2</x:v>
      </x:c>
      <x:c r="AL3455" s="165"/>
      <x:c r="AM3455" s="165"/>
      <x:c r="AN3455" s="165"/>
      <x:c r="AO3455" s="165"/>
      <x:c r="AP3455" s="165"/>
      <x:c r="AQ3455" s="165"/>
    </x:row>
    <x:row r="3456" spans="1:43" ht="16.5">
      <x:c r="A3456">
        <x:v>345000</x:v>
      </x:c>
      <x:c r="B3456" s="44">
        <x:v>709</x:v>
      </x:c>
      <x:c r="C3456" s="44">
        <x:f>C3455+0.18</x:f>
        <x:v>5.42666666666667</x:v>
      </x:c>
      <x:c r="D3456" s="44"/>
      <x:c r="E3456" s="44"/>
      <x:c r="F3456" s="44"/>
      <x:c r="G3456" s="44">
        <x:v>5</x:v>
      </x:c>
      <x:c r="H3456" s="44"/>
      <x:c r="I3456" s="208" t="s">
        <x:v>102</x:v>
      </x:c>
      <x:c r="J3456" s="44"/>
      <x:c r="K3456" s="44"/>
      <x:c r="M3456" s="210">
        <x:v>2609</x:v>
      </x:c>
      <x:c r="O3456" s="209" t="s">
        <x:v>101</x:v>
      </x:c>
      <x:c r="AG3456" s="80">
        <x:v>2</x:v>
      </x:c>
      <x:c r="AL3456" s="165"/>
      <x:c r="AM3456" s="165"/>
      <x:c r="AN3456" s="165"/>
      <x:c r="AO3456" s="165"/>
      <x:c r="AP3456" s="165"/>
      <x:c r="AQ3456" s="165"/>
    </x:row>
    <x:row r="3457" spans="1:43" ht="16.5">
      <x:c r="A3457">
        <x:v>345100</x:v>
      </x:c>
      <x:c r="B3457" s="44">
        <x:v>710</x:v>
      </x:c>
      <x:c r="C3457" s="44">
        <x:f>24/30</x:f>
        <x:v>0.8</x:v>
      </x:c>
      <x:c r="D3457" s="44"/>
      <x:c r="E3457" s="44"/>
      <x:c r="F3457" s="44"/>
      <x:c r="G3457" s="44">
        <x:v>3</x:v>
      </x:c>
      <x:c r="H3457" s="44"/>
      <x:c r="I3457" s="208" t="s">
        <x:v>100</x:v>
      </x:c>
      <x:c r="J3457" s="44"/>
      <x:c r="K3457" s="44"/>
      <x:c r="M3457" s="210">
        <x:v>2578</x:v>
      </x:c>
      <x:c r="O3457" s="209" t="s">
        <x:v>101</x:v>
      </x:c>
      <x:c r="AG3457" s="80">
        <x:v>2</x:v>
      </x:c>
      <x:c r="AL3457" s="165"/>
      <x:c r="AM3457" s="165"/>
      <x:c r="AN3457" s="165"/>
      <x:c r="AO3457" s="165"/>
      <x:c r="AP3457" s="165"/>
      <x:c r="AQ3457" s="165"/>
    </x:row>
    <x:row r="3458" spans="1:43" ht="16.5">
      <x:c r="A3458">
        <x:v>345200</x:v>
      </x:c>
      <x:c r="B3458" s="44">
        <x:v>710</x:v>
      </x:c>
      <x:c r="C3458" s="44">
        <x:f>32/30</x:f>
        <x:v>1.06666666666667</x:v>
      </x:c>
      <x:c r="D3458" s="44"/>
      <x:c r="E3458" s="44"/>
      <x:c r="F3458" s="44"/>
      <x:c r="G3458" s="44">
        <x:v>3</x:v>
      </x:c>
      <x:c r="H3458" s="44"/>
      <x:c r="I3458" s="208" t="s">
        <x:v>102</x:v>
      </x:c>
      <x:c r="J3458" s="44"/>
      <x:c r="K3458" s="44"/>
      <x:c r="M3458" s="210">
        <x:v>2578</x:v>
      </x:c>
      <x:c r="O3458" s="209" t="s">
        <x:v>101</x:v>
      </x:c>
      <x:c r="AG3458" s="80">
        <x:v>2</x:v>
      </x:c>
      <x:c r="AL3458" s="165"/>
      <x:c r="AM3458" s="165"/>
      <x:c r="AN3458" s="165"/>
      <x:c r="AO3458" s="165"/>
      <x:c r="AP3458" s="165"/>
      <x:c r="AQ3458" s="165"/>
    </x:row>
    <x:row r="3459" spans="1:43" ht="16.5">
      <x:c r="A3459">
        <x:v>345300</x:v>
      </x:c>
      <x:c r="B3459" s="44">
        <x:v>710</x:v>
      </x:c>
      <x:c r="C3459" s="44">
        <x:f>40/30</x:f>
        <x:v>1.33333333333333</x:v>
      </x:c>
      <x:c r="D3459" s="44"/>
      <x:c r="E3459" s="44"/>
      <x:c r="F3459" s="44"/>
      <x:c r="G3459" s="44">
        <x:v>4</x:v>
      </x:c>
      <x:c r="H3459" s="44"/>
      <x:c r="I3459" s="208" t="s">
        <x:v>103</x:v>
      </x:c>
      <x:c r="J3459" s="44"/>
      <x:c r="K3459" s="44"/>
      <x:c r="M3459" s="210">
        <x:v>2578</x:v>
      </x:c>
      <x:c r="O3459" s="209" t="s">
        <x:v>101</x:v>
      </x:c>
      <x:c r="AG3459" s="80">
        <x:v>2</x:v>
      </x:c>
      <x:c r="AL3459" s="165"/>
      <x:c r="AM3459" s="165"/>
      <x:c r="AN3459" s="165"/>
      <x:c r="AO3459" s="165"/>
      <x:c r="AP3459" s="165"/>
      <x:c r="AQ3459" s="165"/>
    </x:row>
    <x:row r="3460" spans="1:43" ht="16.5">
      <x:c r="A3460">
        <x:v>345400</x:v>
      </x:c>
      <x:c r="B3460" s="44">
        <x:v>710</x:v>
      </x:c>
      <x:c r="C3460" s="44">
        <x:f>80/30</x:f>
        <x:v>2.66666666666667</x:v>
      </x:c>
      <x:c r="D3460" s="44"/>
      <x:c r="E3460" s="44"/>
      <x:c r="F3460" s="44"/>
      <x:c r="G3460" s="44">
        <x:v>3</x:v>
      </x:c>
      <x:c r="H3460" s="44"/>
      <x:c r="I3460" s="208" t="s">
        <x:v>103</x:v>
      </x:c>
      <x:c r="J3460" s="44"/>
      <x:c r="K3460" s="44"/>
      <x:c r="M3460" s="210">
        <x:v>2578</x:v>
      </x:c>
      <x:c r="O3460" s="209" t="s">
        <x:v>101</x:v>
      </x:c>
      <x:c r="AG3460" s="80">
        <x:v>2</x:v>
      </x:c>
      <x:c r="AH3460" t="s">
        <x:v>601</x:v>
      </x:c>
      <x:c r="AL3460" s="165"/>
      <x:c r="AM3460" s="165"/>
      <x:c r="AN3460" s="165"/>
      <x:c r="AO3460" s="165"/>
      <x:c r="AP3460" s="165"/>
      <x:c r="AQ3460" s="165"/>
    </x:row>
    <x:row r="3461" spans="1:43" ht="16.5">
      <x:c r="A3461">
        <x:v>345500</x:v>
      </x:c>
      <x:c r="B3461" s="44">
        <x:v>710</x:v>
      </x:c>
      <x:c r="C3461" s="44">
        <x:f>C3460+0.00001</x:f>
        <x:v>2.66667666666667</x:v>
      </x:c>
      <x:c r="D3461" s="44">
        <x:v>1</x:v>
      </x:c>
      <x:c r="E3461" s="44"/>
      <x:c r="F3461" s="44"/>
      <x:c r="G3461" s="44"/>
      <x:c r="H3461" s="44"/>
      <x:c r="I3461" s="208"/>
      <x:c r="J3461" s="44"/>
      <x:c r="K3461" s="44"/>
      <x:c r="M3461" s="210">
        <x:v>2593</x:v>
      </x:c>
      <x:c r="N3461">
        <x:v>2</x:v>
      </x:c>
      <x:c r="O3461" s="209"/>
      <x:c r="P3461" s="423" t="s">
        <x:v>602</x:v>
      </x:c>
      <x:c r="AL3461" s="165"/>
      <x:c r="AM3461" s="165"/>
      <x:c r="AN3461" s="165"/>
      <x:c r="AO3461" s="165"/>
      <x:c r="AP3461" s="165"/>
      <x:c r="AQ3461" s="165"/>
    </x:row>
    <x:row r="3462" spans="1:43" ht="16.5">
      <x:c r="A3462">
        <x:v>345600</x:v>
      </x:c>
      <x:c r="B3462" s="44">
        <x:v>710</x:v>
      </x:c>
      <x:c r="C3462" s="44">
        <x:f>C3461+0.12</x:f>
        <x:v>2.78667666666667</x:v>
      </x:c>
      <x:c r="D3462" s="44">
        <x:v>1</x:v>
      </x:c>
      <x:c r="E3462" s="44"/>
      <x:c r="F3462" s="44"/>
      <x:c r="G3462" s="44"/>
      <x:c r="H3462" s="44"/>
      <x:c r="I3462" s="208"/>
      <x:c r="J3462" s="44"/>
      <x:c r="K3462" s="44"/>
      <x:c r="M3462" s="210">
        <x:v>2593</x:v>
      </x:c>
      <x:c r="N3462">
        <x:v>2</x:v>
      </x:c>
      <x:c r="O3462" s="209"/>
      <x:c r="P3462" s="423" t="s">
        <x:v>603</x:v>
      </x:c>
      <x:c r="AL3462" s="165"/>
      <x:c r="AM3462" s="165"/>
      <x:c r="AN3462" s="165"/>
      <x:c r="AO3462" s="165"/>
      <x:c r="AP3462" s="165"/>
      <x:c r="AQ3462" s="165"/>
    </x:row>
    <x:row r="3463" spans="1:43" ht="16.5">
      <x:c r="A3463">
        <x:v>345700</x:v>
      </x:c>
      <x:c r="B3463" s="44">
        <x:v>710</x:v>
      </x:c>
      <x:c r="C3463" s="44">
        <x:f>C3460+0.15</x:f>
        <x:v>2.81666666666667</x:v>
      </x:c>
      <x:c r="D3463" s="44"/>
      <x:c r="E3463" s="44"/>
      <x:c r="F3463" s="44"/>
      <x:c r="G3463" s="44">
        <x:v>4</x:v>
      </x:c>
      <x:c r="H3463" s="44"/>
      <x:c r="I3463" s="208" t="s">
        <x:v>104</x:v>
      </x:c>
      <x:c r="J3463" s="44"/>
      <x:c r="K3463" s="44"/>
      <x:c r="M3463" s="210">
        <x:v>2578</x:v>
      </x:c>
      <x:c r="O3463" s="209" t="s">
        <x:v>101</x:v>
      </x:c>
      <x:c r="AG3463" s="80">
        <x:v>2</x:v>
      </x:c>
      <x:c r="AH3463" t="s">
        <x:v>601</x:v>
      </x:c>
      <x:c r="AL3463" s="165"/>
      <x:c r="AM3463" s="165"/>
      <x:c r="AN3463" s="165"/>
      <x:c r="AO3463" s="165"/>
      <x:c r="AP3463" s="165"/>
      <x:c r="AQ3463" s="165"/>
    </x:row>
    <x:row r="3464" spans="1:43" ht="16.5">
      <x:c r="A3464">
        <x:v>345800</x:v>
      </x:c>
      <x:c r="B3464" s="44">
        <x:v>710</x:v>
      </x:c>
      <x:c r="C3464" s="44">
        <x:f>C3462+0.12</x:f>
        <x:v>2.90667666666667</x:v>
      </x:c>
      <x:c r="D3464" s="44">
        <x:v>1</x:v>
      </x:c>
      <x:c r="E3464" s="44"/>
      <x:c r="F3464" s="44"/>
      <x:c r="G3464" s="44"/>
      <x:c r="H3464" s="44"/>
      <x:c r="I3464" s="208"/>
      <x:c r="J3464" s="44"/>
      <x:c r="K3464" s="44"/>
      <x:c r="M3464" s="210">
        <x:v>2593</x:v>
      </x:c>
      <x:c r="N3464">
        <x:v>2</x:v>
      </x:c>
      <x:c r="O3464" s="209"/>
      <x:c r="P3464" t="s">
        <x:v>604</x:v>
      </x:c>
      <x:c r="AL3464" s="165"/>
      <x:c r="AM3464" s="165"/>
      <x:c r="AN3464" s="165"/>
      <x:c r="AO3464" s="165"/>
      <x:c r="AP3464" s="165"/>
      <x:c r="AQ3464" s="165"/>
    </x:row>
    <x:row r="3465" spans="1:43" ht="16.5">
      <x:c r="A3465">
        <x:v>345900</x:v>
      </x:c>
      <x:c r="B3465" s="44">
        <x:v>710</x:v>
      </x:c>
      <x:c r="C3465" s="44">
        <x:f>C3464+0.12</x:f>
        <x:v>3.02667666666667</x:v>
      </x:c>
      <x:c r="D3465" s="44">
        <x:v>1</x:v>
      </x:c>
      <x:c r="E3465" s="44"/>
      <x:c r="F3465" s="44"/>
      <x:c r="G3465" s="44"/>
      <x:c r="H3465" s="44"/>
      <x:c r="I3465" s="208"/>
      <x:c r="J3465" s="44"/>
      <x:c r="K3465" s="44"/>
      <x:c r="M3465" s="210">
        <x:v>2593</x:v>
      </x:c>
      <x:c r="N3465">
        <x:v>2</x:v>
      </x:c>
      <x:c r="O3465" s="209"/>
      <x:c r="P3465" t="s">
        <x:v>605</x:v>
      </x:c>
      <x:c r="AL3465" s="165"/>
      <x:c r="AM3465" s="165"/>
      <x:c r="AN3465" s="165"/>
      <x:c r="AO3465" s="165"/>
      <x:c r="AP3465" s="165"/>
      <x:c r="AQ3465" s="165"/>
    </x:row>
    <x:row r="3466" spans="1:43">
      <x:c r="A3466">
        <x:v>346000</x:v>
      </x:c>
      <x:c r="B3466" s="44">
        <x:v>711</x:v>
      </x:c>
      <x:c r="C3466" s="44">
        <x:f>186/30</x:f>
        <x:v>6.2</x:v>
      </x:c>
      <x:c r="D3466" s="44"/>
      <x:c r="E3466" s="44"/>
      <x:c r="F3466" s="44"/>
      <x:c r="G3466" s="44">
        <x:v>3</x:v>
      </x:c>
      <x:c r="H3466" s="44"/>
      <x:c r="I3466" s="208" t="s">
        <x:v>100</x:v>
      </x:c>
      <x:c r="J3466" s="44"/>
      <x:c r="K3466" s="44"/>
      <x:c r="M3466">
        <x:v>2587</x:v>
      </x:c>
      <x:c r="O3466" s="114" t="s">
        <x:v>101</x:v>
      </x:c>
      <x:c r="AL3466" s="165"/>
      <x:c r="AM3466" s="165"/>
      <x:c r="AN3466" s="165"/>
      <x:c r="AO3466" s="165"/>
      <x:c r="AP3466" s="165"/>
      <x:c r="AQ3466" s="165"/>
    </x:row>
    <x:row r="3467" spans="1:43">
      <x:c r="A3467">
        <x:v>346100</x:v>
      </x:c>
      <x:c r="B3467" s="44">
        <x:v>711</x:v>
      </x:c>
      <x:c r="C3467" s="44">
        <x:f>C3466+0.17</x:f>
        <x:v>6.37</x:v>
      </x:c>
      <x:c r="D3467" s="44"/>
      <x:c r="E3467" s="44"/>
      <x:c r="F3467" s="44"/>
      <x:c r="G3467" s="44">
        <x:v>4</x:v>
      </x:c>
      <x:c r="H3467" s="44"/>
      <x:c r="I3467" s="208" t="s">
        <x:v>103</x:v>
      </x:c>
      <x:c r="J3467" s="44"/>
      <x:c r="K3467" s="44"/>
      <x:c r="M3467">
        <x:v>2587</x:v>
      </x:c>
      <x:c r="O3467" s="114" t="s">
        <x:v>101</x:v>
      </x:c>
      <x:c r="AL3467" s="165"/>
      <x:c r="AM3467" s="165"/>
      <x:c r="AN3467" s="165"/>
      <x:c r="AO3467" s="165"/>
      <x:c r="AP3467" s="165"/>
      <x:c r="AQ3467" s="165"/>
    </x:row>
    <x:row r="3468" spans="1:43">
      <x:c r="A3468">
        <x:v>346200</x:v>
      </x:c>
      <x:c r="B3468" s="44">
        <x:v>711</x:v>
      </x:c>
      <x:c r="C3468" s="44">
        <x:f>(265/30)-0.0001</x:f>
        <x:v>8.83323333333333</x:v>
      </x:c>
      <x:c r="D3468" s="44">
        <x:v>1</x:v>
      </x:c>
      <x:c r="E3468" s="44">
        <x:v>1</x:v>
      </x:c>
      <x:c r="F3468" s="44"/>
      <x:c r="G3468" s="44"/>
      <x:c r="H3468" s="44"/>
      <x:c r="I3468" s="208"/>
      <x:c r="J3468" s="44"/>
      <x:c r="K3468" s="44"/>
      <x:c r="O3468" s="114"/>
      <x:c r="AL3468" s="165"/>
      <x:c r="AM3468" s="165"/>
      <x:c r="AN3468" s="165"/>
      <x:c r="AO3468" s="165"/>
      <x:c r="AP3468" s="165"/>
      <x:c r="AQ3468" s="165"/>
    </x:row>
    <x:row r="3469" spans="1:43">
      <x:c r="A3469">
        <x:v>346300</x:v>
      </x:c>
      <x:c r="B3469" s="44">
        <x:v>712</x:v>
      </x:c>
      <x:c r="C3469" s="44">
        <x:f>8/30</x:f>
        <x:v>0.266666666666667</x:v>
      </x:c>
      <x:c r="D3469" s="44"/>
      <x:c r="E3469" s="44"/>
      <x:c r="F3469" s="44"/>
      <x:c r="G3469" s="44">
        <x:v>2</x:v>
      </x:c>
      <x:c r="H3469" s="44"/>
      <x:c r="I3469" s="208" t="s">
        <x:v>104</x:v>
      </x:c>
      <x:c r="J3469" s="44"/>
      <x:c r="K3469" s="44"/>
      <x:c r="M3469">
        <x:v>2583</x:v>
      </x:c>
      <x:c r="O3469" s="209" t="s">
        <x:v>101</x:v>
      </x:c>
      <x:c r="AG3469" s="80">
        <x:v>2</x:v>
      </x:c>
      <x:c r="AL3469" s="103"/>
      <x:c r="AM3469" s="103"/>
      <x:c r="AN3469" s="103"/>
      <x:c r="AO3469" s="103"/>
      <x:c r="AP3469" s="103"/>
      <x:c r="AQ3469" s="103"/>
    </x:row>
    <x:row r="3470" spans="1:43">
      <x:c r="A3470">
        <x:v>346400</x:v>
      </x:c>
      <x:c r="B3470" s="44">
        <x:v>712</x:v>
      </x:c>
      <x:c r="C3470" s="44">
        <x:f>25/30</x:f>
        <x:v>0.833333333333333</x:v>
      </x:c>
      <x:c r="D3470" s="44"/>
      <x:c r="E3470" s="44"/>
      <x:c r="F3470" s="44"/>
      <x:c r="G3470" s="44">
        <x:v>3</x:v>
      </x:c>
      <x:c r="H3470" s="44"/>
      <x:c r="I3470" s="208" t="s">
        <x:v>100</x:v>
      </x:c>
      <x:c r="J3470" s="44"/>
      <x:c r="K3470" s="44"/>
      <x:c r="M3470">
        <x:v>2583</x:v>
      </x:c>
      <x:c r="O3470" s="209" t="s">
        <x:v>101</x:v>
      </x:c>
      <x:c r="AG3470" s="80">
        <x:v>2</x:v>
      </x:c>
      <x:c r="AL3470" s="103"/>
      <x:c r="AM3470" s="103"/>
      <x:c r="AN3470" s="103"/>
      <x:c r="AO3470" s="103"/>
      <x:c r="AP3470" s="103"/>
      <x:c r="AQ3470" s="103"/>
    </x:row>
    <x:row r="3471" spans="1:43">
      <x:c r="A3471">
        <x:v>346500</x:v>
      </x:c>
      <x:c r="B3471" s="44">
        <x:v>712</x:v>
      </x:c>
      <x:c r="C3471" s="44">
        <x:f>C3470+0.2</x:f>
        <x:v>1.03333333333333</x:v>
      </x:c>
      <x:c r="D3471" s="44">
        <x:v>1</x:v>
      </x:c>
      <x:c r="E3471" s="44"/>
      <x:c r="F3471" s="44"/>
      <x:c r="G3471" s="44"/>
      <x:c r="H3471" s="44"/>
      <x:c r="I3471" s="208"/>
      <x:c r="J3471" s="44"/>
      <x:c r="K3471" s="44"/>
      <x:c r="O3471" s="209"/>
      <x:c r="AG3471" s="80">
        <x:v>2</x:v>
      </x:c>
      <x:c r="AL3471" s="103"/>
      <x:c r="AM3471" s="103"/>
      <x:c r="AN3471" s="103"/>
      <x:c r="AO3471" s="103"/>
      <x:c r="AP3471" s="103"/>
      <x:c r="AQ3471" s="103"/>
    </x:row>
    <x:row r="3472" spans="1:43" ht="16.5">
      <x:c r="A3472">
        <x:v>346600</x:v>
      </x:c>
      <x:c r="B3472" s="44">
        <x:v>713</x:v>
      </x:c>
      <x:c r="C3472" s="44">
        <x:f>20/30</x:f>
        <x:v>0.666666666666667</x:v>
      </x:c>
      <x:c r="D3472" s="44"/>
      <x:c r="E3472" s="44"/>
      <x:c r="F3472" s="44"/>
      <x:c r="G3472" s="44">
        <x:v>2</x:v>
      </x:c>
      <x:c r="H3472" s="44"/>
      <x:c r="I3472" s="208" t="s">
        <x:v>102</x:v>
      </x:c>
      <x:c r="J3472" s="44"/>
      <x:c r="K3472" s="44"/>
      <x:c r="M3472" s="210">
        <x:v>2587</x:v>
      </x:c>
      <x:c r="O3472" s="209" t="s">
        <x:v>101</x:v>
      </x:c>
      <x:c r="AG3472" s="80">
        <x:v>2</x:v>
      </x:c>
      <x:c r="AH3472" t="s">
        <x:v>520</x:v>
      </x:c>
      <x:c r="AL3472" s="103"/>
      <x:c r="AM3472" s="103"/>
      <x:c r="AN3472" s="103"/>
      <x:c r="AO3472" s="103"/>
      <x:c r="AP3472" s="103"/>
      <x:c r="AQ3472" s="103"/>
    </x:row>
    <x:row r="3473" spans="1:43" ht="16.5">
      <x:c r="A3473">
        <x:v>346700</x:v>
      </x:c>
      <x:c r="B3473" s="44">
        <x:v>713</x:v>
      </x:c>
      <x:c r="C3473" s="44">
        <x:f>36/30</x:f>
        <x:v>1.2</x:v>
      </x:c>
      <x:c r="D3473" s="44"/>
      <x:c r="E3473" s="44"/>
      <x:c r="F3473" s="44"/>
      <x:c r="G3473" s="44">
        <x:v>2</x:v>
      </x:c>
      <x:c r="H3473" s="44"/>
      <x:c r="I3473" s="208" t="s">
        <x:v>100</x:v>
      </x:c>
      <x:c r="J3473" s="44"/>
      <x:c r="K3473" s="44"/>
      <x:c r="M3473" s="210">
        <x:v>2587</x:v>
      </x:c>
      <x:c r="O3473" s="209" t="s">
        <x:v>101</x:v>
      </x:c>
      <x:c r="AG3473" s="80">
        <x:v>2</x:v>
      </x:c>
      <x:c r="AH3473" t="s">
        <x:v>520</x:v>
      </x:c>
      <x:c r="AL3473" s="103"/>
      <x:c r="AM3473" s="103"/>
      <x:c r="AN3473" s="103"/>
      <x:c r="AO3473" s="103"/>
      <x:c r="AP3473" s="103"/>
      <x:c r="AQ3473" s="103"/>
    </x:row>
    <x:row r="3474" spans="1:43" ht="16.5">
      <x:c r="A3474">
        <x:v>346800</x:v>
      </x:c>
      <x:c r="B3474" s="44">
        <x:v>713</x:v>
      </x:c>
      <x:c r="C3474" s="44">
        <x:f>51/30</x:f>
        <x:v>1.7</x:v>
      </x:c>
      <x:c r="D3474" s="44"/>
      <x:c r="E3474" s="44"/>
      <x:c r="F3474" s="44"/>
      <x:c r="G3474" s="44">
        <x:v>3</x:v>
      </x:c>
      <x:c r="H3474" s="44"/>
      <x:c r="I3474" s="208" t="s">
        <x:v>104</x:v>
      </x:c>
      <x:c r="J3474" s="44"/>
      <x:c r="K3474" s="44"/>
      <x:c r="M3474" s="210">
        <x:v>2587</x:v>
      </x:c>
      <x:c r="O3474" s="209" t="s">
        <x:v>101</x:v>
      </x:c>
      <x:c r="AG3474" s="80">
        <x:v>2</x:v>
      </x:c>
      <x:c r="AH3474" t="s">
        <x:v>520</x:v>
      </x:c>
      <x:c r="AL3474" s="103"/>
      <x:c r="AM3474" s="103"/>
      <x:c r="AN3474" s="103"/>
      <x:c r="AO3474" s="103"/>
      <x:c r="AP3474" s="103"/>
      <x:c r="AQ3474" s="103"/>
    </x:row>
    <x:row r="3475" spans="1:43" ht="16.5">
      <x:c r="A3475">
        <x:v>346900</x:v>
      </x:c>
      <x:c r="B3475" s="44">
        <x:v>713</x:v>
      </x:c>
      <x:c r="C3475" s="44">
        <x:f>80/30</x:f>
        <x:v>2.66666666666667</x:v>
      </x:c>
      <x:c r="D3475" s="44"/>
      <x:c r="E3475" s="44"/>
      <x:c r="F3475" s="44"/>
      <x:c r="G3475" s="44">
        <x:v>2</x:v>
      </x:c>
      <x:c r="H3475" s="44"/>
      <x:c r="I3475" s="208" t="s">
        <x:v>103</x:v>
      </x:c>
      <x:c r="J3475" s="44"/>
      <x:c r="K3475" s="44"/>
      <x:c r="M3475" s="210">
        <x:v>2588</x:v>
      </x:c>
      <x:c r="O3475" s="209" t="s">
        <x:v>101</x:v>
      </x:c>
      <x:c r="AG3475" s="80">
        <x:v>2</x:v>
      </x:c>
      <x:c r="AL3475" s="103"/>
      <x:c r="AM3475" s="103"/>
      <x:c r="AN3475" s="103"/>
      <x:c r="AO3475" s="103"/>
      <x:c r="AP3475" s="103"/>
      <x:c r="AQ3475" s="103"/>
    </x:row>
    <x:row r="3476" spans="1:43" ht="16.5">
      <x:c r="A3476">
        <x:v>347000</x:v>
      </x:c>
      <x:c r="B3476" s="44">
        <x:v>713</x:v>
      </x:c>
      <x:c r="C3476" s="44">
        <x:f t="shared" ref="C3476:C3480" si="253">C3475+0.0001</x:f>
        <x:v>2.66676666666667</x:v>
      </x:c>
      <x:c r="D3476" s="44">
        <x:v>1</x:v>
      </x:c>
      <x:c r="E3476" s="44"/>
      <x:c r="F3476" s="44"/>
      <x:c r="G3476" s="44"/>
      <x:c r="H3476" s="44"/>
      <x:c r="I3476" s="208"/>
      <x:c r="J3476" s="44"/>
      <x:c r="K3476" s="44"/>
      <x:c r="M3476" s="210">
        <x:v>2593</x:v>
      </x:c>
      <x:c r="N3476">
        <x:v>2</x:v>
      </x:c>
      <x:c r="O3476" s="209"/>
      <x:c r="P3476" t="s">
        <x:v>606</x:v>
      </x:c>
      <x:c r="AL3476" s="103"/>
      <x:c r="AM3476" s="103"/>
      <x:c r="AN3476" s="103"/>
      <x:c r="AO3476" s="103"/>
      <x:c r="AP3476" s="103"/>
      <x:c r="AQ3476" s="103"/>
    </x:row>
    <x:row r="3477" spans="1:43" ht="16.5">
      <x:c r="A3477">
        <x:v>347100</x:v>
      </x:c>
      <x:c r="B3477" s="44">
        <x:v>713</x:v>
      </x:c>
      <x:c r="C3477" s="44">
        <x:f>C3476+0.16</x:f>
        <x:v>2.82676666666667</x:v>
      </x:c>
      <x:c r="D3477" s="44">
        <x:v>1</x:v>
      </x:c>
      <x:c r="E3477" s="44"/>
      <x:c r="F3477" s="44"/>
      <x:c r="G3477" s="44"/>
      <x:c r="H3477" s="44"/>
      <x:c r="I3477" s="208"/>
      <x:c r="J3477" s="44"/>
      <x:c r="K3477" s="44"/>
      <x:c r="M3477" s="210">
        <x:v>2593</x:v>
      </x:c>
      <x:c r="N3477">
        <x:v>2</x:v>
      </x:c>
      <x:c r="O3477" s="209"/>
      <x:c r="P3477" t="s">
        <x:v>607</x:v>
      </x:c>
      <x:c r="AL3477" s="103"/>
      <x:c r="AM3477" s="103"/>
      <x:c r="AN3477" s="103"/>
      <x:c r="AO3477" s="103"/>
      <x:c r="AP3477" s="103"/>
      <x:c r="AQ3477" s="103"/>
    </x:row>
    <x:row r="3478" spans="1:43" ht="16.5">
      <x:c r="A3478">
        <x:v>347200</x:v>
      </x:c>
      <x:c r="B3478" s="44">
        <x:v>713</x:v>
      </x:c>
      <x:c r="C3478" s="44">
        <x:f t="shared" si="253"/>
        <x:v>2.82686666666667</x:v>
      </x:c>
      <x:c r="D3478" s="44">
        <x:v>1</x:v>
      </x:c>
      <x:c r="E3478" s="44"/>
      <x:c r="F3478" s="44"/>
      <x:c r="G3478" s="44"/>
      <x:c r="H3478" s="44"/>
      <x:c r="I3478" s="208"/>
      <x:c r="J3478" s="44"/>
      <x:c r="K3478" s="44"/>
      <x:c r="M3478" s="210">
        <x:v>2593</x:v>
      </x:c>
      <x:c r="N3478">
        <x:v>2</x:v>
      </x:c>
      <x:c r="O3478" s="209"/>
      <x:c r="P3478" t="s">
        <x:v>608</x:v>
      </x:c>
      <x:c r="AL3478" s="103"/>
      <x:c r="AM3478" s="103"/>
      <x:c r="AN3478" s="103"/>
      <x:c r="AO3478" s="103"/>
      <x:c r="AP3478" s="103"/>
      <x:c r="AQ3478" s="103"/>
    </x:row>
    <x:row r="3479" spans="1:43" ht="16.5">
      <x:c r="A3479">
        <x:v>347300</x:v>
      </x:c>
      <x:c r="B3479" s="44">
        <x:v>713</x:v>
      </x:c>
      <x:c r="C3479" s="44">
        <x:f>C3475+0.21</x:f>
        <x:v>2.87666666666667</x:v>
      </x:c>
      <x:c r="D3479" s="44"/>
      <x:c r="E3479" s="44"/>
      <x:c r="F3479" s="44"/>
      <x:c r="G3479" s="44">
        <x:v>3</x:v>
      </x:c>
      <x:c r="H3479" s="44"/>
      <x:c r="I3479" s="208" t="s">
        <x:v>100</x:v>
      </x:c>
      <x:c r="J3479" s="44"/>
      <x:c r="K3479" s="44"/>
      <x:c r="M3479" s="210">
        <x:v>2588</x:v>
      </x:c>
      <x:c r="O3479" s="209" t="s">
        <x:v>101</x:v>
      </x:c>
      <x:c r="AG3479" s="80">
        <x:v>2</x:v>
      </x:c>
      <x:c r="AL3479" s="103"/>
      <x:c r="AM3479" s="103"/>
      <x:c r="AN3479" s="103"/>
      <x:c r="AO3479" s="103"/>
      <x:c r="AP3479" s="103"/>
      <x:c r="AQ3479" s="103"/>
    </x:row>
    <x:row r="3480" spans="1:43" ht="16.5">
      <x:c r="A3480">
        <x:v>347400</x:v>
      </x:c>
      <x:c r="B3480" s="44">
        <x:v>713</x:v>
      </x:c>
      <x:c r="C3480" s="44">
        <x:f>C3478+0.16</x:f>
        <x:v>2.98686666666667</x:v>
      </x:c>
      <x:c r="D3480" s="44">
        <x:v>1</x:v>
      </x:c>
      <x:c r="E3480" s="44"/>
      <x:c r="F3480" s="44"/>
      <x:c r="G3480" s="44"/>
      <x:c r="H3480" s="44"/>
      <x:c r="I3480" s="208"/>
      <x:c r="J3480" s="44"/>
      <x:c r="K3480" s="44"/>
      <x:c r="M3480" s="210">
        <x:v>2593</x:v>
      </x:c>
      <x:c r="N3480">
        <x:v>2</x:v>
      </x:c>
      <x:c r="O3480" s="209"/>
      <x:c r="P3480" t="s">
        <x:v>609</x:v>
      </x:c>
      <x:c r="AL3480" s="103"/>
      <x:c r="AM3480" s="103"/>
      <x:c r="AN3480" s="103"/>
      <x:c r="AO3480" s="103"/>
      <x:c r="AP3480" s="103"/>
      <x:c r="AQ3480" s="103"/>
    </x:row>
    <x:row r="3481" spans="1:43" ht="16.5">
      <x:c r="A3481">
        <x:v>347500</x:v>
      </x:c>
      <x:c r="B3481" s="44">
        <x:v>713</x:v>
      </x:c>
      <x:c r="C3481" s="44">
        <x:f>C3480+0.00001</x:f>
        <x:v>2.98687666666667</x:v>
      </x:c>
      <x:c r="D3481" s="44">
        <x:v>1</x:v>
      </x:c>
      <x:c r="E3481" s="44"/>
      <x:c r="F3481" s="44"/>
      <x:c r="G3481" s="44"/>
      <x:c r="H3481" s="44"/>
      <x:c r="I3481" s="208"/>
      <x:c r="J3481" s="44"/>
      <x:c r="K3481" s="44"/>
      <x:c r="M3481" s="210">
        <x:v>2593</x:v>
      </x:c>
      <x:c r="N3481">
        <x:v>2</x:v>
      </x:c>
      <x:c r="O3481" s="209"/>
      <x:c r="P3481" t="s">
        <x:v>610</x:v>
      </x:c>
      <x:c r="AL3481" s="103"/>
      <x:c r="AM3481" s="103"/>
      <x:c r="AN3481" s="103"/>
      <x:c r="AO3481" s="103"/>
      <x:c r="AP3481" s="103"/>
      <x:c r="AQ3481" s="103"/>
    </x:row>
    <x:row r="3482" spans="1:43" ht="16.5">
      <x:c r="A3482">
        <x:v>347600</x:v>
      </x:c>
      <x:c r="B3482" s="44">
        <x:v>713</x:v>
      </x:c>
      <x:c r="C3482" s="44">
        <x:f>C3479+0.21</x:f>
        <x:v>3.08666666666667</x:v>
      </x:c>
      <x:c r="D3482" s="44"/>
      <x:c r="E3482" s="44"/>
      <x:c r="F3482" s="44"/>
      <x:c r="G3482" s="44">
        <x:v>4</x:v>
      </x:c>
      <x:c r="H3482" s="44"/>
      <x:c r="I3482" s="208" t="s">
        <x:v>102</x:v>
      </x:c>
      <x:c r="J3482" s="44"/>
      <x:c r="K3482" s="44"/>
      <x:c r="M3482" s="210">
        <x:v>2588</x:v>
      </x:c>
      <x:c r="O3482" s="209" t="s">
        <x:v>101</x:v>
      </x:c>
      <x:c r="AG3482" s="80">
        <x:v>2</x:v>
      </x:c>
      <x:c r="AL3482" s="103"/>
      <x:c r="AM3482" s="103"/>
      <x:c r="AN3482" s="103"/>
      <x:c r="AO3482" s="103"/>
      <x:c r="AP3482" s="103"/>
      <x:c r="AQ3482" s="103"/>
    </x:row>
    <x:row r="3483" spans="1:43" ht="16.5">
      <x:c r="A3483">
        <x:v>347700</x:v>
      </x:c>
      <x:c r="B3483" s="44">
        <x:v>714</x:v>
      </x:c>
      <x:c r="C3483" s="44">
        <x:v>1e-5</x:v>
      </x:c>
      <x:c r="D3483" s="44">
        <x:v>1</x:v>
      </x:c>
      <x:c r="E3483" s="44"/>
      <x:c r="F3483" s="44"/>
      <x:c r="G3483" s="44"/>
      <x:c r="H3483" s="44"/>
      <x:c r="I3483" s="208"/>
      <x:c r="J3483" s="44"/>
      <x:c r="K3483" s="44"/>
      <x:c r="M3483" s="210">
        <x:v>2613</x:v>
      </x:c>
      <x:c r="N3483">
        <x:v>2</x:v>
      </x:c>
      <x:c r="O3483" s="209"/>
      <x:c r="P3483" t="s">
        <x:v>197</x:v>
      </x:c>
      <x:c r="AL3483" s="103"/>
      <x:c r="AM3483" s="103"/>
      <x:c r="AN3483" s="103"/>
      <x:c r="AO3483" s="103"/>
      <x:c r="AP3483" s="103"/>
      <x:c r="AQ3483" s="103"/>
    </x:row>
    <x:row r="3484" spans="1:43" ht="16.5">
      <x:c r="A3484">
        <x:v>347800</x:v>
      </x:c>
      <x:c r="B3484" s="44">
        <x:v>714</x:v>
      </x:c>
      <x:c r="C3484" s="44">
        <x:v>2e-5</x:v>
      </x:c>
      <x:c r="D3484" s="44">
        <x:v>1</x:v>
      </x:c>
      <x:c r="E3484" s="44"/>
      <x:c r="F3484" s="44"/>
      <x:c r="G3484" s="44"/>
      <x:c r="H3484" s="44"/>
      <x:c r="I3484" s="208"/>
      <x:c r="J3484" s="44"/>
      <x:c r="K3484" s="44"/>
      <x:c r="M3484" s="210">
        <x:v>2614</x:v>
      </x:c>
      <x:c r="N3484">
        <x:v>2</x:v>
      </x:c>
      <x:c r="O3484" s="209"/>
      <x:c r="P3484" t="s">
        <x:v>197</x:v>
      </x:c>
      <x:c r="AL3484" s="103"/>
      <x:c r="AM3484" s="103"/>
      <x:c r="AN3484" s="103"/>
      <x:c r="AO3484" s="103"/>
      <x:c r="AP3484" s="103"/>
      <x:c r="AQ3484" s="103"/>
    </x:row>
    <x:row r="3485" spans="1:43" ht="16.5">
      <x:c r="A3485">
        <x:v>347900</x:v>
      </x:c>
      <x:c r="B3485" s="44">
        <x:v>714</x:v>
      </x:c>
      <x:c r="C3485" s="44">
        <x:f>76/30</x:f>
        <x:v>2.53333333333333</x:v>
      </x:c>
      <x:c r="D3485" s="44"/>
      <x:c r="E3485" s="44"/>
      <x:c r="F3485" s="44"/>
      <x:c r="G3485" s="44">
        <x:v>3</x:v>
      </x:c>
      <x:c r="H3485" s="44"/>
      <x:c r="I3485" s="208" t="s">
        <x:v>100</x:v>
      </x:c>
      <x:c r="J3485" s="44"/>
      <x:c r="K3485" s="44"/>
      <x:c r="M3485" s="210"/>
      <x:c r="O3485" s="209"/>
      <x:c r="AL3485" s="103"/>
      <x:c r="AM3485" s="103"/>
      <x:c r="AN3485" s="103"/>
      <x:c r="AO3485" s="103"/>
      <x:c r="AP3485" s="103"/>
      <x:c r="AQ3485" s="103"/>
    </x:row>
    <x:row r="3486" spans="1:43" ht="16.5">
      <x:c r="A3486">
        <x:v>348000</x:v>
      </x:c>
      <x:c r="B3486" s="44">
        <x:v>714</x:v>
      </x:c>
      <x:c r="C3486" s="44">
        <x:f t="shared" ref="C3486:C3490" si="254">C3485+0.18</x:f>
        <x:v>2.71333333333333</x:v>
      </x:c>
      <x:c r="D3486" s="44"/>
      <x:c r="E3486" s="44"/>
      <x:c r="F3486" s="44"/>
      <x:c r="G3486" s="44">
        <x:v>2</x:v>
      </x:c>
      <x:c r="H3486" s="44"/>
      <x:c r="I3486" s="208" t="s">
        <x:v>102</x:v>
      </x:c>
      <x:c r="J3486" s="44"/>
      <x:c r="K3486" s="44"/>
      <x:c r="M3486" s="210"/>
      <x:c r="O3486" s="209"/>
      <x:c r="AL3486" s="103"/>
      <x:c r="AM3486" s="103"/>
      <x:c r="AN3486" s="103"/>
      <x:c r="AO3486" s="103"/>
      <x:c r="AP3486" s="103"/>
      <x:c r="AQ3486" s="103"/>
    </x:row>
    <x:row r="3487" spans="1:43" ht="16.5">
      <x:c r="A3487">
        <x:v>348100</x:v>
      </x:c>
      <x:c r="B3487" s="44">
        <x:v>714</x:v>
      </x:c>
      <x:c r="C3487" s="44">
        <x:f t="shared" si="254"/>
        <x:v>2.89333333333333</x:v>
      </x:c>
      <x:c r="D3487" s="44"/>
      <x:c r="E3487" s="44"/>
      <x:c r="F3487" s="44"/>
      <x:c r="G3487" s="44">
        <x:v>3</x:v>
      </x:c>
      <x:c r="H3487" s="44"/>
      <x:c r="I3487" s="208" t="s">
        <x:v>103</x:v>
      </x:c>
      <x:c r="J3487" s="44"/>
      <x:c r="K3487" s="44"/>
      <x:c r="M3487" s="210"/>
      <x:c r="O3487" s="209"/>
      <x:c r="AL3487" s="103"/>
      <x:c r="AM3487" s="103"/>
      <x:c r="AN3487" s="103"/>
      <x:c r="AO3487" s="103"/>
      <x:c r="AP3487" s="103"/>
      <x:c r="AQ3487" s="103"/>
    </x:row>
    <x:row r="3488" spans="1:43" ht="16.5">
      <x:c r="A3488">
        <x:v>348200</x:v>
      </x:c>
      <x:c r="B3488" s="44">
        <x:v>714</x:v>
      </x:c>
      <x:c r="C3488" s="44">
        <x:f t="shared" si="254"/>
        <x:v>3.07333333333333</x:v>
      </x:c>
      <x:c r="D3488" s="44"/>
      <x:c r="E3488" s="44"/>
      <x:c r="F3488" s="44"/>
      <x:c r="G3488" s="44">
        <x:v>2</x:v>
      </x:c>
      <x:c r="H3488" s="44"/>
      <x:c r="I3488" s="208" t="s">
        <x:v>104</x:v>
      </x:c>
      <x:c r="J3488" s="44"/>
      <x:c r="K3488" s="44"/>
      <x:c r="M3488" s="210"/>
      <x:c r="O3488" s="209"/>
      <x:c r="AL3488" s="103"/>
      <x:c r="AM3488" s="103"/>
      <x:c r="AN3488" s="103"/>
      <x:c r="AO3488" s="103"/>
      <x:c r="AP3488" s="103"/>
      <x:c r="AQ3488" s="103"/>
    </x:row>
    <x:row r="3489" spans="1:43" ht="16.5">
      <x:c r="A3489">
        <x:v>348300</x:v>
      </x:c>
      <x:c r="B3489" s="44">
        <x:v>714</x:v>
      </x:c>
      <x:c r="C3489" s="44">
        <x:f t="shared" si="254"/>
        <x:v>3.25333333333333</x:v>
      </x:c>
      <x:c r="D3489" s="44"/>
      <x:c r="E3489" s="44"/>
      <x:c r="F3489" s="44"/>
      <x:c r="G3489" s="44">
        <x:v>3</x:v>
      </x:c>
      <x:c r="H3489" s="44"/>
      <x:c r="I3489" s="208" t="s">
        <x:v>104</x:v>
      </x:c>
      <x:c r="J3489" s="44"/>
      <x:c r="K3489" s="44"/>
      <x:c r="M3489" s="210"/>
      <x:c r="O3489" s="209"/>
      <x:c r="AL3489" s="103"/>
      <x:c r="AM3489" s="103"/>
      <x:c r="AN3489" s="103"/>
      <x:c r="AO3489" s="103"/>
      <x:c r="AP3489" s="103"/>
      <x:c r="AQ3489" s="103"/>
    </x:row>
    <x:row r="3490" spans="1:43" ht="16.5">
      <x:c r="A3490">
        <x:v>348400</x:v>
      </x:c>
      <x:c r="B3490" s="44">
        <x:v>714</x:v>
      </x:c>
      <x:c r="C3490" s="44">
        <x:f t="shared" si="254"/>
        <x:v>3.43333333333333</x:v>
      </x:c>
      <x:c r="D3490" s="44"/>
      <x:c r="E3490" s="44"/>
      <x:c r="F3490" s="44"/>
      <x:c r="G3490" s="44">
        <x:v>2</x:v>
      </x:c>
      <x:c r="H3490" s="44"/>
      <x:c r="I3490" s="208" t="s">
        <x:v>100</x:v>
      </x:c>
      <x:c r="J3490" s="44"/>
      <x:c r="K3490" s="44"/>
      <x:c r="M3490" s="210"/>
      <x:c r="O3490" s="209"/>
      <x:c r="AL3490" s="103"/>
      <x:c r="AM3490" s="103"/>
      <x:c r="AN3490" s="103"/>
      <x:c r="AO3490" s="103"/>
      <x:c r="AP3490" s="103"/>
      <x:c r="AQ3490" s="103"/>
    </x:row>
    <x:row r="3491" spans="1:43" ht="16.5">
      <x:c r="A3491">
        <x:v>348500</x:v>
      </x:c>
      <x:c r="B3491" s="44">
        <x:v>714</x:v>
      </x:c>
      <x:c r="C3491" s="44">
        <x:f t="shared" ref="C3491:C3493" si="255">138/30</x:f>
        <x:v>4.6</x:v>
      </x:c>
      <x:c r="D3491" s="44"/>
      <x:c r="E3491" s="44"/>
      <x:c r="F3491" s="44"/>
      <x:c r="G3491" s="44">
        <x:v>3</x:v>
      </x:c>
      <x:c r="H3491" s="44"/>
      <x:c r="I3491" s="208" t="s">
        <x:v>100</x:v>
      </x:c>
      <x:c r="J3491" s="44"/>
      <x:c r="K3491" s="44"/>
      <x:c r="M3491" s="210"/>
      <x:c r="O3491" s="209"/>
      <x:c r="AL3491" s="103"/>
      <x:c r="AM3491" s="103"/>
      <x:c r="AN3491" s="103"/>
      <x:c r="AO3491" s="103"/>
      <x:c r="AP3491" s="103"/>
      <x:c r="AQ3491" s="103"/>
    </x:row>
    <x:row r="3492" spans="1:43" ht="16.5">
      <x:c r="A3492">
        <x:v>348600</x:v>
      </x:c>
      <x:c r="B3492" s="44">
        <x:v>714</x:v>
      </x:c>
      <x:c r="C3492" s="44">
        <x:f t="shared" ref="C3492:C3494" si="256">C3491+0.3</x:f>
        <x:v>4.9</x:v>
      </x:c>
      <x:c r="D3492" s="44"/>
      <x:c r="E3492" s="44"/>
      <x:c r="F3492" s="44"/>
      <x:c r="G3492" s="44">
        <x:v>3</x:v>
      </x:c>
      <x:c r="H3492" s="44"/>
      <x:c r="I3492" s="208" t="s">
        <x:v>102</x:v>
      </x:c>
      <x:c r="J3492" s="44"/>
      <x:c r="K3492" s="44"/>
      <x:c r="M3492" s="210"/>
      <x:c r="O3492" s="209"/>
      <x:c r="AL3492" s="103"/>
      <x:c r="AM3492" s="103"/>
      <x:c r="AN3492" s="103"/>
      <x:c r="AO3492" s="103"/>
      <x:c r="AP3492" s="103"/>
      <x:c r="AQ3492" s="103"/>
    </x:row>
    <x:row r="3493" spans="1:43" ht="16.5">
      <x:c r="A3493">
        <x:v>348700</x:v>
      </x:c>
      <x:c r="B3493" s="44">
        <x:v>714</x:v>
      </x:c>
      <x:c r="C3493" s="44">
        <x:f t="shared" si="256"/>
        <x:v>5.2</x:v>
      </x:c>
      <x:c r="D3493" s="44"/>
      <x:c r="E3493" s="44"/>
      <x:c r="F3493" s="44"/>
      <x:c r="G3493" s="44">
        <x:v>3</x:v>
      </x:c>
      <x:c r="H3493" s="44"/>
      <x:c r="I3493" s="208" t="s">
        <x:v>103</x:v>
      </x:c>
      <x:c r="J3493" s="44"/>
      <x:c r="K3493" s="44"/>
      <x:c r="M3493" s="210"/>
      <x:c r="O3493" s="209"/>
      <x:c r="AL3493" s="103"/>
      <x:c r="AM3493" s="103"/>
      <x:c r="AN3493" s="103"/>
      <x:c r="AO3493" s="103"/>
      <x:c r="AP3493" s="103"/>
      <x:c r="AQ3493" s="103"/>
    </x:row>
    <x:row r="3494" spans="1:43" ht="16.5">
      <x:c r="A3494">
        <x:v>348800</x:v>
      </x:c>
      <x:c r="B3494" s="44">
        <x:v>714</x:v>
      </x:c>
      <x:c r="C3494" s="44">
        <x:f t="shared" si="256"/>
        <x:v>5.5</x:v>
      </x:c>
      <x:c r="D3494" s="44"/>
      <x:c r="E3494" s="44"/>
      <x:c r="F3494" s="44"/>
      <x:c r="G3494" s="44">
        <x:v>3</x:v>
      </x:c>
      <x:c r="H3494" s="44"/>
      <x:c r="I3494" s="208" t="s">
        <x:v>104</x:v>
      </x:c>
      <x:c r="J3494" s="44"/>
      <x:c r="K3494" s="44"/>
      <x:c r="M3494" s="210"/>
      <x:c r="O3494" s="209"/>
      <x:c r="AL3494" s="103"/>
      <x:c r="AM3494" s="103"/>
      <x:c r="AN3494" s="103"/>
      <x:c r="AO3494" s="103"/>
      <x:c r="AP3494" s="103"/>
      <x:c r="AQ3494" s="103"/>
    </x:row>
    <x:row r="3495" spans="1:43" ht="16.5">
      <x:c r="A3495">
        <x:v>348900</x:v>
      </x:c>
      <x:c r="B3495" s="44">
        <x:v>714</x:v>
      </x:c>
      <x:c r="C3495" s="44">
        <x:f>268/30</x:f>
        <x:v>8.93333333333333</x:v>
      </x:c>
      <x:c r="D3495" s="44"/>
      <x:c r="E3495" s="44"/>
      <x:c r="F3495" s="44"/>
      <x:c r="G3495" s="44">
        <x:v>4</x:v>
      </x:c>
      <x:c r="H3495" s="44"/>
      <x:c r="I3495" s="208" t="s">
        <x:v>104</x:v>
      </x:c>
      <x:c r="J3495" s="44"/>
      <x:c r="K3495" s="44"/>
      <x:c r="M3495" s="210"/>
      <x:c r="O3495" s="209"/>
      <x:c r="AL3495" s="103"/>
      <x:c r="AM3495" s="103"/>
      <x:c r="AN3495" s="103"/>
      <x:c r="AO3495" s="103"/>
      <x:c r="AP3495" s="103"/>
      <x:c r="AQ3495" s="103"/>
    </x:row>
    <x:row r="3496" spans="1:43">
      <x:c r="A3496">
        <x:v>349000</x:v>
      </x:c>
      <x:c r="B3496" s="44">
        <x:v>715</x:v>
      </x:c>
      <x:c r="C3496" s="44">
        <x:f>217/30</x:f>
        <x:v>7.23333333333333</x:v>
      </x:c>
      <x:c r="D3496" s="44"/>
      <x:c r="E3496" s="44"/>
      <x:c r="F3496" s="44"/>
      <x:c r="G3496" s="44">
        <x:v>3</x:v>
      </x:c>
      <x:c r="H3496" s="44"/>
      <x:c r="I3496" s="208" t="s">
        <x:v>102</x:v>
      </x:c>
      <x:c r="J3496" s="44"/>
      <x:c r="K3496" s="44"/>
      <x:c r="AL3496" s="103"/>
      <x:c r="AM3496" s="103"/>
      <x:c r="AN3496" s="103"/>
      <x:c r="AO3496" s="103"/>
      <x:c r="AP3496" s="103"/>
      <x:c r="AQ3496" s="103"/>
    </x:row>
    <x:row r="3497" spans="1:43">
      <x:c r="A3497">
        <x:v>349100</x:v>
      </x:c>
      <x:c r="B3497" s="44">
        <x:v>715</x:v>
      </x:c>
      <x:c r="C3497" s="44">
        <x:f t="shared" ref="C3497:C3500" si="257">C3496+0.16</x:f>
        <x:v>7.39333333333333</x:v>
      </x:c>
      <x:c r="D3497" s="44"/>
      <x:c r="E3497" s="44"/>
      <x:c r="F3497" s="44"/>
      <x:c r="G3497" s="44">
        <x:v>4</x:v>
      </x:c>
      <x:c r="H3497" s="44"/>
      <x:c r="I3497" s="208" t="s">
        <x:v>100</x:v>
      </x:c>
      <x:c r="J3497" s="44"/>
      <x:c r="K3497" s="44"/>
      <x:c r="AL3497" s="103"/>
      <x:c r="AM3497" s="103"/>
      <x:c r="AN3497" s="103"/>
      <x:c r="AO3497" s="103"/>
      <x:c r="AP3497" s="103"/>
      <x:c r="AQ3497" s="103"/>
    </x:row>
    <x:row r="3498" spans="1:43">
      <x:c r="A3498">
        <x:v>349200</x:v>
      </x:c>
      <x:c r="B3498" s="44">
        <x:v>715</x:v>
      </x:c>
      <x:c r="C3498" s="44">
        <x:f t="shared" si="257"/>
        <x:v>7.55333333333333</x:v>
      </x:c>
      <x:c r="D3498" s="44"/>
      <x:c r="E3498" s="44"/>
      <x:c r="F3498" s="44"/>
      <x:c r="G3498" s="44">
        <x:v>5</x:v>
      </x:c>
      <x:c r="H3498" s="44"/>
      <x:c r="I3498" s="208" t="s">
        <x:v>102</x:v>
      </x:c>
      <x:c r="J3498" s="44"/>
      <x:c r="K3498" s="44"/>
      <x:c r="AL3498" s="103"/>
      <x:c r="AM3498" s="103"/>
      <x:c r="AN3498" s="103"/>
      <x:c r="AO3498" s="103"/>
      <x:c r="AP3498" s="103"/>
      <x:c r="AQ3498" s="103"/>
    </x:row>
    <x:row r="3499" spans="1:43">
      <x:c r="A3499">
        <x:v>349300</x:v>
      </x:c>
      <x:c r="B3499" s="44">
        <x:v>715</x:v>
      </x:c>
      <x:c r="C3499" s="44">
        <x:f t="shared" si="257"/>
        <x:v>7.71333333333333</x:v>
      </x:c>
      <x:c r="D3499" s="44"/>
      <x:c r="E3499" s="44"/>
      <x:c r="F3499" s="44"/>
      <x:c r="G3499" s="44">
        <x:v>4</x:v>
      </x:c>
      <x:c r="H3499" s="44"/>
      <x:c r="I3499" s="208" t="s">
        <x:v>103</x:v>
      </x:c>
      <x:c r="J3499" s="44"/>
      <x:c r="K3499" s="44"/>
      <x:c r="AL3499" s="103"/>
      <x:c r="AM3499" s="103"/>
      <x:c r="AN3499" s="103"/>
      <x:c r="AO3499" s="103"/>
      <x:c r="AP3499" s="103"/>
      <x:c r="AQ3499" s="103"/>
    </x:row>
    <x:row r="3500" spans="1:43">
      <x:c r="A3500">
        <x:v>349400</x:v>
      </x:c>
      <x:c r="B3500" s="44">
        <x:v>715</x:v>
      </x:c>
      <x:c r="C3500" s="44">
        <x:f t="shared" si="257"/>
        <x:v>7.87333333333333</x:v>
      </x:c>
      <x:c r="D3500" s="44"/>
      <x:c r="E3500" s="44"/>
      <x:c r="F3500" s="44"/>
      <x:c r="G3500" s="44">
        <x:v>5</x:v>
      </x:c>
      <x:c r="H3500" s="44"/>
      <x:c r="I3500" s="208" t="s">
        <x:v>104</x:v>
      </x:c>
      <x:c r="J3500" s="44"/>
      <x:c r="K3500" s="44"/>
      <x:c r="AL3500" s="103"/>
      <x:c r="AM3500" s="103"/>
      <x:c r="AN3500" s="103"/>
      <x:c r="AO3500" s="103"/>
      <x:c r="AP3500" s="103"/>
      <x:c r="AQ3500" s="103"/>
    </x:row>
    <x:row r="3501" spans="1:43">
      <x:c r="A3501">
        <x:v>349500</x:v>
      </x:c>
      <x:c r="B3501" s="44">
        <x:v>716</x:v>
      </x:c>
      <x:c r="C3501" s="44">
        <x:f>42/30</x:f>
        <x:v>1.4</x:v>
      </x:c>
      <x:c r="D3501" s="44"/>
      <x:c r="E3501" s="44"/>
      <x:c r="F3501" s="44"/>
      <x:c r="G3501" s="44">
        <x:v>1</x:v>
      </x:c>
      <x:c r="H3501" s="44"/>
      <x:c r="I3501" s="208" t="s">
        <x:v>104</x:v>
      </x:c>
      <x:c r="J3501" s="44"/>
      <x:c r="K3501" s="44"/>
      <x:c r="AL3501" s="165"/>
      <x:c r="AM3501" s="165"/>
      <x:c r="AN3501" s="165"/>
      <x:c r="AO3501" s="165"/>
      <x:c r="AP3501" s="165"/>
      <x:c r="AQ3501" s="165"/>
    </x:row>
    <x:row r="3502" spans="1:43" ht="16.5">
      <x:c r="A3502">
        <x:v>349600</x:v>
      </x:c>
      <x:c r="B3502" s="211">
        <x:v>717</x:v>
      </x:c>
      <x:c r="C3502">
        <x:v>0.6</x:v>
      </x:c>
      <x:c r="G3502">
        <x:v>2</x:v>
      </x:c>
      <x:c r="I3502" s="114" t="s">
        <x:v>104</x:v>
      </x:c>
      <x:c r="K3502" t="s">
        <x:v>133</x:v>
      </x:c>
      <x:c r="M3502" s="210">
        <x:v>2630</x:v>
      </x:c>
      <x:c r="O3502" s="209" t="s">
        <x:v>101</x:v>
      </x:c>
      <x:c r="AG3502" s="80">
        <x:v>1</x:v>
      </x:c>
      <x:c r="AL3502" s="165"/>
      <x:c r="AM3502" s="165"/>
      <x:c r="AN3502" s="165"/>
      <x:c r="AO3502" s="165"/>
      <x:c r="AP3502" s="165"/>
      <x:c r="AQ3502" s="165"/>
    </x:row>
    <x:row r="3503" spans="1:43" ht="16.5">
      <x:c r="A3503">
        <x:v>349700</x:v>
      </x:c>
      <x:c r="B3503" s="211">
        <x:v>717</x:v>
      </x:c>
      <x:c r="C3503">
        <x:f>35/30</x:f>
        <x:v>1.16666666666667</x:v>
      </x:c>
      <x:c r="G3503">
        <x:v>2</x:v>
      </x:c>
      <x:c r="I3503" s="114" t="s">
        <x:v>102</x:v>
      </x:c>
      <x:c r="K3503" t="s">
        <x:v>133</x:v>
      </x:c>
      <x:c r="M3503" s="210">
        <x:v>2630</x:v>
      </x:c>
      <x:c r="O3503" s="209" t="s">
        <x:v>101</x:v>
      </x:c>
      <x:c r="AG3503" s="80">
        <x:v>1</x:v>
      </x:c>
      <x:c r="AL3503" s="165"/>
      <x:c r="AM3503" s="165"/>
      <x:c r="AN3503" s="165"/>
      <x:c r="AO3503" s="165"/>
      <x:c r="AP3503" s="165"/>
      <x:c r="AQ3503" s="165"/>
    </x:row>
    <x:row r="3504" spans="1:43" ht="16.5">
      <x:c r="A3504">
        <x:v>349800</x:v>
      </x:c>
      <x:c r="B3504" s="211">
        <x:v>717</x:v>
      </x:c>
      <x:c r="C3504">
        <x:f>69/30</x:f>
        <x:v>2.3</x:v>
      </x:c>
      <x:c r="G3504">
        <x:v>3</x:v>
      </x:c>
      <x:c r="I3504" s="114" t="s">
        <x:v>104</x:v>
      </x:c>
      <x:c r="K3504" t="s">
        <x:v>133</x:v>
      </x:c>
      <x:c r="M3504" s="210">
        <x:v>2630</x:v>
      </x:c>
      <x:c r="O3504" s="209" t="s">
        <x:v>101</x:v>
      </x:c>
      <x:c r="AG3504" s="80">
        <x:v>2</x:v>
      </x:c>
      <x:c r="AL3504" s="165"/>
      <x:c r="AM3504" s="165"/>
      <x:c r="AN3504" s="165"/>
      <x:c r="AO3504" s="165"/>
      <x:c r="AP3504" s="165"/>
      <x:c r="AQ3504" s="165"/>
    </x:row>
    <x:row r="3505" spans="1:43" ht="16.5">
      <x:c r="A3505">
        <x:v>349900</x:v>
      </x:c>
      <x:c r="B3505" s="31">
        <x:v>718</x:v>
      </x:c>
      <x:c r="C3505">
        <x:f>10/30</x:f>
        <x:v>0.333333333333333</x:v>
      </x:c>
      <x:c r="D3505">
        <x:v>1</x:v>
      </x:c>
      <x:c r="I3505" s="114"/>
      <x:c r="M3505" s="210"/>
      <x:c r="O3505" s="209"/>
      <x:c r="AG3505" s="80">
        <x:v>1</x:v>
      </x:c>
      <x:c r="AL3505" s="165"/>
      <x:c r="AM3505" s="165"/>
      <x:c r="AN3505" s="165"/>
      <x:c r="AO3505" s="165"/>
      <x:c r="AP3505" s="165"/>
      <x:c r="AQ3505" s="165"/>
    </x:row>
    <x:row r="3506" spans="1:43" ht="16.5">
      <x:c r="A3506">
        <x:v>350000</x:v>
      </x:c>
      <x:c r="B3506" s="31">
        <x:v>718</x:v>
      </x:c>
      <x:c r="C3506">
        <x:f>C3505+0.2</x:f>
        <x:v>0.533333333333333</x:v>
      </x:c>
      <x:c r="D3506">
        <x:v>1</x:v>
      </x:c>
      <x:c r="I3506" s="114"/>
      <x:c r="M3506" s="210"/>
      <x:c r="O3506" s="209"/>
      <x:c r="AG3506" s="80">
        <x:v>1</x:v>
      </x:c>
      <x:c r="AL3506" s="165"/>
      <x:c r="AM3506" s="165"/>
      <x:c r="AN3506" s="165"/>
      <x:c r="AO3506" s="165"/>
      <x:c r="AP3506" s="165"/>
      <x:c r="AQ3506" s="165"/>
    </x:row>
    <x:row r="3507" spans="1:43" ht="16.5">
      <x:c r="A3507">
        <x:v>350100</x:v>
      </x:c>
      <x:c r="B3507" s="31">
        <x:v>718</x:v>
      </x:c>
      <x:c r="C3507">
        <x:f>34/30</x:f>
        <x:v>1.13333333333333</x:v>
      </x:c>
      <x:c r="G3507">
        <x:v>2</x:v>
      </x:c>
      <x:c r="I3507" s="114" t="s">
        <x:v>100</x:v>
      </x:c>
      <x:c r="K3507" t="s">
        <x:v>133</x:v>
      </x:c>
      <x:c r="M3507" s="210">
        <x:v>2632</x:v>
      </x:c>
      <x:c r="O3507" s="209" t="s">
        <x:v>101</x:v>
      </x:c>
      <x:c r="AG3507" s="80">
        <x:v>2</x:v>
      </x:c>
      <x:c r="AL3507" s="165"/>
      <x:c r="AM3507" s="165"/>
      <x:c r="AN3507" s="165"/>
      <x:c r="AO3507" s="165"/>
      <x:c r="AP3507" s="165"/>
      <x:c r="AQ3507" s="165"/>
    </x:row>
    <x:row r="3508" spans="1:43" ht="16.5">
      <x:c r="A3508">
        <x:v>350200</x:v>
      </x:c>
      <x:c r="B3508" s="31">
        <x:v>718</x:v>
      </x:c>
      <x:c r="C3508">
        <x:f>C3507+0.23</x:f>
        <x:v>1.36333333333333</x:v>
      </x:c>
      <x:c r="G3508">
        <x:v>3</x:v>
      </x:c>
      <x:c r="I3508" s="114" t="s">
        <x:v>103</x:v>
      </x:c>
      <x:c r="M3508" s="210">
        <x:v>2632</x:v>
      </x:c>
      <x:c r="O3508" s="209" t="s">
        <x:v>101</x:v>
      </x:c>
      <x:c r="AG3508" s="80">
        <x:v>2</x:v>
      </x:c>
      <x:c r="AL3508" s="165"/>
      <x:c r="AM3508" s="165"/>
      <x:c r="AN3508" s="165"/>
      <x:c r="AO3508" s="165"/>
      <x:c r="AP3508" s="165"/>
      <x:c r="AQ3508" s="165"/>
    </x:row>
    <x:row r="3509" spans="1:43" ht="16.5">
      <x:c r="A3509">
        <x:v>350300</x:v>
      </x:c>
      <x:c r="B3509" s="211">
        <x:v>719</x:v>
      </x:c>
      <x:c r="C3509">
        <x:f>19/30</x:f>
        <x:v>0.633333333333333</x:v>
      </x:c>
      <x:c r="G3509">
        <x:v>3</x:v>
      </x:c>
      <x:c r="I3509" s="114" t="s">
        <x:v>104</x:v>
      </x:c>
      <x:c r="K3509" t="s">
        <x:v>171</x:v>
      </x:c>
      <x:c r="M3509" s="210">
        <x:v>2630</x:v>
      </x:c>
      <x:c r="O3509" s="209" t="s">
        <x:v>101</x:v>
      </x:c>
      <x:c r="U3509">
        <x:v>439</x:v>
      </x:c>
      <x:c r="V3509">
        <x:v>0.1</x:v>
      </x:c>
      <x:c r="W3509" t="s">
        <x:v>114</x:v>
      </x:c>
      <x:c r="X3509">
        <x:v>4</x:v>
      </x:c>
      <x:c r="Y3509">
        <x:v>0</x:v>
      </x:c>
      <x:c r="Z3509" t="s">
        <x:v>115</x:v>
      </x:c>
      <x:c r="AA3509">
        <x:v>40</x:v>
      </x:c>
      <x:c r="AD3509" t="s">
        <x:v>166</x:v>
      </x:c>
      <x:c r="AG3509" s="80">
        <x:v>2</x:v>
      </x:c>
      <x:c r="AL3509" s="165"/>
      <x:c r="AM3509" s="165"/>
      <x:c r="AN3509" s="165"/>
      <x:c r="AO3509" s="165"/>
      <x:c r="AP3509" s="165"/>
      <x:c r="AQ3509" s="165"/>
    </x:row>
    <x:row r="3510" spans="1:43" ht="16.5">
      <x:c r="A3510">
        <x:v>350400</x:v>
      </x:c>
      <x:c r="B3510" s="211">
        <x:v>719</x:v>
      </x:c>
      <x:c r="C3510">
        <x:f>39/30</x:f>
        <x:v>1.3</x:v>
      </x:c>
      <x:c r="G3510">
        <x:v>4</x:v>
      </x:c>
      <x:c r="I3510" s="114" t="s">
        <x:v>103</x:v>
      </x:c>
      <x:c r="K3510" t="s">
        <x:v>171</x:v>
      </x:c>
      <x:c r="M3510" s="210">
        <x:v>2630</x:v>
      </x:c>
      <x:c r="O3510" s="209" t="s">
        <x:v>101</x:v>
      </x:c>
      <x:c r="U3510">
        <x:v>439</x:v>
      </x:c>
      <x:c r="V3510">
        <x:v>0.1</x:v>
      </x:c>
      <x:c r="W3510" t="s">
        <x:v>114</x:v>
      </x:c>
      <x:c r="X3510">
        <x:v>4</x:v>
      </x:c>
      <x:c r="Y3510">
        <x:v>0</x:v>
      </x:c>
      <x:c r="Z3510" t="s">
        <x:v>115</x:v>
      </x:c>
      <x:c r="AA3510">
        <x:v>40</x:v>
      </x:c>
      <x:c r="AD3510" t="s">
        <x:v>166</x:v>
      </x:c>
      <x:c r="AG3510" s="80">
        <x:v>2</x:v>
      </x:c>
      <x:c r="AL3510" s="165"/>
      <x:c r="AM3510" s="165"/>
      <x:c r="AN3510" s="165"/>
      <x:c r="AO3510" s="165"/>
      <x:c r="AP3510" s="165"/>
      <x:c r="AQ3510" s="165"/>
    </x:row>
    <x:row r="3511" spans="1:43" ht="16.5">
      <x:c r="A3511">
        <x:v>350500</x:v>
      </x:c>
      <x:c r="B3511" s="212">
        <x:v>720</x:v>
      </x:c>
      <x:c r="C3511">
        <x:f>79/30</x:f>
        <x:v>2.63333333333333</x:v>
      </x:c>
      <x:c r="G3511">
        <x:v>2</x:v>
      </x:c>
      <x:c r="I3511" s="114" t="s">
        <x:v>102</x:v>
      </x:c>
      <x:c r="K3511" t="s">
        <x:v>133</x:v>
      </x:c>
      <x:c r="M3511" s="210">
        <x:v>2650</x:v>
      </x:c>
      <x:c r="O3511" s="209" t="s">
        <x:v>101</x:v>
      </x:c>
      <x:c r="P3511" t="s">
        <x:v>611</x:v>
      </x:c>
      <x:c r="AL3511" s="165"/>
      <x:c r="AM3511" s="165"/>
      <x:c r="AN3511" s="165"/>
      <x:c r="AO3511" s="165"/>
      <x:c r="AP3511" s="165"/>
      <x:c r="AQ3511" s="165"/>
    </x:row>
    <x:row r="3512" spans="1:43" ht="16.5">
      <x:c r="A3512">
        <x:v>350600</x:v>
      </x:c>
      <x:c r="B3512" s="212">
        <x:v>720</x:v>
      </x:c>
      <x:c r="C3512">
        <x:f>87/30</x:f>
        <x:v>2.9</x:v>
      </x:c>
      <x:c r="G3512">
        <x:v>2</x:v>
      </x:c>
      <x:c r="I3512" s="114" t="s">
        <x:v>103</x:v>
      </x:c>
      <x:c r="K3512" t="s">
        <x:v>133</x:v>
      </x:c>
      <x:c r="M3512" s="210">
        <x:v>2650</x:v>
      </x:c>
      <x:c r="O3512" s="209" t="s">
        <x:v>101</x:v>
      </x:c>
      <x:c r="AL3512" s="165"/>
      <x:c r="AM3512" s="165"/>
      <x:c r="AN3512" s="165"/>
      <x:c r="AO3512" s="165"/>
      <x:c r="AP3512" s="165"/>
      <x:c r="AQ3512" s="165"/>
    </x:row>
    <x:row r="3513" spans="1:43" ht="16.5">
      <x:c r="A3513">
        <x:v>350700</x:v>
      </x:c>
      <x:c r="B3513" s="212">
        <x:v>720</x:v>
      </x:c>
      <x:c r="C3513">
        <x:f>109/30</x:f>
        <x:v>3.63333333333333</x:v>
      </x:c>
      <x:c r="G3513">
        <x:v>3</x:v>
      </x:c>
      <x:c r="I3513" s="114" t="s">
        <x:v>110</x:v>
      </x:c>
      <x:c r="J3513">
        <x:v>0.65</x:v>
      </x:c>
      <x:c r="K3513" t="s">
        <x:v>171</x:v>
      </x:c>
      <x:c r="M3513" s="210"/>
      <x:c r="O3513" s="209"/>
      <x:c r="AL3513" s="165"/>
      <x:c r="AM3513" s="165"/>
      <x:c r="AN3513" s="165"/>
      <x:c r="AO3513" s="165"/>
      <x:c r="AP3513" s="165"/>
      <x:c r="AQ3513" s="165"/>
    </x:row>
    <x:row r="3514" spans="1:43" ht="16.5">
      <x:c r="A3514">
        <x:v>350800</x:v>
      </x:c>
      <x:c r="B3514" s="211">
        <x:v>721</x:v>
      </x:c>
      <x:c r="C3514">
        <x:v>0.43</x:v>
      </x:c>
      <x:c r="G3514">
        <x:v>2</x:v>
      </x:c>
      <x:c r="I3514" s="114" t="s">
        <x:v>100</x:v>
      </x:c>
      <x:c r="K3514" t="s">
        <x:v>133</x:v>
      </x:c>
      <x:c r="M3514" s="210">
        <x:v>2630</x:v>
      </x:c>
      <x:c r="O3514" s="209" t="s">
        <x:v>101</x:v>
      </x:c>
      <x:c r="AG3514" s="80">
        <x:v>1</x:v>
      </x:c>
      <x:c r="AL3514" s="165"/>
      <x:c r="AM3514" s="165"/>
      <x:c r="AN3514" s="165"/>
      <x:c r="AO3514" s="165"/>
      <x:c r="AP3514" s="165"/>
      <x:c r="AQ3514" s="165"/>
    </x:row>
    <x:row r="3515" spans="1:43" ht="16.5">
      <x:c r="A3515">
        <x:v>350900</x:v>
      </x:c>
      <x:c r="B3515" s="211">
        <x:v>721</x:v>
      </x:c>
      <x:c r="C3515">
        <x:f>0.78-0.03</x:f>
        <x:v>0.75</x:v>
      </x:c>
      <x:c r="G3515">
        <x:v>2</x:v>
      </x:c>
      <x:c r="I3515" s="114" t="s">
        <x:v>102</x:v>
      </x:c>
      <x:c r="K3515" t="s">
        <x:v>133</x:v>
      </x:c>
      <x:c r="M3515" s="210">
        <x:v>2630</x:v>
      </x:c>
      <x:c r="O3515" s="209" t="s">
        <x:v>101</x:v>
      </x:c>
      <x:c r="AG3515" s="80">
        <x:v>2</x:v>
      </x:c>
      <x:c r="AL3515" s="165"/>
      <x:c r="AM3515" s="165"/>
      <x:c r="AN3515" s="165"/>
      <x:c r="AO3515" s="165"/>
      <x:c r="AP3515" s="165"/>
      <x:c r="AQ3515" s="165"/>
    </x:row>
    <x:row r="3516" spans="1:43" ht="16.5">
      <x:c r="A3516">
        <x:v>351000</x:v>
      </x:c>
      <x:c r="B3516" s="211">
        <x:v>721</x:v>
      </x:c>
      <x:c r="C3516">
        <x:v>1.37</x:v>
      </x:c>
      <x:c r="G3516">
        <x:v>3</x:v>
      </x:c>
      <x:c r="I3516" s="114" t="s">
        <x:v>103</x:v>
      </x:c>
      <x:c r="K3516" t="s">
        <x:v>133</x:v>
      </x:c>
      <x:c r="M3516" s="210">
        <x:v>2630</x:v>
      </x:c>
      <x:c r="O3516" s="209" t="s">
        <x:v>101</x:v>
      </x:c>
      <x:c r="AG3516" s="80">
        <x:v>1</x:v>
      </x:c>
      <x:c r="AL3516" s="165"/>
      <x:c r="AM3516" s="165"/>
      <x:c r="AN3516" s="165"/>
      <x:c r="AO3516" s="165"/>
      <x:c r="AP3516" s="165"/>
      <x:c r="AQ3516" s="165"/>
    </x:row>
    <x:row r="3517" spans="1:43" ht="16.5">
      <x:c r="A3517">
        <x:v>351100</x:v>
      </x:c>
      <x:c r="B3517" s="211">
        <x:v>721</x:v>
      </x:c>
      <x:c r="C3517">
        <x:f>2.0533333-0.03</x:f>
        <x:v>2.0233333</x:v>
      </x:c>
      <x:c r="G3517">
        <x:v>4</x:v>
      </x:c>
      <x:c r="I3517" s="114" t="s">
        <x:v>104</x:v>
      </x:c>
      <x:c r="K3517" t="s">
        <x:v>171</x:v>
      </x:c>
      <x:c r="M3517" s="210">
        <x:v>2630</x:v>
      </x:c>
      <x:c r="O3517" s="209" t="s">
        <x:v>101</x:v>
      </x:c>
      <x:c r="AG3517" s="80">
        <x:v>2</x:v>
      </x:c>
      <x:c r="AL3517" s="165"/>
      <x:c r="AM3517" s="165"/>
      <x:c r="AN3517" s="165"/>
      <x:c r="AO3517" s="165"/>
      <x:c r="AP3517" s="165"/>
      <x:c r="AQ3517" s="165"/>
    </x:row>
    <x:row r="3518" spans="1:43" ht="16.5">
      <x:c r="A3518">
        <x:v>351200</x:v>
      </x:c>
      <x:c r="B3518" s="212">
        <x:v>722</x:v>
      </x:c>
      <x:c r="C3518">
        <x:v>0.4</x:v>
      </x:c>
      <x:c r="G3518">
        <x:v>3</x:v>
      </x:c>
      <x:c r="I3518" s="114" t="s">
        <x:v>103</x:v>
      </x:c>
      <x:c r="K3518" t="s">
        <x:v>133</x:v>
      </x:c>
      <x:c r="M3518" s="210">
        <x:v>2630</x:v>
      </x:c>
      <x:c r="O3518" s="209" t="s">
        <x:v>101</x:v>
      </x:c>
      <x:c r="AG3518" s="80">
        <x:v>2</x:v>
      </x:c>
      <x:c r="AL3518" s="165"/>
      <x:c r="AM3518" s="165"/>
      <x:c r="AN3518" s="165"/>
      <x:c r="AO3518" s="165"/>
      <x:c r="AP3518" s="165"/>
      <x:c r="AQ3518" s="165"/>
    </x:row>
    <x:row r="3519" spans="1:43" ht="16.5">
      <x:c r="A3519">
        <x:v>351300</x:v>
      </x:c>
      <x:c r="B3519" s="212">
        <x:v>722</x:v>
      </x:c>
      <x:c r="C3519">
        <x:v>1.3</x:v>
      </x:c>
      <x:c r="G3519">
        <x:v>4</x:v>
      </x:c>
      <x:c r="I3519" s="114" t="s">
        <x:v>102</x:v>
      </x:c>
      <x:c r="K3519" t="s">
        <x:v>133</x:v>
      </x:c>
      <x:c r="M3519" s="210">
        <x:v>2630</x:v>
      </x:c>
      <x:c r="O3519" s="209" t="s">
        <x:v>101</x:v>
      </x:c>
      <x:c r="AG3519" s="80">
        <x:v>1</x:v>
      </x:c>
      <x:c r="AL3519" s="165"/>
      <x:c r="AM3519" s="165"/>
      <x:c r="AN3519" s="165"/>
      <x:c r="AO3519" s="165"/>
      <x:c r="AP3519" s="165"/>
      <x:c r="AQ3519" s="165"/>
    </x:row>
    <x:row r="3520" spans="1:43" ht="16.5">
      <x:c r="A3520">
        <x:v>351400</x:v>
      </x:c>
      <x:c r="B3520" s="212">
        <x:v>722</x:v>
      </x:c>
      <x:c r="C3520">
        <x:v>1.75</x:v>
      </x:c>
      <x:c r="G3520">
        <x:v>4</x:v>
      </x:c>
      <x:c r="I3520" s="114" t="s">
        <x:v>100</x:v>
      </x:c>
      <x:c r="K3520" t="s">
        <x:v>133</x:v>
      </x:c>
      <x:c r="M3520" s="210">
        <x:v>2630</x:v>
      </x:c>
      <x:c r="O3520" s="209" t="s">
        <x:v>101</x:v>
      </x:c>
      <x:c r="AG3520" s="80">
        <x:v>1</x:v>
      </x:c>
      <x:c r="AL3520" s="165"/>
      <x:c r="AM3520" s="165"/>
      <x:c r="AN3520" s="165"/>
      <x:c r="AO3520" s="165"/>
      <x:c r="AP3520" s="165"/>
      <x:c r="AQ3520" s="165"/>
    </x:row>
    <x:row r="3521" spans="1:43" ht="16.5">
      <x:c r="A3521">
        <x:v>351500</x:v>
      </x:c>
      <x:c r="B3521" s="211">
        <x:v>723</x:v>
      </x:c>
      <x:c r="C3521">
        <x:v>0.75</x:v>
      </x:c>
      <x:c r="G3521">
        <x:v>4</x:v>
      </x:c>
      <x:c r="I3521" s="114" t="s">
        <x:v>102</x:v>
      </x:c>
      <x:c r="K3521" t="s">
        <x:v>133</x:v>
      </x:c>
      <x:c r="M3521" s="210">
        <x:v>2637</x:v>
      </x:c>
      <x:c r="O3521" s="209" t="s">
        <x:v>101</x:v>
      </x:c>
      <x:c r="AG3521" s="80">
        <x:v>2</x:v>
      </x:c>
      <x:c r="AL3521" s="165"/>
      <x:c r="AM3521" s="165"/>
      <x:c r="AN3521" s="165"/>
      <x:c r="AO3521" s="165"/>
      <x:c r="AP3521" s="165"/>
      <x:c r="AQ3521" s="165"/>
    </x:row>
    <x:row r="3522" spans="1:43" ht="16.5">
      <x:c r="A3522">
        <x:v>351600</x:v>
      </x:c>
      <x:c r="B3522" s="211">
        <x:v>723</x:v>
      </x:c>
      <x:c r="C3522">
        <x:f>C3521+0.2</x:f>
        <x:v>0.95</x:v>
      </x:c>
      <x:c r="D3522">
        <x:v>1</x:v>
      </x:c>
      <x:c r="I3522" s="114"/>
      <x:c r="M3522" s="210"/>
      <x:c r="O3522" s="209"/>
      <x:c r="AG3522" s="80">
        <x:v>2</x:v>
      </x:c>
      <x:c r="AL3522" s="165"/>
      <x:c r="AM3522" s="165"/>
      <x:c r="AN3522" s="165"/>
      <x:c r="AO3522" s="165"/>
      <x:c r="AP3522" s="165"/>
      <x:c r="AQ3522" s="165"/>
    </x:row>
    <x:row r="3523" spans="1:43" ht="16.5">
      <x:c r="A3523">
        <x:v>351700</x:v>
      </x:c>
      <x:c r="B3523" s="211">
        <x:v>723</x:v>
      </x:c>
      <x:c r="C3523">
        <x:v>2</x:v>
      </x:c>
      <x:c r="G3523">
        <x:v>5</x:v>
      </x:c>
      <x:c r="I3523" s="114" t="s">
        <x:v>100</x:v>
      </x:c>
      <x:c r="K3523" t="s">
        <x:v>171</x:v>
      </x:c>
      <x:c r="M3523" s="210">
        <x:v>2637</x:v>
      </x:c>
      <x:c r="O3523" s="209" t="s">
        <x:v>101</x:v>
      </x:c>
      <x:c r="AG3523" s="80">
        <x:v>2</x:v>
      </x:c>
      <x:c r="AL3523" s="165"/>
      <x:c r="AM3523" s="165"/>
      <x:c r="AN3523" s="165"/>
      <x:c r="AO3523" s="165"/>
      <x:c r="AP3523" s="165"/>
      <x:c r="AQ3523" s="165"/>
    </x:row>
    <x:row r="3524" spans="1:43" ht="16.5">
      <x:c r="A3524">
        <x:v>351800</x:v>
      </x:c>
      <x:c r="B3524" s="211">
        <x:v>723</x:v>
      </x:c>
      <x:c r="C3524">
        <x:f>C3523+0.2</x:f>
        <x:v>2.2</x:v>
      </x:c>
      <x:c r="D3524">
        <x:v>1</x:v>
      </x:c>
      <x:c r="I3524" s="114"/>
      <x:c r="M3524" s="210"/>
      <x:c r="O3524" s="209"/>
      <x:c r="AG3524" s="80">
        <x:v>2</x:v>
      </x:c>
      <x:c r="AL3524" s="165"/>
      <x:c r="AM3524" s="165"/>
      <x:c r="AN3524" s="165"/>
      <x:c r="AO3524" s="165"/>
      <x:c r="AP3524" s="165"/>
      <x:c r="AQ3524" s="165"/>
    </x:row>
    <x:row r="3525" spans="1:43">
      <x:c r="A3525">
        <x:v>351900</x:v>
      </x:c>
      <x:c r="B3525" s="212">
        <x:v>724</x:v>
      </x:c>
      <x:c r="C3525">
        <x:f>155/30</x:f>
        <x:v>5.16666666666667</x:v>
      </x:c>
      <x:c r="G3525">
        <x:v>3</x:v>
      </x:c>
      <x:c r="I3525" s="114" t="s">
        <x:v>103</x:v>
      </x:c>
      <x:c r="K3525" t="s">
        <x:v>133</x:v>
      </x:c>
      <x:c r="M3525">
        <x:v>2650</x:v>
      </x:c>
      <x:c r="O3525" s="209" t="s">
        <x:v>101</x:v>
      </x:c>
      <x:c r="AL3525" s="165"/>
      <x:c r="AM3525" s="165"/>
      <x:c r="AN3525" s="165"/>
      <x:c r="AO3525" s="165"/>
      <x:c r="AP3525" s="165"/>
      <x:c r="AQ3525" s="165"/>
    </x:row>
    <x:row r="3526" spans="1:43">
      <x:c r="A3526">
        <x:v>352000</x:v>
      </x:c>
      <x:c r="B3526" s="212">
        <x:v>724</x:v>
      </x:c>
      <x:c r="C3526">
        <x:f>192/30</x:f>
        <x:v>6.4</x:v>
      </x:c>
      <x:c r="G3526">
        <x:v>4</x:v>
      </x:c>
      <x:c r="I3526" s="114" t="s">
        <x:v>112</x:v>
      </x:c>
      <x:c r="J3526">
        <x:v>0.15</x:v>
      </x:c>
      <x:c r="K3526" t="s">
        <x:v>133</x:v>
      </x:c>
      <x:c r="M3526">
        <x:v>2650</x:v>
      </x:c>
      <x:c r="O3526" s="209" t="s">
        <x:v>101</x:v>
      </x:c>
      <x:c r="AL3526" s="165"/>
      <x:c r="AM3526" s="165"/>
      <x:c r="AN3526" s="165"/>
      <x:c r="AO3526" s="165"/>
      <x:c r="AP3526" s="165"/>
      <x:c r="AQ3526" s="165"/>
    </x:row>
    <x:row r="3527" spans="1:43">
      <x:c r="A3527">
        <x:v>352100</x:v>
      </x:c>
      <x:c r="B3527" s="212">
        <x:v>724</x:v>
      </x:c>
      <x:c r="C3527">
        <x:f>C3526+0.33</x:f>
        <x:v>6.73</x:v>
      </x:c>
      <x:c r="G3527">
        <x:v>3</x:v>
      </x:c>
      <x:c r="I3527" s="114" t="s">
        <x:v>112</x:v>
      </x:c>
      <x:c r="J3527">
        <x:v>0.15</x:v>
      </x:c>
      <x:c r="K3527" t="s">
        <x:v>133</x:v>
      </x:c>
      <x:c r="AL3527" s="165"/>
      <x:c r="AM3527" s="165"/>
      <x:c r="AN3527" s="165"/>
      <x:c r="AO3527" s="165"/>
      <x:c r="AP3527" s="165"/>
      <x:c r="AQ3527" s="165"/>
    </x:row>
    <x:row r="3528" spans="1:43">
      <x:c r="A3528">
        <x:v>352200</x:v>
      </x:c>
      <x:c r="B3528" s="212">
        <x:v>724</x:v>
      </x:c>
      <x:c r="C3528">
        <x:f>C3527+0.33</x:f>
        <x:v>7.06</x:v>
      </x:c>
      <x:c r="G3528">
        <x:v>4</x:v>
      </x:c>
      <x:c r="I3528" s="114" t="s">
        <x:v>112</x:v>
      </x:c>
      <x:c r="J3528">
        <x:v>0.15</x:v>
      </x:c>
      <x:c r="K3528" t="s">
        <x:v>133</x:v>
      </x:c>
      <x:c r="M3528">
        <x:v>2650</x:v>
      </x:c>
      <x:c r="O3528" s="209" t="s">
        <x:v>101</x:v>
      </x:c>
      <x:c r="AL3528" s="165"/>
      <x:c r="AM3528" s="165"/>
      <x:c r="AN3528" s="165"/>
      <x:c r="AO3528" s="165"/>
      <x:c r="AP3528" s="165"/>
      <x:c r="AQ3528" s="165"/>
    </x:row>
    <x:row r="3529" spans="1:43">
      <x:c r="A3529">
        <x:v>352300</x:v>
      </x:c>
      <x:c r="B3529" s="212">
        <x:v>724</x:v>
      </x:c>
      <x:c r="C3529">
        <x:f>C3528+0.33</x:f>
        <x:v>7.39</x:v>
      </x:c>
      <x:c r="G3529">
        <x:v>5</x:v>
      </x:c>
      <x:c r="I3529" s="114" t="s">
        <x:v>112</x:v>
      </x:c>
      <x:c r="J3529">
        <x:v>0.15</x:v>
      </x:c>
      <x:c r="K3529" t="s">
        <x:v>133</x:v>
      </x:c>
      <x:c r="AL3529" s="165"/>
      <x:c r="AM3529" s="165"/>
      <x:c r="AN3529" s="165"/>
      <x:c r="AO3529" s="165"/>
      <x:c r="AP3529" s="165"/>
      <x:c r="AQ3529" s="165"/>
    </x:row>
    <x:row r="3530" spans="1:43">
      <x:c r="A3530">
        <x:v>352400</x:v>
      </x:c>
      <x:c r="B3530" s="212">
        <x:v>724</x:v>
      </x:c>
      <x:c r="C3530">
        <x:f>259/30</x:f>
        <x:v>8.63333333333333</x:v>
      </x:c>
      <x:c r="G3530">
        <x:v>3</x:v>
      </x:c>
      <x:c r="I3530" t="s">
        <x:v>112</x:v>
      </x:c>
      <x:c r="J3530">
        <x:v>0.58</x:v>
      </x:c>
      <x:c r="K3530" t="s">
        <x:v>171</x:v>
      </x:c>
      <x:c r="AL3530" s="165"/>
      <x:c r="AM3530" s="165"/>
      <x:c r="AN3530" s="165"/>
      <x:c r="AO3530" s="165"/>
      <x:c r="AP3530" s="165"/>
      <x:c r="AQ3530" s="165"/>
    </x:row>
    <x:row r="3531" spans="1:43">
      <x:c r="A3531">
        <x:v>352500</x:v>
      </x:c>
      <x:c r="B3531" s="212">
        <x:v>724</x:v>
      </x:c>
      <x:c r="C3531">
        <x:f>C3530+0.2</x:f>
        <x:v>8.83333333333333</x:v>
      </x:c>
      <x:c r="G3531">
        <x:v>3</x:v>
      </x:c>
      <x:c r="K3531" t="s">
        <x:v>171</x:v>
      </x:c>
      <x:c r="AL3531" s="165"/>
      <x:c r="AM3531" s="165"/>
      <x:c r="AN3531" s="165"/>
      <x:c r="AO3531" s="165"/>
      <x:c r="AP3531" s="165"/>
      <x:c r="AQ3531" s="165"/>
    </x:row>
    <x:row r="3532" spans="1:43">
      <x:c r="A3532">
        <x:v>352600</x:v>
      </x:c>
      <x:c r="B3532" s="211">
        <x:v>725</x:v>
      </x:c>
      <x:c r="C3532">
        <x:f>306/30</x:f>
        <x:v>10.2</x:v>
      </x:c>
      <x:c r="G3532">
        <x:v>3</x:v>
      </x:c>
      <x:c r="I3532" s="114" t="s">
        <x:v>107</x:v>
      </x:c>
      <x:c r="J3532">
        <x:v>0.45</x:v>
      </x:c>
      <x:c r="K3532" t="s">
        <x:v>133</x:v>
      </x:c>
      <x:c r="AL3532" s="165"/>
      <x:c r="AM3532" s="165"/>
      <x:c r="AN3532" s="165"/>
      <x:c r="AO3532" s="165"/>
      <x:c r="AP3532" s="165"/>
      <x:c r="AQ3532" s="165"/>
    </x:row>
    <x:row r="3533" spans="1:43">
      <x:c r="A3533">
        <x:v>352700</x:v>
      </x:c>
      <x:c r="B3533" s="211">
        <x:v>725</x:v>
      </x:c>
      <x:c r="C3533">
        <x:f>C3532+0.27</x:f>
        <x:v>10.47</x:v>
      </x:c>
      <x:c r="G3533">
        <x:v>3</x:v>
      </x:c>
      <x:c r="I3533" s="114"/>
      <x:c r="K3533" t="s">
        <x:v>133</x:v>
      </x:c>
      <x:c r="AL3533" s="165"/>
      <x:c r="AM3533" s="165"/>
      <x:c r="AN3533" s="165"/>
      <x:c r="AO3533" s="165"/>
      <x:c r="AP3533" s="165"/>
      <x:c r="AQ3533" s="165"/>
    </x:row>
    <x:row r="3534" spans="1:43">
      <x:c r="A3534">
        <x:v>352800</x:v>
      </x:c>
      <x:c r="B3534" s="211">
        <x:v>725</x:v>
      </x:c>
      <x:c r="C3534">
        <x:f>C3533+0.27</x:f>
        <x:v>10.74</x:v>
      </x:c>
      <x:c r="G3534">
        <x:v>4</x:v>
      </x:c>
      <x:c r="I3534" s="114"/>
      <x:c r="K3534" t="s">
        <x:v>133</x:v>
      </x:c>
      <x:c r="AL3534" s="165"/>
      <x:c r="AM3534" s="165"/>
      <x:c r="AN3534" s="165"/>
      <x:c r="AO3534" s="165"/>
      <x:c r="AP3534" s="165"/>
      <x:c r="AQ3534" s="165"/>
    </x:row>
    <x:row r="3535" spans="1:43">
      <x:c r="A3535">
        <x:v>352900</x:v>
      </x:c>
      <x:c r="B3535" s="211">
        <x:v>725</x:v>
      </x:c>
      <x:c r="C3535">
        <x:v>13.4</x:v>
      </x:c>
      <x:c r="D3535">
        <x:v>1</x:v>
      </x:c>
      <x:c r="E3535">
        <x:v>1</x:v>
      </x:c>
      <x:c r="I3535" s="114"/>
      <x:c r="AL3535" s="165"/>
      <x:c r="AM3535" s="165"/>
      <x:c r="AN3535" s="165"/>
      <x:c r="AO3535" s="165"/>
      <x:c r="AP3535" s="165"/>
      <x:c r="AQ3535" s="165"/>
    </x:row>
    <x:row r="3536" spans="1:43">
      <x:c r="A3536">
        <x:v>353000</x:v>
      </x:c>
      <x:c r="B3536" s="213">
        <x:v>726</x:v>
      </x:c>
      <x:c r="C3536">
        <x:f>6/30</x:f>
        <x:v>0.2</x:v>
      </x:c>
      <x:c r="G3536">
        <x:v>2</x:v>
      </x:c>
      <x:c r="I3536" t="s">
        <x:v>104</x:v>
      </x:c>
      <x:c r="K3536" s="150"/>
      <x:c r="M3536">
        <x:v>2762</x:v>
      </x:c>
      <x:c r="O3536" s="209" t="s">
        <x:v>101</x:v>
      </x:c>
      <x:c r="AG3536" s="80">
        <x:v>2</x:v>
      </x:c>
      <x:c r="AL3536" s="165"/>
      <x:c r="AM3536" s="165"/>
      <x:c r="AN3536" s="165"/>
      <x:c r="AO3536" s="165"/>
      <x:c r="AP3536" s="165"/>
      <x:c r="AQ3536" s="165"/>
    </x:row>
    <x:row r="3537" spans="1:43">
      <x:c r="A3537">
        <x:v>353100</x:v>
      </x:c>
      <x:c r="B3537" s="213">
        <x:v>726</x:v>
      </x:c>
      <x:c r="C3537">
        <x:f>15.4/30</x:f>
        <x:v>0.513333333333333</x:v>
      </x:c>
      <x:c r="G3537">
        <x:v>2</x:v>
      </x:c>
      <x:c r="I3537" t="s">
        <x:v>103</x:v>
      </x:c>
      <x:c r="K3537" s="150"/>
      <x:c r="M3537">
        <x:v>2762</x:v>
      </x:c>
      <x:c r="O3537" s="209" t="s">
        <x:v>101</x:v>
      </x:c>
      <x:c r="AG3537" s="80">
        <x:v>2</x:v>
      </x:c>
      <x:c r="AL3537" s="165"/>
      <x:c r="AM3537" s="165"/>
      <x:c r="AN3537" s="165"/>
      <x:c r="AO3537" s="165"/>
      <x:c r="AP3537" s="165"/>
      <x:c r="AQ3537" s="165"/>
    </x:row>
    <x:row r="3538" spans="1:43">
      <x:c r="A3538">
        <x:v>353200</x:v>
      </x:c>
      <x:c r="B3538" s="213">
        <x:v>726</x:v>
      </x:c>
      <x:c r="C3538">
        <x:f>27.5/30</x:f>
        <x:v>0.916666666666667</x:v>
      </x:c>
      <x:c r="G3538">
        <x:v>2</x:v>
      </x:c>
      <x:c r="I3538" t="s">
        <x:v>103</x:v>
      </x:c>
      <x:c r="K3538" s="150"/>
      <x:c r="M3538">
        <x:v>2762</x:v>
      </x:c>
      <x:c r="O3538" s="209" t="s">
        <x:v>101</x:v>
      </x:c>
      <x:c r="AG3538" s="80">
        <x:v>2</x:v>
      </x:c>
      <x:c r="AL3538" s="165"/>
      <x:c r="AM3538" s="165"/>
      <x:c r="AN3538" s="165"/>
      <x:c r="AO3538" s="165"/>
      <x:c r="AP3538" s="165"/>
      <x:c r="AQ3538" s="165"/>
    </x:row>
    <x:row r="3539" spans="1:43">
      <x:c r="A3539">
        <x:v>353300</x:v>
      </x:c>
      <x:c r="B3539" s="213">
        <x:v>726</x:v>
      </x:c>
      <x:c r="C3539">
        <x:f>46/30</x:f>
        <x:v>1.53333333333333</x:v>
      </x:c>
      <x:c r="G3539">
        <x:v>2</x:v>
      </x:c>
      <x:c r="I3539" t="s">
        <x:v>100</x:v>
      </x:c>
      <x:c r="K3539" s="150"/>
      <x:c r="M3539">
        <x:v>2762</x:v>
      </x:c>
      <x:c r="O3539" s="209" t="s">
        <x:v>101</x:v>
      </x:c>
      <x:c r="AG3539" s="80">
        <x:v>2</x:v>
      </x:c>
      <x:c r="AL3539" s="165"/>
      <x:c r="AM3539" s="165"/>
      <x:c r="AN3539" s="165"/>
      <x:c r="AO3539" s="165"/>
      <x:c r="AP3539" s="165"/>
      <x:c r="AQ3539" s="165"/>
    </x:row>
    <x:row r="3540" spans="1:43">
      <x:c r="A3540">
        <x:v>353400</x:v>
      </x:c>
      <x:c r="B3540" s="17">
        <x:v>727</x:v>
      </x:c>
      <x:c r="C3540">
        <x:f>6/30</x:f>
        <x:v>0.2</x:v>
      </x:c>
      <x:c r="G3540">
        <x:v>2</x:v>
      </x:c>
      <x:c r="I3540" t="s">
        <x:v>104</x:v>
      </x:c>
      <x:c r="K3540" s="150"/>
      <x:c r="M3540">
        <x:v>2762</x:v>
      </x:c>
      <x:c r="O3540" s="209" t="s">
        <x:v>101</x:v>
      </x:c>
      <x:c r="AG3540" s="80">
        <x:v>1</x:v>
      </x:c>
      <x:c r="AL3540" s="165"/>
      <x:c r="AM3540" s="165"/>
      <x:c r="AN3540" s="165"/>
      <x:c r="AO3540" s="165"/>
      <x:c r="AP3540" s="165"/>
      <x:c r="AQ3540" s="165"/>
    </x:row>
    <x:row r="3541" spans="1:43">
      <x:c r="A3541">
        <x:v>353500</x:v>
      </x:c>
      <x:c r="B3541" s="17">
        <x:v>727</x:v>
      </x:c>
      <x:c r="C3541">
        <x:f>18.2/30</x:f>
        <x:v>0.606666666666667</x:v>
      </x:c>
      <x:c r="G3541">
        <x:v>2</x:v>
      </x:c>
      <x:c r="I3541" t="s">
        <x:v>103</x:v>
      </x:c>
      <x:c r="K3541" s="150"/>
      <x:c r="M3541">
        <x:v>2762</x:v>
      </x:c>
      <x:c r="O3541" s="209" t="s">
        <x:v>101</x:v>
      </x:c>
      <x:c r="AG3541" s="80">
        <x:v>1</x:v>
      </x:c>
      <x:c r="AL3541" s="165"/>
      <x:c r="AM3541" s="165"/>
      <x:c r="AN3541" s="165"/>
      <x:c r="AO3541" s="165"/>
      <x:c r="AP3541" s="165"/>
      <x:c r="AQ3541" s="165"/>
    </x:row>
    <x:row r="3542" spans="1:43">
      <x:c r="A3542">
        <x:v>353600</x:v>
      </x:c>
      <x:c r="B3542" s="17">
        <x:v>727</x:v>
      </x:c>
      <x:c r="C3542">
        <x:f>42.6/30</x:f>
        <x:v>1.42</x:v>
      </x:c>
      <x:c r="G3542">
        <x:v>2</x:v>
      </x:c>
      <x:c r="I3542" t="s">
        <x:v>104</x:v>
      </x:c>
      <x:c r="K3542" s="150"/>
      <x:c r="M3542">
        <x:v>2762</x:v>
      </x:c>
      <x:c r="O3542" s="209" t="s">
        <x:v>101</x:v>
      </x:c>
      <x:c r="AG3542" s="80">
        <x:v>1</x:v>
      </x:c>
      <x:c r="AL3542" s="165"/>
      <x:c r="AM3542" s="165"/>
      <x:c r="AN3542" s="165"/>
      <x:c r="AO3542" s="165"/>
      <x:c r="AP3542" s="165"/>
      <x:c r="AQ3542" s="165"/>
    </x:row>
    <x:row r="3543" spans="1:43">
      <x:c r="A3543">
        <x:v>353700</x:v>
      </x:c>
      <x:c r="B3543" s="17">
        <x:v>727</x:v>
      </x:c>
      <x:c r="C3543">
        <x:f>63/30</x:f>
        <x:v>2.1</x:v>
      </x:c>
      <x:c r="G3543">
        <x:v>2</x:v>
      </x:c>
      <x:c r="I3543" t="s">
        <x:v>100</x:v>
      </x:c>
      <x:c r="K3543" s="150"/>
      <x:c r="M3543">
        <x:v>2762</x:v>
      </x:c>
      <x:c r="O3543" s="209" t="s">
        <x:v>101</x:v>
      </x:c>
      <x:c r="AG3543" s="80">
        <x:v>2</x:v>
      </x:c>
      <x:c r="AL3543" s="165"/>
      <x:c r="AM3543" s="165"/>
      <x:c r="AN3543" s="165"/>
      <x:c r="AO3543" s="165"/>
      <x:c r="AP3543" s="165"/>
      <x:c r="AQ3543" s="165"/>
    </x:row>
    <x:row r="3544" spans="1:43">
      <x:c r="A3544">
        <x:v>353800</x:v>
      </x:c>
      <x:c r="B3544" s="17">
        <x:v>727</x:v>
      </x:c>
      <x:c r="C3544">
        <x:f>85.2/30</x:f>
        <x:v>2.84</x:v>
      </x:c>
      <x:c r="G3544">
        <x:v>3</x:v>
      </x:c>
      <x:c r="I3544" t="s">
        <x:v>100</x:v>
      </x:c>
      <x:c r="K3544" s="150"/>
      <x:c r="M3544">
        <x:v>2762</x:v>
      </x:c>
      <x:c r="O3544" s="209" t="s">
        <x:v>101</x:v>
      </x:c>
      <x:c r="AG3544" s="80">
        <x:v>2</x:v>
      </x:c>
      <x:c r="AL3544" s="165"/>
      <x:c r="AM3544" s="165"/>
      <x:c r="AN3544" s="165"/>
      <x:c r="AO3544" s="165"/>
      <x:c r="AP3544" s="165"/>
      <x:c r="AQ3544" s="165"/>
    </x:row>
    <x:row r="3545" spans="1:43">
      <x:c r="A3545">
        <x:v>353900</x:v>
      </x:c>
      <x:c r="B3545" s="17">
        <x:v>727</x:v>
      </x:c>
      <x:c r="C3545">
        <x:v>2.9</x:v>
      </x:c>
      <x:c r="D3545">
        <x:v>1</x:v>
      </x:c>
      <x:c r="K3545" s="150"/>
      <x:c r="O3545" s="209"/>
      <x:c r="AG3545" s="80">
        <x:v>2</x:v>
      </x:c>
      <x:c r="AL3545" s="165"/>
      <x:c r="AM3545" s="165"/>
      <x:c r="AN3545" s="165"/>
      <x:c r="AO3545" s="165"/>
      <x:c r="AP3545" s="165"/>
      <x:c r="AQ3545" s="165"/>
    </x:row>
    <x:row r="3546" spans="1:43">
      <x:c r="A3546">
        <x:v>354000</x:v>
      </x:c>
      <x:c r="B3546" s="213">
        <x:v>728</x:v>
      </x:c>
      <x:c r="C3546">
        <x:f>11/30</x:f>
        <x:v>0.366666666666667</x:v>
      </x:c>
      <x:c r="G3546">
        <x:v>2</x:v>
      </x:c>
      <x:c r="I3546" t="s">
        <x:v>104</x:v>
      </x:c>
      <x:c r="K3546" s="150"/>
      <x:c r="M3546">
        <x:v>2766</x:v>
      </x:c>
      <x:c r="O3546" s="209" t="s">
        <x:v>101</x:v>
      </x:c>
      <x:c r="AG3546" s="80">
        <x:v>1</x:v>
      </x:c>
      <x:c r="AL3546" s="165"/>
      <x:c r="AM3546" s="165"/>
      <x:c r="AN3546" s="165"/>
      <x:c r="AO3546" s="165"/>
      <x:c r="AP3546" s="165"/>
      <x:c r="AQ3546" s="165"/>
    </x:row>
    <x:row r="3547" spans="1:43">
      <x:c r="A3547">
        <x:v>354100</x:v>
      </x:c>
      <x:c r="B3547" s="213">
        <x:v>728</x:v>
      </x:c>
      <x:c r="C3547">
        <x:f>20.5/30</x:f>
        <x:v>0.683333333333333</x:v>
      </x:c>
      <x:c r="G3547">
        <x:v>2</x:v>
      </x:c>
      <x:c r="I3547" t="s">
        <x:v>103</x:v>
      </x:c>
      <x:c r="K3547" s="150"/>
      <x:c r="M3547">
        <x:v>2766</x:v>
      </x:c>
      <x:c r="O3547" s="209" t="s">
        <x:v>101</x:v>
      </x:c>
      <x:c r="AG3547" s="80">
        <x:v>1</x:v>
      </x:c>
      <x:c r="AL3547" s="165"/>
      <x:c r="AM3547" s="165"/>
      <x:c r="AN3547" s="165"/>
      <x:c r="AO3547" s="165"/>
      <x:c r="AP3547" s="165"/>
      <x:c r="AQ3547" s="165"/>
    </x:row>
    <x:row r="3548" spans="1:43">
      <x:c r="A3548">
        <x:v>354200</x:v>
      </x:c>
      <x:c r="B3548" s="17">
        <x:v>729</x:v>
      </x:c>
      <x:c r="C3548" s="3">
        <x:f>9/30</x:f>
        <x:v>0.3</x:v>
      </x:c>
      <x:c r="G3548">
        <x:v>2</x:v>
      </x:c>
      <x:c r="I3548" t="s">
        <x:v>104</x:v>
      </x:c>
      <x:c r="K3548" s="150"/>
      <x:c r="M3548">
        <x:v>2768</x:v>
      </x:c>
      <x:c r="O3548" s="209" t="s">
        <x:v>101</x:v>
      </x:c>
      <x:c r="AG3548" s="80">
        <x:v>2</x:v>
      </x:c>
      <x:c r="AL3548" s="165"/>
      <x:c r="AM3548" s="165"/>
      <x:c r="AN3548" s="165"/>
      <x:c r="AO3548" s="165"/>
      <x:c r="AP3548" s="165"/>
      <x:c r="AQ3548" s="165"/>
    </x:row>
    <x:row r="3549" spans="1:43">
      <x:c r="A3549">
        <x:v>354300</x:v>
      </x:c>
      <x:c r="B3549" s="17">
        <x:v>729</x:v>
      </x:c>
      <x:c r="C3549">
        <x:v>0.35</x:v>
      </x:c>
      <x:c r="D3549">
        <x:v>1</x:v>
      </x:c>
      <x:c r="K3549" s="150"/>
      <x:c r="AG3549" s="80">
        <x:v>2</x:v>
      </x:c>
      <x:c r="AL3549" s="165"/>
      <x:c r="AM3549" s="165"/>
      <x:c r="AN3549" s="165"/>
      <x:c r="AO3549" s="165"/>
      <x:c r="AP3549" s="165"/>
      <x:c r="AQ3549" s="165"/>
    </x:row>
    <x:row r="3550" spans="1:43">
      <x:c r="A3550">
        <x:v>354400</x:v>
      </x:c>
      <x:c r="B3550" s="17">
        <x:v>729</x:v>
      </x:c>
      <x:c r="C3550" s="3">
        <x:f>19/30</x:f>
        <x:v>0.633333333333333</x:v>
      </x:c>
      <x:c r="G3550">
        <x:v>2</x:v>
      </x:c>
      <x:c r="I3550" t="s">
        <x:v>103</x:v>
      </x:c>
      <x:c r="K3550" s="150"/>
      <x:c r="M3550">
        <x:v>2768</x:v>
      </x:c>
      <x:c r="O3550" s="209" t="s">
        <x:v>101</x:v>
      </x:c>
      <x:c r="AG3550" s="80">
        <x:v>2</x:v>
      </x:c>
      <x:c r="AL3550" s="165"/>
      <x:c r="AM3550" s="165"/>
      <x:c r="AN3550" s="165"/>
      <x:c r="AO3550" s="165"/>
      <x:c r="AP3550" s="165"/>
      <x:c r="AQ3550" s="165"/>
    </x:row>
    <x:row r="3551" spans="1:43">
      <x:c r="A3551">
        <x:v>354500</x:v>
      </x:c>
      <x:c r="B3551" s="17">
        <x:v>729</x:v>
      </x:c>
      <x:c r="C3551">
        <x:v>0.75</x:v>
      </x:c>
      <x:c r="D3551">
        <x:v>1</x:v>
      </x:c>
      <x:c r="K3551" s="150"/>
      <x:c r="AG3551" s="80">
        <x:v>2</x:v>
      </x:c>
      <x:c r="AL3551" s="165"/>
      <x:c r="AM3551" s="165"/>
      <x:c r="AN3551" s="165"/>
      <x:c r="AO3551" s="165"/>
      <x:c r="AP3551" s="165"/>
      <x:c r="AQ3551" s="165"/>
    </x:row>
    <x:row r="3552" spans="1:43">
      <x:c r="A3552">
        <x:v>354600</x:v>
      </x:c>
      <x:c r="B3552" s="17">
        <x:v>729</x:v>
      </x:c>
      <x:c r="C3552">
        <x:f>37/30</x:f>
        <x:v>1.23333333333333</x:v>
      </x:c>
      <x:c r="G3552">
        <x:v>3</x:v>
      </x:c>
      <x:c r="I3552" t="s">
        <x:v>100</x:v>
      </x:c>
      <x:c r="K3552" s="150"/>
      <x:c r="M3552">
        <x:v>2768</x:v>
      </x:c>
      <x:c r="O3552" s="209" t="s">
        <x:v>101</x:v>
      </x:c>
      <x:c r="AG3552" s="80">
        <x:v>2</x:v>
      </x:c>
      <x:c r="AH3552" t="s">
        <x:v>612</x:v>
      </x:c>
      <x:c r="AL3552" s="165"/>
      <x:c r="AM3552" s="165"/>
      <x:c r="AN3552" s="165"/>
      <x:c r="AO3552" s="165"/>
      <x:c r="AP3552" s="165"/>
      <x:c r="AQ3552" s="165"/>
    </x:row>
    <x:row r="3553" spans="1:43">
      <x:c r="A3553">
        <x:v>354700</x:v>
      </x:c>
      <x:c r="B3553" s="213">
        <x:v>730</x:v>
      </x:c>
      <x:c r="C3553">
        <x:f>31/30</x:f>
        <x:v>1.03333333333333</x:v>
      </x:c>
      <x:c r="G3553">
        <x:v>2</x:v>
      </x:c>
      <x:c r="I3553" t="s">
        <x:v>100</x:v>
      </x:c>
      <x:c r="K3553" s="150"/>
      <x:c r="M3553">
        <x:v>2770</x:v>
      </x:c>
      <x:c r="O3553" s="209" t="s">
        <x:v>101</x:v>
      </x:c>
      <x:c r="AG3553" s="80">
        <x:v>2</x:v>
      </x:c>
      <x:c r="AL3553" s="165"/>
      <x:c r="AM3553" s="165"/>
      <x:c r="AN3553" s="165"/>
      <x:c r="AO3553" s="165"/>
      <x:c r="AP3553" s="165"/>
      <x:c r="AQ3553" s="165"/>
    </x:row>
    <x:row r="3554" spans="1:43">
      <x:c r="A3554">
        <x:v>354800</x:v>
      </x:c>
      <x:c r="B3554" s="213">
        <x:v>730</x:v>
      </x:c>
      <x:c r="C3554">
        <x:v>1.13</x:v>
      </x:c>
      <x:c r="G3554">
        <x:v>2</x:v>
      </x:c>
      <x:c r="I3554" t="s">
        <x:v>100</x:v>
      </x:c>
      <x:c r="K3554" s="150"/>
      <x:c r="O3554" s="209"/>
      <x:c r="AG3554" s="80">
        <x:v>2</x:v>
      </x:c>
      <x:c r="AL3554" s="165"/>
      <x:c r="AM3554" s="165"/>
      <x:c r="AN3554" s="165"/>
      <x:c r="AO3554" s="165"/>
      <x:c r="AP3554" s="165"/>
      <x:c r="AQ3554" s="165"/>
    </x:row>
    <x:row r="3555" spans="1:43">
      <x:c r="A3555">
        <x:v>354900</x:v>
      </x:c>
      <x:c r="B3555" s="213">
        <x:v>730</x:v>
      </x:c>
      <x:c r="C3555">
        <x:v>1.3</x:v>
      </x:c>
      <x:c r="G3555">
        <x:v>2</x:v>
      </x:c>
      <x:c r="I3555" t="s">
        <x:v>100</x:v>
      </x:c>
      <x:c r="K3555" s="150"/>
      <x:c r="O3555" s="209"/>
      <x:c r="AG3555" s="80">
        <x:v>2</x:v>
      </x:c>
      <x:c r="AL3555" s="165"/>
      <x:c r="AM3555" s="165"/>
      <x:c r="AN3555" s="165"/>
      <x:c r="AO3555" s="165"/>
      <x:c r="AP3555" s="165"/>
      <x:c r="AQ3555" s="165"/>
    </x:row>
    <x:row r="3556" spans="1:43">
      <x:c r="A3556">
        <x:v>355000</x:v>
      </x:c>
      <x:c r="B3556" s="17">
        <x:v>731</x:v>
      </x:c>
      <x:c r="C3556">
        <x:f>168/30</x:f>
        <x:v>5.6</x:v>
      </x:c>
      <x:c r="G3556">
        <x:v>2</x:v>
      </x:c>
      <x:c r="I3556" t="s">
        <x:v>102</x:v>
      </x:c>
      <x:c r="K3556" s="150"/>
      <x:c r="AL3556" s="165"/>
      <x:c r="AM3556" s="165"/>
      <x:c r="AN3556" s="165"/>
      <x:c r="AO3556" s="165"/>
      <x:c r="AP3556" s="165"/>
      <x:c r="AQ3556" s="165"/>
    </x:row>
    <x:row r="3557" spans="1:43">
      <x:c r="A3557">
        <x:v>355100</x:v>
      </x:c>
      <x:c r="B3557" s="17">
        <x:v>731</x:v>
      </x:c>
      <x:c r="C3557">
        <x:v>5.8</x:v>
      </x:c>
      <x:c r="G3557">
        <x:v>2</x:v>
      </x:c>
      <x:c r="I3557" t="s">
        <x:v>100</x:v>
      </x:c>
      <x:c r="K3557" s="150"/>
      <x:c r="AL3557" s="165"/>
      <x:c r="AM3557" s="165"/>
      <x:c r="AN3557" s="165"/>
      <x:c r="AO3557" s="165"/>
      <x:c r="AP3557" s="165"/>
      <x:c r="AQ3557" s="165"/>
    </x:row>
    <x:row r="3558" spans="1:43">
      <x:c r="A3558">
        <x:v>355200</x:v>
      </x:c>
      <x:c r="B3558" s="17">
        <x:v>731</x:v>
      </x:c>
      <x:c r="C3558">
        <x:v>6.1</x:v>
      </x:c>
      <x:c r="G3558">
        <x:v>2</x:v>
      </x:c>
      <x:c r="I3558" t="s">
        <x:v>102</x:v>
      </x:c>
      <x:c r="K3558" s="150"/>
      <x:c r="AL3558" s="165"/>
      <x:c r="AM3558" s="165"/>
      <x:c r="AN3558" s="165"/>
      <x:c r="AO3558" s="165"/>
      <x:c r="AP3558" s="165"/>
      <x:c r="AQ3558" s="165"/>
    </x:row>
    <x:row r="3559" spans="1:43">
      <x:c r="A3559">
        <x:v>355300</x:v>
      </x:c>
      <x:c r="B3559" s="17">
        <x:v>731</x:v>
      </x:c>
      <x:c r="C3559">
        <x:v>6.3</x:v>
      </x:c>
      <x:c r="G3559">
        <x:v>3</x:v>
      </x:c>
      <x:c r="I3559" t="s">
        <x:v>110</x:v>
      </x:c>
      <x:c r="J3559">
        <x:v>0.65</x:v>
      </x:c>
      <x:c r="K3559" s="150"/>
      <x:c r="AL3559" s="165"/>
      <x:c r="AM3559" s="165"/>
      <x:c r="AN3559" s="165"/>
      <x:c r="AO3559" s="165"/>
      <x:c r="AP3559" s="165"/>
      <x:c r="AQ3559" s="165"/>
    </x:row>
    <x:row r="3560" spans="1:43" s="25" customFormat="1">
      <x:c r="A3560" s="25">
        <x:v>355400</x:v>
      </x:c>
      <x:c r="B3560" s="25">
        <x:v>732</x:v>
      </x:c>
      <x:c r="C3560" s="25">
        <x:f>198/30</x:f>
        <x:v>6.6</x:v>
      </x:c>
      <x:c r="G3560" s="25">
        <x:v>2</x:v>
      </x:c>
      <x:c r="I3560" s="25" t="s">
        <x:v>102</x:v>
      </x:c>
      <x:c r="K3560" s="150"/>
      <x:c r="M3560" s="25">
        <x:v>2766</x:v>
      </x:c>
      <x:c r="O3560" s="25" t="s">
        <x:v>101</x:v>
      </x:c>
      <x:c r="AG3560" s="214"/>
      <x:c r="AH3560" s="25" t="s">
        <x:v>410</x:v>
      </x:c>
      <x:c r="AL3560" s="215"/>
      <x:c r="AM3560" s="215"/>
      <x:c r="AN3560" s="215"/>
      <x:c r="AO3560" s="215"/>
      <x:c r="AP3560" s="215"/>
      <x:c r="AQ3560" s="215"/>
    </x:row>
    <x:row r="3561" spans="1:43" s="25" customFormat="1">
      <x:c r="A3561" s="25">
        <x:v>355500</x:v>
      </x:c>
      <x:c r="B3561" s="25">
        <x:v>732</x:v>
      </x:c>
      <x:c r="C3561" s="25">
        <x:f>249/30</x:f>
        <x:v>8.3</x:v>
      </x:c>
      <x:c r="G3561" s="25">
        <x:v>3</x:v>
      </x:c>
      <x:c r="I3561" s="25" t="s">
        <x:v>100</x:v>
      </x:c>
      <x:c r="K3561" s="150"/>
      <x:c r="M3561" s="25">
        <x:v>2768</x:v>
      </x:c>
      <x:c r="O3561" s="25" t="s">
        <x:v>101</x:v>
      </x:c>
      <x:c r="S3561" s="25" t="s">
        <x:v>509</x:v>
      </x:c>
      <x:c r="T3561" s="25">
        <x:v>2</x:v>
      </x:c>
      <x:c r="AG3561" s="214"/>
      <x:c r="AL3561" s="215"/>
      <x:c r="AM3561" s="215"/>
      <x:c r="AN3561" s="215"/>
      <x:c r="AO3561" s="215"/>
      <x:c r="AP3561" s="215"/>
      <x:c r="AQ3561" s="215"/>
    </x:row>
    <x:row r="3562" spans="1:43" s="25" customFormat="1">
      <x:c r="A3562" s="25">
        <x:v>355600</x:v>
      </x:c>
      <x:c r="B3562" s="25">
        <x:v>732</x:v>
      </x:c>
      <x:c r="C3562" s="25">
        <x:f>C3561+0.3</x:f>
        <x:v>8.6</x:v>
      </x:c>
      <x:c r="G3562" s="25">
        <x:v>3</x:v>
      </x:c>
      <x:c r="K3562" s="150"/>
      <x:c r="M3562" s="25">
        <x:v>2768</x:v>
      </x:c>
      <x:c r="O3562" s="25" t="s">
        <x:v>101</x:v>
      </x:c>
      <x:c r="AG3562" s="214"/>
      <x:c r="AL3562" s="215"/>
      <x:c r="AM3562" s="215"/>
      <x:c r="AN3562" s="215"/>
      <x:c r="AO3562" s="215"/>
      <x:c r="AP3562" s="215"/>
      <x:c r="AQ3562" s="215"/>
    </x:row>
    <x:row r="3563" spans="1:43">
      <x:c r="A3563">
        <x:v>355700</x:v>
      </x:c>
      <x:c r="B3563" s="17">
        <x:v>733</x:v>
      </x:c>
      <x:c r="C3563">
        <x:f>18/30</x:f>
        <x:v>0.6</x:v>
      </x:c>
      <x:c r="G3563">
        <x:v>3</x:v>
      </x:c>
      <x:c r="I3563" t="s">
        <x:v>103</x:v>
      </x:c>
      <x:c r="K3563" s="150"/>
      <x:c r="AL3563" s="165"/>
      <x:c r="AM3563" s="165"/>
      <x:c r="AN3563" s="165"/>
      <x:c r="AO3563" s="165"/>
      <x:c r="AP3563" s="165"/>
      <x:c r="AQ3563" s="165"/>
    </x:row>
    <x:row r="3564" spans="1:43">
      <x:c r="A3564">
        <x:v>355800</x:v>
      </x:c>
      <x:c r="B3564" s="17">
        <x:v>733</x:v>
      </x:c>
      <x:c r="C3564">
        <x:f>27/30</x:f>
        <x:v>0.9</x:v>
      </x:c>
      <x:c r="G3564">
        <x:v>4</x:v>
      </x:c>
      <x:c r="I3564" t="s">
        <x:v>104</x:v>
      </x:c>
      <x:c r="K3564" s="150"/>
      <x:c r="AL3564" s="165"/>
      <x:c r="AM3564" s="165"/>
      <x:c r="AN3564" s="165"/>
      <x:c r="AO3564" s="165"/>
      <x:c r="AP3564" s="165"/>
      <x:c r="AQ3564" s="165"/>
    </x:row>
    <x:row r="3565" spans="1:43">
      <x:c r="A3565">
        <x:v>355900</x:v>
      </x:c>
      <x:c r="B3565" s="17">
        <x:v>733</x:v>
      </x:c>
      <x:c r="C3565" s="3">
        <x:f>66/30</x:f>
        <x:v>2.2</x:v>
      </x:c>
      <x:c r="G3565">
        <x:v>2</x:v>
      </x:c>
      <x:c r="K3565" s="150"/>
      <x:c r="M3565">
        <x:v>2781</x:v>
      </x:c>
      <x:c r="O3565" s="25" t="s">
        <x:v>101</x:v>
      </x:c>
      <x:c r="AL3565" s="165"/>
      <x:c r="AM3565" s="165"/>
      <x:c r="AN3565" s="165"/>
      <x:c r="AO3565" s="165"/>
      <x:c r="AP3565" s="165"/>
      <x:c r="AQ3565" s="165"/>
    </x:row>
    <x:row r="3566" spans="1:43">
      <x:c r="A3566">
        <x:v>356000</x:v>
      </x:c>
      <x:c r="B3566" s="17">
        <x:v>733</x:v>
      </x:c>
      <x:c r="C3566" s="3">
        <x:f>C3565+0.2</x:f>
        <x:v>2.4</x:v>
      </x:c>
      <x:c r="D3566">
        <x:v>1</x:v>
      </x:c>
      <x:c r="K3566" s="150"/>
      <x:c r="M3566">
        <x:v>2781</x:v>
      </x:c>
      <x:c r="O3566" s="25" t="s">
        <x:v>101</x:v>
      </x:c>
      <x:c r="AL3566" s="165"/>
      <x:c r="AM3566" s="165"/>
      <x:c r="AN3566" s="165"/>
      <x:c r="AO3566" s="165"/>
      <x:c r="AP3566" s="165"/>
      <x:c r="AQ3566" s="165"/>
    </x:row>
    <x:row r="3567" spans="1:43">
      <x:c r="A3567">
        <x:v>356100</x:v>
      </x:c>
      <x:c r="B3567" s="17">
        <x:v>733</x:v>
      </x:c>
      <x:c r="C3567" s="3">
        <x:f>C3565+0.4</x:f>
        <x:v>2.6</x:v>
      </x:c>
      <x:c r="G3567">
        <x:v>2</x:v>
      </x:c>
      <x:c r="K3567" s="150"/>
      <x:c r="M3567">
        <x:v>2781</x:v>
      </x:c>
      <x:c r="O3567" s="25" t="s">
        <x:v>101</x:v>
      </x:c>
      <x:c r="AL3567" s="165"/>
      <x:c r="AM3567" s="165"/>
      <x:c r="AN3567" s="165"/>
      <x:c r="AO3567" s="165"/>
      <x:c r="AP3567" s="165"/>
      <x:c r="AQ3567" s="165"/>
    </x:row>
    <x:row r="3568" spans="1:43">
      <x:c r="A3568">
        <x:v>356200</x:v>
      </x:c>
      <x:c r="B3568" s="17">
        <x:v>733</x:v>
      </x:c>
      <x:c r="C3568" s="3">
        <x:f>C3567+0.2</x:f>
        <x:v>2.8</x:v>
      </x:c>
      <x:c r="D3568">
        <x:v>1</x:v>
      </x:c>
      <x:c r="K3568" s="150"/>
      <x:c r="M3568">
        <x:v>2781</x:v>
      </x:c>
      <x:c r="O3568" s="25" t="s">
        <x:v>101</x:v>
      </x:c>
      <x:c r="AL3568" s="165"/>
      <x:c r="AM3568" s="165"/>
      <x:c r="AN3568" s="165"/>
      <x:c r="AO3568" s="165"/>
      <x:c r="AP3568" s="165"/>
      <x:c r="AQ3568" s="165"/>
    </x:row>
    <x:row r="3569" spans="1:43">
      <x:c r="A3569">
        <x:v>356300</x:v>
      </x:c>
      <x:c r="B3569" s="17">
        <x:v>733</x:v>
      </x:c>
      <x:c r="C3569" s="3">
        <x:f>C3567+0.4</x:f>
        <x:v>3</x:v>
      </x:c>
      <x:c r="G3569">
        <x:v>2</x:v>
      </x:c>
      <x:c r="K3569" s="150"/>
      <x:c r="M3569">
        <x:v>2781</x:v>
      </x:c>
      <x:c r="O3569" s="25" t="s">
        <x:v>101</x:v>
      </x:c>
      <x:c r="AL3569" s="165"/>
      <x:c r="AM3569" s="165"/>
      <x:c r="AN3569" s="165"/>
      <x:c r="AO3569" s="165"/>
      <x:c r="AP3569" s="165"/>
      <x:c r="AQ3569" s="165"/>
    </x:row>
    <x:row r="3570" spans="1:43">
      <x:c r="A3570">
        <x:v>356400</x:v>
      </x:c>
      <x:c r="B3570" s="17">
        <x:v>733</x:v>
      </x:c>
      <x:c r="C3570">
        <x:f>179.7/30</x:f>
        <x:v>5.99</x:v>
      </x:c>
      <x:c r="G3570">
        <x:v>4</x:v>
      </x:c>
      <x:c r="I3570" t="s">
        <x:v>110</x:v>
      </x:c>
      <x:c r="J3570">
        <x:v>0.65</x:v>
      </x:c>
      <x:c r="K3570" s="150"/>
      <x:c r="AL3570" s="165"/>
      <x:c r="AM3570" s="165"/>
      <x:c r="AN3570" s="165"/>
      <x:c r="AO3570" s="165"/>
      <x:c r="AP3570" s="165"/>
      <x:c r="AQ3570" s="165"/>
    </x:row>
    <x:row r="3571" spans="1:43">
      <x:c r="A3571">
        <x:v>356500</x:v>
      </x:c>
      <x:c r="B3571" s="17">
        <x:v>733</x:v>
      </x:c>
      <x:c r="C3571">
        <x:f>293/30</x:f>
        <x:v>9.76666666666667</x:v>
      </x:c>
      <x:c r="G3571">
        <x:v>5</x:v>
      </x:c>
      <x:c r="K3571" s="150"/>
      <x:c r="AL3571" s="165"/>
      <x:c r="AM3571" s="165"/>
      <x:c r="AN3571" s="165"/>
      <x:c r="AO3571" s="165"/>
      <x:c r="AP3571" s="165"/>
      <x:c r="AQ3571" s="165"/>
    </x:row>
    <x:row r="3572" spans="1:43" s="23" customFormat="1">
      <x:c r="A3572" s="23">
        <x:v>356600</x:v>
      </x:c>
      <x:c r="B3572" s="193">
        <x:v>734</x:v>
      </x:c>
      <x:c r="C3572" s="23">
        <x:f>13/30</x:f>
        <x:v>0.433333333333333</x:v>
      </x:c>
      <x:c r="G3572" s="23">
        <x:v>3</x:v>
      </x:c>
      <x:c r="I3572" s="23" t="s">
        <x:v>100</x:v>
      </x:c>
      <x:c r="K3572" s="23" t="s">
        <x:v>447</x:v>
      </x:c>
      <x:c r="M3572" s="23">
        <x:v>2427</x:v>
      </x:c>
      <x:c r="O3572" s="23" t="s">
        <x:v>101</x:v>
      </x:c>
      <x:c r="AG3572" s="195">
        <x:v>2</x:v>
      </x:c>
      <x:c r="AL3572" s="196"/>
      <x:c r="AM3572" s="196"/>
      <x:c r="AN3572" s="196"/>
      <x:c r="AO3572" s="196"/>
      <x:c r="AP3572" s="196"/>
      <x:c r="AQ3572" s="196"/>
    </x:row>
    <x:row r="3573" spans="1:43" s="23" customFormat="1">
      <x:c r="A3573" s="23">
        <x:v>356700</x:v>
      </x:c>
      <x:c r="B3573" s="193">
        <x:v>734</x:v>
      </x:c>
      <x:c r="C3573" s="23">
        <x:f>24/30</x:f>
        <x:v>0.8</x:v>
      </x:c>
      <x:c r="G3573" s="23">
        <x:v>4</x:v>
      </x:c>
      <x:c r="I3573" s="23" t="s">
        <x:v>102</x:v>
      </x:c>
      <x:c r="K3573" s="23" t="s">
        <x:v>447</x:v>
      </x:c>
      <x:c r="M3573" s="23">
        <x:v>2427</x:v>
      </x:c>
      <x:c r="O3573" s="23" t="s">
        <x:v>101</x:v>
      </x:c>
      <x:c r="AG3573" s="195">
        <x:v>2</x:v>
      </x:c>
      <x:c r="AL3573" s="196"/>
      <x:c r="AM3573" s="196"/>
      <x:c r="AN3573" s="196"/>
      <x:c r="AO3573" s="196"/>
      <x:c r="AP3573" s="196"/>
      <x:c r="AQ3573" s="196"/>
    </x:row>
    <x:row r="3574" spans="1:43" s="23" customFormat="1">
      <x:c r="A3574" s="23">
        <x:v>356800</x:v>
      </x:c>
      <x:c r="B3574" s="193">
        <x:v>734</x:v>
      </x:c>
      <x:c r="C3574" s="23">
        <x:f>45/30</x:f>
        <x:v>1.5</x:v>
      </x:c>
      <x:c r="G3574" s="23">
        <x:v>5</x:v>
      </x:c>
      <x:c r="I3574" s="23" t="s">
        <x:v>103</x:v>
      </x:c>
      <x:c r="K3574" s="23" t="s">
        <x:v>447</x:v>
      </x:c>
      <x:c r="M3574" s="23">
        <x:v>2428</x:v>
      </x:c>
      <x:c r="O3574" s="23" t="s">
        <x:v>101</x:v>
      </x:c>
      <x:c r="AG3574" s="195">
        <x:v>2</x:v>
      </x:c>
      <x:c r="AL3574" s="196"/>
      <x:c r="AM3574" s="196"/>
      <x:c r="AN3574" s="196"/>
      <x:c r="AO3574" s="196"/>
      <x:c r="AP3574" s="196"/>
      <x:c r="AQ3574" s="196"/>
    </x:row>
    <x:row r="3575" spans="1:43" s="23" customFormat="1">
      <x:c r="A3575" s="23">
        <x:v>356900</x:v>
      </x:c>
      <x:c r="B3575" s="193">
        <x:v>734</x:v>
      </x:c>
      <x:c r="C3575" s="23">
        <x:f t="shared" ref="C3575:C3579" si="258">C3574+0.2</x:f>
        <x:v>1.7</x:v>
      </x:c>
      <x:c r="G3575" s="23">
        <x:v>4</x:v>
      </x:c>
      <x:c r="I3575" s="23" t="s">
        <x:v>104</x:v>
      </x:c>
      <x:c r="M3575" s="23">
        <x:v>2428</x:v>
      </x:c>
      <x:c r="O3575" s="23" t="s">
        <x:v>101</x:v>
      </x:c>
      <x:c r="AG3575" s="195">
        <x:v>2</x:v>
      </x:c>
      <x:c r="AL3575" s="196"/>
      <x:c r="AM3575" s="196"/>
      <x:c r="AN3575" s="196"/>
      <x:c r="AO3575" s="196"/>
      <x:c r="AP3575" s="196"/>
      <x:c r="AQ3575" s="196"/>
    </x:row>
    <x:row r="3576" spans="1:43" s="1" customFormat="1">
      <x:c r="A3576" s="1">
        <x:v>357000</x:v>
      </x:c>
      <x:c r="B3576" s="194">
        <x:v>735</x:v>
      </x:c>
      <x:c r="C3576" s="1">
        <x:f>20/30</x:f>
        <x:v>0.666666666666667</x:v>
      </x:c>
      <x:c r="D3576" s="1">
        <x:v>1</x:v>
      </x:c>
      <x:c r="M3576" s="1">
        <x:v>2430</x:v>
      </x:c>
      <x:c r="O3576" s="1" t="s">
        <x:v>116</x:v>
      </x:c>
      <x:c r="AG3576" s="197"/>
      <x:c r="AL3576" s="198"/>
      <x:c r="AM3576" s="198"/>
      <x:c r="AN3576" s="198"/>
      <x:c r="AO3576" s="198"/>
      <x:c r="AP3576" s="198"/>
      <x:c r="AQ3576" s="198"/>
    </x:row>
    <x:row r="3577" spans="1:43" s="1" customFormat="1">
      <x:c r="A3577" s="1">
        <x:v>357100</x:v>
      </x:c>
      <x:c r="B3577" s="194">
        <x:v>735</x:v>
      </x:c>
      <x:c r="C3577" s="1">
        <x:f>74/30</x:f>
        <x:v>2.46666666666667</x:v>
      </x:c>
      <x:c r="G3577" s="1">
        <x:v>2</x:v>
      </x:c>
      <x:c r="I3577" s="1" t="s">
        <x:v>100</x:v>
      </x:c>
      <x:c r="K3577" s="1" t="s">
        <x:v>447</x:v>
      </x:c>
      <x:c r="M3577" s="1">
        <x:v>2431</x:v>
      </x:c>
      <x:c r="O3577" s="1" t="s">
        <x:v>116</x:v>
      </x:c>
      <x:c r="P3577" s="1" t="s">
        <x:v>561</x:v>
      </x:c>
      <x:c r="AG3577" s="197">
        <x:v>2</x:v>
      </x:c>
      <x:c r="AL3577" s="198"/>
      <x:c r="AM3577" s="198"/>
      <x:c r="AN3577" s="198"/>
      <x:c r="AO3577" s="198"/>
      <x:c r="AP3577" s="198"/>
      <x:c r="AQ3577" s="198"/>
    </x:row>
    <x:row r="3578" spans="1:43" s="1" customFormat="1">
      <x:c r="A3578" s="1">
        <x:v>357200</x:v>
      </x:c>
      <x:c r="B3578" s="194">
        <x:v>735</x:v>
      </x:c>
      <x:c r="C3578" s="1">
        <x:f t="shared" si="258"/>
        <x:v>2.66666666666667</x:v>
      </x:c>
      <x:c r="G3578" s="1">
        <x:v>2</x:v>
      </x:c>
      <x:c r="I3578" s="1" t="s">
        <x:v>102</x:v>
      </x:c>
      <x:c r="AG3578" s="197">
        <x:v>2</x:v>
      </x:c>
      <x:c r="AL3578" s="198"/>
      <x:c r="AM3578" s="198"/>
      <x:c r="AN3578" s="198"/>
      <x:c r="AO3578" s="198"/>
      <x:c r="AP3578" s="198"/>
      <x:c r="AQ3578" s="198"/>
    </x:row>
    <x:row r="3579" spans="1:43" s="1" customFormat="1">
      <x:c r="A3579" s="1">
        <x:v>357300</x:v>
      </x:c>
      <x:c r="B3579" s="194">
        <x:v>735</x:v>
      </x:c>
      <x:c r="C3579" s="1">
        <x:f t="shared" si="258"/>
        <x:v>2.86666666666667</x:v>
      </x:c>
      <x:c r="G3579" s="1">
        <x:v>3</x:v>
      </x:c>
      <x:c r="I3579" s="1" t="s">
        <x:v>103</x:v>
      </x:c>
      <x:c r="AG3579" s="197">
        <x:v>2</x:v>
      </x:c>
      <x:c r="AL3579" s="198"/>
      <x:c r="AM3579" s="198"/>
      <x:c r="AN3579" s="198"/>
      <x:c r="AO3579" s="198"/>
      <x:c r="AP3579" s="198"/>
      <x:c r="AQ3579" s="198"/>
    </x:row>
    <x:row r="3580" spans="1:43" s="23" customFormat="1">
      <x:c r="A3580" s="23">
        <x:v>357400</x:v>
      </x:c>
      <x:c r="B3580" s="193">
        <x:v>736</x:v>
      </x:c>
      <x:c r="C3580" s="23">
        <x:f>10/30</x:f>
        <x:v>0.333333333333333</x:v>
      </x:c>
      <x:c r="G3580" s="23">
        <x:v>2</x:v>
      </x:c>
      <x:c r="I3580" s="23" t="s">
        <x:v>103</x:v>
      </x:c>
      <x:c r="K3580" s="23" t="s">
        <x:v>133</x:v>
      </x:c>
      <x:c r="M3580" s="23">
        <x:v>2435</x:v>
      </x:c>
      <x:c r="O3580" s="23" t="s">
        <x:v>101</x:v>
      </x:c>
      <x:c r="AG3580" s="195">
        <x:v>2</x:v>
      </x:c>
      <x:c r="AL3580" s="196"/>
      <x:c r="AM3580" s="196"/>
      <x:c r="AN3580" s="196"/>
      <x:c r="AO3580" s="196"/>
      <x:c r="AP3580" s="196"/>
      <x:c r="AQ3580" s="196"/>
    </x:row>
    <x:row r="3581" spans="1:43" s="23" customFormat="1">
      <x:c r="A3581" s="23">
        <x:v>357500</x:v>
      </x:c>
      <x:c r="B3581" s="193">
        <x:v>736</x:v>
      </x:c>
      <x:c r="C3581" s="23">
        <x:f>20/30</x:f>
        <x:v>0.666666666666667</x:v>
      </x:c>
      <x:c r="G3581" s="23">
        <x:v>2</x:v>
      </x:c>
      <x:c r="I3581" s="23" t="s">
        <x:v>104</x:v>
      </x:c>
      <x:c r="K3581" s="23" t="s">
        <x:v>133</x:v>
      </x:c>
      <x:c r="M3581" s="23">
        <x:v>2435</x:v>
      </x:c>
      <x:c r="O3581" s="23" t="s">
        <x:v>101</x:v>
      </x:c>
      <x:c r="AG3581" s="195">
        <x:v>2</x:v>
      </x:c>
      <x:c r="AL3581" s="196"/>
      <x:c r="AM3581" s="196"/>
      <x:c r="AN3581" s="196"/>
      <x:c r="AO3581" s="196"/>
      <x:c r="AP3581" s="196"/>
      <x:c r="AQ3581" s="196"/>
    </x:row>
    <x:row r="3582" spans="1:43" s="23" customFormat="1">
      <x:c r="A3582" s="23">
        <x:v>357600</x:v>
      </x:c>
      <x:c r="B3582" s="193">
        <x:v>736</x:v>
      </x:c>
      <x:c r="C3582" s="23">
        <x:f>38/30</x:f>
        <x:v>1.26666666666667</x:v>
      </x:c>
      <x:c r="G3582" s="23">
        <x:v>3</x:v>
      </x:c>
      <x:c r="I3582" s="23" t="s">
        <x:v>102</x:v>
      </x:c>
      <x:c r="K3582" s="23" t="s">
        <x:v>133</x:v>
      </x:c>
      <x:c r="M3582" s="23">
        <x:v>2436</x:v>
      </x:c>
      <x:c r="O3582" s="23" t="s">
        <x:v>101</x:v>
      </x:c>
      <x:c r="AG3582" s="195">
        <x:v>2</x:v>
      </x:c>
      <x:c r="AL3582" s="196"/>
      <x:c r="AM3582" s="196"/>
      <x:c r="AN3582" s="196"/>
      <x:c r="AO3582" s="196"/>
      <x:c r="AP3582" s="196"/>
      <x:c r="AQ3582" s="196"/>
    </x:row>
    <x:row r="3583" spans="1:43" s="23" customFormat="1">
      <x:c r="A3583" s="23">
        <x:v>357700</x:v>
      </x:c>
      <x:c r="B3583" s="193">
        <x:v>736</x:v>
      </x:c>
      <x:c r="C3583" s="23">
        <x:f>C3582+0.2</x:f>
        <x:v>1.46666666666667</x:v>
      </x:c>
      <x:c r="D3583" s="23">
        <x:v>1</x:v>
      </x:c>
      <x:c r="AG3583" s="195">
        <x:v>2</x:v>
      </x:c>
      <x:c r="AL3583" s="196"/>
      <x:c r="AM3583" s="196"/>
      <x:c r="AN3583" s="196"/>
      <x:c r="AO3583" s="196"/>
      <x:c r="AP3583" s="196"/>
      <x:c r="AQ3583" s="196"/>
    </x:row>
    <x:row r="3584" spans="1:43" s="23" customFormat="1">
      <x:c r="A3584" s="23">
        <x:v>357800</x:v>
      </x:c>
      <x:c r="B3584" s="194">
        <x:v>737</x:v>
      </x:c>
      <x:c r="C3584" s="194">
        <x:f>205/30</x:f>
        <x:v>6.83333333333333</x:v>
      </x:c>
      <x:c r="D3584" s="194"/>
      <x:c r="E3584" s="194"/>
      <x:c r="F3584" s="194"/>
      <x:c r="G3584" s="194">
        <x:v>4</x:v>
      </x:c>
      <x:c r="H3584" s="194"/>
      <x:c r="I3584" s="23" t="s">
        <x:v>100</x:v>
      </x:c>
      <x:c r="K3584" s="23" t="s">
        <x:v>447</x:v>
      </x:c>
      <x:c r="AG3584" s="195"/>
      <x:c r="AL3584" s="196"/>
      <x:c r="AM3584" s="196"/>
      <x:c r="AN3584" s="196"/>
      <x:c r="AO3584" s="196"/>
      <x:c r="AP3584" s="196"/>
      <x:c r="AQ3584" s="196"/>
    </x:row>
    <x:row r="3585" spans="1:43" s="23" customFormat="1">
      <x:c r="A3585" s="23">
        <x:v>357900</x:v>
      </x:c>
      <x:c r="B3585" s="194">
        <x:v>737</x:v>
      </x:c>
      <x:c r="C3585" s="194">
        <x:f>C3584+0.17</x:f>
        <x:v>7.00333333333333</x:v>
      </x:c>
      <x:c r="D3585" s="194"/>
      <x:c r="E3585" s="194"/>
      <x:c r="F3585" s="194"/>
      <x:c r="G3585" s="194">
        <x:v>5</x:v>
      </x:c>
      <x:c r="H3585" s="194"/>
      <x:c r="I3585" s="23" t="s">
        <x:v>102</x:v>
      </x:c>
      <x:c r="K3585" s="23" t="s">
        <x:v>447</x:v>
      </x:c>
      <x:c r="AG3585" s="195"/>
      <x:c r="AL3585" s="196"/>
      <x:c r="AM3585" s="196"/>
      <x:c r="AN3585" s="196"/>
      <x:c r="AO3585" s="196"/>
      <x:c r="AP3585" s="196"/>
      <x:c r="AQ3585" s="196"/>
    </x:row>
    <x:row r="3586" spans="1:43" s="23" customFormat="1">
      <x:c r="A3586" s="23">
        <x:v>358000</x:v>
      </x:c>
      <x:c r="B3586" s="194">
        <x:v>737</x:v>
      </x:c>
      <x:c r="C3586" s="194">
        <x:f t="shared" ref="C3586:C3593" si="259">C3585+0.17</x:f>
        <x:v>7.17333333333333</x:v>
      </x:c>
      <x:c r="D3586" s="194"/>
      <x:c r="E3586" s="194"/>
      <x:c r="F3586" s="194"/>
      <x:c r="G3586" s="194">
        <x:v>4</x:v>
      </x:c>
      <x:c r="H3586" s="194"/>
      <x:c r="I3586" s="23" t="s">
        <x:v>103</x:v>
      </x:c>
      <x:c r="K3586" s="23" t="s">
        <x:v>447</x:v>
      </x:c>
      <x:c r="AG3586" s="195"/>
      <x:c r="AL3586" s="196"/>
      <x:c r="AM3586" s="196"/>
      <x:c r="AN3586" s="196"/>
      <x:c r="AO3586" s="196"/>
      <x:c r="AP3586" s="196"/>
      <x:c r="AQ3586" s="196"/>
    </x:row>
    <x:row r="3587" spans="1:43" s="23" customFormat="1">
      <x:c r="A3587" s="23">
        <x:v>358100</x:v>
      </x:c>
      <x:c r="B3587" s="194">
        <x:v>737</x:v>
      </x:c>
      <x:c r="C3587" s="194">
        <x:f t="shared" si="259"/>
        <x:v>7.34333333333333</x:v>
      </x:c>
      <x:c r="D3587" s="194"/>
      <x:c r="E3587" s="194"/>
      <x:c r="F3587" s="194"/>
      <x:c r="G3587" s="194">
        <x:v>6</x:v>
      </x:c>
      <x:c r="H3587" s="194"/>
      <x:c r="I3587" s="23" t="s">
        <x:v>104</x:v>
      </x:c>
      <x:c r="K3587" s="23" t="s">
        <x:v>447</x:v>
      </x:c>
      <x:c r="AG3587" s="195"/>
      <x:c r="AL3587" s="196"/>
      <x:c r="AM3587" s="196"/>
      <x:c r="AN3587" s="196"/>
      <x:c r="AO3587" s="196"/>
      <x:c r="AP3587" s="196"/>
      <x:c r="AQ3587" s="196"/>
    </x:row>
    <x:row r="3588" spans="1:43" s="23" customFormat="1">
      <x:c r="A3588" s="23">
        <x:v>358200</x:v>
      </x:c>
      <x:c r="B3588" s="194">
        <x:v>737</x:v>
      </x:c>
      <x:c r="C3588" s="194">
        <x:f t="shared" si="259"/>
        <x:v>7.51333333333333</x:v>
      </x:c>
      <x:c r="D3588" s="194"/>
      <x:c r="E3588" s="194"/>
      <x:c r="F3588" s="194"/>
      <x:c r="G3588" s="194">
        <x:v>4</x:v>
      </x:c>
      <x:c r="H3588" s="194"/>
      <x:c r="I3588" s="23" t="s">
        <x:v>100</x:v>
      </x:c>
      <x:c r="K3588" s="23" t="s">
        <x:v>447</x:v>
      </x:c>
      <x:c r="AG3588" s="195"/>
      <x:c r="AL3588" s="196"/>
      <x:c r="AM3588" s="196"/>
      <x:c r="AN3588" s="196"/>
      <x:c r="AO3588" s="196"/>
      <x:c r="AP3588" s="196"/>
      <x:c r="AQ3588" s="196"/>
    </x:row>
    <x:row r="3589" spans="1:43" s="23" customFormat="1">
      <x:c r="A3589" s="23">
        <x:v>358300</x:v>
      </x:c>
      <x:c r="B3589" s="194">
        <x:v>737</x:v>
      </x:c>
      <x:c r="C3589" s="194">
        <x:f t="shared" si="259"/>
        <x:v>7.68333333333333</x:v>
      </x:c>
      <x:c r="D3589" s="194"/>
      <x:c r="E3589" s="194"/>
      <x:c r="F3589" s="194"/>
      <x:c r="G3589" s="194">
        <x:v>6</x:v>
      </x:c>
      <x:c r="H3589" s="194"/>
      <x:c r="I3589" s="23" t="s">
        <x:v>102</x:v>
      </x:c>
      <x:c r="K3589" s="23" t="s">
        <x:v>447</x:v>
      </x:c>
      <x:c r="AG3589" s="195"/>
      <x:c r="AL3589" s="196"/>
      <x:c r="AM3589" s="196"/>
      <x:c r="AN3589" s="196"/>
      <x:c r="AO3589" s="196"/>
      <x:c r="AP3589" s="196"/>
      <x:c r="AQ3589" s="196"/>
    </x:row>
    <x:row r="3590" spans="1:43" s="23" customFormat="1">
      <x:c r="A3590" s="23">
        <x:v>358400</x:v>
      </x:c>
      <x:c r="B3590" s="194">
        <x:v>737</x:v>
      </x:c>
      <x:c r="C3590" s="194">
        <x:f t="shared" si="259"/>
        <x:v>7.85333333333333</x:v>
      </x:c>
      <x:c r="D3590" s="194"/>
      <x:c r="E3590" s="194"/>
      <x:c r="F3590" s="194"/>
      <x:c r="G3590" s="194">
        <x:v>5</x:v>
      </x:c>
      <x:c r="H3590" s="194"/>
      <x:c r="I3590" s="23" t="s">
        <x:v>103</x:v>
      </x:c>
      <x:c r="K3590" s="23" t="s">
        <x:v>447</x:v>
      </x:c>
      <x:c r="AG3590" s="195"/>
      <x:c r="AL3590" s="196"/>
      <x:c r="AM3590" s="196"/>
      <x:c r="AN3590" s="196"/>
      <x:c r="AO3590" s="196"/>
      <x:c r="AP3590" s="196"/>
      <x:c r="AQ3590" s="196"/>
    </x:row>
    <x:row r="3591" spans="1:43" s="23" customFormat="1">
      <x:c r="A3591" s="23">
        <x:v>358500</x:v>
      </x:c>
      <x:c r="B3591" s="194">
        <x:v>737</x:v>
      </x:c>
      <x:c r="C3591" s="194">
        <x:f t="shared" si="259"/>
        <x:v>8.02333333333333</x:v>
      </x:c>
      <x:c r="D3591" s="194"/>
      <x:c r="E3591" s="194"/>
      <x:c r="F3591" s="194"/>
      <x:c r="G3591" s="194">
        <x:v>4</x:v>
      </x:c>
      <x:c r="H3591" s="194"/>
      <x:c r="I3591" s="23" t="s">
        <x:v>104</x:v>
      </x:c>
      <x:c r="K3591" s="23" t="s">
        <x:v>447</x:v>
      </x:c>
      <x:c r="AG3591" s="195"/>
      <x:c r="AL3591" s="196"/>
      <x:c r="AM3591" s="196"/>
      <x:c r="AN3591" s="196"/>
      <x:c r="AO3591" s="196"/>
      <x:c r="AP3591" s="196"/>
      <x:c r="AQ3591" s="196"/>
    </x:row>
    <x:row r="3592" spans="1:43" s="23" customFormat="1">
      <x:c r="A3592" s="23">
        <x:v>358600</x:v>
      </x:c>
      <x:c r="B3592" s="194">
        <x:v>737</x:v>
      </x:c>
      <x:c r="C3592" s="194">
        <x:f t="shared" si="259"/>
        <x:v>8.19333333333333</x:v>
      </x:c>
      <x:c r="D3592" s="194"/>
      <x:c r="E3592" s="194"/>
      <x:c r="F3592" s="194"/>
      <x:c r="G3592" s="194">
        <x:v>5</x:v>
      </x:c>
      <x:c r="H3592" s="194"/>
      <x:c r="I3592" s="23" t="s">
        <x:v>110</x:v>
      </x:c>
      <x:c r="J3592" s="23">
        <x:v>0.65</x:v>
      </x:c>
      <x:c r="K3592" s="23" t="s">
        <x:v>447</x:v>
      </x:c>
      <x:c r="AG3592" s="195"/>
      <x:c r="AL3592" s="196"/>
      <x:c r="AM3592" s="196"/>
      <x:c r="AN3592" s="196"/>
      <x:c r="AO3592" s="196"/>
      <x:c r="AP3592" s="196"/>
      <x:c r="AQ3592" s="196"/>
    </x:row>
    <x:row r="3593" spans="1:43" s="23" customFormat="1">
      <x:c r="A3593" s="23">
        <x:v>358700</x:v>
      </x:c>
      <x:c r="B3593" s="194">
        <x:v>737</x:v>
      </x:c>
      <x:c r="C3593" s="194">
        <x:f>279/30</x:f>
        <x:v>9.3</x:v>
      </x:c>
      <x:c r="D3593" s="194">
        <x:v>1</x:v>
      </x:c>
      <x:c r="E3593" s="194"/>
      <x:c r="F3593" s="194"/>
      <x:c r="G3593" s="194"/>
      <x:c r="H3593" s="194"/>
      <x:c r="M3593" s="23">
        <x:v>2616</x:v>
      </x:c>
      <x:c r="N3593" s="23">
        <x:v>2</x:v>
      </x:c>
      <x:c r="P3593" s="23" t="s">
        <x:v>197</x:v>
      </x:c>
      <x:c r="AG3593" s="195"/>
      <x:c r="AL3593" s="196"/>
      <x:c r="AM3593" s="196"/>
      <x:c r="AN3593" s="196"/>
      <x:c r="AO3593" s="196"/>
      <x:c r="AP3593" s="196"/>
      <x:c r="AQ3593" s="196"/>
    </x:row>
    <x:row r="3594" spans="1:43" s="23" customFormat="1">
      <x:c r="A3594" s="23">
        <x:v>358800</x:v>
      </x:c>
      <x:c r="B3594" s="193">
        <x:v>738</x:v>
      </x:c>
      <x:c r="C3594" s="23">
        <x:f>203/30</x:f>
        <x:v>6.76666666666667</x:v>
      </x:c>
      <x:c r="G3594" s="23">
        <x:v>3</x:v>
      </x:c>
      <x:c r="I3594" s="23" t="s">
        <x:v>100</x:v>
      </x:c>
      <x:c r="K3594" s="23" t="s">
        <x:v>447</x:v>
      </x:c>
      <x:c r="AG3594" s="195"/>
      <x:c r="AL3594" s="196"/>
      <x:c r="AM3594" s="196"/>
      <x:c r="AN3594" s="196"/>
      <x:c r="AO3594" s="196"/>
      <x:c r="AP3594" s="196"/>
      <x:c r="AQ3594" s="196"/>
    </x:row>
    <x:row r="3595" spans="1:43" s="23" customFormat="1">
      <x:c r="A3595" s="23">
        <x:v>358900</x:v>
      </x:c>
      <x:c r="B3595" s="193">
        <x:v>738</x:v>
      </x:c>
      <x:c r="C3595" s="23">
        <x:f>C3594+0.5</x:f>
        <x:v>7.26666666666667</x:v>
      </x:c>
      <x:c r="G3595" s="23">
        <x:v>4</x:v>
      </x:c>
      <x:c r="I3595" s="23" t="s">
        <x:v>102</x:v>
      </x:c>
      <x:c r="K3595" s="23" t="s">
        <x:v>447</x:v>
      </x:c>
      <x:c r="AG3595" s="195"/>
      <x:c r="AL3595" s="196"/>
      <x:c r="AM3595" s="196"/>
      <x:c r="AN3595" s="196"/>
      <x:c r="AO3595" s="196"/>
      <x:c r="AP3595" s="196"/>
      <x:c r="AQ3595" s="196"/>
    </x:row>
    <x:row r="3596" spans="1:43" s="23" customFormat="1">
      <x:c r="A3596" s="23">
        <x:v>359000</x:v>
      </x:c>
      <x:c r="B3596" s="193">
        <x:v>738</x:v>
      </x:c>
      <x:c r="C3596" s="23">
        <x:f>C3595+0.18</x:f>
        <x:v>7.44666666666667</x:v>
      </x:c>
      <x:c r="G3596" s="23">
        <x:v>3</x:v>
      </x:c>
      <x:c r="I3596" s="23" t="s">
        <x:v>103</x:v>
      </x:c>
      <x:c r="K3596" s="23" t="s">
        <x:v>447</x:v>
      </x:c>
      <x:c r="AG3596" s="195"/>
      <x:c r="AL3596" s="196"/>
      <x:c r="AM3596" s="196"/>
      <x:c r="AN3596" s="196"/>
      <x:c r="AO3596" s="196"/>
      <x:c r="AP3596" s="196"/>
      <x:c r="AQ3596" s="196"/>
    </x:row>
    <x:row r="3597" spans="1:43" s="23" customFormat="1">
      <x:c r="A3597" s="23">
        <x:v>359100</x:v>
      </x:c>
      <x:c r="B3597" s="193">
        <x:v>738</x:v>
      </x:c>
      <x:c r="C3597" s="23">
        <x:f>C3596+0.18</x:f>
        <x:v>7.62666666666667</x:v>
      </x:c>
      <x:c r="G3597" s="23">
        <x:v>4</x:v>
      </x:c>
      <x:c r="I3597" s="23" t="s">
        <x:v>110</x:v>
      </x:c>
      <x:c r="J3597" s="23">
        <x:v>0.65</x:v>
      </x:c>
      <x:c r="K3597" s="23" t="s">
        <x:v>447</x:v>
      </x:c>
      <x:c r="AG3597" s="195"/>
      <x:c r="AL3597" s="196"/>
      <x:c r="AM3597" s="196"/>
      <x:c r="AN3597" s="196"/>
      <x:c r="AO3597" s="196"/>
      <x:c r="AP3597" s="196"/>
      <x:c r="AQ3597" s="196"/>
    </x:row>
    <x:row r="3598" spans="1:43" s="23" customFormat="1">
      <x:c r="A3598" s="23">
        <x:v>359200</x:v>
      </x:c>
      <x:c r="B3598" s="216">
        <x:v>738</x:v>
      </x:c>
      <x:c r="C3598" s="216">
        <x:f>245/30</x:f>
        <x:v>8.16666666666667</x:v>
      </x:c>
      <x:c r="D3598" s="216">
        <x:v>1</x:v>
      </x:c>
      <x:c r="E3598" s="216"/>
      <x:c r="F3598" s="216"/>
      <x:c r="G3598" s="216"/>
      <x:c r="H3598" s="216"/>
      <x:c r="M3598" s="23">
        <x:v>2615</x:v>
      </x:c>
      <x:c r="N3598" s="23">
        <x:v>2</x:v>
      </x:c>
      <x:c r="P3598" s="23" t="s">
        <x:v>197</x:v>
      </x:c>
      <x:c r="AG3598" s="195"/>
      <x:c r="AL3598" s="196"/>
      <x:c r="AM3598" s="196"/>
      <x:c r="AN3598" s="196"/>
      <x:c r="AO3598" s="196"/>
      <x:c r="AP3598" s="196"/>
      <x:c r="AQ3598" s="196"/>
    </x:row>
    <x:row r="3599" spans="1:43" s="17" customFormat="1">
      <x:c r="A3599" s="17">
        <x:v>359300</x:v>
      </x:c>
      <x:c r="B3599" s="158">
        <x:v>739</x:v>
      </x:c>
      <x:c r="C3599" s="17">
        <x:f>103/30</x:f>
        <x:v>3.43333333333333</x:v>
      </x:c>
      <x:c r="G3599" s="17">
        <x:v>2</x:v>
      </x:c>
      <x:c r="I3599" s="17" t="s">
        <x:v>102</x:v>
      </x:c>
      <x:c r="K3599" s="17" t="s">
        <x:v>133</x:v>
      </x:c>
      <x:c r="AG3599" s="177"/>
      <x:c r="AL3599" s="178"/>
      <x:c r="AM3599" s="178"/>
      <x:c r="AN3599" s="178"/>
      <x:c r="AO3599" s="178"/>
      <x:c r="AP3599" s="178"/>
      <x:c r="AQ3599" s="178"/>
    </x:row>
    <x:row r="3600" spans="1:43" s="17" customFormat="1">
      <x:c r="A3600" s="17">
        <x:v>359400</x:v>
      </x:c>
      <x:c r="B3600" s="158">
        <x:v>739</x:v>
      </x:c>
      <x:c r="C3600" s="17">
        <x:f>116/30</x:f>
        <x:v>3.86666666666667</x:v>
      </x:c>
      <x:c r="G3600" s="17">
        <x:v>3</x:v>
      </x:c>
      <x:c r="I3600" s="17" t="s">
        <x:v>100</x:v>
      </x:c>
      <x:c r="K3600" s="17" t="s">
        <x:v>133</x:v>
      </x:c>
      <x:c r="AG3600" s="177"/>
      <x:c r="AL3600" s="178"/>
      <x:c r="AM3600" s="178"/>
      <x:c r="AN3600" s="178"/>
      <x:c r="AO3600" s="178"/>
      <x:c r="AP3600" s="178"/>
      <x:c r="AQ3600" s="178"/>
    </x:row>
    <x:row r="3601" spans="1:43" s="17" customFormat="1">
      <x:c r="A3601" s="17">
        <x:v>359500</x:v>
      </x:c>
      <x:c r="B3601" s="158">
        <x:v>739</x:v>
      </x:c>
      <x:c r="C3601" s="17">
        <x:f>190/30</x:f>
        <x:v>6.33333333333333</x:v>
      </x:c>
      <x:c r="G3601" s="17">
        <x:v>4</x:v>
      </x:c>
      <x:c r="I3601" s="17" t="s">
        <x:v>100</x:v>
      </x:c>
      <x:c r="K3601" s="17" t="s">
        <x:v>133</x:v>
      </x:c>
      <x:c r="M3601" s="17">
        <x:v>2472</x:v>
      </x:c>
      <x:c r="O3601" s="17" t="s">
        <x:v>101</x:v>
      </x:c>
      <x:c r="AG3601" s="177"/>
      <x:c r="AL3601" s="178"/>
      <x:c r="AM3601" s="178"/>
      <x:c r="AN3601" s="178"/>
      <x:c r="AO3601" s="178"/>
      <x:c r="AP3601" s="178"/>
      <x:c r="AQ3601" s="178"/>
    </x:row>
    <x:row r="3602" spans="1:43" s="17" customFormat="1">
      <x:c r="A3602" s="17">
        <x:v>359600</x:v>
      </x:c>
      <x:c r="B3602" s="158">
        <x:v>739</x:v>
      </x:c>
      <x:c r="C3602" s="17">
        <x:f t="shared" ref="C3602:C3605" si="260">C3601+0.32</x:f>
        <x:v>6.65333333333333</x:v>
      </x:c>
      <x:c r="G3602" s="17">
        <x:v>5</x:v>
      </x:c>
      <x:c r="I3602" s="17" t="s">
        <x:v>102</x:v>
      </x:c>
      <x:c r="K3602" s="17" t="s">
        <x:v>133</x:v>
      </x:c>
      <x:c r="M3602" s="17">
        <x:v>2472</x:v>
      </x:c>
      <x:c r="O3602" s="17" t="s">
        <x:v>101</x:v>
      </x:c>
      <x:c r="AG3602" s="177"/>
      <x:c r="AL3602" s="178"/>
      <x:c r="AM3602" s="178"/>
      <x:c r="AN3602" s="178"/>
      <x:c r="AO3602" s="178"/>
      <x:c r="AP3602" s="178"/>
      <x:c r="AQ3602" s="178"/>
    </x:row>
    <x:row r="3603" spans="1:43" s="17" customFormat="1">
      <x:c r="A3603" s="17">
        <x:v>359700</x:v>
      </x:c>
      <x:c r="B3603" s="158">
        <x:v>739</x:v>
      </x:c>
      <x:c r="C3603" s="17">
        <x:f t="shared" si="260"/>
        <x:v>6.97333333333333</x:v>
      </x:c>
      <x:c r="G3603" s="17">
        <x:v>4</x:v>
      </x:c>
      <x:c r="I3603" s="17" t="s">
        <x:v>103</x:v>
      </x:c>
      <x:c r="K3603" s="17" t="s">
        <x:v>133</x:v>
      </x:c>
      <x:c r="M3603" s="17">
        <x:v>2472</x:v>
      </x:c>
      <x:c r="O3603" s="17" t="s">
        <x:v>101</x:v>
      </x:c>
      <x:c r="AG3603" s="177"/>
      <x:c r="AL3603" s="178"/>
      <x:c r="AM3603" s="178"/>
      <x:c r="AN3603" s="178"/>
      <x:c r="AO3603" s="178"/>
      <x:c r="AP3603" s="178"/>
      <x:c r="AQ3603" s="178"/>
    </x:row>
    <x:row r="3604" spans="1:43" s="17" customFormat="1">
      <x:c r="A3604" s="17">
        <x:v>359800</x:v>
      </x:c>
      <x:c r="B3604" s="158">
        <x:v>739</x:v>
      </x:c>
      <x:c r="C3604" s="17">
        <x:f t="shared" si="260"/>
        <x:v>7.29333333333333</x:v>
      </x:c>
      <x:c r="G3604" s="17">
        <x:v>5</x:v>
      </x:c>
      <x:c r="I3604" s="17" t="s">
        <x:v>104</x:v>
      </x:c>
      <x:c r="K3604" s="17" t="s">
        <x:v>133</x:v>
      </x:c>
      <x:c r="M3604" s="17">
        <x:v>2472</x:v>
      </x:c>
      <x:c r="O3604" s="17" t="s">
        <x:v>101</x:v>
      </x:c>
      <x:c r="AG3604" s="177"/>
      <x:c r="AL3604" s="178"/>
      <x:c r="AM3604" s="178"/>
      <x:c r="AN3604" s="178"/>
      <x:c r="AO3604" s="178"/>
      <x:c r="AP3604" s="178"/>
      <x:c r="AQ3604" s="178"/>
    </x:row>
    <x:row r="3605" spans="1:43" s="17" customFormat="1">
      <x:c r="A3605" s="17">
        <x:v>359900</x:v>
      </x:c>
      <x:c r="B3605" s="158">
        <x:v>739</x:v>
      </x:c>
      <x:c r="C3605" s="17">
        <x:f t="shared" si="260"/>
        <x:v>7.61333333333333</x:v>
      </x:c>
      <x:c r="G3605" s="17">
        <x:v>4</x:v>
      </x:c>
      <x:c r="I3605" s="17" t="s">
        <x:v>100</x:v>
      </x:c>
      <x:c r="K3605" s="17" t="s">
        <x:v>133</x:v>
      </x:c>
      <x:c r="M3605" s="17">
        <x:v>2472</x:v>
      </x:c>
      <x:c r="O3605" s="17" t="s">
        <x:v>101</x:v>
      </x:c>
      <x:c r="AG3605" s="177"/>
      <x:c r="AL3605" s="178"/>
      <x:c r="AM3605" s="178"/>
      <x:c r="AN3605" s="178"/>
      <x:c r="AO3605" s="178"/>
      <x:c r="AP3605" s="178"/>
      <x:c r="AQ3605" s="178"/>
    </x:row>
    <x:row r="3606" spans="1:43" s="17" customFormat="1">
      <x:c r="A3606" s="17">
        <x:v>360000</x:v>
      </x:c>
      <x:c r="B3606" s="158">
        <x:v>739</x:v>
      </x:c>
      <x:c r="C3606" s="17">
        <x:f>249/30</x:f>
        <x:v>8.3</x:v>
      </x:c>
      <x:c r="D3606" s="17">
        <x:v>1</x:v>
      </x:c>
      <x:c r="M3606" s="17">
        <x:v>2489</x:v>
      </x:c>
      <x:c r="N3606" s="17">
        <x:v>2</x:v>
      </x:c>
      <x:c r="P3606" s="17" t="s">
        <x:v>545</x:v>
      </x:c>
      <x:c r="AG3606" s="177"/>
      <x:c r="AL3606" s="178"/>
      <x:c r="AM3606" s="178"/>
      <x:c r="AN3606" s="178"/>
      <x:c r="AO3606" s="178"/>
      <x:c r="AP3606" s="178"/>
      <x:c r="AQ3606" s="178"/>
    </x:row>
    <x:row r="3607" spans="1:43">
      <x:c r="A3607">
        <x:v>360100</x:v>
      </x:c>
      <x:c r="B3607" s="199">
        <x:v>740</x:v>
      </x:c>
      <x:c r="C3607">
        <x:v>1e-6</x:v>
      </x:c>
      <x:c r="D3607">
        <x:v>1</x:v>
      </x:c>
      <x:c r="AL3607" s="165"/>
      <x:c r="AM3607" s="165"/>
      <x:c r="AN3607" s="165"/>
      <x:c r="AO3607" s="165"/>
      <x:c r="AP3607" s="165"/>
      <x:c r="AQ3607" s="165"/>
    </x:row>
    <x:row r="3608" spans="1:43">
      <x:c r="A3608">
        <x:v>360200</x:v>
      </x:c>
      <x:c r="B3608" s="199">
        <x:v>740</x:v>
      </x:c>
      <x:c r="C3608">
        <x:f>75/30</x:f>
        <x:v>2.5</x:v>
      </x:c>
      <x:c r="G3608">
        <x:v>4</x:v>
      </x:c>
      <x:c r="I3608" t="s">
        <x:v>103</x:v>
      </x:c>
      <x:c r="K3608" t="s">
        <x:v>132</x:v>
      </x:c>
      <x:c r="M3608">
        <x:v>2467</x:v>
      </x:c>
      <x:c r="O3608" t="s">
        <x:v>101</x:v>
      </x:c>
      <x:c r="AL3608" s="165"/>
      <x:c r="AM3608" s="165"/>
      <x:c r="AN3608" s="165"/>
      <x:c r="AO3608" s="165"/>
      <x:c r="AP3608" s="165"/>
      <x:c r="AQ3608" s="165"/>
    </x:row>
    <x:row r="3609" spans="1:43">
      <x:c r="A3609">
        <x:v>360300</x:v>
      </x:c>
      <x:c r="B3609" s="199">
        <x:v>740</x:v>
      </x:c>
      <x:c r="C3609">
        <x:f>112/30</x:f>
        <x:v>3.73333333333333</x:v>
      </x:c>
      <x:c r="G3609">
        <x:v>5</x:v>
      </x:c>
      <x:c r="I3609" t="s">
        <x:v>102</x:v>
      </x:c>
      <x:c r="K3609" t="s">
        <x:v>132</x:v>
      </x:c>
      <x:c r="M3609">
        <x:v>2467</x:v>
      </x:c>
      <x:c r="O3609" t="s">
        <x:v>101</x:v>
      </x:c>
      <x:c r="AL3609" s="165"/>
      <x:c r="AM3609" s="165"/>
      <x:c r="AN3609" s="165"/>
      <x:c r="AO3609" s="165"/>
      <x:c r="AP3609" s="165"/>
      <x:c r="AQ3609" s="165"/>
    </x:row>
    <x:row r="3610" spans="1:43">
      <x:c r="A3610">
        <x:v>360400</x:v>
      </x:c>
      <x:c r="B3610" s="199">
        <x:v>740</x:v>
      </x:c>
      <x:c r="C3610">
        <x:f>195/30</x:f>
        <x:v>6.5</x:v>
      </x:c>
      <x:c r="G3610">
        <x:v>3</x:v>
      </x:c>
      <x:c r="I3610" t="s">
        <x:v>104</x:v>
      </x:c>
      <x:c r="K3610" t="s">
        <x:v>132</x:v>
      </x:c>
      <x:c r="M3610">
        <x:v>2467</x:v>
      </x:c>
      <x:c r="O3610" t="s">
        <x:v>101</x:v>
      </x:c>
      <x:c r="AL3610" s="165"/>
      <x:c r="AM3610" s="165"/>
      <x:c r="AN3610" s="165"/>
      <x:c r="AO3610" s="165"/>
      <x:c r="AP3610" s="165"/>
      <x:c r="AQ3610" s="165"/>
    </x:row>
    <x:row r="3611" spans="1:43">
      <x:c r="A3611">
        <x:v>360500</x:v>
      </x:c>
      <x:c r="B3611" s="199">
        <x:v>740</x:v>
      </x:c>
      <x:c r="C3611">
        <x:f t="shared" ref="C3611:C3615" si="261">C3610+0.2</x:f>
        <x:v>6.7</x:v>
      </x:c>
      <x:c r="G3611">
        <x:v>2</x:v>
      </x:c>
      <x:c r="I3611" t="s">
        <x:v>100</x:v>
      </x:c>
      <x:c r="K3611" t="s">
        <x:v>133</x:v>
      </x:c>
      <x:c r="M3611">
        <x:v>2467</x:v>
      </x:c>
      <x:c r="O3611" t="s">
        <x:v>101</x:v>
      </x:c>
      <x:c r="AL3611" s="165"/>
      <x:c r="AM3611" s="165"/>
      <x:c r="AN3611" s="165"/>
      <x:c r="AO3611" s="165"/>
      <x:c r="AP3611" s="165"/>
      <x:c r="AQ3611" s="165"/>
    </x:row>
    <x:row r="3612" spans="1:43">
      <x:c r="A3612">
        <x:v>360600</x:v>
      </x:c>
      <x:c r="B3612" s="199">
        <x:v>740</x:v>
      </x:c>
      <x:c r="C3612">
        <x:f t="shared" si="261"/>
        <x:v>6.9</x:v>
      </x:c>
      <x:c r="G3612">
        <x:v>3</x:v>
      </x:c>
      <x:c r="I3612" t="s">
        <x:v>102</x:v>
      </x:c>
      <x:c r="K3612" t="s">
        <x:v>133</x:v>
      </x:c>
      <x:c r="M3612">
        <x:v>2467</x:v>
      </x:c>
      <x:c r="O3612" t="s">
        <x:v>101</x:v>
      </x:c>
      <x:c r="AL3612" s="165"/>
      <x:c r="AM3612" s="165"/>
      <x:c r="AN3612" s="165"/>
      <x:c r="AO3612" s="165"/>
      <x:c r="AP3612" s="165"/>
      <x:c r="AQ3612" s="165"/>
    </x:row>
    <x:row r="3613" spans="1:43">
      <x:c r="A3613">
        <x:v>360700</x:v>
      </x:c>
      <x:c r="B3613" s="199">
        <x:v>740</x:v>
      </x:c>
      <x:c r="C3613">
        <x:f t="shared" si="261"/>
        <x:v>7.1</x:v>
      </x:c>
      <x:c r="G3613">
        <x:v>2</x:v>
      </x:c>
      <x:c r="I3613" t="s">
        <x:v>103</x:v>
      </x:c>
      <x:c r="K3613" t="s">
        <x:v>133</x:v>
      </x:c>
      <x:c r="M3613">
        <x:v>2467</x:v>
      </x:c>
      <x:c r="O3613" t="s">
        <x:v>101</x:v>
      </x:c>
      <x:c r="AL3613" s="165"/>
      <x:c r="AM3613" s="165"/>
      <x:c r="AN3613" s="165"/>
      <x:c r="AO3613" s="165"/>
      <x:c r="AP3613" s="165"/>
      <x:c r="AQ3613" s="165"/>
    </x:row>
    <x:row r="3614" spans="1:43">
      <x:c r="A3614">
        <x:v>360800</x:v>
      </x:c>
      <x:c r="B3614" s="199">
        <x:v>740</x:v>
      </x:c>
      <x:c r="C3614">
        <x:f t="shared" si="261"/>
        <x:v>7.3</x:v>
      </x:c>
      <x:c r="G3614">
        <x:v>3</x:v>
      </x:c>
      <x:c r="I3614" t="s">
        <x:v>104</x:v>
      </x:c>
      <x:c r="K3614" t="s">
        <x:v>133</x:v>
      </x:c>
      <x:c r="M3614">
        <x:v>2467</x:v>
      </x:c>
      <x:c r="O3614" t="s">
        <x:v>101</x:v>
      </x:c>
      <x:c r="AL3614" s="165"/>
      <x:c r="AM3614" s="165"/>
      <x:c r="AN3614" s="165"/>
      <x:c r="AO3614" s="165"/>
      <x:c r="AP3614" s="165"/>
      <x:c r="AQ3614" s="165"/>
    </x:row>
    <x:row r="3615" spans="1:43">
      <x:c r="A3615">
        <x:v>360900</x:v>
      </x:c>
      <x:c r="B3615" s="199">
        <x:v>740</x:v>
      </x:c>
      <x:c r="C3615">
        <x:f t="shared" si="261"/>
        <x:v>7.5</x:v>
      </x:c>
      <x:c r="G3615">
        <x:v>2</x:v>
      </x:c>
      <x:c r="I3615" t="s">
        <x:v>102</x:v>
      </x:c>
      <x:c r="K3615" t="s">
        <x:v>133</x:v>
      </x:c>
      <x:c r="M3615">
        <x:v>2467</x:v>
      </x:c>
      <x:c r="O3615" t="s">
        <x:v>101</x:v>
      </x:c>
      <x:c r="AL3615" s="165"/>
      <x:c r="AM3615" s="165"/>
      <x:c r="AN3615" s="165"/>
      <x:c r="AO3615" s="165"/>
      <x:c r="AP3615" s="165"/>
      <x:c r="AQ3615" s="165"/>
    </x:row>
    <x:row r="3616" spans="1:43">
      <x:c r="A3616">
        <x:v>361000</x:v>
      </x:c>
      <x:c r="B3616" s="199">
        <x:v>740</x:v>
      </x:c>
      <x:c r="C3616">
        <x:f>232/30</x:f>
        <x:v>7.73333333333333</x:v>
      </x:c>
      <x:c r="G3616">
        <x:v>4</x:v>
      </x:c>
      <x:c r="I3616" t="s">
        <x:v>112</x:v>
      </x:c>
      <x:c r="J3616">
        <x:v>0.2</x:v>
      </x:c>
      <x:c r="K3616" t="s">
        <x:v>133</x:v>
      </x:c>
      <x:c r="M3616">
        <x:v>2468</x:v>
      </x:c>
      <x:c r="O3616" t="s">
        <x:v>101</x:v>
      </x:c>
      <x:c r="AL3616" s="165"/>
      <x:c r="AM3616" s="165"/>
      <x:c r="AN3616" s="165"/>
      <x:c r="AO3616" s="165"/>
      <x:c r="AP3616" s="165"/>
      <x:c r="AQ3616" s="165"/>
    </x:row>
    <x:row r="3617" spans="1:43" ht="16.5">
      <x:c r="A3617">
        <x:v>361100</x:v>
      </x:c>
      <x:c r="B3617" s="217">
        <x:v>741</x:v>
      </x:c>
      <x:c r="C3617" s="61">
        <x:f>13/30</x:f>
        <x:v>0.433333333333333</x:v>
      </x:c>
      <x:c r="D3617" s="61"/>
      <x:c r="E3617" s="61"/>
      <x:c r="F3617" s="61"/>
      <x:c r="G3617" s="61">
        <x:v>2</x:v>
      </x:c>
      <x:c r="H3617" s="61"/>
      <x:c r="I3617" s="61" t="s">
        <x:v>104</x:v>
      </x:c>
      <x:c r="J3617" s="61"/>
      <x:c r="K3617" s="61"/>
      <x:c r="M3617" s="210">
        <x:v>2661</x:v>
      </x:c>
      <x:c r="O3617" t="s">
        <x:v>101</x:v>
      </x:c>
      <x:c r="AG3617" s="80">
        <x:v>2</x:v>
      </x:c>
      <x:c r="AL3617" s="165"/>
      <x:c r="AM3617" s="165"/>
      <x:c r="AN3617" s="165"/>
      <x:c r="AO3617" s="165"/>
      <x:c r="AP3617" s="165"/>
      <x:c r="AQ3617" s="165"/>
    </x:row>
    <x:row r="3618" spans="1:43" ht="16.5">
      <x:c r="A3618">
        <x:v>361200</x:v>
      </x:c>
      <x:c r="B3618" s="217">
        <x:v>741</x:v>
      </x:c>
      <x:c r="C3618" s="61">
        <x:f>29/30</x:f>
        <x:v>0.966666666666667</x:v>
      </x:c>
      <x:c r="D3618" s="61"/>
      <x:c r="E3618" s="61"/>
      <x:c r="F3618" s="61"/>
      <x:c r="G3618" s="61">
        <x:v>2</x:v>
      </x:c>
      <x:c r="H3618" s="61"/>
      <x:c r="I3618" s="61" t="s">
        <x:v>103</x:v>
      </x:c>
      <x:c r="J3618" s="61"/>
      <x:c r="K3618" s="61"/>
      <x:c r="M3618" s="210">
        <x:v>2661</x:v>
      </x:c>
      <x:c r="O3618" t="s">
        <x:v>101</x:v>
      </x:c>
      <x:c r="AG3618" s="80">
        <x:v>2</x:v>
      </x:c>
      <x:c r="AL3618" s="165"/>
      <x:c r="AM3618" s="165"/>
      <x:c r="AN3618" s="165"/>
      <x:c r="AO3618" s="165"/>
      <x:c r="AP3618" s="165"/>
      <x:c r="AQ3618" s="165"/>
    </x:row>
    <x:row r="3619" spans="1:43" ht="16.5">
      <x:c r="A3619">
        <x:v>361300</x:v>
      </x:c>
      <x:c r="B3619" s="217">
        <x:v>741</x:v>
      </x:c>
      <x:c r="C3619" s="61">
        <x:f>53/30</x:f>
        <x:v>1.76666666666667</x:v>
      </x:c>
      <x:c r="D3619" s="61"/>
      <x:c r="E3619" s="61"/>
      <x:c r="F3619" s="61"/>
      <x:c r="G3619" s="61">
        <x:v>3</x:v>
      </x:c>
      <x:c r="H3619" s="61"/>
      <x:c r="I3619" s="61" t="s">
        <x:v>102</x:v>
      </x:c>
      <x:c r="J3619" s="61"/>
      <x:c r="K3619" s="61"/>
      <x:c r="M3619" s="210">
        <x:v>2661</x:v>
      </x:c>
      <x:c r="O3619" t="s">
        <x:v>101</x:v>
      </x:c>
      <x:c r="AG3619" s="80">
        <x:v>2</x:v>
      </x:c>
      <x:c r="AL3619" s="165"/>
      <x:c r="AM3619" s="165"/>
      <x:c r="AN3619" s="165"/>
      <x:c r="AO3619" s="165"/>
      <x:c r="AP3619" s="165"/>
      <x:c r="AQ3619" s="165"/>
    </x:row>
    <x:row r="3620" spans="1:43" ht="16.5">
      <x:c r="A3620">
        <x:v>361400</x:v>
      </x:c>
      <x:c r="B3620" s="217">
        <x:v>741</x:v>
      </x:c>
      <x:c r="C3620" s="61">
        <x:f t="shared" ref="C3620:C3627" si="262">C3619+0.2</x:f>
        <x:v>1.96666666666667</x:v>
      </x:c>
      <x:c r="D3620" s="61">
        <x:v>1</x:v>
      </x:c>
      <x:c r="E3620" s="61"/>
      <x:c r="F3620" s="61"/>
      <x:c r="G3620" s="61"/>
      <x:c r="H3620" s="61"/>
      <x:c r="I3620" s="61"/>
      <x:c r="J3620" s="61"/>
      <x:c r="K3620" s="61"/>
      <x:c r="M3620" s="210"/>
      <x:c r="AG3620" s="80">
        <x:v>2</x:v>
      </x:c>
      <x:c r="AL3620" s="165"/>
      <x:c r="AM3620" s="165"/>
      <x:c r="AN3620" s="165"/>
      <x:c r="AO3620" s="165"/>
      <x:c r="AP3620" s="165"/>
      <x:c r="AQ3620" s="165"/>
    </x:row>
    <x:row r="3621" spans="1:43" ht="16.5">
      <x:c r="A3621">
        <x:v>361500</x:v>
      </x:c>
      <x:c r="B3621" s="217">
        <x:v>741</x:v>
      </x:c>
      <x:c r="C3621" s="61">
        <x:f t="shared" si="262"/>
        <x:v>2.16666666666667</x:v>
      </x:c>
      <x:c r="D3621" s="61">
        <x:v>1</x:v>
      </x:c>
      <x:c r="E3621" s="61"/>
      <x:c r="F3621" s="61"/>
      <x:c r="G3621" s="61"/>
      <x:c r="H3621" s="61"/>
      <x:c r="I3621" s="61"/>
      <x:c r="J3621" s="61"/>
      <x:c r="K3621" s="61"/>
      <x:c r="M3621" s="210"/>
      <x:c r="AG3621" s="80">
        <x:v>2</x:v>
      </x:c>
      <x:c r="AL3621" s="165"/>
      <x:c r="AM3621" s="165"/>
      <x:c r="AN3621" s="165"/>
      <x:c r="AO3621" s="165"/>
      <x:c r="AP3621" s="165"/>
      <x:c r="AQ3621" s="165"/>
    </x:row>
    <x:row r="3622" spans="1:43" s="26" customFormat="1" ht="16.5">
      <x:c r="A3622" s="26">
        <x:v>361600</x:v>
      </x:c>
      <x:c r="B3622" s="217">
        <x:v>742</x:v>
      </x:c>
      <x:c r="C3622" s="61">
        <x:f>22/30</x:f>
        <x:v>0.733333333333333</x:v>
      </x:c>
      <x:c r="D3622" s="61"/>
      <x:c r="E3622" s="61"/>
      <x:c r="F3622" s="61"/>
      <x:c r="G3622" s="61">
        <x:v>2</x:v>
      </x:c>
      <x:c r="H3622" s="61"/>
      <x:c r="I3622" s="61" t="s">
        <x:v>100</x:v>
      </x:c>
      <x:c r="J3622" s="61"/>
      <x:c r="K3622" s="61"/>
      <x:c r="M3622" s="218">
        <x:v>2667</x:v>
      </x:c>
      <x:c r="O3622" s="26" t="s">
        <x:v>101</x:v>
      </x:c>
      <x:c r="AG3622" s="221">
        <x:v>2</x:v>
      </x:c>
      <x:c r="AH3622" s="26" t="s">
        <x:v>410</x:v>
      </x:c>
      <x:c r="AL3622" s="222"/>
      <x:c r="AM3622" s="222"/>
      <x:c r="AN3622" s="222"/>
      <x:c r="AO3622" s="222"/>
      <x:c r="AP3622" s="222"/>
      <x:c r="AQ3622" s="222"/>
    </x:row>
    <x:row r="3623" spans="1:43" s="26" customFormat="1" ht="16.5">
      <x:c r="A3623" s="26">
        <x:v>361700</x:v>
      </x:c>
      <x:c r="B3623" s="217">
        <x:v>742</x:v>
      </x:c>
      <x:c r="C3623" s="61">
        <x:f>44/30</x:f>
        <x:v>1.46666666666667</x:v>
      </x:c>
      <x:c r="D3623" s="61"/>
      <x:c r="E3623" s="61"/>
      <x:c r="F3623" s="61"/>
      <x:c r="G3623" s="61">
        <x:v>2</x:v>
      </x:c>
      <x:c r="H3623" s="61"/>
      <x:c r="I3623" s="61" t="s">
        <x:v>102</x:v>
      </x:c>
      <x:c r="J3623" s="61"/>
      <x:c r="K3623" s="61"/>
      <x:c r="M3623" s="218">
        <x:v>2667</x:v>
      </x:c>
      <x:c r="O3623" s="26" t="s">
        <x:v>101</x:v>
      </x:c>
      <x:c r="AG3623" s="221">
        <x:v>2</x:v>
      </x:c>
      <x:c r="AH3623" s="26" t="s">
        <x:v>410</x:v>
      </x:c>
      <x:c r="AL3623" s="222"/>
      <x:c r="AM3623" s="222"/>
      <x:c r="AN3623" s="222"/>
      <x:c r="AO3623" s="222"/>
      <x:c r="AP3623" s="222"/>
      <x:c r="AQ3623" s="222"/>
    </x:row>
    <x:row r="3624" spans="1:43" s="26" customFormat="1" ht="16.5">
      <x:c r="A3624" s="26">
        <x:v>361800</x:v>
      </x:c>
      <x:c r="B3624" s="217">
        <x:v>742</x:v>
      </x:c>
      <x:c r="C3624" s="61">
        <x:f>79/30</x:f>
        <x:v>2.63333333333333</x:v>
      </x:c>
      <x:c r="D3624" s="61"/>
      <x:c r="E3624" s="61"/>
      <x:c r="F3624" s="61"/>
      <x:c r="G3624" s="61">
        <x:v>3</x:v>
      </x:c>
      <x:c r="H3624" s="61"/>
      <x:c r="I3624" s="61" t="s">
        <x:v>104</x:v>
      </x:c>
      <x:c r="J3624" s="61"/>
      <x:c r="K3624" s="61"/>
      <x:c r="M3624" s="218">
        <x:v>2667</x:v>
      </x:c>
      <x:c r="O3624" s="26" t="s">
        <x:v>101</x:v>
      </x:c>
      <x:c r="AG3624" s="221">
        <x:v>2</x:v>
      </x:c>
      <x:c r="AH3624" s="26" t="s">
        <x:v>410</x:v>
      </x:c>
      <x:c r="AL3624" s="222"/>
      <x:c r="AM3624" s="222"/>
      <x:c r="AN3624" s="222"/>
      <x:c r="AO3624" s="222"/>
      <x:c r="AP3624" s="222"/>
      <x:c r="AQ3624" s="222"/>
    </x:row>
    <x:row r="3625" spans="1:43" s="26" customFormat="1" ht="16.5">
      <x:c r="A3625" s="26">
        <x:v>361900</x:v>
      </x:c>
      <x:c r="B3625" s="217">
        <x:v>742</x:v>
      </x:c>
      <x:c r="C3625" s="61">
        <x:f t="shared" si="262"/>
        <x:v>2.83333333333333</x:v>
      </x:c>
      <x:c r="D3625" s="61">
        <x:v>1</x:v>
      </x:c>
      <x:c r="E3625" s="61"/>
      <x:c r="F3625" s="61"/>
      <x:c r="G3625" s="61"/>
      <x:c r="H3625" s="61"/>
      <x:c r="I3625" s="61"/>
      <x:c r="J3625" s="61"/>
      <x:c r="K3625" s="61"/>
      <x:c r="M3625" s="218"/>
      <x:c r="AG3625" s="221">
        <x:v>2</x:v>
      </x:c>
      <x:c r="AL3625" s="222"/>
      <x:c r="AM3625" s="222"/>
      <x:c r="AN3625" s="222"/>
      <x:c r="AO3625" s="222"/>
      <x:c r="AP3625" s="222"/>
      <x:c r="AQ3625" s="222"/>
    </x:row>
    <x:row r="3626" spans="1:43" s="26" customFormat="1" ht="16.5">
      <x:c r="A3626" s="26">
        <x:v>362000</x:v>
      </x:c>
      <x:c r="B3626" s="217">
        <x:v>742</x:v>
      </x:c>
      <x:c r="C3626" s="61">
        <x:f t="shared" si="262"/>
        <x:v>3.03333333333333</x:v>
      </x:c>
      <x:c r="D3626" s="61">
        <x:v>1</x:v>
      </x:c>
      <x:c r="E3626" s="61"/>
      <x:c r="F3626" s="61"/>
      <x:c r="G3626" s="61"/>
      <x:c r="H3626" s="61"/>
      <x:c r="I3626" s="61"/>
      <x:c r="J3626" s="61"/>
      <x:c r="K3626" s="61"/>
      <x:c r="M3626" s="218"/>
      <x:c r="AG3626" s="221">
        <x:v>2</x:v>
      </x:c>
      <x:c r="AL3626" s="222"/>
      <x:c r="AM3626" s="222"/>
      <x:c r="AN3626" s="222"/>
      <x:c r="AO3626" s="222"/>
      <x:c r="AP3626" s="222"/>
      <x:c r="AQ3626" s="222"/>
    </x:row>
    <x:row r="3627" spans="1:43" s="26" customFormat="1" ht="16.5">
      <x:c r="A3627" s="26">
        <x:v>362100</x:v>
      </x:c>
      <x:c r="B3627" s="217">
        <x:v>742</x:v>
      </x:c>
      <x:c r="C3627" s="61">
        <x:f t="shared" si="262"/>
        <x:v>3.23333333333333</x:v>
      </x:c>
      <x:c r="D3627" s="61">
        <x:v>1</x:v>
      </x:c>
      <x:c r="E3627" s="61"/>
      <x:c r="F3627" s="61"/>
      <x:c r="G3627" s="61"/>
      <x:c r="H3627" s="61"/>
      <x:c r="I3627" s="61"/>
      <x:c r="J3627" s="61"/>
      <x:c r="K3627" s="61"/>
      <x:c r="M3627" s="218"/>
      <x:c r="AG3627" s="221">
        <x:v>2</x:v>
      </x:c>
      <x:c r="AL3627" s="222"/>
      <x:c r="AM3627" s="222"/>
      <x:c r="AN3627" s="222"/>
      <x:c r="AO3627" s="222"/>
      <x:c r="AP3627" s="222"/>
      <x:c r="AQ3627" s="222"/>
    </x:row>
    <x:row r="3628" spans="1:43" ht="16.5">
      <x:c r="A3628">
        <x:v>362200</x:v>
      </x:c>
      <x:c r="B3628" s="217">
        <x:v>743</x:v>
      </x:c>
      <x:c r="C3628" s="61">
        <x:f>94/30</x:f>
        <x:v>3.13333333333333</x:v>
      </x:c>
      <x:c r="D3628" s="61"/>
      <x:c r="E3628" s="61"/>
      <x:c r="F3628" s="61"/>
      <x:c r="G3628" s="61">
        <x:v>2</x:v>
      </x:c>
      <x:c r="H3628" s="61"/>
      <x:c r="I3628" s="61" t="s">
        <x:v>100</x:v>
      </x:c>
      <x:c r="J3628" s="61"/>
      <x:c r="K3628" s="61"/>
      <x:c r="M3628" s="210">
        <x:v>2670</x:v>
      </x:c>
      <x:c r="O3628" t="s">
        <x:v>101</x:v>
      </x:c>
      <x:c r="AG3628" s="80">
        <x:v>2</x:v>
      </x:c>
      <x:c r="AH3628" t="s">
        <x:v>613</x:v>
      </x:c>
      <x:c r="AL3628" s="165"/>
      <x:c r="AM3628" s="165"/>
      <x:c r="AN3628" s="165"/>
      <x:c r="AO3628" s="165"/>
      <x:c r="AP3628" s="165"/>
      <x:c r="AQ3628" s="165"/>
    </x:row>
    <x:row r="3629" spans="1:43" ht="16.5">
      <x:c r="A3629">
        <x:v>362300</x:v>
      </x:c>
      <x:c r="B3629" s="217">
        <x:v>743</x:v>
      </x:c>
      <x:c r="C3629" s="61">
        <x:f>C3628+0.29</x:f>
        <x:v>3.42333333333333</x:v>
      </x:c>
      <x:c r="D3629" s="61"/>
      <x:c r="E3629" s="61"/>
      <x:c r="F3629" s="61"/>
      <x:c r="G3629" s="61">
        <x:v>3</x:v>
      </x:c>
      <x:c r="H3629" s="61"/>
      <x:c r="I3629" s="61" t="s">
        <x:v>103</x:v>
      </x:c>
      <x:c r="J3629" s="61"/>
      <x:c r="K3629" s="61"/>
      <x:c r="M3629" s="210">
        <x:v>2670</x:v>
      </x:c>
      <x:c r="O3629" t="s">
        <x:v>101</x:v>
      </x:c>
      <x:c r="AG3629" s="80">
        <x:v>2</x:v>
      </x:c>
      <x:c r="AH3629" t="s">
        <x:v>613</x:v>
      </x:c>
      <x:c r="AL3629" s="165"/>
      <x:c r="AM3629" s="165"/>
      <x:c r="AN3629" s="165"/>
      <x:c r="AO3629" s="165"/>
      <x:c r="AP3629" s="165"/>
      <x:c r="AQ3629" s="165"/>
    </x:row>
    <x:row r="3630" spans="1:43" ht="16.5">
      <x:c r="A3630">
        <x:v>362400</x:v>
      </x:c>
      <x:c r="B3630" s="217">
        <x:v>743</x:v>
      </x:c>
      <x:c r="C3630" s="61">
        <x:f>C3629+0.29</x:f>
        <x:v>3.71333333333333</x:v>
      </x:c>
      <x:c r="D3630" s="61"/>
      <x:c r="E3630" s="61"/>
      <x:c r="F3630" s="61"/>
      <x:c r="G3630" s="61">
        <x:v>2</x:v>
      </x:c>
      <x:c r="H3630" s="61"/>
      <x:c r="I3630" s="61" t="s">
        <x:v>104</x:v>
      </x:c>
      <x:c r="J3630" s="61"/>
      <x:c r="K3630" s="61"/>
      <x:c r="M3630" s="210">
        <x:v>2670</x:v>
      </x:c>
      <x:c r="O3630" t="s">
        <x:v>101</x:v>
      </x:c>
      <x:c r="AG3630" s="80">
        <x:v>2</x:v>
      </x:c>
      <x:c r="AH3630" t="s">
        <x:v>613</x:v>
      </x:c>
      <x:c r="AL3630" s="165"/>
      <x:c r="AM3630" s="165"/>
      <x:c r="AN3630" s="165"/>
      <x:c r="AO3630" s="165"/>
      <x:c r="AP3630" s="165"/>
      <x:c r="AQ3630" s="165"/>
    </x:row>
    <x:row r="3631" spans="1:43" s="27" customFormat="1" ht="16.5">
      <x:c r="A3631" s="27">
        <x:v>362500</x:v>
      </x:c>
      <x:c r="B3631" s="217">
        <x:v>744</x:v>
      </x:c>
      <x:c r="C3631" s="61">
        <x:f>26/30</x:f>
        <x:v>0.866666666666667</x:v>
      </x:c>
      <x:c r="D3631" s="61"/>
      <x:c r="E3631" s="61"/>
      <x:c r="F3631" s="61"/>
      <x:c r="G3631" s="61">
        <x:v>1</x:v>
      </x:c>
      <x:c r="H3631" s="61"/>
      <x:c r="I3631" s="61" t="s">
        <x:v>100</x:v>
      </x:c>
      <x:c r="J3631" s="61"/>
      <x:c r="K3631" s="61"/>
      <x:c r="M3631" s="219">
        <x:v>2661</x:v>
      </x:c>
      <x:c r="O3631" s="27" t="s">
        <x:v>101</x:v>
      </x:c>
      <x:c r="AG3631" s="223">
        <x:v>2</x:v>
      </x:c>
      <x:c r="AH3631" s="27" t="s">
        <x:v>593</x:v>
      </x:c>
      <x:c r="AL3631" s="224"/>
      <x:c r="AM3631" s="224"/>
      <x:c r="AN3631" s="224"/>
      <x:c r="AO3631" s="224"/>
      <x:c r="AP3631" s="224"/>
      <x:c r="AQ3631" s="224"/>
    </x:row>
    <x:row r="3632" spans="1:43" s="27" customFormat="1" ht="16.5">
      <x:c r="A3632" s="27">
        <x:v>362600</x:v>
      </x:c>
      <x:c r="B3632" s="217">
        <x:v>744</x:v>
      </x:c>
      <x:c r="C3632" s="61">
        <x:f>C3631+0.2</x:f>
        <x:v>1.06666666666667</x:v>
      </x:c>
      <x:c r="D3632" s="61">
        <x:v>1</x:v>
      </x:c>
      <x:c r="E3632" s="61"/>
      <x:c r="F3632" s="61"/>
      <x:c r="G3632" s="61"/>
      <x:c r="H3632" s="61"/>
      <x:c r="I3632" s="61"/>
      <x:c r="J3632" s="61"/>
      <x:c r="K3632" s="61"/>
      <x:c r="M3632" s="219"/>
      <x:c r="AG3632" s="223">
        <x:v>2</x:v>
      </x:c>
      <x:c r="AL3632" s="224"/>
      <x:c r="AM3632" s="224"/>
      <x:c r="AN3632" s="224"/>
      <x:c r="AO3632" s="224"/>
      <x:c r="AP3632" s="224"/>
      <x:c r="AQ3632" s="224"/>
    </x:row>
    <x:row r="3633" spans="1:43" s="27" customFormat="1" ht="16.5">
      <x:c r="A3633" s="27">
        <x:v>362700</x:v>
      </x:c>
      <x:c r="B3633" s="217">
        <x:v>744</x:v>
      </x:c>
      <x:c r="C3633" s="61">
        <x:f>53/30</x:f>
        <x:v>1.76666666666667</x:v>
      </x:c>
      <x:c r="D3633" s="61"/>
      <x:c r="E3633" s="61"/>
      <x:c r="F3633" s="61"/>
      <x:c r="G3633" s="61">
        <x:v>1</x:v>
      </x:c>
      <x:c r="H3633" s="61"/>
      <x:c r="I3633" s="61" t="s">
        <x:v>102</x:v>
      </x:c>
      <x:c r="J3633" s="61"/>
      <x:c r="K3633" s="61"/>
      <x:c r="M3633" s="219">
        <x:v>2661</x:v>
      </x:c>
      <x:c r="O3633" s="27" t="s">
        <x:v>101</x:v>
      </x:c>
      <x:c r="AG3633" s="223">
        <x:v>2</x:v>
      </x:c>
      <x:c r="AH3633" s="27" t="s">
        <x:v>614</x:v>
      </x:c>
      <x:c r="AL3633" s="224"/>
      <x:c r="AM3633" s="224"/>
      <x:c r="AN3633" s="224"/>
      <x:c r="AO3633" s="224"/>
      <x:c r="AP3633" s="224"/>
      <x:c r="AQ3633" s="224"/>
    </x:row>
    <x:row r="3634" spans="1:43" s="27" customFormat="1" ht="16.5">
      <x:c r="A3634" s="27">
        <x:v>362800</x:v>
      </x:c>
      <x:c r="B3634" s="217">
        <x:v>744</x:v>
      </x:c>
      <x:c r="C3634" s="61">
        <x:f>C3633+0.2</x:f>
        <x:v>1.96666666666667</x:v>
      </x:c>
      <x:c r="D3634" s="61">
        <x:v>1</x:v>
      </x:c>
      <x:c r="E3634" s="61"/>
      <x:c r="F3634" s="61"/>
      <x:c r="G3634" s="61"/>
      <x:c r="H3634" s="61"/>
      <x:c r="I3634" s="61"/>
      <x:c r="J3634" s="61"/>
      <x:c r="K3634" s="61"/>
      <x:c r="M3634" s="219"/>
      <x:c r="AG3634" s="223">
        <x:v>2</x:v>
      </x:c>
      <x:c r="AL3634" s="224"/>
      <x:c r="AM3634" s="224"/>
      <x:c r="AN3634" s="224"/>
      <x:c r="AO3634" s="224"/>
      <x:c r="AP3634" s="224"/>
      <x:c r="AQ3634" s="224"/>
    </x:row>
    <x:row r="3635" spans="1:43" ht="16.5">
      <x:c r="A3635">
        <x:v>362900</x:v>
      </x:c>
      <x:c r="B3635" s="217">
        <x:v>745</x:v>
      </x:c>
      <x:c r="C3635" s="61">
        <x:f>20.5/30</x:f>
        <x:v>0.683333333333333</x:v>
      </x:c>
      <x:c r="D3635" s="61"/>
      <x:c r="E3635" s="61"/>
      <x:c r="F3635" s="61"/>
      <x:c r="G3635" s="61">
        <x:v>3</x:v>
      </x:c>
      <x:c r="H3635" s="61"/>
      <x:c r="I3635" s="61" t="s">
        <x:v>102</x:v>
      </x:c>
      <x:c r="J3635" s="61"/>
      <x:c r="K3635" s="61"/>
      <x:c r="M3635" s="210">
        <x:v>2661</x:v>
      </x:c>
      <x:c r="O3635" t="s">
        <x:v>101</x:v>
      </x:c>
      <x:c r="AG3635" s="80">
        <x:v>2</x:v>
      </x:c>
      <x:c r="AL3635" s="165"/>
      <x:c r="AM3635" s="165"/>
      <x:c r="AN3635" s="165"/>
      <x:c r="AO3635" s="165"/>
      <x:c r="AP3635" s="165"/>
      <x:c r="AQ3635" s="165"/>
    </x:row>
    <x:row r="3636" spans="1:43" ht="16.5">
      <x:c r="A3636">
        <x:v>363000</x:v>
      </x:c>
      <x:c r="B3636" s="217">
        <x:v>745</x:v>
      </x:c>
      <x:c r="C3636" s="61">
        <x:v>1.35</x:v>
      </x:c>
      <x:c r="D3636" s="61"/>
      <x:c r="E3636" s="61"/>
      <x:c r="F3636" s="61"/>
      <x:c r="G3636" s="61">
        <x:v>3</x:v>
      </x:c>
      <x:c r="H3636" s="61"/>
      <x:c r="I3636" s="61" t="s">
        <x:v>100</x:v>
      </x:c>
      <x:c r="J3636" s="61"/>
      <x:c r="K3636" s="61"/>
      <x:c r="M3636" s="210">
        <x:v>2661</x:v>
      </x:c>
      <x:c r="O3636" t="s">
        <x:v>101</x:v>
      </x:c>
      <x:c r="AG3636" s="80">
        <x:v>2</x:v>
      </x:c>
      <x:c r="AL3636" s="165"/>
      <x:c r="AM3636" s="165"/>
      <x:c r="AN3636" s="165"/>
      <x:c r="AO3636" s="165"/>
      <x:c r="AP3636" s="165"/>
      <x:c r="AQ3636" s="165"/>
    </x:row>
    <x:row r="3637" spans="1:43" ht="16.5">
      <x:c r="A3637">
        <x:v>363100</x:v>
      </x:c>
      <x:c r="B3637" s="217">
        <x:v>745</x:v>
      </x:c>
      <x:c r="C3637" s="61">
        <x:v>2.7</x:v>
      </x:c>
      <x:c r="D3637" s="61"/>
      <x:c r="E3637" s="61"/>
      <x:c r="F3637" s="61"/>
      <x:c r="G3637" s="61">
        <x:v>4</x:v>
      </x:c>
      <x:c r="H3637" s="61"/>
      <x:c r="I3637" s="61" t="s">
        <x:v>103</x:v>
      </x:c>
      <x:c r="J3637" s="61"/>
      <x:c r="K3637" s="61"/>
      <x:c r="M3637" s="210">
        <x:v>2661</x:v>
      </x:c>
      <x:c r="O3637" t="s">
        <x:v>101</x:v>
      </x:c>
      <x:c r="AG3637" s="80">
        <x:v>2</x:v>
      </x:c>
      <x:c r="AH3637" t="s">
        <x:v>410</x:v>
      </x:c>
      <x:c r="AL3637" s="165"/>
      <x:c r="AM3637" s="165"/>
      <x:c r="AN3637" s="165"/>
      <x:c r="AO3637" s="165"/>
      <x:c r="AP3637" s="165"/>
      <x:c r="AQ3637" s="165"/>
    </x:row>
    <x:row r="3638" spans="1:43" ht="16.5">
      <x:c r="A3638">
        <x:v>363200</x:v>
      </x:c>
      <x:c r="B3638" s="217">
        <x:v>745</x:v>
      </x:c>
      <x:c r="C3638" s="61">
        <x:f>C3637+0.18</x:f>
        <x:v>2.88</x:v>
      </x:c>
      <x:c r="D3638" s="61">
        <x:v>1</x:v>
      </x:c>
      <x:c r="E3638" s="61"/>
      <x:c r="F3638" s="61"/>
      <x:c r="G3638" s="61"/>
      <x:c r="H3638" s="61"/>
      <x:c r="I3638" s="61"/>
      <x:c r="J3638" s="61"/>
      <x:c r="K3638" s="61"/>
      <x:c r="M3638" s="210"/>
      <x:c r="AG3638" s="80">
        <x:v>2</x:v>
      </x:c>
      <x:c r="AL3638" s="165"/>
      <x:c r="AM3638" s="165"/>
      <x:c r="AN3638" s="165"/>
      <x:c r="AO3638" s="165"/>
      <x:c r="AP3638" s="165"/>
      <x:c r="AQ3638" s="165"/>
    </x:row>
    <x:row r="3639" spans="1:43" ht="16.5">
      <x:c r="A3639">
        <x:v>363300</x:v>
      </x:c>
      <x:c r="B3639" s="217">
        <x:v>745</x:v>
      </x:c>
      <x:c r="C3639" s="61">
        <x:f>C3638+0.18</x:f>
        <x:v>3.06</x:v>
      </x:c>
      <x:c r="D3639" s="61">
        <x:v>1</x:v>
      </x:c>
      <x:c r="E3639" s="61"/>
      <x:c r="F3639" s="61"/>
      <x:c r="G3639" s="61"/>
      <x:c r="H3639" s="61"/>
      <x:c r="I3639" s="61"/>
      <x:c r="J3639" s="61"/>
      <x:c r="K3639" s="61"/>
      <x:c r="M3639" s="210"/>
      <x:c r="AG3639" s="80">
        <x:v>2</x:v>
      </x:c>
      <x:c r="AL3639" s="165"/>
      <x:c r="AM3639" s="165"/>
      <x:c r="AN3639" s="165"/>
      <x:c r="AO3639" s="165"/>
      <x:c r="AP3639" s="165"/>
      <x:c r="AQ3639" s="165"/>
    </x:row>
    <x:row r="3640" spans="1:43" s="28" customFormat="1" ht="16.5">
      <x:c r="A3640" s="28">
        <x:v>363400</x:v>
      </x:c>
      <x:c r="B3640" s="217">
        <x:v>746</x:v>
      </x:c>
      <x:c r="C3640" s="61">
        <x:f>280/30</x:f>
        <x:v>9.33333333333333</x:v>
      </x:c>
      <x:c r="D3640" s="61"/>
      <x:c r="E3640" s="61"/>
      <x:c r="F3640" s="61"/>
      <x:c r="G3640" s="61">
        <x:v>3</x:v>
      </x:c>
      <x:c r="H3640" s="61"/>
      <x:c r="I3640" s="61" t="s">
        <x:v>100</x:v>
      </x:c>
      <x:c r="J3640" s="61"/>
      <x:c r="K3640" s="61"/>
      <x:c r="M3640" s="220">
        <x:v>2661</x:v>
      </x:c>
      <x:c r="O3640" s="28" t="s">
        <x:v>101</x:v>
      </x:c>
      <x:c r="S3640" s="28" t="s">
        <x:v>615</x:v>
      </x:c>
      <x:c r="T3640" s="28">
        <x:v>2</x:v>
      </x:c>
      <x:c r="AG3640" s="225"/>
      <x:c r="AH3640" s="28" t="s">
        <x:v>616</x:v>
      </x:c>
      <x:c r="AL3640" s="226"/>
      <x:c r="AM3640" s="226"/>
      <x:c r="AN3640" s="226"/>
      <x:c r="AO3640" s="226"/>
      <x:c r="AP3640" s="226"/>
      <x:c r="AQ3640" s="226"/>
    </x:row>
    <x:row r="3641" spans="1:43" s="28" customFormat="1" ht="16.5">
      <x:c r="A3641" s="28">
        <x:v>363500</x:v>
      </x:c>
      <x:c r="B3641" s="217">
        <x:v>746</x:v>
      </x:c>
      <x:c r="C3641" s="61">
        <x:f>358/30</x:f>
        <x:v>11.9333333333333</x:v>
      </x:c>
      <x:c r="D3641" s="61"/>
      <x:c r="E3641" s="61"/>
      <x:c r="F3641" s="61"/>
      <x:c r="G3641" s="61">
        <x:v>4</x:v>
      </x:c>
      <x:c r="H3641" s="61"/>
      <x:c r="I3641" s="61" t="s">
        <x:v>100</x:v>
      </x:c>
      <x:c r="J3641" s="61"/>
      <x:c r="K3641" s="61"/>
      <x:c r="M3641" s="220">
        <x:v>2661</x:v>
      </x:c>
      <x:c r="O3641" s="28" t="s">
        <x:v>101</x:v>
      </x:c>
      <x:c r="S3641" s="28" t="s">
        <x:v>615</x:v>
      </x:c>
      <x:c r="T3641" s="28">
        <x:v>2</x:v>
      </x:c>
      <x:c r="AG3641" s="225"/>
      <x:c r="AL3641" s="226"/>
      <x:c r="AM3641" s="226"/>
      <x:c r="AN3641" s="226"/>
      <x:c r="AO3641" s="226"/>
      <x:c r="AP3641" s="226"/>
      <x:c r="AQ3641" s="226"/>
    </x:row>
    <x:row r="3642" spans="1:43" ht="16.5">
      <x:c r="A3642">
        <x:v>363600</x:v>
      </x:c>
      <x:c r="B3642" s="217">
        <x:v>747</x:v>
      </x:c>
      <x:c r="C3642" s="61">
        <x:f>344/30</x:f>
        <x:v>11.4666666666667</x:v>
      </x:c>
      <x:c r="D3642" s="61"/>
      <x:c r="E3642" s="61"/>
      <x:c r="F3642" s="61"/>
      <x:c r="G3642" s="61">
        <x:v>2</x:v>
      </x:c>
      <x:c r="H3642" s="61"/>
      <x:c r="I3642" s="61" t="s">
        <x:v>100</x:v>
      </x:c>
      <x:c r="J3642" s="61"/>
      <x:c r="K3642" s="61"/>
      <x:c r="M3642" s="210"/>
      <x:c r="AL3642" s="165"/>
      <x:c r="AM3642" s="165"/>
      <x:c r="AN3642" s="165"/>
      <x:c r="AO3642" s="165"/>
      <x:c r="AP3642" s="165"/>
      <x:c r="AQ3642" s="165"/>
    </x:row>
    <x:row r="3643" spans="1:43" ht="16.5">
      <x:c r="A3643">
        <x:v>363700</x:v>
      </x:c>
      <x:c r="B3643" s="217">
        <x:v>747</x:v>
      </x:c>
      <x:c r="C3643" s="61">
        <x:f t="shared" ref="C3643:C3646" si="263">C3642+0.23</x:f>
        <x:v>11.6966666666667</x:v>
      </x:c>
      <x:c r="D3643" s="61"/>
      <x:c r="E3643" s="61"/>
      <x:c r="F3643" s="61"/>
      <x:c r="G3643" s="61">
        <x:v>3</x:v>
      </x:c>
      <x:c r="H3643" s="61"/>
      <x:c r="I3643" s="61" t="s">
        <x:v>102</x:v>
      </x:c>
      <x:c r="J3643" s="61"/>
      <x:c r="K3643" s="61"/>
      <x:c r="M3643" s="210"/>
      <x:c r="AL3643" s="165"/>
      <x:c r="AM3643" s="165"/>
      <x:c r="AN3643" s="165"/>
      <x:c r="AO3643" s="165"/>
      <x:c r="AP3643" s="165"/>
      <x:c r="AQ3643" s="165"/>
    </x:row>
    <x:row r="3644" spans="1:43" ht="16.5">
      <x:c r="A3644">
        <x:v>363800</x:v>
      </x:c>
      <x:c r="B3644" s="217">
        <x:v>747</x:v>
      </x:c>
      <x:c r="C3644" s="61">
        <x:f t="shared" si="263"/>
        <x:v>11.9266666666667</x:v>
      </x:c>
      <x:c r="D3644" s="61"/>
      <x:c r="E3644" s="61"/>
      <x:c r="F3644" s="61"/>
      <x:c r="G3644" s="61">
        <x:v>2</x:v>
      </x:c>
      <x:c r="H3644" s="61"/>
      <x:c r="I3644" s="61" t="s">
        <x:v>103</x:v>
      </x:c>
      <x:c r="J3644" s="61"/>
      <x:c r="K3644" s="61"/>
      <x:c r="M3644" s="210"/>
      <x:c r="AL3644" s="165"/>
      <x:c r="AM3644" s="165"/>
      <x:c r="AN3644" s="165"/>
      <x:c r="AO3644" s="165"/>
      <x:c r="AP3644" s="165"/>
      <x:c r="AQ3644" s="165"/>
    </x:row>
    <x:row r="3645" spans="1:43" ht="16.5">
      <x:c r="A3645">
        <x:v>363900</x:v>
      </x:c>
      <x:c r="B3645" s="217">
        <x:v>747</x:v>
      </x:c>
      <x:c r="C3645" s="61">
        <x:f t="shared" si="263"/>
        <x:v>12.1566666666667</x:v>
      </x:c>
      <x:c r="D3645" s="61"/>
      <x:c r="E3645" s="61"/>
      <x:c r="F3645" s="61"/>
      <x:c r="G3645" s="61">
        <x:v>3</x:v>
      </x:c>
      <x:c r="H3645" s="61"/>
      <x:c r="I3645" s="61" t="s">
        <x:v>104</x:v>
      </x:c>
      <x:c r="J3645" s="61"/>
      <x:c r="K3645" s="61"/>
      <x:c r="M3645" s="210"/>
      <x:c r="AL3645" s="165"/>
      <x:c r="AM3645" s="165"/>
      <x:c r="AN3645" s="165"/>
      <x:c r="AO3645" s="165"/>
      <x:c r="AP3645" s="165"/>
      <x:c r="AQ3645" s="165"/>
    </x:row>
    <x:row r="3646" spans="1:43" ht="16.5">
      <x:c r="A3646">
        <x:v>364000</x:v>
      </x:c>
      <x:c r="B3646" s="217">
        <x:v>747</x:v>
      </x:c>
      <x:c r="C3646" s="61">
        <x:f t="shared" si="263"/>
        <x:v>12.3866666666667</x:v>
      </x:c>
      <x:c r="D3646" s="61"/>
      <x:c r="E3646" s="61"/>
      <x:c r="F3646" s="61"/>
      <x:c r="G3646" s="61">
        <x:v>2</x:v>
      </x:c>
      <x:c r="H3646" s="61"/>
      <x:c r="I3646" s="61" t="s">
        <x:v>100</x:v>
      </x:c>
      <x:c r="J3646" s="61"/>
      <x:c r="K3646" s="61"/>
      <x:c r="M3646" s="210"/>
      <x:c r="AL3646" s="165"/>
      <x:c r="AM3646" s="165"/>
      <x:c r="AN3646" s="165"/>
      <x:c r="AO3646" s="165"/>
      <x:c r="AP3646" s="165"/>
      <x:c r="AQ3646" s="165"/>
    </x:row>
    <x:row r="3647" spans="1:43" ht="16.5">
      <x:c r="A3647">
        <x:v>364100</x:v>
      </x:c>
      <x:c r="B3647" s="217">
        <x:v>747</x:v>
      </x:c>
      <x:c r="C3647" s="61">
        <x:f>397/30</x:f>
        <x:v>13.2333333333333</x:v>
      </x:c>
      <x:c r="D3647" s="61"/>
      <x:c r="E3647" s="61"/>
      <x:c r="F3647" s="61"/>
      <x:c r="G3647" s="61">
        <x:v>3</x:v>
      </x:c>
      <x:c r="H3647" s="61"/>
      <x:c r="I3647" s="61" t="s">
        <x:v>100</x:v>
      </x:c>
      <x:c r="J3647" s="61"/>
      <x:c r="K3647" s="61"/>
      <x:c r="M3647" s="210"/>
      <x:c r="AL3647" s="165"/>
      <x:c r="AM3647" s="165"/>
      <x:c r="AN3647" s="165"/>
      <x:c r="AO3647" s="165"/>
      <x:c r="AP3647" s="165"/>
      <x:c r="AQ3647" s="165"/>
    </x:row>
    <x:row r="3648" spans="1:43" ht="16.5">
      <x:c r="A3648">
        <x:v>364200</x:v>
      </x:c>
      <x:c r="B3648" s="217">
        <x:v>747</x:v>
      </x:c>
      <x:c r="C3648" s="61">
        <x:f>C3647+0.3</x:f>
        <x:v>13.5333333333333</x:v>
      </x:c>
      <x:c r="D3648" s="61"/>
      <x:c r="E3648" s="61"/>
      <x:c r="F3648" s="61"/>
      <x:c r="G3648" s="61">
        <x:v>4</x:v>
      </x:c>
      <x:c r="H3648" s="61"/>
      <x:c r="I3648" s="61" t="s">
        <x:v>100</x:v>
      </x:c>
      <x:c r="J3648" s="61"/>
      <x:c r="K3648" s="61"/>
      <x:c r="M3648" s="210"/>
      <x:c r="AL3648" s="165"/>
      <x:c r="AM3648" s="165"/>
      <x:c r="AN3648" s="165"/>
      <x:c r="AO3648" s="165"/>
      <x:c r="AP3648" s="165"/>
      <x:c r="AQ3648" s="165"/>
    </x:row>
    <x:row r="3649" spans="1:43" ht="16.5">
      <x:c r="A3649">
        <x:v>364300</x:v>
      </x:c>
      <x:c r="B3649" s="217">
        <x:v>747</x:v>
      </x:c>
      <x:c r="C3649" s="61">
        <x:f>C3648+0.3</x:f>
        <x:v>13.8333333333333</x:v>
      </x:c>
      <x:c r="D3649" s="61"/>
      <x:c r="E3649" s="61"/>
      <x:c r="F3649" s="61"/>
      <x:c r="G3649" s="61">
        <x:v>3</x:v>
      </x:c>
      <x:c r="H3649" s="61"/>
      <x:c r="I3649" s="61" t="s">
        <x:v>100</x:v>
      </x:c>
      <x:c r="J3649" s="61"/>
      <x:c r="K3649" s="61"/>
      <x:c r="M3649" s="210"/>
      <x:c r="AL3649" s="165"/>
      <x:c r="AM3649" s="165"/>
      <x:c r="AN3649" s="165"/>
      <x:c r="AO3649" s="165"/>
      <x:c r="AP3649" s="165"/>
      <x:c r="AQ3649" s="165"/>
    </x:row>
    <x:row r="3650" spans="1:43" s="29" customFormat="1" ht="16.5">
      <x:c r="A3650" s="29">
        <x:v>364400</x:v>
      </x:c>
      <x:c r="B3650" s="217">
        <x:v>748</x:v>
      </x:c>
      <x:c r="C3650" s="61">
        <x:f>(286+51)/30</x:f>
        <x:v>11.2333333333333</x:v>
      </x:c>
      <x:c r="D3650" s="61"/>
      <x:c r="E3650" s="61"/>
      <x:c r="F3650" s="61"/>
      <x:c r="G3650" s="61">
        <x:v>3</x:v>
      </x:c>
      <x:c r="H3650" s="61"/>
      <x:c r="I3650" s="61" t="s">
        <x:v>100</x:v>
      </x:c>
      <x:c r="J3650" s="61"/>
      <x:c r="K3650" s="61"/>
      <x:c r="M3650" s="232">
        <x:v>2673</x:v>
      </x:c>
      <x:c r="O3650" s="29" t="s">
        <x:v>101</x:v>
      </x:c>
      <x:c r="AG3650" s="235"/>
      <x:c r="AL3650" s="236"/>
      <x:c r="AM3650" s="236"/>
      <x:c r="AN3650" s="236"/>
      <x:c r="AO3650" s="236"/>
      <x:c r="AP3650" s="236"/>
      <x:c r="AQ3650" s="236"/>
    </x:row>
    <x:row r="3651" spans="1:43" s="29" customFormat="1" ht="16.5">
      <x:c r="A3651" s="29">
        <x:v>364500</x:v>
      </x:c>
      <x:c r="B3651" s="217">
        <x:v>748</x:v>
      </x:c>
      <x:c r="C3651" s="61">
        <x:f t="shared" ref="C3651:C3654" si="264">C3650+0.35</x:f>
        <x:v>11.5833333333333</x:v>
      </x:c>
      <x:c r="D3651" s="61"/>
      <x:c r="E3651" s="61"/>
      <x:c r="F3651" s="61"/>
      <x:c r="G3651" s="61">
        <x:v>4</x:v>
      </x:c>
      <x:c r="H3651" s="61"/>
      <x:c r="I3651" s="61" t="s">
        <x:v>102</x:v>
      </x:c>
      <x:c r="J3651" s="61"/>
      <x:c r="K3651" s="61"/>
      <x:c r="M3651" s="232">
        <x:v>2673</x:v>
      </x:c>
      <x:c r="O3651" s="29" t="s">
        <x:v>101</x:v>
      </x:c>
      <x:c r="AG3651" s="235"/>
      <x:c r="AL3651" s="236"/>
      <x:c r="AM3651" s="236"/>
      <x:c r="AN3651" s="236"/>
      <x:c r="AO3651" s="236"/>
      <x:c r="AP3651" s="236"/>
      <x:c r="AQ3651" s="236"/>
    </x:row>
    <x:row r="3652" spans="1:43" s="29" customFormat="1" ht="16.5">
      <x:c r="A3652" s="29">
        <x:v>364600</x:v>
      </x:c>
      <x:c r="B3652" s="217">
        <x:v>748</x:v>
      </x:c>
      <x:c r="C3652" s="61">
        <x:f t="shared" si="264"/>
        <x:v>11.9333333333333</x:v>
      </x:c>
      <x:c r="D3652" s="61"/>
      <x:c r="E3652" s="61"/>
      <x:c r="F3652" s="61"/>
      <x:c r="G3652" s="61">
        <x:v>3</x:v>
      </x:c>
      <x:c r="H3652" s="61"/>
      <x:c r="I3652" s="61" t="s">
        <x:v>103</x:v>
      </x:c>
      <x:c r="J3652" s="61"/>
      <x:c r="K3652" s="61"/>
      <x:c r="M3652" s="232">
        <x:v>2673</x:v>
      </x:c>
      <x:c r="O3652" s="29" t="s">
        <x:v>101</x:v>
      </x:c>
      <x:c r="AG3652" s="235"/>
      <x:c r="AL3652" s="236"/>
      <x:c r="AM3652" s="236"/>
      <x:c r="AN3652" s="236"/>
      <x:c r="AO3652" s="236"/>
      <x:c r="AP3652" s="236"/>
      <x:c r="AQ3652" s="236"/>
    </x:row>
    <x:row r="3653" spans="1:43" s="29" customFormat="1" ht="16.5">
      <x:c r="A3653" s="29">
        <x:v>364700</x:v>
      </x:c>
      <x:c r="B3653" s="217">
        <x:v>748</x:v>
      </x:c>
      <x:c r="C3653" s="61">
        <x:f t="shared" si="264"/>
        <x:v>12.2833333333333</x:v>
      </x:c>
      <x:c r="D3653" s="61"/>
      <x:c r="E3653" s="61"/>
      <x:c r="F3653" s="61"/>
      <x:c r="G3653" s="61">
        <x:v>4</x:v>
      </x:c>
      <x:c r="H3653" s="61"/>
      <x:c r="I3653" s="61" t="s">
        <x:v>104</x:v>
      </x:c>
      <x:c r="J3653" s="61"/>
      <x:c r="K3653" s="61"/>
      <x:c r="M3653" s="232">
        <x:v>2673</x:v>
      </x:c>
      <x:c r="O3653" s="29" t="s">
        <x:v>101</x:v>
      </x:c>
      <x:c r="AG3653" s="235"/>
      <x:c r="AL3653" s="236"/>
      <x:c r="AM3653" s="236"/>
      <x:c r="AN3653" s="236"/>
      <x:c r="AO3653" s="236"/>
      <x:c r="AP3653" s="236"/>
      <x:c r="AQ3653" s="236"/>
    </x:row>
    <x:row r="3654" spans="1:43" s="29" customFormat="1" ht="16.5">
      <x:c r="A3654" s="29">
        <x:v>364800</x:v>
      </x:c>
      <x:c r="B3654" s="217">
        <x:v>748</x:v>
      </x:c>
      <x:c r="C3654" s="61">
        <x:f t="shared" si="264"/>
        <x:v>12.6333333333333</x:v>
      </x:c>
      <x:c r="D3654" s="61"/>
      <x:c r="E3654" s="61"/>
      <x:c r="F3654" s="61"/>
      <x:c r="G3654" s="61">
        <x:v>3</x:v>
      </x:c>
      <x:c r="H3654" s="61"/>
      <x:c r="I3654" s="61" t="s">
        <x:v>112</x:v>
      </x:c>
      <x:c r="J3654" s="61">
        <x:v>0.3</x:v>
      </x:c>
      <x:c r="K3654" s="61"/>
      <x:c r="M3654" s="232">
        <x:v>2673</x:v>
      </x:c>
      <x:c r="O3654" s="29" t="s">
        <x:v>101</x:v>
      </x:c>
      <x:c r="AG3654" s="235"/>
      <x:c r="AL3654" s="236"/>
      <x:c r="AM3654" s="236"/>
      <x:c r="AN3654" s="236"/>
      <x:c r="AO3654" s="236"/>
      <x:c r="AP3654" s="236"/>
      <x:c r="AQ3654" s="236"/>
    </x:row>
    <x:row r="3655" spans="1:43" s="30" customFormat="1" ht="16.5">
      <x:c r="A3655" s="30">
        <x:v>364900</x:v>
      </x:c>
      <x:c r="B3655" s="227">
        <x:v>749</x:v>
      </x:c>
      <x:c r="C3655" s="30">
        <x:f>6/30</x:f>
        <x:v>0.2</x:v>
      </x:c>
      <x:c r="G3655" s="30">
        <x:v>2</x:v>
      </x:c>
      <x:c r="I3655" s="30" t="s">
        <x:v>104</x:v>
      </x:c>
      <x:c r="K3655" s="30" t="s">
        <x:v>133</x:v>
      </x:c>
      <x:c r="M3655" s="233">
        <x:v>2742</x:v>
      </x:c>
      <x:c r="O3655" s="30" t="s">
        <x:v>101</x:v>
      </x:c>
      <x:c r="AG3655" s="237">
        <x:v>1</x:v>
      </x:c>
      <x:c r="AL3655" s="238"/>
      <x:c r="AM3655" s="238"/>
      <x:c r="AN3655" s="238"/>
      <x:c r="AO3655" s="238"/>
      <x:c r="AP3655" s="238"/>
      <x:c r="AQ3655" s="238"/>
    </x:row>
    <x:row r="3656" spans="1:43" s="30" customFormat="1" ht="16.5">
      <x:c r="A3656" s="30">
        <x:v>365000</x:v>
      </x:c>
      <x:c r="B3656" s="227">
        <x:v>749</x:v>
      </x:c>
      <x:c r="C3656" s="30">
        <x:f>14/30</x:f>
        <x:v>0.466666666666667</x:v>
      </x:c>
      <x:c r="G3656" s="30">
        <x:v>2</x:v>
      </x:c>
      <x:c r="I3656" s="30" t="s">
        <x:v>103</x:v>
      </x:c>
      <x:c r="K3656" s="30" t="s">
        <x:v>133</x:v>
      </x:c>
      <x:c r="M3656" s="233">
        <x:v>2742</x:v>
      </x:c>
      <x:c r="O3656" s="30" t="s">
        <x:v>101</x:v>
      </x:c>
      <x:c r="AG3656" s="237">
        <x:v>1</x:v>
      </x:c>
      <x:c r="AL3656" s="238"/>
      <x:c r="AM3656" s="238"/>
      <x:c r="AN3656" s="238"/>
      <x:c r="AO3656" s="238"/>
      <x:c r="AP3656" s="238"/>
      <x:c r="AQ3656" s="238"/>
    </x:row>
    <x:row r="3657" spans="1:43" s="30" customFormat="1" ht="16.5">
      <x:c r="A3657" s="30">
        <x:v>365100</x:v>
      </x:c>
      <x:c r="B3657" s="227">
        <x:v>749</x:v>
      </x:c>
      <x:c r="C3657" s="30">
        <x:f>30/30</x:f>
        <x:v>1</x:v>
      </x:c>
      <x:c r="G3657" s="30">
        <x:v>3</x:v>
      </x:c>
      <x:c r="I3657" s="30" t="s">
        <x:v>100</x:v>
      </x:c>
      <x:c r="K3657" s="30" t="s">
        <x:v>133</x:v>
      </x:c>
      <x:c r="M3657" s="210">
        <x:v>2743</x:v>
      </x:c>
      <x:c r="O3657" s="30" t="s">
        <x:v>101</x:v>
      </x:c>
      <x:c r="AG3657" s="237">
        <x:v>2</x:v>
      </x:c>
      <x:c r="AL3657" s="238"/>
      <x:c r="AM3657" s="238"/>
      <x:c r="AN3657" s="238"/>
      <x:c r="AO3657" s="238"/>
      <x:c r="AP3657" s="238"/>
      <x:c r="AQ3657" s="238"/>
    </x:row>
    <x:row r="3658" spans="1:43" s="25" customFormat="1" ht="16.5">
      <x:c r="A3658" s="25">
        <x:v>365200</x:v>
      </x:c>
      <x:c r="B3658" s="216">
        <x:v>750</x:v>
      </x:c>
      <x:c r="C3658" s="25">
        <x:f>7/30</x:f>
        <x:v>0.233333333333333</x:v>
      </x:c>
      <x:c r="G3658" s="25">
        <x:v>3</x:v>
      </x:c>
      <x:c r="I3658" s="25" t="s">
        <x:v>104</x:v>
      </x:c>
      <x:c r="K3658" s="25" t="s">
        <x:v>133</x:v>
      </x:c>
      <x:c r="M3658" s="234">
        <x:v>970</x:v>
      </x:c>
      <x:c r="O3658" s="25" t="s">
        <x:v>101</x:v>
      </x:c>
      <x:c r="AG3658" s="214">
        <x:v>1</x:v>
      </x:c>
      <x:c r="AL3658" s="215"/>
      <x:c r="AM3658" s="215"/>
      <x:c r="AN3658" s="215"/>
      <x:c r="AO3658" s="215"/>
      <x:c r="AP3658" s="215"/>
      <x:c r="AQ3658" s="215"/>
    </x:row>
    <x:row r="3659" spans="1:43" s="25" customFormat="1" ht="16.5">
      <x:c r="A3659" s="25">
        <x:v>365300</x:v>
      </x:c>
      <x:c r="B3659" s="216">
        <x:v>750</x:v>
      </x:c>
      <x:c r="C3659" s="25">
        <x:f>21/30</x:f>
        <x:v>0.7</x:v>
      </x:c>
      <x:c r="G3659" s="25">
        <x:v>3</x:v>
      </x:c>
      <x:c r="I3659" s="25" t="s">
        <x:v>103</x:v>
      </x:c>
      <x:c r="K3659" s="25" t="s">
        <x:v>133</x:v>
      </x:c>
      <x:c r="M3659" s="234">
        <x:v>970</x:v>
      </x:c>
      <x:c r="O3659" s="25" t="s">
        <x:v>101</x:v>
      </x:c>
      <x:c r="AG3659" s="214">
        <x:v>1</x:v>
      </x:c>
      <x:c r="AL3659" s="215"/>
      <x:c r="AM3659" s="215"/>
      <x:c r="AN3659" s="215"/>
      <x:c r="AO3659" s="215"/>
      <x:c r="AP3659" s="215"/>
      <x:c r="AQ3659" s="215"/>
    </x:row>
    <x:row r="3660" spans="1:43" s="25" customFormat="1" ht="16.5">
      <x:c r="A3660" s="25">
        <x:v>365400</x:v>
      </x:c>
      <x:c r="B3660" s="216">
        <x:v>750</x:v>
      </x:c>
      <x:c r="C3660" s="25">
        <x:f>31/30</x:f>
        <x:v>1.03333333333333</x:v>
      </x:c>
      <x:c r="G3660" s="25">
        <x:v>3</x:v>
      </x:c>
      <x:c r="I3660" s="25" t="s">
        <x:v>102</x:v>
      </x:c>
      <x:c r="K3660" s="25" t="s">
        <x:v>133</x:v>
      </x:c>
      <x:c r="M3660" s="234">
        <x:v>970</x:v>
      </x:c>
      <x:c r="O3660" s="25" t="s">
        <x:v>101</x:v>
      </x:c>
      <x:c r="AG3660" s="214">
        <x:v>2</x:v>
      </x:c>
      <x:c r="AL3660" s="215"/>
      <x:c r="AM3660" s="215"/>
      <x:c r="AN3660" s="215"/>
      <x:c r="AO3660" s="215"/>
      <x:c r="AP3660" s="215"/>
      <x:c r="AQ3660" s="215"/>
    </x:row>
    <x:row r="3661" spans="1:43" s="25" customFormat="1" ht="16.5">
      <x:c r="A3661" s="25">
        <x:v>365500</x:v>
      </x:c>
      <x:c r="B3661" s="216">
        <x:v>750</x:v>
      </x:c>
      <x:c r="C3661" s="25">
        <x:f>52/30</x:f>
        <x:v>1.73333333333333</x:v>
      </x:c>
      <x:c r="G3661" s="25">
        <x:v>4</x:v>
      </x:c>
      <x:c r="I3661" s="25" t="s">
        <x:v>102</x:v>
      </x:c>
      <x:c r="K3661" s="25" t="s">
        <x:v>133</x:v>
      </x:c>
      <x:c r="M3661" s="234">
        <x:v>970</x:v>
      </x:c>
      <x:c r="O3661" s="25" t="s">
        <x:v>101</x:v>
      </x:c>
      <x:c r="AG3661" s="214">
        <x:v>2</x:v>
      </x:c>
      <x:c r="AL3661" s="215"/>
      <x:c r="AM3661" s="215"/>
      <x:c r="AN3661" s="215"/>
      <x:c r="AO3661" s="215"/>
      <x:c r="AP3661" s="215"/>
      <x:c r="AQ3661" s="215"/>
    </x:row>
    <x:row r="3662" spans="1:43" s="30" customFormat="1" ht="16.5">
      <x:c r="A3662" s="30">
        <x:v>365600</x:v>
      </x:c>
      <x:c r="B3662" s="228">
        <x:v>751</x:v>
      </x:c>
      <x:c r="M3662" s="233"/>
      <x:c r="AG3662" s="237"/>
      <x:c r="AL3662" s="238"/>
      <x:c r="AM3662" s="238"/>
      <x:c r="AN3662" s="238"/>
      <x:c r="AO3662" s="238"/>
      <x:c r="AP3662" s="238"/>
      <x:c r="AQ3662" s="238"/>
    </x:row>
    <x:row r="3663" spans="1:43" s="30" customFormat="1" ht="16.5">
      <x:c r="A3663" s="30">
        <x:v>365700</x:v>
      </x:c>
      <x:c r="B3663" s="228">
        <x:v>752</x:v>
      </x:c>
      <x:c r="M3663" s="233"/>
      <x:c r="AG3663" s="237"/>
      <x:c r="AL3663" s="238"/>
      <x:c r="AM3663" s="238"/>
      <x:c r="AN3663" s="238"/>
      <x:c r="AO3663" s="238"/>
      <x:c r="AP3663" s="238"/>
      <x:c r="AQ3663" s="238"/>
    </x:row>
    <x:row r="3664" spans="1:43" s="30" customFormat="1" ht="16.5">
      <x:c r="A3664" s="30">
        <x:v>365800</x:v>
      </x:c>
      <x:c r="B3664" s="227">
        <x:v>753</x:v>
      </x:c>
      <x:c r="C3664" s="30">
        <x:f>138/30</x:f>
        <x:v>4.6</x:v>
      </x:c>
      <x:c r="G3664" s="30">
        <x:v>2</x:v>
      </x:c>
      <x:c r="I3664" s="30" t="s">
        <x:v>100</x:v>
      </x:c>
      <x:c r="K3664" s="30" t="s">
        <x:v>133</x:v>
      </x:c>
      <x:c r="M3664" s="233"/>
      <x:c r="AG3664" s="237"/>
      <x:c r="AL3664" s="238"/>
      <x:c r="AM3664" s="238"/>
      <x:c r="AN3664" s="238"/>
      <x:c r="AO3664" s="238"/>
      <x:c r="AP3664" s="238"/>
      <x:c r="AQ3664" s="238"/>
    </x:row>
    <x:row r="3665" spans="1:43" s="30" customFormat="1" ht="16.5">
      <x:c r="A3665" s="30">
        <x:v>365900</x:v>
      </x:c>
      <x:c r="B3665" s="227">
        <x:v>753</x:v>
      </x:c>
      <x:c r="C3665" s="30">
        <x:f>C3664+0.2</x:f>
        <x:v>4.8</x:v>
      </x:c>
      <x:c r="G3665" s="30">
        <x:v>2</x:v>
      </x:c>
      <x:c r="I3665" s="30" t="s">
        <x:v>102</x:v>
      </x:c>
      <x:c r="K3665" s="30" t="s">
        <x:v>133</x:v>
      </x:c>
      <x:c r="M3665" s="233"/>
      <x:c r="AG3665" s="237"/>
      <x:c r="AL3665" s="238"/>
      <x:c r="AM3665" s="238"/>
      <x:c r="AN3665" s="238"/>
      <x:c r="AO3665" s="238"/>
      <x:c r="AP3665" s="238"/>
      <x:c r="AQ3665" s="238"/>
    </x:row>
    <x:row r="3666" spans="1:43" s="30" customFormat="1" ht="16.5">
      <x:c r="A3666" s="30">
        <x:v>366000</x:v>
      </x:c>
      <x:c r="B3666" s="227">
        <x:v>753</x:v>
      </x:c>
      <x:c r="C3666" s="30">
        <x:f>C3665+0.2</x:f>
        <x:v>5</x:v>
      </x:c>
      <x:c r="G3666" s="30">
        <x:v>2</x:v>
      </x:c>
      <x:c r="I3666" s="30" t="s">
        <x:v>103</x:v>
      </x:c>
      <x:c r="K3666" s="30" t="s">
        <x:v>133</x:v>
      </x:c>
      <x:c r="M3666" s="233"/>
      <x:c r="AG3666" s="237"/>
      <x:c r="AL3666" s="238"/>
      <x:c r="AM3666" s="238"/>
      <x:c r="AN3666" s="238"/>
      <x:c r="AO3666" s="238"/>
      <x:c r="AP3666" s="238"/>
      <x:c r="AQ3666" s="238"/>
    </x:row>
    <x:row r="3667" spans="1:43" s="30" customFormat="1" ht="16.5">
      <x:c r="A3667" s="30">
        <x:v>366100</x:v>
      </x:c>
      <x:c r="B3667" s="227">
        <x:v>753</x:v>
      </x:c>
      <x:c r="C3667" s="30">
        <x:f>C3666+0.4</x:f>
        <x:v>5.4</x:v>
      </x:c>
      <x:c r="G3667" s="30">
        <x:v>2</x:v>
      </x:c>
      <x:c r="I3667" s="30" t="s">
        <x:v>104</x:v>
      </x:c>
      <x:c r="J3667" s="25"/>
      <x:c r="K3667" s="30" t="s">
        <x:v>133</x:v>
      </x:c>
      <x:c r="M3667" s="233"/>
      <x:c r="AG3667" s="237"/>
      <x:c r="AL3667" s="238"/>
      <x:c r="AM3667" s="238"/>
      <x:c r="AN3667" s="238"/>
      <x:c r="AO3667" s="238"/>
      <x:c r="AP3667" s="238"/>
      <x:c r="AQ3667" s="238"/>
    </x:row>
    <x:row r="3668" spans="1:43" s="30" customFormat="1" ht="16.5">
      <x:c r="A3668" s="30">
        <x:v>366200</x:v>
      </x:c>
      <x:c r="B3668" s="227">
        <x:v>753</x:v>
      </x:c>
      <x:c r="C3668" s="30">
        <x:f>C3667+0.2</x:f>
        <x:v>5.6</x:v>
      </x:c>
      <x:c r="G3668" s="30">
        <x:v>2</x:v>
      </x:c>
      <x:c r="I3668" s="25" t="s">
        <x:v>100</x:v>
      </x:c>
      <x:c r="J3668" s="25"/>
      <x:c r="K3668" s="30" t="s">
        <x:v>133</x:v>
      </x:c>
      <x:c r="M3668" s="233"/>
      <x:c r="AG3668" s="237"/>
      <x:c r="AL3668" s="238"/>
      <x:c r="AM3668" s="238"/>
      <x:c r="AN3668" s="238"/>
      <x:c r="AO3668" s="238"/>
      <x:c r="AP3668" s="238"/>
      <x:c r="AQ3668" s="238"/>
    </x:row>
    <x:row r="3669" spans="1:43" s="30" customFormat="1" ht="16.5">
      <x:c r="A3669" s="30">
        <x:v>366300</x:v>
      </x:c>
      <x:c r="B3669" s="227">
        <x:v>753</x:v>
      </x:c>
      <x:c r="C3669" s="30">
        <x:f>199/30</x:f>
        <x:v>6.63333333333333</x:v>
      </x:c>
      <x:c r="G3669" s="30">
        <x:v>3</x:v>
      </x:c>
      <x:c r="I3669" s="25" t="s">
        <x:v>112</x:v>
      </x:c>
      <x:c r="J3669" s="25">
        <x:v>0.2</x:v>
      </x:c>
      <x:c r="K3669" s="30" t="s">
        <x:v>133</x:v>
      </x:c>
      <x:c r="M3669" s="233"/>
      <x:c r="AG3669" s="237"/>
      <x:c r="AL3669" s="238"/>
      <x:c r="AM3669" s="238"/>
      <x:c r="AN3669" s="238"/>
      <x:c r="AO3669" s="238"/>
      <x:c r="AP3669" s="238"/>
      <x:c r="AQ3669" s="238"/>
    </x:row>
    <x:row r="3670" spans="1:43" s="30" customFormat="1" ht="16.5">
      <x:c r="A3670" s="30">
        <x:v>366400</x:v>
      </x:c>
      <x:c r="B3670" s="227">
        <x:v>753</x:v>
      </x:c>
      <x:c r="C3670" s="30">
        <x:f>231/30</x:f>
        <x:v>7.7</x:v>
      </x:c>
      <x:c r="D3670" s="30">
        <x:v>1</x:v>
      </x:c>
      <x:c r="E3670" s="30">
        <x:v>1</x:v>
      </x:c>
      <x:c r="K3670" s="30" t="s">
        <x:v>171</x:v>
      </x:c>
      <x:c r="M3670" s="233"/>
      <x:c r="AG3670" s="237"/>
      <x:c r="AL3670" s="238"/>
      <x:c r="AM3670" s="238"/>
      <x:c r="AN3670" s="238"/>
      <x:c r="AO3670" s="238"/>
      <x:c r="AP3670" s="238"/>
      <x:c r="AQ3670" s="238"/>
    </x:row>
    <x:row r="3671" spans="1:43" s="25" customFormat="1" ht="16.5">
      <x:c r="A3671" s="25">
        <x:v>366500</x:v>
      </x:c>
      <x:c r="B3671" s="216">
        <x:v>754</x:v>
      </x:c>
      <x:c r="C3671" s="25">
        <x:f>6/30</x:f>
        <x:v>0.2</x:v>
      </x:c>
      <x:c r="G3671" s="25">
        <x:v>2</x:v>
      </x:c>
      <x:c r="I3671" s="25" t="s">
        <x:v>104</x:v>
      </x:c>
      <x:c r="K3671" s="25" t="s">
        <x:v>133</x:v>
      </x:c>
      <x:c r="M3671" s="234">
        <x:v>2746</x:v>
      </x:c>
      <x:c r="O3671" s="25" t="s">
        <x:v>101</x:v>
      </x:c>
      <x:c r="AG3671" s="214">
        <x:v>2</x:v>
      </x:c>
      <x:c r="AL3671" s="215"/>
      <x:c r="AM3671" s="215"/>
      <x:c r="AN3671" s="215"/>
      <x:c r="AO3671" s="215"/>
      <x:c r="AP3671" s="215"/>
      <x:c r="AQ3671" s="215"/>
    </x:row>
    <x:row r="3672" spans="1:43" s="25" customFormat="1" ht="16.5">
      <x:c r="A3672" s="25">
        <x:v>366600</x:v>
      </x:c>
      <x:c r="B3672" s="216">
        <x:v>754</x:v>
      </x:c>
      <x:c r="C3672" s="25">
        <x:f>12/30</x:f>
        <x:v>0.4</x:v>
      </x:c>
      <x:c r="G3672" s="25">
        <x:v>3</x:v>
      </x:c>
      <x:c r="I3672" s="25" t="s">
        <x:v>100</x:v>
      </x:c>
      <x:c r="K3672" s="25" t="s">
        <x:v>133</x:v>
      </x:c>
      <x:c r="M3672" s="234">
        <x:v>2746</x:v>
      </x:c>
      <x:c r="O3672" s="25" t="s">
        <x:v>101</x:v>
      </x:c>
      <x:c r="AG3672" s="214">
        <x:v>2</x:v>
      </x:c>
      <x:c r="AL3672" s="215"/>
      <x:c r="AM3672" s="215"/>
      <x:c r="AN3672" s="215"/>
      <x:c r="AO3672" s="215"/>
      <x:c r="AP3672" s="215"/>
      <x:c r="AQ3672" s="215"/>
    </x:row>
    <x:row r="3673" spans="1:43" s="25" customFormat="1" ht="16.5">
      <x:c r="A3673" s="25">
        <x:v>366700</x:v>
      </x:c>
      <x:c r="B3673" s="216">
        <x:v>754</x:v>
      </x:c>
      <x:c r="C3673" s="25">
        <x:f>32/30</x:f>
        <x:v>1.06666666666667</x:v>
      </x:c>
      <x:c r="G3673" s="25">
        <x:v>2</x:v>
      </x:c>
      <x:c r="I3673" s="25" t="s">
        <x:v>102</x:v>
      </x:c>
      <x:c r="K3673" s="25" t="s">
        <x:v>133</x:v>
      </x:c>
      <x:c r="M3673" s="234">
        <x:v>2746</x:v>
      </x:c>
      <x:c r="O3673" s="25" t="s">
        <x:v>101</x:v>
      </x:c>
      <x:c r="AG3673" s="214">
        <x:v>2</x:v>
      </x:c>
      <x:c r="AL3673" s="215"/>
      <x:c r="AM3673" s="215"/>
      <x:c r="AN3673" s="215"/>
      <x:c r="AO3673" s="215"/>
      <x:c r="AP3673" s="215"/>
      <x:c r="AQ3673" s="215"/>
    </x:row>
    <x:row r="3674" spans="1:43" s="30" customFormat="1" ht="16.5">
      <x:c r="A3674" s="30">
        <x:v>366800</x:v>
      </x:c>
      <x:c r="B3674" s="227">
        <x:v>755</x:v>
      </x:c>
      <x:c r="C3674" s="30">
        <x:f>8/30</x:f>
        <x:v>0.266666666666667</x:v>
      </x:c>
      <x:c r="G3674" s="30">
        <x:v>2</x:v>
      </x:c>
      <x:c r="I3674" s="30" t="s">
        <x:v>100</x:v>
      </x:c>
      <x:c r="K3674" s="30" t="s">
        <x:v>133</x:v>
      </x:c>
      <x:c r="M3674" s="233">
        <x:v>2748</x:v>
      </x:c>
      <x:c r="O3674" s="30" t="s">
        <x:v>101</x:v>
      </x:c>
      <x:c r="AG3674" s="237">
        <x:v>2</x:v>
      </x:c>
      <x:c r="AL3674" s="238"/>
      <x:c r="AM3674" s="238"/>
      <x:c r="AN3674" s="238"/>
      <x:c r="AO3674" s="238"/>
      <x:c r="AP3674" s="238"/>
      <x:c r="AQ3674" s="238"/>
    </x:row>
    <x:row r="3675" spans="1:43" s="30" customFormat="1" ht="16.5">
      <x:c r="A3675" s="30">
        <x:v>366900</x:v>
      </x:c>
      <x:c r="B3675" s="227">
        <x:v>755</x:v>
      </x:c>
      <x:c r="C3675" s="30">
        <x:f>22/30</x:f>
        <x:v>0.733333333333333</x:v>
      </x:c>
      <x:c r="G3675" s="30">
        <x:v>3</x:v>
      </x:c>
      <x:c r="I3675" s="30" t="s">
        <x:v>102</x:v>
      </x:c>
      <x:c r="K3675" s="30" t="s">
        <x:v>133</x:v>
      </x:c>
      <x:c r="M3675" s="233">
        <x:v>2748</x:v>
      </x:c>
      <x:c r="O3675" s="30" t="s">
        <x:v>101</x:v>
      </x:c>
      <x:c r="AG3675" s="237">
        <x:v>2</x:v>
      </x:c>
      <x:c r="AL3675" s="238"/>
      <x:c r="AM3675" s="238"/>
      <x:c r="AN3675" s="238"/>
      <x:c r="AO3675" s="238"/>
      <x:c r="AP3675" s="238"/>
      <x:c r="AQ3675" s="238"/>
    </x:row>
    <x:row r="3676" spans="1:43" s="30" customFormat="1" ht="16.5">
      <x:c r="A3676" s="30">
        <x:v>367000</x:v>
      </x:c>
      <x:c r="B3676" s="227">
        <x:v>755</x:v>
      </x:c>
      <x:c r="C3676" s="30">
        <x:f>35/30</x:f>
        <x:v>1.16666666666667</x:v>
      </x:c>
      <x:c r="G3676" s="30">
        <x:v>2</x:v>
      </x:c>
      <x:c r="I3676" s="30" t="s">
        <x:v>103</x:v>
      </x:c>
      <x:c r="K3676" s="30" t="s">
        <x:v>133</x:v>
      </x:c>
      <x:c r="M3676" s="233">
        <x:v>2748</x:v>
      </x:c>
      <x:c r="O3676" s="30" t="s">
        <x:v>101</x:v>
      </x:c>
      <x:c r="AG3676" s="237">
        <x:v>2</x:v>
      </x:c>
      <x:c r="AL3676" s="238"/>
      <x:c r="AM3676" s="238"/>
      <x:c r="AN3676" s="238"/>
      <x:c r="AO3676" s="238"/>
      <x:c r="AP3676" s="238"/>
      <x:c r="AQ3676" s="238"/>
    </x:row>
    <x:row r="3677" spans="1:43" s="30" customFormat="1" ht="16.5">
      <x:c r="A3677" s="30">
        <x:v>367100</x:v>
      </x:c>
      <x:c r="B3677" s="227">
        <x:v>755</x:v>
      </x:c>
      <x:c r="C3677" s="30">
        <x:f>49/30</x:f>
        <x:v>1.63333333333333</x:v>
      </x:c>
      <x:c r="G3677" s="30">
        <x:v>3</x:v>
      </x:c>
      <x:c r="I3677" s="30" t="s">
        <x:v>104</x:v>
      </x:c>
      <x:c r="K3677" s="30" t="s">
        <x:v>133</x:v>
      </x:c>
      <x:c r="M3677" s="233">
        <x:v>2748</x:v>
      </x:c>
      <x:c r="O3677" s="30" t="s">
        <x:v>101</x:v>
      </x:c>
      <x:c r="AG3677" s="237">
        <x:v>2</x:v>
      </x:c>
      <x:c r="AL3677" s="238"/>
      <x:c r="AM3677" s="238"/>
      <x:c r="AN3677" s="238"/>
      <x:c r="AO3677" s="238"/>
      <x:c r="AP3677" s="238"/>
      <x:c r="AQ3677" s="238"/>
    </x:row>
    <x:row r="3678" spans="1:43" s="30" customFormat="1" ht="16.5">
      <x:c r="A3678" s="30">
        <x:v>367200</x:v>
      </x:c>
      <x:c r="B3678" s="227">
        <x:v>755</x:v>
      </x:c>
      <x:c r="C3678" s="30">
        <x:f>63/30</x:f>
        <x:v>2.1</x:v>
      </x:c>
      <x:c r="G3678" s="30">
        <x:v>4</x:v>
      </x:c>
      <x:c r="I3678" s="30" t="s">
        <x:v>100</x:v>
      </x:c>
      <x:c r="K3678" s="30" t="s">
        <x:v>133</x:v>
      </x:c>
      <x:c r="M3678" s="233">
        <x:v>2748</x:v>
      </x:c>
      <x:c r="O3678" s="30" t="s">
        <x:v>101</x:v>
      </x:c>
      <x:c r="AG3678" s="237">
        <x:v>2</x:v>
      </x:c>
      <x:c r="AL3678" s="238"/>
      <x:c r="AM3678" s="238"/>
      <x:c r="AN3678" s="238"/>
      <x:c r="AO3678" s="238"/>
      <x:c r="AP3678" s="238"/>
      <x:c r="AQ3678" s="238"/>
    </x:row>
    <x:row r="3679" spans="1:43" s="30" customFormat="1" ht="16.5">
      <x:c r="A3679" s="30">
        <x:v>367300</x:v>
      </x:c>
      <x:c r="B3679" s="227">
        <x:v>755</x:v>
      </x:c>
      <x:c r="C3679" s="30">
        <x:f>98/30</x:f>
        <x:v>3.26666666666667</x:v>
      </x:c>
      <x:c r="G3679" s="30">
        <x:v>4</x:v>
      </x:c>
      <x:c r="I3679" s="30" t="s">
        <x:v>102</x:v>
      </x:c>
      <x:c r="M3679" s="233">
        <x:v>2748</x:v>
      </x:c>
      <x:c r="O3679" s="30" t="s">
        <x:v>101</x:v>
      </x:c>
      <x:c r="AG3679" s="237">
        <x:v>2</x:v>
      </x:c>
      <x:c r="AL3679" s="238"/>
      <x:c r="AM3679" s="238"/>
      <x:c r="AN3679" s="238"/>
      <x:c r="AO3679" s="238"/>
      <x:c r="AP3679" s="238"/>
      <x:c r="AQ3679" s="238"/>
    </x:row>
    <x:row r="3680" spans="1:43" s="30" customFormat="1" ht="16.5">
      <x:c r="A3680" s="30">
        <x:v>367400</x:v>
      </x:c>
      <x:c r="B3680" s="228">
        <x:v>756</x:v>
      </x:c>
      <x:c r="M3680" s="233"/>
      <x:c r="AG3680" s="237"/>
      <x:c r="AL3680" s="238"/>
      <x:c r="AM3680" s="238"/>
      <x:c r="AN3680" s="238"/>
      <x:c r="AO3680" s="238"/>
      <x:c r="AP3680" s="238"/>
      <x:c r="AQ3680" s="238"/>
    </x:row>
    <x:row r="3681" spans="1:43" s="25" customFormat="1" ht="16.5">
      <x:c r="A3681" s="25">
        <x:v>367500</x:v>
      </x:c>
      <x:c r="B3681" s="216">
        <x:v>757</x:v>
      </x:c>
      <x:c r="C3681" s="25">
        <x:f>67/30</x:f>
        <x:v>2.23333333333333</x:v>
      </x:c>
      <x:c r="G3681" s="25">
        <x:v>3</x:v>
      </x:c>
      <x:c r="I3681" s="30" t="s">
        <x:v>100</x:v>
      </x:c>
      <x:c r="K3681" s="25" t="s">
        <x:v>133</x:v>
      </x:c>
      <x:c r="M3681" s="233">
        <x:v>2748</x:v>
      </x:c>
      <x:c r="N3681" s="30"/>
      <x:c r="O3681" s="30" t="s">
        <x:v>101</x:v>
      </x:c>
      <x:c r="AG3681" s="214"/>
      <x:c r="AL3681" s="215"/>
      <x:c r="AM3681" s="215"/>
      <x:c r="AN3681" s="215"/>
      <x:c r="AO3681" s="215"/>
      <x:c r="AP3681" s="215"/>
      <x:c r="AQ3681" s="215"/>
    </x:row>
    <x:row r="3682" spans="1:43" s="25" customFormat="1" ht="16.5">
      <x:c r="A3682" s="25">
        <x:v>367600</x:v>
      </x:c>
      <x:c r="B3682" s="216">
        <x:v>757</x:v>
      </x:c>
      <x:c r="C3682" s="25">
        <x:f t="shared" ref="C3682:C3690" si="265">C3681+0.25</x:f>
        <x:v>2.48333333333333</x:v>
      </x:c>
      <x:c r="G3682" s="25">
        <x:v>4</x:v>
      </x:c>
      <x:c r="I3682" s="30" t="s">
        <x:v>102</x:v>
      </x:c>
      <x:c r="K3682" s="25" t="s">
        <x:v>133</x:v>
      </x:c>
      <x:c r="M3682" s="233">
        <x:v>2748</x:v>
      </x:c>
      <x:c r="N3682" s="30"/>
      <x:c r="O3682" s="30" t="s">
        <x:v>101</x:v>
      </x:c>
      <x:c r="AG3682" s="214"/>
      <x:c r="AL3682" s="215"/>
      <x:c r="AM3682" s="215"/>
      <x:c r="AN3682" s="215"/>
      <x:c r="AO3682" s="215"/>
      <x:c r="AP3682" s="215"/>
      <x:c r="AQ3682" s="215"/>
    </x:row>
    <x:row r="3683" spans="1:43" s="25" customFormat="1" ht="16.5">
      <x:c r="A3683" s="25">
        <x:v>367700</x:v>
      </x:c>
      <x:c r="B3683" s="216">
        <x:v>757</x:v>
      </x:c>
      <x:c r="C3683" s="25">
        <x:f t="shared" si="265"/>
        <x:v>2.73333333333333</x:v>
      </x:c>
      <x:c r="G3683" s="25">
        <x:v>3</x:v>
      </x:c>
      <x:c r="I3683" s="30" t="s">
        <x:v>103</x:v>
      </x:c>
      <x:c r="K3683" s="25" t="s">
        <x:v>133</x:v>
      </x:c>
      <x:c r="M3683" s="233">
        <x:v>2748</x:v>
      </x:c>
      <x:c r="N3683" s="30"/>
      <x:c r="O3683" s="30" t="s">
        <x:v>101</x:v>
      </x:c>
      <x:c r="AG3683" s="214"/>
      <x:c r="AL3683" s="215"/>
      <x:c r="AM3683" s="215"/>
      <x:c r="AN3683" s="215"/>
      <x:c r="AO3683" s="215"/>
      <x:c r="AP3683" s="215"/>
      <x:c r="AQ3683" s="215"/>
    </x:row>
    <x:row r="3684" spans="1:43" s="25" customFormat="1" ht="16.5">
      <x:c r="A3684" s="25">
        <x:v>367800</x:v>
      </x:c>
      <x:c r="B3684" s="216">
        <x:v>757</x:v>
      </x:c>
      <x:c r="C3684" s="25">
        <x:f t="shared" si="265"/>
        <x:v>2.98333333333333</x:v>
      </x:c>
      <x:c r="G3684" s="25">
        <x:v>4</x:v>
      </x:c>
      <x:c r="I3684" s="30" t="s">
        <x:v>104</x:v>
      </x:c>
      <x:c r="K3684" s="25" t="s">
        <x:v>133</x:v>
      </x:c>
      <x:c r="M3684" s="233">
        <x:v>2748</x:v>
      </x:c>
      <x:c r="N3684" s="30"/>
      <x:c r="O3684" s="30" t="s">
        <x:v>101</x:v>
      </x:c>
      <x:c r="AG3684" s="214"/>
      <x:c r="AL3684" s="215"/>
      <x:c r="AM3684" s="215"/>
      <x:c r="AN3684" s="215"/>
      <x:c r="AO3684" s="215"/>
      <x:c r="AP3684" s="215"/>
      <x:c r="AQ3684" s="215"/>
    </x:row>
    <x:row r="3685" spans="1:43" s="25" customFormat="1" ht="16.5">
      <x:c r="A3685" s="25">
        <x:v>367900</x:v>
      </x:c>
      <x:c r="B3685" s="216">
        <x:v>757</x:v>
      </x:c>
      <x:c r="C3685" s="25">
        <x:f t="shared" si="265"/>
        <x:v>3.23333333333333</x:v>
      </x:c>
      <x:c r="G3685" s="25">
        <x:v>3</x:v>
      </x:c>
      <x:c r="I3685" s="30" t="s">
        <x:v>100</x:v>
      </x:c>
      <x:c r="K3685" s="25" t="s">
        <x:v>133</x:v>
      </x:c>
      <x:c r="M3685" s="233">
        <x:v>2748</x:v>
      </x:c>
      <x:c r="N3685" s="30"/>
      <x:c r="O3685" s="30" t="s">
        <x:v>101</x:v>
      </x:c>
      <x:c r="AG3685" s="214"/>
      <x:c r="AL3685" s="215"/>
      <x:c r="AM3685" s="215"/>
      <x:c r="AN3685" s="215"/>
      <x:c r="AO3685" s="215"/>
      <x:c r="AP3685" s="215"/>
      <x:c r="AQ3685" s="215"/>
    </x:row>
    <x:row r="3686" spans="1:43" s="25" customFormat="1" ht="16.5">
      <x:c r="A3686" s="25">
        <x:v>368000</x:v>
      </x:c>
      <x:c r="B3686" s="216">
        <x:v>757</x:v>
      </x:c>
      <x:c r="C3686" s="25">
        <x:f t="shared" si="265"/>
        <x:v>3.48333333333333</x:v>
      </x:c>
      <x:c r="G3686" s="25">
        <x:v>4</x:v>
      </x:c>
      <x:c r="I3686" s="30" t="s">
        <x:v>102</x:v>
      </x:c>
      <x:c r="K3686" s="25" t="s">
        <x:v>133</x:v>
      </x:c>
      <x:c r="M3686" s="233">
        <x:v>2748</x:v>
      </x:c>
      <x:c r="N3686" s="30"/>
      <x:c r="O3686" s="30" t="s">
        <x:v>101</x:v>
      </x:c>
      <x:c r="AG3686" s="214"/>
      <x:c r="AL3686" s="215"/>
      <x:c r="AM3686" s="215"/>
      <x:c r="AN3686" s="215"/>
      <x:c r="AO3686" s="215"/>
      <x:c r="AP3686" s="215"/>
      <x:c r="AQ3686" s="215"/>
    </x:row>
    <x:row r="3687" spans="1:43" s="25" customFormat="1" ht="16.5">
      <x:c r="A3687" s="25">
        <x:v>368100</x:v>
      </x:c>
      <x:c r="B3687" s="216">
        <x:v>757</x:v>
      </x:c>
      <x:c r="C3687" s="25">
        <x:f t="shared" si="265"/>
        <x:v>3.73333333333333</x:v>
      </x:c>
      <x:c r="G3687" s="25">
        <x:v>3</x:v>
      </x:c>
      <x:c r="I3687" s="30" t="s">
        <x:v>103</x:v>
      </x:c>
      <x:c r="K3687" s="25" t="s">
        <x:v>133</x:v>
      </x:c>
      <x:c r="M3687" s="233">
        <x:v>2748</x:v>
      </x:c>
      <x:c r="N3687" s="30"/>
      <x:c r="O3687" s="30" t="s">
        <x:v>101</x:v>
      </x:c>
      <x:c r="AG3687" s="214"/>
      <x:c r="AL3687" s="215"/>
      <x:c r="AM3687" s="215"/>
      <x:c r="AN3687" s="215"/>
      <x:c r="AO3687" s="215"/>
      <x:c r="AP3687" s="215"/>
      <x:c r="AQ3687" s="215"/>
    </x:row>
    <x:row r="3688" spans="1:43" s="25" customFormat="1" ht="16.5">
      <x:c r="A3688" s="25">
        <x:v>368200</x:v>
      </x:c>
      <x:c r="B3688" s="216">
        <x:v>757</x:v>
      </x:c>
      <x:c r="C3688" s="25">
        <x:f t="shared" si="265"/>
        <x:v>3.98333333333333</x:v>
      </x:c>
      <x:c r="G3688" s="25">
        <x:v>4</x:v>
      </x:c>
      <x:c r="I3688" s="30" t="s">
        <x:v>104</x:v>
      </x:c>
      <x:c r="K3688" s="25" t="s">
        <x:v>133</x:v>
      </x:c>
      <x:c r="M3688" s="233">
        <x:v>2748</x:v>
      </x:c>
      <x:c r="N3688" s="30"/>
      <x:c r="O3688" s="30" t="s">
        <x:v>101</x:v>
      </x:c>
      <x:c r="AG3688" s="214"/>
      <x:c r="AL3688" s="215"/>
      <x:c r="AM3688" s="215"/>
      <x:c r="AN3688" s="215"/>
      <x:c r="AO3688" s="215"/>
      <x:c r="AP3688" s="215"/>
      <x:c r="AQ3688" s="215"/>
    </x:row>
    <x:row r="3689" spans="1:43" s="25" customFormat="1" ht="16.5">
      <x:c r="A3689" s="25">
        <x:v>368300</x:v>
      </x:c>
      <x:c r="B3689" s="216">
        <x:v>757</x:v>
      </x:c>
      <x:c r="C3689" s="25">
        <x:f t="shared" si="265"/>
        <x:v>4.23333333333333</x:v>
      </x:c>
      <x:c r="G3689" s="25">
        <x:v>3</x:v>
      </x:c>
      <x:c r="I3689" s="30" t="s">
        <x:v>100</x:v>
      </x:c>
      <x:c r="K3689" s="25" t="s">
        <x:v>133</x:v>
      </x:c>
      <x:c r="M3689" s="233">
        <x:v>2748</x:v>
      </x:c>
      <x:c r="N3689" s="30"/>
      <x:c r="O3689" s="30" t="s">
        <x:v>101</x:v>
      </x:c>
      <x:c r="AG3689" s="214"/>
      <x:c r="AL3689" s="215"/>
      <x:c r="AM3689" s="215"/>
      <x:c r="AN3689" s="215"/>
      <x:c r="AO3689" s="215"/>
      <x:c r="AP3689" s="215"/>
      <x:c r="AQ3689" s="215"/>
    </x:row>
    <x:row r="3690" spans="1:43" s="25" customFormat="1" ht="16.5">
      <x:c r="A3690" s="25">
        <x:v>368400</x:v>
      </x:c>
      <x:c r="B3690" s="216">
        <x:v>757</x:v>
      </x:c>
      <x:c r="C3690" s="25">
        <x:f t="shared" si="265"/>
        <x:v>4.48333333333333</x:v>
      </x:c>
      <x:c r="G3690" s="25">
        <x:v>4</x:v>
      </x:c>
      <x:c r="I3690" s="30" t="s">
        <x:v>102</x:v>
      </x:c>
      <x:c r="K3690" s="25" t="s">
        <x:v>133</x:v>
      </x:c>
      <x:c r="M3690" s="233">
        <x:v>2748</x:v>
      </x:c>
      <x:c r="N3690" s="30"/>
      <x:c r="O3690" s="30" t="s">
        <x:v>101</x:v>
      </x:c>
      <x:c r="AG3690" s="214"/>
      <x:c r="AL3690" s="215"/>
      <x:c r="AM3690" s="215"/>
      <x:c r="AN3690" s="215"/>
      <x:c r="AO3690" s="215"/>
      <x:c r="AP3690" s="215"/>
      <x:c r="AQ3690" s="215"/>
    </x:row>
    <x:row r="3691" spans="1:43" s="25" customFormat="1" ht="16.5">
      <x:c r="A3691" s="25">
        <x:v>368500</x:v>
      </x:c>
      <x:c r="B3691" s="216">
        <x:v>757</x:v>
      </x:c>
      <x:c r="C3691" s="25">
        <x:f>189/30</x:f>
        <x:v>6.3</x:v>
      </x:c>
      <x:c r="G3691" s="25">
        <x:v>5</x:v>
      </x:c>
      <x:c r="I3691" s="25" t="s">
        <x:v>112</x:v>
      </x:c>
      <x:c r="J3691" s="25">
        <x:v>0.3</x:v>
      </x:c>
      <x:c r="K3691" s="25" t="s">
        <x:v>171</x:v>
      </x:c>
      <x:c r="M3691" s="234"/>
      <x:c r="AG3691" s="214"/>
      <x:c r="AL3691" s="215"/>
      <x:c r="AM3691" s="215"/>
      <x:c r="AN3691" s="215"/>
      <x:c r="AO3691" s="215"/>
      <x:c r="AP3691" s="215"/>
      <x:c r="AQ3691" s="215"/>
    </x:row>
    <x:row r="3692" spans="1:43" s="25" customFormat="1" ht="16.5">
      <x:c r="A3692" s="25">
        <x:v>368600</x:v>
      </x:c>
      <x:c r="B3692" s="216">
        <x:v>757</x:v>
      </x:c>
      <x:c r="C3692" s="25">
        <x:f>205/30</x:f>
        <x:v>6.83333333333333</x:v>
      </x:c>
      <x:c r="G3692" s="25">
        <x:v>5</x:v>
      </x:c>
      <x:c r="I3692" s="25" t="s">
        <x:v>112</x:v>
      </x:c>
      <x:c r="J3692" s="25">
        <x:v>0.3</x:v>
      </x:c>
      <x:c r="K3692" s="25" t="s">
        <x:v>171</x:v>
      </x:c>
      <x:c r="M3692" s="234"/>
      <x:c r="AG3692" s="214"/>
      <x:c r="AL3692" s="215"/>
      <x:c r="AM3692" s="215"/>
      <x:c r="AN3692" s="215"/>
      <x:c r="AO3692" s="215"/>
      <x:c r="AP3692" s="215"/>
      <x:c r="AQ3692" s="215"/>
    </x:row>
    <x:row r="3693" spans="1:43" s="25" customFormat="1" ht="16.5">
      <x:c r="A3693" s="25">
        <x:v>368700</x:v>
      </x:c>
      <x:c r="B3693" s="216">
        <x:v>757</x:v>
      </x:c>
      <x:c r="C3693" s="25">
        <x:f>C3692+0.2</x:f>
        <x:v>7.03333333333333</x:v>
      </x:c>
      <x:c r="G3693" s="25">
        <x:v>5</x:v>
      </x:c>
      <x:c r="I3693" s="25" t="s">
        <x:v>112</x:v>
      </x:c>
      <x:c r="J3693" s="25">
        <x:v>0.3</x:v>
      </x:c>
      <x:c r="K3693" s="25" t="s">
        <x:v>171</x:v>
      </x:c>
      <x:c r="M3693" s="234"/>
      <x:c r="AG3693" s="214"/>
      <x:c r="AL3693" s="215"/>
      <x:c r="AM3693" s="215"/>
      <x:c r="AN3693" s="215"/>
      <x:c r="AO3693" s="215"/>
      <x:c r="AP3693" s="215"/>
      <x:c r="AQ3693" s="215"/>
    </x:row>
    <x:row r="3694" spans="1:43" s="25" customFormat="1">
      <x:c r="A3694" s="25">
        <x:v>368800</x:v>
      </x:c>
      <x:c r="B3694" s="229">
        <x:v>758</x:v>
      </x:c>
      <x:c r="C3694" s="26">
        <x:f>210/30</x:f>
        <x:v>7</x:v>
      </x:c>
      <x:c r="G3694" s="25">
        <x:v>3</x:v>
      </x:c>
      <x:c r="I3694" s="30" t="s">
        <x:v>102</x:v>
      </x:c>
      <x:c r="M3694" s="25" t="s">
        <x:v>428</x:v>
      </x:c>
      <x:c r="O3694" s="25" t="s">
        <x:v>101</x:v>
      </x:c>
      <x:c r="AG3694" s="214"/>
      <x:c r="AL3694" s="215"/>
      <x:c r="AM3694" s="215"/>
      <x:c r="AN3694" s="215"/>
      <x:c r="AO3694" s="215"/>
      <x:c r="AP3694" s="215"/>
      <x:c r="AQ3694" s="215"/>
    </x:row>
    <x:row r="3695" spans="1:43" s="25" customFormat="1">
      <x:c r="A3695" s="25">
        <x:v>368900</x:v>
      </x:c>
      <x:c r="B3695" s="229">
        <x:v>758</x:v>
      </x:c>
      <x:c r="C3695" s="26">
        <x:f>237/30</x:f>
        <x:v>7.9</x:v>
      </x:c>
      <x:c r="G3695" s="25">
        <x:v>4</x:v>
      </x:c>
      <x:c r="I3695" s="25" t="s">
        <x:v>100</x:v>
      </x:c>
      <x:c r="M3695" s="25" t="s">
        <x:v>428</x:v>
      </x:c>
      <x:c r="O3695" s="25" t="s">
        <x:v>101</x:v>
      </x:c>
      <x:c r="AG3695" s="214"/>
      <x:c r="AL3695" s="215"/>
      <x:c r="AM3695" s="215"/>
      <x:c r="AN3695" s="215"/>
      <x:c r="AO3695" s="215"/>
      <x:c r="AP3695" s="215"/>
      <x:c r="AQ3695" s="215"/>
    </x:row>
    <x:row r="3696" spans="1:43" s="25" customFormat="1">
      <x:c r="A3696" s="25">
        <x:v>369000</x:v>
      </x:c>
      <x:c r="B3696" s="229">
        <x:v>758</x:v>
      </x:c>
      <x:c r="C3696" s="26">
        <x:f>C3695+0.2</x:f>
        <x:v>8.1</x:v>
      </x:c>
      <x:c r="G3696" s="25">
        <x:v>4</x:v>
      </x:c>
      <x:c r="I3696" s="25" t="s">
        <x:v>103</x:v>
      </x:c>
      <x:c r="M3696" s="25" t="s">
        <x:v>428</x:v>
      </x:c>
      <x:c r="O3696" s="25" t="s">
        <x:v>101</x:v>
      </x:c>
      <x:c r="AG3696" s="214"/>
      <x:c r="AL3696" s="215"/>
      <x:c r="AM3696" s="215"/>
      <x:c r="AN3696" s="215"/>
      <x:c r="AO3696" s="215"/>
      <x:c r="AP3696" s="215"/>
      <x:c r="AQ3696" s="215"/>
    </x:row>
    <x:row r="3697" spans="1:43" s="25" customFormat="1" ht="16.5">
      <x:c r="A3697" s="25">
        <x:v>369100</x:v>
      </x:c>
      <x:c r="B3697" s="130">
        <x:v>759</x:v>
      </x:c>
      <x:c r="C3697" s="3">
        <x:f>75/30</x:f>
        <x:v>2.5</x:v>
      </x:c>
      <x:c r="G3697" s="25">
        <x:v>2</x:v>
      </x:c>
      <x:c r="I3697" s="25" t="s">
        <x:v>100</x:v>
      </x:c>
      <x:c r="M3697" s="234"/>
      <x:c r="AG3697" s="214"/>
      <x:c r="AL3697" s="215"/>
      <x:c r="AM3697" s="215"/>
      <x:c r="AN3697" s="215"/>
      <x:c r="AO3697" s="215"/>
      <x:c r="AP3697" s="215"/>
      <x:c r="AQ3697" s="215"/>
    </x:row>
    <x:row r="3698" spans="1:43" s="25" customFormat="1" ht="16.5">
      <x:c r="A3698" s="25">
        <x:v>369200</x:v>
      </x:c>
      <x:c r="B3698" s="130">
        <x:v>759</x:v>
      </x:c>
      <x:c r="C3698" s="3">
        <x:f>C3697+0.55</x:f>
        <x:v>3.05</x:v>
      </x:c>
      <x:c r="G3698" s="25">
        <x:v>2</x:v>
      </x:c>
      <x:c r="I3698" s="25" t="s">
        <x:v>102</x:v>
      </x:c>
      <x:c r="M3698" s="234"/>
      <x:c r="AG3698" s="214"/>
      <x:c r="AL3698" s="215"/>
      <x:c r="AM3698" s="215"/>
      <x:c r="AN3698" s="215"/>
      <x:c r="AO3698" s="215"/>
      <x:c r="AP3698" s="215"/>
      <x:c r="AQ3698" s="215"/>
    </x:row>
    <x:row r="3699" spans="1:43" s="25" customFormat="1" ht="16.5">
      <x:c r="A3699" s="25">
        <x:v>369300</x:v>
      </x:c>
      <x:c r="B3699" s="130">
        <x:v>759</x:v>
      </x:c>
      <x:c r="C3699" s="3">
        <x:f>C3698+0.55</x:f>
        <x:v>3.6</x:v>
      </x:c>
      <x:c r="G3699" s="25">
        <x:v>2</x:v>
      </x:c>
      <x:c r="I3699" s="25" t="s">
        <x:v>103</x:v>
      </x:c>
      <x:c r="M3699" s="234"/>
      <x:c r="AG3699" s="214"/>
      <x:c r="AL3699" s="215"/>
      <x:c r="AM3699" s="215"/>
      <x:c r="AN3699" s="215"/>
      <x:c r="AO3699" s="215"/>
      <x:c r="AP3699" s="215"/>
      <x:c r="AQ3699" s="215"/>
    </x:row>
    <x:row r="3700" spans="1:43" s="25" customFormat="1" ht="16.5">
      <x:c r="A3700" s="25">
        <x:v>369400</x:v>
      </x:c>
      <x:c r="B3700" s="130">
        <x:v>759</x:v>
      </x:c>
      <x:c r="C3700" s="3">
        <x:f>130/30</x:f>
        <x:v>4.33333333333333</x:v>
      </x:c>
      <x:c r="G3700" s="25">
        <x:v>3</x:v>
      </x:c>
      <x:c r="I3700" s="25" t="s">
        <x:v>100</x:v>
      </x:c>
      <x:c r="M3700" s="234"/>
      <x:c r="AG3700" s="214"/>
      <x:c r="AL3700" s="215"/>
      <x:c r="AM3700" s="215"/>
      <x:c r="AN3700" s="215"/>
      <x:c r="AO3700" s="215"/>
      <x:c r="AP3700" s="215"/>
      <x:c r="AQ3700" s="215"/>
    </x:row>
    <x:row r="3701" spans="1:43" s="25" customFormat="1" ht="16.5">
      <x:c r="A3701" s="25">
        <x:v>369500</x:v>
      </x:c>
      <x:c r="B3701" s="130">
        <x:v>759</x:v>
      </x:c>
      <x:c r="C3701" s="3">
        <x:f>155/30</x:f>
        <x:v>5.16666666666667</x:v>
      </x:c>
      <x:c r="G3701" s="25">
        <x:v>3</x:v>
      </x:c>
      <x:c r="I3701" s="25" t="s">
        <x:v>110</x:v>
      </x:c>
      <x:c r="J3701" s="25">
        <x:v>0.55</x:v>
      </x:c>
      <x:c r="M3701" s="234"/>
      <x:c r="AG3701" s="214"/>
      <x:c r="AL3701" s="215"/>
      <x:c r="AM3701" s="215"/>
      <x:c r="AN3701" s="215"/>
      <x:c r="AO3701" s="215"/>
      <x:c r="AP3701" s="215"/>
      <x:c r="AQ3701" s="215"/>
    </x:row>
    <x:row r="3702" spans="1:43" s="25" customFormat="1" ht="16.5">
      <x:c r="A3702" s="25">
        <x:v>369600</x:v>
      </x:c>
      <x:c r="B3702" s="230">
        <x:v>760</x:v>
      </x:c>
      <x:c r="C3702" s="25">
        <x:f>290/30</x:f>
        <x:v>9.66666666666667</x:v>
      </x:c>
      <x:c r="G3702" s="25">
        <x:v>2</x:v>
      </x:c>
      <x:c r="I3702" s="25" t="s">
        <x:v>100</x:v>
      </x:c>
      <x:c r="M3702" s="234"/>
      <x:c r="AG3702" s="214"/>
      <x:c r="AL3702" s="215"/>
      <x:c r="AM3702" s="215"/>
      <x:c r="AN3702" s="215"/>
      <x:c r="AO3702" s="215"/>
      <x:c r="AP3702" s="215"/>
      <x:c r="AQ3702" s="215"/>
    </x:row>
    <x:row r="3703" spans="1:43" s="25" customFormat="1" ht="16.5">
      <x:c r="A3703" s="25">
        <x:v>369700</x:v>
      </x:c>
      <x:c r="B3703" s="230">
        <x:v>760</x:v>
      </x:c>
      <x:c r="C3703" s="25">
        <x:f>290/30+0.2</x:f>
        <x:v>9.86666666666667</x:v>
      </x:c>
      <x:c r="G3703" s="25">
        <x:v>2</x:v>
      </x:c>
      <x:c r="I3703" s="25" t="s">
        <x:v>103</x:v>
      </x:c>
      <x:c r="M3703" s="234"/>
      <x:c r="AG3703" s="214"/>
      <x:c r="AL3703" s="215"/>
      <x:c r="AM3703" s="215"/>
      <x:c r="AN3703" s="215"/>
      <x:c r="AO3703" s="215"/>
      <x:c r="AP3703" s="215"/>
      <x:c r="AQ3703" s="215"/>
    </x:row>
    <x:row r="3704" spans="1:43" s="25" customFormat="1" ht="16.5">
      <x:c r="A3704" s="25">
        <x:v>369800</x:v>
      </x:c>
      <x:c r="B3704" s="230">
        <x:v>760</x:v>
      </x:c>
      <x:c r="C3704" s="25">
        <x:f>295/30+0.2</x:f>
        <x:v>10.0333333333333</x:v>
      </x:c>
      <x:c r="G3704" s="25">
        <x:v>3</x:v>
      </x:c>
      <x:c r="I3704" s="25" t="s">
        <x:v>112</x:v>
      </x:c>
      <x:c r="J3704" s="25">
        <x:v>0.2</x:v>
      </x:c>
      <x:c r="M3704" s="234"/>
      <x:c r="AG3704" s="214"/>
      <x:c r="AL3704" s="215"/>
      <x:c r="AM3704" s="215"/>
      <x:c r="AN3704" s="215"/>
      <x:c r="AO3704" s="215"/>
      <x:c r="AP3704" s="215"/>
      <x:c r="AQ3704" s="215"/>
    </x:row>
    <x:row r="3705" spans="1:43" s="25" customFormat="1" ht="16.5">
      <x:c r="A3705" s="25">
        <x:v>369900</x:v>
      </x:c>
      <x:c r="B3705" s="135">
        <x:v>761</x:v>
      </x:c>
      <x:c r="C3705" s="25">
        <x:f>27/30</x:f>
        <x:v>0.9</x:v>
      </x:c>
      <x:c r="G3705" s="25">
        <x:v>2</x:v>
      </x:c>
      <x:c r="I3705" s="25" t="s">
        <x:v>102</x:v>
      </x:c>
      <x:c r="K3705" s="11"/>
      <x:c r="M3705" s="210">
        <x:v>2281</x:v>
      </x:c>
      <x:c r="O3705" s="30" t="s">
        <x:v>101</x:v>
      </x:c>
      <x:c r="AG3705" s="214">
        <x:v>1</x:v>
      </x:c>
      <x:c r="AL3705" s="215"/>
      <x:c r="AM3705" s="215"/>
      <x:c r="AN3705" s="215"/>
      <x:c r="AO3705" s="215"/>
      <x:c r="AP3705" s="215"/>
      <x:c r="AQ3705" s="215"/>
    </x:row>
    <x:row r="3706" spans="1:43" s="25" customFormat="1" ht="16.5">
      <x:c r="A3706" s="25">
        <x:v>370000</x:v>
      </x:c>
      <x:c r="B3706" s="135">
        <x:v>761</x:v>
      </x:c>
      <x:c r="C3706" s="25">
        <x:f>34/30</x:f>
        <x:v>1.13333333333333</x:v>
      </x:c>
      <x:c r="G3706" s="25">
        <x:v>2</x:v>
      </x:c>
      <x:c r="I3706" s="25" t="s">
        <x:v>100</x:v>
      </x:c>
      <x:c r="K3706" s="11"/>
      <x:c r="M3706" s="210">
        <x:v>2282</x:v>
      </x:c>
      <x:c r="O3706" s="30" t="s">
        <x:v>101</x:v>
      </x:c>
      <x:c r="AG3706" s="214">
        <x:v>1</x:v>
      </x:c>
      <x:c r="AL3706" s="215"/>
      <x:c r="AM3706" s="215"/>
      <x:c r="AN3706" s="215"/>
      <x:c r="AO3706" s="215"/>
      <x:c r="AP3706" s="215"/>
      <x:c r="AQ3706" s="215"/>
    </x:row>
    <x:row r="3707" spans="1:43" s="25" customFormat="1" ht="16.5">
      <x:c r="A3707" s="25">
        <x:v>370100</x:v>
      </x:c>
      <x:c r="B3707" s="135">
        <x:v>761</x:v>
      </x:c>
      <x:c r="C3707" s="25">
        <x:f>52/30</x:f>
        <x:v>1.73333333333333</x:v>
      </x:c>
      <x:c r="G3707" s="25">
        <x:v>3</x:v>
      </x:c>
      <x:c r="I3707" s="25" t="s">
        <x:v>104</x:v>
      </x:c>
      <x:c r="K3707" s="11"/>
      <x:c r="M3707" s="210">
        <x:v>2785</x:v>
      </x:c>
      <x:c r="O3707" s="30" t="s">
        <x:v>101</x:v>
      </x:c>
      <x:c r="AG3707" s="214">
        <x:v>2</x:v>
      </x:c>
      <x:c r="AL3707" s="215"/>
      <x:c r="AM3707" s="215"/>
      <x:c r="AN3707" s="215"/>
      <x:c r="AO3707" s="215"/>
      <x:c r="AP3707" s="215"/>
      <x:c r="AQ3707" s="215"/>
    </x:row>
    <x:row r="3708" spans="1:43" s="25" customFormat="1" ht="16.5">
      <x:c r="A3708" s="25">
        <x:v>370200</x:v>
      </x:c>
      <x:c r="B3708" s="231">
        <x:v>762</x:v>
      </x:c>
      <x:c r="C3708" s="25">
        <x:v>1e-6</x:v>
      </x:c>
      <x:c r="D3708" s="25">
        <x:v>1</x:v>
      </x:c>
      <x:c r="K3708" s="11"/>
      <x:c r="M3708" s="210">
        <x:v>2802</x:v>
      </x:c>
      <x:c r="O3708" s="30" t="s">
        <x:v>116</x:v>
      </x:c>
      <x:c r="AG3708" s="214"/>
      <x:c r="AL3708" s="215"/>
      <x:c r="AM3708" s="215"/>
      <x:c r="AN3708" s="215"/>
      <x:c r="AO3708" s="215"/>
      <x:c r="AP3708" s="215"/>
      <x:c r="AQ3708" s="215"/>
    </x:row>
    <x:row r="3709" spans="1:43" s="25" customFormat="1" ht="16.5">
      <x:c r="A3709" s="25">
        <x:v>370300</x:v>
      </x:c>
      <x:c r="B3709" s="231">
        <x:v>762</x:v>
      </x:c>
      <x:c r="C3709" s="25">
        <x:f>19/30</x:f>
        <x:v>0.633333333333333</x:v>
      </x:c>
      <x:c r="G3709" s="25">
        <x:v>4</x:v>
      </x:c>
      <x:c r="I3709" s="25" t="s">
        <x:v>100</x:v>
      </x:c>
      <x:c r="K3709" s="11"/>
      <x:c r="M3709" s="234"/>
      <x:c r="AG3709" s="214">
        <x:v>1</x:v>
      </x:c>
      <x:c r="AL3709" s="215"/>
      <x:c r="AM3709" s="215"/>
      <x:c r="AN3709" s="215"/>
      <x:c r="AO3709" s="215"/>
      <x:c r="AP3709" s="215"/>
      <x:c r="AQ3709" s="215"/>
    </x:row>
    <x:row r="3710" spans="1:43" s="25" customFormat="1" ht="16.5">
      <x:c r="A3710" s="25">
        <x:v>370400</x:v>
      </x:c>
      <x:c r="B3710" s="231">
        <x:v>762</x:v>
      </x:c>
      <x:c r="C3710" s="25">
        <x:f t="shared" ref="C3710:C3718" si="266">C3709+0.27</x:f>
        <x:v>0.903333333333333</x:v>
      </x:c>
      <x:c r="G3710" s="25">
        <x:v>5</x:v>
      </x:c>
      <x:c r="I3710" s="25" t="s">
        <x:v>102</x:v>
      </x:c>
      <x:c r="K3710" s="11"/>
      <x:c r="M3710" s="234"/>
      <x:c r="AG3710" s="214">
        <x:v>1</x:v>
      </x:c>
      <x:c r="AL3710" s="215"/>
      <x:c r="AM3710" s="215"/>
      <x:c r="AN3710" s="215"/>
      <x:c r="AO3710" s="215"/>
      <x:c r="AP3710" s="215"/>
      <x:c r="AQ3710" s="215"/>
    </x:row>
    <x:row r="3711" spans="1:43" s="25" customFormat="1" ht="16.5">
      <x:c r="A3711" s="25">
        <x:v>370500</x:v>
      </x:c>
      <x:c r="B3711" s="231">
        <x:v>762</x:v>
      </x:c>
      <x:c r="C3711" s="25">
        <x:f t="shared" si="266"/>
        <x:v>1.17333333333333</x:v>
      </x:c>
      <x:c r="G3711" s="25">
        <x:v>4</x:v>
      </x:c>
      <x:c r="I3711" s="25" t="s">
        <x:v>103</x:v>
      </x:c>
      <x:c r="K3711" s="11"/>
      <x:c r="M3711" s="234"/>
      <x:c r="AG3711" s="214">
        <x:v>1</x:v>
      </x:c>
      <x:c r="AL3711" s="215"/>
      <x:c r="AM3711" s="215"/>
      <x:c r="AN3711" s="215"/>
      <x:c r="AO3711" s="215"/>
      <x:c r="AP3711" s="215"/>
      <x:c r="AQ3711" s="215"/>
    </x:row>
    <x:row r="3712" spans="1:43" s="25" customFormat="1" ht="16.5">
      <x:c r="A3712" s="25">
        <x:v>370600</x:v>
      </x:c>
      <x:c r="B3712" s="231">
        <x:v>762</x:v>
      </x:c>
      <x:c r="C3712" s="25">
        <x:f t="shared" si="266"/>
        <x:v>1.44333333333333</x:v>
      </x:c>
      <x:c r="G3712" s="25">
        <x:v>3</x:v>
      </x:c>
      <x:c r="I3712" s="25" t="s">
        <x:v>104</x:v>
      </x:c>
      <x:c r="K3712" s="11"/>
      <x:c r="M3712" s="234"/>
      <x:c r="AG3712" s="214">
        <x:v>1</x:v>
      </x:c>
      <x:c r="AL3712" s="215"/>
      <x:c r="AM3712" s="215"/>
      <x:c r="AN3712" s="215"/>
      <x:c r="AO3712" s="215"/>
      <x:c r="AP3712" s="215"/>
      <x:c r="AQ3712" s="215"/>
    </x:row>
    <x:row r="3713" spans="1:43" s="25" customFormat="1" ht="16.5">
      <x:c r="A3713" s="25">
        <x:v>370700</x:v>
      </x:c>
      <x:c r="B3713" s="231">
        <x:v>762</x:v>
      </x:c>
      <x:c r="C3713" s="25">
        <x:f t="shared" si="266"/>
        <x:v>1.71333333333333</x:v>
      </x:c>
      <x:c r="G3713" s="25">
        <x:v>4</x:v>
      </x:c>
      <x:c r="I3713" s="25" t="s">
        <x:v>100</x:v>
      </x:c>
      <x:c r="K3713" s="11"/>
      <x:c r="M3713" s="234"/>
      <x:c r="AG3713" s="214">
        <x:v>1</x:v>
      </x:c>
      <x:c r="AL3713" s="215"/>
      <x:c r="AM3713" s="215"/>
      <x:c r="AN3713" s="215"/>
      <x:c r="AO3713" s="215"/>
      <x:c r="AP3713" s="215"/>
      <x:c r="AQ3713" s="215"/>
    </x:row>
    <x:row r="3714" spans="1:43" s="25" customFormat="1" ht="16.5">
      <x:c r="A3714" s="25">
        <x:v>370800</x:v>
      </x:c>
      <x:c r="B3714" s="231">
        <x:v>762</x:v>
      </x:c>
      <x:c r="C3714" s="25">
        <x:f t="shared" si="266"/>
        <x:v>1.98333333333333</x:v>
      </x:c>
      <x:c r="G3714" s="25">
        <x:v>5</x:v>
      </x:c>
      <x:c r="I3714" s="25" t="s">
        <x:v>102</x:v>
      </x:c>
      <x:c r="K3714" s="11"/>
      <x:c r="M3714" s="234"/>
      <x:c r="AG3714" s="214">
        <x:v>1</x:v>
      </x:c>
      <x:c r="AL3714" s="215"/>
      <x:c r="AM3714" s="215"/>
      <x:c r="AN3714" s="215"/>
      <x:c r="AO3714" s="215"/>
      <x:c r="AP3714" s="215"/>
      <x:c r="AQ3714" s="215"/>
    </x:row>
    <x:row r="3715" spans="1:43" s="25" customFormat="1" ht="16.5">
      <x:c r="A3715" s="25">
        <x:v>370900</x:v>
      </x:c>
      <x:c r="B3715" s="231">
        <x:v>762</x:v>
      </x:c>
      <x:c r="C3715" s="25">
        <x:f t="shared" si="266"/>
        <x:v>2.25333333333333</x:v>
      </x:c>
      <x:c r="G3715" s="25">
        <x:v>4</x:v>
      </x:c>
      <x:c r="I3715" s="25" t="s">
        <x:v>103</x:v>
      </x:c>
      <x:c r="K3715" s="11"/>
      <x:c r="M3715" s="234"/>
      <x:c r="AG3715" s="214">
        <x:v>1</x:v>
      </x:c>
      <x:c r="AL3715" s="215"/>
      <x:c r="AM3715" s="215"/>
      <x:c r="AN3715" s="215"/>
      <x:c r="AO3715" s="215"/>
      <x:c r="AP3715" s="215"/>
      <x:c r="AQ3715" s="215"/>
    </x:row>
    <x:row r="3716" spans="1:43" s="25" customFormat="1" ht="16.5">
      <x:c r="A3716" s="25">
        <x:v>371000</x:v>
      </x:c>
      <x:c r="B3716" s="231">
        <x:v>762</x:v>
      </x:c>
      <x:c r="C3716" s="25">
        <x:f t="shared" si="266"/>
        <x:v>2.52333333333333</x:v>
      </x:c>
      <x:c r="G3716" s="25">
        <x:v>3</x:v>
      </x:c>
      <x:c r="I3716" s="25" t="s">
        <x:v>104</x:v>
      </x:c>
      <x:c r="K3716" s="11"/>
      <x:c r="M3716" s="234"/>
      <x:c r="AG3716" s="214">
        <x:v>1</x:v>
      </x:c>
      <x:c r="AL3716" s="215"/>
      <x:c r="AM3716" s="215"/>
      <x:c r="AN3716" s="215"/>
      <x:c r="AO3716" s="215"/>
      <x:c r="AP3716" s="215"/>
      <x:c r="AQ3716" s="215"/>
    </x:row>
    <x:row r="3717" spans="1:43" s="25" customFormat="1" ht="16.5">
      <x:c r="A3717" s="25">
        <x:v>371100</x:v>
      </x:c>
      <x:c r="B3717" s="231">
        <x:v>762</x:v>
      </x:c>
      <x:c r="C3717" s="25">
        <x:f t="shared" si="266"/>
        <x:v>2.79333333333333</x:v>
      </x:c>
      <x:c r="G3717" s="25">
        <x:v>4</x:v>
      </x:c>
      <x:c r="I3717" s="25" t="s">
        <x:v>100</x:v>
      </x:c>
      <x:c r="K3717" s="11"/>
      <x:c r="M3717" s="234"/>
      <x:c r="AG3717" s="214">
        <x:v>1</x:v>
      </x:c>
      <x:c r="AL3717" s="215"/>
      <x:c r="AM3717" s="215"/>
      <x:c r="AN3717" s="215"/>
      <x:c r="AO3717" s="215"/>
      <x:c r="AP3717" s="215"/>
      <x:c r="AQ3717" s="215"/>
    </x:row>
    <x:row r="3718" spans="1:43" s="25" customFormat="1" ht="16.5">
      <x:c r="A3718" s="25">
        <x:v>371200</x:v>
      </x:c>
      <x:c r="B3718" s="231">
        <x:v>762</x:v>
      </x:c>
      <x:c r="C3718" s="25">
        <x:f t="shared" si="266"/>
        <x:v>3.06333333333333</x:v>
      </x:c>
      <x:c r="G3718" s="25">
        <x:v>5</x:v>
      </x:c>
      <x:c r="I3718" s="25" t="s">
        <x:v>102</x:v>
      </x:c>
      <x:c r="K3718" s="11"/>
      <x:c r="M3718" s="234"/>
      <x:c r="AG3718" s="214">
        <x:v>1</x:v>
      </x:c>
      <x:c r="AL3718" s="215"/>
      <x:c r="AM3718" s="215"/>
      <x:c r="AN3718" s="215"/>
      <x:c r="AO3718" s="215"/>
      <x:c r="AP3718" s="215"/>
      <x:c r="AQ3718" s="215"/>
    </x:row>
    <x:row r="3719" spans="1:43" s="25" customFormat="1" ht="16.5">
      <x:c r="A3719" s="25">
        <x:v>371300</x:v>
      </x:c>
      <x:c r="B3719" s="231">
        <x:v>762</x:v>
      </x:c>
      <x:c r="C3719" s="25">
        <x:f>97/30</x:f>
        <x:v>3.23333333333333</x:v>
      </x:c>
      <x:c r="G3719" s="25">
        <x:v>6</x:v>
      </x:c>
      <x:c r="I3719" s="25" t="s">
        <x:v>100</x:v>
      </x:c>
      <x:c r="K3719" s="11"/>
      <x:c r="M3719" s="234"/>
      <x:c r="AG3719" s="214">
        <x:v>2</x:v>
      </x:c>
      <x:c r="AL3719" s="215"/>
      <x:c r="AM3719" s="215"/>
      <x:c r="AN3719" s="215"/>
      <x:c r="AO3719" s="215"/>
      <x:c r="AP3719" s="215"/>
      <x:c r="AQ3719" s="215"/>
    </x:row>
    <x:row r="3720" spans="1:43" s="25" customFormat="1" ht="16.5">
      <x:c r="A3720" s="25">
        <x:v>371400</x:v>
      </x:c>
      <x:c r="B3720" s="231">
        <x:v>762</x:v>
      </x:c>
      <x:c r="C3720" s="25">
        <x:f>C3719+0.2</x:f>
        <x:v>3.43333333333333</x:v>
      </x:c>
      <x:c r="D3720" s="25">
        <x:v>1</x:v>
      </x:c>
      <x:c r="K3720" s="11"/>
      <x:c r="M3720" s="234"/>
      <x:c r="AG3720" s="214">
        <x:v>2</x:v>
      </x:c>
      <x:c r="AL3720" s="215"/>
      <x:c r="AM3720" s="215"/>
      <x:c r="AN3720" s="215"/>
      <x:c r="AO3720" s="215"/>
      <x:c r="AP3720" s="215"/>
      <x:c r="AQ3720" s="215"/>
    </x:row>
    <x:row r="3721" spans="1:43" s="25" customFormat="1" ht="16.5">
      <x:c r="A3721" s="25">
        <x:v>371500</x:v>
      </x:c>
      <x:c r="B3721" s="239">
        <x:v>763</x:v>
      </x:c>
      <x:c r="C3721" s="25">
        <x:v>1e-7</x:v>
      </x:c>
      <x:c r="D3721" s="25">
        <x:v>1</x:v>
      </x:c>
      <x:c r="K3721" s="11"/>
      <x:c r="M3721" s="210">
        <x:v>2803</x:v>
      </x:c>
      <x:c r="O3721" s="30" t="s">
        <x:v>116</x:v>
      </x:c>
      <x:c r="P3721" s="25" t="s">
        <x:v>617</x:v>
      </x:c>
      <x:c r="AG3721" s="214"/>
      <x:c r="AL3721" s="215"/>
      <x:c r="AM3721" s="215"/>
      <x:c r="AN3721" s="215"/>
      <x:c r="AO3721" s="215"/>
      <x:c r="AP3721" s="215"/>
      <x:c r="AQ3721" s="215"/>
    </x:row>
    <x:row r="3722" spans="1:43" s="25" customFormat="1" ht="16.5">
      <x:c r="A3722" s="25">
        <x:v>371600</x:v>
      </x:c>
      <x:c r="B3722" s="239">
        <x:v>763</x:v>
      </x:c>
      <x:c r="C3722" s="25">
        <x:f>13/30</x:f>
        <x:v>0.433333333333333</x:v>
      </x:c>
      <x:c r="G3722" s="25">
        <x:v>2</x:v>
      </x:c>
      <x:c r="I3722" s="25" t="s">
        <x:v>100</x:v>
      </x:c>
      <x:c r="K3722" s="11"/>
      <x:c r="M3722" s="234"/>
      <x:c r="AG3722" s="214">
        <x:v>2</x:v>
      </x:c>
      <x:c r="AL3722" s="215"/>
      <x:c r="AM3722" s="215"/>
      <x:c r="AN3722" s="215"/>
      <x:c r="AO3722" s="215"/>
      <x:c r="AP3722" s="215"/>
      <x:c r="AQ3722" s="215"/>
    </x:row>
    <x:row r="3723" spans="1:43" s="25" customFormat="1" ht="16.5">
      <x:c r="A3723" s="25">
        <x:v>371700</x:v>
      </x:c>
      <x:c r="B3723" s="239">
        <x:v>763</x:v>
      </x:c>
      <x:c r="C3723" s="25">
        <x:v>0.6</x:v>
      </x:c>
      <x:c r="G3723" s="25">
        <x:v>2</x:v>
      </x:c>
      <x:c r="I3723" s="25" t="s">
        <x:v>102</x:v>
      </x:c>
      <x:c r="K3723" s="11"/>
      <x:c r="M3723" s="234"/>
      <x:c r="AG3723" s="214">
        <x:v>2</x:v>
      </x:c>
      <x:c r="AL3723" s="215"/>
      <x:c r="AM3723" s="215"/>
      <x:c r="AN3723" s="215"/>
      <x:c r="AO3723" s="215"/>
      <x:c r="AP3723" s="215"/>
      <x:c r="AQ3723" s="215"/>
    </x:row>
    <x:row r="3724" spans="1:43" s="25" customFormat="1" ht="16.5">
      <x:c r="A3724" s="25">
        <x:v>371800</x:v>
      </x:c>
      <x:c r="B3724" s="239">
        <x:v>763</x:v>
      </x:c>
      <x:c r="C3724" s="25">
        <x:v>0.8</x:v>
      </x:c>
      <x:c r="G3724" s="25">
        <x:v>2</x:v>
      </x:c>
      <x:c r="I3724" s="25" t="s">
        <x:v>103</x:v>
      </x:c>
      <x:c r="K3724" s="11"/>
      <x:c r="M3724" s="234"/>
      <x:c r="AG3724" s="214">
        <x:v>2</x:v>
      </x:c>
      <x:c r="AL3724" s="215"/>
      <x:c r="AM3724" s="215"/>
      <x:c r="AN3724" s="215"/>
      <x:c r="AO3724" s="215"/>
      <x:c r="AP3724" s="215"/>
      <x:c r="AQ3724" s="215"/>
    </x:row>
    <x:row r="3725" spans="1:43" s="25" customFormat="1" ht="16.5">
      <x:c r="A3725" s="25">
        <x:v>371900</x:v>
      </x:c>
      <x:c r="B3725" s="239">
        <x:v>763</x:v>
      </x:c>
      <x:c r="C3725" s="25">
        <x:v>1</x:v>
      </x:c>
      <x:c r="G3725" s="25">
        <x:v>2</x:v>
      </x:c>
      <x:c r="I3725" s="25" t="s">
        <x:v>104</x:v>
      </x:c>
      <x:c r="K3725" s="11"/>
      <x:c r="M3725" s="234"/>
      <x:c r="AG3725" s="214">
        <x:v>2</x:v>
      </x:c>
      <x:c r="AL3725" s="215"/>
      <x:c r="AM3725" s="215"/>
      <x:c r="AN3725" s="215"/>
      <x:c r="AO3725" s="215"/>
      <x:c r="AP3725" s="215"/>
      <x:c r="AQ3725" s="215"/>
    </x:row>
    <x:row r="3726" spans="1:43" s="25" customFormat="1" ht="16.5">
      <x:c r="A3726" s="25">
        <x:v>372000</x:v>
      </x:c>
      <x:c r="B3726" s="239">
        <x:v>763</x:v>
      </x:c>
      <x:c r="C3726" s="25">
        <x:f>44/30</x:f>
        <x:v>1.46666666666667</x:v>
      </x:c>
      <x:c r="G3726" s="25">
        <x:v>2</x:v>
      </x:c>
      <x:c r="I3726" s="25" t="s">
        <x:v>103</x:v>
      </x:c>
      <x:c r="K3726" s="11"/>
      <x:c r="M3726" s="234"/>
      <x:c r="AG3726" s="214">
        <x:v>2</x:v>
      </x:c>
      <x:c r="AL3726" s="215"/>
      <x:c r="AM3726" s="215"/>
      <x:c r="AN3726" s="215"/>
      <x:c r="AO3726" s="215"/>
      <x:c r="AP3726" s="215"/>
      <x:c r="AQ3726" s="215"/>
    </x:row>
    <x:row r="3727" spans="1:43" s="25" customFormat="1" ht="16.5">
      <x:c r="A3727" s="25">
        <x:v>372100</x:v>
      </x:c>
      <x:c r="B3727" s="239">
        <x:v>763</x:v>
      </x:c>
      <x:c r="C3727" s="25">
        <x:f>51/30</x:f>
        <x:v>1.7</x:v>
      </x:c>
      <x:c r="G3727" s="25">
        <x:v>4</x:v>
      </x:c>
      <x:c r="I3727" s="25" t="s">
        <x:v>100</x:v>
      </x:c>
      <x:c r="K3727" s="11"/>
      <x:c r="M3727" s="234"/>
      <x:c r="AG3727" s="214">
        <x:v>2</x:v>
      </x:c>
      <x:c r="AL3727" s="215"/>
      <x:c r="AM3727" s="215"/>
      <x:c r="AN3727" s="215"/>
      <x:c r="AO3727" s="215"/>
      <x:c r="AP3727" s="215"/>
      <x:c r="AQ3727" s="215"/>
    </x:row>
    <x:row r="3728" spans="1:43" s="25" customFormat="1" ht="16.5">
      <x:c r="A3728" s="25">
        <x:v>372200</x:v>
      </x:c>
      <x:c r="B3728" s="239">
        <x:v>763</x:v>
      </x:c>
      <x:c r="C3728" s="25">
        <x:v>1.8</x:v>
      </x:c>
      <x:c r="D3728" s="25">
        <x:v>1</x:v>
      </x:c>
      <x:c r="K3728" s="11"/>
      <x:c r="M3728" s="234"/>
      <x:c r="AG3728" s="214">
        <x:v>2</x:v>
      </x:c>
      <x:c r="AL3728" s="215"/>
      <x:c r="AM3728" s="215"/>
      <x:c r="AN3728" s="215"/>
      <x:c r="AO3728" s="215"/>
      <x:c r="AP3728" s="215"/>
      <x:c r="AQ3728" s="215"/>
    </x:row>
    <x:row r="3729" spans="1:43" s="25" customFormat="1" ht="16.5">
      <x:c r="A3729" s="25">
        <x:v>372300</x:v>
      </x:c>
      <x:c r="B3729" s="239">
        <x:v>763</x:v>
      </x:c>
      <x:c r="C3729" s="25">
        <x:v>2</x:v>
      </x:c>
      <x:c r="D3729" s="25">
        <x:v>1</x:v>
      </x:c>
      <x:c r="K3729" s="11"/>
      <x:c r="M3729" s="234"/>
      <x:c r="AG3729" s="214">
        <x:v>2</x:v>
      </x:c>
      <x:c r="AL3729" s="215"/>
      <x:c r="AM3729" s="215"/>
      <x:c r="AN3729" s="215"/>
      <x:c r="AO3729" s="215"/>
      <x:c r="AP3729" s="215"/>
      <x:c r="AQ3729" s="215"/>
    </x:row>
    <x:row r="3730" spans="1:43" s="25" customFormat="1" ht="16.5">
      <x:c r="A3730" s="25">
        <x:v>372400</x:v>
      </x:c>
      <x:c r="B3730" s="240">
        <x:v>764</x:v>
      </x:c>
      <x:c r="C3730" s="25">
        <x:f>8/30</x:f>
        <x:v>0.266666666666667</x:v>
      </x:c>
      <x:c r="G3730" s="25">
        <x:v>3</x:v>
      </x:c>
      <x:c r="I3730" s="25" t="s">
        <x:v>100</x:v>
      </x:c>
      <x:c r="K3730" s="11"/>
      <x:c r="M3730" s="234">
        <x:v>2804</x:v>
      </x:c>
      <x:c r="O3730" s="30" t="s">
        <x:v>101</x:v>
      </x:c>
      <x:c r="P3730" s="25" t="s">
        <x:v>611</x:v>
      </x:c>
      <x:c r="Q3730" s="25" t="s">
        <x:v>514</x:v>
      </x:c>
      <x:c r="R3730" s="25">
        <x:v>0.6</x:v>
      </x:c>
      <x:c r="AG3730" s="214">
        <x:v>2</x:v>
      </x:c>
      <x:c r="AJ3730" s="25" t="s">
        <x:v>618</x:v>
      </x:c>
      <x:c r="AL3730" s="215"/>
      <x:c r="AM3730" s="215"/>
      <x:c r="AN3730" s="215"/>
      <x:c r="AO3730" s="215"/>
      <x:c r="AP3730" s="215"/>
      <x:c r="AQ3730" s="215"/>
    </x:row>
    <x:row r="3731" spans="1:43" s="25" customFormat="1" ht="16.5">
      <x:c r="A3731" s="25">
        <x:v>372500</x:v>
      </x:c>
      <x:c r="B3731" s="240">
        <x:v>764</x:v>
      </x:c>
      <x:c r="C3731" s="25">
        <x:f>19/30</x:f>
        <x:v>0.633333333333333</x:v>
      </x:c>
      <x:c r="G3731" s="25">
        <x:v>4</x:v>
      </x:c>
      <x:c r="I3731" s="25" t="s">
        <x:v>103</x:v>
      </x:c>
      <x:c r="K3731" s="11"/>
      <x:c r="M3731" s="234">
        <x:v>2805</x:v>
      </x:c>
      <x:c r="O3731" s="30" t="s">
        <x:v>101</x:v>
      </x:c>
      <x:c r="P3731" s="25" t="s">
        <x:v>611</x:v>
      </x:c>
      <x:c r="Q3731" s="25" t="s">
        <x:v>514</x:v>
      </x:c>
      <x:c r="R3731" s="25">
        <x:v>1</x:v>
      </x:c>
      <x:c r="AG3731" s="214">
        <x:v>2</x:v>
      </x:c>
      <x:c r="AJ3731" s="25" t="s">
        <x:v>619</x:v>
      </x:c>
      <x:c r="AL3731" s="215"/>
      <x:c r="AM3731" s="215"/>
      <x:c r="AN3731" s="215"/>
      <x:c r="AO3731" s="215"/>
      <x:c r="AP3731" s="215"/>
      <x:c r="AQ3731" s="215"/>
    </x:row>
    <x:row r="3732" spans="1:43" s="25" customFormat="1" ht="16.5">
      <x:c r="A3732" s="25">
        <x:v>372600</x:v>
      </x:c>
      <x:c r="B3732" s="240">
        <x:v>764</x:v>
      </x:c>
      <x:c r="C3732" s="25">
        <x:f>49/30</x:f>
        <x:v>1.63333333333333</x:v>
      </x:c>
      <x:c r="G3732" s="25">
        <x:v>4</x:v>
      </x:c>
      <x:c r="I3732" s="25" t="s">
        <x:v>110</x:v>
      </x:c>
      <x:c r="J3732" s="25">
        <x:v>0.45</x:v>
      </x:c>
      <x:c r="K3732" s="11"/>
      <x:c r="M3732" s="234">
        <x:v>2285</x:v>
      </x:c>
      <x:c r="O3732" s="30" t="s">
        <x:v>101</x:v>
      </x:c>
      <x:c r="AG3732" s="214">
        <x:v>2</x:v>
      </x:c>
      <x:c r="AL3732" s="215"/>
      <x:c r="AM3732" s="215"/>
      <x:c r="AN3732" s="215"/>
      <x:c r="AO3732" s="215"/>
      <x:c r="AP3732" s="215"/>
      <x:c r="AQ3732" s="215"/>
    </x:row>
    <x:row r="3733" spans="1:43" s="25" customFormat="1" ht="16.5">
      <x:c r="A3733" s="25">
        <x:v>372700</x:v>
      </x:c>
      <x:c r="B3733" s="240">
        <x:v>764</x:v>
      </x:c>
      <x:c r="C3733" s="25">
        <x:f>C3732+0.25</x:f>
        <x:v>1.88333333333333</x:v>
      </x:c>
      <x:c r="D3733" s="25">
        <x:v>1</x:v>
      </x:c>
      <x:c r="K3733" s="11"/>
      <x:c r="M3733" s="234"/>
      <x:c r="O3733" s="30"/>
      <x:c r="AG3733" s="214">
        <x:v>2</x:v>
      </x:c>
      <x:c r="AL3733" s="215"/>
      <x:c r="AM3733" s="215"/>
      <x:c r="AN3733" s="215"/>
      <x:c r="AO3733" s="215"/>
      <x:c r="AP3733" s="215"/>
      <x:c r="AQ3733" s="215"/>
    </x:row>
    <x:row r="3734" spans="1:43" s="25" customFormat="1" ht="16.5">
      <x:c r="A3734" s="25">
        <x:v>372800</x:v>
      </x:c>
      <x:c r="B3734" s="240">
        <x:v>764</x:v>
      </x:c>
      <x:c r="C3734" s="25">
        <x:f>C3733+0.25</x:f>
        <x:v>2.13333333333333</x:v>
      </x:c>
      <x:c r="D3734" s="25">
        <x:v>1</x:v>
      </x:c>
      <x:c r="K3734" s="11"/>
      <x:c r="M3734" s="234"/>
      <x:c r="O3734" s="30"/>
      <x:c r="AG3734" s="214">
        <x:v>1</x:v>
      </x:c>
      <x:c r="AL3734" s="215"/>
      <x:c r="AM3734" s="215"/>
      <x:c r="AN3734" s="215"/>
      <x:c r="AO3734" s="215"/>
      <x:c r="AP3734" s="215"/>
      <x:c r="AQ3734" s="215"/>
    </x:row>
    <x:row r="3735" spans="1:43" s="25" customFormat="1" ht="16.5">
      <x:c r="A3735" s="25">
        <x:v>372900</x:v>
      </x:c>
      <x:c r="B3735" s="241">
        <x:v>765</x:v>
      </x:c>
      <x:c r="C3735" s="25">
        <x:v>2.1</x:v>
      </x:c>
      <x:c r="G3735" s="25">
        <x:v>3</x:v>
      </x:c>
      <x:c r="I3735" s="25" t="s">
        <x:v>102</x:v>
      </x:c>
      <x:c r="K3735" s="11"/>
      <x:c r="M3735" s="234">
        <x:v>2792</x:v>
      </x:c>
      <x:c r="O3735" s="30" t="s">
        <x:v>101</x:v>
      </x:c>
      <x:c r="AG3735" s="214">
        <x:v>2</x:v>
      </x:c>
      <x:c r="AL3735" s="215"/>
      <x:c r="AM3735" s="215"/>
      <x:c r="AN3735" s="215"/>
      <x:c r="AO3735" s="215"/>
      <x:c r="AP3735" s="215"/>
      <x:c r="AQ3735" s="215"/>
    </x:row>
    <x:row r="3736" spans="1:43" s="25" customFormat="1" ht="16.5">
      <x:c r="A3736" s="25">
        <x:v>373000</x:v>
      </x:c>
      <x:c r="B3736" s="241">
        <x:v>765</x:v>
      </x:c>
      <x:c r="C3736" s="25">
        <x:v>2.3</x:v>
      </x:c>
      <x:c r="G3736" s="25">
        <x:v>4</x:v>
      </x:c>
      <x:c r="I3736" s="25" t="s">
        <x:v>100</x:v>
      </x:c>
      <x:c r="K3736" s="11"/>
      <x:c r="M3736" s="234">
        <x:v>2792</x:v>
      </x:c>
      <x:c r="O3736" s="30" t="s">
        <x:v>101</x:v>
      </x:c>
      <x:c r="AG3736" s="214">
        <x:v>2</x:v>
      </x:c>
      <x:c r="AL3736" s="215"/>
      <x:c r="AM3736" s="215"/>
      <x:c r="AN3736" s="215"/>
      <x:c r="AO3736" s="215"/>
      <x:c r="AP3736" s="215"/>
      <x:c r="AQ3736" s="215"/>
    </x:row>
    <x:row r="3737" spans="1:43" s="25" customFormat="1" ht="17" customHeight="1">
      <x:c r="A3737" s="25">
        <x:v>373100</x:v>
      </x:c>
      <x:c r="B3737" s="241">
        <x:v>765</x:v>
      </x:c>
      <x:c r="C3737" s="25">
        <x:v>2.5</x:v>
      </x:c>
      <x:c r="G3737" s="25">
        <x:v>3</x:v>
      </x:c>
      <x:c r="I3737" s="25" t="s">
        <x:v>103</x:v>
      </x:c>
      <x:c r="K3737" s="11"/>
      <x:c r="M3737" s="234">
        <x:v>2792</x:v>
      </x:c>
      <x:c r="O3737" s="30" t="s">
        <x:v>101</x:v>
      </x:c>
      <x:c r="Q3737" s="25" t="s">
        <x:v>514</x:v>
      </x:c>
      <x:c r="R3737" s="25">
        <x:v>0.7</x:v>
      </x:c>
      <x:c r="AG3737" s="214">
        <x:v>2</x:v>
      </x:c>
      <x:c r="AJ3737" s="25" t="s">
        <x:v>504</x:v>
      </x:c>
      <x:c r="AL3737" s="215"/>
      <x:c r="AM3737" s="215"/>
      <x:c r="AN3737" s="215"/>
      <x:c r="AO3737" s="215"/>
      <x:c r="AP3737" s="215"/>
      <x:c r="AQ3737" s="215"/>
    </x:row>
    <x:row r="3738" spans="1:43" s="25" customFormat="1" ht="16.5">
      <x:c r="A3738" s="25">
        <x:v>373200</x:v>
      </x:c>
      <x:c r="B3738" s="241">
        <x:v>765</x:v>
      </x:c>
      <x:c r="C3738" s="25">
        <x:f>96/30</x:f>
        <x:v>3.2</x:v>
      </x:c>
      <x:c r="G3738" s="25">
        <x:v>5</x:v>
      </x:c>
      <x:c r="I3738" s="25" t="s">
        <x:v>110</x:v>
      </x:c>
      <x:c r="J3738" s="25">
        <x:v>0.48</x:v>
      </x:c>
      <x:c r="K3738" s="11"/>
      <x:c r="M3738" s="234">
        <x:v>2792</x:v>
      </x:c>
      <x:c r="O3738" s="30" t="s">
        <x:v>101</x:v>
      </x:c>
      <x:c r="AG3738" s="214">
        <x:v>2</x:v>
      </x:c>
      <x:c r="AL3738" s="215"/>
      <x:c r="AM3738" s="215"/>
      <x:c r="AN3738" s="215"/>
      <x:c r="AO3738" s="215"/>
      <x:c r="AP3738" s="215"/>
      <x:c r="AQ3738" s="215"/>
    </x:row>
    <x:row r="3739" spans="1:43" s="25" customFormat="1" ht="16.5">
      <x:c r="A3739" s="25">
        <x:v>373300</x:v>
      </x:c>
      <x:c r="B3739" s="242">
        <x:v>766</x:v>
      </x:c>
      <x:c r="C3739" s="25">
        <x:f>112/30</x:f>
        <x:v>3.73333333333333</x:v>
      </x:c>
      <x:c r="G3739" s="25">
        <x:v>2</x:v>
      </x:c>
      <x:c r="I3739" s="25" t="s">
        <x:v>100</x:v>
      </x:c>
      <x:c r="J3739" s="25">
        <x:v>0.15</x:v>
      </x:c>
      <x:c r="K3739" s="11"/>
      <x:c r="M3739" s="210">
        <x:v>2285</x:v>
      </x:c>
      <x:c r="O3739" s="30" t="s">
        <x:v>101</x:v>
      </x:c>
      <x:c r="Q3739" s="25" t="s">
        <x:v>514</x:v>
      </x:c>
      <x:c r="R3739" s="25">
        <x:v>7</x:v>
      </x:c>
      <x:c r="AG3739" s="214"/>
      <x:c r="AJ3739" s="25" t="s">
        <x:v>620</x:v>
      </x:c>
      <x:c r="AL3739" s="215"/>
      <x:c r="AM3739" s="215"/>
      <x:c r="AN3739" s="215"/>
      <x:c r="AO3739" s="215"/>
      <x:c r="AP3739" s="215"/>
      <x:c r="AQ3739" s="215"/>
    </x:row>
    <x:row r="3740" spans="1:43" s="25" customFormat="1" ht="16.5">
      <x:c r="A3740" s="25">
        <x:v>373400</x:v>
      </x:c>
      <x:c r="B3740" s="242">
        <x:v>766</x:v>
      </x:c>
      <x:c r="C3740" s="25">
        <x:f>139/30</x:f>
        <x:v>4.63333333333333</x:v>
      </x:c>
      <x:c r="G3740" s="25">
        <x:v>2</x:v>
      </x:c>
      <x:c r="K3740" s="11"/>
      <x:c r="M3740" s="210">
        <x:v>2285</x:v>
      </x:c>
      <x:c r="O3740" s="30" t="s">
        <x:v>101</x:v>
      </x:c>
      <x:c r="AG3740" s="214"/>
      <x:c r="AL3740" s="215"/>
      <x:c r="AM3740" s="215"/>
      <x:c r="AN3740" s="215"/>
      <x:c r="AO3740" s="215"/>
      <x:c r="AP3740" s="215"/>
      <x:c r="AQ3740" s="215"/>
    </x:row>
    <x:row r="3741" spans="1:43" s="25" customFormat="1" ht="16.5">
      <x:c r="A3741" s="25">
        <x:v>373500</x:v>
      </x:c>
      <x:c r="B3741" s="242">
        <x:v>766</x:v>
      </x:c>
      <x:c r="C3741" s="25">
        <x:f>166/30</x:f>
        <x:v>5.53333333333333</x:v>
      </x:c>
      <x:c r="G3741" s="25">
        <x:v>2</x:v>
      </x:c>
      <x:c r="K3741" s="11"/>
      <x:c r="M3741" s="210">
        <x:v>2285</x:v>
      </x:c>
      <x:c r="O3741" s="30" t="s">
        <x:v>101</x:v>
      </x:c>
      <x:c r="AG3741" s="214"/>
      <x:c r="AL3741" s="215"/>
      <x:c r="AM3741" s="215"/>
      <x:c r="AN3741" s="215"/>
      <x:c r="AO3741" s="215"/>
      <x:c r="AP3741" s="215"/>
      <x:c r="AQ3741" s="215"/>
    </x:row>
    <x:row r="3742" spans="1:43" s="25" customFormat="1" ht="16.5">
      <x:c r="A3742" s="25">
        <x:v>373600</x:v>
      </x:c>
      <x:c r="B3742" s="242">
        <x:v>766</x:v>
      </x:c>
      <x:c r="C3742" s="25">
        <x:f>198/30</x:f>
        <x:v>6.6</x:v>
      </x:c>
      <x:c r="G3742" s="25">
        <x:v>2</x:v>
      </x:c>
      <x:c r="K3742" s="11"/>
      <x:c r="M3742" s="210">
        <x:v>2285</x:v>
      </x:c>
      <x:c r="O3742" s="30" t="s">
        <x:v>101</x:v>
      </x:c>
      <x:c r="AG3742" s="214"/>
      <x:c r="AL3742" s="215"/>
      <x:c r="AM3742" s="215"/>
      <x:c r="AN3742" s="215"/>
      <x:c r="AO3742" s="215"/>
      <x:c r="AP3742" s="215"/>
      <x:c r="AQ3742" s="215"/>
    </x:row>
    <x:row r="3743" spans="1:43" s="25" customFormat="1" ht="16.5">
      <x:c r="A3743" s="25">
        <x:v>373700</x:v>
      </x:c>
      <x:c r="B3743" s="242">
        <x:v>766</x:v>
      </x:c>
      <x:c r="C3743" s="25">
        <x:f>224/30</x:f>
        <x:v>7.46666666666667</x:v>
      </x:c>
      <x:c r="G3743" s="25">
        <x:v>2</x:v>
      </x:c>
      <x:c r="K3743" s="11"/>
      <x:c r="M3743" s="210">
        <x:v>2285</x:v>
      </x:c>
      <x:c r="O3743" s="30" t="s">
        <x:v>101</x:v>
      </x:c>
      <x:c r="AG3743" s="214"/>
      <x:c r="AL3743" s="215"/>
      <x:c r="AM3743" s="215"/>
      <x:c r="AN3743" s="215"/>
      <x:c r="AO3743" s="215"/>
      <x:c r="AP3743" s="215"/>
      <x:c r="AQ3743" s="215"/>
    </x:row>
    <x:row r="3744" spans="1:43" s="25" customFormat="1" ht="16.5">
      <x:c r="A3744" s="25">
        <x:v>373800</x:v>
      </x:c>
      <x:c r="B3744" s="242">
        <x:v>766</x:v>
      </x:c>
      <x:c r="C3744" s="25">
        <x:f>249/30</x:f>
        <x:v>8.3</x:v>
      </x:c>
      <x:c r="G3744" s="25">
        <x:v>2</x:v>
      </x:c>
      <x:c r="K3744" s="11"/>
      <x:c r="M3744" s="210">
        <x:v>2285</x:v>
      </x:c>
      <x:c r="O3744" s="30" t="s">
        <x:v>101</x:v>
      </x:c>
      <x:c r="AG3744" s="214"/>
      <x:c r="AL3744" s="215"/>
      <x:c r="AM3744" s="215"/>
      <x:c r="AN3744" s="215"/>
      <x:c r="AO3744" s="215"/>
      <x:c r="AP3744" s="215"/>
      <x:c r="AQ3744" s="215"/>
    </x:row>
    <x:row r="3745" spans="1:43" s="25" customFormat="1" ht="16.5">
      <x:c r="A3745" s="25">
        <x:v>373900</x:v>
      </x:c>
      <x:c r="B3745" s="242">
        <x:v>766</x:v>
      </x:c>
      <x:c r="C3745" s="25">
        <x:f>309/30</x:f>
        <x:v>10.3</x:v>
      </x:c>
      <x:c r="G3745" s="25">
        <x:v>4</x:v>
      </x:c>
      <x:c r="I3745" s="25" t="s">
        <x:v>112</x:v>
      </x:c>
      <x:c r="J3745" s="25">
        <x:v>0.2</x:v>
      </x:c>
      <x:c r="K3745" s="11"/>
      <x:c r="M3745" s="210">
        <x:v>2785</x:v>
      </x:c>
      <x:c r="O3745" s="30" t="s">
        <x:v>101</x:v>
      </x:c>
      <x:c r="AG3745" s="214"/>
      <x:c r="AL3745" s="215"/>
      <x:c r="AM3745" s="215"/>
      <x:c r="AN3745" s="215"/>
      <x:c r="AO3745" s="215"/>
      <x:c r="AP3745" s="215"/>
      <x:c r="AQ3745" s="215"/>
    </x:row>
    <x:row r="3746" spans="1:43" s="25" customFormat="1" ht="16.5">
      <x:c r="A3746" s="25">
        <x:v>374000</x:v>
      </x:c>
      <x:c r="B3746" s="243">
        <x:v>767</x:v>
      </x:c>
      <x:c r="C3746" s="25">
        <x:f>256/30</x:f>
        <x:v>8.53333333333333</x:v>
      </x:c>
      <x:c r="G3746" s="25">
        <x:v>3</x:v>
      </x:c>
      <x:c r="I3746" s="25" t="s">
        <x:v>100</x:v>
      </x:c>
      <x:c r="K3746" s="11"/>
      <x:c r="M3746" s="234"/>
      <x:c r="AG3746" s="214"/>
      <x:c r="AJ3746" s="25" t="s">
        <x:v>621</x:v>
      </x:c>
      <x:c r="AL3746" s="215"/>
      <x:c r="AM3746" s="215"/>
      <x:c r="AN3746" s="215"/>
      <x:c r="AO3746" s="215"/>
      <x:c r="AP3746" s="215"/>
      <x:c r="AQ3746" s="215"/>
    </x:row>
    <x:row r="3747" spans="1:43" s="25" customFormat="1" ht="16.5">
      <x:c r="A3747" s="25">
        <x:v>374100</x:v>
      </x:c>
      <x:c r="B3747" s="243">
        <x:v>767</x:v>
      </x:c>
      <x:c r="C3747" s="25">
        <x:f>288/30</x:f>
        <x:v>9.6</x:v>
      </x:c>
      <x:c r="G3747" s="25">
        <x:v>4</x:v>
      </x:c>
      <x:c r="I3747" s="25" t="s">
        <x:v>110</x:v>
      </x:c>
      <x:c r="J3747" s="25">
        <x:v>0.65</x:v>
      </x:c>
      <x:c r="K3747" s="11"/>
      <x:c r="M3747" s="234"/>
      <x:c r="AG3747" s="214"/>
      <x:c r="AL3747" s="215"/>
      <x:c r="AM3747" s="215"/>
      <x:c r="AN3747" s="215"/>
      <x:c r="AO3747" s="215"/>
      <x:c r="AP3747" s="215"/>
      <x:c r="AQ3747" s="215"/>
    </x:row>
    <x:row r="3748" spans="1:43" s="25" customFormat="1" ht="16.5">
      <x:c r="A3748" s="25">
        <x:v>374200</x:v>
      </x:c>
      <x:c r="B3748" s="242">
        <x:v>768</x:v>
      </x:c>
      <x:c r="C3748" s="25">
        <x:f>167/30</x:f>
        <x:v>5.56666666666667</x:v>
      </x:c>
      <x:c r="D3748" s="25">
        <x:v>1</x:v>
      </x:c>
      <x:c r="K3748" s="11"/>
      <x:c r="M3748" s="234">
        <x:v>2806</x:v>
      </x:c>
      <x:c r="N3748" s="25">
        <x:v>2</x:v>
      </x:c>
      <x:c r="P3748" s="427" t="s">
        <x:v>622</x:v>
      </x:c>
      <x:c r="AG3748" s="214"/>
      <x:c r="AL3748" s="215"/>
      <x:c r="AM3748" s="215"/>
      <x:c r="AN3748" s="215"/>
      <x:c r="AO3748" s="215"/>
      <x:c r="AP3748" s="215"/>
      <x:c r="AQ3748" s="215"/>
    </x:row>
    <x:row r="3749" spans="1:43" s="25" customFormat="1" ht="16.5">
      <x:c r="A3749" s="25">
        <x:v>374300</x:v>
      </x:c>
      <x:c r="B3749" s="242">
        <x:v>768</x:v>
      </x:c>
      <x:c r="C3749" s="25">
        <x:f>C3748+0.1</x:f>
        <x:v>5.66666666666667</x:v>
      </x:c>
      <x:c r="D3749" s="25">
        <x:v>1</x:v>
      </x:c>
      <x:c r="K3749" s="11"/>
      <x:c r="M3749" s="234">
        <x:v>2806</x:v>
      </x:c>
      <x:c r="N3749" s="25">
        <x:v>2</x:v>
      </x:c>
      <x:c r="P3749" s="427" t="s">
        <x:v>623</x:v>
      </x:c>
      <x:c r="AG3749" s="214"/>
      <x:c r="AL3749" s="215"/>
      <x:c r="AM3749" s="215"/>
      <x:c r="AN3749" s="215"/>
      <x:c r="AO3749" s="215"/>
      <x:c r="AP3749" s="215"/>
      <x:c r="AQ3749" s="215"/>
    </x:row>
    <x:row r="3750" spans="1:43" s="25" customFormat="1" ht="16.5">
      <x:c r="A3750" s="25">
        <x:v>374400</x:v>
      </x:c>
      <x:c r="B3750" s="242">
        <x:v>768</x:v>
      </x:c>
      <x:c r="C3750" s="25">
        <x:f>C3749+0.1</x:f>
        <x:v>5.76666666666667</x:v>
      </x:c>
      <x:c r="D3750" s="25">
        <x:v>1</x:v>
      </x:c>
      <x:c r="K3750" s="11"/>
      <x:c r="M3750" s="234">
        <x:v>2806</x:v>
      </x:c>
      <x:c r="N3750" s="25">
        <x:v>2</x:v>
      </x:c>
      <x:c r="P3750" s="427" t="s">
        <x:v>624</x:v>
      </x:c>
      <x:c r="AG3750" s="214"/>
      <x:c r="AL3750" s="215"/>
      <x:c r="AM3750" s="215"/>
      <x:c r="AN3750" s="215"/>
      <x:c r="AO3750" s="215"/>
      <x:c r="AP3750" s="215"/>
      <x:c r="AQ3750" s="215"/>
    </x:row>
    <x:row r="3751" spans="1:43" s="25" customFormat="1" ht="16.5">
      <x:c r="A3751" s="25">
        <x:v>374500</x:v>
      </x:c>
      <x:c r="B3751" s="242">
        <x:v>768</x:v>
      </x:c>
      <x:c r="C3751" s="25">
        <x:f>176/30</x:f>
        <x:v>5.86666666666667</x:v>
      </x:c>
      <x:c r="G3751" s="25">
        <x:v>3</x:v>
      </x:c>
      <x:c r="I3751" s="25" t="s">
        <x:v>100</x:v>
      </x:c>
      <x:c r="K3751" s="11"/>
      <x:c r="M3751" s="234"/>
      <x:c r="Q3751" s="25" t="s">
        <x:v>514</x:v>
      </x:c>
      <x:c r="R3751" s="25">
        <x:v>7</x:v>
      </x:c>
      <x:c r="AG3751" s="214"/>
      <x:c r="AJ3751" s="25" t="s">
        <x:v>625</x:v>
      </x:c>
      <x:c r="AL3751" s="215"/>
      <x:c r="AM3751" s="215"/>
      <x:c r="AN3751" s="215"/>
      <x:c r="AO3751" s="215"/>
      <x:c r="AP3751" s="215"/>
      <x:c r="AQ3751" s="215"/>
    </x:row>
    <x:row r="3752" spans="1:43" s="25" customFormat="1" ht="16.5">
      <x:c r="A3752" s="25">
        <x:v>374600</x:v>
      </x:c>
      <x:c r="B3752" s="242">
        <x:v>768</x:v>
      </x:c>
      <x:c r="C3752" s="25">
        <x:f>360/30</x:f>
        <x:v>12</x:v>
      </x:c>
      <x:c r="G3752" s="25">
        <x:v>3</x:v>
      </x:c>
      <x:c r="I3752" s="25" t="s">
        <x:v>110</x:v>
      </x:c>
      <x:c r="J3752" s="25">
        <x:v>0.65</x:v>
      </x:c>
      <x:c r="K3752" s="11"/>
      <x:c r="M3752" s="234"/>
      <x:c r="AG3752" s="214"/>
      <x:c r="AL3752" s="215"/>
      <x:c r="AM3752" s="215"/>
      <x:c r="AN3752" s="215"/>
      <x:c r="AO3752" s="215"/>
      <x:c r="AP3752" s="215"/>
      <x:c r="AQ3752" s="215"/>
    </x:row>
    <x:row r="3753" spans="1:43" s="25" customFormat="1" ht="16.5">
      <x:c r="A3753" s="25">
        <x:v>374700</x:v>
      </x:c>
      <x:c r="B3753" s="242">
        <x:v>768</x:v>
      </x:c>
      <x:c r="C3753" s="25">
        <x:f>380/30</x:f>
        <x:v>12.6666666666667</x:v>
      </x:c>
      <x:c r="G3753" s="25">
        <x:v>4</x:v>
      </x:c>
      <x:c r="K3753" s="11"/>
      <x:c r="M3753" s="234"/>
      <x:c r="AG3753" s="214"/>
      <x:c r="AL3753" s="215"/>
      <x:c r="AM3753" s="215"/>
      <x:c r="AN3753" s="215"/>
      <x:c r="AO3753" s="215"/>
      <x:c r="AP3753" s="215"/>
      <x:c r="AQ3753" s="215"/>
    </x:row>
    <x:row r="3754" spans="1:43" s="25" customFormat="1" ht="16.5">
      <x:c r="A3754" s="25">
        <x:v>374800</x:v>
      </x:c>
      <x:c r="B3754" s="242">
        <x:v>768</x:v>
      </x:c>
      <x:c r="C3754" s="25">
        <x:f>405/30</x:f>
        <x:v>13.5</x:v>
      </x:c>
      <x:c r="D3754" s="25">
        <x:v>1</x:v>
      </x:c>
      <x:c r="K3754" s="11"/>
      <x:c r="M3754" s="234">
        <x:v>767</x:v>
      </x:c>
      <x:c r="N3754" s="25">
        <x:v>2</x:v>
      </x:c>
      <x:c r="P3754" s="25" t="s">
        <x:v>197</x:v>
      </x:c>
      <x:c r="AG3754" s="214"/>
      <x:c r="AL3754" s="215"/>
      <x:c r="AM3754" s="215"/>
      <x:c r="AN3754" s="215"/>
      <x:c r="AO3754" s="215"/>
      <x:c r="AP3754" s="215"/>
      <x:c r="AQ3754" s="215"/>
    </x:row>
    <x:row r="3755" spans="1:43" s="25" customFormat="1" ht="16.5">
      <x:c r="A3755" s="25">
        <x:v>374900</x:v>
      </x:c>
      <x:c r="B3755" s="228">
        <x:v>769</x:v>
      </x:c>
      <x:c r="C3755" s="41">
        <x:f>13/30</x:f>
        <x:v>0.433333333333333</x:v>
      </x:c>
      <x:c r="D3755" s="41"/>
      <x:c r="E3755" s="41"/>
      <x:c r="F3755" s="41"/>
      <x:c r="G3755" s="41">
        <x:v>2</x:v>
      </x:c>
      <x:c r="H3755" s="41"/>
      <x:c r="I3755" s="41" t="s">
        <x:v>100</x:v>
      </x:c>
      <x:c r="J3755" s="41"/>
      <x:c r="K3755" s="244"/>
      <x:c r="M3755" s="234">
        <x:v>2808</x:v>
      </x:c>
      <x:c r="O3755" s="30" t="s">
        <x:v>101</x:v>
      </x:c>
      <x:c r="AG3755" s="214">
        <x:v>2</x:v>
      </x:c>
      <x:c r="AL3755" s="215"/>
      <x:c r="AM3755" s="215"/>
      <x:c r="AN3755" s="215"/>
      <x:c r="AO3755" s="215"/>
      <x:c r="AP3755" s="215"/>
      <x:c r="AQ3755" s="215"/>
    </x:row>
    <x:row r="3756" spans="1:43" s="25" customFormat="1" ht="16.5">
      <x:c r="A3756" s="25">
        <x:v>375000</x:v>
      </x:c>
      <x:c r="B3756" s="228">
        <x:v>769</x:v>
      </x:c>
      <x:c r="C3756" s="41">
        <x:f>25/30</x:f>
        <x:v>0.833333333333333</x:v>
      </x:c>
      <x:c r="D3756" s="41"/>
      <x:c r="E3756" s="41"/>
      <x:c r="F3756" s="41"/>
      <x:c r="G3756" s="41">
        <x:v>2</x:v>
      </x:c>
      <x:c r="H3756" s="41"/>
      <x:c r="I3756" s="41" t="s">
        <x:v>103</x:v>
      </x:c>
      <x:c r="J3756" s="41"/>
      <x:c r="K3756" s="244"/>
      <x:c r="M3756" s="234">
        <x:v>2808</x:v>
      </x:c>
      <x:c r="O3756" s="30" t="s">
        <x:v>101</x:v>
      </x:c>
      <x:c r="AG3756" s="214">
        <x:v>2</x:v>
      </x:c>
      <x:c r="AL3756" s="215"/>
      <x:c r="AM3756" s="215"/>
      <x:c r="AN3756" s="215"/>
      <x:c r="AO3756" s="215"/>
      <x:c r="AP3756" s="215"/>
      <x:c r="AQ3756" s="215"/>
    </x:row>
    <x:row r="3757" spans="1:43" s="25" customFormat="1" ht="16.5">
      <x:c r="A3757" s="25">
        <x:v>375100</x:v>
      </x:c>
      <x:c r="B3757" s="228">
        <x:v>769</x:v>
      </x:c>
      <x:c r="C3757" s="41">
        <x:f>57/30</x:f>
        <x:v>1.9</x:v>
      </x:c>
      <x:c r="D3757" s="41"/>
      <x:c r="E3757" s="41"/>
      <x:c r="F3757" s="41"/>
      <x:c r="G3757" s="41">
        <x:v>3</x:v>
      </x:c>
      <x:c r="H3757" s="41"/>
      <x:c r="I3757" s="41" t="s">
        <x:v>104</x:v>
      </x:c>
      <x:c r="J3757" s="41"/>
      <x:c r="K3757" s="244"/>
      <x:c r="M3757" s="210">
        <x:v>2809</x:v>
      </x:c>
      <x:c r="O3757" s="30" t="s">
        <x:v>116</x:v>
      </x:c>
      <x:c r="P3757" s="25" t="s">
        <x:v>276</x:v>
      </x:c>
      <x:c r="AG3757" s="214">
        <x:v>2</x:v>
      </x:c>
      <x:c r="AL3757" s="215"/>
      <x:c r="AM3757" s="215"/>
      <x:c r="AN3757" s="215"/>
      <x:c r="AO3757" s="215"/>
      <x:c r="AP3757" s="215"/>
      <x:c r="AQ3757" s="215"/>
    </x:row>
    <x:row r="3758" spans="1:43" s="25" customFormat="1" ht="16.5">
      <x:c r="A3758" s="25">
        <x:v>375200</x:v>
      </x:c>
      <x:c r="B3758" s="228">
        <x:v>769</x:v>
      </x:c>
      <x:c r="C3758" s="41">
        <x:f>C3757+0.22</x:f>
        <x:v>2.12</x:v>
      </x:c>
      <x:c r="D3758" s="41"/>
      <x:c r="E3758" s="41"/>
      <x:c r="F3758" s="41"/>
      <x:c r="G3758" s="41">
        <x:v>4</x:v>
      </x:c>
      <x:c r="H3758" s="41"/>
      <x:c r="I3758" s="41" t="s">
        <x:v>102</x:v>
      </x:c>
      <x:c r="J3758" s="41"/>
      <x:c r="K3758" s="244"/>
      <x:c r="M3758" s="210">
        <x:v>2809</x:v>
      </x:c>
      <x:c r="O3758" s="30" t="s">
        <x:v>116</x:v>
      </x:c>
      <x:c r="P3758" s="25" t="s">
        <x:v>276</x:v>
      </x:c>
      <x:c r="AG3758" s="214">
        <x:v>2</x:v>
      </x:c>
      <x:c r="AL3758" s="215"/>
      <x:c r="AM3758" s="215"/>
      <x:c r="AN3758" s="215"/>
      <x:c r="AO3758" s="215"/>
      <x:c r="AP3758" s="215"/>
      <x:c r="AQ3758" s="215"/>
    </x:row>
    <x:row r="3759" spans="1:43" s="25" customFormat="1" ht="16.5">
      <x:c r="A3759" s="25">
        <x:v>375300</x:v>
      </x:c>
      <x:c r="B3759" s="228">
        <x:v>769</x:v>
      </x:c>
      <x:c r="C3759" s="41">
        <x:f>C3758+0.2</x:f>
        <x:v>2.32</x:v>
      </x:c>
      <x:c r="D3759" s="41">
        <x:v>1</x:v>
      </x:c>
      <x:c r="E3759" s="41"/>
      <x:c r="F3759" s="41"/>
      <x:c r="G3759" s="41"/>
      <x:c r="H3759" s="41"/>
      <x:c r="I3759" s="41"/>
      <x:c r="J3759" s="41"/>
      <x:c r="K3759" s="244"/>
      <x:c r="M3759" s="210"/>
      <x:c r="O3759" s="30"/>
      <x:c r="AG3759" s="214">
        <x:v>2</x:v>
      </x:c>
      <x:c r="AL3759" s="215"/>
      <x:c r="AM3759" s="215"/>
      <x:c r="AN3759" s="215"/>
      <x:c r="AO3759" s="215"/>
      <x:c r="AP3759" s="215"/>
      <x:c r="AQ3759" s="215"/>
    </x:row>
    <x:row r="3760" spans="1:43" s="25" customFormat="1" ht="16.5">
      <x:c r="A3760" s="25">
        <x:v>375400</x:v>
      </x:c>
      <x:c r="B3760" s="228">
        <x:v>770</x:v>
      </x:c>
      <x:c r="C3760" s="41">
        <x:f>13/30</x:f>
        <x:v>0.433333333333333</x:v>
      </x:c>
      <x:c r="D3760" s="41">
        <x:v>1</x:v>
      </x:c>
      <x:c r="E3760" s="41"/>
      <x:c r="F3760" s="41"/>
      <x:c r="G3760" s="41"/>
      <x:c r="H3760" s="41"/>
      <x:c r="I3760" s="41"/>
      <x:c r="J3760" s="41"/>
      <x:c r="K3760" s="244"/>
      <x:c r="M3760" s="210">
        <x:v>2832</x:v>
      </x:c>
      <x:c r="N3760" s="25">
        <x:v>2</x:v>
      </x:c>
      <x:c r="O3760" s="30"/>
      <x:c r="P3760" s="427" t="s">
        <x:v>491</x:v>
      </x:c>
      <x:c r="AG3760" s="214">
        <x:v>2</x:v>
      </x:c>
      <x:c r="AL3760" s="215"/>
      <x:c r="AM3760" s="215"/>
      <x:c r="AN3760" s="215"/>
      <x:c r="AO3760" s="215"/>
      <x:c r="AP3760" s="215"/>
      <x:c r="AQ3760" s="215"/>
    </x:row>
    <x:row r="3761" spans="1:43" s="25" customFormat="1" ht="16.5">
      <x:c r="A3761" s="25">
        <x:v>375500</x:v>
      </x:c>
      <x:c r="B3761" s="228">
        <x:v>770</x:v>
      </x:c>
      <x:c r="C3761" s="41">
        <x:f>C3760+0.03333333</x:f>
        <x:v>0.466666663333333</x:v>
      </x:c>
      <x:c r="D3761" s="41"/>
      <x:c r="E3761" s="41"/>
      <x:c r="F3761" s="41"/>
      <x:c r="G3761" s="41">
        <x:v>2</x:v>
      </x:c>
      <x:c r="H3761" s="41"/>
      <x:c r="I3761" s="41" t="s">
        <x:v>103</x:v>
      </x:c>
      <x:c r="J3761" s="41"/>
      <x:c r="K3761" s="244"/>
      <x:c r="M3761" s="210">
        <x:v>2808</x:v>
      </x:c>
      <x:c r="O3761" s="30" t="s">
        <x:v>101</x:v>
      </x:c>
      <x:c r="AG3761" s="214"/>
      <x:c r="AL3761" s="215"/>
      <x:c r="AM3761" s="215"/>
      <x:c r="AN3761" s="215"/>
      <x:c r="AO3761" s="215"/>
      <x:c r="AP3761" s="215"/>
      <x:c r="AQ3761" s="215"/>
    </x:row>
    <x:row r="3762" spans="1:43" s="25" customFormat="1" ht="16.5">
      <x:c r="A3762" s="25">
        <x:v>375600</x:v>
      </x:c>
      <x:c r="B3762" s="228">
        <x:v>770</x:v>
      </x:c>
      <x:c r="C3762" s="41">
        <x:f>C3760+0.2</x:f>
        <x:v>0.633333333333333</x:v>
      </x:c>
      <x:c r="D3762" s="41">
        <x:v>1</x:v>
      </x:c>
      <x:c r="E3762" s="41"/>
      <x:c r="F3762" s="41"/>
      <x:c r="G3762" s="41"/>
      <x:c r="H3762" s="41"/>
      <x:c r="I3762" s="41"/>
      <x:c r="J3762" s="41"/>
      <x:c r="K3762" s="244"/>
      <x:c r="M3762" s="210">
        <x:v>2832</x:v>
      </x:c>
      <x:c r="N3762" s="25">
        <x:v>2</x:v>
      </x:c>
      <x:c r="O3762" s="30"/>
      <x:c r="P3762" s="25" t="s">
        <x:v>626</x:v>
      </x:c>
      <x:c r="AG3762" s="214">
        <x:v>2</x:v>
      </x:c>
      <x:c r="AL3762" s="215"/>
      <x:c r="AM3762" s="215"/>
      <x:c r="AN3762" s="215"/>
      <x:c r="AO3762" s="215"/>
      <x:c r="AP3762" s="215"/>
      <x:c r="AQ3762" s="215"/>
    </x:row>
    <x:row r="3763" spans="1:43" s="25" customFormat="1" ht="16.5">
      <x:c r="A3763" s="25">
        <x:v>375700</x:v>
      </x:c>
      <x:c r="B3763" s="228">
        <x:v>770</x:v>
      </x:c>
      <x:c r="C3763" s="41">
        <x:f>C3762+0.033333333</x:f>
        <x:v>0.666666666333333</x:v>
      </x:c>
      <x:c r="D3763" s="41"/>
      <x:c r="E3763" s="41"/>
      <x:c r="F3763" s="41"/>
      <x:c r="G3763" s="41">
        <x:v>2</x:v>
      </x:c>
      <x:c r="H3763" s="41"/>
      <x:c r="I3763" s="41" t="s">
        <x:v>103</x:v>
      </x:c>
      <x:c r="J3763" s="41"/>
      <x:c r="K3763" s="244"/>
      <x:c r="M3763" s="210">
        <x:v>2808</x:v>
      </x:c>
      <x:c r="O3763" s="30" t="s">
        <x:v>101</x:v>
      </x:c>
      <x:c r="AG3763" s="214"/>
      <x:c r="AL3763" s="215"/>
      <x:c r="AM3763" s="215"/>
      <x:c r="AN3763" s="215"/>
      <x:c r="AO3763" s="215"/>
      <x:c r="AP3763" s="215"/>
      <x:c r="AQ3763" s="215"/>
    </x:row>
    <x:row r="3764" spans="1:43" s="25" customFormat="1" ht="16.5">
      <x:c r="A3764" s="25">
        <x:v>375800</x:v>
      </x:c>
      <x:c r="B3764" s="228">
        <x:v>770</x:v>
      </x:c>
      <x:c r="C3764" s="41">
        <x:f>C3762+0.2</x:f>
        <x:v>0.833333333333333</x:v>
      </x:c>
      <x:c r="D3764" s="41">
        <x:v>1</x:v>
      </x:c>
      <x:c r="E3764" s="41"/>
      <x:c r="F3764" s="41"/>
      <x:c r="G3764" s="41"/>
      <x:c r="H3764" s="41"/>
      <x:c r="I3764" s="41"/>
      <x:c r="J3764" s="41"/>
      <x:c r="K3764" s="244"/>
      <x:c r="M3764" s="210">
        <x:v>2832</x:v>
      </x:c>
      <x:c r="N3764" s="25">
        <x:v>2</x:v>
      </x:c>
      <x:c r="O3764" s="30"/>
      <x:c r="P3764" s="25" t="s">
        <x:v>627</x:v>
      </x:c>
      <x:c r="AG3764" s="214">
        <x:v>2</x:v>
      </x:c>
      <x:c r="AL3764" s="215"/>
      <x:c r="AM3764" s="215"/>
      <x:c r="AN3764" s="215"/>
      <x:c r="AO3764" s="215"/>
      <x:c r="AP3764" s="215"/>
      <x:c r="AQ3764" s="215"/>
    </x:row>
    <x:row r="3765" spans="1:43" s="25" customFormat="1" ht="16.5">
      <x:c r="A3765" s="25">
        <x:v>375900</x:v>
      </x:c>
      <x:c r="B3765" s="228">
        <x:v>770</x:v>
      </x:c>
      <x:c r="C3765" s="41">
        <x:f>C3764+0.0001</x:f>
        <x:v>0.833433333333333</x:v>
      </x:c>
      <x:c r="D3765" s="41">
        <x:v>1</x:v>
      </x:c>
      <x:c r="E3765" s="41"/>
      <x:c r="F3765" s="41"/>
      <x:c r="G3765" s="41"/>
      <x:c r="H3765" s="41"/>
      <x:c r="I3765" s="41"/>
      <x:c r="J3765" s="41"/>
      <x:c r="K3765" s="244"/>
      <x:c r="M3765" s="210">
        <x:v>2834</x:v>
      </x:c>
      <x:c r="N3765" s="25">
        <x:v>2</x:v>
      </x:c>
      <x:c r="O3765" s="30"/>
      <x:c r="P3765" s="25" t="s">
        <x:v>628</x:v>
      </x:c>
      <x:c r="AG3765" s="214"/>
      <x:c r="AL3765" s="215"/>
      <x:c r="AM3765" s="215"/>
      <x:c r="AN3765" s="215"/>
      <x:c r="AO3765" s="215"/>
      <x:c r="AP3765" s="215"/>
      <x:c r="AQ3765" s="215"/>
    </x:row>
    <x:row r="3766" spans="1:43" s="25" customFormat="1" ht="16.5">
      <x:c r="A3766" s="25">
        <x:v>376000</x:v>
      </x:c>
      <x:c r="B3766" s="228">
        <x:v>770</x:v>
      </x:c>
      <x:c r="C3766" s="41">
        <x:f>C3765+0.03333333</x:f>
        <x:v>0.866766663333333</x:v>
      </x:c>
      <x:c r="D3766" s="41"/>
      <x:c r="E3766" s="41"/>
      <x:c r="F3766" s="41"/>
      <x:c r="G3766" s="41">
        <x:v>3</x:v>
      </x:c>
      <x:c r="H3766" s="41"/>
      <x:c r="I3766" s="41" t="s">
        <x:v>100</x:v>
      </x:c>
      <x:c r="J3766" s="41"/>
      <x:c r="K3766" s="244"/>
      <x:c r="M3766" s="210">
        <x:v>2808</x:v>
      </x:c>
      <x:c r="O3766" s="30" t="s">
        <x:v>101</x:v>
      </x:c>
      <x:c r="AG3766" s="214">
        <x:v>1</x:v>
      </x:c>
      <x:c r="AL3766" s="215"/>
      <x:c r="AM3766" s="215"/>
      <x:c r="AN3766" s="215"/>
      <x:c r="AO3766" s="215"/>
      <x:c r="AP3766" s="215"/>
      <x:c r="AQ3766" s="215"/>
    </x:row>
    <x:row r="3767" spans="1:43" s="25" customFormat="1" ht="16.5">
      <x:c r="A3767" s="25">
        <x:v>376100</x:v>
      </x:c>
      <x:c r="B3767" s="228">
        <x:v>770</x:v>
      </x:c>
      <x:c r="C3767" s="41">
        <x:f t="shared" ref="C3767:C3772" si="267">C3766+0.3</x:f>
        <x:v>1.16676666333333</x:v>
      </x:c>
      <x:c r="D3767" s="41"/>
      <x:c r="E3767" s="41"/>
      <x:c r="F3767" s="41"/>
      <x:c r="G3767" s="41">
        <x:v>2</x:v>
      </x:c>
      <x:c r="H3767" s="41"/>
      <x:c r="I3767" s="41" t="s">
        <x:v>102</x:v>
      </x:c>
      <x:c r="J3767" s="41"/>
      <x:c r="K3767" s="244"/>
      <x:c r="M3767" s="210">
        <x:v>2808</x:v>
      </x:c>
      <x:c r="O3767" s="30" t="s">
        <x:v>101</x:v>
      </x:c>
      <x:c r="AG3767" s="214">
        <x:v>1</x:v>
      </x:c>
      <x:c r="AL3767" s="215"/>
      <x:c r="AM3767" s="215"/>
      <x:c r="AN3767" s="215"/>
      <x:c r="AO3767" s="215"/>
      <x:c r="AP3767" s="215"/>
      <x:c r="AQ3767" s="215"/>
    </x:row>
    <x:row r="3768" spans="1:43" s="25" customFormat="1" ht="16.5">
      <x:c r="A3768" s="25">
        <x:v>376200</x:v>
      </x:c>
      <x:c r="B3768" s="228">
        <x:v>770</x:v>
      </x:c>
      <x:c r="C3768" s="41">
        <x:f t="shared" si="267"/>
        <x:v>1.46676666333333</x:v>
      </x:c>
      <x:c r="D3768" s="41"/>
      <x:c r="E3768" s="41"/>
      <x:c r="F3768" s="41"/>
      <x:c r="G3768" s="41">
        <x:v>3</x:v>
      </x:c>
      <x:c r="H3768" s="41"/>
      <x:c r="I3768" s="41" t="s">
        <x:v>103</x:v>
      </x:c>
      <x:c r="J3768" s="41"/>
      <x:c r="K3768" s="244"/>
      <x:c r="M3768" s="210">
        <x:v>2808</x:v>
      </x:c>
      <x:c r="O3768" s="30" t="s">
        <x:v>101</x:v>
      </x:c>
      <x:c r="AG3768" s="214">
        <x:v>1</x:v>
      </x:c>
      <x:c r="AL3768" s="215"/>
      <x:c r="AM3768" s="215"/>
      <x:c r="AN3768" s="215"/>
      <x:c r="AO3768" s="215"/>
      <x:c r="AP3768" s="215"/>
      <x:c r="AQ3768" s="215"/>
    </x:row>
    <x:row r="3769" spans="1:43" s="25" customFormat="1" ht="16.5">
      <x:c r="A3769" s="25">
        <x:v>376300</x:v>
      </x:c>
      <x:c r="B3769" s="228">
        <x:v>770</x:v>
      </x:c>
      <x:c r="C3769" s="41">
        <x:f t="shared" si="267"/>
        <x:v>1.76676666333333</x:v>
      </x:c>
      <x:c r="D3769" s="41"/>
      <x:c r="E3769" s="41"/>
      <x:c r="F3769" s="41"/>
      <x:c r="G3769" s="41">
        <x:v>2</x:v>
      </x:c>
      <x:c r="H3769" s="41"/>
      <x:c r="I3769" s="41" t="s">
        <x:v>104</x:v>
      </x:c>
      <x:c r="J3769" s="41"/>
      <x:c r="K3769" s="244"/>
      <x:c r="M3769" s="210">
        <x:v>2808</x:v>
      </x:c>
      <x:c r="O3769" s="30" t="s">
        <x:v>101</x:v>
      </x:c>
      <x:c r="AG3769" s="214">
        <x:v>1</x:v>
      </x:c>
      <x:c r="AL3769" s="215"/>
      <x:c r="AM3769" s="215"/>
      <x:c r="AN3769" s="215"/>
      <x:c r="AO3769" s="215"/>
      <x:c r="AP3769" s="215"/>
      <x:c r="AQ3769" s="215"/>
    </x:row>
    <x:row r="3770" spans="1:43" s="25" customFormat="1" ht="16.5">
      <x:c r="A3770" s="25">
        <x:v>376400</x:v>
      </x:c>
      <x:c r="B3770" s="228">
        <x:v>770</x:v>
      </x:c>
      <x:c r="C3770" s="41">
        <x:f t="shared" si="267"/>
        <x:v>2.06676666333333</x:v>
      </x:c>
      <x:c r="D3770" s="41"/>
      <x:c r="E3770" s="41"/>
      <x:c r="F3770" s="41"/>
      <x:c r="G3770" s="41">
        <x:v>3</x:v>
      </x:c>
      <x:c r="H3770" s="41"/>
      <x:c r="I3770" s="41" t="s">
        <x:v>100</x:v>
      </x:c>
      <x:c r="J3770" s="41"/>
      <x:c r="K3770" s="244"/>
      <x:c r="M3770" s="210">
        <x:v>2808</x:v>
      </x:c>
      <x:c r="O3770" s="30" t="s">
        <x:v>101</x:v>
      </x:c>
      <x:c r="AG3770" s="214">
        <x:v>1</x:v>
      </x:c>
      <x:c r="AL3770" s="215"/>
      <x:c r="AM3770" s="215"/>
      <x:c r="AN3770" s="215"/>
      <x:c r="AO3770" s="215"/>
      <x:c r="AP3770" s="215"/>
      <x:c r="AQ3770" s="215"/>
    </x:row>
    <x:row r="3771" spans="1:43" s="25" customFormat="1" ht="16.5">
      <x:c r="A3771" s="25">
        <x:v>376500</x:v>
      </x:c>
      <x:c r="B3771" s="228">
        <x:v>770</x:v>
      </x:c>
      <x:c r="C3771" s="41">
        <x:f t="shared" si="267"/>
        <x:v>2.36676666333333</x:v>
      </x:c>
      <x:c r="D3771" s="41"/>
      <x:c r="E3771" s="41"/>
      <x:c r="F3771" s="41"/>
      <x:c r="G3771" s="41">
        <x:v>2</x:v>
      </x:c>
      <x:c r="H3771" s="41"/>
      <x:c r="I3771" s="41" t="s">
        <x:v>102</x:v>
      </x:c>
      <x:c r="J3771" s="41"/>
      <x:c r="K3771" s="244"/>
      <x:c r="M3771" s="210">
        <x:v>2808</x:v>
      </x:c>
      <x:c r="O3771" s="30" t="s">
        <x:v>101</x:v>
      </x:c>
      <x:c r="AG3771" s="214">
        <x:v>1</x:v>
      </x:c>
      <x:c r="AL3771" s="215"/>
      <x:c r="AM3771" s="215"/>
      <x:c r="AN3771" s="215"/>
      <x:c r="AO3771" s="215"/>
      <x:c r="AP3771" s="215"/>
      <x:c r="AQ3771" s="215"/>
    </x:row>
    <x:row r="3772" spans="1:43" s="25" customFormat="1" ht="16.5">
      <x:c r="A3772" s="25">
        <x:v>376600</x:v>
      </x:c>
      <x:c r="B3772" s="228">
        <x:v>770</x:v>
      </x:c>
      <x:c r="C3772" s="41">
        <x:f t="shared" si="267"/>
        <x:v>2.66676666333333</x:v>
      </x:c>
      <x:c r="D3772" s="41"/>
      <x:c r="E3772" s="41"/>
      <x:c r="F3772" s="41"/>
      <x:c r="G3772" s="41">
        <x:v>3</x:v>
      </x:c>
      <x:c r="H3772" s="41"/>
      <x:c r="I3772" s="41" t="s">
        <x:v>103</x:v>
      </x:c>
      <x:c r="J3772" s="41"/>
      <x:c r="K3772" s="244"/>
      <x:c r="M3772" s="210">
        <x:v>2808</x:v>
      </x:c>
      <x:c r="O3772" s="30" t="s">
        <x:v>101</x:v>
      </x:c>
      <x:c r="AG3772" s="214">
        <x:v>1</x:v>
      </x:c>
      <x:c r="AL3772" s="215"/>
      <x:c r="AM3772" s="215"/>
      <x:c r="AN3772" s="215"/>
      <x:c r="AO3772" s="215"/>
      <x:c r="AP3772" s="215"/>
      <x:c r="AQ3772" s="215"/>
    </x:row>
    <x:row r="3773" spans="1:43" s="25" customFormat="1" ht="16.5">
      <x:c r="A3773" s="25">
        <x:v>376700</x:v>
      </x:c>
      <x:c r="B3773" s="228">
        <x:v>770</x:v>
      </x:c>
      <x:c r="C3773" s="41">
        <x:f>100/30</x:f>
        <x:v>3.33333333333333</x:v>
      </x:c>
      <x:c r="D3773" s="41"/>
      <x:c r="E3773" s="41"/>
      <x:c r="F3773" s="41"/>
      <x:c r="G3773" s="41">
        <x:v>4</x:v>
      </x:c>
      <x:c r="H3773" s="41"/>
      <x:c r="I3773" s="41" t="s">
        <x:v>100</x:v>
      </x:c>
      <x:c r="J3773" s="41"/>
      <x:c r="K3773" s="244"/>
      <x:c r="M3773" s="234">
        <x:v>2809</x:v>
      </x:c>
      <x:c r="O3773" s="30" t="s">
        <x:v>101</x:v>
      </x:c>
      <x:c r="AG3773" s="214">
        <x:v>2</x:v>
      </x:c>
      <x:c r="AL3773" s="215"/>
      <x:c r="AM3773" s="215"/>
      <x:c r="AN3773" s="215"/>
      <x:c r="AO3773" s="215"/>
      <x:c r="AP3773" s="215"/>
      <x:c r="AQ3773" s="215"/>
    </x:row>
    <x:row r="3774" spans="1:43" s="25" customFormat="1" ht="16.5">
      <x:c r="A3774" s="25">
        <x:v>376800</x:v>
      </x:c>
      <x:c r="B3774" s="228">
        <x:v>770</x:v>
      </x:c>
      <x:c r="C3774" s="41">
        <x:f>C3773+0.0001</x:f>
        <x:v>3.33343333333333</x:v>
      </x:c>
      <x:c r="D3774" s="41">
        <x:v>1</x:v>
      </x:c>
      <x:c r="E3774" s="41"/>
      <x:c r="F3774" s="41"/>
      <x:c r="G3774" s="41"/>
      <x:c r="H3774" s="41"/>
      <x:c r="I3774" s="41"/>
      <x:c r="J3774" s="41"/>
      <x:c r="K3774" s="244"/>
      <x:c r="M3774" s="210">
        <x:v>2833</x:v>
      </x:c>
      <x:c r="N3774" s="25">
        <x:v>2</x:v>
      </x:c>
      <x:c r="O3774" s="30"/>
      <x:c r="P3774" s="25" t="s">
        <x:v>628</x:v>
      </x:c>
      <x:c r="AG3774" s="214">
        <x:v>2</x:v>
      </x:c>
      <x:c r="AL3774" s="215"/>
      <x:c r="AM3774" s="215"/>
      <x:c r="AN3774" s="215"/>
      <x:c r="AO3774" s="215"/>
      <x:c r="AP3774" s="215"/>
      <x:c r="AQ3774" s="215"/>
    </x:row>
    <x:row r="3775" spans="1:43" s="25" customFormat="1" ht="16.5">
      <x:c r="A3775" s="25">
        <x:v>376900</x:v>
      </x:c>
      <x:c r="B3775" s="228">
        <x:v>770</x:v>
      </x:c>
      <x:c r="C3775" s="41">
        <x:f t="shared" ref="C3775:C3779" si="268">C3774+0.2</x:f>
        <x:v>3.53343333333333</x:v>
      </x:c>
      <x:c r="D3775" s="41">
        <x:v>1</x:v>
      </x:c>
      <x:c r="E3775" s="41"/>
      <x:c r="F3775" s="41"/>
      <x:c r="G3775" s="41"/>
      <x:c r="H3775" s="41"/>
      <x:c r="I3775" s="41"/>
      <x:c r="J3775" s="41"/>
      <x:c r="K3775" s="244"/>
      <x:c r="M3775" s="210">
        <x:v>2833</x:v>
      </x:c>
      <x:c r="N3775" s="25">
        <x:v>2</x:v>
      </x:c>
      <x:c r="O3775" s="30"/>
      <x:c r="P3775" s="25" t="s">
        <x:v>628</x:v>
      </x:c>
      <x:c r="AG3775" s="214">
        <x:v>2</x:v>
      </x:c>
      <x:c r="AL3775" s="215"/>
      <x:c r="AM3775" s="215"/>
      <x:c r="AN3775" s="215"/>
      <x:c r="AO3775" s="215"/>
      <x:c r="AP3775" s="215"/>
      <x:c r="AQ3775" s="215"/>
    </x:row>
    <x:row r="3776" spans="1:43" s="25" customFormat="1" ht="16.5">
      <x:c r="A3776" s="25">
        <x:v>377000</x:v>
      </x:c>
      <x:c r="B3776" s="228">
        <x:v>771</x:v>
      </x:c>
      <x:c r="C3776" s="41">
        <x:f>15/30</x:f>
        <x:v>0.5</x:v>
      </x:c>
      <x:c r="D3776" s="41"/>
      <x:c r="E3776" s="41"/>
      <x:c r="F3776" s="41"/>
      <x:c r="G3776" s="41">
        <x:v>2</x:v>
      </x:c>
      <x:c r="H3776" s="41"/>
      <x:c r="I3776" s="41" t="s">
        <x:v>100</x:v>
      </x:c>
      <x:c r="J3776" s="41"/>
      <x:c r="K3776" s="6" t="s">
        <x:v>106</x:v>
      </x:c>
      <x:c r="M3776" s="210">
        <x:v>2811</x:v>
      </x:c>
      <x:c r="O3776" s="30" t="s">
        <x:v>101</x:v>
      </x:c>
      <x:c r="AG3776" s="214">
        <x:v>2</x:v>
      </x:c>
      <x:c r="AH3776" s="25" t="s">
        <x:v>629</x:v>
      </x:c>
      <x:c r="AL3776" s="215"/>
      <x:c r="AM3776" s="215"/>
      <x:c r="AN3776" s="215"/>
      <x:c r="AO3776" s="215"/>
      <x:c r="AP3776" s="215"/>
      <x:c r="AQ3776" s="215"/>
    </x:row>
    <x:row r="3777" spans="1:43" s="25" customFormat="1" ht="16.5">
      <x:c r="A3777" s="25">
        <x:v>377100</x:v>
      </x:c>
      <x:c r="B3777" s="228">
        <x:v>771</x:v>
      </x:c>
      <x:c r="C3777" s="41">
        <x:f t="shared" si="268"/>
        <x:v>0.7</x:v>
      </x:c>
      <x:c r="D3777" s="41">
        <x:v>1</x:v>
      </x:c>
      <x:c r="E3777" s="41"/>
      <x:c r="F3777" s="41"/>
      <x:c r="G3777" s="41"/>
      <x:c r="H3777" s="41"/>
      <x:c r="I3777" s="41"/>
      <x:c r="J3777" s="41"/>
      <x:c r="K3777" s="6"/>
      <x:c r="M3777" s="210"/>
      <x:c r="O3777" s="30"/>
      <x:c r="AG3777" s="214">
        <x:v>2</x:v>
      </x:c>
      <x:c r="AL3777" s="215"/>
      <x:c r="AM3777" s="215"/>
      <x:c r="AN3777" s="215"/>
      <x:c r="AO3777" s="215"/>
      <x:c r="AP3777" s="215"/>
      <x:c r="AQ3777" s="215"/>
    </x:row>
    <x:row r="3778" spans="1:43" s="25" customFormat="1" ht="16.5">
      <x:c r="A3778" s="25">
        <x:v>377200</x:v>
      </x:c>
      <x:c r="B3778" s="228">
        <x:v>771</x:v>
      </x:c>
      <x:c r="C3778" s="41">
        <x:f>31/30</x:f>
        <x:v>1.03333333333333</x:v>
      </x:c>
      <x:c r="D3778" s="41"/>
      <x:c r="E3778" s="41"/>
      <x:c r="F3778" s="41"/>
      <x:c r="G3778" s="41">
        <x:v>2</x:v>
      </x:c>
      <x:c r="H3778" s="41"/>
      <x:c r="I3778" s="41" t="s">
        <x:v>103</x:v>
      </x:c>
      <x:c r="J3778" s="41"/>
      <x:c r="K3778" s="6" t="s">
        <x:v>106</x:v>
      </x:c>
      <x:c r="M3778" s="210">
        <x:v>2811</x:v>
      </x:c>
      <x:c r="O3778" s="30" t="s">
        <x:v>101</x:v>
      </x:c>
      <x:c r="AG3778" s="214">
        <x:v>2</x:v>
      </x:c>
      <x:c r="AH3778" s="25" t="s">
        <x:v>629</x:v>
      </x:c>
      <x:c r="AL3778" s="215"/>
      <x:c r="AM3778" s="215"/>
      <x:c r="AN3778" s="215"/>
      <x:c r="AO3778" s="215"/>
      <x:c r="AP3778" s="215"/>
      <x:c r="AQ3778" s="215"/>
    </x:row>
    <x:row r="3779" spans="1:43" s="25" customFormat="1" ht="16.5">
      <x:c r="A3779" s="25">
        <x:v>377300</x:v>
      </x:c>
      <x:c r="B3779" s="228">
        <x:v>771</x:v>
      </x:c>
      <x:c r="C3779" s="41">
        <x:f t="shared" si="268"/>
        <x:v>1.23333333333333</x:v>
      </x:c>
      <x:c r="D3779" s="41">
        <x:v>1</x:v>
      </x:c>
      <x:c r="E3779" s="41"/>
      <x:c r="F3779" s="41"/>
      <x:c r="G3779" s="41"/>
      <x:c r="H3779" s="41"/>
      <x:c r="I3779" s="41"/>
      <x:c r="J3779" s="41"/>
      <x:c r="K3779" s="6"/>
      <x:c r="M3779" s="210"/>
      <x:c r="O3779" s="30"/>
      <x:c r="AG3779" s="214">
        <x:v>2</x:v>
      </x:c>
      <x:c r="AL3779" s="215"/>
      <x:c r="AM3779" s="215"/>
      <x:c r="AN3779" s="215"/>
      <x:c r="AO3779" s="215"/>
      <x:c r="AP3779" s="215"/>
      <x:c r="AQ3779" s="215"/>
    </x:row>
    <x:row r="3780" spans="1:43" s="25" customFormat="1" ht="16.5">
      <x:c r="A3780" s="25">
        <x:v>377400</x:v>
      </x:c>
      <x:c r="B3780" s="228">
        <x:v>771</x:v>
      </x:c>
      <x:c r="C3780" s="41">
        <x:f>61/30</x:f>
        <x:v>2.03333333333333</x:v>
      </x:c>
      <x:c r="D3780" s="41"/>
      <x:c r="E3780" s="41"/>
      <x:c r="F3780" s="41"/>
      <x:c r="G3780" s="41">
        <x:v>3</x:v>
      </x:c>
      <x:c r="H3780" s="41"/>
      <x:c r="I3780" s="41" t="s">
        <x:v>104</x:v>
      </x:c>
      <x:c r="J3780" s="41"/>
      <x:c r="K3780" s="6" t="s">
        <x:v>106</x:v>
      </x:c>
      <x:c r="M3780" s="210">
        <x:v>2811</x:v>
      </x:c>
      <x:c r="O3780" s="30" t="s">
        <x:v>101</x:v>
      </x:c>
      <x:c r="AG3780" s="214">
        <x:v>2</x:v>
      </x:c>
      <x:c r="AH3780" s="25" t="s">
        <x:v>629</x:v>
      </x:c>
      <x:c r="AL3780" s="215"/>
      <x:c r="AM3780" s="215"/>
      <x:c r="AN3780" s="215"/>
      <x:c r="AO3780" s="215"/>
      <x:c r="AP3780" s="215"/>
      <x:c r="AQ3780" s="215"/>
    </x:row>
    <x:row r="3781" spans="1:43" s="25" customFormat="1" ht="16.5">
      <x:c r="A3781" s="25">
        <x:v>377500</x:v>
      </x:c>
      <x:c r="B3781" s="228">
        <x:v>771</x:v>
      </x:c>
      <x:c r="C3781" s="41">
        <x:f>C3780+0.2</x:f>
        <x:v>2.23333333333333</x:v>
      </x:c>
      <x:c r="D3781" s="41">
        <x:v>1</x:v>
      </x:c>
      <x:c r="E3781" s="41"/>
      <x:c r="F3781" s="41"/>
      <x:c r="G3781" s="41"/>
      <x:c r="H3781" s="41"/>
      <x:c r="I3781" s="41"/>
      <x:c r="J3781" s="41"/>
      <x:c r="K3781" s="6"/>
      <x:c r="M3781" s="210"/>
      <x:c r="O3781" s="30"/>
      <x:c r="AG3781" s="214">
        <x:v>2</x:v>
      </x:c>
      <x:c r="AL3781" s="215"/>
      <x:c r="AM3781" s="215"/>
      <x:c r="AN3781" s="215"/>
      <x:c r="AO3781" s="215"/>
      <x:c r="AP3781" s="215"/>
      <x:c r="AQ3781" s="215"/>
    </x:row>
    <x:row r="3782" spans="1:43" s="25" customFormat="1" ht="16.5">
      <x:c r="A3782" s="25">
        <x:v>377600</x:v>
      </x:c>
      <x:c r="B3782" s="228">
        <x:v>772</x:v>
      </x:c>
      <x:c r="C3782" s="41">
        <x:f>28/30</x:f>
        <x:v>0.933333333333333</x:v>
      </x:c>
      <x:c r="D3782" s="41"/>
      <x:c r="E3782" s="41"/>
      <x:c r="F3782" s="41"/>
      <x:c r="G3782" s="41">
        <x:v>2</x:v>
      </x:c>
      <x:c r="H3782" s="41"/>
      <x:c r="I3782" s="41" t="s">
        <x:v>100</x:v>
      </x:c>
      <x:c r="J3782" s="41"/>
      <x:c r="K3782" s="244"/>
      <x:c r="M3782" s="210">
        <x:v>2813</x:v>
      </x:c>
      <x:c r="O3782" s="30" t="s">
        <x:v>101</x:v>
      </x:c>
      <x:c r="AG3782" s="214">
        <x:v>2</x:v>
      </x:c>
      <x:c r="AH3782" s="25" t="s">
        <x:v>630</x:v>
      </x:c>
      <x:c r="AL3782" s="215"/>
      <x:c r="AM3782" s="215"/>
      <x:c r="AN3782" s="215"/>
      <x:c r="AO3782" s="215"/>
      <x:c r="AP3782" s="215"/>
      <x:c r="AQ3782" s="215"/>
    </x:row>
    <x:row r="3783" spans="1:43" s="25" customFormat="1" ht="16.5">
      <x:c r="A3783" s="25">
        <x:v>377700</x:v>
      </x:c>
      <x:c r="B3783" s="228">
        <x:v>772</x:v>
      </x:c>
      <x:c r="C3783" s="41">
        <x:f>C3782+0.2</x:f>
        <x:v>1.13333333333333</x:v>
      </x:c>
      <x:c r="D3783" s="41">
        <x:v>1</x:v>
      </x:c>
      <x:c r="E3783" s="41"/>
      <x:c r="F3783" s="41"/>
      <x:c r="G3783" s="41"/>
      <x:c r="H3783" s="41"/>
      <x:c r="I3783" s="41"/>
      <x:c r="J3783" s="41"/>
      <x:c r="K3783" s="244"/>
      <x:c r="M3783" s="210"/>
      <x:c r="O3783" s="30"/>
      <x:c r="AG3783" s="214">
        <x:v>2</x:v>
      </x:c>
      <x:c r="AL3783" s="215"/>
      <x:c r="AM3783" s="215"/>
      <x:c r="AN3783" s="215"/>
      <x:c r="AO3783" s="215"/>
      <x:c r="AP3783" s="215"/>
      <x:c r="AQ3783" s="215"/>
    </x:row>
    <x:row r="3784" spans="1:43" s="25" customFormat="1" ht="16.5">
      <x:c r="A3784" s="25">
        <x:v>377800</x:v>
      </x:c>
      <x:c r="B3784" s="228">
        <x:v>772</x:v>
      </x:c>
      <x:c r="C3784" s="41">
        <x:f>C3783+0.4</x:f>
        <x:v>1.53333333333333</x:v>
      </x:c>
      <x:c r="D3784" s="41">
        <x:v>1</x:v>
      </x:c>
      <x:c r="E3784" s="41"/>
      <x:c r="F3784" s="41"/>
      <x:c r="G3784" s="41"/>
      <x:c r="H3784" s="41"/>
      <x:c r="I3784" s="41"/>
      <x:c r="J3784" s="41"/>
      <x:c r="K3784" s="244"/>
      <x:c r="M3784" s="210"/>
      <x:c r="O3784" s="30"/>
      <x:c r="AG3784" s="214">
        <x:v>2</x:v>
      </x:c>
      <x:c r="AL3784" s="215"/>
      <x:c r="AM3784" s="215"/>
      <x:c r="AN3784" s="215"/>
      <x:c r="AO3784" s="215"/>
      <x:c r="AP3784" s="215"/>
      <x:c r="AQ3784" s="215"/>
    </x:row>
    <x:row r="3785" spans="1:43" s="25" customFormat="1" ht="16.5">
      <x:c r="A3785" s="25">
        <x:v>377900</x:v>
      </x:c>
      <x:c r="B3785" s="228">
        <x:v>772</x:v>
      </x:c>
      <x:c r="C3785" s="41">
        <x:f t="shared" ref="C3785:C3790" si="269">C3784+0.25</x:f>
        <x:v>1.78333333333333</x:v>
      </x:c>
      <x:c r="D3785" s="41">
        <x:v>1</x:v>
      </x:c>
      <x:c r="E3785" s="41"/>
      <x:c r="F3785" s="41"/>
      <x:c r="G3785" s="41"/>
      <x:c r="H3785" s="41"/>
      <x:c r="I3785" s="41"/>
      <x:c r="J3785" s="41"/>
      <x:c r="K3785" s="244"/>
      <x:c r="M3785" s="210"/>
      <x:c r="O3785" s="30"/>
      <x:c r="AG3785" s="214">
        <x:v>2</x:v>
      </x:c>
      <x:c r="AL3785" s="215"/>
      <x:c r="AM3785" s="215"/>
      <x:c r="AN3785" s="215"/>
      <x:c r="AO3785" s="215"/>
      <x:c r="AP3785" s="215"/>
      <x:c r="AQ3785" s="215"/>
    </x:row>
    <x:row r="3786" spans="1:43" s="25" customFormat="1" ht="16.5">
      <x:c r="A3786" s="25">
        <x:v>378000</x:v>
      </x:c>
      <x:c r="B3786" s="228">
        <x:v>772</x:v>
      </x:c>
      <x:c r="C3786" s="41">
        <x:f t="shared" si="269"/>
        <x:v>2.03333333333333</x:v>
      </x:c>
      <x:c r="D3786" s="41">
        <x:v>1</x:v>
      </x:c>
      <x:c r="E3786" s="41"/>
      <x:c r="F3786" s="41"/>
      <x:c r="G3786" s="41"/>
      <x:c r="H3786" s="41"/>
      <x:c r="I3786" s="41"/>
      <x:c r="J3786" s="41"/>
      <x:c r="K3786" s="244"/>
      <x:c r="M3786" s="210"/>
      <x:c r="O3786" s="30"/>
      <x:c r="AG3786" s="214">
        <x:v>2</x:v>
      </x:c>
      <x:c r="AL3786" s="215"/>
      <x:c r="AM3786" s="215"/>
      <x:c r="AN3786" s="215"/>
      <x:c r="AO3786" s="215"/>
      <x:c r="AP3786" s="215"/>
      <x:c r="AQ3786" s="215"/>
    </x:row>
    <x:row r="3787" spans="1:43" s="25" customFormat="1" ht="16.5">
      <x:c r="A3787" s="25">
        <x:v>378100</x:v>
      </x:c>
      <x:c r="B3787" s="228">
        <x:v>772</x:v>
      </x:c>
      <x:c r="C3787" s="41">
        <x:f>C3786+0.0001</x:f>
        <x:v>2.03343333333333</x:v>
      </x:c>
      <x:c r="D3787" s="41"/>
      <x:c r="E3787" s="41"/>
      <x:c r="F3787" s="41"/>
      <x:c r="G3787" s="41">
        <x:v>2</x:v>
      </x:c>
      <x:c r="H3787" s="41"/>
      <x:c r="I3787" s="41" t="s">
        <x:v>103</x:v>
      </x:c>
      <x:c r="J3787" s="41"/>
      <x:c r="K3787" s="244"/>
      <x:c r="M3787" s="210">
        <x:v>2808</x:v>
      </x:c>
      <x:c r="O3787" s="30" t="s">
        <x:v>101</x:v>
      </x:c>
      <x:c r="AG3787" s="214"/>
      <x:c r="AL3787" s="215"/>
      <x:c r="AM3787" s="215"/>
      <x:c r="AN3787" s="215"/>
      <x:c r="AO3787" s="215"/>
      <x:c r="AP3787" s="215"/>
      <x:c r="AQ3787" s="215"/>
    </x:row>
    <x:row r="3788" spans="1:43" s="25" customFormat="1" ht="16.5">
      <x:c r="A3788" s="25">
        <x:v>378200</x:v>
      </x:c>
      <x:c r="B3788" s="228">
        <x:v>772</x:v>
      </x:c>
      <x:c r="C3788" s="41">
        <x:f>C3786+0.25</x:f>
        <x:v>2.28333333333333</x:v>
      </x:c>
      <x:c r="D3788" s="41">
        <x:v>1</x:v>
      </x:c>
      <x:c r="E3788" s="41"/>
      <x:c r="F3788" s="41"/>
      <x:c r="G3788" s="41"/>
      <x:c r="H3788" s="41"/>
      <x:c r="I3788" s="41"/>
      <x:c r="J3788" s="41"/>
      <x:c r="K3788" s="244"/>
      <x:c r="M3788" s="210"/>
      <x:c r="O3788" s="30"/>
      <x:c r="AG3788" s="214">
        <x:v>2</x:v>
      </x:c>
      <x:c r="AL3788" s="215"/>
      <x:c r="AM3788" s="215"/>
      <x:c r="AN3788" s="215"/>
      <x:c r="AO3788" s="215"/>
      <x:c r="AP3788" s="215"/>
      <x:c r="AQ3788" s="215"/>
    </x:row>
    <x:row r="3789" spans="1:43" s="25" customFormat="1" ht="16.5">
      <x:c r="A3789" s="25">
        <x:v>378300</x:v>
      </x:c>
      <x:c r="B3789" s="228">
        <x:v>772</x:v>
      </x:c>
      <x:c r="C3789" s="41">
        <x:f>79/30</x:f>
        <x:v>2.63333333333333</x:v>
      </x:c>
      <x:c r="D3789" s="41"/>
      <x:c r="E3789" s="41"/>
      <x:c r="F3789" s="41"/>
      <x:c r="G3789" s="41">
        <x:v>3</x:v>
      </x:c>
      <x:c r="H3789" s="41"/>
      <x:c r="I3789" s="41" t="s">
        <x:v>104</x:v>
      </x:c>
      <x:c r="J3789" s="41"/>
      <x:c r="K3789" s="244"/>
      <x:c r="M3789" s="210">
        <x:v>2813</x:v>
      </x:c>
      <x:c r="O3789" s="30" t="s">
        <x:v>101</x:v>
      </x:c>
      <x:c r="AG3789" s="214">
        <x:v>2</x:v>
      </x:c>
      <x:c r="AH3789" s="25" t="s">
        <x:v>630</x:v>
      </x:c>
      <x:c r="AL3789" s="215"/>
      <x:c r="AM3789" s="215"/>
      <x:c r="AN3789" s="215"/>
      <x:c r="AO3789" s="215"/>
      <x:c r="AP3789" s="215"/>
      <x:c r="AQ3789" s="215"/>
    </x:row>
    <x:row r="3790" spans="1:43" s="25" customFormat="1" ht="16.5">
      <x:c r="A3790" s="25">
        <x:v>378400</x:v>
      </x:c>
      <x:c r="B3790" s="228">
        <x:v>772</x:v>
      </x:c>
      <x:c r="C3790" s="41">
        <x:f t="shared" si="269"/>
        <x:v>2.88333333333333</x:v>
      </x:c>
      <x:c r="D3790" s="41">
        <x:v>1</x:v>
      </x:c>
      <x:c r="E3790" s="41"/>
      <x:c r="F3790" s="41"/>
      <x:c r="G3790" s="41"/>
      <x:c r="H3790" s="41"/>
      <x:c r="I3790" s="41"/>
      <x:c r="J3790" s="41"/>
      <x:c r="K3790" s="244"/>
      <x:c r="M3790" s="210"/>
      <x:c r="O3790" s="30"/>
      <x:c r="AG3790" s="214">
        <x:v>2</x:v>
      </x:c>
      <x:c r="AL3790" s="215"/>
      <x:c r="AM3790" s="215"/>
      <x:c r="AN3790" s="215"/>
      <x:c r="AO3790" s="215"/>
      <x:c r="AP3790" s="215"/>
      <x:c r="AQ3790" s="215"/>
    </x:row>
    <x:row r="3791" spans="1:43" s="25" customFormat="1" ht="16.5">
      <x:c r="A3791" s="25">
        <x:v>378500</x:v>
      </x:c>
      <x:c r="B3791" s="228">
        <x:v>773</x:v>
      </x:c>
      <x:c r="C3791" s="41">
        <x:f>20/30</x:f>
        <x:v>0.666666666666667</x:v>
      </x:c>
      <x:c r="D3791" s="41"/>
      <x:c r="E3791" s="41"/>
      <x:c r="F3791" s="41"/>
      <x:c r="G3791" s="41">
        <x:v>4</x:v>
      </x:c>
      <x:c r="H3791" s="41"/>
      <x:c r="I3791" s="41" t="s">
        <x:v>102</x:v>
      </x:c>
      <x:c r="J3791" s="41"/>
      <x:c r="K3791" s="244" t="s">
        <x:v>106</x:v>
      </x:c>
      <x:c r="M3791" s="210"/>
      <x:c r="O3791" s="30"/>
      <x:c r="AG3791" s="214">
        <x:v>2</x:v>
      </x:c>
      <x:c r="AH3791" s="25" t="s">
        <x:v>410</x:v>
      </x:c>
      <x:c r="AL3791" s="215"/>
      <x:c r="AM3791" s="215"/>
      <x:c r="AN3791" s="215"/>
      <x:c r="AO3791" s="215"/>
      <x:c r="AP3791" s="215"/>
      <x:c r="AQ3791" s="215"/>
    </x:row>
    <x:row r="3792" spans="1:43" s="25" customFormat="1" ht="16.5">
      <x:c r="A3792" s="25">
        <x:v>378600</x:v>
      </x:c>
      <x:c r="B3792" s="228">
        <x:v>773</x:v>
      </x:c>
      <x:c r="C3792" s="41">
        <x:f>C3791+0.2</x:f>
        <x:v>0.866666666666667</x:v>
      </x:c>
      <x:c r="D3792" s="41">
        <x:v>1</x:v>
      </x:c>
      <x:c r="E3792" s="41"/>
      <x:c r="F3792" s="41"/>
      <x:c r="G3792" s="41"/>
      <x:c r="H3792" s="41"/>
      <x:c r="I3792" s="41"/>
      <x:c r="J3792" s="41"/>
      <x:c r="K3792" s="244"/>
      <x:c r="M3792" s="210"/>
      <x:c r="O3792" s="30"/>
      <x:c r="AG3792" s="214">
        <x:v>2</x:v>
      </x:c>
      <x:c r="AL3792" s="215"/>
      <x:c r="AM3792" s="215"/>
      <x:c r="AN3792" s="215"/>
      <x:c r="AO3792" s="215"/>
      <x:c r="AP3792" s="215"/>
      <x:c r="AQ3792" s="215"/>
    </x:row>
    <x:row r="3793" spans="1:43" s="25" customFormat="1" ht="16.5">
      <x:c r="A3793" s="25">
        <x:v>378700</x:v>
      </x:c>
      <x:c r="B3793" s="228">
        <x:v>773</x:v>
      </x:c>
      <x:c r="C3793" s="41">
        <x:f>C3792+0.2</x:f>
        <x:v>1.06666666666667</x:v>
      </x:c>
      <x:c r="D3793" s="41">
        <x:v>1</x:v>
      </x:c>
      <x:c r="E3793" s="41"/>
      <x:c r="F3793" s="41"/>
      <x:c r="G3793" s="41"/>
      <x:c r="H3793" s="41"/>
      <x:c r="I3793" s="41"/>
      <x:c r="J3793" s="41"/>
      <x:c r="K3793" s="244"/>
      <x:c r="M3793" s="210"/>
      <x:c r="O3793" s="30"/>
      <x:c r="AG3793" s="214">
        <x:v>2</x:v>
      </x:c>
      <x:c r="AL3793" s="215"/>
      <x:c r="AM3793" s="215"/>
      <x:c r="AN3793" s="215"/>
      <x:c r="AO3793" s="215"/>
      <x:c r="AP3793" s="215"/>
      <x:c r="AQ3793" s="215"/>
    </x:row>
    <x:row r="3794" spans="1:43" s="25" customFormat="1" ht="16.5">
      <x:c r="A3794" s="25">
        <x:v>378800</x:v>
      </x:c>
      <x:c r="B3794" s="228">
        <x:v>774</x:v>
      </x:c>
      <x:c r="C3794" s="41">
        <x:f>213/30</x:f>
        <x:v>7.1</x:v>
      </x:c>
      <x:c r="D3794" s="41"/>
      <x:c r="E3794" s="41"/>
      <x:c r="F3794" s="41"/>
      <x:c r="G3794" s="41">
        <x:v>3</x:v>
      </x:c>
      <x:c r="H3794" s="41"/>
      <x:c r="I3794" s="41" t="s">
        <x:v>110</x:v>
      </x:c>
      <x:c r="J3794" s="41">
        <x:v>0.65</x:v>
      </x:c>
      <x:c r="K3794" s="244"/>
      <x:c r="M3794" s="210"/>
      <x:c r="O3794" s="30"/>
      <x:c r="AG3794" s="214"/>
      <x:c r="AL3794" s="215"/>
      <x:c r="AM3794" s="215"/>
      <x:c r="AN3794" s="215"/>
      <x:c r="AO3794" s="215"/>
      <x:c r="AP3794" s="215"/>
      <x:c r="AQ3794" s="215"/>
    </x:row>
    <x:row r="3795" spans="1:43" s="25" customFormat="1" ht="16.5">
      <x:c r="A3795" s="25">
        <x:v>378900</x:v>
      </x:c>
      <x:c r="B3795" s="228">
        <x:v>774</x:v>
      </x:c>
      <x:c r="C3795" s="41">
        <x:f>263/30</x:f>
        <x:v>8.76666666666667</x:v>
      </x:c>
      <x:c r="D3795" s="41"/>
      <x:c r="E3795" s="41"/>
      <x:c r="F3795" s="41"/>
      <x:c r="G3795" s="41">
        <x:v>4</x:v>
      </x:c>
      <x:c r="H3795" s="41"/>
      <x:c r="I3795" s="41"/>
      <x:c r="J3795" s="41"/>
      <x:c r="K3795" s="244"/>
      <x:c r="M3795" s="210"/>
      <x:c r="O3795" s="30"/>
      <x:c r="AG3795" s="214"/>
      <x:c r="AL3795" s="215"/>
      <x:c r="AM3795" s="215"/>
      <x:c r="AN3795" s="215"/>
      <x:c r="AO3795" s="215"/>
      <x:c r="AP3795" s="215"/>
      <x:c r="AQ3795" s="215"/>
    </x:row>
    <x:row r="3796" spans="1:43" s="25" customFormat="1" ht="16.5">
      <x:c r="A3796" s="25">
        <x:v>379000</x:v>
      </x:c>
      <x:c r="B3796" s="228">
        <x:v>774</x:v>
      </x:c>
      <x:c r="C3796" s="41">
        <x:f>C3795+0.3</x:f>
        <x:v>9.06666666666667</x:v>
      </x:c>
      <x:c r="D3796" s="41"/>
      <x:c r="E3796" s="41"/>
      <x:c r="F3796" s="41"/>
      <x:c r="G3796" s="41">
        <x:v>4</x:v>
      </x:c>
      <x:c r="H3796" s="41"/>
      <x:c r="I3796" s="41"/>
      <x:c r="J3796" s="41"/>
      <x:c r="K3796" s="244"/>
      <x:c r="M3796" s="210"/>
      <x:c r="O3796" s="30"/>
      <x:c r="AG3796" s="214"/>
      <x:c r="AL3796" s="215"/>
      <x:c r="AM3796" s="215"/>
      <x:c r="AN3796" s="215"/>
      <x:c r="AO3796" s="215"/>
      <x:c r="AP3796" s="215"/>
      <x:c r="AQ3796" s="215"/>
    </x:row>
    <x:row r="3797" spans="1:43" s="30" customFormat="1" ht="16.5">
      <x:c r="A3797" s="30">
        <x:v>379100</x:v>
      </x:c>
      <x:c r="B3797" s="228">
        <x:v>775</x:v>
      </x:c>
      <x:c r="C3797" s="41">
        <x:f>191/30</x:f>
        <x:v>6.36666666666667</x:v>
      </x:c>
      <x:c r="D3797" s="41"/>
      <x:c r="E3797" s="41"/>
      <x:c r="F3797" s="41"/>
      <x:c r="G3797" s="41">
        <x:v>2</x:v>
      </x:c>
      <x:c r="H3797" s="41"/>
      <x:c r="I3797" s="41" t="s">
        <x:v>100</x:v>
      </x:c>
      <x:c r="J3797" s="41"/>
      <x:c r="K3797" s="244"/>
      <x:c r="M3797" s="233">
        <x:v>2808</x:v>
      </x:c>
      <x:c r="O3797" s="30" t="s">
        <x:v>101</x:v>
      </x:c>
      <x:c r="AG3797" s="237"/>
      <x:c r="AL3797" s="238"/>
      <x:c r="AM3797" s="238"/>
      <x:c r="AN3797" s="238"/>
      <x:c r="AO3797" s="238"/>
      <x:c r="AP3797" s="238"/>
      <x:c r="AQ3797" s="238"/>
    </x:row>
    <x:row r="3798" spans="1:43" s="30" customFormat="1" ht="16.5">
      <x:c r="A3798" s="30">
        <x:v>379200</x:v>
      </x:c>
      <x:c r="B3798" s="228">
        <x:v>775</x:v>
      </x:c>
      <x:c r="C3798" s="41">
        <x:f>C3797+17/30</x:f>
        <x:v>6.93333333333333</x:v>
      </x:c>
      <x:c r="D3798" s="41"/>
      <x:c r="E3798" s="41"/>
      <x:c r="F3798" s="41"/>
      <x:c r="G3798" s="41">
        <x:v>2</x:v>
      </x:c>
      <x:c r="H3798" s="41"/>
      <x:c r="I3798" s="41" t="s">
        <x:v>100</x:v>
      </x:c>
      <x:c r="J3798" s="41"/>
      <x:c r="K3798" s="244"/>
      <x:c r="M3798" s="233">
        <x:v>2808</x:v>
      </x:c>
      <x:c r="O3798" s="30" t="s">
        <x:v>101</x:v>
      </x:c>
      <x:c r="AG3798" s="237"/>
      <x:c r="AL3798" s="238"/>
      <x:c r="AM3798" s="238"/>
      <x:c r="AN3798" s="238"/>
      <x:c r="AO3798" s="238"/>
      <x:c r="AP3798" s="238"/>
      <x:c r="AQ3798" s="238"/>
    </x:row>
    <x:row r="3799" spans="1:43" s="30" customFormat="1" ht="16.5">
      <x:c r="A3799" s="30">
        <x:v>379300</x:v>
      </x:c>
      <x:c r="B3799" s="228">
        <x:v>775</x:v>
      </x:c>
      <x:c r="C3799" s="41">
        <x:f t="shared" ref="C3799:C3803" si="270">C3798+14/30</x:f>
        <x:v>7.4</x:v>
      </x:c>
      <x:c r="D3799" s="41"/>
      <x:c r="E3799" s="41"/>
      <x:c r="F3799" s="41"/>
      <x:c r="G3799" s="41">
        <x:v>2</x:v>
      </x:c>
      <x:c r="H3799" s="41"/>
      <x:c r="I3799" s="41" t="s">
        <x:v>102</x:v>
      </x:c>
      <x:c r="J3799" s="41"/>
      <x:c r="K3799" s="244"/>
      <x:c r="M3799" s="233">
        <x:v>2808</x:v>
      </x:c>
      <x:c r="O3799" s="30" t="s">
        <x:v>101</x:v>
      </x:c>
      <x:c r="AG3799" s="237"/>
      <x:c r="AL3799" s="238"/>
      <x:c r="AM3799" s="238"/>
      <x:c r="AN3799" s="238"/>
      <x:c r="AO3799" s="238"/>
      <x:c r="AP3799" s="238"/>
      <x:c r="AQ3799" s="238"/>
    </x:row>
    <x:row r="3800" spans="1:43" s="30" customFormat="1" ht="16.5">
      <x:c r="A3800" s="30">
        <x:v>379400</x:v>
      </x:c>
      <x:c r="B3800" s="228">
        <x:v>775</x:v>
      </x:c>
      <x:c r="C3800" s="41">
        <x:f t="shared" si="270"/>
        <x:v>7.86666666666667</x:v>
      </x:c>
      <x:c r="D3800" s="41"/>
      <x:c r="E3800" s="41"/>
      <x:c r="F3800" s="41"/>
      <x:c r="G3800" s="41">
        <x:v>2</x:v>
      </x:c>
      <x:c r="H3800" s="41"/>
      <x:c r="I3800" s="41" t="s">
        <x:v>103</x:v>
      </x:c>
      <x:c r="J3800" s="41"/>
      <x:c r="K3800" s="244"/>
      <x:c r="M3800" s="233">
        <x:v>2808</x:v>
      </x:c>
      <x:c r="O3800" s="30" t="s">
        <x:v>101</x:v>
      </x:c>
      <x:c r="AG3800" s="237"/>
      <x:c r="AL3800" s="238"/>
      <x:c r="AM3800" s="238"/>
      <x:c r="AN3800" s="238"/>
      <x:c r="AO3800" s="238"/>
      <x:c r="AP3800" s="238"/>
      <x:c r="AQ3800" s="238"/>
    </x:row>
    <x:row r="3801" spans="1:43" s="30" customFormat="1" ht="16.5">
      <x:c r="A3801" s="30">
        <x:v>379500</x:v>
      </x:c>
      <x:c r="B3801" s="228">
        <x:v>775</x:v>
      </x:c>
      <x:c r="C3801" s="41">
        <x:f>C3800+11/30</x:f>
        <x:v>8.23333333333333</x:v>
      </x:c>
      <x:c r="D3801" s="41"/>
      <x:c r="E3801" s="41"/>
      <x:c r="F3801" s="41"/>
      <x:c r="G3801" s="41">
        <x:v>2</x:v>
      </x:c>
      <x:c r="H3801" s="41"/>
      <x:c r="I3801" s="41" t="s">
        <x:v>103</x:v>
      </x:c>
      <x:c r="J3801" s="41"/>
      <x:c r="K3801" s="244"/>
      <x:c r="M3801" s="233">
        <x:v>2808</x:v>
      </x:c>
      <x:c r="O3801" s="30" t="s">
        <x:v>101</x:v>
      </x:c>
      <x:c r="AG3801" s="237"/>
      <x:c r="AL3801" s="238"/>
      <x:c r="AM3801" s="238"/>
      <x:c r="AN3801" s="238"/>
      <x:c r="AO3801" s="238"/>
      <x:c r="AP3801" s="238"/>
      <x:c r="AQ3801" s="238"/>
    </x:row>
    <x:row r="3802" spans="1:43" s="30" customFormat="1" ht="16.5">
      <x:c r="A3802" s="30">
        <x:v>379600</x:v>
      </x:c>
      <x:c r="B3802" s="228">
        <x:v>775</x:v>
      </x:c>
      <x:c r="C3802" s="41">
        <x:f>C3801+11/30</x:f>
        <x:v>8.6</x:v>
      </x:c>
      <x:c r="D3802" s="41"/>
      <x:c r="E3802" s="41"/>
      <x:c r="F3802" s="41"/>
      <x:c r="G3802" s="41">
        <x:v>2</x:v>
      </x:c>
      <x:c r="H3802" s="41"/>
      <x:c r="I3802" s="41" t="s">
        <x:v>103</x:v>
      </x:c>
      <x:c r="J3802" s="41"/>
      <x:c r="K3802" s="244"/>
      <x:c r="M3802" s="233">
        <x:v>2808</x:v>
      </x:c>
      <x:c r="O3802" s="30" t="s">
        <x:v>101</x:v>
      </x:c>
      <x:c r="AG3802" s="237"/>
      <x:c r="AL3802" s="238"/>
      <x:c r="AM3802" s="238"/>
      <x:c r="AN3802" s="238"/>
      <x:c r="AO3802" s="238"/>
      <x:c r="AP3802" s="238"/>
      <x:c r="AQ3802" s="238"/>
    </x:row>
    <x:row r="3803" spans="1:43" s="30" customFormat="1" ht="16.5">
      <x:c r="A3803" s="30">
        <x:v>379700</x:v>
      </x:c>
      <x:c r="B3803" s="228">
        <x:v>775</x:v>
      </x:c>
      <x:c r="C3803" s="41">
        <x:f>C3802+11/30</x:f>
        <x:v>8.96666666666667</x:v>
      </x:c>
      <x:c r="D3803" s="41"/>
      <x:c r="E3803" s="41"/>
      <x:c r="F3803" s="41"/>
      <x:c r="G3803" s="41">
        <x:v>2</x:v>
      </x:c>
      <x:c r="H3803" s="41"/>
      <x:c r="I3803" s="41" t="s">
        <x:v>103</x:v>
      </x:c>
      <x:c r="J3803" s="41"/>
      <x:c r="K3803" s="244"/>
      <x:c r="M3803" s="233">
        <x:v>2808</x:v>
      </x:c>
      <x:c r="O3803" s="30" t="s">
        <x:v>101</x:v>
      </x:c>
      <x:c r="AG3803" s="237"/>
      <x:c r="AL3803" s="238"/>
      <x:c r="AM3803" s="238"/>
      <x:c r="AN3803" s="238"/>
      <x:c r="AO3803" s="238"/>
      <x:c r="AP3803" s="238"/>
      <x:c r="AQ3803" s="238"/>
    </x:row>
    <x:row r="3804" spans="1:43" s="30" customFormat="1" ht="16.5">
      <x:c r="A3804" s="30">
        <x:v>379800</x:v>
      </x:c>
      <x:c r="B3804" s="228">
        <x:v>775</x:v>
      </x:c>
      <x:c r="C3804" s="41">
        <x:f>383/30</x:f>
        <x:v>12.7666666666667</x:v>
      </x:c>
      <x:c r="D3804" s="41"/>
      <x:c r="E3804" s="41"/>
      <x:c r="F3804" s="41"/>
      <x:c r="G3804" s="41">
        <x:v>3</x:v>
      </x:c>
      <x:c r="H3804" s="41"/>
      <x:c r="I3804" s="41" t="s">
        <x:v>112</x:v>
      </x:c>
      <x:c r="J3804" s="41">
        <x:v>0.2</x:v>
      </x:c>
      <x:c r="K3804" s="244"/>
      <x:c r="M3804" s="233">
        <x:v>2808</x:v>
      </x:c>
      <x:c r="O3804" s="30" t="s">
        <x:v>101</x:v>
      </x:c>
      <x:c r="AG3804" s="237"/>
      <x:c r="AL3804" s="238"/>
      <x:c r="AM3804" s="238"/>
      <x:c r="AN3804" s="238"/>
      <x:c r="AO3804" s="238"/>
      <x:c r="AP3804" s="238"/>
      <x:c r="AQ3804" s="238"/>
    </x:row>
    <x:row r="3805" spans="1:43" s="25" customFormat="1" ht="16.5">
      <x:c r="A3805" s="25">
        <x:v>379900</x:v>
      </x:c>
      <x:c r="B3805" s="228">
        <x:v>776</x:v>
      </x:c>
      <x:c r="C3805" s="41">
        <x:f>195/30</x:f>
        <x:v>6.5</x:v>
      </x:c>
      <x:c r="D3805" s="41"/>
      <x:c r="E3805" s="41"/>
      <x:c r="F3805" s="41"/>
      <x:c r="G3805" s="41">
        <x:v>2</x:v>
      </x:c>
      <x:c r="H3805" s="41"/>
      <x:c r="I3805" s="41" t="s">
        <x:v>110</x:v>
      </x:c>
      <x:c r="J3805" s="41">
        <x:v>0.65</x:v>
      </x:c>
      <x:c r="K3805" s="244"/>
      <x:c r="M3805" s="210"/>
      <x:c r="O3805" s="30"/>
      <x:c r="AG3805" s="214"/>
      <x:c r="AL3805" s="215"/>
      <x:c r="AM3805" s="215"/>
      <x:c r="AN3805" s="215"/>
      <x:c r="AO3805" s="215"/>
      <x:c r="AP3805" s="215"/>
      <x:c r="AQ3805" s="215"/>
    </x:row>
    <x:row r="3806" spans="1:43" s="25" customFormat="1" ht="16.5">
      <x:c r="A3806" s="25">
        <x:v>380000</x:v>
      </x:c>
      <x:c r="B3806" s="228">
        <x:v>776</x:v>
      </x:c>
      <x:c r="C3806" s="41">
        <x:f>205/30</x:f>
        <x:v>6.83333333333333</x:v>
      </x:c>
      <x:c r="D3806" s="41"/>
      <x:c r="E3806" s="41"/>
      <x:c r="F3806" s="41"/>
      <x:c r="G3806" s="41">
        <x:v>2</x:v>
      </x:c>
      <x:c r="H3806" s="41"/>
      <x:c r="I3806" s="41"/>
      <x:c r="J3806" s="41"/>
      <x:c r="K3806" s="244"/>
      <x:c r="M3806" s="210"/>
      <x:c r="O3806" s="30"/>
      <x:c r="AG3806" s="214"/>
      <x:c r="AL3806" s="215"/>
      <x:c r="AM3806" s="215"/>
      <x:c r="AN3806" s="215"/>
      <x:c r="AO3806" s="215"/>
      <x:c r="AP3806" s="215"/>
      <x:c r="AQ3806" s="215"/>
    </x:row>
    <x:row r="3807" spans="1:43" s="25" customFormat="1" ht="16.5">
      <x:c r="A3807" s="25">
        <x:v>380100</x:v>
      </x:c>
      <x:c r="B3807" s="228">
        <x:v>776</x:v>
      </x:c>
      <x:c r="C3807" s="41">
        <x:f>215/30</x:f>
        <x:v>7.16666666666667</x:v>
      </x:c>
      <x:c r="D3807" s="41"/>
      <x:c r="E3807" s="41"/>
      <x:c r="F3807" s="41"/>
      <x:c r="G3807" s="41">
        <x:v>3</x:v>
      </x:c>
      <x:c r="H3807" s="41"/>
      <x:c r="I3807" s="41"/>
      <x:c r="J3807" s="41"/>
      <x:c r="K3807" s="244"/>
      <x:c r="M3807" s="210"/>
      <x:c r="O3807" s="30"/>
      <x:c r="AG3807" s="214"/>
      <x:c r="AL3807" s="215"/>
      <x:c r="AM3807" s="215"/>
      <x:c r="AN3807" s="215"/>
      <x:c r="AO3807" s="215"/>
      <x:c r="AP3807" s="215"/>
      <x:c r="AQ3807" s="215"/>
    </x:row>
    <x:row r="3808" spans="1:43" s="25" customFormat="1" ht="16.5">
      <x:c r="A3808" s="25">
        <x:v>380200</x:v>
      </x:c>
      <x:c r="B3808" s="228">
        <x:v>776</x:v>
      </x:c>
      <x:c r="C3808" s="41">
        <x:f>259/30</x:f>
        <x:v>8.63333333333333</x:v>
      </x:c>
      <x:c r="D3808" s="41"/>
      <x:c r="E3808" s="41"/>
      <x:c r="F3808" s="41"/>
      <x:c r="G3808" s="41">
        <x:v>3</x:v>
      </x:c>
      <x:c r="H3808" s="41"/>
      <x:c r="I3808" s="41"/>
      <x:c r="J3808" s="41"/>
      <x:c r="K3808" s="244"/>
      <x:c r="M3808" s="210"/>
      <x:c r="O3808" s="30"/>
      <x:c r="AG3808" s="214"/>
      <x:c r="AL3808" s="215"/>
      <x:c r="AM3808" s="215"/>
      <x:c r="AN3808" s="215"/>
      <x:c r="AO3808" s="215"/>
      <x:c r="AP3808" s="215"/>
      <x:c r="AQ3808" s="215"/>
    </x:row>
    <x:row r="3809" spans="1:43" s="16" customFormat="1" ht="16.5">
      <x:c r="A3809" s="16">
        <x:v>380300</x:v>
      </x:c>
      <x:c r="B3809" s="173">
        <x:v>777</x:v>
      </x:c>
      <x:c r="C3809" s="16">
        <x:f>25/30</x:f>
        <x:v>0.833333333333333</x:v>
      </x:c>
      <x:c r="G3809" s="16">
        <x:v>2</x:v>
      </x:c>
      <x:c r="I3809" s="16" t="s">
        <x:v>102</x:v>
      </x:c>
      <x:c r="M3809" s="210">
        <x:v>2903</x:v>
      </x:c>
      <x:c r="O3809" s="30" t="s">
        <x:v>101</x:v>
      </x:c>
      <x:c r="AG3809" s="175">
        <x:v>1</x:v>
      </x:c>
      <x:c r="AL3809" s="176"/>
      <x:c r="AM3809" s="176"/>
      <x:c r="AN3809" s="176"/>
      <x:c r="AO3809" s="176"/>
      <x:c r="AP3809" s="176"/>
      <x:c r="AQ3809" s="176"/>
    </x:row>
    <x:row r="3810" spans="1:43" s="16" customFormat="1" ht="16.5">
      <x:c r="A3810" s="16">
        <x:v>380400</x:v>
      </x:c>
      <x:c r="B3810" s="173">
        <x:v>777</x:v>
      </x:c>
      <x:c r="C3810" s="16">
        <x:f>41/30</x:f>
        <x:v>1.36666666666667</x:v>
      </x:c>
      <x:c r="G3810" s="16">
        <x:v>2</x:v>
      </x:c>
      <x:c r="I3810" s="16" t="s">
        <x:v>104</x:v>
      </x:c>
      <x:c r="M3810" s="210">
        <x:v>2903</x:v>
      </x:c>
      <x:c r="O3810" s="30" t="s">
        <x:v>101</x:v>
      </x:c>
      <x:c r="AG3810" s="175">
        <x:v>1</x:v>
      </x:c>
      <x:c r="AL3810" s="176"/>
      <x:c r="AM3810" s="176"/>
      <x:c r="AN3810" s="176"/>
      <x:c r="AO3810" s="176"/>
      <x:c r="AP3810" s="176"/>
      <x:c r="AQ3810" s="176"/>
    </x:row>
    <x:row r="3811" spans="1:43" s="16" customFormat="1" ht="16.5">
      <x:c r="A3811" s="16">
        <x:v>380500</x:v>
      </x:c>
      <x:c r="B3811" s="173">
        <x:v>777</x:v>
      </x:c>
      <x:c r="C3811" s="16">
        <x:f>55/30</x:f>
        <x:v>1.83333333333333</x:v>
      </x:c>
      <x:c r="G3811" s="16">
        <x:v>3</x:v>
      </x:c>
      <x:c r="I3811" s="16" t="s">
        <x:v>103</x:v>
      </x:c>
      <x:c r="M3811" s="210">
        <x:v>2903</x:v>
      </x:c>
      <x:c r="O3811" s="30" t="s">
        <x:v>101</x:v>
      </x:c>
      <x:c r="AG3811" s="175">
        <x:v>2</x:v>
      </x:c>
      <x:c r="AL3811" s="176"/>
      <x:c r="AM3811" s="176"/>
      <x:c r="AN3811" s="176"/>
      <x:c r="AO3811" s="176"/>
      <x:c r="AP3811" s="176"/>
      <x:c r="AQ3811" s="176"/>
    </x:row>
    <x:row r="3812" spans="1:43" s="1" customFormat="1" ht="16.5">
      <x:c r="A3812" s="1">
        <x:v>380600</x:v>
      </x:c>
      <x:c r="B3812" s="194">
        <x:v>778</x:v>
      </x:c>
      <x:c r="C3812" s="1">
        <x:f>26/30</x:f>
        <x:v>0.866666666666667</x:v>
      </x:c>
      <x:c r="G3812" s="1">
        <x:v>2</x:v>
      </x:c>
      <x:c r="I3812" s="1" t="s">
        <x:v>100</x:v>
      </x:c>
      <x:c r="M3812" s="210">
        <x:v>2905</x:v>
      </x:c>
      <x:c r="O3812" s="30" t="s">
        <x:v>101</x:v>
      </x:c>
      <x:c r="AG3812" s="197">
        <x:v>1</x:v>
      </x:c>
      <x:c r="AH3812" s="1" t="s">
        <x:v>613</x:v>
      </x:c>
      <x:c r="AL3812" s="198"/>
      <x:c r="AM3812" s="198"/>
      <x:c r="AN3812" s="198"/>
      <x:c r="AO3812" s="198"/>
      <x:c r="AP3812" s="198"/>
      <x:c r="AQ3812" s="198"/>
    </x:row>
    <x:row r="3813" spans="1:43" s="1" customFormat="1" ht="16.5">
      <x:c r="A3813" s="1">
        <x:v>380700</x:v>
      </x:c>
      <x:c r="B3813" s="194">
        <x:v>778</x:v>
      </x:c>
      <x:c r="C3813" s="1">
        <x:f>49/30</x:f>
        <x:v>1.63333333333333</x:v>
      </x:c>
      <x:c r="G3813" s="1">
        <x:v>3</x:v>
      </x:c>
      <x:c r="I3813" s="1" t="s">
        <x:v>102</x:v>
      </x:c>
      <x:c r="M3813" s="210">
        <x:v>2905</x:v>
      </x:c>
      <x:c r="O3813" s="30" t="s">
        <x:v>101</x:v>
      </x:c>
      <x:c r="AG3813" s="197">
        <x:v>2</x:v>
      </x:c>
      <x:c r="AH3813" s="1" t="s">
        <x:v>614</x:v>
      </x:c>
      <x:c r="AL3813" s="198"/>
      <x:c r="AM3813" s="198"/>
      <x:c r="AN3813" s="198"/>
      <x:c r="AO3813" s="198"/>
      <x:c r="AP3813" s="198"/>
      <x:c r="AQ3813" s="198"/>
    </x:row>
    <x:row r="3814" spans="1:43" s="1" customFormat="1" ht="16.5">
      <x:c r="A3814" s="1">
        <x:v>380800</x:v>
      </x:c>
      <x:c r="B3814" s="194">
        <x:v>778</x:v>
      </x:c>
      <x:c r="C3814" s="1">
        <x:f>72/30</x:f>
        <x:v>2.4</x:v>
      </x:c>
      <x:c r="G3814" s="1">
        <x:v>2</x:v>
      </x:c>
      <x:c r="I3814" s="1" t="s">
        <x:v>100</x:v>
      </x:c>
      <x:c r="M3814" s="210">
        <x:v>2905</x:v>
      </x:c>
      <x:c r="O3814" s="30" t="s">
        <x:v>101</x:v>
      </x:c>
      <x:c r="AG3814" s="197">
        <x:v>1</x:v>
      </x:c>
      <x:c r="AH3814" s="1" t="s">
        <x:v>613</x:v>
      </x:c>
      <x:c r="AL3814" s="198"/>
      <x:c r="AM3814" s="198"/>
      <x:c r="AN3814" s="198"/>
      <x:c r="AO3814" s="198"/>
      <x:c r="AP3814" s="198"/>
      <x:c r="AQ3814" s="198"/>
    </x:row>
    <x:row r="3815" spans="1:43" s="1" customFormat="1" ht="16.5">
      <x:c r="A3815" s="1">
        <x:v>380900</x:v>
      </x:c>
      <x:c r="B3815" s="194">
        <x:v>778</x:v>
      </x:c>
      <x:c r="C3815" s="1">
        <x:f>95/30</x:f>
        <x:v>3.16666666666667</x:v>
      </x:c>
      <x:c r="G3815" s="1">
        <x:v>3</x:v>
      </x:c>
      <x:c r="I3815" s="1" t="s">
        <x:v>102</x:v>
      </x:c>
      <x:c r="M3815" s="210">
        <x:v>2905</x:v>
      </x:c>
      <x:c r="O3815" s="30" t="s">
        <x:v>101</x:v>
      </x:c>
      <x:c r="AG3815" s="197">
        <x:v>2</x:v>
      </x:c>
      <x:c r="AH3815" s="1" t="s">
        <x:v>614</x:v>
      </x:c>
      <x:c r="AL3815" s="198"/>
      <x:c r="AM3815" s="198"/>
      <x:c r="AN3815" s="198"/>
      <x:c r="AO3815" s="198"/>
      <x:c r="AP3815" s="198"/>
      <x:c r="AQ3815" s="198"/>
    </x:row>
    <x:row r="3816" spans="1:43" s="16" customFormat="1" ht="16.5">
      <x:c r="A3816" s="16">
        <x:v>381000</x:v>
      </x:c>
      <x:c r="B3816" s="173">
        <x:v>779</x:v>
      </x:c>
      <x:c r="C3816" s="16">
        <x:v>0.0001</x:v>
      </x:c>
      <x:c r="D3816" s="16">
        <x:v>1</x:v>
      </x:c>
      <x:c r="M3816" s="245">
        <x:v>2907</x:v>
      </x:c>
      <x:c r="N3816" s="16">
        <x:v>2</x:v>
      </x:c>
      <x:c r="O3816" s="30"/>
      <x:c r="P3816" s="427" t="s">
        <x:v>631</x:v>
      </x:c>
      <x:c r="AG3816" s="175"/>
      <x:c r="AL3816" s="176"/>
      <x:c r="AM3816" s="176"/>
      <x:c r="AN3816" s="176"/>
      <x:c r="AO3816" s="176"/>
      <x:c r="AP3816" s="176"/>
      <x:c r="AQ3816" s="176"/>
    </x:row>
    <x:row r="3817" spans="1:43" s="16" customFormat="1" ht="16.5">
      <x:c r="A3817" s="16">
        <x:v>381100</x:v>
      </x:c>
      <x:c r="B3817" s="173">
        <x:v>779</x:v>
      </x:c>
      <x:c r="C3817" s="16">
        <x:f>98/30</x:f>
        <x:v>3.26666666666667</x:v>
      </x:c>
      <x:c r="G3817" s="16">
        <x:v>2</x:v>
      </x:c>
      <x:c r="I3817" s="16" t="s">
        <x:v>100</x:v>
      </x:c>
      <x:c r="M3817" s="245">
        <x:v>2903</x:v>
      </x:c>
      <x:c r="O3817" s="30" t="s">
        <x:v>101</x:v>
      </x:c>
      <x:c r="AG3817" s="175">
        <x:v>1</x:v>
      </x:c>
      <x:c r="AL3817" s="176"/>
      <x:c r="AM3817" s="176"/>
      <x:c r="AN3817" s="176"/>
      <x:c r="AO3817" s="176"/>
      <x:c r="AP3817" s="176"/>
      <x:c r="AQ3817" s="176"/>
    </x:row>
    <x:row r="3818" spans="1:43" s="16" customFormat="1" ht="16.5">
      <x:c r="A3818" s="16">
        <x:v>381200</x:v>
      </x:c>
      <x:c r="B3818" s="173">
        <x:v>779</x:v>
      </x:c>
      <x:c r="C3818" s="16">
        <x:f>112/30</x:f>
        <x:v>3.73333333333333</x:v>
      </x:c>
      <x:c r="G3818" s="16">
        <x:v>3</x:v>
      </x:c>
      <x:c r="I3818" s="16" t="s">
        <x:v>103</x:v>
      </x:c>
      <x:c r="M3818" s="245">
        <x:v>2903</x:v>
      </x:c>
      <x:c r="O3818" s="30" t="s">
        <x:v>101</x:v>
      </x:c>
      <x:c r="AG3818" s="175">
        <x:v>2</x:v>
      </x:c>
      <x:c r="AL3818" s="176"/>
      <x:c r="AM3818" s="176"/>
      <x:c r="AN3818" s="176"/>
      <x:c r="AO3818" s="176"/>
      <x:c r="AP3818" s="176"/>
      <x:c r="AQ3818" s="176"/>
    </x:row>
    <x:row r="3819" spans="1:43" s="16" customFormat="1" ht="16.5">
      <x:c r="A3819" s="16">
        <x:v>381300</x:v>
      </x:c>
      <x:c r="B3819" s="173">
        <x:v>779</x:v>
      </x:c>
      <x:c r="C3819" s="16">
        <x:f>120/30</x:f>
        <x:v>4</x:v>
      </x:c>
      <x:c r="G3819" s="16">
        <x:v>3</x:v>
      </x:c>
      <x:c r="I3819" s="16" t="s">
        <x:v>104</x:v>
      </x:c>
      <x:c r="M3819" s="245">
        <x:v>2903</x:v>
      </x:c>
      <x:c r="O3819" s="30" t="s">
        <x:v>101</x:v>
      </x:c>
      <x:c r="AG3819" s="175">
        <x:v>2</x:v>
      </x:c>
      <x:c r="AL3819" s="176"/>
      <x:c r="AM3819" s="176"/>
      <x:c r="AN3819" s="176"/>
      <x:c r="AO3819" s="176"/>
      <x:c r="AP3819" s="176"/>
      <x:c r="AQ3819" s="176"/>
    </x:row>
    <x:row r="3820" spans="1:43" s="1" customFormat="1" ht="16.5">
      <x:c r="A3820" s="1">
        <x:v>381400</x:v>
      </x:c>
      <x:c r="B3820" s="194">
        <x:v>780</x:v>
      </x:c>
      <x:c r="C3820" s="1">
        <x:f>36/30</x:f>
        <x:v>1.2</x:v>
      </x:c>
      <x:c r="G3820" s="1">
        <x:v>2</x:v>
      </x:c>
      <x:c r="I3820" s="1" t="s">
        <x:v>100</x:v>
      </x:c>
      <x:c r="M3820" s="2"/>
      <x:c r="AG3820" s="197">
        <x:v>1</x:v>
      </x:c>
      <x:c r="AL3820" s="198"/>
      <x:c r="AM3820" s="198"/>
      <x:c r="AN3820" s="198"/>
      <x:c r="AO3820" s="198"/>
      <x:c r="AP3820" s="198"/>
      <x:c r="AQ3820" s="198"/>
    </x:row>
    <x:row r="3821" spans="1:43" s="1" customFormat="1" ht="16.5">
      <x:c r="A3821" s="1">
        <x:v>381500</x:v>
      </x:c>
      <x:c r="B3821" s="194">
        <x:v>780</x:v>
      </x:c>
      <x:c r="C3821" s="1">
        <x:f>46/30</x:f>
        <x:v>1.53333333333333</x:v>
      </x:c>
      <x:c r="G3821" s="1">
        <x:v>3</x:v>
      </x:c>
      <x:c r="I3821" s="1" t="s">
        <x:v>102</x:v>
      </x:c>
      <x:c r="M3821" s="2"/>
      <x:c r="AG3821" s="197">
        <x:v>2</x:v>
      </x:c>
      <x:c r="AL3821" s="198"/>
      <x:c r="AM3821" s="198"/>
      <x:c r="AN3821" s="198"/>
      <x:c r="AO3821" s="198"/>
      <x:c r="AP3821" s="198"/>
      <x:c r="AQ3821" s="198"/>
    </x:row>
    <x:row r="3822" spans="1:43" s="1" customFormat="1" ht="16.5">
      <x:c r="A3822" s="1">
        <x:v>381600</x:v>
      </x:c>
      <x:c r="B3822" s="194">
        <x:v>780</x:v>
      </x:c>
      <x:c r="C3822" s="1">
        <x:f>52/30</x:f>
        <x:v>1.73333333333333</x:v>
      </x:c>
      <x:c r="G3822" s="1">
        <x:v>3</x:v>
      </x:c>
      <x:c r="I3822" s="1" t="s">
        <x:v>103</x:v>
      </x:c>
      <x:c r="M3822" s="2"/>
      <x:c r="AG3822" s="197">
        <x:v>2</x:v>
      </x:c>
      <x:c r="AL3822" s="198"/>
      <x:c r="AM3822" s="198"/>
      <x:c r="AN3822" s="198"/>
      <x:c r="AO3822" s="198"/>
      <x:c r="AP3822" s="198"/>
      <x:c r="AQ3822" s="198"/>
    </x:row>
    <x:row r="3823" spans="1:43" s="16" customFormat="1" ht="16.5">
      <x:c r="A3823" s="16">
        <x:v>381700</x:v>
      </x:c>
      <x:c r="B3823" s="173">
        <x:v>781</x:v>
      </x:c>
      <x:c r="C3823" s="16">
        <x:f>25/30</x:f>
        <x:v>0.833333333333333</x:v>
      </x:c>
      <x:c r="G3823" s="16">
        <x:v>3</x:v>
      </x:c>
      <x:c r="I3823" s="16" t="s">
        <x:v>104</x:v>
      </x:c>
      <x:c r="M3823" s="245">
        <x:v>2905</x:v>
      </x:c>
      <x:c r="O3823" s="30" t="s">
        <x:v>101</x:v>
      </x:c>
      <x:c r="AG3823" s="175">
        <x:v>1</x:v>
      </x:c>
      <x:c r="AL3823" s="176"/>
      <x:c r="AM3823" s="176"/>
      <x:c r="AN3823" s="176"/>
      <x:c r="AO3823" s="176"/>
      <x:c r="AP3823" s="176"/>
      <x:c r="AQ3823" s="176"/>
    </x:row>
    <x:row r="3824" spans="1:43" s="16" customFormat="1" ht="16.5">
      <x:c r="A3824" s="16">
        <x:v>381800</x:v>
      </x:c>
      <x:c r="B3824" s="173">
        <x:v>781</x:v>
      </x:c>
      <x:c r="C3824" s="16">
        <x:f>38/30</x:f>
        <x:v>1.26666666666667</x:v>
      </x:c>
      <x:c r="G3824" s="16">
        <x:v>3</x:v>
      </x:c>
      <x:c r="I3824" s="16" t="s">
        <x:v>103</x:v>
      </x:c>
      <x:c r="M3824" s="245">
        <x:v>2905</x:v>
      </x:c>
      <x:c r="O3824" s="30" t="s">
        <x:v>101</x:v>
      </x:c>
      <x:c r="AG3824" s="175">
        <x:v>1</x:v>
      </x:c>
      <x:c r="AL3824" s="176"/>
      <x:c r="AM3824" s="176"/>
      <x:c r="AN3824" s="176"/>
      <x:c r="AO3824" s="176"/>
      <x:c r="AP3824" s="176"/>
      <x:c r="AQ3824" s="176"/>
    </x:row>
    <x:row r="3825" spans="1:43" s="1" customFormat="1" ht="16.5">
      <x:c r="A3825" s="1">
        <x:v>381900</x:v>
      </x:c>
      <x:c r="B3825" s="194">
        <x:v>782</x:v>
      </x:c>
      <x:c r="C3825" s="1">
        <x:f>149/30</x:f>
        <x:v>4.96666666666667</x:v>
      </x:c>
      <x:c r="G3825" s="1">
        <x:v>2</x:v>
      </x:c>
      <x:c r="I3825" s="1" t="s">
        <x:v>104</x:v>
      </x:c>
      <x:c r="M3825" s="2">
        <x:v>2905</x:v>
      </x:c>
      <x:c r="O3825" s="30" t="s">
        <x:v>101</x:v>
      </x:c>
      <x:c r="AG3825" s="197"/>
      <x:c r="AL3825" s="198"/>
      <x:c r="AM3825" s="198"/>
      <x:c r="AN3825" s="198"/>
      <x:c r="AO3825" s="198"/>
      <x:c r="AP3825" s="198"/>
      <x:c r="AQ3825" s="198"/>
    </x:row>
    <x:row r="3826" spans="1:43" s="1" customFormat="1" ht="16.5">
      <x:c r="A3826" s="1">
        <x:v>382000</x:v>
      </x:c>
      <x:c r="B3826" s="194">
        <x:v>782</x:v>
      </x:c>
      <x:c r="C3826" s="1">
        <x:f>161/30</x:f>
        <x:v>5.36666666666667</x:v>
      </x:c>
      <x:c r="G3826" s="1">
        <x:v>2</x:v>
      </x:c>
      <x:c r="I3826" s="1" t="s">
        <x:v>100</x:v>
      </x:c>
      <x:c r="M3826" s="2">
        <x:v>2905</x:v>
      </x:c>
      <x:c r="O3826" s="30" t="s">
        <x:v>101</x:v>
      </x:c>
      <x:c r="AG3826" s="197"/>
      <x:c r="AL3826" s="198"/>
      <x:c r="AM3826" s="198"/>
      <x:c r="AN3826" s="198"/>
      <x:c r="AO3826" s="198"/>
      <x:c r="AP3826" s="198"/>
      <x:c r="AQ3826" s="198"/>
    </x:row>
    <x:row r="3827" spans="1:43" s="1" customFormat="1" ht="16.5">
      <x:c r="A3827" s="1">
        <x:v>382100</x:v>
      </x:c>
      <x:c r="B3827" s="194">
        <x:v>782</x:v>
      </x:c>
      <x:c r="C3827" s="1">
        <x:f>176/30</x:f>
        <x:v>5.86666666666667</x:v>
      </x:c>
      <x:c r="G3827" s="1">
        <x:v>2</x:v>
      </x:c>
      <x:c r="I3827" s="1" t="s">
        <x:v>103</x:v>
      </x:c>
      <x:c r="M3827" s="2">
        <x:v>2905</x:v>
      </x:c>
      <x:c r="O3827" s="30" t="s">
        <x:v>101</x:v>
      </x:c>
      <x:c r="AG3827" s="197"/>
      <x:c r="AL3827" s="198"/>
      <x:c r="AM3827" s="198"/>
      <x:c r="AN3827" s="198"/>
      <x:c r="AO3827" s="198"/>
      <x:c r="AP3827" s="198"/>
      <x:c r="AQ3827" s="198"/>
    </x:row>
    <x:row r="3828" spans="1:43" s="1" customFormat="1" ht="16.5">
      <x:c r="A3828" s="1">
        <x:v>382200</x:v>
      </x:c>
      <x:c r="B3828" s="194">
        <x:v>782</x:v>
      </x:c>
      <x:c r="C3828" s="1">
        <x:f>205/30</x:f>
        <x:v>6.83333333333333</x:v>
      </x:c>
      <x:c r="D3828" s="1">
        <x:v>1</x:v>
      </x:c>
      <x:c r="I3828" s="1" t="s">
        <x:v>102</x:v>
      </x:c>
      <x:c r="M3828" s="2"/>
      <x:c r="AG3828" s="197"/>
      <x:c r="AJ3828" s="25" t="s">
        <x:v>632</x:v>
      </x:c>
      <x:c r="AK3828" s="25"/>
      <x:c r="AL3828" s="198"/>
      <x:c r="AM3828" s="198"/>
      <x:c r="AN3828" s="198"/>
      <x:c r="AO3828" s="198"/>
      <x:c r="AP3828" s="198"/>
      <x:c r="AQ3828" s="198"/>
    </x:row>
    <x:row r="3829" spans="1:43" s="1" customFormat="1" ht="16.5">
      <x:c r="A3829" s="1">
        <x:v>382300</x:v>
      </x:c>
      <x:c r="B3829" s="194">
        <x:v>782</x:v>
      </x:c>
      <x:c r="C3829" s="1">
        <x:f>225/30</x:f>
        <x:v>7.5</x:v>
      </x:c>
      <x:c r="G3829" s="1">
        <x:v>2</x:v>
      </x:c>
      <x:c r="I3829" s="1" t="s">
        <x:v>102</x:v>
      </x:c>
      <x:c r="M3829" s="2">
        <x:v>2905</x:v>
      </x:c>
      <x:c r="O3829" s="30" t="s">
        <x:v>101</x:v>
      </x:c>
      <x:c r="AG3829" s="197"/>
      <x:c r="AL3829" s="198"/>
      <x:c r="AM3829" s="198"/>
      <x:c r="AN3829" s="198"/>
      <x:c r="AO3829" s="198"/>
      <x:c r="AP3829" s="198"/>
      <x:c r="AQ3829" s="198"/>
    </x:row>
    <x:row r="3830" spans="1:43" s="1" customFormat="1" ht="16.5">
      <x:c r="A3830" s="1">
        <x:v>382400</x:v>
      </x:c>
      <x:c r="B3830" s="194">
        <x:v>782</x:v>
      </x:c>
      <x:c r="C3830" s="1">
        <x:f>256/30</x:f>
        <x:v>8.53333333333333</x:v>
      </x:c>
      <x:c r="G3830" s="1">
        <x:v>3</x:v>
      </x:c>
      <x:c r="I3830" s="1" t="s">
        <x:v>112</x:v>
      </x:c>
      <x:c r="J3830" s="1">
        <x:v>0.2</x:v>
      </x:c>
      <x:c r="M3830" s="2">
        <x:v>2905</x:v>
      </x:c>
      <x:c r="O3830" s="30" t="s">
        <x:v>101</x:v>
      </x:c>
      <x:c r="AG3830" s="197"/>
      <x:c r="AL3830" s="198"/>
      <x:c r="AM3830" s="198"/>
      <x:c r="AN3830" s="198"/>
      <x:c r="AO3830" s="198"/>
      <x:c r="AP3830" s="198"/>
      <x:c r="AQ3830" s="198"/>
    </x:row>
    <x:row r="3831" spans="1:43" s="16" customFormat="1" ht="16.5">
      <x:c r="A3831" s="16">
        <x:v>382500</x:v>
      </x:c>
      <x:c r="B3831" s="173">
        <x:v>783</x:v>
      </x:c>
      <x:c r="C3831" s="16">
        <x:f>107/30</x:f>
        <x:v>3.56666666666667</x:v>
      </x:c>
      <x:c r="G3831" s="16">
        <x:v>1</x:v>
      </x:c>
      <x:c r="I3831" s="16" t="s">
        <x:v>100</x:v>
      </x:c>
      <x:c r="K3831" s="16" t="s">
        <x:v>633</x:v>
      </x:c>
      <x:c r="M3831" s="245"/>
      <x:c r="AG3831" s="175"/>
      <x:c r="AL3831" s="176"/>
      <x:c r="AM3831" s="176"/>
      <x:c r="AN3831" s="176"/>
      <x:c r="AO3831" s="176"/>
      <x:c r="AP3831" s="176"/>
      <x:c r="AQ3831" s="176"/>
    </x:row>
    <x:row r="3832" spans="1:43" s="16" customFormat="1" ht="16.5">
      <x:c r="A3832" s="16">
        <x:v>382600</x:v>
      </x:c>
      <x:c r="B3832" s="173">
        <x:v>783</x:v>
      </x:c>
      <x:c r="C3832" s="16">
        <x:f t="shared" ref="C3832:C3839" si="271">C3831+0.32</x:f>
        <x:v>3.88666666666667</x:v>
      </x:c>
      <x:c r="G3832" s="16">
        <x:v>2</x:v>
      </x:c>
      <x:c r="I3832" s="16" t="s">
        <x:v>102</x:v>
      </x:c>
      <x:c r="K3832" s="16" t="s">
        <x:v>633</x:v>
      </x:c>
      <x:c r="M3832" s="245"/>
      <x:c r="AG3832" s="175"/>
      <x:c r="AL3832" s="176"/>
      <x:c r="AM3832" s="176"/>
      <x:c r="AN3832" s="176"/>
      <x:c r="AO3832" s="176"/>
      <x:c r="AP3832" s="176"/>
      <x:c r="AQ3832" s="176"/>
    </x:row>
    <x:row r="3833" spans="1:43" s="16" customFormat="1" ht="16.5">
      <x:c r="A3833" s="16">
        <x:v>382700</x:v>
      </x:c>
      <x:c r="B3833" s="173">
        <x:v>783</x:v>
      </x:c>
      <x:c r="C3833" s="16">
        <x:f t="shared" si="271"/>
        <x:v>4.20666666666667</x:v>
      </x:c>
      <x:c r="G3833" s="16">
        <x:v>3</x:v>
      </x:c>
      <x:c r="I3833" s="16" t="s">
        <x:v>103</x:v>
      </x:c>
      <x:c r="K3833" s="16" t="s">
        <x:v>633</x:v>
      </x:c>
      <x:c r="M3833" s="245"/>
      <x:c r="AG3833" s="175"/>
      <x:c r="AL3833" s="176"/>
      <x:c r="AM3833" s="176"/>
      <x:c r="AN3833" s="176"/>
      <x:c r="AO3833" s="176"/>
      <x:c r="AP3833" s="176"/>
      <x:c r="AQ3833" s="176"/>
    </x:row>
    <x:row r="3834" spans="1:43" s="16" customFormat="1" ht="16.5">
      <x:c r="A3834" s="16">
        <x:v>382800</x:v>
      </x:c>
      <x:c r="B3834" s="173">
        <x:v>783</x:v>
      </x:c>
      <x:c r="C3834" s="16">
        <x:f t="shared" si="271"/>
        <x:v>4.52666666666667</x:v>
      </x:c>
      <x:c r="G3834" s="16">
        <x:v>2</x:v>
      </x:c>
      <x:c r="I3834" s="16" t="s">
        <x:v>104</x:v>
      </x:c>
      <x:c r="K3834" s="16" t="s">
        <x:v>633</x:v>
      </x:c>
      <x:c r="M3834" s="245"/>
      <x:c r="AG3834" s="175"/>
      <x:c r="AL3834" s="176"/>
      <x:c r="AM3834" s="176"/>
      <x:c r="AN3834" s="176"/>
      <x:c r="AO3834" s="176"/>
      <x:c r="AP3834" s="176"/>
      <x:c r="AQ3834" s="176"/>
    </x:row>
    <x:row r="3835" spans="1:43" s="16" customFormat="1" ht="16.5">
      <x:c r="A3835" s="16">
        <x:v>382900</x:v>
      </x:c>
      <x:c r="B3835" s="173">
        <x:v>783</x:v>
      </x:c>
      <x:c r="C3835" s="16">
        <x:f t="shared" si="271"/>
        <x:v>4.84666666666667</x:v>
      </x:c>
      <x:c r="G3835" s="16">
        <x:v>3</x:v>
      </x:c>
      <x:c r="I3835" s="16" t="s">
        <x:v>102</x:v>
      </x:c>
      <x:c r="K3835" s="16" t="s">
        <x:v>633</x:v>
      </x:c>
      <x:c r="M3835" s="245"/>
      <x:c r="AG3835" s="175"/>
      <x:c r="AL3835" s="176"/>
      <x:c r="AM3835" s="176"/>
      <x:c r="AN3835" s="176"/>
      <x:c r="AO3835" s="176"/>
      <x:c r="AP3835" s="176"/>
      <x:c r="AQ3835" s="176"/>
    </x:row>
    <x:row r="3836" spans="1:43" s="16" customFormat="1" ht="16.5">
      <x:c r="A3836" s="16">
        <x:v>383000</x:v>
      </x:c>
      <x:c r="B3836" s="173">
        <x:v>783</x:v>
      </x:c>
      <x:c r="C3836" s="16">
        <x:f t="shared" si="271"/>
        <x:v>5.16666666666667</x:v>
      </x:c>
      <x:c r="G3836" s="16">
        <x:v>2</x:v>
      </x:c>
      <x:c r="I3836" s="16" t="s">
        <x:v>100</x:v>
      </x:c>
      <x:c r="K3836" s="16" t="s">
        <x:v>633</x:v>
      </x:c>
      <x:c r="M3836" s="245"/>
      <x:c r="AG3836" s="175"/>
      <x:c r="AL3836" s="176"/>
      <x:c r="AM3836" s="176"/>
      <x:c r="AN3836" s="176"/>
      <x:c r="AO3836" s="176"/>
      <x:c r="AP3836" s="176"/>
      <x:c r="AQ3836" s="176"/>
    </x:row>
    <x:row r="3837" spans="1:43" s="16" customFormat="1" ht="16.5">
      <x:c r="A3837" s="16">
        <x:v>383100</x:v>
      </x:c>
      <x:c r="B3837" s="173">
        <x:v>783</x:v>
      </x:c>
      <x:c r="C3837" s="16">
        <x:f t="shared" si="271"/>
        <x:v>5.48666666666667</x:v>
      </x:c>
      <x:c r="G3837" s="16">
        <x:v>3</x:v>
      </x:c>
      <x:c r="I3837" s="16" t="s">
        <x:v>103</x:v>
      </x:c>
      <x:c r="K3837" s="16" t="s">
        <x:v>633</x:v>
      </x:c>
      <x:c r="M3837" s="245"/>
      <x:c r="AG3837" s="175"/>
      <x:c r="AL3837" s="176"/>
      <x:c r="AM3837" s="176"/>
      <x:c r="AN3837" s="176"/>
      <x:c r="AO3837" s="176"/>
      <x:c r="AP3837" s="176"/>
      <x:c r="AQ3837" s="176"/>
    </x:row>
    <x:row r="3838" spans="1:43" s="16" customFormat="1" ht="16.5">
      <x:c r="A3838" s="16">
        <x:v>383200</x:v>
      </x:c>
      <x:c r="B3838" s="173">
        <x:v>783</x:v>
      </x:c>
      <x:c r="C3838" s="16">
        <x:f t="shared" si="271"/>
        <x:v>5.80666666666667</x:v>
      </x:c>
      <x:c r="G3838" s="16">
        <x:v>2</x:v>
      </x:c>
      <x:c r="I3838" s="16" t="s">
        <x:v>104</x:v>
      </x:c>
      <x:c r="K3838" s="16" t="s">
        <x:v>633</x:v>
      </x:c>
      <x:c r="M3838" s="245"/>
      <x:c r="AG3838" s="175"/>
      <x:c r="AL3838" s="176"/>
      <x:c r="AM3838" s="176"/>
      <x:c r="AN3838" s="176"/>
      <x:c r="AO3838" s="176"/>
      <x:c r="AP3838" s="176"/>
      <x:c r="AQ3838" s="176"/>
    </x:row>
    <x:row r="3839" spans="1:43" s="16" customFormat="1" ht="16.5">
      <x:c r="A3839" s="16">
        <x:v>383300</x:v>
      </x:c>
      <x:c r="B3839" s="173">
        <x:v>783</x:v>
      </x:c>
      <x:c r="C3839" s="16">
        <x:f t="shared" si="271"/>
        <x:v>6.12666666666667</x:v>
      </x:c>
      <x:c r="G3839" s="16">
        <x:v>3</x:v>
      </x:c>
      <x:c r="I3839" s="16" t="s">
        <x:v>103</x:v>
      </x:c>
      <x:c r="K3839" s="16" t="s">
        <x:v>633</x:v>
      </x:c>
      <x:c r="M3839" s="245"/>
      <x:c r="AG3839" s="175"/>
      <x:c r="AL3839" s="176"/>
      <x:c r="AM3839" s="176"/>
      <x:c r="AN3839" s="176"/>
      <x:c r="AO3839" s="176"/>
      <x:c r="AP3839" s="176"/>
      <x:c r="AQ3839" s="176"/>
    </x:row>
    <x:row r="3840" spans="1:43" s="16" customFormat="1" ht="16.5">
      <x:c r="A3840" s="16">
        <x:v>383400</x:v>
      </x:c>
      <x:c r="B3840" s="173">
        <x:v>783</x:v>
      </x:c>
      <x:c r="C3840" s="16">
        <x:f>C3839+0.38</x:f>
        <x:v>6.50666666666667</x:v>
      </x:c>
      <x:c r="G3840" s="16">
        <x:v>2</x:v>
      </x:c>
      <x:c r="I3840" s="16" t="s">
        <x:v>104</x:v>
      </x:c>
      <x:c r="M3840" s="245"/>
      <x:c r="AG3840" s="175"/>
      <x:c r="AL3840" s="176"/>
      <x:c r="AM3840" s="176"/>
      <x:c r="AN3840" s="176"/>
      <x:c r="AO3840" s="176"/>
      <x:c r="AP3840" s="176"/>
      <x:c r="AQ3840" s="176"/>
    </x:row>
    <x:row r="3841" spans="1:43" s="16" customFormat="1" ht="16.5">
      <x:c r="A3841" s="16">
        <x:v>383500</x:v>
      </x:c>
      <x:c r="B3841" s="173">
        <x:v>783</x:v>
      </x:c>
      <x:c r="C3841" s="16">
        <x:f>C3840+0.4</x:f>
        <x:v>6.90666666666667</x:v>
      </x:c>
      <x:c r="G3841" s="16">
        <x:v>3</x:v>
      </x:c>
      <x:c r="I3841" s="16" t="s">
        <x:v>100</x:v>
      </x:c>
      <x:c r="M3841" s="245"/>
      <x:c r="AG3841" s="175"/>
      <x:c r="AL3841" s="176"/>
      <x:c r="AM3841" s="176"/>
      <x:c r="AN3841" s="176"/>
      <x:c r="AO3841" s="176"/>
      <x:c r="AP3841" s="176"/>
      <x:c r="AQ3841" s="176"/>
    </x:row>
    <x:row r="3842" spans="1:43" s="16" customFormat="1" ht="16.5">
      <x:c r="A3842" s="16">
        <x:v>383600</x:v>
      </x:c>
      <x:c r="B3842" s="173">
        <x:v>783</x:v>
      </x:c>
      <x:c r="C3842" s="16">
        <x:f>C3841+0.42</x:f>
        <x:v>7.32666666666667</x:v>
      </x:c>
      <x:c r="G3842" s="16">
        <x:v>2</x:v>
      </x:c>
      <x:c r="I3842" s="16" t="s">
        <x:v>102</x:v>
      </x:c>
      <x:c r="M3842" s="245"/>
      <x:c r="AG3842" s="175"/>
      <x:c r="AL3842" s="176"/>
      <x:c r="AM3842" s="176"/>
      <x:c r="AN3842" s="176"/>
      <x:c r="AO3842" s="176"/>
      <x:c r="AP3842" s="176"/>
      <x:c r="AQ3842" s="176"/>
    </x:row>
    <x:row r="3843" spans="1:43" s="16" customFormat="1" ht="16.5">
      <x:c r="A3843" s="16">
        <x:v>383700</x:v>
      </x:c>
      <x:c r="B3843" s="173">
        <x:v>783</x:v>
      </x:c>
      <x:c r="C3843" s="16">
        <x:f>C3842+0.44</x:f>
        <x:v>7.76666666666667</x:v>
      </x:c>
      <x:c r="G3843" s="16">
        <x:v>3</x:v>
      </x:c>
      <x:c r="I3843" s="16" t="s">
        <x:v>103</x:v>
      </x:c>
      <x:c r="M3843" s="245"/>
      <x:c r="AG3843" s="175"/>
      <x:c r="AL3843" s="176"/>
      <x:c r="AM3843" s="176"/>
      <x:c r="AN3843" s="176"/>
      <x:c r="AO3843" s="176"/>
      <x:c r="AP3843" s="176"/>
      <x:c r="AQ3843" s="176"/>
    </x:row>
    <x:row r="3844" spans="1:43" s="16" customFormat="1" ht="16.5">
      <x:c r="A3844" s="16">
        <x:v>383800</x:v>
      </x:c>
      <x:c r="B3844" s="173">
        <x:v>783</x:v>
      </x:c>
      <x:c r="C3844" s="16">
        <x:f>C3843+0.44</x:f>
        <x:v>8.20666666666667</x:v>
      </x:c>
      <x:c r="G3844" s="16">
        <x:v>2</x:v>
      </x:c>
      <x:c r="I3844" s="16" t="s">
        <x:v>104</x:v>
      </x:c>
      <x:c r="M3844" s="245"/>
      <x:c r="AG3844" s="175"/>
      <x:c r="AL3844" s="176"/>
      <x:c r="AM3844" s="176"/>
      <x:c r="AN3844" s="176"/>
      <x:c r="AO3844" s="176"/>
      <x:c r="AP3844" s="176"/>
      <x:c r="AQ3844" s="176"/>
    </x:row>
    <x:row r="3845" spans="1:43" s="16" customFormat="1" ht="16.5">
      <x:c r="A3845" s="16">
        <x:v>383900</x:v>
      </x:c>
      <x:c r="B3845" s="173">
        <x:v>783</x:v>
      </x:c>
      <x:c r="C3845" s="16">
        <x:f>253/30</x:f>
        <x:v>8.43333333333333</x:v>
      </x:c>
      <x:c r="G3845" s="16">
        <x:v>4</x:v>
      </x:c>
      <x:c r="I3845" s="16" t="s">
        <x:v>110</x:v>
      </x:c>
      <x:c r="J3845" s="16">
        <x:v>0.65</x:v>
      </x:c>
      <x:c r="M3845" s="245"/>
      <x:c r="AG3845" s="175"/>
      <x:c r="AL3845" s="176"/>
      <x:c r="AM3845" s="176"/>
      <x:c r="AN3845" s="176"/>
      <x:c r="AO3845" s="176"/>
      <x:c r="AP3845" s="176"/>
      <x:c r="AQ3845" s="176"/>
    </x:row>
    <x:row r="3846" spans="1:43" s="31" customFormat="1" ht="16.5">
      <x:c r="A3846" s="31">
        <x:v>384000</x:v>
      </x:c>
      <x:c r="B3846" s="246">
        <x:v>784</x:v>
      </x:c>
      <x:c r="C3846" s="31">
        <x:f>193/30</x:f>
        <x:v>6.43333333333333</x:v>
      </x:c>
      <x:c r="G3846" s="31">
        <x:v>2</x:v>
      </x:c>
      <x:c r="I3846" s="31" t="s">
        <x:v>100</x:v>
      </x:c>
      <x:c r="M3846" s="210">
        <x:v>2927</x:v>
      </x:c>
      <x:c r="O3846" s="30" t="s">
        <x:v>101</x:v>
      </x:c>
      <x:c r="AG3846" s="249"/>
      <x:c r="AL3846" s="250"/>
      <x:c r="AM3846" s="250"/>
      <x:c r="AN3846" s="250"/>
      <x:c r="AO3846" s="250"/>
      <x:c r="AP3846" s="250"/>
      <x:c r="AQ3846" s="250"/>
    </x:row>
    <x:row r="3847" spans="1:43" s="31" customFormat="1" ht="16.5">
      <x:c r="A3847" s="31">
        <x:v>384100</x:v>
      </x:c>
      <x:c r="B3847" s="246">
        <x:v>784</x:v>
      </x:c>
      <x:c r="C3847" s="31">
        <x:v>6.75333333333333</x:v>
      </x:c>
      <x:c r="G3847" s="31">
        <x:v>2</x:v>
      </x:c>
      <x:c r="I3847" s="31" t="s">
        <x:v>103</x:v>
      </x:c>
      <x:c r="M3847" s="210">
        <x:v>2927</x:v>
      </x:c>
      <x:c r="O3847" s="30" t="s">
        <x:v>101</x:v>
      </x:c>
      <x:c r="AG3847" s="249"/>
      <x:c r="AL3847" s="250"/>
      <x:c r="AM3847" s="250"/>
      <x:c r="AN3847" s="250"/>
      <x:c r="AO3847" s="250"/>
      <x:c r="AP3847" s="250"/>
      <x:c r="AQ3847" s="250"/>
    </x:row>
    <x:row r="3848" spans="1:43" s="31" customFormat="1" ht="16.5">
      <x:c r="A3848" s="31">
        <x:v>384200</x:v>
      </x:c>
      <x:c r="B3848" s="246">
        <x:v>784</x:v>
      </x:c>
      <x:c r="C3848" s="31">
        <x:v>7.07333333333333</x:v>
      </x:c>
      <x:c r="G3848" s="31">
        <x:v>2</x:v>
      </x:c>
      <x:c r="I3848" s="31" t="s">
        <x:v>104</x:v>
      </x:c>
      <x:c r="M3848" s="210">
        <x:v>2927</x:v>
      </x:c>
      <x:c r="O3848" s="30" t="s">
        <x:v>101</x:v>
      </x:c>
      <x:c r="AG3848" s="249"/>
      <x:c r="AL3848" s="250"/>
      <x:c r="AM3848" s="250"/>
      <x:c r="AN3848" s="250"/>
      <x:c r="AO3848" s="250"/>
      <x:c r="AP3848" s="250"/>
      <x:c r="AQ3848" s="250"/>
    </x:row>
    <x:row r="3849" spans="1:43" s="1" customFormat="1" ht="16.5">
      <x:c r="A3849" s="1">
        <x:v>384300</x:v>
      </x:c>
      <x:c r="B3849" s="194">
        <x:v>785</x:v>
      </x:c>
      <x:c r="C3849" s="1">
        <x:v>4.733333333</x:v>
      </x:c>
      <x:c r="G3849" s="1">
        <x:v>2</x:v>
      </x:c>
      <x:c r="I3849" s="1" t="s">
        <x:v>103</x:v>
      </x:c>
      <x:c r="K3849" s="1" t="s">
        <x:v>133</x:v>
      </x:c>
      <x:c r="M3849" s="2">
        <x:v>1015</x:v>
      </x:c>
      <x:c r="O3849" s="30" t="s">
        <x:v>101</x:v>
      </x:c>
      <x:c r="AG3849" s="197">
        <x:v>1</x:v>
      </x:c>
      <x:c r="AL3849" s="198"/>
      <x:c r="AM3849" s="198"/>
      <x:c r="AN3849" s="198"/>
      <x:c r="AO3849" s="198"/>
      <x:c r="AP3849" s="198"/>
      <x:c r="AQ3849" s="198"/>
    </x:row>
    <x:row r="3850" spans="1:43" s="1" customFormat="1" ht="16.5">
      <x:c r="A3850" s="1">
        <x:v>384400</x:v>
      </x:c>
      <x:c r="B3850" s="194">
        <x:v>785</x:v>
      </x:c>
      <x:c r="C3850" s="1">
        <x:v>5.113333333</x:v>
      </x:c>
      <x:c r="G3850" s="1">
        <x:v>3</x:v>
      </x:c>
      <x:c r="I3850" s="1" t="s">
        <x:v>104</x:v>
      </x:c>
      <x:c r="K3850" s="1" t="s">
        <x:v>133</x:v>
      </x:c>
      <x:c r="M3850" s="2">
        <x:v>1015</x:v>
      </x:c>
      <x:c r="O3850" s="30" t="s">
        <x:v>101</x:v>
      </x:c>
      <x:c r="AG3850" s="197">
        <x:v>2</x:v>
      </x:c>
      <x:c r="AL3850" s="198"/>
      <x:c r="AM3850" s="198"/>
      <x:c r="AN3850" s="198"/>
      <x:c r="AO3850" s="198"/>
      <x:c r="AP3850" s="198"/>
      <x:c r="AQ3850" s="198"/>
    </x:row>
    <x:row r="3851" spans="1:43" s="1" customFormat="1" ht="16.5">
      <x:c r="A3851" s="1">
        <x:v>384500</x:v>
      </x:c>
      <x:c r="B3851" s="194">
        <x:v>785</x:v>
      </x:c>
      <x:c r="C3851" s="1">
        <x:v>5.463333333</x:v>
      </x:c>
      <x:c r="G3851" s="1">
        <x:v>2</x:v>
      </x:c>
      <x:c r="I3851" s="1" t="s">
        <x:v>102</x:v>
      </x:c>
      <x:c r="K3851" s="1" t="s">
        <x:v>133</x:v>
      </x:c>
      <x:c r="M3851" s="2">
        <x:v>1015</x:v>
      </x:c>
      <x:c r="O3851" s="30" t="s">
        <x:v>101</x:v>
      </x:c>
      <x:c r="AG3851" s="197">
        <x:v>2</x:v>
      </x:c>
      <x:c r="AL3851" s="198"/>
      <x:c r="AM3851" s="198"/>
      <x:c r="AN3851" s="198"/>
      <x:c r="AO3851" s="198"/>
      <x:c r="AP3851" s="198"/>
      <x:c r="AQ3851" s="198"/>
    </x:row>
    <x:row r="3852" spans="1:43" s="1" customFormat="1" ht="16.5">
      <x:c r="A3852" s="1">
        <x:v>384600</x:v>
      </x:c>
      <x:c r="B3852" s="194">
        <x:v>785</x:v>
      </x:c>
      <x:c r="C3852" s="1">
        <x:v>5.813333333</x:v>
      </x:c>
      <x:c r="G3852" s="1">
        <x:v>3</x:v>
      </x:c>
      <x:c r="I3852" s="1" t="s">
        <x:v>100</x:v>
      </x:c>
      <x:c r="K3852" s="1" t="s">
        <x:v>133</x:v>
      </x:c>
      <x:c r="M3852" s="2">
        <x:v>1015</x:v>
      </x:c>
      <x:c r="O3852" s="30" t="s">
        <x:v>101</x:v>
      </x:c>
      <x:c r="AG3852" s="197">
        <x:v>2</x:v>
      </x:c>
      <x:c r="AL3852" s="198"/>
      <x:c r="AM3852" s="198"/>
      <x:c r="AN3852" s="198"/>
      <x:c r="AO3852" s="198"/>
      <x:c r="AP3852" s="198"/>
      <x:c r="AQ3852" s="198"/>
    </x:row>
    <x:row r="3853" spans="1:43" s="1" customFormat="1" ht="16.5">
      <x:c r="A3853" s="1">
        <x:v>384700</x:v>
      </x:c>
      <x:c r="B3853" s="194">
        <x:v>785</x:v>
      </x:c>
      <x:c r="C3853" s="1">
        <x:v>6.163333333</x:v>
      </x:c>
      <x:c r="G3853" s="1">
        <x:v>2</x:v>
      </x:c>
      <x:c r="I3853" s="1" t="s">
        <x:v>103</x:v>
      </x:c>
      <x:c r="K3853" s="1" t="s">
        <x:v>133</x:v>
      </x:c>
      <x:c r="M3853" s="2">
        <x:v>1015</x:v>
      </x:c>
      <x:c r="O3853" s="30" t="s">
        <x:v>101</x:v>
      </x:c>
      <x:c r="AG3853" s="197">
        <x:v>2</x:v>
      </x:c>
      <x:c r="AL3853" s="198"/>
      <x:c r="AM3853" s="198"/>
      <x:c r="AN3853" s="198"/>
      <x:c r="AO3853" s="198"/>
      <x:c r="AP3853" s="198"/>
      <x:c r="AQ3853" s="198"/>
    </x:row>
    <x:row r="3854" spans="1:43" s="1" customFormat="1" ht="16.5">
      <x:c r="A3854" s="1">
        <x:v>384800</x:v>
      </x:c>
      <x:c r="B3854" s="194">
        <x:v>785</x:v>
      </x:c>
      <x:c r="C3854" s="1">
        <x:v>6.513333333</x:v>
      </x:c>
      <x:c r="G3854" s="1">
        <x:v>3</x:v>
      </x:c>
      <x:c r="I3854" s="1" t="s">
        <x:v>104</x:v>
      </x:c>
      <x:c r="K3854" s="1" t="s">
        <x:v>133</x:v>
      </x:c>
      <x:c r="M3854" s="2">
        <x:v>1015</x:v>
      </x:c>
      <x:c r="O3854" s="30" t="s">
        <x:v>101</x:v>
      </x:c>
      <x:c r="AG3854" s="197">
        <x:v>2</x:v>
      </x:c>
      <x:c r="AL3854" s="198"/>
      <x:c r="AM3854" s="198"/>
      <x:c r="AN3854" s="198"/>
      <x:c r="AO3854" s="198"/>
      <x:c r="AP3854" s="198"/>
      <x:c r="AQ3854" s="198"/>
    </x:row>
    <x:row r="3855" spans="1:43" s="1" customFormat="1" ht="16.5">
      <x:c r="A3855" s="1">
        <x:v>384900</x:v>
      </x:c>
      <x:c r="B3855" s="194">
        <x:v>785</x:v>
      </x:c>
      <x:c r="C3855" s="1">
        <x:v>6.863333333</x:v>
      </x:c>
      <x:c r="G3855" s="1">
        <x:v>2</x:v>
      </x:c>
      <x:c r="I3855" s="1" t="s">
        <x:v>100</x:v>
      </x:c>
      <x:c r="K3855" s="1" t="s">
        <x:v>133</x:v>
      </x:c>
      <x:c r="M3855" s="2">
        <x:v>1015</x:v>
      </x:c>
      <x:c r="O3855" s="30" t="s">
        <x:v>101</x:v>
      </x:c>
      <x:c r="AG3855" s="197">
        <x:v>2</x:v>
      </x:c>
      <x:c r="AL3855" s="198"/>
      <x:c r="AM3855" s="198"/>
      <x:c r="AN3855" s="198"/>
      <x:c r="AO3855" s="198"/>
      <x:c r="AP3855" s="198"/>
      <x:c r="AQ3855" s="198"/>
    </x:row>
    <x:row r="3856" spans="1:43" s="1" customFormat="1" ht="16.5">
      <x:c r="A3856" s="1">
        <x:v>385000</x:v>
      </x:c>
      <x:c r="B3856" s="194">
        <x:v>785</x:v>
      </x:c>
      <x:c r="C3856" s="1">
        <x:v>7.213333333</x:v>
      </x:c>
      <x:c r="G3856" s="1">
        <x:v>3</x:v>
      </x:c>
      <x:c r="I3856" s="1" t="s">
        <x:v>102</x:v>
      </x:c>
      <x:c r="K3856" s="1" t="s">
        <x:v>133</x:v>
      </x:c>
      <x:c r="M3856" s="2">
        <x:v>1015</x:v>
      </x:c>
      <x:c r="O3856" s="30" t="s">
        <x:v>101</x:v>
      </x:c>
      <x:c r="AG3856" s="197">
        <x:v>2</x:v>
      </x:c>
      <x:c r="AL3856" s="198"/>
      <x:c r="AM3856" s="198"/>
      <x:c r="AN3856" s="198"/>
      <x:c r="AO3856" s="198"/>
      <x:c r="AP3856" s="198"/>
      <x:c r="AQ3856" s="198"/>
    </x:row>
    <x:row r="3857" spans="1:43" s="1" customFormat="1" ht="16.5">
      <x:c r="A3857" s="1">
        <x:v>385100</x:v>
      </x:c>
      <x:c r="B3857" s="194">
        <x:v>785</x:v>
      </x:c>
      <x:c r="C3857" s="1">
        <x:f>243/30</x:f>
        <x:v>8.1</x:v>
      </x:c>
      <x:c r="G3857" s="1">
        <x:v>4</x:v>
      </x:c>
      <x:c r="I3857" s="1" t="s">
        <x:v>100</x:v>
      </x:c>
      <x:c r="K3857" s="1" t="s">
        <x:v>171</x:v>
      </x:c>
      <x:c r="M3857" s="2">
        <x:v>1032</x:v>
      </x:c>
      <x:c r="O3857" s="30" t="s">
        <x:v>101</x:v>
      </x:c>
      <x:c r="AG3857" s="197">
        <x:v>2</x:v>
      </x:c>
      <x:c r="AL3857" s="198"/>
      <x:c r="AM3857" s="198"/>
      <x:c r="AN3857" s="198"/>
      <x:c r="AO3857" s="198"/>
      <x:c r="AP3857" s="198"/>
      <x:c r="AQ3857" s="198"/>
    </x:row>
    <x:row r="3858" spans="1:43" s="1" customFormat="1" ht="16.5">
      <x:c r="A3858" s="1">
        <x:v>385200</x:v>
      </x:c>
      <x:c r="B3858" s="194">
        <x:v>785</x:v>
      </x:c>
      <x:c r="C3858" s="1">
        <x:f>C3857+0.38</x:f>
        <x:v>8.48</x:v>
      </x:c>
      <x:c r="G3858" s="1">
        <x:v>4</x:v>
      </x:c>
      <x:c r="I3858" s="1" t="s">
        <x:v>110</x:v>
      </x:c>
      <x:c r="J3858" s="1">
        <x:v>0.65</x:v>
      </x:c>
      <x:c r="K3858" s="1" t="s">
        <x:v>133</x:v>
      </x:c>
      <x:c r="M3858" s="2">
        <x:v>1032</x:v>
      </x:c>
      <x:c r="O3858" s="30" t="s">
        <x:v>101</x:v>
      </x:c>
      <x:c r="AG3858" s="197">
        <x:v>2</x:v>
      </x:c>
      <x:c r="AL3858" s="198"/>
      <x:c r="AM3858" s="198"/>
      <x:c r="AN3858" s="198"/>
      <x:c r="AO3858" s="198"/>
      <x:c r="AP3858" s="198"/>
      <x:c r="AQ3858" s="198"/>
    </x:row>
    <x:row r="3859" spans="1:43" s="1" customFormat="1" ht="16.5">
      <x:c r="A3859" s="1">
        <x:v>385300</x:v>
      </x:c>
      <x:c r="B3859" s="194">
        <x:v>785</x:v>
      </x:c>
      <x:c r="C3859" s="1">
        <x:f>C3858+0.3</x:f>
        <x:v>8.78</x:v>
      </x:c>
      <x:c r="G3859" s="1">
        <x:v>4</x:v>
      </x:c>
      <x:c r="K3859" s="1" t="s">
        <x:v>133</x:v>
      </x:c>
      <x:c r="M3859" s="2">
        <x:v>1032</x:v>
      </x:c>
      <x:c r="O3859" s="30" t="s">
        <x:v>101</x:v>
      </x:c>
      <x:c r="AG3859" s="197">
        <x:v>2</x:v>
      </x:c>
      <x:c r="AL3859" s="198"/>
      <x:c r="AM3859" s="198"/>
      <x:c r="AN3859" s="198"/>
      <x:c r="AO3859" s="198"/>
      <x:c r="AP3859" s="198"/>
      <x:c r="AQ3859" s="198"/>
    </x:row>
    <x:row r="3860" spans="1:43" s="1" customFormat="1" ht="16.5">
      <x:c r="A3860" s="1">
        <x:v>385400</x:v>
      </x:c>
      <x:c r="B3860" s="247">
        <x:v>786</x:v>
      </x:c>
      <x:c r="C3860" s="248">
        <x:f>13/30</x:f>
        <x:v>0.433333333333333</x:v>
      </x:c>
      <x:c r="D3860" s="248"/>
      <x:c r="E3860" s="248"/>
      <x:c r="F3860" s="248"/>
      <x:c r="G3860" s="248">
        <x:v>2</x:v>
      </x:c>
      <x:c r="H3860" s="248"/>
      <x:c r="I3860" s="248" t="s">
        <x:v>100</x:v>
      </x:c>
      <x:c r="J3860" s="248"/>
      <x:c r="K3860" s="248"/>
      <x:c r="M3860" s="2">
        <x:v>2933</x:v>
      </x:c>
      <x:c r="O3860" s="30" t="s">
        <x:v>101</x:v>
      </x:c>
      <x:c r="S3860" s="1" t="s">
        <x:v>120</x:v>
      </x:c>
      <x:c r="T3860" s="6">
        <x:v>0.7</x:v>
      </x:c>
      <x:c r="AG3860" s="197">
        <x:v>2</x:v>
      </x:c>
      <x:c r="AI3860" s="1">
        <x:v>1</x:v>
      </x:c>
      <x:c r="AL3860" s="198"/>
      <x:c r="AM3860" s="198"/>
      <x:c r="AN3860" s="198"/>
      <x:c r="AO3860" s="198"/>
      <x:c r="AP3860" s="198"/>
      <x:c r="AQ3860" s="198"/>
    </x:row>
    <x:row r="3861" spans="1:43" s="1" customFormat="1" ht="16.5">
      <x:c r="A3861" s="1">
        <x:v>385500</x:v>
      </x:c>
      <x:c r="B3861" s="247">
        <x:v>786</x:v>
      </x:c>
      <x:c r="C3861" s="248">
        <x:v>0.44</x:v>
      </x:c>
      <x:c r="D3861" s="248">
        <x:v>1</x:v>
      </x:c>
      <x:c r="E3861" s="248"/>
      <x:c r="F3861" s="248"/>
      <x:c r="G3861" s="248"/>
      <x:c r="H3861" s="248"/>
      <x:c r="I3861" s="248"/>
      <x:c r="J3861" s="248"/>
      <x:c r="K3861" s="248"/>
      <x:c r="M3861" s="2"/>
      <x:c r="O3861" s="30"/>
      <x:c r="S3861" s="1" t="s">
        <x:v>264</x:v>
      </x:c>
      <x:c r="T3861" s="6"/>
      <x:c r="AG3861" s="197"/>
      <x:c r="AI3861" s="1">
        <x:v>1</x:v>
      </x:c>
      <x:c r="AL3861" s="198"/>
      <x:c r="AM3861" s="198"/>
      <x:c r="AN3861" s="198"/>
      <x:c r="AO3861" s="198"/>
      <x:c r="AP3861" s="198"/>
      <x:c r="AQ3861" s="198"/>
    </x:row>
    <x:row r="3862" spans="1:43" s="1" customFormat="1" ht="16.5">
      <x:c r="A3862" s="1">
        <x:v>385600</x:v>
      </x:c>
      <x:c r="B3862" s="247">
        <x:v>786</x:v>
      </x:c>
      <x:c r="C3862" s="248">
        <x:f>27/30</x:f>
        <x:v>0.9</x:v>
      </x:c>
      <x:c r="D3862" s="248"/>
      <x:c r="E3862" s="248"/>
      <x:c r="F3862" s="248"/>
      <x:c r="G3862" s="248">
        <x:v>2</x:v>
      </x:c>
      <x:c r="H3862" s="248"/>
      <x:c r="I3862" s="248" t="s">
        <x:v>104</x:v>
      </x:c>
      <x:c r="J3862" s="248"/>
      <x:c r="K3862" s="248"/>
      <x:c r="M3862" s="2">
        <x:v>2933</x:v>
      </x:c>
      <x:c r="O3862" s="30" t="s">
        <x:v>101</x:v>
      </x:c>
      <x:c r="P3862" s="1" t="s">
        <x:v>512</x:v>
      </x:c>
      <x:c r="S3862" s="1" t="s">
        <x:v>207</x:v>
      </x:c>
      <x:c r="T3862" s="1">
        <x:v>0.3</x:v>
      </x:c>
      <x:c r="AG3862" s="197">
        <x:v>2</x:v>
      </x:c>
      <x:c r="AI3862" s="1">
        <x:v>1</x:v>
      </x:c>
      <x:c r="AL3862" s="198"/>
      <x:c r="AM3862" s="198"/>
      <x:c r="AN3862" s="198"/>
      <x:c r="AO3862" s="198"/>
      <x:c r="AP3862" s="198"/>
      <x:c r="AQ3862" s="198"/>
    </x:row>
    <x:row r="3863" spans="1:43" s="1" customFormat="1" ht="16.5">
      <x:c r="A3863" s="1">
        <x:v>385700</x:v>
      </x:c>
      <x:c r="B3863" s="247">
        <x:v>786</x:v>
      </x:c>
      <x:c r="C3863" s="248">
        <x:f>54/30</x:f>
        <x:v>1.8</x:v>
      </x:c>
      <x:c r="D3863" s="248"/>
      <x:c r="E3863" s="248"/>
      <x:c r="F3863" s="248"/>
      <x:c r="G3863" s="248">
        <x:v>3</x:v>
      </x:c>
      <x:c r="H3863" s="248"/>
      <x:c r="I3863" s="248" t="s">
        <x:v>100</x:v>
      </x:c>
      <x:c r="J3863" s="248"/>
      <x:c r="K3863" s="248"/>
      <x:c r="M3863" s="210">
        <x:v>2950</x:v>
      </x:c>
      <x:c r="O3863" s="30" t="s">
        <x:v>101</x:v>
      </x:c>
      <x:c r="T3863" s="6"/>
      <x:c r="AG3863" s="197">
        <x:v>2</x:v>
      </x:c>
      <x:c r="AL3863" s="198"/>
      <x:c r="AM3863" s="198"/>
      <x:c r="AN3863" s="198"/>
      <x:c r="AO3863" s="198"/>
      <x:c r="AP3863" s="198"/>
      <x:c r="AQ3863" s="198"/>
    </x:row>
    <x:row r="3864" spans="1:43" s="1" customFormat="1" ht="16.5">
      <x:c r="A3864" s="1">
        <x:v>385800</x:v>
      </x:c>
      <x:c r="B3864" s="247">
        <x:v>787</x:v>
      </x:c>
      <x:c r="C3864" s="248">
        <x:f>19/30</x:f>
        <x:v>0.633333333333333</x:v>
      </x:c>
      <x:c r="D3864" s="248"/>
      <x:c r="E3864" s="248"/>
      <x:c r="F3864" s="248"/>
      <x:c r="G3864" s="248">
        <x:v>6</x:v>
      </x:c>
      <x:c r="H3864" s="248"/>
      <x:c r="I3864" s="248" t="s">
        <x:v>104</x:v>
      </x:c>
      <x:c r="J3864" s="248"/>
      <x:c r="K3864" s="248"/>
      <x:c r="M3864" s="210">
        <x:v>2935</x:v>
      </x:c>
      <x:c r="O3864" s="30" t="s">
        <x:v>101</x:v>
      </x:c>
      <x:c r="AG3864" s="197">
        <x:v>1</x:v>
      </x:c>
      <x:c r="AL3864" s="198"/>
      <x:c r="AM3864" s="198"/>
      <x:c r="AN3864" s="198"/>
      <x:c r="AO3864" s="198"/>
      <x:c r="AP3864" s="198"/>
      <x:c r="AQ3864" s="198"/>
    </x:row>
    <x:row r="3865" spans="1:43" s="1" customFormat="1" ht="16.5">
      <x:c r="A3865" s="1">
        <x:v>385900</x:v>
      </x:c>
      <x:c r="B3865" s="247">
        <x:v>787</x:v>
      </x:c>
      <x:c r="C3865" s="248">
        <x:f>49/30</x:f>
        <x:v>1.63333333333333</x:v>
      </x:c>
      <x:c r="D3865" s="248"/>
      <x:c r="E3865" s="248"/>
      <x:c r="F3865" s="248"/>
      <x:c r="G3865" s="248">
        <x:v>7</x:v>
      </x:c>
      <x:c r="H3865" s="248"/>
      <x:c r="I3865" s="248" t="s">
        <x:v>102</x:v>
      </x:c>
      <x:c r="J3865" s="248"/>
      <x:c r="K3865" s="248"/>
      <x:c r="M3865" s="210">
        <x:v>2935</x:v>
      </x:c>
      <x:c r="O3865" s="30" t="s">
        <x:v>101</x:v>
      </x:c>
      <x:c r="AG3865" s="197">
        <x:v>2</x:v>
      </x:c>
      <x:c r="AL3865" s="198"/>
      <x:c r="AM3865" s="198"/>
      <x:c r="AN3865" s="198"/>
      <x:c r="AO3865" s="198"/>
      <x:c r="AP3865" s="198"/>
      <x:c r="AQ3865" s="198"/>
    </x:row>
    <x:row r="3866" spans="1:43" s="1" customFormat="1" ht="16.5">
      <x:c r="A3866" s="1">
        <x:v>386000</x:v>
      </x:c>
      <x:c r="B3866" s="247">
        <x:v>788</x:v>
      </x:c>
      <x:c r="C3866" s="248">
        <x:v>0.46666</x:v>
      </x:c>
      <x:c r="D3866" s="248"/>
      <x:c r="E3866" s="248"/>
      <x:c r="F3866" s="248"/>
      <x:c r="G3866" s="248">
        <x:v>2</x:v>
      </x:c>
      <x:c r="H3866" s="248"/>
      <x:c r="I3866" s="248" t="s">
        <x:v>103</x:v>
      </x:c>
      <x:c r="J3866" s="248"/>
      <x:c r="K3866" s="248" t="s">
        <x:v>634</x:v>
      </x:c>
      <x:c r="M3866" s="210">
        <x:v>2937</x:v>
      </x:c>
      <x:c r="O3866" s="30" t="s">
        <x:v>101</x:v>
      </x:c>
      <x:c r="AG3866" s="197">
        <x:v>1</x:v>
      </x:c>
      <x:c r="AL3866" s="198"/>
      <x:c r="AM3866" s="198"/>
      <x:c r="AN3866" s="198"/>
      <x:c r="AO3866" s="198"/>
      <x:c r="AP3866" s="198"/>
      <x:c r="AQ3866" s="198"/>
    </x:row>
    <x:row r="3867" spans="1:43" s="1" customFormat="1" ht="16.5">
      <x:c r="A3867" s="1">
        <x:v>386100</x:v>
      </x:c>
      <x:c r="B3867" s="247">
        <x:v>788</x:v>
      </x:c>
      <x:c r="C3867" s="248">
        <x:v>0.66666</x:v>
      </x:c>
      <x:c r="D3867" s="248"/>
      <x:c r="E3867" s="248"/>
      <x:c r="F3867" s="248"/>
      <x:c r="G3867" s="248">
        <x:v>3</x:v>
      </x:c>
      <x:c r="H3867" s="248"/>
      <x:c r="I3867" s="248" t="s">
        <x:v>100</x:v>
      </x:c>
      <x:c r="J3867" s="248"/>
      <x:c r="K3867" s="248" t="s">
        <x:v>634</x:v>
      </x:c>
      <x:c r="M3867" s="210">
        <x:v>2937</x:v>
      </x:c>
      <x:c r="O3867" s="30" t="s">
        <x:v>101</x:v>
      </x:c>
      <x:c r="AG3867" s="197">
        <x:v>1</x:v>
      </x:c>
      <x:c r="AL3867" s="198"/>
      <x:c r="AM3867" s="198"/>
      <x:c r="AN3867" s="198"/>
      <x:c r="AO3867" s="198"/>
      <x:c r="AP3867" s="198"/>
      <x:c r="AQ3867" s="198"/>
    </x:row>
    <x:row r="3868" spans="1:43" s="1" customFormat="1" ht="16.5">
      <x:c r="A3868" s="1">
        <x:v>386200</x:v>
      </x:c>
      <x:c r="B3868" s="247">
        <x:v>788</x:v>
      </x:c>
      <x:c r="C3868" s="248">
        <x:v>0.86666</x:v>
      </x:c>
      <x:c r="D3868" s="248"/>
      <x:c r="E3868" s="248"/>
      <x:c r="F3868" s="248"/>
      <x:c r="G3868" s="248">
        <x:v>4</x:v>
      </x:c>
      <x:c r="H3868" s="248"/>
      <x:c r="I3868" s="248" t="s">
        <x:v>102</x:v>
      </x:c>
      <x:c r="J3868" s="248"/>
      <x:c r="K3868" s="248" t="s">
        <x:v>634</x:v>
      </x:c>
      <x:c r="M3868" s="210">
        <x:v>2937</x:v>
      </x:c>
      <x:c r="O3868" s="30" t="s">
        <x:v>101</x:v>
      </x:c>
      <x:c r="AG3868" s="197">
        <x:v>1</x:v>
      </x:c>
      <x:c r="AL3868" s="198"/>
      <x:c r="AM3868" s="198"/>
      <x:c r="AN3868" s="198"/>
      <x:c r="AO3868" s="198"/>
      <x:c r="AP3868" s="198"/>
      <x:c r="AQ3868" s="198"/>
    </x:row>
    <x:row r="3869" spans="1:43" s="1" customFormat="1" ht="16.5">
      <x:c r="A3869" s="1">
        <x:v>386300</x:v>
      </x:c>
      <x:c r="B3869" s="247">
        <x:v>788</x:v>
      </x:c>
      <x:c r="C3869" s="248">
        <x:v>1.06666</x:v>
      </x:c>
      <x:c r="D3869" s="248"/>
      <x:c r="E3869" s="248"/>
      <x:c r="F3869" s="248"/>
      <x:c r="G3869" s="248">
        <x:v>2</x:v>
      </x:c>
      <x:c r="H3869" s="248"/>
      <x:c r="I3869" s="248" t="s">
        <x:v>103</x:v>
      </x:c>
      <x:c r="J3869" s="248"/>
      <x:c r="K3869" s="248" t="s">
        <x:v>634</x:v>
      </x:c>
      <x:c r="M3869" s="210">
        <x:v>2937</x:v>
      </x:c>
      <x:c r="O3869" s="30" t="s">
        <x:v>101</x:v>
      </x:c>
      <x:c r="AG3869" s="197">
        <x:v>1</x:v>
      </x:c>
      <x:c r="AL3869" s="198"/>
      <x:c r="AM3869" s="198"/>
      <x:c r="AN3869" s="198"/>
      <x:c r="AO3869" s="198"/>
      <x:c r="AP3869" s="198"/>
      <x:c r="AQ3869" s="198"/>
    </x:row>
    <x:row r="3870" spans="1:43" s="1" customFormat="1" ht="16.5">
      <x:c r="A3870" s="1">
        <x:v>386400</x:v>
      </x:c>
      <x:c r="B3870" s="247">
        <x:v>788</x:v>
      </x:c>
      <x:c r="C3870" s="248">
        <x:v>1.26666</x:v>
      </x:c>
      <x:c r="D3870" s="248"/>
      <x:c r="E3870" s="248"/>
      <x:c r="F3870" s="248"/>
      <x:c r="G3870" s="248">
        <x:v>3</x:v>
      </x:c>
      <x:c r="H3870" s="248"/>
      <x:c r="I3870" s="248" t="s">
        <x:v>100</x:v>
      </x:c>
      <x:c r="J3870" s="248"/>
      <x:c r="K3870" s="248" t="s">
        <x:v>634</x:v>
      </x:c>
      <x:c r="M3870" s="210">
        <x:v>2937</x:v>
      </x:c>
      <x:c r="O3870" s="30" t="s">
        <x:v>101</x:v>
      </x:c>
      <x:c r="AG3870" s="197">
        <x:v>1</x:v>
      </x:c>
      <x:c r="AL3870" s="198"/>
      <x:c r="AM3870" s="198"/>
      <x:c r="AN3870" s="198"/>
      <x:c r="AO3870" s="198"/>
      <x:c r="AP3870" s="198"/>
      <x:c r="AQ3870" s="198"/>
    </x:row>
    <x:row r="3871" spans="1:43" s="1" customFormat="1" ht="16.5">
      <x:c r="A3871" s="1">
        <x:v>386500</x:v>
      </x:c>
      <x:c r="B3871" s="247">
        <x:v>788</x:v>
      </x:c>
      <x:c r="C3871" s="248">
        <x:v>1.46666</x:v>
      </x:c>
      <x:c r="D3871" s="248"/>
      <x:c r="E3871" s="248"/>
      <x:c r="F3871" s="248"/>
      <x:c r="G3871" s="248">
        <x:v>4</x:v>
      </x:c>
      <x:c r="H3871" s="248"/>
      <x:c r="I3871" s="248" t="s">
        <x:v>102</x:v>
      </x:c>
      <x:c r="J3871" s="248"/>
      <x:c r="K3871" s="248" t="s">
        <x:v>634</x:v>
      </x:c>
      <x:c r="M3871" s="210">
        <x:v>2937</x:v>
      </x:c>
      <x:c r="O3871" s="30" t="s">
        <x:v>101</x:v>
      </x:c>
      <x:c r="AG3871" s="197">
        <x:v>1</x:v>
      </x:c>
      <x:c r="AL3871" s="198"/>
      <x:c r="AM3871" s="198"/>
      <x:c r="AN3871" s="198"/>
      <x:c r="AO3871" s="198"/>
      <x:c r="AP3871" s="198"/>
      <x:c r="AQ3871" s="198"/>
    </x:row>
    <x:row r="3872" spans="1:43" s="1" customFormat="1" ht="16.5">
      <x:c r="A3872" s="1">
        <x:v>386600</x:v>
      </x:c>
      <x:c r="B3872" s="247">
        <x:v>788</x:v>
      </x:c>
      <x:c r="C3872" s="248">
        <x:v>1.9</x:v>
      </x:c>
      <x:c r="D3872" s="248"/>
      <x:c r="E3872" s="248"/>
      <x:c r="F3872" s="248"/>
      <x:c r="G3872" s="248">
        <x:v>5</x:v>
      </x:c>
      <x:c r="H3872" s="248"/>
      <x:c r="I3872" s="248" t="s">
        <x:v>100</x:v>
      </x:c>
      <x:c r="J3872" s="248"/>
      <x:c r="K3872" s="248" t="s">
        <x:v>634</x:v>
      </x:c>
      <x:c r="M3872" s="210">
        <x:v>2937</x:v>
      </x:c>
      <x:c r="O3872" s="30" t="s">
        <x:v>101</x:v>
      </x:c>
      <x:c r="AG3872" s="197">
        <x:v>2</x:v>
      </x:c>
      <x:c r="AL3872" s="198"/>
      <x:c r="AM3872" s="198"/>
      <x:c r="AN3872" s="198"/>
      <x:c r="AO3872" s="198"/>
      <x:c r="AP3872" s="198"/>
      <x:c r="AQ3872" s="198"/>
    </x:row>
    <x:row r="3873" spans="1:43" s="1" customFormat="1" ht="16.5">
      <x:c r="A3873" s="1">
        <x:v>386700</x:v>
      </x:c>
      <x:c r="B3873" s="247">
        <x:v>789</x:v>
      </x:c>
      <x:c r="C3873" s="248">
        <x:v>0.63333</x:v>
      </x:c>
      <x:c r="D3873" s="248"/>
      <x:c r="E3873" s="248"/>
      <x:c r="F3873" s="248"/>
      <x:c r="G3873" s="248">
        <x:v>5</x:v>
      </x:c>
      <x:c r="H3873" s="248"/>
      <x:c r="I3873" s="248" t="s">
        <x:v>104</x:v>
      </x:c>
      <x:c r="J3873" s="248"/>
      <x:c r="K3873" s="248" t="s">
        <x:v>634</x:v>
      </x:c>
      <x:c r="M3873" s="210">
        <x:v>2939</x:v>
      </x:c>
      <x:c r="O3873" s="30" t="s">
        <x:v>101</x:v>
      </x:c>
      <x:c r="AG3873" s="197">
        <x:v>1</x:v>
      </x:c>
      <x:c r="AL3873" s="198"/>
      <x:c r="AM3873" s="198"/>
      <x:c r="AN3873" s="198"/>
      <x:c r="AO3873" s="198"/>
      <x:c r="AP3873" s="198"/>
      <x:c r="AQ3873" s="198"/>
    </x:row>
    <x:row r="3874" spans="1:43" s="1" customFormat="1" ht="16.5">
      <x:c r="A3874" s="1">
        <x:v>386800</x:v>
      </x:c>
      <x:c r="B3874" s="247">
        <x:v>789</x:v>
      </x:c>
      <x:c r="C3874" s="248">
        <x:f t="shared" ref="C3874:C3878" si="272">C3873+0.18</x:f>
        <x:v>0.81333</x:v>
      </x:c>
      <x:c r="D3874" s="248"/>
      <x:c r="E3874" s="248"/>
      <x:c r="F3874" s="248"/>
      <x:c r="G3874" s="248">
        <x:v>5</x:v>
      </x:c>
      <x:c r="H3874" s="248"/>
      <x:c r="I3874" s="248" t="s">
        <x:v>100</x:v>
      </x:c>
      <x:c r="J3874" s="248"/>
      <x:c r="K3874" s="248" t="s">
        <x:v>634</x:v>
      </x:c>
      <x:c r="M3874" s="210">
        <x:v>2939</x:v>
      </x:c>
      <x:c r="O3874" s="30" t="s">
        <x:v>101</x:v>
      </x:c>
      <x:c r="AG3874" s="197">
        <x:v>1</x:v>
      </x:c>
      <x:c r="AL3874" s="198"/>
      <x:c r="AM3874" s="198"/>
      <x:c r="AN3874" s="198"/>
      <x:c r="AO3874" s="198"/>
      <x:c r="AP3874" s="198"/>
      <x:c r="AQ3874" s="198"/>
    </x:row>
    <x:row r="3875" spans="1:43" s="1" customFormat="1" ht="16.5">
      <x:c r="A3875" s="1">
        <x:v>386900</x:v>
      </x:c>
      <x:c r="B3875" s="247">
        <x:v>789</x:v>
      </x:c>
      <x:c r="C3875" s="248">
        <x:f t="shared" si="272"/>
        <x:v>0.99333</x:v>
      </x:c>
      <x:c r="D3875" s="248"/>
      <x:c r="E3875" s="248"/>
      <x:c r="F3875" s="248"/>
      <x:c r="G3875" s="248">
        <x:v>5</x:v>
      </x:c>
      <x:c r="H3875" s="248"/>
      <x:c r="I3875" s="248" t="s">
        <x:v>104</x:v>
      </x:c>
      <x:c r="J3875" s="248"/>
      <x:c r="K3875" s="248" t="s">
        <x:v>634</x:v>
      </x:c>
      <x:c r="M3875" s="210">
        <x:v>2939</x:v>
      </x:c>
      <x:c r="O3875" s="30" t="s">
        <x:v>101</x:v>
      </x:c>
      <x:c r="AG3875" s="197">
        <x:v>1</x:v>
      </x:c>
      <x:c r="AL3875" s="198"/>
      <x:c r="AM3875" s="198"/>
      <x:c r="AN3875" s="198"/>
      <x:c r="AO3875" s="198"/>
      <x:c r="AP3875" s="198"/>
      <x:c r="AQ3875" s="198"/>
    </x:row>
    <x:row r="3876" spans="1:43" s="1" customFormat="1" ht="16.5">
      <x:c r="A3876" s="1">
        <x:v>387000</x:v>
      </x:c>
      <x:c r="B3876" s="247">
        <x:v>789</x:v>
      </x:c>
      <x:c r="C3876" s="248">
        <x:f t="shared" si="272"/>
        <x:v>1.17333</x:v>
      </x:c>
      <x:c r="D3876" s="248"/>
      <x:c r="E3876" s="248"/>
      <x:c r="F3876" s="248"/>
      <x:c r="G3876" s="248">
        <x:v>5</x:v>
      </x:c>
      <x:c r="H3876" s="248"/>
      <x:c r="I3876" s="248" t="s">
        <x:v>103</x:v>
      </x:c>
      <x:c r="J3876" s="248"/>
      <x:c r="K3876" s="248" t="s">
        <x:v>634</x:v>
      </x:c>
      <x:c r="M3876" s="210">
        <x:v>2939</x:v>
      </x:c>
      <x:c r="O3876" s="30" t="s">
        <x:v>101</x:v>
      </x:c>
      <x:c r="AG3876" s="197">
        <x:v>1</x:v>
      </x:c>
      <x:c r="AL3876" s="198"/>
      <x:c r="AM3876" s="198"/>
      <x:c r="AN3876" s="198"/>
      <x:c r="AO3876" s="198"/>
      <x:c r="AP3876" s="198"/>
      <x:c r="AQ3876" s="198"/>
    </x:row>
    <x:row r="3877" spans="1:43" s="1" customFormat="1" ht="16.5">
      <x:c r="A3877" s="1">
        <x:v>387100</x:v>
      </x:c>
      <x:c r="B3877" s="247">
        <x:v>789</x:v>
      </x:c>
      <x:c r="C3877" s="248">
        <x:f t="shared" si="272"/>
        <x:v>1.35333</x:v>
      </x:c>
      <x:c r="D3877" s="248"/>
      <x:c r="E3877" s="248"/>
      <x:c r="F3877" s="248"/>
      <x:c r="G3877" s="248">
        <x:v>5</x:v>
      </x:c>
      <x:c r="H3877" s="248"/>
      <x:c r="I3877" s="248" t="s">
        <x:v>103</x:v>
      </x:c>
      <x:c r="J3877" s="248"/>
      <x:c r="K3877" s="248" t="s">
        <x:v>634</x:v>
      </x:c>
      <x:c r="M3877" s="210">
        <x:v>2939</x:v>
      </x:c>
      <x:c r="O3877" s="30" t="s">
        <x:v>101</x:v>
      </x:c>
      <x:c r="AG3877" s="197">
        <x:v>1</x:v>
      </x:c>
      <x:c r="AL3877" s="198"/>
      <x:c r="AM3877" s="198"/>
      <x:c r="AN3877" s="198"/>
      <x:c r="AO3877" s="198"/>
      <x:c r="AP3877" s="198"/>
      <x:c r="AQ3877" s="198"/>
    </x:row>
    <x:row r="3878" spans="1:43" s="1" customFormat="1" ht="16.5">
      <x:c r="A3878" s="1">
        <x:v>387200</x:v>
      </x:c>
      <x:c r="B3878" s="247">
        <x:v>789</x:v>
      </x:c>
      <x:c r="C3878" s="248">
        <x:f t="shared" si="272"/>
        <x:v>1.53333</x:v>
      </x:c>
      <x:c r="D3878" s="248"/>
      <x:c r="E3878" s="248"/>
      <x:c r="F3878" s="248"/>
      <x:c r="G3878" s="248">
        <x:v>5</x:v>
      </x:c>
      <x:c r="H3878" s="248"/>
      <x:c r="I3878" s="248" t="s">
        <x:v>102</x:v>
      </x:c>
      <x:c r="J3878" s="248"/>
      <x:c r="K3878" s="248" t="s">
        <x:v>634</x:v>
      </x:c>
      <x:c r="M3878" s="210">
        <x:v>2939</x:v>
      </x:c>
      <x:c r="O3878" s="30" t="s">
        <x:v>101</x:v>
      </x:c>
      <x:c r="AG3878" s="197">
        <x:v>1</x:v>
      </x:c>
      <x:c r="AL3878" s="198"/>
      <x:c r="AM3878" s="198"/>
      <x:c r="AN3878" s="198"/>
      <x:c r="AO3878" s="198"/>
      <x:c r="AP3878" s="198"/>
      <x:c r="AQ3878" s="198"/>
    </x:row>
    <x:row r="3879" spans="1:43" s="1" customFormat="1" ht="16.5">
      <x:c r="A3879" s="1">
        <x:v>387300</x:v>
      </x:c>
      <x:c r="B3879" s="247">
        <x:v>789</x:v>
      </x:c>
      <x:c r="C3879" s="248">
        <x:v>2.06666</x:v>
      </x:c>
      <x:c r="D3879" s="248"/>
      <x:c r="E3879" s="248"/>
      <x:c r="F3879" s="248"/>
      <x:c r="G3879" s="248">
        <x:v>7</x:v>
      </x:c>
      <x:c r="H3879" s="248"/>
      <x:c r="I3879" s="248" t="s">
        <x:v>100</x:v>
      </x:c>
      <x:c r="J3879" s="248"/>
      <x:c r="K3879" s="248" t="s">
        <x:v>634</x:v>
      </x:c>
      <x:c r="M3879" s="210">
        <x:v>2939</x:v>
      </x:c>
      <x:c r="O3879" s="30" t="s">
        <x:v>101</x:v>
      </x:c>
      <x:c r="AG3879" s="197">
        <x:v>2</x:v>
      </x:c>
      <x:c r="AL3879" s="198"/>
      <x:c r="AM3879" s="198"/>
      <x:c r="AN3879" s="198"/>
      <x:c r="AO3879" s="198"/>
      <x:c r="AP3879" s="198"/>
      <x:c r="AQ3879" s="198"/>
    </x:row>
    <x:row r="3880" spans="1:43" s="1" customFormat="1" ht="16.5">
      <x:c r="A3880" s="1">
        <x:v>387400</x:v>
      </x:c>
      <x:c r="B3880" s="247">
        <x:v>790</x:v>
      </x:c>
      <x:c r="C3880" s="248">
        <x:v>0.4</x:v>
      </x:c>
      <x:c r="D3880" s="248"/>
      <x:c r="E3880" s="248"/>
      <x:c r="F3880" s="248"/>
      <x:c r="G3880" s="248">
        <x:v>5</x:v>
      </x:c>
      <x:c r="H3880" s="248"/>
      <x:c r="I3880" s="248" t="s">
        <x:v>104</x:v>
      </x:c>
      <x:c r="J3880" s="248"/>
      <x:c r="K3880" s="248"/>
      <x:c r="M3880" s="210">
        <x:v>2941</x:v>
      </x:c>
      <x:c r="O3880" s="30" t="s">
        <x:v>101</x:v>
      </x:c>
      <x:c r="AG3880" s="197">
        <x:v>1</x:v>
      </x:c>
      <x:c r="AL3880" s="198"/>
      <x:c r="AM3880" s="198"/>
      <x:c r="AN3880" s="198"/>
      <x:c r="AO3880" s="198"/>
      <x:c r="AP3880" s="198"/>
      <x:c r="AQ3880" s="198"/>
    </x:row>
    <x:row r="3881" spans="1:43" s="1" customFormat="1" ht="16.5">
      <x:c r="A3881" s="1">
        <x:v>387500</x:v>
      </x:c>
      <x:c r="B3881" s="247">
        <x:v>790</x:v>
      </x:c>
      <x:c r="C3881" s="248">
        <x:v>0.9</x:v>
      </x:c>
      <x:c r="D3881" s="248"/>
      <x:c r="E3881" s="248"/>
      <x:c r="F3881" s="248"/>
      <x:c r="G3881" s="248">
        <x:v>6</x:v>
      </x:c>
      <x:c r="H3881" s="248"/>
      <x:c r="I3881" s="248" t="s">
        <x:v>100</x:v>
      </x:c>
      <x:c r="J3881" s="248"/>
      <x:c r="K3881" s="248"/>
      <x:c r="M3881" s="210">
        <x:v>2941</x:v>
      </x:c>
      <x:c r="O3881" s="30" t="s">
        <x:v>101</x:v>
      </x:c>
      <x:c r="AG3881" s="197">
        <x:v>1</x:v>
      </x:c>
      <x:c r="AL3881" s="198"/>
      <x:c r="AM3881" s="198"/>
      <x:c r="AN3881" s="198"/>
      <x:c r="AO3881" s="198"/>
      <x:c r="AP3881" s="198"/>
      <x:c r="AQ3881" s="198"/>
    </x:row>
    <x:row r="3882" spans="1:43" s="1" customFormat="1" ht="16.5">
      <x:c r="A3882" s="1">
        <x:v>387600</x:v>
      </x:c>
      <x:c r="B3882" s="247">
        <x:v>790</x:v>
      </x:c>
      <x:c r="C3882" s="248">
        <x:v>1.73333</x:v>
      </x:c>
      <x:c r="D3882" s="248"/>
      <x:c r="E3882" s="248"/>
      <x:c r="F3882" s="248"/>
      <x:c r="G3882" s="248">
        <x:v>8</x:v>
      </x:c>
      <x:c r="H3882" s="248"/>
      <x:c r="I3882" s="248" t="s">
        <x:v>102</x:v>
      </x:c>
      <x:c r="J3882" s="248"/>
      <x:c r="K3882" s="248"/>
      <x:c r="M3882" s="210">
        <x:v>2941</x:v>
      </x:c>
      <x:c r="O3882" s="30" t="s">
        <x:v>101</x:v>
      </x:c>
      <x:c r="AG3882" s="197">
        <x:v>2</x:v>
      </x:c>
      <x:c r="AL3882" s="198"/>
      <x:c r="AM3882" s="198"/>
      <x:c r="AN3882" s="198"/>
      <x:c r="AO3882" s="198"/>
      <x:c r="AP3882" s="198"/>
      <x:c r="AQ3882" s="198"/>
    </x:row>
    <x:row r="3883" spans="1:43" s="1" customFormat="1" ht="16.5">
      <x:c r="A3883" s="1">
        <x:v>387700</x:v>
      </x:c>
      <x:c r="B3883" s="247">
        <x:v>791</x:v>
      </x:c>
      <x:c r="C3883" s="248">
        <x:v>4.5</x:v>
      </x:c>
      <x:c r="D3883" s="248"/>
      <x:c r="E3883" s="248"/>
      <x:c r="F3883" s="248"/>
      <x:c r="G3883" s="248">
        <x:v>2</x:v>
      </x:c>
      <x:c r="H3883" s="248"/>
      <x:c r="I3883" s="248" t="s">
        <x:v>102</x:v>
      </x:c>
      <x:c r="J3883" s="248"/>
      <x:c r="K3883" s="248"/>
      <x:c r="M3883" s="210"/>
      <x:c r="O3883" s="30"/>
      <x:c r="AG3883" s="197"/>
      <x:c r="AL3883" s="198"/>
      <x:c r="AM3883" s="198"/>
      <x:c r="AN3883" s="198"/>
      <x:c r="AO3883" s="198"/>
      <x:c r="AP3883" s="198"/>
      <x:c r="AQ3883" s="198"/>
    </x:row>
    <x:row r="3884" spans="1:43" s="1" customFormat="1" ht="16.5">
      <x:c r="A3884" s="1">
        <x:v>387800</x:v>
      </x:c>
      <x:c r="B3884" s="247">
        <x:v>791</x:v>
      </x:c>
      <x:c r="C3884" s="248">
        <x:v>4.65</x:v>
      </x:c>
      <x:c r="D3884" s="248"/>
      <x:c r="E3884" s="248"/>
      <x:c r="F3884" s="248"/>
      <x:c r="G3884" s="248">
        <x:v>3</x:v>
      </x:c>
      <x:c r="H3884" s="248"/>
      <x:c r="I3884" s="248" t="s">
        <x:v>112</x:v>
      </x:c>
      <x:c r="J3884" s="248">
        <x:v>0.2</x:v>
      </x:c>
      <x:c r="K3884" s="248"/>
      <x:c r="M3884" s="210"/>
      <x:c r="O3884" s="30"/>
      <x:c r="AG3884" s="197"/>
      <x:c r="AL3884" s="198"/>
      <x:c r="AM3884" s="198"/>
      <x:c r="AN3884" s="198"/>
      <x:c r="AO3884" s="198"/>
      <x:c r="AP3884" s="198"/>
      <x:c r="AQ3884" s="198"/>
    </x:row>
    <x:row r="3885" spans="1:43" s="1" customFormat="1" ht="16.5">
      <x:c r="A3885" s="1">
        <x:v>387900</x:v>
      </x:c>
      <x:c r="B3885" s="247">
        <x:v>791</x:v>
      </x:c>
      <x:c r="C3885" s="248">
        <x:v>4.8</x:v>
      </x:c>
      <x:c r="D3885" s="248"/>
      <x:c r="E3885" s="248"/>
      <x:c r="F3885" s="248"/>
      <x:c r="G3885" s="248">
        <x:v>3</x:v>
      </x:c>
      <x:c r="H3885" s="248"/>
      <x:c r="I3885" s="248"/>
      <x:c r="J3885" s="248"/>
      <x:c r="K3885" s="248"/>
      <x:c r="M3885" s="210"/>
      <x:c r="O3885" s="30"/>
      <x:c r="AG3885" s="197"/>
      <x:c r="AL3885" s="198"/>
      <x:c r="AM3885" s="198"/>
      <x:c r="AN3885" s="198"/>
      <x:c r="AO3885" s="198"/>
      <x:c r="AP3885" s="198"/>
      <x:c r="AQ3885" s="198"/>
    </x:row>
    <x:row r="3886" spans="1:43" s="1" customFormat="1" ht="16.5">
      <x:c r="A3886" s="1">
        <x:v>388000</x:v>
      </x:c>
      <x:c r="B3886" s="247">
        <x:v>792</x:v>
      </x:c>
      <x:c r="C3886" s="248">
        <x:f>152/30</x:f>
        <x:v>5.06666666666667</x:v>
      </x:c>
      <x:c r="D3886" s="248"/>
      <x:c r="E3886" s="248"/>
      <x:c r="F3886" s="248"/>
      <x:c r="G3886" s="248">
        <x:v>2</x:v>
      </x:c>
      <x:c r="H3886" s="248"/>
      <x:c r="I3886" s="248" t="s">
        <x:v>102</x:v>
      </x:c>
      <x:c r="J3886" s="248"/>
      <x:c r="K3886" s="248"/>
      <x:c r="M3886" s="210"/>
      <x:c r="O3886" s="30"/>
      <x:c r="AG3886" s="197"/>
      <x:c r="AL3886" s="198"/>
      <x:c r="AM3886" s="198"/>
      <x:c r="AN3886" s="198"/>
      <x:c r="AO3886" s="198"/>
      <x:c r="AP3886" s="198"/>
      <x:c r="AQ3886" s="198"/>
    </x:row>
    <x:row r="3887" spans="1:43" s="1" customFormat="1" ht="16.5">
      <x:c r="A3887" s="1">
        <x:v>388100</x:v>
      </x:c>
      <x:c r="B3887" s="247">
        <x:v>792</x:v>
      </x:c>
      <x:c r="C3887" s="248">
        <x:f>C3886+0.2</x:f>
        <x:v>5.26666666666667</x:v>
      </x:c>
      <x:c r="D3887" s="248"/>
      <x:c r="E3887" s="248"/>
      <x:c r="F3887" s="248"/>
      <x:c r="G3887" s="248">
        <x:v>3</x:v>
      </x:c>
      <x:c r="H3887" s="248"/>
      <x:c r="I3887" s="248" t="s">
        <x:v>110</x:v>
      </x:c>
      <x:c r="J3887" s="248">
        <x:v>0.65</x:v>
      </x:c>
      <x:c r="K3887" s="248"/>
      <x:c r="M3887" s="210"/>
      <x:c r="O3887" s="30"/>
      <x:c r="AG3887" s="197"/>
      <x:c r="AL3887" s="198"/>
      <x:c r="AM3887" s="198"/>
      <x:c r="AN3887" s="198"/>
      <x:c r="AO3887" s="198"/>
      <x:c r="AP3887" s="198"/>
      <x:c r="AQ3887" s="198"/>
    </x:row>
    <x:row r="3888" spans="1:43" s="1" customFormat="1">
      <x:c r="A3888" s="1">
        <x:v>388200</x:v>
      </x:c>
      <x:c r="B3888" s="247">
        <x:v>792</x:v>
      </x:c>
      <x:c r="C3888" s="248">
        <x:f>C3887+0.22</x:f>
        <x:v>5.48666666666667</x:v>
      </x:c>
      <x:c r="D3888" s="248"/>
      <x:c r="E3888" s="248"/>
      <x:c r="F3888" s="248"/>
      <x:c r="G3888" s="248">
        <x:v>4</x:v>
      </x:c>
      <x:c r="H3888" s="248"/>
      <x:c r="I3888" s="248"/>
      <x:c r="J3888" s="248"/>
      <x:c r="K3888" s="248"/>
      <x:c r="M3888" s="1">
        <x:v>683</x:v>
      </x:c>
      <x:c r="N3888" s="1">
        <x:v>2</x:v>
      </x:c>
      <x:c r="O3888" s="30"/>
      <x:c r="AG3888" s="197"/>
      <x:c r="AL3888" s="198"/>
      <x:c r="AM3888" s="198"/>
      <x:c r="AN3888" s="198"/>
      <x:c r="AO3888" s="198"/>
      <x:c r="AP3888" s="198"/>
      <x:c r="AQ3888" s="198"/>
    </x:row>
    <x:row r="3889" spans="1:43" s="1" customFormat="1" ht="16.5">
      <x:c r="A3889" s="1">
        <x:v>388300</x:v>
      </x:c>
      <x:c r="B3889" s="247">
        <x:v>793</x:v>
      </x:c>
      <x:c r="C3889" s="248">
        <x:f>3.21</x:f>
        <x:v>3.21</x:v>
      </x:c>
      <x:c r="D3889" s="248"/>
      <x:c r="E3889" s="248"/>
      <x:c r="F3889" s="248"/>
      <x:c r="G3889" s="248">
        <x:v>2</x:v>
      </x:c>
      <x:c r="H3889" s="248"/>
      <x:c r="I3889" s="248" t="s">
        <x:v>104</x:v>
      </x:c>
      <x:c r="J3889" s="248"/>
      <x:c r="K3889" s="248"/>
      <x:c r="M3889" s="210"/>
      <x:c r="O3889" s="30"/>
      <x:c r="AG3889" s="197"/>
      <x:c r="AL3889" s="198"/>
      <x:c r="AM3889" s="198"/>
      <x:c r="AN3889" s="198"/>
      <x:c r="AO3889" s="198"/>
      <x:c r="AP3889" s="198"/>
      <x:c r="AQ3889" s="198"/>
    </x:row>
    <x:row r="3890" spans="1:43" s="1" customFormat="1" ht="16.5">
      <x:c r="A3890" s="1">
        <x:v>388400</x:v>
      </x:c>
      <x:c r="B3890" s="247">
        <x:v>793</x:v>
      </x:c>
      <x:c r="C3890" s="248">
        <x:f>3.47</x:f>
        <x:v>3.47</x:v>
      </x:c>
      <x:c r="D3890" s="248"/>
      <x:c r="E3890" s="248"/>
      <x:c r="F3890" s="248"/>
      <x:c r="G3890" s="248">
        <x:v>2</x:v>
      </x:c>
      <x:c r="H3890" s="248"/>
      <x:c r="I3890" s="248" t="s">
        <x:v>103</x:v>
      </x:c>
      <x:c r="J3890" s="248"/>
      <x:c r="K3890" s="248"/>
      <x:c r="M3890" s="210"/>
      <x:c r="O3890" s="30"/>
      <x:c r="AG3890" s="197"/>
      <x:c r="AL3890" s="198"/>
      <x:c r="AM3890" s="198"/>
      <x:c r="AN3890" s="198"/>
      <x:c r="AO3890" s="198"/>
      <x:c r="AP3890" s="198"/>
      <x:c r="AQ3890" s="198"/>
    </x:row>
    <x:row r="3891" spans="1:43" s="1" customFormat="1" ht="16.5">
      <x:c r="A3891" s="1">
        <x:v>388500</x:v>
      </x:c>
      <x:c r="B3891" s="247">
        <x:v>793</x:v>
      </x:c>
      <x:c r="C3891" s="248">
        <x:f>138/30</x:f>
        <x:v>4.6</x:v>
      </x:c>
      <x:c r="D3891" s="248"/>
      <x:c r="E3891" s="248"/>
      <x:c r="F3891" s="248"/>
      <x:c r="G3891" s="248">
        <x:v>3</x:v>
      </x:c>
      <x:c r="H3891" s="248"/>
      <x:c r="I3891" s="248" t="s">
        <x:v>102</x:v>
      </x:c>
      <x:c r="J3891" s="248"/>
      <x:c r="K3891" s="248"/>
      <x:c r="M3891" s="210"/>
      <x:c r="O3891" s="30"/>
      <x:c r="AG3891" s="197"/>
      <x:c r="AJ3891" s="1" t="s">
        <x:v>635</x:v>
      </x:c>
      <x:c r="AL3891" s="198"/>
      <x:c r="AM3891" s="198"/>
      <x:c r="AN3891" s="198"/>
      <x:c r="AO3891" s="198"/>
      <x:c r="AP3891" s="198"/>
      <x:c r="AQ3891" s="198"/>
    </x:row>
    <x:row r="3892" spans="1:43" s="1" customFormat="1" ht="16.5">
      <x:c r="A3892" s="1">
        <x:v>388600</x:v>
      </x:c>
      <x:c r="B3892" s="247">
        <x:v>793</x:v>
      </x:c>
      <x:c r="C3892" s="248">
        <x:f>167/30</x:f>
        <x:v>5.56666666666667</x:v>
      </x:c>
      <x:c r="D3892" s="248"/>
      <x:c r="E3892" s="248"/>
      <x:c r="F3892" s="248"/>
      <x:c r="G3892" s="248">
        <x:v>3</x:v>
      </x:c>
      <x:c r="H3892" s="248"/>
      <x:c r="I3892" s="248" t="s">
        <x:v>102</x:v>
      </x:c>
      <x:c r="J3892" s="248">
        <x:v>0.4</x:v>
      </x:c>
      <x:c r="K3892" s="248"/>
      <x:c r="M3892" s="210"/>
      <x:c r="O3892" s="30"/>
      <x:c r="AG3892" s="197"/>
      <x:c r="AJ3892" s="1" t="s">
        <x:v>635</x:v>
      </x:c>
      <x:c r="AL3892" s="198"/>
      <x:c r="AM3892" s="198"/>
      <x:c r="AN3892" s="198"/>
      <x:c r="AO3892" s="198"/>
      <x:c r="AP3892" s="198"/>
      <x:c r="AQ3892" s="198"/>
    </x:row>
    <x:row r="3893" spans="1:43" s="1" customFormat="1" ht="16.5">
      <x:c r="A3893" s="1">
        <x:v>388700</x:v>
      </x:c>
      <x:c r="B3893" s="247">
        <x:v>793</x:v>
      </x:c>
      <x:c r="C3893" s="248">
        <x:f>253/30</x:f>
        <x:v>8.43333333333333</x:v>
      </x:c>
      <x:c r="D3893" s="248">
        <x:v>1</x:v>
      </x:c>
      <x:c r="E3893" s="248"/>
      <x:c r="F3893" s="248"/>
      <x:c r="G3893" s="248"/>
      <x:c r="H3893" s="248"/>
      <x:c r="I3893" s="248" t="s">
        <x:v>100</x:v>
      </x:c>
      <x:c r="J3893" s="248"/>
      <x:c r="K3893" s="248"/>
      <x:c r="M3893" s="210"/>
      <x:c r="O3893" s="30"/>
      <x:c r="AG3893" s="197"/>
      <x:c r="AL3893" s="198"/>
      <x:c r="AM3893" s="198"/>
      <x:c r="AN3893" s="198"/>
      <x:c r="AO3893" s="198"/>
      <x:c r="AP3893" s="198"/>
      <x:c r="AQ3893" s="198"/>
    </x:row>
    <x:row r="3894" spans="1:43" s="1" customFormat="1" ht="16.5">
      <x:c r="A3894" s="1">
        <x:v>388800</x:v>
      </x:c>
      <x:c r="B3894" s="247">
        <x:v>793</x:v>
      </x:c>
      <x:c r="C3894" s="248">
        <x:f>259/30</x:f>
        <x:v>8.63333333333333</x:v>
      </x:c>
      <x:c r="D3894" s="248"/>
      <x:c r="E3894" s="248"/>
      <x:c r="F3894" s="248"/>
      <x:c r="G3894" s="248">
        <x:v>4</x:v>
      </x:c>
      <x:c r="H3894" s="248"/>
      <x:c r="I3894" s="248" t="s">
        <x:v>102</x:v>
      </x:c>
      <x:c r="J3894" s="248"/>
      <x:c r="K3894" s="248"/>
      <x:c r="M3894" s="210"/>
      <x:c r="O3894" s="30"/>
      <x:c r="AG3894" s="197"/>
      <x:c r="AJ3894" s="1" t="s">
        <x:v>636</x:v>
      </x:c>
      <x:c r="AL3894" s="198"/>
      <x:c r="AM3894" s="198"/>
      <x:c r="AN3894" s="198"/>
      <x:c r="AO3894" s="198"/>
      <x:c r="AP3894" s="198"/>
      <x:c r="AQ3894" s="198"/>
    </x:row>
    <x:row r="3895" spans="1:43" s="1" customFormat="1" ht="16.5">
      <x:c r="A3895" s="1">
        <x:v>388900</x:v>
      </x:c>
      <x:c r="B3895" s="247">
        <x:v>793</x:v>
      </x:c>
      <x:c r="C3895" s="248">
        <x:f>291/30</x:f>
        <x:v>9.7</x:v>
      </x:c>
      <x:c r="D3895" s="248"/>
      <x:c r="E3895" s="248"/>
      <x:c r="F3895" s="248"/>
      <x:c r="G3895" s="248">
        <x:v>5</x:v>
      </x:c>
      <x:c r="H3895" s="248"/>
      <x:c r="I3895" s="248" t="s">
        <x:v>112</x:v>
      </x:c>
      <x:c r="J3895" s="248">
        <x:v>0.2</x:v>
      </x:c>
      <x:c r="K3895" s="248"/>
      <x:c r="M3895" s="210"/>
      <x:c r="O3895" s="30"/>
      <x:c r="AG3895" s="197"/>
      <x:c r="AL3895" s="198"/>
      <x:c r="AM3895" s="198"/>
      <x:c r="AN3895" s="198"/>
      <x:c r="AO3895" s="198"/>
      <x:c r="AP3895" s="198"/>
      <x:c r="AQ3895" s="198"/>
    </x:row>
    <x:row r="3896" spans="1:43" ht="16.5">
      <x:c r="A3896">
        <x:v>389000</x:v>
      </x:c>
      <x:c r="B3896" s="173">
        <x:v>795</x:v>
      </x:c>
      <x:c r="C3896" s="16">
        <x:v>0.33333333</x:v>
      </x:c>
      <x:c r="D3896" s="16"/>
      <x:c r="E3896" s="16"/>
      <x:c r="F3896" s="16"/>
      <x:c r="G3896" s="16">
        <x:v>4</x:v>
      </x:c>
      <x:c r="H3896" s="16"/>
      <x:c r="I3896" s="16" t="s">
        <x:v>103</x:v>
      </x:c>
      <x:c r="J3896" s="16"/>
      <x:c r="K3896" s="16"/>
      <x:c r="M3896" s="210">
        <x:v>2971</x:v>
      </x:c>
      <x:c r="O3896" t="s">
        <x:v>101</x:v>
      </x:c>
      <x:c r="Q3896" t="s">
        <x:v>345</x:v>
      </x:c>
      <x:c r="R3896">
        <x:v>0.3</x:v>
      </x:c>
      <x:c r="AG3896" s="80">
        <x:v>1</x:v>
      </x:c>
      <x:c r="AL3896" s="165"/>
      <x:c r="AM3896" s="165"/>
      <x:c r="AN3896" s="165"/>
      <x:c r="AO3896" s="165"/>
      <x:c r="AP3896" s="165"/>
      <x:c r="AQ3896" s="165"/>
    </x:row>
    <x:row r="3897" spans="1:43" ht="16.5">
      <x:c r="A3897">
        <x:v>389100</x:v>
      </x:c>
      <x:c r="B3897" s="173">
        <x:v>795</x:v>
      </x:c>
      <x:c r="C3897" s="16">
        <x:v>0.83333333</x:v>
      </x:c>
      <x:c r="D3897" s="16"/>
      <x:c r="E3897" s="16"/>
      <x:c r="F3897" s="16"/>
      <x:c r="G3897" s="16">
        <x:v>4</x:v>
      </x:c>
      <x:c r="H3897" s="16"/>
      <x:c r="I3897" s="16" t="s">
        <x:v>100</x:v>
      </x:c>
      <x:c r="J3897" s="16"/>
      <x:c r="K3897" s="16"/>
      <x:c r="M3897" s="210">
        <x:v>2971</x:v>
      </x:c>
      <x:c r="O3897" t="s">
        <x:v>101</x:v>
      </x:c>
      <x:c r="Q3897" t="s">
        <x:v>345</x:v>
      </x:c>
      <x:c r="R3897">
        <x:v>0.3</x:v>
      </x:c>
      <x:c r="AG3897" s="80">
        <x:v>1</x:v>
      </x:c>
      <x:c r="AL3897" s="165"/>
      <x:c r="AM3897" s="165"/>
      <x:c r="AN3897" s="165"/>
      <x:c r="AO3897" s="165"/>
      <x:c r="AP3897" s="165"/>
      <x:c r="AQ3897" s="165"/>
    </x:row>
    <x:row r="3898" spans="1:43" ht="16.5">
      <x:c r="A3898">
        <x:v>389200</x:v>
      </x:c>
      <x:c r="B3898" s="173">
        <x:v>795</x:v>
      </x:c>
      <x:c r="C3898" s="16">
        <x:v>1.866666666</x:v>
      </x:c>
      <x:c r="D3898" s="16"/>
      <x:c r="E3898" s="16"/>
      <x:c r="F3898" s="16"/>
      <x:c r="G3898" s="16">
        <x:v>5</x:v>
      </x:c>
      <x:c r="H3898" s="16"/>
      <x:c r="I3898" s="16" t="s">
        <x:v>100</x:v>
      </x:c>
      <x:c r="J3898" s="16"/>
      <x:c r="K3898" s="16"/>
      <x:c r="M3898" s="210">
        <x:v>2971</x:v>
      </x:c>
      <x:c r="O3898" t="s">
        <x:v>101</x:v>
      </x:c>
      <x:c r="Q3898" t="s">
        <x:v>345</x:v>
      </x:c>
      <x:c r="R3898">
        <x:v>0.3</x:v>
      </x:c>
      <x:c r="AG3898" s="80">
        <x:v>2</x:v>
      </x:c>
      <x:c r="AL3898" s="165"/>
      <x:c r="AM3898" s="165"/>
      <x:c r="AN3898" s="165"/>
      <x:c r="AO3898" s="165"/>
      <x:c r="AP3898" s="165"/>
      <x:c r="AQ3898" s="165"/>
    </x:row>
    <x:row r="3899" spans="1:43" ht="16.5">
      <x:c r="A3899">
        <x:v>389300</x:v>
      </x:c>
      <x:c r="B3899" s="173">
        <x:v>796</x:v>
      </x:c>
      <x:c r="C3899" s="16">
        <x:v>0.3</x:v>
      </x:c>
      <x:c r="D3899" s="16"/>
      <x:c r="E3899" s="16"/>
      <x:c r="F3899" s="16"/>
      <x:c r="G3899" s="16">
        <x:v>6</x:v>
      </x:c>
      <x:c r="H3899" s="16"/>
      <x:c r="I3899" s="16" t="s">
        <x:v>104</x:v>
      </x:c>
      <x:c r="J3899" s="16"/>
      <x:c r="K3899" s="16"/>
      <x:c r="M3899" s="210">
        <x:v>2973</x:v>
      </x:c>
      <x:c r="O3899" t="s">
        <x:v>101</x:v>
      </x:c>
      <x:c r="Q3899" t="s">
        <x:v>345</x:v>
      </x:c>
      <x:c r="R3899">
        <x:v>0.3</x:v>
      </x:c>
      <x:c r="AG3899" s="80">
        <x:v>1</x:v>
      </x:c>
      <x:c r="AL3899" s="165"/>
      <x:c r="AM3899" s="165"/>
      <x:c r="AN3899" s="165"/>
      <x:c r="AO3899" s="165"/>
      <x:c r="AP3899" s="165"/>
      <x:c r="AQ3899" s="165"/>
    </x:row>
    <x:row r="3900" spans="1:43" ht="16.5">
      <x:c r="A3900">
        <x:v>389400</x:v>
      </x:c>
      <x:c r="B3900" s="173">
        <x:v>796</x:v>
      </x:c>
      <x:c r="C3900" s="16">
        <x:v>0.7</x:v>
      </x:c>
      <x:c r="D3900" s="16"/>
      <x:c r="E3900" s="16"/>
      <x:c r="F3900" s="16"/>
      <x:c r="G3900" s="16">
        <x:v>6</x:v>
      </x:c>
      <x:c r="H3900" s="16"/>
      <x:c r="I3900" s="16" t="s">
        <x:v>103</x:v>
      </x:c>
      <x:c r="J3900" s="16"/>
      <x:c r="K3900" s="16"/>
      <x:c r="M3900" s="210">
        <x:v>2973</x:v>
      </x:c>
      <x:c r="O3900" t="s">
        <x:v>101</x:v>
      </x:c>
      <x:c r="Q3900" t="s">
        <x:v>345</x:v>
      </x:c>
      <x:c r="R3900">
        <x:v>0.3</x:v>
      </x:c>
      <x:c r="AG3900" s="80">
        <x:v>1</x:v>
      </x:c>
      <x:c r="AL3900" s="165"/>
      <x:c r="AM3900" s="165"/>
      <x:c r="AN3900" s="165"/>
      <x:c r="AO3900" s="165"/>
      <x:c r="AP3900" s="165"/>
      <x:c r="AQ3900" s="165"/>
    </x:row>
    <x:row r="3901" spans="1:43" ht="16.5">
      <x:c r="A3901">
        <x:v>389500</x:v>
      </x:c>
      <x:c r="B3901" s="173">
        <x:v>796</x:v>
      </x:c>
      <x:c r="C3901" s="16">
        <x:v>1.1</x:v>
      </x:c>
      <x:c r="D3901" s="16"/>
      <x:c r="E3901" s="16"/>
      <x:c r="F3901" s="16"/>
      <x:c r="G3901" s="16">
        <x:v>4</x:v>
      </x:c>
      <x:c r="H3901" s="16"/>
      <x:c r="I3901" s="16" t="s">
        <x:v>100</x:v>
      </x:c>
      <x:c r="J3901" s="16"/>
      <x:c r="K3901" s="16"/>
      <x:c r="M3901" s="210">
        <x:v>2973</x:v>
      </x:c>
      <x:c r="O3901" t="s">
        <x:v>101</x:v>
      </x:c>
      <x:c r="Q3901" t="s">
        <x:v>345</x:v>
      </x:c>
      <x:c r="R3901">
        <x:v>1.86666666</x:v>
      </x:c>
      <x:c r="AG3901" s="80">
        <x:v>1</x:v>
      </x:c>
      <x:c r="AL3901" s="165"/>
      <x:c r="AM3901" s="165"/>
      <x:c r="AN3901" s="165"/>
      <x:c r="AO3901" s="165"/>
      <x:c r="AP3901" s="165"/>
      <x:c r="AQ3901" s="165"/>
    </x:row>
    <x:row r="3902" spans="1:43" ht="16.5">
      <x:c r="A3902">
        <x:v>389600</x:v>
      </x:c>
      <x:c r="B3902" s="173">
        <x:v>796</x:v>
      </x:c>
      <x:c r="C3902" s="16">
        <x:v>1.3</x:v>
      </x:c>
      <x:c r="D3902" s="16"/>
      <x:c r="E3902" s="16"/>
      <x:c r="F3902" s="16"/>
      <x:c r="G3902" s="16">
        <x:v>5</x:v>
      </x:c>
      <x:c r="H3902" s="16"/>
      <x:c r="I3902" s="16" t="s">
        <x:v>102</x:v>
      </x:c>
      <x:c r="J3902" s="16"/>
      <x:c r="K3902" s="16"/>
      <x:c r="M3902" s="210">
        <x:v>2973</x:v>
      </x:c>
      <x:c r="O3902" t="s">
        <x:v>101</x:v>
      </x:c>
      <x:c r="AG3902" s="80">
        <x:v>1</x:v>
      </x:c>
      <x:c r="AL3902" s="165"/>
      <x:c r="AM3902" s="165"/>
      <x:c r="AN3902" s="165"/>
      <x:c r="AO3902" s="165"/>
      <x:c r="AP3902" s="165"/>
      <x:c r="AQ3902" s="165"/>
    </x:row>
    <x:row r="3903" spans="1:43" ht="16.5">
      <x:c r="A3903">
        <x:v>389700</x:v>
      </x:c>
      <x:c r="B3903" s="173">
        <x:v>796</x:v>
      </x:c>
      <x:c r="C3903" s="16">
        <x:v>1.5</x:v>
      </x:c>
      <x:c r="D3903" s="16"/>
      <x:c r="E3903" s="16"/>
      <x:c r="F3903" s="16"/>
      <x:c r="G3903" s="16">
        <x:v>4</x:v>
      </x:c>
      <x:c r="H3903" s="16"/>
      <x:c r="I3903" s="16" t="s">
        <x:v>100</x:v>
      </x:c>
      <x:c r="J3903" s="16"/>
      <x:c r="K3903" s="16"/>
      <x:c r="M3903" s="210">
        <x:v>2973</x:v>
      </x:c>
      <x:c r="O3903" t="s">
        <x:v>101</x:v>
      </x:c>
      <x:c r="AG3903" s="80">
        <x:v>1</x:v>
      </x:c>
      <x:c r="AL3903" s="165"/>
      <x:c r="AM3903" s="165"/>
      <x:c r="AN3903" s="165"/>
      <x:c r="AO3903" s="165"/>
      <x:c r="AP3903" s="165"/>
      <x:c r="AQ3903" s="165"/>
    </x:row>
    <x:row r="3904" spans="1:43" ht="16.5">
      <x:c r="A3904">
        <x:v>389800</x:v>
      </x:c>
      <x:c r="B3904" s="173">
        <x:v>796</x:v>
      </x:c>
      <x:c r="C3904" s="16">
        <x:v>1.7</x:v>
      </x:c>
      <x:c r="D3904" s="16"/>
      <x:c r="E3904" s="16"/>
      <x:c r="F3904" s="16"/>
      <x:c r="G3904" s="16">
        <x:v>5</x:v>
      </x:c>
      <x:c r="H3904" s="16"/>
      <x:c r="I3904" s="16" t="s">
        <x:v>103</x:v>
      </x:c>
      <x:c r="J3904" s="16"/>
      <x:c r="K3904" s="16"/>
      <x:c r="M3904" s="210">
        <x:v>2973</x:v>
      </x:c>
      <x:c r="O3904" t="s">
        <x:v>101</x:v>
      </x:c>
      <x:c r="AG3904" s="80">
        <x:v>1</x:v>
      </x:c>
      <x:c r="AL3904" s="165"/>
      <x:c r="AM3904" s="165"/>
      <x:c r="AN3904" s="165"/>
      <x:c r="AO3904" s="165"/>
      <x:c r="AP3904" s="165"/>
      <x:c r="AQ3904" s="165"/>
    </x:row>
    <x:row r="3905" spans="1:43" ht="16.5">
      <x:c r="A3905">
        <x:v>389900</x:v>
      </x:c>
      <x:c r="B3905" s="173">
        <x:v>796</x:v>
      </x:c>
      <x:c r="C3905" s="16">
        <x:v>1.9</x:v>
      </x:c>
      <x:c r="D3905" s="16"/>
      <x:c r="E3905" s="16"/>
      <x:c r="F3905" s="16"/>
      <x:c r="G3905" s="16">
        <x:v>5</x:v>
      </x:c>
      <x:c r="H3905" s="16"/>
      <x:c r="I3905" s="16" t="s">
        <x:v>104</x:v>
      </x:c>
      <x:c r="J3905" s="16"/>
      <x:c r="K3905" s="16"/>
      <x:c r="M3905" s="210">
        <x:v>2973</x:v>
      </x:c>
      <x:c r="O3905" t="s">
        <x:v>101</x:v>
      </x:c>
      <x:c r="AG3905" s="80">
        <x:v>1</x:v>
      </x:c>
      <x:c r="AL3905" s="165"/>
      <x:c r="AM3905" s="165"/>
      <x:c r="AN3905" s="165"/>
      <x:c r="AO3905" s="165"/>
      <x:c r="AP3905" s="165"/>
      <x:c r="AQ3905" s="165"/>
    </x:row>
    <x:row r="3906" spans="1:43" ht="16.5">
      <x:c r="A3906">
        <x:v>390000</x:v>
      </x:c>
      <x:c r="B3906" s="173">
        <x:v>796</x:v>
      </x:c>
      <x:c r="C3906" s="16">
        <x:v>2.066666</x:v>
      </x:c>
      <x:c r="D3906" s="16"/>
      <x:c r="E3906" s="16"/>
      <x:c r="F3906" s="16"/>
      <x:c r="G3906" s="16">
        <x:v>3</x:v>
      </x:c>
      <x:c r="H3906" s="16"/>
      <x:c r="I3906" s="16" t="s">
        <x:v>102</x:v>
      </x:c>
      <x:c r="J3906" s="16"/>
      <x:c r="K3906" s="16"/>
      <x:c r="M3906" s="210">
        <x:v>2973</x:v>
      </x:c>
      <x:c r="O3906" t="s">
        <x:v>101</x:v>
      </x:c>
      <x:c r="AG3906" s="80">
        <x:v>1</x:v>
      </x:c>
      <x:c r="AL3906" s="165"/>
      <x:c r="AM3906" s="165"/>
      <x:c r="AN3906" s="165"/>
      <x:c r="AO3906" s="165"/>
      <x:c r="AP3906" s="165"/>
      <x:c r="AQ3906" s="165"/>
    </x:row>
    <x:row r="3907" spans="1:43" ht="16.5">
      <x:c r="A3907">
        <x:v>390100</x:v>
      </x:c>
      <x:c r="B3907" s="173">
        <x:v>796</x:v>
      </x:c>
      <x:c r="C3907" s="16">
        <x:v>2.216666</x:v>
      </x:c>
      <x:c r="D3907" s="16"/>
      <x:c r="E3907" s="16"/>
      <x:c r="F3907" s="16"/>
      <x:c r="G3907" s="16">
        <x:v>5</x:v>
      </x:c>
      <x:c r="H3907" s="16"/>
      <x:c r="I3907" s="16" t="s">
        <x:v>100</x:v>
      </x:c>
      <x:c r="J3907" s="16"/>
      <x:c r="K3907" s="16"/>
      <x:c r="M3907" s="210">
        <x:v>2973</x:v>
      </x:c>
      <x:c r="O3907" t="s">
        <x:v>101</x:v>
      </x:c>
      <x:c r="AG3907" s="80">
        <x:v>1</x:v>
      </x:c>
      <x:c r="AL3907" s="165"/>
      <x:c r="AM3907" s="165"/>
      <x:c r="AN3907" s="165"/>
      <x:c r="AO3907" s="165"/>
      <x:c r="AP3907" s="165"/>
      <x:c r="AQ3907" s="165"/>
    </x:row>
    <x:row r="3908" spans="1:43" ht="16.5">
      <x:c r="A3908">
        <x:v>390200</x:v>
      </x:c>
      <x:c r="B3908" s="173">
        <x:v>796</x:v>
      </x:c>
      <x:c r="C3908" s="16">
        <x:v>2.366666</x:v>
      </x:c>
      <x:c r="D3908" s="16"/>
      <x:c r="E3908" s="16"/>
      <x:c r="F3908" s="16"/>
      <x:c r="G3908" s="16">
        <x:v>4</x:v>
      </x:c>
      <x:c r="H3908" s="16"/>
      <x:c r="I3908" s="16" t="s">
        <x:v>102</x:v>
      </x:c>
      <x:c r="J3908" s="16"/>
      <x:c r="K3908" s="16"/>
      <x:c r="M3908" s="210">
        <x:v>2973</x:v>
      </x:c>
      <x:c r="O3908" t="s">
        <x:v>101</x:v>
      </x:c>
      <x:c r="AG3908" s="80">
        <x:v>1</x:v>
      </x:c>
      <x:c r="AL3908" s="165"/>
      <x:c r="AM3908" s="165"/>
      <x:c r="AN3908" s="165"/>
      <x:c r="AO3908" s="165"/>
      <x:c r="AP3908" s="165"/>
      <x:c r="AQ3908" s="165"/>
    </x:row>
    <x:row r="3909" spans="1:43" ht="16.5">
      <x:c r="A3909">
        <x:v>390300</x:v>
      </x:c>
      <x:c r="B3909" s="173">
        <x:v>796</x:v>
      </x:c>
      <x:c r="C3909" s="16">
        <x:v>2.7666666</x:v>
      </x:c>
      <x:c r="D3909" s="16"/>
      <x:c r="E3909" s="16"/>
      <x:c r="F3909" s="16"/>
      <x:c r="G3909" s="16">
        <x:v>7</x:v>
      </x:c>
      <x:c r="H3909" s="16"/>
      <x:c r="I3909" s="16" t="s">
        <x:v>100</x:v>
      </x:c>
      <x:c r="J3909" s="16"/>
      <x:c r="K3909" s="16"/>
      <x:c r="M3909" s="210">
        <x:v>2973</x:v>
      </x:c>
      <x:c r="O3909" t="s">
        <x:v>101</x:v>
      </x:c>
      <x:c r="AG3909" s="80">
        <x:v>2</x:v>
      </x:c>
      <x:c r="AL3909" s="165"/>
      <x:c r="AM3909" s="165"/>
      <x:c r="AN3909" s="165"/>
      <x:c r="AO3909" s="165"/>
      <x:c r="AP3909" s="165"/>
      <x:c r="AQ3909" s="165"/>
    </x:row>
    <x:row r="3910" spans="1:43">
      <x:c r="A3910">
        <x:v>390400</x:v>
      </x:c>
      <x:c r="B3910" s="173">
        <x:v>796</x:v>
      </x:c>
      <x:c r="C3910" s="16">
        <x:v>2.9</x:v>
      </x:c>
      <x:c r="D3910" s="16">
        <x:v>1</x:v>
      </x:c>
      <x:c r="E3910" s="16"/>
      <x:c r="F3910" s="16"/>
      <x:c r="G3910" s="16"/>
      <x:c r="H3910" s="16"/>
      <x:c r="I3910" s="16"/>
      <x:c r="J3910" s="16"/>
      <x:c r="K3910" s="16"/>
      <x:c r="M3910">
        <x:v>1143</x:v>
      </x:c>
      <x:c r="N3910">
        <x:v>1</x:v>
      </x:c>
      <x:c r="O3910" t="s">
        <x:v>116</x:v>
      </x:c>
      <x:c r="AL3910" s="165"/>
      <x:c r="AM3910" s="165"/>
      <x:c r="AN3910" s="165"/>
      <x:c r="AO3910" s="165"/>
      <x:c r="AP3910" s="165"/>
      <x:c r="AQ3910" s="165"/>
    </x:row>
    <x:row r="3911" spans="1:43" ht="16.5">
      <x:c r="A3911">
        <x:v>390500</x:v>
      </x:c>
      <x:c r="B3911" s="173">
        <x:v>797</x:v>
      </x:c>
      <x:c r="C3911" s="16">
        <x:v>0.5</x:v>
      </x:c>
      <x:c r="D3911" s="16"/>
      <x:c r="E3911" s="16"/>
      <x:c r="F3911" s="16"/>
      <x:c r="G3911" s="16">
        <x:v>3</x:v>
      </x:c>
      <x:c r="H3911" s="16"/>
      <x:c r="I3911" s="16" t="s">
        <x:v>100</x:v>
      </x:c>
      <x:c r="J3911" s="16"/>
      <x:c r="K3911" s="16"/>
      <x:c r="M3911" s="210">
        <x:v>2973</x:v>
      </x:c>
      <x:c r="O3911" t="s">
        <x:v>101</x:v>
      </x:c>
      <x:c r="Q3911" t="s">
        <x:v>345</x:v>
      </x:c>
      <x:c r="R3911">
        <x:v>0.3</x:v>
      </x:c>
      <x:c r="AG3911" s="80">
        <x:v>1</x:v>
      </x:c>
      <x:c r="AL3911" s="165"/>
      <x:c r="AM3911" s="165"/>
      <x:c r="AN3911" s="165"/>
      <x:c r="AO3911" s="165"/>
      <x:c r="AP3911" s="165"/>
      <x:c r="AQ3911" s="165"/>
    </x:row>
    <x:row r="3912" spans="1:43" ht="16.5">
      <x:c r="A3912">
        <x:v>390600</x:v>
      </x:c>
      <x:c r="B3912" s="173">
        <x:v>797</x:v>
      </x:c>
      <x:c r="C3912" s="16">
        <x:v>1.2333333</x:v>
      </x:c>
      <x:c r="D3912" s="16"/>
      <x:c r="E3912" s="16"/>
      <x:c r="F3912" s="16"/>
      <x:c r="G3912" s="16">
        <x:v>2</x:v>
      </x:c>
      <x:c r="H3912" s="16"/>
      <x:c r="I3912" s="16" t="s">
        <x:v>104</x:v>
      </x:c>
      <x:c r="J3912" s="16"/>
      <x:c r="K3912" s="16"/>
      <x:c r="M3912" s="210">
        <x:v>2973</x:v>
      </x:c>
      <x:c r="O3912" t="s">
        <x:v>101</x:v>
      </x:c>
      <x:c r="Q3912" t="s">
        <x:v>345</x:v>
      </x:c>
      <x:c r="R3912">
        <x:v>1.73333333</x:v>
      </x:c>
      <x:c r="AG3912" s="80">
        <x:v>1</x:v>
      </x:c>
      <x:c r="AL3912" s="165"/>
      <x:c r="AM3912" s="165"/>
      <x:c r="AN3912" s="165"/>
      <x:c r="AO3912" s="165"/>
      <x:c r="AP3912" s="165"/>
      <x:c r="AQ3912" s="165"/>
    </x:row>
    <x:row r="3913" spans="1:43" ht="16.5">
      <x:c r="A3913">
        <x:v>390700</x:v>
      </x:c>
      <x:c r="B3913" s="173">
        <x:v>797</x:v>
      </x:c>
      <x:c r="C3913" s="16">
        <x:v>1.5</x:v>
      </x:c>
      <x:c r="D3913" s="16"/>
      <x:c r="E3913" s="16"/>
      <x:c r="F3913" s="16"/>
      <x:c r="G3913" s="16">
        <x:v>2</x:v>
      </x:c>
      <x:c r="H3913" s="16"/>
      <x:c r="I3913" s="16" t="s">
        <x:v>103</x:v>
      </x:c>
      <x:c r="J3913" s="16"/>
      <x:c r="K3913" s="16"/>
      <x:c r="M3913" s="210">
        <x:v>2973</x:v>
      </x:c>
      <x:c r="O3913" t="s">
        <x:v>101</x:v>
      </x:c>
      <x:c r="AG3913" s="80">
        <x:v>1</x:v>
      </x:c>
      <x:c r="AL3913" s="165"/>
      <x:c r="AM3913" s="165"/>
      <x:c r="AN3913" s="165"/>
      <x:c r="AO3913" s="165"/>
      <x:c r="AP3913" s="165"/>
      <x:c r="AQ3913" s="165"/>
    </x:row>
    <x:row r="3914" spans="1:43" ht="16.5">
      <x:c r="A3914">
        <x:v>390800</x:v>
      </x:c>
      <x:c r="B3914" s="173">
        <x:v>797</x:v>
      </x:c>
      <x:c r="C3914" s="16">
        <x:v>1.7666666</x:v>
      </x:c>
      <x:c r="D3914" s="16"/>
      <x:c r="E3914" s="16"/>
      <x:c r="F3914" s="16"/>
      <x:c r="G3914" s="16">
        <x:v>2</x:v>
      </x:c>
      <x:c r="H3914" s="16"/>
      <x:c r="I3914" s="16" t="s">
        <x:v>102</x:v>
      </x:c>
      <x:c r="J3914" s="16"/>
      <x:c r="K3914" s="16"/>
      <x:c r="M3914" s="210">
        <x:v>2973</x:v>
      </x:c>
      <x:c r="O3914" t="s">
        <x:v>101</x:v>
      </x:c>
      <x:c r="AG3914" s="80">
        <x:v>1</x:v>
      </x:c>
      <x:c r="AL3914" s="165"/>
      <x:c r="AM3914" s="165"/>
      <x:c r="AN3914" s="165"/>
      <x:c r="AO3914" s="165"/>
      <x:c r="AP3914" s="165"/>
      <x:c r="AQ3914" s="165"/>
    </x:row>
    <x:row r="3915" spans="1:43" ht="16.5">
      <x:c r="A3915">
        <x:v>390900</x:v>
      </x:c>
      <x:c r="B3915" s="173">
        <x:v>797</x:v>
      </x:c>
      <x:c r="C3915" s="16">
        <x:v>2</x:v>
      </x:c>
      <x:c r="D3915" s="16"/>
      <x:c r="E3915" s="16"/>
      <x:c r="F3915" s="16"/>
      <x:c r="G3915" s="16">
        <x:v>2</x:v>
      </x:c>
      <x:c r="H3915" s="16"/>
      <x:c r="I3915" s="16" t="s">
        <x:v>102</x:v>
      </x:c>
      <x:c r="J3915" s="16"/>
      <x:c r="K3915" s="16"/>
      <x:c r="M3915" s="210">
        <x:v>2973</x:v>
      </x:c>
      <x:c r="O3915" t="s">
        <x:v>101</x:v>
      </x:c>
      <x:c r="AG3915" s="80">
        <x:v>1</x:v>
      </x:c>
      <x:c r="AL3915" s="165"/>
      <x:c r="AM3915" s="165"/>
      <x:c r="AN3915" s="165"/>
      <x:c r="AO3915" s="165"/>
      <x:c r="AP3915" s="165"/>
      <x:c r="AQ3915" s="165"/>
    </x:row>
    <x:row r="3916" spans="1:43" ht="16.5">
      <x:c r="A3916">
        <x:v>391000</x:v>
      </x:c>
      <x:c r="B3916" s="173">
        <x:v>797</x:v>
      </x:c>
      <x:c r="C3916" s="16">
        <x:v>2.5666666</x:v>
      </x:c>
      <x:c r="D3916" s="16"/>
      <x:c r="E3916" s="16"/>
      <x:c r="F3916" s="16"/>
      <x:c r="G3916" s="16">
        <x:v>4</x:v>
      </x:c>
      <x:c r="H3916" s="16"/>
      <x:c r="I3916" s="16" t="s">
        <x:v>100</x:v>
      </x:c>
      <x:c r="J3916" s="16"/>
      <x:c r="K3916" s="16"/>
      <x:c r="M3916" s="210">
        <x:v>2973</x:v>
      </x:c>
      <x:c r="O3916" t="s">
        <x:v>101</x:v>
      </x:c>
      <x:c r="AG3916" s="80">
        <x:v>1</x:v>
      </x:c>
      <x:c r="AJ3916" t="s">
        <x:v>637</x:v>
      </x:c>
      <x:c r="AL3916" s="165"/>
      <x:c r="AM3916" s="165"/>
      <x:c r="AN3916" s="165"/>
      <x:c r="AO3916" s="165"/>
      <x:c r="AP3916" s="165"/>
      <x:c r="AQ3916" s="165"/>
    </x:row>
    <x:row r="3917" spans="1:43">
      <x:c r="A3917">
        <x:v>391100</x:v>
      </x:c>
      <x:c r="B3917" s="173">
        <x:v>797</x:v>
      </x:c>
      <x:c r="C3917" s="16">
        <x:v>2.8666666</x:v>
      </x:c>
      <x:c r="D3917" s="16">
        <x:v>1</x:v>
      </x:c>
      <x:c r="E3917" s="16"/>
      <x:c r="F3917" s="16"/>
      <x:c r="G3917" s="16"/>
      <x:c r="H3917" s="16"/>
      <x:c r="I3917" s="16"/>
      <x:c r="J3917" s="16"/>
      <x:c r="K3917" s="16"/>
      <x:c r="M3917">
        <x:v>1143</x:v>
      </x:c>
      <x:c r="N3917">
        <x:v>1</x:v>
      </x:c>
      <x:c r="O3917" t="s">
        <x:v>116</x:v>
      </x:c>
      <x:c r="AL3917" s="165"/>
      <x:c r="AM3917" s="165"/>
      <x:c r="AN3917" s="165"/>
      <x:c r="AO3917" s="165"/>
      <x:c r="AP3917" s="165"/>
      <x:c r="AQ3917" s="165"/>
    </x:row>
    <x:row r="3918" spans="1:43" ht="16.5">
      <x:c r="A3918">
        <x:v>391200</x:v>
      </x:c>
      <x:c r="B3918" s="173">
        <x:v>798</x:v>
      </x:c>
      <x:c r="C3918" s="16">
        <x:v>1.9</x:v>
      </x:c>
      <x:c r="D3918" s="16"/>
      <x:c r="E3918" s="16"/>
      <x:c r="F3918" s="16"/>
      <x:c r="G3918" s="16">
        <x:v>3</x:v>
      </x:c>
      <x:c r="H3918" s="16"/>
      <x:c r="I3918" s="16" t="s">
        <x:v>102</x:v>
      </x:c>
      <x:c r="J3918" s="16"/>
      <x:c r="K3918" s="16"/>
      <x:c r="M3918" s="210">
        <x:v>2971</x:v>
      </x:c>
      <x:c r="O3918" t="s">
        <x:v>101</x:v>
      </x:c>
      <x:c r="Q3918" t="s">
        <x:v>345</x:v>
      </x:c>
      <x:c r="R3918">
        <x:v>0.3</x:v>
      </x:c>
      <x:c r="AG3918" s="80">
        <x:v>2</x:v>
      </x:c>
      <x:c r="AL3918" s="165"/>
      <x:c r="AM3918" s="165"/>
      <x:c r="AN3918" s="165"/>
      <x:c r="AO3918" s="165"/>
      <x:c r="AP3918" s="165"/>
      <x:c r="AQ3918" s="165"/>
    </x:row>
    <x:row r="3919" spans="1:43" ht="16.5">
      <x:c r="A3919">
        <x:v>391300</x:v>
      </x:c>
      <x:c r="B3919" s="173">
        <x:v>798</x:v>
      </x:c>
      <x:c r="C3919" s="16">
        <x:v>2.3</x:v>
      </x:c>
      <x:c r="D3919" s="16"/>
      <x:c r="E3919" s="16"/>
      <x:c r="F3919" s="16"/>
      <x:c r="G3919" s="16">
        <x:v>3</x:v>
      </x:c>
      <x:c r="H3919" s="16"/>
      <x:c r="I3919" s="16" t="s">
        <x:v>104</x:v>
      </x:c>
      <x:c r="J3919" s="16"/>
      <x:c r="K3919" s="16"/>
      <x:c r="M3919" s="210">
        <x:v>2971</x:v>
      </x:c>
      <x:c r="O3919" t="s">
        <x:v>101</x:v>
      </x:c>
      <x:c r="Q3919" t="s">
        <x:v>345</x:v>
      </x:c>
      <x:c r="R3919">
        <x:v>0.3</x:v>
      </x:c>
      <x:c r="AG3919" s="80">
        <x:v>2</x:v>
      </x:c>
      <x:c r="AL3919" s="165"/>
      <x:c r="AM3919" s="165"/>
      <x:c r="AN3919" s="165"/>
      <x:c r="AO3919" s="165"/>
      <x:c r="AP3919" s="165"/>
      <x:c r="AQ3919" s="165"/>
    </x:row>
    <x:row r="3920" spans="1:43" ht="16.5">
      <x:c r="A3920">
        <x:v>391400</x:v>
      </x:c>
      <x:c r="B3920" s="173">
        <x:v>798</x:v>
      </x:c>
      <x:c r="C3920" s="16">
        <x:v>2.5</x:v>
      </x:c>
      <x:c r="D3920" s="16"/>
      <x:c r="E3920" s="16"/>
      <x:c r="F3920" s="16"/>
      <x:c r="G3920" s="16">
        <x:v>2</x:v>
      </x:c>
      <x:c r="H3920" s="16"/>
      <x:c r="I3920" s="16" t="s">
        <x:v>100</x:v>
      </x:c>
      <x:c r="J3920" s="16"/>
      <x:c r="K3920" s="16"/>
      <x:c r="M3920" s="210">
        <x:v>2971</x:v>
      </x:c>
      <x:c r="O3920" t="s">
        <x:v>101</x:v>
      </x:c>
      <x:c r="Q3920" t="s">
        <x:v>345</x:v>
      </x:c>
      <x:c r="R3920">
        <x:v>0.3</x:v>
      </x:c>
      <x:c r="AG3920" s="80">
        <x:v>2</x:v>
      </x:c>
      <x:c r="AL3920" s="165"/>
      <x:c r="AM3920" s="165"/>
      <x:c r="AN3920" s="165"/>
      <x:c r="AO3920" s="165"/>
      <x:c r="AP3920" s="165"/>
      <x:c r="AQ3920" s="165"/>
    </x:row>
    <x:row r="3921" spans="1:43" ht="16.5">
      <x:c r="A3921">
        <x:v>391500</x:v>
      </x:c>
      <x:c r="B3921" s="173">
        <x:v>799</x:v>
      </x:c>
      <x:c r="C3921" s="16">
        <x:v>7.8</x:v>
      </x:c>
      <x:c r="D3921" s="16"/>
      <x:c r="E3921" s="16"/>
      <x:c r="F3921" s="16"/>
      <x:c r="G3921" s="16">
        <x:v>1</x:v>
      </x:c>
      <x:c r="H3921" s="16"/>
      <x:c r="I3921" s="16" t="s">
        <x:v>100</x:v>
      </x:c>
      <x:c r="J3921" s="16"/>
      <x:c r="K3921" s="16"/>
      <x:c r="M3921" s="210">
        <x:v>2978</x:v>
      </x:c>
      <x:c r="O3921" t="s">
        <x:v>101</x:v>
      </x:c>
      <x:c r="Q3921" t="s">
        <x:v>345</x:v>
      </x:c>
      <x:c r="R3921">
        <x:v>2.2</x:v>
      </x:c>
      <x:c r="AJ3921" t="s">
        <x:v>638</x:v>
      </x:c>
      <x:c r="AL3921" s="165"/>
      <x:c r="AM3921" s="165"/>
      <x:c r="AN3921" s="165"/>
      <x:c r="AO3921" s="165"/>
      <x:c r="AP3921" s="165"/>
      <x:c r="AQ3921" s="165"/>
    </x:row>
    <x:row r="3922" spans="1:43" ht="16.5">
      <x:c r="A3922">
        <x:v>391600</x:v>
      </x:c>
      <x:c r="B3922" s="173">
        <x:v>799</x:v>
      </x:c>
      <x:c r="C3922" s="16">
        <x:v>8.1</x:v>
      </x:c>
      <x:c r="D3922" s="16"/>
      <x:c r="E3922" s="16"/>
      <x:c r="F3922" s="16"/>
      <x:c r="G3922" s="16">
        <x:v>1</x:v>
      </x:c>
      <x:c r="H3922" s="16"/>
      <x:c r="I3922" s="16"/>
      <x:c r="J3922" s="16"/>
      <x:c r="K3922" s="16"/>
      <x:c r="M3922" s="210">
        <x:v>2978</x:v>
      </x:c>
      <x:c r="O3922" t="s">
        <x:v>101</x:v>
      </x:c>
      <x:c r="AL3922" s="165"/>
      <x:c r="AM3922" s="165"/>
      <x:c r="AN3922" s="165"/>
      <x:c r="AO3922" s="165"/>
      <x:c r="AP3922" s="165"/>
      <x:c r="AQ3922" s="165"/>
    </x:row>
    <x:row r="3923" spans="1:43" ht="16.5">
      <x:c r="A3923">
        <x:v>391700</x:v>
      </x:c>
      <x:c r="B3923" s="173">
        <x:v>799</x:v>
      </x:c>
      <x:c r="C3923" s="16">
        <x:v>8.1001</x:v>
      </x:c>
      <x:c r="D3923" s="16">
        <x:v>1</x:v>
      </x:c>
      <x:c r="E3923" s="16"/>
      <x:c r="F3923" s="16"/>
      <x:c r="G3923" s="16"/>
      <x:c r="H3923" s="16"/>
      <x:c r="I3923" s="16"/>
      <x:c r="J3923" s="16"/>
      <x:c r="K3923" s="16"/>
      <x:c r="M3923" s="210">
        <x:v>1143</x:v>
      </x:c>
      <x:c r="N3923">
        <x:v>1</x:v>
      </x:c>
      <x:c r="O3923" t="s">
        <x:v>116</x:v>
      </x:c>
      <x:c r="AL3923" s="165"/>
      <x:c r="AM3923" s="165"/>
      <x:c r="AN3923" s="165"/>
      <x:c r="AO3923" s="165"/>
      <x:c r="AP3923" s="165"/>
      <x:c r="AQ3923" s="165"/>
    </x:row>
    <x:row r="3924" spans="1:43" ht="16.5">
      <x:c r="A3924">
        <x:v>391800</x:v>
      </x:c>
      <x:c r="B3924" s="173">
        <x:v>799</x:v>
      </x:c>
      <x:c r="C3924" s="16">
        <x:v>8.4</x:v>
      </x:c>
      <x:c r="D3924" s="16"/>
      <x:c r="E3924" s="16"/>
      <x:c r="F3924" s="16"/>
      <x:c r="G3924" s="16">
        <x:v>1</x:v>
      </x:c>
      <x:c r="H3924" s="16"/>
      <x:c r="I3924" s="16"/>
      <x:c r="J3924" s="16"/>
      <x:c r="K3924" s="16"/>
      <x:c r="M3924" s="210">
        <x:v>2978</x:v>
      </x:c>
      <x:c r="O3924" t="s">
        <x:v>101</x:v>
      </x:c>
      <x:c r="AL3924" s="165"/>
      <x:c r="AM3924" s="165"/>
      <x:c r="AN3924" s="165"/>
      <x:c r="AO3924" s="165"/>
      <x:c r="AP3924" s="165"/>
      <x:c r="AQ3924" s="165"/>
    </x:row>
    <x:row r="3925" spans="1:43" ht="16.5">
      <x:c r="A3925">
        <x:v>391900</x:v>
      </x:c>
      <x:c r="B3925" s="173">
        <x:v>799</x:v>
      </x:c>
      <x:c r="C3925" s="16">
        <x:v>8.4001</x:v>
      </x:c>
      <x:c r="D3925" s="16">
        <x:v>1</x:v>
      </x:c>
      <x:c r="E3925" s="16"/>
      <x:c r="F3925" s="16"/>
      <x:c r="G3925" s="16"/>
      <x:c r="H3925" s="16"/>
      <x:c r="I3925" s="16"/>
      <x:c r="J3925" s="16"/>
      <x:c r="K3925" s="16"/>
      <x:c r="M3925" s="210">
        <x:v>1143</x:v>
      </x:c>
      <x:c r="N3925">
        <x:v>1</x:v>
      </x:c>
      <x:c r="O3925" t="s">
        <x:v>116</x:v>
      </x:c>
      <x:c r="AL3925" s="165"/>
      <x:c r="AM3925" s="165"/>
      <x:c r="AN3925" s="165"/>
      <x:c r="AO3925" s="165"/>
      <x:c r="AP3925" s="165"/>
      <x:c r="AQ3925" s="165"/>
    </x:row>
    <x:row r="3926" spans="1:43" ht="16.5">
      <x:c r="A3926">
        <x:v>392000</x:v>
      </x:c>
      <x:c r="B3926" s="173">
        <x:v>799</x:v>
      </x:c>
      <x:c r="C3926" s="16">
        <x:v>8.7</x:v>
      </x:c>
      <x:c r="D3926" s="16"/>
      <x:c r="E3926" s="16"/>
      <x:c r="F3926" s="16"/>
      <x:c r="G3926" s="16">
        <x:v>1</x:v>
      </x:c>
      <x:c r="H3926" s="16"/>
      <x:c r="I3926" s="16"/>
      <x:c r="J3926" s="16"/>
      <x:c r="K3926" s="16"/>
      <x:c r="M3926" s="210">
        <x:v>2978</x:v>
      </x:c>
      <x:c r="O3926" t="s">
        <x:v>101</x:v>
      </x:c>
      <x:c r="AL3926" s="165"/>
      <x:c r="AM3926" s="165"/>
      <x:c r="AN3926" s="165"/>
      <x:c r="AO3926" s="165"/>
      <x:c r="AP3926" s="165"/>
      <x:c r="AQ3926" s="165"/>
    </x:row>
    <x:row r="3927" spans="1:43" ht="16.5">
      <x:c r="A3927">
        <x:v>392100</x:v>
      </x:c>
      <x:c r="B3927" s="173">
        <x:v>799</x:v>
      </x:c>
      <x:c r="C3927" s="16">
        <x:v>8.7001</x:v>
      </x:c>
      <x:c r="D3927" s="16">
        <x:v>1</x:v>
      </x:c>
      <x:c r="E3927" s="16"/>
      <x:c r="F3927" s="16"/>
      <x:c r="G3927" s="16"/>
      <x:c r="H3927" s="16"/>
      <x:c r="I3927" s="16"/>
      <x:c r="J3927" s="16"/>
      <x:c r="K3927" s="16"/>
      <x:c r="M3927" s="210">
        <x:v>1143</x:v>
      </x:c>
      <x:c r="N3927">
        <x:v>1</x:v>
      </x:c>
      <x:c r="O3927" t="s">
        <x:v>116</x:v>
      </x:c>
      <x:c r="AL3927" s="165"/>
      <x:c r="AM3927" s="165"/>
      <x:c r="AN3927" s="165"/>
      <x:c r="AO3927" s="165"/>
      <x:c r="AP3927" s="165"/>
      <x:c r="AQ3927" s="165"/>
    </x:row>
    <x:row r="3928" spans="1:43" ht="16.5">
      <x:c r="A3928">
        <x:v>392200</x:v>
      </x:c>
      <x:c r="B3928" s="173">
        <x:v>799</x:v>
      </x:c>
      <x:c r="C3928" s="16">
        <x:v>9</x:v>
      </x:c>
      <x:c r="D3928" s="16"/>
      <x:c r="E3928" s="16"/>
      <x:c r="F3928" s="16"/>
      <x:c r="G3928" s="16">
        <x:v>1</x:v>
      </x:c>
      <x:c r="H3928" s="16"/>
      <x:c r="I3928" s="16"/>
      <x:c r="J3928" s="16"/>
      <x:c r="K3928" s="16"/>
      <x:c r="M3928" s="210">
        <x:v>2978</x:v>
      </x:c>
      <x:c r="O3928" t="s">
        <x:v>101</x:v>
      </x:c>
      <x:c r="AL3928" s="165"/>
      <x:c r="AM3928" s="165"/>
      <x:c r="AN3928" s="165"/>
      <x:c r="AO3928" s="165"/>
      <x:c r="AP3928" s="165"/>
      <x:c r="AQ3928" s="165"/>
    </x:row>
    <x:row r="3929" spans="1:43" ht="16.5">
      <x:c r="A3929">
        <x:v>392300</x:v>
      </x:c>
      <x:c r="B3929" s="173">
        <x:v>799</x:v>
      </x:c>
      <x:c r="C3929" s="16">
        <x:v>9.001</x:v>
      </x:c>
      <x:c r="D3929" s="16">
        <x:v>1</x:v>
      </x:c>
      <x:c r="E3929" s="16"/>
      <x:c r="F3929" s="16"/>
      <x:c r="G3929" s="16"/>
      <x:c r="H3929" s="16"/>
      <x:c r="I3929" s="16"/>
      <x:c r="J3929" s="16"/>
      <x:c r="K3929" s="16"/>
      <x:c r="M3929" s="210">
        <x:v>1143</x:v>
      </x:c>
      <x:c r="N3929">
        <x:v>1</x:v>
      </x:c>
      <x:c r="O3929" t="s">
        <x:v>116</x:v>
      </x:c>
      <x:c r="AL3929" s="165"/>
      <x:c r="AM3929" s="165"/>
      <x:c r="AN3929" s="165"/>
      <x:c r="AO3929" s="165"/>
      <x:c r="AP3929" s="165"/>
      <x:c r="AQ3929" s="165"/>
    </x:row>
    <x:row r="3930" spans="1:43" ht="16.5">
      <x:c r="A3930">
        <x:v>392400</x:v>
      </x:c>
      <x:c r="B3930" s="173">
        <x:v>799</x:v>
      </x:c>
      <x:c r="C3930" s="16">
        <x:v>9.3</x:v>
      </x:c>
      <x:c r="D3930" s="16"/>
      <x:c r="E3930" s="16"/>
      <x:c r="F3930" s="16"/>
      <x:c r="G3930" s="16">
        <x:v>1</x:v>
      </x:c>
      <x:c r="H3930" s="16"/>
      <x:c r="I3930" s="16"/>
      <x:c r="J3930" s="16"/>
      <x:c r="K3930" s="16"/>
      <x:c r="M3930" s="210">
        <x:v>2978</x:v>
      </x:c>
      <x:c r="O3930" t="s">
        <x:v>101</x:v>
      </x:c>
      <x:c r="AL3930" s="165"/>
      <x:c r="AM3930" s="165"/>
      <x:c r="AN3930" s="165"/>
      <x:c r="AO3930" s="165"/>
      <x:c r="AP3930" s="165"/>
      <x:c r="AQ3930" s="165"/>
    </x:row>
    <x:row r="3931" spans="1:43" ht="16.5">
      <x:c r="A3931">
        <x:v>392500</x:v>
      </x:c>
      <x:c r="B3931" s="173">
        <x:v>799</x:v>
      </x:c>
      <x:c r="C3931" s="16">
        <x:v>9.3001</x:v>
      </x:c>
      <x:c r="D3931" s="16">
        <x:v>1</x:v>
      </x:c>
      <x:c r="E3931" s="16"/>
      <x:c r="F3931" s="16"/>
      <x:c r="G3931" s="16"/>
      <x:c r="H3931" s="16"/>
      <x:c r="I3931" s="16"/>
      <x:c r="J3931" s="16"/>
      <x:c r="K3931" s="16"/>
      <x:c r="M3931" s="210">
        <x:v>1143</x:v>
      </x:c>
      <x:c r="N3931">
        <x:v>1</x:v>
      </x:c>
      <x:c r="O3931" t="s">
        <x:v>116</x:v>
      </x:c>
      <x:c r="AL3931" s="165"/>
      <x:c r="AM3931" s="165"/>
      <x:c r="AN3931" s="165"/>
      <x:c r="AO3931" s="165"/>
      <x:c r="AP3931" s="165"/>
      <x:c r="AQ3931" s="165"/>
    </x:row>
    <x:row r="3932" spans="1:43" ht="16.5">
      <x:c r="A3932">
        <x:v>392600</x:v>
      </x:c>
      <x:c r="B3932" s="173">
        <x:v>800</x:v>
      </x:c>
      <x:c r="C3932" s="16">
        <x:v>5</x:v>
      </x:c>
      <x:c r="D3932" s="16"/>
      <x:c r="E3932" s="16"/>
      <x:c r="F3932" s="16"/>
      <x:c r="G3932" s="16">
        <x:v>1</x:v>
      </x:c>
      <x:c r="H3932" s="16"/>
      <x:c r="I3932" s="16" t="s">
        <x:v>102</x:v>
      </x:c>
      <x:c r="J3932" s="16"/>
      <x:c r="K3932" s="16"/>
      <x:c r="M3932" s="210">
        <x:v>2973</x:v>
      </x:c>
      <x:c r="O3932" t="s">
        <x:v>101</x:v>
      </x:c>
      <x:c r="Q3932" t="s">
        <x:v>345</x:v>
      </x:c>
      <x:c r="R3932">
        <x:v>1.2</x:v>
      </x:c>
      <x:c r="AG3932" s="80">
        <x:v>1</x:v>
      </x:c>
      <x:c r="AL3932" s="165"/>
      <x:c r="AM3932" s="165"/>
      <x:c r="AN3932" s="165"/>
      <x:c r="AO3932" s="165"/>
      <x:c r="AP3932" s="165"/>
      <x:c r="AQ3932" s="165"/>
    </x:row>
    <x:row r="3933" spans="1:43" ht="16.5">
      <x:c r="A3933">
        <x:v>392700</x:v>
      </x:c>
      <x:c r="B3933" s="173">
        <x:v>800</x:v>
      </x:c>
      <x:c r="C3933" s="16">
        <x:v>5.266666</x:v>
      </x:c>
      <x:c r="D3933" s="16"/>
      <x:c r="E3933" s="16"/>
      <x:c r="F3933" s="16"/>
      <x:c r="G3933" s="16">
        <x:v>1</x:v>
      </x:c>
      <x:c r="H3933" s="16"/>
      <x:c r="I3933" s="16" t="s">
        <x:v>104</x:v>
      </x:c>
      <x:c r="J3933" s="16"/>
      <x:c r="K3933" s="16"/>
      <x:c r="M3933" s="210">
        <x:v>2973</x:v>
      </x:c>
      <x:c r="O3933" t="s">
        <x:v>101</x:v>
      </x:c>
      <x:c r="AG3933" s="80">
        <x:v>1</x:v>
      </x:c>
      <x:c r="AL3933" s="165"/>
      <x:c r="AM3933" s="165"/>
      <x:c r="AN3933" s="165"/>
      <x:c r="AO3933" s="165"/>
      <x:c r="AP3933" s="165"/>
      <x:c r="AQ3933" s="165"/>
    </x:row>
    <x:row r="3934" spans="1:43" ht="16.5">
      <x:c r="A3934">
        <x:v>392800</x:v>
      </x:c>
      <x:c r="B3934" s="173">
        <x:v>800</x:v>
      </x:c>
      <x:c r="C3934" s="16">
        <x:v>5.5</x:v>
      </x:c>
      <x:c r="D3934" s="16"/>
      <x:c r="E3934" s="16"/>
      <x:c r="F3934" s="16"/>
      <x:c r="G3934" s="16">
        <x:v>1</x:v>
      </x:c>
      <x:c r="H3934" s="16"/>
      <x:c r="I3934" s="16" t="s">
        <x:v>100</x:v>
      </x:c>
      <x:c r="J3934" s="16"/>
      <x:c r="K3934" s="16"/>
      <x:c r="M3934" s="210">
        <x:v>2973</x:v>
      </x:c>
      <x:c r="O3934" t="s">
        <x:v>101</x:v>
      </x:c>
      <x:c r="AG3934" s="80">
        <x:v>1</x:v>
      </x:c>
      <x:c r="AL3934" s="165"/>
      <x:c r="AM3934" s="165"/>
      <x:c r="AN3934" s="165"/>
      <x:c r="AO3934" s="165"/>
      <x:c r="AP3934" s="165"/>
      <x:c r="AQ3934" s="165"/>
    </x:row>
    <x:row r="3935" spans="1:43" ht="16.5">
      <x:c r="A3935">
        <x:v>392900</x:v>
      </x:c>
      <x:c r="B3935" s="173">
        <x:v>800</x:v>
      </x:c>
      <x:c r="C3935" s="16">
        <x:v>5.733333</x:v>
      </x:c>
      <x:c r="D3935" s="16"/>
      <x:c r="E3935" s="16"/>
      <x:c r="F3935" s="16"/>
      <x:c r="G3935" s="16">
        <x:v>1</x:v>
      </x:c>
      <x:c r="H3935" s="16"/>
      <x:c r="I3935" s="16" t="s">
        <x:v>103</x:v>
      </x:c>
      <x:c r="J3935" s="16"/>
      <x:c r="K3935" s="16"/>
      <x:c r="M3935" s="210">
        <x:v>2973</x:v>
      </x:c>
      <x:c r="O3935" t="s">
        <x:v>101</x:v>
      </x:c>
      <x:c r="AG3935" s="80">
        <x:v>1</x:v>
      </x:c>
      <x:c r="AL3935" s="165"/>
      <x:c r="AM3935" s="165"/>
      <x:c r="AN3935" s="165"/>
      <x:c r="AO3935" s="165"/>
      <x:c r="AP3935" s="165"/>
      <x:c r="AQ3935" s="165"/>
    </x:row>
    <x:row r="3936" spans="1:43" ht="16.5">
      <x:c r="A3936">
        <x:v>393000</x:v>
      </x:c>
      <x:c r="B3936" s="173">
        <x:v>800</x:v>
      </x:c>
      <x:c r="C3936" s="16">
        <x:v>6</x:v>
      </x:c>
      <x:c r="D3936" s="16">
        <x:v>1</x:v>
      </x:c>
      <x:c r="E3936" s="16"/>
      <x:c r="F3936" s="16"/>
      <x:c r="G3936" s="16"/>
      <x:c r="H3936" s="16"/>
      <x:c r="I3936" s="16"/>
      <x:c r="J3936" s="16"/>
      <x:c r="K3936" s="16"/>
      <x:c r="M3936" s="210">
        <x:v>1143</x:v>
      </x:c>
      <x:c r="N3936">
        <x:v>1</x:v>
      </x:c>
      <x:c r="O3936" t="s">
        <x:v>116</x:v>
      </x:c>
      <x:c r="AG3936" s="80">
        <x:v>1</x:v>
      </x:c>
      <x:c r="AL3936" s="165"/>
      <x:c r="AM3936" s="165"/>
      <x:c r="AN3936" s="165"/>
      <x:c r="AO3936" s="165"/>
      <x:c r="AP3936" s="165"/>
      <x:c r="AQ3936" s="165"/>
    </x:row>
    <x:row r="3937" spans="1:43" ht="16.5">
      <x:c r="A3937">
        <x:v>393100</x:v>
      </x:c>
      <x:c r="B3937" s="173">
        <x:v>801</x:v>
      </x:c>
      <x:c r="C3937" s="16">
        <x:v>1.3</x:v>
      </x:c>
      <x:c r="D3937" s="16"/>
      <x:c r="E3937" s="16"/>
      <x:c r="F3937" s="16"/>
      <x:c r="G3937" s="16">
        <x:v>2</x:v>
      </x:c>
      <x:c r="H3937" s="16"/>
      <x:c r="I3937" s="16" t="s">
        <x:v>104</x:v>
      </x:c>
      <x:c r="J3937" s="16"/>
      <x:c r="K3937" s="16"/>
      <x:c r="M3937" s="210">
        <x:v>2971</x:v>
      </x:c>
      <x:c r="O3937" t="s">
        <x:v>101</x:v>
      </x:c>
      <x:c r="Q3937" t="s">
        <x:v>345</x:v>
      </x:c>
      <x:c r="R3937">
        <x:v>5.8</x:v>
      </x:c>
      <x:c r="AG3937" s="80">
        <x:v>2</x:v>
      </x:c>
      <x:c r="AL3937" s="165"/>
      <x:c r="AM3937" s="165"/>
      <x:c r="AN3937" s="165"/>
      <x:c r="AO3937" s="165"/>
      <x:c r="AP3937" s="165"/>
      <x:c r="AQ3937" s="165"/>
    </x:row>
    <x:row r="3938" spans="1:43" ht="16.5">
      <x:c r="A3938">
        <x:v>393200</x:v>
      </x:c>
      <x:c r="B3938" s="173">
        <x:v>801</x:v>
      </x:c>
      <x:c r="C3938" s="16">
        <x:v>1.33333</x:v>
      </x:c>
      <x:c r="D3938" s="16"/>
      <x:c r="E3938" s="16"/>
      <x:c r="F3938" s="16"/>
      <x:c r="G3938" s="16">
        <x:v>3</x:v>
      </x:c>
      <x:c r="H3938" s="16"/>
      <x:c r="I3938" s="16" t="s">
        <x:v>100</x:v>
      </x:c>
      <x:c r="J3938" s="16"/>
      <x:c r="K3938" s="16"/>
      <x:c r="M3938" s="210">
        <x:v>2971</x:v>
      </x:c>
      <x:c r="O3938" t="s">
        <x:v>101</x:v>
      </x:c>
      <x:c r="AG3938" s="80">
        <x:v>2</x:v>
      </x:c>
      <x:c r="AL3938" s="165"/>
      <x:c r="AM3938" s="165"/>
      <x:c r="AN3938" s="165"/>
      <x:c r="AO3938" s="165"/>
      <x:c r="AP3938" s="165"/>
      <x:c r="AQ3938" s="165"/>
    </x:row>
    <x:row r="3939" spans="1:43" ht="16.5">
      <x:c r="A3939">
        <x:v>393300</x:v>
      </x:c>
      <x:c r="B3939" s="173">
        <x:v>801</x:v>
      </x:c>
      <x:c r="C3939" s="16">
        <x:v>1.56667</x:v>
      </x:c>
      <x:c r="D3939" s="16"/>
      <x:c r="E3939" s="16"/>
      <x:c r="F3939" s="16"/>
      <x:c r="G3939" s="16">
        <x:v>4</x:v>
      </x:c>
      <x:c r="H3939" s="16"/>
      <x:c r="I3939" s="16" t="s">
        <x:v>103</x:v>
      </x:c>
      <x:c r="J3939" s="16"/>
      <x:c r="K3939" s="16"/>
      <x:c r="M3939" s="210">
        <x:v>2971</x:v>
      </x:c>
      <x:c r="O3939" t="s">
        <x:v>101</x:v>
      </x:c>
      <x:c r="AG3939" s="80">
        <x:v>2</x:v>
      </x:c>
      <x:c r="AL3939" s="165"/>
      <x:c r="AM3939" s="165"/>
      <x:c r="AN3939" s="165"/>
      <x:c r="AO3939" s="165"/>
      <x:c r="AP3939" s="165"/>
      <x:c r="AQ3939" s="165"/>
    </x:row>
    <x:row r="3940" spans="1:43" ht="16.5">
      <x:c r="A3940">
        <x:v>393400</x:v>
      </x:c>
      <x:c r="B3940" s="173">
        <x:v>801</x:v>
      </x:c>
      <x:c r="C3940" s="16">
        <x:v>1.76667</x:v>
      </x:c>
      <x:c r="D3940" s="16"/>
      <x:c r="E3940" s="16"/>
      <x:c r="F3940" s="16"/>
      <x:c r="G3940" s="16">
        <x:v>3</x:v>
      </x:c>
      <x:c r="H3940" s="16"/>
      <x:c r="I3940" s="16" t="s">
        <x:v>102</x:v>
      </x:c>
      <x:c r="J3940" s="16"/>
      <x:c r="K3940" s="16"/>
      <x:c r="M3940" s="210">
        <x:v>2971</x:v>
      </x:c>
      <x:c r="O3940" t="s">
        <x:v>101</x:v>
      </x:c>
      <x:c r="AG3940" s="80">
        <x:v>2</x:v>
      </x:c>
      <x:c r="AL3940" s="165"/>
      <x:c r="AM3940" s="165"/>
      <x:c r="AN3940" s="165"/>
      <x:c r="AO3940" s="165"/>
      <x:c r="AP3940" s="165"/>
      <x:c r="AQ3940" s="165"/>
    </x:row>
    <x:row r="3941" spans="1:43" ht="16.5">
      <x:c r="A3941">
        <x:v>393500</x:v>
      </x:c>
      <x:c r="B3941" s="173">
        <x:v>801</x:v>
      </x:c>
      <x:c r="C3941" s="16">
        <x:v>1.96667</x:v>
      </x:c>
      <x:c r="D3941" s="16"/>
      <x:c r="E3941" s="16"/>
      <x:c r="F3941" s="16"/>
      <x:c r="G3941" s="16">
        <x:v>4</x:v>
      </x:c>
      <x:c r="H3941" s="16"/>
      <x:c r="I3941" s="16" t="s">
        <x:v>104</x:v>
      </x:c>
      <x:c r="J3941" s="16"/>
      <x:c r="K3941" s="16"/>
      <x:c r="M3941" s="210">
        <x:v>2971</x:v>
      </x:c>
      <x:c r="O3941" t="s">
        <x:v>101</x:v>
      </x:c>
      <x:c r="AG3941" s="80">
        <x:v>2</x:v>
      </x:c>
      <x:c r="AL3941" s="165"/>
      <x:c r="AM3941" s="165"/>
      <x:c r="AN3941" s="165"/>
      <x:c r="AO3941" s="165"/>
      <x:c r="AP3941" s="165"/>
      <x:c r="AQ3941" s="165"/>
    </x:row>
    <x:row r="3942" spans="1:43" s="3" customFormat="1" ht="16.5">
      <x:c r="A3942" s="3">
        <x:v>393600</x:v>
      </x:c>
      <x:c r="B3942" s="130">
        <x:v>801</x:v>
      </x:c>
      <x:c r="C3942" s="3">
        <x:v>2.16667</x:v>
      </x:c>
      <x:c r="G3942" s="3">
        <x:v>5</x:v>
      </x:c>
      <x:c r="I3942" s="3" t="s">
        <x:v>100</x:v>
      </x:c>
      <x:c r="K3942" s="3" t="s">
        <x:v>117</x:v>
      </x:c>
      <x:c r="M3942" s="253">
        <x:v>2971</x:v>
      </x:c>
      <x:c r="O3942" s="3" t="s">
        <x:v>101</x:v>
      </x:c>
      <x:c r="AG3942" s="108">
        <x:v>2</x:v>
      </x:c>
      <x:c r="AL3942" s="172"/>
      <x:c r="AM3942" s="172"/>
      <x:c r="AN3942" s="172"/>
      <x:c r="AO3942" s="172"/>
      <x:c r="AP3942" s="172"/>
      <x:c r="AQ3942" s="172"/>
    </x:row>
    <x:row r="3943" spans="1:43" s="3" customFormat="1" ht="16.5">
      <x:c r="A3943" s="3">
        <x:v>393700</x:v>
      </x:c>
      <x:c r="B3943" s="130">
        <x:v>801</x:v>
      </x:c>
      <x:c r="C3943" s="3">
        <x:v>2.43333</x:v>
      </x:c>
      <x:c r="G3943" s="3">
        <x:v>6</x:v>
      </x:c>
      <x:c r="I3943" s="3" t="s">
        <x:v>103</x:v>
      </x:c>
      <x:c r="K3943" s="3" t="s">
        <x:v>117</x:v>
      </x:c>
      <x:c r="M3943" s="253">
        <x:v>2971</x:v>
      </x:c>
      <x:c r="O3943" s="3" t="s">
        <x:v>101</x:v>
      </x:c>
      <x:c r="Q3943" s="3" t="s">
        <x:v>345</x:v>
      </x:c>
      <x:c r="R3943" s="3">
        <x:v>5</x:v>
      </x:c>
      <x:c r="AG3943" s="108">
        <x:v>2</x:v>
      </x:c>
      <x:c r="AJ3943" s="3" t="s">
        <x:v>639</x:v>
      </x:c>
      <x:c r="AL3943" s="172"/>
      <x:c r="AM3943" s="172"/>
      <x:c r="AN3943" s="172"/>
      <x:c r="AO3943" s="172"/>
      <x:c r="AP3943" s="172"/>
      <x:c r="AQ3943" s="172"/>
    </x:row>
    <x:row r="3944" spans="1:43" s="3" customFormat="1" ht="16.5">
      <x:c r="A3944" s="3">
        <x:v>393800</x:v>
      </x:c>
      <x:c r="B3944" s="130">
        <x:v>801</x:v>
      </x:c>
      <x:c r="C3944" s="3">
        <x:v>5.3666666</x:v>
      </x:c>
      <x:c r="G3944" s="3">
        <x:v>7</x:v>
      </x:c>
      <x:c r="K3944" s="3" t="s">
        <x:v>119</x:v>
      </x:c>
      <x:c r="M3944" s="253"/>
      <x:c r="AG3944" s="108">
        <x:v>2</x:v>
      </x:c>
      <x:c r="AL3944" s="172"/>
      <x:c r="AM3944" s="172"/>
      <x:c r="AN3944" s="172"/>
      <x:c r="AO3944" s="172"/>
      <x:c r="AP3944" s="172"/>
      <x:c r="AQ3944" s="172"/>
    </x:row>
    <x:row r="3945" spans="1:43" s="3" customFormat="1" ht="16.5">
      <x:c r="A3945" s="3">
        <x:v>393900</x:v>
      </x:c>
      <x:c r="B3945" s="130">
        <x:v>801</x:v>
      </x:c>
      <x:c r="C3945" s="3">
        <x:v>5.8</x:v>
      </x:c>
      <x:c r="G3945" s="3">
        <x:v>8</x:v>
      </x:c>
      <x:c r="K3945" s="3" t="s">
        <x:v>132</x:v>
      </x:c>
      <x:c r="M3945" s="253"/>
      <x:c r="AG3945" s="108">
        <x:v>2</x:v>
      </x:c>
      <x:c r="AJ3945" s="3" t="s">
        <x:v>640</x:v>
      </x:c>
      <x:c r="AL3945" s="172"/>
      <x:c r="AM3945" s="172"/>
      <x:c r="AN3945" s="172"/>
      <x:c r="AO3945" s="172"/>
      <x:c r="AP3945" s="172"/>
      <x:c r="AQ3945" s="172"/>
    </x:row>
    <x:row r="3946" spans="1:43" ht="16.5">
      <x:c r="A3946">
        <x:v>394000</x:v>
      </x:c>
      <x:c r="B3946" s="118">
        <x:v>802</x:v>
      </x:c>
      <x:c r="C3946">
        <x:v>1.8</x:v>
      </x:c>
      <x:c r="G3946">
        <x:v>2</x:v>
      </x:c>
      <x:c r="I3946" t="s">
        <x:v>103</x:v>
      </x:c>
      <x:c r="K3946" s="25" t="s">
        <x:v>117</x:v>
      </x:c>
      <x:c r="M3946" s="210">
        <x:v>2971</x:v>
      </x:c>
      <x:c r="O3946" t="s">
        <x:v>101</x:v>
      </x:c>
      <x:c r="Q3946" t="s">
        <x:v>345</x:v>
      </x:c>
      <x:c r="R3946">
        <x:v>5.8</x:v>
      </x:c>
      <x:c r="AG3946" s="80">
        <x:v>1</x:v>
      </x:c>
      <x:c r="AL3946" s="165"/>
      <x:c r="AM3946" s="165"/>
      <x:c r="AN3946" s="165"/>
      <x:c r="AO3946" s="165"/>
      <x:c r="AP3946" s="165"/>
      <x:c r="AQ3946" s="165"/>
    </x:row>
    <x:row r="3947" spans="1:43" ht="16.5">
      <x:c r="A3947">
        <x:v>394100</x:v>
      </x:c>
      <x:c r="B3947" s="118">
        <x:v>802</x:v>
      </x:c>
      <x:c r="C3947">
        <x:v>2.05</x:v>
      </x:c>
      <x:c r="G3947">
        <x:v>2</x:v>
      </x:c>
      <x:c r="I3947" t="s">
        <x:v>104</x:v>
      </x:c>
      <x:c r="K3947" s="25" t="s">
        <x:v>117</x:v>
      </x:c>
      <x:c r="M3947" s="210">
        <x:v>2971</x:v>
      </x:c>
      <x:c r="O3947" t="s">
        <x:v>101</x:v>
      </x:c>
      <x:c r="AG3947" s="80">
        <x:v>1</x:v>
      </x:c>
      <x:c r="AL3947" s="165"/>
      <x:c r="AM3947" s="165"/>
      <x:c r="AN3947" s="165"/>
      <x:c r="AO3947" s="165"/>
      <x:c r="AP3947" s="165"/>
      <x:c r="AQ3947" s="165"/>
    </x:row>
    <x:row r="3948" spans="1:43" ht="16.5">
      <x:c r="A3948">
        <x:v>394200</x:v>
      </x:c>
      <x:c r="B3948" s="118">
        <x:v>802</x:v>
      </x:c>
      <x:c r="C3948">
        <x:v>2.3</x:v>
      </x:c>
      <x:c r="G3948">
        <x:v>2</x:v>
      </x:c>
      <x:c r="I3948" t="s">
        <x:v>100</x:v>
      </x:c>
      <x:c r="K3948" s="25" t="s">
        <x:v>117</x:v>
      </x:c>
      <x:c r="M3948" s="210">
        <x:v>2971</x:v>
      </x:c>
      <x:c r="O3948" t="s">
        <x:v>101</x:v>
      </x:c>
      <x:c r="AG3948" s="80">
        <x:v>1</x:v>
      </x:c>
      <x:c r="AL3948" s="165"/>
      <x:c r="AM3948" s="165"/>
      <x:c r="AN3948" s="165"/>
      <x:c r="AO3948" s="165"/>
      <x:c r="AP3948" s="165"/>
      <x:c r="AQ3948" s="165"/>
    </x:row>
    <x:row r="3949" spans="1:43" ht="16.5">
      <x:c r="A3949">
        <x:v>394300</x:v>
      </x:c>
      <x:c r="B3949" s="118">
        <x:v>802</x:v>
      </x:c>
      <x:c r="C3949">
        <x:v>2.55</x:v>
      </x:c>
      <x:c r="G3949">
        <x:v>2</x:v>
      </x:c>
      <x:c r="I3949" t="s">
        <x:v>102</x:v>
      </x:c>
      <x:c r="K3949" s="25" t="s">
        <x:v>117</x:v>
      </x:c>
      <x:c r="M3949" s="210">
        <x:v>2971</x:v>
      </x:c>
      <x:c r="O3949" t="s">
        <x:v>101</x:v>
      </x:c>
      <x:c r="AG3949" s="80">
        <x:v>1</x:v>
      </x:c>
      <x:c r="AL3949" s="165"/>
      <x:c r="AM3949" s="165"/>
      <x:c r="AN3949" s="165"/>
      <x:c r="AO3949" s="165"/>
      <x:c r="AP3949" s="165"/>
      <x:c r="AQ3949" s="165"/>
    </x:row>
    <x:row r="3950" spans="1:43" ht="16.5">
      <x:c r="A3950">
        <x:v>394400</x:v>
      </x:c>
      <x:c r="B3950" s="118">
        <x:v>802</x:v>
      </x:c>
      <x:c r="C3950">
        <x:v>2.8</x:v>
      </x:c>
      <x:c r="G3950">
        <x:v>2</x:v>
      </x:c>
      <x:c r="I3950" t="s">
        <x:v>103</x:v>
      </x:c>
      <x:c r="K3950" s="25" t="s">
        <x:v>117</x:v>
      </x:c>
      <x:c r="M3950" s="210">
        <x:v>2971</x:v>
      </x:c>
      <x:c r="O3950" t="s">
        <x:v>101</x:v>
      </x:c>
      <x:c r="AG3950" s="80">
        <x:v>1</x:v>
      </x:c>
      <x:c r="AL3950" s="165"/>
      <x:c r="AM3950" s="165"/>
      <x:c r="AN3950" s="165"/>
      <x:c r="AO3950" s="165"/>
      <x:c r="AP3950" s="165"/>
      <x:c r="AQ3950" s="165"/>
    </x:row>
    <x:row r="3951" spans="1:43" ht="16.5">
      <x:c r="A3951">
        <x:v>394500</x:v>
      </x:c>
      <x:c r="B3951" s="118">
        <x:v>802</x:v>
      </x:c>
      <x:c r="C3951">
        <x:v>3</x:v>
      </x:c>
      <x:c r="G3951">
        <x:v>2</x:v>
      </x:c>
      <x:c r="I3951" t="s">
        <x:v>100</x:v>
      </x:c>
      <x:c r="K3951" s="25" t="s">
        <x:v>117</x:v>
      </x:c>
      <x:c r="M3951" s="210">
        <x:v>2971</x:v>
      </x:c>
      <x:c r="O3951" t="s">
        <x:v>101</x:v>
      </x:c>
      <x:c r="AG3951" s="80">
        <x:v>1</x:v>
      </x:c>
      <x:c r="AL3951" s="165"/>
      <x:c r="AM3951" s="165"/>
      <x:c r="AN3951" s="165"/>
      <x:c r="AO3951" s="165"/>
      <x:c r="AP3951" s="165"/>
      <x:c r="AQ3951" s="165"/>
    </x:row>
    <x:row r="3952" spans="1:43" ht="16.5">
      <x:c r="A3952">
        <x:v>394600</x:v>
      </x:c>
      <x:c r="B3952" s="118">
        <x:v>802</x:v>
      </x:c>
      <x:c r="C3952">
        <x:v>3.2</x:v>
      </x:c>
      <x:c r="G3952">
        <x:v>2</x:v>
      </x:c>
      <x:c r="I3952" t="s">
        <x:v>100</x:v>
      </x:c>
      <x:c r="K3952" s="25" t="s">
        <x:v>117</x:v>
      </x:c>
      <x:c r="M3952" s="210">
        <x:v>2971</x:v>
      </x:c>
      <x:c r="O3952" t="s">
        <x:v>101</x:v>
      </x:c>
      <x:c r="AG3952" s="80">
        <x:v>1</x:v>
      </x:c>
      <x:c r="AL3952" s="165"/>
      <x:c r="AM3952" s="165"/>
      <x:c r="AN3952" s="165"/>
      <x:c r="AO3952" s="165"/>
      <x:c r="AP3952" s="165"/>
      <x:c r="AQ3952" s="165"/>
    </x:row>
    <x:row r="3953" spans="1:43" ht="16.5">
      <x:c r="A3953">
        <x:v>394700</x:v>
      </x:c>
      <x:c r="B3953" s="118">
        <x:v>802</x:v>
      </x:c>
      <x:c r="C3953">
        <x:v>7.3</x:v>
      </x:c>
      <x:c r="G3953">
        <x:v>4</x:v>
      </x:c>
      <x:c r="I3953" t="s">
        <x:v>102</x:v>
      </x:c>
      <x:c r="K3953" s="25" t="s">
        <x:v>132</x:v>
      </x:c>
      <x:c r="M3953" s="210">
        <x:v>2971</x:v>
      </x:c>
      <x:c r="O3953" t="s">
        <x:v>101</x:v>
      </x:c>
      <x:c r="AG3953" s="80">
        <x:v>2</x:v>
      </x:c>
      <x:c r="AJ3953" t="s">
        <x:v>641</x:v>
      </x:c>
      <x:c r="AL3953" s="165"/>
      <x:c r="AM3953" s="165"/>
      <x:c r="AN3953" s="165"/>
      <x:c r="AO3953" s="165"/>
      <x:c r="AP3953" s="165"/>
      <x:c r="AQ3953" s="165"/>
    </x:row>
    <x:row r="3954" spans="1:43" ht="16.5">
      <x:c r="A3954">
        <x:v>394800</x:v>
      </x:c>
      <x:c r="B3954" s="118">
        <x:v>802</x:v>
      </x:c>
      <x:c r="C3954">
        <x:v>7.6</x:v>
      </x:c>
      <x:c r="D3954">
        <x:v>1</x:v>
      </x:c>
      <x:c r="K3954" s="25"/>
      <x:c r="M3954" s="210">
        <x:v>1143</x:v>
      </x:c>
      <x:c r="N3954">
        <x:v>1</x:v>
      </x:c>
      <x:c r="O3954" t="s">
        <x:v>116</x:v>
      </x:c>
      <x:c r="AL3954" s="165"/>
      <x:c r="AM3954" s="165"/>
      <x:c r="AN3954" s="165"/>
      <x:c r="AO3954" s="165"/>
      <x:c r="AP3954" s="165"/>
      <x:c r="AQ3954" s="165"/>
    </x:row>
    <x:row r="3955" spans="1:43" s="3" customFormat="1" ht="16.5">
      <x:c r="A3955" s="3">
        <x:v>394900</x:v>
      </x:c>
      <x:c r="B3955" s="251">
        <x:v>803</x:v>
      </x:c>
      <x:c r="C3955" s="53">
        <x:f>10/30</x:f>
        <x:v>0.333333333333333</x:v>
      </x:c>
      <x:c r="D3955" s="53"/>
      <x:c r="E3955" s="53"/>
      <x:c r="F3955" s="53"/>
      <x:c r="G3955" s="53">
        <x:v>2</x:v>
      </x:c>
      <x:c r="H3955" s="53"/>
      <x:c r="I3955" s="53" t="s">
        <x:v>104</x:v>
      </x:c>
      <x:c r="J3955" s="53"/>
      <x:c r="K3955" s="53"/>
      <x:c r="M3955" s="253">
        <x:v>2952</x:v>
      </x:c>
      <x:c r="O3955" s="3" t="s">
        <x:v>101</x:v>
      </x:c>
      <x:c r="AG3955" s="108">
        <x:v>1</x:v>
      </x:c>
      <x:c r="AL3955" s="172"/>
      <x:c r="AM3955" s="172"/>
      <x:c r="AN3955" s="172"/>
      <x:c r="AO3955" s="172"/>
      <x:c r="AP3955" s="172"/>
      <x:c r="AQ3955" s="172"/>
    </x:row>
    <x:row r="3956" spans="1:43" s="3" customFormat="1" ht="16.5">
      <x:c r="A3956" s="3">
        <x:v>395000</x:v>
      </x:c>
      <x:c r="B3956" s="251">
        <x:v>803</x:v>
      </x:c>
      <x:c r="C3956" s="53">
        <x:f>30/30</x:f>
        <x:v>1</x:v>
      </x:c>
      <x:c r="D3956" s="53"/>
      <x:c r="E3956" s="53"/>
      <x:c r="F3956" s="53"/>
      <x:c r="G3956" s="53">
        <x:v>2</x:v>
      </x:c>
      <x:c r="H3956" s="53"/>
      <x:c r="I3956" s="53" t="s">
        <x:v>102</x:v>
      </x:c>
      <x:c r="J3956" s="53"/>
      <x:c r="K3956" s="53"/>
      <x:c r="M3956" s="253">
        <x:v>2952</x:v>
      </x:c>
      <x:c r="O3956" s="3" t="s">
        <x:v>101</x:v>
      </x:c>
      <x:c r="AG3956" s="108">
        <x:v>1</x:v>
      </x:c>
      <x:c r="AL3956" s="172"/>
      <x:c r="AM3956" s="172"/>
      <x:c r="AN3956" s="172"/>
      <x:c r="AO3956" s="172"/>
      <x:c r="AP3956" s="172"/>
      <x:c r="AQ3956" s="172"/>
    </x:row>
    <x:row r="3957" spans="1:43" s="3" customFormat="1" ht="16.5">
      <x:c r="A3957" s="3">
        <x:v>395100</x:v>
      </x:c>
      <x:c r="B3957" s="251">
        <x:v>803</x:v>
      </x:c>
      <x:c r="C3957" s="53">
        <x:f>54/30</x:f>
        <x:v>1.8</x:v>
      </x:c>
      <x:c r="D3957" s="53"/>
      <x:c r="E3957" s="53"/>
      <x:c r="F3957" s="53"/>
      <x:c r="G3957" s="53">
        <x:v>3</x:v>
      </x:c>
      <x:c r="H3957" s="53"/>
      <x:c r="I3957" s="53" t="s">
        <x:v>100</x:v>
      </x:c>
      <x:c r="J3957" s="53"/>
      <x:c r="K3957" s="53"/>
      <x:c r="M3957" s="253">
        <x:v>2952</x:v>
      </x:c>
      <x:c r="O3957" s="3" t="s">
        <x:v>101</x:v>
      </x:c>
      <x:c r="AG3957" s="108">
        <x:v>2</x:v>
      </x:c>
      <x:c r="AL3957" s="172"/>
      <x:c r="AM3957" s="172"/>
      <x:c r="AN3957" s="172"/>
      <x:c r="AO3957" s="172"/>
      <x:c r="AP3957" s="172"/>
      <x:c r="AQ3957" s="172"/>
    </x:row>
    <x:row r="3958" spans="1:43" s="3" customFormat="1" ht="16.5">
      <x:c r="A3958" s="3">
        <x:v>395200</x:v>
      </x:c>
      <x:c r="B3958" s="251">
        <x:v>803</x:v>
      </x:c>
      <x:c r="C3958" s="53">
        <x:f>C3957+0.2</x:f>
        <x:v>2</x:v>
      </x:c>
      <x:c r="D3958" s="53">
        <x:v>1</x:v>
      </x:c>
      <x:c r="E3958" s="53"/>
      <x:c r="F3958" s="53"/>
      <x:c r="G3958" s="53"/>
      <x:c r="H3958" s="53"/>
      <x:c r="I3958" s="53"/>
      <x:c r="J3958" s="53"/>
      <x:c r="K3958" s="53"/>
      <x:c r="M3958" s="253"/>
      <x:c r="AG3958" s="108">
        <x:v>2</x:v>
      </x:c>
      <x:c r="AL3958" s="172"/>
      <x:c r="AM3958" s="172"/>
      <x:c r="AN3958" s="172"/>
      <x:c r="AO3958" s="172"/>
      <x:c r="AP3958" s="172"/>
      <x:c r="AQ3958" s="172"/>
    </x:row>
    <x:row r="3959" spans="1:43" s="3" customFormat="1" ht="16.5">
      <x:c r="A3959" s="3">
        <x:v>395300</x:v>
      </x:c>
      <x:c r="B3959" s="251">
        <x:v>803</x:v>
      </x:c>
      <x:c r="C3959" s="53">
        <x:f>C3958+0.2</x:f>
        <x:v>2.2</x:v>
      </x:c>
      <x:c r="D3959" s="53">
        <x:v>1</x:v>
      </x:c>
      <x:c r="E3959" s="53"/>
      <x:c r="F3959" s="53"/>
      <x:c r="G3959" s="53"/>
      <x:c r="H3959" s="53"/>
      <x:c r="I3959" s="53"/>
      <x:c r="J3959" s="53"/>
      <x:c r="K3959" s="53"/>
      <x:c r="M3959" s="253"/>
      <x:c r="AG3959" s="108">
        <x:v>1</x:v>
      </x:c>
      <x:c r="AL3959" s="172"/>
      <x:c r="AM3959" s="172"/>
      <x:c r="AN3959" s="172"/>
      <x:c r="AO3959" s="172"/>
      <x:c r="AP3959" s="172"/>
      <x:c r="AQ3959" s="172"/>
    </x:row>
    <x:row r="3960" spans="1:43" s="32" customFormat="1" ht="16.5">
      <x:c r="A3960" s="32">
        <x:v>395400</x:v>
      </x:c>
      <x:c r="B3960" s="252">
        <x:v>804</x:v>
      </x:c>
      <x:c r="C3960" s="53">
        <x:f>37/30</x:f>
        <x:v>1.23333333333333</x:v>
      </x:c>
      <x:c r="D3960" s="53"/>
      <x:c r="E3960" s="53"/>
      <x:c r="F3960" s="53"/>
      <x:c r="G3960" s="53">
        <x:v>5</x:v>
      </x:c>
      <x:c r="H3960" s="53"/>
      <x:c r="I3960" s="53" t="s">
        <x:v>100</x:v>
      </x:c>
      <x:c r="J3960" s="53"/>
      <x:c r="K3960" s="53" t="s">
        <x:v>501</x:v>
      </x:c>
      <x:c r="M3960" s="254">
        <x:v>2952</x:v>
      </x:c>
      <x:c r="O3960" s="32" t="s">
        <x:v>101</x:v>
      </x:c>
      <x:c r="AG3960" s="257">
        <x:v>2</x:v>
      </x:c>
      <x:c r="AH3960" s="32" t="s">
        <x:v>410</x:v>
      </x:c>
      <x:c r="AL3960" s="258"/>
      <x:c r="AM3960" s="258"/>
      <x:c r="AN3960" s="258"/>
      <x:c r="AO3960" s="258"/>
      <x:c r="AP3960" s="258"/>
      <x:c r="AQ3960" s="258"/>
    </x:row>
    <x:row r="3961" spans="1:43" s="32" customFormat="1" ht="16.5">
      <x:c r="A3961" s="32">
        <x:v>395500</x:v>
      </x:c>
      <x:c r="B3961" s="252">
        <x:v>804</x:v>
      </x:c>
      <x:c r="C3961" s="53">
        <x:f>C3960+0.15</x:f>
        <x:v>1.38333333333333</x:v>
      </x:c>
      <x:c r="D3961" s="53">
        <x:v>1</x:v>
      </x:c>
      <x:c r="E3961" s="53"/>
      <x:c r="F3961" s="53"/>
      <x:c r="G3961" s="53"/>
      <x:c r="H3961" s="53"/>
      <x:c r="I3961" s="53"/>
      <x:c r="J3961" s="53"/>
      <x:c r="K3961" s="53" t="s">
        <x:v>501</x:v>
      </x:c>
      <x:c r="M3961" s="254">
        <x:v>2952</x:v>
      </x:c>
      <x:c r="O3961" s="32" t="s">
        <x:v>101</x:v>
      </x:c>
      <x:c r="AG3961" s="257">
        <x:v>2</x:v>
      </x:c>
      <x:c r="AL3961" s="258"/>
      <x:c r="AM3961" s="258"/>
      <x:c r="AN3961" s="258"/>
      <x:c r="AO3961" s="258"/>
      <x:c r="AP3961" s="258"/>
      <x:c r="AQ3961" s="258"/>
    </x:row>
    <x:row r="3962" spans="1:43" s="32" customFormat="1" ht="16.5">
      <x:c r="A3962" s="32">
        <x:v>395600</x:v>
      </x:c>
      <x:c r="B3962" s="252">
        <x:v>804</x:v>
      </x:c>
      <x:c r="C3962" s="53">
        <x:f>C3961+0.15</x:f>
        <x:v>1.53333333333333</x:v>
      </x:c>
      <x:c r="D3962" s="53">
        <x:v>1</x:v>
      </x:c>
      <x:c r="E3962" s="53"/>
      <x:c r="F3962" s="53"/>
      <x:c r="G3962" s="53"/>
      <x:c r="H3962" s="53"/>
      <x:c r="I3962" s="53"/>
      <x:c r="J3962" s="53"/>
      <x:c r="K3962" s="53" t="s">
        <x:v>501</x:v>
      </x:c>
      <x:c r="M3962" s="254">
        <x:v>2952</x:v>
      </x:c>
      <x:c r="O3962" s="32" t="s">
        <x:v>101</x:v>
      </x:c>
      <x:c r="AG3962" s="257">
        <x:v>2</x:v>
      </x:c>
      <x:c r="AL3962" s="258"/>
      <x:c r="AM3962" s="258"/>
      <x:c r="AN3962" s="258"/>
      <x:c r="AO3962" s="258"/>
      <x:c r="AP3962" s="258"/>
      <x:c r="AQ3962" s="258"/>
    </x:row>
    <x:row r="3963" spans="1:43" s="33" customFormat="1" ht="16.5">
      <x:c r="A3963" s="33">
        <x:v>395700</x:v>
      </x:c>
      <x:c r="B3963" s="252">
        <x:v>805</x:v>
      </x:c>
      <x:c r="C3963" s="53">
        <x:v>1.1</x:v>
      </x:c>
      <x:c r="D3963" s="53"/>
      <x:c r="E3963" s="53"/>
      <x:c r="F3963" s="53"/>
      <x:c r="G3963" s="53">
        <x:v>2</x:v>
      </x:c>
      <x:c r="H3963" s="53"/>
      <x:c r="I3963" s="53" t="s">
        <x:v>100</x:v>
      </x:c>
      <x:c r="J3963" s="53"/>
      <x:c r="K3963" s="53" t="s">
        <x:v>501</x:v>
      </x:c>
      <x:c r="M3963" s="255">
        <x:v>2952</x:v>
      </x:c>
      <x:c r="O3963" s="33" t="s">
        <x:v>101</x:v>
      </x:c>
      <x:c r="AG3963" s="259">
        <x:v>1</x:v>
      </x:c>
      <x:c r="AH3963" s="33" t="s">
        <x:v>642</x:v>
      </x:c>
      <x:c r="AL3963" s="260"/>
      <x:c r="AM3963" s="260"/>
      <x:c r="AN3963" s="260"/>
      <x:c r="AO3963" s="260"/>
      <x:c r="AP3963" s="260"/>
      <x:c r="AQ3963" s="260"/>
    </x:row>
    <x:row r="3964" spans="1:43" s="5" customFormat="1" ht="16.5">
      <x:c r="A3964" s="5">
        <x:v>395800</x:v>
      </x:c>
      <x:c r="B3964" s="53">
        <x:v>806</x:v>
      </x:c>
      <x:c r="C3964" s="252">
        <x:v>2.18</x:v>
      </x:c>
      <x:c r="D3964" s="53"/>
      <x:c r="E3964" s="53"/>
      <x:c r="F3964" s="53"/>
      <x:c r="G3964" s="53">
        <x:v>5</x:v>
      </x:c>
      <x:c r="H3964" s="53"/>
      <x:c r="I3964" s="53" t="s">
        <x:v>100</x:v>
      </x:c>
      <x:c r="J3964" s="53"/>
      <x:c r="K3964" s="53"/>
      <x:c r="M3964" s="256">
        <x:v>2952</x:v>
      </x:c>
      <x:c r="O3964" s="5" t="s">
        <x:v>101</x:v>
      </x:c>
      <x:c r="AG3964" s="88">
        <x:v>2</x:v>
      </x:c>
      <x:c r="AH3964" s="5" t="s">
        <x:v>410</x:v>
      </x:c>
      <x:c r="AL3964" s="261"/>
      <x:c r="AM3964" s="261"/>
      <x:c r="AN3964" s="261"/>
      <x:c r="AO3964" s="261"/>
      <x:c r="AP3964" s="261"/>
      <x:c r="AQ3964" s="261"/>
    </x:row>
    <x:row r="3965" spans="1:43" s="5" customFormat="1" ht="16.5">
      <x:c r="A3965" s="5">
        <x:v>395900</x:v>
      </x:c>
      <x:c r="B3965" s="53">
        <x:v>806</x:v>
      </x:c>
      <x:c r="C3965" s="53">
        <x:f>C3964+0.05</x:f>
        <x:v>2.23</x:v>
      </x:c>
      <x:c r="D3965" s="53">
        <x:v>1</x:v>
      </x:c>
      <x:c r="E3965" s="53"/>
      <x:c r="F3965" s="53"/>
      <x:c r="G3965" s="53"/>
      <x:c r="H3965" s="53"/>
      <x:c r="I3965" s="53"/>
      <x:c r="J3965" s="53"/>
      <x:c r="K3965" s="53"/>
      <x:c r="M3965" s="256">
        <x:v>2952</x:v>
      </x:c>
      <x:c r="O3965" s="5" t="s">
        <x:v>101</x:v>
      </x:c>
      <x:c r="AG3965" s="88">
        <x:v>2</x:v>
      </x:c>
      <x:c r="AL3965" s="261"/>
      <x:c r="AM3965" s="261"/>
      <x:c r="AN3965" s="261"/>
      <x:c r="AO3965" s="261"/>
      <x:c r="AP3965" s="261"/>
      <x:c r="AQ3965" s="261"/>
    </x:row>
    <x:row r="3966" spans="1:43" s="5" customFormat="1" ht="16.5">
      <x:c r="A3966" s="5">
        <x:v>396000</x:v>
      </x:c>
      <x:c r="B3966" s="53">
        <x:v>806</x:v>
      </x:c>
      <x:c r="C3966" s="53">
        <x:f>C3965+0.05</x:f>
        <x:v>2.28</x:v>
      </x:c>
      <x:c r="D3966" s="53">
        <x:v>1</x:v>
      </x:c>
      <x:c r="E3966" s="53"/>
      <x:c r="F3966" s="53"/>
      <x:c r="G3966" s="53"/>
      <x:c r="H3966" s="53"/>
      <x:c r="I3966" s="53"/>
      <x:c r="J3966" s="53"/>
      <x:c r="K3966" s="53"/>
      <x:c r="M3966" s="256">
        <x:v>2952</x:v>
      </x:c>
      <x:c r="O3966" s="5" t="s">
        <x:v>101</x:v>
      </x:c>
      <x:c r="AG3966" s="88">
        <x:v>2</x:v>
      </x:c>
      <x:c r="AL3966" s="261"/>
      <x:c r="AM3966" s="261"/>
      <x:c r="AN3966" s="261"/>
      <x:c r="AO3966" s="261"/>
      <x:c r="AP3966" s="261"/>
      <x:c r="AQ3966" s="261"/>
    </x:row>
    <x:row r="3967" spans="1:43" s="33" customFormat="1">
      <x:c r="A3967" s="33">
        <x:v>396100</x:v>
      </x:c>
      <x:c r="B3967" s="53">
        <x:v>807</x:v>
      </x:c>
      <x:c r="C3967" s="53">
        <x:v>0.001</x:v>
      </x:c>
      <x:c r="D3967" s="53">
        <x:v>1</x:v>
      </x:c>
      <x:c r="E3967" s="53"/>
      <x:c r="F3967" s="53"/>
      <x:c r="G3967" s="53"/>
      <x:c r="H3967" s="53"/>
      <x:c r="I3967" s="53"/>
      <x:c r="J3967" s="53"/>
      <x:c r="K3967" s="53"/>
      <x:c r="M3967" s="33">
        <x:v>2957</x:v>
      </x:c>
      <x:c r="O3967" s="33" t="s">
        <x:v>116</x:v>
      </x:c>
      <x:c r="P3967" s="33" t="s">
        <x:v>114</x:v>
      </x:c>
      <x:c r="AG3967" s="259"/>
      <x:c r="AL3967" s="79"/>
      <x:c r="AM3967" s="79"/>
      <x:c r="AN3967" s="79"/>
      <x:c r="AO3967" s="79"/>
      <x:c r="AP3967" s="260"/>
      <x:c r="AQ3967" s="260"/>
    </x:row>
    <x:row r="3968" spans="1:43" s="33" customFormat="1">
      <x:c r="A3968" s="33">
        <x:v>396200</x:v>
      </x:c>
      <x:c r="B3968" s="53">
        <x:v>807</x:v>
      </x:c>
      <x:c r="C3968" s="53">
        <x:f>37/30</x:f>
        <x:v>1.23333333333333</x:v>
      </x:c>
      <x:c r="D3968" s="53"/>
      <x:c r="E3968" s="53"/>
      <x:c r="F3968" s="53"/>
      <x:c r="G3968" s="53">
        <x:v>1</x:v>
      </x:c>
      <x:c r="H3968" s="53"/>
      <x:c r="I3968" s="53" t="s">
        <x:v>103</x:v>
      </x:c>
      <x:c r="J3968" s="53"/>
      <x:c r="K3968" s="53"/>
      <x:c r="AG3968" s="259">
        <x:v>1</x:v>
      </x:c>
      <x:c r="AJ3968" s="33" t="s">
        <x:v>643</x:v>
      </x:c>
      <x:c r="AL3968" s="79"/>
      <x:c r="AM3968" s="79"/>
      <x:c r="AN3968" s="79"/>
      <x:c r="AO3968" s="79"/>
      <x:c r="AP3968" s="260"/>
      <x:c r="AQ3968" s="260"/>
    </x:row>
    <x:row r="3969" spans="1:43" s="33" customFormat="1">
      <x:c r="A3969" s="33">
        <x:v>396300</x:v>
      </x:c>
      <x:c r="B3969" s="53">
        <x:v>807</x:v>
      </x:c>
      <x:c r="C3969" s="53">
        <x:f>C3968+0.5</x:f>
        <x:v>1.73333333333333</x:v>
      </x:c>
      <x:c r="D3969" s="53">
        <x:v>1</x:v>
      </x:c>
      <x:c r="E3969" s="53"/>
      <x:c r="F3969" s="53"/>
      <x:c r="G3969" s="53"/>
      <x:c r="H3969" s="53"/>
      <x:c r="I3969" s="53"/>
      <x:c r="J3969" s="53"/>
      <x:c r="K3969" s="53"/>
      <x:c r="AG3969" s="259">
        <x:v>1</x:v>
      </x:c>
      <x:c r="AL3969" s="79"/>
      <x:c r="AM3969" s="79"/>
      <x:c r="AN3969" s="79"/>
      <x:c r="AO3969" s="79"/>
      <x:c r="AP3969" s="260"/>
      <x:c r="AQ3969" s="260"/>
    </x:row>
    <x:row r="3970" spans="1:43" s="33" customFormat="1">
      <x:c r="A3970" s="33">
        <x:v>396400</x:v>
      </x:c>
      <x:c r="B3970" s="53">
        <x:v>807</x:v>
      </x:c>
      <x:c r="C3970" s="53">
        <x:f>68/30</x:f>
        <x:v>2.26666666666667</x:v>
      </x:c>
      <x:c r="D3970" s="53"/>
      <x:c r="E3970" s="53"/>
      <x:c r="F3970" s="53"/>
      <x:c r="G3970" s="53">
        <x:v>1</x:v>
      </x:c>
      <x:c r="H3970" s="53"/>
      <x:c r="I3970" s="53" t="s">
        <x:v>104</x:v>
      </x:c>
      <x:c r="J3970" s="53"/>
      <x:c r="K3970" s="53"/>
      <x:c r="M3970" s="33">
        <x:v>2952</x:v>
      </x:c>
      <x:c r="O3970" s="33" t="s">
        <x:v>101</x:v>
      </x:c>
      <x:c r="AG3970" s="259">
        <x:v>2</x:v>
      </x:c>
      <x:c r="AL3970" s="260"/>
      <x:c r="AM3970" s="260"/>
      <x:c r="AN3970" s="260"/>
      <x:c r="AO3970" s="260"/>
      <x:c r="AP3970" s="260"/>
      <x:c r="AQ3970" s="260"/>
    </x:row>
    <x:row r="3971" spans="1:43" s="1" customFormat="1" ht="16.5">
      <x:c r="A3971" s="1">
        <x:v>396500</x:v>
      </x:c>
      <x:c r="B3971" s="53">
        <x:v>808</x:v>
      </x:c>
      <x:c r="C3971" s="53">
        <x:f>222/30</x:f>
        <x:v>7.4</x:v>
      </x:c>
      <x:c r="D3971" s="53"/>
      <x:c r="E3971" s="53"/>
      <x:c r="F3971" s="53"/>
      <x:c r="G3971" s="53">
        <x:v>2</x:v>
      </x:c>
      <x:c r="H3971" s="53"/>
      <x:c r="I3971" s="53" t="s">
        <x:v>103</x:v>
      </x:c>
      <x:c r="J3971" s="53"/>
      <x:c r="K3971" s="53"/>
      <x:c r="M3971" s="210"/>
      <x:c r="O3971" s="30"/>
      <x:c r="AG3971" s="197"/>
      <x:c r="AL3971" s="198"/>
      <x:c r="AM3971" s="198"/>
      <x:c r="AN3971" s="198"/>
      <x:c r="AO3971" s="198"/>
      <x:c r="AP3971" s="198"/>
      <x:c r="AQ3971" s="198"/>
    </x:row>
    <x:row r="3972" spans="1:43" s="1" customFormat="1" ht="16.5">
      <x:c r="A3972" s="1">
        <x:v>396600</x:v>
      </x:c>
      <x:c r="B3972" s="53">
        <x:v>808</x:v>
      </x:c>
      <x:c r="C3972" s="53">
        <x:f>230/30</x:f>
        <x:v>7.66666666666667</x:v>
      </x:c>
      <x:c r="D3972" s="53"/>
      <x:c r="E3972" s="53"/>
      <x:c r="F3972" s="53"/>
      <x:c r="G3972" s="53">
        <x:v>3</x:v>
      </x:c>
      <x:c r="H3972" s="53"/>
      <x:c r="I3972" s="53" t="s">
        <x:v>104</x:v>
      </x:c>
      <x:c r="J3972" s="53"/>
      <x:c r="K3972" s="53"/>
      <x:c r="M3972" s="210"/>
      <x:c r="O3972" s="30"/>
      <x:c r="AG3972" s="197"/>
      <x:c r="AL3972" s="198"/>
      <x:c r="AM3972" s="198"/>
      <x:c r="AN3972" s="198"/>
      <x:c r="AO3972" s="198"/>
      <x:c r="AP3972" s="198"/>
      <x:c r="AQ3972" s="198"/>
    </x:row>
    <x:row r="3973" spans="1:43" s="1" customFormat="1" ht="16.5">
      <x:c r="A3973" s="1">
        <x:v>396700</x:v>
      </x:c>
      <x:c r="B3973" s="53">
        <x:v>808</x:v>
      </x:c>
      <x:c r="C3973" s="53">
        <x:f>239/30</x:f>
        <x:v>7.96666666666667</x:v>
      </x:c>
      <x:c r="D3973" s="53"/>
      <x:c r="E3973" s="53"/>
      <x:c r="F3973" s="53"/>
      <x:c r="G3973" s="53">
        <x:v>4</x:v>
      </x:c>
      <x:c r="H3973" s="53"/>
      <x:c r="I3973" s="53" t="s">
        <x:v>100</x:v>
      </x:c>
      <x:c r="J3973" s="53"/>
      <x:c r="K3973" s="53"/>
      <x:c r="M3973" s="210"/>
      <x:c r="O3973" s="30"/>
      <x:c r="AG3973" s="197"/>
      <x:c r="AL3973" s="198"/>
      <x:c r="AM3973" s="198"/>
      <x:c r="AN3973" s="198"/>
      <x:c r="AO3973" s="198"/>
      <x:c r="AP3973" s="198"/>
      <x:c r="AQ3973" s="198"/>
    </x:row>
    <x:row r="3974" spans="1:43" s="1" customFormat="1" ht="16.5">
      <x:c r="A3974" s="1">
        <x:v>396800</x:v>
      </x:c>
      <x:c r="B3974" s="53">
        <x:v>808</x:v>
      </x:c>
      <x:c r="C3974" s="53">
        <x:f>243/30</x:f>
        <x:v>8.1</x:v>
      </x:c>
      <x:c r="D3974" s="53"/>
      <x:c r="E3974" s="53"/>
      <x:c r="F3974" s="53"/>
      <x:c r="G3974" s="53">
        <x:v>3</x:v>
      </x:c>
      <x:c r="H3974" s="53"/>
      <x:c r="I3974" s="53" t="s">
        <x:v>102</x:v>
      </x:c>
      <x:c r="J3974" s="53"/>
      <x:c r="K3974" s="53"/>
      <x:c r="M3974" s="210"/>
      <x:c r="O3974" s="30"/>
      <x:c r="AG3974" s="197"/>
      <x:c r="AL3974" s="198"/>
      <x:c r="AM3974" s="198"/>
      <x:c r="AN3974" s="198"/>
      <x:c r="AO3974" s="198"/>
      <x:c r="AP3974" s="198"/>
      <x:c r="AQ3974" s="198"/>
    </x:row>
    <x:row r="3975" spans="1:43" s="1" customFormat="1" ht="16.5">
      <x:c r="A3975" s="1">
        <x:v>396900</x:v>
      </x:c>
      <x:c r="B3975" s="53">
        <x:v>808</x:v>
      </x:c>
      <x:c r="C3975" s="53">
        <x:f>253/30</x:f>
        <x:v>8.43333333333333</x:v>
      </x:c>
      <x:c r="D3975" s="53"/>
      <x:c r="E3975" s="53"/>
      <x:c r="F3975" s="53"/>
      <x:c r="G3975" s="53">
        <x:v>5</x:v>
      </x:c>
      <x:c r="H3975" s="53"/>
      <x:c r="I3975" s="53" t="s">
        <x:v>112</x:v>
      </x:c>
      <x:c r="J3975" s="53">
        <x:v>0.2</x:v>
      </x:c>
      <x:c r="K3975" s="53"/>
      <x:c r="M3975" s="210"/>
      <x:c r="O3975" s="30"/>
      <x:c r="AG3975" s="197"/>
      <x:c r="AL3975" s="198"/>
      <x:c r="AM3975" s="198"/>
      <x:c r="AN3975" s="198"/>
      <x:c r="AO3975" s="198"/>
      <x:c r="AP3975" s="198"/>
      <x:c r="AQ3975" s="198"/>
    </x:row>
    <x:row r="3976" spans="1:43" s="34" customFormat="1" ht="16.5">
      <x:c r="A3976" s="34">
        <x:v>397000</x:v>
      </x:c>
      <x:c r="B3976" s="53">
        <x:v>809</x:v>
      </x:c>
      <x:c r="C3976" s="53">
        <x:f>234/30</x:f>
        <x:v>7.8</x:v>
      </x:c>
      <x:c r="D3976" s="53"/>
      <x:c r="E3976" s="53"/>
      <x:c r="F3976" s="53"/>
      <x:c r="G3976" s="53">
        <x:v>3</x:v>
      </x:c>
      <x:c r="H3976" s="53"/>
      <x:c r="I3976" s="53" t="s">
        <x:v>100</x:v>
      </x:c>
      <x:c r="J3976" s="53"/>
      <x:c r="K3976" s="53"/>
      <x:c r="M3976" s="263"/>
      <x:c r="S3976" s="34" t="s">
        <x:v>470</x:v>
      </x:c>
      <x:c r="AG3976" s="265"/>
      <x:c r="AJ3976" s="34" t="s">
        <x:v>644</x:v>
      </x:c>
      <x:c r="AL3976" s="266"/>
      <x:c r="AM3976" s="266"/>
      <x:c r="AN3976" s="266"/>
      <x:c r="AO3976" s="266"/>
      <x:c r="AP3976" s="266"/>
      <x:c r="AQ3976" s="266"/>
    </x:row>
    <x:row r="3977" spans="1:43" s="34" customFormat="1" ht="16.5">
      <x:c r="A3977" s="34">
        <x:v>397100</x:v>
      </x:c>
      <x:c r="B3977" s="53">
        <x:v>809</x:v>
      </x:c>
      <x:c r="C3977" s="53">
        <x:f>268/30</x:f>
        <x:v>8.93333333333333</x:v>
      </x:c>
      <x:c r="D3977" s="53">
        <x:v>1</x:v>
      </x:c>
      <x:c r="E3977" s="53"/>
      <x:c r="F3977" s="53"/>
      <x:c r="G3977" s="53"/>
      <x:c r="H3977" s="53"/>
      <x:c r="I3977" s="53" t="s">
        <x:v>110</x:v>
      </x:c>
      <x:c r="J3977" s="53">
        <x:v>0.65</x:v>
      </x:c>
      <x:c r="K3977" s="53"/>
      <x:c r="M3977" s="263"/>
      <x:c r="AG3977" s="265"/>
      <x:c r="AL3977" s="266"/>
      <x:c r="AM3977" s="266"/>
      <x:c r="AN3977" s="266"/>
      <x:c r="AO3977" s="266"/>
      <x:c r="AP3977" s="266"/>
      <x:c r="AQ3977" s="266"/>
    </x:row>
    <x:row r="3978" spans="1:43" s="33" customFormat="1" ht="16.5">
      <x:c r="A3978" s="33">
        <x:v>397200</x:v>
      </x:c>
      <x:c r="B3978" s="53">
        <x:v>810</x:v>
      </x:c>
      <x:c r="C3978" s="53">
        <x:f>222/30</x:f>
        <x:v>7.4</x:v>
      </x:c>
      <x:c r="D3978" s="53"/>
      <x:c r="E3978" s="53"/>
      <x:c r="F3978" s="53"/>
      <x:c r="G3978" s="53">
        <x:v>2</x:v>
      </x:c>
      <x:c r="H3978" s="53"/>
      <x:c r="I3978" s="53" t="s">
        <x:v>110</x:v>
      </x:c>
      <x:c r="J3978" s="53">
        <x:v>0.65</x:v>
      </x:c>
      <x:c r="K3978" s="53"/>
      <x:c r="M3978" s="255"/>
      <x:c r="AG3978" s="259"/>
      <x:c r="AL3978" s="260"/>
      <x:c r="AM3978" s="260"/>
      <x:c r="AN3978" s="260"/>
      <x:c r="AO3978" s="260"/>
      <x:c r="AP3978" s="260"/>
      <x:c r="AQ3978" s="260"/>
    </x:row>
    <x:row r="3979" spans="1:43" s="33" customFormat="1" ht="16.5">
      <x:c r="A3979" s="33">
        <x:v>397300</x:v>
      </x:c>
      <x:c r="B3979" s="53">
        <x:v>810</x:v>
      </x:c>
      <x:c r="C3979" s="53">
        <x:f>C3978+0.8</x:f>
        <x:v>8.2</x:v>
      </x:c>
      <x:c r="D3979" s="53"/>
      <x:c r="E3979" s="53"/>
      <x:c r="F3979" s="53"/>
      <x:c r="G3979" s="53">
        <x:v>3</x:v>
      </x:c>
      <x:c r="H3979" s="53"/>
      <x:c r="I3979" s="53"/>
      <x:c r="J3979" s="53"/>
      <x:c r="K3979" s="53"/>
      <x:c r="M3979" s="255"/>
      <x:c r="AG3979" s="259"/>
      <x:c r="AL3979" s="260"/>
      <x:c r="AM3979" s="260"/>
      <x:c r="AN3979" s="260"/>
      <x:c r="AO3979" s="260"/>
      <x:c r="AP3979" s="260"/>
      <x:c r="AQ3979" s="260"/>
    </x:row>
    <x:row r="3980" spans="1:43" s="33" customFormat="1" ht="16.5">
      <x:c r="A3980" s="33">
        <x:v>397400</x:v>
      </x:c>
      <x:c r="B3980" s="53">
        <x:v>810</x:v>
      </x:c>
      <x:c r="C3980" s="53">
        <x:f>C3979+0.6</x:f>
        <x:v>8.8</x:v>
      </x:c>
      <x:c r="D3980" s="53"/>
      <x:c r="E3980" s="53"/>
      <x:c r="F3980" s="53"/>
      <x:c r="G3980" s="53">
        <x:v>4</x:v>
      </x:c>
      <x:c r="H3980" s="53"/>
      <x:c r="I3980" s="53"/>
      <x:c r="J3980" s="53"/>
      <x:c r="K3980" s="53"/>
      <x:c r="M3980" s="255"/>
      <x:c r="AG3980" s="259"/>
      <x:c r="AL3980" s="260"/>
      <x:c r="AM3980" s="260"/>
      <x:c r="AN3980" s="260"/>
      <x:c r="AO3980" s="260"/>
      <x:c r="AP3980" s="260"/>
      <x:c r="AQ3980" s="260"/>
    </x:row>
    <x:row r="3981" spans="1:43" s="3" customFormat="1" ht="16.5">
      <x:c r="A3981" s="3">
        <x:v>397500</x:v>
      </x:c>
      <x:c r="B3981" s="194">
        <x:v>811</x:v>
      </x:c>
      <x:c r="C3981" s="1">
        <x:v>4.5</x:v>
      </x:c>
      <x:c r="D3981" s="1"/>
      <x:c r="E3981" s="1"/>
      <x:c r="F3981" s="1"/>
      <x:c r="G3981" s="1">
        <x:v>2</x:v>
      </x:c>
      <x:c r="H3981" s="1"/>
      <x:c r="I3981" s="1" t="s">
        <x:v>102</x:v>
      </x:c>
      <x:c r="J3981" s="1"/>
      <x:c r="K3981" s="1"/>
      <x:c r="L3981" s="1"/>
      <x:c r="M3981" s="210"/>
      <x:c r="N3981" s="1"/>
      <x:c r="O3981" s="30"/>
      <x:c r="P3981" s="1"/>
      <x:c r="Q3981" s="1"/>
      <x:c r="R3981" s="1"/>
      <x:c r="S3981" s="1"/>
      <x:c r="T3981" s="1"/>
      <x:c r="U3981" s="1"/>
      <x:c r="V3981" s="1"/>
      <x:c r="W3981" s="1"/>
      <x:c r="X3981" s="1"/>
      <x:c r="Y3981" s="1"/>
      <x:c r="Z3981" s="1"/>
      <x:c r="AA3981" s="1"/>
      <x:c r="AB3981" s="1"/>
      <x:c r="AC3981" s="1"/>
      <x:c r="AD3981" s="1"/>
      <x:c r="AE3981" s="1"/>
      <x:c r="AF3981" s="1"/>
      <x:c r="AG3981" s="197"/>
      <x:c r="AH3981" s="1"/>
      <x:c r="AI3981" s="1"/>
      <x:c r="AJ3981" s="1"/>
      <x:c r="AK3981" s="1"/>
      <x:c r="AL3981" s="172"/>
      <x:c r="AM3981" s="172"/>
      <x:c r="AN3981" s="172"/>
      <x:c r="AO3981" s="172"/>
      <x:c r="AP3981" s="172"/>
      <x:c r="AQ3981" s="172"/>
    </x:row>
    <x:row r="3982" spans="1:43" s="3" customFormat="1" ht="16.5">
      <x:c r="A3982" s="3">
        <x:v>397600</x:v>
      </x:c>
      <x:c r="B3982" s="194">
        <x:v>811</x:v>
      </x:c>
      <x:c r="C3982" s="1">
        <x:v>4.65</x:v>
      </x:c>
      <x:c r="D3982" s="1"/>
      <x:c r="E3982" s="1"/>
      <x:c r="F3982" s="1"/>
      <x:c r="G3982" s="1">
        <x:v>3</x:v>
      </x:c>
      <x:c r="H3982" s="1"/>
      <x:c r="I3982" s="1" t="s">
        <x:v>112</x:v>
      </x:c>
      <x:c r="J3982" s="1">
        <x:v>0.2</x:v>
      </x:c>
      <x:c r="K3982" s="1" t="s">
        <x:v>132</x:v>
      </x:c>
      <x:c r="L3982" s="1"/>
      <x:c r="M3982" s="210"/>
      <x:c r="N3982" s="1"/>
      <x:c r="O3982" s="30"/>
      <x:c r="P3982" s="1"/>
      <x:c r="Q3982" s="1"/>
      <x:c r="R3982" s="1"/>
      <x:c r="S3982" s="1"/>
      <x:c r="T3982" s="1"/>
      <x:c r="U3982" s="1"/>
      <x:c r="V3982" s="1"/>
      <x:c r="W3982" s="1"/>
      <x:c r="X3982" s="1"/>
      <x:c r="Y3982" s="1"/>
      <x:c r="Z3982" s="1"/>
      <x:c r="AA3982" s="1"/>
      <x:c r="AB3982" s="1"/>
      <x:c r="AC3982" s="1"/>
      <x:c r="AD3982" s="1"/>
      <x:c r="AE3982" s="1"/>
      <x:c r="AF3982" s="1"/>
      <x:c r="AG3982" s="197"/>
      <x:c r="AH3982" s="1"/>
      <x:c r="AI3982" s="1"/>
      <x:c r="AJ3982" s="1"/>
      <x:c r="AK3982" s="1"/>
      <x:c r="AL3982" s="172"/>
      <x:c r="AM3982" s="172"/>
      <x:c r="AN3982" s="172"/>
      <x:c r="AO3982" s="172"/>
      <x:c r="AP3982" s="172"/>
      <x:c r="AQ3982" s="172"/>
    </x:row>
    <x:row r="3983" spans="1:43" s="3" customFormat="1" ht="16.5">
      <x:c r="A3983" s="3">
        <x:v>397700</x:v>
      </x:c>
      <x:c r="B3983" s="194">
        <x:v>811</x:v>
      </x:c>
      <x:c r="C3983" s="1">
        <x:v>4.8</x:v>
      </x:c>
      <x:c r="D3983" s="1"/>
      <x:c r="E3983" s="1"/>
      <x:c r="F3983" s="1"/>
      <x:c r="G3983" s="1">
        <x:v>3</x:v>
      </x:c>
      <x:c r="H3983" s="1"/>
      <x:c r="I3983" s="1"/>
      <x:c r="J3983" s="1"/>
      <x:c r="K3983" s="1"/>
      <x:c r="L3983" s="1"/>
      <x:c r="M3983" s="210"/>
      <x:c r="N3983" s="1"/>
      <x:c r="O3983" s="30"/>
      <x:c r="P3983" s="1"/>
      <x:c r="Q3983" s="1"/>
      <x:c r="R3983" s="1"/>
      <x:c r="S3983" s="1"/>
      <x:c r="T3983" s="1"/>
      <x:c r="U3983" s="1"/>
      <x:c r="V3983" s="1"/>
      <x:c r="W3983" s="1"/>
      <x:c r="X3983" s="1"/>
      <x:c r="Y3983" s="1"/>
      <x:c r="Z3983" s="1"/>
      <x:c r="AA3983" s="1"/>
      <x:c r="AB3983" s="1"/>
      <x:c r="AC3983" s="1"/>
      <x:c r="AD3983" s="1"/>
      <x:c r="AE3983" s="1"/>
      <x:c r="AF3983" s="1"/>
      <x:c r="AG3983" s="197"/>
      <x:c r="AH3983" s="1"/>
      <x:c r="AI3983" s="1"/>
      <x:c r="AJ3983" s="1"/>
      <x:c r="AK3983" s="1"/>
      <x:c r="AL3983" s="172"/>
      <x:c r="AM3983" s="172"/>
      <x:c r="AN3983" s="172"/>
      <x:c r="AO3983" s="172"/>
      <x:c r="AP3983" s="172"/>
      <x:c r="AQ3983" s="172"/>
    </x:row>
    <x:row r="3984" spans="1:43" s="30" customFormat="1" ht="16.5">
      <x:c r="A3984" s="30">
        <x:v>397800</x:v>
      </x:c>
      <x:c r="B3984" s="227">
        <x:v>812</x:v>
      </x:c>
      <x:c r="C3984" s="30">
        <x:f>12/30</x:f>
        <x:v>0.4</x:v>
      </x:c>
      <x:c r="G3984" s="30">
        <x:v>2</x:v>
      </x:c>
      <x:c r="I3984" s="30" t="s">
        <x:v>100</x:v>
      </x:c>
      <x:c r="M3984" s="210">
        <x:v>1545</x:v>
      </x:c>
      <x:c r="O3984" s="30" t="s">
        <x:v>101</x:v>
      </x:c>
      <x:c r="AG3984" s="237">
        <x:v>1</x:v>
      </x:c>
      <x:c r="AL3984" s="238"/>
      <x:c r="AM3984" s="238"/>
      <x:c r="AN3984" s="238"/>
      <x:c r="AO3984" s="238"/>
      <x:c r="AP3984" s="238"/>
      <x:c r="AQ3984" s="238"/>
    </x:row>
    <x:row r="3985" spans="1:43" s="30" customFormat="1" ht="16.5">
      <x:c r="A3985" s="30">
        <x:v>397900</x:v>
      </x:c>
      <x:c r="B3985" s="227">
        <x:v>812</x:v>
      </x:c>
      <x:c r="C3985" s="30">
        <x:f>24/30</x:f>
        <x:v>0.8</x:v>
      </x:c>
      <x:c r="G3985" s="30">
        <x:v>2</x:v>
      </x:c>
      <x:c r="I3985" s="30" t="s">
        <x:v>102</x:v>
      </x:c>
      <x:c r="M3985" s="210">
        <x:v>1545</x:v>
      </x:c>
      <x:c r="O3985" s="30" t="s">
        <x:v>101</x:v>
      </x:c>
      <x:c r="AG3985" s="237">
        <x:v>1</x:v>
      </x:c>
      <x:c r="AL3985" s="238"/>
      <x:c r="AM3985" s="238"/>
      <x:c r="AN3985" s="238"/>
      <x:c r="AO3985" s="238"/>
      <x:c r="AP3985" s="238"/>
      <x:c r="AQ3985" s="238"/>
    </x:row>
    <x:row r="3986" spans="1:43" s="30" customFormat="1" ht="16.5">
      <x:c r="A3986" s="30">
        <x:v>398000</x:v>
      </x:c>
      <x:c r="B3986" s="227">
        <x:v>812</x:v>
      </x:c>
      <x:c r="C3986" s="30">
        <x:f>49/30</x:f>
        <x:v>1.63333333333333</x:v>
      </x:c>
      <x:c r="G3986" s="30">
        <x:v>3</x:v>
      </x:c>
      <x:c r="I3986" s="30" t="s">
        <x:v>104</x:v>
      </x:c>
      <x:c r="M3986" s="210">
        <x:v>3013</x:v>
      </x:c>
      <x:c r="O3986" s="30" t="s">
        <x:v>101</x:v>
      </x:c>
      <x:c r="AG3986" s="237">
        <x:v>2</x:v>
      </x:c>
      <x:c r="AL3986" s="238"/>
      <x:c r="AM3986" s="238"/>
      <x:c r="AN3986" s="238"/>
      <x:c r="AO3986" s="238"/>
      <x:c r="AP3986" s="238"/>
      <x:c r="AQ3986" s="238"/>
    </x:row>
    <x:row r="3987" spans="1:43" s="35" customFormat="1" ht="16.5">
      <x:c r="A3987" s="35">
        <x:v>398100</x:v>
      </x:c>
      <x:c r="B3987" s="262">
        <x:v>813</x:v>
      </x:c>
      <x:c r="C3987" s="35">
        <x:f>10/30</x:f>
        <x:v>0.333333333333333</x:v>
      </x:c>
      <x:c r="G3987" s="35">
        <x:v>3</x:v>
      </x:c>
      <x:c r="I3987" s="35" t="s">
        <x:v>103</x:v>
      </x:c>
      <x:c r="M3987" s="264">
        <x:v>3013</x:v>
      </x:c>
      <x:c r="O3987" s="35" t="s">
        <x:v>101</x:v>
      </x:c>
      <x:c r="AG3987" s="267">
        <x:v>1</x:v>
      </x:c>
      <x:c r="AL3987" s="268"/>
      <x:c r="AM3987" s="268"/>
      <x:c r="AN3987" s="268"/>
      <x:c r="AO3987" s="268"/>
      <x:c r="AP3987" s="268"/>
      <x:c r="AQ3987" s="268"/>
    </x:row>
    <x:row r="3988" spans="1:43" s="35" customFormat="1" ht="16.5">
      <x:c r="A3988" s="35">
        <x:v>398200</x:v>
      </x:c>
      <x:c r="B3988" s="262">
        <x:v>813</x:v>
      </x:c>
      <x:c r="C3988" s="35">
        <x:f>19/30</x:f>
        <x:v>0.633333333333333</x:v>
      </x:c>
      <x:c r="G3988" s="35">
        <x:v>3</x:v>
      </x:c>
      <x:c r="I3988" s="35" t="s">
        <x:v>104</x:v>
      </x:c>
      <x:c r="M3988" s="264">
        <x:v>3013</x:v>
      </x:c>
      <x:c r="O3988" s="35" t="s">
        <x:v>101</x:v>
      </x:c>
      <x:c r="AG3988" s="267">
        <x:v>1</x:v>
      </x:c>
      <x:c r="AL3988" s="268"/>
      <x:c r="AM3988" s="268"/>
      <x:c r="AN3988" s="268"/>
      <x:c r="AO3988" s="268"/>
      <x:c r="AP3988" s="268"/>
      <x:c r="AQ3988" s="268"/>
    </x:row>
    <x:row r="3989" spans="1:43" s="35" customFormat="1" ht="16.5">
      <x:c r="A3989" s="35">
        <x:v>398300</x:v>
      </x:c>
      <x:c r="B3989" s="262">
        <x:v>813</x:v>
      </x:c>
      <x:c r="C3989" s="35">
        <x:f>34/30</x:f>
        <x:v>1.13333333333333</x:v>
      </x:c>
      <x:c r="G3989" s="35">
        <x:v>4</x:v>
      </x:c>
      <x:c r="I3989" s="35" t="s">
        <x:v>100</x:v>
      </x:c>
      <x:c r="M3989" s="264">
        <x:v>3013</x:v>
      </x:c>
      <x:c r="O3989" s="35" t="s">
        <x:v>101</x:v>
      </x:c>
      <x:c r="AG3989" s="267">
        <x:v>2</x:v>
      </x:c>
      <x:c r="AL3989" s="268"/>
      <x:c r="AM3989" s="268"/>
      <x:c r="AN3989" s="268"/>
      <x:c r="AO3989" s="268"/>
      <x:c r="AP3989" s="268"/>
      <x:c r="AQ3989" s="268"/>
    </x:row>
    <x:row r="3990" spans="1:43" s="11" customFormat="1" ht="16.5">
      <x:c r="A3990" s="11">
        <x:v>398400</x:v>
      </x:c>
      <x:c r="B3990" s="128">
        <x:v>814</x:v>
      </x:c>
      <x:c r="C3990" s="11">
        <x:f>11/30</x:f>
        <x:v>0.366666666666667</x:v>
      </x:c>
      <x:c r="G3990" s="11">
        <x:v>2</x:v>
      </x:c>
      <x:c r="I3990" s="11" t="s">
        <x:v>103</x:v>
      </x:c>
      <x:c r="L3990" s="264"/>
      <x:c r="M3990" s="264">
        <x:v>1546</x:v>
      </x:c>
      <x:c r="O3990" s="35" t="s">
        <x:v>101</x:v>
      </x:c>
      <x:c r="AG3990" s="269">
        <x:v>1</x:v>
      </x:c>
      <x:c r="AL3990" s="270"/>
      <x:c r="AM3990" s="270"/>
      <x:c r="AN3990" s="270"/>
      <x:c r="AO3990" s="270"/>
      <x:c r="AP3990" s="270"/>
      <x:c r="AQ3990" s="270"/>
    </x:row>
    <x:row r="3991" spans="1:43" s="11" customFormat="1" ht="16.5">
      <x:c r="A3991" s="11">
        <x:v>398500</x:v>
      </x:c>
      <x:c r="B3991" s="128">
        <x:v>814</x:v>
      </x:c>
      <x:c r="C3991" s="11">
        <x:f t="shared" ref="C3991:C3994" si="273">C3990+0.2</x:f>
        <x:v>0.566666666666667</x:v>
      </x:c>
      <x:c r="G3991" s="11">
        <x:v>3</x:v>
      </x:c>
      <x:c r="I3991" s="11" t="s">
        <x:v>104</x:v>
      </x:c>
      <x:c r="M3991" s="264">
        <x:v>3013</x:v>
      </x:c>
      <x:c r="O3991" s="35" t="s">
        <x:v>101</x:v>
      </x:c>
      <x:c r="AG3991" s="269">
        <x:v>1</x:v>
      </x:c>
      <x:c r="AL3991" s="270"/>
      <x:c r="AM3991" s="270"/>
      <x:c r="AN3991" s="270"/>
      <x:c r="AO3991" s="270"/>
      <x:c r="AP3991" s="270"/>
      <x:c r="AQ3991" s="270"/>
    </x:row>
    <x:row r="3992" spans="1:43" s="11" customFormat="1" ht="16.5">
      <x:c r="A3992" s="11">
        <x:v>398600</x:v>
      </x:c>
      <x:c r="B3992" s="128">
        <x:v>814</x:v>
      </x:c>
      <x:c r="C3992" s="11">
        <x:f t="shared" si="273"/>
        <x:v>0.766666666666667</x:v>
      </x:c>
      <x:c r="G3992" s="11">
        <x:v>2</x:v>
      </x:c>
      <x:c r="I3992" s="11" t="s">
        <x:v>100</x:v>
      </x:c>
      <x:c r="M3992" s="264">
        <x:v>1546</x:v>
      </x:c>
      <x:c r="O3992" s="35" t="s">
        <x:v>101</x:v>
      </x:c>
      <x:c r="AG3992" s="269">
        <x:v>2</x:v>
      </x:c>
      <x:c r="AL3992" s="270"/>
      <x:c r="AM3992" s="270"/>
      <x:c r="AN3992" s="270"/>
      <x:c r="AO3992" s="270"/>
      <x:c r="AP3992" s="270"/>
      <x:c r="AQ3992" s="270"/>
    </x:row>
    <x:row r="3993" spans="1:43" s="11" customFormat="1" ht="16.5">
      <x:c r="A3993" s="11">
        <x:v>398700</x:v>
      </x:c>
      <x:c r="B3993" s="128">
        <x:v>814</x:v>
      </x:c>
      <x:c r="C3993" s="11">
        <x:f t="shared" si="273"/>
        <x:v>0.966666666666667</x:v>
      </x:c>
      <x:c r="G3993" s="11">
        <x:v>3</x:v>
      </x:c>
      <x:c r="I3993" s="11" t="s">
        <x:v>102</x:v>
      </x:c>
      <x:c r="M3993" s="264">
        <x:v>3013</x:v>
      </x:c>
      <x:c r="O3993" s="35" t="s">
        <x:v>101</x:v>
      </x:c>
      <x:c r="AG3993" s="269">
        <x:v>1</x:v>
      </x:c>
      <x:c r="AL3993" s="270"/>
      <x:c r="AM3993" s="270"/>
      <x:c r="AN3993" s="270"/>
      <x:c r="AO3993" s="270"/>
      <x:c r="AP3993" s="270"/>
      <x:c r="AQ3993" s="270"/>
    </x:row>
    <x:row r="3994" spans="1:43" s="11" customFormat="1" ht="16.5">
      <x:c r="A3994" s="11">
        <x:v>398800</x:v>
      </x:c>
      <x:c r="B3994" s="128">
        <x:v>814</x:v>
      </x:c>
      <x:c r="C3994" s="11">
        <x:f t="shared" si="273"/>
        <x:v>1.16666666666667</x:v>
      </x:c>
      <x:c r="G3994" s="11">
        <x:v>2</x:v>
      </x:c>
      <x:c r="I3994" s="11" t="s">
        <x:v>104</x:v>
      </x:c>
      <x:c r="M3994" s="264">
        <x:v>1546</x:v>
      </x:c>
      <x:c r="O3994" s="35" t="s">
        <x:v>101</x:v>
      </x:c>
      <x:c r="AG3994" s="269">
        <x:v>1</x:v>
      </x:c>
      <x:c r="AL3994" s="270"/>
      <x:c r="AM3994" s="270"/>
      <x:c r="AN3994" s="270"/>
      <x:c r="AO3994" s="270"/>
      <x:c r="AP3994" s="270"/>
      <x:c r="AQ3994" s="270"/>
    </x:row>
    <x:row r="3995" spans="1:43" s="11" customFormat="1" ht="16.5">
      <x:c r="A3995" s="11">
        <x:v>398900</x:v>
      </x:c>
      <x:c r="B3995" s="128">
        <x:v>814</x:v>
      </x:c>
      <x:c r="C3995" s="11">
        <x:f>C3994+0.16</x:f>
        <x:v>1.32666666666667</x:v>
      </x:c>
      <x:c r="G3995" s="11">
        <x:v>3</x:v>
      </x:c>
      <x:c r="I3995" s="11" t="s">
        <x:v>103</x:v>
      </x:c>
      <x:c r="M3995" s="264">
        <x:v>3013</x:v>
      </x:c>
      <x:c r="O3995" s="35" t="s">
        <x:v>101</x:v>
      </x:c>
      <x:c r="AG3995" s="269">
        <x:v>2</x:v>
      </x:c>
      <x:c r="AL3995" s="270"/>
      <x:c r="AM3995" s="270"/>
      <x:c r="AN3995" s="270"/>
      <x:c r="AO3995" s="270"/>
      <x:c r="AP3995" s="270"/>
      <x:c r="AQ3995" s="270"/>
    </x:row>
    <x:row r="3996" spans="1:43" s="3" customFormat="1" ht="16.5">
      <x:c r="A3996" s="3">
        <x:v>399000</x:v>
      </x:c>
      <x:c r="B3996" s="130">
        <x:v>815</x:v>
      </x:c>
      <x:c r="C3996" s="3">
        <x:f>28/30</x:f>
        <x:v>0.933333333333333</x:v>
      </x:c>
      <x:c r="G3996" s="3">
        <x:v>3</x:v>
      </x:c>
      <x:c r="I3996" s="3" t="s">
        <x:v>100</x:v>
      </x:c>
      <x:c r="M3996" s="264">
        <x:v>3013</x:v>
      </x:c>
      <x:c r="O3996" s="35" t="s">
        <x:v>101</x:v>
      </x:c>
      <x:c r="AG3996" s="108">
        <x:v>1</x:v>
      </x:c>
      <x:c r="AL3996" s="172"/>
      <x:c r="AM3996" s="172"/>
      <x:c r="AN3996" s="172"/>
      <x:c r="AO3996" s="172"/>
      <x:c r="AP3996" s="172"/>
      <x:c r="AQ3996" s="172"/>
    </x:row>
    <x:row r="3997" spans="1:43" s="3" customFormat="1" ht="16.5">
      <x:c r="A3997" s="3">
        <x:v>399100</x:v>
      </x:c>
      <x:c r="B3997" s="130">
        <x:v>815</x:v>
      </x:c>
      <x:c r="C3997" s="3">
        <x:f>32/30</x:f>
        <x:v>1.06666666666667</x:v>
      </x:c>
      <x:c r="G3997" s="3">
        <x:v>4</x:v>
      </x:c>
      <x:c r="M3997" s="264"/>
      <x:c r="O3997" s="35"/>
      <x:c r="AG3997" s="108">
        <x:v>1</x:v>
      </x:c>
      <x:c r="AL3997" s="172"/>
      <x:c r="AM3997" s="172"/>
      <x:c r="AN3997" s="172"/>
      <x:c r="AO3997" s="172"/>
      <x:c r="AP3997" s="172"/>
      <x:c r="AQ3997" s="172"/>
    </x:row>
    <x:row r="3998" spans="1:43" s="3" customFormat="1" ht="16.5">
      <x:c r="A3998" s="3">
        <x:v>399200</x:v>
      </x:c>
      <x:c r="B3998" s="130">
        <x:v>815</x:v>
      </x:c>
      <x:c r="C3998" s="3">
        <x:f>35/30</x:f>
        <x:v>1.16666666666667</x:v>
      </x:c>
      <x:c r="G3998" s="3">
        <x:v>3</x:v>
      </x:c>
      <x:c r="I3998" s="3" t="s">
        <x:v>102</x:v>
      </x:c>
      <x:c r="M3998" s="264">
        <x:v>3013</x:v>
      </x:c>
      <x:c r="O3998" s="35" t="s">
        <x:v>101</x:v>
      </x:c>
      <x:c r="AG3998" s="108">
        <x:v>1</x:v>
      </x:c>
      <x:c r="AL3998" s="172"/>
      <x:c r="AM3998" s="172"/>
      <x:c r="AN3998" s="172"/>
      <x:c r="AO3998" s="172"/>
      <x:c r="AP3998" s="172"/>
      <x:c r="AQ3998" s="172"/>
    </x:row>
    <x:row r="3999" spans="1:43" s="3" customFormat="1" ht="16.5">
      <x:c r="A3999" s="3">
        <x:v>399300</x:v>
      </x:c>
      <x:c r="B3999" s="130">
        <x:v>815</x:v>
      </x:c>
      <x:c r="C3999" s="3">
        <x:f>38/30</x:f>
        <x:v>1.26666666666667</x:v>
      </x:c>
      <x:c r="G3999" s="3">
        <x:v>4</x:v>
      </x:c>
      <x:c r="M3999" s="264"/>
      <x:c r="O3999" s="35"/>
      <x:c r="AG3999" s="108">
        <x:v>1</x:v>
      </x:c>
      <x:c r="AL3999" s="172"/>
      <x:c r="AM3999" s="172"/>
      <x:c r="AN3999" s="172"/>
      <x:c r="AO3999" s="172"/>
      <x:c r="AP3999" s="172"/>
      <x:c r="AQ3999" s="172"/>
    </x:row>
    <x:row r="4000" spans="1:43" s="3" customFormat="1" ht="16.5">
      <x:c r="A4000" s="3">
        <x:v>399400</x:v>
      </x:c>
      <x:c r="B4000" s="130">
        <x:v>815</x:v>
      </x:c>
      <x:c r="C4000" s="3">
        <x:f>41/30</x:f>
        <x:v>1.36666666666667</x:v>
      </x:c>
      <x:c r="G4000" s="3">
        <x:v>3</x:v>
      </x:c>
      <x:c r="I4000" s="3" t="s">
        <x:v>103</x:v>
      </x:c>
      <x:c r="M4000" s="264">
        <x:v>3013</x:v>
      </x:c>
      <x:c r="O4000" s="35" t="s">
        <x:v>101</x:v>
      </x:c>
      <x:c r="AG4000" s="108">
        <x:v>1</x:v>
      </x:c>
      <x:c r="AL4000" s="172"/>
      <x:c r="AM4000" s="172"/>
      <x:c r="AN4000" s="172"/>
      <x:c r="AO4000" s="172"/>
      <x:c r="AP4000" s="172"/>
      <x:c r="AQ4000" s="172"/>
    </x:row>
    <x:row r="4001" spans="1:43" s="3" customFormat="1" ht="16.5">
      <x:c r="A4001" s="3">
        <x:v>399500</x:v>
      </x:c>
      <x:c r="B4001" s="130">
        <x:v>815</x:v>
      </x:c>
      <x:c r="C4001" s="3">
        <x:f>44/30</x:f>
        <x:v>1.46666666666667</x:v>
      </x:c>
      <x:c r="G4001" s="3">
        <x:v>4</x:v>
      </x:c>
      <x:c r="M4001" s="264"/>
      <x:c r="O4001" s="35"/>
      <x:c r="AG4001" s="108">
        <x:v>1</x:v>
      </x:c>
      <x:c r="AL4001" s="172"/>
      <x:c r="AM4001" s="172"/>
      <x:c r="AN4001" s="172"/>
      <x:c r="AO4001" s="172"/>
      <x:c r="AP4001" s="172"/>
      <x:c r="AQ4001" s="172"/>
    </x:row>
    <x:row r="4002" spans="1:43" s="3" customFormat="1" ht="16.5">
      <x:c r="A4002" s="3">
        <x:v>399600</x:v>
      </x:c>
      <x:c r="B4002" s="130">
        <x:v>815</x:v>
      </x:c>
      <x:c r="C4002" s="3">
        <x:f>47/30</x:f>
        <x:v>1.56666666666667</x:v>
      </x:c>
      <x:c r="G4002" s="3">
        <x:v>3</x:v>
      </x:c>
      <x:c r="I4002" s="3" t="s">
        <x:v>104</x:v>
      </x:c>
      <x:c r="M4002" s="264">
        <x:v>3013</x:v>
      </x:c>
      <x:c r="O4002" s="35" t="s">
        <x:v>101</x:v>
      </x:c>
      <x:c r="AG4002" s="108">
        <x:v>1</x:v>
      </x:c>
      <x:c r="AL4002" s="172"/>
      <x:c r="AM4002" s="172"/>
      <x:c r="AN4002" s="172"/>
      <x:c r="AO4002" s="172"/>
      <x:c r="AP4002" s="172"/>
      <x:c r="AQ4002" s="172"/>
    </x:row>
    <x:row r="4003" spans="1:43" s="3" customFormat="1" ht="16.5">
      <x:c r="A4003" s="3">
        <x:v>399700</x:v>
      </x:c>
      <x:c r="B4003" s="130">
        <x:v>815</x:v>
      </x:c>
      <x:c r="C4003" s="3">
        <x:f>50/30</x:f>
        <x:v>1.66666666666667</x:v>
      </x:c>
      <x:c r="G4003" s="3">
        <x:v>4</x:v>
      </x:c>
      <x:c r="M4003" s="264"/>
      <x:c r="O4003" s="35"/>
      <x:c r="AG4003" s="108">
        <x:v>1</x:v>
      </x:c>
      <x:c r="AL4003" s="172"/>
      <x:c r="AM4003" s="172"/>
      <x:c r="AN4003" s="172"/>
      <x:c r="AO4003" s="172"/>
      <x:c r="AP4003" s="172"/>
      <x:c r="AQ4003" s="172"/>
    </x:row>
    <x:row r="4004" spans="1:43" s="3" customFormat="1" ht="15" customHeight="1">
      <x:c r="A4004" s="3">
        <x:v>399800</x:v>
      </x:c>
      <x:c r="B4004" s="130">
        <x:v>815</x:v>
      </x:c>
      <x:c r="C4004" s="3">
        <x:f>53/30</x:f>
        <x:v>1.76666666666667</x:v>
      </x:c>
      <x:c r="G4004" s="3">
        <x:v>4</x:v>
      </x:c>
      <x:c r="I4004" s="3" t="s">
        <x:v>103</x:v>
      </x:c>
      <x:c r="M4004" s="264">
        <x:v>3013</x:v>
      </x:c>
      <x:c r="O4004" s="35" t="s">
        <x:v>101</x:v>
      </x:c>
      <x:c r="AG4004" s="108">
        <x:v>1</x:v>
      </x:c>
      <x:c r="AL4004" s="172"/>
      <x:c r="AM4004" s="172"/>
      <x:c r="AN4004" s="172"/>
      <x:c r="AO4004" s="172"/>
      <x:c r="AP4004" s="172"/>
      <x:c r="AQ4004" s="172"/>
    </x:row>
    <x:row r="4005" spans="1:43" s="3" customFormat="1" ht="16.5">
      <x:c r="A4005" s="3">
        <x:v>399900</x:v>
      </x:c>
      <x:c r="B4005" s="130">
        <x:v>815</x:v>
      </x:c>
      <x:c r="C4005" s="3">
        <x:f>69/30</x:f>
        <x:v>2.3</x:v>
      </x:c>
      <x:c r="G4005" s="3">
        <x:v>6</x:v>
      </x:c>
      <x:c r="I4005" s="3" t="s">
        <x:v>100</x:v>
      </x:c>
      <x:c r="M4005" s="210">
        <x:v>3008</x:v>
      </x:c>
      <x:c r="O4005" s="35" t="s">
        <x:v>101</x:v>
      </x:c>
      <x:c r="AG4005" s="108">
        <x:v>2</x:v>
      </x:c>
      <x:c r="AL4005" s="172"/>
      <x:c r="AM4005" s="172"/>
      <x:c r="AN4005" s="172"/>
      <x:c r="AO4005" s="172"/>
      <x:c r="AP4005" s="172"/>
      <x:c r="AQ4005" s="172"/>
    </x:row>
    <x:row r="4006" spans="1:43" s="11" customFormat="1" ht="16.5">
      <x:c r="A4006" s="11">
        <x:v>400000</x:v>
      </x:c>
      <x:c r="B4006" s="128">
        <x:v>816</x:v>
      </x:c>
      <x:c r="C4006" s="11">
        <x:f>36/30</x:f>
        <x:v>1.2</x:v>
      </x:c>
      <x:c r="D4006" s="11">
        <x:v>1</x:v>
      </x:c>
      <x:c r="M4006" s="264"/>
      <x:c r="O4006" s="35"/>
      <x:c r="AG4006" s="269">
        <x:v>1</x:v>
      </x:c>
      <x:c r="AL4006" s="270"/>
      <x:c r="AM4006" s="270"/>
      <x:c r="AN4006" s="270"/>
      <x:c r="AO4006" s="270"/>
      <x:c r="AP4006" s="270"/>
      <x:c r="AQ4006" s="270"/>
    </x:row>
    <x:row r="4007" spans="1:43" s="11" customFormat="1" ht="16.5">
      <x:c r="A4007" s="11">
        <x:v>400100</x:v>
      </x:c>
      <x:c r="B4007" s="128">
        <x:v>816</x:v>
      </x:c>
      <x:c r="C4007" s="11">
        <x:f>75/30</x:f>
        <x:v>2.5</x:v>
      </x:c>
      <x:c r="G4007" s="11">
        <x:v>4</x:v>
      </x:c>
      <x:c r="I4007" s="11" t="s">
        <x:v>100</x:v>
      </x:c>
      <x:c r="M4007" s="264">
        <x:v>1546</x:v>
      </x:c>
      <x:c r="O4007" s="35" t="s">
        <x:v>101</x:v>
      </x:c>
      <x:c r="AG4007" s="269">
        <x:v>1</x:v>
      </x:c>
      <x:c r="AL4007" s="270"/>
      <x:c r="AM4007" s="270"/>
      <x:c r="AN4007" s="270"/>
      <x:c r="AO4007" s="270"/>
      <x:c r="AP4007" s="270"/>
      <x:c r="AQ4007" s="270"/>
    </x:row>
    <x:row r="4008" spans="1:43" s="11" customFormat="1" ht="16.5">
      <x:c r="A4008" s="11">
        <x:v>400200</x:v>
      </x:c>
      <x:c r="B4008" s="128">
        <x:v>816</x:v>
      </x:c>
      <x:c r="C4008" s="11">
        <x:f>C4007+0.2</x:f>
        <x:v>2.7</x:v>
      </x:c>
      <x:c r="G4008" s="11">
        <x:v>5</x:v>
      </x:c>
      <x:c r="I4008" s="11" t="s">
        <x:v>102</x:v>
      </x:c>
      <x:c r="M4008" s="264">
        <x:v>1546</x:v>
      </x:c>
      <x:c r="O4008" s="35" t="s">
        <x:v>101</x:v>
      </x:c>
      <x:c r="AG4008" s="269">
        <x:v>2</x:v>
      </x:c>
      <x:c r="AL4008" s="270"/>
      <x:c r="AM4008" s="270"/>
      <x:c r="AN4008" s="270"/>
      <x:c r="AO4008" s="270"/>
      <x:c r="AP4008" s="270"/>
      <x:c r="AQ4008" s="270"/>
    </x:row>
    <x:row r="4009" spans="1:43" ht="16.5">
      <x:c r="A4009">
        <x:v>400300</x:v>
      </x:c>
      <x:c r="B4009" s="118">
        <x:v>817</x:v>
      </x:c>
      <x:c r="C4009">
        <x:v>1.96666666</x:v>
      </x:c>
      <x:c r="G4009">
        <x:v>4</x:v>
      </x:c>
      <x:c r="I4009" t="s">
        <x:v>110</x:v>
      </x:c>
      <x:c r="J4009">
        <x:v>0.2</x:v>
      </x:c>
      <x:c r="M4009" s="210"/>
      <x:c r="AG4009" s="80">
        <x:v>2</x:v>
      </x:c>
      <x:c r="AJ4009" t="s">
        <x:v>645</x:v>
      </x:c>
      <x:c r="AL4009" s="165"/>
      <x:c r="AM4009" s="165"/>
      <x:c r="AN4009" s="165"/>
      <x:c r="AO4009" s="165"/>
      <x:c r="AP4009" s="165"/>
      <x:c r="AQ4009" s="165"/>
    </x:row>
    <x:row r="4010" spans="1:43" ht="16.5">
      <x:c r="A4010">
        <x:v>400400</x:v>
      </x:c>
      <x:c r="B4010" s="118">
        <x:v>817</x:v>
      </x:c>
      <x:c r="C4010">
        <x:v>3.56666666</x:v>
      </x:c>
      <x:c r="G4010">
        <x:v>3</x:v>
      </x:c>
      <x:c r="I4010" t="s">
        <x:v>102</x:v>
      </x:c>
      <x:c r="J4010">
        <x:v>0.1</x:v>
      </x:c>
      <x:c r="M4010" s="210"/>
      <x:c r="AG4010" s="80">
        <x:v>1</x:v>
      </x:c>
      <x:c r="AL4010" s="165"/>
      <x:c r="AM4010" s="165"/>
      <x:c r="AN4010" s="165"/>
      <x:c r="AO4010" s="165"/>
      <x:c r="AP4010" s="165"/>
      <x:c r="AQ4010" s="165"/>
    </x:row>
    <x:row r="4011" spans="1:43" ht="16.5">
      <x:c r="A4011">
        <x:v>400500</x:v>
      </x:c>
      <x:c r="B4011" s="118">
        <x:v>817</x:v>
      </x:c>
      <x:c r="C4011">
        <x:v>3.93333333</x:v>
      </x:c>
      <x:c r="G4011">
        <x:v>3</x:v>
      </x:c>
      <x:c r="I4011" t="s">
        <x:v>100</x:v>
      </x:c>
      <x:c r="J4011">
        <x:v>0.1</x:v>
      </x:c>
      <x:c r="M4011" s="210"/>
      <x:c r="AG4011" s="80">
        <x:v>1</x:v>
      </x:c>
      <x:c r="AL4011" s="165"/>
      <x:c r="AM4011" s="165"/>
      <x:c r="AN4011" s="165"/>
      <x:c r="AO4011" s="165"/>
      <x:c r="AP4011" s="165"/>
      <x:c r="AQ4011" s="165"/>
    </x:row>
    <x:row r="4012" spans="1:43" ht="16.5">
      <x:c r="A4012">
        <x:v>400600</x:v>
      </x:c>
      <x:c r="B4012" s="118">
        <x:v>817</x:v>
      </x:c>
      <x:c r="C4012">
        <x:v>4.6333333333</x:v>
      </x:c>
      <x:c r="G4012">
        <x:v>4</x:v>
      </x:c>
      <x:c r="I4012" t="s">
        <x:v>104</x:v>
      </x:c>
      <x:c r="J4012">
        <x:v>0.1</x:v>
      </x:c>
      <x:c r="M4012" s="210"/>
      <x:c r="AG4012" s="80">
        <x:v>1</x:v>
      </x:c>
      <x:c r="AJ4012" t="s">
        <x:v>646</x:v>
      </x:c>
      <x:c r="AL4012" s="165"/>
      <x:c r="AM4012" s="165"/>
      <x:c r="AN4012" s="165"/>
      <x:c r="AO4012" s="165"/>
      <x:c r="AP4012" s="165"/>
      <x:c r="AQ4012" s="165"/>
    </x:row>
    <x:row r="4013" spans="1:43" ht="16.5">
      <x:c r="A4013">
        <x:v>400700</x:v>
      </x:c>
      <x:c r="B4013" s="118">
        <x:v>817</x:v>
      </x:c>
      <x:c r="C4013">
        <x:v>6.3</x:v>
      </x:c>
      <x:c r="G4013">
        <x:v>5</x:v>
      </x:c>
      <x:c r="I4013" t="s">
        <x:v>102</x:v>
      </x:c>
      <x:c r="J4013">
        <x:v>0.1</x:v>
      </x:c>
      <x:c r="M4013" s="210"/>
      <x:c r="AG4013" s="80">
        <x:v>2</x:v>
      </x:c>
      <x:c r="AL4013" s="165"/>
      <x:c r="AM4013" s="165"/>
      <x:c r="AN4013" s="165"/>
      <x:c r="AO4013" s="165"/>
      <x:c r="AP4013" s="165"/>
      <x:c r="AQ4013" s="165"/>
    </x:row>
    <x:row r="4014" spans="1:43" ht="16.5">
      <x:c r="A4014">
        <x:v>400800</x:v>
      </x:c>
      <x:c r="B4014" s="118">
        <x:v>817</x:v>
      </x:c>
      <x:c r="C4014">
        <x:v>6.5</x:v>
      </x:c>
      <x:c r="G4014">
        <x:v>3</x:v>
      </x:c>
      <x:c r="I4014" t="s">
        <x:v>110</x:v>
      </x:c>
      <x:c r="J4014">
        <x:v>0.4</x:v>
      </x:c>
      <x:c r="M4014" s="210"/>
      <x:c r="AG4014" s="80">
        <x:v>2</x:v>
      </x:c>
      <x:c r="AJ4014" t="s">
        <x:v>647</x:v>
      </x:c>
      <x:c r="AL4014" s="165"/>
      <x:c r="AM4014" s="165"/>
      <x:c r="AN4014" s="165"/>
      <x:c r="AO4014" s="165"/>
      <x:c r="AP4014" s="165"/>
      <x:c r="AQ4014" s="165"/>
    </x:row>
    <x:row r="4015" spans="1:43" ht="16.5">
      <x:c r="A4015">
        <x:v>400900</x:v>
      </x:c>
      <x:c r="B4015" s="118">
        <x:v>817</x:v>
      </x:c>
      <x:c r="C4015">
        <x:v>7.8</x:v>
      </x:c>
      <x:c r="G4015">
        <x:v>8</x:v>
      </x:c>
      <x:c r="I4015" t="s">
        <x:v>110</x:v>
      </x:c>
      <x:c r="J4015">
        <x:v>0.4</x:v>
      </x:c>
      <x:c r="M4015" s="210"/>
      <x:c r="AG4015" s="80">
        <x:v>2</x:v>
      </x:c>
      <x:c r="AJ4015" t="s">
        <x:v>647</x:v>
      </x:c>
      <x:c r="AL4015" s="165"/>
      <x:c r="AM4015" s="165"/>
      <x:c r="AN4015" s="165"/>
      <x:c r="AO4015" s="165"/>
      <x:c r="AP4015" s="165"/>
      <x:c r="AQ4015" s="165"/>
    </x:row>
    <x:row r="4016" spans="1:43" ht="16.5">
      <x:c r="A4016">
        <x:v>401000</x:v>
      </x:c>
      <x:c r="B4016" s="118">
        <x:v>817</x:v>
      </x:c>
      <x:c r="C4016">
        <x:v>8</x:v>
      </x:c>
      <x:c r="G4016">
        <x:v>5</x:v>
      </x:c>
      <x:c r="I4016" t="s">
        <x:v>110</x:v>
      </x:c>
      <x:c r="J4016">
        <x:v>0.4</x:v>
      </x:c>
      <x:c r="M4016" s="210"/>
      <x:c r="AG4016" s="80">
        <x:v>2</x:v>
      </x:c>
      <x:c r="AJ4016" t="s">
        <x:v>647</x:v>
      </x:c>
      <x:c r="AL4016" s="165"/>
      <x:c r="AM4016" s="165"/>
      <x:c r="AN4016" s="165"/>
      <x:c r="AO4016" s="165"/>
      <x:c r="AP4016" s="165"/>
      <x:c r="AQ4016" s="165"/>
    </x:row>
    <x:row r="4017" spans="1:43" ht="16.5">
      <x:c r="A4017">
        <x:v>401100</x:v>
      </x:c>
      <x:c r="B4017" s="118">
        <x:v>817</x:v>
      </x:c>
      <x:c r="C4017">
        <x:v>8.1</x:v>
      </x:c>
      <x:c r="G4017">
        <x:v>5</x:v>
      </x:c>
      <x:c r="I4017" t="s">
        <x:v>110</x:v>
      </x:c>
      <x:c r="J4017">
        <x:v>0.4</x:v>
      </x:c>
      <x:c r="M4017" s="210"/>
      <x:c r="AG4017" s="80">
        <x:v>2</x:v>
      </x:c>
      <x:c r="AJ4017" t="s">
        <x:v>647</x:v>
      </x:c>
      <x:c r="AL4017" s="165"/>
      <x:c r="AM4017" s="165"/>
      <x:c r="AN4017" s="165"/>
      <x:c r="AO4017" s="165"/>
      <x:c r="AP4017" s="165"/>
      <x:c r="AQ4017" s="165"/>
    </x:row>
    <x:row r="4018" spans="1:43" ht="16.5">
      <x:c r="A4018">
        <x:v>401200</x:v>
      </x:c>
      <x:c r="B4018" s="118">
        <x:v>818</x:v>
      </x:c>
      <x:c r="C4018">
        <x:v>5.5</x:v>
      </x:c>
      <x:c r="G4018">
        <x:v>3</x:v>
      </x:c>
      <x:c r="I4018" t="s">
        <x:v>100</x:v>
      </x:c>
      <x:c r="M4018" s="210">
        <x:v>3008</x:v>
      </x:c>
      <x:c r="O4018" t="s">
        <x:v>101</x:v>
      </x:c>
      <x:c r="AG4018" s="80">
        <x:v>2</x:v>
      </x:c>
      <x:c r="AL4018" s="165"/>
      <x:c r="AM4018" s="165"/>
      <x:c r="AN4018" s="165"/>
      <x:c r="AO4018" s="165"/>
      <x:c r="AP4018" s="165"/>
      <x:c r="AQ4018" s="165"/>
    </x:row>
    <x:row r="4019" spans="1:43" ht="16.5">
      <x:c r="A4019">
        <x:v>401300</x:v>
      </x:c>
      <x:c r="B4019" s="118">
        <x:v>818</x:v>
      </x:c>
      <x:c r="C4019">
        <x:f>C4018+0.18</x:f>
        <x:v>5.68</x:v>
      </x:c>
      <x:c r="G4019">
        <x:v>4</x:v>
      </x:c>
      <x:c r="I4019" t="s">
        <x:v>102</x:v>
      </x:c>
      <x:c r="M4019" s="210">
        <x:v>3008</x:v>
      </x:c>
      <x:c r="O4019" t="s">
        <x:v>101</x:v>
      </x:c>
      <x:c r="AG4019" s="80">
        <x:v>2</x:v>
      </x:c>
      <x:c r="AL4019" s="165"/>
      <x:c r="AM4019" s="165"/>
      <x:c r="AN4019" s="165"/>
      <x:c r="AO4019" s="165"/>
      <x:c r="AP4019" s="165"/>
      <x:c r="AQ4019" s="165"/>
    </x:row>
    <x:row r="4020" spans="1:43" ht="16.5">
      <x:c r="A4020">
        <x:v>401400</x:v>
      </x:c>
      <x:c r="B4020" s="118">
        <x:v>818</x:v>
      </x:c>
      <x:c r="C4020">
        <x:f>C4019+0.18</x:f>
        <x:v>5.86</x:v>
      </x:c>
      <x:c r="G4020">
        <x:v>4</x:v>
      </x:c>
      <x:c r="I4020" t="s">
        <x:v>110</x:v>
      </x:c>
      <x:c r="J4020">
        <x:v>0.65</x:v>
      </x:c>
      <x:c r="M4020" s="210">
        <x:v>3010</x:v>
      </x:c>
      <x:c r="O4020" t="s">
        <x:v>101</x:v>
      </x:c>
      <x:c r="AG4020" s="80">
        <x:v>2</x:v>
      </x:c>
      <x:c r="AL4020" s="165"/>
      <x:c r="AM4020" s="165"/>
      <x:c r="AN4020" s="165"/>
      <x:c r="AO4020" s="165"/>
      <x:c r="AP4020" s="165"/>
      <x:c r="AQ4020" s="165"/>
    </x:row>
    <x:row r="4021" spans="1:43" ht="16.5">
      <x:c r="A4021">
        <x:v>401500</x:v>
      </x:c>
      <x:c r="B4021" s="118">
        <x:v>819</x:v>
      </x:c>
      <x:c r="C4021">
        <x:v>2.2</x:v>
      </x:c>
      <x:c r="G4021">
        <x:v>4</x:v>
      </x:c>
      <x:c r="I4021" t="s">
        <x:v>104</x:v>
      </x:c>
      <x:c r="M4021" s="210"/>
      <x:c r="AG4021" s="80">
        <x:v>2</x:v>
      </x:c>
      <x:c r="AL4021" s="165"/>
      <x:c r="AM4021" s="165"/>
      <x:c r="AN4021" s="165"/>
      <x:c r="AO4021" s="165"/>
      <x:c r="AP4021" s="165"/>
      <x:c r="AQ4021" s="165"/>
    </x:row>
    <x:row r="4022" spans="1:43" ht="16.5">
      <x:c r="A4022">
        <x:v>401600</x:v>
      </x:c>
      <x:c r="B4022" s="118">
        <x:v>819</x:v>
      </x:c>
      <x:c r="C4022">
        <x:v>2.43333333</x:v>
      </x:c>
      <x:c r="G4022">
        <x:v>4</x:v>
      </x:c>
      <x:c r="I4022" t="s">
        <x:v>103</x:v>
      </x:c>
      <x:c r="M4022" s="210"/>
      <x:c r="AG4022" s="80">
        <x:v>2</x:v>
      </x:c>
      <x:c r="AL4022" s="165"/>
      <x:c r="AM4022" s="165"/>
      <x:c r="AN4022" s="165"/>
      <x:c r="AO4022" s="165"/>
      <x:c r="AP4022" s="165"/>
      <x:c r="AQ4022" s="165"/>
    </x:row>
    <x:row r="4023" spans="1:43" ht="16.5">
      <x:c r="A4023">
        <x:v>401700</x:v>
      </x:c>
      <x:c r="B4023" s="118">
        <x:v>819</x:v>
      </x:c>
      <x:c r="C4023">
        <x:v>3.3</x:v>
      </x:c>
      <x:c r="G4023">
        <x:v>5</x:v>
      </x:c>
      <x:c r="I4023" t="s">
        <x:v>100</x:v>
      </x:c>
      <x:c r="M4023" s="210"/>
      <x:c r="AG4023" s="80">
        <x:v>2</x:v>
      </x:c>
      <x:c r="AL4023" s="165"/>
      <x:c r="AM4023" s="165"/>
      <x:c r="AN4023" s="165"/>
      <x:c r="AO4023" s="165"/>
      <x:c r="AP4023" s="165"/>
      <x:c r="AQ4023" s="165"/>
    </x:row>
    <x:row r="4024" spans="1:43" ht="16.5">
      <x:c r="A4024">
        <x:v>401800</x:v>
      </x:c>
      <x:c r="B4024" s="118">
        <x:v>819</x:v>
      </x:c>
      <x:c r="C4024">
        <x:v>5.96666666</x:v>
      </x:c>
      <x:c r="G4024">
        <x:v>6</x:v>
      </x:c>
      <x:c r="M4024" s="210"/>
      <x:c r="AG4024" s="80">
        <x:v>2</x:v>
      </x:c>
      <x:c r="AL4024" s="165"/>
      <x:c r="AM4024" s="165"/>
      <x:c r="AN4024" s="165"/>
      <x:c r="AO4024" s="165"/>
      <x:c r="AP4024" s="165"/>
      <x:c r="AQ4024" s="165"/>
    </x:row>
    <x:row r="4025" spans="1:43" ht="16.5">
      <x:c r="A4025">
        <x:v>401900</x:v>
      </x:c>
      <x:c r="B4025" s="118">
        <x:v>819</x:v>
      </x:c>
      <x:c r="C4025">
        <x:v>6.66666666</x:v>
      </x:c>
      <x:c r="G4025">
        <x:v>9</x:v>
      </x:c>
      <x:c r="M4025" s="210"/>
      <x:c r="AG4025" s="80">
        <x:v>2</x:v>
      </x:c>
      <x:c r="AL4025" s="165"/>
      <x:c r="AM4025" s="165"/>
      <x:c r="AN4025" s="165"/>
      <x:c r="AO4025" s="165"/>
      <x:c r="AP4025" s="165"/>
      <x:c r="AQ4025" s="165"/>
    </x:row>
    <x:row r="4026" spans="1:43" ht="16.5">
      <x:c r="A4026">
        <x:v>402000</x:v>
      </x:c>
      <x:c r="B4026" s="118">
        <x:v>820</x:v>
      </x:c>
      <x:c r="C4026">
        <x:f>15/30</x:f>
        <x:v>0.5</x:v>
      </x:c>
      <x:c r="G4026">
        <x:v>2</x:v>
      </x:c>
      <x:c r="I4026" s="30" t="s">
        <x:v>100</x:v>
      </x:c>
      <x:c r="M4026" s="210">
        <x:v>1546</x:v>
      </x:c>
      <x:c r="O4026" s="35" t="s">
        <x:v>101</x:v>
      </x:c>
      <x:c r="AG4026" s="80">
        <x:v>1</x:v>
      </x:c>
      <x:c r="AL4026" s="165"/>
      <x:c r="AM4026" s="165"/>
      <x:c r="AN4026" s="165"/>
      <x:c r="AO4026" s="165"/>
      <x:c r="AP4026" s="165"/>
      <x:c r="AQ4026" s="165"/>
    </x:row>
    <x:row r="4027" spans="1:43" ht="16.5">
      <x:c r="A4027">
        <x:v>402100</x:v>
      </x:c>
      <x:c r="B4027" s="118">
        <x:v>820</x:v>
      </x:c>
      <x:c r="C4027">
        <x:f>34/30</x:f>
        <x:v>1.13333333333333</x:v>
      </x:c>
      <x:c r="G4027">
        <x:v>2</x:v>
      </x:c>
      <x:c r="I4027" s="30" t="s">
        <x:v>102</x:v>
      </x:c>
      <x:c r="M4027" s="210">
        <x:v>1546</x:v>
      </x:c>
      <x:c r="O4027" s="35" t="s">
        <x:v>101</x:v>
      </x:c>
      <x:c r="AG4027" s="80">
        <x:v>1</x:v>
      </x:c>
      <x:c r="AL4027" s="165"/>
      <x:c r="AM4027" s="165"/>
      <x:c r="AN4027" s="165"/>
      <x:c r="AO4027" s="165"/>
      <x:c r="AP4027" s="165"/>
      <x:c r="AQ4027" s="165"/>
    </x:row>
    <x:row r="4028" spans="1:43" ht="16.5">
      <x:c r="A4028">
        <x:v>402200</x:v>
      </x:c>
      <x:c r="B4028" s="118">
        <x:v>820</x:v>
      </x:c>
      <x:c r="C4028">
        <x:f>42/30</x:f>
        <x:v>1.4</x:v>
      </x:c>
      <x:c r="G4028">
        <x:v>3</x:v>
      </x:c>
      <x:c r="I4028" s="30" t="s">
        <x:v>104</x:v>
      </x:c>
      <x:c r="M4028" s="210">
        <x:v>1546</x:v>
      </x:c>
      <x:c r="O4028" s="35" t="s">
        <x:v>101</x:v>
      </x:c>
      <x:c r="AG4028" s="80">
        <x:v>2</x:v>
      </x:c>
      <x:c r="AL4028" s="165"/>
      <x:c r="AM4028" s="165"/>
      <x:c r="AN4028" s="165"/>
      <x:c r="AO4028" s="165"/>
      <x:c r="AP4028" s="165"/>
      <x:c r="AQ4028" s="165"/>
    </x:row>
    <x:row r="4029" spans="1:43" ht="16.5">
      <x:c r="A4029">
        <x:v>402300</x:v>
      </x:c>
      <x:c r="B4029" s="118">
        <x:v>821</x:v>
      </x:c>
      <x:c r="C4029" s="11">
        <x:f>12/30</x:f>
        <x:v>0.4</x:v>
      </x:c>
      <x:c r="G4029">
        <x:v>2</x:v>
      </x:c>
      <x:c r="I4029" t="s">
        <x:v>102</x:v>
      </x:c>
      <x:c r="M4029" s="210">
        <x:v>1546</x:v>
      </x:c>
      <x:c r="O4029" s="35" t="s">
        <x:v>101</x:v>
      </x:c>
      <x:c r="AG4029" s="80">
        <x:v>1</x:v>
      </x:c>
      <x:c r="AL4029" s="165"/>
      <x:c r="AM4029" s="165"/>
      <x:c r="AN4029" s="165"/>
      <x:c r="AO4029" s="165"/>
      <x:c r="AP4029" s="165"/>
      <x:c r="AQ4029" s="165"/>
    </x:row>
    <x:row r="4030" spans="1:43" ht="16.5">
      <x:c r="A4030">
        <x:v>402400</x:v>
      </x:c>
      <x:c r="B4030" s="118">
        <x:v>821</x:v>
      </x:c>
      <x:c r="C4030" s="11">
        <x:f t="shared" ref="C4030:C4033" si="274">C4029+0.2</x:f>
        <x:v>0.6</x:v>
      </x:c>
      <x:c r="G4030">
        <x:v>3</x:v>
      </x:c>
      <x:c r="I4030" t="s">
        <x:v>100</x:v>
      </x:c>
      <x:c r="M4030" s="210">
        <x:v>1546</x:v>
      </x:c>
      <x:c r="O4030" s="35" t="s">
        <x:v>101</x:v>
      </x:c>
      <x:c r="AG4030" s="80">
        <x:v>1</x:v>
      </x:c>
      <x:c r="AL4030" s="165"/>
      <x:c r="AM4030" s="165"/>
      <x:c r="AN4030" s="165"/>
      <x:c r="AO4030" s="165"/>
      <x:c r="AP4030" s="165"/>
      <x:c r="AQ4030" s="165"/>
    </x:row>
    <x:row r="4031" spans="1:43" ht="16.5">
      <x:c r="A4031">
        <x:v>402500</x:v>
      </x:c>
      <x:c r="B4031" s="118">
        <x:v>821</x:v>
      </x:c>
      <x:c r="C4031" s="11">
        <x:f t="shared" si="274"/>
        <x:v>0.8</x:v>
      </x:c>
      <x:c r="G4031">
        <x:v>2</x:v>
      </x:c>
      <x:c r="I4031" t="s">
        <x:v>103</x:v>
      </x:c>
      <x:c r="M4031" s="210">
        <x:v>1546</x:v>
      </x:c>
      <x:c r="O4031" s="35" t="s">
        <x:v>101</x:v>
      </x:c>
      <x:c r="AG4031" s="80">
        <x:v>1</x:v>
      </x:c>
      <x:c r="AL4031" s="165"/>
      <x:c r="AM4031" s="165"/>
      <x:c r="AN4031" s="165"/>
      <x:c r="AO4031" s="165"/>
      <x:c r="AP4031" s="165"/>
      <x:c r="AQ4031" s="165"/>
    </x:row>
    <x:row r="4032" spans="1:43" ht="16.5">
      <x:c r="A4032">
        <x:v>402600</x:v>
      </x:c>
      <x:c r="B4032" s="118">
        <x:v>821</x:v>
      </x:c>
      <x:c r="C4032" s="11">
        <x:f t="shared" si="274"/>
        <x:v>1</x:v>
      </x:c>
      <x:c r="G4032">
        <x:v>3</x:v>
      </x:c>
      <x:c r="I4032" t="s">
        <x:v>104</x:v>
      </x:c>
      <x:c r="M4032" s="210">
        <x:v>1546</x:v>
      </x:c>
      <x:c r="O4032" s="35" t="s">
        <x:v>101</x:v>
      </x:c>
      <x:c r="AG4032" s="80">
        <x:v>1</x:v>
      </x:c>
      <x:c r="AL4032" s="165"/>
      <x:c r="AM4032" s="165"/>
      <x:c r="AN4032" s="165"/>
      <x:c r="AO4032" s="165"/>
      <x:c r="AP4032" s="165"/>
      <x:c r="AQ4032" s="165"/>
    </x:row>
    <x:row r="4033" spans="1:43" ht="16.5">
      <x:c r="A4033">
        <x:v>402700</x:v>
      </x:c>
      <x:c r="B4033" s="118">
        <x:v>821</x:v>
      </x:c>
      <x:c r="C4033" s="11">
        <x:f t="shared" si="274"/>
        <x:v>1.2</x:v>
      </x:c>
      <x:c r="G4033">
        <x:v>2</x:v>
      </x:c>
      <x:c r="I4033" t="s">
        <x:v>100</x:v>
      </x:c>
      <x:c r="M4033" s="210">
        <x:v>1546</x:v>
      </x:c>
      <x:c r="O4033" s="35" t="s">
        <x:v>101</x:v>
      </x:c>
      <x:c r="AG4033" s="80">
        <x:v>1</x:v>
      </x:c>
      <x:c r="AL4033" s="165"/>
      <x:c r="AM4033" s="165"/>
      <x:c r="AN4033" s="165"/>
      <x:c r="AO4033" s="165"/>
      <x:c r="AP4033" s="165"/>
      <x:c r="AQ4033" s="165"/>
    </x:row>
    <x:row r="4034" spans="1:43" ht="16.5">
      <x:c r="A4034">
        <x:v>402800</x:v>
      </x:c>
      <x:c r="B4034" s="118">
        <x:v>821</x:v>
      </x:c>
      <x:c r="C4034" s="11">
        <x:f>C4033+0.16</x:f>
        <x:v>1.36</x:v>
      </x:c>
      <x:c r="G4034">
        <x:v>3</x:v>
      </x:c>
      <x:c r="I4034" t="s">
        <x:v>102</x:v>
      </x:c>
      <x:c r="M4034" s="210">
        <x:v>1546</x:v>
      </x:c>
      <x:c r="O4034" s="35" t="s">
        <x:v>101</x:v>
      </x:c>
      <x:c r="AG4034" s="80">
        <x:v>1</x:v>
      </x:c>
      <x:c r="AL4034" s="165"/>
      <x:c r="AM4034" s="165"/>
      <x:c r="AN4034" s="165"/>
      <x:c r="AO4034" s="165"/>
      <x:c r="AP4034" s="165"/>
      <x:c r="AQ4034" s="165"/>
    </x:row>
    <x:row r="4035" spans="1:43" ht="16.5">
      <x:c r="A4035">
        <x:v>402900</x:v>
      </x:c>
      <x:c r="B4035" s="118">
        <x:v>821</x:v>
      </x:c>
      <x:c r="C4035" s="11">
        <x:f>53/30</x:f>
        <x:v>1.76666666666667</x:v>
      </x:c>
      <x:c r="G4035">
        <x:v>5</x:v>
      </x:c>
      <x:c r="I4035" t="s">
        <x:v>100</x:v>
      </x:c>
      <x:c r="M4035" s="210">
        <x:v>3010</x:v>
      </x:c>
      <x:c r="O4035" s="35" t="s">
        <x:v>101</x:v>
      </x:c>
      <x:c r="AG4035" s="80">
        <x:v>2</x:v>
      </x:c>
      <x:c r="AL4035" s="165"/>
      <x:c r="AM4035" s="165"/>
      <x:c r="AN4035" s="165"/>
      <x:c r="AO4035" s="165"/>
      <x:c r="AP4035" s="165"/>
      <x:c r="AQ4035" s="165"/>
    </x:row>
    <x:row r="4036" spans="1:43" ht="16.5">
      <x:c r="A4036">
        <x:v>403000</x:v>
      </x:c>
      <x:c r="B4036" s="252">
        <x:v>822</x:v>
      </x:c>
      <x:c r="C4036" s="53">
        <x:f>18.5/30</x:f>
        <x:v>0.616666666666667</x:v>
      </x:c>
      <x:c r="D4036" s="53"/>
      <x:c r="E4036" s="53"/>
      <x:c r="F4036" s="53"/>
      <x:c r="G4036" s="53">
        <x:v>4</x:v>
      </x:c>
      <x:c r="H4036" s="53"/>
      <x:c r="I4036" s="53" t="s">
        <x:v>102</x:v>
      </x:c>
      <x:c r="J4036" s="53"/>
      <x:c r="K4036" s="53"/>
      <x:c r="M4036" s="210">
        <x:v>3042</x:v>
      </x:c>
      <x:c r="O4036" s="35" t="s">
        <x:v>101</x:v>
      </x:c>
      <x:c r="AG4036" s="80">
        <x:v>1</x:v>
      </x:c>
      <x:c r="AL4036" s="165"/>
      <x:c r="AM4036" s="165"/>
      <x:c r="AN4036" s="165"/>
      <x:c r="AO4036" s="165"/>
      <x:c r="AP4036" s="165"/>
      <x:c r="AQ4036" s="165"/>
    </x:row>
    <x:row r="4037" spans="1:43" ht="16.5">
      <x:c r="A4037">
        <x:v>403100</x:v>
      </x:c>
      <x:c r="B4037" s="252">
        <x:v>822</x:v>
      </x:c>
      <x:c r="C4037" s="53">
        <x:f>35/30</x:f>
        <x:v>1.16666666666667</x:v>
      </x:c>
      <x:c r="D4037" s="53"/>
      <x:c r="E4037" s="53"/>
      <x:c r="F4037" s="53"/>
      <x:c r="G4037" s="53">
        <x:v>5</x:v>
      </x:c>
      <x:c r="H4037" s="53"/>
      <x:c r="I4037" s="53" t="s">
        <x:v>103</x:v>
      </x:c>
      <x:c r="J4037" s="53"/>
      <x:c r="K4037" s="53"/>
      <x:c r="M4037" s="210">
        <x:v>3043</x:v>
      </x:c>
      <x:c r="O4037" s="35" t="s">
        <x:v>101</x:v>
      </x:c>
      <x:c r="AG4037" s="80">
        <x:v>2</x:v>
      </x:c>
      <x:c r="AL4037" s="165"/>
      <x:c r="AM4037" s="165"/>
      <x:c r="AN4037" s="165"/>
      <x:c r="AO4037" s="165"/>
      <x:c r="AP4037" s="165"/>
      <x:c r="AQ4037" s="165"/>
    </x:row>
    <x:row r="4038" spans="1:43" ht="16.5">
      <x:c r="A4038">
        <x:v>403200</x:v>
      </x:c>
      <x:c r="B4038" s="252">
        <x:v>822</x:v>
      </x:c>
      <x:c r="C4038" s="53">
        <x:f>35/30</x:f>
        <x:v>1.16666666666667</x:v>
      </x:c>
      <x:c r="D4038" s="53">
        <x:v>1</x:v>
      </x:c>
      <x:c r="E4038" s="53"/>
      <x:c r="F4038" s="53"/>
      <x:c r="G4038" s="53"/>
      <x:c r="H4038" s="53"/>
      <x:c r="I4038" s="53"/>
      <x:c r="J4038" s="53"/>
      <x:c r="K4038" s="53"/>
      <x:c r="M4038" s="210">
        <x:v>3045</x:v>
      </x:c>
      <x:c r="O4038" s="35" t="s">
        <x:v>101</x:v>
      </x:c>
      <x:c r="AL4038" s="165"/>
      <x:c r="AM4038" s="165"/>
      <x:c r="AN4038" s="165"/>
      <x:c r="AO4038" s="165"/>
      <x:c r="AP4038" s="165"/>
      <x:c r="AQ4038" s="165"/>
    </x:row>
    <x:row r="4039" spans="1:43" ht="16.5">
      <x:c r="A4039">
        <x:v>403300</x:v>
      </x:c>
      <x:c r="B4039" s="252">
        <x:v>823</x:v>
      </x:c>
      <x:c r="C4039" s="53">
        <x:f>14/30</x:f>
        <x:v>0.466666666666667</x:v>
      </x:c>
      <x:c r="D4039" s="53"/>
      <x:c r="E4039" s="53"/>
      <x:c r="F4039" s="53"/>
      <x:c r="G4039" s="53">
        <x:v>3</x:v>
      </x:c>
      <x:c r="H4039" s="53"/>
      <x:c r="I4039" s="53" t="s">
        <x:v>102</x:v>
      </x:c>
      <x:c r="J4039" s="53"/>
      <x:c r="K4039" s="53" t="s">
        <x:v>113</x:v>
      </x:c>
      <x:c r="M4039" s="210">
        <x:v>3045</x:v>
      </x:c>
      <x:c r="O4039" s="35" t="s">
        <x:v>101</x:v>
      </x:c>
      <x:c r="AG4039" s="80">
        <x:v>1</x:v>
      </x:c>
      <x:c r="AH4039" s="32" t="s">
        <x:v>410</x:v>
      </x:c>
      <x:c r="AL4039" s="165"/>
      <x:c r="AM4039" s="165"/>
      <x:c r="AN4039" s="165"/>
      <x:c r="AO4039" s="165"/>
      <x:c r="AP4039" s="165"/>
      <x:c r="AQ4039" s="165"/>
    </x:row>
    <x:row r="4040" spans="1:43" ht="16.5">
      <x:c r="A4040">
        <x:v>403400</x:v>
      </x:c>
      <x:c r="B4040" s="252">
        <x:v>823</x:v>
      </x:c>
      <x:c r="C4040" s="53">
        <x:f>26/30</x:f>
        <x:v>0.866666666666667</x:v>
      </x:c>
      <x:c r="D4040" s="53"/>
      <x:c r="E4040" s="53"/>
      <x:c r="F4040" s="53"/>
      <x:c r="G4040" s="53">
        <x:v>4</x:v>
      </x:c>
      <x:c r="H4040" s="53"/>
      <x:c r="I4040" s="53" t="s">
        <x:v>103</x:v>
      </x:c>
      <x:c r="J4040" s="53"/>
      <x:c r="K4040" s="53" t="s">
        <x:v>113</x:v>
      </x:c>
      <x:c r="M4040" s="210">
        <x:v>3045</x:v>
      </x:c>
      <x:c r="O4040" s="35" t="s">
        <x:v>101</x:v>
      </x:c>
      <x:c r="AG4040" s="80">
        <x:v>1</x:v>
      </x:c>
      <x:c r="AH4040" s="32" t="s">
        <x:v>410</x:v>
      </x:c>
      <x:c r="AL4040" s="165"/>
      <x:c r="AM4040" s="165"/>
      <x:c r="AN4040" s="165"/>
      <x:c r="AO4040" s="165"/>
      <x:c r="AP4040" s="165"/>
      <x:c r="AQ4040" s="165"/>
    </x:row>
    <x:row r="4041" spans="1:43" ht="16.5">
      <x:c r="A4041">
        <x:v>403500</x:v>
      </x:c>
      <x:c r="B4041" s="252">
        <x:v>823</x:v>
      </x:c>
      <x:c r="C4041" s="53">
        <x:v>2.2</x:v>
      </x:c>
      <x:c r="D4041" s="53"/>
      <x:c r="E4041" s="53"/>
      <x:c r="F4041" s="53"/>
      <x:c r="G4041" s="53">
        <x:v>5</x:v>
      </x:c>
      <x:c r="H4041" s="53"/>
      <x:c r="I4041" s="53" t="s">
        <x:v>100</x:v>
      </x:c>
      <x:c r="J4041" s="53"/>
      <x:c r="K4041" s="53" t="s">
        <x:v>113</x:v>
      </x:c>
      <x:c r="M4041" s="210">
        <x:v>3045</x:v>
      </x:c>
      <x:c r="O4041" s="35" t="s">
        <x:v>101</x:v>
      </x:c>
      <x:c r="AG4041" s="80">
        <x:v>2</x:v>
      </x:c>
      <x:c r="AH4041" s="32" t="s">
        <x:v>410</x:v>
      </x:c>
      <x:c r="AL4041" s="165"/>
      <x:c r="AM4041" s="165"/>
      <x:c r="AN4041" s="165"/>
      <x:c r="AO4041" s="165"/>
      <x:c r="AP4041" s="165"/>
      <x:c r="AQ4041" s="165"/>
    </x:row>
    <x:row r="4042" spans="1:43" s="3" customFormat="1" ht="16.5">
      <x:c r="A4042" s="3">
        <x:v>403600</x:v>
      </x:c>
      <x:c r="B4042" s="252">
        <x:v>824</x:v>
      </x:c>
      <x:c r="C4042" s="53">
        <x:f>11/30</x:f>
        <x:v>0.366666666666667</x:v>
      </x:c>
      <x:c r="D4042" s="53"/>
      <x:c r="E4042" s="53"/>
      <x:c r="F4042" s="53"/>
      <x:c r="G4042" s="53">
        <x:v>4</x:v>
      </x:c>
      <x:c r="H4042" s="53"/>
      <x:c r="I4042" s="53" t="s">
        <x:v>100</x:v>
      </x:c>
      <x:c r="J4042" s="53"/>
      <x:c r="K4042" s="53"/>
      <x:c r="M4042" s="253"/>
      <x:c r="S4042" s="3" t="s">
        <x:v>207</x:v>
      </x:c>
      <x:c r="T4042" s="3">
        <x:v>1.6</x:v>
      </x:c>
      <x:c r="AG4042" s="108">
        <x:v>2</x:v>
      </x:c>
      <x:c r="AL4042" s="172"/>
      <x:c r="AM4042" s="172"/>
      <x:c r="AN4042" s="172"/>
      <x:c r="AO4042" s="172"/>
      <x:c r="AP4042" s="172"/>
      <x:c r="AQ4042" s="172"/>
    </x:row>
    <x:row r="4043" spans="1:43" s="3" customFormat="1" ht="16.5">
      <x:c r="A4043" s="3">
        <x:v>403700</x:v>
      </x:c>
      <x:c r="B4043" s="252">
        <x:v>824</x:v>
      </x:c>
      <x:c r="C4043" s="53">
        <x:f>17/30</x:f>
        <x:v>0.566666666666667</x:v>
      </x:c>
      <x:c r="D4043" s="53">
        <x:v>1</x:v>
      </x:c>
      <x:c r="E4043" s="53"/>
      <x:c r="F4043" s="53"/>
      <x:c r="G4043" s="53"/>
      <x:c r="H4043" s="53"/>
      <x:c r="I4043" s="53"/>
      <x:c r="J4043" s="53"/>
      <x:c r="K4043" s="53"/>
      <x:c r="M4043" s="253"/>
      <x:c r="S4043" s="3" t="s">
        <x:v>464</x:v>
      </x:c>
      <x:c r="T4043" s="3">
        <x:v>1.601</x:v>
      </x:c>
      <x:c r="AG4043" s="108"/>
      <x:c r="AL4043" s="172"/>
      <x:c r="AM4043" s="172"/>
      <x:c r="AN4043" s="172"/>
      <x:c r="AO4043" s="172"/>
      <x:c r="AP4043" s="172"/>
      <x:c r="AQ4043" s="172"/>
    </x:row>
    <x:row r="4044" spans="1:43" s="3" customFormat="1" ht="16.5">
      <x:c r="A4044" s="3">
        <x:v>403800</x:v>
      </x:c>
      <x:c r="B4044" s="252">
        <x:v>824</x:v>
      </x:c>
      <x:c r="C4044" s="53">
        <x:f>29/30</x:f>
        <x:v>0.966666666666667</x:v>
      </x:c>
      <x:c r="D4044" s="53"/>
      <x:c r="E4044" s="53"/>
      <x:c r="F4044" s="53"/>
      <x:c r="G4044" s="53">
        <x:v>5</x:v>
      </x:c>
      <x:c r="H4044" s="53"/>
      <x:c r="I4044" s="53" t="s">
        <x:v>102</x:v>
      </x:c>
      <x:c r="J4044" s="53"/>
      <x:c r="K4044" s="53"/>
      <x:c r="M4044" s="253"/>
      <x:c r="S4044" s="3" t="s">
        <x:v>264</x:v>
      </x:c>
      <x:c r="AG4044" s="108">
        <x:v>2</x:v>
      </x:c>
      <x:c r="AL4044" s="172"/>
      <x:c r="AM4044" s="172"/>
      <x:c r="AN4044" s="172"/>
      <x:c r="AO4044" s="172"/>
      <x:c r="AP4044" s="172"/>
      <x:c r="AQ4044" s="172"/>
    </x:row>
    <x:row r="4045" spans="1:43" s="3" customFormat="1" ht="16.5">
      <x:c r="A4045" s="3">
        <x:v>403900</x:v>
      </x:c>
      <x:c r="B4045" s="252">
        <x:v>824</x:v>
      </x:c>
      <x:c r="C4045" s="53">
        <x:f>C4044+0.2</x:f>
        <x:v>1.16666666666667</x:v>
      </x:c>
      <x:c r="D4045" s="53">
        <x:v>1</x:v>
      </x:c>
      <x:c r="E4045" s="53"/>
      <x:c r="F4045" s="53"/>
      <x:c r="G4045" s="53"/>
      <x:c r="H4045" s="53"/>
      <x:c r="I4045" s="53"/>
      <x:c r="J4045" s="53"/>
      <x:c r="K4045" s="53"/>
      <x:c r="M4045" s="253"/>
      <x:c r="AG4045" s="108">
        <x:v>2</x:v>
      </x:c>
      <x:c r="AL4045" s="172"/>
      <x:c r="AM4045" s="172"/>
      <x:c r="AN4045" s="172"/>
      <x:c r="AO4045" s="172"/>
      <x:c r="AP4045" s="172"/>
      <x:c r="AQ4045" s="172"/>
    </x:row>
    <x:row r="4046" spans="1:43" ht="16.5">
      <x:c r="A4046">
        <x:v>404000</x:v>
      </x:c>
      <x:c r="B4046" s="252">
        <x:v>825</x:v>
      </x:c>
      <x:c r="C4046" s="53">
        <x:v>0.483333333333333</x:v>
      </x:c>
      <x:c r="D4046" s="53"/>
      <x:c r="E4046" s="53"/>
      <x:c r="F4046" s="53"/>
      <x:c r="G4046" s="53">
        <x:v>3</x:v>
      </x:c>
      <x:c r="H4046" s="53"/>
      <x:c r="I4046" s="53" t="s">
        <x:v>102</x:v>
      </x:c>
      <x:c r="J4046" s="53"/>
      <x:c r="K4046" s="53"/>
      <x:c r="M4046" s="210">
        <x:v>3048</x:v>
      </x:c>
      <x:c r="O4046" s="35" t="s">
        <x:v>101</x:v>
      </x:c>
      <x:c r="AG4046" s="80">
        <x:v>2</x:v>
      </x:c>
      <x:c r="AH4046" s="32" t="s">
        <x:v>410</x:v>
      </x:c>
      <x:c r="AL4046" s="165"/>
      <x:c r="AM4046" s="165"/>
      <x:c r="AN4046" s="165"/>
      <x:c r="AO4046" s="165"/>
      <x:c r="AP4046" s="165"/>
      <x:c r="AQ4046" s="165"/>
    </x:row>
    <x:row r="4047" spans="1:43" ht="16.5">
      <x:c r="A4047">
        <x:v>404100</x:v>
      </x:c>
      <x:c r="B4047" s="252">
        <x:v>825</x:v>
      </x:c>
      <x:c r="C4047" s="53">
        <x:f>40/30</x:f>
        <x:v>1.33333333333333</x:v>
      </x:c>
      <x:c r="D4047" s="53"/>
      <x:c r="E4047" s="53"/>
      <x:c r="F4047" s="53"/>
      <x:c r="G4047" s="53">
        <x:v>1</x:v>
      </x:c>
      <x:c r="H4047" s="53"/>
      <x:c r="I4047" s="53" t="s">
        <x:v>103</x:v>
      </x:c>
      <x:c r="J4047" s="53"/>
      <x:c r="K4047" s="53"/>
      <x:c r="M4047" s="210">
        <x:v>3048</x:v>
      </x:c>
      <x:c r="O4047" s="35" t="s">
        <x:v>101</x:v>
      </x:c>
      <x:c r="AG4047" s="80">
        <x:v>1</x:v>
      </x:c>
      <x:c r="AH4047" s="32" t="s">
        <x:v>410</x:v>
      </x:c>
      <x:c r="AL4047" s="165"/>
      <x:c r="AM4047" s="165"/>
      <x:c r="AN4047" s="165"/>
      <x:c r="AO4047" s="165"/>
      <x:c r="AP4047" s="165"/>
      <x:c r="AQ4047" s="165"/>
    </x:row>
    <x:row r="4048" spans="1:43" ht="16.5">
      <x:c r="A4048">
        <x:v>404200</x:v>
      </x:c>
      <x:c r="B4048" s="252">
        <x:v>825</x:v>
      </x:c>
      <x:c r="C4048" s="53">
        <x:f>C4047+0.17</x:f>
        <x:v>1.50333333333333</x:v>
      </x:c>
      <x:c r="D4048" s="53"/>
      <x:c r="E4048" s="53"/>
      <x:c r="F4048" s="53"/>
      <x:c r="G4048" s="53">
        <x:v>1</x:v>
      </x:c>
      <x:c r="H4048" s="53"/>
      <x:c r="I4048" s="53" t="s">
        <x:v>104</x:v>
      </x:c>
      <x:c r="J4048" s="53"/>
      <x:c r="K4048" s="53"/>
      <x:c r="M4048" s="210">
        <x:v>3048</x:v>
      </x:c>
      <x:c r="O4048" s="35" t="s">
        <x:v>101</x:v>
      </x:c>
      <x:c r="AG4048" s="80">
        <x:v>1</x:v>
      </x:c>
      <x:c r="AH4048" s="32" t="s">
        <x:v>410</x:v>
      </x:c>
      <x:c r="AL4048" s="165"/>
      <x:c r="AM4048" s="165"/>
      <x:c r="AN4048" s="165"/>
      <x:c r="AO4048" s="165"/>
      <x:c r="AP4048" s="165"/>
      <x:c r="AQ4048" s="165"/>
    </x:row>
    <x:row r="4049" spans="1:43" ht="16.5">
      <x:c r="A4049">
        <x:v>404300</x:v>
      </x:c>
      <x:c r="B4049" s="252">
        <x:v>825</x:v>
      </x:c>
      <x:c r="C4049" s="53">
        <x:f>C4048+0.17</x:f>
        <x:v>1.67333333333333</x:v>
      </x:c>
      <x:c r="D4049" s="53"/>
      <x:c r="E4049" s="53"/>
      <x:c r="F4049" s="53"/>
      <x:c r="G4049" s="53">
        <x:v>1</x:v>
      </x:c>
      <x:c r="H4049" s="53"/>
      <x:c r="I4049" s="53" t="s">
        <x:v>102</x:v>
      </x:c>
      <x:c r="J4049" s="53"/>
      <x:c r="K4049" s="53"/>
      <x:c r="M4049" s="210">
        <x:v>3048</x:v>
      </x:c>
      <x:c r="O4049" s="35" t="s">
        <x:v>101</x:v>
      </x:c>
      <x:c r="AG4049" s="80">
        <x:v>1</x:v>
      </x:c>
      <x:c r="AH4049" s="32" t="s">
        <x:v>410</x:v>
      </x:c>
      <x:c r="AL4049" s="165"/>
      <x:c r="AM4049" s="165"/>
      <x:c r="AN4049" s="165"/>
      <x:c r="AO4049" s="165"/>
      <x:c r="AP4049" s="165"/>
      <x:c r="AQ4049" s="165"/>
    </x:row>
    <x:row r="4050" spans="1:43" ht="16.5">
      <x:c r="A4050">
        <x:v>404400</x:v>
      </x:c>
      <x:c r="B4050" s="252">
        <x:v>826</x:v>
      </x:c>
      <x:c r="C4050" s="53">
        <x:v>0.25</x:v>
      </x:c>
      <x:c r="D4050" s="53"/>
      <x:c r="E4050" s="53"/>
      <x:c r="F4050" s="53"/>
      <x:c r="G4050" s="53">
        <x:v>1</x:v>
      </x:c>
      <x:c r="H4050" s="53"/>
      <x:c r="I4050" s="53" t="s">
        <x:v>104</x:v>
      </x:c>
      <x:c r="J4050" s="53"/>
      <x:c r="K4050" s="53"/>
      <x:c r="M4050" s="210">
        <x:v>3050</x:v>
      </x:c>
      <x:c r="O4050" s="35" t="s">
        <x:v>101</x:v>
      </x:c>
      <x:c r="AG4050" s="80">
        <x:v>1</x:v>
      </x:c>
      <x:c r="AL4050" s="165"/>
      <x:c r="AM4050" s="165"/>
      <x:c r="AN4050" s="165"/>
      <x:c r="AO4050" s="165"/>
      <x:c r="AP4050" s="165"/>
      <x:c r="AQ4050" s="165"/>
    </x:row>
    <x:row r="4051" spans="1:43" ht="16.5">
      <x:c r="A4051">
        <x:v>404500</x:v>
      </x:c>
      <x:c r="B4051" s="252">
        <x:v>826</x:v>
      </x:c>
      <x:c r="C4051" s="53">
        <x:f>16.5/30</x:f>
        <x:v>0.55</x:v>
      </x:c>
      <x:c r="D4051" s="53"/>
      <x:c r="E4051" s="53"/>
      <x:c r="F4051" s="53"/>
      <x:c r="G4051" s="53">
        <x:v>2</x:v>
      </x:c>
      <x:c r="H4051" s="53"/>
      <x:c r="I4051" s="53" t="s">
        <x:v>103</x:v>
      </x:c>
      <x:c r="J4051" s="53"/>
      <x:c r="K4051" s="53"/>
      <x:c r="M4051" s="210">
        <x:v>3050</x:v>
      </x:c>
      <x:c r="O4051" s="35" t="s">
        <x:v>101</x:v>
      </x:c>
      <x:c r="AG4051" s="80">
        <x:v>1</x:v>
      </x:c>
      <x:c r="AL4051" s="165"/>
      <x:c r="AM4051" s="165"/>
      <x:c r="AN4051" s="165"/>
      <x:c r="AO4051" s="165"/>
      <x:c r="AP4051" s="165"/>
      <x:c r="AQ4051" s="165"/>
    </x:row>
    <x:row r="4052" spans="1:43" ht="16.5">
      <x:c r="A4052">
        <x:v>404600</x:v>
      </x:c>
      <x:c r="B4052" s="252">
        <x:v>826</x:v>
      </x:c>
      <x:c r="C4052" s="53">
        <x:v>1</x:v>
      </x:c>
      <x:c r="D4052" s="53"/>
      <x:c r="E4052" s="53"/>
      <x:c r="F4052" s="53"/>
      <x:c r="G4052" s="53">
        <x:v>3</x:v>
      </x:c>
      <x:c r="H4052" s="53"/>
      <x:c r="I4052" s="53" t="s">
        <x:v>100</x:v>
      </x:c>
      <x:c r="J4052" s="53"/>
      <x:c r="K4052" s="53"/>
      <x:c r="M4052" s="210">
        <x:v>3050</x:v>
      </x:c>
      <x:c r="O4052" s="35" t="s">
        <x:v>101</x:v>
      </x:c>
      <x:c r="AG4052" s="80">
        <x:v>1</x:v>
      </x:c>
      <x:c r="AL4052" s="165"/>
      <x:c r="AM4052" s="165"/>
      <x:c r="AN4052" s="165"/>
      <x:c r="AO4052" s="165"/>
      <x:c r="AP4052" s="165"/>
      <x:c r="AQ4052" s="165"/>
    </x:row>
    <x:row r="4053" spans="1:43" ht="16.5">
      <x:c r="A4053">
        <x:v>404700</x:v>
      </x:c>
      <x:c r="B4053" s="252">
        <x:v>826</x:v>
      </x:c>
      <x:c r="C4053" s="53">
        <x:f>37/30</x:f>
        <x:v>1.23333333333333</x:v>
      </x:c>
      <x:c r="D4053" s="53"/>
      <x:c r="E4053" s="53"/>
      <x:c r="F4053" s="53"/>
      <x:c r="G4053" s="53">
        <x:v>4</x:v>
      </x:c>
      <x:c r="H4053" s="53"/>
      <x:c r="I4053" s="53" t="s">
        <x:v>103</x:v>
      </x:c>
      <x:c r="J4053" s="53"/>
      <x:c r="K4053" s="53"/>
      <x:c r="M4053" s="210">
        <x:v>3050</x:v>
      </x:c>
      <x:c r="O4053" s="35" t="s">
        <x:v>101</x:v>
      </x:c>
      <x:c r="AG4053" s="80">
        <x:v>1</x:v>
      </x:c>
      <x:c r="AL4053" s="165"/>
      <x:c r="AM4053" s="165"/>
      <x:c r="AN4053" s="165"/>
      <x:c r="AO4053" s="165"/>
      <x:c r="AP4053" s="165"/>
      <x:c r="AQ4053" s="165"/>
    </x:row>
    <x:row r="4054" spans="1:43" ht="16.5">
      <x:c r="A4054">
        <x:v>404800</x:v>
      </x:c>
      <x:c r="B4054" s="252">
        <x:v>826</x:v>
      </x:c>
      <x:c r="C4054" s="53">
        <x:v>2.23333333333333</x:v>
      </x:c>
      <x:c r="D4054" s="53"/>
      <x:c r="E4054" s="53"/>
      <x:c r="F4054" s="53"/>
      <x:c r="G4054" s="53">
        <x:v>5</x:v>
      </x:c>
      <x:c r="H4054" s="53"/>
      <x:c r="I4054" s="53" t="s">
        <x:v>102</x:v>
      </x:c>
      <x:c r="J4054" s="53"/>
      <x:c r="K4054" s="53"/>
      <x:c r="M4054" s="210">
        <x:v>3042</x:v>
      </x:c>
      <x:c r="O4054" s="35" t="s">
        <x:v>101</x:v>
      </x:c>
      <x:c r="AG4054" s="80">
        <x:v>2</x:v>
      </x:c>
      <x:c r="AL4054" s="165"/>
      <x:c r="AM4054" s="165"/>
      <x:c r="AN4054" s="165"/>
      <x:c r="AO4054" s="165"/>
      <x:c r="AP4054" s="165"/>
      <x:c r="AQ4054" s="165"/>
    </x:row>
    <x:row r="4055" spans="1:43" s="1" customFormat="1" ht="16.5">
      <x:c r="A4055" s="1">
        <x:v>404900</x:v>
      </x:c>
      <x:c r="B4055" s="252">
        <x:v>827</x:v>
      </x:c>
      <x:c r="C4055" s="53">
        <x:f>113/30</x:f>
        <x:v>3.76666666666667</x:v>
      </x:c>
      <x:c r="D4055" s="53"/>
      <x:c r="E4055" s="53"/>
      <x:c r="F4055" s="53"/>
      <x:c r="G4055" s="53">
        <x:v>2</x:v>
      </x:c>
      <x:c r="H4055" s="53"/>
      <x:c r="I4055" s="53" t="s">
        <x:v>100</x:v>
      </x:c>
      <x:c r="J4055" s="53"/>
      <x:c r="K4055" s="53"/>
      <x:c r="M4055" s="2">
        <x:v>3050</x:v>
      </x:c>
      <x:c r="O4055" s="35" t="s">
        <x:v>101</x:v>
      </x:c>
      <x:c r="S4055" s="1" t="s">
        <x:v>648</x:v>
      </x:c>
      <x:c r="T4055" s="1">
        <x:v>3.5</x:v>
      </x:c>
      <x:c r="AG4055" s="197"/>
      <x:c r="AI4055" s="1">
        <x:v>1</x:v>
      </x:c>
      <x:c r="AJ4055" s="1" t="s">
        <x:v>618</x:v>
      </x:c>
      <x:c r="AL4055" s="198"/>
      <x:c r="AM4055" s="198"/>
      <x:c r="AN4055" s="198"/>
      <x:c r="AO4055" s="198"/>
      <x:c r="AP4055" s="198"/>
      <x:c r="AQ4055" s="198"/>
    </x:row>
    <x:row r="4056" spans="1:43" s="1" customFormat="1" ht="16.5">
      <x:c r="A4056" s="1">
        <x:v>405000</x:v>
      </x:c>
      <x:c r="B4056" s="252">
        <x:v>827</x:v>
      </x:c>
      <x:c r="C4056" s="53">
        <x:f>126/30</x:f>
        <x:v>4.2</x:v>
      </x:c>
      <x:c r="D4056" s="53"/>
      <x:c r="E4056" s="53"/>
      <x:c r="F4056" s="53"/>
      <x:c r="G4056" s="53">
        <x:v>3</x:v>
      </x:c>
      <x:c r="H4056" s="53"/>
      <x:c r="I4056" s="53" t="s">
        <x:v>102</x:v>
      </x:c>
      <x:c r="J4056" s="53"/>
      <x:c r="K4056" s="53"/>
      <x:c r="M4056" s="2">
        <x:v>3050</x:v>
      </x:c>
      <x:c r="O4056" s="35" t="s">
        <x:v>101</x:v>
      </x:c>
      <x:c r="S4056" s="1" t="s">
        <x:v>649</x:v>
      </x:c>
      <x:c r="AG4056" s="197"/>
      <x:c r="AI4056" s="1">
        <x:v>1</x:v>
      </x:c>
      <x:c r="AJ4056" s="1" t="s">
        <x:v>504</x:v>
      </x:c>
      <x:c r="AL4056" s="198"/>
      <x:c r="AM4056" s="198"/>
      <x:c r="AN4056" s="198"/>
      <x:c r="AO4056" s="198"/>
      <x:c r="AP4056" s="198"/>
      <x:c r="AQ4056" s="198"/>
    </x:row>
    <x:row r="4057" spans="1:43" s="1" customFormat="1" ht="16.5">
      <x:c r="A4057" s="1">
        <x:v>405100</x:v>
      </x:c>
      <x:c r="B4057" s="252">
        <x:v>827</x:v>
      </x:c>
      <x:c r="C4057" s="53">
        <x:f>151/30</x:f>
        <x:v>5.03333333333333</x:v>
      </x:c>
      <x:c r="D4057" s="53"/>
      <x:c r="E4057" s="53"/>
      <x:c r="F4057" s="53"/>
      <x:c r="G4057" s="53">
        <x:v>3</x:v>
      </x:c>
      <x:c r="H4057" s="53"/>
      <x:c r="I4057" s="53"/>
      <x:c r="J4057" s="53"/>
      <x:c r="K4057" s="53"/>
      <x:c r="M4057" s="2"/>
      <x:c r="S4057" s="1" t="s">
        <x:v>650</x:v>
      </x:c>
      <x:c r="AG4057" s="197"/>
      <x:c r="AL4057" s="198"/>
      <x:c r="AM4057" s="198"/>
      <x:c r="AN4057" s="198"/>
      <x:c r="AO4057" s="198"/>
      <x:c r="AP4057" s="198"/>
      <x:c r="AQ4057" s="198"/>
    </x:row>
    <x:row r="4058" spans="1:43" ht="16.5">
      <x:c r="A4058">
        <x:v>405200</x:v>
      </x:c>
      <x:c r="B4058" s="252">
        <x:v>828</x:v>
      </x:c>
      <x:c r="C4058" s="53">
        <x:f>140/30</x:f>
        <x:v>4.66666666666667</x:v>
      </x:c>
      <x:c r="D4058" s="53"/>
      <x:c r="E4058" s="53"/>
      <x:c r="F4058" s="53"/>
      <x:c r="G4058" s="271">
        <x:v>2</x:v>
      </x:c>
      <x:c r="H4058" s="53"/>
      <x:c r="I4058" s="53" t="s">
        <x:v>102</x:v>
      </x:c>
      <x:c r="J4058" s="53"/>
      <x:c r="K4058" s="53"/>
      <x:c r="M4058" s="210">
        <x:v>3045</x:v>
      </x:c>
      <x:c r="O4058" s="35" t="s">
        <x:v>101</x:v>
      </x:c>
      <x:c r="AH4058" s="32"/>
      <x:c r="AL4058" s="165"/>
      <x:c r="AM4058" s="165"/>
      <x:c r="AN4058" s="165"/>
      <x:c r="AO4058" s="165"/>
      <x:c r="AP4058" s="165"/>
      <x:c r="AQ4058" s="165"/>
    </x:row>
    <x:row r="4059" spans="1:43" ht="16.5">
      <x:c r="A4059">
        <x:v>405300</x:v>
      </x:c>
      <x:c r="B4059" s="252">
        <x:v>828</x:v>
      </x:c>
      <x:c r="C4059" s="53">
        <x:f t="shared" ref="C4059:C4064" si="275">C4058+0.16</x:f>
        <x:v>4.82666666666667</x:v>
      </x:c>
      <x:c r="D4059" s="53"/>
      <x:c r="E4059" s="53"/>
      <x:c r="F4059" s="53"/>
      <x:c r="G4059" s="271">
        <x:v>3</x:v>
      </x:c>
      <x:c r="H4059" s="53"/>
      <x:c r="I4059" s="53" t="s">
        <x:v>100</x:v>
      </x:c>
      <x:c r="J4059" s="53"/>
      <x:c r="K4059" s="53"/>
      <x:c r="M4059" s="210">
        <x:v>3043</x:v>
      </x:c>
      <x:c r="O4059" s="35" t="s">
        <x:v>101</x:v>
      </x:c>
      <x:c r="AH4059" s="32"/>
      <x:c r="AL4059" s="165"/>
      <x:c r="AM4059" s="165"/>
      <x:c r="AN4059" s="165"/>
      <x:c r="AO4059" s="165"/>
      <x:c r="AP4059" s="165"/>
      <x:c r="AQ4059" s="165"/>
    </x:row>
    <x:row r="4060" spans="1:43" ht="16.5">
      <x:c r="A4060">
        <x:v>405400</x:v>
      </x:c>
      <x:c r="B4060" s="252">
        <x:v>828</x:v>
      </x:c>
      <x:c r="C4060" s="53">
        <x:f t="shared" si="275"/>
        <x:v>4.98666666666667</x:v>
      </x:c>
      <x:c r="D4060" s="53"/>
      <x:c r="E4060" s="53"/>
      <x:c r="F4060" s="53"/>
      <x:c r="G4060" s="271">
        <x:v>4</x:v>
      </x:c>
      <x:c r="H4060" s="53"/>
      <x:c r="I4060" s="53" t="s">
        <x:v>103</x:v>
      </x:c>
      <x:c r="J4060" s="53"/>
      <x:c r="K4060" s="53"/>
      <x:c r="M4060" s="210">
        <x:v>3043</x:v>
      </x:c>
      <x:c r="O4060" s="35" t="s">
        <x:v>101</x:v>
      </x:c>
      <x:c r="AH4060" s="32"/>
      <x:c r="AL4060" s="165"/>
      <x:c r="AM4060" s="165"/>
      <x:c r="AN4060" s="165"/>
      <x:c r="AO4060" s="165"/>
      <x:c r="AP4060" s="165"/>
      <x:c r="AQ4060" s="165"/>
    </x:row>
    <x:row r="4061" spans="1:43" ht="16.5">
      <x:c r="A4061">
        <x:v>405500</x:v>
      </x:c>
      <x:c r="B4061" s="252">
        <x:v>828</x:v>
      </x:c>
      <x:c r="C4061" s="53">
        <x:f t="shared" si="275"/>
        <x:v>5.14666666666667</x:v>
      </x:c>
      <x:c r="D4061" s="53"/>
      <x:c r="E4061" s="53"/>
      <x:c r="F4061" s="53"/>
      <x:c r="G4061" s="271">
        <x:v>3</x:v>
      </x:c>
      <x:c r="H4061" s="53"/>
      <x:c r="I4061" s="53" t="s">
        <x:v>104</x:v>
      </x:c>
      <x:c r="J4061" s="53"/>
      <x:c r="K4061" s="53"/>
      <x:c r="M4061" s="210">
        <x:v>3043</x:v>
      </x:c>
      <x:c r="O4061" s="35" t="s">
        <x:v>101</x:v>
      </x:c>
      <x:c r="AH4061" s="32"/>
      <x:c r="AL4061" s="165"/>
      <x:c r="AM4061" s="165"/>
      <x:c r="AN4061" s="165"/>
      <x:c r="AO4061" s="165"/>
      <x:c r="AP4061" s="165"/>
      <x:c r="AQ4061" s="165"/>
    </x:row>
    <x:row r="4062" spans="1:43" ht="16.5">
      <x:c r="A4062">
        <x:v>405600</x:v>
      </x:c>
      <x:c r="B4062" s="252">
        <x:v>828</x:v>
      </x:c>
      <x:c r="C4062" s="53">
        <x:f t="shared" si="275"/>
        <x:v>5.30666666666667</x:v>
      </x:c>
      <x:c r="D4062" s="53"/>
      <x:c r="E4062" s="53"/>
      <x:c r="F4062" s="53"/>
      <x:c r="G4062" s="271">
        <x:v>4</x:v>
      </x:c>
      <x:c r="H4062" s="53"/>
      <x:c r="I4062" s="53" t="s">
        <x:v>102</x:v>
      </x:c>
      <x:c r="J4062" s="53"/>
      <x:c r="K4062" s="53"/>
      <x:c r="M4062" s="210">
        <x:v>3043</x:v>
      </x:c>
      <x:c r="O4062" s="35" t="s">
        <x:v>101</x:v>
      </x:c>
      <x:c r="AH4062" s="32"/>
      <x:c r="AL4062" s="165"/>
      <x:c r="AM4062" s="165"/>
      <x:c r="AN4062" s="165"/>
      <x:c r="AO4062" s="165"/>
      <x:c r="AP4062" s="165"/>
      <x:c r="AQ4062" s="165"/>
    </x:row>
    <x:row r="4063" spans="1:43" ht="16.5">
      <x:c r="A4063">
        <x:v>405700</x:v>
      </x:c>
      <x:c r="B4063" s="252">
        <x:v>828</x:v>
      </x:c>
      <x:c r="C4063" s="53">
        <x:f t="shared" si="275"/>
        <x:v>5.46666666666667</x:v>
      </x:c>
      <x:c r="D4063" s="53"/>
      <x:c r="E4063" s="53"/>
      <x:c r="F4063" s="53"/>
      <x:c r="G4063" s="271">
        <x:v>3</x:v>
      </x:c>
      <x:c r="H4063" s="53"/>
      <x:c r="I4063" s="53" t="s">
        <x:v>100</x:v>
      </x:c>
      <x:c r="J4063" s="53"/>
      <x:c r="K4063" s="53"/>
      <x:c r="M4063" s="210">
        <x:v>3043</x:v>
      </x:c>
      <x:c r="O4063" s="35" t="s">
        <x:v>101</x:v>
      </x:c>
      <x:c r="AH4063" s="32"/>
      <x:c r="AL4063" s="165"/>
      <x:c r="AM4063" s="165"/>
      <x:c r="AN4063" s="165"/>
      <x:c r="AO4063" s="165"/>
      <x:c r="AP4063" s="165"/>
      <x:c r="AQ4063" s="165"/>
    </x:row>
    <x:row r="4064" spans="1:43" ht="16.5">
      <x:c r="A4064">
        <x:v>405800</x:v>
      </x:c>
      <x:c r="B4064" s="252">
        <x:v>828</x:v>
      </x:c>
      <x:c r="C4064" s="53">
        <x:f t="shared" si="275"/>
        <x:v>5.62666666666667</x:v>
      </x:c>
      <x:c r="D4064" s="53"/>
      <x:c r="E4064" s="53"/>
      <x:c r="F4064" s="53"/>
      <x:c r="G4064" s="271">
        <x:v>4</x:v>
      </x:c>
      <x:c r="H4064" s="53"/>
      <x:c r="I4064" s="53" t="s">
        <x:v>104</x:v>
      </x:c>
      <x:c r="J4064" s="53"/>
      <x:c r="K4064" s="53"/>
      <x:c r="M4064" s="210">
        <x:v>3043</x:v>
      </x:c>
      <x:c r="O4064" s="35" t="s">
        <x:v>101</x:v>
      </x:c>
      <x:c r="AH4064" s="32"/>
      <x:c r="AL4064" s="165"/>
      <x:c r="AM4064" s="165"/>
      <x:c r="AN4064" s="165"/>
      <x:c r="AO4064" s="165"/>
      <x:c r="AP4064" s="165"/>
      <x:c r="AQ4064" s="165"/>
    </x:row>
    <x:row r="4065" spans="1:43" ht="16.5">
      <x:c r="A4065">
        <x:v>405900</x:v>
      </x:c>
      <x:c r="B4065" s="252">
        <x:v>828</x:v>
      </x:c>
      <x:c r="C4065" s="53">
        <x:f>231/30</x:f>
        <x:v>7.7</x:v>
      </x:c>
      <x:c r="D4065" s="53"/>
      <x:c r="E4065" s="53"/>
      <x:c r="F4065" s="53"/>
      <x:c r="G4065" s="271">
        <x:v>5</x:v>
      </x:c>
      <x:c r="H4065" s="53"/>
      <x:c r="I4065" s="53" t="s">
        <x:v>112</x:v>
      </x:c>
      <x:c r="J4065" s="53">
        <x:v>0.2</x:v>
      </x:c>
      <x:c r="K4065" s="53"/>
      <x:c r="M4065" s="210">
        <x:v>3050</x:v>
      </x:c>
      <x:c r="O4065" s="35" t="s">
        <x:v>101</x:v>
      </x:c>
      <x:c r="AH4065" s="32"/>
      <x:c r="AL4065" s="165"/>
      <x:c r="AM4065" s="165"/>
      <x:c r="AN4065" s="165"/>
      <x:c r="AO4065" s="165"/>
      <x:c r="AP4065" s="165"/>
      <x:c r="AQ4065" s="165"/>
    </x:row>
    <x:row r="4066" spans="1:43" ht="16.5">
      <x:c r="A4066">
        <x:v>406000</x:v>
      </x:c>
      <x:c r="B4066" s="252">
        <x:v>829</x:v>
      </x:c>
      <x:c r="C4066" s="53">
        <x:f>88/30</x:f>
        <x:v>2.93333333333333</x:v>
      </x:c>
      <x:c r="D4066" s="53"/>
      <x:c r="E4066" s="53"/>
      <x:c r="F4066" s="53"/>
      <x:c r="G4066" s="53">
        <x:v>3</x:v>
      </x:c>
      <x:c r="H4066" s="53"/>
      <x:c r="I4066" s="53" t="s">
        <x:v>102</x:v>
      </x:c>
      <x:c r="J4066" s="53"/>
      <x:c r="K4066" s="53"/>
      <x:c r="M4066" s="210" t="s">
        <x:v>651</x:v>
      </x:c>
      <x:c r="O4066" s="35" t="s">
        <x:v>101</x:v>
      </x:c>
      <x:c r="AL4066" s="165"/>
      <x:c r="AM4066" s="165"/>
      <x:c r="AN4066" s="165"/>
      <x:c r="AO4066" s="165"/>
      <x:c r="AP4066" s="165"/>
      <x:c r="AQ4066" s="165"/>
    </x:row>
    <x:row r="4067" spans="1:43" ht="16.5">
      <x:c r="A4067">
        <x:v>406100</x:v>
      </x:c>
      <x:c r="B4067" s="252">
        <x:v>829</x:v>
      </x:c>
      <x:c r="C4067" s="53">
        <x:f>256/30</x:f>
        <x:v>8.53333333333333</x:v>
      </x:c>
      <x:c r="D4067" s="53">
        <x:v>1</x:v>
      </x:c>
      <x:c r="E4067" s="53"/>
      <x:c r="F4067" s="53"/>
      <x:c r="G4067" s="53"/>
      <x:c r="H4067" s="53"/>
      <x:c r="I4067" s="53"/>
      <x:c r="J4067" s="53"/>
      <x:c r="K4067" s="53"/>
      <x:c r="M4067" s="210"/>
      <x:c r="O4067" s="35"/>
      <x:c r="S4067" s="423" t="s">
        <x:v>652</x:v>
      </x:c>
      <x:c r="T4067">
        <x:v>4</x:v>
      </x:c>
      <x:c r="AI4067">
        <x:v>1</x:v>
      </x:c>
      <x:c r="AL4067" s="165"/>
      <x:c r="AM4067" s="165"/>
      <x:c r="AN4067" s="165"/>
      <x:c r="AO4067" s="165"/>
      <x:c r="AP4067" s="165"/>
      <x:c r="AQ4067" s="165"/>
    </x:row>
    <x:row r="4068" spans="1:43" ht="16.5">
      <x:c r="A4068">
        <x:v>406200</x:v>
      </x:c>
      <x:c r="B4068" s="252">
        <x:v>829</x:v>
      </x:c>
      <x:c r="C4068" s="53">
        <x:f>304/30</x:f>
        <x:v>10.1333333333333</x:v>
      </x:c>
      <x:c r="D4068" s="53"/>
      <x:c r="E4068" s="53"/>
      <x:c r="F4068" s="53"/>
      <x:c r="G4068" s="53">
        <x:v>5</x:v>
      </x:c>
      <x:c r="H4068" s="53"/>
      <x:c r="I4068" s="53" t="s">
        <x:v>112</x:v>
      </x:c>
      <x:c r="J4068" s="53">
        <x:v>0.2</x:v>
      </x:c>
      <x:c r="K4068" s="53"/>
      <x:c r="M4068" s="210" t="s">
        <x:v>651</x:v>
      </x:c>
      <x:c r="O4068" s="35" t="s">
        <x:v>101</x:v>
      </x:c>
      <x:c r="AL4068" s="165"/>
      <x:c r="AM4068" s="165"/>
      <x:c r="AN4068" s="165"/>
      <x:c r="AO4068" s="165"/>
      <x:c r="AP4068" s="165"/>
      <x:c r="AQ4068" s="165"/>
    </x:row>
    <x:row r="4069" spans="1:43" ht="16.5">
      <x:c r="A4069">
        <x:v>406300</x:v>
      </x:c>
      <x:c r="B4069" s="272">
        <x:v>833</x:v>
      </x:c>
      <x:c r="C4069" s="14">
        <x:f>6.5/30</x:f>
        <x:v>0.216666666666667</x:v>
      </x:c>
      <x:c r="D4069" s="14"/>
      <x:c r="E4069" s="14"/>
      <x:c r="F4069" s="14"/>
      <x:c r="G4069" s="14">
        <x:v>3</x:v>
      </x:c>
      <x:c r="H4069" s="14"/>
      <x:c r="I4069" s="14" t="s">
        <x:v>104</x:v>
      </x:c>
      <x:c r="J4069" s="14"/>
      <x:c r="K4069" s="14"/>
      <x:c r="M4069" s="210">
        <x:v>3100</x:v>
      </x:c>
      <x:c r="O4069" s="35" t="s">
        <x:v>101</x:v>
      </x:c>
      <x:c r="AG4069" s="80">
        <x:v>1</x:v>
      </x:c>
      <x:c r="AL4069" s="165"/>
      <x:c r="AM4069" s="165"/>
      <x:c r="AN4069" s="165"/>
      <x:c r="AO4069" s="165"/>
      <x:c r="AP4069" s="165"/>
      <x:c r="AQ4069" s="165"/>
    </x:row>
    <x:row r="4070" spans="1:43" ht="16.5">
      <x:c r="A4070">
        <x:v>406400</x:v>
      </x:c>
      <x:c r="B4070" s="272">
        <x:v>833</x:v>
      </x:c>
      <x:c r="C4070" s="14">
        <x:f>16.5/30</x:f>
        <x:v>0.55</x:v>
      </x:c>
      <x:c r="D4070" s="14"/>
      <x:c r="E4070" s="14"/>
      <x:c r="F4070" s="14"/>
      <x:c r="G4070" s="14">
        <x:v>3</x:v>
      </x:c>
      <x:c r="H4070" s="14"/>
      <x:c r="I4070" s="14" t="s">
        <x:v>103</x:v>
      </x:c>
      <x:c r="J4070" s="14"/>
      <x:c r="K4070" s="14"/>
      <x:c r="M4070" s="210">
        <x:v>3101</x:v>
      </x:c>
      <x:c r="O4070" s="35" t="s">
        <x:v>101</x:v>
      </x:c>
      <x:c r="AG4070" s="80">
        <x:v>1</x:v>
      </x:c>
      <x:c r="AL4070" s="165"/>
      <x:c r="AM4070" s="165"/>
      <x:c r="AN4070" s="165"/>
      <x:c r="AO4070" s="165"/>
      <x:c r="AP4070" s="165"/>
      <x:c r="AQ4070" s="165"/>
    </x:row>
    <x:row r="4071" spans="1:43" ht="16.5">
      <x:c r="A4071">
        <x:v>406500</x:v>
      </x:c>
      <x:c r="B4071" s="272">
        <x:v>833</x:v>
      </x:c>
      <x:c r="C4071" s="14">
        <x:f>31.5/30</x:f>
        <x:v>1.05</x:v>
      </x:c>
      <x:c r="D4071" s="14"/>
      <x:c r="E4071" s="14"/>
      <x:c r="F4071" s="14"/>
      <x:c r="G4071" s="14">
        <x:v>4</x:v>
      </x:c>
      <x:c r="H4071" s="14"/>
      <x:c r="I4071" s="14" t="s">
        <x:v>100</x:v>
      </x:c>
      <x:c r="J4071" s="14"/>
      <x:c r="K4071" s="14"/>
      <x:c r="M4071" s="210">
        <x:v>3102</x:v>
      </x:c>
      <x:c r="O4071" s="35" t="s">
        <x:v>101</x:v>
      </x:c>
      <x:c r="AG4071" s="80">
        <x:v>2</x:v>
      </x:c>
      <x:c r="AL4071" s="165"/>
      <x:c r="AM4071" s="165"/>
      <x:c r="AN4071" s="165"/>
      <x:c r="AO4071" s="165"/>
      <x:c r="AP4071" s="165"/>
      <x:c r="AQ4071" s="165"/>
    </x:row>
    <x:row r="4072" spans="1:43" ht="16.5">
      <x:c r="A4072">
        <x:v>406600</x:v>
      </x:c>
      <x:c r="B4072" s="272">
        <x:v>834</x:v>
      </x:c>
      <x:c r="C4072" s="14">
        <x:f>7/30</x:f>
        <x:v>0.233333333333333</x:v>
      </x:c>
      <x:c r="D4072" s="14"/>
      <x:c r="E4072" s="14"/>
      <x:c r="F4072" s="14"/>
      <x:c r="G4072" s="14">
        <x:v>5</x:v>
      </x:c>
      <x:c r="H4072" s="14"/>
      <x:c r="I4072" s="14" t="s">
        <x:v>102</x:v>
      </x:c>
      <x:c r="J4072" s="14"/>
      <x:c r="K4072" s="14"/>
      <x:c r="M4072" s="210">
        <x:v>3086</x:v>
      </x:c>
      <x:c r="O4072" s="35" t="s">
        <x:v>101</x:v>
      </x:c>
      <x:c r="AG4072" s="80">
        <x:v>1</x:v>
      </x:c>
      <x:c r="AL4072" s="165"/>
      <x:c r="AM4072" s="165"/>
      <x:c r="AN4072" s="165"/>
      <x:c r="AO4072" s="165"/>
      <x:c r="AP4072" s="165"/>
      <x:c r="AQ4072" s="165"/>
    </x:row>
    <x:row r="4073" spans="1:43" ht="16.5">
      <x:c r="A4073">
        <x:v>406700</x:v>
      </x:c>
      <x:c r="B4073" s="272">
        <x:v>834</x:v>
      </x:c>
      <x:c r="C4073" s="14">
        <x:f>23/30</x:f>
        <x:v>0.766666666666667</x:v>
      </x:c>
      <x:c r="D4073" s="14"/>
      <x:c r="E4073" s="14"/>
      <x:c r="F4073" s="14"/>
      <x:c r="G4073" s="14">
        <x:v>4</x:v>
      </x:c>
      <x:c r="H4073" s="14"/>
      <x:c r="I4073" s="14" t="s">
        <x:v>103</x:v>
      </x:c>
      <x:c r="J4073" s="14"/>
      <x:c r="K4073" s="14"/>
      <x:c r="M4073" s="210">
        <x:v>3086</x:v>
      </x:c>
      <x:c r="O4073" s="35" t="s">
        <x:v>101</x:v>
      </x:c>
      <x:c r="AG4073" s="80">
        <x:v>1</x:v>
      </x:c>
      <x:c r="AL4073" s="165"/>
      <x:c r="AM4073" s="165"/>
      <x:c r="AN4073" s="165"/>
      <x:c r="AO4073" s="165"/>
      <x:c r="AP4073" s="165"/>
      <x:c r="AQ4073" s="165"/>
    </x:row>
    <x:row r="4074" spans="1:43" ht="16.5">
      <x:c r="A4074">
        <x:v>406800</x:v>
      </x:c>
      <x:c r="B4074" s="272">
        <x:v>834</x:v>
      </x:c>
      <x:c r="C4074" s="14">
        <x:f>31.5/30</x:f>
        <x:v>1.05</x:v>
      </x:c>
      <x:c r="D4074" s="14"/>
      <x:c r="E4074" s="14"/>
      <x:c r="F4074" s="14"/>
      <x:c r="G4074" s="14">
        <x:v>3</x:v>
      </x:c>
      <x:c r="H4074" s="14"/>
      <x:c r="I4074" s="14" t="s">
        <x:v>100</x:v>
      </x:c>
      <x:c r="J4074" s="14"/>
      <x:c r="K4074" s="14"/>
      <x:c r="M4074" s="210">
        <x:v>3086</x:v>
      </x:c>
      <x:c r="O4074" s="35" t="s">
        <x:v>101</x:v>
      </x:c>
      <x:c r="AG4074" s="80">
        <x:v>2</x:v>
      </x:c>
      <x:c r="AL4074" s="165"/>
      <x:c r="AM4074" s="165"/>
      <x:c r="AN4074" s="165"/>
      <x:c r="AO4074" s="165"/>
      <x:c r="AP4074" s="165"/>
      <x:c r="AQ4074" s="165"/>
    </x:row>
    <x:row r="4075" spans="1:43" ht="16.5">
      <x:c r="A4075">
        <x:v>406900</x:v>
      </x:c>
      <x:c r="B4075" s="272">
        <x:v>834</x:v>
      </x:c>
      <x:c r="C4075" s="14">
        <x:v>1.25</x:v>
      </x:c>
      <x:c r="D4075" s="14"/>
      <x:c r="E4075" s="14"/>
      <x:c r="F4075" s="14"/>
      <x:c r="G4075" s="14">
        <x:v>3</x:v>
      </x:c>
      <x:c r="H4075" s="14"/>
      <x:c r="I4075" s="14" t="s">
        <x:v>102</x:v>
      </x:c>
      <x:c r="J4075" s="14"/>
      <x:c r="K4075" s="14"/>
      <x:c r="M4075" s="210">
        <x:v>3087</x:v>
      </x:c>
      <x:c r="O4075" s="35" t="s">
        <x:v>101</x:v>
      </x:c>
      <x:c r="AG4075" s="80">
        <x:v>2</x:v>
      </x:c>
      <x:c r="AL4075" s="165"/>
      <x:c r="AM4075" s="165"/>
      <x:c r="AN4075" s="165"/>
      <x:c r="AO4075" s="165"/>
      <x:c r="AP4075" s="165"/>
      <x:c r="AQ4075" s="165"/>
    </x:row>
    <x:row r="4076" spans="1:43" ht="16.5">
      <x:c r="A4076">
        <x:v>407000</x:v>
      </x:c>
      <x:c r="B4076" s="272">
        <x:v>834</x:v>
      </x:c>
      <x:c r="C4076" s="14">
        <x:f>51/30</x:f>
        <x:v>1.7</x:v>
      </x:c>
      <x:c r="D4076" s="14"/>
      <x:c r="E4076" s="14"/>
      <x:c r="F4076" s="14"/>
      <x:c r="G4076" s="14">
        <x:v>4</x:v>
      </x:c>
      <x:c r="H4076" s="14"/>
      <x:c r="I4076" s="14" t="s">
        <x:v>100</x:v>
      </x:c>
      <x:c r="J4076" s="14"/>
      <x:c r="K4076" s="14"/>
      <x:c r="M4076" s="210">
        <x:v>3095</x:v>
      </x:c>
      <x:c r="O4076" s="35" t="s">
        <x:v>101</x:v>
      </x:c>
      <x:c r="AG4076" s="80">
        <x:v>2</x:v>
      </x:c>
      <x:c r="AL4076" s="165"/>
      <x:c r="AM4076" s="165"/>
      <x:c r="AN4076" s="165"/>
      <x:c r="AO4076" s="165"/>
      <x:c r="AP4076" s="165"/>
      <x:c r="AQ4076" s="165"/>
    </x:row>
    <x:row r="4077" spans="1:43" ht="16.5">
      <x:c r="A4077">
        <x:v>407100</x:v>
      </x:c>
      <x:c r="B4077" s="272">
        <x:v>835</x:v>
      </x:c>
      <x:c r="C4077" s="14">
        <x:f>8/30</x:f>
        <x:v>0.266666666666667</x:v>
      </x:c>
      <x:c r="D4077" s="14"/>
      <x:c r="E4077" s="14"/>
      <x:c r="F4077" s="14"/>
      <x:c r="G4077" s="14">
        <x:v>4</x:v>
      </x:c>
      <x:c r="H4077" s="14"/>
      <x:c r="I4077" s="14" t="s">
        <x:v>100</x:v>
      </x:c>
      <x:c r="J4077" s="14"/>
      <x:c r="K4077" s="14"/>
      <x:c r="M4077" s="210">
        <x:v>3089</x:v>
      </x:c>
      <x:c r="O4077" s="35" t="s">
        <x:v>101</x:v>
      </x:c>
      <x:c r="AG4077" s="80">
        <x:v>1</x:v>
      </x:c>
      <x:c r="AL4077" s="165"/>
      <x:c r="AM4077" s="165"/>
      <x:c r="AN4077" s="165"/>
      <x:c r="AO4077" s="165"/>
      <x:c r="AP4077" s="165"/>
      <x:c r="AQ4077" s="165"/>
    </x:row>
    <x:row r="4078" spans="1:43" ht="16.5">
      <x:c r="A4078">
        <x:v>407200</x:v>
      </x:c>
      <x:c r="B4078" s="272">
        <x:v>835</x:v>
      </x:c>
      <x:c r="C4078" s="14">
        <x:f>19/30</x:f>
        <x:v>0.633333333333333</x:v>
      </x:c>
      <x:c r="D4078" s="14"/>
      <x:c r="E4078" s="14"/>
      <x:c r="F4078" s="14"/>
      <x:c r="G4078" s="14">
        <x:v>4</x:v>
      </x:c>
      <x:c r="H4078" s="14"/>
      <x:c r="I4078" s="14" t="s">
        <x:v>103</x:v>
      </x:c>
      <x:c r="J4078" s="14"/>
      <x:c r="K4078" s="14"/>
      <x:c r="M4078" s="210">
        <x:v>3089</x:v>
      </x:c>
      <x:c r="O4078" s="35" t="s">
        <x:v>101</x:v>
      </x:c>
      <x:c r="AG4078" s="80">
        <x:v>1</x:v>
      </x:c>
      <x:c r="AL4078" s="165"/>
      <x:c r="AM4078" s="165"/>
      <x:c r="AN4078" s="165"/>
      <x:c r="AO4078" s="165"/>
      <x:c r="AP4078" s="165"/>
      <x:c r="AQ4078" s="165"/>
    </x:row>
    <x:row r="4079" spans="1:43" ht="16.5">
      <x:c r="A4079">
        <x:v>407300</x:v>
      </x:c>
      <x:c r="B4079" s="272">
        <x:v>835</x:v>
      </x:c>
      <x:c r="C4079" s="14">
        <x:f>29/30</x:f>
        <x:v>0.966666666666667</x:v>
      </x:c>
      <x:c r="D4079" s="14"/>
      <x:c r="E4079" s="14"/>
      <x:c r="F4079" s="14"/>
      <x:c r="G4079" s="14">
        <x:v>5</x:v>
      </x:c>
      <x:c r="H4079" s="14"/>
      <x:c r="I4079" s="14" t="s">
        <x:v>102</x:v>
      </x:c>
      <x:c r="J4079" s="14"/>
      <x:c r="K4079" s="14"/>
      <x:c r="M4079" s="210">
        <x:v>3089</x:v>
      </x:c>
      <x:c r="O4079" s="35" t="s">
        <x:v>101</x:v>
      </x:c>
      <x:c r="AG4079" s="80">
        <x:v>2</x:v>
      </x:c>
      <x:c r="AL4079" s="165"/>
      <x:c r="AM4079" s="165"/>
      <x:c r="AN4079" s="165"/>
      <x:c r="AO4079" s="165"/>
      <x:c r="AP4079" s="165"/>
      <x:c r="AQ4079" s="165"/>
    </x:row>
    <x:row r="4080" spans="1:43" ht="16.5">
      <x:c r="A4080">
        <x:v>407400</x:v>
      </x:c>
      <x:c r="B4080" s="272">
        <x:v>836</x:v>
      </x:c>
      <x:c r="C4080" s="14">
        <x:f>175/30</x:f>
        <x:v>5.83333333333333</x:v>
      </x:c>
      <x:c r="D4080" s="14"/>
      <x:c r="E4080" s="14"/>
      <x:c r="F4080" s="14"/>
      <x:c r="G4080" s="14">
        <x:v>9</x:v>
      </x:c>
      <x:c r="H4080" s="14"/>
      <x:c r="I4080" s="14" t="s">
        <x:v>102</x:v>
      </x:c>
      <x:c r="J4080" s="14"/>
      <x:c r="K4080" s="14"/>
      <x:c r="M4080" s="210">
        <x:v>3095</x:v>
      </x:c>
      <x:c r="O4080" s="35" t="s">
        <x:v>101</x:v>
      </x:c>
      <x:c r="S4080" s="1" t="s">
        <x:v>653</x:v>
      </x:c>
      <x:c r="T4080" s="1"/>
      <x:c r="AG4080" s="80">
        <x:v>2</x:v>
      </x:c>
      <x:c r="AI4080" s="1">
        <x:v>1</x:v>
      </x:c>
      <x:c r="AJ4080" s="1" t="s">
        <x:v>618</x:v>
      </x:c>
      <x:c r="AK4080" s="1"/>
      <x:c r="AL4080" s="165"/>
      <x:c r="AM4080" s="165"/>
      <x:c r="AN4080" s="165"/>
      <x:c r="AO4080" s="165"/>
      <x:c r="AP4080" s="165"/>
      <x:c r="AQ4080" s="165"/>
    </x:row>
    <x:row r="4081" spans="1:43" ht="16.5">
      <x:c r="A4081">
        <x:v>407500</x:v>
      </x:c>
      <x:c r="B4081" s="272">
        <x:v>836</x:v>
      </x:c>
      <x:c r="C4081" s="14">
        <x:v>6.3</x:v>
      </x:c>
      <x:c r="D4081" s="14">
        <x:v>1</x:v>
      </x:c>
      <x:c r="E4081" s="14"/>
      <x:c r="F4081" s="14"/>
      <x:c r="G4081" s="14"/>
      <x:c r="H4081" s="14"/>
      <x:c r="I4081" s="14"/>
      <x:c r="J4081" s="14"/>
      <x:c r="K4081" s="14"/>
      <x:c r="M4081" s="210"/>
      <x:c r="O4081" s="35"/>
      <x:c r="S4081" s="1" t="s">
        <x:v>654</x:v>
      </x:c>
      <x:c r="T4081" s="1"/>
      <x:c r="AI4081" s="1"/>
      <x:c r="AJ4081" s="1"/>
      <x:c r="AK4081" s="1"/>
      <x:c r="AL4081" s="165"/>
      <x:c r="AM4081" s="165"/>
      <x:c r="AN4081" s="165"/>
      <x:c r="AO4081" s="165"/>
      <x:c r="AP4081" s="165"/>
      <x:c r="AQ4081" s="165"/>
    </x:row>
    <x:row r="4082" spans="1:43" ht="16.5">
      <x:c r="A4082">
        <x:v>407600</x:v>
      </x:c>
      <x:c r="B4082" s="272">
        <x:v>837</x:v>
      </x:c>
      <x:c r="C4082" s="14">
        <x:f>116/30</x:f>
        <x:v>3.86666666666667</x:v>
      </x:c>
      <x:c r="D4082" s="14"/>
      <x:c r="E4082" s="14"/>
      <x:c r="F4082" s="14"/>
      <x:c r="G4082" s="14"/>
      <x:c r="H4082" s="14"/>
      <x:c r="I4082" s="14" t="s">
        <x:v>100</x:v>
      </x:c>
      <x:c r="J4082" s="14"/>
      <x:c r="K4082" s="14"/>
      <x:c r="M4082" s="210">
        <x:v>3102</x:v>
      </x:c>
      <x:c r="O4082" s="35" t="s">
        <x:v>101</x:v>
      </x:c>
      <x:c r="AG4082" s="80">
        <x:v>2</x:v>
      </x:c>
      <x:c r="AL4082" s="165"/>
      <x:c r="AM4082" s="165"/>
      <x:c r="AN4082" s="165"/>
      <x:c r="AO4082" s="165"/>
      <x:c r="AP4082" s="165"/>
      <x:c r="AQ4082" s="165"/>
    </x:row>
    <x:row r="4083" spans="1:43" ht="16.5">
      <x:c r="A4083">
        <x:v>407700</x:v>
      </x:c>
      <x:c r="B4083" s="272">
        <x:v>837</x:v>
      </x:c>
      <x:c r="C4083" s="14">
        <x:f>C4082+0.15</x:f>
        <x:v>4.01666666666667</x:v>
      </x:c>
      <x:c r="D4083" s="14"/>
      <x:c r="E4083" s="14"/>
      <x:c r="F4083" s="14"/>
      <x:c r="G4083" s="14">
        <x:v>4</x:v>
      </x:c>
      <x:c r="H4083" s="14"/>
      <x:c r="I4083" s="14" t="s">
        <x:v>103</x:v>
      </x:c>
      <x:c r="J4083" s="14"/>
      <x:c r="K4083" s="14"/>
      <x:c r="M4083" s="210">
        <x:v>3102</x:v>
      </x:c>
      <x:c r="O4083" s="35" t="s">
        <x:v>101</x:v>
      </x:c>
      <x:c r="AG4083" s="80">
        <x:v>2</x:v>
      </x:c>
      <x:c r="AL4083" s="165"/>
      <x:c r="AM4083" s="165"/>
      <x:c r="AN4083" s="165"/>
      <x:c r="AO4083" s="165"/>
      <x:c r="AP4083" s="165"/>
      <x:c r="AQ4083" s="165"/>
    </x:row>
    <x:row r="4084" spans="1:43" ht="16.5">
      <x:c r="A4084">
        <x:v>407800</x:v>
      </x:c>
      <x:c r="B4084" s="272">
        <x:v>837</x:v>
      </x:c>
      <x:c r="C4084" s="14">
        <x:f t="shared" ref="C4084:C4090" si="276">C4083+0.15</x:f>
        <x:v>4.16666666666667</x:v>
      </x:c>
      <x:c r="D4084" s="14"/>
      <x:c r="E4084" s="14"/>
      <x:c r="F4084" s="14"/>
      <x:c r="G4084" s="14">
        <x:v>3</x:v>
      </x:c>
      <x:c r="H4084" s="14"/>
      <x:c r="I4084" s="14" t="s">
        <x:v>102</x:v>
      </x:c>
      <x:c r="J4084" s="14"/>
      <x:c r="K4084" s="14"/>
      <x:c r="M4084" s="210">
        <x:v>3102</x:v>
      </x:c>
      <x:c r="O4084" s="35" t="s">
        <x:v>101</x:v>
      </x:c>
      <x:c r="AG4084" s="80">
        <x:v>2</x:v>
      </x:c>
      <x:c r="AL4084" s="165"/>
      <x:c r="AM4084" s="165"/>
      <x:c r="AN4084" s="165"/>
      <x:c r="AO4084" s="165"/>
      <x:c r="AP4084" s="165"/>
      <x:c r="AQ4084" s="165"/>
    </x:row>
    <x:row r="4085" spans="1:43" ht="16.5">
      <x:c r="A4085">
        <x:v>407900</x:v>
      </x:c>
      <x:c r="B4085" s="272">
        <x:v>837</x:v>
      </x:c>
      <x:c r="C4085" s="14">
        <x:f t="shared" si="276"/>
        <x:v>4.31666666666667</x:v>
      </x:c>
      <x:c r="D4085" s="14"/>
      <x:c r="E4085" s="14"/>
      <x:c r="F4085" s="14"/>
      <x:c r="G4085" s="14">
        <x:v>4</x:v>
      </x:c>
      <x:c r="H4085" s="14"/>
      <x:c r="I4085" s="14" t="s">
        <x:v>104</x:v>
      </x:c>
      <x:c r="J4085" s="14"/>
      <x:c r="K4085" s="14"/>
      <x:c r="M4085" s="210">
        <x:v>3102</x:v>
      </x:c>
      <x:c r="O4085" s="35" t="s">
        <x:v>101</x:v>
      </x:c>
      <x:c r="AG4085" s="80">
        <x:v>2</x:v>
      </x:c>
      <x:c r="AL4085" s="165"/>
      <x:c r="AM4085" s="165"/>
      <x:c r="AN4085" s="165"/>
      <x:c r="AO4085" s="165"/>
      <x:c r="AP4085" s="165"/>
      <x:c r="AQ4085" s="165"/>
    </x:row>
    <x:row r="4086" spans="1:43" ht="16.5">
      <x:c r="A4086">
        <x:v>408000</x:v>
      </x:c>
      <x:c r="B4086" s="272">
        <x:v>837</x:v>
      </x:c>
      <x:c r="C4086" s="14">
        <x:f t="shared" si="276"/>
        <x:v>4.46666666666667</x:v>
      </x:c>
      <x:c r="D4086" s="14"/>
      <x:c r="E4086" s="14"/>
      <x:c r="F4086" s="14"/>
      <x:c r="G4086" s="14">
        <x:v>3</x:v>
      </x:c>
      <x:c r="H4086" s="14"/>
      <x:c r="I4086" s="14" t="s">
        <x:v>100</x:v>
      </x:c>
      <x:c r="J4086" s="14"/>
      <x:c r="K4086" s="14"/>
      <x:c r="M4086" s="210">
        <x:v>3102</x:v>
      </x:c>
      <x:c r="O4086" s="35" t="s">
        <x:v>101</x:v>
      </x:c>
      <x:c r="AG4086" s="80">
        <x:v>2</x:v>
      </x:c>
      <x:c r="AL4086" s="165"/>
      <x:c r="AM4086" s="165"/>
      <x:c r="AN4086" s="165"/>
      <x:c r="AO4086" s="165"/>
      <x:c r="AP4086" s="165"/>
      <x:c r="AQ4086" s="165"/>
    </x:row>
    <x:row r="4087" spans="1:43" ht="16.5">
      <x:c r="A4087">
        <x:v>408100</x:v>
      </x:c>
      <x:c r="B4087" s="272">
        <x:v>837</x:v>
      </x:c>
      <x:c r="C4087" s="14">
        <x:f t="shared" si="276"/>
        <x:v>4.61666666666667</x:v>
      </x:c>
      <x:c r="D4087" s="14"/>
      <x:c r="E4087" s="14"/>
      <x:c r="F4087" s="14"/>
      <x:c r="G4087" s="14">
        <x:v>4</x:v>
      </x:c>
      <x:c r="H4087" s="14"/>
      <x:c r="I4087" s="14" t="s">
        <x:v>103</x:v>
      </x:c>
      <x:c r="J4087" s="14"/>
      <x:c r="K4087" s="14"/>
      <x:c r="M4087" s="210">
        <x:v>3102</x:v>
      </x:c>
      <x:c r="O4087" s="35" t="s">
        <x:v>101</x:v>
      </x:c>
      <x:c r="AG4087" s="80">
        <x:v>2</x:v>
      </x:c>
      <x:c r="AL4087" s="165"/>
      <x:c r="AM4087" s="165"/>
      <x:c r="AN4087" s="165"/>
      <x:c r="AO4087" s="165"/>
      <x:c r="AP4087" s="165"/>
      <x:c r="AQ4087" s="165"/>
    </x:row>
    <x:row r="4088" spans="1:43" ht="16.5">
      <x:c r="A4088">
        <x:v>408200</x:v>
      </x:c>
      <x:c r="B4088" s="272">
        <x:v>837</x:v>
      </x:c>
      <x:c r="C4088" s="14">
        <x:f t="shared" si="276"/>
        <x:v>4.76666666666667</x:v>
      </x:c>
      <x:c r="D4088" s="14"/>
      <x:c r="E4088" s="14"/>
      <x:c r="F4088" s="14"/>
      <x:c r="G4088" s="14">
        <x:v>3</x:v>
      </x:c>
      <x:c r="H4088" s="14"/>
      <x:c r="I4088" s="14" t="s">
        <x:v>102</x:v>
      </x:c>
      <x:c r="J4088" s="14"/>
      <x:c r="K4088" s="14"/>
      <x:c r="M4088" s="210">
        <x:v>3102</x:v>
      </x:c>
      <x:c r="O4088" s="35" t="s">
        <x:v>101</x:v>
      </x:c>
      <x:c r="AG4088" s="80">
        <x:v>2</x:v>
      </x:c>
      <x:c r="AL4088" s="165"/>
      <x:c r="AM4088" s="165"/>
      <x:c r="AN4088" s="165"/>
      <x:c r="AO4088" s="165"/>
      <x:c r="AP4088" s="165"/>
      <x:c r="AQ4088" s="165"/>
    </x:row>
    <x:row r="4089" spans="1:43" ht="16.5">
      <x:c r="A4089">
        <x:v>408300</x:v>
      </x:c>
      <x:c r="B4089" s="272">
        <x:v>837</x:v>
      </x:c>
      <x:c r="C4089" s="14">
        <x:f t="shared" si="276"/>
        <x:v>4.91666666666667</x:v>
      </x:c>
      <x:c r="D4089" s="14"/>
      <x:c r="E4089" s="14"/>
      <x:c r="F4089" s="14"/>
      <x:c r="G4089" s="14">
        <x:v>4</x:v>
      </x:c>
      <x:c r="H4089" s="14"/>
      <x:c r="I4089" s="14" t="s">
        <x:v>104</x:v>
      </x:c>
      <x:c r="J4089" s="14"/>
      <x:c r="K4089" s="14"/>
      <x:c r="M4089" s="210">
        <x:v>3102</x:v>
      </x:c>
      <x:c r="O4089" s="35" t="s">
        <x:v>101</x:v>
      </x:c>
      <x:c r="AG4089" s="80">
        <x:v>2</x:v>
      </x:c>
      <x:c r="AL4089" s="165"/>
      <x:c r="AM4089" s="165"/>
      <x:c r="AN4089" s="165"/>
      <x:c r="AO4089" s="165"/>
      <x:c r="AP4089" s="165"/>
      <x:c r="AQ4089" s="165"/>
    </x:row>
    <x:row r="4090" spans="1:43" ht="16.5">
      <x:c r="A4090">
        <x:v>408400</x:v>
      </x:c>
      <x:c r="B4090" s="272">
        <x:v>837</x:v>
      </x:c>
      <x:c r="C4090" s="14">
        <x:f t="shared" si="276"/>
        <x:v>5.06666666666667</x:v>
      </x:c>
      <x:c r="D4090" s="14"/>
      <x:c r="E4090" s="14"/>
      <x:c r="F4090" s="14"/>
      <x:c r="G4090" s="14">
        <x:v>3</x:v>
      </x:c>
      <x:c r="H4090" s="14"/>
      <x:c r="I4090" s="14" t="s">
        <x:v>103</x:v>
      </x:c>
      <x:c r="J4090" s="14"/>
      <x:c r="K4090" s="14"/>
      <x:c r="M4090" s="210">
        <x:v>3102</x:v>
      </x:c>
      <x:c r="O4090" s="35" t="s">
        <x:v>101</x:v>
      </x:c>
      <x:c r="AG4090" s="80">
        <x:v>2</x:v>
      </x:c>
      <x:c r="AL4090" s="165"/>
      <x:c r="AM4090" s="165"/>
      <x:c r="AN4090" s="165"/>
      <x:c r="AO4090" s="165"/>
      <x:c r="AP4090" s="165"/>
      <x:c r="AQ4090" s="165"/>
    </x:row>
    <x:row r="4091" spans="1:43" ht="16.5">
      <x:c r="A4091">
        <x:v>408500</x:v>
      </x:c>
      <x:c r="B4091" s="272">
        <x:v>837</x:v>
      </x:c>
      <x:c r="C4091" s="14">
        <x:f>163/30</x:f>
        <x:v>5.43333333333333</x:v>
      </x:c>
      <x:c r="D4091" s="14"/>
      <x:c r="E4091" s="14"/>
      <x:c r="F4091" s="14"/>
      <x:c r="G4091" s="14">
        <x:v>6</x:v>
      </x:c>
      <x:c r="H4091" s="14"/>
      <x:c r="I4091" s="14" t="s">
        <x:v>112</x:v>
      </x:c>
      <x:c r="J4091" s="14"/>
      <x:c r="K4091" s="14"/>
      <x:c r="M4091" s="210">
        <x:v>3102</x:v>
      </x:c>
      <x:c r="O4091" s="35" t="s">
        <x:v>101</x:v>
      </x:c>
      <x:c r="AG4091" s="80">
        <x:v>2</x:v>
      </x:c>
      <x:c r="AL4091" s="165"/>
      <x:c r="AM4091" s="165"/>
      <x:c r="AN4091" s="165"/>
      <x:c r="AO4091" s="165"/>
      <x:c r="AP4091" s="165"/>
      <x:c r="AQ4091" s="165"/>
    </x:row>
    <x:row r="4092" spans="1:43" ht="16.5">
      <x:c r="A4092">
        <x:v>408600</x:v>
      </x:c>
      <x:c r="B4092" s="272">
        <x:v>837</x:v>
      </x:c>
      <x:c r="C4092" s="14">
        <x:f>208/30-0.03</x:f>
        <x:v>6.90333333333333</x:v>
      </x:c>
      <x:c r="D4092" s="14">
        <x:v>1</x:v>
      </x:c>
      <x:c r="E4092" s="14">
        <x:v>1</x:v>
      </x:c>
      <x:c r="F4092" s="14"/>
      <x:c r="G4092" s="14"/>
      <x:c r="H4092" s="14"/>
      <x:c r="I4092" s="14"/>
      <x:c r="J4092" s="14"/>
      <x:c r="K4092" s="14"/>
      <x:c r="M4092" s="210">
        <x:v>3102</x:v>
      </x:c>
      <x:c r="O4092" s="35" t="s">
        <x:v>101</x:v>
      </x:c>
      <x:c r="AG4092" s="80">
        <x:v>2</x:v>
      </x:c>
      <x:c r="AL4092" s="165"/>
      <x:c r="AM4092" s="165"/>
      <x:c r="AN4092" s="165"/>
      <x:c r="AO4092" s="165"/>
      <x:c r="AP4092" s="165"/>
      <x:c r="AQ4092" s="165"/>
    </x:row>
    <x:row r="4093" spans="1:43" ht="16.5">
      <x:c r="A4093">
        <x:v>408700</x:v>
      </x:c>
      <x:c r="B4093" s="272">
        <x:v>838</x:v>
      </x:c>
      <x:c r="C4093" s="14">
        <x:f>7/30</x:f>
        <x:v>0.233333333333333</x:v>
      </x:c>
      <x:c r="D4093" s="14"/>
      <x:c r="E4093" s="14"/>
      <x:c r="F4093" s="14"/>
      <x:c r="G4093" s="14">
        <x:v>4</x:v>
      </x:c>
      <x:c r="H4093" s="14"/>
      <x:c r="I4093" s="14" t="s">
        <x:v>100</x:v>
      </x:c>
      <x:c r="J4093" s="14"/>
      <x:c r="K4093" s="14"/>
      <x:c r="M4093" s="210">
        <x:v>3102</x:v>
      </x:c>
      <x:c r="O4093" t="s">
        <x:v>101</x:v>
      </x:c>
      <x:c r="AG4093" s="80">
        <x:v>1</x:v>
      </x:c>
      <x:c r="AL4093" s="165"/>
      <x:c r="AM4093" s="165"/>
      <x:c r="AN4093" s="165"/>
      <x:c r="AO4093" s="165"/>
      <x:c r="AP4093" s="165"/>
      <x:c r="AQ4093" s="165"/>
    </x:row>
    <x:row r="4094" spans="1:43" ht="16.5">
      <x:c r="A4094">
        <x:v>408800</x:v>
      </x:c>
      <x:c r="B4094" s="272">
        <x:v>838</x:v>
      </x:c>
      <x:c r="C4094" s="14">
        <x:f>16/30</x:f>
        <x:v>0.533333333333333</x:v>
      </x:c>
      <x:c r="D4094" s="14"/>
      <x:c r="E4094" s="14"/>
      <x:c r="F4094" s="14"/>
      <x:c r="G4094" s="14">
        <x:v>4</x:v>
      </x:c>
      <x:c r="H4094" s="14"/>
      <x:c r="I4094" s="14" t="s">
        <x:v>103</x:v>
      </x:c>
      <x:c r="J4094" s="14"/>
      <x:c r="K4094" s="14"/>
      <x:c r="M4094" s="210">
        <x:v>3102</x:v>
      </x:c>
      <x:c r="O4094" t="s">
        <x:v>101</x:v>
      </x:c>
      <x:c r="AG4094" s="80">
        <x:v>2</x:v>
      </x:c>
      <x:c r="AL4094" s="165"/>
      <x:c r="AM4094" s="165"/>
      <x:c r="AN4094" s="165"/>
      <x:c r="AO4094" s="165"/>
      <x:c r="AP4094" s="165"/>
      <x:c r="AQ4094" s="165"/>
    </x:row>
    <x:row r="4095" spans="1:43" ht="16.5">
      <x:c r="A4095">
        <x:v>408900</x:v>
      </x:c>
      <x:c r="B4095" s="272">
        <x:v>838</x:v>
      </x:c>
      <x:c r="C4095" s="14">
        <x:f>39/30</x:f>
        <x:v>1.3</x:v>
      </x:c>
      <x:c r="D4095" s="14"/>
      <x:c r="E4095" s="14"/>
      <x:c r="F4095" s="14"/>
      <x:c r="G4095" s="14">
        <x:v>3</x:v>
      </x:c>
      <x:c r="H4095" s="14"/>
      <x:c r="I4095" s="14" t="s">
        <x:v>100</x:v>
      </x:c>
      <x:c r="J4095" s="14"/>
      <x:c r="K4095" s="14"/>
      <x:c r="M4095" s="210">
        <x:v>3102</x:v>
      </x:c>
      <x:c r="O4095" t="s">
        <x:v>101</x:v>
      </x:c>
      <x:c r="AG4095" s="80">
        <x:v>1</x:v>
      </x:c>
      <x:c r="AL4095" s="165"/>
      <x:c r="AM4095" s="165"/>
      <x:c r="AN4095" s="165"/>
      <x:c r="AO4095" s="165"/>
      <x:c r="AP4095" s="165"/>
      <x:c r="AQ4095" s="165"/>
    </x:row>
    <x:row r="4096" spans="1:43" ht="16.5">
      <x:c r="A4096">
        <x:v>409000</x:v>
      </x:c>
      <x:c r="B4096" s="272">
        <x:v>838</x:v>
      </x:c>
      <x:c r="C4096" s="14">
        <x:v>1.35</x:v>
      </x:c>
      <x:c r="D4096" s="14">
        <x:v>1</x:v>
      </x:c>
      <x:c r="E4096" s="14"/>
      <x:c r="F4096" s="14"/>
      <x:c r="G4096" s="14"/>
      <x:c r="H4096" s="14"/>
      <x:c r="I4096" s="14"/>
      <x:c r="J4096" s="14"/>
      <x:c r="K4096" s="14"/>
      <x:c r="M4096" s="210">
        <x:v>3102</x:v>
      </x:c>
      <x:c r="O4096" t="s">
        <x:v>101</x:v>
      </x:c>
      <x:c r="AG4096" s="80">
        <x:v>2</x:v>
      </x:c>
      <x:c r="AL4096" s="165"/>
      <x:c r="AM4096" s="165"/>
      <x:c r="AN4096" s="165"/>
      <x:c r="AO4096" s="165"/>
      <x:c r="AP4096" s="165"/>
      <x:c r="AQ4096" s="165"/>
    </x:row>
    <x:row r="4097" spans="1:43" ht="16.5">
      <x:c r="A4097">
        <x:v>409100</x:v>
      </x:c>
      <x:c r="B4097" s="272">
        <x:v>838</x:v>
      </x:c>
      <x:c r="C4097" s="14">
        <x:f>42/30</x:f>
        <x:v>1.4</x:v>
      </x:c>
      <x:c r="D4097" s="14"/>
      <x:c r="E4097" s="14"/>
      <x:c r="F4097" s="14"/>
      <x:c r="G4097" s="14">
        <x:v>3</x:v>
      </x:c>
      <x:c r="H4097" s="14"/>
      <x:c r="I4097" s="14" t="s">
        <x:v>103</x:v>
      </x:c>
      <x:c r="J4097" s="14"/>
      <x:c r="K4097" s="14"/>
      <x:c r="M4097" s="210">
        <x:v>3102</x:v>
      </x:c>
      <x:c r="O4097" t="s">
        <x:v>101</x:v>
      </x:c>
      <x:c r="AG4097" s="80">
        <x:v>2</x:v>
      </x:c>
      <x:c r="AL4097" s="165"/>
      <x:c r="AM4097" s="165"/>
      <x:c r="AN4097" s="165"/>
      <x:c r="AO4097" s="165"/>
      <x:c r="AP4097" s="165"/>
      <x:c r="AQ4097" s="165"/>
    </x:row>
    <x:row r="4098" spans="1:43" ht="16.5">
      <x:c r="A4098">
        <x:v>409200</x:v>
      </x:c>
      <x:c r="B4098" s="272">
        <x:v>839</x:v>
      </x:c>
      <x:c r="C4098" s="14">
        <x:v>0.0001</x:v>
      </x:c>
      <x:c r="D4098" s="14">
        <x:v>1</x:v>
      </x:c>
      <x:c r="E4098" s="14"/>
      <x:c r="F4098" s="14"/>
      <x:c r="G4098" s="14"/>
      <x:c r="H4098" s="14"/>
      <x:c r="I4098" s="14"/>
      <x:c r="J4098" s="14"/>
      <x:c r="K4098" s="14"/>
      <x:c r="M4098" s="210">
        <x:v>3104</x:v>
      </x:c>
      <x:c r="N4098">
        <x:v>2</x:v>
      </x:c>
      <x:c r="P4098" t="s">
        <x:v>197</x:v>
      </x:c>
      <x:c r="AL4098" s="165"/>
      <x:c r="AM4098" s="165"/>
      <x:c r="AN4098" s="165"/>
      <x:c r="AO4098" s="165"/>
      <x:c r="AP4098" s="165"/>
      <x:c r="AQ4098" s="165"/>
    </x:row>
    <x:row r="4099" spans="1:43" ht="16.5">
      <x:c r="A4099">
        <x:v>409300</x:v>
      </x:c>
      <x:c r="B4099" s="272">
        <x:v>839</x:v>
      </x:c>
      <x:c r="C4099" s="14">
        <x:f>8.5/30</x:f>
        <x:v>0.283333333333333</x:v>
      </x:c>
      <x:c r="D4099" s="14"/>
      <x:c r="E4099" s="14"/>
      <x:c r="F4099" s="14"/>
      <x:c r="G4099" s="14">
        <x:v>2</x:v>
      </x:c>
      <x:c r="H4099" s="14"/>
      <x:c r="I4099" s="14" t="s">
        <x:v>102</x:v>
      </x:c>
      <x:c r="J4099" s="14"/>
      <x:c r="K4099" s="14"/>
      <x:c r="M4099" s="210">
        <x:v>3086</x:v>
      </x:c>
      <x:c r="O4099" t="s">
        <x:v>101</x:v>
      </x:c>
      <x:c r="AG4099" s="80">
        <x:v>1</x:v>
      </x:c>
      <x:c r="AH4099" s="32"/>
      <x:c r="AL4099" s="165"/>
      <x:c r="AM4099" s="165"/>
      <x:c r="AN4099" s="165"/>
      <x:c r="AO4099" s="165"/>
      <x:c r="AP4099" s="165"/>
      <x:c r="AQ4099" s="165"/>
    </x:row>
    <x:row r="4100" spans="1:43" ht="16.5">
      <x:c r="A4100">
        <x:v>409400</x:v>
      </x:c>
      <x:c r="B4100" s="272">
        <x:v>839</x:v>
      </x:c>
      <x:c r="C4100" s="14">
        <x:f>22/30</x:f>
        <x:v>0.733333333333333</x:v>
      </x:c>
      <x:c r="D4100" s="14"/>
      <x:c r="E4100" s="14"/>
      <x:c r="F4100" s="14"/>
      <x:c r="G4100" s="14">
        <x:v>3</x:v>
      </x:c>
      <x:c r="H4100" s="14"/>
      <x:c r="I4100" s="14" t="s">
        <x:v>104</x:v>
      </x:c>
      <x:c r="J4100" s="14"/>
      <x:c r="K4100" s="14"/>
      <x:c r="M4100" s="210">
        <x:v>3086</x:v>
      </x:c>
      <x:c r="O4100" t="s">
        <x:v>101</x:v>
      </x:c>
      <x:c r="AG4100" s="80">
        <x:v>1</x:v>
      </x:c>
      <x:c r="AH4100" s="32"/>
      <x:c r="AL4100" s="165"/>
      <x:c r="AM4100" s="165"/>
      <x:c r="AN4100" s="165"/>
      <x:c r="AO4100" s="165"/>
      <x:c r="AP4100" s="165"/>
      <x:c r="AQ4100" s="165"/>
    </x:row>
    <x:row r="4101" spans="1:43" ht="16.5">
      <x:c r="A4101">
        <x:v>409500</x:v>
      </x:c>
      <x:c r="B4101" s="272">
        <x:v>839</x:v>
      </x:c>
      <x:c r="C4101" s="14">
        <x:f>36/30</x:f>
        <x:v>1.2</x:v>
      </x:c>
      <x:c r="D4101" s="14"/>
      <x:c r="E4101" s="14"/>
      <x:c r="F4101" s="14"/>
      <x:c r="G4101" s="14">
        <x:v>4</x:v>
      </x:c>
      <x:c r="H4101" s="14"/>
      <x:c r="I4101" s="14" t="s">
        <x:v>100</x:v>
      </x:c>
      <x:c r="J4101" s="14"/>
      <x:c r="K4101" s="14"/>
      <x:c r="M4101" s="210">
        <x:v>3086</x:v>
      </x:c>
      <x:c r="O4101" t="s">
        <x:v>101</x:v>
      </x:c>
      <x:c r="AG4101" s="80">
        <x:v>1</x:v>
      </x:c>
      <x:c r="AH4101" s="32"/>
      <x:c r="AL4101" s="165"/>
      <x:c r="AM4101" s="165"/>
      <x:c r="AN4101" s="165"/>
      <x:c r="AO4101" s="165"/>
      <x:c r="AP4101" s="165"/>
      <x:c r="AQ4101" s="165"/>
    </x:row>
    <x:row r="4102" spans="1:43" ht="16.5">
      <x:c r="A4102">
        <x:v>409600</x:v>
      </x:c>
      <x:c r="B4102" s="272">
        <x:v>839</x:v>
      </x:c>
      <x:c r="C4102" s="14">
        <x:f>50/30</x:f>
        <x:v>1.66666666666667</x:v>
      </x:c>
      <x:c r="D4102" s="14"/>
      <x:c r="E4102" s="14"/>
      <x:c r="F4102" s="14"/>
      <x:c r="G4102" s="14">
        <x:v>5</x:v>
      </x:c>
      <x:c r="H4102" s="14"/>
      <x:c r="I4102" s="14" t="s">
        <x:v>103</x:v>
      </x:c>
      <x:c r="J4102" s="14"/>
      <x:c r="K4102" s="14"/>
      <x:c r="M4102" s="210">
        <x:v>3086</x:v>
      </x:c>
      <x:c r="O4102" t="s">
        <x:v>101</x:v>
      </x:c>
      <x:c r="AG4102" s="80">
        <x:v>1</x:v>
      </x:c>
      <x:c r="AH4102" s="32"/>
      <x:c r="AL4102" s="165"/>
      <x:c r="AM4102" s="165"/>
      <x:c r="AN4102" s="165"/>
      <x:c r="AO4102" s="165"/>
      <x:c r="AP4102" s="165"/>
      <x:c r="AQ4102" s="165"/>
    </x:row>
    <x:row r="4103" spans="1:43" ht="16.5">
      <x:c r="A4103">
        <x:v>409700</x:v>
      </x:c>
      <x:c r="B4103" s="272">
        <x:v>839</x:v>
      </x:c>
      <x:c r="C4103" s="14">
        <x:f>63/30</x:f>
        <x:v>2.1</x:v>
      </x:c>
      <x:c r="D4103" s="14"/>
      <x:c r="E4103" s="14"/>
      <x:c r="F4103" s="14"/>
      <x:c r="G4103" s="14">
        <x:v>6</x:v>
      </x:c>
      <x:c r="H4103" s="14"/>
      <x:c r="I4103" s="14" t="s">
        <x:v>102</x:v>
      </x:c>
      <x:c r="J4103" s="14"/>
      <x:c r="K4103" s="14"/>
      <x:c r="M4103" s="210">
        <x:v>3086</x:v>
      </x:c>
      <x:c r="O4103" t="s">
        <x:v>101</x:v>
      </x:c>
      <x:c r="AG4103" s="80">
        <x:v>1</x:v>
      </x:c>
      <x:c r="AH4103" s="32"/>
      <x:c r="AL4103" s="165"/>
      <x:c r="AM4103" s="165"/>
      <x:c r="AN4103" s="165"/>
      <x:c r="AO4103" s="165"/>
      <x:c r="AP4103" s="165"/>
      <x:c r="AQ4103" s="165"/>
    </x:row>
    <x:row r="4104" spans="1:43" ht="16.5">
      <x:c r="A4104">
        <x:v>409800</x:v>
      </x:c>
      <x:c r="B4104" s="272">
        <x:v>839</x:v>
      </x:c>
      <x:c r="C4104" s="14">
        <x:f>81/30</x:f>
        <x:v>2.7</x:v>
      </x:c>
      <x:c r="D4104" s="14"/>
      <x:c r="E4104" s="14"/>
      <x:c r="F4104" s="14"/>
      <x:c r="G4104" s="14">
        <x:v>5</x:v>
      </x:c>
      <x:c r="H4104" s="14"/>
      <x:c r="I4104" s="14" t="s">
        <x:v>104</x:v>
      </x:c>
      <x:c r="J4104" s="14"/>
      <x:c r="K4104" s="14"/>
      <x:c r="M4104" s="210">
        <x:v>3086</x:v>
      </x:c>
      <x:c r="O4104" t="s">
        <x:v>101</x:v>
      </x:c>
      <x:c r="AG4104" s="80">
        <x:v>1</x:v>
      </x:c>
      <x:c r="AH4104" s="32"/>
      <x:c r="AL4104" s="165"/>
      <x:c r="AM4104" s="165"/>
      <x:c r="AN4104" s="165"/>
      <x:c r="AO4104" s="165"/>
      <x:c r="AP4104" s="165"/>
      <x:c r="AQ4104" s="165"/>
    </x:row>
    <x:row r="4105" spans="1:43" ht="16.5">
      <x:c r="A4105">
        <x:v>409900</x:v>
      </x:c>
      <x:c r="B4105" s="272">
        <x:v>839</x:v>
      </x:c>
      <x:c r="C4105" s="14">
        <x:f>99/30</x:f>
        <x:v>3.3</x:v>
      </x:c>
      <x:c r="D4105" s="14"/>
      <x:c r="E4105" s="14"/>
      <x:c r="F4105" s="14"/>
      <x:c r="G4105" s="14">
        <x:v>6</x:v>
      </x:c>
      <x:c r="H4105" s="14"/>
      <x:c r="I4105" s="14" t="s">
        <x:v>100</x:v>
      </x:c>
      <x:c r="J4105" s="14"/>
      <x:c r="K4105" s="14"/>
      <x:c r="M4105" s="210">
        <x:v>3086</x:v>
      </x:c>
      <x:c r="O4105" t="s">
        <x:v>101</x:v>
      </x:c>
      <x:c r="AG4105" s="80">
        <x:v>2</x:v>
      </x:c>
      <x:c r="AH4105" s="32"/>
      <x:c r="AL4105" s="165"/>
      <x:c r="AM4105" s="165"/>
      <x:c r="AN4105" s="165"/>
      <x:c r="AO4105" s="165"/>
      <x:c r="AP4105" s="165"/>
      <x:c r="AQ4105" s="165"/>
    </x:row>
    <x:row r="4106" spans="1:43" ht="16.5">
      <x:c r="A4106">
        <x:v>410000</x:v>
      </x:c>
      <x:c r="B4106" s="272">
        <x:v>840</x:v>
      </x:c>
      <x:c r="C4106" s="14">
        <x:f>9/30</x:f>
        <x:v>0.3</x:v>
      </x:c>
      <x:c r="D4106" s="14"/>
      <x:c r="E4106" s="14"/>
      <x:c r="F4106" s="14"/>
      <x:c r="G4106" s="14">
        <x:v>5</x:v>
      </x:c>
      <x:c r="H4106" s="14"/>
      <x:c r="I4106" s="14" t="s">
        <x:v>100</x:v>
      </x:c>
      <x:c r="J4106" s="14"/>
      <x:c r="K4106" s="14" t="s">
        <x:v>113</x:v>
      </x:c>
      <x:c r="M4106" s="210">
        <x:v>3086</x:v>
      </x:c>
      <x:c r="O4106" t="s">
        <x:v>101</x:v>
      </x:c>
      <x:c r="AG4106" s="80">
        <x:v>2</x:v>
      </x:c>
      <x:c r="AH4106" s="32" t="s">
        <x:v>410</x:v>
      </x:c>
      <x:c r="AL4106" s="165"/>
      <x:c r="AM4106" s="165"/>
      <x:c r="AN4106" s="165"/>
      <x:c r="AO4106" s="165"/>
      <x:c r="AP4106" s="165"/>
      <x:c r="AQ4106" s="165"/>
    </x:row>
    <x:row r="4107" spans="1:43" ht="16.5">
      <x:c r="A4107">
        <x:v>410100</x:v>
      </x:c>
      <x:c r="B4107" s="272">
        <x:v>840</x:v>
      </x:c>
      <x:c r="C4107" s="14">
        <x:f>20/30</x:f>
        <x:v>0.666666666666667</x:v>
      </x:c>
      <x:c r="D4107" s="14"/>
      <x:c r="E4107" s="14"/>
      <x:c r="F4107" s="14"/>
      <x:c r="G4107" s="14">
        <x:v>5</x:v>
      </x:c>
      <x:c r="H4107" s="14"/>
      <x:c r="I4107" s="14" t="s">
        <x:v>102</x:v>
      </x:c>
      <x:c r="J4107" s="14"/>
      <x:c r="K4107" s="14" t="s">
        <x:v>113</x:v>
      </x:c>
      <x:c r="M4107" s="210">
        <x:v>3086</x:v>
      </x:c>
      <x:c r="O4107" t="s">
        <x:v>101</x:v>
      </x:c>
      <x:c r="AG4107" s="80">
        <x:v>2</x:v>
      </x:c>
      <x:c r="AH4107" s="32" t="s">
        <x:v>593</x:v>
      </x:c>
      <x:c r="AL4107" s="165"/>
      <x:c r="AM4107" s="165"/>
      <x:c r="AN4107" s="165"/>
      <x:c r="AO4107" s="165"/>
      <x:c r="AP4107" s="165"/>
      <x:c r="AQ4107" s="165"/>
    </x:row>
    <x:row r="4108" spans="1:43" ht="16.5">
      <x:c r="A4108">
        <x:v>410200</x:v>
      </x:c>
      <x:c r="B4108" s="272">
        <x:v>841</x:v>
      </x:c>
      <x:c r="C4108" s="14">
        <x:f>68/30</x:f>
        <x:v>2.26666666666667</x:v>
      </x:c>
      <x:c r="D4108" s="14"/>
      <x:c r="E4108" s="14"/>
      <x:c r="F4108" s="14"/>
      <x:c r="G4108" s="14">
        <x:v>3</x:v>
      </x:c>
      <x:c r="H4108" s="14"/>
      <x:c r="I4108" s="14" t="s">
        <x:v>103</x:v>
      </x:c>
      <x:c r="J4108" s="14"/>
      <x:c r="K4108" s="14"/>
      <x:c r="M4108" s="210">
        <x:v>3102</x:v>
      </x:c>
      <x:c r="O4108" t="s">
        <x:v>101</x:v>
      </x:c>
      <x:c r="AG4108" s="80">
        <x:v>1</x:v>
      </x:c>
      <x:c r="AL4108" s="165"/>
      <x:c r="AM4108" s="165"/>
      <x:c r="AN4108" s="165"/>
      <x:c r="AO4108" s="165"/>
      <x:c r="AP4108" s="165"/>
      <x:c r="AQ4108" s="165"/>
    </x:row>
    <x:row r="4109" spans="1:43" ht="16.5">
      <x:c r="A4109">
        <x:v>410300</x:v>
      </x:c>
      <x:c r="B4109" s="272">
        <x:v>841</x:v>
      </x:c>
      <x:c r="C4109" s="14">
        <x:f>76/30</x:f>
        <x:v>2.53333333333333</x:v>
      </x:c>
      <x:c r="D4109" s="14"/>
      <x:c r="E4109" s="14"/>
      <x:c r="F4109" s="14"/>
      <x:c r="G4109" s="14">
        <x:v>4</x:v>
      </x:c>
      <x:c r="H4109" s="14"/>
      <x:c r="I4109" s="14" t="s">
        <x:v>100</x:v>
      </x:c>
      <x:c r="J4109" s="14"/>
      <x:c r="K4109" s="14"/>
      <x:c r="M4109" s="210">
        <x:v>3102</x:v>
      </x:c>
      <x:c r="O4109" t="s">
        <x:v>101</x:v>
      </x:c>
      <x:c r="AG4109" s="80">
        <x:v>1</x:v>
      </x:c>
      <x:c r="AL4109" s="165"/>
      <x:c r="AM4109" s="165"/>
      <x:c r="AN4109" s="165"/>
      <x:c r="AO4109" s="165"/>
      <x:c r="AP4109" s="165"/>
      <x:c r="AQ4109" s="165"/>
    </x:row>
    <x:row r="4110" spans="1:43" ht="16.5">
      <x:c r="A4110">
        <x:v>410400</x:v>
      </x:c>
      <x:c r="B4110" s="272">
        <x:v>841</x:v>
      </x:c>
      <x:c r="C4110" s="14">
        <x:f>84/30</x:f>
        <x:v>2.8</x:v>
      </x:c>
      <x:c r="D4110" s="14"/>
      <x:c r="E4110" s="14"/>
      <x:c r="F4110" s="14"/>
      <x:c r="G4110" s="14">
        <x:v>3</x:v>
      </x:c>
      <x:c r="H4110" s="14"/>
      <x:c r="I4110" s="14" t="s">
        <x:v>103</x:v>
      </x:c>
      <x:c r="J4110" s="14"/>
      <x:c r="K4110" s="14"/>
      <x:c r="M4110" s="210">
        <x:v>3102</x:v>
      </x:c>
      <x:c r="O4110" t="s">
        <x:v>101</x:v>
      </x:c>
      <x:c r="AG4110" s="80">
        <x:v>1</x:v>
      </x:c>
      <x:c r="AL4110" s="165"/>
      <x:c r="AM4110" s="165"/>
      <x:c r="AN4110" s="165"/>
      <x:c r="AO4110" s="165"/>
      <x:c r="AP4110" s="165"/>
      <x:c r="AQ4110" s="165"/>
    </x:row>
    <x:row r="4111" spans="1:43" ht="16.5">
      <x:c r="A4111">
        <x:v>410500</x:v>
      </x:c>
      <x:c r="B4111" s="272">
        <x:v>841</x:v>
      </x:c>
      <x:c r="C4111" s="14">
        <x:f>92/30</x:f>
        <x:v>3.06666666666667</x:v>
      </x:c>
      <x:c r="D4111" s="14"/>
      <x:c r="E4111" s="14"/>
      <x:c r="F4111" s="14"/>
      <x:c r="G4111" s="14">
        <x:v>4</x:v>
      </x:c>
      <x:c r="H4111" s="14"/>
      <x:c r="I4111" s="14" t="s">
        <x:v>102</x:v>
      </x:c>
      <x:c r="J4111" s="14"/>
      <x:c r="K4111" s="14"/>
      <x:c r="M4111" s="210">
        <x:v>3102</x:v>
      </x:c>
      <x:c r="O4111" t="s">
        <x:v>101</x:v>
      </x:c>
      <x:c r="AG4111" s="80">
        <x:v>1</x:v>
      </x:c>
      <x:c r="AL4111" s="165"/>
      <x:c r="AM4111" s="165"/>
      <x:c r="AN4111" s="165"/>
      <x:c r="AO4111" s="165"/>
      <x:c r="AP4111" s="165"/>
      <x:c r="AQ4111" s="165"/>
    </x:row>
    <x:row r="4112" spans="1:43" ht="16.5">
      <x:c r="A4112">
        <x:v>410600</x:v>
      </x:c>
      <x:c r="B4112" s="272">
        <x:v>841</x:v>
      </x:c>
      <x:c r="C4112" s="14">
        <x:f>100/30</x:f>
        <x:v>3.33333333333333</x:v>
      </x:c>
      <x:c r="D4112" s="14"/>
      <x:c r="E4112" s="14"/>
      <x:c r="F4112" s="14"/>
      <x:c r="G4112" s="14">
        <x:v>3</x:v>
      </x:c>
      <x:c r="H4112" s="14"/>
      <x:c r="I4112" s="14" t="s">
        <x:v>104</x:v>
      </x:c>
      <x:c r="J4112" s="14"/>
      <x:c r="K4112" s="14"/>
      <x:c r="M4112" s="210">
        <x:v>3102</x:v>
      </x:c>
      <x:c r="O4112" t="s">
        <x:v>101</x:v>
      </x:c>
      <x:c r="AG4112" s="80">
        <x:v>1</x:v>
      </x:c>
      <x:c r="AL4112" s="165"/>
      <x:c r="AM4112" s="165"/>
      <x:c r="AN4112" s="165"/>
      <x:c r="AO4112" s="165"/>
      <x:c r="AP4112" s="165"/>
      <x:c r="AQ4112" s="165"/>
    </x:row>
    <x:row r="4113" spans="1:43" ht="16.5">
      <x:c r="A4113">
        <x:v>410700</x:v>
      </x:c>
      <x:c r="B4113" s="272">
        <x:v>841</x:v>
      </x:c>
      <x:c r="C4113" s="14">
        <x:f>108/39</x:f>
        <x:v>2.76923076923077</x:v>
      </x:c>
      <x:c r="D4113" s="14"/>
      <x:c r="E4113" s="14"/>
      <x:c r="F4113" s="14"/>
      <x:c r="G4113" s="14">
        <x:v>4</x:v>
      </x:c>
      <x:c r="H4113" s="14"/>
      <x:c r="I4113" s="14" t="s">
        <x:v>103</x:v>
      </x:c>
      <x:c r="J4113" s="14"/>
      <x:c r="K4113" s="14"/>
      <x:c r="M4113" s="210">
        <x:v>3102</x:v>
      </x:c>
      <x:c r="O4113" t="s">
        <x:v>101</x:v>
      </x:c>
      <x:c r="AG4113" s="80">
        <x:v>1</x:v>
      </x:c>
      <x:c r="AL4113" s="165"/>
      <x:c r="AM4113" s="165"/>
      <x:c r="AN4113" s="165"/>
      <x:c r="AO4113" s="165"/>
      <x:c r="AP4113" s="165"/>
      <x:c r="AQ4113" s="165"/>
    </x:row>
    <x:row r="4114" spans="1:43" ht="16.5">
      <x:c r="A4114">
        <x:v>410800</x:v>
      </x:c>
      <x:c r="B4114" s="272">
        <x:v>841</x:v>
      </x:c>
      <x:c r="C4114" s="14">
        <x:f>116/30</x:f>
        <x:v>3.86666666666667</x:v>
      </x:c>
      <x:c r="D4114" s="14"/>
      <x:c r="E4114" s="14"/>
      <x:c r="F4114" s="14"/>
      <x:c r="G4114" s="14">
        <x:v>3</x:v>
      </x:c>
      <x:c r="H4114" s="14"/>
      <x:c r="I4114" s="14" t="s">
        <x:v>102</x:v>
      </x:c>
      <x:c r="J4114" s="14"/>
      <x:c r="K4114" s="14"/>
      <x:c r="M4114" s="210">
        <x:v>3102</x:v>
      </x:c>
      <x:c r="O4114" t="s">
        <x:v>101</x:v>
      </x:c>
      <x:c r="AG4114" s="80">
        <x:v>1</x:v>
      </x:c>
      <x:c r="AL4114" s="165"/>
      <x:c r="AM4114" s="165"/>
      <x:c r="AN4114" s="165"/>
      <x:c r="AO4114" s="165"/>
      <x:c r="AP4114" s="165"/>
      <x:c r="AQ4114" s="165"/>
    </x:row>
    <x:row r="4115" spans="1:43" ht="16.5">
      <x:c r="A4115">
        <x:v>410900</x:v>
      </x:c>
      <x:c r="B4115" s="272">
        <x:v>841</x:v>
      </x:c>
      <x:c r="C4115" s="14">
        <x:f>124/30</x:f>
        <x:v>4.13333333333333</x:v>
      </x:c>
      <x:c r="D4115" s="14"/>
      <x:c r="E4115" s="14"/>
      <x:c r="F4115" s="14"/>
      <x:c r="G4115" s="14">
        <x:v>4</x:v>
      </x:c>
      <x:c r="H4115" s="14"/>
      <x:c r="I4115" s="14" t="s">
        <x:v>104</x:v>
      </x:c>
      <x:c r="J4115" s="14"/>
      <x:c r="K4115" s="14"/>
      <x:c r="M4115" s="210">
        <x:v>3102</x:v>
      </x:c>
      <x:c r="O4115" t="s">
        <x:v>101</x:v>
      </x:c>
      <x:c r="AG4115" s="80">
        <x:v>1</x:v>
      </x:c>
      <x:c r="AL4115" s="165"/>
      <x:c r="AM4115" s="165"/>
      <x:c r="AN4115" s="165"/>
      <x:c r="AO4115" s="165"/>
      <x:c r="AP4115" s="165"/>
      <x:c r="AQ4115" s="165"/>
    </x:row>
    <x:row r="4116" spans="1:43" ht="16.5">
      <x:c r="A4116">
        <x:v>411000</x:v>
      </x:c>
      <x:c r="B4116" s="272">
        <x:v>841</x:v>
      </x:c>
      <x:c r="C4116" s="14">
        <x:f>132/30</x:f>
        <x:v>4.4</x:v>
      </x:c>
      <x:c r="D4116" s="14"/>
      <x:c r="E4116" s="14"/>
      <x:c r="F4116" s="14"/>
      <x:c r="G4116" s="14">
        <x:v>3</x:v>
      </x:c>
      <x:c r="H4116" s="14"/>
      <x:c r="I4116" s="14" t="s">
        <x:v>103</x:v>
      </x:c>
      <x:c r="J4116" s="14"/>
      <x:c r="K4116" s="14"/>
      <x:c r="M4116" s="210">
        <x:v>3102</x:v>
      </x:c>
      <x:c r="O4116" t="s">
        <x:v>101</x:v>
      </x:c>
      <x:c r="AG4116" s="80">
        <x:v>1</x:v>
      </x:c>
      <x:c r="AL4116" s="165"/>
      <x:c r="AM4116" s="165"/>
      <x:c r="AN4116" s="165"/>
      <x:c r="AO4116" s="165"/>
      <x:c r="AP4116" s="165"/>
      <x:c r="AQ4116" s="165"/>
    </x:row>
    <x:row r="4117" spans="1:43" ht="16.5">
      <x:c r="A4117">
        <x:v>411100</x:v>
      </x:c>
      <x:c r="B4117" s="272">
        <x:v>841</x:v>
      </x:c>
      <x:c r="C4117" s="14">
        <x:f>140/30</x:f>
        <x:v>4.66666666666667</x:v>
      </x:c>
      <x:c r="D4117" s="14"/>
      <x:c r="E4117" s="14"/>
      <x:c r="F4117" s="14"/>
      <x:c r="G4117" s="14">
        <x:v>4</x:v>
      </x:c>
      <x:c r="H4117" s="14"/>
      <x:c r="I4117" s="14" t="s">
        <x:v>102</x:v>
      </x:c>
      <x:c r="J4117" s="14"/>
      <x:c r="K4117" s="14"/>
      <x:c r="M4117" s="210">
        <x:v>3102</x:v>
      </x:c>
      <x:c r="O4117" t="s">
        <x:v>101</x:v>
      </x:c>
      <x:c r="AG4117" s="80">
        <x:v>1</x:v>
      </x:c>
      <x:c r="AL4117" s="165"/>
      <x:c r="AM4117" s="165"/>
      <x:c r="AN4117" s="165"/>
      <x:c r="AO4117" s="165"/>
      <x:c r="AP4117" s="165"/>
      <x:c r="AQ4117" s="165"/>
    </x:row>
    <x:row r="4118" spans="1:43" ht="16.5">
      <x:c r="A4118">
        <x:v>411200</x:v>
      </x:c>
      <x:c r="B4118" s="272">
        <x:v>841</x:v>
      </x:c>
      <x:c r="C4118" s="14">
        <x:f>183/30</x:f>
        <x:v>6.1</x:v>
      </x:c>
      <x:c r="D4118" s="14"/>
      <x:c r="E4118" s="14"/>
      <x:c r="F4118" s="14"/>
      <x:c r="G4118" s="14">
        <x:v>2</x:v>
      </x:c>
      <x:c r="H4118" s="14"/>
      <x:c r="I4118" s="14" t="s">
        <x:v>103</x:v>
      </x:c>
      <x:c r="J4118" s="14"/>
      <x:c r="K4118" s="14"/>
      <x:c r="M4118" s="210">
        <x:v>3086</x:v>
      </x:c>
      <x:c r="O4118" t="s">
        <x:v>101</x:v>
      </x:c>
      <x:c r="AL4118" s="165"/>
      <x:c r="AM4118" s="165"/>
      <x:c r="AN4118" s="165"/>
      <x:c r="AO4118" s="165"/>
      <x:c r="AP4118" s="165"/>
      <x:c r="AQ4118" s="165"/>
    </x:row>
    <x:row r="4119" spans="1:43" ht="16.5">
      <x:c r="A4119">
        <x:v>411300</x:v>
      </x:c>
      <x:c r="B4119" s="272">
        <x:v>841</x:v>
      </x:c>
      <x:c r="C4119" s="14">
        <x:f>201/30</x:f>
        <x:v>6.7</x:v>
      </x:c>
      <x:c r="D4119" s="14"/>
      <x:c r="E4119" s="14"/>
      <x:c r="F4119" s="14"/>
      <x:c r="G4119" s="14">
        <x:v>5</x:v>
      </x:c>
      <x:c r="H4119" s="14"/>
      <x:c r="I4119" s="14" t="s">
        <x:v>100</x:v>
      </x:c>
      <x:c r="J4119" s="14"/>
      <x:c r="K4119" s="14"/>
      <x:c r="M4119" s="210">
        <x:v>3086</x:v>
      </x:c>
      <x:c r="O4119" t="s">
        <x:v>101</x:v>
      </x:c>
      <x:c r="AG4119" s="80">
        <x:v>2</x:v>
      </x:c>
      <x:c r="AL4119" s="165"/>
      <x:c r="AM4119" s="165"/>
      <x:c r="AN4119" s="165"/>
      <x:c r="AO4119" s="165"/>
      <x:c r="AP4119" s="165"/>
      <x:c r="AQ4119" s="165"/>
    </x:row>
    <x:row r="4120" spans="1:43" ht="16.5">
      <x:c r="A4120">
        <x:v>411400</x:v>
      </x:c>
      <x:c r="B4120" s="272">
        <x:v>841</x:v>
      </x:c>
      <x:c r="C4120" s="14">
        <x:f>221/30</x:f>
        <x:v>7.36666666666667</x:v>
      </x:c>
      <x:c r="D4120" s="14"/>
      <x:c r="E4120" s="14"/>
      <x:c r="F4120" s="14"/>
      <x:c r="G4120" s="14">
        <x:v>6</x:v>
      </x:c>
      <x:c r="H4120" s="14"/>
      <x:c r="I4120" s="14" t="s">
        <x:v>112</x:v>
      </x:c>
      <x:c r="J4120" s="14"/>
      <x:c r="K4120" s="14"/>
      <x:c r="M4120" s="210">
        <x:v>3095</x:v>
      </x:c>
      <x:c r="O4120" t="s">
        <x:v>101</x:v>
      </x:c>
      <x:c r="AG4120" s="80">
        <x:v>2</x:v>
      </x:c>
      <x:c r="AL4120" s="165"/>
      <x:c r="AM4120" s="165"/>
      <x:c r="AN4120" s="165"/>
      <x:c r="AO4120" s="165"/>
      <x:c r="AP4120" s="165"/>
      <x:c r="AQ4120" s="165"/>
    </x:row>
    <x:row r="4121" spans="1:43" ht="16.5">
      <x:c r="A4121">
        <x:v>411500</x:v>
      </x:c>
      <x:c r="B4121" s="273">
        <x:v>842</x:v>
      </x:c>
      <x:c r="C4121" s="44">
        <x:f>39/30</x:f>
        <x:v>1.3</x:v>
      </x:c>
      <x:c r="D4121" s="44"/>
      <x:c r="E4121" s="44"/>
      <x:c r="F4121" s="44"/>
      <x:c r="G4121" s="44">
        <x:v>2</x:v>
      </x:c>
      <x:c r="H4121" s="44"/>
      <x:c r="I4121" s="44" t="s">
        <x:v>103</x:v>
      </x:c>
      <x:c r="J4121" s="44"/>
      <x:c r="K4121" s="44"/>
      <x:c r="M4121" s="210">
        <x:v>3111</x:v>
      </x:c>
      <x:c r="O4121" t="s">
        <x:v>101</x:v>
      </x:c>
      <x:c r="AG4121" s="80">
        <x:v>1</x:v>
      </x:c>
      <x:c r="AL4121" s="165"/>
      <x:c r="AM4121" s="165"/>
      <x:c r="AN4121" s="165"/>
      <x:c r="AO4121" s="165"/>
      <x:c r="AP4121" s="165"/>
      <x:c r="AQ4121" s="165"/>
    </x:row>
    <x:row r="4122" spans="1:43" ht="16.5">
      <x:c r="A4122">
        <x:v>411600</x:v>
      </x:c>
      <x:c r="B4122" s="273">
        <x:v>842</x:v>
      </x:c>
      <x:c r="C4122" s="44">
        <x:f>45/30</x:f>
        <x:v>1.5</x:v>
      </x:c>
      <x:c r="D4122" s="44"/>
      <x:c r="E4122" s="44"/>
      <x:c r="F4122" s="44"/>
      <x:c r="G4122" s="44">
        <x:v>2</x:v>
      </x:c>
      <x:c r="H4122" s="44"/>
      <x:c r="I4122" s="44" t="s">
        <x:v>104</x:v>
      </x:c>
      <x:c r="J4122" s="44"/>
      <x:c r="K4122" s="44"/>
      <x:c r="M4122" s="210">
        <x:v>3111</x:v>
      </x:c>
      <x:c r="O4122" t="s">
        <x:v>101</x:v>
      </x:c>
      <x:c r="AG4122" s="80">
        <x:v>1</x:v>
      </x:c>
      <x:c r="AL4122" s="165"/>
      <x:c r="AM4122" s="165"/>
      <x:c r="AN4122" s="165"/>
      <x:c r="AO4122" s="165"/>
      <x:c r="AP4122" s="165"/>
      <x:c r="AQ4122" s="165"/>
    </x:row>
    <x:row r="4123" spans="1:43" ht="16.5">
      <x:c r="A4123">
        <x:v>411700</x:v>
      </x:c>
      <x:c r="B4123" s="273">
        <x:v>842</x:v>
      </x:c>
      <x:c r="C4123" s="44">
        <x:f>60/30</x:f>
        <x:v>2</x:v>
      </x:c>
      <x:c r="D4123" s="44"/>
      <x:c r="E4123" s="44"/>
      <x:c r="F4123" s="44"/>
      <x:c r="G4123" s="44">
        <x:v>3</x:v>
      </x:c>
      <x:c r="H4123" s="44"/>
      <x:c r="I4123" s="44" t="s">
        <x:v>100</x:v>
      </x:c>
      <x:c r="J4123" s="44"/>
      <x:c r="K4123" s="44"/>
      <x:c r="M4123" s="210">
        <x:v>3111</x:v>
      </x:c>
      <x:c r="O4123" t="s">
        <x:v>101</x:v>
      </x:c>
      <x:c r="AG4123" s="80">
        <x:v>1</x:v>
      </x:c>
      <x:c r="AL4123" s="165"/>
      <x:c r="AM4123" s="165"/>
      <x:c r="AN4123" s="165"/>
      <x:c r="AO4123" s="165"/>
      <x:c r="AP4123" s="165"/>
      <x:c r="AQ4123" s="165"/>
    </x:row>
    <x:row r="4124" spans="1:43" ht="16.5">
      <x:c r="A4124">
        <x:v>411800</x:v>
      </x:c>
      <x:c r="B4124" s="273">
        <x:v>842</x:v>
      </x:c>
      <x:c r="C4124" s="44">
        <x:f>73/30</x:f>
        <x:v>2.43333333333333</x:v>
      </x:c>
      <x:c r="D4124" s="44"/>
      <x:c r="E4124" s="44"/>
      <x:c r="F4124" s="44"/>
      <x:c r="G4124" s="44">
        <x:v>4</x:v>
      </x:c>
      <x:c r="H4124" s="44"/>
      <x:c r="I4124" s="44" t="s">
        <x:v>102</x:v>
      </x:c>
      <x:c r="J4124" s="44"/>
      <x:c r="K4124" s="44"/>
      <x:c r="M4124" s="210">
        <x:v>3111</x:v>
      </x:c>
      <x:c r="O4124" t="s">
        <x:v>101</x:v>
      </x:c>
      <x:c r="AG4124" s="80">
        <x:v>2</x:v>
      </x:c>
      <x:c r="AL4124" s="165"/>
      <x:c r="AM4124" s="165"/>
      <x:c r="AN4124" s="165"/>
      <x:c r="AO4124" s="165"/>
      <x:c r="AP4124" s="165"/>
      <x:c r="AQ4124" s="165"/>
    </x:row>
    <x:row r="4125" spans="1:43" ht="16.5">
      <x:c r="A4125">
        <x:v>411900</x:v>
      </x:c>
      <x:c r="B4125" s="273">
        <x:v>843</x:v>
      </x:c>
      <x:c r="C4125" s="44">
        <x:f>36/30</x:f>
        <x:v>1.2</x:v>
      </x:c>
      <x:c r="D4125" s="44"/>
      <x:c r="E4125" s="44"/>
      <x:c r="F4125" s="44"/>
      <x:c r="G4125" s="44">
        <x:v>2</x:v>
      </x:c>
      <x:c r="H4125" s="44"/>
      <x:c r="I4125" s="44" t="s">
        <x:v>103</x:v>
      </x:c>
      <x:c r="J4125" s="44"/>
      <x:c r="K4125" s="44"/>
      <x:c r="M4125" s="210">
        <x:v>3113</x:v>
      </x:c>
      <x:c r="O4125" t="s">
        <x:v>101</x:v>
      </x:c>
      <x:c r="AG4125" s="80">
        <x:v>1</x:v>
      </x:c>
      <x:c r="AL4125" s="165"/>
      <x:c r="AM4125" s="165"/>
      <x:c r="AN4125" s="165"/>
      <x:c r="AO4125" s="165"/>
      <x:c r="AP4125" s="165"/>
      <x:c r="AQ4125" s="165"/>
    </x:row>
    <x:row r="4126" spans="1:43" ht="16.5">
      <x:c r="A4126">
        <x:v>412000</x:v>
      </x:c>
      <x:c r="B4126" s="273">
        <x:v>843</x:v>
      </x:c>
      <x:c r="C4126" s="44">
        <x:f>42/30</x:f>
        <x:v>1.4</x:v>
      </x:c>
      <x:c r="D4126" s="44"/>
      <x:c r="E4126" s="44"/>
      <x:c r="F4126" s="44"/>
      <x:c r="G4126" s="44">
        <x:v>2</x:v>
      </x:c>
      <x:c r="H4126" s="44"/>
      <x:c r="I4126" s="44" t="s">
        <x:v>104</x:v>
      </x:c>
      <x:c r="J4126" s="44"/>
      <x:c r="K4126" s="44"/>
      <x:c r="M4126" s="210">
        <x:v>3113</x:v>
      </x:c>
      <x:c r="O4126" t="s">
        <x:v>101</x:v>
      </x:c>
      <x:c r="AG4126" s="80">
        <x:v>1</x:v>
      </x:c>
      <x:c r="AL4126" s="165"/>
      <x:c r="AM4126" s="165"/>
      <x:c r="AN4126" s="165"/>
      <x:c r="AO4126" s="165"/>
      <x:c r="AP4126" s="165"/>
      <x:c r="AQ4126" s="165"/>
    </x:row>
    <x:row r="4127" spans="1:43" ht="16.5">
      <x:c r="A4127">
        <x:v>412100</x:v>
      </x:c>
      <x:c r="B4127" s="273">
        <x:v>843</x:v>
      </x:c>
      <x:c r="C4127" s="44">
        <x:f>61/30</x:f>
        <x:v>2.03333333333333</x:v>
      </x:c>
      <x:c r="D4127" s="44"/>
      <x:c r="E4127" s="44"/>
      <x:c r="F4127" s="44"/>
      <x:c r="G4127" s="44">
        <x:v>5</x:v>
      </x:c>
      <x:c r="H4127" s="44"/>
      <x:c r="I4127" s="44" t="s">
        <x:v>100</x:v>
      </x:c>
      <x:c r="J4127" s="44"/>
      <x:c r="K4127" s="44"/>
      <x:c r="M4127" s="210">
        <x:v>3113</x:v>
      </x:c>
      <x:c r="O4127" t="s">
        <x:v>101</x:v>
      </x:c>
      <x:c r="AG4127" s="80">
        <x:v>2</x:v>
      </x:c>
      <x:c r="AL4127" s="165"/>
      <x:c r="AM4127" s="165"/>
      <x:c r="AN4127" s="165"/>
      <x:c r="AO4127" s="165"/>
      <x:c r="AP4127" s="165"/>
      <x:c r="AQ4127" s="165"/>
    </x:row>
    <x:row r="4128" spans="1:43" ht="16.5">
      <x:c r="A4128">
        <x:v>412200</x:v>
      </x:c>
      <x:c r="B4128" s="273">
        <x:v>844</x:v>
      </x:c>
      <x:c r="C4128" s="44">
        <x:f>32/30</x:f>
        <x:v>1.06666666666667</x:v>
      </x:c>
      <x:c r="D4128" s="44"/>
      <x:c r="E4128" s="44"/>
      <x:c r="F4128" s="44"/>
      <x:c r="G4128" s="44">
        <x:v>6</x:v>
      </x:c>
      <x:c r="H4128" s="44"/>
      <x:c r="I4128" s="44" t="s">
        <x:v>102</x:v>
      </x:c>
      <x:c r="J4128" s="44"/>
      <x:c r="K4128" s="44" t="s">
        <x:v>106</x:v>
      </x:c>
      <x:c r="M4128" s="210">
        <x:v>3115</x:v>
      </x:c>
      <x:c r="O4128" t="s">
        <x:v>101</x:v>
      </x:c>
      <x:c r="AG4128" s="80">
        <x:v>2</x:v>
      </x:c>
      <x:c r="AH4128" s="32" t="s">
        <x:v>429</x:v>
      </x:c>
      <x:c r="AL4128" s="165"/>
      <x:c r="AM4128" s="165"/>
      <x:c r="AN4128" s="165"/>
      <x:c r="AO4128" s="165"/>
      <x:c r="AP4128" s="165"/>
      <x:c r="AQ4128" s="165"/>
    </x:row>
    <x:row r="4129" spans="1:43" ht="16.5">
      <x:c r="A4129">
        <x:v>412300</x:v>
      </x:c>
      <x:c r="B4129" s="273">
        <x:v>845</x:v>
      </x:c>
      <x:c r="C4129" s="44">
        <x:v>1.6</x:v>
      </x:c>
      <x:c r="D4129" s="44">
        <x:v>1</x:v>
      </x:c>
      <x:c r="E4129" s="44"/>
      <x:c r="F4129" s="44"/>
      <x:c r="G4129" s="44"/>
      <x:c r="H4129" s="44"/>
      <x:c r="I4129" s="44"/>
      <x:c r="J4129" s="44"/>
      <x:c r="K4129" s="44" t="s">
        <x:v>113</x:v>
      </x:c>
      <x:c r="M4129" s="210"/>
      <x:c r="AG4129" s="80">
        <x:v>1</x:v>
      </x:c>
      <x:c r="AH4129" s="32"/>
      <x:c r="AL4129" s="165"/>
      <x:c r="AM4129" s="165"/>
      <x:c r="AN4129" s="165"/>
      <x:c r="AO4129" s="165"/>
      <x:c r="AP4129" s="165"/>
      <x:c r="AQ4129" s="165"/>
    </x:row>
    <x:row r="4130" spans="1:43" ht="16.5">
      <x:c r="A4130">
        <x:v>412400</x:v>
      </x:c>
      <x:c r="B4130" s="273">
        <x:v>845</x:v>
      </x:c>
      <x:c r="C4130" s="44">
        <x:f t="shared" ref="C4130:C4134" si="277">C4129+0.15</x:f>
        <x:v>1.75</x:v>
      </x:c>
      <x:c r="D4130" s="44">
        <x:v>1</x:v>
      </x:c>
      <x:c r="E4130" s="44"/>
      <x:c r="F4130" s="44"/>
      <x:c r="G4130" s="44"/>
      <x:c r="H4130" s="44"/>
      <x:c r="I4130" s="44"/>
      <x:c r="J4130" s="44"/>
      <x:c r="K4130" s="44" t="s">
        <x:v>113</x:v>
      </x:c>
      <x:c r="M4130" s="210"/>
      <x:c r="AG4130" s="80">
        <x:v>1</x:v>
      </x:c>
      <x:c r="AH4130" s="32"/>
      <x:c r="AL4130" s="165"/>
      <x:c r="AM4130" s="165"/>
      <x:c r="AN4130" s="165"/>
      <x:c r="AO4130" s="165"/>
      <x:c r="AP4130" s="165"/>
      <x:c r="AQ4130" s="165"/>
    </x:row>
    <x:row r="4131" spans="1:43" ht="16.5">
      <x:c r="A4131">
        <x:v>412500</x:v>
      </x:c>
      <x:c r="B4131" s="273">
        <x:v>845</x:v>
      </x:c>
      <x:c r="C4131" s="44">
        <x:f t="shared" si="277"/>
        <x:v>1.9</x:v>
      </x:c>
      <x:c r="D4131" s="44">
        <x:v>1</x:v>
      </x:c>
      <x:c r="E4131" s="44"/>
      <x:c r="F4131" s="44"/>
      <x:c r="G4131" s="44"/>
      <x:c r="H4131" s="44"/>
      <x:c r="I4131" s="44"/>
      <x:c r="J4131" s="44"/>
      <x:c r="K4131" s="44" t="s">
        <x:v>106</x:v>
      </x:c>
      <x:c r="M4131" s="210"/>
      <x:c r="AG4131" s="80">
        <x:v>1</x:v>
      </x:c>
      <x:c r="AH4131" s="32"/>
      <x:c r="AL4131" s="165"/>
      <x:c r="AM4131" s="165"/>
      <x:c r="AN4131" s="165"/>
      <x:c r="AO4131" s="165"/>
      <x:c r="AP4131" s="165"/>
      <x:c r="AQ4131" s="165"/>
    </x:row>
    <x:row r="4132" spans="1:43" ht="16.5">
      <x:c r="A4132">
        <x:v>412600</x:v>
      </x:c>
      <x:c r="B4132" s="273">
        <x:v>845</x:v>
      </x:c>
      <x:c r="C4132" s="44">
        <x:f t="shared" si="277"/>
        <x:v>2.05</x:v>
      </x:c>
      <x:c r="D4132" s="44">
        <x:v>1</x:v>
      </x:c>
      <x:c r="E4132" s="44"/>
      <x:c r="F4132" s="44"/>
      <x:c r="G4132" s="44"/>
      <x:c r="H4132" s="44"/>
      <x:c r="I4132" s="44"/>
      <x:c r="J4132" s="44"/>
      <x:c r="K4132" s="44" t="s">
        <x:v>113</x:v>
      </x:c>
      <x:c r="M4132" s="210"/>
      <x:c r="AG4132" s="80">
        <x:v>2</x:v>
      </x:c>
      <x:c r="AH4132" s="32"/>
      <x:c r="AL4132" s="165"/>
      <x:c r="AM4132" s="165"/>
      <x:c r="AN4132" s="165"/>
      <x:c r="AO4132" s="165"/>
      <x:c r="AP4132" s="165"/>
      <x:c r="AQ4132" s="165"/>
    </x:row>
    <x:row r="4133" spans="1:43" ht="16.5">
      <x:c r="A4133">
        <x:v>412700</x:v>
      </x:c>
      <x:c r="B4133" s="273">
        <x:v>845</x:v>
      </x:c>
      <x:c r="C4133" s="44">
        <x:f t="shared" si="277"/>
        <x:v>2.2</x:v>
      </x:c>
      <x:c r="D4133" s="44">
        <x:v>1</x:v>
      </x:c>
      <x:c r="E4133" s="44"/>
      <x:c r="F4133" s="44"/>
      <x:c r="G4133" s="44"/>
      <x:c r="H4133" s="44"/>
      <x:c r="I4133" s="44"/>
      <x:c r="J4133" s="44"/>
      <x:c r="K4133" s="44" t="s">
        <x:v>113</x:v>
      </x:c>
      <x:c r="M4133" s="210"/>
      <x:c r="AG4133" s="80">
        <x:v>2</x:v>
      </x:c>
      <x:c r="AH4133" s="32"/>
      <x:c r="AL4133" s="165"/>
      <x:c r="AM4133" s="165"/>
      <x:c r="AN4133" s="165"/>
      <x:c r="AO4133" s="165"/>
      <x:c r="AP4133" s="165"/>
      <x:c r="AQ4133" s="165"/>
    </x:row>
    <x:row r="4134" spans="1:43" ht="16.5">
      <x:c r="A4134">
        <x:v>412800</x:v>
      </x:c>
      <x:c r="B4134" s="273">
        <x:v>845</x:v>
      </x:c>
      <x:c r="C4134" s="44">
        <x:f t="shared" si="277"/>
        <x:v>2.35</x:v>
      </x:c>
      <x:c r="D4134" s="44">
        <x:v>1</x:v>
      </x:c>
      <x:c r="E4134" s="44"/>
      <x:c r="F4134" s="44"/>
      <x:c r="G4134" s="44"/>
      <x:c r="H4134" s="44"/>
      <x:c r="I4134" s="44"/>
      <x:c r="J4134" s="44"/>
      <x:c r="K4134" s="44" t="s">
        <x:v>106</x:v>
      </x:c>
      <x:c r="M4134" s="210"/>
      <x:c r="AG4134" s="80">
        <x:v>2</x:v>
      </x:c>
      <x:c r="AH4134" s="32"/>
      <x:c r="AL4134" s="165"/>
      <x:c r="AM4134" s="165"/>
      <x:c r="AN4134" s="165"/>
      <x:c r="AO4134" s="165"/>
      <x:c r="AP4134" s="165"/>
      <x:c r="AQ4134" s="165"/>
    </x:row>
    <x:row r="4135" spans="1:43" ht="16.5">
      <x:c r="A4135">
        <x:v>412900</x:v>
      </x:c>
      <x:c r="B4135" s="273">
        <x:v>845</x:v>
      </x:c>
      <x:c r="C4135" s="44">
        <x:f>71/30</x:f>
        <x:v>2.36666666666667</x:v>
      </x:c>
      <x:c r="D4135" s="44"/>
      <x:c r="E4135" s="44"/>
      <x:c r="F4135" s="44"/>
      <x:c r="G4135" s="44">
        <x:v>3</x:v>
      </x:c>
      <x:c r="H4135" s="44"/>
      <x:c r="I4135" s="44" t="s">
        <x:v>100</x:v>
      </x:c>
      <x:c r="J4135" s="44"/>
      <x:c r="K4135" s="44" t="s">
        <x:v>113</x:v>
      </x:c>
      <x:c r="M4135" s="210">
        <x:v>3111</x:v>
      </x:c>
      <x:c r="O4135" t="s">
        <x:v>101</x:v>
      </x:c>
      <x:c r="AG4135" s="80">
        <x:v>2</x:v>
      </x:c>
      <x:c r="AH4135" s="32" t="s">
        <x:v>655</x:v>
      </x:c>
      <x:c r="AL4135" s="165"/>
      <x:c r="AM4135" s="165"/>
      <x:c r="AN4135" s="165"/>
      <x:c r="AO4135" s="165"/>
      <x:c r="AP4135" s="165"/>
      <x:c r="AQ4135" s="165"/>
    </x:row>
    <x:row r="4136" spans="1:43" ht="16.5">
      <x:c r="A4136">
        <x:v>413000</x:v>
      </x:c>
      <x:c r="B4136" s="273">
        <x:v>845</x:v>
      </x:c>
      <x:c r="C4136" s="44">
        <x:f>77/30</x:f>
        <x:v>2.56666666666667</x:v>
      </x:c>
      <x:c r="D4136" s="44"/>
      <x:c r="E4136" s="44"/>
      <x:c r="F4136" s="44"/>
      <x:c r="G4136" s="44">
        <x:v>3</x:v>
      </x:c>
      <x:c r="H4136" s="44"/>
      <x:c r="I4136" s="44" t="s">
        <x:v>102</x:v>
      </x:c>
      <x:c r="J4136" s="44"/>
      <x:c r="K4136" s="44" t="s">
        <x:v>113</x:v>
      </x:c>
      <x:c r="M4136" s="210">
        <x:v>3111</x:v>
      </x:c>
      <x:c r="O4136" t="s">
        <x:v>101</x:v>
      </x:c>
      <x:c r="AG4136" s="80">
        <x:v>2</x:v>
      </x:c>
      <x:c r="AH4136" s="32" t="s">
        <x:v>655</x:v>
      </x:c>
      <x:c r="AL4136" s="165"/>
      <x:c r="AM4136" s="165"/>
      <x:c r="AN4136" s="165"/>
      <x:c r="AO4136" s="165"/>
      <x:c r="AP4136" s="165"/>
      <x:c r="AQ4136" s="165"/>
    </x:row>
    <x:row r="4137" spans="1:43" ht="16.5">
      <x:c r="A4137">
        <x:v>413100</x:v>
      </x:c>
      <x:c r="B4137" s="273">
        <x:v>845</x:v>
      </x:c>
      <x:c r="C4137" s="44">
        <x:f>83/30</x:f>
        <x:v>2.76666666666667</x:v>
      </x:c>
      <x:c r="D4137" s="44"/>
      <x:c r="E4137" s="44"/>
      <x:c r="F4137" s="44"/>
      <x:c r="G4137" s="44">
        <x:v>2</x:v>
      </x:c>
      <x:c r="H4137" s="44"/>
      <x:c r="I4137" s="44" t="s">
        <x:v>103</x:v>
      </x:c>
      <x:c r="J4137" s="44"/>
      <x:c r="K4137" s="44" t="s">
        <x:v>106</x:v>
      </x:c>
      <x:c r="M4137" s="210">
        <x:v>3115</x:v>
      </x:c>
      <x:c r="O4137" t="s">
        <x:v>101</x:v>
      </x:c>
      <x:c r="AG4137" s="80">
        <x:v>2</x:v>
      </x:c>
      <x:c r="AH4137" s="32" t="s">
        <x:v>655</x:v>
      </x:c>
      <x:c r="AL4137" s="165"/>
      <x:c r="AM4137" s="165"/>
      <x:c r="AN4137" s="165"/>
      <x:c r="AO4137" s="165"/>
      <x:c r="AP4137" s="165"/>
      <x:c r="AQ4137" s="165"/>
    </x:row>
    <x:row r="4138" spans="1:43" ht="16.5">
      <x:c r="A4138">
        <x:v>413200</x:v>
      </x:c>
      <x:c r="B4138" s="273">
        <x:v>845</x:v>
      </x:c>
      <x:c r="C4138" s="44">
        <x:f>89/30</x:f>
        <x:v>2.96666666666667</x:v>
      </x:c>
      <x:c r="D4138" s="44">
        <x:v>1</x:v>
      </x:c>
      <x:c r="E4138" s="44"/>
      <x:c r="F4138" s="44"/>
      <x:c r="G4138" s="44"/>
      <x:c r="H4138" s="44"/>
      <x:c r="I4138" s="44"/>
      <x:c r="J4138" s="44"/>
      <x:c r="K4138" s="44" t="s">
        <x:v>113</x:v>
      </x:c>
      <x:c r="M4138" s="210"/>
      <x:c r="AG4138" s="80">
        <x:v>2</x:v>
      </x:c>
      <x:c r="AH4138" s="32"/>
      <x:c r="AL4138" s="165"/>
      <x:c r="AM4138" s="165"/>
      <x:c r="AN4138" s="165"/>
      <x:c r="AO4138" s="165"/>
      <x:c r="AP4138" s="165"/>
      <x:c r="AQ4138" s="165"/>
    </x:row>
    <x:row r="4139" spans="1:43" ht="16.5">
      <x:c r="A4139">
        <x:v>413300</x:v>
      </x:c>
      <x:c r="B4139" s="273">
        <x:v>845</x:v>
      </x:c>
      <x:c r="C4139" s="44">
        <x:f>95/30</x:f>
        <x:v>3.16666666666667</x:v>
      </x:c>
      <x:c r="D4139" s="44">
        <x:v>1</x:v>
      </x:c>
      <x:c r="E4139" s="44"/>
      <x:c r="F4139" s="44"/>
      <x:c r="G4139" s="44"/>
      <x:c r="H4139" s="44"/>
      <x:c r="I4139" s="44"/>
      <x:c r="J4139" s="44"/>
      <x:c r="K4139" s="44" t="s">
        <x:v>113</x:v>
      </x:c>
      <x:c r="M4139" s="210"/>
      <x:c r="AG4139" s="80">
        <x:v>2</x:v>
      </x:c>
      <x:c r="AH4139" s="32"/>
      <x:c r="AL4139" s="165"/>
      <x:c r="AM4139" s="165"/>
      <x:c r="AN4139" s="165"/>
      <x:c r="AO4139" s="165"/>
      <x:c r="AP4139" s="165"/>
      <x:c r="AQ4139" s="165"/>
    </x:row>
    <x:row r="4140" spans="1:43" ht="16.5">
      <x:c r="A4140">
        <x:v>413400</x:v>
      </x:c>
      <x:c r="B4140" s="273">
        <x:v>845</x:v>
      </x:c>
      <x:c r="C4140" s="44">
        <x:f>101/30</x:f>
        <x:v>3.36666666666667</x:v>
      </x:c>
      <x:c r="D4140" s="44">
        <x:v>1</x:v>
      </x:c>
      <x:c r="E4140" s="44"/>
      <x:c r="F4140" s="44"/>
      <x:c r="G4140" s="44"/>
      <x:c r="H4140" s="44"/>
      <x:c r="I4140" s="44"/>
      <x:c r="J4140" s="44"/>
      <x:c r="K4140" s="44" t="s">
        <x:v>106</x:v>
      </x:c>
      <x:c r="M4140" s="210"/>
      <x:c r="AG4140" s="80">
        <x:v>1</x:v>
      </x:c>
      <x:c r="AH4140" s="32"/>
      <x:c r="AL4140" s="165"/>
      <x:c r="AM4140" s="165"/>
      <x:c r="AN4140" s="165"/>
      <x:c r="AO4140" s="165"/>
      <x:c r="AP4140" s="165"/>
      <x:c r="AQ4140" s="165"/>
    </x:row>
    <x:row r="4141" spans="1:43" ht="16.5">
      <x:c r="A4141">
        <x:v>413500</x:v>
      </x:c>
      <x:c r="B4141" s="44">
        <x:v>847</x:v>
      </x:c>
      <x:c r="C4141" s="44">
        <x:f>325/30</x:f>
        <x:v>10.8333333333333</x:v>
      </x:c>
      <x:c r="D4141" s="44"/>
      <x:c r="E4141" s="44"/>
      <x:c r="F4141" s="44"/>
      <x:c r="G4141" s="44">
        <x:v>2</x:v>
      </x:c>
      <x:c r="H4141" s="44"/>
      <x:c r="I4141" s="44" t="s">
        <x:v>100</x:v>
      </x:c>
      <x:c r="J4141" s="44"/>
      <x:c r="K4141" s="44"/>
      <x:c r="M4141" s="210">
        <x:v>3115</x:v>
      </x:c>
      <x:c r="AG4141" s="80">
        <x:v>2</x:v>
      </x:c>
      <x:c r="AH4141" s="32"/>
      <x:c r="AL4141" s="165"/>
      <x:c r="AM4141" s="165"/>
      <x:c r="AN4141" s="165"/>
      <x:c r="AO4141" s="165"/>
      <x:c r="AP4141" s="165"/>
      <x:c r="AQ4141" s="165"/>
    </x:row>
    <x:row r="4142" spans="1:43" ht="16.5">
      <x:c r="A4142">
        <x:v>413600</x:v>
      </x:c>
      <x:c r="B4142" s="273">
        <x:v>847</x:v>
      </x:c>
      <x:c r="C4142" s="44">
        <x:f>339/30</x:f>
        <x:v>11.3</x:v>
      </x:c>
      <x:c r="D4142" s="44"/>
      <x:c r="E4142" s="44"/>
      <x:c r="F4142" s="44"/>
      <x:c r="G4142" s="44">
        <x:v>5</x:v>
      </x:c>
      <x:c r="H4142" s="44"/>
      <x:c r="I4142" s="44" t="s">
        <x:v>102</x:v>
      </x:c>
      <x:c r="J4142" s="44"/>
      <x:c r="K4142" s="44"/>
      <x:c r="M4142" s="210"/>
      <x:c r="AG4142" s="80">
        <x:v>2</x:v>
      </x:c>
      <x:c r="AH4142" s="32"/>
      <x:c r="AL4142" s="165"/>
      <x:c r="AM4142" s="165"/>
      <x:c r="AN4142" s="165"/>
      <x:c r="AO4142" s="165"/>
      <x:c r="AP4142" s="165"/>
      <x:c r="AQ4142" s="165"/>
    </x:row>
    <x:row r="4143" spans="1:43" ht="16.5">
      <x:c r="A4143">
        <x:v>413700</x:v>
      </x:c>
      <x:c r="B4143" s="273">
        <x:v>847</x:v>
      </x:c>
      <x:c r="C4143" s="44">
        <x:f>377/30</x:f>
        <x:v>12.5666666666667</x:v>
      </x:c>
      <x:c r="D4143" s="44">
        <x:v>1</x:v>
      </x:c>
      <x:c r="E4143" s="44"/>
      <x:c r="F4143" s="44"/>
      <x:c r="G4143" s="44"/>
      <x:c r="H4143" s="44"/>
      <x:c r="I4143" s="44"/>
      <x:c r="J4143" s="44"/>
      <x:c r="K4143" s="44"/>
      <x:c r="M4143" s="210">
        <x:v>3133</x:v>
      </x:c>
      <x:c r="N4143">
        <x:v>2</x:v>
      </x:c>
      <x:c r="P4143" s="423" t="s">
        <x:v>631</x:v>
      </x:c>
      <x:c r="AH4143" s="32"/>
      <x:c r="AL4143" s="165"/>
      <x:c r="AM4143" s="165"/>
      <x:c r="AN4143" s="165"/>
      <x:c r="AO4143" s="165"/>
      <x:c r="AP4143" s="165"/>
      <x:c r="AQ4143" s="165"/>
    </x:row>
    <x:row r="4144" spans="1:43" ht="16.5">
      <x:c r="A4144">
        <x:v>413800</x:v>
      </x:c>
      <x:c r="B4144" s="273">
        <x:v>848</x:v>
      </x:c>
      <x:c r="C4144" s="44">
        <x:f>237/30</x:f>
        <x:v>7.9</x:v>
      </x:c>
      <x:c r="D4144" s="44"/>
      <x:c r="E4144" s="44"/>
      <x:c r="F4144" s="44"/>
      <x:c r="G4144" s="44">
        <x:v>4</x:v>
      </x:c>
      <x:c r="H4144" s="44"/>
      <x:c r="I4144" s="44" t="s">
        <x:v>100</x:v>
      </x:c>
      <x:c r="J4144" s="44"/>
      <x:c r="K4144" s="44"/>
      <x:c r="M4144" s="210">
        <x:v>3115</x:v>
      </x:c>
      <x:c r="O4144" t="s">
        <x:v>101</x:v>
      </x:c>
      <x:c r="AH4144" s="32"/>
      <x:c r="AL4144" s="165"/>
      <x:c r="AM4144" s="165"/>
      <x:c r="AN4144" s="165"/>
      <x:c r="AO4144" s="165"/>
      <x:c r="AP4144" s="165"/>
      <x:c r="AQ4144" s="165"/>
    </x:row>
    <x:row r="4145" spans="1:43" ht="15" customHeight="1">
      <x:c r="A4145">
        <x:v>413900</x:v>
      </x:c>
      <x:c r="B4145" s="273">
        <x:v>849</x:v>
      </x:c>
      <x:c r="C4145" s="44">
        <x:v>5.2</x:v>
      </x:c>
      <x:c r="D4145" s="44">
        <x:v>1</x:v>
      </x:c>
      <x:c r="E4145" s="44"/>
      <x:c r="F4145" s="44"/>
      <x:c r="G4145" s="44"/>
      <x:c r="H4145" s="44"/>
      <x:c r="I4145" s="44" t="s">
        <x:v>112</x:v>
      </x:c>
      <x:c r="J4145" s="44"/>
      <x:c r="K4145" s="44"/>
      <x:c r="M4145" s="210"/>
      <x:c r="AH4145" s="32"/>
      <x:c r="AL4145" s="165"/>
      <x:c r="AM4145" s="165"/>
      <x:c r="AN4145" s="165"/>
      <x:c r="AO4145" s="165"/>
      <x:c r="AP4145" s="165"/>
      <x:c r="AQ4145" s="165"/>
    </x:row>
    <x:row r="4146" spans="1:43" ht="16.5">
      <x:c r="A4146">
        <x:v>414000</x:v>
      </x:c>
      <x:c r="B4146" s="273">
        <x:v>849</x:v>
      </x:c>
      <x:c r="C4146" s="44">
        <x:f>170/30</x:f>
        <x:v>5.66666666666667</x:v>
      </x:c>
      <x:c r="D4146" s="44"/>
      <x:c r="E4146" s="44"/>
      <x:c r="F4146" s="44"/>
      <x:c r="G4146" s="44">
        <x:v>4</x:v>
      </x:c>
      <x:c r="H4146" s="44"/>
      <x:c r="I4146" s="44"/>
      <x:c r="J4146" s="44"/>
      <x:c r="K4146" s="44"/>
      <x:c r="M4146" s="210">
        <x:v>3113</x:v>
      </x:c>
      <x:c r="O4146" t="s">
        <x:v>101</x:v>
      </x:c>
      <x:c r="AH4146" s="32"/>
      <x:c r="AL4146" s="165"/>
      <x:c r="AM4146" s="165"/>
      <x:c r="AN4146" s="165"/>
      <x:c r="AO4146" s="165"/>
      <x:c r="AP4146" s="165"/>
      <x:c r="AQ4146" s="165"/>
    </x:row>
    <x:row r="4147" spans="1:43" ht="16.5">
      <x:c r="A4147">
        <x:v>414100</x:v>
      </x:c>
      <x:c r="B4147" s="273">
        <x:v>849</x:v>
      </x:c>
      <x:c r="C4147" s="44">
        <x:f>175/30</x:f>
        <x:v>5.83333333333333</x:v>
      </x:c>
      <x:c r="D4147" s="44"/>
      <x:c r="E4147" s="44"/>
      <x:c r="F4147" s="44"/>
      <x:c r="G4147" s="44"/>
      <x:c r="H4147" s="44"/>
      <x:c r="I4147" s="44"/>
      <x:c r="J4147" s="44"/>
      <x:c r="K4147" s="44"/>
      <x:c r="M4147" s="210">
        <x:v>3111</x:v>
      </x:c>
      <x:c r="O4147" t="s">
        <x:v>101</x:v>
      </x:c>
      <x:c r="AH4147" s="32"/>
      <x:c r="AL4147" s="165"/>
      <x:c r="AM4147" s="165"/>
      <x:c r="AN4147" s="165"/>
      <x:c r="AO4147" s="165"/>
      <x:c r="AP4147" s="165"/>
      <x:c r="AQ4147" s="165"/>
    </x:row>
    <x:row r="4148" spans="1:43" ht="16.5">
      <x:c r="A4148">
        <x:v>414200</x:v>
      </x:c>
      <x:c r="B4148" s="273">
        <x:v>849</x:v>
      </x:c>
      <x:c r="C4148" s="44">
        <x:f>180/30</x:f>
        <x:v>6</x:v>
      </x:c>
      <x:c r="D4148" s="44"/>
      <x:c r="E4148" s="44"/>
      <x:c r="F4148" s="44"/>
      <x:c r="G4148" s="44"/>
      <x:c r="H4148" s="44"/>
      <x:c r="I4148" s="44"/>
      <x:c r="J4148" s="44"/>
      <x:c r="K4148" s="44"/>
      <x:c r="M4148" s="210">
        <x:v>3115</x:v>
      </x:c>
      <x:c r="O4148" t="s">
        <x:v>101</x:v>
      </x:c>
      <x:c r="AH4148" s="32"/>
      <x:c r="AL4148" s="165"/>
      <x:c r="AM4148" s="165"/>
      <x:c r="AN4148" s="165"/>
      <x:c r="AO4148" s="165"/>
      <x:c r="AP4148" s="165"/>
      <x:c r="AQ4148" s="165"/>
    </x:row>
    <x:row r="4149" spans="1:43" ht="16.5">
      <x:c r="A4149">
        <x:v>414300</x:v>
      </x:c>
      <x:c r="B4149" s="118">
        <x:v>850</x:v>
      </x:c>
      <x:c r="C4149" s="11">
        <x:f>10/30</x:f>
        <x:v>0.333333333333333</x:v>
      </x:c>
      <x:c r="G4149">
        <x:v>4</x:v>
      </x:c>
      <x:c r="I4149" t="s">
        <x:v>104</x:v>
      </x:c>
      <x:c r="M4149" s="210">
        <x:v>3137</x:v>
      </x:c>
      <x:c r="O4149" t="s">
        <x:v>101</x:v>
      </x:c>
      <x:c r="AG4149" s="80">
        <x:v>1</x:v>
      </x:c>
      <x:c r="AH4149" s="32"/>
      <x:c r="AL4149" s="165"/>
      <x:c r="AM4149" s="165"/>
      <x:c r="AN4149" s="165"/>
      <x:c r="AO4149" s="165"/>
      <x:c r="AP4149" s="165"/>
      <x:c r="AQ4149" s="165"/>
    </x:row>
    <x:row r="4150" spans="1:43" ht="16.5">
      <x:c r="A4150">
        <x:v>414400</x:v>
      </x:c>
      <x:c r="B4150" s="118">
        <x:v>850</x:v>
      </x:c>
      <x:c r="C4150" s="11">
        <x:f>16/30</x:f>
        <x:v>0.533333333333333</x:v>
      </x:c>
      <x:c r="G4150">
        <x:v>2</x:v>
      </x:c>
      <x:c r="I4150" t="s">
        <x:v>103</x:v>
      </x:c>
      <x:c r="M4150" s="210">
        <x:v>3137</x:v>
      </x:c>
      <x:c r="O4150" t="s">
        <x:v>101</x:v>
      </x:c>
      <x:c r="AG4150" s="80">
        <x:v>1</x:v>
      </x:c>
      <x:c r="AH4150" s="32"/>
      <x:c r="AL4150" s="165"/>
      <x:c r="AM4150" s="165"/>
      <x:c r="AN4150" s="165"/>
      <x:c r="AO4150" s="165"/>
      <x:c r="AP4150" s="165"/>
      <x:c r="AQ4150" s="165"/>
    </x:row>
    <x:row r="4151" spans="1:43" ht="16.5">
      <x:c r="A4151">
        <x:v>414500</x:v>
      </x:c>
      <x:c r="B4151" s="118">
        <x:v>850</x:v>
      </x:c>
      <x:c r="C4151" s="11">
        <x:f>44/30</x:f>
        <x:v>1.46666666666667</x:v>
      </x:c>
      <x:c r="G4151">
        <x:v>3</x:v>
      </x:c>
      <x:c r="I4151" t="s">
        <x:v>100</x:v>
      </x:c>
      <x:c r="K4151" s="150"/>
      <x:c r="M4151" s="210">
        <x:v>3137</x:v>
      </x:c>
      <x:c r="O4151" t="s">
        <x:v>101</x:v>
      </x:c>
      <x:c r="AG4151" s="80">
        <x:v>2</x:v>
      </x:c>
      <x:c r="AH4151" s="32"/>
      <x:c r="AL4151" s="165"/>
      <x:c r="AM4151" s="165"/>
      <x:c r="AN4151" s="165"/>
      <x:c r="AO4151" s="165"/>
      <x:c r="AP4151" s="165"/>
      <x:c r="AQ4151" s="165"/>
    </x:row>
    <x:row r="4152" spans="1:43" ht="16.5">
      <x:c r="A4152">
        <x:v>414600</x:v>
      </x:c>
      <x:c r="B4152" s="118">
        <x:v>851</x:v>
      </x:c>
      <x:c r="C4152" s="11">
        <x:f>14/30</x:f>
        <x:v>0.466666666666667</x:v>
      </x:c>
      <x:c r="G4152">
        <x:v>2</x:v>
      </x:c>
      <x:c r="I4152" t="s">
        <x:v>104</x:v>
      </x:c>
      <x:c r="K4152" s="150"/>
      <x:c r="M4152" s="210">
        <x:v>3139</x:v>
      </x:c>
      <x:c r="O4152" t="s">
        <x:v>101</x:v>
      </x:c>
      <x:c r="AG4152" s="80">
        <x:v>1</x:v>
      </x:c>
      <x:c r="AH4152" s="32"/>
      <x:c r="AL4152" s="165"/>
      <x:c r="AM4152" s="165"/>
      <x:c r="AN4152" s="165"/>
      <x:c r="AO4152" s="165"/>
      <x:c r="AP4152" s="165"/>
      <x:c r="AQ4152" s="165"/>
    </x:row>
    <x:row r="4153" spans="1:43" ht="16.5">
      <x:c r="A4153">
        <x:v>414700</x:v>
      </x:c>
      <x:c r="B4153" s="118">
        <x:v>851</x:v>
      </x:c>
      <x:c r="C4153" s="11">
        <x:f>20/30</x:f>
        <x:v>0.666666666666667</x:v>
      </x:c>
      <x:c r="G4153">
        <x:v>3</x:v>
      </x:c>
      <x:c r="K4153" s="150"/>
      <x:c r="M4153" s="210">
        <x:v>3139</x:v>
      </x:c>
      <x:c r="O4153" t="s">
        <x:v>101</x:v>
      </x:c>
      <x:c r="AG4153" s="80">
        <x:v>1</x:v>
      </x:c>
      <x:c r="AH4153" s="32"/>
      <x:c r="AL4153" s="165"/>
      <x:c r="AM4153" s="165"/>
      <x:c r="AN4153" s="165"/>
      <x:c r="AO4153" s="165"/>
      <x:c r="AP4153" s="165"/>
      <x:c r="AQ4153" s="165"/>
    </x:row>
    <x:row r="4154" spans="1:43" ht="16.5">
      <x:c r="A4154">
        <x:v>414800</x:v>
      </x:c>
      <x:c r="B4154" s="118">
        <x:v>851</x:v>
      </x:c>
      <x:c r="C4154" s="11">
        <x:f>34/30</x:f>
        <x:v>1.13333333333333</x:v>
      </x:c>
      <x:c r="G4154">
        <x:v>2</x:v>
      </x:c>
      <x:c r="I4154" t="s">
        <x:v>103</x:v>
      </x:c>
      <x:c r="K4154" s="150"/>
      <x:c r="M4154" s="210">
        <x:v>3139</x:v>
      </x:c>
      <x:c r="O4154" t="s">
        <x:v>101</x:v>
      </x:c>
      <x:c r="AG4154" s="80">
        <x:v>1</x:v>
      </x:c>
      <x:c r="AH4154" s="32"/>
      <x:c r="AL4154" s="165"/>
      <x:c r="AM4154" s="165"/>
      <x:c r="AN4154" s="165"/>
      <x:c r="AO4154" s="165"/>
      <x:c r="AP4154" s="165"/>
      <x:c r="AQ4154" s="165"/>
    </x:row>
    <x:row r="4155" spans="1:43" ht="16.5">
      <x:c r="A4155">
        <x:v>414900</x:v>
      </x:c>
      <x:c r="B4155" s="118">
        <x:v>851</x:v>
      </x:c>
      <x:c r="C4155" s="11">
        <x:f>43/30</x:f>
        <x:v>1.43333333333333</x:v>
      </x:c>
      <x:c r="G4155">
        <x:v>3</x:v>
      </x:c>
      <x:c r="K4155" s="150"/>
      <x:c r="M4155" s="210">
        <x:v>3139</x:v>
      </x:c>
      <x:c r="O4155" t="s">
        <x:v>101</x:v>
      </x:c>
      <x:c r="AG4155" s="80">
        <x:v>2</x:v>
      </x:c>
      <x:c r="AH4155" s="32"/>
      <x:c r="AL4155" s="165"/>
      <x:c r="AM4155" s="165"/>
      <x:c r="AN4155" s="165"/>
      <x:c r="AO4155" s="165"/>
      <x:c r="AP4155" s="165"/>
      <x:c r="AQ4155" s="165"/>
    </x:row>
    <x:row r="4156" spans="1:43" ht="16.5">
      <x:c r="A4156">
        <x:v>415000</x:v>
      </x:c>
      <x:c r="B4156" s="118">
        <x:v>851</x:v>
      </x:c>
      <x:c r="C4156" s="11">
        <x:f>70/30</x:f>
        <x:v>2.33333333333333</x:v>
      </x:c>
      <x:c r="G4156">
        <x:v>5</x:v>
      </x:c>
      <x:c r="I4156" t="s">
        <x:v>102</x:v>
      </x:c>
      <x:c r="K4156" s="150"/>
      <x:c r="M4156" s="210">
        <x:v>3140</x:v>
      </x:c>
      <x:c r="O4156" t="s">
        <x:v>101</x:v>
      </x:c>
      <x:c r="AG4156" s="80">
        <x:v>2</x:v>
      </x:c>
      <x:c r="AH4156" s="32"/>
      <x:c r="AL4156" s="165"/>
      <x:c r="AM4156" s="165"/>
      <x:c r="AN4156" s="165"/>
      <x:c r="AO4156" s="165"/>
      <x:c r="AP4156" s="165"/>
      <x:c r="AQ4156" s="165"/>
    </x:row>
    <x:row r="4157" spans="1:43" ht="16.5">
      <x:c r="A4157">
        <x:v>415100</x:v>
      </x:c>
      <x:c r="B4157" s="118">
        <x:v>852</x:v>
      </x:c>
      <x:c r="C4157" s="11">
        <x:f>18/30</x:f>
        <x:v>0.6</x:v>
      </x:c>
      <x:c r="G4157">
        <x:v>2</x:v>
      </x:c>
      <x:c r="I4157" t="s">
        <x:v>104</x:v>
      </x:c>
      <x:c r="K4157" s="150"/>
      <x:c r="M4157" s="210">
        <x:v>3169</x:v>
      </x:c>
      <x:c r="O4157" t="s">
        <x:v>101</x:v>
      </x:c>
      <x:c r="AG4157" s="80">
        <x:v>1</x:v>
      </x:c>
      <x:c r="AH4157" s="32" t="s">
        <x:v>656</x:v>
      </x:c>
      <x:c r="AL4157" s="165"/>
      <x:c r="AM4157" s="165"/>
      <x:c r="AN4157" s="165"/>
      <x:c r="AO4157" s="165"/>
      <x:c r="AP4157" s="165"/>
      <x:c r="AQ4157" s="165"/>
    </x:row>
    <x:row r="4158" spans="1:43" ht="16.5">
      <x:c r="A4158">
        <x:v>415200</x:v>
      </x:c>
      <x:c r="B4158" s="118">
        <x:v>852</x:v>
      </x:c>
      <x:c r="C4158" s="11">
        <x:f>25/30</x:f>
        <x:v>0.833333333333333</x:v>
      </x:c>
      <x:c r="G4158">
        <x:v>3</x:v>
      </x:c>
      <x:c r="I4158" t="s">
        <x:v>103</x:v>
      </x:c>
      <x:c r="K4158" s="150"/>
      <x:c r="M4158" s="210">
        <x:v>3169</x:v>
      </x:c>
      <x:c r="O4158" t="s">
        <x:v>101</x:v>
      </x:c>
      <x:c r="AG4158" s="80">
        <x:v>1</x:v>
      </x:c>
      <x:c r="AH4158" s="32" t="s">
        <x:v>656</x:v>
      </x:c>
      <x:c r="AL4158" s="165"/>
      <x:c r="AM4158" s="165"/>
      <x:c r="AN4158" s="165"/>
      <x:c r="AO4158" s="165"/>
      <x:c r="AP4158" s="165"/>
      <x:c r="AQ4158" s="165"/>
    </x:row>
    <x:row r="4159" spans="1:43" ht="16.5">
      <x:c r="A4159">
        <x:v>415300</x:v>
      </x:c>
      <x:c r="B4159" s="118">
        <x:v>852</x:v>
      </x:c>
      <x:c r="C4159" s="11">
        <x:f>31/30</x:f>
        <x:v>1.03333333333333</x:v>
      </x:c>
      <x:c r="G4159">
        <x:v>2</x:v>
      </x:c>
      <x:c r="I4159" t="s">
        <x:v>100</x:v>
      </x:c>
      <x:c r="K4159" s="150"/>
      <x:c r="M4159" s="210">
        <x:v>3169</x:v>
      </x:c>
      <x:c r="O4159" t="s">
        <x:v>101</x:v>
      </x:c>
      <x:c r="AG4159" s="80">
        <x:v>1</x:v>
      </x:c>
      <x:c r="AH4159" s="32" t="s">
        <x:v>656</x:v>
      </x:c>
      <x:c r="AL4159" s="165"/>
      <x:c r="AM4159" s="165"/>
      <x:c r="AN4159" s="165"/>
      <x:c r="AO4159" s="165"/>
      <x:c r="AP4159" s="165"/>
      <x:c r="AQ4159" s="165"/>
    </x:row>
    <x:row r="4160" spans="1:43" ht="16.5">
      <x:c r="A4160">
        <x:v>415400</x:v>
      </x:c>
      <x:c r="B4160" s="118">
        <x:v>852</x:v>
      </x:c>
      <x:c r="C4160" s="11">
        <x:f>37/30</x:f>
        <x:v>1.23333333333333</x:v>
      </x:c>
      <x:c r="G4160">
        <x:v>3</x:v>
      </x:c>
      <x:c r="I4160" t="s">
        <x:v>102</x:v>
      </x:c>
      <x:c r="K4160" s="150"/>
      <x:c r="M4160" s="210">
        <x:v>3169</x:v>
      </x:c>
      <x:c r="O4160" t="s">
        <x:v>101</x:v>
      </x:c>
      <x:c r="AG4160" s="80">
        <x:v>1</x:v>
      </x:c>
      <x:c r="AH4160" s="32"/>
      <x:c r="AL4160" s="165"/>
      <x:c r="AM4160" s="165"/>
      <x:c r="AN4160" s="165"/>
      <x:c r="AO4160" s="165"/>
      <x:c r="AP4160" s="165"/>
      <x:c r="AQ4160" s="165"/>
    </x:row>
    <x:row r="4161" spans="1:43" ht="16.5">
      <x:c r="A4161">
        <x:v>415500</x:v>
      </x:c>
      <x:c r="B4161" s="118">
        <x:v>852</x:v>
      </x:c>
      <x:c r="C4161" s="11">
        <x:f>42/30</x:f>
        <x:v>1.4</x:v>
      </x:c>
      <x:c r="G4161">
        <x:v>2</x:v>
      </x:c>
      <x:c r="I4161" t="s">
        <x:v>103</x:v>
      </x:c>
      <x:c r="K4161" s="150"/>
      <x:c r="M4161" s="210">
        <x:v>3169</x:v>
      </x:c>
      <x:c r="O4161" t="s">
        <x:v>101</x:v>
      </x:c>
      <x:c r="AG4161" s="80">
        <x:v>1</x:v>
      </x:c>
      <x:c r="AH4161" s="32"/>
      <x:c r="AL4161" s="165"/>
      <x:c r="AM4161" s="165"/>
      <x:c r="AN4161" s="165"/>
      <x:c r="AO4161" s="165"/>
      <x:c r="AP4161" s="165"/>
      <x:c r="AQ4161" s="165"/>
    </x:row>
    <x:row r="4162" spans="1:43" ht="16.5">
      <x:c r="A4162">
        <x:v>415600</x:v>
      </x:c>
      <x:c r="B4162" s="118">
        <x:v>852</x:v>
      </x:c>
      <x:c r="C4162" s="11">
        <x:f>46/30</x:f>
        <x:v>1.53333333333333</x:v>
      </x:c>
      <x:c r="G4162">
        <x:v>3</x:v>
      </x:c>
      <x:c r="I4162" t="s">
        <x:v>104</x:v>
      </x:c>
      <x:c r="K4162" s="150"/>
      <x:c r="M4162" s="210">
        <x:v>3169</x:v>
      </x:c>
      <x:c r="O4162" t="s">
        <x:v>101</x:v>
      </x:c>
      <x:c r="AG4162" s="80">
        <x:v>1</x:v>
      </x:c>
      <x:c r="AH4162" s="32"/>
      <x:c r="AL4162" s="165"/>
      <x:c r="AM4162" s="165"/>
      <x:c r="AN4162" s="165"/>
      <x:c r="AO4162" s="165"/>
      <x:c r="AP4162" s="165"/>
      <x:c r="AQ4162" s="165"/>
    </x:row>
    <x:row r="4163" spans="1:43" ht="16.5">
      <x:c r="A4163">
        <x:v>415700</x:v>
      </x:c>
      <x:c r="B4163" s="118">
        <x:v>852</x:v>
      </x:c>
      <x:c r="C4163" s="11">
        <x:f>50/30</x:f>
        <x:v>1.66666666666667</x:v>
      </x:c>
      <x:c r="G4163">
        <x:v>4</x:v>
      </x:c>
      <x:c r="I4163" t="s">
        <x:v>103</x:v>
      </x:c>
      <x:c r="K4163" s="150"/>
      <x:c r="M4163" s="210">
        <x:v>3169</x:v>
      </x:c>
      <x:c r="O4163" t="s">
        <x:v>101</x:v>
      </x:c>
      <x:c r="AG4163" s="80">
        <x:v>1</x:v>
      </x:c>
      <x:c r="AH4163" s="32"/>
      <x:c r="AL4163" s="165"/>
      <x:c r="AM4163" s="165"/>
      <x:c r="AN4163" s="165"/>
      <x:c r="AO4163" s="165"/>
      <x:c r="AP4163" s="165"/>
      <x:c r="AQ4163" s="165"/>
    </x:row>
    <x:row r="4164" spans="1:43" ht="16.5">
      <x:c r="A4164">
        <x:v>415800</x:v>
      </x:c>
      <x:c r="B4164" s="118">
        <x:v>852</x:v>
      </x:c>
      <x:c r="C4164" s="11">
        <x:f>54/30</x:f>
        <x:v>1.8</x:v>
      </x:c>
      <x:c r="G4164">
        <x:v>3</x:v>
      </x:c>
      <x:c r="I4164" t="s">
        <x:v>104</x:v>
      </x:c>
      <x:c r="K4164" s="150"/>
      <x:c r="M4164" s="210">
        <x:v>3169</x:v>
      </x:c>
      <x:c r="O4164" t="s">
        <x:v>101</x:v>
      </x:c>
      <x:c r="AG4164" s="80">
        <x:v>1</x:v>
      </x:c>
      <x:c r="AH4164" s="32"/>
      <x:c r="AL4164" s="165"/>
      <x:c r="AM4164" s="165"/>
      <x:c r="AN4164" s="165"/>
      <x:c r="AO4164" s="165"/>
      <x:c r="AP4164" s="165"/>
      <x:c r="AQ4164" s="165"/>
    </x:row>
    <x:row r="4165" spans="1:43" ht="16.5">
      <x:c r="A4165">
        <x:v>415900</x:v>
      </x:c>
      <x:c r="B4165" s="118">
        <x:v>852</x:v>
      </x:c>
      <x:c r="C4165" s="11">
        <x:f>58/30</x:f>
        <x:v>1.93333333333333</x:v>
      </x:c>
      <x:c r="G4165">
        <x:v>2</x:v>
      </x:c>
      <x:c r="I4165" t="s">
        <x:v>100</x:v>
      </x:c>
      <x:c r="K4165" s="150"/>
      <x:c r="M4165" s="210">
        <x:v>3169</x:v>
      </x:c>
      <x:c r="O4165" t="s">
        <x:v>101</x:v>
      </x:c>
      <x:c r="AG4165" s="80">
        <x:v>1</x:v>
      </x:c>
      <x:c r="AH4165" s="32"/>
      <x:c r="AL4165" s="165"/>
      <x:c r="AM4165" s="165"/>
      <x:c r="AN4165" s="165"/>
      <x:c r="AO4165" s="165"/>
      <x:c r="AP4165" s="165"/>
      <x:c r="AQ4165" s="165"/>
    </x:row>
    <x:row r="4166" spans="1:43" ht="16.5">
      <x:c r="A4166">
        <x:v>416000</x:v>
      </x:c>
      <x:c r="B4166" s="118">
        <x:v>852</x:v>
      </x:c>
      <x:c r="C4166" s="11">
        <x:f>68/30</x:f>
        <x:v>2.26666666666667</x:v>
      </x:c>
      <x:c r="G4166">
        <x:v>5</x:v>
      </x:c>
      <x:c r="I4166" t="s">
        <x:v>102</x:v>
      </x:c>
      <x:c r="K4166" s="150"/>
      <x:c r="M4166" s="210">
        <x:v>3140</x:v>
      </x:c>
      <x:c r="O4166" t="s">
        <x:v>101</x:v>
      </x:c>
      <x:c r="AG4166" s="80">
        <x:v>2</x:v>
      </x:c>
      <x:c r="AH4166" s="32"/>
      <x:c r="AL4166" s="165"/>
      <x:c r="AM4166" s="165"/>
      <x:c r="AN4166" s="165"/>
      <x:c r="AO4166" s="165"/>
      <x:c r="AP4166" s="165"/>
      <x:c r="AQ4166" s="165"/>
    </x:row>
    <x:row r="4167" spans="1:43" ht="16.5">
      <x:c r="A4167">
        <x:v>416100</x:v>
      </x:c>
      <x:c r="B4167" s="118">
        <x:v>853</x:v>
      </x:c>
      <x:c r="C4167" s="11">
        <x:f>17/30</x:f>
        <x:v>0.566666666666667</x:v>
      </x:c>
      <x:c r="G4167">
        <x:v>3</x:v>
      </x:c>
      <x:c r="I4167" t="s">
        <x:v>102</x:v>
      </x:c>
      <x:c r="K4167" s="150"/>
      <x:c r="M4167" s="210">
        <x:v>3139</x:v>
      </x:c>
      <x:c r="O4167" t="s">
        <x:v>101</x:v>
      </x:c>
      <x:c r="AG4167" s="80">
        <x:v>1</x:v>
      </x:c>
      <x:c r="AH4167" s="32"/>
      <x:c r="AL4167" s="165"/>
      <x:c r="AM4167" s="165"/>
      <x:c r="AN4167" s="165"/>
      <x:c r="AO4167" s="165"/>
      <x:c r="AP4167" s="165"/>
      <x:c r="AQ4167" s="165"/>
    </x:row>
    <x:row r="4168" spans="1:43" ht="16.5">
      <x:c r="A4168">
        <x:v>416200</x:v>
      </x:c>
      <x:c r="B4168" s="118">
        <x:v>853</x:v>
      </x:c>
      <x:c r="C4168" s="11">
        <x:f>24/30</x:f>
        <x:v>0.8</x:v>
      </x:c>
      <x:c r="G4168">
        <x:v>2</x:v>
      </x:c>
      <x:c r="I4168" t="s">
        <x:v>100</x:v>
      </x:c>
      <x:c r="K4168" s="150"/>
      <x:c r="M4168" s="210">
        <x:v>3142</x:v>
      </x:c>
      <x:c r="O4168" t="s">
        <x:v>101</x:v>
      </x:c>
      <x:c r="AG4168" s="80">
        <x:v>1</x:v>
      </x:c>
      <x:c r="AH4168" s="32"/>
      <x:c r="AL4168" s="165"/>
      <x:c r="AM4168" s="165"/>
      <x:c r="AN4168" s="165"/>
      <x:c r="AO4168" s="165"/>
      <x:c r="AP4168" s="165"/>
      <x:c r="AQ4168" s="165"/>
    </x:row>
    <x:row r="4169" spans="1:43" ht="16.5">
      <x:c r="A4169">
        <x:v>416300</x:v>
      </x:c>
      <x:c r="B4169" s="118">
        <x:v>853</x:v>
      </x:c>
      <x:c r="C4169" s="11">
        <x:f>31/30</x:f>
        <x:v>1.03333333333333</x:v>
      </x:c>
      <x:c r="G4169">
        <x:v>3</x:v>
      </x:c>
      <x:c r="I4169" t="s">
        <x:v>102</x:v>
      </x:c>
      <x:c r="K4169" s="150"/>
      <x:c r="M4169" s="210">
        <x:v>3139</x:v>
      </x:c>
      <x:c r="O4169" t="s">
        <x:v>101</x:v>
      </x:c>
      <x:c r="AG4169" s="80">
        <x:v>1</x:v>
      </x:c>
      <x:c r="AH4169" s="32"/>
      <x:c r="AL4169" s="165"/>
      <x:c r="AM4169" s="165"/>
      <x:c r="AN4169" s="165"/>
      <x:c r="AO4169" s="165"/>
      <x:c r="AP4169" s="165"/>
      <x:c r="AQ4169" s="165"/>
    </x:row>
    <x:row r="4170" spans="1:43" ht="16.5">
      <x:c r="A4170">
        <x:v>416400</x:v>
      </x:c>
      <x:c r="B4170" s="118">
        <x:v>853</x:v>
      </x:c>
      <x:c r="C4170" s="11">
        <x:f>38/30</x:f>
        <x:v>1.26666666666667</x:v>
      </x:c>
      <x:c r="G4170">
        <x:v>4</x:v>
      </x:c>
      <x:c r="I4170" t="s">
        <x:v>100</x:v>
      </x:c>
      <x:c r="K4170" s="150"/>
      <x:c r="M4170" s="210">
        <x:v>3142</x:v>
      </x:c>
      <x:c r="O4170" t="s">
        <x:v>101</x:v>
      </x:c>
      <x:c r="AG4170" s="80">
        <x:v>1</x:v>
      </x:c>
      <x:c r="AH4170" s="32"/>
      <x:c r="AL4170" s="165"/>
      <x:c r="AM4170" s="165"/>
      <x:c r="AN4170" s="165"/>
      <x:c r="AO4170" s="165"/>
      <x:c r="AP4170" s="165"/>
      <x:c r="AQ4170" s="165"/>
    </x:row>
    <x:row r="4171" spans="1:43" ht="16.5">
      <x:c r="A4171">
        <x:v>416500</x:v>
      </x:c>
      <x:c r="B4171" s="118">
        <x:v>853</x:v>
      </x:c>
      <x:c r="C4171" s="11">
        <x:f>43/30</x:f>
        <x:v>1.43333333333333</x:v>
      </x:c>
      <x:c r="G4171">
        <x:v>2</x:v>
      </x:c>
      <x:c r="I4171" t="s">
        <x:v>102</x:v>
      </x:c>
      <x:c r="K4171" s="150"/>
      <x:c r="M4171" s="210">
        <x:v>3139</x:v>
      </x:c>
      <x:c r="O4171" t="s">
        <x:v>101</x:v>
      </x:c>
      <x:c r="AG4171" s="80">
        <x:v>1</x:v>
      </x:c>
      <x:c r="AH4171" s="32"/>
      <x:c r="AL4171" s="165"/>
      <x:c r="AM4171" s="165"/>
      <x:c r="AN4171" s="165"/>
      <x:c r="AO4171" s="165"/>
      <x:c r="AP4171" s="165"/>
      <x:c r="AQ4171" s="165"/>
    </x:row>
    <x:row r="4172" spans="1:43" ht="16.5">
      <x:c r="A4172">
        <x:v>416600</x:v>
      </x:c>
      <x:c r="B4172" s="118">
        <x:v>853</x:v>
      </x:c>
      <x:c r="C4172" s="11">
        <x:f>48/30</x:f>
        <x:v>1.6</x:v>
      </x:c>
      <x:c r="G4172">
        <x:v>3</x:v>
      </x:c>
      <x:c r="I4172" t="s">
        <x:v>100</x:v>
      </x:c>
      <x:c r="K4172" s="150"/>
      <x:c r="M4172" s="210">
        <x:v>3142</x:v>
      </x:c>
      <x:c r="O4172" t="s">
        <x:v>101</x:v>
      </x:c>
      <x:c r="AG4172" s="80">
        <x:v>1</x:v>
      </x:c>
      <x:c r="AH4172" s="32"/>
      <x:c r="AL4172" s="165"/>
      <x:c r="AM4172" s="165"/>
      <x:c r="AN4172" s="165"/>
      <x:c r="AO4172" s="165"/>
      <x:c r="AP4172" s="165"/>
      <x:c r="AQ4172" s="165"/>
    </x:row>
    <x:row r="4173" spans="1:43" ht="16.5">
      <x:c r="A4173">
        <x:v>416700</x:v>
      </x:c>
      <x:c r="B4173" s="118">
        <x:v>853</x:v>
      </x:c>
      <x:c r="C4173" s="11">
        <x:f>53/30</x:f>
        <x:v>1.76666666666667</x:v>
      </x:c>
      <x:c r="G4173">
        <x:v>4</x:v>
      </x:c>
      <x:c r="I4173" t="s">
        <x:v>102</x:v>
      </x:c>
      <x:c r="K4173" s="150"/>
      <x:c r="M4173" s="210">
        <x:v>3139</x:v>
      </x:c>
      <x:c r="O4173" t="s">
        <x:v>101</x:v>
      </x:c>
      <x:c r="AG4173" s="80">
        <x:v>1</x:v>
      </x:c>
      <x:c r="AH4173" s="32"/>
      <x:c r="AL4173" s="165"/>
      <x:c r="AM4173" s="165"/>
      <x:c r="AN4173" s="165"/>
      <x:c r="AO4173" s="165"/>
      <x:c r="AP4173" s="165"/>
      <x:c r="AQ4173" s="165"/>
    </x:row>
    <x:row r="4174" spans="1:43" ht="16.5">
      <x:c r="A4174">
        <x:v>416800</x:v>
      </x:c>
      <x:c r="B4174" s="118">
        <x:v>853</x:v>
      </x:c>
      <x:c r="C4174" s="11">
        <x:f>58/30</x:f>
        <x:v>1.93333333333333</x:v>
      </x:c>
      <x:c r="G4174">
        <x:v>2</x:v>
      </x:c>
      <x:c r="I4174" t="s">
        <x:v>100</x:v>
      </x:c>
      <x:c r="K4174" s="150"/>
      <x:c r="M4174" s="210">
        <x:v>3142</x:v>
      </x:c>
      <x:c r="O4174" t="s">
        <x:v>101</x:v>
      </x:c>
      <x:c r="AG4174" s="80">
        <x:v>1</x:v>
      </x:c>
      <x:c r="AH4174" s="32"/>
      <x:c r="AL4174" s="165"/>
      <x:c r="AM4174" s="165"/>
      <x:c r="AN4174" s="165"/>
      <x:c r="AO4174" s="165"/>
      <x:c r="AP4174" s="165"/>
      <x:c r="AQ4174" s="165"/>
    </x:row>
    <x:row r="4175" spans="1:43" ht="16.5">
      <x:c r="A4175">
        <x:v>416900</x:v>
      </x:c>
      <x:c r="B4175" s="118">
        <x:v>853</x:v>
      </x:c>
      <x:c r="C4175" s="11">
        <x:f>63/30</x:f>
        <x:v>2.1</x:v>
      </x:c>
      <x:c r="G4175">
        <x:v>3</x:v>
      </x:c>
      <x:c r="I4175" t="s">
        <x:v>102</x:v>
      </x:c>
      <x:c r="K4175" s="150"/>
      <x:c r="M4175" s="210">
        <x:v>3139</x:v>
      </x:c>
      <x:c r="O4175" t="s">
        <x:v>101</x:v>
      </x:c>
      <x:c r="AG4175" s="80">
        <x:v>1</x:v>
      </x:c>
      <x:c r="AH4175" s="32"/>
      <x:c r="AL4175" s="165"/>
      <x:c r="AM4175" s="165"/>
      <x:c r="AN4175" s="165"/>
      <x:c r="AO4175" s="165"/>
      <x:c r="AP4175" s="165"/>
      <x:c r="AQ4175" s="165"/>
    </x:row>
    <x:row r="4176" spans="1:43" ht="16.5">
      <x:c r="A4176">
        <x:v>417000</x:v>
      </x:c>
      <x:c r="B4176" s="118">
        <x:v>853</x:v>
      </x:c>
      <x:c r="C4176" s="11">
        <x:f>68/30</x:f>
        <x:v>2.26666666666667</x:v>
      </x:c>
      <x:c r="G4176">
        <x:v>4</x:v>
      </x:c>
      <x:c r="I4176" t="s">
        <x:v>100</x:v>
      </x:c>
      <x:c r="K4176" s="150"/>
      <x:c r="M4176" s="210">
        <x:v>3142</x:v>
      </x:c>
      <x:c r="O4176" t="s">
        <x:v>101</x:v>
      </x:c>
      <x:c r="AG4176" s="80">
        <x:v>1</x:v>
      </x:c>
      <x:c r="AH4176" s="32"/>
      <x:c r="AL4176" s="165"/>
      <x:c r="AM4176" s="165"/>
      <x:c r="AN4176" s="165"/>
      <x:c r="AO4176" s="165"/>
      <x:c r="AP4176" s="165"/>
      <x:c r="AQ4176" s="165"/>
    </x:row>
    <x:row r="4177" spans="1:43" ht="16.5">
      <x:c r="A4177">
        <x:v>417100</x:v>
      </x:c>
      <x:c r="B4177" s="118">
        <x:v>853</x:v>
      </x:c>
      <x:c r="C4177" s="11">
        <x:f>78/30</x:f>
        <x:v>2.6</x:v>
      </x:c>
      <x:c r="G4177">
        <x:v>5</x:v>
      </x:c>
      <x:c r="I4177" t="s">
        <x:v>103</x:v>
      </x:c>
      <x:c r="K4177" s="150"/>
      <x:c r="M4177" s="210">
        <x:v>3140</x:v>
      </x:c>
      <x:c r="O4177" t="s">
        <x:v>101</x:v>
      </x:c>
      <x:c r="AG4177" s="80">
        <x:v>2</x:v>
      </x:c>
      <x:c r="AH4177" s="32"/>
      <x:c r="AL4177" s="165"/>
      <x:c r="AM4177" s="165"/>
      <x:c r="AN4177" s="165"/>
      <x:c r="AO4177" s="165"/>
      <x:c r="AP4177" s="165"/>
      <x:c r="AQ4177" s="165"/>
    </x:row>
    <x:row r="4178" spans="1:43" ht="16.5">
      <x:c r="A4178">
        <x:v>417200</x:v>
      </x:c>
      <x:c r="B4178" s="118">
        <x:v>854</x:v>
      </x:c>
      <x:c r="C4178" s="11">
        <x:f>13/30</x:f>
        <x:v>0.433333333333333</x:v>
      </x:c>
      <x:c r="G4178">
        <x:v>3</x:v>
      </x:c>
      <x:c r="I4178" t="s">
        <x:v>103</x:v>
      </x:c>
      <x:c r="K4178" s="150"/>
      <x:c r="M4178" s="210">
        <x:v>3137</x:v>
      </x:c>
      <x:c r="O4178" t="s">
        <x:v>101</x:v>
      </x:c>
      <x:c r="AG4178" s="80">
        <x:v>1</x:v>
      </x:c>
      <x:c r="AH4178" s="32"/>
      <x:c r="AL4178" s="165"/>
      <x:c r="AM4178" s="165"/>
      <x:c r="AN4178" s="165"/>
      <x:c r="AO4178" s="165"/>
      <x:c r="AP4178" s="165"/>
      <x:c r="AQ4178" s="165"/>
    </x:row>
    <x:row r="4179" spans="1:43" ht="16.5">
      <x:c r="A4179">
        <x:v>417300</x:v>
      </x:c>
      <x:c r="B4179" s="118">
        <x:v>854</x:v>
      </x:c>
      <x:c r="C4179" s="11">
        <x:f>20/30</x:f>
        <x:v>0.666666666666667</x:v>
      </x:c>
      <x:c r="G4179">
        <x:v>4</x:v>
      </x:c>
      <x:c r="I4179" t="s">
        <x:v>104</x:v>
      </x:c>
      <x:c r="K4179" s="150"/>
      <x:c r="M4179" s="210">
        <x:v>3137</x:v>
      </x:c>
      <x:c r="O4179" t="s">
        <x:v>101</x:v>
      </x:c>
      <x:c r="AG4179" s="80">
        <x:v>1</x:v>
      </x:c>
      <x:c r="AH4179" s="32"/>
      <x:c r="AL4179" s="165"/>
      <x:c r="AM4179" s="165"/>
      <x:c r="AN4179" s="165"/>
      <x:c r="AO4179" s="165"/>
      <x:c r="AP4179" s="165"/>
      <x:c r="AQ4179" s="165"/>
    </x:row>
    <x:row r="4180" spans="1:43" ht="16.5">
      <x:c r="A4180">
        <x:v>417400</x:v>
      </x:c>
      <x:c r="B4180" s="118">
        <x:v>854</x:v>
      </x:c>
      <x:c r="C4180" s="11">
        <x:f>33/30</x:f>
        <x:v>1.1</x:v>
      </x:c>
      <x:c r="G4180">
        <x:v>5</x:v>
      </x:c>
      <x:c r="I4180" s="101" t="s">
        <x:v>100</x:v>
      </x:c>
      <x:c r="K4180" s="150"/>
      <x:c r="M4180" s="210">
        <x:v>3140</x:v>
      </x:c>
      <x:c r="O4180" t="s">
        <x:v>101</x:v>
      </x:c>
      <x:c r="S4180" s="3"/>
      <x:c r="T4180" s="3"/>
      <x:c r="AG4180" s="80">
        <x:v>2</x:v>
      </x:c>
      <x:c r="AH4180" s="32"/>
      <x:c r="AL4180" s="165"/>
      <x:c r="AM4180" s="165"/>
      <x:c r="AN4180" s="165"/>
      <x:c r="AO4180" s="165"/>
      <x:c r="AP4180" s="165"/>
      <x:c r="AQ4180" s="165"/>
    </x:row>
    <x:row r="4181" spans="1:43" ht="16.5">
      <x:c r="A4181">
        <x:v>417500</x:v>
      </x:c>
      <x:c r="B4181" s="118">
        <x:v>855</x:v>
      </x:c>
      <x:c r="C4181" s="11">
        <x:f>269/30</x:f>
        <x:v>8.96666666666667</x:v>
      </x:c>
      <x:c r="G4181">
        <x:v>5</x:v>
      </x:c>
      <x:c r="I4181" t="s">
        <x:v>112</x:v>
      </x:c>
      <x:c r="K4181" s="150"/>
      <x:c r="M4181" s="210">
        <x:v>3137</x:v>
      </x:c>
      <x:c r="O4181" t="s">
        <x:v>101</x:v>
      </x:c>
      <x:c r="AG4181" s="80">
        <x:v>1</x:v>
      </x:c>
      <x:c r="AH4181" s="32"/>
      <x:c r="AL4181" s="165"/>
      <x:c r="AM4181" s="165"/>
      <x:c r="AN4181" s="165"/>
      <x:c r="AO4181" s="165"/>
      <x:c r="AP4181" s="165"/>
      <x:c r="AQ4181" s="165"/>
    </x:row>
    <x:row r="4182" spans="1:43" ht="16.5">
      <x:c r="A4182">
        <x:v>417600</x:v>
      </x:c>
      <x:c r="B4182" s="118">
        <x:v>855</x:v>
      </x:c>
      <x:c r="C4182" s="11">
        <x:f>288/30</x:f>
        <x:v>9.6</x:v>
      </x:c>
      <x:c r="G4182">
        <x:v>6</x:v>
      </x:c>
      <x:c r="K4182" s="150"/>
      <x:c r="M4182" s="210">
        <x:v>3137</x:v>
      </x:c>
      <x:c r="O4182" t="s">
        <x:v>101</x:v>
      </x:c>
      <x:c r="AG4182" s="80">
        <x:v>2</x:v>
      </x:c>
      <x:c r="AH4182" s="32"/>
      <x:c r="AL4182" s="165"/>
      <x:c r="AM4182" s="165"/>
      <x:c r="AN4182" s="165"/>
      <x:c r="AO4182" s="165"/>
      <x:c r="AP4182" s="165"/>
      <x:c r="AQ4182" s="165"/>
    </x:row>
    <x:row r="4183" spans="1:43" ht="16.5">
      <x:c r="A4183">
        <x:v>417700</x:v>
      </x:c>
      <x:c r="B4183" s="118">
        <x:v>856</x:v>
      </x:c>
      <x:c r="C4183" s="11">
        <x:f>305/30</x:f>
        <x:v>10.1666666666667</x:v>
      </x:c>
      <x:c r="G4183">
        <x:v>5</x:v>
      </x:c>
      <x:c r="I4183" t="s">
        <x:v>112</x:v>
      </x:c>
      <x:c r="K4183" s="150"/>
      <x:c r="M4183" s="210">
        <x:v>3140</x:v>
      </x:c>
      <x:c r="O4183" t="s">
        <x:v>101</x:v>
      </x:c>
      <x:c r="AG4183" s="80">
        <x:v>1</x:v>
      </x:c>
      <x:c r="AH4183" s="32"/>
      <x:c r="AL4183" s="165"/>
      <x:c r="AM4183" s="165"/>
      <x:c r="AN4183" s="165"/>
      <x:c r="AO4183" s="165"/>
      <x:c r="AP4183" s="165"/>
      <x:c r="AQ4183" s="165"/>
    </x:row>
    <x:row r="4184" spans="1:43" ht="16.5">
      <x:c r="A4184">
        <x:v>417800</x:v>
      </x:c>
      <x:c r="B4184" s="118">
        <x:v>856</x:v>
      </x:c>
      <x:c r="C4184" s="11">
        <x:f>335/30</x:f>
        <x:v>11.1666666666667</x:v>
      </x:c>
      <x:c r="G4184">
        <x:v>3</x:v>
      </x:c>
      <x:c r="K4184" s="150"/>
      <x:c r="M4184" s="210">
        <x:v>3139</x:v>
      </x:c>
      <x:c r="O4184" t="s">
        <x:v>101</x:v>
      </x:c>
      <x:c r="AG4184" s="80">
        <x:v>2</x:v>
      </x:c>
      <x:c r="AH4184" s="32"/>
      <x:c r="AL4184" s="165"/>
      <x:c r="AM4184" s="165"/>
      <x:c r="AN4184" s="165"/>
      <x:c r="AO4184" s="165"/>
      <x:c r="AP4184" s="165"/>
      <x:c r="AQ4184" s="165"/>
    </x:row>
    <x:row r="4185" spans="1:43" ht="16.5">
      <x:c r="A4185">
        <x:v>417900</x:v>
      </x:c>
      <x:c r="B4185" s="118">
        <x:v>856</x:v>
      </x:c>
      <x:c r="C4185" s="11">
        <x:f>340/30</x:f>
        <x:v>11.3333333333333</x:v>
      </x:c>
      <x:c r="G4185">
        <x:v>2</x:v>
      </x:c>
      <x:c r="K4185" s="150"/>
      <x:c r="M4185" s="210">
        <x:v>3140</x:v>
      </x:c>
      <x:c r="O4185" t="s">
        <x:v>101</x:v>
      </x:c>
      <x:c r="AG4185" s="80">
        <x:v>2</x:v>
      </x:c>
      <x:c r="AH4185" s="32"/>
      <x:c r="AL4185" s="165"/>
      <x:c r="AM4185" s="165"/>
      <x:c r="AN4185" s="165"/>
      <x:c r="AO4185" s="165"/>
      <x:c r="AP4185" s="165"/>
      <x:c r="AQ4185" s="165"/>
    </x:row>
    <x:row r="4186" spans="1:43" ht="16.5">
      <x:c r="A4186">
        <x:v>418000</x:v>
      </x:c>
      <x:c r="B4186" s="118">
        <x:v>856</x:v>
      </x:c>
      <x:c r="C4186" s="11">
        <x:f>345/30</x:f>
        <x:v>11.5</x:v>
      </x:c>
      <x:c r="G4186">
        <x:v>4</x:v>
      </x:c>
      <x:c r="K4186" s="150"/>
      <x:c r="M4186" s="210">
        <x:v>3139</x:v>
      </x:c>
      <x:c r="O4186" t="s">
        <x:v>101</x:v>
      </x:c>
      <x:c r="AG4186" s="80">
        <x:v>2</x:v>
      </x:c>
      <x:c r="AH4186" s="32"/>
      <x:c r="AL4186" s="165"/>
      <x:c r="AM4186" s="165"/>
      <x:c r="AN4186" s="165"/>
      <x:c r="AO4186" s="165"/>
      <x:c r="AP4186" s="165"/>
      <x:c r="AQ4186" s="165"/>
    </x:row>
    <x:row r="4187" spans="1:43" ht="16.5">
      <x:c r="A4187">
        <x:v>418100</x:v>
      </x:c>
      <x:c r="B4187" s="118">
        <x:v>856</x:v>
      </x:c>
      <x:c r="C4187" s="11">
        <x:f>350/30</x:f>
        <x:v>11.6666666666667</x:v>
      </x:c>
      <x:c r="G4187">
        <x:v>2</x:v>
      </x:c>
      <x:c r="K4187" s="150"/>
      <x:c r="M4187" s="210">
        <x:v>3140</x:v>
      </x:c>
      <x:c r="O4187" t="s">
        <x:v>101</x:v>
      </x:c>
      <x:c r="AG4187" s="80">
        <x:v>2</x:v>
      </x:c>
      <x:c r="AH4187" s="32"/>
      <x:c r="AL4187" s="165"/>
      <x:c r="AM4187" s="165"/>
      <x:c r="AN4187" s="165"/>
      <x:c r="AO4187" s="165"/>
      <x:c r="AP4187" s="165"/>
      <x:c r="AQ4187" s="165"/>
    </x:row>
    <x:row r="4188" spans="1:43" ht="16.5">
      <x:c r="A4188">
        <x:v>418200</x:v>
      </x:c>
      <x:c r="B4188" s="118">
        <x:v>856</x:v>
      </x:c>
      <x:c r="C4188" s="11">
        <x:f>355/30</x:f>
        <x:v>11.8333333333333</x:v>
      </x:c>
      <x:c r="G4188">
        <x:v>3</x:v>
      </x:c>
      <x:c r="K4188" s="150"/>
      <x:c r="M4188" s="210">
        <x:v>3139</x:v>
      </x:c>
      <x:c r="O4188" t="s">
        <x:v>101</x:v>
      </x:c>
      <x:c r="AG4188" s="80">
        <x:v>2</x:v>
      </x:c>
      <x:c r="AH4188" s="32"/>
      <x:c r="AL4188" s="165"/>
      <x:c r="AM4188" s="165"/>
      <x:c r="AN4188" s="165"/>
      <x:c r="AO4188" s="165"/>
      <x:c r="AP4188" s="165"/>
      <x:c r="AQ4188" s="165"/>
    </x:row>
    <x:row r="4189" spans="1:43" ht="16.5">
      <x:c r="A4189">
        <x:v>418300</x:v>
      </x:c>
      <x:c r="B4189" s="118">
        <x:v>856</x:v>
      </x:c>
      <x:c r="C4189" s="11">
        <x:f>360/30</x:f>
        <x:v>12</x:v>
      </x:c>
      <x:c r="G4189">
        <x:v>5</x:v>
      </x:c>
      <x:c r="K4189" s="150"/>
      <x:c r="M4189" s="210">
        <x:v>3140</x:v>
      </x:c>
      <x:c r="O4189" t="s">
        <x:v>101</x:v>
      </x:c>
      <x:c r="AG4189" s="80">
        <x:v>2</x:v>
      </x:c>
      <x:c r="AH4189" s="32"/>
      <x:c r="AL4189" s="165"/>
      <x:c r="AM4189" s="165"/>
      <x:c r="AN4189" s="165"/>
      <x:c r="AO4189" s="165"/>
      <x:c r="AP4189" s="165"/>
      <x:c r="AQ4189" s="165"/>
    </x:row>
    <x:row r="4190" spans="1:43" ht="16.5">
      <x:c r="A4190">
        <x:v>418400</x:v>
      </x:c>
      <x:c r="B4190" s="118">
        <x:v>856</x:v>
      </x:c>
      <x:c r="C4190" s="11">
        <x:f>365/30</x:f>
        <x:v>12.1666666666667</x:v>
      </x:c>
      <x:c r="G4190">
        <x:v>4</x:v>
      </x:c>
      <x:c r="K4190" s="150"/>
      <x:c r="M4190" s="210">
        <x:v>3139</x:v>
      </x:c>
      <x:c r="O4190" t="s">
        <x:v>101</x:v>
      </x:c>
      <x:c r="AG4190" s="80">
        <x:v>2</x:v>
      </x:c>
      <x:c r="AH4190" s="32"/>
      <x:c r="AL4190" s="165"/>
      <x:c r="AM4190" s="165"/>
      <x:c r="AN4190" s="165"/>
      <x:c r="AO4190" s="165"/>
      <x:c r="AP4190" s="165"/>
      <x:c r="AQ4190" s="165"/>
    </x:row>
    <x:row r="4191" spans="1:43" ht="16.5">
      <x:c r="A4191">
        <x:v>418500</x:v>
      </x:c>
      <x:c r="B4191" s="118">
        <x:v>856</x:v>
      </x:c>
      <x:c r="C4191" s="11">
        <x:f>370/30</x:f>
        <x:v>12.3333333333333</x:v>
      </x:c>
      <x:c r="G4191">
        <x:v>2</x:v>
      </x:c>
      <x:c r="K4191" s="150"/>
      <x:c r="M4191" s="210">
        <x:v>3140</x:v>
      </x:c>
      <x:c r="O4191" t="s">
        <x:v>101</x:v>
      </x:c>
      <x:c r="AG4191" s="80">
        <x:v>2</x:v>
      </x:c>
      <x:c r="AH4191" s="32"/>
      <x:c r="AL4191" s="165"/>
      <x:c r="AM4191" s="165"/>
      <x:c r="AN4191" s="165"/>
      <x:c r="AO4191" s="165"/>
      <x:c r="AP4191" s="165"/>
      <x:c r="AQ4191" s="165"/>
    </x:row>
    <x:row r="4192" spans="1:43" ht="16.5">
      <x:c r="A4192">
        <x:v>418600</x:v>
      </x:c>
      <x:c r="B4192" s="118">
        <x:v>856</x:v>
      </x:c>
      <x:c r="C4192" s="11">
        <x:f>375/30</x:f>
        <x:v>12.5</x:v>
      </x:c>
      <x:c r="G4192">
        <x:v>4</x:v>
      </x:c>
      <x:c r="K4192" s="150"/>
      <x:c r="M4192" s="210">
        <x:v>3139</x:v>
      </x:c>
      <x:c r="O4192" t="s">
        <x:v>101</x:v>
      </x:c>
      <x:c r="AG4192" s="80">
        <x:v>2</x:v>
      </x:c>
      <x:c r="AH4192" s="32"/>
      <x:c r="AL4192" s="165"/>
      <x:c r="AM4192" s="165"/>
      <x:c r="AN4192" s="165"/>
      <x:c r="AO4192" s="165"/>
      <x:c r="AP4192" s="165"/>
      <x:c r="AQ4192" s="165"/>
    </x:row>
    <x:row r="4193" spans="1:43" ht="16.5">
      <x:c r="A4193">
        <x:v>418700</x:v>
      </x:c>
      <x:c r="B4193" s="118">
        <x:v>856</x:v>
      </x:c>
      <x:c r="C4193" s="11">
        <x:f>380/30</x:f>
        <x:v>12.6666666666667</x:v>
      </x:c>
      <x:c r="G4193">
        <x:v>3</x:v>
      </x:c>
      <x:c r="K4193" s="150"/>
      <x:c r="M4193" s="210">
        <x:v>3140</x:v>
      </x:c>
      <x:c r="O4193" t="s">
        <x:v>101</x:v>
      </x:c>
      <x:c r="AG4193" s="80">
        <x:v>2</x:v>
      </x:c>
      <x:c r="AH4193" s="32"/>
      <x:c r="AL4193" s="165"/>
      <x:c r="AM4193" s="165"/>
      <x:c r="AN4193" s="165"/>
      <x:c r="AO4193" s="165"/>
      <x:c r="AP4193" s="165"/>
      <x:c r="AQ4193" s="165"/>
    </x:row>
    <x:row r="4194" spans="1:43" ht="16.5">
      <x:c r="A4194">
        <x:v>418800</x:v>
      </x:c>
      <x:c r="B4194" s="118">
        <x:v>857</x:v>
      </x:c>
      <x:c r="C4194" s="11">
        <x:f>201/30</x:f>
        <x:v>6.7</x:v>
      </x:c>
      <x:c r="G4194">
        <x:v>6</x:v>
      </x:c>
      <x:c r="I4194" t="s">
        <x:v>112</x:v>
      </x:c>
      <x:c r="K4194" s="150"/>
      <x:c r="M4194" s="210">
        <x:v>3139</x:v>
      </x:c>
      <x:c r="O4194" t="s">
        <x:v>101</x:v>
      </x:c>
      <x:c r="AG4194" s="80">
        <x:v>2</x:v>
      </x:c>
      <x:c r="AH4194" s="32"/>
      <x:c r="AL4194" s="165"/>
      <x:c r="AM4194" s="165"/>
      <x:c r="AN4194" s="165"/>
      <x:c r="AO4194" s="165"/>
      <x:c r="AP4194" s="165"/>
      <x:c r="AQ4194" s="165"/>
    </x:row>
    <x:row r="4195" spans="1:43" ht="16.5">
      <x:c r="A4195">
        <x:v>418900</x:v>
      </x:c>
      <x:c r="B4195" s="118">
        <x:v>857</x:v>
      </x:c>
      <x:c r="C4195" s="11">
        <x:f>204/30</x:f>
        <x:v>6.8</x:v>
      </x:c>
      <x:c r="G4195">
        <x:v>7</x:v>
      </x:c>
      <x:c r="K4195" s="150"/>
      <x:c r="M4195" s="210">
        <x:v>3140</x:v>
      </x:c>
      <x:c r="O4195" t="s">
        <x:v>101</x:v>
      </x:c>
      <x:c r="AG4195" s="80">
        <x:v>2</x:v>
      </x:c>
      <x:c r="AH4195" s="32"/>
      <x:c r="AL4195" s="165"/>
      <x:c r="AM4195" s="165"/>
      <x:c r="AN4195" s="165"/>
      <x:c r="AO4195" s="165"/>
      <x:c r="AP4195" s="165"/>
      <x:c r="AQ4195" s="165"/>
    </x:row>
    <x:row r="4196" spans="1:43" ht="16.5">
      <x:c r="A4196">
        <x:v>419000</x:v>
      </x:c>
      <x:c r="B4196" s="118">
        <x:v>857</x:v>
      </x:c>
      <x:c r="C4196" s="11">
        <x:f>256/30</x:f>
        <x:v>8.53333333333333</x:v>
      </x:c>
      <x:c r="G4196">
        <x:v>5</x:v>
      </x:c>
      <x:c r="M4196" s="210">
        <x:v>3143</x:v>
      </x:c>
      <x:c r="O4196" t="s">
        <x:v>101</x:v>
      </x:c>
      <x:c r="AG4196" s="80">
        <x:v>2</x:v>
      </x:c>
      <x:c r="AH4196" s="32"/>
      <x:c r="AL4196" s="165"/>
      <x:c r="AM4196" s="165"/>
      <x:c r="AN4196" s="165"/>
      <x:c r="AO4196" s="165"/>
      <x:c r="AP4196" s="165"/>
      <x:c r="AQ4196" s="165"/>
    </x:row>
    <x:row r="4197" spans="1:43" ht="16.5">
      <x:c r="A4197">
        <x:v>419100</x:v>
      </x:c>
      <x:c r="B4197" s="118">
        <x:v>858</x:v>
      </x:c>
      <x:c r="C4197" s="11">
        <x:f>17/30</x:f>
        <x:v>0.566666666666667</x:v>
      </x:c>
      <x:c r="G4197">
        <x:v>3</x:v>
      </x:c>
      <x:c r="I4197" t="s">
        <x:v>100</x:v>
      </x:c>
      <x:c r="M4197" s="210">
        <x:v>3197</x:v>
      </x:c>
      <x:c r="O4197" t="s">
        <x:v>101</x:v>
      </x:c>
      <x:c r="AG4197" s="80">
        <x:v>1</x:v>
      </x:c>
      <x:c r="AH4197" s="32"/>
      <x:c r="AL4197" s="165"/>
      <x:c r="AM4197" s="165"/>
      <x:c r="AN4197" s="165"/>
      <x:c r="AO4197" s="165"/>
      <x:c r="AP4197" s="165"/>
      <x:c r="AQ4197" s="165"/>
    </x:row>
    <x:row r="4198" spans="1:43" ht="16.5">
      <x:c r="A4198">
        <x:v>419200</x:v>
      </x:c>
      <x:c r="B4198" s="118">
        <x:v>858</x:v>
      </x:c>
      <x:c r="C4198" s="11">
        <x:f>22/30</x:f>
        <x:v>0.733333333333333</x:v>
      </x:c>
      <x:c r="G4198">
        <x:v>4</x:v>
      </x:c>
      <x:c r="I4198" t="s">
        <x:v>102</x:v>
      </x:c>
      <x:c r="M4198" s="210">
        <x:v>3197</x:v>
      </x:c>
      <x:c r="O4198" t="s">
        <x:v>101</x:v>
      </x:c>
      <x:c r="AG4198" s="80">
        <x:v>1</x:v>
      </x:c>
      <x:c r="AH4198" s="32"/>
      <x:c r="AL4198" s="165"/>
      <x:c r="AM4198" s="165"/>
      <x:c r="AN4198" s="165"/>
      <x:c r="AO4198" s="165"/>
      <x:c r="AP4198" s="165"/>
      <x:c r="AQ4198" s="165"/>
    </x:row>
    <x:row r="4199" spans="1:43" ht="16.5">
      <x:c r="A4199">
        <x:v>419300</x:v>
      </x:c>
      <x:c r="B4199" s="118">
        <x:v>858</x:v>
      </x:c>
      <x:c r="C4199" s="11">
        <x:f>27/30</x:f>
        <x:v>0.9</x:v>
      </x:c>
      <x:c r="G4199">
        <x:v>3</x:v>
      </x:c>
      <x:c r="I4199" t="s">
        <x:v>104</x:v>
      </x:c>
      <x:c r="M4199" s="210">
        <x:v>3197</x:v>
      </x:c>
      <x:c r="O4199" t="s">
        <x:v>101</x:v>
      </x:c>
      <x:c r="AG4199" s="80">
        <x:v>1</x:v>
      </x:c>
      <x:c r="AH4199" s="32"/>
      <x:c r="AL4199" s="165"/>
      <x:c r="AM4199" s="165"/>
      <x:c r="AN4199" s="165"/>
      <x:c r="AO4199" s="165"/>
      <x:c r="AP4199" s="165"/>
      <x:c r="AQ4199" s="165"/>
    </x:row>
    <x:row r="4200" spans="1:43" ht="16.5">
      <x:c r="A4200">
        <x:v>419400</x:v>
      </x:c>
      <x:c r="B4200" s="118">
        <x:v>858</x:v>
      </x:c>
      <x:c r="C4200" s="11">
        <x:f>37/30</x:f>
        <x:v>1.23333333333333</x:v>
      </x:c>
      <x:c r="G4200">
        <x:v>5</x:v>
      </x:c>
      <x:c r="I4200" t="s">
        <x:v>103</x:v>
      </x:c>
      <x:c r="M4200" s="210">
        <x:v>3197</x:v>
      </x:c>
      <x:c r="O4200" t="s">
        <x:v>101</x:v>
      </x:c>
      <x:c r="AG4200" s="80">
        <x:v>2</x:v>
      </x:c>
      <x:c r="AH4200" s="32"/>
      <x:c r="AL4200" s="165"/>
      <x:c r="AM4200" s="165"/>
      <x:c r="AN4200" s="165"/>
      <x:c r="AO4200" s="165"/>
      <x:c r="AP4200" s="165"/>
      <x:c r="AQ4200" s="165"/>
    </x:row>
    <x:row r="4201" spans="1:43" s="36" customFormat="1" ht="16.5">
      <x:c r="A4201" s="36">
        <x:v>419500</x:v>
      </x:c>
      <x:c r="B4201" s="274">
        <x:v>859</x:v>
      </x:c>
      <x:c r="C4201" s="36">
        <x:f>16/30</x:f>
        <x:v>0.533333333333333</x:v>
      </x:c>
      <x:c r="D4201" s="36">
        <x:v>1</x:v>
      </x:c>
      <x:c r="K4201" s="36" t="s">
        <x:v>113</x:v>
      </x:c>
      <x:c r="M4201" s="275"/>
      <x:c r="AG4201" s="276">
        <x:v>1</x:v>
      </x:c>
      <x:c r="AL4201" s="277"/>
      <x:c r="AM4201" s="277"/>
      <x:c r="AN4201" s="277"/>
      <x:c r="AO4201" s="277"/>
      <x:c r="AP4201" s="277"/>
      <x:c r="AQ4201" s="277"/>
    </x:row>
    <x:row r="4202" spans="1:43" s="36" customFormat="1" ht="16.5">
      <x:c r="A4202" s="36">
        <x:v>419600</x:v>
      </x:c>
      <x:c r="B4202" s="274">
        <x:v>859</x:v>
      </x:c>
      <x:c r="C4202" s="36">
        <x:f t="shared" ref="C4202:C4207" si="278">C4201+0.15</x:f>
        <x:v>0.683333333333333</x:v>
      </x:c>
      <x:c r="D4202" s="36">
        <x:v>1</x:v>
      </x:c>
      <x:c r="K4202" s="36" t="s">
        <x:v>113</x:v>
      </x:c>
      <x:c r="M4202" s="275"/>
      <x:c r="AG4202" s="276">
        <x:v>1</x:v>
      </x:c>
      <x:c r="AL4202" s="277"/>
      <x:c r="AM4202" s="277"/>
      <x:c r="AN4202" s="277"/>
      <x:c r="AO4202" s="277"/>
      <x:c r="AP4202" s="277"/>
      <x:c r="AQ4202" s="277"/>
    </x:row>
    <x:row r="4203" spans="1:43" s="36" customFormat="1" ht="16.5">
      <x:c r="A4203" s="36">
        <x:v>419700</x:v>
      </x:c>
      <x:c r="B4203" s="274">
        <x:v>859</x:v>
      </x:c>
      <x:c r="C4203" s="36">
        <x:f t="shared" si="278"/>
        <x:v>0.833333333333333</x:v>
      </x:c>
      <x:c r="D4203" s="36">
        <x:v>1</x:v>
      </x:c>
      <x:c r="K4203" s="36" t="s">
        <x:v>113</x:v>
      </x:c>
      <x:c r="M4203" s="275"/>
      <x:c r="AG4203" s="276">
        <x:v>1</x:v>
      </x:c>
      <x:c r="AL4203" s="277"/>
      <x:c r="AM4203" s="277"/>
      <x:c r="AN4203" s="277"/>
      <x:c r="AO4203" s="277"/>
      <x:c r="AP4203" s="277"/>
      <x:c r="AQ4203" s="277"/>
    </x:row>
    <x:row r="4204" spans="1:43" s="36" customFormat="1" ht="16.5">
      <x:c r="A4204" s="36">
        <x:v>419800</x:v>
      </x:c>
      <x:c r="B4204" s="274">
        <x:v>859</x:v>
      </x:c>
      <x:c r="C4204" s="36">
        <x:f t="shared" si="278"/>
        <x:v>0.983333333333333</x:v>
      </x:c>
      <x:c r="D4204" s="36">
        <x:v>1</x:v>
      </x:c>
      <x:c r="K4204" s="36" t="s">
        <x:v>113</x:v>
      </x:c>
      <x:c r="M4204" s="275"/>
      <x:c r="AG4204" s="276">
        <x:v>1</x:v>
      </x:c>
      <x:c r="AL4204" s="277"/>
      <x:c r="AM4204" s="277"/>
      <x:c r="AN4204" s="277"/>
      <x:c r="AO4204" s="277"/>
      <x:c r="AP4204" s="277"/>
      <x:c r="AQ4204" s="277"/>
    </x:row>
    <x:row r="4205" spans="1:43" s="36" customFormat="1" ht="16.5">
      <x:c r="A4205" s="36">
        <x:v>419900</x:v>
      </x:c>
      <x:c r="B4205" s="274">
        <x:v>859</x:v>
      </x:c>
      <x:c r="C4205" s="36">
        <x:f t="shared" si="278"/>
        <x:v>1.13333333333333</x:v>
      </x:c>
      <x:c r="D4205" s="36">
        <x:v>1</x:v>
      </x:c>
      <x:c r="K4205" s="36" t="s">
        <x:v>113</x:v>
      </x:c>
      <x:c r="M4205" s="275"/>
      <x:c r="AG4205" s="276">
        <x:v>1</x:v>
      </x:c>
      <x:c r="AL4205" s="277"/>
      <x:c r="AM4205" s="277"/>
      <x:c r="AN4205" s="277"/>
      <x:c r="AO4205" s="277"/>
      <x:c r="AP4205" s="277"/>
      <x:c r="AQ4205" s="277"/>
    </x:row>
    <x:row r="4206" spans="1:43" s="36" customFormat="1" ht="16.5">
      <x:c r="A4206" s="36">
        <x:v>420000</x:v>
      </x:c>
      <x:c r="B4206" s="274">
        <x:v>859</x:v>
      </x:c>
      <x:c r="C4206" s="36">
        <x:f>47/30</x:f>
        <x:v>1.56666666666667</x:v>
      </x:c>
      <x:c r="G4206" s="36">
        <x:v>8</x:v>
      </x:c>
      <x:c r="I4206" s="36" t="s">
        <x:v>100</x:v>
      </x:c>
      <x:c r="K4206" s="36" t="s">
        <x:v>113</x:v>
      </x:c>
      <x:c r="M4206" s="275">
        <x:v>3199</x:v>
      </x:c>
      <x:c r="O4206" s="36" t="s">
        <x:v>101</x:v>
      </x:c>
      <x:c r="U4206" s="36">
        <x:v>439</x:v>
      </x:c>
      <x:c r="V4206" s="36">
        <x:v>0.05</x:v>
      </x:c>
      <x:c r="W4206" s="36" t="s">
        <x:v>312</x:v>
      </x:c>
      <x:c r="X4206" s="36">
        <x:v>4</x:v>
      </x:c>
      <x:c r="Y4206" s="36">
        <x:v>0</x:v>
      </x:c>
      <x:c r="Z4206" s="36" t="s">
        <x:v>115</x:v>
      </x:c>
      <x:c r="AA4206" s="36">
        <x:v>35</x:v>
      </x:c>
      <x:c r="AD4206" s="36" t="s">
        <x:v>166</x:v>
      </x:c>
      <x:c r="AG4206" s="276">
        <x:v>2</x:v>
      </x:c>
      <x:c r="AL4206" s="277"/>
      <x:c r="AM4206" s="277"/>
      <x:c r="AN4206" s="277"/>
      <x:c r="AO4206" s="277"/>
      <x:c r="AP4206" s="277"/>
      <x:c r="AQ4206" s="277"/>
    </x:row>
    <x:row r="4207" spans="1:43" s="36" customFormat="1" ht="16.5">
      <x:c r="A4207" s="36">
        <x:v>420100</x:v>
      </x:c>
      <x:c r="B4207" s="274">
        <x:v>859</x:v>
      </x:c>
      <x:c r="C4207" s="36">
        <x:f>C4206+0.2</x:f>
        <x:v>1.76666666666667</x:v>
      </x:c>
      <x:c r="D4207" s="36">
        <x:v>1</x:v>
      </x:c>
      <x:c r="K4207" s="36" t="s">
        <x:v>113</x:v>
      </x:c>
      <x:c r="M4207" s="275"/>
      <x:c r="AG4207" s="276">
        <x:v>2</x:v>
      </x:c>
      <x:c r="AL4207" s="277"/>
      <x:c r="AM4207" s="277"/>
      <x:c r="AN4207" s="277"/>
      <x:c r="AO4207" s="277"/>
      <x:c r="AP4207" s="277"/>
      <x:c r="AQ4207" s="277"/>
    </x:row>
    <x:row r="4208" spans="1:43" ht="16.5">
      <x:c r="A4208">
        <x:v>420200</x:v>
      </x:c>
      <x:c r="B4208" s="118">
        <x:v>860</x:v>
      </x:c>
      <x:c r="C4208" s="11">
        <x:f>13/30</x:f>
        <x:v>0.433333333333333</x:v>
      </x:c>
      <x:c r="G4208">
        <x:v>3</x:v>
      </x:c>
      <x:c r="I4208" t="s">
        <x:v>103</x:v>
      </x:c>
      <x:c r="M4208" s="210">
        <x:v>3212</x:v>
      </x:c>
      <x:c r="O4208" t="s">
        <x:v>101</x:v>
      </x:c>
      <x:c r="AG4208" s="80">
        <x:v>1</x:v>
      </x:c>
      <x:c r="AH4208" s="32"/>
      <x:c r="AL4208" s="165"/>
      <x:c r="AM4208" s="165"/>
      <x:c r="AN4208" s="165"/>
      <x:c r="AO4208" s="165"/>
      <x:c r="AP4208" s="165"/>
      <x:c r="AQ4208" s="165"/>
    </x:row>
    <x:row r="4209" spans="1:43" ht="16.5">
      <x:c r="A4209">
        <x:v>420300</x:v>
      </x:c>
      <x:c r="B4209" s="118">
        <x:v>860</x:v>
      </x:c>
      <x:c r="C4209" s="11">
        <x:f>23/30</x:f>
        <x:v>0.766666666666667</x:v>
      </x:c>
      <x:c r="G4209">
        <x:v>4</x:v>
      </x:c>
      <x:c r="I4209" t="s">
        <x:v>100</x:v>
      </x:c>
      <x:c r="M4209" s="210">
        <x:v>3212</x:v>
      </x:c>
      <x:c r="O4209" t="s">
        <x:v>101</x:v>
      </x:c>
      <x:c r="AG4209" s="80">
        <x:v>2</x:v>
      </x:c>
      <x:c r="AH4209" s="32"/>
      <x:c r="AL4209" s="165"/>
      <x:c r="AM4209" s="165"/>
      <x:c r="AN4209" s="165"/>
      <x:c r="AO4209" s="165"/>
      <x:c r="AP4209" s="165"/>
      <x:c r="AQ4209" s="165"/>
    </x:row>
    <x:row r="4210" spans="1:43" ht="16.5">
      <x:c r="A4210">
        <x:v>420400</x:v>
      </x:c>
      <x:c r="B4210" s="118">
        <x:v>860</x:v>
      </x:c>
      <x:c r="C4210" s="11">
        <x:f>43/30</x:f>
        <x:v>1.43333333333333</x:v>
      </x:c>
      <x:c r="G4210">
        <x:v>6</x:v>
      </x:c>
      <x:c r="I4210" t="s">
        <x:v>102</x:v>
      </x:c>
      <x:c r="M4210" s="210">
        <x:v>3212</x:v>
      </x:c>
      <x:c r="O4210" t="s">
        <x:v>101</x:v>
      </x:c>
      <x:c r="AG4210" s="80">
        <x:v>2</x:v>
      </x:c>
      <x:c r="AH4210" s="32"/>
      <x:c r="AL4210" s="165"/>
      <x:c r="AM4210" s="165"/>
      <x:c r="AN4210" s="165"/>
      <x:c r="AO4210" s="165"/>
      <x:c r="AP4210" s="165"/>
      <x:c r="AQ4210" s="165"/>
    </x:row>
    <x:row r="4211" spans="1:43" ht="16.5">
      <x:c r="A4211">
        <x:v>420500</x:v>
      </x:c>
      <x:c r="B4211" s="118">
        <x:v>861</x:v>
      </x:c>
      <x:c r="C4211" s="11">
        <x:f>17/30</x:f>
        <x:v>0.566666666666667</x:v>
      </x:c>
      <x:c r="G4211">
        <x:v>3</x:v>
      </x:c>
      <x:c r="I4211" t="s">
        <x:v>102</x:v>
      </x:c>
      <x:c r="K4211" t="s">
        <x:v>113</x:v>
      </x:c>
      <x:c r="M4211" s="210">
        <x:v>3201</x:v>
      </x:c>
      <x:c r="O4211" t="s">
        <x:v>101</x:v>
      </x:c>
      <x:c r="AG4211" s="80">
        <x:v>1</x:v>
      </x:c>
      <x:c r="AH4211" s="32"/>
      <x:c r="AL4211" s="165"/>
      <x:c r="AM4211" s="165"/>
      <x:c r="AN4211" s="165"/>
      <x:c r="AO4211" s="165"/>
      <x:c r="AP4211" s="165"/>
      <x:c r="AQ4211" s="165"/>
    </x:row>
    <x:row r="4212" spans="1:43" ht="16.5">
      <x:c r="A4212">
        <x:v>420600</x:v>
      </x:c>
      <x:c r="B4212" s="118">
        <x:v>861</x:v>
      </x:c>
      <x:c r="C4212" s="11">
        <x:f>21/30</x:f>
        <x:v>0.7</x:v>
      </x:c>
      <x:c r="G4212">
        <x:v>5</x:v>
      </x:c>
      <x:c r="I4212" t="s">
        <x:v>103</x:v>
      </x:c>
      <x:c r="K4212" t="s">
        <x:v>113</x:v>
      </x:c>
      <x:c r="M4212" s="210">
        <x:v>3201</x:v>
      </x:c>
      <x:c r="O4212" t="s">
        <x:v>101</x:v>
      </x:c>
      <x:c r="AG4212" s="80">
        <x:v>1</x:v>
      </x:c>
      <x:c r="AH4212" s="32"/>
      <x:c r="AL4212" s="165"/>
      <x:c r="AM4212" s="165"/>
      <x:c r="AN4212" s="165"/>
      <x:c r="AO4212" s="165"/>
      <x:c r="AP4212" s="165"/>
      <x:c r="AQ4212" s="165"/>
    </x:row>
    <x:row r="4213" spans="1:43" ht="16.5">
      <x:c r="A4213">
        <x:v>420700</x:v>
      </x:c>
      <x:c r="B4213" s="118">
        <x:v>861</x:v>
      </x:c>
      <x:c r="C4213" s="11">
        <x:f>25/30</x:f>
        <x:v>0.833333333333333</x:v>
      </x:c>
      <x:c r="G4213">
        <x:v>4</x:v>
      </x:c>
      <x:c r="I4213" t="s">
        <x:v>100</x:v>
      </x:c>
      <x:c r="K4213" t="s">
        <x:v>113</x:v>
      </x:c>
      <x:c r="M4213" s="210">
        <x:v>3201</x:v>
      </x:c>
      <x:c r="O4213" t="s">
        <x:v>101</x:v>
      </x:c>
      <x:c r="AG4213" s="80">
        <x:v>1</x:v>
      </x:c>
      <x:c r="AH4213" s="32"/>
      <x:c r="AL4213" s="165"/>
      <x:c r="AM4213" s="165"/>
      <x:c r="AN4213" s="165"/>
      <x:c r="AO4213" s="165"/>
      <x:c r="AP4213" s="165"/>
      <x:c r="AQ4213" s="165"/>
    </x:row>
    <x:row r="4214" spans="1:43" ht="16.5">
      <x:c r="A4214">
        <x:v>420800</x:v>
      </x:c>
      <x:c r="B4214" s="118">
        <x:v>861</x:v>
      </x:c>
      <x:c r="C4214" s="11">
        <x:f>29/30</x:f>
        <x:v>0.966666666666667</x:v>
      </x:c>
      <x:c r="G4214">
        <x:v>2</x:v>
      </x:c>
      <x:c r="I4214" t="s">
        <x:v>104</x:v>
      </x:c>
      <x:c r="K4214" t="s">
        <x:v>113</x:v>
      </x:c>
      <x:c r="M4214" s="210">
        <x:v>3201</x:v>
      </x:c>
      <x:c r="O4214" t="s">
        <x:v>101</x:v>
      </x:c>
      <x:c r="AG4214" s="80">
        <x:v>1</x:v>
      </x:c>
      <x:c r="AH4214" s="32"/>
      <x:c r="AL4214" s="165"/>
      <x:c r="AM4214" s="165"/>
      <x:c r="AN4214" s="165"/>
      <x:c r="AO4214" s="165"/>
      <x:c r="AP4214" s="165"/>
      <x:c r="AQ4214" s="165"/>
    </x:row>
    <x:row r="4215" spans="1:43" ht="16.5">
      <x:c r="A4215">
        <x:v>420900</x:v>
      </x:c>
      <x:c r="B4215" s="118">
        <x:v>861</x:v>
      </x:c>
      <x:c r="C4215" s="11">
        <x:f>33/30</x:f>
        <x:v>1.1</x:v>
      </x:c>
      <x:c r="G4215">
        <x:v>6</x:v>
      </x:c>
      <x:c r="I4215" t="s">
        <x:v>102</x:v>
      </x:c>
      <x:c r="K4215" t="s">
        <x:v>113</x:v>
      </x:c>
      <x:c r="M4215" s="210">
        <x:v>3201</x:v>
      </x:c>
      <x:c r="O4215" t="s">
        <x:v>101</x:v>
      </x:c>
      <x:c r="AG4215" s="80">
        <x:v>1</x:v>
      </x:c>
      <x:c r="AH4215" s="32"/>
      <x:c r="AL4215" s="165"/>
      <x:c r="AM4215" s="165"/>
      <x:c r="AN4215" s="165"/>
      <x:c r="AO4215" s="165"/>
      <x:c r="AP4215" s="165"/>
      <x:c r="AQ4215" s="165"/>
    </x:row>
    <x:row r="4216" spans="1:43" ht="16.5">
      <x:c r="A4216">
        <x:v>421000</x:v>
      </x:c>
      <x:c r="B4216" s="118">
        <x:v>861</x:v>
      </x:c>
      <x:c r="C4216" s="11">
        <x:f>37/30</x:f>
        <x:v>1.23333333333333</x:v>
      </x:c>
      <x:c r="G4216">
        <x:v>3</x:v>
      </x:c>
      <x:c r="I4216" t="s">
        <x:v>103</x:v>
      </x:c>
      <x:c r="K4216" t="s">
        <x:v>113</x:v>
      </x:c>
      <x:c r="M4216" s="210">
        <x:v>3201</x:v>
      </x:c>
      <x:c r="O4216" t="s">
        <x:v>101</x:v>
      </x:c>
      <x:c r="AG4216" s="80">
        <x:v>1</x:v>
      </x:c>
      <x:c r="AH4216" s="32"/>
      <x:c r="AL4216" s="165"/>
      <x:c r="AM4216" s="165"/>
      <x:c r="AN4216" s="165"/>
      <x:c r="AO4216" s="165"/>
      <x:c r="AP4216" s="165"/>
      <x:c r="AQ4216" s="165"/>
    </x:row>
    <x:row r="4217" spans="1:43" ht="16.5">
      <x:c r="A4217">
        <x:v>421100</x:v>
      </x:c>
      <x:c r="B4217" s="118">
        <x:v>861</x:v>
      </x:c>
      <x:c r="C4217" s="11">
        <x:f>41/30</x:f>
        <x:v>1.36666666666667</x:v>
      </x:c>
      <x:c r="G4217">
        <x:v>4</x:v>
      </x:c>
      <x:c r="I4217" t="s">
        <x:v>100</x:v>
      </x:c>
      <x:c r="K4217" t="s">
        <x:v>113</x:v>
      </x:c>
      <x:c r="M4217" s="210">
        <x:v>3201</x:v>
      </x:c>
      <x:c r="O4217" t="s">
        <x:v>101</x:v>
      </x:c>
      <x:c r="AG4217" s="80">
        <x:v>1</x:v>
      </x:c>
      <x:c r="AH4217" s="32"/>
      <x:c r="AL4217" s="165"/>
      <x:c r="AM4217" s="165"/>
      <x:c r="AN4217" s="165"/>
      <x:c r="AO4217" s="165"/>
      <x:c r="AP4217" s="165"/>
      <x:c r="AQ4217" s="165"/>
    </x:row>
    <x:row r="4218" spans="1:43" ht="16.5">
      <x:c r="A4218">
        <x:v>421200</x:v>
      </x:c>
      <x:c r="B4218" s="118">
        <x:v>861</x:v>
      </x:c>
      <x:c r="C4218" s="11">
        <x:f>45/30</x:f>
        <x:v>1.5</x:v>
      </x:c>
      <x:c r="G4218">
        <x:v>2</x:v>
      </x:c>
      <x:c r="I4218" t="s">
        <x:v>104</x:v>
      </x:c>
      <x:c r="K4218" t="s">
        <x:v>113</x:v>
      </x:c>
      <x:c r="M4218" s="210">
        <x:v>3201</x:v>
      </x:c>
      <x:c r="O4218" t="s">
        <x:v>101</x:v>
      </x:c>
      <x:c r="AG4218" s="80">
        <x:v>1</x:v>
      </x:c>
      <x:c r="AH4218" s="32"/>
      <x:c r="AL4218" s="165"/>
      <x:c r="AM4218" s="165"/>
      <x:c r="AN4218" s="165"/>
      <x:c r="AO4218" s="165"/>
      <x:c r="AP4218" s="165"/>
      <x:c r="AQ4218" s="165"/>
    </x:row>
    <x:row r="4219" spans="1:43" ht="16.5">
      <x:c r="A4219">
        <x:v>421300</x:v>
      </x:c>
      <x:c r="B4219" s="118">
        <x:v>861</x:v>
      </x:c>
      <x:c r="C4219" s="11">
        <x:f>49/30</x:f>
        <x:v>1.63333333333333</x:v>
      </x:c>
      <x:c r="G4219">
        <x:v>5</x:v>
      </x:c>
      <x:c r="I4219" t="s">
        <x:v>102</x:v>
      </x:c>
      <x:c r="K4219" t="s">
        <x:v>113</x:v>
      </x:c>
      <x:c r="M4219" s="210">
        <x:v>3201</x:v>
      </x:c>
      <x:c r="O4219" t="s">
        <x:v>101</x:v>
      </x:c>
      <x:c r="AG4219" s="80">
        <x:v>1</x:v>
      </x:c>
      <x:c r="AH4219" s="32"/>
      <x:c r="AL4219" s="165"/>
      <x:c r="AM4219" s="165"/>
      <x:c r="AN4219" s="165"/>
      <x:c r="AO4219" s="165"/>
      <x:c r="AP4219" s="165"/>
      <x:c r="AQ4219" s="165"/>
    </x:row>
    <x:row r="4220" spans="1:43" ht="16.5">
      <x:c r="A4220">
        <x:v>421400</x:v>
      </x:c>
      <x:c r="B4220" s="118">
        <x:v>861</x:v>
      </x:c>
      <x:c r="C4220" s="11">
        <x:f>53/30</x:f>
        <x:v>1.76666666666667</x:v>
      </x:c>
      <x:c r="G4220">
        <x:v>4</x:v>
      </x:c>
      <x:c r="I4220" t="s">
        <x:v>103</x:v>
      </x:c>
      <x:c r="K4220" t="s">
        <x:v>113</x:v>
      </x:c>
      <x:c r="M4220" s="210">
        <x:v>3201</x:v>
      </x:c>
      <x:c r="O4220" t="s">
        <x:v>101</x:v>
      </x:c>
      <x:c r="AG4220" s="80">
        <x:v>1</x:v>
      </x:c>
      <x:c r="AH4220" s="32"/>
      <x:c r="AL4220" s="165"/>
      <x:c r="AM4220" s="165"/>
      <x:c r="AN4220" s="165"/>
      <x:c r="AO4220" s="165"/>
      <x:c r="AP4220" s="165"/>
      <x:c r="AQ4220" s="165"/>
    </x:row>
    <x:row r="4221" spans="1:43" ht="16.5">
      <x:c r="A4221">
        <x:v>421500</x:v>
      </x:c>
      <x:c r="B4221" s="118">
        <x:v>861</x:v>
      </x:c>
      <x:c r="C4221" s="11">
        <x:f>57/30</x:f>
        <x:v>1.9</x:v>
      </x:c>
      <x:c r="G4221">
        <x:v>3</x:v>
      </x:c>
      <x:c r="I4221" t="s">
        <x:v>100</x:v>
      </x:c>
      <x:c r="K4221" t="s">
        <x:v>113</x:v>
      </x:c>
      <x:c r="M4221" s="210">
        <x:v>3201</x:v>
      </x:c>
      <x:c r="O4221" t="s">
        <x:v>101</x:v>
      </x:c>
      <x:c r="AG4221" s="80">
        <x:v>1</x:v>
      </x:c>
      <x:c r="AH4221" s="32"/>
      <x:c r="AL4221" s="165"/>
      <x:c r="AM4221" s="165"/>
      <x:c r="AN4221" s="165"/>
      <x:c r="AO4221" s="165"/>
      <x:c r="AP4221" s="165"/>
      <x:c r="AQ4221" s="165"/>
    </x:row>
    <x:row r="4222" spans="1:43" ht="16.5">
      <x:c r="A4222">
        <x:v>421600</x:v>
      </x:c>
      <x:c r="B4222" s="118">
        <x:v>861</x:v>
      </x:c>
      <x:c r="C4222" s="11">
        <x:f>65/30</x:f>
        <x:v>2.16666666666667</x:v>
      </x:c>
      <x:c r="G4222">
        <x:v>2</x:v>
      </x:c>
      <x:c r="I4222" t="s">
        <x:v>102</x:v>
      </x:c>
      <x:c r="K4222" t="s">
        <x:v>657</x:v>
      </x:c>
      <x:c r="M4222" s="210">
        <x:v>3202</x:v>
      </x:c>
      <x:c r="O4222" t="s">
        <x:v>101</x:v>
      </x:c>
      <x:c r="AG4222" s="80">
        <x:v>1</x:v>
      </x:c>
      <x:c r="AH4222" s="32"/>
      <x:c r="AL4222" s="165"/>
      <x:c r="AM4222" s="165"/>
      <x:c r="AN4222" s="165"/>
      <x:c r="AO4222" s="165"/>
      <x:c r="AP4222" s="165"/>
      <x:c r="AQ4222" s="165"/>
    </x:row>
    <x:row r="4223" spans="1:43" s="3" customFormat="1" ht="16.5">
      <x:c r="A4223" s="3">
        <x:v>421700</x:v>
      </x:c>
      <x:c r="B4223" s="130">
        <x:v>862</x:v>
      </x:c>
      <x:c r="C4223" s="3">
        <x:f>10/30</x:f>
        <x:v>0.333333333333333</x:v>
      </x:c>
      <x:c r="G4223" s="3">
        <x:v>2</x:v>
      </x:c>
      <x:c r="I4223" s="3" t="s">
        <x:v>102</x:v>
      </x:c>
      <x:c r="M4223" s="253">
        <x:v>3204</x:v>
      </x:c>
      <x:c r="O4223" s="3" t="s">
        <x:v>101</x:v>
      </x:c>
      <x:c r="AG4223" s="108">
        <x:v>1</x:v>
      </x:c>
      <x:c r="AL4223" s="172"/>
      <x:c r="AM4223" s="172"/>
      <x:c r="AN4223" s="172"/>
      <x:c r="AO4223" s="172"/>
      <x:c r="AP4223" s="172"/>
      <x:c r="AQ4223" s="172"/>
    </x:row>
    <x:row r="4224" spans="1:43" s="3" customFormat="1" ht="16.5">
      <x:c r="A4224" s="3">
        <x:v>421800</x:v>
      </x:c>
      <x:c r="B4224" s="130">
        <x:v>862</x:v>
      </x:c>
      <x:c r="C4224" s="3">
        <x:f>18/30</x:f>
        <x:v>0.6</x:v>
      </x:c>
      <x:c r="G4224" s="3">
        <x:v>4</x:v>
      </x:c>
      <x:c r="I4224" s="3" t="s">
        <x:v>100</x:v>
      </x:c>
      <x:c r="M4224" s="253">
        <x:v>3205</x:v>
      </x:c>
      <x:c r="O4224" s="3" t="s">
        <x:v>101</x:v>
      </x:c>
      <x:c r="AG4224" s="108">
        <x:v>1</x:v>
      </x:c>
      <x:c r="AL4224" s="172"/>
      <x:c r="AM4224" s="172"/>
      <x:c r="AN4224" s="172"/>
      <x:c r="AO4224" s="172"/>
      <x:c r="AP4224" s="172"/>
      <x:c r="AQ4224" s="172"/>
    </x:row>
    <x:row r="4225" spans="1:43" s="3" customFormat="1" ht="16.5">
      <x:c r="A4225" s="3">
        <x:v>421900</x:v>
      </x:c>
      <x:c r="B4225" s="130">
        <x:v>862</x:v>
      </x:c>
      <x:c r="C4225" s="3">
        <x:f>34/30</x:f>
        <x:v>1.13333333333333</x:v>
      </x:c>
      <x:c r="G4225" s="3">
        <x:v>6</x:v>
      </x:c>
      <x:c r="I4225" s="3" t="s">
        <x:v>103</x:v>
      </x:c>
      <x:c r="M4225" s="253">
        <x:v>3205</x:v>
      </x:c>
      <x:c r="O4225" s="3" t="s">
        <x:v>101</x:v>
      </x:c>
      <x:c r="AG4225" s="108">
        <x:v>2</x:v>
      </x:c>
      <x:c r="AL4225" s="172"/>
      <x:c r="AM4225" s="172"/>
      <x:c r="AN4225" s="172"/>
      <x:c r="AO4225" s="172"/>
      <x:c r="AP4225" s="172"/>
      <x:c r="AQ4225" s="172"/>
    </x:row>
    <x:row r="4226" spans="1:43" ht="16.5">
      <x:c r="A4226">
        <x:v>422000</x:v>
      </x:c>
      <x:c r="B4226" s="118">
        <x:v>863</x:v>
      </x:c>
      <x:c r="C4226" s="11">
        <x:f>114/30</x:f>
        <x:v>3.8</x:v>
      </x:c>
      <x:c r="G4226">
        <x:v>3</x:v>
      </x:c>
      <x:c r="I4226" t="s">
        <x:v>103</x:v>
      </x:c>
      <x:c r="M4226" s="210">
        <x:v>3204</x:v>
      </x:c>
      <x:c r="O4226" t="s">
        <x:v>101</x:v>
      </x:c>
      <x:c r="AH4226" s="32"/>
      <x:c r="AL4226" s="165"/>
      <x:c r="AM4226" s="165"/>
      <x:c r="AN4226" s="165"/>
      <x:c r="AO4226" s="165"/>
      <x:c r="AP4226" s="165"/>
      <x:c r="AQ4226" s="165"/>
    </x:row>
    <x:row r="4227" spans="1:43" ht="16.5">
      <x:c r="A4227">
        <x:v>422100</x:v>
      </x:c>
      <x:c r="B4227" s="118">
        <x:v>863</x:v>
      </x:c>
      <x:c r="C4227" s="11">
        <x:f>130/30</x:f>
        <x:v>4.33333333333333</x:v>
      </x:c>
      <x:c r="G4227">
        <x:v>5</x:v>
      </x:c>
      <x:c r="I4227" t="s">
        <x:v>104</x:v>
      </x:c>
      <x:c r="M4227" s="210">
        <x:v>3204</x:v>
      </x:c>
      <x:c r="O4227" t="s">
        <x:v>101</x:v>
      </x:c>
      <x:c r="AH4227" s="32"/>
      <x:c r="AL4227" s="165"/>
      <x:c r="AM4227" s="165"/>
      <x:c r="AN4227" s="165"/>
      <x:c r="AO4227" s="165"/>
      <x:c r="AP4227" s="165"/>
      <x:c r="AQ4227" s="165"/>
    </x:row>
    <x:row r="4228" spans="1:43" ht="16.5">
      <x:c r="A4228">
        <x:v>422200</x:v>
      </x:c>
      <x:c r="B4228" s="118">
        <x:v>863</x:v>
      </x:c>
      <x:c r="C4228" s="11">
        <x:f>137/30</x:f>
        <x:v>4.56666666666667</x:v>
      </x:c>
      <x:c r="G4228">
        <x:v>4</x:v>
      </x:c>
      <x:c r="I4228" t="s">
        <x:v>102</x:v>
      </x:c>
      <x:c r="M4228" s="210">
        <x:v>3204</x:v>
      </x:c>
      <x:c r="O4228" t="s">
        <x:v>101</x:v>
      </x:c>
      <x:c r="AH4228" s="32"/>
      <x:c r="AL4228" s="165"/>
      <x:c r="AM4228" s="165"/>
      <x:c r="AN4228" s="165"/>
      <x:c r="AO4228" s="165"/>
      <x:c r="AP4228" s="165"/>
      <x:c r="AQ4228" s="165"/>
    </x:row>
    <x:row r="4229" spans="1:43" ht="16.5">
      <x:c r="A4229">
        <x:v>422300</x:v>
      </x:c>
      <x:c r="B4229" s="118">
        <x:v>863</x:v>
      </x:c>
      <x:c r="C4229" s="11">
        <x:f>211/30</x:f>
        <x:v>7.03333333333333</x:v>
      </x:c>
      <x:c r="G4229">
        <x:v>7</x:v>
      </x:c>
      <x:c r="I4229" t="s">
        <x:v>112</x:v>
      </x:c>
      <x:c r="M4229" s="210">
        <x:v>3205</x:v>
      </x:c>
      <x:c r="O4229" t="s">
        <x:v>101</x:v>
      </x:c>
      <x:c r="AH4229" s="32"/>
      <x:c r="AL4229" s="165"/>
      <x:c r="AM4229" s="165"/>
      <x:c r="AN4229" s="165"/>
      <x:c r="AO4229" s="165"/>
      <x:c r="AP4229" s="165"/>
      <x:c r="AQ4229" s="165"/>
    </x:row>
    <x:row r="4230" spans="1:43" ht="16.5">
      <x:c r="A4230">
        <x:v>422400</x:v>
      </x:c>
      <x:c r="B4230" s="118">
        <x:v>863</x:v>
      </x:c>
      <x:c r="C4230" s="11">
        <x:f>227/30</x:f>
        <x:v>7.56666666666667</x:v>
      </x:c>
      <x:c r="G4230">
        <x:v>2</x:v>
      </x:c>
      <x:c r="M4230" s="210">
        <x:v>3199</x:v>
      </x:c>
      <x:c r="O4230" t="s">
        <x:v>101</x:v>
      </x:c>
      <x:c r="AH4230" s="32"/>
      <x:c r="AL4230" s="165"/>
      <x:c r="AM4230" s="165"/>
      <x:c r="AN4230" s="165"/>
      <x:c r="AO4230" s="165"/>
      <x:c r="AP4230" s="165"/>
      <x:c r="AQ4230" s="165"/>
    </x:row>
    <x:row r="4231" spans="1:43" s="3" customFormat="1" ht="16.5">
      <x:c r="A4231" s="3">
        <x:v>422500</x:v>
      </x:c>
      <x:c r="B4231" s="130">
        <x:v>864</x:v>
      </x:c>
      <x:c r="C4231" s="3">
        <x:f>48/30</x:f>
        <x:v>1.6</x:v>
      </x:c>
      <x:c r="G4231" s="3">
        <x:v>3</x:v>
      </x:c>
      <x:c r="I4231" s="3" t="s">
        <x:v>102</x:v>
      </x:c>
      <x:c r="J4231" s="3">
        <x:v>0.15</x:v>
      </x:c>
      <x:c r="M4231" s="253"/>
      <x:c r="AG4231" s="108"/>
      <x:c r="AJ4231" s="3" t="s">
        <x:v>541</x:v>
      </x:c>
      <x:c r="AL4231" s="172"/>
      <x:c r="AM4231" s="172"/>
      <x:c r="AN4231" s="172"/>
      <x:c r="AO4231" s="172"/>
      <x:c r="AP4231" s="172"/>
      <x:c r="AQ4231" s="172"/>
    </x:row>
    <x:row r="4232" spans="1:43" s="3" customFormat="1" ht="16.5">
      <x:c r="A4232" s="3">
        <x:v>422600</x:v>
      </x:c>
      <x:c r="B4232" s="130">
        <x:v>864</x:v>
      </x:c>
      <x:c r="C4232" s="3">
        <x:f>53/30</x:f>
        <x:v>1.76666666666667</x:v>
      </x:c>
      <x:c r="D4232" s="3">
        <x:v>1</x:v>
      </x:c>
      <x:c r="I4232" s="3" t="s">
        <x:v>110</x:v>
      </x:c>
      <x:c r="J4232" s="3">
        <x:v>0.1</x:v>
      </x:c>
      <x:c r="M4232" s="253"/>
      <x:c r="AG4232" s="108"/>
      <x:c r="AJ4232" s="3" t="s">
        <x:v>658</x:v>
      </x:c>
      <x:c r="AL4232" s="172"/>
      <x:c r="AM4232" s="172"/>
      <x:c r="AN4232" s="172"/>
      <x:c r="AO4232" s="172"/>
      <x:c r="AP4232" s="172"/>
      <x:c r="AQ4232" s="172"/>
    </x:row>
    <x:row r="4233" spans="1:43" s="3" customFormat="1" ht="16.5">
      <x:c r="A4233" s="3">
        <x:v>422700</x:v>
      </x:c>
      <x:c r="B4233" s="130">
        <x:v>864</x:v>
      </x:c>
      <x:c r="C4233" s="3">
        <x:f>88/30</x:f>
        <x:v>2.93333333333333</x:v>
      </x:c>
      <x:c r="G4233" s="3">
        <x:v>4</x:v>
      </x:c>
      <x:c r="I4233" s="3" t="s">
        <x:v>100</x:v>
      </x:c>
      <x:c r="J4233" s="3">
        <x:v>0.15</x:v>
      </x:c>
      <x:c r="M4233" s="253"/>
      <x:c r="AG4233" s="108"/>
      <x:c r="AJ4233" s="3" t="s">
        <x:v>659</x:v>
      </x:c>
      <x:c r="AL4233" s="172"/>
      <x:c r="AM4233" s="172"/>
      <x:c r="AN4233" s="172"/>
      <x:c r="AO4233" s="172"/>
      <x:c r="AP4233" s="172"/>
      <x:c r="AQ4233" s="172"/>
    </x:row>
    <x:row r="4234" spans="1:43" s="3" customFormat="1" ht="16.5">
      <x:c r="A4234" s="3">
        <x:v>422800</x:v>
      </x:c>
      <x:c r="B4234" s="130">
        <x:v>864</x:v>
      </x:c>
      <x:c r="C4234" s="3">
        <x:f>118/30</x:f>
        <x:v>3.93333333333333</x:v>
      </x:c>
      <x:c r="D4234" s="3">
        <x:v>1</x:v>
      </x:c>
      <x:c r="I4234" s="3" t="s">
        <x:v>110</x:v>
      </x:c>
      <x:c r="J4234" s="3">
        <x:v>0.1</x:v>
      </x:c>
      <x:c r="M4234" s="253"/>
      <x:c r="AG4234" s="108"/>
      <x:c r="AJ4234" s="3" t="s">
        <x:v>658</x:v>
      </x:c>
      <x:c r="AL4234" s="172"/>
      <x:c r="AM4234" s="172"/>
      <x:c r="AN4234" s="172"/>
      <x:c r="AO4234" s="172"/>
      <x:c r="AP4234" s="172"/>
      <x:c r="AQ4234" s="172"/>
    </x:row>
    <x:row r="4235" spans="1:43" s="3" customFormat="1" ht="16.5">
      <x:c r="A4235" s="3">
        <x:v>422900</x:v>
      </x:c>
      <x:c r="B4235" s="130">
        <x:v>864</x:v>
      </x:c>
      <x:c r="C4235" s="3">
        <x:f>126/30</x:f>
        <x:v>4.2</x:v>
      </x:c>
      <x:c r="G4235" s="3">
        <x:v>3</x:v>
      </x:c>
      <x:c r="I4235" s="3" t="s">
        <x:v>110</x:v>
      </x:c>
      <x:c r="J4235" s="3">
        <x:v>0.1</x:v>
      </x:c>
      <x:c r="M4235" s="253">
        <x:v>3199</x:v>
      </x:c>
      <x:c r="O4235" s="3" t="s">
        <x:v>101</x:v>
      </x:c>
      <x:c r="AG4235" s="108"/>
      <x:c r="AJ4235" s="3" t="s">
        <x:v>504</x:v>
      </x:c>
      <x:c r="AL4235" s="172"/>
      <x:c r="AM4235" s="172"/>
      <x:c r="AN4235" s="172"/>
      <x:c r="AO4235" s="172"/>
      <x:c r="AP4235" s="172"/>
      <x:c r="AQ4235" s="172"/>
    </x:row>
    <x:row r="4236" spans="1:43" s="3" customFormat="1" ht="16.5">
      <x:c r="A4236" s="3">
        <x:v>423000</x:v>
      </x:c>
      <x:c r="B4236" s="130">
        <x:v>864</x:v>
      </x:c>
      <x:c r="C4236" s="3">
        <x:f t="shared" ref="C4236:C4239" si="279">C4235+0.13</x:f>
        <x:v>4.33</x:v>
      </x:c>
      <x:c r="G4236" s="3">
        <x:v>3</x:v>
      </x:c>
      <x:c r="I4236" s="3" t="s">
        <x:v>110</x:v>
      </x:c>
      <x:c r="J4236" s="3">
        <x:v>0.12</x:v>
      </x:c>
      <x:c r="M4236" s="253">
        <x:v>3199</x:v>
      </x:c>
      <x:c r="O4236" s="3" t="s">
        <x:v>101</x:v>
      </x:c>
      <x:c r="AG4236" s="108"/>
      <x:c r="AJ4236" s="3" t="s">
        <x:v>658</x:v>
      </x:c>
      <x:c r="AL4236" s="172"/>
      <x:c r="AM4236" s="172"/>
      <x:c r="AN4236" s="172"/>
      <x:c r="AO4236" s="172"/>
      <x:c r="AP4236" s="172"/>
      <x:c r="AQ4236" s="172"/>
    </x:row>
    <x:row r="4237" spans="1:43" s="3" customFormat="1" ht="16.5">
      <x:c r="A4237" s="3">
        <x:v>423100</x:v>
      </x:c>
      <x:c r="B4237" s="130">
        <x:v>864</x:v>
      </x:c>
      <x:c r="C4237" s="3">
        <x:f t="shared" si="279"/>
        <x:v>4.46</x:v>
      </x:c>
      <x:c r="G4237" s="3">
        <x:v>3</x:v>
      </x:c>
      <x:c r="I4237" s="3" t="s">
        <x:v>110</x:v>
      </x:c>
      <x:c r="J4237" s="3">
        <x:v>0.12</x:v>
      </x:c>
      <x:c r="M4237" s="253">
        <x:v>3199</x:v>
      </x:c>
      <x:c r="O4237" s="3" t="s">
        <x:v>101</x:v>
      </x:c>
      <x:c r="AG4237" s="108"/>
      <x:c r="AJ4237" s="3" t="s">
        <x:v>658</x:v>
      </x:c>
      <x:c r="AL4237" s="172"/>
      <x:c r="AM4237" s="172"/>
      <x:c r="AN4237" s="172"/>
      <x:c r="AO4237" s="172"/>
      <x:c r="AP4237" s="172"/>
      <x:c r="AQ4237" s="172"/>
    </x:row>
    <x:row r="4238" spans="1:43" s="3" customFormat="1" ht="16.5">
      <x:c r="A4238" s="3">
        <x:v>423200</x:v>
      </x:c>
      <x:c r="B4238" s="130">
        <x:v>864</x:v>
      </x:c>
      <x:c r="C4238" s="3">
        <x:f t="shared" si="279"/>
        <x:v>4.59</x:v>
      </x:c>
      <x:c r="G4238" s="3">
        <x:v>3</x:v>
      </x:c>
      <x:c r="I4238" s="3" t="s">
        <x:v>110</x:v>
      </x:c>
      <x:c r="J4238" s="3">
        <x:v>0.12</x:v>
      </x:c>
      <x:c r="M4238" s="253">
        <x:v>3199</x:v>
      </x:c>
      <x:c r="O4238" s="3" t="s">
        <x:v>101</x:v>
      </x:c>
      <x:c r="AG4238" s="108"/>
      <x:c r="AJ4238" s="3" t="s">
        <x:v>658</x:v>
      </x:c>
      <x:c r="AL4238" s="172"/>
      <x:c r="AM4238" s="172"/>
      <x:c r="AN4238" s="172"/>
      <x:c r="AO4238" s="172"/>
      <x:c r="AP4238" s="172"/>
      <x:c r="AQ4238" s="172"/>
    </x:row>
    <x:row r="4239" spans="1:43" s="3" customFormat="1" ht="16.5">
      <x:c r="A4239" s="3">
        <x:v>423300</x:v>
      </x:c>
      <x:c r="B4239" s="130">
        <x:v>864</x:v>
      </x:c>
      <x:c r="C4239" s="3">
        <x:f t="shared" si="279"/>
        <x:v>4.72</x:v>
      </x:c>
      <x:c r="G4239" s="3">
        <x:v>3</x:v>
      </x:c>
      <x:c r="I4239" s="3" t="s">
        <x:v>110</x:v>
      </x:c>
      <x:c r="J4239" s="3">
        <x:v>0.12</x:v>
      </x:c>
      <x:c r="M4239" s="253">
        <x:v>3199</x:v>
      </x:c>
      <x:c r="O4239" s="3" t="s">
        <x:v>101</x:v>
      </x:c>
      <x:c r="AG4239" s="108"/>
      <x:c r="AJ4239" s="3" t="s">
        <x:v>658</x:v>
      </x:c>
      <x:c r="AL4239" s="172"/>
      <x:c r="AM4239" s="172"/>
      <x:c r="AN4239" s="172"/>
      <x:c r="AO4239" s="172"/>
      <x:c r="AP4239" s="172"/>
      <x:c r="AQ4239" s="172"/>
    </x:row>
    <x:row r="4240" spans="1:43" s="3" customFormat="1" ht="16.5">
      <x:c r="A4240" s="3">
        <x:v>423400</x:v>
      </x:c>
      <x:c r="B4240" s="130">
        <x:v>864</x:v>
      </x:c>
      <x:c r="C4240" s="3">
        <x:f>179/30</x:f>
        <x:v>5.96666666666667</x:v>
      </x:c>
      <x:c r="G4240" s="3">
        <x:v>5</x:v>
      </x:c>
      <x:c r="I4240" s="3" t="s">
        <x:v>102</x:v>
      </x:c>
      <x:c r="J4240" s="3">
        <x:v>0.1</x:v>
      </x:c>
      <x:c r="M4240" s="253">
        <x:v>3205</x:v>
      </x:c>
      <x:c r="O4240" s="3" t="s">
        <x:v>101</x:v>
      </x:c>
      <x:c r="AG4240" s="108"/>
      <x:c r="AJ4240" s="3" t="s">
        <x:v>660</x:v>
      </x:c>
      <x:c r="AL4240" s="172"/>
      <x:c r="AM4240" s="172"/>
      <x:c r="AN4240" s="172"/>
      <x:c r="AO4240" s="172"/>
      <x:c r="AP4240" s="172"/>
      <x:c r="AQ4240" s="172"/>
    </x:row>
    <x:row r="4241" spans="1:43" s="3" customFormat="1" ht="16.5">
      <x:c r="A4241" s="3">
        <x:v>423500</x:v>
      </x:c>
      <x:c r="B4241" s="130">
        <x:v>864</x:v>
      </x:c>
      <x:c r="C4241" s="3">
        <x:f>238/30</x:f>
        <x:v>7.93333333333333</x:v>
      </x:c>
      <x:c r="G4241" s="3">
        <x:v>4</x:v>
      </x:c>
      <x:c r="I4241" s="3" t="s">
        <x:v>110</x:v>
      </x:c>
      <x:c r="J4241" s="3">
        <x:v>0.5</x:v>
      </x:c>
      <x:c r="M4241" s="253"/>
      <x:c r="AG4241" s="108"/>
      <x:c r="AL4241" s="172"/>
      <x:c r="AM4241" s="172"/>
      <x:c r="AN4241" s="172"/>
      <x:c r="AO4241" s="172"/>
      <x:c r="AP4241" s="172"/>
      <x:c r="AQ4241" s="172"/>
    </x:row>
    <x:row r="4242" spans="1:43" s="3" customFormat="1" ht="16.5">
      <x:c r="A4242" s="3">
        <x:v>423600</x:v>
      </x:c>
      <x:c r="B4242" s="130">
        <x:v>864</x:v>
      </x:c>
      <x:c r="C4242" s="3">
        <x:f>263/30</x:f>
        <x:v>8.76666666666667</x:v>
      </x:c>
      <x:c r="G4242" s="3">
        <x:v>5</x:v>
      </x:c>
      <x:c r="I4242" s="3" t="s">
        <x:v>110</x:v>
      </x:c>
      <x:c r="J4242" s="3">
        <x:v>0.25</x:v>
      </x:c>
      <x:c r="M4242" s="253"/>
      <x:c r="AG4242" s="108"/>
      <x:c r="AL4242" s="172"/>
      <x:c r="AM4242" s="172"/>
      <x:c r="AN4242" s="172"/>
      <x:c r="AO4242" s="172"/>
      <x:c r="AP4242" s="172"/>
      <x:c r="AQ4242" s="172"/>
    </x:row>
    <x:row r="4243" spans="1:43" s="3" customFormat="1" ht="16.5">
      <x:c r="A4243" s="3">
        <x:v>423700</x:v>
      </x:c>
      <x:c r="B4243" s="130">
        <x:v>864</x:v>
      </x:c>
      <x:c r="C4243" s="3">
        <x:f>308/30</x:f>
        <x:v>10.2666666666667</x:v>
      </x:c>
      <x:c r="D4243" s="3">
        <x:v>1</x:v>
      </x:c>
      <x:c r="M4243" s="253">
        <x:v>3218</x:v>
      </x:c>
      <x:c r="N4243" s="3">
        <x:v>2</x:v>
      </x:c>
      <x:c r="P4243" s="423" t="s">
        <x:v>631</x:v>
      </x:c>
      <x:c r="AG4243" s="108"/>
      <x:c r="AL4243" s="172"/>
      <x:c r="AM4243" s="172"/>
      <x:c r="AN4243" s="172"/>
      <x:c r="AO4243" s="172"/>
      <x:c r="AP4243" s="172"/>
      <x:c r="AQ4243" s="172"/>
    </x:row>
    <x:row r="4244" spans="1:43" ht="16.5">
      <x:c r="A4244">
        <x:v>423800</x:v>
      </x:c>
      <x:c r="B4244" s="118">
        <x:v>865</x:v>
      </x:c>
      <x:c r="C4244" s="11">
        <x:f>144/30</x:f>
        <x:v>4.8</x:v>
      </x:c>
      <x:c r="G4244">
        <x:v>3</x:v>
      </x:c>
      <x:c r="I4244" t="s">
        <x:v>100</x:v>
      </x:c>
      <x:c r="M4244" s="210">
        <x:v>3216</x:v>
      </x:c>
      <x:c r="O4244" t="s">
        <x:v>101</x:v>
      </x:c>
      <x:c r="AH4244" s="32"/>
      <x:c r="AL4244" s="165"/>
      <x:c r="AM4244" s="165"/>
      <x:c r="AN4244" s="165"/>
      <x:c r="AO4244" s="165"/>
      <x:c r="AP4244" s="165"/>
      <x:c r="AQ4244" s="165"/>
    </x:row>
    <x:row r="4245" spans="1:43" ht="16.5">
      <x:c r="A4245">
        <x:v>423900</x:v>
      </x:c>
      <x:c r="B4245" s="118">
        <x:v>865</x:v>
      </x:c>
      <x:c r="C4245" s="11">
        <x:f>170/30</x:f>
        <x:v>5.66666666666667</x:v>
      </x:c>
      <x:c r="G4245">
        <x:v>4</x:v>
      </x:c>
      <x:c r="I4245" t="s">
        <x:v>100</x:v>
      </x:c>
      <x:c r="M4245" s="210">
        <x:v>3216</x:v>
      </x:c>
      <x:c r="O4245" t="s">
        <x:v>101</x:v>
      </x:c>
      <x:c r="AH4245" s="32"/>
      <x:c r="AL4245" s="165"/>
      <x:c r="AM4245" s="165"/>
      <x:c r="AN4245" s="165"/>
      <x:c r="AO4245" s="165"/>
      <x:c r="AP4245" s="165"/>
      <x:c r="AQ4245" s="165"/>
    </x:row>
    <x:row r="4246" spans="1:43" ht="16.5">
      <x:c r="A4246">
        <x:v>424000</x:v>
      </x:c>
      <x:c r="B4246" s="118">
        <x:v>865</x:v>
      </x:c>
      <x:c r="C4246" s="11">
        <x:f>188/30</x:f>
        <x:v>6.26666666666667</x:v>
      </x:c>
      <x:c r="G4246">
        <x:v>5</x:v>
      </x:c>
      <x:c r="I4246" t="s">
        <x:v>104</x:v>
      </x:c>
      <x:c r="M4246" s="210">
        <x:v>3216</x:v>
      </x:c>
      <x:c r="O4246" t="s">
        <x:v>101</x:v>
      </x:c>
      <x:c r="AH4246" s="32"/>
      <x:c r="AL4246" s="165"/>
      <x:c r="AM4246" s="165"/>
      <x:c r="AN4246" s="165"/>
      <x:c r="AO4246" s="165"/>
      <x:c r="AP4246" s="165"/>
      <x:c r="AQ4246" s="165"/>
    </x:row>
    <x:row r="4247" spans="1:43" ht="16.5">
      <x:c r="A4247">
        <x:v>424100</x:v>
      </x:c>
      <x:c r="B4247" s="118">
        <x:v>865</x:v>
      </x:c>
      <x:c r="C4247" s="11">
        <x:f>202/30</x:f>
        <x:v>6.73333333333333</x:v>
      </x:c>
      <x:c r="G4247">
        <x:v>6</x:v>
      </x:c>
      <x:c r="I4247" t="s">
        <x:v>104</x:v>
      </x:c>
      <x:c r="M4247" s="210">
        <x:v>3216</x:v>
      </x:c>
      <x:c r="O4247" t="s">
        <x:v>101</x:v>
      </x:c>
      <x:c r="AH4247" s="32"/>
      <x:c r="AL4247" s="165"/>
      <x:c r="AM4247" s="165"/>
      <x:c r="AN4247" s="165"/>
      <x:c r="AO4247" s="165"/>
      <x:c r="AP4247" s="165"/>
      <x:c r="AQ4247" s="165"/>
    </x:row>
    <x:row r="4248" spans="1:43" ht="16.5">
      <x:c r="A4248">
        <x:v>424200</x:v>
      </x:c>
      <x:c r="B4248" s="118">
        <x:v>865</x:v>
      </x:c>
      <x:c r="C4248" s="11">
        <x:f>252/30</x:f>
        <x:v>8.4</x:v>
      </x:c>
      <x:c r="G4248">
        <x:v>5</x:v>
      </x:c>
      <x:c r="I4248" t="s">
        <x:v>102</x:v>
      </x:c>
      <x:c r="J4248">
        <x:v>0.1</x:v>
      </x:c>
      <x:c r="M4248" s="210">
        <x:v>3216</x:v>
      </x:c>
      <x:c r="O4248" t="s">
        <x:v>101</x:v>
      </x:c>
      <x:c r="S4248" s="3"/>
      <x:c r="T4248" s="3"/>
      <x:c r="AH4248" s="32"/>
      <x:c r="AJ4248" t="s">
        <x:v>661</x:v>
      </x:c>
      <x:c r="AL4248" s="165"/>
      <x:c r="AM4248" s="165"/>
      <x:c r="AN4248" s="165"/>
      <x:c r="AO4248" s="165"/>
      <x:c r="AP4248" s="165"/>
      <x:c r="AQ4248" s="165"/>
    </x:row>
    <x:row r="4249" spans="1:43" ht="16.5">
      <x:c r="A4249">
        <x:v>424300</x:v>
      </x:c>
      <x:c r="B4249" s="118">
        <x:v>865</x:v>
      </x:c>
      <x:c r="C4249" s="11">
        <x:f>263/30</x:f>
        <x:v>8.76666666666667</x:v>
      </x:c>
      <x:c r="G4249">
        <x:v>6</x:v>
      </x:c>
      <x:c r="I4249" t="s">
        <x:v>112</x:v>
      </x:c>
      <x:c r="J4249">
        <x:v>0.1</x:v>
      </x:c>
      <x:c r="M4249" s="210">
        <x:v>3216</x:v>
      </x:c>
      <x:c r="O4249" t="s">
        <x:v>101</x:v>
      </x:c>
      <x:c r="S4249" s="3"/>
      <x:c r="T4249" s="3"/>
      <x:c r="AH4249" s="32"/>
      <x:c r="AL4249" s="165"/>
      <x:c r="AM4249" s="165"/>
      <x:c r="AN4249" s="165"/>
      <x:c r="AO4249" s="165"/>
      <x:c r="AP4249" s="165"/>
      <x:c r="AQ4249" s="165"/>
    </x:row>
    <x:row r="4250" spans="1:43" ht="16.5">
      <x:c r="A4250">
        <x:v>424400</x:v>
      </x:c>
      <x:c r="B4250" s="118">
        <x:v>866</x:v>
      </x:c>
      <x:c r="C4250" s="11">
        <x:v>0.4</x:v>
      </x:c>
      <x:c r="G4250">
        <x:v>3</x:v>
      </x:c>
      <x:c r="I4250" t="s">
        <x:v>104</x:v>
      </x:c>
      <x:c r="M4250" s="210">
        <x:v>3225</x:v>
      </x:c>
      <x:c r="O4250" t="s">
        <x:v>101</x:v>
      </x:c>
      <x:c r="S4250" s="3"/>
      <x:c r="T4250" s="3"/>
      <x:c r="AG4250" s="80">
        <x:v>1</x:v>
      </x:c>
      <x:c r="AH4250" s="32"/>
      <x:c r="AL4250" s="165"/>
      <x:c r="AM4250" s="165"/>
      <x:c r="AN4250" s="165"/>
      <x:c r="AO4250" s="165"/>
      <x:c r="AP4250" s="165"/>
      <x:c r="AQ4250" s="165"/>
    </x:row>
    <x:row r="4251" spans="1:43" ht="16.5">
      <x:c r="A4251">
        <x:v>424500</x:v>
      </x:c>
      <x:c r="B4251" s="118">
        <x:v>866</x:v>
      </x:c>
      <x:c r="C4251" s="11">
        <x:v>0.75</x:v>
      </x:c>
      <x:c r="G4251">
        <x:v>2</x:v>
      </x:c>
      <x:c r="I4251" t="s">
        <x:v>103</x:v>
      </x:c>
      <x:c r="M4251" s="210">
        <x:v>3225</x:v>
      </x:c>
      <x:c r="O4251" t="s">
        <x:v>101</x:v>
      </x:c>
      <x:c r="S4251" s="3"/>
      <x:c r="T4251" s="3"/>
      <x:c r="AG4251" s="80">
        <x:v>1</x:v>
      </x:c>
      <x:c r="AH4251" s="32"/>
      <x:c r="AL4251" s="165"/>
      <x:c r="AM4251" s="165"/>
      <x:c r="AN4251" s="165"/>
      <x:c r="AO4251" s="165"/>
      <x:c r="AP4251" s="165"/>
      <x:c r="AQ4251" s="165"/>
    </x:row>
    <x:row r="4252" spans="1:43" ht="16.5">
      <x:c r="A4252">
        <x:v>424600</x:v>
      </x:c>
      <x:c r="B4252" s="118">
        <x:v>866</x:v>
      </x:c>
      <x:c r="C4252" s="11">
        <x:v>1.6</x:v>
      </x:c>
      <x:c r="G4252">
        <x:v>5</x:v>
      </x:c>
      <x:c r="I4252" t="s">
        <x:v>100</x:v>
      </x:c>
      <x:c r="M4252" s="210">
        <x:v>3225</x:v>
      </x:c>
      <x:c r="O4252" t="s">
        <x:v>101</x:v>
      </x:c>
      <x:c r="S4252" s="3"/>
      <x:c r="T4252" s="3"/>
      <x:c r="AG4252" s="80">
        <x:v>2</x:v>
      </x:c>
      <x:c r="AH4252" s="32"/>
      <x:c r="AL4252" s="165"/>
      <x:c r="AM4252" s="165"/>
      <x:c r="AN4252" s="165"/>
      <x:c r="AO4252" s="165"/>
      <x:c r="AP4252" s="165"/>
      <x:c r="AQ4252" s="165"/>
    </x:row>
    <x:row r="4253" spans="1:43" ht="16.5">
      <x:c r="A4253">
        <x:v>424700</x:v>
      </x:c>
      <x:c r="B4253" s="118">
        <x:v>867</x:v>
      </x:c>
      <x:c r="C4253" s="11">
        <x:v>0.9</x:v>
      </x:c>
      <x:c r="G4253">
        <x:v>4</x:v>
      </x:c>
      <x:c r="I4253" t="s">
        <x:v>100</x:v>
      </x:c>
      <x:c r="J4253">
        <x:v>0.1</x:v>
      </x:c>
      <x:c r="M4253" s="210">
        <x:v>3228</x:v>
      </x:c>
      <x:c r="O4253" t="s">
        <x:v>101</x:v>
      </x:c>
      <x:c r="S4253" s="3"/>
      <x:c r="T4253" s="3"/>
      <x:c r="AG4253" s="80">
        <x:v>2</x:v>
      </x:c>
      <x:c r="AH4253" s="32"/>
      <x:c r="AL4253" s="165"/>
      <x:c r="AM4253" s="165"/>
      <x:c r="AN4253" s="165"/>
      <x:c r="AO4253" s="165"/>
      <x:c r="AP4253" s="165"/>
      <x:c r="AQ4253" s="165"/>
    </x:row>
    <x:row r="4254" spans="1:43" ht="16.5">
      <x:c r="A4254">
        <x:v>424800</x:v>
      </x:c>
      <x:c r="B4254" s="118">
        <x:v>868</x:v>
      </x:c>
      <x:c r="C4254" s="11">
        <x:v>1.6</x:v>
      </x:c>
      <x:c r="G4254">
        <x:v>2</x:v>
      </x:c>
      <x:c r="I4254" t="s">
        <x:v>100</x:v>
      </x:c>
      <x:c r="M4254" s="210">
        <x:v>3231</x:v>
      </x:c>
      <x:c r="O4254" t="s">
        <x:v>101</x:v>
      </x:c>
      <x:c r="S4254" s="3"/>
      <x:c r="T4254" s="3"/>
      <x:c r="AG4254" s="80">
        <x:v>2</x:v>
      </x:c>
      <x:c r="AH4254" s="32"/>
      <x:c r="AL4254" s="165"/>
      <x:c r="AM4254" s="165"/>
      <x:c r="AN4254" s="165"/>
      <x:c r="AO4254" s="165"/>
      <x:c r="AP4254" s="165"/>
      <x:c r="AQ4254" s="165"/>
    </x:row>
    <x:row r="4255" spans="1:43" ht="16.5">
      <x:c r="A4255">
        <x:v>424900</x:v>
      </x:c>
      <x:c r="B4255" s="118">
        <x:v>868</x:v>
      </x:c>
      <x:c r="C4255" s="11">
        <x:v>1.83333333333333</x:v>
      </x:c>
      <x:c r="G4255">
        <x:v>3</x:v>
      </x:c>
      <x:c r="I4255" t="s">
        <x:v>103</x:v>
      </x:c>
      <x:c r="M4255" s="210">
        <x:v>3231</x:v>
      </x:c>
      <x:c r="O4255" t="s">
        <x:v>101</x:v>
      </x:c>
      <x:c r="S4255" s="3"/>
      <x:c r="T4255" s="3"/>
      <x:c r="AG4255" s="80">
        <x:v>2</x:v>
      </x:c>
      <x:c r="AH4255" s="32"/>
      <x:c r="AL4255" s="165"/>
      <x:c r="AM4255" s="165"/>
      <x:c r="AN4255" s="165"/>
      <x:c r="AO4255" s="165"/>
      <x:c r="AP4255" s="165"/>
      <x:c r="AQ4255" s="165"/>
    </x:row>
    <x:row r="4256" spans="1:43" ht="16.5">
      <x:c r="A4256">
        <x:v>425000</x:v>
      </x:c>
      <x:c r="B4256" s="118">
        <x:v>868</x:v>
      </x:c>
      <x:c r="C4256" s="11">
        <x:v>2.1</x:v>
      </x:c>
      <x:c r="G4256">
        <x:v>5</x:v>
      </x:c>
      <x:c r="I4256" t="s">
        <x:v>102</x:v>
      </x:c>
      <x:c r="M4256" s="210">
        <x:v>3231</x:v>
      </x:c>
      <x:c r="O4256" t="s">
        <x:v>101</x:v>
      </x:c>
      <x:c r="S4256" s="3"/>
      <x:c r="T4256" s="3"/>
      <x:c r="AG4256" s="80">
        <x:v>2</x:v>
      </x:c>
      <x:c r="AH4256" s="32"/>
      <x:c r="AL4256" s="165"/>
      <x:c r="AM4256" s="165"/>
      <x:c r="AN4256" s="165"/>
      <x:c r="AO4256" s="165"/>
      <x:c r="AP4256" s="165"/>
      <x:c r="AQ4256" s="165"/>
    </x:row>
    <x:row r="4257" spans="1:43" ht="16.5">
      <x:c r="A4257">
        <x:v>425100</x:v>
      </x:c>
      <x:c r="B4257" s="118">
        <x:v>868</x:v>
      </x:c>
      <x:c r="C4257" s="11">
        <x:v>2.36666666666667</x:v>
      </x:c>
      <x:c r="G4257">
        <x:v>3</x:v>
      </x:c>
      <x:c r="I4257" t="s">
        <x:v>104</x:v>
      </x:c>
      <x:c r="M4257" s="210">
        <x:v>3231</x:v>
      </x:c>
      <x:c r="O4257" t="s">
        <x:v>101</x:v>
      </x:c>
      <x:c r="S4257" s="3"/>
      <x:c r="T4257" s="3"/>
      <x:c r="AG4257" s="80">
        <x:v>2</x:v>
      </x:c>
      <x:c r="AH4257" s="32"/>
      <x:c r="AL4257" s="165"/>
      <x:c r="AM4257" s="165"/>
      <x:c r="AN4257" s="165"/>
      <x:c r="AO4257" s="165"/>
      <x:c r="AP4257" s="165"/>
      <x:c r="AQ4257" s="165"/>
    </x:row>
    <x:row r="4258" spans="1:43" ht="16.5">
      <x:c r="A4258">
        <x:v>425200</x:v>
      </x:c>
      <x:c r="B4258" s="118">
        <x:v>869</x:v>
      </x:c>
      <x:c r="C4258" s="11">
        <x:v>0.566666666666667</x:v>
      </x:c>
      <x:c r="G4258">
        <x:v>3</x:v>
      </x:c>
      <x:c r="I4258" t="s">
        <x:v>104</x:v>
      </x:c>
      <x:c r="J4258">
        <x:v>0.05</x:v>
      </x:c>
      <x:c r="M4258" s="210">
        <x:v>3234</x:v>
      </x:c>
      <x:c r="O4258" t="s">
        <x:v>101</x:v>
      </x:c>
      <x:c r="S4258" s="3"/>
      <x:c r="T4258" s="3"/>
      <x:c r="AG4258" s="80">
        <x:v>1</x:v>
      </x:c>
      <x:c r="AH4258" s="32"/>
      <x:c r="AL4258" s="165"/>
      <x:c r="AM4258" s="165"/>
      <x:c r="AN4258" s="165"/>
      <x:c r="AO4258" s="165"/>
      <x:c r="AP4258" s="165"/>
      <x:c r="AQ4258" s="165"/>
    </x:row>
    <x:row r="4259" spans="1:43" ht="16.5">
      <x:c r="A4259">
        <x:v>425300</x:v>
      </x:c>
      <x:c r="B4259" s="118">
        <x:v>869</x:v>
      </x:c>
      <x:c r="C4259" s="11">
        <x:v>1.13333333333333</x:v>
      </x:c>
      <x:c r="G4259">
        <x:v>5</x:v>
      </x:c>
      <x:c r="I4259" t="s">
        <x:v>100</x:v>
      </x:c>
      <x:c r="M4259" s="210">
        <x:v>3235</x:v>
      </x:c>
      <x:c r="O4259" t="s">
        <x:v>101</x:v>
      </x:c>
      <x:c r="S4259" s="3"/>
      <x:c r="T4259" s="3"/>
      <x:c r="AG4259" s="80">
        <x:v>2</x:v>
      </x:c>
      <x:c r="AH4259" s="32"/>
      <x:c r="AL4259" s="165"/>
      <x:c r="AM4259" s="165"/>
      <x:c r="AN4259" s="165"/>
      <x:c r="AO4259" s="165"/>
      <x:c r="AP4259" s="165"/>
      <x:c r="AQ4259" s="165"/>
    </x:row>
    <x:row r="4260" spans="1:43" ht="16.5">
      <x:c r="A4260">
        <x:v>425400</x:v>
      </x:c>
      <x:c r="B4260" s="118">
        <x:v>870</x:v>
      </x:c>
      <x:c r="C4260" s="11">
        <x:v>5.63333333333333</x:v>
      </x:c>
      <x:c r="G4260">
        <x:v>4</x:v>
      </x:c>
      <x:c r="I4260" t="s">
        <x:v>102</x:v>
      </x:c>
      <x:c r="M4260" s="210">
        <x:v>3225</x:v>
      </x:c>
      <x:c r="O4260" t="s">
        <x:v>101</x:v>
      </x:c>
      <x:c r="S4260" s="3"/>
      <x:c r="T4260" s="3"/>
      <x:c r="AH4260" s="32"/>
      <x:c r="AJ4260" t="s">
        <x:v>662</x:v>
      </x:c>
      <x:c r="AL4260" s="165"/>
      <x:c r="AM4260" s="165"/>
      <x:c r="AN4260" s="165"/>
      <x:c r="AO4260" s="165"/>
      <x:c r="AP4260" s="165"/>
      <x:c r="AQ4260" s="165"/>
    </x:row>
    <x:row r="4261" spans="1:43" ht="16.5">
      <x:c r="A4261">
        <x:v>425500</x:v>
      </x:c>
      <x:c r="B4261" s="118">
        <x:v>870</x:v>
      </x:c>
      <x:c r="C4261" s="11">
        <x:v>6.6</x:v>
      </x:c>
      <x:c r="G4261">
        <x:v>6</x:v>
      </x:c>
      <x:c r="I4261" t="s">
        <x:v>112</x:v>
      </x:c>
      <x:c r="J4261">
        <x:v>0.15</x:v>
      </x:c>
      <x:c r="M4261" s="210">
        <x:v>3235</x:v>
      </x:c>
      <x:c r="O4261" t="s">
        <x:v>101</x:v>
      </x:c>
      <x:c r="S4261" s="3"/>
      <x:c r="T4261" s="3"/>
      <x:c r="AH4261" s="32"/>
      <x:c r="AL4261" s="165"/>
      <x:c r="AM4261" s="165"/>
      <x:c r="AN4261" s="165"/>
      <x:c r="AO4261" s="165"/>
      <x:c r="AP4261" s="165"/>
      <x:c r="AQ4261" s="165"/>
    </x:row>
    <x:row r="4262" spans="1:43" ht="16.5">
      <x:c r="A4262">
        <x:v>425600</x:v>
      </x:c>
      <x:c r="B4262" s="118">
        <x:v>871</x:v>
      </x:c>
      <x:c r="C4262" s="11">
        <x:v>2.6</x:v>
      </x:c>
      <x:c r="D4262">
        <x:v>1</x:v>
      </x:c>
      <x:c r="E4262">
        <x:v>1</x:v>
      </x:c>
      <x:c r="M4262" s="210"/>
      <x:c r="S4262" s="3"/>
      <x:c r="T4262" s="3"/>
      <x:c r="AH4262" s="32"/>
      <x:c r="AL4262" s="165"/>
      <x:c r="AM4262" s="165"/>
      <x:c r="AN4262" s="165"/>
      <x:c r="AO4262" s="165"/>
      <x:c r="AP4262" s="165"/>
      <x:c r="AQ4262" s="165"/>
    </x:row>
    <x:row r="4263" spans="1:43" ht="16.5">
      <x:c r="A4263">
        <x:v>425700</x:v>
      </x:c>
      <x:c r="B4263" s="118">
        <x:v>871</x:v>
      </x:c>
      <x:c r="C4263" s="11">
        <x:v>4.46666666666667</x:v>
      </x:c>
      <x:c r="G4263">
        <x:v>3</x:v>
      </x:c>
      <x:c r="I4263" t="s">
        <x:v>100</x:v>
      </x:c>
      <x:c r="M4263" s="210">
        <x:v>3237</x:v>
      </x:c>
      <x:c r="O4263" t="s">
        <x:v>101</x:v>
      </x:c>
      <x:c r="S4263" s="3"/>
      <x:c r="T4263" s="3"/>
      <x:c r="AH4263" s="32"/>
      <x:c r="AL4263" s="165"/>
      <x:c r="AM4263" s="165"/>
      <x:c r="AN4263" s="165"/>
      <x:c r="AO4263" s="165"/>
      <x:c r="AP4263" s="165"/>
      <x:c r="AQ4263" s="165"/>
    </x:row>
    <x:row r="4264" spans="1:43" ht="16.5">
      <x:c r="A4264">
        <x:v>425800</x:v>
      </x:c>
      <x:c r="B4264" s="118">
        <x:v>871</x:v>
      </x:c>
      <x:c r="C4264" s="11">
        <x:v>4.86666666666667</x:v>
      </x:c>
      <x:c r="G4264">
        <x:v>3</x:v>
      </x:c>
      <x:c r="I4264" t="s">
        <x:v>102</x:v>
      </x:c>
      <x:c r="M4264" s="210">
        <x:v>3237</x:v>
      </x:c>
      <x:c r="O4264" t="s">
        <x:v>101</x:v>
      </x:c>
      <x:c r="S4264" s="3"/>
      <x:c r="T4264" s="3"/>
      <x:c r="AH4264" s="32"/>
      <x:c r="AL4264" s="165"/>
      <x:c r="AM4264" s="165"/>
      <x:c r="AN4264" s="165"/>
      <x:c r="AO4264" s="165"/>
      <x:c r="AP4264" s="165"/>
      <x:c r="AQ4264" s="165"/>
    </x:row>
    <x:row r="4265" spans="1:43" ht="16.5">
      <x:c r="A4265">
        <x:v>425900</x:v>
      </x:c>
      <x:c r="B4265" s="118">
        <x:v>871</x:v>
      </x:c>
      <x:c r="C4265" s="11">
        <x:v>5.1</x:v>
      </x:c>
      <x:c r="G4265">
        <x:v>3</x:v>
      </x:c>
      <x:c r="I4265" t="s">
        <x:v>104</x:v>
      </x:c>
      <x:c r="M4265" s="210">
        <x:v>3237</x:v>
      </x:c>
      <x:c r="O4265" t="s">
        <x:v>101</x:v>
      </x:c>
      <x:c r="S4265" s="3"/>
      <x:c r="T4265" s="3"/>
      <x:c r="AH4265" s="32"/>
      <x:c r="AL4265" s="165"/>
      <x:c r="AM4265" s="165"/>
      <x:c r="AN4265" s="165"/>
      <x:c r="AO4265" s="165"/>
      <x:c r="AP4265" s="165"/>
      <x:c r="AQ4265" s="165"/>
    </x:row>
    <x:row r="4266" spans="1:43" ht="16.5">
      <x:c r="A4266">
        <x:v>426000</x:v>
      </x:c>
      <x:c r="B4266" s="118">
        <x:v>871</x:v>
      </x:c>
      <x:c r="C4266" s="11">
        <x:v>5.3</x:v>
      </x:c>
      <x:c r="G4266">
        <x:v>3</x:v>
      </x:c>
      <x:c r="I4266" t="s">
        <x:v>100</x:v>
      </x:c>
      <x:c r="M4266" s="210">
        <x:v>3237</x:v>
      </x:c>
      <x:c r="O4266" t="s">
        <x:v>101</x:v>
      </x:c>
      <x:c r="S4266" s="3"/>
      <x:c r="T4266" s="3"/>
      <x:c r="AH4266" s="32"/>
      <x:c r="AL4266" s="165"/>
      <x:c r="AM4266" s="165"/>
      <x:c r="AN4266" s="165"/>
      <x:c r="AO4266" s="165"/>
      <x:c r="AP4266" s="165"/>
      <x:c r="AQ4266" s="165"/>
    </x:row>
    <x:row r="4267" spans="1:43" ht="16.5">
      <x:c r="A4267">
        <x:v>426100</x:v>
      </x:c>
      <x:c r="B4267" s="118">
        <x:v>871</x:v>
      </x:c>
      <x:c r="C4267" s="11">
        <x:v>5.5</x:v>
      </x:c>
      <x:c r="G4267">
        <x:v>4</x:v>
      </x:c>
      <x:c r="I4267" t="s">
        <x:v>102</x:v>
      </x:c>
      <x:c r="M4267" s="210">
        <x:v>3237</x:v>
      </x:c>
      <x:c r="O4267" t="s">
        <x:v>101</x:v>
      </x:c>
      <x:c r="S4267" s="3"/>
      <x:c r="T4267" s="3"/>
      <x:c r="AH4267" s="32"/>
      <x:c r="AL4267" s="165"/>
      <x:c r="AM4267" s="165"/>
      <x:c r="AN4267" s="165"/>
      <x:c r="AO4267" s="165"/>
      <x:c r="AP4267" s="165"/>
      <x:c r="AQ4267" s="165"/>
    </x:row>
    <x:row r="4268" spans="1:43" ht="16.5">
      <x:c r="A4268">
        <x:v>426200</x:v>
      </x:c>
      <x:c r="B4268" s="118">
        <x:v>871</x:v>
      </x:c>
      <x:c r="C4268" s="11">
        <x:v>7.4</x:v>
      </x:c>
      <x:c r="G4268">
        <x:v>5</x:v>
      </x:c>
      <x:c r="I4268" t="s">
        <x:v>100</x:v>
      </x:c>
      <x:c r="J4268">
        <x:v>0.1</x:v>
      </x:c>
      <x:c r="M4268" s="210">
        <x:v>3228</x:v>
      </x:c>
      <x:c r="O4268" t="s">
        <x:v>101</x:v>
      </x:c>
      <x:c r="S4268" s="3"/>
      <x:c r="T4268" s="3"/>
      <x:c r="AH4268" s="32"/>
      <x:c r="AL4268" s="165"/>
      <x:c r="AM4268" s="165"/>
      <x:c r="AN4268" s="165"/>
      <x:c r="AO4268" s="165"/>
      <x:c r="AP4268" s="165"/>
      <x:c r="AQ4268" s="165"/>
    </x:row>
    <x:row r="4269" spans="1:43" ht="16.5">
      <x:c r="A4269">
        <x:v>426300</x:v>
      </x:c>
      <x:c r="B4269" s="118">
        <x:v>871</x:v>
      </x:c>
      <x:c r="C4269" s="11">
        <x:v>8.43333333333333</x:v>
      </x:c>
      <x:c r="G4269">
        <x:v>3</x:v>
      </x:c>
      <x:c r="I4269" t="s">
        <x:v>103</x:v>
      </x:c>
      <x:c r="M4269" s="210">
        <x:v>3225</x:v>
      </x:c>
      <x:c r="O4269" t="s">
        <x:v>101</x:v>
      </x:c>
      <x:c r="S4269" s="3"/>
      <x:c r="T4269" s="3"/>
      <x:c r="AH4269" s="32"/>
      <x:c r="AL4269" s="165"/>
      <x:c r="AM4269" s="165"/>
      <x:c r="AN4269" s="165"/>
      <x:c r="AO4269" s="165"/>
      <x:c r="AP4269" s="165"/>
      <x:c r="AQ4269" s="165"/>
    </x:row>
    <x:row r="4270" spans="1:43" ht="16.5">
      <x:c r="A4270">
        <x:v>426400</x:v>
      </x:c>
      <x:c r="B4270" s="118">
        <x:v>871</x:v>
      </x:c>
      <x:c r="C4270" s="11">
        <x:v>8.76666666666667</x:v>
      </x:c>
      <x:c r="G4270">
        <x:v>5</x:v>
      </x:c>
      <x:c r="I4270" t="s">
        <x:v>100</x:v>
      </x:c>
      <x:c r="M4270" s="210">
        <x:v>3225</x:v>
      </x:c>
      <x:c r="O4270" t="s">
        <x:v>101</x:v>
      </x:c>
      <x:c r="S4270" s="3"/>
      <x:c r="T4270" s="3"/>
      <x:c r="AH4270" s="32"/>
      <x:c r="AL4270" s="165"/>
      <x:c r="AM4270" s="165"/>
      <x:c r="AN4270" s="165"/>
      <x:c r="AO4270" s="165"/>
      <x:c r="AP4270" s="165"/>
      <x:c r="AQ4270" s="165"/>
    </x:row>
    <x:row r="4271" spans="1:43" ht="16.5">
      <x:c r="A4271">
        <x:v>426500</x:v>
      </x:c>
      <x:c r="B4271" s="118">
        <x:v>871</x:v>
      </x:c>
      <x:c r="C4271" s="11">
        <x:v>9.1</x:v>
      </x:c>
      <x:c r="G4271">
        <x:v>4</x:v>
      </x:c>
      <x:c r="I4271" t="s">
        <x:v>112</x:v>
      </x:c>
      <x:c r="J4271">
        <x:v>0.15</x:v>
      </x:c>
      <x:c r="M4271" s="210"/>
      <x:c r="S4271" s="3"/>
      <x:c r="T4271" s="3"/>
      <x:c r="AH4271" s="32"/>
      <x:c r="AL4271" s="165"/>
      <x:c r="AM4271" s="165"/>
      <x:c r="AN4271" s="165"/>
      <x:c r="AO4271" s="165"/>
      <x:c r="AP4271" s="165"/>
      <x:c r="AQ4271" s="165"/>
    </x:row>
    <x:row r="4272" spans="1:43" ht="16.5">
      <x:c r="A4272">
        <x:v>426600</x:v>
      </x:c>
      <x:c r="B4272" s="118">
        <x:v>872</x:v>
      </x:c>
      <x:c r="C4272" s="11">
        <x:v>0.316666666666667</x:v>
      </x:c>
      <x:c r="G4272">
        <x:v>2</x:v>
      </x:c>
      <x:c r="I4272" t="s">
        <x:v>102</x:v>
      </x:c>
      <x:c r="M4272" s="210">
        <x:v>3237</x:v>
      </x:c>
      <x:c r="O4272" t="s">
        <x:v>101</x:v>
      </x:c>
      <x:c r="S4272" s="3"/>
      <x:c r="T4272" s="3"/>
      <x:c r="AH4272" s="32"/>
      <x:c r="AL4272" s="165"/>
      <x:c r="AM4272" s="165"/>
      <x:c r="AN4272" s="165"/>
      <x:c r="AO4272" s="165"/>
      <x:c r="AP4272" s="165"/>
      <x:c r="AQ4272" s="165"/>
    </x:row>
    <x:row r="4273" spans="1:43" ht="16.5">
      <x:c r="A4273">
        <x:v>426700</x:v>
      </x:c>
      <x:c r="B4273" s="118">
        <x:v>872</x:v>
      </x:c>
      <x:c r="C4273" s="11">
        <x:v>0.7</x:v>
      </x:c>
      <x:c r="G4273">
        <x:v>3</x:v>
      </x:c>
      <x:c r="I4273" t="s">
        <x:v>103</x:v>
      </x:c>
      <x:c r="M4273" s="210">
        <x:v>3237</x:v>
      </x:c>
      <x:c r="O4273" t="s">
        <x:v>101</x:v>
      </x:c>
      <x:c r="S4273" s="3"/>
      <x:c r="T4273" s="3"/>
      <x:c r="AH4273" s="32"/>
      <x:c r="AL4273" s="165"/>
      <x:c r="AM4273" s="165"/>
      <x:c r="AN4273" s="165"/>
      <x:c r="AO4273" s="165"/>
      <x:c r="AP4273" s="165"/>
      <x:c r="AQ4273" s="165"/>
    </x:row>
    <x:row r="4274" spans="1:43" ht="16.5">
      <x:c r="A4274">
        <x:v>426800</x:v>
      </x:c>
      <x:c r="B4274" s="118">
        <x:v>872</x:v>
      </x:c>
      <x:c r="C4274" s="11">
        <x:v>1.28333333333333</x:v>
      </x:c>
      <x:c r="G4274">
        <x:v>5</x:v>
      </x:c>
      <x:c r="I4274" t="s">
        <x:v>100</x:v>
      </x:c>
      <x:c r="M4274" s="210">
        <x:v>3238</x:v>
      </x:c>
      <x:c r="O4274" t="s">
        <x:v>101</x:v>
      </x:c>
      <x:c r="S4274" s="3"/>
      <x:c r="T4274" s="3"/>
      <x:c r="AH4274" s="32"/>
      <x:c r="AL4274" s="165"/>
      <x:c r="AM4274" s="165"/>
      <x:c r="AN4274" s="165"/>
      <x:c r="AO4274" s="165"/>
      <x:c r="AP4274" s="165"/>
      <x:c r="AQ4274" s="165"/>
    </x:row>
    <x:row r="4275" spans="1:43" ht="16.5">
      <x:c r="A4275">
        <x:v>426900</x:v>
      </x:c>
      <x:c r="B4275" s="118">
        <x:v>873</x:v>
      </x:c>
      <x:c r="C4275" s="11">
        <x:v>0.866666666666667</x:v>
      </x:c>
      <x:c r="G4275">
        <x:v>2</x:v>
      </x:c>
      <x:c r="I4275" t="s">
        <x:v>104</x:v>
      </x:c>
      <x:c r="M4275" s="210">
        <x:v>3242</x:v>
      </x:c>
      <x:c r="O4275" t="s">
        <x:v>101</x:v>
      </x:c>
      <x:c r="S4275" s="3"/>
      <x:c r="T4275" s="3"/>
      <x:c r="AH4275" s="32"/>
      <x:c r="AL4275" s="165"/>
      <x:c r="AM4275" s="165"/>
      <x:c r="AN4275" s="165"/>
      <x:c r="AO4275" s="165"/>
      <x:c r="AP4275" s="165"/>
      <x:c r="AQ4275" s="165"/>
    </x:row>
    <x:row r="4276" spans="1:43" ht="16.5">
      <x:c r="A4276">
        <x:v>427000</x:v>
      </x:c>
      <x:c r="B4276" s="118">
        <x:v>873</x:v>
      </x:c>
      <x:c r="C4276" s="11">
        <x:v>1.13333333333333</x:v>
      </x:c>
      <x:c r="G4276">
        <x:v>4</x:v>
      </x:c>
      <x:c r="I4276" t="s">
        <x:v>103</x:v>
      </x:c>
      <x:c r="M4276" s="210">
        <x:v>3242</x:v>
      </x:c>
      <x:c r="O4276" t="s">
        <x:v>101</x:v>
      </x:c>
      <x:c r="S4276" s="3"/>
      <x:c r="T4276" s="3"/>
      <x:c r="AH4276" s="32"/>
      <x:c r="AL4276" s="165"/>
      <x:c r="AM4276" s="165"/>
      <x:c r="AN4276" s="165"/>
      <x:c r="AO4276" s="165"/>
      <x:c r="AP4276" s="165"/>
      <x:c r="AQ4276" s="165"/>
    </x:row>
    <x:row r="4277" spans="1:43" ht="16.5">
      <x:c r="A4277">
        <x:v>427100</x:v>
      </x:c>
      <x:c r="B4277" s="118">
        <x:v>873</x:v>
      </x:c>
      <x:c r="C4277" s="11">
        <x:v>1.53333333333333</x:v>
      </x:c>
      <x:c r="G4277">
        <x:v>2</x:v>
      </x:c>
      <x:c r="I4277" t="s">
        <x:v>100</x:v>
      </x:c>
      <x:c r="M4277" s="210">
        <x:v>3242</x:v>
      </x:c>
      <x:c r="O4277" t="s">
        <x:v>101</x:v>
      </x:c>
      <x:c r="S4277" s="3"/>
      <x:c r="T4277" s="3"/>
      <x:c r="AH4277" s="32"/>
      <x:c r="AL4277" s="165"/>
      <x:c r="AM4277" s="165"/>
      <x:c r="AN4277" s="165"/>
      <x:c r="AO4277" s="165"/>
      <x:c r="AP4277" s="165"/>
      <x:c r="AQ4277" s="165"/>
    </x:row>
    <x:row r="4278" spans="1:43" ht="16.5">
      <x:c r="A4278">
        <x:v>427200</x:v>
      </x:c>
      <x:c r="B4278" s="118">
        <x:v>873</x:v>
      </x:c>
      <x:c r="C4278" s="11">
        <x:v>2.46666666666667</x:v>
      </x:c>
      <x:c r="G4278">
        <x:v>5</x:v>
      </x:c>
      <x:c r="I4278" t="s">
        <x:v>102</x:v>
      </x:c>
      <x:c r="M4278" s="210">
        <x:v>3242</x:v>
      </x:c>
      <x:c r="O4278" t="s">
        <x:v>101</x:v>
      </x:c>
      <x:c r="S4278" s="3"/>
      <x:c r="T4278" s="3"/>
      <x:c r="AH4278" s="32"/>
      <x:c r="AL4278" s="165"/>
      <x:c r="AM4278" s="165"/>
      <x:c r="AN4278" s="165"/>
      <x:c r="AO4278" s="165"/>
      <x:c r="AP4278" s="165"/>
      <x:c r="AQ4278" s="165"/>
    </x:row>
    <x:row r="4279" spans="1:43" ht="16.5">
      <x:c r="A4279">
        <x:v>427300</x:v>
      </x:c>
      <x:c r="B4279" s="118">
        <x:v>874</x:v>
      </x:c>
      <x:c r="C4279" s="11">
        <x:v>13.5666666666667</x:v>
      </x:c>
      <x:c r="G4279">
        <x:v>5</x:v>
      </x:c>
      <x:c r="I4279" t="s">
        <x:v>100</x:v>
      </x:c>
      <x:c r="J4279">
        <x:v>0.25</x:v>
      </x:c>
      <x:c r="M4279" s="210">
        <x:v>3254</x:v>
      </x:c>
      <x:c r="O4279" t="s">
        <x:v>101</x:v>
      </x:c>
      <x:c r="S4279" s="3"/>
      <x:c r="T4279" s="3"/>
      <x:c r="AH4279" s="32"/>
      <x:c r="AL4279" s="165"/>
      <x:c r="AM4279" s="165"/>
      <x:c r="AN4279" s="165"/>
      <x:c r="AO4279" s="165"/>
      <x:c r="AP4279" s="165"/>
      <x:c r="AQ4279" s="165"/>
    </x:row>
    <x:row r="4280" spans="1:43" ht="16.5">
      <x:c r="A4280">
        <x:v>427400</x:v>
      </x:c>
      <x:c r="B4280" s="118">
        <x:v>874</x:v>
      </x:c>
      <x:c r="C4280" s="11">
        <x:v>14.3666666666667</x:v>
      </x:c>
      <x:c r="G4280">
        <x:v>3</x:v>
      </x:c>
      <x:c r="I4280" t="s">
        <x:v>507</x:v>
      </x:c>
      <x:c r="M4280" s="210">
        <x:v>3254</x:v>
      </x:c>
      <x:c r="O4280" t="s">
        <x:v>101</x:v>
      </x:c>
      <x:c r="S4280" s="1"/>
      <x:c r="T4280" s="3"/>
      <x:c r="AH4280" s="32"/>
      <x:c r="AL4280" s="165"/>
      <x:c r="AM4280" s="165"/>
      <x:c r="AN4280" s="165"/>
      <x:c r="AO4280" s="165"/>
      <x:c r="AP4280" s="165"/>
      <x:c r="AQ4280" s="165"/>
    </x:row>
    <x:row r="4281" spans="1:43" ht="16.5">
      <x:c r="A4281">
        <x:v>427500</x:v>
      </x:c>
      <x:c r="B4281" s="118">
        <x:v>874</x:v>
      </x:c>
      <x:c r="C4281" s="11">
        <x:v>15</x:v>
      </x:c>
      <x:c r="G4281">
        <x:v>2</x:v>
      </x:c>
      <x:c r="M4281" s="210">
        <x:v>3254</x:v>
      </x:c>
      <x:c r="O4281" t="s">
        <x:v>101</x:v>
      </x:c>
      <x:c r="S4281" s="1"/>
      <x:c r="T4281" s="3"/>
      <x:c r="AH4281" s="32"/>
      <x:c r="AL4281" s="165"/>
      <x:c r="AM4281" s="165"/>
      <x:c r="AN4281" s="165"/>
      <x:c r="AO4281" s="165"/>
      <x:c r="AP4281" s="165"/>
      <x:c r="AQ4281" s="165"/>
    </x:row>
    <x:row r="4282" spans="1:43" ht="16.5">
      <x:c r="A4282">
        <x:v>427600</x:v>
      </x:c>
      <x:c r="B4282" s="118">
        <x:v>874</x:v>
      </x:c>
      <x:c r="C4282" s="11">
        <x:v>16</x:v>
      </x:c>
      <x:c r="D4282">
        <x:v>1</x:v>
      </x:c>
      <x:c r="M4282" s="210">
        <x:v>3261</x:v>
      </x:c>
      <x:c r="N4282">
        <x:v>2</x:v>
      </x:c>
      <x:c r="P4282" t="s">
        <x:v>631</x:v>
      </x:c>
      <x:c r="S4282" s="1"/>
      <x:c r="T4282" s="3"/>
      <x:c r="AH4282" s="32"/>
      <x:c r="AL4282" s="165"/>
      <x:c r="AM4282" s="165"/>
      <x:c r="AN4282" s="165"/>
      <x:c r="AO4282" s="165"/>
      <x:c r="AP4282" s="165"/>
      <x:c r="AQ4282" s="165"/>
    </x:row>
    <x:row r="4283" spans="1:43" ht="16.5">
      <x:c r="A4283">
        <x:v>427700</x:v>
      </x:c>
      <x:c r="B4283" s="118">
        <x:v>875</x:v>
      </x:c>
      <x:c r="C4283" s="11">
        <x:v>0.533333333333333</x:v>
      </x:c>
      <x:c r="G4283">
        <x:v>2</x:v>
      </x:c>
      <x:c r="I4283" t="s">
        <x:v>103</x:v>
      </x:c>
      <x:c r="J4283">
        <x:v>0.1</x:v>
      </x:c>
      <x:c r="M4283" s="210">
        <x:v>3287</x:v>
      </x:c>
      <x:c r="O4283" t="s">
        <x:v>101</x:v>
      </x:c>
      <x:c r="S4283" s="1"/>
      <x:c r="T4283" s="3"/>
      <x:c r="AG4283" s="80">
        <x:v>1</x:v>
      </x:c>
      <x:c r="AH4283" s="32"/>
      <x:c r="AL4283" s="165"/>
      <x:c r="AM4283" s="165"/>
      <x:c r="AN4283" s="165"/>
      <x:c r="AO4283" s="165"/>
      <x:c r="AP4283" s="165"/>
      <x:c r="AQ4283" s="165"/>
    </x:row>
    <x:row r="4284" spans="1:43" ht="16.5">
      <x:c r="A4284">
        <x:v>427800</x:v>
      </x:c>
      <x:c r="B4284" s="118">
        <x:v>875</x:v>
      </x:c>
      <x:c r="C4284" s="11">
        <x:v>1.03333333333333</x:v>
      </x:c>
      <x:c r="G4284">
        <x:v>4</x:v>
      </x:c>
      <x:c r="I4284" t="s">
        <x:v>100</x:v>
      </x:c>
      <x:c r="J4284">
        <x:v>0.1</x:v>
      </x:c>
      <x:c r="M4284" s="210">
        <x:v>3287</x:v>
      </x:c>
      <x:c r="O4284" t="s">
        <x:v>101</x:v>
      </x:c>
      <x:c r="S4284" s="1"/>
      <x:c r="T4284" s="3"/>
      <x:c r="AG4284" s="80">
        <x:v>2</x:v>
      </x:c>
      <x:c r="AH4284" s="32"/>
      <x:c r="AL4284" s="165"/>
      <x:c r="AM4284" s="165"/>
      <x:c r="AN4284" s="165"/>
      <x:c r="AO4284" s="165"/>
      <x:c r="AP4284" s="165"/>
      <x:c r="AQ4284" s="165"/>
    </x:row>
    <x:row r="4285" spans="1:43" ht="16.5">
      <x:c r="A4285">
        <x:v>427900</x:v>
      </x:c>
      <x:c r="B4285" s="118">
        <x:v>876</x:v>
      </x:c>
      <x:c r="C4285" s="11">
        <x:v>0.4</x:v>
      </x:c>
      <x:c r="G4285">
        <x:v>2</x:v>
      </x:c>
      <x:c r="I4285" t="s">
        <x:v>100</x:v>
      </x:c>
      <x:c r="J4285">
        <x:v>0.1</x:v>
      </x:c>
      <x:c r="M4285" s="210">
        <x:v>3287</x:v>
      </x:c>
      <x:c r="O4285" t="s">
        <x:v>101</x:v>
      </x:c>
      <x:c r="S4285" s="1"/>
      <x:c r="T4285" s="3"/>
      <x:c r="AG4285" s="80">
        <x:v>1</x:v>
      </x:c>
      <x:c r="AH4285" s="32"/>
      <x:c r="AL4285" s="165"/>
      <x:c r="AM4285" s="165"/>
      <x:c r="AN4285" s="165"/>
      <x:c r="AO4285" s="165"/>
      <x:c r="AP4285" s="165"/>
      <x:c r="AQ4285" s="165"/>
    </x:row>
    <x:row r="4286" spans="1:43" ht="16.5">
      <x:c r="A4286">
        <x:v>428000</x:v>
      </x:c>
      <x:c r="B4286" s="118">
        <x:v>876</x:v>
      </x:c>
      <x:c r="C4286" s="11">
        <x:v>0.7</x:v>
      </x:c>
      <x:c r="G4286">
        <x:v>4</x:v>
      </x:c>
      <x:c r="I4286" t="s">
        <x:v>102</x:v>
      </x:c>
      <x:c r="J4286">
        <x:v>0.1</x:v>
      </x:c>
      <x:c r="M4286" s="210">
        <x:v>3287</x:v>
      </x:c>
      <x:c r="O4286" t="s">
        <x:v>101</x:v>
      </x:c>
      <x:c r="S4286" s="1"/>
      <x:c r="T4286" s="3"/>
      <x:c r="AG4286" s="80">
        <x:v>2</x:v>
      </x:c>
      <x:c r="AH4286" s="32"/>
      <x:c r="AL4286" s="165"/>
      <x:c r="AM4286" s="165"/>
      <x:c r="AN4286" s="165"/>
      <x:c r="AO4286" s="165"/>
      <x:c r="AP4286" s="165"/>
      <x:c r="AQ4286" s="165"/>
    </x:row>
    <x:row r="4287" spans="1:43" ht="16.5">
      <x:c r="A4287">
        <x:v>428100</x:v>
      </x:c>
      <x:c r="B4287" s="118">
        <x:v>876</x:v>
      </x:c>
      <x:c r="C4287" s="11">
        <x:v>1.03333333333333</x:v>
      </x:c>
      <x:c r="G4287">
        <x:v>3</x:v>
      </x:c>
      <x:c r="I4287" t="s">
        <x:v>103</x:v>
      </x:c>
      <x:c r="J4287">
        <x:v>0.1</x:v>
      </x:c>
      <x:c r="M4287" s="210">
        <x:v>3287</x:v>
      </x:c>
      <x:c r="O4287" t="s">
        <x:v>101</x:v>
      </x:c>
      <x:c r="S4287" s="1"/>
      <x:c r="T4287" s="3"/>
      <x:c r="AG4287" s="80">
        <x:v>1</x:v>
      </x:c>
      <x:c r="AH4287" s="32"/>
      <x:c r="AL4287" s="165"/>
      <x:c r="AM4287" s="165"/>
      <x:c r="AN4287" s="165"/>
      <x:c r="AO4287" s="165"/>
      <x:c r="AP4287" s="165"/>
      <x:c r="AQ4287" s="165"/>
    </x:row>
    <x:row r="4288" spans="1:43" ht="16.5">
      <x:c r="A4288">
        <x:v>428200</x:v>
      </x:c>
      <x:c r="B4288" s="118">
        <x:v>876</x:v>
      </x:c>
      <x:c r="C4288" s="11">
        <x:v>1.36666666666667</x:v>
      </x:c>
      <x:c r="G4288">
        <x:v>5</x:v>
      </x:c>
      <x:c r="I4288" t="s">
        <x:v>100</x:v>
      </x:c>
      <x:c r="J4288">
        <x:v>0.1</x:v>
      </x:c>
      <x:c r="M4288" s="210">
        <x:v>3287</x:v>
      </x:c>
      <x:c r="O4288" t="s">
        <x:v>101</x:v>
      </x:c>
      <x:c r="S4288" s="1"/>
      <x:c r="T4288" s="3"/>
      <x:c r="AG4288" s="80">
        <x:v>1</x:v>
      </x:c>
      <x:c r="AH4288" s="32"/>
      <x:c r="AL4288" s="165"/>
      <x:c r="AM4288" s="165"/>
      <x:c r="AN4288" s="165"/>
      <x:c r="AO4288" s="165"/>
      <x:c r="AP4288" s="165"/>
      <x:c r="AQ4288" s="165"/>
    </x:row>
    <x:row r="4289" spans="1:43" ht="16.5">
      <x:c r="A4289">
        <x:v>428300</x:v>
      </x:c>
      <x:c r="B4289" s="118">
        <x:v>876</x:v>
      </x:c>
      <x:c r="C4289" s="11">
        <x:v>1.7</x:v>
      </x:c>
      <x:c r="G4289">
        <x:v>6</x:v>
      </x:c>
      <x:c r="I4289" t="s">
        <x:v>104</x:v>
      </x:c>
      <x:c r="J4289">
        <x:v>0.1</x:v>
      </x:c>
      <x:c r="M4289" s="210">
        <x:v>3287</x:v>
      </x:c>
      <x:c r="O4289" t="s">
        <x:v>101</x:v>
      </x:c>
      <x:c r="S4289" s="1"/>
      <x:c r="T4289" s="3"/>
      <x:c r="AG4289" s="80">
        <x:v>1</x:v>
      </x:c>
      <x:c r="AH4289" s="32"/>
      <x:c r="AL4289" s="165"/>
      <x:c r="AM4289" s="165"/>
      <x:c r="AN4289" s="165"/>
      <x:c r="AO4289" s="165"/>
      <x:c r="AP4289" s="165"/>
      <x:c r="AQ4289" s="165"/>
    </x:row>
    <x:row r="4290" spans="1:43" ht="16.5">
      <x:c r="A4290">
        <x:v>428400</x:v>
      </x:c>
      <x:c r="B4290" s="118">
        <x:v>876</x:v>
      </x:c>
      <x:c r="C4290" s="11">
        <x:v>2.03333333333333</x:v>
      </x:c>
      <x:c r="G4290">
        <x:v>2</x:v>
      </x:c>
      <x:c r="I4290" t="s">
        <x:v>100</x:v>
      </x:c>
      <x:c r="J4290">
        <x:v>0.1</x:v>
      </x:c>
      <x:c r="M4290" s="210">
        <x:v>3287</x:v>
      </x:c>
      <x:c r="O4290" t="s">
        <x:v>101</x:v>
      </x:c>
      <x:c r="S4290" s="1"/>
      <x:c r="T4290" s="3"/>
      <x:c r="AG4290" s="80">
        <x:v>1</x:v>
      </x:c>
      <x:c r="AH4290" s="32"/>
      <x:c r="AL4290" s="165"/>
      <x:c r="AM4290" s="165"/>
      <x:c r="AN4290" s="165"/>
      <x:c r="AO4290" s="165"/>
      <x:c r="AP4290" s="165"/>
      <x:c r="AQ4290" s="165"/>
    </x:row>
    <x:row r="4291" spans="1:43" ht="16.5">
      <x:c r="A4291">
        <x:v>428500</x:v>
      </x:c>
      <x:c r="B4291" s="118">
        <x:v>877</x:v>
      </x:c>
      <x:c r="C4291" s="11">
        <x:v>0.466666666666667</x:v>
      </x:c>
      <x:c r="G4291">
        <x:v>2</x:v>
      </x:c>
      <x:c r="I4291" t="s">
        <x:v>100</x:v>
      </x:c>
      <x:c r="J4291">
        <x:v>0.1</x:v>
      </x:c>
      <x:c r="M4291" s="210">
        <x:v>3291</x:v>
      </x:c>
      <x:c r="O4291" t="s">
        <x:v>101</x:v>
      </x:c>
      <x:c r="S4291" s="1"/>
      <x:c r="T4291" s="3"/>
      <x:c r="AG4291" s="80">
        <x:v>1</x:v>
      </x:c>
      <x:c r="AH4291" s="32"/>
      <x:c r="AJ4291" t="s">
        <x:v>663</x:v>
      </x:c>
      <x:c r="AL4291" s="165"/>
      <x:c r="AM4291" s="165"/>
      <x:c r="AN4291" s="165"/>
      <x:c r="AO4291" s="165"/>
      <x:c r="AP4291" s="165"/>
      <x:c r="AQ4291" s="165"/>
    </x:row>
    <x:row r="4292" spans="1:43" ht="16.5">
      <x:c r="A4292">
        <x:v>428600</x:v>
      </x:c>
      <x:c r="B4292" s="118">
        <x:v>877</x:v>
      </x:c>
      <x:c r="C4292" s="11">
        <x:v>0.733333333333333</x:v>
      </x:c>
      <x:c r="G4292">
        <x:v>3</x:v>
      </x:c>
      <x:c r="I4292" t="s">
        <x:v>103</x:v>
      </x:c>
      <x:c r="J4292">
        <x:v>0.1</x:v>
      </x:c>
      <x:c r="M4292" s="210">
        <x:v>3291</x:v>
      </x:c>
      <x:c r="O4292" t="s">
        <x:v>101</x:v>
      </x:c>
      <x:c r="S4292" s="1"/>
      <x:c r="T4292" s="3"/>
      <x:c r="AG4292" s="80">
        <x:v>1</x:v>
      </x:c>
      <x:c r="AH4292" s="32"/>
      <x:c r="AJ4292" t="s">
        <x:v>664</x:v>
      </x:c>
      <x:c r="AL4292" s="165"/>
      <x:c r="AM4292" s="165"/>
      <x:c r="AN4292" s="165"/>
      <x:c r="AO4292" s="165"/>
      <x:c r="AP4292" s="165"/>
      <x:c r="AQ4292" s="165"/>
    </x:row>
    <x:row r="4293" spans="1:43" ht="16.5">
      <x:c r="A4293">
        <x:v>428700</x:v>
      </x:c>
      <x:c r="B4293" s="118">
        <x:v>877</x:v>
      </x:c>
      <x:c r="C4293" s="11">
        <x:v>1.03333333333333</x:v>
      </x:c>
      <x:c r="G4293">
        <x:v>4</x:v>
      </x:c>
      <x:c r="I4293" t="s">
        <x:v>104</x:v>
      </x:c>
      <x:c r="J4293">
        <x:v>0.1</x:v>
      </x:c>
      <x:c r="M4293" s="210">
        <x:v>3291</x:v>
      </x:c>
      <x:c r="O4293" t="s">
        <x:v>101</x:v>
      </x:c>
      <x:c r="S4293" s="1"/>
      <x:c r="T4293" s="3"/>
      <x:c r="AG4293" s="80">
        <x:v>1</x:v>
      </x:c>
      <x:c r="AH4293" s="32"/>
      <x:c r="AJ4293" t="s">
        <x:v>664</x:v>
      </x:c>
      <x:c r="AL4293" s="165"/>
      <x:c r="AM4293" s="165"/>
      <x:c r="AN4293" s="165"/>
      <x:c r="AO4293" s="165"/>
      <x:c r="AP4293" s="165"/>
      <x:c r="AQ4293" s="165"/>
    </x:row>
    <x:row r="4294" spans="1:43" ht="16.5">
      <x:c r="A4294">
        <x:v>428800</x:v>
      </x:c>
      <x:c r="B4294" s="118">
        <x:v>877</x:v>
      </x:c>
      <x:c r="C4294" s="11">
        <x:v>2.63333333333333</x:v>
      </x:c>
      <x:c r="G4294">
        <x:v>5</x:v>
      </x:c>
      <x:c r="I4294" t="s">
        <x:v>100</x:v>
      </x:c>
      <x:c r="M4294" s="210">
        <x:v>3291</x:v>
      </x:c>
      <x:c r="O4294" t="s">
        <x:v>101</x:v>
      </x:c>
      <x:c r="S4294" s="1"/>
      <x:c r="T4294" s="3"/>
      <x:c r="AG4294" s="80">
        <x:v>2</x:v>
      </x:c>
      <x:c r="AH4294" s="32"/>
      <x:c r="AJ4294" t="s">
        <x:v>665</x:v>
      </x:c>
      <x:c r="AL4294" s="165"/>
      <x:c r="AM4294" s="165"/>
      <x:c r="AN4294" s="165"/>
      <x:c r="AO4294" s="165"/>
      <x:c r="AP4294" s="165"/>
      <x:c r="AQ4294" s="165"/>
    </x:row>
    <x:row r="4295" spans="1:43" ht="16.5">
      <x:c r="A4295">
        <x:v>428900</x:v>
      </x:c>
      <x:c r="B4295" s="118">
        <x:v>878</x:v>
      </x:c>
      <x:c r="C4295" s="11">
        <x:v>0.5</x:v>
      </x:c>
      <x:c r="G4295">
        <x:v>4</x:v>
      </x:c>
      <x:c r="I4295" t="s">
        <x:v>100</x:v>
      </x:c>
      <x:c r="M4295" s="210">
        <x:v>3291</x:v>
      </x:c>
      <x:c r="O4295" t="s">
        <x:v>101</x:v>
      </x:c>
      <x:c r="S4295" s="1"/>
      <x:c r="T4295" s="3"/>
      <x:c r="AG4295" s="80">
        <x:v>2</x:v>
      </x:c>
      <x:c r="AH4295" s="32"/>
      <x:c r="AL4295" s="165"/>
      <x:c r="AM4295" s="165"/>
      <x:c r="AN4295" s="165"/>
      <x:c r="AO4295" s="165"/>
      <x:c r="AP4295" s="165"/>
      <x:c r="AQ4295" s="165"/>
    </x:row>
    <x:row r="4296" spans="1:43" ht="16.5">
      <x:c r="A4296">
        <x:v>429000</x:v>
      </x:c>
      <x:c r="B4296" s="118">
        <x:v>879</x:v>
      </x:c>
      <x:c r="C4296" s="11">
        <x:v>0.566666666666667</x:v>
      </x:c>
      <x:c r="G4296">
        <x:v>2</x:v>
      </x:c>
      <x:c r="I4296" t="s">
        <x:v>103</x:v>
      </x:c>
      <x:c r="J4296">
        <x:v>0.05</x:v>
      </x:c>
      <x:c r="K4296" t="s">
        <x:v>113</x:v>
      </x:c>
      <x:c r="M4296" s="210">
        <x:v>3293</x:v>
      </x:c>
      <x:c r="O4296" t="s">
        <x:v>101</x:v>
      </x:c>
      <x:c r="S4296" s="1"/>
      <x:c r="T4296" s="3"/>
      <x:c r="AG4296" s="80">
        <x:v>1</x:v>
      </x:c>
      <x:c r="AH4296" s="32" t="s">
        <x:v>666</x:v>
      </x:c>
      <x:c r="AL4296" s="165"/>
      <x:c r="AM4296" s="165"/>
      <x:c r="AN4296" s="165"/>
      <x:c r="AO4296" s="165"/>
      <x:c r="AP4296" s="165"/>
      <x:c r="AQ4296" s="165"/>
    </x:row>
    <x:row r="4297" spans="1:43" ht="16.5">
      <x:c r="A4297">
        <x:v>429100</x:v>
      </x:c>
      <x:c r="B4297" s="118">
        <x:v>879</x:v>
      </x:c>
      <x:c r="C4297" s="11">
        <x:v>0.733333333333333</x:v>
      </x:c>
      <x:c r="G4297">
        <x:v>4</x:v>
      </x:c>
      <x:c r="I4297" t="s">
        <x:v>100</x:v>
      </x:c>
      <x:c r="J4297">
        <x:v>0.05</x:v>
      </x:c>
      <x:c r="K4297" t="s">
        <x:v>113</x:v>
      </x:c>
      <x:c r="M4297" s="210">
        <x:v>3293</x:v>
      </x:c>
      <x:c r="O4297" t="s">
        <x:v>101</x:v>
      </x:c>
      <x:c r="S4297" s="1"/>
      <x:c r="T4297" s="3"/>
      <x:c r="AG4297" s="80">
        <x:v>1</x:v>
      </x:c>
      <x:c r="AH4297" s="32" t="s">
        <x:v>666</x:v>
      </x:c>
      <x:c r="AL4297" s="165"/>
      <x:c r="AM4297" s="165"/>
      <x:c r="AN4297" s="165"/>
      <x:c r="AO4297" s="165"/>
      <x:c r="AP4297" s="165"/>
      <x:c r="AQ4297" s="165"/>
    </x:row>
    <x:row r="4298" spans="1:43" ht="16.5">
      <x:c r="A4298">
        <x:v>429200</x:v>
      </x:c>
      <x:c r="B4298" s="118">
        <x:v>879</x:v>
      </x:c>
      <x:c r="C4298" s="11">
        <x:v>1.16666666666667</x:v>
      </x:c>
      <x:c r="G4298">
        <x:v>3</x:v>
      </x:c>
      <x:c r="I4298" t="s">
        <x:v>104</x:v>
      </x:c>
      <x:c r="J4298">
        <x:v>0.05</x:v>
      </x:c>
      <x:c r="K4298" t="s">
        <x:v>113</x:v>
      </x:c>
      <x:c r="M4298" s="210">
        <x:v>3293</x:v>
      </x:c>
      <x:c r="O4298" t="s">
        <x:v>101</x:v>
      </x:c>
      <x:c r="S4298" s="1"/>
      <x:c r="T4298" s="3"/>
      <x:c r="AG4298" s="80">
        <x:v>1</x:v>
      </x:c>
      <x:c r="AH4298" s="32" t="s">
        <x:v>666</x:v>
      </x:c>
      <x:c r="AL4298" s="165"/>
      <x:c r="AM4298" s="165"/>
      <x:c r="AN4298" s="165"/>
      <x:c r="AO4298" s="165"/>
      <x:c r="AP4298" s="165"/>
      <x:c r="AQ4298" s="165"/>
    </x:row>
    <x:row r="4299" spans="1:43" ht="16.5">
      <x:c r="A4299">
        <x:v>429300</x:v>
      </x:c>
      <x:c r="B4299" s="118">
        <x:v>879</x:v>
      </x:c>
      <x:c r="C4299" s="11">
        <x:v>1.6</x:v>
      </x:c>
      <x:c r="G4299">
        <x:v>4</x:v>
      </x:c>
      <x:c r="I4299" t="s">
        <x:v>103</x:v>
      </x:c>
      <x:c r="J4299">
        <x:v>0.05</x:v>
      </x:c>
      <x:c r="K4299" t="s">
        <x:v>113</x:v>
      </x:c>
      <x:c r="M4299" s="210">
        <x:v>3293</x:v>
      </x:c>
      <x:c r="O4299" t="s">
        <x:v>101</x:v>
      </x:c>
      <x:c r="S4299" s="1"/>
      <x:c r="T4299" s="3"/>
      <x:c r="AG4299" s="80">
        <x:v>1</x:v>
      </x:c>
      <x:c r="AH4299" s="32" t="s">
        <x:v>666</x:v>
      </x:c>
      <x:c r="AL4299" s="165"/>
      <x:c r="AM4299" s="165"/>
      <x:c r="AN4299" s="165"/>
      <x:c r="AO4299" s="165"/>
      <x:c r="AP4299" s="165"/>
      <x:c r="AQ4299" s="165"/>
    </x:row>
    <x:row r="4300" spans="1:43" ht="16.5">
      <x:c r="A4300">
        <x:v>429400</x:v>
      </x:c>
      <x:c r="B4300" s="118">
        <x:v>880</x:v>
      </x:c>
      <x:c r="C4300" s="11">
        <x:v>9.56666666666667</x:v>
      </x:c>
      <x:c r="G4300">
        <x:v>5</x:v>
      </x:c>
      <x:c r="I4300" t="s">
        <x:v>102</x:v>
      </x:c>
      <x:c r="J4300">
        <x:v>0.2</x:v>
      </x:c>
      <x:c r="M4300" s="210">
        <x:v>3293</x:v>
      </x:c>
      <x:c r="O4300" t="s">
        <x:v>101</x:v>
      </x:c>
      <x:c r="S4300" s="1"/>
      <x:c r="T4300" s="3"/>
      <x:c r="AH4300" s="32"/>
      <x:c r="AJ4300" t="s">
        <x:v>667</x:v>
      </x:c>
      <x:c r="AL4300" s="165"/>
      <x:c r="AM4300" s="165"/>
      <x:c r="AN4300" s="165"/>
      <x:c r="AO4300" s="165"/>
      <x:c r="AP4300" s="165"/>
      <x:c r="AQ4300" s="165"/>
    </x:row>
    <x:row r="4301" spans="1:43" ht="16.5">
      <x:c r="A4301">
        <x:v>429500</x:v>
      </x:c>
      <x:c r="B4301" s="118">
        <x:v>881</x:v>
      </x:c>
      <x:c r="C4301" s="11">
        <x:v>6.06666666666667</x:v>
      </x:c>
      <x:c r="G4301">
        <x:v>3</x:v>
      </x:c>
      <x:c r="I4301" t="s">
        <x:v>112</x:v>
      </x:c>
      <x:c r="J4301">
        <x:v>0.2</x:v>
      </x:c>
      <x:c r="M4301" s="210"/>
      <x:c r="S4301" s="1"/>
      <x:c r="T4301" s="3"/>
      <x:c r="AH4301" s="32"/>
      <x:c r="AL4301" s="165"/>
      <x:c r="AM4301" s="165"/>
      <x:c r="AN4301" s="165"/>
      <x:c r="AO4301" s="165"/>
      <x:c r="AP4301" s="165"/>
      <x:c r="AQ4301" s="165"/>
    </x:row>
    <x:row r="4302" spans="1:43" ht="16.5">
      <x:c r="A4302">
        <x:v>429600</x:v>
      </x:c>
      <x:c r="B4302" s="118">
        <x:v>881</x:v>
      </x:c>
      <x:c r="C4302" s="11">
        <x:v>7.4</x:v>
      </x:c>
      <x:c r="G4302">
        <x:v>5</x:v>
      </x:c>
      <x:c r="M4302" s="210"/>
      <x:c r="S4302" s="1"/>
      <x:c r="T4302" s="3"/>
      <x:c r="AH4302" s="32"/>
      <x:c r="AL4302" s="165"/>
      <x:c r="AM4302" s="165"/>
      <x:c r="AN4302" s="165"/>
      <x:c r="AO4302" s="165"/>
      <x:c r="AP4302" s="165"/>
      <x:c r="AQ4302" s="165"/>
    </x:row>
    <x:row r="4303" spans="1:43" ht="16.5">
      <x:c r="A4303">
        <x:v>429700</x:v>
      </x:c>
      <x:c r="B4303" s="118">
        <x:v>882</x:v>
      </x:c>
      <x:c r="C4303" s="11">
        <x:v>3.9</x:v>
      </x:c>
      <x:c r="G4303">
        <x:v>4</x:v>
      </x:c>
      <x:c r="I4303" t="s">
        <x:v>100</x:v>
      </x:c>
      <x:c r="J4303">
        <x:v>0.35</x:v>
      </x:c>
      <x:c r="M4303" s="210">
        <x:v>3300</x:v>
      </x:c>
      <x:c r="O4303" t="s">
        <x:v>101</x:v>
      </x:c>
      <x:c r="S4303" s="1"/>
      <x:c r="T4303" s="3"/>
      <x:c r="AH4303" s="32"/>
      <x:c r="AJ4303" t="s">
        <x:v>668</x:v>
      </x:c>
      <x:c r="AL4303" s="165"/>
      <x:c r="AM4303" s="165"/>
      <x:c r="AN4303" s="165"/>
      <x:c r="AO4303" s="165"/>
      <x:c r="AP4303" s="165"/>
      <x:c r="AQ4303" s="165"/>
    </x:row>
    <x:row r="4304" spans="1:43" ht="16.5">
      <x:c r="A4304">
        <x:v>429800</x:v>
      </x:c>
      <x:c r="B4304" s="118">
        <x:v>882</x:v>
      </x:c>
      <x:c r="C4304" s="11">
        <x:v>4.03333333333333</x:v>
      </x:c>
      <x:c r="D4304">
        <x:v>1</x:v>
      </x:c>
      <x:c r="I4304" t="s">
        <x:v>110</x:v>
      </x:c>
      <x:c r="J4304">
        <x:v>0.1</x:v>
      </x:c>
      <x:c r="M4304" s="210"/>
      <x:c r="S4304" s="1"/>
      <x:c r="T4304" s="3"/>
      <x:c r="AH4304" s="32"/>
      <x:c r="AJ4304" t="s">
        <x:v>658</x:v>
      </x:c>
      <x:c r="AL4304" s="165"/>
      <x:c r="AM4304" s="165"/>
      <x:c r="AN4304" s="165"/>
      <x:c r="AO4304" s="165"/>
      <x:c r="AP4304" s="165"/>
      <x:c r="AQ4304" s="165"/>
    </x:row>
    <x:row r="4305" spans="1:43" ht="16.5">
      <x:c r="A4305">
        <x:v>429900</x:v>
      </x:c>
      <x:c r="B4305" s="118">
        <x:v>882</x:v>
      </x:c>
      <x:c r="C4305" s="11">
        <x:v>7.3</x:v>
      </x:c>
      <x:c r="G4305">
        <x:v>4</x:v>
      </x:c>
      <x:c r="I4305" t="s">
        <x:v>507</x:v>
      </x:c>
      <x:c r="J4305">
        <x:v>0.15</x:v>
      </x:c>
      <x:c r="M4305" s="210">
        <x:v>3300</x:v>
      </x:c>
      <x:c r="O4305" t="s">
        <x:v>101</x:v>
      </x:c>
      <x:c r="S4305" s="1"/>
      <x:c r="T4305" s="3"/>
      <x:c r="AH4305" s="32"/>
      <x:c r="AJ4305" t="s">
        <x:v>662</x:v>
      </x:c>
      <x:c r="AL4305" s="165"/>
      <x:c r="AM4305" s="165"/>
      <x:c r="AN4305" s="165"/>
      <x:c r="AO4305" s="165"/>
      <x:c r="AP4305" s="165"/>
      <x:c r="AQ4305" s="165"/>
    </x:row>
    <x:row r="4306" spans="1:43" ht="16.5">
      <x:c r="A4306">
        <x:v>430000</x:v>
      </x:c>
      <x:c r="B4306" s="118">
        <x:v>882</x:v>
      </x:c>
      <x:c r="C4306" s="11">
        <x:v>7.8</x:v>
      </x:c>
      <x:c r="G4306">
        <x:v>7</x:v>
      </x:c>
      <x:c r="I4306" t="s">
        <x:v>110</x:v>
      </x:c>
      <x:c r="J4306">
        <x:v>0.15</x:v>
      </x:c>
      <x:c r="M4306" s="210">
        <x:v>3301</x:v>
      </x:c>
      <x:c r="O4306" t="s">
        <x:v>101</x:v>
      </x:c>
      <x:c r="S4306" s="1"/>
      <x:c r="T4306" s="3"/>
      <x:c r="AH4306" s="32"/>
      <x:c r="AJ4306" t="s">
        <x:v>205</x:v>
      </x:c>
      <x:c r="AL4306" s="165"/>
      <x:c r="AM4306" s="165"/>
      <x:c r="AN4306" s="165"/>
      <x:c r="AO4306" s="165"/>
      <x:c r="AP4306" s="165"/>
      <x:c r="AQ4306" s="165"/>
    </x:row>
    <x:row r="4307" spans="1:44" s="24" customFormat="1">
      <x:c r="A4307" s="24">
        <x:v>430100</x:v>
      </x:c>
      <x:c r="B4307" s="204">
        <x:v>883</x:v>
      </x:c>
      <x:c r="C4307" s="205">
        <x:v>0.366666666666667</x:v>
      </x:c>
      <x:c r="D4307" s="204"/>
      <x:c r="E4307" s="204"/>
      <x:c r="F4307" s="204"/>
      <x:c r="G4307" s="204">
        <x:v>2</x:v>
      </x:c>
      <x:c r="H4307" s="206"/>
      <x:c r="I4307" s="206" t="s">
        <x:v>104</x:v>
      </x:c>
      <x:c r="J4307" s="206"/>
      <x:c r="K4307" s="206"/>
      <x:c r="L4307" s="206"/>
      <x:c r="M4307" s="204">
        <x:v>3269</x:v>
      </x:c>
      <x:c r="N4307" s="206"/>
      <x:c r="O4307" s="206" t="s">
        <x:v>101</x:v>
      </x:c>
      <x:c r="P4307" s="206"/>
      <x:c r="Q4307" s="206"/>
      <x:c r="R4307" s="206"/>
      <x:c r="S4307" s="206"/>
      <x:c r="T4307" s="206"/>
      <x:c r="U4307" s="204"/>
      <x:c r="V4307" s="204"/>
      <x:c r="W4307" s="206"/>
      <x:c r="X4307" s="204"/>
      <x:c r="Y4307" s="204"/>
      <x:c r="Z4307" s="206"/>
      <x:c r="AA4307" s="204"/>
      <x:c r="AB4307" s="206"/>
      <x:c r="AC4307" s="206"/>
      <x:c r="AD4307" s="206"/>
      <x:c r="AE4307" s="206"/>
      <x:c r="AF4307" s="206"/>
      <x:c r="AG4307" s="204">
        <x:v>1</x:v>
      </x:c>
      <x:c r="AH4307" s="206"/>
      <x:c r="AI4307" s="206"/>
      <x:c r="AJ4307" s="206"/>
      <x:c r="AK4307" s="206"/>
      <x:c r="AL4307" s="206"/>
      <x:c r="AM4307" s="206"/>
      <x:c r="AN4307" s="206"/>
      <x:c r="AO4307" s="206"/>
      <x:c r="AP4307" s="206"/>
      <x:c r="AQ4307" s="206"/>
      <x:c r="AR4307" s="206"/>
    </x:row>
    <x:row r="4308" spans="1:44" s="24" customFormat="1">
      <x:c r="A4308" s="24">
        <x:v>430200</x:v>
      </x:c>
      <x:c r="B4308" s="204">
        <x:v>883</x:v>
      </x:c>
      <x:c r="C4308" s="205">
        <x:v>0.9</x:v>
      </x:c>
      <x:c r="D4308" s="204"/>
      <x:c r="E4308" s="204"/>
      <x:c r="F4308" s="204"/>
      <x:c r="G4308" s="204">
        <x:v>2</x:v>
      </x:c>
      <x:c r="H4308" s="206"/>
      <x:c r="I4308" s="206" t="s">
        <x:v>103</x:v>
      </x:c>
      <x:c r="J4308" s="206"/>
      <x:c r="K4308" s="206"/>
      <x:c r="L4308" s="206"/>
      <x:c r="M4308" s="204">
        <x:v>3269</x:v>
      </x:c>
      <x:c r="N4308" s="206"/>
      <x:c r="O4308" s="206" t="s">
        <x:v>101</x:v>
      </x:c>
      <x:c r="P4308" s="206"/>
      <x:c r="Q4308" s="206"/>
      <x:c r="R4308" s="206"/>
      <x:c r="S4308" s="206"/>
      <x:c r="T4308" s="206"/>
      <x:c r="U4308" s="204"/>
      <x:c r="V4308" s="204"/>
      <x:c r="W4308" s="206"/>
      <x:c r="X4308" s="204"/>
      <x:c r="Y4308" s="204"/>
      <x:c r="Z4308" s="206"/>
      <x:c r="AA4308" s="204"/>
      <x:c r="AB4308" s="206"/>
      <x:c r="AC4308" s="206"/>
      <x:c r="AD4308" s="206"/>
      <x:c r="AE4308" s="206"/>
      <x:c r="AF4308" s="206"/>
      <x:c r="AG4308" s="204">
        <x:v>1</x:v>
      </x:c>
      <x:c r="AH4308" s="206"/>
      <x:c r="AI4308" s="206"/>
      <x:c r="AJ4308" s="206"/>
      <x:c r="AK4308" s="206"/>
      <x:c r="AL4308" s="206"/>
      <x:c r="AM4308" s="206"/>
      <x:c r="AN4308" s="206"/>
      <x:c r="AO4308" s="206"/>
      <x:c r="AP4308" s="206"/>
      <x:c r="AQ4308" s="206"/>
      <x:c r="AR4308" s="206"/>
    </x:row>
    <x:row r="4309" spans="1:44" s="24" customFormat="1">
      <x:c r="A4309" s="24">
        <x:v>430300</x:v>
      </x:c>
      <x:c r="B4309" s="204">
        <x:v>883</x:v>
      </x:c>
      <x:c r="C4309" s="205">
        <x:v>1.4</x:v>
      </x:c>
      <x:c r="D4309" s="204"/>
      <x:c r="E4309" s="204"/>
      <x:c r="F4309" s="204"/>
      <x:c r="G4309" s="204">
        <x:v>4</x:v>
      </x:c>
      <x:c r="H4309" s="206"/>
      <x:c r="I4309" s="206" t="s">
        <x:v>102</x:v>
      </x:c>
      <x:c r="J4309" s="206"/>
      <x:c r="K4309" s="206"/>
      <x:c r="L4309" s="206"/>
      <x:c r="M4309" s="204">
        <x:v>3270</x:v>
      </x:c>
      <x:c r="N4309" s="206"/>
      <x:c r="O4309" s="206" t="s">
        <x:v>101</x:v>
      </x:c>
      <x:c r="P4309" s="206"/>
      <x:c r="Q4309" s="206"/>
      <x:c r="R4309" s="206"/>
      <x:c r="S4309" s="206"/>
      <x:c r="T4309" s="206"/>
      <x:c r="U4309" s="204"/>
      <x:c r="V4309" s="204"/>
      <x:c r="W4309" s="206"/>
      <x:c r="X4309" s="204"/>
      <x:c r="Y4309" s="204"/>
      <x:c r="Z4309" s="206"/>
      <x:c r="AA4309" s="204"/>
      <x:c r="AB4309" s="206"/>
      <x:c r="AC4309" s="206"/>
      <x:c r="AD4309" s="206"/>
      <x:c r="AE4309" s="206"/>
      <x:c r="AF4309" s="206"/>
      <x:c r="AG4309" s="204">
        <x:v>2</x:v>
      </x:c>
      <x:c r="AH4309" s="206"/>
      <x:c r="AI4309" s="206"/>
      <x:c r="AJ4309" s="206"/>
      <x:c r="AK4309" s="206"/>
      <x:c r="AL4309" s="206"/>
      <x:c r="AM4309" s="206"/>
      <x:c r="AN4309" s="206"/>
      <x:c r="AO4309" s="206"/>
      <x:c r="AP4309" s="206"/>
      <x:c r="AQ4309" s="206"/>
      <x:c r="AR4309" s="206"/>
    </x:row>
    <x:row r="4310" spans="1:44" s="24" customFormat="1">
      <x:c r="A4310" s="24">
        <x:v>430400</x:v>
      </x:c>
      <x:c r="B4310" s="204">
        <x:v>883</x:v>
      </x:c>
      <x:c r="C4310" s="205">
        <x:v>1.6</x:v>
      </x:c>
      <x:c r="D4310" s="204">
        <x:v>1</x:v>
      </x:c>
      <x:c r="E4310" s="204"/>
      <x:c r="F4310" s="204"/>
      <x:c r="G4310" s="204"/>
      <x:c r="H4310" s="206"/>
      <x:c r="I4310" s="206"/>
      <x:c r="J4310" s="206"/>
      <x:c r="K4310" s="206"/>
      <x:c r="L4310" s="206"/>
      <x:c r="M4310" s="206"/>
      <x:c r="N4310" s="206"/>
      <x:c r="O4310" s="206"/>
      <x:c r="P4310" s="206"/>
      <x:c r="Q4310" s="206"/>
      <x:c r="R4310" s="206"/>
      <x:c r="S4310" s="206"/>
      <x:c r="T4310" s="206"/>
      <x:c r="U4310" s="204"/>
      <x:c r="V4310" s="204"/>
      <x:c r="W4310" s="206"/>
      <x:c r="X4310" s="204"/>
      <x:c r="Y4310" s="204"/>
      <x:c r="Z4310" s="206"/>
      <x:c r="AA4310" s="204"/>
      <x:c r="AB4310" s="206"/>
      <x:c r="AC4310" s="206"/>
      <x:c r="AD4310" s="206"/>
      <x:c r="AE4310" s="206"/>
      <x:c r="AF4310" s="206"/>
      <x:c r="AG4310" s="204">
        <x:v>2</x:v>
      </x:c>
      <x:c r="AH4310" s="206"/>
      <x:c r="AI4310" s="206"/>
      <x:c r="AJ4310" s="206"/>
      <x:c r="AK4310" s="206"/>
      <x:c r="AL4310" s="206"/>
      <x:c r="AM4310" s="206"/>
      <x:c r="AN4310" s="206"/>
      <x:c r="AO4310" s="206"/>
      <x:c r="AP4310" s="206"/>
      <x:c r="AQ4310" s="206"/>
      <x:c r="AR4310" s="206"/>
    </x:row>
    <x:row r="4311" spans="1:44" s="24" customFormat="1">
      <x:c r="A4311" s="24">
        <x:v>430500</x:v>
      </x:c>
      <x:c r="B4311" s="204">
        <x:v>884</x:v>
      </x:c>
      <x:c r="C4311" s="205">
        <x:v>0.7</x:v>
      </x:c>
      <x:c r="D4311" s="204"/>
      <x:c r="E4311" s="204"/>
      <x:c r="F4311" s="204"/>
      <x:c r="G4311" s="204">
        <x:v>3</x:v>
      </x:c>
      <x:c r="H4311" s="206"/>
      <x:c r="I4311" s="206" t="s">
        <x:v>104</x:v>
      </x:c>
      <x:c r="J4311" s="206"/>
      <x:c r="K4311" s="206"/>
      <x:c r="L4311" s="206"/>
      <x:c r="M4311" s="204">
        <x:v>3272</x:v>
      </x:c>
      <x:c r="N4311" s="206"/>
      <x:c r="O4311" s="206" t="s">
        <x:v>101</x:v>
      </x:c>
      <x:c r="P4311" s="206"/>
      <x:c r="Q4311" s="206"/>
      <x:c r="R4311" s="206"/>
      <x:c r="S4311" s="206"/>
      <x:c r="T4311" s="206"/>
      <x:c r="U4311" s="204">
        <x:v>439</x:v>
      </x:c>
      <x:c r="V4311" s="204">
        <x:v>0.1</x:v>
      </x:c>
      <x:c r="W4311" s="206" t="s">
        <x:v>114</x:v>
      </x:c>
      <x:c r="X4311" s="204">
        <x:v>4</x:v>
      </x:c>
      <x:c r="Y4311" s="204">
        <x:v>0</x:v>
      </x:c>
      <x:c r="Z4311" s="206" t="s">
        <x:v>115</x:v>
      </x:c>
      <x:c r="AA4311" s="204">
        <x:v>40</x:v>
      </x:c>
      <x:c r="AB4311" s="206"/>
      <x:c r="AC4311" s="206"/>
      <x:c r="AD4311" s="206" t="s">
        <x:v>166</x:v>
      </x:c>
      <x:c r="AE4311" s="206"/>
      <x:c r="AF4311" s="206"/>
      <x:c r="AG4311" s="204">
        <x:v>2</x:v>
      </x:c>
      <x:c r="AH4311" s="206"/>
      <x:c r="AI4311" s="206"/>
      <x:c r="AJ4311" s="206"/>
      <x:c r="AK4311" s="206"/>
      <x:c r="AL4311" s="206"/>
      <x:c r="AM4311" s="206"/>
      <x:c r="AN4311" s="206"/>
      <x:c r="AO4311" s="206"/>
      <x:c r="AP4311" s="206"/>
      <x:c r="AQ4311" s="206"/>
      <x:c r="AR4311" s="206"/>
    </x:row>
    <x:row r="4312" spans="1:44" s="24" customFormat="1">
      <x:c r="A4312" s="24">
        <x:v>430600</x:v>
      </x:c>
      <x:c r="B4312" s="204">
        <x:v>884</x:v>
      </x:c>
      <x:c r="C4312" s="205">
        <x:v>0.866666666666667</x:v>
      </x:c>
      <x:c r="D4312" s="204"/>
      <x:c r="E4312" s="204"/>
      <x:c r="F4312" s="204"/>
      <x:c r="G4312" s="204">
        <x:v>4</x:v>
      </x:c>
      <x:c r="H4312" s="206"/>
      <x:c r="I4312" s="206" t="s">
        <x:v>103</x:v>
      </x:c>
      <x:c r="J4312" s="206"/>
      <x:c r="K4312" s="206"/>
      <x:c r="L4312" s="206"/>
      <x:c r="M4312" s="204">
        <x:v>3272</x:v>
      </x:c>
      <x:c r="N4312" s="206"/>
      <x:c r="O4312" s="206" t="s">
        <x:v>101</x:v>
      </x:c>
      <x:c r="P4312" s="206"/>
      <x:c r="Q4312" s="206"/>
      <x:c r="R4312" s="206"/>
      <x:c r="S4312" s="206"/>
      <x:c r="T4312" s="206"/>
      <x:c r="U4312" s="204">
        <x:v>439</x:v>
      </x:c>
      <x:c r="V4312" s="204">
        <x:v>0.1</x:v>
      </x:c>
      <x:c r="W4312" s="206" t="s">
        <x:v>114</x:v>
      </x:c>
      <x:c r="X4312" s="204">
        <x:v>4</x:v>
      </x:c>
      <x:c r="Y4312" s="204">
        <x:v>0</x:v>
      </x:c>
      <x:c r="Z4312" s="206" t="s">
        <x:v>115</x:v>
      </x:c>
      <x:c r="AA4312" s="204">
        <x:v>40</x:v>
      </x:c>
      <x:c r="AB4312" s="206"/>
      <x:c r="AC4312" s="206"/>
      <x:c r="AD4312" s="206" t="s">
        <x:v>166</x:v>
      </x:c>
      <x:c r="AE4312" s="206"/>
      <x:c r="AF4312" s="206"/>
      <x:c r="AG4312" s="204">
        <x:v>2</x:v>
      </x:c>
      <x:c r="AH4312" s="206"/>
      <x:c r="AI4312" s="206"/>
      <x:c r="AJ4312" s="206"/>
      <x:c r="AK4312" s="206"/>
      <x:c r="AL4312" s="206"/>
      <x:c r="AM4312" s="206"/>
      <x:c r="AN4312" s="206"/>
      <x:c r="AO4312" s="206"/>
      <x:c r="AP4312" s="206"/>
      <x:c r="AQ4312" s="206"/>
      <x:c r="AR4312" s="206"/>
    </x:row>
    <x:row r="4313" spans="1:44" s="24" customFormat="1">
      <x:c r="A4313" s="24">
        <x:v>430700</x:v>
      </x:c>
      <x:c r="B4313" s="204">
        <x:v>884</x:v>
      </x:c>
      <x:c r="C4313" s="205">
        <x:v>1.03333333333333</x:v>
      </x:c>
      <x:c r="D4313" s="204"/>
      <x:c r="E4313" s="204"/>
      <x:c r="F4313" s="204"/>
      <x:c r="G4313" s="204">
        <x:v>3</x:v>
      </x:c>
      <x:c r="H4313" s="206"/>
      <x:c r="I4313" s="206" t="s">
        <x:v>100</x:v>
      </x:c>
      <x:c r="J4313" s="206"/>
      <x:c r="K4313" s="206"/>
      <x:c r="L4313" s="206"/>
      <x:c r="M4313" s="204">
        <x:v>3272</x:v>
      </x:c>
      <x:c r="N4313" s="206"/>
      <x:c r="O4313" s="206" t="s">
        <x:v>101</x:v>
      </x:c>
      <x:c r="P4313" s="206"/>
      <x:c r="Q4313" s="206"/>
      <x:c r="R4313" s="206"/>
      <x:c r="S4313" s="206"/>
      <x:c r="T4313" s="206"/>
      <x:c r="U4313" s="204">
        <x:v>439</x:v>
      </x:c>
      <x:c r="V4313" s="204">
        <x:v>0.1</x:v>
      </x:c>
      <x:c r="W4313" s="206" t="s">
        <x:v>114</x:v>
      </x:c>
      <x:c r="X4313" s="204">
        <x:v>4</x:v>
      </x:c>
      <x:c r="Y4313" s="204">
        <x:v>0</x:v>
      </x:c>
      <x:c r="Z4313" s="206" t="s">
        <x:v>115</x:v>
      </x:c>
      <x:c r="AA4313" s="204">
        <x:v>40</x:v>
      </x:c>
      <x:c r="AB4313" s="206"/>
      <x:c r="AC4313" s="206"/>
      <x:c r="AD4313" s="206" t="s">
        <x:v>166</x:v>
      </x:c>
      <x:c r="AE4313" s="206"/>
      <x:c r="AF4313" s="206"/>
      <x:c r="AG4313" s="204">
        <x:v>2</x:v>
      </x:c>
      <x:c r="AH4313" s="206"/>
      <x:c r="AI4313" s="206"/>
      <x:c r="AJ4313" s="206"/>
      <x:c r="AK4313" s="206"/>
      <x:c r="AL4313" s="206"/>
      <x:c r="AM4313" s="206"/>
      <x:c r="AN4313" s="206"/>
      <x:c r="AO4313" s="206"/>
      <x:c r="AP4313" s="206"/>
      <x:c r="AQ4313" s="206"/>
      <x:c r="AR4313" s="206"/>
    </x:row>
    <x:row r="4314" spans="1:44" s="24" customFormat="1">
      <x:c r="A4314" s="24">
        <x:v>430800</x:v>
      </x:c>
      <x:c r="B4314" s="204">
        <x:v>885</x:v>
      </x:c>
      <x:c r="C4314" s="205">
        <x:v>0.533333333333333</x:v>
      </x:c>
      <x:c r="D4314" s="204"/>
      <x:c r="E4314" s="204"/>
      <x:c r="F4314" s="204"/>
      <x:c r="G4314" s="204">
        <x:v>2</x:v>
      </x:c>
      <x:c r="H4314" s="206"/>
      <x:c r="I4314" s="206" t="s">
        <x:v>104</x:v>
      </x:c>
      <x:c r="J4314" s="206"/>
      <x:c r="K4314" s="206"/>
      <x:c r="L4314" s="206"/>
      <x:c r="M4314" s="204">
        <x:v>3274</x:v>
      </x:c>
      <x:c r="N4314" s="206"/>
      <x:c r="O4314" s="206" t="s">
        <x:v>101</x:v>
      </x:c>
      <x:c r="P4314" s="206"/>
      <x:c r="Q4314" s="206"/>
      <x:c r="R4314" s="206"/>
      <x:c r="S4314" s="206"/>
      <x:c r="T4314" s="206"/>
      <x:c r="U4314" s="204"/>
      <x:c r="V4314" s="204"/>
      <x:c r="W4314" s="206"/>
      <x:c r="X4314" s="204"/>
      <x:c r="Y4314" s="204"/>
      <x:c r="Z4314" s="206"/>
      <x:c r="AA4314" s="204"/>
      <x:c r="AB4314" s="206"/>
      <x:c r="AC4314" s="206"/>
      <x:c r="AD4314" s="206"/>
      <x:c r="AE4314" s="206"/>
      <x:c r="AF4314" s="206"/>
      <x:c r="AG4314" s="204">
        <x:v>2</x:v>
      </x:c>
      <x:c r="AH4314" s="206"/>
      <x:c r="AI4314" s="206"/>
      <x:c r="AJ4314" s="206"/>
      <x:c r="AK4314" s="206"/>
      <x:c r="AL4314" s="206"/>
      <x:c r="AM4314" s="206"/>
      <x:c r="AN4314" s="206"/>
      <x:c r="AO4314" s="206"/>
      <x:c r="AP4314" s="206"/>
      <x:c r="AQ4314" s="206"/>
      <x:c r="AR4314" s="206"/>
    </x:row>
    <x:row r="4315" spans="1:44" s="24" customFormat="1">
      <x:c r="A4315" s="24">
        <x:v>430900</x:v>
      </x:c>
      <x:c r="B4315" s="204">
        <x:v>885</x:v>
      </x:c>
      <x:c r="C4315" s="205">
        <x:v>1.2</x:v>
      </x:c>
      <x:c r="D4315" s="204"/>
      <x:c r="E4315" s="204"/>
      <x:c r="F4315" s="204"/>
      <x:c r="G4315" s="204">
        <x:v>2</x:v>
      </x:c>
      <x:c r="H4315" s="206"/>
      <x:c r="I4315" s="206" t="s">
        <x:v>103</x:v>
      </x:c>
      <x:c r="J4315" s="206"/>
      <x:c r="K4315" s="206"/>
      <x:c r="L4315" s="206"/>
      <x:c r="M4315" s="204">
        <x:v>3274</x:v>
      </x:c>
      <x:c r="N4315" s="206"/>
      <x:c r="O4315" s="206" t="s">
        <x:v>101</x:v>
      </x:c>
      <x:c r="P4315" s="206"/>
      <x:c r="Q4315" s="206"/>
      <x:c r="R4315" s="206"/>
      <x:c r="S4315" s="206"/>
      <x:c r="T4315" s="206"/>
      <x:c r="U4315" s="204"/>
      <x:c r="V4315" s="204"/>
      <x:c r="W4315" s="206"/>
      <x:c r="X4315" s="204"/>
      <x:c r="Y4315" s="204"/>
      <x:c r="Z4315" s="206"/>
      <x:c r="AA4315" s="204"/>
      <x:c r="AB4315" s="206"/>
      <x:c r="AC4315" s="206"/>
      <x:c r="AD4315" s="206"/>
      <x:c r="AE4315" s="206"/>
      <x:c r="AF4315" s="206"/>
      <x:c r="AG4315" s="204">
        <x:v>2</x:v>
      </x:c>
      <x:c r="AH4315" s="206"/>
      <x:c r="AI4315" s="206"/>
      <x:c r="AJ4315" s="206"/>
      <x:c r="AK4315" s="206"/>
      <x:c r="AL4315" s="206"/>
      <x:c r="AM4315" s="206"/>
      <x:c r="AN4315" s="206"/>
      <x:c r="AO4315" s="206"/>
      <x:c r="AP4315" s="206"/>
      <x:c r="AQ4315" s="206"/>
      <x:c r="AR4315" s="206"/>
    </x:row>
    <x:row r="4316" spans="1:44" s="24" customFormat="1">
      <x:c r="A4316" s="24">
        <x:v>431000</x:v>
      </x:c>
      <x:c r="B4316" s="204">
        <x:v>885</x:v>
      </x:c>
      <x:c r="C4316" s="205">
        <x:v>2</x:v>
      </x:c>
      <x:c r="D4316" s="204"/>
      <x:c r="E4316" s="204"/>
      <x:c r="F4316" s="204"/>
      <x:c r="G4316" s="204">
        <x:v>3</x:v>
      </x:c>
      <x:c r="H4316" s="206"/>
      <x:c r="I4316" s="206" t="s">
        <x:v>102</x:v>
      </x:c>
      <x:c r="J4316" s="206"/>
      <x:c r="K4316" s="206"/>
      <x:c r="L4316" s="206"/>
      <x:c r="M4316" s="204">
        <x:v>3274</x:v>
      </x:c>
      <x:c r="N4316" s="206"/>
      <x:c r="O4316" s="206" t="s">
        <x:v>101</x:v>
      </x:c>
      <x:c r="P4316" s="206"/>
      <x:c r="Q4316" s="206"/>
      <x:c r="R4316" s="206"/>
      <x:c r="S4316" s="206"/>
      <x:c r="T4316" s="206"/>
      <x:c r="U4316" s="204"/>
      <x:c r="V4316" s="204"/>
      <x:c r="W4316" s="206"/>
      <x:c r="X4316" s="204"/>
      <x:c r="Y4316" s="204"/>
      <x:c r="Z4316" s="206"/>
      <x:c r="AA4316" s="204"/>
      <x:c r="AB4316" s="206"/>
      <x:c r="AC4316" s="206"/>
      <x:c r="AD4316" s="206"/>
      <x:c r="AE4316" s="206"/>
      <x:c r="AF4316" s="206"/>
      <x:c r="AG4316" s="204">
        <x:v>2</x:v>
      </x:c>
      <x:c r="AH4316" s="206"/>
      <x:c r="AI4316" s="206"/>
      <x:c r="AJ4316" s="206"/>
      <x:c r="AK4316" s="206"/>
      <x:c r="AL4316" s="206"/>
      <x:c r="AM4316" s="206"/>
      <x:c r="AN4316" s="206"/>
      <x:c r="AO4316" s="206"/>
      <x:c r="AP4316" s="206"/>
      <x:c r="AQ4316" s="206"/>
      <x:c r="AR4316" s="206"/>
    </x:row>
    <x:row r="4317" spans="1:44" s="24" customFormat="1">
      <x:c r="A4317" s="24">
        <x:v>431100</x:v>
      </x:c>
      <x:c r="B4317" s="204">
        <x:v>885</x:v>
      </x:c>
      <x:c r="C4317" s="205">
        <x:v>2.16</x:v>
      </x:c>
      <x:c r="D4317" s="204">
        <x:v>1</x:v>
      </x:c>
      <x:c r="E4317" s="204"/>
      <x:c r="F4317" s="204"/>
      <x:c r="G4317" s="204"/>
      <x:c r="H4317" s="206"/>
      <x:c r="I4317" s="206"/>
      <x:c r="J4317" s="206"/>
      <x:c r="K4317" s="206"/>
      <x:c r="L4317" s="206"/>
      <x:c r="M4317" s="206"/>
      <x:c r="N4317" s="206"/>
      <x:c r="O4317" s="206"/>
      <x:c r="P4317" s="206"/>
      <x:c r="Q4317" s="206"/>
      <x:c r="R4317" s="206"/>
      <x:c r="S4317" s="206"/>
      <x:c r="T4317" s="206"/>
      <x:c r="U4317" s="204"/>
      <x:c r="V4317" s="204"/>
      <x:c r="W4317" s="206"/>
      <x:c r="X4317" s="204"/>
      <x:c r="Y4317" s="204"/>
      <x:c r="Z4317" s="206"/>
      <x:c r="AA4317" s="204"/>
      <x:c r="AB4317" s="206"/>
      <x:c r="AC4317" s="206"/>
      <x:c r="AD4317" s="206"/>
      <x:c r="AE4317" s="206"/>
      <x:c r="AF4317" s="206"/>
      <x:c r="AG4317" s="204">
        <x:v>2</x:v>
      </x:c>
      <x:c r="AH4317" s="206"/>
      <x:c r="AI4317" s="206"/>
      <x:c r="AJ4317" s="206"/>
      <x:c r="AK4317" s="206"/>
      <x:c r="AL4317" s="206"/>
      <x:c r="AM4317" s="206"/>
      <x:c r="AN4317" s="206"/>
      <x:c r="AO4317" s="206"/>
      <x:c r="AP4317" s="206"/>
      <x:c r="AQ4317" s="206"/>
      <x:c r="AR4317" s="206"/>
    </x:row>
    <x:row r="4318" spans="1:44" s="24" customFormat="1">
      <x:c r="A4318" s="24">
        <x:v>431200</x:v>
      </x:c>
      <x:c r="B4318" s="204">
        <x:v>886</x:v>
      </x:c>
      <x:c r="C4318" s="205">
        <x:v>1.2</x:v>
      </x:c>
      <x:c r="D4318" s="204">
        <x:v>1</x:v>
      </x:c>
      <x:c r="E4318" s="204"/>
      <x:c r="F4318" s="204"/>
      <x:c r="G4318" s="204"/>
      <x:c r="H4318" s="206"/>
      <x:c r="I4318" s="206"/>
      <x:c r="J4318" s="206"/>
      <x:c r="K4318" s="206"/>
      <x:c r="L4318" s="206"/>
      <x:c r="M4318" s="206"/>
      <x:c r="N4318" s="206"/>
      <x:c r="O4318" s="206"/>
      <x:c r="P4318" s="206"/>
      <x:c r="Q4318" s="206"/>
      <x:c r="R4318" s="206"/>
      <x:c r="S4318" s="206"/>
      <x:c r="T4318" s="206"/>
      <x:c r="U4318" s="204">
        <x:v>2454</x:v>
      </x:c>
      <x:c r="V4318" s="204">
        <x:v>0.1</x:v>
      </x:c>
      <x:c r="W4318" s="206" t="s">
        <x:v>583</x:v>
      </x:c>
      <x:c r="X4318" s="204">
        <x:v>0</x:v>
      </x:c>
      <x:c r="Y4318" s="204">
        <x:v>0</x:v>
      </x:c>
      <x:c r="Z4318" s="206" t="s">
        <x:v>115</x:v>
      </x:c>
      <x:c r="AA4318" s="204">
        <x:v>25</x:v>
      </x:c>
      <x:c r="AB4318" s="206"/>
      <x:c r="AC4318" s="206"/>
      <x:c r="AD4318" s="206" t="s">
        <x:v>584</x:v>
      </x:c>
      <x:c r="AE4318" s="206"/>
      <x:c r="AF4318" s="206"/>
      <x:c r="AG4318" s="204">
        <x:v>2</x:v>
      </x:c>
      <x:c r="AH4318" s="206"/>
      <x:c r="AI4318" s="206"/>
      <x:c r="AJ4318" s="206"/>
      <x:c r="AK4318" s="206"/>
      <x:c r="AL4318" s="206"/>
      <x:c r="AM4318" s="206"/>
      <x:c r="AN4318" s="206"/>
      <x:c r="AO4318" s="206"/>
      <x:c r="AP4318" s="206"/>
      <x:c r="AQ4318" s="206"/>
      <x:c r="AR4318" s="206"/>
    </x:row>
    <x:row r="4319" spans="1:44" s="24" customFormat="1">
      <x:c r="A4319" s="24">
        <x:v>431300</x:v>
      </x:c>
      <x:c r="B4319" s="204">
        <x:v>886</x:v>
      </x:c>
      <x:c r="C4319" s="205">
        <x:v>1.36666666666667</x:v>
      </x:c>
      <x:c r="D4319" s="204"/>
      <x:c r="E4319" s="204"/>
      <x:c r="F4319" s="204"/>
      <x:c r="G4319" s="204">
        <x:v>3</x:v>
      </x:c>
      <x:c r="H4319" s="206"/>
      <x:c r="I4319" s="206" t="s">
        <x:v>100</x:v>
      </x:c>
      <x:c r="J4319" s="206"/>
      <x:c r="K4319" s="206"/>
      <x:c r="L4319" s="206"/>
      <x:c r="M4319" s="206"/>
      <x:c r="N4319" s="206"/>
      <x:c r="O4319" s="206"/>
      <x:c r="P4319" s="206"/>
      <x:c r="Q4319" s="206"/>
      <x:c r="R4319" s="206"/>
      <x:c r="S4319" s="206"/>
      <x:c r="T4319" s="206"/>
      <x:c r="U4319" s="204"/>
      <x:c r="V4319" s="204"/>
      <x:c r="W4319" s="206"/>
      <x:c r="X4319" s="204"/>
      <x:c r="Y4319" s="204"/>
      <x:c r="Z4319" s="206"/>
      <x:c r="AA4319" s="204"/>
      <x:c r="AB4319" s="206"/>
      <x:c r="AC4319" s="206"/>
      <x:c r="AD4319" s="206"/>
      <x:c r="AE4319" s="206"/>
      <x:c r="AF4319" s="206"/>
      <x:c r="AG4319" s="204">
        <x:v>2</x:v>
      </x:c>
      <x:c r="AH4319" s="206"/>
      <x:c r="AI4319" s="206"/>
      <x:c r="AJ4319" s="206"/>
      <x:c r="AK4319" s="206"/>
      <x:c r="AL4319" s="206"/>
      <x:c r="AM4319" s="206"/>
      <x:c r="AN4319" s="206"/>
      <x:c r="AO4319" s="206"/>
      <x:c r="AP4319" s="206"/>
      <x:c r="AQ4319" s="206"/>
      <x:c r="AR4319" s="206"/>
    </x:row>
    <x:row r="4320" spans="1:44" s="24" customFormat="1">
      <x:c r="A4320" s="24">
        <x:v>431400</x:v>
      </x:c>
      <x:c r="B4320" s="204">
        <x:v>886</x:v>
      </x:c>
      <x:c r="C4320" s="205">
        <x:v>1.36676666666667</x:v>
      </x:c>
      <x:c r="D4320" s="204">
        <x:v>1</x:v>
      </x:c>
      <x:c r="E4320" s="204"/>
      <x:c r="F4320" s="204"/>
      <x:c r="G4320" s="204"/>
      <x:c r="H4320" s="206"/>
      <x:c r="I4320" s="206"/>
      <x:c r="J4320" s="206"/>
      <x:c r="K4320" s="206"/>
      <x:c r="L4320" s="206"/>
      <x:c r="M4320" s="204">
        <x:v>3276</x:v>
      </x:c>
      <x:c r="N4320" s="204">
        <x:v>2</x:v>
      </x:c>
      <x:c r="O4320" s="206"/>
      <x:c r="P4320" s="206" t="s">
        <x:v>585</x:v>
      </x:c>
      <x:c r="Q4320" s="206"/>
      <x:c r="R4320" s="206"/>
      <x:c r="S4320" s="206"/>
      <x:c r="T4320" s="206"/>
      <x:c r="U4320" s="204"/>
      <x:c r="V4320" s="204"/>
      <x:c r="W4320" s="206"/>
      <x:c r="X4320" s="204"/>
      <x:c r="Y4320" s="204"/>
      <x:c r="Z4320" s="206"/>
      <x:c r="AA4320" s="204"/>
      <x:c r="AB4320" s="206"/>
      <x:c r="AC4320" s="206"/>
      <x:c r="AD4320" s="206"/>
      <x:c r="AE4320" s="206"/>
      <x:c r="AF4320" s="206"/>
      <x:c r="AG4320" s="204">
        <x:v>2</x:v>
      </x:c>
      <x:c r="AH4320" s="206"/>
      <x:c r="AI4320" s="206"/>
      <x:c r="AJ4320" s="206"/>
      <x:c r="AK4320" s="206"/>
      <x:c r="AL4320" s="206"/>
      <x:c r="AM4320" s="206"/>
      <x:c r="AN4320" s="206"/>
      <x:c r="AO4320" s="206"/>
      <x:c r="AP4320" s="206"/>
      <x:c r="AQ4320" s="206"/>
      <x:c r="AR4320" s="206"/>
    </x:row>
    <x:row r="4321" spans="1:44" s="24" customFormat="1">
      <x:c r="A4321" s="24">
        <x:v>431500</x:v>
      </x:c>
      <x:c r="B4321" s="204">
        <x:v>886</x:v>
      </x:c>
      <x:c r="C4321" s="205">
        <x:v>1.46676666666667</x:v>
      </x:c>
      <x:c r="D4321" s="204">
        <x:v>1</x:v>
      </x:c>
      <x:c r="E4321" s="204"/>
      <x:c r="F4321" s="204"/>
      <x:c r="G4321" s="204"/>
      <x:c r="H4321" s="206"/>
      <x:c r="I4321" s="206"/>
      <x:c r="J4321" s="206"/>
      <x:c r="K4321" s="206"/>
      <x:c r="L4321" s="206"/>
      <x:c r="M4321" s="204">
        <x:v>3276</x:v>
      </x:c>
      <x:c r="N4321" s="204">
        <x:v>2</x:v>
      </x:c>
      <x:c r="O4321" s="206"/>
      <x:c r="P4321" s="206" t="s">
        <x:v>586</x:v>
      </x:c>
      <x:c r="Q4321" s="206"/>
      <x:c r="R4321" s="206"/>
      <x:c r="S4321" s="206"/>
      <x:c r="T4321" s="206"/>
      <x:c r="U4321" s="204"/>
      <x:c r="V4321" s="204"/>
      <x:c r="W4321" s="206"/>
      <x:c r="X4321" s="204"/>
      <x:c r="Y4321" s="204"/>
      <x:c r="Z4321" s="206"/>
      <x:c r="AA4321" s="204"/>
      <x:c r="AB4321" s="206"/>
      <x:c r="AC4321" s="206"/>
      <x:c r="AD4321" s="206"/>
      <x:c r="AE4321" s="206"/>
      <x:c r="AF4321" s="206"/>
      <x:c r="AG4321" s="204">
        <x:v>2</x:v>
      </x:c>
      <x:c r="AH4321" s="206"/>
      <x:c r="AI4321" s="206"/>
      <x:c r="AJ4321" s="206"/>
      <x:c r="AK4321" s="206"/>
      <x:c r="AL4321" s="206"/>
      <x:c r="AM4321" s="206"/>
      <x:c r="AN4321" s="206"/>
      <x:c r="AO4321" s="206"/>
      <x:c r="AP4321" s="206"/>
      <x:c r="AQ4321" s="206"/>
      <x:c r="AR4321" s="206"/>
    </x:row>
    <x:row r="4322" spans="1:44" s="24" customFormat="1">
      <x:c r="A4322" s="24">
        <x:v>431600</x:v>
      </x:c>
      <x:c r="B4322" s="204">
        <x:v>886</x:v>
      </x:c>
      <x:c r="C4322" s="205">
        <x:v>1.56666666666667</x:v>
      </x:c>
      <x:c r="D4322" s="204"/>
      <x:c r="E4322" s="204"/>
      <x:c r="F4322" s="204"/>
      <x:c r="G4322" s="204">
        <x:v>4</x:v>
      </x:c>
      <x:c r="H4322" s="206"/>
      <x:c r="I4322" s="206" t="s">
        <x:v>102</x:v>
      </x:c>
      <x:c r="J4322" s="206"/>
      <x:c r="K4322" s="206"/>
      <x:c r="L4322" s="206"/>
      <x:c r="M4322" s="206"/>
      <x:c r="N4322" s="206"/>
      <x:c r="O4322" s="206"/>
      <x:c r="P4322" s="206"/>
      <x:c r="Q4322" s="206"/>
      <x:c r="R4322" s="206"/>
      <x:c r="S4322" s="206"/>
      <x:c r="T4322" s="206"/>
      <x:c r="U4322" s="204"/>
      <x:c r="V4322" s="204"/>
      <x:c r="W4322" s="206"/>
      <x:c r="X4322" s="204"/>
      <x:c r="Y4322" s="204"/>
      <x:c r="Z4322" s="206"/>
      <x:c r="AA4322" s="204"/>
      <x:c r="AB4322" s="206"/>
      <x:c r="AC4322" s="206"/>
      <x:c r="AD4322" s="206"/>
      <x:c r="AE4322" s="206"/>
      <x:c r="AF4322" s="206"/>
      <x:c r="AG4322" s="204">
        <x:v>2</x:v>
      </x:c>
      <x:c r="AH4322" s="206"/>
      <x:c r="AI4322" s="206"/>
      <x:c r="AJ4322" s="206"/>
      <x:c r="AK4322" s="206"/>
      <x:c r="AL4322" s="206"/>
      <x:c r="AM4322" s="206"/>
      <x:c r="AN4322" s="206"/>
      <x:c r="AO4322" s="206"/>
      <x:c r="AP4322" s="206"/>
      <x:c r="AQ4322" s="206"/>
      <x:c r="AR4322" s="206"/>
    </x:row>
    <x:row r="4323" spans="1:44" s="24" customFormat="1">
      <x:c r="A4323" s="24">
        <x:v>431700</x:v>
      </x:c>
      <x:c r="B4323" s="204">
        <x:v>886</x:v>
      </x:c>
      <x:c r="C4323" s="205">
        <x:v>1.56676666666667</x:v>
      </x:c>
      <x:c r="D4323" s="204">
        <x:v>1</x:v>
      </x:c>
      <x:c r="E4323" s="204"/>
      <x:c r="F4323" s="204"/>
      <x:c r="G4323" s="204"/>
      <x:c r="H4323" s="206"/>
      <x:c r="I4323" s="206"/>
      <x:c r="J4323" s="206"/>
      <x:c r="K4323" s="206"/>
      <x:c r="L4323" s="206"/>
      <x:c r="M4323" s="204">
        <x:v>3276</x:v>
      </x:c>
      <x:c r="N4323" s="204">
        <x:v>2</x:v>
      </x:c>
      <x:c r="O4323" s="206"/>
      <x:c r="P4323" s="206" t="s">
        <x:v>587</x:v>
      </x:c>
      <x:c r="Q4323" s="206"/>
      <x:c r="R4323" s="206"/>
      <x:c r="S4323" s="206"/>
      <x:c r="T4323" s="206"/>
      <x:c r="U4323" s="204"/>
      <x:c r="V4323" s="204"/>
      <x:c r="W4323" s="206"/>
      <x:c r="X4323" s="204"/>
      <x:c r="Y4323" s="204"/>
      <x:c r="Z4323" s="206"/>
      <x:c r="AA4323" s="204"/>
      <x:c r="AB4323" s="206"/>
      <x:c r="AC4323" s="206"/>
      <x:c r="AD4323" s="206"/>
      <x:c r="AE4323" s="206"/>
      <x:c r="AF4323" s="206"/>
      <x:c r="AG4323" s="204">
        <x:v>2</x:v>
      </x:c>
      <x:c r="AH4323" s="206"/>
      <x:c r="AI4323" s="206"/>
      <x:c r="AJ4323" s="206"/>
      <x:c r="AK4323" s="206"/>
      <x:c r="AL4323" s="206"/>
      <x:c r="AM4323" s="206"/>
      <x:c r="AN4323" s="206"/>
      <x:c r="AO4323" s="206"/>
      <x:c r="AP4323" s="206"/>
      <x:c r="AQ4323" s="206"/>
      <x:c r="AR4323" s="206"/>
    </x:row>
    <x:row r="4324" spans="1:44" s="24" customFormat="1">
      <x:c r="A4324" s="24">
        <x:v>431800</x:v>
      </x:c>
      <x:c r="B4324" s="204">
        <x:v>886</x:v>
      </x:c>
      <x:c r="C4324" s="205">
        <x:v>1.76666666666667</x:v>
      </x:c>
      <x:c r="D4324" s="204"/>
      <x:c r="E4324" s="204"/>
      <x:c r="F4324" s="204"/>
      <x:c r="G4324" s="204">
        <x:v>5</x:v>
      </x:c>
      <x:c r="H4324" s="206"/>
      <x:c r="I4324" s="206" t="s">
        <x:v>100</x:v>
      </x:c>
      <x:c r="J4324" s="206"/>
      <x:c r="K4324" s="206"/>
      <x:c r="L4324" s="206"/>
      <x:c r="M4324" s="206"/>
      <x:c r="N4324" s="206"/>
      <x:c r="O4324" s="206"/>
      <x:c r="P4324" s="206"/>
      <x:c r="Q4324" s="206"/>
      <x:c r="R4324" s="206"/>
      <x:c r="S4324" s="206"/>
      <x:c r="T4324" s="206"/>
      <x:c r="U4324" s="204"/>
      <x:c r="V4324" s="204"/>
      <x:c r="W4324" s="206"/>
      <x:c r="X4324" s="204"/>
      <x:c r="Y4324" s="204"/>
      <x:c r="Z4324" s="206"/>
      <x:c r="AA4324" s="204"/>
      <x:c r="AB4324" s="206"/>
      <x:c r="AC4324" s="206"/>
      <x:c r="AD4324" s="206"/>
      <x:c r="AE4324" s="206"/>
      <x:c r="AF4324" s="206"/>
      <x:c r="AG4324" s="204">
        <x:v>2</x:v>
      </x:c>
      <x:c r="AH4324" s="206"/>
      <x:c r="AI4324" s="206"/>
      <x:c r="AJ4324" s="206"/>
      <x:c r="AK4324" s="206"/>
      <x:c r="AL4324" s="206"/>
      <x:c r="AM4324" s="206"/>
      <x:c r="AN4324" s="206"/>
      <x:c r="AO4324" s="206"/>
      <x:c r="AP4324" s="206"/>
      <x:c r="AQ4324" s="206"/>
      <x:c r="AR4324" s="206"/>
    </x:row>
    <x:row r="4325" spans="1:44" s="24" customFormat="1">
      <x:c r="A4325" s="24">
        <x:v>431900</x:v>
      </x:c>
      <x:c r="B4325" s="204">
        <x:v>886</x:v>
      </x:c>
      <x:c r="C4325" s="205">
        <x:v>1.96666666666667</x:v>
      </x:c>
      <x:c r="D4325" s="204"/>
      <x:c r="E4325" s="204"/>
      <x:c r="F4325" s="204"/>
      <x:c r="G4325" s="204">
        <x:v>5</x:v>
      </x:c>
      <x:c r="H4325" s="206"/>
      <x:c r="I4325" s="206" t="s">
        <x:v>102</x:v>
      </x:c>
      <x:c r="J4325" s="206"/>
      <x:c r="K4325" s="206"/>
      <x:c r="L4325" s="206"/>
      <x:c r="M4325" s="204"/>
      <x:c r="N4325" s="204"/>
      <x:c r="O4325" s="206"/>
      <x:c r="P4325" s="206"/>
      <x:c r="Q4325" s="206"/>
      <x:c r="R4325" s="206"/>
      <x:c r="S4325" s="206"/>
      <x:c r="T4325" s="206"/>
      <x:c r="U4325" s="204"/>
      <x:c r="V4325" s="204"/>
      <x:c r="W4325" s="206"/>
      <x:c r="X4325" s="204"/>
      <x:c r="Y4325" s="204"/>
      <x:c r="Z4325" s="206"/>
      <x:c r="AA4325" s="204"/>
      <x:c r="AB4325" s="206"/>
      <x:c r="AC4325" s="206"/>
      <x:c r="AD4325" s="206"/>
      <x:c r="AE4325" s="206"/>
      <x:c r="AF4325" s="206"/>
      <x:c r="AG4325" s="204">
        <x:v>2</x:v>
      </x:c>
      <x:c r="AH4325" s="206"/>
      <x:c r="AI4325" s="206"/>
      <x:c r="AJ4325" s="206"/>
      <x:c r="AK4325" s="206"/>
      <x:c r="AL4325" s="206"/>
      <x:c r="AM4325" s="206"/>
      <x:c r="AN4325" s="206"/>
      <x:c r="AO4325" s="206"/>
      <x:c r="AP4325" s="206"/>
      <x:c r="AQ4325" s="206"/>
      <x:c r="AR4325" s="206"/>
    </x:row>
    <x:row r="4326" spans="1:44" s="24" customFormat="1">
      <x:c r="A4326" s="24">
        <x:v>432000</x:v>
      </x:c>
      <x:c r="B4326" s="204">
        <x:v>886</x:v>
      </x:c>
      <x:c r="C4326" s="205">
        <x:v>1.66676666666667</x:v>
      </x:c>
      <x:c r="D4326" s="204">
        <x:v>1</x:v>
      </x:c>
      <x:c r="E4326" s="204"/>
      <x:c r="F4326" s="204"/>
      <x:c r="G4326" s="204"/>
      <x:c r="H4326" s="206"/>
      <x:c r="I4326" s="206"/>
      <x:c r="J4326" s="206"/>
      <x:c r="K4326" s="206"/>
      <x:c r="L4326" s="206"/>
      <x:c r="M4326" s="204">
        <x:v>3276</x:v>
      </x:c>
      <x:c r="N4326" s="204">
        <x:v>2</x:v>
      </x:c>
      <x:c r="O4326" s="206"/>
      <x:c r="P4326" s="206" t="s">
        <x:v>588</x:v>
      </x:c>
      <x:c r="Q4326" s="206"/>
      <x:c r="R4326" s="206"/>
      <x:c r="S4326" s="206"/>
      <x:c r="T4326" s="206"/>
      <x:c r="U4326" s="204"/>
      <x:c r="V4326" s="204"/>
      <x:c r="W4326" s="206"/>
      <x:c r="X4326" s="204"/>
      <x:c r="Y4326" s="204"/>
      <x:c r="Z4326" s="206"/>
      <x:c r="AA4326" s="204"/>
      <x:c r="AB4326" s="206"/>
      <x:c r="AC4326" s="206"/>
      <x:c r="AD4326" s="206"/>
      <x:c r="AE4326" s="206"/>
      <x:c r="AF4326" s="206"/>
      <x:c r="AG4326" s="204">
        <x:v>2</x:v>
      </x:c>
      <x:c r="AH4326" s="206"/>
      <x:c r="AI4326" s="206"/>
      <x:c r="AJ4326" s="206"/>
      <x:c r="AK4326" s="206"/>
      <x:c r="AL4326" s="206"/>
      <x:c r="AM4326" s="206"/>
      <x:c r="AN4326" s="206"/>
      <x:c r="AO4326" s="206"/>
      <x:c r="AP4326" s="206"/>
      <x:c r="AQ4326" s="206"/>
      <x:c r="AR4326" s="206"/>
    </x:row>
    <x:row r="4327" spans="1:44" s="24" customFormat="1">
      <x:c r="A4327" s="24">
        <x:v>432100</x:v>
      </x:c>
      <x:c r="B4327" s="204">
        <x:v>887</x:v>
      </x:c>
      <x:c r="C4327" s="205">
        <x:v>1.16666666666667</x:v>
      </x:c>
      <x:c r="D4327" s="204"/>
      <x:c r="E4327" s="204"/>
      <x:c r="F4327" s="204"/>
      <x:c r="G4327" s="204">
        <x:v>3</x:v>
      </x:c>
      <x:c r="H4327" s="206"/>
      <x:c r="I4327" s="206" t="s">
        <x:v>100</x:v>
      </x:c>
      <x:c r="J4327" s="206"/>
      <x:c r="K4327" s="206"/>
      <x:c r="L4327" s="206"/>
      <x:c r="M4327" s="204">
        <x:v>3279</x:v>
      </x:c>
      <x:c r="N4327" s="206"/>
      <x:c r="O4327" s="206" t="s">
        <x:v>101</x:v>
      </x:c>
      <x:c r="P4327" s="206"/>
      <x:c r="Q4327" s="206"/>
      <x:c r="R4327" s="206"/>
      <x:c r="S4327" s="206"/>
      <x:c r="T4327" s="206"/>
      <x:c r="U4327" s="204"/>
      <x:c r="V4327" s="204"/>
      <x:c r="W4327" s="206"/>
      <x:c r="X4327" s="204"/>
      <x:c r="Y4327" s="204"/>
      <x:c r="Z4327" s="206"/>
      <x:c r="AA4327" s="204"/>
      <x:c r="AB4327" s="206"/>
      <x:c r="AC4327" s="206"/>
      <x:c r="AD4327" s="206"/>
      <x:c r="AE4327" s="206"/>
      <x:c r="AF4327" s="206"/>
      <x:c r="AG4327" s="204">
        <x:v>2</x:v>
      </x:c>
      <x:c r="AH4327" s="206"/>
      <x:c r="AI4327" s="206"/>
      <x:c r="AJ4327" s="206"/>
      <x:c r="AK4327" s="206"/>
      <x:c r="AL4327" s="206"/>
      <x:c r="AM4327" s="206"/>
      <x:c r="AN4327" s="206"/>
      <x:c r="AO4327" s="206"/>
      <x:c r="AP4327" s="206"/>
      <x:c r="AQ4327" s="206"/>
      <x:c r="AR4327" s="206"/>
    </x:row>
    <x:row r="4328" spans="1:44" s="24" customFormat="1">
      <x:c r="A4328" s="24">
        <x:v>432200</x:v>
      </x:c>
      <x:c r="B4328" s="204">
        <x:v>887</x:v>
      </x:c>
      <x:c r="C4328" s="205">
        <x:v>1.36666666666667</x:v>
      </x:c>
      <x:c r="D4328" s="204"/>
      <x:c r="E4328" s="204"/>
      <x:c r="F4328" s="204"/>
      <x:c r="G4328" s="204">
        <x:v>4</x:v>
      </x:c>
      <x:c r="H4328" s="206"/>
      <x:c r="I4328" s="206" t="s">
        <x:v>102</x:v>
      </x:c>
      <x:c r="J4328" s="206"/>
      <x:c r="K4328" s="206"/>
      <x:c r="L4328" s="206"/>
      <x:c r="M4328" s="204">
        <x:v>3279</x:v>
      </x:c>
      <x:c r="N4328" s="206"/>
      <x:c r="O4328" s="206" t="s">
        <x:v>101</x:v>
      </x:c>
      <x:c r="P4328" s="206"/>
      <x:c r="Q4328" s="206"/>
      <x:c r="R4328" s="206"/>
      <x:c r="S4328" s="206"/>
      <x:c r="T4328" s="206"/>
      <x:c r="U4328" s="204"/>
      <x:c r="V4328" s="204"/>
      <x:c r="W4328" s="206"/>
      <x:c r="X4328" s="204"/>
      <x:c r="Y4328" s="204"/>
      <x:c r="Z4328" s="206"/>
      <x:c r="AA4328" s="204"/>
      <x:c r="AB4328" s="206"/>
      <x:c r="AC4328" s="206"/>
      <x:c r="AD4328" s="206"/>
      <x:c r="AE4328" s="206"/>
      <x:c r="AF4328" s="206"/>
      <x:c r="AG4328" s="204">
        <x:v>2</x:v>
      </x:c>
      <x:c r="AH4328" s="206"/>
      <x:c r="AI4328" s="206"/>
      <x:c r="AJ4328" s="206"/>
      <x:c r="AK4328" s="206"/>
      <x:c r="AL4328" s="206"/>
      <x:c r="AM4328" s="206"/>
      <x:c r="AN4328" s="206"/>
      <x:c r="AO4328" s="206"/>
      <x:c r="AP4328" s="206"/>
      <x:c r="AQ4328" s="206"/>
      <x:c r="AR4328" s="206"/>
    </x:row>
    <x:row r="4329" spans="1:44" s="24" customFormat="1">
      <x:c r="A4329" s="24">
        <x:v>432300</x:v>
      </x:c>
      <x:c r="B4329" s="204">
        <x:v>887</x:v>
      </x:c>
      <x:c r="C4329" s="205">
        <x:v>1.56666666666667</x:v>
      </x:c>
      <x:c r="D4329" s="204"/>
      <x:c r="E4329" s="204"/>
      <x:c r="F4329" s="204"/>
      <x:c r="G4329" s="204">
        <x:v>3</x:v>
      </x:c>
      <x:c r="H4329" s="206"/>
      <x:c r="I4329" s="206" t="s">
        <x:v>103</x:v>
      </x:c>
      <x:c r="J4329" s="206"/>
      <x:c r="K4329" s="206"/>
      <x:c r="L4329" s="206"/>
      <x:c r="M4329" s="204">
        <x:v>3279</x:v>
      </x:c>
      <x:c r="N4329" s="206"/>
      <x:c r="O4329" s="206" t="s">
        <x:v>101</x:v>
      </x:c>
      <x:c r="P4329" s="206"/>
      <x:c r="Q4329" s="206"/>
      <x:c r="R4329" s="206"/>
      <x:c r="S4329" s="206"/>
      <x:c r="T4329" s="206"/>
      <x:c r="U4329" s="204"/>
      <x:c r="V4329" s="204"/>
      <x:c r="W4329" s="206"/>
      <x:c r="X4329" s="204"/>
      <x:c r="Y4329" s="204"/>
      <x:c r="Z4329" s="206"/>
      <x:c r="AA4329" s="204"/>
      <x:c r="AB4329" s="206"/>
      <x:c r="AC4329" s="206"/>
      <x:c r="AD4329" s="206"/>
      <x:c r="AE4329" s="206"/>
      <x:c r="AF4329" s="206"/>
      <x:c r="AG4329" s="204">
        <x:v>2</x:v>
      </x:c>
      <x:c r="AH4329" s="206"/>
      <x:c r="AI4329" s="206"/>
      <x:c r="AJ4329" s="206"/>
      <x:c r="AK4329" s="206"/>
      <x:c r="AL4329" s="206"/>
      <x:c r="AM4329" s="206"/>
      <x:c r="AN4329" s="206"/>
      <x:c r="AO4329" s="206"/>
      <x:c r="AP4329" s="206"/>
      <x:c r="AQ4329" s="206"/>
      <x:c r="AR4329" s="206"/>
    </x:row>
    <x:row r="4330" spans="1:44" s="24" customFormat="1">
      <x:c r="A4330" s="24">
        <x:v>432400</x:v>
      </x:c>
      <x:c r="B4330" s="204">
        <x:v>887</x:v>
      </x:c>
      <x:c r="C4330" s="205">
        <x:v>1.8</x:v>
      </x:c>
      <x:c r="D4330" s="204"/>
      <x:c r="E4330" s="204"/>
      <x:c r="F4330" s="204"/>
      <x:c r="G4330" s="204">
        <x:v>4</x:v>
      </x:c>
      <x:c r="H4330" s="206"/>
      <x:c r="I4330" s="206" t="s">
        <x:v>104</x:v>
      </x:c>
      <x:c r="J4330" s="206"/>
      <x:c r="K4330" s="206"/>
      <x:c r="L4330" s="206"/>
      <x:c r="M4330" s="204">
        <x:v>3279</x:v>
      </x:c>
      <x:c r="N4330" s="206"/>
      <x:c r="O4330" s="206" t="s">
        <x:v>101</x:v>
      </x:c>
      <x:c r="P4330" s="206"/>
      <x:c r="Q4330" s="206"/>
      <x:c r="R4330" s="206"/>
      <x:c r="S4330" s="206"/>
      <x:c r="T4330" s="206"/>
      <x:c r="U4330" s="204"/>
      <x:c r="V4330" s="204"/>
      <x:c r="W4330" s="206"/>
      <x:c r="X4330" s="204"/>
      <x:c r="Y4330" s="204"/>
      <x:c r="Z4330" s="206"/>
      <x:c r="AA4330" s="204"/>
      <x:c r="AB4330" s="206"/>
      <x:c r="AC4330" s="206"/>
      <x:c r="AD4330" s="206"/>
      <x:c r="AE4330" s="206"/>
      <x:c r="AF4330" s="206"/>
      <x:c r="AG4330" s="204">
        <x:v>2</x:v>
      </x:c>
      <x:c r="AH4330" s="206"/>
      <x:c r="AI4330" s="206"/>
      <x:c r="AJ4330" s="206"/>
      <x:c r="AK4330" s="206"/>
      <x:c r="AL4330" s="206"/>
      <x:c r="AM4330" s="206"/>
      <x:c r="AN4330" s="206"/>
      <x:c r="AO4330" s="206"/>
      <x:c r="AP4330" s="206"/>
      <x:c r="AQ4330" s="206"/>
      <x:c r="AR4330" s="206"/>
    </x:row>
    <x:row r="4331" spans="1:44" s="24" customFormat="1">
      <x:c r="A4331" s="24">
        <x:v>432500</x:v>
      </x:c>
      <x:c r="B4331" s="204">
        <x:v>888</x:v>
      </x:c>
      <x:c r="C4331" s="205">
        <x:v>4.06666666666667</x:v>
      </x:c>
      <x:c r="D4331" s="204"/>
      <x:c r="E4331" s="204"/>
      <x:c r="F4331" s="204"/>
      <x:c r="G4331" s="204">
        <x:v>3</x:v>
      </x:c>
      <x:c r="H4331" s="206"/>
      <x:c r="I4331" s="206" t="s">
        <x:v>100</x:v>
      </x:c>
      <x:c r="J4331" s="206"/>
      <x:c r="K4331" s="206"/>
      <x:c r="L4331" s="206"/>
      <x:c r="M4331" s="204"/>
      <x:c r="N4331" s="206"/>
      <x:c r="O4331" s="206"/>
      <x:c r="P4331" s="206"/>
      <x:c r="Q4331" s="206"/>
      <x:c r="R4331" s="206"/>
      <x:c r="S4331" s="206"/>
      <x:c r="T4331" s="206"/>
      <x:c r="U4331" s="204"/>
      <x:c r="V4331" s="204"/>
      <x:c r="W4331" s="206"/>
      <x:c r="X4331" s="204"/>
      <x:c r="Y4331" s="204"/>
      <x:c r="Z4331" s="206"/>
      <x:c r="AA4331" s="204"/>
      <x:c r="AB4331" s="206"/>
      <x:c r="AC4331" s="206"/>
      <x:c r="AD4331" s="206"/>
      <x:c r="AE4331" s="206"/>
      <x:c r="AF4331" s="206"/>
      <x:c r="AG4331" s="204"/>
      <x:c r="AH4331" s="206"/>
      <x:c r="AI4331" s="206"/>
      <x:c r="AJ4331" s="206"/>
      <x:c r="AK4331" s="206"/>
      <x:c r="AL4331" s="206"/>
      <x:c r="AM4331" s="206"/>
      <x:c r="AN4331" s="206"/>
      <x:c r="AO4331" s="206"/>
      <x:c r="AP4331" s="206"/>
      <x:c r="AQ4331" s="206"/>
      <x:c r="AR4331" s="206"/>
    </x:row>
    <x:row r="4332" spans="1:44" s="24" customFormat="1">
      <x:c r="A4332" s="24">
        <x:v>432600</x:v>
      </x:c>
      <x:c r="B4332" s="204">
        <x:v>888</x:v>
      </x:c>
      <x:c r="C4332" s="205">
        <x:v>4.21666666666667</x:v>
      </x:c>
      <x:c r="D4332" s="204"/>
      <x:c r="E4332" s="204"/>
      <x:c r="F4332" s="204"/>
      <x:c r="G4332" s="204">
        <x:v>2</x:v>
      </x:c>
      <x:c r="H4332" s="206"/>
      <x:c r="I4332" s="206" t="s">
        <x:v>102</x:v>
      </x:c>
      <x:c r="J4332" s="206"/>
      <x:c r="K4332" s="206"/>
      <x:c r="L4332" s="206"/>
      <x:c r="M4332" s="204"/>
      <x:c r="N4332" s="206"/>
      <x:c r="O4332" s="206"/>
      <x:c r="P4332" s="206"/>
      <x:c r="Q4332" s="206"/>
      <x:c r="R4332" s="206"/>
      <x:c r="S4332" s="206"/>
      <x:c r="T4332" s="206"/>
      <x:c r="U4332" s="204"/>
      <x:c r="V4332" s="204"/>
      <x:c r="W4332" s="206"/>
      <x:c r="X4332" s="204"/>
      <x:c r="Y4332" s="204"/>
      <x:c r="Z4332" s="206"/>
      <x:c r="AA4332" s="204"/>
      <x:c r="AB4332" s="206"/>
      <x:c r="AC4332" s="206"/>
      <x:c r="AD4332" s="206"/>
      <x:c r="AE4332" s="206"/>
      <x:c r="AF4332" s="206"/>
      <x:c r="AG4332" s="204"/>
      <x:c r="AH4332" s="206"/>
      <x:c r="AI4332" s="206"/>
      <x:c r="AJ4332" s="206"/>
      <x:c r="AK4332" s="206"/>
      <x:c r="AL4332" s="206"/>
      <x:c r="AM4332" s="206"/>
      <x:c r="AN4332" s="206"/>
      <x:c r="AO4332" s="206"/>
      <x:c r="AP4332" s="206"/>
      <x:c r="AQ4332" s="206"/>
      <x:c r="AR4332" s="206"/>
    </x:row>
    <x:row r="4333" spans="1:44" s="24" customFormat="1">
      <x:c r="A4333" s="24">
        <x:v>432700</x:v>
      </x:c>
      <x:c r="B4333" s="204">
        <x:v>888</x:v>
      </x:c>
      <x:c r="C4333" s="205">
        <x:v>4.36666666666667</x:v>
      </x:c>
      <x:c r="D4333" s="204"/>
      <x:c r="E4333" s="204"/>
      <x:c r="F4333" s="204"/>
      <x:c r="G4333" s="204">
        <x:v>3</x:v>
      </x:c>
      <x:c r="H4333" s="206"/>
      <x:c r="I4333" s="206" t="s">
        <x:v>103</x:v>
      </x:c>
      <x:c r="J4333" s="206"/>
      <x:c r="K4333" s="206"/>
      <x:c r="L4333" s="206"/>
      <x:c r="M4333" s="204"/>
      <x:c r="N4333" s="206"/>
      <x:c r="O4333" s="206"/>
      <x:c r="P4333" s="206"/>
      <x:c r="Q4333" s="206"/>
      <x:c r="R4333" s="206"/>
      <x:c r="S4333" s="206"/>
      <x:c r="T4333" s="206"/>
      <x:c r="U4333" s="204"/>
      <x:c r="V4333" s="204"/>
      <x:c r="W4333" s="206"/>
      <x:c r="X4333" s="204"/>
      <x:c r="Y4333" s="204"/>
      <x:c r="Z4333" s="206"/>
      <x:c r="AA4333" s="204"/>
      <x:c r="AB4333" s="206"/>
      <x:c r="AC4333" s="206"/>
      <x:c r="AD4333" s="206"/>
      <x:c r="AE4333" s="206"/>
      <x:c r="AF4333" s="206"/>
      <x:c r="AG4333" s="204"/>
      <x:c r="AH4333" s="206"/>
      <x:c r="AI4333" s="206"/>
      <x:c r="AJ4333" s="206"/>
      <x:c r="AK4333" s="206"/>
      <x:c r="AL4333" s="206"/>
      <x:c r="AM4333" s="206"/>
      <x:c r="AN4333" s="206"/>
      <x:c r="AO4333" s="206"/>
      <x:c r="AP4333" s="206"/>
      <x:c r="AQ4333" s="206"/>
      <x:c r="AR4333" s="206"/>
    </x:row>
    <x:row r="4334" spans="1:44" s="24" customFormat="1">
      <x:c r="A4334" s="24">
        <x:v>432800</x:v>
      </x:c>
      <x:c r="B4334" s="204">
        <x:v>888</x:v>
      </x:c>
      <x:c r="C4334" s="205">
        <x:v>4.51666666666667</x:v>
      </x:c>
      <x:c r="D4334" s="204"/>
      <x:c r="E4334" s="204"/>
      <x:c r="F4334" s="204"/>
      <x:c r="G4334" s="204">
        <x:v>2</x:v>
      </x:c>
      <x:c r="H4334" s="206"/>
      <x:c r="I4334" s="206" t="s">
        <x:v>104</x:v>
      </x:c>
      <x:c r="J4334" s="206"/>
      <x:c r="K4334" s="206"/>
      <x:c r="L4334" s="206"/>
      <x:c r="M4334" s="204"/>
      <x:c r="N4334" s="206"/>
      <x:c r="O4334" s="206"/>
      <x:c r="P4334" s="206"/>
      <x:c r="Q4334" s="206"/>
      <x:c r="R4334" s="206"/>
      <x:c r="S4334" s="206"/>
      <x:c r="T4334" s="206"/>
      <x:c r="U4334" s="204"/>
      <x:c r="V4334" s="204"/>
      <x:c r="W4334" s="206"/>
      <x:c r="X4334" s="204"/>
      <x:c r="Y4334" s="204"/>
      <x:c r="Z4334" s="206"/>
      <x:c r="AA4334" s="204"/>
      <x:c r="AB4334" s="206"/>
      <x:c r="AC4334" s="206"/>
      <x:c r="AD4334" s="206"/>
      <x:c r="AE4334" s="206"/>
      <x:c r="AF4334" s="206"/>
      <x:c r="AG4334" s="204"/>
      <x:c r="AH4334" s="206"/>
      <x:c r="AI4334" s="206"/>
      <x:c r="AJ4334" s="206"/>
      <x:c r="AK4334" s="206"/>
      <x:c r="AL4334" s="206"/>
      <x:c r="AM4334" s="206"/>
      <x:c r="AN4334" s="206"/>
      <x:c r="AO4334" s="206"/>
      <x:c r="AP4334" s="206"/>
      <x:c r="AQ4334" s="206"/>
      <x:c r="AR4334" s="206"/>
    </x:row>
    <x:row r="4335" spans="1:44" s="24" customFormat="1">
      <x:c r="A4335" s="24">
        <x:v>432900</x:v>
      </x:c>
      <x:c r="B4335" s="204">
        <x:v>888</x:v>
      </x:c>
      <x:c r="C4335" s="205">
        <x:v>4.66666666666667</x:v>
      </x:c>
      <x:c r="D4335" s="204"/>
      <x:c r="E4335" s="204"/>
      <x:c r="F4335" s="204"/>
      <x:c r="G4335" s="204">
        <x:v>3</x:v>
      </x:c>
      <x:c r="H4335" s="206"/>
      <x:c r="I4335" s="206" t="s">
        <x:v>100</x:v>
      </x:c>
      <x:c r="J4335" s="206"/>
      <x:c r="K4335" s="206"/>
      <x:c r="L4335" s="206"/>
      <x:c r="M4335" s="204"/>
      <x:c r="N4335" s="206"/>
      <x:c r="O4335" s="206"/>
      <x:c r="P4335" s="206"/>
      <x:c r="Q4335" s="206"/>
      <x:c r="R4335" s="206"/>
      <x:c r="S4335" s="206"/>
      <x:c r="T4335" s="206"/>
      <x:c r="U4335" s="204"/>
      <x:c r="V4335" s="204"/>
      <x:c r="W4335" s="206"/>
      <x:c r="X4335" s="204"/>
      <x:c r="Y4335" s="204"/>
      <x:c r="Z4335" s="206"/>
      <x:c r="AA4335" s="204"/>
      <x:c r="AB4335" s="206"/>
      <x:c r="AC4335" s="206"/>
      <x:c r="AD4335" s="206"/>
      <x:c r="AE4335" s="206"/>
      <x:c r="AF4335" s="206"/>
      <x:c r="AG4335" s="204"/>
      <x:c r="AH4335" s="206"/>
      <x:c r="AI4335" s="206"/>
      <x:c r="AJ4335" s="206"/>
      <x:c r="AK4335" s="206"/>
      <x:c r="AL4335" s="206"/>
      <x:c r="AM4335" s="206"/>
      <x:c r="AN4335" s="206"/>
      <x:c r="AO4335" s="206"/>
      <x:c r="AP4335" s="206"/>
      <x:c r="AQ4335" s="206"/>
      <x:c r="AR4335" s="206"/>
    </x:row>
    <x:row r="4336" spans="1:44" s="24" customFormat="1">
      <x:c r="A4336" s="24">
        <x:v>433000</x:v>
      </x:c>
      <x:c r="B4336" s="204">
        <x:v>888</x:v>
      </x:c>
      <x:c r="C4336" s="205">
        <x:v>4.81666666666667</x:v>
      </x:c>
      <x:c r="D4336" s="204"/>
      <x:c r="E4336" s="204"/>
      <x:c r="F4336" s="204"/>
      <x:c r="G4336" s="204">
        <x:v>2</x:v>
      </x:c>
      <x:c r="H4336" s="206"/>
      <x:c r="I4336" s="206" t="s">
        <x:v>102</x:v>
      </x:c>
      <x:c r="J4336" s="206"/>
      <x:c r="K4336" s="206"/>
      <x:c r="L4336" s="206"/>
      <x:c r="M4336" s="204"/>
      <x:c r="N4336" s="206"/>
      <x:c r="O4336" s="206"/>
      <x:c r="P4336" s="206"/>
      <x:c r="Q4336" s="206"/>
      <x:c r="R4336" s="206"/>
      <x:c r="S4336" s="206"/>
      <x:c r="T4336" s="206"/>
      <x:c r="U4336" s="204"/>
      <x:c r="V4336" s="204"/>
      <x:c r="W4336" s="206"/>
      <x:c r="X4336" s="204"/>
      <x:c r="Y4336" s="204"/>
      <x:c r="Z4336" s="206"/>
      <x:c r="AA4336" s="204"/>
      <x:c r="AB4336" s="206"/>
      <x:c r="AC4336" s="206"/>
      <x:c r="AD4336" s="206"/>
      <x:c r="AE4336" s="206"/>
      <x:c r="AF4336" s="206"/>
      <x:c r="AG4336" s="204"/>
      <x:c r="AH4336" s="206"/>
      <x:c r="AI4336" s="206"/>
      <x:c r="AJ4336" s="206"/>
      <x:c r="AK4336" s="206"/>
      <x:c r="AL4336" s="206"/>
      <x:c r="AM4336" s="206"/>
      <x:c r="AN4336" s="206"/>
      <x:c r="AO4336" s="206"/>
      <x:c r="AP4336" s="206"/>
      <x:c r="AQ4336" s="206"/>
      <x:c r="AR4336" s="206"/>
    </x:row>
    <x:row r="4337" spans="1:44" s="24" customFormat="1">
      <x:c r="A4337" s="24">
        <x:v>433100</x:v>
      </x:c>
      <x:c r="B4337" s="204">
        <x:v>888</x:v>
      </x:c>
      <x:c r="C4337" s="205">
        <x:v>7.23333333333333</x:v>
      </x:c>
      <x:c r="D4337" s="204"/>
      <x:c r="E4337" s="204"/>
      <x:c r="F4337" s="204"/>
      <x:c r="G4337" s="204">
        <x:v>5</x:v>
      </x:c>
      <x:c r="H4337" s="206"/>
      <x:c r="I4337" s="206" t="s">
        <x:v>110</x:v>
      </x:c>
      <x:c r="J4337" s="206">
        <x:v>0.65</x:v>
      </x:c>
      <x:c r="K4337" s="206"/>
      <x:c r="L4337" s="206"/>
      <x:c r="M4337" s="206"/>
      <x:c r="N4337" s="206"/>
      <x:c r="O4337" s="206"/>
      <x:c r="P4337" s="206"/>
      <x:c r="Q4337" s="206"/>
      <x:c r="R4337" s="206"/>
      <x:c r="S4337" s="206"/>
      <x:c r="T4337" s="206"/>
      <x:c r="U4337" s="204"/>
      <x:c r="V4337" s="204"/>
      <x:c r="W4337" s="206"/>
      <x:c r="X4337" s="204"/>
      <x:c r="Y4337" s="204"/>
      <x:c r="Z4337" s="206"/>
      <x:c r="AA4337" s="204"/>
      <x:c r="AB4337" s="206"/>
      <x:c r="AC4337" s="206"/>
      <x:c r="AD4337" s="206"/>
      <x:c r="AE4337" s="206"/>
      <x:c r="AF4337" s="206"/>
      <x:c r="AG4337" s="204"/>
      <x:c r="AH4337" s="206"/>
      <x:c r="AI4337" s="206"/>
      <x:c r="AJ4337" s="206"/>
      <x:c r="AK4337" s="206"/>
      <x:c r="AL4337" s="206"/>
      <x:c r="AM4337" s="206"/>
      <x:c r="AN4337" s="206"/>
      <x:c r="AO4337" s="206"/>
      <x:c r="AP4337" s="206"/>
      <x:c r="AQ4337" s="206"/>
      <x:c r="AR4337" s="206"/>
    </x:row>
    <x:row r="4338" spans="1:44" s="24" customFormat="1">
      <x:c r="A4338" s="24">
        <x:v>433200</x:v>
      </x:c>
      <x:c r="B4338" s="204">
        <x:v>888</x:v>
      </x:c>
      <x:c r="C4338" s="205">
        <x:v>7.37333333333333</x:v>
      </x:c>
      <x:c r="D4338" s="204"/>
      <x:c r="E4338" s="204"/>
      <x:c r="F4338" s="204"/>
      <x:c r="G4338" s="204">
        <x:v>5</x:v>
      </x:c>
      <x:c r="H4338" s="206"/>
      <x:c r="I4338" s="206"/>
      <x:c r="J4338" s="206"/>
      <x:c r="K4338" s="206"/>
      <x:c r="L4338" s="206"/>
      <x:c r="M4338" s="206"/>
      <x:c r="N4338" s="206"/>
      <x:c r="O4338" s="206"/>
      <x:c r="P4338" s="206"/>
      <x:c r="Q4338" s="206"/>
      <x:c r="R4338" s="206"/>
      <x:c r="S4338" s="206"/>
      <x:c r="T4338" s="206"/>
      <x:c r="U4338" s="204"/>
      <x:c r="V4338" s="204"/>
      <x:c r="W4338" s="206"/>
      <x:c r="X4338" s="204"/>
      <x:c r="Y4338" s="204"/>
      <x:c r="Z4338" s="206"/>
      <x:c r="AA4338" s="204"/>
      <x:c r="AB4338" s="206"/>
      <x:c r="AC4338" s="206"/>
      <x:c r="AD4338" s="206"/>
      <x:c r="AE4338" s="206"/>
      <x:c r="AF4338" s="206"/>
      <x:c r="AG4338" s="204"/>
      <x:c r="AH4338" s="206"/>
      <x:c r="AI4338" s="206"/>
      <x:c r="AJ4338" s="206"/>
      <x:c r="AK4338" s="206"/>
      <x:c r="AL4338" s="206"/>
      <x:c r="AM4338" s="206"/>
      <x:c r="AN4338" s="206"/>
      <x:c r="AO4338" s="206"/>
      <x:c r="AP4338" s="206"/>
      <x:c r="AQ4338" s="206"/>
      <x:c r="AR4338" s="206"/>
    </x:row>
    <x:row r="4339" spans="1:44" s="24" customFormat="1">
      <x:c r="A4339" s="24">
        <x:v>433300</x:v>
      </x:c>
      <x:c r="B4339" s="204">
        <x:v>888</x:v>
      </x:c>
      <x:c r="C4339" s="205">
        <x:v>7.51333333333333</x:v>
      </x:c>
      <x:c r="D4339" s="204"/>
      <x:c r="E4339" s="204"/>
      <x:c r="F4339" s="204"/>
      <x:c r="G4339" s="204">
        <x:v>6</x:v>
      </x:c>
      <x:c r="H4339" s="206"/>
      <x:c r="I4339" s="206"/>
      <x:c r="J4339" s="206"/>
      <x:c r="K4339" s="206"/>
      <x:c r="L4339" s="206"/>
      <x:c r="M4339" s="206"/>
      <x:c r="N4339" s="206"/>
      <x:c r="O4339" s="206"/>
      <x:c r="P4339" s="206"/>
      <x:c r="Q4339" s="206"/>
      <x:c r="R4339" s="206"/>
      <x:c r="S4339" s="206"/>
      <x:c r="T4339" s="206"/>
      <x:c r="U4339" s="204"/>
      <x:c r="V4339" s="204"/>
      <x:c r="W4339" s="206"/>
      <x:c r="X4339" s="204"/>
      <x:c r="Y4339" s="204"/>
      <x:c r="Z4339" s="206"/>
      <x:c r="AA4339" s="204"/>
      <x:c r="AB4339" s="206"/>
      <x:c r="AC4339" s="206"/>
      <x:c r="AD4339" s="206"/>
      <x:c r="AE4339" s="206"/>
      <x:c r="AF4339" s="206"/>
      <x:c r="AG4339" s="204"/>
      <x:c r="AH4339" s="206"/>
      <x:c r="AI4339" s="206"/>
      <x:c r="AJ4339" s="206"/>
      <x:c r="AK4339" s="206"/>
      <x:c r="AL4339" s="206"/>
      <x:c r="AM4339" s="206"/>
      <x:c r="AN4339" s="206"/>
      <x:c r="AO4339" s="206"/>
      <x:c r="AP4339" s="206"/>
      <x:c r="AQ4339" s="206"/>
      <x:c r="AR4339" s="206"/>
    </x:row>
    <x:row r="4340" spans="1:44" s="24" customFormat="1">
      <x:c r="A4340" s="24">
        <x:v>433400</x:v>
      </x:c>
      <x:c r="B4340" s="204">
        <x:v>889</x:v>
      </x:c>
      <x:c r="C4340" s="205">
        <x:v>9.33333333333333</x:v>
      </x:c>
      <x:c r="D4340" s="204">
        <x:v>1</x:v>
      </x:c>
      <x:c r="E4340" s="204"/>
      <x:c r="F4340" s="204"/>
      <x:c r="G4340" s="204"/>
      <x:c r="H4340" s="206"/>
      <x:c r="I4340" s="206"/>
      <x:c r="J4340" s="206"/>
      <x:c r="K4340" s="206"/>
      <x:c r="L4340" s="206"/>
      <x:c r="M4340" s="206"/>
      <x:c r="N4340" s="206"/>
      <x:c r="O4340" s="206"/>
      <x:c r="P4340" s="206"/>
      <x:c r="Q4340" s="206"/>
      <x:c r="R4340" s="206"/>
      <x:c r="S4340" s="206"/>
      <x:c r="T4340" s="206"/>
      <x:c r="U4340" s="204"/>
      <x:c r="V4340" s="204"/>
      <x:c r="W4340" s="206"/>
      <x:c r="X4340" s="204"/>
      <x:c r="Y4340" s="204"/>
      <x:c r="Z4340" s="206"/>
      <x:c r="AA4340" s="204"/>
      <x:c r="AB4340" s="206"/>
      <x:c r="AC4340" s="206"/>
      <x:c r="AD4340" s="206"/>
      <x:c r="AE4340" s="206"/>
      <x:c r="AF4340" s="206"/>
      <x:c r="AG4340" s="204"/>
      <x:c r="AH4340" s="206"/>
      <x:c r="AI4340" s="206"/>
      <x:c r="AJ4340" s="206"/>
      <x:c r="AK4340" s="206"/>
      <x:c r="AL4340" s="206"/>
      <x:c r="AM4340" s="206"/>
      <x:c r="AN4340" s="206"/>
      <x:c r="AO4340" s="206"/>
      <x:c r="AP4340" s="206"/>
      <x:c r="AQ4340" s="206"/>
      <x:c r="AR4340" s="206"/>
    </x:row>
    <x:row r="4341" spans="1:44" s="24" customFormat="1">
      <x:c r="A4341" s="24">
        <x:v>433500</x:v>
      </x:c>
      <x:c r="B4341" s="204">
        <x:v>890</x:v>
      </x:c>
      <x:c r="C4341" s="205">
        <x:v>5.36666666666667</x:v>
      </x:c>
      <x:c r="D4341" s="204"/>
      <x:c r="E4341" s="204"/>
      <x:c r="F4341" s="204"/>
      <x:c r="G4341" s="204">
        <x:v>3</x:v>
      </x:c>
      <x:c r="H4341" s="206"/>
      <x:c r="I4341" s="206" t="s">
        <x:v>104</x:v>
      </x:c>
      <x:c r="J4341" s="206"/>
      <x:c r="K4341" s="206"/>
      <x:c r="L4341" s="206"/>
      <x:c r="M4341" s="206"/>
      <x:c r="N4341" s="206"/>
      <x:c r="O4341" s="206"/>
      <x:c r="P4341" s="206"/>
      <x:c r="Q4341" s="206"/>
      <x:c r="R4341" s="206"/>
      <x:c r="S4341" s="206"/>
      <x:c r="T4341" s="206"/>
      <x:c r="U4341" s="204"/>
      <x:c r="V4341" s="204"/>
      <x:c r="W4341" s="206"/>
      <x:c r="X4341" s="204"/>
      <x:c r="Y4341" s="204"/>
      <x:c r="Z4341" s="206"/>
      <x:c r="AA4341" s="204"/>
      <x:c r="AB4341" s="206"/>
      <x:c r="AC4341" s="206"/>
      <x:c r="AD4341" s="206"/>
      <x:c r="AE4341" s="206"/>
      <x:c r="AF4341" s="206"/>
      <x:c r="AG4341" s="204"/>
      <x:c r="AH4341" s="206"/>
      <x:c r="AI4341" s="206"/>
      <x:c r="AJ4341" s="206"/>
      <x:c r="AK4341" s="206"/>
      <x:c r="AL4341" s="206"/>
      <x:c r="AM4341" s="206"/>
      <x:c r="AN4341" s="206"/>
      <x:c r="AO4341" s="206"/>
      <x:c r="AP4341" s="206"/>
      <x:c r="AQ4341" s="206"/>
      <x:c r="AR4341" s="206"/>
    </x:row>
    <x:row r="4342" spans="1:44" s="24" customFormat="1">
      <x:c r="A4342" s="24">
        <x:v>433600</x:v>
      </x:c>
      <x:c r="B4342" s="204">
        <x:v>890</x:v>
      </x:c>
      <x:c r="C4342" s="205">
        <x:v>5.53666666666667</x:v>
      </x:c>
      <x:c r="D4342" s="204"/>
      <x:c r="E4342" s="204"/>
      <x:c r="F4342" s="204"/>
      <x:c r="G4342" s="204">
        <x:v>4</x:v>
      </x:c>
      <x:c r="H4342" s="206"/>
      <x:c r="I4342" s="206" t="s">
        <x:v>103</x:v>
      </x:c>
      <x:c r="J4342" s="206"/>
      <x:c r="K4342" s="206"/>
      <x:c r="L4342" s="206"/>
      <x:c r="M4342" s="206"/>
      <x:c r="N4342" s="206"/>
      <x:c r="O4342" s="206"/>
      <x:c r="P4342" s="206"/>
      <x:c r="Q4342" s="206"/>
      <x:c r="R4342" s="206"/>
      <x:c r="S4342" s="206"/>
      <x:c r="T4342" s="206"/>
      <x:c r="U4342" s="204"/>
      <x:c r="V4342" s="204"/>
      <x:c r="W4342" s="206"/>
      <x:c r="X4342" s="204"/>
      <x:c r="Y4342" s="204"/>
      <x:c r="Z4342" s="206"/>
      <x:c r="AA4342" s="204"/>
      <x:c r="AB4342" s="206"/>
      <x:c r="AC4342" s="206"/>
      <x:c r="AD4342" s="206"/>
      <x:c r="AE4342" s="206"/>
      <x:c r="AF4342" s="206"/>
      <x:c r="AG4342" s="204"/>
      <x:c r="AH4342" s="206"/>
      <x:c r="AI4342" s="206"/>
      <x:c r="AJ4342" s="206"/>
      <x:c r="AK4342" s="206"/>
      <x:c r="AL4342" s="206"/>
      <x:c r="AM4342" s="206"/>
      <x:c r="AN4342" s="206"/>
      <x:c r="AO4342" s="206"/>
      <x:c r="AP4342" s="206"/>
      <x:c r="AQ4342" s="206"/>
      <x:c r="AR4342" s="206"/>
    </x:row>
    <x:row r="4343" spans="1:44" s="24" customFormat="1">
      <x:c r="A4343" s="24">
        <x:v>433700</x:v>
      </x:c>
      <x:c r="B4343" s="204">
        <x:v>890</x:v>
      </x:c>
      <x:c r="C4343" s="205">
        <x:v>5.70666666666667</x:v>
      </x:c>
      <x:c r="D4343" s="204"/>
      <x:c r="E4343" s="204"/>
      <x:c r="F4343" s="204"/>
      <x:c r="G4343" s="204">
        <x:v>3</x:v>
      </x:c>
      <x:c r="H4343" s="206"/>
      <x:c r="I4343" s="206" t="s">
        <x:v>102</x:v>
      </x:c>
      <x:c r="J4343" s="206"/>
      <x:c r="K4343" s="206"/>
      <x:c r="L4343" s="206"/>
      <x:c r="M4343" s="206"/>
      <x:c r="N4343" s="206"/>
      <x:c r="O4343" s="206"/>
      <x:c r="P4343" s="206"/>
      <x:c r="Q4343" s="206"/>
      <x:c r="R4343" s="206"/>
      <x:c r="S4343" s="206"/>
      <x:c r="T4343" s="206"/>
      <x:c r="U4343" s="204"/>
      <x:c r="V4343" s="204"/>
      <x:c r="W4343" s="206"/>
      <x:c r="X4343" s="204"/>
      <x:c r="Y4343" s="204"/>
      <x:c r="Z4343" s="206"/>
      <x:c r="AA4343" s="204"/>
      <x:c r="AB4343" s="206"/>
      <x:c r="AC4343" s="206"/>
      <x:c r="AD4343" s="206"/>
      <x:c r="AE4343" s="206"/>
      <x:c r="AF4343" s="206"/>
      <x:c r="AG4343" s="204"/>
      <x:c r="AH4343" s="206"/>
      <x:c r="AI4343" s="206"/>
      <x:c r="AJ4343" s="206"/>
      <x:c r="AK4343" s="206"/>
      <x:c r="AL4343" s="206"/>
      <x:c r="AM4343" s="206"/>
      <x:c r="AN4343" s="206"/>
      <x:c r="AO4343" s="206"/>
      <x:c r="AP4343" s="206"/>
      <x:c r="AQ4343" s="206"/>
      <x:c r="AR4343" s="206"/>
    </x:row>
    <x:row r="4344" spans="1:44" s="24" customFormat="1">
      <x:c r="A4344" s="24">
        <x:v>433800</x:v>
      </x:c>
      <x:c r="B4344" s="204">
        <x:v>890</x:v>
      </x:c>
      <x:c r="C4344" s="205">
        <x:v>5.87666666666667</x:v>
      </x:c>
      <x:c r="D4344" s="204"/>
      <x:c r="E4344" s="204"/>
      <x:c r="F4344" s="204"/>
      <x:c r="G4344" s="204">
        <x:v>4</x:v>
      </x:c>
      <x:c r="H4344" s="206"/>
      <x:c r="I4344" s="206" t="s">
        <x:v>104</x:v>
      </x:c>
      <x:c r="J4344" s="206"/>
      <x:c r="K4344" s="206"/>
      <x:c r="L4344" s="206"/>
      <x:c r="M4344" s="206"/>
      <x:c r="N4344" s="206"/>
      <x:c r="O4344" s="206"/>
      <x:c r="P4344" s="206"/>
      <x:c r="Q4344" s="206"/>
      <x:c r="R4344" s="206"/>
      <x:c r="S4344" s="206"/>
      <x:c r="T4344" s="206"/>
      <x:c r="U4344" s="204"/>
      <x:c r="V4344" s="204"/>
      <x:c r="W4344" s="206"/>
      <x:c r="X4344" s="204"/>
      <x:c r="Y4344" s="204"/>
      <x:c r="Z4344" s="206"/>
      <x:c r="AA4344" s="204"/>
      <x:c r="AB4344" s="206"/>
      <x:c r="AC4344" s="206"/>
      <x:c r="AD4344" s="206"/>
      <x:c r="AE4344" s="206"/>
      <x:c r="AF4344" s="206"/>
      <x:c r="AG4344" s="204"/>
      <x:c r="AH4344" s="206"/>
      <x:c r="AI4344" s="206"/>
      <x:c r="AJ4344" s="206"/>
      <x:c r="AK4344" s="206"/>
      <x:c r="AL4344" s="206"/>
      <x:c r="AM4344" s="206"/>
      <x:c r="AN4344" s="206"/>
      <x:c r="AO4344" s="206"/>
      <x:c r="AP4344" s="206"/>
      <x:c r="AQ4344" s="206"/>
      <x:c r="AR4344" s="206"/>
    </x:row>
    <x:row r="4345" spans="1:44" s="24" customFormat="1">
      <x:c r="A4345" s="24">
        <x:v>433900</x:v>
      </x:c>
      <x:c r="B4345" s="204">
        <x:v>890</x:v>
      </x:c>
      <x:c r="C4345" s="205">
        <x:v>6.04666666666667</x:v>
      </x:c>
      <x:c r="D4345" s="204"/>
      <x:c r="E4345" s="204"/>
      <x:c r="F4345" s="204"/>
      <x:c r="G4345" s="204">
        <x:v>3</x:v>
      </x:c>
      <x:c r="H4345" s="206"/>
      <x:c r="I4345" s="206" t="s">
        <x:v>110</x:v>
      </x:c>
      <x:c r="J4345" s="206">
        <x:v>0.65</x:v>
      </x:c>
      <x:c r="K4345" s="206"/>
      <x:c r="L4345" s="206"/>
      <x:c r="M4345" s="206"/>
      <x:c r="N4345" s="206"/>
      <x:c r="O4345" s="206"/>
      <x:c r="P4345" s="206"/>
      <x:c r="Q4345" s="206"/>
      <x:c r="R4345" s="206"/>
      <x:c r="S4345" s="206"/>
      <x:c r="T4345" s="206"/>
      <x:c r="U4345" s="204"/>
      <x:c r="V4345" s="204"/>
      <x:c r="W4345" s="206"/>
      <x:c r="X4345" s="204"/>
      <x:c r="Y4345" s="204"/>
      <x:c r="Z4345" s="206"/>
      <x:c r="AA4345" s="204"/>
      <x:c r="AB4345" s="206"/>
      <x:c r="AC4345" s="206"/>
      <x:c r="AD4345" s="206"/>
      <x:c r="AE4345" s="206"/>
      <x:c r="AF4345" s="206"/>
      <x:c r="AG4345" s="204"/>
      <x:c r="AH4345" s="206"/>
      <x:c r="AI4345" s="206"/>
      <x:c r="AJ4345" s="206"/>
      <x:c r="AK4345" s="206"/>
      <x:c r="AL4345" s="206"/>
      <x:c r="AM4345" s="206"/>
      <x:c r="AN4345" s="206"/>
      <x:c r="AO4345" s="206"/>
      <x:c r="AP4345" s="206"/>
      <x:c r="AQ4345" s="206"/>
      <x:c r="AR4345" s="206"/>
    </x:row>
    <x:row r="4346" spans="1:44" s="24" customFormat="1">
      <x:c r="A4346" s="24">
        <x:v>434000</x:v>
      </x:c>
      <x:c r="B4346" s="204">
        <x:v>890</x:v>
      </x:c>
      <x:c r="C4346" s="205">
        <x:v>6.21666666666667</x:v>
      </x:c>
      <x:c r="D4346" s="204"/>
      <x:c r="E4346" s="204"/>
      <x:c r="F4346" s="204"/>
      <x:c r="G4346" s="204">
        <x:v>4</x:v>
      </x:c>
      <x:c r="H4346" s="206"/>
      <x:c r="I4346" s="206"/>
      <x:c r="J4346" s="206"/>
      <x:c r="K4346" s="206"/>
      <x:c r="L4346" s="206"/>
      <x:c r="M4346" s="206"/>
      <x:c r="N4346" s="206"/>
      <x:c r="O4346" s="206"/>
      <x:c r="P4346" s="206"/>
      <x:c r="Q4346" s="206"/>
      <x:c r="R4346" s="206"/>
      <x:c r="S4346" s="206"/>
      <x:c r="T4346" s="206"/>
      <x:c r="U4346" s="204"/>
      <x:c r="V4346" s="204"/>
      <x:c r="W4346" s="206"/>
      <x:c r="X4346" s="204"/>
      <x:c r="Y4346" s="204"/>
      <x:c r="Z4346" s="206"/>
      <x:c r="AA4346" s="204"/>
      <x:c r="AB4346" s="206"/>
      <x:c r="AC4346" s="206"/>
      <x:c r="AD4346" s="206"/>
      <x:c r="AE4346" s="206"/>
      <x:c r="AF4346" s="206"/>
      <x:c r="AG4346" s="204"/>
      <x:c r="AH4346" s="206"/>
      <x:c r="AI4346" s="206"/>
      <x:c r="AJ4346" s="206"/>
      <x:c r="AK4346" s="206"/>
      <x:c r="AL4346" s="206"/>
      <x:c r="AM4346" s="206"/>
      <x:c r="AN4346" s="206"/>
      <x:c r="AO4346" s="206"/>
      <x:c r="AP4346" s="206"/>
      <x:c r="AQ4346" s="206"/>
      <x:c r="AR4346" s="206"/>
    </x:row>
    <x:row r="4347" spans="1:44" s="24" customFormat="1">
      <x:c r="A4347" s="24">
        <x:v>434100</x:v>
      </x:c>
      <x:c r="B4347" s="204">
        <x:v>890</x:v>
      </x:c>
      <x:c r="C4347" s="205">
        <x:v>6.38666666666667</x:v>
      </x:c>
      <x:c r="D4347" s="204"/>
      <x:c r="E4347" s="204"/>
      <x:c r="F4347" s="204"/>
      <x:c r="G4347" s="204">
        <x:v>5</x:v>
      </x:c>
      <x:c r="H4347" s="206"/>
      <x:c r="I4347" s="206"/>
      <x:c r="J4347" s="206"/>
      <x:c r="K4347" s="206"/>
      <x:c r="L4347" s="206"/>
      <x:c r="M4347" s="206"/>
      <x:c r="N4347" s="206"/>
      <x:c r="O4347" s="206"/>
      <x:c r="P4347" s="206"/>
      <x:c r="Q4347" s="206"/>
      <x:c r="R4347" s="206"/>
      <x:c r="S4347" s="206"/>
      <x:c r="T4347" s="206"/>
      <x:c r="U4347" s="204"/>
      <x:c r="V4347" s="204"/>
      <x:c r="W4347" s="206"/>
      <x:c r="X4347" s="204"/>
      <x:c r="Y4347" s="204"/>
      <x:c r="Z4347" s="206"/>
      <x:c r="AA4347" s="204"/>
      <x:c r="AB4347" s="206"/>
      <x:c r="AC4347" s="206"/>
      <x:c r="AD4347" s="206"/>
      <x:c r="AE4347" s="206"/>
      <x:c r="AF4347" s="206"/>
      <x:c r="AG4347" s="204"/>
      <x:c r="AH4347" s="206"/>
      <x:c r="AI4347" s="206"/>
      <x:c r="AJ4347" s="206"/>
      <x:c r="AK4347" s="206"/>
      <x:c r="AL4347" s="206"/>
      <x:c r="AM4347" s="206"/>
      <x:c r="AN4347" s="206"/>
      <x:c r="AO4347" s="206"/>
      <x:c r="AP4347" s="206"/>
      <x:c r="AQ4347" s="206"/>
      <x:c r="AR4347" s="206"/>
    </x:row>
    <x:row r="4348" spans="1:44" s="24" customFormat="1">
      <x:c r="A4348" s="24">
        <x:v>434200</x:v>
      </x:c>
      <x:c r="B4348" s="204">
        <x:v>890</x:v>
      </x:c>
      <x:c r="C4348" s="205">
        <x:v>6.96666666666667</x:v>
      </x:c>
      <x:c r="D4348" s="204">
        <x:v>1</x:v>
      </x:c>
      <x:c r="E4348" s="204"/>
      <x:c r="F4348" s="204"/>
      <x:c r="G4348" s="204"/>
      <x:c r="H4348" s="206"/>
      <x:c r="I4348" s="206"/>
      <x:c r="J4348" s="206"/>
      <x:c r="K4348" s="206"/>
      <x:c r="L4348" s="206"/>
      <x:c r="M4348" s="204">
        <x:v>3285</x:v>
      </x:c>
      <x:c r="N4348" s="206" t="s">
        <x:v>589</x:v>
      </x:c>
      <x:c r="O4348" s="206"/>
      <x:c r="P4348" s="206" t="s">
        <x:v>197</x:v>
      </x:c>
      <x:c r="Q4348" s="206"/>
      <x:c r="R4348" s="206"/>
      <x:c r="S4348" s="206"/>
      <x:c r="T4348" s="206"/>
      <x:c r="U4348" s="204"/>
      <x:c r="V4348" s="204"/>
      <x:c r="W4348" s="206"/>
      <x:c r="X4348" s="204"/>
      <x:c r="Y4348" s="204"/>
      <x:c r="Z4348" s="206"/>
      <x:c r="AA4348" s="204"/>
      <x:c r="AB4348" s="206"/>
      <x:c r="AC4348" s="206"/>
      <x:c r="AD4348" s="206"/>
      <x:c r="AE4348" s="206"/>
      <x:c r="AF4348" s="206"/>
      <x:c r="AG4348" s="204"/>
      <x:c r="AH4348" s="206"/>
      <x:c r="AI4348" s="206"/>
      <x:c r="AJ4348" s="206"/>
      <x:c r="AK4348" s="206"/>
      <x:c r="AL4348" s="206"/>
      <x:c r="AM4348" s="206"/>
      <x:c r="AN4348" s="206"/>
      <x:c r="AO4348" s="206"/>
      <x:c r="AP4348" s="206"/>
      <x:c r="AQ4348" s="206"/>
      <x:c r="AR4348" s="206"/>
    </x:row>
    <x:row r="4349" spans="1:44" s="37" customFormat="1">
      <x:c r="A4349" s="37">
        <x:v>434300</x:v>
      </x:c>
      <x:c r="B4349" s="278">
        <x:v>891</x:v>
      </x:c>
      <x:c r="C4349" s="3">
        <x:v>0.533333333333333</x:v>
      </x:c>
      <x:c r="D4349" s="278"/>
      <x:c r="E4349" s="278"/>
      <x:c r="F4349" s="278"/>
      <x:c r="G4349" s="278">
        <x:v>2</x:v>
      </x:c>
      <x:c r="H4349" s="279"/>
      <x:c r="I4349" s="279" t="s">
        <x:v>100</x:v>
      </x:c>
      <x:c r="J4349" s="279"/>
      <x:c r="K4349" s="279"/>
      <x:c r="L4349" s="279"/>
      <x:c r="M4349" s="278">
        <x:v>3308</x:v>
      </x:c>
      <x:c r="N4349" s="279"/>
      <x:c r="O4349" s="279"/>
      <x:c r="P4349" s="279"/>
      <x:c r="Q4349" s="279"/>
      <x:c r="R4349" s="279"/>
      <x:c r="S4349" s="279"/>
      <x:c r="T4349" s="279"/>
      <x:c r="U4349" s="278"/>
      <x:c r="V4349" s="278"/>
      <x:c r="W4349" s="279"/>
      <x:c r="X4349" s="278"/>
      <x:c r="Y4349" s="278"/>
      <x:c r="Z4349" s="279"/>
      <x:c r="AA4349" s="278"/>
      <x:c r="AB4349" s="279"/>
      <x:c r="AC4349" s="279"/>
      <x:c r="AD4349" s="279"/>
      <x:c r="AE4349" s="279"/>
      <x:c r="AF4349" s="279"/>
      <x:c r="AG4349" s="278">
        <x:v>1</x:v>
      </x:c>
      <x:c r="AH4349" s="279"/>
      <x:c r="AI4349" s="279"/>
      <x:c r="AJ4349" s="279"/>
      <x:c r="AK4349" s="279"/>
      <x:c r="AL4349" s="279"/>
      <x:c r="AM4349" s="279"/>
      <x:c r="AN4349" s="279"/>
      <x:c r="AO4349" s="279"/>
      <x:c r="AP4349" s="279"/>
      <x:c r="AQ4349" s="279"/>
      <x:c r="AR4349" s="279"/>
    </x:row>
    <x:row r="4350" spans="1:44" s="37" customFormat="1">
      <x:c r="A4350" s="37">
        <x:v>434400</x:v>
      </x:c>
      <x:c r="B4350" s="278">
        <x:v>891</x:v>
      </x:c>
      <x:c r="C4350" s="3">
        <x:v>1.06666666666667</x:v>
      </x:c>
      <x:c r="D4350" s="278"/>
      <x:c r="E4350" s="278"/>
      <x:c r="F4350" s="278"/>
      <x:c r="G4350" s="278">
        <x:v>3</x:v>
      </x:c>
      <x:c r="H4350" s="279"/>
      <x:c r="I4350" s="279" t="s">
        <x:v>102</x:v>
      </x:c>
      <x:c r="J4350" s="279"/>
      <x:c r="K4350" s="279"/>
      <x:c r="L4350" s="279"/>
      <x:c r="M4350" s="278">
        <x:v>3308</x:v>
      </x:c>
      <x:c r="N4350" s="279"/>
      <x:c r="O4350" s="279"/>
      <x:c r="P4350" s="279"/>
      <x:c r="Q4350" s="279"/>
      <x:c r="R4350" s="279"/>
      <x:c r="S4350" s="279"/>
      <x:c r="T4350" s="279"/>
      <x:c r="U4350" s="278"/>
      <x:c r="V4350" s="278"/>
      <x:c r="W4350" s="279"/>
      <x:c r="X4350" s="278"/>
      <x:c r="Y4350" s="278"/>
      <x:c r="Z4350" s="279"/>
      <x:c r="AA4350" s="278"/>
      <x:c r="AB4350" s="279"/>
      <x:c r="AC4350" s="279"/>
      <x:c r="AD4350" s="279"/>
      <x:c r="AE4350" s="279"/>
      <x:c r="AF4350" s="279"/>
      <x:c r="AG4350" s="278">
        <x:v>1</x:v>
      </x:c>
      <x:c r="AH4350" s="279"/>
      <x:c r="AI4350" s="279"/>
      <x:c r="AJ4350" s="279"/>
      <x:c r="AK4350" s="279"/>
      <x:c r="AL4350" s="279"/>
      <x:c r="AM4350" s="279"/>
      <x:c r="AN4350" s="279"/>
      <x:c r="AO4350" s="279"/>
      <x:c r="AP4350" s="279"/>
      <x:c r="AQ4350" s="279"/>
      <x:c r="AR4350" s="279"/>
    </x:row>
    <x:row r="4351" spans="1:44" s="37" customFormat="1">
      <x:c r="A4351" s="37">
        <x:v>434500</x:v>
      </x:c>
      <x:c r="B4351" s="278">
        <x:v>891</x:v>
      </x:c>
      <x:c r="C4351" s="3">
        <x:v>1.8</x:v>
      </x:c>
      <x:c r="D4351" s="278"/>
      <x:c r="E4351" s="278"/>
      <x:c r="F4351" s="278"/>
      <x:c r="G4351" s="278">
        <x:v>2</x:v>
      </x:c>
      <x:c r="H4351" s="279"/>
      <x:c r="I4351" s="279" t="s">
        <x:v>100</x:v>
      </x:c>
      <x:c r="J4351" s="279"/>
      <x:c r="K4351" s="279"/>
      <x:c r="L4351" s="279"/>
      <x:c r="M4351" s="278">
        <x:v>3308</x:v>
      </x:c>
      <x:c r="N4351" s="279"/>
      <x:c r="O4351" s="279"/>
      <x:c r="P4351" s="279"/>
      <x:c r="Q4351" s="279"/>
      <x:c r="R4351" s="279"/>
      <x:c r="S4351" s="279"/>
      <x:c r="T4351" s="279"/>
      <x:c r="U4351" s="278"/>
      <x:c r="V4351" s="278"/>
      <x:c r="W4351" s="279"/>
      <x:c r="X4351" s="278"/>
      <x:c r="Y4351" s="278"/>
      <x:c r="Z4351" s="279"/>
      <x:c r="AA4351" s="278"/>
      <x:c r="AB4351" s="279"/>
      <x:c r="AC4351" s="279"/>
      <x:c r="AD4351" s="279"/>
      <x:c r="AE4351" s="279"/>
      <x:c r="AF4351" s="279"/>
      <x:c r="AG4351" s="278">
        <x:v>2</x:v>
      </x:c>
      <x:c r="AH4351" s="279"/>
      <x:c r="AI4351" s="279"/>
      <x:c r="AJ4351" s="279"/>
      <x:c r="AK4351" s="279"/>
      <x:c r="AL4351" s="279"/>
      <x:c r="AM4351" s="279"/>
      <x:c r="AN4351" s="279"/>
      <x:c r="AO4351" s="279"/>
      <x:c r="AP4351" s="279"/>
      <x:c r="AQ4351" s="279"/>
      <x:c r="AR4351" s="279"/>
    </x:row>
    <x:row r="4352" spans="1:44" s="37" customFormat="1">
      <x:c r="A4352" s="37">
        <x:v>434600</x:v>
      </x:c>
      <x:c r="B4352" s="278">
        <x:v>892</x:v>
      </x:c>
      <x:c r="C4352" s="3">
        <x:v>1.56666666666667</x:v>
      </x:c>
      <x:c r="D4352" s="278"/>
      <x:c r="E4352" s="278"/>
      <x:c r="F4352" s="278"/>
      <x:c r="G4352" s="278">
        <x:v>5</x:v>
      </x:c>
      <x:c r="H4352" s="279"/>
      <x:c r="I4352" s="279" t="s">
        <x:v>100</x:v>
      </x:c>
      <x:c r="J4352" s="279" t="s">
        <x:v>669</x:v>
      </x:c>
      <x:c r="K4352" s="279"/>
      <x:c r="L4352" s="279"/>
      <x:c r="M4352" s="278">
        <x:v>3308</x:v>
      </x:c>
      <x:c r="N4352" s="279"/>
      <x:c r="O4352" s="279"/>
      <x:c r="P4352" s="279"/>
      <x:c r="Q4352" s="279"/>
      <x:c r="R4352" s="279"/>
      <x:c r="S4352" s="279"/>
      <x:c r="T4352" s="279"/>
      <x:c r="U4352" s="278"/>
      <x:c r="V4352" s="278"/>
      <x:c r="W4352" s="279"/>
      <x:c r="X4352" s="278"/>
      <x:c r="Y4352" s="278"/>
      <x:c r="Z4352" s="279"/>
      <x:c r="AA4352" s="278"/>
      <x:c r="AB4352" s="279"/>
      <x:c r="AC4352" s="279"/>
      <x:c r="AD4352" s="279"/>
      <x:c r="AE4352" s="279"/>
      <x:c r="AF4352" s="279"/>
      <x:c r="AG4352" s="278">
        <x:v>2</x:v>
      </x:c>
      <x:c r="AH4352" s="32" t="s">
        <x:v>666</x:v>
      </x:c>
      <x:c r="AI4352" s="279"/>
      <x:c r="AJ4352" s="279"/>
      <x:c r="AK4352" s="279"/>
      <x:c r="AL4352" s="279"/>
      <x:c r="AM4352" s="279"/>
      <x:c r="AN4352" s="279"/>
      <x:c r="AO4352" s="279"/>
      <x:c r="AP4352" s="279"/>
      <x:c r="AQ4352" s="279"/>
      <x:c r="AR4352" s="279"/>
    </x:row>
    <x:row r="4353" spans="1:44" s="37" customFormat="1">
      <x:c r="A4353" s="37">
        <x:v>434700</x:v>
      </x:c>
      <x:c r="B4353" s="278">
        <x:v>893</x:v>
      </x:c>
      <x:c r="C4353" s="3">
        <x:v>0.533333333333333</x:v>
      </x:c>
      <x:c r="D4353" s="278"/>
      <x:c r="E4353" s="278"/>
      <x:c r="F4353" s="278"/>
      <x:c r="G4353" s="278">
        <x:v>3</x:v>
      </x:c>
      <x:c r="H4353" s="279"/>
      <x:c r="I4353" s="279" t="s">
        <x:v>100</x:v>
      </x:c>
      <x:c r="J4353" s="279"/>
      <x:c r="K4353" s="279"/>
      <x:c r="L4353" s="279"/>
      <x:c r="M4353" s="278">
        <x:v>3312</x:v>
      </x:c>
      <x:c r="N4353" s="279"/>
      <x:c r="O4353" s="279"/>
      <x:c r="P4353" s="279"/>
      <x:c r="Q4353" s="279"/>
      <x:c r="R4353" s="279"/>
      <x:c r="S4353" s="279"/>
      <x:c r="T4353" s="279"/>
      <x:c r="U4353" s="278"/>
      <x:c r="V4353" s="278"/>
      <x:c r="W4353" s="279"/>
      <x:c r="X4353" s="278"/>
      <x:c r="Y4353" s="278"/>
      <x:c r="Z4353" s="279"/>
      <x:c r="AA4353" s="278"/>
      <x:c r="AB4353" s="279"/>
      <x:c r="AC4353" s="279"/>
      <x:c r="AD4353" s="279"/>
      <x:c r="AE4353" s="279"/>
      <x:c r="AF4353" s="279"/>
      <x:c r="AG4353" s="278">
        <x:v>1</x:v>
      </x:c>
      <x:c r="AH4353" s="279"/>
      <x:c r="AI4353" s="279"/>
      <x:c r="AJ4353" s="279"/>
      <x:c r="AK4353" s="279"/>
      <x:c r="AL4353" s="279"/>
      <x:c r="AM4353" s="279"/>
      <x:c r="AN4353" s="279"/>
      <x:c r="AO4353" s="279"/>
      <x:c r="AP4353" s="279"/>
      <x:c r="AQ4353" s="279"/>
      <x:c r="AR4353" s="279"/>
    </x:row>
    <x:row r="4354" spans="1:44" s="37" customFormat="1">
      <x:c r="A4354" s="37">
        <x:v>434800</x:v>
      </x:c>
      <x:c r="B4354" s="278">
        <x:v>893</x:v>
      </x:c>
      <x:c r="C4354" s="3">
        <x:v>0.866666666666667</x:v>
      </x:c>
      <x:c r="D4354" s="278"/>
      <x:c r="E4354" s="278"/>
      <x:c r="F4354" s="278"/>
      <x:c r="G4354" s="278">
        <x:v>4</x:v>
      </x:c>
      <x:c r="H4354" s="279"/>
      <x:c r="I4354" s="279" t="s">
        <x:v>102</x:v>
      </x:c>
      <x:c r="J4354" s="279"/>
      <x:c r="K4354" s="279"/>
      <x:c r="L4354" s="279"/>
      <x:c r="M4354" s="278">
        <x:v>3312</x:v>
      </x:c>
      <x:c r="N4354" s="279"/>
      <x:c r="O4354" s="279"/>
      <x:c r="P4354" s="279"/>
      <x:c r="Q4354" s="279"/>
      <x:c r="R4354" s="279"/>
      <x:c r="S4354" s="279"/>
      <x:c r="T4354" s="279"/>
      <x:c r="U4354" s="278"/>
      <x:c r="V4354" s="278"/>
      <x:c r="W4354" s="279"/>
      <x:c r="X4354" s="278"/>
      <x:c r="Y4354" s="278"/>
      <x:c r="Z4354" s="279"/>
      <x:c r="AA4354" s="278"/>
      <x:c r="AB4354" s="279"/>
      <x:c r="AC4354" s="279"/>
      <x:c r="AD4354" s="279"/>
      <x:c r="AE4354" s="279"/>
      <x:c r="AF4354" s="279"/>
      <x:c r="AG4354" s="278">
        <x:v>1</x:v>
      </x:c>
      <x:c r="AH4354" s="279"/>
      <x:c r="AI4354" s="279"/>
      <x:c r="AJ4354" s="279"/>
      <x:c r="AK4354" s="279"/>
      <x:c r="AL4354" s="279"/>
      <x:c r="AM4354" s="279"/>
      <x:c r="AN4354" s="279"/>
      <x:c r="AO4354" s="279"/>
      <x:c r="AP4354" s="279"/>
      <x:c r="AQ4354" s="279"/>
      <x:c r="AR4354" s="279"/>
    </x:row>
    <x:row r="4355" spans="1:44" s="37" customFormat="1">
      <x:c r="A4355" s="37">
        <x:v>434900</x:v>
      </x:c>
      <x:c r="B4355" s="278">
        <x:v>893</x:v>
      </x:c>
      <x:c r="C4355" s="3">
        <x:v>1.2</x:v>
      </x:c>
      <x:c r="D4355" s="278"/>
      <x:c r="E4355" s="278"/>
      <x:c r="F4355" s="278"/>
      <x:c r="G4355" s="278">
        <x:v>2</x:v>
      </x:c>
      <x:c r="H4355" s="279"/>
      <x:c r="I4355" s="279" t="s">
        <x:v>104</x:v>
      </x:c>
      <x:c r="J4355" s="279"/>
      <x:c r="K4355" s="279"/>
      <x:c r="L4355" s="279"/>
      <x:c r="M4355" s="278">
        <x:v>3312</x:v>
      </x:c>
      <x:c r="N4355" s="279"/>
      <x:c r="O4355" s="279"/>
      <x:c r="P4355" s="279"/>
      <x:c r="Q4355" s="279"/>
      <x:c r="R4355" s="279"/>
      <x:c r="S4355" s="279"/>
      <x:c r="T4355" s="279"/>
      <x:c r="U4355" s="278"/>
      <x:c r="V4355" s="278"/>
      <x:c r="W4355" s="279"/>
      <x:c r="X4355" s="278"/>
      <x:c r="Y4355" s="278"/>
      <x:c r="Z4355" s="279"/>
      <x:c r="AA4355" s="278"/>
      <x:c r="AB4355" s="279"/>
      <x:c r="AC4355" s="279"/>
      <x:c r="AD4355" s="279"/>
      <x:c r="AE4355" s="279"/>
      <x:c r="AF4355" s="279"/>
      <x:c r="AG4355" s="278">
        <x:v>1</x:v>
      </x:c>
      <x:c r="AH4355" s="279"/>
      <x:c r="AI4355" s="279"/>
      <x:c r="AJ4355" s="279"/>
      <x:c r="AK4355" s="279"/>
      <x:c r="AL4355" s="279"/>
      <x:c r="AM4355" s="279"/>
      <x:c r="AN4355" s="279"/>
      <x:c r="AO4355" s="279"/>
      <x:c r="AP4355" s="279"/>
      <x:c r="AQ4355" s="279"/>
      <x:c r="AR4355" s="279"/>
    </x:row>
    <x:row r="4356" spans="1:44" s="37" customFormat="1">
      <x:c r="A4356" s="37">
        <x:v>435000</x:v>
      </x:c>
      <x:c r="B4356" s="278">
        <x:v>893</x:v>
      </x:c>
      <x:c r="C4356" s="3">
        <x:v>1.9</x:v>
      </x:c>
      <x:c r="D4356" s="278"/>
      <x:c r="E4356" s="278"/>
      <x:c r="F4356" s="278"/>
      <x:c r="G4356" s="278">
        <x:v>5</x:v>
      </x:c>
      <x:c r="H4356" s="279"/>
      <x:c r="I4356" s="279" t="s">
        <x:v>100</x:v>
      </x:c>
      <x:c r="J4356" s="279"/>
      <x:c r="K4356" s="279"/>
      <x:c r="L4356" s="279"/>
      <x:c r="M4356" s="278">
        <x:v>3312</x:v>
      </x:c>
      <x:c r="N4356" s="279"/>
      <x:c r="O4356" s="279"/>
      <x:c r="P4356" s="279"/>
      <x:c r="Q4356" s="279"/>
      <x:c r="R4356" s="279"/>
      <x:c r="S4356" s="279"/>
      <x:c r="T4356" s="279"/>
      <x:c r="U4356" s="278"/>
      <x:c r="V4356" s="278"/>
      <x:c r="W4356" s="279"/>
      <x:c r="X4356" s="278"/>
      <x:c r="Y4356" s="278"/>
      <x:c r="Z4356" s="279"/>
      <x:c r="AA4356" s="278"/>
      <x:c r="AB4356" s="279"/>
      <x:c r="AC4356" s="279"/>
      <x:c r="AD4356" s="279"/>
      <x:c r="AE4356" s="279"/>
      <x:c r="AF4356" s="279"/>
      <x:c r="AG4356" s="278">
        <x:v>2</x:v>
      </x:c>
      <x:c r="AH4356" s="279"/>
      <x:c r="AI4356" s="279"/>
      <x:c r="AJ4356" s="279"/>
      <x:c r="AK4356" s="279"/>
      <x:c r="AL4356" s="279"/>
      <x:c r="AM4356" s="279"/>
      <x:c r="AN4356" s="279"/>
      <x:c r="AO4356" s="279"/>
      <x:c r="AP4356" s="279"/>
      <x:c r="AQ4356" s="279"/>
      <x:c r="AR4356" s="279"/>
    </x:row>
    <x:row r="4357" spans="1:44" s="37" customFormat="1">
      <x:c r="A4357" s="37">
        <x:v>435100</x:v>
      </x:c>
      <x:c r="B4357" s="278">
        <x:v>894</x:v>
      </x:c>
      <x:c r="C4357" s="3">
        <x:v>1.26666666666667</x:v>
      </x:c>
      <x:c r="D4357" s="278"/>
      <x:c r="E4357" s="278"/>
      <x:c r="F4357" s="278"/>
      <x:c r="G4357" s="278">
        <x:v>3</x:v>
      </x:c>
      <x:c r="H4357" s="279"/>
      <x:c r="I4357" s="279" t="s">
        <x:v>100</x:v>
      </x:c>
      <x:c r="J4357" s="279"/>
      <x:c r="K4357" s="279"/>
      <x:c r="L4357" s="279"/>
      <x:c r="M4357" s="278">
        <x:v>3308</x:v>
      </x:c>
      <x:c r="N4357" s="279"/>
      <x:c r="O4357" s="279"/>
      <x:c r="P4357" s="279"/>
      <x:c r="Q4357" s="279"/>
      <x:c r="R4357" s="279"/>
      <x:c r="S4357" s="279"/>
      <x:c r="T4357" s="279"/>
      <x:c r="U4357" s="278"/>
      <x:c r="V4357" s="278"/>
      <x:c r="W4357" s="279"/>
      <x:c r="X4357" s="278"/>
      <x:c r="Y4357" s="278"/>
      <x:c r="Z4357" s="279"/>
      <x:c r="AA4357" s="278"/>
      <x:c r="AB4357" s="279"/>
      <x:c r="AC4357" s="279"/>
      <x:c r="AD4357" s="279"/>
      <x:c r="AE4357" s="279"/>
      <x:c r="AF4357" s="279"/>
      <x:c r="AG4357" s="278">
        <x:v>2</x:v>
      </x:c>
      <x:c r="AH4357" s="279"/>
      <x:c r="AI4357" s="279"/>
      <x:c r="AJ4357" s="279"/>
      <x:c r="AK4357" s="279"/>
      <x:c r="AL4357" s="279"/>
      <x:c r="AM4357" s="279"/>
      <x:c r="AN4357" s="279"/>
      <x:c r="AO4357" s="279"/>
      <x:c r="AP4357" s="279"/>
      <x:c r="AQ4357" s="279"/>
      <x:c r="AR4357" s="279"/>
    </x:row>
    <x:row r="4358" spans="1:44" s="37" customFormat="1">
      <x:c r="A4358" s="37">
        <x:v>435200</x:v>
      </x:c>
      <x:c r="B4358" s="278">
        <x:v>895</x:v>
      </x:c>
      <x:c r="C4358" s="36">
        <x:v>1.96666666666667</x:v>
      </x:c>
      <x:c r="D4358" s="278"/>
      <x:c r="E4358" s="278"/>
      <x:c r="F4358" s="278"/>
      <x:c r="G4358" s="278">
        <x:v>2</x:v>
      </x:c>
      <x:c r="H4358" s="279"/>
      <x:c r="I4358" s="279" t="s">
        <x:v>102</x:v>
      </x:c>
      <x:c r="J4358" s="279" t="s">
        <x:v>669</x:v>
      </x:c>
      <x:c r="K4358" s="279"/>
      <x:c r="L4358" s="279"/>
      <x:c r="M4358" s="278">
        <x:v>3308</x:v>
      </x:c>
      <x:c r="N4358" s="279"/>
      <x:c r="O4358" s="279"/>
      <x:c r="P4358" s="279"/>
      <x:c r="Q4358" s="279"/>
      <x:c r="R4358" s="279"/>
      <x:c r="S4358" s="279"/>
      <x:c r="T4358" s="279"/>
      <x:c r="U4358" s="278"/>
      <x:c r="V4358" s="278"/>
      <x:c r="W4358" s="279"/>
      <x:c r="X4358" s="278"/>
      <x:c r="Y4358" s="278"/>
      <x:c r="Z4358" s="279"/>
      <x:c r="AA4358" s="278"/>
      <x:c r="AB4358" s="279"/>
      <x:c r="AC4358" s="279"/>
      <x:c r="AD4358" s="279"/>
      <x:c r="AE4358" s="279"/>
      <x:c r="AF4358" s="279"/>
      <x:c r="AG4358" s="278">
        <x:v>1</x:v>
      </x:c>
      <x:c r="AH4358" s="279"/>
      <x:c r="AI4358" s="279"/>
      <x:c r="AJ4358" s="279" t="s">
        <x:v>670</x:v>
      </x:c>
      <x:c r="AK4358" s="279"/>
      <x:c r="AL4358" s="279"/>
      <x:c r="AM4358" s="279"/>
      <x:c r="AN4358" s="279"/>
      <x:c r="AO4358" s="279"/>
      <x:c r="AP4358" s="279"/>
      <x:c r="AQ4358" s="279"/>
      <x:c r="AR4358" s="279"/>
    </x:row>
    <x:row r="4359" spans="1:44" s="37" customFormat="1">
      <x:c r="A4359" s="37">
        <x:v>435300</x:v>
      </x:c>
      <x:c r="B4359" s="278">
        <x:v>895</x:v>
      </x:c>
      <x:c r="C4359" s="3">
        <x:v>3.1</x:v>
      </x:c>
      <x:c r="D4359" s="278"/>
      <x:c r="E4359" s="278"/>
      <x:c r="F4359" s="278"/>
      <x:c r="G4359" s="278">
        <x:v>3</x:v>
      </x:c>
      <x:c r="H4359" s="279"/>
      <x:c r="I4359" s="279" t="s">
        <x:v>100</x:v>
      </x:c>
      <x:c r="J4359" s="279"/>
      <x:c r="K4359" s="279"/>
      <x:c r="L4359" s="279"/>
      <x:c r="M4359" s="278">
        <x:v>3308</x:v>
      </x:c>
      <x:c r="N4359" s="279"/>
      <x:c r="O4359" s="279"/>
      <x:c r="P4359" s="279"/>
      <x:c r="Q4359" s="279"/>
      <x:c r="R4359" s="279"/>
      <x:c r="S4359" s="279"/>
      <x:c r="T4359" s="279"/>
      <x:c r="U4359" s="278"/>
      <x:c r="V4359" s="278"/>
      <x:c r="W4359" s="279"/>
      <x:c r="X4359" s="278"/>
      <x:c r="Y4359" s="278"/>
      <x:c r="Z4359" s="279"/>
      <x:c r="AA4359" s="278"/>
      <x:c r="AB4359" s="279"/>
      <x:c r="AC4359" s="279"/>
      <x:c r="AD4359" s="279"/>
      <x:c r="AE4359" s="279"/>
      <x:c r="AF4359" s="279"/>
      <x:c r="AG4359" s="278">
        <x:v>2</x:v>
      </x:c>
      <x:c r="AH4359" s="279"/>
      <x:c r="AI4359" s="279"/>
      <x:c r="AJ4359" s="279"/>
      <x:c r="AK4359" s="279"/>
      <x:c r="AL4359" s="279"/>
      <x:c r="AM4359" s="279"/>
      <x:c r="AN4359" s="279"/>
      <x:c r="AO4359" s="279"/>
      <x:c r="AP4359" s="279"/>
      <x:c r="AQ4359" s="279"/>
      <x:c r="AR4359" s="279"/>
    </x:row>
    <x:row r="4360" spans="1:44" s="37" customFormat="1">
      <x:c r="A4360" s="37">
        <x:v>435400</x:v>
      </x:c>
      <x:c r="B4360" s="278">
        <x:v>896</x:v>
      </x:c>
      <x:c r="C4360" s="3">
        <x:v>3.06666666666667</x:v>
      </x:c>
      <x:c r="D4360" s="278"/>
      <x:c r="E4360" s="278"/>
      <x:c r="F4360" s="278"/>
      <x:c r="G4360" s="278">
        <x:v>3</x:v>
      </x:c>
      <x:c r="H4360" s="279"/>
      <x:c r="I4360" s="279" t="s">
        <x:v>102</x:v>
      </x:c>
      <x:c r="J4360" s="279" t="s">
        <x:v>669</x:v>
      </x:c>
      <x:c r="K4360" s="279"/>
      <x:c r="L4360" s="279"/>
      <x:c r="M4360" s="278">
        <x:v>3308</x:v>
      </x:c>
      <x:c r="N4360" s="279"/>
      <x:c r="O4360" s="279"/>
      <x:c r="P4360" s="279"/>
      <x:c r="Q4360" s="279"/>
      <x:c r="R4360" s="279"/>
      <x:c r="S4360" s="279"/>
      <x:c r="T4360" s="279"/>
      <x:c r="U4360" s="278"/>
      <x:c r="V4360" s="278"/>
      <x:c r="W4360" s="279"/>
      <x:c r="X4360" s="278"/>
      <x:c r="Y4360" s="278"/>
      <x:c r="Z4360" s="279"/>
      <x:c r="AA4360" s="278"/>
      <x:c r="AB4360" s="279"/>
      <x:c r="AC4360" s="279"/>
      <x:c r="AD4360" s="279"/>
      <x:c r="AE4360" s="279"/>
      <x:c r="AF4360" s="279"/>
      <x:c r="AG4360" s="278"/>
      <x:c r="AH4360" s="279"/>
      <x:c r="AI4360" s="279"/>
      <x:c r="AJ4360" s="279" t="s">
        <x:v>273</x:v>
      </x:c>
      <x:c r="AK4360" s="279"/>
      <x:c r="AL4360" s="279"/>
      <x:c r="AM4360" s="279"/>
      <x:c r="AN4360" s="279"/>
      <x:c r="AO4360" s="279"/>
      <x:c r="AP4360" s="279"/>
      <x:c r="AQ4360" s="279"/>
      <x:c r="AR4360" s="279"/>
    </x:row>
    <x:row r="4361" spans="1:44" s="37" customFormat="1">
      <x:c r="A4361" s="37">
        <x:v>435500</x:v>
      </x:c>
      <x:c r="B4361" s="278">
        <x:v>896</x:v>
      </x:c>
      <x:c r="C4361" s="3">
        <x:v>5.53333333333333</x:v>
      </x:c>
      <x:c r="D4361" s="278"/>
      <x:c r="E4361" s="278"/>
      <x:c r="F4361" s="278"/>
      <x:c r="G4361" s="278">
        <x:v>4</x:v>
      </x:c>
      <x:c r="H4361" s="279"/>
      <x:c r="I4361" s="279" t="s">
        <x:v>507</x:v>
      </x:c>
      <x:c r="J4361" s="279" t="s">
        <x:v>671</x:v>
      </x:c>
      <x:c r="K4361" s="279"/>
      <x:c r="L4361" s="279"/>
      <x:c r="M4361" s="278">
        <x:v>3308</x:v>
      </x:c>
      <x:c r="N4361" s="279"/>
      <x:c r="O4361" s="279"/>
      <x:c r="P4361" s="279"/>
      <x:c r="Q4361" s="279"/>
      <x:c r="R4361" s="279"/>
      <x:c r="S4361" s="279"/>
      <x:c r="T4361" s="279"/>
      <x:c r="U4361" s="278"/>
      <x:c r="V4361" s="278"/>
      <x:c r="W4361" s="279"/>
      <x:c r="X4361" s="278"/>
      <x:c r="Y4361" s="278"/>
      <x:c r="Z4361" s="279"/>
      <x:c r="AA4361" s="278"/>
      <x:c r="AB4361" s="279"/>
      <x:c r="AC4361" s="279"/>
      <x:c r="AD4361" s="279"/>
      <x:c r="AE4361" s="279"/>
      <x:c r="AF4361" s="279"/>
      <x:c r="AG4361" s="278"/>
      <x:c r="AH4361" s="279"/>
      <x:c r="AI4361" s="279"/>
      <x:c r="AJ4361" s="279" t="s">
        <x:v>672</x:v>
      </x:c>
      <x:c r="AK4361" s="279"/>
      <x:c r="AL4361" s="279"/>
      <x:c r="AM4361" s="279"/>
      <x:c r="AN4361" s="279"/>
      <x:c r="AO4361" s="279"/>
      <x:c r="AP4361" s="279"/>
      <x:c r="AQ4361" s="279"/>
      <x:c r="AR4361" s="279"/>
    </x:row>
    <x:row r="4362" spans="1:44" s="37" customFormat="1">
      <x:c r="A4362" s="37">
        <x:v>435600</x:v>
      </x:c>
      <x:c r="B4362" s="278">
        <x:v>896</x:v>
      </x:c>
      <x:c r="C4362" s="3">
        <x:v>6.5</x:v>
      </x:c>
      <x:c r="D4362" s="278"/>
      <x:c r="E4362" s="278"/>
      <x:c r="F4362" s="278"/>
      <x:c r="G4362" s="278">
        <x:v>2</x:v>
      </x:c>
      <x:c r="H4362" s="279"/>
      <x:c r="I4362" s="279"/>
      <x:c r="J4362" s="279"/>
      <x:c r="K4362" s="279"/>
      <x:c r="L4362" s="279"/>
      <x:c r="M4362" s="278"/>
      <x:c r="N4362" s="279"/>
      <x:c r="O4362" s="279"/>
      <x:c r="P4362" s="279"/>
      <x:c r="Q4362" s="279"/>
      <x:c r="R4362" s="279"/>
      <x:c r="S4362" s="279"/>
      <x:c r="T4362" s="279"/>
      <x:c r="U4362" s="278"/>
      <x:c r="V4362" s="278"/>
      <x:c r="W4362" s="279"/>
      <x:c r="X4362" s="278"/>
      <x:c r="Y4362" s="278"/>
      <x:c r="Z4362" s="279"/>
      <x:c r="AA4362" s="278"/>
      <x:c r="AB4362" s="279"/>
      <x:c r="AC4362" s="279"/>
      <x:c r="AD4362" s="279"/>
      <x:c r="AE4362" s="279"/>
      <x:c r="AF4362" s="279"/>
      <x:c r="AG4362" s="278"/>
      <x:c r="AH4362" s="279"/>
      <x:c r="AI4362" s="279"/>
      <x:c r="AJ4362" s="279"/>
      <x:c r="AK4362" s="279"/>
      <x:c r="AL4362" s="279"/>
      <x:c r="AM4362" s="279"/>
      <x:c r="AN4362" s="279"/>
      <x:c r="AO4362" s="279"/>
      <x:c r="AP4362" s="279"/>
      <x:c r="AQ4362" s="279"/>
      <x:c r="AR4362" s="279"/>
    </x:row>
    <x:row r="4363" spans="1:44" s="37" customFormat="1">
      <x:c r="A4363" s="37">
        <x:v>435700</x:v>
      </x:c>
      <x:c r="B4363" s="278">
        <x:v>896</x:v>
      </x:c>
      <x:c r="C4363" s="3">
        <x:v>6.83333333333333</x:v>
      </x:c>
      <x:c r="D4363" s="278"/>
      <x:c r="E4363" s="278"/>
      <x:c r="F4363" s="278"/>
      <x:c r="G4363" s="278">
        <x:v>3</x:v>
      </x:c>
      <x:c r="H4363" s="279"/>
      <x:c r="I4363" s="279"/>
      <x:c r="J4363" s="279"/>
      <x:c r="K4363" s="279"/>
      <x:c r="L4363" s="279"/>
      <x:c r="M4363" s="278"/>
      <x:c r="N4363" s="279"/>
      <x:c r="O4363" s="279"/>
      <x:c r="P4363" s="279"/>
      <x:c r="Q4363" s="279"/>
      <x:c r="R4363" s="279"/>
      <x:c r="S4363" s="279"/>
      <x:c r="T4363" s="279"/>
      <x:c r="U4363" s="278"/>
      <x:c r="V4363" s="278"/>
      <x:c r="W4363" s="279"/>
      <x:c r="X4363" s="278"/>
      <x:c r="Y4363" s="278"/>
      <x:c r="Z4363" s="279"/>
      <x:c r="AA4363" s="278"/>
      <x:c r="AB4363" s="279"/>
      <x:c r="AC4363" s="279"/>
      <x:c r="AD4363" s="279"/>
      <x:c r="AE4363" s="279"/>
      <x:c r="AF4363" s="279"/>
      <x:c r="AG4363" s="278"/>
      <x:c r="AH4363" s="279"/>
      <x:c r="AI4363" s="279"/>
      <x:c r="AJ4363" s="279"/>
      <x:c r="AK4363" s="279"/>
      <x:c r="AL4363" s="279"/>
      <x:c r="AM4363" s="279"/>
      <x:c r="AN4363" s="279"/>
      <x:c r="AO4363" s="279"/>
      <x:c r="AP4363" s="279"/>
      <x:c r="AQ4363" s="279"/>
      <x:c r="AR4363" s="279"/>
    </x:row>
    <x:row r="4364" spans="1:44" s="37" customFormat="1">
      <x:c r="A4364" s="37">
        <x:v>435800</x:v>
      </x:c>
      <x:c r="B4364" s="278">
        <x:v>896</x:v>
      </x:c>
      <x:c r="C4364" s="3">
        <x:v>8.13333333333333</x:v>
      </x:c>
      <x:c r="D4364" s="278"/>
      <x:c r="E4364" s="278"/>
      <x:c r="F4364" s="278"/>
      <x:c r="G4364" s="278">
        <x:v>5</x:v>
      </x:c>
      <x:c r="H4364" s="279"/>
      <x:c r="I4364" s="279" t="s">
        <x:v>102</x:v>
      </x:c>
      <x:c r="J4364" s="279" t="s">
        <x:v>669</x:v>
      </x:c>
      <x:c r="K4364" s="279"/>
      <x:c r="L4364" s="279"/>
      <x:c r="M4364" s="278"/>
      <x:c r="N4364" s="279"/>
      <x:c r="O4364" s="279"/>
      <x:c r="P4364" s="279"/>
      <x:c r="Q4364" s="279"/>
      <x:c r="R4364" s="279"/>
      <x:c r="S4364" s="279"/>
      <x:c r="T4364" s="279"/>
      <x:c r="U4364" s="278"/>
      <x:c r="V4364" s="278"/>
      <x:c r="W4364" s="279"/>
      <x:c r="X4364" s="278"/>
      <x:c r="Y4364" s="278"/>
      <x:c r="Z4364" s="279"/>
      <x:c r="AA4364" s="278"/>
      <x:c r="AB4364" s="279"/>
      <x:c r="AC4364" s="279"/>
      <x:c r="AD4364" s="279"/>
      <x:c r="AE4364" s="279"/>
      <x:c r="AF4364" s="279"/>
      <x:c r="AG4364" s="278"/>
      <x:c r="AH4364" s="279"/>
      <x:c r="AI4364" s="279"/>
      <x:c r="AJ4364" s="279" t="s">
        <x:v>273</x:v>
      </x:c>
      <x:c r="AK4364" s="279"/>
      <x:c r="AL4364" s="279"/>
      <x:c r="AM4364" s="279"/>
      <x:c r="AN4364" s="279"/>
      <x:c r="AO4364" s="279"/>
      <x:c r="AP4364" s="279"/>
      <x:c r="AQ4364" s="279"/>
      <x:c r="AR4364" s="279"/>
    </x:row>
    <x:row r="4365" spans="1:44" s="37" customFormat="1">
      <x:c r="A4365" s="37">
        <x:v>435900</x:v>
      </x:c>
      <x:c r="B4365" s="278">
        <x:v>897</x:v>
      </x:c>
      <x:c r="C4365" s="3">
        <x:v>7.8</x:v>
      </x:c>
      <x:c r="D4365" s="278"/>
      <x:c r="E4365" s="278"/>
      <x:c r="F4365" s="278"/>
      <x:c r="G4365" s="278">
        <x:v>2</x:v>
      </x:c>
      <x:c r="H4365" s="279"/>
      <x:c r="I4365" s="279" t="s">
        <x:v>100</x:v>
      </x:c>
      <x:c r="J4365" s="279"/>
      <x:c r="K4365" s="279"/>
      <x:c r="L4365" s="279"/>
      <x:c r="M4365" s="278">
        <x:v>3308</x:v>
      </x:c>
      <x:c r="N4365" s="279"/>
      <x:c r="O4365" s="279"/>
      <x:c r="P4365" s="279"/>
      <x:c r="Q4365" s="279"/>
      <x:c r="R4365" s="279"/>
      <x:c r="S4365" s="279"/>
      <x:c r="T4365" s="279"/>
      <x:c r="U4365" s="278"/>
      <x:c r="V4365" s="278"/>
      <x:c r="W4365" s="279"/>
      <x:c r="X4365" s="278"/>
      <x:c r="Y4365" s="278"/>
      <x:c r="Z4365" s="279"/>
      <x:c r="AA4365" s="278"/>
      <x:c r="AB4365" s="279"/>
      <x:c r="AC4365" s="279"/>
      <x:c r="AD4365" s="279"/>
      <x:c r="AE4365" s="279"/>
      <x:c r="AF4365" s="279"/>
      <x:c r="AG4365" s="278"/>
      <x:c r="AH4365" s="279"/>
      <x:c r="AI4365" s="279"/>
      <x:c r="AJ4365" s="279"/>
      <x:c r="AK4365" s="279"/>
      <x:c r="AL4365" s="279"/>
      <x:c r="AM4365" s="279"/>
      <x:c r="AN4365" s="279"/>
      <x:c r="AO4365" s="279"/>
      <x:c r="AP4365" s="279"/>
      <x:c r="AQ4365" s="279"/>
      <x:c r="AR4365" s="279"/>
    </x:row>
    <x:row r="4366" spans="1:44" s="37" customFormat="1">
      <x:c r="A4366" s="37">
        <x:v>436000</x:v>
      </x:c>
      <x:c r="B4366" s="278">
        <x:v>897</x:v>
      </x:c>
      <x:c r="C4366" s="3">
        <x:v>8.23333333333333</x:v>
      </x:c>
      <x:c r="D4366" s="278"/>
      <x:c r="E4366" s="278"/>
      <x:c r="F4366" s="278"/>
      <x:c r="G4366" s="278">
        <x:v>4</x:v>
      </x:c>
      <x:c r="H4366" s="279"/>
      <x:c r="I4366" s="279" t="s">
        <x:v>102</x:v>
      </x:c>
      <x:c r="J4366" s="279"/>
      <x:c r="K4366" s="279"/>
      <x:c r="L4366" s="279"/>
      <x:c r="M4366" s="278">
        <x:v>3308</x:v>
      </x:c>
      <x:c r="N4366" s="279"/>
      <x:c r="O4366" s="279"/>
      <x:c r="P4366" s="279"/>
      <x:c r="Q4366" s="279"/>
      <x:c r="R4366" s="279"/>
      <x:c r="S4366" s="279"/>
      <x:c r="T4366" s="279"/>
      <x:c r="U4366" s="278"/>
      <x:c r="V4366" s="278"/>
      <x:c r="W4366" s="279"/>
      <x:c r="X4366" s="278"/>
      <x:c r="Y4366" s="278"/>
      <x:c r="Z4366" s="279"/>
      <x:c r="AA4366" s="278"/>
      <x:c r="AB4366" s="279"/>
      <x:c r="AC4366" s="279"/>
      <x:c r="AD4366" s="279"/>
      <x:c r="AE4366" s="279"/>
      <x:c r="AF4366" s="279"/>
      <x:c r="AG4366" s="278"/>
      <x:c r="AH4366" s="279"/>
      <x:c r="AI4366" s="279"/>
      <x:c r="AJ4366" s="279"/>
      <x:c r="AK4366" s="279"/>
      <x:c r="AL4366" s="279"/>
      <x:c r="AM4366" s="279"/>
      <x:c r="AN4366" s="279"/>
      <x:c r="AO4366" s="279"/>
      <x:c r="AP4366" s="279"/>
      <x:c r="AQ4366" s="279"/>
      <x:c r="AR4366" s="279"/>
    </x:row>
    <x:row r="4367" spans="1:44" s="37" customFormat="1">
      <x:c r="A4367" s="37">
        <x:v>436100</x:v>
      </x:c>
      <x:c r="B4367" s="278">
        <x:v>897</x:v>
      </x:c>
      <x:c r="C4367" s="3">
        <x:v>8.56666666666667</x:v>
      </x:c>
      <x:c r="D4367" s="278"/>
      <x:c r="E4367" s="278"/>
      <x:c r="F4367" s="278"/>
      <x:c r="G4367" s="278">
        <x:v>3</x:v>
      </x:c>
      <x:c r="H4367" s="279"/>
      <x:c r="I4367" s="279" t="s">
        <x:v>104</x:v>
      </x:c>
      <x:c r="J4367" s="279"/>
      <x:c r="K4367" s="279"/>
      <x:c r="L4367" s="279"/>
      <x:c r="M4367" s="278">
        <x:v>3308</x:v>
      </x:c>
      <x:c r="N4367" s="279"/>
      <x:c r="O4367" s="279"/>
      <x:c r="P4367" s="279"/>
      <x:c r="Q4367" s="279"/>
      <x:c r="R4367" s="279"/>
      <x:c r="S4367" s="279"/>
      <x:c r="T4367" s="279"/>
      <x:c r="U4367" s="278"/>
      <x:c r="V4367" s="278"/>
      <x:c r="W4367" s="279"/>
      <x:c r="X4367" s="278"/>
      <x:c r="Y4367" s="278"/>
      <x:c r="Z4367" s="279"/>
      <x:c r="AA4367" s="278"/>
      <x:c r="AB4367" s="279"/>
      <x:c r="AC4367" s="279"/>
      <x:c r="AD4367" s="279"/>
      <x:c r="AE4367" s="279"/>
      <x:c r="AF4367" s="279"/>
      <x:c r="AG4367" s="278"/>
      <x:c r="AH4367" s="279"/>
      <x:c r="AI4367" s="279"/>
      <x:c r="AJ4367" s="279"/>
      <x:c r="AK4367" s="279"/>
      <x:c r="AL4367" s="279"/>
      <x:c r="AM4367" s="279"/>
      <x:c r="AN4367" s="279"/>
      <x:c r="AO4367" s="279"/>
      <x:c r="AP4367" s="279"/>
      <x:c r="AQ4367" s="279"/>
      <x:c r="AR4367" s="279"/>
    </x:row>
    <x:row r="4368" spans="1:44" s="37" customFormat="1">
      <x:c r="A4368" s="37">
        <x:v>436200</x:v>
      </x:c>
      <x:c r="B4368" s="278">
        <x:v>897</x:v>
      </x:c>
      <x:c r="C4368" s="3">
        <x:v>8.9</x:v>
      </x:c>
      <x:c r="D4368" s="278"/>
      <x:c r="E4368" s="278"/>
      <x:c r="F4368" s="278"/>
      <x:c r="G4368" s="278">
        <x:v>2</x:v>
      </x:c>
      <x:c r="H4368" s="279"/>
      <x:c r="I4368" s="279" t="s">
        <x:v>100</x:v>
      </x:c>
      <x:c r="J4368" s="279"/>
      <x:c r="K4368" s="279"/>
      <x:c r="L4368" s="279"/>
      <x:c r="M4368" s="278">
        <x:v>3308</x:v>
      </x:c>
      <x:c r="N4368" s="279"/>
      <x:c r="O4368" s="279"/>
      <x:c r="P4368" s="279"/>
      <x:c r="Q4368" s="279"/>
      <x:c r="R4368" s="279"/>
      <x:c r="S4368" s="279"/>
      <x:c r="T4368" s="279"/>
      <x:c r="U4368" s="278"/>
      <x:c r="V4368" s="278"/>
      <x:c r="W4368" s="279"/>
      <x:c r="X4368" s="278"/>
      <x:c r="Y4368" s="278"/>
      <x:c r="Z4368" s="279"/>
      <x:c r="AA4368" s="278"/>
      <x:c r="AB4368" s="279"/>
      <x:c r="AC4368" s="279"/>
      <x:c r="AD4368" s="279"/>
      <x:c r="AE4368" s="279"/>
      <x:c r="AF4368" s="279"/>
      <x:c r="AG4368" s="278"/>
      <x:c r="AH4368" s="279"/>
      <x:c r="AI4368" s="279"/>
      <x:c r="AJ4368" s="279"/>
      <x:c r="AK4368" s="279"/>
      <x:c r="AL4368" s="279"/>
      <x:c r="AM4368" s="279"/>
      <x:c r="AN4368" s="279"/>
      <x:c r="AO4368" s="279"/>
      <x:c r="AP4368" s="279"/>
      <x:c r="AQ4368" s="279"/>
      <x:c r="AR4368" s="279"/>
    </x:row>
    <x:row r="4369" spans="1:44" s="37" customFormat="1">
      <x:c r="A4369" s="37">
        <x:v>436300</x:v>
      </x:c>
      <x:c r="B4369" s="278">
        <x:v>897</x:v>
      </x:c>
      <x:c r="C4369" s="3">
        <x:v>10.3333333333333</x:v>
      </x:c>
      <x:c r="D4369" s="278"/>
      <x:c r="E4369" s="278"/>
      <x:c r="F4369" s="278"/>
      <x:c r="G4369" s="278">
        <x:v>8</x:v>
      </x:c>
      <x:c r="H4369" s="279"/>
      <x:c r="I4369" s="279" t="s">
        <x:v>104</x:v>
      </x:c>
      <x:c r="J4369" s="279"/>
      <x:c r="K4369" s="279"/>
      <x:c r="L4369" s="279"/>
      <x:c r="M4369" s="278"/>
      <x:c r="N4369" s="279"/>
      <x:c r="O4369" s="279"/>
      <x:c r="P4369" s="279"/>
      <x:c r="Q4369" s="279"/>
      <x:c r="R4369" s="279"/>
      <x:c r="S4369" s="279"/>
      <x:c r="T4369" s="279"/>
      <x:c r="U4369" s="278"/>
      <x:c r="V4369" s="278"/>
      <x:c r="W4369" s="279"/>
      <x:c r="X4369" s="278"/>
      <x:c r="Y4369" s="278"/>
      <x:c r="Z4369" s="279"/>
      <x:c r="AA4369" s="278"/>
      <x:c r="AB4369" s="279"/>
      <x:c r="AC4369" s="279"/>
      <x:c r="AD4369" s="279"/>
      <x:c r="AE4369" s="279"/>
      <x:c r="AF4369" s="279"/>
      <x:c r="AG4369" s="278"/>
      <x:c r="AH4369" s="279"/>
      <x:c r="AI4369" s="279"/>
      <x:c r="AJ4369" s="279"/>
      <x:c r="AK4369" s="279"/>
      <x:c r="AL4369" s="279"/>
      <x:c r="AM4369" s="279"/>
      <x:c r="AN4369" s="279"/>
      <x:c r="AO4369" s="279"/>
      <x:c r="AP4369" s="279"/>
      <x:c r="AQ4369" s="279"/>
      <x:c r="AR4369" s="279"/>
    </x:row>
    <x:row r="4370" spans="1:44" s="37" customFormat="1">
      <x:c r="A4370" s="37">
        <x:v>436400</x:v>
      </x:c>
      <x:c r="B4370" s="278">
        <x:v>898</x:v>
      </x:c>
      <x:c r="C4370" s="3">
        <x:v>3.03333333333333</x:v>
      </x:c>
      <x:c r="D4370" s="278"/>
      <x:c r="E4370" s="278"/>
      <x:c r="F4370" s="278"/>
      <x:c r="G4370" s="278">
        <x:v>3</x:v>
      </x:c>
      <x:c r="H4370" s="279"/>
      <x:c r="I4370" s="279" t="s">
        <x:v>110</x:v>
      </x:c>
      <x:c r="J4370" s="279" t="s">
        <x:v>671</x:v>
      </x:c>
      <x:c r="K4370" s="279"/>
      <x:c r="L4370" s="279"/>
      <x:c r="M4370" s="278"/>
      <x:c r="N4370" s="279"/>
      <x:c r="O4370" s="279"/>
      <x:c r="P4370" s="279"/>
      <x:c r="Q4370" s="279"/>
      <x:c r="R4370" s="279"/>
      <x:c r="S4370" s="279"/>
      <x:c r="T4370" s="279"/>
      <x:c r="U4370" s="278"/>
      <x:c r="V4370" s="278"/>
      <x:c r="W4370" s="279"/>
      <x:c r="X4370" s="278"/>
      <x:c r="Y4370" s="278"/>
      <x:c r="Z4370" s="279"/>
      <x:c r="AA4370" s="278"/>
      <x:c r="AB4370" s="279"/>
      <x:c r="AC4370" s="279"/>
      <x:c r="AD4370" s="279"/>
      <x:c r="AE4370" s="279"/>
      <x:c r="AF4370" s="279"/>
      <x:c r="AG4370" s="278"/>
      <x:c r="AH4370" s="279"/>
      <x:c r="AI4370" s="279"/>
      <x:c r="AJ4370" s="279" t="s">
        <x:v>673</x:v>
      </x:c>
      <x:c r="AK4370" s="279"/>
      <x:c r="AL4370" s="279"/>
      <x:c r="AM4370" s="279"/>
      <x:c r="AN4370" s="279"/>
      <x:c r="AO4370" s="279"/>
      <x:c r="AP4370" s="279"/>
      <x:c r="AQ4370" s="279"/>
      <x:c r="AR4370" s="279"/>
    </x:row>
    <x:row r="4371" spans="1:44" s="37" customFormat="1">
      <x:c r="A4371" s="37">
        <x:v>436500</x:v>
      </x:c>
      <x:c r="B4371" s="278">
        <x:v>898</x:v>
      </x:c>
      <x:c r="C4371" s="3">
        <x:v>10.0666666666667</x:v>
      </x:c>
      <x:c r="D4371" s="278"/>
      <x:c r="E4371" s="278"/>
      <x:c r="F4371" s="278"/>
      <x:c r="G4371" s="278">
        <x:v>8</x:v>
      </x:c>
      <x:c r="H4371" s="279"/>
      <x:c r="I4371" s="279"/>
      <x:c r="J4371" s="279"/>
      <x:c r="K4371" s="279"/>
      <x:c r="L4371" s="279"/>
      <x:c r="M4371" s="278"/>
      <x:c r="N4371" s="279"/>
      <x:c r="O4371" s="279"/>
      <x:c r="P4371" s="279"/>
      <x:c r="Q4371" s="279"/>
      <x:c r="R4371" s="279"/>
      <x:c r="S4371" s="279"/>
      <x:c r="T4371" s="279"/>
      <x:c r="U4371" s="278"/>
      <x:c r="V4371" s="278"/>
      <x:c r="W4371" s="279"/>
      <x:c r="X4371" s="278"/>
      <x:c r="Y4371" s="278"/>
      <x:c r="Z4371" s="279"/>
      <x:c r="AA4371" s="278"/>
      <x:c r="AB4371" s="279"/>
      <x:c r="AC4371" s="279"/>
      <x:c r="AD4371" s="279"/>
      <x:c r="AE4371" s="279"/>
      <x:c r="AF4371" s="279"/>
      <x:c r="AG4371" s="278"/>
      <x:c r="AH4371" s="279"/>
      <x:c r="AI4371" s="279"/>
      <x:c r="AJ4371" s="279"/>
      <x:c r="AK4371" s="279"/>
      <x:c r="AL4371" s="279"/>
      <x:c r="AM4371" s="279"/>
      <x:c r="AN4371" s="279"/>
      <x:c r="AO4371" s="279"/>
      <x:c r="AP4371" s="279"/>
      <x:c r="AQ4371" s="279"/>
      <x:c r="AR4371" s="279"/>
    </x:row>
    <x:row r="4372" spans="1:44" s="37" customFormat="1">
      <x:c r="A4372" s="37">
        <x:v>436600</x:v>
      </x:c>
      <x:c r="B4372" s="278">
        <x:v>898</x:v>
      </x:c>
      <x:c r="C4372" s="3">
        <x:v>11.1666666666667</x:v>
      </x:c>
      <x:c r="D4372" s="278"/>
      <x:c r="E4372" s="278"/>
      <x:c r="F4372" s="278"/>
      <x:c r="G4372" s="278">
        <x:v>2</x:v>
      </x:c>
      <x:c r="H4372" s="279"/>
      <x:c r="I4372" s="279"/>
      <x:c r="J4372" s="279"/>
      <x:c r="K4372" s="279"/>
      <x:c r="L4372" s="279"/>
      <x:c r="M4372" s="278"/>
      <x:c r="N4372" s="279"/>
      <x:c r="O4372" s="279"/>
      <x:c r="P4372" s="279"/>
      <x:c r="Q4372" s="279"/>
      <x:c r="R4372" s="279"/>
      <x:c r="S4372" s="279"/>
      <x:c r="T4372" s="279"/>
      <x:c r="U4372" s="278"/>
      <x:c r="V4372" s="278"/>
      <x:c r="W4372" s="279"/>
      <x:c r="X4372" s="278"/>
      <x:c r="Y4372" s="278"/>
      <x:c r="Z4372" s="279"/>
      <x:c r="AA4372" s="278"/>
      <x:c r="AB4372" s="279"/>
      <x:c r="AC4372" s="279"/>
      <x:c r="AD4372" s="279"/>
      <x:c r="AE4372" s="279"/>
      <x:c r="AF4372" s="279"/>
      <x:c r="AG4372" s="278"/>
      <x:c r="AH4372" s="279"/>
      <x:c r="AI4372" s="279"/>
      <x:c r="AJ4372" s="279"/>
      <x:c r="AK4372" s="279"/>
      <x:c r="AL4372" s="279"/>
      <x:c r="AM4372" s="279"/>
      <x:c r="AN4372" s="279"/>
      <x:c r="AO4372" s="279"/>
      <x:c r="AP4372" s="279"/>
      <x:c r="AQ4372" s="279"/>
      <x:c r="AR4372" s="279"/>
    </x:row>
    <x:row r="4373" spans="1:44" s="38" customFormat="1">
      <x:c r="A4373" s="38">
        <x:v>436700</x:v>
      </x:c>
      <x:c r="B4373" s="280">
        <x:v>899</x:v>
      </x:c>
      <x:c r="C4373" s="16">
        <x:v>0.666666666666667</x:v>
      </x:c>
      <x:c r="D4373" s="281"/>
      <x:c r="E4373" s="281"/>
      <x:c r="F4373" s="281"/>
      <x:c r="G4373" s="281">
        <x:v>2</x:v>
      </x:c>
      <x:c r="H4373" s="282"/>
      <x:c r="I4373" s="279" t="s">
        <x:v>104</x:v>
      </x:c>
      <x:c r="J4373" s="282"/>
      <x:c r="K4373" s="282"/>
      <x:c r="L4373" s="282"/>
      <x:c r="M4373" s="281">
        <x:v>3334</x:v>
      </x:c>
      <x:c r="N4373" s="282"/>
      <x:c r="O4373" s="282" t="s">
        <x:v>101</x:v>
      </x:c>
      <x:c r="P4373" s="282"/>
      <x:c r="Q4373" s="282"/>
      <x:c r="R4373" s="282"/>
      <x:c r="S4373" s="282"/>
      <x:c r="T4373" s="282"/>
      <x:c r="U4373" s="281"/>
      <x:c r="V4373" s="281"/>
      <x:c r="W4373" s="282"/>
      <x:c r="X4373" s="281"/>
      <x:c r="Y4373" s="281"/>
      <x:c r="Z4373" s="282"/>
      <x:c r="AA4373" s="281"/>
      <x:c r="AB4373" s="282"/>
      <x:c r="AC4373" s="282"/>
      <x:c r="AD4373" s="282"/>
      <x:c r="AE4373" s="282"/>
      <x:c r="AF4373" s="282"/>
      <x:c r="AG4373" s="281">
        <x:v>2</x:v>
      </x:c>
      <x:c r="AH4373" s="282"/>
      <x:c r="AI4373" s="282"/>
      <x:c r="AJ4373" s="282"/>
      <x:c r="AK4373" s="282"/>
      <x:c r="AL4373" s="282"/>
      <x:c r="AM4373" s="282"/>
      <x:c r="AN4373" s="282"/>
      <x:c r="AO4373" s="282"/>
      <x:c r="AP4373" s="282"/>
      <x:c r="AQ4373" s="282"/>
      <x:c r="AR4373" s="282"/>
    </x:row>
    <x:row r="4374" spans="1:44" s="38" customFormat="1">
      <x:c r="A4374" s="38">
        <x:v>436800</x:v>
      </x:c>
      <x:c r="B4374" s="280">
        <x:v>899</x:v>
      </x:c>
      <x:c r="C4374" s="16">
        <x:v>0.833333333333333</x:v>
      </x:c>
      <x:c r="D4374" s="281"/>
      <x:c r="E4374" s="281"/>
      <x:c r="F4374" s="281"/>
      <x:c r="G4374" s="281">
        <x:v>4</x:v>
      </x:c>
      <x:c r="H4374" s="282"/>
      <x:c r="I4374" s="279" t="s">
        <x:v>102</x:v>
      </x:c>
      <x:c r="J4374" s="282"/>
      <x:c r="K4374" s="282"/>
      <x:c r="L4374" s="282"/>
      <x:c r="M4374" s="281">
        <x:v>3334</x:v>
      </x:c>
      <x:c r="N4374" s="282"/>
      <x:c r="O4374" s="282" t="s">
        <x:v>101</x:v>
      </x:c>
      <x:c r="P4374" s="282"/>
      <x:c r="Q4374" s="282"/>
      <x:c r="R4374" s="282"/>
      <x:c r="S4374" s="282"/>
      <x:c r="T4374" s="282"/>
      <x:c r="U4374" s="281"/>
      <x:c r="V4374" s="281"/>
      <x:c r="W4374" s="282"/>
      <x:c r="X4374" s="281"/>
      <x:c r="Y4374" s="281"/>
      <x:c r="Z4374" s="282"/>
      <x:c r="AA4374" s="281"/>
      <x:c r="AB4374" s="282"/>
      <x:c r="AC4374" s="282"/>
      <x:c r="AD4374" s="282"/>
      <x:c r="AE4374" s="282"/>
      <x:c r="AF4374" s="282"/>
      <x:c r="AG4374" s="281">
        <x:v>2</x:v>
      </x:c>
      <x:c r="AH4374" s="282"/>
      <x:c r="AI4374" s="282"/>
      <x:c r="AJ4374" s="282"/>
      <x:c r="AK4374" s="282"/>
      <x:c r="AL4374" s="282"/>
      <x:c r="AM4374" s="282"/>
      <x:c r="AN4374" s="282"/>
      <x:c r="AO4374" s="282"/>
      <x:c r="AP4374" s="282"/>
      <x:c r="AQ4374" s="282"/>
      <x:c r="AR4374" s="282"/>
    </x:row>
    <x:row r="4375" spans="1:44" s="38" customFormat="1">
      <x:c r="A4375" s="38">
        <x:v>436900</x:v>
      </x:c>
      <x:c r="B4375" s="280">
        <x:v>900</x:v>
      </x:c>
      <x:c r="C4375" s="16">
        <x:v>1.03333333333333</x:v>
      </x:c>
      <x:c r="D4375" s="281"/>
      <x:c r="E4375" s="281"/>
      <x:c r="F4375" s="281"/>
      <x:c r="G4375" s="281">
        <x:v>4</x:v>
      </x:c>
      <x:c r="H4375" s="282"/>
      <x:c r="I4375" s="282" t="s">
        <x:v>102</x:v>
      </x:c>
      <x:c r="J4375" s="282"/>
      <x:c r="K4375" s="282" t="s">
        <x:v>674</x:v>
      </x:c>
      <x:c r="L4375" s="282"/>
      <x:c r="M4375" s="38">
        <x:v>3336</x:v>
      </x:c>
      <x:c r="N4375" s="282"/>
      <x:c r="O4375" s="282" t="s">
        <x:v>101</x:v>
      </x:c>
      <x:c r="P4375" s="282"/>
      <x:c r="Q4375" s="282"/>
      <x:c r="R4375" s="282"/>
      <x:c r="S4375" s="282"/>
      <x:c r="T4375" s="282"/>
      <x:c r="U4375" s="281"/>
      <x:c r="V4375" s="281"/>
      <x:c r="W4375" s="282"/>
      <x:c r="X4375" s="281"/>
      <x:c r="Y4375" s="281"/>
      <x:c r="Z4375" s="282"/>
      <x:c r="AA4375" s="281"/>
      <x:c r="AB4375" s="282"/>
      <x:c r="AC4375" s="282"/>
      <x:c r="AD4375" s="282"/>
      <x:c r="AE4375" s="282"/>
      <x:c r="AF4375" s="282"/>
      <x:c r="AG4375" s="281"/>
      <x:c r="AH4375" s="282" t="s">
        <x:v>391</x:v>
      </x:c>
      <x:c r="AI4375" s="282"/>
      <x:c r="AJ4375" s="282"/>
      <x:c r="AK4375" s="282"/>
      <x:c r="AL4375" s="282"/>
      <x:c r="AM4375" s="282"/>
      <x:c r="AN4375" s="282"/>
      <x:c r="AO4375" s="282"/>
      <x:c r="AP4375" s="282"/>
      <x:c r="AQ4375" s="282"/>
      <x:c r="AR4375" s="282"/>
    </x:row>
    <x:row r="4376" spans="1:44" s="38" customFormat="1">
      <x:c r="A4376" s="38">
        <x:v>437000</x:v>
      </x:c>
      <x:c r="B4376" s="280">
        <x:v>901</x:v>
      </x:c>
      <x:c r="C4376" s="16">
        <x:v>3.73333333333333</x:v>
      </x:c>
      <x:c r="D4376" s="281"/>
      <x:c r="E4376" s="281"/>
      <x:c r="F4376" s="281"/>
      <x:c r="G4376" s="281">
        <x:v>4</x:v>
      </x:c>
      <x:c r="H4376" s="282"/>
      <x:c r="I4376" s="282" t="s">
        <x:v>102</x:v>
      </x:c>
      <x:c r="J4376" s="282"/>
      <x:c r="K4376" s="282" t="s">
        <x:v>674</x:v>
      </x:c>
      <x:c r="L4376" s="282"/>
      <x:c r="M4376" s="281">
        <x:v>3338</x:v>
      </x:c>
      <x:c r="N4376" s="282"/>
      <x:c r="O4376" s="282" t="s">
        <x:v>101</x:v>
      </x:c>
      <x:c r="P4376" s="282"/>
      <x:c r="Q4376" s="282"/>
      <x:c r="R4376" s="282"/>
      <x:c r="S4376" s="282"/>
      <x:c r="T4376" s="282"/>
      <x:c r="U4376" s="281"/>
      <x:c r="V4376" s="281"/>
      <x:c r="W4376" s="282"/>
      <x:c r="X4376" s="281"/>
      <x:c r="Y4376" s="281"/>
      <x:c r="Z4376" s="282"/>
      <x:c r="AA4376" s="281"/>
      <x:c r="AB4376" s="282"/>
      <x:c r="AC4376" s="282"/>
      <x:c r="AD4376" s="282"/>
      <x:c r="AE4376" s="282"/>
      <x:c r="AF4376" s="282"/>
      <x:c r="AG4376" s="281"/>
      <x:c r="AH4376" s="282" t="s">
        <x:v>410</x:v>
      </x:c>
      <x:c r="AI4376" s="282"/>
      <x:c r="AJ4376" s="282"/>
      <x:c r="AK4376" s="282"/>
      <x:c r="AL4376" s="282"/>
      <x:c r="AM4376" s="282"/>
      <x:c r="AN4376" s="282"/>
      <x:c r="AO4376" s="282"/>
      <x:c r="AP4376" s="282"/>
      <x:c r="AQ4376" s="282"/>
      <x:c r="AR4376" s="282"/>
    </x:row>
    <x:row r="4377" spans="1:44" s="38" customFormat="1">
      <x:c r="A4377" s="38">
        <x:v>437100</x:v>
      </x:c>
      <x:c r="B4377" s="280">
        <x:v>901</x:v>
      </x:c>
      <x:c r="C4377" s="16">
        <x:v>3.8</x:v>
      </x:c>
      <x:c r="D4377" s="281"/>
      <x:c r="E4377" s="281"/>
      <x:c r="F4377" s="281"/>
      <x:c r="G4377" s="281">
        <x:v>2</x:v>
      </x:c>
      <x:c r="H4377" s="282"/>
      <x:c r="I4377" s="282" t="s">
        <x:v>100</x:v>
      </x:c>
      <x:c r="J4377" s="282"/>
      <x:c r="K4377" s="282" t="s">
        <x:v>674</x:v>
      </x:c>
      <x:c r="L4377" s="282"/>
      <x:c r="M4377" s="281">
        <x:v>3338</x:v>
      </x:c>
      <x:c r="N4377" s="282"/>
      <x:c r="O4377" s="282" t="s">
        <x:v>101</x:v>
      </x:c>
      <x:c r="P4377" s="282"/>
      <x:c r="Q4377" s="282"/>
      <x:c r="R4377" s="282"/>
      <x:c r="S4377" s="282"/>
      <x:c r="T4377" s="282"/>
      <x:c r="U4377" s="281"/>
      <x:c r="V4377" s="281"/>
      <x:c r="W4377" s="282"/>
      <x:c r="X4377" s="281"/>
      <x:c r="Y4377" s="281"/>
      <x:c r="Z4377" s="282"/>
      <x:c r="AA4377" s="281"/>
      <x:c r="AB4377" s="282"/>
      <x:c r="AC4377" s="282"/>
      <x:c r="AD4377" s="282"/>
      <x:c r="AE4377" s="282"/>
      <x:c r="AF4377" s="282"/>
      <x:c r="AG4377" s="281"/>
      <x:c r="AH4377" s="282" t="s">
        <x:v>429</x:v>
      </x:c>
      <x:c r="AI4377" s="282"/>
      <x:c r="AJ4377" s="282"/>
      <x:c r="AK4377" s="282"/>
      <x:c r="AL4377" s="282"/>
      <x:c r="AM4377" s="282"/>
      <x:c r="AN4377" s="282"/>
      <x:c r="AO4377" s="282"/>
      <x:c r="AP4377" s="282"/>
      <x:c r="AQ4377" s="282"/>
      <x:c r="AR4377" s="282"/>
    </x:row>
    <x:row r="4378" spans="1:44" s="38" customFormat="1">
      <x:c r="A4378" s="38">
        <x:v>437200</x:v>
      </x:c>
      <x:c r="B4378" s="283">
        <x:v>902</x:v>
      </x:c>
      <x:c r="C4378" s="16">
        <x:v>0</x:v>
      </x:c>
      <x:c r="D4378" s="281">
        <x:v>1</x:v>
      </x:c>
      <x:c r="E4378" s="281"/>
      <x:c r="F4378" s="281"/>
      <x:c r="G4378" s="281"/>
      <x:c r="H4378" s="282"/>
      <x:c r="I4378" s="282"/>
      <x:c r="J4378" s="282"/>
      <x:c r="K4378" s="282"/>
      <x:c r="L4378" s="282"/>
      <x:c r="M4378" s="281">
        <x:v>3340</x:v>
      </x:c>
      <x:c r="N4378" s="282"/>
      <x:c r="O4378" s="206" t="s">
        <x:v>116</x:v>
      </x:c>
      <x:c r="P4378" s="206" t="s">
        <x:v>567</x:v>
      </x:c>
      <x:c r="Q4378" s="282"/>
      <x:c r="R4378" s="282"/>
      <x:c r="S4378" s="282"/>
      <x:c r="T4378" s="282"/>
      <x:c r="U4378" s="281"/>
      <x:c r="V4378" s="281"/>
      <x:c r="W4378" s="282"/>
      <x:c r="X4378" s="281"/>
      <x:c r="Y4378" s="281"/>
      <x:c r="Z4378" s="282"/>
      <x:c r="AA4378" s="281"/>
      <x:c r="AB4378" s="282"/>
      <x:c r="AC4378" s="282"/>
      <x:c r="AD4378" s="282"/>
      <x:c r="AE4378" s="282"/>
      <x:c r="AF4378" s="282"/>
      <x:c r="AG4378" s="281"/>
      <x:c r="AH4378" s="282"/>
      <x:c r="AI4378" s="282"/>
      <x:c r="AJ4378" s="282"/>
      <x:c r="AK4378" s="282"/>
      <x:c r="AL4378" s="282"/>
      <x:c r="AM4378" s="282"/>
      <x:c r="AN4378" s="282"/>
      <x:c r="AO4378" s="282"/>
      <x:c r="AP4378" s="282"/>
      <x:c r="AQ4378" s="282"/>
      <x:c r="AR4378" s="282"/>
    </x:row>
    <x:row r="4379" spans="1:44" s="38" customFormat="1">
      <x:c r="A4379" s="38">
        <x:v>437300</x:v>
      </x:c>
      <x:c r="B4379" s="280">
        <x:v>902</x:v>
      </x:c>
      <x:c r="C4379" s="16">
        <x:v>2</x:v>
      </x:c>
      <x:c r="D4379" s="281"/>
      <x:c r="E4379" s="281"/>
      <x:c r="F4379" s="281"/>
      <x:c r="G4379" s="281">
        <x:v>3</x:v>
      </x:c>
      <x:c r="H4379" s="282"/>
      <x:c r="I4379" s="282" t="s">
        <x:v>100</x:v>
      </x:c>
      <x:c r="J4379" s="282"/>
      <x:c r="K4379" s="282"/>
      <x:c r="L4379" s="282"/>
      <x:c r="N4379" s="282"/>
      <x:c r="O4379" s="282"/>
      <x:c r="P4379" s="282"/>
      <x:c r="Q4379" s="282"/>
      <x:c r="R4379" s="282"/>
      <x:c r="S4379" s="282"/>
      <x:c r="T4379" s="282"/>
      <x:c r="U4379" s="281"/>
      <x:c r="V4379" s="281"/>
      <x:c r="W4379" s="282"/>
      <x:c r="X4379" s="281"/>
      <x:c r="Y4379" s="281"/>
      <x:c r="Z4379" s="282"/>
      <x:c r="AA4379" s="281"/>
      <x:c r="AB4379" s="282"/>
      <x:c r="AC4379" s="282"/>
      <x:c r="AD4379" s="282"/>
      <x:c r="AE4379" s="282"/>
      <x:c r="AF4379" s="282"/>
      <x:c r="AG4379" s="281"/>
      <x:c r="AH4379" s="282"/>
      <x:c r="AI4379" s="282"/>
      <x:c r="AJ4379" s="282"/>
      <x:c r="AK4379" s="282"/>
      <x:c r="AL4379" s="282"/>
      <x:c r="AM4379" s="282"/>
      <x:c r="AN4379" s="282"/>
      <x:c r="AO4379" s="282"/>
      <x:c r="AP4379" s="282"/>
      <x:c r="AQ4379" s="282"/>
      <x:c r="AR4379" s="282"/>
    </x:row>
    <x:row r="4380" spans="1:44" s="38" customFormat="1">
      <x:c r="A4380" s="38">
        <x:v>437400</x:v>
      </x:c>
      <x:c r="B4380" s="280">
        <x:v>903</x:v>
      </x:c>
      <x:c r="C4380" s="38">
        <x:v>3.47</x:v>
      </x:c>
      <x:c r="D4380" s="281">
        <x:v>1</x:v>
      </x:c>
      <x:c r="E4380" s="281"/>
      <x:c r="F4380" s="281"/>
      <x:c r="J4380" s="282"/>
      <x:c r="K4380" s="282"/>
      <x:c r="L4380" s="282"/>
      <x:c r="M4380" s="281">
        <x:v>3351</x:v>
      </x:c>
      <x:c r="N4380" s="282" t="s">
        <x:v>589</x:v>
      </x:c>
      <x:c r="O4380" s="206"/>
      <x:c r="P4380" s="282" t="s">
        <x:v>675</x:v>
      </x:c>
      <x:c r="Q4380" s="282"/>
      <x:c r="R4380" s="282"/>
      <x:c r="S4380" s="282"/>
      <x:c r="T4380" s="282"/>
      <x:c r="U4380" s="281"/>
      <x:c r="V4380" s="281"/>
      <x:c r="W4380" s="282"/>
      <x:c r="X4380" s="281"/>
      <x:c r="Y4380" s="281"/>
      <x:c r="Z4380" s="282"/>
      <x:c r="AA4380" s="281"/>
      <x:c r="AB4380" s="282"/>
      <x:c r="AC4380" s="282"/>
      <x:c r="AD4380" s="282"/>
      <x:c r="AE4380" s="282"/>
      <x:c r="AF4380" s="282"/>
      <x:c r="AH4380" s="282"/>
      <x:c r="AI4380" s="282"/>
      <x:c r="AJ4380" s="282"/>
      <x:c r="AK4380" s="282"/>
      <x:c r="AL4380" s="282"/>
      <x:c r="AM4380" s="282"/>
      <x:c r="AN4380" s="282"/>
      <x:c r="AO4380" s="282"/>
      <x:c r="AP4380" s="282"/>
      <x:c r="AQ4380" s="282"/>
      <x:c r="AR4380" s="282"/>
    </x:row>
    <x:row r="4381" spans="1:44" s="38" customFormat="1">
      <x:c r="A4381" s="38">
        <x:v>437500</x:v>
      </x:c>
      <x:c r="B4381" s="280">
        <x:v>903</x:v>
      </x:c>
      <x:c r="C4381" s="16">
        <x:v>3.6</x:v>
      </x:c>
      <x:c r="E4381" s="281"/>
      <x:c r="F4381" s="281"/>
      <x:c r="G4381" s="281">
        <x:v>3</x:v>
      </x:c>
      <x:c r="H4381" s="282"/>
      <x:c r="I4381" s="282" t="s">
        <x:v>103</x:v>
      </x:c>
      <x:c r="J4381" s="282"/>
      <x:c r="K4381" s="282"/>
      <x:c r="L4381" s="282"/>
      <x:c r="M4381" s="281"/>
      <x:c r="N4381" s="282"/>
      <x:c r="O4381" s="206"/>
      <x:c r="P4381" s="282"/>
      <x:c r="Q4381" s="282"/>
      <x:c r="R4381" s="282"/>
      <x:c r="S4381" s="282"/>
      <x:c r="T4381" s="282"/>
      <x:c r="U4381" s="281"/>
      <x:c r="V4381" s="281"/>
      <x:c r="W4381" s="282"/>
      <x:c r="X4381" s="281"/>
      <x:c r="Y4381" s="281"/>
      <x:c r="Z4381" s="282"/>
      <x:c r="AA4381" s="281"/>
      <x:c r="AB4381" s="282"/>
      <x:c r="AC4381" s="282"/>
      <x:c r="AD4381" s="282"/>
      <x:c r="AE4381" s="282"/>
      <x:c r="AF4381" s="282"/>
      <x:c r="AG4381" s="281">
        <x:v>1</x:v>
      </x:c>
      <x:c r="AH4381" s="282"/>
      <x:c r="AI4381" s="282"/>
      <x:c r="AJ4381" s="282"/>
      <x:c r="AK4381" s="282"/>
      <x:c r="AL4381" s="282"/>
      <x:c r="AM4381" s="282"/>
      <x:c r="AN4381" s="282"/>
      <x:c r="AO4381" s="282"/>
      <x:c r="AP4381" s="282"/>
      <x:c r="AQ4381" s="282"/>
      <x:c r="AR4381" s="282"/>
    </x:row>
    <x:row r="4382" spans="1:44" s="38" customFormat="1">
      <x:c r="A4382" s="38">
        <x:v>437600</x:v>
      </x:c>
      <x:c r="B4382" s="280">
        <x:v>903</x:v>
      </x:c>
      <x:c r="C4382" s="16">
        <x:v>3.83333333333333</x:v>
      </x:c>
      <x:c r="D4382" s="281"/>
      <x:c r="E4382" s="281"/>
      <x:c r="F4382" s="281"/>
      <x:c r="G4382" s="281">
        <x:v>4</x:v>
      </x:c>
      <x:c r="H4382" s="282"/>
      <x:c r="I4382" s="282" t="s">
        <x:v>100</x:v>
      </x:c>
      <x:c r="J4382" s="282"/>
      <x:c r="K4382" s="282"/>
      <x:c r="L4382" s="282"/>
      <x:c r="M4382" s="281">
        <x:v>3351</x:v>
      </x:c>
      <x:c r="N4382" s="282" t="s">
        <x:v>589</x:v>
      </x:c>
      <x:c r="O4382" s="206"/>
      <x:c r="P4382" s="282" t="s">
        <x:v>676</x:v>
      </x:c>
      <x:c r="Q4382" s="282"/>
      <x:c r="R4382" s="282"/>
      <x:c r="S4382" s="282"/>
      <x:c r="T4382" s="282"/>
      <x:c r="U4382" s="281"/>
      <x:c r="V4382" s="281"/>
      <x:c r="W4382" s="282"/>
      <x:c r="X4382" s="281"/>
      <x:c r="Y4382" s="281"/>
      <x:c r="Z4382" s="282"/>
      <x:c r="AA4382" s="281"/>
      <x:c r="AB4382" s="282"/>
      <x:c r="AC4382" s="282"/>
      <x:c r="AD4382" s="282"/>
      <x:c r="AE4382" s="282"/>
      <x:c r="AF4382" s="282"/>
      <x:c r="AG4382" s="281">
        <x:v>1</x:v>
      </x:c>
      <x:c r="AH4382" s="282"/>
      <x:c r="AI4382" s="282"/>
      <x:c r="AJ4382" s="282"/>
      <x:c r="AK4382" s="282"/>
      <x:c r="AL4382" s="282"/>
      <x:c r="AM4382" s="282"/>
      <x:c r="AN4382" s="282"/>
      <x:c r="AO4382" s="282"/>
      <x:c r="AP4382" s="282"/>
      <x:c r="AQ4382" s="282"/>
      <x:c r="AR4382" s="282"/>
    </x:row>
    <x:row r="4383" spans="1:44" s="38" customFormat="1">
      <x:c r="A4383" s="38">
        <x:v>437700</x:v>
      </x:c>
      <x:c r="B4383" s="280">
        <x:v>903</x:v>
      </x:c>
      <x:c r="C4383" s="16">
        <x:v>4.06666666666667</x:v>
      </x:c>
      <x:c r="D4383" s="281"/>
      <x:c r="E4383" s="281"/>
      <x:c r="F4383" s="281"/>
      <x:c r="G4383" s="281">
        <x:v>3</x:v>
      </x:c>
      <x:c r="H4383" s="282"/>
      <x:c r="I4383" s="282" t="s">
        <x:v>104</x:v>
      </x:c>
      <x:c r="J4383" s="282"/>
      <x:c r="K4383" s="282"/>
      <x:c r="L4383" s="282"/>
      <x:c r="M4383" s="281">
        <x:v>3351</x:v>
      </x:c>
      <x:c r="N4383" s="282" t="s">
        <x:v>589</x:v>
      </x:c>
      <x:c r="O4383" s="206"/>
      <x:c r="P4383" s="282" t="s">
        <x:v>677</x:v>
      </x:c>
      <x:c r="Q4383" s="282"/>
      <x:c r="R4383" s="282"/>
      <x:c r="S4383" s="282"/>
      <x:c r="T4383" s="282"/>
      <x:c r="U4383" s="281"/>
      <x:c r="V4383" s="281"/>
      <x:c r="W4383" s="282"/>
      <x:c r="X4383" s="281"/>
      <x:c r="Y4383" s="281"/>
      <x:c r="Z4383" s="282"/>
      <x:c r="AA4383" s="281"/>
      <x:c r="AB4383" s="282"/>
      <x:c r="AC4383" s="282"/>
      <x:c r="AD4383" s="282"/>
      <x:c r="AE4383" s="282"/>
      <x:c r="AF4383" s="282"/>
      <x:c r="AG4383" s="281">
        <x:v>1</x:v>
      </x:c>
      <x:c r="AH4383" s="282"/>
      <x:c r="AI4383" s="282"/>
      <x:c r="AJ4383" s="282"/>
      <x:c r="AK4383" s="282"/>
      <x:c r="AL4383" s="282"/>
      <x:c r="AM4383" s="282"/>
      <x:c r="AN4383" s="282"/>
      <x:c r="AO4383" s="282"/>
      <x:c r="AP4383" s="282"/>
      <x:c r="AQ4383" s="282"/>
      <x:c r="AR4383" s="282"/>
    </x:row>
    <x:row r="4384" spans="1:44" s="38" customFormat="1">
      <x:c r="A4384" s="38">
        <x:v>437800</x:v>
      </x:c>
      <x:c r="B4384" s="280">
        <x:v>903</x:v>
      </x:c>
      <x:c r="C4384" s="16">
        <x:v>4.3</x:v>
      </x:c>
      <x:c r="D4384" s="281"/>
      <x:c r="E4384" s="281"/>
      <x:c r="F4384" s="281"/>
      <x:c r="G4384" s="281">
        <x:v>4</x:v>
      </x:c>
      <x:c r="H4384" s="282"/>
      <x:c r="I4384" s="282" t="s">
        <x:v>102</x:v>
      </x:c>
      <x:c r="J4384" s="282"/>
      <x:c r="K4384" s="282"/>
      <x:c r="L4384" s="282"/>
      <x:c r="M4384" s="281">
        <x:v>3351</x:v>
      </x:c>
      <x:c r="N4384" s="282" t="s">
        <x:v>589</x:v>
      </x:c>
      <x:c r="O4384" s="206"/>
      <x:c r="P4384" s="282" t="s">
        <x:v>678</x:v>
      </x:c>
      <x:c r="Q4384" s="282"/>
      <x:c r="R4384" s="282"/>
      <x:c r="S4384" s="282"/>
      <x:c r="T4384" s="282"/>
      <x:c r="U4384" s="281"/>
      <x:c r="V4384" s="281"/>
      <x:c r="W4384" s="282"/>
      <x:c r="X4384" s="281"/>
      <x:c r="Y4384" s="281"/>
      <x:c r="Z4384" s="282"/>
      <x:c r="AA4384" s="281"/>
      <x:c r="AB4384" s="282"/>
      <x:c r="AC4384" s="282"/>
      <x:c r="AD4384" s="282"/>
      <x:c r="AE4384" s="282"/>
      <x:c r="AF4384" s="282"/>
      <x:c r="AG4384" s="281">
        <x:v>1</x:v>
      </x:c>
      <x:c r="AH4384" s="282"/>
      <x:c r="AI4384" s="282"/>
      <x:c r="AJ4384" s="282"/>
      <x:c r="AK4384" s="282"/>
      <x:c r="AL4384" s="282"/>
      <x:c r="AM4384" s="282"/>
      <x:c r="AN4384" s="282"/>
      <x:c r="AO4384" s="282"/>
      <x:c r="AP4384" s="282"/>
      <x:c r="AQ4384" s="282"/>
      <x:c r="AR4384" s="282"/>
    </x:row>
    <x:row r="4385" spans="1:44" s="38" customFormat="1">
      <x:c r="A4385" s="38">
        <x:v>437900</x:v>
      </x:c>
      <x:c r="B4385" s="280">
        <x:v>904</x:v>
      </x:c>
      <x:c r="C4385" s="16">
        <x:v>10.4666666666667</x:v>
      </x:c>
      <x:c r="D4385" s="281"/>
      <x:c r="E4385" s="281"/>
      <x:c r="F4385" s="281"/>
      <x:c r="G4385" s="281">
        <x:v>4</x:v>
      </x:c>
      <x:c r="H4385" s="282"/>
      <x:c r="I4385" s="282" t="s">
        <x:v>102</x:v>
      </x:c>
      <x:c r="J4385" s="282"/>
      <x:c r="K4385" s="282"/>
      <x:c r="L4385" s="282"/>
      <x:c r="M4385" s="281">
        <x:v>3343</x:v>
      </x:c>
      <x:c r="N4385" s="282"/>
      <x:c r="O4385" s="282" t="s">
        <x:v>101</x:v>
      </x:c>
      <x:c r="P4385" s="282"/>
      <x:c r="Q4385" s="282"/>
      <x:c r="R4385" s="282"/>
      <x:c r="S4385" s="282"/>
      <x:c r="T4385" s="282"/>
      <x:c r="U4385" s="281"/>
      <x:c r="V4385" s="281"/>
      <x:c r="W4385" s="282"/>
      <x:c r="X4385" s="281"/>
      <x:c r="Y4385" s="281"/>
      <x:c r="Z4385" s="282"/>
      <x:c r="AA4385" s="281"/>
      <x:c r="AB4385" s="282"/>
      <x:c r="AC4385" s="282"/>
      <x:c r="AD4385" s="282"/>
      <x:c r="AE4385" s="282"/>
      <x:c r="AF4385" s="282"/>
      <x:c r="AG4385" s="281"/>
      <x:c r="AH4385" s="282"/>
      <x:c r="AI4385" s="282"/>
      <x:c r="AJ4385" s="282"/>
      <x:c r="AK4385" s="282"/>
      <x:c r="AL4385" s="282"/>
      <x:c r="AM4385" s="282"/>
      <x:c r="AN4385" s="282"/>
      <x:c r="AO4385" s="282"/>
      <x:c r="AP4385" s="282"/>
      <x:c r="AQ4385" s="282"/>
      <x:c r="AR4385" s="282"/>
    </x:row>
    <x:row r="4386" spans="1:44" s="38" customFormat="1">
      <x:c r="A4386" s="38">
        <x:v>438000</x:v>
      </x:c>
      <x:c r="B4386" s="280">
        <x:v>904</x:v>
      </x:c>
      <x:c r="C4386" s="16">
        <x:v>10.7333333333333</x:v>
      </x:c>
      <x:c r="D4386" s="281"/>
      <x:c r="E4386" s="281"/>
      <x:c r="F4386" s="281"/>
      <x:c r="G4386" s="281">
        <x:v>4</x:v>
      </x:c>
      <x:c r="H4386" s="282"/>
      <x:c r="I4386" s="282" t="s">
        <x:v>104</x:v>
      </x:c>
      <x:c r="J4386" s="282"/>
      <x:c r="K4386" s="282"/>
      <x:c r="L4386" s="282"/>
      <x:c r="M4386" s="281">
        <x:v>3343</x:v>
      </x:c>
      <x:c r="N4386" s="282"/>
      <x:c r="O4386" s="282" t="s">
        <x:v>101</x:v>
      </x:c>
      <x:c r="P4386" s="282"/>
      <x:c r="Q4386" s="282"/>
      <x:c r="R4386" s="282"/>
      <x:c r="S4386" s="282"/>
      <x:c r="T4386" s="282"/>
      <x:c r="U4386" s="281"/>
      <x:c r="V4386" s="281"/>
      <x:c r="W4386" s="282"/>
      <x:c r="X4386" s="281"/>
      <x:c r="Y4386" s="281"/>
      <x:c r="Z4386" s="282"/>
      <x:c r="AA4386" s="281"/>
      <x:c r="AB4386" s="282"/>
      <x:c r="AC4386" s="282"/>
      <x:c r="AD4386" s="282"/>
      <x:c r="AE4386" s="282"/>
      <x:c r="AF4386" s="282"/>
      <x:c r="AG4386" s="281"/>
      <x:c r="AH4386" s="282"/>
      <x:c r="AI4386" s="282"/>
      <x:c r="AJ4386" s="282"/>
      <x:c r="AK4386" s="282"/>
      <x:c r="AL4386" s="282"/>
      <x:c r="AM4386" s="282"/>
      <x:c r="AN4386" s="282"/>
      <x:c r="AO4386" s="282"/>
      <x:c r="AP4386" s="282"/>
      <x:c r="AQ4386" s="282"/>
      <x:c r="AR4386" s="282"/>
    </x:row>
    <x:row r="4387" spans="1:44" s="38" customFormat="1">
      <x:c r="A4387" s="38">
        <x:v>438100</x:v>
      </x:c>
      <x:c r="B4387" s="280">
        <x:v>904</x:v>
      </x:c>
      <x:c r="C4387" s="16">
        <x:v>11.1333333333333</x:v>
      </x:c>
      <x:c r="D4387" s="281"/>
      <x:c r="E4387" s="281"/>
      <x:c r="F4387" s="281"/>
      <x:c r="G4387" s="281">
        <x:v>3</x:v>
      </x:c>
      <x:c r="H4387" s="282"/>
      <x:c r="I4387" s="282" t="s">
        <x:v>103</x:v>
      </x:c>
      <x:c r="J4387" s="282"/>
      <x:c r="K4387" s="282"/>
      <x:c r="L4387" s="282"/>
      <x:c r="M4387" s="281">
        <x:v>3343</x:v>
      </x:c>
      <x:c r="N4387" s="282"/>
      <x:c r="O4387" s="282" t="s">
        <x:v>101</x:v>
      </x:c>
      <x:c r="P4387" s="282"/>
      <x:c r="Q4387" s="282"/>
      <x:c r="R4387" s="282"/>
      <x:c r="S4387" s="282"/>
      <x:c r="T4387" s="282"/>
      <x:c r="U4387" s="281"/>
      <x:c r="V4387" s="281"/>
      <x:c r="W4387" s="282"/>
      <x:c r="X4387" s="281"/>
      <x:c r="Y4387" s="281"/>
      <x:c r="Z4387" s="282"/>
      <x:c r="AA4387" s="281"/>
      <x:c r="AB4387" s="282"/>
      <x:c r="AC4387" s="282"/>
      <x:c r="AD4387" s="282"/>
      <x:c r="AE4387" s="282"/>
      <x:c r="AF4387" s="282"/>
      <x:c r="AG4387" s="281"/>
      <x:c r="AH4387" s="282"/>
      <x:c r="AI4387" s="282"/>
      <x:c r="AJ4387" s="282"/>
      <x:c r="AK4387" s="282"/>
      <x:c r="AL4387" s="282"/>
      <x:c r="AM4387" s="282"/>
      <x:c r="AN4387" s="282"/>
      <x:c r="AO4387" s="282"/>
      <x:c r="AP4387" s="282"/>
      <x:c r="AQ4387" s="282"/>
      <x:c r="AR4387" s="282"/>
    </x:row>
    <x:row r="4388" spans="1:44" s="38" customFormat="1">
      <x:c r="A4388" s="38">
        <x:v>438200</x:v>
      </x:c>
      <x:c r="B4388" s="280">
        <x:v>904</x:v>
      </x:c>
      <x:c r="C4388" s="16">
        <x:v>11.5333333333333</x:v>
      </x:c>
      <x:c r="D4388" s="281"/>
      <x:c r="E4388" s="281"/>
      <x:c r="F4388" s="281"/>
      <x:c r="G4388" s="281">
        <x:v>4</x:v>
      </x:c>
      <x:c r="H4388" s="282"/>
      <x:c r="I4388" s="282" t="s">
        <x:v>102</x:v>
      </x:c>
      <x:c r="J4388" s="282"/>
      <x:c r="K4388" s="282"/>
      <x:c r="L4388" s="282"/>
      <x:c r="M4388" s="281">
        <x:v>3343</x:v>
      </x:c>
      <x:c r="N4388" s="282"/>
      <x:c r="O4388" s="282" t="s">
        <x:v>101</x:v>
      </x:c>
      <x:c r="P4388" s="282"/>
      <x:c r="Q4388" s="282"/>
      <x:c r="R4388" s="282"/>
      <x:c r="S4388" s="282"/>
      <x:c r="T4388" s="282"/>
      <x:c r="U4388" s="281"/>
      <x:c r="V4388" s="281"/>
      <x:c r="W4388" s="282"/>
      <x:c r="X4388" s="281"/>
      <x:c r="Y4388" s="281"/>
      <x:c r="Z4388" s="282"/>
      <x:c r="AA4388" s="281"/>
      <x:c r="AB4388" s="282"/>
      <x:c r="AC4388" s="282"/>
      <x:c r="AD4388" s="282"/>
      <x:c r="AE4388" s="282"/>
      <x:c r="AF4388" s="282"/>
      <x:c r="AG4388" s="281"/>
      <x:c r="AH4388" s="282"/>
      <x:c r="AI4388" s="282"/>
      <x:c r="AJ4388" s="282"/>
      <x:c r="AK4388" s="282"/>
      <x:c r="AL4388" s="282"/>
      <x:c r="AM4388" s="282"/>
      <x:c r="AN4388" s="282"/>
      <x:c r="AO4388" s="282"/>
      <x:c r="AP4388" s="282"/>
      <x:c r="AQ4388" s="282"/>
      <x:c r="AR4388" s="282"/>
    </x:row>
    <x:row r="4389" spans="1:44" s="38" customFormat="1">
      <x:c r="A4389" s="38">
        <x:v>438300</x:v>
      </x:c>
      <x:c r="B4389" s="280">
        <x:v>904</x:v>
      </x:c>
      <x:c r="C4389" s="16">
        <x:v>11.9333333333333</x:v>
      </x:c>
      <x:c r="D4389" s="281"/>
      <x:c r="E4389" s="281"/>
      <x:c r="F4389" s="281"/>
      <x:c r="G4389" s="281">
        <x:v>5</x:v>
      </x:c>
      <x:c r="H4389" s="282"/>
      <x:c r="I4389" s="282" t="s">
        <x:v>103</x:v>
      </x:c>
      <x:c r="J4389" s="282"/>
      <x:c r="K4389" s="282"/>
      <x:c r="L4389" s="282"/>
      <x:c r="M4389" s="281">
        <x:v>3343</x:v>
      </x:c>
      <x:c r="N4389" s="282"/>
      <x:c r="O4389" s="282" t="s">
        <x:v>101</x:v>
      </x:c>
      <x:c r="P4389" s="282"/>
      <x:c r="Q4389" s="282"/>
      <x:c r="R4389" s="282"/>
      <x:c r="S4389" s="282"/>
      <x:c r="T4389" s="282"/>
      <x:c r="U4389" s="281"/>
      <x:c r="V4389" s="281"/>
      <x:c r="W4389" s="282"/>
      <x:c r="X4389" s="281"/>
      <x:c r="Y4389" s="281"/>
      <x:c r="Z4389" s="282"/>
      <x:c r="AA4389" s="281"/>
      <x:c r="AB4389" s="282"/>
      <x:c r="AC4389" s="282"/>
      <x:c r="AD4389" s="282"/>
      <x:c r="AE4389" s="282"/>
      <x:c r="AF4389" s="282"/>
      <x:c r="AG4389" s="281"/>
      <x:c r="AH4389" s="282"/>
      <x:c r="AI4389" s="282"/>
      <x:c r="AJ4389" s="282"/>
      <x:c r="AK4389" s="282"/>
      <x:c r="AL4389" s="282"/>
      <x:c r="AM4389" s="282"/>
      <x:c r="AN4389" s="282"/>
      <x:c r="AO4389" s="282"/>
      <x:c r="AP4389" s="282"/>
      <x:c r="AQ4389" s="282"/>
      <x:c r="AR4389" s="282"/>
    </x:row>
    <x:row r="4390" spans="1:44" s="38" customFormat="1">
      <x:c r="A4390" s="38">
        <x:v>438400</x:v>
      </x:c>
      <x:c r="B4390" s="280">
        <x:v>904</x:v>
      </x:c>
      <x:c r="C4390" s="16">
        <x:v>12.3333333333333</x:v>
      </x:c>
      <x:c r="D4390" s="281"/>
      <x:c r="E4390" s="281"/>
      <x:c r="F4390" s="281"/>
      <x:c r="G4390" s="281">
        <x:v>5</x:v>
      </x:c>
      <x:c r="H4390" s="282"/>
      <x:c r="I4390" s="282" t="s">
        <x:v>100</x:v>
      </x:c>
      <x:c r="J4390" s="282"/>
      <x:c r="K4390" s="282"/>
      <x:c r="L4390" s="282"/>
      <x:c r="M4390" s="281">
        <x:v>3343</x:v>
      </x:c>
      <x:c r="N4390" s="282"/>
      <x:c r="O4390" s="282" t="s">
        <x:v>101</x:v>
      </x:c>
      <x:c r="P4390" s="282"/>
      <x:c r="Q4390" s="282"/>
      <x:c r="R4390" s="282"/>
      <x:c r="S4390" s="282"/>
      <x:c r="T4390" s="282"/>
      <x:c r="U4390" s="281"/>
      <x:c r="V4390" s="281"/>
      <x:c r="W4390" s="282"/>
      <x:c r="X4390" s="281"/>
      <x:c r="Y4390" s="281"/>
      <x:c r="Z4390" s="282"/>
      <x:c r="AA4390" s="281"/>
      <x:c r="AB4390" s="282"/>
      <x:c r="AC4390" s="282"/>
      <x:c r="AD4390" s="282"/>
      <x:c r="AE4390" s="282"/>
      <x:c r="AF4390" s="282"/>
      <x:c r="AG4390" s="281"/>
      <x:c r="AH4390" s="282"/>
      <x:c r="AI4390" s="282"/>
      <x:c r="AJ4390" s="282"/>
      <x:c r="AK4390" s="282"/>
      <x:c r="AL4390" s="282"/>
      <x:c r="AM4390" s="282"/>
      <x:c r="AN4390" s="282"/>
      <x:c r="AO4390" s="282"/>
      <x:c r="AP4390" s="282"/>
      <x:c r="AQ4390" s="282"/>
      <x:c r="AR4390" s="282"/>
    </x:row>
    <x:row r="4391" spans="1:44" s="38" customFormat="1">
      <x:c r="A4391" s="38">
        <x:v>438500</x:v>
      </x:c>
      <x:c r="B4391" s="280">
        <x:v>904</x:v>
      </x:c>
      <x:c r="C4391" s="16">
        <x:v>12.7666666666667</x:v>
      </x:c>
      <x:c r="D4391" s="281"/>
      <x:c r="E4391" s="281"/>
      <x:c r="F4391" s="281"/>
      <x:c r="G4391" s="281">
        <x:v>4</x:v>
      </x:c>
      <x:c r="H4391" s="282"/>
      <x:c r="I4391" s="282" t="s">
        <x:v>104</x:v>
      </x:c>
      <x:c r="J4391" s="282"/>
      <x:c r="K4391" s="282"/>
      <x:c r="L4391" s="282"/>
      <x:c r="M4391" s="281">
        <x:v>3343</x:v>
      </x:c>
      <x:c r="N4391" s="282"/>
      <x:c r="O4391" s="282" t="s">
        <x:v>101</x:v>
      </x:c>
      <x:c r="P4391" s="282"/>
      <x:c r="Q4391" s="282"/>
      <x:c r="R4391" s="282"/>
      <x:c r="S4391" s="282"/>
      <x:c r="T4391" s="282"/>
      <x:c r="U4391" s="281"/>
      <x:c r="V4391" s="281"/>
      <x:c r="W4391" s="282"/>
      <x:c r="X4391" s="281"/>
      <x:c r="Y4391" s="281"/>
      <x:c r="Z4391" s="282"/>
      <x:c r="AA4391" s="281"/>
      <x:c r="AB4391" s="282"/>
      <x:c r="AC4391" s="282"/>
      <x:c r="AD4391" s="282"/>
      <x:c r="AE4391" s="282"/>
      <x:c r="AF4391" s="282"/>
      <x:c r="AG4391" s="281"/>
      <x:c r="AH4391" s="282"/>
      <x:c r="AI4391" s="282"/>
      <x:c r="AJ4391" s="282"/>
      <x:c r="AK4391" s="282"/>
      <x:c r="AL4391" s="282"/>
      <x:c r="AM4391" s="282"/>
      <x:c r="AN4391" s="282"/>
      <x:c r="AO4391" s="282"/>
      <x:c r="AP4391" s="282"/>
      <x:c r="AQ4391" s="282"/>
      <x:c r="AR4391" s="282"/>
    </x:row>
    <x:row r="4392" spans="1:44" s="38" customFormat="1">
      <x:c r="A4392" s="38">
        <x:v>438600</x:v>
      </x:c>
      <x:c r="B4392" s="280">
        <x:v>904</x:v>
      </x:c>
      <x:c r="C4392" s="16">
        <x:v>13.7</x:v>
      </x:c>
      <x:c r="D4392" s="281"/>
      <x:c r="E4392" s="281"/>
      <x:c r="F4392" s="281"/>
      <x:c r="G4392" s="281">
        <x:v>4</x:v>
      </x:c>
      <x:c r="H4392" s="282"/>
      <x:c r="I4392" s="282" t="s">
        <x:v>103</x:v>
      </x:c>
      <x:c r="J4392" s="282"/>
      <x:c r="K4392" s="282"/>
      <x:c r="L4392" s="282"/>
      <x:c r="M4392" s="281">
        <x:v>3343</x:v>
      </x:c>
      <x:c r="N4392" s="282"/>
      <x:c r="O4392" s="282" t="s">
        <x:v>101</x:v>
      </x:c>
      <x:c r="P4392" s="282"/>
      <x:c r="Q4392" s="282"/>
      <x:c r="R4392" s="282"/>
      <x:c r="S4392" s="282"/>
      <x:c r="T4392" s="282"/>
      <x:c r="U4392" s="281"/>
      <x:c r="V4392" s="281"/>
      <x:c r="W4392" s="282"/>
      <x:c r="X4392" s="281"/>
      <x:c r="Y4392" s="281"/>
      <x:c r="Z4392" s="282"/>
      <x:c r="AA4392" s="281"/>
      <x:c r="AB4392" s="282"/>
      <x:c r="AC4392" s="282"/>
      <x:c r="AD4392" s="282"/>
      <x:c r="AE4392" s="282"/>
      <x:c r="AF4392" s="282"/>
      <x:c r="AG4392" s="281"/>
      <x:c r="AH4392" s="282"/>
      <x:c r="AI4392" s="282"/>
      <x:c r="AJ4392" s="282"/>
      <x:c r="AK4392" s="282"/>
      <x:c r="AL4392" s="282"/>
      <x:c r="AM4392" s="282"/>
      <x:c r="AN4392" s="282"/>
      <x:c r="AO4392" s="282"/>
      <x:c r="AP4392" s="282"/>
      <x:c r="AQ4392" s="282"/>
      <x:c r="AR4392" s="282"/>
    </x:row>
    <x:row r="4393" spans="1:44" s="38" customFormat="1">
      <x:c r="A4393" s="38">
        <x:v>438700</x:v>
      </x:c>
      <x:c r="B4393" s="280">
        <x:v>905</x:v>
      </x:c>
      <x:c r="C4393" s="16">
        <x:v>6.26666666666667</x:v>
      </x:c>
      <x:c r="D4393" s="281"/>
      <x:c r="E4393" s="281"/>
      <x:c r="F4393" s="281"/>
      <x:c r="G4393" s="281">
        <x:v>3</x:v>
      </x:c>
      <x:c r="H4393" s="282"/>
      <x:c r="I4393" s="282" t="s">
        <x:v>104</x:v>
      </x:c>
      <x:c r="J4393" s="282"/>
      <x:c r="K4393" s="282"/>
      <x:c r="L4393" s="282"/>
      <x:c r="M4393" s="281">
        <x:v>3345</x:v>
      </x:c>
      <x:c r="N4393" s="282"/>
      <x:c r="O4393" s="282" t="s">
        <x:v>300</x:v>
      </x:c>
      <x:c r="P4393" s="282"/>
      <x:c r="Q4393" s="282"/>
      <x:c r="R4393" s="282"/>
      <x:c r="S4393" s="282"/>
      <x:c r="T4393" s="282"/>
      <x:c r="U4393" s="281"/>
      <x:c r="V4393" s="281"/>
      <x:c r="W4393" s="282"/>
      <x:c r="X4393" s="281"/>
      <x:c r="Y4393" s="281"/>
      <x:c r="Z4393" s="282"/>
      <x:c r="AA4393" s="281"/>
      <x:c r="AB4393" s="282"/>
      <x:c r="AC4393" s="282"/>
      <x:c r="AD4393" s="282"/>
      <x:c r="AE4393" s="282"/>
      <x:c r="AF4393" s="282"/>
      <x:c r="AG4393" s="281"/>
      <x:c r="AH4393" s="282"/>
      <x:c r="AI4393" s="282"/>
      <x:c r="AJ4393" s="282"/>
      <x:c r="AK4393" s="282"/>
      <x:c r="AL4393" s="282"/>
      <x:c r="AM4393" s="282"/>
      <x:c r="AN4393" s="282"/>
      <x:c r="AO4393" s="282"/>
      <x:c r="AP4393" s="282"/>
      <x:c r="AQ4393" s="282"/>
      <x:c r="AR4393" s="282"/>
    </x:row>
    <x:row r="4394" spans="1:44" s="38" customFormat="1">
      <x:c r="A4394" s="38">
        <x:v>438800</x:v>
      </x:c>
      <x:c r="B4394" s="280">
        <x:v>905</x:v>
      </x:c>
      <x:c r="C4394" s="16">
        <x:v>6.6</x:v>
      </x:c>
      <x:c r="D4394" s="281"/>
      <x:c r="E4394" s="281"/>
      <x:c r="F4394" s="281"/>
      <x:c r="G4394" s="281">
        <x:v>6</x:v>
      </x:c>
      <x:c r="H4394" s="282"/>
      <x:c r="I4394" s="282" t="s">
        <x:v>102</x:v>
      </x:c>
      <x:c r="J4394" s="282"/>
      <x:c r="K4394" s="282"/>
      <x:c r="L4394" s="282"/>
      <x:c r="M4394" s="281">
        <x:v>3345</x:v>
      </x:c>
      <x:c r="N4394" s="282"/>
      <x:c r="O4394" s="282" t="s">
        <x:v>178</x:v>
      </x:c>
      <x:c r="P4394" s="282"/>
      <x:c r="Q4394" s="282"/>
      <x:c r="R4394" s="282"/>
      <x:c r="S4394" s="282"/>
      <x:c r="T4394" s="282"/>
      <x:c r="U4394" s="281"/>
      <x:c r="V4394" s="281"/>
      <x:c r="W4394" s="282"/>
      <x:c r="X4394" s="281"/>
      <x:c r="Y4394" s="281"/>
      <x:c r="Z4394" s="282"/>
      <x:c r="AA4394" s="281"/>
      <x:c r="AB4394" s="282"/>
      <x:c r="AC4394" s="282"/>
      <x:c r="AD4394" s="282"/>
      <x:c r="AE4394" s="282"/>
      <x:c r="AF4394" s="282"/>
      <x:c r="AG4394" s="281"/>
      <x:c r="AH4394" s="282"/>
      <x:c r="AI4394" s="282"/>
      <x:c r="AJ4394" s="282"/>
      <x:c r="AK4394" s="282"/>
      <x:c r="AL4394" s="282"/>
      <x:c r="AM4394" s="282"/>
      <x:c r="AN4394" s="282"/>
      <x:c r="AO4394" s="282"/>
      <x:c r="AP4394" s="282"/>
      <x:c r="AQ4394" s="282"/>
      <x:c r="AR4394" s="282"/>
    </x:row>
    <x:row r="4395" spans="1:44" s="38" customFormat="1">
      <x:c r="A4395" s="38">
        <x:v>438900</x:v>
      </x:c>
      <x:c r="B4395" s="280">
        <x:v>905</x:v>
      </x:c>
      <x:c r="C4395" s="16">
        <x:v>6.93333333333333</x:v>
      </x:c>
      <x:c r="D4395" s="281"/>
      <x:c r="E4395" s="281"/>
      <x:c r="F4395" s="281"/>
      <x:c r="G4395" s="281">
        <x:v>2</x:v>
      </x:c>
      <x:c r="H4395" s="282"/>
      <x:c r="I4395" s="282" t="s">
        <x:v>103</x:v>
      </x:c>
      <x:c r="J4395" s="282"/>
      <x:c r="K4395" s="282"/>
      <x:c r="L4395" s="282"/>
      <x:c r="M4395" s="281">
        <x:v>3345</x:v>
      </x:c>
      <x:c r="N4395" s="282"/>
      <x:c r="O4395" s="282" t="s">
        <x:v>101</x:v>
      </x:c>
      <x:c r="P4395" s="282"/>
      <x:c r="Q4395" s="282"/>
      <x:c r="R4395" s="282"/>
      <x:c r="S4395" s="282"/>
      <x:c r="T4395" s="282"/>
      <x:c r="U4395" s="281"/>
      <x:c r="V4395" s="281"/>
      <x:c r="W4395" s="282"/>
      <x:c r="X4395" s="281"/>
      <x:c r="Y4395" s="281"/>
      <x:c r="Z4395" s="282"/>
      <x:c r="AA4395" s="281"/>
      <x:c r="AB4395" s="282"/>
      <x:c r="AC4395" s="282"/>
      <x:c r="AD4395" s="282"/>
      <x:c r="AE4395" s="282"/>
      <x:c r="AF4395" s="282"/>
      <x:c r="AG4395" s="281"/>
      <x:c r="AH4395" s="282"/>
      <x:c r="AI4395" s="282"/>
      <x:c r="AJ4395" s="282"/>
      <x:c r="AK4395" s="282"/>
      <x:c r="AL4395" s="282"/>
      <x:c r="AM4395" s="282"/>
      <x:c r="AN4395" s="282"/>
      <x:c r="AO4395" s="282"/>
      <x:c r="AP4395" s="282"/>
      <x:c r="AQ4395" s="282"/>
      <x:c r="AR4395" s="282"/>
    </x:row>
    <x:row r="4396" spans="1:44" s="38" customFormat="1">
      <x:c r="A4396" s="38">
        <x:v>439000</x:v>
      </x:c>
      <x:c r="B4396" s="280">
        <x:v>905</x:v>
      </x:c>
      <x:c r="C4396" s="16">
        <x:v>7.26666666666667</x:v>
      </x:c>
      <x:c r="D4396" s="281"/>
      <x:c r="E4396" s="281"/>
      <x:c r="F4396" s="281"/>
      <x:c r="G4396" s="281">
        <x:v>4</x:v>
      </x:c>
      <x:c r="H4396" s="282"/>
      <x:c r="I4396" s="282" t="s">
        <x:v>100</x:v>
      </x:c>
      <x:c r="J4396" s="282"/>
      <x:c r="K4396" s="282"/>
      <x:c r="L4396" s="282"/>
      <x:c r="M4396" s="281">
        <x:v>3345</x:v>
      </x:c>
      <x:c r="N4396" s="282"/>
      <x:c r="O4396" s="282" t="s">
        <x:v>301</x:v>
      </x:c>
      <x:c r="P4396" s="282"/>
      <x:c r="Q4396" s="282"/>
      <x:c r="R4396" s="282"/>
      <x:c r="S4396" s="282"/>
      <x:c r="T4396" s="282"/>
      <x:c r="U4396" s="281"/>
      <x:c r="V4396" s="281"/>
      <x:c r="W4396" s="282"/>
      <x:c r="X4396" s="281"/>
      <x:c r="Y4396" s="281"/>
      <x:c r="Z4396" s="282"/>
      <x:c r="AA4396" s="281"/>
      <x:c r="AB4396" s="282"/>
      <x:c r="AC4396" s="282"/>
      <x:c r="AD4396" s="282"/>
      <x:c r="AE4396" s="282"/>
      <x:c r="AF4396" s="282"/>
      <x:c r="AG4396" s="281"/>
      <x:c r="AH4396" s="282"/>
      <x:c r="AI4396" s="282"/>
      <x:c r="AJ4396" s="282"/>
      <x:c r="AK4396" s="282"/>
      <x:c r="AL4396" s="282"/>
      <x:c r="AM4396" s="282"/>
      <x:c r="AN4396" s="282"/>
      <x:c r="AO4396" s="282"/>
      <x:c r="AP4396" s="282"/>
      <x:c r="AQ4396" s="282"/>
      <x:c r="AR4396" s="282"/>
    </x:row>
    <x:row r="4397" spans="1:44" s="38" customFormat="1">
      <x:c r="A4397" s="38">
        <x:v>439100</x:v>
      </x:c>
      <x:c r="B4397" s="280">
        <x:v>905</x:v>
      </x:c>
      <x:c r="C4397" s="16">
        <x:v>7.86666666666667</x:v>
      </x:c>
      <x:c r="D4397" s="281">
        <x:v>1</x:v>
      </x:c>
      <x:c r="E4397" s="281"/>
      <x:c r="F4397" s="281"/>
      <x:c r="J4397" s="282"/>
      <x:c r="K4397" s="282"/>
      <x:c r="L4397" s="282"/>
      <x:c r="M4397" s="281">
        <x:v>3347</x:v>
      </x:c>
      <x:c r="N4397" s="282"/>
      <x:c r="O4397" s="206" t="s">
        <x:v>116</x:v>
      </x:c>
      <x:c r="P4397" s="282" t="s">
        <x:v>679</x:v>
      </x:c>
      <x:c r="Q4397" s="282"/>
      <x:c r="R4397" s="282"/>
      <x:c r="S4397" s="282"/>
      <x:c r="T4397" s="282"/>
      <x:c r="U4397" s="281"/>
      <x:c r="V4397" s="281"/>
      <x:c r="W4397" s="282"/>
      <x:c r="X4397" s="281"/>
      <x:c r="Y4397" s="281"/>
      <x:c r="Z4397" s="282"/>
      <x:c r="AA4397" s="281"/>
      <x:c r="AB4397" s="282"/>
      <x:c r="AC4397" s="282"/>
      <x:c r="AD4397" s="282"/>
      <x:c r="AE4397" s="282"/>
      <x:c r="AF4397" s="282"/>
      <x:c r="AG4397" s="281"/>
      <x:c r="AH4397" s="282"/>
      <x:c r="AI4397" s="282"/>
      <x:c r="AJ4397" s="282"/>
      <x:c r="AK4397" s="282"/>
      <x:c r="AL4397" s="282"/>
      <x:c r="AM4397" s="282"/>
      <x:c r="AN4397" s="282"/>
      <x:c r="AO4397" s="282"/>
      <x:c r="AP4397" s="282"/>
      <x:c r="AQ4397" s="282"/>
      <x:c r="AR4397" s="282"/>
    </x:row>
    <x:row r="4398" spans="1:44" s="38" customFormat="1">
      <x:c r="A4398" s="38">
        <x:v>439200</x:v>
      </x:c>
      <x:c r="B4398" s="280">
        <x:v>905</x:v>
      </x:c>
      <x:c r="C4398" s="16">
        <x:v>8.26666666666667</x:v>
      </x:c>
      <x:c r="D4398" s="281"/>
      <x:c r="E4398" s="281"/>
      <x:c r="F4398" s="281"/>
      <x:c r="G4398" s="281">
        <x:v>10</x:v>
      </x:c>
      <x:c r="H4398" s="282"/>
      <x:c r="I4398" s="282" t="s">
        <x:v>102</x:v>
      </x:c>
      <x:c r="J4398" s="282"/>
      <x:c r="K4398" s="282"/>
      <x:c r="L4398" s="282"/>
      <x:c r="M4398" s="281"/>
      <x:c r="N4398" s="282"/>
      <x:c r="O4398" s="206"/>
      <x:c r="P4398" s="282"/>
      <x:c r="Q4398" s="282"/>
      <x:c r="R4398" s="282"/>
      <x:c r="S4398" s="282"/>
      <x:c r="T4398" s="282"/>
      <x:c r="U4398" s="281"/>
      <x:c r="V4398" s="281"/>
      <x:c r="W4398" s="282"/>
      <x:c r="X4398" s="281"/>
      <x:c r="Y4398" s="281"/>
      <x:c r="Z4398" s="282"/>
      <x:c r="AA4398" s="281"/>
      <x:c r="AB4398" s="282"/>
      <x:c r="AC4398" s="282"/>
      <x:c r="AD4398" s="282"/>
      <x:c r="AE4398" s="282"/>
      <x:c r="AF4398" s="282"/>
      <x:c r="AG4398" s="281"/>
      <x:c r="AH4398" s="282"/>
      <x:c r="AI4398" s="282"/>
      <x:c r="AJ4398" s="282"/>
      <x:c r="AK4398" s="282"/>
      <x:c r="AL4398" s="282"/>
      <x:c r="AM4398" s="282"/>
      <x:c r="AN4398" s="282"/>
      <x:c r="AO4398" s="282"/>
      <x:c r="AP4398" s="282"/>
      <x:c r="AQ4398" s="282"/>
      <x:c r="AR4398" s="282"/>
    </x:row>
    <x:row r="4399" spans="1:44" s="38" customFormat="1">
      <x:c r="A4399" s="38">
        <x:v>439300</x:v>
      </x:c>
      <x:c r="B4399" s="283">
        <x:v>906</x:v>
      </x:c>
      <x:c r="C4399" s="16">
        <x:v>15.7</x:v>
      </x:c>
      <x:c r="D4399" s="281"/>
      <x:c r="E4399" s="281"/>
      <x:c r="F4399" s="281"/>
      <x:c r="G4399" s="281">
        <x:v>10</x:v>
      </x:c>
      <x:c r="H4399" s="282"/>
      <x:c r="I4399" s="282" t="s">
        <x:v>110</x:v>
      </x:c>
      <x:c r="J4399" s="281">
        <x:v>0.8</x:v>
      </x:c>
      <x:c r="K4399" s="282"/>
      <x:c r="L4399" s="282"/>
      <x:c r="M4399" s="281"/>
      <x:c r="N4399" s="282"/>
      <x:c r="O4399" s="206"/>
      <x:c r="P4399" s="282"/>
      <x:c r="Q4399" s="282"/>
      <x:c r="R4399" s="282"/>
      <x:c r="S4399" s="282"/>
      <x:c r="T4399" s="282"/>
      <x:c r="U4399" s="281"/>
      <x:c r="V4399" s="281"/>
      <x:c r="W4399" s="282"/>
      <x:c r="X4399" s="281"/>
      <x:c r="Y4399" s="281"/>
      <x:c r="Z4399" s="282"/>
      <x:c r="AA4399" s="281"/>
      <x:c r="AB4399" s="282"/>
      <x:c r="AC4399" s="282"/>
      <x:c r="AD4399" s="282"/>
      <x:c r="AE4399" s="282"/>
      <x:c r="AF4399" s="282"/>
      <x:c r="AG4399" s="281"/>
      <x:c r="AH4399" s="282"/>
      <x:c r="AI4399" s="282"/>
      <x:c r="AJ4399" s="282"/>
      <x:c r="AK4399" s="282"/>
      <x:c r="AL4399" s="282"/>
      <x:c r="AM4399" s="282"/>
      <x:c r="AN4399" s="282"/>
      <x:c r="AO4399" s="282"/>
      <x:c r="AP4399" s="282"/>
      <x:c r="AQ4399" s="282"/>
      <x:c r="AR4399" s="282"/>
    </x:row>
    <x:row r="4400" spans="1:44" s="39" customFormat="1">
      <x:c r="A4400" s="39">
        <x:v>439400</x:v>
      </x:c>
      <x:c r="B4400" s="284">
        <x:v>907</x:v>
      </x:c>
      <x:c r="C4400" s="3">
        <x:v>0.4</x:v>
      </x:c>
      <x:c r="D4400" s="285"/>
      <x:c r="E4400" s="285"/>
      <x:c r="F4400" s="285"/>
      <x:c r="G4400" s="285">
        <x:v>3</x:v>
      </x:c>
      <x:c r="H4400" s="286"/>
      <x:c r="I4400" s="286" t="s">
        <x:v>104</x:v>
      </x:c>
      <x:c r="J4400" s="285"/>
      <x:c r="K4400" s="286"/>
      <x:c r="L4400" s="286"/>
      <x:c r="M4400" s="285">
        <x:v>3356</x:v>
      </x:c>
      <x:c r="N4400" s="286"/>
      <x:c r="O4400" s="282" t="s">
        <x:v>101</x:v>
      </x:c>
      <x:c r="P4400" s="286"/>
      <x:c r="Q4400" s="286"/>
      <x:c r="R4400" s="286"/>
      <x:c r="S4400" s="286"/>
      <x:c r="T4400" s="286"/>
      <x:c r="U4400" s="285"/>
      <x:c r="V4400" s="285"/>
      <x:c r="W4400" s="286"/>
      <x:c r="X4400" s="285"/>
      <x:c r="Y4400" s="285"/>
      <x:c r="Z4400" s="286"/>
      <x:c r="AA4400" s="285"/>
      <x:c r="AB4400" s="286"/>
      <x:c r="AC4400" s="286"/>
      <x:c r="AD4400" s="286"/>
      <x:c r="AE4400" s="286"/>
      <x:c r="AF4400" s="286"/>
      <x:c r="AG4400" s="285">
        <x:v>1</x:v>
      </x:c>
      <x:c r="AH4400" s="286"/>
      <x:c r="AI4400" s="286"/>
      <x:c r="AJ4400" s="286"/>
      <x:c r="AK4400" s="286"/>
      <x:c r="AL4400" s="286"/>
      <x:c r="AM4400" s="286"/>
      <x:c r="AN4400" s="286"/>
      <x:c r="AO4400" s="286"/>
      <x:c r="AP4400" s="286"/>
      <x:c r="AQ4400" s="286"/>
      <x:c r="AR4400" s="286"/>
    </x:row>
    <x:row r="4401" spans="1:44" s="39" customFormat="1">
      <x:c r="A4401" s="39">
        <x:v>439500</x:v>
      </x:c>
      <x:c r="B4401" s="284">
        <x:v>907</x:v>
      </x:c>
      <x:c r="C4401" s="3">
        <x:v>0.666666666666667</x:v>
      </x:c>
      <x:c r="D4401" s="285"/>
      <x:c r="E4401" s="285"/>
      <x:c r="F4401" s="285"/>
      <x:c r="G4401" s="285">
        <x:v>4</x:v>
      </x:c>
      <x:c r="H4401" s="286"/>
      <x:c r="I4401" s="286" t="s">
        <x:v>103</x:v>
      </x:c>
      <x:c r="J4401" s="285"/>
      <x:c r="K4401" s="286"/>
      <x:c r="L4401" s="286"/>
      <x:c r="M4401" s="285">
        <x:v>3361</x:v>
      </x:c>
      <x:c r="N4401" s="286"/>
      <x:c r="O4401" s="282" t="s">
        <x:v>101</x:v>
      </x:c>
      <x:c r="P4401" s="286"/>
      <x:c r="Q4401" s="286"/>
      <x:c r="R4401" s="286"/>
      <x:c r="S4401" s="286"/>
      <x:c r="T4401" s="286"/>
      <x:c r="U4401" s="285"/>
      <x:c r="V4401" s="285"/>
      <x:c r="W4401" s="286"/>
      <x:c r="X4401" s="285"/>
      <x:c r="Y4401" s="285"/>
      <x:c r="Z4401" s="286"/>
      <x:c r="AA4401" s="285"/>
      <x:c r="AB4401" s="286"/>
      <x:c r="AC4401" s="286"/>
      <x:c r="AD4401" s="286"/>
      <x:c r="AE4401" s="286"/>
      <x:c r="AF4401" s="286"/>
      <x:c r="AG4401" s="285">
        <x:v>1</x:v>
      </x:c>
      <x:c r="AH4401" s="286"/>
      <x:c r="AI4401" s="286"/>
      <x:c r="AJ4401" s="286"/>
      <x:c r="AK4401" s="286"/>
      <x:c r="AL4401" s="286"/>
      <x:c r="AM4401" s="286"/>
      <x:c r="AN4401" s="286"/>
      <x:c r="AO4401" s="286"/>
      <x:c r="AP4401" s="286"/>
      <x:c r="AQ4401" s="286"/>
      <x:c r="AR4401" s="286"/>
    </x:row>
    <x:row r="4402" spans="1:44" s="39" customFormat="1">
      <x:c r="A4402" s="39">
        <x:v>439600</x:v>
      </x:c>
      <x:c r="B4402" s="284">
        <x:v>907</x:v>
      </x:c>
      <x:c r="C4402" s="3">
        <x:v>2.3</x:v>
      </x:c>
      <x:c r="D4402" s="285"/>
      <x:c r="E4402" s="285"/>
      <x:c r="F4402" s="285"/>
      <x:c r="G4402" s="285">
        <x:v>8</x:v>
      </x:c>
      <x:c r="H4402" s="286"/>
      <x:c r="I4402" s="286" t="s">
        <x:v>102</x:v>
      </x:c>
      <x:c r="J4402" s="285"/>
      <x:c r="K4402" s="286"/>
      <x:c r="L4402" s="286"/>
      <x:c r="M4402" s="285">
        <x:v>3362</x:v>
      </x:c>
      <x:c r="N4402" s="286"/>
      <x:c r="O4402" s="282" t="s">
        <x:v>101</x:v>
      </x:c>
      <x:c r="P4402" s="286"/>
      <x:c r="Q4402" s="286"/>
      <x:c r="R4402" s="286"/>
      <x:c r="S4402" s="286"/>
      <x:c r="T4402" s="286"/>
      <x:c r="U4402" s="285"/>
      <x:c r="V4402" s="285"/>
      <x:c r="W4402" s="286"/>
      <x:c r="X4402" s="285"/>
      <x:c r="Y4402" s="285"/>
      <x:c r="Z4402" s="286"/>
      <x:c r="AA4402" s="285"/>
      <x:c r="AB4402" s="286"/>
      <x:c r="AC4402" s="286"/>
      <x:c r="AD4402" s="286"/>
      <x:c r="AE4402" s="286"/>
      <x:c r="AF4402" s="286"/>
      <x:c r="AG4402" s="285">
        <x:v>2</x:v>
      </x:c>
      <x:c r="AH4402" s="286"/>
      <x:c r="AI4402" s="286"/>
      <x:c r="AJ4402" s="286"/>
      <x:c r="AK4402" s="286"/>
      <x:c r="AL4402" s="286"/>
      <x:c r="AM4402" s="286"/>
      <x:c r="AN4402" s="286"/>
      <x:c r="AO4402" s="286"/>
      <x:c r="AP4402" s="286"/>
      <x:c r="AQ4402" s="286"/>
      <x:c r="AR4402" s="286"/>
    </x:row>
    <x:row r="4403" spans="1:44" s="39" customFormat="1">
      <x:c r="A4403" s="39">
        <x:v>439700</x:v>
      </x:c>
      <x:c r="B4403" s="284">
        <x:v>907</x:v>
      </x:c>
      <x:c r="C4403" s="3">
        <x:v>2.5</x:v>
      </x:c>
      <x:c r="D4403" s="285">
        <x:v>1</x:v>
      </x:c>
      <x:c r="E4403" s="285"/>
      <x:c r="F4403" s="285"/>
      <x:c r="G4403" s="285"/>
      <x:c r="H4403" s="286"/>
      <x:c r="I4403" s="286"/>
      <x:c r="J4403" s="285"/>
      <x:c r="K4403" s="286"/>
      <x:c r="L4403" s="286"/>
      <x:c r="M4403" s="285"/>
      <x:c r="N4403" s="286"/>
      <x:c r="O4403" s="282"/>
      <x:c r="P4403" s="286"/>
      <x:c r="Q4403" s="286"/>
      <x:c r="R4403" s="286"/>
      <x:c r="S4403" s="286"/>
      <x:c r="T4403" s="286"/>
      <x:c r="U4403" s="285"/>
      <x:c r="V4403" s="285"/>
      <x:c r="W4403" s="286"/>
      <x:c r="X4403" s="285"/>
      <x:c r="Y4403" s="285"/>
      <x:c r="Z4403" s="286"/>
      <x:c r="AA4403" s="285"/>
      <x:c r="AB4403" s="286"/>
      <x:c r="AC4403" s="286"/>
      <x:c r="AD4403" s="286"/>
      <x:c r="AE4403" s="286"/>
      <x:c r="AF4403" s="286"/>
      <x:c r="AG4403" s="285">
        <x:v>2</x:v>
      </x:c>
      <x:c r="AH4403" s="286"/>
      <x:c r="AI4403" s="286"/>
      <x:c r="AJ4403" s="286"/>
      <x:c r="AK4403" s="286"/>
      <x:c r="AL4403" s="286"/>
      <x:c r="AM4403" s="286"/>
      <x:c r="AN4403" s="286"/>
      <x:c r="AO4403" s="286"/>
      <x:c r="AP4403" s="286"/>
      <x:c r="AQ4403" s="286"/>
      <x:c r="AR4403" s="286"/>
    </x:row>
    <x:row r="4404" spans="1:44" s="39" customFormat="1" ht="16" customHeight="1">
      <x:c r="A4404" s="39">
        <x:v>439800</x:v>
      </x:c>
      <x:c r="B4404" s="284">
        <x:v>908</x:v>
      </x:c>
      <x:c r="C4404" s="3">
        <x:v>0.866666666666667</x:v>
      </x:c>
      <x:c r="D4404" s="285"/>
      <x:c r="E4404" s="285"/>
      <x:c r="F4404" s="285"/>
      <x:c r="G4404" s="285">
        <x:v>8</x:v>
      </x:c>
      <x:c r="H4404" s="286"/>
      <x:c r="I4404" s="286" t="s">
        <x:v>102</x:v>
      </x:c>
      <x:c r="J4404" s="285"/>
      <x:c r="K4404" s="286"/>
      <x:c r="L4404" s="286"/>
      <x:c r="M4404" s="285">
        <x:v>3359</x:v>
      </x:c>
      <x:c r="N4404" s="286"/>
      <x:c r="O4404" s="282" t="s">
        <x:v>101</x:v>
      </x:c>
      <x:c r="P4404" s="286"/>
      <x:c r="Q4404" s="286"/>
      <x:c r="R4404" s="286"/>
      <x:c r="S4404" s="286"/>
      <x:c r="T4404" s="286"/>
      <x:c r="U4404" s="285"/>
      <x:c r="V4404" s="285"/>
      <x:c r="W4404" s="286"/>
      <x:c r="X4404" s="285"/>
      <x:c r="Y4404" s="285"/>
      <x:c r="Z4404" s="286"/>
      <x:c r="AA4404" s="285"/>
      <x:c r="AB4404" s="286"/>
      <x:c r="AC4404" s="286"/>
      <x:c r="AD4404" s="286"/>
      <x:c r="AE4404" s="286"/>
      <x:c r="AF4404" s="286"/>
      <x:c r="AG4404" s="285">
        <x:v>2</x:v>
      </x:c>
      <x:c r="AH4404" s="286" t="s">
        <x:v>410</x:v>
      </x:c>
      <x:c r="AI4404" s="286"/>
      <x:c r="AJ4404" s="286"/>
      <x:c r="AK4404" s="286"/>
      <x:c r="AL4404" s="286"/>
      <x:c r="AM4404" s="286"/>
      <x:c r="AN4404" s="286"/>
      <x:c r="AO4404" s="286"/>
      <x:c r="AP4404" s="286"/>
      <x:c r="AQ4404" s="286"/>
      <x:c r="AR4404" s="286"/>
    </x:row>
    <x:row r="4405" spans="1:44" s="39" customFormat="1">
      <x:c r="A4405" s="39">
        <x:v>439900</x:v>
      </x:c>
      <x:c r="B4405" s="284">
        <x:v>909</x:v>
      </x:c>
      <x:c r="C4405" s="3">
        <x:v>0.933333333333333</x:v>
      </x:c>
      <x:c r="D4405" s="285"/>
      <x:c r="E4405" s="285"/>
      <x:c r="F4405" s="285"/>
      <x:c r="G4405" s="285">
        <x:v>5</x:v>
      </x:c>
      <x:c r="H4405" s="286"/>
      <x:c r="I4405" s="286" t="s">
        <x:v>100</x:v>
      </x:c>
      <x:c r="J4405" s="285"/>
      <x:c r="K4405" s="286"/>
      <x:c r="L4405" s="286"/>
      <x:c r="M4405" s="39">
        <x:v>3361</x:v>
      </x:c>
      <x:c r="N4405" s="286"/>
      <x:c r="O4405" s="282" t="s">
        <x:v>101</x:v>
      </x:c>
      <x:c r="P4405" s="286"/>
      <x:c r="Q4405" s="286"/>
      <x:c r="R4405" s="286"/>
      <x:c r="S4405" s="3" t="s">
        <x:v>204</x:v>
      </x:c>
      <x:c r="T4405" s="286" t="s">
        <x:v>680</x:v>
      </x:c>
      <x:c r="U4405" s="285"/>
      <x:c r="V4405" s="285"/>
      <x:c r="W4405" s="286"/>
      <x:c r="X4405" s="285"/>
      <x:c r="Y4405" s="285"/>
      <x:c r="Z4405" s="286"/>
      <x:c r="AA4405" s="285"/>
      <x:c r="AB4405" s="286"/>
      <x:c r="AC4405" s="286"/>
      <x:c r="AD4405" s="286"/>
      <x:c r="AE4405" s="286"/>
      <x:c r="AF4405" s="286"/>
      <x:c r="AG4405" s="285">
        <x:v>1</x:v>
      </x:c>
      <x:c r="AH4405" s="286"/>
      <x:c r="AI4405" s="286" t="s">
        <x:v>681</x:v>
      </x:c>
      <x:c r="AJ4405" s="286" t="s">
        <x:v>647</x:v>
      </x:c>
      <x:c r="AK4405" s="286"/>
      <x:c r="AL4405" s="286"/>
      <x:c r="AM4405" s="286"/>
      <x:c r="AN4405" s="286"/>
      <x:c r="AO4405" s="286"/>
      <x:c r="AP4405" s="286"/>
      <x:c r="AQ4405" s="286"/>
      <x:c r="AR4405" s="286"/>
    </x:row>
    <x:row r="4406" spans="1:44" s="39" customFormat="1">
      <x:c r="A4406" s="39">
        <x:v>440000</x:v>
      </x:c>
      <x:c r="B4406" s="284">
        <x:v>909</x:v>
      </x:c>
      <x:c r="C4406" s="3">
        <x:v>1.9</x:v>
      </x:c>
      <x:c r="D4406" s="285"/>
      <x:c r="E4406" s="285"/>
      <x:c r="F4406" s="285"/>
      <x:c r="G4406" s="285">
        <x:v>8</x:v>
      </x:c>
      <x:c r="H4406" s="286"/>
      <x:c r="I4406" s="286" t="s">
        <x:v>110</x:v>
      </x:c>
      <x:c r="J4406" s="285">
        <x:v>0.4</x:v>
      </x:c>
      <x:c r="K4406" s="286"/>
      <x:c r="L4406" s="286"/>
      <x:c r="M4406" s="39">
        <x:v>3362</x:v>
      </x:c>
      <x:c r="N4406" s="286"/>
      <x:c r="O4406" s="282" t="s">
        <x:v>101</x:v>
      </x:c>
      <x:c r="P4406" s="286"/>
      <x:c r="Q4406" s="286"/>
      <x:c r="R4406" s="286"/>
      <x:c r="S4406" s="3"/>
      <x:c r="T4406" s="286"/>
      <x:c r="U4406" s="285"/>
      <x:c r="V4406" s="285"/>
      <x:c r="W4406" s="286"/>
      <x:c r="X4406" s="285"/>
      <x:c r="Y4406" s="285"/>
      <x:c r="Z4406" s="286"/>
      <x:c r="AA4406" s="285"/>
      <x:c r="AB4406" s="286"/>
      <x:c r="AC4406" s="286"/>
      <x:c r="AD4406" s="286"/>
      <x:c r="AE4406" s="286"/>
      <x:c r="AF4406" s="286"/>
      <x:c r="AG4406" s="285">
        <x:v>2</x:v>
      </x:c>
      <x:c r="AH4406" s="286"/>
      <x:c r="AI4406" s="286"/>
      <x:c r="AJ4406" s="286"/>
      <x:c r="AK4406" s="286"/>
      <x:c r="AL4406" s="286"/>
      <x:c r="AM4406" s="286"/>
      <x:c r="AN4406" s="286"/>
      <x:c r="AO4406" s="286"/>
      <x:c r="AP4406" s="286"/>
      <x:c r="AQ4406" s="286"/>
      <x:c r="AR4406" s="286"/>
    </x:row>
    <x:row r="4407" spans="1:44" s="39" customFormat="1">
      <x:c r="A4407" s="39">
        <x:v>440100</x:v>
      </x:c>
      <x:c r="B4407" s="284">
        <x:v>910</x:v>
      </x:c>
      <x:c r="C4407" s="3">
        <x:v>0.233333333333333</x:v>
      </x:c>
      <x:c r="D4407" s="285"/>
      <x:c r="E4407" s="285"/>
      <x:c r="F4407" s="285"/>
      <x:c r="G4407" s="285">
        <x:v>2</x:v>
      </x:c>
      <x:c r="H4407" s="286"/>
      <x:c r="I4407" s="286" t="s">
        <x:v>102</x:v>
      </x:c>
      <x:c r="J4407" s="285"/>
      <x:c r="K4407" s="286"/>
      <x:c r="L4407" s="286"/>
      <x:c r="M4407" s="285">
        <x:v>3365</x:v>
      </x:c>
      <x:c r="N4407" s="286"/>
      <x:c r="O4407" s="282" t="s">
        <x:v>101</x:v>
      </x:c>
      <x:c r="P4407" s="286"/>
      <x:c r="Q4407" s="286"/>
      <x:c r="R4407" s="286"/>
      <x:c r="S4407" s="286"/>
      <x:c r="T4407" s="286"/>
      <x:c r="U4407" s="285"/>
      <x:c r="V4407" s="285"/>
      <x:c r="W4407" s="286"/>
      <x:c r="X4407" s="285"/>
      <x:c r="Y4407" s="285"/>
      <x:c r="Z4407" s="286"/>
      <x:c r="AA4407" s="285"/>
      <x:c r="AB4407" s="286"/>
      <x:c r="AC4407" s="286"/>
      <x:c r="AD4407" s="286"/>
      <x:c r="AE4407" s="286"/>
      <x:c r="AF4407" s="286"/>
      <x:c r="AG4407" s="285">
        <x:v>1</x:v>
      </x:c>
      <x:c r="AH4407" s="286"/>
      <x:c r="AI4407" s="286"/>
      <x:c r="AJ4407" s="286"/>
      <x:c r="AK4407" s="286"/>
      <x:c r="AL4407" s="286"/>
      <x:c r="AM4407" s="286"/>
      <x:c r="AN4407" s="286"/>
      <x:c r="AO4407" s="286"/>
      <x:c r="AP4407" s="286"/>
      <x:c r="AQ4407" s="286"/>
      <x:c r="AR4407" s="286"/>
    </x:row>
    <x:row r="4408" spans="1:44" s="39" customFormat="1">
      <x:c r="A4408" s="39">
        <x:v>440200</x:v>
      </x:c>
      <x:c r="B4408" s="284">
        <x:v>910</x:v>
      </x:c>
      <x:c r="C4408" s="3">
        <x:v>0.416666666666667</x:v>
      </x:c>
      <x:c r="D4408" s="285"/>
      <x:c r="E4408" s="285"/>
      <x:c r="F4408" s="285"/>
      <x:c r="G4408" s="285">
        <x:v>3</x:v>
      </x:c>
      <x:c r="H4408" s="286"/>
      <x:c r="I4408" s="286" t="s">
        <x:v>103</x:v>
      </x:c>
      <x:c r="J4408" s="285"/>
      <x:c r="K4408" s="286"/>
      <x:c r="L4408" s="286"/>
      <x:c r="M4408" s="285"/>
      <x:c r="N4408" s="286"/>
      <x:c r="O4408" s="282" t="s">
        <x:v>101</x:v>
      </x:c>
      <x:c r="P4408" s="286"/>
      <x:c r="Q4408" s="286"/>
      <x:c r="R4408" s="286"/>
      <x:c r="S4408" s="286"/>
      <x:c r="T4408" s="286"/>
      <x:c r="U4408" s="285"/>
      <x:c r="V4408" s="285"/>
      <x:c r="W4408" s="286"/>
      <x:c r="X4408" s="285"/>
      <x:c r="Y4408" s="285"/>
      <x:c r="Z4408" s="286"/>
      <x:c r="AA4408" s="285"/>
      <x:c r="AB4408" s="286"/>
      <x:c r="AC4408" s="286"/>
      <x:c r="AD4408" s="286"/>
      <x:c r="AE4408" s="286"/>
      <x:c r="AF4408" s="286"/>
      <x:c r="AG4408" s="285">
        <x:v>2</x:v>
      </x:c>
      <x:c r="AH4408" s="286"/>
      <x:c r="AI4408" s="286"/>
      <x:c r="AJ4408" s="286"/>
      <x:c r="AK4408" s="286"/>
      <x:c r="AL4408" s="286"/>
      <x:c r="AM4408" s="286"/>
      <x:c r="AN4408" s="286"/>
      <x:c r="AO4408" s="286"/>
      <x:c r="AP4408" s="286"/>
      <x:c r="AQ4408" s="286"/>
      <x:c r="AR4408" s="286"/>
    </x:row>
    <x:row r="4409" spans="1:44" s="39" customFormat="1">
      <x:c r="A4409" s="39">
        <x:v>440300</x:v>
      </x:c>
      <x:c r="B4409" s="284">
        <x:v>910</x:v>
      </x:c>
      <x:c r="C4409" s="3">
        <x:v>0.6</x:v>
      </x:c>
      <x:c r="D4409" s="285"/>
      <x:c r="E4409" s="285"/>
      <x:c r="F4409" s="285"/>
      <x:c r="G4409" s="285">
        <x:v>2</x:v>
      </x:c>
      <x:c r="H4409" s="286"/>
      <x:c r="I4409" s="286" t="s">
        <x:v>104</x:v>
      </x:c>
      <x:c r="J4409" s="285"/>
      <x:c r="K4409" s="286"/>
      <x:c r="L4409" s="286"/>
      <x:c r="M4409" s="285"/>
      <x:c r="N4409" s="286"/>
      <x:c r="O4409" s="282" t="s">
        <x:v>101</x:v>
      </x:c>
      <x:c r="P4409" s="286"/>
      <x:c r="Q4409" s="286"/>
      <x:c r="R4409" s="286"/>
      <x:c r="S4409" s="286"/>
      <x:c r="T4409" s="286"/>
      <x:c r="U4409" s="285"/>
      <x:c r="V4409" s="285"/>
      <x:c r="W4409" s="286"/>
      <x:c r="X4409" s="285"/>
      <x:c r="Y4409" s="285"/>
      <x:c r="Z4409" s="286"/>
      <x:c r="AA4409" s="285"/>
      <x:c r="AB4409" s="286"/>
      <x:c r="AC4409" s="286"/>
      <x:c r="AD4409" s="286"/>
      <x:c r="AE4409" s="286"/>
      <x:c r="AF4409" s="286"/>
      <x:c r="AG4409" s="285">
        <x:v>1</x:v>
      </x:c>
      <x:c r="AH4409" s="286"/>
      <x:c r="AI4409" s="286"/>
      <x:c r="AJ4409" s="286"/>
      <x:c r="AK4409" s="286"/>
      <x:c r="AL4409" s="286"/>
      <x:c r="AM4409" s="286"/>
      <x:c r="AN4409" s="286"/>
      <x:c r="AO4409" s="286"/>
      <x:c r="AP4409" s="286"/>
      <x:c r="AQ4409" s="286"/>
      <x:c r="AR4409" s="286"/>
    </x:row>
    <x:row r="4410" spans="1:44" s="39" customFormat="1">
      <x:c r="A4410" s="39">
        <x:v>440400</x:v>
      </x:c>
      <x:c r="B4410" s="284">
        <x:v>910</x:v>
      </x:c>
      <x:c r="C4410" s="3">
        <x:v>0.783333333333333</x:v>
      </x:c>
      <x:c r="D4410" s="285"/>
      <x:c r="E4410" s="285"/>
      <x:c r="F4410" s="285"/>
      <x:c r="G4410" s="285">
        <x:v>3</x:v>
      </x:c>
      <x:c r="H4410" s="286"/>
      <x:c r="I4410" s="286" t="s">
        <x:v>100</x:v>
      </x:c>
      <x:c r="J4410" s="285"/>
      <x:c r="K4410" s="286"/>
      <x:c r="L4410" s="286"/>
      <x:c r="N4410" s="286"/>
      <x:c r="O4410" s="282" t="s">
        <x:v>101</x:v>
      </x:c>
      <x:c r="P4410" s="286"/>
      <x:c r="Q4410" s="286"/>
      <x:c r="R4410" s="286"/>
      <x:c r="S4410" s="286"/>
      <x:c r="T4410" s="286"/>
      <x:c r="U4410" s="285"/>
      <x:c r="V4410" s="285"/>
      <x:c r="W4410" s="286"/>
      <x:c r="X4410" s="285"/>
      <x:c r="Y4410" s="285"/>
      <x:c r="Z4410" s="286"/>
      <x:c r="AA4410" s="285"/>
      <x:c r="AB4410" s="286"/>
      <x:c r="AC4410" s="286"/>
      <x:c r="AD4410" s="286"/>
      <x:c r="AE4410" s="286"/>
      <x:c r="AF4410" s="286"/>
      <x:c r="AG4410" s="285">
        <x:v>2</x:v>
      </x:c>
      <x:c r="AH4410" s="286"/>
      <x:c r="AI4410" s="286"/>
      <x:c r="AJ4410" s="286"/>
      <x:c r="AK4410" s="286"/>
      <x:c r="AL4410" s="286"/>
      <x:c r="AM4410" s="286"/>
      <x:c r="AN4410" s="286"/>
      <x:c r="AO4410" s="286"/>
      <x:c r="AP4410" s="286"/>
      <x:c r="AQ4410" s="286"/>
      <x:c r="AR4410" s="286"/>
    </x:row>
    <x:row r="4411" spans="1:44" s="39" customFormat="1">
      <x:c r="A4411" s="39">
        <x:v>440500</x:v>
      </x:c>
      <x:c r="B4411" s="284">
        <x:v>910</x:v>
      </x:c>
      <x:c r="C4411" s="3">
        <x:v>0.966666666666667</x:v>
      </x:c>
      <x:c r="D4411" s="285"/>
      <x:c r="E4411" s="285"/>
      <x:c r="F4411" s="285"/>
      <x:c r="G4411" s="285">
        <x:v>2</x:v>
      </x:c>
      <x:c r="H4411" s="286"/>
      <x:c r="I4411" s="286" t="s">
        <x:v>103</x:v>
      </x:c>
      <x:c r="J4411" s="285"/>
      <x:c r="K4411" s="286"/>
      <x:c r="L4411" s="286"/>
      <x:c r="N4411" s="286"/>
      <x:c r="O4411" s="282" t="s">
        <x:v>101</x:v>
      </x:c>
      <x:c r="P4411" s="286"/>
      <x:c r="Q4411" s="286"/>
      <x:c r="R4411" s="286"/>
      <x:c r="S4411" s="286"/>
      <x:c r="T4411" s="286"/>
      <x:c r="U4411" s="285"/>
      <x:c r="V4411" s="285"/>
      <x:c r="W4411" s="286"/>
      <x:c r="X4411" s="285"/>
      <x:c r="Y4411" s="285"/>
      <x:c r="Z4411" s="286"/>
      <x:c r="AA4411" s="285"/>
      <x:c r="AB4411" s="286"/>
      <x:c r="AC4411" s="286"/>
      <x:c r="AD4411" s="286"/>
      <x:c r="AE4411" s="286"/>
      <x:c r="AF4411" s="286"/>
      <x:c r="AG4411" s="285">
        <x:v>1</x:v>
      </x:c>
      <x:c r="AH4411" s="286"/>
      <x:c r="AI4411" s="286"/>
      <x:c r="AJ4411" s="286"/>
      <x:c r="AK4411" s="286"/>
      <x:c r="AL4411" s="286"/>
      <x:c r="AM4411" s="286"/>
      <x:c r="AN4411" s="286"/>
      <x:c r="AO4411" s="286"/>
      <x:c r="AP4411" s="286"/>
      <x:c r="AQ4411" s="286"/>
      <x:c r="AR4411" s="286"/>
    </x:row>
    <x:row r="4412" spans="1:44" s="39" customFormat="1">
      <x:c r="A4412" s="39">
        <x:v>440600</x:v>
      </x:c>
      <x:c r="B4412" s="284">
        <x:v>910</x:v>
      </x:c>
      <x:c r="C4412" s="3">
        <x:v>1.86666666666667</x:v>
      </x:c>
      <x:c r="D4412" s="285"/>
      <x:c r="E4412" s="285"/>
      <x:c r="F4412" s="285"/>
      <x:c r="G4412" s="285">
        <x:v>5</x:v>
      </x:c>
      <x:c r="H4412" s="286"/>
      <x:c r="I4412" s="286" t="s">
        <x:v>102</x:v>
      </x:c>
      <x:c r="J4412" s="285"/>
      <x:c r="K4412" s="286"/>
      <x:c r="L4412" s="286"/>
      <x:c r="M4412" s="39">
        <x:v>3366</x:v>
      </x:c>
      <x:c r="N4412" s="286"/>
      <x:c r="O4412" s="282" t="s">
        <x:v>101</x:v>
      </x:c>
      <x:c r="P4412" s="286"/>
      <x:c r="Q4412" s="286"/>
      <x:c r="R4412" s="286"/>
      <x:c r="S4412" s="286"/>
      <x:c r="T4412" s="286"/>
      <x:c r="U4412" s="285"/>
      <x:c r="V4412" s="285"/>
      <x:c r="W4412" s="286"/>
      <x:c r="X4412" s="285"/>
      <x:c r="Y4412" s="285"/>
      <x:c r="Z4412" s="286"/>
      <x:c r="AA4412" s="285"/>
      <x:c r="AB4412" s="286"/>
      <x:c r="AC4412" s="286"/>
      <x:c r="AD4412" s="286"/>
      <x:c r="AE4412" s="286"/>
      <x:c r="AF4412" s="286"/>
      <x:c r="AG4412" s="285">
        <x:v>2</x:v>
      </x:c>
      <x:c r="AH4412" s="286"/>
      <x:c r="AI4412" s="286"/>
      <x:c r="AJ4412" s="286"/>
      <x:c r="AK4412" s="286"/>
      <x:c r="AL4412" s="286"/>
      <x:c r="AM4412" s="286"/>
      <x:c r="AN4412" s="286"/>
      <x:c r="AO4412" s="286"/>
      <x:c r="AP4412" s="286"/>
      <x:c r="AQ4412" s="286"/>
      <x:c r="AR4412" s="286"/>
    </x:row>
    <x:row r="4413" spans="1:44" s="39" customFormat="1">
      <x:c r="A4413" s="39">
        <x:v>440700</x:v>
      </x:c>
      <x:c r="B4413" s="284">
        <x:v>911</x:v>
      </x:c>
      <x:c r="C4413" s="3">
        <x:v>0.433333333333333</x:v>
      </x:c>
      <x:c r="D4413" s="285"/>
      <x:c r="E4413" s="285"/>
      <x:c r="F4413" s="285"/>
      <x:c r="G4413" s="285">
        <x:v>5</x:v>
      </x:c>
      <x:c r="H4413" s="286"/>
      <x:c r="I4413" s="286" t="s">
        <x:v>103</x:v>
      </x:c>
      <x:c r="J4413" s="285"/>
      <x:c r="K4413" s="286"/>
      <x:c r="L4413" s="286"/>
      <x:c r="M4413" s="285">
        <x:v>3368</x:v>
      </x:c>
      <x:c r="N4413" s="286"/>
      <x:c r="O4413" s="282" t="s">
        <x:v>101</x:v>
      </x:c>
      <x:c r="P4413" s="286"/>
      <x:c r="Q4413" s="286"/>
      <x:c r="R4413" s="286"/>
      <x:c r="S4413" s="286"/>
      <x:c r="T4413" s="286"/>
      <x:c r="U4413" s="285"/>
      <x:c r="V4413" s="285"/>
      <x:c r="W4413" s="286"/>
      <x:c r="X4413" s="285"/>
      <x:c r="Y4413" s="285"/>
      <x:c r="Z4413" s="286"/>
      <x:c r="AA4413" s="285"/>
      <x:c r="AB4413" s="286"/>
      <x:c r="AC4413" s="286"/>
      <x:c r="AD4413" s="286"/>
      <x:c r="AE4413" s="286"/>
      <x:c r="AF4413" s="286"/>
      <x:c r="AG4413" s="285">
        <x:v>2</x:v>
      </x:c>
      <x:c r="AH4413" s="286"/>
      <x:c r="AI4413" s="286"/>
      <x:c r="AJ4413" s="286"/>
      <x:c r="AK4413" s="286"/>
      <x:c r="AL4413" s="286"/>
      <x:c r="AM4413" s="286"/>
      <x:c r="AN4413" s="286"/>
      <x:c r="AO4413" s="286"/>
      <x:c r="AP4413" s="286"/>
      <x:c r="AQ4413" s="286"/>
      <x:c r="AR4413" s="286"/>
    </x:row>
    <x:row r="4414" spans="1:44" s="39" customFormat="1">
      <x:c r="A4414" s="39">
        <x:v>440800</x:v>
      </x:c>
      <x:c r="B4414" s="284">
        <x:v>911</x:v>
      </x:c>
      <x:c r="C4414" s="3">
        <x:v>1.43333333333333</x:v>
      </x:c>
      <x:c r="D4414" s="285"/>
      <x:c r="E4414" s="285"/>
      <x:c r="F4414" s="285"/>
      <x:c r="G4414" s="285">
        <x:v>10</x:v>
      </x:c>
      <x:c r="H4414" s="286"/>
      <x:c r="I4414" s="286" t="s">
        <x:v>102</x:v>
      </x:c>
      <x:c r="J4414" s="285"/>
      <x:c r="K4414" s="286"/>
      <x:c r="L4414" s="286"/>
      <x:c r="M4414" s="285">
        <x:v>3369</x:v>
      </x:c>
      <x:c r="N4414" s="286"/>
      <x:c r="O4414" s="282" t="s">
        <x:v>101</x:v>
      </x:c>
      <x:c r="P4414" s="286"/>
      <x:c r="Q4414" s="286"/>
      <x:c r="R4414" s="286"/>
      <x:c r="S4414" s="286"/>
      <x:c r="T4414" s="286"/>
      <x:c r="U4414" s="285"/>
      <x:c r="V4414" s="285"/>
      <x:c r="W4414" s="286"/>
      <x:c r="X4414" s="285"/>
      <x:c r="Y4414" s="285"/>
      <x:c r="Z4414" s="286"/>
      <x:c r="AA4414" s="285"/>
      <x:c r="AB4414" s="286"/>
      <x:c r="AC4414" s="286"/>
      <x:c r="AD4414" s="286"/>
      <x:c r="AE4414" s="286"/>
      <x:c r="AF4414" s="286"/>
      <x:c r="AG4414" s="285">
        <x:v>2</x:v>
      </x:c>
      <x:c r="AH4414" s="286"/>
      <x:c r="AI4414" s="286"/>
      <x:c r="AJ4414" s="286"/>
      <x:c r="AK4414" s="286"/>
      <x:c r="AL4414" s="286"/>
      <x:c r="AM4414" s="286"/>
      <x:c r="AN4414" s="286"/>
      <x:c r="AO4414" s="286"/>
      <x:c r="AP4414" s="286"/>
      <x:c r="AQ4414" s="286"/>
      <x:c r="AR4414" s="286"/>
    </x:row>
    <x:row r="4415" spans="1:44" s="39" customFormat="1">
      <x:c r="A4415" s="39">
        <x:v>440900</x:v>
      </x:c>
      <x:c r="B4415" s="284">
        <x:v>912</x:v>
      </x:c>
      <x:c r="C4415" s="3">
        <x:v>7.53333333333333</x:v>
      </x:c>
      <x:c r="D4415" s="285"/>
      <x:c r="E4415" s="285"/>
      <x:c r="F4415" s="285"/>
      <x:c r="G4415" s="285">
        <x:v>5</x:v>
      </x:c>
      <x:c r="H4415" s="286"/>
      <x:c r="I4415" s="286" t="s">
        <x:v>102</x:v>
      </x:c>
      <x:c r="J4415" s="285"/>
      <x:c r="K4415" s="286"/>
      <x:c r="L4415" s="286"/>
      <x:c r="M4415" s="285"/>
      <x:c r="N4415" s="286"/>
      <x:c r="O4415" s="287"/>
      <x:c r="P4415" s="286"/>
      <x:c r="Q4415" s="286"/>
      <x:c r="R4415" s="286"/>
      <x:c r="S4415" s="286"/>
      <x:c r="T4415" s="286"/>
      <x:c r="U4415" s="285"/>
      <x:c r="V4415" s="285"/>
      <x:c r="W4415" s="286"/>
      <x:c r="X4415" s="285"/>
      <x:c r="Y4415" s="285"/>
      <x:c r="Z4415" s="286"/>
      <x:c r="AA4415" s="285"/>
      <x:c r="AB4415" s="286"/>
      <x:c r="AC4415" s="286"/>
      <x:c r="AD4415" s="286"/>
      <x:c r="AE4415" s="286"/>
      <x:c r="AF4415" s="286"/>
      <x:c r="AG4415" s="285"/>
      <x:c r="AH4415" s="286"/>
      <x:c r="AI4415" s="286" t="s">
        <x:v>681</x:v>
      </x:c>
      <x:c r="AJ4415" s="286" t="s">
        <x:v>647</x:v>
      </x:c>
      <x:c r="AK4415" s="286"/>
      <x:c r="AL4415" s="286"/>
      <x:c r="AM4415" s="286"/>
      <x:c r="AN4415" s="286"/>
      <x:c r="AO4415" s="286"/>
      <x:c r="AP4415" s="286"/>
      <x:c r="AQ4415" s="286"/>
      <x:c r="AR4415" s="286"/>
    </x:row>
    <x:row r="4416" spans="1:44" s="39" customFormat="1">
      <x:c r="A4416" s="39">
        <x:v>441000</x:v>
      </x:c>
      <x:c r="B4416" s="284">
        <x:v>912</x:v>
      </x:c>
      <x:c r="C4416" s="3">
        <x:v>9.16666666666667</x:v>
      </x:c>
      <x:c r="D4416" s="285"/>
      <x:c r="E4416" s="285"/>
      <x:c r="F4416" s="285"/>
      <x:c r="G4416" s="285">
        <x:v>10</x:v>
      </x:c>
      <x:c r="H4416" s="286"/>
      <x:c r="I4416" s="286" t="s">
        <x:v>100</x:v>
      </x:c>
      <x:c r="J4416" s="285"/>
      <x:c r="K4416" s="286"/>
      <x:c r="L4416" s="286"/>
      <x:c r="M4416" s="285"/>
      <x:c r="N4416" s="286"/>
      <x:c r="O4416" s="287"/>
      <x:c r="P4416" s="286"/>
      <x:c r="Q4416" s="286"/>
      <x:c r="R4416" s="286"/>
      <x:c r="S4416" s="286"/>
      <x:c r="T4416" s="286"/>
      <x:c r="U4416" s="285"/>
      <x:c r="V4416" s="285"/>
      <x:c r="W4416" s="286"/>
      <x:c r="X4416" s="285"/>
      <x:c r="Y4416" s="285"/>
      <x:c r="Z4416" s="286"/>
      <x:c r="AA4416" s="285"/>
      <x:c r="AB4416" s="286"/>
      <x:c r="AC4416" s="286"/>
      <x:c r="AD4416" s="286"/>
      <x:c r="AE4416" s="286"/>
      <x:c r="AF4416" s="286"/>
      <x:c r="AG4416" s="285"/>
      <x:c r="AH4416" s="286"/>
      <x:c r="AI4416" s="286"/>
      <x:c r="AJ4416" s="286"/>
      <x:c r="AK4416" s="286"/>
      <x:c r="AL4416" s="286"/>
      <x:c r="AM4416" s="286"/>
      <x:c r="AN4416" s="286"/>
      <x:c r="AO4416" s="286"/>
      <x:c r="AP4416" s="286"/>
      <x:c r="AQ4416" s="286"/>
      <x:c r="AR4416" s="286"/>
    </x:row>
    <x:row r="4417" spans="1:44" s="39" customFormat="1">
      <x:c r="A4417" s="39">
        <x:v>441100</x:v>
      </x:c>
      <x:c r="B4417" s="284">
        <x:v>913</x:v>
      </x:c>
      <x:c r="C4417" s="3">
        <x:v>7.03333333333333</x:v>
      </x:c>
      <x:c r="D4417" s="285"/>
      <x:c r="E4417" s="285"/>
      <x:c r="F4417" s="285"/>
      <x:c r="G4417" s="285">
        <x:v>4</x:v>
      </x:c>
      <x:c r="H4417" s="286"/>
      <x:c r="I4417" s="286" t="s">
        <x:v>100</x:v>
      </x:c>
      <x:c r="K4417" s="286"/>
      <x:c r="L4417" s="286"/>
      <x:c r="M4417" s="285"/>
      <x:c r="N4417" s="286"/>
      <x:c r="O4417" s="287"/>
      <x:c r="P4417" s="286"/>
      <x:c r="Q4417" s="286"/>
      <x:c r="R4417" s="286"/>
      <x:c r="S4417" s="286"/>
      <x:c r="T4417" s="286"/>
      <x:c r="U4417" s="285"/>
      <x:c r="V4417" s="285"/>
      <x:c r="W4417" s="286"/>
      <x:c r="X4417" s="285"/>
      <x:c r="Y4417" s="285"/>
      <x:c r="Z4417" s="286"/>
      <x:c r="AA4417" s="285"/>
      <x:c r="AB4417" s="286"/>
      <x:c r="AC4417" s="286"/>
      <x:c r="AD4417" s="286"/>
      <x:c r="AE4417" s="286"/>
      <x:c r="AF4417" s="286"/>
      <x:c r="AG4417" s="285"/>
      <x:c r="AH4417" s="286"/>
      <x:c r="AI4417" s="286"/>
      <x:c r="AJ4417" s="286"/>
      <x:c r="AK4417" s="286"/>
      <x:c r="AL4417" s="286"/>
      <x:c r="AM4417" s="286"/>
      <x:c r="AN4417" s="286"/>
      <x:c r="AO4417" s="286"/>
      <x:c r="AP4417" s="286"/>
      <x:c r="AQ4417" s="286"/>
      <x:c r="AR4417" s="286"/>
    </x:row>
    <x:row r="4418" spans="1:44" s="39" customFormat="1">
      <x:c r="A4418" s="39">
        <x:v>441200</x:v>
      </x:c>
      <x:c r="B4418" s="284">
        <x:v>913</x:v>
      </x:c>
      <x:c r="C4418" s="3">
        <x:v>8.36666666666667</x:v>
      </x:c>
      <x:c r="D4418" s="285"/>
      <x:c r="E4418" s="285"/>
      <x:c r="F4418" s="285"/>
      <x:c r="G4418" s="285">
        <x:v>6</x:v>
      </x:c>
      <x:c r="H4418" s="286"/>
      <x:c r="I4418" s="286" t="s">
        <x:v>112</x:v>
      </x:c>
      <x:c r="J4418" s="285">
        <x:v>0.2</x:v>
      </x:c>
      <x:c r="K4418" s="286"/>
      <x:c r="L4418" s="286"/>
      <x:c r="M4418" s="285"/>
      <x:c r="N4418" s="286"/>
      <x:c r="O4418" s="287"/>
      <x:c r="P4418" s="286"/>
      <x:c r="Q4418" s="286"/>
      <x:c r="R4418" s="286"/>
      <x:c r="S4418" s="286"/>
      <x:c r="T4418" s="286"/>
      <x:c r="U4418" s="285"/>
      <x:c r="V4418" s="285"/>
      <x:c r="W4418" s="286"/>
      <x:c r="X4418" s="285"/>
      <x:c r="Y4418" s="285"/>
      <x:c r="Z4418" s="286"/>
      <x:c r="AA4418" s="285"/>
      <x:c r="AB4418" s="286"/>
      <x:c r="AC4418" s="286"/>
      <x:c r="AD4418" s="286"/>
      <x:c r="AE4418" s="286"/>
      <x:c r="AF4418" s="286"/>
      <x:c r="AG4418" s="285"/>
      <x:c r="AH4418" s="286"/>
      <x:c r="AI4418" s="286"/>
      <x:c r="AJ4418" s="286"/>
      <x:c r="AK4418" s="286"/>
      <x:c r="AL4418" s="286"/>
      <x:c r="AM4418" s="286"/>
      <x:c r="AN4418" s="286"/>
      <x:c r="AO4418" s="286"/>
      <x:c r="AP4418" s="286"/>
      <x:c r="AQ4418" s="286"/>
      <x:c r="AR4418" s="286"/>
    </x:row>
    <x:row r="4419" spans="1:44" s="39" customFormat="1">
      <x:c r="A4419" s="39">
        <x:v>441300</x:v>
      </x:c>
      <x:c r="B4419" s="284">
        <x:v>914</x:v>
      </x:c>
      <x:c r="C4419" s="3">
        <x:v>11.5333333333333</x:v>
      </x:c>
      <x:c r="D4419" s="285"/>
      <x:c r="E4419" s="285"/>
      <x:c r="F4419" s="285"/>
      <x:c r="G4419" s="285">
        <x:v>4</x:v>
      </x:c>
      <x:c r="H4419" s="286"/>
      <x:c r="I4419" s="286" t="s">
        <x:v>110</x:v>
      </x:c>
      <x:c r="J4419" s="285">
        <x:v>0.8</x:v>
      </x:c>
      <x:c r="K4419" s="286"/>
      <x:c r="L4419" s="286"/>
      <x:c r="M4419" s="285"/>
      <x:c r="N4419" s="286"/>
      <x:c r="O4419" s="287"/>
      <x:c r="P4419" s="286"/>
      <x:c r="Q4419" s="286"/>
      <x:c r="R4419" s="286"/>
      <x:c r="S4419" s="286"/>
      <x:c r="T4419" s="286"/>
      <x:c r="U4419" s="285"/>
      <x:c r="V4419" s="285"/>
      <x:c r="W4419" s="286"/>
      <x:c r="X4419" s="285"/>
      <x:c r="Y4419" s="285"/>
      <x:c r="Z4419" s="286"/>
      <x:c r="AA4419" s="285"/>
      <x:c r="AB4419" s="286"/>
      <x:c r="AC4419" s="286"/>
      <x:c r="AD4419" s="286"/>
      <x:c r="AE4419" s="286"/>
      <x:c r="AF4419" s="286"/>
      <x:c r="AG4419" s="285"/>
      <x:c r="AH4419" s="286"/>
      <x:c r="AI4419" s="286"/>
      <x:c r="AJ4419" s="286"/>
      <x:c r="AK4419" s="286"/>
      <x:c r="AL4419" s="286"/>
      <x:c r="AM4419" s="286"/>
      <x:c r="AN4419" s="286"/>
      <x:c r="AO4419" s="286"/>
      <x:c r="AP4419" s="286"/>
      <x:c r="AQ4419" s="286"/>
      <x:c r="AR4419" s="286"/>
    </x:row>
    <x:row r="4420" spans="1:44" s="39" customFormat="1">
      <x:c r="A4420" s="39">
        <x:v>441400</x:v>
      </x:c>
      <x:c r="B4420" s="284">
        <x:v>914</x:v>
      </x:c>
      <x:c r="C4420" s="3">
        <x:v>12.5</x:v>
      </x:c>
      <x:c r="D4420" s="285"/>
      <x:c r="E4420" s="285"/>
      <x:c r="F4420" s="285"/>
      <x:c r="G4420" s="285">
        <x:v>6</x:v>
      </x:c>
      <x:c r="H4420" s="286"/>
      <x:c r="K4420" s="286"/>
      <x:c r="L4420" s="286"/>
      <x:c r="M4420" s="285"/>
      <x:c r="N4420" s="286"/>
      <x:c r="O4420" s="287"/>
      <x:c r="P4420" s="286"/>
      <x:c r="Q4420" s="286"/>
      <x:c r="R4420" s="286"/>
      <x:c r="S4420" s="286"/>
      <x:c r="T4420" s="286"/>
      <x:c r="U4420" s="285"/>
      <x:c r="V4420" s="285"/>
      <x:c r="W4420" s="286"/>
      <x:c r="X4420" s="285"/>
      <x:c r="Y4420" s="285"/>
      <x:c r="Z4420" s="286"/>
      <x:c r="AA4420" s="285"/>
      <x:c r="AB4420" s="286"/>
      <x:c r="AC4420" s="286"/>
      <x:c r="AD4420" s="286"/>
      <x:c r="AE4420" s="286"/>
      <x:c r="AF4420" s="286"/>
      <x:c r="AG4420" s="285"/>
      <x:c r="AH4420" s="286"/>
      <x:c r="AI4420" s="286"/>
      <x:c r="AJ4420" s="286"/>
      <x:c r="AK4420" s="286"/>
      <x:c r="AL4420" s="286"/>
      <x:c r="AM4420" s="286"/>
      <x:c r="AN4420" s="286"/>
      <x:c r="AO4420" s="286"/>
      <x:c r="AP4420" s="286"/>
      <x:c r="AQ4420" s="286"/>
      <x:c r="AR4420" s="286"/>
    </x:row>
    <x:row r="4421" spans="1:44" s="39" customFormat="1">
      <x:c r="A4421" s="39">
        <x:v>441500</x:v>
      </x:c>
      <x:c r="B4421" s="284">
        <x:v>915</x:v>
      </x:c>
      <x:c r="C4421" s="3">
        <x:f>17/30</x:f>
        <x:v>0.566666666666667</x:v>
      </x:c>
      <x:c r="D4421" s="285"/>
      <x:c r="E4421" s="285"/>
      <x:c r="F4421" s="285"/>
      <x:c r="G4421" s="285">
        <x:v>2</x:v>
      </x:c>
      <x:c r="H4421" s="286"/>
      <x:c r="I4421" s="286" t="s">
        <x:v>102</x:v>
      </x:c>
      <x:c r="K4421" s="286"/>
      <x:c r="L4421" s="286"/>
      <x:c r="M4421" s="285">
        <x:v>3469</x:v>
      </x:c>
      <x:c r="N4421" s="286"/>
      <x:c r="O4421" s="282" t="s">
        <x:v>101</x:v>
      </x:c>
      <x:c r="P4421" s="286"/>
      <x:c r="Q4421" s="286"/>
      <x:c r="R4421" s="286"/>
      <x:c r="S4421" s="286"/>
      <x:c r="T4421" s="286"/>
      <x:c r="U4421" s="285"/>
      <x:c r="V4421" s="285"/>
      <x:c r="W4421" s="286"/>
      <x:c r="X4421" s="285"/>
      <x:c r="Y4421" s="285"/>
      <x:c r="Z4421" s="286"/>
      <x:c r="AA4421" s="285"/>
      <x:c r="AB4421" s="286"/>
      <x:c r="AC4421" s="286"/>
      <x:c r="AD4421" s="286"/>
      <x:c r="AE4421" s="286"/>
      <x:c r="AF4421" s="286"/>
      <x:c r="AG4421" s="285">
        <x:v>2</x:v>
      </x:c>
      <x:c r="AH4421" s="286"/>
      <x:c r="AI4421" s="286"/>
      <x:c r="AJ4421" s="286"/>
      <x:c r="AK4421" s="286"/>
      <x:c r="AL4421" s="286"/>
      <x:c r="AM4421" s="286"/>
      <x:c r="AN4421" s="286"/>
      <x:c r="AO4421" s="286"/>
      <x:c r="AP4421" s="286"/>
      <x:c r="AQ4421" s="286"/>
      <x:c r="AR4421" s="286"/>
    </x:row>
    <x:row r="4422" spans="1:44" s="39" customFormat="1">
      <x:c r="A4422" s="39">
        <x:v>441600</x:v>
      </x:c>
      <x:c r="B4422" s="284">
        <x:v>915</x:v>
      </x:c>
      <x:c r="C4422" s="3">
        <x:f>22/30</x:f>
        <x:v>0.733333333333333</x:v>
      </x:c>
      <x:c r="D4422" s="285"/>
      <x:c r="E4422" s="285"/>
      <x:c r="F4422" s="285"/>
      <x:c r="G4422" s="285">
        <x:v>3</x:v>
      </x:c>
      <x:c r="H4422" s="286"/>
      <x:c r="I4422" s="286" t="s">
        <x:v>103</x:v>
      </x:c>
      <x:c r="K4422" s="286"/>
      <x:c r="L4422" s="286"/>
      <x:c r="M4422" s="285">
        <x:v>3469</x:v>
      </x:c>
      <x:c r="N4422" s="286"/>
      <x:c r="O4422" s="282" t="s">
        <x:v>101</x:v>
      </x:c>
      <x:c r="P4422" s="286"/>
      <x:c r="Q4422" s="286"/>
      <x:c r="R4422" s="286"/>
      <x:c r="S4422" s="286"/>
      <x:c r="T4422" s="286"/>
      <x:c r="U4422" s="285"/>
      <x:c r="V4422" s="285"/>
      <x:c r="W4422" s="286"/>
      <x:c r="X4422" s="285"/>
      <x:c r="Y4422" s="285"/>
      <x:c r="Z4422" s="286"/>
      <x:c r="AA4422" s="285"/>
      <x:c r="AB4422" s="286"/>
      <x:c r="AC4422" s="286"/>
      <x:c r="AD4422" s="286"/>
      <x:c r="AE4422" s="286"/>
      <x:c r="AF4422" s="286"/>
      <x:c r="AG4422" s="285">
        <x:v>2</x:v>
      </x:c>
      <x:c r="AH4422" s="286"/>
      <x:c r="AI4422" s="286"/>
      <x:c r="AJ4422" s="286"/>
      <x:c r="AK4422" s="286"/>
      <x:c r="AL4422" s="286"/>
      <x:c r="AM4422" s="286"/>
      <x:c r="AN4422" s="286"/>
      <x:c r="AO4422" s="286"/>
      <x:c r="AP4422" s="286"/>
      <x:c r="AQ4422" s="286"/>
      <x:c r="AR4422" s="286"/>
    </x:row>
    <x:row r="4423" spans="1:44" s="39" customFormat="1">
      <x:c r="A4423" s="39">
        <x:v>441700</x:v>
      </x:c>
      <x:c r="B4423" s="284">
        <x:v>915</x:v>
      </x:c>
      <x:c r="C4423" s="3">
        <x:f>27/30</x:f>
        <x:v>0.9</x:v>
      </x:c>
      <x:c r="D4423" s="285"/>
      <x:c r="E4423" s="285"/>
      <x:c r="F4423" s="285"/>
      <x:c r="G4423" s="285">
        <x:v>4</x:v>
      </x:c>
      <x:c r="H4423" s="286"/>
      <x:c r="I4423" s="286" t="s">
        <x:v>104</x:v>
      </x:c>
      <x:c r="K4423" s="286"/>
      <x:c r="L4423" s="286"/>
      <x:c r="M4423" s="285">
        <x:v>3469</x:v>
      </x:c>
      <x:c r="N4423" s="286"/>
      <x:c r="O4423" s="282" t="s">
        <x:v>101</x:v>
      </x:c>
      <x:c r="P4423" s="286"/>
      <x:c r="Q4423" s="286"/>
      <x:c r="R4423" s="286"/>
      <x:c r="S4423" s="286"/>
      <x:c r="T4423" s="286"/>
      <x:c r="U4423" s="285"/>
      <x:c r="V4423" s="285"/>
      <x:c r="W4423" s="286"/>
      <x:c r="X4423" s="285"/>
      <x:c r="Y4423" s="285"/>
      <x:c r="Z4423" s="286"/>
      <x:c r="AA4423" s="285"/>
      <x:c r="AB4423" s="286"/>
      <x:c r="AC4423" s="286"/>
      <x:c r="AD4423" s="286"/>
      <x:c r="AE4423" s="286"/>
      <x:c r="AF4423" s="286"/>
      <x:c r="AG4423" s="285">
        <x:v>2</x:v>
      </x:c>
      <x:c r="AH4423" s="286"/>
      <x:c r="AI4423" s="286"/>
      <x:c r="AJ4423" s="286"/>
      <x:c r="AK4423" s="286"/>
      <x:c r="AL4423" s="286"/>
      <x:c r="AM4423" s="286"/>
      <x:c r="AN4423" s="286"/>
      <x:c r="AO4423" s="286"/>
      <x:c r="AP4423" s="286"/>
      <x:c r="AQ4423" s="286"/>
      <x:c r="AR4423" s="286"/>
    </x:row>
    <x:row r="4424" spans="1:44" s="39" customFormat="1">
      <x:c r="A4424" s="39">
        <x:v>441800</x:v>
      </x:c>
      <x:c r="B4424" s="284">
        <x:v>915</x:v>
      </x:c>
      <x:c r="C4424" s="3">
        <x:f>32/30</x:f>
        <x:v>1.06666666666667</x:v>
      </x:c>
      <x:c r="D4424" s="285"/>
      <x:c r="E4424" s="285"/>
      <x:c r="F4424" s="285"/>
      <x:c r="G4424" s="285">
        <x:v>5</x:v>
      </x:c>
      <x:c r="H4424" s="286"/>
      <x:c r="I4424" s="286" t="s">
        <x:v>100</x:v>
      </x:c>
      <x:c r="K4424" s="286"/>
      <x:c r="L4424" s="286"/>
      <x:c r="M4424" s="285">
        <x:v>3469</x:v>
      </x:c>
      <x:c r="N4424" s="286"/>
      <x:c r="O4424" s="282" t="s">
        <x:v>101</x:v>
      </x:c>
      <x:c r="P4424" s="286"/>
      <x:c r="Q4424" s="286"/>
      <x:c r="R4424" s="286"/>
      <x:c r="S4424" s="286"/>
      <x:c r="T4424" s="286"/>
      <x:c r="U4424" s="285"/>
      <x:c r="V4424" s="285"/>
      <x:c r="W4424" s="286"/>
      <x:c r="X4424" s="285"/>
      <x:c r="Y4424" s="285"/>
      <x:c r="Z4424" s="286"/>
      <x:c r="AA4424" s="285"/>
      <x:c r="AB4424" s="286"/>
      <x:c r="AC4424" s="286"/>
      <x:c r="AD4424" s="286"/>
      <x:c r="AE4424" s="286"/>
      <x:c r="AF4424" s="286"/>
      <x:c r="AG4424" s="285">
        <x:v>2</x:v>
      </x:c>
      <x:c r="AH4424" s="286"/>
      <x:c r="AI4424" s="286"/>
      <x:c r="AJ4424" s="286"/>
      <x:c r="AK4424" s="286"/>
      <x:c r="AL4424" s="286"/>
      <x:c r="AM4424" s="286"/>
      <x:c r="AN4424" s="286"/>
      <x:c r="AO4424" s="286"/>
      <x:c r="AP4424" s="286"/>
      <x:c r="AQ4424" s="286"/>
      <x:c r="AR4424" s="286"/>
    </x:row>
    <x:row r="4425" spans="1:44" s="39" customFormat="1">
      <x:c r="A4425" s="39">
        <x:v>441900</x:v>
      </x:c>
      <x:c r="B4425" s="284">
        <x:v>915</x:v>
      </x:c>
      <x:c r="C4425" s="3">
        <x:f>36/30</x:f>
        <x:v>1.2</x:v>
      </x:c>
      <x:c r="D4425" s="285"/>
      <x:c r="E4425" s="285"/>
      <x:c r="F4425" s="285"/>
      <x:c r="G4425" s="285">
        <x:v>6</x:v>
      </x:c>
      <x:c r="H4425" s="286"/>
      <x:c r="I4425" s="286" t="s">
        <x:v>102</x:v>
      </x:c>
      <x:c r="K4425" s="286"/>
      <x:c r="L4425" s="286"/>
      <x:c r="M4425" s="285">
        <x:v>3469</x:v>
      </x:c>
      <x:c r="N4425" s="286"/>
      <x:c r="O4425" s="282" t="s">
        <x:v>101</x:v>
      </x:c>
      <x:c r="P4425" s="286"/>
      <x:c r="Q4425" s="286"/>
      <x:c r="R4425" s="286"/>
      <x:c r="S4425" s="286"/>
      <x:c r="T4425" s="286"/>
      <x:c r="U4425" s="285"/>
      <x:c r="V4425" s="285"/>
      <x:c r="W4425" s="286"/>
      <x:c r="X4425" s="285"/>
      <x:c r="Y4425" s="285"/>
      <x:c r="Z4425" s="286"/>
      <x:c r="AA4425" s="285"/>
      <x:c r="AB4425" s="286"/>
      <x:c r="AC4425" s="286"/>
      <x:c r="AD4425" s="286"/>
      <x:c r="AE4425" s="286"/>
      <x:c r="AF4425" s="286"/>
      <x:c r="AG4425" s="285">
        <x:v>2</x:v>
      </x:c>
      <x:c r="AH4425" s="286"/>
      <x:c r="AI4425" s="286"/>
      <x:c r="AJ4425" s="286"/>
      <x:c r="AK4425" s="286"/>
      <x:c r="AL4425" s="286"/>
      <x:c r="AM4425" s="286"/>
      <x:c r="AN4425" s="286"/>
      <x:c r="AO4425" s="286"/>
      <x:c r="AP4425" s="286"/>
      <x:c r="AQ4425" s="286"/>
      <x:c r="AR4425" s="286"/>
    </x:row>
    <x:row r="4426" spans="1:44" s="39" customFormat="1">
      <x:c r="A4426" s="39">
        <x:v>442000</x:v>
      </x:c>
      <x:c r="B4426" s="284">
        <x:v>916</x:v>
      </x:c>
      <x:c r="C4426" s="3">
        <x:f>209/30</x:f>
        <x:v>6.96666666666667</x:v>
      </x:c>
      <x:c r="D4426" s="285"/>
      <x:c r="E4426" s="285"/>
      <x:c r="F4426" s="285"/>
      <x:c r="G4426" s="285">
        <x:v>3</x:v>
      </x:c>
      <x:c r="H4426" s="286"/>
      <x:c r="I4426" s="286" t="s">
        <x:v>102</x:v>
      </x:c>
      <x:c r="K4426" s="286"/>
      <x:c r="L4426" s="286"/>
      <x:c r="M4426" s="285"/>
      <x:c r="N4426" s="286"/>
      <x:c r="O4426" s="287"/>
      <x:c r="P4426" s="286"/>
      <x:c r="Q4426" s="286"/>
      <x:c r="R4426" s="286"/>
      <x:c r="S4426" s="286"/>
      <x:c r="T4426" s="286"/>
      <x:c r="U4426" s="285"/>
      <x:c r="V4426" s="285"/>
      <x:c r="W4426" s="286"/>
      <x:c r="X4426" s="285"/>
      <x:c r="Y4426" s="285"/>
      <x:c r="Z4426" s="286"/>
      <x:c r="AA4426" s="285"/>
      <x:c r="AB4426" s="286"/>
      <x:c r="AC4426" s="286"/>
      <x:c r="AD4426" s="286"/>
      <x:c r="AE4426" s="286"/>
      <x:c r="AF4426" s="286"/>
      <x:c r="AG4426" s="285"/>
      <x:c r="AH4426" s="286"/>
      <x:c r="AI4426" s="286" t="s">
        <x:v>681</x:v>
      </x:c>
      <x:c r="AJ4426" s="286" t="s">
        <x:v>682</x:v>
      </x:c>
      <x:c r="AK4426" s="286"/>
      <x:c r="AL4426" s="286"/>
      <x:c r="AM4426" s="286"/>
      <x:c r="AN4426" s="286"/>
      <x:c r="AO4426" s="286"/>
      <x:c r="AP4426" s="286"/>
      <x:c r="AQ4426" s="286"/>
      <x:c r="AR4426" s="286"/>
    </x:row>
    <x:row r="4427" spans="1:44" s="39" customFormat="1">
      <x:c r="A4427" s="39">
        <x:v>442100</x:v>
      </x:c>
      <x:c r="B4427" s="284">
        <x:v>916</x:v>
      </x:c>
      <x:c r="C4427" s="3">
        <x:f>268/30</x:f>
        <x:v>8.93333333333333</x:v>
      </x:c>
      <x:c r="D4427" s="285"/>
      <x:c r="E4427" s="285"/>
      <x:c r="F4427" s="285"/>
      <x:c r="G4427" s="285">
        <x:v>4</x:v>
      </x:c>
      <x:c r="H4427" s="286"/>
      <x:c r="I4427" s="286" t="s">
        <x:v>100</x:v>
      </x:c>
      <x:c r="K4427" s="286"/>
      <x:c r="L4427" s="286"/>
      <x:c r="M4427" s="285"/>
      <x:c r="N4427" s="286"/>
      <x:c r="O4427" s="287"/>
      <x:c r="P4427" s="286"/>
      <x:c r="Q4427" s="286"/>
      <x:c r="R4427" s="286"/>
      <x:c r="S4427" s="286"/>
      <x:c r="T4427" s="286"/>
      <x:c r="U4427" s="285"/>
      <x:c r="V4427" s="285"/>
      <x:c r="W4427" s="286"/>
      <x:c r="X4427" s="285"/>
      <x:c r="Y4427" s="285"/>
      <x:c r="Z4427" s="286"/>
      <x:c r="AA4427" s="285"/>
      <x:c r="AB4427" s="286"/>
      <x:c r="AC4427" s="286"/>
      <x:c r="AD4427" s="286"/>
      <x:c r="AE4427" s="286"/>
      <x:c r="AF4427" s="286"/>
      <x:c r="AG4427" s="285"/>
      <x:c r="AH4427" s="286"/>
      <x:c r="AI4427" s="286" t="s">
        <x:v>681</x:v>
      </x:c>
      <x:c r="AJ4427" s="286" t="s">
        <x:v>682</x:v>
      </x:c>
      <x:c r="AK4427" s="286"/>
      <x:c r="AL4427" s="286"/>
      <x:c r="AM4427" s="286"/>
      <x:c r="AN4427" s="286"/>
      <x:c r="AO4427" s="286"/>
      <x:c r="AP4427" s="286"/>
      <x:c r="AQ4427" s="286"/>
      <x:c r="AR4427" s="286"/>
    </x:row>
    <x:row r="4428" spans="1:44" s="39" customFormat="1">
      <x:c r="A4428" s="39">
        <x:v>442200</x:v>
      </x:c>
      <x:c r="B4428" s="284">
        <x:v>916</x:v>
      </x:c>
      <x:c r="C4428" s="3">
        <x:f>305/30</x:f>
        <x:v>10.1666666666667</x:v>
      </x:c>
      <x:c r="D4428" s="285"/>
      <x:c r="E4428" s="285"/>
      <x:c r="F4428" s="285"/>
      <x:c r="G4428" s="285">
        <x:v>5</x:v>
      </x:c>
      <x:c r="H4428" s="286"/>
      <x:c r="I4428" s="286" t="s">
        <x:v>103</x:v>
      </x:c>
      <x:c r="K4428" s="286"/>
      <x:c r="L4428" s="286"/>
      <x:c r="M4428" s="285"/>
      <x:c r="N4428" s="286"/>
      <x:c r="O4428" s="287"/>
      <x:c r="P4428" s="286"/>
      <x:c r="Q4428" s="286"/>
      <x:c r="R4428" s="286"/>
      <x:c r="S4428" s="286"/>
      <x:c r="T4428" s="286"/>
      <x:c r="U4428" s="285"/>
      <x:c r="V4428" s="285"/>
      <x:c r="W4428" s="286"/>
      <x:c r="X4428" s="285"/>
      <x:c r="Y4428" s="285"/>
      <x:c r="Z4428" s="286"/>
      <x:c r="AA4428" s="285"/>
      <x:c r="AB4428" s="286"/>
      <x:c r="AC4428" s="286"/>
      <x:c r="AD4428" s="286"/>
      <x:c r="AE4428" s="286"/>
      <x:c r="AF4428" s="286"/>
      <x:c r="AG4428" s="285"/>
      <x:c r="AH4428" s="286"/>
      <x:c r="AI4428" s="286" t="s">
        <x:v>681</x:v>
      </x:c>
      <x:c r="AJ4428" s="286" t="s">
        <x:v>682</x:v>
      </x:c>
      <x:c r="AK4428" s="286"/>
      <x:c r="AL4428" s="286"/>
      <x:c r="AM4428" s="286"/>
      <x:c r="AN4428" s="286"/>
      <x:c r="AO4428" s="286"/>
      <x:c r="AP4428" s="286"/>
      <x:c r="AQ4428" s="286"/>
      <x:c r="AR4428" s="286"/>
    </x:row>
    <x:row r="4429" spans="1:44" s="39" customFormat="1">
      <x:c r="A4429" s="39">
        <x:v>442300</x:v>
      </x:c>
      <x:c r="B4429" s="284">
        <x:v>916</x:v>
      </x:c>
      <x:c r="C4429" s="3">
        <x:f>424/30</x:f>
        <x:v>14.1333333333333</x:v>
      </x:c>
      <x:c r="D4429" s="285"/>
      <x:c r="E4429" s="285"/>
      <x:c r="F4429" s="285"/>
      <x:c r="G4429" s="285">
        <x:v>6</x:v>
      </x:c>
      <x:c r="H4429" s="286"/>
      <x:c r="I4429" s="286" t="s">
        <x:v>104</x:v>
      </x:c>
      <x:c r="K4429" s="286"/>
      <x:c r="L4429" s="286"/>
      <x:c r="M4429" s="285"/>
      <x:c r="N4429" s="286"/>
      <x:c r="O4429" s="287"/>
      <x:c r="P4429" s="286"/>
      <x:c r="Q4429" s="286"/>
      <x:c r="R4429" s="286"/>
      <x:c r="S4429" s="286"/>
      <x:c r="T4429" s="286"/>
      <x:c r="U4429" s="285"/>
      <x:c r="V4429" s="285"/>
      <x:c r="W4429" s="286"/>
      <x:c r="X4429" s="285"/>
      <x:c r="Y4429" s="285"/>
      <x:c r="Z4429" s="286"/>
      <x:c r="AA4429" s="285"/>
      <x:c r="AB4429" s="286"/>
      <x:c r="AC4429" s="286"/>
      <x:c r="AD4429" s="286"/>
      <x:c r="AE4429" s="286"/>
      <x:c r="AF4429" s="286"/>
      <x:c r="AG4429" s="285"/>
      <x:c r="AH4429" s="286"/>
      <x:c r="AI4429" s="286" t="s">
        <x:v>681</x:v>
      </x:c>
      <x:c r="AJ4429" s="286" t="s">
        <x:v>683</x:v>
      </x:c>
      <x:c r="AK4429" s="286"/>
      <x:c r="AL4429" s="286"/>
      <x:c r="AM4429" s="286"/>
      <x:c r="AN4429" s="286"/>
      <x:c r="AO4429" s="286"/>
      <x:c r="AP4429" s="286"/>
      <x:c r="AQ4429" s="286"/>
      <x:c r="AR4429" s="286"/>
    </x:row>
    <x:row r="4430" spans="1:44" s="39" customFormat="1">
      <x:c r="A4430" s="39">
        <x:v>442400</x:v>
      </x:c>
      <x:c r="B4430" s="284">
        <x:v>916</x:v>
      </x:c>
      <x:c r="C4430" s="3">
        <x:f>454/30</x:f>
        <x:v>15.1333333333333</x:v>
      </x:c>
      <x:c r="D4430" s="285"/>
      <x:c r="E4430" s="285"/>
      <x:c r="F4430" s="285"/>
      <x:c r="G4430" s="285">
        <x:v>7</x:v>
      </x:c>
      <x:c r="H4430" s="286"/>
      <x:c r="I4430" s="286" t="s">
        <x:v>507</x:v>
      </x:c>
      <x:c r="J4430" s="39">
        <x:v>0.65</x:v>
      </x:c>
      <x:c r="K4430" s="286"/>
      <x:c r="L4430" s="286"/>
      <x:c r="M4430" s="285"/>
      <x:c r="N4430" s="286"/>
      <x:c r="O4430" s="287"/>
      <x:c r="P4430" s="286"/>
      <x:c r="Q4430" s="286"/>
      <x:c r="R4430" s="286"/>
      <x:c r="S4430" s="286"/>
      <x:c r="T4430" s="286"/>
      <x:c r="U4430" s="285"/>
      <x:c r="V4430" s="285"/>
      <x:c r="W4430" s="286"/>
      <x:c r="X4430" s="285"/>
      <x:c r="Y4430" s="285"/>
      <x:c r="Z4430" s="286"/>
      <x:c r="AA4430" s="285"/>
      <x:c r="AB4430" s="286"/>
      <x:c r="AC4430" s="286"/>
      <x:c r="AD4430" s="286"/>
      <x:c r="AE4430" s="286"/>
      <x:c r="AF4430" s="286"/>
      <x:c r="AG4430" s="285"/>
      <x:c r="AH4430" s="286"/>
      <x:c r="AI4430" s="286"/>
      <x:c r="AJ4430" s="286"/>
      <x:c r="AK4430" s="286"/>
      <x:c r="AL4430" s="286"/>
      <x:c r="AM4430" s="286"/>
      <x:c r="AN4430" s="286"/>
      <x:c r="AO4430" s="286"/>
      <x:c r="AP4430" s="286"/>
      <x:c r="AQ4430" s="286"/>
      <x:c r="AR4430" s="286"/>
    </x:row>
    <x:row r="4431" spans="1:44" s="39" customFormat="1">
      <x:c r="A4431" s="39">
        <x:v>442500</x:v>
      </x:c>
      <x:c r="B4431" s="284">
        <x:v>917</x:v>
      </x:c>
      <x:c r="C4431" s="3">
        <x:v>0.966666666666667</x:v>
      </x:c>
      <x:c r="D4431" s="285"/>
      <x:c r="E4431" s="285"/>
      <x:c r="F4431" s="285"/>
      <x:c r="G4431" s="285">
        <x:v>2</x:v>
      </x:c>
      <x:c r="H4431" s="286"/>
      <x:c r="I4431" s="286" t="s">
        <x:v>492</x:v>
      </x:c>
      <x:c r="K4431" s="286"/>
      <x:c r="L4431" s="286"/>
      <x:c r="M4431" s="285">
        <x:v>2010</x:v>
      </x:c>
      <x:c r="N4431" s="286"/>
      <x:c r="O4431" s="287" t="s">
        <x:v>101</x:v>
      </x:c>
      <x:c r="P4431" s="286"/>
      <x:c r="Q4431" s="286"/>
      <x:c r="R4431" s="286"/>
      <x:c r="S4431" s="286"/>
      <x:c r="T4431" s="286"/>
      <x:c r="U4431" s="285">
        <x:v>2008</x:v>
      </x:c>
      <x:c r="V4431" s="285">
        <x:v>0.2</x:v>
      </x:c>
      <x:c r="W4431" s="286" t="s">
        <x:v>493</x:v>
      </x:c>
      <x:c r="X4431" s="285">
        <x:v>0</x:v>
      </x:c>
      <x:c r="Y4431" s="285">
        <x:v>0</x:v>
      </x:c>
      <x:c r="Z4431" s="286" t="s">
        <x:v>115</x:v>
      </x:c>
      <x:c r="AA4431" s="285">
        <x:v>18</x:v>
      </x:c>
      <x:c r="AB4431" s="286"/>
      <x:c r="AC4431" s="286"/>
      <x:c r="AD4431" s="286" t="s">
        <x:v>494</x:v>
      </x:c>
      <x:c r="AE4431" s="286"/>
      <x:c r="AF4431" s="286"/>
      <x:c r="AG4431" s="285"/>
      <x:c r="AH4431" s="286"/>
      <x:c r="AI4431" s="286"/>
      <x:c r="AJ4431" s="286"/>
      <x:c r="AK4431" s="286"/>
      <x:c r="AL4431" s="286"/>
      <x:c r="AM4431" s="286"/>
      <x:c r="AN4431" s="286"/>
      <x:c r="AO4431" s="286"/>
      <x:c r="AP4431" s="286"/>
      <x:c r="AQ4431" s="286"/>
      <x:c r="AR4431" s="286"/>
    </x:row>
    <x:row r="4432" spans="1:44" s="39" customFormat="1">
      <x:c r="A4432" s="39">
        <x:v>442600</x:v>
      </x:c>
      <x:c r="B4432" s="284">
        <x:v>917</x:v>
      </x:c>
      <x:c r="C4432" s="3">
        <x:v>0.966666666666668</x:v>
      </x:c>
      <x:c r="D4432" s="285"/>
      <x:c r="E4432" s="285"/>
      <x:c r="F4432" s="285"/>
      <x:c r="G4432" s="285">
        <x:v>2</x:v>
      </x:c>
      <x:c r="H4432" s="286"/>
      <x:c r="I4432" s="286"/>
      <x:c r="K4432" s="286"/>
      <x:c r="L4432" s="286"/>
      <x:c r="M4432" s="285">
        <x:v>2010</x:v>
      </x:c>
      <x:c r="N4432" s="286"/>
      <x:c r="O4432" s="287" t="s">
        <x:v>101</x:v>
      </x:c>
      <x:c r="P4432" s="286"/>
      <x:c r="Q4432" s="286"/>
      <x:c r="R4432" s="286"/>
      <x:c r="S4432" s="286"/>
      <x:c r="T4432" s="286"/>
      <x:c r="U4432" s="285">
        <x:v>2009</x:v>
      </x:c>
      <x:c r="V4432" s="285">
        <x:v>0.2</x:v>
      </x:c>
      <x:c r="W4432" s="286" t="s">
        <x:v>495</x:v>
      </x:c>
      <x:c r="X4432" s="285">
        <x:v>0</x:v>
      </x:c>
      <x:c r="Y4432" s="285">
        <x:v>0</x:v>
      </x:c>
      <x:c r="Z4432" s="286" t="s">
        <x:v>115</x:v>
      </x:c>
      <x:c r="AA4432" s="285">
        <x:v>18</x:v>
      </x:c>
      <x:c r="AB4432" s="286"/>
      <x:c r="AC4432" s="286"/>
      <x:c r="AD4432" s="286" t="s">
        <x:v>494</x:v>
      </x:c>
      <x:c r="AE4432" s="286"/>
      <x:c r="AF4432" s="286"/>
      <x:c r="AG4432" s="285"/>
      <x:c r="AH4432" s="286"/>
      <x:c r="AI4432" s="286"/>
      <x:c r="AJ4432" s="286"/>
      <x:c r="AK4432" s="286"/>
      <x:c r="AL4432" s="286"/>
      <x:c r="AM4432" s="286"/>
      <x:c r="AN4432" s="286"/>
      <x:c r="AO4432" s="286"/>
      <x:c r="AP4432" s="286"/>
      <x:c r="AQ4432" s="286"/>
      <x:c r="AR4432" s="286"/>
    </x:row>
    <x:row r="4433" spans="1:44" s="39" customFormat="1">
      <x:c r="A4433" s="39">
        <x:v>442700</x:v>
      </x:c>
      <x:c r="B4433" s="284">
        <x:v>917</x:v>
      </x:c>
      <x:c r="C4433" s="3">
        <x:v>1.1</x:v>
      </x:c>
      <x:c r="D4433" s="285"/>
      <x:c r="E4433" s="285"/>
      <x:c r="F4433" s="285"/>
      <x:c r="G4433" s="285">
        <x:v>3</x:v>
      </x:c>
      <x:c r="H4433" s="286"/>
      <x:c r="I4433" s="286" t="s">
        <x:v>443</x:v>
      </x:c>
      <x:c r="K4433" s="286"/>
      <x:c r="L4433" s="286"/>
      <x:c r="M4433" s="285">
        <x:v>2010</x:v>
      </x:c>
      <x:c r="N4433" s="286"/>
      <x:c r="O4433" s="287" t="s">
        <x:v>101</x:v>
      </x:c>
      <x:c r="P4433" s="286"/>
      <x:c r="Q4433" s="286"/>
      <x:c r="R4433" s="286"/>
      <x:c r="S4433" s="286"/>
      <x:c r="T4433" s="286"/>
      <x:c r="U4433" s="285"/>
      <x:c r="V4433" s="285"/>
      <x:c r="W4433" s="286"/>
      <x:c r="X4433" s="285"/>
      <x:c r="Y4433" s="285"/>
      <x:c r="Z4433" s="286"/>
      <x:c r="AA4433" s="285"/>
      <x:c r="AB4433" s="286"/>
      <x:c r="AC4433" s="286"/>
      <x:c r="AD4433" s="286"/>
      <x:c r="AE4433" s="286"/>
      <x:c r="AF4433" s="286"/>
      <x:c r="AG4433" s="285"/>
      <x:c r="AH4433" s="286"/>
      <x:c r="AI4433" s="286"/>
      <x:c r="AJ4433" s="286"/>
      <x:c r="AK4433" s="286"/>
      <x:c r="AL4433" s="286"/>
      <x:c r="AM4433" s="286"/>
      <x:c r="AN4433" s="286"/>
      <x:c r="AO4433" s="286"/>
      <x:c r="AP4433" s="286"/>
      <x:c r="AQ4433" s="286"/>
      <x:c r="AR4433" s="286"/>
    </x:row>
    <x:row r="4434" spans="1:44" s="39" customFormat="1">
      <x:c r="A4434" s="39">
        <x:v>442800</x:v>
      </x:c>
      <x:c r="B4434" s="284">
        <x:v>917</x:v>
      </x:c>
      <x:c r="C4434" s="3">
        <x:v>1.23333333333333</x:v>
      </x:c>
      <x:c r="D4434" s="285"/>
      <x:c r="E4434" s="285"/>
      <x:c r="F4434" s="285"/>
      <x:c r="G4434" s="285">
        <x:v>4</x:v>
      </x:c>
      <x:c r="H4434" s="286">
        <x:v>1</x:v>
      </x:c>
      <x:c r="I4434" s="286" t="s">
        <x:v>492</x:v>
      </x:c>
      <x:c r="K4434" s="286"/>
      <x:c r="L4434" s="286"/>
      <x:c r="M4434" s="285">
        <x:v>2011</x:v>
      </x:c>
      <x:c r="N4434" s="286"/>
      <x:c r="O4434" s="287" t="s">
        <x:v>473</x:v>
      </x:c>
      <x:c r="P4434" s="286" t="s">
        <x:v>446</x:v>
      </x:c>
      <x:c r="Q4434" s="286"/>
      <x:c r="R4434" s="286"/>
      <x:c r="S4434" s="286"/>
      <x:c r="T4434" s="286"/>
      <x:c r="U4434" s="285"/>
      <x:c r="V4434" s="285"/>
      <x:c r="W4434" s="286"/>
      <x:c r="X4434" s="285"/>
      <x:c r="Y4434" s="285"/>
      <x:c r="Z4434" s="286"/>
      <x:c r="AA4434" s="285"/>
      <x:c r="AB4434" s="286"/>
      <x:c r="AC4434" s="286"/>
      <x:c r="AD4434" s="286"/>
      <x:c r="AE4434" s="286"/>
      <x:c r="AF4434" s="286"/>
      <x:c r="AG4434" s="285">
        <x:v>2</x:v>
      </x:c>
      <x:c r="AH4434" s="286"/>
      <x:c r="AI4434" s="286"/>
      <x:c r="AJ4434" s="286"/>
      <x:c r="AK4434" s="286"/>
      <x:c r="AL4434" s="286"/>
      <x:c r="AM4434" s="286"/>
      <x:c r="AN4434" s="286"/>
      <x:c r="AO4434" s="286"/>
      <x:c r="AP4434" s="286"/>
      <x:c r="AQ4434" s="286"/>
      <x:c r="AR4434" s="286"/>
    </x:row>
    <x:row r="4435" spans="1:44" s="40" customFormat="1">
      <x:c r="A4435" s="40">
        <x:v>442900</x:v>
      </x:c>
      <x:c r="B4435" s="288">
        <x:v>918</x:v>
      </x:c>
      <x:c r="C4435" s="47">
        <x:f>7/30</x:f>
        <x:v>0.233333333333333</x:v>
      </x:c>
      <x:c r="D4435" s="289"/>
      <x:c r="E4435" s="289"/>
      <x:c r="F4435" s="289"/>
      <x:c r="G4435" s="289">
        <x:v>2</x:v>
      </x:c>
      <x:c r="H4435" s="290"/>
      <x:c r="I4435" s="290" t="s">
        <x:v>103</x:v>
      </x:c>
      <x:c r="K4435" s="290"/>
      <x:c r="L4435" s="290"/>
      <x:c r="M4435" s="289">
        <x:v>3453</x:v>
      </x:c>
      <x:c r="N4435" s="290"/>
      <x:c r="O4435" s="282" t="s">
        <x:v>101</x:v>
      </x:c>
      <x:c r="P4435" s="290"/>
      <x:c r="Q4435" s="290"/>
      <x:c r="R4435" s="290"/>
      <x:c r="S4435" s="290"/>
      <x:c r="T4435" s="290"/>
      <x:c r="U4435" s="289"/>
      <x:c r="V4435" s="289"/>
      <x:c r="W4435" s="290"/>
      <x:c r="X4435" s="289"/>
      <x:c r="Y4435" s="289"/>
      <x:c r="Z4435" s="290"/>
      <x:c r="AA4435" s="289"/>
      <x:c r="AB4435" s="290"/>
      <x:c r="AC4435" s="290"/>
      <x:c r="AD4435" s="290"/>
      <x:c r="AE4435" s="290"/>
      <x:c r="AF4435" s="290"/>
      <x:c r="AG4435" s="289">
        <x:v>2</x:v>
      </x:c>
      <x:c r="AH4435" s="290"/>
      <x:c r="AI4435" s="290"/>
      <x:c r="AJ4435" s="290"/>
      <x:c r="AK4435" s="290"/>
      <x:c r="AL4435" s="290"/>
      <x:c r="AM4435" s="290"/>
      <x:c r="AN4435" s="290"/>
      <x:c r="AO4435" s="290"/>
      <x:c r="AP4435" s="290"/>
      <x:c r="AQ4435" s="290"/>
      <x:c r="AR4435" s="290"/>
    </x:row>
    <x:row r="4436" spans="1:44" s="40" customFormat="1">
      <x:c r="A4436" s="40">
        <x:v>443000</x:v>
      </x:c>
      <x:c r="B4436" s="288">
        <x:v>918</x:v>
      </x:c>
      <x:c r="C4436" s="47">
        <x:f>14/30</x:f>
        <x:v>0.466666666666667</x:v>
      </x:c>
      <x:c r="D4436" s="289"/>
      <x:c r="E4436" s="289"/>
      <x:c r="F4436" s="289"/>
      <x:c r="G4436" s="289">
        <x:v>3</x:v>
      </x:c>
      <x:c r="H4436" s="290"/>
      <x:c r="I4436" s="290" t="s">
        <x:v>104</x:v>
      </x:c>
      <x:c r="K4436" s="290"/>
      <x:c r="L4436" s="290"/>
      <x:c r="M4436" s="289">
        <x:v>3454</x:v>
      </x:c>
      <x:c r="N4436" s="290"/>
      <x:c r="O4436" s="282" t="s">
        <x:v>101</x:v>
      </x:c>
      <x:c r="P4436" s="290"/>
      <x:c r="Q4436" s="290"/>
      <x:c r="R4436" s="290"/>
      <x:c r="S4436" s="290"/>
      <x:c r="T4436" s="290"/>
      <x:c r="U4436" s="289"/>
      <x:c r="V4436" s="289"/>
      <x:c r="W4436" s="290"/>
      <x:c r="X4436" s="289"/>
      <x:c r="Y4436" s="289"/>
      <x:c r="Z4436" s="290"/>
      <x:c r="AA4436" s="289"/>
      <x:c r="AB4436" s="290"/>
      <x:c r="AC4436" s="290"/>
      <x:c r="AD4436" s="290"/>
      <x:c r="AE4436" s="290"/>
      <x:c r="AF4436" s="290"/>
      <x:c r="AG4436" s="289">
        <x:v>2</x:v>
      </x:c>
      <x:c r="AH4436" s="290"/>
      <x:c r="AI4436" s="290"/>
      <x:c r="AJ4436" s="290"/>
      <x:c r="AK4436" s="290"/>
      <x:c r="AL4436" s="290"/>
      <x:c r="AM4436" s="290"/>
      <x:c r="AN4436" s="290"/>
      <x:c r="AO4436" s="290"/>
      <x:c r="AP4436" s="290"/>
      <x:c r="AQ4436" s="290"/>
      <x:c r="AR4436" s="290"/>
    </x:row>
    <x:row r="4437" spans="1:44" s="40" customFormat="1">
      <x:c r="A4437" s="40">
        <x:v>443100</x:v>
      </x:c>
      <x:c r="B4437" s="288">
        <x:v>918</x:v>
      </x:c>
      <x:c r="C4437" s="47">
        <x:f>37/30</x:f>
        <x:v>1.23333333333333</x:v>
      </x:c>
      <x:c r="D4437" s="289"/>
      <x:c r="E4437" s="289"/>
      <x:c r="F4437" s="289"/>
      <x:c r="G4437" s="289">
        <x:v>4</x:v>
      </x:c>
      <x:c r="H4437" s="290"/>
      <x:c r="I4437" s="290" t="s">
        <x:v>102</x:v>
      </x:c>
      <x:c r="K4437" s="290"/>
      <x:c r="L4437" s="290"/>
      <x:c r="M4437" s="289">
        <x:v>3455</x:v>
      </x:c>
      <x:c r="N4437" s="290"/>
      <x:c r="O4437" s="282" t="s">
        <x:v>101</x:v>
      </x:c>
      <x:c r="P4437" s="290"/>
      <x:c r="Q4437" s="290"/>
      <x:c r="R4437" s="290"/>
      <x:c r="S4437" s="290"/>
      <x:c r="T4437" s="290"/>
      <x:c r="U4437" s="289"/>
      <x:c r="V4437" s="289"/>
      <x:c r="W4437" s="290"/>
      <x:c r="X4437" s="289"/>
      <x:c r="Y4437" s="289"/>
      <x:c r="Z4437" s="290"/>
      <x:c r="AA4437" s="289"/>
      <x:c r="AB4437" s="290"/>
      <x:c r="AC4437" s="290"/>
      <x:c r="AD4437" s="290"/>
      <x:c r="AE4437" s="290"/>
      <x:c r="AF4437" s="290"/>
      <x:c r="AG4437" s="289">
        <x:v>2</x:v>
      </x:c>
      <x:c r="AH4437" s="290"/>
      <x:c r="AI4437" s="290"/>
      <x:c r="AJ4437" s="290"/>
      <x:c r="AK4437" s="290"/>
      <x:c r="AL4437" s="290"/>
      <x:c r="AM4437" s="290"/>
      <x:c r="AN4437" s="290"/>
      <x:c r="AO4437" s="290"/>
      <x:c r="AP4437" s="290"/>
      <x:c r="AQ4437" s="290"/>
      <x:c r="AR4437" s="290"/>
    </x:row>
    <x:row r="4438" spans="1:44" s="40" customFormat="1">
      <x:c r="A4438" s="40">
        <x:v>443200</x:v>
      </x:c>
      <x:c r="B4438" s="288">
        <x:v>919</x:v>
      </x:c>
      <x:c r="C4438" s="47">
        <x:f>8/30</x:f>
        <x:v>0.266666666666667</x:v>
      </x:c>
      <x:c r="D4438" s="289"/>
      <x:c r="E4438" s="289"/>
      <x:c r="F4438" s="289"/>
      <x:c r="G4438" s="289">
        <x:v>2</x:v>
      </x:c>
      <x:c r="H4438" s="290"/>
      <x:c r="I4438" s="290" t="s">
        <x:v>100</x:v>
      </x:c>
      <x:c r="K4438" s="290"/>
      <x:c r="L4438" s="290"/>
      <x:c r="M4438" s="289">
        <x:v>3457</x:v>
      </x:c>
      <x:c r="N4438" s="290"/>
      <x:c r="O4438" s="282" t="s">
        <x:v>101</x:v>
      </x:c>
      <x:c r="P4438" s="290"/>
      <x:c r="Q4438" s="290"/>
      <x:c r="R4438" s="290"/>
      <x:c r="S4438" s="290"/>
      <x:c r="T4438" s="290"/>
      <x:c r="U4438" s="289"/>
      <x:c r="V4438" s="289"/>
      <x:c r="W4438" s="290"/>
      <x:c r="X4438" s="289"/>
      <x:c r="Y4438" s="289"/>
      <x:c r="Z4438" s="290"/>
      <x:c r="AA4438" s="289"/>
      <x:c r="AB4438" s="290"/>
      <x:c r="AC4438" s="290"/>
      <x:c r="AD4438" s="290"/>
      <x:c r="AE4438" s="290"/>
      <x:c r="AF4438" s="290"/>
      <x:c r="AG4438" s="289">
        <x:v>1</x:v>
      </x:c>
      <x:c r="AH4438" s="290"/>
      <x:c r="AI4438" s="290"/>
      <x:c r="AJ4438" s="290"/>
      <x:c r="AK4438" s="290"/>
      <x:c r="AL4438" s="290"/>
      <x:c r="AM4438" s="290"/>
      <x:c r="AN4438" s="290"/>
      <x:c r="AO4438" s="290"/>
      <x:c r="AP4438" s="290"/>
      <x:c r="AQ4438" s="290"/>
      <x:c r="AR4438" s="290"/>
    </x:row>
    <x:row r="4439" spans="1:44" s="40" customFormat="1">
      <x:c r="A4439" s="40">
        <x:v>443300</x:v>
      </x:c>
      <x:c r="B4439" s="288">
        <x:v>919</x:v>
      </x:c>
      <x:c r="C4439" s="47">
        <x:f>14/30</x:f>
        <x:v>0.466666666666667</x:v>
      </x:c>
      <x:c r="D4439" s="289"/>
      <x:c r="E4439" s="289"/>
      <x:c r="F4439" s="289"/>
      <x:c r="G4439" s="289">
        <x:v>3</x:v>
      </x:c>
      <x:c r="H4439" s="290"/>
      <x:c r="I4439" s="290" t="s">
        <x:v>102</x:v>
      </x:c>
      <x:c r="K4439" s="290"/>
      <x:c r="L4439" s="290"/>
      <x:c r="M4439" s="289">
        <x:v>3457</x:v>
      </x:c>
      <x:c r="N4439" s="290"/>
      <x:c r="O4439" s="282" t="s">
        <x:v>101</x:v>
      </x:c>
      <x:c r="P4439" s="290"/>
      <x:c r="Q4439" s="290"/>
      <x:c r="R4439" s="290"/>
      <x:c r="S4439" s="290"/>
      <x:c r="T4439" s="290"/>
      <x:c r="U4439" s="289"/>
      <x:c r="V4439" s="289"/>
      <x:c r="W4439" s="290"/>
      <x:c r="X4439" s="289"/>
      <x:c r="Y4439" s="289"/>
      <x:c r="Z4439" s="290"/>
      <x:c r="AA4439" s="289"/>
      <x:c r="AB4439" s="290"/>
      <x:c r="AC4439" s="290"/>
      <x:c r="AD4439" s="290"/>
      <x:c r="AE4439" s="290"/>
      <x:c r="AF4439" s="290"/>
      <x:c r="AG4439" s="289">
        <x:v>2</x:v>
      </x:c>
      <x:c r="AH4439" s="290"/>
      <x:c r="AI4439" s="290"/>
      <x:c r="AJ4439" s="290"/>
      <x:c r="AK4439" s="290"/>
      <x:c r="AL4439" s="290"/>
      <x:c r="AM4439" s="290"/>
      <x:c r="AN4439" s="290"/>
      <x:c r="AO4439" s="290"/>
      <x:c r="AP4439" s="290"/>
      <x:c r="AQ4439" s="290"/>
      <x:c r="AR4439" s="290"/>
    </x:row>
    <x:row r="4440" spans="1:44" s="40" customFormat="1">
      <x:c r="A4440" s="40">
        <x:v>443400</x:v>
      </x:c>
      <x:c r="B4440" s="288">
        <x:v>919</x:v>
      </x:c>
      <x:c r="C4440" s="47">
        <x:f>20/30</x:f>
        <x:v>0.666666666666667</x:v>
      </x:c>
      <x:c r="D4440" s="289"/>
      <x:c r="E4440" s="289"/>
      <x:c r="F4440" s="289"/>
      <x:c r="G4440" s="289">
        <x:v>4</x:v>
      </x:c>
      <x:c r="H4440" s="290"/>
      <x:c r="I4440" s="290" t="s">
        <x:v>103</x:v>
      </x:c>
      <x:c r="K4440" s="290"/>
      <x:c r="L4440" s="290"/>
      <x:c r="M4440" s="289">
        <x:v>3457</x:v>
      </x:c>
      <x:c r="N4440" s="290"/>
      <x:c r="O4440" s="282" t="s">
        <x:v>101</x:v>
      </x:c>
      <x:c r="P4440" s="290"/>
      <x:c r="Q4440" s="290"/>
      <x:c r="R4440" s="290"/>
      <x:c r="S4440" s="290"/>
      <x:c r="T4440" s="290"/>
      <x:c r="U4440" s="289"/>
      <x:c r="V4440" s="289"/>
      <x:c r="W4440" s="290"/>
      <x:c r="X4440" s="289"/>
      <x:c r="Y4440" s="289"/>
      <x:c r="Z4440" s="290"/>
      <x:c r="AA4440" s="289"/>
      <x:c r="AB4440" s="290"/>
      <x:c r="AC4440" s="290"/>
      <x:c r="AD4440" s="290"/>
      <x:c r="AE4440" s="290"/>
      <x:c r="AF4440" s="290"/>
      <x:c r="AG4440" s="289">
        <x:v>1</x:v>
      </x:c>
      <x:c r="AH4440" s="290"/>
      <x:c r="AI4440" s="290"/>
      <x:c r="AJ4440" s="290"/>
      <x:c r="AK4440" s="290"/>
      <x:c r="AL4440" s="290"/>
      <x:c r="AM4440" s="290"/>
      <x:c r="AN4440" s="290"/>
      <x:c r="AO4440" s="290"/>
      <x:c r="AP4440" s="290"/>
      <x:c r="AQ4440" s="290"/>
      <x:c r="AR4440" s="290"/>
    </x:row>
    <x:row r="4441" spans="1:44" s="40" customFormat="1">
      <x:c r="A4441" s="40">
        <x:v>443500</x:v>
      </x:c>
      <x:c r="B4441" s="288">
        <x:v>919</x:v>
      </x:c>
      <x:c r="C4441" s="40">
        <x:f>26/30</x:f>
        <x:v>0.866666666666667</x:v>
      </x:c>
      <x:c r="D4441" s="289"/>
      <x:c r="E4441" s="289"/>
      <x:c r="F4441" s="289"/>
      <x:c r="G4441" s="289">
        <x:v>5</x:v>
      </x:c>
      <x:c r="H4441" s="290"/>
      <x:c r="I4441" s="290" t="s">
        <x:v>104</x:v>
      </x:c>
      <x:c r="K4441" s="290"/>
      <x:c r="L4441" s="290"/>
      <x:c r="M4441" s="289">
        <x:v>3457</x:v>
      </x:c>
      <x:c r="N4441" s="290"/>
      <x:c r="O4441" s="282" t="s">
        <x:v>101</x:v>
      </x:c>
      <x:c r="P4441" s="290"/>
      <x:c r="Q4441" s="290"/>
      <x:c r="R4441" s="290"/>
      <x:c r="S4441" s="290"/>
      <x:c r="T4441" s="290"/>
      <x:c r="U4441" s="289"/>
      <x:c r="V4441" s="289"/>
      <x:c r="W4441" s="290"/>
      <x:c r="X4441" s="289"/>
      <x:c r="Y4441" s="289"/>
      <x:c r="Z4441" s="290"/>
      <x:c r="AA4441" s="289"/>
      <x:c r="AB4441" s="290"/>
      <x:c r="AC4441" s="290"/>
      <x:c r="AD4441" s="290"/>
      <x:c r="AE4441" s="290"/>
      <x:c r="AF4441" s="290"/>
      <x:c r="AG4441" s="289">
        <x:v>2</x:v>
      </x:c>
      <x:c r="AH4441" s="290"/>
      <x:c r="AI4441" s="290"/>
      <x:c r="AJ4441" s="290"/>
      <x:c r="AK4441" s="290"/>
      <x:c r="AL4441" s="290"/>
      <x:c r="AM4441" s="290"/>
      <x:c r="AN4441" s="290"/>
      <x:c r="AO4441" s="290"/>
      <x:c r="AP4441" s="290"/>
      <x:c r="AQ4441" s="290"/>
      <x:c r="AR4441" s="290"/>
    </x:row>
    <x:row r="4442" spans="1:44" s="40" customFormat="1">
      <x:c r="A4442" s="40">
        <x:v>443600</x:v>
      </x:c>
      <x:c r="B4442" s="288">
        <x:v>919</x:v>
      </x:c>
      <x:c r="C4442" s="47">
        <x:f>33/30</x:f>
        <x:v>1.1</x:v>
      </x:c>
      <x:c r="D4442" s="289"/>
      <x:c r="E4442" s="289"/>
      <x:c r="F4442" s="289"/>
      <x:c r="G4442" s="289">
        <x:v>6</x:v>
      </x:c>
      <x:c r="H4442" s="290"/>
      <x:c r="I4442" s="290" t="s">
        <x:v>102</x:v>
      </x:c>
      <x:c r="K4442" s="290"/>
      <x:c r="L4442" s="290"/>
      <x:c r="M4442" s="289">
        <x:v>3457</x:v>
      </x:c>
      <x:c r="N4442" s="290"/>
      <x:c r="O4442" s="282" t="s">
        <x:v>101</x:v>
      </x:c>
      <x:c r="P4442" s="290"/>
      <x:c r="Q4442" s="290"/>
      <x:c r="R4442" s="290"/>
      <x:c r="S4442" s="290"/>
      <x:c r="T4442" s="290"/>
      <x:c r="U4442" s="289"/>
      <x:c r="V4442" s="289"/>
      <x:c r="W4442" s="290"/>
      <x:c r="X4442" s="289"/>
      <x:c r="Y4442" s="289"/>
      <x:c r="Z4442" s="290"/>
      <x:c r="AA4442" s="289"/>
      <x:c r="AB4442" s="290"/>
      <x:c r="AC4442" s="290"/>
      <x:c r="AD4442" s="290"/>
      <x:c r="AE4442" s="290"/>
      <x:c r="AF4442" s="290"/>
      <x:c r="AG4442" s="289">
        <x:v>2</x:v>
      </x:c>
      <x:c r="AH4442" s="290"/>
      <x:c r="AI4442" s="290"/>
      <x:c r="AJ4442" s="290"/>
      <x:c r="AK4442" s="290"/>
      <x:c r="AL4442" s="290"/>
      <x:c r="AM4442" s="290"/>
      <x:c r="AN4442" s="290"/>
      <x:c r="AO4442" s="290"/>
      <x:c r="AP4442" s="290"/>
      <x:c r="AQ4442" s="290"/>
      <x:c r="AR4442" s="290"/>
    </x:row>
    <x:row r="4443" spans="1:44" s="40" customFormat="1">
      <x:c r="A4443" s="40">
        <x:v>443700</x:v>
      </x:c>
      <x:c r="B4443" s="288">
        <x:v>919</x:v>
      </x:c>
      <x:c r="C4443" s="40">
        <x:f>50/30</x:f>
        <x:v>1.66666666666667</x:v>
      </x:c>
      <x:c r="D4443" s="289"/>
      <x:c r="E4443" s="289"/>
      <x:c r="F4443" s="289"/>
      <x:c r="G4443" s="289">
        <x:v>7</x:v>
      </x:c>
      <x:c r="H4443" s="290"/>
      <x:c r="I4443" s="290" t="s">
        <x:v>110</x:v>
      </x:c>
      <x:c r="J4443" s="40">
        <x:v>0.65</x:v>
      </x:c>
      <x:c r="K4443" s="290"/>
      <x:c r="L4443" s="290"/>
      <x:c r="M4443" s="289">
        <x:v>3458</x:v>
      </x:c>
      <x:c r="N4443" s="290"/>
      <x:c r="O4443" s="282" t="s">
        <x:v>101</x:v>
      </x:c>
      <x:c r="P4443" s="290"/>
      <x:c r="Q4443" s="290"/>
      <x:c r="R4443" s="290"/>
      <x:c r="S4443" s="290"/>
      <x:c r="T4443" s="290"/>
      <x:c r="U4443" s="289"/>
      <x:c r="V4443" s="289"/>
      <x:c r="W4443" s="290"/>
      <x:c r="X4443" s="289"/>
      <x:c r="Y4443" s="289"/>
      <x:c r="Z4443" s="290"/>
      <x:c r="AA4443" s="289"/>
      <x:c r="AB4443" s="290"/>
      <x:c r="AC4443" s="290"/>
      <x:c r="AD4443" s="290"/>
      <x:c r="AE4443" s="290"/>
      <x:c r="AF4443" s="290"/>
      <x:c r="AG4443" s="289">
        <x:v>2</x:v>
      </x:c>
      <x:c r="AH4443" s="290"/>
      <x:c r="AI4443" s="290"/>
      <x:c r="AJ4443" s="290"/>
      <x:c r="AK4443" s="290"/>
      <x:c r="AL4443" s="290"/>
      <x:c r="AM4443" s="290"/>
      <x:c r="AN4443" s="290"/>
      <x:c r="AO4443" s="290"/>
      <x:c r="AP4443" s="290"/>
      <x:c r="AQ4443" s="290"/>
      <x:c r="AR4443" s="290"/>
    </x:row>
    <x:row r="4444" spans="1:44" s="40" customFormat="1">
      <x:c r="A4444" s="40">
        <x:v>443800</x:v>
      </x:c>
      <x:c r="B4444" s="288">
        <x:v>920</x:v>
      </x:c>
      <x:c r="C4444" s="40">
        <x:v>0.01</x:v>
      </x:c>
      <x:c r="D4444" s="289">
        <x:v>1</x:v>
      </x:c>
      <x:c r="E4444" s="289"/>
      <x:c r="F4444" s="289"/>
      <x:c r="G4444" s="289"/>
      <x:c r="H4444" s="290"/>
      <x:c r="I4444" s="290"/>
      <x:c r="K4444" s="290"/>
      <x:c r="L4444" s="290"/>
      <x:c r="M4444" s="289">
        <x:v>3461</x:v>
      </x:c>
      <x:c r="N4444" s="290"/>
      <x:c r="O4444" s="282" t="s">
        <x:v>116</x:v>
      </x:c>
      <x:c r="P4444" s="290" t="s">
        <x:v>684</x:v>
      </x:c>
      <x:c r="Q4444" s="290"/>
      <x:c r="R4444" s="290"/>
      <x:c r="S4444" s="290"/>
      <x:c r="T4444" s="290"/>
      <x:c r="U4444" s="289"/>
      <x:c r="V4444" s="289"/>
      <x:c r="W4444" s="290"/>
      <x:c r="X4444" s="289"/>
      <x:c r="Y4444" s="289"/>
      <x:c r="Z4444" s="290"/>
      <x:c r="AA4444" s="289"/>
      <x:c r="AB4444" s="290"/>
      <x:c r="AC4444" s="290"/>
      <x:c r="AD4444" s="290"/>
      <x:c r="AE4444" s="290"/>
      <x:c r="AF4444" s="290"/>
      <x:c r="AG4444" s="289">
        <x:v>2</x:v>
      </x:c>
      <x:c r="AH4444" s="290"/>
      <x:c r="AI4444" s="290"/>
      <x:c r="AJ4444" s="290"/>
      <x:c r="AK4444" s="290"/>
      <x:c r="AL4444" s="290"/>
      <x:c r="AM4444" s="290"/>
      <x:c r="AN4444" s="290"/>
      <x:c r="AO4444" s="290"/>
      <x:c r="AP4444" s="290"/>
      <x:c r="AQ4444" s="290"/>
      <x:c r="AR4444" s="290"/>
    </x:row>
    <x:row r="4445" spans="1:44" s="40" customFormat="1">
      <x:c r="A4445" s="40">
        <x:v>443900</x:v>
      </x:c>
      <x:c r="B4445" s="288">
        <x:v>920</x:v>
      </x:c>
      <x:c r="C4445" s="40">
        <x:v>0.15</x:v>
      </x:c>
      <x:c r="D4445" s="289">
        <x:v>1</x:v>
      </x:c>
      <x:c r="E4445" s="289"/>
      <x:c r="F4445" s="289"/>
      <x:c r="G4445" s="289"/>
      <x:c r="H4445" s="290"/>
      <x:c r="I4445" s="290"/>
      <x:c r="K4445" s="290"/>
      <x:c r="L4445" s="290"/>
      <x:c r="M4445" s="289"/>
      <x:c r="N4445" s="290"/>
      <x:c r="O4445" s="282"/>
      <x:c r="P4445" s="290"/>
      <x:c r="Q4445" s="290"/>
      <x:c r="R4445" s="290"/>
      <x:c r="S4445" s="290"/>
      <x:c r="T4445" s="290"/>
      <x:c r="U4445" s="289"/>
      <x:c r="V4445" s="289"/>
      <x:c r="W4445" s="290"/>
      <x:c r="X4445" s="289"/>
      <x:c r="Y4445" s="289"/>
      <x:c r="Z4445" s="290"/>
      <x:c r="AA4445" s="289"/>
      <x:c r="AB4445" s="290"/>
      <x:c r="AC4445" s="290"/>
      <x:c r="AD4445" s="290"/>
      <x:c r="AE4445" s="290"/>
      <x:c r="AF4445" s="290"/>
      <x:c r="AG4445" s="289">
        <x:v>1</x:v>
      </x:c>
      <x:c r="AH4445" s="290"/>
      <x:c r="AI4445" s="290"/>
      <x:c r="AJ4445" s="290"/>
      <x:c r="AK4445" s="290"/>
      <x:c r="AL4445" s="290"/>
      <x:c r="AM4445" s="290"/>
      <x:c r="AN4445" s="290"/>
      <x:c r="AO4445" s="290"/>
      <x:c r="AP4445" s="290"/>
      <x:c r="AQ4445" s="290"/>
      <x:c r="AR4445" s="290"/>
    </x:row>
    <x:row r="4446" spans="1:44" s="40" customFormat="1">
      <x:c r="A4446" s="40">
        <x:v>444000</x:v>
      </x:c>
      <x:c r="B4446" s="288">
        <x:v>920</x:v>
      </x:c>
      <x:c r="C4446" s="40">
        <x:v>0.3</x:v>
      </x:c>
      <x:c r="D4446" s="289"/>
      <x:c r="E4446" s="289"/>
      <x:c r="F4446" s="289"/>
      <x:c r="G4446" s="289">
        <x:v>3</x:v>
      </x:c>
      <x:c r="H4446" s="290"/>
      <x:c r="I4446" s="290" t="s">
        <x:v>103</x:v>
      </x:c>
      <x:c r="K4446" s="290"/>
      <x:c r="L4446" s="290"/>
      <x:c r="M4446" s="289">
        <x:v>3457</x:v>
      </x:c>
      <x:c r="N4446" s="290"/>
      <x:c r="O4446" s="282" t="s">
        <x:v>101</x:v>
      </x:c>
      <x:c r="P4446" s="290"/>
      <x:c r="Q4446" s="290"/>
      <x:c r="R4446" s="290"/>
      <x:c r="S4446" s="290"/>
      <x:c r="T4446" s="290"/>
      <x:c r="U4446" s="289"/>
      <x:c r="V4446" s="289"/>
      <x:c r="W4446" s="290"/>
      <x:c r="X4446" s="289"/>
      <x:c r="Y4446" s="289"/>
      <x:c r="Z4446" s="290"/>
      <x:c r="AA4446" s="289"/>
      <x:c r="AB4446" s="290"/>
      <x:c r="AC4446" s="290"/>
      <x:c r="AD4446" s="290"/>
      <x:c r="AE4446" s="290"/>
      <x:c r="AF4446" s="290"/>
      <x:c r="AG4446" s="289">
        <x:v>2</x:v>
      </x:c>
      <x:c r="AH4446" s="290"/>
      <x:c r="AI4446" s="290"/>
      <x:c r="AJ4446" s="290"/>
      <x:c r="AK4446" s="290"/>
      <x:c r="AL4446" s="290"/>
      <x:c r="AM4446" s="290"/>
      <x:c r="AN4446" s="290"/>
      <x:c r="AO4446" s="290"/>
      <x:c r="AP4446" s="290"/>
      <x:c r="AQ4446" s="290"/>
      <x:c r="AR4446" s="290"/>
    </x:row>
    <x:row r="4447" spans="1:44" s="40" customFormat="1">
      <x:c r="A4447" s="40">
        <x:v>444100</x:v>
      </x:c>
      <x:c r="B4447" s="288">
        <x:v>920</x:v>
      </x:c>
      <x:c r="C4447" s="40">
        <x:v>0.45</x:v>
      </x:c>
      <x:c r="D4447" s="289">
        <x:v>1</x:v>
      </x:c>
      <x:c r="E4447" s="289"/>
      <x:c r="F4447" s="289"/>
      <x:c r="G4447" s="289"/>
      <x:c r="H4447" s="290"/>
      <x:c r="I4447" s="290"/>
      <x:c r="K4447" s="290"/>
      <x:c r="L4447" s="290"/>
      <x:c r="M4447" s="289"/>
      <x:c r="N4447" s="290"/>
      <x:c r="O4447" s="282"/>
      <x:c r="P4447" s="290"/>
      <x:c r="Q4447" s="290"/>
      <x:c r="R4447" s="290"/>
      <x:c r="S4447" s="290"/>
      <x:c r="T4447" s="290"/>
      <x:c r="U4447" s="289"/>
      <x:c r="V4447" s="289"/>
      <x:c r="W4447" s="290"/>
      <x:c r="X4447" s="289"/>
      <x:c r="Y4447" s="289"/>
      <x:c r="Z4447" s="290"/>
      <x:c r="AA4447" s="289"/>
      <x:c r="AB4447" s="290"/>
      <x:c r="AC4447" s="290"/>
      <x:c r="AD4447" s="290"/>
      <x:c r="AE4447" s="290"/>
      <x:c r="AF4447" s="290"/>
      <x:c r="AG4447" s="289">
        <x:v>1</x:v>
      </x:c>
      <x:c r="AH4447" s="290"/>
      <x:c r="AI4447" s="290"/>
      <x:c r="AJ4447" s="290"/>
      <x:c r="AK4447" s="290"/>
      <x:c r="AL4447" s="290"/>
      <x:c r="AM4447" s="290"/>
      <x:c r="AN4447" s="290"/>
      <x:c r="AO4447" s="290"/>
      <x:c r="AP4447" s="290"/>
      <x:c r="AQ4447" s="290"/>
      <x:c r="AR4447" s="290"/>
    </x:row>
    <x:row r="4448" spans="1:44" s="40" customFormat="1">
      <x:c r="A4448" s="40">
        <x:v>444200</x:v>
      </x:c>
      <x:c r="B4448" s="288">
        <x:v>920</x:v>
      </x:c>
      <x:c r="C4448" s="40">
        <x:v>0.6</x:v>
      </x:c>
      <x:c r="D4448" s="289">
        <x:v>1</x:v>
      </x:c>
      <x:c r="E4448" s="289"/>
      <x:c r="F4448" s="289"/>
      <x:c r="G4448" s="289"/>
      <x:c r="H4448" s="290"/>
      <x:c r="I4448" s="290"/>
      <x:c r="K4448" s="290"/>
      <x:c r="L4448" s="290"/>
      <x:c r="M4448" s="289"/>
      <x:c r="N4448" s="290"/>
      <x:c r="O4448" s="282"/>
      <x:c r="P4448" s="290"/>
      <x:c r="Q4448" s="290"/>
      <x:c r="R4448" s="290"/>
      <x:c r="S4448" s="290"/>
      <x:c r="T4448" s="290"/>
      <x:c r="U4448" s="289"/>
      <x:c r="V4448" s="289"/>
      <x:c r="W4448" s="290"/>
      <x:c r="X4448" s="289"/>
      <x:c r="Y4448" s="289"/>
      <x:c r="Z4448" s="290"/>
      <x:c r="AA4448" s="289"/>
      <x:c r="AB4448" s="290"/>
      <x:c r="AC4448" s="290"/>
      <x:c r="AD4448" s="290"/>
      <x:c r="AE4448" s="290"/>
      <x:c r="AF4448" s="290"/>
      <x:c r="AG4448" s="289">
        <x:v>2</x:v>
      </x:c>
      <x:c r="AH4448" s="290"/>
      <x:c r="AI4448" s="290"/>
      <x:c r="AJ4448" s="290"/>
      <x:c r="AK4448" s="290"/>
      <x:c r="AL4448" s="290"/>
      <x:c r="AM4448" s="290"/>
      <x:c r="AN4448" s="290"/>
      <x:c r="AO4448" s="290"/>
      <x:c r="AP4448" s="290"/>
      <x:c r="AQ4448" s="290"/>
      <x:c r="AR4448" s="290"/>
    </x:row>
    <x:row r="4449" spans="1:44" s="40" customFormat="1">
      <x:c r="A4449" s="40">
        <x:v>444300</x:v>
      </x:c>
      <x:c r="B4449" s="288">
        <x:v>920</x:v>
      </x:c>
      <x:c r="C4449" s="40">
        <x:v>0.75</x:v>
      </x:c>
      <x:c r="D4449" s="289"/>
      <x:c r="E4449" s="289"/>
      <x:c r="F4449" s="289"/>
      <x:c r="G4449" s="289">
        <x:v>4</x:v>
      </x:c>
      <x:c r="H4449" s="290"/>
      <x:c r="I4449" s="290" t="s">
        <x:v>104</x:v>
      </x:c>
      <x:c r="K4449" s="290"/>
      <x:c r="L4449" s="290"/>
      <x:c r="M4449" s="289">
        <x:v>3457</x:v>
      </x:c>
      <x:c r="N4449" s="290"/>
      <x:c r="O4449" s="282" t="s">
        <x:v>101</x:v>
      </x:c>
      <x:c r="P4449" s="290"/>
      <x:c r="Q4449" s="290"/>
      <x:c r="R4449" s="290"/>
      <x:c r="S4449" s="290"/>
      <x:c r="T4449" s="290"/>
      <x:c r="U4449" s="289"/>
      <x:c r="V4449" s="289"/>
      <x:c r="W4449" s="290"/>
      <x:c r="X4449" s="289"/>
      <x:c r="Y4449" s="289"/>
      <x:c r="Z4449" s="290"/>
      <x:c r="AA4449" s="289"/>
      <x:c r="AB4449" s="290"/>
      <x:c r="AC4449" s="290"/>
      <x:c r="AD4449" s="290"/>
      <x:c r="AE4449" s="290"/>
      <x:c r="AF4449" s="290"/>
      <x:c r="AG4449" s="289">
        <x:v>1</x:v>
      </x:c>
      <x:c r="AH4449" s="290"/>
      <x:c r="AI4449" s="290"/>
      <x:c r="AJ4449" s="290"/>
      <x:c r="AK4449" s="290"/>
      <x:c r="AL4449" s="290"/>
      <x:c r="AM4449" s="290"/>
      <x:c r="AN4449" s="290"/>
      <x:c r="AO4449" s="290"/>
      <x:c r="AP4449" s="290"/>
      <x:c r="AQ4449" s="290"/>
      <x:c r="AR4449" s="290"/>
    </x:row>
    <x:row r="4450" spans="1:44" s="40" customFormat="1">
      <x:c r="A4450" s="40">
        <x:v>444400</x:v>
      </x:c>
      <x:c r="B4450" s="288">
        <x:v>920</x:v>
      </x:c>
      <x:c r="C4450" s="40">
        <x:v>0.9</x:v>
      </x:c>
      <x:c r="D4450" s="289">
        <x:v>1</x:v>
      </x:c>
      <x:c r="E4450" s="289"/>
      <x:c r="F4450" s="289"/>
      <x:c r="G4450" s="289"/>
      <x:c r="H4450" s="290"/>
      <x:c r="I4450" s="290"/>
      <x:c r="K4450" s="290"/>
      <x:c r="L4450" s="290"/>
      <x:c r="M4450" s="289"/>
      <x:c r="N4450" s="290"/>
      <x:c r="O4450" s="282"/>
      <x:c r="P4450" s="290"/>
      <x:c r="Q4450" s="290"/>
      <x:c r="R4450" s="290"/>
      <x:c r="S4450" s="290"/>
      <x:c r="T4450" s="290"/>
      <x:c r="U4450" s="289"/>
      <x:c r="V4450" s="289"/>
      <x:c r="W4450" s="290"/>
      <x:c r="X4450" s="289"/>
      <x:c r="Y4450" s="289"/>
      <x:c r="Z4450" s="290"/>
      <x:c r="AA4450" s="289"/>
      <x:c r="AB4450" s="290"/>
      <x:c r="AC4450" s="290"/>
      <x:c r="AD4450" s="290"/>
      <x:c r="AE4450" s="290"/>
      <x:c r="AF4450" s="290"/>
      <x:c r="AG4450" s="289">
        <x:v>2</x:v>
      </x:c>
      <x:c r="AH4450" s="290"/>
      <x:c r="AI4450" s="290"/>
      <x:c r="AJ4450" s="290"/>
      <x:c r="AK4450" s="290"/>
      <x:c r="AL4450" s="290"/>
      <x:c r="AM4450" s="290"/>
      <x:c r="AN4450" s="290"/>
      <x:c r="AO4450" s="290"/>
      <x:c r="AP4450" s="290"/>
      <x:c r="AQ4450" s="290"/>
      <x:c r="AR4450" s="290"/>
    </x:row>
    <x:row r="4451" spans="1:44" s="40" customFormat="1">
      <x:c r="A4451" s="40">
        <x:v>444500</x:v>
      </x:c>
      <x:c r="B4451" s="288">
        <x:v>920</x:v>
      </x:c>
      <x:c r="C4451" s="40">
        <x:v>1.05</x:v>
      </x:c>
      <x:c r="D4451" s="289">
        <x:v>1</x:v>
      </x:c>
      <x:c r="E4451" s="289"/>
      <x:c r="F4451" s="289"/>
      <x:c r="G4451" s="289"/>
      <x:c r="H4451" s="290"/>
      <x:c r="I4451" s="290"/>
      <x:c r="K4451" s="290"/>
      <x:c r="L4451" s="290"/>
      <x:c r="M4451" s="289"/>
      <x:c r="N4451" s="290"/>
      <x:c r="O4451" s="282"/>
      <x:c r="P4451" s="290"/>
      <x:c r="Q4451" s="290"/>
      <x:c r="R4451" s="290"/>
      <x:c r="S4451" s="290"/>
      <x:c r="T4451" s="290"/>
      <x:c r="U4451" s="289"/>
      <x:c r="V4451" s="289"/>
      <x:c r="W4451" s="290"/>
      <x:c r="X4451" s="289"/>
      <x:c r="Y4451" s="289"/>
      <x:c r="Z4451" s="290"/>
      <x:c r="AA4451" s="289"/>
      <x:c r="AB4451" s="290"/>
      <x:c r="AC4451" s="290"/>
      <x:c r="AD4451" s="290"/>
      <x:c r="AE4451" s="290"/>
      <x:c r="AF4451" s="290"/>
      <x:c r="AG4451" s="289">
        <x:v>1</x:v>
      </x:c>
      <x:c r="AH4451" s="290"/>
      <x:c r="AI4451" s="290"/>
      <x:c r="AJ4451" s="290"/>
      <x:c r="AK4451" s="290"/>
      <x:c r="AL4451" s="290"/>
      <x:c r="AM4451" s="290"/>
      <x:c r="AN4451" s="290"/>
      <x:c r="AO4451" s="290"/>
      <x:c r="AP4451" s="290"/>
      <x:c r="AQ4451" s="290"/>
      <x:c r="AR4451" s="290"/>
    </x:row>
    <x:row r="4452" spans="1:44" s="40" customFormat="1">
      <x:c r="A4452" s="40">
        <x:v>444600</x:v>
      </x:c>
      <x:c r="B4452" s="288">
        <x:v>920</x:v>
      </x:c>
      <x:c r="C4452" s="47">
        <x:f>35/30</x:f>
        <x:v>1.16666666666667</x:v>
      </x:c>
      <x:c r="D4452" s="289"/>
      <x:c r="E4452" s="289"/>
      <x:c r="F4452" s="289"/>
      <x:c r="G4452" s="289">
        <x:v>5</x:v>
      </x:c>
      <x:c r="H4452" s="290"/>
      <x:c r="I4452" s="290" t="s">
        <x:v>102</x:v>
      </x:c>
      <x:c r="K4452" s="290"/>
      <x:c r="L4452" s="290"/>
      <x:c r="M4452" s="289">
        <x:v>3453</x:v>
      </x:c>
      <x:c r="N4452" s="290"/>
      <x:c r="O4452" s="282" t="s">
        <x:v>101</x:v>
      </x:c>
      <x:c r="P4452" s="290"/>
      <x:c r="Q4452" s="290"/>
      <x:c r="R4452" s="290"/>
      <x:c r="S4452" s="290"/>
      <x:c r="T4452" s="290"/>
      <x:c r="U4452" s="289"/>
      <x:c r="V4452" s="289"/>
      <x:c r="W4452" s="290"/>
      <x:c r="X4452" s="289"/>
      <x:c r="Y4452" s="289"/>
      <x:c r="Z4452" s="290"/>
      <x:c r="AA4452" s="289"/>
      <x:c r="AB4452" s="290"/>
      <x:c r="AC4452" s="290"/>
      <x:c r="AD4452" s="290"/>
      <x:c r="AE4452" s="290"/>
      <x:c r="AF4452" s="290"/>
      <x:c r="AG4452" s="289">
        <x:v>2</x:v>
      </x:c>
      <x:c r="AH4452" s="290"/>
      <x:c r="AI4452" s="290"/>
      <x:c r="AJ4452" s="290"/>
      <x:c r="AK4452" s="290"/>
      <x:c r="AL4452" s="290"/>
      <x:c r="AM4452" s="290"/>
      <x:c r="AN4452" s="290"/>
      <x:c r="AO4452" s="290"/>
      <x:c r="AP4452" s="290"/>
      <x:c r="AQ4452" s="290"/>
      <x:c r="AR4452" s="290"/>
    </x:row>
    <x:row r="4453" spans="1:44" s="40" customFormat="1">
      <x:c r="A4453" s="40">
        <x:v>444700</x:v>
      </x:c>
      <x:c r="B4453" s="288">
        <x:v>920</x:v>
      </x:c>
      <x:c r="C4453" s="47">
        <x:f>68/30</x:f>
        <x:v>2.26666666666667</x:v>
      </x:c>
      <x:c r="D4453" s="289"/>
      <x:c r="E4453" s="289"/>
      <x:c r="F4453" s="289"/>
      <x:c r="G4453" s="289">
        <x:v>6</x:v>
      </x:c>
      <x:c r="H4453" s="290"/>
      <x:c r="I4453" s="290" t="s">
        <x:v>100</x:v>
      </x:c>
      <x:c r="K4453" s="290"/>
      <x:c r="L4453" s="290"/>
      <x:c r="M4453" s="289"/>
      <x:c r="N4453" s="290"/>
      <x:c r="O4453" s="282"/>
      <x:c r="P4453" s="290"/>
      <x:c r="Q4453" s="290"/>
      <x:c r="R4453" s="290"/>
      <x:c r="S4453" s="290"/>
      <x:c r="T4453" s="290"/>
      <x:c r="U4453" s="289"/>
      <x:c r="V4453" s="289"/>
      <x:c r="W4453" s="290"/>
      <x:c r="X4453" s="289"/>
      <x:c r="Y4453" s="289"/>
      <x:c r="Z4453" s="290"/>
      <x:c r="AA4453" s="289"/>
      <x:c r="AB4453" s="290"/>
      <x:c r="AC4453" s="290"/>
      <x:c r="AD4453" s="290"/>
      <x:c r="AE4453" s="290"/>
      <x:c r="AF4453" s="290"/>
      <x:c r="AG4453" s="289">
        <x:v>2</x:v>
      </x:c>
      <x:c r="AH4453" s="290"/>
      <x:c r="AI4453" s="290"/>
      <x:c r="AJ4453" s="290"/>
      <x:c r="AK4453" s="290"/>
      <x:c r="AL4453" s="290"/>
      <x:c r="AM4453" s="290"/>
      <x:c r="AN4453" s="290"/>
      <x:c r="AO4453" s="290"/>
      <x:c r="AP4453" s="290"/>
      <x:c r="AQ4453" s="290"/>
      <x:c r="AR4453" s="290"/>
    </x:row>
    <x:row r="4454" spans="1:44" s="40" customFormat="1">
      <x:c r="A4454" s="40">
        <x:v>444800</x:v>
      </x:c>
      <x:c r="B4454" s="288">
        <x:v>921</x:v>
      </x:c>
      <x:c r="C4454" s="47">
        <x:f>29/30</x:f>
        <x:v>0.966666666666667</x:v>
      </x:c>
      <x:c r="D4454" s="289"/>
      <x:c r="E4454" s="289"/>
      <x:c r="F4454" s="289"/>
      <x:c r="G4454" s="289">
        <x:v>3</x:v>
      </x:c>
      <x:c r="H4454" s="290"/>
      <x:c r="I4454" s="290" t="s">
        <x:v>100</x:v>
      </x:c>
      <x:c r="K4454" s="290"/>
      <x:c r="L4454" s="290"/>
      <x:c r="M4454" s="289">
        <x:v>3464</x:v>
      </x:c>
      <x:c r="N4454" s="290"/>
      <x:c r="O4454" s="282" t="s">
        <x:v>101</x:v>
      </x:c>
      <x:c r="P4454" s="290"/>
      <x:c r="Q4454" s="290"/>
      <x:c r="R4454" s="290"/>
      <x:c r="S4454" s="47" t="s">
        <x:v>291</x:v>
      </x:c>
      <x:c r="T4454" s="47"/>
      <x:c r="U4454" s="289"/>
      <x:c r="V4454" s="289"/>
      <x:c r="W4454" s="290"/>
      <x:c r="X4454" s="289"/>
      <x:c r="Y4454" s="289"/>
      <x:c r="Z4454" s="290"/>
      <x:c r="AA4454" s="289"/>
      <x:c r="AB4454" s="290"/>
      <x:c r="AC4454" s="290"/>
      <x:c r="AD4454" s="290"/>
      <x:c r="AE4454" s="290"/>
      <x:c r="AF4454" s="290"/>
      <x:c r="AG4454" s="289">
        <x:v>2</x:v>
      </x:c>
      <x:c r="AH4454" s="290"/>
      <x:c r="AI4454" s="290"/>
      <x:c r="AJ4454" s="290"/>
      <x:c r="AK4454" s="290"/>
      <x:c r="AL4454" s="290"/>
      <x:c r="AM4454" s="290"/>
      <x:c r="AN4454" s="290"/>
      <x:c r="AO4454" s="290"/>
      <x:c r="AP4454" s="290"/>
      <x:c r="AQ4454" s="290"/>
      <x:c r="AR4454" s="290"/>
    </x:row>
    <x:row r="4455" spans="1:44" s="40" customFormat="1">
      <x:c r="A4455" s="40">
        <x:v>444900</x:v>
      </x:c>
      <x:c r="B4455" s="288">
        <x:v>921</x:v>
      </x:c>
      <x:c r="C4455" s="47">
        <x:f>54/30</x:f>
        <x:v>1.8</x:v>
      </x:c>
      <x:c r="D4455" s="289"/>
      <x:c r="E4455" s="289"/>
      <x:c r="F4455" s="289"/>
      <x:c r="G4455" s="289">
        <x:v>2</x:v>
      </x:c>
      <x:c r="H4455" s="290"/>
      <x:c r="I4455" s="290" t="s">
        <x:v>102</x:v>
      </x:c>
      <x:c r="K4455" s="290"/>
      <x:c r="L4455" s="290"/>
      <x:c r="M4455" s="289">
        <x:v>3465</x:v>
      </x:c>
      <x:c r="N4455" s="290"/>
      <x:c r="O4455" s="282" t="s">
        <x:v>101</x:v>
      </x:c>
      <x:c r="P4455" s="290"/>
      <x:c r="Q4455" s="290"/>
      <x:c r="R4455" s="290"/>
      <x:c r="S4455" s="47" t="s">
        <x:v>685</x:v>
      </x:c>
      <x:c r="T4455" s="47"/>
      <x:c r="U4455" s="289"/>
      <x:c r="V4455" s="289"/>
      <x:c r="W4455" s="290"/>
      <x:c r="X4455" s="289"/>
      <x:c r="Y4455" s="289"/>
      <x:c r="Z4455" s="290"/>
      <x:c r="AA4455" s="289"/>
      <x:c r="AB4455" s="290"/>
      <x:c r="AC4455" s="290"/>
      <x:c r="AD4455" s="290"/>
      <x:c r="AE4455" s="290"/>
      <x:c r="AF4455" s="290"/>
      <x:c r="AG4455" s="289">
        <x:v>2</x:v>
      </x:c>
      <x:c r="AH4455" s="290"/>
      <x:c r="AI4455" s="290"/>
      <x:c r="AJ4455" s="290"/>
      <x:c r="AK4455" s="290"/>
      <x:c r="AL4455" s="290"/>
      <x:c r="AM4455" s="290"/>
      <x:c r="AN4455" s="290"/>
      <x:c r="AO4455" s="290"/>
      <x:c r="AP4455" s="290"/>
      <x:c r="AQ4455" s="290"/>
      <x:c r="AR4455" s="290"/>
    </x:row>
    <x:row r="4456" spans="1:44" s="40" customFormat="1">
      <x:c r="A4456" s="40">
        <x:v>445000</x:v>
      </x:c>
      <x:c r="B4456" s="288">
        <x:v>921</x:v>
      </x:c>
      <x:c r="C4456" s="47">
        <x:f>58/30</x:f>
        <x:v>1.93333333333333</x:v>
      </x:c>
      <x:c r="D4456" s="289"/>
      <x:c r="E4456" s="289"/>
      <x:c r="F4456" s="289"/>
      <x:c r="G4456" s="289">
        <x:v>2</x:v>
      </x:c>
      <x:c r="H4456" s="290"/>
      <x:c r="I4456" s="290" t="s">
        <x:v>103</x:v>
      </x:c>
      <x:c r="K4456" s="290"/>
      <x:c r="L4456" s="290"/>
      <x:c r="M4456" s="289"/>
      <x:c r="N4456" s="290"/>
      <x:c r="O4456" s="282"/>
      <x:c r="P4456" s="290"/>
      <x:c r="Q4456" s="290"/>
      <x:c r="R4456" s="290"/>
      <x:c r="S4456" s="47" t="s">
        <x:v>211</x:v>
      </x:c>
      <x:c r="T4456" s="47"/>
      <x:c r="U4456" s="289"/>
      <x:c r="V4456" s="289"/>
      <x:c r="W4456" s="290"/>
      <x:c r="X4456" s="289"/>
      <x:c r="Y4456" s="289"/>
      <x:c r="Z4456" s="290"/>
      <x:c r="AA4456" s="289"/>
      <x:c r="AB4456" s="290"/>
      <x:c r="AC4456" s="290"/>
      <x:c r="AD4456" s="290"/>
      <x:c r="AE4456" s="290"/>
      <x:c r="AF4456" s="290"/>
      <x:c r="AG4456" s="289">
        <x:v>2</x:v>
      </x:c>
      <x:c r="AH4456" s="290"/>
      <x:c r="AI4456" s="290"/>
      <x:c r="AJ4456" s="290"/>
      <x:c r="AK4456" s="290"/>
      <x:c r="AL4456" s="290"/>
      <x:c r="AM4456" s="290"/>
      <x:c r="AN4456" s="290"/>
      <x:c r="AO4456" s="290"/>
      <x:c r="AP4456" s="290"/>
      <x:c r="AQ4456" s="290"/>
      <x:c r="AR4456" s="290"/>
    </x:row>
    <x:row r="4457" spans="1:44" s="40" customFormat="1">
      <x:c r="A4457" s="40">
        <x:v>445100</x:v>
      </x:c>
      <x:c r="B4457" s="288">
        <x:v>921</x:v>
      </x:c>
      <x:c r="C4457" s="47">
        <x:f>61/30</x:f>
        <x:v>2.03333333333333</x:v>
      </x:c>
      <x:c r="D4457" s="289"/>
      <x:c r="E4457" s="289"/>
      <x:c r="F4457" s="289"/>
      <x:c r="G4457" s="289">
        <x:v>2</x:v>
      </x:c>
      <x:c r="H4457" s="290"/>
      <x:c r="I4457" s="290" t="s">
        <x:v>104</x:v>
      </x:c>
      <x:c r="K4457" s="290"/>
      <x:c r="L4457" s="290"/>
      <x:c r="M4457" s="289"/>
      <x:c r="N4457" s="290"/>
      <x:c r="O4457" s="282"/>
      <x:c r="P4457" s="290"/>
      <x:c r="Q4457" s="290"/>
      <x:c r="R4457" s="290"/>
      <x:c r="S4457" s="47" t="s">
        <x:v>143</x:v>
      </x:c>
      <x:c r="T4457" s="47">
        <x:v>4</x:v>
      </x:c>
      <x:c r="U4457" s="289"/>
      <x:c r="V4457" s="289"/>
      <x:c r="W4457" s="290"/>
      <x:c r="X4457" s="289"/>
      <x:c r="Y4457" s="289"/>
      <x:c r="Z4457" s="290"/>
      <x:c r="AA4457" s="289"/>
      <x:c r="AB4457" s="290"/>
      <x:c r="AC4457" s="290"/>
      <x:c r="AD4457" s="290"/>
      <x:c r="AE4457" s="290"/>
      <x:c r="AF4457" s="290"/>
      <x:c r="AG4457" s="289">
        <x:v>2</x:v>
      </x:c>
      <x:c r="AH4457" s="290"/>
      <x:c r="AI4457" s="290"/>
      <x:c r="AJ4457" s="290"/>
      <x:c r="AK4457" s="290"/>
      <x:c r="AL4457" s="290"/>
      <x:c r="AM4457" s="290"/>
      <x:c r="AN4457" s="290"/>
      <x:c r="AO4457" s="290"/>
      <x:c r="AP4457" s="290"/>
      <x:c r="AQ4457" s="290"/>
      <x:c r="AR4457" s="290"/>
    </x:row>
    <x:row r="4458" spans="1:44" s="40" customFormat="1">
      <x:c r="A4458" s="40">
        <x:v>445200</x:v>
      </x:c>
      <x:c r="B4458" s="288">
        <x:v>921</x:v>
      </x:c>
      <x:c r="C4458" s="47">
        <x:f>64/30</x:f>
        <x:v>2.13333333333333</x:v>
      </x:c>
      <x:c r="D4458" s="289"/>
      <x:c r="E4458" s="289"/>
      <x:c r="F4458" s="289"/>
      <x:c r="G4458" s="289">
        <x:v>2</x:v>
      </x:c>
      <x:c r="H4458" s="290"/>
      <x:c r="I4458" s="290" t="s">
        <x:v>100</x:v>
      </x:c>
      <x:c r="K4458" s="290"/>
      <x:c r="L4458" s="290"/>
      <x:c r="M4458" s="289"/>
      <x:c r="N4458" s="290"/>
      <x:c r="O4458" s="282"/>
      <x:c r="P4458" s="290"/>
      <x:c r="Q4458" s="290"/>
      <x:c r="R4458" s="290"/>
      <x:c r="S4458" s="47" t="s">
        <x:v>239</x:v>
      </x:c>
      <x:c r="T4458" s="47">
        <x:v>4</x:v>
      </x:c>
      <x:c r="U4458" s="289"/>
      <x:c r="V4458" s="289"/>
      <x:c r="W4458" s="290"/>
      <x:c r="X4458" s="289"/>
      <x:c r="Y4458" s="289"/>
      <x:c r="Z4458" s="290"/>
      <x:c r="AA4458" s="289"/>
      <x:c r="AB4458" s="290"/>
      <x:c r="AC4458" s="290"/>
      <x:c r="AD4458" s="290"/>
      <x:c r="AE4458" s="290"/>
      <x:c r="AF4458" s="290"/>
      <x:c r="AG4458" s="289">
        <x:v>2</x:v>
      </x:c>
      <x:c r="AH4458" s="290"/>
      <x:c r="AI4458" s="290"/>
      <x:c r="AJ4458" s="290"/>
      <x:c r="AK4458" s="290"/>
      <x:c r="AL4458" s="290"/>
      <x:c r="AM4458" s="290"/>
      <x:c r="AN4458" s="290"/>
      <x:c r="AO4458" s="290"/>
      <x:c r="AP4458" s="290"/>
      <x:c r="AQ4458" s="290"/>
      <x:c r="AR4458" s="290"/>
    </x:row>
    <x:row r="4459" spans="1:44" s="40" customFormat="1">
      <x:c r="A4459" s="40">
        <x:v>445300</x:v>
      </x:c>
      <x:c r="B4459" s="288">
        <x:v>921</x:v>
      </x:c>
      <x:c r="C4459" s="47">
        <x:f>67/30</x:f>
        <x:v>2.23333333333333</x:v>
      </x:c>
      <x:c r="D4459" s="289"/>
      <x:c r="E4459" s="289"/>
      <x:c r="F4459" s="289"/>
      <x:c r="G4459" s="289">
        <x:v>2</x:v>
      </x:c>
      <x:c r="H4459" s="290"/>
      <x:c r="I4459" s="290" t="s">
        <x:v>102</x:v>
      </x:c>
      <x:c r="K4459" s="290"/>
      <x:c r="L4459" s="290"/>
      <x:c r="M4459" s="289"/>
      <x:c r="N4459" s="290"/>
      <x:c r="O4459" s="282"/>
      <x:c r="P4459" s="290"/>
      <x:c r="Q4459" s="290"/>
      <x:c r="R4459" s="290"/>
      <x:c r="S4459" s="47" t="s">
        <x:v>276</x:v>
      </x:c>
      <x:c r="T4459" s="47">
        <x:v>4</x:v>
      </x:c>
      <x:c r="U4459" s="289"/>
      <x:c r="V4459" s="289"/>
      <x:c r="W4459" s="290"/>
      <x:c r="X4459" s="289"/>
      <x:c r="Y4459" s="289"/>
      <x:c r="Z4459" s="290"/>
      <x:c r="AA4459" s="289"/>
      <x:c r="AB4459" s="290"/>
      <x:c r="AC4459" s="290"/>
      <x:c r="AD4459" s="290"/>
      <x:c r="AE4459" s="290"/>
      <x:c r="AF4459" s="290"/>
      <x:c r="AG4459" s="289">
        <x:v>2</x:v>
      </x:c>
      <x:c r="AH4459" s="290"/>
      <x:c r="AI4459" s="290"/>
      <x:c r="AJ4459" s="290"/>
      <x:c r="AK4459" s="290"/>
      <x:c r="AL4459" s="290"/>
      <x:c r="AM4459" s="290"/>
      <x:c r="AN4459" s="290"/>
      <x:c r="AO4459" s="290"/>
      <x:c r="AP4459" s="290"/>
      <x:c r="AQ4459" s="290"/>
      <x:c r="AR4459" s="290"/>
    </x:row>
    <x:row r="4460" spans="1:44" s="40" customFormat="1">
      <x:c r="A4460" s="40">
        <x:v>445400</x:v>
      </x:c>
      <x:c r="B4460" s="288">
        <x:v>921</x:v>
      </x:c>
      <x:c r="C4460" s="47">
        <x:f>70/30</x:f>
        <x:v>2.33333333333333</x:v>
      </x:c>
      <x:c r="D4460" s="289"/>
      <x:c r="E4460" s="289"/>
      <x:c r="F4460" s="289"/>
      <x:c r="G4460" s="289">
        <x:v>2</x:v>
      </x:c>
      <x:c r="H4460" s="290"/>
      <x:c r="I4460" s="290" t="s">
        <x:v>103</x:v>
      </x:c>
      <x:c r="K4460" s="290"/>
      <x:c r="L4460" s="290"/>
      <x:c r="M4460" s="289"/>
      <x:c r="N4460" s="290"/>
      <x:c r="O4460" s="282"/>
      <x:c r="P4460" s="290"/>
      <x:c r="Q4460" s="290"/>
      <x:c r="R4460" s="290"/>
      <x:c r="S4460" s="47" t="s">
        <x:v>143</x:v>
      </x:c>
      <x:c r="T4460" s="47">
        <x:v>4</x:v>
      </x:c>
      <x:c r="U4460" s="289"/>
      <x:c r="V4460" s="289"/>
      <x:c r="W4460" s="290"/>
      <x:c r="X4460" s="289"/>
      <x:c r="Y4460" s="289"/>
      <x:c r="Z4460" s="290"/>
      <x:c r="AA4460" s="289"/>
      <x:c r="AB4460" s="290"/>
      <x:c r="AC4460" s="290"/>
      <x:c r="AD4460" s="290"/>
      <x:c r="AE4460" s="290"/>
      <x:c r="AF4460" s="290"/>
      <x:c r="AG4460" s="289">
        <x:v>2</x:v>
      </x:c>
      <x:c r="AH4460" s="290"/>
      <x:c r="AI4460" s="290"/>
      <x:c r="AJ4460" s="290"/>
      <x:c r="AK4460" s="290"/>
      <x:c r="AL4460" s="290"/>
      <x:c r="AM4460" s="290"/>
      <x:c r="AN4460" s="290"/>
      <x:c r="AO4460" s="290"/>
      <x:c r="AP4460" s="290"/>
      <x:c r="AQ4460" s="290"/>
      <x:c r="AR4460" s="290"/>
    </x:row>
    <x:row r="4461" spans="1:44" s="40" customFormat="1">
      <x:c r="A4461" s="40">
        <x:v>445500</x:v>
      </x:c>
      <x:c r="B4461" s="288">
        <x:v>921</x:v>
      </x:c>
      <x:c r="C4461" s="47">
        <x:f>74/30</x:f>
        <x:v>2.46666666666667</x:v>
      </x:c>
      <x:c r="D4461" s="289"/>
      <x:c r="E4461" s="289"/>
      <x:c r="F4461" s="289"/>
      <x:c r="G4461" s="289">
        <x:v>4</x:v>
      </x:c>
      <x:c r="H4461" s="290"/>
      <x:c r="I4461" s="290" t="s">
        <x:v>104</x:v>
      </x:c>
      <x:c r="K4461" s="290"/>
      <x:c r="L4461" s="290"/>
      <x:c r="P4461" s="290"/>
      <x:c r="Q4461" s="290"/>
      <x:c r="R4461" s="290"/>
      <x:c r="S4461" s="47" t="s">
        <x:v>125</x:v>
      </x:c>
      <x:c r="T4461" s="47"/>
      <x:c r="U4461" s="289"/>
      <x:c r="V4461" s="289"/>
      <x:c r="W4461" s="290"/>
      <x:c r="X4461" s="289"/>
      <x:c r="Y4461" s="289"/>
      <x:c r="Z4461" s="290"/>
      <x:c r="AA4461" s="289"/>
      <x:c r="AB4461" s="290"/>
      <x:c r="AC4461" s="290"/>
      <x:c r="AD4461" s="290"/>
      <x:c r="AE4461" s="290"/>
      <x:c r="AF4461" s="290"/>
      <x:c r="AG4461" s="289">
        <x:v>2</x:v>
      </x:c>
      <x:c r="AH4461" s="290"/>
      <x:c r="AI4461" s="290"/>
      <x:c r="AJ4461" s="290"/>
      <x:c r="AK4461" s="290"/>
      <x:c r="AL4461" s="290"/>
      <x:c r="AM4461" s="290"/>
      <x:c r="AN4461" s="290"/>
      <x:c r="AO4461" s="290"/>
      <x:c r="AP4461" s="290"/>
      <x:c r="AQ4461" s="290"/>
      <x:c r="AR4461" s="290"/>
    </x:row>
    <x:row r="4462" spans="1:44" s="40" customFormat="1">
      <x:c r="A4462" s="40">
        <x:v>445600</x:v>
      </x:c>
      <x:c r="B4462" s="288">
        <x:v>922</x:v>
      </x:c>
      <x:c r="C4462" s="47">
        <x:f>15/30</x:f>
        <x:v>0.5</x:v>
      </x:c>
      <x:c r="D4462" s="289"/>
      <x:c r="E4462" s="289"/>
      <x:c r="F4462" s="289"/>
      <x:c r="G4462" s="289">
        <x:v>4</x:v>
      </x:c>
      <x:c r="H4462" s="290"/>
      <x:c r="I4462" s="290" t="s">
        <x:v>102</x:v>
      </x:c>
      <x:c r="K4462" s="290" t="s">
        <x:v>106</x:v>
      </x:c>
      <x:c r="L4462" s="290"/>
      <x:c r="M4462" s="40">
        <x:v>3467</x:v>
      </x:c>
      <x:c r="O4462" s="282" t="s">
        <x:v>101</x:v>
      </x:c>
      <x:c r="P4462" s="290"/>
      <x:c r="Q4462" s="290"/>
      <x:c r="R4462" s="290"/>
      <x:c r="U4462" s="289"/>
      <x:c r="V4462" s="289"/>
      <x:c r="W4462" s="290"/>
      <x:c r="X4462" s="289"/>
      <x:c r="Y4462" s="289"/>
      <x:c r="Z4462" s="290"/>
      <x:c r="AA4462" s="289"/>
      <x:c r="AB4462" s="290"/>
      <x:c r="AC4462" s="290"/>
      <x:c r="AD4462" s="290"/>
      <x:c r="AE4462" s="290"/>
      <x:c r="AF4462" s="290"/>
      <x:c r="AG4462" s="289">
        <x:v>2</x:v>
      </x:c>
      <x:c r="AH4462" s="290" t="s">
        <x:v>686</x:v>
      </x:c>
      <x:c r="AI4462" s="290"/>
      <x:c r="AJ4462" s="290"/>
      <x:c r="AK4462" s="290"/>
      <x:c r="AL4462" s="290"/>
      <x:c r="AM4462" s="290"/>
      <x:c r="AN4462" s="290"/>
      <x:c r="AO4462" s="290"/>
      <x:c r="AP4462" s="290"/>
      <x:c r="AQ4462" s="290"/>
      <x:c r="AR4462" s="290"/>
    </x:row>
    <x:row r="4463" spans="1:44" s="40" customFormat="1">
      <x:c r="A4463" s="40">
        <x:v>445700</x:v>
      </x:c>
      <x:c r="B4463" s="288">
        <x:v>922</x:v>
      </x:c>
      <x:c r="C4463" s="47">
        <x:f>47/30</x:f>
        <x:v>1.56666666666667</x:v>
      </x:c>
      <x:c r="D4463" s="289"/>
      <x:c r="E4463" s="289"/>
      <x:c r="F4463" s="289"/>
      <x:c r="G4463" s="289">
        <x:v>6</x:v>
      </x:c>
      <x:c r="H4463" s="290"/>
      <x:c r="I4463" s="290" t="s">
        <x:v>100</x:v>
      </x:c>
      <x:c r="K4463" s="290" t="s">
        <x:v>106</x:v>
      </x:c>
      <x:c r="L4463" s="290"/>
      <x:c r="M4463" s="40">
        <x:v>3467</x:v>
      </x:c>
      <x:c r="O4463" s="282" t="s">
        <x:v>101</x:v>
      </x:c>
      <x:c r="P4463" s="290"/>
      <x:c r="Q4463" s="290"/>
      <x:c r="R4463" s="290"/>
      <x:c r="S4463" s="47" t="s">
        <x:v>687</x:v>
      </x:c>
      <x:c r="T4463" s="47">
        <x:v>2</x:v>
      </x:c>
      <x:c r="U4463" s="289"/>
      <x:c r="V4463" s="289"/>
      <x:c r="W4463" s="290"/>
      <x:c r="X4463" s="289"/>
      <x:c r="Y4463" s="289"/>
      <x:c r="Z4463" s="290"/>
      <x:c r="AA4463" s="289"/>
      <x:c r="AB4463" s="290"/>
      <x:c r="AC4463" s="290"/>
      <x:c r="AD4463" s="290"/>
      <x:c r="AE4463" s="290"/>
      <x:c r="AF4463" s="290"/>
      <x:c r="AG4463" s="289">
        <x:v>2</x:v>
      </x:c>
      <x:c r="AH4463" s="290" t="s">
        <x:v>388</x:v>
      </x:c>
      <x:c r="AI4463" s="290" t="s">
        <x:v>681</x:v>
      </x:c>
      <x:c r="AJ4463" s="290" t="s">
        <x:v>688</x:v>
      </x:c>
      <x:c r="AK4463" s="290"/>
      <x:c r="AL4463" s="290"/>
      <x:c r="AM4463" s="290"/>
      <x:c r="AN4463" s="290"/>
      <x:c r="AO4463" s="290"/>
      <x:c r="AP4463" s="290"/>
      <x:c r="AQ4463" s="290"/>
      <x:c r="AR4463" s="290"/>
    </x:row>
    <x:row r="4464" spans="1:44" s="40" customFormat="1">
      <x:c r="A4464" s="40">
        <x:v>445800</x:v>
      </x:c>
      <x:c r="B4464" s="288">
        <x:v>923</x:v>
      </x:c>
      <x:c r="C4464" s="47">
        <x:f>72/30</x:f>
        <x:v>2.4</x:v>
      </x:c>
      <x:c r="D4464" s="289"/>
      <x:c r="E4464" s="289"/>
      <x:c r="F4464" s="289"/>
      <x:c r="G4464" s="289">
        <x:v>5</x:v>
      </x:c>
      <x:c r="H4464" s="290"/>
      <x:c r="I4464" s="290" t="s">
        <x:v>103</x:v>
      </x:c>
      <x:c r="K4464" s="290"/>
      <x:c r="L4464" s="290"/>
      <x:c r="O4464" s="282"/>
      <x:c r="P4464" s="290"/>
      <x:c r="Q4464" s="290"/>
      <x:c r="R4464" s="290"/>
      <x:c r="S4464" s="47"/>
      <x:c r="T4464" s="47"/>
      <x:c r="U4464" s="289"/>
      <x:c r="V4464" s="289"/>
      <x:c r="W4464" s="290"/>
      <x:c r="X4464" s="289"/>
      <x:c r="Y4464" s="289"/>
      <x:c r="Z4464" s="290"/>
      <x:c r="AA4464" s="289"/>
      <x:c r="AB4464" s="290"/>
      <x:c r="AC4464" s="290"/>
      <x:c r="AD4464" s="290"/>
      <x:c r="AE4464" s="290"/>
      <x:c r="AF4464" s="290"/>
      <x:c r="AG4464" s="289"/>
      <x:c r="AH4464" s="290"/>
      <x:c r="AI4464" s="290"/>
      <x:c r="AJ4464" s="290"/>
      <x:c r="AK4464" s="290"/>
      <x:c r="AL4464" s="290"/>
      <x:c r="AM4464" s="290"/>
      <x:c r="AN4464" s="290"/>
      <x:c r="AO4464" s="290"/>
      <x:c r="AP4464" s="290"/>
      <x:c r="AQ4464" s="290"/>
      <x:c r="AR4464" s="290"/>
    </x:row>
    <x:row r="4465" spans="1:44" s="40" customFormat="1">
      <x:c r="A4465" s="40">
        <x:v>445900</x:v>
      </x:c>
      <x:c r="B4465" s="288">
        <x:v>923</x:v>
      </x:c>
      <x:c r="C4465" s="47">
        <x:f>98/30</x:f>
        <x:v>3.26666666666667</x:v>
      </x:c>
      <x:c r="D4465" s="289"/>
      <x:c r="E4465" s="289"/>
      <x:c r="F4465" s="289"/>
      <x:c r="G4465" s="289">
        <x:v>6</x:v>
      </x:c>
      <x:c r="H4465" s="290"/>
      <x:c r="I4465" s="290" t="s">
        <x:v>104</x:v>
      </x:c>
      <x:c r="K4465" s="290"/>
      <x:c r="L4465" s="290"/>
      <x:c r="O4465" s="282"/>
      <x:c r="P4465" s="290"/>
      <x:c r="Q4465" s="290"/>
      <x:c r="R4465" s="290"/>
      <x:c r="S4465" s="47"/>
      <x:c r="T4465" s="47"/>
      <x:c r="U4465" s="289"/>
      <x:c r="V4465" s="289"/>
      <x:c r="W4465" s="290"/>
      <x:c r="X4465" s="289"/>
      <x:c r="Y4465" s="289"/>
      <x:c r="Z4465" s="290"/>
      <x:c r="AA4465" s="289"/>
      <x:c r="AB4465" s="290"/>
      <x:c r="AC4465" s="290"/>
      <x:c r="AD4465" s="290"/>
      <x:c r="AE4465" s="290"/>
      <x:c r="AF4465" s="290"/>
      <x:c r="AG4465" s="289"/>
      <x:c r="AH4465" s="290"/>
      <x:c r="AI4465" s="290"/>
      <x:c r="AJ4465" s="290"/>
      <x:c r="AK4465" s="290"/>
      <x:c r="AL4465" s="290"/>
      <x:c r="AM4465" s="290"/>
      <x:c r="AN4465" s="290"/>
      <x:c r="AO4465" s="290"/>
      <x:c r="AP4465" s="290"/>
      <x:c r="AQ4465" s="290"/>
      <x:c r="AR4465" s="290"/>
    </x:row>
    <x:row r="4466" spans="1:44" s="40" customFormat="1">
      <x:c r="A4466" s="40">
        <x:v>446000</x:v>
      </x:c>
      <x:c r="B4466" s="288">
        <x:v>923</x:v>
      </x:c>
      <x:c r="C4466" s="47">
        <x:f>124/30</x:f>
        <x:v>4.13333333333333</x:v>
      </x:c>
      <x:c r="D4466" s="289"/>
      <x:c r="E4466" s="289"/>
      <x:c r="F4466" s="289"/>
      <x:c r="G4466" s="289">
        <x:v>7</x:v>
      </x:c>
      <x:c r="H4466" s="290"/>
      <x:c r="I4466" s="290" t="s">
        <x:v>100</x:v>
      </x:c>
      <x:c r="K4466" s="290"/>
      <x:c r="L4466" s="290"/>
      <x:c r="O4466" s="282"/>
      <x:c r="P4466" s="290"/>
      <x:c r="Q4466" s="290"/>
      <x:c r="R4466" s="290"/>
      <x:c r="S4466" s="47"/>
      <x:c r="T4466" s="47"/>
      <x:c r="U4466" s="289"/>
      <x:c r="V4466" s="289"/>
      <x:c r="W4466" s="290"/>
      <x:c r="X4466" s="289"/>
      <x:c r="Y4466" s="289"/>
      <x:c r="Z4466" s="290"/>
      <x:c r="AA4466" s="289"/>
      <x:c r="AB4466" s="290"/>
      <x:c r="AC4466" s="290"/>
      <x:c r="AD4466" s="290"/>
      <x:c r="AE4466" s="290"/>
      <x:c r="AF4466" s="290"/>
      <x:c r="AG4466" s="289"/>
      <x:c r="AH4466" s="290"/>
      <x:c r="AI4466" s="290"/>
      <x:c r="AJ4466" s="290"/>
      <x:c r="AK4466" s="290"/>
      <x:c r="AL4466" s="290"/>
      <x:c r="AM4466" s="290"/>
      <x:c r="AN4466" s="290"/>
      <x:c r="AO4466" s="290"/>
      <x:c r="AP4466" s="290"/>
      <x:c r="AQ4466" s="290"/>
      <x:c r="AR4466" s="290"/>
    </x:row>
    <x:row r="4467" spans="1:44" s="40" customFormat="1">
      <x:c r="A4467" s="40">
        <x:v>446100</x:v>
      </x:c>
      <x:c r="B4467" s="288">
        <x:v>923</x:v>
      </x:c>
      <x:c r="C4467" s="47">
        <x:f>130/30</x:f>
        <x:v>4.33333333333333</x:v>
      </x:c>
      <x:c r="D4467" s="289"/>
      <x:c r="E4467" s="289"/>
      <x:c r="F4467" s="289"/>
      <x:c r="G4467" s="289">
        <x:v>8</x:v>
      </x:c>
      <x:c r="H4467" s="290"/>
      <x:c r="I4467" s="290" t="s">
        <x:v>102</x:v>
      </x:c>
      <x:c r="K4467" s="290"/>
      <x:c r="L4467" s="290"/>
      <x:c r="O4467" s="282"/>
      <x:c r="P4467" s="290"/>
      <x:c r="Q4467" s="290"/>
      <x:c r="R4467" s="290"/>
      <x:c r="S4467" s="47"/>
      <x:c r="T4467" s="47"/>
      <x:c r="U4467" s="289"/>
      <x:c r="V4467" s="289"/>
      <x:c r="W4467" s="290"/>
      <x:c r="X4467" s="289"/>
      <x:c r="Y4467" s="289"/>
      <x:c r="Z4467" s="290"/>
      <x:c r="AA4467" s="289"/>
      <x:c r="AB4467" s="290"/>
      <x:c r="AC4467" s="290"/>
      <x:c r="AD4467" s="290"/>
      <x:c r="AE4467" s="290"/>
      <x:c r="AF4467" s="290"/>
      <x:c r="AG4467" s="289"/>
      <x:c r="AH4467" s="290"/>
      <x:c r="AI4467" s="290"/>
      <x:c r="AJ4467" s="290"/>
      <x:c r="AK4467" s="290"/>
      <x:c r="AL4467" s="290"/>
      <x:c r="AM4467" s="290"/>
      <x:c r="AN4467" s="290"/>
      <x:c r="AO4467" s="290"/>
      <x:c r="AP4467" s="290"/>
      <x:c r="AQ4467" s="290"/>
      <x:c r="AR4467" s="290"/>
    </x:row>
    <x:row r="4468" spans="1:44" s="40" customFormat="1">
      <x:c r="A4468" s="40">
        <x:v>446200</x:v>
      </x:c>
      <x:c r="B4468" s="288">
        <x:v>923</x:v>
      </x:c>
      <x:c r="C4468" s="47">
        <x:f>158/30</x:f>
        <x:v>5.26666666666667</x:v>
      </x:c>
      <x:c r="D4468" s="289"/>
      <x:c r="E4468" s="289"/>
      <x:c r="F4468" s="289"/>
      <x:c r="G4468" s="289">
        <x:v>9</x:v>
      </x:c>
      <x:c r="H4468" s="290"/>
      <x:c r="I4468" s="290" t="s">
        <x:v>110</x:v>
      </x:c>
      <x:c r="J4468" s="40">
        <x:v>0.65</x:v>
      </x:c>
      <x:c r="K4468" s="290"/>
      <x:c r="L4468" s="290"/>
      <x:c r="O4468" s="282"/>
      <x:c r="P4468" s="290"/>
      <x:c r="Q4468" s="290"/>
      <x:c r="R4468" s="290"/>
      <x:c r="S4468" s="47"/>
      <x:c r="T4468" s="47"/>
      <x:c r="U4468" s="289"/>
      <x:c r="V4468" s="289"/>
      <x:c r="W4468" s="290"/>
      <x:c r="X4468" s="289"/>
      <x:c r="Y4468" s="289"/>
      <x:c r="Z4468" s="290"/>
      <x:c r="AA4468" s="289"/>
      <x:c r="AB4468" s="290"/>
      <x:c r="AC4468" s="290"/>
      <x:c r="AD4468" s="290"/>
      <x:c r="AE4468" s="290"/>
      <x:c r="AF4468" s="290"/>
      <x:c r="AG4468" s="289"/>
      <x:c r="AH4468" s="290"/>
      <x:c r="AI4468" s="290"/>
      <x:c r="AJ4468" s="290"/>
      <x:c r="AK4468" s="290"/>
      <x:c r="AL4468" s="290"/>
      <x:c r="AM4468" s="290"/>
      <x:c r="AN4468" s="290"/>
      <x:c r="AO4468" s="290"/>
      <x:c r="AP4468" s="290"/>
      <x:c r="AQ4468" s="290"/>
      <x:c r="AR4468" s="290"/>
    </x:row>
    <x:row r="4469" spans="1:44" s="40" customFormat="1">
      <x:c r="A4469" s="40">
        <x:v>446300</x:v>
      </x:c>
      <x:c r="B4469" s="288">
        <x:v>923</x:v>
      </x:c>
      <x:c r="C4469" s="47">
        <x:f>172/30</x:f>
        <x:v>5.73333333333333</x:v>
      </x:c>
      <x:c r="D4469" s="289"/>
      <x:c r="E4469" s="289"/>
      <x:c r="F4469" s="289"/>
      <x:c r="G4469" s="289"/>
      <x:c r="H4469" s="290"/>
      <x:c r="I4469" s="290"/>
      <x:c r="K4469" s="290"/>
      <x:c r="L4469" s="290"/>
      <x:c r="O4469" s="282"/>
      <x:c r="P4469" s="290"/>
      <x:c r="Q4469" s="290"/>
      <x:c r="R4469" s="290"/>
      <x:c r="S4469" s="47"/>
      <x:c r="T4469" s="47"/>
      <x:c r="U4469" s="289"/>
      <x:c r="V4469" s="289"/>
      <x:c r="W4469" s="290"/>
      <x:c r="X4469" s="289"/>
      <x:c r="Y4469" s="289"/>
      <x:c r="Z4469" s="290"/>
      <x:c r="AA4469" s="289"/>
      <x:c r="AB4469" s="290"/>
      <x:c r="AC4469" s="290"/>
      <x:c r="AD4469" s="290"/>
      <x:c r="AE4469" s="290"/>
      <x:c r="AF4469" s="290"/>
      <x:c r="AG4469" s="289"/>
      <x:c r="AH4469" s="290"/>
      <x:c r="AI4469" s="290"/>
      <x:c r="AJ4469" s="290"/>
      <x:c r="AK4469" s="290"/>
      <x:c r="AL4469" s="290"/>
      <x:c r="AM4469" s="290"/>
      <x:c r="AN4469" s="290"/>
      <x:c r="AO4469" s="290"/>
      <x:c r="AP4469" s="290"/>
      <x:c r="AQ4469" s="290"/>
      <x:c r="AR4469" s="290"/>
    </x:row>
    <x:row r="4470" spans="1:44" s="40" customFormat="1">
      <x:c r="A4470" s="40">
        <x:v>446400</x:v>
      </x:c>
      <x:c r="B4470" s="288">
        <x:v>924</x:v>
      </x:c>
      <x:c r="C4470" s="47">
        <x:f>275/30</x:f>
        <x:v>9.16666666666667</x:v>
      </x:c>
      <x:c r="D4470" s="289"/>
      <x:c r="E4470" s="289"/>
      <x:c r="F4470" s="289"/>
      <x:c r="G4470" s="289">
        <x:v>5</x:v>
      </x:c>
      <x:c r="H4470" s="290"/>
      <x:c r="I4470" s="290" t="s">
        <x:v>102</x:v>
      </x:c>
      <x:c r="K4470" s="290"/>
      <x:c r="L4470" s="290"/>
      <x:c r="O4470" s="282"/>
      <x:c r="P4470" s="290"/>
      <x:c r="Q4470" s="290"/>
      <x:c r="R4470" s="290"/>
      <x:c r="S4470" s="47"/>
      <x:c r="T4470" s="47"/>
      <x:c r="U4470" s="289"/>
      <x:c r="V4470" s="289"/>
      <x:c r="W4470" s="290"/>
      <x:c r="X4470" s="289"/>
      <x:c r="Y4470" s="289"/>
      <x:c r="Z4470" s="290"/>
      <x:c r="AA4470" s="289"/>
      <x:c r="AB4470" s="290"/>
      <x:c r="AC4470" s="290"/>
      <x:c r="AD4470" s="290"/>
      <x:c r="AE4470" s="290"/>
      <x:c r="AF4470" s="290"/>
      <x:c r="AG4470" s="289"/>
      <x:c r="AH4470" s="290"/>
      <x:c r="AI4470" s="290"/>
      <x:c r="AJ4470" s="290"/>
      <x:c r="AK4470" s="290"/>
      <x:c r="AL4470" s="290"/>
      <x:c r="AM4470" s="290"/>
      <x:c r="AN4470" s="290"/>
      <x:c r="AO4470" s="290"/>
      <x:c r="AP4470" s="290"/>
      <x:c r="AQ4470" s="290"/>
      <x:c r="AR4470" s="290"/>
    </x:row>
    <x:row r="4471" spans="1:44" s="40" customFormat="1">
      <x:c r="A4471" s="40">
        <x:v>446500</x:v>
      </x:c>
      <x:c r="B4471" s="288">
        <x:v>924</x:v>
      </x:c>
      <x:c r="C4471" s="47">
        <x:f>286/30</x:f>
        <x:v>9.53333333333333</x:v>
      </x:c>
      <x:c r="D4471" s="289"/>
      <x:c r="E4471" s="289"/>
      <x:c r="F4471" s="289"/>
      <x:c r="G4471" s="289">
        <x:v>6</x:v>
      </x:c>
      <x:c r="H4471" s="290"/>
      <x:c r="I4471" s="290"/>
      <x:c r="K4471" s="290"/>
      <x:c r="L4471" s="290"/>
      <x:c r="O4471" s="282"/>
      <x:c r="P4471" s="290"/>
      <x:c r="Q4471" s="290"/>
      <x:c r="R4471" s="290"/>
      <x:c r="S4471" s="47"/>
      <x:c r="T4471" s="47"/>
      <x:c r="U4471" s="289"/>
      <x:c r="V4471" s="289"/>
      <x:c r="W4471" s="290"/>
      <x:c r="X4471" s="289"/>
      <x:c r="Y4471" s="289"/>
      <x:c r="Z4471" s="290"/>
      <x:c r="AA4471" s="289"/>
      <x:c r="AB4471" s="290"/>
      <x:c r="AC4471" s="290"/>
      <x:c r="AD4471" s="290"/>
      <x:c r="AE4471" s="290"/>
      <x:c r="AF4471" s="290"/>
      <x:c r="AG4471" s="289"/>
      <x:c r="AH4471" s="290"/>
      <x:c r="AI4471" s="290"/>
      <x:c r="AJ4471" s="290"/>
      <x:c r="AK4471" s="290"/>
      <x:c r="AL4471" s="290"/>
      <x:c r="AM4471" s="290"/>
      <x:c r="AN4471" s="290"/>
      <x:c r="AO4471" s="290"/>
      <x:c r="AP4471" s="290"/>
      <x:c r="AQ4471" s="290"/>
      <x:c r="AR4471" s="290"/>
    </x:row>
    <x:row r="4472" spans="1:44" s="40" customFormat="1">
      <x:c r="A4472" s="40">
        <x:v>446600</x:v>
      </x:c>
      <x:c r="B4472" s="288">
        <x:v>924</x:v>
      </x:c>
      <x:c r="C4472" s="47">
        <x:f>292/30</x:f>
        <x:v>9.73333333333333</x:v>
      </x:c>
      <x:c r="D4472" s="289"/>
      <x:c r="E4472" s="289"/>
      <x:c r="F4472" s="289"/>
      <x:c r="G4472" s="289">
        <x:v>7</x:v>
      </x:c>
      <x:c r="H4472" s="290"/>
      <x:c r="I4472" s="290"/>
      <x:c r="K4472" s="290"/>
      <x:c r="L4472" s="290"/>
      <x:c r="O4472" s="282"/>
      <x:c r="P4472" s="290"/>
      <x:c r="Q4472" s="290"/>
      <x:c r="R4472" s="290"/>
      <x:c r="S4472" s="47"/>
      <x:c r="T4472" s="47"/>
      <x:c r="U4472" s="289"/>
      <x:c r="V4472" s="289"/>
      <x:c r="W4472" s="290"/>
      <x:c r="X4472" s="289"/>
      <x:c r="Y4472" s="289"/>
      <x:c r="Z4472" s="290"/>
      <x:c r="AA4472" s="289"/>
      <x:c r="AB4472" s="290"/>
      <x:c r="AC4472" s="290"/>
      <x:c r="AD4472" s="290"/>
      <x:c r="AE4472" s="290"/>
      <x:c r="AF4472" s="290"/>
      <x:c r="AG4472" s="289"/>
      <x:c r="AH4472" s="290"/>
      <x:c r="AI4472" s="290"/>
      <x:c r="AJ4472" s="290"/>
      <x:c r="AK4472" s="290"/>
      <x:c r="AL4472" s="290"/>
      <x:c r="AM4472" s="290"/>
      <x:c r="AN4472" s="290"/>
      <x:c r="AO4472" s="290"/>
      <x:c r="AP4472" s="290"/>
      <x:c r="AQ4472" s="290"/>
      <x:c r="AR4472" s="290"/>
    </x:row>
    <x:row r="4473" spans="1:44" s="40" customFormat="1">
      <x:c r="A4473" s="40">
        <x:v>446700</x:v>
      </x:c>
      <x:c r="B4473" s="288">
        <x:v>924</x:v>
      </x:c>
      <x:c r="C4473" s="47">
        <x:f>308/30</x:f>
        <x:v>10.2666666666667</x:v>
      </x:c>
      <x:c r="D4473" s="289"/>
      <x:c r="E4473" s="289"/>
      <x:c r="F4473" s="289"/>
      <x:c r="G4473" s="289">
        <x:v>8</x:v>
      </x:c>
      <x:c r="H4473" s="290"/>
      <x:c r="I4473" s="290" t="s">
        <x:v>112</x:v>
      </x:c>
      <x:c r="J4473" s="40">
        <x:v>0.2</x:v>
      </x:c>
      <x:c r="K4473" s="290"/>
      <x:c r="L4473" s="290"/>
      <x:c r="O4473" s="282"/>
      <x:c r="P4473" s="290"/>
      <x:c r="Q4473" s="290"/>
      <x:c r="R4473" s="290"/>
      <x:c r="S4473" s="47"/>
      <x:c r="T4473" s="47"/>
      <x:c r="U4473" s="289"/>
      <x:c r="V4473" s="289"/>
      <x:c r="W4473" s="290"/>
      <x:c r="X4473" s="289"/>
      <x:c r="Y4473" s="289"/>
      <x:c r="Z4473" s="290"/>
      <x:c r="AA4473" s="289"/>
      <x:c r="AB4473" s="290"/>
      <x:c r="AC4473" s="290"/>
      <x:c r="AD4473" s="290"/>
      <x:c r="AE4473" s="290"/>
      <x:c r="AF4473" s="290"/>
      <x:c r="AG4473" s="289"/>
      <x:c r="AH4473" s="290"/>
      <x:c r="AI4473" s="290"/>
      <x:c r="AJ4473" s="290"/>
      <x:c r="AK4473" s="290"/>
      <x:c r="AL4473" s="290"/>
      <x:c r="AM4473" s="290"/>
      <x:c r="AN4473" s="290"/>
      <x:c r="AO4473" s="290"/>
      <x:c r="AP4473" s="290"/>
      <x:c r="AQ4473" s="290"/>
      <x:c r="AR4473" s="290"/>
    </x:row>
    <x:row r="4474" spans="1:44" s="40" customFormat="1">
      <x:c r="A4474" s="40">
        <x:v>446800</x:v>
      </x:c>
      <x:c r="B4474" s="288">
        <x:v>925</x:v>
      </x:c>
      <x:c r="C4474" s="47">
        <x:f>160/30</x:f>
        <x:v>5.33333333333333</x:v>
      </x:c>
      <x:c r="D4474" s="289"/>
      <x:c r="E4474" s="289"/>
      <x:c r="F4474" s="289"/>
      <x:c r="G4474" s="289">
        <x:v>2</x:v>
      </x:c>
      <x:c r="H4474" s="290"/>
      <x:c r="I4474" s="290" t="s">
        <x:v>102</x:v>
      </x:c>
      <x:c r="K4474" s="290"/>
      <x:c r="L4474" s="290"/>
      <x:c r="M4474" s="289">
        <x:v>3457</x:v>
      </x:c>
      <x:c r="N4474" s="290"/>
      <x:c r="O4474" s="282" t="s">
        <x:v>101</x:v>
      </x:c>
      <x:c r="P4474" s="290"/>
      <x:c r="Q4474" s="290"/>
      <x:c r="R4474" s="290"/>
      <x:c r="S4474" s="47"/>
      <x:c r="T4474" s="47"/>
      <x:c r="U4474" s="289"/>
      <x:c r="V4474" s="289"/>
      <x:c r="W4474" s="290"/>
      <x:c r="X4474" s="289"/>
      <x:c r="Y4474" s="289"/>
      <x:c r="Z4474" s="290"/>
      <x:c r="AA4474" s="289"/>
      <x:c r="AB4474" s="290"/>
      <x:c r="AC4474" s="290"/>
      <x:c r="AD4474" s="290"/>
      <x:c r="AE4474" s="290"/>
      <x:c r="AF4474" s="290"/>
      <x:c r="AG4474" s="289"/>
      <x:c r="AH4474" s="290" t="s">
        <x:v>686</x:v>
      </x:c>
      <x:c r="AI4474" s="290"/>
      <x:c r="AJ4474" s="290"/>
      <x:c r="AK4474" s="290"/>
      <x:c r="AL4474" s="290"/>
      <x:c r="AM4474" s="290"/>
      <x:c r="AN4474" s="290"/>
      <x:c r="AO4474" s="290"/>
      <x:c r="AP4474" s="290"/>
      <x:c r="AQ4474" s="290"/>
      <x:c r="AR4474" s="290"/>
    </x:row>
    <x:row r="4475" spans="1:44" s="40" customFormat="1">
      <x:c r="A4475" s="40">
        <x:v>446900</x:v>
      </x:c>
      <x:c r="B4475" s="288">
        <x:v>925</x:v>
      </x:c>
      <x:c r="C4475" s="47">
        <x:f>295/30</x:f>
        <x:v>9.83333333333333</x:v>
      </x:c>
      <x:c r="D4475" s="289"/>
      <x:c r="E4475" s="289"/>
      <x:c r="F4475" s="289"/>
      <x:c r="G4475" s="289">
        <x:v>3</x:v>
      </x:c>
      <x:c r="H4475" s="290"/>
      <x:c r="I4475" s="290" t="s">
        <x:v>100</x:v>
      </x:c>
      <x:c r="K4475" s="290"/>
      <x:c r="L4475" s="290"/>
      <x:c r="O4475" s="282"/>
      <x:c r="P4475" s="290"/>
      <x:c r="Q4475" s="290"/>
      <x:c r="R4475" s="290"/>
      <x:c r="S4475" s="47"/>
      <x:c r="T4475" s="47"/>
      <x:c r="U4475" s="289"/>
      <x:c r="V4475" s="289"/>
      <x:c r="W4475" s="290"/>
      <x:c r="X4475" s="289"/>
      <x:c r="Y4475" s="289"/>
      <x:c r="Z4475" s="290"/>
      <x:c r="AA4475" s="289"/>
      <x:c r="AB4475" s="290"/>
      <x:c r="AC4475" s="290"/>
      <x:c r="AD4475" s="290"/>
      <x:c r="AE4475" s="290"/>
      <x:c r="AF4475" s="290"/>
      <x:c r="AG4475" s="289"/>
      <x:c r="AH4475" s="290"/>
      <x:c r="AI4475" s="290"/>
      <x:c r="AJ4475" s="290"/>
      <x:c r="AK4475" s="290"/>
      <x:c r="AL4475" s="290"/>
      <x:c r="AM4475" s="290"/>
      <x:c r="AN4475" s="290"/>
      <x:c r="AO4475" s="290"/>
      <x:c r="AP4475" s="290"/>
      <x:c r="AQ4475" s="290"/>
      <x:c r="AR4475" s="290"/>
    </x:row>
    <x:row r="4476" spans="1:44" s="40" customFormat="1">
      <x:c r="A4476" s="40">
        <x:v>447000</x:v>
      </x:c>
      <x:c r="B4476" s="288">
        <x:v>925</x:v>
      </x:c>
      <x:c r="C4476" s="47">
        <x:f>303/30</x:f>
        <x:v>10.1</x:v>
      </x:c>
      <x:c r="D4476" s="289"/>
      <x:c r="E4476" s="289"/>
      <x:c r="F4476" s="289"/>
      <x:c r="G4476" s="289">
        <x:v>3</x:v>
      </x:c>
      <x:c r="H4476" s="290"/>
      <x:c r="I4476" s="290" t="s">
        <x:v>103</x:v>
      </x:c>
      <x:c r="K4476" s="290"/>
      <x:c r="L4476" s="290"/>
      <x:c r="O4476" s="282"/>
      <x:c r="P4476" s="290"/>
      <x:c r="Q4476" s="290"/>
      <x:c r="R4476" s="290"/>
      <x:c r="S4476" s="47"/>
      <x:c r="T4476" s="47"/>
      <x:c r="U4476" s="289"/>
      <x:c r="V4476" s="289"/>
      <x:c r="W4476" s="290"/>
      <x:c r="X4476" s="289"/>
      <x:c r="Y4476" s="289"/>
      <x:c r="Z4476" s="290"/>
      <x:c r="AA4476" s="289"/>
      <x:c r="AB4476" s="290"/>
      <x:c r="AC4476" s="290"/>
      <x:c r="AD4476" s="290"/>
      <x:c r="AE4476" s="290"/>
      <x:c r="AF4476" s="290"/>
      <x:c r="AG4476" s="289"/>
      <x:c r="AH4476" s="290"/>
      <x:c r="AI4476" s="290"/>
      <x:c r="AJ4476" s="290"/>
      <x:c r="AK4476" s="290"/>
      <x:c r="AL4476" s="290"/>
      <x:c r="AM4476" s="290"/>
      <x:c r="AN4476" s="290"/>
      <x:c r="AO4476" s="290"/>
      <x:c r="AP4476" s="290"/>
      <x:c r="AQ4476" s="290"/>
      <x:c r="AR4476" s="290"/>
    </x:row>
    <x:row r="4477" spans="1:44" s="40" customFormat="1">
      <x:c r="A4477" s="40">
        <x:v>447100</x:v>
      </x:c>
      <x:c r="B4477" s="288">
        <x:v>925</x:v>
      </x:c>
      <x:c r="C4477" s="47">
        <x:f>320/30</x:f>
        <x:v>10.6666666666667</x:v>
      </x:c>
      <x:c r="D4477" s="289"/>
      <x:c r="E4477" s="289"/>
      <x:c r="F4477" s="289"/>
      <x:c r="G4477" s="289">
        <x:v>4</x:v>
      </x:c>
      <x:c r="H4477" s="290"/>
      <x:c r="I4477" s="290" t="s">
        <x:v>103</x:v>
      </x:c>
      <x:c r="K4477" s="290"/>
      <x:c r="L4477" s="290"/>
      <x:c r="O4477" s="282"/>
      <x:c r="P4477" s="290"/>
      <x:c r="Q4477" s="290"/>
      <x:c r="R4477" s="290"/>
      <x:c r="S4477" s="47"/>
      <x:c r="T4477" s="47"/>
      <x:c r="U4477" s="289"/>
      <x:c r="V4477" s="289"/>
      <x:c r="W4477" s="290"/>
      <x:c r="X4477" s="289"/>
      <x:c r="Y4477" s="289"/>
      <x:c r="Z4477" s="290"/>
      <x:c r="AA4477" s="289"/>
      <x:c r="AB4477" s="290"/>
      <x:c r="AC4477" s="290"/>
      <x:c r="AD4477" s="290"/>
      <x:c r="AE4477" s="290"/>
      <x:c r="AF4477" s="290"/>
      <x:c r="AG4477" s="289"/>
      <x:c r="AH4477" s="290"/>
      <x:c r="AI4477" s="290"/>
      <x:c r="AJ4477" s="290"/>
      <x:c r="AK4477" s="290"/>
      <x:c r="AL4477" s="290"/>
      <x:c r="AM4477" s="290"/>
      <x:c r="AN4477" s="290"/>
      <x:c r="AO4477" s="290"/>
      <x:c r="AP4477" s="290"/>
      <x:c r="AQ4477" s="290"/>
      <x:c r="AR4477" s="290"/>
    </x:row>
    <x:row r="4478" spans="1:44" s="40" customFormat="1">
      <x:c r="A4478" s="40">
        <x:v>447200</x:v>
      </x:c>
      <x:c r="B4478" s="288">
        <x:v>925</x:v>
      </x:c>
      <x:c r="C4478" s="47">
        <x:f>345/30</x:f>
        <x:v>11.5</x:v>
      </x:c>
      <x:c r="D4478" s="289"/>
      <x:c r="E4478" s="289"/>
      <x:c r="F4478" s="289"/>
      <x:c r="G4478" s="289">
        <x:v>4</x:v>
      </x:c>
      <x:c r="H4478" s="290"/>
      <x:c r="I4478" s="290" t="s">
        <x:v>100</x:v>
      </x:c>
      <x:c r="K4478" s="290"/>
      <x:c r="L4478" s="290"/>
      <x:c r="O4478" s="282"/>
      <x:c r="P4478" s="290"/>
      <x:c r="Q4478" s="290"/>
      <x:c r="R4478" s="290"/>
      <x:c r="S4478" s="47"/>
      <x:c r="T4478" s="47"/>
      <x:c r="U4478" s="289"/>
      <x:c r="V4478" s="289"/>
      <x:c r="W4478" s="290"/>
      <x:c r="X4478" s="289"/>
      <x:c r="Y4478" s="289"/>
      <x:c r="Z4478" s="290"/>
      <x:c r="AA4478" s="289"/>
      <x:c r="AB4478" s="290"/>
      <x:c r="AC4478" s="290"/>
      <x:c r="AD4478" s="290"/>
      <x:c r="AE4478" s="290"/>
      <x:c r="AF4478" s="290"/>
      <x:c r="AG4478" s="289"/>
      <x:c r="AH4478" s="290"/>
      <x:c r="AI4478" s="290"/>
      <x:c r="AJ4478" s="290"/>
      <x:c r="AK4478" s="290"/>
      <x:c r="AL4478" s="290"/>
      <x:c r="AM4478" s="290"/>
      <x:c r="AN4478" s="290"/>
      <x:c r="AO4478" s="290"/>
      <x:c r="AP4478" s="290"/>
      <x:c r="AQ4478" s="290"/>
      <x:c r="AR4478" s="290"/>
    </x:row>
    <x:row r="4479" spans="1:44" s="40" customFormat="1">
      <x:c r="A4479" s="40">
        <x:v>447300</x:v>
      </x:c>
      <x:c r="B4479" s="288">
        <x:v>925</x:v>
      </x:c>
      <x:c r="C4479" s="47">
        <x:f>356/30</x:f>
        <x:v>11.8666666666667</x:v>
      </x:c>
      <x:c r="D4479" s="289"/>
      <x:c r="E4479" s="289"/>
      <x:c r="F4479" s="289"/>
      <x:c r="G4479" s="289">
        <x:v>5</x:v>
      </x:c>
      <x:c r="H4479" s="290"/>
      <x:c r="I4479" s="290" t="s">
        <x:v>104</x:v>
      </x:c>
      <x:c r="K4479" s="290"/>
      <x:c r="L4479" s="290"/>
      <x:c r="O4479" s="282"/>
      <x:c r="P4479" s="290"/>
      <x:c r="Q4479" s="290"/>
      <x:c r="R4479" s="290"/>
      <x:c r="S4479" s="47"/>
      <x:c r="T4479" s="47"/>
      <x:c r="U4479" s="289"/>
      <x:c r="V4479" s="289"/>
      <x:c r="W4479" s="290"/>
      <x:c r="X4479" s="289"/>
      <x:c r="Y4479" s="289"/>
      <x:c r="Z4479" s="290"/>
      <x:c r="AA4479" s="289"/>
      <x:c r="AB4479" s="290"/>
      <x:c r="AC4479" s="290"/>
      <x:c r="AD4479" s="290"/>
      <x:c r="AE4479" s="290"/>
      <x:c r="AF4479" s="290"/>
      <x:c r="AG4479" s="289"/>
      <x:c r="AH4479" s="290"/>
      <x:c r="AI4479" s="290"/>
      <x:c r="AJ4479" s="290"/>
      <x:c r="AK4479" s="290"/>
      <x:c r="AL4479" s="290"/>
      <x:c r="AM4479" s="290"/>
      <x:c r="AN4479" s="290"/>
      <x:c r="AO4479" s="290"/>
      <x:c r="AP4479" s="290"/>
      <x:c r="AQ4479" s="290"/>
      <x:c r="AR4479" s="290"/>
    </x:row>
    <x:row r="4480" spans="1:44" s="40" customFormat="1">
      <x:c r="A4480" s="40">
        <x:v>447400</x:v>
      </x:c>
      <x:c r="B4480" s="288">
        <x:v>925</x:v>
      </x:c>
      <x:c r="C4480" s="47">
        <x:f>(356+11)/30</x:f>
        <x:v>12.2333333333333</x:v>
      </x:c>
      <x:c r="D4480" s="289"/>
      <x:c r="E4480" s="289"/>
      <x:c r="F4480" s="289"/>
      <x:c r="G4480" s="289">
        <x:v>5</x:v>
      </x:c>
      <x:c r="H4480" s="290"/>
      <x:c r="I4480" s="290" t="s">
        <x:v>102</x:v>
      </x:c>
      <x:c r="K4480" s="290"/>
      <x:c r="L4480" s="290"/>
      <x:c r="O4480" s="282"/>
      <x:c r="P4480" s="290"/>
      <x:c r="Q4480" s="290"/>
      <x:c r="R4480" s="290"/>
      <x:c r="S4480" s="47"/>
      <x:c r="T4480" s="47"/>
      <x:c r="U4480" s="289"/>
      <x:c r="V4480" s="289"/>
      <x:c r="W4480" s="290"/>
      <x:c r="X4480" s="289"/>
      <x:c r="Y4480" s="289"/>
      <x:c r="Z4480" s="290"/>
      <x:c r="AA4480" s="289"/>
      <x:c r="AB4480" s="290"/>
      <x:c r="AC4480" s="290"/>
      <x:c r="AD4480" s="290"/>
      <x:c r="AE4480" s="290"/>
      <x:c r="AF4480" s="290"/>
      <x:c r="AG4480" s="289"/>
      <x:c r="AH4480" s="290"/>
      <x:c r="AI4480" s="290"/>
      <x:c r="AJ4480" s="290"/>
      <x:c r="AK4480" s="290"/>
      <x:c r="AL4480" s="290"/>
      <x:c r="AM4480" s="290"/>
      <x:c r="AN4480" s="290"/>
      <x:c r="AO4480" s="290"/>
      <x:c r="AP4480" s="290"/>
      <x:c r="AQ4480" s="290"/>
      <x:c r="AR4480" s="290"/>
    </x:row>
    <x:row r="4481" spans="1:44" s="40" customFormat="1">
      <x:c r="A4481" s="40">
        <x:v>447500</x:v>
      </x:c>
      <x:c r="B4481" s="288">
        <x:v>925</x:v>
      </x:c>
      <x:c r="C4481" s="47">
        <x:f>(356+11+9)/30</x:f>
        <x:v>12.5333333333333</x:v>
      </x:c>
      <x:c r="D4481" s="289"/>
      <x:c r="E4481" s="289"/>
      <x:c r="F4481" s="289"/>
      <x:c r="G4481" s="289">
        <x:v>6</x:v>
      </x:c>
      <x:c r="H4481" s="290"/>
      <x:c r="I4481" s="290" t="s">
        <x:v>100</x:v>
      </x:c>
      <x:c r="K4481" s="290"/>
      <x:c r="L4481" s="290"/>
      <x:c r="O4481" s="282"/>
      <x:c r="P4481" s="290"/>
      <x:c r="Q4481" s="290"/>
      <x:c r="R4481" s="290"/>
      <x:c r="S4481" s="47"/>
      <x:c r="T4481" s="47"/>
      <x:c r="U4481" s="289"/>
      <x:c r="V4481" s="289"/>
      <x:c r="W4481" s="290"/>
      <x:c r="X4481" s="289"/>
      <x:c r="Y4481" s="289"/>
      <x:c r="Z4481" s="290"/>
      <x:c r="AA4481" s="289"/>
      <x:c r="AB4481" s="290"/>
      <x:c r="AC4481" s="290"/>
      <x:c r="AD4481" s="290"/>
      <x:c r="AE4481" s="290"/>
      <x:c r="AF4481" s="290"/>
      <x:c r="AG4481" s="289"/>
      <x:c r="AH4481" s="290"/>
      <x:c r="AI4481" s="290"/>
      <x:c r="AJ4481" s="290"/>
      <x:c r="AK4481" s="290"/>
      <x:c r="AL4481" s="290"/>
      <x:c r="AM4481" s="290"/>
      <x:c r="AN4481" s="290"/>
      <x:c r="AO4481" s="290"/>
      <x:c r="AP4481" s="290"/>
      <x:c r="AQ4481" s="290"/>
      <x:c r="AR4481" s="290"/>
    </x:row>
    <x:row r="4482" spans="1:44" s="40" customFormat="1">
      <x:c r="A4482" s="40">
        <x:v>447600</x:v>
      </x:c>
      <x:c r="B4482" s="288">
        <x:v>925</x:v>
      </x:c>
      <x:c r="C4482" s="47">
        <x:f>381/30</x:f>
        <x:v>12.7</x:v>
      </x:c>
      <x:c r="D4482" s="289"/>
      <x:c r="E4482" s="289"/>
      <x:c r="F4482" s="289"/>
      <x:c r="G4482" s="289">
        <x:v>6</x:v>
      </x:c>
      <x:c r="H4482" s="290"/>
      <x:c r="I4482" s="290" t="s">
        <x:v>103</x:v>
      </x:c>
      <x:c r="K4482" s="290"/>
      <x:c r="L4482" s="290"/>
      <x:c r="O4482" s="282"/>
      <x:c r="P4482" s="290"/>
      <x:c r="Q4482" s="290"/>
      <x:c r="R4482" s="290"/>
      <x:c r="S4482" s="47"/>
      <x:c r="T4482" s="47"/>
      <x:c r="U4482" s="289"/>
      <x:c r="V4482" s="289"/>
      <x:c r="W4482" s="290"/>
      <x:c r="X4482" s="289"/>
      <x:c r="Y4482" s="289"/>
      <x:c r="Z4482" s="290"/>
      <x:c r="AA4482" s="289"/>
      <x:c r="AB4482" s="290"/>
      <x:c r="AC4482" s="290"/>
      <x:c r="AD4482" s="290"/>
      <x:c r="AE4482" s="290"/>
      <x:c r="AF4482" s="290"/>
      <x:c r="AG4482" s="289"/>
      <x:c r="AH4482" s="290"/>
      <x:c r="AI4482" s="290"/>
      <x:c r="AJ4482" s="290"/>
      <x:c r="AK4482" s="290"/>
      <x:c r="AL4482" s="290"/>
      <x:c r="AM4482" s="290"/>
      <x:c r="AN4482" s="290"/>
      <x:c r="AO4482" s="290"/>
      <x:c r="AP4482" s="290"/>
      <x:c r="AQ4482" s="290"/>
      <x:c r="AR4482" s="290"/>
    </x:row>
    <x:row r="4483" spans="1:44" s="40" customFormat="1">
      <x:c r="A4483" s="40">
        <x:v>447700</x:v>
      </x:c>
      <x:c r="B4483" s="288">
        <x:v>925</x:v>
      </x:c>
      <x:c r="C4483" s="47">
        <x:f>(381+9)/30</x:f>
        <x:v>13</x:v>
      </x:c>
      <x:c r="D4483" s="289"/>
      <x:c r="E4483" s="289"/>
      <x:c r="F4483" s="289"/>
      <x:c r="G4483" s="289">
        <x:v>7</x:v>
      </x:c>
      <x:c r="H4483" s="290"/>
      <x:c r="I4483" s="290" t="s">
        <x:v>102</x:v>
      </x:c>
      <x:c r="K4483" s="290"/>
      <x:c r="L4483" s="290"/>
      <x:c r="O4483" s="282"/>
      <x:c r="P4483" s="290"/>
      <x:c r="Q4483" s="290"/>
      <x:c r="R4483" s="290"/>
      <x:c r="S4483" s="47"/>
      <x:c r="T4483" s="47"/>
      <x:c r="U4483" s="289"/>
      <x:c r="V4483" s="289"/>
      <x:c r="W4483" s="290"/>
      <x:c r="X4483" s="289"/>
      <x:c r="Y4483" s="289"/>
      <x:c r="Z4483" s="290"/>
      <x:c r="AA4483" s="289"/>
      <x:c r="AB4483" s="290"/>
      <x:c r="AC4483" s="290"/>
      <x:c r="AD4483" s="290"/>
      <x:c r="AE4483" s="290"/>
      <x:c r="AF4483" s="290"/>
      <x:c r="AG4483" s="289"/>
      <x:c r="AH4483" s="290"/>
      <x:c r="AI4483" s="290"/>
      <x:c r="AJ4483" s="290"/>
      <x:c r="AK4483" s="290"/>
      <x:c r="AL4483" s="290"/>
      <x:c r="AM4483" s="290"/>
      <x:c r="AN4483" s="290"/>
      <x:c r="AO4483" s="290"/>
      <x:c r="AP4483" s="290"/>
      <x:c r="AQ4483" s="290"/>
      <x:c r="AR4483" s="290"/>
    </x:row>
    <x:row r="4484" spans="1:44" s="40" customFormat="1">
      <x:c r="A4484" s="40">
        <x:v>447800</x:v>
      </x:c>
      <x:c r="B4484" s="288">
        <x:v>925</x:v>
      </x:c>
      <x:c r="C4484" s="47">
        <x:f>(381+9+11)/30</x:f>
        <x:v>13.3666666666667</x:v>
      </x:c>
      <x:c r="D4484" s="289"/>
      <x:c r="E4484" s="289"/>
      <x:c r="F4484" s="289"/>
      <x:c r="G4484" s="289">
        <x:v>8</x:v>
      </x:c>
      <x:c r="H4484" s="290"/>
      <x:c r="I4484" s="290" t="s">
        <x:v>110</x:v>
      </x:c>
      <x:c r="J4484" s="40">
        <x:v>0.8</x:v>
      </x:c>
      <x:c r="K4484" s="290"/>
      <x:c r="L4484" s="290"/>
      <x:c r="O4484" s="282"/>
      <x:c r="P4484" s="290"/>
      <x:c r="Q4484" s="290"/>
      <x:c r="R4484" s="290"/>
      <x:c r="S4484" s="47"/>
      <x:c r="T4484" s="47"/>
      <x:c r="U4484" s="289"/>
      <x:c r="V4484" s="289"/>
      <x:c r="W4484" s="290"/>
      <x:c r="X4484" s="289"/>
      <x:c r="Y4484" s="289"/>
      <x:c r="Z4484" s="290"/>
      <x:c r="AA4484" s="289"/>
      <x:c r="AB4484" s="290"/>
      <x:c r="AC4484" s="290"/>
      <x:c r="AD4484" s="290"/>
      <x:c r="AE4484" s="290"/>
      <x:c r="AF4484" s="290"/>
      <x:c r="AG4484" s="289"/>
      <x:c r="AH4484" s="290"/>
      <x:c r="AI4484" s="290"/>
      <x:c r="AJ4484" s="290"/>
      <x:c r="AK4484" s="290"/>
      <x:c r="AL4484" s="290"/>
      <x:c r="AM4484" s="290"/>
      <x:c r="AN4484" s="290"/>
      <x:c r="AO4484" s="290"/>
      <x:c r="AP4484" s="290"/>
      <x:c r="AQ4484" s="290"/>
      <x:c r="AR4484" s="290"/>
    </x:row>
    <x:row r="4485" spans="1:44" s="40" customFormat="1">
      <x:c r="A4485" s="40">
        <x:v>447900</x:v>
      </x:c>
      <x:c r="B4485" s="288">
        <x:v>925</x:v>
      </x:c>
      <x:c r="C4485" s="47">
        <x:v>14.433</x:v>
      </x:c>
      <x:c r="D4485" s="289"/>
      <x:c r="E4485" s="289"/>
      <x:c r="F4485" s="289"/>
      <x:c r="G4485" s="289">
        <x:v>9</x:v>
      </x:c>
      <x:c r="H4485" s="290"/>
      <x:c r="I4485" s="290"/>
      <x:c r="K4485" s="290"/>
      <x:c r="L4485" s="290"/>
      <x:c r="O4485" s="282"/>
      <x:c r="P4485" s="290"/>
      <x:c r="Q4485" s="290"/>
      <x:c r="R4485" s="290"/>
      <x:c r="S4485" s="47"/>
      <x:c r="T4485" s="47"/>
      <x:c r="U4485" s="289"/>
      <x:c r="V4485" s="289"/>
      <x:c r="W4485" s="290"/>
      <x:c r="X4485" s="289"/>
      <x:c r="Y4485" s="289"/>
      <x:c r="Z4485" s="290"/>
      <x:c r="AA4485" s="289"/>
      <x:c r="AB4485" s="290"/>
      <x:c r="AC4485" s="290"/>
      <x:c r="AD4485" s="290"/>
      <x:c r="AE4485" s="290"/>
      <x:c r="AF4485" s="290"/>
      <x:c r="AG4485" s="289"/>
      <x:c r="AH4485" s="290"/>
      <x:c r="AI4485" s="290"/>
      <x:c r="AJ4485" s="290"/>
      <x:c r="AK4485" s="290"/>
      <x:c r="AL4485" s="290"/>
      <x:c r="AM4485" s="290"/>
      <x:c r="AN4485" s="290"/>
      <x:c r="AO4485" s="290"/>
      <x:c r="AP4485" s="290"/>
      <x:c r="AQ4485" s="290"/>
      <x:c r="AR4485" s="290"/>
    </x:row>
    <x:row r="4486" spans="1:33">
      <x:c r="A4486">
        <x:v>448000</x:v>
      </x:c>
      <x:c r="B4486">
        <x:v>926</x:v>
      </x:c>
      <x:c r="C4486">
        <x:f>11/30</x:f>
        <x:v>0.366666666666667</x:v>
      </x:c>
      <x:c r="G4486">
        <x:v>1</x:v>
      </x:c>
      <x:c r="I4486" t="s">
        <x:v>100</x:v>
      </x:c>
      <x:c r="M4486">
        <x:v>3488</x:v>
      </x:c>
      <x:c r="O4486" s="282" t="s">
        <x:v>101</x:v>
      </x:c>
      <x:c r="AG4486" s="80">
        <x:v>1</x:v>
      </x:c>
    </x:row>
    <x:row r="4487" spans="1:33">
      <x:c r="A4487">
        <x:v>448100</x:v>
      </x:c>
      <x:c r="B4487">
        <x:v>926</x:v>
      </x:c>
      <x:c r="C4487">
        <x:f>16/30</x:f>
        <x:v>0.533333333333333</x:v>
      </x:c>
      <x:c r="G4487">
        <x:v>1</x:v>
      </x:c>
      <x:c r="I4487" t="s">
        <x:v>100</x:v>
      </x:c>
      <x:c r="M4487">
        <x:v>3488</x:v>
      </x:c>
      <x:c r="O4487" s="282" t="s">
        <x:v>101</x:v>
      </x:c>
      <x:c r="AG4487" s="80">
        <x:v>1</x:v>
      </x:c>
    </x:row>
    <x:row r="4488" spans="1:33">
      <x:c r="A4488">
        <x:v>448200</x:v>
      </x:c>
      <x:c r="B4488">
        <x:v>926</x:v>
      </x:c>
      <x:c r="C4488">
        <x:f>57/30</x:f>
        <x:v>1.9</x:v>
      </x:c>
      <x:c r="G4488">
        <x:v>3</x:v>
      </x:c>
      <x:c r="I4488" t="s">
        <x:v>102</x:v>
      </x:c>
      <x:c r="M4488">
        <x:v>3488</x:v>
      </x:c>
      <x:c r="O4488" s="282" t="s">
        <x:v>101</x:v>
      </x:c>
      <x:c r="AG4488" s="80">
        <x:v>2</x:v>
      </x:c>
    </x:row>
    <x:row r="4489" spans="1:33">
      <x:c r="A4489">
        <x:v>448300</x:v>
      </x:c>
      <x:c r="B4489">
        <x:v>927</x:v>
      </x:c>
      <x:c r="C4489">
        <x:f>32/30</x:f>
        <x:v>1.06666666666667</x:v>
      </x:c>
      <x:c r="G4489">
        <x:v>1</x:v>
      </x:c>
      <x:c r="I4489" t="s">
        <x:v>100</x:v>
      </x:c>
      <x:c r="M4489">
        <x:v>3490</x:v>
      </x:c>
      <x:c r="O4489" s="282" t="s">
        <x:v>101</x:v>
      </x:c>
      <x:c r="AG4489" s="80">
        <x:v>2</x:v>
      </x:c>
    </x:row>
    <x:row r="4490" spans="1:33">
      <x:c r="A4490">
        <x:v>448400</x:v>
      </x:c>
      <x:c r="B4490">
        <x:v>928</x:v>
      </x:c>
      <x:c r="C4490">
        <x:f>43/30</x:f>
        <x:v>1.43333333333333</x:v>
      </x:c>
      <x:c r="G4490">
        <x:v>1</x:v>
      </x:c>
      <x:c r="I4490" t="s">
        <x:v>100</x:v>
      </x:c>
      <x:c r="M4490">
        <x:v>3492</x:v>
      </x:c>
      <x:c r="O4490" s="282" t="s">
        <x:v>101</x:v>
      </x:c>
      <x:c r="AG4490" s="80">
        <x:v>2</x:v>
      </x:c>
    </x:row>
    <x:row r="4491" spans="1:33">
      <x:c r="A4491">
        <x:v>448500</x:v>
      </x:c>
      <x:c r="B4491">
        <x:v>929</x:v>
      </x:c>
      <x:c r="C4491">
        <x:f>26/30</x:f>
        <x:v>0.866666666666667</x:v>
      </x:c>
      <x:c r="G4491">
        <x:v>1</x:v>
      </x:c>
      <x:c r="I4491" t="s">
        <x:v>100</x:v>
      </x:c>
      <x:c r="M4491">
        <x:v>3495</x:v>
      </x:c>
      <x:c r="O4491" s="282" t="s">
        <x:v>101</x:v>
      </x:c>
      <x:c r="AG4491" s="80">
        <x:v>2</x:v>
      </x:c>
    </x:row>
    <x:row r="4492" spans="1:33">
      <x:c r="A4492">
        <x:v>448600</x:v>
      </x:c>
      <x:c r="B4492">
        <x:v>930</x:v>
      </x:c>
      <x:c r="C4492">
        <x:f>12/30</x:f>
        <x:v>0.4</x:v>
      </x:c>
      <x:c r="G4492">
        <x:v>1</x:v>
      </x:c>
      <x:c r="I4492" t="s">
        <x:v>100</x:v>
      </x:c>
      <x:c r="M4492">
        <x:v>3497</x:v>
      </x:c>
      <x:c r="O4492" s="282" t="s">
        <x:v>101</x:v>
      </x:c>
      <x:c r="AG4492" s="80">
        <x:v>2</x:v>
      </x:c>
    </x:row>
    <x:row r="4493" spans="1:33">
      <x:c r="A4493">
        <x:v>448700</x:v>
      </x:c>
      <x:c r="B4493">
        <x:v>930</x:v>
      </x:c>
      <x:c r="C4493">
        <x:f>21/30</x:f>
        <x:v>0.7</x:v>
      </x:c>
      <x:c r="G4493">
        <x:v>1</x:v>
      </x:c>
      <x:c r="I4493" t="s">
        <x:v>100</x:v>
      </x:c>
      <x:c r="M4493">
        <x:v>3497</x:v>
      </x:c>
      <x:c r="O4493" s="282" t="s">
        <x:v>101</x:v>
      </x:c>
      <x:c r="AG4493" s="80">
        <x:v>2</x:v>
      </x:c>
    </x:row>
    <x:row r="4494" spans="1:33">
      <x:c r="A4494">
        <x:v>448800</x:v>
      </x:c>
      <x:c r="B4494">
        <x:v>930</x:v>
      </x:c>
      <x:c r="C4494">
        <x:f>48/30</x:f>
        <x:v>1.6</x:v>
      </x:c>
      <x:c r="G4494">
        <x:v>3</x:v>
      </x:c>
      <x:c r="I4494" t="s">
        <x:v>102</x:v>
      </x:c>
      <x:c r="M4494">
        <x:v>3497</x:v>
      </x:c>
      <x:c r="O4494" s="282" t="s">
        <x:v>101</x:v>
      </x:c>
      <x:c r="AG4494" s="80">
        <x:v>2</x:v>
      </x:c>
    </x:row>
    <x:row r="4495" spans="1:33">
      <x:c r="A4495">
        <x:v>448900</x:v>
      </x:c>
      <x:c r="B4495">
        <x:v>931</x:v>
      </x:c>
      <x:c r="C4495">
        <x:f>50/30</x:f>
        <x:v>1.66666666666667</x:v>
      </x:c>
      <x:c r="G4495">
        <x:v>1</x:v>
      </x:c>
      <x:c r="I4495" t="s">
        <x:v>100</x:v>
      </x:c>
      <x:c r="M4495">
        <x:v>3501</x:v>
      </x:c>
      <x:c r="O4495" s="282" t="s">
        <x:v>101</x:v>
      </x:c>
      <x:c r="AG4495" s="80">
        <x:v>2</x:v>
      </x:c>
    </x:row>
    <x:row r="4496" spans="1:33">
      <x:c r="A4496">
        <x:v>449000</x:v>
      </x:c>
      <x:c r="B4496">
        <x:v>932</x:v>
      </x:c>
      <x:c r="C4496">
        <x:f>120/30</x:f>
        <x:v>4</x:v>
      </x:c>
      <x:c r="G4496">
        <x:v>1</x:v>
      </x:c>
      <x:c r="I4496" t="s">
        <x:v>100</x:v>
      </x:c>
      <x:c r="M4496">
        <x:v>3501</x:v>
      </x:c>
      <x:c r="O4496" s="282" t="s">
        <x:v>101</x:v>
      </x:c>
      <x:c r="AG4496" s="80">
        <x:v>2</x:v>
      </x:c>
    </x:row>
    <x:row r="4497" spans="1:15">
      <x:c r="A4497">
        <x:v>449100</x:v>
      </x:c>
      <x:c r="B4497">
        <x:v>932</x:v>
      </x:c>
      <x:c r="C4497">
        <x:f>124/30</x:f>
        <x:v>4.13333333333333</x:v>
      </x:c>
      <x:c r="G4497">
        <x:v>1</x:v>
      </x:c>
      <x:c r="I4497" t="s">
        <x:v>102</x:v>
      </x:c>
      <x:c r="M4497">
        <x:v>3488</x:v>
      </x:c>
      <x:c r="O4497" s="282" t="s">
        <x:v>101</x:v>
      </x:c>
    </x:row>
    <x:row r="4498" spans="1:15">
      <x:c r="A4498">
        <x:v>449200</x:v>
      </x:c>
      <x:c r="B4498">
        <x:v>932</x:v>
      </x:c>
      <x:c r="C4498">
        <x:f>128/30</x:f>
        <x:v>4.26666666666667</x:v>
      </x:c>
      <x:c r="G4498">
        <x:v>1</x:v>
      </x:c>
      <x:c r="I4498" t="s">
        <x:v>103</x:v>
      </x:c>
      <x:c r="M4498">
        <x:v>3501</x:v>
      </x:c>
      <x:c r="O4498" s="282" t="s">
        <x:v>101</x:v>
      </x:c>
    </x:row>
    <x:row r="4499" spans="1:15">
      <x:c r="A4499">
        <x:v>449300</x:v>
      </x:c>
      <x:c r="B4499">
        <x:v>932</x:v>
      </x:c>
      <x:c r="C4499">
        <x:f>132/30</x:f>
        <x:v>4.4</x:v>
      </x:c>
      <x:c r="G4499">
        <x:v>1</x:v>
      </x:c>
      <x:c r="I4499" t="s">
        <x:v>104</x:v>
      </x:c>
      <x:c r="M4499">
        <x:v>3488</x:v>
      </x:c>
      <x:c r="O4499" s="282" t="s">
        <x:v>101</x:v>
      </x:c>
    </x:row>
    <x:row r="4500" spans="1:15">
      <x:c r="A4500">
        <x:v>449400</x:v>
      </x:c>
      <x:c r="B4500">
        <x:v>932</x:v>
      </x:c>
      <x:c r="C4500">
        <x:f>135/30</x:f>
        <x:v>4.5</x:v>
      </x:c>
      <x:c r="G4500">
        <x:v>1</x:v>
      </x:c>
      <x:c r="I4500" t="s">
        <x:v>100</x:v>
      </x:c>
      <x:c r="M4500">
        <x:v>3501</x:v>
      </x:c>
      <x:c r="O4500" s="282" t="s">
        <x:v>101</x:v>
      </x:c>
    </x:row>
    <x:row r="4501" spans="1:15">
      <x:c r="A4501">
        <x:v>449500</x:v>
      </x:c>
      <x:c r="B4501">
        <x:v>932</x:v>
      </x:c>
      <x:c r="C4501">
        <x:f>139/30</x:f>
        <x:v>4.63333333333333</x:v>
      </x:c>
      <x:c r="G4501">
        <x:v>1</x:v>
      </x:c>
      <x:c r="I4501" t="s">
        <x:v>102</x:v>
      </x:c>
      <x:c r="M4501">
        <x:v>3488</x:v>
      </x:c>
      <x:c r="O4501" s="282" t="s">
        <x:v>101</x:v>
      </x:c>
    </x:row>
    <x:row r="4502" spans="1:15">
      <x:c r="A4502">
        <x:v>449600</x:v>
      </x:c>
      <x:c r="B4502">
        <x:v>932</x:v>
      </x:c>
      <x:c r="C4502">
        <x:f>143/30</x:f>
        <x:v>4.76666666666667</x:v>
      </x:c>
      <x:c r="G4502">
        <x:v>1</x:v>
      </x:c>
      <x:c r="I4502" t="s">
        <x:v>103</x:v>
      </x:c>
      <x:c r="M4502">
        <x:v>3501</x:v>
      </x:c>
      <x:c r="O4502" s="282" t="s">
        <x:v>101</x:v>
      </x:c>
    </x:row>
    <x:row r="4503" spans="1:15">
      <x:c r="A4503">
        <x:v>449700</x:v>
      </x:c>
      <x:c r="B4503">
        <x:v>932</x:v>
      </x:c>
      <x:c r="C4503">
        <x:f>147/30</x:f>
        <x:v>4.9</x:v>
      </x:c>
      <x:c r="G4503">
        <x:v>1</x:v>
      </x:c>
      <x:c r="I4503" t="s">
        <x:v>104</x:v>
      </x:c>
      <x:c r="M4503">
        <x:v>3488</x:v>
      </x:c>
      <x:c r="O4503" s="282" t="s">
        <x:v>101</x:v>
      </x:c>
    </x:row>
    <x:row r="4504" spans="1:15">
      <x:c r="A4504">
        <x:v>449800</x:v>
      </x:c>
      <x:c r="B4504">
        <x:v>932</x:v>
      </x:c>
      <x:c r="C4504">
        <x:v>7.79</x:v>
      </x:c>
      <x:c r="D4504">
        <x:v>1</x:v>
      </x:c>
      <x:c r="G4504">
        <x:v>1</x:v>
      </x:c>
      <x:c r="I4504" t="s">
        <x:v>110</x:v>
      </x:c>
      <x:c r="J4504">
        <x:v>0.65</x:v>
      </x:c>
      <x:c r="O4504" s="282"/>
    </x:row>
    <x:row r="4505" spans="1:15">
      <x:c r="A4505">
        <x:v>449900</x:v>
      </x:c>
      <x:c r="B4505">
        <x:v>932</x:v>
      </x:c>
      <x:c r="C4505">
        <x:f>234/30</x:f>
        <x:v>7.8</x:v>
      </x:c>
      <x:c r="G4505">
        <x:v>4</x:v>
      </x:c>
      <x:c r="M4505">
        <x:v>3501</x:v>
      </x:c>
      <x:c r="O4505" s="282" t="s">
        <x:v>101</x:v>
      </x:c>
    </x:row>
    <x:row r="4506" spans="1:5">
      <x:c r="A4506">
        <x:v>450000</x:v>
      </x:c>
      <x:c r="B4506">
        <x:v>933</x:v>
      </x:c>
      <x:c r="C4506">
        <x:f>150/30</x:f>
        <x:v>5</x:v>
      </x:c>
      <x:c r="D4506">
        <x:v>1</x:v>
      </x:c>
      <x:c r="E4506">
        <x:v>1</x:v>
      </x:c>
    </x:row>
    <x:row r="4507" spans="1:9">
      <x:c r="A4507">
        <x:v>450100</x:v>
      </x:c>
      <x:c r="B4507">
        <x:v>933</x:v>
      </x:c>
      <x:c r="C4507">
        <x:f>263/30</x:f>
        <x:v>8.76666666666667</x:v>
      </x:c>
      <x:c r="G4507">
        <x:v>1</x:v>
      </x:c>
      <x:c r="I4507" t="s">
        <x:v>100</x:v>
      </x:c>
    </x:row>
    <x:row r="4508" spans="1:9">
      <x:c r="A4508">
        <x:v>450200</x:v>
      </x:c>
      <x:c r="B4508">
        <x:v>933</x:v>
      </x:c>
      <x:c r="C4508">
        <x:f>273/30</x:f>
        <x:v>9.1</x:v>
      </x:c>
      <x:c r="G4508">
        <x:v>1</x:v>
      </x:c>
      <x:c r="I4508" t="s">
        <x:v>104</x:v>
      </x:c>
    </x:row>
    <x:row r="4509" spans="1:9">
      <x:c r="A4509">
        <x:v>450300</x:v>
      </x:c>
      <x:c r="B4509">
        <x:v>933</x:v>
      </x:c>
      <x:c r="C4509">
        <x:f>312/30</x:f>
        <x:v>10.4</x:v>
      </x:c>
      <x:c r="G4509">
        <x:v>1</x:v>
      </x:c>
      <x:c r="I4509" t="s">
        <x:v>103</x:v>
      </x:c>
    </x:row>
    <x:row r="4510" spans="1:36">
      <x:c r="A4510">
        <x:v>450400</x:v>
      </x:c>
      <x:c r="B4510">
        <x:v>933</x:v>
      </x:c>
      <x:c r="C4510">
        <x:f>320/30</x:f>
        <x:v>10.6666666666667</x:v>
      </x:c>
      <x:c r="G4510">
        <x:v>1</x:v>
      </x:c>
      <x:c r="I4510" t="s">
        <x:v>689</x:v>
      </x:c>
      <x:c r="AJ4510" t="s">
        <x:v>672</x:v>
      </x:c>
    </x:row>
    <x:row r="4511" spans="1:10">
      <x:c r="A4511">
        <x:v>450500</x:v>
      </x:c>
      <x:c r="B4511">
        <x:v>933</x:v>
      </x:c>
      <x:c r="C4511">
        <x:f>346/30</x:f>
        <x:v>11.5333333333333</x:v>
      </x:c>
      <x:c r="G4511">
        <x:v>3</x:v>
      </x:c>
      <x:c r="I4511" t="s">
        <x:v>110</x:v>
      </x:c>
      <x:c r="J4511">
        <x:v>0.65</x:v>
      </x:c>
    </x:row>
    <x:row r="4512" spans="1:9">
      <x:c r="A4512">
        <x:v>450600</x:v>
      </x:c>
      <x:c r="B4512">
        <x:v>934</x:v>
      </x:c>
      <x:c r="C4512">
        <x:f>142/30</x:f>
        <x:v>4.73333333333333</x:v>
      </x:c>
      <x:c r="G4512">
        <x:v>1</x:v>
      </x:c>
      <x:c r="I4512" t="s">
        <x:v>100</x:v>
      </x:c>
    </x:row>
    <x:row r="4513" spans="1:9">
      <x:c r="A4513">
        <x:v>450700</x:v>
      </x:c>
      <x:c r="B4513">
        <x:v>934</x:v>
      </x:c>
      <x:c r="C4513">
        <x:f>160/30</x:f>
        <x:v>5.33333333333333</x:v>
      </x:c>
      <x:c r="G4513">
        <x:v>1</x:v>
      </x:c>
      <x:c r="I4513" t="s">
        <x:v>100</x:v>
      </x:c>
    </x:row>
    <x:row r="4514" spans="1:9">
      <x:c r="A4514">
        <x:v>450800</x:v>
      </x:c>
      <x:c r="B4514">
        <x:v>934</x:v>
      </x:c>
      <x:c r="C4514">
        <x:f>178/30</x:f>
        <x:v>5.93333333333333</x:v>
      </x:c>
      <x:c r="G4514">
        <x:v>3</x:v>
      </x:c>
      <x:c r="I4514" t="s">
        <x:v>103</x:v>
      </x:c>
    </x:row>
    <x:row r="4515" spans="1:43">
      <x:c r="A4515">
        <x:v>450900</x:v>
      </x:c>
      <x:c r="B4515">
        <x:v>934</x:v>
      </x:c>
      <x:c r="C4515">
        <x:f>252/30</x:f>
        <x:v>8.4</x:v>
      </x:c>
      <x:c r="G4515">
        <x:v>5</x:v>
      </x:c>
      <x:c r="I4515" t="s">
        <x:v>102</x:v>
      </x:c>
      <x:c r="AJ4515" t="s">
        <x:v>639</x:v>
      </x:c>
      <x:c r="AL4515" s="292"/>
      <x:c r="AM4515" s="292"/>
      <x:c r="AN4515" s="292"/>
      <x:c r="AO4515" s="292"/>
      <x:c r="AP4515" s="292"/>
      <x:c r="AQ4515" s="292"/>
    </x:row>
    <x:row r="4516" spans="1:43">
      <x:c r="A4516">
        <x:v>451000</x:v>
      </x:c>
      <x:c r="B4516">
        <x:v>935</x:v>
      </x:c>
      <x:c r="C4516">
        <x:f>14/30</x:f>
        <x:v>0.466666666666667</x:v>
      </x:c>
      <x:c r="G4516">
        <x:v>2</x:v>
      </x:c>
      <x:c r="I4516" t="s">
        <x:v>100</x:v>
      </x:c>
      <x:c r="M4516">
        <x:v>3513</x:v>
      </x:c>
      <x:c r="O4516" s="282" t="s">
        <x:v>101</x:v>
      </x:c>
      <x:c r="AL4516" s="292"/>
      <x:c r="AM4516" s="292"/>
      <x:c r="AN4516" s="292"/>
      <x:c r="AO4516" s="292"/>
      <x:c r="AP4516" s="292"/>
      <x:c r="AQ4516" s="292"/>
    </x:row>
    <x:row r="4517" spans="1:43">
      <x:c r="A4517">
        <x:v>451100</x:v>
      </x:c>
      <x:c r="B4517">
        <x:v>935</x:v>
      </x:c>
      <x:c r="C4517">
        <x:f>26/30</x:f>
        <x:v>0.866666666666667</x:v>
      </x:c>
      <x:c r="G4517">
        <x:v>3</x:v>
      </x:c>
      <x:c r="I4517" t="s">
        <x:v>102</x:v>
      </x:c>
      <x:c r="M4517">
        <x:v>3513</x:v>
      </x:c>
      <x:c r="O4517" s="282" t="s">
        <x:v>101</x:v>
      </x:c>
      <x:c r="AL4517" s="292"/>
      <x:c r="AM4517" s="292"/>
      <x:c r="AN4517" s="292"/>
      <x:c r="AO4517" s="292"/>
      <x:c r="AP4517" s="292"/>
      <x:c r="AQ4517" s="292"/>
    </x:row>
    <x:row r="4518" spans="1:43">
      <x:c r="A4518">
        <x:v>451200</x:v>
      </x:c>
      <x:c r="B4518">
        <x:v>935</x:v>
      </x:c>
      <x:c r="C4518">
        <x:f>63/30</x:f>
        <x:v>2.1</x:v>
      </x:c>
      <x:c r="G4518">
        <x:v>4</x:v>
      </x:c>
      <x:c r="I4518" t="s">
        <x:v>104</x:v>
      </x:c>
      <x:c r="M4518">
        <x:v>3538</x:v>
      </x:c>
      <x:c r="O4518" s="282" t="s">
        <x:v>101</x:v>
      </x:c>
      <x:c r="AL4518" s="292"/>
      <x:c r="AM4518" s="292"/>
      <x:c r="AN4518" s="292"/>
      <x:c r="AO4518" s="292"/>
      <x:c r="AP4518" s="292"/>
      <x:c r="AQ4518" s="292"/>
    </x:row>
    <x:row r="4519" spans="1:43">
      <x:c r="A4519">
        <x:v>451300</x:v>
      </x:c>
      <x:c r="B4519">
        <x:v>936</x:v>
      </x:c>
      <x:c r="C4519">
        <x:f>20/30</x:f>
        <x:v>0.666666666666667</x:v>
      </x:c>
      <x:c r="G4519">
        <x:v>2</x:v>
      </x:c>
      <x:c r="I4519" t="s">
        <x:v>100</x:v>
      </x:c>
      <x:c r="M4519">
        <x:v>3515</x:v>
      </x:c>
      <x:c r="O4519" s="282" t="s">
        <x:v>101</x:v>
      </x:c>
      <x:c r="AL4519" s="292"/>
      <x:c r="AM4519" s="292"/>
      <x:c r="AN4519" s="292"/>
      <x:c r="AO4519" s="292"/>
      <x:c r="AP4519" s="292"/>
      <x:c r="AQ4519" s="292"/>
    </x:row>
    <x:row r="4520" spans="1:43">
      <x:c r="A4520">
        <x:v>451400</x:v>
      </x:c>
      <x:c r="B4520">
        <x:v>936</x:v>
      </x:c>
      <x:c r="C4520">
        <x:f>34/30</x:f>
        <x:v>1.13333333333333</x:v>
      </x:c>
      <x:c r="G4520">
        <x:v>2</x:v>
      </x:c>
      <x:c r="I4520" t="s">
        <x:v>102</x:v>
      </x:c>
      <x:c r="M4520">
        <x:v>3515</x:v>
      </x:c>
      <x:c r="O4520" s="282" t="s">
        <x:v>101</x:v>
      </x:c>
      <x:c r="AL4520" s="292"/>
      <x:c r="AM4520" s="292"/>
      <x:c r="AN4520" s="292"/>
      <x:c r="AO4520" s="292"/>
      <x:c r="AP4520" s="292"/>
      <x:c r="AQ4520" s="292"/>
    </x:row>
    <x:row r="4521" spans="1:43">
      <x:c r="A4521">
        <x:v>451500</x:v>
      </x:c>
      <x:c r="B4521">
        <x:v>936</x:v>
      </x:c>
      <x:c r="C4521">
        <x:f>76/30</x:f>
        <x:v>2.53333333333333</x:v>
      </x:c>
      <x:c r="G4521">
        <x:v>4</x:v>
      </x:c>
      <x:c r="I4521" t="s">
        <x:v>100</x:v>
      </x:c>
      <x:c r="M4521">
        <x:v>3516</x:v>
      </x:c>
      <x:c r="O4521" s="282" t="s">
        <x:v>101</x:v>
      </x:c>
      <x:c r="AL4521" s="292"/>
      <x:c r="AM4521" s="292"/>
      <x:c r="AN4521" s="292"/>
      <x:c r="AO4521" s="292"/>
      <x:c r="AP4521" s="292"/>
      <x:c r="AQ4521" s="292"/>
    </x:row>
    <x:row r="4522" spans="1:43">
      <x:c r="A4522">
        <x:v>451600</x:v>
      </x:c>
      <x:c r="B4522">
        <x:v>937</x:v>
      </x:c>
      <x:c r="C4522">
        <x:f>30/30</x:f>
        <x:v>1</x:v>
      </x:c>
      <x:c r="G4522">
        <x:v>2</x:v>
      </x:c>
      <x:c r="I4522" t="s">
        <x:v>100</x:v>
      </x:c>
      <x:c r="M4522">
        <x:v>3518</x:v>
      </x:c>
      <x:c r="O4522" s="282" t="s">
        <x:v>101</x:v>
      </x:c>
      <x:c r="AL4522" s="292"/>
      <x:c r="AM4522" s="292"/>
      <x:c r="AN4522" s="292"/>
      <x:c r="AO4522" s="292"/>
      <x:c r="AP4522" s="292"/>
      <x:c r="AQ4522" s="292"/>
    </x:row>
    <x:row r="4523" spans="1:43">
      <x:c r="A4523">
        <x:v>451700</x:v>
      </x:c>
      <x:c r="B4523">
        <x:v>937</x:v>
      </x:c>
      <x:c r="C4523">
        <x:f>47/30</x:f>
        <x:v>1.56666666666667</x:v>
      </x:c>
      <x:c r="G4523">
        <x:v>4</x:v>
      </x:c>
      <x:c r="I4523" t="s">
        <x:v>103</x:v>
      </x:c>
      <x:c r="M4523">
        <x:v>3518</x:v>
      </x:c>
      <x:c r="O4523" s="282" t="s">
        <x:v>101</x:v>
      </x:c>
      <x:c r="AL4523" s="292"/>
      <x:c r="AM4523" s="292"/>
      <x:c r="AN4523" s="292"/>
      <x:c r="AO4523" s="292"/>
      <x:c r="AP4523" s="292"/>
      <x:c r="AQ4523" s="292"/>
    </x:row>
    <x:row r="4524" spans="1:43">
      <x:c r="A4524">
        <x:v>451800</x:v>
      </x:c>
      <x:c r="B4524">
        <x:v>938</x:v>
      </x:c>
      <x:c r="C4524">
        <x:f>11/30</x:f>
        <x:v>0.366666666666667</x:v>
      </x:c>
      <x:c r="G4524">
        <x:v>3</x:v>
      </x:c>
      <x:c r="I4524" t="s">
        <x:v>103</x:v>
      </x:c>
      <x:c r="M4524">
        <x:v>3520</x:v>
      </x:c>
      <x:c r="O4524" s="282" t="s">
        <x:v>101</x:v>
      </x:c>
      <x:c r="AL4524" s="292"/>
      <x:c r="AM4524" s="292"/>
      <x:c r="AN4524" s="292"/>
      <x:c r="AO4524" s="292"/>
      <x:c r="AP4524" s="292"/>
      <x:c r="AQ4524" s="292"/>
    </x:row>
    <x:row r="4525" spans="1:43">
      <x:c r="A4525">
        <x:v>451900</x:v>
      </x:c>
      <x:c r="B4525">
        <x:v>938</x:v>
      </x:c>
      <x:c r="C4525">
        <x:f>23/30</x:f>
        <x:v>0.766666666666667</x:v>
      </x:c>
      <x:c r="G4525">
        <x:v>4</x:v>
      </x:c>
      <x:c r="I4525" t="s">
        <x:v>104</x:v>
      </x:c>
      <x:c r="M4525">
        <x:v>3520</x:v>
      </x:c>
      <x:c r="O4525" s="282" t="s">
        <x:v>101</x:v>
      </x:c>
      <x:c r="AL4525" s="292"/>
      <x:c r="AM4525" s="292"/>
      <x:c r="AN4525" s="292"/>
      <x:c r="AO4525" s="292"/>
      <x:c r="AP4525" s="292"/>
      <x:c r="AQ4525" s="292"/>
    </x:row>
    <x:row r="4526" spans="1:43">
      <x:c r="A4526">
        <x:v>452000</x:v>
      </x:c>
      <x:c r="B4526">
        <x:v>938</x:v>
      </x:c>
      <x:c r="C4526">
        <x:f>40/30</x:f>
        <x:v>1.33333333333333</x:v>
      </x:c>
      <x:c r="G4526">
        <x:v>5</x:v>
      </x:c>
      <x:c r="I4526" t="s">
        <x:v>102</x:v>
      </x:c>
      <x:c r="M4526">
        <x:v>3520</x:v>
      </x:c>
      <x:c r="O4526" s="282" t="s">
        <x:v>101</x:v>
      </x:c>
      <x:c r="AL4526" s="292"/>
      <x:c r="AM4526" s="292"/>
      <x:c r="AN4526" s="292"/>
      <x:c r="AO4526" s="292"/>
      <x:c r="AP4526" s="292"/>
      <x:c r="AQ4526" s="292"/>
    </x:row>
    <x:row r="4527" spans="1:43">
      <x:c r="A4527">
        <x:v>452100</x:v>
      </x:c>
      <x:c r="B4527">
        <x:v>939</x:v>
      </x:c>
      <x:c r="C4527">
        <x:f>41/30</x:f>
        <x:v>1.36666666666667</x:v>
      </x:c>
      <x:c r="G4527">
        <x:v>6</x:v>
      </x:c>
      <x:c r="I4527" t="s">
        <x:v>102</x:v>
      </x:c>
      <x:c r="K4527" t="s">
        <x:v>106</x:v>
      </x:c>
      <x:c r="M4527">
        <x:v>3524</x:v>
      </x:c>
      <x:c r="O4527" s="282" t="s">
        <x:v>101</x:v>
      </x:c>
      <x:c r="AH4527" t="s">
        <x:v>686</x:v>
      </x:c>
      <x:c r="AL4527" s="292"/>
      <x:c r="AM4527" s="292"/>
      <x:c r="AN4527" s="292"/>
      <x:c r="AO4527" s="292"/>
      <x:c r="AP4527" s="292"/>
      <x:c r="AQ4527" s="292"/>
    </x:row>
    <x:row r="4528" spans="1:43">
      <x:c r="A4528">
        <x:v>452200</x:v>
      </x:c>
      <x:c r="B4528">
        <x:v>940</x:v>
      </x:c>
      <x:c r="C4528">
        <x:f>11/30</x:f>
        <x:v>0.366666666666667</x:v>
      </x:c>
      <x:c r="G4528">
        <x:v>4</x:v>
      </x:c>
      <x:c r="I4528" t="s">
        <x:v>100</x:v>
      </x:c>
      <x:c r="M4528">
        <x:v>3527</x:v>
      </x:c>
      <x:c r="O4528" s="282" t="s">
        <x:v>101</x:v>
      </x:c>
      <x:c r="AL4528" s="292"/>
      <x:c r="AM4528" s="292"/>
      <x:c r="AN4528" s="292"/>
      <x:c r="AO4528" s="292"/>
      <x:c r="AP4528" s="292"/>
      <x:c r="AQ4528" s="292"/>
    </x:row>
    <x:row r="4529" spans="1:43">
      <x:c r="A4529">
        <x:v>452300</x:v>
      </x:c>
      <x:c r="B4529">
        <x:v>940</x:v>
      </x:c>
      <x:c r="C4529">
        <x:f>42/30</x:f>
        <x:v>1.4</x:v>
      </x:c>
      <x:c r="G4529">
        <x:v>5</x:v>
      </x:c>
      <x:c r="I4529" t="s">
        <x:v>110</x:v>
      </x:c>
      <x:c r="J4529">
        <x:v>0.65</x:v>
      </x:c>
      <x:c r="M4529">
        <x:v>3527</x:v>
      </x:c>
      <x:c r="O4529" s="282" t="s">
        <x:v>101</x:v>
      </x:c>
      <x:c r="AL4529" s="292"/>
      <x:c r="AM4529" s="292"/>
      <x:c r="AN4529" s="292"/>
      <x:c r="AO4529" s="292"/>
      <x:c r="AP4529" s="292"/>
      <x:c r="AQ4529" s="292"/>
    </x:row>
    <x:row r="4530" spans="1:43">
      <x:c r="A4530">
        <x:v>452400</x:v>
      </x:c>
      <x:c r="B4530">
        <x:v>941</x:v>
      </x:c>
      <x:c r="C4530">
        <x:f>153/30</x:f>
        <x:v>5.1</x:v>
      </x:c>
      <x:c r="I4530" t="s">
        <x:v>100</x:v>
      </x:c>
      <x:c r="AL4530" s="292"/>
      <x:c r="AM4530" s="292"/>
      <x:c r="AN4530" s="292"/>
      <x:c r="AO4530" s="292"/>
      <x:c r="AP4530" s="292"/>
      <x:c r="AQ4530" s="292"/>
    </x:row>
    <x:row r="4531" spans="1:43">
      <x:c r="A4531">
        <x:v>452500</x:v>
      </x:c>
      <x:c r="B4531">
        <x:v>941</x:v>
      </x:c>
      <x:c r="C4531">
        <x:f>182/30</x:f>
        <x:v>6.06666666666667</x:v>
      </x:c>
      <x:c r="I4531" t="s">
        <x:v>102</x:v>
      </x:c>
      <x:c r="AL4531" s="292"/>
      <x:c r="AM4531" s="292"/>
      <x:c r="AN4531" s="292"/>
      <x:c r="AO4531" s="292"/>
      <x:c r="AP4531" s="292"/>
      <x:c r="AQ4531" s="292"/>
    </x:row>
    <x:row r="4532" spans="1:43">
      <x:c r="A4532">
        <x:v>452600</x:v>
      </x:c>
      <x:c r="B4532">
        <x:v>941</x:v>
      </x:c>
      <x:c r="C4532">
        <x:f>237/30</x:f>
        <x:v>7.9</x:v>
      </x:c>
      <x:c r="I4532" t="s">
        <x:v>103</x:v>
      </x:c>
      <x:c r="AL4532" s="292"/>
      <x:c r="AM4532" s="292"/>
      <x:c r="AN4532" s="292"/>
      <x:c r="AO4532" s="292"/>
      <x:c r="AP4532" s="292"/>
      <x:c r="AQ4532" s="292"/>
    </x:row>
    <x:row r="4533" spans="1:43">
      <x:c r="A4533">
        <x:v>452700</x:v>
      </x:c>
      <x:c r="B4533">
        <x:v>941</x:v>
      </x:c>
      <x:c r="C4533">
        <x:f>255/30</x:f>
        <x:v>8.5</x:v>
      </x:c>
      <x:c r="I4533" t="s">
        <x:v>104</x:v>
      </x:c>
      <x:c r="AL4533" s="292"/>
      <x:c r="AM4533" s="292"/>
      <x:c r="AN4533" s="292"/>
      <x:c r="AO4533" s="292"/>
      <x:c r="AP4533" s="292"/>
      <x:c r="AQ4533" s="292"/>
    </x:row>
    <x:row r="4534" spans="1:43">
      <x:c r="A4534">
        <x:v>452800</x:v>
      </x:c>
      <x:c r="B4534">
        <x:v>941</x:v>
      </x:c>
      <x:c r="C4534">
        <x:f>264/30</x:f>
        <x:v>8.8</x:v>
      </x:c>
      <x:c r="I4534" t="s">
        <x:v>102</x:v>
      </x:c>
      <x:c r="AL4534" s="292"/>
      <x:c r="AM4534" s="292"/>
      <x:c r="AN4534" s="292"/>
      <x:c r="AO4534" s="292"/>
      <x:c r="AP4534" s="292"/>
      <x:c r="AQ4534" s="292"/>
    </x:row>
    <x:row r="4535" spans="1:43">
      <x:c r="A4535">
        <x:v>452900</x:v>
      </x:c>
      <x:c r="B4535">
        <x:v>941</x:v>
      </x:c>
      <x:c r="C4535">
        <x:f>274/30</x:f>
        <x:v>9.13333333333333</x:v>
      </x:c>
      <x:c r="I4535" t="s">
        <x:v>100</x:v>
      </x:c>
      <x:c r="AL4535" s="292"/>
      <x:c r="AM4535" s="292"/>
      <x:c r="AN4535" s="292"/>
      <x:c r="AO4535" s="292"/>
      <x:c r="AP4535" s="292"/>
      <x:c r="AQ4535" s="292"/>
    </x:row>
    <x:row r="4536" spans="1:43">
      <x:c r="A4536">
        <x:v>453000</x:v>
      </x:c>
      <x:c r="B4536">
        <x:v>941</x:v>
      </x:c>
      <x:c r="C4536">
        <x:f>283/30</x:f>
        <x:v>9.43333333333333</x:v>
      </x:c>
      <x:c r="I4536" t="s">
        <x:v>103</x:v>
      </x:c>
      <x:c r="AL4536" s="292"/>
      <x:c r="AM4536" s="292"/>
      <x:c r="AN4536" s="292"/>
      <x:c r="AO4536" s="292"/>
      <x:c r="AP4536" s="292"/>
      <x:c r="AQ4536" s="292"/>
    </x:row>
    <x:row r="4537" spans="1:43">
      <x:c r="A4537">
        <x:v>453100</x:v>
      </x:c>
      <x:c r="B4537">
        <x:v>941</x:v>
      </x:c>
      <x:c r="C4537">
        <x:f>293/30</x:f>
        <x:v>9.76666666666667</x:v>
      </x:c>
      <x:c r="I4537" t="s">
        <x:v>104</x:v>
      </x:c>
      <x:c r="AL4537" s="292"/>
      <x:c r="AM4537" s="292"/>
      <x:c r="AN4537" s="292"/>
      <x:c r="AO4537" s="292"/>
      <x:c r="AP4537" s="292"/>
      <x:c r="AQ4537" s="292"/>
    </x:row>
    <x:row r="4538" spans="1:43">
      <x:c r="A4538">
        <x:v>453200</x:v>
      </x:c>
      <x:c r="B4538">
        <x:v>941</x:v>
      </x:c>
      <x:c r="C4538">
        <x:f>341/30</x:f>
        <x:v>11.3666666666667</x:v>
      </x:c>
      <x:c r="AL4538" s="292"/>
      <x:c r="AM4538" s="292"/>
      <x:c r="AN4538" s="292"/>
      <x:c r="AO4538" s="292"/>
      <x:c r="AP4538" s="292"/>
      <x:c r="AQ4538" s="292"/>
    </x:row>
    <x:row r="4539" spans="1:43">
      <x:c r="A4539">
        <x:v>453300</x:v>
      </x:c>
      <x:c r="B4539">
        <x:v>942</x:v>
      </x:c>
      <x:c r="C4539">
        <x:f>137/30</x:f>
        <x:v>4.56666666666667</x:v>
      </x:c>
      <x:c r="D4539">
        <x:v>1</x:v>
      </x:c>
      <x:c r="E4539">
        <x:v>1</x:v>
      </x:c>
      <x:c r="AL4539" s="292"/>
      <x:c r="AM4539" s="292"/>
      <x:c r="AN4539" s="292"/>
      <x:c r="AO4539" s="292"/>
      <x:c r="AP4539" s="292"/>
      <x:c r="AQ4539" s="292"/>
    </x:row>
    <x:row r="4540" spans="1:43">
      <x:c r="A4540">
        <x:v>453400</x:v>
      </x:c>
      <x:c r="B4540">
        <x:v>942</x:v>
      </x:c>
      <x:c r="C4540">
        <x:f>238/30</x:f>
        <x:v>7.93333333333333</x:v>
      </x:c>
      <x:c r="G4540">
        <x:v>10</x:v>
      </x:c>
      <x:c r="I4540" t="s">
        <x:v>110</x:v>
      </x:c>
      <x:c r="J4540">
        <x:v>0.65</x:v>
      </x:c>
      <x:c r="AL4540" s="292"/>
      <x:c r="AM4540" s="292"/>
      <x:c r="AN4540" s="292"/>
      <x:c r="AO4540" s="292"/>
      <x:c r="AP4540" s="292"/>
      <x:c r="AQ4540" s="292"/>
    </x:row>
    <x:row r="4541" spans="1:43">
      <x:c r="A4541">
        <x:v>453500</x:v>
      </x:c>
      <x:c r="B4541">
        <x:v>943</x:v>
      </x:c>
      <x:c r="C4541">
        <x:v>3.2</x:v>
      </x:c>
      <x:c r="G4541">
        <x:v>4</x:v>
      </x:c>
      <x:c r="I4541" t="s">
        <x:v>100</x:v>
      </x:c>
      <x:c r="AL4541" s="292"/>
      <x:c r="AM4541" s="292"/>
      <x:c r="AN4541" s="292"/>
      <x:c r="AO4541" s="292"/>
      <x:c r="AP4541" s="292"/>
      <x:c r="AQ4541" s="292"/>
    </x:row>
    <x:row r="4542" spans="1:43" ht="15.75">
      <x:c r="A4542">
        <x:v>453600</x:v>
      </x:c>
      <x:c r="B4542">
        <x:v>943</x:v>
      </x:c>
      <x:c r="C4542" s="291">
        <x:v>6.4</x:v>
      </x:c>
      <x:c r="G4542">
        <x:v>5</x:v>
      </x:c>
      <x:c r="I4542" t="s">
        <x:v>102</x:v>
      </x:c>
      <x:c r="M4542" s="3">
        <x:v>3539</x:v>
      </x:c>
      <x:c r="O4542" s="282" t="s">
        <x:v>101</x:v>
      </x:c>
      <x:c r="AL4542" s="292"/>
      <x:c r="AM4542" s="292"/>
      <x:c r="AN4542" s="292"/>
      <x:c r="AO4542" s="292"/>
      <x:c r="AP4542" s="292"/>
      <x:c r="AQ4542" s="292"/>
    </x:row>
    <x:row r="4543" spans="1:43" ht="15.75">
      <x:c r="A4543">
        <x:v>453700</x:v>
      </x:c>
      <x:c r="B4543">
        <x:v>943</x:v>
      </x:c>
      <x:c r="C4543" s="291">
        <x:v>6.5</x:v>
      </x:c>
      <x:c r="G4543">
        <x:v>6</x:v>
      </x:c>
      <x:c r="I4543" t="s">
        <x:v>103</x:v>
      </x:c>
      <x:c r="M4543" s="3">
        <x:v>3540</x:v>
      </x:c>
      <x:c r="O4543" s="282" t="s">
        <x:v>101</x:v>
      </x:c>
      <x:c r="AL4543" s="292"/>
      <x:c r="AM4543" s="292"/>
      <x:c r="AN4543" s="292"/>
      <x:c r="AO4543" s="292"/>
      <x:c r="AP4543" s="292"/>
      <x:c r="AQ4543" s="292"/>
    </x:row>
    <x:row r="4544" spans="1:43" ht="15.75">
      <x:c r="A4544">
        <x:v>453800</x:v>
      </x:c>
      <x:c r="B4544">
        <x:v>943</x:v>
      </x:c>
      <x:c r="C4544" s="291">
        <x:v>9.6</x:v>
      </x:c>
      <x:c r="G4544">
        <x:v>7</x:v>
      </x:c>
      <x:c r="I4544" t="s">
        <x:v>104</x:v>
      </x:c>
      <x:c r="M4544" s="3">
        <x:v>3541</x:v>
      </x:c>
      <x:c r="O4544" s="282" t="s">
        <x:v>101</x:v>
      </x:c>
      <x:c r="AL4544" s="292"/>
      <x:c r="AM4544" s="292"/>
      <x:c r="AN4544" s="292"/>
      <x:c r="AO4544" s="292"/>
      <x:c r="AP4544" s="292"/>
      <x:c r="AQ4544" s="292"/>
    </x:row>
    <x:row r="4545" spans="1:43" ht="15.75">
      <x:c r="A4545">
        <x:v>453900</x:v>
      </x:c>
      <x:c r="B4545">
        <x:v>943</x:v>
      </x:c>
      <x:c r="C4545" s="291">
        <x:v>10</x:v>
      </x:c>
      <x:c r="G4545">
        <x:v>8</x:v>
      </x:c>
      <x:c r="I4545" t="s">
        <x:v>112</x:v>
      </x:c>
      <x:c r="J4545">
        <x:v>0.2</x:v>
      </x:c>
      <x:c r="M4545" s="3">
        <x:v>3542</x:v>
      </x:c>
      <x:c r="O4545" s="282" t="s">
        <x:v>101</x:v>
      </x:c>
      <x:c r="AL4545" s="292"/>
      <x:c r="AM4545" s="292"/>
      <x:c r="AN4545" s="292"/>
      <x:c r="AO4545" s="292"/>
      <x:c r="AP4545" s="292"/>
      <x:c r="AQ4545" s="292"/>
    </x:row>
    <x:row r="4546" spans="1:43">
      <x:c r="A4546">
        <x:v>454000</x:v>
      </x:c>
      <x:c r="B4546">
        <x:v>944</x:v>
      </x:c>
      <x:c r="C4546">
        <x:f>137/30</x:f>
        <x:v>4.56666666666667</x:v>
      </x:c>
      <x:c r="D4546">
        <x:v>1</x:v>
      </x:c>
      <x:c r="E4546">
        <x:v>1</x:v>
      </x:c>
      <x:c r="AL4546" s="292"/>
      <x:c r="AM4546" s="292"/>
      <x:c r="AN4546" s="292"/>
      <x:c r="AO4546" s="292"/>
      <x:c r="AP4546" s="292"/>
      <x:c r="AQ4546" s="292"/>
    </x:row>
    <x:row r="4547" spans="1:43">
      <x:c r="A4547">
        <x:v>454100</x:v>
      </x:c>
      <x:c r="B4547">
        <x:v>944</x:v>
      </x:c>
      <x:c r="C4547">
        <x:f>238/30</x:f>
        <x:v>7.93333333333333</x:v>
      </x:c>
      <x:c r="G4547">
        <x:v>10</x:v>
      </x:c>
      <x:c r="I4547" t="s">
        <x:v>110</x:v>
      </x:c>
      <x:c r="J4547">
        <x:v>0.65</x:v>
      </x:c>
      <x:c r="AL4547" s="292"/>
      <x:c r="AM4547" s="292"/>
      <x:c r="AN4547" s="292"/>
      <x:c r="AO4547" s="292"/>
      <x:c r="AP4547" s="292"/>
      <x:c r="AQ4547" s="292"/>
    </x:row>
    <x:row r="4548" spans="1:43" s="41" customFormat="1">
      <x:c r="A4548" s="41">
        <x:v>454200</x:v>
      </x:c>
      <x:c r="B4548" s="41">
        <x:v>830</x:v>
      </x:c>
      <x:c r="C4548" s="41">
        <x:f>278/30</x:f>
        <x:v>9.26666666666667</x:v>
      </x:c>
      <x:c r="G4548" s="41">
        <x:v>5</x:v>
      </x:c>
      <x:c r="I4548" s="41" t="s">
        <x:v>100</x:v>
      </x:c>
      <x:c r="AG4548" s="293"/>
      <x:c r="AJ4548" s="41" t="s">
        <x:v>690</x:v>
      </x:c>
      <x:c r="AL4548" s="294"/>
      <x:c r="AM4548" s="294"/>
      <x:c r="AN4548" s="294"/>
      <x:c r="AO4548" s="294"/>
      <x:c r="AP4548" s="294"/>
      <x:c r="AQ4548" s="294"/>
    </x:row>
    <x:row r="4549" spans="1:43" s="41" customFormat="1">
      <x:c r="A4549" s="41">
        <x:v>454300</x:v>
      </x:c>
      <x:c r="B4549" s="41">
        <x:v>830</x:v>
      </x:c>
      <x:c r="C4549" s="41">
        <x:f>385/30</x:f>
        <x:v>12.8333333333333</x:v>
      </x:c>
      <x:c r="D4549" s="41">
        <x:v>1</x:v>
      </x:c>
      <x:c r="I4549" s="41" t="s">
        <x:v>110</x:v>
      </x:c>
      <x:c r="J4549" s="41">
        <x:v>0.65</x:v>
      </x:c>
      <x:c r="AG4549" s="293"/>
      <x:c r="AL4549" s="294"/>
      <x:c r="AM4549" s="294"/>
      <x:c r="AN4549" s="294"/>
      <x:c r="AO4549" s="294"/>
      <x:c r="AP4549" s="294"/>
      <x:c r="AQ4549" s="294"/>
    </x:row>
    <x:row r="4550" spans="1:43" s="41" customFormat="1">
      <x:c r="A4550" s="41">
        <x:v>454400</x:v>
      </x:c>
      <x:c r="B4550" s="41">
        <x:v>830</x:v>
      </x:c>
      <x:c r="C4550" s="41">
        <x:f>389/30</x:f>
        <x:v>12.9666666666667</x:v>
      </x:c>
      <x:c r="G4550" s="41">
        <x:v>10</x:v>
      </x:c>
      <x:c r="AG4550" s="293"/>
      <x:c r="AL4550" s="294"/>
      <x:c r="AM4550" s="294"/>
      <x:c r="AN4550" s="294"/>
      <x:c r="AO4550" s="294"/>
      <x:c r="AP4550" s="294"/>
      <x:c r="AQ4550" s="294"/>
    </x:row>
    <x:row r="4551" spans="1:43" s="41" customFormat="1">
      <x:c r="A4551" s="41">
        <x:v>454500</x:v>
      </x:c>
      <x:c r="B4551" s="41">
        <x:v>945</x:v>
      </x:c>
      <x:c r="C4551" s="41">
        <x:f>46/30</x:f>
        <x:v>1.53333333333333</x:v>
      </x:c>
      <x:c r="G4551" s="41">
        <x:v>5</x:v>
      </x:c>
      <x:c r="I4551" s="41" t="s">
        <x:v>100</x:v>
      </x:c>
      <x:c r="K4551" s="41" t="s">
        <x:v>432</x:v>
      </x:c>
      <x:c r="M4551" s="3">
        <x:v>670</x:v>
      </x:c>
      <x:c r="N4551" s="3"/>
      <x:c r="O4551" s="3" t="s">
        <x:v>101</x:v>
      </x:c>
      <x:c r="AG4551" s="293">
        <x:v>2</x:v>
      </x:c>
      <x:c r="AH4551" s="41" t="s">
        <x:v>439</x:v>
      </x:c>
      <x:c r="AL4551" s="294"/>
      <x:c r="AM4551" s="294"/>
      <x:c r="AN4551" s="294"/>
      <x:c r="AO4551" s="294"/>
      <x:c r="AP4551" s="294"/>
      <x:c r="AQ4551" s="294"/>
    </x:row>
    <x:row r="4552" spans="1:43" s="41" customFormat="1">
      <x:c r="A4552" s="41">
        <x:v>454600</x:v>
      </x:c>
      <x:c r="B4552" s="41">
        <x:v>945</x:v>
      </x:c>
      <x:c r="C4552" s="41">
        <x:f>48/30</x:f>
        <x:v>1.6</x:v>
      </x:c>
      <x:c r="D4552" s="41">
        <x:v>1</x:v>
      </x:c>
      <x:c r="I4552" s="41" t="s">
        <x:v>110</x:v>
      </x:c>
      <x:c r="J4552" s="41">
        <x:v>0.68</x:v>
      </x:c>
      <x:c r="K4552" s="41" t="s">
        <x:v>432</x:v>
      </x:c>
      <x:c r="M4552" s="3"/>
      <x:c r="N4552" s="3"/>
      <x:c r="O4552" s="3"/>
      <x:c r="AG4552" s="293">
        <x:v>2</x:v>
      </x:c>
      <x:c r="AH4552" s="41" t="s">
        <x:v>388</x:v>
      </x:c>
      <x:c r="AL4552" s="294"/>
      <x:c r="AM4552" s="294"/>
      <x:c r="AN4552" s="294"/>
      <x:c r="AO4552" s="294"/>
      <x:c r="AP4552" s="294"/>
      <x:c r="AQ4552" s="294"/>
    </x:row>
    <x:row r="4553" spans="1:43" s="41" customFormat="1">
      <x:c r="A4553" s="41">
        <x:v>454700</x:v>
      </x:c>
      <x:c r="B4553" s="41">
        <x:v>945</x:v>
      </x:c>
      <x:c r="C4553" s="41">
        <x:v>1.75</x:v>
      </x:c>
      <x:c r="D4553" s="41">
        <x:v>1</x:v>
      </x:c>
      <x:c r="K4553" s="41" t="s">
        <x:v>432</x:v>
      </x:c>
      <x:c r="M4553" s="3"/>
      <x:c r="N4553" s="3"/>
      <x:c r="O4553" s="3"/>
      <x:c r="AG4553" s="293">
        <x:v>2</x:v>
      </x:c>
      <x:c r="AL4553" s="294"/>
      <x:c r="AM4553" s="294"/>
      <x:c r="AN4553" s="294"/>
      <x:c r="AO4553" s="294"/>
      <x:c r="AP4553" s="294"/>
      <x:c r="AQ4553" s="294"/>
    </x:row>
    <x:row r="4554" spans="1:43" s="41" customFormat="1">
      <x:c r="A4554" s="41">
        <x:v>454800</x:v>
      </x:c>
      <x:c r="B4554" s="41">
        <x:v>945</x:v>
      </x:c>
      <x:c r="C4554" s="41">
        <x:v>2</x:v>
      </x:c>
      <x:c r="D4554" s="41">
        <x:v>1</x:v>
      </x:c>
      <x:c r="K4554" s="41" t="s">
        <x:v>432</x:v>
      </x:c>
      <x:c r="M4554" s="3"/>
      <x:c r="N4554" s="3"/>
      <x:c r="O4554" s="3"/>
      <x:c r="AG4554" s="293">
        <x:v>2</x:v>
      </x:c>
      <x:c r="AL4554" s="294"/>
      <x:c r="AM4554" s="294"/>
      <x:c r="AN4554" s="294"/>
      <x:c r="AO4554" s="294"/>
      <x:c r="AP4554" s="294"/>
      <x:c r="AQ4554" s="294"/>
    </x:row>
    <x:row r="4555" spans="1:43">
      <x:c r="A4555">
        <x:v>454900</x:v>
      </x:c>
      <x:c r="B4555">
        <x:v>946</x:v>
      </x:c>
      <x:c r="C4555">
        <x:v>1.1</x:v>
      </x:c>
      <x:c r="G4555">
        <x:v>4</x:v>
      </x:c>
      <x:c r="I4555" t="s">
        <x:v>102</x:v>
      </x:c>
      <x:c r="M4555">
        <x:v>3553</x:v>
      </x:c>
      <x:c r="O4555" t="s">
        <x:v>101</x:v>
      </x:c>
      <x:c r="AG4555" s="80">
        <x:v>2</x:v>
      </x:c>
      <x:c r="AM4555" s="292" t="str">
        <x:f>IF($F$7=2,$B$7,"")</x:f>
        <x:v/>
      </x:c>
      <x:c r="AN4555" s="292" t="str">
        <x:f>IF($F$7=3,$B$7,"")</x:f>
        <x:v/>
      </x:c>
      <x:c r="AO4555" s="292" t="str">
        <x:f>IF($F$7=4,$B$7,"")</x:f>
        <x:v/>
      </x:c>
      <x:c r="AP4555" s="292" t="str">
        <x:f>IF($F$7=5,$B$7,"")</x:f>
        <x:v/>
      </x:c>
      <x:c r="AQ4555" s="292" t="str">
        <x:f>IF($F$7=6,$B$7,"")</x:f>
        <x:v/>
      </x:c>
    </x:row>
    <x:row r="4556" spans="1:43">
      <x:c r="A4556">
        <x:v>455000</x:v>
      </x:c>
      <x:c r="B4556">
        <x:v>947</x:v>
      </x:c>
      <x:c r="C4556">
        <x:v>1.83</x:v>
      </x:c>
      <x:c r="E4556">
        <x:v>1</x:v>
      </x:c>
      <x:c r="AM4556" s="292"/>
      <x:c r="AN4556" s="292"/>
      <x:c r="AO4556" s="292"/>
      <x:c r="AP4556" s="292"/>
      <x:c r="AQ4556" s="292"/>
    </x:row>
    <x:row r="4557" spans="1:43">
      <x:c r="A4557">
        <x:v>455100</x:v>
      </x:c>
      <x:c r="B4557">
        <x:v>947</x:v>
      </x:c>
      <x:c r="C4557">
        <x:v>1.86666666666667</x:v>
      </x:c>
      <x:c r="AM4557" s="81" t="str">
        <x:f t="shared" ref="AM4557:AM4562" si="280">IF($F$7=2,$B$7,"")</x:f>
        <x:v/>
      </x:c>
      <x:c r="AN4557" s="81" t="str">
        <x:f t="shared" ref="AN4557:AN4562" si="281">IF($F$7=3,$B$7,"")</x:f>
        <x:v/>
      </x:c>
      <x:c r="AO4557" s="81" t="str">
        <x:f t="shared" ref="AO4557:AO4562" si="282">IF($F$7=4,$B$7,"")</x:f>
        <x:v/>
      </x:c>
      <x:c r="AP4557" s="81" t="str">
        <x:f t="shared" ref="AP4557:AP4562" si="283">IF($F$7=5,$B$7,"")</x:f>
        <x:v/>
      </x:c>
      <x:c r="AQ4557" s="81" t="str">
        <x:f t="shared" ref="AQ4557:AQ4562" si="284">IF($F$7=6,$B$7,"")</x:f>
        <x:v/>
      </x:c>
    </x:row>
    <x:row r="4558" spans="1:43">
      <x:c r="A4558">
        <x:v>455200</x:v>
      </x:c>
      <x:c r="B4558">
        <x:v>948</x:v>
      </x:c>
      <x:c r="C4558">
        <x:v>0.666666666666667</x:v>
      </x:c>
      <x:c r="G4558">
        <x:v>1</x:v>
      </x:c>
      <x:c r="I4558" t="s">
        <x:v>100</x:v>
      </x:c>
      <x:c r="M4558">
        <x:v>3576</x:v>
      </x:c>
      <x:c r="O4558" t="s">
        <x:v>300</x:v>
      </x:c>
      <x:c r="U4558" s="1">
        <x:v>3578</x:v>
      </x:c>
      <x:c r="V4558" s="1">
        <x:v>0</x:v>
      </x:c>
      <x:c r="W4558" s="1" t="s">
        <x:v>691</x:v>
      </x:c>
      <x:c r="X4558" s="1">
        <x:v>0</x:v>
      </x:c>
      <x:c r="Y4558" s="1">
        <x:v>0</x:v>
      </x:c>
      <x:c r="Z4558" s="1" t="s">
        <x:v>347</x:v>
      </x:c>
      <x:c r="AA4558" s="1">
        <x:v>14</x:v>
      </x:c>
      <x:c r="AB4558" s="1"/>
      <x:c r="AC4558" s="1"/>
      <x:c r="AD4558" s="1" t="s">
        <x:v>692</x:v>
      </x:c>
      <x:c r="AE4558" s="1"/>
      <x:c r="AF4558" s="1"/>
      <x:c r="AG4558" s="1">
        <x:v>1</x:v>
      </x:c>
      <x:c r="AJ4558" t="s">
        <x:v>554</x:v>
      </x:c>
      <x:c r="AM4558" s="81" t="str">
        <x:f t="shared" si="280"/>
        <x:v/>
      </x:c>
      <x:c r="AN4558" s="81" t="str">
        <x:f t="shared" si="281"/>
        <x:v/>
      </x:c>
      <x:c r="AO4558" s="81" t="str">
        <x:f t="shared" si="282"/>
        <x:v/>
      </x:c>
      <x:c r="AP4558" s="81" t="str">
        <x:f t="shared" si="283"/>
        <x:v/>
      </x:c>
      <x:c r="AQ4558" s="81" t="str">
        <x:f t="shared" si="284"/>
        <x:v/>
      </x:c>
    </x:row>
    <x:row r="4559" spans="1:43">
      <x:c r="A4559">
        <x:v>455300</x:v>
      </x:c>
      <x:c r="B4559">
        <x:v>948</x:v>
      </x:c>
      <x:c r="C4559">
        <x:v>2.23333333333333</x:v>
      </x:c>
      <x:c r="G4559">
        <x:v>3</x:v>
      </x:c>
      <x:c r="I4559" t="s">
        <x:v>102</x:v>
      </x:c>
      <x:c r="M4559">
        <x:v>3577</x:v>
      </x:c>
      <x:c r="O4559" t="s">
        <x:v>101</x:v>
      </x:c>
      <x:c r="AG4559" s="80">
        <x:v>2</x:v>
      </x:c>
      <x:c r="AM4559" s="81" t="str">
        <x:f t="shared" si="280"/>
        <x:v/>
      </x:c>
      <x:c r="AN4559" s="81" t="str">
        <x:f t="shared" si="281"/>
        <x:v/>
      </x:c>
      <x:c r="AO4559" s="81" t="str">
        <x:f t="shared" si="282"/>
        <x:v/>
      </x:c>
      <x:c r="AP4559" s="81" t="str">
        <x:f t="shared" si="283"/>
        <x:v/>
      </x:c>
      <x:c r="AQ4559" s="81" t="str">
        <x:f t="shared" si="284"/>
        <x:v/>
      </x:c>
    </x:row>
    <x:row r="4560" spans="1:43">
      <x:c r="A4560">
        <x:v>455400</x:v>
      </x:c>
      <x:c r="B4560">
        <x:v>949</x:v>
      </x:c>
      <x:c r="C4560">
        <x:v>0.533333333333333</x:v>
      </x:c>
      <x:c r="G4560">
        <x:v>4</x:v>
      </x:c>
      <x:c r="I4560" t="s">
        <x:v>426</x:v>
      </x:c>
      <x:c r="AG4560" s="80">
        <x:v>2</x:v>
      </x:c>
      <x:c r="AH4560" t="s">
        <x:v>580</x:v>
      </x:c>
      <x:c r="AJ4560" t="s">
        <x:v>646</x:v>
      </x:c>
      <x:c r="AM4560" s="81" t="str">
        <x:f t="shared" si="280"/>
        <x:v/>
      </x:c>
      <x:c r="AN4560" s="81" t="str">
        <x:f t="shared" si="281"/>
        <x:v/>
      </x:c>
      <x:c r="AO4560" s="81" t="str">
        <x:f t="shared" si="282"/>
        <x:v/>
      </x:c>
      <x:c r="AP4560" s="81" t="str">
        <x:f t="shared" si="283"/>
        <x:v/>
      </x:c>
      <x:c r="AQ4560" s="81" t="str">
        <x:f t="shared" si="284"/>
        <x:v/>
      </x:c>
    </x:row>
    <x:row r="4561" spans="1:43">
      <x:c r="A4561">
        <x:v>455500</x:v>
      </x:c>
      <x:c r="B4561">
        <x:v>950</x:v>
      </x:c>
      <x:c r="C4561">
        <x:f>181/30</x:f>
        <x:v>6.03333333333333</x:v>
      </x:c>
      <x:c r="G4561">
        <x:v>3</x:v>
      </x:c>
      <x:c r="I4561" t="s">
        <x:v>102</x:v>
      </x:c>
      <x:c r="AJ4561" t="s">
        <x:v>693</x:v>
      </x:c>
      <x:c r="AM4561" s="81" t="str">
        <x:f t="shared" si="280"/>
        <x:v/>
      </x:c>
      <x:c r="AN4561" s="81" t="str">
        <x:f t="shared" si="281"/>
        <x:v/>
      </x:c>
      <x:c r="AO4561" s="81" t="str">
        <x:f t="shared" si="282"/>
        <x:v/>
      </x:c>
      <x:c r="AP4561" s="81" t="str">
        <x:f t="shared" si="283"/>
        <x:v/>
      </x:c>
      <x:c r="AQ4561" s="81" t="str">
        <x:f t="shared" si="284"/>
        <x:v/>
      </x:c>
    </x:row>
    <x:row r="4562" spans="1:43">
      <x:c r="A4562">
        <x:v>455600</x:v>
      </x:c>
      <x:c r="B4562">
        <x:v>950</x:v>
      </x:c>
      <x:c r="C4562">
        <x:f>279/30</x:f>
        <x:v>9.3</x:v>
      </x:c>
      <x:c r="G4562">
        <x:v>4</x:v>
      </x:c>
      <x:c r="AM4562" s="81" t="str">
        <x:f t="shared" si="280"/>
        <x:v/>
      </x:c>
      <x:c r="AN4562" s="81" t="str">
        <x:f t="shared" si="281"/>
        <x:v/>
      </x:c>
      <x:c r="AO4562" s="81" t="str">
        <x:f t="shared" si="282"/>
        <x:v/>
      </x:c>
      <x:c r="AP4562" s="81" t="str">
        <x:f t="shared" si="283"/>
        <x:v/>
      </x:c>
      <x:c r="AQ4562" s="81" t="str">
        <x:f t="shared" si="284"/>
        <x:v/>
      </x:c>
    </x:row>
    <x:row r="4563" spans="1:10" ht="14" customHeight="1">
      <x:c r="A4563">
        <x:v>455700</x:v>
      </x:c>
      <x:c r="B4563">
        <x:v>950</x:v>
      </x:c>
      <x:c r="C4563">
        <x:v>9.4</x:v>
      </x:c>
      <x:c r="D4563">
        <x:v>1</x:v>
      </x:c>
      <x:c r="I4563" t="s">
        <x:v>110</x:v>
      </x:c>
      <x:c r="J4563">
        <x:v>0.65</x:v>
      </x:c>
    </x:row>
    <x:row r="4564" spans="1:43">
      <x:c r="A4564">
        <x:v>455800</x:v>
      </x:c>
      <x:c r="B4564">
        <x:v>951</x:v>
      </x:c>
      <x:c r="C4564">
        <x:v>10.6333</x:v>
      </x:c>
      <x:c r="D4564">
        <x:v>1</x:v>
      </x:c>
      <x:c r="AM4564" s="81" t="str">
        <x:f>IF($F$7=2,$B$7,"")</x:f>
        <x:v/>
      </x:c>
      <x:c r="AN4564" s="81" t="str">
        <x:f>IF($F$7=3,$B$7,"")</x:f>
        <x:v/>
      </x:c>
      <x:c r="AO4564" s="81" t="str">
        <x:f>IF($F$7=4,$B$7,"")</x:f>
        <x:v/>
      </x:c>
      <x:c r="AP4564" s="81" t="str">
        <x:f>IF($F$7=5,$B$7,"")</x:f>
        <x:v/>
      </x:c>
      <x:c r="AQ4564" s="81" t="str">
        <x:f>IF($F$7=6,$B$7,"")</x:f>
        <x:v/>
      </x:c>
    </x:row>
    <x:row r="4565" spans="1:43">
      <x:c r="A4565">
        <x:v>455900</x:v>
      </x:c>
      <x:c r="B4565">
        <x:v>952</x:v>
      </x:c>
      <x:c r="C4565">
        <x:v>3.6</x:v>
      </x:c>
      <x:c r="G4565">
        <x:v>3</x:v>
      </x:c>
      <x:c r="I4565" t="s">
        <x:v>426</x:v>
      </x:c>
      <x:c r="AJ4565" t="s">
        <x:v>694</x:v>
      </x:c>
      <x:c r="AM4565" s="81" t="str">
        <x:f>IF($F$7=2,$B$7,"")</x:f>
        <x:v/>
      </x:c>
      <x:c r="AN4565" s="81" t="str">
        <x:f>IF($F$7=3,$B$7,"")</x:f>
        <x:v/>
      </x:c>
      <x:c r="AO4565" s="81" t="str">
        <x:f>IF($F$7=4,$B$7,"")</x:f>
        <x:v/>
      </x:c>
      <x:c r="AP4565" s="81" t="str">
        <x:f>IF($F$7=5,$B$7,"")</x:f>
        <x:v/>
      </x:c>
      <x:c r="AQ4565" s="81" t="str">
        <x:f>IF($F$7=6,$B$7,"")</x:f>
        <x:v/>
      </x:c>
    </x:row>
    <x:row r="4566" spans="1:7">
      <x:c r="A4566">
        <x:v>456000</x:v>
      </x:c>
      <x:c r="B4566">
        <x:v>952</x:v>
      </x:c>
      <x:c r="C4566">
        <x:v>4.35</x:v>
      </x:c>
      <x:c r="G4566">
        <x:v>4</x:v>
      </x:c>
    </x:row>
    <x:row r="4567" spans="1:7">
      <x:c r="A4567">
        <x:v>456100</x:v>
      </x:c>
      <x:c r="B4567">
        <x:v>952</x:v>
      </x:c>
      <x:c r="C4567">
        <x:v>4.65</x:v>
      </x:c>
      <x:c r="G4567">
        <x:v>3</x:v>
      </x:c>
    </x:row>
    <x:row r="4568" spans="1:7">
      <x:c r="A4568">
        <x:v>456200</x:v>
      </x:c>
      <x:c r="B4568">
        <x:v>952</x:v>
      </x:c>
      <x:c r="C4568">
        <x:v>4.95</x:v>
      </x:c>
      <x:c r="G4568">
        <x:v>4</x:v>
      </x:c>
    </x:row>
    <x:row r="4569" spans="1:7">
      <x:c r="A4569">
        <x:v>456300</x:v>
      </x:c>
      <x:c r="B4569">
        <x:v>952</x:v>
      </x:c>
      <x:c r="C4569">
        <x:v>5.15</x:v>
      </x:c>
      <x:c r="G4569">
        <x:v>3</x:v>
      </x:c>
    </x:row>
    <x:row r="4570" spans="1:43">
      <x:c r="A4570">
        <x:v>456400</x:v>
      </x:c>
      <x:c r="B4570">
        <x:v>952</x:v>
      </x:c>
      <x:c r="C4570">
        <x:v>10.9</x:v>
      </x:c>
      <x:c r="G4570">
        <x:v>4</x:v>
      </x:c>
      <x:c r="I4570" t="s">
        <x:v>426</x:v>
      </x:c>
      <x:c r="AJ4570" t="s">
        <x:v>695</x:v>
      </x:c>
      <x:c r="AM4570" s="81" t="str">
        <x:f>IF($F$7=2,$B$7,"")</x:f>
        <x:v/>
      </x:c>
      <x:c r="AN4570" s="81" t="str">
        <x:f>IF($F$7=3,$B$7,"")</x:f>
        <x:v/>
      </x:c>
      <x:c r="AO4570" s="81" t="str">
        <x:f>IF($F$7=4,$B$7,"")</x:f>
        <x:v/>
      </x:c>
      <x:c r="AP4570" s="81" t="str">
        <x:f>IF($F$7=5,$B$7,"")</x:f>
        <x:v/>
      </x:c>
      <x:c r="AQ4570" s="81" t="str">
        <x:f>IF($F$7=6,$B$7,"")</x:f>
        <x:v/>
      </x:c>
    </x:row>
    <x:row r="4571" spans="1:43" s="42" customFormat="1" ht="15">
      <x:c r="A4571" s="42">
        <x:v>456500</x:v>
      </x:c>
      <x:c r="B4571" s="42">
        <x:v>952</x:v>
      </x:c>
      <x:c r="C4571" s="42">
        <x:v>12</x:v>
      </x:c>
      <x:c r="G4571" s="42">
        <x:v>5</x:v>
      </x:c>
      <x:c r="I4571" s="42" t="s">
        <x:v>112</x:v>
      </x:c>
      <x:c r="J4571" s="42">
        <x:v>0.2</x:v>
      </x:c>
      <x:c r="AG4571" s="295"/>
      <x:c r="AL4571" s="296"/>
      <x:c r="AM4571" s="296" t="str">
        <x:f>IF($F$7=2,$B$7,"")</x:f>
        <x:v/>
      </x:c>
      <x:c r="AN4571" s="296" t="str">
        <x:f>IF($F$7=3,$B$7,"")</x:f>
        <x:v/>
      </x:c>
      <x:c r="AO4571" s="296" t="str">
        <x:f>IF($F$7=4,$B$7,"")</x:f>
        <x:v/>
      </x:c>
      <x:c r="AP4571" s="296" t="str">
        <x:f>IF($F$7=5,$B$7,"")</x:f>
        <x:v/>
      </x:c>
      <x:c r="AQ4571" s="296" t="str">
        <x:f>IF($F$7=6,$B$7,"")</x:f>
        <x:v/>
      </x:c>
    </x:row>
    <x:row r="4572" spans="1:43">
      <x:c r="A4572">
        <x:v>456600</x:v>
      </x:c>
      <x:c r="B4572">
        <x:v>953</x:v>
      </x:c>
      <x:c r="C4572">
        <x:v>14.9</x:v>
      </x:c>
      <x:c r="S4572" t="s">
        <x:v>696</x:v>
      </x:c>
      <x:c r="T4572">
        <x:v>100</x:v>
      </x:c>
      <x:c r="AL4572" s="297"/>
      <x:c r="AM4572" s="297"/>
      <x:c r="AN4572" s="297"/>
      <x:c r="AO4572" s="297"/>
      <x:c r="AP4572" s="297"/>
      <x:c r="AQ4572" s="297"/>
    </x:row>
    <x:row r="4573" spans="1:43">
      <x:c r="A4573">
        <x:v>456700</x:v>
      </x:c>
      <x:c r="B4573">
        <x:v>953</x:v>
      </x:c>
      <x:c r="C4573">
        <x:f>455/30</x:f>
        <x:v>15.1666666666667</x:v>
      </x:c>
      <x:c r="G4573">
        <x:v>1</x:v>
      </x:c>
      <x:c r="I4573" t="s">
        <x:v>103</x:v>
      </x:c>
      <x:c r="AL4573" s="297"/>
      <x:c r="AM4573" s="297"/>
      <x:c r="AN4573" s="297"/>
      <x:c r="AO4573" s="297"/>
      <x:c r="AP4573" s="297"/>
      <x:c r="AQ4573" s="297"/>
    </x:row>
    <x:row r="4574" spans="1:43">
      <x:c r="A4574">
        <x:v>456800</x:v>
      </x:c>
      <x:c r="B4574">
        <x:v>953</x:v>
      </x:c>
      <x:c r="C4574">
        <x:f>470/30</x:f>
        <x:v>15.6666666666667</x:v>
      </x:c>
      <x:c r="G4574">
        <x:v>1</x:v>
      </x:c>
      <x:c r="I4574" t="s">
        <x:v>102</x:v>
      </x:c>
      <x:c r="AL4574" s="297"/>
      <x:c r="AM4574" s="297"/>
      <x:c r="AN4574" s="297"/>
      <x:c r="AO4574" s="297"/>
      <x:c r="AP4574" s="297"/>
      <x:c r="AQ4574" s="297"/>
    </x:row>
    <x:row r="4575" spans="1:43">
      <x:c r="A4575">
        <x:v>456900</x:v>
      </x:c>
      <x:c r="B4575">
        <x:v>953</x:v>
      </x:c>
      <x:c r="C4575">
        <x:f>480/30</x:f>
        <x:v>16</x:v>
      </x:c>
      <x:c r="G4575">
        <x:v>1</x:v>
      </x:c>
      <x:c r="I4575" t="s">
        <x:v>103</x:v>
      </x:c>
      <x:c r="AL4575" s="297"/>
      <x:c r="AM4575" s="297"/>
      <x:c r="AN4575" s="297"/>
      <x:c r="AO4575" s="297"/>
      <x:c r="AP4575" s="297"/>
      <x:c r="AQ4575" s="297"/>
    </x:row>
    <x:row r="4576" spans="1:43">
      <x:c r="A4576">
        <x:v>457000</x:v>
      </x:c>
      <x:c r="B4576">
        <x:v>953</x:v>
      </x:c>
      <x:c r="C4576">
        <x:f>490/30</x:f>
        <x:v>16.3333333333333</x:v>
      </x:c>
      <x:c r="G4576">
        <x:v>1</x:v>
      </x:c>
      <x:c r="I4576" t="s">
        <x:v>102</x:v>
      </x:c>
      <x:c r="AL4576" s="297"/>
      <x:c r="AM4576" s="297"/>
      <x:c r="AN4576" s="297"/>
      <x:c r="AO4576" s="297"/>
      <x:c r="AP4576" s="297"/>
      <x:c r="AQ4576" s="297"/>
    </x:row>
    <x:row r="4577" spans="1:43">
      <x:c r="A4577">
        <x:v>457100</x:v>
      </x:c>
      <x:c r="B4577">
        <x:v>955</x:v>
      </x:c>
      <x:c r="C4577">
        <x:f>40/30</x:f>
        <x:v>1.33333333333333</x:v>
      </x:c>
      <x:c r="G4577">
        <x:v>1</x:v>
      </x:c>
      <x:c r="I4577" t="s">
        <x:v>103</x:v>
      </x:c>
      <x:c r="AL4577" s="297"/>
      <x:c r="AM4577" s="297"/>
      <x:c r="AN4577" s="297"/>
      <x:c r="AO4577" s="297"/>
      <x:c r="AP4577" s="297"/>
      <x:c r="AQ4577" s="297"/>
    </x:row>
    <x:row r="4578" spans="1:43">
      <x:c r="A4578">
        <x:v>457200</x:v>
      </x:c>
      <x:c r="B4578">
        <x:v>954</x:v>
      </x:c>
      <x:c r="C4578">
        <x:v>9.4</x:v>
      </x:c>
      <x:c r="G4578">
        <x:v>2</x:v>
      </x:c>
      <x:c r="I4578" t="s">
        <x:v>103</x:v>
      </x:c>
      <x:c r="K4578" s="30"/>
      <x:c r="AL4578" s="81">
        <x:f t="shared" ref="AL4578:AL4590" si="285">IF(ISBLANK(D4578),B4578,B4578&amp;"B")</x:f>
        <x:v>954</x:v>
      </x:c>
      <x:c r="AM4578" s="81" t="str">
        <x:f t="shared" ref="AM4578:AM4590" si="286">IF($F$7=2,$B$7,"")</x:f>
        <x:v/>
      </x:c>
      <x:c r="AN4578" s="81" t="str">
        <x:f t="shared" ref="AN4578:AN4590" si="287">IF($F$7=3,$B$7,"")</x:f>
        <x:v/>
      </x:c>
      <x:c r="AO4578" s="81" t="str">
        <x:f t="shared" ref="AO4578:AO4590" si="288">IF($F$7=4,$B$7,"")</x:f>
        <x:v/>
      </x:c>
      <x:c r="AP4578" s="81" t="str">
        <x:f t="shared" ref="AP4578:AP4590" si="289">IF($F$7=5,$B$7,"")</x:f>
        <x:v/>
      </x:c>
      <x:c r="AQ4578" s="81" t="str">
        <x:f t="shared" ref="AQ4578:AQ4590" si="290">IF($F$7=6,$B$7,"")</x:f>
        <x:v/>
      </x:c>
    </x:row>
    <x:row r="4579" spans="1:43">
      <x:c r="A4579">
        <x:v>457300</x:v>
      </x:c>
      <x:c r="B4579">
        <x:v>954</x:v>
      </x:c>
      <x:c r="C4579">
        <x:v>9.6</x:v>
      </x:c>
      <x:c r="G4579">
        <x:v>1</x:v>
      </x:c>
      <x:c r="I4579" t="s">
        <x:v>100</x:v>
      </x:c>
      <x:c r="K4579" s="30"/>
      <x:c r="AL4579" s="81">
        <x:f t="shared" si="285"/>
        <x:v>954</x:v>
      </x:c>
      <x:c r="AM4579" s="81" t="str">
        <x:f t="shared" si="286"/>
        <x:v/>
      </x:c>
      <x:c r="AN4579" s="81" t="str">
        <x:f t="shared" si="287"/>
        <x:v/>
      </x:c>
      <x:c r="AO4579" s="81" t="str">
        <x:f t="shared" si="288"/>
        <x:v/>
      </x:c>
      <x:c r="AP4579" s="81" t="str">
        <x:f t="shared" si="289"/>
        <x:v/>
      </x:c>
      <x:c r="AQ4579" s="81" t="str">
        <x:f t="shared" si="290"/>
        <x:v/>
      </x:c>
    </x:row>
    <x:row r="4580" spans="1:43">
      <x:c r="A4580">
        <x:v>457400</x:v>
      </x:c>
      <x:c r="B4580">
        <x:v>954</x:v>
      </x:c>
      <x:c r="C4580">
        <x:v>9.8</x:v>
      </x:c>
      <x:c r="G4580">
        <x:v>1</x:v>
      </x:c>
      <x:c r="I4580" t="s">
        <x:v>102</x:v>
      </x:c>
      <x:c r="K4580" s="30"/>
      <x:c r="AL4580" s="81">
        <x:f t="shared" si="285"/>
        <x:v>954</x:v>
      </x:c>
      <x:c r="AM4580" s="81" t="str">
        <x:f t="shared" si="286"/>
        <x:v/>
      </x:c>
      <x:c r="AN4580" s="81" t="str">
        <x:f t="shared" si="287"/>
        <x:v/>
      </x:c>
      <x:c r="AO4580" s="81" t="str">
        <x:f t="shared" si="288"/>
        <x:v/>
      </x:c>
      <x:c r="AP4580" s="81" t="str">
        <x:f t="shared" si="289"/>
        <x:v/>
      </x:c>
      <x:c r="AQ4580" s="81" t="str">
        <x:f t="shared" si="290"/>
        <x:v/>
      </x:c>
    </x:row>
    <x:row r="4581" spans="1:43">
      <x:c r="A4581">
        <x:v>457500</x:v>
      </x:c>
      <x:c r="B4581">
        <x:v>954</x:v>
      </x:c>
      <x:c r="C4581">
        <x:v>10</x:v>
      </x:c>
      <x:c r="G4581">
        <x:v>2</x:v>
      </x:c>
      <x:c r="I4581" t="s">
        <x:v>104</x:v>
      </x:c>
      <x:c r="K4581" s="30"/>
      <x:c r="AL4581" s="81">
        <x:f t="shared" si="285"/>
        <x:v>954</x:v>
      </x:c>
      <x:c r="AM4581" s="81" t="str">
        <x:f t="shared" si="286"/>
        <x:v/>
      </x:c>
      <x:c r="AN4581" s="81" t="str">
        <x:f t="shared" si="287"/>
        <x:v/>
      </x:c>
      <x:c r="AO4581" s="81" t="str">
        <x:f t="shared" si="288"/>
        <x:v/>
      </x:c>
      <x:c r="AP4581" s="81" t="str">
        <x:f t="shared" si="289"/>
        <x:v/>
      </x:c>
      <x:c r="AQ4581" s="81" t="str">
        <x:f t="shared" si="290"/>
        <x:v/>
      </x:c>
    </x:row>
    <x:row r="4582" spans="1:43">
      <x:c r="A4582">
        <x:v>457600</x:v>
      </x:c>
      <x:c r="B4582">
        <x:v>954</x:v>
      </x:c>
      <x:c r="C4582">
        <x:v>10.2</x:v>
      </x:c>
      <x:c r="G4582">
        <x:v>1</x:v>
      </x:c>
      <x:c r="I4582" t="s">
        <x:v>103</x:v>
      </x:c>
      <x:c r="K4582" s="30"/>
      <x:c r="AL4582" s="81">
        <x:f t="shared" si="285"/>
        <x:v>954</x:v>
      </x:c>
      <x:c r="AM4582" s="81" t="str">
        <x:f t="shared" si="286"/>
        <x:v/>
      </x:c>
      <x:c r="AN4582" s="81" t="str">
        <x:f t="shared" si="287"/>
        <x:v/>
      </x:c>
      <x:c r="AO4582" s="81" t="str">
        <x:f t="shared" si="288"/>
        <x:v/>
      </x:c>
      <x:c r="AP4582" s="81" t="str">
        <x:f t="shared" si="289"/>
        <x:v/>
      </x:c>
      <x:c r="AQ4582" s="81" t="str">
        <x:f t="shared" si="290"/>
        <x:v/>
      </x:c>
    </x:row>
    <x:row r="4583" spans="1:43">
      <x:c r="A4583">
        <x:v>457700</x:v>
      </x:c>
      <x:c r="B4583">
        <x:v>954</x:v>
      </x:c>
      <x:c r="C4583">
        <x:v>10.4</x:v>
      </x:c>
      <x:c r="G4583">
        <x:v>2</x:v>
      </x:c>
      <x:c r="I4583" t="s">
        <x:v>100</x:v>
      </x:c>
      <x:c r="K4583" s="30"/>
      <x:c r="AL4583" s="81">
        <x:f t="shared" si="285"/>
        <x:v>954</x:v>
      </x:c>
      <x:c r="AM4583" s="81" t="str">
        <x:f t="shared" si="286"/>
        <x:v/>
      </x:c>
      <x:c r="AN4583" s="81" t="str">
        <x:f t="shared" si="287"/>
        <x:v/>
      </x:c>
      <x:c r="AO4583" s="81" t="str">
        <x:f t="shared" si="288"/>
        <x:v/>
      </x:c>
      <x:c r="AP4583" s="81" t="str">
        <x:f t="shared" si="289"/>
        <x:v/>
      </x:c>
      <x:c r="AQ4583" s="81" t="str">
        <x:f t="shared" si="290"/>
        <x:v/>
      </x:c>
    </x:row>
    <x:row r="4584" spans="1:43">
      <x:c r="A4584">
        <x:v>457800</x:v>
      </x:c>
      <x:c r="B4584">
        <x:v>954</x:v>
      </x:c>
      <x:c r="C4584">
        <x:v>10.6</x:v>
      </x:c>
      <x:c r="G4584">
        <x:v>1</x:v>
      </x:c>
      <x:c r="I4584" t="s">
        <x:v>102</x:v>
      </x:c>
      <x:c r="K4584" s="30"/>
      <x:c r="AL4584" s="81">
        <x:f t="shared" si="285"/>
        <x:v>954</x:v>
      </x:c>
      <x:c r="AM4584" s="81" t="str">
        <x:f t="shared" si="286"/>
        <x:v/>
      </x:c>
      <x:c r="AN4584" s="81" t="str">
        <x:f t="shared" si="287"/>
        <x:v/>
      </x:c>
      <x:c r="AO4584" s="81" t="str">
        <x:f t="shared" si="288"/>
        <x:v/>
      </x:c>
      <x:c r="AP4584" s="81" t="str">
        <x:f t="shared" si="289"/>
        <x:v/>
      </x:c>
      <x:c r="AQ4584" s="81" t="str">
        <x:f t="shared" si="290"/>
        <x:v/>
      </x:c>
    </x:row>
    <x:row r="4585" spans="1:43">
      <x:c r="A4585">
        <x:v>457900</x:v>
      </x:c>
      <x:c r="B4585">
        <x:v>954</x:v>
      </x:c>
      <x:c r="C4585">
        <x:v>10.8</x:v>
      </x:c>
      <x:c r="G4585">
        <x:v>2</x:v>
      </x:c>
      <x:c r="I4585" t="s">
        <x:v>104</x:v>
      </x:c>
      <x:c r="K4585" s="30"/>
      <x:c r="AL4585" s="81">
        <x:f t="shared" si="285"/>
        <x:v>954</x:v>
      </x:c>
      <x:c r="AM4585" s="81" t="str">
        <x:f t="shared" si="286"/>
        <x:v/>
      </x:c>
      <x:c r="AN4585" s="81" t="str">
        <x:f t="shared" si="287"/>
        <x:v/>
      </x:c>
      <x:c r="AO4585" s="81" t="str">
        <x:f t="shared" si="288"/>
        <x:v/>
      </x:c>
      <x:c r="AP4585" s="81" t="str">
        <x:f t="shared" si="289"/>
        <x:v/>
      </x:c>
      <x:c r="AQ4585" s="81" t="str">
        <x:f t="shared" si="290"/>
        <x:v/>
      </x:c>
    </x:row>
    <x:row r="4586" spans="1:43">
      <x:c r="A4586">
        <x:v>458000</x:v>
      </x:c>
      <x:c r="B4586">
        <x:v>954</x:v>
      </x:c>
      <x:c r="C4586">
        <x:v>11</x:v>
      </x:c>
      <x:c r="G4586">
        <x:v>1</x:v>
      </x:c>
      <x:c r="I4586" t="s">
        <x:v>103</x:v>
      </x:c>
      <x:c r="K4586" s="30"/>
      <x:c r="AL4586" s="81">
        <x:f t="shared" si="285"/>
        <x:v>954</x:v>
      </x:c>
      <x:c r="AM4586" s="81" t="str">
        <x:f t="shared" si="286"/>
        <x:v/>
      </x:c>
      <x:c r="AN4586" s="81" t="str">
        <x:f t="shared" si="287"/>
        <x:v/>
      </x:c>
      <x:c r="AO4586" s="81" t="str">
        <x:f t="shared" si="288"/>
        <x:v/>
      </x:c>
      <x:c r="AP4586" s="81" t="str">
        <x:f t="shared" si="289"/>
        <x:v/>
      </x:c>
      <x:c r="AQ4586" s="81" t="str">
        <x:f t="shared" si="290"/>
        <x:v/>
      </x:c>
    </x:row>
    <x:row r="4587" spans="1:43">
      <x:c r="A4587">
        <x:v>458100</x:v>
      </x:c>
      <x:c r="B4587">
        <x:v>954</x:v>
      </x:c>
      <x:c r="C4587">
        <x:v>11.2</x:v>
      </x:c>
      <x:c r="G4587">
        <x:v>3</x:v>
      </x:c>
      <x:c r="I4587" t="s">
        <x:v>100</x:v>
      </x:c>
      <x:c r="K4587" s="30"/>
      <x:c r="AL4587" s="81">
        <x:f t="shared" si="285"/>
        <x:v>954</x:v>
      </x:c>
      <x:c r="AM4587" s="81" t="str">
        <x:f t="shared" si="286"/>
        <x:v/>
      </x:c>
      <x:c r="AN4587" s="81" t="str">
        <x:f t="shared" si="287"/>
        <x:v/>
      </x:c>
      <x:c r="AO4587" s="81" t="str">
        <x:f t="shared" si="288"/>
        <x:v/>
      </x:c>
      <x:c r="AP4587" s="81" t="str">
        <x:f t="shared" si="289"/>
        <x:v/>
      </x:c>
      <x:c r="AQ4587" s="81" t="str">
        <x:f t="shared" si="290"/>
        <x:v/>
      </x:c>
    </x:row>
    <x:row r="4588" spans="1:43">
      <x:c r="A4588">
        <x:v>458200</x:v>
      </x:c>
      <x:c r="B4588">
        <x:v>954</x:v>
      </x:c>
      <x:c r="C4588">
        <x:v>11.4</x:v>
      </x:c>
      <x:c r="G4588">
        <x:v>3</x:v>
      </x:c>
      <x:c r="I4588" t="s">
        <x:v>102</x:v>
      </x:c>
      <x:c r="K4588" s="30"/>
      <x:c r="AL4588" s="81">
        <x:f t="shared" si="285"/>
        <x:v>954</x:v>
      </x:c>
      <x:c r="AM4588" s="81" t="str">
        <x:f t="shared" si="286"/>
        <x:v/>
      </x:c>
      <x:c r="AN4588" s="81" t="str">
        <x:f t="shared" si="287"/>
        <x:v/>
      </x:c>
      <x:c r="AO4588" s="81" t="str">
        <x:f t="shared" si="288"/>
        <x:v/>
      </x:c>
      <x:c r="AP4588" s="81" t="str">
        <x:f t="shared" si="289"/>
        <x:v/>
      </x:c>
      <x:c r="AQ4588" s="81" t="str">
        <x:f t="shared" si="290"/>
        <x:v/>
      </x:c>
    </x:row>
    <x:row r="4589" spans="1:43">
      <x:c r="A4589">
        <x:v>458300</x:v>
      </x:c>
      <x:c r="B4589">
        <x:v>954</x:v>
      </x:c>
      <x:c r="C4589">
        <x:v>11.6</x:v>
      </x:c>
      <x:c r="G4589">
        <x:v>1</x:v>
      </x:c>
      <x:c r="I4589" t="s">
        <x:v>104</x:v>
      </x:c>
      <x:c r="K4589" s="30"/>
      <x:c r="S4589" t="s">
        <x:v>192</x:v>
      </x:c>
      <x:c r="AL4589" s="81">
        <x:f t="shared" si="285"/>
        <x:v>954</x:v>
      </x:c>
      <x:c r="AM4589" s="81" t="str">
        <x:f t="shared" si="286"/>
        <x:v/>
      </x:c>
      <x:c r="AN4589" s="81" t="str">
        <x:f t="shared" si="287"/>
        <x:v/>
      </x:c>
      <x:c r="AO4589" s="81" t="str">
        <x:f t="shared" si="288"/>
        <x:v/>
      </x:c>
      <x:c r="AP4589" s="81" t="str">
        <x:f t="shared" si="289"/>
        <x:v/>
      </x:c>
      <x:c r="AQ4589" s="81" t="str">
        <x:f t="shared" si="290"/>
        <x:v/>
      </x:c>
    </x:row>
    <x:row r="4590" spans="1:43">
      <x:c r="A4590">
        <x:v>458400</x:v>
      </x:c>
      <x:c r="B4590">
        <x:v>954</x:v>
      </x:c>
      <x:c r="C4590">
        <x:v>14.4</x:v>
      </x:c>
      <x:c r="D4590">
        <x:v>1</x:v>
      </x:c>
      <x:c r="H4590">
        <x:v>0</x:v>
      </x:c>
      <x:c r="K4590" s="30"/>
      <x:c r="M4590">
        <x:v>437</x:v>
      </x:c>
      <x:c r="N4590">
        <x:v>2</x:v>
      </x:c>
      <x:c r="AL4590" s="81" t="str">
        <x:f t="shared" si="285"/>
        <x:v>954B</x:v>
      </x:c>
      <x:c r="AM4590" s="81" t="str">
        <x:f t="shared" si="286"/>
        <x:v/>
      </x:c>
      <x:c r="AN4590" s="81" t="str">
        <x:f t="shared" si="287"/>
        <x:v/>
      </x:c>
      <x:c r="AO4590" s="81" t="str">
        <x:f t="shared" si="288"/>
        <x:v/>
      </x:c>
      <x:c r="AP4590" s="81" t="str">
        <x:f t="shared" si="289"/>
        <x:v/>
      </x:c>
      <x:c r="AQ4590" s="81" t="str">
        <x:f t="shared" si="290"/>
        <x:v/>
      </x:c>
    </x:row>
    <x:row r="4591" spans="1:43">
      <x:c r="A4591">
        <x:v>458500</x:v>
      </x:c>
      <x:c r="B4591">
        <x:v>955</x:v>
      </x:c>
      <x:c r="C4591">
        <x:f>65/30</x:f>
        <x:v>2.16666666666667</x:v>
      </x:c>
      <x:c r="G4591">
        <x:v>1</x:v>
      </x:c>
      <x:c r="I4591" t="s">
        <x:v>110</x:v>
      </x:c>
      <x:c r="K4591" s="30"/>
      <x:c r="M4591">
        <x:v>3611</x:v>
      </x:c>
      <x:c r="O4591" t="s">
        <x:v>101</x:v>
      </x:c>
      <x:c r="Q4591" t="s">
        <x:v>438</x:v>
      </x:c>
      <x:c r="R4591">
        <x:v>0.2</x:v>
      </x:c>
      <x:c r="AL4591" s="292"/>
      <x:c r="AM4591" s="292"/>
      <x:c r="AN4591" s="292"/>
      <x:c r="AO4591" s="292"/>
      <x:c r="AP4591" s="292"/>
      <x:c r="AQ4591" s="292"/>
    </x:row>
    <x:row r="4592" spans="1:43">
      <x:c r="A4592">
        <x:v>458600</x:v>
      </x:c>
      <x:c r="B4592">
        <x:v>956</x:v>
      </x:c>
      <x:c r="C4592">
        <x:f>20/30</x:f>
        <x:v>0.666666666666667</x:v>
      </x:c>
      <x:c r="G4592">
        <x:v>1</x:v>
      </x:c>
      <x:c r="I4592" t="s">
        <x:v>102</x:v>
      </x:c>
      <x:c r="K4592" s="30" t="s">
        <x:v>133</x:v>
      </x:c>
      <x:c r="M4592">
        <x:v>3646</x:v>
      </x:c>
      <x:c r="O4592" t="s">
        <x:v>101</x:v>
      </x:c>
      <x:c r="AL4592" s="292"/>
      <x:c r="AM4592" s="292"/>
      <x:c r="AN4592" s="292"/>
      <x:c r="AO4592" s="292"/>
      <x:c r="AP4592" s="292"/>
      <x:c r="AQ4592" s="292"/>
    </x:row>
    <x:row r="4593" spans="1:43">
      <x:c r="A4593">
        <x:v>458601</x:v>
      </x:c>
      <x:c r="B4593">
        <x:v>956</x:v>
      </x:c>
      <x:c r="C4593">
        <x:f>32/30</x:f>
        <x:v>1.06666666666667</x:v>
      </x:c>
      <x:c r="G4593">
        <x:v>1</x:v>
      </x:c>
      <x:c r="I4593" t="s">
        <x:v>103</x:v>
      </x:c>
      <x:c r="K4593" s="30" t="s">
        <x:v>133</x:v>
      </x:c>
      <x:c r="M4593">
        <x:v>3646</x:v>
      </x:c>
      <x:c r="O4593" t="s">
        <x:v>101</x:v>
      </x:c>
      <x:c r="AL4593" s="292"/>
      <x:c r="AM4593" s="292"/>
      <x:c r="AN4593" s="292"/>
      <x:c r="AO4593" s="292"/>
      <x:c r="AP4593" s="292"/>
      <x:c r="AQ4593" s="292"/>
    </x:row>
    <x:row r="4594" spans="1:43">
      <x:c r="A4594">
        <x:v>458602</x:v>
      </x:c>
      <x:c r="B4594">
        <x:v>956</x:v>
      </x:c>
      <x:c r="C4594">
        <x:f>49/30</x:f>
        <x:v>1.63333333333333</x:v>
      </x:c>
      <x:c r="G4594">
        <x:v>1</x:v>
      </x:c>
      <x:c r="I4594" t="s">
        <x:v>102</x:v>
      </x:c>
      <x:c r="K4594" s="30" t="s">
        <x:v>697</x:v>
      </x:c>
      <x:c r="M4594">
        <x:v>3646</x:v>
      </x:c>
      <x:c r="O4594" t="s">
        <x:v>101</x:v>
      </x:c>
      <x:c r="AL4594" s="292"/>
      <x:c r="AM4594" s="292"/>
      <x:c r="AN4594" s="292"/>
      <x:c r="AO4594" s="292"/>
      <x:c r="AP4594" s="292"/>
      <x:c r="AQ4594" s="292"/>
    </x:row>
    <x:row r="4595" spans="1:43">
      <x:c r="A4595">
        <x:v>458700</x:v>
      </x:c>
      <x:c r="B4595">
        <x:v>960</x:v>
      </x:c>
      <x:c r="C4595">
        <x:v>1.25</x:v>
      </x:c>
      <x:c r="G4595">
        <x:v>1</x:v>
      </x:c>
      <x:c r="I4595" t="s">
        <x:v>103</x:v>
      </x:c>
      <x:c r="K4595" s="30" t="s">
        <x:v>698</x:v>
      </x:c>
      <x:c r="M4595">
        <x:v>3648</x:v>
      </x:c>
      <x:c r="O4595" t="s">
        <x:v>101</x:v>
      </x:c>
      <x:c r="AL4595" s="292"/>
      <x:c r="AM4595" s="292"/>
      <x:c r="AN4595" s="292"/>
      <x:c r="AO4595" s="292"/>
      <x:c r="AP4595" s="292"/>
      <x:c r="AQ4595" s="292"/>
    </x:row>
    <x:row r="4596" spans="1:43">
      <x:c r="A4596">
        <x:v>458800</x:v>
      </x:c>
      <x:c r="B4596">
        <x:v>961</x:v>
      </x:c>
      <x:c r="C4596">
        <x:f>24/30</x:f>
        <x:v>0.8</x:v>
      </x:c>
      <x:c r="G4596">
        <x:v>1</x:v>
      </x:c>
      <x:c r="I4596" t="s">
        <x:v>102</x:v>
      </x:c>
      <x:c r="K4596" s="30" t="s">
        <x:v>697</x:v>
      </x:c>
      <x:c r="M4596">
        <x:v>3635</x:v>
      </x:c>
      <x:c r="O4596" t="s">
        <x:v>101</x:v>
      </x:c>
      <x:c r="AL4596" s="292"/>
      <x:c r="AM4596" s="292"/>
      <x:c r="AN4596" s="292"/>
      <x:c r="AO4596" s="292"/>
      <x:c r="AP4596" s="292"/>
      <x:c r="AQ4596" s="292"/>
    </x:row>
    <x:row r="4597" spans="1:43">
      <x:c r="A4597">
        <x:v>458900</x:v>
      </x:c>
      <x:c r="B4597">
        <x:v>963</x:v>
      </x:c>
      <x:c r="C4597">
        <x:v>0.01</x:v>
      </x:c>
      <x:c r="D4597">
        <x:v>1</x:v>
      </x:c>
      <x:c r="K4597" s="30" t="s">
        <x:v>697</x:v>
      </x:c>
      <x:c r="M4597">
        <x:v>3639</x:v>
      </x:c>
      <x:c r="O4597" t="s">
        <x:v>116</x:v>
      </x:c>
      <x:c r="AL4597" s="292"/>
      <x:c r="AM4597" s="292"/>
      <x:c r="AN4597" s="292"/>
      <x:c r="AO4597" s="292"/>
      <x:c r="AP4597" s="292"/>
      <x:c r="AQ4597" s="292"/>
    </x:row>
    <x:row r="4598" spans="1:43">
      <x:c r="A4598">
        <x:v>458901</x:v>
      </x:c>
      <x:c r="B4598">
        <x:v>963</x:v>
      </x:c>
      <x:c r="C4598">
        <x:f>46/30</x:f>
        <x:v>1.53333333333333</x:v>
      </x:c>
      <x:c r="G4598">
        <x:v>1</x:v>
      </x:c>
      <x:c r="I4598" t="s">
        <x:v>103</x:v>
      </x:c>
      <x:c r="K4598" s="30" t="s">
        <x:v>697</x:v>
      </x:c>
      <x:c r="M4598">
        <x:v>3640</x:v>
      </x:c>
      <x:c r="O4598" t="s">
        <x:v>101</x:v>
      </x:c>
      <x:c r="AL4598" s="292"/>
      <x:c r="AM4598" s="292"/>
      <x:c r="AN4598" s="292"/>
      <x:c r="AO4598" s="292"/>
      <x:c r="AP4598" s="292"/>
      <x:c r="AQ4598" s="292"/>
    </x:row>
    <x:row r="4599" spans="1:43">
      <x:c r="A4599">
        <x:v>459000</x:v>
      </x:c>
      <x:c r="B4599">
        <x:v>965</x:v>
      </x:c>
      <x:c r="C4599">
        <x:v>0.01</x:v>
      </x:c>
      <x:c r="D4599">
        <x:v>1</x:v>
      </x:c>
      <x:c r="K4599" s="30" t="s">
        <x:v>145</x:v>
      </x:c>
      <x:c r="S4599" t="s">
        <x:v>699</x:v>
      </x:c>
      <x:c r="AL4599" s="292"/>
      <x:c r="AM4599" s="292"/>
      <x:c r="AN4599" s="292"/>
      <x:c r="AO4599" s="292"/>
      <x:c r="AP4599" s="292"/>
      <x:c r="AQ4599" s="292"/>
    </x:row>
    <x:row r="4600" spans="1:43">
      <x:c r="A4600">
        <x:v>459001</x:v>
      </x:c>
      <x:c r="B4600">
        <x:v>965</x:v>
      </x:c>
      <x:c r="C4600">
        <x:f>358/30</x:f>
        <x:v>11.9333333333333</x:v>
      </x:c>
      <x:c r="G4600">
        <x:v>1</x:v>
      </x:c>
      <x:c r="I4600" t="s">
        <x:v>110</x:v>
      </x:c>
      <x:c r="K4600" s="30" t="s">
        <x:v>105</x:v>
      </x:c>
      <x:c r="AL4600" s="292"/>
      <x:c r="AM4600" s="292"/>
      <x:c r="AN4600" s="292"/>
      <x:c r="AO4600" s="292"/>
      <x:c r="AP4600" s="292"/>
      <x:c r="AQ4600" s="292"/>
    </x:row>
    <x:row r="4601" spans="1:43">
      <x:c r="A4601">
        <x:v>459100</x:v>
      </x:c>
      <x:c r="B4601">
        <x:v>966</x:v>
      </x:c>
      <x:c r="C4601">
        <x:v>5.6</x:v>
      </x:c>
      <x:c r="G4601">
        <x:v>1</x:v>
      </x:c>
      <x:c r="I4601" t="s">
        <x:v>102</x:v>
      </x:c>
      <x:c r="K4601" s="30" t="s">
        <x:v>145</x:v>
      </x:c>
      <x:c r="AL4601" s="292"/>
      <x:c r="AM4601" s="292"/>
      <x:c r="AN4601" s="292"/>
      <x:c r="AO4601" s="292"/>
      <x:c r="AP4601" s="292"/>
      <x:c r="AQ4601" s="292"/>
    </x:row>
    <x:row r="4602" spans="1:43">
      <x:c r="A4602">
        <x:v>459101</x:v>
      </x:c>
      <x:c r="B4602">
        <x:v>966</x:v>
      </x:c>
      <x:c r="C4602">
        <x:v>6.2</x:v>
      </x:c>
      <x:c r="G4602">
        <x:v>1</x:v>
      </x:c>
      <x:c r="I4602" t="s">
        <x:v>103</x:v>
      </x:c>
      <x:c r="K4602" s="30" t="s">
        <x:v>105</x:v>
      </x:c>
      <x:c r="AL4602" s="292"/>
      <x:c r="AM4602" s="292"/>
      <x:c r="AN4602" s="292"/>
      <x:c r="AO4602" s="292"/>
      <x:c r="AP4602" s="292"/>
      <x:c r="AQ4602" s="292"/>
    </x:row>
    <x:row r="4603" spans="1:43">
      <x:c r="A4603">
        <x:v>459102</x:v>
      </x:c>
      <x:c r="B4603">
        <x:v>966</x:v>
      </x:c>
      <x:c r="C4603">
        <x:v>6.8</x:v>
      </x:c>
      <x:c r="G4603">
        <x:v>1</x:v>
      </x:c>
      <x:c r="I4603" t="s">
        <x:v>102</x:v>
      </x:c>
      <x:c r="K4603" s="30" t="s">
        <x:v>222</x:v>
      </x:c>
      <x:c r="AL4603" s="292"/>
      <x:c r="AM4603" s="292"/>
      <x:c r="AN4603" s="292"/>
      <x:c r="AO4603" s="292"/>
      <x:c r="AP4603" s="292"/>
      <x:c r="AQ4603" s="292"/>
    </x:row>
    <x:row r="4604" spans="1:43">
      <x:c r="A4604">
        <x:v>459103</x:v>
      </x:c>
      <x:c r="B4604">
        <x:v>966</x:v>
      </x:c>
      <x:c r="C4604">
        <x:v>10</x:v>
      </x:c>
      <x:c r="G4604">
        <x:v>3</x:v>
      </x:c>
      <x:c r="I4604" t="s">
        <x:v>110</x:v>
      </x:c>
      <x:c r="K4604" s="30" t="s">
        <x:v>105</x:v>
      </x:c>
      <x:c r="AL4604" s="292"/>
      <x:c r="AM4604" s="292"/>
      <x:c r="AN4604" s="292"/>
      <x:c r="AO4604" s="292"/>
      <x:c r="AP4604" s="292"/>
      <x:c r="AQ4604" s="292"/>
    </x:row>
    <x:row r="4605" spans="1:43">
      <x:c r="A4605">
        <x:v>459200</x:v>
      </x:c>
      <x:c r="B4605">
        <x:v>967</x:v>
      </x:c>
      <x:c r="C4605">
        <x:f>13/30</x:f>
        <x:v>0.433333333333333</x:v>
      </x:c>
      <x:c r="G4605">
        <x:v>1</x:v>
      </x:c>
      <x:c r="I4605" t="s">
        <x:v>102</x:v>
      </x:c>
      <x:c r="K4605" s="30" t="s">
        <x:v>700</x:v>
      </x:c>
      <x:c r="M4605">
        <x:v>3661</x:v>
      </x:c>
      <x:c r="O4605" t="s">
        <x:v>101</x:v>
      </x:c>
      <x:c r="AJ4605" t="s">
        <x:v>562</x:v>
      </x:c>
      <x:c r="AL4605" s="292"/>
      <x:c r="AM4605" s="292"/>
      <x:c r="AN4605" s="292"/>
      <x:c r="AO4605" s="292"/>
      <x:c r="AP4605" s="292"/>
      <x:c r="AQ4605" s="292"/>
    </x:row>
    <x:row r="4606" spans="1:43">
      <x:c r="A4606">
        <x:v>459201</x:v>
      </x:c>
      <x:c r="B4606">
        <x:v>967</x:v>
      </x:c>
      <x:c r="C4606">
        <x:f>17/30</x:f>
        <x:v>0.566666666666667</x:v>
      </x:c>
      <x:c r="G4606">
        <x:v>1</x:v>
      </x:c>
      <x:c r="I4606" t="s">
        <x:v>100</x:v>
      </x:c>
      <x:c r="K4606" s="30" t="s">
        <x:v>105</x:v>
      </x:c>
      <x:c r="M4606">
        <x:v>3661</x:v>
      </x:c>
      <x:c r="O4606" t="s">
        <x:v>101</x:v>
      </x:c>
      <x:c r="AJ4606" t="s">
        <x:v>562</x:v>
      </x:c>
      <x:c r="AL4606" s="292"/>
      <x:c r="AM4606" s="292"/>
      <x:c r="AN4606" s="292"/>
      <x:c r="AO4606" s="292"/>
      <x:c r="AP4606" s="292"/>
      <x:c r="AQ4606" s="292"/>
    </x:row>
    <x:row r="4607" spans="1:43">
      <x:c r="A4607">
        <x:v>459202</x:v>
      </x:c>
      <x:c r="B4607">
        <x:v>967</x:v>
      </x:c>
      <x:c r="C4607">
        <x:f>21/30</x:f>
        <x:v>0.7</x:v>
      </x:c>
      <x:c r="G4607">
        <x:v>1</x:v>
      </x:c>
      <x:c r="I4607" t="s">
        <x:v>102</x:v>
      </x:c>
      <x:c r="K4607" s="30" t="s">
        <x:v>105</x:v>
      </x:c>
      <x:c r="M4607">
        <x:v>3661</x:v>
      </x:c>
      <x:c r="O4607" t="s">
        <x:v>101</x:v>
      </x:c>
      <x:c r="AL4607" s="292"/>
      <x:c r="AM4607" s="292"/>
      <x:c r="AN4607" s="292"/>
      <x:c r="AO4607" s="292"/>
      <x:c r="AP4607" s="292"/>
      <x:c r="AQ4607" s="292"/>
    </x:row>
    <x:row r="4608" spans="1:43">
      <x:c r="A4608">
        <x:v>459203</x:v>
      </x:c>
      <x:c r="B4608">
        <x:v>967</x:v>
      </x:c>
      <x:c r="C4608">
        <x:f>75/30</x:f>
        <x:v>2.5</x:v>
      </x:c>
      <x:c r="G4608">
        <x:v>3</x:v>
      </x:c>
      <x:c r="I4608" t="s">
        <x:v>103</x:v>
      </x:c>
      <x:c r="K4608" s="30" t="s">
        <x:v>105</x:v>
      </x:c>
      <x:c r="M4608">
        <x:v>3661</x:v>
      </x:c>
      <x:c r="O4608" t="s">
        <x:v>101</x:v>
      </x:c>
      <x:c r="AL4608" s="292"/>
      <x:c r="AM4608" s="292"/>
      <x:c r="AN4608" s="292"/>
      <x:c r="AO4608" s="292"/>
      <x:c r="AP4608" s="292"/>
      <x:c r="AQ4608" s="292"/>
    </x:row>
    <x:row r="4609" spans="1:43" ht="16.5">
      <x:c r="A4609">
        <x:v>459204</x:v>
      </x:c>
      <x:c r="B4609">
        <x:v>969</x:v>
      </x:c>
      <x:c r="C4609" s="16">
        <x:v>5</x:v>
      </x:c>
      <x:c r="D4609" s="16"/>
      <x:c r="E4609" s="16"/>
      <x:c r="F4609" s="16"/>
      <x:c r="G4609" s="16">
        <x:v>1</x:v>
      </x:c>
      <x:c r="H4609" s="16"/>
      <x:c r="I4609" s="16" t="s">
        <x:v>102</x:v>
      </x:c>
      <x:c r="J4609" s="16"/>
      <x:c r="K4609" s="16"/>
      <x:c r="M4609" s="210">
        <x:v>2973</x:v>
      </x:c>
      <x:c r="O4609" t="s">
        <x:v>101</x:v>
      </x:c>
      <x:c r="Q4609" t="s">
        <x:v>345</x:v>
      </x:c>
      <x:c r="R4609">
        <x:v>1.2</x:v>
      </x:c>
      <x:c r="AG4609" s="80">
        <x:v>1</x:v>
      </x:c>
      <x:c r="AL4609" s="165"/>
      <x:c r="AM4609" s="165"/>
      <x:c r="AN4609" s="165"/>
      <x:c r="AO4609" s="165"/>
      <x:c r="AP4609" s="165"/>
      <x:c r="AQ4609" s="165"/>
    </x:row>
    <x:row r="4610" spans="1:43" ht="16.5">
      <x:c r="A4610">
        <x:v>459205</x:v>
      </x:c>
      <x:c r="B4610">
        <x:v>969</x:v>
      </x:c>
      <x:c r="C4610" s="16">
        <x:v>5.266666</x:v>
      </x:c>
      <x:c r="D4610" s="16"/>
      <x:c r="E4610" s="16"/>
      <x:c r="F4610" s="16"/>
      <x:c r="G4610" s="16">
        <x:v>1</x:v>
      </x:c>
      <x:c r="H4610" s="16"/>
      <x:c r="I4610" s="16" t="s">
        <x:v>104</x:v>
      </x:c>
      <x:c r="J4610" s="16"/>
      <x:c r="K4610" s="16"/>
      <x:c r="M4610" s="210">
        <x:v>2973</x:v>
      </x:c>
      <x:c r="O4610" t="s">
        <x:v>101</x:v>
      </x:c>
      <x:c r="AG4610" s="80">
        <x:v>1</x:v>
      </x:c>
      <x:c r="AL4610" s="165"/>
      <x:c r="AM4610" s="165"/>
      <x:c r="AN4610" s="165"/>
      <x:c r="AO4610" s="165"/>
      <x:c r="AP4610" s="165"/>
      <x:c r="AQ4610" s="165"/>
    </x:row>
    <x:row r="4611" spans="1:43" ht="16.5">
      <x:c r="A4611">
        <x:v>459206</x:v>
      </x:c>
      <x:c r="B4611">
        <x:v>969</x:v>
      </x:c>
      <x:c r="C4611" s="16">
        <x:v>5.5</x:v>
      </x:c>
      <x:c r="D4611" s="16"/>
      <x:c r="E4611" s="16"/>
      <x:c r="F4611" s="16"/>
      <x:c r="G4611" s="16">
        <x:v>1</x:v>
      </x:c>
      <x:c r="H4611" s="16"/>
      <x:c r="I4611" s="16" t="s">
        <x:v>100</x:v>
      </x:c>
      <x:c r="J4611" s="16"/>
      <x:c r="K4611" s="16"/>
      <x:c r="M4611" s="210">
        <x:v>2973</x:v>
      </x:c>
      <x:c r="O4611" t="s">
        <x:v>101</x:v>
      </x:c>
      <x:c r="AG4611" s="80">
        <x:v>1</x:v>
      </x:c>
      <x:c r="AL4611" s="165"/>
      <x:c r="AM4611" s="165"/>
      <x:c r="AN4611" s="165"/>
      <x:c r="AO4611" s="165"/>
      <x:c r="AP4611" s="165"/>
      <x:c r="AQ4611" s="165"/>
    </x:row>
    <x:row r="4612" spans="1:43" ht="16.5">
      <x:c r="A4612">
        <x:v>459207</x:v>
      </x:c>
      <x:c r="B4612">
        <x:v>969</x:v>
      </x:c>
      <x:c r="C4612" s="16">
        <x:v>5.733333</x:v>
      </x:c>
      <x:c r="D4612" s="16"/>
      <x:c r="E4612" s="16"/>
      <x:c r="F4612" s="16"/>
      <x:c r="G4612" s="16">
        <x:v>1</x:v>
      </x:c>
      <x:c r="H4612" s="16"/>
      <x:c r="I4612" s="16" t="s">
        <x:v>103</x:v>
      </x:c>
      <x:c r="J4612" s="16"/>
      <x:c r="K4612" s="16"/>
      <x:c r="M4612" s="210">
        <x:v>2973</x:v>
      </x:c>
      <x:c r="O4612" t="s">
        <x:v>101</x:v>
      </x:c>
      <x:c r="AG4612" s="80">
        <x:v>1</x:v>
      </x:c>
      <x:c r="AL4612" s="165"/>
      <x:c r="AM4612" s="165"/>
      <x:c r="AN4612" s="165"/>
      <x:c r="AO4612" s="165"/>
      <x:c r="AP4612" s="165"/>
      <x:c r="AQ4612" s="165"/>
    </x:row>
    <x:row r="4613" spans="1:43" ht="16.5">
      <x:c r="A4613">
        <x:v>459208</x:v>
      </x:c>
      <x:c r="B4613">
        <x:v>969</x:v>
      </x:c>
      <x:c r="C4613" s="16">
        <x:v>6</x:v>
      </x:c>
      <x:c r="D4613" s="16">
        <x:v>1</x:v>
      </x:c>
      <x:c r="E4613" s="16"/>
      <x:c r="F4613" s="16"/>
      <x:c r="G4613" s="16"/>
      <x:c r="H4613" s="16"/>
      <x:c r="I4613" s="16"/>
      <x:c r="J4613" s="16"/>
      <x:c r="K4613" s="16"/>
      <x:c r="M4613" s="210">
        <x:v>1143</x:v>
      </x:c>
      <x:c r="N4613">
        <x:v>1</x:v>
      </x:c>
      <x:c r="O4613" t="s">
        <x:v>116</x:v>
      </x:c>
      <x:c r="AG4613" s="80">
        <x:v>1</x:v>
      </x:c>
      <x:c r="AL4613" s="165"/>
      <x:c r="AM4613" s="165"/>
      <x:c r="AN4613" s="165"/>
      <x:c r="AO4613" s="165"/>
      <x:c r="AP4613" s="165"/>
      <x:c r="AQ4613" s="165"/>
    </x:row>
    <x:row r="4614" spans="1:43" ht="16.5">
      <x:c r="A4614" s="34">
        <x:v>459209</x:v>
      </x:c>
      <x:c r="B4614" s="34">
        <x:v>970</x:v>
      </x:c>
      <x:c r="C4614" s="34">
        <x:f>10/30</x:f>
        <x:v>0.333333333333333</x:v>
      </x:c>
      <x:c r="G4614" s="34">
        <x:v>2</x:v>
      </x:c>
      <x:c r="I4614" s="34" t="s">
        <x:v>102</x:v>
      </x:c>
      <x:c r="M4614" s="263">
        <x:v>3663</x:v>
      </x:c>
      <x:c r="O4614" t="s">
        <x:v>101</x:v>
      </x:c>
      <x:c r="AG4614" s="265">
        <x:v>1</x:v>
      </x:c>
      <x:c r="AK4614" s="67" t="s">
        <x:v>701</x:v>
      </x:c>
      <x:c r="AL4614" s="266"/>
      <x:c r="AM4614" s="266"/>
      <x:c r="AN4614" s="266"/>
      <x:c r="AO4614" s="266"/>
      <x:c r="AP4614" s="266"/>
      <x:c r="AQ4614" s="266"/>
    </x:row>
    <x:row r="4615" spans="1:43" ht="16.5">
      <x:c r="A4615" s="34">
        <x:v>459210</x:v>
      </x:c>
      <x:c r="B4615" s="34">
        <x:v>970</x:v>
      </x:c>
      <x:c r="C4615" s="34">
        <x:f>22/30</x:f>
        <x:v>0.733333333333333</x:v>
      </x:c>
      <x:c r="G4615" s="34">
        <x:v>3</x:v>
      </x:c>
      <x:c r="I4615" s="34" t="s">
        <x:v>103</x:v>
      </x:c>
      <x:c r="M4615" s="263">
        <x:v>3663</x:v>
      </x:c>
      <x:c r="O4615" t="s">
        <x:v>101</x:v>
      </x:c>
      <x:c r="AG4615" s="265">
        <x:v>2</x:v>
      </x:c>
      <x:c r="AK4615" s="67" t="s">
        <x:v>702</x:v>
      </x:c>
      <x:c r="AL4615" s="266"/>
      <x:c r="AM4615" s="266"/>
      <x:c r="AN4615" s="266"/>
      <x:c r="AO4615" s="266"/>
      <x:c r="AP4615" s="266"/>
      <x:c r="AQ4615" s="266"/>
    </x:row>
    <x:row r="4616" spans="1:43" ht="16.5">
      <x:c r="A4616" s="34">
        <x:v>459211</x:v>
      </x:c>
      <x:c r="B4616" s="34">
        <x:v>971</x:v>
      </x:c>
      <x:c r="C4616" s="34">
        <x:f>30/30</x:f>
        <x:v>1</x:v>
      </x:c>
      <x:c r="G4616" s="34">
        <x:v>4</x:v>
      </x:c>
      <x:c r="I4616" s="34" t="s">
        <x:v>100</x:v>
      </x:c>
      <x:c r="M4616" s="263">
        <x:v>3665</x:v>
      </x:c>
      <x:c r="O4616" t="s">
        <x:v>101</x:v>
      </x:c>
      <x:c r="AG4616" s="265">
        <x:v>2</x:v>
      </x:c>
      <x:c r="AK4616" s="67" t="s">
        <x:v>703</x:v>
      </x:c>
      <x:c r="AL4616" s="266"/>
      <x:c r="AM4616" s="266"/>
      <x:c r="AN4616" s="266"/>
      <x:c r="AO4616" s="266"/>
      <x:c r="AP4616" s="266"/>
      <x:c r="AQ4616" s="266"/>
    </x:row>
    <x:row r="4617" spans="1:43" ht="16.5">
      <x:c r="A4617" s="34">
        <x:v>459212</x:v>
      </x:c>
      <x:c r="B4617" s="34">
        <x:v>972</x:v>
      </x:c>
      <x:c r="C4617" s="34">
        <x:f>7/30</x:f>
        <x:v>0.233333333333333</x:v>
      </x:c>
      <x:c r="G4617" s="34">
        <x:v>2</x:v>
      </x:c>
      <x:c r="I4617" s="34" t="s">
        <x:v>103</x:v>
      </x:c>
      <x:c r="M4617" s="263">
        <x:v>3667</x:v>
      </x:c>
      <x:c r="O4617" t="s">
        <x:v>101</x:v>
      </x:c>
      <x:c r="AG4617" s="265">
        <x:v>2</x:v>
      </x:c>
      <x:c r="AK4617" s="67" t="s">
        <x:v>704</x:v>
      </x:c>
      <x:c r="AL4617" s="266"/>
      <x:c r="AM4617" s="266"/>
      <x:c r="AN4617" s="266"/>
      <x:c r="AO4617" s="266"/>
      <x:c r="AP4617" s="266"/>
      <x:c r="AQ4617" s="266"/>
    </x:row>
    <x:row r="4618" spans="1:43" ht="16.5">
      <x:c r="A4618" s="34">
        <x:v>459213</x:v>
      </x:c>
      <x:c r="B4618" s="34">
        <x:v>972</x:v>
      </x:c>
      <x:c r="C4618" s="34">
        <x:f>16/30</x:f>
        <x:v>0.533333333333333</x:v>
      </x:c>
      <x:c r="G4618" s="34">
        <x:v>3</x:v>
      </x:c>
      <x:c r="I4618" s="34" t="s">
        <x:v>104</x:v>
      </x:c>
      <x:c r="M4618" s="263">
        <x:v>3668</x:v>
      </x:c>
      <x:c r="O4618" t="s">
        <x:v>101</x:v>
      </x:c>
      <x:c r="AG4618" s="265">
        <x:v>2</x:v>
      </x:c>
      <x:c r="AK4618" s="67" t="s">
        <x:v>702</x:v>
      </x:c>
      <x:c r="AL4618" s="266"/>
      <x:c r="AM4618" s="266"/>
      <x:c r="AN4618" s="266"/>
      <x:c r="AO4618" s="266"/>
      <x:c r="AP4618" s="266"/>
      <x:c r="AQ4618" s="266"/>
    </x:row>
    <x:row r="4619" spans="1:43" ht="16.5">
      <x:c r="A4619" s="34">
        <x:v>459214</x:v>
      </x:c>
      <x:c r="B4619" s="34">
        <x:v>972</x:v>
      </x:c>
      <x:c r="C4619" s="34">
        <x:f>57/30</x:f>
        <x:v>1.9</x:v>
      </x:c>
      <x:c r="D4619" s="34">
        <x:v>1</x:v>
      </x:c>
      <x:c r="I4619" s="34" t="s">
        <x:v>110</x:v>
      </x:c>
      <x:c r="J4619" s="34">
        <x:v>0.6</x:v>
      </x:c>
      <x:c r="M4619" s="263">
        <x:v>3669</x:v>
      </x:c>
      <x:c r="O4619" t="s">
        <x:v>101</x:v>
      </x:c>
      <x:c r="AG4619" s="265">
        <x:v>2</x:v>
      </x:c>
      <x:c r="AK4619" s="67" t="s">
        <x:v>705</x:v>
      </x:c>
      <x:c r="AL4619" s="266"/>
      <x:c r="AM4619" s="266"/>
      <x:c r="AN4619" s="266"/>
      <x:c r="AO4619" s="266"/>
      <x:c r="AP4619" s="266"/>
      <x:c r="AQ4619" s="266"/>
    </x:row>
    <x:row r="4620" spans="1:43" ht="16.5">
      <x:c r="A4620" s="34">
        <x:v>459215</x:v>
      </x:c>
      <x:c r="B4620" s="34">
        <x:v>972</x:v>
      </x:c>
      <x:c r="C4620" s="34">
        <x:f>58/30</x:f>
        <x:v>1.93333333333333</x:v>
      </x:c>
      <x:c r="G4620" s="34">
        <x:v>4</x:v>
      </x:c>
      <x:c r="M4620" s="263"/>
      <x:c r="AG4620" s="265">
        <x:v>2</x:v>
      </x:c>
      <x:c r="AK4620" s="67" t="s">
        <x:v>706</x:v>
      </x:c>
      <x:c r="AL4620" s="266"/>
      <x:c r="AM4620" s="266"/>
      <x:c r="AN4620" s="266"/>
      <x:c r="AO4620" s="266"/>
      <x:c r="AP4620" s="266"/>
      <x:c r="AQ4620" s="266"/>
    </x:row>
    <x:row r="4621" spans="1:43" ht="16.5">
      <x:c r="A4621" s="34">
        <x:v>459216</x:v>
      </x:c>
      <x:c r="B4621" s="34">
        <x:v>973</x:v>
      </x:c>
      <x:c r="C4621" s="34">
        <x:v>0.7</x:v>
      </x:c>
      <x:c r="D4621" s="34">
        <x:v>1</x:v>
      </x:c>
      <x:c r="I4621" s="34" t="s">
        <x:v>100</x:v>
      </x:c>
      <x:c r="J4621" s="34">
        <x:v>0.99</x:v>
      </x:c>
      <x:c r="M4621" s="263"/>
      <x:c r="AG4621" s="265">
        <x:v>2</x:v>
      </x:c>
      <x:c r="AK4621" s="67" t="s">
        <x:v>707</x:v>
      </x:c>
      <x:c r="AL4621" s="266"/>
      <x:c r="AM4621" s="266"/>
      <x:c r="AN4621" s="266"/>
      <x:c r="AO4621" s="266"/>
      <x:c r="AP4621" s="266"/>
      <x:c r="AQ4621" s="266"/>
    </x:row>
    <x:row r="4622" spans="1:43" ht="16.5">
      <x:c r="A4622" s="34">
        <x:v>459217</x:v>
      </x:c>
      <x:c r="B4622" s="34">
        <x:v>973</x:v>
      </x:c>
      <x:c r="C4622" s="34">
        <x:f>34/30</x:f>
        <x:v>1.13333333333333</x:v>
      </x:c>
      <x:c r="G4622" s="34">
        <x:v>5</x:v>
      </x:c>
      <x:c r="I4622" s="34" t="s">
        <x:v>110</x:v>
      </x:c>
      <x:c r="J4622" s="34"/>
      <x:c r="M4622" s="263">
        <x:v>3671</x:v>
      </x:c>
      <x:c r="O4622" t="s">
        <x:v>101</x:v>
      </x:c>
      <x:c r="AG4622" s="265">
        <x:v>2</x:v>
      </x:c>
      <x:c r="AH4622" s="34" t="s">
        <x:v>520</x:v>
      </x:c>
      <x:c r="AK4622" s="67"/>
      <x:c r="AL4622" s="266"/>
      <x:c r="AM4622" s="266"/>
      <x:c r="AN4622" s="266"/>
      <x:c r="AO4622" s="266"/>
      <x:c r="AP4622" s="266"/>
      <x:c r="AQ4622" s="266"/>
    </x:row>
    <x:row r="4623" spans="1:43" s="3" customFormat="1" ht="16.5">
      <x:c r="A4623" s="3">
        <x:v>459218</x:v>
      </x:c>
      <x:c r="B4623" s="3">
        <x:v>974</x:v>
      </x:c>
      <x:c r="C4623" s="3">
        <x:f>130/30</x:f>
        <x:v>4.33333333333333</x:v>
      </x:c>
      <x:c r="G4623" s="3">
        <x:v>3</x:v>
      </x:c>
      <x:c r="I4623" s="3" t="s">
        <x:v>102</x:v>
      </x:c>
      <x:c r="M4623" s="253"/>
      <x:c r="AG4623" s="108">
        <x:v>2</x:v>
      </x:c>
      <x:c r="AK4623" s="3" t="s">
        <x:v>708</x:v>
      </x:c>
      <x:c r="AL4623" s="172"/>
      <x:c r="AM4623" s="172"/>
      <x:c r="AN4623" s="172"/>
      <x:c r="AO4623" s="172"/>
      <x:c r="AP4623" s="172"/>
      <x:c r="AQ4623" s="172"/>
    </x:row>
    <x:row r="4624" spans="1:43" s="3" customFormat="1" ht="16.5">
      <x:c r="A4624" s="3">
        <x:v>459219</x:v>
      </x:c>
      <x:c r="B4624" s="3">
        <x:v>974</x:v>
      </x:c>
      <x:c r="C4624" s="3">
        <x:f>145/30</x:f>
        <x:v>4.83333333333333</x:v>
      </x:c>
      <x:c r="G4624" s="3">
        <x:v>4</x:v>
      </x:c>
      <x:c r="I4624" s="3" t="s">
        <x:v>104</x:v>
      </x:c>
      <x:c r="M4624" s="253"/>
      <x:c r="AG4624" s="108"/>
      <x:c r="AK4624" s="3" t="s">
        <x:v>709</x:v>
      </x:c>
      <x:c r="AL4624" s="172"/>
      <x:c r="AM4624" s="172"/>
      <x:c r="AN4624" s="172"/>
      <x:c r="AO4624" s="172"/>
      <x:c r="AP4624" s="172"/>
      <x:c r="AQ4624" s="172"/>
    </x:row>
    <x:row r="4625" spans="1:43" s="3" customFormat="1" ht="16.5">
      <x:c r="A4625" s="3">
        <x:v>459220</x:v>
      </x:c>
      <x:c r="B4625" s="3">
        <x:v>974</x:v>
      </x:c>
      <x:c r="C4625" s="3">
        <x:f>152/30</x:f>
        <x:v>5.06666666666667</x:v>
      </x:c>
      <x:c r="G4625" s="3">
        <x:v>4</x:v>
      </x:c>
      <x:c r="I4625" s="3" t="s">
        <x:v>103</x:v>
      </x:c>
      <x:c r="M4625" s="253"/>
      <x:c r="AG4625" s="108"/>
      <x:c r="AK4625" s="3" t="s">
        <x:v>710</x:v>
      </x:c>
      <x:c r="AL4625" s="172"/>
      <x:c r="AM4625" s="172"/>
      <x:c r="AN4625" s="172"/>
      <x:c r="AO4625" s="172"/>
      <x:c r="AP4625" s="172"/>
      <x:c r="AQ4625" s="172"/>
    </x:row>
    <x:row r="4626" spans="1:43" s="3" customFormat="1" ht="16.5">
      <x:c r="A4626" s="3">
        <x:v>459221</x:v>
      </x:c>
      <x:c r="B4626" s="3">
        <x:v>974</x:v>
      </x:c>
      <x:c r="C4626" s="3">
        <x:f>161/30</x:f>
        <x:v>5.36666666666667</x:v>
      </x:c>
      <x:c r="G4626" s="3">
        <x:v>5</x:v>
      </x:c>
      <x:c r="I4626" s="3" t="s">
        <x:v>100</x:v>
      </x:c>
      <x:c r="M4626" s="253"/>
      <x:c r="AG4626" s="108"/>
      <x:c r="AK4626" s="3" t="s">
        <x:v>708</x:v>
      </x:c>
      <x:c r="AL4626" s="172"/>
      <x:c r="AM4626" s="172"/>
      <x:c r="AN4626" s="172"/>
      <x:c r="AO4626" s="172"/>
      <x:c r="AP4626" s="172"/>
      <x:c r="AQ4626" s="172"/>
    </x:row>
    <x:row r="4627" spans="1:43" s="3" customFormat="1" ht="16.5">
      <x:c r="A4627" s="3">
        <x:v>459222</x:v>
      </x:c>
      <x:c r="B4627" s="3">
        <x:v>974</x:v>
      </x:c>
      <x:c r="C4627" s="3">
        <x:f>173/30</x:f>
        <x:v>5.76666666666667</x:v>
      </x:c>
      <x:c r="G4627" s="3">
        <x:v>6</x:v>
      </x:c>
      <x:c r="I4627" s="3" t="s">
        <x:v>102</x:v>
      </x:c>
      <x:c r="M4627" s="253"/>
      <x:c r="AG4627" s="108"/>
      <x:c r="AK4627" s="3" t="s">
        <x:v>709</x:v>
      </x:c>
      <x:c r="AL4627" s="172"/>
      <x:c r="AM4627" s="172"/>
      <x:c r="AN4627" s="172"/>
      <x:c r="AO4627" s="172"/>
      <x:c r="AP4627" s="172"/>
      <x:c r="AQ4627" s="172"/>
    </x:row>
    <x:row r="4628" spans="1:43" s="3" customFormat="1" ht="16.5">
      <x:c r="A4628" s="3">
        <x:v>459223</x:v>
      </x:c>
      <x:c r="B4628" s="3">
        <x:v>974</x:v>
      </x:c>
      <x:c r="C4628" s="3">
        <x:f>264/30</x:f>
        <x:v>8.8</x:v>
      </x:c>
      <x:c r="G4628" s="3">
        <x:v>7</x:v>
      </x:c>
      <x:c r="I4628" s="3" t="s">
        <x:v>112</x:v>
      </x:c>
      <x:c r="J4628" s="3">
        <x:v>0.2</x:v>
      </x:c>
      <x:c r="M4628" s="253"/>
      <x:c r="AG4628" s="108"/>
      <x:c r="AK4628" s="3" t="s">
        <x:v>710</x:v>
      </x:c>
      <x:c r="AL4628" s="172"/>
      <x:c r="AM4628" s="172"/>
      <x:c r="AN4628" s="172"/>
      <x:c r="AO4628" s="172"/>
      <x:c r="AP4628" s="172"/>
      <x:c r="AQ4628" s="172"/>
    </x:row>
    <x:row r="4629" spans="1:43" s="3" customFormat="1" ht="16.5">
      <x:c r="A4629" s="3">
        <x:v>459224</x:v>
      </x:c>
      <x:c r="B4629" s="3">
        <x:v>975</x:v>
      </x:c>
      <x:c r="C4629" s="3">
        <x:f>130/30</x:f>
        <x:v>4.33333333333333</x:v>
      </x:c>
      <x:c r="G4629" s="3">
        <x:v>3</x:v>
      </x:c>
      <x:c r="I4629" s="3" t="s">
        <x:v>103</x:v>
      </x:c>
      <x:c r="M4629" s="253"/>
      <x:c r="AG4629" s="108"/>
      <x:c r="AK4629" s="3" t="s">
        <x:v>711</x:v>
      </x:c>
      <x:c r="AL4629" s="172"/>
      <x:c r="AM4629" s="172"/>
      <x:c r="AN4629" s="172"/>
      <x:c r="AO4629" s="172"/>
      <x:c r="AP4629" s="172"/>
      <x:c r="AQ4629" s="172"/>
    </x:row>
    <x:row r="4630" spans="1:43" s="3" customFormat="1" ht="16.5">
      <x:c r="A4630" s="3">
        <x:v>459225</x:v>
      </x:c>
      <x:c r="B4630" s="3">
        <x:v>975</x:v>
      </x:c>
      <x:c r="C4630" s="3">
        <x:f>150/30</x:f>
        <x:v>5</x:v>
      </x:c>
      <x:c r="G4630" s="3">
        <x:v>4</x:v>
      </x:c>
      <x:c r="I4630" s="3" t="s">
        <x:v>104</x:v>
      </x:c>
      <x:c r="M4630" s="253"/>
      <x:c r="AG4630" s="108"/>
      <x:c r="AK4630" s="3" t="s">
        <x:v>704</x:v>
      </x:c>
      <x:c r="AL4630" s="172"/>
      <x:c r="AM4630" s="172"/>
      <x:c r="AN4630" s="172"/>
      <x:c r="AO4630" s="172"/>
      <x:c r="AP4630" s="172"/>
      <x:c r="AQ4630" s="172"/>
    </x:row>
    <x:row r="4631" spans="1:43" s="3" customFormat="1" ht="16.5">
      <x:c r="A4631" s="3">
        <x:v>459226</x:v>
      </x:c>
      <x:c r="B4631" s="3">
        <x:v>975</x:v>
      </x:c>
      <x:c r="C4631" s="3">
        <x:f>162/30</x:f>
        <x:v>5.4</x:v>
      </x:c>
      <x:c r="G4631" s="3">
        <x:v>5</x:v>
      </x:c>
      <x:c r="I4631" s="3" t="s">
        <x:v>102</x:v>
      </x:c>
      <x:c r="M4631" s="253"/>
      <x:c r="AG4631" s="108"/>
      <x:c r="AK4631" s="3" t="s">
        <x:v>705</x:v>
      </x:c>
      <x:c r="AL4631" s="172"/>
      <x:c r="AM4631" s="172"/>
      <x:c r="AN4631" s="172"/>
      <x:c r="AO4631" s="172"/>
      <x:c r="AP4631" s="172"/>
      <x:c r="AQ4631" s="172"/>
    </x:row>
    <x:row r="4632" spans="1:43" s="3" customFormat="1" ht="16.5">
      <x:c r="A4632" s="3">
        <x:v>459227</x:v>
      </x:c>
      <x:c r="B4632" s="3">
        <x:v>975</x:v>
      </x:c>
      <x:c r="C4632" s="3">
        <x:f>272/30</x:f>
        <x:v>9.06666666666667</x:v>
      </x:c>
      <x:c r="G4632" s="3">
        <x:v>6</x:v>
      </x:c>
      <x:c r="I4632" s="3" t="s">
        <x:v>110</x:v>
      </x:c>
      <x:c r="J4632" s="3">
        <x:v>0.65</x:v>
      </x:c>
      <x:c r="M4632" s="253"/>
      <x:c r="AG4632" s="108">
        <x:v>2</x:v>
      </x:c>
      <x:c r="AK4632" s="3" t="s">
        <x:v>712</x:v>
      </x:c>
      <x:c r="AL4632" s="172"/>
      <x:c r="AM4632" s="172"/>
      <x:c r="AN4632" s="172"/>
      <x:c r="AO4632" s="172"/>
      <x:c r="AP4632" s="172"/>
      <x:c r="AQ4632" s="172"/>
    </x:row>
    <x:row r="4633" spans="1:43" s="3" customFormat="1" ht="16.5">
      <x:c r="A4633" s="3">
        <x:v>459228</x:v>
      </x:c>
      <x:c r="B4633" s="3">
        <x:v>975</x:v>
      </x:c>
      <x:c r="C4633" s="3">
        <x:v>12.24</x:v>
      </x:c>
      <x:c r="D4633" s="3">
        <x:v>1</x:v>
      </x:c>
      <x:c r="E4633" s="3">
        <x:v>1</x:v>
      </x:c>
      <x:c r="M4633" s="253"/>
      <x:c r="AG4633" s="108"/>
      <x:c r="AK4633" s="3" t="s">
        <x:v>713</x:v>
      </x:c>
      <x:c r="AL4633" s="172"/>
      <x:c r="AM4633" s="172"/>
      <x:c r="AN4633" s="172"/>
      <x:c r="AO4633" s="172"/>
      <x:c r="AP4633" s="172"/>
      <x:c r="AQ4633" s="172"/>
    </x:row>
    <x:row r="4634" spans="1:43" s="34" customFormat="1" ht="16.5">
      <x:c r="A4634" s="3">
        <x:v>459229</x:v>
      </x:c>
      <x:c r="B4634" s="34">
        <x:v>976</x:v>
      </x:c>
      <x:c r="C4634" s="34">
        <x:f>17/30</x:f>
        <x:v>0.566666666666667</x:v>
      </x:c>
      <x:c r="G4634" s="34">
        <x:v>2</x:v>
      </x:c>
      <x:c r="I4634" s="34" t="s">
        <x:v>102</x:v>
      </x:c>
      <x:c r="M4634" s="263">
        <x:v>3673</x:v>
      </x:c>
      <x:c r="O4634" s="34" t="s">
        <x:v>101</x:v>
      </x:c>
      <x:c r="AG4634" s="265">
        <x:v>1</x:v>
      </x:c>
      <x:c r="AK4634" s="298" t="s">
        <x:v>714</x:v>
      </x:c>
      <x:c r="AL4634" s="266"/>
      <x:c r="AM4634" s="266"/>
      <x:c r="AN4634" s="266"/>
      <x:c r="AO4634" s="266"/>
      <x:c r="AP4634" s="266"/>
      <x:c r="AQ4634" s="266"/>
    </x:row>
    <x:row r="4635" spans="1:43" s="34" customFormat="1" ht="16.5">
      <x:c r="A4635" s="3">
        <x:v>459230</x:v>
      </x:c>
      <x:c r="B4635" s="34">
        <x:v>976</x:v>
      </x:c>
      <x:c r="C4635" s="34">
        <x:f>47/30</x:f>
        <x:v>1.56666666666667</x:v>
      </x:c>
      <x:c r="G4635" s="34">
        <x:v>3</x:v>
      </x:c>
      <x:c r="I4635" s="34" t="s">
        <x:v>104</x:v>
      </x:c>
      <x:c r="M4635" s="263">
        <x:v>3673</x:v>
      </x:c>
      <x:c r="O4635" s="34" t="s">
        <x:v>101</x:v>
      </x:c>
      <x:c r="AG4635" s="265">
        <x:v>1</x:v>
      </x:c>
      <x:c r="AK4635" s="298" t="s">
        <x:v>715</x:v>
      </x:c>
      <x:c r="AL4635" s="266"/>
      <x:c r="AM4635" s="266"/>
      <x:c r="AN4635" s="266"/>
      <x:c r="AO4635" s="266"/>
      <x:c r="AP4635" s="266"/>
      <x:c r="AQ4635" s="266"/>
    </x:row>
    <x:row r="4636" spans="1:43" s="34" customFormat="1" ht="16.5">
      <x:c r="A4636" s="3">
        <x:v>459231</x:v>
      </x:c>
      <x:c r="B4636" s="34">
        <x:v>976</x:v>
      </x:c>
      <x:c r="C4636" s="34">
        <x:f>56/30</x:f>
        <x:v>1.86666666666667</x:v>
      </x:c>
      <x:c r="G4636" s="34">
        <x:v>4</x:v>
      </x:c>
      <x:c r="I4636" s="34" t="s">
        <x:v>104</x:v>
      </x:c>
      <x:c r="M4636" s="263">
        <x:v>3674</x:v>
      </x:c>
      <x:c r="O4636" s="34" t="s">
        <x:v>101</x:v>
      </x:c>
      <x:c r="AG4636" s="265">
        <x:v>2</x:v>
      </x:c>
      <x:c r="AK4636" s="298" t="s">
        <x:v>716</x:v>
      </x:c>
      <x:c r="AL4636" s="266"/>
      <x:c r="AM4636" s="266"/>
      <x:c r="AN4636" s="266"/>
      <x:c r="AO4636" s="266"/>
      <x:c r="AP4636" s="266"/>
      <x:c r="AQ4636" s="266"/>
    </x:row>
    <x:row r="4637" spans="1:43" s="34" customFormat="1" ht="16.5">
      <x:c r="A4637" s="3">
        <x:v>459232</x:v>
      </x:c>
      <x:c r="B4637" s="34">
        <x:v>977</x:v>
      </x:c>
      <x:c r="C4637" s="34">
        <x:f>14/30</x:f>
        <x:v>0.466666666666667</x:v>
      </x:c>
      <x:c r="G4637" s="34">
        <x:v>5</x:v>
      </x:c>
      <x:c r="I4637" s="34" t="s">
        <x:v>102</x:v>
      </x:c>
      <x:c r="M4637" s="263">
        <x:v>3676</x:v>
      </x:c>
      <x:c r="O4637" s="34" t="s">
        <x:v>109</x:v>
      </x:c>
      <x:c r="AG4637" s="265">
        <x:v>2</x:v>
      </x:c>
      <x:c r="AI4637" s="34">
        <x:v>1</x:v>
      </x:c>
      <x:c r="AJ4637" s="34" t="s">
        <x:v>554</x:v>
      </x:c>
      <x:c r="AK4637" s="298" t="s">
        <x:v>717</x:v>
      </x:c>
      <x:c r="AL4637" s="266"/>
      <x:c r="AM4637" s="266"/>
      <x:c r="AN4637" s="266"/>
      <x:c r="AO4637" s="266"/>
      <x:c r="AP4637" s="266"/>
      <x:c r="AQ4637" s="266"/>
    </x:row>
    <x:row r="4638" spans="1:43" s="34" customFormat="1" ht="16.5">
      <x:c r="A4638" s="3">
        <x:v>459233</x:v>
      </x:c>
      <x:c r="B4638" s="34">
        <x:v>977</x:v>
      </x:c>
      <x:c r="C4638" s="34">
        <x:f>51/30</x:f>
        <x:v>1.7</x:v>
      </x:c>
      <x:c r="G4638" s="34">
        <x:v>6</x:v>
      </x:c>
      <x:c r="I4638" s="34" t="s">
        <x:v>112</x:v>
      </x:c>
      <x:c r="J4638" s="34">
        <x:v>0.2</x:v>
      </x:c>
      <x:c r="M4638" s="263">
        <x:v>3677</x:v>
      </x:c>
      <x:c r="O4638" s="34" t="s">
        <x:v>718</x:v>
      </x:c>
      <x:c r="AG4638" s="265">
        <x:v>2</x:v>
      </x:c>
      <x:c r="AK4638" s="298" t="s">
        <x:v>719</x:v>
      </x:c>
      <x:c r="AL4638" s="266"/>
      <x:c r="AM4638" s="266"/>
      <x:c r="AN4638" s="266"/>
      <x:c r="AO4638" s="266"/>
      <x:c r="AP4638" s="266"/>
      <x:c r="AQ4638" s="266"/>
    </x:row>
    <x:row r="4639" spans="1:43" s="3" customFormat="1" ht="16.5">
      <x:c r="A4639" s="3">
        <x:v>459234</x:v>
      </x:c>
      <x:c r="B4639" s="3">
        <x:v>978</x:v>
      </x:c>
      <x:c r="C4639" s="3">
        <x:f>186/30</x:f>
        <x:v>6.2</x:v>
      </x:c>
      <x:c r="G4639" s="3">
        <x:v>8</x:v>
      </x:c>
      <x:c r="I4639" s="3" t="s">
        <x:v>112</x:v>
      </x:c>
      <x:c r="J4639" s="3">
        <x:v>0.2</x:v>
      </x:c>
      <x:c r="M4639" s="253"/>
      <x:c r="AG4639" s="108"/>
      <x:c r="AL4639" s="172"/>
      <x:c r="AM4639" s="172"/>
      <x:c r="AN4639" s="172"/>
      <x:c r="AO4639" s="172"/>
      <x:c r="AP4639" s="172"/>
      <x:c r="AQ4639" s="172"/>
    </x:row>
    <x:row r="4640" spans="1:43" s="3" customFormat="1" ht="16.5">
      <x:c r="A4640" s="3">
        <x:v>459235</x:v>
      </x:c>
      <x:c r="B4640" s="3">
        <x:v>979</x:v>
      </x:c>
      <x:c r="C4640" s="3">
        <x:f>81/30</x:f>
        <x:v>2.7</x:v>
      </x:c>
      <x:c r="G4640" s="3">
        <x:v>1</x:v>
      </x:c>
      <x:c r="I4640" s="3" t="s">
        <x:v>100</x:v>
      </x:c>
      <x:c r="M4640" s="253">
        <x:v>3731</x:v>
      </x:c>
      <x:c r="O4640" s="3" t="s">
        <x:v>101</x:v>
      </x:c>
      <x:c r="S4640" s="3" t="s">
        <x:v>720</x:v>
      </x:c>
      <x:c r="AG4640" s="108">
        <x:v>2</x:v>
      </x:c>
      <x:c r="AI4640" s="3">
        <x:v>1</x:v>
      </x:c>
      <x:c r="AJ4640" s="3" t="s">
        <x:v>721</x:v>
      </x:c>
      <x:c r="AK4640" s="3" t="s">
        <x:v>722</x:v>
      </x:c>
      <x:c r="AL4640" s="172"/>
      <x:c r="AM4640" s="172"/>
      <x:c r="AN4640" s="172"/>
      <x:c r="AO4640" s="172"/>
      <x:c r="AP4640" s="172"/>
      <x:c r="AQ4640" s="172"/>
    </x:row>
    <x:row r="4641" spans="1:43" s="3" customFormat="1" ht="16.5">
      <x:c r="A4641" s="3">
        <x:v>459236</x:v>
      </x:c>
      <x:c r="B4641" s="3">
        <x:v>979</x:v>
      </x:c>
      <x:c r="C4641" s="3">
        <x:f>85/30</x:f>
        <x:v>2.83333333333333</x:v>
      </x:c>
      <x:c r="D4641" s="3">
        <x:v>1</x:v>
      </x:c>
      <x:c r="M4641" s="253"/>
      <x:c r="S4641" s="3" t="s">
        <x:v>723</x:v>
      </x:c>
      <x:c r="T4641" s="3">
        <x:v>5</x:v>
      </x:c>
      <x:c r="AG4641" s="108">
        <x:v>2</x:v>
      </x:c>
      <x:c r="AI4641" s="3">
        <x:v>0</x:v>
      </x:c>
      <x:c r="AL4641" s="172"/>
      <x:c r="AM4641" s="172"/>
      <x:c r="AN4641" s="172"/>
      <x:c r="AO4641" s="172"/>
      <x:c r="AP4641" s="172"/>
      <x:c r="AQ4641" s="172"/>
    </x:row>
    <x:row r="4642" spans="1:43" s="3" customFormat="1" ht="16.5">
      <x:c r="A4642" s="3">
        <x:v>459237</x:v>
      </x:c>
      <x:c r="B4642" s="3">
        <x:v>979</x:v>
      </x:c>
      <x:c r="C4642" s="3">
        <x:v>2.86</x:v>
      </x:c>
      <x:c r="D4642" s="3">
        <x:v>1</x:v>
      </x:c>
      <x:c r="M4642" s="253"/>
      <x:c r="S4642" s="3" t="s">
        <x:v>724</x:v>
      </x:c>
      <x:c r="T4642" s="3">
        <x:v>0.8</x:v>
      </x:c>
      <x:c r="AG4642" s="108">
        <x:v>2</x:v>
      </x:c>
      <x:c r="AL4642" s="172"/>
      <x:c r="AM4642" s="172"/>
      <x:c r="AN4642" s="172"/>
      <x:c r="AO4642" s="172"/>
      <x:c r="AP4642" s="172"/>
      <x:c r="AQ4642" s="172"/>
    </x:row>
    <x:row r="4643" spans="1:43" s="3" customFormat="1" ht="16.5">
      <x:c r="A4643" s="3">
        <x:v>459238</x:v>
      </x:c>
      <x:c r="B4643" s="3">
        <x:v>979</x:v>
      </x:c>
      <x:c r="C4643" s="3">
        <x:v>2.89</x:v>
      </x:c>
      <x:c r="D4643" s="3">
        <x:v>1</x:v>
      </x:c>
      <x:c r="M4643" s="253"/>
      <x:c r="S4643" s="3" t="s">
        <x:v>298</x:v>
      </x:c>
      <x:c r="T4643" s="3">
        <x:v>0.5</x:v>
      </x:c>
      <x:c r="AG4643" s="108">
        <x:v>2</x:v>
      </x:c>
      <x:c r="AL4643" s="172"/>
      <x:c r="AM4643" s="172"/>
      <x:c r="AN4643" s="172"/>
      <x:c r="AO4643" s="172"/>
      <x:c r="AP4643" s="172"/>
      <x:c r="AQ4643" s="172"/>
    </x:row>
    <x:row r="4644" spans="1:43" s="3" customFormat="1" ht="16.5">
      <x:c r="A4644" s="3">
        <x:v>459400</x:v>
      </x:c>
      <x:c r="B4644" s="3">
        <x:v>832</x:v>
      </x:c>
      <x:c r="C4644" s="3">
        <x:f>1/30</x:f>
        <x:v>0.0333333333333333</x:v>
      </x:c>
      <x:c r="D4644" s="3">
        <x:v>1</x:v>
      </x:c>
      <x:c r="M4644" s="253"/>
      <x:c r="S4644" s="3" t="s">
        <x:v>725</x:v>
      </x:c>
      <x:c r="AG4644" s="108"/>
      <x:c r="AL4644" s="172"/>
      <x:c r="AM4644" s="172"/>
      <x:c r="AN4644" s="172"/>
      <x:c r="AO4644" s="172"/>
      <x:c r="AP4644" s="172"/>
      <x:c r="AQ4644" s="172"/>
    </x:row>
    <x:row r="4645" spans="1:43" s="3" customFormat="1" ht="16.5">
      <x:c r="A4645" s="3">
        <x:v>459401</x:v>
      </x:c>
      <x:c r="B4645" s="3">
        <x:v>832</x:v>
      </x:c>
      <x:c r="C4645" s="3">
        <x:f>65/30</x:f>
        <x:v>2.16666666666667</x:v>
      </x:c>
      <x:c r="G4645" s="3">
        <x:v>1</x:v>
      </x:c>
      <x:c r="I4645" s="3" t="s">
        <x:v>103</x:v>
      </x:c>
      <x:c r="K4645" s="3" t="s">
        <x:v>133</x:v>
      </x:c>
      <x:c r="M4645" s="253"/>
      <x:c r="AG4645" s="108"/>
      <x:c r="AL4645" s="172"/>
      <x:c r="AM4645" s="172"/>
      <x:c r="AN4645" s="172"/>
      <x:c r="AO4645" s="172"/>
      <x:c r="AP4645" s="172"/>
      <x:c r="AQ4645" s="172"/>
    </x:row>
    <x:row r="4646" spans="1:43" s="3" customFormat="1" ht="16.5">
      <x:c r="A4646" s="3">
        <x:v>459402</x:v>
      </x:c>
      <x:c r="B4646" s="3">
        <x:v>832</x:v>
      </x:c>
      <x:c r="C4646" s="3">
        <x:f>80/30</x:f>
        <x:v>2.66666666666667</x:v>
      </x:c>
      <x:c r="G4646" s="3">
        <x:v>1</x:v>
      </x:c>
      <x:c r="I4646" s="3" t="s">
        <x:v>102</x:v>
      </x:c>
      <x:c r="K4646" s="3" t="s">
        <x:v>133</x:v>
      </x:c>
      <x:c r="M4646" s="253"/>
      <x:c r="AG4646" s="108"/>
      <x:c r="AL4646" s="172"/>
      <x:c r="AM4646" s="172"/>
      <x:c r="AN4646" s="172"/>
      <x:c r="AO4646" s="172"/>
      <x:c r="AP4646" s="172"/>
      <x:c r="AQ4646" s="172"/>
    </x:row>
    <x:row r="4647" spans="1:43" s="3" customFormat="1" ht="16.5">
      <x:c r="A4647" s="3">
        <x:v>459403</x:v>
      </x:c>
      <x:c r="B4647" s="3">
        <x:v>832</x:v>
      </x:c>
      <x:c r="C4647" s="3">
        <x:f>95/30</x:f>
        <x:v>3.16666666666667</x:v>
      </x:c>
      <x:c r="G4647" s="3">
        <x:v>1</x:v>
      </x:c>
      <x:c r="I4647" s="3" t="s">
        <x:v>100</x:v>
      </x:c>
      <x:c r="K4647" s="3" t="s">
        <x:v>133</x:v>
      </x:c>
      <x:c r="M4647" s="253"/>
      <x:c r="AG4647" s="108"/>
      <x:c r="AL4647" s="172"/>
      <x:c r="AM4647" s="172"/>
      <x:c r="AN4647" s="172"/>
      <x:c r="AO4647" s="172"/>
      <x:c r="AP4647" s="172"/>
      <x:c r="AQ4647" s="172"/>
    </x:row>
    <x:row r="4648" spans="1:43" s="3" customFormat="1" ht="16.5">
      <x:c r="A4648" s="3">
        <x:v>459404</x:v>
      </x:c>
      <x:c r="B4648" s="3">
        <x:v>832</x:v>
      </x:c>
      <x:c r="C4648" s="3">
        <x:f>110/30</x:f>
        <x:v>3.66666666666667</x:v>
      </x:c>
      <x:c r="G4648" s="3">
        <x:v>1</x:v>
      </x:c>
      <x:c r="I4648" s="3" t="s">
        <x:v>102</x:v>
      </x:c>
      <x:c r="K4648" s="3" t="s">
        <x:v>133</x:v>
      </x:c>
      <x:c r="M4648" s="253"/>
      <x:c r="AG4648" s="108"/>
      <x:c r="AJ4648" s="3" t="s">
        <x:v>688</x:v>
      </x:c>
      <x:c r="AL4648" s="172"/>
      <x:c r="AM4648" s="172"/>
      <x:c r="AN4648" s="172"/>
      <x:c r="AO4648" s="172"/>
      <x:c r="AP4648" s="172"/>
      <x:c r="AQ4648" s="172"/>
    </x:row>
    <x:row r="4649" spans="1:43" s="3" customFormat="1" ht="16.5">
      <x:c r="A4649" s="3">
        <x:v>459405</x:v>
      </x:c>
      <x:c r="B4649" s="3">
        <x:v>832</x:v>
      </x:c>
      <x:c r="C4649" s="3">
        <x:f>230/30</x:f>
        <x:v>7.66666666666667</x:v>
      </x:c>
      <x:c r="G4649" s="3">
        <x:v>1</x:v>
      </x:c>
      <x:c r="I4649" s="3" t="s">
        <x:v>110</x:v>
      </x:c>
      <x:c r="K4649" s="3" t="s">
        <x:v>133</x:v>
      </x:c>
      <x:c r="M4649" s="253"/>
      <x:c r="AG4649" s="108"/>
      <x:c r="AI4649" s="3">
        <x:v>1</x:v>
      </x:c>
      <x:c r="AJ4649" s="3" t="s">
        <x:v>726</x:v>
      </x:c>
      <x:c r="AL4649" s="172"/>
      <x:c r="AM4649" s="172"/>
      <x:c r="AN4649" s="172"/>
      <x:c r="AO4649" s="172"/>
      <x:c r="AP4649" s="172"/>
      <x:c r="AQ4649" s="172"/>
    </x:row>
    <x:row r="4650" spans="1:43">
      <x:c r="A4650" s="3">
        <x:v>459406</x:v>
      </x:c>
      <x:c r="B4650" s="3">
        <x:v>832</x:v>
      </x:c>
      <x:c r="C4650" s="3">
        <x:f>260/30</x:f>
        <x:v>8.66666666666667</x:v>
      </x:c>
      <x:c r="G4650">
        <x:v>1</x:v>
      </x:c>
      <x:c r="K4650" s="3" t="s">
        <x:v>133</x:v>
      </x:c>
      <x:c r="AL4650" s="292"/>
      <x:c r="AM4650" s="292"/>
      <x:c r="AN4650" s="292"/>
      <x:c r="AO4650" s="292"/>
      <x:c r="AP4650" s="292"/>
      <x:c r="AQ4650" s="292"/>
    </x:row>
    <x:row r="4651" spans="1:43">
      <x:c r="A4651" s="3">
        <x:v>459407</x:v>
      </x:c>
      <x:c r="B4651" s="3">
        <x:v>832</x:v>
      </x:c>
      <x:c r="C4651" s="3">
        <x:f>265/30</x:f>
        <x:v>8.83333333333333</x:v>
      </x:c>
      <x:c r="G4651">
        <x:v>1</x:v>
      </x:c>
      <x:c r="K4651" s="3" t="s">
        <x:v>133</x:v>
      </x:c>
      <x:c r="AL4651" s="292"/>
      <x:c r="AM4651" s="292"/>
      <x:c r="AN4651" s="292"/>
      <x:c r="AO4651" s="292"/>
      <x:c r="AP4651" s="292"/>
      <x:c r="AQ4651" s="292"/>
    </x:row>
    <x:row r="4652" spans="1:43">
      <x:c r="A4652" s="3">
        <x:v>459408</x:v>
      </x:c>
      <x:c r="B4652" s="3">
        <x:v>832</x:v>
      </x:c>
      <x:c r="C4652" s="3">
        <x:f>270/30</x:f>
        <x:v>9</x:v>
      </x:c>
      <x:c r="G4652">
        <x:v>1</x:v>
      </x:c>
      <x:c r="K4652" s="3" t="s">
        <x:v>133</x:v>
      </x:c>
      <x:c r="AL4652" s="292"/>
      <x:c r="AM4652" s="292"/>
      <x:c r="AN4652" s="292"/>
      <x:c r="AO4652" s="292"/>
      <x:c r="AP4652" s="292"/>
      <x:c r="AQ4652" s="292"/>
    </x:row>
    <x:row r="4653" spans="1:43" s="33" customFormat="1">
      <x:c r="A4653" s="33">
        <x:v>459500</x:v>
      </x:c>
      <x:c r="B4653" s="33">
        <x:v>794</x:v>
      </x:c>
      <x:c r="C4653" s="33">
        <x:f>1/30</x:f>
        <x:v>0.0333333333333333</x:v>
      </x:c>
      <x:c r="D4653" s="33">
        <x:v>1</x:v>
      </x:c>
      <x:c r="H4653" s="33">
        <x:v>0</x:v>
      </x:c>
      <x:c r="I4653" s="33" t="s">
        <x:v>100</x:v>
      </x:c>
      <x:c r="J4653" s="33">
        <x:v>0.9</x:v>
      </x:c>
      <x:c r="S4653" s="33" t="s">
        <x:v>727</x:v>
      </x:c>
      <x:c r="T4653" s="33">
        <x:v>700</x:v>
      </x:c>
      <x:c r="AG4653" s="259"/>
      <x:c r="AL4653" s="260"/>
      <x:c r="AM4653" s="260"/>
      <x:c r="AN4653" s="260"/>
      <x:c r="AO4653" s="260"/>
      <x:c r="AP4653" s="260"/>
      <x:c r="AQ4653" s="260"/>
    </x:row>
    <x:row r="4654" spans="1:44">
      <x:c r="A4654" s="33">
        <x:v>459501</x:v>
      </x:c>
      <x:c r="B4654" s="33">
        <x:v>794</x:v>
      </x:c>
      <x:c r="C4654" s="33">
        <x:v>0.5</x:v>
      </x:c>
      <x:c r="D4654" s="33">
        <x:v>1</x:v>
      </x:c>
      <x:c r="E4654" s="33"/>
      <x:c r="F4654" s="33"/>
      <x:c r="G4654" s="33"/>
      <x:c r="H4654" s="33"/>
      <x:c r="I4654" s="33"/>
      <x:c r="J4654" s="33"/>
      <x:c r="K4654" s="33"/>
      <x:c r="L4654" s="33"/>
      <x:c r="M4654" s="33"/>
      <x:c r="N4654" s="33"/>
      <x:c r="O4654" s="33"/>
      <x:c r="P4654" s="33"/>
      <x:c r="Q4654" s="33"/>
      <x:c r="R4654" s="33"/>
      <x:c r="S4654" s="33"/>
      <x:c r="T4654" s="33"/>
      <x:c r="U4654" s="33"/>
      <x:c r="V4654" s="33"/>
      <x:c r="W4654" s="33"/>
      <x:c r="X4654" s="33"/>
      <x:c r="Y4654" s="33"/>
      <x:c r="Z4654" s="33"/>
      <x:c r="AA4654" s="33"/>
      <x:c r="AB4654" s="33"/>
      <x:c r="AC4654" s="33"/>
      <x:c r="AD4654" s="33"/>
      <x:c r="AE4654" s="33"/>
      <x:c r="AF4654" s="33"/>
      <x:c r="AG4654" s="259"/>
      <x:c r="AH4654" s="33"/>
      <x:c r="AI4654" s="33">
        <x:v>1</x:v>
      </x:c>
      <x:c r="AJ4654" s="33"/>
      <x:c r="AK4654" s="33"/>
      <x:c r="AL4654" s="260"/>
      <x:c r="AM4654" s="260"/>
      <x:c r="AN4654" s="260"/>
      <x:c r="AO4654" s="260"/>
      <x:c r="AP4654" s="260"/>
      <x:c r="AQ4654" s="260"/>
      <x:c r="AR4654" s="33"/>
    </x:row>
    <x:row r="4655" spans="1:44">
      <x:c r="A4655" s="33">
        <x:v>459502</x:v>
      </x:c>
      <x:c r="B4655" s="33">
        <x:v>794</x:v>
      </x:c>
      <x:c r="C4655" s="33">
        <x:v>1</x:v>
      </x:c>
      <x:c r="D4655" s="33">
        <x:v>1</x:v>
      </x:c>
      <x:c r="E4655" s="33"/>
      <x:c r="F4655" s="33"/>
      <x:c r="G4655" s="33"/>
      <x:c r="H4655" s="33"/>
      <x:c r="I4655" s="33"/>
      <x:c r="J4655" s="33"/>
      <x:c r="K4655" s="33"/>
      <x:c r="L4655" s="33"/>
      <x:c r="M4655" s="33"/>
      <x:c r="N4655" s="33"/>
      <x:c r="O4655" s="33"/>
      <x:c r="P4655" s="33"/>
      <x:c r="Q4655" s="33"/>
      <x:c r="R4655" s="33"/>
      <x:c r="S4655" s="33"/>
      <x:c r="T4655" s="33"/>
      <x:c r="U4655" s="33"/>
      <x:c r="V4655" s="33"/>
      <x:c r="W4655" s="33"/>
      <x:c r="X4655" s="33"/>
      <x:c r="Y4655" s="33"/>
      <x:c r="Z4655" s="33"/>
      <x:c r="AA4655" s="33"/>
      <x:c r="AB4655" s="33"/>
      <x:c r="AC4655" s="33"/>
      <x:c r="AD4655" s="33"/>
      <x:c r="AE4655" s="33"/>
      <x:c r="AF4655" s="33"/>
      <x:c r="AG4655" s="259"/>
      <x:c r="AH4655" s="33"/>
      <x:c r="AI4655" s="33">
        <x:v>1</x:v>
      </x:c>
      <x:c r="AJ4655" s="33"/>
      <x:c r="AK4655" s="33"/>
      <x:c r="AL4655" s="260"/>
      <x:c r="AM4655" s="260"/>
      <x:c r="AN4655" s="260"/>
      <x:c r="AO4655" s="260"/>
      <x:c r="AP4655" s="260"/>
      <x:c r="AQ4655" s="260"/>
      <x:c r="AR4655" s="33"/>
    </x:row>
    <x:row r="4656" spans="1:44">
      <x:c r="A4656" s="33">
        <x:v>459503</x:v>
      </x:c>
      <x:c r="B4656" s="33">
        <x:v>794</x:v>
      </x:c>
      <x:c r="C4656" s="33">
        <x:v>5</x:v>
      </x:c>
      <x:c r="D4656" s="33"/>
      <x:c r="E4656" s="33"/>
      <x:c r="F4656" s="33"/>
      <x:c r="G4656" s="33">
        <x:v>1</x:v>
      </x:c>
      <x:c r="H4656" s="33">
        <x:v>0</x:v>
      </x:c>
      <x:c r="I4656" s="33" t="s">
        <x:v>110</x:v>
      </x:c>
      <x:c r="J4656" s="33"/>
      <x:c r="K4656" s="33"/>
      <x:c r="L4656" s="33"/>
      <x:c r="M4656" s="33">
        <x:v>3729</x:v>
      </x:c>
      <x:c r="N4656" s="33"/>
      <x:c r="O4656" s="33" t="s">
        <x:v>101</x:v>
      </x:c>
      <x:c r="P4656" s="33"/>
      <x:c r="Q4656" s="33"/>
      <x:c r="R4656" s="33"/>
      <x:c r="S4656" s="33" t="s">
        <x:v>192</x:v>
      </x:c>
      <x:c r="T4656" s="33">
        <x:v>5</x:v>
      </x:c>
      <x:c r="U4656" s="33"/>
      <x:c r="V4656" s="33"/>
      <x:c r="W4656" s="33"/>
      <x:c r="X4656" s="33"/>
      <x:c r="Y4656" s="33"/>
      <x:c r="Z4656" s="33"/>
      <x:c r="AA4656" s="33"/>
      <x:c r="AB4656" s="33"/>
      <x:c r="AC4656" s="33"/>
      <x:c r="AD4656" s="33"/>
      <x:c r="AE4656" s="33"/>
      <x:c r="AF4656" s="33"/>
      <x:c r="AG4656" s="259"/>
      <x:c r="AH4656" s="33"/>
      <x:c r="AI4656" s="33">
        <x:v>1</x:v>
      </x:c>
      <x:c r="AJ4656" s="33"/>
      <x:c r="AK4656" s="33"/>
      <x:c r="AL4656" s="260"/>
      <x:c r="AM4656" s="260"/>
      <x:c r="AN4656" s="260"/>
      <x:c r="AO4656" s="260"/>
      <x:c r="AP4656" s="260"/>
      <x:c r="AQ4656" s="260"/>
      <x:c r="AR4656" s="33"/>
    </x:row>
    <x:row r="4657" spans="1:44">
      <x:c r="A4657" s="33">
        <x:v>459600</x:v>
      </x:c>
      <x:c r="B4657" s="33">
        <x:v>988</x:v>
      </x:c>
      <x:c r="C4657" s="33">
        <x:v>0.266666666666667</x:v>
      </x:c>
      <x:c r="D4657" s="33">
        <x:v>1</x:v>
      </x:c>
      <x:c r="E4657" s="33"/>
      <x:c r="F4657" s="33"/>
      <x:c r="G4657" s="33"/>
      <x:c r="H4657" s="33"/>
      <x:c r="I4657" s="33"/>
      <x:c r="J4657" s="33"/>
      <x:c r="K4657" s="33"/>
      <x:c r="L4657" s="33"/>
      <x:c r="M4657" s="33"/>
      <x:c r="N4657" s="33"/>
      <x:c r="O4657" s="33"/>
      <x:c r="P4657" s="33"/>
      <x:c r="Q4657" s="33"/>
      <x:c r="R4657" s="33"/>
      <x:c r="S4657" s="33" t="s">
        <x:v>120</x:v>
      </x:c>
      <x:c r="T4657" s="33">
        <x:v>7</x:v>
      </x:c>
      <x:c r="U4657" s="33"/>
      <x:c r="V4657" s="33"/>
      <x:c r="W4657" s="33"/>
      <x:c r="X4657" s="33"/>
      <x:c r="Y4657" s="33"/>
      <x:c r="Z4657" s="33"/>
      <x:c r="AA4657" s="33"/>
      <x:c r="AB4657" s="33"/>
      <x:c r="AC4657" s="33"/>
      <x:c r="AD4657" s="33"/>
      <x:c r="AE4657" s="33"/>
      <x:c r="AF4657" s="33"/>
      <x:c r="AG4657" s="259"/>
      <x:c r="AH4657" s="33"/>
      <x:c r="AI4657" s="33">
        <x:v>1</x:v>
      </x:c>
      <x:c r="AJ4657" s="33"/>
      <x:c r="AK4657" s="33"/>
      <x:c r="AL4657" s="260"/>
      <x:c r="AM4657" s="260"/>
      <x:c r="AN4657" s="260"/>
      <x:c r="AO4657" s="260"/>
      <x:c r="AP4657" s="260"/>
      <x:c r="AQ4657" s="260"/>
      <x:c r="AR4657" s="33"/>
    </x:row>
    <x:row r="4658" spans="1:44">
      <x:c r="A4658" s="33">
        <x:v>459601</x:v>
      </x:c>
      <x:c r="B4658" s="33">
        <x:v>988</x:v>
      </x:c>
      <x:c r="C4658" s="33">
        <x:v>0.333333333333333</x:v>
      </x:c>
      <x:c r="D4658" s="33"/>
      <x:c r="E4658" s="33"/>
      <x:c r="F4658" s="33"/>
      <x:c r="G4658" s="33">
        <x:v>1</x:v>
      </x:c>
      <x:c r="H4658" s="33">
        <x:v>0</x:v>
      </x:c>
      <x:c r="I4658" s="33" t="s">
        <x:v>110</x:v>
      </x:c>
      <x:c r="J4658" s="33"/>
      <x:c r="K4658" s="33"/>
      <x:c r="L4658" s="33"/>
      <x:c r="M4658" s="33">
        <x:v>3733</x:v>
      </x:c>
      <x:c r="N4658" s="33"/>
      <x:c r="O4658" s="33" t="s">
        <x:v>101</x:v>
      </x:c>
      <x:c r="P4658" s="33"/>
      <x:c r="Q4658" s="33"/>
      <x:c r="R4658" s="33"/>
      <x:c r="S4658" s="33" t="s">
        <x:v>123</x:v>
      </x:c>
      <x:c r="T4658" s="33">
        <x:v>7</x:v>
      </x:c>
      <x:c r="U4658" s="33"/>
      <x:c r="V4658" s="33"/>
      <x:c r="W4658" s="33"/>
      <x:c r="X4658" s="33"/>
      <x:c r="Y4658" s="33"/>
      <x:c r="Z4658" s="33"/>
      <x:c r="AA4658" s="33"/>
      <x:c r="AB4658" s="33"/>
      <x:c r="AC4658" s="33"/>
      <x:c r="AD4658" s="33"/>
      <x:c r="AE4658" s="33"/>
      <x:c r="AF4658" s="33"/>
      <x:c r="AG4658" s="259"/>
      <x:c r="AH4658" s="33"/>
      <x:c r="AI4658" s="33">
        <x:v>1</x:v>
      </x:c>
      <x:c r="AJ4658" s="33" t="s">
        <x:v>728</x:v>
      </x:c>
      <x:c r="AK4658" s="33"/>
      <x:c r="AL4658" s="260"/>
      <x:c r="AM4658" s="260"/>
      <x:c r="AN4658" s="260"/>
      <x:c r="AO4658" s="260"/>
      <x:c r="AP4658" s="260"/>
      <x:c r="AQ4658" s="260"/>
      <x:c r="AR4658" s="33"/>
    </x:row>
    <x:row r="4659" spans="1:44">
      <x:c r="A4659" s="33">
        <x:v>459602</x:v>
      </x:c>
      <x:c r="B4659" s="33">
        <x:v>988</x:v>
      </x:c>
      <x:c r="C4659" s="33">
        <x:v>0.4</x:v>
      </x:c>
      <x:c r="D4659" s="33">
        <x:v>1</x:v>
      </x:c>
      <x:c r="E4659" s="33"/>
      <x:c r="F4659" s="33"/>
      <x:c r="G4659" s="33"/>
      <x:c r="H4659" s="33"/>
      <x:c r="I4659" s="33"/>
      <x:c r="J4659" s="33"/>
      <x:c r="K4659" s="33"/>
      <x:c r="L4659" s="33"/>
      <x:c r="M4659" s="33"/>
      <x:c r="N4659" s="33"/>
      <x:c r="O4659" s="33"/>
      <x:c r="P4659" s="33"/>
      <x:c r="Q4659" s="33"/>
      <x:c r="R4659" s="33"/>
      <x:c r="S4659" s="33" t="s">
        <x:v>192</x:v>
      </x:c>
      <x:c r="T4659" s="33">
        <x:v>7</x:v>
      </x:c>
      <x:c r="U4659" s="33"/>
      <x:c r="V4659" s="33"/>
      <x:c r="W4659" s="33"/>
      <x:c r="X4659" s="33"/>
      <x:c r="Y4659" s="33"/>
      <x:c r="Z4659" s="33"/>
      <x:c r="AA4659" s="33"/>
      <x:c r="AB4659" s="33"/>
      <x:c r="AC4659" s="33"/>
      <x:c r="AD4659" s="33"/>
      <x:c r="AE4659" s="33"/>
      <x:c r="AF4659" s="33"/>
      <x:c r="AG4659" s="259"/>
      <x:c r="AH4659" s="33"/>
      <x:c r="AI4659" s="33">
        <x:v>1</x:v>
      </x:c>
      <x:c r="AJ4659" s="33"/>
      <x:c r="AK4659" s="33"/>
      <x:c r="AL4659" s="260"/>
      <x:c r="AM4659" s="260"/>
      <x:c r="AN4659" s="260"/>
      <x:c r="AO4659" s="260"/>
      <x:c r="AP4659" s="260"/>
      <x:c r="AQ4659" s="260"/>
      <x:c r="AR4659" s="33"/>
    </x:row>
    <x:row r="4660" spans="1:44">
      <x:c r="A4660" s="33">
        <x:v>459603</x:v>
      </x:c>
      <x:c r="B4660" s="33">
        <x:v>988</x:v>
      </x:c>
      <x:c r="C4660" s="33">
        <x:v>0.466666666666667</x:v>
      </x:c>
      <x:c r="D4660" s="33">
        <x:v>1</x:v>
      </x:c>
      <x:c r="E4660" s="33"/>
      <x:c r="F4660" s="33"/>
      <x:c r="G4660" s="33"/>
      <x:c r="H4660" s="33"/>
      <x:c r="I4660" s="33"/>
      <x:c r="J4660" s="33"/>
      <x:c r="K4660" s="33"/>
      <x:c r="L4660" s="33"/>
      <x:c r="M4660" s="33"/>
      <x:c r="N4660" s="33"/>
      <x:c r="O4660" s="33"/>
      <x:c r="P4660" s="33"/>
      <x:c r="Q4660" s="33"/>
      <x:c r="R4660" s="33"/>
      <x:c r="S4660" s="33" t="s">
        <x:v>291</x:v>
      </x:c>
      <x:c r="T4660" s="33">
        <x:v>7</x:v>
      </x:c>
      <x:c r="U4660" s="33"/>
      <x:c r="V4660" s="33"/>
      <x:c r="W4660" s="33"/>
      <x:c r="X4660" s="33"/>
      <x:c r="Y4660" s="33"/>
      <x:c r="Z4660" s="33"/>
      <x:c r="AA4660" s="33"/>
      <x:c r="AB4660" s="33"/>
      <x:c r="AC4660" s="33"/>
      <x:c r="AD4660" s="33"/>
      <x:c r="AE4660" s="33"/>
      <x:c r="AF4660" s="33"/>
      <x:c r="AG4660" s="259"/>
      <x:c r="AH4660" s="33"/>
      <x:c r="AI4660" s="33">
        <x:v>1</x:v>
      </x:c>
      <x:c r="AJ4660" s="33"/>
      <x:c r="AK4660" s="33"/>
      <x:c r="AL4660" s="260"/>
      <x:c r="AM4660" s="260"/>
      <x:c r="AN4660" s="260"/>
      <x:c r="AO4660" s="260"/>
      <x:c r="AP4660" s="260"/>
      <x:c r="AQ4660" s="260"/>
      <x:c r="AR4660" s="33"/>
    </x:row>
    <x:row r="4661" spans="1:44">
      <x:c r="A4661" s="33">
        <x:v>459604</x:v>
      </x:c>
      <x:c r="B4661" s="33">
        <x:v>988</x:v>
      </x:c>
      <x:c r="C4661" s="33">
        <x:v>0.533333333333333</x:v>
      </x:c>
      <x:c r="D4661" s="33">
        <x:v>1</x:v>
      </x:c>
      <x:c r="E4661" s="33"/>
      <x:c r="F4661" s="33"/>
      <x:c r="G4661" s="33"/>
      <x:c r="H4661" s="33"/>
      <x:c r="I4661" s="33"/>
      <x:c r="J4661" s="33"/>
      <x:c r="K4661" s="33"/>
      <x:c r="L4661" s="33"/>
      <x:c r="M4661" s="33"/>
      <x:c r="N4661" s="33"/>
      <x:c r="O4661" s="33"/>
      <x:c r="P4661" s="33"/>
      <x:c r="Q4661" s="33"/>
      <x:c r="R4661" s="33"/>
      <x:c r="S4661" s="33" t="s">
        <x:v>192</x:v>
      </x:c>
      <x:c r="T4661" s="33">
        <x:v>7</x:v>
      </x:c>
      <x:c r="U4661" s="33"/>
      <x:c r="V4661" s="33"/>
      <x:c r="W4661" s="33"/>
      <x:c r="X4661" s="33"/>
      <x:c r="Y4661" s="33"/>
      <x:c r="Z4661" s="33"/>
      <x:c r="AA4661" s="33"/>
      <x:c r="AB4661" s="33"/>
      <x:c r="AC4661" s="33"/>
      <x:c r="AD4661" s="33"/>
      <x:c r="AE4661" s="33"/>
      <x:c r="AF4661" s="33"/>
      <x:c r="AG4661" s="259"/>
      <x:c r="AH4661" s="33"/>
      <x:c r="AI4661" s="33">
        <x:v>1</x:v>
      </x:c>
      <x:c r="AJ4661" s="33"/>
      <x:c r="AK4661" s="33"/>
      <x:c r="AL4661" s="260"/>
      <x:c r="AM4661" s="260"/>
      <x:c r="AN4661" s="260"/>
      <x:c r="AO4661" s="260"/>
      <x:c r="AP4661" s="260"/>
      <x:c r="AQ4661" s="260"/>
      <x:c r="AR4661" s="33"/>
    </x:row>
    <x:row r="4662" spans="1:44">
      <x:c r="A4662" s="33">
        <x:v>459605</x:v>
      </x:c>
      <x:c r="B4662" s="33">
        <x:v>988</x:v>
      </x:c>
      <x:c r="C4662" s="33">
        <x:v>0.6</x:v>
      </x:c>
      <x:c r="D4662" s="33">
        <x:v>1</x:v>
      </x:c>
      <x:c r="E4662" s="33"/>
      <x:c r="F4662" s="33"/>
      <x:c r="G4662" s="33"/>
      <x:c r="H4662" s="33"/>
      <x:c r="I4662" s="33"/>
      <x:c r="J4662" s="33"/>
      <x:c r="K4662" s="33"/>
      <x:c r="L4662" s="33"/>
      <x:c r="M4662" s="33"/>
      <x:c r="N4662" s="33"/>
      <x:c r="O4662" s="33"/>
      <x:c r="P4662" s="33"/>
      <x:c r="Q4662" s="33"/>
      <x:c r="R4662" s="33"/>
      <x:c r="S4662" s="33" t="s">
        <x:v>192</x:v>
      </x:c>
      <x:c r="T4662" s="33">
        <x:v>7</x:v>
      </x:c>
      <x:c r="U4662" s="33"/>
      <x:c r="V4662" s="33"/>
      <x:c r="W4662" s="33"/>
      <x:c r="X4662" s="33"/>
      <x:c r="Y4662" s="33"/>
      <x:c r="Z4662" s="33"/>
      <x:c r="AA4662" s="33"/>
      <x:c r="AB4662" s="33"/>
      <x:c r="AC4662" s="33"/>
      <x:c r="AD4662" s="33"/>
      <x:c r="AE4662" s="33"/>
      <x:c r="AF4662" s="33"/>
      <x:c r="AG4662" s="259"/>
      <x:c r="AH4662" s="33"/>
      <x:c r="AI4662" s="33">
        <x:v>1</x:v>
      </x:c>
      <x:c r="AJ4662" s="33"/>
      <x:c r="AK4662" s="33"/>
      <x:c r="AL4662" s="260"/>
      <x:c r="AM4662" s="260"/>
      <x:c r="AN4662" s="260"/>
      <x:c r="AO4662" s="260"/>
      <x:c r="AP4662" s="260"/>
      <x:c r="AQ4662" s="260"/>
      <x:c r="AR4662" s="33"/>
    </x:row>
    <x:row r="4663" spans="1:44">
      <x:c r="A4663" s="33">
        <x:v>459606</x:v>
      </x:c>
      <x:c r="B4663" s="33">
        <x:v>988</x:v>
      </x:c>
      <x:c r="C4663" s="33">
        <x:v>1.36666666666667</x:v>
      </x:c>
      <x:c r="D4663" s="33"/>
      <x:c r="E4663" s="33"/>
      <x:c r="F4663" s="33"/>
      <x:c r="G4663" s="33">
        <x:v>1</x:v>
      </x:c>
      <x:c r="H4663" s="33">
        <x:v>0</x:v>
      </x:c>
      <x:c r="I4663" s="33" t="s">
        <x:v>110</x:v>
      </x:c>
      <x:c r="J4663" s="33"/>
      <x:c r="K4663" s="33" t="s">
        <x:v>729</x:v>
      </x:c>
      <x:c r="L4663" s="33"/>
      <x:c r="M4663" s="33">
        <x:v>3734</x:v>
      </x:c>
      <x:c r="N4663" s="33"/>
      <x:c r="O4663" s="33" t="s">
        <x:v>101</x:v>
      </x:c>
      <x:c r="P4663" s="33"/>
      <x:c r="Q4663" s="33"/>
      <x:c r="R4663" s="33"/>
      <x:c r="S4663" s="33"/>
      <x:c r="T4663" s="33"/>
      <x:c r="U4663" s="33"/>
      <x:c r="V4663" s="33"/>
      <x:c r="W4663" s="33"/>
      <x:c r="X4663" s="33"/>
      <x:c r="Y4663" s="33"/>
      <x:c r="Z4663" s="33"/>
      <x:c r="AA4663" s="33"/>
      <x:c r="AB4663" s="33"/>
      <x:c r="AC4663" s="33"/>
      <x:c r="AD4663" s="33"/>
      <x:c r="AE4663" s="33"/>
      <x:c r="AF4663" s="33"/>
      <x:c r="AG4663" s="259">
        <x:v>1</x:v>
      </x:c>
      <x:c r="AH4663" s="33"/>
      <x:c r="AI4663" s="33">
        <x:v>1</x:v>
      </x:c>
      <x:c r="AJ4663" s="33" t="s">
        <x:v>730</x:v>
      </x:c>
      <x:c r="AK4663" s="33"/>
      <x:c r="AL4663" s="260"/>
      <x:c r="AM4663" s="260"/>
      <x:c r="AN4663" s="260"/>
      <x:c r="AO4663" s="260"/>
      <x:c r="AP4663" s="260"/>
      <x:c r="AQ4663" s="260"/>
      <x:c r="AR4663" s="33"/>
    </x:row>
    <x:row r="4664" spans="1:44">
      <x:c r="A4664" s="33">
        <x:v>459607</x:v>
      </x:c>
      <x:c r="B4664" s="33">
        <x:v>988</x:v>
      </x:c>
      <x:c r="C4664" s="33">
        <x:v>1.56666666666667</x:v>
      </x:c>
      <x:c r="D4664" s="33"/>
      <x:c r="E4664" s="33"/>
      <x:c r="F4664" s="33"/>
      <x:c r="G4664" s="33">
        <x:v>1</x:v>
      </x:c>
      <x:c r="H4664" s="33">
        <x:v>0</x:v>
      </x:c>
      <x:c r="I4664" s="33" t="s">
        <x:v>110</x:v>
      </x:c>
      <x:c r="J4664" s="33"/>
      <x:c r="K4664" s="33" t="s">
        <x:v>729</x:v>
      </x:c>
      <x:c r="L4664" s="33"/>
      <x:c r="M4664" s="33">
        <x:v>3734</x:v>
      </x:c>
      <x:c r="N4664" s="33"/>
      <x:c r="O4664" s="33" t="s">
        <x:v>101</x:v>
      </x:c>
      <x:c r="P4664" s="33"/>
      <x:c r="Q4664" s="33"/>
      <x:c r="R4664" s="33"/>
      <x:c r="S4664" s="33"/>
      <x:c r="T4664" s="33"/>
      <x:c r="U4664" s="33"/>
      <x:c r="V4664" s="33"/>
      <x:c r="W4664" s="33"/>
      <x:c r="X4664" s="33"/>
      <x:c r="Y4664" s="33"/>
      <x:c r="Z4664" s="33"/>
      <x:c r="AA4664" s="33"/>
      <x:c r="AB4664" s="33"/>
      <x:c r="AC4664" s="33"/>
      <x:c r="AD4664" s="33"/>
      <x:c r="AE4664" s="33"/>
      <x:c r="AF4664" s="33"/>
      <x:c r="AG4664" s="259">
        <x:v>1</x:v>
      </x:c>
      <x:c r="AH4664" s="33"/>
      <x:c r="AI4664" s="33">
        <x:v>1</x:v>
      </x:c>
      <x:c r="AJ4664" s="33" t="s">
        <x:v>730</x:v>
      </x:c>
      <x:c r="AK4664" s="33"/>
      <x:c r="AL4664" s="260"/>
      <x:c r="AM4664" s="260"/>
      <x:c r="AN4664" s="260"/>
      <x:c r="AO4664" s="260"/>
      <x:c r="AP4664" s="260"/>
      <x:c r="AQ4664" s="260"/>
      <x:c r="AR4664" s="33"/>
    </x:row>
    <x:row r="4665" spans="1:44">
      <x:c r="A4665" s="33">
        <x:v>459608</x:v>
      </x:c>
      <x:c r="B4665" s="33">
        <x:v>988</x:v>
      </x:c>
      <x:c r="C4665" s="33">
        <x:v>1.76666666666667</x:v>
      </x:c>
      <x:c r="D4665" s="33"/>
      <x:c r="E4665" s="33"/>
      <x:c r="F4665" s="33"/>
      <x:c r="G4665" s="33">
        <x:v>1</x:v>
      </x:c>
      <x:c r="H4665" s="33">
        <x:v>0</x:v>
      </x:c>
      <x:c r="I4665" s="33" t="s">
        <x:v>110</x:v>
      </x:c>
      <x:c r="J4665" s="33"/>
      <x:c r="K4665" s="33" t="s">
        <x:v>729</x:v>
      </x:c>
      <x:c r="L4665" s="33"/>
      <x:c r="M4665" s="33">
        <x:v>3734</x:v>
      </x:c>
      <x:c r="N4665" s="33"/>
      <x:c r="O4665" s="33" t="s">
        <x:v>101</x:v>
      </x:c>
      <x:c r="P4665" s="33"/>
      <x:c r="Q4665" s="33"/>
      <x:c r="R4665" s="33"/>
      <x:c r="S4665" s="33"/>
      <x:c r="T4665" s="33"/>
      <x:c r="U4665" s="33"/>
      <x:c r="V4665" s="33"/>
      <x:c r="W4665" s="33"/>
      <x:c r="X4665" s="33"/>
      <x:c r="Y4665" s="33"/>
      <x:c r="Z4665" s="33"/>
      <x:c r="AA4665" s="33"/>
      <x:c r="AB4665" s="33"/>
      <x:c r="AC4665" s="33"/>
      <x:c r="AD4665" s="33"/>
      <x:c r="AE4665" s="33"/>
      <x:c r="AF4665" s="33"/>
      <x:c r="AG4665" s="259">
        <x:v>1</x:v>
      </x:c>
      <x:c r="AH4665" s="33"/>
      <x:c r="AI4665" s="33">
        <x:v>1</x:v>
      </x:c>
      <x:c r="AJ4665" s="33" t="s">
        <x:v>731</x:v>
      </x:c>
      <x:c r="AK4665" s="33"/>
      <x:c r="AL4665" s="260"/>
      <x:c r="AM4665" s="260"/>
      <x:c r="AN4665" s="260"/>
      <x:c r="AO4665" s="260"/>
      <x:c r="AP4665" s="260"/>
      <x:c r="AQ4665" s="260"/>
      <x:c r="AR4665" s="33"/>
    </x:row>
    <x:row r="4666" spans="1:44">
      <x:c r="A4666" s="33">
        <x:v>459609</x:v>
      </x:c>
      <x:c r="B4666" s="33">
        <x:v>988</x:v>
      </x:c>
      <x:c r="C4666" s="33">
        <x:v>2</x:v>
      </x:c>
      <x:c r="D4666" s="33"/>
      <x:c r="E4666" s="33"/>
      <x:c r="F4666" s="33"/>
      <x:c r="G4666" s="33">
        <x:v>1</x:v>
      </x:c>
      <x:c r="H4666" s="33">
        <x:v>0</x:v>
      </x:c>
      <x:c r="I4666" s="33" t="s">
        <x:v>110</x:v>
      </x:c>
      <x:c r="J4666" s="33"/>
      <x:c r="K4666" s="33" t="s">
        <x:v>729</x:v>
      </x:c>
      <x:c r="L4666" s="33"/>
      <x:c r="M4666" s="33">
        <x:v>3734</x:v>
      </x:c>
      <x:c r="N4666" s="33"/>
      <x:c r="O4666" s="33" t="s">
        <x:v>101</x:v>
      </x:c>
      <x:c r="P4666" s="33"/>
      <x:c r="Q4666" s="33"/>
      <x:c r="R4666" s="33"/>
      <x:c r="S4666" s="33"/>
      <x:c r="T4666" s="33"/>
      <x:c r="U4666" s="33"/>
      <x:c r="V4666" s="33"/>
      <x:c r="W4666" s="33"/>
      <x:c r="X4666" s="33"/>
      <x:c r="Y4666" s="33"/>
      <x:c r="Z4666" s="33"/>
      <x:c r="AA4666" s="33"/>
      <x:c r="AB4666" s="33"/>
      <x:c r="AC4666" s="33"/>
      <x:c r="AD4666" s="33"/>
      <x:c r="AE4666" s="33"/>
      <x:c r="AF4666" s="33"/>
      <x:c r="AG4666" s="259">
        <x:v>1</x:v>
      </x:c>
      <x:c r="AH4666" s="33"/>
      <x:c r="AI4666" s="33">
        <x:v>1</x:v>
      </x:c>
      <x:c r="AJ4666" s="33" t="s">
        <x:v>731</x:v>
      </x:c>
      <x:c r="AK4666" s="33"/>
      <x:c r="AL4666" s="260"/>
      <x:c r="AM4666" s="260"/>
      <x:c r="AN4666" s="260"/>
      <x:c r="AO4666" s="260"/>
      <x:c r="AP4666" s="260"/>
      <x:c r="AQ4666" s="260"/>
      <x:c r="AR4666" s="33"/>
    </x:row>
    <x:row r="4667" spans="1:44">
      <x:c r="A4667" s="33">
        <x:v>459610</x:v>
      </x:c>
      <x:c r="B4667" s="33">
        <x:v>988</x:v>
      </x:c>
      <x:c r="C4667" s="33">
        <x:v>2.16666666666667</x:v>
      </x:c>
      <x:c r="D4667" s="33"/>
      <x:c r="E4667" s="33"/>
      <x:c r="F4667" s="33"/>
      <x:c r="G4667" s="33">
        <x:v>1</x:v>
      </x:c>
      <x:c r="H4667" s="33">
        <x:v>0</x:v>
      </x:c>
      <x:c r="I4667" s="33" t="s">
        <x:v>110</x:v>
      </x:c>
      <x:c r="J4667" s="33"/>
      <x:c r="K4667" s="33" t="s">
        <x:v>729</x:v>
      </x:c>
      <x:c r="L4667" s="33"/>
      <x:c r="M4667" s="33">
        <x:v>3734</x:v>
      </x:c>
      <x:c r="N4667" s="33"/>
      <x:c r="O4667" s="33" t="s">
        <x:v>101</x:v>
      </x:c>
      <x:c r="P4667" s="33"/>
      <x:c r="Q4667" s="33"/>
      <x:c r="R4667" s="33"/>
      <x:c r="S4667" s="33"/>
      <x:c r="T4667" s="33"/>
      <x:c r="U4667" s="33"/>
      <x:c r="V4667" s="33"/>
      <x:c r="W4667" s="33"/>
      <x:c r="X4667" s="33"/>
      <x:c r="Y4667" s="33"/>
      <x:c r="Z4667" s="33"/>
      <x:c r="AA4667" s="33"/>
      <x:c r="AB4667" s="33"/>
      <x:c r="AC4667" s="33"/>
      <x:c r="AD4667" s="33"/>
      <x:c r="AE4667" s="33"/>
      <x:c r="AF4667" s="33"/>
      <x:c r="AG4667" s="259">
        <x:v>1</x:v>
      </x:c>
      <x:c r="AH4667" s="33"/>
      <x:c r="AI4667" s="33">
        <x:v>1</x:v>
      </x:c>
      <x:c r="AJ4667" s="33" t="s">
        <x:v>730</x:v>
      </x:c>
      <x:c r="AK4667" s="33"/>
      <x:c r="AL4667" s="260"/>
      <x:c r="AM4667" s="260"/>
      <x:c r="AN4667" s="260"/>
      <x:c r="AO4667" s="260"/>
      <x:c r="AP4667" s="260"/>
      <x:c r="AQ4667" s="260"/>
      <x:c r="AR4667" s="33"/>
    </x:row>
    <x:row r="4668" spans="1:44">
      <x:c r="A4668" s="33">
        <x:v>459611</x:v>
      </x:c>
      <x:c r="B4668" s="33">
        <x:v>988</x:v>
      </x:c>
      <x:c r="C4668" s="33">
        <x:v>2.3</x:v>
      </x:c>
      <x:c r="D4668" s="33"/>
      <x:c r="E4668" s="33"/>
      <x:c r="F4668" s="33"/>
      <x:c r="G4668" s="33">
        <x:v>1</x:v>
      </x:c>
      <x:c r="H4668" s="33">
        <x:v>0</x:v>
      </x:c>
      <x:c r="I4668" s="33" t="s">
        <x:v>110</x:v>
      </x:c>
      <x:c r="J4668" s="33"/>
      <x:c r="K4668" s="33" t="s">
        <x:v>729</x:v>
      </x:c>
      <x:c r="L4668" s="33"/>
      <x:c r="M4668" s="33">
        <x:v>3734</x:v>
      </x:c>
      <x:c r="N4668" s="33"/>
      <x:c r="O4668" s="33" t="s">
        <x:v>101</x:v>
      </x:c>
      <x:c r="P4668" s="33"/>
      <x:c r="Q4668" s="33"/>
      <x:c r="R4668" s="33"/>
      <x:c r="S4668" s="33" t="s">
        <x:v>211</x:v>
      </x:c>
      <x:c r="T4668" s="33"/>
      <x:c r="U4668" s="33"/>
      <x:c r="V4668" s="33"/>
      <x:c r="W4668" s="33"/>
      <x:c r="X4668" s="33"/>
      <x:c r="Y4668" s="33"/>
      <x:c r="Z4668" s="33"/>
      <x:c r="AA4668" s="33"/>
      <x:c r="AB4668" s="33"/>
      <x:c r="AC4668" s="33"/>
      <x:c r="AD4668" s="33"/>
      <x:c r="AE4668" s="33"/>
      <x:c r="AF4668" s="33"/>
      <x:c r="AG4668" s="259">
        <x:v>1</x:v>
      </x:c>
      <x:c r="AH4668" s="33"/>
      <x:c r="AI4668" s="33">
        <x:v>1</x:v>
      </x:c>
      <x:c r="AJ4668" s="33" t="s">
        <x:v>732</x:v>
      </x:c>
      <x:c r="AK4668" s="33"/>
      <x:c r="AL4668" s="260"/>
      <x:c r="AM4668" s="260"/>
      <x:c r="AN4668" s="260"/>
      <x:c r="AO4668" s="260"/>
      <x:c r="AP4668" s="260"/>
      <x:c r="AQ4668" s="260"/>
      <x:c r="AR4668" s="33"/>
    </x:row>
    <x:row r="4669" spans="1:44">
      <x:c r="A4669" s="33">
        <x:v>459612</x:v>
      </x:c>
      <x:c r="B4669" s="33">
        <x:v>988</x:v>
      </x:c>
      <x:c r="C4669" s="33">
        <x:f>88/30</x:f>
        <x:v>2.93333333333333</x:v>
      </x:c>
      <x:c r="D4669" s="33"/>
      <x:c r="E4669" s="33"/>
      <x:c r="F4669" s="33"/>
      <x:c r="G4669" s="33">
        <x:v>4</x:v>
      </x:c>
      <x:c r="H4669" s="33">
        <x:v>0</x:v>
      </x:c>
      <x:c r="I4669" s="33" t="s">
        <x:v>107</x:v>
      </x:c>
      <x:c r="J4669" s="33"/>
      <x:c r="K4669" s="33"/>
      <x:c r="L4669" s="33"/>
      <x:c r="M4669" s="33"/>
      <x:c r="N4669" s="33"/>
      <x:c r="O4669" s="33"/>
      <x:c r="P4669" s="33"/>
      <x:c r="Q4669" s="33"/>
      <x:c r="R4669" s="33"/>
      <x:c r="S4669" s="33" t="s">
        <x:v>123</x:v>
      </x:c>
      <x:c r="T4669" s="33"/>
      <x:c r="U4669" s="33"/>
      <x:c r="V4669" s="33"/>
      <x:c r="W4669" s="33"/>
      <x:c r="X4669" s="33"/>
      <x:c r="Y4669" s="33"/>
      <x:c r="Z4669" s="33"/>
      <x:c r="AA4669" s="33"/>
      <x:c r="AB4669" s="33"/>
      <x:c r="AC4669" s="33"/>
      <x:c r="AD4669" s="33"/>
      <x:c r="AE4669" s="33"/>
      <x:c r="AF4669" s="33"/>
      <x:c r="AG4669" s="259"/>
      <x:c r="AH4669" s="33"/>
      <x:c r="AI4669" s="33">
        <x:v>1</x:v>
      </x:c>
      <x:c r="AJ4669" s="33" t="s">
        <x:v>732</x:v>
      </x:c>
      <x:c r="AK4669" s="33"/>
      <x:c r="AL4669" s="260"/>
      <x:c r="AM4669" s="260"/>
      <x:c r="AN4669" s="260"/>
      <x:c r="AO4669" s="260"/>
      <x:c r="AP4669" s="260"/>
      <x:c r="AQ4669" s="260"/>
      <x:c r="AR4669" s="33"/>
    </x:row>
    <x:row r="4670" spans="1:44">
      <x:c r="A4670" s="33">
        <x:v>459613</x:v>
      </x:c>
      <x:c r="B4670" s="33">
        <x:v>988</x:v>
      </x:c>
      <x:c r="C4670" s="33">
        <x:f>90/30</x:f>
        <x:v>3</x:v>
      </x:c>
      <x:c r="D4670" s="33">
        <x:v>1</x:v>
      </x:c>
      <x:c r="E4670" s="33"/>
      <x:c r="F4670" s="33"/>
      <x:c r="G4670" s="33"/>
      <x:c r="H4670" s="33"/>
      <x:c r="I4670" s="33" t="s">
        <x:v>107</x:v>
      </x:c>
      <x:c r="J4670" s="33"/>
      <x:c r="K4670" s="33"/>
      <x:c r="L4670" s="33"/>
      <x:c r="M4670" s="33"/>
      <x:c r="N4670" s="33"/>
      <x:c r="O4670" s="33"/>
      <x:c r="P4670" s="33"/>
      <x:c r="Q4670" s="33"/>
      <x:c r="R4670" s="33"/>
      <x:c r="S4670" s="33" t="s">
        <x:v>733</x:v>
      </x:c>
      <x:c r="T4670" s="33"/>
      <x:c r="U4670" s="33"/>
      <x:c r="V4670" s="33"/>
      <x:c r="W4670" s="33"/>
      <x:c r="X4670" s="33"/>
      <x:c r="Y4670" s="33"/>
      <x:c r="Z4670" s="33"/>
      <x:c r="AA4670" s="33"/>
      <x:c r="AB4670" s="33"/>
      <x:c r="AC4670" s="33"/>
      <x:c r="AD4670" s="33"/>
      <x:c r="AE4670" s="33"/>
      <x:c r="AF4670" s="33"/>
      <x:c r="AG4670" s="259">
        <x:v>2</x:v>
      </x:c>
      <x:c r="AH4670" s="33"/>
      <x:c r="AI4670" s="33">
        <x:v>1</x:v>
      </x:c>
      <x:c r="AJ4670" s="33"/>
      <x:c r="AK4670" s="33"/>
      <x:c r="AL4670" s="260"/>
      <x:c r="AM4670" s="260"/>
      <x:c r="AN4670" s="260"/>
      <x:c r="AO4670" s="260"/>
      <x:c r="AP4670" s="260"/>
      <x:c r="AQ4670" s="260"/>
      <x:c r="AR4670" s="33"/>
    </x:row>
    <x:row r="4671" spans="1:43" s="3" customFormat="1">
      <x:c r="A4671" s="3">
        <x:v>459701</x:v>
      </x:c>
      <x:c r="B4671" s="3">
        <x:v>980</x:v>
      </x:c>
      <x:c r="C4671" s="3">
        <x:v>0.553333333333333</x:v>
      </x:c>
      <x:c r="G4671" s="3">
        <x:v>2</x:v>
      </x:c>
      <x:c r="I4671" s="3" t="s">
        <x:v>103</x:v>
      </x:c>
      <x:c r="M4671" s="3">
        <x:v>3706</x:v>
      </x:c>
      <x:c r="O4671" s="33" t="s">
        <x:v>101</x:v>
      </x:c>
      <x:c r="AG4671" s="108">
        <x:v>2</x:v>
      </x:c>
      <x:c r="AL4671" s="172"/>
      <x:c r="AM4671" s="172"/>
      <x:c r="AN4671" s="172"/>
      <x:c r="AO4671" s="172"/>
      <x:c r="AP4671" s="172"/>
      <x:c r="AQ4671" s="172"/>
    </x:row>
    <x:row r="4672" spans="1:43" s="3" customFormat="1">
      <x:c r="A4672" s="3">
        <x:v>459702</x:v>
      </x:c>
      <x:c r="B4672" s="3">
        <x:v>980</x:v>
      </x:c>
      <x:c r="C4672" s="3">
        <x:v>0.853333333333333</x:v>
      </x:c>
      <x:c r="G4672" s="3">
        <x:v>3</x:v>
      </x:c>
      <x:c r="I4672" s="3" t="s">
        <x:v>104</x:v>
      </x:c>
      <x:c r="M4672" s="3">
        <x:v>3706</x:v>
      </x:c>
      <x:c r="O4672" s="33" t="s">
        <x:v>101</x:v>
      </x:c>
      <x:c r="AG4672" s="108">
        <x:v>2</x:v>
      </x:c>
      <x:c r="AL4672" s="172"/>
      <x:c r="AM4672" s="172"/>
      <x:c r="AN4672" s="172"/>
      <x:c r="AO4672" s="172"/>
      <x:c r="AP4672" s="172"/>
      <x:c r="AQ4672" s="172"/>
    </x:row>
    <x:row r="4673" spans="1:43" s="3" customFormat="1">
      <x:c r="A4673" s="3">
        <x:v>459703</x:v>
      </x:c>
      <x:c r="B4673" s="3">
        <x:v>980</x:v>
      </x:c>
      <x:c r="C4673" s="3">
        <x:v>1.46666666666667</x:v>
      </x:c>
      <x:c r="G4673" s="3">
        <x:v>4</x:v>
      </x:c>
      <x:c r="I4673" s="3" t="s">
        <x:v>102</x:v>
      </x:c>
      <x:c r="M4673" s="3">
        <x:v>3706</x:v>
      </x:c>
      <x:c r="O4673" s="33" t="s">
        <x:v>101</x:v>
      </x:c>
      <x:c r="AG4673" s="108">
        <x:v>2</x:v>
      </x:c>
      <x:c r="AL4673" s="172"/>
      <x:c r="AM4673" s="172"/>
      <x:c r="AN4673" s="172"/>
      <x:c r="AO4673" s="172"/>
      <x:c r="AP4673" s="172"/>
      <x:c r="AQ4673" s="172"/>
    </x:row>
    <x:row r="4674" spans="1:43" s="3" customFormat="1">
      <x:c r="A4674" s="3">
        <x:v>459704</x:v>
      </x:c>
      <x:c r="B4674" s="3">
        <x:v>981</x:v>
      </x:c>
      <x:c r="C4674" s="3">
        <x:v>1.13333333333333</x:v>
      </x:c>
      <x:c r="G4674" s="3">
        <x:v>4</x:v>
      </x:c>
      <x:c r="I4674" s="3" t="s">
        <x:v>100</x:v>
      </x:c>
      <x:c r="K4674" s="299" t="s">
        <x:v>734</x:v>
      </x:c>
      <x:c r="M4674" s="3">
        <x:v>3708</x:v>
      </x:c>
      <x:c r="O4674" s="33" t="s">
        <x:v>101</x:v>
      </x:c>
      <x:c r="AG4674" s="108">
        <x:v>2</x:v>
      </x:c>
      <x:c r="AJ4674" s="3" t="s">
        <x:v>735</x:v>
      </x:c>
      <x:c r="AL4674" s="172"/>
      <x:c r="AM4674" s="172"/>
      <x:c r="AN4674" s="172"/>
      <x:c r="AO4674" s="172"/>
      <x:c r="AP4674" s="172"/>
      <x:c r="AQ4674" s="172"/>
    </x:row>
    <x:row r="4675" spans="1:43" s="3" customFormat="1">
      <x:c r="A4675" s="3">
        <x:v>459705</x:v>
      </x:c>
      <x:c r="B4675" s="3">
        <x:v>981</x:v>
      </x:c>
      <x:c r="C4675" s="3">
        <x:v>3.3</x:v>
      </x:c>
      <x:c r="G4675" s="3">
        <x:v>5</x:v>
      </x:c>
      <x:c r="I4675" s="3" t="s">
        <x:v>112</x:v>
      </x:c>
      <x:c r="J4675" s="3">
        <x:v>0.2</x:v>
      </x:c>
      <x:c r="K4675" s="299" t="s">
        <x:v>736</x:v>
      </x:c>
      <x:c r="M4675" s="3">
        <x:v>3709</x:v>
      </x:c>
      <x:c r="O4675" s="33" t="s">
        <x:v>101</x:v>
      </x:c>
      <x:c r="AG4675" s="108">
        <x:v>2</x:v>
      </x:c>
      <x:c r="AL4675" s="172"/>
      <x:c r="AM4675" s="172"/>
      <x:c r="AN4675" s="172"/>
      <x:c r="AO4675" s="172"/>
      <x:c r="AP4675" s="172"/>
      <x:c r="AQ4675" s="172"/>
    </x:row>
    <x:row r="4676" spans="1:43" s="3" customFormat="1">
      <x:c r="A4676" s="3">
        <x:v>459706</x:v>
      </x:c>
      <x:c r="B4676" s="3">
        <x:v>982</x:v>
      </x:c>
      <x:c r="C4676" s="3">
        <x:v>0.41</x:v>
      </x:c>
      <x:c r="G4676" s="3">
        <x:v>2</x:v>
      </x:c>
      <x:c r="I4676" s="3" t="s">
        <x:v>100</x:v>
      </x:c>
      <x:c r="K4676" s="299" t="s">
        <x:v>737</x:v>
      </x:c>
      <x:c r="M4676" s="33">
        <x:v>3711</x:v>
      </x:c>
      <x:c r="O4676" s="33" t="s">
        <x:v>101</x:v>
      </x:c>
      <x:c r="S4676" s="6" t="s">
        <x:v>738</x:v>
      </x:c>
      <x:c r="T4676" s="6">
        <x:v>2.5</x:v>
      </x:c>
      <x:c r="AG4676" s="108">
        <x:v>2</x:v>
      </x:c>
      <x:c r="AI4676" s="3">
        <x:v>1</x:v>
      </x:c>
      <x:c r="AJ4676" s="3" t="s">
        <x:v>504</x:v>
      </x:c>
      <x:c r="AL4676" s="172"/>
      <x:c r="AM4676" s="172"/>
      <x:c r="AN4676" s="172"/>
      <x:c r="AO4676" s="172"/>
      <x:c r="AP4676" s="172"/>
      <x:c r="AQ4676" s="172"/>
    </x:row>
    <x:row r="4677" spans="1:43" s="3" customFormat="1" ht="13" customHeight="1">
      <x:c r="A4677" s="3">
        <x:v>459708</x:v>
      </x:c>
      <x:c r="B4677" s="3">
        <x:v>982</x:v>
      </x:c>
      <x:c r="C4677" s="3">
        <x:v>1.35333333333333</x:v>
      </x:c>
      <x:c r="G4677" s="3">
        <x:v>3</x:v>
      </x:c>
      <x:c r="I4677" s="3" t="s">
        <x:v>102</x:v>
      </x:c>
      <x:c r="K4677" s="299" t="s">
        <x:v>739</x:v>
      </x:c>
      <x:c r="M4677" s="33">
        <x:v>3712</x:v>
      </x:c>
      <x:c r="O4677" s="33" t="s">
        <x:v>101</x:v>
      </x:c>
      <x:c r="S4677" s="6"/>
      <x:c r="T4677" s="6"/>
      <x:c r="AG4677" s="108">
        <x:v>2</x:v>
      </x:c>
      <x:c r="AI4677" s="3">
        <x:v>1</x:v>
      </x:c>
      <x:c r="AJ4677" s="3" t="s">
        <x:v>667</x:v>
      </x:c>
      <x:c r="AL4677" s="172"/>
      <x:c r="AM4677" s="172"/>
      <x:c r="AN4677" s="172"/>
      <x:c r="AO4677" s="172"/>
      <x:c r="AP4677" s="172"/>
      <x:c r="AQ4677" s="172"/>
    </x:row>
    <x:row r="4678" spans="1:43" s="3" customFormat="1">
      <x:c r="A4678" s="3">
        <x:v>459709</x:v>
      </x:c>
      <x:c r="B4678" s="3">
        <x:v>982</x:v>
      </x:c>
      <x:c r="C4678" s="3">
        <x:v>2.15</x:v>
      </x:c>
      <x:c r="G4678" s="3">
        <x:v>4</x:v>
      </x:c>
      <x:c r="I4678" s="3" t="s">
        <x:v>102</x:v>
      </x:c>
      <x:c r="K4678" s="299" t="s">
        <x:v>740</x:v>
      </x:c>
      <x:c r="M4678" s="33">
        <x:v>3713</x:v>
      </x:c>
      <x:c r="O4678" s="33" t="s">
        <x:v>101</x:v>
      </x:c>
      <x:c r="S4678" s="6"/>
      <x:c r="T4678" s="6"/>
      <x:c r="AG4678" s="108">
        <x:v>2</x:v>
      </x:c>
      <x:c r="AI4678" s="3">
        <x:v>1</x:v>
      </x:c>
      <x:c r="AJ4678" s="3" t="s">
        <x:v>688</x:v>
      </x:c>
      <x:c r="AL4678" s="172"/>
      <x:c r="AM4678" s="172"/>
      <x:c r="AN4678" s="172"/>
      <x:c r="AO4678" s="172"/>
      <x:c r="AP4678" s="172"/>
      <x:c r="AQ4678" s="172"/>
    </x:row>
    <x:row r="4679" spans="1:43" s="3" customFormat="1">
      <x:c r="A4679" s="3">
        <x:v>459710</x:v>
      </x:c>
      <x:c r="B4679" s="3">
        <x:v>982</x:v>
      </x:c>
      <x:c r="C4679" s="3">
        <x:v>3.23333333333333</x:v>
      </x:c>
      <x:c r="G4679" s="3">
        <x:v>5</x:v>
      </x:c>
      <x:c r="I4679" s="3" t="s">
        <x:v>110</x:v>
      </x:c>
      <x:c r="J4679" s="3">
        <x:v>0.65</x:v>
      </x:c>
      <x:c r="K4679" s="299" t="s">
        <x:v>741</x:v>
      </x:c>
      <x:c r="M4679" s="33">
        <x:v>3714</x:v>
      </x:c>
      <x:c r="O4679" s="33" t="s">
        <x:v>101</x:v>
      </x:c>
      <x:c r="AG4679" s="108">
        <x:v>2</x:v>
      </x:c>
      <x:c r="AL4679" s="172"/>
      <x:c r="AM4679" s="172"/>
      <x:c r="AN4679" s="172"/>
      <x:c r="AO4679" s="172"/>
      <x:c r="AP4679" s="172"/>
      <x:c r="AQ4679" s="172"/>
    </x:row>
    <x:row r="4680" spans="1:43" s="3" customFormat="1">
      <x:c r="A4680" s="3">
        <x:v>459711</x:v>
      </x:c>
      <x:c r="B4680" s="3">
        <x:v>983</x:v>
      </x:c>
      <x:c r="C4680" s="3">
        <x:v>1.1</x:v>
      </x:c>
      <x:c r="G4680" s="3">
        <x:v>6</x:v>
      </x:c>
      <x:c r="I4680" s="3" t="s">
        <x:v>103</x:v>
      </x:c>
      <x:c r="K4680" s="300" t="s">
        <x:v>742</x:v>
      </x:c>
      <x:c r="M4680" s="3">
        <x:v>3716</x:v>
      </x:c>
      <x:c r="O4680" s="33" t="s">
        <x:v>101</x:v>
      </x:c>
      <x:c r="AG4680" s="108">
        <x:v>2</x:v>
      </x:c>
      <x:c r="AL4680" s="172"/>
      <x:c r="AM4680" s="172"/>
      <x:c r="AN4680" s="172"/>
      <x:c r="AO4680" s="172"/>
      <x:c r="AP4680" s="172"/>
      <x:c r="AQ4680" s="172"/>
    </x:row>
    <x:row r="4681" spans="1:43" s="3" customFormat="1">
      <x:c r="A4681" s="3">
        <x:v>459712</x:v>
      </x:c>
      <x:c r="B4681" s="3">
        <x:v>984</x:v>
      </x:c>
      <x:c r="C4681" s="3">
        <x:v>0.966666666666667</x:v>
      </x:c>
      <x:c r="G4681" s="3">
        <x:v>3</x:v>
      </x:c>
      <x:c r="I4681" s="3" t="s">
        <x:v>102</x:v>
      </x:c>
      <x:c r="K4681" s="299" t="s">
        <x:v>743</x:v>
      </x:c>
      <x:c r="M4681" s="3">
        <x:v>3718</x:v>
      </x:c>
      <x:c r="O4681" s="33" t="s">
        <x:v>101</x:v>
      </x:c>
      <x:c r="AG4681" s="108">
        <x:v>2</x:v>
      </x:c>
      <x:c r="AH4681" s="3" t="s">
        <x:v>580</x:v>
      </x:c>
      <x:c r="AL4681" s="172"/>
      <x:c r="AM4681" s="172"/>
      <x:c r="AN4681" s="172"/>
      <x:c r="AO4681" s="172"/>
      <x:c r="AP4681" s="172"/>
      <x:c r="AQ4681" s="172"/>
    </x:row>
    <x:row r="4682" spans="1:43" s="3" customFormat="1">
      <x:c r="A4682" s="3">
        <x:v>459713</x:v>
      </x:c>
      <x:c r="B4682" s="3">
        <x:v>984</x:v>
      </x:c>
      <x:c r="C4682" s="3">
        <x:v>1.5</x:v>
      </x:c>
      <x:c r="G4682" s="3">
        <x:v>4</x:v>
      </x:c>
      <x:c r="I4682" s="3" t="s">
        <x:v>744</x:v>
      </x:c>
      <x:c r="K4682" s="299"/>
      <x:c r="M4682" s="3">
        <x:v>3719</x:v>
      </x:c>
      <x:c r="O4682" s="33" t="s">
        <x:v>101</x:v>
      </x:c>
      <x:c r="AG4682" s="108">
        <x:v>1</x:v>
      </x:c>
      <x:c r="AL4682" s="172"/>
      <x:c r="AM4682" s="172"/>
      <x:c r="AN4682" s="172"/>
      <x:c r="AO4682" s="172"/>
      <x:c r="AP4682" s="172"/>
      <x:c r="AQ4682" s="172"/>
    </x:row>
    <x:row r="4683" spans="1:43" s="3" customFormat="1">
      <x:c r="A4683" s="3">
        <x:v>459714</x:v>
      </x:c>
      <x:c r="B4683" s="3">
        <x:v>984</x:v>
      </x:c>
      <x:c r="C4683" s="3">
        <x:v>1.63333333333333</x:v>
      </x:c>
      <x:c r="G4683" s="3">
        <x:v>5</x:v>
      </x:c>
      <x:c r="I4683" s="3" t="s">
        <x:v>745</x:v>
      </x:c>
      <x:c r="K4683" s="299"/>
      <x:c r="M4683" s="3">
        <x:v>3719</x:v>
      </x:c>
      <x:c r="O4683" s="33" t="s">
        <x:v>101</x:v>
      </x:c>
      <x:c r="AG4683" s="108">
        <x:v>2</x:v>
      </x:c>
      <x:c r="AL4683" s="172"/>
      <x:c r="AM4683" s="172"/>
      <x:c r="AN4683" s="172"/>
      <x:c r="AO4683" s="172"/>
      <x:c r="AP4683" s="172"/>
      <x:c r="AQ4683" s="172"/>
    </x:row>
    <x:row r="4684" spans="1:43" s="3" customFormat="1">
      <x:c r="A4684" s="3">
        <x:v>459715</x:v>
      </x:c>
      <x:c r="B4684" s="3">
        <x:v>984</x:v>
      </x:c>
      <x:c r="C4684" s="3">
        <x:v>1.9</x:v>
      </x:c>
      <x:c r="G4684" s="3">
        <x:v>5</x:v>
      </x:c>
      <x:c r="I4684" s="3" t="s">
        <x:v>746</x:v>
      </x:c>
      <x:c r="K4684" s="299"/>
      <x:c r="M4684" s="3">
        <x:v>3719</x:v>
      </x:c>
      <x:c r="O4684" s="33" t="s">
        <x:v>101</x:v>
      </x:c>
      <x:c r="AG4684" s="108">
        <x:v>1</x:v>
      </x:c>
      <x:c r="AL4684" s="172"/>
      <x:c r="AM4684" s="172"/>
      <x:c r="AN4684" s="172"/>
      <x:c r="AO4684" s="172"/>
      <x:c r="AP4684" s="172"/>
      <x:c r="AQ4684" s="172"/>
    </x:row>
    <x:row r="4685" spans="1:43" s="3" customFormat="1">
      <x:c r="A4685" s="3">
        <x:v>459716</x:v>
      </x:c>
      <x:c r="B4685" s="3">
        <x:v>984</x:v>
      </x:c>
      <x:c r="C4685" s="3">
        <x:v>2.13333333333333</x:v>
      </x:c>
      <x:c r="G4685" s="3">
        <x:v>6</x:v>
      </x:c>
      <x:c r="I4685" s="3" t="s">
        <x:v>747</x:v>
      </x:c>
      <x:c r="K4685" s="299"/>
      <x:c r="O4685" s="33"/>
      <x:c r="AG4685" s="108">
        <x:v>2</x:v>
      </x:c>
      <x:c r="AL4685" s="172"/>
      <x:c r="AM4685" s="172"/>
      <x:c r="AN4685" s="172"/>
      <x:c r="AO4685" s="172"/>
      <x:c r="AP4685" s="172"/>
      <x:c r="AQ4685" s="172"/>
    </x:row>
    <x:row r="4686" spans="1:43" s="3" customFormat="1">
      <x:c r="A4686" s="3">
        <x:v>459717</x:v>
      </x:c>
      <x:c r="B4686" s="3">
        <x:v>984</x:v>
      </x:c>
      <x:c r="C4686" s="3">
        <x:v>2.3</x:v>
      </x:c>
      <x:c r="G4686" s="3">
        <x:v>6</x:v>
      </x:c>
      <x:c r="I4686" s="3" t="s">
        <x:v>746</x:v>
      </x:c>
      <x:c r="K4686" s="299"/>
      <x:c r="O4686" s="33"/>
      <x:c r="AG4686" s="108">
        <x:v>1</x:v>
      </x:c>
      <x:c r="AL4686" s="172"/>
      <x:c r="AM4686" s="172"/>
      <x:c r="AN4686" s="172"/>
      <x:c r="AO4686" s="172"/>
      <x:c r="AP4686" s="172"/>
      <x:c r="AQ4686" s="172"/>
    </x:row>
    <x:row r="4687" spans="1:43" s="3" customFormat="1">
      <x:c r="A4687" s="3">
        <x:v>459718</x:v>
      </x:c>
      <x:c r="B4687" s="3">
        <x:v>984</x:v>
      </x:c>
      <x:c r="C4687" s="3">
        <x:v>2.5</x:v>
      </x:c>
      <x:c r="G4687" s="3">
        <x:v>7</x:v>
      </x:c>
      <x:c r="I4687" s="3" t="s">
        <x:v>748</x:v>
      </x:c>
      <x:c r="K4687" s="299"/>
      <x:c r="O4687" s="33"/>
      <x:c r="AG4687" s="108">
        <x:v>2</x:v>
      </x:c>
      <x:c r="AL4687" s="172"/>
      <x:c r="AM4687" s="172"/>
      <x:c r="AN4687" s="172"/>
      <x:c r="AO4687" s="172"/>
      <x:c r="AP4687" s="172"/>
      <x:c r="AQ4687" s="172"/>
    </x:row>
    <x:row r="4688" spans="1:43" s="3" customFormat="1">
      <x:c r="A4688" s="3">
        <x:v>459719</x:v>
      </x:c>
      <x:c r="B4688" s="3">
        <x:v>985</x:v>
      </x:c>
      <x:c r="C4688" s="3">
        <x:v>8.03333333333333</x:v>
      </x:c>
      <x:c r="G4688" s="3">
        <x:v>7</x:v>
      </x:c>
      <x:c r="I4688" s="3" t="s">
        <x:v>102</x:v>
      </x:c>
      <x:c r="K4688" s="300"/>
      <x:c r="O4688" s="33"/>
      <x:c r="AG4688" s="108"/>
      <x:c r="AJ4688" s="3" t="s">
        <x:v>749</x:v>
      </x:c>
      <x:c r="AL4688" s="172"/>
      <x:c r="AM4688" s="172"/>
      <x:c r="AN4688" s="172"/>
      <x:c r="AO4688" s="172"/>
      <x:c r="AP4688" s="172"/>
      <x:c r="AQ4688" s="172"/>
    </x:row>
    <x:row r="4689" spans="1:43" s="3" customFormat="1">
      <x:c r="A4689" s="3">
        <x:v>459720</x:v>
      </x:c>
      <x:c r="B4689" s="3">
        <x:v>985</x:v>
      </x:c>
      <x:c r="C4689" s="3">
        <x:v>8.5</x:v>
      </x:c>
      <x:c r="G4689" s="3">
        <x:v>8</x:v>
      </x:c>
      <x:c r="I4689" s="3" t="s">
        <x:v>112</x:v>
      </x:c>
      <x:c r="J4689" s="3">
        <x:v>0.2</x:v>
      </x:c>
      <x:c r="K4689" s="127"/>
      <x:c r="M4689" s="3">
        <x:v>3728</x:v>
      </x:c>
      <x:c r="O4689" s="33" t="s">
        <x:v>101</x:v>
      </x:c>
      <x:c r="AG4689" s="108"/>
      <x:c r="AL4689" s="172"/>
      <x:c r="AM4689" s="172"/>
      <x:c r="AN4689" s="172"/>
      <x:c r="AO4689" s="172"/>
      <x:c r="AP4689" s="172"/>
      <x:c r="AQ4689" s="172"/>
    </x:row>
    <x:row r="4690" spans="1:43" s="3" customFormat="1">
      <x:c r="A4690" s="3">
        <x:v>459721</x:v>
      </x:c>
      <x:c r="B4690" s="3">
        <x:v>986</x:v>
      </x:c>
      <x:c r="C4690" s="3">
        <x:v>6.35</x:v>
      </x:c>
      <x:c r="G4690" s="3">
        <x:v>6</x:v>
      </x:c>
      <x:c r="I4690" s="3" t="s">
        <x:v>103</x:v>
      </x:c>
      <x:c r="K4690" s="299" t="s">
        <x:v>750</x:v>
      </x:c>
      <x:c r="O4690" s="33"/>
      <x:c r="AG4690" s="108"/>
      <x:c r="AJ4690" s="3" t="s">
        <x:v>647</x:v>
      </x:c>
      <x:c r="AL4690" s="172"/>
      <x:c r="AM4690" s="172"/>
      <x:c r="AN4690" s="172"/>
      <x:c r="AO4690" s="172"/>
      <x:c r="AP4690" s="172"/>
      <x:c r="AQ4690" s="172"/>
    </x:row>
    <x:row r="4691" spans="1:43" s="3" customFormat="1">
      <x:c r="A4691" s="3">
        <x:v>459722</x:v>
      </x:c>
      <x:c r="B4691" s="3">
        <x:v>986</x:v>
      </x:c>
      <x:c r="C4691" s="3">
        <x:v>7.06666666666667</x:v>
      </x:c>
      <x:c r="G4691" s="3">
        <x:v>7</x:v>
      </x:c>
      <x:c r="I4691" s="3" t="s">
        <x:v>104</x:v>
      </x:c>
      <x:c r="K4691" s="299" t="s">
        <x:v>751</x:v>
      </x:c>
      <x:c r="O4691" s="33"/>
      <x:c r="AG4691" s="108"/>
      <x:c r="AJ4691" s="3" t="s">
        <x:v>752</x:v>
      </x:c>
      <x:c r="AL4691" s="172"/>
      <x:c r="AM4691" s="172"/>
      <x:c r="AN4691" s="172"/>
      <x:c r="AO4691" s="172"/>
      <x:c r="AP4691" s="172"/>
      <x:c r="AQ4691" s="172"/>
    </x:row>
    <x:row r="4692" spans="1:43" s="3" customFormat="1">
      <x:c r="A4692" s="3">
        <x:v>459723</x:v>
      </x:c>
      <x:c r="B4692" s="3">
        <x:v>986</x:v>
      </x:c>
      <x:c r="C4692" s="3">
        <x:v>9.8</x:v>
      </x:c>
      <x:c r="G4692" s="3">
        <x:v>8</x:v>
      </x:c>
      <x:c r="I4692" s="3" t="s">
        <x:v>100</x:v>
      </x:c>
      <x:c r="K4692" s="127"/>
      <x:c r="O4692" s="33"/>
      <x:c r="AG4692" s="108"/>
      <x:c r="AL4692" s="172"/>
      <x:c r="AM4692" s="172"/>
      <x:c r="AN4692" s="172"/>
      <x:c r="AO4692" s="172"/>
      <x:c r="AP4692" s="172"/>
      <x:c r="AQ4692" s="172"/>
    </x:row>
    <x:row r="4693" spans="1:43" s="3" customFormat="1">
      <x:c r="A4693" s="3">
        <x:v>459724</x:v>
      </x:c>
      <x:c r="B4693" s="3">
        <x:v>986</x:v>
      </x:c>
      <x:c r="C4693" s="3">
        <x:v>10.5333333333333</x:v>
      </x:c>
      <x:c r="G4693" s="3">
        <x:v>9</x:v>
      </x:c>
      <x:c r="I4693" s="3" t="s">
        <x:v>112</x:v>
      </x:c>
      <x:c r="J4693" s="3">
        <x:v>0.2</x:v>
      </x:c>
      <x:c r="K4693" s="127"/>
      <x:c r="M4693" s="3">
        <x:v>3721</x:v>
      </x:c>
      <x:c r="O4693" s="33" t="s">
        <x:v>300</x:v>
      </x:c>
      <x:c r="AG4693" s="108"/>
      <x:c r="AL4693" s="172"/>
      <x:c r="AM4693" s="172"/>
      <x:c r="AN4693" s="172"/>
      <x:c r="AO4693" s="172"/>
      <x:c r="AP4693" s="172"/>
      <x:c r="AQ4693" s="172"/>
    </x:row>
    <x:row r="4694" spans="1:43" s="3" customFormat="1">
      <x:c r="A4694" s="3">
        <x:v>459725</x:v>
      </x:c>
      <x:c r="B4694" s="3">
        <x:v>987</x:v>
      </x:c>
      <x:c r="C4694" s="3">
        <x:v>8.03333333333333</x:v>
      </x:c>
      <x:c r="G4694" s="3">
        <x:v>6</x:v>
      </x:c>
      <x:c r="I4694" s="3" t="s">
        <x:v>102</x:v>
      </x:c>
      <x:c r="K4694" s="299" t="s">
        <x:v>753</x:v>
      </x:c>
      <x:c r="O4694" s="33"/>
      <x:c r="AG4694" s="108"/>
      <x:c r="AL4694" s="172"/>
      <x:c r="AM4694" s="172"/>
      <x:c r="AN4694" s="172"/>
      <x:c r="AO4694" s="172"/>
      <x:c r="AP4694" s="172"/>
      <x:c r="AQ4694" s="172"/>
    </x:row>
    <x:row r="4695" spans="1:43" s="3" customFormat="1">
      <x:c r="A4695" s="3">
        <x:v>459726</x:v>
      </x:c>
      <x:c r="B4695" s="3">
        <x:v>987</x:v>
      </x:c>
      <x:c r="C4695" s="3">
        <x:v>9.9</x:v>
      </x:c>
      <x:c r="G4695" s="3">
        <x:v>7</x:v>
      </x:c>
      <x:c r="I4695" s="3" t="s">
        <x:v>100</x:v>
      </x:c>
      <x:c r="K4695" s="299" t="s">
        <x:v>754</x:v>
      </x:c>
      <x:c r="O4695" s="33"/>
      <x:c r="AG4695" s="108"/>
      <x:c r="AJ4695" s="3" t="s">
        <x:v>621</x:v>
      </x:c>
      <x:c r="AL4695" s="172"/>
      <x:c r="AM4695" s="172"/>
      <x:c r="AN4695" s="172"/>
      <x:c r="AO4695" s="172"/>
      <x:c r="AP4695" s="172"/>
      <x:c r="AQ4695" s="172"/>
    </x:row>
    <x:row r="4696" spans="1:43" s="3" customFormat="1">
      <x:c r="A4696" s="3">
        <x:v>459727</x:v>
      </x:c>
      <x:c r="B4696" s="3">
        <x:v>987</x:v>
      </x:c>
      <x:c r="C4696" s="3">
        <x:v>11.2333333333333</x:v>
      </x:c>
      <x:c r="G4696" s="3">
        <x:v>8</x:v>
      </x:c>
      <x:c r="I4696" s="3" t="s">
        <x:v>100</x:v>
      </x:c>
      <x:c r="O4696" s="33"/>
      <x:c r="AG4696" s="108"/>
      <x:c r="AJ4696" s="3" t="s">
        <x:v>726</x:v>
      </x:c>
      <x:c r="AL4696" s="172"/>
      <x:c r="AM4696" s="172"/>
      <x:c r="AN4696" s="172"/>
      <x:c r="AO4696" s="172"/>
      <x:c r="AP4696" s="172"/>
      <x:c r="AQ4696" s="172"/>
    </x:row>
    <x:row r="4697" spans="1:43">
      <x:c r="A4697" s="3">
        <x:v>459728</x:v>
      </x:c>
      <x:c r="B4697" s="3">
        <x:v>987</x:v>
      </x:c>
      <x:c r="C4697" s="3">
        <x:v>13.0666666666667</x:v>
      </x:c>
      <x:c r="G4697" s="3">
        <x:v>9</x:v>
      </x:c>
      <x:c r="I4697" s="3" t="s">
        <x:v>110</x:v>
      </x:c>
      <x:c r="J4697" s="3">
        <x:v>0.65</x:v>
      </x:c>
      <x:c r="O4697" s="33"/>
      <x:c r="AG4697" s="108"/>
      <x:c r="AL4697" s="172"/>
      <x:c r="AM4697" s="172"/>
      <x:c r="AN4697" s="172"/>
      <x:c r="AO4697" s="172"/>
      <x:c r="AP4697" s="172"/>
      <x:c r="AQ4697" s="172"/>
    </x:row>
    <x:row r="4698" spans="1:43">
      <x:c r="A4698" s="3">
        <x:v>459729</x:v>
      </x:c>
      <x:c r="B4698" s="3">
        <x:v>991</x:v>
      </x:c>
      <x:c r="C4698" s="3">
        <x:f>120/30</x:f>
        <x:v>4</x:v>
      </x:c>
      <x:c r="G4698" s="3">
        <x:v>1</x:v>
      </x:c>
      <x:c r="I4698" s="3" t="s">
        <x:v>110</x:v>
      </x:c>
      <x:c r="J4698" s="3"/>
      <x:c r="O4698" s="33"/>
      <x:c r="S4698" t="s">
        <x:v>192</x:v>
      </x:c>
      <x:c r="T4698">
        <x:v>3</x:v>
      </x:c>
      <x:c r="AG4698" s="108"/>
      <x:c r="AL4698" s="172"/>
      <x:c r="AM4698" s="172"/>
      <x:c r="AN4698" s="172"/>
      <x:c r="AO4698" s="172"/>
      <x:c r="AP4698" s="172"/>
      <x:c r="AQ4698" s="172"/>
    </x:row>
    <x:row r="4699" spans="1:43" s="34" customFormat="1">
      <x:c r="A4699" s="34">
        <x:v>459800</x:v>
      </x:c>
      <x:c r="B4699" s="34">
        <x:v>992</x:v>
      </x:c>
      <x:c r="C4699" s="34">
        <x:f>11/30</x:f>
        <x:v>0.366666666666667</x:v>
      </x:c>
      <x:c r="G4699" s="34">
        <x:v>2</x:v>
      </x:c>
      <x:c r="I4699" s="34" t="s">
        <x:v>103</x:v>
      </x:c>
      <x:c r="M4699" s="34">
        <x:v>3746</x:v>
      </x:c>
      <x:c r="O4699" s="33" t="s">
        <x:v>101</x:v>
      </x:c>
      <x:c r="AG4699" s="265">
        <x:v>1</x:v>
      </x:c>
      <x:c r="AL4699" s="266"/>
      <x:c r="AM4699" s="266"/>
      <x:c r="AN4699" s="266"/>
      <x:c r="AO4699" s="266"/>
      <x:c r="AP4699" s="266"/>
      <x:c r="AQ4699" s="266"/>
    </x:row>
    <x:row r="4700" spans="1:43" s="34" customFormat="1">
      <x:c r="A4700" s="34">
        <x:v>459801</x:v>
      </x:c>
      <x:c r="B4700" s="34">
        <x:v>992</x:v>
      </x:c>
      <x:c r="C4700" s="34">
        <x:f>23/30</x:f>
        <x:v>0.766666666666667</x:v>
      </x:c>
      <x:c r="G4700" s="34">
        <x:v>3</x:v>
      </x:c>
      <x:c r="I4700" s="34" t="s">
        <x:v>104</x:v>
      </x:c>
      <x:c r="M4700" s="34">
        <x:v>3746</x:v>
      </x:c>
      <x:c r="O4700" s="33" t="s">
        <x:v>101</x:v>
      </x:c>
      <x:c r="AG4700" s="265">
        <x:v>1</x:v>
      </x:c>
      <x:c r="AL4700" s="266"/>
      <x:c r="AM4700" s="266"/>
      <x:c r="AN4700" s="266"/>
      <x:c r="AO4700" s="266"/>
      <x:c r="AP4700" s="266"/>
      <x:c r="AQ4700" s="266"/>
    </x:row>
    <x:row r="4701" spans="1:43" s="34" customFormat="1">
      <x:c r="A4701" s="34">
        <x:v>459802</x:v>
      </x:c>
      <x:c r="B4701" s="34">
        <x:v>992</x:v>
      </x:c>
      <x:c r="C4701" s="34">
        <x:f>58/30</x:f>
        <x:v>1.93333333333333</x:v>
      </x:c>
      <x:c r="G4701" s="34">
        <x:v>4</x:v>
      </x:c>
      <x:c r="I4701" s="34" t="s">
        <x:v>102</x:v>
      </x:c>
      <x:c r="M4701" s="34">
        <x:v>3747</x:v>
      </x:c>
      <x:c r="O4701" s="33" t="s">
        <x:v>101</x:v>
      </x:c>
      <x:c r="AG4701" s="265">
        <x:v>2</x:v>
      </x:c>
      <x:c r="AL4701" s="266"/>
      <x:c r="AM4701" s="266"/>
      <x:c r="AN4701" s="266"/>
      <x:c r="AO4701" s="266"/>
      <x:c r="AP4701" s="266"/>
      <x:c r="AQ4701" s="266"/>
    </x:row>
    <x:row r="4702" spans="1:43" s="34" customFormat="1">
      <x:c r="A4702" s="34">
        <x:v>459803</x:v>
      </x:c>
      <x:c r="B4702" s="34">
        <x:v>993</x:v>
      </x:c>
      <x:c r="C4702" s="34">
        <x:f>18/30</x:f>
        <x:v>0.6</x:v>
      </x:c>
      <x:c r="G4702" s="34">
        <x:v>3</x:v>
      </x:c>
      <x:c r="I4702" s="34" t="s">
        <x:v>100</x:v>
      </x:c>
      <x:c r="M4702" s="34">
        <x:v>3750</x:v>
      </x:c>
      <x:c r="O4702" s="33" t="s">
        <x:v>101</x:v>
      </x:c>
      <x:c r="AG4702" s="265">
        <x:v>2</x:v>
      </x:c>
      <x:c r="AL4702" s="266"/>
      <x:c r="AM4702" s="266"/>
      <x:c r="AN4702" s="266"/>
      <x:c r="AO4702" s="266"/>
      <x:c r="AP4702" s="266"/>
      <x:c r="AQ4702" s="266"/>
    </x:row>
    <x:row r="4703" spans="1:43" s="34" customFormat="1">
      <x:c r="A4703" s="34">
        <x:v>459804</x:v>
      </x:c>
      <x:c r="B4703" s="34">
        <x:v>993</x:v>
      </x:c>
      <x:c r="C4703" s="34">
        <x:f>27/30</x:f>
        <x:v>0.9</x:v>
      </x:c>
      <x:c r="G4703" s="34">
        <x:v>4</x:v>
      </x:c>
      <x:c r="I4703" s="34" t="s">
        <x:v>102</x:v>
      </x:c>
      <x:c r="M4703" s="34">
        <x:v>3751</x:v>
      </x:c>
      <x:c r="O4703" s="33" t="s">
        <x:v>101</x:v>
      </x:c>
      <x:c r="AG4703" s="265">
        <x:v>2</x:v>
      </x:c>
      <x:c r="AJ4703" s="34" t="s">
        <x:v>755</x:v>
      </x:c>
      <x:c r="AL4703" s="266"/>
      <x:c r="AM4703" s="266"/>
      <x:c r="AN4703" s="266"/>
      <x:c r="AO4703" s="266"/>
      <x:c r="AP4703" s="266"/>
      <x:c r="AQ4703" s="266"/>
    </x:row>
    <x:row r="4704" spans="1:43" s="34" customFormat="1">
      <x:c r="A4704" s="34">
        <x:v>459805</x:v>
      </x:c>
      <x:c r="B4704" s="34">
        <x:v>993</x:v>
      </x:c>
      <x:c r="C4704" s="34">
        <x:f>31/30</x:f>
        <x:v>1.03333333333333</x:v>
      </x:c>
      <x:c r="G4704" s="34">
        <x:v>5</x:v>
      </x:c>
      <x:c r="I4704" s="34" t="s">
        <x:v>103</x:v>
      </x:c>
      <x:c r="AG4704" s="265">
        <x:v>2</x:v>
      </x:c>
      <x:c r="AJ4704" s="34" t="s">
        <x:v>755</x:v>
      </x:c>
      <x:c r="AL4704" s="266"/>
      <x:c r="AM4704" s="266"/>
      <x:c r="AN4704" s="266"/>
      <x:c r="AO4704" s="266"/>
      <x:c r="AP4704" s="266"/>
      <x:c r="AQ4704" s="266"/>
    </x:row>
    <x:row r="4705" spans="1:43" s="34" customFormat="1">
      <x:c r="A4705" s="34">
        <x:v>459806</x:v>
      </x:c>
      <x:c r="B4705" s="34">
        <x:v>993</x:v>
      </x:c>
      <x:c r="C4705" s="34">
        <x:f>35/30</x:f>
        <x:v>1.16666666666667</x:v>
      </x:c>
      <x:c r="G4705" s="34">
        <x:v>4</x:v>
      </x:c>
      <x:c r="I4705" s="34" t="s">
        <x:v>104</x:v>
      </x:c>
      <x:c r="AG4705" s="265">
        <x:v>2</x:v>
      </x:c>
      <x:c r="AJ4705" s="34" t="s">
        <x:v>755</x:v>
      </x:c>
      <x:c r="AL4705" s="266"/>
      <x:c r="AM4705" s="266"/>
      <x:c r="AN4705" s="266"/>
      <x:c r="AO4705" s="266"/>
      <x:c r="AP4705" s="266"/>
      <x:c r="AQ4705" s="266"/>
    </x:row>
    <x:row r="4706" spans="1:43" s="34" customFormat="1">
      <x:c r="A4706" s="34">
        <x:v>459807</x:v>
      </x:c>
      <x:c r="B4706" s="34">
        <x:v>993</x:v>
      </x:c>
      <x:c r="C4706" s="34">
        <x:f>39/30</x:f>
        <x:v>1.3</x:v>
      </x:c>
      <x:c r="G4706" s="34">
        <x:v>5</x:v>
      </x:c>
      <x:c r="I4706" s="34" t="s">
        <x:v>102</x:v>
      </x:c>
      <x:c r="AG4706" s="265">
        <x:v>2</x:v>
      </x:c>
      <x:c r="AJ4706" s="34" t="s">
        <x:v>755</x:v>
      </x:c>
      <x:c r="AL4706" s="266"/>
      <x:c r="AM4706" s="266"/>
      <x:c r="AN4706" s="266"/>
      <x:c r="AO4706" s="266"/>
      <x:c r="AP4706" s="266"/>
      <x:c r="AQ4706" s="266"/>
    </x:row>
    <x:row r="4707" spans="1:43" s="34" customFormat="1">
      <x:c r="A4707" s="34">
        <x:v>459808</x:v>
      </x:c>
      <x:c r="B4707" s="34">
        <x:v>993</x:v>
      </x:c>
      <x:c r="C4707" s="34">
        <x:f>42/30</x:f>
        <x:v>1.4</x:v>
      </x:c>
      <x:c r="G4707" s="34">
        <x:v>5</x:v>
      </x:c>
      <x:c r="I4707" s="34" t="s">
        <x:v>100</x:v>
      </x:c>
      <x:c r="AG4707" s="265">
        <x:v>2</x:v>
      </x:c>
      <x:c r="AJ4707" s="34" t="s">
        <x:v>756</x:v>
      </x:c>
      <x:c r="AL4707" s="266"/>
      <x:c r="AM4707" s="266"/>
      <x:c r="AN4707" s="266"/>
      <x:c r="AO4707" s="266"/>
      <x:c r="AP4707" s="266"/>
      <x:c r="AQ4707" s="266"/>
    </x:row>
    <x:row r="4708" spans="1:43" s="34" customFormat="1">
      <x:c r="A4708" s="34">
        <x:v>459809</x:v>
      </x:c>
      <x:c r="B4708" s="34">
        <x:v>993</x:v>
      </x:c>
      <x:c r="C4708" s="34">
        <x:f>50/30</x:f>
        <x:v>1.66666666666667</x:v>
      </x:c>
      <x:c r="D4708" s="34">
        <x:v>1</x:v>
      </x:c>
      <x:c r="AG4708" s="265">
        <x:v>2</x:v>
      </x:c>
      <x:c r="AL4708" s="266"/>
      <x:c r="AM4708" s="266"/>
      <x:c r="AN4708" s="266"/>
      <x:c r="AO4708" s="266"/>
      <x:c r="AP4708" s="266"/>
      <x:c r="AQ4708" s="266"/>
    </x:row>
    <x:row r="4709" spans="1:43" s="34" customFormat="1">
      <x:c r="A4709" s="34">
        <x:v>459810</x:v>
      </x:c>
      <x:c r="B4709" s="34">
        <x:v>993</x:v>
      </x:c>
      <x:c r="C4709" s="34">
        <x:f>54/30</x:f>
        <x:v>1.8</x:v>
      </x:c>
      <x:c r="G4709" s="34">
        <x:v>6</x:v>
      </x:c>
      <x:c r="I4709" s="34" t="s">
        <x:v>112</x:v>
      </x:c>
      <x:c r="J4709" s="34">
        <x:v>0.2</x:v>
      </x:c>
      <x:c r="M4709" s="34">
        <x:v>3752</x:v>
      </x:c>
      <x:c r="O4709" s="33" t="s">
        <x:v>101</x:v>
      </x:c>
      <x:c r="AG4709" s="265">
        <x:v>2</x:v>
      </x:c>
      <x:c r="AL4709" s="266"/>
      <x:c r="AM4709" s="266"/>
      <x:c r="AN4709" s="266"/>
      <x:c r="AO4709" s="266"/>
      <x:c r="AP4709" s="266"/>
      <x:c r="AQ4709" s="266"/>
    </x:row>
    <x:row r="4710" spans="1:43" s="34" customFormat="1">
      <x:c r="A4710" s="34">
        <x:v>459811</x:v>
      </x:c>
      <x:c r="B4710" s="34">
        <x:v>994</x:v>
      </x:c>
      <x:c r="C4710" s="34">
        <x:v>0.8</x:v>
      </x:c>
      <x:c r="D4710" s="34">
        <x:v>1</x:v>
      </x:c>
      <x:c r="O4710" s="33"/>
      <x:c r="AG4710" s="34">
        <x:v>2</x:v>
      </x:c>
      <x:c r="AL4710" s="266"/>
      <x:c r="AM4710" s="266"/>
      <x:c r="AN4710" s="266"/>
      <x:c r="AO4710" s="266"/>
      <x:c r="AP4710" s="266"/>
      <x:c r="AQ4710" s="266"/>
    </x:row>
    <x:row r="4711" spans="1:43" s="34" customFormat="1">
      <x:c r="A4711" s="34">
        <x:v>459812</x:v>
      </x:c>
      <x:c r="B4711" s="34">
        <x:v>994</x:v>
      </x:c>
      <x:c r="C4711" s="34">
        <x:v>0.83</x:v>
      </x:c>
      <x:c r="D4711" s="34">
        <x:v>1</x:v>
      </x:c>
      <x:c r="O4711" s="33"/>
      <x:c r="AG4711" s="34">
        <x:v>2</x:v>
      </x:c>
      <x:c r="AL4711" s="266"/>
      <x:c r="AM4711" s="266"/>
      <x:c r="AN4711" s="266"/>
      <x:c r="AO4711" s="266"/>
      <x:c r="AP4711" s="266"/>
      <x:c r="AQ4711" s="266"/>
    </x:row>
    <x:row r="4712" spans="1:43" s="34" customFormat="1">
      <x:c r="A4712" s="34">
        <x:v>459813</x:v>
      </x:c>
      <x:c r="B4712" s="34">
        <x:v>994</x:v>
      </x:c>
      <x:c r="C4712" s="34">
        <x:v>0.86</x:v>
      </x:c>
      <x:c r="D4712" s="34">
        <x:v>1</x:v>
      </x:c>
      <x:c r="O4712" s="33"/>
      <x:c r="AG4712" s="34">
        <x:v>2</x:v>
      </x:c>
      <x:c r="AL4712" s="266"/>
      <x:c r="AM4712" s="266"/>
      <x:c r="AN4712" s="266"/>
      <x:c r="AO4712" s="266"/>
      <x:c r="AP4712" s="266"/>
      <x:c r="AQ4712" s="266"/>
    </x:row>
    <x:row r="4713" spans="1:43" s="34" customFormat="1">
      <x:c r="A4713" s="34">
        <x:v>459814</x:v>
      </x:c>
      <x:c r="B4713" s="34">
        <x:v>994</x:v>
      </x:c>
      <x:c r="C4713" s="34">
        <x:v>0.89</x:v>
      </x:c>
      <x:c r="D4713" s="34">
        <x:v>1</x:v>
      </x:c>
      <x:c r="O4713" s="33"/>
      <x:c r="AG4713" s="34">
        <x:v>2</x:v>
      </x:c>
      <x:c r="AL4713" s="266"/>
      <x:c r="AM4713" s="266"/>
      <x:c r="AN4713" s="266"/>
      <x:c r="AO4713" s="266"/>
      <x:c r="AP4713" s="266"/>
      <x:c r="AQ4713" s="266"/>
    </x:row>
    <x:row r="4714" spans="1:43" s="34" customFormat="1">
      <x:c r="A4714" s="34">
        <x:v>459815</x:v>
      </x:c>
      <x:c r="B4714" s="34">
        <x:v>994</x:v>
      </x:c>
      <x:c r="C4714" s="34">
        <x:v>0.92</x:v>
      </x:c>
      <x:c r="D4714" s="34">
        <x:v>1</x:v>
      </x:c>
      <x:c r="AG4714" s="34">
        <x:v>2</x:v>
      </x:c>
      <x:c r="AL4714" s="266"/>
      <x:c r="AM4714" s="266"/>
      <x:c r="AN4714" s="266"/>
      <x:c r="AO4714" s="266"/>
      <x:c r="AP4714" s="266"/>
      <x:c r="AQ4714" s="266"/>
    </x:row>
    <x:row r="4715" spans="1:43" s="34" customFormat="1">
      <x:c r="A4715" s="34">
        <x:v>459816</x:v>
      </x:c>
      <x:c r="B4715" s="34">
        <x:v>994</x:v>
      </x:c>
      <x:c r="C4715" s="34">
        <x:v>0.95</x:v>
      </x:c>
      <x:c r="D4715" s="34">
        <x:v>1</x:v>
      </x:c>
      <x:c r="AG4715" s="265">
        <x:v>2</x:v>
      </x:c>
      <x:c r="AL4715" s="266"/>
      <x:c r="AM4715" s="266"/>
      <x:c r="AN4715" s="266"/>
      <x:c r="AO4715" s="266"/>
      <x:c r="AP4715" s="266"/>
      <x:c r="AQ4715" s="266"/>
    </x:row>
    <x:row r="4716" spans="1:43" s="34" customFormat="1">
      <x:c r="A4716" s="34">
        <x:v>459817</x:v>
      </x:c>
      <x:c r="B4716" s="34">
        <x:v>994</x:v>
      </x:c>
      <x:c r="C4716" s="34">
        <x:f>36/30</x:f>
        <x:v>1.2</x:v>
      </x:c>
      <x:c r="G4716" s="34">
        <x:v>7</x:v>
      </x:c>
      <x:c r="I4716" s="34" t="s">
        <x:v>102</x:v>
      </x:c>
      <x:c r="M4716" s="34">
        <x:v>3754</x:v>
      </x:c>
      <x:c r="O4716" s="33" t="s">
        <x:v>101</x:v>
      </x:c>
      <x:c r="AG4716" s="265">
        <x:v>2</x:v>
      </x:c>
      <x:c r="AH4716" s="3" t="s">
        <x:v>757</x:v>
      </x:c>
      <x:c r="AL4716" s="266"/>
      <x:c r="AM4716" s="266"/>
      <x:c r="AN4716" s="266"/>
      <x:c r="AO4716" s="266"/>
      <x:c r="AP4716" s="266"/>
      <x:c r="AQ4716" s="266"/>
    </x:row>
    <x:row r="4717" spans="1:43" s="34" customFormat="1">
      <x:c r="A4717" s="34">
        <x:v>459818</x:v>
      </x:c>
      <x:c r="B4717" s="34">
        <x:v>994</x:v>
      </x:c>
      <x:c r="C4717" s="34">
        <x:v>1.23</x:v>
      </x:c>
      <x:c r="D4717" s="34">
        <x:v>1</x:v>
      </x:c>
      <x:c r="AG4717" s="265">
        <x:v>2</x:v>
      </x:c>
      <x:c r="AL4717" s="266"/>
      <x:c r="AM4717" s="266"/>
      <x:c r="AN4717" s="266"/>
      <x:c r="AO4717" s="266"/>
      <x:c r="AP4717" s="266"/>
      <x:c r="AQ4717" s="266"/>
    </x:row>
    <x:row r="4718" spans="1:43" s="34" customFormat="1">
      <x:c r="A4718" s="34">
        <x:v>459819</x:v>
      </x:c>
      <x:c r="B4718" s="34">
        <x:v>994</x:v>
      </x:c>
      <x:c r="C4718" s="34">
        <x:v>12.6</x:v>
      </x:c>
      <x:c r="D4718" s="34">
        <x:v>1</x:v>
      </x:c>
      <x:c r="AG4718" s="265">
        <x:v>2</x:v>
      </x:c>
      <x:c r="AL4718" s="266"/>
      <x:c r="AM4718" s="266"/>
      <x:c r="AN4718" s="266"/>
      <x:c r="AO4718" s="266"/>
      <x:c r="AP4718" s="266"/>
      <x:c r="AQ4718" s="266"/>
    </x:row>
    <x:row r="4719" spans="1:43" s="34" customFormat="1">
      <x:c r="A4719" s="34">
        <x:v>459820</x:v>
      </x:c>
      <x:c r="B4719" s="34">
        <x:v>996</x:v>
      </x:c>
      <x:c r="C4719" s="34">
        <x:v>10.6666666666667</x:v>
      </x:c>
      <x:c r="G4719" s="34">
        <x:v>3</x:v>
      </x:c>
      <x:c r="I4719" s="34" t="s">
        <x:v>100</x:v>
      </x:c>
      <x:c r="AG4719" s="265"/>
      <x:c r="AL4719" s="266"/>
      <x:c r="AM4719" s="266"/>
      <x:c r="AN4719" s="266"/>
      <x:c r="AO4719" s="266"/>
      <x:c r="AP4719" s="266"/>
      <x:c r="AQ4719" s="266"/>
    </x:row>
    <x:row r="4720" spans="1:43" s="34" customFormat="1">
      <x:c r="A4720" s="34">
        <x:v>459821</x:v>
      </x:c>
      <x:c r="B4720" s="34">
        <x:v>996</x:v>
      </x:c>
      <x:c r="C4720" s="34">
        <x:v>10.7666666666667</x:v>
      </x:c>
      <x:c r="G4720" s="34">
        <x:v>4</x:v>
      </x:c>
      <x:c r="I4720" s="34" t="s">
        <x:v>102</x:v>
      </x:c>
      <x:c r="AG4720" s="265"/>
      <x:c r="AL4720" s="266"/>
      <x:c r="AM4720" s="266"/>
      <x:c r="AN4720" s="266"/>
      <x:c r="AO4720" s="266"/>
      <x:c r="AP4720" s="266"/>
      <x:c r="AQ4720" s="266"/>
    </x:row>
    <x:row r="4721" spans="1:43" s="34" customFormat="1">
      <x:c r="A4721" s="34">
        <x:v>459822</x:v>
      </x:c>
      <x:c r="B4721" s="34">
        <x:v>996</x:v>
      </x:c>
      <x:c r="C4721" s="34">
        <x:v>11.1</x:v>
      </x:c>
      <x:c r="G4721" s="34">
        <x:v>5</x:v>
      </x:c>
      <x:c r="I4721" s="34" t="s">
        <x:v>103</x:v>
      </x:c>
      <x:c r="AG4721" s="265"/>
      <x:c r="AL4721" s="266"/>
      <x:c r="AM4721" s="266"/>
      <x:c r="AN4721" s="266"/>
      <x:c r="AO4721" s="266"/>
      <x:c r="AP4721" s="266"/>
      <x:c r="AQ4721" s="266"/>
    </x:row>
    <x:row r="4722" spans="1:43" s="34" customFormat="1">
      <x:c r="A4722" s="34">
        <x:v>459823</x:v>
      </x:c>
      <x:c r="B4722" s="34">
        <x:v>996</x:v>
      </x:c>
      <x:c r="C4722" s="34">
        <x:v>11.5</x:v>
      </x:c>
      <x:c r="G4722" s="34">
        <x:v>5</x:v>
      </x:c>
      <x:c r="I4722" s="34" t="s">
        <x:v>104</x:v>
      </x:c>
      <x:c r="AG4722" s="265"/>
      <x:c r="AL4722" s="266"/>
      <x:c r="AM4722" s="266"/>
      <x:c r="AN4722" s="266"/>
      <x:c r="AO4722" s="266"/>
      <x:c r="AP4722" s="266"/>
      <x:c r="AQ4722" s="266"/>
    </x:row>
    <x:row r="4723" spans="1:43">
      <x:c r="A4723" s="34">
        <x:v>459824</x:v>
      </x:c>
      <x:c r="B4723" s="34">
        <x:v>996</x:v>
      </x:c>
      <x:c r="C4723" s="34">
        <x:f>350/30</x:f>
        <x:v>11.6666666666667</x:v>
      </x:c>
      <x:c r="G4723" s="34">
        <x:v>6</x:v>
      </x:c>
      <x:c r="I4723" s="34" t="s">
        <x:v>104</x:v>
      </x:c>
      <x:c r="AG4723" s="265"/>
      <x:c r="AL4723" s="266"/>
      <x:c r="AM4723" s="266"/>
      <x:c r="AN4723" s="266"/>
      <x:c r="AO4723" s="266"/>
      <x:c r="AP4723" s="266"/>
      <x:c r="AQ4723" s="266"/>
    </x:row>
    <x:row r="4724" spans="1:43">
      <x:c r="A4724" s="34">
        <x:v>459825</x:v>
      </x:c>
      <x:c r="B4724" s="34">
        <x:v>996</x:v>
      </x:c>
      <x:c r="C4724" s="34">
        <x:f>355/30</x:f>
        <x:v>11.8333333333333</x:v>
      </x:c>
      <x:c r="G4724" s="34">
        <x:v>6</x:v>
      </x:c>
      <x:c r="I4724" s="34" t="s">
        <x:v>103</x:v>
      </x:c>
      <x:c r="AG4724" s="265"/>
      <x:c r="AL4724" s="266"/>
      <x:c r="AM4724" s="266"/>
      <x:c r="AN4724" s="266"/>
      <x:c r="AO4724" s="266"/>
      <x:c r="AP4724" s="266"/>
      <x:c r="AQ4724" s="266"/>
    </x:row>
    <x:row r="4725" spans="1:43">
      <x:c r="A4725" s="34">
        <x:v>459826</x:v>
      </x:c>
      <x:c r="B4725" s="34">
        <x:v>996</x:v>
      </x:c>
      <x:c r="C4725" s="34">
        <x:f>360/30</x:f>
        <x:v>12</x:v>
      </x:c>
      <x:c r="G4725" s="34">
        <x:v>7</x:v>
      </x:c>
      <x:c r="I4725" s="34" t="s">
        <x:v>102</x:v>
      </x:c>
      <x:c r="AG4725" s="265"/>
      <x:c r="AL4725" s="266"/>
      <x:c r="AM4725" s="266"/>
      <x:c r="AN4725" s="266"/>
      <x:c r="AO4725" s="266"/>
      <x:c r="AP4725" s="266"/>
      <x:c r="AQ4725" s="266"/>
    </x:row>
    <x:row r="4726" spans="1:43">
      <x:c r="A4726" s="34">
        <x:v>459827</x:v>
      </x:c>
      <x:c r="B4726" s="34">
        <x:v>996</x:v>
      </x:c>
      <x:c r="C4726" s="34">
        <x:f>365/30</x:f>
        <x:v>12.1666666666667</x:v>
      </x:c>
      <x:c r="G4726" s="34">
        <x:v>8</x:v>
      </x:c>
      <x:c r="I4726" s="34" t="s">
        <x:v>110</x:v>
      </x:c>
      <x:c r="J4726" s="34">
        <x:v>0.65</x:v>
      </x:c>
      <x:c r="AG4726" s="265"/>
      <x:c r="AL4726" s="266"/>
      <x:c r="AM4726" s="266"/>
      <x:c r="AN4726" s="266"/>
      <x:c r="AO4726" s="266"/>
      <x:c r="AP4726" s="266"/>
      <x:c r="AQ4726" s="266"/>
    </x:row>
    <x:row r="4727" spans="1:43">
      <x:c r="A4727" s="34">
        <x:v>459828</x:v>
      </x:c>
      <x:c r="B4727" s="34">
        <x:v>997</x:v>
      </x:c>
      <x:c r="C4727" s="34">
        <x:f>9/30</x:f>
        <x:v>0.3</x:v>
      </x:c>
      <x:c r="G4727" s="34">
        <x:v>4</x:v>
      </x:c>
      <x:c r="I4727" s="34" t="s">
        <x:v>103</x:v>
      </x:c>
      <x:c r="M4727" s="34">
        <x:v>3761</x:v>
      </x:c>
      <x:c r="O4727" s="33" t="s">
        <x:v>101</x:v>
      </x:c>
      <x:c r="AG4727" s="265">
        <x:v>2</x:v>
      </x:c>
      <x:c r="AL4727" s="266"/>
      <x:c r="AM4727" s="266"/>
      <x:c r="AN4727" s="266"/>
      <x:c r="AO4727" s="266"/>
      <x:c r="AP4727" s="266"/>
      <x:c r="AQ4727" s="266"/>
    </x:row>
    <x:row r="4728" spans="1:43">
      <x:c r="A4728" s="34">
        <x:v>459829</x:v>
      </x:c>
      <x:c r="B4728" s="34">
        <x:v>997</x:v>
      </x:c>
      <x:c r="C4728" s="34">
        <x:f>22/30</x:f>
        <x:v>0.733333333333333</x:v>
      </x:c>
      <x:c r="G4728" s="34">
        <x:v>5</x:v>
      </x:c>
      <x:c r="I4728" s="34" t="s">
        <x:v>104</x:v>
      </x:c>
      <x:c r="M4728" s="34">
        <x:v>3761</x:v>
      </x:c>
      <x:c r="O4728" s="33" t="s">
        <x:v>101</x:v>
      </x:c>
      <x:c r="AG4728" s="265">
        <x:v>2</x:v>
      </x:c>
      <x:c r="AL4728" s="266"/>
      <x:c r="AM4728" s="266"/>
      <x:c r="AN4728" s="266"/>
      <x:c r="AO4728" s="266"/>
      <x:c r="AP4728" s="266"/>
      <x:c r="AQ4728" s="266"/>
    </x:row>
    <x:row r="4729" spans="1:43">
      <x:c r="A4729" s="34">
        <x:v>459830</x:v>
      </x:c>
      <x:c r="B4729" s="34">
        <x:v>997</x:v>
      </x:c>
      <x:c r="C4729" s="34">
        <x:f>60/30</x:f>
        <x:v>2</x:v>
      </x:c>
      <x:c r="G4729" s="34">
        <x:v>6</x:v>
      </x:c>
      <x:c r="I4729" s="34" t="s">
        <x:v>102</x:v>
      </x:c>
      <x:c r="M4729" s="34">
        <x:v>3762</x:v>
      </x:c>
      <x:c r="O4729" s="33" t="s">
        <x:v>101</x:v>
      </x:c>
      <x:c r="AG4729" s="265">
        <x:v>2</x:v>
      </x:c>
      <x:c r="AL4729" s="266"/>
      <x:c r="AM4729" s="266"/>
      <x:c r="AN4729" s="266"/>
      <x:c r="AO4729" s="266"/>
      <x:c r="AP4729" s="266"/>
      <x:c r="AQ4729" s="266"/>
    </x:row>
    <x:row r="4730" spans="1:43">
      <x:c r="A4730" s="34">
        <x:v>459831</x:v>
      </x:c>
      <x:c r="B4730" s="34">
        <x:v>998</x:v>
      </x:c>
      <x:c r="C4730" s="34">
        <x:f>366/30</x:f>
        <x:v>12.2</x:v>
      </x:c>
      <x:c r="G4730" s="34">
        <x:v>9</x:v>
      </x:c>
      <x:c r="AG4730" s="265"/>
      <x:c r="AL4730" s="266"/>
      <x:c r="AM4730" s="266"/>
      <x:c r="AN4730" s="266"/>
      <x:c r="AO4730" s="266"/>
      <x:c r="AP4730" s="266"/>
      <x:c r="AQ4730" s="266"/>
    </x:row>
    <x:row r="4731" spans="1:43">
      <x:c r="A4731" s="34">
        <x:v>459832</x:v>
      </x:c>
      <x:c r="B4731" s="34">
        <x:v>998</x:v>
      </x:c>
      <x:c r="C4731" s="34">
        <x:f>375/30</x:f>
        <x:v>12.5</x:v>
      </x:c>
      <x:c r="G4731" s="34">
        <x:v>10</x:v>
      </x:c>
      <x:c r="I4731" s="34" t="s">
        <x:v>110</x:v>
      </x:c>
      <x:c r="J4731" s="34">
        <x:v>0.65</x:v>
      </x:c>
      <x:c r="AG4731" s="265"/>
      <x:c r="AL4731" s="266"/>
      <x:c r="AM4731" s="266"/>
      <x:c r="AN4731" s="266"/>
      <x:c r="AO4731" s="266"/>
      <x:c r="AP4731" s="266"/>
      <x:c r="AQ4731" s="266"/>
    </x:row>
    <x:row r="4732" spans="1:43">
      <x:c r="A4732" s="34">
        <x:v>459833</x:v>
      </x:c>
      <x:c r="B4732" s="34">
        <x:v>998</x:v>
      </x:c>
      <x:c r="C4732" s="34">
        <x:v>13.6</x:v>
      </x:c>
      <x:c r="D4732" s="34">
        <x:v>1</x:v>
      </x:c>
      <x:c r="E4732" s="34">
        <x:v>1</x:v>
      </x:c>
      <x:c r="AG4732" s="265"/>
      <x:c r="AL4732" s="266"/>
      <x:c r="AM4732" s="266"/>
      <x:c r="AN4732" s="266"/>
      <x:c r="AO4732" s="266"/>
      <x:c r="AP4732" s="266"/>
      <x:c r="AQ4732" s="266"/>
    </x:row>
    <x:row r="4733" spans="1:43">
      <x:c r="A4733" s="34">
        <x:v>459834</x:v>
      </x:c>
      <x:c r="B4733" s="34">
        <x:v>999</x:v>
      </x:c>
      <x:c r="C4733" s="34">
        <x:f>39/30</x:f>
        <x:v>1.3</x:v>
      </x:c>
      <x:c r="D4733" s="34">
        <x:v>1</x:v>
      </x:c>
      <x:c r="AG4733" s="265">
        <x:v>2</x:v>
      </x:c>
      <x:c r="AL4733" s="266"/>
      <x:c r="AM4733" s="266"/>
      <x:c r="AN4733" s="266"/>
      <x:c r="AO4733" s="266"/>
      <x:c r="AP4733" s="266"/>
      <x:c r="AQ4733" s="266"/>
    </x:row>
    <x:row r="4734" spans="1:43">
      <x:c r="A4734" s="34">
        <x:v>459835</x:v>
      </x:c>
      <x:c r="B4734" s="34">
        <x:v>999</x:v>
      </x:c>
      <x:c r="C4734" s="34">
        <x:f>42/30</x:f>
        <x:v>1.4</x:v>
      </x:c>
      <x:c r="D4734" s="34">
        <x:v>1</x:v>
      </x:c>
      <x:c r="AG4734" s="265">
        <x:v>2</x:v>
      </x:c>
      <x:c r="AL4734" s="266"/>
      <x:c r="AM4734" s="266"/>
      <x:c r="AN4734" s="266"/>
      <x:c r="AO4734" s="266"/>
      <x:c r="AP4734" s="266"/>
      <x:c r="AQ4734" s="266"/>
    </x:row>
    <x:row r="4735" spans="1:43">
      <x:c r="A4735" s="34">
        <x:v>459836</x:v>
      </x:c>
      <x:c r="B4735" s="34">
        <x:v>999</x:v>
      </x:c>
      <x:c r="C4735" s="34">
        <x:f>45/30</x:f>
        <x:v>1.5</x:v>
      </x:c>
      <x:c r="D4735" s="34">
        <x:v>1</x:v>
      </x:c>
      <x:c r="AG4735" s="265">
        <x:v>2</x:v>
      </x:c>
      <x:c r="AL4735" s="266"/>
      <x:c r="AM4735" s="266"/>
      <x:c r="AN4735" s="266"/>
      <x:c r="AO4735" s="266"/>
      <x:c r="AP4735" s="266"/>
      <x:c r="AQ4735" s="266"/>
    </x:row>
    <x:row r="4736" spans="1:43">
      <x:c r="A4736" s="34">
        <x:v>459837</x:v>
      </x:c>
      <x:c r="B4736" s="34">
        <x:v>999</x:v>
      </x:c>
      <x:c r="C4736" s="34">
        <x:f>49/30</x:f>
        <x:v>1.63333333333333</x:v>
      </x:c>
      <x:c r="G4736" s="34">
        <x:v>8</x:v>
      </x:c>
      <x:c r="I4736" s="34" t="s">
        <x:v>102</x:v>
      </x:c>
      <x:c r="M4736" s="34">
        <x:v>3764</x:v>
      </x:c>
      <x:c r="O4736" s="33" t="s">
        <x:v>101</x:v>
      </x:c>
      <x:c r="AG4736" s="265">
        <x:v>2</x:v>
      </x:c>
      <x:c r="AH4736" s="3" t="s">
        <x:v>757</x:v>
      </x:c>
      <x:c r="AL4736" s="266"/>
      <x:c r="AM4736" s="266"/>
      <x:c r="AN4736" s="266"/>
      <x:c r="AO4736" s="266"/>
      <x:c r="AP4736" s="266"/>
      <x:c r="AQ4736" s="266"/>
    </x:row>
    <x:row r="4737" spans="1:43">
      <x:c r="A4737" s="34">
        <x:v>459838</x:v>
      </x:c>
      <x:c r="B4737" s="34">
        <x:v>999</x:v>
      </x:c>
      <x:c r="C4737" s="34">
        <x:f>52/30</x:f>
        <x:v>1.73333333333333</x:v>
      </x:c>
      <x:c r="D4737" s="34">
        <x:v>1</x:v>
      </x:c>
      <x:c r="O4737" s="33"/>
      <x:c r="AG4737" s="265">
        <x:v>2</x:v>
      </x:c>
      <x:c r="AL4737" s="266"/>
      <x:c r="AM4737" s="266"/>
      <x:c r="AN4737" s="266"/>
      <x:c r="AO4737" s="266"/>
      <x:c r="AP4737" s="266"/>
      <x:c r="AQ4737" s="266"/>
    </x:row>
    <x:row r="4738" spans="1:43">
      <x:c r="A4738" s="34">
        <x:v>459839</x:v>
      </x:c>
      <x:c r="B4738" s="34">
        <x:v>999</x:v>
      </x:c>
      <x:c r="C4738" s="34">
        <x:f>55/30</x:f>
        <x:v>1.83333333333333</x:v>
      </x:c>
      <x:c r="D4738" s="34">
        <x:v>1</x:v>
      </x:c>
      <x:c r="O4738" s="33"/>
      <x:c r="AG4738" s="265">
        <x:v>2</x:v>
      </x:c>
      <x:c r="AL4738" s="266"/>
      <x:c r="AM4738" s="266"/>
      <x:c r="AN4738" s="266"/>
      <x:c r="AO4738" s="266"/>
      <x:c r="AP4738" s="266"/>
      <x:c r="AQ4738" s="266"/>
    </x:row>
    <x:row r="4739" spans="1:43" s="34" customFormat="1">
      <x:c r="A4739" s="34">
        <x:v>459840</x:v>
      </x:c>
      <x:c r="B4739" s="34">
        <x:v>1000</x:v>
      </x:c>
      <x:c r="C4739" s="34">
        <x:f>68/30</x:f>
        <x:v>2.26666666666667</x:v>
      </x:c>
      <x:c r="G4739" s="34">
        <x:v>5</x:v>
      </x:c>
      <x:c r="AG4739" s="265"/>
      <x:c r="AL4739" s="266"/>
      <x:c r="AM4739" s="266"/>
      <x:c r="AN4739" s="266"/>
      <x:c r="AO4739" s="266"/>
      <x:c r="AP4739" s="266"/>
      <x:c r="AQ4739" s="266"/>
    </x:row>
    <x:row r="4740" spans="1:43" s="34" customFormat="1">
      <x:c r="A4740" s="34">
        <x:v>459841</x:v>
      </x:c>
      <x:c r="B4740" s="34">
        <x:v>1000</x:v>
      </x:c>
      <x:c r="C4740" s="34">
        <x:f>121/30</x:f>
        <x:v>4.03333333333333</x:v>
      </x:c>
      <x:c r="G4740" s="34">
        <x:v>8</x:v>
      </x:c>
      <x:c r="AG4740" s="265"/>
      <x:c r="AL4740" s="266"/>
      <x:c r="AM4740" s="266"/>
      <x:c r="AN4740" s="266"/>
      <x:c r="AO4740" s="266"/>
      <x:c r="AP4740" s="266"/>
      <x:c r="AQ4740" s="266"/>
    </x:row>
    <x:row r="4741" spans="1:43" s="34" customFormat="1">
      <x:c r="A4741" s="34">
        <x:v>459842</x:v>
      </x:c>
      <x:c r="B4741" s="34">
        <x:v>1000</x:v>
      </x:c>
      <x:c r="C4741" s="34">
        <x:f>230/30</x:f>
        <x:v>7.66666666666667</x:v>
      </x:c>
      <x:c r="G4741" s="34">
        <x:v>9</x:v>
      </x:c>
      <x:c r="AG4741" s="265"/>
      <x:c r="AL4741" s="266"/>
      <x:c r="AM4741" s="266"/>
      <x:c r="AN4741" s="266"/>
      <x:c r="AO4741" s="266"/>
      <x:c r="AP4741" s="266"/>
      <x:c r="AQ4741" s="266"/>
    </x:row>
    <x:row r="4742" spans="1:43" s="34" customFormat="1">
      <x:c r="A4742" s="34">
        <x:v>459843</x:v>
      </x:c>
      <x:c r="B4742" s="34">
        <x:v>1000</x:v>
      </x:c>
      <x:c r="C4742" s="34">
        <x:f>234/30</x:f>
        <x:v>7.8</x:v>
      </x:c>
      <x:c r="G4742" s="34">
        <x:v>10</x:v>
      </x:c>
      <x:c r="AG4742" s="265"/>
      <x:c r="AL4742" s="266"/>
      <x:c r="AM4742" s="266"/>
      <x:c r="AN4742" s="266"/>
      <x:c r="AO4742" s="266"/>
      <x:c r="AP4742" s="266"/>
      <x:c r="AQ4742" s="266"/>
    </x:row>
    <x:row r="4743" spans="1:43" s="3" customFormat="1">
      <x:c r="A4743" s="3">
        <x:v>459900</x:v>
      </x:c>
      <x:c r="B4743" s="3">
        <x:v>1001</x:v>
      </x:c>
      <x:c r="C4743" s="3">
        <x:f>86/30</x:f>
        <x:v>2.86666666666667</x:v>
      </x:c>
      <x:c r="G4743" s="3">
        <x:v>10</x:v>
      </x:c>
      <x:c r="I4743" s="3" t="s">
        <x:v>102</x:v>
      </x:c>
      <x:c r="M4743" s="3">
        <x:v>3786</x:v>
      </x:c>
      <x:c r="O4743" s="33" t="s">
        <x:v>101</x:v>
      </x:c>
      <x:c r="P4743" s="3" t="s">
        <x:v>552</x:v>
      </x:c>
      <x:c r="AG4743" s="108">
        <x:v>2</x:v>
      </x:c>
      <x:c r="AH4743" s="3" t="s">
        <x:v>642</x:v>
      </x:c>
      <x:c r="AL4743" s="172"/>
      <x:c r="AM4743" s="172"/>
      <x:c r="AN4743" s="172"/>
      <x:c r="AO4743" s="172"/>
      <x:c r="AP4743" s="172"/>
      <x:c r="AQ4743" s="172"/>
    </x:row>
    <x:row r="4744" spans="1:43" s="3" customFormat="1">
      <x:c r="A4744" s="3">
        <x:v>459901</x:v>
      </x:c>
      <x:c r="B4744" s="3">
        <x:v>1001</x:v>
      </x:c>
      <x:c r="C4744" s="3">
        <x:f>90/30</x:f>
        <x:v>3</x:v>
      </x:c>
      <x:c r="D4744" s="3">
        <x:v>1</x:v>
      </x:c>
      <x:c r="AG4744" s="108">
        <x:v>2</x:v>
      </x:c>
      <x:c r="AL4744" s="172"/>
      <x:c r="AM4744" s="172"/>
      <x:c r="AN4744" s="172"/>
      <x:c r="AO4744" s="172"/>
      <x:c r="AP4744" s="172"/>
      <x:c r="AQ4744" s="172"/>
    </x:row>
    <x:row r="4745" spans="1:43" s="3" customFormat="1">
      <x:c r="A4745" s="3">
        <x:v>459902</x:v>
      </x:c>
      <x:c r="B4745" s="3">
        <x:v>1001</x:v>
      </x:c>
      <x:c r="C4745" s="3">
        <x:f>95/30</x:f>
        <x:v>3.16666666666667</x:v>
      </x:c>
      <x:c r="D4745" s="3">
        <x:v>1</x:v>
      </x:c>
      <x:c r="AG4745" s="108">
        <x:v>2</x:v>
      </x:c>
      <x:c r="AL4745" s="172"/>
      <x:c r="AM4745" s="172"/>
      <x:c r="AN4745" s="172"/>
      <x:c r="AO4745" s="172"/>
      <x:c r="AP4745" s="172"/>
      <x:c r="AQ4745" s="172"/>
    </x:row>
    <x:row r="4746" spans="1:43" s="3" customFormat="1">
      <x:c r="A4746" s="3">
        <x:v>459903</x:v>
      </x:c>
      <x:c r="B4746" s="3">
        <x:v>1001</x:v>
      </x:c>
      <x:c r="C4746" s="3">
        <x:f>100/30</x:f>
        <x:v>3.33333333333333</x:v>
      </x:c>
      <x:c r="D4746" s="3">
        <x:v>1</x:v>
      </x:c>
      <x:c r="AG4746" s="108">
        <x:v>2</x:v>
      </x:c>
      <x:c r="AL4746" s="172"/>
      <x:c r="AM4746" s="172"/>
      <x:c r="AN4746" s="172"/>
      <x:c r="AO4746" s="172"/>
      <x:c r="AP4746" s="172"/>
      <x:c r="AQ4746" s="172"/>
    </x:row>
    <x:row r="4747" spans="1:43" s="3" customFormat="1">
      <x:c r="A4747" s="3">
        <x:v>459905</x:v>
      </x:c>
      <x:c r="B4747" s="3">
        <x:v>1002</x:v>
      </x:c>
      <x:c r="C4747" s="3">
        <x:f>4.5</x:f>
        <x:v>4.5</x:v>
      </x:c>
      <x:c r="G4747" s="3">
        <x:v>1</x:v>
      </x:c>
      <x:c r="I4747" s="3" t="s">
        <x:v>426</x:v>
      </x:c>
      <x:c r="M4747" s="3">
        <x:v>3836</x:v>
      </x:c>
      <x:c r="O4747" s="33" t="s">
        <x:v>101</x:v>
      </x:c>
      <x:c r="AG4747" s="108"/>
      <x:c r="AJ4747" s="3" t="s">
        <x:v>758</x:v>
      </x:c>
      <x:c r="AL4747" s="172"/>
      <x:c r="AM4747" s="172"/>
      <x:c r="AN4747" s="172"/>
      <x:c r="AO4747" s="172"/>
      <x:c r="AP4747" s="172"/>
      <x:c r="AQ4747" s="172"/>
    </x:row>
    <x:row r="4748" spans="1:43" s="3" customFormat="1">
      <x:c r="A4748" s="3">
        <x:v>459906</x:v>
      </x:c>
      <x:c r="B4748" s="3">
        <x:v>1002</x:v>
      </x:c>
      <x:c r="C4748" s="3">
        <x:v>13.55</x:v>
      </x:c>
      <x:c r="G4748" s="3">
        <x:v>5</x:v>
      </x:c>
      <x:c r="I4748" s="3" t="s">
        <x:v>110</x:v>
      </x:c>
      <x:c r="J4748" s="3">
        <x:v>0.65</x:v>
      </x:c>
      <x:c r="AG4748" s="108"/>
      <x:c r="AL4748" s="172"/>
      <x:c r="AM4748" s="172"/>
      <x:c r="AN4748" s="172"/>
      <x:c r="AO4748" s="172"/>
      <x:c r="AP4748" s="172"/>
      <x:c r="AQ4748" s="172"/>
    </x:row>
    <x:row r="4749" spans="1:43" s="3" customFormat="1">
      <x:c r="A4749" s="3">
        <x:v>459907</x:v>
      </x:c>
      <x:c r="B4749" s="3">
        <x:v>1002</x:v>
      </x:c>
      <x:c r="C4749" s="3">
        <x:v>13.8</x:v>
      </x:c>
      <x:c r="G4749" s="3">
        <x:v>6</x:v>
      </x:c>
      <x:c r="AG4749" s="108"/>
      <x:c r="AL4749" s="172"/>
      <x:c r="AM4749" s="172"/>
      <x:c r="AN4749" s="172"/>
      <x:c r="AO4749" s="172"/>
      <x:c r="AP4749" s="172"/>
      <x:c r="AQ4749" s="172"/>
    </x:row>
    <x:row r="4750" spans="1:43" s="3" customFormat="1">
      <x:c r="A4750" s="3">
        <x:v>459908</x:v>
      </x:c>
      <x:c r="B4750" s="3">
        <x:v>1003</x:v>
      </x:c>
      <x:c r="C4750" s="3">
        <x:f>70/30</x:f>
        <x:v>2.33333333333333</x:v>
      </x:c>
      <x:c r="G4750" s="3">
        <x:v>4</x:v>
      </x:c>
      <x:c r="I4750" s="3" t="s">
        <x:v>102</x:v>
      </x:c>
      <x:c r="M4750" s="3">
        <x:v>3839</x:v>
      </x:c>
      <x:c r="O4750" s="33" t="s">
        <x:v>101</x:v>
      </x:c>
      <x:c r="AG4750" s="108"/>
      <x:c r="AL4750" s="172"/>
      <x:c r="AM4750" s="172"/>
      <x:c r="AN4750" s="172"/>
      <x:c r="AO4750" s="172"/>
      <x:c r="AP4750" s="172"/>
      <x:c r="AQ4750" s="172"/>
    </x:row>
    <x:row r="4751" spans="1:43" s="3" customFormat="1">
      <x:c r="A4751" s="3">
        <x:v>459909</x:v>
      </x:c>
      <x:c r="B4751" s="3">
        <x:v>1003</x:v>
      </x:c>
      <x:c r="C4751" s="3">
        <x:f>85/30</x:f>
        <x:v>2.83333333333333</x:v>
      </x:c>
      <x:c r="G4751" s="3">
        <x:v>5</x:v>
      </x:c>
      <x:c r="I4751" s="3" t="s">
        <x:v>100</x:v>
      </x:c>
      <x:c r="M4751" s="3">
        <x:v>3839</x:v>
      </x:c>
      <x:c r="O4751" s="33" t="s">
        <x:v>101</x:v>
      </x:c>
      <x:c r="AG4751" s="108"/>
      <x:c r="AL4751" s="172"/>
      <x:c r="AM4751" s="172"/>
      <x:c r="AN4751" s="172"/>
      <x:c r="AO4751" s="172"/>
      <x:c r="AP4751" s="172"/>
      <x:c r="AQ4751" s="172"/>
    </x:row>
    <x:row r="4752" spans="1:43" s="3" customFormat="1">
      <x:c r="A4752" s="3">
        <x:v>459910</x:v>
      </x:c>
      <x:c r="B4752" s="3">
        <x:v>1003</x:v>
      </x:c>
      <x:c r="C4752" s="3">
        <x:f>95/30</x:f>
        <x:v>3.16666666666667</x:v>
      </x:c>
      <x:c r="G4752" s="3">
        <x:v>6</x:v>
      </x:c>
      <x:c r="I4752" s="3" t="s">
        <x:v>110</x:v>
      </x:c>
      <x:c r="J4752" s="3">
        <x:v>0.65</x:v>
      </x:c>
      <x:c r="M4752" s="3">
        <x:v>3839</x:v>
      </x:c>
      <x:c r="O4752" s="33" t="s">
        <x:v>101</x:v>
      </x:c>
      <x:c r="AG4752" s="108"/>
      <x:c r="AL4752" s="172"/>
      <x:c r="AM4752" s="172"/>
      <x:c r="AN4752" s="172"/>
      <x:c r="AO4752" s="172"/>
      <x:c r="AP4752" s="172"/>
      <x:c r="AQ4752" s="172"/>
    </x:row>
    <x:row r="4753" spans="1:43" s="34" customFormat="1">
      <x:c r="A4753" s="34">
        <x:v>459911</x:v>
      </x:c>
      <x:c r="B4753" s="34">
        <x:v>1004</x:v>
      </x:c>
      <x:c r="C4753" s="34">
        <x:f>14/30</x:f>
        <x:v>0.466666666666667</x:v>
      </x:c>
      <x:c r="G4753" s="34">
        <x:v>2</x:v>
      </x:c>
      <x:c r="I4753" s="34" t="s">
        <x:v>104</x:v>
      </x:c>
      <x:c r="O4753" s="34" t="s">
        <x:v>101</x:v>
      </x:c>
      <x:c r="AG4753" s="265">
        <x:v>2</x:v>
      </x:c>
      <x:c r="AL4753" s="266"/>
      <x:c r="AM4753" s="266"/>
      <x:c r="AN4753" s="266"/>
      <x:c r="AO4753" s="266"/>
      <x:c r="AP4753" s="266"/>
      <x:c r="AQ4753" s="266"/>
    </x:row>
    <x:row r="4754" spans="1:43" s="34" customFormat="1">
      <x:c r="A4754" s="34">
        <x:v>459912</x:v>
      </x:c>
      <x:c r="B4754" s="34">
        <x:v>1004</x:v>
      </x:c>
      <x:c r="C4754" s="34">
        <x:f>15/30</x:f>
        <x:v>0.5</x:v>
      </x:c>
      <x:c r="D4754" s="34">
        <x:v>1</x:v>
      </x:c>
      <x:c r="AG4754" s="265">
        <x:v>2</x:v>
      </x:c>
      <x:c r="AL4754" s="266"/>
      <x:c r="AM4754" s="266"/>
      <x:c r="AN4754" s="266"/>
      <x:c r="AO4754" s="266"/>
      <x:c r="AP4754" s="266"/>
      <x:c r="AQ4754" s="266"/>
    </x:row>
    <x:row r="4755" spans="1:43" s="34" customFormat="1">
      <x:c r="A4755" s="34">
        <x:v>459913</x:v>
      </x:c>
      <x:c r="B4755" s="34">
        <x:v>1004</x:v>
      </x:c>
      <x:c r="C4755" s="34">
        <x:f>29/30</x:f>
        <x:v>0.966666666666667</x:v>
      </x:c>
      <x:c r="G4755" s="34">
        <x:v>3</x:v>
      </x:c>
      <x:c r="I4755" s="34" t="s">
        <x:v>103</x:v>
      </x:c>
      <x:c r="O4755" s="34" t="s">
        <x:v>101</x:v>
      </x:c>
      <x:c r="AG4755" s="265">
        <x:v>2</x:v>
      </x:c>
      <x:c r="AL4755" s="266"/>
      <x:c r="AM4755" s="266"/>
      <x:c r="AN4755" s="266"/>
      <x:c r="AO4755" s="266"/>
      <x:c r="AP4755" s="266"/>
      <x:c r="AQ4755" s="266"/>
    </x:row>
    <x:row r="4756" spans="1:43" s="34" customFormat="1">
      <x:c r="A4756" s="34">
        <x:v>459914</x:v>
      </x:c>
      <x:c r="B4756" s="34">
        <x:v>1004</x:v>
      </x:c>
      <x:c r="C4756" s="34">
        <x:f>30/30</x:f>
        <x:v>1</x:v>
      </x:c>
      <x:c r="D4756" s="34">
        <x:v>1</x:v>
      </x:c>
      <x:c r="AG4756" s="265">
        <x:v>2</x:v>
      </x:c>
      <x:c r="AL4756" s="266"/>
      <x:c r="AM4756" s="266"/>
      <x:c r="AN4756" s="266"/>
      <x:c r="AO4756" s="266"/>
      <x:c r="AP4756" s="266"/>
      <x:c r="AQ4756" s="266"/>
    </x:row>
    <x:row r="4757" spans="1:43" s="34" customFormat="1">
      <x:c r="A4757" s="34">
        <x:v>459915</x:v>
      </x:c>
      <x:c r="B4757" s="34">
        <x:v>1004</x:v>
      </x:c>
      <x:c r="C4757" s="34">
        <x:f>56/30</x:f>
        <x:v>1.86666666666667</x:v>
      </x:c>
      <x:c r="G4757" s="34">
        <x:v>4</x:v>
      </x:c>
      <x:c r="I4757" s="34" t="s">
        <x:v>102</x:v>
      </x:c>
      <x:c r="O4757" s="34" t="s">
        <x:v>101</x:v>
      </x:c>
      <x:c r="AG4757" s="265">
        <x:v>2</x:v>
      </x:c>
      <x:c r="AL4757" s="266"/>
      <x:c r="AM4757" s="266"/>
      <x:c r="AN4757" s="266"/>
      <x:c r="AO4757" s="266"/>
      <x:c r="AP4757" s="266"/>
      <x:c r="AQ4757" s="266"/>
    </x:row>
    <x:row r="4758" spans="1:43" s="34" customFormat="1">
      <x:c r="A4758" s="34">
        <x:v>459916</x:v>
      </x:c>
      <x:c r="B4758" s="34">
        <x:v>1004</x:v>
      </x:c>
      <x:c r="C4758" s="34">
        <x:f>59/30</x:f>
        <x:v>1.96666666666667</x:v>
      </x:c>
      <x:c r="D4758" s="34">
        <x:v>1</x:v>
      </x:c>
      <x:c r="AG4758" s="265">
        <x:v>2</x:v>
      </x:c>
      <x:c r="AL4758" s="266"/>
      <x:c r="AM4758" s="266"/>
      <x:c r="AN4758" s="266"/>
      <x:c r="AO4758" s="266"/>
      <x:c r="AP4758" s="266"/>
      <x:c r="AQ4758" s="266"/>
    </x:row>
    <x:row r="4759" spans="1:43" s="34" customFormat="1">
      <x:c r="A4759" s="34">
        <x:v>459917</x:v>
      </x:c>
      <x:c r="B4759" s="34">
        <x:v>1004</x:v>
      </x:c>
      <x:c r="C4759" s="34">
        <x:f>62/30</x:f>
        <x:v>2.06666666666667</x:v>
      </x:c>
      <x:c r="D4759" s="34">
        <x:v>1</x:v>
      </x:c>
      <x:c r="AG4759" s="265">
        <x:v>2</x:v>
      </x:c>
      <x:c r="AL4759" s="266"/>
      <x:c r="AM4759" s="266"/>
      <x:c r="AN4759" s="266"/>
      <x:c r="AO4759" s="266"/>
      <x:c r="AP4759" s="266"/>
      <x:c r="AQ4759" s="266"/>
    </x:row>
    <x:row r="4760" spans="1:43" s="34" customFormat="1">
      <x:c r="A4760" s="34">
        <x:v>459918</x:v>
      </x:c>
      <x:c r="B4760" s="34">
        <x:v>1004</x:v>
      </x:c>
      <x:c r="C4760" s="34">
        <x:f>65/30</x:f>
        <x:v>2.16666666666667</x:v>
      </x:c>
      <x:c r="D4760" s="34">
        <x:v>1</x:v>
      </x:c>
      <x:c r="AG4760" s="265">
        <x:v>2</x:v>
      </x:c>
      <x:c r="AL4760" s="266"/>
      <x:c r="AM4760" s="266"/>
      <x:c r="AN4760" s="266"/>
      <x:c r="AO4760" s="266"/>
      <x:c r="AP4760" s="266"/>
      <x:c r="AQ4760" s="266"/>
    </x:row>
    <x:row r="4761" spans="1:43" s="34" customFormat="1">
      <x:c r="A4761" s="34">
        <x:v>459919</x:v>
      </x:c>
      <x:c r="B4761" s="34">
        <x:v>1005</x:v>
      </x:c>
      <x:c r="C4761" s="34">
        <x:f>64/30</x:f>
        <x:v>2.13333333333333</x:v>
      </x:c>
      <x:c r="G4761" s="34">
        <x:v>2</x:v>
      </x:c>
      <x:c r="I4761" s="34" t="s">
        <x:v>100</x:v>
      </x:c>
      <x:c r="M4761" s="34">
        <x:v>3845</x:v>
      </x:c>
      <x:c r="O4761" s="34" t="s">
        <x:v>101</x:v>
      </x:c>
      <x:c r="AG4761" s="265">
        <x:v>2</x:v>
      </x:c>
      <x:c r="AL4761" s="266"/>
      <x:c r="AM4761" s="266"/>
      <x:c r="AN4761" s="266"/>
      <x:c r="AO4761" s="266"/>
      <x:c r="AP4761" s="266"/>
      <x:c r="AQ4761" s="266"/>
    </x:row>
    <x:row r="4762" spans="1:43" s="34" customFormat="1">
      <x:c r="A4762" s="34">
        <x:v>459920</x:v>
      </x:c>
      <x:c r="B4762" s="34">
        <x:v>1005</x:v>
      </x:c>
      <x:c r="C4762" s="34">
        <x:f>100/30</x:f>
        <x:v>3.33333333333333</x:v>
      </x:c>
      <x:c r="G4762" s="34">
        <x:v>5</x:v>
      </x:c>
      <x:c r="I4762" s="34" t="s">
        <x:v>102</x:v>
      </x:c>
      <x:c r="AG4762" s="265">
        <x:v>2</x:v>
      </x:c>
      <x:c r="AL4762" s="266"/>
      <x:c r="AM4762" s="266"/>
      <x:c r="AN4762" s="266"/>
      <x:c r="AO4762" s="266"/>
      <x:c r="AP4762" s="266"/>
      <x:c r="AQ4762" s="266"/>
    </x:row>
    <x:row r="4763" spans="1:43" s="34" customFormat="1">
      <x:c r="A4763" s="34">
        <x:v>459921</x:v>
      </x:c>
      <x:c r="B4763" s="34">
        <x:v>1006</x:v>
      </x:c>
      <x:c r="C4763" s="34">
        <x:f>27/30</x:f>
        <x:v>0.9</x:v>
      </x:c>
      <x:c r="G4763" s="34">
        <x:v>3</x:v>
      </x:c>
      <x:c r="I4763" s="34" t="s">
        <x:v>102</x:v>
      </x:c>
      <x:c r="M4763" s="34">
        <x:v>3848</x:v>
      </x:c>
      <x:c r="O4763" s="34" t="s">
        <x:v>101</x:v>
      </x:c>
      <x:c r="AG4763" s="265">
        <x:v>2</x:v>
      </x:c>
      <x:c r="AH4763" s="34" t="s">
        <x:v>642</x:v>
      </x:c>
      <x:c r="AL4763" s="266"/>
      <x:c r="AM4763" s="266"/>
      <x:c r="AN4763" s="266"/>
      <x:c r="AO4763" s="266"/>
      <x:c r="AP4763" s="266"/>
      <x:c r="AQ4763" s="266"/>
    </x:row>
    <x:row r="4764" spans="1:43" s="34" customFormat="1">
      <x:c r="A4764" s="34">
        <x:v>459922</x:v>
      </x:c>
      <x:c r="B4764" s="34">
        <x:v>1006</x:v>
      </x:c>
      <x:c r="C4764" s="34">
        <x:f>49.5/30</x:f>
        <x:v>1.65</x:v>
      </x:c>
      <x:c r="G4764" s="34">
        <x:v>4</x:v>
      </x:c>
      <x:c r="I4764" s="34" t="s">
        <x:v>100</x:v>
      </x:c>
      <x:c r="M4764" s="34">
        <x:v>3849</x:v>
      </x:c>
      <x:c r="O4764" s="34" t="s">
        <x:v>101</x:v>
      </x:c>
      <x:c r="AG4764" s="265">
        <x:v>2</x:v>
      </x:c>
      <x:c r="AH4764" s="34" t="s">
        <x:v>759</x:v>
      </x:c>
      <x:c r="AL4764" s="266"/>
      <x:c r="AM4764" s="266"/>
      <x:c r="AN4764" s="266"/>
      <x:c r="AO4764" s="266"/>
      <x:c r="AP4764" s="266"/>
      <x:c r="AQ4764" s="266"/>
    </x:row>
    <x:row r="4765" spans="1:43" s="34" customFormat="1">
      <x:c r="A4765" s="34">
        <x:v>459923</x:v>
      </x:c>
      <x:c r="B4765" s="34">
        <x:v>1006</x:v>
      </x:c>
      <x:c r="C4765" s="34">
        <x:f>90/30</x:f>
        <x:v>3</x:v>
      </x:c>
      <x:c r="G4765" s="34">
        <x:v>5</x:v>
      </x:c>
      <x:c r="I4765" s="34" t="s">
        <x:v>110</x:v>
      </x:c>
      <x:c r="J4765" s="34">
        <x:v>0.65</x:v>
      </x:c>
      <x:c r="M4765" s="34">
        <x:v>3850</x:v>
      </x:c>
      <x:c r="O4765" s="34" t="s">
        <x:v>101</x:v>
      </x:c>
      <x:c r="AG4765" s="265">
        <x:v>2</x:v>
      </x:c>
      <x:c r="AH4765" s="34" t="s">
        <x:v>642</x:v>
      </x:c>
      <x:c r="AL4765" s="266"/>
      <x:c r="AM4765" s="266"/>
      <x:c r="AN4765" s="266"/>
      <x:c r="AO4765" s="266"/>
      <x:c r="AP4765" s="266"/>
      <x:c r="AQ4765" s="266"/>
    </x:row>
    <x:row r="4766" spans="1:43" s="34" customFormat="1">
      <x:c r="A4766" s="34">
        <x:v>459924</x:v>
      </x:c>
      <x:c r="B4766" s="34">
        <x:v>1007</x:v>
      </x:c>
      <x:c r="C4766" s="34">
        <x:v>4.5</x:v>
      </x:c>
      <x:c r="D4766" s="34">
        <x:v>1</x:v>
      </x:c>
      <x:c r="E4766" s="34">
        <x:v>1</x:v>
      </x:c>
      <x:c r="AG4766" s="265"/>
      <x:c r="AL4766" s="266"/>
      <x:c r="AM4766" s="266"/>
      <x:c r="AN4766" s="266"/>
      <x:c r="AO4766" s="266"/>
      <x:c r="AP4766" s="266"/>
      <x:c r="AQ4766" s="266"/>
    </x:row>
    <x:row r="4767" spans="1:43" s="34" customFormat="1">
      <x:c r="A4767" s="34">
        <x:v>459925</x:v>
      </x:c>
      <x:c r="B4767" s="34">
        <x:v>1007</x:v>
      </x:c>
      <x:c r="C4767" s="34">
        <x:f>296/30+0.06</x:f>
        <x:v>9.92666666666667</x:v>
      </x:c>
      <x:c r="G4767" s="34">
        <x:v>5</x:v>
      </x:c>
      <x:c r="I4767" s="34" t="s">
        <x:v>110</x:v>
      </x:c>
      <x:c r="J4767" s="34">
        <x:v>0.65</x:v>
      </x:c>
      <x:c r="AG4767" s="265">
        <x:v>2</x:v>
      </x:c>
      <x:c r="AL4767" s="266"/>
      <x:c r="AM4767" s="266"/>
      <x:c r="AN4767" s="266"/>
      <x:c r="AO4767" s="266"/>
      <x:c r="AP4767" s="266"/>
      <x:c r="AQ4767" s="266"/>
    </x:row>
    <x:row r="4768" spans="1:43" s="34" customFormat="1">
      <x:c r="A4768" s="34">
        <x:v>459926</x:v>
      </x:c>
      <x:c r="B4768" s="34">
        <x:v>1007</x:v>
      </x:c>
      <x:c r="C4768" s="34">
        <x:f>306/30+0.06</x:f>
        <x:v>10.26</x:v>
      </x:c>
      <x:c r="G4768" s="34">
        <x:v>5</x:v>
      </x:c>
      <x:c r="AG4768" s="265">
        <x:v>2</x:v>
      </x:c>
      <x:c r="AL4768" s="266"/>
      <x:c r="AM4768" s="266"/>
      <x:c r="AN4768" s="266"/>
      <x:c r="AO4768" s="266"/>
      <x:c r="AP4768" s="266"/>
      <x:c r="AQ4768" s="266"/>
    </x:row>
    <x:row r="4769" spans="1:43" s="34" customFormat="1">
      <x:c r="A4769" s="34">
        <x:v>459927</x:v>
      </x:c>
      <x:c r="B4769" s="34">
        <x:v>1007</x:v>
      </x:c>
      <x:c r="C4769" s="34">
        <x:f>316/30+0.06</x:f>
        <x:v>10.5933333333333</x:v>
      </x:c>
      <x:c r="G4769" s="34">
        <x:v>10</x:v>
      </x:c>
      <x:c r="AG4769" s="265">
        <x:v>3</x:v>
      </x:c>
      <x:c r="AL4769" s="266"/>
      <x:c r="AM4769" s="266"/>
      <x:c r="AN4769" s="266"/>
      <x:c r="AO4769" s="266"/>
      <x:c r="AP4769" s="266"/>
      <x:c r="AQ4769" s="266"/>
    </x:row>
    <x:row r="4770" spans="1:43" s="34" customFormat="1">
      <x:c r="A4770" s="34">
        <x:v>459928</x:v>
      </x:c>
      <x:c r="B4770" s="34">
        <x:v>1008</x:v>
      </x:c>
      <x:c r="C4770" s="34">
        <x:f>104/30</x:f>
        <x:v>3.46666666666667</x:v>
      </x:c>
      <x:c r="G4770" s="34">
        <x:v>5</x:v>
      </x:c>
      <x:c r="I4770" s="34" t="s">
        <x:v>110</x:v>
      </x:c>
      <x:c r="J4770" s="34">
        <x:v>0.65</x:v>
      </x:c>
      <x:c r="AG4770" s="265"/>
      <x:c r="AL4770" s="266"/>
      <x:c r="AM4770" s="266"/>
      <x:c r="AN4770" s="266"/>
      <x:c r="AO4770" s="266"/>
      <x:c r="AP4770" s="266"/>
      <x:c r="AQ4770" s="266"/>
    </x:row>
    <x:row r="4771" spans="1:43" s="34" customFormat="1">
      <x:c r="A4771" s="34">
        <x:v>459929</x:v>
      </x:c>
      <x:c r="B4771" s="34">
        <x:v>1009</x:v>
      </x:c>
      <x:c r="C4771" s="34">
        <x:f>123/30</x:f>
        <x:v>4.1</x:v>
      </x:c>
      <x:c r="G4771" s="34">
        <x:v>8</x:v>
      </x:c>
      <x:c r="I4771" s="34" t="s">
        <x:v>110</x:v>
      </x:c>
      <x:c r="J4771" s="34">
        <x:v>0.65</x:v>
      </x:c>
      <x:c r="AG4771" s="265"/>
      <x:c r="AL4771" s="266"/>
      <x:c r="AM4771" s="266"/>
      <x:c r="AN4771" s="266"/>
      <x:c r="AO4771" s="266"/>
      <x:c r="AP4771" s="266"/>
      <x:c r="AQ4771" s="266"/>
    </x:row>
    <x:row r="4772" spans="1:43" s="34" customFormat="1">
      <x:c r="A4772" s="34">
        <x:v>459930</x:v>
      </x:c>
      <x:c r="B4772" s="34">
        <x:v>1010</x:v>
      </x:c>
      <x:c r="C4772" s="34">
        <x:f>108/30</x:f>
        <x:v>3.6</x:v>
      </x:c>
      <x:c r="G4772" s="34">
        <x:v>2</x:v>
      </x:c>
      <x:c r="I4772" s="34" t="s">
        <x:v>100</x:v>
      </x:c>
      <x:c r="AG4772" s="265"/>
      <x:c r="AL4772" s="266"/>
      <x:c r="AM4772" s="266"/>
      <x:c r="AN4772" s="266"/>
      <x:c r="AO4772" s="266"/>
      <x:c r="AP4772" s="266"/>
      <x:c r="AQ4772" s="266"/>
    </x:row>
    <x:row r="4773" spans="1:43" s="34" customFormat="1">
      <x:c r="A4773" s="34">
        <x:v>459931</x:v>
      </x:c>
      <x:c r="B4773" s="34">
        <x:v>1010</x:v>
      </x:c>
      <x:c r="C4773" s="34">
        <x:f>114/30</x:f>
        <x:v>3.8</x:v>
      </x:c>
      <x:c r="G4773" s="34">
        <x:v>3</x:v>
      </x:c>
      <x:c r="I4773" s="34" t="s">
        <x:v>102</x:v>
      </x:c>
      <x:c r="AG4773" s="265"/>
      <x:c r="AL4773" s="266"/>
      <x:c r="AM4773" s="266"/>
      <x:c r="AN4773" s="266"/>
      <x:c r="AO4773" s="266"/>
      <x:c r="AP4773" s="266"/>
      <x:c r="AQ4773" s="266"/>
    </x:row>
    <x:row r="4774" spans="1:43" s="34" customFormat="1">
      <x:c r="A4774" s="34">
        <x:v>459932</x:v>
      </x:c>
      <x:c r="B4774" s="34">
        <x:v>1010</x:v>
      </x:c>
      <x:c r="C4774" s="34">
        <x:f>120/30</x:f>
        <x:v>4</x:v>
      </x:c>
      <x:c r="G4774" s="34">
        <x:v>4</x:v>
      </x:c>
      <x:c r="I4774" s="34" t="s">
        <x:v>103</x:v>
      </x:c>
      <x:c r="AG4774" s="265"/>
      <x:c r="AL4774" s="266"/>
      <x:c r="AM4774" s="266"/>
      <x:c r="AN4774" s="266"/>
      <x:c r="AO4774" s="266"/>
      <x:c r="AP4774" s="266"/>
      <x:c r="AQ4774" s="266"/>
    </x:row>
    <x:row r="4775" spans="1:43" s="34" customFormat="1">
      <x:c r="A4775" s="34">
        <x:v>459933</x:v>
      </x:c>
      <x:c r="B4775" s="34">
        <x:v>1010</x:v>
      </x:c>
      <x:c r="C4775" s="34">
        <x:f>126/30</x:f>
        <x:v>4.2</x:v>
      </x:c>
      <x:c r="G4775" s="34">
        <x:v>5</x:v>
      </x:c>
      <x:c r="I4775" s="34" t="s">
        <x:v>104</x:v>
      </x:c>
      <x:c r="AG4775" s="265"/>
      <x:c r="AL4775" s="266"/>
      <x:c r="AM4775" s="266"/>
      <x:c r="AN4775" s="266"/>
      <x:c r="AO4775" s="266"/>
      <x:c r="AP4775" s="266"/>
      <x:c r="AQ4775" s="266"/>
    </x:row>
    <x:row r="4776" spans="1:43" s="34" customFormat="1">
      <x:c r="A4776" s="34">
        <x:v>459934</x:v>
      </x:c>
      <x:c r="B4776" s="34">
        <x:v>1010</x:v>
      </x:c>
      <x:c r="C4776" s="34">
        <x:f>132/30</x:f>
        <x:v>4.4</x:v>
      </x:c>
      <x:c r="G4776" s="34">
        <x:v>6</x:v>
      </x:c>
      <x:c r="I4776" s="34" t="s">
        <x:v>110</x:v>
      </x:c>
      <x:c r="J4776" s="34">
        <x:v>0.65</x:v>
      </x:c>
      <x:c r="AG4776" s="265"/>
      <x:c r="AL4776" s="266"/>
      <x:c r="AM4776" s="266"/>
      <x:c r="AN4776" s="266"/>
      <x:c r="AO4776" s="266"/>
      <x:c r="AP4776" s="266"/>
      <x:c r="AQ4776" s="266"/>
    </x:row>
    <x:row r="4777" spans="1:43" s="34" customFormat="1">
      <x:c r="A4777" s="34">
        <x:v>459935</x:v>
      </x:c>
      <x:c r="B4777" s="34">
        <x:v>1010</x:v>
      </x:c>
      <x:c r="C4777" s="34">
        <x:f>138/30</x:f>
        <x:v>4.6</x:v>
      </x:c>
      <x:c r="G4777" s="34">
        <x:v>7</x:v>
      </x:c>
      <x:c r="AG4777" s="265"/>
      <x:c r="AL4777" s="266"/>
      <x:c r="AM4777" s="266"/>
      <x:c r="AN4777" s="266"/>
      <x:c r="AO4777" s="266"/>
      <x:c r="AP4777" s="266"/>
      <x:c r="AQ4777" s="266"/>
    </x:row>
    <x:row r="4778" spans="1:43" s="34" customFormat="1">
      <x:c r="A4778" s="34">
        <x:v>459936</x:v>
      </x:c>
      <x:c r="B4778" s="34">
        <x:v>1010</x:v>
      </x:c>
      <x:c r="C4778" s="34">
        <x:f>148/30</x:f>
        <x:v>4.93333333333333</x:v>
      </x:c>
      <x:c r="G4778" s="34">
        <x:v>8</x:v>
      </x:c>
      <x:c r="AG4778" s="265"/>
      <x:c r="AL4778" s="266"/>
      <x:c r="AM4778" s="266"/>
      <x:c r="AN4778" s="266"/>
      <x:c r="AO4778" s="266"/>
      <x:c r="AP4778" s="266"/>
      <x:c r="AQ4778" s="266"/>
    </x:row>
    <x:row r="4779" spans="1:43" s="34" customFormat="1">
      <x:c r="A4779" s="34">
        <x:v>459937</x:v>
      </x:c>
      <x:c r="B4779" s="34">
        <x:v>1011</x:v>
      </x:c>
      <x:c r="C4779" s="34">
        <x:f>84/30</x:f>
        <x:v>2.8</x:v>
      </x:c>
      <x:c r="G4779" s="34">
        <x:v>2</x:v>
      </x:c>
      <x:c r="I4779" s="34" t="s">
        <x:v>100</x:v>
      </x:c>
      <x:c r="AG4779" s="265"/>
      <x:c r="AL4779" s="266"/>
      <x:c r="AM4779" s="266"/>
      <x:c r="AN4779" s="266"/>
      <x:c r="AO4779" s="266"/>
      <x:c r="AP4779" s="266"/>
      <x:c r="AQ4779" s="266"/>
    </x:row>
    <x:row r="4780" spans="1:43" s="34" customFormat="1">
      <x:c r="A4780" s="34">
        <x:v>459938</x:v>
      </x:c>
      <x:c r="B4780" s="34">
        <x:v>1011</x:v>
      </x:c>
      <x:c r="C4780" s="34">
        <x:f>94/30</x:f>
        <x:v>3.13333333333333</x:v>
      </x:c>
      <x:c r="G4780" s="34">
        <x:v>3</x:v>
      </x:c>
      <x:c r="I4780" s="34" t="s">
        <x:v>102</x:v>
      </x:c>
      <x:c r="AG4780" s="265"/>
      <x:c r="AL4780" s="266"/>
      <x:c r="AM4780" s="266"/>
      <x:c r="AN4780" s="266"/>
      <x:c r="AO4780" s="266"/>
      <x:c r="AP4780" s="266"/>
      <x:c r="AQ4780" s="266"/>
    </x:row>
    <x:row r="4781" spans="1:43" s="34" customFormat="1">
      <x:c r="A4781" s="34">
        <x:v>459939</x:v>
      </x:c>
      <x:c r="B4781" s="34">
        <x:v>1011</x:v>
      </x:c>
      <x:c r="C4781" s="34">
        <x:f>104/30</x:f>
        <x:v>3.46666666666667</x:v>
      </x:c>
      <x:c r="G4781" s="34">
        <x:v>4</x:v>
      </x:c>
      <x:c r="I4781" s="34" t="s">
        <x:v>103</x:v>
      </x:c>
      <x:c r="AG4781" s="265"/>
      <x:c r="AL4781" s="266"/>
      <x:c r="AM4781" s="266"/>
      <x:c r="AN4781" s="266"/>
      <x:c r="AO4781" s="266"/>
      <x:c r="AP4781" s="266"/>
      <x:c r="AQ4781" s="266"/>
    </x:row>
    <x:row r="4782" spans="1:43" s="34" customFormat="1">
      <x:c r="A4782" s="34">
        <x:v>459940</x:v>
      </x:c>
      <x:c r="B4782" s="34">
        <x:v>1011</x:v>
      </x:c>
      <x:c r="C4782" s="34">
        <x:f>114/30</x:f>
        <x:v>3.8</x:v>
      </x:c>
      <x:c r="G4782" s="34">
        <x:v>5</x:v>
      </x:c>
      <x:c r="I4782" s="34" t="s">
        <x:v>104</x:v>
      </x:c>
      <x:c r="AG4782" s="265"/>
      <x:c r="AJ4782" s="34" t="s">
        <x:v>694</x:v>
      </x:c>
      <x:c r="AL4782" s="266"/>
      <x:c r="AM4782" s="266"/>
      <x:c r="AN4782" s="266"/>
      <x:c r="AO4782" s="266"/>
      <x:c r="AP4782" s="266"/>
      <x:c r="AQ4782" s="266"/>
    </x:row>
    <x:row r="4783" spans="1:43" s="34" customFormat="1">
      <x:c r="A4783" s="34">
        <x:v>459941</x:v>
      </x:c>
      <x:c r="B4783" s="34">
        <x:v>1011</x:v>
      </x:c>
      <x:c r="C4783" s="34">
        <x:v>14.3</x:v>
      </x:c>
      <x:c r="G4783" s="34">
        <x:v>6</x:v>
      </x:c>
      <x:c r="I4783" s="34" t="s">
        <x:v>110</x:v>
      </x:c>
      <x:c r="J4783" s="34">
        <x:v>0.65</x:v>
      </x:c>
      <x:c r="AG4783" s="265"/>
      <x:c r="AL4783" s="266"/>
      <x:c r="AM4783" s="266"/>
      <x:c r="AN4783" s="266"/>
      <x:c r="AO4783" s="266"/>
      <x:c r="AP4783" s="266"/>
      <x:c r="AQ4783" s="266"/>
    </x:row>
    <x:row r="4784" spans="1:43" s="34" customFormat="1">
      <x:c r="A4784" s="34">
        <x:v>459942</x:v>
      </x:c>
      <x:c r="B4784" s="34">
        <x:v>1011</x:v>
      </x:c>
      <x:c r="C4784" s="34">
        <x:v>14.5</x:v>
      </x:c>
      <x:c r="G4784" s="34">
        <x:v>7</x:v>
      </x:c>
      <x:c r="AG4784" s="265"/>
      <x:c r="AL4784" s="266"/>
      <x:c r="AM4784" s="266"/>
      <x:c r="AN4784" s="266"/>
      <x:c r="AO4784" s="266"/>
      <x:c r="AP4784" s="266"/>
      <x:c r="AQ4784" s="266"/>
    </x:row>
    <x:row r="4785" spans="1:43" s="34" customFormat="1">
      <x:c r="A4785" s="34">
        <x:v>459943</x:v>
      </x:c>
      <x:c r="B4785" s="34">
        <x:v>1011</x:v>
      </x:c>
      <x:c r="C4785" s="34">
        <x:v>14.7</x:v>
      </x:c>
      <x:c r="G4785" s="34">
        <x:v>8</x:v>
      </x:c>
      <x:c r="AG4785" s="265"/>
      <x:c r="AL4785" s="266"/>
      <x:c r="AM4785" s="266"/>
      <x:c r="AN4785" s="266"/>
      <x:c r="AO4785" s="266"/>
      <x:c r="AP4785" s="266"/>
      <x:c r="AQ4785" s="266"/>
    </x:row>
    <x:row r="4786" spans="1:43" s="34" customFormat="1">
      <x:c r="A4786" s="34">
        <x:v>459944</x:v>
      </x:c>
      <x:c r="B4786" s="34">
        <x:v>1011</x:v>
      </x:c>
      <x:c r="C4786" s="34">
        <x:v>14.9</x:v>
      </x:c>
      <x:c r="G4786" s="34">
        <x:v>9</x:v>
      </x:c>
      <x:c r="AG4786" s="265"/>
      <x:c r="AL4786" s="266"/>
      <x:c r="AM4786" s="266"/>
      <x:c r="AN4786" s="266"/>
      <x:c r="AO4786" s="266"/>
      <x:c r="AP4786" s="266"/>
      <x:c r="AQ4786" s="266"/>
    </x:row>
    <x:row r="4787" spans="1:43" s="34" customFormat="1">
      <x:c r="A4787" s="34">
        <x:v>459945</x:v>
      </x:c>
      <x:c r="B4787" s="34">
        <x:v>1012</x:v>
      </x:c>
      <x:c r="C4787" s="34">
        <x:f>18/30</x:f>
        <x:v>0.6</x:v>
      </x:c>
      <x:c r="G4787" s="34">
        <x:v>4</x:v>
      </x:c>
      <x:c r="I4787" s="34" t="s">
        <x:v>103</x:v>
      </x:c>
      <x:c r="M4787" s="34">
        <x:v>3857</x:v>
      </x:c>
      <x:c r="O4787" s="34" t="s">
        <x:v>101</x:v>
      </x:c>
      <x:c r="AG4787" s="265">
        <x:v>2</x:v>
      </x:c>
      <x:c r="AL4787" s="266"/>
      <x:c r="AM4787" s="266"/>
      <x:c r="AN4787" s="266"/>
      <x:c r="AO4787" s="266"/>
      <x:c r="AP4787" s="266"/>
      <x:c r="AQ4787" s="266"/>
    </x:row>
    <x:row r="4788" spans="1:43" s="34" customFormat="1">
      <x:c r="A4788" s="34">
        <x:v>459946</x:v>
      </x:c>
      <x:c r="B4788" s="34">
        <x:v>1012</x:v>
      </x:c>
      <x:c r="C4788" s="34">
        <x:f>36/30</x:f>
        <x:v>1.2</x:v>
      </x:c>
      <x:c r="G4788" s="34">
        <x:v>5</x:v>
      </x:c>
      <x:c r="I4788" s="34" t="s">
        <x:v>104</x:v>
      </x:c>
      <x:c r="M4788" s="34">
        <x:v>3858</x:v>
      </x:c>
      <x:c r="O4788" s="34" t="s">
        <x:v>101</x:v>
      </x:c>
      <x:c r="AG4788" s="265">
        <x:v>2</x:v>
      </x:c>
      <x:c r="AL4788" s="266"/>
      <x:c r="AM4788" s="266"/>
      <x:c r="AN4788" s="266"/>
      <x:c r="AO4788" s="266"/>
      <x:c r="AP4788" s="266"/>
      <x:c r="AQ4788" s="266"/>
    </x:row>
    <x:row r="4789" spans="1:43" s="34" customFormat="1">
      <x:c r="A4789" s="34">
        <x:v>459947</x:v>
      </x:c>
      <x:c r="B4789" s="34">
        <x:v>1012</x:v>
      </x:c>
      <x:c r="C4789" s="34">
        <x:f>65/30</x:f>
        <x:v>2.16666666666667</x:v>
      </x:c>
      <x:c r="G4789" s="34">
        <x:v>6</x:v>
      </x:c>
      <x:c r="I4789" s="34" t="s">
        <x:v>102</x:v>
      </x:c>
      <x:c r="M4789" s="34">
        <x:v>3859</x:v>
      </x:c>
      <x:c r="O4789" s="34" t="s">
        <x:v>101</x:v>
      </x:c>
      <x:c r="AG4789" s="265">
        <x:v>3</x:v>
      </x:c>
      <x:c r="AL4789" s="266"/>
      <x:c r="AM4789" s="266"/>
      <x:c r="AN4789" s="266"/>
      <x:c r="AO4789" s="266"/>
      <x:c r="AP4789" s="266"/>
      <x:c r="AQ4789" s="266"/>
    </x:row>
    <x:row r="4790" spans="1:43" s="34" customFormat="1">
      <x:c r="A4790" s="34">
        <x:v>459948</x:v>
      </x:c>
      <x:c r="B4790" s="34">
        <x:v>1013</x:v>
      </x:c>
      <x:c r="C4790" s="34">
        <x:f>35/30</x:f>
        <x:v>1.16666666666667</x:v>
      </x:c>
      <x:c r="G4790" s="34">
        <x:v>4</x:v>
      </x:c>
      <x:c r="I4790" s="34" t="s">
        <x:v>102</x:v>
      </x:c>
      <x:c r="M4790" s="34">
        <x:v>3872</x:v>
      </x:c>
      <x:c r="O4790" s="34" t="s">
        <x:v>101</x:v>
      </x:c>
      <x:c r="S4790" s="34" t="s">
        <x:v>276</x:v>
      </x:c>
      <x:c r="T4790" s="34">
        <x:v>5</x:v>
      </x:c>
      <x:c r="AG4790" s="265">
        <x:v>2</x:v>
      </x:c>
      <x:c r="AH4790" s="34" t="s">
        <x:v>439</x:v>
      </x:c>
      <x:c r="AI4790" s="34">
        <x:v>1</x:v>
      </x:c>
      <x:c r="AL4790" s="266"/>
      <x:c r="AM4790" s="266"/>
      <x:c r="AN4790" s="266"/>
      <x:c r="AO4790" s="266"/>
      <x:c r="AP4790" s="266"/>
      <x:c r="AQ4790" s="266"/>
    </x:row>
    <x:row r="4791" spans="1:43" s="34" customFormat="1">
      <x:c r="A4791" s="34">
        <x:v>459949</x:v>
      </x:c>
      <x:c r="B4791" s="34">
        <x:v>1013</x:v>
      </x:c>
      <x:c r="C4791" s="34">
        <x:f>92/30</x:f>
        <x:v>3.06666666666667</x:v>
      </x:c>
      <x:c r="D4791" s="34">
        <x:v>1</x:v>
      </x:c>
      <x:c r="AG4791" s="265">
        <x:v>2</x:v>
      </x:c>
      <x:c r="AL4791" s="266"/>
      <x:c r="AM4791" s="266"/>
      <x:c r="AN4791" s="266"/>
      <x:c r="AO4791" s="266"/>
      <x:c r="AP4791" s="266"/>
      <x:c r="AQ4791" s="266"/>
    </x:row>
    <x:row r="4792" spans="1:43" s="34" customFormat="1">
      <x:c r="A4792" s="34">
        <x:v>459950</x:v>
      </x:c>
      <x:c r="B4792" s="34">
        <x:v>1013</x:v>
      </x:c>
      <x:c r="C4792" s="34">
        <x:f>95/30</x:f>
        <x:v>3.16666666666667</x:v>
      </x:c>
      <x:c r="D4792" s="34">
        <x:v>1</x:v>
      </x:c>
      <x:c r="AG4792" s="265">
        <x:v>2</x:v>
      </x:c>
      <x:c r="AL4792" s="266"/>
      <x:c r="AM4792" s="266"/>
      <x:c r="AN4792" s="266"/>
      <x:c r="AO4792" s="266"/>
      <x:c r="AP4792" s="266"/>
      <x:c r="AQ4792" s="266"/>
    </x:row>
    <x:row r="4793" spans="1:43" s="34" customFormat="1">
      <x:c r="A4793" s="34">
        <x:v>459951</x:v>
      </x:c>
      <x:c r="B4793" s="34">
        <x:v>1013</x:v>
      </x:c>
      <x:c r="C4793" s="34">
        <x:f>98/30</x:f>
        <x:v>3.26666666666667</x:v>
      </x:c>
      <x:c r="D4793" s="34">
        <x:v>1</x:v>
      </x:c>
      <x:c r="AG4793" s="265">
        <x:v>2</x:v>
      </x:c>
      <x:c r="AL4793" s="266"/>
      <x:c r="AM4793" s="266"/>
      <x:c r="AN4793" s="266"/>
      <x:c r="AO4793" s="266"/>
      <x:c r="AP4793" s="266"/>
      <x:c r="AQ4793" s="266"/>
    </x:row>
    <x:row r="4794" spans="1:43" s="34" customFormat="1">
      <x:c r="A4794" s="34">
        <x:v>459952</x:v>
      </x:c>
      <x:c r="B4794" s="34">
        <x:v>1013</x:v>
      </x:c>
      <x:c r="C4794" s="34">
        <x:f>101/30</x:f>
        <x:v>3.36666666666667</x:v>
      </x:c>
      <x:c r="D4794" s="34">
        <x:v>1</x:v>
      </x:c>
      <x:c r="AG4794" s="265">
        <x:v>2</x:v>
      </x:c>
      <x:c r="AL4794" s="266"/>
      <x:c r="AM4794" s="266"/>
      <x:c r="AN4794" s="266"/>
      <x:c r="AO4794" s="266"/>
      <x:c r="AP4794" s="266"/>
      <x:c r="AQ4794" s="266"/>
    </x:row>
    <x:row r="4795" spans="1:43" s="34" customFormat="1">
      <x:c r="A4795" s="34">
        <x:v>459953</x:v>
      </x:c>
      <x:c r="B4795" s="34">
        <x:v>1013</x:v>
      </x:c>
      <x:c r="C4795" s="34">
        <x:f>104/30</x:f>
        <x:v>3.46666666666667</x:v>
      </x:c>
      <x:c r="D4795" s="34">
        <x:v>1</x:v>
      </x:c>
      <x:c r="AG4795" s="265">
        <x:v>2</x:v>
      </x:c>
      <x:c r="AL4795" s="266"/>
      <x:c r="AM4795" s="266"/>
      <x:c r="AN4795" s="266"/>
      <x:c r="AO4795" s="266"/>
      <x:c r="AP4795" s="266"/>
      <x:c r="AQ4795" s="266"/>
    </x:row>
    <x:row r="4796" spans="1:43" s="34" customFormat="1">
      <x:c r="A4796" s="34">
        <x:v>459954</x:v>
      </x:c>
      <x:c r="B4796" s="34">
        <x:v>1013</x:v>
      </x:c>
      <x:c r="C4796" s="34">
        <x:f>107/30</x:f>
        <x:v>3.56666666666667</x:v>
      </x:c>
      <x:c r="D4796" s="34">
        <x:v>1</x:v>
      </x:c>
      <x:c r="AG4796" s="265">
        <x:v>2</x:v>
      </x:c>
      <x:c r="AL4796" s="266"/>
      <x:c r="AM4796" s="266"/>
      <x:c r="AN4796" s="266"/>
      <x:c r="AO4796" s="266"/>
      <x:c r="AP4796" s="266"/>
      <x:c r="AQ4796" s="266"/>
    </x:row>
    <x:row r="4797" spans="1:43" s="34" customFormat="1">
      <x:c r="A4797" s="34">
        <x:v>459955</x:v>
      </x:c>
      <x:c r="B4797" s="34">
        <x:v>1013</x:v>
      </x:c>
      <x:c r="C4797" s="34">
        <x:f>110/30</x:f>
        <x:v>3.66666666666667</x:v>
      </x:c>
      <x:c r="D4797" s="34">
        <x:v>1</x:v>
      </x:c>
      <x:c r="AG4797" s="265">
        <x:v>2</x:v>
      </x:c>
      <x:c r="AL4797" s="266"/>
      <x:c r="AM4797" s="266"/>
      <x:c r="AN4797" s="266"/>
      <x:c r="AO4797" s="266"/>
      <x:c r="AP4797" s="266"/>
      <x:c r="AQ4797" s="266"/>
    </x:row>
    <x:row r="4798" spans="1:43" s="34" customFormat="1">
      <x:c r="A4798" s="34">
        <x:v>459956</x:v>
      </x:c>
      <x:c r="B4798" s="34">
        <x:v>1013</x:v>
      </x:c>
      <x:c r="C4798" s="34">
        <x:f>112/30</x:f>
        <x:v>3.73333333333333</x:v>
      </x:c>
      <x:c r="D4798" s="34">
        <x:v>1</x:v>
      </x:c>
      <x:c r="AG4798" s="265">
        <x:v>2</x:v>
      </x:c>
      <x:c r="AL4798" s="266"/>
      <x:c r="AM4798" s="266"/>
      <x:c r="AN4798" s="266"/>
      <x:c r="AO4798" s="266"/>
      <x:c r="AP4798" s="266"/>
      <x:c r="AQ4798" s="266"/>
    </x:row>
    <x:row r="4799" spans="1:43" s="34" customFormat="1">
      <x:c r="A4799" s="34">
        <x:v>459957</x:v>
      </x:c>
      <x:c r="B4799" s="34">
        <x:v>1013</x:v>
      </x:c>
      <x:c r="C4799" s="34">
        <x:f>115/30</x:f>
        <x:v>3.83333333333333</x:v>
      </x:c>
      <x:c r="G4799" s="34">
        <x:v>5</x:v>
      </x:c>
      <x:c r="I4799" s="34" t="s">
        <x:v>110</x:v>
      </x:c>
      <x:c r="J4799" s="34">
        <x:v>0.65</x:v>
      </x:c>
      <x:c r="M4799" s="34">
        <x:v>3873</x:v>
      </x:c>
      <x:c r="O4799" s="34" t="s">
        <x:v>101</x:v>
      </x:c>
      <x:c r="AG4799" s="265">
        <x:v>2</x:v>
      </x:c>
      <x:c r="AH4799" s="34" t="s">
        <x:v>520</x:v>
      </x:c>
      <x:c r="AL4799" s="266"/>
      <x:c r="AM4799" s="266"/>
      <x:c r="AN4799" s="266"/>
      <x:c r="AO4799" s="266"/>
      <x:c r="AP4799" s="266"/>
      <x:c r="AQ4799" s="266"/>
    </x:row>
    <x:row r="4800" spans="1:43" s="34" customFormat="1">
      <x:c r="A4800" s="34">
        <x:v>459958</x:v>
      </x:c>
      <x:c r="B4800" s="34">
        <x:v>1013</x:v>
      </x:c>
      <x:c r="C4800" s="34">
        <x:f>118/30</x:f>
        <x:v>3.93333333333333</x:v>
      </x:c>
      <x:c r="D4800" s="34">
        <x:v>1</x:v>
      </x:c>
      <x:c r="AG4800" s="265">
        <x:v>2</x:v>
      </x:c>
      <x:c r="AL4800" s="266"/>
      <x:c r="AM4800" s="266"/>
      <x:c r="AN4800" s="266"/>
      <x:c r="AO4800" s="266"/>
      <x:c r="AP4800" s="266"/>
      <x:c r="AQ4800" s="266"/>
    </x:row>
    <x:row r="4801" spans="1:43" s="34" customFormat="1">
      <x:c r="A4801" s="34">
        <x:v>459959</x:v>
      </x:c>
      <x:c r="B4801" s="34">
        <x:v>1013</x:v>
      </x:c>
      <x:c r="C4801" s="34">
        <x:f>121/30</x:f>
        <x:v>4.03333333333333</x:v>
      </x:c>
      <x:c r="D4801" s="34">
        <x:v>1</x:v>
      </x:c>
      <x:c r="AG4801" s="265">
        <x:v>2</x:v>
      </x:c>
      <x:c r="AL4801" s="266"/>
      <x:c r="AM4801" s="266"/>
      <x:c r="AN4801" s="266"/>
      <x:c r="AO4801" s="266"/>
      <x:c r="AP4801" s="266"/>
      <x:c r="AQ4801" s="266"/>
    </x:row>
    <x:row r="4802" spans="1:43" s="34" customFormat="1">
      <x:c r="A4802" s="34">
        <x:v>459960</x:v>
      </x:c>
      <x:c r="B4802" s="34">
        <x:v>1013</x:v>
      </x:c>
      <x:c r="C4802" s="34">
        <x:f>124/30</x:f>
        <x:v>4.13333333333333</x:v>
      </x:c>
      <x:c r="D4802" s="34">
        <x:v>1</x:v>
      </x:c>
      <x:c r="AG4802" s="265">
        <x:v>2</x:v>
      </x:c>
      <x:c r="AL4802" s="266"/>
      <x:c r="AM4802" s="266"/>
      <x:c r="AN4802" s="266"/>
      <x:c r="AO4802" s="266"/>
      <x:c r="AP4802" s="266"/>
      <x:c r="AQ4802" s="266"/>
    </x:row>
    <x:row r="4803" spans="1:43" s="34" customFormat="1">
      <x:c r="A4803" s="34">
        <x:v>459961</x:v>
      </x:c>
      <x:c r="B4803" s="34">
        <x:v>1014</x:v>
      </x:c>
      <x:c r="C4803" s="34">
        <x:f>63/30</x:f>
        <x:v>2.1</x:v>
      </x:c>
      <x:c r="G4803" s="34">
        <x:v>8</x:v>
      </x:c>
      <x:c r="I4803" s="34" t="s">
        <x:v>110</x:v>
      </x:c>
      <x:c r="J4803" s="34">
        <x:v>0.65</x:v>
      </x:c>
      <x:c r="M4803" s="34">
        <x:v>3862</x:v>
      </x:c>
      <x:c r="O4803" s="34" t="s">
        <x:v>101</x:v>
      </x:c>
      <x:c r="AG4803" s="265">
        <x:v>2</x:v>
      </x:c>
      <x:c r="AL4803" s="266"/>
      <x:c r="AM4803" s="266"/>
      <x:c r="AN4803" s="266"/>
      <x:c r="AO4803" s="266"/>
      <x:c r="AP4803" s="266"/>
      <x:c r="AQ4803" s="266"/>
    </x:row>
    <x:row r="4804" spans="1:43" s="34" customFormat="1">
      <x:c r="A4804" s="34">
        <x:v>459962</x:v>
      </x:c>
      <x:c r="B4804" s="34">
        <x:v>1015</x:v>
      </x:c>
      <x:c r="C4804" s="34">
        <x:f>87/30</x:f>
        <x:v>2.9</x:v>
      </x:c>
      <x:c r="G4804" s="34">
        <x:v>6</x:v>
      </x:c>
      <x:c r="I4804" s="34" t="s">
        <x:v>102</x:v>
      </x:c>
      <x:c r="M4804" s="34">
        <x:v>3862</x:v>
      </x:c>
      <x:c r="O4804" s="34" t="s">
        <x:v>101</x:v>
      </x:c>
      <x:c r="AG4804" s="265"/>
      <x:c r="AJ4804" s="34" t="s">
        <x:v>639</x:v>
      </x:c>
      <x:c r="AL4804" s="266"/>
      <x:c r="AM4804" s="266"/>
      <x:c r="AN4804" s="266"/>
      <x:c r="AO4804" s="266"/>
      <x:c r="AP4804" s="266"/>
      <x:c r="AQ4804" s="266"/>
    </x:row>
    <x:row r="4805" spans="1:43" s="34" customFormat="1">
      <x:c r="A4805" s="34">
        <x:v>459963</x:v>
      </x:c>
      <x:c r="B4805" s="34">
        <x:v>1015</x:v>
      </x:c>
      <x:c r="C4805" s="34">
        <x:f>133/30</x:f>
        <x:v>4.43333333333333</x:v>
      </x:c>
      <x:c r="G4805" s="34">
        <x:v>7</x:v>
      </x:c>
      <x:c r="I4805" s="34" t="s">
        <x:v>426</x:v>
      </x:c>
      <x:c r="M4805" s="34">
        <x:v>3867</x:v>
      </x:c>
      <x:c r="O4805" s="34" t="s">
        <x:v>101</x:v>
      </x:c>
      <x:c r="AG4805" s="265"/>
      <x:c r="AJ4805" s="34" t="s">
        <x:v>639</x:v>
      </x:c>
      <x:c r="AL4805" s="266"/>
      <x:c r="AM4805" s="266"/>
      <x:c r="AN4805" s="266"/>
      <x:c r="AO4805" s="266"/>
      <x:c r="AP4805" s="266"/>
      <x:c r="AQ4805" s="266"/>
    </x:row>
    <x:row r="4806" spans="1:43" s="34" customFormat="1">
      <x:c r="A4806" s="34">
        <x:v>459964</x:v>
      </x:c>
      <x:c r="B4806" s="34">
        <x:v>1015</x:v>
      </x:c>
      <x:c r="C4806" s="34">
        <x:f>349/30</x:f>
        <x:v>11.6333333333333</x:v>
      </x:c>
      <x:c r="G4806" s="34">
        <x:v>8</x:v>
      </x:c>
      <x:c r="I4806" s="34" t="s">
        <x:v>110</x:v>
      </x:c>
      <x:c r="J4806" s="34">
        <x:v>0.65</x:v>
      </x:c>
      <x:c r="M4806" s="34">
        <x:v>3868</x:v>
      </x:c>
      <x:c r="O4806" s="34" t="s">
        <x:v>101</x:v>
      </x:c>
      <x:c r="AG4806" s="265"/>
      <x:c r="AL4806" s="266"/>
      <x:c r="AM4806" s="266"/>
      <x:c r="AN4806" s="266"/>
      <x:c r="AO4806" s="266"/>
      <x:c r="AP4806" s="266"/>
      <x:c r="AQ4806" s="266"/>
    </x:row>
    <x:row r="4807" spans="1:43" s="34" customFormat="1">
      <x:c r="A4807" s="34">
        <x:v>459965</x:v>
      </x:c>
      <x:c r="B4807" s="34">
        <x:v>1015</x:v>
      </x:c>
      <x:c r="C4807" s="34">
        <x:f>393/30</x:f>
        <x:v>13.1</x:v>
      </x:c>
      <x:c r="G4807" s="34">
        <x:v>8</x:v>
      </x:c>
      <x:c r="AG4807" s="265"/>
      <x:c r="AH4807" s="34" t="s">
        <x:v>613</x:v>
      </x:c>
      <x:c r="AL4807" s="266"/>
      <x:c r="AM4807" s="266"/>
      <x:c r="AN4807" s="266"/>
      <x:c r="AO4807" s="266"/>
      <x:c r="AP4807" s="266"/>
      <x:c r="AQ4807" s="266"/>
    </x:row>
    <x:row r="4808" spans="1:43" s="34" customFormat="1">
      <x:c r="A4808" s="34">
        <x:v>459966</x:v>
      </x:c>
      <x:c r="B4808" s="34">
        <x:v>1016</x:v>
      </x:c>
      <x:c r="C4808" s="34">
        <x:f>95/30</x:f>
        <x:v>3.16666666666667</x:v>
      </x:c>
      <x:c r="G4808" s="34">
        <x:v>1</x:v>
      </x:c>
      <x:c r="I4808" s="34" t="s">
        <x:v>103</x:v>
      </x:c>
      <x:c r="M4808" s="34">
        <x:v>3893</x:v>
      </x:c>
      <x:c r="O4808" s="34" t="s">
        <x:v>101</x:v>
      </x:c>
      <x:c r="AG4808" s="265">
        <x:v>1</x:v>
      </x:c>
      <x:c r="AK4808" s="298"/>
      <x:c r="AL4808" s="266"/>
      <x:c r="AM4808" s="266"/>
      <x:c r="AN4808" s="266"/>
      <x:c r="AO4808" s="266"/>
      <x:c r="AP4808" s="266"/>
      <x:c r="AQ4808" s="266"/>
    </x:row>
    <x:row r="4809" spans="1:43" s="34" customFormat="1">
      <x:c r="A4809" s="34">
        <x:v>459968</x:v>
      </x:c>
      <x:c r="B4809" s="34">
        <x:v>1016</x:v>
      </x:c>
      <x:c r="C4809" s="34">
        <x:f>101/30</x:f>
        <x:v>3.36666666666667</x:v>
      </x:c>
      <x:c r="G4809" s="34">
        <x:v>1</x:v>
      </x:c>
      <x:c r="I4809" s="34" t="s">
        <x:v>100</x:v>
      </x:c>
      <x:c r="M4809" s="34">
        <x:v>3893</x:v>
      </x:c>
      <x:c r="O4809" s="34" t="s">
        <x:v>101</x:v>
      </x:c>
      <x:c r="AG4809" s="265">
        <x:v>1</x:v>
      </x:c>
      <x:c r="AK4809" s="298"/>
      <x:c r="AL4809" s="266"/>
      <x:c r="AM4809" s="266"/>
      <x:c r="AN4809" s="266"/>
      <x:c r="AO4809" s="266"/>
      <x:c r="AP4809" s="266"/>
      <x:c r="AQ4809" s="266"/>
    </x:row>
    <x:row r="4810" spans="1:43" s="34" customFormat="1">
      <x:c r="A4810" s="34">
        <x:v>459969</x:v>
      </x:c>
      <x:c r="B4810" s="34">
        <x:v>1016</x:v>
      </x:c>
      <x:c r="C4810" s="34">
        <x:f>107/30</x:f>
        <x:v>3.56666666666667</x:v>
      </x:c>
      <x:c r="G4810" s="34">
        <x:v>1</x:v>
      </x:c>
      <x:c r="I4810" s="34" t="s">
        <x:v>102</x:v>
      </x:c>
      <x:c r="M4810" s="34">
        <x:v>3893</x:v>
      </x:c>
      <x:c r="O4810" s="34" t="s">
        <x:v>101</x:v>
      </x:c>
      <x:c r="AG4810" s="265">
        <x:v>1</x:v>
      </x:c>
      <x:c r="AK4810" s="298"/>
      <x:c r="AL4810" s="266"/>
      <x:c r="AM4810" s="266"/>
      <x:c r="AN4810" s="266"/>
      <x:c r="AO4810" s="266"/>
      <x:c r="AP4810" s="266"/>
      <x:c r="AQ4810" s="266"/>
    </x:row>
    <x:row r="4811" spans="1:43" s="34" customFormat="1">
      <x:c r="A4811" s="34">
        <x:v>459970</x:v>
      </x:c>
      <x:c r="B4811" s="34">
        <x:v>1017</x:v>
      </x:c>
      <x:c r="C4811" s="34">
        <x:f>170/30</x:f>
        <x:v>5.66666666666667</x:v>
      </x:c>
      <x:c r="G4811" s="34">
        <x:v>1</x:v>
      </x:c>
      <x:c r="I4811" s="34" t="s">
        <x:v>100</x:v>
      </x:c>
      <x:c r="AG4811" s="265">
        <x:v>2</x:v>
      </x:c>
      <x:c r="AK4811" s="298"/>
      <x:c r="AL4811" s="266"/>
      <x:c r="AM4811" s="266"/>
      <x:c r="AN4811" s="266"/>
      <x:c r="AO4811" s="266"/>
      <x:c r="AP4811" s="266"/>
      <x:c r="AQ4811" s="266"/>
    </x:row>
    <x:row r="4812" spans="1:43" s="34" customFormat="1">
      <x:c r="A4812" s="34">
        <x:v>459971</x:v>
      </x:c>
      <x:c r="B4812" s="34">
        <x:v>1017</x:v>
      </x:c>
      <x:c r="C4812" s="34">
        <x:f>175/30</x:f>
        <x:v>5.83333333333333</x:v>
      </x:c>
      <x:c r="G4812" s="34">
        <x:v>1</x:v>
      </x:c>
      <x:c r="I4812" s="34" t="s">
        <x:v>102</x:v>
      </x:c>
      <x:c r="AG4812" s="265">
        <x:v>2</x:v>
      </x:c>
      <x:c r="AK4812" s="298"/>
      <x:c r="AL4812" s="266"/>
      <x:c r="AM4812" s="266"/>
      <x:c r="AN4812" s="266"/>
      <x:c r="AO4812" s="266"/>
      <x:c r="AP4812" s="266"/>
      <x:c r="AQ4812" s="266"/>
    </x:row>
    <x:row r="4813" spans="1:43" s="34" customFormat="1">
      <x:c r="A4813" s="34">
        <x:v>459972</x:v>
      </x:c>
      <x:c r="B4813" s="34">
        <x:v>1017</x:v>
      </x:c>
      <x:c r="C4813" s="34">
        <x:f>180/30</x:f>
        <x:v>6</x:v>
      </x:c>
      <x:c r="G4813" s="34">
        <x:v>1</x:v>
      </x:c>
      <x:c r="I4813" s="34" t="s">
        <x:v>110</x:v>
      </x:c>
      <x:c r="AG4813" s="265">
        <x:v>2</x:v>
      </x:c>
      <x:c r="AK4813" s="298"/>
      <x:c r="AL4813" s="266"/>
      <x:c r="AM4813" s="266"/>
      <x:c r="AN4813" s="266"/>
      <x:c r="AO4813" s="266"/>
      <x:c r="AP4813" s="266"/>
      <x:c r="AQ4813" s="266"/>
    </x:row>
    <x:row r="4814" spans="1:43" s="6" customFormat="1">
      <x:c r="A4814" s="6">
        <x:v>460000</x:v>
      </x:c>
      <x:c r="B4814" s="6">
        <x:v>1018</x:v>
      </x:c>
      <x:c r="C4814" s="6">
        <x:f>9/30</x:f>
        <x:v>0.3</x:v>
      </x:c>
      <x:c r="G4814" s="6">
        <x:v>1</x:v>
      </x:c>
      <x:c r="I4814" s="6" t="s">
        <x:v>100</x:v>
      </x:c>
      <x:c r="M4814" s="6">
        <x:v>3906</x:v>
      </x:c>
      <x:c r="O4814" s="34" t="s">
        <x:v>101</x:v>
      </x:c>
      <x:c r="AG4814" s="93">
        <x:v>2</x:v>
      </x:c>
      <x:c r="AK4814" s="301"/>
      <x:c r="AL4814" s="171"/>
      <x:c r="AM4814" s="171"/>
      <x:c r="AN4814" s="171"/>
      <x:c r="AO4814" s="171"/>
      <x:c r="AP4814" s="171"/>
      <x:c r="AQ4814" s="171"/>
    </x:row>
    <x:row r="4815" spans="1:43" s="6" customFormat="1">
      <x:c r="A4815" s="6">
        <x:v>460001</x:v>
      </x:c>
      <x:c r="B4815" s="6">
        <x:v>1018</x:v>
      </x:c>
      <x:c r="C4815" s="6">
        <x:f>10/30</x:f>
        <x:v>0.333333333333333</x:v>
      </x:c>
      <x:c r="D4815" s="6">
        <x:v>1</x:v>
      </x:c>
      <x:c r="O4815" s="34"/>
      <x:c r="AG4815" s="93">
        <x:v>2</x:v>
      </x:c>
      <x:c r="AK4815" s="301"/>
      <x:c r="AL4815" s="171"/>
      <x:c r="AM4815" s="171"/>
      <x:c r="AN4815" s="171"/>
      <x:c r="AO4815" s="171"/>
      <x:c r="AP4815" s="171"/>
      <x:c r="AQ4815" s="171"/>
    </x:row>
    <x:row r="4816" spans="1:43" s="6" customFormat="1">
      <x:c r="A4816" s="6">
        <x:v>460002</x:v>
      </x:c>
      <x:c r="B4816" s="6">
        <x:v>1018</x:v>
      </x:c>
      <x:c r="C4816" s="6">
        <x:f>24/30</x:f>
        <x:v>0.8</x:v>
      </x:c>
      <x:c r="G4816" s="6">
        <x:v>1</x:v>
      </x:c>
      <x:c r="I4816" s="6" t="s">
        <x:v>102</x:v>
      </x:c>
      <x:c r="M4816" s="6">
        <x:v>3906</x:v>
      </x:c>
      <x:c r="O4816" s="34" t="s">
        <x:v>101</x:v>
      </x:c>
      <x:c r="AG4816" s="93">
        <x:v>2</x:v>
      </x:c>
      <x:c r="AK4816" s="301"/>
      <x:c r="AL4816" s="171"/>
      <x:c r="AM4816" s="171"/>
      <x:c r="AN4816" s="171"/>
      <x:c r="AO4816" s="171"/>
      <x:c r="AP4816" s="171"/>
      <x:c r="AQ4816" s="171"/>
    </x:row>
    <x:row r="4817" spans="1:43" s="6" customFormat="1">
      <x:c r="A4817" s="6">
        <x:v>460003</x:v>
      </x:c>
      <x:c r="B4817" s="6">
        <x:v>1018</x:v>
      </x:c>
      <x:c r="C4817" s="6">
        <x:f>25/30</x:f>
        <x:v>0.833333333333333</x:v>
      </x:c>
      <x:c r="D4817" s="6">
        <x:v>1</x:v>
      </x:c>
      <x:c r="O4817" s="34"/>
      <x:c r="AG4817" s="93">
        <x:v>2</x:v>
      </x:c>
      <x:c r="AK4817" s="301"/>
      <x:c r="AL4817" s="171"/>
      <x:c r="AM4817" s="171"/>
      <x:c r="AN4817" s="171"/>
      <x:c r="AO4817" s="171"/>
      <x:c r="AP4817" s="171"/>
      <x:c r="AQ4817" s="171"/>
    </x:row>
    <x:row r="4818" spans="1:43" s="6" customFormat="1">
      <x:c r="A4818" s="6">
        <x:v>460004</x:v>
      </x:c>
      <x:c r="B4818" s="6">
        <x:v>1018</x:v>
      </x:c>
      <x:c r="C4818" s="6">
        <x:f>53/30</x:f>
        <x:v>1.76666666666667</x:v>
      </x:c>
      <x:c r="G4818" s="6">
        <x:v>3</x:v>
      </x:c>
      <x:c r="I4818" s="6" t="s">
        <x:v>103</x:v>
      </x:c>
      <x:c r="M4818" s="6">
        <x:v>3907</x:v>
      </x:c>
      <x:c r="O4818" s="34" t="s">
        <x:v>101</x:v>
      </x:c>
      <x:c r="AG4818" s="93">
        <x:v>2</x:v>
      </x:c>
      <x:c r="AK4818" s="301"/>
      <x:c r="AL4818" s="171"/>
      <x:c r="AM4818" s="171"/>
      <x:c r="AN4818" s="171"/>
      <x:c r="AO4818" s="171"/>
      <x:c r="AP4818" s="171"/>
      <x:c r="AQ4818" s="171"/>
    </x:row>
    <x:row r="4819" spans="1:43" s="6" customFormat="1">
      <x:c r="A4819" s="6">
        <x:v>460005</x:v>
      </x:c>
      <x:c r="B4819" s="6">
        <x:v>1018</x:v>
      </x:c>
      <x:c r="C4819" s="6">
        <x:f>56/30</x:f>
        <x:v>1.86666666666667</x:v>
      </x:c>
      <x:c r="D4819" s="6">
        <x:v>1</x:v>
      </x:c>
      <x:c r="O4819" s="34"/>
      <x:c r="AG4819" s="93">
        <x:v>2</x:v>
      </x:c>
      <x:c r="AK4819" s="301"/>
      <x:c r="AL4819" s="171"/>
      <x:c r="AM4819" s="171"/>
      <x:c r="AN4819" s="171"/>
      <x:c r="AO4819" s="171"/>
      <x:c r="AP4819" s="171"/>
      <x:c r="AQ4819" s="171"/>
    </x:row>
    <x:row r="4820" spans="1:43" s="6" customFormat="1">
      <x:c r="A4820" s="6">
        <x:v>460006</x:v>
      </x:c>
      <x:c r="B4820" s="6">
        <x:v>1018</x:v>
      </x:c>
      <x:c r="C4820" s="6">
        <x:f>59/30</x:f>
        <x:v>1.96666666666667</x:v>
      </x:c>
      <x:c r="D4820" s="6">
        <x:v>1</x:v>
      </x:c>
      <x:c r="O4820" s="34"/>
      <x:c r="AG4820" s="93">
        <x:v>2</x:v>
      </x:c>
      <x:c r="AK4820" s="301"/>
      <x:c r="AL4820" s="171"/>
      <x:c r="AM4820" s="171"/>
      <x:c r="AN4820" s="171"/>
      <x:c r="AO4820" s="171"/>
      <x:c r="AP4820" s="171"/>
      <x:c r="AQ4820" s="171"/>
    </x:row>
    <x:row r="4821" spans="1:43" s="6" customFormat="1">
      <x:c r="A4821" s="6">
        <x:v>460007</x:v>
      </x:c>
      <x:c r="B4821" s="6">
        <x:v>1018</x:v>
      </x:c>
      <x:c r="C4821" s="6">
        <x:f>62/30</x:f>
        <x:v>2.06666666666667</x:v>
      </x:c>
      <x:c r="D4821" s="6">
        <x:v>1</x:v>
      </x:c>
      <x:c r="O4821" s="34"/>
      <x:c r="AG4821" s="93">
        <x:v>2</x:v>
      </x:c>
      <x:c r="AK4821" s="301"/>
      <x:c r="AL4821" s="171"/>
      <x:c r="AM4821" s="171"/>
      <x:c r="AN4821" s="171"/>
      <x:c r="AO4821" s="171"/>
      <x:c r="AP4821" s="171"/>
      <x:c r="AQ4821" s="171"/>
    </x:row>
    <x:row r="4822" spans="1:43" s="6" customFormat="1">
      <x:c r="A4822" s="6">
        <x:v>460100</x:v>
      </x:c>
      <x:c r="B4822" s="6">
        <x:v>1019</x:v>
      </x:c>
      <x:c r="C4822" s="6">
        <x:f>10/30</x:f>
        <x:v>0.333333333333333</x:v>
      </x:c>
      <x:c r="G4822" s="6">
        <x:v>1</x:v>
      </x:c>
      <x:c r="I4822" s="6" t="s">
        <x:v>100</x:v>
      </x:c>
      <x:c r="K4822" s="6" t="s">
        <x:v>760</x:v>
      </x:c>
      <x:c r="M4822" s="6">
        <x:v>3909</x:v>
      </x:c>
      <x:c r="O4822" s="34" t="s">
        <x:v>101</x:v>
      </x:c>
      <x:c r="AG4822" s="93">
        <x:v>1</x:v>
      </x:c>
      <x:c r="AK4822" s="301"/>
      <x:c r="AL4822" s="171"/>
      <x:c r="AM4822" s="171"/>
      <x:c r="AN4822" s="171"/>
      <x:c r="AO4822" s="171"/>
      <x:c r="AP4822" s="171"/>
      <x:c r="AQ4822" s="171"/>
    </x:row>
    <x:row r="4823" spans="1:43" s="6" customFormat="1">
      <x:c r="A4823" s="6">
        <x:v>460101</x:v>
      </x:c>
      <x:c r="B4823" s="6">
        <x:v>1019</x:v>
      </x:c>
      <x:c r="C4823" s="6">
        <x:f>11/30</x:f>
        <x:v>0.366666666666667</x:v>
      </x:c>
      <x:c r="D4823" s="6">
        <x:v>1</x:v>
      </x:c>
      <x:c r="O4823" s="34"/>
      <x:c r="AG4823" s="93">
        <x:v>1</x:v>
      </x:c>
      <x:c r="AK4823" s="301"/>
      <x:c r="AL4823" s="171"/>
      <x:c r="AM4823" s="171"/>
      <x:c r="AN4823" s="171"/>
      <x:c r="AO4823" s="171"/>
      <x:c r="AP4823" s="171"/>
      <x:c r="AQ4823" s="171"/>
    </x:row>
    <x:row r="4824" spans="1:43" s="6" customFormat="1">
      <x:c r="A4824" s="6">
        <x:v>460102</x:v>
      </x:c>
      <x:c r="B4824" s="6">
        <x:v>1019</x:v>
      </x:c>
      <x:c r="C4824" s="6">
        <x:f>16/30</x:f>
        <x:v>0.533333333333333</x:v>
      </x:c>
      <x:c r="G4824" s="6">
        <x:v>1</x:v>
      </x:c>
      <x:c r="I4824" s="6" t="s">
        <x:v>100</x:v>
      </x:c>
      <x:c r="K4824" s="6" t="s">
        <x:v>760</x:v>
      </x:c>
      <x:c r="M4824" s="6">
        <x:v>3909</x:v>
      </x:c>
      <x:c r="O4824" s="34" t="s">
        <x:v>101</x:v>
      </x:c>
      <x:c r="AG4824" s="93">
        <x:v>1</x:v>
      </x:c>
      <x:c r="AK4824" s="301"/>
      <x:c r="AL4824" s="171"/>
      <x:c r="AM4824" s="171"/>
      <x:c r="AN4824" s="171"/>
      <x:c r="AO4824" s="171"/>
      <x:c r="AP4824" s="171"/>
      <x:c r="AQ4824" s="171"/>
    </x:row>
    <x:row r="4825" spans="1:43" s="6" customFormat="1">
      <x:c r="A4825" s="6">
        <x:v>460103</x:v>
      </x:c>
      <x:c r="B4825" s="6">
        <x:v>1019</x:v>
      </x:c>
      <x:c r="C4825" s="6">
        <x:f>17/30</x:f>
        <x:v>0.566666666666667</x:v>
      </x:c>
      <x:c r="D4825" s="6">
        <x:v>1</x:v>
      </x:c>
      <x:c r="O4825" s="34"/>
      <x:c r="AG4825" s="93">
        <x:v>1</x:v>
      </x:c>
      <x:c r="AK4825" s="301"/>
      <x:c r="AL4825" s="171"/>
      <x:c r="AM4825" s="171"/>
      <x:c r="AN4825" s="171"/>
      <x:c r="AO4825" s="171"/>
      <x:c r="AP4825" s="171"/>
      <x:c r="AQ4825" s="171"/>
    </x:row>
    <x:row r="4826" spans="1:43" s="6" customFormat="1">
      <x:c r="A4826" s="6">
        <x:v>460104</x:v>
      </x:c>
      <x:c r="B4826" s="6">
        <x:v>1019</x:v>
      </x:c>
      <x:c r="C4826" s="6">
        <x:f>23/30</x:f>
        <x:v>0.766666666666667</x:v>
      </x:c>
      <x:c r="G4826" s="6">
        <x:v>1</x:v>
      </x:c>
      <x:c r="I4826" s="6" t="s">
        <x:v>102</x:v>
      </x:c>
      <x:c r="K4826" s="6" t="s">
        <x:v>760</x:v>
      </x:c>
      <x:c r="M4826" s="6">
        <x:v>3909</x:v>
      </x:c>
      <x:c r="O4826" s="34" t="s">
        <x:v>101</x:v>
      </x:c>
      <x:c r="AG4826" s="93">
        <x:v>1</x:v>
      </x:c>
      <x:c r="AK4826" s="301"/>
      <x:c r="AL4826" s="171"/>
      <x:c r="AM4826" s="171"/>
      <x:c r="AN4826" s="171"/>
      <x:c r="AO4826" s="171"/>
      <x:c r="AP4826" s="171"/>
      <x:c r="AQ4826" s="171"/>
    </x:row>
    <x:row r="4827" spans="1:43" s="6" customFormat="1">
      <x:c r="A4827" s="6">
        <x:v>460105</x:v>
      </x:c>
      <x:c r="B4827" s="6">
        <x:v>1019</x:v>
      </x:c>
      <x:c r="C4827" s="6">
        <x:f>24/30</x:f>
        <x:v>0.8</x:v>
      </x:c>
      <x:c r="D4827" s="6">
        <x:v>1</x:v>
      </x:c>
      <x:c r="O4827" s="34"/>
      <x:c r="AG4827" s="93">
        <x:v>1</x:v>
      </x:c>
      <x:c r="AK4827" s="301"/>
      <x:c r="AL4827" s="171"/>
      <x:c r="AM4827" s="171"/>
      <x:c r="AN4827" s="171"/>
      <x:c r="AO4827" s="171"/>
      <x:c r="AP4827" s="171"/>
      <x:c r="AQ4827" s="171"/>
    </x:row>
    <x:row r="4828" spans="1:43" s="6" customFormat="1">
      <x:c r="A4828" s="6">
        <x:v>460106</x:v>
      </x:c>
      <x:c r="B4828" s="6">
        <x:v>1019</x:v>
      </x:c>
      <x:c r="C4828" s="6">
        <x:f>28/30</x:f>
        <x:v>0.933333333333333</x:v>
      </x:c>
      <x:c r="G4828" s="6">
        <x:v>1</x:v>
      </x:c>
      <x:c r="I4828" s="6" t="s">
        <x:v>103</x:v>
      </x:c>
      <x:c r="K4828" s="6" t="s">
        <x:v>760</x:v>
      </x:c>
      <x:c r="M4828" s="6">
        <x:v>3909</x:v>
      </x:c>
      <x:c r="O4828" s="34" t="s">
        <x:v>101</x:v>
      </x:c>
      <x:c r="AG4828" s="93">
        <x:v>1</x:v>
      </x:c>
      <x:c r="AK4828" s="301"/>
      <x:c r="AL4828" s="171"/>
      <x:c r="AM4828" s="171"/>
      <x:c r="AN4828" s="171"/>
      <x:c r="AO4828" s="171"/>
      <x:c r="AP4828" s="171"/>
      <x:c r="AQ4828" s="171"/>
    </x:row>
    <x:row r="4829" spans="1:43" s="6" customFormat="1">
      <x:c r="A4829" s="6">
        <x:v>460107</x:v>
      </x:c>
      <x:c r="B4829" s="6">
        <x:v>1019</x:v>
      </x:c>
      <x:c r="C4829" s="6">
        <x:f>29/30</x:f>
        <x:v>0.966666666666667</x:v>
      </x:c>
      <x:c r="D4829" s="6">
        <x:v>1</x:v>
      </x:c>
      <x:c r="O4829" s="34"/>
      <x:c r="AG4829" s="93">
        <x:v>1</x:v>
      </x:c>
      <x:c r="AK4829" s="301"/>
      <x:c r="AL4829" s="171"/>
      <x:c r="AM4829" s="171"/>
      <x:c r="AN4829" s="171"/>
      <x:c r="AO4829" s="171"/>
      <x:c r="AP4829" s="171"/>
      <x:c r="AQ4829" s="171"/>
    </x:row>
    <x:row r="4830" spans="1:43" s="6" customFormat="1">
      <x:c r="A4830" s="6">
        <x:v>460108</x:v>
      </x:c>
      <x:c r="B4830" s="6">
        <x:v>1019</x:v>
      </x:c>
      <x:c r="C4830" s="6">
        <x:f>34/30</x:f>
        <x:v>1.13333333333333</x:v>
      </x:c>
      <x:c r="G4830" s="6">
        <x:v>1</x:v>
      </x:c>
      <x:c r="I4830" s="6" t="s">
        <x:v>100</x:v>
      </x:c>
      <x:c r="K4830" s="6" t="s">
        <x:v>760</x:v>
      </x:c>
      <x:c r="M4830" s="6">
        <x:v>3909</x:v>
      </x:c>
      <x:c r="O4830" s="34" t="s">
        <x:v>101</x:v>
      </x:c>
      <x:c r="AG4830" s="93">
        <x:v>1</x:v>
      </x:c>
      <x:c r="AK4830" s="301"/>
      <x:c r="AL4830" s="171"/>
      <x:c r="AM4830" s="171"/>
      <x:c r="AN4830" s="171"/>
      <x:c r="AO4830" s="171"/>
      <x:c r="AP4830" s="171"/>
      <x:c r="AQ4830" s="171"/>
    </x:row>
    <x:row r="4831" spans="1:43" s="6" customFormat="1">
      <x:c r="A4831" s="6">
        <x:v>460109</x:v>
      </x:c>
      <x:c r="B4831" s="6">
        <x:v>1019</x:v>
      </x:c>
      <x:c r="C4831" s="6">
        <x:f>35/30</x:f>
        <x:v>1.16666666666667</x:v>
      </x:c>
      <x:c r="D4831" s="6">
        <x:v>1</x:v>
      </x:c>
      <x:c r="O4831" s="34"/>
      <x:c r="AG4831" s="93">
        <x:v>1</x:v>
      </x:c>
      <x:c r="AK4831" s="301"/>
      <x:c r="AL4831" s="171"/>
      <x:c r="AM4831" s="171"/>
      <x:c r="AN4831" s="171"/>
      <x:c r="AO4831" s="171"/>
      <x:c r="AP4831" s="171"/>
      <x:c r="AQ4831" s="171"/>
    </x:row>
    <x:row r="4832" spans="1:43" s="6" customFormat="1">
      <x:c r="A4832" s="6">
        <x:v>460110</x:v>
      </x:c>
      <x:c r="B4832" s="6">
        <x:v>1019</x:v>
      </x:c>
      <x:c r="C4832" s="6">
        <x:f>40/30</x:f>
        <x:v>1.33333333333333</x:v>
      </x:c>
      <x:c r="G4832" s="6">
        <x:v>1</x:v>
      </x:c>
      <x:c r="I4832" s="6" t="s">
        <x:v>100</x:v>
      </x:c>
      <x:c r="K4832" s="6" t="s">
        <x:v>760</x:v>
      </x:c>
      <x:c r="M4832" s="6">
        <x:v>3909</x:v>
      </x:c>
      <x:c r="O4832" s="34" t="s">
        <x:v>101</x:v>
      </x:c>
      <x:c r="AG4832" s="93">
        <x:v>1</x:v>
      </x:c>
      <x:c r="AK4832" s="301"/>
      <x:c r="AL4832" s="171"/>
      <x:c r="AM4832" s="171"/>
      <x:c r="AN4832" s="171"/>
      <x:c r="AO4832" s="171"/>
      <x:c r="AP4832" s="171"/>
      <x:c r="AQ4832" s="171"/>
    </x:row>
    <x:row r="4833" spans="1:43" s="6" customFormat="1">
      <x:c r="A4833" s="6">
        <x:v>460111</x:v>
      </x:c>
      <x:c r="B4833" s="6">
        <x:v>1019</x:v>
      </x:c>
      <x:c r="C4833" s="6">
        <x:f>41/30</x:f>
        <x:v>1.36666666666667</x:v>
      </x:c>
      <x:c r="D4833" s="6">
        <x:v>1</x:v>
      </x:c>
      <x:c r="O4833" s="34"/>
      <x:c r="AG4833" s="93">
        <x:v>1</x:v>
      </x:c>
      <x:c r="AK4833" s="301"/>
      <x:c r="AL4833" s="171"/>
      <x:c r="AM4833" s="171"/>
      <x:c r="AN4833" s="171"/>
      <x:c r="AO4833" s="171"/>
      <x:c r="AP4833" s="171"/>
      <x:c r="AQ4833" s="171"/>
    </x:row>
    <x:row r="4834" spans="1:43" s="6" customFormat="1">
      <x:c r="A4834" s="6">
        <x:v>460112</x:v>
      </x:c>
      <x:c r="B4834" s="6">
        <x:v>1019</x:v>
      </x:c>
      <x:c r="C4834" s="6">
        <x:f>52/30</x:f>
        <x:v>1.73333333333333</x:v>
      </x:c>
      <x:c r="G4834" s="6">
        <x:v>3</x:v>
      </x:c>
      <x:c r="I4834" s="6" t="s">
        <x:v>102</x:v>
      </x:c>
      <x:c r="M4834" s="6">
        <x:v>3910</x:v>
      </x:c>
      <x:c r="O4834" s="34" t="s">
        <x:v>101</x:v>
      </x:c>
      <x:c r="AG4834" s="93">
        <x:v>2</x:v>
      </x:c>
      <x:c r="AK4834" s="301"/>
      <x:c r="AL4834" s="171"/>
      <x:c r="AM4834" s="171"/>
      <x:c r="AN4834" s="171"/>
      <x:c r="AO4834" s="171"/>
      <x:c r="AP4834" s="171"/>
      <x:c r="AQ4834" s="171"/>
    </x:row>
    <x:row r="4835" spans="1:43" s="6" customFormat="1">
      <x:c r="A4835" s="6">
        <x:v>460113</x:v>
      </x:c>
      <x:c r="B4835" s="6">
        <x:v>1019</x:v>
      </x:c>
      <x:c r="C4835" s="6">
        <x:f>55/30</x:f>
        <x:v>1.83333333333333</x:v>
      </x:c>
      <x:c r="D4835" s="6">
        <x:v>1</x:v>
      </x:c>
      <x:c r="O4835" s="34"/>
      <x:c r="AG4835" s="93">
        <x:v>2</x:v>
      </x:c>
      <x:c r="AK4835" s="301"/>
      <x:c r="AL4835" s="171"/>
      <x:c r="AM4835" s="171"/>
      <x:c r="AN4835" s="171"/>
      <x:c r="AO4835" s="171"/>
      <x:c r="AP4835" s="171"/>
      <x:c r="AQ4835" s="171"/>
    </x:row>
    <x:row r="4836" spans="1:43" s="6" customFormat="1">
      <x:c r="A4836" s="6">
        <x:v>460114</x:v>
      </x:c>
      <x:c r="B4836" s="6">
        <x:v>1019</x:v>
      </x:c>
      <x:c r="C4836" s="6">
        <x:f>58/30</x:f>
        <x:v>1.93333333333333</x:v>
      </x:c>
      <x:c r="D4836" s="6">
        <x:v>1</x:v>
      </x:c>
      <x:c r="O4836" s="34"/>
      <x:c r="AG4836" s="93">
        <x:v>2</x:v>
      </x:c>
      <x:c r="AK4836" s="301"/>
      <x:c r="AL4836" s="171"/>
      <x:c r="AM4836" s="171"/>
      <x:c r="AN4836" s="171"/>
      <x:c r="AO4836" s="171"/>
      <x:c r="AP4836" s="171"/>
      <x:c r="AQ4836" s="171"/>
    </x:row>
    <x:row r="4837" spans="1:43" s="6" customFormat="1">
      <x:c r="A4837" s="6">
        <x:v>460115</x:v>
      </x:c>
      <x:c r="B4837" s="6">
        <x:v>1019</x:v>
      </x:c>
      <x:c r="C4837" s="6">
        <x:f>61/30</x:f>
        <x:v>2.03333333333333</x:v>
      </x:c>
      <x:c r="D4837" s="6">
        <x:v>1</x:v>
      </x:c>
      <x:c r="O4837" s="34"/>
      <x:c r="AG4837" s="93">
        <x:v>2</x:v>
      </x:c>
      <x:c r="AK4837" s="301"/>
      <x:c r="AL4837" s="171"/>
      <x:c r="AM4837" s="171"/>
      <x:c r="AN4837" s="171"/>
      <x:c r="AO4837" s="171"/>
      <x:c r="AP4837" s="171"/>
      <x:c r="AQ4837" s="171"/>
    </x:row>
    <x:row r="4838" spans="1:43" s="6" customFormat="1">
      <x:c r="A4838" s="6">
        <x:v>460200</x:v>
      </x:c>
      <x:c r="B4838" s="6">
        <x:v>1020</x:v>
      </x:c>
      <x:c r="C4838" s="6">
        <x:f>20/30</x:f>
        <x:v>0.666666666666667</x:v>
      </x:c>
      <x:c r="G4838" s="6">
        <x:v>1</x:v>
      </x:c>
      <x:c r="I4838" s="6" t="s">
        <x:v>110</x:v>
      </x:c>
      <x:c r="M4838" s="6">
        <x:v>3912</x:v>
      </x:c>
      <x:c r="O4838" s="34" t="s">
        <x:v>101</x:v>
      </x:c>
      <x:c r="AG4838" s="93"/>
      <x:c r="AK4838" s="301"/>
      <x:c r="AL4838" s="171"/>
      <x:c r="AM4838" s="171"/>
      <x:c r="AN4838" s="171"/>
      <x:c r="AO4838" s="171"/>
      <x:c r="AP4838" s="171"/>
      <x:c r="AQ4838" s="171"/>
    </x:row>
    <x:row r="4839" spans="1:43" s="6" customFormat="1">
      <x:c r="A4839" s="6">
        <x:v>460201</x:v>
      </x:c>
      <x:c r="B4839" s="6">
        <x:v>1020</x:v>
      </x:c>
      <x:c r="C4839" s="6">
        <x:f>23/30</x:f>
        <x:v>0.766666666666667</x:v>
      </x:c>
      <x:c r="D4839" s="6">
        <x:v>1</x:v>
      </x:c>
      <x:c r="O4839" s="34"/>
      <x:c r="AG4839" s="93">
        <x:v>2</x:v>
      </x:c>
      <x:c r="AK4839" s="301"/>
      <x:c r="AL4839" s="171"/>
      <x:c r="AM4839" s="171"/>
      <x:c r="AN4839" s="171"/>
      <x:c r="AO4839" s="171"/>
      <x:c r="AP4839" s="171"/>
      <x:c r="AQ4839" s="171"/>
    </x:row>
    <x:row r="4840" spans="1:43" s="6" customFormat="1">
      <x:c r="A4840" s="6">
        <x:v>460202</x:v>
      </x:c>
      <x:c r="B4840" s="6">
        <x:v>1020</x:v>
      </x:c>
      <x:c r="C4840" s="6">
        <x:f>26/30</x:f>
        <x:v>0.866666666666667</x:v>
      </x:c>
      <x:c r="D4840" s="6">
        <x:v>1</x:v>
      </x:c>
      <x:c r="O4840" s="34"/>
      <x:c r="AG4840" s="93">
        <x:v>2</x:v>
      </x:c>
      <x:c r="AK4840" s="301"/>
      <x:c r="AL4840" s="171"/>
      <x:c r="AM4840" s="171"/>
      <x:c r="AN4840" s="171"/>
      <x:c r="AO4840" s="171"/>
      <x:c r="AP4840" s="171"/>
      <x:c r="AQ4840" s="171"/>
    </x:row>
    <x:row r="4841" spans="1:43" s="6" customFormat="1">
      <x:c r="A4841" s="6">
        <x:v>460300</x:v>
      </x:c>
      <x:c r="B4841" s="6">
        <x:v>1021</x:v>
      </x:c>
      <x:c r="C4841" s="6">
        <x:f>100/30</x:f>
        <x:v>3.33333333333333</x:v>
      </x:c>
      <x:c r="G4841" s="6">
        <x:v>1</x:v>
      </x:c>
      <x:c r="I4841" s="6" t="s">
        <x:v>110</x:v>
      </x:c>
      <x:c r="M4841" s="6">
        <x:v>3916</x:v>
      </x:c>
      <x:c r="O4841" s="34" t="s">
        <x:v>101</x:v>
      </x:c>
      <x:c r="AG4841" s="93"/>
      <x:c r="AK4841" s="301"/>
      <x:c r="AL4841" s="171"/>
      <x:c r="AM4841" s="171"/>
      <x:c r="AN4841" s="171"/>
      <x:c r="AO4841" s="171"/>
      <x:c r="AP4841" s="171"/>
      <x:c r="AQ4841" s="171"/>
    </x:row>
    <x:row r="4842" spans="1:43" s="6" customFormat="1">
      <x:c r="A4842" s="6">
        <x:v>460301</x:v>
      </x:c>
      <x:c r="B4842" s="6">
        <x:v>1021</x:v>
      </x:c>
      <x:c r="C4842" s="6">
        <x:f>103/30</x:f>
        <x:v>3.43333333333333</x:v>
      </x:c>
      <x:c r="D4842" s="6">
        <x:v>1</x:v>
      </x:c>
      <x:c r="O4842" s="34"/>
      <x:c r="AG4842" s="93">
        <x:v>2</x:v>
      </x:c>
      <x:c r="AK4842" s="301"/>
      <x:c r="AL4842" s="171"/>
      <x:c r="AM4842" s="171"/>
      <x:c r="AN4842" s="171"/>
      <x:c r="AO4842" s="171"/>
      <x:c r="AP4842" s="171"/>
      <x:c r="AQ4842" s="171"/>
    </x:row>
    <x:row r="4843" spans="1:43" s="6" customFormat="1">
      <x:c r="A4843" s="6">
        <x:v>460302</x:v>
      </x:c>
      <x:c r="B4843" s="6">
        <x:v>1021</x:v>
      </x:c>
      <x:c r="C4843" s="6">
        <x:f>106/30</x:f>
        <x:v>3.53333333333333</x:v>
      </x:c>
      <x:c r="D4843" s="6">
        <x:v>1</x:v>
      </x:c>
      <x:c r="O4843" s="34"/>
      <x:c r="AG4843" s="93">
        <x:v>2</x:v>
      </x:c>
      <x:c r="AK4843" s="301"/>
      <x:c r="AL4843" s="171"/>
      <x:c r="AM4843" s="171"/>
      <x:c r="AN4843" s="171"/>
      <x:c r="AO4843" s="171"/>
      <x:c r="AP4843" s="171"/>
      <x:c r="AQ4843" s="171"/>
    </x:row>
    <x:row r="4844" spans="1:43" s="6" customFormat="1">
      <x:c r="A4844" s="6">
        <x:v>460303</x:v>
      </x:c>
      <x:c r="B4844" s="6">
        <x:v>1021</x:v>
      </x:c>
      <x:c r="C4844" s="6">
        <x:f>109/30</x:f>
        <x:v>3.63333333333333</x:v>
      </x:c>
      <x:c r="D4844" s="6">
        <x:v>1</x:v>
      </x:c>
      <x:c r="O4844" s="34"/>
      <x:c r="AG4844" s="93">
        <x:v>2</x:v>
      </x:c>
      <x:c r="AK4844" s="301"/>
      <x:c r="AL4844" s="171"/>
      <x:c r="AM4844" s="171"/>
      <x:c r="AN4844" s="171"/>
      <x:c r="AO4844" s="171"/>
      <x:c r="AP4844" s="171"/>
      <x:c r="AQ4844" s="171"/>
    </x:row>
    <x:row r="4845" spans="1:43" s="6" customFormat="1">
      <x:c r="A4845" s="6">
        <x:v>460400</x:v>
      </x:c>
      <x:c r="B4845" s="6">
        <x:v>1022</x:v>
      </x:c>
      <x:c r="C4845" s="6">
        <x:f>202/30</x:f>
        <x:v>6.73333333333333</x:v>
      </x:c>
      <x:c r="G4845" s="6">
        <x:v>1</x:v>
      </x:c>
      <x:c r="I4845" s="6" t="s">
        <x:v>100</x:v>
      </x:c>
      <x:c r="M4845" s="6">
        <x:v>3918</x:v>
      </x:c>
      <x:c r="O4845" s="34" t="s">
        <x:v>101</x:v>
      </x:c>
      <x:c r="AG4845" s="93">
        <x:v>2</x:v>
      </x:c>
      <x:c r="AK4845" s="301"/>
      <x:c r="AL4845" s="171"/>
      <x:c r="AM4845" s="171"/>
      <x:c r="AN4845" s="171"/>
      <x:c r="AO4845" s="171"/>
      <x:c r="AP4845" s="171"/>
      <x:c r="AQ4845" s="171"/>
    </x:row>
    <x:row r="4846" spans="1:43" s="6" customFormat="1">
      <x:c r="A4846" s="6">
        <x:v>460404</x:v>
      </x:c>
      <x:c r="B4846" s="6">
        <x:v>1022</x:v>
      </x:c>
      <x:c r="C4846" s="6">
        <x:f>230/30</x:f>
        <x:v>7.66666666666667</x:v>
      </x:c>
      <x:c r="G4846" s="6">
        <x:v>1</x:v>
      </x:c>
      <x:c r="I4846" s="6" t="s">
        <x:v>102</x:v>
      </x:c>
      <x:c r="M4846" s="6">
        <x:v>3918</x:v>
      </x:c>
      <x:c r="O4846" s="34" t="s">
        <x:v>101</x:v>
      </x:c>
      <x:c r="AG4846" s="93">
        <x:v>2</x:v>
      </x:c>
      <x:c r="AK4846" s="301"/>
      <x:c r="AL4846" s="171"/>
      <x:c r="AM4846" s="171"/>
      <x:c r="AN4846" s="171"/>
      <x:c r="AO4846" s="171"/>
      <x:c r="AP4846" s="171"/>
      <x:c r="AQ4846" s="171"/>
    </x:row>
    <x:row r="4847" spans="1:43" s="6" customFormat="1">
      <x:c r="A4847" s="6">
        <x:v>460406</x:v>
      </x:c>
      <x:c r="B4847" s="6">
        <x:v>1022</x:v>
      </x:c>
      <x:c r="C4847" s="6">
        <x:f>242/30</x:f>
        <x:v>8.06666666666667</x:v>
      </x:c>
      <x:c r="G4847" s="6">
        <x:v>1</x:v>
      </x:c>
      <x:c r="I4847" s="6" t="s">
        <x:v>103</x:v>
      </x:c>
      <x:c r="M4847" s="6">
        <x:v>3918</x:v>
      </x:c>
      <x:c r="O4847" s="34" t="s">
        <x:v>101</x:v>
      </x:c>
      <x:c r="AG4847" s="93">
        <x:v>2</x:v>
      </x:c>
      <x:c r="AK4847" s="301"/>
      <x:c r="AL4847" s="171"/>
      <x:c r="AM4847" s="171"/>
      <x:c r="AN4847" s="171"/>
      <x:c r="AO4847" s="171"/>
      <x:c r="AP4847" s="171"/>
      <x:c r="AQ4847" s="171"/>
    </x:row>
    <x:row r="4848" spans="1:43" s="6" customFormat="1">
      <x:c r="A4848" s="6">
        <x:v>460408</x:v>
      </x:c>
      <x:c r="B4848" s="6">
        <x:v>1022</x:v>
      </x:c>
      <x:c r="C4848" s="6">
        <x:f>266/30</x:f>
        <x:v>8.86666666666667</x:v>
      </x:c>
      <x:c r="G4848" s="6">
        <x:v>1</x:v>
      </x:c>
      <x:c r="I4848" s="6" t="s">
        <x:v>100</x:v>
      </x:c>
      <x:c r="M4848" s="6">
        <x:v>3918</x:v>
      </x:c>
      <x:c r="O4848" s="34" t="s">
        <x:v>101</x:v>
      </x:c>
      <x:c r="AG4848" s="93">
        <x:v>2</x:v>
      </x:c>
      <x:c r="AK4848" s="301"/>
      <x:c r="AL4848" s="171"/>
      <x:c r="AM4848" s="171"/>
      <x:c r="AN4848" s="171"/>
      <x:c r="AO4848" s="171"/>
      <x:c r="AP4848" s="171"/>
      <x:c r="AQ4848" s="171"/>
    </x:row>
    <x:row r="4849" spans="1:43" s="6" customFormat="1">
      <x:c r="A4849" s="6">
        <x:v>460410</x:v>
      </x:c>
      <x:c r="B4849" s="6">
        <x:v>1022</x:v>
      </x:c>
      <x:c r="C4849" s="6">
        <x:f>283/30</x:f>
        <x:v>9.43333333333333</x:v>
      </x:c>
      <x:c r="G4849" s="6">
        <x:v>1</x:v>
      </x:c>
      <x:c r="I4849" s="6" t="s">
        <x:v>100</x:v>
      </x:c>
      <x:c r="M4849" s="6">
        <x:v>3918</x:v>
      </x:c>
      <x:c r="O4849" s="34" t="s">
        <x:v>101</x:v>
      </x:c>
      <x:c r="AG4849" s="93">
        <x:v>2</x:v>
      </x:c>
      <x:c r="AK4849" s="301"/>
      <x:c r="AL4849" s="171"/>
      <x:c r="AM4849" s="171"/>
      <x:c r="AN4849" s="171"/>
      <x:c r="AO4849" s="171"/>
      <x:c r="AP4849" s="171"/>
      <x:c r="AQ4849" s="171"/>
    </x:row>
    <x:row r="4850" spans="1:43" s="6" customFormat="1">
      <x:c r="A4850" s="6">
        <x:v>460412</x:v>
      </x:c>
      <x:c r="B4850" s="6">
        <x:v>1022</x:v>
      </x:c>
      <x:c r="C4850" s="6">
        <x:f>300/30</x:f>
        <x:v>10</x:v>
      </x:c>
      <x:c r="G4850" s="6">
        <x:v>1</x:v>
      </x:c>
      <x:c r="I4850" s="6" t="s">
        <x:v>102</x:v>
      </x:c>
      <x:c r="M4850" s="6">
        <x:v>3918</x:v>
      </x:c>
      <x:c r="O4850" s="34" t="s">
        <x:v>101</x:v>
      </x:c>
      <x:c r="AG4850" s="93">
        <x:v>2</x:v>
      </x:c>
      <x:c r="AK4850" s="301"/>
      <x:c r="AL4850" s="171"/>
      <x:c r="AM4850" s="171"/>
      <x:c r="AN4850" s="171"/>
      <x:c r="AO4850" s="171"/>
      <x:c r="AP4850" s="171"/>
      <x:c r="AQ4850" s="171"/>
    </x:row>
    <x:row r="4851" spans="1:43" s="6" customFormat="1">
      <x:c r="A4851" s="6">
        <x:v>460414</x:v>
      </x:c>
      <x:c r="B4851" s="6">
        <x:v>1022</x:v>
      </x:c>
      <x:c r="C4851" s="6">
        <x:f>317/30</x:f>
        <x:v>10.5666666666667</x:v>
      </x:c>
      <x:c r="G4851" s="6">
        <x:v>1</x:v>
      </x:c>
      <x:c r="I4851" s="6" t="s">
        <x:v>103</x:v>
      </x:c>
      <x:c r="M4851" s="6">
        <x:v>3918</x:v>
      </x:c>
      <x:c r="O4851" s="34" t="s">
        <x:v>101</x:v>
      </x:c>
      <x:c r="AG4851" s="93">
        <x:v>2</x:v>
      </x:c>
      <x:c r="AK4851" s="301"/>
      <x:c r="AL4851" s="171"/>
      <x:c r="AM4851" s="171"/>
      <x:c r="AN4851" s="171"/>
      <x:c r="AO4851" s="171"/>
      <x:c r="AP4851" s="171"/>
      <x:c r="AQ4851" s="171"/>
    </x:row>
    <x:row r="4852" spans="1:43" s="6" customFormat="1">
      <x:c r="A4852" s="6">
        <x:v>460416</x:v>
      </x:c>
      <x:c r="B4852" s="6">
        <x:v>1022</x:v>
      </x:c>
      <x:c r="C4852" s="6">
        <x:f>334/30</x:f>
        <x:v>11.1333333333333</x:v>
      </x:c>
      <x:c r="G4852" s="6">
        <x:v>3</x:v>
      </x:c>
      <x:c r="I4852" s="6" t="s">
        <x:v>110</x:v>
      </x:c>
      <x:c r="M4852" s="6">
        <x:v>3918</x:v>
      </x:c>
      <x:c r="O4852" s="34" t="s">
        <x:v>101</x:v>
      </x:c>
      <x:c r="AG4852" s="93">
        <x:v>2</x:v>
      </x:c>
      <x:c r="AK4852" s="301"/>
      <x:c r="AL4852" s="171"/>
      <x:c r="AM4852" s="171"/>
      <x:c r="AN4852" s="171"/>
      <x:c r="AO4852" s="171"/>
      <x:c r="AP4852" s="171"/>
      <x:c r="AQ4852" s="171"/>
    </x:row>
    <x:row r="4853" spans="1:43" s="6" customFormat="1">
      <x:c r="A4853" s="6">
        <x:v>460500</x:v>
      </x:c>
      <x:c r="B4853" s="6">
        <x:v>1023</x:v>
      </x:c>
      <x:c r="C4853" s="6">
        <x:f>200/30</x:f>
        <x:v>6.66666666666667</x:v>
      </x:c>
      <x:c r="G4853" s="6">
        <x:v>1</x:v>
      </x:c>
      <x:c r="I4853" s="6" t="s">
        <x:v>102</x:v>
      </x:c>
      <x:c r="AG4853" s="93">
        <x:v>2</x:v>
      </x:c>
      <x:c r="AK4853" s="301"/>
      <x:c r="AL4853" s="171"/>
      <x:c r="AM4853" s="171"/>
      <x:c r="AN4853" s="171"/>
      <x:c r="AO4853" s="171"/>
      <x:c r="AP4853" s="171"/>
      <x:c r="AQ4853" s="171"/>
    </x:row>
    <x:row r="4854" spans="1:43" s="6" customFormat="1">
      <x:c r="A4854" s="6">
        <x:v>460502</x:v>
      </x:c>
      <x:c r="B4854" s="6">
        <x:v>1023</x:v>
      </x:c>
      <x:c r="C4854" s="6">
        <x:f>320/30</x:f>
        <x:v>10.6666666666667</x:v>
      </x:c>
      <x:c r="G4854" s="6">
        <x:v>1</x:v>
      </x:c>
      <x:c r="I4854" s="6" t="s">
        <x:v>100</x:v>
      </x:c>
      <x:c r="AG4854" s="93">
        <x:v>2</x:v>
      </x:c>
      <x:c r="AK4854" s="301"/>
      <x:c r="AL4854" s="171"/>
      <x:c r="AM4854" s="171"/>
      <x:c r="AN4854" s="171"/>
      <x:c r="AO4854" s="171"/>
      <x:c r="AP4854" s="171"/>
      <x:c r="AQ4854" s="171"/>
    </x:row>
    <x:row r="4855" spans="1:43" s="6" customFormat="1">
      <x:c r="A4855" s="6">
        <x:v>460504</x:v>
      </x:c>
      <x:c r="B4855" s="6">
        <x:v>1023</x:v>
      </x:c>
      <x:c r="C4855" s="6">
        <x:f>307/30</x:f>
        <x:v>10.2333333333333</x:v>
      </x:c>
      <x:c r="G4855" s="6">
        <x:v>3</x:v>
      </x:c>
      <x:c r="I4855" s="6" t="s">
        <x:v>507</x:v>
      </x:c>
      <x:c r="AG4855" s="93">
        <x:v>2</x:v>
      </x:c>
      <x:c r="AK4855" s="301"/>
      <x:c r="AL4855" s="171"/>
      <x:c r="AM4855" s="171"/>
      <x:c r="AN4855" s="171"/>
      <x:c r="AO4855" s="171"/>
      <x:c r="AP4855" s="171"/>
      <x:c r="AQ4855" s="171"/>
    </x:row>
    <x:row r="4856" spans="1:43" s="6" customFormat="1">
      <x:c r="A4856" s="6">
        <x:v>460600</x:v>
      </x:c>
      <x:c r="B4856" s="6">
        <x:v>1024</x:v>
      </x:c>
      <x:c r="C4856" s="6">
        <x:f>208/30</x:f>
        <x:v>6.93333333333333</x:v>
      </x:c>
      <x:c r="G4856" s="6">
        <x:v>1</x:v>
      </x:c>
      <x:c r="I4856" s="6" t="s">
        <x:v>507</x:v>
      </x:c>
      <x:c r="AG4856" s="93">
        <x:v>2</x:v>
      </x:c>
      <x:c r="AK4856" s="301"/>
      <x:c r="AL4856" s="171"/>
      <x:c r="AM4856" s="171"/>
      <x:c r="AN4856" s="171"/>
      <x:c r="AO4856" s="171"/>
      <x:c r="AP4856" s="171"/>
      <x:c r="AQ4856" s="171"/>
    </x:row>
    <x:row r="4857" spans="1:43" s="6" customFormat="1">
      <x:c r="A4857" s="6">
        <x:v>460700</x:v>
      </x:c>
      <x:c r="B4857" s="6">
        <x:v>1025</x:v>
      </x:c>
      <x:c r="C4857" s="6">
        <x:f>38/30</x:f>
        <x:v>1.26666666666667</x:v>
      </x:c>
      <x:c r="G4857" s="6">
        <x:v>1</x:v>
      </x:c>
      <x:c r="I4857" s="6" t="s">
        <x:v>100</x:v>
      </x:c>
      <x:c r="K4857" s="6" t="s">
        <x:v>761</x:v>
      </x:c>
      <x:c r="M4857" s="6">
        <x:v>3927</x:v>
      </x:c>
      <x:c r="O4857" s="34" t="s">
        <x:v>101</x:v>
      </x:c>
      <x:c r="AG4857" s="93">
        <x:v>1</x:v>
      </x:c>
      <x:c r="AK4857" s="301"/>
      <x:c r="AL4857" s="171"/>
      <x:c r="AM4857" s="171"/>
      <x:c r="AN4857" s="171"/>
      <x:c r="AO4857" s="171"/>
      <x:c r="AP4857" s="171"/>
      <x:c r="AQ4857" s="171"/>
    </x:row>
    <x:row r="4858" spans="1:43" s="6" customFormat="1">
      <x:c r="A4858" s="6">
        <x:v>460701</x:v>
      </x:c>
      <x:c r="B4858" s="6">
        <x:v>1025</x:v>
      </x:c>
      <x:c r="C4858" s="6">
        <x:f>42/30</x:f>
        <x:v>1.4</x:v>
      </x:c>
      <x:c r="G4858" s="6">
        <x:v>1</x:v>
      </x:c>
      <x:c r="I4858" s="6" t="s">
        <x:v>102</x:v>
      </x:c>
      <x:c r="K4858" s="6" t="s">
        <x:v>761</x:v>
      </x:c>
      <x:c r="M4858" s="6">
        <x:v>3927</x:v>
      </x:c>
      <x:c r="O4858" s="34" t="s">
        <x:v>101</x:v>
      </x:c>
      <x:c r="AG4858" s="93">
        <x:v>1</x:v>
      </x:c>
      <x:c r="AK4858" s="301"/>
      <x:c r="AL4858" s="171"/>
      <x:c r="AM4858" s="171"/>
      <x:c r="AN4858" s="171"/>
      <x:c r="AO4858" s="171"/>
      <x:c r="AP4858" s="171"/>
      <x:c r="AQ4858" s="171"/>
    </x:row>
    <x:row r="4859" spans="1:43" s="6" customFormat="1">
      <x:c r="A4859" s="6">
        <x:v>460702</x:v>
      </x:c>
      <x:c r="B4859" s="6">
        <x:v>1025</x:v>
      </x:c>
      <x:c r="C4859" s="6">
        <x:f>46/30</x:f>
        <x:v>1.53333333333333</x:v>
      </x:c>
      <x:c r="G4859" s="6">
        <x:v>1</x:v>
      </x:c>
      <x:c r="I4859" s="6" t="s">
        <x:v>103</x:v>
      </x:c>
      <x:c r="K4859" s="6" t="s">
        <x:v>761</x:v>
      </x:c>
      <x:c r="M4859" s="6">
        <x:v>3927</x:v>
      </x:c>
      <x:c r="O4859" s="34" t="s">
        <x:v>101</x:v>
      </x:c>
      <x:c r="AG4859" s="93">
        <x:v>1</x:v>
      </x:c>
      <x:c r="AK4859" s="301"/>
      <x:c r="AL4859" s="171"/>
      <x:c r="AM4859" s="171"/>
      <x:c r="AN4859" s="171"/>
      <x:c r="AO4859" s="171"/>
      <x:c r="AP4859" s="171"/>
      <x:c r="AQ4859" s="171"/>
    </x:row>
    <x:row r="4860" spans="1:43" s="6" customFormat="1">
      <x:c r="A4860" s="6">
        <x:v>460703</x:v>
      </x:c>
      <x:c r="B4860" s="6">
        <x:v>1025</x:v>
      </x:c>
      <x:c r="C4860" s="6">
        <x:f>50/30</x:f>
        <x:v>1.66666666666667</x:v>
      </x:c>
      <x:c r="G4860" s="6">
        <x:v>1</x:v>
      </x:c>
      <x:c r="I4860" s="6" t="s">
        <x:v>100</x:v>
      </x:c>
      <x:c r="K4860" s="6" t="s">
        <x:v>761</x:v>
      </x:c>
      <x:c r="M4860" s="6">
        <x:v>3927</x:v>
      </x:c>
      <x:c r="O4860" s="34" t="s">
        <x:v>101</x:v>
      </x:c>
      <x:c r="AG4860" s="93">
        <x:v>1</x:v>
      </x:c>
      <x:c r="AK4860" s="301"/>
      <x:c r="AL4860" s="171"/>
      <x:c r="AM4860" s="171"/>
      <x:c r="AN4860" s="171"/>
      <x:c r="AO4860" s="171"/>
      <x:c r="AP4860" s="171"/>
      <x:c r="AQ4860" s="171"/>
    </x:row>
    <x:row r="4861" spans="1:43" s="6" customFormat="1">
      <x:c r="A4861" s="6">
        <x:v>460704</x:v>
      </x:c>
      <x:c r="B4861" s="6">
        <x:v>1025</x:v>
      </x:c>
      <x:c r="C4861" s="6">
        <x:f>54/30</x:f>
        <x:v>1.8</x:v>
      </x:c>
      <x:c r="G4861" s="6">
        <x:v>1</x:v>
      </x:c>
      <x:c r="I4861" s="6" t="s">
        <x:v>100</x:v>
      </x:c>
      <x:c r="K4861" s="6" t="s">
        <x:v>761</x:v>
      </x:c>
      <x:c r="M4861" s="6">
        <x:v>3927</x:v>
      </x:c>
      <x:c r="O4861" s="34" t="s">
        <x:v>101</x:v>
      </x:c>
      <x:c r="AG4861" s="93">
        <x:v>1</x:v>
      </x:c>
      <x:c r="AK4861" s="301"/>
      <x:c r="AL4861" s="171"/>
      <x:c r="AM4861" s="171"/>
      <x:c r="AN4861" s="171"/>
      <x:c r="AO4861" s="171"/>
      <x:c r="AP4861" s="171"/>
      <x:c r="AQ4861" s="171"/>
    </x:row>
    <x:row r="4862" spans="1:43" s="6" customFormat="1">
      <x:c r="A4862" s="6">
        <x:v>460705</x:v>
      </x:c>
      <x:c r="B4862" s="6">
        <x:v>1025</x:v>
      </x:c>
      <x:c r="C4862" s="6">
        <x:f>60/30</x:f>
        <x:v>2</x:v>
      </x:c>
      <x:c r="G4862" s="6">
        <x:v>1</x:v>
      </x:c>
      <x:c r="I4862" s="6" t="s">
        <x:v>102</x:v>
      </x:c>
      <x:c r="K4862" s="6" t="s">
        <x:v>761</x:v>
      </x:c>
      <x:c r="M4862" s="6">
        <x:v>3927</x:v>
      </x:c>
      <x:c r="O4862" s="34" t="s">
        <x:v>101</x:v>
      </x:c>
      <x:c r="AG4862" s="93">
        <x:v>1</x:v>
      </x:c>
      <x:c r="AK4862" s="301"/>
      <x:c r="AL4862" s="171"/>
      <x:c r="AM4862" s="171"/>
      <x:c r="AN4862" s="171"/>
      <x:c r="AO4862" s="171"/>
      <x:c r="AP4862" s="171"/>
      <x:c r="AQ4862" s="171"/>
    </x:row>
    <x:row r="4863" spans="1:43" s="6" customFormat="1">
      <x:c r="A4863" s="6">
        <x:v>460706</x:v>
      </x:c>
      <x:c r="B4863" s="6">
        <x:v>1025</x:v>
      </x:c>
      <x:c r="C4863" s="6">
        <x:f>64/30</x:f>
        <x:v>2.13333333333333</x:v>
      </x:c>
      <x:c r="G4863" s="6">
        <x:v>1</x:v>
      </x:c>
      <x:c r="I4863" s="6" t="s">
        <x:v>103</x:v>
      </x:c>
      <x:c r="K4863" s="6" t="s">
        <x:v>761</x:v>
      </x:c>
      <x:c r="M4863" s="6">
        <x:v>3927</x:v>
      </x:c>
      <x:c r="O4863" s="34" t="s">
        <x:v>101</x:v>
      </x:c>
      <x:c r="AG4863" s="93">
        <x:v>1</x:v>
      </x:c>
      <x:c r="AK4863" s="301"/>
      <x:c r="AL4863" s="171"/>
      <x:c r="AM4863" s="171"/>
      <x:c r="AN4863" s="171"/>
      <x:c r="AO4863" s="171"/>
      <x:c r="AP4863" s="171"/>
      <x:c r="AQ4863" s="171"/>
    </x:row>
    <x:row r="4864" spans="1:43" s="6" customFormat="1">
      <x:c r="A4864" s="6">
        <x:v>460707</x:v>
      </x:c>
      <x:c r="B4864" s="6">
        <x:v>1025</x:v>
      </x:c>
      <x:c r="C4864" s="6">
        <x:f>68/30</x:f>
        <x:v>2.26666666666667</x:v>
      </x:c>
      <x:c r="G4864" s="6">
        <x:v>1</x:v>
      </x:c>
      <x:c r="I4864" s="6" t="s">
        <x:v>102</x:v>
      </x:c>
      <x:c r="K4864" s="6" t="s">
        <x:v>761</x:v>
      </x:c>
      <x:c r="M4864" s="6">
        <x:v>3927</x:v>
      </x:c>
      <x:c r="O4864" s="34" t="s">
        <x:v>101</x:v>
      </x:c>
      <x:c r="AG4864" s="93">
        <x:v>1</x:v>
      </x:c>
      <x:c r="AK4864" s="301"/>
      <x:c r="AL4864" s="171"/>
      <x:c r="AM4864" s="171"/>
      <x:c r="AN4864" s="171"/>
      <x:c r="AO4864" s="171"/>
      <x:c r="AP4864" s="171"/>
      <x:c r="AQ4864" s="171"/>
    </x:row>
    <x:row r="4865" spans="1:43" s="6" customFormat="1">
      <x:c r="A4865" s="6">
        <x:v>460800</x:v>
      </x:c>
      <x:c r="B4865" s="6">
        <x:v>1026</x:v>
      </x:c>
      <x:c r="C4865" s="6">
        <x:f>82/30</x:f>
        <x:v>2.73333333333333</x:v>
      </x:c>
      <x:c r="G4865" s="6">
        <x:v>1</x:v>
      </x:c>
      <x:c r="I4865" s="6" t="s">
        <x:v>100</x:v>
      </x:c>
      <x:c r="M4865" s="6">
        <x:v>3929</x:v>
      </x:c>
      <x:c r="O4865" s="34" t="s">
        <x:v>101</x:v>
      </x:c>
      <x:c r="AG4865" s="93">
        <x:v>1</x:v>
      </x:c>
      <x:c r="AK4865" s="301"/>
      <x:c r="AL4865" s="171"/>
      <x:c r="AM4865" s="171"/>
      <x:c r="AN4865" s="171"/>
      <x:c r="AO4865" s="171"/>
      <x:c r="AP4865" s="171"/>
      <x:c r="AQ4865" s="171"/>
    </x:row>
    <x:row r="4866" spans="1:43" s="6" customFormat="1">
      <x:c r="A4866" s="6">
        <x:v>460801</x:v>
      </x:c>
      <x:c r="B4866" s="6">
        <x:v>1026</x:v>
      </x:c>
      <x:c r="C4866" s="6">
        <x:f>100/30</x:f>
        <x:v>3.33333333333333</x:v>
      </x:c>
      <x:c r="G4866" s="6">
        <x:v>1</x:v>
      </x:c>
      <x:c r="I4866" s="6" t="s">
        <x:v>102</x:v>
      </x:c>
      <x:c r="M4866" s="6">
        <x:v>3929</x:v>
      </x:c>
      <x:c r="O4866" s="34" t="s">
        <x:v>101</x:v>
      </x:c>
      <x:c r="AG4866" s="93">
        <x:v>1</x:v>
      </x:c>
      <x:c r="AK4866" s="301"/>
      <x:c r="AL4866" s="171"/>
      <x:c r="AM4866" s="171"/>
      <x:c r="AN4866" s="171"/>
      <x:c r="AO4866" s="171"/>
      <x:c r="AP4866" s="171"/>
      <x:c r="AQ4866" s="171"/>
    </x:row>
    <x:row r="4867" spans="1:43" s="6" customFormat="1">
      <x:c r="A4867" s="6">
        <x:v>460802</x:v>
      </x:c>
      <x:c r="B4867" s="6">
        <x:v>1026</x:v>
      </x:c>
      <x:c r="C4867" s="6">
        <x:f>119/30</x:f>
        <x:v>3.96666666666667</x:v>
      </x:c>
      <x:c r="G4867" s="6">
        <x:v>1</x:v>
      </x:c>
      <x:c r="I4867" s="6" t="s">
        <x:v>103</x:v>
      </x:c>
      <x:c r="M4867" s="6">
        <x:v>3929</x:v>
      </x:c>
      <x:c r="O4867" s="34" t="s">
        <x:v>101</x:v>
      </x:c>
      <x:c r="AG4867" s="93">
        <x:v>1</x:v>
      </x:c>
      <x:c r="AJ4867" s="3" t="s">
        <x:v>762</x:v>
      </x:c>
      <x:c r="AK4867" s="301"/>
      <x:c r="AL4867" s="171"/>
      <x:c r="AM4867" s="171"/>
      <x:c r="AN4867" s="171"/>
      <x:c r="AO4867" s="171"/>
      <x:c r="AP4867" s="171"/>
      <x:c r="AQ4867" s="171"/>
    </x:row>
    <x:row r="4868" spans="1:43" s="3" customFormat="1">
      <x:c r="A4868" s="3">
        <x:v>460803</x:v>
      </x:c>
      <x:c r="B4868" s="3">
        <x:v>1026</x:v>
      </x:c>
      <x:c r="C4868" s="3">
        <x:f>203/30</x:f>
        <x:v>6.76666666666667</x:v>
      </x:c>
      <x:c r="G4868" s="3">
        <x:v>1</x:v>
      </x:c>
      <x:c r="I4868" s="3" t="s">
        <x:v>100</x:v>
      </x:c>
      <x:c r="M4868" s="3">
        <x:v>3929</x:v>
      </x:c>
      <x:c r="O4868" s="3" t="s">
        <x:v>101</x:v>
      </x:c>
      <x:c r="AG4868" s="108">
        <x:v>1</x:v>
      </x:c>
      <x:c r="AI4868" s="3">
        <x:v>1</x:v>
      </x:c>
      <x:c r="AJ4868" s="3" t="s">
        <x:v>762</x:v>
      </x:c>
      <x:c r="AK4868" s="303"/>
      <x:c r="AL4868" s="172"/>
      <x:c r="AM4868" s="172"/>
      <x:c r="AN4868" s="172"/>
      <x:c r="AO4868" s="172"/>
      <x:c r="AP4868" s="172"/>
      <x:c r="AQ4868" s="172"/>
    </x:row>
    <x:row r="4869" spans="1:43" s="3" customFormat="1">
      <x:c r="A4869" s="3">
        <x:v>460804</x:v>
      </x:c>
      <x:c r="B4869" s="3">
        <x:v>1026</x:v>
      </x:c>
      <x:c r="C4869" s="3">
        <x:f>237/30</x:f>
        <x:v>7.9</x:v>
      </x:c>
      <x:c r="G4869" s="3">
        <x:v>1</x:v>
      </x:c>
      <x:c r="I4869" s="3" t="s">
        <x:v>102</x:v>
      </x:c>
      <x:c r="M4869" s="3">
        <x:v>3929</x:v>
      </x:c>
      <x:c r="O4869" s="3" t="s">
        <x:v>101</x:v>
      </x:c>
      <x:c r="AG4869" s="108">
        <x:v>1</x:v>
      </x:c>
      <x:c r="AI4869" s="3">
        <x:v>1</x:v>
      </x:c>
      <x:c r="AJ4869" s="3" t="s">
        <x:v>763</x:v>
      </x:c>
      <x:c r="AK4869" s="303"/>
      <x:c r="AL4869" s="172"/>
      <x:c r="AM4869" s="172"/>
      <x:c r="AN4869" s="172"/>
      <x:c r="AO4869" s="172"/>
      <x:c r="AP4869" s="172"/>
      <x:c r="AQ4869" s="172"/>
    </x:row>
    <x:row r="4870" spans="1:43" s="3" customFormat="1">
      <x:c r="A4870" s="3">
        <x:v>460805</x:v>
      </x:c>
      <x:c r="B4870" s="3">
        <x:v>1026</x:v>
      </x:c>
      <x:c r="C4870" s="3">
        <x:f>260/30</x:f>
        <x:v>8.66666666666667</x:v>
      </x:c>
      <x:c r="G4870" s="3">
        <x:v>1</x:v>
      </x:c>
      <x:c r="I4870" s="3" t="s">
        <x:v>103</x:v>
      </x:c>
      <x:c r="M4870" s="3">
        <x:v>3929</x:v>
      </x:c>
      <x:c r="O4870" s="3" t="s">
        <x:v>101</x:v>
      </x:c>
      <x:c r="AG4870" s="108">
        <x:v>1</x:v>
      </x:c>
      <x:c r="AI4870" s="3">
        <x:v>1</x:v>
      </x:c>
      <x:c r="AJ4870" s="3" t="s">
        <x:v>764</x:v>
      </x:c>
      <x:c r="AK4870" s="303"/>
      <x:c r="AL4870" s="172"/>
      <x:c r="AM4870" s="172"/>
      <x:c r="AN4870" s="172"/>
      <x:c r="AO4870" s="172"/>
      <x:c r="AP4870" s="172"/>
      <x:c r="AQ4870" s="172"/>
    </x:row>
    <x:row r="4871" spans="1:43" s="3" customFormat="1">
      <x:c r="A4871" s="3">
        <x:v>460806</x:v>
      </x:c>
      <x:c r="B4871" s="3">
        <x:v>1026</x:v>
      </x:c>
      <x:c r="C4871" s="3">
        <x:f>275/30</x:f>
        <x:v>9.16666666666667</x:v>
      </x:c>
      <x:c r="G4871" s="3">
        <x:v>1</x:v>
      </x:c>
      <x:c r="I4871" s="3" t="s">
        <x:v>100</x:v>
      </x:c>
      <x:c r="M4871" s="3">
        <x:v>3929</x:v>
      </x:c>
      <x:c r="O4871" s="3" t="s">
        <x:v>101</x:v>
      </x:c>
      <x:c r="AG4871" s="108">
        <x:v>1</x:v>
      </x:c>
      <x:c r="AI4871" s="3">
        <x:v>1</x:v>
      </x:c>
      <x:c r="AJ4871" s="3" t="s">
        <x:v>765</x:v>
      </x:c>
      <x:c r="AK4871" s="303"/>
      <x:c r="AL4871" s="172"/>
      <x:c r="AM4871" s="172"/>
      <x:c r="AN4871" s="172"/>
      <x:c r="AO4871" s="172"/>
      <x:c r="AP4871" s="172"/>
      <x:c r="AQ4871" s="172"/>
    </x:row>
    <x:row r="4872" spans="1:43" s="3" customFormat="1">
      <x:c r="A4872" s="3">
        <x:v>460807</x:v>
      </x:c>
      <x:c r="B4872" s="3">
        <x:v>1026</x:v>
      </x:c>
      <x:c r="C4872" s="3">
        <x:f>322/30</x:f>
        <x:v>10.7333333333333</x:v>
      </x:c>
      <x:c r="G4872" s="3">
        <x:v>3</x:v>
      </x:c>
      <x:c r="I4872" s="3" t="s">
        <x:v>102</x:v>
      </x:c>
      <x:c r="M4872" s="3">
        <x:v>3929</x:v>
      </x:c>
      <x:c r="O4872" s="3" t="s">
        <x:v>101</x:v>
      </x:c>
      <x:c r="AG4872" s="108">
        <x:v>1</x:v>
      </x:c>
      <x:c r="AI4872" s="3">
        <x:v>1</x:v>
      </x:c>
      <x:c r="AJ4872" s="3" t="s">
        <x:v>765</x:v>
      </x:c>
      <x:c r="AK4872" s="303"/>
      <x:c r="AL4872" s="172"/>
      <x:c r="AM4872" s="172"/>
      <x:c r="AN4872" s="172"/>
      <x:c r="AO4872" s="172"/>
      <x:c r="AP4872" s="172"/>
      <x:c r="AQ4872" s="172"/>
    </x:row>
    <x:row r="4873" spans="1:43" s="6" customFormat="1">
      <x:c r="A4873" s="6">
        <x:v>460808</x:v>
      </x:c>
      <x:c r="B4873" s="6">
        <x:v>1026</x:v>
      </x:c>
      <x:c r="C4873" s="6">
        <x:f>399/30</x:f>
        <x:v>13.3</x:v>
      </x:c>
      <x:c r="G4873" s="6">
        <x:v>1</x:v>
      </x:c>
      <x:c r="I4873" s="6" t="s">
        <x:v>103</x:v>
      </x:c>
      <x:c r="M4873" s="6">
        <x:v>3930</x:v>
      </x:c>
      <x:c r="O4873" s="34" t="s">
        <x:v>101</x:v>
      </x:c>
      <x:c r="AG4873" s="93">
        <x:v>1</x:v>
      </x:c>
      <x:c r="AJ4873" s="3" t="s">
        <x:v>765</x:v>
      </x:c>
      <x:c r="AK4873" s="301"/>
      <x:c r="AL4873" s="171"/>
      <x:c r="AM4873" s="171"/>
      <x:c r="AN4873" s="171"/>
      <x:c r="AO4873" s="171"/>
      <x:c r="AP4873" s="171"/>
      <x:c r="AQ4873" s="171"/>
    </x:row>
    <x:row r="4874" spans="1:43" s="6" customFormat="1">
      <x:c r="A4874" s="6">
        <x:v>460809</x:v>
      </x:c>
      <x:c r="B4874" s="6">
        <x:v>1026</x:v>
      </x:c>
      <x:c r="C4874" s="6">
        <x:f>407/30</x:f>
        <x:v>13.5666666666667</x:v>
      </x:c>
      <x:c r="G4874" s="6">
        <x:v>1</x:v>
      </x:c>
      <x:c r="I4874" s="6" t="s">
        <x:v>100</x:v>
      </x:c>
      <x:c r="M4874" s="6">
        <x:v>3930</x:v>
      </x:c>
      <x:c r="O4874" s="34" t="s">
        <x:v>101</x:v>
      </x:c>
      <x:c r="AG4874" s="93">
        <x:v>1</x:v>
      </x:c>
      <x:c r="AK4874" s="301"/>
      <x:c r="AL4874" s="171"/>
      <x:c r="AM4874" s="171"/>
      <x:c r="AN4874" s="171"/>
      <x:c r="AO4874" s="171"/>
      <x:c r="AP4874" s="171"/>
      <x:c r="AQ4874" s="171"/>
    </x:row>
    <x:row r="4875" spans="1:43" s="6" customFormat="1">
      <x:c r="A4875" s="6">
        <x:v>460810</x:v>
      </x:c>
      <x:c r="B4875" s="6">
        <x:v>1026</x:v>
      </x:c>
      <x:c r="C4875" s="6">
        <x:f>415/30</x:f>
        <x:v>13.8333333333333</x:v>
      </x:c>
      <x:c r="G4875" s="6">
        <x:v>1</x:v>
      </x:c>
      <x:c r="I4875" s="6" t="s">
        <x:v>102</x:v>
      </x:c>
      <x:c r="M4875" s="6">
        <x:v>3930</x:v>
      </x:c>
      <x:c r="O4875" s="34" t="s">
        <x:v>101</x:v>
      </x:c>
      <x:c r="AG4875" s="93">
        <x:v>1</x:v>
      </x:c>
      <x:c r="AK4875" s="301"/>
      <x:c r="AL4875" s="171"/>
      <x:c r="AM4875" s="171"/>
      <x:c r="AN4875" s="171"/>
      <x:c r="AO4875" s="171"/>
      <x:c r="AP4875" s="171"/>
      <x:c r="AQ4875" s="171"/>
    </x:row>
    <x:row r="4876" spans="1:43" s="6" customFormat="1">
      <x:c r="A4876" s="6">
        <x:v>460811</x:v>
      </x:c>
      <x:c r="B4876" s="6">
        <x:v>1026</x:v>
      </x:c>
      <x:c r="C4876" s="6">
        <x:f>423/30</x:f>
        <x:v>14.1</x:v>
      </x:c>
      <x:c r="G4876" s="6">
        <x:v>1</x:v>
      </x:c>
      <x:c r="I4876" s="6" t="s">
        <x:v>103</x:v>
      </x:c>
      <x:c r="M4876" s="6">
        <x:v>3930</x:v>
      </x:c>
      <x:c r="O4876" s="34" t="s">
        <x:v>101</x:v>
      </x:c>
      <x:c r="AG4876" s="93">
        <x:v>1</x:v>
      </x:c>
      <x:c r="AK4876" s="301"/>
      <x:c r="AL4876" s="171"/>
      <x:c r="AM4876" s="171"/>
      <x:c r="AN4876" s="171"/>
      <x:c r="AO4876" s="171"/>
      <x:c r="AP4876" s="171"/>
      <x:c r="AQ4876" s="171"/>
    </x:row>
    <x:row r="4877" spans="1:43" s="6" customFormat="1">
      <x:c r="A4877" s="6">
        <x:v>460812</x:v>
      </x:c>
      <x:c r="B4877" s="6">
        <x:v>1026</x:v>
      </x:c>
      <x:c r="C4877" s="6">
        <x:f>431/30</x:f>
        <x:v>14.3666666666667</x:v>
      </x:c>
      <x:c r="G4877" s="6">
        <x:v>1</x:v>
      </x:c>
      <x:c r="I4877" s="6" t="s">
        <x:v>100</x:v>
      </x:c>
      <x:c r="M4877" s="6">
        <x:v>3930</x:v>
      </x:c>
      <x:c r="O4877" s="34" t="s">
        <x:v>101</x:v>
      </x:c>
      <x:c r="AG4877" s="93">
        <x:v>1</x:v>
      </x:c>
      <x:c r="AK4877" s="301"/>
      <x:c r="AL4877" s="171"/>
      <x:c r="AM4877" s="171"/>
      <x:c r="AN4877" s="171"/>
      <x:c r="AO4877" s="171"/>
      <x:c r="AP4877" s="171"/>
      <x:c r="AQ4877" s="171"/>
    </x:row>
    <x:row r="4878" spans="1:43" s="6" customFormat="1">
      <x:c r="A4878" s="6">
        <x:v>460813</x:v>
      </x:c>
      <x:c r="B4878" s="6">
        <x:v>1026</x:v>
      </x:c>
      <x:c r="C4878" s="6">
        <x:f>439/30</x:f>
        <x:v>14.6333333333333</x:v>
      </x:c>
      <x:c r="G4878" s="6">
        <x:v>1</x:v>
      </x:c>
      <x:c r="I4878" s="6" t="s">
        <x:v>102</x:v>
      </x:c>
      <x:c r="M4878" s="6">
        <x:v>3930</x:v>
      </x:c>
      <x:c r="O4878" s="34" t="s">
        <x:v>101</x:v>
      </x:c>
      <x:c r="AG4878" s="93">
        <x:v>1</x:v>
      </x:c>
      <x:c r="AK4878" s="301"/>
      <x:c r="AL4878" s="171"/>
      <x:c r="AM4878" s="171"/>
      <x:c r="AN4878" s="171"/>
      <x:c r="AO4878" s="171"/>
      <x:c r="AP4878" s="171"/>
      <x:c r="AQ4878" s="171"/>
    </x:row>
    <x:row r="4879" spans="1:43" s="6" customFormat="1">
      <x:c r="A4879" s="6">
        <x:v>460814</x:v>
      </x:c>
      <x:c r="B4879" s="6">
        <x:v>1026</x:v>
      </x:c>
      <x:c r="C4879" s="6">
        <x:f>447/30</x:f>
        <x:v>14.9</x:v>
      </x:c>
      <x:c r="G4879" s="6">
        <x:v>1</x:v>
      </x:c>
      <x:c r="I4879" s="6" t="s">
        <x:v>103</x:v>
      </x:c>
      <x:c r="M4879" s="6">
        <x:v>3930</x:v>
      </x:c>
      <x:c r="O4879" s="34" t="s">
        <x:v>101</x:v>
      </x:c>
      <x:c r="AG4879" s="93">
        <x:v>1</x:v>
      </x:c>
      <x:c r="AK4879" s="301"/>
      <x:c r="AL4879" s="171"/>
      <x:c r="AM4879" s="171"/>
      <x:c r="AN4879" s="171"/>
      <x:c r="AO4879" s="171"/>
      <x:c r="AP4879" s="171"/>
      <x:c r="AQ4879" s="171"/>
    </x:row>
    <x:row r="4880" spans="1:43" s="6" customFormat="1">
      <x:c r="A4880" s="6">
        <x:v>460815</x:v>
      </x:c>
      <x:c r="B4880" s="6">
        <x:v>1026</x:v>
      </x:c>
      <x:c r="C4880" s="6">
        <x:f>455/30</x:f>
        <x:v>15.1666666666667</x:v>
      </x:c>
      <x:c r="G4880" s="6">
        <x:v>1</x:v>
      </x:c>
      <x:c r="I4880" s="6" t="s">
        <x:v>102</x:v>
      </x:c>
      <x:c r="M4880" s="6">
        <x:v>3930</x:v>
      </x:c>
      <x:c r="O4880" s="34" t="s">
        <x:v>101</x:v>
      </x:c>
      <x:c r="AG4880" s="93">
        <x:v>1</x:v>
      </x:c>
      <x:c r="AK4880" s="301"/>
      <x:c r="AL4880" s="171"/>
      <x:c r="AM4880" s="171"/>
      <x:c r="AN4880" s="171"/>
      <x:c r="AO4880" s="171"/>
      <x:c r="AP4880" s="171"/>
      <x:c r="AQ4880" s="171"/>
    </x:row>
    <x:row r="4881" spans="1:43" s="6" customFormat="1">
      <x:c r="A4881" s="6">
        <x:v>460900</x:v>
      </x:c>
      <x:c r="B4881" s="6">
        <x:v>10686</x:v>
      </x:c>
      <x:c r="C4881" s="6">
        <x:f>8/30</x:f>
        <x:v>0.266666666666667</x:v>
      </x:c>
      <x:c r="G4881" s="6">
        <x:v>1</x:v>
      </x:c>
      <x:c r="I4881" s="6" t="s">
        <x:v>100</x:v>
      </x:c>
      <x:c r="M4881" s="6">
        <x:v>3932</x:v>
      </x:c>
      <x:c r="O4881" s="34" t="s">
        <x:v>101</x:v>
      </x:c>
      <x:c r="AG4881" s="93"/>
      <x:c r="AK4881" s="301"/>
      <x:c r="AL4881" s="171"/>
      <x:c r="AM4881" s="171"/>
      <x:c r="AN4881" s="171"/>
      <x:c r="AO4881" s="171"/>
      <x:c r="AP4881" s="171"/>
      <x:c r="AQ4881" s="171"/>
    </x:row>
    <x:row r="4882" spans="1:43" s="6" customFormat="1">
      <x:c r="A4882" s="6">
        <x:v>460901</x:v>
      </x:c>
      <x:c r="B4882" s="6">
        <x:v>10686</x:v>
      </x:c>
      <x:c r="C4882" s="6">
        <x:f>16/30</x:f>
        <x:v>0.533333333333333</x:v>
      </x:c>
      <x:c r="G4882" s="6">
        <x:v>1</x:v>
      </x:c>
      <x:c r="I4882" s="6" t="s">
        <x:v>102</x:v>
      </x:c>
      <x:c r="M4882" s="6">
        <x:v>3932</x:v>
      </x:c>
      <x:c r="O4882" s="34" t="s">
        <x:v>101</x:v>
      </x:c>
      <x:c r="AG4882" s="93"/>
      <x:c r="AK4882" s="301"/>
      <x:c r="AL4882" s="171"/>
      <x:c r="AM4882" s="171"/>
      <x:c r="AN4882" s="171"/>
      <x:c r="AO4882" s="171"/>
      <x:c r="AP4882" s="171"/>
      <x:c r="AQ4882" s="171"/>
    </x:row>
    <x:row r="4883" spans="1:43" s="6" customFormat="1">
      <x:c r="A4883" s="6">
        <x:v>460902</x:v>
      </x:c>
      <x:c r="B4883" s="6">
        <x:v>10686</x:v>
      </x:c>
      <x:c r="C4883" s="6">
        <x:f>41/30</x:f>
        <x:v>1.36666666666667</x:v>
      </x:c>
      <x:c r="G4883" s="6">
        <x:v>2</x:v>
      </x:c>
      <x:c r="I4883" s="6" t="s">
        <x:v>103</x:v>
      </x:c>
      <x:c r="M4883" s="6">
        <x:v>3932</x:v>
      </x:c>
      <x:c r="O4883" s="34" t="s">
        <x:v>101</x:v>
      </x:c>
      <x:c r="AG4883" s="93">
        <x:v>1</x:v>
      </x:c>
      <x:c r="AK4883" s="301"/>
      <x:c r="AL4883" s="171"/>
      <x:c r="AM4883" s="171"/>
      <x:c r="AN4883" s="171"/>
      <x:c r="AO4883" s="171"/>
      <x:c r="AP4883" s="171"/>
      <x:c r="AQ4883" s="171"/>
    </x:row>
    <x:row r="4884" spans="1:43" s="6" customFormat="1">
      <x:c r="A4884" s="6">
        <x:v>461000</x:v>
      </x:c>
      <x:c r="B4884" s="6">
        <x:v>10687</x:v>
      </x:c>
      <x:c r="C4884" s="6">
        <x:f>16/30</x:f>
        <x:v>0.533333333333333</x:v>
      </x:c>
      <x:c r="G4884" s="6">
        <x:v>1</x:v>
      </x:c>
      <x:c r="I4884" s="6" t="s">
        <x:v>100</x:v>
      </x:c>
      <x:c r="M4884" s="6">
        <x:v>3934</x:v>
      </x:c>
      <x:c r="O4884" s="34" t="s">
        <x:v>101</x:v>
      </x:c>
      <x:c r="AG4884" s="93"/>
      <x:c r="AK4884" s="301"/>
      <x:c r="AL4884" s="171"/>
      <x:c r="AM4884" s="171"/>
      <x:c r="AN4884" s="171"/>
      <x:c r="AO4884" s="171"/>
      <x:c r="AP4884" s="171"/>
      <x:c r="AQ4884" s="171"/>
    </x:row>
    <x:row r="4885" spans="1:43" s="6" customFormat="1">
      <x:c r="A4885" s="6">
        <x:v>461001</x:v>
      </x:c>
      <x:c r="B4885" s="6">
        <x:v>10687</x:v>
      </x:c>
      <x:c r="C4885" s="6">
        <x:f>23/30</x:f>
        <x:v>0.766666666666667</x:v>
      </x:c>
      <x:c r="G4885" s="6">
        <x:v>1</x:v>
      </x:c>
      <x:c r="I4885" s="6" t="s">
        <x:v>102</x:v>
      </x:c>
      <x:c r="M4885" s="6">
        <x:v>3934</x:v>
      </x:c>
      <x:c r="O4885" s="34" t="s">
        <x:v>101</x:v>
      </x:c>
      <x:c r="AG4885" s="93"/>
      <x:c r="AK4885" s="301"/>
      <x:c r="AL4885" s="171"/>
      <x:c r="AM4885" s="171"/>
      <x:c r="AN4885" s="171"/>
      <x:c r="AO4885" s="171"/>
      <x:c r="AP4885" s="171"/>
      <x:c r="AQ4885" s="171"/>
    </x:row>
    <x:row r="4886" spans="1:43" s="6" customFormat="1">
      <x:c r="A4886" s="6">
        <x:v>461002</x:v>
      </x:c>
      <x:c r="B4886" s="6">
        <x:v>10687</x:v>
      </x:c>
      <x:c r="C4886" s="6">
        <x:f>39/30</x:f>
        <x:v>1.3</x:v>
      </x:c>
      <x:c r="G4886" s="6">
        <x:v>2</x:v>
      </x:c>
      <x:c r="I4886" s="6" t="s">
        <x:v>103</x:v>
      </x:c>
      <x:c r="M4886" s="6">
        <x:v>3934</x:v>
      </x:c>
      <x:c r="O4886" s="34" t="s">
        <x:v>101</x:v>
      </x:c>
      <x:c r="AG4886" s="93">
        <x:v>1</x:v>
      </x:c>
      <x:c r="AK4886" s="301"/>
      <x:c r="AL4886" s="171"/>
      <x:c r="AM4886" s="171"/>
      <x:c r="AN4886" s="171"/>
      <x:c r="AO4886" s="171"/>
      <x:c r="AP4886" s="171"/>
      <x:c r="AQ4886" s="171"/>
    </x:row>
    <x:row r="4887" spans="1:43" s="6" customFormat="1">
      <x:c r="A4887" s="6">
        <x:v>461100</x:v>
      </x:c>
      <x:c r="B4887" s="6">
        <x:v>10688</x:v>
      </x:c>
      <x:c r="C4887" s="6">
        <x:f>12/30</x:f>
        <x:v>0.4</x:v>
      </x:c>
      <x:c r="G4887" s="6">
        <x:v>1</x:v>
      </x:c>
      <x:c r="I4887" s="6" t="s">
        <x:v>102</x:v>
      </x:c>
      <x:c r="M4887" s="6">
        <x:v>3936</x:v>
      </x:c>
      <x:c r="O4887" s="34" t="s">
        <x:v>101</x:v>
      </x:c>
      <x:c r="AG4887" s="93"/>
      <x:c r="AK4887" s="301"/>
      <x:c r="AL4887" s="171"/>
      <x:c r="AM4887" s="171"/>
      <x:c r="AN4887" s="171"/>
      <x:c r="AO4887" s="171"/>
      <x:c r="AP4887" s="171"/>
      <x:c r="AQ4887" s="171"/>
    </x:row>
    <x:row r="4888" spans="1:43" s="6" customFormat="1">
      <x:c r="A4888" s="6">
        <x:v>461101</x:v>
      </x:c>
      <x:c r="B4888" s="6">
        <x:v>10688</x:v>
      </x:c>
      <x:c r="C4888" s="6">
        <x:f>20/30</x:f>
        <x:v>0.666666666666667</x:v>
      </x:c>
      <x:c r="G4888" s="6">
        <x:v>1</x:v>
      </x:c>
      <x:c r="I4888" s="6" t="s">
        <x:v>100</x:v>
      </x:c>
      <x:c r="M4888" s="6">
        <x:v>3936</x:v>
      </x:c>
      <x:c r="O4888" s="34" t="s">
        <x:v>101</x:v>
      </x:c>
      <x:c r="AG4888" s="93"/>
      <x:c r="AK4888" s="301"/>
      <x:c r="AL4888" s="171"/>
      <x:c r="AM4888" s="171"/>
      <x:c r="AN4888" s="171"/>
      <x:c r="AO4888" s="171"/>
      <x:c r="AP4888" s="171"/>
      <x:c r="AQ4888" s="171"/>
    </x:row>
    <x:row r="4889" spans="1:43" s="6" customFormat="1">
      <x:c r="A4889" s="6">
        <x:v>461200</x:v>
      </x:c>
      <x:c r="B4889" s="6">
        <x:v>10689</x:v>
      </x:c>
      <x:c r="C4889" s="6">
        <x:f>29/30</x:f>
        <x:v>0.966666666666667</x:v>
      </x:c>
      <x:c r="G4889" s="6">
        <x:v>1</x:v>
      </x:c>
      <x:c r="I4889" s="6" t="s">
        <x:v>100</x:v>
      </x:c>
      <x:c r="M4889" s="6">
        <x:v>3938</x:v>
      </x:c>
      <x:c r="O4889" s="34" t="s">
        <x:v>101</x:v>
      </x:c>
      <x:c r="AG4889" s="93">
        <x:v>1</x:v>
      </x:c>
      <x:c r="AK4889" s="301"/>
      <x:c r="AL4889" s="171"/>
      <x:c r="AM4889" s="171"/>
      <x:c r="AN4889" s="171"/>
      <x:c r="AO4889" s="171"/>
      <x:c r="AP4889" s="171"/>
      <x:c r="AQ4889" s="171"/>
    </x:row>
    <x:row r="4890" spans="1:43" s="6" customFormat="1">
      <x:c r="A4890" s="6">
        <x:v>461201</x:v>
      </x:c>
      <x:c r="B4890" s="6">
        <x:v>10689</x:v>
      </x:c>
      <x:c r="C4890" s="6">
        <x:f>34/30</x:f>
        <x:v>1.13333333333333</x:v>
      </x:c>
      <x:c r="G4890" s="6">
        <x:v>1</x:v>
      </x:c>
      <x:c r="I4890" s="6" t="s">
        <x:v>102</x:v>
      </x:c>
      <x:c r="M4890" s="6">
        <x:v>3939</x:v>
      </x:c>
      <x:c r="O4890" s="34" t="s">
        <x:v>101</x:v>
      </x:c>
      <x:c r="AG4890" s="93">
        <x:v>1</x:v>
      </x:c>
      <x:c r="AK4890" s="301"/>
      <x:c r="AL4890" s="171"/>
      <x:c r="AM4890" s="171"/>
      <x:c r="AN4890" s="171"/>
      <x:c r="AO4890" s="171"/>
      <x:c r="AP4890" s="171"/>
      <x:c r="AQ4890" s="171"/>
    </x:row>
    <x:row r="4891" spans="1:43" s="6" customFormat="1">
      <x:c r="A4891" s="6">
        <x:v>461202</x:v>
      </x:c>
      <x:c r="B4891" s="6">
        <x:v>10689</x:v>
      </x:c>
      <x:c r="C4891" s="6">
        <x:f>58/30</x:f>
        <x:v>1.93333333333333</x:v>
      </x:c>
      <x:c r="G4891" s="6">
        <x:v>3</x:v>
      </x:c>
      <x:c r="I4891" s="6" t="s">
        <x:v>103</x:v>
      </x:c>
      <x:c r="M4891" s="6">
        <x:v>3940</x:v>
      </x:c>
      <x:c r="O4891" s="34" t="s">
        <x:v>101</x:v>
      </x:c>
      <x:c r="AG4891" s="93">
        <x:v>2</x:v>
      </x:c>
      <x:c r="AK4891" s="301"/>
      <x:c r="AL4891" s="171"/>
      <x:c r="AM4891" s="171"/>
      <x:c r="AN4891" s="171"/>
      <x:c r="AO4891" s="171"/>
      <x:c r="AP4891" s="171"/>
      <x:c r="AQ4891" s="171"/>
    </x:row>
    <x:row r="4892" spans="1:43" s="6" customFormat="1">
      <x:c r="A4892" s="6">
        <x:v>461300</x:v>
      </x:c>
      <x:c r="B4892" s="6">
        <x:v>10690</x:v>
      </x:c>
      <x:c r="C4892" s="6">
        <x:f>41/30</x:f>
        <x:v>1.36666666666667</x:v>
      </x:c>
      <x:c r="G4892" s="6">
        <x:v>1</x:v>
      </x:c>
      <x:c r="I4892" s="6" t="s">
        <x:v>100</x:v>
      </x:c>
      <x:c r="M4892" s="6">
        <x:v>3943</x:v>
      </x:c>
      <x:c r="O4892" s="34" t="s">
        <x:v>101</x:v>
      </x:c>
      <x:c r="AG4892" s="93">
        <x:v>1</x:v>
      </x:c>
      <x:c r="AK4892" s="301"/>
      <x:c r="AL4892" s="171"/>
      <x:c r="AM4892" s="171"/>
      <x:c r="AN4892" s="171"/>
      <x:c r="AO4892" s="171"/>
      <x:c r="AP4892" s="171"/>
      <x:c r="AQ4892" s="171"/>
    </x:row>
    <x:row r="4893" spans="1:43" s="6" customFormat="1">
      <x:c r="A4893" s="6">
        <x:v>461301</x:v>
      </x:c>
      <x:c r="B4893" s="6">
        <x:v>10690</x:v>
      </x:c>
      <x:c r="C4893" s="6">
        <x:f>44/30</x:f>
        <x:v>1.46666666666667</x:v>
      </x:c>
      <x:c r="G4893" s="6">
        <x:v>1</x:v>
      </x:c>
      <x:c r="I4893" s="6" t="s">
        <x:v>102</x:v>
      </x:c>
      <x:c r="M4893" s="6">
        <x:v>3943</x:v>
      </x:c>
      <x:c r="O4893" s="34" t="s">
        <x:v>101</x:v>
      </x:c>
      <x:c r="AG4893" s="93">
        <x:v>1</x:v>
      </x:c>
      <x:c r="AK4893" s="301"/>
      <x:c r="AL4893" s="171"/>
      <x:c r="AM4893" s="171"/>
      <x:c r="AN4893" s="171"/>
      <x:c r="AO4893" s="171"/>
      <x:c r="AP4893" s="171"/>
      <x:c r="AQ4893" s="171"/>
    </x:row>
    <x:row r="4894" spans="1:43" s="6" customFormat="1">
      <x:c r="A4894" s="6">
        <x:v>461302</x:v>
      </x:c>
      <x:c r="B4894" s="6">
        <x:v>10690</x:v>
      </x:c>
      <x:c r="C4894" s="6">
        <x:f>47/30</x:f>
        <x:v>1.56666666666667</x:v>
      </x:c>
      <x:c r="G4894" s="6">
        <x:v>1</x:v>
      </x:c>
      <x:c r="I4894" s="6" t="s">
        <x:v>103</x:v>
      </x:c>
      <x:c r="M4894" s="6">
        <x:v>3943</x:v>
      </x:c>
      <x:c r="O4894" s="34" t="s">
        <x:v>101</x:v>
      </x:c>
      <x:c r="AG4894" s="93">
        <x:v>1</x:v>
      </x:c>
      <x:c r="AK4894" s="301"/>
      <x:c r="AL4894" s="171"/>
      <x:c r="AM4894" s="171"/>
      <x:c r="AN4894" s="171"/>
      <x:c r="AO4894" s="171"/>
      <x:c r="AP4894" s="171"/>
      <x:c r="AQ4894" s="171"/>
    </x:row>
    <x:row r="4895" spans="1:43" s="6" customFormat="1">
      <x:c r="A4895" s="6">
        <x:v>461400</x:v>
      </x:c>
      <x:c r="B4895" s="6">
        <x:v>10691</x:v>
      </x:c>
      <x:c r="C4895" s="6">
        <x:f>24/30</x:f>
        <x:v>0.8</x:v>
      </x:c>
      <x:c r="G4895" s="6">
        <x:v>1</x:v>
      </x:c>
      <x:c r="I4895" s="6" t="s">
        <x:v>100</x:v>
      </x:c>
      <x:c r="M4895" s="6">
        <x:v>3945</x:v>
      </x:c>
      <x:c r="O4895" s="34" t="s">
        <x:v>101</x:v>
      </x:c>
      <x:c r="AG4895" s="93">
        <x:v>1</x:v>
      </x:c>
      <x:c r="AK4895" s="301"/>
      <x:c r="AL4895" s="171"/>
      <x:c r="AM4895" s="171"/>
      <x:c r="AN4895" s="171"/>
      <x:c r="AO4895" s="171"/>
      <x:c r="AP4895" s="171"/>
      <x:c r="AQ4895" s="171"/>
    </x:row>
    <x:row r="4896" spans="1:43" s="6" customFormat="1">
      <x:c r="A4896" s="6">
        <x:v>461401</x:v>
      </x:c>
      <x:c r="B4896" s="6">
        <x:v>10691</x:v>
      </x:c>
      <x:c r="C4896" s="6">
        <x:f>28/30</x:f>
        <x:v>0.933333333333333</x:v>
      </x:c>
      <x:c r="G4896" s="6">
        <x:v>1</x:v>
      </x:c>
      <x:c r="I4896" s="6" t="s">
        <x:v>102</x:v>
      </x:c>
      <x:c r="M4896" s="6">
        <x:v>3945</x:v>
      </x:c>
      <x:c r="O4896" s="34" t="s">
        <x:v>101</x:v>
      </x:c>
      <x:c r="AG4896" s="93">
        <x:v>1</x:v>
      </x:c>
      <x:c r="AK4896" s="301"/>
      <x:c r="AL4896" s="171"/>
      <x:c r="AM4896" s="171"/>
      <x:c r="AN4896" s="171"/>
      <x:c r="AO4896" s="171"/>
      <x:c r="AP4896" s="171"/>
      <x:c r="AQ4896" s="171"/>
    </x:row>
    <x:row r="4897" spans="1:43" s="6" customFormat="1">
      <x:c r="A4897" s="6">
        <x:v>461402</x:v>
      </x:c>
      <x:c r="B4897" s="6">
        <x:v>10691</x:v>
      </x:c>
      <x:c r="C4897" s="6">
        <x:f>32/30</x:f>
        <x:v>1.06666666666667</x:v>
      </x:c>
      <x:c r="G4897" s="6">
        <x:v>1</x:v>
      </x:c>
      <x:c r="I4897" s="6" t="s">
        <x:v>103</x:v>
      </x:c>
      <x:c r="M4897" s="6">
        <x:v>3945</x:v>
      </x:c>
      <x:c r="O4897" s="34" t="s">
        <x:v>101</x:v>
      </x:c>
      <x:c r="AG4897" s="93">
        <x:v>1</x:v>
      </x:c>
      <x:c r="AK4897" s="301"/>
      <x:c r="AL4897" s="171"/>
      <x:c r="AM4897" s="171"/>
      <x:c r="AN4897" s="171"/>
      <x:c r="AO4897" s="171"/>
      <x:c r="AP4897" s="171"/>
      <x:c r="AQ4897" s="171"/>
    </x:row>
    <x:row r="4898" spans="1:43" s="6" customFormat="1">
      <x:c r="A4898" s="6">
        <x:v>461500</x:v>
      </x:c>
      <x:c r="B4898" s="6">
        <x:v>10692</x:v>
      </x:c>
      <x:c r="C4898" s="6">
        <x:f>85/30</x:f>
        <x:v>2.83333333333333</x:v>
      </x:c>
      <x:c r="G4898" s="6">
        <x:v>1</x:v>
      </x:c>
      <x:c r="I4898" s="6" t="s">
        <x:v>100</x:v>
      </x:c>
      <x:c r="O4898" s="34"/>
      <x:c r="AG4898" s="93">
        <x:v>2</x:v>
      </x:c>
      <x:c r="AK4898" s="301"/>
      <x:c r="AL4898" s="171"/>
      <x:c r="AM4898" s="171"/>
      <x:c r="AN4898" s="171"/>
      <x:c r="AO4898" s="171"/>
      <x:c r="AP4898" s="171"/>
      <x:c r="AQ4898" s="171"/>
    </x:row>
    <x:row r="4899" spans="1:43" s="6" customFormat="1">
      <x:c r="A4899" s="6">
        <x:v>461501</x:v>
      </x:c>
      <x:c r="B4899" s="6">
        <x:v>10692</x:v>
      </x:c>
      <x:c r="C4899" s="6">
        <x:f>125/30</x:f>
        <x:v>4.16666666666667</x:v>
      </x:c>
      <x:c r="G4899" s="6">
        <x:v>1</x:v>
      </x:c>
      <x:c r="I4899" s="6" t="s">
        <x:v>102</x:v>
      </x:c>
      <x:c r="O4899" s="34"/>
      <x:c r="AG4899" s="93">
        <x:v>2</x:v>
      </x:c>
      <x:c r="AK4899" s="301"/>
      <x:c r="AL4899" s="171"/>
      <x:c r="AM4899" s="171"/>
      <x:c r="AN4899" s="171"/>
      <x:c r="AO4899" s="171"/>
      <x:c r="AP4899" s="171"/>
      <x:c r="AQ4899" s="171"/>
    </x:row>
    <x:row r="4900" spans="1:43" s="6" customFormat="1">
      <x:c r="A4900" s="6">
        <x:v>461502</x:v>
      </x:c>
      <x:c r="B4900" s="6">
        <x:v>10692</x:v>
      </x:c>
      <x:c r="C4900" s="6">
        <x:f>200/30</x:f>
        <x:v>6.66666666666667</x:v>
      </x:c>
      <x:c r="G4900" s="6">
        <x:v>2</x:v>
      </x:c>
      <x:c r="I4900" s="6" t="s">
        <x:v>110</x:v>
      </x:c>
      <x:c r="O4900" s="34"/>
      <x:c r="AG4900" s="93">
        <x:v>2</x:v>
      </x:c>
      <x:c r="AK4900" s="301"/>
      <x:c r="AL4900" s="171"/>
      <x:c r="AM4900" s="171"/>
      <x:c r="AN4900" s="171"/>
      <x:c r="AO4900" s="171"/>
      <x:c r="AP4900" s="171"/>
      <x:c r="AQ4900" s="171"/>
    </x:row>
    <x:row r="4901" spans="1:43" s="33" customFormat="1">
      <x:c r="A4901" s="33">
        <x:v>461600</x:v>
      </x:c>
      <x:c r="B4901" s="33">
        <x:v>10697</x:v>
      </x:c>
      <x:c r="C4901" s="33">
        <x:f>20/30</x:f>
        <x:v>0.666666666666667</x:v>
      </x:c>
      <x:c r="D4901" s="33">
        <x:v>1</x:v>
      </x:c>
      <x:c r="U4901" s="33">
        <x:v>3949</x:v>
      </x:c>
      <x:c r="V4901" s="33">
        <x:v>0.1</x:v>
      </x:c>
      <x:c r="W4901" s="33" t="s">
        <x:v>766</x:v>
      </x:c>
      <x:c r="X4901" s="33">
        <x:v>0</x:v>
      </x:c>
      <x:c r="Y4901" s="33">
        <x:v>0</x:v>
      </x:c>
      <x:c r="AB4901" s="33">
        <x:v>0.3</x:v>
      </x:c>
      <x:c r="AD4901" s="206" t="s">
        <x:v>767</x:v>
      </x:c>
      <x:c r="AG4901" s="259"/>
      <x:c r="AK4901" s="304"/>
      <x:c r="AL4901" s="260"/>
      <x:c r="AM4901" s="260"/>
      <x:c r="AN4901" s="260"/>
      <x:c r="AO4901" s="260"/>
      <x:c r="AP4901" s="260"/>
      <x:c r="AQ4901" s="260"/>
    </x:row>
    <x:row r="4902" spans="1:43" s="33" customFormat="1">
      <x:c r="A4902" s="33">
        <x:v>461601</x:v>
      </x:c>
      <x:c r="B4902" s="33">
        <x:v>10697</x:v>
      </x:c>
      <x:c r="C4902" s="33">
        <x:f>20/30+0.3</x:f>
        <x:v>0.966666666666667</x:v>
      </x:c>
      <x:c r="G4902" s="33">
        <x:v>1</x:v>
      </x:c>
      <x:c r="I4902" s="33" t="s">
        <x:v>100</x:v>
      </x:c>
      <x:c r="M4902" s="33">
        <x:v>3948</x:v>
      </x:c>
      <x:c r="O4902" s="33" t="s">
        <x:v>101</x:v>
      </x:c>
      <x:c r="AD4902" s="206"/>
      <x:c r="AG4902" s="259">
        <x:v>1</x:v>
      </x:c>
      <x:c r="AK4902" s="304"/>
      <x:c r="AL4902" s="260"/>
      <x:c r="AM4902" s="260"/>
      <x:c r="AN4902" s="260"/>
      <x:c r="AO4902" s="260"/>
      <x:c r="AP4902" s="260"/>
      <x:c r="AQ4902" s="260"/>
    </x:row>
    <x:row r="4903" spans="1:43" s="33" customFormat="1">
      <x:c r="A4903" s="33">
        <x:v>461602</x:v>
      </x:c>
      <x:c r="B4903" s="33">
        <x:v>10697</x:v>
      </x:c>
      <x:c r="C4903" s="33">
        <x:f>26/30</x:f>
        <x:v>0.866666666666667</x:v>
      </x:c>
      <x:c r="D4903" s="33">
        <x:v>1</x:v>
      </x:c>
      <x:c r="U4903" s="33">
        <x:v>3949</x:v>
      </x:c>
      <x:c r="V4903" s="33">
        <x:v>0.1</x:v>
      </x:c>
      <x:c r="W4903" s="33" t="s">
        <x:v>766</x:v>
      </x:c>
      <x:c r="X4903" s="33">
        <x:v>0</x:v>
      </x:c>
      <x:c r="Y4903" s="33">
        <x:v>0</x:v>
      </x:c>
      <x:c r="AB4903" s="33">
        <x:v>0.3</x:v>
      </x:c>
      <x:c r="AD4903" s="206" t="s">
        <x:v>767</x:v>
      </x:c>
      <x:c r="AG4903" s="259"/>
      <x:c r="AK4903" s="304"/>
      <x:c r="AL4903" s="260"/>
      <x:c r="AM4903" s="260"/>
      <x:c r="AN4903" s="260"/>
      <x:c r="AO4903" s="260"/>
      <x:c r="AP4903" s="260"/>
      <x:c r="AQ4903" s="260"/>
    </x:row>
    <x:row r="4904" spans="1:43" s="33" customFormat="1">
      <x:c r="A4904" s="33">
        <x:v>461603</x:v>
      </x:c>
      <x:c r="B4904" s="33">
        <x:v>10697</x:v>
      </x:c>
      <x:c r="C4904" s="33">
        <x:f>26/30+0.3</x:f>
        <x:v>1.16666666666667</x:v>
      </x:c>
      <x:c r="G4904" s="33">
        <x:v>1</x:v>
      </x:c>
      <x:c r="I4904" s="33" t="s">
        <x:v>102</x:v>
      </x:c>
      <x:c r="M4904" s="33">
        <x:v>3948</x:v>
      </x:c>
      <x:c r="O4904" s="33" t="s">
        <x:v>101</x:v>
      </x:c>
      <x:c r="AD4904" s="206"/>
      <x:c r="AG4904" s="259">
        <x:v>1</x:v>
      </x:c>
      <x:c r="AL4904" s="260"/>
      <x:c r="AM4904" s="260"/>
      <x:c r="AN4904" s="260"/>
      <x:c r="AO4904" s="260"/>
      <x:c r="AP4904" s="260"/>
      <x:c r="AQ4904" s="260"/>
    </x:row>
    <x:row r="4905" spans="1:43" s="33" customFormat="1">
      <x:c r="A4905" s="33">
        <x:v>461700</x:v>
      </x:c>
      <x:c r="B4905" s="33">
        <x:v>10698</x:v>
      </x:c>
      <x:c r="C4905" s="33">
        <x:f>18/30</x:f>
        <x:v>0.6</x:v>
      </x:c>
      <x:c r="G4905" s="33">
        <x:v>1</x:v>
      </x:c>
      <x:c r="I4905" s="33" t="s">
        <x:v>100</x:v>
      </x:c>
      <x:c r="M4905" s="33">
        <x:v>3951</x:v>
      </x:c>
      <x:c r="O4905" s="33" t="s">
        <x:v>101</x:v>
      </x:c>
      <x:c r="AD4905" s="206"/>
      <x:c r="AG4905" s="259"/>
      <x:c r="AL4905" s="260"/>
      <x:c r="AM4905" s="260"/>
      <x:c r="AN4905" s="260"/>
      <x:c r="AO4905" s="260"/>
      <x:c r="AP4905" s="260"/>
      <x:c r="AQ4905" s="260"/>
    </x:row>
    <x:row r="4906" spans="1:43" s="33" customFormat="1">
      <x:c r="A4906" s="33">
        <x:v>461701</x:v>
      </x:c>
      <x:c r="B4906" s="33">
        <x:v>10698</x:v>
      </x:c>
      <x:c r="C4906" s="33">
        <x:f>31/30</x:f>
        <x:v>1.03333333333333</x:v>
      </x:c>
      <x:c r="G4906" s="33">
        <x:v>1</x:v>
      </x:c>
      <x:c r="I4906" s="33" t="s">
        <x:v>102</x:v>
      </x:c>
      <x:c r="M4906" s="33">
        <x:v>3951</x:v>
      </x:c>
      <x:c r="O4906" s="33" t="s">
        <x:v>101</x:v>
      </x:c>
      <x:c r="AD4906" s="206"/>
      <x:c r="AG4906" s="259"/>
      <x:c r="AL4906" s="260"/>
      <x:c r="AM4906" s="260"/>
      <x:c r="AN4906" s="260"/>
      <x:c r="AO4906" s="260"/>
      <x:c r="AP4906" s="260"/>
      <x:c r="AQ4906" s="260"/>
    </x:row>
    <x:row r="4907" spans="1:43" s="33" customFormat="1">
      <x:c r="A4907" s="33">
        <x:v>461800</x:v>
      </x:c>
      <x:c r="B4907" s="33">
        <x:v>10700</x:v>
      </x:c>
      <x:c r="C4907" s="33">
        <x:f>41/30</x:f>
        <x:v>1.36666666666667</x:v>
      </x:c>
      <x:c r="G4907" s="33">
        <x:v>1</x:v>
      </x:c>
      <x:c r="I4907" s="33" t="s">
        <x:v>100</x:v>
      </x:c>
      <x:c r="M4907" s="33">
        <x:v>3957</x:v>
      </x:c>
      <x:c r="O4907" s="33" t="s">
        <x:v>116</x:v>
      </x:c>
      <x:c r="AD4907" s="206"/>
      <x:c r="AG4907" s="259">
        <x:v>2</x:v>
      </x:c>
      <x:c r="AJ4907" s="33" t="s">
        <x:v>688</x:v>
      </x:c>
      <x:c r="AL4907" s="260"/>
      <x:c r="AM4907" s="260"/>
      <x:c r="AN4907" s="260"/>
      <x:c r="AO4907" s="260"/>
      <x:c r="AP4907" s="260"/>
      <x:c r="AQ4907" s="260"/>
    </x:row>
    <x:row r="4908" spans="1:43" s="33" customFormat="1">
      <x:c r="A4908" s="33">
        <x:v>461900</x:v>
      </x:c>
      <x:c r="B4908" s="33">
        <x:v>10701</x:v>
      </x:c>
      <x:c r="C4908" s="33">
        <x:f>190/30</x:f>
        <x:v>6.33333333333333</x:v>
      </x:c>
      <x:c r="G4908" s="33">
        <x:v>1</x:v>
      </x:c>
      <x:c r="I4908" s="33" t="s">
        <x:v>100</x:v>
      </x:c>
      <x:c r="AD4908" s="206"/>
      <x:c r="AG4908" s="259"/>
      <x:c r="AL4908" s="260"/>
      <x:c r="AM4908" s="260"/>
      <x:c r="AN4908" s="260"/>
      <x:c r="AO4908" s="260"/>
      <x:c r="AP4908" s="260"/>
      <x:c r="AQ4908" s="260"/>
    </x:row>
    <x:row r="4909" spans="1:43" s="33" customFormat="1">
      <x:c r="A4909" s="33">
        <x:v>461901</x:v>
      </x:c>
      <x:c r="B4909" s="33">
        <x:v>10701</x:v>
      </x:c>
      <x:c r="C4909" s="33">
        <x:f>200/30</x:f>
        <x:v>6.66666666666667</x:v>
      </x:c>
      <x:c r="G4909" s="33">
        <x:v>1</x:v>
      </x:c>
      <x:c r="I4909" s="33" t="s">
        <x:v>102</x:v>
      </x:c>
      <x:c r="AD4909" s="206"/>
      <x:c r="AG4909" s="259"/>
      <x:c r="AL4909" s="260"/>
      <x:c r="AM4909" s="260"/>
      <x:c r="AN4909" s="260"/>
      <x:c r="AO4909" s="260"/>
      <x:c r="AP4909" s="260"/>
      <x:c r="AQ4909" s="260"/>
    </x:row>
    <x:row r="4910" spans="1:43" s="33" customFormat="1">
      <x:c r="A4910" s="33">
        <x:v>461902</x:v>
      </x:c>
      <x:c r="B4910" s="33">
        <x:v>10701</x:v>
      </x:c>
      <x:c r="C4910" s="33">
        <x:f>210/30</x:f>
        <x:v>7</x:v>
      </x:c>
      <x:c r="G4910" s="33">
        <x:v>1</x:v>
      </x:c>
      <x:c r="I4910" s="33" t="s">
        <x:v>103</x:v>
      </x:c>
      <x:c r="AD4910" s="206"/>
      <x:c r="AG4910" s="259"/>
      <x:c r="AL4910" s="260"/>
      <x:c r="AM4910" s="260"/>
      <x:c r="AN4910" s="260"/>
      <x:c r="AO4910" s="260"/>
      <x:c r="AP4910" s="260"/>
      <x:c r="AQ4910" s="260"/>
    </x:row>
    <x:row r="4911" spans="1:43" s="33" customFormat="1">
      <x:c r="A4911" s="33">
        <x:v>461903</x:v>
      </x:c>
      <x:c r="B4911" s="33">
        <x:v>10701</x:v>
      </x:c>
      <x:c r="C4911" s="33">
        <x:f>220/30</x:f>
        <x:v>7.33333333333333</x:v>
      </x:c>
      <x:c r="G4911" s="33">
        <x:v>1</x:v>
      </x:c>
      <x:c r="I4911" s="33" t="s">
        <x:v>100</x:v>
      </x:c>
      <x:c r="AD4911" s="206"/>
      <x:c r="AG4911" s="259"/>
      <x:c r="AL4911" s="260"/>
      <x:c r="AM4911" s="260"/>
      <x:c r="AN4911" s="260"/>
      <x:c r="AO4911" s="260"/>
      <x:c r="AP4911" s="260"/>
      <x:c r="AQ4911" s="260"/>
    </x:row>
    <x:row r="4912" spans="1:43" s="33" customFormat="1">
      <x:c r="A4912" s="33">
        <x:v>461904</x:v>
      </x:c>
      <x:c r="B4912" s="33">
        <x:v>10701</x:v>
      </x:c>
      <x:c r="C4912" s="33">
        <x:f>230/30</x:f>
        <x:v>7.66666666666667</x:v>
      </x:c>
      <x:c r="G4912" s="33">
        <x:v>1</x:v>
      </x:c>
      <x:c r="I4912" s="33" t="s">
        <x:v>102</x:v>
      </x:c>
      <x:c r="AD4912" s="206"/>
      <x:c r="AG4912" s="259"/>
      <x:c r="AL4912" s="260"/>
      <x:c r="AM4912" s="260"/>
      <x:c r="AN4912" s="260"/>
      <x:c r="AO4912" s="260"/>
      <x:c r="AP4912" s="260"/>
      <x:c r="AQ4912" s="260"/>
    </x:row>
    <x:row r="4913" spans="1:43" s="33" customFormat="1">
      <x:c r="A4913" s="33">
        <x:v>461905</x:v>
      </x:c>
      <x:c r="B4913" s="33">
        <x:v>10701</x:v>
      </x:c>
      <x:c r="C4913" s="33">
        <x:f>240/30</x:f>
        <x:v>8</x:v>
      </x:c>
      <x:c r="G4913" s="33">
        <x:v>1</x:v>
      </x:c>
      <x:c r="I4913" s="33" t="s">
        <x:v>103</x:v>
      </x:c>
      <x:c r="AD4913" s="206"/>
      <x:c r="AG4913" s="259"/>
      <x:c r="AL4913" s="260"/>
      <x:c r="AM4913" s="260"/>
      <x:c r="AN4913" s="260"/>
      <x:c r="AO4913" s="260"/>
      <x:c r="AP4913" s="260"/>
      <x:c r="AQ4913" s="260"/>
    </x:row>
    <x:row r="4914" spans="1:43" s="33" customFormat="1">
      <x:c r="A4914" s="33">
        <x:v>461906</x:v>
      </x:c>
      <x:c r="B4914" s="33">
        <x:v>10701</x:v>
      </x:c>
      <x:c r="C4914" s="33">
        <x:f>250/30</x:f>
        <x:v>8.33333333333333</x:v>
      </x:c>
      <x:c r="G4914" s="33">
        <x:v>1</x:v>
      </x:c>
      <x:c r="I4914" s="33" t="s">
        <x:v>100</x:v>
      </x:c>
      <x:c r="AD4914" s="206"/>
      <x:c r="AG4914" s="259"/>
      <x:c r="AL4914" s="260"/>
      <x:c r="AM4914" s="260"/>
      <x:c r="AN4914" s="260"/>
      <x:c r="AO4914" s="260"/>
      <x:c r="AP4914" s="260"/>
      <x:c r="AQ4914" s="260"/>
    </x:row>
    <x:row r="4915" spans="1:43" s="33" customFormat="1">
      <x:c r="A4915" s="33">
        <x:v>461907</x:v>
      </x:c>
      <x:c r="B4915" s="33">
        <x:v>10701</x:v>
      </x:c>
      <x:c r="C4915" s="33">
        <x:f>260/30</x:f>
        <x:v>8.66666666666667</x:v>
      </x:c>
      <x:c r="G4915" s="33">
        <x:v>1</x:v>
      </x:c>
      <x:c r="I4915" s="33" t="s">
        <x:v>102</x:v>
      </x:c>
      <x:c r="AD4915" s="206"/>
      <x:c r="AG4915" s="259"/>
      <x:c r="AL4915" s="260"/>
      <x:c r="AM4915" s="260"/>
      <x:c r="AN4915" s="260"/>
      <x:c r="AO4915" s="260"/>
      <x:c r="AP4915" s="260"/>
      <x:c r="AQ4915" s="260"/>
    </x:row>
    <x:row r="4916" spans="1:43" s="33" customFormat="1">
      <x:c r="A4916" s="33">
        <x:v>461908</x:v>
      </x:c>
      <x:c r="B4916" s="33">
        <x:v>10701</x:v>
      </x:c>
      <x:c r="C4916" s="33">
        <x:f>270/30</x:f>
        <x:v>9</x:v>
      </x:c>
      <x:c r="G4916" s="33">
        <x:v>1</x:v>
      </x:c>
      <x:c r="I4916" s="33" t="s">
        <x:v>103</x:v>
      </x:c>
      <x:c r="AD4916" s="206"/>
      <x:c r="AG4916" s="259"/>
      <x:c r="AL4916" s="260"/>
      <x:c r="AM4916" s="260"/>
      <x:c r="AN4916" s="260"/>
      <x:c r="AO4916" s="260"/>
      <x:c r="AP4916" s="260"/>
      <x:c r="AQ4916" s="260"/>
    </x:row>
    <x:row r="4917" spans="1:43" s="33" customFormat="1">
      <x:c r="A4917" s="33">
        <x:v>461909</x:v>
      </x:c>
      <x:c r="B4917" s="33">
        <x:v>10701</x:v>
      </x:c>
      <x:c r="C4917" s="33">
        <x:f>280/30</x:f>
        <x:v>9.33333333333333</x:v>
      </x:c>
      <x:c r="G4917" s="33">
        <x:v>1</x:v>
      </x:c>
      <x:c r="I4917" s="33" t="s">
        <x:v>100</x:v>
      </x:c>
      <x:c r="AD4917" s="206"/>
      <x:c r="AG4917" s="259"/>
      <x:c r="AL4917" s="260"/>
      <x:c r="AM4917" s="260"/>
      <x:c r="AN4917" s="260"/>
      <x:c r="AO4917" s="260"/>
      <x:c r="AP4917" s="260"/>
      <x:c r="AQ4917" s="260"/>
    </x:row>
    <x:row r="4918" spans="1:43" s="3" customFormat="1">
      <x:c r="A4918" s="3">
        <x:v>462000</x:v>
      </x:c>
      <x:c r="B4918" s="3">
        <x:v>10693</x:v>
      </x:c>
      <x:c r="C4918" s="3">
        <x:f>47/30</x:f>
        <x:v>1.56666666666667</x:v>
      </x:c>
      <x:c r="G4918" s="3">
        <x:v>1</x:v>
      </x:c>
      <x:c r="I4918" s="3" t="s">
        <x:v>100</x:v>
      </x:c>
      <x:c r="M4918" s="3">
        <x:v>3959</x:v>
      </x:c>
      <x:c r="O4918" s="33" t="s">
        <x:v>101</x:v>
      </x:c>
      <x:c r="AD4918" s="287"/>
      <x:c r="AG4918" s="108">
        <x:v>1</x:v>
      </x:c>
      <x:c r="AL4918" s="172"/>
      <x:c r="AM4918" s="172"/>
      <x:c r="AN4918" s="172"/>
      <x:c r="AO4918" s="172"/>
      <x:c r="AP4918" s="172"/>
      <x:c r="AQ4918" s="172"/>
    </x:row>
    <x:row r="4919" spans="1:43" s="3" customFormat="1">
      <x:c r="A4919" s="3">
        <x:v>462001</x:v>
      </x:c>
      <x:c r="B4919" s="3">
        <x:v>10693</x:v>
      </x:c>
      <x:c r="C4919" s="3">
        <x:f>63/30</x:f>
        <x:v>2.1</x:v>
      </x:c>
      <x:c r="G4919" s="3">
        <x:v>1</x:v>
      </x:c>
      <x:c r="I4919" s="3" t="s">
        <x:v>102</x:v>
      </x:c>
      <x:c r="M4919" s="3">
        <x:v>3959</x:v>
      </x:c>
      <x:c r="O4919" s="33" t="s">
        <x:v>101</x:v>
      </x:c>
      <x:c r="AD4919" s="287"/>
      <x:c r="AG4919" s="108">
        <x:v>1</x:v>
      </x:c>
      <x:c r="AL4919" s="172"/>
      <x:c r="AM4919" s="172"/>
      <x:c r="AN4919" s="172"/>
      <x:c r="AO4919" s="172"/>
      <x:c r="AP4919" s="172"/>
      <x:c r="AQ4919" s="172"/>
    </x:row>
    <x:row r="4920" spans="1:43" s="3" customFormat="1">
      <x:c r="A4920" s="3">
        <x:v>462100</x:v>
      </x:c>
      <x:c r="B4920" s="3">
        <x:v>10694</x:v>
      </x:c>
      <x:c r="C4920" s="3">
        <x:f>41/30</x:f>
        <x:v>1.36666666666667</x:v>
      </x:c>
      <x:c r="G4920" s="3">
        <x:v>1</x:v>
      </x:c>
      <x:c r="I4920" s="3" t="s">
        <x:v>102</x:v>
      </x:c>
      <x:c r="AD4920" s="287"/>
      <x:c r="AG4920" s="108"/>
      <x:c r="AL4920" s="172"/>
      <x:c r="AM4920" s="172"/>
      <x:c r="AN4920" s="172"/>
      <x:c r="AO4920" s="172"/>
      <x:c r="AP4920" s="172"/>
      <x:c r="AQ4920" s="172"/>
    </x:row>
    <x:row r="4921" spans="1:43" s="3" customFormat="1">
      <x:c r="A4921" s="3">
        <x:v>462101</x:v>
      </x:c>
      <x:c r="B4921" s="3">
        <x:v>10694</x:v>
      </x:c>
      <x:c r="C4921" s="3">
        <x:f>63/30</x:f>
        <x:v>2.1</x:v>
      </x:c>
      <x:c r="G4921" s="3">
        <x:v>3</x:v>
      </x:c>
      <x:c r="I4921" s="3" t="s">
        <x:v>100</x:v>
      </x:c>
      <x:c r="AD4921" s="287"/>
      <x:c r="AG4921" s="108">
        <x:v>2</x:v>
      </x:c>
      <x:c r="AL4921" s="172"/>
      <x:c r="AM4921" s="172"/>
      <x:c r="AN4921" s="172"/>
      <x:c r="AO4921" s="172"/>
      <x:c r="AP4921" s="172"/>
      <x:c r="AQ4921" s="172"/>
    </x:row>
    <x:row r="4922" spans="1:43" s="3" customFormat="1">
      <x:c r="A4922" s="3">
        <x:v>462200</x:v>
      </x:c>
      <x:c r="B4922" s="3">
        <x:v>10695</x:v>
      </x:c>
      <x:c r="C4922" s="3">
        <x:v>2</x:v>
      </x:c>
      <x:c r="G4922" s="3">
        <x:v>1</x:v>
      </x:c>
      <x:c r="I4922" s="3" t="s">
        <x:v>103</x:v>
      </x:c>
      <x:c r="M4922" s="3">
        <x:v>3962</x:v>
      </x:c>
      <x:c r="O4922" s="33" t="s">
        <x:v>101</x:v>
      </x:c>
      <x:c r="AD4922" s="287"/>
      <x:c r="AG4922" s="108">
        <x:v>2</x:v>
      </x:c>
      <x:c r="AL4922" s="172"/>
      <x:c r="AM4922" s="172"/>
      <x:c r="AN4922" s="172"/>
      <x:c r="AO4922" s="172"/>
      <x:c r="AP4922" s="172"/>
      <x:c r="AQ4922" s="172"/>
    </x:row>
    <x:row r="4923" spans="1:43" s="3" customFormat="1">
      <x:c r="A4923" s="3">
        <x:v>462300</x:v>
      </x:c>
      <x:c r="B4923" s="3">
        <x:v>10696</x:v>
      </x:c>
      <x:c r="C4923" s="3">
        <x:f>206/30</x:f>
        <x:v>6.86666666666667</x:v>
      </x:c>
      <x:c r="G4923" s="3">
        <x:v>1</x:v>
      </x:c>
      <x:c r="I4923" s="3" t="s">
        <x:v>110</x:v>
      </x:c>
      <x:c r="AD4923" s="287"/>
      <x:c r="AG4923" s="108">
        <x:v>2</x:v>
      </x:c>
      <x:c r="AL4923" s="172"/>
      <x:c r="AM4923" s="172"/>
      <x:c r="AN4923" s="172"/>
      <x:c r="AO4923" s="172"/>
      <x:c r="AP4923" s="172"/>
      <x:c r="AQ4923" s="172"/>
    </x:row>
    <x:row r="4924" spans="1:43">
      <x:c r="A4924" s="3">
        <x:v>462400</x:v>
      </x:c>
      <x:c r="B4924">
        <x:v>1027</x:v>
      </x:c>
      <x:c r="C4924" s="100">
        <x:v>2.2</x:v>
      </x:c>
      <x:c r="G4924">
        <x:v>1</x:v>
      </x:c>
      <x:c r="I4924" t="s">
        <x:v>175</x:v>
      </x:c>
      <x:c r="K4924" s="120"/>
      <x:c r="AL4924" s="81">
        <x:f t="shared" ref="AL4924:AL4927" si="291">IF(ISBLANK(D4924),B4924,B4924&amp;"B")</x:f>
        <x:v>1027</x:v>
      </x:c>
      <x:c r="AM4924" s="81" t="str">
        <x:f t="shared" ref="AM4924:AM4927" si="292">IF($F$7=2,$B$7,"")</x:f>
        <x:v/>
      </x:c>
      <x:c r="AN4924" s="81" t="str">
        <x:f t="shared" ref="AN4924:AN4927" si="293">IF($F$7=3,$B$7,"")</x:f>
        <x:v/>
      </x:c>
      <x:c r="AO4924" s="81" t="str">
        <x:f t="shared" ref="AO4924:AO4927" si="294">IF($F$7=4,$B$7,"")</x:f>
        <x:v/>
      </x:c>
      <x:c r="AP4924" s="81" t="str">
        <x:f t="shared" ref="AP4924:AP4927" si="295">IF($F$7=5,$B$7,"")</x:f>
        <x:v/>
      </x:c>
      <x:c r="AQ4924" s="81" t="str">
        <x:f t="shared" ref="AQ4924:AQ4927" si="296">IF($F$7=6,$B$7,"")</x:f>
        <x:v/>
      </x:c>
    </x:row>
    <x:row r="4925" spans="1:43">
      <x:c r="A4925" s="3">
        <x:v>462401</x:v>
      </x:c>
      <x:c r="B4925">
        <x:v>1027</x:v>
      </x:c>
      <x:c r="C4925" s="100">
        <x:v>2.56666666666667</x:v>
      </x:c>
      <x:c r="G4925">
        <x:v>1</x:v>
      </x:c>
      <x:c r="I4925" t="s">
        <x:v>103</x:v>
      </x:c>
      <x:c r="K4925" s="120"/>
      <x:c r="AL4925" s="81">
        <x:f t="shared" si="291"/>
        <x:v>1027</x:v>
      </x:c>
      <x:c r="AM4925" s="81" t="str">
        <x:f t="shared" si="292"/>
        <x:v/>
      </x:c>
      <x:c r="AN4925" s="81" t="str">
        <x:f t="shared" si="293"/>
        <x:v/>
      </x:c>
      <x:c r="AO4925" s="81" t="str">
        <x:f t="shared" si="294"/>
        <x:v/>
      </x:c>
      <x:c r="AP4925" s="81" t="str">
        <x:f t="shared" si="295"/>
        <x:v/>
      </x:c>
      <x:c r="AQ4925" s="81" t="str">
        <x:f t="shared" si="296"/>
        <x:v/>
      </x:c>
    </x:row>
    <x:row r="4926" spans="1:43">
      <x:c r="A4926" s="3">
        <x:v>462402</x:v>
      </x:c>
      <x:c r="B4926">
        <x:v>1027</x:v>
      </x:c>
      <x:c r="C4926" s="100">
        <x:v>3.03333333333333</x:v>
      </x:c>
      <x:c r="G4926">
        <x:v>1</x:v>
      </x:c>
      <x:c r="I4926" t="s">
        <x:v>104</x:v>
      </x:c>
      <x:c r="K4926" s="120"/>
      <x:c r="AL4926" s="81">
        <x:f t="shared" si="291"/>
        <x:v>1027</x:v>
      </x:c>
      <x:c r="AM4926" s="81" t="str">
        <x:f t="shared" si="292"/>
        <x:v/>
      </x:c>
      <x:c r="AN4926" s="81" t="str">
        <x:f t="shared" si="293"/>
        <x:v/>
      </x:c>
      <x:c r="AO4926" s="81" t="str">
        <x:f t="shared" si="294"/>
        <x:v/>
      </x:c>
      <x:c r="AP4926" s="81" t="str">
        <x:f t="shared" si="295"/>
        <x:v/>
      </x:c>
      <x:c r="AQ4926" s="81" t="str">
        <x:f t="shared" si="296"/>
        <x:v/>
      </x:c>
    </x:row>
    <x:row r="4927" spans="1:43">
      <x:c r="A4927" s="3">
        <x:v>462403</x:v>
      </x:c>
      <x:c r="B4927">
        <x:v>1027</x:v>
      </x:c>
      <x:c r="C4927" s="100">
        <x:v>3.7</x:v>
      </x:c>
      <x:c r="G4927">
        <x:v>4</x:v>
      </x:c>
      <x:c r="I4927" t="s">
        <x:v>236</x:v>
      </x:c>
      <x:c r="J4927">
        <x:v>0.6</x:v>
      </x:c>
      <x:c r="K4927" s="120"/>
      <x:c r="AL4927" s="81">
        <x:f t="shared" si="291"/>
        <x:v>1027</x:v>
      </x:c>
      <x:c r="AM4927" s="81" t="str">
        <x:f t="shared" si="292"/>
        <x:v/>
      </x:c>
      <x:c r="AN4927" s="81" t="str">
        <x:f t="shared" si="293"/>
        <x:v/>
      </x:c>
      <x:c r="AO4927" s="81" t="str">
        <x:f t="shared" si="294"/>
        <x:v/>
      </x:c>
      <x:c r="AP4927" s="81" t="str">
        <x:f t="shared" si="295"/>
        <x:v/>
      </x:c>
      <x:c r="AQ4927" s="81" t="str">
        <x:f t="shared" si="296"/>
        <x:v/>
      </x:c>
    </x:row>
    <x:row r="4928" spans="1:43" s="33" customFormat="1">
      <x:c r="A4928" s="33">
        <x:v>462500</x:v>
      </x:c>
      <x:c r="B4928" s="33">
        <x:v>1028</x:v>
      </x:c>
      <x:c r="C4928" s="302">
        <x:f>26/30</x:f>
        <x:v>0.866666666666667</x:v>
      </x:c>
      <x:c r="G4928" s="33">
        <x:v>1</x:v>
      </x:c>
      <x:c r="I4928" s="33" t="s">
        <x:v>100</x:v>
      </x:c>
      <x:c r="K4928" s="33" t="s">
        <x:v>768</x:v>
      </x:c>
      <x:c r="M4928" s="33">
        <x:v>3973</x:v>
      </x:c>
      <x:c r="O4928" s="33" t="s">
        <x:v>101</x:v>
      </x:c>
      <x:c r="U4928" s="33">
        <x:v>3978</x:v>
      </x:c>
      <x:c r="V4928" s="33">
        <x:v>0.1</x:v>
      </x:c>
      <x:c r="W4928" s="33" t="s">
        <x:v>769</x:v>
      </x:c>
      <x:c r="X4928" s="33">
        <x:v>0</x:v>
      </x:c>
      <x:c r="Y4928" s="33">
        <x:v>0</x:v>
      </x:c>
      <x:c r="AB4928" s="33">
        <x:v>0.2</x:v>
      </x:c>
      <x:c r="AD4928" s="206" t="s">
        <x:v>767</x:v>
      </x:c>
      <x:c r="AG4928" s="259">
        <x:v>1</x:v>
      </x:c>
      <x:c r="AL4928" s="260"/>
      <x:c r="AM4928" s="260"/>
      <x:c r="AN4928" s="260"/>
      <x:c r="AO4928" s="260"/>
      <x:c r="AP4928" s="260"/>
      <x:c r="AQ4928" s="260"/>
    </x:row>
    <x:row r="4929" spans="1:43" s="33" customFormat="1">
      <x:c r="A4929" s="33">
        <x:v>462501</x:v>
      </x:c>
      <x:c r="B4929" s="33">
        <x:v>1028</x:v>
      </x:c>
      <x:c r="C4929" s="302">
        <x:f>32/30</x:f>
        <x:v>1.06666666666667</x:v>
      </x:c>
      <x:c r="G4929" s="33">
        <x:v>1</x:v>
      </x:c>
      <x:c r="I4929" s="33" t="s">
        <x:v>102</x:v>
      </x:c>
      <x:c r="K4929" s="33" t="s">
        <x:v>768</x:v>
      </x:c>
      <x:c r="M4929" s="33">
        <x:v>3973</x:v>
      </x:c>
      <x:c r="O4929" s="33" t="s">
        <x:v>101</x:v>
      </x:c>
      <x:c r="U4929" s="33">
        <x:v>3978</x:v>
      </x:c>
      <x:c r="V4929" s="33">
        <x:v>0.1</x:v>
      </x:c>
      <x:c r="W4929" s="33" t="s">
        <x:v>769</x:v>
      </x:c>
      <x:c r="X4929" s="33">
        <x:v>0</x:v>
      </x:c>
      <x:c r="Y4929" s="33">
        <x:v>0</x:v>
      </x:c>
      <x:c r="AB4929" s="33">
        <x:v>0.2</x:v>
      </x:c>
      <x:c r="AD4929" s="206" t="s">
        <x:v>767</x:v>
      </x:c>
      <x:c r="AG4929" s="259"/>
      <x:c r="AL4929" s="260"/>
      <x:c r="AM4929" s="260"/>
      <x:c r="AN4929" s="260"/>
      <x:c r="AO4929" s="260"/>
      <x:c r="AP4929" s="260"/>
      <x:c r="AQ4929" s="260"/>
    </x:row>
    <x:row r="4930" spans="1:43" s="33" customFormat="1">
      <x:c r="A4930" s="33">
        <x:v>462502</x:v>
      </x:c>
      <x:c r="B4930" s="33">
        <x:v>1028</x:v>
      </x:c>
      <x:c r="C4930" s="302">
        <x:f>38/30</x:f>
        <x:v>1.26666666666667</x:v>
      </x:c>
      <x:c r="G4930" s="33">
        <x:v>1</x:v>
      </x:c>
      <x:c r="I4930" s="33" t="s">
        <x:v>103</x:v>
      </x:c>
      <x:c r="K4930" s="33" t="s">
        <x:v>768</x:v>
      </x:c>
      <x:c r="M4930" s="33">
        <x:v>3973</x:v>
      </x:c>
      <x:c r="O4930" s="33" t="s">
        <x:v>101</x:v>
      </x:c>
      <x:c r="U4930" s="33">
        <x:v>3978</x:v>
      </x:c>
      <x:c r="V4930" s="33">
        <x:v>0.1</x:v>
      </x:c>
      <x:c r="W4930" s="33" t="s">
        <x:v>769</x:v>
      </x:c>
      <x:c r="X4930" s="33">
        <x:v>0</x:v>
      </x:c>
      <x:c r="Y4930" s="33">
        <x:v>0</x:v>
      </x:c>
      <x:c r="AB4930" s="33">
        <x:v>0.2</x:v>
      </x:c>
      <x:c r="AD4930" s="206" t="s">
        <x:v>767</x:v>
      </x:c>
      <x:c r="AG4930" s="259">
        <x:v>1</x:v>
      </x:c>
      <x:c r="AL4930" s="260"/>
      <x:c r="AM4930" s="260"/>
      <x:c r="AN4930" s="260"/>
      <x:c r="AO4930" s="260"/>
      <x:c r="AP4930" s="260"/>
      <x:c r="AQ4930" s="260"/>
    </x:row>
    <x:row r="4931" spans="1:43" s="33" customFormat="1">
      <x:c r="A4931" s="33">
        <x:v>462503</x:v>
      </x:c>
      <x:c r="B4931" s="33">
        <x:v>1028</x:v>
      </x:c>
      <x:c r="C4931" s="302">
        <x:f>44/30</x:f>
        <x:v>1.46666666666667</x:v>
      </x:c>
      <x:c r="G4931" s="33">
        <x:v>1</x:v>
      </x:c>
      <x:c r="I4931" s="33" t="s">
        <x:v>102</x:v>
      </x:c>
      <x:c r="K4931" s="33" t="s">
        <x:v>768</x:v>
      </x:c>
      <x:c r="M4931" s="33">
        <x:v>3973</x:v>
      </x:c>
      <x:c r="O4931" s="33" t="s">
        <x:v>101</x:v>
      </x:c>
      <x:c r="U4931" s="33">
        <x:v>3978</x:v>
      </x:c>
      <x:c r="V4931" s="33">
        <x:v>0.1</x:v>
      </x:c>
      <x:c r="W4931" s="33" t="s">
        <x:v>769</x:v>
      </x:c>
      <x:c r="X4931" s="33">
        <x:v>0</x:v>
      </x:c>
      <x:c r="Y4931" s="33">
        <x:v>0</x:v>
      </x:c>
      <x:c r="AB4931" s="33">
        <x:v>0.2</x:v>
      </x:c>
      <x:c r="AD4931" s="206" t="s">
        <x:v>767</x:v>
      </x:c>
      <x:c r="AG4931" s="259"/>
      <x:c r="AL4931" s="260"/>
      <x:c r="AM4931" s="260"/>
      <x:c r="AN4931" s="260"/>
      <x:c r="AO4931" s="260"/>
      <x:c r="AP4931" s="260"/>
      <x:c r="AQ4931" s="260"/>
    </x:row>
    <x:row r="4932" spans="1:43" s="33" customFormat="1">
      <x:c r="A4932" s="33">
        <x:v>462504</x:v>
      </x:c>
      <x:c r="B4932" s="33">
        <x:v>1028</x:v>
      </x:c>
      <x:c r="C4932" s="302">
        <x:f>50/30</x:f>
        <x:v>1.66666666666667</x:v>
      </x:c>
      <x:c r="G4932" s="33">
        <x:v>1</x:v>
      </x:c>
      <x:c r="I4932" s="33" t="s">
        <x:v>103</x:v>
      </x:c>
      <x:c r="K4932" s="33" t="s">
        <x:v>768</x:v>
      </x:c>
      <x:c r="M4932" s="33">
        <x:v>3973</x:v>
      </x:c>
      <x:c r="O4932" s="33" t="s">
        <x:v>101</x:v>
      </x:c>
      <x:c r="U4932" s="33">
        <x:v>3978</x:v>
      </x:c>
      <x:c r="V4932" s="33">
        <x:v>0.1</x:v>
      </x:c>
      <x:c r="W4932" s="33" t="s">
        <x:v>769</x:v>
      </x:c>
      <x:c r="X4932" s="33">
        <x:v>0</x:v>
      </x:c>
      <x:c r="Y4932" s="33">
        <x:v>0</x:v>
      </x:c>
      <x:c r="AB4932" s="33">
        <x:v>0.2</x:v>
      </x:c>
      <x:c r="AD4932" s="206" t="s">
        <x:v>767</x:v>
      </x:c>
      <x:c r="AG4932" s="259">
        <x:v>1</x:v>
      </x:c>
      <x:c r="AL4932" s="260"/>
      <x:c r="AM4932" s="260"/>
      <x:c r="AN4932" s="260"/>
      <x:c r="AO4932" s="260"/>
      <x:c r="AP4932" s="260"/>
      <x:c r="AQ4932" s="260"/>
    </x:row>
    <x:row r="4933" spans="1:43" s="33" customFormat="1">
      <x:c r="A4933" s="33">
        <x:v>462505</x:v>
      </x:c>
      <x:c r="B4933" s="33">
        <x:v>1028</x:v>
      </x:c>
      <x:c r="C4933" s="302">
        <x:f>56/30</x:f>
        <x:v>1.86666666666667</x:v>
      </x:c>
      <x:c r="G4933" s="33">
        <x:v>1</x:v>
      </x:c>
      <x:c r="I4933" s="33" t="s">
        <x:v>100</x:v>
      </x:c>
      <x:c r="M4933" s="33">
        <x:v>3973</x:v>
      </x:c>
      <x:c r="O4933" s="33" t="s">
        <x:v>101</x:v>
      </x:c>
      <x:c r="U4933" s="33">
        <x:v>3978</x:v>
      </x:c>
      <x:c r="V4933" s="33">
        <x:v>0.1</x:v>
      </x:c>
      <x:c r="W4933" s="33" t="s">
        <x:v>769</x:v>
      </x:c>
      <x:c r="X4933" s="33">
        <x:v>0</x:v>
      </x:c>
      <x:c r="Y4933" s="33">
        <x:v>0</x:v>
      </x:c>
      <x:c r="AB4933" s="33">
        <x:v>0.2</x:v>
      </x:c>
      <x:c r="AD4933" s="206" t="s">
        <x:v>767</x:v>
      </x:c>
      <x:c r="AG4933" s="259"/>
      <x:c r="AL4933" s="260"/>
      <x:c r="AM4933" s="260"/>
      <x:c r="AN4933" s="260"/>
      <x:c r="AO4933" s="260"/>
      <x:c r="AP4933" s="260"/>
      <x:c r="AQ4933" s="260"/>
    </x:row>
    <x:row r="4934" spans="1:43" s="33" customFormat="1">
      <x:c r="A4934" s="33">
        <x:v>462506</x:v>
      </x:c>
      <x:c r="B4934" s="33">
        <x:v>1028</x:v>
      </x:c>
      <x:c r="C4934" s="302">
        <x:f>62/30</x:f>
        <x:v>2.06666666666667</x:v>
      </x:c>
      <x:c r="G4934" s="33">
        <x:v>1</x:v>
      </x:c>
      <x:c r="I4934" s="33" t="s">
        <x:v>102</x:v>
      </x:c>
      <x:c r="M4934" s="33">
        <x:v>3973</x:v>
      </x:c>
      <x:c r="O4934" s="33" t="s">
        <x:v>101</x:v>
      </x:c>
      <x:c r="U4934" s="33">
        <x:v>3978</x:v>
      </x:c>
      <x:c r="V4934" s="33">
        <x:v>0.1</x:v>
      </x:c>
      <x:c r="W4934" s="33" t="s">
        <x:v>769</x:v>
      </x:c>
      <x:c r="X4934" s="33">
        <x:v>0</x:v>
      </x:c>
      <x:c r="Y4934" s="33">
        <x:v>0</x:v>
      </x:c>
      <x:c r="AB4934" s="33">
        <x:v>0.2</x:v>
      </x:c>
      <x:c r="AD4934" s="206" t="s">
        <x:v>767</x:v>
      </x:c>
      <x:c r="AG4934" s="259">
        <x:v>1</x:v>
      </x:c>
      <x:c r="AL4934" s="260"/>
      <x:c r="AM4934" s="260"/>
      <x:c r="AN4934" s="260"/>
      <x:c r="AO4934" s="260"/>
      <x:c r="AP4934" s="260"/>
      <x:c r="AQ4934" s="260"/>
    </x:row>
    <x:row r="4935" spans="1:43" s="33" customFormat="1">
      <x:c r="A4935" s="33">
        <x:v>462600</x:v>
      </x:c>
      <x:c r="B4935" s="33">
        <x:v>1029</x:v>
      </x:c>
      <x:c r="C4935" s="302">
        <x:f>72/30</x:f>
        <x:v>2.4</x:v>
      </x:c>
      <x:c r="G4935" s="33">
        <x:v>1</x:v>
      </x:c>
      <x:c r="I4935" s="33" t="s">
        <x:v>110</x:v>
      </x:c>
      <x:c r="AG4935" s="259">
        <x:v>2</x:v>
      </x:c>
      <x:c r="AL4935" s="260"/>
      <x:c r="AM4935" s="260"/>
      <x:c r="AN4935" s="260"/>
      <x:c r="AO4935" s="260"/>
      <x:c r="AP4935" s="260"/>
      <x:c r="AQ4935" s="260"/>
    </x:row>
    <x:row r="4936" spans="1:43" s="33" customFormat="1">
      <x:c r="A4936" s="33">
        <x:v>462700</x:v>
      </x:c>
      <x:c r="B4936" s="33">
        <x:v>1030</x:v>
      </x:c>
      <x:c r="C4936" s="302">
        <x:f>26/30</x:f>
        <x:v>0.866666666666667</x:v>
      </x:c>
      <x:c r="G4936" s="33">
        <x:v>1</x:v>
      </x:c>
      <x:c r="I4936" s="33" t="s">
        <x:v>100</x:v>
      </x:c>
      <x:c r="M4936" s="33">
        <x:v>3966</x:v>
      </x:c>
      <x:c r="O4936" s="33" t="s">
        <x:v>101</x:v>
      </x:c>
      <x:c r="AG4936" s="259"/>
      <x:c r="AL4936" s="260"/>
      <x:c r="AM4936" s="260"/>
      <x:c r="AN4936" s="260"/>
      <x:c r="AO4936" s="260"/>
      <x:c r="AP4936" s="260"/>
      <x:c r="AQ4936" s="260"/>
    </x:row>
    <x:row r="4937" spans="1:43" s="33" customFormat="1">
      <x:c r="A4937" s="33">
        <x:v>462701</x:v>
      </x:c>
      <x:c r="B4937" s="33">
        <x:v>1030</x:v>
      </x:c>
      <x:c r="C4937" s="302">
        <x:f>32/30</x:f>
        <x:v>1.06666666666667</x:v>
      </x:c>
      <x:c r="G4937" s="33">
        <x:v>1</x:v>
      </x:c>
      <x:c r="I4937" s="33" t="s">
        <x:v>100</x:v>
      </x:c>
      <x:c r="M4937" s="33">
        <x:v>3966</x:v>
      </x:c>
      <x:c r="O4937" s="33" t="s">
        <x:v>101</x:v>
      </x:c>
      <x:c r="AG4937" s="259"/>
      <x:c r="AL4937" s="260"/>
      <x:c r="AM4937" s="260"/>
      <x:c r="AN4937" s="260"/>
      <x:c r="AO4937" s="260"/>
      <x:c r="AP4937" s="260"/>
      <x:c r="AQ4937" s="260"/>
    </x:row>
    <x:row r="4938" spans="1:43" s="33" customFormat="1">
      <x:c r="A4938" s="33">
        <x:v>462702</x:v>
      </x:c>
      <x:c r="B4938" s="33">
        <x:v>1030</x:v>
      </x:c>
      <x:c r="C4938" s="302">
        <x:f>38/30</x:f>
        <x:v>1.26666666666667</x:v>
      </x:c>
      <x:c r="G4938" s="33">
        <x:v>1</x:v>
      </x:c>
      <x:c r="I4938" s="33" t="s">
        <x:v>102</x:v>
      </x:c>
      <x:c r="M4938" s="33">
        <x:v>3966</x:v>
      </x:c>
      <x:c r="O4938" s="33" t="s">
        <x:v>101</x:v>
      </x:c>
      <x:c r="AG4938" s="259"/>
      <x:c r="AL4938" s="260"/>
      <x:c r="AM4938" s="260"/>
      <x:c r="AN4938" s="260"/>
      <x:c r="AO4938" s="260"/>
      <x:c r="AP4938" s="260"/>
      <x:c r="AQ4938" s="260"/>
    </x:row>
    <x:row r="4939" spans="1:43" s="33" customFormat="1">
      <x:c r="A4939" s="33">
        <x:v>462703</x:v>
      </x:c>
      <x:c r="B4939" s="33">
        <x:v>1030</x:v>
      </x:c>
      <x:c r="C4939" s="302">
        <x:f>44/30</x:f>
        <x:v>1.46666666666667</x:v>
      </x:c>
      <x:c r="G4939" s="33">
        <x:v>1</x:v>
      </x:c>
      <x:c r="I4939" s="33" t="s">
        <x:v>103</x:v>
      </x:c>
      <x:c r="M4939" s="33">
        <x:v>3966</x:v>
      </x:c>
      <x:c r="O4939" s="33" t="s">
        <x:v>101</x:v>
      </x:c>
      <x:c r="AG4939" s="259"/>
      <x:c r="AL4939" s="260"/>
      <x:c r="AM4939" s="260"/>
      <x:c r="AN4939" s="260"/>
      <x:c r="AO4939" s="260"/>
      <x:c r="AP4939" s="260"/>
      <x:c r="AQ4939" s="260"/>
    </x:row>
    <x:row r="4940" spans="1:43" s="33" customFormat="1">
      <x:c r="A4940" s="33">
        <x:v>462704</x:v>
      </x:c>
      <x:c r="B4940" s="33">
        <x:v>1030</x:v>
      </x:c>
      <x:c r="C4940" s="302">
        <x:f>50/30</x:f>
        <x:v>1.66666666666667</x:v>
      </x:c>
      <x:c r="G4940" s="33">
        <x:v>1</x:v>
      </x:c>
      <x:c r="I4940" s="33" t="s">
        <x:v>102</x:v>
      </x:c>
      <x:c r="M4940" s="33">
        <x:v>3966</x:v>
      </x:c>
      <x:c r="O4940" s="33" t="s">
        <x:v>101</x:v>
      </x:c>
      <x:c r="AG4940" s="259"/>
      <x:c r="AL4940" s="260"/>
      <x:c r="AM4940" s="260"/>
      <x:c r="AN4940" s="260"/>
      <x:c r="AO4940" s="260"/>
      <x:c r="AP4940" s="260"/>
      <x:c r="AQ4940" s="260"/>
    </x:row>
    <x:row r="4941" spans="1:43" s="33" customFormat="1">
      <x:c r="A4941" s="33">
        <x:v>462705</x:v>
      </x:c>
      <x:c r="B4941" s="33">
        <x:v>1030</x:v>
      </x:c>
      <x:c r="C4941" s="302">
        <x:f>56/30</x:f>
        <x:v>1.86666666666667</x:v>
      </x:c>
      <x:c r="G4941" s="33">
        <x:v>1</x:v>
      </x:c>
      <x:c r="I4941" s="33" t="s">
        <x:v>102</x:v>
      </x:c>
      <x:c r="M4941" s="33">
        <x:v>3966</x:v>
      </x:c>
      <x:c r="O4941" s="33" t="s">
        <x:v>101</x:v>
      </x:c>
      <x:c r="AG4941" s="259"/>
      <x:c r="AL4941" s="260"/>
      <x:c r="AM4941" s="260"/>
      <x:c r="AN4941" s="260"/>
      <x:c r="AO4941" s="260"/>
      <x:c r="AP4941" s="260"/>
      <x:c r="AQ4941" s="260"/>
    </x:row>
    <x:row r="4942" spans="1:43" s="33" customFormat="1">
      <x:c r="A4942" s="33">
        <x:v>462706</x:v>
      </x:c>
      <x:c r="B4942" s="33">
        <x:v>1030</x:v>
      </x:c>
      <x:c r="C4942" s="302">
        <x:f>62/30</x:f>
        <x:v>2.06666666666667</x:v>
      </x:c>
      <x:c r="G4942" s="33">
        <x:v>1</x:v>
      </x:c>
      <x:c r="I4942" s="33" t="s">
        <x:v>100</x:v>
      </x:c>
      <x:c r="M4942" s="33">
        <x:v>3966</x:v>
      </x:c>
      <x:c r="O4942" s="33" t="s">
        <x:v>101</x:v>
      </x:c>
      <x:c r="AG4942" s="259"/>
      <x:c r="AL4942" s="260"/>
      <x:c r="AM4942" s="260"/>
      <x:c r="AN4942" s="260"/>
      <x:c r="AO4942" s="260"/>
      <x:c r="AP4942" s="260"/>
      <x:c r="AQ4942" s="260"/>
    </x:row>
    <x:row r="4943" spans="1:43" s="33" customFormat="1">
      <x:c r="A4943" s="33">
        <x:v>462707</x:v>
      </x:c>
      <x:c r="B4943" s="33">
        <x:v>1030</x:v>
      </x:c>
      <x:c r="C4943" s="302">
        <x:f>68/30</x:f>
        <x:v>2.26666666666667</x:v>
      </x:c>
      <x:c r="G4943" s="33">
        <x:v>1</x:v>
      </x:c>
      <x:c r="I4943" s="33" t="s">
        <x:v>102</x:v>
      </x:c>
      <x:c r="M4943" s="33">
        <x:v>3966</x:v>
      </x:c>
      <x:c r="O4943" s="33" t="s">
        <x:v>101</x:v>
      </x:c>
      <x:c r="AG4943" s="259"/>
      <x:c r="AL4943" s="260"/>
      <x:c r="AM4943" s="260"/>
      <x:c r="AN4943" s="260"/>
      <x:c r="AO4943" s="260"/>
      <x:c r="AP4943" s="260"/>
      <x:c r="AQ4943" s="260"/>
    </x:row>
    <x:row r="4944" spans="1:43" s="33" customFormat="1">
      <x:c r="A4944" s="33">
        <x:v>462800</x:v>
      </x:c>
      <x:c r="B4944" s="33">
        <x:v>1031</x:v>
      </x:c>
      <x:c r="C4944" s="302">
        <x:f>21/30</x:f>
        <x:v>0.7</x:v>
      </x:c>
      <x:c r="G4944" s="33">
        <x:v>1</x:v>
      </x:c>
      <x:c r="I4944" s="33" t="s">
        <x:v>110</x:v>
      </x:c>
      <x:c r="S4944" s="33" t="s">
        <x:v>770</x:v>
      </x:c>
      <x:c r="T4944" s="33">
        <x:v>15</x:v>
      </x:c>
      <x:c r="AG4944" s="259"/>
      <x:c r="AL4944" s="260"/>
      <x:c r="AM4944" s="260"/>
      <x:c r="AN4944" s="260"/>
      <x:c r="AO4944" s="260"/>
      <x:c r="AP4944" s="260"/>
      <x:c r="AQ4944" s="260"/>
    </x:row>
    <x:row r="4945" spans="1:43" s="33" customFormat="1">
      <x:c r="A4945" s="33">
        <x:v>462801</x:v>
      </x:c>
      <x:c r="B4945" s="33">
        <x:v>1031</x:v>
      </x:c>
      <x:c r="C4945" s="302">
        <x:f>25/30</x:f>
        <x:v>0.833333333333333</x:v>
      </x:c>
      <x:c r="D4945" s="33">
        <x:v>1</x:v>
      </x:c>
      <x:c r="AG4945" s="259"/>
      <x:c r="AL4945" s="260"/>
      <x:c r="AM4945" s="260"/>
      <x:c r="AN4945" s="260"/>
      <x:c r="AO4945" s="260"/>
      <x:c r="AP4945" s="260"/>
      <x:c r="AQ4945" s="260"/>
    </x:row>
    <x:row r="4946" spans="1:43" s="33" customFormat="1">
      <x:c r="A4946" s="33">
        <x:v>462802</x:v>
      </x:c>
      <x:c r="B4946" s="33">
        <x:v>1031</x:v>
      </x:c>
      <x:c r="C4946" s="302">
        <x:f>30/30</x:f>
        <x:v>1</x:v>
      </x:c>
      <x:c r="D4946" s="33">
        <x:v>1</x:v>
      </x:c>
      <x:c r="AG4946" s="259"/>
      <x:c r="AL4946" s="260"/>
      <x:c r="AM4946" s="260"/>
      <x:c r="AN4946" s="260"/>
      <x:c r="AO4946" s="260"/>
      <x:c r="AP4946" s="260"/>
      <x:c r="AQ4946" s="260"/>
    </x:row>
    <x:row r="4947" spans="1:43" s="33" customFormat="1">
      <x:c r="A4947" s="33">
        <x:v>462803</x:v>
      </x:c>
      <x:c r="B4947" s="33">
        <x:v>1031</x:v>
      </x:c>
      <x:c r="C4947" s="302">
        <x:f>35/30</x:f>
        <x:v>1.16666666666667</x:v>
      </x:c>
      <x:c r="D4947" s="33">
        <x:v>1</x:v>
      </x:c>
      <x:c r="AG4947" s="259"/>
      <x:c r="AL4947" s="260"/>
      <x:c r="AM4947" s="260"/>
      <x:c r="AN4947" s="260"/>
      <x:c r="AO4947" s="260"/>
      <x:c r="AP4947" s="260"/>
      <x:c r="AQ4947" s="260"/>
    </x:row>
    <x:row r="4948" spans="1:43" s="33" customFormat="1">
      <x:c r="A4948" s="33">
        <x:v>462804</x:v>
      </x:c>
      <x:c r="B4948" s="33">
        <x:v>1031</x:v>
      </x:c>
      <x:c r="C4948" s="302">
        <x:f>40/30</x:f>
        <x:v>1.33333333333333</x:v>
      </x:c>
      <x:c r="D4948" s="33">
        <x:v>1</x:v>
      </x:c>
      <x:c r="AG4948" s="259"/>
      <x:c r="AL4948" s="260"/>
      <x:c r="AM4948" s="260"/>
      <x:c r="AN4948" s="260"/>
      <x:c r="AO4948" s="260"/>
      <x:c r="AP4948" s="260"/>
      <x:c r="AQ4948" s="260"/>
    </x:row>
    <x:row r="4949" spans="1:43" s="33" customFormat="1">
      <x:c r="A4949" s="33">
        <x:v>462805</x:v>
      </x:c>
      <x:c r="B4949" s="33">
        <x:v>1031</x:v>
      </x:c>
      <x:c r="C4949" s="302">
        <x:f>45/30</x:f>
        <x:v>1.5</x:v>
      </x:c>
      <x:c r="D4949" s="33">
        <x:v>1</x:v>
      </x:c>
      <x:c r="AG4949" s="259"/>
      <x:c r="AL4949" s="260"/>
      <x:c r="AM4949" s="260"/>
      <x:c r="AN4949" s="260"/>
      <x:c r="AO4949" s="260"/>
      <x:c r="AP4949" s="260"/>
      <x:c r="AQ4949" s="260"/>
    </x:row>
    <x:row r="4950" spans="1:43" s="33" customFormat="1">
      <x:c r="A4950" s="33">
        <x:v>462806</x:v>
      </x:c>
      <x:c r="B4950" s="33">
        <x:v>1031</x:v>
      </x:c>
      <x:c r="C4950" s="302">
        <x:f>50/30</x:f>
        <x:v>1.66666666666667</x:v>
      </x:c>
      <x:c r="D4950" s="33">
        <x:v>1</x:v>
      </x:c>
      <x:c r="AG4950" s="259"/>
      <x:c r="AL4950" s="260"/>
      <x:c r="AM4950" s="260"/>
      <x:c r="AN4950" s="260"/>
      <x:c r="AO4950" s="260"/>
      <x:c r="AP4950" s="260"/>
      <x:c r="AQ4950" s="260"/>
    </x:row>
    <x:row r="4951" spans="1:43" s="33" customFormat="1">
      <x:c r="A4951" s="33">
        <x:v>462807</x:v>
      </x:c>
      <x:c r="B4951" s="33">
        <x:v>1031</x:v>
      </x:c>
      <x:c r="C4951" s="302">
        <x:f>55/30</x:f>
        <x:v>1.83333333333333</x:v>
      </x:c>
      <x:c r="D4951" s="33">
        <x:v>1</x:v>
      </x:c>
      <x:c r="AG4951" s="259"/>
      <x:c r="AL4951" s="260"/>
      <x:c r="AM4951" s="260"/>
      <x:c r="AN4951" s="260"/>
      <x:c r="AO4951" s="260"/>
      <x:c r="AP4951" s="260"/>
      <x:c r="AQ4951" s="260"/>
    </x:row>
    <x:row r="4952" spans="1:43" s="33" customFormat="1">
      <x:c r="A4952" s="33">
        <x:v>462808</x:v>
      </x:c>
      <x:c r="B4952" s="33">
        <x:v>1031</x:v>
      </x:c>
      <x:c r="C4952" s="302">
        <x:f>59/30</x:f>
        <x:v>1.96666666666667</x:v>
      </x:c>
      <x:c r="G4952" s="33">
        <x:v>1</x:v>
      </x:c>
      <x:c r="I4952" s="33" t="s">
        <x:v>102</x:v>
      </x:c>
      <x:c r="K4952" s="33" t="s">
        <x:v>768</x:v>
      </x:c>
      <x:c r="M4952" s="33">
        <x:v>3969</x:v>
      </x:c>
      <x:c r="O4952" s="33" t="s">
        <x:v>101</x:v>
      </x:c>
      <x:c r="AG4952" s="259"/>
      <x:c r="AL4952" s="260"/>
      <x:c r="AM4952" s="260"/>
      <x:c r="AN4952" s="260"/>
      <x:c r="AO4952" s="260"/>
      <x:c r="AP4952" s="260"/>
      <x:c r="AQ4952" s="260"/>
    </x:row>
    <x:row r="4953" spans="1:43" s="33" customFormat="1">
      <x:c r="A4953" s="33">
        <x:v>462809</x:v>
      </x:c>
      <x:c r="B4953" s="33">
        <x:v>1031</x:v>
      </x:c>
      <x:c r="C4953" s="302">
        <x:f>60/30</x:f>
        <x:v>2</x:v>
      </x:c>
      <x:c r="D4953" s="33">
        <x:v>1</x:v>
      </x:c>
      <x:c r="K4953" s="33" t="s">
        <x:v>768</x:v>
      </x:c>
      <x:c r="S4953" s="33" t="s">
        <x:v>192</x:v>
      </x:c>
      <x:c r="T4953" s="33">
        <x:v>2</x:v>
      </x:c>
      <x:c r="AG4953" s="259"/>
      <x:c r="AL4953" s="260"/>
      <x:c r="AM4953" s="260"/>
      <x:c r="AN4953" s="260"/>
      <x:c r="AO4953" s="260"/>
      <x:c r="AP4953" s="260"/>
      <x:c r="AQ4953" s="260"/>
    </x:row>
    <x:row r="4954" spans="1:43" s="33" customFormat="1">
      <x:c r="A4954" s="33">
        <x:v>462810</x:v>
      </x:c>
      <x:c r="B4954" s="33">
        <x:v>1031</x:v>
      </x:c>
      <x:c r="C4954" s="302">
        <x:f>64/30</x:f>
        <x:v>2.13333333333333</x:v>
      </x:c>
      <x:c r="G4954" s="33">
        <x:v>1</x:v>
      </x:c>
      <x:c r="I4954" s="33" t="s">
        <x:v>100</x:v>
      </x:c>
      <x:c r="K4954" s="33" t="s">
        <x:v>768</x:v>
      </x:c>
      <x:c r="M4954" s="33">
        <x:v>3969</x:v>
      </x:c>
      <x:c r="O4954" s="33" t="s">
        <x:v>101</x:v>
      </x:c>
      <x:c r="AG4954" s="259"/>
      <x:c r="AL4954" s="260"/>
      <x:c r="AM4954" s="260"/>
      <x:c r="AN4954" s="260"/>
      <x:c r="AO4954" s="260"/>
      <x:c r="AP4954" s="260"/>
      <x:c r="AQ4954" s="260"/>
    </x:row>
    <x:row r="4955" spans="1:43" s="33" customFormat="1">
      <x:c r="A4955" s="33">
        <x:v>462811</x:v>
      </x:c>
      <x:c r="B4955" s="33">
        <x:v>1031</x:v>
      </x:c>
      <x:c r="C4955" s="302">
        <x:f>65/30</x:f>
        <x:v>2.16666666666667</x:v>
      </x:c>
      <x:c r="D4955" s="33">
        <x:v>1</x:v>
      </x:c>
      <x:c r="K4955" s="33" t="s">
        <x:v>768</x:v>
      </x:c>
      <x:c r="S4955" s="33" t="s">
        <x:v>192</x:v>
      </x:c>
      <x:c r="T4955" s="33">
        <x:v>2</x:v>
      </x:c>
      <x:c r="AG4955" s="259"/>
      <x:c r="AL4955" s="260"/>
      <x:c r="AM4955" s="260"/>
      <x:c r="AN4955" s="260"/>
      <x:c r="AO4955" s="260"/>
      <x:c r="AP4955" s="260"/>
      <x:c r="AQ4955" s="260"/>
    </x:row>
    <x:row r="4956" spans="1:43" s="33" customFormat="1">
      <x:c r="A4956" s="33">
        <x:v>462812</x:v>
      </x:c>
      <x:c r="B4956" s="33">
        <x:v>1031</x:v>
      </x:c>
      <x:c r="C4956" s="302">
        <x:f>69/30</x:f>
        <x:v>2.3</x:v>
      </x:c>
      <x:c r="G4956" s="33">
        <x:v>1</x:v>
      </x:c>
      <x:c r="I4956" s="33" t="s">
        <x:v>102</x:v>
      </x:c>
      <x:c r="K4956" s="33" t="s">
        <x:v>768</x:v>
      </x:c>
      <x:c r="M4956" s="33">
        <x:v>3969</x:v>
      </x:c>
      <x:c r="O4956" s="33" t="s">
        <x:v>101</x:v>
      </x:c>
      <x:c r="AG4956" s="259"/>
      <x:c r="AL4956" s="260"/>
      <x:c r="AM4956" s="260"/>
      <x:c r="AN4956" s="260"/>
      <x:c r="AO4956" s="260"/>
      <x:c r="AP4956" s="260"/>
      <x:c r="AQ4956" s="260"/>
    </x:row>
    <x:row r="4957" spans="1:43" s="33" customFormat="1">
      <x:c r="A4957" s="33">
        <x:v>462813</x:v>
      </x:c>
      <x:c r="B4957" s="33">
        <x:v>1031</x:v>
      </x:c>
      <x:c r="C4957" s="302">
        <x:f>70/30</x:f>
        <x:v>2.33333333333333</x:v>
      </x:c>
      <x:c r="D4957" s="33">
        <x:v>1</x:v>
      </x:c>
      <x:c r="K4957" s="33" t="s">
        <x:v>768</x:v>
      </x:c>
      <x:c r="S4957" s="33" t="s">
        <x:v>192</x:v>
      </x:c>
      <x:c r="T4957" s="33">
        <x:v>2</x:v>
      </x:c>
      <x:c r="AG4957" s="259"/>
      <x:c r="AL4957" s="260"/>
      <x:c r="AM4957" s="260"/>
      <x:c r="AN4957" s="260"/>
      <x:c r="AO4957" s="260"/>
      <x:c r="AP4957" s="260"/>
      <x:c r="AQ4957" s="260"/>
    </x:row>
    <x:row r="4958" spans="1:43" s="33" customFormat="1">
      <x:c r="A4958" s="33">
        <x:v>462814</x:v>
      </x:c>
      <x:c r="B4958" s="33">
        <x:v>1031</x:v>
      </x:c>
      <x:c r="C4958" s="302">
        <x:f>74/30</x:f>
        <x:v>2.46666666666667</x:v>
      </x:c>
      <x:c r="G4958" s="33">
        <x:v>1</x:v>
      </x:c>
      <x:c r="I4958" s="33" t="s">
        <x:v>103</x:v>
      </x:c>
      <x:c r="K4958" s="33" t="s">
        <x:v>768</x:v>
      </x:c>
      <x:c r="M4958" s="33">
        <x:v>3969</x:v>
      </x:c>
      <x:c r="O4958" s="33" t="s">
        <x:v>101</x:v>
      </x:c>
      <x:c r="AG4958" s="259"/>
      <x:c r="AL4958" s="260"/>
      <x:c r="AM4958" s="260"/>
      <x:c r="AN4958" s="260"/>
      <x:c r="AO4958" s="260"/>
      <x:c r="AP4958" s="260"/>
      <x:c r="AQ4958" s="260"/>
    </x:row>
    <x:row r="4959" spans="1:43" s="33" customFormat="1">
      <x:c r="A4959" s="33">
        <x:v>462815</x:v>
      </x:c>
      <x:c r="B4959" s="33">
        <x:v>1031</x:v>
      </x:c>
      <x:c r="C4959" s="302">
        <x:f>75/30</x:f>
        <x:v>2.5</x:v>
      </x:c>
      <x:c r="D4959" s="33">
        <x:v>1</x:v>
      </x:c>
      <x:c r="K4959" s="33" t="s">
        <x:v>768</x:v>
      </x:c>
      <x:c r="S4959" s="33" t="s">
        <x:v>192</x:v>
      </x:c>
      <x:c r="T4959" s="33">
        <x:v>2</x:v>
      </x:c>
      <x:c r="AG4959" s="259"/>
      <x:c r="AL4959" s="260"/>
      <x:c r="AM4959" s="260"/>
      <x:c r="AN4959" s="260"/>
      <x:c r="AO4959" s="260"/>
      <x:c r="AP4959" s="260"/>
      <x:c r="AQ4959" s="260"/>
    </x:row>
    <x:row r="4960" spans="1:43" s="33" customFormat="1">
      <x:c r="A4960" s="33">
        <x:v>462816</x:v>
      </x:c>
      <x:c r="B4960" s="33">
        <x:v>1031</x:v>
      </x:c>
      <x:c r="C4960" s="302">
        <x:f>79/30</x:f>
        <x:v>2.63333333333333</x:v>
      </x:c>
      <x:c r="G4960" s="33">
        <x:v>1</x:v>
      </x:c>
      <x:c r="I4960" s="33" t="s">
        <x:v>102</x:v>
      </x:c>
      <x:c r="K4960" s="33" t="s">
        <x:v>768</x:v>
      </x:c>
      <x:c r="M4960" s="33">
        <x:v>3969</x:v>
      </x:c>
      <x:c r="O4960" s="33" t="s">
        <x:v>101</x:v>
      </x:c>
      <x:c r="AG4960" s="259"/>
      <x:c r="AL4960" s="260"/>
      <x:c r="AM4960" s="260"/>
      <x:c r="AN4960" s="260"/>
      <x:c r="AO4960" s="260"/>
      <x:c r="AP4960" s="260"/>
      <x:c r="AQ4960" s="260"/>
    </x:row>
    <x:row r="4961" spans="1:43" s="33" customFormat="1">
      <x:c r="A4961" s="33">
        <x:v>462817</x:v>
      </x:c>
      <x:c r="B4961" s="33">
        <x:v>1031</x:v>
      </x:c>
      <x:c r="C4961" s="33">
        <x:f>80/30</x:f>
        <x:v>2.66666666666667</x:v>
      </x:c>
      <x:c r="D4961" s="33">
        <x:v>1</x:v>
      </x:c>
      <x:c r="K4961" s="33" t="s">
        <x:v>768</x:v>
      </x:c>
      <x:c r="S4961" s="33" t="s">
        <x:v>192</x:v>
      </x:c>
      <x:c r="T4961" s="33">
        <x:v>2</x:v>
      </x:c>
      <x:c r="AG4961" s="259"/>
      <x:c r="AL4961" s="260"/>
      <x:c r="AM4961" s="260"/>
      <x:c r="AN4961" s="260"/>
      <x:c r="AO4961" s="260"/>
      <x:c r="AP4961" s="260"/>
      <x:c r="AQ4961" s="260"/>
    </x:row>
    <x:row r="4962" spans="1:43" s="33" customFormat="1">
      <x:c r="A4962" s="33">
        <x:v>462900</x:v>
      </x:c>
      <x:c r="B4962" s="33">
        <x:v>1032</x:v>
      </x:c>
      <x:c r="C4962" s="33">
        <x:f>1/30</x:f>
        <x:v>0.0333333333333333</x:v>
      </x:c>
      <x:c r="D4962" s="33">
        <x:v>1</x:v>
      </x:c>
      <x:c r="S4962" s="33" t="s">
        <x:v>771</x:v>
      </x:c>
      <x:c r="T4962" s="33">
        <x:v>200</x:v>
      </x:c>
      <x:c r="AG4962" s="259"/>
      <x:c r="AL4962" s="260"/>
      <x:c r="AM4962" s="260"/>
      <x:c r="AN4962" s="260"/>
      <x:c r="AO4962" s="260"/>
      <x:c r="AP4962" s="260"/>
      <x:c r="AQ4962" s="260"/>
    </x:row>
    <x:row r="4963" spans="1:43" s="33" customFormat="1">
      <x:c r="A4963" s="33">
        <x:v>462901</x:v>
      </x:c>
      <x:c r="B4963" s="33">
        <x:v>1032</x:v>
      </x:c>
      <x:c r="C4963" s="33">
        <x:f>350/30</x:f>
        <x:v>11.6666666666667</x:v>
      </x:c>
      <x:c r="G4963" s="33">
        <x:v>1</x:v>
      </x:c>
      <x:c r="I4963" s="33" t="s">
        <x:v>100</x:v>
      </x:c>
      <x:c r="M4963" s="33">
        <x:v>3975</x:v>
      </x:c>
      <x:c r="O4963" s="33" t="s">
        <x:v>101</x:v>
      </x:c>
      <x:c r="AG4963" s="259"/>
      <x:c r="AL4963" s="260"/>
      <x:c r="AM4963" s="260"/>
      <x:c r="AN4963" s="260"/>
      <x:c r="AO4963" s="260"/>
      <x:c r="AP4963" s="260"/>
      <x:c r="AQ4963" s="260"/>
    </x:row>
    <x:row r="4964" spans="1:43" s="33" customFormat="1">
      <x:c r="A4964" s="33">
        <x:v>462902</x:v>
      </x:c>
      <x:c r="B4964" s="33">
        <x:v>1032</x:v>
      </x:c>
      <x:c r="C4964" s="33">
        <x:f>355/30</x:f>
        <x:v>11.8333333333333</x:v>
      </x:c>
      <x:c r="G4964" s="33">
        <x:v>1</x:v>
      </x:c>
      <x:c r="I4964" s="33" t="s">
        <x:v>102</x:v>
      </x:c>
      <x:c r="M4964" s="33">
        <x:v>3975</x:v>
      </x:c>
      <x:c r="O4964" s="33" t="s">
        <x:v>101</x:v>
      </x:c>
      <x:c r="AG4964" s="259"/>
      <x:c r="AL4964" s="260"/>
      <x:c r="AM4964" s="260"/>
      <x:c r="AN4964" s="260"/>
      <x:c r="AO4964" s="260"/>
      <x:c r="AP4964" s="260"/>
      <x:c r="AQ4964" s="260"/>
    </x:row>
    <x:row r="4965" spans="1:43" s="33" customFormat="1">
      <x:c r="A4965" s="33">
        <x:v>462903</x:v>
      </x:c>
      <x:c r="B4965" s="33">
        <x:v>1032</x:v>
      </x:c>
      <x:c r="C4965" s="33">
        <x:f>360/30</x:f>
        <x:v>12</x:v>
      </x:c>
      <x:c r="G4965" s="33">
        <x:v>1</x:v>
      </x:c>
      <x:c r="I4965" s="33" t="s">
        <x:v>103</x:v>
      </x:c>
      <x:c r="M4965" s="33">
        <x:v>3975</x:v>
      </x:c>
      <x:c r="O4965" s="33" t="s">
        <x:v>101</x:v>
      </x:c>
      <x:c r="AG4965" s="259"/>
      <x:c r="AL4965" s="260"/>
      <x:c r="AM4965" s="260"/>
      <x:c r="AN4965" s="260"/>
      <x:c r="AO4965" s="260"/>
      <x:c r="AP4965" s="260"/>
      <x:c r="AQ4965" s="260"/>
    </x:row>
    <x:row r="4966" spans="1:43" s="33" customFormat="1">
      <x:c r="A4966" s="33">
        <x:v>462904</x:v>
      </x:c>
      <x:c r="B4966" s="33">
        <x:v>1032</x:v>
      </x:c>
      <x:c r="C4966" s="33">
        <x:f>365/30</x:f>
        <x:v>12.1666666666667</x:v>
      </x:c>
      <x:c r="G4966" s="33">
        <x:v>1</x:v>
      </x:c>
      <x:c r="I4966" s="33" t="s">
        <x:v>102</x:v>
      </x:c>
      <x:c r="M4966" s="33">
        <x:v>3975</x:v>
      </x:c>
      <x:c r="O4966" s="33" t="s">
        <x:v>101</x:v>
      </x:c>
      <x:c r="AG4966" s="259"/>
      <x:c r="AL4966" s="260"/>
      <x:c r="AM4966" s="260"/>
      <x:c r="AN4966" s="260"/>
      <x:c r="AO4966" s="260"/>
      <x:c r="AP4966" s="260"/>
      <x:c r="AQ4966" s="260"/>
    </x:row>
    <x:row r="4967" spans="1:43" s="33" customFormat="1">
      <x:c r="A4967" s="33">
        <x:v>462905</x:v>
      </x:c>
      <x:c r="B4967" s="33">
        <x:v>1032</x:v>
      </x:c>
      <x:c r="C4967" s="33">
        <x:f>370/30</x:f>
        <x:v>12.3333333333333</x:v>
      </x:c>
      <x:c r="G4967" s="33">
        <x:v>1</x:v>
      </x:c>
      <x:c r="I4967" s="33" t="s">
        <x:v>103</x:v>
      </x:c>
      <x:c r="M4967" s="33">
        <x:v>3975</x:v>
      </x:c>
      <x:c r="O4967" s="33" t="s">
        <x:v>101</x:v>
      </x:c>
      <x:c r="AG4967" s="259"/>
      <x:c r="AL4967" s="260"/>
      <x:c r="AM4967" s="260"/>
      <x:c r="AN4967" s="260"/>
      <x:c r="AO4967" s="260"/>
      <x:c r="AP4967" s="260"/>
      <x:c r="AQ4967" s="260"/>
    </x:row>
    <x:row r="4968" spans="1:43" s="33" customFormat="1">
      <x:c r="A4968" s="33">
        <x:v>462906</x:v>
      </x:c>
      <x:c r="B4968" s="33">
        <x:v>1032</x:v>
      </x:c>
      <x:c r="C4968" s="33">
        <x:f>375/30</x:f>
        <x:v>12.5</x:v>
      </x:c>
      <x:c r="G4968" s="33">
        <x:v>1</x:v>
      </x:c>
      <x:c r="I4968" s="33" t="s">
        <x:v>100</x:v>
      </x:c>
      <x:c r="M4968" s="33">
        <x:v>3975</x:v>
      </x:c>
      <x:c r="O4968" s="33" t="s">
        <x:v>101</x:v>
      </x:c>
      <x:c r="AG4968" s="259"/>
      <x:c r="AL4968" s="260"/>
      <x:c r="AM4968" s="260"/>
      <x:c r="AN4968" s="260"/>
      <x:c r="AO4968" s="260"/>
      <x:c r="AP4968" s="260"/>
      <x:c r="AQ4968" s="260"/>
    </x:row>
    <x:row r="4969" spans="1:43" s="33" customFormat="1">
      <x:c r="A4969" s="33">
        <x:v>462907</x:v>
      </x:c>
      <x:c r="B4969" s="33">
        <x:v>1032</x:v>
      </x:c>
      <x:c r="C4969" s="33">
        <x:f>380/30</x:f>
        <x:v>12.6666666666667</x:v>
      </x:c>
      <x:c r="G4969" s="33">
        <x:v>2</x:v>
      </x:c>
      <x:c r="I4969" s="33" t="s">
        <x:v>110</x:v>
      </x:c>
      <x:c r="M4969" s="33">
        <x:v>3975</x:v>
      </x:c>
      <x:c r="O4969" s="33" t="s">
        <x:v>101</x:v>
      </x:c>
      <x:c r="AG4969" s="259"/>
      <x:c r="AL4969" s="260"/>
      <x:c r="AM4969" s="260"/>
      <x:c r="AN4969" s="260"/>
      <x:c r="AO4969" s="260"/>
      <x:c r="AP4969" s="260"/>
      <x:c r="AQ4969" s="260"/>
    </x:row>
    <x:row r="4970" spans="1:43" s="33" customFormat="1">
      <x:c r="A4970" s="33">
        <x:v>463000</x:v>
      </x:c>
      <x:c r="B4970" s="33">
        <x:v>1034</x:v>
      </x:c>
      <x:c r="C4970" s="33">
        <x:f>366/30</x:f>
        <x:v>12.2</x:v>
      </x:c>
      <x:c r="G4970" s="33">
        <x:v>1</x:v>
      </x:c>
      <x:c r="I4970" s="33" t="s">
        <x:v>102</x:v>
      </x:c>
      <x:c r="AG4970" s="259"/>
      <x:c r="AL4970" s="260"/>
      <x:c r="AM4970" s="260"/>
      <x:c r="AN4970" s="260"/>
      <x:c r="AO4970" s="260"/>
      <x:c r="AP4970" s="260"/>
      <x:c r="AQ4970" s="260"/>
    </x:row>
    <x:row r="4971" spans="1:43" s="33" customFormat="1">
      <x:c r="A4971" s="33">
        <x:v>463001</x:v>
      </x:c>
      <x:c r="B4971" s="33">
        <x:v>1034</x:v>
      </x:c>
      <x:c r="C4971" s="33">
        <x:f>372/30</x:f>
        <x:v>12.4</x:v>
      </x:c>
      <x:c r="G4971" s="33">
        <x:v>1</x:v>
      </x:c>
      <x:c r="I4971" s="33" t="s">
        <x:v>103</x:v>
      </x:c>
      <x:c r="AG4971" s="259"/>
      <x:c r="AL4971" s="260"/>
      <x:c r="AM4971" s="260"/>
      <x:c r="AN4971" s="260"/>
      <x:c r="AO4971" s="260"/>
      <x:c r="AP4971" s="260"/>
      <x:c r="AQ4971" s="260"/>
    </x:row>
    <x:row r="4972" spans="1:43" s="33" customFormat="1">
      <x:c r="A4972" s="33">
        <x:v>463002</x:v>
      </x:c>
      <x:c r="B4972" s="33">
        <x:v>1034</x:v>
      </x:c>
      <x:c r="C4972" s="33">
        <x:f>378/30</x:f>
        <x:v>12.6</x:v>
      </x:c>
      <x:c r="G4972" s="33">
        <x:v>1</x:v>
      </x:c>
      <x:c r="I4972" s="33" t="s">
        <x:v>100</x:v>
      </x:c>
      <x:c r="AG4972" s="259"/>
      <x:c r="AL4972" s="260"/>
      <x:c r="AM4972" s="260"/>
      <x:c r="AN4972" s="260"/>
      <x:c r="AO4972" s="260"/>
      <x:c r="AP4972" s="260"/>
      <x:c r="AQ4972" s="260"/>
    </x:row>
    <x:row r="4973" spans="1:43" s="33" customFormat="1">
      <x:c r="A4973" s="33">
        <x:v>463003</x:v>
      </x:c>
      <x:c r="B4973" s="33">
        <x:v>1034</x:v>
      </x:c>
      <x:c r="C4973" s="33">
        <x:f>384/30</x:f>
        <x:v>12.8</x:v>
      </x:c>
      <x:c r="G4973" s="33">
        <x:v>2</x:v>
      </x:c>
      <x:c r="I4973" s="33" t="s">
        <x:v>110</x:v>
      </x:c>
      <x:c r="AG4973" s="259"/>
      <x:c r="AL4973" s="260"/>
      <x:c r="AM4973" s="260"/>
      <x:c r="AN4973" s="260"/>
      <x:c r="AO4973" s="260"/>
      <x:c r="AP4973" s="260"/>
      <x:c r="AQ4973" s="260"/>
    </x:row>
    <x:row r="4974" spans="1:43" s="43" customFormat="1">
      <x:c r="A4974" s="43">
        <x:v>463100</x:v>
      </x:c>
      <x:c r="B4974" s="43">
        <x:v>1035</x:v>
      </x:c>
      <x:c r="C4974" s="43">
        <x:f>180/30</x:f>
        <x:v>6</x:v>
      </x:c>
      <x:c r="G4974" s="43">
        <x:v>1</x:v>
      </x:c>
      <x:c r="I4974" s="43" t="s">
        <x:v>100</x:v>
      </x:c>
      <x:c r="AG4974" s="305">
        <x:v>1</x:v>
      </x:c>
      <x:c r="AL4974" s="306"/>
      <x:c r="AM4974" s="306"/>
      <x:c r="AN4974" s="306"/>
      <x:c r="AO4974" s="306"/>
      <x:c r="AP4974" s="306"/>
      <x:c r="AQ4974" s="306"/>
    </x:row>
    <x:row r="4975" spans="1:43" s="43" customFormat="1">
      <x:c r="A4975" s="43">
        <x:v>463101</x:v>
      </x:c>
      <x:c r="B4975" s="43">
        <x:v>1035</x:v>
      </x:c>
      <x:c r="C4975" s="43">
        <x:f>185/30</x:f>
        <x:v>6.16666666666667</x:v>
      </x:c>
      <x:c r="G4975" s="43">
        <x:v>1</x:v>
      </x:c>
      <x:c r="I4975" s="43" t="s">
        <x:v>102</x:v>
      </x:c>
      <x:c r="AG4975" s="305">
        <x:v>1</x:v>
      </x:c>
      <x:c r="AL4975" s="306"/>
      <x:c r="AM4975" s="306"/>
      <x:c r="AN4975" s="306"/>
      <x:c r="AO4975" s="306"/>
      <x:c r="AP4975" s="306"/>
      <x:c r="AQ4975" s="306"/>
    </x:row>
    <x:row r="4976" spans="1:43" s="43" customFormat="1">
      <x:c r="A4976" s="43">
        <x:v>463102</x:v>
      </x:c>
      <x:c r="B4976" s="43">
        <x:v>1035</x:v>
      </x:c>
      <x:c r="C4976" s="43">
        <x:f>191/30</x:f>
        <x:v>6.36666666666667</x:v>
      </x:c>
      <x:c r="G4976" s="43">
        <x:v>1</x:v>
      </x:c>
      <x:c r="I4976" s="43" t="s">
        <x:v>103</x:v>
      </x:c>
      <x:c r="AG4976" s="305">
        <x:v>1</x:v>
      </x:c>
      <x:c r="AL4976" s="306"/>
      <x:c r="AM4976" s="306"/>
      <x:c r="AN4976" s="306"/>
      <x:c r="AO4976" s="306"/>
      <x:c r="AP4976" s="306"/>
      <x:c r="AQ4976" s="306"/>
    </x:row>
    <x:row r="4977" spans="1:43" s="43" customFormat="1">
      <x:c r="A4977" s="43">
        <x:v>463103</x:v>
      </x:c>
      <x:c r="B4977" s="43">
        <x:v>1035</x:v>
      </x:c>
      <x:c r="C4977" s="43">
        <x:f>196/30</x:f>
        <x:v>6.53333333333333</x:v>
      </x:c>
      <x:c r="G4977" s="43">
        <x:v>1</x:v>
      </x:c>
      <x:c r="I4977" s="43" t="s">
        <x:v>102</x:v>
      </x:c>
      <x:c r="AG4977" s="305">
        <x:v>1</x:v>
      </x:c>
      <x:c r="AL4977" s="306"/>
      <x:c r="AM4977" s="306"/>
      <x:c r="AN4977" s="306"/>
      <x:c r="AO4977" s="306"/>
      <x:c r="AP4977" s="306"/>
      <x:c r="AQ4977" s="306"/>
    </x:row>
    <x:row r="4978" spans="1:43" s="43" customFormat="1">
      <x:c r="A4978" s="43">
        <x:v>463104</x:v>
      </x:c>
      <x:c r="B4978" s="43">
        <x:v>1035</x:v>
      </x:c>
      <x:c r="C4978" s="43">
        <x:f>202/30</x:f>
        <x:v>6.73333333333333</x:v>
      </x:c>
      <x:c r="G4978" s="43">
        <x:v>1</x:v>
      </x:c>
      <x:c r="I4978" s="43" t="s">
        <x:v>103</x:v>
      </x:c>
      <x:c r="AG4978" s="305">
        <x:v>1</x:v>
      </x:c>
      <x:c r="AL4978" s="306"/>
      <x:c r="AM4978" s="306"/>
      <x:c r="AN4978" s="306"/>
      <x:c r="AO4978" s="306"/>
      <x:c r="AP4978" s="306"/>
      <x:c r="AQ4978" s="306"/>
    </x:row>
    <x:row r="4979" spans="1:43" s="43" customFormat="1">
      <x:c r="A4979" s="43">
        <x:v>463105</x:v>
      </x:c>
      <x:c r="B4979" s="43">
        <x:v>1035</x:v>
      </x:c>
      <x:c r="C4979" s="43">
        <x:f>208/30</x:f>
        <x:v>6.93333333333333</x:v>
      </x:c>
      <x:c r="G4979" s="43">
        <x:v>1</x:v>
      </x:c>
      <x:c r="I4979" s="43" t="s">
        <x:v>100</x:v>
      </x:c>
      <x:c r="AG4979" s="305">
        <x:v>1</x:v>
      </x:c>
      <x:c r="AL4979" s="306"/>
      <x:c r="AM4979" s="306"/>
      <x:c r="AN4979" s="306"/>
      <x:c r="AO4979" s="306"/>
      <x:c r="AP4979" s="306"/>
      <x:c r="AQ4979" s="306"/>
    </x:row>
    <x:row r="4980" spans="1:43" s="43" customFormat="1">
      <x:c r="A4980" s="43">
        <x:v>463106</x:v>
      </x:c>
      <x:c r="B4980" s="43">
        <x:v>1035</x:v>
      </x:c>
      <x:c r="C4980" s="43">
        <x:f>214/30</x:f>
        <x:v>7.13333333333333</x:v>
      </x:c>
      <x:c r="G4980" s="43">
        <x:v>1</x:v>
      </x:c>
      <x:c r="I4980" s="43" t="s">
        <x:v>102</x:v>
      </x:c>
      <x:c r="AG4980" s="305">
        <x:v>1</x:v>
      </x:c>
      <x:c r="AL4980" s="306"/>
      <x:c r="AM4980" s="306"/>
      <x:c r="AN4980" s="306"/>
      <x:c r="AO4980" s="306"/>
      <x:c r="AP4980" s="306"/>
      <x:c r="AQ4980" s="306"/>
    </x:row>
    <x:row r="4981" spans="1:43" s="43" customFormat="1">
      <x:c r="A4981" s="43">
        <x:v>463107</x:v>
      </x:c>
      <x:c r="B4981" s="43">
        <x:v>1035</x:v>
      </x:c>
      <x:c r="C4981" s="43">
        <x:f>220/30</x:f>
        <x:v>7.33333333333333</x:v>
      </x:c>
      <x:c r="G4981" s="43">
        <x:v>1</x:v>
      </x:c>
      <x:c r="I4981" s="43" t="s">
        <x:v>100</x:v>
      </x:c>
      <x:c r="AG4981" s="305">
        <x:v>1</x:v>
      </x:c>
      <x:c r="AL4981" s="306"/>
      <x:c r="AM4981" s="306"/>
      <x:c r="AN4981" s="306"/>
      <x:c r="AO4981" s="306"/>
      <x:c r="AP4981" s="306"/>
      <x:c r="AQ4981" s="306"/>
    </x:row>
    <x:row r="4982" spans="1:43" s="43" customFormat="1">
      <x:c r="A4982" s="43">
        <x:v>463108</x:v>
      </x:c>
      <x:c r="B4982" s="43">
        <x:v>1035</x:v>
      </x:c>
      <x:c r="C4982" s="43">
        <x:f>225/30</x:f>
        <x:v>7.5</x:v>
      </x:c>
      <x:c r="G4982" s="43">
        <x:v>1</x:v>
      </x:c>
      <x:c r="I4982" s="43" t="s">
        <x:v>102</x:v>
      </x:c>
      <x:c r="AG4982" s="305">
        <x:v>1</x:v>
      </x:c>
      <x:c r="AL4982" s="306"/>
      <x:c r="AM4982" s="306"/>
      <x:c r="AN4982" s="306"/>
      <x:c r="AO4982" s="306"/>
      <x:c r="AP4982" s="306"/>
      <x:c r="AQ4982" s="306"/>
    </x:row>
    <x:row r="4983" spans="1:43" s="43" customFormat="1">
      <x:c r="A4983" s="43">
        <x:v>463109</x:v>
      </x:c>
      <x:c r="B4983" s="43">
        <x:v>1035</x:v>
      </x:c>
      <x:c r="C4983" s="43">
        <x:f>230/30</x:f>
        <x:v>7.66666666666667</x:v>
      </x:c>
      <x:c r="G4983" s="43">
        <x:v>1</x:v>
      </x:c>
      <x:c r="I4983" s="43" t="s">
        <x:v>110</x:v>
      </x:c>
      <x:c r="AG4983" s="305">
        <x:v>1</x:v>
      </x:c>
      <x:c r="AL4983" s="306"/>
      <x:c r="AM4983" s="306"/>
      <x:c r="AN4983" s="306"/>
      <x:c r="AO4983" s="306"/>
      <x:c r="AP4983" s="306"/>
      <x:c r="AQ4983" s="306"/>
    </x:row>
    <x:row r="4984" spans="1:43" s="3" customFormat="1">
      <x:c r="A4984" s="3">
        <x:v>463200</x:v>
      </x:c>
      <x:c r="B4984" s="3">
        <x:v>1036</x:v>
      </x:c>
      <x:c r="C4984" s="3">
        <x:f>13/30</x:f>
        <x:v>0.433333333333333</x:v>
      </x:c>
      <x:c r="G4984" s="3">
        <x:v>1</x:v>
      </x:c>
      <x:c r="I4984" s="3" t="s">
        <x:v>100</x:v>
      </x:c>
      <x:c r="M4984" s="3">
        <x:v>3985</x:v>
      </x:c>
      <x:c r="O4984" s="3" t="s">
        <x:v>101</x:v>
      </x:c>
      <x:c r="AG4984" s="108">
        <x:v>1</x:v>
      </x:c>
      <x:c r="AL4984" s="172"/>
      <x:c r="AM4984" s="172"/>
      <x:c r="AN4984" s="172"/>
      <x:c r="AO4984" s="172"/>
      <x:c r="AP4984" s="172"/>
      <x:c r="AQ4984" s="172"/>
    </x:row>
    <x:row r="4985" spans="1:43" s="3" customFormat="1">
      <x:c r="A4985" s="3">
        <x:v>463201</x:v>
      </x:c>
      <x:c r="B4985" s="3">
        <x:v>1036</x:v>
      </x:c>
      <x:c r="C4985" s="3">
        <x:f>24/30</x:f>
        <x:v>0.8</x:v>
      </x:c>
      <x:c r="G4985" s="3">
        <x:v>1</x:v>
      </x:c>
      <x:c r="I4985" s="3" t="s">
        <x:v>102</x:v>
      </x:c>
      <x:c r="M4985" s="3">
        <x:v>3985</x:v>
      </x:c>
      <x:c r="O4985" s="3" t="s">
        <x:v>101</x:v>
      </x:c>
      <x:c r="AG4985" s="108">
        <x:v>1</x:v>
      </x:c>
      <x:c r="AL4985" s="172"/>
      <x:c r="AM4985" s="172"/>
      <x:c r="AN4985" s="172"/>
      <x:c r="AO4985" s="172"/>
      <x:c r="AP4985" s="172"/>
      <x:c r="AQ4985" s="172"/>
    </x:row>
    <x:row r="4986" spans="1:43" s="3" customFormat="1">
      <x:c r="A4986" s="3">
        <x:v>463202</x:v>
      </x:c>
      <x:c r="B4986" s="3">
        <x:v>1036</x:v>
      </x:c>
      <x:c r="C4986" s="3">
        <x:f>55/30</x:f>
        <x:v>1.83333333333333</x:v>
      </x:c>
      <x:c r="G4986" s="3">
        <x:v>2</x:v>
      </x:c>
      <x:c r="I4986" s="3" t="s">
        <x:v>103</x:v>
      </x:c>
      <x:c r="M4986" s="3">
        <x:v>3985</x:v>
      </x:c>
      <x:c r="O4986" s="3" t="s">
        <x:v>101</x:v>
      </x:c>
      <x:c r="AG4986" s="108">
        <x:v>2</x:v>
      </x:c>
      <x:c r="AL4986" s="172"/>
      <x:c r="AM4986" s="172"/>
      <x:c r="AN4986" s="172"/>
      <x:c r="AO4986" s="172"/>
      <x:c r="AP4986" s="172"/>
      <x:c r="AQ4986" s="172"/>
    </x:row>
    <x:row r="4987" spans="1:43" s="3" customFormat="1">
      <x:c r="A4987" s="3">
        <x:v>463300</x:v>
      </x:c>
      <x:c r="B4987" s="3">
        <x:v>1037</x:v>
      </x:c>
      <x:c r="C4987" s="3">
        <x:f>36/30</x:f>
        <x:v>1.2</x:v>
      </x:c>
      <x:c r="G4987" s="3">
        <x:v>1</x:v>
      </x:c>
      <x:c r="I4987" s="3" t="s">
        <x:v>102</x:v>
      </x:c>
      <x:c r="M4987" s="3">
        <x:v>3987</x:v>
      </x:c>
      <x:c r="O4987" s="3" t="s">
        <x:v>101</x:v>
      </x:c>
      <x:c r="AG4987" s="108">
        <x:v>2</x:v>
      </x:c>
      <x:c r="AL4987" s="172"/>
      <x:c r="AM4987" s="172"/>
      <x:c r="AN4987" s="172"/>
      <x:c r="AO4987" s="172"/>
      <x:c r="AP4987" s="172"/>
      <x:c r="AQ4987" s="172"/>
    </x:row>
    <x:row r="4988" spans="1:43" s="3" customFormat="1">
      <x:c r="A4988" s="3">
        <x:v>463400</x:v>
      </x:c>
      <x:c r="B4988" s="3">
        <x:v>1038</x:v>
      </x:c>
      <x:c r="C4988" s="3">
        <x:f>48/30</x:f>
        <x:v>1.6</x:v>
      </x:c>
      <x:c r="G4988" s="3">
        <x:v>1</x:v>
      </x:c>
      <x:c r="I4988" s="3" t="s">
        <x:v>507</x:v>
      </x:c>
      <x:c r="M4988" s="3">
        <x:v>3990</x:v>
      </x:c>
      <x:c r="O4988" s="3" t="s">
        <x:v>101</x:v>
      </x:c>
      <x:c r="AG4988" s="108">
        <x:v>2</x:v>
      </x:c>
      <x:c r="AL4988" s="172"/>
      <x:c r="AM4988" s="172"/>
      <x:c r="AN4988" s="172"/>
      <x:c r="AO4988" s="172"/>
      <x:c r="AP4988" s="172"/>
      <x:c r="AQ4988" s="172"/>
    </x:row>
    <x:row r="4989" spans="1:43" s="3" customFormat="1">
      <x:c r="A4989" s="3">
        <x:v>463401</x:v>
      </x:c>
      <x:c r="B4989" s="3">
        <x:v>1038</x:v>
      </x:c>
      <x:c r="C4989" s="3">
        <x:f>50/30</x:f>
        <x:v>1.66666666666667</x:v>
      </x:c>
      <x:c r="D4989" s="3">
        <x:v>1</x:v>
      </x:c>
      <x:c r="AG4989" s="108">
        <x:v>2</x:v>
      </x:c>
      <x:c r="AL4989" s="172"/>
      <x:c r="AM4989" s="172"/>
      <x:c r="AN4989" s="172"/>
      <x:c r="AO4989" s="172"/>
      <x:c r="AP4989" s="172"/>
      <x:c r="AQ4989" s="172"/>
    </x:row>
    <x:row r="4990" spans="1:43" s="3" customFormat="1">
      <x:c r="A4990" s="3">
        <x:v>463500</x:v>
      </x:c>
      <x:c r="B4990" s="3">
        <x:v>1039</x:v>
      </x:c>
      <x:c r="C4990" s="3">
        <x:f>36/30</x:f>
        <x:v>1.2</x:v>
      </x:c>
      <x:c r="G4990" s="3">
        <x:v>1</x:v>
      </x:c>
      <x:c r="I4990" s="3" t="s">
        <x:v>110</x:v>
      </x:c>
      <x:c r="AG4990" s="108">
        <x:v>2</x:v>
      </x:c>
      <x:c r="AL4990" s="172"/>
      <x:c r="AM4990" s="172"/>
      <x:c r="AN4990" s="172"/>
      <x:c r="AO4990" s="172"/>
      <x:c r="AP4990" s="172"/>
      <x:c r="AQ4990" s="172"/>
    </x:row>
    <x:row r="4991" spans="1:43" s="3" customFormat="1">
      <x:c r="A4991" s="3">
        <x:v>463600</x:v>
      </x:c>
      <x:c r="B4991" s="3">
        <x:v>1040</x:v>
      </x:c>
      <x:c r="C4991" s="3">
        <x:f>99/30</x:f>
        <x:v>3.3</x:v>
      </x:c>
      <x:c r="G4991" s="3">
        <x:v>1</x:v>
      </x:c>
      <x:c r="I4991" s="3" t="s">
        <x:v>110</x:v>
      </x:c>
      <x:c r="AG4991" s="108">
        <x:v>2</x:v>
      </x:c>
      <x:c r="AL4991" s="172"/>
      <x:c r="AM4991" s="172"/>
      <x:c r="AN4991" s="172"/>
      <x:c r="AO4991" s="172"/>
      <x:c r="AP4991" s="172"/>
      <x:c r="AQ4991" s="172"/>
    </x:row>
    <x:row r="4992" spans="1:43" s="3" customFormat="1">
      <x:c r="A4992" s="3">
        <x:v>463700</x:v>
      </x:c>
      <x:c r="B4992" s="3">
        <x:v>1041</x:v>
      </x:c>
      <x:c r="C4992" s="3">
        <x:f>280/30</x:f>
        <x:v>9.33333333333333</x:v>
      </x:c>
      <x:c r="G4992" s="3">
        <x:v>1</x:v>
      </x:c>
      <x:c r="I4992" s="3" t="s">
        <x:v>110</x:v>
      </x:c>
      <x:c r="M4992" s="3">
        <x:v>3995</x:v>
      </x:c>
      <x:c r="O4992" s="3" t="s">
        <x:v>101</x:v>
      </x:c>
      <x:c r="AG4992" s="108">
        <x:v>2</x:v>
      </x:c>
      <x:c r="AL4992" s="172"/>
      <x:c r="AM4992" s="172"/>
      <x:c r="AN4992" s="172"/>
      <x:c r="AO4992" s="172"/>
      <x:c r="AP4992" s="172"/>
      <x:c r="AQ4992" s="172"/>
    </x:row>
    <x:row r="4993" spans="1:43" s="3" customFormat="1">
      <x:c r="A4993" s="3">
        <x:v>463800</x:v>
      </x:c>
      <x:c r="B4993" s="3">
        <x:v>1042</x:v>
      </x:c>
      <x:c r="C4993" s="3">
        <x:f>159/30</x:f>
        <x:v>5.3</x:v>
      </x:c>
      <x:c r="G4993" s="3">
        <x:v>1</x:v>
      </x:c>
      <x:c r="I4993" s="3" t="s">
        <x:v>102</x:v>
      </x:c>
      <x:c r="AG4993" s="108">
        <x:v>2</x:v>
      </x:c>
      <x:c r="AL4993" s="172"/>
      <x:c r="AM4993" s="172"/>
      <x:c r="AN4993" s="172"/>
      <x:c r="AO4993" s="172"/>
      <x:c r="AP4993" s="172"/>
      <x:c r="AQ4993" s="172"/>
    </x:row>
    <x:row r="4994" spans="1:43" s="3" customFormat="1">
      <x:c r="A4994" s="3">
        <x:v>463801</x:v>
      </x:c>
      <x:c r="B4994" s="3">
        <x:v>1042</x:v>
      </x:c>
      <x:c r="C4994" s="3">
        <x:f>167/30</x:f>
        <x:v>5.56666666666667</x:v>
      </x:c>
      <x:c r="G4994" s="3">
        <x:v>1</x:v>
      </x:c>
      <x:c r="I4994" s="3" t="s">
        <x:v>100</x:v>
      </x:c>
      <x:c r="AG4994" s="108">
        <x:v>2</x:v>
      </x:c>
      <x:c r="AL4994" s="172"/>
      <x:c r="AM4994" s="172"/>
      <x:c r="AN4994" s="172"/>
      <x:c r="AO4994" s="172"/>
      <x:c r="AP4994" s="172"/>
      <x:c r="AQ4994" s="172"/>
    </x:row>
    <x:row r="4995" spans="1:43" s="3" customFormat="1">
      <x:c r="A4995" s="3">
        <x:v>463802</x:v>
      </x:c>
      <x:c r="B4995" s="3">
        <x:v>1042</x:v>
      </x:c>
      <x:c r="C4995" s="3">
        <x:f>175/30</x:f>
        <x:v>5.83333333333333</x:v>
      </x:c>
      <x:c r="G4995" s="3">
        <x:v>1</x:v>
      </x:c>
      <x:c r="I4995" s="3" t="s">
        <x:v>102</x:v>
      </x:c>
      <x:c r="AG4995" s="108">
        <x:v>2</x:v>
      </x:c>
      <x:c r="AL4995" s="172"/>
      <x:c r="AM4995" s="172"/>
      <x:c r="AN4995" s="172"/>
      <x:c r="AO4995" s="172"/>
      <x:c r="AP4995" s="172"/>
      <x:c r="AQ4995" s="172"/>
    </x:row>
    <x:row r="4996" spans="1:43" s="3" customFormat="1">
      <x:c r="A4996" s="3">
        <x:v>463803</x:v>
      </x:c>
      <x:c r="B4996" s="3">
        <x:v>1042</x:v>
      </x:c>
      <x:c r="C4996" s="3">
        <x:f>183/30</x:f>
        <x:v>6.1</x:v>
      </x:c>
      <x:c r="G4996" s="3">
        <x:v>1</x:v>
      </x:c>
      <x:c r="I4996" s="3" t="s">
        <x:v>103</x:v>
      </x:c>
      <x:c r="AG4996" s="108">
        <x:v>2</x:v>
      </x:c>
      <x:c r="AL4996" s="172"/>
      <x:c r="AM4996" s="172"/>
      <x:c r="AN4996" s="172"/>
      <x:c r="AO4996" s="172"/>
      <x:c r="AP4996" s="172"/>
      <x:c r="AQ4996" s="172"/>
    </x:row>
    <x:row r="4997" spans="1:43" s="3" customFormat="1">
      <x:c r="A4997" s="3">
        <x:v>463804</x:v>
      </x:c>
      <x:c r="B4997" s="3">
        <x:v>1042</x:v>
      </x:c>
      <x:c r="C4997" s="3">
        <x:f>220/30</x:f>
        <x:v>7.33333333333333</x:v>
      </x:c>
      <x:c r="G4997" s="3">
        <x:v>3</x:v>
      </x:c>
      <x:c r="I4997" s="3" t="s">
        <x:v>102</x:v>
      </x:c>
      <x:c r="AG4997" s="108">
        <x:v>2</x:v>
      </x:c>
      <x:c r="AL4997" s="172"/>
      <x:c r="AM4997" s="172"/>
      <x:c r="AN4997" s="172"/>
      <x:c r="AO4997" s="172"/>
      <x:c r="AP4997" s="172"/>
      <x:c r="AQ4997" s="172"/>
    </x:row>
    <x:row r="4998" spans="1:43" s="3" customFormat="1">
      <x:c r="A4998" s="3">
        <x:v>463900</x:v>
      </x:c>
      <x:c r="B4998" s="3">
        <x:v>1043</x:v>
      </x:c>
      <x:c r="C4998" s="3">
        <x:f>260/30</x:f>
        <x:v>8.66666666666667</x:v>
      </x:c>
      <x:c r="G4998" s="3">
        <x:v>1</x:v>
      </x:c>
      <x:c r="I4998" s="3" t="s">
        <x:v>110</x:v>
      </x:c>
      <x:c r="AG4998" s="108">
        <x:v>2</x:v>
      </x:c>
      <x:c r="AL4998" s="172"/>
      <x:c r="AM4998" s="172"/>
      <x:c r="AN4998" s="172"/>
      <x:c r="AO4998" s="172"/>
      <x:c r="AP4998" s="172"/>
      <x:c r="AQ4998" s="172"/>
    </x:row>
    <x:row r="4999" spans="1:43" s="6" customFormat="1">
      <x:c r="A4999" s="6">
        <x:v>464000</x:v>
      </x:c>
      <x:c r="B4999" s="6">
        <x:v>1044</x:v>
      </x:c>
      <x:c r="C4999" s="6">
        <x:f>68/30</x:f>
        <x:v>2.26666666666667</x:v>
      </x:c>
      <x:c r="G4999" s="6">
        <x:v>1</x:v>
      </x:c>
      <x:c r="I4999" s="3" t="s">
        <x:v>100</x:v>
      </x:c>
      <x:c r="M4999" s="6">
        <x:v>4012</x:v>
      </x:c>
      <x:c r="O4999" s="3" t="s">
        <x:v>101</x:v>
      </x:c>
      <x:c r="AG4999" s="93">
        <x:v>1</x:v>
      </x:c>
      <x:c r="AL4999" s="171"/>
      <x:c r="AM4999" s="171"/>
      <x:c r="AN4999" s="171"/>
      <x:c r="AO4999" s="171"/>
      <x:c r="AP4999" s="171"/>
      <x:c r="AQ4999" s="171"/>
    </x:row>
    <x:row r="5000" spans="1:43" s="6" customFormat="1">
      <x:c r="A5000" s="6">
        <x:v>464001</x:v>
      </x:c>
      <x:c r="B5000" s="6">
        <x:v>1044</x:v>
      </x:c>
      <x:c r="C5000" s="6">
        <x:f>72/30</x:f>
        <x:v>2.4</x:v>
      </x:c>
      <x:c r="G5000" s="6">
        <x:v>1</x:v>
      </x:c>
      <x:c r="I5000" s="3" t="s">
        <x:v>102</x:v>
      </x:c>
      <x:c r="M5000" s="6">
        <x:v>4013</x:v>
      </x:c>
      <x:c r="O5000" s="3" t="s">
        <x:v>101</x:v>
      </x:c>
      <x:c r="AG5000" s="93">
        <x:v>1</x:v>
      </x:c>
      <x:c r="AL5000" s="171"/>
      <x:c r="AM5000" s="171"/>
      <x:c r="AN5000" s="171"/>
      <x:c r="AO5000" s="171"/>
      <x:c r="AP5000" s="171"/>
      <x:c r="AQ5000" s="171"/>
    </x:row>
    <x:row r="5001" spans="1:43" s="6" customFormat="1">
      <x:c r="A5001" s="6">
        <x:v>464002</x:v>
      </x:c>
      <x:c r="B5001" s="6">
        <x:v>1044</x:v>
      </x:c>
      <x:c r="C5001" s="6">
        <x:f>76/30</x:f>
        <x:v>2.53333333333333</x:v>
      </x:c>
      <x:c r="G5001" s="6">
        <x:v>1</x:v>
      </x:c>
      <x:c r="I5001" s="3" t="s">
        <x:v>103</x:v>
      </x:c>
      <x:c r="M5001" s="6">
        <x:v>4014</x:v>
      </x:c>
      <x:c r="O5001" s="3" t="s">
        <x:v>101</x:v>
      </x:c>
      <x:c r="AG5001" s="93">
        <x:v>1</x:v>
      </x:c>
      <x:c r="AL5001" s="171"/>
      <x:c r="AM5001" s="171"/>
      <x:c r="AN5001" s="171"/>
      <x:c r="AO5001" s="171"/>
      <x:c r="AP5001" s="171"/>
      <x:c r="AQ5001" s="171"/>
    </x:row>
    <x:row r="5002" spans="1:43" s="6" customFormat="1">
      <x:c r="A5002" s="6">
        <x:v>464100</x:v>
      </x:c>
      <x:c r="B5002" s="6">
        <x:v>1045</x:v>
      </x:c>
      <x:c r="C5002" s="6">
        <x:f>107/30</x:f>
        <x:v>3.56666666666667</x:v>
      </x:c>
      <x:c r="G5002" s="6">
        <x:v>1</x:v>
      </x:c>
      <x:c r="I5002" s="3" t="s">
        <x:v>110</x:v>
      </x:c>
      <x:c r="M5002" s="6">
        <x:v>4016</x:v>
      </x:c>
      <x:c r="O5002" s="3" t="s">
        <x:v>101</x:v>
      </x:c>
      <x:c r="AG5002" s="93">
        <x:v>2</x:v>
      </x:c>
      <x:c r="AL5002" s="171"/>
      <x:c r="AM5002" s="171"/>
      <x:c r="AN5002" s="171"/>
      <x:c r="AO5002" s="171"/>
      <x:c r="AP5002" s="171"/>
      <x:c r="AQ5002" s="171"/>
    </x:row>
    <x:row r="5003" spans="1:43" s="6" customFormat="1">
      <x:c r="A5003" s="6">
        <x:v>464200</x:v>
      </x:c>
      <x:c r="B5003" s="6">
        <x:v>1046</x:v>
      </x:c>
      <x:c r="C5003" s="6">
        <x:f>63/30</x:f>
        <x:v>2.1</x:v>
      </x:c>
      <x:c r="G5003" s="6">
        <x:v>1</x:v>
      </x:c>
      <x:c r="I5003" s="3" t="s">
        <x:v>100</x:v>
      </x:c>
      <x:c r="M5003" s="6">
        <x:v>4018</x:v>
      </x:c>
      <x:c r="O5003" s="3" t="s">
        <x:v>101</x:v>
      </x:c>
      <x:c r="AG5003" s="93">
        <x:v>1</x:v>
      </x:c>
      <x:c r="AL5003" s="171"/>
      <x:c r="AM5003" s="171"/>
      <x:c r="AN5003" s="171"/>
      <x:c r="AO5003" s="171"/>
      <x:c r="AP5003" s="171"/>
      <x:c r="AQ5003" s="171"/>
    </x:row>
    <x:row r="5004" spans="1:43" s="6" customFormat="1">
      <x:c r="A5004" s="6">
        <x:v>464201</x:v>
      </x:c>
      <x:c r="B5004" s="6">
        <x:v>1046</x:v>
      </x:c>
      <x:c r="C5004" s="6">
        <x:f>72/30</x:f>
        <x:v>2.4</x:v>
      </x:c>
      <x:c r="G5004" s="6">
        <x:v>1</x:v>
      </x:c>
      <x:c r="I5004" s="3" t="s">
        <x:v>102</x:v>
      </x:c>
      <x:c r="M5004" s="6">
        <x:v>4018</x:v>
      </x:c>
      <x:c r="O5004" s="3" t="s">
        <x:v>101</x:v>
      </x:c>
      <x:c r="AG5004" s="93">
        <x:v>1</x:v>
      </x:c>
      <x:c r="AL5004" s="171"/>
      <x:c r="AM5004" s="171"/>
      <x:c r="AN5004" s="171"/>
      <x:c r="AO5004" s="171"/>
      <x:c r="AP5004" s="171"/>
      <x:c r="AQ5004" s="171"/>
    </x:row>
    <x:row r="5005" spans="1:43" s="6" customFormat="1">
      <x:c r="A5005" s="6">
        <x:v>464202</x:v>
      </x:c>
      <x:c r="B5005" s="6">
        <x:v>1046</x:v>
      </x:c>
      <x:c r="C5005" s="6">
        <x:f>81/30</x:f>
        <x:v>2.7</x:v>
      </x:c>
      <x:c r="G5005" s="6">
        <x:v>1</x:v>
      </x:c>
      <x:c r="I5005" s="3" t="s">
        <x:v>103</x:v>
      </x:c>
      <x:c r="M5005" s="6">
        <x:v>4018</x:v>
      </x:c>
      <x:c r="O5005" s="3" t="s">
        <x:v>101</x:v>
      </x:c>
      <x:c r="AG5005" s="93">
        <x:v>1</x:v>
      </x:c>
      <x:c r="AL5005" s="171"/>
      <x:c r="AM5005" s="171"/>
      <x:c r="AN5005" s="171"/>
      <x:c r="AO5005" s="171"/>
      <x:c r="AP5005" s="171"/>
      <x:c r="AQ5005" s="171"/>
    </x:row>
    <x:row r="5006" spans="1:43" s="6" customFormat="1">
      <x:c r="A5006" s="6">
        <x:v>464300</x:v>
      </x:c>
      <x:c r="B5006" s="6">
        <x:v>1047</x:v>
      </x:c>
      <x:c r="C5006" s="6">
        <x:f>50/30</x:f>
        <x:v>1.66666666666667</x:v>
      </x:c>
      <x:c r="G5006" s="6">
        <x:v>1</x:v>
      </x:c>
      <x:c r="I5006" s="3" t="s">
        <x:v>102</x:v>
      </x:c>
      <x:c r="O5006" s="3"/>
      <x:c r="AG5006" s="93">
        <x:v>2</x:v>
      </x:c>
      <x:c r="AL5006" s="171"/>
      <x:c r="AM5006" s="171"/>
      <x:c r="AN5006" s="171"/>
      <x:c r="AO5006" s="171"/>
      <x:c r="AP5006" s="171"/>
      <x:c r="AQ5006" s="171"/>
    </x:row>
    <x:row r="5007" spans="1:43" s="6" customFormat="1">
      <x:c r="A5007" s="6">
        <x:v>464400</x:v>
      </x:c>
      <x:c r="B5007" s="6">
        <x:v>1048</x:v>
      </x:c>
      <x:c r="C5007" s="6">
        <x:f>43/30</x:f>
        <x:v>1.43333333333333</x:v>
      </x:c>
      <x:c r="G5007" s="6">
        <x:v>1</x:v>
      </x:c>
      <x:c r="I5007" s="3" t="s">
        <x:v>102</x:v>
      </x:c>
      <x:c r="O5007" s="3"/>
      <x:c r="AG5007" s="93">
        <x:v>1</x:v>
      </x:c>
      <x:c r="AL5007" s="171"/>
      <x:c r="AM5007" s="171"/>
      <x:c r="AN5007" s="171"/>
      <x:c r="AO5007" s="171"/>
      <x:c r="AP5007" s="171"/>
      <x:c r="AQ5007" s="171"/>
    </x:row>
    <x:row r="5008" spans="1:43" s="6" customFormat="1">
      <x:c r="A5008" s="6">
        <x:v>464500</x:v>
      </x:c>
      <x:c r="B5008" s="6">
        <x:v>1050</x:v>
      </x:c>
      <x:c r="C5008" s="6">
        <x:f>268/30</x:f>
        <x:v>8.93333333333333</x:v>
      </x:c>
      <x:c r="G5008" s="6">
        <x:v>1</x:v>
      </x:c>
      <x:c r="I5008" s="3" t="s">
        <x:v>102</x:v>
      </x:c>
      <x:c r="O5008" s="3"/>
      <x:c r="AG5008" s="93">
        <x:v>1</x:v>
      </x:c>
      <x:c r="AL5008" s="171"/>
      <x:c r="AM5008" s="171"/>
      <x:c r="AN5008" s="171"/>
      <x:c r="AO5008" s="171"/>
      <x:c r="AP5008" s="171"/>
      <x:c r="AQ5008" s="171"/>
    </x:row>
    <x:row r="5009" spans="1:43" s="6" customFormat="1">
      <x:c r="A5009" s="6">
        <x:v>464501</x:v>
      </x:c>
      <x:c r="B5009" s="6">
        <x:v>1050</x:v>
      </x:c>
      <x:c r="C5009" s="6">
        <x:f>282/30</x:f>
        <x:v>9.4</x:v>
      </x:c>
      <x:c r="G5009" s="6">
        <x:v>1</x:v>
      </x:c>
      <x:c r="I5009" s="3" t="s">
        <x:v>102</x:v>
      </x:c>
      <x:c r="O5009" s="3"/>
      <x:c r="AG5009" s="93">
        <x:v>1</x:v>
      </x:c>
      <x:c r="AL5009" s="171"/>
      <x:c r="AM5009" s="171"/>
      <x:c r="AN5009" s="171"/>
      <x:c r="AO5009" s="171"/>
      <x:c r="AP5009" s="171"/>
      <x:c r="AQ5009" s="171"/>
    </x:row>
    <x:row r="5010" spans="1:43" s="6" customFormat="1">
      <x:c r="A5010" s="6">
        <x:v>464502</x:v>
      </x:c>
      <x:c r="B5010" s="6">
        <x:v>1050</x:v>
      </x:c>
      <x:c r="C5010" s="6">
        <x:f>297/30</x:f>
        <x:v>9.9</x:v>
      </x:c>
      <x:c r="G5010" s="6">
        <x:v>1</x:v>
      </x:c>
      <x:c r="I5010" s="3" t="s">
        <x:v>102</x:v>
      </x:c>
      <x:c r="O5010" s="3"/>
      <x:c r="AG5010" s="93">
        <x:v>1</x:v>
      </x:c>
      <x:c r="AL5010" s="171"/>
      <x:c r="AM5010" s="171"/>
      <x:c r="AN5010" s="171"/>
      <x:c r="AO5010" s="171"/>
      <x:c r="AP5010" s="171"/>
      <x:c r="AQ5010" s="171"/>
    </x:row>
    <x:row r="5011" spans="1:43" s="6" customFormat="1">
      <x:c r="A5011" s="6">
        <x:v>464503</x:v>
      </x:c>
      <x:c r="B5011" s="6">
        <x:v>1050</x:v>
      </x:c>
      <x:c r="C5011" s="6">
        <x:f>365/30</x:f>
        <x:v>12.1666666666667</x:v>
      </x:c>
      <x:c r="G5011" s="6">
        <x:v>1</x:v>
      </x:c>
      <x:c r="I5011" s="3" t="s">
        <x:v>100</x:v>
      </x:c>
      <x:c r="O5011" s="3"/>
      <x:c r="AG5011" s="93">
        <x:v>2</x:v>
      </x:c>
      <x:c r="AL5011" s="171"/>
      <x:c r="AM5011" s="171"/>
      <x:c r="AN5011" s="171"/>
      <x:c r="AO5011" s="171"/>
      <x:c r="AP5011" s="171"/>
      <x:c r="AQ5011" s="171"/>
    </x:row>
    <x:row r="5012" spans="1:43" s="6" customFormat="1">
      <x:c r="A5012" s="6">
        <x:v>464600</x:v>
      </x:c>
      <x:c r="B5012" s="6">
        <x:v>1051</x:v>
      </x:c>
      <x:c r="C5012" s="6">
        <x:f>466/30</x:f>
        <x:v>15.5333333333333</x:v>
      </x:c>
      <x:c r="G5012" s="6">
        <x:v>1</x:v>
      </x:c>
      <x:c r="I5012" s="3" t="s">
        <x:v>100</x:v>
      </x:c>
      <x:c r="M5012" s="6">
        <x:v>4030</x:v>
      </x:c>
      <x:c r="O5012" s="3" t="s">
        <x:v>101</x:v>
      </x:c>
      <x:c r="AG5012" s="93">
        <x:v>2</x:v>
      </x:c>
      <x:c r="AL5012" s="171"/>
      <x:c r="AM5012" s="171"/>
      <x:c r="AN5012" s="171"/>
      <x:c r="AO5012" s="171"/>
      <x:c r="AP5012" s="171"/>
      <x:c r="AQ5012" s="171"/>
    </x:row>
    <x:row r="5013" spans="1:43" s="6" customFormat="1">
      <x:c r="A5013" s="6">
        <x:v>464601</x:v>
      </x:c>
      <x:c r="B5013" s="6">
        <x:v>1051</x:v>
      </x:c>
      <x:c r="C5013" s="6">
        <x:f>467/30</x:f>
        <x:v>15.5666666666667</x:v>
      </x:c>
      <x:c r="D5013" s="6">
        <x:v>1</x:v>
      </x:c>
      <x:c r="I5013" s="3"/>
      <x:c r="O5013" s="3"/>
      <x:c r="AG5013" s="93">
        <x:v>2</x:v>
      </x:c>
      <x:c r="AL5013" s="171"/>
      <x:c r="AM5013" s="171"/>
      <x:c r="AN5013" s="171"/>
      <x:c r="AO5013" s="171"/>
      <x:c r="AP5013" s="171"/>
      <x:c r="AQ5013" s="171"/>
    </x:row>
    <x:row r="5014" spans="1:43" s="44" customFormat="1">
      <x:c r="A5014" s="44">
        <x:v>464700</x:v>
      </x:c>
      <x:c r="B5014" s="44">
        <x:v>1052</x:v>
      </x:c>
      <x:c r="C5014" s="44">
        <x:f>18/30</x:f>
        <x:v>0.6</x:v>
      </x:c>
      <x:c r="G5014" s="44">
        <x:v>1</x:v>
      </x:c>
      <x:c r="I5014" s="44" t="s">
        <x:v>100</x:v>
      </x:c>
      <x:c r="M5014" s="44">
        <x:v>4055</x:v>
      </x:c>
      <x:c r="O5014" s="44" t="s">
        <x:v>101</x:v>
      </x:c>
      <x:c r="AG5014" s="308"/>
      <x:c r="AL5014" s="309"/>
      <x:c r="AM5014" s="309"/>
      <x:c r="AN5014" s="309"/>
      <x:c r="AO5014" s="309"/>
      <x:c r="AP5014" s="309"/>
      <x:c r="AQ5014" s="309"/>
    </x:row>
    <x:row r="5015" spans="1:43" s="44" customFormat="1">
      <x:c r="A5015" s="44">
        <x:v>464701</x:v>
      </x:c>
      <x:c r="B5015" s="44">
        <x:v>1052</x:v>
      </x:c>
      <x:c r="C5015" s="44">
        <x:f>33/30</x:f>
        <x:v>1.1</x:v>
      </x:c>
      <x:c r="G5015" s="44">
        <x:v>1</x:v>
      </x:c>
      <x:c r="I5015" s="44" t="s">
        <x:v>102</x:v>
      </x:c>
      <x:c r="M5015" s="44">
        <x:v>4055</x:v>
      </x:c>
      <x:c r="O5015" s="44" t="s">
        <x:v>101</x:v>
      </x:c>
      <x:c r="AG5015" s="308"/>
      <x:c r="AL5015" s="309"/>
      <x:c r="AM5015" s="309"/>
      <x:c r="AN5015" s="309"/>
      <x:c r="AO5015" s="309"/>
      <x:c r="AP5015" s="309"/>
      <x:c r="AQ5015" s="309"/>
    </x:row>
    <x:row r="5016" spans="1:43" s="44" customFormat="1">
      <x:c r="A5016" s="44">
        <x:v>464702</x:v>
      </x:c>
      <x:c r="B5016" s="44">
        <x:v>1052</x:v>
      </x:c>
      <x:c r="C5016" s="44">
        <x:f>76/30</x:f>
        <x:v>2.53333333333333</x:v>
      </x:c>
      <x:c r="G5016" s="44">
        <x:v>1</x:v>
      </x:c>
      <x:c r="I5016" s="44" t="s">
        <x:v>103</x:v>
      </x:c>
      <x:c r="M5016" s="44">
        <x:v>4055</x:v>
      </x:c>
      <x:c r="O5016" s="44" t="s">
        <x:v>101</x:v>
      </x:c>
      <x:c r="AG5016" s="308">
        <x:v>1</x:v>
      </x:c>
      <x:c r="AL5016" s="309"/>
      <x:c r="AM5016" s="309"/>
      <x:c r="AN5016" s="309"/>
      <x:c r="AO5016" s="309"/>
      <x:c r="AP5016" s="309"/>
      <x:c r="AQ5016" s="309"/>
    </x:row>
    <x:row r="5017" spans="1:43" s="44" customFormat="1">
      <x:c r="A5017" s="44">
        <x:v>464800</x:v>
      </x:c>
      <x:c r="B5017" s="44">
        <x:v>1053</x:v>
      </x:c>
      <x:c r="C5017" s="44">
        <x:f>33/30</x:f>
        <x:v>1.1</x:v>
      </x:c>
      <x:c r="G5017" s="44">
        <x:v>1</x:v>
      </x:c>
      <x:c r="I5017" s="44" t="s">
        <x:v>100</x:v>
      </x:c>
      <x:c r="M5017" s="44">
        <x:v>4057</x:v>
      </x:c>
      <x:c r="O5017" s="44" t="s">
        <x:v>101</x:v>
      </x:c>
      <x:c r="AG5017" s="308">
        <x:v>1</x:v>
      </x:c>
      <x:c r="AL5017" s="309"/>
      <x:c r="AM5017" s="309"/>
      <x:c r="AN5017" s="309"/>
      <x:c r="AO5017" s="309"/>
      <x:c r="AP5017" s="309"/>
      <x:c r="AQ5017" s="309"/>
    </x:row>
    <x:row r="5018" spans="1:43" s="44" customFormat="1">
      <x:c r="A5018" s="44">
        <x:v>464900</x:v>
      </x:c>
      <x:c r="B5018" s="44">
        <x:v>1054</x:v>
      </x:c>
      <x:c r="C5018" s="44">
        <x:f>70/30</x:f>
        <x:v>2.33333333333333</x:v>
      </x:c>
      <x:c r="G5018" s="44">
        <x:v>1</x:v>
      </x:c>
      <x:c r="I5018" s="44" t="s">
        <x:v>110</x:v>
      </x:c>
      <x:c r="AG5018" s="308">
        <x:v>1</x:v>
      </x:c>
      <x:c r="AL5018" s="309"/>
      <x:c r="AM5018" s="309"/>
      <x:c r="AN5018" s="309"/>
      <x:c r="AO5018" s="309"/>
      <x:c r="AP5018" s="309"/>
      <x:c r="AQ5018" s="309"/>
    </x:row>
    <x:row r="5019" spans="1:43" s="44" customFormat="1">
      <x:c r="A5019" s="44">
        <x:v>465000</x:v>
      </x:c>
      <x:c r="B5019" s="44">
        <x:v>1055</x:v>
      </x:c>
      <x:c r="C5019" s="44">
        <x:f>77/30</x:f>
        <x:v>2.56666666666667</x:v>
      </x:c>
      <x:c r="G5019" s="44">
        <x:v>1</x:v>
      </x:c>
      <x:c r="I5019" s="44" t="s">
        <x:v>110</x:v>
      </x:c>
      <x:c r="M5019" s="44">
        <x:v>4060</x:v>
      </x:c>
      <x:c r="O5019" s="44" t="s">
        <x:v>101</x:v>
      </x:c>
      <x:c r="AG5019" s="308">
        <x:v>1</x:v>
      </x:c>
      <x:c r="AL5019" s="309"/>
      <x:c r="AM5019" s="309"/>
      <x:c r="AN5019" s="309"/>
      <x:c r="AO5019" s="309"/>
      <x:c r="AP5019" s="309"/>
      <x:c r="AQ5019" s="309"/>
    </x:row>
    <x:row r="5020" spans="1:43" s="44" customFormat="1">
      <x:c r="A5020" s="44">
        <x:v>465100</x:v>
      </x:c>
      <x:c r="B5020" s="44">
        <x:v>1056</x:v>
      </x:c>
      <x:c r="C5020" s="44">
        <x:f>306/30</x:f>
        <x:v>10.2</x:v>
      </x:c>
      <x:c r="G5020" s="44">
        <x:v>1</x:v>
      </x:c>
      <x:c r="I5020" s="44" t="s">
        <x:v>100</x:v>
      </x:c>
      <x:c r="AG5020" s="308">
        <x:v>1</x:v>
      </x:c>
      <x:c r="AL5020" s="309"/>
      <x:c r="AM5020" s="309"/>
      <x:c r="AN5020" s="309"/>
      <x:c r="AO5020" s="309"/>
      <x:c r="AP5020" s="309"/>
      <x:c r="AQ5020" s="309"/>
    </x:row>
    <x:row r="5021" spans="1:43" s="44" customFormat="1">
      <x:c r="A5021" s="44">
        <x:v>465101</x:v>
      </x:c>
      <x:c r="B5021" s="44">
        <x:v>1056</x:v>
      </x:c>
      <x:c r="C5021" s="44">
        <x:f>314/30</x:f>
        <x:v>10.4666666666667</x:v>
      </x:c>
      <x:c r="G5021" s="44">
        <x:v>1</x:v>
      </x:c>
      <x:c r="I5021" s="44" t="s">
        <x:v>102</x:v>
      </x:c>
      <x:c r="AG5021" s="308">
        <x:v>1</x:v>
      </x:c>
      <x:c r="AL5021" s="309"/>
      <x:c r="AM5021" s="309"/>
      <x:c r="AN5021" s="309"/>
      <x:c r="AO5021" s="309"/>
      <x:c r="AP5021" s="309"/>
      <x:c r="AQ5021" s="309"/>
    </x:row>
    <x:row r="5022" spans="1:43" s="44" customFormat="1">
      <x:c r="A5022" s="44">
        <x:v>465102</x:v>
      </x:c>
      <x:c r="B5022" s="44">
        <x:v>1056</x:v>
      </x:c>
      <x:c r="C5022" s="44">
        <x:f>322/30</x:f>
        <x:v>10.7333333333333</x:v>
      </x:c>
      <x:c r="G5022" s="44">
        <x:v>1</x:v>
      </x:c>
      <x:c r="I5022" s="44" t="s">
        <x:v>103</x:v>
      </x:c>
      <x:c r="AG5022" s="308">
        <x:v>1</x:v>
      </x:c>
      <x:c r="AL5022" s="309"/>
      <x:c r="AM5022" s="309"/>
      <x:c r="AN5022" s="309"/>
      <x:c r="AO5022" s="309"/>
      <x:c r="AP5022" s="309"/>
      <x:c r="AQ5022" s="309"/>
    </x:row>
    <x:row r="5023" spans="1:43" s="44" customFormat="1">
      <x:c r="A5023" s="44">
        <x:v>465103</x:v>
      </x:c>
      <x:c r="B5023" s="44">
        <x:v>1056</x:v>
      </x:c>
      <x:c r="C5023" s="44">
        <x:f>330/30</x:f>
        <x:v>11</x:v>
      </x:c>
      <x:c r="G5023" s="44">
        <x:v>1</x:v>
      </x:c>
      <x:c r="I5023" s="44" t="s">
        <x:v>100</x:v>
      </x:c>
      <x:c r="AG5023" s="308">
        <x:v>1</x:v>
      </x:c>
      <x:c r="AL5023" s="309"/>
      <x:c r="AM5023" s="309"/>
      <x:c r="AN5023" s="309"/>
      <x:c r="AO5023" s="309"/>
      <x:c r="AP5023" s="309"/>
      <x:c r="AQ5023" s="309"/>
    </x:row>
    <x:row r="5024" spans="1:43" s="44" customFormat="1">
      <x:c r="A5024" s="44">
        <x:v>465104</x:v>
      </x:c>
      <x:c r="B5024" s="44">
        <x:v>1056</x:v>
      </x:c>
      <x:c r="C5024" s="44">
        <x:f>338/30</x:f>
        <x:v>11.2666666666667</x:v>
      </x:c>
      <x:c r="G5024" s="44">
        <x:v>1</x:v>
      </x:c>
      <x:c r="I5024" s="44" t="s">
        <x:v>102</x:v>
      </x:c>
      <x:c r="AG5024" s="308">
        <x:v>1</x:v>
      </x:c>
      <x:c r="AL5024" s="309"/>
      <x:c r="AM5024" s="309"/>
      <x:c r="AN5024" s="309"/>
      <x:c r="AO5024" s="309"/>
      <x:c r="AP5024" s="309"/>
      <x:c r="AQ5024" s="309"/>
    </x:row>
    <x:row r="5025" spans="1:43" s="44" customFormat="1">
      <x:c r="A5025" s="44">
        <x:v>465105</x:v>
      </x:c>
      <x:c r="B5025" s="44">
        <x:v>1056</x:v>
      </x:c>
      <x:c r="C5025" s="44">
        <x:f>346/30</x:f>
        <x:v>11.5333333333333</x:v>
      </x:c>
      <x:c r="G5025" s="44">
        <x:v>1</x:v>
      </x:c>
      <x:c r="I5025" s="44" t="s">
        <x:v>103</x:v>
      </x:c>
      <x:c r="AG5025" s="308">
        <x:v>1</x:v>
      </x:c>
      <x:c r="AL5025" s="309"/>
      <x:c r="AM5025" s="309"/>
      <x:c r="AN5025" s="309"/>
      <x:c r="AO5025" s="309"/>
      <x:c r="AP5025" s="309"/>
      <x:c r="AQ5025" s="309"/>
    </x:row>
    <x:row r="5026" spans="1:43" s="44" customFormat="1">
      <x:c r="A5026" s="44">
        <x:v>465106</x:v>
      </x:c>
      <x:c r="B5026" s="44">
        <x:v>1056</x:v>
      </x:c>
      <x:c r="C5026" s="44">
        <x:f>354/30</x:f>
        <x:v>11.8</x:v>
      </x:c>
      <x:c r="G5026" s="44">
        <x:v>1</x:v>
      </x:c>
      <x:c r="I5026" s="44" t="s">
        <x:v>102</x:v>
      </x:c>
      <x:c r="AG5026" s="308">
        <x:v>1</x:v>
      </x:c>
      <x:c r="AL5026" s="309"/>
      <x:c r="AM5026" s="309"/>
      <x:c r="AN5026" s="309"/>
      <x:c r="AO5026" s="309"/>
      <x:c r="AP5026" s="309"/>
      <x:c r="AQ5026" s="309"/>
    </x:row>
    <x:row r="5027" spans="1:43" s="44" customFormat="1">
      <x:c r="A5027" s="44">
        <x:v>465107</x:v>
      </x:c>
      <x:c r="B5027" s="44">
        <x:v>1056</x:v>
      </x:c>
      <x:c r="C5027" s="44">
        <x:f>362/30</x:f>
        <x:v>12.0666666666667</x:v>
      </x:c>
      <x:c r="G5027" s="44">
        <x:v>1</x:v>
      </x:c>
      <x:c r="I5027" s="44" t="s">
        <x:v>100</x:v>
      </x:c>
      <x:c r="AG5027" s="308"/>
      <x:c r="AL5027" s="309"/>
      <x:c r="AM5027" s="309"/>
      <x:c r="AN5027" s="309"/>
      <x:c r="AO5027" s="309"/>
      <x:c r="AP5027" s="309"/>
      <x:c r="AQ5027" s="309"/>
    </x:row>
    <x:row r="5028" spans="1:43" s="44" customFormat="1">
      <x:c r="A5028" s="44">
        <x:v>465200</x:v>
      </x:c>
      <x:c r="B5028" s="44">
        <x:v>1057</x:v>
      </x:c>
      <x:c r="C5028" s="44">
        <x:f>181/30</x:f>
        <x:v>6.03333333333333</x:v>
      </x:c>
      <x:c r="G5028" s="44">
        <x:v>1</x:v>
      </x:c>
      <x:c r="I5028" s="44" t="s">
        <x:v>102</x:v>
      </x:c>
      <x:c r="AG5028" s="308"/>
      <x:c r="AL5028" s="309"/>
      <x:c r="AM5028" s="309"/>
      <x:c r="AN5028" s="309"/>
      <x:c r="AO5028" s="309"/>
      <x:c r="AP5028" s="309"/>
      <x:c r="AQ5028" s="309"/>
    </x:row>
    <x:row r="5029" spans="1:43" s="44" customFormat="1">
      <x:c r="A5029" s="44">
        <x:v>465201</x:v>
      </x:c>
      <x:c r="B5029" s="44">
        <x:v>1057</x:v>
      </x:c>
      <x:c r="C5029" s="44">
        <x:f>193/30</x:f>
        <x:v>6.43333333333333</x:v>
      </x:c>
      <x:c r="G5029" s="44">
        <x:v>1</x:v>
      </x:c>
      <x:c r="I5029" s="44" t="s">
        <x:v>103</x:v>
      </x:c>
      <x:c r="AG5029" s="308"/>
      <x:c r="AL5029" s="309"/>
      <x:c r="AM5029" s="309"/>
      <x:c r="AN5029" s="309"/>
      <x:c r="AO5029" s="309"/>
      <x:c r="AP5029" s="309"/>
      <x:c r="AQ5029" s="309"/>
    </x:row>
    <x:row r="5030" spans="1:43" s="44" customFormat="1">
      <x:c r="A5030" s="44">
        <x:v>465202</x:v>
      </x:c>
      <x:c r="B5030" s="44">
        <x:v>1057</x:v>
      </x:c>
      <x:c r="C5030" s="44">
        <x:f>202/30</x:f>
        <x:v>6.73333333333333</x:v>
      </x:c>
      <x:c r="G5030" s="44">
        <x:v>1</x:v>
      </x:c>
      <x:c r="I5030" s="44" t="s">
        <x:v>100</x:v>
      </x:c>
      <x:c r="AG5030" s="308"/>
      <x:c r="AL5030" s="309"/>
      <x:c r="AM5030" s="309"/>
      <x:c r="AN5030" s="309"/>
      <x:c r="AO5030" s="309"/>
      <x:c r="AP5030" s="309"/>
      <x:c r="AQ5030" s="309"/>
    </x:row>
    <x:row r="5031" spans="1:43" s="44" customFormat="1">
      <x:c r="A5031" s="44">
        <x:v>465203</x:v>
      </x:c>
      <x:c r="B5031" s="44">
        <x:v>1057</x:v>
      </x:c>
      <x:c r="C5031" s="44">
        <x:f>217/30</x:f>
        <x:v>7.23333333333333</x:v>
      </x:c>
      <x:c r="G5031" s="44">
        <x:v>1</x:v>
      </x:c>
      <x:c r="I5031" s="44" t="s">
        <x:v>102</x:v>
      </x:c>
      <x:c r="AG5031" s="308"/>
      <x:c r="AL5031" s="309"/>
      <x:c r="AM5031" s="309"/>
      <x:c r="AN5031" s="309"/>
      <x:c r="AO5031" s="309"/>
      <x:c r="AP5031" s="309"/>
      <x:c r="AQ5031" s="309"/>
    </x:row>
    <x:row r="5032" spans="1:43" s="44" customFormat="1">
      <x:c r="A5032" s="44">
        <x:v>465204</x:v>
      </x:c>
      <x:c r="B5032" s="44">
        <x:v>1057</x:v>
      </x:c>
      <x:c r="C5032" s="44">
        <x:f>234/30</x:f>
        <x:v>7.8</x:v>
      </x:c>
      <x:c r="G5032" s="44">
        <x:v>1</x:v>
      </x:c>
      <x:c r="I5032" s="44" t="s">
        <x:v>103</x:v>
      </x:c>
      <x:c r="AG5032" s="308"/>
      <x:c r="AL5032" s="309"/>
      <x:c r="AM5032" s="309"/>
      <x:c r="AN5032" s="309"/>
      <x:c r="AO5032" s="309"/>
      <x:c r="AP5032" s="309"/>
      <x:c r="AQ5032" s="309"/>
    </x:row>
    <x:row r="5033" spans="1:43" s="44" customFormat="1">
      <x:c r="A5033" s="44">
        <x:v>465205</x:v>
      </x:c>
      <x:c r="B5033" s="44">
        <x:v>1057</x:v>
      </x:c>
      <x:c r="C5033" s="44">
        <x:f>239/30</x:f>
        <x:v>7.96666666666667</x:v>
      </x:c>
      <x:c r="G5033" s="44">
        <x:v>1</x:v>
      </x:c>
      <x:c r="I5033" s="44" t="s">
        <x:v>100</x:v>
      </x:c>
      <x:c r="AG5033" s="308"/>
      <x:c r="AL5033" s="309"/>
      <x:c r="AM5033" s="309"/>
      <x:c r="AN5033" s="309"/>
      <x:c r="AO5033" s="309"/>
      <x:c r="AP5033" s="309"/>
      <x:c r="AQ5033" s="309"/>
    </x:row>
    <x:row r="5034" spans="1:43" s="44" customFormat="1">
      <x:c r="A5034" s="44">
        <x:v>465206</x:v>
      </x:c>
      <x:c r="B5034" s="44">
        <x:v>1057</x:v>
      </x:c>
      <x:c r="C5034" s="44">
        <x:f>286/30</x:f>
        <x:v>9.53333333333333</x:v>
      </x:c>
      <x:c r="G5034" s="44">
        <x:v>3</x:v>
      </x:c>
      <x:c r="I5034" s="44" t="s">
        <x:v>110</x:v>
      </x:c>
      <x:c r="AG5034" s="308">
        <x:v>2</x:v>
      </x:c>
      <x:c r="AL5034" s="309"/>
      <x:c r="AM5034" s="309"/>
      <x:c r="AN5034" s="309"/>
      <x:c r="AO5034" s="309"/>
      <x:c r="AP5034" s="309"/>
      <x:c r="AQ5034" s="309"/>
    </x:row>
    <x:row r="5035" spans="1:43" s="44" customFormat="1">
      <x:c r="A5035" s="44">
        <x:v>465300</x:v>
      </x:c>
      <x:c r="B5035" s="44">
        <x:v>1058</x:v>
      </x:c>
      <x:c r="C5035" s="44">
        <x:f>232/30</x:f>
        <x:v>7.73333333333333</x:v>
      </x:c>
      <x:c r="G5035" s="44">
        <x:v>1</x:v>
      </x:c>
      <x:c r="I5035" s="44" t="s">
        <x:v>103</x:v>
      </x:c>
      <x:c r="AG5035" s="308">
        <x:v>1</x:v>
      </x:c>
      <x:c r="AL5035" s="309"/>
      <x:c r="AM5035" s="309"/>
      <x:c r="AN5035" s="309"/>
      <x:c r="AO5035" s="309"/>
      <x:c r="AP5035" s="309"/>
      <x:c r="AQ5035" s="309"/>
    </x:row>
    <x:row r="5036" spans="1:43" s="44" customFormat="1">
      <x:c r="A5036" s="44">
        <x:v>465301</x:v>
      </x:c>
      <x:c r="B5036" s="44">
        <x:v>1058</x:v>
      </x:c>
      <x:c r="C5036" s="44">
        <x:f>264/30</x:f>
        <x:v>8.8</x:v>
      </x:c>
      <x:c r="G5036" s="44">
        <x:v>1</x:v>
      </x:c>
      <x:c r="I5036" s="44" t="s">
        <x:v>102</x:v>
      </x:c>
      <x:c r="AG5036" s="308">
        <x:v>1</x:v>
      </x:c>
      <x:c r="AL5036" s="309"/>
      <x:c r="AM5036" s="309"/>
      <x:c r="AN5036" s="309"/>
      <x:c r="AO5036" s="309"/>
      <x:c r="AP5036" s="309"/>
      <x:c r="AQ5036" s="309"/>
    </x:row>
    <x:row r="5037" spans="1:43" s="44" customFormat="1">
      <x:c r="A5037" s="44">
        <x:v>465302</x:v>
      </x:c>
      <x:c r="B5037" s="44">
        <x:v>1058</x:v>
      </x:c>
      <x:c r="C5037" s="44">
        <x:f>403/30</x:f>
        <x:v>13.4333333333333</x:v>
      </x:c>
      <x:c r="G5037" s="44">
        <x:v>3</x:v>
      </x:c>
      <x:c r="I5037" s="44" t="s">
        <x:v>110</x:v>
      </x:c>
      <x:c r="AG5037" s="308">
        <x:v>2</x:v>
      </x:c>
      <x:c r="AL5037" s="309"/>
      <x:c r="AM5037" s="309"/>
      <x:c r="AN5037" s="309"/>
      <x:c r="AO5037" s="309"/>
      <x:c r="AP5037" s="309"/>
      <x:c r="AQ5037" s="309"/>
    </x:row>
    <x:row r="5038" spans="1:43" s="33" customFormat="1">
      <x:c r="A5038" s="33">
        <x:v>465366</x:v>
      </x:c>
      <x:c r="B5038" s="307">
        <x:v>1059</x:v>
      </x:c>
      <x:c r="C5038" s="33">
        <x:v>2.46666666666667</x:v>
      </x:c>
      <x:c r="I5038" s="33" t="s">
        <x:v>112</x:v>
      </x:c>
      <x:c r="M5038" s="33">
        <x:v>795</x:v>
      </x:c>
      <x:c r="O5038" s="33" t="s">
        <x:v>101</x:v>
      </x:c>
      <x:c r="AG5038" s="259">
        <x:v>2</x:v>
      </x:c>
      <x:c r="AL5038" s="79">
        <x:f>IF(ISBLANK(D5038),B5038,B5038&amp;"B")</x:f>
        <x:v>1059</x:v>
      </x:c>
      <x:c r="AM5038" s="79" t="str">
        <x:f>IF($F$7=2,$B$7,"")</x:f>
        <x:v/>
      </x:c>
      <x:c r="AN5038" s="79" t="str">
        <x:f>IF($F$7=3,$B$7,"")</x:f>
        <x:v/>
      </x:c>
      <x:c r="AO5038" s="79" t="str">
        <x:f>IF($F$7=4,$B$7,"")</x:f>
        <x:v/>
      </x:c>
      <x:c r="AP5038" s="79" t="str">
        <x:f>IF($F$7=5,$B$7,"")</x:f>
        <x:v/>
      </x:c>
      <x:c r="AQ5038" s="79" t="str">
        <x:f>IF($F$7=6,$B$7,"")</x:f>
        <x:v/>
      </x:c>
    </x:row>
    <x:row r="5039" spans="1:43" s="33" customFormat="1">
      <x:c r="A5039" s="33">
        <x:v>465367</x:v>
      </x:c>
      <x:c r="B5039" s="307">
        <x:v>1060</x:v>
      </x:c>
      <x:c r="C5039" s="33">
        <x:v>2.66666666666667</x:v>
      </x:c>
      <x:c r="D5039" s="33">
        <x:v>1</x:v>
      </x:c>
      <x:c r="E5039" s="33">
        <x:v>1</x:v>
      </x:c>
      <x:c r="AG5039" s="259"/>
      <x:c r="AL5039" s="79" t="str">
        <x:f>IF(ISBLANK(D5039),B5039,B5039&amp;"B")</x:f>
        <x:v>1060B</x:v>
      </x:c>
      <x:c r="AM5039" s="79" t="str">
        <x:f>IF($F$7=2,$B$7,"")</x:f>
        <x:v/>
      </x:c>
      <x:c r="AN5039" s="79" t="str">
        <x:f>IF($F$7=3,$B$7,"")</x:f>
        <x:v/>
      </x:c>
      <x:c r="AO5039" s="79" t="str">
        <x:f>IF($F$7=4,$B$7,"")</x:f>
        <x:v/>
      </x:c>
      <x:c r="AP5039" s="79" t="str">
        <x:f>IF($F$7=5,$B$7,"")</x:f>
        <x:v/>
      </x:c>
      <x:c r="AQ5039" s="79" t="str">
        <x:f>IF($F$7=6,$B$7,"")</x:f>
        <x:v/>
      </x:c>
    </x:row>
    <x:row r="5040" spans="1:43" s="33" customFormat="1">
      <x:c r="A5040" s="33">
        <x:v>465368</x:v>
      </x:c>
      <x:c r="B5040" s="307">
        <x:v>1060</x:v>
      </x:c>
      <x:c r="C5040" s="33">
        <x:v>4.9</x:v>
      </x:c>
      <x:c r="I5040" s="33" t="s">
        <x:v>112</x:v>
      </x:c>
      <x:c r="M5040" s="33">
        <x:v>795</x:v>
      </x:c>
      <x:c r="O5040" s="33" t="s">
        <x:v>101</x:v>
      </x:c>
      <x:c r="AG5040" s="259"/>
      <x:c r="AL5040" s="79">
        <x:f>IF(ISBLANK(D5040),B5040,B5040&amp;"B")</x:f>
        <x:v>1060</x:v>
      </x:c>
      <x:c r="AM5040" s="79" t="str">
        <x:f>IF($F$7=2,$B$7,"")</x:f>
        <x:v/>
      </x:c>
      <x:c r="AN5040" s="79" t="str">
        <x:f>IF($F$7=3,$B$7,"")</x:f>
        <x:v/>
      </x:c>
      <x:c r="AO5040" s="79" t="str">
        <x:f>IF($F$7=4,$B$7,"")</x:f>
        <x:v/>
      </x:c>
      <x:c r="AP5040" s="79" t="str">
        <x:f>IF($F$7=5,$B$7,"")</x:f>
        <x:v/>
      </x:c>
      <x:c r="AQ5040" s="79" t="str">
        <x:f>IF($F$7=6,$B$7,"")</x:f>
        <x:v/>
      </x:c>
    </x:row>
    <x:row r="5041" spans="1:43" s="41" customFormat="1">
      <x:c r="A5041" s="41">
        <x:v>465400</x:v>
      </x:c>
      <x:c r="B5041" s="307">
        <x:v>1061</x:v>
      </x:c>
      <x:c r="C5041" s="41">
        <x:f>12/30</x:f>
        <x:v>0.4</x:v>
      </x:c>
      <x:c r="G5041" s="41">
        <x:v>1</x:v>
      </x:c>
      <x:c r="I5041" s="41" t="s">
        <x:v>100</x:v>
      </x:c>
      <x:c r="M5041" s="41">
        <x:v>4068</x:v>
      </x:c>
      <x:c r="O5041" s="33" t="s">
        <x:v>101</x:v>
      </x:c>
      <x:c r="AG5041" s="293">
        <x:v>1</x:v>
      </x:c>
      <x:c r="AL5041" s="294"/>
      <x:c r="AM5041" s="294"/>
      <x:c r="AN5041" s="294"/>
      <x:c r="AO5041" s="294"/>
      <x:c r="AP5041" s="294"/>
      <x:c r="AQ5041" s="294"/>
    </x:row>
    <x:row r="5042" spans="1:43" s="41" customFormat="1">
      <x:c r="A5042" s="41">
        <x:v>465401</x:v>
      </x:c>
      <x:c r="B5042" s="307">
        <x:v>1061</x:v>
      </x:c>
      <x:c r="C5042" s="41">
        <x:f>21/30</x:f>
        <x:v>0.7</x:v>
      </x:c>
      <x:c r="G5042" s="41">
        <x:v>1</x:v>
      </x:c>
      <x:c r="I5042" s="44" t="s">
        <x:v>102</x:v>
      </x:c>
      <x:c r="M5042" s="41">
        <x:v>4068</x:v>
      </x:c>
      <x:c r="O5042" s="33" t="s">
        <x:v>101</x:v>
      </x:c>
      <x:c r="AG5042" s="293">
        <x:v>1</x:v>
      </x:c>
      <x:c r="AL5042" s="294"/>
      <x:c r="AM5042" s="294"/>
      <x:c r="AN5042" s="294"/>
      <x:c r="AO5042" s="294"/>
      <x:c r="AP5042" s="294"/>
      <x:c r="AQ5042" s="294"/>
    </x:row>
    <x:row r="5043" spans="1:43" s="41" customFormat="1">
      <x:c r="A5043" s="41">
        <x:v>465402</x:v>
      </x:c>
      <x:c r="B5043" s="307">
        <x:v>1061</x:v>
      </x:c>
      <x:c r="C5043" s="41">
        <x:f>29/30</x:f>
        <x:v>0.966666666666667</x:v>
      </x:c>
      <x:c r="G5043" s="41">
        <x:v>1</x:v>
      </x:c>
      <x:c r="I5043" s="44" t="s">
        <x:v>103</x:v>
      </x:c>
      <x:c r="M5043" s="41">
        <x:v>4069</x:v>
      </x:c>
      <x:c r="O5043" s="33" t="s">
        <x:v>101</x:v>
      </x:c>
      <x:c r="AG5043" s="293">
        <x:v>2</x:v>
      </x:c>
      <x:c r="AL5043" s="294"/>
      <x:c r="AM5043" s="294"/>
      <x:c r="AN5043" s="294"/>
      <x:c r="AO5043" s="294"/>
      <x:c r="AP5043" s="294"/>
      <x:c r="AQ5043" s="294"/>
    </x:row>
    <x:row r="5044" spans="1:43" s="41" customFormat="1">
      <x:c r="A5044" s="41">
        <x:v>465500</x:v>
      </x:c>
      <x:c r="B5044" s="307">
        <x:v>1062</x:v>
      </x:c>
      <x:c r="C5044" s="41">
        <x:f>27/30</x:f>
        <x:v>0.9</x:v>
      </x:c>
      <x:c r="G5044" s="41">
        <x:v>1</x:v>
      </x:c>
      <x:c r="I5044" s="44" t="s">
        <x:v>110</x:v>
      </x:c>
      <x:c r="M5044" s="41">
        <x:v>4071</x:v>
      </x:c>
      <x:c r="O5044" s="33" t="s">
        <x:v>101</x:v>
      </x:c>
      <x:c r="AG5044" s="293">
        <x:v>2</x:v>
      </x:c>
      <x:c r="AL5044" s="294"/>
      <x:c r="AM5044" s="294"/>
      <x:c r="AN5044" s="294"/>
      <x:c r="AO5044" s="294"/>
      <x:c r="AP5044" s="294"/>
      <x:c r="AQ5044" s="294"/>
    </x:row>
    <x:row r="5045" spans="1:43" s="41" customFormat="1">
      <x:c r="A5045" s="41">
        <x:v>465501</x:v>
      </x:c>
      <x:c r="B5045" s="307">
        <x:v>1062</x:v>
      </x:c>
      <x:c r="C5045" s="41">
        <x:f>46/30</x:f>
        <x:v>1.53333333333333</x:v>
      </x:c>
      <x:c r="G5045" s="41">
        <x:v>1</x:v>
      </x:c>
      <x:c r="I5045" s="44" t="s">
        <x:v>110</x:v>
      </x:c>
      <x:c r="M5045" s="41">
        <x:v>4071</x:v>
      </x:c>
      <x:c r="O5045" s="33" t="s">
        <x:v>101</x:v>
      </x:c>
      <x:c r="AG5045" s="293">
        <x:v>2</x:v>
      </x:c>
      <x:c r="AL5045" s="294"/>
      <x:c r="AM5045" s="294"/>
      <x:c r="AN5045" s="294"/>
      <x:c r="AO5045" s="294"/>
      <x:c r="AP5045" s="294"/>
      <x:c r="AQ5045" s="294"/>
    </x:row>
    <x:row r="5046" spans="1:43" s="41" customFormat="1">
      <x:c r="A5046" s="41">
        <x:v>465600</x:v>
      </x:c>
      <x:c r="B5046" s="307">
        <x:v>1063</x:v>
      </x:c>
      <x:c r="C5046" s="41">
        <x:f>63/30</x:f>
        <x:v>2.1</x:v>
      </x:c>
      <x:c r="G5046" s="41">
        <x:v>1</x:v>
      </x:c>
      <x:c r="I5046" s="44" t="s">
        <x:v>103</x:v>
      </x:c>
      <x:c r="AG5046" s="293">
        <x:v>2</x:v>
      </x:c>
      <x:c r="AL5046" s="294"/>
      <x:c r="AM5046" s="294"/>
      <x:c r="AN5046" s="294"/>
      <x:c r="AO5046" s="294"/>
      <x:c r="AP5046" s="294"/>
      <x:c r="AQ5046" s="294"/>
    </x:row>
    <x:row r="5047" spans="1:43" s="41" customFormat="1">
      <x:c r="A5047" s="41">
        <x:v>465700</x:v>
      </x:c>
      <x:c r="B5047" s="307">
        <x:v>1064</x:v>
      </x:c>
      <x:c r="C5047" s="41">
        <x:f>26/30</x:f>
        <x:v>0.866666666666667</x:v>
      </x:c>
      <x:c r="G5047" s="41">
        <x:v>1</x:v>
      </x:c>
      <x:c r="I5047" s="44" t="s">
        <x:v>100</x:v>
      </x:c>
      <x:c r="M5047" s="41">
        <x:v>4076</x:v>
      </x:c>
      <x:c r="O5047" s="33" t="s">
        <x:v>101</x:v>
      </x:c>
      <x:c r="AG5047" s="293">
        <x:v>2</x:v>
      </x:c>
      <x:c r="AL5047" s="294"/>
      <x:c r="AM5047" s="294"/>
      <x:c r="AN5047" s="294"/>
      <x:c r="AO5047" s="294"/>
      <x:c r="AP5047" s="294"/>
      <x:c r="AQ5047" s="294"/>
    </x:row>
    <x:row r="5048" spans="1:43" s="41" customFormat="1">
      <x:c r="A5048" s="41">
        <x:v>465800</x:v>
      </x:c>
      <x:c r="B5048" s="307">
        <x:v>1065</x:v>
      </x:c>
      <x:c r="C5048" s="41">
        <x:v>2.16</x:v>
      </x:c>
      <x:c r="G5048" s="41">
        <x:v>1</x:v>
      </x:c>
      <x:c r="I5048" s="44" t="s">
        <x:v>100</x:v>
      </x:c>
      <x:c r="O5048" s="33"/>
      <x:c r="AG5048" s="293">
        <x:v>2</x:v>
      </x:c>
      <x:c r="AL5048" s="294"/>
      <x:c r="AM5048" s="294"/>
      <x:c r="AN5048" s="294"/>
      <x:c r="AO5048" s="294"/>
      <x:c r="AP5048" s="294"/>
      <x:c r="AQ5048" s="294"/>
    </x:row>
    <x:row r="5049" spans="1:43" s="41" customFormat="1">
      <x:c r="A5049" s="41">
        <x:v>465801</x:v>
      </x:c>
      <x:c r="B5049" s="307">
        <x:v>1065</x:v>
      </x:c>
      <x:c r="C5049" s="41">
        <x:v>2.76</x:v>
      </x:c>
      <x:c r="G5049" s="41">
        <x:v>1</x:v>
      </x:c>
      <x:c r="I5049" s="44" t="s">
        <x:v>100</x:v>
      </x:c>
      <x:c r="O5049" s="33"/>
      <x:c r="AG5049" s="293">
        <x:v>2</x:v>
      </x:c>
      <x:c r="AL5049" s="294"/>
      <x:c r="AM5049" s="294"/>
      <x:c r="AN5049" s="294"/>
      <x:c r="AO5049" s="294"/>
      <x:c r="AP5049" s="294"/>
      <x:c r="AQ5049" s="294"/>
    </x:row>
    <x:row r="5050" spans="1:43" s="41" customFormat="1">
      <x:c r="A5050" s="41">
        <x:v>465802</x:v>
      </x:c>
      <x:c r="B5050" s="307">
        <x:v>1065</x:v>
      </x:c>
      <x:c r="C5050" s="41">
        <x:f>C5049+0.17</x:f>
        <x:v>2.93</x:v>
      </x:c>
      <x:c r="G5050" s="41">
        <x:v>1</x:v>
      </x:c>
      <x:c r="I5050" s="44" t="s">
        <x:v>100</x:v>
      </x:c>
      <x:c r="O5050" s="33"/>
      <x:c r="AG5050" s="293">
        <x:v>2</x:v>
      </x:c>
      <x:c r="AL5050" s="294"/>
      <x:c r="AM5050" s="294"/>
      <x:c r="AN5050" s="294"/>
      <x:c r="AO5050" s="294"/>
      <x:c r="AP5050" s="294"/>
      <x:c r="AQ5050" s="294"/>
    </x:row>
    <x:row r="5051" spans="1:43" s="41" customFormat="1">
      <x:c r="A5051" s="41">
        <x:v>465803</x:v>
      </x:c>
      <x:c r="B5051" s="307">
        <x:v>1065</x:v>
      </x:c>
      <x:c r="C5051" s="41">
        <x:f t="shared" ref="C5051:C5058" si="297">C5050+0.16</x:f>
        <x:v>3.09</x:v>
      </x:c>
      <x:c r="G5051" s="41">
        <x:v>1</x:v>
      </x:c>
      <x:c r="I5051" s="44" t="s">
        <x:v>102</x:v>
      </x:c>
      <x:c r="O5051" s="33"/>
      <x:c r="AG5051" s="293">
        <x:v>2</x:v>
      </x:c>
      <x:c r="AL5051" s="294"/>
      <x:c r="AM5051" s="294"/>
      <x:c r="AN5051" s="294"/>
      <x:c r="AO5051" s="294"/>
      <x:c r="AP5051" s="294"/>
      <x:c r="AQ5051" s="294"/>
    </x:row>
    <x:row r="5052" spans="1:43" s="41" customFormat="1">
      <x:c r="A5052" s="41">
        <x:v>465804</x:v>
      </x:c>
      <x:c r="B5052" s="307">
        <x:v>1065</x:v>
      </x:c>
      <x:c r="C5052" s="41">
        <x:f t="shared" si="297"/>
        <x:v>3.25</x:v>
      </x:c>
      <x:c r="G5052" s="41">
        <x:v>1</x:v>
      </x:c>
      <x:c r="I5052" s="44" t="s">
        <x:v>103</x:v>
      </x:c>
      <x:c r="O5052" s="33"/>
      <x:c r="AG5052" s="293">
        <x:v>2</x:v>
      </x:c>
      <x:c r="AL5052" s="294"/>
      <x:c r="AM5052" s="294"/>
      <x:c r="AN5052" s="294"/>
      <x:c r="AO5052" s="294"/>
      <x:c r="AP5052" s="294"/>
      <x:c r="AQ5052" s="294"/>
    </x:row>
    <x:row r="5053" spans="1:43" s="41" customFormat="1">
      <x:c r="A5053" s="41">
        <x:v>465805</x:v>
      </x:c>
      <x:c r="B5053" s="307">
        <x:v>1065</x:v>
      </x:c>
      <x:c r="C5053" s="41">
        <x:f t="shared" si="297"/>
        <x:v>3.41</x:v>
      </x:c>
      <x:c r="G5053" s="41">
        <x:v>1</x:v>
      </x:c>
      <x:c r="I5053" s="44" t="s">
        <x:v>102</x:v>
      </x:c>
      <x:c r="O5053" s="33"/>
      <x:c r="AG5053" s="293">
        <x:v>2</x:v>
      </x:c>
      <x:c r="AL5053" s="294"/>
      <x:c r="AM5053" s="294"/>
      <x:c r="AN5053" s="294"/>
      <x:c r="AO5053" s="294"/>
      <x:c r="AP5053" s="294"/>
      <x:c r="AQ5053" s="294"/>
    </x:row>
    <x:row r="5054" spans="1:43" s="41" customFormat="1">
      <x:c r="A5054" s="41">
        <x:v>465806</x:v>
      </x:c>
      <x:c r="B5054" s="307">
        <x:v>1065</x:v>
      </x:c>
      <x:c r="C5054" s="41">
        <x:f t="shared" si="297"/>
        <x:v>3.57</x:v>
      </x:c>
      <x:c r="G5054" s="41">
        <x:v>1</x:v>
      </x:c>
      <x:c r="I5054" s="44" t="s">
        <x:v>100</x:v>
      </x:c>
      <x:c r="O5054" s="33"/>
      <x:c r="AG5054" s="293">
        <x:v>2</x:v>
      </x:c>
      <x:c r="AL5054" s="294"/>
      <x:c r="AM5054" s="294"/>
      <x:c r="AN5054" s="294"/>
      <x:c r="AO5054" s="294"/>
      <x:c r="AP5054" s="294"/>
      <x:c r="AQ5054" s="294"/>
    </x:row>
    <x:row r="5055" spans="1:43" s="41" customFormat="1">
      <x:c r="A5055" s="41">
        <x:v>465807</x:v>
      </x:c>
      <x:c r="B5055" s="307">
        <x:v>1065</x:v>
      </x:c>
      <x:c r="C5055" s="41">
        <x:f t="shared" si="297"/>
        <x:v>3.73</x:v>
      </x:c>
      <x:c r="G5055" s="41">
        <x:v>1</x:v>
      </x:c>
      <x:c r="I5055" s="44" t="s">
        <x:v>102</x:v>
      </x:c>
      <x:c r="O5055" s="33"/>
      <x:c r="AG5055" s="293">
        <x:v>2</x:v>
      </x:c>
      <x:c r="AL5055" s="294"/>
      <x:c r="AM5055" s="294"/>
      <x:c r="AN5055" s="294"/>
      <x:c r="AO5055" s="294"/>
      <x:c r="AP5055" s="294"/>
      <x:c r="AQ5055" s="294"/>
    </x:row>
    <x:row r="5056" spans="1:43" s="41" customFormat="1">
      <x:c r="A5056" s="41">
        <x:v>465808</x:v>
      </x:c>
      <x:c r="B5056" s="307">
        <x:v>1065</x:v>
      </x:c>
      <x:c r="C5056" s="41">
        <x:f t="shared" si="297"/>
        <x:v>3.89</x:v>
      </x:c>
      <x:c r="G5056" s="41">
        <x:v>1</x:v>
      </x:c>
      <x:c r="I5056" s="44" t="s">
        <x:v>103</x:v>
      </x:c>
      <x:c r="O5056" s="33"/>
      <x:c r="AG5056" s="293">
        <x:v>2</x:v>
      </x:c>
      <x:c r="AL5056" s="294"/>
      <x:c r="AM5056" s="294"/>
      <x:c r="AN5056" s="294"/>
      <x:c r="AO5056" s="294"/>
      <x:c r="AP5056" s="294"/>
      <x:c r="AQ5056" s="294"/>
    </x:row>
    <x:row r="5057" spans="1:43" s="41" customFormat="1">
      <x:c r="A5057" s="41">
        <x:v>465809</x:v>
      </x:c>
      <x:c r="B5057" s="307">
        <x:v>1065</x:v>
      </x:c>
      <x:c r="C5057" s="41">
        <x:f t="shared" si="297"/>
        <x:v>4.05</x:v>
      </x:c>
      <x:c r="G5057" s="41">
        <x:v>1</x:v>
      </x:c>
      <x:c r="I5057" s="44" t="s">
        <x:v>100</x:v>
      </x:c>
      <x:c r="O5057" s="33"/>
      <x:c r="AG5057" s="293">
        <x:v>2</x:v>
      </x:c>
      <x:c r="AL5057" s="294"/>
      <x:c r="AM5057" s="294"/>
      <x:c r="AN5057" s="294"/>
      <x:c r="AO5057" s="294"/>
      <x:c r="AP5057" s="294"/>
      <x:c r="AQ5057" s="294"/>
    </x:row>
    <x:row r="5058" spans="1:43" s="41" customFormat="1">
      <x:c r="A5058" s="41">
        <x:v>465810</x:v>
      </x:c>
      <x:c r="B5058" s="307">
        <x:v>1065</x:v>
      </x:c>
      <x:c r="C5058" s="41">
        <x:f t="shared" si="297"/>
        <x:v>4.21</x:v>
      </x:c>
      <x:c r="G5058" s="41">
        <x:v>1</x:v>
      </x:c>
      <x:c r="I5058" s="44" t="s">
        <x:v>103</x:v>
      </x:c>
      <x:c r="O5058" s="33"/>
      <x:c r="AG5058" s="293">
        <x:v>2</x:v>
      </x:c>
      <x:c r="AL5058" s="294"/>
      <x:c r="AM5058" s="294"/>
      <x:c r="AN5058" s="294"/>
      <x:c r="AO5058" s="294"/>
      <x:c r="AP5058" s="294"/>
      <x:c r="AQ5058" s="294"/>
    </x:row>
    <x:row r="5059" spans="1:43" s="41" customFormat="1">
      <x:c r="A5059" s="41">
        <x:v>465811</x:v>
      </x:c>
      <x:c r="B5059" s="307">
        <x:v>1065</x:v>
      </x:c>
      <x:c r="C5059" s="41">
        <x:v>4.3</x:v>
      </x:c>
      <x:c r="G5059" s="41">
        <x:v>1</x:v>
      </x:c>
      <x:c r="I5059" s="44" t="s">
        <x:v>103</x:v>
      </x:c>
      <x:c r="O5059" s="33"/>
      <x:c r="AG5059" s="293">
        <x:v>2</x:v>
      </x:c>
      <x:c r="AL5059" s="294"/>
      <x:c r="AM5059" s="294"/>
      <x:c r="AN5059" s="294"/>
      <x:c r="AO5059" s="294"/>
      <x:c r="AP5059" s="294"/>
      <x:c r="AQ5059" s="294"/>
    </x:row>
    <x:row r="5060" spans="1:43" s="41" customFormat="1">
      <x:c r="A5060" s="41">
        <x:v>465812</x:v>
      </x:c>
      <x:c r="B5060" s="307">
        <x:v>1065</x:v>
      </x:c>
      <x:c r="C5060" s="41">
        <x:f>267/30</x:f>
        <x:v>8.9</x:v>
      </x:c>
      <x:c r="G5060" s="41">
        <x:v>5</x:v>
      </x:c>
      <x:c r="I5060" s="44" t="s">
        <x:v>102</x:v>
      </x:c>
      <x:c r="O5060" s="33"/>
      <x:c r="AG5060" s="293">
        <x:v>2</x:v>
      </x:c>
      <x:c r="AL5060" s="294"/>
      <x:c r="AM5060" s="294"/>
      <x:c r="AN5060" s="294"/>
      <x:c r="AO5060" s="294"/>
      <x:c r="AP5060" s="294"/>
      <x:c r="AQ5060" s="294"/>
    </x:row>
    <x:row r="5061" spans="1:43" s="41" customFormat="1">
      <x:c r="A5061" s="41">
        <x:v>465900</x:v>
      </x:c>
      <x:c r="B5061" s="307">
        <x:v>1066</x:v>
      </x:c>
      <x:c r="C5061" s="41">
        <x:v>4.4</x:v>
      </x:c>
      <x:c r="G5061" s="41">
        <x:v>1</x:v>
      </x:c>
      <x:c r="I5061" s="44" t="s">
        <x:v>102</x:v>
      </x:c>
      <x:c r="M5061" s="41">
        <x:v>4686</x:v>
      </x:c>
      <x:c r="O5061" s="33"/>
      <x:c r="AG5061" s="293">
        <x:v>2</x:v>
      </x:c>
      <x:c r="AL5061" s="294"/>
      <x:c r="AM5061" s="294"/>
      <x:c r="AN5061" s="294"/>
      <x:c r="AO5061" s="294"/>
      <x:c r="AP5061" s="294"/>
      <x:c r="AQ5061" s="294"/>
    </x:row>
    <x:row r="5062" spans="1:43" s="41" customFormat="1">
      <x:c r="A5062" s="41">
        <x:v>465901</x:v>
      </x:c>
      <x:c r="B5062" s="307">
        <x:v>1066</x:v>
      </x:c>
      <x:c r="C5062" s="41">
        <x:v>4.9</x:v>
      </x:c>
      <x:c r="G5062" s="41">
        <x:v>1</x:v>
      </x:c>
      <x:c r="I5062" s="44" t="s">
        <x:v>103</x:v>
      </x:c>
      <x:c r="M5062" s="41">
        <x:v>4686</x:v>
      </x:c>
      <x:c r="O5062" s="33"/>
      <x:c r="AG5062" s="293">
        <x:v>2</x:v>
      </x:c>
      <x:c r="AL5062" s="294"/>
      <x:c r="AM5062" s="294"/>
      <x:c r="AN5062" s="294"/>
      <x:c r="AO5062" s="294"/>
      <x:c r="AP5062" s="294"/>
      <x:c r="AQ5062" s="294"/>
    </x:row>
    <x:row r="5063" spans="1:43" s="41" customFormat="1">
      <x:c r="A5063" s="41">
        <x:v>465902</x:v>
      </x:c>
      <x:c r="B5063" s="307">
        <x:v>1066</x:v>
      </x:c>
      <x:c r="C5063" s="41">
        <x:v>5.6</x:v>
      </x:c>
      <x:c r="G5063" s="41">
        <x:v>1</x:v>
      </x:c>
      <x:c r="I5063" s="44" t="s">
        <x:v>100</x:v>
      </x:c>
      <x:c r="M5063" s="41">
        <x:v>4686</x:v>
      </x:c>
      <x:c r="O5063" s="33"/>
      <x:c r="AG5063" s="293">
        <x:v>2</x:v>
      </x:c>
      <x:c r="AL5063" s="294"/>
      <x:c r="AM5063" s="294"/>
      <x:c r="AN5063" s="294"/>
      <x:c r="AO5063" s="294"/>
      <x:c r="AP5063" s="294"/>
      <x:c r="AQ5063" s="294"/>
    </x:row>
    <x:row r="5064" spans="1:43" s="41" customFormat="1">
      <x:c r="A5064" s="41">
        <x:v>465903</x:v>
      </x:c>
      <x:c r="B5064" s="307">
        <x:v>1066</x:v>
      </x:c>
      <x:c r="C5064" s="41">
        <x:v>6</x:v>
      </x:c>
      <x:c r="G5064" s="41">
        <x:v>1</x:v>
      </x:c>
      <x:c r="I5064" s="44" t="s">
        <x:v>102</x:v>
      </x:c>
      <x:c r="M5064" s="41">
        <x:v>4686</x:v>
      </x:c>
      <x:c r="O5064" s="33"/>
      <x:c r="AG5064" s="293">
        <x:v>2</x:v>
      </x:c>
      <x:c r="AL5064" s="294"/>
      <x:c r="AM5064" s="294"/>
      <x:c r="AN5064" s="294"/>
      <x:c r="AO5064" s="294"/>
      <x:c r="AP5064" s="294"/>
      <x:c r="AQ5064" s="294"/>
    </x:row>
    <x:row r="5065" spans="1:43" s="41" customFormat="1">
      <x:c r="A5065" s="41">
        <x:v>465904</x:v>
      </x:c>
      <x:c r="B5065" s="307">
        <x:v>1066</x:v>
      </x:c>
      <x:c r="C5065" s="41">
        <x:v>6.3</x:v>
      </x:c>
      <x:c r="G5065" s="41">
        <x:v>1</x:v>
      </x:c>
      <x:c r="I5065" s="44" t="s">
        <x:v>103</x:v>
      </x:c>
      <x:c r="M5065" s="41">
        <x:v>4686</x:v>
      </x:c>
      <x:c r="O5065" s="33"/>
      <x:c r="AG5065" s="293">
        <x:v>2</x:v>
      </x:c>
      <x:c r="AL5065" s="294"/>
      <x:c r="AM5065" s="294"/>
      <x:c r="AN5065" s="294"/>
      <x:c r="AO5065" s="294"/>
      <x:c r="AP5065" s="294"/>
      <x:c r="AQ5065" s="294"/>
    </x:row>
    <x:row r="5066" spans="1:43" s="41" customFormat="1">
      <x:c r="A5066" s="41">
        <x:v>465905</x:v>
      </x:c>
      <x:c r="B5066" s="307">
        <x:v>1066</x:v>
      </x:c>
      <x:c r="C5066" s="41">
        <x:v>6.5</x:v>
      </x:c>
      <x:c r="G5066" s="41">
        <x:v>1</x:v>
      </x:c>
      <x:c r="I5066" s="44" t="s">
        <x:v>102</x:v>
      </x:c>
      <x:c r="M5066" s="41">
        <x:v>4686</x:v>
      </x:c>
      <x:c r="O5066" s="33"/>
      <x:c r="AG5066" s="293">
        <x:v>2</x:v>
      </x:c>
      <x:c r="AL5066" s="294"/>
      <x:c r="AM5066" s="294"/>
      <x:c r="AN5066" s="294"/>
      <x:c r="AO5066" s="294"/>
      <x:c r="AP5066" s="294"/>
      <x:c r="AQ5066" s="294"/>
    </x:row>
    <x:row r="5067" spans="1:43" s="41" customFormat="1">
      <x:c r="A5067" s="41">
        <x:v>465906</x:v>
      </x:c>
      <x:c r="B5067" s="307">
        <x:v>1066</x:v>
      </x:c>
      <x:c r="C5067" s="41">
        <x:v>6.7</x:v>
      </x:c>
      <x:c r="G5067" s="41">
        <x:v>1</x:v>
      </x:c>
      <x:c r="I5067" s="44" t="s">
        <x:v>100</x:v>
      </x:c>
      <x:c r="M5067" s="41">
        <x:v>4686</x:v>
      </x:c>
      <x:c r="O5067" s="33"/>
      <x:c r="AG5067" s="293">
        <x:v>2</x:v>
      </x:c>
      <x:c r="AL5067" s="294"/>
      <x:c r="AM5067" s="294"/>
      <x:c r="AN5067" s="294"/>
      <x:c r="AO5067" s="294"/>
      <x:c r="AP5067" s="294"/>
      <x:c r="AQ5067" s="294"/>
    </x:row>
    <x:row r="5068" spans="1:43" s="41" customFormat="1">
      <x:c r="A5068" s="41">
        <x:v>465907</x:v>
      </x:c>
      <x:c r="B5068" s="307">
        <x:v>1066</x:v>
      </x:c>
      <x:c r="C5068" s="41">
        <x:v>6.75</x:v>
      </x:c>
      <x:c r="G5068" s="41">
        <x:v>1</x:v>
      </x:c>
      <x:c r="I5068" s="44" t="s">
        <x:v>102</x:v>
      </x:c>
      <x:c r="M5068" s="41">
        <x:v>4686</x:v>
      </x:c>
      <x:c r="O5068" s="33"/>
      <x:c r="AG5068" s="293">
        <x:v>2</x:v>
      </x:c>
      <x:c r="AL5068" s="294"/>
      <x:c r="AM5068" s="294"/>
      <x:c r="AN5068" s="294"/>
      <x:c r="AO5068" s="294"/>
      <x:c r="AP5068" s="294"/>
      <x:c r="AQ5068" s="294"/>
    </x:row>
    <x:row r="5069" spans="1:43" s="41" customFormat="1">
      <x:c r="A5069" s="41">
        <x:v>465908</x:v>
      </x:c>
      <x:c r="B5069" s="307">
        <x:v>1066</x:v>
      </x:c>
      <x:c r="C5069" s="41">
        <x:v>6.94</x:v>
      </x:c>
      <x:c r="G5069" s="41">
        <x:v>1</x:v>
      </x:c>
      <x:c r="I5069" s="44" t="s">
        <x:v>103</x:v>
      </x:c>
      <x:c r="M5069" s="41">
        <x:v>4686</x:v>
      </x:c>
      <x:c r="O5069" s="33"/>
      <x:c r="AG5069" s="293">
        <x:v>2</x:v>
      </x:c>
      <x:c r="AL5069" s="294"/>
      <x:c r="AM5069" s="294"/>
      <x:c r="AN5069" s="294"/>
      <x:c r="AO5069" s="294"/>
      <x:c r="AP5069" s="294"/>
      <x:c r="AQ5069" s="294"/>
    </x:row>
    <x:row r="5070" spans="1:43" s="41" customFormat="1">
      <x:c r="A5070" s="41">
        <x:v>465909</x:v>
      </x:c>
      <x:c r="B5070" s="307">
        <x:v>1066</x:v>
      </x:c>
      <x:c r="C5070" s="41">
        <x:v>7.03</x:v>
      </x:c>
      <x:c r="G5070" s="41">
        <x:v>1</x:v>
      </x:c>
      <x:c r="I5070" s="44" t="s">
        <x:v>100</x:v>
      </x:c>
      <x:c r="M5070" s="41">
        <x:v>4686</x:v>
      </x:c>
      <x:c r="O5070" s="33"/>
      <x:c r="AG5070" s="293">
        <x:v>2</x:v>
      </x:c>
      <x:c r="AL5070" s="294"/>
      <x:c r="AM5070" s="294"/>
      <x:c r="AN5070" s="294"/>
      <x:c r="AO5070" s="294"/>
      <x:c r="AP5070" s="294"/>
      <x:c r="AQ5070" s="294"/>
    </x:row>
    <x:row r="5071" spans="1:43" s="41" customFormat="1">
      <x:c r="A5071" s="41">
        <x:v>465910</x:v>
      </x:c>
      <x:c r="B5071" s="307">
        <x:v>1066</x:v>
      </x:c>
      <x:c r="C5071" s="41">
        <x:v>7.2</x:v>
      </x:c>
      <x:c r="G5071" s="41">
        <x:v>1</x:v>
      </x:c>
      <x:c r="I5071" s="44" t="s">
        <x:v>102</x:v>
      </x:c>
      <x:c r="M5071" s="41">
        <x:v>4686</x:v>
      </x:c>
      <x:c r="O5071" s="33"/>
      <x:c r="AG5071" s="293">
        <x:v>2</x:v>
      </x:c>
      <x:c r="AL5071" s="294"/>
      <x:c r="AM5071" s="294"/>
      <x:c r="AN5071" s="294"/>
      <x:c r="AO5071" s="294"/>
      <x:c r="AP5071" s="294"/>
      <x:c r="AQ5071" s="294"/>
    </x:row>
    <x:row r="5072" spans="1:43" s="41" customFormat="1">
      <x:c r="A5072" s="41">
        <x:v>465911</x:v>
      </x:c>
      <x:c r="B5072" s="307">
        <x:v>1066</x:v>
      </x:c>
      <x:c r="C5072" s="41">
        <x:v>7.3</x:v>
      </x:c>
      <x:c r="G5072" s="41">
        <x:v>1</x:v>
      </x:c>
      <x:c r="I5072" s="44" t="s">
        <x:v>103</x:v>
      </x:c>
      <x:c r="M5072" s="41">
        <x:v>4686</x:v>
      </x:c>
      <x:c r="O5072" s="33"/>
      <x:c r="AG5072" s="293">
        <x:v>2</x:v>
      </x:c>
      <x:c r="AL5072" s="294"/>
      <x:c r="AM5072" s="294"/>
      <x:c r="AN5072" s="294"/>
      <x:c r="AO5072" s="294"/>
      <x:c r="AP5072" s="294"/>
      <x:c r="AQ5072" s="294"/>
    </x:row>
    <x:row r="5073" spans="1:43" s="41" customFormat="1">
      <x:c r="A5073" s="41">
        <x:v>465912</x:v>
      </x:c>
      <x:c r="B5073" s="307">
        <x:v>1066</x:v>
      </x:c>
      <x:c r="C5073" s="41">
        <x:v>7.5</x:v>
      </x:c>
      <x:c r="G5073" s="41">
        <x:v>1</x:v>
      </x:c>
      <x:c r="I5073" s="44" t="s">
        <x:v>100</x:v>
      </x:c>
      <x:c r="M5073" s="41">
        <x:v>4686</x:v>
      </x:c>
      <x:c r="O5073" s="33"/>
      <x:c r="AG5073" s="293">
        <x:v>2</x:v>
      </x:c>
      <x:c r="AL5073" s="294"/>
      <x:c r="AM5073" s="294"/>
      <x:c r="AN5073" s="294"/>
      <x:c r="AO5073" s="294"/>
      <x:c r="AP5073" s="294"/>
      <x:c r="AQ5073" s="294"/>
    </x:row>
    <x:row r="5074" spans="1:43" s="41" customFormat="1">
      <x:c r="A5074" s="41">
        <x:v>465913</x:v>
      </x:c>
      <x:c r="B5074" s="307">
        <x:v>1066</x:v>
      </x:c>
      <x:c r="C5074" s="41">
        <x:v>7.57</x:v>
      </x:c>
      <x:c r="G5074" s="41">
        <x:v>1</x:v>
      </x:c>
      <x:c r="I5074" s="44" t="s">
        <x:v>103</x:v>
      </x:c>
      <x:c r="M5074" s="41">
        <x:v>4686</x:v>
      </x:c>
      <x:c r="O5074" s="33"/>
      <x:c r="AG5074" s="293">
        <x:v>2</x:v>
      </x:c>
      <x:c r="AL5074" s="294"/>
      <x:c r="AM5074" s="294"/>
      <x:c r="AN5074" s="294"/>
      <x:c r="AO5074" s="294"/>
      <x:c r="AP5074" s="294"/>
      <x:c r="AQ5074" s="294"/>
    </x:row>
    <x:row r="5075" spans="1:43" s="41" customFormat="1">
      <x:c r="A5075" s="41">
        <x:v>465914</x:v>
      </x:c>
      <x:c r="B5075" s="307">
        <x:v>1066</x:v>
      </x:c>
      <x:c r="C5075" s="41">
        <x:v>7.73</x:v>
      </x:c>
      <x:c r="G5075" s="41">
        <x:v>1</x:v>
      </x:c>
      <x:c r="I5075" s="44" t="s">
        <x:v>100</x:v>
      </x:c>
      <x:c r="M5075" s="41">
        <x:v>4686</x:v>
      </x:c>
      <x:c r="O5075" s="33"/>
      <x:c r="AG5075" s="293">
        <x:v>2</x:v>
      </x:c>
      <x:c r="AL5075" s="294"/>
      <x:c r="AM5075" s="294"/>
      <x:c r="AN5075" s="294"/>
      <x:c r="AO5075" s="294"/>
      <x:c r="AP5075" s="294"/>
      <x:c r="AQ5075" s="294"/>
    </x:row>
    <x:row r="5076" spans="1:43" s="41" customFormat="1">
      <x:c r="A5076" s="41">
        <x:v>465915</x:v>
      </x:c>
      <x:c r="B5076" s="307">
        <x:v>1066</x:v>
      </x:c>
      <x:c r="C5076" s="41">
        <x:v>7.8</x:v>
      </x:c>
      <x:c r="G5076" s="41">
        <x:v>1</x:v>
      </x:c>
      <x:c r="I5076" s="44" t="s">
        <x:v>102</x:v>
      </x:c>
      <x:c r="M5076" s="41">
        <x:v>4686</x:v>
      </x:c>
      <x:c r="O5076" s="33"/>
      <x:c r="AG5076" s="293">
        <x:v>2</x:v>
      </x:c>
      <x:c r="AL5076" s="294"/>
      <x:c r="AM5076" s="294"/>
      <x:c r="AN5076" s="294"/>
      <x:c r="AO5076" s="294"/>
      <x:c r="AP5076" s="294"/>
      <x:c r="AQ5076" s="294"/>
    </x:row>
    <x:row r="5077" spans="1:43" s="41" customFormat="1">
      <x:c r="A5077" s="41">
        <x:v>465916</x:v>
      </x:c>
      <x:c r="B5077" s="307">
        <x:v>1066</x:v>
      </x:c>
      <x:c r="C5077" s="41">
        <x:v>10.1</x:v>
      </x:c>
      <x:c r="G5077" s="41">
        <x:v>1</x:v>
      </x:c>
      <x:c r="I5077" s="44" t="s">
        <x:v>103</x:v>
      </x:c>
      <x:c r="M5077" s="41">
        <x:v>4686</x:v>
      </x:c>
      <x:c r="O5077" s="33"/>
      <x:c r="AG5077" s="293">
        <x:v>2</x:v>
      </x:c>
      <x:c r="AL5077" s="294"/>
      <x:c r="AM5077" s="294"/>
      <x:c r="AN5077" s="294"/>
      <x:c r="AO5077" s="294"/>
      <x:c r="AP5077" s="294"/>
      <x:c r="AQ5077" s="294"/>
    </x:row>
    <x:row r="5078" spans="1:43" s="41" customFormat="1">
      <x:c r="A5078" s="41">
        <x:v>465917</x:v>
      </x:c>
      <x:c r="B5078" s="307">
        <x:v>1066</x:v>
      </x:c>
      <x:c r="C5078" s="41">
        <x:v>10.5</x:v>
      </x:c>
      <x:c r="G5078" s="41">
        <x:v>1</x:v>
      </x:c>
      <x:c r="I5078" s="44" t="s">
        <x:v>100</x:v>
      </x:c>
      <x:c r="M5078" s="41">
        <x:v>4686</x:v>
      </x:c>
      <x:c r="O5078" s="33"/>
      <x:c r="AG5078" s="293">
        <x:v>2</x:v>
      </x:c>
      <x:c r="AL5078" s="294"/>
      <x:c r="AM5078" s="294"/>
      <x:c r="AN5078" s="294"/>
      <x:c r="AO5078" s="294"/>
      <x:c r="AP5078" s="294"/>
      <x:c r="AQ5078" s="294"/>
    </x:row>
    <x:row r="5079" spans="1:43" s="41" customFormat="1">
      <x:c r="A5079" s="41">
        <x:v>466000</x:v>
      </x:c>
      <x:c r="B5079" s="307">
        <x:v>1067</x:v>
      </x:c>
      <x:c r="C5079" s="41">
        <x:f>309/30</x:f>
        <x:v>10.3</x:v>
      </x:c>
      <x:c r="G5079" s="41">
        <x:v>1</x:v>
      </x:c>
      <x:c r="I5079" s="44" t="s">
        <x:v>110</x:v>
      </x:c>
      <x:c r="O5079" s="33"/>
      <x:c r="AG5079" s="293">
        <x:v>2</x:v>
      </x:c>
      <x:c r="AL5079" s="294"/>
      <x:c r="AM5079" s="294"/>
      <x:c r="AN5079" s="294"/>
      <x:c r="AO5079" s="294"/>
      <x:c r="AP5079" s="294"/>
      <x:c r="AQ5079" s="294"/>
    </x:row>
    <x:row r="5080" spans="1:43" s="33" customFormat="1">
      <x:c r="A5080" s="33">
        <x:v>466100</x:v>
      </x:c>
      <x:c r="B5080" s="310">
        <x:v>1068</x:v>
      </x:c>
      <x:c r="C5080" s="33">
        <x:f>11/30</x:f>
        <x:v>0.366666666666667</x:v>
      </x:c>
      <x:c r="G5080" s="33">
        <x:v>1</x:v>
      </x:c>
      <x:c r="I5080" s="44" t="s">
        <x:v>103</x:v>
      </x:c>
      <x:c r="M5080" s="33">
        <x:v>4090</x:v>
      </x:c>
      <x:c r="O5080" s="33" t="s">
        <x:v>101</x:v>
      </x:c>
      <x:c r="AG5080" s="259"/>
      <x:c r="AL5080" s="260"/>
      <x:c r="AM5080" s="260"/>
      <x:c r="AN5080" s="260"/>
      <x:c r="AO5080" s="260"/>
      <x:c r="AP5080" s="260"/>
      <x:c r="AQ5080" s="260"/>
    </x:row>
    <x:row r="5081" spans="1:43" s="33" customFormat="1">
      <x:c r="A5081" s="33">
        <x:v>466101</x:v>
      </x:c>
      <x:c r="B5081" s="310">
        <x:v>1068</x:v>
      </x:c>
      <x:c r="C5081" s="33">
        <x:f>20/30</x:f>
        <x:v>0.666666666666667</x:v>
      </x:c>
      <x:c r="G5081" s="33">
        <x:v>1</x:v>
      </x:c>
      <x:c r="I5081" s="44" t="s">
        <x:v>100</x:v>
      </x:c>
      <x:c r="M5081" s="33">
        <x:v>4090</x:v>
      </x:c>
      <x:c r="O5081" s="33" t="s">
        <x:v>101</x:v>
      </x:c>
      <x:c r="AG5081" s="259"/>
      <x:c r="AL5081" s="260"/>
      <x:c r="AM5081" s="260"/>
      <x:c r="AN5081" s="260"/>
      <x:c r="AO5081" s="260"/>
      <x:c r="AP5081" s="260"/>
      <x:c r="AQ5081" s="260"/>
    </x:row>
    <x:row r="5082" spans="1:43" s="33" customFormat="1">
      <x:c r="A5082" s="33">
        <x:v>466102</x:v>
      </x:c>
      <x:c r="B5082" s="310">
        <x:v>1068</x:v>
      </x:c>
      <x:c r="C5082" s="33">
        <x:f>41/30</x:f>
        <x:v>1.36666666666667</x:v>
      </x:c>
      <x:c r="G5082" s="33">
        <x:v>1</x:v>
      </x:c>
      <x:c r="I5082" s="44" t="s">
        <x:v>103</x:v>
      </x:c>
      <x:c r="M5082" s="33">
        <x:v>4090</x:v>
      </x:c>
      <x:c r="O5082" s="33" t="s">
        <x:v>101</x:v>
      </x:c>
      <x:c r="AG5082" s="259">
        <x:v>1</x:v>
      </x:c>
      <x:c r="AL5082" s="260"/>
      <x:c r="AM5082" s="260"/>
      <x:c r="AN5082" s="260"/>
      <x:c r="AO5082" s="260"/>
      <x:c r="AP5082" s="260"/>
      <x:c r="AQ5082" s="260"/>
    </x:row>
    <x:row r="5083" spans="1:43" s="33" customFormat="1">
      <x:c r="A5083" s="33">
        <x:v>466200</x:v>
      </x:c>
      <x:c r="B5083" s="310">
        <x:v>1069</x:v>
      </x:c>
      <x:c r="C5083" s="33">
        <x:f>22/30</x:f>
        <x:v>0.733333333333333</x:v>
      </x:c>
      <x:c r="G5083" s="33">
        <x:v>1</x:v>
      </x:c>
      <x:c r="I5083" s="44" t="s">
        <x:v>100</x:v>
      </x:c>
      <x:c r="AG5083" s="259">
        <x:v>1</x:v>
      </x:c>
      <x:c r="AL5083" s="260"/>
      <x:c r="AM5083" s="260"/>
      <x:c r="AN5083" s="260"/>
      <x:c r="AO5083" s="260"/>
      <x:c r="AP5083" s="260"/>
      <x:c r="AQ5083" s="260"/>
    </x:row>
    <x:row r="5084" spans="1:43" s="33" customFormat="1">
      <x:c r="A5084" s="33">
        <x:v>466300</x:v>
      </x:c>
      <x:c r="B5084" s="310">
        <x:v>1070</x:v>
      </x:c>
      <x:c r="C5084" s="33">
        <x:f>54/30</x:f>
        <x:v>1.8</x:v>
      </x:c>
      <x:c r="G5084" s="33">
        <x:v>1</x:v>
      </x:c>
      <x:c r="I5084" s="44" t="s">
        <x:v>102</x:v>
      </x:c>
      <x:c r="AG5084" s="259">
        <x:v>1</x:v>
      </x:c>
      <x:c r="AL5084" s="260"/>
      <x:c r="AM5084" s="260"/>
      <x:c r="AN5084" s="260"/>
      <x:c r="AO5084" s="260"/>
      <x:c r="AP5084" s="260"/>
      <x:c r="AQ5084" s="260"/>
    </x:row>
    <x:row r="5085" spans="1:43" s="33" customFormat="1">
      <x:c r="A5085" s="33">
        <x:v>466301</x:v>
      </x:c>
      <x:c r="B5085" s="310">
        <x:v>1070</x:v>
      </x:c>
      <x:c r="C5085" s="33">
        <x:f>58/30</x:f>
        <x:v>1.93333333333333</x:v>
      </x:c>
      <x:c r="G5085" s="33">
        <x:v>1</x:v>
      </x:c>
      <x:c r="I5085" s="44" t="s">
        <x:v>103</x:v>
      </x:c>
      <x:c r="AG5085" s="259">
        <x:v>1</x:v>
      </x:c>
      <x:c r="AL5085" s="260"/>
      <x:c r="AM5085" s="260"/>
      <x:c r="AN5085" s="260"/>
      <x:c r="AO5085" s="260"/>
      <x:c r="AP5085" s="260"/>
      <x:c r="AQ5085" s="260"/>
    </x:row>
    <x:row r="5086" spans="1:43" s="33" customFormat="1">
      <x:c r="A5086" s="33">
        <x:v>466302</x:v>
      </x:c>
      <x:c r="B5086" s="310">
        <x:v>1070</x:v>
      </x:c>
      <x:c r="C5086" s="33">
        <x:f>62/30</x:f>
        <x:v>2.06666666666667</x:v>
      </x:c>
      <x:c r="G5086" s="33">
        <x:v>1</x:v>
      </x:c>
      <x:c r="I5086" s="44" t="s">
        <x:v>100</x:v>
      </x:c>
      <x:c r="AG5086" s="259">
        <x:v>1</x:v>
      </x:c>
      <x:c r="AL5086" s="260"/>
      <x:c r="AM5086" s="260"/>
      <x:c r="AN5086" s="260"/>
      <x:c r="AO5086" s="260"/>
      <x:c r="AP5086" s="260"/>
      <x:c r="AQ5086" s="260"/>
    </x:row>
    <x:row r="5087" spans="1:43" s="33" customFormat="1">
      <x:c r="A5087" s="33">
        <x:v>466303</x:v>
      </x:c>
      <x:c r="B5087" s="310">
        <x:v>1070</x:v>
      </x:c>
      <x:c r="C5087" s="33">
        <x:f>66/30</x:f>
        <x:v>2.2</x:v>
      </x:c>
      <x:c r="G5087" s="33">
        <x:v>1</x:v>
      </x:c>
      <x:c r="I5087" s="44" t="s">
        <x:v>100</x:v>
      </x:c>
      <x:c r="AG5087" s="259">
        <x:v>1</x:v>
      </x:c>
      <x:c r="AL5087" s="260"/>
      <x:c r="AM5087" s="260"/>
      <x:c r="AN5087" s="260"/>
      <x:c r="AO5087" s="260"/>
      <x:c r="AP5087" s="260"/>
      <x:c r="AQ5087" s="260"/>
    </x:row>
    <x:row r="5088" spans="1:43" s="33" customFormat="1">
      <x:c r="A5088" s="33">
        <x:v>466304</x:v>
      </x:c>
      <x:c r="B5088" s="310">
        <x:v>1070</x:v>
      </x:c>
      <x:c r="C5088" s="33">
        <x:f>82/30</x:f>
        <x:v>2.73333333333333</x:v>
      </x:c>
      <x:c r="G5088" s="33">
        <x:v>1</x:v>
      </x:c>
      <x:c r="I5088" s="44" t="s">
        <x:v>102</x:v>
      </x:c>
      <x:c r="AG5088" s="259">
        <x:v>2</x:v>
      </x:c>
      <x:c r="AL5088" s="260"/>
      <x:c r="AM5088" s="260"/>
      <x:c r="AN5088" s="260"/>
      <x:c r="AO5088" s="260"/>
      <x:c r="AP5088" s="260"/>
      <x:c r="AQ5088" s="260"/>
    </x:row>
    <x:row r="5089" spans="1:43" s="33" customFormat="1">
      <x:c r="A5089" s="33">
        <x:v>466400</x:v>
      </x:c>
      <x:c r="B5089" s="310">
        <x:v>1071</x:v>
      </x:c>
      <x:c r="C5089" s="33">
        <x:f>42/30</x:f>
        <x:v>1.4</x:v>
      </x:c>
      <x:c r="G5089" s="33">
        <x:v>2</x:v>
      </x:c>
      <x:c r="I5089" s="33" t="s">
        <x:v>110</x:v>
      </x:c>
      <x:c r="AG5089" s="259">
        <x:v>1</x:v>
      </x:c>
      <x:c r="AL5089" s="260"/>
      <x:c r="AM5089" s="260"/>
      <x:c r="AN5089" s="260"/>
      <x:c r="AO5089" s="260"/>
      <x:c r="AP5089" s="260"/>
      <x:c r="AQ5089" s="260"/>
    </x:row>
    <x:row r="5090" spans="1:43" s="33" customFormat="1">
      <x:c r="A5090" s="33">
        <x:v>466401</x:v>
      </x:c>
      <x:c r="B5090" s="310">
        <x:v>1071</x:v>
      </x:c>
      <x:c r="C5090" s="33">
        <x:f>87/30</x:f>
        <x:v>2.9</x:v>
      </x:c>
      <x:c r="G5090" s="33">
        <x:v>3</x:v>
      </x:c>
      <x:c r="I5090" s="44" t="s">
        <x:v>100</x:v>
      </x:c>
      <x:c r="AG5090" s="259">
        <x:v>2</x:v>
      </x:c>
      <x:c r="AL5090" s="260"/>
      <x:c r="AM5090" s="260"/>
      <x:c r="AN5090" s="260"/>
      <x:c r="AO5090" s="260"/>
      <x:c r="AP5090" s="260"/>
      <x:c r="AQ5090" s="260"/>
    </x:row>
    <x:row r="5091" spans="1:43" s="33" customFormat="1">
      <x:c r="A5091" s="33">
        <x:v>466402</x:v>
      </x:c>
      <x:c r="B5091" s="310">
        <x:v>1071</x:v>
      </x:c>
      <x:c r="C5091" s="33">
        <x:f>91/30</x:f>
        <x:v>3.03333333333333</x:v>
      </x:c>
      <x:c r="G5091" s="33">
        <x:v>4</x:v>
      </x:c>
      <x:c r="I5091" s="44" t="s">
        <x:v>102</x:v>
      </x:c>
      <x:c r="AG5091" s="259">
        <x:v>2</x:v>
      </x:c>
      <x:c r="AL5091" s="260"/>
      <x:c r="AM5091" s="260"/>
      <x:c r="AN5091" s="260"/>
      <x:c r="AO5091" s="260"/>
      <x:c r="AP5091" s="260"/>
      <x:c r="AQ5091" s="260"/>
    </x:row>
    <x:row r="5092" spans="1:43" s="33" customFormat="1">
      <x:c r="A5092" s="33">
        <x:v>466403</x:v>
      </x:c>
      <x:c r="B5092" s="310">
        <x:v>1071</x:v>
      </x:c>
      <x:c r="C5092" s="33">
        <x:f>95/30</x:f>
        <x:v>3.16666666666667</x:v>
      </x:c>
      <x:c r="G5092" s="33">
        <x:v>5</x:v>
      </x:c>
      <x:c r="I5092" s="44" t="s">
        <x:v>103</x:v>
      </x:c>
      <x:c r="AG5092" s="259">
        <x:v>2</x:v>
      </x:c>
      <x:c r="AL5092" s="260"/>
      <x:c r="AM5092" s="260"/>
      <x:c r="AN5092" s="260"/>
      <x:c r="AO5092" s="260"/>
      <x:c r="AP5092" s="260"/>
      <x:c r="AQ5092" s="260"/>
    </x:row>
    <x:row r="5093" spans="1:43" s="33" customFormat="1">
      <x:c r="A5093" s="33">
        <x:v>466500</x:v>
      </x:c>
      <x:c r="B5093" s="310">
        <x:v>1072</x:v>
      </x:c>
      <x:c r="C5093" s="33">
        <x:f>52/30</x:f>
        <x:v>1.73333333333333</x:v>
      </x:c>
      <x:c r="G5093" s="33">
        <x:v>1</x:v>
      </x:c>
      <x:c r="I5093" s="44" t="s">
        <x:v>103</x:v>
      </x:c>
      <x:c r="AG5093" s="259">
        <x:v>2</x:v>
      </x:c>
      <x:c r="AL5093" s="260"/>
      <x:c r="AM5093" s="260"/>
      <x:c r="AN5093" s="260"/>
      <x:c r="AO5093" s="260"/>
      <x:c r="AP5093" s="260"/>
      <x:c r="AQ5093" s="260"/>
    </x:row>
    <x:row r="5094" spans="1:43" s="33" customFormat="1">
      <x:c r="A5094" s="33">
        <x:v>466600</x:v>
      </x:c>
      <x:c r="B5094" s="310">
        <x:v>1073</x:v>
      </x:c>
      <x:c r="C5094" s="33">
        <x:f>249/30</x:f>
        <x:v>8.3</x:v>
      </x:c>
      <x:c r="G5094" s="33">
        <x:v>1</x:v>
      </x:c>
      <x:c r="I5094" s="44" t="s">
        <x:v>100</x:v>
      </x:c>
      <x:c r="AG5094" s="259">
        <x:v>2</x:v>
      </x:c>
      <x:c r="AL5094" s="260"/>
      <x:c r="AM5094" s="260"/>
      <x:c r="AN5094" s="260"/>
      <x:c r="AO5094" s="260"/>
      <x:c r="AP5094" s="260"/>
      <x:c r="AQ5094" s="260"/>
    </x:row>
    <x:row r="5095" spans="1:43" s="33" customFormat="1">
      <x:c r="A5095" s="33">
        <x:v>466700</x:v>
      </x:c>
      <x:c r="B5095" s="310">
        <x:v>1074</x:v>
      </x:c>
      <x:c r="C5095" s="33">
        <x:f>327/30</x:f>
        <x:v>10.9</x:v>
      </x:c>
      <x:c r="G5095" s="33">
        <x:v>1</x:v>
      </x:c>
      <x:c r="I5095" s="44" t="s">
        <x:v>103</x:v>
      </x:c>
      <x:c r="AG5095" s="259">
        <x:v>2</x:v>
      </x:c>
      <x:c r="AL5095" s="260"/>
      <x:c r="AM5095" s="260"/>
      <x:c r="AN5095" s="260"/>
      <x:c r="AO5095" s="260"/>
      <x:c r="AP5095" s="260"/>
      <x:c r="AQ5095" s="260"/>
    </x:row>
    <x:row r="5096" spans="1:43" s="33" customFormat="1">
      <x:c r="A5096" s="33">
        <x:v>466800</x:v>
      </x:c>
      <x:c r="B5096" s="310">
        <x:v>1075</x:v>
      </x:c>
      <x:c r="C5096" s="33">
        <x:f>277/30</x:f>
        <x:v>9.23333333333333</x:v>
      </x:c>
      <x:c r="G5096" s="33">
        <x:v>1</x:v>
      </x:c>
      <x:c r="I5096" s="44" t="s">
        <x:v>100</x:v>
      </x:c>
      <x:c r="AG5096" s="259">
        <x:v>2</x:v>
      </x:c>
      <x:c r="AL5096" s="260"/>
      <x:c r="AM5096" s="260"/>
      <x:c r="AN5096" s="260"/>
      <x:c r="AO5096" s="260"/>
      <x:c r="AP5096" s="260"/>
      <x:c r="AQ5096" s="260"/>
    </x:row>
    <x:row r="5097" spans="1:43" s="44" customFormat="1">
      <x:c r="A5097" s="44">
        <x:v>466900</x:v>
      </x:c>
      <x:c r="B5097" s="44">
        <x:v>1076</x:v>
      </x:c>
      <x:c r="C5097" s="44">
        <x:f>232/30</x:f>
        <x:v>7.73333333333333</x:v>
      </x:c>
      <x:c r="G5097" s="44">
        <x:v>1</x:v>
      </x:c>
      <x:c r="I5097" s="44" t="s">
        <x:v>103</x:v>
      </x:c>
      <x:c r="AG5097" s="308">
        <x:v>1</x:v>
      </x:c>
      <x:c r="AL5097" s="309"/>
      <x:c r="AM5097" s="309"/>
      <x:c r="AN5097" s="309"/>
      <x:c r="AO5097" s="309"/>
      <x:c r="AP5097" s="309"/>
      <x:c r="AQ5097" s="309"/>
    </x:row>
    <x:row r="5098" spans="1:43" s="44" customFormat="1">
      <x:c r="A5098" s="44">
        <x:v>466901</x:v>
      </x:c>
      <x:c r="B5098" s="44">
        <x:v>1076</x:v>
      </x:c>
      <x:c r="C5098" s="44">
        <x:f>264/30</x:f>
        <x:v>8.8</x:v>
      </x:c>
      <x:c r="G5098" s="44">
        <x:v>1</x:v>
      </x:c>
      <x:c r="I5098" s="44" t="s">
        <x:v>102</x:v>
      </x:c>
      <x:c r="AG5098" s="308">
        <x:v>1</x:v>
      </x:c>
      <x:c r="AL5098" s="309"/>
      <x:c r="AM5098" s="309"/>
      <x:c r="AN5098" s="309"/>
      <x:c r="AO5098" s="309"/>
      <x:c r="AP5098" s="309"/>
      <x:c r="AQ5098" s="309"/>
    </x:row>
    <x:row r="5099" spans="1:43" s="44" customFormat="1">
      <x:c r="A5099" s="44">
        <x:v>466902</x:v>
      </x:c>
      <x:c r="B5099" s="44">
        <x:v>1076</x:v>
      </x:c>
      <x:c r="C5099" s="44">
        <x:f>403/30</x:f>
        <x:v>13.4333333333333</x:v>
      </x:c>
      <x:c r="G5099" s="44">
        <x:v>3</x:v>
      </x:c>
      <x:c r="I5099" s="44" t="s">
        <x:v>110</x:v>
      </x:c>
      <x:c r="AG5099" s="308">
        <x:v>2</x:v>
      </x:c>
      <x:c r="AL5099" s="309"/>
      <x:c r="AM5099" s="309"/>
      <x:c r="AN5099" s="309"/>
      <x:c r="AO5099" s="309"/>
      <x:c r="AP5099" s="309"/>
      <x:c r="AQ5099" s="309"/>
    </x:row>
    <x:row r="5100" spans="1:43" s="45" customFormat="1">
      <x:c r="A5100" s="45">
        <x:v>467000</x:v>
      </x:c>
      <x:c r="B5100" s="45">
        <x:v>1077</x:v>
      </x:c>
      <x:c r="C5100" s="45">
        <x:f>8/30</x:f>
        <x:v>0.266666666666667</x:v>
      </x:c>
      <x:c r="G5100" s="45">
        <x:v>1</x:v>
      </x:c>
      <x:c r="I5100" s="45" t="s">
        <x:v>100</x:v>
      </x:c>
      <x:c r="M5100" s="45">
        <x:v>4102</x:v>
      </x:c>
      <x:c r="O5100" s="45" t="s">
        <x:v>101</x:v>
      </x:c>
      <x:c r="AG5100" s="311"/>
      <x:c r="AL5100" s="312"/>
      <x:c r="AM5100" s="312"/>
      <x:c r="AN5100" s="312"/>
      <x:c r="AO5100" s="312"/>
      <x:c r="AP5100" s="312"/>
      <x:c r="AQ5100" s="312"/>
    </x:row>
    <x:row r="5101" spans="1:43" s="45" customFormat="1">
      <x:c r="A5101" s="45">
        <x:v>467001</x:v>
      </x:c>
      <x:c r="B5101" s="45">
        <x:v>1077</x:v>
      </x:c>
      <x:c r="C5101" s="45">
        <x:f>20/30</x:f>
        <x:v>0.666666666666667</x:v>
      </x:c>
      <x:c r="G5101" s="45">
        <x:v>1</x:v>
      </x:c>
      <x:c r="I5101" s="45" t="s">
        <x:v>103</x:v>
      </x:c>
      <x:c r="M5101" s="45">
        <x:v>4102</x:v>
      </x:c>
      <x:c r="O5101" s="45" t="s">
        <x:v>101</x:v>
      </x:c>
      <x:c r="AG5101" s="311"/>
      <x:c r="AL5101" s="312"/>
      <x:c r="AM5101" s="312"/>
      <x:c r="AN5101" s="312"/>
      <x:c r="AO5101" s="312"/>
      <x:c r="AP5101" s="312"/>
      <x:c r="AQ5101" s="312"/>
    </x:row>
    <x:row r="5102" spans="1:43" s="45" customFormat="1">
      <x:c r="A5102" s="45">
        <x:v>467002</x:v>
      </x:c>
      <x:c r="B5102" s="45">
        <x:v>1077</x:v>
      </x:c>
      <x:c r="C5102" s="45">
        <x:f>55/30</x:f>
        <x:v>1.83333333333333</x:v>
      </x:c>
      <x:c r="G5102" s="45">
        <x:v>3</x:v>
      </x:c>
      <x:c r="I5102" s="45" t="s">
        <x:v>102</x:v>
      </x:c>
      <x:c r="M5102" s="45">
        <x:v>4102</x:v>
      </x:c>
      <x:c r="O5102" s="45" t="s">
        <x:v>101</x:v>
      </x:c>
      <x:c r="AG5102" s="311">
        <x:v>2</x:v>
      </x:c>
      <x:c r="AL5102" s="312"/>
      <x:c r="AM5102" s="312"/>
      <x:c r="AN5102" s="312"/>
      <x:c r="AO5102" s="312"/>
      <x:c r="AP5102" s="312"/>
      <x:c r="AQ5102" s="312"/>
    </x:row>
    <x:row r="5103" spans="1:43" s="45" customFormat="1">
      <x:c r="A5103" s="45">
        <x:v>467003</x:v>
      </x:c>
      <x:c r="B5103" s="45">
        <x:v>1077</x:v>
      </x:c>
      <x:c r="C5103" s="45">
        <x:f>56/30</x:f>
        <x:v>1.86666666666667</x:v>
      </x:c>
      <x:c r="D5103" s="45">
        <x:v>1</x:v>
      </x:c>
      <x:c r="AG5103" s="311">
        <x:v>2</x:v>
      </x:c>
      <x:c r="AL5103" s="312"/>
      <x:c r="AM5103" s="312"/>
      <x:c r="AN5103" s="312"/>
      <x:c r="AO5103" s="312"/>
      <x:c r="AP5103" s="312"/>
      <x:c r="AQ5103" s="312"/>
    </x:row>
    <x:row r="5104" spans="1:43" s="45" customFormat="1">
      <x:c r="A5104" s="45">
        <x:v>467100</x:v>
      </x:c>
      <x:c r="B5104" s="45">
        <x:v>1078</x:v>
      </x:c>
      <x:c r="C5104" s="45">
        <x:f>19/30</x:f>
        <x:v>0.633333333333333</x:v>
      </x:c>
      <x:c r="G5104" s="45">
        <x:v>1</x:v>
      </x:c>
      <x:c r="I5104" s="45" t="s">
        <x:v>746</x:v>
      </x:c>
      <x:c r="M5104" s="45" t="s">
        <x:v>772</x:v>
      </x:c>
      <x:c r="O5104" s="45" t="s">
        <x:v>101</x:v>
      </x:c>
      <x:c r="AG5104" s="311"/>
      <x:c r="AL5104" s="312"/>
      <x:c r="AM5104" s="312"/>
      <x:c r="AN5104" s="312"/>
      <x:c r="AO5104" s="312"/>
      <x:c r="AP5104" s="312"/>
      <x:c r="AQ5104" s="312"/>
    </x:row>
    <x:row r="5105" spans="1:43" s="45" customFormat="1">
      <x:c r="A5105" s="45">
        <x:v>467101</x:v>
      </x:c>
      <x:c r="B5105" s="45">
        <x:v>1078</x:v>
      </x:c>
      <x:c r="C5105" s="45">
        <x:f>24/30</x:f>
        <x:v>0.8</x:v>
      </x:c>
      <x:c r="G5105" s="45">
        <x:v>1</x:v>
      </x:c>
      <x:c r="I5105" s="45" t="s">
        <x:v>746</x:v>
      </x:c>
      <x:c r="M5105" s="45" t="s">
        <x:v>772</x:v>
      </x:c>
      <x:c r="O5105" s="45" t="s">
        <x:v>101</x:v>
      </x:c>
      <x:c r="AG5105" s="311"/>
      <x:c r="AL5105" s="312"/>
      <x:c r="AM5105" s="312"/>
      <x:c r="AN5105" s="312"/>
      <x:c r="AO5105" s="312"/>
      <x:c r="AP5105" s="312"/>
      <x:c r="AQ5105" s="312"/>
    </x:row>
    <x:row r="5106" spans="1:43" s="45" customFormat="1">
      <x:c r="A5106" s="45">
        <x:v>467102</x:v>
      </x:c>
      <x:c r="B5106" s="45">
        <x:v>1078</x:v>
      </x:c>
      <x:c r="C5106" s="45">
        <x:f>29/30</x:f>
        <x:v>0.966666666666667</x:v>
      </x:c>
      <x:c r="G5106" s="45">
        <x:v>1</x:v>
      </x:c>
      <x:c r="I5106" s="45" t="s">
        <x:v>746</x:v>
      </x:c>
      <x:c r="M5106" s="45" t="s">
        <x:v>772</x:v>
      </x:c>
      <x:c r="O5106" s="45" t="s">
        <x:v>101</x:v>
      </x:c>
      <x:c r="AG5106" s="311"/>
      <x:c r="AL5106" s="312"/>
      <x:c r="AM5106" s="312"/>
      <x:c r="AN5106" s="312"/>
      <x:c r="AO5106" s="312"/>
      <x:c r="AP5106" s="312"/>
      <x:c r="AQ5106" s="312"/>
    </x:row>
    <x:row r="5107" spans="1:43" s="45" customFormat="1">
      <x:c r="A5107" s="45">
        <x:v>467103</x:v>
      </x:c>
      <x:c r="B5107" s="45">
        <x:v>1078</x:v>
      </x:c>
      <x:c r="C5107" s="45">
        <x:f>34/30</x:f>
        <x:v>1.13333333333333</x:v>
      </x:c>
      <x:c r="G5107" s="45">
        <x:v>1</x:v>
      </x:c>
      <x:c r="I5107" s="45" t="s">
        <x:v>746</x:v>
      </x:c>
      <x:c r="M5107" s="45" t="s">
        <x:v>772</x:v>
      </x:c>
      <x:c r="O5107" s="45" t="s">
        <x:v>101</x:v>
      </x:c>
      <x:c r="AG5107" s="311"/>
      <x:c r="AL5107" s="312"/>
      <x:c r="AM5107" s="312"/>
      <x:c r="AN5107" s="312"/>
      <x:c r="AO5107" s="312"/>
      <x:c r="AP5107" s="312"/>
      <x:c r="AQ5107" s="312"/>
    </x:row>
    <x:row r="5108" spans="1:43" s="45" customFormat="1">
      <x:c r="A5108" s="45">
        <x:v>467104</x:v>
      </x:c>
      <x:c r="B5108" s="45">
        <x:v>1078</x:v>
      </x:c>
      <x:c r="C5108" s="45">
        <x:f>38/30</x:f>
        <x:v>1.26666666666667</x:v>
      </x:c>
      <x:c r="G5108" s="45">
        <x:v>1</x:v>
      </x:c>
      <x:c r="I5108" s="45" t="s">
        <x:v>746</x:v>
      </x:c>
      <x:c r="M5108" s="45" t="s">
        <x:v>772</x:v>
      </x:c>
      <x:c r="O5108" s="45" t="s">
        <x:v>101</x:v>
      </x:c>
      <x:c r="AG5108" s="311"/>
      <x:c r="AL5108" s="312"/>
      <x:c r="AM5108" s="312"/>
      <x:c r="AN5108" s="312"/>
      <x:c r="AO5108" s="312"/>
      <x:c r="AP5108" s="312"/>
      <x:c r="AQ5108" s="312"/>
    </x:row>
    <x:row r="5109" spans="1:43" s="45" customFormat="1">
      <x:c r="A5109" s="45">
        <x:v>467105</x:v>
      </x:c>
      <x:c r="B5109" s="45">
        <x:v>1078</x:v>
      </x:c>
      <x:c r="C5109" s="45">
        <x:f>42/30</x:f>
        <x:v>1.4</x:v>
      </x:c>
      <x:c r="G5109" s="45">
        <x:v>1</x:v>
      </x:c>
      <x:c r="I5109" s="45" t="s">
        <x:v>746</x:v>
      </x:c>
      <x:c r="M5109" s="45" t="s">
        <x:v>772</x:v>
      </x:c>
      <x:c r="O5109" s="45" t="s">
        <x:v>101</x:v>
      </x:c>
      <x:c r="AG5109" s="311"/>
      <x:c r="AL5109" s="312"/>
      <x:c r="AM5109" s="312"/>
      <x:c r="AN5109" s="312"/>
      <x:c r="AO5109" s="312"/>
      <x:c r="AP5109" s="312"/>
      <x:c r="AQ5109" s="312"/>
    </x:row>
    <x:row r="5110" spans="1:43" s="45" customFormat="1">
      <x:c r="A5110" s="45">
        <x:v>467106</x:v>
      </x:c>
      <x:c r="B5110" s="45">
        <x:v>1078</x:v>
      </x:c>
      <x:c r="C5110" s="45">
        <x:f>70/30</x:f>
        <x:v>2.33333333333333</x:v>
      </x:c>
      <x:c r="G5110" s="45">
        <x:v>3</x:v>
      </x:c>
      <x:c r="I5110" s="45" t="s">
        <x:v>103</x:v>
      </x:c>
      <x:c r="M5110" s="45" t="s">
        <x:v>772</x:v>
      </x:c>
      <x:c r="O5110" s="45" t="s">
        <x:v>101</x:v>
      </x:c>
      <x:c r="AG5110" s="311">
        <x:v>2</x:v>
      </x:c>
      <x:c r="AL5110" s="312"/>
      <x:c r="AM5110" s="312"/>
      <x:c r="AN5110" s="312"/>
      <x:c r="AO5110" s="312"/>
      <x:c r="AP5110" s="312"/>
      <x:c r="AQ5110" s="312"/>
    </x:row>
    <x:row r="5111" spans="1:43" s="45" customFormat="1">
      <x:c r="A5111" s="45">
        <x:v>467200</x:v>
      </x:c>
      <x:c r="B5111" s="45">
        <x:v>1079</x:v>
      </x:c>
      <x:c r="C5111" s="45">
        <x:f>35/30</x:f>
        <x:v>1.16666666666667</x:v>
      </x:c>
      <x:c r="G5111" s="45">
        <x:v>1</x:v>
      </x:c>
      <x:c r="I5111" s="45" t="s">
        <x:v>103</x:v>
      </x:c>
      <x:c r="M5111" s="45">
        <x:v>4109</x:v>
      </x:c>
      <x:c r="O5111" s="45" t="s">
        <x:v>101</x:v>
      </x:c>
      <x:c r="AG5111" s="311">
        <x:v>1</x:v>
      </x:c>
      <x:c r="AH5111" s="45" t="s">
        <x:v>593</x:v>
      </x:c>
      <x:c r="AL5111" s="312"/>
      <x:c r="AM5111" s="312"/>
      <x:c r="AN5111" s="312"/>
      <x:c r="AO5111" s="312"/>
      <x:c r="AP5111" s="312"/>
      <x:c r="AQ5111" s="312"/>
    </x:row>
    <x:row r="5112" spans="1:43" s="45" customFormat="1">
      <x:c r="A5112" s="45">
        <x:v>467300</x:v>
      </x:c>
      <x:c r="B5112" s="45">
        <x:v>1080</x:v>
      </x:c>
      <x:c r="C5112" s="45">
        <x:f>50/30</x:f>
        <x:v>1.66666666666667</x:v>
      </x:c>
      <x:c r="G5112" s="45">
        <x:v>1</x:v>
      </x:c>
      <x:c r="I5112" s="45" t="s">
        <x:v>102</x:v>
      </x:c>
      <x:c r="M5112" s="45">
        <x:v>4113</x:v>
      </x:c>
      <x:c r="O5112" s="45" t="s">
        <x:v>101</x:v>
      </x:c>
      <x:c r="AG5112" s="311"/>
      <x:c r="AH5112" s="45" t="s">
        <x:v>642</x:v>
      </x:c>
      <x:c r="AL5112" s="312"/>
      <x:c r="AM5112" s="312"/>
      <x:c r="AN5112" s="312"/>
      <x:c r="AO5112" s="312"/>
      <x:c r="AP5112" s="312"/>
      <x:c r="AQ5112" s="312"/>
    </x:row>
    <x:row r="5113" spans="1:43" s="45" customFormat="1">
      <x:c r="A5113" s="45">
        <x:v>467400</x:v>
      </x:c>
      <x:c r="B5113" s="45">
        <x:v>1081</x:v>
      </x:c>
      <x:c r="C5113" s="45">
        <x:f>241/30</x:f>
        <x:v>8.03333333333333</x:v>
      </x:c>
      <x:c r="G5113" s="45">
        <x:v>1</x:v>
      </x:c>
      <x:c r="I5113" s="45" t="s">
        <x:v>746</x:v>
      </x:c>
      <x:c r="AG5113" s="311"/>
      <x:c r="AL5113" s="312"/>
      <x:c r="AM5113" s="312"/>
      <x:c r="AN5113" s="312"/>
      <x:c r="AO5113" s="312"/>
      <x:c r="AP5113" s="312"/>
      <x:c r="AQ5113" s="312"/>
    </x:row>
    <x:row r="5114" spans="1:43" s="45" customFormat="1">
      <x:c r="A5114" s="45">
        <x:v>467401</x:v>
      </x:c>
      <x:c r="B5114" s="45">
        <x:v>1081</x:v>
      </x:c>
      <x:c r="C5114" s="45">
        <x:f>249/30</x:f>
        <x:v>8.3</x:v>
      </x:c>
      <x:c r="G5114" s="45">
        <x:v>1</x:v>
      </x:c>
      <x:c r="I5114" s="45" t="s">
        <x:v>746</x:v>
      </x:c>
      <x:c r="AG5114" s="311"/>
      <x:c r="AL5114" s="312"/>
      <x:c r="AM5114" s="312"/>
      <x:c r="AN5114" s="312"/>
      <x:c r="AO5114" s="312"/>
      <x:c r="AP5114" s="312"/>
      <x:c r="AQ5114" s="312"/>
    </x:row>
    <x:row r="5115" spans="1:43" s="45" customFormat="1">
      <x:c r="A5115" s="45">
        <x:v>467402</x:v>
      </x:c>
      <x:c r="B5115" s="45">
        <x:v>1081</x:v>
      </x:c>
      <x:c r="C5115" s="45">
        <x:f>(249+8)/30</x:f>
        <x:v>8.56666666666667</x:v>
      </x:c>
      <x:c r="G5115" s="45">
        <x:v>1</x:v>
      </x:c>
      <x:c r="I5115" s="45" t="s">
        <x:v>746</x:v>
      </x:c>
      <x:c r="AG5115" s="311"/>
      <x:c r="AL5115" s="312"/>
      <x:c r="AM5115" s="312"/>
      <x:c r="AN5115" s="312"/>
      <x:c r="AO5115" s="312"/>
      <x:c r="AP5115" s="312"/>
      <x:c r="AQ5115" s="312"/>
    </x:row>
    <x:row r="5116" spans="1:43" s="45" customFormat="1">
      <x:c r="A5116" s="45">
        <x:v>467403</x:v>
      </x:c>
      <x:c r="B5116" s="45">
        <x:v>1081</x:v>
      </x:c>
      <x:c r="C5116" s="45">
        <x:f>(249+8+8)/30</x:f>
        <x:v>8.83333333333333</x:v>
      </x:c>
      <x:c r="G5116" s="45">
        <x:v>1</x:v>
      </x:c>
      <x:c r="I5116" s="45" t="s">
        <x:v>746</x:v>
      </x:c>
      <x:c r="AG5116" s="311"/>
      <x:c r="AL5116" s="312"/>
      <x:c r="AM5116" s="312"/>
      <x:c r="AN5116" s="312"/>
      <x:c r="AO5116" s="312"/>
      <x:c r="AP5116" s="312"/>
      <x:c r="AQ5116" s="312"/>
    </x:row>
    <x:row r="5117" spans="1:43" s="45" customFormat="1">
      <x:c r="A5117" s="45">
        <x:v>467404</x:v>
      </x:c>
      <x:c r="B5117" s="45">
        <x:v>1081</x:v>
      </x:c>
      <x:c r="C5117" s="45">
        <x:f>(249+8+8+8)/30</x:f>
        <x:v>9.1</x:v>
      </x:c>
      <x:c r="G5117" s="45">
        <x:v>1</x:v>
      </x:c>
      <x:c r="I5117" s="45" t="s">
        <x:v>746</x:v>
      </x:c>
      <x:c r="AG5117" s="311"/>
      <x:c r="AL5117" s="312"/>
      <x:c r="AM5117" s="312"/>
      <x:c r="AN5117" s="312"/>
      <x:c r="AO5117" s="312"/>
      <x:c r="AP5117" s="312"/>
      <x:c r="AQ5117" s="312"/>
    </x:row>
    <x:row r="5118" spans="1:43" s="45" customFormat="1">
      <x:c r="A5118" s="45">
        <x:v>467405</x:v>
      </x:c>
      <x:c r="B5118" s="45">
        <x:v>1081</x:v>
      </x:c>
      <x:c r="C5118" s="45">
        <x:f>(249+8+8+8+8+8)/30</x:f>
        <x:v>9.63333333333333</x:v>
      </x:c>
      <x:c r="G5118" s="45">
        <x:v>1</x:v>
      </x:c>
      <x:c r="I5118" s="45" t="s">
        <x:v>746</x:v>
      </x:c>
      <x:c r="AG5118" s="311"/>
      <x:c r="AL5118" s="312"/>
      <x:c r="AM5118" s="312"/>
      <x:c r="AN5118" s="312"/>
      <x:c r="AO5118" s="312"/>
      <x:c r="AP5118" s="312"/>
      <x:c r="AQ5118" s="312"/>
    </x:row>
    <x:row r="5119" spans="1:43" s="45" customFormat="1">
      <x:c r="A5119" s="45">
        <x:v>467406</x:v>
      </x:c>
      <x:c r="B5119" s="45">
        <x:v>1081</x:v>
      </x:c>
      <x:c r="C5119" s="45">
        <x:f>(249+8+8+8+8+8+8)/30</x:f>
        <x:v>9.9</x:v>
      </x:c>
      <x:c r="G5119" s="45">
        <x:v>1</x:v>
      </x:c>
      <x:c r="I5119" s="45" t="s">
        <x:v>746</x:v>
      </x:c>
      <x:c r="AG5119" s="311">
        <x:v>2</x:v>
      </x:c>
      <x:c r="AL5119" s="312"/>
      <x:c r="AM5119" s="312"/>
      <x:c r="AN5119" s="312"/>
      <x:c r="AO5119" s="312"/>
      <x:c r="AP5119" s="312"/>
      <x:c r="AQ5119" s="312"/>
    </x:row>
    <x:row r="5120" spans="1:43" s="45" customFormat="1">
      <x:c r="A5120" s="45">
        <x:v>467500</x:v>
      </x:c>
      <x:c r="B5120" s="45">
        <x:v>1082</x:v>
      </x:c>
      <x:c r="C5120" s="45">
        <x:f>93/30</x:f>
        <x:v>3.1</x:v>
      </x:c>
      <x:c r="G5120" s="45">
        <x:v>1</x:v>
      </x:c>
      <x:c r="I5120" s="45" t="s">
        <x:v>746</x:v>
      </x:c>
      <x:c r="AG5120" s="311"/>
      <x:c r="AL5120" s="312"/>
      <x:c r="AM5120" s="312"/>
      <x:c r="AN5120" s="312"/>
      <x:c r="AO5120" s="312"/>
      <x:c r="AP5120" s="312"/>
      <x:c r="AQ5120" s="312"/>
    </x:row>
    <x:row r="5121" spans="1:43" s="45" customFormat="1">
      <x:c r="A5121" s="45">
        <x:v>467501</x:v>
      </x:c>
      <x:c r="B5121" s="45">
        <x:v>1082</x:v>
      </x:c>
      <x:c r="C5121" s="45">
        <x:f>(93+8)/30</x:f>
        <x:v>3.36666666666667</x:v>
      </x:c>
      <x:c r="G5121" s="45">
        <x:v>1</x:v>
      </x:c>
      <x:c r="I5121" s="45" t="s">
        <x:v>746</x:v>
      </x:c>
      <x:c r="AG5121" s="311"/>
      <x:c r="AL5121" s="312"/>
      <x:c r="AM5121" s="312"/>
      <x:c r="AN5121" s="312"/>
      <x:c r="AO5121" s="312"/>
      <x:c r="AP5121" s="312"/>
      <x:c r="AQ5121" s="312"/>
    </x:row>
    <x:row r="5122" spans="1:43" s="45" customFormat="1">
      <x:c r="A5122" s="45">
        <x:v>467502</x:v>
      </x:c>
      <x:c r="B5122" s="45">
        <x:v>1082</x:v>
      </x:c>
      <x:c r="C5122" s="45">
        <x:f>(93+8+8)/30</x:f>
        <x:v>3.63333333333333</x:v>
      </x:c>
      <x:c r="G5122" s="45">
        <x:v>1</x:v>
      </x:c>
      <x:c r="I5122" s="45" t="s">
        <x:v>746</x:v>
      </x:c>
      <x:c r="AG5122" s="311"/>
      <x:c r="AL5122" s="312"/>
      <x:c r="AM5122" s="312"/>
      <x:c r="AN5122" s="312"/>
      <x:c r="AO5122" s="312"/>
      <x:c r="AP5122" s="312"/>
      <x:c r="AQ5122" s="312"/>
    </x:row>
    <x:row r="5123" spans="1:43" s="45" customFormat="1">
      <x:c r="A5123" s="45">
        <x:v>467503</x:v>
      </x:c>
      <x:c r="B5123" s="45">
        <x:v>1082</x:v>
      </x:c>
      <x:c r="C5123" s="45">
        <x:f>(93+8+8+8)/30</x:f>
        <x:v>3.9</x:v>
      </x:c>
      <x:c r="G5123" s="45">
        <x:v>1</x:v>
      </x:c>
      <x:c r="I5123" s="45" t="s">
        <x:v>746</x:v>
      </x:c>
      <x:c r="AG5123" s="311"/>
      <x:c r="AL5123" s="312"/>
      <x:c r="AM5123" s="312"/>
      <x:c r="AN5123" s="312"/>
      <x:c r="AO5123" s="312"/>
      <x:c r="AP5123" s="312"/>
      <x:c r="AQ5123" s="312"/>
    </x:row>
    <x:row r="5124" spans="1:43" s="45" customFormat="1">
      <x:c r="A5124" s="45">
        <x:v>467504</x:v>
      </x:c>
      <x:c r="B5124" s="45">
        <x:v>1082</x:v>
      </x:c>
      <x:c r="C5124" s="45">
        <x:f>(93+8+8+8+8)/30</x:f>
        <x:v>4.16666666666667</x:v>
      </x:c>
      <x:c r="G5124" s="45">
        <x:v>1</x:v>
      </x:c>
      <x:c r="I5124" s="45" t="s">
        <x:v>746</x:v>
      </x:c>
      <x:c r="AG5124" s="311"/>
      <x:c r="AL5124" s="312"/>
      <x:c r="AM5124" s="312"/>
      <x:c r="AN5124" s="312"/>
      <x:c r="AO5124" s="312"/>
      <x:c r="AP5124" s="312"/>
      <x:c r="AQ5124" s="312"/>
    </x:row>
    <x:row r="5125" spans="1:43" s="45" customFormat="1">
      <x:c r="A5125" s="45">
        <x:v>467505</x:v>
      </x:c>
      <x:c r="B5125" s="45">
        <x:v>1082</x:v>
      </x:c>
      <x:c r="C5125" s="45">
        <x:f>(93+8+8+8+8+8)/30</x:f>
        <x:v>4.43333333333333</x:v>
      </x:c>
      <x:c r="G5125" s="45">
        <x:v>1</x:v>
      </x:c>
      <x:c r="I5125" s="45" t="s">
        <x:v>746</x:v>
      </x:c>
      <x:c r="AG5125" s="311"/>
      <x:c r="AL5125" s="312"/>
      <x:c r="AM5125" s="312"/>
      <x:c r="AN5125" s="312"/>
      <x:c r="AO5125" s="312"/>
      <x:c r="AP5125" s="312"/>
      <x:c r="AQ5125" s="312"/>
    </x:row>
    <x:row r="5126" spans="1:43" s="45" customFormat="1">
      <x:c r="A5126" s="45">
        <x:v>467506</x:v>
      </x:c>
      <x:c r="B5126" s="45">
        <x:v>1082</x:v>
      </x:c>
      <x:c r="C5126" s="45">
        <x:f>(93+8+8+8+8+8+8)/30</x:f>
        <x:v>4.7</x:v>
      </x:c>
      <x:c r="G5126" s="45">
        <x:v>1</x:v>
      </x:c>
      <x:c r="I5126" s="45" t="s">
        <x:v>746</x:v>
      </x:c>
      <x:c r="AG5126" s="311"/>
      <x:c r="AL5126" s="312"/>
      <x:c r="AM5126" s="312"/>
      <x:c r="AN5126" s="312"/>
      <x:c r="AO5126" s="312"/>
      <x:c r="AP5126" s="312"/>
      <x:c r="AQ5126" s="312"/>
    </x:row>
    <x:row r="5127" spans="1:43" s="45" customFormat="1">
      <x:c r="A5127" s="45">
        <x:v>467507</x:v>
      </x:c>
      <x:c r="B5127" s="45">
        <x:v>1082</x:v>
      </x:c>
      <x:c r="C5127" s="45">
        <x:f>282/30</x:f>
        <x:v>9.4</x:v>
      </x:c>
      <x:c r="G5127" s="45">
        <x:v>5</x:v>
      </x:c>
      <x:c r="I5127" s="45" t="s">
        <x:v>746</x:v>
      </x:c>
      <x:c r="AG5127" s="311"/>
      <x:c r="AL5127" s="312"/>
      <x:c r="AM5127" s="312"/>
      <x:c r="AN5127" s="312"/>
      <x:c r="AO5127" s="312"/>
      <x:c r="AP5127" s="312"/>
      <x:c r="AQ5127" s="312"/>
    </x:row>
    <x:row r="5128" spans="1:43" s="45" customFormat="1">
      <x:c r="A5128" s="45">
        <x:v>467600</x:v>
      </x:c>
      <x:c r="B5128" s="45">
        <x:v>1083</x:v>
      </x:c>
      <x:c r="C5128" s="45">
        <x:f>177/30</x:f>
        <x:v>5.9</x:v>
      </x:c>
      <x:c r="G5128" s="45">
        <x:v>1</x:v>
      </x:c>
      <x:c r="I5128" s="45" t="s">
        <x:v>103</x:v>
      </x:c>
      <x:c r="AG5128" s="311">
        <x:v>1</x:v>
      </x:c>
      <x:c r="AL5128" s="312"/>
      <x:c r="AM5128" s="312"/>
      <x:c r="AN5128" s="312"/>
      <x:c r="AO5128" s="312"/>
      <x:c r="AP5128" s="312"/>
      <x:c r="AQ5128" s="312"/>
    </x:row>
    <x:row r="5129" spans="1:43" s="46" customFormat="1">
      <x:c r="A5129" s="313">
        <x:v>468000</x:v>
      </x:c>
      <x:c r="B5129" s="46">
        <x:v>1084</x:v>
      </x:c>
      <x:c r="C5129" s="45">
        <x:f>9/30</x:f>
        <x:v>0.3</x:v>
      </x:c>
      <x:c r="G5129" s="46">
        <x:v>1</x:v>
      </x:c>
      <x:c r="I5129" s="46" t="s">
        <x:v>100</x:v>
      </x:c>
      <x:c r="M5129" s="46">
        <x:v>4134</x:v>
      </x:c>
      <x:c r="O5129" s="46" t="s">
        <x:v>101</x:v>
      </x:c>
      <x:c r="AG5129" s="316"/>
      <x:c r="AL5129" s="317"/>
      <x:c r="AM5129" s="317"/>
      <x:c r="AN5129" s="317"/>
      <x:c r="AO5129" s="317"/>
      <x:c r="AP5129" s="317"/>
      <x:c r="AQ5129" s="317"/>
    </x:row>
    <x:row r="5130" spans="1:43" s="46" customFormat="1">
      <x:c r="A5130" s="313">
        <x:v>468001</x:v>
      </x:c>
      <x:c r="B5130" s="46">
        <x:v>1084</x:v>
      </x:c>
      <x:c r="C5130" s="45">
        <x:f>18/30</x:f>
        <x:v>0.6</x:v>
      </x:c>
      <x:c r="G5130" s="46">
        <x:v>1</x:v>
      </x:c>
      <x:c r="I5130" s="46" t="s">
        <x:v>100</x:v>
      </x:c>
      <x:c r="M5130" s="46">
        <x:v>4134</x:v>
      </x:c>
      <x:c r="O5130" s="46" t="s">
        <x:v>101</x:v>
      </x:c>
      <x:c r="AG5130" s="316"/>
      <x:c r="AL5130" s="317"/>
      <x:c r="AM5130" s="317"/>
      <x:c r="AN5130" s="317"/>
      <x:c r="AO5130" s="317"/>
      <x:c r="AP5130" s="317"/>
      <x:c r="AQ5130" s="317"/>
    </x:row>
    <x:row r="5131" spans="1:43" s="46" customFormat="1">
      <x:c r="A5131" s="313">
        <x:v>468002</x:v>
      </x:c>
      <x:c r="B5131" s="46">
        <x:v>1084</x:v>
      </x:c>
      <x:c r="C5131" s="45">
        <x:f>40/30</x:f>
        <x:v>1.33333333333333</x:v>
      </x:c>
      <x:c r="G5131" s="46">
        <x:v>3</x:v>
      </x:c>
      <x:c r="I5131" s="46" t="s">
        <x:v>100</x:v>
      </x:c>
      <x:c r="M5131" s="46">
        <x:v>4134</x:v>
      </x:c>
      <x:c r="O5131" s="46" t="s">
        <x:v>101</x:v>
      </x:c>
      <x:c r="AG5131" s="316">
        <x:v>1</x:v>
      </x:c>
      <x:c r="AL5131" s="317"/>
      <x:c r="AM5131" s="317"/>
      <x:c r="AN5131" s="317"/>
      <x:c r="AO5131" s="317"/>
      <x:c r="AP5131" s="317"/>
      <x:c r="AQ5131" s="317"/>
    </x:row>
    <x:row r="5132" spans="1:43" s="46" customFormat="1">
      <x:c r="A5132" s="313">
        <x:v>468100</x:v>
      </x:c>
      <x:c r="B5132" s="46">
        <x:v>1085</x:v>
      </x:c>
      <x:c r="C5132" s="45">
        <x:f>59/30</x:f>
        <x:v>1.96666666666667</x:v>
      </x:c>
      <x:c r="G5132" s="46">
        <x:v>1</x:v>
      </x:c>
      <x:c r="I5132" s="46" t="s">
        <x:v>103</x:v>
      </x:c>
      <x:c r="AG5132" s="316">
        <x:v>2</x:v>
      </x:c>
      <x:c r="AL5132" s="317"/>
      <x:c r="AM5132" s="317"/>
      <x:c r="AN5132" s="317"/>
      <x:c r="AO5132" s="317"/>
      <x:c r="AP5132" s="317"/>
      <x:c r="AQ5132" s="317"/>
    </x:row>
    <x:row r="5133" spans="1:43" s="46" customFormat="1">
      <x:c r="A5133" s="313">
        <x:v>468200</x:v>
      </x:c>
      <x:c r="B5133" s="46">
        <x:v>1086</x:v>
      </x:c>
      <x:c r="C5133" s="45">
        <x:f>76/30</x:f>
        <x:v>2.53333333333333</x:v>
      </x:c>
      <x:c r="G5133" s="46">
        <x:v>1</x:v>
      </x:c>
      <x:c r="I5133" s="46" t="s">
        <x:v>100</x:v>
      </x:c>
      <x:c r="M5133" s="46">
        <x:v>4149</x:v>
      </x:c>
      <x:c r="O5133" s="46" t="s">
        <x:v>101</x:v>
      </x:c>
      <x:c r="AG5133" s="316">
        <x:v>2</x:v>
      </x:c>
      <x:c r="AH5133" s="46" t="s">
        <x:v>593</x:v>
      </x:c>
      <x:c r="AL5133" s="317"/>
      <x:c r="AM5133" s="317"/>
      <x:c r="AN5133" s="317"/>
      <x:c r="AO5133" s="317"/>
      <x:c r="AP5133" s="317"/>
      <x:c r="AQ5133" s="317"/>
    </x:row>
    <x:row r="5134" spans="1:43" s="46" customFormat="1">
      <x:c r="A5134" s="313">
        <x:v>468300</x:v>
      </x:c>
      <x:c r="B5134" s="46">
        <x:v>1087</x:v>
      </x:c>
      <x:c r="C5134" s="45">
        <x:f>49/30</x:f>
        <x:v>1.63333333333333</x:v>
      </x:c>
      <x:c r="G5134" s="46">
        <x:v>1</x:v>
      </x:c>
      <x:c r="I5134" s="46" t="s">
        <x:v>102</x:v>
      </x:c>
      <x:c r="M5134" s="46">
        <x:v>4137</x:v>
      </x:c>
      <x:c r="O5134" s="46" t="s">
        <x:v>101</x:v>
      </x:c>
      <x:c r="AG5134" s="316">
        <x:v>2</x:v>
      </x:c>
      <x:c r="AL5134" s="317"/>
      <x:c r="AM5134" s="317"/>
      <x:c r="AN5134" s="317"/>
      <x:c r="AO5134" s="317"/>
      <x:c r="AP5134" s="317"/>
      <x:c r="AQ5134" s="317"/>
    </x:row>
    <x:row r="5135" spans="1:43" s="46" customFormat="1">
      <x:c r="A5135" s="313">
        <x:v>468400</x:v>
      </x:c>
      <x:c r="B5135" s="46">
        <x:v>1088</x:v>
      </x:c>
      <x:c r="C5135" s="45">
        <x:f>25/30</x:f>
        <x:v>0.833333333333333</x:v>
      </x:c>
      <x:c r="G5135" s="46">
        <x:v>1</x:v>
      </x:c>
      <x:c r="I5135" s="46" t="s">
        <x:v>102</x:v>
      </x:c>
      <x:c r="M5135" s="46">
        <x:v>4139</x:v>
      </x:c>
      <x:c r="O5135" s="46" t="s">
        <x:v>101</x:v>
      </x:c>
      <x:c r="AG5135" s="316"/>
      <x:c r="AL5135" s="317"/>
      <x:c r="AM5135" s="317"/>
      <x:c r="AN5135" s="317"/>
      <x:c r="AO5135" s="317"/>
      <x:c r="AP5135" s="317"/>
      <x:c r="AQ5135" s="317"/>
    </x:row>
    <x:row r="5136" spans="1:43" s="46" customFormat="1">
      <x:c r="A5136" s="313">
        <x:v>468401</x:v>
      </x:c>
      <x:c r="B5136" s="46">
        <x:v>1088</x:v>
      </x:c>
      <x:c r="C5136" s="45">
        <x:f>57/30</x:f>
        <x:v>1.9</x:v>
      </x:c>
      <x:c r="G5136" s="46">
        <x:v>1</x:v>
      </x:c>
      <x:c r="I5136" s="46" t="s">
        <x:v>102</x:v>
      </x:c>
      <x:c r="M5136" s="46">
        <x:v>4139</x:v>
      </x:c>
      <x:c r="O5136" s="46" t="s">
        <x:v>101</x:v>
      </x:c>
      <x:c r="AG5136" s="316"/>
      <x:c r="AL5136" s="317"/>
      <x:c r="AM5136" s="317"/>
      <x:c r="AN5136" s="317"/>
      <x:c r="AO5136" s="317"/>
      <x:c r="AP5136" s="317"/>
      <x:c r="AQ5136" s="317"/>
    </x:row>
    <x:row r="5137" spans="1:43" s="46" customFormat="1">
      <x:c r="A5137" s="313">
        <x:v>468402</x:v>
      </x:c>
      <x:c r="B5137" s="46">
        <x:v>1088</x:v>
      </x:c>
      <x:c r="C5137" s="45">
        <x:f>65/30</x:f>
        <x:v>2.16666666666667</x:v>
      </x:c>
      <x:c r="G5137" s="46">
        <x:v>1</x:v>
      </x:c>
      <x:c r="I5137" s="46" t="s">
        <x:v>102</x:v>
      </x:c>
      <x:c r="M5137" s="46">
        <x:v>4139</x:v>
      </x:c>
      <x:c r="O5137" s="46" t="s">
        <x:v>101</x:v>
      </x:c>
      <x:c r="AG5137" s="316"/>
      <x:c r="AL5137" s="317"/>
      <x:c r="AM5137" s="317"/>
      <x:c r="AN5137" s="317"/>
      <x:c r="AO5137" s="317"/>
      <x:c r="AP5137" s="317"/>
      <x:c r="AQ5137" s="317"/>
    </x:row>
    <x:row r="5138" spans="1:43" s="46" customFormat="1">
      <x:c r="A5138" s="313">
        <x:v>468500</x:v>
      </x:c>
      <x:c r="B5138" s="46">
        <x:v>1089</x:v>
      </x:c>
      <x:c r="C5138" s="45">
        <x:f>95/30</x:f>
        <x:v>3.16666666666667</x:v>
      </x:c>
      <x:c r="G5138" s="46">
        <x:v>1</x:v>
      </x:c>
      <x:c r="I5138" s="46" t="s">
        <x:v>102</x:v>
      </x:c>
      <x:c r="AG5138" s="316"/>
      <x:c r="AL5138" s="317"/>
      <x:c r="AM5138" s="317"/>
      <x:c r="AN5138" s="317"/>
      <x:c r="AO5138" s="317"/>
      <x:c r="AP5138" s="317"/>
      <x:c r="AQ5138" s="317"/>
    </x:row>
    <x:row r="5139" spans="1:43" s="46" customFormat="1">
      <x:c r="A5139" s="313">
        <x:v>468501</x:v>
      </x:c>
      <x:c r="B5139" s="46">
        <x:v>1089</x:v>
      </x:c>
      <x:c r="C5139" s="45">
        <x:f>310/30</x:f>
        <x:v>10.3333333333333</x:v>
      </x:c>
      <x:c r="G5139" s="46">
        <x:v>1</x:v>
      </x:c>
      <x:c r="I5139" s="46" t="s">
        <x:v>102</x:v>
      </x:c>
      <x:c r="AG5139" s="316"/>
      <x:c r="AL5139" s="317"/>
      <x:c r="AM5139" s="317"/>
      <x:c r="AN5139" s="317"/>
      <x:c r="AO5139" s="317"/>
      <x:c r="AP5139" s="317"/>
      <x:c r="AQ5139" s="317"/>
    </x:row>
    <x:row r="5140" spans="1:43" s="46" customFormat="1">
      <x:c r="A5140" s="313">
        <x:v>468502</x:v>
      </x:c>
      <x:c r="B5140" s="46">
        <x:v>1089</x:v>
      </x:c>
      <x:c r="C5140" s="45">
        <x:f>375/30</x:f>
        <x:v>12.5</x:v>
      </x:c>
      <x:c r="G5140" s="46">
        <x:v>4</x:v>
      </x:c>
      <x:c r="I5140" s="46" t="s">
        <x:v>102</x:v>
      </x:c>
      <x:c r="AG5140" s="316"/>
      <x:c r="AL5140" s="317"/>
      <x:c r="AM5140" s="317"/>
      <x:c r="AN5140" s="317"/>
      <x:c r="AO5140" s="317"/>
      <x:c r="AP5140" s="317"/>
      <x:c r="AQ5140" s="317"/>
    </x:row>
    <x:row r="5141" spans="1:43" s="46" customFormat="1">
      <x:c r="A5141" s="313">
        <x:v>468600</x:v>
      </x:c>
      <x:c r="B5141" s="46">
        <x:v>1090</x:v>
      </x:c>
      <x:c r="C5141" s="45">
        <x:f>243/30</x:f>
        <x:v>8.1</x:v>
      </x:c>
      <x:c r="G5141" s="46">
        <x:v>1</x:v>
      </x:c>
      <x:c r="I5141" s="46" t="s">
        <x:v>103</x:v>
      </x:c>
      <x:c r="AG5141" s="316"/>
      <x:c r="AL5141" s="317"/>
      <x:c r="AM5141" s="317"/>
      <x:c r="AN5141" s="317"/>
      <x:c r="AO5141" s="317"/>
      <x:c r="AP5141" s="317"/>
      <x:c r="AQ5141" s="317"/>
    </x:row>
    <x:row r="5142" spans="1:43" s="46" customFormat="1">
      <x:c r="A5142" s="313">
        <x:v>468601</x:v>
      </x:c>
      <x:c r="B5142" s="46">
        <x:v>1090</x:v>
      </x:c>
      <x:c r="C5142" s="45">
        <x:f>290/30</x:f>
        <x:v>9.66666666666667</x:v>
      </x:c>
      <x:c r="G5142" s="46">
        <x:v>1</x:v>
      </x:c>
      <x:c r="I5142" s="46" t="s">
        <x:v>103</x:v>
      </x:c>
      <x:c r="AG5142" s="316"/>
      <x:c r="AL5142" s="317"/>
      <x:c r="AM5142" s="317"/>
      <x:c r="AN5142" s="317"/>
      <x:c r="AO5142" s="317"/>
      <x:c r="AP5142" s="317"/>
      <x:c r="AQ5142" s="317"/>
    </x:row>
    <x:row r="5143" spans="1:43" s="46" customFormat="1">
      <x:c r="A5143" s="313">
        <x:v>468602</x:v>
      </x:c>
      <x:c r="B5143" s="46">
        <x:v>1090</x:v>
      </x:c>
      <x:c r="C5143" s="45">
        <x:f>320/30</x:f>
        <x:v>10.6666666666667</x:v>
      </x:c>
      <x:c r="G5143" s="46">
        <x:v>2</x:v>
      </x:c>
      <x:c r="I5143" s="46" t="s">
        <x:v>103</x:v>
      </x:c>
      <x:c r="AG5143" s="316"/>
      <x:c r="AL5143" s="317"/>
      <x:c r="AM5143" s="317"/>
      <x:c r="AN5143" s="317"/>
      <x:c r="AO5143" s="317"/>
      <x:c r="AP5143" s="317"/>
      <x:c r="AQ5143" s="317"/>
    </x:row>
    <x:row r="5144" spans="1:43" s="46" customFormat="1">
      <x:c r="A5144" s="313">
        <x:v>468700</x:v>
      </x:c>
      <x:c r="B5144" s="46">
        <x:v>1091</x:v>
      </x:c>
      <x:c r="C5144" s="45">
        <x:f>436/30</x:f>
        <x:v>14.5333333333333</x:v>
      </x:c>
      <x:c r="G5144" s="46">
        <x:v>1</x:v>
      </x:c>
      <x:c r="I5144" s="46" t="s">
        <x:v>102</x:v>
      </x:c>
      <x:c r="AG5144" s="316"/>
      <x:c r="AL5144" s="317"/>
      <x:c r="AM5144" s="317"/>
      <x:c r="AN5144" s="317"/>
      <x:c r="AO5144" s="317"/>
      <x:c r="AP5144" s="317"/>
      <x:c r="AQ5144" s="317"/>
    </x:row>
    <x:row r="5145" spans="1:43" s="47" customFormat="1">
      <x:c r="A5145" s="314">
        <x:v>468701</x:v>
      </x:c>
      <x:c r="B5145" s="47">
        <x:v>1092</x:v>
      </x:c>
      <x:c r="C5145" s="47">
        <x:f>12/30</x:f>
        <x:v>0.4</x:v>
      </x:c>
      <x:c r="G5145" s="47">
        <x:v>1</x:v>
      </x:c>
      <x:c r="I5145" s="46" t="s">
        <x:v>100</x:v>
      </x:c>
      <x:c r="M5145" s="47">
        <x:v>4154</x:v>
      </x:c>
      <x:c r="O5145" s="47" t="s">
        <x:v>101</x:v>
      </x:c>
      <x:c r="AG5145" s="318"/>
      <x:c r="AL5145" s="319"/>
      <x:c r="AM5145" s="319"/>
      <x:c r="AN5145" s="319"/>
      <x:c r="AO5145" s="319"/>
      <x:c r="AP5145" s="319"/>
      <x:c r="AQ5145" s="319"/>
    </x:row>
    <x:row r="5146" spans="1:43" s="47" customFormat="1">
      <x:c r="A5146" s="314">
        <x:v>468702</x:v>
      </x:c>
      <x:c r="B5146" s="47">
        <x:v>1092</x:v>
      </x:c>
      <x:c r="C5146" s="47">
        <x:f>20/30</x:f>
        <x:v>0.666666666666667</x:v>
      </x:c>
      <x:c r="G5146" s="47">
        <x:v>1</x:v>
      </x:c>
      <x:c r="I5146" s="46" t="s">
        <x:v>100</x:v>
      </x:c>
      <x:c r="M5146" s="47">
        <x:v>4154</x:v>
      </x:c>
      <x:c r="O5146" s="47" t="s">
        <x:v>101</x:v>
      </x:c>
      <x:c r="AG5146" s="318"/>
      <x:c r="AL5146" s="319"/>
      <x:c r="AM5146" s="319"/>
      <x:c r="AN5146" s="319"/>
      <x:c r="AO5146" s="319"/>
      <x:c r="AP5146" s="319"/>
      <x:c r="AQ5146" s="319"/>
    </x:row>
    <x:row r="5147" spans="1:43" s="47" customFormat="1">
      <x:c r="A5147" s="314">
        <x:v>468703</x:v>
      </x:c>
      <x:c r="B5147" s="47">
        <x:v>1092</x:v>
      </x:c>
      <x:c r="C5147" s="47">
        <x:f>35/30</x:f>
        <x:v>1.16666666666667</x:v>
      </x:c>
      <x:c r="G5147" s="47">
        <x:v>2</x:v>
      </x:c>
      <x:c r="I5147" s="46" t="s">
        <x:v>100</x:v>
      </x:c>
      <x:c r="M5147" s="47">
        <x:v>4154</x:v>
      </x:c>
      <x:c r="O5147" s="47" t="s">
        <x:v>101</x:v>
      </x:c>
      <x:c r="AG5147" s="318"/>
      <x:c r="AL5147" s="319"/>
      <x:c r="AM5147" s="319"/>
      <x:c r="AN5147" s="319"/>
      <x:c r="AO5147" s="319"/>
      <x:c r="AP5147" s="319"/>
      <x:c r="AQ5147" s="319"/>
    </x:row>
    <x:row r="5148" spans="1:43" s="47" customFormat="1">
      <x:c r="A5148" s="314">
        <x:v>468704</x:v>
      </x:c>
      <x:c r="B5148" s="47">
        <x:v>1093</x:v>
      </x:c>
      <x:c r="C5148" s="47">
        <x:v>0.49</x:v>
      </x:c>
      <x:c r="G5148" s="47">
        <x:v>1</x:v>
      </x:c>
      <x:c r="I5148" s="47" t="s">
        <x:v>102</x:v>
      </x:c>
      <x:c r="K5148" s="47" t="s">
        <x:v>773</x:v>
      </x:c>
      <x:c r="M5148" s="47">
        <x:v>4157</x:v>
      </x:c>
      <x:c r="O5148" s="47" t="s">
        <x:v>101</x:v>
      </x:c>
      <x:c r="AG5148" s="318"/>
      <x:c r="AH5148" s="47" t="s">
        <x:v>388</x:v>
      </x:c>
      <x:c r="AL5148" s="319"/>
      <x:c r="AM5148" s="319"/>
      <x:c r="AN5148" s="319"/>
      <x:c r="AO5148" s="319"/>
      <x:c r="AP5148" s="319"/>
      <x:c r="AQ5148" s="319"/>
    </x:row>
    <x:row r="5149" spans="1:43" s="47" customFormat="1">
      <x:c r="A5149" s="314">
        <x:v>468705</x:v>
      </x:c>
      <x:c r="B5149" s="47">
        <x:v>1093</x:v>
      </x:c>
      <x:c r="C5149" s="47">
        <x:v>1.57</x:v>
      </x:c>
      <x:c r="G5149" s="47">
        <x:v>1</x:v>
      </x:c>
      <x:c r="I5149" s="47" t="s">
        <x:v>100</x:v>
      </x:c>
      <x:c r="K5149" s="47" t="s">
        <x:v>773</x:v>
      </x:c>
      <x:c r="M5149" s="47">
        <x:v>4157</x:v>
      </x:c>
      <x:c r="O5149" s="47" t="s">
        <x:v>101</x:v>
      </x:c>
      <x:c r="AG5149" s="318"/>
      <x:c r="AH5149" s="47" t="s">
        <x:v>774</x:v>
      </x:c>
      <x:c r="AL5149" s="319"/>
      <x:c r="AM5149" s="319"/>
      <x:c r="AN5149" s="319"/>
      <x:c r="AO5149" s="319"/>
      <x:c r="AP5149" s="319"/>
      <x:c r="AQ5149" s="319"/>
    </x:row>
    <x:row r="5150" spans="1:43" s="47" customFormat="1">
      <x:c r="A5150" s="314">
        <x:v>468706</x:v>
      </x:c>
      <x:c r="B5150" s="47">
        <x:v>1095</x:v>
      </x:c>
      <x:c r="C5150" s="47">
        <x:f>38/30</x:f>
        <x:v>1.26666666666667</x:v>
      </x:c>
      <x:c r="G5150" s="47">
        <x:v>1</x:v>
      </x:c>
      <x:c r="I5150" s="47" t="s">
        <x:v>100</x:v>
      </x:c>
      <x:c r="M5150" s="47">
        <x:v>4162</x:v>
      </x:c>
      <x:c r="O5150" s="47" t="s">
        <x:v>101</x:v>
      </x:c>
      <x:c r="AG5150" s="318"/>
      <x:c r="AL5150" s="319"/>
      <x:c r="AM5150" s="319"/>
      <x:c r="AN5150" s="319"/>
      <x:c r="AO5150" s="319"/>
      <x:c r="AP5150" s="319"/>
      <x:c r="AQ5150" s="319"/>
    </x:row>
    <x:row r="5151" spans="1:43" s="47" customFormat="1">
      <x:c r="A5151" s="314">
        <x:v>468707</x:v>
      </x:c>
      <x:c r="B5151" s="47">
        <x:v>1096</x:v>
      </x:c>
      <x:c r="C5151" s="47">
        <x:f>54/30</x:f>
        <x:v>1.8</x:v>
      </x:c>
      <x:c r="G5151" s="47">
        <x:v>1</x:v>
      </x:c>
      <x:c r="I5151" s="47" t="s">
        <x:v>100</x:v>
      </x:c>
      <x:c r="AG5151" s="318"/>
      <x:c r="AL5151" s="319"/>
      <x:c r="AM5151" s="319"/>
      <x:c r="AN5151" s="319"/>
      <x:c r="AO5151" s="319"/>
      <x:c r="AP5151" s="319"/>
      <x:c r="AQ5151" s="319"/>
    </x:row>
    <x:row r="5152" spans="1:43" s="47" customFormat="1">
      <x:c r="A5152" s="314">
        <x:v>468708</x:v>
      </x:c>
      <x:c r="B5152" s="47">
        <x:v>1097</x:v>
      </x:c>
      <x:c r="C5152" s="47">
        <x:f>367/30</x:f>
        <x:v>12.2333333333333</x:v>
      </x:c>
      <x:c r="G5152" s="47">
        <x:v>1</x:v>
      </x:c>
      <x:c r="I5152" s="47" t="s">
        <x:v>100</x:v>
      </x:c>
      <x:c r="AG5152" s="318"/>
      <x:c r="AL5152" s="319"/>
      <x:c r="AM5152" s="319"/>
      <x:c r="AN5152" s="319"/>
      <x:c r="AO5152" s="319"/>
      <x:c r="AP5152" s="319"/>
      <x:c r="AQ5152" s="319"/>
    </x:row>
    <x:row r="5153" spans="1:43" s="47" customFormat="1">
      <x:c r="A5153" s="314">
        <x:v>468709</x:v>
      </x:c>
      <x:c r="B5153" s="47">
        <x:v>1097</x:v>
      </x:c>
      <x:c r="C5153" s="47">
        <x:v>13</x:v>
      </x:c>
      <x:c r="G5153" s="47">
        <x:v>1</x:v>
      </x:c>
      <x:c r="I5153" s="47" t="s">
        <x:v>100</x:v>
      </x:c>
      <x:c r="AG5153" s="318"/>
      <x:c r="AL5153" s="319"/>
      <x:c r="AM5153" s="319"/>
      <x:c r="AN5153" s="319"/>
      <x:c r="AO5153" s="319"/>
      <x:c r="AP5153" s="319"/>
      <x:c r="AQ5153" s="319"/>
    </x:row>
    <x:row r="5154" spans="1:43" s="47" customFormat="1">
      <x:c r="A5154" s="314">
        <x:v>468710</x:v>
      </x:c>
      <x:c r="B5154" s="47">
        <x:v>1097</x:v>
      </x:c>
      <x:c r="C5154" s="47">
        <x:f>420/30</x:f>
        <x:v>14</x:v>
      </x:c>
      <x:c r="G5154" s="47">
        <x:v>2</x:v>
      </x:c>
      <x:c r="I5154" s="47" t="s">
        <x:v>100</x:v>
      </x:c>
      <x:c r="AG5154" s="318"/>
      <x:c r="AL5154" s="319"/>
      <x:c r="AM5154" s="319"/>
      <x:c r="AN5154" s="319"/>
      <x:c r="AO5154" s="319"/>
      <x:c r="AP5154" s="319"/>
      <x:c r="AQ5154" s="319"/>
    </x:row>
    <x:row r="5155" spans="1:43" s="47" customFormat="1">
      <x:c r="A5155" s="314">
        <x:v>468711</x:v>
      </x:c>
      <x:c r="B5155" s="47">
        <x:v>1098</x:v>
      </x:c>
      <x:c r="C5155" s="47">
        <x:f>420/30</x:f>
        <x:v>14</x:v>
      </x:c>
      <x:c r="G5155" s="47">
        <x:v>1</x:v>
      </x:c>
      <x:c r="I5155" s="47" t="s">
        <x:v>100</x:v>
      </x:c>
      <x:c r="AG5155" s="318"/>
      <x:c r="AL5155" s="319"/>
      <x:c r="AM5155" s="319"/>
      <x:c r="AN5155" s="319"/>
      <x:c r="AO5155" s="319"/>
      <x:c r="AP5155" s="319"/>
      <x:c r="AQ5155" s="319"/>
    </x:row>
    <x:row r="5156" spans="1:43" s="47" customFormat="1">
      <x:c r="A5156" s="314">
        <x:v>468712</x:v>
      </x:c>
      <x:c r="B5156" s="47">
        <x:v>1099</x:v>
      </x:c>
      <x:c r="C5156" s="47">
        <x:f>256/30</x:f>
        <x:v>8.53333333333333</x:v>
      </x:c>
      <x:c r="G5156" s="47">
        <x:v>1</x:v>
      </x:c>
      <x:c r="I5156" s="47" t="s">
        <x:v>100</x:v>
      </x:c>
      <x:c r="AG5156" s="318"/>
      <x:c r="AL5156" s="319"/>
      <x:c r="AM5156" s="319"/>
      <x:c r="AN5156" s="319"/>
      <x:c r="AO5156" s="319"/>
      <x:c r="AP5156" s="319"/>
      <x:c r="AQ5156" s="319"/>
    </x:row>
    <x:row r="5157" spans="1:43">
      <x:c r="A5157" s="314">
        <x:v>468713</x:v>
      </x:c>
      <x:c r="B5157" s="47">
        <x:v>1099</x:v>
      </x:c>
      <x:c r="C5157" s="47">
        <x:f>266/30</x:f>
        <x:v>8.86666666666667</x:v>
      </x:c>
      <x:c r="G5157" s="47">
        <x:v>1</x:v>
      </x:c>
      <x:c r="I5157" s="47" t="s">
        <x:v>100</x:v>
      </x:c>
      <x:c r="AL5157" s="292"/>
      <x:c r="AM5157" s="292"/>
      <x:c r="AN5157" s="292"/>
      <x:c r="AO5157" s="292"/>
      <x:c r="AP5157" s="292"/>
      <x:c r="AQ5157" s="292"/>
    </x:row>
    <x:row r="5158" spans="1:43">
      <x:c r="A5158" s="314">
        <x:v>468714</x:v>
      </x:c>
      <x:c r="B5158" s="47">
        <x:v>1099</x:v>
      </x:c>
      <x:c r="C5158" s="47">
        <x:f>276/30</x:f>
        <x:v>9.2</x:v>
      </x:c>
      <x:c r="G5158" s="47">
        <x:v>1</x:v>
      </x:c>
      <x:c r="I5158" s="47" t="s">
        <x:v>100</x:v>
      </x:c>
      <x:c r="AL5158" s="292"/>
      <x:c r="AM5158" s="292"/>
      <x:c r="AN5158" s="292"/>
      <x:c r="AO5158" s="292"/>
      <x:c r="AP5158" s="292"/>
      <x:c r="AQ5158" s="292"/>
    </x:row>
    <x:row r="5159" spans="1:43">
      <x:c r="A5159" s="314">
        <x:v>468715</x:v>
      </x:c>
      <x:c r="B5159" s="47">
        <x:v>1099</x:v>
      </x:c>
      <x:c r="C5159" s="47">
        <x:f>288/30</x:f>
        <x:v>9.6</x:v>
      </x:c>
      <x:c r="G5159" s="47">
        <x:v>1</x:v>
      </x:c>
      <x:c r="I5159" s="47" t="s">
        <x:v>100</x:v>
      </x:c>
      <x:c r="AL5159" s="292"/>
      <x:c r="AM5159" s="292"/>
      <x:c r="AN5159" s="292"/>
      <x:c r="AO5159" s="292"/>
      <x:c r="AP5159" s="292"/>
      <x:c r="AQ5159" s="292"/>
    </x:row>
    <x:row r="5160" spans="1:43">
      <x:c r="A5160" s="314">
        <x:v>468716</x:v>
      </x:c>
      <x:c r="B5160" s="47">
        <x:v>1099</x:v>
      </x:c>
      <x:c r="C5160" s="47">
        <x:f>298/30</x:f>
        <x:v>9.93333333333333</x:v>
      </x:c>
      <x:c r="G5160" s="47">
        <x:v>2</x:v>
      </x:c>
      <x:c r="I5160" s="47" t="s">
        <x:v>100</x:v>
      </x:c>
      <x:c r="AL5160" s="292"/>
      <x:c r="AM5160" s="292"/>
      <x:c r="AN5160" s="292"/>
      <x:c r="AO5160" s="292"/>
      <x:c r="AP5160" s="292"/>
      <x:c r="AQ5160" s="292"/>
    </x:row>
    <x:row r="5161" spans="1:43" s="48" customFormat="1">
      <x:c r="A5161" s="315">
        <x:v>468717</x:v>
      </x:c>
      <x:c r="B5161" s="48">
        <x:v>1100</x:v>
      </x:c>
      <x:c r="C5161" s="45">
        <x:f>42/30</x:f>
        <x:v>1.4</x:v>
      </x:c>
      <x:c r="G5161" s="48">
        <x:v>1</x:v>
      </x:c>
      <x:c r="I5161" s="48" t="s">
        <x:v>746</x:v>
      </x:c>
      <x:c r="AG5161" s="320"/>
      <x:c r="AH5161" s="47" t="s">
        <x:v>775</x:v>
      </x:c>
      <x:c r="AL5161" s="321"/>
      <x:c r="AM5161" s="321"/>
      <x:c r="AN5161" s="321"/>
      <x:c r="AO5161" s="321"/>
      <x:c r="AP5161" s="321"/>
      <x:c r="AQ5161" s="321"/>
    </x:row>
    <x:row r="5162" spans="1:43" s="48" customFormat="1">
      <x:c r="A5162" s="315">
        <x:v>468718</x:v>
      </x:c>
      <x:c r="B5162" s="48">
        <x:v>1100</x:v>
      </x:c>
      <x:c r="C5162" s="45">
        <x:f>81/30</x:f>
        <x:v>2.7</x:v>
      </x:c>
      <x:c r="G5162" s="48">
        <x:v>1</x:v>
      </x:c>
      <x:c r="I5162" s="48" t="s">
        <x:v>100</x:v>
      </x:c>
      <x:c r="AG5162" s="320"/>
      <x:c r="AL5162" s="321"/>
      <x:c r="AM5162" s="321"/>
      <x:c r="AN5162" s="321"/>
      <x:c r="AO5162" s="321"/>
      <x:c r="AP5162" s="321"/>
      <x:c r="AQ5162" s="321"/>
    </x:row>
    <x:row r="5163" spans="1:43" s="48" customFormat="1">
      <x:c r="A5163" s="315">
        <x:v>468719</x:v>
      </x:c>
      <x:c r="B5163" s="48">
        <x:v>1100</x:v>
      </x:c>
      <x:c r="C5163" s="45">
        <x:f>86/30</x:f>
        <x:v>2.86666666666667</x:v>
      </x:c>
      <x:c r="G5163" s="48">
        <x:v>1</x:v>
      </x:c>
      <x:c r="I5163" s="48" t="s">
        <x:v>100</x:v>
      </x:c>
      <x:c r="AG5163" s="320"/>
      <x:c r="AL5163" s="321"/>
      <x:c r="AM5163" s="321"/>
      <x:c r="AN5163" s="321"/>
      <x:c r="AO5163" s="321"/>
      <x:c r="AP5163" s="321"/>
      <x:c r="AQ5163" s="321"/>
    </x:row>
    <x:row r="5164" spans="1:43" s="48" customFormat="1">
      <x:c r="A5164" s="315">
        <x:v>468720</x:v>
      </x:c>
      <x:c r="B5164" s="48">
        <x:v>1100</x:v>
      </x:c>
      <x:c r="C5164" s="45">
        <x:f>91/30</x:f>
        <x:v>3.03333333333333</x:v>
      </x:c>
      <x:c r="G5164" s="48">
        <x:v>1</x:v>
      </x:c>
      <x:c r="I5164" s="48" t="s">
        <x:v>100</x:v>
      </x:c>
      <x:c r="AG5164" s="320"/>
      <x:c r="AL5164" s="321"/>
      <x:c r="AM5164" s="321"/>
      <x:c r="AN5164" s="321"/>
      <x:c r="AO5164" s="321"/>
      <x:c r="AP5164" s="321"/>
      <x:c r="AQ5164" s="321"/>
    </x:row>
    <x:row r="5165" spans="1:43" s="48" customFormat="1">
      <x:c r="A5165" s="315">
        <x:v>468721</x:v>
      </x:c>
      <x:c r="B5165" s="48">
        <x:v>1100</x:v>
      </x:c>
      <x:c r="C5165" s="45">
        <x:f>96/30</x:f>
        <x:v>3.2</x:v>
      </x:c>
      <x:c r="G5165" s="48">
        <x:v>1</x:v>
      </x:c>
      <x:c r="I5165" s="48" t="s">
        <x:v>100</x:v>
      </x:c>
      <x:c r="AG5165" s="320"/>
      <x:c r="AL5165" s="321"/>
      <x:c r="AM5165" s="321"/>
      <x:c r="AN5165" s="321"/>
      <x:c r="AO5165" s="321"/>
      <x:c r="AP5165" s="321"/>
      <x:c r="AQ5165" s="321"/>
    </x:row>
    <x:row r="5166" spans="1:43" s="48" customFormat="1">
      <x:c r="A5166" s="315">
        <x:v>468722</x:v>
      </x:c>
      <x:c r="B5166" s="48">
        <x:v>1101</x:v>
      </x:c>
      <x:c r="C5166" s="45">
        <x:f>122/30</x:f>
        <x:v>4.06666666666667</x:v>
      </x:c>
      <x:c r="G5166" s="48">
        <x:v>1</x:v>
      </x:c>
      <x:c r="I5166" s="48" t="s">
        <x:v>100</x:v>
      </x:c>
      <x:c r="AG5166" s="320"/>
      <x:c r="AH5166" s="48" t="s">
        <x:v>776</x:v>
      </x:c>
      <x:c r="AL5166" s="321"/>
      <x:c r="AM5166" s="321"/>
      <x:c r="AN5166" s="321"/>
      <x:c r="AO5166" s="321"/>
      <x:c r="AP5166" s="321"/>
      <x:c r="AQ5166" s="321"/>
    </x:row>
    <x:row r="5167" spans="1:43" s="48" customFormat="1">
      <x:c r="A5167" s="315">
        <x:v>468723</x:v>
      </x:c>
      <x:c r="B5167" s="48">
        <x:v>1102</x:v>
      </x:c>
      <x:c r="C5167" s="45">
        <x:f>180/30</x:f>
        <x:v>6</x:v>
      </x:c>
      <x:c r="G5167" s="48">
        <x:v>1</x:v>
      </x:c>
      <x:c r="I5167" s="48" t="s">
        <x:v>100</x:v>
      </x:c>
      <x:c r="AG5167" s="320"/>
      <x:c r="AH5167" s="48" t="s">
        <x:v>601</x:v>
      </x:c>
      <x:c r="AL5167" s="321"/>
      <x:c r="AM5167" s="321"/>
      <x:c r="AN5167" s="321"/>
      <x:c r="AO5167" s="321"/>
      <x:c r="AP5167" s="321"/>
      <x:c r="AQ5167" s="321"/>
    </x:row>
    <x:row r="5168" spans="1:43" s="48" customFormat="1">
      <x:c r="A5168" s="315">
        <x:v>468724</x:v>
      </x:c>
      <x:c r="B5168" s="48">
        <x:v>1103</x:v>
      </x:c>
      <x:c r="C5168" s="45">
        <x:f>72/30</x:f>
        <x:v>2.4</x:v>
      </x:c>
      <x:c r="G5168" s="48">
        <x:v>1</x:v>
      </x:c>
      <x:c r="I5168" s="48" t="s">
        <x:v>100</x:v>
      </x:c>
      <x:c r="AG5168" s="320"/>
      <x:c r="AH5168" s="48" t="s">
        <x:v>777</x:v>
      </x:c>
      <x:c r="AL5168" s="321"/>
      <x:c r="AM5168" s="321"/>
      <x:c r="AN5168" s="321"/>
      <x:c r="AO5168" s="321"/>
      <x:c r="AP5168" s="321"/>
      <x:c r="AQ5168" s="321"/>
    </x:row>
    <x:row r="5169" spans="1:43" s="48" customFormat="1">
      <x:c r="A5169" s="315">
        <x:v>468725</x:v>
      </x:c>
      <x:c r="B5169" s="48">
        <x:v>1105</x:v>
      </x:c>
      <x:c r="C5169" s="45">
        <x:f>447/30</x:f>
        <x:v>14.9</x:v>
      </x:c>
      <x:c r="G5169" s="48">
        <x:v>1</x:v>
      </x:c>
      <x:c r="I5169" s="48" t="s">
        <x:v>100</x:v>
      </x:c>
      <x:c r="AG5169" s="320"/>
      <x:c r="AL5169" s="321"/>
      <x:c r="AM5169" s="321"/>
      <x:c r="AN5169" s="321"/>
      <x:c r="AO5169" s="321"/>
      <x:c r="AP5169" s="321"/>
      <x:c r="AQ5169" s="321"/>
    </x:row>
    <x:row r="5170" spans="1:43" s="48" customFormat="1">
      <x:c r="A5170" s="315">
        <x:v>468726</x:v>
      </x:c>
      <x:c r="B5170" s="48">
        <x:v>1106</x:v>
      </x:c>
      <x:c r="C5170" s="45">
        <x:f>415/30</x:f>
        <x:v>13.8333333333333</x:v>
      </x:c>
      <x:c r="G5170" s="48">
        <x:v>1</x:v>
      </x:c>
      <x:c r="I5170" s="48" t="s">
        <x:v>100</x:v>
      </x:c>
      <x:c r="AG5170" s="320"/>
      <x:c r="AH5170" s="48" t="s">
        <x:v>655</x:v>
      </x:c>
      <x:c r="AL5170" s="321"/>
      <x:c r="AM5170" s="321"/>
      <x:c r="AN5170" s="321"/>
      <x:c r="AO5170" s="321"/>
      <x:c r="AP5170" s="321"/>
      <x:c r="AQ5170" s="321"/>
    </x:row>
    <x:row r="5171" spans="1:43" s="48" customFormat="1">
      <x:c r="A5171" s="315">
        <x:v>468727</x:v>
      </x:c>
      <x:c r="B5171" s="48">
        <x:v>1106</x:v>
      </x:c>
      <x:c r="C5171" s="45">
        <x:v>15</x:v>
      </x:c>
      <x:c r="D5171" s="48">
        <x:v>1</x:v>
      </x:c>
      <x:c r="E5171" s="48">
        <x:v>1</x:v>
      </x:c>
      <x:c r="AG5171" s="320"/>
      <x:c r="AH5171" s="322"/>
      <x:c r="AL5171" s="321"/>
      <x:c r="AM5171" s="321"/>
      <x:c r="AN5171" s="321"/>
      <x:c r="AO5171" s="321"/>
      <x:c r="AP5171" s="321"/>
      <x:c r="AQ5171" s="321"/>
    </x:row>
    <x:row r="5172" spans="1:43" s="48" customFormat="1">
      <x:c r="A5172" s="315">
        <x:v>468728</x:v>
      </x:c>
      <x:c r="B5172" s="48">
        <x:v>1107</x:v>
      </x:c>
      <x:c r="C5172" s="45">
        <x:f>415/30</x:f>
        <x:v>13.8333333333333</x:v>
      </x:c>
      <x:c r="G5172" s="48">
        <x:v>1</x:v>
      </x:c>
      <x:c r="I5172" s="48" t="s">
        <x:v>100</x:v>
      </x:c>
      <x:c r="AG5172" s="320"/>
      <x:c r="AH5172" s="322"/>
      <x:c r="AL5172" s="321"/>
      <x:c r="AM5172" s="321"/>
      <x:c r="AN5172" s="321"/>
      <x:c r="AO5172" s="321"/>
      <x:c r="AP5172" s="321"/>
      <x:c r="AQ5172" s="321"/>
    </x:row>
    <x:row r="5173" spans="1:43" s="48" customFormat="1">
      <x:c r="A5173" s="315">
        <x:v>468729</x:v>
      </x:c>
      <x:c r="B5173" s="48">
        <x:v>1107</x:v>
      </x:c>
      <x:c r="C5173" s="45">
        <x:f>420/30</x:f>
        <x:v>14</x:v>
      </x:c>
      <x:c r="G5173" s="48">
        <x:v>1</x:v>
      </x:c>
      <x:c r="I5173" s="48" t="s">
        <x:v>100</x:v>
      </x:c>
      <x:c r="AG5173" s="320"/>
      <x:c r="AL5173" s="321"/>
      <x:c r="AM5173" s="321"/>
      <x:c r="AN5173" s="321"/>
      <x:c r="AO5173" s="321"/>
      <x:c r="AP5173" s="321"/>
      <x:c r="AQ5173" s="321"/>
    </x:row>
    <x:row r="5174" spans="1:43" s="48" customFormat="1">
      <x:c r="A5174" s="315">
        <x:v>468730</x:v>
      </x:c>
      <x:c r="B5174" s="48">
        <x:v>1107</x:v>
      </x:c>
      <x:c r="C5174" s="45">
        <x:f>425/30</x:f>
        <x:v>14.1666666666667</x:v>
      </x:c>
      <x:c r="G5174" s="48">
        <x:v>1</x:v>
      </x:c>
      <x:c r="I5174" s="48" t="s">
        <x:v>100</x:v>
      </x:c>
      <x:c r="AG5174" s="320"/>
      <x:c r="AL5174" s="321"/>
      <x:c r="AM5174" s="321"/>
      <x:c r="AN5174" s="321"/>
      <x:c r="AO5174" s="321"/>
      <x:c r="AP5174" s="321"/>
      <x:c r="AQ5174" s="321"/>
    </x:row>
    <x:row r="5175" spans="1:43" s="48" customFormat="1">
      <x:c r="A5175" s="315">
        <x:v>468731</x:v>
      </x:c>
      <x:c r="B5175" s="48">
        <x:v>1107</x:v>
      </x:c>
      <x:c r="C5175" s="45">
        <x:f>430/30</x:f>
        <x:v>14.3333333333333</x:v>
      </x:c>
      <x:c r="G5175" s="48">
        <x:v>1</x:v>
      </x:c>
      <x:c r="I5175" s="48" t="s">
        <x:v>100</x:v>
      </x:c>
      <x:c r="AG5175" s="320"/>
      <x:c r="AL5175" s="321"/>
      <x:c r="AM5175" s="321"/>
      <x:c r="AN5175" s="321"/>
      <x:c r="AO5175" s="321"/>
      <x:c r="AP5175" s="321"/>
      <x:c r="AQ5175" s="321"/>
    </x:row>
    <x:row r="5176" spans="1:43" s="48" customFormat="1">
      <x:c r="A5176" s="315">
        <x:v>468732</x:v>
      </x:c>
      <x:c r="B5176" s="48">
        <x:v>1107</x:v>
      </x:c>
      <x:c r="C5176" s="45">
        <x:f>440/30</x:f>
        <x:v>14.6666666666667</x:v>
      </x:c>
      <x:c r="G5176" s="48">
        <x:v>1</x:v>
      </x:c>
      <x:c r="I5176" s="48" t="s">
        <x:v>100</x:v>
      </x:c>
      <x:c r="AG5176" s="320"/>
      <x:c r="AL5176" s="321"/>
      <x:c r="AM5176" s="321"/>
      <x:c r="AN5176" s="321"/>
      <x:c r="AO5176" s="321"/>
      <x:c r="AP5176" s="321"/>
      <x:c r="AQ5176" s="321"/>
    </x:row>
    <x:row r="5177" spans="1:43" s="48" customFormat="1">
      <x:c r="A5177" s="315">
        <x:v>468733</x:v>
      </x:c>
      <x:c r="B5177" s="48">
        <x:v>1108</x:v>
      </x:c>
      <x:c r="C5177" s="45">
        <x:f>17/30</x:f>
        <x:v>0.566666666666667</x:v>
      </x:c>
      <x:c r="G5177" s="48">
        <x:v>1</x:v>
      </x:c>
      <x:c r="I5177" s="48" t="s">
        <x:v>100</x:v>
      </x:c>
      <x:c r="M5177" s="48">
        <x:v>4200</x:v>
      </x:c>
      <x:c r="O5177" s="48" t="s">
        <x:v>101</x:v>
      </x:c>
      <x:c r="AG5177" s="320"/>
      <x:c r="AL5177" s="321"/>
      <x:c r="AM5177" s="321"/>
      <x:c r="AN5177" s="321"/>
      <x:c r="AO5177" s="321"/>
      <x:c r="AP5177" s="321"/>
      <x:c r="AQ5177" s="321"/>
    </x:row>
    <x:row r="5178" spans="1:43" s="48" customFormat="1">
      <x:c r="A5178" s="315">
        <x:v>468734</x:v>
      </x:c>
      <x:c r="B5178" s="48">
        <x:v>1108</x:v>
      </x:c>
      <x:c r="C5178" s="45">
        <x:f>28/30</x:f>
        <x:v>0.933333333333333</x:v>
      </x:c>
      <x:c r="G5178" s="48">
        <x:v>1</x:v>
      </x:c>
      <x:c r="I5178" s="48" t="s">
        <x:v>100</x:v>
      </x:c>
      <x:c r="M5178" s="48">
        <x:v>4200</x:v>
      </x:c>
      <x:c r="O5178" s="48" t="s">
        <x:v>101</x:v>
      </x:c>
      <x:c r="AG5178" s="320"/>
      <x:c r="AL5178" s="321"/>
      <x:c r="AM5178" s="321"/>
      <x:c r="AN5178" s="321"/>
      <x:c r="AO5178" s="321"/>
      <x:c r="AP5178" s="321"/>
      <x:c r="AQ5178" s="321"/>
    </x:row>
    <x:row r="5179" spans="1:43" s="48" customFormat="1">
      <x:c r="A5179" s="315">
        <x:v>468735</x:v>
      </x:c>
      <x:c r="B5179" s="48">
        <x:v>1108</x:v>
      </x:c>
      <x:c r="C5179" s="45">
        <x:f>53/30</x:f>
        <x:v>1.76666666666667</x:v>
      </x:c>
      <x:c r="G5179" s="48">
        <x:v>2</x:v>
      </x:c>
      <x:c r="I5179" s="48" t="s">
        <x:v>100</x:v>
      </x:c>
      <x:c r="M5179" s="48">
        <x:v>4200</x:v>
      </x:c>
      <x:c r="O5179" s="48" t="s">
        <x:v>101</x:v>
      </x:c>
      <x:c r="AG5179" s="320">
        <x:v>2</x:v>
      </x:c>
      <x:c r="AL5179" s="321"/>
      <x:c r="AM5179" s="321"/>
      <x:c r="AN5179" s="321"/>
      <x:c r="AO5179" s="321"/>
      <x:c r="AP5179" s="321"/>
      <x:c r="AQ5179" s="321"/>
    </x:row>
    <x:row r="5180" spans="1:43" s="48" customFormat="1">
      <x:c r="A5180" s="315">
        <x:v>468736</x:v>
      </x:c>
      <x:c r="B5180" s="48">
        <x:v>1109</x:v>
      </x:c>
      <x:c r="C5180">
        <x:f>85/30</x:f>
        <x:v>2.83333333333333</x:v>
      </x:c>
      <x:c r="G5180" s="48">
        <x:v>1</x:v>
      </x:c>
      <x:c r="I5180" s="48" t="s">
        <x:v>100</x:v>
      </x:c>
      <x:c r="AG5180" s="320"/>
      <x:c r="AL5180" s="321"/>
      <x:c r="AM5180" s="321"/>
      <x:c r="AN5180" s="321"/>
      <x:c r="AO5180" s="321"/>
      <x:c r="AP5180" s="321"/>
      <x:c r="AQ5180" s="321"/>
    </x:row>
    <x:row r="5181" spans="1:43" s="48" customFormat="1">
      <x:c r="A5181" s="315">
        <x:v>468737</x:v>
      </x:c>
      <x:c r="B5181" s="48">
        <x:v>1109</x:v>
      </x:c>
      <x:c r="C5181">
        <x:f>91/30</x:f>
        <x:v>3.03333333333333</x:v>
      </x:c>
      <x:c r="G5181" s="48">
        <x:v>1</x:v>
      </x:c>
      <x:c r="I5181" s="48" t="s">
        <x:v>100</x:v>
      </x:c>
      <x:c r="AG5181" s="320"/>
      <x:c r="AL5181" s="321"/>
      <x:c r="AM5181" s="321"/>
      <x:c r="AN5181" s="321"/>
      <x:c r="AO5181" s="321"/>
      <x:c r="AP5181" s="321"/>
      <x:c r="AQ5181" s="321"/>
    </x:row>
    <x:row r="5182" spans="1:43" s="48" customFormat="1">
      <x:c r="A5182" s="315">
        <x:v>468738</x:v>
      </x:c>
      <x:c r="B5182" s="48">
        <x:v>1109</x:v>
      </x:c>
      <x:c r="C5182">
        <x:f>97/30</x:f>
        <x:v>3.23333333333333</x:v>
      </x:c>
      <x:c r="G5182" s="48">
        <x:v>1</x:v>
      </x:c>
      <x:c r="I5182" s="48" t="s">
        <x:v>100</x:v>
      </x:c>
      <x:c r="AG5182" s="320"/>
      <x:c r="AL5182" s="321"/>
      <x:c r="AM5182" s="321"/>
      <x:c r="AN5182" s="321"/>
      <x:c r="AO5182" s="321"/>
      <x:c r="AP5182" s="321"/>
      <x:c r="AQ5182" s="321"/>
    </x:row>
    <x:row r="5183" spans="1:43" s="48" customFormat="1">
      <x:c r="A5183" s="315">
        <x:v>468739</x:v>
      </x:c>
      <x:c r="B5183" s="48">
        <x:v>1109</x:v>
      </x:c>
      <x:c r="C5183">
        <x:f>103/30</x:f>
        <x:v>3.43333333333333</x:v>
      </x:c>
      <x:c r="G5183" s="48">
        <x:v>1</x:v>
      </x:c>
      <x:c r="I5183" s="48" t="s">
        <x:v>100</x:v>
      </x:c>
      <x:c r="AG5183" s="320"/>
      <x:c r="AL5183" s="321"/>
      <x:c r="AM5183" s="321"/>
      <x:c r="AN5183" s="321"/>
      <x:c r="AO5183" s="321"/>
      <x:c r="AP5183" s="321"/>
      <x:c r="AQ5183" s="321"/>
    </x:row>
    <x:row r="5184" spans="1:43" s="48" customFormat="1">
      <x:c r="A5184" s="315">
        <x:v>468740</x:v>
      </x:c>
      <x:c r="B5184" s="48">
        <x:v>1109</x:v>
      </x:c>
      <x:c r="C5184">
        <x:f>109/30</x:f>
        <x:v>3.63333333333333</x:v>
      </x:c>
      <x:c r="G5184" s="48">
        <x:v>1</x:v>
      </x:c>
      <x:c r="I5184" s="48" t="s">
        <x:v>100</x:v>
      </x:c>
      <x:c r="AG5184" s="320"/>
      <x:c r="AL5184" s="321"/>
      <x:c r="AM5184" s="321"/>
      <x:c r="AN5184" s="321"/>
      <x:c r="AO5184" s="321"/>
      <x:c r="AP5184" s="321"/>
      <x:c r="AQ5184" s="321"/>
    </x:row>
    <x:row r="5185" spans="1:43" s="48" customFormat="1">
      <x:c r="A5185" s="315">
        <x:v>468741</x:v>
      </x:c>
      <x:c r="B5185" s="48">
        <x:v>1109</x:v>
      </x:c>
      <x:c r="C5185">
        <x:f>115/30</x:f>
        <x:v>3.83333333333333</x:v>
      </x:c>
      <x:c r="G5185" s="48">
        <x:v>1</x:v>
      </x:c>
      <x:c r="I5185" s="48" t="s">
        <x:v>100</x:v>
      </x:c>
      <x:c r="AG5185" s="320">
        <x:v>1</x:v>
      </x:c>
      <x:c r="AL5185" s="321"/>
      <x:c r="AM5185" s="321"/>
      <x:c r="AN5185" s="321"/>
      <x:c r="AO5185" s="321"/>
      <x:c r="AP5185" s="321"/>
      <x:c r="AQ5185" s="321"/>
    </x:row>
    <x:row r="5186" spans="1:43" s="48" customFormat="1">
      <x:c r="A5186" s="315">
        <x:v>468742</x:v>
      </x:c>
      <x:c r="B5186" s="48">
        <x:v>1110</x:v>
      </x:c>
      <x:c r="C5186">
        <x:f>96/30</x:f>
        <x:v>3.2</x:v>
      </x:c>
      <x:c r="G5186" s="48">
        <x:v>1</x:v>
      </x:c>
      <x:c r="I5186" s="48" t="s">
        <x:v>100</x:v>
      </x:c>
      <x:c r="AG5186" s="320"/>
      <x:c r="AL5186" s="321"/>
      <x:c r="AM5186" s="321"/>
      <x:c r="AN5186" s="321"/>
      <x:c r="AO5186" s="321"/>
      <x:c r="AP5186" s="321"/>
      <x:c r="AQ5186" s="321"/>
    </x:row>
    <x:row r="5187" spans="1:43" s="48" customFormat="1">
      <x:c r="A5187" s="315">
        <x:v>468743</x:v>
      </x:c>
      <x:c r="B5187" s="48">
        <x:v>1110</x:v>
      </x:c>
      <x:c r="C5187">
        <x:f>116/30</x:f>
        <x:v>3.86666666666667</x:v>
      </x:c>
      <x:c r="G5187" s="48">
        <x:v>1</x:v>
      </x:c>
      <x:c r="I5187" s="48" t="s">
        <x:v>102</x:v>
      </x:c>
      <x:c r="AG5187" s="320"/>
      <x:c r="AL5187" s="321"/>
      <x:c r="AM5187" s="321"/>
      <x:c r="AN5187" s="321"/>
      <x:c r="AO5187" s="321"/>
      <x:c r="AP5187" s="321"/>
      <x:c r="AQ5187" s="321"/>
    </x:row>
    <x:row r="5188" spans="1:43" s="48" customFormat="1">
      <x:c r="A5188" s="315">
        <x:v>468744</x:v>
      </x:c>
      <x:c r="B5188" s="48">
        <x:v>1110</x:v>
      </x:c>
      <x:c r="C5188">
        <x:f>148/30</x:f>
        <x:v>4.93333333333333</x:v>
      </x:c>
      <x:c r="G5188" s="48">
        <x:v>3</x:v>
      </x:c>
      <x:c r="I5188" s="48" t="s">
        <x:v>104</x:v>
      </x:c>
      <x:c r="AG5188" s="320"/>
      <x:c r="AL5188" s="321"/>
      <x:c r="AM5188" s="321"/>
      <x:c r="AN5188" s="321"/>
      <x:c r="AO5188" s="321"/>
      <x:c r="AP5188" s="321"/>
      <x:c r="AQ5188" s="321"/>
    </x:row>
    <x:row r="5189" spans="1:43" s="49" customFormat="1">
      <x:c r="A5189" s="323">
        <x:v>468745</x:v>
      </x:c>
      <x:c r="B5189" s="49">
        <x:v>1112</x:v>
      </x:c>
      <x:c r="C5189" s="49">
        <x:f>7/30</x:f>
        <x:v>0.233333333333333</x:v>
      </x:c>
      <x:c r="G5189" s="49">
        <x:v>1</x:v>
      </x:c>
      <x:c r="I5189" s="49" t="s">
        <x:v>100</x:v>
      </x:c>
      <x:c r="M5189" s="49">
        <x:v>4221</x:v>
      </x:c>
      <x:c r="O5189" s="49" t="s">
        <x:v>101</x:v>
      </x:c>
      <x:c r="AG5189" s="326"/>
      <x:c r="AK5189" s="49" t="s">
        <x:v>708</x:v>
      </x:c>
      <x:c r="AL5189" s="327"/>
      <x:c r="AM5189" s="327"/>
      <x:c r="AN5189" s="327"/>
      <x:c r="AO5189" s="327"/>
      <x:c r="AP5189" s="327"/>
      <x:c r="AQ5189" s="327"/>
    </x:row>
    <x:row r="5190" spans="1:43" s="49" customFormat="1">
      <x:c r="A5190" s="323">
        <x:v>468746</x:v>
      </x:c>
      <x:c r="B5190" s="49">
        <x:v>1112</x:v>
      </x:c>
      <x:c r="C5190" s="49">
        <x:f>15/30</x:f>
        <x:v>0.5</x:v>
      </x:c>
      <x:c r="G5190" s="49">
        <x:v>1</x:v>
      </x:c>
      <x:c r="I5190" s="49" t="s">
        <x:v>100</x:v>
      </x:c>
      <x:c r="M5190" s="49">
        <x:v>4221</x:v>
      </x:c>
      <x:c r="O5190" s="49" t="s">
        <x:v>101</x:v>
      </x:c>
      <x:c r="AG5190" s="326"/>
      <x:c r="AK5190" s="49" t="s">
        <x:v>709</x:v>
      </x:c>
      <x:c r="AL5190" s="327"/>
      <x:c r="AM5190" s="327"/>
      <x:c r="AN5190" s="327"/>
      <x:c r="AO5190" s="327"/>
      <x:c r="AP5190" s="327"/>
      <x:c r="AQ5190" s="327"/>
    </x:row>
    <x:row r="5191" spans="1:43" s="49" customFormat="1">
      <x:c r="A5191" s="323">
        <x:v>468747</x:v>
      </x:c>
      <x:c r="B5191" s="49">
        <x:v>1112</x:v>
      </x:c>
      <x:c r="C5191" s="49">
        <x:f>32/30</x:f>
        <x:v>1.06666666666667</x:v>
      </x:c>
      <x:c r="G5191" s="49">
        <x:v>1</x:v>
      </x:c>
      <x:c r="I5191" s="49" t="s">
        <x:v>100</x:v>
      </x:c>
      <x:c r="M5191" s="49">
        <x:v>4221</x:v>
      </x:c>
      <x:c r="O5191" s="49" t="s">
        <x:v>101</x:v>
      </x:c>
      <x:c r="AG5191" s="326"/>
      <x:c r="AK5191" s="49" t="s">
        <x:v>710</x:v>
      </x:c>
      <x:c r="AL5191" s="327"/>
      <x:c r="AM5191" s="327"/>
      <x:c r="AN5191" s="327"/>
      <x:c r="AO5191" s="327"/>
      <x:c r="AP5191" s="327"/>
      <x:c r="AQ5191" s="327"/>
    </x:row>
    <x:row r="5192" spans="1:43" s="49" customFormat="1">
      <x:c r="A5192" s="323">
        <x:v>468748</x:v>
      </x:c>
      <x:c r="B5192" s="49">
        <x:v>1112</x:v>
      </x:c>
      <x:c r="C5192" s="49">
        <x:f>64/30</x:f>
        <x:v>2.13333333333333</x:v>
      </x:c>
      <x:c r="G5192" s="49">
        <x:v>3</x:v>
      </x:c>
      <x:c r="I5192" s="49" t="s">
        <x:v>100</x:v>
      </x:c>
      <x:c r="M5192" s="49">
        <x:v>4221</x:v>
      </x:c>
      <x:c r="O5192" s="49" t="s">
        <x:v>101</x:v>
      </x:c>
      <x:c r="AG5192" s="326"/>
      <x:c r="AK5192" s="49" t="s">
        <x:v>708</x:v>
      </x:c>
      <x:c r="AL5192" s="327"/>
      <x:c r="AM5192" s="327"/>
      <x:c r="AN5192" s="327"/>
      <x:c r="AO5192" s="327"/>
      <x:c r="AP5192" s="327"/>
      <x:c r="AQ5192" s="327"/>
    </x:row>
    <x:row r="5193" spans="1:43" s="49" customFormat="1">
      <x:c r="A5193" s="323">
        <x:v>468749</x:v>
      </x:c>
      <x:c r="B5193" s="49">
        <x:v>1113</x:v>
      </x:c>
      <x:c r="C5193" s="49">
        <x:f>94/30</x:f>
        <x:v>3.13333333333333</x:v>
      </x:c>
      <x:c r="G5193" s="49">
        <x:v>1</x:v>
      </x:c>
      <x:c r="I5193" s="49" t="s">
        <x:v>100</x:v>
      </x:c>
      <x:c r="AG5193" s="326"/>
      <x:c r="AK5193" s="49" t="s">
        <x:v>709</x:v>
      </x:c>
      <x:c r="AL5193" s="327"/>
      <x:c r="AM5193" s="327"/>
      <x:c r="AN5193" s="327"/>
      <x:c r="AO5193" s="327"/>
      <x:c r="AP5193" s="327"/>
      <x:c r="AQ5193" s="327"/>
    </x:row>
    <x:row r="5194" spans="1:43" s="49" customFormat="1">
      <x:c r="A5194" s="323">
        <x:v>468750</x:v>
      </x:c>
      <x:c r="B5194" s="49">
        <x:v>1114</x:v>
      </x:c>
      <x:c r="C5194" s="49">
        <x:f>56/30</x:f>
        <x:v>1.86666666666667</x:v>
      </x:c>
      <x:c r="G5194" s="49">
        <x:v>1</x:v>
      </x:c>
      <x:c r="I5194" s="49" t="s">
        <x:v>100</x:v>
      </x:c>
      <x:c r="AG5194" s="326"/>
      <x:c r="AK5194" s="49" t="s">
        <x:v>710</x:v>
      </x:c>
      <x:c r="AL5194" s="327"/>
      <x:c r="AM5194" s="327"/>
      <x:c r="AN5194" s="327"/>
      <x:c r="AO5194" s="327"/>
      <x:c r="AP5194" s="327"/>
      <x:c r="AQ5194" s="327"/>
    </x:row>
    <x:row r="5195" spans="1:43" s="49" customFormat="1">
      <x:c r="A5195" s="323">
        <x:v>468751</x:v>
      </x:c>
      <x:c r="B5195" s="49">
        <x:v>1115</x:v>
      </x:c>
      <x:c r="C5195" s="49">
        <x:f>102/30</x:f>
        <x:v>3.4</x:v>
      </x:c>
      <x:c r="G5195" s="49">
        <x:v>1</x:v>
      </x:c>
      <x:c r="I5195" s="49" t="s">
        <x:v>100</x:v>
      </x:c>
      <x:c r="AG5195" s="326"/>
      <x:c r="AK5195" s="49" t="s">
        <x:v>708</x:v>
      </x:c>
      <x:c r="AL5195" s="327"/>
      <x:c r="AM5195" s="327"/>
      <x:c r="AN5195" s="327"/>
      <x:c r="AO5195" s="327"/>
      <x:c r="AP5195" s="327"/>
      <x:c r="AQ5195" s="327"/>
    </x:row>
    <x:row r="5196" spans="1:43" s="49" customFormat="1">
      <x:c r="A5196" s="323">
        <x:v>468752</x:v>
      </x:c>
      <x:c r="B5196" s="49">
        <x:v>1116</x:v>
      </x:c>
      <x:c r="C5196" s="49">
        <x:f>215/30</x:f>
        <x:v>7.16666666666667</x:v>
      </x:c>
      <x:c r="G5196" s="49">
        <x:v>1</x:v>
      </x:c>
      <x:c r="I5196" s="49" t="s">
        <x:v>100</x:v>
      </x:c>
      <x:c r="AG5196" s="326"/>
      <x:c r="AK5196" s="49" t="s">
        <x:v>709</x:v>
      </x:c>
      <x:c r="AL5196" s="327"/>
      <x:c r="AM5196" s="327"/>
      <x:c r="AN5196" s="327"/>
      <x:c r="AO5196" s="327"/>
      <x:c r="AP5196" s="327"/>
      <x:c r="AQ5196" s="327"/>
    </x:row>
    <x:row r="5197" spans="1:43" s="49" customFormat="1">
      <x:c r="A5197" s="323">
        <x:v>468753</x:v>
      </x:c>
      <x:c r="B5197" s="49">
        <x:v>1116</x:v>
      </x:c>
      <x:c r="C5197" s="49">
        <x:f>225/30</x:f>
        <x:v>7.5</x:v>
      </x:c>
      <x:c r="G5197" s="49">
        <x:v>1</x:v>
      </x:c>
      <x:c r="I5197" s="49" t="s">
        <x:v>100</x:v>
      </x:c>
      <x:c r="AG5197" s="326"/>
      <x:c r="AK5197" s="49" t="s">
        <x:v>710</x:v>
      </x:c>
      <x:c r="AL5197" s="327"/>
      <x:c r="AM5197" s="327"/>
      <x:c r="AN5197" s="327"/>
      <x:c r="AO5197" s="327"/>
      <x:c r="AP5197" s="327"/>
      <x:c r="AQ5197" s="327"/>
    </x:row>
    <x:row r="5198" spans="1:43" s="49" customFormat="1">
      <x:c r="A5198" s="323">
        <x:v>468754</x:v>
      </x:c>
      <x:c r="B5198" s="49">
        <x:v>1116</x:v>
      </x:c>
      <x:c r="C5198" s="49">
        <x:f>235/30</x:f>
        <x:v>7.83333333333333</x:v>
      </x:c>
      <x:c r="G5198" s="49">
        <x:v>1</x:v>
      </x:c>
      <x:c r="I5198" s="49" t="s">
        <x:v>100</x:v>
      </x:c>
      <x:c r="AG5198" s="326"/>
      <x:c r="AK5198" s="49" t="s">
        <x:v>708</x:v>
      </x:c>
      <x:c r="AL5198" s="327"/>
      <x:c r="AM5198" s="327"/>
      <x:c r="AN5198" s="327"/>
      <x:c r="AO5198" s="327"/>
      <x:c r="AP5198" s="327"/>
      <x:c r="AQ5198" s="327"/>
    </x:row>
    <x:row r="5199" spans="1:43" s="49" customFormat="1">
      <x:c r="A5199" s="323">
        <x:v>468755</x:v>
      </x:c>
      <x:c r="B5199" s="49">
        <x:v>1116</x:v>
      </x:c>
      <x:c r="C5199" s="49">
        <x:f>245/30</x:f>
        <x:v>8.16666666666667</x:v>
      </x:c>
      <x:c r="G5199" s="49">
        <x:v>1</x:v>
      </x:c>
      <x:c r="I5199" s="49" t="s">
        <x:v>100</x:v>
      </x:c>
      <x:c r="AG5199" s="326"/>
      <x:c r="AK5199" s="49" t="s">
        <x:v>709</x:v>
      </x:c>
      <x:c r="AL5199" s="327"/>
      <x:c r="AM5199" s="327"/>
      <x:c r="AN5199" s="327"/>
      <x:c r="AO5199" s="327"/>
      <x:c r="AP5199" s="327"/>
      <x:c r="AQ5199" s="327"/>
    </x:row>
    <x:row r="5200" spans="1:43" s="49" customFormat="1">
      <x:c r="A5200" s="323">
        <x:v>468756</x:v>
      </x:c>
      <x:c r="B5200" s="49">
        <x:v>1117</x:v>
      </x:c>
      <x:c r="C5200" s="49">
        <x:f>370/30</x:f>
        <x:v>12.3333333333333</x:v>
      </x:c>
      <x:c r="G5200" s="49">
        <x:v>1</x:v>
      </x:c>
      <x:c r="I5200" s="49" t="s">
        <x:v>100</x:v>
      </x:c>
      <x:c r="AG5200" s="326"/>
      <x:c r="AL5200" s="327"/>
      <x:c r="AM5200" s="327"/>
      <x:c r="AN5200" s="327"/>
      <x:c r="AO5200" s="327"/>
      <x:c r="AP5200" s="327"/>
      <x:c r="AQ5200" s="327"/>
    </x:row>
    <x:row r="5201" spans="1:43" s="49" customFormat="1">
      <x:c r="A5201" s="323">
        <x:v>468757</x:v>
      </x:c>
      <x:c r="B5201" s="49">
        <x:v>1118</x:v>
      </x:c>
      <x:c r="C5201" s="49">
        <x:f>224/30</x:f>
        <x:v>7.46666666666667</x:v>
      </x:c>
      <x:c r="G5201" s="49">
        <x:v>1</x:v>
      </x:c>
      <x:c r="I5201" s="49" t="s">
        <x:v>100</x:v>
      </x:c>
      <x:c r="AG5201" s="326"/>
      <x:c r="AK5201" s="49" t="s">
        <x:v>708</x:v>
      </x:c>
      <x:c r="AL5201" s="327"/>
      <x:c r="AM5201" s="327"/>
      <x:c r="AN5201" s="327"/>
      <x:c r="AO5201" s="327"/>
      <x:c r="AP5201" s="327"/>
      <x:c r="AQ5201" s="327"/>
    </x:row>
    <x:row r="5202" spans="1:43" s="49" customFormat="1">
      <x:c r="A5202" s="323">
        <x:v>468758</x:v>
      </x:c>
      <x:c r="B5202" s="49">
        <x:v>1118</x:v>
      </x:c>
      <x:c r="C5202" s="49">
        <x:f>234/30</x:f>
        <x:v>7.8</x:v>
      </x:c>
      <x:c r="G5202" s="49">
        <x:v>1</x:v>
      </x:c>
      <x:c r="I5202" s="49" t="s">
        <x:v>100</x:v>
      </x:c>
      <x:c r="AG5202" s="326"/>
      <x:c r="AK5202" s="49" t="s">
        <x:v>709</x:v>
      </x:c>
      <x:c r="AL5202" s="327"/>
      <x:c r="AM5202" s="327"/>
      <x:c r="AN5202" s="327"/>
      <x:c r="AO5202" s="327"/>
      <x:c r="AP5202" s="327"/>
      <x:c r="AQ5202" s="327"/>
    </x:row>
    <x:row r="5203" spans="1:43" s="49" customFormat="1">
      <x:c r="A5203" s="323">
        <x:v>468759</x:v>
      </x:c>
      <x:c r="B5203" s="49">
        <x:v>1118</x:v>
      </x:c>
      <x:c r="C5203" s="49">
        <x:f>244/30</x:f>
        <x:v>8.13333333333333</x:v>
      </x:c>
      <x:c r="G5203" s="49">
        <x:v>1</x:v>
      </x:c>
      <x:c r="I5203" s="49" t="s">
        <x:v>100</x:v>
      </x:c>
      <x:c r="AG5203" s="326"/>
      <x:c r="AK5203" s="49" t="s">
        <x:v>710</x:v>
      </x:c>
      <x:c r="AL5203" s="327"/>
      <x:c r="AM5203" s="327"/>
      <x:c r="AN5203" s="327"/>
      <x:c r="AO5203" s="327"/>
      <x:c r="AP5203" s="327"/>
      <x:c r="AQ5203" s="327"/>
    </x:row>
    <x:row r="5204" spans="1:43" s="49" customFormat="1">
      <x:c r="A5204" s="323">
        <x:v>468760</x:v>
      </x:c>
      <x:c r="B5204" s="49">
        <x:v>1118</x:v>
      </x:c>
      <x:c r="C5204" s="49">
        <x:f>263/30</x:f>
        <x:v>8.76666666666667</x:v>
      </x:c>
      <x:c r="G5204" s="49">
        <x:v>4</x:v>
      </x:c>
      <x:c r="I5204" s="49" t="s">
        <x:v>100</x:v>
      </x:c>
      <x:c r="AG5204" s="326"/>
      <x:c r="AK5204" s="49" t="s">
        <x:v>708</x:v>
      </x:c>
      <x:c r="AL5204" s="327"/>
      <x:c r="AM5204" s="327"/>
      <x:c r="AN5204" s="327"/>
      <x:c r="AO5204" s="327"/>
      <x:c r="AP5204" s="327"/>
      <x:c r="AQ5204" s="327"/>
    </x:row>
    <x:row r="5205" spans="1:43" s="49" customFormat="1">
      <x:c r="A5205" s="323">
        <x:v>468761</x:v>
      </x:c>
      <x:c r="B5205" s="49">
        <x:v>1119</x:v>
      </x:c>
      <x:c r="C5205" s="49">
        <x:f>40/30</x:f>
        <x:v>1.33333333333333</x:v>
      </x:c>
      <x:c r="G5205" s="49">
        <x:v>1</x:v>
      </x:c>
      <x:c r="I5205" s="49" t="s">
        <x:v>100</x:v>
      </x:c>
      <x:c r="M5205" s="49">
        <x:v>4224</x:v>
      </x:c>
      <x:c r="O5205" s="49" t="s">
        <x:v>101</x:v>
      </x:c>
      <x:c r="AG5205" s="326"/>
      <x:c r="AH5205" s="49" t="s">
        <x:v>388</x:v>
      </x:c>
      <x:c r="AK5205" s="49" t="s">
        <x:v>709</x:v>
      </x:c>
      <x:c r="AL5205" s="327"/>
      <x:c r="AM5205" s="327"/>
      <x:c r="AN5205" s="327"/>
      <x:c r="AO5205" s="327"/>
      <x:c r="AP5205" s="327"/>
      <x:c r="AQ5205" s="327"/>
    </x:row>
    <x:row r="5206" spans="1:43" s="49" customFormat="1">
      <x:c r="A5206" s="323">
        <x:v>468762</x:v>
      </x:c>
      <x:c r="B5206" s="49">
        <x:v>1120</x:v>
      </x:c>
      <x:c r="C5206" s="49">
        <x:f>198/30</x:f>
        <x:v>6.6</x:v>
      </x:c>
      <x:c r="G5206" s="49">
        <x:v>1</x:v>
      </x:c>
      <x:c r="I5206" s="49" t="s">
        <x:v>100</x:v>
      </x:c>
      <x:c r="AG5206" s="326"/>
      <x:c r="AK5206" s="49" t="s">
        <x:v>710</x:v>
      </x:c>
      <x:c r="AL5206" s="327"/>
      <x:c r="AM5206" s="327"/>
      <x:c r="AN5206" s="327"/>
      <x:c r="AO5206" s="327"/>
      <x:c r="AP5206" s="327"/>
      <x:c r="AQ5206" s="327"/>
    </x:row>
    <x:row r="5207" spans="1:43" s="49" customFormat="1">
      <x:c r="A5207" s="323">
        <x:v>468763</x:v>
      </x:c>
      <x:c r="B5207" s="49">
        <x:v>1120</x:v>
      </x:c>
      <x:c r="C5207" s="49">
        <x:f>215/30</x:f>
        <x:v>7.16666666666667</x:v>
      </x:c>
      <x:c r="G5207" s="49">
        <x:v>1</x:v>
      </x:c>
      <x:c r="I5207" s="49" t="s">
        <x:v>100</x:v>
      </x:c>
      <x:c r="AG5207" s="326"/>
      <x:c r="AK5207" s="49" t="s">
        <x:v>708</x:v>
      </x:c>
      <x:c r="AL5207" s="327"/>
      <x:c r="AM5207" s="327"/>
      <x:c r="AN5207" s="327"/>
      <x:c r="AO5207" s="327"/>
      <x:c r="AP5207" s="327"/>
      <x:c r="AQ5207" s="327"/>
    </x:row>
    <x:row r="5208" spans="1:43" s="49" customFormat="1">
      <x:c r="A5208" s="323">
        <x:v>468764</x:v>
      </x:c>
      <x:c r="B5208" s="49">
        <x:v>1120</x:v>
      </x:c>
      <x:c r="C5208" s="49">
        <x:f>230/30</x:f>
        <x:v>7.66666666666667</x:v>
      </x:c>
      <x:c r="G5208" s="49">
        <x:v>1</x:v>
      </x:c>
      <x:c r="I5208" s="49" t="s">
        <x:v>100</x:v>
      </x:c>
      <x:c r="AG5208" s="326"/>
      <x:c r="AK5208" s="49" t="s">
        <x:v>709</x:v>
      </x:c>
      <x:c r="AL5208" s="327"/>
      <x:c r="AM5208" s="327"/>
      <x:c r="AN5208" s="327"/>
      <x:c r="AO5208" s="327"/>
      <x:c r="AP5208" s="327"/>
      <x:c r="AQ5208" s="327"/>
    </x:row>
    <x:row r="5209" spans="1:43" s="49" customFormat="1">
      <x:c r="A5209" s="323">
        <x:v>468765</x:v>
      </x:c>
      <x:c r="B5209" s="49">
        <x:v>1120</x:v>
      </x:c>
      <x:c r="C5209" s="49">
        <x:f>245/30</x:f>
        <x:v>8.16666666666667</x:v>
      </x:c>
      <x:c r="G5209" s="49">
        <x:v>1</x:v>
      </x:c>
      <x:c r="I5209" s="49" t="s">
        <x:v>100</x:v>
      </x:c>
      <x:c r="AG5209" s="326"/>
      <x:c r="AK5209" s="49" t="s">
        <x:v>710</x:v>
      </x:c>
      <x:c r="AL5209" s="327"/>
      <x:c r="AM5209" s="327"/>
      <x:c r="AN5209" s="327"/>
      <x:c r="AO5209" s="327"/>
      <x:c r="AP5209" s="327"/>
      <x:c r="AQ5209" s="327"/>
    </x:row>
    <x:row r="5210" spans="1:43" s="14" customFormat="1">
      <x:c r="A5210" s="323">
        <x:v>468766</x:v>
      </x:c>
      <x:c r="B5210" s="14">
        <x:v>1121</x:v>
      </x:c>
      <x:c r="C5210" s="14">
        <x:v>1e-9</x:v>
      </x:c>
      <x:c r="D5210" s="14">
        <x:v>1</x:v>
      </x:c>
      <x:c r="M5210" s="14">
        <x:v>4238</x:v>
      </x:c>
      <x:c r="O5210" s="14" t="s">
        <x:v>116</x:v>
      </x:c>
      <x:c r="AG5210" s="143"/>
      <x:c r="AL5210" s="328"/>
      <x:c r="AM5210" s="328"/>
      <x:c r="AN5210" s="328"/>
      <x:c r="AO5210" s="328"/>
      <x:c r="AP5210" s="328"/>
      <x:c r="AQ5210" s="328"/>
    </x:row>
    <x:row r="5211" spans="1:43" s="14" customFormat="1">
      <x:c r="A5211" s="323">
        <x:v>468767</x:v>
      </x:c>
      <x:c r="B5211" s="14">
        <x:v>1121</x:v>
      </x:c>
      <x:c r="C5211" s="14">
        <x:f>30/30</x:f>
        <x:v>1</x:v>
      </x:c>
      <x:c r="G5211" s="14">
        <x:v>1</x:v>
      </x:c>
      <x:c r="I5211" s="14" t="s">
        <x:v>100</x:v>
      </x:c>
      <x:c r="M5211" s="14">
        <x:v>4239</x:v>
      </x:c>
      <x:c r="O5211" s="14" t="s">
        <x:v>101</x:v>
      </x:c>
      <x:c r="AG5211" s="143"/>
      <x:c r="AL5211" s="328"/>
      <x:c r="AM5211" s="328"/>
      <x:c r="AN5211" s="328"/>
      <x:c r="AO5211" s="328"/>
      <x:c r="AP5211" s="328"/>
      <x:c r="AQ5211" s="328"/>
    </x:row>
    <x:row r="5212" spans="1:43" s="14" customFormat="1">
      <x:c r="A5212" s="323">
        <x:v>468768</x:v>
      </x:c>
      <x:c r="B5212" s="14">
        <x:v>1121</x:v>
      </x:c>
      <x:c r="C5212" s="14">
        <x:f>34/30</x:f>
        <x:v>1.13333333333333</x:v>
      </x:c>
      <x:c r="G5212" s="14">
        <x:v>1</x:v>
      </x:c>
      <x:c r="I5212" s="14" t="s">
        <x:v>100</x:v>
      </x:c>
      <x:c r="M5212" s="14">
        <x:v>4239</x:v>
      </x:c>
      <x:c r="O5212" s="14" t="s">
        <x:v>101</x:v>
      </x:c>
      <x:c r="AG5212" s="143">
        <x:v>1</x:v>
      </x:c>
      <x:c r="AL5212" s="328"/>
      <x:c r="AM5212" s="328"/>
      <x:c r="AN5212" s="328"/>
      <x:c r="AO5212" s="328"/>
      <x:c r="AP5212" s="328"/>
      <x:c r="AQ5212" s="328"/>
    </x:row>
    <x:row r="5213" spans="1:43" s="14" customFormat="1" ht="13" customHeight="1">
      <x:c r="A5213" s="323">
        <x:v>468769</x:v>
      </x:c>
      <x:c r="B5213" s="14">
        <x:v>1121</x:v>
      </x:c>
      <x:c r="C5213" s="14">
        <x:f>45/30</x:f>
        <x:v>1.5</x:v>
      </x:c>
      <x:c r="G5213" s="14">
        <x:v>3</x:v>
      </x:c>
      <x:c r="I5213" s="14" t="s">
        <x:v>100</x:v>
      </x:c>
      <x:c r="M5213" s="14">
        <x:v>4239</x:v>
      </x:c>
      <x:c r="O5213" s="14" t="s">
        <x:v>101</x:v>
      </x:c>
      <x:c r="AG5213" s="143">
        <x:v>2</x:v>
      </x:c>
      <x:c r="AL5213" s="328"/>
      <x:c r="AM5213" s="328"/>
      <x:c r="AN5213" s="328"/>
      <x:c r="AO5213" s="328"/>
      <x:c r="AP5213" s="328"/>
      <x:c r="AQ5213" s="328"/>
    </x:row>
    <x:row r="5214" spans="1:43" s="14" customFormat="1">
      <x:c r="A5214" s="323">
        <x:v>468770</x:v>
      </x:c>
      <x:c r="B5214" s="14">
        <x:v>1122</x:v>
      </x:c>
      <x:c r="C5214" s="14">
        <x:f>24/30</x:f>
        <x:v>0.8</x:v>
      </x:c>
      <x:c r="G5214" s="14">
        <x:v>1</x:v>
      </x:c>
      <x:c r="I5214" s="14" t="s">
        <x:v>100</x:v>
      </x:c>
      <x:c r="M5214" s="14">
        <x:v>4241</x:v>
      </x:c>
      <x:c r="O5214" s="14" t="s">
        <x:v>101</x:v>
      </x:c>
      <x:c r="S5214" s="33" t="s">
        <x:v>509</x:v>
      </x:c>
      <x:c r="T5214" s="33">
        <x:v>3</x:v>
      </x:c>
      <x:c r="AG5214" s="143">
        <x:v>2</x:v>
      </x:c>
      <x:c r="AH5214" s="14" t="s">
        <x:v>593</x:v>
      </x:c>
      <x:c r="AL5214" s="328"/>
      <x:c r="AM5214" s="328"/>
      <x:c r="AN5214" s="328"/>
      <x:c r="AO5214" s="328"/>
      <x:c r="AP5214" s="328"/>
      <x:c r="AQ5214" s="328"/>
    </x:row>
    <x:row r="5215" spans="1:43" s="14" customFormat="1">
      <x:c r="A5215" s="323">
        <x:v>468771</x:v>
      </x:c>
      <x:c r="B5215" s="14">
        <x:v>1123</x:v>
      </x:c>
      <x:c r="C5215" s="14">
        <x:f>39/30</x:f>
        <x:v>1.3</x:v>
      </x:c>
      <x:c r="G5215" s="14">
        <x:v>1</x:v>
      </x:c>
      <x:c r="I5215" s="14" t="s">
        <x:v>100</x:v>
      </x:c>
      <x:c r="M5215" s="14">
        <x:v>4245</x:v>
      </x:c>
      <x:c r="O5215" s="14" t="s">
        <x:v>101</x:v>
      </x:c>
      <x:c r="AG5215" s="143">
        <x:v>1</x:v>
      </x:c>
      <x:c r="AH5215" s="14" t="s">
        <x:v>593</x:v>
      </x:c>
      <x:c r="AL5215" s="328"/>
      <x:c r="AM5215" s="328"/>
      <x:c r="AN5215" s="328"/>
      <x:c r="AO5215" s="328"/>
      <x:c r="AP5215" s="328"/>
      <x:c r="AQ5215" s="328"/>
    </x:row>
    <x:row r="5216" spans="1:43" s="14" customFormat="1">
      <x:c r="A5216" s="323">
        <x:v>468772</x:v>
      </x:c>
      <x:c r="B5216" s="14">
        <x:v>1123</x:v>
      </x:c>
      <x:c r="C5216" s="14">
        <x:f>54/30</x:f>
        <x:v>1.8</x:v>
      </x:c>
      <x:c r="G5216" s="14">
        <x:v>1</x:v>
      </x:c>
      <x:c r="I5216" s="14" t="s">
        <x:v>100</x:v>
      </x:c>
      <x:c r="M5216" s="14">
        <x:v>4245</x:v>
      </x:c>
      <x:c r="O5216" s="14" t="s">
        <x:v>101</x:v>
      </x:c>
      <x:c r="AG5216" s="143">
        <x:v>1</x:v>
      </x:c>
      <x:c r="AH5216" s="14" t="s">
        <x:v>778</x:v>
      </x:c>
      <x:c r="AL5216" s="328"/>
      <x:c r="AM5216" s="328"/>
      <x:c r="AN5216" s="328"/>
      <x:c r="AO5216" s="328"/>
      <x:c r="AP5216" s="328"/>
      <x:c r="AQ5216" s="328"/>
    </x:row>
    <x:row r="5217" spans="1:43" s="14" customFormat="1">
      <x:c r="A5217" s="323">
        <x:v>468773</x:v>
      </x:c>
      <x:c r="B5217" s="14">
        <x:v>1123</x:v>
      </x:c>
      <x:c r="C5217" s="14">
        <x:f>69/30</x:f>
        <x:v>2.3</x:v>
      </x:c>
      <x:c r="E5217" s="14" t="s">
        <x:v>779</x:v>
      </x:c>
      <x:c r="G5217" s="14">
        <x:v>1</x:v>
      </x:c>
      <x:c r="I5217" s="14" t="s">
        <x:v>100</x:v>
      </x:c>
      <x:c r="M5217" s="14">
        <x:v>4245</x:v>
      </x:c>
      <x:c r="O5217" s="14" t="s">
        <x:v>101</x:v>
      </x:c>
      <x:c r="AG5217" s="143">
        <x:v>1</x:v>
      </x:c>
      <x:c r="AH5217" s="14" t="s">
        <x:v>593</x:v>
      </x:c>
      <x:c r="AL5217" s="328"/>
      <x:c r="AM5217" s="328"/>
      <x:c r="AN5217" s="328"/>
      <x:c r="AO5217" s="328"/>
      <x:c r="AP5217" s="328"/>
      <x:c r="AQ5217" s="328"/>
    </x:row>
    <x:row r="5218" spans="1:43" s="14" customFormat="1">
      <x:c r="A5218" s="323">
        <x:v>468774</x:v>
      </x:c>
      <x:c r="B5218" s="14">
        <x:v>1124</x:v>
      </x:c>
      <x:c r="C5218" s="14">
        <x:f>124/30</x:f>
        <x:v>4.13333333333333</x:v>
      </x:c>
      <x:c r="G5218" s="14">
        <x:v>1</x:v>
      </x:c>
      <x:c r="I5218" s="14" t="s">
        <x:v>100</x:v>
      </x:c>
      <x:c r="AG5218" s="143"/>
      <x:c r="AL5218" s="328"/>
      <x:c r="AM5218" s="328"/>
      <x:c r="AN5218" s="328"/>
      <x:c r="AO5218" s="328"/>
      <x:c r="AP5218" s="328"/>
      <x:c r="AQ5218" s="328"/>
    </x:row>
    <x:row r="5219" spans="1:43" s="14" customFormat="1">
      <x:c r="A5219" s="323">
        <x:v>468775</x:v>
      </x:c>
      <x:c r="B5219" s="14">
        <x:v>1124</x:v>
      </x:c>
      <x:c r="C5219" s="14">
        <x:f>134/30</x:f>
        <x:v>4.46666666666667</x:v>
      </x:c>
      <x:c r="G5219" s="14">
        <x:v>1</x:v>
      </x:c>
      <x:c r="I5219" s="14" t="s">
        <x:v>100</x:v>
      </x:c>
      <x:c r="AG5219" s="143"/>
      <x:c r="AL5219" s="328"/>
      <x:c r="AM5219" s="328"/>
      <x:c r="AN5219" s="328"/>
      <x:c r="AO5219" s="328"/>
      <x:c r="AP5219" s="328"/>
      <x:c r="AQ5219" s="328"/>
    </x:row>
    <x:row r="5220" spans="1:43" s="14" customFormat="1">
      <x:c r="A5220" s="323">
        <x:v>468776</x:v>
      </x:c>
      <x:c r="B5220" s="14">
        <x:v>1124</x:v>
      </x:c>
      <x:c r="C5220" s="14">
        <x:f>144/30</x:f>
        <x:v>4.8</x:v>
      </x:c>
      <x:c r="G5220" s="14">
        <x:v>1</x:v>
      </x:c>
      <x:c r="I5220" s="14" t="s">
        <x:v>100</x:v>
      </x:c>
      <x:c r="AG5220" s="143"/>
      <x:c r="AL5220" s="328"/>
      <x:c r="AM5220" s="328"/>
      <x:c r="AN5220" s="328"/>
      <x:c r="AO5220" s="328"/>
      <x:c r="AP5220" s="328"/>
      <x:c r="AQ5220" s="328"/>
    </x:row>
    <x:row r="5221" spans="1:43" s="14" customFormat="1">
      <x:c r="A5221" s="323">
        <x:v>468777</x:v>
      </x:c>
      <x:c r="B5221" s="14">
        <x:v>1124</x:v>
      </x:c>
      <x:c r="C5221" s="14">
        <x:f>154/30</x:f>
        <x:v>5.13333333333333</x:v>
      </x:c>
      <x:c r="G5221" s="14">
        <x:v>1</x:v>
      </x:c>
      <x:c r="I5221" s="14" t="s">
        <x:v>100</x:v>
      </x:c>
      <x:c r="AG5221" s="143"/>
      <x:c r="AL5221" s="328"/>
      <x:c r="AM5221" s="328"/>
      <x:c r="AN5221" s="328"/>
      <x:c r="AO5221" s="328"/>
      <x:c r="AP5221" s="328"/>
      <x:c r="AQ5221" s="328"/>
    </x:row>
    <x:row r="5222" spans="1:43" s="14" customFormat="1">
      <x:c r="A5222" s="323">
        <x:v>468778</x:v>
      </x:c>
      <x:c r="B5222" s="14">
        <x:v>1124</x:v>
      </x:c>
      <x:c r="C5222" s="14">
        <x:f>165/30</x:f>
        <x:v>5.5</x:v>
      </x:c>
      <x:c r="G5222" s="14">
        <x:v>1</x:v>
      </x:c>
      <x:c r="I5222" s="14" t="s">
        <x:v>100</x:v>
      </x:c>
      <x:c r="AG5222" s="143"/>
      <x:c r="AL5222" s="328"/>
      <x:c r="AM5222" s="328"/>
      <x:c r="AN5222" s="328"/>
      <x:c r="AO5222" s="328"/>
      <x:c r="AP5222" s="328"/>
      <x:c r="AQ5222" s="328"/>
    </x:row>
    <x:row r="5223" spans="1:43" s="14" customFormat="1">
      <x:c r="A5223" s="323">
        <x:v>468779</x:v>
      </x:c>
      <x:c r="B5223" s="14">
        <x:v>1124</x:v>
      </x:c>
      <x:c r="C5223" s="14">
        <x:f>175/30</x:f>
        <x:v>5.83333333333333</x:v>
      </x:c>
      <x:c r="G5223" s="14">
        <x:v>1</x:v>
      </x:c>
      <x:c r="I5223" s="14" t="s">
        <x:v>100</x:v>
      </x:c>
      <x:c r="AG5223" s="143"/>
      <x:c r="AL5223" s="328"/>
      <x:c r="AM5223" s="328"/>
      <x:c r="AN5223" s="328"/>
      <x:c r="AO5223" s="328"/>
      <x:c r="AP5223" s="328"/>
      <x:c r="AQ5223" s="328"/>
    </x:row>
    <x:row r="5224" spans="1:43" s="14" customFormat="1">
      <x:c r="A5224" s="323">
        <x:v>468780</x:v>
      </x:c>
      <x:c r="B5224" s="14">
        <x:v>1124</x:v>
      </x:c>
      <x:c r="C5224" s="14">
        <x:f>183/30</x:f>
        <x:v>6.1</x:v>
      </x:c>
      <x:c r="G5224" s="14">
        <x:v>1</x:v>
      </x:c>
      <x:c r="I5224" s="14" t="s">
        <x:v>100</x:v>
      </x:c>
      <x:c r="AG5224" s="143"/>
      <x:c r="AL5224" s="328"/>
      <x:c r="AM5224" s="328"/>
      <x:c r="AN5224" s="328"/>
      <x:c r="AO5224" s="328"/>
      <x:c r="AP5224" s="328"/>
      <x:c r="AQ5224" s="328"/>
    </x:row>
    <x:row r="5225" spans="1:43" s="14" customFormat="1">
      <x:c r="A5225" s="323">
        <x:v>468781</x:v>
      </x:c>
      <x:c r="B5225" s="14">
        <x:v>1124</x:v>
      </x:c>
      <x:c r="C5225" s="14">
        <x:f>219/30</x:f>
        <x:v>7.3</x:v>
      </x:c>
      <x:c r="G5225" s="14">
        <x:v>3</x:v>
      </x:c>
      <x:c r="I5225" s="14" t="s">
        <x:v>102</x:v>
      </x:c>
      <x:c r="AG5225" s="143"/>
      <x:c r="AL5225" s="328"/>
      <x:c r="AM5225" s="328"/>
      <x:c r="AN5225" s="328"/>
      <x:c r="AO5225" s="328"/>
      <x:c r="AP5225" s="328"/>
      <x:c r="AQ5225" s="328"/>
    </x:row>
    <x:row r="5226" spans="1:43" s="14" customFormat="1">
      <x:c r="A5226" s="323">
        <x:v>468782</x:v>
      </x:c>
      <x:c r="B5226" s="14">
        <x:v>1125</x:v>
      </x:c>
      <x:c r="C5226" s="14">
        <x:v>1e-9</x:v>
      </x:c>
      <x:c r="D5226" s="14">
        <x:v>1</x:v>
      </x:c>
      <x:c r="H5226" s="14">
        <x:v>1</x:v>
      </x:c>
      <x:c r="M5226" s="14">
        <x:v>4247</x:v>
      </x:c>
      <x:c r="O5226" s="14" t="s">
        <x:v>116</x:v>
      </x:c>
      <x:c r="P5226" s="325" t="s">
        <x:v>780</x:v>
      </x:c>
      <x:c r="AG5226" s="143"/>
      <x:c r="AL5226" s="328"/>
      <x:c r="AM5226" s="328"/>
      <x:c r="AN5226" s="328"/>
      <x:c r="AO5226" s="328"/>
      <x:c r="AP5226" s="328"/>
      <x:c r="AQ5226" s="328"/>
    </x:row>
    <x:row r="5227" spans="1:43" s="14" customFormat="1">
      <x:c r="A5227" s="323">
        <x:v>468783</x:v>
      </x:c>
      <x:c r="B5227" s="14">
        <x:v>1125</x:v>
      </x:c>
      <x:c r="C5227" s="14">
        <x:f>65/30</x:f>
        <x:v>2.16666666666667</x:v>
      </x:c>
      <x:c r="G5227" s="14">
        <x:v>1</x:v>
      </x:c>
      <x:c r="I5227" s="14" t="s">
        <x:v>100</x:v>
      </x:c>
      <x:c r="M5227" s="14">
        <x:v>4248</x:v>
      </x:c>
      <x:c r="O5227" s="14" t="s">
        <x:v>101</x:v>
      </x:c>
      <x:c r="AG5227" s="143">
        <x:v>2</x:v>
      </x:c>
      <x:c r="AL5227" s="328"/>
      <x:c r="AM5227" s="328"/>
      <x:c r="AN5227" s="328"/>
      <x:c r="AO5227" s="328"/>
      <x:c r="AP5227" s="328"/>
      <x:c r="AQ5227" s="328"/>
    </x:row>
    <x:row r="5228" spans="1:43" s="14" customFormat="1">
      <x:c r="A5228" s="323">
        <x:v>468784</x:v>
      </x:c>
      <x:c r="B5228" s="14">
        <x:v>1126</x:v>
      </x:c>
      <x:c r="C5228" s="14">
        <x:f>267/30</x:f>
        <x:v>8.9</x:v>
      </x:c>
      <x:c r="G5228" s="14">
        <x:v>1</x:v>
      </x:c>
      <x:c r="I5228" s="14" t="s">
        <x:v>100</x:v>
      </x:c>
      <x:c r="AG5228" s="143"/>
      <x:c r="AH5228" s="14" t="s">
        <x:v>593</x:v>
      </x:c>
      <x:c r="AL5228" s="328"/>
      <x:c r="AM5228" s="328"/>
      <x:c r="AN5228" s="328"/>
      <x:c r="AO5228" s="328"/>
      <x:c r="AP5228" s="328"/>
      <x:c r="AQ5228" s="328"/>
    </x:row>
    <x:row r="5229" spans="1:43" s="14" customFormat="1">
      <x:c r="A5229" s="323">
        <x:v>468785</x:v>
      </x:c>
      <x:c r="B5229" s="14">
        <x:v>1127</x:v>
      </x:c>
      <x:c r="C5229" s="14">
        <x:f>344/30</x:f>
        <x:v>11.4666666666667</x:v>
      </x:c>
      <x:c r="G5229" s="14">
        <x:v>1</x:v>
      </x:c>
      <x:c r="I5229" s="14" t="s">
        <x:v>100</x:v>
      </x:c>
      <x:c r="S5229" s="33" t="s">
        <x:v>127</x:v>
      </x:c>
      <x:c r="T5229" s="33">
        <x:v>1</x:v>
      </x:c>
      <x:c r="AG5229" s="143"/>
      <x:c r="AL5229" s="328"/>
      <x:c r="AM5229" s="328"/>
      <x:c r="AN5229" s="328"/>
      <x:c r="AO5229" s="328"/>
      <x:c r="AP5229" s="328"/>
      <x:c r="AQ5229" s="328"/>
    </x:row>
    <x:row r="5230" spans="1:43" s="14" customFormat="1">
      <x:c r="A5230" s="323">
        <x:v>468786</x:v>
      </x:c>
      <x:c r="B5230" s="14">
        <x:v>1128</x:v>
      </x:c>
      <x:c r="C5230" s="14">
        <x:f>280/30</x:f>
        <x:v>9.33333333333333</x:v>
      </x:c>
      <x:c r="G5230" s="14">
        <x:v>1</x:v>
      </x:c>
      <x:c r="I5230" s="14" t="s">
        <x:v>100</x:v>
      </x:c>
      <x:c r="AG5230" s="143"/>
      <x:c r="AH5230" s="14" t="s">
        <x:v>593</x:v>
      </x:c>
      <x:c r="AL5230" s="328"/>
      <x:c r="AM5230" s="328"/>
      <x:c r="AN5230" s="328"/>
      <x:c r="AO5230" s="328"/>
      <x:c r="AP5230" s="328"/>
      <x:c r="AQ5230" s="328"/>
    </x:row>
    <x:row r="5231" spans="1:43">
      <x:c r="A5231" s="323">
        <x:v>468787</x:v>
      </x:c>
      <x:c r="B5231" s="14">
        <x:v>1128</x:v>
      </x:c>
      <x:c r="C5231" s="14">
        <x:f>355/30</x:f>
        <x:v>11.8333333333333</x:v>
      </x:c>
      <x:c r="G5231" s="14">
        <x:v>1</x:v>
      </x:c>
      <x:c r="H5231" s="14"/>
      <x:c r="I5231" s="14" t="s">
        <x:v>100</x:v>
      </x:c>
      <x:c r="AL5231" s="292"/>
      <x:c r="AM5231" s="292"/>
      <x:c r="AN5231" s="292"/>
      <x:c r="AO5231" s="292"/>
      <x:c r="AP5231" s="292"/>
      <x:c r="AQ5231" s="292"/>
    </x:row>
    <x:row r="5232" spans="1:43" s="33" customFormat="1">
      <x:c r="A5232" s="324">
        <x:v>468788</x:v>
      </x:c>
      <x:c r="B5232" s="33">
        <x:v>1129</x:v>
      </x:c>
      <x:c r="C5232" s="33">
        <x:f>12/30</x:f>
        <x:v>0.4</x:v>
      </x:c>
      <x:c r="G5232" s="33">
        <x:v>1</x:v>
      </x:c>
      <x:c r="I5232" s="33" t="s">
        <x:v>100</x:v>
      </x:c>
      <x:c r="K5232" s="33" t="s">
        <x:v>117</x:v>
      </x:c>
      <x:c r="M5232" s="33">
        <x:v>4261</x:v>
      </x:c>
      <x:c r="O5232" s="33" t="s">
        <x:v>101</x:v>
      </x:c>
      <x:c r="AG5232" s="259"/>
      <x:c r="AL5232" s="260"/>
      <x:c r="AM5232" s="260"/>
      <x:c r="AN5232" s="260"/>
      <x:c r="AO5232" s="260"/>
      <x:c r="AP5232" s="260"/>
      <x:c r="AQ5232" s="260"/>
    </x:row>
    <x:row r="5233" spans="1:43" s="33" customFormat="1">
      <x:c r="A5233" s="324">
        <x:v>468789</x:v>
      </x:c>
      <x:c r="B5233" s="33">
        <x:v>1129</x:v>
      </x:c>
      <x:c r="C5233" s="33">
        <x:f>23/30</x:f>
        <x:v>0.766666666666667</x:v>
      </x:c>
      <x:c r="G5233" s="33">
        <x:v>1</x:v>
      </x:c>
      <x:c r="I5233" s="33" t="s">
        <x:v>100</x:v>
      </x:c>
      <x:c r="K5233" s="33" t="s">
        <x:v>119</x:v>
      </x:c>
      <x:c r="M5233" s="33">
        <x:v>4261</x:v>
      </x:c>
      <x:c r="O5233" s="33" t="s">
        <x:v>101</x:v>
      </x:c>
      <x:c r="AG5233" s="259"/>
      <x:c r="AL5233" s="260"/>
      <x:c r="AM5233" s="260"/>
      <x:c r="AN5233" s="260"/>
      <x:c r="AO5233" s="260"/>
      <x:c r="AP5233" s="260"/>
      <x:c r="AQ5233" s="260"/>
    </x:row>
    <x:row r="5234" spans="1:43" s="33" customFormat="1">
      <x:c r="A5234" s="324">
        <x:v>468790</x:v>
      </x:c>
      <x:c r="B5234" s="33">
        <x:v>1129</x:v>
      </x:c>
      <x:c r="C5234" s="33">
        <x:f>47/30</x:f>
        <x:v>1.56666666666667</x:v>
      </x:c>
      <x:c r="G5234" s="33">
        <x:v>3</x:v>
      </x:c>
      <x:c r="I5234" s="33" t="s">
        <x:v>100</x:v>
      </x:c>
      <x:c r="K5234" s="33" t="s">
        <x:v>243</x:v>
      </x:c>
      <x:c r="M5234" s="33">
        <x:v>4261</x:v>
      </x:c>
      <x:c r="O5234" s="33" t="s">
        <x:v>101</x:v>
      </x:c>
      <x:c r="AG5234" s="259">
        <x:v>2</x:v>
      </x:c>
      <x:c r="AL5234" s="260"/>
      <x:c r="AM5234" s="260"/>
      <x:c r="AN5234" s="260"/>
      <x:c r="AO5234" s="260"/>
      <x:c r="AP5234" s="260"/>
      <x:c r="AQ5234" s="260"/>
    </x:row>
    <x:row r="5235" spans="1:43" s="33" customFormat="1">
      <x:c r="A5235" s="324">
        <x:v>468791</x:v>
      </x:c>
      <x:c r="B5235" s="33">
        <x:v>1130</x:v>
      </x:c>
      <x:c r="C5235" s="33">
        <x:f>16/30</x:f>
        <x:v>0.533333333333333</x:v>
      </x:c>
      <x:c r="G5235" s="33">
        <x:v>1</x:v>
      </x:c>
      <x:c r="I5235" s="33" t="s">
        <x:v>100</x:v>
      </x:c>
      <x:c r="K5235" s="33" t="s">
        <x:v>203</x:v>
      </x:c>
      <x:c r="M5235" s="33">
        <x:v>4265</x:v>
      </x:c>
      <x:c r="O5235" s="33" t="s">
        <x:v>101</x:v>
      </x:c>
      <x:c r="AG5235" s="259">
        <x:v>1</x:v>
      </x:c>
      <x:c r="AL5235" s="260"/>
      <x:c r="AM5235" s="260"/>
      <x:c r="AN5235" s="260"/>
      <x:c r="AO5235" s="260"/>
      <x:c r="AP5235" s="260"/>
      <x:c r="AQ5235" s="260"/>
    </x:row>
    <x:row r="5236" spans="1:43" s="33" customFormat="1">
      <x:c r="A5236" s="324">
        <x:v>468792</x:v>
      </x:c>
      <x:c r="B5236" s="33">
        <x:v>1130</x:v>
      </x:c>
      <x:c r="C5236" s="33">
        <x:f>C5235+0.4</x:f>
        <x:v>0.933333333333333</x:v>
      </x:c>
      <x:c r="G5236" s="33">
        <x:v>1</x:v>
      </x:c>
      <x:c r="I5236" s="33" t="s">
        <x:v>100</x:v>
      </x:c>
      <x:c r="K5236" s="33" t="s">
        <x:v>238</x:v>
      </x:c>
      <x:c r="M5236" s="33">
        <x:v>4265</x:v>
      </x:c>
      <x:c r="O5236" s="33" t="s">
        <x:v>101</x:v>
      </x:c>
      <x:c r="AG5236" s="259"/>
      <x:c r="AL5236" s="260"/>
      <x:c r="AM5236" s="260"/>
      <x:c r="AN5236" s="260"/>
      <x:c r="AO5236" s="260"/>
      <x:c r="AP5236" s="260"/>
      <x:c r="AQ5236" s="260"/>
    </x:row>
    <x:row r="5237" spans="1:43" s="33" customFormat="1">
      <x:c r="A5237" s="324">
        <x:v>468793</x:v>
      </x:c>
      <x:c r="B5237" s="33">
        <x:v>1130</x:v>
      </x:c>
      <x:c r="C5237" s="33">
        <x:f>C5236+0.4</x:f>
        <x:v>1.33333333333333</x:v>
      </x:c>
      <x:c r="G5237" s="33">
        <x:v>1</x:v>
      </x:c>
      <x:c r="I5237" s="33" t="s">
        <x:v>100</x:v>
      </x:c>
      <x:c r="K5237" s="33" t="s">
        <x:v>203</x:v>
      </x:c>
      <x:c r="M5237" s="33">
        <x:v>4265</x:v>
      </x:c>
      <x:c r="O5237" s="33" t="s">
        <x:v>101</x:v>
      </x:c>
      <x:c r="AG5237" s="259"/>
      <x:c r="AL5237" s="260"/>
      <x:c r="AM5237" s="260"/>
      <x:c r="AN5237" s="260"/>
      <x:c r="AO5237" s="260"/>
      <x:c r="AP5237" s="260"/>
      <x:c r="AQ5237" s="260"/>
    </x:row>
    <x:row r="5238" spans="1:43" s="33" customFormat="1">
      <x:c r="A5238" s="324">
        <x:v>468794</x:v>
      </x:c>
      <x:c r="B5238" s="33">
        <x:v>1131</x:v>
      </x:c>
      <x:c r="C5238" s="33">
        <x:v>0.733333333333333</x:v>
      </x:c>
      <x:c r="G5238" s="33">
        <x:v>1</x:v>
      </x:c>
      <x:c r="I5238" s="33" t="s">
        <x:v>100</x:v>
      </x:c>
      <x:c r="K5238" s="33" t="s">
        <x:v>238</x:v>
      </x:c>
      <x:c r="M5238" s="33">
        <x:v>4268</x:v>
      </x:c>
      <x:c r="O5238" s="33" t="s">
        <x:v>101</x:v>
      </x:c>
      <x:c r="AG5238" s="259"/>
      <x:c r="AL5238" s="260"/>
      <x:c r="AM5238" s="260"/>
      <x:c r="AN5238" s="260"/>
      <x:c r="AO5238" s="260"/>
      <x:c r="AP5238" s="260"/>
      <x:c r="AQ5238" s="260"/>
    </x:row>
    <x:row r="5239" spans="1:43" s="33" customFormat="1">
      <x:c r="A5239" s="324">
        <x:v>468795</x:v>
      </x:c>
      <x:c r="B5239" s="33">
        <x:v>1131</x:v>
      </x:c>
      <x:c r="C5239" s="33">
        <x:v>0.949993333333333</x:v>
      </x:c>
      <x:c r="G5239" s="33">
        <x:v>1</x:v>
      </x:c>
      <x:c r="I5239" s="33" t="s">
        <x:v>100</x:v>
      </x:c>
      <x:c r="K5239" s="33" t="s">
        <x:v>203</x:v>
      </x:c>
      <x:c r="M5239" s="33">
        <x:v>4268</x:v>
      </x:c>
      <x:c r="O5239" s="33" t="s">
        <x:v>101</x:v>
      </x:c>
      <x:c r="AG5239" s="259"/>
      <x:c r="AL5239" s="260"/>
      <x:c r="AM5239" s="260"/>
      <x:c r="AN5239" s="260"/>
      <x:c r="AO5239" s="260"/>
      <x:c r="AP5239" s="260"/>
      <x:c r="AQ5239" s="260"/>
    </x:row>
    <x:row r="5240" spans="1:43" s="33" customFormat="1">
      <x:c r="A5240" s="324">
        <x:v>468796</x:v>
      </x:c>
      <x:c r="B5240" s="33">
        <x:v>1131</x:v>
      </x:c>
      <x:c r="C5240" s="33">
        <x:f>54/30</x:f>
        <x:v>1.8</x:v>
      </x:c>
      <x:c r="G5240" s="33">
        <x:v>2</x:v>
      </x:c>
      <x:c r="I5240" s="33" t="s">
        <x:v>104</x:v>
      </x:c>
      <x:c r="K5240" s="33" t="s">
        <x:v>238</x:v>
      </x:c>
      <x:c r="M5240" s="33">
        <x:v>4269</x:v>
      </x:c>
      <x:c r="O5240" s="33" t="s">
        <x:v>101</x:v>
      </x:c>
      <x:c r="AG5240" s="259">
        <x:v>2</x:v>
      </x:c>
      <x:c r="AL5240" s="260"/>
      <x:c r="AM5240" s="260"/>
      <x:c r="AN5240" s="260"/>
      <x:c r="AO5240" s="260"/>
      <x:c r="AP5240" s="260"/>
      <x:c r="AQ5240" s="260"/>
    </x:row>
    <x:row r="5241" spans="1:43" s="33" customFormat="1">
      <x:c r="A5241" s="324">
        <x:v>468797</x:v>
      </x:c>
      <x:c r="B5241" s="33">
        <x:v>1132</x:v>
      </x:c>
      <x:c r="C5241" s="33">
        <x:f>52/30</x:f>
        <x:v>1.73333333333333</x:v>
      </x:c>
      <x:c r="G5241" s="33">
        <x:v>2</x:v>
      </x:c>
      <x:c r="I5241" s="33" t="s">
        <x:v>100</x:v>
      </x:c>
      <x:c r="K5241" s="33" t="s">
        <x:v>203</x:v>
      </x:c>
      <x:c r="M5241" s="33">
        <x:v>4272</x:v>
      </x:c>
      <x:c r="O5241" s="33" t="s">
        <x:v>101</x:v>
      </x:c>
      <x:c r="AG5241" s="259"/>
      <x:c r="AL5241" s="260"/>
      <x:c r="AM5241" s="260"/>
      <x:c r="AN5241" s="260"/>
      <x:c r="AO5241" s="260"/>
      <x:c r="AP5241" s="260"/>
      <x:c r="AQ5241" s="260"/>
    </x:row>
    <x:row r="5242" spans="1:43" s="33" customFormat="1">
      <x:c r="A5242" s="324">
        <x:v>468798</x:v>
      </x:c>
      <x:c r="B5242" s="33">
        <x:v>1133</x:v>
      </x:c>
      <x:c r="C5242" s="33">
        <x:f>38/30</x:f>
        <x:v>1.26666666666667</x:v>
      </x:c>
      <x:c r="G5242" s="33">
        <x:v>2</x:v>
      </x:c>
      <x:c r="I5242" s="33" t="s">
        <x:v>100</x:v>
      </x:c>
      <x:c r="K5242" s="33" t="s">
        <x:v>238</x:v>
      </x:c>
      <x:c r="M5242" s="33">
        <x:v>4275</x:v>
      </x:c>
      <x:c r="O5242" s="33" t="s">
        <x:v>101</x:v>
      </x:c>
      <x:c r="AG5242" s="259"/>
      <x:c r="AL5242" s="260"/>
      <x:c r="AM5242" s="260"/>
      <x:c r="AN5242" s="260"/>
      <x:c r="AO5242" s="260"/>
      <x:c r="AP5242" s="260"/>
      <x:c r="AQ5242" s="260"/>
    </x:row>
    <x:row r="5243" spans="1:43" s="33" customFormat="1">
      <x:c r="A5243" s="324">
        <x:v>468799</x:v>
      </x:c>
      <x:c r="B5243" s="33">
        <x:v>1134</x:v>
      </x:c>
      <x:c r="C5243" s="33">
        <x:f>348/30</x:f>
        <x:v>11.6</x:v>
      </x:c>
      <x:c r="G5243" s="33">
        <x:v>1</x:v>
      </x:c>
      <x:c r="I5243" s="33" t="s">
        <x:v>100</x:v>
      </x:c>
      <x:c r="K5243" s="33" t="s">
        <x:v>203</x:v>
      </x:c>
      <x:c r="AG5243" s="259"/>
      <x:c r="AL5243" s="260"/>
      <x:c r="AM5243" s="260"/>
      <x:c r="AN5243" s="260"/>
      <x:c r="AO5243" s="260"/>
      <x:c r="AP5243" s="260"/>
      <x:c r="AQ5243" s="260"/>
    </x:row>
    <x:row r="5244" spans="1:43" s="33" customFormat="1">
      <x:c r="A5244" s="324">
        <x:v>468800</x:v>
      </x:c>
      <x:c r="B5244" s="33">
        <x:v>1134</x:v>
      </x:c>
      <x:c r="C5244" s="33">
        <x:f>C5243+1.4</x:f>
        <x:v>13</x:v>
      </x:c>
      <x:c r="G5244" s="33">
        <x:v>3</x:v>
      </x:c>
      <x:c r="I5244" s="33" t="s">
        <x:v>100</x:v>
      </x:c>
      <x:c r="K5244" s="33" t="s">
        <x:v>238</x:v>
      </x:c>
      <x:c r="AG5244" s="259"/>
      <x:c r="AL5244" s="260"/>
      <x:c r="AM5244" s="260"/>
      <x:c r="AN5244" s="260"/>
      <x:c r="AO5244" s="260"/>
      <x:c r="AP5244" s="260"/>
      <x:c r="AQ5244" s="260"/>
    </x:row>
    <x:row r="5245" spans="1:43" s="33" customFormat="1">
      <x:c r="A5245" s="324">
        <x:v>468801</x:v>
      </x:c>
      <x:c r="B5245" s="33">
        <x:v>1135</x:v>
      </x:c>
      <x:c r="C5245" s="33">
        <x:f>296/30</x:f>
        <x:v>9.86666666666667</x:v>
      </x:c>
      <x:c r="G5245" s="33">
        <x:v>1</x:v>
      </x:c>
      <x:c r="I5245" s="33" t="s">
        <x:v>100</x:v>
      </x:c>
      <x:c r="K5245" s="33" t="s">
        <x:v>203</x:v>
      </x:c>
      <x:c r="AG5245" s="259"/>
      <x:c r="AL5245" s="260"/>
      <x:c r="AM5245" s="260"/>
      <x:c r="AN5245" s="260"/>
      <x:c r="AO5245" s="260"/>
      <x:c r="AP5245" s="260"/>
      <x:c r="AQ5245" s="260"/>
    </x:row>
    <x:row r="5246" spans="1:43" s="33" customFormat="1">
      <x:c r="A5246" s="324">
        <x:v>468802</x:v>
      </x:c>
      <x:c r="B5246" s="33">
        <x:v>1135</x:v>
      </x:c>
      <x:c r="C5246" s="33">
        <x:f>311/30</x:f>
        <x:v>10.3666666666667</x:v>
      </x:c>
      <x:c r="G5246" s="33">
        <x:v>4</x:v>
      </x:c>
      <x:c r="I5246" s="33" t="s">
        <x:v>100</x:v>
      </x:c>
      <x:c r="K5246" s="33" t="s">
        <x:v>238</x:v>
      </x:c>
      <x:c r="AG5246" s="259"/>
      <x:c r="AL5246" s="260"/>
      <x:c r="AM5246" s="260"/>
      <x:c r="AN5246" s="260"/>
      <x:c r="AO5246" s="260"/>
      <x:c r="AP5246" s="260"/>
      <x:c r="AQ5246" s="260"/>
    </x:row>
    <x:row r="5247" spans="1:43" s="33" customFormat="1">
      <x:c r="A5247" s="324">
        <x:v>468803</x:v>
      </x:c>
      <x:c r="B5247" s="33">
        <x:v>1135</x:v>
      </x:c>
      <x:c r="C5247" s="33">
        <x:f>330/30</x:f>
        <x:v>11</x:v>
      </x:c>
      <x:c r="G5247" s="33">
        <x:v>4</x:v>
      </x:c>
      <x:c r="I5247" s="33" t="s">
        <x:v>100</x:v>
      </x:c>
      <x:c r="K5247" s="33" t="s">
        <x:v>203</x:v>
      </x:c>
      <x:c r="AG5247" s="259"/>
      <x:c r="AL5247" s="260"/>
      <x:c r="AM5247" s="260"/>
      <x:c r="AN5247" s="260"/>
      <x:c r="AO5247" s="260"/>
      <x:c r="AP5247" s="260"/>
      <x:c r="AQ5247" s="260"/>
    </x:row>
    <x:row r="5248" spans="1:43" s="33" customFormat="1">
      <x:c r="A5248" s="324">
        <x:v>468804</x:v>
      </x:c>
      <x:c r="B5248" s="33">
        <x:v>1135</x:v>
      </x:c>
      <x:c r="C5248" s="33">
        <x:f>363/30</x:f>
        <x:v>12.1</x:v>
      </x:c>
      <x:c r="G5248" s="33">
        <x:v>4</x:v>
      </x:c>
      <x:c r="I5248" s="33" t="s">
        <x:v>100</x:v>
      </x:c>
      <x:c r="K5248" s="33" t="s">
        <x:v>238</x:v>
      </x:c>
      <x:c r="AG5248" s="259"/>
      <x:c r="AL5248" s="260"/>
      <x:c r="AM5248" s="260"/>
      <x:c r="AN5248" s="260"/>
      <x:c r="AO5248" s="260"/>
      <x:c r="AP5248" s="260"/>
      <x:c r="AQ5248" s="260"/>
    </x:row>
    <x:row r="5249" spans="1:43" s="33" customFormat="1">
      <x:c r="A5249" s="324">
        <x:v>468805</x:v>
      </x:c>
      <x:c r="B5249" s="33">
        <x:v>1136</x:v>
      </x:c>
      <x:c r="C5249" s="33">
        <x:f>251/30</x:f>
        <x:v>8.36666666666667</x:v>
      </x:c>
      <x:c r="G5249" s="33">
        <x:v>2</x:v>
      </x:c>
      <x:c r="I5249" s="33" t="s">
        <x:v>100</x:v>
      </x:c>
      <x:c r="K5249" s="33" t="s">
        <x:v>203</x:v>
      </x:c>
      <x:c r="AG5249" s="259"/>
      <x:c r="AL5249" s="260"/>
      <x:c r="AM5249" s="260"/>
      <x:c r="AN5249" s="260"/>
      <x:c r="AO5249" s="260"/>
      <x:c r="AP5249" s="260"/>
      <x:c r="AQ5249" s="260"/>
    </x:row>
    <x:row r="5250" spans="1:43" s="33" customFormat="1">
      <x:c r="A5250" s="324">
        <x:v>468806</x:v>
      </x:c>
      <x:c r="B5250" s="33">
        <x:v>1136</x:v>
      </x:c>
      <x:c r="C5250" s="33">
        <x:f>270/30</x:f>
        <x:v>9</x:v>
      </x:c>
      <x:c r="G5250" s="33">
        <x:v>1</x:v>
      </x:c>
      <x:c r="I5250" s="33" t="s">
        <x:v>100</x:v>
      </x:c>
      <x:c r="K5250" s="33" t="s">
        <x:v>238</x:v>
      </x:c>
      <x:c r="AG5250" s="259"/>
      <x:c r="AL5250" s="260"/>
      <x:c r="AM5250" s="260"/>
      <x:c r="AN5250" s="260"/>
      <x:c r="AO5250" s="260"/>
      <x:c r="AP5250" s="260"/>
      <x:c r="AQ5250" s="260"/>
    </x:row>
    <x:row r="5251" spans="1:43" s="33" customFormat="1">
      <x:c r="A5251" s="324">
        <x:v>468807</x:v>
      </x:c>
      <x:c r="B5251" s="33">
        <x:v>1136</x:v>
      </x:c>
      <x:c r="C5251" s="33">
        <x:f>C5250+0.47916</x:f>
        <x:v>9.47916</x:v>
      </x:c>
      <x:c r="G5251" s="33">
        <x:v>1</x:v>
      </x:c>
      <x:c r="I5251" s="33" t="s">
        <x:v>100</x:v>
      </x:c>
      <x:c r="K5251" s="33" t="s">
        <x:v>203</x:v>
      </x:c>
      <x:c r="AG5251" s="259"/>
      <x:c r="AL5251" s="260"/>
      <x:c r="AM5251" s="260"/>
      <x:c r="AN5251" s="260"/>
      <x:c r="AO5251" s="260"/>
      <x:c r="AP5251" s="260"/>
      <x:c r="AQ5251" s="260"/>
    </x:row>
    <x:row r="5252" spans="1:43" s="33" customFormat="1">
      <x:c r="A5252" s="324">
        <x:v>468808</x:v>
      </x:c>
      <x:c r="B5252" s="33">
        <x:v>1136</x:v>
      </x:c>
      <x:c r="C5252" s="33">
        <x:v>13.1916666666667</x:v>
      </x:c>
      <x:c r="G5252" s="33">
        <x:v>3</x:v>
      </x:c>
      <x:c r="I5252" s="33" t="s">
        <x:v>103</x:v>
      </x:c>
      <x:c r="K5252" s="33" t="s">
        <x:v>203</x:v>
      </x:c>
      <x:c r="AG5252" s="259"/>
      <x:c r="AL5252" s="260"/>
      <x:c r="AM5252" s="260"/>
      <x:c r="AN5252" s="260"/>
      <x:c r="AO5252" s="260"/>
      <x:c r="AP5252" s="260"/>
      <x:c r="AQ5252" s="260"/>
    </x:row>
    <x:row r="5253" spans="1:43" s="50" customFormat="1">
      <x:c r="A5253" s="329">
        <x:v>468809</x:v>
      </x:c>
      <x:c r="B5253" s="50">
        <x:v>1137</x:v>
      </x:c>
      <x:c r="C5253" s="50">
        <x:f>19/30</x:f>
        <x:v>0.633333333333333</x:v>
      </x:c>
      <x:c r="G5253" s="50">
        <x:v>1</x:v>
      </x:c>
      <x:c r="I5253" s="50" t="s">
        <x:v>100</x:v>
      </x:c>
      <x:c r="K5253" s="50" t="s">
        <x:v>781</x:v>
      </x:c>
      <x:c r="M5253" s="50">
        <x:v>4288</x:v>
      </x:c>
      <x:c r="O5253" s="50" t="s">
        <x:v>101</x:v>
      </x:c>
      <x:c r="AG5253" s="336">
        <x:v>1</x:v>
      </x:c>
      <x:c r="AL5253" s="337"/>
      <x:c r="AM5253" s="337"/>
      <x:c r="AN5253" s="337"/>
      <x:c r="AO5253" s="337"/>
      <x:c r="AP5253" s="337"/>
      <x:c r="AQ5253" s="337"/>
    </x:row>
    <x:row r="5254" spans="1:43" s="50" customFormat="1">
      <x:c r="A5254" s="329">
        <x:v>468810</x:v>
      </x:c>
      <x:c r="B5254" s="50">
        <x:v>1137</x:v>
      </x:c>
      <x:c r="C5254" s="50">
        <x:f>31/30</x:f>
        <x:v>1.03333333333333</x:v>
      </x:c>
      <x:c r="G5254" s="50">
        <x:v>1</x:v>
      </x:c>
      <x:c r="I5254" s="50" t="s">
        <x:v>100</x:v>
      </x:c>
      <x:c r="K5254" s="50" t="s">
        <x:v>781</x:v>
      </x:c>
      <x:c r="AG5254" s="336">
        <x:v>1</x:v>
      </x:c>
      <x:c r="AL5254" s="337"/>
      <x:c r="AM5254" s="337"/>
      <x:c r="AN5254" s="337"/>
      <x:c r="AO5254" s="337"/>
      <x:c r="AP5254" s="337"/>
      <x:c r="AQ5254" s="337"/>
    </x:row>
    <x:row r="5255" spans="1:43" s="50" customFormat="1">
      <x:c r="A5255" s="329">
        <x:v>468811</x:v>
      </x:c>
      <x:c r="B5255" s="50">
        <x:v>1137</x:v>
      </x:c>
      <x:c r="C5255" s="50">
        <x:f>77/30</x:f>
        <x:v>2.56666666666667</x:v>
      </x:c>
      <x:c r="G5255" s="50">
        <x:v>3</x:v>
      </x:c>
      <x:c r="I5255" s="50" t="s">
        <x:v>103</x:v>
      </x:c>
      <x:c r="K5255" s="50" t="s">
        <x:v>781</x:v>
      </x:c>
      <x:c r="M5255" s="50">
        <x:v>4289</x:v>
      </x:c>
      <x:c r="O5255" s="50" t="s">
        <x:v>101</x:v>
      </x:c>
      <x:c r="AG5255" s="336">
        <x:v>2</x:v>
      </x:c>
      <x:c r="AL5255" s="337"/>
      <x:c r="AM5255" s="337"/>
      <x:c r="AN5255" s="337"/>
      <x:c r="AO5255" s="337"/>
      <x:c r="AP5255" s="337"/>
      <x:c r="AQ5255" s="337"/>
    </x:row>
    <x:row r="5256" spans="1:43" s="50" customFormat="1">
      <x:c r="A5256" s="329">
        <x:v>468812</x:v>
      </x:c>
      <x:c r="B5256" s="50">
        <x:v>1138</x:v>
      </x:c>
      <x:c r="C5256" s="50">
        <x:f>56/30</x:f>
        <x:v>1.86666666666667</x:v>
      </x:c>
      <x:c r="G5256" s="50">
        <x:v>1</x:v>
      </x:c>
      <x:c r="I5256" s="50" t="s">
        <x:v>100</x:v>
      </x:c>
      <x:c r="K5256" s="50" t="s">
        <x:v>113</x:v>
      </x:c>
      <x:c r="M5256" s="50">
        <x:v>4292</x:v>
      </x:c>
      <x:c r="O5256" s="50" t="s">
        <x:v>101</x:v>
      </x:c>
      <x:c r="AG5256" s="336">
        <x:v>2</x:v>
      </x:c>
      <x:c r="AL5256" s="337"/>
      <x:c r="AM5256" s="337"/>
      <x:c r="AN5256" s="337"/>
      <x:c r="AO5256" s="337"/>
      <x:c r="AP5256" s="337"/>
      <x:c r="AQ5256" s="337"/>
    </x:row>
    <x:row r="5257" spans="1:43" s="50" customFormat="1">
      <x:c r="A5257" s="329">
        <x:v>468813</x:v>
      </x:c>
      <x:c r="B5257" s="50">
        <x:v>1139</x:v>
      </x:c>
      <x:c r="C5257" s="50">
        <x:f>84/30</x:f>
        <x:v>2.8</x:v>
      </x:c>
      <x:c r="G5257" s="50">
        <x:v>1</x:v>
      </x:c>
      <x:c r="I5257" s="50" t="s">
        <x:v>746</x:v>
      </x:c>
      <x:c r="K5257" s="50" t="s">
        <x:v>781</x:v>
      </x:c>
      <x:c r="AG5257" s="336"/>
      <x:c r="AL5257" s="337"/>
      <x:c r="AM5257" s="337"/>
      <x:c r="AN5257" s="337"/>
      <x:c r="AO5257" s="337"/>
      <x:c r="AP5257" s="337"/>
      <x:c r="AQ5257" s="337"/>
    </x:row>
    <x:row r="5258" spans="1:43" s="50" customFormat="1">
      <x:c r="A5258" s="329">
        <x:v>468814</x:v>
      </x:c>
      <x:c r="B5258" s="50">
        <x:v>1139</x:v>
      </x:c>
      <x:c r="C5258" s="50">
        <x:f>97/30</x:f>
        <x:v>3.23333333333333</x:v>
      </x:c>
      <x:c r="G5258" s="50">
        <x:v>1</x:v>
      </x:c>
      <x:c r="I5258" s="50" t="s">
        <x:v>782</x:v>
      </x:c>
      <x:c r="K5258" s="50" t="s">
        <x:v>781</x:v>
      </x:c>
      <x:c r="AG5258" s="336"/>
      <x:c r="AL5258" s="337"/>
      <x:c r="AM5258" s="337"/>
      <x:c r="AN5258" s="337"/>
      <x:c r="AO5258" s="337"/>
      <x:c r="AP5258" s="337"/>
      <x:c r="AQ5258" s="337"/>
    </x:row>
    <x:row r="5259" spans="1:43" s="50" customFormat="1">
      <x:c r="A5259" s="329">
        <x:v>468815</x:v>
      </x:c>
      <x:c r="B5259" s="50">
        <x:v>1139</x:v>
      </x:c>
      <x:c r="C5259" s="50">
        <x:f>118/30</x:f>
        <x:v>3.93333333333333</x:v>
      </x:c>
      <x:c r="G5259" s="50">
        <x:v>1</x:v>
      </x:c>
      <x:c r="I5259" s="50" t="s">
        <x:v>783</x:v>
      </x:c>
      <x:c r="K5259" s="50" t="s">
        <x:v>781</x:v>
      </x:c>
      <x:c r="AG5259" s="336"/>
      <x:c r="AL5259" s="337"/>
      <x:c r="AM5259" s="337"/>
      <x:c r="AN5259" s="337"/>
      <x:c r="AO5259" s="337"/>
      <x:c r="AP5259" s="337"/>
      <x:c r="AQ5259" s="337"/>
    </x:row>
    <x:row r="5260" spans="1:43" s="50" customFormat="1">
      <x:c r="A5260" s="329">
        <x:v>468816</x:v>
      </x:c>
      <x:c r="B5260" s="50">
        <x:v>1139</x:v>
      </x:c>
      <x:c r="C5260" s="50">
        <x:f>134/30</x:f>
        <x:v>4.46666666666667</x:v>
      </x:c>
      <x:c r="G5260" s="50">
        <x:v>1</x:v>
      </x:c>
      <x:c r="I5260" s="50" t="s">
        <x:v>784</x:v>
      </x:c>
      <x:c r="K5260" s="50" t="s">
        <x:v>785</x:v>
      </x:c>
      <x:c r="AG5260" s="336"/>
      <x:c r="AL5260" s="337"/>
      <x:c r="AM5260" s="337"/>
      <x:c r="AN5260" s="337"/>
      <x:c r="AO5260" s="337"/>
      <x:c r="AP5260" s="337"/>
      <x:c r="AQ5260" s="337"/>
    </x:row>
    <x:row r="5261" spans="1:43" s="50" customFormat="1">
      <x:c r="A5261" s="329">
        <x:v>468817</x:v>
      </x:c>
      <x:c r="B5261" s="50">
        <x:v>1139</x:v>
      </x:c>
      <x:c r="C5261" s="50">
        <x:f>226/30</x:f>
        <x:v>7.53333333333333</x:v>
      </x:c>
      <x:c r="G5261" s="50">
        <x:v>1</x:v>
      </x:c>
      <x:c r="I5261" s="50" t="s">
        <x:v>786</x:v>
      </x:c>
      <x:c r="K5261" s="50" t="s">
        <x:v>785</x:v>
      </x:c>
      <x:c r="AG5261" s="336"/>
      <x:c r="AL5261" s="337"/>
      <x:c r="AM5261" s="337"/>
      <x:c r="AN5261" s="337"/>
      <x:c r="AO5261" s="337"/>
      <x:c r="AP5261" s="337"/>
      <x:c r="AQ5261" s="337"/>
    </x:row>
    <x:row r="5262" spans="1:43" s="50" customFormat="1">
      <x:c r="A5262" s="329">
        <x:v>468818</x:v>
      </x:c>
      <x:c r="B5262" s="50">
        <x:v>1139</x:v>
      </x:c>
      <x:c r="C5262" s="50">
        <x:f>307/30</x:f>
        <x:v>10.2333333333333</x:v>
      </x:c>
      <x:c r="G5262" s="50">
        <x:v>1</x:v>
      </x:c>
      <x:c r="I5262" s="50" t="s">
        <x:v>787</x:v>
      </x:c>
      <x:c r="K5262" s="50" t="s">
        <x:v>781</x:v>
      </x:c>
      <x:c r="AG5262" s="336"/>
      <x:c r="AL5262" s="337"/>
      <x:c r="AM5262" s="337"/>
      <x:c r="AN5262" s="337"/>
      <x:c r="AO5262" s="337"/>
      <x:c r="AP5262" s="337"/>
      <x:c r="AQ5262" s="337"/>
    </x:row>
    <x:row r="5263" spans="1:43" s="50" customFormat="1">
      <x:c r="A5263" s="329">
        <x:v>468819</x:v>
      </x:c>
      <x:c r="B5263" s="50">
        <x:v>1139</x:v>
      </x:c>
      <x:c r="C5263" s="50">
        <x:f>332/30</x:f>
        <x:v>11.0666666666667</x:v>
      </x:c>
      <x:c r="G5263" s="50">
        <x:v>3</x:v>
      </x:c>
      <x:c r="I5263" s="50" t="s">
        <x:v>788</x:v>
      </x:c>
      <x:c r="K5263" s="50" t="s">
        <x:v>781</x:v>
      </x:c>
      <x:c r="AG5263" s="336"/>
      <x:c r="AL5263" s="337"/>
      <x:c r="AM5263" s="337"/>
      <x:c r="AN5263" s="337"/>
      <x:c r="AO5263" s="337"/>
      <x:c r="AP5263" s="337"/>
      <x:c r="AQ5263" s="337"/>
    </x:row>
    <x:row r="5264" spans="1:43" s="50" customFormat="1">
      <x:c r="A5264" s="329">
        <x:v>468820</x:v>
      </x:c>
      <x:c r="B5264" s="50">
        <x:v>1139</x:v>
      </x:c>
      <x:c r="C5264" s="50">
        <x:f>357/30</x:f>
        <x:v>11.9</x:v>
      </x:c>
      <x:c r="G5264" s="50">
        <x:v>3</x:v>
      </x:c>
      <x:c r="I5264" s="50" t="s">
        <x:v>789</x:v>
      </x:c>
      <x:c r="K5264" s="50" t="s">
        <x:v>781</x:v>
      </x:c>
      <x:c r="AG5264" s="336"/>
      <x:c r="AL5264" s="337"/>
      <x:c r="AM5264" s="337"/>
      <x:c r="AN5264" s="337"/>
      <x:c r="AO5264" s="337"/>
      <x:c r="AP5264" s="337"/>
      <x:c r="AQ5264" s="337"/>
    </x:row>
    <x:row r="5265" spans="1:43" s="50" customFormat="1">
      <x:c r="A5265" s="329">
        <x:v>468821</x:v>
      </x:c>
      <x:c r="B5265" s="50">
        <x:v>1139</x:v>
      </x:c>
      <x:c r="C5265" s="50">
        <x:f>382/30</x:f>
        <x:v>12.7333333333333</x:v>
      </x:c>
      <x:c r="G5265" s="50">
        <x:v>3</x:v>
      </x:c>
      <x:c r="I5265" s="50" t="s">
        <x:v>790</x:v>
      </x:c>
      <x:c r="K5265" s="50" t="s">
        <x:v>781</x:v>
      </x:c>
      <x:c r="AG5265" s="336"/>
      <x:c r="AL5265" s="337"/>
      <x:c r="AM5265" s="337"/>
      <x:c r="AN5265" s="337"/>
      <x:c r="AO5265" s="337"/>
      <x:c r="AP5265" s="337"/>
      <x:c r="AQ5265" s="337"/>
    </x:row>
    <x:row r="5266" spans="1:43">
      <x:c r="A5266" s="329">
        <x:v>468822</x:v>
      </x:c>
      <x:c r="B5266">
        <x:v>1140</x:v>
      </x:c>
      <x:c r="C5266" s="50">
        <x:f>8/30</x:f>
        <x:v>0.266666666666667</x:v>
      </x:c>
      <x:c r="G5266">
        <x:v>1</x:v>
      </x:c>
      <x:c r="I5266" s="50" t="s">
        <x:v>100</x:v>
      </x:c>
      <x:c r="M5266" t="s">
        <x:v>791</x:v>
      </x:c>
      <x:c r="O5266" t="s">
        <x:v>101</x:v>
      </x:c>
      <x:c r="AL5266" s="292"/>
      <x:c r="AM5266" s="292"/>
      <x:c r="AN5266" s="292"/>
      <x:c r="AO5266" s="292"/>
      <x:c r="AP5266" s="292"/>
      <x:c r="AQ5266" s="292"/>
    </x:row>
    <x:row r="5267" spans="1:43">
      <x:c r="A5267" s="329">
        <x:v>468823</x:v>
      </x:c>
      <x:c r="B5267">
        <x:v>1140</x:v>
      </x:c>
      <x:c r="C5267" s="50">
        <x:f>16/30</x:f>
        <x:v>0.533333333333333</x:v>
      </x:c>
      <x:c r="G5267">
        <x:v>1</x:v>
      </x:c>
      <x:c r="I5267" s="50" t="s">
        <x:v>100</x:v>
      </x:c>
      <x:c r="M5267" t="s">
        <x:v>791</x:v>
      </x:c>
      <x:c r="O5267" t="s">
        <x:v>101</x:v>
      </x:c>
      <x:c r="AL5267" s="292"/>
      <x:c r="AM5267" s="292"/>
      <x:c r="AN5267" s="292"/>
      <x:c r="AO5267" s="292"/>
      <x:c r="AP5267" s="292"/>
      <x:c r="AQ5267" s="292"/>
    </x:row>
    <x:row r="5268" spans="1:43">
      <x:c r="A5268" s="329">
        <x:v>468824</x:v>
      </x:c>
      <x:c r="B5268">
        <x:v>1140</x:v>
      </x:c>
      <x:c r="C5268" s="50">
        <x:f>28/30</x:f>
        <x:v>0.933333333333333</x:v>
      </x:c>
      <x:c r="G5268">
        <x:v>3</x:v>
      </x:c>
      <x:c r="I5268" s="50" t="s">
        <x:v>103</x:v>
      </x:c>
      <x:c r="M5268" t="s">
        <x:v>791</x:v>
      </x:c>
      <x:c r="O5268" t="s">
        <x:v>101</x:v>
      </x:c>
      <x:c r="AG5268" s="80">
        <x:v>1</x:v>
      </x:c>
      <x:c r="AL5268" s="292"/>
      <x:c r="AM5268" s="292"/>
      <x:c r="AN5268" s="292"/>
      <x:c r="AO5268" s="292"/>
      <x:c r="AP5268" s="292"/>
      <x:c r="AQ5268" s="292"/>
    </x:row>
    <x:row r="5269" spans="1:43">
      <x:c r="A5269" s="329">
        <x:v>468825</x:v>
      </x:c>
      <x:c r="B5269">
        <x:v>1141</x:v>
      </x:c>
      <x:c r="C5269" s="50">
        <x:f>27/30</x:f>
        <x:v>0.9</x:v>
      </x:c>
      <x:c r="G5269">
        <x:v>1</x:v>
      </x:c>
      <x:c r="I5269" s="50" t="s">
        <x:v>746</x:v>
      </x:c>
      <x:c r="K5269" t="s">
        <x:v>113</x:v>
      </x:c>
      <x:c r="AG5269" s="80">
        <x:v>2</x:v>
      </x:c>
      <x:c r="AL5269" s="292"/>
      <x:c r="AM5269" s="292"/>
      <x:c r="AN5269" s="292"/>
      <x:c r="AO5269" s="292"/>
      <x:c r="AP5269" s="292"/>
      <x:c r="AQ5269" s="292"/>
    </x:row>
    <x:row r="5270" spans="1:43">
      <x:c r="A5270" s="329">
        <x:v>468826</x:v>
      </x:c>
      <x:c r="B5270">
        <x:v>1142</x:v>
      </x:c>
      <x:c r="C5270" s="50">
        <x:f>55/30</x:f>
        <x:v>1.83333333333333</x:v>
      </x:c>
      <x:c r="G5270">
        <x:v>1</x:v>
      </x:c>
      <x:c r="I5270" s="50" t="s">
        <x:v>746</x:v>
      </x:c>
      <x:c r="K5270" t="s">
        <x:v>113</x:v>
      </x:c>
      <x:c r="M5270">
        <x:v>4303</x:v>
      </x:c>
      <x:c r="O5270" t="s">
        <x:v>101</x:v>
      </x:c>
      <x:c r="AG5270" s="80">
        <x:v>1</x:v>
      </x:c>
      <x:c r="AH5270" t="s">
        <x:v>593</x:v>
      </x:c>
      <x:c r="AL5270" s="292"/>
      <x:c r="AM5270" s="292"/>
      <x:c r="AN5270" s="292"/>
      <x:c r="AO5270" s="292"/>
      <x:c r="AP5270" s="292"/>
      <x:c r="AQ5270" s="292"/>
    </x:row>
    <x:row r="5271" spans="1:43">
      <x:c r="A5271" s="329">
        <x:v>468827</x:v>
      </x:c>
      <x:c r="B5271">
        <x:v>1143</x:v>
      </x:c>
      <x:c r="C5271" s="50">
        <x:v>13.3</x:v>
      </x:c>
      <x:c r="G5271">
        <x:v>1</x:v>
      </x:c>
      <x:c r="I5271" s="50" t="s">
        <x:v>746</x:v>
      </x:c>
      <x:c r="AL5271" s="292"/>
      <x:c r="AM5271" s="292"/>
      <x:c r="AN5271" s="292"/>
      <x:c r="AO5271" s="292"/>
      <x:c r="AP5271" s="292"/>
      <x:c r="AQ5271" s="292"/>
    </x:row>
    <x:row r="5272" spans="1:43">
      <x:c r="A5272" s="329">
        <x:v>468828</x:v>
      </x:c>
      <x:c r="B5272">
        <x:v>1144</x:v>
      </x:c>
      <x:c r="C5272" s="50">
        <x:f>35/30</x:f>
        <x:v>1.16666666666667</x:v>
      </x:c>
      <x:c r="G5272">
        <x:v>1</x:v>
      </x:c>
      <x:c r="I5272" s="50" t="s">
        <x:v>746</x:v>
      </x:c>
      <x:c r="M5272">
        <x:v>4305</x:v>
      </x:c>
      <x:c r="O5272" t="s">
        <x:v>101</x:v>
      </x:c>
      <x:c r="AG5272" s="80">
        <x:v>1</x:v>
      </x:c>
      <x:c r="AH5272" t="s">
        <x:v>593</x:v>
      </x:c>
      <x:c r="AL5272" s="292"/>
      <x:c r="AM5272" s="292"/>
      <x:c r="AN5272" s="292"/>
      <x:c r="AO5272" s="292"/>
      <x:c r="AP5272" s="292"/>
      <x:c r="AQ5272" s="292"/>
    </x:row>
    <x:row r="5273" spans="1:43">
      <x:c r="A5273" s="329">
        <x:v>468829</x:v>
      </x:c>
      <x:c r="B5273">
        <x:v>1145</x:v>
      </x:c>
      <x:c r="C5273" s="50">
        <x:f>212/30</x:f>
        <x:v>7.06666666666667</x:v>
      </x:c>
      <x:c r="G5273">
        <x:v>1</x:v>
      </x:c>
      <x:c r="I5273" s="50" t="s">
        <x:v>746</x:v>
      </x:c>
      <x:c r="AL5273" s="292"/>
      <x:c r="AM5273" s="292"/>
      <x:c r="AN5273" s="292"/>
      <x:c r="AO5273" s="292"/>
      <x:c r="AP5273" s="292"/>
      <x:c r="AQ5273" s="292"/>
    </x:row>
    <x:row r="5274" spans="1:43">
      <x:c r="A5274" s="329">
        <x:v>468830</x:v>
      </x:c>
      <x:c r="B5274">
        <x:v>1146</x:v>
      </x:c>
      <x:c r="C5274" s="50">
        <x:f>353/30</x:f>
        <x:v>11.7666666666667</x:v>
      </x:c>
      <x:c r="G5274">
        <x:v>2</x:v>
      </x:c>
      <x:c r="I5274" s="50" t="s">
        <x:v>746</x:v>
      </x:c>
      <x:c r="AL5274" s="292"/>
      <x:c r="AM5274" s="292"/>
      <x:c r="AN5274" s="292"/>
      <x:c r="AO5274" s="292"/>
      <x:c r="AP5274" s="292"/>
      <x:c r="AQ5274" s="292"/>
    </x:row>
    <x:row r="5275" spans="1:43">
      <x:c r="A5275" s="329">
        <x:v>468831</x:v>
      </x:c>
      <x:c r="B5275">
        <x:v>1146</x:v>
      </x:c>
      <x:c r="C5275" s="50">
        <x:f>370/30</x:f>
        <x:v>12.3333333333333</x:v>
      </x:c>
      <x:c r="G5275">
        <x:v>1</x:v>
      </x:c>
      <x:c r="I5275" s="50" t="s">
        <x:v>746</x:v>
      </x:c>
      <x:c r="AL5275" s="292"/>
      <x:c r="AM5275" s="292"/>
      <x:c r="AN5275" s="292"/>
      <x:c r="AO5275" s="292"/>
      <x:c r="AP5275" s="292"/>
      <x:c r="AQ5275" s="292"/>
    </x:row>
    <x:row r="5276" spans="1:43">
      <x:c r="A5276" s="329">
        <x:v>468832</x:v>
      </x:c>
      <x:c r="B5276">
        <x:v>1146</x:v>
      </x:c>
      <x:c r="C5276" s="50">
        <x:f>380/30</x:f>
        <x:v>12.6666666666667</x:v>
      </x:c>
      <x:c r="G5276">
        <x:v>1</x:v>
      </x:c>
      <x:c r="I5276" s="50" t="s">
        <x:v>746</x:v>
      </x:c>
      <x:c r="AL5276" s="292"/>
      <x:c r="AM5276" s="292"/>
      <x:c r="AN5276" s="292"/>
      <x:c r="AO5276" s="292"/>
      <x:c r="AP5276" s="292"/>
      <x:c r="AQ5276" s="292"/>
    </x:row>
    <x:row r="5277" spans="1:43">
      <x:c r="A5277" s="329">
        <x:v>468833</x:v>
      </x:c>
      <x:c r="B5277">
        <x:v>1146</x:v>
      </x:c>
      <x:c r="C5277" s="50">
        <x:f>390/30</x:f>
        <x:v>13</x:v>
      </x:c>
      <x:c r="G5277">
        <x:v>1</x:v>
      </x:c>
      <x:c r="I5277" s="50" t="s">
        <x:v>746</x:v>
      </x:c>
      <x:c r="AL5277" s="292"/>
      <x:c r="AM5277" s="292"/>
      <x:c r="AN5277" s="292"/>
      <x:c r="AO5277" s="292"/>
      <x:c r="AP5277" s="292"/>
      <x:c r="AQ5277" s="292"/>
    </x:row>
    <x:row r="5278" spans="1:43">
      <x:c r="A5278" s="329">
        <x:v>468834</x:v>
      </x:c>
      <x:c r="B5278">
        <x:v>1146</x:v>
      </x:c>
      <x:c r="C5278" s="50">
        <x:f>400/30</x:f>
        <x:v>13.3333333333333</x:v>
      </x:c>
      <x:c r="G5278">
        <x:v>1</x:v>
      </x:c>
      <x:c r="I5278" s="50" t="s">
        <x:v>746</x:v>
      </x:c>
      <x:c r="AL5278" s="292"/>
      <x:c r="AM5278" s="292"/>
      <x:c r="AN5278" s="292"/>
      <x:c r="AO5278" s="292"/>
      <x:c r="AP5278" s="292"/>
      <x:c r="AQ5278" s="292"/>
    </x:row>
    <x:row r="5279" spans="1:43">
      <x:c r="A5279" s="329">
        <x:v>468835</x:v>
      </x:c>
      <x:c r="B5279">
        <x:v>1146</x:v>
      </x:c>
      <x:c r="C5279" s="50">
        <x:f>400/30</x:f>
        <x:v>13.3333333333333</x:v>
      </x:c>
      <x:c r="D5279">
        <x:v>1</x:v>
      </x:c>
      <x:c r="E5279">
        <x:v>1</x:v>
      </x:c>
      <x:c r="I5279" s="50"/>
      <x:c r="AL5279" s="292"/>
      <x:c r="AM5279" s="292"/>
      <x:c r="AN5279" s="292"/>
      <x:c r="AO5279" s="292"/>
      <x:c r="AP5279" s="292"/>
      <x:c r="AQ5279" s="292"/>
    </x:row>
    <x:row r="5280" spans="1:43">
      <x:c r="A5280" s="329">
        <x:v>468836</x:v>
      </x:c>
      <x:c r="B5280">
        <x:v>1147</x:v>
      </x:c>
      <x:c r="C5280" s="50">
        <x:f>390/30</x:f>
        <x:v>13</x:v>
      </x:c>
      <x:c r="G5280">
        <x:v>1</x:v>
      </x:c>
      <x:c r="I5280" s="50" t="s">
        <x:v>746</x:v>
      </x:c>
      <x:c r="AL5280" s="292"/>
      <x:c r="AM5280" s="292"/>
      <x:c r="AN5280" s="292"/>
      <x:c r="AO5280" s="292"/>
      <x:c r="AP5280" s="292"/>
      <x:c r="AQ5280" s="292"/>
    </x:row>
    <x:row r="5281" spans="1:43">
      <x:c r="A5281" s="329">
        <x:v>468837</x:v>
      </x:c>
      <x:c r="B5281">
        <x:v>1148</x:v>
      </x:c>
      <x:c r="C5281" s="50">
        <x:f>7/30</x:f>
        <x:v>0.233333333333333</x:v>
      </x:c>
      <x:c r="G5281">
        <x:v>1</x:v>
      </x:c>
      <x:c r="I5281" s="50" t="s">
        <x:v>746</x:v>
      </x:c>
      <x:c r="M5281" t="s">
        <x:v>791</x:v>
      </x:c>
      <x:c r="O5281" t="s">
        <x:v>101</x:v>
      </x:c>
      <x:c r="AL5281" s="292"/>
      <x:c r="AM5281" s="292"/>
      <x:c r="AN5281" s="292"/>
      <x:c r="AO5281" s="292"/>
      <x:c r="AP5281" s="292"/>
      <x:c r="AQ5281" s="292"/>
    </x:row>
    <x:row r="5282" spans="1:43">
      <x:c r="A5282" s="329">
        <x:v>468838</x:v>
      </x:c>
      <x:c r="B5282">
        <x:v>1148</x:v>
      </x:c>
      <x:c r="C5282" s="50">
        <x:f>16/30</x:f>
        <x:v>0.533333333333333</x:v>
      </x:c>
      <x:c r="G5282">
        <x:v>1</x:v>
      </x:c>
      <x:c r="I5282" s="50" t="s">
        <x:v>746</x:v>
      </x:c>
      <x:c r="M5282" t="s">
        <x:v>791</x:v>
      </x:c>
      <x:c r="O5282" t="s">
        <x:v>101</x:v>
      </x:c>
      <x:c r="AL5282" s="292"/>
      <x:c r="AM5282" s="292"/>
      <x:c r="AN5282" s="292"/>
      <x:c r="AO5282" s="292"/>
      <x:c r="AP5282" s="292"/>
      <x:c r="AQ5282" s="292"/>
    </x:row>
    <x:row r="5283" spans="1:43">
      <x:c r="A5283" s="329">
        <x:v>468839</x:v>
      </x:c>
      <x:c r="B5283">
        <x:v>1148</x:v>
      </x:c>
      <x:c r="C5283" s="50">
        <x:f>28/30</x:f>
        <x:v>0.933333333333333</x:v>
      </x:c>
      <x:c r="G5283">
        <x:v>3</x:v>
      </x:c>
      <x:c r="I5283" s="50" t="s">
        <x:v>746</x:v>
      </x:c>
      <x:c r="M5283" t="s">
        <x:v>791</x:v>
      </x:c>
      <x:c r="O5283" t="s">
        <x:v>101</x:v>
      </x:c>
      <x:c r="AL5283" s="292"/>
      <x:c r="AM5283" s="292"/>
      <x:c r="AN5283" s="292"/>
      <x:c r="AO5283" s="292"/>
      <x:c r="AP5283" s="292"/>
      <x:c r="AQ5283" s="292"/>
    </x:row>
    <x:row r="5284" spans="1:43" s="33" customFormat="1">
      <x:c r="A5284" s="330">
        <x:v>468840</x:v>
      </x:c>
      <x:c r="B5284" s="33">
        <x:v>1149</x:v>
      </x:c>
      <x:c r="C5284" s="331">
        <x:f>11/30</x:f>
        <x:v>0.366666666666667</x:v>
      </x:c>
      <x:c r="G5284" s="33">
        <x:v>1</x:v>
      </x:c>
      <x:c r="I5284" s="331" t="s">
        <x:v>746</x:v>
      </x:c>
      <x:c r="M5284" s="33">
        <x:v>4322</x:v>
      </x:c>
      <x:c r="O5284" s="33" t="s">
        <x:v>101</x:v>
      </x:c>
      <x:c r="AG5284" s="259">
        <x:v>1</x:v>
      </x:c>
      <x:c r="AL5284" s="260"/>
      <x:c r="AM5284" s="260"/>
      <x:c r="AN5284" s="260"/>
      <x:c r="AO5284" s="260"/>
      <x:c r="AP5284" s="260"/>
      <x:c r="AQ5284" s="260"/>
    </x:row>
    <x:row r="5285" spans="1:43" s="33" customFormat="1">
      <x:c r="A5285" s="330">
        <x:v>468841</x:v>
      </x:c>
      <x:c r="B5285" s="33">
        <x:v>1149</x:v>
      </x:c>
      <x:c r="C5285" s="331">
        <x:f>24/30</x:f>
        <x:v>0.8</x:v>
      </x:c>
      <x:c r="G5285" s="33">
        <x:v>1</x:v>
      </x:c>
      <x:c r="I5285" s="331" t="s">
        <x:v>746</x:v>
      </x:c>
      <x:c r="M5285" s="33">
        <x:v>4322</x:v>
      </x:c>
      <x:c r="O5285" s="33" t="s">
        <x:v>101</x:v>
      </x:c>
      <x:c r="AG5285" s="259">
        <x:v>1</x:v>
      </x:c>
      <x:c r="AL5285" s="260"/>
      <x:c r="AM5285" s="260"/>
      <x:c r="AN5285" s="260"/>
      <x:c r="AO5285" s="260"/>
      <x:c r="AP5285" s="260"/>
      <x:c r="AQ5285" s="260"/>
    </x:row>
    <x:row r="5286" spans="1:43" s="33" customFormat="1">
      <x:c r="A5286" s="330">
        <x:v>468842</x:v>
      </x:c>
      <x:c r="B5286" s="33">
        <x:v>1149</x:v>
      </x:c>
      <x:c r="C5286" s="331">
        <x:f>40/30</x:f>
        <x:v>1.33333333333333</x:v>
      </x:c>
      <x:c r="G5286" s="33">
        <x:v>3</x:v>
      </x:c>
      <x:c r="I5286" s="331" t="s">
        <x:v>746</x:v>
      </x:c>
      <x:c r="M5286" s="33">
        <x:v>4323</x:v>
      </x:c>
      <x:c r="O5286" s="33" t="s">
        <x:v>101</x:v>
      </x:c>
      <x:c r="AG5286" s="259">
        <x:v>2</x:v>
      </x:c>
      <x:c r="AL5286" s="260"/>
      <x:c r="AM5286" s="260"/>
      <x:c r="AN5286" s="260"/>
      <x:c r="AO5286" s="260"/>
      <x:c r="AP5286" s="260"/>
      <x:c r="AQ5286" s="260"/>
    </x:row>
    <x:row r="5287" spans="1:43" s="33" customFormat="1">
      <x:c r="A5287" s="330">
        <x:v>468843</x:v>
      </x:c>
      <x:c r="B5287" s="33">
        <x:v>1150</x:v>
      </x:c>
      <x:c r="C5287" s="331">
        <x:v>2.71</x:v>
      </x:c>
      <x:c r="G5287" s="33">
        <x:v>1</x:v>
      </x:c>
      <x:c r="I5287" s="331"/>
      <x:c r="AG5287" s="259"/>
      <x:c r="AL5287" s="260"/>
      <x:c r="AM5287" s="260"/>
      <x:c r="AN5287" s="260"/>
      <x:c r="AO5287" s="260"/>
      <x:c r="AP5287" s="260"/>
      <x:c r="AQ5287" s="260"/>
    </x:row>
    <x:row r="5288" spans="1:43" s="33" customFormat="1">
      <x:c r="A5288" s="330">
        <x:v>468844</x:v>
      </x:c>
      <x:c r="B5288" s="33">
        <x:v>1151</x:v>
      </x:c>
      <x:c r="C5288" s="331">
        <x:v>0</x:v>
      </x:c>
      <x:c r="D5288" s="33">
        <x:v>1</x:v>
      </x:c>
      <x:c r="I5288" s="331"/>
      <x:c r="M5288" s="33">
        <x:v>4327</x:v>
      </x:c>
      <x:c r="O5288" s="33" t="s">
        <x:v>101</x:v>
      </x:c>
      <x:c r="AG5288" s="259"/>
      <x:c r="AL5288" s="260"/>
      <x:c r="AM5288" s="260"/>
      <x:c r="AN5288" s="260"/>
      <x:c r="AO5288" s="260"/>
      <x:c r="AP5288" s="260"/>
      <x:c r="AQ5288" s="260"/>
    </x:row>
    <x:row r="5289" spans="1:43" s="33" customFormat="1">
      <x:c r="A5289" s="330">
        <x:v>468845</x:v>
      </x:c>
      <x:c r="B5289" s="33">
        <x:v>1151</x:v>
      </x:c>
      <x:c r="C5289" s="331">
        <x:v>0.75</x:v>
      </x:c>
      <x:c r="G5289" s="33">
        <x:v>2</x:v>
      </x:c>
      <x:c r="I5289" s="331" t="s">
        <x:v>746</x:v>
      </x:c>
      <x:c r="M5289" s="33">
        <x:v>4326</x:v>
      </x:c>
      <x:c r="O5289" s="33" t="s">
        <x:v>101</x:v>
      </x:c>
      <x:c r="AG5289" s="259"/>
      <x:c r="AL5289" s="260"/>
      <x:c r="AM5289" s="260"/>
      <x:c r="AN5289" s="260"/>
      <x:c r="AO5289" s="260"/>
      <x:c r="AP5289" s="260"/>
      <x:c r="AQ5289" s="260"/>
    </x:row>
    <x:row r="5290" spans="1:43" s="33" customFormat="1">
      <x:c r="A5290" s="330">
        <x:v>468846</x:v>
      </x:c>
      <x:c r="B5290" s="33">
        <x:v>1151</x:v>
      </x:c>
      <x:c r="C5290" s="331">
        <x:v>1.09</x:v>
      </x:c>
      <x:c r="G5290" s="33">
        <x:v>1</x:v>
      </x:c>
      <x:c r="I5290" s="331" t="s">
        <x:v>746</x:v>
      </x:c>
      <x:c r="AG5290" s="259">
        <x:v>2</x:v>
      </x:c>
      <x:c r="AL5290" s="260"/>
      <x:c r="AM5290" s="260"/>
      <x:c r="AN5290" s="260"/>
      <x:c r="AO5290" s="260"/>
      <x:c r="AP5290" s="260"/>
      <x:c r="AQ5290" s="260"/>
    </x:row>
    <x:row r="5291" spans="1:43" s="33" customFormat="1">
      <x:c r="A5291" s="330">
        <x:v>468847</x:v>
      </x:c>
      <x:c r="B5291" s="33">
        <x:v>1151</x:v>
      </x:c>
      <x:c r="C5291" s="331">
        <x:v>1.19</x:v>
      </x:c>
      <x:c r="G5291" s="33">
        <x:v>1</x:v>
      </x:c>
      <x:c r="I5291" s="331" t="s">
        <x:v>746</x:v>
      </x:c>
      <x:c r="AG5291" s="259">
        <x:v>1</x:v>
      </x:c>
      <x:c r="AL5291" s="260"/>
      <x:c r="AM5291" s="260"/>
      <x:c r="AN5291" s="260"/>
      <x:c r="AO5291" s="260"/>
      <x:c r="AP5291" s="260"/>
      <x:c r="AQ5291" s="260"/>
    </x:row>
    <x:row r="5292" spans="1:43" s="33" customFormat="1">
      <x:c r="A5292" s="330">
        <x:v>468848</x:v>
      </x:c>
      <x:c r="B5292" s="33">
        <x:v>1151</x:v>
      </x:c>
      <x:c r="C5292" s="331">
        <x:v>1.29</x:v>
      </x:c>
      <x:c r="G5292" s="33">
        <x:v>1</x:v>
      </x:c>
      <x:c r="I5292" s="331" t="s">
        <x:v>746</x:v>
      </x:c>
      <x:c r="AG5292" s="259">
        <x:v>1</x:v>
      </x:c>
      <x:c r="AL5292" s="260"/>
      <x:c r="AM5292" s="260"/>
      <x:c r="AN5292" s="260"/>
      <x:c r="AO5292" s="260"/>
      <x:c r="AP5292" s="260"/>
      <x:c r="AQ5292" s="260"/>
    </x:row>
    <x:row r="5293" spans="1:43" s="33" customFormat="1">
      <x:c r="A5293" s="330">
        <x:v>468849</x:v>
      </x:c>
      <x:c r="B5293" s="33">
        <x:v>1151</x:v>
      </x:c>
      <x:c r="C5293" s="331">
        <x:v>1.46</x:v>
      </x:c>
      <x:c r="G5293" s="33">
        <x:v>2</x:v>
      </x:c>
      <x:c r="I5293" s="331" t="s">
        <x:v>746</x:v>
      </x:c>
      <x:c r="M5293" s="33">
        <x:v>4326</x:v>
      </x:c>
      <x:c r="O5293" s="33" t="s">
        <x:v>101</x:v>
      </x:c>
      <x:c r="AG5293" s="259">
        <x:v>2</x:v>
      </x:c>
      <x:c r="AL5293" s="260"/>
      <x:c r="AM5293" s="260"/>
      <x:c r="AN5293" s="260"/>
      <x:c r="AO5293" s="260"/>
      <x:c r="AP5293" s="260"/>
      <x:c r="AQ5293" s="260"/>
    </x:row>
    <x:row r="5294" spans="1:43" s="33" customFormat="1">
      <x:c r="A5294" s="330">
        <x:v>468850</x:v>
      </x:c>
      <x:c r="B5294" s="33">
        <x:v>1151</x:v>
      </x:c>
      <x:c r="C5294" s="331">
        <x:v>2.34</x:v>
      </x:c>
      <x:c r="G5294" s="33">
        <x:v>4</x:v>
      </x:c>
      <x:c r="I5294" s="331" t="s">
        <x:v>746</x:v>
      </x:c>
      <x:c r="M5294" s="33">
        <x:v>4326</x:v>
      </x:c>
      <x:c r="O5294" s="33" t="s">
        <x:v>101</x:v>
      </x:c>
      <x:c r="AG5294" s="259"/>
      <x:c r="AL5294" s="260"/>
      <x:c r="AM5294" s="260"/>
      <x:c r="AN5294" s="260"/>
      <x:c r="AO5294" s="260"/>
      <x:c r="AP5294" s="260"/>
      <x:c r="AQ5294" s="260"/>
    </x:row>
    <x:row r="5295" spans="1:43" s="51" customFormat="1">
      <x:c r="A5295" s="332">
        <x:v>468851</x:v>
      </x:c>
      <x:c r="B5295" s="51">
        <x:v>1151</x:v>
      </x:c>
      <x:c r="C5295" s="333">
        <x:v>2.37</x:v>
      </x:c>
      <x:c r="D5295" s="51">
        <x:v>1</x:v>
      </x:c>
      <x:c r="I5295" s="333"/>
      <x:c r="AG5295" s="338">
        <x:v>2</x:v>
      </x:c>
      <x:c r="AL5295" s="339"/>
      <x:c r="AM5295" s="339"/>
      <x:c r="AN5295" s="339"/>
      <x:c r="AO5295" s="339"/>
      <x:c r="AP5295" s="339"/>
      <x:c r="AQ5295" s="339"/>
    </x:row>
    <x:row r="5296" spans="1:43" s="33" customFormat="1">
      <x:c r="A5296" s="330">
        <x:v>468852</x:v>
      </x:c>
      <x:c r="B5296" s="33">
        <x:v>1152</x:v>
      </x:c>
      <x:c r="C5296" s="331">
        <x:v>12</x:v>
      </x:c>
      <x:c r="G5296" s="33">
        <x:v>1</x:v>
      </x:c>
      <x:c r="I5296" s="331"/>
      <x:c r="AG5296" s="259"/>
      <x:c r="AL5296" s="260"/>
      <x:c r="AM5296" s="260"/>
      <x:c r="AN5296" s="260"/>
      <x:c r="AO5296" s="260"/>
      <x:c r="AP5296" s="260"/>
      <x:c r="AQ5296" s="260"/>
    </x:row>
    <x:row r="5297" spans="1:43" s="33" customFormat="1">
      <x:c r="A5297" s="330">
        <x:v>468853</x:v>
      </x:c>
      <x:c r="B5297" s="33">
        <x:v>1153</x:v>
      </x:c>
      <x:c r="C5297" s="331">
        <x:v>6.5</x:v>
      </x:c>
      <x:c r="G5297" s="33">
        <x:v>1</x:v>
      </x:c>
      <x:c r="I5297" s="331"/>
      <x:c r="AG5297" s="259"/>
      <x:c r="AL5297" s="260"/>
      <x:c r="AM5297" s="260"/>
      <x:c r="AN5297" s="260"/>
      <x:c r="AO5297" s="260"/>
      <x:c r="AP5297" s="260"/>
      <x:c r="AQ5297" s="260"/>
    </x:row>
    <x:row r="5298" spans="1:43" s="33" customFormat="1">
      <x:c r="A5298" s="330">
        <x:v>468854</x:v>
      </x:c>
      <x:c r="B5298" s="33">
        <x:v>1154</x:v>
      </x:c>
      <x:c r="C5298" s="331">
        <x:v>9.84</x:v>
      </x:c>
      <x:c r="G5298" s="33">
        <x:v>1</x:v>
      </x:c>
      <x:c r="I5298" s="331" t="s">
        <x:v>746</x:v>
      </x:c>
      <x:c r="AG5298" s="259"/>
      <x:c r="AL5298" s="260"/>
      <x:c r="AM5298" s="260"/>
      <x:c r="AN5298" s="260"/>
      <x:c r="AO5298" s="260"/>
      <x:c r="AP5298" s="260"/>
      <x:c r="AQ5298" s="260"/>
    </x:row>
    <x:row r="5299" spans="1:43" s="33" customFormat="1">
      <x:c r="A5299" s="330">
        <x:v>468855</x:v>
      </x:c>
      <x:c r="B5299" s="33">
        <x:v>1154</x:v>
      </x:c>
      <x:c r="C5299" s="331">
        <x:v>10.29</x:v>
      </x:c>
      <x:c r="G5299" s="33">
        <x:v>1</x:v>
      </x:c>
      <x:c r="I5299" s="331" t="s">
        <x:v>746</x:v>
      </x:c>
      <x:c r="AG5299" s="259"/>
      <x:c r="AL5299" s="260"/>
      <x:c r="AM5299" s="260"/>
      <x:c r="AN5299" s="260"/>
      <x:c r="AO5299" s="260"/>
      <x:c r="AP5299" s="260"/>
      <x:c r="AQ5299" s="260"/>
    </x:row>
    <x:row r="5300" spans="1:43" s="33" customFormat="1">
      <x:c r="A5300" s="330">
        <x:v>468856</x:v>
      </x:c>
      <x:c r="B5300" s="33">
        <x:v>1154</x:v>
      </x:c>
      <x:c r="C5300" s="331">
        <x:v>10.79</x:v>
      </x:c>
      <x:c r="G5300" s="33">
        <x:v>1</x:v>
      </x:c>
      <x:c r="I5300" s="331" t="s">
        <x:v>746</x:v>
      </x:c>
      <x:c r="AG5300" s="259"/>
      <x:c r="AL5300" s="260"/>
      <x:c r="AM5300" s="260"/>
      <x:c r="AN5300" s="260"/>
      <x:c r="AO5300" s="260"/>
      <x:c r="AP5300" s="260"/>
      <x:c r="AQ5300" s="260"/>
    </x:row>
    <x:row r="5301" spans="1:43" s="33" customFormat="1">
      <x:c r="A5301" s="330">
        <x:v>468857</x:v>
      </x:c>
      <x:c r="B5301" s="33">
        <x:v>1154</x:v>
      </x:c>
      <x:c r="C5301" s="331">
        <x:v>11.21</x:v>
      </x:c>
      <x:c r="G5301" s="33">
        <x:v>1</x:v>
      </x:c>
      <x:c r="I5301" s="331" t="s">
        <x:v>746</x:v>
      </x:c>
      <x:c r="AG5301" s="259"/>
      <x:c r="AL5301" s="260"/>
      <x:c r="AM5301" s="260"/>
      <x:c r="AN5301" s="260"/>
      <x:c r="AO5301" s="260"/>
      <x:c r="AP5301" s="260"/>
      <x:c r="AQ5301" s="260"/>
    </x:row>
    <x:row r="5302" spans="1:43" s="33" customFormat="1">
      <x:c r="A5302" s="330">
        <x:v>468858</x:v>
      </x:c>
      <x:c r="B5302" s="33">
        <x:v>1154</x:v>
      </x:c>
      <x:c r="C5302" s="331">
        <x:v>12.25</x:v>
      </x:c>
      <x:c r="G5302" s="33">
        <x:v>3</x:v>
      </x:c>
      <x:c r="I5302" s="331" t="s">
        <x:v>110</x:v>
      </x:c>
      <x:c r="AG5302" s="259"/>
      <x:c r="AL5302" s="260"/>
      <x:c r="AM5302" s="260"/>
      <x:c r="AN5302" s="260"/>
      <x:c r="AO5302" s="260"/>
      <x:c r="AP5302" s="260"/>
      <x:c r="AQ5302" s="260"/>
    </x:row>
    <x:row r="5303" spans="1:43" s="33" customFormat="1">
      <x:c r="A5303" s="330">
        <x:v>468859</x:v>
      </x:c>
      <x:c r="B5303" s="33">
        <x:v>1155</x:v>
      </x:c>
      <x:c r="C5303" s="331">
        <x:v>0.74</x:v>
      </x:c>
      <x:c r="G5303" s="33">
        <x:v>1</x:v>
      </x:c>
      <x:c r="I5303" s="331" t="s">
        <x:v>746</x:v>
      </x:c>
      <x:c r="M5303" s="33">
        <x:v>4332</x:v>
      </x:c>
      <x:c r="O5303" s="33" t="s">
        <x:v>101</x:v>
      </x:c>
      <x:c r="AG5303" s="259">
        <x:v>2</x:v>
      </x:c>
      <x:c r="AL5303" s="260"/>
      <x:c r="AM5303" s="260"/>
      <x:c r="AN5303" s="260"/>
      <x:c r="AO5303" s="260"/>
      <x:c r="AP5303" s="260"/>
      <x:c r="AQ5303" s="260"/>
    </x:row>
    <x:row r="5304" spans="1:43" s="33" customFormat="1">
      <x:c r="A5304" s="330">
        <x:v>468860</x:v>
      </x:c>
      <x:c r="B5304" s="33">
        <x:v>1155</x:v>
      </x:c>
      <x:c r="C5304" s="331">
        <x:v>1.15</x:v>
      </x:c>
      <x:c r="G5304" s="33">
        <x:v>1</x:v>
      </x:c>
      <x:c r="I5304" s="331" t="s">
        <x:v>746</x:v>
      </x:c>
      <x:c r="M5304" s="33">
        <x:v>4332</x:v>
      </x:c>
      <x:c r="O5304" s="33" t="s">
        <x:v>101</x:v>
      </x:c>
      <x:c r="AG5304" s="259">
        <x:v>2</x:v>
      </x:c>
      <x:c r="AL5304" s="260"/>
      <x:c r="AM5304" s="260"/>
      <x:c r="AN5304" s="260"/>
      <x:c r="AO5304" s="260"/>
      <x:c r="AP5304" s="260"/>
      <x:c r="AQ5304" s="260"/>
    </x:row>
    <x:row r="5305" spans="1:43" s="33" customFormat="1">
      <x:c r="A5305" s="330">
        <x:v>468861</x:v>
      </x:c>
      <x:c r="B5305" s="33">
        <x:v>1155</x:v>
      </x:c>
      <x:c r="C5305" s="331">
        <x:v>2.21</x:v>
      </x:c>
      <x:c r="G5305" s="33">
        <x:v>2</x:v>
      </x:c>
      <x:c r="I5305" s="331" t="s">
        <x:v>746</x:v>
      </x:c>
      <x:c r="M5305" s="33">
        <x:v>4332</x:v>
      </x:c>
      <x:c r="O5305" s="33" t="s">
        <x:v>101</x:v>
      </x:c>
      <x:c r="AG5305" s="259">
        <x:v>2</x:v>
      </x:c>
      <x:c r="AL5305" s="260"/>
      <x:c r="AM5305" s="260"/>
      <x:c r="AN5305" s="260"/>
      <x:c r="AO5305" s="260"/>
      <x:c r="AP5305" s="260"/>
      <x:c r="AQ5305" s="260"/>
    </x:row>
    <x:row r="5306" spans="1:43" s="33" customFormat="1">
      <x:c r="A5306" s="330">
        <x:v>468862</x:v>
      </x:c>
      <x:c r="B5306" s="33">
        <x:v>1156</x:v>
      </x:c>
      <x:c r="C5306" s="331">
        <x:f>12/30</x:f>
        <x:v>0.4</x:v>
      </x:c>
      <x:c r="D5306" s="33">
        <x:v>1</x:v>
      </x:c>
      <x:c r="I5306" s="331"/>
      <x:c r="AG5306" s="259">
        <x:v>2</x:v>
      </x:c>
      <x:c r="AL5306" s="260"/>
      <x:c r="AM5306" s="260"/>
      <x:c r="AN5306" s="260"/>
      <x:c r="AO5306" s="260"/>
      <x:c r="AP5306" s="260"/>
      <x:c r="AQ5306" s="260"/>
    </x:row>
    <x:row r="5307" spans="1:43" s="33" customFormat="1">
      <x:c r="A5307" s="330">
        <x:v>468863</x:v>
      </x:c>
      <x:c r="B5307" s="33">
        <x:v>1156</x:v>
      </x:c>
      <x:c r="C5307" s="331">
        <x:f>27/30</x:f>
        <x:v>0.9</x:v>
      </x:c>
      <x:c r="G5307" s="33">
        <x:v>1</x:v>
      </x:c>
      <x:c r="I5307" s="331" t="s">
        <x:v>110</x:v>
      </x:c>
      <x:c r="M5307" s="33">
        <x:v>4334</x:v>
      </x:c>
      <x:c r="O5307" s="33" t="s">
        <x:v>101</x:v>
      </x:c>
      <x:c r="AG5307" s="259"/>
      <x:c r="AL5307" s="260"/>
      <x:c r="AM5307" s="260"/>
      <x:c r="AN5307" s="260"/>
      <x:c r="AO5307" s="260"/>
      <x:c r="AP5307" s="260"/>
      <x:c r="AQ5307" s="260"/>
    </x:row>
    <x:row r="5308" spans="1:43" s="51" customFormat="1">
      <x:c r="A5308" s="332">
        <x:v>468864</x:v>
      </x:c>
      <x:c r="B5308" s="51">
        <x:v>1156</x:v>
      </x:c>
      <x:c r="C5308" s="333">
        <x:v>1.15</x:v>
      </x:c>
      <x:c r="D5308" s="51">
        <x:v>1</x:v>
      </x:c>
      <x:c r="I5308" s="333"/>
      <x:c r="AG5308" s="338">
        <x:v>2</x:v>
      </x:c>
      <x:c r="AL5308" s="339"/>
      <x:c r="AM5308" s="339"/>
      <x:c r="AN5308" s="339"/>
      <x:c r="AO5308" s="339"/>
      <x:c r="AP5308" s="339"/>
      <x:c r="AQ5308" s="339"/>
    </x:row>
    <x:row r="5309" spans="1:43" s="33" customFormat="1">
      <x:c r="A5309" s="330">
        <x:v>468865</x:v>
      </x:c>
      <x:c r="B5309" s="33">
        <x:v>1157</x:v>
      </x:c>
      <x:c r="C5309" s="331">
        <x:f>125/30</x:f>
        <x:v>4.16666666666667</x:v>
      </x:c>
      <x:c r="G5309" s="33">
        <x:v>1</x:v>
      </x:c>
      <x:c r="I5309" s="331"/>
      <x:c r="AG5309" s="259"/>
      <x:c r="AL5309" s="260"/>
      <x:c r="AM5309" s="260"/>
      <x:c r="AN5309" s="260"/>
      <x:c r="AO5309" s="260"/>
      <x:c r="AP5309" s="260"/>
      <x:c r="AQ5309" s="260"/>
    </x:row>
    <x:row r="5310" spans="1:43" s="25" customFormat="1">
      <x:c r="A5310" s="334">
        <x:v>468866</x:v>
      </x:c>
      <x:c r="B5310" s="25">
        <x:v>1158</x:v>
      </x:c>
      <x:c r="C5310" s="25">
        <x:v>3</x:v>
      </x:c>
      <x:c r="G5310" s="25">
        <x:v>1</x:v>
      </x:c>
      <x:c r="I5310" s="335" t="s">
        <x:v>110</x:v>
      </x:c>
      <x:c r="M5310" s="25">
        <x:v>4344</x:v>
      </x:c>
      <x:c r="O5310" s="25" t="s">
        <x:v>101</x:v>
      </x:c>
      <x:c r="AG5310" s="214">
        <x:v>2</x:v>
      </x:c>
      <x:c r="AH5310" s="25" t="s">
        <x:v>792</x:v>
      </x:c>
      <x:c r="AL5310" s="215"/>
      <x:c r="AM5310" s="215"/>
      <x:c r="AN5310" s="215"/>
      <x:c r="AO5310" s="215"/>
      <x:c r="AP5310" s="215"/>
      <x:c r="AQ5310" s="215"/>
    </x:row>
    <x:row r="5311" spans="1:43" s="25" customFormat="1">
      <x:c r="A5311" s="334">
        <x:v>468867</x:v>
      </x:c>
      <x:c r="B5311" s="25">
        <x:v>1159</x:v>
      </x:c>
      <x:c r="C5311" s="25">
        <x:v>5.84</x:v>
      </x:c>
      <x:c r="G5311" s="25">
        <x:v>1</x:v>
      </x:c>
      <x:c r="I5311" s="335" t="s">
        <x:v>746</x:v>
      </x:c>
      <x:c r="AG5311" s="214"/>
      <x:c r="AL5311" s="215"/>
      <x:c r="AM5311" s="215"/>
      <x:c r="AN5311" s="215"/>
      <x:c r="AO5311" s="215"/>
      <x:c r="AP5311" s="215"/>
      <x:c r="AQ5311" s="215"/>
    </x:row>
    <x:row r="5312" spans="1:43" s="25" customFormat="1">
      <x:c r="A5312" s="334">
        <x:v>468868</x:v>
      </x:c>
      <x:c r="B5312" s="25">
        <x:v>1159</x:v>
      </x:c>
      <x:c r="C5312" s="25">
        <x:v>6.5</x:v>
      </x:c>
      <x:c r="G5312" s="25">
        <x:v>1</x:v>
      </x:c>
      <x:c r="I5312" s="335" t="s">
        <x:v>746</x:v>
      </x:c>
      <x:c r="AG5312" s="214"/>
      <x:c r="AL5312" s="215"/>
      <x:c r="AM5312" s="215"/>
      <x:c r="AN5312" s="215"/>
      <x:c r="AO5312" s="215"/>
      <x:c r="AP5312" s="215"/>
      <x:c r="AQ5312" s="215"/>
    </x:row>
    <x:row r="5313" spans="1:43" s="25" customFormat="1">
      <x:c r="A5313" s="334">
        <x:v>468869</x:v>
      </x:c>
      <x:c r="B5313" s="25">
        <x:v>1159</x:v>
      </x:c>
      <x:c r="C5313" s="25">
        <x:v>6.84</x:v>
      </x:c>
      <x:c r="G5313" s="25">
        <x:v>1</x:v>
      </x:c>
      <x:c r="I5313" s="335" t="s">
        <x:v>746</x:v>
      </x:c>
      <x:c r="AG5313" s="214"/>
      <x:c r="AL5313" s="215"/>
      <x:c r="AM5313" s="215"/>
      <x:c r="AN5313" s="215"/>
      <x:c r="AO5313" s="215"/>
      <x:c r="AP5313" s="215"/>
      <x:c r="AQ5313" s="215"/>
    </x:row>
    <x:row r="5314" spans="1:43" s="25" customFormat="1">
      <x:c r="A5314" s="334">
        <x:v>468870</x:v>
      </x:c>
      <x:c r="B5314" s="25">
        <x:v>1159</x:v>
      </x:c>
      <x:c r="C5314" s="25">
        <x:v>8.46</x:v>
      </x:c>
      <x:c r="G5314" s="25">
        <x:v>4</x:v>
      </x:c>
      <x:c r="I5314" s="331" t="s">
        <x:v>110</x:v>
      </x:c>
      <x:c r="AG5314" s="214"/>
      <x:c r="AL5314" s="215"/>
      <x:c r="AM5314" s="215"/>
      <x:c r="AN5314" s="215"/>
      <x:c r="AO5314" s="215"/>
      <x:c r="AP5314" s="215"/>
      <x:c r="AQ5314" s="215"/>
    </x:row>
    <x:row r="5315" spans="1:43" s="25" customFormat="1">
      <x:c r="A5315" s="334">
        <x:v>468871</x:v>
      </x:c>
      <x:c r="B5315" s="25">
        <x:v>1160</x:v>
      </x:c>
      <x:c r="C5315" s="25">
        <x:f>38/30</x:f>
        <x:v>1.26666666666667</x:v>
      </x:c>
      <x:c r="G5315" s="25">
        <x:v>1</x:v>
      </x:c>
      <x:c r="I5315" s="335" t="s">
        <x:v>746</x:v>
      </x:c>
      <x:c r="M5315" s="25">
        <x:v>4343</x:v>
      </x:c>
      <x:c r="O5315" s="25" t="s">
        <x:v>101</x:v>
      </x:c>
      <x:c r="AG5315" s="214"/>
      <x:c r="AL5315" s="215"/>
      <x:c r="AM5315" s="215"/>
      <x:c r="AN5315" s="215"/>
      <x:c r="AO5315" s="215"/>
      <x:c r="AP5315" s="215"/>
      <x:c r="AQ5315" s="215"/>
    </x:row>
    <x:row r="5316" spans="1:43" s="31" customFormat="1">
      <x:c r="A5316" s="340">
        <x:v>468872</x:v>
      </x:c>
      <x:c r="B5316" s="31">
        <x:v>1161</x:v>
      </x:c>
      <x:c r="C5316" s="31">
        <x:v>0.41</x:v>
      </x:c>
      <x:c r="G5316" s="31">
        <x:v>1</x:v>
      </x:c>
      <x:c r="I5316" s="31" t="s">
        <x:v>104</x:v>
      </x:c>
      <x:c r="M5316" s="31">
        <x:v>4353</x:v>
      </x:c>
      <x:c r="O5316" s="31" t="s">
        <x:v>101</x:v>
      </x:c>
      <x:c r="U5316" s="31">
        <x:v>4354</x:v>
      </x:c>
      <x:c r="W5316" s="31" t="s">
        <x:v>793</x:v>
      </x:c>
      <x:c r="X5316" s="31">
        <x:v>0</x:v>
      </x:c>
      <x:c r="Y5316" s="31">
        <x:v>0</x:v>
      </x:c>
      <x:c r="AA5316" s="31">
        <x:v>30</x:v>
      </x:c>
      <x:c r="AD5316" s="31" t="s">
        <x:v>330</x:v>
      </x:c>
      <x:c r="AG5316" s="249">
        <x:v>1</x:v>
      </x:c>
      <x:c r="AL5316" s="250"/>
      <x:c r="AM5316" s="250"/>
      <x:c r="AN5316" s="250"/>
      <x:c r="AO5316" s="250"/>
      <x:c r="AP5316" s="250"/>
      <x:c r="AQ5316" s="250"/>
    </x:row>
    <x:row r="5317" spans="1:43" s="31" customFormat="1">
      <x:c r="A5317" s="340">
        <x:v>468873</x:v>
      </x:c>
      <x:c r="B5317" s="31">
        <x:v>1161</x:v>
      </x:c>
      <x:c r="C5317" s="31">
        <x:v>0.85</x:v>
      </x:c>
      <x:c r="G5317" s="31">
        <x:v>1</x:v>
      </x:c>
      <x:c r="I5317" s="31" t="s">
        <x:v>104</x:v>
      </x:c>
      <x:c r="M5317" s="31">
        <x:v>4353</x:v>
      </x:c>
      <x:c r="O5317" s="31" t="s">
        <x:v>101</x:v>
      </x:c>
      <x:c r="U5317" s="31">
        <x:v>4354</x:v>
      </x:c>
      <x:c r="W5317" s="31" t="s">
        <x:v>793</x:v>
      </x:c>
      <x:c r="X5317" s="31">
        <x:v>0</x:v>
      </x:c>
      <x:c r="Y5317" s="31">
        <x:v>0</x:v>
      </x:c>
      <x:c r="AA5317" s="31">
        <x:v>30</x:v>
      </x:c>
      <x:c r="AD5317" s="31" t="s">
        <x:v>330</x:v>
      </x:c>
      <x:c r="AG5317" s="249">
        <x:v>1</x:v>
      </x:c>
      <x:c r="AL5317" s="250"/>
      <x:c r="AM5317" s="250"/>
      <x:c r="AN5317" s="250"/>
      <x:c r="AO5317" s="250"/>
      <x:c r="AP5317" s="250"/>
      <x:c r="AQ5317" s="250"/>
    </x:row>
    <x:row r="5318" spans="1:43" s="31" customFormat="1">
      <x:c r="A5318" s="340">
        <x:v>468874</x:v>
      </x:c>
      <x:c r="B5318" s="31">
        <x:v>1161</x:v>
      </x:c>
      <x:c r="C5318" s="31">
        <x:v>1.81</x:v>
      </x:c>
      <x:c r="G5318" s="31">
        <x:v>3</x:v>
      </x:c>
      <x:c r="I5318" s="31" t="s">
        <x:v>104</x:v>
      </x:c>
      <x:c r="M5318" s="31">
        <x:v>4352</x:v>
      </x:c>
      <x:c r="O5318" s="31" t="s">
        <x:v>116</x:v>
      </x:c>
      <x:c r="U5318" s="31">
        <x:v>4355</x:v>
      </x:c>
      <x:c r="W5318" s="31" t="s">
        <x:v>794</x:v>
      </x:c>
      <x:c r="X5318" s="31">
        <x:v>0</x:v>
      </x:c>
      <x:c r="Y5318" s="31">
        <x:v>0</x:v>
      </x:c>
      <x:c r="AA5318" s="31">
        <x:v>30</x:v>
      </x:c>
      <x:c r="AD5318" s="31" t="s">
        <x:v>166</x:v>
      </x:c>
      <x:c r="AG5318" s="249">
        <x:v>2</x:v>
      </x:c>
      <x:c r="AL5318" s="250"/>
      <x:c r="AM5318" s="250"/>
      <x:c r="AN5318" s="250"/>
      <x:c r="AO5318" s="250"/>
      <x:c r="AP5318" s="250"/>
      <x:c r="AQ5318" s="250"/>
    </x:row>
    <x:row r="5319" spans="1:43">
      <x:c r="A5319" s="340">
        <x:v>468875</x:v>
      </x:c>
      <x:c r="B5319">
        <x:v>1162</x:v>
      </x:c>
      <x:c r="C5319">
        <x:f>5/30+1.42</x:f>
        <x:v>1.58666666666667</x:v>
      </x:c>
      <x:c r="G5319">
        <x:v>1</x:v>
      </x:c>
      <x:c r="I5319" t="s">
        <x:v>746</x:v>
      </x:c>
      <x:c r="M5319">
        <x:v>4357</x:v>
      </x:c>
      <x:c r="O5319" t="s">
        <x:v>101</x:v>
      </x:c>
      <x:c r="AG5319" s="80">
        <x:v>2</x:v>
      </x:c>
      <x:c r="AH5319" t="s">
        <x:v>642</x:v>
      </x:c>
      <x:c r="AL5319" s="292"/>
      <x:c r="AM5319" s="292"/>
      <x:c r="AN5319" s="292"/>
      <x:c r="AO5319" s="292"/>
      <x:c r="AP5319" s="292"/>
      <x:c r="AQ5319" s="292"/>
    </x:row>
    <x:row r="5320" spans="1:43">
      <x:c r="A5320" s="340">
        <x:v>468876</x:v>
      </x:c>
      <x:c r="B5320">
        <x:v>1163</x:v>
      </x:c>
      <x:c r="C5320">
        <x:v>0.97</x:v>
      </x:c>
      <x:c r="G5320">
        <x:v>2</x:v>
      </x:c>
      <x:c r="I5320" t="s">
        <x:v>746</x:v>
      </x:c>
      <x:c r="AG5320" s="80">
        <x:v>2</x:v>
      </x:c>
      <x:c r="AL5320" s="292"/>
      <x:c r="AM5320" s="292"/>
      <x:c r="AN5320" s="292"/>
      <x:c r="AO5320" s="292"/>
      <x:c r="AP5320" s="292"/>
      <x:c r="AQ5320" s="292"/>
    </x:row>
    <x:row r="5321" spans="1:43">
      <x:c r="A5321" s="340">
        <x:v>468877</x:v>
      </x:c>
      <x:c r="B5321">
        <x:v>1163</x:v>
      </x:c>
      <x:c r="C5321">
        <x:v>1.27</x:v>
      </x:c>
      <x:c r="G5321">
        <x:v>1</x:v>
      </x:c>
      <x:c r="I5321" t="s">
        <x:v>102</x:v>
      </x:c>
      <x:c r="AL5321" s="292"/>
      <x:c r="AM5321" s="292"/>
      <x:c r="AN5321" s="292"/>
      <x:c r="AO5321" s="292"/>
      <x:c r="AP5321" s="292"/>
      <x:c r="AQ5321" s="292"/>
    </x:row>
    <x:row r="5322" spans="1:43">
      <x:c r="A5322" s="340">
        <x:v>468878</x:v>
      </x:c>
      <x:c r="B5322">
        <x:v>1163</x:v>
      </x:c>
      <x:c r="C5322">
        <x:f>(C5323-C5321)/2+C5321</x:f>
        <x:v>2.005</x:v>
      </x:c>
      <x:c r="G5322">
        <x:v>1</x:v>
      </x:c>
      <x:c r="I5322" t="s">
        <x:v>102</x:v>
      </x:c>
      <x:c r="AL5322" s="292"/>
      <x:c r="AM5322" s="292"/>
      <x:c r="AN5322" s="292"/>
      <x:c r="AO5322" s="292"/>
      <x:c r="AP5322" s="292"/>
      <x:c r="AQ5322" s="292"/>
    </x:row>
    <x:row r="5323" spans="1:43">
      <x:c r="A5323" s="340">
        <x:v>468879</x:v>
      </x:c>
      <x:c r="B5323">
        <x:v>1163</x:v>
      </x:c>
      <x:c r="C5323">
        <x:v>2.74</x:v>
      </x:c>
      <x:c r="G5323">
        <x:v>1</x:v>
      </x:c>
      <x:c r="I5323" t="s">
        <x:v>102</x:v>
      </x:c>
      <x:c r="AL5323" s="292"/>
      <x:c r="AM5323" s="292"/>
      <x:c r="AN5323" s="292"/>
      <x:c r="AO5323" s="292"/>
      <x:c r="AP5323" s="292"/>
      <x:c r="AQ5323" s="292"/>
    </x:row>
    <x:row r="5324" spans="1:43">
      <x:c r="A5324" s="340">
        <x:v>468880</x:v>
      </x:c>
      <x:c r="B5324">
        <x:v>1164</x:v>
      </x:c>
      <x:c r="C5324">
        <x:v>0.8</x:v>
      </x:c>
      <x:c r="D5324">
        <x:v>1</x:v>
      </x:c>
      <x:c r="AG5324" s="80">
        <x:v>1</x:v>
      </x:c>
      <x:c r="AL5324" s="292"/>
      <x:c r="AM5324" s="292"/>
      <x:c r="AN5324" s="292"/>
      <x:c r="AO5324" s="292"/>
      <x:c r="AP5324" s="292"/>
      <x:c r="AQ5324" s="292"/>
    </x:row>
    <x:row r="5325" spans="1:43">
      <x:c r="A5325" s="340">
        <x:v>468881</x:v>
      </x:c>
      <x:c r="B5325">
        <x:v>1164</x:v>
      </x:c>
      <x:c r="C5325">
        <x:v>1.21</x:v>
      </x:c>
      <x:c r="G5325">
        <x:v>1</x:v>
      </x:c>
      <x:c r="I5325" t="s">
        <x:v>746</x:v>
      </x:c>
      <x:c r="AG5325" s="80">
        <x:v>2</x:v>
      </x:c>
      <x:c r="AL5325" s="292"/>
      <x:c r="AM5325" s="292"/>
      <x:c r="AN5325" s="292"/>
      <x:c r="AO5325" s="292"/>
      <x:c r="AP5325" s="292"/>
      <x:c r="AQ5325" s="292"/>
    </x:row>
    <x:row r="5326" spans="1:43">
      <x:c r="A5326" s="340">
        <x:v>468882</x:v>
      </x:c>
      <x:c r="B5326">
        <x:v>1164</x:v>
      </x:c>
      <x:c r="C5326">
        <x:v>1.29</x:v>
      </x:c>
      <x:c r="G5326">
        <x:v>1</x:v>
      </x:c>
      <x:c r="I5326" t="s">
        <x:v>746</x:v>
      </x:c>
      <x:c r="AG5326" s="80">
        <x:v>2</x:v>
      </x:c>
      <x:c r="AL5326" s="292"/>
      <x:c r="AM5326" s="292"/>
      <x:c r="AN5326" s="292"/>
      <x:c r="AO5326" s="292"/>
      <x:c r="AP5326" s="292"/>
      <x:c r="AQ5326" s="292"/>
    </x:row>
    <x:row r="5327" spans="1:43">
      <x:c r="A5327" s="340">
        <x:v>468883</x:v>
      </x:c>
      <x:c r="B5327">
        <x:v>1164</x:v>
      </x:c>
      <x:c r="C5327">
        <x:v>1.38</x:v>
      </x:c>
      <x:c r="G5327">
        <x:v>1</x:v>
      </x:c>
      <x:c r="I5327" t="s">
        <x:v>746</x:v>
      </x:c>
      <x:c r="AG5327" s="80">
        <x:v>2</x:v>
      </x:c>
      <x:c r="AL5327" s="292"/>
      <x:c r="AM5327" s="292"/>
      <x:c r="AN5327" s="292"/>
      <x:c r="AO5327" s="292"/>
      <x:c r="AP5327" s="292"/>
      <x:c r="AQ5327" s="292"/>
    </x:row>
    <x:row r="5328" spans="1:43">
      <x:c r="A5328" s="340">
        <x:v>468884</x:v>
      </x:c>
      <x:c r="B5328">
        <x:v>1164</x:v>
      </x:c>
      <x:c r="C5328">
        <x:v>1.46</x:v>
      </x:c>
      <x:c r="G5328">
        <x:v>1</x:v>
      </x:c>
      <x:c r="I5328" t="s">
        <x:v>746</x:v>
      </x:c>
      <x:c r="AG5328" s="80">
        <x:v>2</x:v>
      </x:c>
      <x:c r="AL5328" s="292"/>
      <x:c r="AM5328" s="292"/>
      <x:c r="AN5328" s="292"/>
      <x:c r="AO5328" s="292"/>
      <x:c r="AP5328" s="292"/>
      <x:c r="AQ5328" s="292"/>
    </x:row>
    <x:row r="5329" spans="1:43" s="25" customFormat="1">
      <x:c r="A5329" s="340">
        <x:v>468885</x:v>
      </x:c>
      <x:c r="B5329" s="25">
        <x:v>1165</x:v>
      </x:c>
      <x:c r="C5329" s="25">
        <x:v>1e-5</x:v>
      </x:c>
      <x:c r="D5329" s="25">
        <x:v>1</x:v>
      </x:c>
      <x:c r="M5329" s="25">
        <x:v>4361</x:v>
      </x:c>
      <x:c r="O5329" s="25" t="s">
        <x:v>116</x:v>
      </x:c>
      <x:c r="AG5329" s="214"/>
      <x:c r="AL5329" s="215"/>
      <x:c r="AM5329" s="215"/>
      <x:c r="AN5329" s="215"/>
      <x:c r="AO5329" s="215"/>
      <x:c r="AP5329" s="215"/>
      <x:c r="AQ5329" s="215"/>
    </x:row>
    <x:row r="5330" spans="1:43" s="25" customFormat="1">
      <x:c r="A5330" s="340">
        <x:v>468886</x:v>
      </x:c>
      <x:c r="B5330" s="25">
        <x:v>1165</x:v>
      </x:c>
      <x:c r="C5330" s="25">
        <x:f>5/30+0.85</x:f>
        <x:v>1.01666666666667</x:v>
      </x:c>
      <x:c r="D5330" s="25">
        <x:v>1</x:v>
      </x:c>
      <x:c r="U5330" s="25">
        <x:v>4362</x:v>
      </x:c>
      <x:c r="W5330" s="25" t="s">
        <x:v>793</x:v>
      </x:c>
      <x:c r="X5330" s="25">
        <x:v>0</x:v>
      </x:c>
      <x:c r="Y5330" s="25">
        <x:v>0</x:v>
      </x:c>
      <x:c r="AB5330" s="25">
        <x:v>0.2</x:v>
      </x:c>
      <x:c r="AD5330" s="25" t="s">
        <x:v>166</x:v>
      </x:c>
      <x:c r="AG5330" s="214">
        <x:v>1</x:v>
      </x:c>
      <x:c r="AL5330" s="215"/>
      <x:c r="AM5330" s="215"/>
      <x:c r="AN5330" s="215"/>
      <x:c r="AO5330" s="215"/>
      <x:c r="AP5330" s="215"/>
      <x:c r="AQ5330" s="215"/>
    </x:row>
    <x:row r="5331" spans="1:43">
      <x:c r="A5331" s="340">
        <x:v>468887</x:v>
      </x:c>
      <x:c r="B5331">
        <x:v>1165</x:v>
      </x:c>
      <x:c r="C5331">
        <x:f>5/30+1.6</x:f>
        <x:v>1.76666666666667</x:v>
      </x:c>
      <x:c r="G5331">
        <x:v>1</x:v>
      </x:c>
      <x:c r="I5331" t="s">
        <x:v>746</x:v>
      </x:c>
      <x:c r="AG5331" s="80">
        <x:v>2</x:v>
      </x:c>
      <x:c r="AL5331" s="292"/>
      <x:c r="AM5331" s="292"/>
      <x:c r="AN5331" s="292"/>
      <x:c r="AO5331" s="292"/>
      <x:c r="AP5331" s="292"/>
      <x:c r="AQ5331" s="292"/>
    </x:row>
    <x:row r="5332" spans="1:43">
      <x:c r="A5332" s="340">
        <x:v>468888</x:v>
      </x:c>
      <x:c r="B5332">
        <x:v>1165</x:v>
      </x:c>
      <x:c r="C5332">
        <x:f>5/30+1.94</x:f>
        <x:v>2.10666666666667</x:v>
      </x:c>
      <x:c r="G5332">
        <x:v>1</x:v>
      </x:c>
      <x:c r="I5332" t="s">
        <x:v>746</x:v>
      </x:c>
      <x:c r="AG5332" s="80">
        <x:v>2</x:v>
      </x:c>
      <x:c r="AL5332" s="292"/>
      <x:c r="AM5332" s="292"/>
      <x:c r="AN5332" s="292"/>
      <x:c r="AO5332" s="292"/>
      <x:c r="AP5332" s="292"/>
      <x:c r="AQ5332" s="292"/>
    </x:row>
    <x:row r="5333" spans="1:43">
      <x:c r="A5333" s="340">
        <x:v>468889</x:v>
      </x:c>
      <x:c r="B5333">
        <x:v>1166</x:v>
      </x:c>
      <x:c r="C5333">
        <x:v>9.3</x:v>
      </x:c>
      <x:c r="G5333">
        <x:v>1</x:v>
      </x:c>
      <x:c r="I5333" t="s">
        <x:v>746</x:v>
      </x:c>
      <x:c r="AL5333" s="292"/>
      <x:c r="AM5333" s="292"/>
      <x:c r="AN5333" s="292"/>
      <x:c r="AO5333" s="292"/>
      <x:c r="AP5333" s="292"/>
      <x:c r="AQ5333" s="292"/>
    </x:row>
    <x:row r="5334" spans="1:43">
      <x:c r="A5334" s="340">
        <x:v>468890</x:v>
      </x:c>
      <x:c r="B5334">
        <x:v>1166</x:v>
      </x:c>
      <x:c r="C5334">
        <x:v>9.44</x:v>
      </x:c>
      <x:c r="G5334">
        <x:v>1</x:v>
      </x:c>
      <x:c r="I5334" t="s">
        <x:v>746</x:v>
      </x:c>
      <x:c r="AL5334" s="292"/>
      <x:c r="AM5334" s="292"/>
      <x:c r="AN5334" s="292"/>
      <x:c r="AO5334" s="292"/>
      <x:c r="AP5334" s="292"/>
      <x:c r="AQ5334" s="292"/>
    </x:row>
    <x:row r="5335" spans="1:43">
      <x:c r="A5335" s="340">
        <x:v>468891</x:v>
      </x:c>
      <x:c r="B5335">
        <x:v>1166</x:v>
      </x:c>
      <x:c r="C5335">
        <x:v>9.6</x:v>
      </x:c>
      <x:c r="G5335">
        <x:v>1</x:v>
      </x:c>
      <x:c r="I5335" t="s">
        <x:v>746</x:v>
      </x:c>
      <x:c r="AL5335" s="292"/>
      <x:c r="AM5335" s="292"/>
      <x:c r="AN5335" s="292"/>
      <x:c r="AO5335" s="292"/>
      <x:c r="AP5335" s="292"/>
      <x:c r="AQ5335" s="292"/>
    </x:row>
    <x:row r="5336" spans="1:43">
      <x:c r="A5336" s="340">
        <x:v>468892</x:v>
      </x:c>
      <x:c r="B5336">
        <x:v>1167</x:v>
      </x:c>
      <x:c r="C5336">
        <x:v>3.24</x:v>
      </x:c>
      <x:c r="G5336">
        <x:v>1</x:v>
      </x:c>
      <x:c r="I5336" t="s">
        <x:v>746</x:v>
      </x:c>
      <x:c r="K5336" t="s">
        <x:v>795</x:v>
      </x:c>
      <x:c r="AL5336" s="292"/>
      <x:c r="AM5336" s="292"/>
      <x:c r="AN5336" s="292"/>
      <x:c r="AO5336" s="292"/>
      <x:c r="AP5336" s="292"/>
      <x:c r="AQ5336" s="292"/>
    </x:row>
    <x:row r="5337" spans="1:43">
      <x:c r="A5337" s="340">
        <x:v>468893</x:v>
      </x:c>
      <x:c r="B5337">
        <x:v>1167</x:v>
      </x:c>
      <x:c r="C5337">
        <x:v>10.84</x:v>
      </x:c>
      <x:c r="G5337">
        <x:v>1</x:v>
      </x:c>
      <x:c r="I5337" t="s">
        <x:v>746</x:v>
      </x:c>
      <x:c r="AL5337" s="292"/>
      <x:c r="AM5337" s="292"/>
      <x:c r="AN5337" s="292"/>
      <x:c r="AO5337" s="292"/>
      <x:c r="AP5337" s="292"/>
      <x:c r="AQ5337" s="292"/>
    </x:row>
    <x:row r="5338" spans="1:43">
      <x:c r="A5338" s="340">
        <x:v>468894</x:v>
      </x:c>
      <x:c r="B5338">
        <x:v>1168</x:v>
      </x:c>
      <x:c r="C5338">
        <x:v>8.35</x:v>
      </x:c>
      <x:c r="G5338">
        <x:v>1</x:v>
      </x:c>
      <x:c r="I5338" t="s">
        <x:v>746</x:v>
      </x:c>
      <x:c r="AL5338" s="292"/>
      <x:c r="AM5338" s="292"/>
      <x:c r="AN5338" s="292"/>
      <x:c r="AO5338" s="292"/>
      <x:c r="AP5338" s="292"/>
      <x:c r="AQ5338" s="292"/>
    </x:row>
    <x:row r="5339" spans="1:43" s="32" customFormat="1">
      <x:c r="A5339" s="340">
        <x:v>468895</x:v>
      </x:c>
      <x:c r="B5339" s="32">
        <x:v>1169</x:v>
      </x:c>
      <x:c r="C5339" s="32">
        <x:f>44/30</x:f>
        <x:v>1.46666666666667</x:v>
      </x:c>
      <x:c r="G5339" s="32">
        <x:v>1</x:v>
      </x:c>
      <x:c r="I5339" s="32" t="s">
        <x:v>746</x:v>
      </x:c>
      <x:c r="M5339" s="32">
        <x:v>4370</x:v>
      </x:c>
      <x:c r="O5339" s="32" t="s">
        <x:v>101</x:v>
      </x:c>
      <x:c r="U5339" s="32">
        <x:v>4371</x:v>
      </x:c>
      <x:c r="W5339" s="25" t="s">
        <x:v>796</x:v>
      </x:c>
      <x:c r="X5339" s="32">
        <x:v>0</x:v>
      </x:c>
      <x:c r="Y5339" s="32">
        <x:v>0</x:v>
      </x:c>
      <x:c r="AA5339" s="32">
        <x:v>10</x:v>
      </x:c>
      <x:c r="AD5339" s="25" t="s">
        <x:v>330</x:v>
      </x:c>
      <x:c r="AG5339" s="257">
        <x:v>1</x:v>
      </x:c>
      <x:c r="AL5339" s="258"/>
      <x:c r="AM5339" s="258"/>
      <x:c r="AN5339" s="258"/>
      <x:c r="AO5339" s="258"/>
      <x:c r="AP5339" s="258"/>
      <x:c r="AQ5339" s="258"/>
    </x:row>
    <x:row r="5340" spans="1:43" s="32" customFormat="1">
      <x:c r="A5340" s="340">
        <x:v>468896</x:v>
      </x:c>
      <x:c r="B5340" s="32">
        <x:v>1169</x:v>
      </x:c>
      <x:c r="C5340" s="32">
        <x:f>(C5341-C5339)/2+C5339</x:f>
        <x:v>1.76666666666667</x:v>
      </x:c>
      <x:c r="G5340" s="32">
        <x:v>1</x:v>
      </x:c>
      <x:c r="I5340" s="32" t="s">
        <x:v>746</x:v>
      </x:c>
      <x:c r="M5340" s="32">
        <x:v>4370</x:v>
      </x:c>
      <x:c r="O5340" s="32" t="s">
        <x:v>101</x:v>
      </x:c>
      <x:c r="U5340" s="32">
        <x:v>4371</x:v>
      </x:c>
      <x:c r="W5340" s="25" t="s">
        <x:v>796</x:v>
      </x:c>
      <x:c r="X5340" s="32">
        <x:v>0</x:v>
      </x:c>
      <x:c r="Y5340" s="32">
        <x:v>0</x:v>
      </x:c>
      <x:c r="AA5340" s="32">
        <x:v>10</x:v>
      </x:c>
      <x:c r="AD5340" s="25" t="s">
        <x:v>330</x:v>
      </x:c>
      <x:c r="AG5340" s="257">
        <x:v>1</x:v>
      </x:c>
      <x:c r="AL5340" s="258"/>
      <x:c r="AM5340" s="258"/>
      <x:c r="AN5340" s="258"/>
      <x:c r="AO5340" s="258"/>
      <x:c r="AP5340" s="258"/>
      <x:c r="AQ5340" s="258"/>
    </x:row>
    <x:row r="5341" spans="1:43" s="32" customFormat="1">
      <x:c r="A5341" s="340">
        <x:v>468897</x:v>
      </x:c>
      <x:c r="B5341" s="32">
        <x:v>1169</x:v>
      </x:c>
      <x:c r="C5341" s="32">
        <x:f>62/30</x:f>
        <x:v>2.06666666666667</x:v>
      </x:c>
      <x:c r="G5341" s="32">
        <x:v>1</x:v>
      </x:c>
      <x:c r="I5341" s="32" t="s">
        <x:v>746</x:v>
      </x:c>
      <x:c r="M5341" s="32">
        <x:v>4370</x:v>
      </x:c>
      <x:c r="O5341" s="32" t="s">
        <x:v>101</x:v>
      </x:c>
      <x:c r="U5341" s="32">
        <x:v>4371</x:v>
      </x:c>
      <x:c r="W5341" s="25" t="s">
        <x:v>796</x:v>
      </x:c>
      <x:c r="X5341" s="32">
        <x:v>0</x:v>
      </x:c>
      <x:c r="Y5341" s="32">
        <x:v>0</x:v>
      </x:c>
      <x:c r="AA5341" s="32">
        <x:v>10</x:v>
      </x:c>
      <x:c r="AD5341" s="25" t="s">
        <x:v>330</x:v>
      </x:c>
      <x:c r="AG5341" s="257">
        <x:v>1</x:v>
      </x:c>
      <x:c r="AL5341" s="258"/>
      <x:c r="AM5341" s="258"/>
      <x:c r="AN5341" s="258"/>
      <x:c r="AO5341" s="258"/>
      <x:c r="AP5341" s="258"/>
      <x:c r="AQ5341" s="258"/>
    </x:row>
    <x:row r="5342" spans="1:43" s="32" customFormat="1">
      <x:c r="A5342" s="340">
        <x:v>468898</x:v>
      </x:c>
      <x:c r="B5342" s="32">
        <x:v>1170</x:v>
      </x:c>
      <x:c r="C5342" s="341">
        <x:v>2.6</x:v>
      </x:c>
      <x:c r="G5342" s="32">
        <x:v>1</x:v>
      </x:c>
      <x:c r="I5342" s="32" t="s">
        <x:v>102</x:v>
      </x:c>
      <x:c r="AG5342" s="257">
        <x:v>2</x:v>
      </x:c>
      <x:c r="AL5342" s="258"/>
      <x:c r="AM5342" s="258"/>
      <x:c r="AN5342" s="258"/>
      <x:c r="AO5342" s="258"/>
      <x:c r="AP5342" s="258"/>
      <x:c r="AQ5342" s="258"/>
    </x:row>
    <x:row r="5343" spans="1:43" s="32" customFormat="1">
      <x:c r="A5343" s="340">
        <x:v>468899</x:v>
      </x:c>
      <x:c r="B5343" s="32">
        <x:v>1171</x:v>
      </x:c>
      <x:c r="C5343" s="32">
        <x:v>2</x:v>
      </x:c>
      <x:c r="G5343" s="32">
        <x:v>1</x:v>
      </x:c>
      <x:c r="I5343" s="32" t="s">
        <x:v>746</x:v>
      </x:c>
      <x:c r="M5343" s="32">
        <x:v>4376</x:v>
      </x:c>
      <x:c r="O5343" s="32" t="s">
        <x:v>101</x:v>
      </x:c>
      <x:c r="AG5343" s="257">
        <x:v>2</x:v>
      </x:c>
      <x:c r="AH5343" s="32" t="s">
        <x:v>580</x:v>
      </x:c>
      <x:c r="AL5343" s="258"/>
      <x:c r="AM5343" s="258"/>
      <x:c r="AN5343" s="258"/>
      <x:c r="AO5343" s="258"/>
      <x:c r="AP5343" s="258"/>
      <x:c r="AQ5343" s="258"/>
    </x:row>
    <x:row r="5344" spans="1:43" s="32" customFormat="1">
      <x:c r="A5344" s="340">
        <x:v>468900</x:v>
      </x:c>
      <x:c r="B5344" s="32">
        <x:v>1171</x:v>
      </x:c>
      <x:c r="C5344" s="32">
        <x:f>(C5345-C5343)/2+C5343</x:f>
        <x:v>2.5</x:v>
      </x:c>
      <x:c r="G5344" s="32">
        <x:v>1</x:v>
      </x:c>
      <x:c r="I5344" s="32" t="s">
        <x:v>746</x:v>
      </x:c>
      <x:c r="AG5344" s="257"/>
      <x:c r="AL5344" s="258"/>
      <x:c r="AM5344" s="258"/>
      <x:c r="AN5344" s="258"/>
      <x:c r="AO5344" s="258"/>
      <x:c r="AP5344" s="258"/>
      <x:c r="AQ5344" s="258"/>
    </x:row>
    <x:row r="5345" spans="1:43" s="32" customFormat="1">
      <x:c r="A5345" s="340">
        <x:v>468901</x:v>
      </x:c>
      <x:c r="B5345" s="32">
        <x:v>1171</x:v>
      </x:c>
      <x:c r="C5345" s="32">
        <x:v>3</x:v>
      </x:c>
      <x:c r="G5345" s="32">
        <x:v>1</x:v>
      </x:c>
      <x:c r="I5345" s="32" t="s">
        <x:v>746</x:v>
      </x:c>
      <x:c r="AG5345" s="257"/>
      <x:c r="AL5345" s="258"/>
      <x:c r="AM5345" s="258"/>
      <x:c r="AN5345" s="258"/>
      <x:c r="AO5345" s="258"/>
      <x:c r="AP5345" s="258"/>
      <x:c r="AQ5345" s="258"/>
    </x:row>
    <x:row r="5346" spans="1:43" s="32" customFormat="1">
      <x:c r="A5346" s="340">
        <x:v>468902</x:v>
      </x:c>
      <x:c r="B5346" s="32">
        <x:v>1172</x:v>
      </x:c>
      <x:c r="C5346" s="32">
        <x:v>6.01</x:v>
      </x:c>
      <x:c r="G5346" s="32">
        <x:v>1</x:v>
      </x:c>
      <x:c r="I5346" s="32" t="s">
        <x:v>110</x:v>
      </x:c>
      <x:c r="AG5346" s="257"/>
      <x:c r="AL5346" s="258"/>
      <x:c r="AM5346" s="258"/>
      <x:c r="AN5346" s="258"/>
      <x:c r="AO5346" s="258"/>
      <x:c r="AP5346" s="258"/>
      <x:c r="AQ5346" s="258"/>
    </x:row>
    <x:row r="5347" spans="1:43" s="32" customFormat="1">
      <x:c r="A5347" s="340">
        <x:v>468903</x:v>
      </x:c>
      <x:c r="B5347" s="32">
        <x:v>1172</x:v>
      </x:c>
      <x:c r="C5347" s="32">
        <x:f>(C5348-C5346)/2+C5346</x:f>
        <x:v>6.65</x:v>
      </x:c>
      <x:c r="G5347" s="32">
        <x:v>1</x:v>
      </x:c>
      <x:c r="I5347" s="32" t="s">
        <x:v>110</x:v>
      </x:c>
      <x:c r="J5347" s="32">
        <x:f>31/30</x:f>
        <x:v>1.03333333333333</x:v>
      </x:c>
      <x:c r="AG5347" s="257"/>
      <x:c r="AL5347" s="258"/>
      <x:c r="AM5347" s="258"/>
      <x:c r="AN5347" s="258"/>
      <x:c r="AO5347" s="258"/>
      <x:c r="AP5347" s="258"/>
      <x:c r="AQ5347" s="258"/>
    </x:row>
    <x:row r="5348" spans="1:43" s="32" customFormat="1">
      <x:c r="A5348" s="340">
        <x:v>468904</x:v>
      </x:c>
      <x:c r="B5348" s="32">
        <x:v>1172</x:v>
      </x:c>
      <x:c r="C5348" s="32">
        <x:v>7.29</x:v>
      </x:c>
      <x:c r="G5348" s="32">
        <x:v>1</x:v>
      </x:c>
      <x:c r="I5348" s="32" t="s">
        <x:v>110</x:v>
      </x:c>
      <x:c r="J5348" s="32">
        <x:f>31/30</x:f>
        <x:v>1.03333333333333</x:v>
      </x:c>
      <x:c r="AG5348" s="257"/>
      <x:c r="AL5348" s="258"/>
      <x:c r="AM5348" s="258"/>
      <x:c r="AN5348" s="258"/>
      <x:c r="AO5348" s="258"/>
      <x:c r="AP5348" s="258"/>
      <x:c r="AQ5348" s="258"/>
    </x:row>
    <x:row r="5349" spans="1:43" s="32" customFormat="1">
      <x:c r="A5349" s="340">
        <x:v>468905</x:v>
      </x:c>
      <x:c r="B5349" s="32">
        <x:v>1173</x:v>
      </x:c>
      <x:c r="C5349" s="32">
        <x:f>43/30</x:f>
        <x:v>1.43333333333333</x:v>
      </x:c>
      <x:c r="G5349" s="32">
        <x:v>1</x:v>
      </x:c>
      <x:c r="I5349" s="32" t="s">
        <x:v>746</x:v>
      </x:c>
      <x:c r="AG5349" s="257"/>
      <x:c r="AL5349" s="258"/>
      <x:c r="AM5349" s="258"/>
      <x:c r="AN5349" s="258"/>
      <x:c r="AO5349" s="258"/>
      <x:c r="AP5349" s="258"/>
      <x:c r="AQ5349" s="258"/>
    </x:row>
    <x:row r="5350" spans="1:43" s="32" customFormat="1">
      <x:c r="A5350" s="340">
        <x:v>468906</x:v>
      </x:c>
      <x:c r="B5350" s="32">
        <x:v>1173</x:v>
      </x:c>
      <x:c r="C5350" s="32">
        <x:v>1.5</x:v>
      </x:c>
      <x:c r="G5350" s="32">
        <x:v>1</x:v>
      </x:c>
      <x:c r="I5350" s="32" t="s">
        <x:v>746</x:v>
      </x:c>
      <x:c r="AG5350" s="257"/>
      <x:c r="AL5350" s="258"/>
      <x:c r="AM5350" s="258"/>
      <x:c r="AN5350" s="258"/>
      <x:c r="AO5350" s="258"/>
      <x:c r="AP5350" s="258"/>
      <x:c r="AQ5350" s="258"/>
    </x:row>
    <x:row r="5351" spans="1:43" s="32" customFormat="1">
      <x:c r="A5351" s="340">
        <x:v>468907</x:v>
      </x:c>
      <x:c r="B5351" s="32">
        <x:v>1173</x:v>
      </x:c>
      <x:c r="C5351" s="32">
        <x:v>1.6</x:v>
      </x:c>
      <x:c r="G5351" s="32">
        <x:v>1</x:v>
      </x:c>
      <x:c r="I5351" s="32" t="s">
        <x:v>746</x:v>
      </x:c>
      <x:c r="AG5351" s="257"/>
      <x:c r="AL5351" s="258"/>
      <x:c r="AM5351" s="258"/>
      <x:c r="AN5351" s="258"/>
      <x:c r="AO5351" s="258"/>
      <x:c r="AP5351" s="258"/>
      <x:c r="AQ5351" s="258"/>
    </x:row>
    <x:row r="5352" spans="1:43" s="32" customFormat="1">
      <x:c r="A5352" s="340">
        <x:v>468908</x:v>
      </x:c>
      <x:c r="B5352" s="32">
        <x:v>1173</x:v>
      </x:c>
      <x:c r="C5352" s="341">
        <x:f>58/30</x:f>
        <x:v>1.93333333333333</x:v>
      </x:c>
      <x:c r="G5352" s="32">
        <x:v>1</x:v>
      </x:c>
      <x:c r="I5352" s="32" t="s">
        <x:v>746</x:v>
      </x:c>
      <x:c r="AG5352" s="257"/>
      <x:c r="AL5352" s="258"/>
      <x:c r="AM5352" s="258"/>
      <x:c r="AN5352" s="258"/>
      <x:c r="AO5352" s="258"/>
      <x:c r="AP5352" s="258"/>
      <x:c r="AQ5352" s="258"/>
    </x:row>
    <x:row r="5353" spans="1:43" s="32" customFormat="1">
      <x:c r="A5353" s="340">
        <x:v>468909</x:v>
      </x:c>
      <x:c r="B5353" s="32">
        <x:v>1174</x:v>
      </x:c>
      <x:c r="C5353" s="32">
        <x:f>151/30</x:f>
        <x:v>5.03333333333333</x:v>
      </x:c>
      <x:c r="G5353" s="32">
        <x:v>1</x:v>
      </x:c>
      <x:c r="I5353" s="32" t="s">
        <x:v>110</x:v>
      </x:c>
      <x:c r="M5353" s="32">
        <x:v>4392</x:v>
      </x:c>
      <x:c r="O5353" s="32" t="s">
        <x:v>101</x:v>
      </x:c>
      <x:c r="AG5353" s="257"/>
      <x:c r="AL5353" s="258"/>
      <x:c r="AM5353" s="258"/>
      <x:c r="AN5353" s="258"/>
      <x:c r="AO5353" s="258"/>
      <x:c r="AP5353" s="258"/>
      <x:c r="AQ5353" s="258"/>
    </x:row>
    <x:row r="5354" spans="1:43" s="32" customFormat="1">
      <x:c r="A5354" s="340">
        <x:v>468910</x:v>
      </x:c>
      <x:c r="B5354" s="32">
        <x:v>1175</x:v>
      </x:c>
      <x:c r="C5354" s="32">
        <x:v>10.25</x:v>
      </x:c>
      <x:c r="G5354" s="32">
        <x:v>1</x:v>
      </x:c>
      <x:c r="I5354" s="32" t="s">
        <x:v>746</x:v>
      </x:c>
      <x:c r="AG5354" s="257"/>
      <x:c r="AL5354" s="258"/>
      <x:c r="AM5354" s="258"/>
      <x:c r="AN5354" s="258"/>
      <x:c r="AO5354" s="258"/>
      <x:c r="AP5354" s="258"/>
      <x:c r="AQ5354" s="258"/>
    </x:row>
    <x:row r="5355" spans="1:43" s="32" customFormat="1">
      <x:c r="A5355" s="340">
        <x:v>468911</x:v>
      </x:c>
      <x:c r="B5355" s="32">
        <x:v>1175</x:v>
      </x:c>
      <x:c r="C5355" s="32">
        <x:f>(C5356-C5354)/2+C5354</x:f>
        <x:v>11.155</x:v>
      </x:c>
      <x:c r="G5355" s="32">
        <x:v>1</x:v>
      </x:c>
      <x:c r="I5355" s="32" t="s">
        <x:v>746</x:v>
      </x:c>
      <x:c r="AG5355" s="257"/>
      <x:c r="AL5355" s="258"/>
      <x:c r="AM5355" s="258"/>
      <x:c r="AN5355" s="258"/>
      <x:c r="AO5355" s="258"/>
      <x:c r="AP5355" s="258"/>
      <x:c r="AQ5355" s="258"/>
    </x:row>
    <x:row r="5356" spans="1:43" s="32" customFormat="1">
      <x:c r="A5356" s="340">
        <x:v>468912</x:v>
      </x:c>
      <x:c r="B5356" s="32">
        <x:v>1175</x:v>
      </x:c>
      <x:c r="C5356" s="32">
        <x:v>12.06</x:v>
      </x:c>
      <x:c r="G5356" s="32">
        <x:v>1</x:v>
      </x:c>
      <x:c r="I5356" s="32" t="s">
        <x:v>746</x:v>
      </x:c>
      <x:c r="AG5356" s="257"/>
      <x:c r="AL5356" s="258"/>
      <x:c r="AM5356" s="258"/>
      <x:c r="AN5356" s="258"/>
      <x:c r="AO5356" s="258"/>
      <x:c r="AP5356" s="258"/>
      <x:c r="AQ5356" s="258"/>
    </x:row>
    <x:row r="5357" spans="1:43" s="32" customFormat="1">
      <x:c r="A5357" s="340">
        <x:v>468913</x:v>
      </x:c>
      <x:c r="B5357" s="32">
        <x:v>1176</x:v>
      </x:c>
      <x:c r="C5357" s="32">
        <x:v>10.08</x:v>
      </x:c>
      <x:c r="G5357" s="32">
        <x:v>1</x:v>
      </x:c>
      <x:c r="I5357" s="32" t="s">
        <x:v>746</x:v>
      </x:c>
      <x:c r="AG5357" s="257"/>
      <x:c r="AL5357" s="258"/>
      <x:c r="AM5357" s="258"/>
      <x:c r="AN5357" s="258"/>
      <x:c r="AO5357" s="258"/>
      <x:c r="AP5357" s="258"/>
      <x:c r="AQ5357" s="258"/>
    </x:row>
    <x:row r="5358" spans="1:43" s="47" customFormat="1">
      <x:c r="A5358" s="342">
        <x:v>468914</x:v>
      </x:c>
      <x:c r="B5358" s="47">
        <x:v>1178</x:v>
      </x:c>
      <x:c r="C5358" s="47">
        <x:v>1.5</x:v>
      </x:c>
      <x:c r="G5358" s="47">
        <x:v>1</x:v>
      </x:c>
      <x:c r="I5358" s="47" t="s">
        <x:v>746</x:v>
      </x:c>
      <x:c r="M5358" s="47">
        <x:v>4394</x:v>
      </x:c>
      <x:c r="O5358" s="47" t="s">
        <x:v>101</x:v>
      </x:c>
      <x:c r="AG5358" s="318">
        <x:v>2</x:v>
      </x:c>
      <x:c r="AL5358" s="319"/>
      <x:c r="AM5358" s="319"/>
      <x:c r="AN5358" s="319"/>
      <x:c r="AO5358" s="319"/>
      <x:c r="AP5358" s="319"/>
      <x:c r="AQ5358" s="319"/>
    </x:row>
    <x:row r="5359" spans="1:43" s="47" customFormat="1">
      <x:c r="A5359" s="342">
        <x:v>468915</x:v>
      </x:c>
      <x:c r="B5359" s="47">
        <x:v>1179</x:v>
      </x:c>
      <x:c r="C5359" s="47">
        <x:v>1.3</x:v>
      </x:c>
      <x:c r="G5359" s="47">
        <x:v>1</x:v>
      </x:c>
      <x:c r="I5359" s="47" t="s">
        <x:v>746</x:v>
      </x:c>
      <x:c r="M5359" s="47">
        <x:v>4396</x:v>
      </x:c>
      <x:c r="O5359" s="47" t="s">
        <x:v>101</x:v>
      </x:c>
      <x:c r="AG5359" s="318"/>
      <x:c r="AL5359" s="319"/>
      <x:c r="AM5359" s="319"/>
      <x:c r="AN5359" s="319"/>
      <x:c r="AO5359" s="319"/>
      <x:c r="AP5359" s="319"/>
      <x:c r="AQ5359" s="319"/>
    </x:row>
    <x:row r="5360" spans="1:43" s="47" customFormat="1">
      <x:c r="A5360" s="342">
        <x:v>468916</x:v>
      </x:c>
      <x:c r="B5360" s="47">
        <x:v>1177</x:v>
      </x:c>
      <x:c r="C5360" s="47">
        <x:v>8</x:v>
      </x:c>
      <x:c r="G5360" s="47">
        <x:v>1</x:v>
      </x:c>
      <x:c r="I5360" s="47" t="s">
        <x:v>746</x:v>
      </x:c>
      <x:c r="AG5360" s="318"/>
      <x:c r="AL5360" s="319"/>
      <x:c r="AM5360" s="319"/>
      <x:c r="AN5360" s="319"/>
      <x:c r="AO5360" s="319"/>
      <x:c r="AP5360" s="319"/>
      <x:c r="AQ5360" s="319"/>
    </x:row>
    <x:row r="5361" spans="1:43">
      <x:c r="A5361" s="343">
        <x:v>468917</x:v>
      </x:c>
      <x:c r="B5361">
        <x:v>1180</x:v>
      </x:c>
      <x:c r="C5361">
        <x:f>8/30</x:f>
        <x:v>0.266666666666667</x:v>
      </x:c>
      <x:c r="G5361">
        <x:v>1</x:v>
      </x:c>
      <x:c r="I5361" t="s">
        <x:v>746</x:v>
      </x:c>
      <x:c r="M5361">
        <x:v>4402</x:v>
      </x:c>
      <x:c r="O5361" t="s">
        <x:v>101</x:v>
      </x:c>
      <x:c r="AL5361" s="292"/>
      <x:c r="AM5361" s="292"/>
      <x:c r="AN5361" s="292"/>
      <x:c r="AO5361" s="292"/>
      <x:c r="AP5361" s="292"/>
      <x:c r="AQ5361" s="292"/>
    </x:row>
    <x:row r="5362" spans="1:43">
      <x:c r="A5362" s="343">
        <x:v>468918</x:v>
      </x:c>
      <x:c r="B5362">
        <x:v>1180</x:v>
      </x:c>
      <x:c r="C5362">
        <x:f>21/30</x:f>
        <x:v>0.7</x:v>
      </x:c>
      <x:c r="G5362">
        <x:v>1</x:v>
      </x:c>
      <x:c r="I5362" t="s">
        <x:v>746</x:v>
      </x:c>
      <x:c r="M5362">
        <x:v>4402</x:v>
      </x:c>
      <x:c r="O5362" t="s">
        <x:v>101</x:v>
      </x:c>
      <x:c r="AL5362" s="292"/>
      <x:c r="AM5362" s="292"/>
      <x:c r="AN5362" s="292"/>
      <x:c r="AO5362" s="292"/>
      <x:c r="AP5362" s="292"/>
      <x:c r="AQ5362" s="292"/>
    </x:row>
    <x:row r="5363" spans="1:43">
      <x:c r="A5363" s="343">
        <x:v>468919</x:v>
      </x:c>
      <x:c r="B5363">
        <x:v>1180</x:v>
      </x:c>
      <x:c r="C5363">
        <x:f>45/30</x:f>
        <x:v>1.5</x:v>
      </x:c>
      <x:c r="G5363">
        <x:v>1</x:v>
      </x:c>
      <x:c r="I5363" t="s">
        <x:v>110</x:v>
      </x:c>
      <x:c r="M5363">
        <x:v>4402</x:v>
      </x:c>
      <x:c r="O5363" t="s">
        <x:v>101</x:v>
      </x:c>
      <x:c r="AG5363" s="80">
        <x:v>2</x:v>
      </x:c>
      <x:c r="AL5363" s="292"/>
      <x:c r="AM5363" s="292"/>
      <x:c r="AN5363" s="292"/>
      <x:c r="AO5363" s="292"/>
      <x:c r="AP5363" s="292"/>
      <x:c r="AQ5363" s="292"/>
    </x:row>
    <x:row r="5364" spans="1:43">
      <x:c r="A5364" s="343">
        <x:v>468920</x:v>
      </x:c>
      <x:c r="B5364">
        <x:v>1181</x:v>
      </x:c>
      <x:c r="C5364">
        <x:f>45/30</x:f>
        <x:v>1.5</x:v>
      </x:c>
      <x:c r="G5364">
        <x:v>1</x:v>
      </x:c>
      <x:c r="I5364" t="s">
        <x:v>746</x:v>
      </x:c>
      <x:c r="M5364">
        <x:v>4404</x:v>
      </x:c>
      <x:c r="O5364" t="s">
        <x:v>101</x:v>
      </x:c>
      <x:c r="AL5364" s="292"/>
      <x:c r="AM5364" s="292"/>
      <x:c r="AN5364" s="292"/>
      <x:c r="AO5364" s="292"/>
      <x:c r="AP5364" s="292"/>
      <x:c r="AQ5364" s="292"/>
    </x:row>
    <x:row r="5365" spans="1:43">
      <x:c r="A5365" s="343">
        <x:v>468921</x:v>
      </x:c>
      <x:c r="B5365">
        <x:v>1181</x:v>
      </x:c>
      <x:c r="C5365">
        <x:f>(C5366-C5364)/2+C5364</x:f>
        <x:v>1.65</x:v>
      </x:c>
      <x:c r="G5365">
        <x:v>1</x:v>
      </x:c>
      <x:c r="I5365" t="s">
        <x:v>746</x:v>
      </x:c>
      <x:c r="AL5365" s="292"/>
      <x:c r="AM5365" s="292"/>
      <x:c r="AN5365" s="292"/>
      <x:c r="AO5365" s="292"/>
      <x:c r="AP5365" s="292"/>
      <x:c r="AQ5365" s="292"/>
    </x:row>
    <x:row r="5366" spans="1:43">
      <x:c r="A5366" s="343">
        <x:v>468922</x:v>
      </x:c>
      <x:c r="B5366">
        <x:v>1181</x:v>
      </x:c>
      <x:c r="C5366">
        <x:f>54/30</x:f>
        <x:v>1.8</x:v>
      </x:c>
      <x:c r="G5366">
        <x:v>1</x:v>
      </x:c>
      <x:c r="I5366" t="s">
        <x:v>746</x:v>
      </x:c>
      <x:c r="AL5366" s="292"/>
      <x:c r="AM5366" s="292"/>
      <x:c r="AN5366" s="292"/>
      <x:c r="AO5366" s="292"/>
      <x:c r="AP5366" s="292"/>
      <x:c r="AQ5366" s="292"/>
    </x:row>
    <x:row r="5367" spans="1:43">
      <x:c r="A5367" s="343">
        <x:v>468923</x:v>
      </x:c>
      <x:c r="B5367">
        <x:v>1182</x:v>
      </x:c>
      <x:c r="C5367">
        <x:f>32/30</x:f>
        <x:v>1.06666666666667</x:v>
      </x:c>
      <x:c r="G5367">
        <x:v>1</x:v>
      </x:c>
      <x:c r="I5367" t="s">
        <x:v>746</x:v>
      </x:c>
      <x:c r="AL5367" s="292"/>
      <x:c r="AM5367" s="292"/>
      <x:c r="AN5367" s="292"/>
      <x:c r="AO5367" s="292"/>
      <x:c r="AP5367" s="292"/>
      <x:c r="AQ5367" s="292"/>
    </x:row>
    <x:row r="5368" spans="1:43">
      <x:c r="A5368" s="343">
        <x:v>468924</x:v>
      </x:c>
      <x:c r="B5368">
        <x:v>1182</x:v>
      </x:c>
      <x:c r="C5368">
        <x:f>(C5370-C5367)/3+C5367</x:f>
        <x:v>1.36666666666667</x:v>
      </x:c>
      <x:c r="G5368">
        <x:v>1</x:v>
      </x:c>
      <x:c r="I5368" t="s">
        <x:v>746</x:v>
      </x:c>
      <x:c r="AL5368" s="292"/>
      <x:c r="AM5368" s="292"/>
      <x:c r="AN5368" s="292"/>
      <x:c r="AO5368" s="292"/>
      <x:c r="AP5368" s="292"/>
      <x:c r="AQ5368" s="292"/>
    </x:row>
    <x:row r="5369" spans="1:43">
      <x:c r="A5369" s="343">
        <x:v>468925</x:v>
      </x:c>
      <x:c r="B5369">
        <x:v>1182</x:v>
      </x:c>
      <x:c r="C5369">
        <x:f>(C5370-C5367)/3+C5368</x:f>
        <x:v>1.66666666666667</x:v>
      </x:c>
      <x:c r="G5369">
        <x:v>1</x:v>
      </x:c>
      <x:c r="I5369" t="s">
        <x:v>746</x:v>
      </x:c>
      <x:c r="AL5369" s="292"/>
      <x:c r="AM5369" s="292"/>
      <x:c r="AN5369" s="292"/>
      <x:c r="AO5369" s="292"/>
      <x:c r="AP5369" s="292"/>
      <x:c r="AQ5369" s="292"/>
    </x:row>
    <x:row r="5370" spans="1:43">
      <x:c r="A5370" s="343">
        <x:v>468926</x:v>
      </x:c>
      <x:c r="B5370">
        <x:v>1182</x:v>
      </x:c>
      <x:c r="C5370">
        <x:f>59/30</x:f>
        <x:v>1.96666666666667</x:v>
      </x:c>
      <x:c r="G5370">
        <x:v>1</x:v>
      </x:c>
      <x:c r="I5370" t="s">
        <x:v>746</x:v>
      </x:c>
      <x:c r="AL5370" s="292"/>
      <x:c r="AM5370" s="292"/>
      <x:c r="AN5370" s="292"/>
      <x:c r="AO5370" s="292"/>
      <x:c r="AP5370" s="292"/>
      <x:c r="AQ5370" s="292"/>
    </x:row>
    <x:row r="5371" spans="1:43">
      <x:c r="A5371" s="343">
        <x:v>468927</x:v>
      </x:c>
      <x:c r="B5371">
        <x:v>1182</x:v>
      </x:c>
      <x:c r="C5371">
        <x:f>72/30</x:f>
        <x:v>2.4</x:v>
      </x:c>
      <x:c r="G5371">
        <x:v>4</x:v>
      </x:c>
      <x:c r="I5371" t="s">
        <x:v>746</x:v>
      </x:c>
      <x:c r="AL5371" s="292"/>
      <x:c r="AM5371" s="292"/>
      <x:c r="AN5371" s="292"/>
      <x:c r="AO5371" s="292"/>
      <x:c r="AP5371" s="292"/>
      <x:c r="AQ5371" s="292"/>
    </x:row>
    <x:row r="5372" spans="1:43">
      <x:c r="A5372" s="343">
        <x:v>468928</x:v>
      </x:c>
      <x:c r="B5372">
        <x:v>1183</x:v>
      </x:c>
      <x:c r="C5372">
        <x:f>222/30</x:f>
        <x:v>7.4</x:v>
      </x:c>
      <x:c r="G5372">
        <x:v>1</x:v>
      </x:c>
      <x:c r="I5372" t="s">
        <x:v>746</x:v>
      </x:c>
      <x:c r="AL5372" s="292"/>
      <x:c r="AM5372" s="292"/>
      <x:c r="AN5372" s="292"/>
      <x:c r="AO5372" s="292"/>
      <x:c r="AP5372" s="292"/>
      <x:c r="AQ5372" s="292"/>
    </x:row>
    <x:row r="5373" spans="1:43">
      <x:c r="A5373" s="343">
        <x:v>468929</x:v>
      </x:c>
      <x:c r="B5373">
        <x:v>1183</x:v>
      </x:c>
      <x:c r="C5373">
        <x:f>(10.03333-7.4)/5+C5372</x:f>
        <x:v>7.926666</x:v>
      </x:c>
      <x:c r="G5373">
        <x:v>1</x:v>
      </x:c>
      <x:c r="I5373" t="s">
        <x:v>746</x:v>
      </x:c>
      <x:c r="AL5373" s="292"/>
      <x:c r="AM5373" s="292"/>
      <x:c r="AN5373" s="292"/>
      <x:c r="AO5373" s="292"/>
      <x:c r="AP5373" s="292"/>
      <x:c r="AQ5373" s="292"/>
    </x:row>
    <x:row r="5374" spans="1:43">
      <x:c r="A5374" s="343">
        <x:v>468930</x:v>
      </x:c>
      <x:c r="B5374">
        <x:v>1183</x:v>
      </x:c>
      <x:c r="C5374">
        <x:f>(10.03333-7.4)/5+C5373</x:f>
        <x:v>8.453332</x:v>
      </x:c>
      <x:c r="G5374">
        <x:v>1</x:v>
      </x:c>
      <x:c r="I5374" t="s">
        <x:v>746</x:v>
      </x:c>
      <x:c r="AL5374" s="292"/>
      <x:c r="AM5374" s="292"/>
      <x:c r="AN5374" s="292"/>
      <x:c r="AO5374" s="292"/>
      <x:c r="AP5374" s="292"/>
      <x:c r="AQ5374" s="292"/>
    </x:row>
    <x:row r="5375" spans="1:43">
      <x:c r="A5375" s="343">
        <x:v>468931</x:v>
      </x:c>
      <x:c r="B5375">
        <x:v>1183</x:v>
      </x:c>
      <x:c r="C5375">
        <x:f>(10.03333-7.4)/5+C5374</x:f>
        <x:v>8.979998</x:v>
      </x:c>
      <x:c r="G5375">
        <x:v>1</x:v>
      </x:c>
      <x:c r="I5375" t="s">
        <x:v>746</x:v>
      </x:c>
      <x:c r="AL5375" s="292"/>
      <x:c r="AM5375" s="292"/>
      <x:c r="AN5375" s="292"/>
      <x:c r="AO5375" s="292"/>
      <x:c r="AP5375" s="292"/>
      <x:c r="AQ5375" s="292"/>
    </x:row>
    <x:row r="5376" spans="1:43">
      <x:c r="A5376" s="343">
        <x:v>468932</x:v>
      </x:c>
      <x:c r="B5376">
        <x:v>1183</x:v>
      </x:c>
      <x:c r="C5376">
        <x:f>(10.03333-7.4)/5+C5375</x:f>
        <x:v>9.506664</x:v>
      </x:c>
      <x:c r="G5376">
        <x:v>1</x:v>
      </x:c>
      <x:c r="I5376" t="s">
        <x:v>746</x:v>
      </x:c>
      <x:c r="AL5376" s="292"/>
      <x:c r="AM5376" s="292"/>
      <x:c r="AN5376" s="292"/>
      <x:c r="AO5376" s="292"/>
      <x:c r="AP5376" s="292"/>
      <x:c r="AQ5376" s="292"/>
    </x:row>
    <x:row r="5377" spans="1:43">
      <x:c r="A5377" s="343">
        <x:v>468933</x:v>
      </x:c>
      <x:c r="B5377">
        <x:v>1183</x:v>
      </x:c>
      <x:c r="C5377">
        <x:f>301/30</x:f>
        <x:v>10.0333333333333</x:v>
      </x:c>
      <x:c r="G5377">
        <x:v>1</x:v>
      </x:c>
      <x:c r="I5377" t="s">
        <x:v>746</x:v>
      </x:c>
      <x:c r="AL5377" s="292"/>
      <x:c r="AM5377" s="292"/>
      <x:c r="AN5377" s="292"/>
      <x:c r="AO5377" s="292"/>
      <x:c r="AP5377" s="292"/>
      <x:c r="AQ5377" s="292"/>
    </x:row>
    <x:row r="5378" spans="1:43">
      <x:c r="A5378" s="343">
        <x:v>468934</x:v>
      </x:c>
      <x:c r="B5378">
        <x:v>1183</x:v>
      </x:c>
      <x:c r="C5378">
        <x:f>330/30</x:f>
        <x:v>11</x:v>
      </x:c>
      <x:c r="G5378">
        <x:v>4</x:v>
      </x:c>
      <x:c r="I5378" t="s">
        <x:v>746</x:v>
      </x:c>
      <x:c r="AL5378" s="292"/>
      <x:c r="AM5378" s="292"/>
      <x:c r="AN5378" s="292"/>
      <x:c r="AO5378" s="292"/>
      <x:c r="AP5378" s="292"/>
      <x:c r="AQ5378" s="292"/>
    </x:row>
    <x:row r="5379" spans="1:43">
      <x:c r="A5379" s="343">
        <x:v>468935</x:v>
      </x:c>
      <x:c r="B5379">
        <x:v>1184</x:v>
      </x:c>
      <x:c r="C5379">
        <x:v>13.03</x:v>
      </x:c>
      <x:c r="G5379">
        <x:v>1</x:v>
      </x:c>
      <x:c r="I5379" t="s">
        <x:v>746</x:v>
      </x:c>
      <x:c r="AL5379" s="292"/>
      <x:c r="AM5379" s="292"/>
      <x:c r="AN5379" s="292"/>
      <x:c r="AO5379" s="292"/>
      <x:c r="AP5379" s="292"/>
      <x:c r="AQ5379" s="292"/>
    </x:row>
    <x:row r="5380" spans="1:43">
      <x:c r="A5380" s="343">
        <x:v>468936</x:v>
      </x:c>
      <x:c r="B5380">
        <x:v>1184</x:v>
      </x:c>
      <x:c r="C5380">
        <x:f>(12-10)/3+C5379</x:f>
        <x:v>13.6966666666667</x:v>
      </x:c>
      <x:c r="G5380">
        <x:v>1</x:v>
      </x:c>
      <x:c r="I5380" t="s">
        <x:v>746</x:v>
      </x:c>
      <x:c r="AL5380" s="292"/>
      <x:c r="AM5380" s="292"/>
      <x:c r="AN5380" s="292"/>
      <x:c r="AO5380" s="292"/>
      <x:c r="AP5380" s="292"/>
      <x:c r="AQ5380" s="292"/>
    </x:row>
    <x:row r="5381" spans="1:43">
      <x:c r="A5381" s="343">
        <x:v>468937</x:v>
      </x:c>
      <x:c r="B5381">
        <x:v>1184</x:v>
      </x:c>
      <x:c r="C5381">
        <x:f>(12-10)/3+C5380</x:f>
        <x:v>14.3633333333333</x:v>
      </x:c>
      <x:c r="G5381">
        <x:v>1</x:v>
      </x:c>
      <x:c r="I5381" t="s">
        <x:v>746</x:v>
      </x:c>
      <x:c r="AL5381" s="292"/>
      <x:c r="AM5381" s="292"/>
      <x:c r="AN5381" s="292"/>
      <x:c r="AO5381" s="292"/>
      <x:c r="AP5381" s="292"/>
      <x:c r="AQ5381" s="292"/>
    </x:row>
    <x:row r="5382" spans="1:43">
      <x:c r="A5382" s="343">
        <x:v>468938</x:v>
      </x:c>
      <x:c r="B5382">
        <x:v>1184</x:v>
      </x:c>
      <x:c r="C5382">
        <x:v>15.1</x:v>
      </x:c>
      <x:c r="E5382">
        <x:v>1</x:v>
      </x:c>
      <x:c r="G5382">
        <x:v>1</x:v>
      </x:c>
      <x:c r="I5382" t="s">
        <x:v>746</x:v>
      </x:c>
      <x:c r="AL5382" s="292"/>
      <x:c r="AM5382" s="292"/>
      <x:c r="AN5382" s="292"/>
      <x:c r="AO5382" s="292"/>
      <x:c r="AP5382" s="292"/>
      <x:c r="AQ5382" s="292"/>
    </x:row>
    <x:row r="5383" spans="1:43">
      <x:c r="A5383" s="343">
        <x:v>468939</x:v>
      </x:c>
      <x:c r="B5383">
        <x:v>1185</x:v>
      </x:c>
      <x:c r="C5383">
        <x:f>6/30</x:f>
        <x:v>0.2</x:v>
      </x:c>
      <x:c r="G5383">
        <x:v>1</x:v>
      </x:c>
      <x:c r="I5383" t="s">
        <x:v>746</x:v>
      </x:c>
      <x:c r="M5383">
        <x:v>4409</x:v>
      </x:c>
      <x:c r="O5383" t="s">
        <x:v>101</x:v>
      </x:c>
      <x:c r="AL5383" s="292"/>
      <x:c r="AM5383" s="292"/>
      <x:c r="AN5383" s="292"/>
      <x:c r="AO5383" s="292"/>
      <x:c r="AP5383" s="292"/>
      <x:c r="AQ5383" s="292"/>
    </x:row>
    <x:row r="5384" spans="1:43">
      <x:c r="A5384" s="343">
        <x:v>468940</x:v>
      </x:c>
      <x:c r="B5384">
        <x:v>1185</x:v>
      </x:c>
      <x:c r="C5384">
        <x:f>16/30</x:f>
        <x:v>0.533333333333333</x:v>
      </x:c>
      <x:c r="G5384">
        <x:v>1</x:v>
      </x:c>
      <x:c r="I5384" t="s">
        <x:v>746</x:v>
      </x:c>
      <x:c r="M5384">
        <x:v>4409</x:v>
      </x:c>
      <x:c r="O5384" t="s">
        <x:v>101</x:v>
      </x:c>
      <x:c r="AL5384" s="292"/>
      <x:c r="AM5384" s="292"/>
      <x:c r="AN5384" s="292"/>
      <x:c r="AO5384" s="292"/>
      <x:c r="AP5384" s="292"/>
      <x:c r="AQ5384" s="292"/>
    </x:row>
    <x:row r="5385" spans="1:43">
      <x:c r="A5385" s="343">
        <x:v>468941</x:v>
      </x:c>
      <x:c r="B5385">
        <x:v>1185</x:v>
      </x:c>
      <x:c r="C5385">
        <x:f>30/30</x:f>
        <x:v>1</x:v>
      </x:c>
      <x:c r="G5385">
        <x:v>1</x:v>
      </x:c>
      <x:c r="I5385" t="s">
        <x:v>746</x:v>
      </x:c>
      <x:c r="M5385">
        <x:v>4409</x:v>
      </x:c>
      <x:c r="O5385" t="s">
        <x:v>101</x:v>
      </x:c>
      <x:c r="AL5385" s="292"/>
      <x:c r="AM5385" s="292"/>
      <x:c r="AN5385" s="292"/>
      <x:c r="AO5385" s="292"/>
      <x:c r="AP5385" s="292"/>
      <x:c r="AQ5385" s="292"/>
    </x:row>
    <x:row r="5386" spans="1:43">
      <x:c r="A5386" s="343">
        <x:v>468942</x:v>
      </x:c>
      <x:c r="B5386">
        <x:v>1185</x:v>
      </x:c>
      <x:c r="C5386">
        <x:f>36/30</x:f>
        <x:v>1.2</x:v>
      </x:c>
      <x:c r="G5386">
        <x:v>3</x:v>
      </x:c>
      <x:c r="I5386" t="s">
        <x:v>746</x:v>
      </x:c>
      <x:c r="M5386">
        <x:v>4409</x:v>
      </x:c>
      <x:c r="O5386" t="s">
        <x:v>101</x:v>
      </x:c>
      <x:c r="AG5386" s="80">
        <x:v>2</x:v>
      </x:c>
      <x:c r="AL5386" s="292"/>
      <x:c r="AM5386" s="292"/>
      <x:c r="AN5386" s="292"/>
      <x:c r="AO5386" s="292"/>
      <x:c r="AP5386" s="292"/>
      <x:c r="AQ5386" s="292"/>
    </x:row>
    <x:row r="5387" spans="1:43">
      <x:c r="A5387" s="343">
        <x:v>468943</x:v>
      </x:c>
      <x:c r="B5387">
        <x:v>1186</x:v>
      </x:c>
      <x:c r="C5387">
        <x:f>14/30</x:f>
        <x:v>0.466666666666667</x:v>
      </x:c>
      <x:c r="G5387">
        <x:v>3</x:v>
      </x:c>
      <x:c r="I5387" t="s">
        <x:v>746</x:v>
      </x:c>
      <x:c r="M5387">
        <x:v>4411</x:v>
      </x:c>
      <x:c r="O5387" t="s">
        <x:v>101</x:v>
      </x:c>
      <x:c r="AG5387" s="80">
        <x:v>2</x:v>
      </x:c>
      <x:c r="AL5387" s="292"/>
      <x:c r="AM5387" s="292"/>
      <x:c r="AN5387" s="292"/>
      <x:c r="AO5387" s="292"/>
      <x:c r="AP5387" s="292"/>
      <x:c r="AQ5387" s="292"/>
    </x:row>
    <x:row r="5388" spans="1:43">
      <x:c r="A5388" s="343">
        <x:v>468944</x:v>
      </x:c>
      <x:c r="B5388">
        <x:v>1186</x:v>
      </x:c>
      <x:c r="C5388">
        <x:f>34/30</x:f>
        <x:v>1.13333333333333</x:v>
      </x:c>
      <x:c r="G5388">
        <x:v>1</x:v>
      </x:c>
      <x:c r="I5388" t="s">
        <x:v>746</x:v>
      </x:c>
      <x:c r="M5388">
        <x:v>4412</x:v>
      </x:c>
      <x:c r="O5388" t="s">
        <x:v>101</x:v>
      </x:c>
      <x:c r="AL5388" s="292"/>
      <x:c r="AM5388" s="292"/>
      <x:c r="AN5388" s="292"/>
      <x:c r="AO5388" s="292"/>
      <x:c r="AP5388" s="292"/>
      <x:c r="AQ5388" s="292"/>
    </x:row>
    <x:row r="5389" spans="1:43">
      <x:c r="A5389" s="343">
        <x:v>468945</x:v>
      </x:c>
      <x:c r="B5389">
        <x:v>1186</x:v>
      </x:c>
      <x:c r="C5389">
        <x:f>(C5390-C5388)/2+C5388</x:f>
        <x:v>1.31666666666667</x:v>
      </x:c>
      <x:c r="G5389">
        <x:v>1</x:v>
      </x:c>
      <x:c r="I5389" t="s">
        <x:v>746</x:v>
      </x:c>
      <x:c r="AL5389" s="292"/>
      <x:c r="AM5389" s="292"/>
      <x:c r="AN5389" s="292"/>
      <x:c r="AO5389" s="292"/>
      <x:c r="AP5389" s="292"/>
      <x:c r="AQ5389" s="292"/>
    </x:row>
    <x:row r="5390" spans="1:43">
      <x:c r="A5390" s="343">
        <x:v>468946</x:v>
      </x:c>
      <x:c r="B5390">
        <x:v>1186</x:v>
      </x:c>
      <x:c r="C5390">
        <x:f>45/30</x:f>
        <x:v>1.5</x:v>
      </x:c>
      <x:c r="G5390">
        <x:v>1</x:v>
      </x:c>
      <x:c r="I5390" t="s">
        <x:v>746</x:v>
      </x:c>
      <x:c r="AL5390" s="292"/>
      <x:c r="AM5390" s="292"/>
      <x:c r="AN5390" s="292"/>
      <x:c r="AO5390" s="292"/>
      <x:c r="AP5390" s="292"/>
      <x:c r="AQ5390" s="292"/>
    </x:row>
    <x:row r="5391" spans="1:43">
      <x:c r="A5391" s="343">
        <x:v>468947</x:v>
      </x:c>
      <x:c r="B5391">
        <x:v>1187</x:v>
      </x:c>
      <x:c r="C5391">
        <x:f>41/30</x:f>
        <x:v>1.36666666666667</x:v>
      </x:c>
      <x:c r="G5391">
        <x:v>1</x:v>
      </x:c>
      <x:c r="I5391" t="s">
        <x:v>746</x:v>
      </x:c>
      <x:c r="M5391">
        <x:v>4414</x:v>
      </x:c>
      <x:c r="O5391" t="s">
        <x:v>101</x:v>
      </x:c>
      <x:c r="AL5391" s="292"/>
      <x:c r="AM5391" s="292"/>
      <x:c r="AN5391" s="292"/>
      <x:c r="AO5391" s="292"/>
      <x:c r="AP5391" s="292"/>
      <x:c r="AQ5391" s="292"/>
    </x:row>
    <x:row r="5392" spans="1:43">
      <x:c r="A5392" s="343">
        <x:v>468948</x:v>
      </x:c>
      <x:c r="B5392">
        <x:v>1187</x:v>
      </x:c>
      <x:c r="C5392">
        <x:f>49/30</x:f>
        <x:v>1.63333333333333</x:v>
      </x:c>
      <x:c r="G5392">
        <x:v>1</x:v>
      </x:c>
      <x:c r="I5392" t="s">
        <x:v>746</x:v>
      </x:c>
      <x:c r="M5392">
        <x:v>4414</x:v>
      </x:c>
      <x:c r="O5392" t="s">
        <x:v>101</x:v>
      </x:c>
      <x:c r="AL5392" s="292"/>
      <x:c r="AM5392" s="292"/>
      <x:c r="AN5392" s="292"/>
      <x:c r="AO5392" s="292"/>
      <x:c r="AP5392" s="292"/>
      <x:c r="AQ5392" s="292"/>
    </x:row>
    <x:row r="5393" spans="1:43">
      <x:c r="A5393" s="343">
        <x:v>468949</x:v>
      </x:c>
      <x:c r="B5393">
        <x:v>1187</x:v>
      </x:c>
      <x:c r="C5393">
        <x:f>56/30</x:f>
        <x:v>1.86666666666667</x:v>
      </x:c>
      <x:c r="G5393">
        <x:v>1</x:v>
      </x:c>
      <x:c r="I5393" t="s">
        <x:v>746</x:v>
      </x:c>
      <x:c r="M5393">
        <x:v>4414</x:v>
      </x:c>
      <x:c r="O5393" t="s">
        <x:v>101</x:v>
      </x:c>
      <x:c r="AL5393" s="292"/>
      <x:c r="AM5393" s="292"/>
      <x:c r="AN5393" s="292"/>
      <x:c r="AO5393" s="292"/>
      <x:c r="AP5393" s="292"/>
      <x:c r="AQ5393" s="292"/>
    </x:row>
    <x:row r="5394" spans="1:43">
      <x:c r="A5394" s="343">
        <x:v>468950</x:v>
      </x:c>
      <x:c r="B5394">
        <x:v>1187</x:v>
      </x:c>
      <x:c r="C5394">
        <x:f>61/30</x:f>
        <x:v>2.03333333333333</x:v>
      </x:c>
      <x:c r="G5394">
        <x:v>1</x:v>
      </x:c>
      <x:c r="I5394" t="s">
        <x:v>746</x:v>
      </x:c>
      <x:c r="M5394">
        <x:v>4414</x:v>
      </x:c>
      <x:c r="O5394" t="s">
        <x:v>101</x:v>
      </x:c>
      <x:c r="AL5394" s="292"/>
      <x:c r="AM5394" s="292"/>
      <x:c r="AN5394" s="292"/>
      <x:c r="AO5394" s="292"/>
      <x:c r="AP5394" s="292"/>
      <x:c r="AQ5394" s="292"/>
    </x:row>
    <x:row r="5395" spans="1:43">
      <x:c r="A5395" s="343">
        <x:v>468951</x:v>
      </x:c>
      <x:c r="B5395">
        <x:v>1187</x:v>
      </x:c>
      <x:c r="C5395">
        <x:f>66/30</x:f>
        <x:v>2.2</x:v>
      </x:c>
      <x:c r="G5395">
        <x:v>2</x:v>
      </x:c>
      <x:c r="I5395" t="s">
        <x:v>746</x:v>
      </x:c>
      <x:c r="M5395">
        <x:v>4414</x:v>
      </x:c>
      <x:c r="O5395" t="s">
        <x:v>101</x:v>
      </x:c>
      <x:c r="AG5395" s="80">
        <x:v>2</x:v>
      </x:c>
      <x:c r="AL5395" s="292"/>
      <x:c r="AM5395" s="292"/>
      <x:c r="AN5395" s="292"/>
      <x:c r="AO5395" s="292"/>
      <x:c r="AP5395" s="292"/>
      <x:c r="AQ5395" s="292"/>
    </x:row>
    <x:row r="5396" spans="1:43">
      <x:c r="A5396" s="343">
        <x:v>468952</x:v>
      </x:c>
      <x:c r="B5396">
        <x:v>1188</x:v>
      </x:c>
      <x:c r="C5396">
        <x:v>7.02</x:v>
      </x:c>
      <x:c r="G5396">
        <x:v>1</x:v>
      </x:c>
      <x:c r="I5396" t="s">
        <x:v>746</x:v>
      </x:c>
      <x:c r="AL5396" s="292"/>
      <x:c r="AM5396" s="292"/>
      <x:c r="AN5396" s="292"/>
      <x:c r="AO5396" s="292"/>
      <x:c r="AP5396" s="292"/>
      <x:c r="AQ5396" s="292"/>
    </x:row>
    <x:row r="5397" spans="1:43">
      <x:c r="A5397" s="343">
        <x:v>468953</x:v>
      </x:c>
      <x:c r="B5397">
        <x:v>1188</x:v>
      </x:c>
      <x:c r="C5397">
        <x:f>(9-7.02)/3+C5396</x:f>
        <x:v>7.68</x:v>
      </x:c>
      <x:c r="G5397">
        <x:v>1</x:v>
      </x:c>
      <x:c r="I5397" t="s">
        <x:v>746</x:v>
      </x:c>
      <x:c r="AL5397" s="292"/>
      <x:c r="AM5397" s="292"/>
      <x:c r="AN5397" s="292"/>
      <x:c r="AO5397" s="292"/>
      <x:c r="AP5397" s="292"/>
      <x:c r="AQ5397" s="292"/>
    </x:row>
    <x:row r="5398" spans="1:43">
      <x:c r="A5398" s="343">
        <x:v>468954</x:v>
      </x:c>
      <x:c r="B5398">
        <x:v>1188</x:v>
      </x:c>
      <x:c r="C5398">
        <x:f>(9-7.02)/3+C5397</x:f>
        <x:v>8.34</x:v>
      </x:c>
      <x:c r="G5398">
        <x:v>1</x:v>
      </x:c>
      <x:c r="I5398" t="s">
        <x:v>746</x:v>
      </x:c>
      <x:c r="AL5398" s="292"/>
      <x:c r="AM5398" s="292"/>
      <x:c r="AN5398" s="292"/>
      <x:c r="AO5398" s="292"/>
      <x:c r="AP5398" s="292"/>
      <x:c r="AQ5398" s="292"/>
    </x:row>
    <x:row r="5399" spans="1:43">
      <x:c r="A5399" s="343">
        <x:v>468955</x:v>
      </x:c>
      <x:c r="B5399">
        <x:v>1188</x:v>
      </x:c>
      <x:c r="C5399">
        <x:v>9</x:v>
      </x:c>
      <x:c r="G5399">
        <x:v>1</x:v>
      </x:c>
      <x:c r="I5399" t="s">
        <x:v>746</x:v>
      </x:c>
      <x:c r="AL5399" s="292"/>
      <x:c r="AM5399" s="292"/>
      <x:c r="AN5399" s="292"/>
      <x:c r="AO5399" s="292"/>
      <x:c r="AP5399" s="292"/>
      <x:c r="AQ5399" s="292"/>
    </x:row>
    <x:row r="5400" spans="1:43">
      <x:c r="A5400" s="344">
        <x:v>468956</x:v>
      </x:c>
      <x:c r="B5400">
        <x:v>1189</x:v>
      </x:c>
      <x:c r="C5400">
        <x:f>18/30</x:f>
        <x:v>0.6</x:v>
      </x:c>
      <x:c r="G5400">
        <x:v>1</x:v>
      </x:c>
      <x:c r="I5400" t="s">
        <x:v>746</x:v>
      </x:c>
      <x:c r="M5400">
        <x:v>4544</x:v>
      </x:c>
      <x:c r="O5400" t="s">
        <x:v>101</x:v>
      </x:c>
      <x:c r="AL5400" s="292"/>
      <x:c r="AM5400" s="292"/>
      <x:c r="AN5400" s="292"/>
      <x:c r="AO5400" s="292"/>
      <x:c r="AP5400" s="292"/>
      <x:c r="AQ5400" s="292"/>
    </x:row>
    <x:row r="5401" spans="1:43">
      <x:c r="A5401" s="344">
        <x:v>468957</x:v>
      </x:c>
      <x:c r="B5401">
        <x:v>1189</x:v>
      </x:c>
      <x:c r="C5401">
        <x:v>0.8</x:v>
      </x:c>
      <x:c r="G5401">
        <x:v>1</x:v>
      </x:c>
      <x:c r="I5401" t="s">
        <x:v>746</x:v>
      </x:c>
      <x:c r="M5401">
        <x:v>4544</x:v>
      </x:c>
      <x:c r="O5401" t="s">
        <x:v>101</x:v>
      </x:c>
      <x:c r="AL5401" s="292"/>
      <x:c r="AM5401" s="292"/>
      <x:c r="AN5401" s="292"/>
      <x:c r="AO5401" s="292"/>
      <x:c r="AP5401" s="292"/>
      <x:c r="AQ5401" s="292"/>
    </x:row>
    <x:row r="5402" spans="1:43">
      <x:c r="A5402" s="344">
        <x:v>468958</x:v>
      </x:c>
      <x:c r="B5402">
        <x:v>1189</x:v>
      </x:c>
      <x:c r="C5402">
        <x:f>30/30</x:f>
        <x:v>1</x:v>
      </x:c>
      <x:c r="G5402">
        <x:v>1</x:v>
      </x:c>
      <x:c r="I5402" t="s">
        <x:v>746</x:v>
      </x:c>
      <x:c r="M5402">
        <x:v>4544</x:v>
      </x:c>
      <x:c r="O5402" t="s">
        <x:v>101</x:v>
      </x:c>
      <x:c r="AL5402" s="292"/>
      <x:c r="AM5402" s="292"/>
      <x:c r="AN5402" s="292"/>
      <x:c r="AO5402" s="292"/>
      <x:c r="AP5402" s="292"/>
      <x:c r="AQ5402" s="292"/>
    </x:row>
    <x:row r="5403" spans="1:43">
      <x:c r="A5403" s="344">
        <x:v>468959</x:v>
      </x:c>
      <x:c r="B5403">
        <x:v>1189</x:v>
      </x:c>
      <x:c r="C5403">
        <x:f>68/30</x:f>
        <x:v>2.26666666666667</x:v>
      </x:c>
      <x:c r="G5403">
        <x:v>2</x:v>
      </x:c>
      <x:c r="I5403" t="s">
        <x:v>746</x:v>
      </x:c>
      <x:c r="M5403">
        <x:v>4563</x:v>
      </x:c>
      <x:c r="O5403" t="s">
        <x:v>101</x:v>
      </x:c>
      <x:c r="AG5403" s="80">
        <x:v>2</x:v>
      </x:c>
      <x:c r="AL5403" s="292"/>
      <x:c r="AM5403" s="292"/>
      <x:c r="AN5403" s="292"/>
      <x:c r="AO5403" s="292"/>
      <x:c r="AP5403" s="292"/>
      <x:c r="AQ5403" s="292"/>
    </x:row>
    <x:row r="5404" spans="1:43">
      <x:c r="A5404" s="344">
        <x:v>468960</x:v>
      </x:c>
      <x:c r="B5404">
        <x:v>1190</x:v>
      </x:c>
      <x:c r="C5404">
        <x:v>1.15</x:v>
      </x:c>
      <x:c r="G5404">
        <x:v>1</x:v>
      </x:c>
      <x:c r="I5404" t="s">
        <x:v>746</x:v>
      </x:c>
      <x:c r="Q5404" t="s">
        <x:v>198</x:v>
      </x:c>
      <x:c r="R5404">
        <x:v>2</x:v>
      </x:c>
      <x:c r="AH5404" t="s">
        <x:v>593</x:v>
      </x:c>
      <x:c r="AL5404" s="292"/>
      <x:c r="AM5404" s="292"/>
      <x:c r="AN5404" s="292"/>
      <x:c r="AO5404" s="292"/>
      <x:c r="AP5404" s="292"/>
      <x:c r="AQ5404" s="292"/>
    </x:row>
    <x:row r="5405" spans="1:43">
      <x:c r="A5405" s="344">
        <x:v>468961</x:v>
      </x:c>
      <x:c r="B5405">
        <x:v>1191</x:v>
      </x:c>
      <x:c r="C5405">
        <x:f>52/30</x:f>
        <x:v>1.73333333333333</x:v>
      </x:c>
      <x:c r="G5405">
        <x:v>1</x:v>
      </x:c>
      <x:c r="I5405" t="s">
        <x:v>746</x:v>
      </x:c>
      <x:c r="M5405">
        <x:v>4548</x:v>
      </x:c>
      <x:c r="O5405" t="s">
        <x:v>101</x:v>
      </x:c>
      <x:c r="AG5405" s="80">
        <x:v>2</x:v>
      </x:c>
      <x:c r="AL5405" s="292"/>
      <x:c r="AM5405" s="292"/>
      <x:c r="AN5405" s="292"/>
      <x:c r="AO5405" s="292"/>
      <x:c r="AP5405" s="292"/>
      <x:c r="AQ5405" s="292"/>
    </x:row>
    <x:row r="5406" spans="1:43">
      <x:c r="A5406" s="344">
        <x:v>468962</x:v>
      </x:c>
      <x:c r="B5406">
        <x:v>1192</x:v>
      </x:c>
      <x:c r="C5406">
        <x:v>1.13</x:v>
      </x:c>
      <x:c r="G5406">
        <x:v>1</x:v>
      </x:c>
      <x:c r="I5406" t="s">
        <x:v>746</x:v>
      </x:c>
      <x:c r="M5406">
        <x:v>4550</x:v>
      </x:c>
      <x:c r="O5406" t="s">
        <x:v>101</x:v>
      </x:c>
      <x:c r="AH5406" t="s">
        <x:v>629</x:v>
      </x:c>
      <x:c r="AL5406" s="292"/>
      <x:c r="AM5406" s="292"/>
      <x:c r="AN5406" s="292"/>
      <x:c r="AO5406" s="292"/>
      <x:c r="AP5406" s="292"/>
      <x:c r="AQ5406" s="292"/>
    </x:row>
    <x:row r="5407" spans="1:43">
      <x:c r="A5407" s="344">
        <x:v>468963</x:v>
      </x:c>
      <x:c r="B5407">
        <x:v>1192</x:v>
      </x:c>
      <x:c r="C5407">
        <x:v>1.13</x:v>
      </x:c>
      <x:c r="D5407">
        <x:v>1</x:v>
      </x:c>
      <x:c r="M5407">
        <x:v>4551</x:v>
      </x:c>
      <x:c r="O5407" t="s">
        <x:v>116</x:v>
      </x:c>
      <x:c r="Q5407" t="s">
        <x:v>198</x:v>
      </x:c>
      <x:c r="R5407">
        <x:v>1</x:v>
      </x:c>
      <x:c r="AH5407" t="s">
        <x:v>629</x:v>
      </x:c>
      <x:c r="AL5407" s="292"/>
      <x:c r="AM5407" s="292"/>
      <x:c r="AN5407" s="292"/>
      <x:c r="AO5407" s="292"/>
      <x:c r="AP5407" s="292"/>
      <x:c r="AQ5407" s="292"/>
    </x:row>
    <x:row r="5408" spans="1:43">
      <x:c r="A5408" s="344">
        <x:v>468964</x:v>
      </x:c>
      <x:c r="B5408">
        <x:v>1193</x:v>
      </x:c>
      <x:c r="C5408">
        <x:f>56/30</x:f>
        <x:v>1.86666666666667</x:v>
      </x:c>
      <x:c r="G5408">
        <x:v>1</x:v>
      </x:c>
      <x:c r="I5408" t="s">
        <x:v>746</x:v>
      </x:c>
      <x:c r="M5408">
        <x:v>4553</x:v>
      </x:c>
      <x:c r="O5408" t="s">
        <x:v>101</x:v>
      </x:c>
      <x:c r="AL5408" s="292"/>
      <x:c r="AM5408" s="292"/>
      <x:c r="AN5408" s="292"/>
      <x:c r="AO5408" s="292"/>
      <x:c r="AP5408" s="292"/>
      <x:c r="AQ5408" s="292"/>
    </x:row>
    <x:row r="5409" spans="1:43">
      <x:c r="A5409" s="344">
        <x:v>468965</x:v>
      </x:c>
      <x:c r="B5409">
        <x:v>1194</x:v>
      </x:c>
      <x:c r="C5409">
        <x:v>8.12</x:v>
      </x:c>
      <x:c r="G5409">
        <x:v>1</x:v>
      </x:c>
      <x:c r="I5409" t="s">
        <x:v>746</x:v>
      </x:c>
      <x:c r="AL5409" s="292"/>
      <x:c r="AM5409" s="292"/>
      <x:c r="AN5409" s="292"/>
      <x:c r="AO5409" s="292"/>
      <x:c r="AP5409" s="292"/>
      <x:c r="AQ5409" s="292"/>
    </x:row>
    <x:row r="5410" spans="1:43">
      <x:c r="A5410" s="344">
        <x:v>468966</x:v>
      </x:c>
      <x:c r="B5410">
        <x:v>1195</x:v>
      </x:c>
      <x:c r="C5410">
        <x:v>8.2</x:v>
      </x:c>
      <x:c r="D5410">
        <x:v>1</x:v>
      </x:c>
      <x:c r="G5410">
        <x:v>1</x:v>
      </x:c>
      <x:c r="AL5410" s="292"/>
      <x:c r="AM5410" s="292"/>
      <x:c r="AN5410" s="292"/>
      <x:c r="AO5410" s="292"/>
      <x:c r="AP5410" s="292"/>
      <x:c r="AQ5410" s="292"/>
    </x:row>
    <x:row r="5411" spans="1:43">
      <x:c r="A5411" s="344">
        <x:v>468967</x:v>
      </x:c>
      <x:c r="B5411">
        <x:v>1196</x:v>
      </x:c>
      <x:c r="C5411">
        <x:v>10.86</x:v>
      </x:c>
      <x:c r="AL5411" s="292"/>
      <x:c r="AM5411" s="292"/>
      <x:c r="AN5411" s="292"/>
      <x:c r="AO5411" s="292"/>
      <x:c r="AP5411" s="292"/>
      <x:c r="AQ5411" s="292"/>
    </x:row>
    <x:row r="5412" spans="1:43" s="44" customFormat="1">
      <x:c r="A5412" s="345">
        <x:v>468968</x:v>
      </x:c>
      <x:c r="B5412" s="44">
        <x:v>1197</x:v>
      </x:c>
      <x:c r="C5412" s="44">
        <x:v>13.8</x:v>
      </x:c>
      <x:c r="G5412" s="44">
        <x:v>1</x:v>
      </x:c>
      <x:c r="I5412" s="44" t="s">
        <x:v>746</x:v>
      </x:c>
      <x:c r="AG5412" s="308"/>
      <x:c r="AL5412" s="309"/>
      <x:c r="AM5412" s="309"/>
      <x:c r="AN5412" s="309"/>
      <x:c r="AO5412" s="309"/>
      <x:c r="AP5412" s="309"/>
      <x:c r="AQ5412" s="309"/>
    </x:row>
    <x:row r="5413" spans="1:43" s="44" customFormat="1">
      <x:c r="A5413" s="345">
        <x:v>468969</x:v>
      </x:c>
      <x:c r="B5413" s="44">
        <x:v>1197</x:v>
      </x:c>
      <x:c r="C5413" s="44">
        <x:f t="shared" ref="C5413:C5420" si="298">(15.5-13.8)/4+C5412</x:f>
        <x:v>14.225</x:v>
      </x:c>
      <x:c r="G5413" s="44">
        <x:v>1</x:v>
      </x:c>
      <x:c r="I5413" s="44" t="s">
        <x:v>746</x:v>
      </x:c>
      <x:c r="AG5413" s="308"/>
      <x:c r="AL5413" s="309"/>
      <x:c r="AM5413" s="309"/>
      <x:c r="AN5413" s="309"/>
      <x:c r="AO5413" s="309"/>
      <x:c r="AP5413" s="309"/>
      <x:c r="AQ5413" s="309"/>
    </x:row>
    <x:row r="5414" spans="1:43" s="44" customFormat="1">
      <x:c r="A5414" s="345">
        <x:v>468970</x:v>
      </x:c>
      <x:c r="B5414" s="44">
        <x:v>1197</x:v>
      </x:c>
      <x:c r="C5414" s="44">
        <x:f t="shared" si="298"/>
        <x:v>14.65</x:v>
      </x:c>
      <x:c r="G5414" s="44">
        <x:v>1</x:v>
      </x:c>
      <x:c r="I5414" s="44" t="s">
        <x:v>746</x:v>
      </x:c>
      <x:c r="AG5414" s="308"/>
      <x:c r="AL5414" s="309"/>
      <x:c r="AM5414" s="309"/>
      <x:c r="AN5414" s="309"/>
      <x:c r="AO5414" s="309"/>
      <x:c r="AP5414" s="309"/>
      <x:c r="AQ5414" s="309"/>
    </x:row>
    <x:row r="5415" spans="1:43" s="44" customFormat="1">
      <x:c r="A5415" s="345">
        <x:v>468971</x:v>
      </x:c>
      <x:c r="B5415" s="44">
        <x:v>1197</x:v>
      </x:c>
      <x:c r="C5415" s="44">
        <x:f t="shared" si="298"/>
        <x:v>15.075</x:v>
      </x:c>
      <x:c r="G5415" s="44">
        <x:v>1</x:v>
      </x:c>
      <x:c r="I5415" s="44" t="s">
        <x:v>746</x:v>
      </x:c>
      <x:c r="AG5415" s="308"/>
      <x:c r="AL5415" s="309"/>
      <x:c r="AM5415" s="309"/>
      <x:c r="AN5415" s="309"/>
      <x:c r="AO5415" s="309"/>
      <x:c r="AP5415" s="309"/>
      <x:c r="AQ5415" s="309"/>
    </x:row>
    <x:row r="5416" spans="1:43" s="44" customFormat="1">
      <x:c r="A5416" s="345">
        <x:v>468972</x:v>
      </x:c>
      <x:c r="B5416" s="44">
        <x:v>1197</x:v>
      </x:c>
      <x:c r="C5416" s="44">
        <x:v>15.5</x:v>
      </x:c>
      <x:c r="G5416" s="44">
        <x:v>1</x:v>
      </x:c>
      <x:c r="I5416" s="44" t="s">
        <x:v>746</x:v>
      </x:c>
      <x:c r="AG5416" s="308"/>
      <x:c r="AL5416" s="309"/>
      <x:c r="AM5416" s="309"/>
      <x:c r="AN5416" s="309"/>
      <x:c r="AO5416" s="309"/>
      <x:c r="AP5416" s="309"/>
      <x:c r="AQ5416" s="309"/>
    </x:row>
    <x:row r="5417" spans="1:43" s="44" customFormat="1">
      <x:c r="A5417" s="345">
        <x:v>468973</x:v>
      </x:c>
      <x:c r="B5417" s="44">
        <x:v>1198</x:v>
      </x:c>
      <x:c r="C5417" s="44">
        <x:v>13.8</x:v>
      </x:c>
      <x:c r="G5417" s="44">
        <x:v>1</x:v>
      </x:c>
      <x:c r="I5417" s="44" t="s">
        <x:v>746</x:v>
      </x:c>
      <x:c r="AG5417" s="308"/>
      <x:c r="AL5417" s="309"/>
      <x:c r="AM5417" s="309"/>
      <x:c r="AN5417" s="309"/>
      <x:c r="AO5417" s="309"/>
      <x:c r="AP5417" s="309"/>
      <x:c r="AQ5417" s="309"/>
    </x:row>
    <x:row r="5418" spans="1:43" s="44" customFormat="1">
      <x:c r="A5418" s="345">
        <x:v>468974</x:v>
      </x:c>
      <x:c r="B5418" s="44">
        <x:v>1198</x:v>
      </x:c>
      <x:c r="C5418" s="44">
        <x:f t="shared" si="298"/>
        <x:v>14.225</x:v>
      </x:c>
      <x:c r="G5418" s="44">
        <x:v>1</x:v>
      </x:c>
      <x:c r="I5418" s="44" t="s">
        <x:v>746</x:v>
      </x:c>
      <x:c r="AG5418" s="308"/>
      <x:c r="AL5418" s="309"/>
      <x:c r="AM5418" s="309"/>
      <x:c r="AN5418" s="309"/>
      <x:c r="AO5418" s="309"/>
      <x:c r="AP5418" s="309"/>
      <x:c r="AQ5418" s="309"/>
    </x:row>
    <x:row r="5419" spans="1:43" s="44" customFormat="1">
      <x:c r="A5419" s="345">
        <x:v>468975</x:v>
      </x:c>
      <x:c r="B5419" s="44">
        <x:v>1198</x:v>
      </x:c>
      <x:c r="C5419" s="44">
        <x:f t="shared" si="298"/>
        <x:v>14.65</x:v>
      </x:c>
      <x:c r="G5419" s="44">
        <x:v>1</x:v>
      </x:c>
      <x:c r="I5419" s="44" t="s">
        <x:v>746</x:v>
      </x:c>
      <x:c r="AG5419" s="308"/>
      <x:c r="AL5419" s="309"/>
      <x:c r="AM5419" s="309"/>
      <x:c r="AN5419" s="309"/>
      <x:c r="AO5419" s="309"/>
      <x:c r="AP5419" s="309"/>
      <x:c r="AQ5419" s="309"/>
    </x:row>
    <x:row r="5420" spans="1:43" s="44" customFormat="1">
      <x:c r="A5420" s="345">
        <x:v>468976</x:v>
      </x:c>
      <x:c r="B5420" s="44">
        <x:v>1198</x:v>
      </x:c>
      <x:c r="C5420" s="44">
        <x:f t="shared" si="298"/>
        <x:v>15.075</x:v>
      </x:c>
      <x:c r="G5420" s="44">
        <x:v>1</x:v>
      </x:c>
      <x:c r="I5420" s="44" t="s">
        <x:v>746</x:v>
      </x:c>
      <x:c r="AG5420" s="308"/>
      <x:c r="AL5420" s="309"/>
      <x:c r="AM5420" s="309"/>
      <x:c r="AN5420" s="309"/>
      <x:c r="AO5420" s="309"/>
      <x:c r="AP5420" s="309"/>
      <x:c r="AQ5420" s="309"/>
    </x:row>
    <x:row r="5421" spans="1:43" s="44" customFormat="1">
      <x:c r="A5421" s="345">
        <x:v>468977</x:v>
      </x:c>
      <x:c r="B5421" s="44">
        <x:v>1198</x:v>
      </x:c>
      <x:c r="C5421" s="44">
        <x:v>15.5</x:v>
      </x:c>
      <x:c r="G5421" s="44">
        <x:v>1</x:v>
      </x:c>
      <x:c r="I5421" s="44" t="s">
        <x:v>746</x:v>
      </x:c>
      <x:c r="AG5421" s="308"/>
      <x:c r="AL5421" s="309"/>
      <x:c r="AM5421" s="309"/>
      <x:c r="AN5421" s="309"/>
      <x:c r="AO5421" s="309"/>
      <x:c r="AP5421" s="309"/>
      <x:c r="AQ5421" s="309"/>
    </x:row>
    <x:row r="5422" spans="1:43" s="30" customFormat="1">
      <x:c r="A5422" s="346">
        <x:v>468978</x:v>
      </x:c>
      <x:c r="B5422" s="30">
        <x:v>1199</x:v>
      </x:c>
      <x:c r="C5422" s="30">
        <x:f>38/30</x:f>
        <x:v>1.26666666666667</x:v>
      </x:c>
      <x:c r="G5422" s="30">
        <x:v>1</x:v>
      </x:c>
      <x:c r="I5422" s="30" t="s">
        <x:v>746</x:v>
      </x:c>
      <x:c r="AG5422" s="237">
        <x:v>2</x:v>
      </x:c>
      <x:c r="AL5422" s="238"/>
      <x:c r="AM5422" s="238"/>
      <x:c r="AN5422" s="238"/>
      <x:c r="AO5422" s="238"/>
      <x:c r="AP5422" s="238"/>
      <x:c r="AQ5422" s="238"/>
    </x:row>
    <x:row r="5423" spans="1:43" s="30" customFormat="1">
      <x:c r="A5423" s="346">
        <x:v>468979</x:v>
      </x:c>
      <x:c r="B5423" s="30">
        <x:v>1200</x:v>
      </x:c>
      <x:c r="C5423" s="30">
        <x:f>41/30</x:f>
        <x:v>1.36666666666667</x:v>
      </x:c>
      <x:c r="G5423" s="30">
        <x:v>1</x:v>
      </x:c>
      <x:c r="I5423" s="30" t="s">
        <x:v>746</x:v>
      </x:c>
      <x:c r="M5423" s="30">
        <x:v>4570</x:v>
      </x:c>
      <x:c r="O5423" s="30" t="s">
        <x:v>101</x:v>
      </x:c>
      <x:c r="AG5423" s="237"/>
      <x:c r="AH5423" s="30" t="s">
        <x:v>616</x:v>
      </x:c>
      <x:c r="AL5423" s="238"/>
      <x:c r="AM5423" s="238"/>
      <x:c r="AN5423" s="238"/>
      <x:c r="AO5423" s="238"/>
      <x:c r="AP5423" s="238"/>
      <x:c r="AQ5423" s="238"/>
    </x:row>
    <x:row r="5424" spans="1:43" s="30" customFormat="1">
      <x:c r="A5424" s="346">
        <x:v>468980</x:v>
      </x:c>
      <x:c r="B5424" s="30">
        <x:v>1201</x:v>
      </x:c>
      <x:c r="C5424" s="30">
        <x:f>54/30</x:f>
        <x:v>1.8</x:v>
      </x:c>
      <x:c r="G5424" s="30">
        <x:v>1</x:v>
      </x:c>
      <x:c r="I5424" s="30" t="s">
        <x:v>746</x:v>
      </x:c>
      <x:c r="M5424" s="30">
        <x:v>4572</x:v>
      </x:c>
      <x:c r="O5424" s="30" t="s">
        <x:v>101</x:v>
      </x:c>
      <x:c r="AG5424" s="237">
        <x:v>2</x:v>
      </x:c>
      <x:c r="AL5424" s="238"/>
      <x:c r="AM5424" s="238"/>
      <x:c r="AN5424" s="238"/>
      <x:c r="AO5424" s="238"/>
      <x:c r="AP5424" s="238"/>
      <x:c r="AQ5424" s="238"/>
    </x:row>
    <x:row r="5425" spans="1:43" s="30" customFormat="1">
      <x:c r="A5425" s="346">
        <x:v>468981</x:v>
      </x:c>
      <x:c r="B5425" s="30">
        <x:v>1202</x:v>
      </x:c>
      <x:c r="C5425" s="30">
        <x:f>28/30</x:f>
        <x:v>0.933333333333333</x:v>
      </x:c>
      <x:c r="G5425" s="30">
        <x:v>1</x:v>
      </x:c>
      <x:c r="I5425" s="30" t="s">
        <x:v>746</x:v>
      </x:c>
      <x:c r="AG5425" s="237">
        <x:v>2</x:v>
      </x:c>
      <x:c r="AL5425" s="238"/>
      <x:c r="AM5425" s="238"/>
      <x:c r="AN5425" s="238"/>
      <x:c r="AO5425" s="238"/>
      <x:c r="AP5425" s="238"/>
      <x:c r="AQ5425" s="238"/>
    </x:row>
    <x:row r="5426" spans="1:43" s="30" customFormat="1">
      <x:c r="A5426" s="346">
        <x:v>468982</x:v>
      </x:c>
      <x:c r="B5426" s="30">
        <x:v>1203</x:v>
      </x:c>
      <x:c r="C5426" s="30">
        <x:v>5.71</x:v>
      </x:c>
      <x:c r="G5426" s="30">
        <x:v>1</x:v>
      </x:c>
      <x:c r="I5426" s="30" t="s">
        <x:v>746</x:v>
      </x:c>
      <x:c r="S5426" s="30" t="s">
        <x:v>797</x:v>
      </x:c>
      <x:c r="AG5426" s="237"/>
      <x:c r="AL5426" s="238"/>
      <x:c r="AM5426" s="238"/>
      <x:c r="AN5426" s="238"/>
      <x:c r="AO5426" s="238"/>
      <x:c r="AP5426" s="238"/>
      <x:c r="AQ5426" s="238"/>
    </x:row>
    <x:row r="5427" spans="1:43" s="30" customFormat="1">
      <x:c r="A5427" s="346">
        <x:v>468983</x:v>
      </x:c>
      <x:c r="B5427" s="30">
        <x:v>1204</x:v>
      </x:c>
      <x:c r="C5427" s="30">
        <x:v>10.38</x:v>
      </x:c>
      <x:c r="G5427" s="30">
        <x:v>1</x:v>
      </x:c>
      <x:c r="I5427" s="30" t="s">
        <x:v>746</x:v>
      </x:c>
      <x:c r="AG5427" s="237"/>
      <x:c r="AL5427" s="238"/>
      <x:c r="AM5427" s="238"/>
      <x:c r="AN5427" s="238"/>
      <x:c r="AO5427" s="238"/>
      <x:c r="AP5427" s="238"/>
      <x:c r="AQ5427" s="238"/>
    </x:row>
    <x:row r="5428" spans="1:43" s="30" customFormat="1">
      <x:c r="A5428" s="346">
        <x:v>468984</x:v>
      </x:c>
      <x:c r="B5428" s="30">
        <x:v>1205</x:v>
      </x:c>
      <x:c r="C5428" s="30">
        <x:v>11.42</x:v>
      </x:c>
      <x:c r="G5428" s="30">
        <x:v>1</x:v>
      </x:c>
      <x:c r="I5428" s="30" t="s">
        <x:v>746</x:v>
      </x:c>
      <x:c r="AG5428" s="237"/>
      <x:c r="AL5428" s="238"/>
      <x:c r="AM5428" s="238"/>
      <x:c r="AN5428" s="238"/>
      <x:c r="AO5428" s="238"/>
      <x:c r="AP5428" s="238"/>
      <x:c r="AQ5428" s="238"/>
    </x:row>
    <x:row r="5429" spans="1:43" s="30" customFormat="1">
      <x:c r="A5429" s="346">
        <x:v>468985</x:v>
      </x:c>
      <x:c r="B5429" s="30">
        <x:v>1205</x:v>
      </x:c>
      <x:c r="C5429" s="30">
        <x:f>2/4+C5428</x:f>
        <x:v>11.92</x:v>
      </x:c>
      <x:c r="G5429" s="30">
        <x:v>1</x:v>
      </x:c>
      <x:c r="I5429" s="30" t="s">
        <x:v>746</x:v>
      </x:c>
      <x:c r="AG5429" s="237"/>
      <x:c r="AL5429" s="238"/>
      <x:c r="AM5429" s="238"/>
      <x:c r="AN5429" s="238"/>
      <x:c r="AO5429" s="238"/>
      <x:c r="AP5429" s="238"/>
      <x:c r="AQ5429" s="238"/>
    </x:row>
    <x:row r="5430" spans="1:43" s="30" customFormat="1">
      <x:c r="A5430" s="346">
        <x:v>468986</x:v>
      </x:c>
      <x:c r="B5430" s="30">
        <x:v>1205</x:v>
      </x:c>
      <x:c r="C5430" s="30">
        <x:f>2/4+C5429</x:f>
        <x:v>12.42</x:v>
      </x:c>
      <x:c r="G5430" s="30">
        <x:v>1</x:v>
      </x:c>
      <x:c r="I5430" s="30" t="s">
        <x:v>746</x:v>
      </x:c>
      <x:c r="AG5430" s="237"/>
      <x:c r="AL5430" s="238"/>
      <x:c r="AM5430" s="238"/>
      <x:c r="AN5430" s="238"/>
      <x:c r="AO5430" s="238"/>
      <x:c r="AP5430" s="238"/>
      <x:c r="AQ5430" s="238"/>
    </x:row>
    <x:row r="5431" spans="1:43" s="30" customFormat="1">
      <x:c r="A5431" s="346">
        <x:v>468987</x:v>
      </x:c>
      <x:c r="B5431" s="30">
        <x:v>1205</x:v>
      </x:c>
      <x:c r="C5431" s="30">
        <x:f>2/4+C5430</x:f>
        <x:v>12.92</x:v>
      </x:c>
      <x:c r="G5431" s="30">
        <x:v>1</x:v>
      </x:c>
      <x:c r="I5431" s="30" t="s">
        <x:v>746</x:v>
      </x:c>
      <x:c r="AG5431" s="237"/>
      <x:c r="AL5431" s="238"/>
      <x:c r="AM5431" s="238"/>
      <x:c r="AN5431" s="238"/>
      <x:c r="AO5431" s="238"/>
      <x:c r="AP5431" s="238"/>
      <x:c r="AQ5431" s="238"/>
    </x:row>
    <x:row r="5432" spans="1:43" s="30" customFormat="1">
      <x:c r="A5432" s="346">
        <x:v>468988</x:v>
      </x:c>
      <x:c r="B5432" s="30">
        <x:v>1205</x:v>
      </x:c>
      <x:c r="C5432" s="30">
        <x:v>13.29</x:v>
      </x:c>
      <x:c r="G5432" s="30">
        <x:v>1</x:v>
      </x:c>
      <x:c r="I5432" s="30" t="s">
        <x:v>746</x:v>
      </x:c>
      <x:c r="AG5432" s="237"/>
      <x:c r="AL5432" s="238"/>
      <x:c r="AM5432" s="238"/>
      <x:c r="AN5432" s="238"/>
      <x:c r="AO5432" s="238"/>
      <x:c r="AP5432" s="238"/>
      <x:c r="AQ5432" s="238"/>
    </x:row>
    <x:row r="5433" spans="1:43" s="30" customFormat="1">
      <x:c r="A5433" s="346">
        <x:v>468989</x:v>
      </x:c>
      <x:c r="B5433" s="30">
        <x:v>1206</x:v>
      </x:c>
      <x:c r="C5433" s="30">
        <x:v>8.64</x:v>
      </x:c>
      <x:c r="G5433" s="30">
        <x:v>1</x:v>
      </x:c>
      <x:c r="I5433" s="30" t="s">
        <x:v>746</x:v>
      </x:c>
      <x:c r="AG5433" s="237"/>
      <x:c r="AL5433" s="238"/>
      <x:c r="AM5433" s="238"/>
      <x:c r="AN5433" s="238"/>
      <x:c r="AO5433" s="238"/>
      <x:c r="AP5433" s="238"/>
      <x:c r="AQ5433" s="238"/>
    </x:row>
    <x:row r="5434" spans="1:43">
      <x:c r="A5434" s="346">
        <x:v>468990</x:v>
      </x:c>
      <x:c r="B5434">
        <x:v>1207</x:v>
      </x:c>
      <x:c r="C5434">
        <x:f>25/30</x:f>
        <x:v>0.833333333333333</x:v>
      </x:c>
      <x:c r="G5434">
        <x:v>1</x:v>
      </x:c>
      <x:c r="I5434" s="30" t="s">
        <x:v>746</x:v>
      </x:c>
      <x:c r="AG5434" s="80">
        <x:v>1</x:v>
      </x:c>
      <x:c r="AL5434" s="292"/>
      <x:c r="AM5434" s="292"/>
      <x:c r="AN5434" s="292"/>
      <x:c r="AO5434" s="292"/>
      <x:c r="AP5434" s="292"/>
      <x:c r="AQ5434" s="292"/>
    </x:row>
    <x:row r="5435" spans="1:43">
      <x:c r="A5435" s="346">
        <x:v>468991</x:v>
      </x:c>
      <x:c r="B5435">
        <x:v>1207</x:v>
      </x:c>
      <x:c r="C5435">
        <x:f>36/30</x:f>
        <x:v>1.2</x:v>
      </x:c>
      <x:c r="G5435">
        <x:v>1</x:v>
      </x:c>
      <x:c r="I5435" s="30" t="s">
        <x:v>746</x:v>
      </x:c>
      <x:c r="AL5435" s="292"/>
      <x:c r="AM5435" s="292"/>
      <x:c r="AN5435" s="292"/>
      <x:c r="AO5435" s="292"/>
      <x:c r="AP5435" s="292"/>
      <x:c r="AQ5435" s="292"/>
    </x:row>
    <x:row r="5436" spans="1:43">
      <x:c r="A5436" s="346">
        <x:v>468992</x:v>
      </x:c>
      <x:c r="B5436">
        <x:v>1207</x:v>
      </x:c>
      <x:c r="C5436">
        <x:f>45/30</x:f>
        <x:v>1.5</x:v>
      </x:c>
      <x:c r="G5436">
        <x:v>1</x:v>
      </x:c>
      <x:c r="I5436" s="30" t="s">
        <x:v>746</x:v>
      </x:c>
      <x:c r="AL5436" s="292"/>
      <x:c r="AM5436" s="292"/>
      <x:c r="AN5436" s="292"/>
      <x:c r="AO5436" s="292"/>
      <x:c r="AP5436" s="292"/>
      <x:c r="AQ5436" s="292"/>
    </x:row>
    <x:row r="5437" spans="1:43">
      <x:c r="A5437" s="346">
        <x:v>468993</x:v>
      </x:c>
      <x:c r="B5437">
        <x:v>1207</x:v>
      </x:c>
      <x:c r="C5437">
        <x:f>53/30</x:f>
        <x:v>1.76666666666667</x:v>
      </x:c>
      <x:c r="G5437">
        <x:v>1</x:v>
      </x:c>
      <x:c r="I5437" s="30" t="s">
        <x:v>746</x:v>
      </x:c>
      <x:c r="AL5437" s="292"/>
      <x:c r="AM5437" s="292"/>
      <x:c r="AN5437" s="292"/>
      <x:c r="AO5437" s="292"/>
      <x:c r="AP5437" s="292"/>
      <x:c r="AQ5437" s="292"/>
    </x:row>
    <x:row r="5438" spans="1:43">
      <x:c r="A5438" s="346">
        <x:v>468994</x:v>
      </x:c>
      <x:c r="B5438">
        <x:v>1207</x:v>
      </x:c>
      <x:c r="C5438">
        <x:f>80/30</x:f>
        <x:v>2.66666666666667</x:v>
      </x:c>
      <x:c r="G5438">
        <x:v>3</x:v>
      </x:c>
      <x:c r="I5438" s="30" t="s">
        <x:v>746</x:v>
      </x:c>
      <x:c r="AG5438" s="80">
        <x:v>2</x:v>
      </x:c>
      <x:c r="AL5438" s="292"/>
      <x:c r="AM5438" s="292"/>
      <x:c r="AN5438" s="292"/>
      <x:c r="AO5438" s="292"/>
      <x:c r="AP5438" s="292"/>
      <x:c r="AQ5438" s="292"/>
    </x:row>
    <x:row r="5439" spans="1:43">
      <x:c r="A5439" s="346">
        <x:v>468995</x:v>
      </x:c>
      <x:c r="B5439">
        <x:v>1208</x:v>
      </x:c>
      <x:c r="C5439">
        <x:f>129/30</x:f>
        <x:v>4.3</x:v>
      </x:c>
      <x:c r="G5439">
        <x:v>1</x:v>
      </x:c>
      <x:c r="I5439" s="30" t="s">
        <x:v>746</x:v>
      </x:c>
      <x:c r="AL5439" s="292"/>
      <x:c r="AM5439" s="292"/>
      <x:c r="AN5439" s="292"/>
      <x:c r="AO5439" s="292"/>
      <x:c r="AP5439" s="292"/>
      <x:c r="AQ5439" s="292"/>
    </x:row>
    <x:row r="5440" spans="1:43">
      <x:c r="A5440" s="346">
        <x:v>468996</x:v>
      </x:c>
      <x:c r="B5440">
        <x:v>1209</x:v>
      </x:c>
      <x:c r="C5440">
        <x:f>26/30</x:f>
        <x:v>0.866666666666667</x:v>
      </x:c>
      <x:c r="G5440">
        <x:v>1</x:v>
      </x:c>
      <x:c r="I5440" s="30" t="s">
        <x:v>746</x:v>
      </x:c>
      <x:c r="AL5440" s="292"/>
      <x:c r="AM5440" s="292"/>
      <x:c r="AN5440" s="292"/>
      <x:c r="AO5440" s="292"/>
      <x:c r="AP5440" s="292"/>
      <x:c r="AQ5440" s="292"/>
    </x:row>
    <x:row r="5441" spans="1:43">
      <x:c r="A5441" s="346">
        <x:v>468997</x:v>
      </x:c>
      <x:c r="B5441">
        <x:v>1210</x:v>
      </x:c>
      <x:c r="C5441">
        <x:f>108/30</x:f>
        <x:v>3.6</x:v>
      </x:c>
      <x:c r="G5441">
        <x:v>1</x:v>
      </x:c>
      <x:c r="I5441" s="30" t="s">
        <x:v>746</x:v>
      </x:c>
      <x:c r="AL5441" s="292"/>
      <x:c r="AM5441" s="292"/>
      <x:c r="AN5441" s="292"/>
      <x:c r="AO5441" s="292"/>
      <x:c r="AP5441" s="292"/>
      <x:c r="AQ5441" s="292"/>
    </x:row>
    <x:row r="5442" spans="1:43" ht="13" customHeight="1">
      <x:c r="A5442" s="346">
        <x:v>468998</x:v>
      </x:c>
      <x:c r="B5442">
        <x:v>1211</x:v>
      </x:c>
      <x:c r="C5442">
        <x:f>47/30</x:f>
        <x:v>1.56666666666667</x:v>
      </x:c>
      <x:c r="G5442">
        <x:v>1</x:v>
      </x:c>
      <x:c r="I5442" s="30" t="s">
        <x:v>746</x:v>
      </x:c>
      <x:c r="M5442">
        <x:v>4598</x:v>
      </x:c>
      <x:c r="O5442" s="30" t="s">
        <x:v>101</x:v>
      </x:c>
      <x:c r="P5442" t="s">
        <x:v>798</x:v>
      </x:c>
      <x:c r="AL5442" s="292"/>
      <x:c r="AM5442" s="292"/>
      <x:c r="AN5442" s="292"/>
      <x:c r="AO5442" s="292"/>
      <x:c r="AP5442" s="292"/>
      <x:c r="AQ5442" s="292"/>
    </x:row>
    <x:row r="5443" spans="1:43">
      <x:c r="A5443" s="346">
        <x:v>468999</x:v>
      </x:c>
      <x:c r="B5443">
        <x:v>1211</x:v>
      </x:c>
      <x:c r="C5443">
        <x:f>25/30</x:f>
        <x:v>0.833333333333333</x:v>
      </x:c>
      <x:c r="D5443">
        <x:v>1</x:v>
      </x:c>
      <x:c r="I5443" s="30"/>
      <x:c r="M5443">
        <x:v>4597</x:v>
      </x:c>
      <x:c r="O5443" s="30" t="s">
        <x:v>101</x:v>
      </x:c>
      <x:c r="P5443" t="s">
        <x:v>279</x:v>
      </x:c>
      <x:c r="AL5443" s="292"/>
      <x:c r="AM5443" s="292"/>
      <x:c r="AN5443" s="292"/>
      <x:c r="AO5443" s="292"/>
      <x:c r="AP5443" s="292"/>
      <x:c r="AQ5443" s="292"/>
    </x:row>
    <x:row r="5444" spans="1:43">
      <x:c r="A5444" s="346">
        <x:v>469000</x:v>
      </x:c>
      <x:c r="B5444">
        <x:v>1212</x:v>
      </x:c>
      <x:c r="C5444">
        <x:f>274/30</x:f>
        <x:v>9.13333333333333</x:v>
      </x:c>
      <x:c r="G5444">
        <x:v>1</x:v>
      </x:c>
      <x:c r="I5444" s="30" t="s">
        <x:v>746</x:v>
      </x:c>
      <x:c r="O5444" s="30"/>
      <x:c r="AL5444" s="292"/>
      <x:c r="AM5444" s="292"/>
      <x:c r="AN5444" s="292"/>
      <x:c r="AO5444" s="292"/>
      <x:c r="AP5444" s="292"/>
      <x:c r="AQ5444" s="292"/>
    </x:row>
    <x:row r="5445" spans="1:43">
      <x:c r="A5445" s="346">
        <x:v>469001</x:v>
      </x:c>
      <x:c r="B5445">
        <x:v>1212</x:v>
      </x:c>
      <x:c r="C5445">
        <x:f>(343-274)/3/30+C5444</x:f>
        <x:v>9.9</x:v>
      </x:c>
      <x:c r="G5445">
        <x:v>1</x:v>
      </x:c>
      <x:c r="I5445" s="30" t="s">
        <x:v>746</x:v>
      </x:c>
      <x:c r="AL5445" s="292"/>
      <x:c r="AM5445" s="292"/>
      <x:c r="AN5445" s="292"/>
      <x:c r="AO5445" s="292"/>
      <x:c r="AP5445" s="292"/>
      <x:c r="AQ5445" s="292"/>
    </x:row>
    <x:row r="5446" spans="1:43">
      <x:c r="A5446" s="346">
        <x:v>469002</x:v>
      </x:c>
      <x:c r="B5446">
        <x:v>1212</x:v>
      </x:c>
      <x:c r="C5446">
        <x:f>(343-274)/3/30+C5445</x:f>
        <x:v>10.6666666666667</x:v>
      </x:c>
      <x:c r="G5446">
        <x:v>1</x:v>
      </x:c>
      <x:c r="I5446" s="30" t="s">
        <x:v>746</x:v>
      </x:c>
      <x:c r="AL5446" s="292"/>
      <x:c r="AM5446" s="292"/>
      <x:c r="AN5446" s="292"/>
      <x:c r="AO5446" s="292"/>
      <x:c r="AP5446" s="292"/>
      <x:c r="AQ5446" s="292"/>
    </x:row>
    <x:row r="5447" spans="1:43">
      <x:c r="A5447" s="346">
        <x:v>469003</x:v>
      </x:c>
      <x:c r="B5447">
        <x:v>1212</x:v>
      </x:c>
      <x:c r="C5447">
        <x:f>343/30</x:f>
        <x:v>11.4333333333333</x:v>
      </x:c>
      <x:c r="G5447">
        <x:v>1</x:v>
      </x:c>
      <x:c r="I5447" s="30" t="s">
        <x:v>746</x:v>
      </x:c>
      <x:c r="AL5447" s="292"/>
      <x:c r="AM5447" s="292"/>
      <x:c r="AN5447" s="292"/>
      <x:c r="AO5447" s="292"/>
      <x:c r="AP5447" s="292"/>
      <x:c r="AQ5447" s="292"/>
    </x:row>
    <x:row r="5448" spans="1:43">
      <x:c r="A5448" s="346">
        <x:v>469004</x:v>
      </x:c>
      <x:c r="B5448">
        <x:v>1213</x:v>
      </x:c>
      <x:c r="C5448">
        <x:f>315/30</x:f>
        <x:v>10.5</x:v>
      </x:c>
      <x:c r="G5448">
        <x:v>1</x:v>
      </x:c>
      <x:c r="I5448" s="30" t="s">
        <x:v>746</x:v>
      </x:c>
      <x:c r="AL5448" s="292"/>
      <x:c r="AM5448" s="292"/>
      <x:c r="AN5448" s="292"/>
      <x:c r="AO5448" s="292"/>
      <x:c r="AP5448" s="292"/>
      <x:c r="AQ5448" s="292"/>
    </x:row>
    <x:row r="5449" spans="1:43">
      <x:c r="A5449" s="346">
        <x:v>469005</x:v>
      </x:c>
      <x:c r="B5449">
        <x:v>1214</x:v>
      </x:c>
      <x:c r="C5449">
        <x:f>223/30</x:f>
        <x:v>7.43333333333333</x:v>
      </x:c>
      <x:c r="G5449">
        <x:v>1</x:v>
      </x:c>
      <x:c r="I5449" s="30" t="s">
        <x:v>746</x:v>
      </x:c>
      <x:c r="AL5449" s="292"/>
      <x:c r="AM5449" s="292"/>
      <x:c r="AN5449" s="292"/>
      <x:c r="AO5449" s="292"/>
      <x:c r="AP5449" s="292"/>
      <x:c r="AQ5449" s="292"/>
    </x:row>
    <x:row r="5450" spans="1:43">
      <x:c r="A5450" s="346">
        <x:v>469006</x:v>
      </x:c>
      <x:c r="B5450">
        <x:v>1214</x:v>
      </x:c>
      <x:c r="C5450">
        <x:f>(257-223)/4/30+C5449</x:f>
        <x:v>7.71666666666667</x:v>
      </x:c>
      <x:c r="G5450">
        <x:v>1</x:v>
      </x:c>
      <x:c r="I5450" s="30" t="s">
        <x:v>746</x:v>
      </x:c>
      <x:c r="AL5450" s="292"/>
      <x:c r="AM5450" s="292"/>
      <x:c r="AN5450" s="292"/>
      <x:c r="AO5450" s="292"/>
      <x:c r="AP5450" s="292"/>
      <x:c r="AQ5450" s="292"/>
    </x:row>
    <x:row r="5451" spans="1:43">
      <x:c r="A5451" s="346">
        <x:v>469007</x:v>
      </x:c>
      <x:c r="B5451">
        <x:v>1214</x:v>
      </x:c>
      <x:c r="C5451">
        <x:f>(257-223)/4/30+C5450</x:f>
        <x:v>8</x:v>
      </x:c>
      <x:c r="G5451">
        <x:v>1</x:v>
      </x:c>
      <x:c r="I5451" s="30" t="s">
        <x:v>746</x:v>
      </x:c>
      <x:c r="AL5451" s="292"/>
      <x:c r="AM5451" s="292"/>
      <x:c r="AN5451" s="292"/>
      <x:c r="AO5451" s="292"/>
      <x:c r="AP5451" s="292"/>
      <x:c r="AQ5451" s="292"/>
    </x:row>
    <x:row r="5452" spans="1:43">
      <x:c r="A5452" s="346">
        <x:v>469008</x:v>
      </x:c>
      <x:c r="B5452">
        <x:v>1214</x:v>
      </x:c>
      <x:c r="C5452">
        <x:f>(257-223)/4/30+C5451</x:f>
        <x:v>8.28333333333333</x:v>
      </x:c>
      <x:c r="G5452">
        <x:v>1</x:v>
      </x:c>
      <x:c r="I5452" s="30" t="s">
        <x:v>746</x:v>
      </x:c>
      <x:c r="AL5452" s="292"/>
      <x:c r="AM5452" s="292"/>
      <x:c r="AN5452" s="292"/>
      <x:c r="AO5452" s="292"/>
      <x:c r="AP5452" s="292"/>
      <x:c r="AQ5452" s="292"/>
    </x:row>
    <x:row r="5453" spans="1:43">
      <x:c r="A5453" s="346">
        <x:v>469009</x:v>
      </x:c>
      <x:c r="B5453">
        <x:v>1214</x:v>
      </x:c>
      <x:c r="C5453">
        <x:f>257/30</x:f>
        <x:v>8.56666666666667</x:v>
      </x:c>
      <x:c r="G5453">
        <x:v>1</x:v>
      </x:c>
      <x:c r="I5453" s="30" t="s">
        <x:v>746</x:v>
      </x:c>
      <x:c r="AL5453" s="292"/>
      <x:c r="AM5453" s="292"/>
      <x:c r="AN5453" s="292"/>
      <x:c r="AO5453" s="292"/>
      <x:c r="AP5453" s="292"/>
      <x:c r="AQ5453" s="292"/>
    </x:row>
    <x:row r="5454" spans="1:43" s="25" customFormat="1">
      <x:c r="A5454" s="346">
        <x:v>469010</x:v>
      </x:c>
      <x:c r="B5454" s="229">
        <x:v>41044</x:v>
      </x:c>
      <x:c r="C5454" s="26">
        <x:f>210/30</x:f>
        <x:v>7</x:v>
      </x:c>
      <x:c r="G5454" s="25">
        <x:v>3</x:v>
      </x:c>
      <x:c r="I5454" s="30" t="s">
        <x:v>102</x:v>
      </x:c>
      <x:c r="M5454" s="25" t="s">
        <x:v>428</x:v>
      </x:c>
      <x:c r="O5454" s="25" t="s">
        <x:v>101</x:v>
      </x:c>
      <x:c r="AG5454" s="214"/>
      <x:c r="AL5454" s="215"/>
      <x:c r="AM5454" s="215"/>
      <x:c r="AN5454" s="215"/>
      <x:c r="AO5454" s="215"/>
      <x:c r="AP5454" s="215"/>
      <x:c r="AQ5454" s="215"/>
    </x:row>
    <x:row r="5455" spans="1:43" s="25" customFormat="1">
      <x:c r="A5455" s="346">
        <x:v>469011</x:v>
      </x:c>
      <x:c r="B5455" s="229">
        <x:v>41044</x:v>
      </x:c>
      <x:c r="C5455" s="26">
        <x:f>237/30</x:f>
        <x:v>7.9</x:v>
      </x:c>
      <x:c r="G5455" s="25">
        <x:v>4</x:v>
      </x:c>
      <x:c r="I5455" s="25" t="s">
        <x:v>100</x:v>
      </x:c>
      <x:c r="M5455" s="25" t="s">
        <x:v>428</x:v>
      </x:c>
      <x:c r="O5455" s="25" t="s">
        <x:v>101</x:v>
      </x:c>
      <x:c r="AG5455" s="214"/>
      <x:c r="AL5455" s="215"/>
      <x:c r="AM5455" s="215"/>
      <x:c r="AN5455" s="215"/>
      <x:c r="AO5455" s="215"/>
      <x:c r="AP5455" s="215"/>
      <x:c r="AQ5455" s="215"/>
    </x:row>
    <x:row r="5456" spans="1:43" s="25" customFormat="1">
      <x:c r="A5456" s="346">
        <x:v>469012</x:v>
      </x:c>
      <x:c r="B5456" s="229">
        <x:v>41044</x:v>
      </x:c>
      <x:c r="C5456" s="26">
        <x:f>C5455+0.2</x:f>
        <x:v>8.1</x:v>
      </x:c>
      <x:c r="G5456" s="25">
        <x:v>4</x:v>
      </x:c>
      <x:c r="I5456" s="25" t="s">
        <x:v>103</x:v>
      </x:c>
      <x:c r="M5456" s="25" t="s">
        <x:v>428</x:v>
      </x:c>
      <x:c r="O5456" s="25" t="s">
        <x:v>101</x:v>
      </x:c>
      <x:c r="AG5456" s="214"/>
      <x:c r="AL5456" s="215"/>
      <x:c r="AM5456" s="215"/>
      <x:c r="AN5456" s="215"/>
      <x:c r="AO5456" s="215"/>
      <x:c r="AP5456" s="215"/>
      <x:c r="AQ5456" s="215"/>
    </x:row>
    <x:row r="5457" spans="1:43">
      <x:c r="A5457" s="344">
        <x:v>469013</x:v>
      </x:c>
      <x:c r="B5457">
        <x:v>1215</x:v>
      </x:c>
      <x:c r="C5457">
        <x:f>8/30</x:f>
        <x:v>0.266666666666667</x:v>
      </x:c>
      <x:c r="G5457">
        <x:v>1</x:v>
      </x:c>
      <x:c r="I5457" s="30" t="s">
        <x:v>746</x:v>
      </x:c>
      <x:c r="M5457">
        <x:v>4609</x:v>
      </x:c>
      <x:c r="O5457" t="s">
        <x:v>101</x:v>
      </x:c>
      <x:c r="AL5457" s="292"/>
      <x:c r="AM5457" s="292"/>
      <x:c r="AN5457" s="292"/>
      <x:c r="AO5457" s="292"/>
      <x:c r="AP5457" s="292"/>
      <x:c r="AQ5457" s="292"/>
    </x:row>
    <x:row r="5458" spans="1:43">
      <x:c r="A5458" s="344">
        <x:v>469014</x:v>
      </x:c>
      <x:c r="B5458">
        <x:v>1215</x:v>
      </x:c>
      <x:c r="C5458">
        <x:f>20/30</x:f>
        <x:v>0.666666666666667</x:v>
      </x:c>
      <x:c r="G5458">
        <x:v>1</x:v>
      </x:c>
      <x:c r="I5458" s="30" t="s">
        <x:v>746</x:v>
      </x:c>
      <x:c r="M5458">
        <x:v>4610</x:v>
      </x:c>
      <x:c r="O5458" t="s">
        <x:v>101</x:v>
      </x:c>
      <x:c r="AL5458" s="292"/>
      <x:c r="AM5458" s="292"/>
      <x:c r="AN5458" s="292"/>
      <x:c r="AO5458" s="292"/>
      <x:c r="AP5458" s="292"/>
      <x:c r="AQ5458" s="292"/>
    </x:row>
    <x:row r="5459" spans="1:43">
      <x:c r="A5459" s="344">
        <x:v>469015</x:v>
      </x:c>
      <x:c r="B5459">
        <x:v>1215</x:v>
      </x:c>
      <x:c r="C5459">
        <x:f>38/30</x:f>
        <x:v>1.26666666666667</x:v>
      </x:c>
      <x:c r="G5459">
        <x:v>3</x:v>
      </x:c>
      <x:c r="I5459" s="30" t="s">
        <x:v>746</x:v>
      </x:c>
      <x:c r="M5459">
        <x:v>4611</x:v>
      </x:c>
      <x:c r="O5459" t="s">
        <x:v>101</x:v>
      </x:c>
      <x:c r="AL5459" s="292"/>
      <x:c r="AM5459" s="292"/>
      <x:c r="AN5459" s="292"/>
      <x:c r="AO5459" s="292"/>
      <x:c r="AP5459" s="292"/>
      <x:c r="AQ5459" s="292"/>
    </x:row>
    <x:row r="5460" spans="1:43">
      <x:c r="A5460" s="344">
        <x:v>469016</x:v>
      </x:c>
      <x:c r="B5460" s="33">
        <x:v>1216</x:v>
      </x:c>
      <x:c r="C5460">
        <x:f>61/30</x:f>
        <x:v>2.03333333333333</x:v>
      </x:c>
      <x:c r="G5460">
        <x:v>1</x:v>
      </x:c>
      <x:c r="I5460" s="30" t="s">
        <x:v>746</x:v>
      </x:c>
      <x:c r="AL5460" s="292"/>
      <x:c r="AM5460" s="292"/>
      <x:c r="AN5460" s="292"/>
      <x:c r="AO5460" s="292"/>
      <x:c r="AP5460" s="292"/>
      <x:c r="AQ5460" s="292"/>
    </x:row>
    <x:row r="5461" spans="1:43">
      <x:c r="A5461" s="344">
        <x:v>469017</x:v>
      </x:c>
      <x:c r="B5461" s="33">
        <x:v>1217</x:v>
      </x:c>
      <x:c r="C5461">
        <x:f>158/30</x:f>
        <x:v>5.26666666666667</x:v>
      </x:c>
      <x:c r="G5461">
        <x:v>1</x:v>
      </x:c>
      <x:c r="I5461" s="30" t="s">
        <x:v>746</x:v>
      </x:c>
      <x:c r="AL5461" s="292"/>
      <x:c r="AM5461" s="292"/>
      <x:c r="AN5461" s="292"/>
      <x:c r="AO5461" s="292"/>
      <x:c r="AP5461" s="292"/>
      <x:c r="AQ5461" s="292"/>
    </x:row>
    <x:row r="5462" spans="1:43">
      <x:c r="A5462" s="344">
        <x:v>469018</x:v>
      </x:c>
      <x:c r="B5462" s="33">
        <x:v>1218</x:v>
      </x:c>
      <x:c r="C5462">
        <x:f>140/30</x:f>
        <x:v>4.66666666666667</x:v>
      </x:c>
      <x:c r="G5462">
        <x:v>1</x:v>
      </x:c>
      <x:c r="I5462" s="30" t="s">
        <x:v>746</x:v>
      </x:c>
      <x:c r="AL5462" s="292"/>
      <x:c r="AM5462" s="292"/>
      <x:c r="AN5462" s="292"/>
      <x:c r="AO5462" s="292"/>
      <x:c r="AP5462" s="292"/>
      <x:c r="AQ5462" s="292"/>
    </x:row>
    <x:row r="5463" spans="1:43">
      <x:c r="A5463" s="344">
        <x:v>469019</x:v>
      </x:c>
      <x:c r="B5463" s="33">
        <x:v>1219</x:v>
      </x:c>
      <x:c r="C5463">
        <x:f>75/30</x:f>
        <x:v>2.5</x:v>
      </x:c>
      <x:c r="G5463">
        <x:v>1</x:v>
      </x:c>
      <x:c r="I5463" s="30" t="s">
        <x:v>746</x:v>
      </x:c>
      <x:c r="AL5463" s="292"/>
      <x:c r="AM5463" s="292"/>
      <x:c r="AN5463" s="292"/>
      <x:c r="AO5463" s="292"/>
      <x:c r="AP5463" s="292"/>
      <x:c r="AQ5463" s="292"/>
    </x:row>
    <x:row r="5464" spans="1:43">
      <x:c r="A5464" s="344">
        <x:v>469020</x:v>
      </x:c>
      <x:c r="B5464" s="33">
        <x:v>1220</x:v>
      </x:c>
      <x:c r="C5464">
        <x:v>9</x:v>
      </x:c>
      <x:c r="G5464">
        <x:v>1</x:v>
      </x:c>
      <x:c r="I5464" s="30" t="s">
        <x:v>746</x:v>
      </x:c>
      <x:c r="AL5464" s="292"/>
      <x:c r="AM5464" s="292"/>
      <x:c r="AN5464" s="292"/>
      <x:c r="AO5464" s="292"/>
      <x:c r="AP5464" s="292"/>
      <x:c r="AQ5464" s="292"/>
    </x:row>
    <x:row r="5465" spans="1:43">
      <x:c r="A5465" s="344">
        <x:v>469021</x:v>
      </x:c>
      <x:c r="B5465">
        <x:v>1221</x:v>
      </x:c>
      <x:c r="C5465">
        <x:f>58/30</x:f>
        <x:v>1.93333333333333</x:v>
      </x:c>
      <x:c r="G5465">
        <x:v>1</x:v>
      </x:c>
      <x:c r="I5465" s="30" t="s">
        <x:v>746</x:v>
      </x:c>
      <x:c r="AL5465" s="292"/>
      <x:c r="AM5465" s="292"/>
      <x:c r="AN5465" s="292"/>
      <x:c r="AO5465" s="292"/>
      <x:c r="AP5465" s="292"/>
      <x:c r="AQ5465" s="292"/>
    </x:row>
    <x:row r="5466" spans="1:43">
      <x:c r="A5466" s="344">
        <x:v>469022</x:v>
      </x:c>
      <x:c r="B5466">
        <x:v>1221</x:v>
      </x:c>
      <x:c r="C5466">
        <x:f>243/30</x:f>
        <x:v>8.1</x:v>
      </x:c>
      <x:c r="G5466">
        <x:v>4</x:v>
      </x:c>
      <x:c r="I5466" s="30" t="s">
        <x:v>746</x:v>
      </x:c>
      <x:c r="AL5466" s="292"/>
      <x:c r="AM5466" s="292"/>
      <x:c r="AN5466" s="292"/>
      <x:c r="AO5466" s="292"/>
      <x:c r="AP5466" s="292"/>
      <x:c r="AQ5466" s="292"/>
    </x:row>
    <x:row r="5467" spans="1:43">
      <x:c r="A5467" s="344">
        <x:v>469023</x:v>
      </x:c>
      <x:c r="B5467">
        <x:v>1222</x:v>
      </x:c>
      <x:c r="C5467">
        <x:f>170/30</x:f>
        <x:v>5.66666666666667</x:v>
      </x:c>
      <x:c r="G5467">
        <x:v>1</x:v>
      </x:c>
      <x:c r="I5467" s="30" t="s">
        <x:v>746</x:v>
      </x:c>
      <x:c r="AL5467" s="292"/>
      <x:c r="AM5467" s="292"/>
      <x:c r="AN5467" s="292"/>
      <x:c r="AO5467" s="292"/>
      <x:c r="AP5467" s="292"/>
      <x:c r="AQ5467" s="292"/>
    </x:row>
    <x:row r="5468" spans="1:43">
      <x:c r="A5468" s="344">
        <x:v>469024</x:v>
      </x:c>
      <x:c r="B5468">
        <x:v>1222</x:v>
      </x:c>
      <x:c r="C5468">
        <x:v>8</x:v>
      </x:c>
      <x:c r="G5468">
        <x:v>1</x:v>
      </x:c>
      <x:c r="I5468" s="30" t="s">
        <x:v>746</x:v>
      </x:c>
      <x:c r="AL5468" s="292"/>
      <x:c r="AM5468" s="292"/>
      <x:c r="AN5468" s="292"/>
      <x:c r="AO5468" s="292"/>
      <x:c r="AP5468" s="292"/>
      <x:c r="AQ5468" s="292"/>
    </x:row>
    <x:row r="5469" spans="1:43">
      <x:c r="A5469" s="344">
        <x:v>469025</x:v>
      </x:c>
      <x:c r="B5469">
        <x:v>1222</x:v>
      </x:c>
      <x:c r="C5469">
        <x:v>9</x:v>
      </x:c>
      <x:c r="G5469">
        <x:v>1</x:v>
      </x:c>
      <x:c r="I5469" s="30" t="s">
        <x:v>746</x:v>
      </x:c>
      <x:c r="AL5469" s="292"/>
      <x:c r="AM5469" s="292"/>
      <x:c r="AN5469" s="292"/>
      <x:c r="AO5469" s="292"/>
      <x:c r="AP5469" s="292"/>
      <x:c r="AQ5469" s="292"/>
    </x:row>
    <x:row r="5470" spans="1:43">
      <x:c r="A5470" s="344">
        <x:v>469026</x:v>
      </x:c>
      <x:c r="B5470">
        <x:v>1223</x:v>
      </x:c>
      <x:c r="C5470">
        <x:f>61/30</x:f>
        <x:v>2.03333333333333</x:v>
      </x:c>
      <x:c r="G5470">
        <x:v>1</x:v>
      </x:c>
      <x:c r="I5470" s="30" t="s">
        <x:v>746</x:v>
      </x:c>
      <x:c r="AL5470" s="292"/>
      <x:c r="AM5470" s="292"/>
      <x:c r="AN5470" s="292"/>
      <x:c r="AO5470" s="292"/>
      <x:c r="AP5470" s="292"/>
      <x:c r="AQ5470" s="292"/>
    </x:row>
    <x:row r="5471" spans="1:43">
      <x:c r="A5471" s="344">
        <x:v>469027</x:v>
      </x:c>
      <x:c r="B5471">
        <x:v>1224</x:v>
      </x:c>
      <x:c r="C5471">
        <x:f>158/30</x:f>
        <x:v>5.26666666666667</x:v>
      </x:c>
      <x:c r="G5471">
        <x:v>1</x:v>
      </x:c>
      <x:c r="I5471" s="30" t="s">
        <x:v>746</x:v>
      </x:c>
      <x:c r="AL5471" s="292"/>
      <x:c r="AM5471" s="292"/>
      <x:c r="AN5471" s="292"/>
      <x:c r="AO5471" s="292"/>
      <x:c r="AP5471" s="292"/>
      <x:c r="AQ5471" s="292"/>
    </x:row>
    <x:row r="5472" spans="1:43">
      <x:c r="A5472" s="344">
        <x:v>469028</x:v>
      </x:c>
      <x:c r="B5472">
        <x:v>1225</x:v>
      </x:c>
      <x:c r="C5472">
        <x:f>140/30</x:f>
        <x:v>4.66666666666667</x:v>
      </x:c>
      <x:c r="G5472">
        <x:v>1</x:v>
      </x:c>
      <x:c r="I5472" s="30" t="s">
        <x:v>746</x:v>
      </x:c>
      <x:c r="AL5472" s="292"/>
      <x:c r="AM5472" s="292"/>
      <x:c r="AN5472" s="292"/>
      <x:c r="AO5472" s="292"/>
      <x:c r="AP5472" s="292"/>
      <x:c r="AQ5472" s="292"/>
    </x:row>
    <x:row r="5473" spans="1:43">
      <x:c r="A5473" s="344">
        <x:v>469029</x:v>
      </x:c>
      <x:c r="B5473">
        <x:v>1226</x:v>
      </x:c>
      <x:c r="C5473">
        <x:f>75/30</x:f>
        <x:v>2.5</x:v>
      </x:c>
      <x:c r="G5473">
        <x:v>1</x:v>
      </x:c>
      <x:c r="I5473" s="30" t="s">
        <x:v>746</x:v>
      </x:c>
      <x:c r="AL5473" s="292"/>
      <x:c r="AM5473" s="292"/>
      <x:c r="AN5473" s="292"/>
      <x:c r="AO5473" s="292"/>
      <x:c r="AP5473" s="292"/>
      <x:c r="AQ5473" s="292"/>
    </x:row>
    <x:row r="5474" spans="1:43">
      <x:c r="A5474" s="344">
        <x:v>469030</x:v>
      </x:c>
      <x:c r="B5474">
        <x:v>1227</x:v>
      </x:c>
      <x:c r="C5474">
        <x:v>9</x:v>
      </x:c>
      <x:c r="G5474">
        <x:v>1</x:v>
      </x:c>
      <x:c r="I5474" s="30" t="s">
        <x:v>746</x:v>
      </x:c>
      <x:c r="AL5474" s="292"/>
      <x:c r="AM5474" s="292"/>
      <x:c r="AN5474" s="292"/>
      <x:c r="AO5474" s="292"/>
      <x:c r="AP5474" s="292"/>
      <x:c r="AQ5474" s="292"/>
    </x:row>
    <x:row r="5475" spans="1:43">
      <x:c r="A5475" s="344">
        <x:v>469031</x:v>
      </x:c>
      <x:c r="B5475">
        <x:v>1228</x:v>
      </x:c>
      <x:c r="C5475">
        <x:f>170/30</x:f>
        <x:v>5.66666666666667</x:v>
      </x:c>
      <x:c r="G5475">
        <x:v>1</x:v>
      </x:c>
      <x:c r="I5475" s="30" t="s">
        <x:v>746</x:v>
      </x:c>
      <x:c r="AL5475" s="292"/>
      <x:c r="AM5475" s="292"/>
      <x:c r="AN5475" s="292"/>
      <x:c r="AO5475" s="292"/>
      <x:c r="AP5475" s="292"/>
      <x:c r="AQ5475" s="292"/>
    </x:row>
    <x:row r="5476" spans="1:43">
      <x:c r="A5476" s="344">
        <x:v>469032</x:v>
      </x:c>
      <x:c r="B5476">
        <x:v>1228</x:v>
      </x:c>
      <x:c r="C5476">
        <x:v>8</x:v>
      </x:c>
      <x:c r="G5476">
        <x:v>1</x:v>
      </x:c>
      <x:c r="I5476" s="30" t="s">
        <x:v>746</x:v>
      </x:c>
      <x:c r="AL5476" s="292"/>
      <x:c r="AM5476" s="292"/>
      <x:c r="AN5476" s="292"/>
      <x:c r="AO5476" s="292"/>
      <x:c r="AP5476" s="292"/>
      <x:c r="AQ5476" s="292"/>
    </x:row>
    <x:row r="5477" spans="1:43">
      <x:c r="A5477" s="344">
        <x:v>469033</x:v>
      </x:c>
      <x:c r="B5477">
        <x:v>1228</x:v>
      </x:c>
      <x:c r="C5477">
        <x:v>9</x:v>
      </x:c>
      <x:c r="G5477">
        <x:v>1</x:v>
      </x:c>
      <x:c r="I5477" s="30" t="s">
        <x:v>746</x:v>
      </x:c>
      <x:c r="AL5477" s="292"/>
      <x:c r="AM5477" s="292"/>
      <x:c r="AN5477" s="292"/>
      <x:c r="AO5477" s="292"/>
      <x:c r="AP5477" s="292"/>
      <x:c r="AQ5477" s="292"/>
    </x:row>
    <x:row r="5478" spans="1:43">
      <x:c r="A5478" s="329">
        <x:v>469034</x:v>
      </x:c>
      <x:c r="B5478">
        <x:v>1229</x:v>
      </x:c>
      <x:c r="C5478">
        <x:f>11/30</x:f>
        <x:v>0.366666666666667</x:v>
      </x:c>
      <x:c r="G5478">
        <x:v>1</x:v>
      </x:c>
      <x:c r="I5478" s="30" t="s">
        <x:v>746</x:v>
      </x:c>
      <x:c r="M5478">
        <x:v>4633</x:v>
      </x:c>
      <x:c r="O5478" t="s">
        <x:v>101</x:v>
      </x:c>
      <x:c r="AL5478" s="292"/>
      <x:c r="AM5478" s="292"/>
      <x:c r="AN5478" s="292"/>
      <x:c r="AO5478" s="292"/>
      <x:c r="AP5478" s="292"/>
      <x:c r="AQ5478" s="292"/>
    </x:row>
    <x:row r="5479" spans="1:43">
      <x:c r="A5479" s="329">
        <x:v>469035</x:v>
      </x:c>
      <x:c r="B5479">
        <x:v>1229</x:v>
      </x:c>
      <x:c r="C5479">
        <x:f>26/30</x:f>
        <x:v>0.866666666666667</x:v>
      </x:c>
      <x:c r="G5479">
        <x:v>1</x:v>
      </x:c>
      <x:c r="I5479" s="30" t="s">
        <x:v>746</x:v>
      </x:c>
      <x:c r="M5479">
        <x:v>4633</x:v>
      </x:c>
      <x:c r="O5479" t="s">
        <x:v>101</x:v>
      </x:c>
      <x:c r="AL5479" s="292"/>
      <x:c r="AM5479" s="292"/>
      <x:c r="AN5479" s="292"/>
      <x:c r="AO5479" s="292"/>
      <x:c r="AP5479" s="292"/>
      <x:c r="AQ5479" s="292"/>
    </x:row>
    <x:row r="5480" spans="1:43">
      <x:c r="A5480" s="329">
        <x:v>469036</x:v>
      </x:c>
      <x:c r="B5480">
        <x:v>1229</x:v>
      </x:c>
      <x:c r="C5480">
        <x:f>57/30</x:f>
        <x:v>1.9</x:v>
      </x:c>
      <x:c r="G5480">
        <x:v>1</x:v>
      </x:c>
      <x:c r="I5480" s="30" t="s">
        <x:v>110</x:v>
      </x:c>
      <x:c r="J5480" s="32">
        <x:v>0.5</x:v>
      </x:c>
      <x:c r="M5480">
        <x:v>4634</x:v>
      </x:c>
      <x:c r="O5480" t="s">
        <x:v>116</x:v>
      </x:c>
      <x:c r="AG5480" s="80">
        <x:v>2</x:v>
      </x:c>
      <x:c r="AL5480" s="292"/>
      <x:c r="AM5480" s="292"/>
      <x:c r="AN5480" s="292"/>
      <x:c r="AO5480" s="292"/>
      <x:c r="AP5480" s="292"/>
      <x:c r="AQ5480" s="292"/>
    </x:row>
    <x:row r="5481" spans="1:43" s="34" customFormat="1">
      <x:c r="A5481" s="329">
        <x:v>469037</x:v>
      </x:c>
      <x:c r="B5481" s="34">
        <x:v>1230</x:v>
      </x:c>
      <x:c r="C5481" s="34">
        <x:v>0.633333333333333</x:v>
      </x:c>
      <x:c r="G5481" s="34">
        <x:v>1</x:v>
      </x:c>
      <x:c r="I5481" s="30" t="s">
        <x:v>110</x:v>
      </x:c>
      <x:c r="J5481" s="32">
        <x:v>0.5</x:v>
      </x:c>
      <x:c r="M5481" s="34">
        <x:v>4636</x:v>
      </x:c>
      <x:c r="O5481" s="34" t="s">
        <x:v>101</x:v>
      </x:c>
      <x:c r="P5481" s="34" t="s">
        <x:v>799</x:v>
      </x:c>
      <x:c r="AG5481" s="34">
        <x:v>2</x:v>
      </x:c>
      <x:c r="AH5481" s="34" t="s">
        <x:v>686</x:v>
      </x:c>
      <x:c r="AL5481" s="266"/>
      <x:c r="AM5481" s="266"/>
      <x:c r="AN5481" s="266"/>
      <x:c r="AO5481" s="266"/>
      <x:c r="AP5481" s="266"/>
      <x:c r="AQ5481" s="266"/>
    </x:row>
    <x:row r="5482" spans="1:43">
      <x:c r="A5482" s="329">
        <x:v>469038</x:v>
      </x:c>
      <x:c r="B5482">
        <x:v>1231</x:v>
      </x:c>
      <x:c r="C5482">
        <x:f>12/30</x:f>
        <x:v>0.4</x:v>
      </x:c>
      <x:c r="G5482">
        <x:v>1</x:v>
      </x:c>
      <x:c r="I5482" s="30" t="s">
        <x:v>746</x:v>
      </x:c>
      <x:c r="M5482">
        <x:v>4638</x:v>
      </x:c>
      <x:c r="O5482" t="s">
        <x:v>101</x:v>
      </x:c>
      <x:c r="AL5482" s="292"/>
      <x:c r="AM5482" s="292"/>
      <x:c r="AN5482" s="292"/>
      <x:c r="AO5482" s="292"/>
      <x:c r="AP5482" s="292"/>
      <x:c r="AQ5482" s="292"/>
    </x:row>
    <x:row r="5483" spans="1:43">
      <x:c r="A5483" s="329">
        <x:v>469039</x:v>
      </x:c>
      <x:c r="B5483">
        <x:v>1231</x:v>
      </x:c>
      <x:c r="C5483">
        <x:f>17/30</x:f>
        <x:v>0.566666666666667</x:v>
      </x:c>
      <x:c r="G5483">
        <x:v>1</x:v>
      </x:c>
      <x:c r="I5483" s="30" t="s">
        <x:v>746</x:v>
      </x:c>
      <x:c r="AL5483" s="292"/>
      <x:c r="AM5483" s="292"/>
      <x:c r="AN5483" s="292"/>
      <x:c r="AO5483" s="292"/>
      <x:c r="AP5483" s="292"/>
      <x:c r="AQ5483" s="292"/>
    </x:row>
    <x:row r="5484" spans="1:43">
      <x:c r="A5484" s="329">
        <x:v>469040</x:v>
      </x:c>
      <x:c r="B5484">
        <x:v>1231</x:v>
      </x:c>
      <x:c r="C5484">
        <x:f>25/30</x:f>
        <x:v>0.833333333333333</x:v>
      </x:c>
      <x:c r="G5484">
        <x:v>1</x:v>
      </x:c>
      <x:c r="I5484" s="30" t="s">
        <x:v>746</x:v>
      </x:c>
      <x:c r="AL5484" s="292"/>
      <x:c r="AM5484" s="292"/>
      <x:c r="AN5484" s="292"/>
      <x:c r="AO5484" s="292"/>
      <x:c r="AP5484" s="292"/>
      <x:c r="AQ5484" s="292"/>
    </x:row>
    <x:row r="5485" spans="1:43">
      <x:c r="A5485" s="329">
        <x:v>469041</x:v>
      </x:c>
      <x:c r="B5485">
        <x:v>1231</x:v>
      </x:c>
      <x:c r="C5485">
        <x:f>31/30</x:f>
        <x:v>1.03333333333333</x:v>
      </x:c>
      <x:c r="G5485">
        <x:v>1</x:v>
      </x:c>
      <x:c r="I5485" s="30" t="s">
        <x:v>746</x:v>
      </x:c>
      <x:c r="AL5485" s="292"/>
      <x:c r="AM5485" s="292"/>
      <x:c r="AN5485" s="292"/>
      <x:c r="AO5485" s="292"/>
      <x:c r="AP5485" s="292"/>
      <x:c r="AQ5485" s="292"/>
    </x:row>
    <x:row r="5486" spans="1:43">
      <x:c r="A5486" s="329">
        <x:v>469042</x:v>
      </x:c>
      <x:c r="B5486">
        <x:v>1231</x:v>
      </x:c>
      <x:c r="C5486">
        <x:f>39/30</x:f>
        <x:v>1.3</x:v>
      </x:c>
      <x:c r="G5486">
        <x:v>1</x:v>
      </x:c>
      <x:c r="I5486" s="30" t="s">
        <x:v>746</x:v>
      </x:c>
      <x:c r="AL5486" s="292"/>
      <x:c r="AM5486" s="292"/>
      <x:c r="AN5486" s="292"/>
      <x:c r="AO5486" s="292"/>
      <x:c r="AP5486" s="292"/>
      <x:c r="AQ5486" s="292"/>
    </x:row>
    <x:row r="5487" spans="1:43">
      <x:c r="A5487" s="329">
        <x:v>469043</x:v>
      </x:c>
      <x:c r="B5487">
        <x:v>1231</x:v>
      </x:c>
      <x:c r="C5487">
        <x:f>44/30</x:f>
        <x:v>1.46666666666667</x:v>
      </x:c>
      <x:c r="G5487">
        <x:v>1</x:v>
      </x:c>
      <x:c r="I5487" s="30" t="s">
        <x:v>746</x:v>
      </x:c>
      <x:c r="AL5487" s="292"/>
      <x:c r="AM5487" s="292"/>
      <x:c r="AN5487" s="292"/>
      <x:c r="AO5487" s="292"/>
      <x:c r="AP5487" s="292"/>
      <x:c r="AQ5487" s="292"/>
    </x:row>
    <x:row r="5488" spans="1:43">
      <x:c r="A5488" s="329">
        <x:v>469044</x:v>
      </x:c>
      <x:c r="B5488">
        <x:v>1231</x:v>
      </x:c>
      <x:c r="C5488">
        <x:f>62/30</x:f>
        <x:v>2.06666666666667</x:v>
      </x:c>
      <x:c r="G5488">
        <x:v>1</x:v>
      </x:c>
      <x:c r="I5488" s="30" t="s">
        <x:v>746</x:v>
      </x:c>
      <x:c r="AL5488" s="292"/>
      <x:c r="AM5488" s="292"/>
      <x:c r="AN5488" s="292"/>
      <x:c r="AO5488" s="292"/>
      <x:c r="AP5488" s="292"/>
      <x:c r="AQ5488" s="292"/>
    </x:row>
    <x:row r="5489" spans="1:43">
      <x:c r="A5489" s="329">
        <x:v>469045</x:v>
      </x:c>
      <x:c r="B5489">
        <x:v>1232</x:v>
      </x:c>
      <x:c r="C5489">
        <x:f>70/30</x:f>
        <x:v>2.33333333333333</x:v>
      </x:c>
      <x:c r="G5489">
        <x:v>1</x:v>
      </x:c>
      <x:c r="I5489" s="30" t="s">
        <x:v>746</x:v>
      </x:c>
      <x:c r="AL5489" s="292"/>
      <x:c r="AM5489" s="292"/>
      <x:c r="AN5489" s="292"/>
      <x:c r="AO5489" s="292"/>
      <x:c r="AP5489" s="292"/>
      <x:c r="AQ5489" s="292"/>
    </x:row>
    <x:row r="5490" spans="1:43">
      <x:c r="A5490" s="329">
        <x:v>469046</x:v>
      </x:c>
      <x:c r="B5490">
        <x:v>1232</x:v>
      </x:c>
      <x:c r="C5490">
        <x:f>(C5492-C5489)/3+C5489</x:f>
        <x:v>2.48888888888889</x:v>
      </x:c>
      <x:c r="G5490">
        <x:v>1</x:v>
      </x:c>
      <x:c r="I5490" s="30" t="s">
        <x:v>746</x:v>
      </x:c>
      <x:c r="AL5490" s="292"/>
      <x:c r="AM5490" s="292"/>
      <x:c r="AN5490" s="292"/>
      <x:c r="AO5490" s="292"/>
      <x:c r="AP5490" s="292"/>
      <x:c r="AQ5490" s="292"/>
    </x:row>
    <x:row r="5491" spans="1:43">
      <x:c r="A5491" s="329">
        <x:v>469047</x:v>
      </x:c>
      <x:c r="B5491">
        <x:v>1232</x:v>
      </x:c>
      <x:c r="C5491">
        <x:f>(C5492-C5489)/3+C5490</x:f>
        <x:v>2.64444444444444</x:v>
      </x:c>
      <x:c r="G5491">
        <x:v>1</x:v>
      </x:c>
      <x:c r="I5491" s="30" t="s">
        <x:v>746</x:v>
      </x:c>
      <x:c r="AL5491" s="292"/>
      <x:c r="AM5491" s="292"/>
      <x:c r="AN5491" s="292"/>
      <x:c r="AO5491" s="292"/>
      <x:c r="AP5491" s="292"/>
      <x:c r="AQ5491" s="292"/>
    </x:row>
    <x:row r="5492" spans="1:43">
      <x:c r="A5492" s="329">
        <x:v>469048</x:v>
      </x:c>
      <x:c r="B5492">
        <x:v>1232</x:v>
      </x:c>
      <x:c r="C5492">
        <x:f>84/30</x:f>
        <x:v>2.8</x:v>
      </x:c>
      <x:c r="G5492">
        <x:v>1</x:v>
      </x:c>
      <x:c r="I5492" s="30" t="s">
        <x:v>746</x:v>
      </x:c>
      <x:c r="AL5492" s="292"/>
      <x:c r="AM5492" s="292"/>
      <x:c r="AN5492" s="292"/>
      <x:c r="AO5492" s="292"/>
      <x:c r="AP5492" s="292"/>
      <x:c r="AQ5492" s="292"/>
    </x:row>
    <x:row r="5493" spans="1:43">
      <x:c r="A5493" s="329">
        <x:v>469049</x:v>
      </x:c>
      <x:c r="B5493">
        <x:v>1233</x:v>
      </x:c>
      <x:c r="C5493">
        <x:f>10/30</x:f>
        <x:v>0.333333333333333</x:v>
      </x:c>
      <x:c r="G5493">
        <x:v>1</x:v>
      </x:c>
      <x:c r="I5493" s="30" t="s">
        <x:v>746</x:v>
      </x:c>
      <x:c r="M5493">
        <x:v>4641</x:v>
      </x:c>
      <x:c r="O5493" t="s">
        <x:v>101</x:v>
      </x:c>
      <x:c r="AL5493" s="292"/>
      <x:c r="AM5493" s="292"/>
      <x:c r="AN5493" s="292"/>
      <x:c r="AO5493" s="292"/>
      <x:c r="AP5493" s="292"/>
      <x:c r="AQ5493" s="292"/>
    </x:row>
    <x:row r="5494" spans="1:43">
      <x:c r="A5494" s="329">
        <x:v>469050</x:v>
      </x:c>
      <x:c r="B5494">
        <x:v>1233</x:v>
      </x:c>
      <x:c r="C5494">
        <x:f>27/30</x:f>
        <x:v>0.9</x:v>
      </x:c>
      <x:c r="G5494">
        <x:v>1</x:v>
      </x:c>
      <x:c r="I5494" s="30" t="s">
        <x:v>746</x:v>
      </x:c>
      <x:c r="M5494">
        <x:v>4641</x:v>
      </x:c>
      <x:c r="O5494" t="s">
        <x:v>101</x:v>
      </x:c>
      <x:c r="AL5494" s="292"/>
      <x:c r="AM5494" s="292"/>
      <x:c r="AN5494" s="292"/>
      <x:c r="AO5494" s="292"/>
      <x:c r="AP5494" s="292"/>
      <x:c r="AQ5494" s="292"/>
    </x:row>
    <x:row r="5495" spans="1:43">
      <x:c r="A5495" s="329">
        <x:v>469051</x:v>
      </x:c>
      <x:c r="B5495">
        <x:v>1233</x:v>
      </x:c>
      <x:c r="C5495">
        <x:f>48/30</x:f>
        <x:v>1.6</x:v>
      </x:c>
      <x:c r="G5495">
        <x:v>1</x:v>
      </x:c>
      <x:c r="I5495" s="30" t="s">
        <x:v>746</x:v>
      </x:c>
      <x:c r="M5495">
        <x:v>4642</x:v>
      </x:c>
      <x:c r="O5495" t="s">
        <x:v>101</x:v>
      </x:c>
      <x:c r="AL5495" s="292"/>
      <x:c r="AM5495" s="292"/>
      <x:c r="AN5495" s="292"/>
      <x:c r="AO5495" s="292"/>
      <x:c r="AP5495" s="292"/>
      <x:c r="AQ5495" s="292"/>
    </x:row>
    <x:row r="5496" spans="1:43">
      <x:c r="A5496" s="329">
        <x:v>469052</x:v>
      </x:c>
      <x:c r="B5496">
        <x:v>1234</x:v>
      </x:c>
      <x:c r="C5496">
        <x:v>10.24</x:v>
      </x:c>
      <x:c r="G5496">
        <x:v>1</x:v>
      </x:c>
      <x:c r="I5496" s="30" t="s">
        <x:v>110</x:v>
      </x:c>
      <x:c r="AL5496" s="292"/>
      <x:c r="AM5496" s="292"/>
      <x:c r="AN5496" s="292"/>
      <x:c r="AO5496" s="292"/>
      <x:c r="AP5496" s="292"/>
      <x:c r="AQ5496" s="292"/>
    </x:row>
    <x:row r="5497" spans="1:43">
      <x:c r="A5497" s="329">
        <x:v>469053</x:v>
      </x:c>
      <x:c r="B5497">
        <x:v>1235</x:v>
      </x:c>
      <x:c r="C5497">
        <x:v>7.24</x:v>
      </x:c>
      <x:c r="G5497">
        <x:v>1</x:v>
      </x:c>
      <x:c r="I5497" s="30" t="s">
        <x:v>746</x:v>
      </x:c>
      <x:c r="AL5497" s="292"/>
      <x:c r="AM5497" s="292"/>
      <x:c r="AN5497" s="292"/>
      <x:c r="AO5497" s="292"/>
      <x:c r="AP5497" s="292"/>
      <x:c r="AQ5497" s="292"/>
    </x:row>
    <x:row r="5498" spans="1:43">
      <x:c r="A5498" s="329">
        <x:v>469054</x:v>
      </x:c>
      <x:c r="B5498">
        <x:v>1235</x:v>
      </x:c>
      <x:c r="C5498">
        <x:v>7.7</x:v>
      </x:c>
      <x:c r="G5498">
        <x:v>1</x:v>
      </x:c>
      <x:c r="I5498" s="30" t="s">
        <x:v>746</x:v>
      </x:c>
      <x:c r="AL5498" s="292"/>
      <x:c r="AM5498" s="292"/>
      <x:c r="AN5498" s="292"/>
      <x:c r="AO5498" s="292"/>
      <x:c r="AP5498" s="292"/>
      <x:c r="AQ5498" s="292"/>
    </x:row>
    <x:row r="5499" spans="1:43">
      <x:c r="A5499" s="329">
        <x:v>469055</x:v>
      </x:c>
      <x:c r="B5499">
        <x:v>1235</x:v>
      </x:c>
      <x:c r="C5499">
        <x:v>7.97</x:v>
      </x:c>
      <x:c r="G5499">
        <x:v>1</x:v>
      </x:c>
      <x:c r="I5499" s="30" t="s">
        <x:v>746</x:v>
      </x:c>
      <x:c r="AL5499" s="292"/>
      <x:c r="AM5499" s="292"/>
      <x:c r="AN5499" s="292"/>
      <x:c r="AO5499" s="292"/>
      <x:c r="AP5499" s="292"/>
      <x:c r="AQ5499" s="292"/>
    </x:row>
    <x:row r="5500" spans="1:43">
      <x:c r="A5500" s="329">
        <x:v>469056</x:v>
      </x:c>
      <x:c r="B5500">
        <x:v>1235</x:v>
      </x:c>
      <x:c r="C5500">
        <x:v>8.5</x:v>
      </x:c>
      <x:c r="G5500">
        <x:v>1</x:v>
      </x:c>
      <x:c r="I5500" s="30" t="s">
        <x:v>746</x:v>
      </x:c>
      <x:c r="AL5500" s="292"/>
      <x:c r="AM5500" s="292"/>
      <x:c r="AN5500" s="292"/>
      <x:c r="AO5500" s="292"/>
      <x:c r="AP5500" s="292"/>
      <x:c r="AQ5500" s="292"/>
    </x:row>
    <x:row r="5501" spans="1:43">
      <x:c r="A5501" s="329">
        <x:v>469057</x:v>
      </x:c>
      <x:c r="B5501">
        <x:v>1235</x:v>
      </x:c>
      <x:c r="C5501">
        <x:v>8.84</x:v>
      </x:c>
      <x:c r="G5501">
        <x:v>1</x:v>
      </x:c>
      <x:c r="I5501" s="30" t="s">
        <x:v>746</x:v>
      </x:c>
      <x:c r="AL5501" s="292"/>
      <x:c r="AM5501" s="292"/>
      <x:c r="AN5501" s="292"/>
      <x:c r="AO5501" s="292"/>
      <x:c r="AP5501" s="292"/>
      <x:c r="AQ5501" s="292"/>
    </x:row>
    <x:row r="5502" spans="1:43">
      <x:c r="A5502" s="329">
        <x:v>469058</x:v>
      </x:c>
      <x:c r="B5502">
        <x:v>1235</x:v>
      </x:c>
      <x:c r="C5502">
        <x:v>9.34</x:v>
      </x:c>
      <x:c r="G5502">
        <x:v>1</x:v>
      </x:c>
      <x:c r="I5502" s="30" t="s">
        <x:v>746</x:v>
      </x:c>
      <x:c r="AL5502" s="292"/>
      <x:c r="AM5502" s="292"/>
      <x:c r="AN5502" s="292"/>
      <x:c r="AO5502" s="292"/>
      <x:c r="AP5502" s="292"/>
      <x:c r="AQ5502" s="292"/>
    </x:row>
    <x:row r="5503" spans="1:43">
      <x:c r="A5503" s="329">
        <x:v>469059</x:v>
      </x:c>
      <x:c r="B5503">
        <x:v>1235</x:v>
      </x:c>
      <x:c r="C5503">
        <x:f>C5502+0.1</x:f>
        <x:v>9.44</x:v>
      </x:c>
      <x:c r="D5503">
        <x:v>1</x:v>
      </x:c>
      <x:c r="I5503" s="30"/>
      <x:c r="AL5503" s="292"/>
      <x:c r="AM5503" s="292"/>
      <x:c r="AN5503" s="292"/>
      <x:c r="AO5503" s="292"/>
      <x:c r="AP5503" s="292"/>
      <x:c r="AQ5503" s="292"/>
    </x:row>
    <x:row r="5504" spans="1:43">
      <x:c r="A5504" s="329">
        <x:v>469060</x:v>
      </x:c>
      <x:c r="B5504">
        <x:v>1236</x:v>
      </x:c>
      <x:c r="C5504">
        <x:v>12.07</x:v>
      </x:c>
      <x:c r="G5504">
        <x:v>1</x:v>
      </x:c>
      <x:c r="I5504" s="30" t="s">
        <x:v>110</x:v>
      </x:c>
      <x:c r="AL5504" s="292"/>
      <x:c r="AM5504" s="292"/>
      <x:c r="AN5504" s="292"/>
      <x:c r="AO5504" s="292"/>
      <x:c r="AP5504" s="292"/>
      <x:c r="AQ5504" s="292"/>
    </x:row>
    <x:row r="5505" spans="1:43" s="29" customFormat="1">
      <x:c r="A5505" s="29">
        <x:v>469061</x:v>
      </x:c>
      <x:c r="B5505" s="347">
        <x:v>1237</x:v>
      </x:c>
      <x:c r="C5505" s="29">
        <x:f>137/30</x:f>
        <x:v>4.56666666666667</x:v>
      </x:c>
      <x:c r="G5505" s="29">
        <x:v>1</x:v>
      </x:c>
      <x:c r="I5505" s="29" t="s">
        <x:v>746</x:v>
      </x:c>
      <x:c r="AG5505" s="235"/>
      <x:c r="AL5505" s="236"/>
      <x:c r="AM5505" s="236"/>
      <x:c r="AN5505" s="236"/>
      <x:c r="AO5505" s="236"/>
      <x:c r="AP5505" s="236"/>
      <x:c r="AQ5505" s="236"/>
    </x:row>
    <x:row r="5506" spans="1:43" s="29" customFormat="1">
      <x:c r="A5506" s="29">
        <x:v>469062</x:v>
      </x:c>
      <x:c r="B5506" s="347">
        <x:v>1238</x:v>
      </x:c>
      <x:c r="C5506" s="29">
        <x:f>111/30</x:f>
        <x:v>3.7</x:v>
      </x:c>
      <x:c r="G5506" s="29">
        <x:v>1</x:v>
      </x:c>
      <x:c r="I5506" s="29" t="s">
        <x:v>746</x:v>
      </x:c>
      <x:c r="M5506" s="29">
        <x:v>4651</x:v>
      </x:c>
      <x:c r="O5506" s="29" t="s">
        <x:v>101</x:v>
      </x:c>
      <x:c r="AG5506" s="235"/>
      <x:c r="AL5506" s="236"/>
      <x:c r="AM5506" s="236"/>
      <x:c r="AN5506" s="236"/>
      <x:c r="AO5506" s="236"/>
      <x:c r="AP5506" s="236"/>
      <x:c r="AQ5506" s="236"/>
    </x:row>
    <x:row r="5507" spans="1:43" s="29" customFormat="1">
      <x:c r="A5507" s="29">
        <x:v>469063</x:v>
      </x:c>
      <x:c r="B5507" s="347">
        <x:v>1238</x:v>
      </x:c>
      <x:c r="C5507" s="29">
        <x:f>120/30</x:f>
        <x:v>4</x:v>
      </x:c>
      <x:c r="G5507" s="29">
        <x:v>1</x:v>
      </x:c>
      <x:c r="I5507" s="29" t="s">
        <x:v>746</x:v>
      </x:c>
      <x:c r="M5507" s="29">
        <x:v>4651</x:v>
      </x:c>
      <x:c r="O5507" s="29" t="s">
        <x:v>101</x:v>
      </x:c>
      <x:c r="AG5507" s="235"/>
      <x:c r="AL5507" s="236"/>
      <x:c r="AM5507" s="236"/>
      <x:c r="AN5507" s="236"/>
      <x:c r="AO5507" s="236"/>
      <x:c r="AP5507" s="236"/>
      <x:c r="AQ5507" s="236"/>
    </x:row>
    <x:row r="5508" spans="1:43" s="29" customFormat="1">
      <x:c r="A5508" s="29">
        <x:v>469064</x:v>
      </x:c>
      <x:c r="B5508" s="347">
        <x:v>1238</x:v>
      </x:c>
      <x:c r="C5508" s="29">
        <x:f>128/30</x:f>
        <x:v>4.26666666666667</x:v>
      </x:c>
      <x:c r="G5508" s="29">
        <x:v>1</x:v>
      </x:c>
      <x:c r="I5508" s="29" t="s">
        <x:v>746</x:v>
      </x:c>
      <x:c r="M5508" s="29">
        <x:v>4651</x:v>
      </x:c>
      <x:c r="O5508" s="29" t="s">
        <x:v>101</x:v>
      </x:c>
      <x:c r="AG5508" s="235"/>
      <x:c r="AL5508" s="236"/>
      <x:c r="AM5508" s="236"/>
      <x:c r="AN5508" s="236"/>
      <x:c r="AO5508" s="236"/>
      <x:c r="AP5508" s="236"/>
      <x:c r="AQ5508" s="236"/>
    </x:row>
    <x:row r="5509" spans="1:43" s="29" customFormat="1">
      <x:c r="A5509" s="29">
        <x:v>469065</x:v>
      </x:c>
      <x:c r="B5509" s="347">
        <x:v>1238</x:v>
      </x:c>
      <x:c r="C5509" s="29">
        <x:f>138/30</x:f>
        <x:v>4.6</x:v>
      </x:c>
      <x:c r="G5509" s="29">
        <x:v>1</x:v>
      </x:c>
      <x:c r="I5509" s="29" t="s">
        <x:v>746</x:v>
      </x:c>
      <x:c r="M5509" s="29">
        <x:v>4651</x:v>
      </x:c>
      <x:c r="O5509" s="29" t="s">
        <x:v>101</x:v>
      </x:c>
      <x:c r="AG5509" s="235"/>
      <x:c r="AL5509" s="236"/>
      <x:c r="AM5509" s="236"/>
      <x:c r="AN5509" s="236"/>
      <x:c r="AO5509" s="236"/>
      <x:c r="AP5509" s="236"/>
      <x:c r="AQ5509" s="236"/>
    </x:row>
    <x:row r="5510" spans="1:43" s="29" customFormat="1">
      <x:c r="A5510" s="29">
        <x:v>469066</x:v>
      </x:c>
      <x:c r="B5510" s="347">
        <x:v>1238</x:v>
      </x:c>
      <x:c r="C5510" s="29">
        <x:f>148/30</x:f>
        <x:v>4.93333333333333</x:v>
      </x:c>
      <x:c r="G5510" s="29">
        <x:v>1</x:v>
      </x:c>
      <x:c r="I5510" s="29" t="s">
        <x:v>746</x:v>
      </x:c>
      <x:c r="M5510" s="29">
        <x:v>4651</x:v>
      </x:c>
      <x:c r="O5510" s="29" t="s">
        <x:v>101</x:v>
      </x:c>
      <x:c r="AG5510" s="235"/>
      <x:c r="AL5510" s="236"/>
      <x:c r="AM5510" s="236"/>
      <x:c r="AN5510" s="236"/>
      <x:c r="AO5510" s="236"/>
      <x:c r="AP5510" s="236"/>
      <x:c r="AQ5510" s="236"/>
    </x:row>
    <x:row r="5511" spans="1:43" s="29" customFormat="1">
      <x:c r="A5511" s="29">
        <x:v>469067</x:v>
      </x:c>
      <x:c r="B5511" s="347">
        <x:v>1238</x:v>
      </x:c>
      <x:c r="C5511" s="29">
        <x:f>157/30</x:f>
        <x:v>5.23333333333333</x:v>
      </x:c>
      <x:c r="G5511" s="29">
        <x:v>1</x:v>
      </x:c>
      <x:c r="I5511" s="29" t="s">
        <x:v>746</x:v>
      </x:c>
      <x:c r="M5511" s="29">
        <x:v>4651</x:v>
      </x:c>
      <x:c r="O5511" s="29" t="s">
        <x:v>101</x:v>
      </x:c>
      <x:c r="AG5511" s="235"/>
      <x:c r="AL5511" s="236"/>
      <x:c r="AM5511" s="236"/>
      <x:c r="AN5511" s="236"/>
      <x:c r="AO5511" s="236"/>
      <x:c r="AP5511" s="236"/>
      <x:c r="AQ5511" s="236"/>
    </x:row>
    <x:row r="5512" spans="1:43" s="29" customFormat="1">
      <x:c r="A5512" s="29">
        <x:v>469068</x:v>
      </x:c>
      <x:c r="B5512" s="347">
        <x:v>1239</x:v>
      </x:c>
      <x:c r="C5512" s="29">
        <x:f>450/30</x:f>
        <x:v>15</x:v>
      </x:c>
      <x:c r="G5512" s="29">
        <x:v>1</x:v>
      </x:c>
      <x:c r="I5512" s="29" t="s">
        <x:v>746</x:v>
      </x:c>
      <x:c r="AG5512" s="235"/>
      <x:c r="AL5512" s="236"/>
      <x:c r="AM5512" s="236"/>
      <x:c r="AN5512" s="236"/>
      <x:c r="AO5512" s="236"/>
      <x:c r="AP5512" s="236"/>
      <x:c r="AQ5512" s="236"/>
    </x:row>
    <x:row r="5513" spans="1:43" s="30" customFormat="1">
      <x:c r="A5513" s="30">
        <x:v>469069</x:v>
      </x:c>
      <x:c r="B5513" s="227">
        <x:v>1240</x:v>
      </x:c>
      <x:c r="C5513" s="30">
        <x:f>13/30</x:f>
        <x:v>0.433333333333333</x:v>
      </x:c>
      <x:c r="G5513" s="30">
        <x:v>1</x:v>
      </x:c>
      <x:c r="I5513" s="30" t="s">
        <x:v>103</x:v>
      </x:c>
      <x:c r="M5513" s="45" t="s">
        <x:v>800</x:v>
      </x:c>
      <x:c r="N5513" s="45"/>
      <x:c r="O5513" s="45" t="s">
        <x:v>101</x:v>
      </x:c>
      <x:c r="AG5513" s="237">
        <x:v>2</x:v>
      </x:c>
      <x:c r="AL5513" s="238"/>
      <x:c r="AM5513" s="238"/>
      <x:c r="AN5513" s="238"/>
      <x:c r="AO5513" s="238"/>
      <x:c r="AP5513" s="238"/>
      <x:c r="AQ5513" s="238"/>
    </x:row>
    <x:row r="5514" spans="1:43" s="30" customFormat="1">
      <x:c r="A5514" s="30">
        <x:v>469070</x:v>
      </x:c>
      <x:c r="B5514" s="227">
        <x:v>1240</x:v>
      </x:c>
      <x:c r="C5514" s="30">
        <x:f>26/30</x:f>
        <x:v>0.866666666666667</x:v>
      </x:c>
      <x:c r="G5514" s="30">
        <x:v>1</x:v>
      </x:c>
      <x:c r="I5514" s="30" t="s">
        <x:v>100</x:v>
      </x:c>
      <x:c r="M5514" s="45" t="s">
        <x:v>800</x:v>
      </x:c>
      <x:c r="O5514" s="30" t="s">
        <x:v>101</x:v>
      </x:c>
      <x:c r="AG5514" s="237">
        <x:v>2</x:v>
      </x:c>
      <x:c r="AL5514" s="238"/>
      <x:c r="AM5514" s="238"/>
      <x:c r="AN5514" s="238"/>
      <x:c r="AO5514" s="238"/>
      <x:c r="AP5514" s="238"/>
      <x:c r="AQ5514" s="238"/>
    </x:row>
    <x:row r="5515" spans="1:43" s="30" customFormat="1">
      <x:c r="A5515" s="30">
        <x:v>469071</x:v>
      </x:c>
      <x:c r="B5515" s="227">
        <x:v>1240</x:v>
      </x:c>
      <x:c r="C5515" s="30">
        <x:f>45/30</x:f>
        <x:v>1.5</x:v>
      </x:c>
      <x:c r="G5515" s="30">
        <x:v>1</x:v>
      </x:c>
      <x:c r="I5515" s="30" t="s">
        <x:v>100</x:v>
      </x:c>
      <x:c r="M5515" s="45" t="s">
        <x:v>800</x:v>
      </x:c>
      <x:c r="O5515" s="30" t="s">
        <x:v>101</x:v>
      </x:c>
      <x:c r="AG5515" s="237">
        <x:v>2</x:v>
      </x:c>
      <x:c r="AL5515" s="238"/>
      <x:c r="AM5515" s="238"/>
      <x:c r="AN5515" s="238"/>
      <x:c r="AO5515" s="238"/>
      <x:c r="AP5515" s="238"/>
      <x:c r="AQ5515" s="238"/>
    </x:row>
    <x:row r="5516" spans="1:43" s="30" customFormat="1">
      <x:c r="A5516" s="30">
        <x:v>469072</x:v>
      </x:c>
      <x:c r="B5516" s="227">
        <x:v>1241</x:v>
      </x:c>
      <x:c r="C5516" s="30">
        <x:f>44/30</x:f>
        <x:v>1.46666666666667</x:v>
      </x:c>
      <x:c r="G5516" s="30">
        <x:v>1</x:v>
      </x:c>
      <x:c r="I5516" s="30" t="s">
        <x:v>102</x:v>
      </x:c>
      <x:c r="M5516" s="30">
        <x:v>4665</x:v>
      </x:c>
      <x:c r="O5516" s="30" t="s">
        <x:v>116</x:v>
      </x:c>
      <x:c r="P5516" t="s">
        <x:v>801</x:v>
      </x:c>
      <x:c r="AG5516" s="237">
        <x:v>2</x:v>
      </x:c>
      <x:c r="AL5516" s="238"/>
      <x:c r="AM5516" s="238"/>
      <x:c r="AN5516" s="238"/>
      <x:c r="AO5516" s="238"/>
      <x:c r="AP5516" s="238"/>
      <x:c r="AQ5516" s="238"/>
    </x:row>
    <x:row r="5517" spans="1:43" s="30" customFormat="1">
      <x:c r="A5517" s="30">
        <x:v>469073</x:v>
      </x:c>
      <x:c r="B5517" s="227">
        <x:v>1242</x:v>
      </x:c>
      <x:c r="C5517" s="30">
        <x:f>15/30</x:f>
        <x:v>0.5</x:v>
      </x:c>
      <x:c r="G5517">
        <x:v>1</x:v>
      </x:c>
      <x:c r="H5517"/>
      <x:c r="I5517" s="9" t="s">
        <x:v>110</x:v>
      </x:c>
      <x:c r="J5517" s="9">
        <x:v>0.1</x:v>
      </x:c>
      <x:c r="M5517" s="30">
        <x:v>4668</x:v>
      </x:c>
      <x:c r="O5517" s="30" t="s">
        <x:v>101</x:v>
      </x:c>
      <x:c r="S5517" s="9" t="s">
        <x:v>204</x:v>
      </x:c>
      <x:c r="T5517" s="9">
        <x:v>2.86</x:v>
      </x:c>
      <x:c r="AG5517" s="106">
        <x:v>2</x:v>
      </x:c>
      <x:c r="AH5517" s="9"/>
      <x:c r="AI5517" s="9">
        <x:v>1</x:v>
      </x:c>
      <x:c r="AJ5517" s="9"/>
      <x:c r="AL5517" s="238"/>
      <x:c r="AM5517" s="238"/>
      <x:c r="AN5517" s="238"/>
      <x:c r="AO5517" s="238"/>
      <x:c r="AP5517" s="238"/>
      <x:c r="AQ5517" s="238"/>
    </x:row>
    <x:row r="5518" spans="1:43" s="30" customFormat="1">
      <x:c r="A5518" s="30">
        <x:v>469074</x:v>
      </x:c>
      <x:c r="B5518" s="227">
        <x:v>1242</x:v>
      </x:c>
      <x:c r="C5518" s="30">
        <x:f>31/30</x:f>
        <x:v>1.03333333333333</x:v>
      </x:c>
      <x:c r="G5518">
        <x:v>2</x:v>
      </x:c>
      <x:c r="H5518"/>
      <x:c r="I5518" s="9" t="s">
        <x:v>110</x:v>
      </x:c>
      <x:c r="J5518">
        <x:v>0.25</x:v>
      </x:c>
      <x:c r="M5518" s="30">
        <x:v>4668</x:v>
      </x:c>
      <x:c r="O5518" s="30" t="s">
        <x:v>101</x:v>
      </x:c>
      <x:c r="S5518" t="s">
        <x:v>207</x:v>
      </x:c>
      <x:c r="T5518" s="9">
        <x:v>2.86</x:v>
      </x:c>
      <x:c r="AG5518" s="80">
        <x:v>2</x:v>
      </x:c>
      <x:c r="AH5518"/>
      <x:c r="AI5518">
        <x:v>1</x:v>
      </x:c>
      <x:c r="AJ5518"/>
      <x:c r="AL5518" s="238"/>
      <x:c r="AM5518" s="238"/>
      <x:c r="AN5518" s="238"/>
      <x:c r="AO5518" s="238"/>
      <x:c r="AP5518" s="238"/>
      <x:c r="AQ5518" s="238"/>
    </x:row>
    <x:row r="5519" spans="1:43" s="30" customFormat="1">
      <x:c r="A5519" s="30">
        <x:v>469075</x:v>
      </x:c>
      <x:c r="B5519" s="227">
        <x:v>1242</x:v>
      </x:c>
      <x:c r="C5519" s="30">
        <x:f>43/30</x:f>
        <x:v>1.43333333333333</x:v>
      </x:c>
      <x:c r="G5519">
        <x:v>3</x:v>
      </x:c>
      <x:c r="H5519"/>
      <x:c r="I5519" s="9" t="s">
        <x:v>110</x:v>
      </x:c>
      <x:c r="J5519">
        <x:v>0.25</x:v>
      </x:c>
      <x:c r="M5519" s="30">
        <x:v>4668</x:v>
      </x:c>
      <x:c r="O5519" s="30" t="s">
        <x:v>101</x:v>
      </x:c>
      <x:c r="S5519" t="s">
        <x:v>192</x:v>
      </x:c>
      <x:c r="T5519" s="9">
        <x:v>2.86</x:v>
      </x:c>
      <x:c r="AG5519" s="80">
        <x:v>2</x:v>
      </x:c>
      <x:c r="AH5519"/>
      <x:c r="AI5519">
        <x:v>1</x:v>
      </x:c>
      <x:c r="AJ5519"/>
      <x:c r="AL5519" s="238"/>
      <x:c r="AM5519" s="238"/>
      <x:c r="AN5519" s="238"/>
      <x:c r="AO5519" s="238"/>
      <x:c r="AP5519" s="238"/>
      <x:c r="AQ5519" s="238"/>
    </x:row>
    <x:row r="5520" spans="1:43" s="30" customFormat="1">
      <x:c r="A5520" s="30">
        <x:v>469076</x:v>
      </x:c>
      <x:c r="B5520" s="227">
        <x:v>1242</x:v>
      </x:c>
      <x:c r="C5520" s="30">
        <x:f>54/30</x:f>
        <x:v>1.8</x:v>
      </x:c>
      <x:c r="G5520">
        <x:v>2</x:v>
      </x:c>
      <x:c r="H5520"/>
      <x:c r="I5520" s="9" t="s">
        <x:v>110</x:v>
      </x:c>
      <x:c r="J5520">
        <x:v>0.25</x:v>
      </x:c>
      <x:c r="M5520" s="30">
        <x:v>4668</x:v>
      </x:c>
      <x:c r="O5520" s="30" t="s">
        <x:v>101</x:v>
      </x:c>
      <x:c r="S5520" t="s">
        <x:v>192</x:v>
      </x:c>
      <x:c r="T5520" s="9">
        <x:v>2.86</x:v>
      </x:c>
      <x:c r="AG5520" s="80">
        <x:v>2</x:v>
      </x:c>
      <x:c r="AH5520"/>
      <x:c r="AI5520">
        <x:v>1</x:v>
      </x:c>
      <x:c r="AJ5520"/>
      <x:c r="AL5520" s="238"/>
      <x:c r="AM5520" s="238"/>
      <x:c r="AN5520" s="238"/>
      <x:c r="AO5520" s="238"/>
      <x:c r="AP5520" s="238"/>
      <x:c r="AQ5520" s="238"/>
    </x:row>
    <x:row r="5521" spans="1:43" s="30" customFormat="1">
      <x:c r="A5521" s="30">
        <x:v>469077</x:v>
      </x:c>
      <x:c r="B5521" s="227">
        <x:v>1242</x:v>
      </x:c>
      <x:c r="C5521" s="30">
        <x:f>63/30</x:f>
        <x:v>2.1</x:v>
      </x:c>
      <x:c r="G5521">
        <x:v>3</x:v>
      </x:c>
      <x:c r="H5521"/>
      <x:c r="I5521" s="9" t="s">
        <x:v>110</x:v>
      </x:c>
      <x:c r="J5521">
        <x:v>0.15</x:v>
      </x:c>
      <x:c r="M5521" s="30">
        <x:v>4668</x:v>
      </x:c>
      <x:c r="O5521" s="30" t="s">
        <x:v>101</x:v>
      </x:c>
      <x:c r="S5521" t="s">
        <x:v>123</x:v>
      </x:c>
      <x:c r="T5521" s="9">
        <x:v>3.1</x:v>
      </x:c>
      <x:c r="AG5521" s="80">
        <x:v>2</x:v>
      </x:c>
      <x:c r="AH5521"/>
      <x:c r="AI5521">
        <x:v>1</x:v>
      </x:c>
      <x:c r="AJ5521"/>
      <x:c r="AL5521" s="238"/>
      <x:c r="AM5521" s="238"/>
      <x:c r="AN5521" s="238"/>
      <x:c r="AO5521" s="238"/>
      <x:c r="AP5521" s="238"/>
      <x:c r="AQ5521" s="238"/>
    </x:row>
    <x:row r="5522" spans="1:43" s="30" customFormat="1">
      <x:c r="A5522" s="30">
        <x:v>469078</x:v>
      </x:c>
      <x:c r="B5522" s="227">
        <x:v>1242</x:v>
      </x:c>
      <x:c r="C5522" s="30">
        <x:f>74/30</x:f>
        <x:v>2.46666666666667</x:v>
      </x:c>
      <x:c r="G5522">
        <x:v>2</x:v>
      </x:c>
      <x:c r="H5522"/>
      <x:c r="I5522" t="s">
        <x:v>110</x:v>
      </x:c>
      <x:c r="J5522">
        <x:v>0.1</x:v>
      </x:c>
      <x:c r="M5522" s="30">
        <x:v>4668</x:v>
      </x:c>
      <x:c r="O5522" s="30" t="s">
        <x:v>101</x:v>
      </x:c>
      <x:c r="S5522" t="s">
        <x:v>123</x:v>
      </x:c>
      <x:c r="T5522" s="9">
        <x:v>3.6</x:v>
      </x:c>
      <x:c r="AG5522" s="80">
        <x:v>2</x:v>
      </x:c>
      <x:c r="AH5522"/>
      <x:c r="AI5522">
        <x:v>1</x:v>
      </x:c>
      <x:c r="AJ5522" s="101" t="s">
        <x:v>210</x:v>
      </x:c>
      <x:c r="AL5522" s="238"/>
      <x:c r="AM5522" s="238"/>
      <x:c r="AN5522" s="238"/>
      <x:c r="AO5522" s="238"/>
      <x:c r="AP5522" s="238"/>
      <x:c r="AQ5522" s="238"/>
    </x:row>
    <x:row r="5523" spans="1:43" s="52" customFormat="1">
      <x:c r="A5523" s="52">
        <x:v>469079</x:v>
      </x:c>
      <x:c r="B5523" s="348">
        <x:v>1242</x:v>
      </x:c>
      <x:c r="C5523" s="52">
        <x:f>104/30</x:f>
        <x:v>3.46666666666667</x:v>
      </x:c>
      <x:c r="G5523">
        <x:v>3</x:v>
      </x:c>
      <x:c r="H5523"/>
      <x:c r="I5523" t="s">
        <x:v>110</x:v>
      </x:c>
      <x:c r="J5523"/>
      <x:c r="M5523" s="52">
        <x:v>4687</x:v>
      </x:c>
      <x:c r="O5523" s="52" t="s">
        <x:v>101</x:v>
      </x:c>
      <x:c r="S5523" s="3" t="s">
        <x:v>160</x:v>
      </x:c>
      <x:c r="T5523" s="3">
        <x:v>4</x:v>
      </x:c>
      <x:c r="AG5523" s="350">
        <x:v>2</x:v>
      </x:c>
      <x:c r="AI5523" s="101">
        <x:v>1</x:v>
      </x:c>
      <x:c r="AJ5523" s="52" t="s">
        <x:v>637</x:v>
      </x:c>
      <x:c r="AL5523" s="351"/>
      <x:c r="AM5523" s="351"/>
      <x:c r="AN5523" s="351"/>
      <x:c r="AO5523" s="351"/>
      <x:c r="AP5523" s="351"/>
      <x:c r="AQ5523" s="351"/>
    </x:row>
    <x:row r="5524" spans="1:43" s="30" customFormat="1">
      <x:c r="A5524" s="30">
        <x:v>469080</x:v>
      </x:c>
      <x:c r="B5524" s="227">
        <x:v>1243</x:v>
      </x:c>
      <x:c r="C5524" s="30">
        <x:f>45/30</x:f>
        <x:v>1.5</x:v>
      </x:c>
      <x:c r="G5524" s="30">
        <x:v>1</x:v>
      </x:c>
      <x:c r="I5524" s="30" t="s">
        <x:v>746</x:v>
      </x:c>
      <x:c r="M5524" s="30">
        <x:v>4672</x:v>
      </x:c>
      <x:c r="O5524" s="30" t="s">
        <x:v>116</x:v>
      </x:c>
      <x:c r="P5524" t="s">
        <x:v>801</x:v>
      </x:c>
      <x:c r="AG5524" s="237">
        <x:v>2</x:v>
      </x:c>
      <x:c r="AI5524"/>
      <x:c r="AJ5524"/>
      <x:c r="AL5524" s="238"/>
      <x:c r="AM5524" s="238"/>
      <x:c r="AN5524" s="238"/>
      <x:c r="AO5524" s="238"/>
      <x:c r="AP5524" s="238"/>
      <x:c r="AQ5524" s="238"/>
    </x:row>
    <x:row r="5525" spans="1:43" s="30" customFormat="1">
      <x:c r="A5525" s="30">
        <x:v>469081</x:v>
      </x:c>
      <x:c r="B5525" s="227">
        <x:v>1244</x:v>
      </x:c>
      <x:c r="C5525" s="30">
        <x:f>16/30</x:f>
        <x:v>0.533333333333333</x:v>
      </x:c>
      <x:c r="G5525" s="30">
        <x:v>1</x:v>
      </x:c>
      <x:c r="AG5525" s="237">
        <x:v>1</x:v>
      </x:c>
      <x:c r="AL5525" s="238"/>
      <x:c r="AM5525" s="238"/>
      <x:c r="AN5525" s="238"/>
      <x:c r="AO5525" s="238"/>
      <x:c r="AP5525" s="238"/>
      <x:c r="AQ5525" s="238"/>
    </x:row>
    <x:row r="5526" spans="1:43" s="30" customFormat="1">
      <x:c r="A5526" s="30">
        <x:v>469082</x:v>
      </x:c>
      <x:c r="B5526" s="227">
        <x:v>1245</x:v>
      </x:c>
      <x:c r="C5526" s="30">
        <x:f>59/30</x:f>
        <x:v>1.96666666666667</x:v>
      </x:c>
      <x:c r="G5526" s="30">
        <x:v>1</x:v>
      </x:c>
      <x:c r="I5526" s="30" t="s">
        <x:v>746</x:v>
      </x:c>
      <x:c r="AG5526" s="237"/>
      <x:c r="AL5526" s="238"/>
      <x:c r="AM5526" s="238"/>
      <x:c r="AN5526" s="238"/>
      <x:c r="AO5526" s="238"/>
      <x:c r="AP5526" s="238"/>
      <x:c r="AQ5526" s="238"/>
    </x:row>
    <x:row r="5527" spans="1:43" s="30" customFormat="1">
      <x:c r="A5527" s="30">
        <x:v>469083</x:v>
      </x:c>
      <x:c r="B5527" s="227">
        <x:v>1245</x:v>
      </x:c>
      <x:c r="C5527" s="30">
        <x:f>185/30</x:f>
        <x:v>6.16666666666667</x:v>
      </x:c>
      <x:c r="G5527" s="30">
        <x:v>1</x:v>
      </x:c>
      <x:c r="I5527" s="30" t="s">
        <x:v>746</x:v>
      </x:c>
      <x:c r="AG5527" s="237"/>
      <x:c r="AL5527" s="238"/>
      <x:c r="AM5527" s="238"/>
      <x:c r="AN5527" s="238"/>
      <x:c r="AO5527" s="238"/>
      <x:c r="AP5527" s="238"/>
      <x:c r="AQ5527" s="238"/>
    </x:row>
    <x:row r="5528" spans="1:43" s="30" customFormat="1">
      <x:c r="A5528" s="30">
        <x:v>469084</x:v>
      </x:c>
      <x:c r="B5528" s="227">
        <x:v>1246</x:v>
      </x:c>
      <x:c r="C5528" s="30">
        <x:f>65/30</x:f>
        <x:v>2.16666666666667</x:v>
      </x:c>
      <x:c r="G5528" s="30">
        <x:v>1</x:v>
      </x:c>
      <x:c r="I5528" s="30" t="s">
        <x:v>746</x:v>
      </x:c>
      <x:c r="AG5528" s="237"/>
      <x:c r="AL5528" s="238"/>
      <x:c r="AM5528" s="238"/>
      <x:c r="AN5528" s="238"/>
      <x:c r="AO5528" s="238"/>
      <x:c r="AP5528" s="238"/>
      <x:c r="AQ5528" s="238"/>
    </x:row>
    <x:row r="5529" spans="1:43" s="30" customFormat="1">
      <x:c r="A5529" s="30">
        <x:v>469085</x:v>
      </x:c>
      <x:c r="B5529" s="227">
        <x:v>1246</x:v>
      </x:c>
      <x:c r="C5529" s="30">
        <x:f>134/30</x:f>
        <x:v>4.46666666666667</x:v>
      </x:c>
      <x:c r="G5529" s="30">
        <x:v>1</x:v>
      </x:c>
      <x:c r="I5529" s="30" t="s">
        <x:v>746</x:v>
      </x:c>
      <x:c r="AG5529" s="237"/>
      <x:c r="AL5529" s="238"/>
      <x:c r="AM5529" s="238"/>
      <x:c r="AN5529" s="238"/>
      <x:c r="AO5529" s="238"/>
      <x:c r="AP5529" s="238"/>
      <x:c r="AQ5529" s="238"/>
    </x:row>
    <x:row r="5530" spans="1:43" s="30" customFormat="1">
      <x:c r="A5530" s="30">
        <x:v>469086</x:v>
      </x:c>
      <x:c r="B5530" s="227">
        <x:v>1246</x:v>
      </x:c>
      <x:c r="C5530" s="30">
        <x:f>195/30</x:f>
        <x:v>6.5</x:v>
      </x:c>
      <x:c r="G5530" s="30">
        <x:v>1</x:v>
      </x:c>
      <x:c r="I5530" s="30" t="s">
        <x:v>746</x:v>
      </x:c>
      <x:c r="AG5530" s="237"/>
      <x:c r="AL5530" s="238"/>
      <x:c r="AM5530" s="238"/>
      <x:c r="AN5530" s="238"/>
      <x:c r="AO5530" s="238"/>
      <x:c r="AP5530" s="238"/>
      <x:c r="AQ5530" s="238"/>
    </x:row>
    <x:row r="5531" spans="1:43" s="30" customFormat="1">
      <x:c r="A5531" s="30">
        <x:v>469087</x:v>
      </x:c>
      <x:c r="B5531" s="227">
        <x:v>1246</x:v>
      </x:c>
      <x:c r="C5531" s="30">
        <x:f>203/30</x:f>
        <x:v>6.76666666666667</x:v>
      </x:c>
      <x:c r="G5531" s="30">
        <x:v>1</x:v>
      </x:c>
      <x:c r="I5531" s="30" t="s">
        <x:v>746</x:v>
      </x:c>
      <x:c r="AG5531" s="237"/>
      <x:c r="AL5531" s="238"/>
      <x:c r="AM5531" s="238"/>
      <x:c r="AN5531" s="238"/>
      <x:c r="AO5531" s="238"/>
      <x:c r="AP5531" s="238"/>
      <x:c r="AQ5531" s="238"/>
    </x:row>
    <x:row r="5532" spans="1:43" s="30" customFormat="1">
      <x:c r="A5532" s="30">
        <x:v>469088</x:v>
      </x:c>
      <x:c r="B5532" s="227">
        <x:v>1246</x:v>
      </x:c>
      <x:c r="C5532" s="30">
        <x:f>209/30</x:f>
        <x:v>6.96666666666667</x:v>
      </x:c>
      <x:c r="G5532" s="30">
        <x:v>1</x:v>
      </x:c>
      <x:c r="I5532" s="30" t="s">
        <x:v>746</x:v>
      </x:c>
      <x:c r="AG5532" s="237"/>
      <x:c r="AL5532" s="238"/>
      <x:c r="AM5532" s="238"/>
      <x:c r="AN5532" s="238"/>
      <x:c r="AO5532" s="238"/>
      <x:c r="AP5532" s="238"/>
      <x:c r="AQ5532" s="238"/>
    </x:row>
    <x:row r="5533" spans="1:43" s="30" customFormat="1">
      <x:c r="A5533" s="30">
        <x:v>469089</x:v>
      </x:c>
      <x:c r="B5533" s="227">
        <x:v>1246</x:v>
      </x:c>
      <x:c r="C5533" s="30">
        <x:f>238/30</x:f>
        <x:v>7.93333333333333</x:v>
      </x:c>
      <x:c r="G5533" s="30">
        <x:v>1</x:v>
      </x:c>
      <x:c r="I5533" s="30" t="s">
        <x:v>746</x:v>
      </x:c>
      <x:c r="AG5533" s="237"/>
      <x:c r="AL5533" s="238"/>
      <x:c r="AM5533" s="238"/>
      <x:c r="AN5533" s="238"/>
      <x:c r="AO5533" s="238"/>
      <x:c r="AP5533" s="238"/>
      <x:c r="AQ5533" s="238"/>
    </x:row>
    <x:row r="5534" spans="1:43" s="30" customFormat="1">
      <x:c r="A5534" s="30">
        <x:v>469090</x:v>
      </x:c>
      <x:c r="B5534" s="227">
        <x:v>1246</x:v>
      </x:c>
      <x:c r="C5534" s="30">
        <x:f>328/30</x:f>
        <x:v>10.9333333333333</x:v>
      </x:c>
      <x:c r="G5534" s="30">
        <x:v>1</x:v>
      </x:c>
      <x:c r="I5534" s="30" t="s">
        <x:v>746</x:v>
      </x:c>
      <x:c r="AG5534" s="237"/>
      <x:c r="AL5534" s="238"/>
      <x:c r="AM5534" s="238"/>
      <x:c r="AN5534" s="238"/>
      <x:c r="AO5534" s="238"/>
      <x:c r="AP5534" s="238"/>
      <x:c r="AQ5534" s="238"/>
    </x:row>
    <x:row r="5535" spans="1:43" s="30" customFormat="1">
      <x:c r="A5535" s="30">
        <x:v>469091</x:v>
      </x:c>
      <x:c r="B5535" s="227">
        <x:v>1247</x:v>
      </x:c>
      <x:c r="C5535" s="30">
        <x:v>9.7</x:v>
      </x:c>
      <x:c r="G5535" s="30">
        <x:v>1</x:v>
      </x:c>
      <x:c r="I5535" s="30" t="s">
        <x:v>104</x:v>
      </x:c>
      <x:c r="AG5535" s="237"/>
      <x:c r="AL5535" s="238"/>
      <x:c r="AM5535" s="238"/>
      <x:c r="AN5535" s="238"/>
      <x:c r="AO5535" s="238"/>
      <x:c r="AP5535" s="238"/>
      <x:c r="AQ5535" s="238"/>
    </x:row>
    <x:row r="5536" spans="1:43" s="30" customFormat="1">
      <x:c r="A5536" s="30">
        <x:v>469092</x:v>
      </x:c>
      <x:c r="B5536" s="227">
        <x:v>1248</x:v>
      </x:c>
      <x:c r="C5536" s="30">
        <x:f>59/30</x:f>
        <x:v>1.96666666666667</x:v>
      </x:c>
      <x:c r="G5536" s="30">
        <x:v>1</x:v>
      </x:c>
      <x:c r="I5536" s="30" t="s">
        <x:v>746</x:v>
      </x:c>
      <x:c r="AG5536" s="237"/>
      <x:c r="AL5536" s="238"/>
      <x:c r="AM5536" s="238"/>
      <x:c r="AN5536" s="238"/>
      <x:c r="AO5536" s="238"/>
      <x:c r="AP5536" s="238"/>
      <x:c r="AQ5536" s="238"/>
    </x:row>
    <x:row r="5537" spans="1:43" s="30" customFormat="1">
      <x:c r="A5537" s="30">
        <x:v>469093</x:v>
      </x:c>
      <x:c r="B5537" s="227">
        <x:v>1248</x:v>
      </x:c>
      <x:c r="C5537" s="30">
        <x:f>185/30</x:f>
        <x:v>6.16666666666667</x:v>
      </x:c>
      <x:c r="G5537" s="30">
        <x:v>1</x:v>
      </x:c>
      <x:c r="I5537" s="30" t="s">
        <x:v>746</x:v>
      </x:c>
      <x:c r="AG5537" s="237"/>
      <x:c r="AL5537" s="238"/>
      <x:c r="AM5537" s="238"/>
      <x:c r="AN5537" s="238"/>
      <x:c r="AO5537" s="238"/>
      <x:c r="AP5537" s="238"/>
      <x:c r="AQ5537" s="238"/>
    </x:row>
    <x:row r="5538" spans="1:43" s="3" customFormat="1">
      <x:c r="A5538" s="3">
        <x:v>469094</x:v>
      </x:c>
      <x:c r="B5538" s="130">
        <x:v>1249</x:v>
      </x:c>
      <x:c r="C5538" s="3">
        <x:f>31/30</x:f>
        <x:v>1.03333333333333</x:v>
      </x:c>
      <x:c r="G5538" s="3">
        <x:v>1</x:v>
      </x:c>
      <x:c r="I5538" s="3" t="s">
        <x:v>746</x:v>
      </x:c>
      <x:c r="M5538" s="3">
        <x:v>4689</x:v>
      </x:c>
      <x:c r="O5538" s="3" t="s">
        <x:v>101</x:v>
      </x:c>
      <x:c r="AG5538" s="108">
        <x:v>1</x:v>
      </x:c>
      <x:c r="AL5538" s="172"/>
      <x:c r="AM5538" s="172"/>
      <x:c r="AN5538" s="172"/>
      <x:c r="AO5538" s="172"/>
      <x:c r="AP5538" s="172"/>
      <x:c r="AQ5538" s="172"/>
    </x:row>
    <x:row r="5539" spans="1:43" s="3" customFormat="1">
      <x:c r="A5539" s="3">
        <x:v>469095</x:v>
      </x:c>
      <x:c r="B5539" s="130">
        <x:v>1249</x:v>
      </x:c>
      <x:c r="C5539" s="3">
        <x:f>46/30</x:f>
        <x:v>1.53333333333333</x:v>
      </x:c>
      <x:c r="G5539" s="3">
        <x:v>1</x:v>
      </x:c>
      <x:c r="I5539" s="3" t="s">
        <x:v>746</x:v>
      </x:c>
      <x:c r="M5539" s="3">
        <x:v>4689</x:v>
      </x:c>
      <x:c r="O5539" s="3" t="s">
        <x:v>101</x:v>
      </x:c>
      <x:c r="AG5539" s="108">
        <x:v>2</x:v>
      </x:c>
      <x:c r="AL5539" s="172"/>
      <x:c r="AM5539" s="172"/>
      <x:c r="AN5539" s="172"/>
      <x:c r="AO5539" s="172"/>
      <x:c r="AP5539" s="172"/>
      <x:c r="AQ5539" s="172"/>
    </x:row>
    <x:row r="5540" spans="1:43" s="3" customFormat="1">
      <x:c r="A5540" s="3">
        <x:v>469096</x:v>
      </x:c>
      <x:c r="B5540" s="130">
        <x:v>1250</x:v>
      </x:c>
      <x:c r="C5540" s="3">
        <x:f>19/30</x:f>
        <x:v>0.633333333333333</x:v>
      </x:c>
      <x:c r="G5540" s="3">
        <x:v>1</x:v>
      </x:c>
      <x:c r="I5540" s="3" t="s">
        <x:v>746</x:v>
      </x:c>
      <x:c r="M5540" s="3">
        <x:v>4691</x:v>
      </x:c>
      <x:c r="O5540" s="3" t="s">
        <x:v>101</x:v>
      </x:c>
      <x:c r="AG5540" s="108">
        <x:v>1</x:v>
      </x:c>
      <x:c r="AL5540" s="172"/>
      <x:c r="AM5540" s="172"/>
      <x:c r="AN5540" s="172"/>
      <x:c r="AO5540" s="172"/>
      <x:c r="AP5540" s="172"/>
      <x:c r="AQ5540" s="172"/>
    </x:row>
    <x:row r="5541" spans="1:43" s="3" customFormat="1">
      <x:c r="A5541" s="3">
        <x:v>469097</x:v>
      </x:c>
      <x:c r="B5541" s="130">
        <x:v>1250</x:v>
      </x:c>
      <x:c r="C5541" s="3">
        <x:f>26/30</x:f>
        <x:v>0.866666666666667</x:v>
      </x:c>
      <x:c r="G5541" s="3">
        <x:v>1</x:v>
      </x:c>
      <x:c r="I5541" s="3" t="s">
        <x:v>746</x:v>
      </x:c>
      <x:c r="M5541" s="3">
        <x:v>4691</x:v>
      </x:c>
      <x:c r="O5541" s="3" t="s">
        <x:v>101</x:v>
      </x:c>
      <x:c r="AG5541" s="108">
        <x:v>2</x:v>
      </x:c>
      <x:c r="AL5541" s="172"/>
      <x:c r="AM5541" s="172"/>
      <x:c r="AN5541" s="172"/>
      <x:c r="AO5541" s="172"/>
      <x:c r="AP5541" s="172"/>
      <x:c r="AQ5541" s="172"/>
    </x:row>
    <x:row r="5542" spans="1:43" s="3" customFormat="1">
      <x:c r="A5542" s="3">
        <x:v>469098</x:v>
      </x:c>
      <x:c r="B5542" s="130">
        <x:v>1250</x:v>
      </x:c>
      <x:c r="C5542" s="3">
        <x:f>33/30</x:f>
        <x:v>1.1</x:v>
      </x:c>
      <x:c r="G5542" s="3">
        <x:v>1</x:v>
      </x:c>
      <x:c r="I5542" s="3" t="s">
        <x:v>746</x:v>
      </x:c>
      <x:c r="M5542" s="3">
        <x:v>4691</x:v>
      </x:c>
      <x:c r="O5542" s="3" t="s">
        <x:v>101</x:v>
      </x:c>
      <x:c r="AG5542" s="108">
        <x:v>1</x:v>
      </x:c>
      <x:c r="AL5542" s="172"/>
      <x:c r="AM5542" s="172"/>
      <x:c r="AN5542" s="172"/>
      <x:c r="AO5542" s="172"/>
      <x:c r="AP5542" s="172"/>
      <x:c r="AQ5542" s="172"/>
    </x:row>
    <x:row r="5543" spans="1:43" s="3" customFormat="1">
      <x:c r="A5543" s="3">
        <x:v>469099</x:v>
      </x:c>
      <x:c r="B5543" s="130">
        <x:v>1250</x:v>
      </x:c>
      <x:c r="C5543" s="3">
        <x:f>39/30</x:f>
        <x:v>1.3</x:v>
      </x:c>
      <x:c r="G5543" s="3">
        <x:v>1</x:v>
      </x:c>
      <x:c r="I5543" s="3" t="s">
        <x:v>746</x:v>
      </x:c>
      <x:c r="M5543" s="3">
        <x:v>4691</x:v>
      </x:c>
      <x:c r="O5543" s="3" t="s">
        <x:v>101</x:v>
      </x:c>
      <x:c r="AG5543" s="108">
        <x:v>2</x:v>
      </x:c>
      <x:c r="AL5543" s="172"/>
      <x:c r="AM5543" s="172"/>
      <x:c r="AN5543" s="172"/>
      <x:c r="AO5543" s="172"/>
      <x:c r="AP5543" s="172"/>
      <x:c r="AQ5543" s="172"/>
    </x:row>
    <x:row r="5544" spans="1:43" s="3" customFormat="1">
      <x:c r="A5544" s="3">
        <x:v>469100</x:v>
      </x:c>
      <x:c r="B5544" s="130">
        <x:v>1250</x:v>
      </x:c>
      <x:c r="C5544" s="3">
        <x:f>45/30</x:f>
        <x:v>1.5</x:v>
      </x:c>
      <x:c r="G5544" s="3">
        <x:v>1</x:v>
      </x:c>
      <x:c r="I5544" s="3" t="s">
        <x:v>746</x:v>
      </x:c>
      <x:c r="M5544" s="3">
        <x:v>4691</x:v>
      </x:c>
      <x:c r="O5544" s="3" t="s">
        <x:v>101</x:v>
      </x:c>
      <x:c r="AG5544" s="108">
        <x:v>1</x:v>
      </x:c>
      <x:c r="AL5544" s="172"/>
      <x:c r="AM5544" s="172"/>
      <x:c r="AN5544" s="172"/>
      <x:c r="AO5544" s="172"/>
      <x:c r="AP5544" s="172"/>
      <x:c r="AQ5544" s="172"/>
    </x:row>
    <x:row r="5545" spans="1:43" s="3" customFormat="1">
      <x:c r="A5545" s="3">
        <x:v>469101</x:v>
      </x:c>
      <x:c r="B5545" s="130">
        <x:v>1250</x:v>
      </x:c>
      <x:c r="C5545" s="3">
        <x:f>57/30</x:f>
        <x:v>1.9</x:v>
      </x:c>
      <x:c r="G5545" s="3">
        <x:v>1</x:v>
      </x:c>
      <x:c r="I5545" s="3" t="s">
        <x:v>746</x:v>
      </x:c>
      <x:c r="M5545" s="3">
        <x:v>4691</x:v>
      </x:c>
      <x:c r="O5545" s="3" t="s">
        <x:v>101</x:v>
      </x:c>
      <x:c r="AG5545" s="108">
        <x:v>2</x:v>
      </x:c>
      <x:c r="AL5545" s="172"/>
      <x:c r="AM5545" s="172"/>
      <x:c r="AN5545" s="172"/>
      <x:c r="AO5545" s="172"/>
      <x:c r="AP5545" s="172"/>
      <x:c r="AQ5545" s="172"/>
    </x:row>
    <x:row r="5546" spans="1:43" s="3" customFormat="1">
      <x:c r="A5546" s="3">
        <x:v>469102</x:v>
      </x:c>
      <x:c r="B5546" s="130">
        <x:v>1251</x:v>
      </x:c>
      <x:c r="C5546" s="3">
        <x:f>118/30</x:f>
        <x:v>3.93333333333333</x:v>
      </x:c>
      <x:c r="G5546" s="3">
        <x:v>1</x:v>
      </x:c>
      <x:c r="I5546" s="3" t="s">
        <x:v>746</x:v>
      </x:c>
      <x:c r="AG5546" s="108"/>
      <x:c r="AL5546" s="172"/>
      <x:c r="AM5546" s="172"/>
      <x:c r="AN5546" s="172"/>
      <x:c r="AO5546" s="172"/>
      <x:c r="AP5546" s="172"/>
      <x:c r="AQ5546" s="172"/>
    </x:row>
    <x:row r="5547" spans="1:43" s="3" customFormat="1">
      <x:c r="A5547" s="3">
        <x:v>469103</x:v>
      </x:c>
      <x:c r="B5547" s="130">
        <x:v>1251</x:v>
      </x:c>
      <x:c r="C5547" s="3">
        <x:f>130/30</x:f>
        <x:v>4.33333333333333</x:v>
      </x:c>
      <x:c r="G5547" s="3">
        <x:v>1</x:v>
      </x:c>
      <x:c r="I5547" s="3" t="s">
        <x:v>746</x:v>
      </x:c>
      <x:c r="AG5547" s="108"/>
      <x:c r="AL5547" s="172"/>
      <x:c r="AM5547" s="172"/>
      <x:c r="AN5547" s="172"/>
      <x:c r="AO5547" s="172"/>
      <x:c r="AP5547" s="172"/>
      <x:c r="AQ5547" s="172"/>
    </x:row>
    <x:row r="5548" spans="1:43" s="3" customFormat="1">
      <x:c r="A5548" s="3">
        <x:v>469104</x:v>
      </x:c>
      <x:c r="B5548" s="130">
        <x:v>1251</x:v>
      </x:c>
      <x:c r="C5548" s="3">
        <x:f>163/30</x:f>
        <x:v>5.43333333333333</x:v>
      </x:c>
      <x:c r="G5548" s="3">
        <x:v>1</x:v>
      </x:c>
      <x:c r="I5548" s="3" t="s">
        <x:v>746</x:v>
      </x:c>
      <x:c r="AG5548" s="108"/>
      <x:c r="AL5548" s="172"/>
      <x:c r="AM5548" s="172"/>
      <x:c r="AN5548" s="172"/>
      <x:c r="AO5548" s="172"/>
      <x:c r="AP5548" s="172"/>
      <x:c r="AQ5548" s="172"/>
    </x:row>
    <x:row r="5549" spans="1:43" s="3" customFormat="1">
      <x:c r="A5549" s="3">
        <x:v>469105</x:v>
      </x:c>
      <x:c r="B5549" s="130">
        <x:v>1251</x:v>
      </x:c>
      <x:c r="C5549" s="3">
        <x:f>173/30</x:f>
        <x:v>5.76666666666667</x:v>
      </x:c>
      <x:c r="G5549" s="3">
        <x:v>1</x:v>
      </x:c>
      <x:c r="I5549" s="3" t="s">
        <x:v>746</x:v>
      </x:c>
      <x:c r="AG5549" s="108"/>
      <x:c r="AL5549" s="172"/>
      <x:c r="AM5549" s="172"/>
      <x:c r="AN5549" s="172"/>
      <x:c r="AO5549" s="172"/>
      <x:c r="AP5549" s="172"/>
      <x:c r="AQ5549" s="172"/>
    </x:row>
    <x:row r="5550" spans="1:43" s="3" customFormat="1">
      <x:c r="A5550" s="3">
        <x:v>469106</x:v>
      </x:c>
      <x:c r="B5550" s="130">
        <x:v>1251</x:v>
      </x:c>
      <x:c r="C5550" s="3">
        <x:f>205/30</x:f>
        <x:v>6.83333333333333</x:v>
      </x:c>
      <x:c r="G5550" s="3">
        <x:v>1</x:v>
      </x:c>
      <x:c r="I5550" s="3" t="s">
        <x:v>746</x:v>
      </x:c>
      <x:c r="AG5550" s="108"/>
      <x:c r="AL5550" s="172"/>
      <x:c r="AM5550" s="172"/>
      <x:c r="AN5550" s="172"/>
      <x:c r="AO5550" s="172"/>
      <x:c r="AP5550" s="172"/>
      <x:c r="AQ5550" s="172"/>
    </x:row>
    <x:row r="5551" spans="1:43" s="3" customFormat="1">
      <x:c r="A5551" s="3">
        <x:v>469107</x:v>
      </x:c>
      <x:c r="B5551" s="130">
        <x:v>1251</x:v>
      </x:c>
      <x:c r="C5551" s="3">
        <x:f>244/30</x:f>
        <x:v>8.13333333333333</x:v>
      </x:c>
      <x:c r="G5551" s="3">
        <x:v>1</x:v>
      </x:c>
      <x:c r="I5551" s="3" t="s">
        <x:v>746</x:v>
      </x:c>
      <x:c r="AG5551" s="108"/>
      <x:c r="AL5551" s="172"/>
      <x:c r="AM5551" s="172"/>
      <x:c r="AN5551" s="172"/>
      <x:c r="AO5551" s="172"/>
      <x:c r="AP5551" s="172"/>
      <x:c r="AQ5551" s="172"/>
    </x:row>
    <x:row r="5552" spans="1:43" s="53" customFormat="1">
      <x:c r="A5552" s="53">
        <x:v>469108</x:v>
      </x:c>
      <x:c r="B5552" s="252">
        <x:v>1252</x:v>
      </x:c>
      <x:c r="C5552" s="53">
        <x:f>8/30</x:f>
        <x:v>0.266666666666667</x:v>
      </x:c>
      <x:c r="G5552" s="53">
        <x:v>1</x:v>
      </x:c>
      <x:c r="I5552" s="53" t="s">
        <x:v>746</x:v>
      </x:c>
      <x:c r="M5552" s="53">
        <x:v>4704</x:v>
      </x:c>
      <x:c r="O5552" s="3" t="s">
        <x:v>101</x:v>
      </x:c>
      <x:c r="AG5552" s="271"/>
      <x:c r="AL5552" s="352"/>
      <x:c r="AM5552" s="352"/>
      <x:c r="AN5552" s="352"/>
      <x:c r="AO5552" s="352"/>
      <x:c r="AP5552" s="352"/>
      <x:c r="AQ5552" s="352"/>
    </x:row>
    <x:row r="5553" spans="1:43" s="53" customFormat="1">
      <x:c r="A5553" s="53">
        <x:v>469109</x:v>
      </x:c>
      <x:c r="B5553" s="252">
        <x:v>1252</x:v>
      </x:c>
      <x:c r="C5553" s="53">
        <x:f>19/30</x:f>
        <x:v>0.633333333333333</x:v>
      </x:c>
      <x:c r="G5553" s="53">
        <x:v>1</x:v>
      </x:c>
      <x:c r="I5553" s="53" t="s">
        <x:v>746</x:v>
      </x:c>
      <x:c r="M5553" s="53">
        <x:v>4704</x:v>
      </x:c>
      <x:c r="O5553" s="3" t="s">
        <x:v>101</x:v>
      </x:c>
      <x:c r="AG5553" s="271"/>
      <x:c r="AL5553" s="352"/>
      <x:c r="AM5553" s="352"/>
      <x:c r="AN5553" s="352"/>
      <x:c r="AO5553" s="352"/>
      <x:c r="AP5553" s="352"/>
      <x:c r="AQ5553" s="352"/>
    </x:row>
    <x:row r="5554" spans="1:43" s="53" customFormat="1">
      <x:c r="A5554" s="53">
        <x:v>469110</x:v>
      </x:c>
      <x:c r="B5554" s="252">
        <x:v>1252</x:v>
      </x:c>
      <x:c r="C5554" s="53">
        <x:f>43/30</x:f>
        <x:v>1.43333333333333</x:v>
      </x:c>
      <x:c r="G5554" s="53">
        <x:v>1</x:v>
      </x:c>
      <x:c r="I5554" s="53" t="s">
        <x:v>746</x:v>
      </x:c>
      <x:c r="M5554" s="53">
        <x:v>4704</x:v>
      </x:c>
      <x:c r="O5554" s="3" t="s">
        <x:v>101</x:v>
      </x:c>
      <x:c r="AG5554" s="271"/>
      <x:c r="AL5554" s="352"/>
      <x:c r="AM5554" s="352"/>
      <x:c r="AN5554" s="352"/>
      <x:c r="AO5554" s="352"/>
      <x:c r="AP5554" s="352"/>
      <x:c r="AQ5554" s="352"/>
    </x:row>
    <x:row r="5555" spans="1:43" s="53" customFormat="1">
      <x:c r="A5555" s="53">
        <x:v>469111</x:v>
      </x:c>
      <x:c r="B5555" s="252">
        <x:v>1253</x:v>
      </x:c>
      <x:c r="C5555" s="53">
        <x:f>31/30</x:f>
        <x:v>1.03333333333333</x:v>
      </x:c>
      <x:c r="G5555" s="53">
        <x:v>1</x:v>
      </x:c>
      <x:c r="I5555" s="53" t="s">
        <x:v>746</x:v>
      </x:c>
      <x:c r="AG5555" s="271"/>
      <x:c r="AL5555" s="352"/>
      <x:c r="AM5555" s="352"/>
      <x:c r="AN5555" s="352"/>
      <x:c r="AO5555" s="352"/>
      <x:c r="AP5555" s="352"/>
      <x:c r="AQ5555" s="352"/>
    </x:row>
    <x:row r="5556" spans="1:43" s="53" customFormat="1">
      <x:c r="A5556" s="53">
        <x:v>469112</x:v>
      </x:c>
      <x:c r="B5556" s="252">
        <x:v>1253</x:v>
      </x:c>
      <x:c r="C5556" s="53">
        <x:f>35/30</x:f>
        <x:v>1.16666666666667</x:v>
      </x:c>
      <x:c r="G5556" s="53">
        <x:v>1</x:v>
      </x:c>
      <x:c r="I5556" s="53" t="s">
        <x:v>746</x:v>
      </x:c>
      <x:c r="AG5556" s="271"/>
      <x:c r="AL5556" s="352"/>
      <x:c r="AM5556" s="352"/>
      <x:c r="AN5556" s="352"/>
      <x:c r="AO5556" s="352"/>
      <x:c r="AP5556" s="352"/>
      <x:c r="AQ5556" s="352"/>
    </x:row>
    <x:row r="5557" spans="1:43" s="53" customFormat="1">
      <x:c r="A5557" s="53">
        <x:v>469113</x:v>
      </x:c>
      <x:c r="B5557" s="252">
        <x:v>1253</x:v>
      </x:c>
      <x:c r="C5557" s="53">
        <x:f>40/30</x:f>
        <x:v>1.33333333333333</x:v>
      </x:c>
      <x:c r="G5557" s="53">
        <x:v>1</x:v>
      </x:c>
      <x:c r="I5557" s="53" t="s">
        <x:v>746</x:v>
      </x:c>
      <x:c r="AG5557" s="271"/>
      <x:c r="AL5557" s="352"/>
      <x:c r="AM5557" s="352"/>
      <x:c r="AN5557" s="352"/>
      <x:c r="AO5557" s="352"/>
      <x:c r="AP5557" s="352"/>
      <x:c r="AQ5557" s="352"/>
    </x:row>
    <x:row r="5558" spans="1:43" s="53" customFormat="1">
      <x:c r="A5558" s="53">
        <x:v>469114</x:v>
      </x:c>
      <x:c r="B5558" s="252">
        <x:v>1253</x:v>
      </x:c>
      <x:c r="C5558" s="53">
        <x:f>45/30</x:f>
        <x:v>1.5</x:v>
      </x:c>
      <x:c r="G5558" s="53">
        <x:v>1</x:v>
      </x:c>
      <x:c r="I5558" s="53" t="s">
        <x:v>746</x:v>
      </x:c>
      <x:c r="AG5558" s="271"/>
      <x:c r="AL5558" s="352"/>
      <x:c r="AM5558" s="352"/>
      <x:c r="AN5558" s="352"/>
      <x:c r="AO5558" s="352"/>
      <x:c r="AP5558" s="352"/>
      <x:c r="AQ5558" s="352"/>
    </x:row>
    <x:row r="5559" spans="1:43" s="53" customFormat="1">
      <x:c r="A5559" s="53">
        <x:v>469115</x:v>
      </x:c>
      <x:c r="B5559" s="252">
        <x:v>1253</x:v>
      </x:c>
      <x:c r="C5559" s="53">
        <x:f>48/30</x:f>
        <x:v>1.6</x:v>
      </x:c>
      <x:c r="G5559" s="53">
        <x:v>1</x:v>
      </x:c>
      <x:c r="I5559" s="53" t="s">
        <x:v>746</x:v>
      </x:c>
      <x:c r="AG5559" s="271"/>
      <x:c r="AL5559" s="352"/>
      <x:c r="AM5559" s="352"/>
      <x:c r="AN5559" s="352"/>
      <x:c r="AO5559" s="352"/>
      <x:c r="AP5559" s="352"/>
      <x:c r="AQ5559" s="352"/>
    </x:row>
    <x:row r="5560" spans="1:43" s="53" customFormat="1">
      <x:c r="A5560" s="53">
        <x:v>469116</x:v>
      </x:c>
      <x:c r="B5560" s="252">
        <x:v>1253</x:v>
      </x:c>
      <x:c r="C5560" s="53">
        <x:f>51/30</x:f>
        <x:v>1.7</x:v>
      </x:c>
      <x:c r="G5560" s="53">
        <x:v>1</x:v>
      </x:c>
      <x:c r="I5560" s="53" t="s">
        <x:v>746</x:v>
      </x:c>
      <x:c r="AG5560" s="271"/>
      <x:c r="AL5560" s="352"/>
      <x:c r="AM5560" s="352"/>
      <x:c r="AN5560" s="352"/>
      <x:c r="AO5560" s="352"/>
      <x:c r="AP5560" s="352"/>
      <x:c r="AQ5560" s="352"/>
    </x:row>
    <x:row r="5561" spans="1:43" s="53" customFormat="1">
      <x:c r="A5561" s="53">
        <x:v>469117</x:v>
      </x:c>
      <x:c r="B5561" s="252">
        <x:v>1253</x:v>
      </x:c>
      <x:c r="C5561" s="53">
        <x:f>54/30</x:f>
        <x:v>1.8</x:v>
      </x:c>
      <x:c r="G5561" s="53">
        <x:v>1</x:v>
      </x:c>
      <x:c r="I5561" s="53" t="s">
        <x:v>746</x:v>
      </x:c>
      <x:c r="AG5561" s="271"/>
      <x:c r="AL5561" s="352"/>
      <x:c r="AM5561" s="352"/>
      <x:c r="AN5561" s="352"/>
      <x:c r="AO5561" s="352"/>
      <x:c r="AP5561" s="352"/>
      <x:c r="AQ5561" s="352"/>
    </x:row>
    <x:row r="5562" spans="1:43" s="53" customFormat="1">
      <x:c r="A5562" s="53">
        <x:v>469118</x:v>
      </x:c>
      <x:c r="B5562" s="252">
        <x:v>1253</x:v>
      </x:c>
      <x:c r="C5562" s="53">
        <x:f>57/30</x:f>
        <x:v>1.9</x:v>
      </x:c>
      <x:c r="G5562" s="53">
        <x:v>1</x:v>
      </x:c>
      <x:c r="I5562" s="53" t="s">
        <x:v>746</x:v>
      </x:c>
      <x:c r="AG5562" s="271"/>
      <x:c r="AL5562" s="352"/>
      <x:c r="AM5562" s="352"/>
      <x:c r="AN5562" s="352"/>
      <x:c r="AO5562" s="352"/>
      <x:c r="AP5562" s="352"/>
      <x:c r="AQ5562" s="352"/>
    </x:row>
    <x:row r="5563" spans="1:43" s="53" customFormat="1">
      <x:c r="A5563" s="53">
        <x:v>469119</x:v>
      </x:c>
      <x:c r="B5563" s="252">
        <x:v>1253</x:v>
      </x:c>
      <x:c r="C5563" s="53">
        <x:f>61/30</x:f>
        <x:v>2.03333333333333</x:v>
      </x:c>
      <x:c r="G5563" s="53">
        <x:v>1</x:v>
      </x:c>
      <x:c r="I5563" s="53" t="s">
        <x:v>746</x:v>
      </x:c>
      <x:c r="AG5563" s="271"/>
      <x:c r="AL5563" s="352"/>
      <x:c r="AM5563" s="352"/>
      <x:c r="AN5563" s="352"/>
      <x:c r="AO5563" s="352"/>
      <x:c r="AP5563" s="352"/>
      <x:c r="AQ5563" s="352"/>
    </x:row>
    <x:row r="5564" spans="1:43" s="53" customFormat="1">
      <x:c r="A5564" s="53">
        <x:v>469120</x:v>
      </x:c>
      <x:c r="B5564" s="252">
        <x:v>1253</x:v>
      </x:c>
      <x:c r="C5564" s="53">
        <x:f>74/30</x:f>
        <x:v>2.46666666666667</x:v>
      </x:c>
      <x:c r="G5564" s="53">
        <x:v>1</x:v>
      </x:c>
      <x:c r="I5564" s="53" t="s">
        <x:v>746</x:v>
      </x:c>
      <x:c r="AG5564" s="271"/>
      <x:c r="AL5564" s="352"/>
      <x:c r="AM5564" s="352"/>
      <x:c r="AN5564" s="352"/>
      <x:c r="AO5564" s="352"/>
      <x:c r="AP5564" s="352"/>
      <x:c r="AQ5564" s="352"/>
    </x:row>
    <x:row r="5565" spans="1:43" s="53" customFormat="1">
      <x:c r="A5565" s="53">
        <x:v>469121</x:v>
      </x:c>
      <x:c r="B5565" s="252">
        <x:v>1254</x:v>
      </x:c>
      <x:c r="C5565" s="53">
        <x:f>49/30</x:f>
        <x:v>1.63333333333333</x:v>
      </x:c>
      <x:c r="G5565" s="53">
        <x:v>1</x:v>
      </x:c>
      <x:c r="I5565" s="53" t="s">
        <x:v>746</x:v>
      </x:c>
      <x:c r="M5565" s="53">
        <x:v>4707</x:v>
      </x:c>
      <x:c r="O5565" s="3" t="s">
        <x:v>101</x:v>
      </x:c>
      <x:c r="AG5565" s="271"/>
      <x:c r="AL5565" s="352"/>
      <x:c r="AM5565" s="352"/>
      <x:c r="AN5565" s="352"/>
      <x:c r="AO5565" s="352"/>
      <x:c r="AP5565" s="352"/>
      <x:c r="AQ5565" s="352"/>
    </x:row>
    <x:row r="5566" spans="1:43" s="54" customFormat="1">
      <x:c r="A5566" s="54">
        <x:v>469122</x:v>
      </x:c>
      <x:c r="B5566" s="349">
        <x:v>1255</x:v>
      </x:c>
      <x:c r="C5566" s="54">
        <x:f>19/30</x:f>
        <x:v>0.633333333333333</x:v>
      </x:c>
      <x:c r="G5566" s="54">
        <x:v>1</x:v>
      </x:c>
      <x:c r="I5566" s="54" t="s">
        <x:v>107</x:v>
      </x:c>
      <x:c r="M5566" s="54">
        <x:v>4709</x:v>
      </x:c>
      <x:c r="O5566" s="3" t="s">
        <x:v>101</x:v>
      </x:c>
      <x:c r="AG5566" s="353"/>
      <x:c r="AL5566" s="354"/>
      <x:c r="AM5566" s="354"/>
      <x:c r="AN5566" s="354"/>
      <x:c r="AO5566" s="354"/>
      <x:c r="AP5566" s="354"/>
      <x:c r="AQ5566" s="354"/>
    </x:row>
    <x:row r="5567" spans="1:43" s="54" customFormat="1">
      <x:c r="A5567" s="54">
        <x:v>469123</x:v>
      </x:c>
      <x:c r="B5567" s="349">
        <x:v>1255</x:v>
      </x:c>
      <x:c r="C5567" s="54">
        <x:f>38/30</x:f>
        <x:v>1.26666666666667</x:v>
      </x:c>
      <x:c r="G5567" s="54">
        <x:v>2</x:v>
      </x:c>
      <x:c r="I5567" s="54" t="s">
        <x:v>507</x:v>
      </x:c>
      <x:c r="J5567" s="54">
        <x:f>30/45</x:f>
        <x:v>0.666666666666667</x:v>
      </x:c>
      <x:c r="M5567" s="54">
        <x:v>4709</x:v>
      </x:c>
      <x:c r="O5567" s="30" t="s">
        <x:v>116</x:v>
      </x:c>
      <x:c r="S5567" s="3"/>
      <x:c r="T5567" s="3"/>
      <x:c r="AG5567" s="353"/>
      <x:c r="AL5567" s="354"/>
      <x:c r="AM5567" s="354"/>
      <x:c r="AN5567" s="354"/>
      <x:c r="AO5567" s="354"/>
      <x:c r="AP5567" s="354"/>
      <x:c r="AQ5567" s="354"/>
    </x:row>
    <x:row r="5568" spans="1:43" s="53" customFormat="1">
      <x:c r="A5568" s="53">
        <x:v>469124</x:v>
      </x:c>
      <x:c r="B5568" s="252">
        <x:v>1256</x:v>
      </x:c>
      <x:c r="C5568" s="53">
        <x:f>13/30</x:f>
        <x:v>0.433333333333333</x:v>
      </x:c>
      <x:c r="G5568" s="53">
        <x:v>1</x:v>
      </x:c>
      <x:c r="I5568" s="53" t="s">
        <x:v>746</x:v>
      </x:c>
      <x:c r="AG5568" s="271"/>
      <x:c r="AL5568" s="352"/>
      <x:c r="AM5568" s="352"/>
      <x:c r="AN5568" s="352"/>
      <x:c r="AO5568" s="352"/>
      <x:c r="AP5568" s="352"/>
      <x:c r="AQ5568" s="352"/>
    </x:row>
    <x:row r="5569" spans="1:43" s="53" customFormat="1">
      <x:c r="A5569" s="53">
        <x:v>469125</x:v>
      </x:c>
      <x:c r="B5569" s="252">
        <x:v>1256</x:v>
      </x:c>
      <x:c r="C5569" s="53">
        <x:f>23/30</x:f>
        <x:v>0.766666666666667</x:v>
      </x:c>
      <x:c r="G5569" s="53">
        <x:v>1</x:v>
      </x:c>
      <x:c r="I5569" s="53" t="s">
        <x:v>746</x:v>
      </x:c>
      <x:c r="AG5569" s="271"/>
      <x:c r="AL5569" s="352"/>
      <x:c r="AM5569" s="352"/>
      <x:c r="AN5569" s="352"/>
      <x:c r="AO5569" s="352"/>
      <x:c r="AP5569" s="352"/>
      <x:c r="AQ5569" s="352"/>
    </x:row>
    <x:row r="5570" spans="1:43" s="53" customFormat="1">
      <x:c r="A5570" s="53">
        <x:v>469126</x:v>
      </x:c>
      <x:c r="B5570" s="252">
        <x:v>1256</x:v>
      </x:c>
      <x:c r="C5570" s="53">
        <x:f>55/30</x:f>
        <x:v>1.83333333333333</x:v>
      </x:c>
      <x:c r="G5570" s="53">
        <x:v>1</x:v>
      </x:c>
      <x:c r="I5570" s="53" t="s">
        <x:v>746</x:v>
      </x:c>
      <x:c r="AG5570" s="271"/>
      <x:c r="AL5570" s="352"/>
      <x:c r="AM5570" s="352"/>
      <x:c r="AN5570" s="352"/>
      <x:c r="AO5570" s="352"/>
      <x:c r="AP5570" s="352"/>
      <x:c r="AQ5570" s="352"/>
    </x:row>
    <x:row r="5571" spans="1:43" s="53" customFormat="1">
      <x:c r="A5571" s="53">
        <x:v>469127</x:v>
      </x:c>
      <x:c r="B5571" s="252">
        <x:v>1257</x:v>
      </x:c>
      <x:c r="C5571" s="53">
        <x:f>212/30</x:f>
        <x:v>7.06666666666667</x:v>
      </x:c>
      <x:c r="G5571" s="53">
        <x:v>1</x:v>
      </x:c>
      <x:c r="I5571" s="53" t="s">
        <x:v>746</x:v>
      </x:c>
      <x:c r="AG5571" s="271"/>
      <x:c r="AL5571" s="352"/>
      <x:c r="AM5571" s="352"/>
      <x:c r="AN5571" s="352"/>
      <x:c r="AO5571" s="352"/>
      <x:c r="AP5571" s="352"/>
      <x:c r="AQ5571" s="352"/>
    </x:row>
    <x:row r="5572" spans="1:43" s="53" customFormat="1">
      <x:c r="A5572" s="53">
        <x:v>469128</x:v>
      </x:c>
      <x:c r="B5572" s="252">
        <x:v>1257</x:v>
      </x:c>
      <x:c r="C5572" s="53">
        <x:f>235/30</x:f>
        <x:v>7.83333333333333</x:v>
      </x:c>
      <x:c r="G5572" s="53">
        <x:v>2</x:v>
      </x:c>
      <x:c r="I5572" s="54" t="s">
        <x:v>507</x:v>
      </x:c>
      <x:c r="J5572" s="54">
        <x:f>5/45</x:f>
        <x:v>0.111111111111111</x:v>
      </x:c>
      <x:c r="S5572" s="3" t="s">
        <x:v>802</x:v>
      </x:c>
      <x:c r="T5572" s="3">
        <x:v>10</x:v>
      </x:c>
      <x:c r="AG5572" s="271"/>
      <x:c r="AL5572" s="352"/>
      <x:c r="AM5572" s="352"/>
      <x:c r="AN5572" s="352"/>
      <x:c r="AO5572" s="352"/>
      <x:c r="AP5572" s="352"/>
      <x:c r="AQ5572" s="352"/>
    </x:row>
    <x:row r="5573" spans="1:43" s="53" customFormat="1">
      <x:c r="A5573" s="53">
        <x:v>469129</x:v>
      </x:c>
      <x:c r="B5573" s="252">
        <x:v>1258</x:v>
      </x:c>
      <x:c r="C5573" s="53">
        <x:f>337/30</x:f>
        <x:v>11.2333333333333</x:v>
      </x:c>
      <x:c r="G5573" s="53">
        <x:v>1</x:v>
      </x:c>
      <x:c r="I5573" s="53" t="s">
        <x:v>746</x:v>
      </x:c>
      <x:c r="AG5573" s="271"/>
      <x:c r="AL5573" s="352"/>
      <x:c r="AM5573" s="352"/>
      <x:c r="AN5573" s="352"/>
      <x:c r="AO5573" s="352"/>
      <x:c r="AP5573" s="352"/>
      <x:c r="AQ5573" s="352"/>
    </x:row>
    <x:row r="5574" spans="1:43" s="53" customFormat="1">
      <x:c r="A5574" s="53">
        <x:v>469130</x:v>
      </x:c>
      <x:c r="B5574" s="252">
        <x:v>1259</x:v>
      </x:c>
      <x:c r="C5574" s="53">
        <x:f>111/30</x:f>
        <x:v>3.7</x:v>
      </x:c>
      <x:c r="G5574" s="53">
        <x:v>1</x:v>
      </x:c>
      <x:c r="I5574" s="53" t="s">
        <x:v>746</x:v>
      </x:c>
      <x:c r="AG5574" s="271"/>
      <x:c r="AL5574" s="352"/>
      <x:c r="AM5574" s="352"/>
      <x:c r="AN5574" s="352"/>
      <x:c r="AO5574" s="352"/>
      <x:c r="AP5574" s="352"/>
      <x:c r="AQ5574" s="352"/>
    </x:row>
    <x:row r="5575" spans="1:43" s="53" customFormat="1">
      <x:c r="A5575" s="53">
        <x:v>469131</x:v>
      </x:c>
      <x:c r="B5575" s="252">
        <x:v>1259</x:v>
      </x:c>
      <x:c r="C5575" s="53">
        <x:f>127/30</x:f>
        <x:v>4.23333333333333</x:v>
      </x:c>
      <x:c r="G5575" s="53">
        <x:v>1</x:v>
      </x:c>
      <x:c r="I5575" s="53" t="s">
        <x:v>746</x:v>
      </x:c>
      <x:c r="AG5575" s="271"/>
      <x:c r="AL5575" s="352"/>
      <x:c r="AM5575" s="352"/>
      <x:c r="AN5575" s="352"/>
      <x:c r="AO5575" s="352"/>
      <x:c r="AP5575" s="352"/>
      <x:c r="AQ5575" s="352"/>
    </x:row>
    <x:row r="5576" spans="1:43" s="53" customFormat="1">
      <x:c r="A5576" s="53">
        <x:v>469132</x:v>
      </x:c>
      <x:c r="B5576" s="252">
        <x:v>1259</x:v>
      </x:c>
      <x:c r="C5576" s="53">
        <x:f>137/30</x:f>
        <x:v>4.56666666666667</x:v>
      </x:c>
      <x:c r="G5576" s="53">
        <x:v>1</x:v>
      </x:c>
      <x:c r="I5576" s="53" t="s">
        <x:v>746</x:v>
      </x:c>
      <x:c r="AG5576" s="271"/>
      <x:c r="AL5576" s="352"/>
      <x:c r="AM5576" s="352"/>
      <x:c r="AN5576" s="352"/>
      <x:c r="AO5576" s="352"/>
      <x:c r="AP5576" s="352"/>
      <x:c r="AQ5576" s="352"/>
    </x:row>
    <x:row r="5577" spans="1:43" s="53" customFormat="1">
      <x:c r="A5577" s="53">
        <x:v>469133</x:v>
      </x:c>
      <x:c r="B5577" s="252">
        <x:v>1259</x:v>
      </x:c>
      <x:c r="C5577" s="53">
        <x:f>144/30</x:f>
        <x:v>4.8</x:v>
      </x:c>
      <x:c r="G5577" s="53">
        <x:v>1</x:v>
      </x:c>
      <x:c r="I5577" s="53" t="s">
        <x:v>746</x:v>
      </x:c>
      <x:c r="AG5577" s="271"/>
      <x:c r="AL5577" s="352"/>
      <x:c r="AM5577" s="352"/>
      <x:c r="AN5577" s="352"/>
      <x:c r="AO5577" s="352"/>
      <x:c r="AP5577" s="352"/>
      <x:c r="AQ5577" s="352"/>
    </x:row>
    <x:row r="5578" spans="1:43" s="53" customFormat="1">
      <x:c r="A5578" s="53">
        <x:v>469134</x:v>
      </x:c>
      <x:c r="B5578" s="252">
        <x:v>1259</x:v>
      </x:c>
      <x:c r="C5578" s="53">
        <x:f>255/30</x:f>
        <x:v>8.5</x:v>
      </x:c>
      <x:c r="G5578" s="53">
        <x:v>1</x:v>
      </x:c>
      <x:c r="I5578" s="53" t="s">
        <x:v>746</x:v>
      </x:c>
      <x:c r="AG5578" s="271"/>
      <x:c r="AL5578" s="352"/>
      <x:c r="AM5578" s="352"/>
      <x:c r="AN5578" s="352"/>
      <x:c r="AO5578" s="352"/>
      <x:c r="AP5578" s="352"/>
      <x:c r="AQ5578" s="352"/>
    </x:row>
    <x:row r="5579" spans="1:43" s="30" customFormat="1">
      <x:c r="A5579" s="30">
        <x:v>469135</x:v>
      </x:c>
      <x:c r="B5579" s="227">
        <x:v>1260</x:v>
      </x:c>
      <x:c r="C5579" s="30">
        <x:f>16/30</x:f>
        <x:v>0.533333333333333</x:v>
      </x:c>
      <x:c r="G5579" s="30">
        <x:v>1</x:v>
      </x:c>
      <x:c r="I5579" s="30" t="s">
        <x:v>746</x:v>
      </x:c>
      <x:c r="M5579" s="30">
        <x:v>4719</x:v>
      </x:c>
      <x:c r="O5579" s="30" t="s">
        <x:v>101</x:v>
      </x:c>
      <x:c r="AG5579" s="237">
        <x:v>1</x:v>
      </x:c>
      <x:c r="AL5579" s="238"/>
      <x:c r="AM5579" s="238"/>
      <x:c r="AN5579" s="238"/>
      <x:c r="AO5579" s="238"/>
      <x:c r="AP5579" s="238"/>
      <x:c r="AQ5579" s="238"/>
    </x:row>
    <x:row r="5580" spans="1:43" s="30" customFormat="1">
      <x:c r="A5580" s="30">
        <x:v>469136</x:v>
      </x:c>
      <x:c r="B5580" s="227">
        <x:v>1260</x:v>
      </x:c>
      <x:c r="C5580" s="30">
        <x:f>30/30</x:f>
        <x:v>1</x:v>
      </x:c>
      <x:c r="G5580" s="30">
        <x:v>1</x:v>
      </x:c>
      <x:c r="I5580" s="30" t="s">
        <x:v>746</x:v>
      </x:c>
      <x:c r="M5580" s="30">
        <x:v>4719</x:v>
      </x:c>
      <x:c r="O5580" s="30" t="s">
        <x:v>101</x:v>
      </x:c>
      <x:c r="AG5580" s="237">
        <x:v>2</x:v>
      </x:c>
      <x:c r="AL5580" s="238"/>
      <x:c r="AM5580" s="238"/>
      <x:c r="AN5580" s="238"/>
      <x:c r="AO5580" s="238"/>
      <x:c r="AP5580" s="238"/>
      <x:c r="AQ5580" s="238"/>
    </x:row>
    <x:row r="5581" spans="1:43" s="30" customFormat="1">
      <x:c r="A5581" s="30">
        <x:v>469137</x:v>
      </x:c>
      <x:c r="B5581" s="227">
        <x:v>1260</x:v>
      </x:c>
      <x:c r="C5581" s="30">
        <x:f>60/30</x:f>
        <x:v>2</x:v>
      </x:c>
      <x:c r="G5581" s="30">
        <x:v>1</x:v>
      </x:c>
      <x:c r="I5581" s="30" t="s">
        <x:v>746</x:v>
      </x:c>
      <x:c r="M5581" s="30">
        <x:v>4719</x:v>
      </x:c>
      <x:c r="O5581" s="30" t="s">
        <x:v>101</x:v>
      </x:c>
      <x:c r="AG5581" s="237">
        <x:v>2</x:v>
      </x:c>
      <x:c r="AL5581" s="238"/>
      <x:c r="AM5581" s="238"/>
      <x:c r="AN5581" s="238"/>
      <x:c r="AO5581" s="238"/>
      <x:c r="AP5581" s="238"/>
      <x:c r="AQ5581" s="238"/>
    </x:row>
    <x:row r="5582" spans="1:43" s="30" customFormat="1">
      <x:c r="A5582" s="30">
        <x:v>469138</x:v>
      </x:c>
      <x:c r="B5582" s="227">
        <x:v>1261</x:v>
      </x:c>
      <x:c r="C5582" s="30">
        <x:f>74/30</x:f>
        <x:v>2.46666666666667</x:v>
      </x:c>
      <x:c r="G5582" s="30">
        <x:v>1</x:v>
      </x:c>
      <x:c r="I5582" s="30" t="s">
        <x:v>746</x:v>
      </x:c>
      <x:c r="M5582" s="30">
        <x:v>4721</x:v>
      </x:c>
      <x:c r="O5582" s="30" t="s">
        <x:v>101</x:v>
      </x:c>
      <x:c r="AG5582" s="237">
        <x:v>1</x:v>
      </x:c>
      <x:c r="AL5582" s="238"/>
      <x:c r="AM5582" s="238"/>
      <x:c r="AN5582" s="238"/>
      <x:c r="AO5582" s="238"/>
      <x:c r="AP5582" s="238"/>
      <x:c r="AQ5582" s="238"/>
    </x:row>
    <x:row r="5583" spans="1:43" s="30" customFormat="1">
      <x:c r="A5583" s="30">
        <x:v>469139</x:v>
      </x:c>
      <x:c r="B5583" s="227">
        <x:v>1261</x:v>
      </x:c>
      <x:c r="C5583" s="30">
        <x:f>78/30</x:f>
        <x:v>2.6</x:v>
      </x:c>
      <x:c r="G5583" s="30">
        <x:v>2</x:v>
      </x:c>
      <x:c r="I5583" s="30" t="s">
        <x:v>746</x:v>
      </x:c>
      <x:c r="J5583" s="52"/>
      <x:c r="M5583" s="30">
        <x:v>4721</x:v>
      </x:c>
      <x:c r="O5583" s="30" t="s">
        <x:v>101</x:v>
      </x:c>
      <x:c r="AG5583" s="237">
        <x:v>2</x:v>
      </x:c>
      <x:c r="AL5583" s="238"/>
      <x:c r="AM5583" s="238"/>
      <x:c r="AN5583" s="238"/>
      <x:c r="AO5583" s="238"/>
      <x:c r="AP5583" s="238"/>
      <x:c r="AQ5583" s="238"/>
    </x:row>
    <x:row r="5584" spans="1:43" s="30" customFormat="1">
      <x:c r="A5584" s="30">
        <x:v>469140</x:v>
      </x:c>
      <x:c r="B5584" s="227">
        <x:v>1262</x:v>
      </x:c>
      <x:c r="C5584" s="30">
        <x:f>25/30</x:f>
        <x:v>0.833333333333333</x:v>
      </x:c>
      <x:c r="G5584" s="30">
        <x:v>1</x:v>
      </x:c>
      <x:c r="AG5584" s="237">
        <x:v>1</x:v>
      </x:c>
      <x:c r="AL5584" s="238"/>
      <x:c r="AM5584" s="238"/>
      <x:c r="AN5584" s="238"/>
      <x:c r="AO5584" s="238"/>
      <x:c r="AP5584" s="238"/>
      <x:c r="AQ5584" s="238"/>
    </x:row>
    <x:row r="5585" spans="1:43" s="30" customFormat="1">
      <x:c r="A5585" s="30">
        <x:v>469141</x:v>
      </x:c>
      <x:c r="B5585" s="227">
        <x:v>1263</x:v>
      </x:c>
      <x:c r="C5585" s="30">
        <x:f>22/30</x:f>
        <x:v>0.733333333333333</x:v>
      </x:c>
      <x:c r="G5585" s="30">
        <x:v>1</x:v>
      </x:c>
      <x:c r="I5585" s="30" t="s">
        <x:v>746</x:v>
      </x:c>
      <x:c r="M5585" s="30">
        <x:v>4724</x:v>
      </x:c>
      <x:c r="O5585" s="30" t="s">
        <x:v>101</x:v>
      </x:c>
      <x:c r="AG5585" s="237">
        <x:v>1</x:v>
      </x:c>
      <x:c r="AL5585" s="238"/>
      <x:c r="AM5585" s="238"/>
      <x:c r="AN5585" s="238"/>
      <x:c r="AO5585" s="238"/>
      <x:c r="AP5585" s="238"/>
      <x:c r="AQ5585" s="238"/>
    </x:row>
    <x:row r="5586" spans="1:43" s="30" customFormat="1">
      <x:c r="A5586" s="30">
        <x:v>469142</x:v>
      </x:c>
      <x:c r="B5586" s="227">
        <x:v>1263</x:v>
      </x:c>
      <x:c r="C5586" s="30">
        <x:f>29/30</x:f>
        <x:v>0.966666666666667</x:v>
      </x:c>
      <x:c r="G5586" s="30">
        <x:v>1</x:v>
      </x:c>
      <x:c r="I5586" s="30" t="s">
        <x:v>746</x:v>
      </x:c>
      <x:c r="M5586" s="30">
        <x:v>4724</x:v>
      </x:c>
      <x:c r="O5586" s="30" t="s">
        <x:v>101</x:v>
      </x:c>
      <x:c r="AG5586" s="237">
        <x:v>2</x:v>
      </x:c>
      <x:c r="AL5586" s="238"/>
      <x:c r="AM5586" s="238"/>
      <x:c r="AN5586" s="238"/>
      <x:c r="AO5586" s="238"/>
      <x:c r="AP5586" s="238"/>
      <x:c r="AQ5586" s="238"/>
    </x:row>
    <x:row r="5587" spans="1:43" s="30" customFormat="1">
      <x:c r="A5587" s="30">
        <x:v>469143</x:v>
      </x:c>
      <x:c r="B5587" s="227">
        <x:v>1263</x:v>
      </x:c>
      <x:c r="C5587" s="30">
        <x:f>38/30</x:f>
        <x:v>1.26666666666667</x:v>
      </x:c>
      <x:c r="G5587" s="30">
        <x:v>1</x:v>
      </x:c>
      <x:c r="I5587" s="30" t="s">
        <x:v>746</x:v>
      </x:c>
      <x:c r="M5587" s="30">
        <x:v>4724</x:v>
      </x:c>
      <x:c r="O5587" s="30" t="s">
        <x:v>101</x:v>
      </x:c>
      <x:c r="AG5587" s="237">
        <x:v>1</x:v>
      </x:c>
      <x:c r="AL5587" s="238"/>
      <x:c r="AM5587" s="238"/>
      <x:c r="AN5587" s="238"/>
      <x:c r="AO5587" s="238"/>
      <x:c r="AP5587" s="238"/>
      <x:c r="AQ5587" s="238"/>
    </x:row>
    <x:row r="5588" spans="1:43" s="30" customFormat="1">
      <x:c r="A5588" s="30">
        <x:v>469144</x:v>
      </x:c>
      <x:c r="B5588" s="227">
        <x:v>1263</x:v>
      </x:c>
      <x:c r="C5588" s="30">
        <x:f>47/30</x:f>
        <x:v>1.56666666666667</x:v>
      </x:c>
      <x:c r="G5588" s="30">
        <x:v>1</x:v>
      </x:c>
      <x:c r="I5588" s="30" t="s">
        <x:v>746</x:v>
      </x:c>
      <x:c r="M5588" s="30">
        <x:v>4724</x:v>
      </x:c>
      <x:c r="O5588" s="30" t="s">
        <x:v>101</x:v>
      </x:c>
      <x:c r="AG5588" s="237">
        <x:v>2</x:v>
      </x:c>
      <x:c r="AL5588" s="238"/>
      <x:c r="AM5588" s="238"/>
      <x:c r="AN5588" s="238"/>
      <x:c r="AO5588" s="238"/>
      <x:c r="AP5588" s="238"/>
      <x:c r="AQ5588" s="238"/>
    </x:row>
    <x:row r="5589" spans="1:43" s="30" customFormat="1">
      <x:c r="A5589" s="30">
        <x:v>469145</x:v>
      </x:c>
      <x:c r="B5589" s="227">
        <x:v>1264</x:v>
      </x:c>
      <x:c r="C5589" s="30">
        <x:f>28/30</x:f>
        <x:v>0.933333333333333</x:v>
      </x:c>
      <x:c r="G5589" s="30">
        <x:v>1</x:v>
      </x:c>
      <x:c r="I5589" s="30" t="s">
        <x:v>746</x:v>
      </x:c>
      <x:c r="M5589" s="30">
        <x:v>4727</x:v>
      </x:c>
      <x:c r="O5589" s="30" t="s">
        <x:v>101</x:v>
      </x:c>
      <x:c r="AG5589" s="237">
        <x:v>2</x:v>
      </x:c>
      <x:c r="AL5589" s="238"/>
      <x:c r="AM5589" s="238"/>
      <x:c r="AN5589" s="238"/>
      <x:c r="AO5589" s="238"/>
      <x:c r="AP5589" s="238"/>
      <x:c r="AQ5589" s="238"/>
    </x:row>
    <x:row r="5590" spans="1:43" s="30" customFormat="1">
      <x:c r="A5590" s="30">
        <x:v>469146</x:v>
      </x:c>
      <x:c r="B5590" s="227">
        <x:v>1265</x:v>
      </x:c>
      <x:c r="C5590" s="30">
        <x:f>228/30</x:f>
        <x:v>7.6</x:v>
      </x:c>
      <x:c r="G5590" s="30">
        <x:v>1</x:v>
      </x:c>
      <x:c r="I5590" s="30" t="s">
        <x:v>746</x:v>
      </x:c>
      <x:c r="AG5590" s="237"/>
      <x:c r="AL5590" s="238"/>
      <x:c r="AM5590" s="238"/>
      <x:c r="AN5590" s="238"/>
      <x:c r="AO5590" s="238"/>
      <x:c r="AP5590" s="238"/>
      <x:c r="AQ5590" s="238"/>
    </x:row>
    <x:row r="5591" spans="1:43" s="30" customFormat="1">
      <x:c r="A5591" s="30">
        <x:v>469147</x:v>
      </x:c>
      <x:c r="B5591" s="227">
        <x:v>1265</x:v>
      </x:c>
      <x:c r="C5591" s="30">
        <x:f>238/30</x:f>
        <x:v>7.93333333333333</x:v>
      </x:c>
      <x:c r="G5591" s="30">
        <x:v>1</x:v>
      </x:c>
      <x:c r="I5591" s="30" t="s">
        <x:v>746</x:v>
      </x:c>
      <x:c r="AG5591" s="237"/>
      <x:c r="AL5591" s="238"/>
      <x:c r="AM5591" s="238"/>
      <x:c r="AN5591" s="238"/>
      <x:c r="AO5591" s="238"/>
      <x:c r="AP5591" s="238"/>
      <x:c r="AQ5591" s="238"/>
    </x:row>
    <x:row r="5592" spans="1:43" s="30" customFormat="1">
      <x:c r="A5592" s="30">
        <x:v>469148</x:v>
      </x:c>
      <x:c r="B5592" s="227">
        <x:v>1265</x:v>
      </x:c>
      <x:c r="C5592" s="30">
        <x:f>245/30</x:f>
        <x:v>8.16666666666667</x:v>
      </x:c>
      <x:c r="G5592" s="30">
        <x:v>2</x:v>
      </x:c>
      <x:c r="I5592" s="30" t="s">
        <x:v>746</x:v>
      </x:c>
      <x:c r="AG5592" s="237"/>
      <x:c r="AL5592" s="238"/>
      <x:c r="AM5592" s="238"/>
      <x:c r="AN5592" s="238"/>
      <x:c r="AO5592" s="238"/>
      <x:c r="AP5592" s="238"/>
      <x:c r="AQ5592" s="238"/>
    </x:row>
    <x:row r="5593" spans="1:43" s="30" customFormat="1">
      <x:c r="A5593" s="30">
        <x:v>469149</x:v>
      </x:c>
      <x:c r="B5593" s="227">
        <x:v>1266</x:v>
      </x:c>
      <x:c r="C5593" s="30">
        <x:f>198/30</x:f>
        <x:v>6.6</x:v>
      </x:c>
      <x:c r="G5593" s="30">
        <x:v>2</x:v>
      </x:c>
      <x:c r="I5593" s="30" t="s">
        <x:v>746</x:v>
      </x:c>
      <x:c r="J5593" s="52"/>
      <x:c r="AG5593" s="237"/>
      <x:c r="AL5593" s="238"/>
      <x:c r="AM5593" s="238"/>
      <x:c r="AN5593" s="238"/>
      <x:c r="AO5593" s="238"/>
      <x:c r="AP5593" s="238"/>
      <x:c r="AQ5593" s="238"/>
    </x:row>
    <x:row r="5594" spans="1:43" s="30" customFormat="1">
      <x:c r="A5594" s="30">
        <x:v>469150</x:v>
      </x:c>
      <x:c r="B5594" s="227">
        <x:v>1267</x:v>
      </x:c>
      <x:c r="C5594" s="30">
        <x:f>149/30</x:f>
        <x:v>4.96666666666667</x:v>
      </x:c>
      <x:c r="G5594" s="30">
        <x:v>1</x:v>
      </x:c>
      <x:c r="I5594" s="30" t="s">
        <x:v>746</x:v>
      </x:c>
      <x:c r="AG5594" s="237"/>
      <x:c r="AL5594" s="238"/>
      <x:c r="AM5594" s="238"/>
      <x:c r="AN5594" s="238"/>
      <x:c r="AO5594" s="238"/>
      <x:c r="AP5594" s="238"/>
      <x:c r="AQ5594" s="238"/>
    </x:row>
    <x:row r="5595" spans="1:43" s="30" customFormat="1">
      <x:c r="A5595" s="30">
        <x:v>469151</x:v>
      </x:c>
      <x:c r="B5595" s="227">
        <x:v>1267</x:v>
      </x:c>
      <x:c r="C5595" s="30">
        <x:f>189/30</x:f>
        <x:v>6.3</x:v>
      </x:c>
      <x:c r="G5595" s="30">
        <x:v>1</x:v>
      </x:c>
      <x:c r="I5595" s="30" t="s">
        <x:v>746</x:v>
      </x:c>
      <x:c r="AG5595" s="237"/>
      <x:c r="AL5595" s="238"/>
      <x:c r="AM5595" s="238"/>
      <x:c r="AN5595" s="238"/>
      <x:c r="AO5595" s="238"/>
      <x:c r="AP5595" s="238"/>
      <x:c r="AQ5595" s="238"/>
    </x:row>
    <x:row r="5596" spans="1:43" s="30" customFormat="1">
      <x:c r="A5596" s="30">
        <x:v>469152</x:v>
      </x:c>
      <x:c r="B5596" s="227">
        <x:v>1268</x:v>
      </x:c>
      <x:c r="C5596" s="30">
        <x:f>420/30</x:f>
        <x:v>14</x:v>
      </x:c>
      <x:c r="G5596" s="30">
        <x:v>1</x:v>
      </x:c>
      <x:c r="I5596" s="30" t="s">
        <x:v>746</x:v>
      </x:c>
      <x:c r="AG5596" s="237"/>
      <x:c r="AL5596" s="238"/>
      <x:c r="AM5596" s="238"/>
      <x:c r="AN5596" s="238"/>
      <x:c r="AO5596" s="238"/>
      <x:c r="AP5596" s="238"/>
      <x:c r="AQ5596" s="238"/>
    </x:row>
    <x:row r="5597" spans="1:43" s="30" customFormat="1">
      <x:c r="A5597" s="30">
        <x:v>469153</x:v>
      </x:c>
      <x:c r="B5597" s="227">
        <x:v>1268</x:v>
      </x:c>
      <x:c r="C5597" s="30">
        <x:f>423/30</x:f>
        <x:v>14.1</x:v>
      </x:c>
      <x:c r="G5597" s="30">
        <x:v>1</x:v>
      </x:c>
      <x:c r="I5597" s="30" t="s">
        <x:v>746</x:v>
      </x:c>
      <x:c r="AG5597" s="237"/>
      <x:c r="AL5597" s="238"/>
      <x:c r="AM5597" s="238"/>
      <x:c r="AN5597" s="238"/>
      <x:c r="AO5597" s="238"/>
      <x:c r="AP5597" s="238"/>
      <x:c r="AQ5597" s="238"/>
    </x:row>
    <x:row r="5598" spans="1:43" s="30" customFormat="1">
      <x:c r="A5598" s="30">
        <x:v>469154</x:v>
      </x:c>
      <x:c r="B5598" s="227">
        <x:v>1268</x:v>
      </x:c>
      <x:c r="C5598" s="30">
        <x:f>426/30</x:f>
        <x:v>14.2</x:v>
      </x:c>
      <x:c r="G5598" s="30">
        <x:v>1</x:v>
      </x:c>
      <x:c r="I5598" s="30" t="s">
        <x:v>746</x:v>
      </x:c>
      <x:c r="AG5598" s="237"/>
      <x:c r="AL5598" s="238"/>
      <x:c r="AM5598" s="238"/>
      <x:c r="AN5598" s="238"/>
      <x:c r="AO5598" s="238"/>
      <x:c r="AP5598" s="238"/>
      <x:c r="AQ5598" s="238"/>
    </x:row>
    <x:row r="5599" spans="1:43" s="30" customFormat="1">
      <x:c r="A5599" s="30">
        <x:v>469155</x:v>
      </x:c>
      <x:c r="B5599" s="227">
        <x:v>1268</x:v>
      </x:c>
      <x:c r="C5599" s="30">
        <x:f>429/30</x:f>
        <x:v>14.3</x:v>
      </x:c>
      <x:c r="G5599" s="30">
        <x:v>1</x:v>
      </x:c>
      <x:c r="I5599" s="30" t="s">
        <x:v>746</x:v>
      </x:c>
      <x:c r="AG5599" s="237"/>
      <x:c r="AL5599" s="238"/>
      <x:c r="AM5599" s="238"/>
      <x:c r="AN5599" s="238"/>
      <x:c r="AO5599" s="238"/>
      <x:c r="AP5599" s="238"/>
      <x:c r="AQ5599" s="238"/>
    </x:row>
    <x:row r="5600" spans="1:43" s="30" customFormat="1">
      <x:c r="A5600" s="30">
        <x:v>469156</x:v>
      </x:c>
      <x:c r="B5600" s="227">
        <x:v>1269</x:v>
      </x:c>
      <x:c r="C5600" s="30">
        <x:f>28/30</x:f>
        <x:v>0.933333333333333</x:v>
      </x:c>
      <x:c r="G5600" s="30">
        <x:v>1</x:v>
      </x:c>
      <x:c r="I5600" s="30" t="s">
        <x:v>746</x:v>
      </x:c>
      <x:c r="M5600" s="30">
        <x:v>4727</x:v>
      </x:c>
      <x:c r="O5600" s="30" t="s">
        <x:v>101</x:v>
      </x:c>
      <x:c r="AG5600" s="237">
        <x:v>2</x:v>
      </x:c>
      <x:c r="AL5600" s="238"/>
      <x:c r="AM5600" s="238"/>
      <x:c r="AN5600" s="238"/>
      <x:c r="AO5600" s="238"/>
      <x:c r="AP5600" s="238"/>
      <x:c r="AQ5600" s="238"/>
    </x:row>
    <x:row r="5601" spans="1:43" s="35" customFormat="1">
      <x:c r="A5601" s="35">
        <x:v>469157</x:v>
      </x:c>
      <x:c r="B5601" s="262">
        <x:v>1270</x:v>
      </x:c>
      <x:c r="C5601" s="35">
        <x:f>22/30</x:f>
        <x:v>0.733333333333333</x:v>
      </x:c>
      <x:c r="G5601" s="35">
        <x:v>1</x:v>
      </x:c>
      <x:c r="I5601" s="35" t="s">
        <x:v>746</x:v>
      </x:c>
      <x:c r="M5601" s="35">
        <x:v>4741</x:v>
      </x:c>
      <x:c r="O5601" s="35" t="s">
        <x:v>101</x:v>
      </x:c>
      <x:c r="AG5601" s="267"/>
      <x:c r="AL5601" s="268"/>
      <x:c r="AM5601" s="268"/>
      <x:c r="AN5601" s="268"/>
      <x:c r="AO5601" s="268"/>
      <x:c r="AP5601" s="268"/>
      <x:c r="AQ5601" s="268"/>
    </x:row>
    <x:row r="5602" spans="1:43" s="35" customFormat="1">
      <x:c r="A5602" s="35">
        <x:v>469158</x:v>
      </x:c>
      <x:c r="B5602" s="262">
        <x:v>1271</x:v>
      </x:c>
      <x:c r="C5602" s="35">
        <x:f>18/30</x:f>
        <x:v>0.6</x:v>
      </x:c>
      <x:c r="G5602" s="35">
        <x:v>1</x:v>
      </x:c>
      <x:c r="I5602" s="35" t="s">
        <x:v>746</x:v>
      </x:c>
      <x:c r="M5602" s="35">
        <x:v>4743</x:v>
      </x:c>
      <x:c r="O5602" s="35" t="s">
        <x:v>101</x:v>
      </x:c>
      <x:c r="AG5602" s="267"/>
      <x:c r="AL5602" s="268"/>
      <x:c r="AM5602" s="268"/>
      <x:c r="AN5602" s="268"/>
      <x:c r="AO5602" s="268"/>
      <x:c r="AP5602" s="268"/>
      <x:c r="AQ5602" s="268"/>
    </x:row>
    <x:row r="5603" spans="1:43" s="35" customFormat="1">
      <x:c r="A5603" s="35">
        <x:v>469159</x:v>
      </x:c>
      <x:c r="B5603" s="262">
        <x:v>1271</x:v>
      </x:c>
      <x:c r="C5603" s="35">
        <x:f>29/30</x:f>
        <x:v>0.966666666666667</x:v>
      </x:c>
      <x:c r="G5603" s="35">
        <x:v>2</x:v>
      </x:c>
      <x:c r="I5603" s="35" t="s">
        <x:v>746</x:v>
      </x:c>
      <x:c r="J5603" s="55"/>
      <x:c r="AG5603" s="267"/>
      <x:c r="AL5603" s="268"/>
      <x:c r="AM5603" s="268"/>
      <x:c r="AN5603" s="268"/>
      <x:c r="AO5603" s="268"/>
      <x:c r="AP5603" s="268"/>
      <x:c r="AQ5603" s="268"/>
    </x:row>
    <x:row r="5604" spans="1:43" s="35" customFormat="1">
      <x:c r="A5604" s="35">
        <x:v>469160</x:v>
      </x:c>
      <x:c r="B5604" s="262">
        <x:v>1271</x:v>
      </x:c>
      <x:c r="C5604" s="35">
        <x:f>40/30</x:f>
        <x:v>1.33333333333333</x:v>
      </x:c>
      <x:c r="G5604" s="35">
        <x:v>1</x:v>
      </x:c>
      <x:c r="I5604" s="35" t="s">
        <x:v>746</x:v>
      </x:c>
      <x:c r="AG5604" s="267"/>
      <x:c r="AL5604" s="268"/>
      <x:c r="AM5604" s="268"/>
      <x:c r="AN5604" s="268"/>
      <x:c r="AO5604" s="268"/>
      <x:c r="AP5604" s="268"/>
      <x:c r="AQ5604" s="268"/>
    </x:row>
    <x:row r="5605" spans="1:43" s="35" customFormat="1">
      <x:c r="A5605" s="35">
        <x:v>469161</x:v>
      </x:c>
      <x:c r="B5605" s="262">
        <x:v>1271</x:v>
      </x:c>
      <x:c r="C5605" s="35">
        <x:f>51/30</x:f>
        <x:v>1.7</x:v>
      </x:c>
      <x:c r="G5605" s="35">
        <x:v>2</x:v>
      </x:c>
      <x:c r="I5605" s="35" t="s">
        <x:v>746</x:v>
      </x:c>
      <x:c r="AG5605" s="267"/>
      <x:c r="AL5605" s="268"/>
      <x:c r="AM5605" s="268"/>
      <x:c r="AN5605" s="268"/>
      <x:c r="AO5605" s="268"/>
      <x:c r="AP5605" s="268"/>
      <x:c r="AQ5605" s="268"/>
    </x:row>
    <x:row r="5606" spans="1:43" s="35" customFormat="1">
      <x:c r="A5606" s="35">
        <x:v>469162</x:v>
      </x:c>
      <x:c r="B5606" s="262">
        <x:v>1271</x:v>
      </x:c>
      <x:c r="C5606" s="35">
        <x:f>62/30</x:f>
        <x:v>2.06666666666667</x:v>
      </x:c>
      <x:c r="G5606" s="35">
        <x:v>1</x:v>
      </x:c>
      <x:c r="I5606" s="35" t="s">
        <x:v>746</x:v>
      </x:c>
      <x:c r="AG5606" s="267"/>
      <x:c r="AL5606" s="268"/>
      <x:c r="AM5606" s="268"/>
      <x:c r="AN5606" s="268"/>
      <x:c r="AO5606" s="268"/>
      <x:c r="AP5606" s="268"/>
      <x:c r="AQ5606" s="268"/>
    </x:row>
    <x:row r="5607" spans="1:43" s="55" customFormat="1">
      <x:c r="A5607" s="55">
        <x:v>469163</x:v>
      </x:c>
      <x:c r="B5607" s="355">
        <x:v>1271</x:v>
      </x:c>
      <x:c r="C5607" s="55">
        <x:f>69/30</x:f>
        <x:v>2.3</x:v>
      </x:c>
      <x:c r="G5607" s="55">
        <x:v>3</x:v>
      </x:c>
      <x:c r="I5607" s="55" t="s">
        <x:v>110</x:v>
      </x:c>
      <x:c r="J5607" s="55">
        <x:v>0.4</x:v>
      </x:c>
      <x:c r="S5607" s="35" t="s">
        <x:v>123</x:v>
      </x:c>
      <x:c r="T5607" s="35"/>
      <x:c r="AG5607" s="360"/>
      <x:c r="AL5607" s="361"/>
      <x:c r="AM5607" s="361"/>
      <x:c r="AN5607" s="361"/>
      <x:c r="AO5607" s="361"/>
      <x:c r="AP5607" s="361"/>
      <x:c r="AQ5607" s="361"/>
    </x:row>
    <x:row r="5608" spans="1:43" s="35" customFormat="1">
      <x:c r="A5608" s="35">
        <x:v>469164</x:v>
      </x:c>
      <x:c r="B5608" s="262">
        <x:v>1272</x:v>
      </x:c>
      <x:c r="C5608" s="35">
        <x:f>121/30</x:f>
        <x:v>4.03333333333333</x:v>
      </x:c>
      <x:c r="G5608" s="35">
        <x:v>1</x:v>
      </x:c>
      <x:c r="I5608" s="35" t="s">
        <x:v>746</x:v>
      </x:c>
      <x:c r="AG5608" s="267"/>
      <x:c r="AL5608" s="268"/>
      <x:c r="AM5608" s="268"/>
      <x:c r="AN5608" s="268"/>
      <x:c r="AO5608" s="268"/>
      <x:c r="AP5608" s="268"/>
      <x:c r="AQ5608" s="268"/>
    </x:row>
    <x:row r="5609" spans="1:43" s="35" customFormat="1">
      <x:c r="A5609" s="35">
        <x:v>469165</x:v>
      </x:c>
      <x:c r="B5609" s="262">
        <x:v>1272</x:v>
      </x:c>
      <x:c r="C5609" s="35">
        <x:f>131/30</x:f>
        <x:v>4.36666666666667</x:v>
      </x:c>
      <x:c r="G5609" s="35">
        <x:v>2</x:v>
      </x:c>
      <x:c r="I5609" s="35" t="s">
        <x:v>746</x:v>
      </x:c>
      <x:c r="AG5609" s="267"/>
      <x:c r="AL5609" s="268"/>
      <x:c r="AM5609" s="268"/>
      <x:c r="AN5609" s="268"/>
      <x:c r="AO5609" s="268"/>
      <x:c r="AP5609" s="268"/>
      <x:c r="AQ5609" s="268"/>
    </x:row>
    <x:row r="5610" spans="1:43" s="35" customFormat="1">
      <x:c r="A5610" s="35">
        <x:v>469166</x:v>
      </x:c>
      <x:c r="B5610" s="262">
        <x:v>1272</x:v>
      </x:c>
      <x:c r="C5610" s="35">
        <x:f>143/30</x:f>
        <x:v>4.76666666666667</x:v>
      </x:c>
      <x:c r="G5610" s="35">
        <x:v>1</x:v>
      </x:c>
      <x:c r="I5610" s="35" t="s">
        <x:v>746</x:v>
      </x:c>
      <x:c r="AG5610" s="267"/>
      <x:c r="AL5610" s="268"/>
      <x:c r="AM5610" s="268"/>
      <x:c r="AN5610" s="268"/>
      <x:c r="AO5610" s="268"/>
      <x:c r="AP5610" s="268"/>
      <x:c r="AQ5610" s="268"/>
    </x:row>
    <x:row r="5611" spans="1:43" s="35" customFormat="1">
      <x:c r="A5611" s="35">
        <x:v>469167</x:v>
      </x:c>
      <x:c r="B5611" s="262">
        <x:v>1272</x:v>
      </x:c>
      <x:c r="C5611" s="35">
        <x:f>154/30</x:f>
        <x:v>5.13333333333333</x:v>
      </x:c>
      <x:c r="G5611" s="35">
        <x:v>1</x:v>
      </x:c>
      <x:c r="I5611" s="35" t="s">
        <x:v>746</x:v>
      </x:c>
      <x:c r="AG5611" s="267"/>
      <x:c r="AL5611" s="268"/>
      <x:c r="AM5611" s="268"/>
      <x:c r="AN5611" s="268"/>
      <x:c r="AO5611" s="268"/>
      <x:c r="AP5611" s="268"/>
      <x:c r="AQ5611" s="268"/>
    </x:row>
    <x:row r="5612" spans="1:43" s="35" customFormat="1">
      <x:c r="A5612" s="35">
        <x:v>469168</x:v>
      </x:c>
      <x:c r="B5612" s="262">
        <x:v>1272</x:v>
      </x:c>
      <x:c r="C5612" s="35">
        <x:f>257/30</x:f>
        <x:v>8.56666666666667</x:v>
      </x:c>
      <x:c r="G5612" s="35">
        <x:v>2</x:v>
      </x:c>
      <x:c r="I5612" s="35" t="s">
        <x:v>746</x:v>
      </x:c>
      <x:c r="AG5612" s="267"/>
      <x:c r="AL5612" s="268"/>
      <x:c r="AM5612" s="268"/>
      <x:c r="AN5612" s="268"/>
      <x:c r="AO5612" s="268"/>
      <x:c r="AP5612" s="268"/>
      <x:c r="AQ5612" s="268"/>
    </x:row>
    <x:row r="5613" spans="1:43" s="46" customFormat="1">
      <x:c r="A5613" s="46">
        <x:v>469169</x:v>
      </x:c>
      <x:c r="B5613" s="356">
        <x:v>1273</x:v>
      </x:c>
      <x:c r="C5613" s="46">
        <x:f>15/30</x:f>
        <x:v>0.5</x:v>
      </x:c>
      <x:c r="G5613" s="46">
        <x:v>1</x:v>
      </x:c>
      <x:c r="I5613" s="46" t="s">
        <x:v>746</x:v>
      </x:c>
      <x:c r="M5613" s="46">
        <x:v>4756</x:v>
      </x:c>
      <x:c r="O5613" s="46" t="s">
        <x:v>101</x:v>
      </x:c>
      <x:c r="AG5613" s="316"/>
      <x:c r="AL5613" s="317"/>
      <x:c r="AM5613" s="317"/>
      <x:c r="AN5613" s="317"/>
      <x:c r="AO5613" s="317"/>
      <x:c r="AP5613" s="317"/>
      <x:c r="AQ5613" s="317"/>
    </x:row>
    <x:row r="5614" spans="1:43" s="46" customFormat="1">
      <x:c r="A5614" s="46">
        <x:v>469170</x:v>
      </x:c>
      <x:c r="B5614" s="356">
        <x:v>1273</x:v>
      </x:c>
      <x:c r="C5614" s="46">
        <x:f>22/30</x:f>
        <x:v>0.733333333333333</x:v>
      </x:c>
      <x:c r="G5614" s="46">
        <x:v>1</x:v>
      </x:c>
      <x:c r="I5614" s="46" t="s">
        <x:v>746</x:v>
      </x:c>
      <x:c r="AG5614" s="316"/>
      <x:c r="AL5614" s="317"/>
      <x:c r="AM5614" s="317"/>
      <x:c r="AN5614" s="317"/>
      <x:c r="AO5614" s="317"/>
      <x:c r="AP5614" s="317"/>
      <x:c r="AQ5614" s="317"/>
    </x:row>
    <x:row r="5615" spans="1:43" s="46" customFormat="1">
      <x:c r="A5615" s="46">
        <x:v>469171</x:v>
      </x:c>
      <x:c r="B5615" s="356">
        <x:v>1273</x:v>
      </x:c>
      <x:c r="C5615" s="46">
        <x:f>29/30</x:f>
        <x:v>0.966666666666667</x:v>
      </x:c>
      <x:c r="G5615" s="46">
        <x:v>2</x:v>
      </x:c>
      <x:c r="I5615" s="46" t="s">
        <x:v>746</x:v>
      </x:c>
      <x:c r="J5615" s="57"/>
      <x:c r="AG5615" s="316"/>
      <x:c r="AL5615" s="317"/>
      <x:c r="AM5615" s="317"/>
      <x:c r="AN5615" s="317"/>
      <x:c r="AO5615" s="317"/>
      <x:c r="AP5615" s="317"/>
      <x:c r="AQ5615" s="317"/>
    </x:row>
    <x:row r="5616" spans="1:43" s="46" customFormat="1">
      <x:c r="A5616" s="46">
        <x:v>469172</x:v>
      </x:c>
      <x:c r="B5616" s="356">
        <x:v>1273</x:v>
      </x:c>
      <x:c r="C5616" s="46">
        <x:f>35/30</x:f>
        <x:v>1.16666666666667</x:v>
      </x:c>
      <x:c r="G5616" s="46">
        <x:v>1</x:v>
      </x:c>
      <x:c r="I5616" s="46" t="s">
        <x:v>746</x:v>
      </x:c>
      <x:c r="AG5616" s="316"/>
      <x:c r="AL5616" s="317"/>
      <x:c r="AM5616" s="317"/>
      <x:c r="AN5616" s="317"/>
      <x:c r="AO5616" s="317"/>
      <x:c r="AP5616" s="317"/>
      <x:c r="AQ5616" s="317"/>
    </x:row>
    <x:row r="5617" spans="1:43" s="46" customFormat="1">
      <x:c r="A5617" s="46">
        <x:v>469173</x:v>
      </x:c>
      <x:c r="B5617" s="356">
        <x:v>1273</x:v>
      </x:c>
      <x:c r="C5617" s="46">
        <x:f>43/30</x:f>
        <x:v>1.43333333333333</x:v>
      </x:c>
      <x:c r="G5617" s="46">
        <x:v>2</x:v>
      </x:c>
      <x:c r="I5617" s="46" t="s">
        <x:v>746</x:v>
      </x:c>
      <x:c r="AG5617" s="316"/>
      <x:c r="AL5617" s="317"/>
      <x:c r="AM5617" s="317"/>
      <x:c r="AN5617" s="317"/>
      <x:c r="AO5617" s="317"/>
      <x:c r="AP5617" s="317"/>
      <x:c r="AQ5617" s="317"/>
    </x:row>
    <x:row r="5618" spans="1:43" s="46" customFormat="1">
      <x:c r="A5618" s="46">
        <x:v>469174</x:v>
      </x:c>
      <x:c r="B5618" s="356">
        <x:v>1273</x:v>
      </x:c>
      <x:c r="C5618" s="46">
        <x:f>50/30</x:f>
        <x:v>1.66666666666667</x:v>
      </x:c>
      <x:c r="G5618" s="46">
        <x:v>1</x:v>
      </x:c>
      <x:c r="I5618" s="46" t="s">
        <x:v>746</x:v>
      </x:c>
      <x:c r="AG5618" s="316"/>
      <x:c r="AL5618" s="317"/>
      <x:c r="AM5618" s="317"/>
      <x:c r="AN5618" s="317"/>
      <x:c r="AO5618" s="317"/>
      <x:c r="AP5618" s="317"/>
      <x:c r="AQ5618" s="317"/>
    </x:row>
    <x:row r="5619" spans="1:43" s="46" customFormat="1">
      <x:c r="A5619" s="46">
        <x:v>469175</x:v>
      </x:c>
      <x:c r="B5619" s="356">
        <x:v>1273</x:v>
      </x:c>
      <x:c r="C5619" s="46">
        <x:f>60/30</x:f>
        <x:v>2</x:v>
      </x:c>
      <x:c r="G5619" s="46">
        <x:v>1</x:v>
      </x:c>
      <x:c r="I5619" s="46" t="s">
        <x:v>746</x:v>
      </x:c>
      <x:c r="M5619" s="46">
        <x:v>4757</x:v>
      </x:c>
      <x:c r="O5619" s="46" t="s">
        <x:v>101</x:v>
      </x:c>
      <x:c r="AG5619" s="316"/>
      <x:c r="AL5619" s="317"/>
      <x:c r="AM5619" s="317"/>
      <x:c r="AN5619" s="317"/>
      <x:c r="AO5619" s="317"/>
      <x:c r="AP5619" s="317"/>
      <x:c r="AQ5619" s="317"/>
    </x:row>
    <x:row r="5620" spans="1:43" s="46" customFormat="1">
      <x:c r="A5620" s="46">
        <x:v>469176</x:v>
      </x:c>
      <x:c r="B5620" s="356">
        <x:v>1274</x:v>
      </x:c>
      <x:c r="C5620" s="46">
        <x:f>21/30</x:f>
        <x:v>0.7</x:v>
      </x:c>
      <x:c r="G5620" s="46">
        <x:v>1</x:v>
      </x:c>
      <x:c r="I5620" s="46" t="s">
        <x:v>746</x:v>
      </x:c>
      <x:c r="M5620" s="46">
        <x:v>4759</x:v>
      </x:c>
      <x:c r="O5620" s="46" t="s">
        <x:v>101</x:v>
      </x:c>
      <x:c r="AG5620" s="316"/>
      <x:c r="AL5620" s="317"/>
      <x:c r="AM5620" s="317"/>
      <x:c r="AN5620" s="317"/>
      <x:c r="AO5620" s="317"/>
      <x:c r="AP5620" s="317"/>
      <x:c r="AQ5620" s="317"/>
    </x:row>
    <x:row r="5621" spans="1:43" s="46" customFormat="1">
      <x:c r="A5621" s="46">
        <x:v>469177</x:v>
      </x:c>
      <x:c r="B5621" s="356">
        <x:v>1274</x:v>
      </x:c>
      <x:c r="C5621" s="46">
        <x:f>75/30</x:f>
        <x:v>2.5</x:v>
      </x:c>
      <x:c r="G5621" s="46">
        <x:v>2</x:v>
      </x:c>
      <x:c r="I5621" s="46" t="s">
        <x:v>746</x:v>
      </x:c>
      <x:c r="J5621" s="57"/>
      <x:c r="M5621" s="46">
        <x:v>4760</x:v>
      </x:c>
      <x:c r="O5621" s="46" t="s">
        <x:v>101</x:v>
      </x:c>
      <x:c r="AG5621" s="316"/>
      <x:c r="AL5621" s="317"/>
      <x:c r="AM5621" s="317"/>
      <x:c r="AN5621" s="317"/>
      <x:c r="AO5621" s="317"/>
      <x:c r="AP5621" s="317"/>
      <x:c r="AQ5621" s="317"/>
    </x:row>
    <x:row r="5622" spans="1:43" s="56" customFormat="1">
      <x:c r="A5622" s="56">
        <x:v>469178</x:v>
      </x:c>
      <x:c r="B5622" s="357">
        <x:v>1275</x:v>
      </x:c>
      <x:c r="C5622" s="56">
        <x:f>35/30</x:f>
        <x:v>1.16666666666667</x:v>
      </x:c>
      <x:c r="G5622" s="56">
        <x:v>3</x:v>
      </x:c>
      <x:c r="I5622" s="56" t="s">
        <x:v>110</x:v>
      </x:c>
      <x:c r="J5622" s="46">
        <x:f>37/30</x:f>
        <x:v>1.23333333333333</x:v>
      </x:c>
      <x:c r="S5622" s="359" t="s">
        <x:v>160</x:v>
      </x:c>
      <x:c r="T5622" s="56">
        <x:v>2</x:v>
      </x:c>
      <x:c r="AG5622" s="362"/>
      <x:c r="AL5622" s="363"/>
      <x:c r="AM5622" s="363"/>
      <x:c r="AN5622" s="363"/>
      <x:c r="AO5622" s="363"/>
      <x:c r="AP5622" s="363"/>
      <x:c r="AQ5622" s="363"/>
    </x:row>
    <x:row r="5623" spans="1:43" s="56" customFormat="1">
      <x:c r="A5623" s="56">
        <x:v>469179</x:v>
      </x:c>
      <x:c r="B5623" s="357">
        <x:v>1275</x:v>
      </x:c>
      <x:c r="C5623" s="56">
        <x:f>76/30</x:f>
        <x:v>2.53333333333333</x:v>
      </x:c>
      <x:c r="G5623" s="56">
        <x:v>2</x:v>
      </x:c>
      <x:c r="I5623" s="56" t="s">
        <x:v>107</x:v>
      </x:c>
      <x:c r="J5623" s="56">
        <x:v>0.5</x:v>
      </x:c>
      <x:c r="AG5623" s="362"/>
      <x:c r="AL5623" s="363"/>
      <x:c r="AM5623" s="363"/>
      <x:c r="AN5623" s="363"/>
      <x:c r="AO5623" s="363"/>
      <x:c r="AP5623" s="363"/>
      <x:c r="AQ5623" s="363"/>
    </x:row>
    <x:row r="5624" spans="1:43" s="46" customFormat="1">
      <x:c r="A5624" s="46">
        <x:v>469180</x:v>
      </x:c>
      <x:c r="B5624" s="356">
        <x:v>1276</x:v>
      </x:c>
      <x:c r="C5624" s="46">
        <x:f>415/30</x:f>
        <x:v>13.8333333333333</x:v>
      </x:c>
      <x:c r="G5624" s="46">
        <x:v>1</x:v>
      </x:c>
      <x:c r="I5624" s="46" t="s">
        <x:v>746</x:v>
      </x:c>
      <x:c r="AG5624" s="316"/>
      <x:c r="AL5624" s="317"/>
      <x:c r="AM5624" s="317"/>
      <x:c r="AN5624" s="317"/>
      <x:c r="AO5624" s="317"/>
      <x:c r="AP5624" s="317"/>
      <x:c r="AQ5624" s="317"/>
    </x:row>
    <x:row r="5625" spans="1:43" s="46" customFormat="1">
      <x:c r="A5625" s="46">
        <x:v>469181</x:v>
      </x:c>
      <x:c r="B5625" s="356">
        <x:v>1277</x:v>
      </x:c>
      <x:c r="C5625" s="46">
        <x:f>21/30</x:f>
        <x:v>0.7</x:v>
      </x:c>
      <x:c r="G5625" s="46">
        <x:v>1</x:v>
      </x:c>
      <x:c r="I5625" s="46" t="s">
        <x:v>746</x:v>
      </x:c>
      <x:c r="M5625" s="46">
        <x:v>4764</x:v>
      </x:c>
      <x:c r="O5625" s="46" t="s">
        <x:v>101</x:v>
      </x:c>
      <x:c r="AG5625" s="316"/>
      <x:c r="AL5625" s="317"/>
      <x:c r="AM5625" s="317"/>
      <x:c r="AN5625" s="317"/>
      <x:c r="AO5625" s="317"/>
      <x:c r="AP5625" s="317"/>
      <x:c r="AQ5625" s="317"/>
    </x:row>
    <x:row r="5626" spans="1:43" s="46" customFormat="1">
      <x:c r="A5626" s="46">
        <x:v>469182</x:v>
      </x:c>
      <x:c r="B5626" s="356">
        <x:v>1277</x:v>
      </x:c>
      <x:c r="C5626" s="46">
        <x:f>40/30</x:f>
        <x:v>1.33333333333333</x:v>
      </x:c>
      <x:c r="G5626" s="46">
        <x:v>1</x:v>
      </x:c>
      <x:c r="I5626" s="46" t="s">
        <x:v>746</x:v>
      </x:c>
      <x:c r="M5626" s="46">
        <x:v>4765</x:v>
      </x:c>
      <x:c r="O5626" s="46" t="s">
        <x:v>101</x:v>
      </x:c>
      <x:c r="AG5626" s="316"/>
      <x:c r="AL5626" s="317"/>
      <x:c r="AM5626" s="317"/>
      <x:c r="AN5626" s="317"/>
      <x:c r="AO5626" s="317"/>
      <x:c r="AP5626" s="317"/>
      <x:c r="AQ5626" s="317"/>
    </x:row>
    <x:row r="5627" spans="1:43" s="46" customFormat="1">
      <x:c r="A5627" s="46">
        <x:v>469183</x:v>
      </x:c>
      <x:c r="B5627" s="356">
        <x:v>1277</x:v>
      </x:c>
      <x:c r="C5627" s="46">
        <x:f>75/30</x:f>
        <x:v>2.5</x:v>
      </x:c>
      <x:c r="G5627" s="46">
        <x:v>2</x:v>
      </x:c>
      <x:c r="I5627" s="46" t="s">
        <x:v>746</x:v>
      </x:c>
      <x:c r="J5627" s="57"/>
      <x:c r="M5627" s="46">
        <x:v>4766</x:v>
      </x:c>
      <x:c r="O5627" s="46" t="s">
        <x:v>101</x:v>
      </x:c>
      <x:c r="AG5627" s="316"/>
      <x:c r="AL5627" s="317"/>
      <x:c r="AM5627" s="317"/>
      <x:c r="AN5627" s="317"/>
      <x:c r="AO5627" s="317"/>
      <x:c r="AP5627" s="317"/>
      <x:c r="AQ5627" s="317"/>
    </x:row>
    <x:row r="5628" spans="1:43" s="57" customFormat="1">
      <x:c r="A5628" s="57">
        <x:v>469184</x:v>
      </x:c>
      <x:c r="B5628" s="358">
        <x:v>1278</x:v>
      </x:c>
      <x:c r="C5628" s="57">
        <x:f>35/30</x:f>
        <x:v>1.16666666666667</x:v>
      </x:c>
      <x:c r="G5628" s="57">
        <x:v>1</x:v>
      </x:c>
      <x:c r="I5628" s="57" t="s">
        <x:v>110</x:v>
      </x:c>
      <x:c r="J5628" s="57">
        <x:v>0.5</x:v>
      </x:c>
      <x:c r="S5628" s="46" t="s">
        <x:v>207</x:v>
      </x:c>
      <x:c r="AG5628" s="364"/>
      <x:c r="AL5628" s="365"/>
      <x:c r="AM5628" s="365"/>
      <x:c r="AN5628" s="365"/>
      <x:c r="AO5628" s="365"/>
      <x:c r="AP5628" s="365"/>
      <x:c r="AQ5628" s="365"/>
    </x:row>
    <x:row r="5629" spans="1:43" s="57" customFormat="1">
      <x:c r="A5629" s="57">
        <x:v>469185</x:v>
      </x:c>
      <x:c r="B5629" s="358">
        <x:v>1278</x:v>
      </x:c>
      <x:c r="C5629" s="57">
        <x:f>58/30</x:f>
        <x:v>1.93333333333333</x:v>
      </x:c>
      <x:c r="G5629" s="57">
        <x:v>2</x:v>
      </x:c>
      <x:c r="I5629" s="57" t="s">
        <x:v>107</x:v>
      </x:c>
      <x:c r="J5629" s="57">
        <x:v>0.5</x:v>
      </x:c>
      <x:c r="S5629" s="57" t="s">
        <x:v>733</x:v>
      </x:c>
      <x:c r="AG5629" s="364"/>
      <x:c r="AL5629" s="365"/>
      <x:c r="AM5629" s="365"/>
      <x:c r="AN5629" s="365"/>
      <x:c r="AO5629" s="365"/>
      <x:c r="AP5629" s="365"/>
      <x:c r="AQ5629" s="365"/>
    </x:row>
    <x:row r="5630" spans="1:43" s="57" customFormat="1">
      <x:c r="A5630" s="57">
        <x:v>469186</x:v>
      </x:c>
      <x:c r="B5630" s="358">
        <x:v>1278</x:v>
      </x:c>
      <x:c r="C5630" s="57">
        <x:f>76/30</x:f>
        <x:v>2.53333333333333</x:v>
      </x:c>
      <x:c r="G5630" s="57">
        <x:v>3</x:v>
      </x:c>
      <x:c r="I5630" s="57" t="s">
        <x:v>107</x:v>
      </x:c>
      <x:c r="J5630" s="57">
        <x:v>0.9</x:v>
      </x:c>
      <x:c r="AG5630" s="364"/>
      <x:c r="AL5630" s="365"/>
      <x:c r="AM5630" s="365"/>
      <x:c r="AN5630" s="365"/>
      <x:c r="AO5630" s="365"/>
      <x:c r="AP5630" s="365"/>
      <x:c r="AQ5630" s="365"/>
    </x:row>
    <x:row r="5631" spans="1:43" s="46" customFormat="1">
      <x:c r="A5631" s="46">
        <x:v>469187</x:v>
      </x:c>
      <x:c r="B5631" s="356">
        <x:v>1279</x:v>
      </x:c>
      <x:c r="C5631" s="46">
        <x:f>164/30</x:f>
        <x:v>5.46666666666667</x:v>
      </x:c>
      <x:c r="G5631" s="46">
        <x:v>1</x:v>
      </x:c>
      <x:c r="I5631" s="46" t="s">
        <x:v>746</x:v>
      </x:c>
      <x:c r="AG5631" s="316"/>
      <x:c r="AL5631" s="317"/>
      <x:c r="AM5631" s="317"/>
      <x:c r="AN5631" s="317"/>
      <x:c r="AO5631" s="317"/>
      <x:c r="AP5631" s="317"/>
      <x:c r="AQ5631" s="317"/>
    </x:row>
    <x:row r="5632" spans="1:43" s="46" customFormat="1">
      <x:c r="A5632" s="46">
        <x:v>469188</x:v>
      </x:c>
      <x:c r="B5632" s="356">
        <x:v>1279</x:v>
      </x:c>
      <x:c r="C5632" s="46">
        <x:f>189/30</x:f>
        <x:v>6.3</x:v>
      </x:c>
      <x:c r="G5632" s="46">
        <x:v>1</x:v>
      </x:c>
      <x:c r="I5632" s="46" t="s">
        <x:v>746</x:v>
      </x:c>
      <x:c r="AG5632" s="316"/>
      <x:c r="AL5632" s="317"/>
      <x:c r="AM5632" s="317"/>
      <x:c r="AN5632" s="317"/>
      <x:c r="AO5632" s="317"/>
      <x:c r="AP5632" s="317"/>
      <x:c r="AQ5632" s="317"/>
    </x:row>
    <x:row r="5633" spans="1:43" s="46" customFormat="1">
      <x:c r="A5633" s="46">
        <x:v>469189</x:v>
      </x:c>
      <x:c r="B5633" s="356">
        <x:v>1279</x:v>
      </x:c>
      <x:c r="C5633" s="46">
        <x:f>202/30</x:f>
        <x:v>6.73333333333333</x:v>
      </x:c>
      <x:c r="G5633" s="46">
        <x:v>2</x:v>
      </x:c>
      <x:c r="I5633" s="46" t="s">
        <x:v>746</x:v>
      </x:c>
      <x:c r="J5633" s="57"/>
      <x:c r="AG5633" s="316"/>
      <x:c r="AL5633" s="317"/>
      <x:c r="AM5633" s="317"/>
      <x:c r="AN5633" s="317"/>
      <x:c r="AO5633" s="317"/>
      <x:c r="AP5633" s="317"/>
      <x:c r="AQ5633" s="317"/>
    </x:row>
    <x:row r="5634" spans="1:43" s="46" customFormat="1">
      <x:c r="A5634" s="46">
        <x:v>469190</x:v>
      </x:c>
      <x:c r="B5634" s="356">
        <x:v>1279</x:v>
      </x:c>
      <x:c r="C5634" s="46">
        <x:f>237/30</x:f>
        <x:v>7.9</x:v>
      </x:c>
      <x:c r="G5634" s="46">
        <x:v>1</x:v>
      </x:c>
      <x:c r="I5634" s="46" t="s">
        <x:v>746</x:v>
      </x:c>
      <x:c r="AG5634" s="316"/>
      <x:c r="AL5634" s="317"/>
      <x:c r="AM5634" s="317"/>
      <x:c r="AN5634" s="317"/>
      <x:c r="AO5634" s="317"/>
      <x:c r="AP5634" s="317"/>
      <x:c r="AQ5634" s="317"/>
    </x:row>
    <x:row r="5635" spans="1:43" s="46" customFormat="1">
      <x:c r="A5635" s="46">
        <x:v>469191</x:v>
      </x:c>
      <x:c r="B5635" s="356">
        <x:v>1279</x:v>
      </x:c>
      <x:c r="C5635" s="46">
        <x:f>253/30</x:f>
        <x:v>8.43333333333333</x:v>
      </x:c>
      <x:c r="G5635" s="46">
        <x:v>2</x:v>
      </x:c>
      <x:c r="I5635" s="46" t="s">
        <x:v>746</x:v>
      </x:c>
      <x:c r="AG5635" s="316"/>
      <x:c r="AL5635" s="317"/>
      <x:c r="AM5635" s="317"/>
      <x:c r="AN5635" s="317"/>
      <x:c r="AO5635" s="317"/>
      <x:c r="AP5635" s="317"/>
      <x:c r="AQ5635" s="317"/>
    </x:row>
    <x:row r="5636" spans="1:43" s="46" customFormat="1">
      <x:c r="A5636" s="46">
        <x:v>469192</x:v>
      </x:c>
      <x:c r="B5636" s="356">
        <x:v>1279</x:v>
      </x:c>
      <x:c r="C5636" s="46">
        <x:f>265/30</x:f>
        <x:v>8.83333333333333</x:v>
      </x:c>
      <x:c r="G5636" s="46">
        <x:v>1</x:v>
      </x:c>
      <x:c r="I5636" s="46" t="s">
        <x:v>746</x:v>
      </x:c>
      <x:c r="AG5636" s="316"/>
      <x:c r="AL5636" s="317"/>
      <x:c r="AM5636" s="317"/>
      <x:c r="AN5636" s="317"/>
      <x:c r="AO5636" s="317"/>
      <x:c r="AP5636" s="317"/>
      <x:c r="AQ5636" s="317"/>
    </x:row>
    <x:row r="5637" spans="1:43" s="46" customFormat="1">
      <x:c r="A5637" s="46">
        <x:v>469193</x:v>
      </x:c>
      <x:c r="B5637" s="356">
        <x:v>1279</x:v>
      </x:c>
      <x:c r="C5637" s="46">
        <x:f>281/30</x:f>
        <x:v>9.36666666666667</x:v>
      </x:c>
      <x:c r="G5637" s="46">
        <x:v>1</x:v>
      </x:c>
      <x:c r="I5637" s="46" t="s">
        <x:v>746</x:v>
      </x:c>
      <x:c r="AG5637" s="316"/>
      <x:c r="AL5637" s="317"/>
      <x:c r="AM5637" s="317"/>
      <x:c r="AN5637" s="317"/>
      <x:c r="AO5637" s="317"/>
      <x:c r="AP5637" s="317"/>
      <x:c r="AQ5637" s="317"/>
    </x:row>
    <x:row r="5638" spans="1:43" s="46" customFormat="1">
      <x:c r="A5638" s="46">
        <x:v>469194</x:v>
      </x:c>
      <x:c r="B5638" s="356">
        <x:v>1279</x:v>
      </x:c>
      <x:c r="C5638" s="46">
        <x:f>293/30</x:f>
        <x:v>9.76666666666667</x:v>
      </x:c>
      <x:c r="G5638" s="46">
        <x:v>1</x:v>
      </x:c>
      <x:c r="I5638" s="46" t="s">
        <x:v>746</x:v>
      </x:c>
      <x:c r="AG5638" s="316"/>
      <x:c r="AL5638" s="317"/>
      <x:c r="AM5638" s="317"/>
      <x:c r="AN5638" s="317"/>
      <x:c r="AO5638" s="317"/>
      <x:c r="AP5638" s="317"/>
      <x:c r="AQ5638" s="317"/>
    </x:row>
    <x:row r="5639" spans="1:43" s="46" customFormat="1">
      <x:c r="A5639" s="46">
        <x:v>469195</x:v>
      </x:c>
      <x:c r="B5639" s="356">
        <x:v>1279</x:v>
      </x:c>
      <x:c r="C5639" s="46">
        <x:f>410/30</x:f>
        <x:v>13.6666666666667</x:v>
      </x:c>
      <x:c r="G5639" s="46">
        <x:v>2</x:v>
      </x:c>
      <x:c r="I5639" s="46" t="s">
        <x:v>746</x:v>
      </x:c>
      <x:c r="J5639" s="57"/>
      <x:c r="AG5639" s="316"/>
      <x:c r="AL5639" s="317"/>
      <x:c r="AM5639" s="317"/>
      <x:c r="AN5639" s="317"/>
      <x:c r="AO5639" s="317"/>
      <x:c r="AP5639" s="317"/>
      <x:c r="AQ5639" s="317"/>
    </x:row>
    <x:row r="5640" spans="1:43" s="46" customFormat="1">
      <x:c r="A5640" s="46">
        <x:v>469196</x:v>
      </x:c>
      <x:c r="B5640" s="356">
        <x:v>1279</x:v>
      </x:c>
      <x:c r="C5640" s="46">
        <x:f>420/30</x:f>
        <x:v>14</x:v>
      </x:c>
      <x:c r="G5640" s="46">
        <x:v>1</x:v>
      </x:c>
      <x:c r="I5640" s="46" t="s">
        <x:v>746</x:v>
      </x:c>
      <x:c r="AG5640" s="316"/>
      <x:c r="AL5640" s="317"/>
      <x:c r="AM5640" s="317"/>
      <x:c r="AN5640" s="317"/>
      <x:c r="AO5640" s="317"/>
      <x:c r="AP5640" s="317"/>
      <x:c r="AQ5640" s="317"/>
    </x:row>
    <x:row r="5641" spans="1:43" s="46" customFormat="1">
      <x:c r="A5641" s="46">
        <x:v>469197</x:v>
      </x:c>
      <x:c r="B5641" s="356">
        <x:v>1279</x:v>
      </x:c>
      <x:c r="C5641" s="46">
        <x:f>433/30</x:f>
        <x:v>14.4333333333333</x:v>
      </x:c>
      <x:c r="G5641" s="46">
        <x:v>2</x:v>
      </x:c>
      <x:c r="I5641" s="46" t="s">
        <x:v>746</x:v>
      </x:c>
      <x:c r="AG5641" s="316"/>
      <x:c r="AL5641" s="317"/>
      <x:c r="AM5641" s="317"/>
      <x:c r="AN5641" s="317"/>
      <x:c r="AO5641" s="317"/>
      <x:c r="AP5641" s="317"/>
      <x:c r="AQ5641" s="317"/>
    </x:row>
    <x:row r="5642" spans="1:43" s="46" customFormat="1">
      <x:c r="A5642" s="46">
        <x:v>469198</x:v>
      </x:c>
      <x:c r="B5642" s="356">
        <x:v>1279</x:v>
      </x:c>
      <x:c r="C5642" s="46">
        <x:f>455/30</x:f>
        <x:v>15.1666666666667</x:v>
      </x:c>
      <x:c r="G5642" s="46">
        <x:v>1</x:v>
      </x:c>
      <x:c r="I5642" s="46" t="s">
        <x:v>746</x:v>
      </x:c>
      <x:c r="AG5642" s="316"/>
      <x:c r="AL5642" s="317"/>
      <x:c r="AM5642" s="317"/>
      <x:c r="AN5642" s="317"/>
      <x:c r="AO5642" s="317"/>
      <x:c r="AP5642" s="317"/>
      <x:c r="AQ5642" s="317"/>
    </x:row>
    <x:row r="5643" spans="1:43" s="46" customFormat="1">
      <x:c r="A5643" s="46">
        <x:v>469199</x:v>
      </x:c>
      <x:c r="B5643" s="356">
        <x:v>1280</x:v>
      </x:c>
      <x:c r="C5643" s="46">
        <x:f>23/30</x:f>
        <x:v>0.766666666666667</x:v>
      </x:c>
      <x:c r="G5643" s="46">
        <x:v>1</x:v>
      </x:c>
      <x:c r="I5643" s="46" t="s">
        <x:v>746</x:v>
      </x:c>
      <x:c r="M5643" s="46">
        <x:v>4769</x:v>
      </x:c>
      <x:c r="O5643" s="46" t="s">
        <x:v>101</x:v>
      </x:c>
      <x:c r="AG5643" s="316"/>
      <x:c r="AL5643" s="317"/>
      <x:c r="AM5643" s="317"/>
      <x:c r="AN5643" s="317"/>
      <x:c r="AO5643" s="317"/>
      <x:c r="AP5643" s="317"/>
      <x:c r="AQ5643" s="317"/>
    </x:row>
    <x:row r="5644" spans="1:43" s="46" customFormat="1">
      <x:c r="A5644" s="46">
        <x:v>469200</x:v>
      </x:c>
      <x:c r="B5644" s="356">
        <x:v>1280</x:v>
      </x:c>
      <x:c r="C5644" s="46">
        <x:f>37/30</x:f>
        <x:v>1.23333333333333</x:v>
      </x:c>
      <x:c r="G5644" s="46">
        <x:v>1</x:v>
      </x:c>
      <x:c r="I5644" s="46" t="s">
        <x:v>746</x:v>
      </x:c>
      <x:c r="M5644" s="46">
        <x:v>4769</x:v>
      </x:c>
      <x:c r="O5644" s="46" t="s">
        <x:v>101</x:v>
      </x:c>
      <x:c r="AG5644" s="316"/>
      <x:c r="AL5644" s="317"/>
      <x:c r="AM5644" s="317"/>
      <x:c r="AN5644" s="317"/>
      <x:c r="AO5644" s="317"/>
      <x:c r="AP5644" s="317"/>
      <x:c r="AQ5644" s="317"/>
    </x:row>
    <x:row r="5645" spans="1:43" s="46" customFormat="1">
      <x:c r="A5645" s="46">
        <x:v>469201</x:v>
      </x:c>
      <x:c r="B5645" s="356">
        <x:v>1280</x:v>
      </x:c>
      <x:c r="C5645" s="46">
        <x:f>61/30</x:f>
        <x:v>2.03333333333333</x:v>
      </x:c>
      <x:c r="G5645" s="46">
        <x:v>2</x:v>
      </x:c>
      <x:c r="I5645" s="46" t="s">
        <x:v>746</x:v>
      </x:c>
      <x:c r="J5645" s="57"/>
      <x:c r="M5645" s="46">
        <x:v>4769</x:v>
      </x:c>
      <x:c r="O5645" s="46" t="s">
        <x:v>101</x:v>
      </x:c>
      <x:c r="AG5645" s="316"/>
      <x:c r="AL5645" s="317"/>
      <x:c r="AM5645" s="317"/>
      <x:c r="AN5645" s="317"/>
      <x:c r="AO5645" s="317"/>
      <x:c r="AP5645" s="317"/>
      <x:c r="AQ5645" s="317"/>
    </x:row>
    <x:row r="5646" spans="1:43" s="46" customFormat="1">
      <x:c r="A5646" s="46">
        <x:v>469202</x:v>
      </x:c>
      <x:c r="B5646" s="356">
        <x:v>1281</x:v>
      </x:c>
      <x:c r="C5646" s="46">
        <x:f>60/30</x:f>
        <x:v>2</x:v>
      </x:c>
      <x:c r="G5646" s="46">
        <x:v>1</x:v>
      </x:c>
      <x:c r="I5646" s="46" t="s">
        <x:v>746</x:v>
      </x:c>
      <x:c r="AG5646" s="316"/>
      <x:c r="AL5646" s="317"/>
      <x:c r="AM5646" s="317"/>
      <x:c r="AN5646" s="317"/>
      <x:c r="AO5646" s="317"/>
      <x:c r="AP5646" s="317"/>
      <x:c r="AQ5646" s="317"/>
    </x:row>
    <x:row r="5647" spans="1:43" s="46" customFormat="1">
      <x:c r="A5647" s="46">
        <x:v>469203</x:v>
      </x:c>
      <x:c r="B5647" s="356">
        <x:v>1281</x:v>
      </x:c>
      <x:c r="C5647" s="46">
        <x:f>106/30</x:f>
        <x:v>3.53333333333333</x:v>
      </x:c>
      <x:c r="G5647" s="46">
        <x:v>2</x:v>
      </x:c>
      <x:c r="I5647" s="46" t="s">
        <x:v>746</x:v>
      </x:c>
      <x:c r="M5647" s="46">
        <x:v>4749</x:v>
      </x:c>
      <x:c r="O5647" s="46" t="s">
        <x:v>101</x:v>
      </x:c>
      <x:c r="AG5647" s="316"/>
      <x:c r="AL5647" s="317"/>
      <x:c r="AM5647" s="317"/>
      <x:c r="AN5647" s="317"/>
      <x:c r="AO5647" s="317"/>
      <x:c r="AP5647" s="317"/>
      <x:c r="AQ5647" s="317"/>
    </x:row>
    <x:row r="5648" spans="1:43" s="46" customFormat="1">
      <x:c r="A5648" s="46">
        <x:v>469204</x:v>
      </x:c>
      <x:c r="B5648" s="356">
        <x:v>1282</x:v>
      </x:c>
      <x:c r="C5648" s="46">
        <x:f>281/30</x:f>
        <x:v>9.36666666666667</x:v>
      </x:c>
      <x:c r="G5648" s="46">
        <x:v>1</x:v>
      </x:c>
      <x:c r="I5648" s="46" t="s">
        <x:v>746</x:v>
      </x:c>
      <x:c r="AG5648" s="316"/>
      <x:c r="AL5648" s="317"/>
      <x:c r="AM5648" s="317"/>
      <x:c r="AN5648" s="317"/>
      <x:c r="AO5648" s="317"/>
      <x:c r="AP5648" s="317"/>
      <x:c r="AQ5648" s="317"/>
    </x:row>
    <x:row r="5649" spans="1:43" s="46" customFormat="1">
      <x:c r="A5649" s="46">
        <x:v>469205</x:v>
      </x:c>
      <x:c r="B5649" s="356">
        <x:v>1283</x:v>
      </x:c>
      <x:c r="C5649" s="46">
        <x:f>164/30</x:f>
        <x:v>5.46666666666667</x:v>
      </x:c>
      <x:c r="G5649" s="46">
        <x:v>1</x:v>
      </x:c>
      <x:c r="I5649" s="46" t="s">
        <x:v>746</x:v>
      </x:c>
      <x:c r="AG5649" s="316"/>
      <x:c r="AL5649" s="317"/>
      <x:c r="AM5649" s="317"/>
      <x:c r="AN5649" s="317"/>
      <x:c r="AO5649" s="317"/>
      <x:c r="AP5649" s="317"/>
      <x:c r="AQ5649" s="317"/>
    </x:row>
    <x:row r="5650" spans="1:43" s="46" customFormat="1">
      <x:c r="A5650" s="46">
        <x:v>469206</x:v>
      </x:c>
      <x:c r="B5650" s="356">
        <x:v>1283</x:v>
      </x:c>
      <x:c r="C5650" s="46">
        <x:f>189/30</x:f>
        <x:v>6.3</x:v>
      </x:c>
      <x:c r="G5650" s="46">
        <x:v>1</x:v>
      </x:c>
      <x:c r="I5650" s="46" t="s">
        <x:v>746</x:v>
      </x:c>
      <x:c r="AG5650" s="316"/>
      <x:c r="AL5650" s="317"/>
      <x:c r="AM5650" s="317"/>
      <x:c r="AN5650" s="317"/>
      <x:c r="AO5650" s="317"/>
      <x:c r="AP5650" s="317"/>
      <x:c r="AQ5650" s="317"/>
    </x:row>
    <x:row r="5651" spans="1:43" s="46" customFormat="1">
      <x:c r="A5651" s="46">
        <x:v>469207</x:v>
      </x:c>
      <x:c r="B5651" s="356">
        <x:v>1283</x:v>
      </x:c>
      <x:c r="C5651" s="46">
        <x:f>202/30</x:f>
        <x:v>6.73333333333333</x:v>
      </x:c>
      <x:c r="G5651" s="46">
        <x:v>2</x:v>
      </x:c>
      <x:c r="I5651" s="46" t="s">
        <x:v>746</x:v>
      </x:c>
      <x:c r="J5651" s="57"/>
      <x:c r="AG5651" s="316"/>
      <x:c r="AL5651" s="317"/>
      <x:c r="AM5651" s="317"/>
      <x:c r="AN5651" s="317"/>
      <x:c r="AO5651" s="317"/>
      <x:c r="AP5651" s="317"/>
      <x:c r="AQ5651" s="317"/>
    </x:row>
    <x:row r="5652" spans="1:43" s="46" customFormat="1">
      <x:c r="A5652" s="46">
        <x:v>469208</x:v>
      </x:c>
      <x:c r="B5652" s="356">
        <x:v>1283</x:v>
      </x:c>
      <x:c r="C5652" s="46">
        <x:f>237/30</x:f>
        <x:v>7.9</x:v>
      </x:c>
      <x:c r="G5652" s="46">
        <x:v>1</x:v>
      </x:c>
      <x:c r="I5652" s="46" t="s">
        <x:v>746</x:v>
      </x:c>
      <x:c r="AG5652" s="316"/>
      <x:c r="AL5652" s="317"/>
      <x:c r="AM5652" s="317"/>
      <x:c r="AN5652" s="317"/>
      <x:c r="AO5652" s="317"/>
      <x:c r="AP5652" s="317"/>
      <x:c r="AQ5652" s="317"/>
    </x:row>
    <x:row r="5653" spans="1:43" s="46" customFormat="1">
      <x:c r="A5653" s="46">
        <x:v>469209</x:v>
      </x:c>
      <x:c r="B5653" s="356">
        <x:v>1283</x:v>
      </x:c>
      <x:c r="C5653" s="46">
        <x:f>253/30</x:f>
        <x:v>8.43333333333333</x:v>
      </x:c>
      <x:c r="G5653" s="46">
        <x:v>2</x:v>
      </x:c>
      <x:c r="I5653" s="46" t="s">
        <x:v>746</x:v>
      </x:c>
      <x:c r="AG5653" s="316"/>
      <x:c r="AL5653" s="317"/>
      <x:c r="AM5653" s="317"/>
      <x:c r="AN5653" s="317"/>
      <x:c r="AO5653" s="317"/>
      <x:c r="AP5653" s="317"/>
      <x:c r="AQ5653" s="317"/>
    </x:row>
    <x:row r="5654" spans="1:43" s="46" customFormat="1">
      <x:c r="A5654" s="46">
        <x:v>469210</x:v>
      </x:c>
      <x:c r="B5654" s="356">
        <x:v>1283</x:v>
      </x:c>
      <x:c r="C5654" s="46">
        <x:f>265/30</x:f>
        <x:v>8.83333333333333</x:v>
      </x:c>
      <x:c r="G5654" s="46">
        <x:v>1</x:v>
      </x:c>
      <x:c r="I5654" s="46" t="s">
        <x:v>746</x:v>
      </x:c>
      <x:c r="AG5654" s="316"/>
      <x:c r="AL5654" s="317"/>
      <x:c r="AM5654" s="317"/>
      <x:c r="AN5654" s="317"/>
      <x:c r="AO5654" s="317"/>
      <x:c r="AP5654" s="317"/>
      <x:c r="AQ5654" s="317"/>
    </x:row>
    <x:row r="5655" spans="1:43" s="46" customFormat="1">
      <x:c r="A5655" s="46">
        <x:v>469211</x:v>
      </x:c>
      <x:c r="B5655" s="356">
        <x:v>1283</x:v>
      </x:c>
      <x:c r="C5655" s="46">
        <x:f>281/30</x:f>
        <x:v>9.36666666666667</x:v>
      </x:c>
      <x:c r="G5655" s="46">
        <x:v>1</x:v>
      </x:c>
      <x:c r="I5655" s="46" t="s">
        <x:v>746</x:v>
      </x:c>
      <x:c r="AG5655" s="316"/>
      <x:c r="AL5655" s="317"/>
      <x:c r="AM5655" s="317"/>
      <x:c r="AN5655" s="317"/>
      <x:c r="AO5655" s="317"/>
      <x:c r="AP5655" s="317"/>
      <x:c r="AQ5655" s="317"/>
    </x:row>
    <x:row r="5656" spans="1:43" s="46" customFormat="1">
      <x:c r="A5656" s="46">
        <x:v>469212</x:v>
      </x:c>
      <x:c r="B5656" s="356">
        <x:v>1283</x:v>
      </x:c>
      <x:c r="C5656" s="46">
        <x:f>293/30</x:f>
        <x:v>9.76666666666667</x:v>
      </x:c>
      <x:c r="G5656" s="46">
        <x:v>1</x:v>
      </x:c>
      <x:c r="I5656" s="46" t="s">
        <x:v>746</x:v>
      </x:c>
      <x:c r="AG5656" s="316"/>
      <x:c r="AL5656" s="317"/>
      <x:c r="AM5656" s="317"/>
      <x:c r="AN5656" s="317"/>
      <x:c r="AO5656" s="317"/>
      <x:c r="AP5656" s="317"/>
      <x:c r="AQ5656" s="317"/>
    </x:row>
    <x:row r="5657" spans="1:43" s="46" customFormat="1">
      <x:c r="A5657" s="46">
        <x:v>469213</x:v>
      </x:c>
      <x:c r="B5657" s="356">
        <x:v>1283</x:v>
      </x:c>
      <x:c r="C5657" s="46">
        <x:f>410/30</x:f>
        <x:v>13.6666666666667</x:v>
      </x:c>
      <x:c r="G5657" s="46">
        <x:v>2</x:v>
      </x:c>
      <x:c r="I5657" s="46" t="s">
        <x:v>746</x:v>
      </x:c>
      <x:c r="J5657" s="57"/>
      <x:c r="AG5657" s="316"/>
      <x:c r="AL5657" s="317"/>
      <x:c r="AM5657" s="317"/>
      <x:c r="AN5657" s="317"/>
      <x:c r="AO5657" s="317"/>
      <x:c r="AP5657" s="317"/>
      <x:c r="AQ5657" s="317"/>
    </x:row>
    <x:row r="5658" spans="1:43" s="46" customFormat="1">
      <x:c r="A5658" s="46">
        <x:v>469214</x:v>
      </x:c>
      <x:c r="B5658" s="356">
        <x:v>1283</x:v>
      </x:c>
      <x:c r="C5658" s="46">
        <x:f>420/30</x:f>
        <x:v>14</x:v>
      </x:c>
      <x:c r="G5658" s="46">
        <x:v>1</x:v>
      </x:c>
      <x:c r="I5658" s="46" t="s">
        <x:v>746</x:v>
      </x:c>
      <x:c r="AG5658" s="316"/>
      <x:c r="AL5658" s="317"/>
      <x:c r="AM5658" s="317"/>
      <x:c r="AN5658" s="317"/>
      <x:c r="AO5658" s="317"/>
      <x:c r="AP5658" s="317"/>
      <x:c r="AQ5658" s="317"/>
    </x:row>
    <x:row r="5659" spans="1:43" s="46" customFormat="1">
      <x:c r="A5659" s="46">
        <x:v>469215</x:v>
      </x:c>
      <x:c r="B5659" s="356">
        <x:v>1283</x:v>
      </x:c>
      <x:c r="C5659" s="46">
        <x:f>433/30</x:f>
        <x:v>14.4333333333333</x:v>
      </x:c>
      <x:c r="G5659" s="46">
        <x:v>2</x:v>
      </x:c>
      <x:c r="I5659" s="46" t="s">
        <x:v>746</x:v>
      </x:c>
      <x:c r="AG5659" s="316"/>
      <x:c r="AL5659" s="317"/>
      <x:c r="AM5659" s="317"/>
      <x:c r="AN5659" s="317"/>
      <x:c r="AO5659" s="317"/>
      <x:c r="AP5659" s="317"/>
      <x:c r="AQ5659" s="317"/>
    </x:row>
    <x:row r="5660" spans="1:43" s="46" customFormat="1">
      <x:c r="A5660" s="46">
        <x:v>469216</x:v>
      </x:c>
      <x:c r="B5660" s="356">
        <x:v>1283</x:v>
      </x:c>
      <x:c r="C5660" s="46">
        <x:f>455/30</x:f>
        <x:v>15.1666666666667</x:v>
      </x:c>
      <x:c r="G5660" s="46">
        <x:v>1</x:v>
      </x:c>
      <x:c r="I5660" s="46" t="s">
        <x:v>746</x:v>
      </x:c>
      <x:c r="AG5660" s="316"/>
      <x:c r="AL5660" s="317"/>
      <x:c r="AM5660" s="317"/>
      <x:c r="AN5660" s="317"/>
      <x:c r="AO5660" s="317"/>
      <x:c r="AP5660" s="317"/>
      <x:c r="AQ5660" s="317"/>
    </x:row>
    <x:row r="5661" spans="1:43" s="46" customFormat="1">
      <x:c r="A5661" s="46">
        <x:v>469217</x:v>
      </x:c>
      <x:c r="B5661" s="356">
        <x:v>1284</x:v>
      </x:c>
      <x:c r="C5661" s="46">
        <x:f>34/30</x:f>
        <x:v>1.13333333333333</x:v>
      </x:c>
      <x:c r="G5661" s="46">
        <x:v>2</x:v>
      </x:c>
      <x:c r="I5661" s="46" t="s">
        <x:v>746</x:v>
      </x:c>
      <x:c r="M5661" s="46">
        <x:v>4778</x:v>
      </x:c>
      <x:c r="O5661" s="46" t="s">
        <x:v>101</x:v>
      </x:c>
      <x:c r="AG5661" s="316"/>
      <x:c r="AL5661" s="317"/>
      <x:c r="AM5661" s="317"/>
      <x:c r="AN5661" s="317"/>
      <x:c r="AO5661" s="317"/>
      <x:c r="AP5661" s="317"/>
      <x:c r="AQ5661" s="317"/>
    </x:row>
    <x:row r="5662" spans="1:43" s="46" customFormat="1">
      <x:c r="A5662" s="46">
        <x:v>469218</x:v>
      </x:c>
      <x:c r="B5662" s="356">
        <x:v>1284</x:v>
      </x:c>
      <x:c r="C5662" s="46">
        <x:f>67/30</x:f>
        <x:v>2.23333333333333</x:v>
      </x:c>
      <x:c r="G5662" s="46">
        <x:v>1</x:v>
      </x:c>
      <x:c r="I5662" s="46" t="s">
        <x:v>746</x:v>
      </x:c>
      <x:c r="M5662" s="46">
        <x:v>4751</x:v>
      </x:c>
      <x:c r="O5662" s="46" t="s">
        <x:v>101</x:v>
      </x:c>
      <x:c r="AG5662" s="316"/>
      <x:c r="AL5662" s="317"/>
      <x:c r="AM5662" s="317"/>
      <x:c r="AN5662" s="317"/>
      <x:c r="AO5662" s="317"/>
      <x:c r="AP5662" s="317"/>
      <x:c r="AQ5662" s="317"/>
    </x:row>
    <x:row r="5663" spans="1:43" s="25" customFormat="1">
      <x:c r="A5663" s="25">
        <x:v>469219</x:v>
      </x:c>
      <x:c r="B5663" s="216">
        <x:v>1285</x:v>
      </x:c>
      <x:c r="C5663" s="25">
        <x:v>2.5</x:v>
      </x:c>
      <x:c r="G5663" s="25">
        <x:v>1</x:v>
      </x:c>
      <x:c r="I5663" s="25" t="s">
        <x:v>746</x:v>
      </x:c>
      <x:c r="AG5663" s="214"/>
      <x:c r="AL5663" s="215"/>
      <x:c r="AM5663" s="215"/>
      <x:c r="AN5663" s="215"/>
      <x:c r="AO5663" s="215"/>
      <x:c r="AP5663" s="215"/>
      <x:c r="AQ5663" s="215"/>
    </x:row>
    <x:row r="5664" spans="1:43" s="25" customFormat="1">
      <x:c r="A5664" s="25">
        <x:v>469220</x:v>
      </x:c>
      <x:c r="B5664" s="216">
        <x:v>1285</x:v>
      </x:c>
      <x:c r="C5664" s="25">
        <x:v>2.66666666666667</x:v>
      </x:c>
      <x:c r="G5664" s="25">
        <x:v>1</x:v>
      </x:c>
      <x:c r="I5664" s="25" t="s">
        <x:v>746</x:v>
      </x:c>
      <x:c r="AG5664" s="214"/>
      <x:c r="AL5664" s="215"/>
      <x:c r="AM5664" s="215"/>
      <x:c r="AN5664" s="215"/>
      <x:c r="AO5664" s="215"/>
      <x:c r="AP5664" s="215"/>
      <x:c r="AQ5664" s="215"/>
    </x:row>
    <x:row r="5665" spans="1:43" s="25" customFormat="1">
      <x:c r="A5665" s="25">
        <x:v>469221</x:v>
      </x:c>
      <x:c r="B5665" s="216">
        <x:v>1285</x:v>
      </x:c>
      <x:c r="C5665" s="25">
        <x:v>2.83333333333333</x:v>
      </x:c>
      <x:c r="G5665" s="25">
        <x:v>2</x:v>
      </x:c>
      <x:c r="I5665" s="25" t="s">
        <x:v>746</x:v>
      </x:c>
      <x:c r="J5665" s="58"/>
      <x:c r="AG5665" s="214"/>
      <x:c r="AL5665" s="215"/>
      <x:c r="AM5665" s="215"/>
      <x:c r="AN5665" s="215"/>
      <x:c r="AO5665" s="215"/>
      <x:c r="AP5665" s="215"/>
      <x:c r="AQ5665" s="215"/>
    </x:row>
    <x:row r="5666" spans="1:43" s="25" customFormat="1">
      <x:c r="A5666" s="25">
        <x:v>469222</x:v>
      </x:c>
      <x:c r="B5666" s="216">
        <x:v>1285</x:v>
      </x:c>
      <x:c r="C5666" s="25">
        <x:v>3</x:v>
      </x:c>
      <x:c r="G5666" s="25">
        <x:v>1</x:v>
      </x:c>
      <x:c r="I5666" s="25" t="s">
        <x:v>746</x:v>
      </x:c>
      <x:c r="AG5666" s="214"/>
      <x:c r="AL5666" s="215"/>
      <x:c r="AM5666" s="215"/>
      <x:c r="AN5666" s="215"/>
      <x:c r="AO5666" s="215"/>
      <x:c r="AP5666" s="215"/>
      <x:c r="AQ5666" s="215"/>
    </x:row>
    <x:row r="5667" spans="1:43" s="25" customFormat="1">
      <x:c r="A5667" s="25">
        <x:v>469223</x:v>
      </x:c>
      <x:c r="B5667" s="216">
        <x:v>1285</x:v>
      </x:c>
      <x:c r="C5667" s="25">
        <x:v>3.16666666666667</x:v>
      </x:c>
      <x:c r="G5667" s="25">
        <x:v>2</x:v>
      </x:c>
      <x:c r="I5667" s="25" t="s">
        <x:v>746</x:v>
      </x:c>
      <x:c r="AG5667" s="214"/>
      <x:c r="AL5667" s="215"/>
      <x:c r="AM5667" s="215"/>
      <x:c r="AN5667" s="215"/>
      <x:c r="AO5667" s="215"/>
      <x:c r="AP5667" s="215"/>
      <x:c r="AQ5667" s="215"/>
    </x:row>
    <x:row r="5668" spans="1:43" s="25" customFormat="1">
      <x:c r="A5668" s="25">
        <x:v>469224</x:v>
      </x:c>
      <x:c r="B5668" s="216">
        <x:v>1285</x:v>
      </x:c>
      <x:c r="C5668" s="25">
        <x:v>3.33333333333333</x:v>
      </x:c>
      <x:c r="G5668" s="25">
        <x:v>1</x:v>
      </x:c>
      <x:c r="I5668" s="25" t="s">
        <x:v>746</x:v>
      </x:c>
      <x:c r="AG5668" s="214"/>
      <x:c r="AL5668" s="215"/>
      <x:c r="AM5668" s="215"/>
      <x:c r="AN5668" s="215"/>
      <x:c r="AO5668" s="215"/>
      <x:c r="AP5668" s="215"/>
      <x:c r="AQ5668" s="215"/>
    </x:row>
    <x:row r="5669" spans="1:43" s="25" customFormat="1">
      <x:c r="A5669" s="25">
        <x:v>469225</x:v>
      </x:c>
      <x:c r="B5669" s="216">
        <x:v>1285</x:v>
      </x:c>
      <x:c r="C5669" s="25">
        <x:v>3.5</x:v>
      </x:c>
      <x:c r="G5669" s="25">
        <x:v>1</x:v>
      </x:c>
      <x:c r="I5669" s="25" t="s">
        <x:v>746</x:v>
      </x:c>
      <x:c r="AG5669" s="214"/>
      <x:c r="AL5669" s="215"/>
      <x:c r="AM5669" s="215"/>
      <x:c r="AN5669" s="215"/>
      <x:c r="AO5669" s="215"/>
      <x:c r="AP5669" s="215"/>
      <x:c r="AQ5669" s="215"/>
    </x:row>
    <x:row r="5670" spans="1:43" s="25" customFormat="1">
      <x:c r="A5670" s="25">
        <x:v>469226</x:v>
      </x:c>
      <x:c r="B5670" s="216">
        <x:v>1285</x:v>
      </x:c>
      <x:c r="C5670" s="25">
        <x:v>3.66666666666667</x:v>
      </x:c>
      <x:c r="G5670" s="25">
        <x:v>1</x:v>
      </x:c>
      <x:c r="I5670" s="25" t="s">
        <x:v>746</x:v>
      </x:c>
      <x:c r="AG5670" s="214"/>
      <x:c r="AL5670" s="215"/>
      <x:c r="AM5670" s="215"/>
      <x:c r="AN5670" s="215"/>
      <x:c r="AO5670" s="215"/>
      <x:c r="AP5670" s="215"/>
      <x:c r="AQ5670" s="215"/>
    </x:row>
    <x:row r="5671" spans="1:43" s="25" customFormat="1">
      <x:c r="A5671" s="25">
        <x:v>469227</x:v>
      </x:c>
      <x:c r="B5671" s="216">
        <x:v>1285</x:v>
      </x:c>
      <x:c r="C5671" s="25">
        <x:v>3.83333333333333</x:v>
      </x:c>
      <x:c r="G5671" s="25">
        <x:v>2</x:v>
      </x:c>
      <x:c r="I5671" s="25" t="s">
        <x:v>746</x:v>
      </x:c>
      <x:c r="J5671" s="58"/>
      <x:c r="AG5671" s="214"/>
      <x:c r="AL5671" s="215"/>
      <x:c r="AM5671" s="215"/>
      <x:c r="AN5671" s="215"/>
      <x:c r="AO5671" s="215"/>
      <x:c r="AP5671" s="215"/>
      <x:c r="AQ5671" s="215"/>
    </x:row>
    <x:row r="5672" spans="1:43" s="25" customFormat="1">
      <x:c r="A5672" s="25">
        <x:v>469228</x:v>
      </x:c>
      <x:c r="B5672" s="216">
        <x:v>1285</x:v>
      </x:c>
      <x:c r="C5672" s="25">
        <x:v>4</x:v>
      </x:c>
      <x:c r="G5672" s="25">
        <x:v>1</x:v>
      </x:c>
      <x:c r="I5672" s="25" t="s">
        <x:v>746</x:v>
      </x:c>
      <x:c r="AG5672" s="214"/>
      <x:c r="AL5672" s="215"/>
      <x:c r="AM5672" s="215"/>
      <x:c r="AN5672" s="215"/>
      <x:c r="AO5672" s="215"/>
      <x:c r="AP5672" s="215"/>
      <x:c r="AQ5672" s="215"/>
    </x:row>
    <x:row r="5673" spans="1:43" s="25" customFormat="1">
      <x:c r="A5673" s="25">
        <x:v>469229</x:v>
      </x:c>
      <x:c r="B5673" s="216">
        <x:v>1285</x:v>
      </x:c>
      <x:c r="C5673" s="25">
        <x:v>4.46666666666667</x:v>
      </x:c>
      <x:c r="G5673" s="25">
        <x:v>2</x:v>
      </x:c>
      <x:c r="I5673" s="25" t="s">
        <x:v>746</x:v>
      </x:c>
      <x:c r="AG5673" s="214"/>
      <x:c r="AL5673" s="215"/>
      <x:c r="AM5673" s="215"/>
      <x:c r="AN5673" s="215"/>
      <x:c r="AO5673" s="215"/>
      <x:c r="AP5673" s="215"/>
      <x:c r="AQ5673" s="215"/>
    </x:row>
    <x:row r="5674" spans="1:43" s="25" customFormat="1">
      <x:c r="A5674" s="25">
        <x:v>469230</x:v>
      </x:c>
      <x:c r="B5674" s="216">
        <x:v>1285</x:v>
      </x:c>
      <x:c r="C5674" s="25">
        <x:v>4.73333333333333</x:v>
      </x:c>
      <x:c r="G5674" s="25">
        <x:v>1</x:v>
      </x:c>
      <x:c r="I5674" s="25" t="s">
        <x:v>746</x:v>
      </x:c>
      <x:c r="AG5674" s="214"/>
      <x:c r="AL5674" s="215"/>
      <x:c r="AM5674" s="215"/>
      <x:c r="AN5674" s="215"/>
      <x:c r="AO5674" s="215"/>
      <x:c r="AP5674" s="215"/>
      <x:c r="AQ5674" s="215"/>
    </x:row>
    <x:row r="5675" spans="1:43" s="25" customFormat="1">
      <x:c r="A5675" s="25">
        <x:v>469231</x:v>
      </x:c>
      <x:c r="B5675" s="216">
        <x:v>1285</x:v>
      </x:c>
      <x:c r="C5675" s="25">
        <x:v>5</x:v>
      </x:c>
      <x:c r="G5675" s="25">
        <x:v>1</x:v>
      </x:c>
      <x:c r="I5675" s="25" t="s">
        <x:v>746</x:v>
      </x:c>
      <x:c r="AG5675" s="214"/>
      <x:c r="AL5675" s="215"/>
      <x:c r="AM5675" s="215"/>
      <x:c r="AN5675" s="215"/>
      <x:c r="AO5675" s="215"/>
      <x:c r="AP5675" s="215"/>
      <x:c r="AQ5675" s="215"/>
    </x:row>
    <x:row r="5676" spans="1:43" s="58" customFormat="1">
      <x:c r="A5676" s="25">
        <x:v>469232</x:v>
      </x:c>
      <x:c r="B5676" s="366">
        <x:v>1286</x:v>
      </x:c>
      <x:c r="C5676" s="58">
        <x:f>60/30</x:f>
        <x:v>2</x:v>
      </x:c>
      <x:c r="G5676" s="58">
        <x:v>1</x:v>
      </x:c>
      <x:c r="I5676" s="58" t="s">
        <x:v>746</x:v>
      </x:c>
      <x:c r="AG5676" s="368"/>
      <x:c r="AL5676" s="369"/>
      <x:c r="AM5676" s="369"/>
      <x:c r="AN5676" s="369"/>
      <x:c r="AO5676" s="369"/>
      <x:c r="AP5676" s="369"/>
      <x:c r="AQ5676" s="369"/>
    </x:row>
    <x:row r="5677" spans="1:43" s="58" customFormat="1">
      <x:c r="A5677" s="25">
        <x:v>469233</x:v>
      </x:c>
      <x:c r="B5677" s="366">
        <x:v>1286</x:v>
      </x:c>
      <x:c r="C5677" s="58">
        <x:f>70/30</x:f>
        <x:v>2.33333333333333</x:v>
      </x:c>
      <x:c r="G5677" s="58">
        <x:v>2</x:v>
      </x:c>
      <x:c r="I5677" s="58" t="s">
        <x:v>746</x:v>
      </x:c>
      <x:c r="AG5677" s="368"/>
      <x:c r="AL5677" s="369"/>
      <x:c r="AM5677" s="369"/>
      <x:c r="AN5677" s="369"/>
      <x:c r="AO5677" s="369"/>
      <x:c r="AP5677" s="369"/>
      <x:c r="AQ5677" s="369"/>
    </x:row>
    <x:row r="5678" spans="1:43" s="58" customFormat="1">
      <x:c r="A5678" s="25">
        <x:v>469234</x:v>
      </x:c>
      <x:c r="B5678" s="366">
        <x:v>1286</x:v>
      </x:c>
      <x:c r="C5678" s="58">
        <x:f>80/30</x:f>
        <x:v>2.66666666666667</x:v>
      </x:c>
      <x:c r="G5678" s="58">
        <x:v>1</x:v>
      </x:c>
      <x:c r="I5678" s="58" t="s">
        <x:v>746</x:v>
      </x:c>
      <x:c r="AG5678" s="368"/>
      <x:c r="AL5678" s="369"/>
      <x:c r="AM5678" s="369"/>
      <x:c r="AN5678" s="369"/>
      <x:c r="AO5678" s="369"/>
      <x:c r="AP5678" s="369"/>
      <x:c r="AQ5678" s="369"/>
    </x:row>
    <x:row r="5679" spans="1:43" s="58" customFormat="1">
      <x:c r="A5679" s="25">
        <x:v>469235</x:v>
      </x:c>
      <x:c r="B5679" s="366">
        <x:v>1286</x:v>
      </x:c>
      <x:c r="C5679" s="58">
        <x:f>90/30</x:f>
        <x:v>3</x:v>
      </x:c>
      <x:c r="G5679" s="58">
        <x:v>2</x:v>
      </x:c>
      <x:c r="I5679" s="58" t="s">
        <x:v>746</x:v>
      </x:c>
      <x:c r="AG5679" s="368"/>
      <x:c r="AL5679" s="369"/>
      <x:c r="AM5679" s="369"/>
      <x:c r="AN5679" s="369"/>
      <x:c r="AO5679" s="369"/>
      <x:c r="AP5679" s="369"/>
      <x:c r="AQ5679" s="369"/>
    </x:row>
    <x:row r="5680" spans="1:43" s="58" customFormat="1">
      <x:c r="A5680" s="25">
        <x:v>469236</x:v>
      </x:c>
      <x:c r="B5680" s="366">
        <x:v>1286</x:v>
      </x:c>
      <x:c r="C5680" s="58">
        <x:f>153/30</x:f>
        <x:v>5.1</x:v>
      </x:c>
      <x:c r="G5680" s="58">
        <x:v>1</x:v>
      </x:c>
      <x:c r="I5680" s="58" t="s">
        <x:v>746</x:v>
      </x:c>
      <x:c r="AG5680" s="368"/>
      <x:c r="AL5680" s="369"/>
      <x:c r="AM5680" s="369"/>
      <x:c r="AN5680" s="369"/>
      <x:c r="AO5680" s="369"/>
      <x:c r="AP5680" s="369"/>
      <x:c r="AQ5680" s="369"/>
    </x:row>
    <x:row r="5681" spans="1:43" s="58" customFormat="1">
      <x:c r="A5681" s="25">
        <x:v>469237</x:v>
      </x:c>
      <x:c r="B5681" s="366">
        <x:v>1286</x:v>
      </x:c>
      <x:c r="C5681" s="58">
        <x:f>160/30</x:f>
        <x:v>5.33333333333333</x:v>
      </x:c>
      <x:c r="G5681" s="58">
        <x:v>1</x:v>
      </x:c>
      <x:c r="I5681" s="58" t="s">
        <x:v>746</x:v>
      </x:c>
      <x:c r="AG5681" s="368"/>
      <x:c r="AL5681" s="369"/>
      <x:c r="AM5681" s="369"/>
      <x:c r="AN5681" s="369"/>
      <x:c r="AO5681" s="369"/>
      <x:c r="AP5681" s="369"/>
      <x:c r="AQ5681" s="369"/>
    </x:row>
    <x:row r="5682" spans="1:43" s="58" customFormat="1">
      <x:c r="A5682" s="25">
        <x:v>469238</x:v>
      </x:c>
      <x:c r="B5682" s="366">
        <x:v>1286</x:v>
      </x:c>
      <x:c r="C5682" s="58">
        <x:f>168/30</x:f>
        <x:v>5.6</x:v>
      </x:c>
      <x:c r="G5682" s="58">
        <x:v>1</x:v>
      </x:c>
      <x:c r="I5682" s="58" t="s">
        <x:v>746</x:v>
      </x:c>
      <x:c r="AG5682" s="368"/>
      <x:c r="AL5682" s="369"/>
      <x:c r="AM5682" s="369"/>
      <x:c r="AN5682" s="369"/>
      <x:c r="AO5682" s="369"/>
      <x:c r="AP5682" s="369"/>
      <x:c r="AQ5682" s="369"/>
    </x:row>
    <x:row r="5683" spans="1:43" s="58" customFormat="1">
      <x:c r="A5683" s="25">
        <x:v>469239</x:v>
      </x:c>
      <x:c r="B5683" s="366">
        <x:v>1286</x:v>
      </x:c>
      <x:c r="C5683" s="58">
        <x:f>178/30</x:f>
        <x:v>5.93333333333333</x:v>
      </x:c>
      <x:c r="G5683" s="58">
        <x:v>2</x:v>
      </x:c>
      <x:c r="I5683" s="58" t="s">
        <x:v>746</x:v>
      </x:c>
      <x:c r="AG5683" s="368"/>
      <x:c r="AL5683" s="369"/>
      <x:c r="AM5683" s="369"/>
      <x:c r="AN5683" s="369"/>
      <x:c r="AO5683" s="369"/>
      <x:c r="AP5683" s="369"/>
      <x:c r="AQ5683" s="369"/>
    </x:row>
    <x:row r="5684" spans="1:43" s="58" customFormat="1">
      <x:c r="A5684" s="25">
        <x:v>469240</x:v>
      </x:c>
      <x:c r="B5684" s="366">
        <x:v>1286</x:v>
      </x:c>
      <x:c r="C5684" s="58">
        <x:f>185/30</x:f>
        <x:v>6.16666666666667</x:v>
      </x:c>
      <x:c r="G5684" s="58">
        <x:v>1</x:v>
      </x:c>
      <x:c r="I5684" s="58" t="s">
        <x:v>746</x:v>
      </x:c>
      <x:c r="AG5684" s="368"/>
      <x:c r="AL5684" s="369"/>
      <x:c r="AM5684" s="369"/>
      <x:c r="AN5684" s="369"/>
      <x:c r="AO5684" s="369"/>
      <x:c r="AP5684" s="369"/>
      <x:c r="AQ5684" s="369"/>
    </x:row>
    <x:row r="5685" spans="1:43" s="58" customFormat="1">
      <x:c r="A5685" s="25">
        <x:v>469241</x:v>
      </x:c>
      <x:c r="B5685" s="366">
        <x:v>1286</x:v>
      </x:c>
      <x:c r="C5685" s="58">
        <x:f>196/30</x:f>
        <x:v>6.53333333333333</x:v>
      </x:c>
      <x:c r="G5685" s="58">
        <x:v>2</x:v>
      </x:c>
      <x:c r="I5685" s="58" t="s">
        <x:v>746</x:v>
      </x:c>
      <x:c r="AG5685" s="368"/>
      <x:c r="AL5685" s="369"/>
      <x:c r="AM5685" s="369"/>
      <x:c r="AN5685" s="369"/>
      <x:c r="AO5685" s="369"/>
      <x:c r="AP5685" s="369"/>
      <x:c r="AQ5685" s="369"/>
    </x:row>
    <x:row r="5686" spans="1:43" s="25" customFormat="1">
      <x:c r="A5686" s="25">
        <x:v>469242</x:v>
      </x:c>
      <x:c r="B5686" s="216">
        <x:v>1287</x:v>
      </x:c>
      <x:c r="C5686" s="25">
        <x:f>165/30</x:f>
        <x:v>5.5</x:v>
      </x:c>
      <x:c r="G5686" s="25">
        <x:v>1</x:v>
      </x:c>
      <x:c r="I5686" s="25" t="s">
        <x:v>746</x:v>
      </x:c>
      <x:c r="AG5686" s="214"/>
      <x:c r="AL5686" s="215"/>
      <x:c r="AM5686" s="215"/>
      <x:c r="AN5686" s="215"/>
      <x:c r="AO5686" s="215"/>
      <x:c r="AP5686" s="215"/>
      <x:c r="AQ5686" s="215"/>
    </x:row>
    <x:row r="5687" spans="1:43" s="25" customFormat="1">
      <x:c r="A5687" s="25">
        <x:v>469243</x:v>
      </x:c>
      <x:c r="B5687" s="216">
        <x:v>1287</x:v>
      </x:c>
      <x:c r="C5687" s="25">
        <x:f>170/30</x:f>
        <x:v>5.66666666666667</x:v>
      </x:c>
      <x:c r="G5687" s="25">
        <x:v>2</x:v>
      </x:c>
      <x:c r="I5687" s="25" t="s">
        <x:v>746</x:v>
      </x:c>
      <x:c r="AG5687" s="214"/>
      <x:c r="AL5687" s="215"/>
      <x:c r="AM5687" s="215"/>
      <x:c r="AN5687" s="215"/>
      <x:c r="AO5687" s="215"/>
      <x:c r="AP5687" s="215"/>
      <x:c r="AQ5687" s="215"/>
    </x:row>
    <x:row r="5688" spans="1:43" s="25" customFormat="1">
      <x:c r="A5688" s="25">
        <x:v>469244</x:v>
      </x:c>
      <x:c r="B5688" s="216">
        <x:v>1287</x:v>
      </x:c>
      <x:c r="C5688" s="25">
        <x:f>175/30</x:f>
        <x:v>5.83333333333333</x:v>
      </x:c>
      <x:c r="G5688" s="25">
        <x:v>1</x:v>
      </x:c>
      <x:c r="I5688" s="25" t="s">
        <x:v>746</x:v>
      </x:c>
      <x:c r="AG5688" s="214"/>
      <x:c r="AL5688" s="215"/>
      <x:c r="AM5688" s="215"/>
      <x:c r="AN5688" s="215"/>
      <x:c r="AO5688" s="215"/>
      <x:c r="AP5688" s="215"/>
      <x:c r="AQ5688" s="215"/>
    </x:row>
    <x:row r="5689" spans="1:43" s="36" customFormat="1">
      <x:c r="A5689" s="36">
        <x:v>469245</x:v>
      </x:c>
      <x:c r="B5689" s="274">
        <x:v>1288</x:v>
      </x:c>
      <x:c r="C5689" s="36">
        <x:f>13/30</x:f>
        <x:v>0.433333333333333</x:v>
      </x:c>
      <x:c r="G5689" s="36">
        <x:v>1</x:v>
      </x:c>
      <x:c r="I5689" s="36" t="s">
        <x:v>746</x:v>
      </x:c>
      <x:c r="M5689" s="36">
        <x:v>4795</x:v>
      </x:c>
      <x:c r="O5689" s="46" t="s">
        <x:v>101</x:v>
      </x:c>
      <x:c r="AG5689" s="276"/>
      <x:c r="AL5689" s="277"/>
      <x:c r="AM5689" s="277"/>
      <x:c r="AN5689" s="277"/>
      <x:c r="AO5689" s="277"/>
      <x:c r="AP5689" s="277"/>
      <x:c r="AQ5689" s="277"/>
    </x:row>
    <x:row r="5690" spans="1:43" s="36" customFormat="1">
      <x:c r="A5690" s="36">
        <x:v>469246</x:v>
      </x:c>
      <x:c r="B5690" s="274">
        <x:v>1288</x:v>
      </x:c>
      <x:c r="C5690" s="36">
        <x:f>23/30</x:f>
        <x:v>0.766666666666667</x:v>
      </x:c>
      <x:c r="G5690" s="36">
        <x:v>1</x:v>
      </x:c>
      <x:c r="I5690" s="36" t="s">
        <x:v>746</x:v>
      </x:c>
      <x:c r="M5690" s="36">
        <x:v>4795</x:v>
      </x:c>
      <x:c r="O5690" s="46" t="s">
        <x:v>101</x:v>
      </x:c>
      <x:c r="AG5690" s="276"/>
      <x:c r="AL5690" s="277"/>
      <x:c r="AM5690" s="277"/>
      <x:c r="AN5690" s="277"/>
      <x:c r="AO5690" s="277"/>
      <x:c r="AP5690" s="277"/>
      <x:c r="AQ5690" s="277"/>
    </x:row>
    <x:row r="5691" spans="1:43" s="36" customFormat="1">
      <x:c r="A5691" s="36">
        <x:v>469247</x:v>
      </x:c>
      <x:c r="B5691" s="274">
        <x:v>1288</x:v>
      </x:c>
      <x:c r="C5691" s="36">
        <x:f>38/30</x:f>
        <x:v>1.26666666666667</x:v>
      </x:c>
      <x:c r="G5691" s="36">
        <x:v>2</x:v>
      </x:c>
      <x:c r="I5691" s="36" t="s">
        <x:v>746</x:v>
      </x:c>
      <x:c r="J5691" s="367"/>
      <x:c r="M5691" s="36">
        <x:v>4796</x:v>
      </x:c>
      <x:c r="O5691" s="46" t="s">
        <x:v>101</x:v>
      </x:c>
      <x:c r="AG5691" s="276"/>
      <x:c r="AL5691" s="277"/>
      <x:c r="AM5691" s="277"/>
      <x:c r="AN5691" s="277"/>
      <x:c r="AO5691" s="277"/>
      <x:c r="AP5691" s="277"/>
      <x:c r="AQ5691" s="277"/>
    </x:row>
    <x:row r="5692" spans="1:43" s="36" customFormat="1">
      <x:c r="A5692" s="36">
        <x:v>469248</x:v>
      </x:c>
      <x:c r="B5692" s="274">
        <x:v>1289</x:v>
      </x:c>
      <x:c r="C5692" s="36">
        <x:f>13/30</x:f>
        <x:v>0.433333333333333</x:v>
      </x:c>
      <x:c r="G5692" s="36">
        <x:v>1</x:v>
      </x:c>
      <x:c r="I5692" s="36" t="s">
        <x:v>746</x:v>
      </x:c>
      <x:c r="AG5692" s="276"/>
      <x:c r="AL5692" s="277"/>
      <x:c r="AM5692" s="277"/>
      <x:c r="AN5692" s="277"/>
      <x:c r="AO5692" s="277"/>
      <x:c r="AP5692" s="277"/>
      <x:c r="AQ5692" s="277"/>
    </x:row>
    <x:row r="5693" spans="1:43" s="36" customFormat="1">
      <x:c r="A5693" s="36">
        <x:v>469249</x:v>
      </x:c>
      <x:c r="B5693" s="274">
        <x:v>1289</x:v>
      </x:c>
      <x:c r="C5693" s="36">
        <x:f>28/30</x:f>
        <x:v>0.933333333333333</x:v>
      </x:c>
      <x:c r="G5693" s="36">
        <x:v>2</x:v>
      </x:c>
      <x:c r="I5693" s="36" t="s">
        <x:v>746</x:v>
      </x:c>
      <x:c r="AG5693" s="276"/>
      <x:c r="AL5693" s="277"/>
      <x:c r="AM5693" s="277"/>
      <x:c r="AN5693" s="277"/>
      <x:c r="AO5693" s="277"/>
      <x:c r="AP5693" s="277"/>
      <x:c r="AQ5693" s="277"/>
    </x:row>
    <x:row r="5694" spans="1:43" s="36" customFormat="1">
      <x:c r="A5694" s="36">
        <x:v>469250</x:v>
      </x:c>
      <x:c r="B5694" s="274">
        <x:v>1290</x:v>
      </x:c>
      <x:c r="C5694" s="36">
        <x:f>35/30</x:f>
        <x:v>1.16666666666667</x:v>
      </x:c>
      <x:c r="G5694" s="36">
        <x:v>1</x:v>
      </x:c>
      <x:c r="I5694" s="36" t="s">
        <x:v>746</x:v>
      </x:c>
      <x:c r="M5694" s="36">
        <x:v>4801</x:v>
      </x:c>
      <x:c r="O5694" s="46" t="s">
        <x:v>101</x:v>
      </x:c>
      <x:c r="AG5694" s="276"/>
      <x:c r="AL5694" s="277"/>
      <x:c r="AM5694" s="277"/>
      <x:c r="AN5694" s="277"/>
      <x:c r="AO5694" s="277"/>
      <x:c r="AP5694" s="277"/>
      <x:c r="AQ5694" s="277"/>
    </x:row>
    <x:row r="5695" spans="1:43" s="36" customFormat="1">
      <x:c r="A5695" s="36">
        <x:v>469251</x:v>
      </x:c>
      <x:c r="B5695" s="274">
        <x:v>1291</x:v>
      </x:c>
      <x:c r="C5695" s="36">
        <x:f>11/30</x:f>
        <x:v>0.366666666666667</x:v>
      </x:c>
      <x:c r="G5695" s="36">
        <x:v>1</x:v>
      </x:c>
      <x:c r="I5695" s="36" t="s">
        <x:v>746</x:v>
      </x:c>
      <x:c r="M5695" s="36">
        <x:v>4803</x:v>
      </x:c>
      <x:c r="O5695" s="46" t="s">
        <x:v>101</x:v>
      </x:c>
      <x:c r="AG5695" s="276"/>
      <x:c r="AL5695" s="277"/>
      <x:c r="AM5695" s="277"/>
      <x:c r="AN5695" s="277"/>
      <x:c r="AO5695" s="277"/>
      <x:c r="AP5695" s="277"/>
      <x:c r="AQ5695" s="277"/>
    </x:row>
    <x:row r="5696" spans="1:43" s="36" customFormat="1">
      <x:c r="A5696" s="36">
        <x:v>469252</x:v>
      </x:c>
      <x:c r="B5696" s="274">
        <x:v>1291</x:v>
      </x:c>
      <x:c r="C5696" s="36">
        <x:f>21/30</x:f>
        <x:v>0.7</x:v>
      </x:c>
      <x:c r="G5696" s="36">
        <x:v>1</x:v>
      </x:c>
      <x:c r="I5696" s="36" t="s">
        <x:v>746</x:v>
      </x:c>
      <x:c r="M5696" s="36">
        <x:v>4803</x:v>
      </x:c>
      <x:c r="O5696" s="46" t="s">
        <x:v>101</x:v>
      </x:c>
      <x:c r="AG5696" s="276"/>
      <x:c r="AL5696" s="277"/>
      <x:c r="AM5696" s="277"/>
      <x:c r="AN5696" s="277"/>
      <x:c r="AO5696" s="277"/>
      <x:c r="AP5696" s="277"/>
      <x:c r="AQ5696" s="277"/>
    </x:row>
    <x:row r="5697" spans="1:43" s="36" customFormat="1">
      <x:c r="A5697" s="36">
        <x:v>469253</x:v>
      </x:c>
      <x:c r="B5697" s="274">
        <x:v>1291</x:v>
      </x:c>
      <x:c r="C5697" s="36">
        <x:f>55/30</x:f>
        <x:v>1.83333333333333</x:v>
      </x:c>
      <x:c r="G5697" s="36">
        <x:v>2</x:v>
      </x:c>
      <x:c r="I5697" s="36" t="s">
        <x:v>746</x:v>
      </x:c>
      <x:c r="J5697" s="367"/>
      <x:c r="M5697" s="36">
        <x:v>4803</x:v>
      </x:c>
      <x:c r="O5697" s="46" t="s">
        <x:v>101</x:v>
      </x:c>
      <x:c r="AG5697" s="276"/>
      <x:c r="AL5697" s="277"/>
      <x:c r="AM5697" s="277"/>
      <x:c r="AN5697" s="277"/>
      <x:c r="AO5697" s="277"/>
      <x:c r="AP5697" s="277"/>
      <x:c r="AQ5697" s="277"/>
    </x:row>
    <x:row r="5698" spans="1:43" s="8" customFormat="1">
      <x:c r="A5698" s="36">
        <x:v>469254</x:v>
      </x:c>
      <x:c r="B5698" s="274">
        <x:v>1292</x:v>
      </x:c>
      <x:c r="C5698" s="36">
        <x:f>59/30</x:f>
        <x:v>1.96666666666667</x:v>
      </x:c>
      <x:c r="D5698" s="7"/>
      <x:c r="E5698" s="7"/>
      <x:c r="F5698" s="7"/>
      <x:c r="G5698" s="7"/>
      <x:c r="H5698" s="7"/>
      <x:c r="I5698" s="7"/>
      <x:c r="J5698" s="7"/>
      <x:c r="K5698" s="7"/>
      <x:c r="L5698" s="7"/>
      <x:c r="M5698" s="7"/>
      <x:c r="N5698" s="7"/>
      <x:c r="O5698" s="7"/>
      <x:c r="P5698" s="7"/>
      <x:c r="Q5698" s="7"/>
      <x:c r="R5698" s="7"/>
      <x:c r="S5698" s="7"/>
      <x:c r="T5698" s="7"/>
      <x:c r="U5698" s="7"/>
      <x:c r="V5698" s="7"/>
      <x:c r="W5698" s="7"/>
      <x:c r="X5698" s="7"/>
      <x:c r="Y5698" s="7"/>
      <x:c r="Z5698" s="7"/>
      <x:c r="AA5698" s="7"/>
      <x:c r="AB5698" s="7"/>
      <x:c r="AC5698" s="7"/>
      <x:c r="AD5698" s="7"/>
      <x:c r="AE5698" s="7"/>
      <x:c r="AF5698" s="7"/>
      <x:c r="AG5698" s="94"/>
      <x:c r="AH5698" s="7"/>
      <x:c r="AL5698" s="81">
        <x:f>IF(ISBLANK(D5698),B5698,B5698&amp;"B")</x:f>
        <x:v>1292</x:v>
      </x:c>
      <x:c r="AM5698" s="81" t="str">
        <x:f>IF($F$7=2,$B$7,"")</x:f>
        <x:v/>
      </x:c>
      <x:c r="AN5698" s="81" t="str">
        <x:f>IF($F$7=3,$B$7,"")</x:f>
        <x:v/>
      </x:c>
      <x:c r="AO5698" s="81" t="str">
        <x:f>IF($F$7=4,$B$7,"")</x:f>
        <x:v/>
      </x:c>
      <x:c r="AP5698" s="81" t="str">
        <x:f>IF($F$7=5,$B$7,"")</x:f>
        <x:v/>
      </x:c>
      <x:c r="AQ5698" s="81" t="str">
        <x:f>IF($F$7=6,$B$7,"")</x:f>
        <x:v/>
      </x:c>
    </x:row>
    <x:row r="5699" spans="1:43" s="36" customFormat="1">
      <x:c r="A5699" s="36">
        <x:v>469255</x:v>
      </x:c>
      <x:c r="B5699" s="274">
        <x:v>1293</x:v>
      </x:c>
      <x:c r="C5699" s="36">
        <x:f>172/30</x:f>
        <x:v>5.73333333333333</x:v>
      </x:c>
      <x:c r="G5699" s="36">
        <x:v>2</x:v>
      </x:c>
      <x:c r="I5699" s="36" t="s">
        <x:v>746</x:v>
      </x:c>
      <x:c r="M5699" s="36">
        <x:v>4811</x:v>
      </x:c>
      <x:c r="O5699" s="46" t="s">
        <x:v>101</x:v>
      </x:c>
      <x:c r="AG5699" s="276"/>
      <x:c r="AL5699" s="277"/>
      <x:c r="AM5699" s="277"/>
      <x:c r="AN5699" s="277"/>
      <x:c r="AO5699" s="277"/>
      <x:c r="AP5699" s="277"/>
      <x:c r="AQ5699" s="277"/>
    </x:row>
    <x:row r="5700" spans="1:43" s="36" customFormat="1">
      <x:c r="A5700" s="36">
        <x:v>469256</x:v>
      </x:c>
      <x:c r="B5700" s="274">
        <x:v>1294</x:v>
      </x:c>
      <x:c r="C5700" s="36">
        <x:f>128/30</x:f>
        <x:v>4.26666666666667</x:v>
      </x:c>
      <x:c r="G5700" s="36">
        <x:v>1</x:v>
      </x:c>
      <x:c r="I5700" s="36" t="s">
        <x:v>746</x:v>
      </x:c>
      <x:c r="M5700" s="36">
        <x:v>4813</x:v>
      </x:c>
      <x:c r="O5700" s="46" t="s">
        <x:v>101</x:v>
      </x:c>
      <x:c r="AG5700" s="276"/>
      <x:c r="AL5700" s="277"/>
      <x:c r="AM5700" s="277"/>
      <x:c r="AN5700" s="277"/>
      <x:c r="AO5700" s="277"/>
      <x:c r="AP5700" s="277"/>
      <x:c r="AQ5700" s="277"/>
    </x:row>
    <x:row r="5701" spans="1:43" s="36" customFormat="1">
      <x:c r="A5701" s="36">
        <x:v>469257</x:v>
      </x:c>
      <x:c r="B5701" s="274">
        <x:v>1295</x:v>
      </x:c>
      <x:c r="C5701" s="36">
        <x:f>118/30</x:f>
        <x:v>3.93333333333333</x:v>
      </x:c>
      <x:c r="G5701" s="36">
        <x:v>1</x:v>
      </x:c>
      <x:c r="I5701" s="36" t="s">
        <x:v>746</x:v>
      </x:c>
      <x:c r="Q5701" s="36" t="s">
        <x:v>803</x:v>
      </x:c>
      <x:c r="R5701" s="36">
        <x:f>6.6-3.9</x:f>
        <x:v>2.7</x:v>
      </x:c>
      <x:c r="AG5701" s="276"/>
      <x:c r="AL5701" s="277"/>
      <x:c r="AM5701" s="277"/>
      <x:c r="AN5701" s="277"/>
      <x:c r="AO5701" s="277"/>
      <x:c r="AP5701" s="277"/>
      <x:c r="AQ5701" s="277"/>
    </x:row>
    <x:row r="5702" spans="1:43" s="3" customFormat="1">
      <x:c r="A5702" s="3">
        <x:v>469258</x:v>
      </x:c>
      <x:c r="B5702" s="130">
        <x:v>1296</x:v>
      </x:c>
      <x:c r="C5702" s="3">
        <x:f>26/30</x:f>
        <x:v>0.866666666666667</x:v>
      </x:c>
      <x:c r="G5702" s="3">
        <x:v>1</x:v>
      </x:c>
      <x:c r="I5702" s="3" t="s">
        <x:v>746</x:v>
      </x:c>
      <x:c r="M5702" s="3">
        <x:v>4821</x:v>
      </x:c>
      <x:c r="O5702" s="3" t="s">
        <x:v>116</x:v>
      </x:c>
      <x:c r="Q5702" s="3" t="s">
        <x:v>198</x:v>
      </x:c>
      <x:c r="R5702" s="3">
        <x:f>35/30</x:f>
        <x:v>1.16666666666667</x:v>
      </x:c>
      <x:c r="AG5702" s="108"/>
      <x:c r="AL5702" s="172"/>
      <x:c r="AM5702" s="172"/>
      <x:c r="AN5702" s="172"/>
      <x:c r="AO5702" s="172"/>
      <x:c r="AP5702" s="172"/>
      <x:c r="AQ5702" s="172"/>
    </x:row>
    <x:row r="5703" spans="1:43" s="3" customFormat="1">
      <x:c r="A5703" s="3">
        <x:v>469259</x:v>
      </x:c>
      <x:c r="B5703" s="130">
        <x:v>1297</x:v>
      </x:c>
      <x:c r="C5703" s="3">
        <x:f>29/30</x:f>
        <x:v>0.966666666666667</x:v>
      </x:c>
      <x:c r="G5703" s="3">
        <x:v>1</x:v>
      </x:c>
      <x:c r="I5703" s="3" t="s">
        <x:v>746</x:v>
      </x:c>
      <x:c r="M5703" s="3">
        <x:v>4823</x:v>
      </x:c>
      <x:c r="O5703" s="3" t="s">
        <x:v>101</x:v>
      </x:c>
      <x:c r="Q5703" s="3" t="s">
        <x:v>198</x:v>
      </x:c>
      <x:c r="R5703" s="3">
        <x:f>54/30</x:f>
        <x:v>1.8</x:v>
      </x:c>
      <x:c r="AG5703" s="108"/>
      <x:c r="AL5703" s="172"/>
      <x:c r="AM5703" s="172"/>
      <x:c r="AN5703" s="172"/>
      <x:c r="AO5703" s="172"/>
      <x:c r="AP5703" s="172"/>
      <x:c r="AQ5703" s="172"/>
    </x:row>
    <x:row r="5704" spans="1:43" s="3" customFormat="1">
      <x:c r="A5704" s="3">
        <x:v>469260</x:v>
      </x:c>
      <x:c r="B5704" s="130">
        <x:v>1297</x:v>
      </x:c>
      <x:c r="C5704" s="3">
        <x:f>37/30</x:f>
        <x:v>1.23333333333333</x:v>
      </x:c>
      <x:c r="G5704" s="3">
        <x:v>2</x:v>
      </x:c>
      <x:c r="I5704" s="3" t="s">
        <x:v>746</x:v>
      </x:c>
      <x:c r="J5704" s="101"/>
      <x:c r="M5704" s="3">
        <x:v>4823</x:v>
      </x:c>
      <x:c r="O5704" s="3" t="s">
        <x:v>101</x:v>
      </x:c>
      <x:c r="AG5704" s="108"/>
      <x:c r="AL5704" s="172"/>
      <x:c r="AM5704" s="172"/>
      <x:c r="AN5704" s="172"/>
      <x:c r="AO5704" s="172"/>
      <x:c r="AP5704" s="172"/>
      <x:c r="AQ5704" s="172"/>
    </x:row>
    <x:row r="5705" spans="1:43" s="3" customFormat="1">
      <x:c r="A5705" s="3">
        <x:v>469261</x:v>
      </x:c>
      <x:c r="B5705" s="130">
        <x:v>1297</x:v>
      </x:c>
      <x:c r="C5705" s="3">
        <x:f>45/30</x:f>
        <x:v>1.5</x:v>
      </x:c>
      <x:c r="G5705" s="3">
        <x:v>2</x:v>
      </x:c>
      <x:c r="I5705" s="3" t="s">
        <x:v>746</x:v>
      </x:c>
      <x:c r="M5705" s="3">
        <x:v>4823</x:v>
      </x:c>
      <x:c r="O5705" s="3" t="s">
        <x:v>101</x:v>
      </x:c>
      <x:c r="AG5705" s="108"/>
      <x:c r="AL5705" s="172"/>
      <x:c r="AM5705" s="172"/>
      <x:c r="AN5705" s="172"/>
      <x:c r="AO5705" s="172"/>
      <x:c r="AP5705" s="172"/>
      <x:c r="AQ5705" s="172"/>
    </x:row>
    <x:row r="5706" spans="1:43" s="3" customFormat="1">
      <x:c r="A5706" s="3">
        <x:v>469262</x:v>
      </x:c>
      <x:c r="B5706" s="130">
        <x:v>1298</x:v>
      </x:c>
      <x:c r="C5706" s="3">
        <x:f>260/30</x:f>
        <x:v>8.66666666666667</x:v>
      </x:c>
      <x:c r="G5706" s="3">
        <x:v>1</x:v>
      </x:c>
      <x:c r="I5706" s="3" t="s">
        <x:v>746</x:v>
      </x:c>
      <x:c r="AG5706" s="108"/>
      <x:c r="AL5706" s="172"/>
      <x:c r="AM5706" s="172"/>
      <x:c r="AN5706" s="172"/>
      <x:c r="AO5706" s="172"/>
      <x:c r="AP5706" s="172"/>
      <x:c r="AQ5706" s="172"/>
    </x:row>
    <x:row r="5707" spans="1:43" s="3" customFormat="1">
      <x:c r="A5707" s="3">
        <x:v>469263</x:v>
      </x:c>
      <x:c r="B5707" s="130">
        <x:v>1298</x:v>
      </x:c>
      <x:c r="C5707" s="3">
        <x:f>271/30</x:f>
        <x:v>9.03333333333333</x:v>
      </x:c>
      <x:c r="G5707" s="3">
        <x:v>2</x:v>
      </x:c>
      <x:c r="I5707" s="3" t="s">
        <x:v>746</x:v>
      </x:c>
      <x:c r="AG5707" s="108"/>
      <x:c r="AL5707" s="172"/>
      <x:c r="AM5707" s="172"/>
      <x:c r="AN5707" s="172"/>
      <x:c r="AO5707" s="172"/>
      <x:c r="AP5707" s="172"/>
      <x:c r="AQ5707" s="172"/>
    </x:row>
    <x:row r="5708" spans="1:43" s="3" customFormat="1">
      <x:c r="A5708" s="3">
        <x:v>469264</x:v>
      </x:c>
      <x:c r="B5708" s="130">
        <x:v>1298</x:v>
      </x:c>
      <x:c r="C5708" s="3">
        <x:f>282/30</x:f>
        <x:v>9.4</x:v>
      </x:c>
      <x:c r="G5708" s="3">
        <x:v>1</x:v>
      </x:c>
      <x:c r="I5708" s="3" t="s">
        <x:v>746</x:v>
      </x:c>
      <x:c r="AG5708" s="108"/>
      <x:c r="AL5708" s="172"/>
      <x:c r="AM5708" s="172"/>
      <x:c r="AN5708" s="172"/>
      <x:c r="AO5708" s="172"/>
      <x:c r="AP5708" s="172"/>
      <x:c r="AQ5708" s="172"/>
    </x:row>
    <x:row r="5709" spans="1:43" s="3" customFormat="1">
      <x:c r="A5709" s="3">
        <x:v>469265</x:v>
      </x:c>
      <x:c r="B5709" s="130">
        <x:v>1298</x:v>
      </x:c>
      <x:c r="C5709" s="3">
        <x:f>293/30</x:f>
        <x:v>9.76666666666667</x:v>
      </x:c>
      <x:c r="G5709" s="3">
        <x:v>2</x:v>
      </x:c>
      <x:c r="I5709" s="3" t="s">
        <x:v>746</x:v>
      </x:c>
      <x:c r="AG5709" s="108"/>
      <x:c r="AL5709" s="172"/>
      <x:c r="AM5709" s="172"/>
      <x:c r="AN5709" s="172"/>
      <x:c r="AO5709" s="172"/>
      <x:c r="AP5709" s="172"/>
      <x:c r="AQ5709" s="172"/>
    </x:row>
    <x:row r="5710" spans="1:43" s="3" customFormat="1">
      <x:c r="A5710" s="3">
        <x:v>469266</x:v>
      </x:c>
      <x:c r="B5710" s="130">
        <x:v>1298</x:v>
      </x:c>
      <x:c r="C5710" s="3">
        <x:f>304/30</x:f>
        <x:v>10.1333333333333</x:v>
      </x:c>
      <x:c r="G5710" s="3">
        <x:v>2</x:v>
      </x:c>
      <x:c r="I5710" s="3" t="s">
        <x:v>746</x:v>
      </x:c>
      <x:c r="J5710" s="101"/>
      <x:c r="AG5710" s="108"/>
      <x:c r="AL5710" s="172"/>
      <x:c r="AM5710" s="172"/>
      <x:c r="AN5710" s="172"/>
      <x:c r="AO5710" s="172"/>
      <x:c r="AP5710" s="172"/>
      <x:c r="AQ5710" s="172"/>
    </x:row>
    <x:row r="5711" spans="1:43" s="59" customFormat="1">
      <x:c r="A5711" s="59">
        <x:v>469267</x:v>
      </x:c>
      <x:c r="B5711" s="135">
        <x:v>1299</x:v>
      </x:c>
      <x:c r="C5711">
        <x:v>0.4</x:v>
      </x:c>
      <x:c r="G5711" s="59">
        <x:v>1</x:v>
      </x:c>
      <x:c r="I5711" s="59" t="s">
        <x:v>746</x:v>
      </x:c>
      <x:c r="M5711" s="59">
        <x:v>4852</x:v>
      </x:c>
      <x:c r="O5711" s="59" t="s">
        <x:v>101</x:v>
      </x:c>
      <x:c r="AG5711" s="373"/>
      <x:c r="AL5711" s="374"/>
      <x:c r="AM5711" s="374"/>
      <x:c r="AN5711" s="374"/>
      <x:c r="AO5711" s="374"/>
      <x:c r="AP5711" s="374"/>
      <x:c r="AQ5711" s="374"/>
    </x:row>
    <x:row r="5712" spans="1:43" s="59" customFormat="1">
      <x:c r="A5712" s="59">
        <x:v>469268</x:v>
      </x:c>
      <x:c r="B5712" s="135">
        <x:v>1299</x:v>
      </x:c>
      <x:c r="C5712">
        <x:v>0.733333333333333</x:v>
      </x:c>
      <x:c r="G5712" s="59">
        <x:v>1</x:v>
      </x:c>
      <x:c r="I5712" s="59" t="s">
        <x:v>746</x:v>
      </x:c>
      <x:c r="M5712" s="59">
        <x:v>4852</x:v>
      </x:c>
      <x:c r="O5712" s="59" t="s">
        <x:v>101</x:v>
      </x:c>
      <x:c r="AG5712" s="373"/>
      <x:c r="AL5712" s="374"/>
      <x:c r="AM5712" s="374"/>
      <x:c r="AN5712" s="374"/>
      <x:c r="AO5712" s="374"/>
      <x:c r="AP5712" s="374"/>
      <x:c r="AQ5712" s="374"/>
    </x:row>
    <x:row r="5713" spans="1:43" s="59" customFormat="1">
      <x:c r="A5713" s="59">
        <x:v>469269</x:v>
      </x:c>
      <x:c r="B5713" s="135">
        <x:v>1299</x:v>
      </x:c>
      <x:c r="C5713">
        <x:v>1.7</x:v>
      </x:c>
      <x:c r="G5713" s="59">
        <x:v>2</x:v>
      </x:c>
      <x:c r="I5713" s="59" t="s">
        <x:v>746</x:v>
      </x:c>
      <x:c r="J5713" s="371"/>
      <x:c r="M5713" s="59">
        <x:v>4853</x:v>
      </x:c>
      <x:c r="O5713" s="59" t="s">
        <x:v>101</x:v>
      </x:c>
      <x:c r="AG5713" s="373"/>
      <x:c r="AL5713" s="374"/>
      <x:c r="AM5713" s="374"/>
      <x:c r="AN5713" s="374"/>
      <x:c r="AO5713" s="374"/>
      <x:c r="AP5713" s="374"/>
      <x:c r="AQ5713" s="374"/>
    </x:row>
    <x:row r="5714" spans="1:43" s="8" customFormat="1">
      <x:c r="A5714" s="59">
        <x:v>469270</x:v>
      </x:c>
      <x:c r="B5714" s="135">
        <x:v>1300</x:v>
      </x:c>
      <x:c r="C5714">
        <x:v>1e-7</x:v>
      </x:c>
      <x:c r="D5714" s="7">
        <x:v>1</x:v>
      </x:c>
      <x:c r="E5714" s="7"/>
      <x:c r="F5714" s="7"/>
      <x:c r="G5714" s="7"/>
      <x:c r="H5714" s="7"/>
      <x:c r="I5714" s="7"/>
      <x:c r="J5714" s="7"/>
      <x:c r="K5714" s="7"/>
      <x:c r="L5714" s="7"/>
      <x:c r="M5714" s="7">
        <x:v>4854</x:v>
      </x:c>
      <x:c r="N5714" s="7"/>
      <x:c r="O5714" s="7" t="s">
        <x:v>116</x:v>
      </x:c>
      <x:c r="P5714" s="7"/>
      <x:c r="Q5714" s="7"/>
      <x:c r="R5714" s="7"/>
      <x:c r="S5714" s="7"/>
      <x:c r="T5714" s="7"/>
      <x:c r="U5714" s="7"/>
      <x:c r="V5714" s="7"/>
      <x:c r="W5714" s="7"/>
      <x:c r="X5714" s="7"/>
      <x:c r="Y5714" s="7"/>
      <x:c r="Z5714" s="7"/>
      <x:c r="AA5714" s="7"/>
      <x:c r="AB5714" s="7"/>
      <x:c r="AC5714" s="7"/>
      <x:c r="AD5714" s="7"/>
      <x:c r="AE5714" s="7"/>
      <x:c r="AF5714" s="7"/>
      <x:c r="AG5714" s="94"/>
      <x:c r="AH5714" s="7"/>
      <x:c r="AL5714" s="81"/>
      <x:c r="AM5714" s="81" t="str">
        <x:f>IF($F$7=2,$B$7,"")</x:f>
        <x:v/>
      </x:c>
      <x:c r="AN5714" s="81" t="str">
        <x:f>IF($F$7=3,$B$7,"")</x:f>
        <x:v/>
      </x:c>
      <x:c r="AO5714" s="81" t="str">
        <x:f>IF($F$7=4,$B$7,"")</x:f>
        <x:v/>
      </x:c>
      <x:c r="AP5714" s="81" t="str">
        <x:f>IF($F$7=5,$B$7,"")</x:f>
        <x:v/>
      </x:c>
      <x:c r="AQ5714" s="81" t="str">
        <x:f>IF($F$7=6,$B$7,"")</x:f>
        <x:v/>
      </x:c>
    </x:row>
    <x:row r="5715" spans="1:43" s="8" customFormat="1">
      <x:c r="A5715" s="59">
        <x:v>469271</x:v>
      </x:c>
      <x:c r="B5715" s="135">
        <x:v>1300</x:v>
      </x:c>
      <x:c r="C5715">
        <x:f>61/30</x:f>
        <x:v>2.03333333333333</x:v>
      </x:c>
      <x:c r="D5715" s="7"/>
      <x:c r="E5715" s="7"/>
      <x:c r="F5715" s="7"/>
      <x:c r="G5715" s="7">
        <x:v>1</x:v>
      </x:c>
      <x:c r="H5715" s="7"/>
      <x:c r="I5715" s="59" t="s">
        <x:v>746</x:v>
      </x:c>
      <x:c r="J5715" s="7"/>
      <x:c r="K5715" s="7"/>
      <x:c r="L5715" s="7"/>
      <x:c r="M5715" s="7"/>
      <x:c r="N5715" s="7"/>
      <x:c r="O5715" s="7"/>
      <x:c r="P5715" s="7"/>
      <x:c r="Q5715" s="7"/>
      <x:c r="R5715" s="7"/>
      <x:c r="S5715" s="7"/>
      <x:c r="T5715" s="7"/>
      <x:c r="U5715" s="7"/>
      <x:c r="V5715" s="7"/>
      <x:c r="W5715" s="7"/>
      <x:c r="X5715" s="7"/>
      <x:c r="Y5715" s="7"/>
      <x:c r="Z5715" s="7"/>
      <x:c r="AA5715" s="7"/>
      <x:c r="AB5715" s="7"/>
      <x:c r="AC5715" s="7"/>
      <x:c r="AD5715" s="7"/>
      <x:c r="AE5715" s="7"/>
      <x:c r="AF5715" s="7"/>
      <x:c r="AG5715" s="94"/>
      <x:c r="AH5715" s="7"/>
      <x:c r="AL5715" s="81"/>
      <x:c r="AM5715" s="81" t="str">
        <x:f>IF($F$7=2,$B$7,"")</x:f>
        <x:v/>
      </x:c>
      <x:c r="AN5715" s="81" t="str">
        <x:f>IF($F$7=3,$B$7,"")</x:f>
        <x:v/>
      </x:c>
      <x:c r="AO5715" s="81" t="str">
        <x:f>IF($F$7=4,$B$7,"")</x:f>
        <x:v/>
      </x:c>
      <x:c r="AP5715" s="81" t="str">
        <x:f>IF($F$7=5,$B$7,"")</x:f>
        <x:v/>
      </x:c>
      <x:c r="AQ5715" s="81" t="str">
        <x:f>IF($F$7=6,$B$7,"")</x:f>
        <x:v/>
      </x:c>
    </x:row>
    <x:row r="5716" spans="1:43" s="59" customFormat="1">
      <x:c r="A5716" s="59">
        <x:v>469272</x:v>
      </x:c>
      <x:c r="B5716" s="135">
        <x:v>1301</x:v>
      </x:c>
      <x:c r="C5716">
        <x:v>0.3</x:v>
      </x:c>
      <x:c r="G5716" s="59">
        <x:v>2</x:v>
      </x:c>
      <x:c r="I5716" s="59" t="s">
        <x:v>746</x:v>
      </x:c>
      <x:c r="M5716" s="59">
        <x:v>4856</x:v>
      </x:c>
      <x:c r="O5716" s="59" t="s">
        <x:v>101</x:v>
      </x:c>
      <x:c r="AG5716" s="373"/>
      <x:c r="AL5716" s="374"/>
      <x:c r="AM5716" s="374"/>
      <x:c r="AN5716" s="374"/>
      <x:c r="AO5716" s="374"/>
      <x:c r="AP5716" s="374"/>
      <x:c r="AQ5716" s="374"/>
    </x:row>
    <x:row r="5717" spans="1:43" s="59" customFormat="1">
      <x:c r="A5717" s="59">
        <x:v>469273</x:v>
      </x:c>
      <x:c r="B5717" s="135">
        <x:v>1301</x:v>
      </x:c>
      <x:c r="C5717">
        <x:v>0.6</x:v>
      </x:c>
      <x:c r="G5717" s="59">
        <x:v>1</x:v>
      </x:c>
      <x:c r="I5717" s="59" t="s">
        <x:v>746</x:v>
      </x:c>
      <x:c r="M5717" s="59">
        <x:v>4856</x:v>
      </x:c>
      <x:c r="O5717" s="59" t="s">
        <x:v>101</x:v>
      </x:c>
      <x:c r="AG5717" s="373"/>
      <x:c r="AL5717" s="374"/>
      <x:c r="AM5717" s="374"/>
      <x:c r="AN5717" s="374"/>
      <x:c r="AO5717" s="374"/>
      <x:c r="AP5717" s="374"/>
      <x:c r="AQ5717" s="374"/>
    </x:row>
    <x:row r="5718" spans="1:43" s="59" customFormat="1">
      <x:c r="A5718" s="59">
        <x:v>469274</x:v>
      </x:c>
      <x:c r="B5718" s="135">
        <x:v>1301</x:v>
      </x:c>
      <x:c r="C5718">
        <x:v>0.933333333333333</x:v>
      </x:c>
      <x:c r="G5718" s="59">
        <x:v>2</x:v>
      </x:c>
      <x:c r="I5718" s="59" t="s">
        <x:v>746</x:v>
      </x:c>
      <x:c r="M5718" s="59">
        <x:v>4856</x:v>
      </x:c>
      <x:c r="O5718" s="59" t="s">
        <x:v>101</x:v>
      </x:c>
      <x:c r="AG5718" s="373"/>
      <x:c r="AL5718" s="374"/>
      <x:c r="AM5718" s="374"/>
      <x:c r="AN5718" s="374"/>
      <x:c r="AO5718" s="374"/>
      <x:c r="AP5718" s="374"/>
      <x:c r="AQ5718" s="374"/>
    </x:row>
    <x:row r="5719" spans="1:43" s="59" customFormat="1">
      <x:c r="A5719" s="59">
        <x:v>469275</x:v>
      </x:c>
      <x:c r="B5719" s="135">
        <x:v>1301</x:v>
      </x:c>
      <x:c r="C5719">
        <x:v>1.16666666666667</x:v>
      </x:c>
      <x:c r="G5719" s="59">
        <x:v>1</x:v>
      </x:c>
      <x:c r="I5719" s="59" t="s">
        <x:v>746</x:v>
      </x:c>
      <x:c r="M5719" s="59">
        <x:v>4856</x:v>
      </x:c>
      <x:c r="O5719" s="59" t="s">
        <x:v>101</x:v>
      </x:c>
      <x:c r="AG5719" s="373"/>
      <x:c r="AL5719" s="374"/>
      <x:c r="AM5719" s="374"/>
      <x:c r="AN5719" s="374"/>
      <x:c r="AO5719" s="374"/>
      <x:c r="AP5719" s="374"/>
      <x:c r="AQ5719" s="374"/>
    </x:row>
    <x:row r="5720" spans="1:43" s="59" customFormat="1">
      <x:c r="A5720" s="59">
        <x:v>469276</x:v>
      </x:c>
      <x:c r="B5720" s="135">
        <x:v>1301</x:v>
      </x:c>
      <x:c r="C5720">
        <x:v>2.26666666666667</x:v>
      </x:c>
      <x:c r="G5720" s="59">
        <x:v>2</x:v>
      </x:c>
      <x:c r="I5720" s="59" t="s">
        <x:v>746</x:v>
      </x:c>
      <x:c r="M5720" s="59">
        <x:v>4856</x:v>
      </x:c>
      <x:c r="O5720" s="59" t="s">
        <x:v>101</x:v>
      </x:c>
      <x:c r="AG5720" s="373"/>
      <x:c r="AL5720" s="374"/>
      <x:c r="AM5720" s="374"/>
      <x:c r="AN5720" s="374"/>
      <x:c r="AO5720" s="374"/>
      <x:c r="AP5720" s="374"/>
      <x:c r="AQ5720" s="374"/>
    </x:row>
    <x:row r="5721" spans="1:43" s="59" customFormat="1">
      <x:c r="A5721" s="59">
        <x:v>469277</x:v>
      </x:c>
      <x:c r="B5721" s="135">
        <x:v>1302</x:v>
      </x:c>
      <x:c r="C5721">
        <x:v>1.1</x:v>
      </x:c>
      <x:c r="G5721" s="59">
        <x:v>2</x:v>
      </x:c>
      <x:c r="I5721" s="59" t="s">
        <x:v>746</x:v>
      </x:c>
      <x:c r="J5721" s="371"/>
      <x:c r="M5721" s="59">
        <x:v>4858</x:v>
      </x:c>
      <x:c r="O5721" s="59" t="s">
        <x:v>101</x:v>
      </x:c>
      <x:c r="AG5721" s="373"/>
      <x:c r="AL5721" s="374"/>
      <x:c r="AM5721" s="374"/>
      <x:c r="AN5721" s="374"/>
      <x:c r="AO5721" s="374"/>
      <x:c r="AP5721" s="374"/>
      <x:c r="AQ5721" s="374"/>
    </x:row>
    <x:row r="5722" spans="1:43" s="59" customFormat="1">
      <x:c r="A5722" s="59">
        <x:v>469278</x:v>
      </x:c>
      <x:c r="B5722" s="135">
        <x:v>1303</x:v>
      </x:c>
      <x:c r="C5722">
        <x:v>1.06666666666667</x:v>
      </x:c>
      <x:c r="G5722" s="59">
        <x:v>1</x:v>
      </x:c>
      <x:c r="I5722" s="59" t="s">
        <x:v>746</x:v>
      </x:c>
      <x:c r="M5722" s="59">
        <x:v>4860</x:v>
      </x:c>
      <x:c r="O5722" s="59" t="s">
        <x:v>101</x:v>
      </x:c>
      <x:c r="AG5722" s="373"/>
      <x:c r="AL5722" s="374"/>
      <x:c r="AM5722" s="374"/>
      <x:c r="AN5722" s="374"/>
      <x:c r="AO5722" s="374"/>
      <x:c r="AP5722" s="374"/>
      <x:c r="AQ5722" s="374"/>
    </x:row>
    <x:row r="5723" spans="1:43" s="59" customFormat="1">
      <x:c r="A5723" s="59">
        <x:v>469279</x:v>
      </x:c>
      <x:c r="B5723" s="135">
        <x:v>1304</x:v>
      </x:c>
      <x:c r="C5723">
        <x:v>9.3</x:v>
      </x:c>
      <x:c r="G5723" s="59">
        <x:v>2</x:v>
      </x:c>
      <x:c r="I5723" s="59" t="s">
        <x:v>746</x:v>
      </x:c>
      <x:c r="AG5723" s="373"/>
      <x:c r="AL5723" s="374"/>
      <x:c r="AM5723" s="374"/>
      <x:c r="AN5723" s="374"/>
      <x:c r="AO5723" s="374"/>
      <x:c r="AP5723" s="374"/>
      <x:c r="AQ5723" s="374"/>
    </x:row>
    <x:row r="5724" spans="1:43" s="59" customFormat="1">
      <x:c r="A5724" s="59">
        <x:v>469280</x:v>
      </x:c>
      <x:c r="B5724" s="135">
        <x:v>1305</x:v>
      </x:c>
      <x:c r="C5724">
        <x:v>6.96</x:v>
      </x:c>
      <x:c r="G5724" s="59">
        <x:v>2</x:v>
      </x:c>
      <x:c r="I5724" s="59" t="s">
        <x:v>746</x:v>
      </x:c>
      <x:c r="J5724" s="371"/>
      <x:c r="AG5724" s="373"/>
      <x:c r="AL5724" s="374"/>
      <x:c r="AM5724" s="374"/>
      <x:c r="AN5724" s="374"/>
      <x:c r="AO5724" s="374"/>
      <x:c r="AP5724" s="374"/>
      <x:c r="AQ5724" s="374"/>
    </x:row>
    <x:row r="5725" spans="1:43" s="59" customFormat="1">
      <x:c r="A5725" s="59">
        <x:v>469281</x:v>
      </x:c>
      <x:c r="B5725" s="135">
        <x:v>1306</x:v>
      </x:c>
      <x:c r="C5725" s="59">
        <x:f>192/30</x:f>
        <x:v>6.4</x:v>
      </x:c>
      <x:c r="G5725" s="59">
        <x:v>2</x:v>
      </x:c>
      <x:c r="I5725" s="59" t="s">
        <x:v>746</x:v>
      </x:c>
      <x:c r="J5725" s="371"/>
      <x:c r="AG5725" s="373"/>
      <x:c r="AL5725" s="374"/>
      <x:c r="AM5725" s="374"/>
      <x:c r="AN5725" s="374"/>
      <x:c r="AO5725" s="374"/>
      <x:c r="AP5725" s="374"/>
      <x:c r="AQ5725" s="374"/>
    </x:row>
    <x:row r="5726" spans="1:43" s="59" customFormat="1">
      <x:c r="A5726" s="59">
        <x:v>469282</x:v>
      </x:c>
      <x:c r="B5726" s="135">
        <x:v>1307</x:v>
      </x:c>
      <x:c r="C5726">
        <x:v>1.06666666666667</x:v>
      </x:c>
      <x:c r="G5726" s="59">
        <x:v>1</x:v>
      </x:c>
      <x:c r="I5726" s="59" t="s">
        <x:v>746</x:v>
      </x:c>
      <x:c r="M5726" s="59">
        <x:v>4860</x:v>
      </x:c>
      <x:c r="O5726" s="59" t="s">
        <x:v>101</x:v>
      </x:c>
      <x:c r="AG5726" s="373"/>
      <x:c r="AL5726" s="374"/>
      <x:c r="AM5726" s="374"/>
      <x:c r="AN5726" s="374"/>
      <x:c r="AO5726" s="374"/>
      <x:c r="AP5726" s="374"/>
      <x:c r="AQ5726" s="374"/>
    </x:row>
    <x:row r="5727" spans="1:43" s="3" customFormat="1">
      <x:c r="A5727" s="59">
        <x:v>469283</x:v>
      </x:c>
      <x:c r="B5727" s="130">
        <x:v>1308</x:v>
      </x:c>
      <x:c r="C5727" s="3">
        <x:f>20/30</x:f>
        <x:v>0.666666666666667</x:v>
      </x:c>
      <x:c r="G5727" s="3">
        <x:v>1</x:v>
      </x:c>
      <x:c r="I5727" s="3" t="s">
        <x:v>746</x:v>
      </x:c>
      <x:c r="M5727" s="3">
        <x:v>4878</x:v>
      </x:c>
      <x:c r="O5727" s="3" t="s">
        <x:v>101</x:v>
      </x:c>
      <x:c r="AG5727" s="108"/>
      <x:c r="AL5727" s="172"/>
      <x:c r="AM5727" s="172"/>
      <x:c r="AN5727" s="172"/>
      <x:c r="AO5727" s="172"/>
      <x:c r="AP5727" s="172"/>
      <x:c r="AQ5727" s="172"/>
    </x:row>
    <x:row r="5728" spans="1:43" s="3" customFormat="1">
      <x:c r="A5728" s="59">
        <x:v>469284</x:v>
      </x:c>
      <x:c r="B5728" s="130">
        <x:v>1308</x:v>
      </x:c>
      <x:c r="C5728" s="3">
        <x:f>26/30</x:f>
        <x:v>0.866666666666667</x:v>
      </x:c>
      <x:c r="G5728" s="3">
        <x:v>2</x:v>
      </x:c>
      <x:c r="I5728" s="3" t="s">
        <x:v>746</x:v>
      </x:c>
      <x:c r="M5728" s="3">
        <x:v>4878</x:v>
      </x:c>
      <x:c r="O5728" s="3" t="s">
        <x:v>101</x:v>
      </x:c>
      <x:c r="AG5728" s="108"/>
      <x:c r="AL5728" s="172"/>
      <x:c r="AM5728" s="172"/>
      <x:c r="AN5728" s="172"/>
      <x:c r="AO5728" s="172"/>
      <x:c r="AP5728" s="172"/>
      <x:c r="AQ5728" s="172"/>
    </x:row>
    <x:row r="5729" spans="1:43" s="3" customFormat="1">
      <x:c r="A5729" s="59">
        <x:v>469285</x:v>
      </x:c>
      <x:c r="B5729" s="130">
        <x:v>1308</x:v>
      </x:c>
      <x:c r="C5729" s="3">
        <x:f>34/30</x:f>
        <x:v>1.13333333333333</x:v>
      </x:c>
      <x:c r="G5729" s="3">
        <x:v>1</x:v>
      </x:c>
      <x:c r="I5729" s="3" t="s">
        <x:v>746</x:v>
      </x:c>
      <x:c r="J5729" s="101"/>
      <x:c r="M5729" s="3">
        <x:v>4878</x:v>
      </x:c>
      <x:c r="O5729" s="3" t="s">
        <x:v>101</x:v>
      </x:c>
      <x:c r="AG5729" s="108"/>
      <x:c r="AL5729" s="172"/>
      <x:c r="AM5729" s="172"/>
      <x:c r="AN5729" s="172"/>
      <x:c r="AO5729" s="172"/>
      <x:c r="AP5729" s="172"/>
      <x:c r="AQ5729" s="172"/>
    </x:row>
    <x:row r="5730" spans="1:43" s="3" customFormat="1">
      <x:c r="A5730" s="59">
        <x:v>469286</x:v>
      </x:c>
      <x:c r="B5730" s="130">
        <x:v>1308</x:v>
      </x:c>
      <x:c r="C5730" s="3">
        <x:f>39/30</x:f>
        <x:v>1.3</x:v>
      </x:c>
      <x:c r="G5730" s="3">
        <x:v>2</x:v>
      </x:c>
      <x:c r="I5730" s="3" t="s">
        <x:v>746</x:v>
      </x:c>
      <x:c r="M5730" s="3">
        <x:v>4878</x:v>
      </x:c>
      <x:c r="O5730" s="3" t="s">
        <x:v>101</x:v>
      </x:c>
      <x:c r="AG5730" s="108"/>
      <x:c r="AL5730" s="172"/>
      <x:c r="AM5730" s="172"/>
      <x:c r="AN5730" s="172"/>
      <x:c r="AO5730" s="172"/>
      <x:c r="AP5730" s="172"/>
      <x:c r="AQ5730" s="172"/>
    </x:row>
    <x:row r="5731" spans="1:43" s="3" customFormat="1">
      <x:c r="A5731" s="59">
        <x:v>469287</x:v>
      </x:c>
      <x:c r="B5731" s="130">
        <x:v>1308</x:v>
      </x:c>
      <x:c r="C5731" s="3">
        <x:f>45/30</x:f>
        <x:v>1.5</x:v>
      </x:c>
      <x:c r="G5731" s="3">
        <x:v>1</x:v>
      </x:c>
      <x:c r="I5731" s="3" t="s">
        <x:v>746</x:v>
      </x:c>
      <x:c r="M5731" s="3">
        <x:v>4878</x:v>
      </x:c>
      <x:c r="O5731" s="3" t="s">
        <x:v>101</x:v>
      </x:c>
      <x:c r="AG5731" s="108"/>
      <x:c r="AL5731" s="172"/>
      <x:c r="AM5731" s="172"/>
      <x:c r="AN5731" s="172"/>
      <x:c r="AO5731" s="172"/>
      <x:c r="AP5731" s="172"/>
      <x:c r="AQ5731" s="172"/>
    </x:row>
    <x:row r="5732" spans="1:43" s="3" customFormat="1">
      <x:c r="A5732" s="59">
        <x:v>469288</x:v>
      </x:c>
      <x:c r="B5732" s="130">
        <x:v>1308</x:v>
      </x:c>
      <x:c r="C5732" s="3">
        <x:f>59/30</x:f>
        <x:v>1.96666666666667</x:v>
      </x:c>
      <x:c r="G5732" s="3">
        <x:v>2</x:v>
      </x:c>
      <x:c r="I5732" s="3" t="s">
        <x:v>746</x:v>
      </x:c>
      <x:c r="M5732" s="3">
        <x:v>4879</x:v>
      </x:c>
      <x:c r="O5732" s="3" t="s">
        <x:v>101</x:v>
      </x:c>
      <x:c r="AG5732" s="108"/>
      <x:c r="AL5732" s="172"/>
      <x:c r="AM5732" s="172"/>
      <x:c r="AN5732" s="172"/>
      <x:c r="AO5732" s="172"/>
      <x:c r="AP5732" s="172"/>
      <x:c r="AQ5732" s="172"/>
    </x:row>
    <x:row r="5733" spans="1:43" s="3" customFormat="1">
      <x:c r="A5733" s="59">
        <x:v>469289</x:v>
      </x:c>
      <x:c r="B5733" s="130">
        <x:v>1309</x:v>
      </x:c>
      <x:c r="C5733" s="3">
        <x:f>22/30</x:f>
        <x:v>0.733333333333333</x:v>
      </x:c>
      <x:c r="G5733" s="3">
        <x:v>2</x:v>
      </x:c>
      <x:c r="I5733" s="3" t="s">
        <x:v>746</x:v>
      </x:c>
      <x:c r="M5733" s="3">
        <x:v>4881</x:v>
      </x:c>
      <x:c r="O5733" s="3" t="s">
        <x:v>101</x:v>
      </x:c>
      <x:c r="AG5733" s="108"/>
      <x:c r="AL5733" s="172"/>
      <x:c r="AM5733" s="172"/>
      <x:c r="AN5733" s="172"/>
      <x:c r="AO5733" s="172"/>
      <x:c r="AP5733" s="172"/>
      <x:c r="AQ5733" s="172"/>
    </x:row>
    <x:row r="5734" spans="1:43" s="3" customFormat="1">
      <x:c r="A5734" s="59">
        <x:v>469290</x:v>
      </x:c>
      <x:c r="B5734" s="130">
        <x:v>1310</x:v>
      </x:c>
      <x:c r="C5734" s="3">
        <x:f>248/30</x:f>
        <x:v>8.26666666666667</x:v>
      </x:c>
      <x:c r="G5734" s="3">
        <x:v>2</x:v>
      </x:c>
      <x:c r="I5734" s="3" t="s">
        <x:v>746</x:v>
      </x:c>
      <x:c r="AG5734" s="108"/>
      <x:c r="AL5734" s="172"/>
      <x:c r="AM5734" s="172"/>
      <x:c r="AN5734" s="172"/>
      <x:c r="AO5734" s="172"/>
      <x:c r="AP5734" s="172"/>
      <x:c r="AQ5734" s="172"/>
    </x:row>
    <x:row r="5735" spans="1:43" s="34" customFormat="1">
      <x:c r="A5735" s="59">
        <x:v>469291</x:v>
      </x:c>
      <x:c r="B5735" s="168">
        <x:v>1311</x:v>
      </x:c>
      <x:c r="C5735" s="34">
        <x:f>11/30</x:f>
        <x:v>0.366666666666667</x:v>
      </x:c>
      <x:c r="G5735" s="34">
        <x:v>1</x:v>
      </x:c>
      <x:c r="I5735" s="34" t="s">
        <x:v>746</x:v>
      </x:c>
      <x:c r="M5735" s="34">
        <x:v>4894</x:v>
      </x:c>
      <x:c r="O5735" s="34" t="s">
        <x:v>101</x:v>
      </x:c>
      <x:c r="Q5735" s="34" t="s">
        <x:v>345</x:v>
      </x:c>
      <x:c r="R5735" s="34">
        <x:v>0.3</x:v>
      </x:c>
      <x:c r="AG5735" s="265"/>
      <x:c r="AL5735" s="266" t="s">
        <x:v>804</x:v>
      </x:c>
      <x:c r="AM5735" s="266"/>
      <x:c r="AN5735" s="266"/>
      <x:c r="AO5735" s="266"/>
      <x:c r="AP5735" s="266"/>
      <x:c r="AQ5735" s="266"/>
    </x:row>
    <x:row r="5736" spans="1:43" s="34" customFormat="1">
      <x:c r="A5736" s="59">
        <x:v>469292</x:v>
      </x:c>
      <x:c r="B5736" s="168">
        <x:v>1311</x:v>
      </x:c>
      <x:c r="C5736" s="34">
        <x:f>16/30</x:f>
        <x:v>0.533333333333333</x:v>
      </x:c>
      <x:c r="G5736" s="34">
        <x:v>1</x:v>
      </x:c>
      <x:c r="I5736" s="34" t="s">
        <x:v>746</x:v>
      </x:c>
      <x:c r="M5736" s="34">
        <x:v>4894</x:v>
      </x:c>
      <x:c r="O5736" s="34" t="s">
        <x:v>101</x:v>
      </x:c>
      <x:c r="Q5736" s="34" t="s">
        <x:v>345</x:v>
      </x:c>
      <x:c r="R5736" s="34">
        <x:v>0.3</x:v>
      </x:c>
      <x:c r="AG5736" s="265"/>
      <x:c r="AL5736" s="266" t="s">
        <x:v>804</x:v>
      </x:c>
      <x:c r="AM5736" s="266"/>
      <x:c r="AN5736" s="266"/>
      <x:c r="AO5736" s="266"/>
      <x:c r="AP5736" s="266"/>
      <x:c r="AQ5736" s="266"/>
    </x:row>
    <x:row r="5737" spans="1:43" s="34" customFormat="1">
      <x:c r="A5737" s="59">
        <x:v>469293</x:v>
      </x:c>
      <x:c r="B5737" s="168">
        <x:v>1311</x:v>
      </x:c>
      <x:c r="C5737" s="34">
        <x:f>39/30</x:f>
        <x:v>1.3</x:v>
      </x:c>
      <x:c r="G5737" s="34">
        <x:v>2</x:v>
      </x:c>
      <x:c r="I5737" s="34" t="s">
        <x:v>746</x:v>
      </x:c>
      <x:c r="M5737" s="34">
        <x:v>4895</x:v>
      </x:c>
      <x:c r="O5737" s="34" t="s">
        <x:v>101</x:v>
      </x:c>
      <x:c r="Q5737" s="34" t="s">
        <x:v>345</x:v>
      </x:c>
      <x:c r="R5737" s="34">
        <x:v>0.3</x:v>
      </x:c>
      <x:c r="AG5737" s="265"/>
      <x:c r="AL5737" s="266" t="s">
        <x:v>804</x:v>
      </x:c>
      <x:c r="AM5737" s="266"/>
      <x:c r="AN5737" s="266"/>
      <x:c r="AO5737" s="266"/>
      <x:c r="AP5737" s="266"/>
      <x:c r="AQ5737" s="266"/>
    </x:row>
    <x:row r="5738" spans="1:43" s="36" customFormat="1">
      <x:c r="A5738" s="59">
        <x:v>469294</x:v>
      </x:c>
      <x:c r="B5738" s="274">
        <x:v>1312</x:v>
      </x:c>
      <x:c r="C5738" s="36">
        <x:f>27/30</x:f>
        <x:v>0.9</x:v>
      </x:c>
      <x:c r="G5738" s="36">
        <x:v>1</x:v>
      </x:c>
      <x:c r="I5738" s="36" t="s">
        <x:v>746</x:v>
      </x:c>
      <x:c r="M5738" s="36">
        <x:v>4897</x:v>
      </x:c>
      <x:c r="O5738" s="36" t="s">
        <x:v>101</x:v>
      </x:c>
      <x:c r="AG5738" s="276"/>
      <x:c r="AL5738" s="277" t="s">
        <x:v>804</x:v>
      </x:c>
      <x:c r="AM5738" s="277"/>
      <x:c r="AN5738" s="277"/>
      <x:c r="AO5738" s="277"/>
      <x:c r="AP5738" s="277"/>
      <x:c r="AQ5738" s="277"/>
    </x:row>
    <x:row r="5739" spans="1:43" s="34" customFormat="1">
      <x:c r="A5739" s="59">
        <x:v>469295</x:v>
      </x:c>
      <x:c r="B5739" s="168">
        <x:v>1313</x:v>
      </x:c>
      <x:c r="C5739" s="34">
        <x:f>40/30</x:f>
        <x:v>1.33333333333333</x:v>
      </x:c>
      <x:c r="G5739" s="34">
        <x:v>1</x:v>
      </x:c>
      <x:c r="I5739" s="34" t="s">
        <x:v>746</x:v>
      </x:c>
      <x:c r="M5739" s="34">
        <x:v>4899</x:v>
      </x:c>
      <x:c r="O5739" s="34" t="s">
        <x:v>101</x:v>
      </x:c>
      <x:c r="AG5739" s="265"/>
      <x:c r="AL5739" s="266" t="s">
        <x:v>804</x:v>
      </x:c>
      <x:c r="AM5739" s="266"/>
      <x:c r="AN5739" s="266"/>
      <x:c r="AO5739" s="266"/>
      <x:c r="AP5739" s="266"/>
      <x:c r="AQ5739" s="266"/>
    </x:row>
    <x:row r="5740" spans="1:43" s="36" customFormat="1">
      <x:c r="A5740" s="59">
        <x:v>469296</x:v>
      </x:c>
      <x:c r="B5740" s="274">
        <x:v>1314</x:v>
      </x:c>
      <x:c r="C5740" s="36">
        <x:v>11.4</x:v>
      </x:c>
      <x:c r="G5740" s="36">
        <x:v>1</x:v>
      </x:c>
      <x:c r="I5740" s="36" t="s">
        <x:v>746</x:v>
      </x:c>
      <x:c r="AG5740" s="276"/>
      <x:c r="AL5740" s="277" t="s">
        <x:v>804</x:v>
      </x:c>
      <x:c r="AM5740" s="277"/>
      <x:c r="AN5740" s="277"/>
      <x:c r="AO5740" s="277"/>
      <x:c r="AP5740" s="277"/>
      <x:c r="AQ5740" s="277"/>
    </x:row>
    <x:row r="5741" spans="1:43" s="34" customFormat="1">
      <x:c r="A5741" s="59">
        <x:v>469297</x:v>
      </x:c>
      <x:c r="B5741" s="168">
        <x:v>1315</x:v>
      </x:c>
      <x:c r="C5741" s="34">
        <x:f>58/30</x:f>
        <x:v>1.93333333333333</x:v>
      </x:c>
      <x:c r="G5741" s="34">
        <x:v>1</x:v>
      </x:c>
      <x:c r="I5741" s="34" t="s">
        <x:v>746</x:v>
      </x:c>
      <x:c r="AG5741" s="265"/>
      <x:c r="AL5741" s="266" t="s">
        <x:v>804</x:v>
      </x:c>
      <x:c r="AM5741" s="266"/>
      <x:c r="AN5741" s="266"/>
      <x:c r="AO5741" s="266"/>
      <x:c r="AP5741" s="266"/>
      <x:c r="AQ5741" s="266"/>
    </x:row>
    <x:row r="5742" spans="1:43" s="34" customFormat="1">
      <x:c r="A5742" s="59">
        <x:v>469298</x:v>
      </x:c>
      <x:c r="B5742" s="168">
        <x:v>1315</x:v>
      </x:c>
      <x:c r="C5742" s="34">
        <x:f>69/30</x:f>
        <x:v>2.3</x:v>
      </x:c>
      <x:c r="G5742" s="34">
        <x:v>1</x:v>
      </x:c>
      <x:c r="I5742" s="34" t="s">
        <x:v>746</x:v>
      </x:c>
      <x:c r="AG5742" s="265"/>
      <x:c r="AL5742" s="266" t="s">
        <x:v>804</x:v>
      </x:c>
      <x:c r="AM5742" s="266"/>
      <x:c r="AN5742" s="266"/>
      <x:c r="AO5742" s="266"/>
      <x:c r="AP5742" s="266"/>
      <x:c r="AQ5742" s="266"/>
    </x:row>
    <x:row r="5743" spans="1:43" s="34" customFormat="1">
      <x:c r="A5743" s="59">
        <x:v>469299</x:v>
      </x:c>
      <x:c r="B5743" s="168">
        <x:v>1315</x:v>
      </x:c>
      <x:c r="C5743" s="34">
        <x:f>126/30</x:f>
        <x:v>4.2</x:v>
      </x:c>
      <x:c r="G5743" s="34">
        <x:v>1</x:v>
      </x:c>
      <x:c r="I5743" s="34" t="s">
        <x:v>746</x:v>
      </x:c>
      <x:c r="AG5743" s="265"/>
      <x:c r="AL5743" s="266" t="s">
        <x:v>804</x:v>
      </x:c>
      <x:c r="AM5743" s="266"/>
      <x:c r="AN5743" s="266"/>
      <x:c r="AO5743" s="266"/>
      <x:c r="AP5743" s="266"/>
      <x:c r="AQ5743" s="266"/>
    </x:row>
    <x:row r="5744" spans="1:43" s="34" customFormat="1">
      <x:c r="A5744" s="59">
        <x:v>469300</x:v>
      </x:c>
      <x:c r="B5744" s="168">
        <x:v>1315</x:v>
      </x:c>
      <x:c r="C5744" s="34">
        <x:f>132/30</x:f>
        <x:v>4.4</x:v>
      </x:c>
      <x:c r="G5744" s="34">
        <x:v>1</x:v>
      </x:c>
      <x:c r="I5744" s="34" t="s">
        <x:v>746</x:v>
      </x:c>
      <x:c r="AG5744" s="265"/>
      <x:c r="AL5744" s="266" t="s">
        <x:v>804</x:v>
      </x:c>
      <x:c r="AM5744" s="266"/>
      <x:c r="AN5744" s="266"/>
      <x:c r="AO5744" s="266"/>
      <x:c r="AP5744" s="266"/>
      <x:c r="AQ5744" s="266"/>
    </x:row>
    <x:row r="5745" spans="1:43" s="34" customFormat="1">
      <x:c r="A5745" s="59">
        <x:v>469301</x:v>
      </x:c>
      <x:c r="B5745" s="168">
        <x:v>1315</x:v>
      </x:c>
      <x:c r="C5745" s="34">
        <x:f>156/30</x:f>
        <x:v>5.2</x:v>
      </x:c>
      <x:c r="G5745" s="34">
        <x:v>1</x:v>
      </x:c>
      <x:c r="I5745" s="34" t="s">
        <x:v>746</x:v>
      </x:c>
      <x:c r="AG5745" s="265"/>
      <x:c r="AL5745" s="266" t="s">
        <x:v>804</x:v>
      </x:c>
      <x:c r="AM5745" s="266"/>
      <x:c r="AN5745" s="266"/>
      <x:c r="AO5745" s="266"/>
      <x:c r="AP5745" s="266"/>
      <x:c r="AQ5745" s="266"/>
    </x:row>
    <x:row r="5746" spans="1:43" s="36" customFormat="1">
      <x:c r="A5746" s="59">
        <x:v>469302</x:v>
      </x:c>
      <x:c r="B5746" s="274">
        <x:v>1316</x:v>
      </x:c>
      <x:c r="C5746" s="36">
        <x:f>14/30</x:f>
        <x:v>0.466666666666667</x:v>
      </x:c>
      <x:c r="G5746" s="36">
        <x:v>1</x:v>
      </x:c>
      <x:c r="I5746" s="36" t="s">
        <x:v>746</x:v>
      </x:c>
      <x:c r="M5746" s="36">
        <x:v>4910</x:v>
      </x:c>
      <x:c r="O5746" s="36" t="s">
        <x:v>101</x:v>
      </x:c>
      <x:c r="AG5746" s="276"/>
      <x:c r="AL5746" s="277" t="s">
        <x:v>804</x:v>
      </x:c>
      <x:c r="AM5746" s="277"/>
      <x:c r="AN5746" s="277"/>
      <x:c r="AO5746" s="277"/>
      <x:c r="AP5746" s="277"/>
      <x:c r="AQ5746" s="277"/>
    </x:row>
    <x:row r="5747" spans="1:43" s="36" customFormat="1">
      <x:c r="A5747" s="59">
        <x:v>469303</x:v>
      </x:c>
      <x:c r="B5747" s="274">
        <x:v>1316</x:v>
      </x:c>
      <x:c r="C5747" s="36">
        <x:f>20/30</x:f>
        <x:v>0.666666666666667</x:v>
      </x:c>
      <x:c r="G5747" s="36">
        <x:v>1</x:v>
      </x:c>
      <x:c r="I5747" s="36" t="s">
        <x:v>746</x:v>
      </x:c>
      <x:c r="M5747" s="36">
        <x:v>4910</x:v>
      </x:c>
      <x:c r="O5747" s="36" t="s">
        <x:v>101</x:v>
      </x:c>
      <x:c r="AG5747" s="276"/>
      <x:c r="AL5747" s="277" t="s">
        <x:v>804</x:v>
      </x:c>
      <x:c r="AM5747" s="277"/>
      <x:c r="AN5747" s="277"/>
      <x:c r="AO5747" s="277"/>
      <x:c r="AP5747" s="277"/>
      <x:c r="AQ5747" s="277"/>
    </x:row>
    <x:row r="5748" spans="1:43" s="36" customFormat="1">
      <x:c r="A5748" s="59">
        <x:v>469304</x:v>
      </x:c>
      <x:c r="B5748" s="274">
        <x:v>1316</x:v>
      </x:c>
      <x:c r="C5748" s="36">
        <x:f>38/30</x:f>
        <x:v>1.26666666666667</x:v>
      </x:c>
      <x:c r="G5748" s="36">
        <x:v>2</x:v>
      </x:c>
      <x:c r="I5748" s="36" t="s">
        <x:v>746</x:v>
      </x:c>
      <x:c r="M5748" s="36">
        <x:v>4910</x:v>
      </x:c>
      <x:c r="O5748" s="36" t="s">
        <x:v>101</x:v>
      </x:c>
      <x:c r="AG5748" s="276"/>
      <x:c r="AL5748" s="277" t="s">
        <x:v>804</x:v>
      </x:c>
      <x:c r="AM5748" s="277"/>
      <x:c r="AN5748" s="277"/>
      <x:c r="AO5748" s="277"/>
      <x:c r="AP5748" s="277"/>
      <x:c r="AQ5748" s="277"/>
    </x:row>
    <x:row r="5749" spans="1:43" s="34" customFormat="1">
      <x:c r="A5749" s="59">
        <x:v>469305</x:v>
      </x:c>
      <x:c r="B5749" s="168">
        <x:v>1317</x:v>
      </x:c>
      <x:c r="C5749" s="34">
        <x:f>11/30</x:f>
        <x:v>0.366666666666667</x:v>
      </x:c>
      <x:c r="G5749" s="34">
        <x:v>1</x:v>
      </x:c>
      <x:c r="I5749" s="34" t="s">
        <x:v>746</x:v>
      </x:c>
      <x:c r="M5749" s="34">
        <x:v>4914</x:v>
      </x:c>
      <x:c r="O5749" s="34" t="s">
        <x:v>101</x:v>
      </x:c>
      <x:c r="AG5749" s="265"/>
      <x:c r="AL5749" s="266" t="s">
        <x:v>804</x:v>
      </x:c>
      <x:c r="AM5749" s="266"/>
      <x:c r="AN5749" s="266"/>
      <x:c r="AO5749" s="266"/>
      <x:c r="AP5749" s="266"/>
      <x:c r="AQ5749" s="266"/>
    </x:row>
    <x:row r="5750" spans="1:43" s="34" customFormat="1">
      <x:c r="A5750" s="59">
        <x:v>469306</x:v>
      </x:c>
      <x:c r="B5750" s="168">
        <x:v>1317</x:v>
      </x:c>
      <x:c r="C5750" s="34">
        <x:f>25/30</x:f>
        <x:v>0.833333333333333</x:v>
      </x:c>
      <x:c r="G5750" s="34">
        <x:v>1</x:v>
      </x:c>
      <x:c r="I5750" s="34" t="s">
        <x:v>746</x:v>
      </x:c>
      <x:c r="M5750" s="34">
        <x:v>4914</x:v>
      </x:c>
      <x:c r="O5750" s="34" t="s">
        <x:v>101</x:v>
      </x:c>
      <x:c r="AG5750" s="265"/>
      <x:c r="AL5750" s="266" t="s">
        <x:v>804</x:v>
      </x:c>
      <x:c r="AM5750" s="266"/>
      <x:c r="AN5750" s="266"/>
      <x:c r="AO5750" s="266"/>
      <x:c r="AP5750" s="266"/>
      <x:c r="AQ5750" s="266"/>
    </x:row>
    <x:row r="5751" spans="1:43" s="34" customFormat="1">
      <x:c r="A5751" s="59">
        <x:v>469307</x:v>
      </x:c>
      <x:c r="B5751" s="168">
        <x:v>1317</x:v>
      </x:c>
      <x:c r="C5751" s="34">
        <x:f>45/30</x:f>
        <x:v>1.5</x:v>
      </x:c>
      <x:c r="G5751" s="34">
        <x:v>2</x:v>
      </x:c>
      <x:c r="I5751" s="34" t="s">
        <x:v>746</x:v>
      </x:c>
      <x:c r="M5751" s="34">
        <x:v>4914</x:v>
      </x:c>
      <x:c r="O5751" s="34" t="s">
        <x:v>101</x:v>
      </x:c>
      <x:c r="AG5751" s="265"/>
      <x:c r="AL5751" s="266" t="s">
        <x:v>804</x:v>
      </x:c>
      <x:c r="AM5751" s="266"/>
      <x:c r="AN5751" s="266"/>
      <x:c r="AO5751" s="266"/>
      <x:c r="AP5751" s="266"/>
      <x:c r="AQ5751" s="266"/>
    </x:row>
    <x:row r="5752" spans="1:43" s="36" customFormat="1">
      <x:c r="A5752" s="59">
        <x:v>469308</x:v>
      </x:c>
      <x:c r="B5752" s="274">
        <x:v>1318</x:v>
      </x:c>
      <x:c r="C5752" s="36">
        <x:f>13/30</x:f>
        <x:v>0.433333333333333</x:v>
      </x:c>
      <x:c r="G5752" s="36">
        <x:v>1</x:v>
      </x:c>
      <x:c r="I5752" s="36" t="s">
        <x:v>746</x:v>
      </x:c>
      <x:c r="M5752" s="36">
        <x:v>4918</x:v>
      </x:c>
      <x:c r="O5752" s="36" t="s">
        <x:v>101</x:v>
      </x:c>
      <x:c r="AG5752" s="276"/>
      <x:c r="AL5752" s="277" t="s">
        <x:v>804</x:v>
      </x:c>
      <x:c r="AM5752" s="277"/>
      <x:c r="AN5752" s="277"/>
      <x:c r="AO5752" s="277"/>
      <x:c r="AP5752" s="277"/>
      <x:c r="AQ5752" s="277"/>
    </x:row>
    <x:row r="5753" spans="1:43" s="36" customFormat="1">
      <x:c r="A5753" s="59">
        <x:v>469309</x:v>
      </x:c>
      <x:c r="B5753" s="274">
        <x:v>1318</x:v>
      </x:c>
      <x:c r="C5753" s="36">
        <x:f>21/30</x:f>
        <x:v>0.7</x:v>
      </x:c>
      <x:c r="G5753" s="36">
        <x:v>1</x:v>
      </x:c>
      <x:c r="I5753" s="36" t="s">
        <x:v>746</x:v>
      </x:c>
      <x:c r="M5753" s="36">
        <x:v>4918</x:v>
      </x:c>
      <x:c r="O5753" s="36" t="s">
        <x:v>101</x:v>
      </x:c>
      <x:c r="AG5753" s="276"/>
      <x:c r="AL5753" s="277" t="s">
        <x:v>804</x:v>
      </x:c>
      <x:c r="AM5753" s="277"/>
      <x:c r="AN5753" s="277"/>
      <x:c r="AO5753" s="277"/>
      <x:c r="AP5753" s="277"/>
      <x:c r="AQ5753" s="277"/>
    </x:row>
    <x:row r="5754" spans="1:43" s="34" customFormat="1">
      <x:c r="A5754" s="59">
        <x:v>469310</x:v>
      </x:c>
      <x:c r="B5754" s="168">
        <x:v>1319</x:v>
      </x:c>
      <x:c r="C5754" s="34">
        <x:v>4.2</x:v>
      </x:c>
      <x:c r="G5754" s="34">
        <x:v>1</x:v>
      </x:c>
      <x:c r="I5754" s="34" t="s">
        <x:v>746</x:v>
      </x:c>
      <x:c r="AG5754" s="265"/>
      <x:c r="AL5754" s="266" t="s">
        <x:v>804</x:v>
      </x:c>
      <x:c r="AM5754" s="266"/>
      <x:c r="AN5754" s="266"/>
      <x:c r="AO5754" s="266"/>
      <x:c r="AP5754" s="266"/>
      <x:c r="AQ5754" s="266"/>
    </x:row>
    <x:row r="5755" spans="1:43" s="60" customFormat="1">
      <x:c r="A5755" s="60">
        <x:v>469311</x:v>
      </x:c>
      <x:c r="B5755" s="370">
        <x:v>1320</x:v>
      </x:c>
      <x:c r="C5755" s="60">
        <x:f>100/30</x:f>
        <x:v>3.33333333333333</x:v>
      </x:c>
      <x:c r="G5755" s="60">
        <x:v>1</x:v>
      </x:c>
      <x:c r="I5755" s="60" t="s">
        <x:v>746</x:v>
      </x:c>
      <x:c r="AG5755" s="375"/>
      <x:c r="AL5755" s="376" t="s">
        <x:v>805</x:v>
      </x:c>
      <x:c r="AM5755" s="376"/>
      <x:c r="AN5755" s="376"/>
      <x:c r="AO5755" s="376"/>
      <x:c r="AP5755" s="376"/>
      <x:c r="AQ5755" s="376"/>
    </x:row>
    <x:row r="5756" spans="1:43" s="61" customFormat="1">
      <x:c r="A5756" s="61">
        <x:v>469312</x:v>
      </x:c>
      <x:c r="B5756" s="217">
        <x:v>1321</x:v>
      </x:c>
      <x:c r="C5756" s="61">
        <x:f>38/30</x:f>
        <x:v>1.26666666666667</x:v>
      </x:c>
      <x:c r="G5756" s="61">
        <x:v>1</x:v>
      </x:c>
      <x:c r="I5756" s="61" t="s">
        <x:v>746</x:v>
      </x:c>
      <x:c r="J5756" s="372"/>
      <x:c r="AG5756" s="377"/>
      <x:c r="AL5756" s="378" t="s">
        <x:v>806</x:v>
      </x:c>
      <x:c r="AM5756" s="378"/>
      <x:c r="AN5756" s="378"/>
      <x:c r="AO5756" s="378"/>
      <x:c r="AP5756" s="378"/>
      <x:c r="AQ5756" s="378"/>
    </x:row>
    <x:row r="5757" spans="1:43" s="61" customFormat="1">
      <x:c r="A5757" s="61">
        <x:v>469313</x:v>
      </x:c>
      <x:c r="B5757" s="217">
        <x:v>1321</x:v>
      </x:c>
      <x:c r="C5757" s="61">
        <x:f>55/30</x:f>
        <x:v>1.83333333333333</x:v>
      </x:c>
      <x:c r="G5757" s="61">
        <x:v>1</x:v>
      </x:c>
      <x:c r="I5757" s="61" t="s">
        <x:v>746</x:v>
      </x:c>
      <x:c r="J5757" s="372"/>
      <x:c r="AG5757" s="377"/>
      <x:c r="AL5757" s="378" t="s">
        <x:v>806</x:v>
      </x:c>
      <x:c r="AM5757" s="378"/>
      <x:c r="AN5757" s="378"/>
      <x:c r="AO5757" s="378"/>
      <x:c r="AP5757" s="378"/>
      <x:c r="AQ5757" s="378"/>
    </x:row>
    <x:row r="5758" spans="1:43" s="61" customFormat="1">
      <x:c r="A5758" s="61">
        <x:v>469314</x:v>
      </x:c>
      <x:c r="B5758" s="217">
        <x:v>1321</x:v>
      </x:c>
      <x:c r="C5758" s="61">
        <x:f>70/30</x:f>
        <x:v>2.33333333333333</x:v>
      </x:c>
      <x:c r="G5758" s="61">
        <x:v>1</x:v>
      </x:c>
      <x:c r="I5758" s="61" t="s">
        <x:v>746</x:v>
      </x:c>
      <x:c r="J5758" s="372"/>
      <x:c r="AG5758" s="377"/>
      <x:c r="AL5758" s="378" t="s">
        <x:v>806</x:v>
      </x:c>
      <x:c r="AM5758" s="378"/>
      <x:c r="AN5758" s="378"/>
      <x:c r="AO5758" s="378"/>
      <x:c r="AP5758" s="378"/>
      <x:c r="AQ5758" s="378"/>
    </x:row>
    <x:row r="5759" spans="1:43" s="61" customFormat="1">
      <x:c r="A5759" s="61">
        <x:v>469315</x:v>
      </x:c>
      <x:c r="B5759" s="217">
        <x:v>1321</x:v>
      </x:c>
      <x:c r="C5759" s="61">
        <x:f>80/30</x:f>
        <x:v>2.66666666666667</x:v>
      </x:c>
      <x:c r="G5759" s="61">
        <x:v>1</x:v>
      </x:c>
      <x:c r="I5759" s="61" t="s">
        <x:v>746</x:v>
      </x:c>
      <x:c r="J5759" s="372"/>
      <x:c r="AG5759" s="377"/>
      <x:c r="AL5759" s="378" t="s">
        <x:v>806</x:v>
      </x:c>
      <x:c r="AM5759" s="378"/>
      <x:c r="AN5759" s="378"/>
      <x:c r="AO5759" s="378"/>
      <x:c r="AP5759" s="378"/>
      <x:c r="AQ5759" s="378"/>
    </x:row>
    <x:row r="5760" spans="1:43" s="61" customFormat="1">
      <x:c r="A5760" s="61">
        <x:v>469316</x:v>
      </x:c>
      <x:c r="B5760" s="217">
        <x:v>1321</x:v>
      </x:c>
      <x:c r="C5760" s="61">
        <x:f>87/30</x:f>
        <x:v>2.9</x:v>
      </x:c>
      <x:c r="G5760" s="61">
        <x:v>1</x:v>
      </x:c>
      <x:c r="I5760" s="61" t="s">
        <x:v>746</x:v>
      </x:c>
      <x:c r="J5760" s="372"/>
      <x:c r="AG5760" s="377"/>
      <x:c r="AL5760" s="378" t="s">
        <x:v>806</x:v>
      </x:c>
      <x:c r="AM5760" s="378"/>
      <x:c r="AN5760" s="378"/>
      <x:c r="AO5760" s="378"/>
      <x:c r="AP5760" s="378"/>
      <x:c r="AQ5760" s="378"/>
    </x:row>
    <x:row r="5761" spans="1:43" s="61" customFormat="1">
      <x:c r="A5761" s="61">
        <x:v>469317</x:v>
      </x:c>
      <x:c r="B5761" s="217">
        <x:v>1321</x:v>
      </x:c>
      <x:c r="C5761" s="61">
        <x:f>99/30</x:f>
        <x:v>3.3</x:v>
      </x:c>
      <x:c r="G5761" s="61">
        <x:v>1</x:v>
      </x:c>
      <x:c r="I5761" s="61" t="s">
        <x:v>746</x:v>
      </x:c>
      <x:c r="J5761" s="372"/>
      <x:c r="AG5761" s="377"/>
      <x:c r="AL5761" s="378" t="s">
        <x:v>806</x:v>
      </x:c>
      <x:c r="AM5761" s="378"/>
      <x:c r="AN5761" s="378"/>
      <x:c r="AO5761" s="378"/>
      <x:c r="AP5761" s="378"/>
      <x:c r="AQ5761" s="378"/>
    </x:row>
    <x:row r="5762" spans="1:43" s="61" customFormat="1">
      <x:c r="A5762" s="61">
        <x:v>469318</x:v>
      </x:c>
      <x:c r="B5762" s="217">
        <x:v>1321</x:v>
      </x:c>
      <x:c r="C5762" s="61">
        <x:f>115/30</x:f>
        <x:v>3.83333333333333</x:v>
      </x:c>
      <x:c r="G5762" s="61">
        <x:v>1</x:v>
      </x:c>
      <x:c r="I5762" s="61" t="s">
        <x:v>746</x:v>
      </x:c>
      <x:c r="J5762" s="372"/>
      <x:c r="AG5762" s="377"/>
      <x:c r="AL5762" s="378" t="s">
        <x:v>806</x:v>
      </x:c>
      <x:c r="AM5762" s="378"/>
      <x:c r="AN5762" s="378"/>
      <x:c r="AO5762" s="378"/>
      <x:c r="AP5762" s="378"/>
      <x:c r="AQ5762" s="378"/>
    </x:row>
    <x:row r="5763" spans="1:43" s="61" customFormat="1">
      <x:c r="A5763" s="61">
        <x:v>469319</x:v>
      </x:c>
      <x:c r="B5763" s="217">
        <x:v>1321</x:v>
      </x:c>
      <x:c r="C5763" s="61">
        <x:f>189/30</x:f>
        <x:v>6.3</x:v>
      </x:c>
      <x:c r="G5763" s="61">
        <x:v>3</x:v>
      </x:c>
      <x:c r="I5763" s="61" t="s">
        <x:v>746</x:v>
      </x:c>
      <x:c r="J5763" s="372"/>
      <x:c r="AG5763" s="377"/>
      <x:c r="AL5763" s="378" t="s">
        <x:v>806</x:v>
      </x:c>
      <x:c r="AM5763" s="378"/>
      <x:c r="AN5763" s="378"/>
      <x:c r="AO5763" s="378"/>
      <x:c r="AP5763" s="378"/>
      <x:c r="AQ5763" s="378"/>
    </x:row>
    <x:row r="5764" spans="1:43" s="3" customFormat="1">
      <x:c r="A5764" s="3">
        <x:v>469320</x:v>
      </x:c>
      <x:c r="B5764" s="130">
        <x:v>1322</x:v>
      </x:c>
      <x:c r="C5764" s="3">
        <x:f>11/30</x:f>
        <x:v>0.366666666666667</x:v>
      </x:c>
      <x:c r="G5764" s="3">
        <x:v>1</x:v>
      </x:c>
      <x:c r="I5764" s="3" t="s">
        <x:v>103</x:v>
      </x:c>
      <x:c r="J5764" s="101"/>
      <x:c r="M5764" s="3">
        <x:v>4950</x:v>
      </x:c>
      <x:c r="O5764" s="3" t="s">
        <x:v>101</x:v>
      </x:c>
      <x:c r="AG5764" s="108"/>
      <x:c r="AL5764" s="172" t="s">
        <x:v>807</x:v>
      </x:c>
      <x:c r="AM5764" s="172"/>
      <x:c r="AN5764" s="172"/>
      <x:c r="AO5764" s="172"/>
      <x:c r="AP5764" s="172"/>
      <x:c r="AQ5764" s="172"/>
    </x:row>
    <x:row r="5765" spans="1:43" s="3" customFormat="1">
      <x:c r="A5765" s="3">
        <x:v>469321</x:v>
      </x:c>
      <x:c r="B5765" s="130">
        <x:v>1322</x:v>
      </x:c>
      <x:c r="C5765" s="3">
        <x:f>24/30</x:f>
        <x:v>0.8</x:v>
      </x:c>
      <x:c r="G5765" s="3">
        <x:v>1</x:v>
      </x:c>
      <x:c r="I5765" s="3" t="s">
        <x:v>104</x:v>
      </x:c>
      <x:c r="J5765" s="101"/>
      <x:c r="M5765" s="3">
        <x:v>4950</x:v>
      </x:c>
      <x:c r="O5765" s="3" t="s">
        <x:v>101</x:v>
      </x:c>
      <x:c r="AG5765" s="108"/>
      <x:c r="AL5765" s="172" t="s">
        <x:v>807</x:v>
      </x:c>
      <x:c r="AM5765" s="172"/>
      <x:c r="AN5765" s="172"/>
      <x:c r="AO5765" s="172"/>
      <x:c r="AP5765" s="172"/>
      <x:c r="AQ5765" s="172"/>
    </x:row>
    <x:row r="5766" spans="1:43" s="3" customFormat="1">
      <x:c r="A5766" s="3">
        <x:v>469322</x:v>
      </x:c>
      <x:c r="B5766" s="130">
        <x:v>1322</x:v>
      </x:c>
      <x:c r="C5766" s="3">
        <x:f>54/30</x:f>
        <x:v>1.8</x:v>
      </x:c>
      <x:c r="G5766" s="3">
        <x:v>2</x:v>
      </x:c>
      <x:c r="I5766" s="3" t="s">
        <x:v>100</x:v>
      </x:c>
      <x:c r="J5766" s="101"/>
      <x:c r="M5766" s="3">
        <x:v>4951</x:v>
      </x:c>
      <x:c r="O5766" s="3" t="s">
        <x:v>101</x:v>
      </x:c>
      <x:c r="AG5766" s="108"/>
      <x:c r="AL5766" s="172" t="s">
        <x:v>807</x:v>
      </x:c>
      <x:c r="AM5766" s="172"/>
      <x:c r="AN5766" s="172"/>
      <x:c r="AO5766" s="172"/>
      <x:c r="AP5766" s="172"/>
      <x:c r="AQ5766" s="172"/>
    </x:row>
    <x:row r="5767" spans="1:43" s="3" customFormat="1">
      <x:c r="A5767" s="3">
        <x:v>469323</x:v>
      </x:c>
      <x:c r="B5767" s="130">
        <x:v>1323</x:v>
      </x:c>
      <x:c r="C5767" s="3">
        <x:f>25/30</x:f>
        <x:v>0.833333333333333</x:v>
      </x:c>
      <x:c r="G5767" s="3">
        <x:v>1</x:v>
      </x:c>
      <x:c r="I5767" s="3" t="s">
        <x:v>746</x:v>
      </x:c>
      <x:c r="J5767" s="101"/>
      <x:c r="M5767" s="3">
        <x:v>4953</x:v>
      </x:c>
      <x:c r="O5767" s="3" t="s">
        <x:v>101</x:v>
      </x:c>
      <x:c r="AG5767" s="108"/>
      <x:c r="AL5767" s="172" t="s">
        <x:v>808</x:v>
      </x:c>
      <x:c r="AM5767" s="172"/>
      <x:c r="AN5767" s="172"/>
      <x:c r="AO5767" s="172"/>
      <x:c r="AP5767" s="172"/>
      <x:c r="AQ5767" s="172"/>
    </x:row>
    <x:row r="5768" spans="1:43" s="3" customFormat="1">
      <x:c r="A5768" s="3">
        <x:v>469324</x:v>
      </x:c>
      <x:c r="B5768" s="130">
        <x:v>1323</x:v>
      </x:c>
      <x:c r="C5768" s="3">
        <x:f>31/30</x:f>
        <x:v>1.03333333333333</x:v>
      </x:c>
      <x:c r="G5768" s="3">
        <x:v>1</x:v>
      </x:c>
      <x:c r="I5768" s="3" t="s">
        <x:v>746</x:v>
      </x:c>
      <x:c r="J5768" s="101"/>
      <x:c r="M5768" s="3">
        <x:v>4953</x:v>
      </x:c>
      <x:c r="O5768" s="3" t="s">
        <x:v>101</x:v>
      </x:c>
      <x:c r="AG5768" s="108"/>
      <x:c r="AL5768" s="172" t="s">
        <x:v>808</x:v>
      </x:c>
      <x:c r="AM5768" s="172"/>
      <x:c r="AN5768" s="172"/>
      <x:c r="AO5768" s="172"/>
      <x:c r="AP5768" s="172"/>
      <x:c r="AQ5768" s="172"/>
    </x:row>
    <x:row r="5769" spans="1:43" s="3" customFormat="1">
      <x:c r="A5769" s="3">
        <x:v>469325</x:v>
      </x:c>
      <x:c r="B5769" s="130">
        <x:v>1323</x:v>
      </x:c>
      <x:c r="C5769" s="3">
        <x:f>41/30</x:f>
        <x:v>1.36666666666667</x:v>
      </x:c>
      <x:c r="G5769" s="3">
        <x:v>1</x:v>
      </x:c>
      <x:c r="I5769" s="3" t="s">
        <x:v>746</x:v>
      </x:c>
      <x:c r="J5769" s="101"/>
      <x:c r="M5769" s="3">
        <x:v>4953</x:v>
      </x:c>
      <x:c r="O5769" s="3" t="s">
        <x:v>101</x:v>
      </x:c>
      <x:c r="AG5769" s="108"/>
      <x:c r="AL5769" s="172" t="s">
        <x:v>808</x:v>
      </x:c>
      <x:c r="AM5769" s="172"/>
      <x:c r="AN5769" s="172"/>
      <x:c r="AO5769" s="172"/>
      <x:c r="AP5769" s="172"/>
      <x:c r="AQ5769" s="172"/>
    </x:row>
    <x:row r="5770" spans="1:43" s="3" customFormat="1">
      <x:c r="A5770" s="3">
        <x:v>469326</x:v>
      </x:c>
      <x:c r="B5770" s="130">
        <x:v>1323</x:v>
      </x:c>
      <x:c r="C5770" s="3">
        <x:f>50/30</x:f>
        <x:v>1.66666666666667</x:v>
      </x:c>
      <x:c r="G5770" s="3">
        <x:v>1</x:v>
      </x:c>
      <x:c r="I5770" s="3" t="s">
        <x:v>746</x:v>
      </x:c>
      <x:c r="J5770" s="101"/>
      <x:c r="M5770" s="3">
        <x:v>4953</x:v>
      </x:c>
      <x:c r="O5770" s="3" t="s">
        <x:v>101</x:v>
      </x:c>
      <x:c r="AG5770" s="108"/>
      <x:c r="AL5770" s="172" t="s">
        <x:v>808</x:v>
      </x:c>
      <x:c r="AM5770" s="172"/>
      <x:c r="AN5770" s="172"/>
      <x:c r="AO5770" s="172"/>
      <x:c r="AP5770" s="172"/>
      <x:c r="AQ5770" s="172"/>
    </x:row>
    <x:row r="5771" spans="1:43" s="3" customFormat="1">
      <x:c r="A5771" s="3">
        <x:v>469327</x:v>
      </x:c>
      <x:c r="B5771" s="130">
        <x:v>1323</x:v>
      </x:c>
      <x:c r="C5771" s="3">
        <x:f>62/30</x:f>
        <x:v>2.06666666666667</x:v>
      </x:c>
      <x:c r="G5771" s="3">
        <x:v>2</x:v>
      </x:c>
      <x:c r="I5771" s="3" t="s">
        <x:v>746</x:v>
      </x:c>
      <x:c r="J5771" s="101"/>
      <x:c r="M5771" s="3">
        <x:v>4953</x:v>
      </x:c>
      <x:c r="O5771" s="3" t="s">
        <x:v>101</x:v>
      </x:c>
      <x:c r="AG5771" s="108"/>
      <x:c r="AL5771" s="172" t="s">
        <x:v>808</x:v>
      </x:c>
      <x:c r="AM5771" s="172"/>
      <x:c r="AN5771" s="172"/>
      <x:c r="AO5771" s="172"/>
      <x:c r="AP5771" s="172"/>
      <x:c r="AQ5771" s="172"/>
    </x:row>
    <x:row r="5772" spans="1:43" s="3" customFormat="1">
      <x:c r="A5772" s="3">
        <x:v>469328</x:v>
      </x:c>
      <x:c r="B5772" s="130">
        <x:v>1324</x:v>
      </x:c>
      <x:c r="C5772" s="3">
        <x:v>14.5</x:v>
      </x:c>
      <x:c r="G5772" s="3">
        <x:v>1</x:v>
      </x:c>
      <x:c r="I5772" s="3" t="s">
        <x:v>100</x:v>
      </x:c>
      <x:c r="J5772" s="101"/>
      <x:c r="AG5772" s="108"/>
      <x:c r="AL5772" s="172" t="s">
        <x:v>809</x:v>
      </x:c>
      <x:c r="AM5772" s="172"/>
      <x:c r="AN5772" s="172"/>
      <x:c r="AO5772" s="172"/>
      <x:c r="AP5772" s="172"/>
      <x:c r="AQ5772" s="172"/>
    </x:row>
    <x:row r="5773" spans="1:43" s="3" customFormat="1">
      <x:c r="A5773" s="3">
        <x:v>469329</x:v>
      </x:c>
      <x:c r="B5773" s="130">
        <x:v>1324</x:v>
      </x:c>
      <x:c r="C5773" s="3">
        <x:v>15</x:v>
      </x:c>
      <x:c r="D5773" s="3">
        <x:v>1</x:v>
      </x:c>
      <x:c r="G5773" s="3">
        <x:v>2</x:v>
      </x:c>
      <x:c r="H5773" s="3">
        <x:v>0</x:v>
      </x:c>
      <x:c r="I5773" s="3" t="s">
        <x:v>112</x:v>
      </x:c>
      <x:c r="J5773" s="101"/>
      <x:c r="M5773" s="3">
        <x:v>4955</x:v>
      </x:c>
      <x:c r="N5773" s="3">
        <x:v>2</x:v>
      </x:c>
      <x:c r="AG5773" s="108"/>
      <x:c r="AL5773" s="172" t="str">
        <x:f>IF(ISBLANK(D5773),B5773,B5773&amp;"B")</x:f>
        <x:v>1324B</x:v>
      </x:c>
      <x:c r="AM5773" s="172" t="s">
        <x:v>206</x:v>
      </x:c>
      <x:c r="AN5773" s="172" t="s">
        <x:v>206</x:v>
      </x:c>
      <x:c r="AO5773" s="172" t="s">
        <x:v>206</x:v>
      </x:c>
      <x:c r="AP5773" s="172" t="s">
        <x:v>206</x:v>
      </x:c>
      <x:c r="AQ5773" s="172" t="s">
        <x:v>206</x:v>
      </x:c>
    </x:row>
    <x:row r="5774" spans="1:43" s="47" customFormat="1">
      <x:c r="A5774" s="63">
        <x:v>469330</x:v>
      </x:c>
      <x:c r="B5774" s="379">
        <x:v>1325</x:v>
      </x:c>
      <x:c r="C5774" s="47">
        <x:f>13/30</x:f>
        <x:v>0.433333333333333</x:v>
      </x:c>
      <x:c r="G5774" s="47">
        <x:v>1</x:v>
      </x:c>
      <x:c r="I5774" s="47" t="s">
        <x:v>103</x:v>
      </x:c>
      <x:c r="J5774" s="380"/>
      <x:c r="M5774" s="47">
        <x:v>4961</x:v>
      </x:c>
      <x:c r="O5774" s="47" t="s">
        <x:v>101</x:v>
      </x:c>
      <x:c r="AG5774" s="318"/>
      <x:c r="AL5774" s="319" t="s">
        <x:v>810</x:v>
      </x:c>
      <x:c r="AM5774" s="319"/>
      <x:c r="AN5774" s="319"/>
      <x:c r="AO5774" s="319"/>
      <x:c r="AP5774" s="319"/>
      <x:c r="AQ5774" s="319"/>
    </x:row>
    <x:row r="5775" spans="1:43" s="47" customFormat="1">
      <x:c r="A5775" s="63">
        <x:v>469331</x:v>
      </x:c>
      <x:c r="B5775" s="379">
        <x:v>1325</x:v>
      </x:c>
      <x:c r="C5775" s="47">
        <x:f>22/30</x:f>
        <x:v>0.733333333333333</x:v>
      </x:c>
      <x:c r="G5775" s="47">
        <x:v>1</x:v>
      </x:c>
      <x:c r="I5775" s="47" t="s">
        <x:v>103</x:v>
      </x:c>
      <x:c r="J5775" s="380"/>
      <x:c r="M5775" s="47">
        <x:v>4961</x:v>
      </x:c>
      <x:c r="O5775" s="47" t="s">
        <x:v>101</x:v>
      </x:c>
      <x:c r="AG5775" s="318"/>
      <x:c r="AL5775" s="319" t="s">
        <x:v>810</x:v>
      </x:c>
      <x:c r="AM5775" s="319"/>
      <x:c r="AN5775" s="319"/>
      <x:c r="AO5775" s="319"/>
      <x:c r="AP5775" s="319"/>
      <x:c r="AQ5775" s="319"/>
    </x:row>
    <x:row r="5776" spans="1:43" s="47" customFormat="1">
      <x:c r="A5776" s="63">
        <x:v>469332</x:v>
      </x:c>
      <x:c r="B5776" s="379">
        <x:v>1325</x:v>
      </x:c>
      <x:c r="C5776" s="47">
        <x:f>38/30</x:f>
        <x:v>1.26666666666667</x:v>
      </x:c>
      <x:c r="G5776" s="47">
        <x:v>2</x:v>
      </x:c>
      <x:c r="I5776" s="47" t="s">
        <x:v>104</x:v>
      </x:c>
      <x:c r="J5776" s="380"/>
      <x:c r="M5776" s="47">
        <x:v>4962</x:v>
      </x:c>
      <x:c r="O5776" s="47" t="s">
        <x:v>101</x:v>
      </x:c>
      <x:c r="AG5776" s="318"/>
      <x:c r="AL5776" s="319" t="s">
        <x:v>810</x:v>
      </x:c>
      <x:c r="AM5776" s="319"/>
      <x:c r="AN5776" s="319"/>
      <x:c r="AO5776" s="319"/>
      <x:c r="AP5776" s="319"/>
      <x:c r="AQ5776" s="319"/>
    </x:row>
    <x:row r="5777" spans="1:43" s="60" customFormat="1">
      <x:c r="A5777" s="63">
        <x:v>469333</x:v>
      </x:c>
      <x:c r="B5777" s="370">
        <x:v>1326</x:v>
      </x:c>
      <x:c r="C5777" s="60">
        <x:f>33/30</x:f>
        <x:v>1.1</x:v>
      </x:c>
      <x:c r="G5777" s="60">
        <x:v>1</x:v>
      </x:c>
      <x:c r="I5777" s="60" t="s">
        <x:v>100</x:v>
      </x:c>
      <x:c r="J5777" s="381"/>
      <x:c r="M5777" s="60">
        <x:v>4964</x:v>
      </x:c>
      <x:c r="O5777" s="60" t="s">
        <x:v>101</x:v>
      </x:c>
      <x:c r="AG5777" s="375"/>
      <x:c r="AL5777" s="376" t="s">
        <x:v>811</x:v>
      </x:c>
      <x:c r="AM5777" s="376"/>
      <x:c r="AN5777" s="376"/>
      <x:c r="AO5777" s="376"/>
      <x:c r="AP5777" s="376"/>
      <x:c r="AQ5777" s="376"/>
    </x:row>
    <x:row r="5778" spans="1:43" s="47" customFormat="1">
      <x:c r="A5778" s="63">
        <x:v>469334</x:v>
      </x:c>
      <x:c r="B5778" s="379">
        <x:v>1327</x:v>
      </x:c>
      <x:c r="C5778" s="47">
        <x:f>33/30</x:f>
        <x:v>1.1</x:v>
      </x:c>
      <x:c r="G5778" s="47">
        <x:v>1</x:v>
      </x:c>
      <x:c r="I5778" s="47" t="s">
        <x:v>100</x:v>
      </x:c>
      <x:c r="J5778" s="380"/>
      <x:c r="M5778" s="47">
        <x:v>4967</x:v>
      </x:c>
      <x:c r="O5778" s="47" t="s">
        <x:v>101</x:v>
      </x:c>
      <x:c r="AG5778" s="318"/>
      <x:c r="AL5778" s="319" t="s">
        <x:v>812</x:v>
      </x:c>
      <x:c r="AM5778" s="319"/>
      <x:c r="AN5778" s="319"/>
      <x:c r="AO5778" s="319"/>
      <x:c r="AP5778" s="319"/>
      <x:c r="AQ5778" s="319"/>
    </x:row>
    <x:row r="5779" spans="1:43" s="62" customFormat="1">
      <x:c r="A5779" s="63">
        <x:v>469335</x:v>
      </x:c>
      <x:c r="B5779" s="307">
        <x:v>1328</x:v>
      </x:c>
      <x:c r="C5779" s="62">
        <x:f>25/30</x:f>
        <x:v>0.833333333333333</x:v>
      </x:c>
      <x:c r="G5779" s="62">
        <x:v>1</x:v>
      </x:c>
      <x:c r="I5779" s="62" t="s">
        <x:v>746</x:v>
      </x:c>
      <x:c r="J5779" s="382"/>
      <x:c r="M5779" s="62">
        <x:v>4969</x:v>
      </x:c>
      <x:c r="O5779" s="62" t="s">
        <x:v>101</x:v>
      </x:c>
      <x:c r="AG5779" s="383"/>
      <x:c r="AL5779" s="384" t="s">
        <x:v>813</x:v>
      </x:c>
      <x:c r="AM5779" s="384"/>
      <x:c r="AN5779" s="384"/>
      <x:c r="AO5779" s="384"/>
      <x:c r="AP5779" s="384"/>
      <x:c r="AQ5779" s="384"/>
    </x:row>
    <x:row r="5780" spans="1:43" s="62" customFormat="1">
      <x:c r="A5780" s="63">
        <x:v>469336</x:v>
      </x:c>
      <x:c r="B5780" s="307">
        <x:v>1328</x:v>
      </x:c>
      <x:c r="C5780" s="62">
        <x:f>30/30</x:f>
        <x:v>1</x:v>
      </x:c>
      <x:c r="G5780" s="62">
        <x:v>1</x:v>
      </x:c>
      <x:c r="I5780" s="62" t="s">
        <x:v>746</x:v>
      </x:c>
      <x:c r="J5780" s="382"/>
      <x:c r="M5780" s="62">
        <x:v>4969</x:v>
      </x:c>
      <x:c r="O5780" s="62" t="s">
        <x:v>101</x:v>
      </x:c>
      <x:c r="AG5780" s="383"/>
      <x:c r="AL5780" s="384" t="s">
        <x:v>813</x:v>
      </x:c>
      <x:c r="AM5780" s="384"/>
      <x:c r="AN5780" s="384"/>
      <x:c r="AO5780" s="384"/>
      <x:c r="AP5780" s="384"/>
      <x:c r="AQ5780" s="384"/>
    </x:row>
    <x:row r="5781" spans="1:43" s="62" customFormat="1">
      <x:c r="A5781" s="63">
        <x:v>469337</x:v>
      </x:c>
      <x:c r="B5781" s="307">
        <x:v>1328</x:v>
      </x:c>
      <x:c r="C5781" s="62">
        <x:f>34/30</x:f>
        <x:v>1.13333333333333</x:v>
      </x:c>
      <x:c r="G5781" s="62">
        <x:v>1</x:v>
      </x:c>
      <x:c r="I5781" s="62" t="s">
        <x:v>746</x:v>
      </x:c>
      <x:c r="J5781" s="382"/>
      <x:c r="M5781" s="62">
        <x:v>4969</x:v>
      </x:c>
      <x:c r="O5781" s="62" t="s">
        <x:v>101</x:v>
      </x:c>
      <x:c r="AG5781" s="383"/>
      <x:c r="AL5781" s="384" t="s">
        <x:v>813</x:v>
      </x:c>
      <x:c r="AM5781" s="384"/>
      <x:c r="AN5781" s="384"/>
      <x:c r="AO5781" s="384"/>
      <x:c r="AP5781" s="384"/>
      <x:c r="AQ5781" s="384"/>
    </x:row>
    <x:row r="5782" spans="1:43" s="62" customFormat="1">
      <x:c r="A5782" s="63">
        <x:v>469338</x:v>
      </x:c>
      <x:c r="B5782" s="307">
        <x:v>1328</x:v>
      </x:c>
      <x:c r="C5782" s="62">
        <x:f>38/30</x:f>
        <x:v>1.26666666666667</x:v>
      </x:c>
      <x:c r="G5782" s="62">
        <x:v>1</x:v>
      </x:c>
      <x:c r="I5782" s="62" t="s">
        <x:v>746</x:v>
      </x:c>
      <x:c r="J5782" s="382"/>
      <x:c r="M5782" s="62">
        <x:v>4969</x:v>
      </x:c>
      <x:c r="O5782" s="62" t="s">
        <x:v>101</x:v>
      </x:c>
      <x:c r="AG5782" s="383"/>
      <x:c r="AL5782" s="384" t="s">
        <x:v>813</x:v>
      </x:c>
      <x:c r="AM5782" s="384"/>
      <x:c r="AN5782" s="384"/>
      <x:c r="AO5782" s="384"/>
      <x:c r="AP5782" s="384"/>
      <x:c r="AQ5782" s="384"/>
    </x:row>
    <x:row r="5783" spans="1:43" s="62" customFormat="1">
      <x:c r="A5783" s="63">
        <x:v>469339</x:v>
      </x:c>
      <x:c r="B5783" s="307">
        <x:v>1328</x:v>
      </x:c>
      <x:c r="C5783" s="62">
        <x:f>42/30</x:f>
        <x:v>1.4</x:v>
      </x:c>
      <x:c r="G5783" s="62">
        <x:v>1</x:v>
      </x:c>
      <x:c r="I5783" s="62" t="s">
        <x:v>746</x:v>
      </x:c>
      <x:c r="J5783" s="382"/>
      <x:c r="M5783" s="62">
        <x:v>4969</x:v>
      </x:c>
      <x:c r="O5783" s="62" t="s">
        <x:v>101</x:v>
      </x:c>
      <x:c r="AG5783" s="383"/>
      <x:c r="AL5783" s="384" t="s">
        <x:v>813</x:v>
      </x:c>
      <x:c r="AM5783" s="384"/>
      <x:c r="AN5783" s="384"/>
      <x:c r="AO5783" s="384"/>
      <x:c r="AP5783" s="384"/>
      <x:c r="AQ5783" s="384"/>
    </x:row>
    <x:row r="5784" spans="1:43" s="62" customFormat="1">
      <x:c r="A5784" s="63">
        <x:v>469340</x:v>
      </x:c>
      <x:c r="B5784" s="307">
        <x:v>1328</x:v>
      </x:c>
      <x:c r="C5784" s="62">
        <x:f>46/30</x:f>
        <x:v>1.53333333333333</x:v>
      </x:c>
      <x:c r="G5784" s="62">
        <x:v>1</x:v>
      </x:c>
      <x:c r="I5784" s="62" t="s">
        <x:v>746</x:v>
      </x:c>
      <x:c r="J5784" s="382"/>
      <x:c r="M5784" s="62">
        <x:v>4969</x:v>
      </x:c>
      <x:c r="O5784" s="62" t="s">
        <x:v>101</x:v>
      </x:c>
      <x:c r="AG5784" s="383"/>
      <x:c r="AL5784" s="384" t="s">
        <x:v>813</x:v>
      </x:c>
      <x:c r="AM5784" s="384"/>
      <x:c r="AN5784" s="384"/>
      <x:c r="AO5784" s="384"/>
      <x:c r="AP5784" s="384"/>
      <x:c r="AQ5784" s="384"/>
    </x:row>
    <x:row r="5785" spans="1:43" s="62" customFormat="1">
      <x:c r="A5785" s="63">
        <x:v>469341</x:v>
      </x:c>
      <x:c r="B5785" s="307">
        <x:v>1328</x:v>
      </x:c>
      <x:c r="C5785" s="62">
        <x:f>50/30</x:f>
        <x:v>1.66666666666667</x:v>
      </x:c>
      <x:c r="G5785" s="62">
        <x:v>1</x:v>
      </x:c>
      <x:c r="I5785" s="62" t="s">
        <x:v>746</x:v>
      </x:c>
      <x:c r="J5785" s="382"/>
      <x:c r="M5785" s="62">
        <x:v>4969</x:v>
      </x:c>
      <x:c r="O5785" s="62" t="s">
        <x:v>101</x:v>
      </x:c>
      <x:c r="AG5785" s="383"/>
      <x:c r="AL5785" s="384" t="s">
        <x:v>813</x:v>
      </x:c>
      <x:c r="AM5785" s="384"/>
      <x:c r="AN5785" s="384"/>
      <x:c r="AO5785" s="384"/>
      <x:c r="AP5785" s="384"/>
      <x:c r="AQ5785" s="384"/>
    </x:row>
    <x:row r="5786" spans="1:43" s="62" customFormat="1">
      <x:c r="A5786" s="63">
        <x:v>469342</x:v>
      </x:c>
      <x:c r="B5786" s="307">
        <x:v>1328</x:v>
      </x:c>
      <x:c r="C5786" s="62">
        <x:f>54/30</x:f>
        <x:v>1.8</x:v>
      </x:c>
      <x:c r="G5786" s="62">
        <x:v>1</x:v>
      </x:c>
      <x:c r="I5786" s="62" t="s">
        <x:v>746</x:v>
      </x:c>
      <x:c r="J5786" s="382"/>
      <x:c r="M5786" s="62">
        <x:v>4969</x:v>
      </x:c>
      <x:c r="O5786" s="62" t="s">
        <x:v>101</x:v>
      </x:c>
      <x:c r="AG5786" s="383"/>
      <x:c r="AL5786" s="384" t="s">
        <x:v>813</x:v>
      </x:c>
      <x:c r="AM5786" s="384"/>
      <x:c r="AN5786" s="384"/>
      <x:c r="AO5786" s="384"/>
      <x:c r="AP5786" s="384"/>
      <x:c r="AQ5786" s="384"/>
    </x:row>
    <x:row r="5787" spans="1:43" s="62" customFormat="1">
      <x:c r="A5787" s="63">
        <x:v>469343</x:v>
      </x:c>
      <x:c r="B5787" s="307">
        <x:v>1328</x:v>
      </x:c>
      <x:c r="C5787" s="62">
        <x:f>74/30</x:f>
        <x:v>2.46666666666667</x:v>
      </x:c>
      <x:c r="G5787" s="62">
        <x:v>3</x:v>
      </x:c>
      <x:c r="I5787" s="62" t="s">
        <x:v>746</x:v>
      </x:c>
      <x:c r="J5787" s="382"/>
      <x:c r="M5787" s="62">
        <x:v>4970</x:v>
      </x:c>
      <x:c r="O5787" s="62" t="s">
        <x:v>101</x:v>
      </x:c>
      <x:c r="AG5787" s="383"/>
      <x:c r="AL5787" s="384" t="s">
        <x:v>813</x:v>
      </x:c>
      <x:c r="AM5787" s="384"/>
      <x:c r="AN5787" s="384"/>
      <x:c r="AO5787" s="384"/>
      <x:c r="AP5787" s="384"/>
      <x:c r="AQ5787" s="384"/>
    </x:row>
    <x:row r="5788" spans="1:43" s="47" customFormat="1">
      <x:c r="A5788" s="63">
        <x:v>469344</x:v>
      </x:c>
      <x:c r="B5788" s="379">
        <x:v>1329</x:v>
      </x:c>
      <x:c r="C5788" s="47">
        <x:v>10.5</x:v>
      </x:c>
      <x:c r="G5788" s="47">
        <x:v>1</x:v>
      </x:c>
      <x:c r="I5788" s="47" t="s">
        <x:v>102</x:v>
      </x:c>
      <x:c r="J5788" s="380"/>
      <x:c r="M5788" s="47">
        <x:v>4973</x:v>
      </x:c>
      <x:c r="O5788" s="47" t="s">
        <x:v>101</x:v>
      </x:c>
      <x:c r="AG5788" s="318"/>
      <x:c r="AL5788" s="319" t="s">
        <x:v>814</x:v>
      </x:c>
      <x:c r="AM5788" s="319"/>
      <x:c r="AN5788" s="319"/>
      <x:c r="AO5788" s="319"/>
      <x:c r="AP5788" s="319"/>
      <x:c r="AQ5788" s="319"/>
    </x:row>
    <x:row r="5789" spans="1:43" s="62" customFormat="1">
      <x:c r="A5789" s="63">
        <x:v>469345</x:v>
      </x:c>
      <x:c r="B5789" s="307">
        <x:v>1330</x:v>
      </x:c>
      <x:c r="C5789" s="62">
        <x:v>1</x:v>
      </x:c>
      <x:c r="G5789" s="62">
        <x:v>1</x:v>
      </x:c>
      <x:c r="I5789" s="62" t="s">
        <x:v>100</x:v>
      </x:c>
      <x:c r="J5789" s="382"/>
      <x:c r="M5789" s="62">
        <x:v>4979</x:v>
      </x:c>
      <x:c r="O5789" s="62" t="s">
        <x:v>101</x:v>
      </x:c>
      <x:c r="AG5789" s="383"/>
      <x:c r="AL5789" s="384" t="s">
        <x:v>815</x:v>
      </x:c>
      <x:c r="AM5789" s="384"/>
      <x:c r="AN5789" s="384"/>
      <x:c r="AO5789" s="384"/>
      <x:c r="AP5789" s="384"/>
      <x:c r="AQ5789" s="384"/>
    </x:row>
    <x:row r="5790" spans="1:43" s="47" customFormat="1">
      <x:c r="A5790" s="63">
        <x:v>469346</x:v>
      </x:c>
      <x:c r="B5790" s="379">
        <x:v>1331</x:v>
      </x:c>
      <x:c r="C5790" s="47">
        <x:f>330/30</x:f>
        <x:v>11</x:v>
      </x:c>
      <x:c r="G5790" s="47">
        <x:v>1</x:v>
      </x:c>
      <x:c r="I5790" s="47" t="s">
        <x:v>102</x:v>
      </x:c>
      <x:c r="J5790" s="380"/>
      <x:c r="AG5790" s="318"/>
      <x:c r="AL5790" s="319" t="s">
        <x:v>816</x:v>
      </x:c>
      <x:c r="AM5790" s="319"/>
      <x:c r="AN5790" s="319"/>
      <x:c r="AO5790" s="319"/>
      <x:c r="AP5790" s="319"/>
      <x:c r="AQ5790" s="319"/>
    </x:row>
    <x:row r="5791" spans="1:43" s="47" customFormat="1">
      <x:c r="A5791" s="63">
        <x:v>469347</x:v>
      </x:c>
      <x:c r="B5791" s="379">
        <x:v>1331</x:v>
      </x:c>
      <x:c r="C5791" s="47">
        <x:v>12</x:v>
      </x:c>
      <x:c r="D5791" s="47">
        <x:v>1</x:v>
      </x:c>
      <x:c r="E5791" s="47">
        <x:v>1</x:v>
      </x:c>
      <x:c r="J5791" s="380"/>
      <x:c r="AG5791" s="318"/>
      <x:c r="AL5791" s="319"/>
      <x:c r="AM5791" s="319"/>
      <x:c r="AN5791" s="319"/>
      <x:c r="AO5791" s="319"/>
      <x:c r="AP5791" s="319"/>
      <x:c r="AQ5791" s="319"/>
    </x:row>
    <x:row r="5792" spans="1:43" s="62" customFormat="1">
      <x:c r="A5792" s="63">
        <x:v>469348</x:v>
      </x:c>
      <x:c r="B5792" s="307">
        <x:v>1332</x:v>
      </x:c>
      <x:c r="C5792" s="62">
        <x:f>15/30</x:f>
        <x:v>0.5</x:v>
      </x:c>
      <x:c r="G5792" s="62">
        <x:v>1</x:v>
      </x:c>
      <x:c r="I5792" s="62" t="s">
        <x:v>100</x:v>
      </x:c>
      <x:c r="J5792" s="382"/>
      <x:c r="M5792" s="62">
        <x:v>4982</x:v>
      </x:c>
      <x:c r="O5792" s="62" t="s">
        <x:v>101</x:v>
      </x:c>
      <x:c r="AG5792" s="383"/>
      <x:c r="AL5792" s="384" t="s">
        <x:v>817</x:v>
      </x:c>
      <x:c r="AM5792" s="384"/>
      <x:c r="AN5792" s="384"/>
      <x:c r="AO5792" s="384"/>
      <x:c r="AP5792" s="384"/>
      <x:c r="AQ5792" s="384"/>
    </x:row>
    <x:row r="5793" spans="1:43" s="62" customFormat="1">
      <x:c r="A5793" s="63">
        <x:v>469349</x:v>
      </x:c>
      <x:c r="B5793" s="307">
        <x:v>1332</x:v>
      </x:c>
      <x:c r="C5793" s="62">
        <x:f>35/30</x:f>
        <x:v>1.16666666666667</x:v>
      </x:c>
      <x:c r="G5793" s="62">
        <x:v>1</x:v>
      </x:c>
      <x:c r="I5793" s="62" t="s">
        <x:v>100</x:v>
      </x:c>
      <x:c r="J5793" s="382"/>
      <x:c r="M5793" s="62">
        <x:v>4982</x:v>
      </x:c>
      <x:c r="O5793" s="62" t="s">
        <x:v>101</x:v>
      </x:c>
      <x:c r="AG5793" s="383"/>
      <x:c r="AL5793" s="384" t="s">
        <x:v>817</x:v>
      </x:c>
      <x:c r="AM5793" s="384"/>
      <x:c r="AN5793" s="384"/>
      <x:c r="AO5793" s="384"/>
      <x:c r="AP5793" s="384"/>
      <x:c r="AQ5793" s="384"/>
    </x:row>
    <x:row r="5794" spans="1:43" s="62" customFormat="1">
      <x:c r="A5794" s="63">
        <x:v>469350</x:v>
      </x:c>
      <x:c r="B5794" s="307">
        <x:v>1332</x:v>
      </x:c>
      <x:c r="C5794" s="62">
        <x:f>71/30</x:f>
        <x:v>2.36666666666667</x:v>
      </x:c>
      <x:c r="G5794" s="62">
        <x:v>3</x:v>
      </x:c>
      <x:c r="I5794" s="62" t="s">
        <x:v>100</x:v>
      </x:c>
      <x:c r="J5794" s="382"/>
      <x:c r="M5794" s="62">
        <x:v>4983</x:v>
      </x:c>
      <x:c r="O5794" s="62" t="s">
        <x:v>101</x:v>
      </x:c>
      <x:c r="AG5794" s="383"/>
      <x:c r="AL5794" s="384" t="s">
        <x:v>817</x:v>
      </x:c>
      <x:c r="AM5794" s="384"/>
      <x:c r="AN5794" s="384"/>
      <x:c r="AO5794" s="384"/>
      <x:c r="AP5794" s="384"/>
      <x:c r="AQ5794" s="384"/>
    </x:row>
    <x:row r="5795" spans="1:43" s="47" customFormat="1">
      <x:c r="A5795" s="63">
        <x:v>469351</x:v>
      </x:c>
      <x:c r="B5795" s="379">
        <x:v>1333</x:v>
      </x:c>
      <x:c r="C5795" s="47">
        <x:v>5.23333333333333</x:v>
      </x:c>
      <x:c r="G5795" s="47">
        <x:v>1</x:v>
      </x:c>
      <x:c r="I5795" s="47" t="s">
        <x:v>746</x:v>
      </x:c>
      <x:c r="J5795" s="380"/>
      <x:c r="AG5795" s="318"/>
      <x:c r="AL5795" s="47" t="s">
        <x:v>818</x:v>
      </x:c>
      <x:c r="AM5795" s="319"/>
      <x:c r="AN5795" s="319"/>
      <x:c r="AO5795" s="319"/>
      <x:c r="AP5795" s="319"/>
      <x:c r="AQ5795" s="319"/>
    </x:row>
    <x:row r="5796" spans="1:43" s="47" customFormat="1">
      <x:c r="A5796" s="63">
        <x:v>469352</x:v>
      </x:c>
      <x:c r="B5796" s="379">
        <x:v>1333</x:v>
      </x:c>
      <x:c r="C5796" s="47">
        <x:v>5.46666666666667</x:v>
      </x:c>
      <x:c r="G5796" s="47">
        <x:v>1</x:v>
      </x:c>
      <x:c r="I5796" s="47" t="s">
        <x:v>746</x:v>
      </x:c>
      <x:c r="J5796" s="380"/>
      <x:c r="AG5796" s="318"/>
      <x:c r="AL5796" s="319" t="s">
        <x:v>819</x:v>
      </x:c>
      <x:c r="AM5796" s="319"/>
      <x:c r="AN5796" s="319"/>
      <x:c r="AO5796" s="319"/>
      <x:c r="AP5796" s="319"/>
      <x:c r="AQ5796" s="319"/>
    </x:row>
    <x:row r="5797" spans="1:43" s="47" customFormat="1">
      <x:c r="A5797" s="63">
        <x:v>469353</x:v>
      </x:c>
      <x:c r="B5797" s="379">
        <x:v>1333</x:v>
      </x:c>
      <x:c r="C5797" s="47">
        <x:v>5.7</x:v>
      </x:c>
      <x:c r="G5797" s="47">
        <x:v>1</x:v>
      </x:c>
      <x:c r="I5797" s="47" t="s">
        <x:v>746</x:v>
      </x:c>
      <x:c r="J5797" s="380"/>
      <x:c r="AG5797" s="318"/>
      <x:c r="AL5797" s="319" t="s">
        <x:v>820</x:v>
      </x:c>
      <x:c r="AM5797" s="319"/>
      <x:c r="AN5797" s="319"/>
      <x:c r="AO5797" s="319"/>
      <x:c r="AP5797" s="319"/>
      <x:c r="AQ5797" s="319"/>
    </x:row>
    <x:row r="5798" spans="1:43" s="47" customFormat="1">
      <x:c r="A5798" s="63">
        <x:v>469354</x:v>
      </x:c>
      <x:c r="B5798" s="379">
        <x:v>1333</x:v>
      </x:c>
      <x:c r="C5798" s="47">
        <x:v>5.93333333333333</x:v>
      </x:c>
      <x:c r="G5798" s="47">
        <x:v>1</x:v>
      </x:c>
      <x:c r="I5798" s="47" t="s">
        <x:v>746</x:v>
      </x:c>
      <x:c r="J5798" s="380"/>
      <x:c r="AG5798" s="318"/>
      <x:c r="AL5798" s="319" t="s">
        <x:v>821</x:v>
      </x:c>
      <x:c r="AM5798" s="319"/>
      <x:c r="AN5798" s="319"/>
      <x:c r="AO5798" s="319"/>
      <x:c r="AP5798" s="319"/>
      <x:c r="AQ5798" s="319"/>
    </x:row>
    <x:row r="5799" spans="1:43" s="47" customFormat="1">
      <x:c r="A5799" s="63">
        <x:v>469355</x:v>
      </x:c>
      <x:c r="B5799" s="379">
        <x:v>1333</x:v>
      </x:c>
      <x:c r="C5799" s="47">
        <x:v>6.16666666666667</x:v>
      </x:c>
      <x:c r="G5799" s="47">
        <x:v>1</x:v>
      </x:c>
      <x:c r="I5799" s="47" t="s">
        <x:v>746</x:v>
      </x:c>
      <x:c r="J5799" s="380"/>
      <x:c r="AG5799" s="318"/>
      <x:c r="AL5799" s="319" t="s">
        <x:v>822</x:v>
      </x:c>
      <x:c r="AM5799" s="319"/>
      <x:c r="AN5799" s="319"/>
      <x:c r="AO5799" s="319"/>
      <x:c r="AP5799" s="319"/>
      <x:c r="AQ5799" s="319"/>
    </x:row>
    <x:row r="5800" spans="1:43" s="47" customFormat="1">
      <x:c r="A5800" s="63">
        <x:v>469356</x:v>
      </x:c>
      <x:c r="B5800" s="379">
        <x:v>1333</x:v>
      </x:c>
      <x:c r="C5800" s="47">
        <x:v>6.4</x:v>
      </x:c>
      <x:c r="G5800" s="47">
        <x:v>1</x:v>
      </x:c>
      <x:c r="I5800" s="47" t="s">
        <x:v>746</x:v>
      </x:c>
      <x:c r="J5800" s="380"/>
      <x:c r="AG5800" s="318"/>
      <x:c r="AL5800" s="319" t="s">
        <x:v>823</x:v>
      </x:c>
      <x:c r="AM5800" s="319"/>
      <x:c r="AN5800" s="319"/>
      <x:c r="AO5800" s="319"/>
      <x:c r="AP5800" s="319"/>
      <x:c r="AQ5800" s="319"/>
    </x:row>
    <x:row r="5801" spans="1:43" s="47" customFormat="1">
      <x:c r="A5801" s="63">
        <x:v>469357</x:v>
      </x:c>
      <x:c r="B5801" s="379">
        <x:v>1333</x:v>
      </x:c>
      <x:c r="C5801" s="47">
        <x:v>6.63333333333333</x:v>
      </x:c>
      <x:c r="G5801" s="47">
        <x:v>1</x:v>
      </x:c>
      <x:c r="I5801" s="47" t="s">
        <x:v>746</x:v>
      </x:c>
      <x:c r="J5801" s="380"/>
      <x:c r="AG5801" s="318"/>
      <x:c r="AL5801" s="319" t="s">
        <x:v>824</x:v>
      </x:c>
      <x:c r="AM5801" s="319"/>
      <x:c r="AN5801" s="319"/>
      <x:c r="AO5801" s="319"/>
      <x:c r="AP5801" s="319"/>
      <x:c r="AQ5801" s="319"/>
    </x:row>
    <x:row r="5802" spans="1:43" s="47" customFormat="1">
      <x:c r="A5802" s="63">
        <x:v>469358</x:v>
      </x:c>
      <x:c r="B5802" s="379">
        <x:v>1333</x:v>
      </x:c>
      <x:c r="C5802" s="47">
        <x:v>6.86666666666667</x:v>
      </x:c>
      <x:c r="G5802" s="47">
        <x:v>1</x:v>
      </x:c>
      <x:c r="I5802" s="47" t="s">
        <x:v>746</x:v>
      </x:c>
      <x:c r="J5802" s="380"/>
      <x:c r="AG5802" s="318"/>
      <x:c r="AL5802" s="319" t="s">
        <x:v>825</x:v>
      </x:c>
      <x:c r="AM5802" s="319"/>
      <x:c r="AN5802" s="319"/>
      <x:c r="AO5802" s="319"/>
      <x:c r="AP5802" s="319"/>
      <x:c r="AQ5802" s="319"/>
    </x:row>
    <x:row r="5803" spans="1:43" s="47" customFormat="1">
      <x:c r="A5803" s="63">
        <x:v>469359</x:v>
      </x:c>
      <x:c r="B5803" s="379">
        <x:v>1333</x:v>
      </x:c>
      <x:c r="C5803" s="47">
        <x:v>7.1</x:v>
      </x:c>
      <x:c r="G5803" s="47">
        <x:v>1</x:v>
      </x:c>
      <x:c r="I5803" s="47" t="s">
        <x:v>746</x:v>
      </x:c>
      <x:c r="J5803" s="380"/>
      <x:c r="AG5803" s="318"/>
      <x:c r="AL5803" s="319" t="s">
        <x:v>826</x:v>
      </x:c>
      <x:c r="AM5803" s="319"/>
      <x:c r="AN5803" s="319"/>
      <x:c r="AO5803" s="319"/>
      <x:c r="AP5803" s="319"/>
      <x:c r="AQ5803" s="319"/>
    </x:row>
    <x:row r="5804" spans="1:43" s="47" customFormat="1">
      <x:c r="A5804" s="63">
        <x:v>469360</x:v>
      </x:c>
      <x:c r="B5804" s="379">
        <x:v>1333</x:v>
      </x:c>
      <x:c r="C5804" s="47">
        <x:v>7.33333333333333</x:v>
      </x:c>
      <x:c r="G5804" s="47">
        <x:v>1</x:v>
      </x:c>
      <x:c r="I5804" s="47" t="s">
        <x:v>746</x:v>
      </x:c>
      <x:c r="J5804" s="380"/>
      <x:c r="AG5804" s="318"/>
      <x:c r="AL5804" s="319" t="s">
        <x:v>827</x:v>
      </x:c>
      <x:c r="AM5804" s="319"/>
      <x:c r="AN5804" s="319"/>
      <x:c r="AO5804" s="319"/>
      <x:c r="AP5804" s="319"/>
      <x:c r="AQ5804" s="319"/>
    </x:row>
    <x:row r="5805" spans="1:43" s="47" customFormat="1">
      <x:c r="A5805" s="63">
        <x:v>469361</x:v>
      </x:c>
      <x:c r="B5805" s="379">
        <x:v>1333</x:v>
      </x:c>
      <x:c r="C5805" s="47">
        <x:v>7.56666666666667</x:v>
      </x:c>
      <x:c r="G5805" s="47">
        <x:v>1</x:v>
      </x:c>
      <x:c r="I5805" s="47" t="s">
        <x:v>746</x:v>
      </x:c>
      <x:c r="J5805" s="380"/>
      <x:c r="AG5805" s="318"/>
      <x:c r="AL5805" s="319" t="s">
        <x:v>828</x:v>
      </x:c>
      <x:c r="AM5805" s="319"/>
      <x:c r="AN5805" s="319"/>
      <x:c r="AO5805" s="319"/>
      <x:c r="AP5805" s="319"/>
      <x:c r="AQ5805" s="319"/>
    </x:row>
    <x:row r="5806" spans="1:43" s="47" customFormat="1">
      <x:c r="A5806" s="63">
        <x:v>469362</x:v>
      </x:c>
      <x:c r="B5806" s="379">
        <x:v>1333</x:v>
      </x:c>
      <x:c r="C5806" s="47">
        <x:v>7.8</x:v>
      </x:c>
      <x:c r="G5806" s="47">
        <x:v>1</x:v>
      </x:c>
      <x:c r="I5806" s="47" t="s">
        <x:v>746</x:v>
      </x:c>
      <x:c r="J5806" s="380"/>
      <x:c r="AG5806" s="318"/>
      <x:c r="AL5806" s="319" t="s">
        <x:v>829</x:v>
      </x:c>
      <x:c r="AM5806" s="319"/>
      <x:c r="AN5806" s="319"/>
      <x:c r="AO5806" s="319"/>
      <x:c r="AP5806" s="319"/>
      <x:c r="AQ5806" s="319"/>
    </x:row>
    <x:row r="5807" spans="1:43" s="47" customFormat="1">
      <x:c r="A5807" s="63">
        <x:v>469363</x:v>
      </x:c>
      <x:c r="B5807" s="379">
        <x:v>1333</x:v>
      </x:c>
      <x:c r="C5807" s="47">
        <x:f>248/30</x:f>
        <x:v>8.26666666666667</x:v>
      </x:c>
      <x:c r="G5807" s="47">
        <x:v>3</x:v>
      </x:c>
      <x:c r="I5807" s="47" t="s">
        <x:v>746</x:v>
      </x:c>
      <x:c r="J5807" s="380"/>
      <x:c r="AG5807" s="318"/>
      <x:c r="AL5807" s="319" t="s">
        <x:v>830</x:v>
      </x:c>
      <x:c r="AM5807" s="319"/>
      <x:c r="AN5807" s="319"/>
      <x:c r="AO5807" s="319"/>
      <x:c r="AP5807" s="319"/>
      <x:c r="AQ5807" s="319"/>
    </x:row>
    <x:row r="5808" spans="1:43" s="35" customFormat="1">
      <x:c r="A5808" s="63">
        <x:v>469364</x:v>
      </x:c>
      <x:c r="B5808" s="262">
        <x:v>1334</x:v>
      </x:c>
      <x:c r="C5808" s="35">
        <x:f>324/30</x:f>
        <x:v>10.8</x:v>
      </x:c>
      <x:c r="G5808" s="35">
        <x:v>1</x:v>
      </x:c>
      <x:c r="I5808" s="35" t="s">
        <x:v>746</x:v>
      </x:c>
      <x:c r="J5808" s="55"/>
      <x:c r="AG5808" s="267"/>
      <x:c r="AL5808" s="35" t="s">
        <x:v>818</x:v>
      </x:c>
      <x:c r="AM5808" s="268"/>
      <x:c r="AN5808" s="268"/>
      <x:c r="AO5808" s="268"/>
      <x:c r="AP5808" s="268"/>
      <x:c r="AQ5808" s="268"/>
    </x:row>
    <x:row r="5809" spans="1:43" s="35" customFormat="1">
      <x:c r="A5809" s="63">
        <x:v>469365</x:v>
      </x:c>
      <x:c r="B5809" s="262">
        <x:v>1334</x:v>
      </x:c>
      <x:c r="C5809" s="35">
        <x:f>334/30</x:f>
        <x:v>11.1333333333333</x:v>
      </x:c>
      <x:c r="G5809" s="35">
        <x:v>1</x:v>
      </x:c>
      <x:c r="I5809" s="35" t="s">
        <x:v>746</x:v>
      </x:c>
      <x:c r="J5809" s="55"/>
      <x:c r="AG5809" s="267"/>
      <x:c r="AL5809" s="268" t="s">
        <x:v>819</x:v>
      </x:c>
      <x:c r="AM5809" s="268"/>
      <x:c r="AN5809" s="268"/>
      <x:c r="AO5809" s="268"/>
      <x:c r="AP5809" s="268"/>
      <x:c r="AQ5809" s="268"/>
    </x:row>
    <x:row r="5810" spans="1:43" s="35" customFormat="1">
      <x:c r="A5810" s="63">
        <x:v>469366</x:v>
      </x:c>
      <x:c r="B5810" s="262">
        <x:v>1334</x:v>
      </x:c>
      <x:c r="C5810" s="35">
        <x:f>344/30</x:f>
        <x:v>11.4666666666667</x:v>
      </x:c>
      <x:c r="G5810" s="35">
        <x:v>1</x:v>
      </x:c>
      <x:c r="I5810" s="35" t="s">
        <x:v>746</x:v>
      </x:c>
      <x:c r="J5810" s="55"/>
      <x:c r="AG5810" s="267"/>
      <x:c r="AL5810" s="268" t="s">
        <x:v>820</x:v>
      </x:c>
      <x:c r="AM5810" s="268"/>
      <x:c r="AN5810" s="268"/>
      <x:c r="AO5810" s="268"/>
      <x:c r="AP5810" s="268"/>
      <x:c r="AQ5810" s="268"/>
    </x:row>
    <x:row r="5811" spans="1:43" s="35" customFormat="1">
      <x:c r="A5811" s="63">
        <x:v>469367</x:v>
      </x:c>
      <x:c r="B5811" s="262">
        <x:v>1334</x:v>
      </x:c>
      <x:c r="C5811" s="35">
        <x:f>354/30</x:f>
        <x:v>11.8</x:v>
      </x:c>
      <x:c r="G5811" s="35">
        <x:v>1</x:v>
      </x:c>
      <x:c r="I5811" s="35" t="s">
        <x:v>746</x:v>
      </x:c>
      <x:c r="J5811" s="55"/>
      <x:c r="AG5811" s="267"/>
      <x:c r="AL5811" s="268" t="s">
        <x:v>821</x:v>
      </x:c>
      <x:c r="AM5811" s="268"/>
      <x:c r="AN5811" s="268"/>
      <x:c r="AO5811" s="268"/>
      <x:c r="AP5811" s="268"/>
      <x:c r="AQ5811" s="268"/>
    </x:row>
    <x:row r="5812" spans="1:43" s="35" customFormat="1">
      <x:c r="A5812" s="63">
        <x:v>469368</x:v>
      </x:c>
      <x:c r="B5812" s="262">
        <x:v>1334</x:v>
      </x:c>
      <x:c r="C5812" s="35">
        <x:f>367/30</x:f>
        <x:v>12.2333333333333</x:v>
      </x:c>
      <x:c r="G5812" s="35">
        <x:v>1</x:v>
      </x:c>
      <x:c r="I5812" s="35" t="s">
        <x:v>746</x:v>
      </x:c>
      <x:c r="J5812" s="55"/>
      <x:c r="AG5812" s="267"/>
      <x:c r="AL5812" s="268" t="s">
        <x:v>822</x:v>
      </x:c>
      <x:c r="AM5812" s="268"/>
      <x:c r="AN5812" s="268"/>
      <x:c r="AO5812" s="268"/>
      <x:c r="AP5812" s="268"/>
      <x:c r="AQ5812" s="268"/>
    </x:row>
    <x:row r="5813" spans="1:43" s="35" customFormat="1">
      <x:c r="A5813" s="63">
        <x:v>469369</x:v>
      </x:c>
      <x:c r="B5813" s="262">
        <x:v>1335</x:v>
      </x:c>
      <x:c r="C5813" s="35">
        <x:f>330/30</x:f>
        <x:v>11</x:v>
      </x:c>
      <x:c r="G5813" s="35">
        <x:v>1</x:v>
      </x:c>
      <x:c r="I5813" s="35" t="s">
        <x:v>746</x:v>
      </x:c>
      <x:c r="J5813" s="55"/>
      <x:c r="AG5813" s="267"/>
      <x:c r="AL5813" s="268" t="s">
        <x:v>823</x:v>
      </x:c>
      <x:c r="AM5813" s="268"/>
      <x:c r="AN5813" s="268"/>
      <x:c r="AO5813" s="268"/>
      <x:c r="AP5813" s="268"/>
      <x:c r="AQ5813" s="268"/>
    </x:row>
    <x:row r="5814" spans="1:43" s="35" customFormat="1">
      <x:c r="A5814" s="63">
        <x:v>469370</x:v>
      </x:c>
      <x:c r="B5814" s="262">
        <x:v>1336</x:v>
      </x:c>
      <x:c r="C5814" s="35">
        <x:f>426/30</x:f>
        <x:v>14.2</x:v>
      </x:c>
      <x:c r="G5814" s="35">
        <x:v>1</x:v>
      </x:c>
      <x:c r="I5814" s="35" t="s">
        <x:v>746</x:v>
      </x:c>
      <x:c r="J5814" s="55"/>
      <x:c r="AG5814" s="267"/>
      <x:c r="AL5814" s="268" t="s">
        <x:v>824</x:v>
      </x:c>
      <x:c r="AM5814" s="268"/>
      <x:c r="AN5814" s="268"/>
      <x:c r="AO5814" s="268"/>
      <x:c r="AP5814" s="268"/>
      <x:c r="AQ5814" s="268"/>
    </x:row>
    <x:row r="5815" spans="1:43" s="3" customFormat="1">
      <x:c r="A5815" s="6">
        <x:v>469371</x:v>
      </x:c>
      <x:c r="B5815" s="130">
        <x:v>1337</x:v>
      </x:c>
      <x:c r="C5815" s="3">
        <x:v>1.03333333333333</x:v>
      </x:c>
      <x:c r="G5815" s="3">
        <x:v>1</x:v>
      </x:c>
      <x:c r="I5815" s="3" t="s">
        <x:v>100</x:v>
      </x:c>
      <x:c r="J5815" s="101"/>
      <x:c r="M5815" s="3">
        <x:v>4989</x:v>
      </x:c>
      <x:c r="O5815" s="3" t="s">
        <x:v>101</x:v>
      </x:c>
      <x:c r="AG5815" s="108"/>
      <x:c r="AL5815" s="172" t="s">
        <x:v>831</x:v>
      </x:c>
      <x:c r="AM5815" s="172"/>
      <x:c r="AN5815" s="172"/>
      <x:c r="AO5815" s="172"/>
      <x:c r="AP5815" s="172"/>
      <x:c r="AQ5815" s="172"/>
    </x:row>
    <x:row r="5816" spans="1:43" s="3" customFormat="1">
      <x:c r="A5816" s="6">
        <x:v>469372</x:v>
      </x:c>
      <x:c r="B5816" s="130">
        <x:v>1337</x:v>
      </x:c>
      <x:c r="C5816" s="3">
        <x:v>1.23333333333333</x:v>
      </x:c>
      <x:c r="G5816" s="3">
        <x:v>1</x:v>
      </x:c>
      <x:c r="I5816" s="3" t="s">
        <x:v>100</x:v>
      </x:c>
      <x:c r="J5816" s="101"/>
      <x:c r="M5816" s="3">
        <x:v>4990</x:v>
      </x:c>
      <x:c r="O5816" s="3" t="s">
        <x:v>101</x:v>
      </x:c>
      <x:c r="AG5816" s="108"/>
      <x:c r="AL5816" s="172" t="s">
        <x:v>831</x:v>
      </x:c>
      <x:c r="AM5816" s="172"/>
      <x:c r="AN5816" s="172"/>
      <x:c r="AO5816" s="172"/>
      <x:c r="AP5816" s="172"/>
      <x:c r="AQ5816" s="172"/>
    </x:row>
    <x:row r="5817" spans="1:43" s="3" customFormat="1">
      <x:c r="A5817" s="6">
        <x:v>469373</x:v>
      </x:c>
      <x:c r="B5817" s="130">
        <x:v>1337</x:v>
      </x:c>
      <x:c r="C5817" s="3">
        <x:v>1.3</x:v>
      </x:c>
      <x:c r="G5817" s="3">
        <x:v>1</x:v>
      </x:c>
      <x:c r="I5817" s="3" t="s">
        <x:v>100</x:v>
      </x:c>
      <x:c r="J5817" s="101"/>
      <x:c r="M5817" s="3">
        <x:v>4989</x:v>
      </x:c>
      <x:c r="O5817" s="3" t="s">
        <x:v>101</x:v>
      </x:c>
      <x:c r="AG5817" s="108"/>
      <x:c r="AL5817" s="172" t="s">
        <x:v>831</x:v>
      </x:c>
      <x:c r="AM5817" s="172"/>
      <x:c r="AN5817" s="172"/>
      <x:c r="AO5817" s="172"/>
      <x:c r="AP5817" s="172"/>
      <x:c r="AQ5817" s="172"/>
    </x:row>
    <x:row r="5818" spans="1:43" s="3" customFormat="1">
      <x:c r="A5818" s="6">
        <x:v>469374</x:v>
      </x:c>
      <x:c r="B5818" s="130">
        <x:v>1337</x:v>
      </x:c>
      <x:c r="C5818" s="3">
        <x:v>1.36666666666667</x:v>
      </x:c>
      <x:c r="G5818" s="3">
        <x:v>1</x:v>
      </x:c>
      <x:c r="I5818" s="3" t="s">
        <x:v>100</x:v>
      </x:c>
      <x:c r="J5818" s="101"/>
      <x:c r="M5818" s="3">
        <x:v>4990</x:v>
      </x:c>
      <x:c r="O5818" s="3" t="s">
        <x:v>101</x:v>
      </x:c>
      <x:c r="AG5818" s="108"/>
      <x:c r="AL5818" s="172" t="s">
        <x:v>831</x:v>
      </x:c>
      <x:c r="AM5818" s="172"/>
      <x:c r="AN5818" s="172"/>
      <x:c r="AO5818" s="172"/>
      <x:c r="AP5818" s="172"/>
      <x:c r="AQ5818" s="172"/>
    </x:row>
    <x:row r="5819" spans="1:43" s="3" customFormat="1">
      <x:c r="A5819" s="6">
        <x:v>469375</x:v>
      </x:c>
      <x:c r="B5819" s="130">
        <x:v>1337</x:v>
      </x:c>
      <x:c r="C5819" s="3">
        <x:f>82/30</x:f>
        <x:v>2.73333333333333</x:v>
      </x:c>
      <x:c r="G5819" s="3">
        <x:v>3</x:v>
      </x:c>
      <x:c r="I5819" s="3" t="s">
        <x:v>103</x:v>
      </x:c>
      <x:c r="J5819" s="101"/>
      <x:c r="AG5819" s="108"/>
      <x:c r="AL5819" s="172" t="s">
        <x:v>831</x:v>
      </x:c>
      <x:c r="AM5819" s="172"/>
      <x:c r="AN5819" s="172"/>
      <x:c r="AO5819" s="172"/>
      <x:c r="AP5819" s="172"/>
      <x:c r="AQ5819" s="172"/>
    </x:row>
    <x:row r="5820" spans="1:43" s="47" customFormat="1">
      <x:c r="A5820" s="6">
        <x:v>469376</x:v>
      </x:c>
      <x:c r="B5820" s="379">
        <x:v>1338</x:v>
      </x:c>
      <x:c r="C5820" s="47">
        <x:f>25/30</x:f>
        <x:v>0.833333333333333</x:v>
      </x:c>
      <x:c r="G5820" s="47">
        <x:v>1</x:v>
      </x:c>
      <x:c r="I5820" s="47" t="s">
        <x:v>100</x:v>
      </x:c>
      <x:c r="J5820" s="380"/>
      <x:c r="M5820" s="47">
        <x:v>4992</x:v>
      </x:c>
      <x:c r="O5820" s="47" t="s">
        <x:v>101</x:v>
      </x:c>
      <x:c r="AG5820" s="318"/>
      <x:c r="AL5820" s="319" t="s">
        <x:v>832</x:v>
      </x:c>
      <x:c r="AM5820" s="319"/>
      <x:c r="AN5820" s="319"/>
      <x:c r="AO5820" s="319"/>
      <x:c r="AP5820" s="319"/>
      <x:c r="AQ5820" s="319"/>
    </x:row>
    <x:row r="5821" spans="1:43" s="3" customFormat="1">
      <x:c r="A5821" s="6">
        <x:v>469377</x:v>
      </x:c>
      <x:c r="B5821" s="130">
        <x:v>1339</x:v>
      </x:c>
      <x:c r="C5821" s="3">
        <x:f>63/30</x:f>
        <x:v>2.1</x:v>
      </x:c>
      <x:c r="G5821" s="3">
        <x:v>1</x:v>
      </x:c>
      <x:c r="I5821" s="3" t="s">
        <x:v>100</x:v>
      </x:c>
      <x:c r="J5821" s="101"/>
      <x:c r="M5821" s="3">
        <x:v>4994</x:v>
      </x:c>
      <x:c r="O5821" s="3" t="s">
        <x:v>101</x:v>
      </x:c>
      <x:c r="AG5821" s="108"/>
      <x:c r="AL5821" s="172" t="s">
        <x:v>833</x:v>
      </x:c>
      <x:c r="AM5821" s="172"/>
      <x:c r="AN5821" s="172"/>
      <x:c r="AO5821" s="172"/>
      <x:c r="AP5821" s="172"/>
      <x:c r="AQ5821" s="172"/>
    </x:row>
    <x:row r="5822" spans="1:43" s="47" customFormat="1">
      <x:c r="A5822" s="6">
        <x:v>469378</x:v>
      </x:c>
      <x:c r="B5822" s="379">
        <x:v>1340</x:v>
      </x:c>
      <x:c r="C5822" s="47">
        <x:f>170/30</x:f>
        <x:v>5.66666666666667</x:v>
      </x:c>
      <x:c r="G5822" s="47">
        <x:v>1</x:v>
      </x:c>
      <x:c r="I5822" s="47" t="s">
        <x:v>746</x:v>
      </x:c>
      <x:c r="J5822" s="380"/>
      <x:c r="AG5822" s="318"/>
      <x:c r="AL5822" s="319" t="s">
        <x:v>834</x:v>
      </x:c>
      <x:c r="AM5822" s="319"/>
      <x:c r="AN5822" s="319"/>
      <x:c r="AO5822" s="319"/>
      <x:c r="AP5822" s="319"/>
      <x:c r="AQ5822" s="319"/>
    </x:row>
    <x:row r="5823" spans="1:43" s="3" customFormat="1">
      <x:c r="A5823" s="6">
        <x:v>469379</x:v>
      </x:c>
      <x:c r="B5823" s="130">
        <x:v>1341</x:v>
      </x:c>
      <x:c r="C5823" s="3">
        <x:f>265/30</x:f>
        <x:v>8.83333333333333</x:v>
      </x:c>
      <x:c r="G5823" s="3">
        <x:v>1</x:v>
      </x:c>
      <x:c r="I5823" s="3" t="s">
        <x:v>746</x:v>
      </x:c>
      <x:c r="J5823" s="101"/>
      <x:c r="AG5823" s="108"/>
      <x:c r="AL5823" s="172" t="s">
        <x:v>835</x:v>
      </x:c>
      <x:c r="AM5823" s="172"/>
      <x:c r="AN5823" s="172"/>
      <x:c r="AO5823" s="172"/>
      <x:c r="AP5823" s="172"/>
      <x:c r="AQ5823" s="172"/>
    </x:row>
    <x:row r="5824" spans="1:43" s="47" customFormat="1">
      <x:c r="A5824" s="6">
        <x:v>469380</x:v>
      </x:c>
      <x:c r="B5824" s="379">
        <x:v>1342</x:v>
      </x:c>
      <x:c r="C5824" s="47">
        <x:f>40/30</x:f>
        <x:v>1.33333333333333</x:v>
      </x:c>
      <x:c r="G5824" s="47">
        <x:v>1</x:v>
      </x:c>
      <x:c r="I5824" s="47" t="s">
        <x:v>746</x:v>
      </x:c>
      <x:c r="J5824" s="380"/>
      <x:c r="AG5824" s="318"/>
      <x:c r="AL5824" s="319" t="s">
        <x:v>836</x:v>
      </x:c>
      <x:c r="AM5824" s="319"/>
      <x:c r="AN5824" s="319"/>
      <x:c r="AO5824" s="319"/>
      <x:c r="AP5824" s="319"/>
      <x:c r="AQ5824" s="319"/>
    </x:row>
    <x:row r="5825" spans="1:43" s="3" customFormat="1">
      <x:c r="A5825" s="6">
        <x:v>469381</x:v>
      </x:c>
      <x:c r="B5825" s="130">
        <x:v>1343</x:v>
      </x:c>
      <x:c r="C5825" s="3">
        <x:f>19/30</x:f>
        <x:v>0.633333333333333</x:v>
      </x:c>
      <x:c r="G5825" s="3">
        <x:v>1</x:v>
      </x:c>
      <x:c r="I5825" s="3" t="s">
        <x:v>102</x:v>
      </x:c>
      <x:c r="J5825" s="101"/>
      <x:c r="AG5825" s="108"/>
      <x:c r="AL5825" s="172" t="s">
        <x:v>837</x:v>
      </x:c>
      <x:c r="AM5825" s="172"/>
      <x:c r="AN5825" s="172"/>
      <x:c r="AO5825" s="172"/>
      <x:c r="AP5825" s="172"/>
      <x:c r="AQ5825" s="172"/>
    </x:row>
    <x:row r="5826" spans="1:43" s="3" customFormat="1">
      <x:c r="A5826" s="6">
        <x:v>469382</x:v>
      </x:c>
      <x:c r="B5826" s="130">
        <x:v>1343</x:v>
      </x:c>
      <x:c r="C5826" s="3">
        <x:f>24/30</x:f>
        <x:v>0.8</x:v>
      </x:c>
      <x:c r="G5826" s="3">
        <x:v>1</x:v>
      </x:c>
      <x:c r="I5826" s="3" t="s">
        <x:v>102</x:v>
      </x:c>
      <x:c r="J5826" s="101"/>
      <x:c r="AG5826" s="108"/>
      <x:c r="AL5826" s="172" t="s">
        <x:v>837</x:v>
      </x:c>
      <x:c r="AM5826" s="172"/>
      <x:c r="AN5826" s="172"/>
      <x:c r="AO5826" s="172"/>
      <x:c r="AP5826" s="172"/>
      <x:c r="AQ5826" s="172"/>
    </x:row>
    <x:row r="5827" spans="1:43" s="3" customFormat="1">
      <x:c r="A5827" s="6">
        <x:v>469383</x:v>
      </x:c>
      <x:c r="B5827" s="130">
        <x:v>1343</x:v>
      </x:c>
      <x:c r="C5827" s="3">
        <x:v>1</x:v>
      </x:c>
      <x:c r="G5827" s="3">
        <x:v>1</x:v>
      </x:c>
      <x:c r="I5827" s="3" t="s">
        <x:v>102</x:v>
      </x:c>
      <x:c r="J5827" s="101"/>
      <x:c r="AG5827" s="108"/>
      <x:c r="AL5827" s="172" t="s">
        <x:v>837</x:v>
      </x:c>
      <x:c r="AM5827" s="172"/>
      <x:c r="AN5827" s="172"/>
      <x:c r="AO5827" s="172"/>
      <x:c r="AP5827" s="172"/>
      <x:c r="AQ5827" s="172"/>
    </x:row>
    <x:row r="5828" spans="1:43" s="3" customFormat="1">
      <x:c r="A5828" s="6">
        <x:v>469384</x:v>
      </x:c>
      <x:c r="B5828" s="130">
        <x:v>1343</x:v>
      </x:c>
      <x:c r="C5828" s="3">
        <x:f>37/30</x:f>
        <x:v>1.23333333333333</x:v>
      </x:c>
      <x:c r="G5828" s="3">
        <x:v>3</x:v>
      </x:c>
      <x:c r="I5828" s="3" t="s">
        <x:v>102</x:v>
      </x:c>
      <x:c r="J5828" s="101"/>
      <x:c r="M5828" s="3">
        <x:v>5012</x:v>
      </x:c>
      <x:c r="O5828" s="3" t="s">
        <x:v>101</x:v>
      </x:c>
      <x:c r="AG5828" s="108"/>
      <x:c r="AL5828" s="172" t="s">
        <x:v>837</x:v>
      </x:c>
      <x:c r="AM5828" s="172"/>
      <x:c r="AN5828" s="172"/>
      <x:c r="AO5828" s="172"/>
      <x:c r="AP5828" s="172"/>
      <x:c r="AQ5828" s="172"/>
    </x:row>
    <x:row r="5829" spans="1:43" s="47" customFormat="1">
      <x:c r="A5829" s="6">
        <x:v>469385</x:v>
      </x:c>
      <x:c r="B5829" s="379">
        <x:v>1344</x:v>
      </x:c>
      <x:c r="C5829" s="47">
        <x:f>47/30</x:f>
        <x:v>1.56666666666667</x:v>
      </x:c>
      <x:c r="G5829" s="47">
        <x:v>1</x:v>
      </x:c>
      <x:c r="I5829" s="47" t="s">
        <x:v>746</x:v>
      </x:c>
      <x:c r="J5829" s="380"/>
      <x:c r="M5829" s="47">
        <x:v>5001</x:v>
      </x:c>
      <x:c r="O5829" s="47" t="s">
        <x:v>101</x:v>
      </x:c>
      <x:c r="AG5829" s="318"/>
      <x:c r="AL5829" s="319" t="s">
        <x:v>838</x:v>
      </x:c>
      <x:c r="AM5829" s="319"/>
      <x:c r="AN5829" s="319"/>
      <x:c r="AO5829" s="319"/>
      <x:c r="AP5829" s="319"/>
      <x:c r="AQ5829" s="319"/>
    </x:row>
    <x:row r="5830" spans="1:43" s="3" customFormat="1">
      <x:c r="A5830" s="6">
        <x:v>469386</x:v>
      </x:c>
      <x:c r="B5830" s="130">
        <x:v>1345</x:v>
      </x:c>
      <x:c r="C5830" s="3">
        <x:f>107/30</x:f>
        <x:v>3.56666666666667</x:v>
      </x:c>
      <x:c r="G5830" s="3">
        <x:v>1</x:v>
      </x:c>
      <x:c r="I5830" s="3" t="s">
        <x:v>746</x:v>
      </x:c>
      <x:c r="J5830" s="101"/>
      <x:c r="AG5830" s="108"/>
      <x:c r="AL5830" s="172" t="s">
        <x:v>839</x:v>
      </x:c>
      <x:c r="AM5830" s="172"/>
      <x:c r="AN5830" s="172"/>
      <x:c r="AO5830" s="172"/>
      <x:c r="AP5830" s="172"/>
      <x:c r="AQ5830" s="172"/>
    </x:row>
    <x:row r="5831" spans="1:43" s="47" customFormat="1">
      <x:c r="A5831" s="6">
        <x:v>469387</x:v>
      </x:c>
      <x:c r="B5831" s="379">
        <x:v>1346</x:v>
      </x:c>
      <x:c r="C5831" s="47">
        <x:f>290/30</x:f>
        <x:v>9.66666666666667</x:v>
      </x:c>
      <x:c r="G5831" s="47">
        <x:v>1</x:v>
      </x:c>
      <x:c r="I5831" s="47" t="s">
        <x:v>746</x:v>
      </x:c>
      <x:c r="J5831" s="380"/>
      <x:c r="AG5831" s="318"/>
      <x:c r="AL5831" s="319" t="s">
        <x:v>840</x:v>
      </x:c>
      <x:c r="AM5831" s="319"/>
      <x:c r="AN5831" s="319"/>
      <x:c r="AO5831" s="319"/>
      <x:c r="AP5831" s="319"/>
      <x:c r="AQ5831" s="319"/>
    </x:row>
    <x:row r="5832" spans="1:43" s="3" customFormat="1">
      <x:c r="A5832" s="6">
        <x:v>469388</x:v>
      </x:c>
      <x:c r="B5832" s="130">
        <x:v>1347</x:v>
      </x:c>
      <x:c r="C5832" s="3">
        <x:f>346/30</x:f>
        <x:v>11.5333333333333</x:v>
      </x:c>
      <x:c r="G5832" s="3">
        <x:v>1</x:v>
      </x:c>
      <x:c r="I5832" s="3" t="s">
        <x:v>100</x:v>
      </x:c>
      <x:c r="J5832" s="101"/>
      <x:c r="AG5832" s="108"/>
      <x:c r="AL5832" s="172" t="s">
        <x:v>841</x:v>
      </x:c>
      <x:c r="AM5832" s="172"/>
      <x:c r="AN5832" s="172"/>
      <x:c r="AO5832" s="172"/>
      <x:c r="AP5832" s="172"/>
      <x:c r="AQ5832" s="172"/>
    </x:row>
    <x:row r="5833" spans="1:43" s="47" customFormat="1">
      <x:c r="A5833" s="6">
        <x:v>469389</x:v>
      </x:c>
      <x:c r="B5833" s="379">
        <x:v>1348</x:v>
      </x:c>
      <x:c r="C5833" s="47">
        <x:f>208/30</x:f>
        <x:v>6.93333333333333</x:v>
      </x:c>
      <x:c r="G5833" s="47">
        <x:v>1</x:v>
      </x:c>
      <x:c r="I5833" s="47" t="s">
        <x:v>100</x:v>
      </x:c>
      <x:c r="J5833" s="380"/>
      <x:c r="AG5833" s="318"/>
      <x:c r="AL5833" s="319" t="s">
        <x:v>842</x:v>
      </x:c>
      <x:c r="AM5833" s="319"/>
      <x:c r="AN5833" s="319"/>
      <x:c r="AO5833" s="319"/>
      <x:c r="AP5833" s="319"/>
      <x:c r="AQ5833" s="319"/>
    </x:row>
    <x:row r="5834" spans="1:43" s="3" customFormat="1">
      <x:c r="A5834" s="6">
        <x:v>469390</x:v>
      </x:c>
      <x:c r="B5834" s="130">
        <x:v>1349</x:v>
      </x:c>
      <x:c r="C5834" s="3">
        <x:f>71/30</x:f>
        <x:v>2.36666666666667</x:v>
      </x:c>
      <x:c r="D5834" s="3">
        <x:v>1</x:v>
      </x:c>
      <x:c r="J5834" s="101"/>
      <x:c r="AG5834" s="108"/>
      <x:c r="AL5834" s="172" t="s">
        <x:v>843</x:v>
      </x:c>
      <x:c r="AM5834" s="172"/>
      <x:c r="AN5834" s="172"/>
      <x:c r="AO5834" s="172"/>
      <x:c r="AP5834" s="172"/>
      <x:c r="AQ5834" s="172"/>
    </x:row>
    <x:row r="5835" spans="1:43" s="47" customFormat="1">
      <x:c r="A5835" s="6">
        <x:v>469391</x:v>
      </x:c>
      <x:c r="B5835" s="379">
        <x:v>1350</x:v>
      </x:c>
      <x:c r="C5835" s="47">
        <x:v>2</x:v>
      </x:c>
      <x:c r="D5835" s="47">
        <x:v>1</x:v>
      </x:c>
      <x:c r="J5835" s="380"/>
      <x:c r="AG5835" s="318"/>
      <x:c r="AL5835" s="319" t="s">
        <x:v>844</x:v>
      </x:c>
      <x:c r="AM5835" s="319"/>
      <x:c r="AN5835" s="319"/>
      <x:c r="AO5835" s="319"/>
      <x:c r="AP5835" s="319"/>
      <x:c r="AQ5835" s="319"/>
    </x:row>
    <x:row r="5836" spans="1:43" s="63" customFormat="1">
      <x:c r="A5836" s="3">
        <x:v>469392</x:v>
      </x:c>
      <x:c r="B5836" s="385">
        <x:v>1351</x:v>
      </x:c>
      <x:c r="C5836" s="63">
        <x:f>33/30</x:f>
        <x:v>1.1</x:v>
      </x:c>
      <x:c r="G5836" s="63">
        <x:v>1</x:v>
      </x:c>
      <x:c r="I5836" s="63" t="s">
        <x:v>100</x:v>
      </x:c>
      <x:c r="J5836" s="387"/>
      <x:c r="M5836" s="63">
        <x:v>5037</x:v>
      </x:c>
      <x:c r="O5836" s="63" t="s">
        <x:v>101</x:v>
      </x:c>
      <x:c r="AG5836" s="389"/>
      <x:c r="AL5836" s="390" t="s">
        <x:v>845</x:v>
      </x:c>
      <x:c r="AM5836" s="390"/>
      <x:c r="AN5836" s="390"/>
      <x:c r="AO5836" s="390"/>
      <x:c r="AP5836" s="390"/>
      <x:c r="AQ5836" s="390"/>
    </x:row>
    <x:row r="5837" spans="1:43" s="44" customFormat="1">
      <x:c r="A5837" s="3">
        <x:v>469393</x:v>
      </x:c>
      <x:c r="B5837" s="273">
        <x:v>1352</x:v>
      </x:c>
      <x:c r="C5837" s="44">
        <x:f>30/30</x:f>
        <x:v>1</x:v>
      </x:c>
      <x:c r="G5837" s="44">
        <x:v>1</x:v>
      </x:c>
      <x:c r="I5837" s="44" t="s">
        <x:v>100</x:v>
      </x:c>
      <x:c r="J5837" s="388"/>
      <x:c r="M5837" s="44">
        <x:v>5039</x:v>
      </x:c>
      <x:c r="O5837" s="44" t="s">
        <x:v>101</x:v>
      </x:c>
      <x:c r="AG5837" s="308"/>
      <x:c r="AL5837" s="309" t="s">
        <x:v>846</x:v>
      </x:c>
      <x:c r="AM5837" s="309"/>
      <x:c r="AN5837" s="309"/>
      <x:c r="AO5837" s="309"/>
      <x:c r="AP5837" s="309"/>
      <x:c r="AQ5837" s="309"/>
    </x:row>
    <x:row r="5838" spans="1:43" s="63" customFormat="1">
      <x:c r="A5838" s="3">
        <x:v>469394</x:v>
      </x:c>
      <x:c r="B5838" s="385">
        <x:v>1353</x:v>
      </x:c>
      <x:c r="C5838" s="63">
        <x:f>268/30</x:f>
        <x:v>8.93333333333333</x:v>
      </x:c>
      <x:c r="G5838" s="63">
        <x:v>1</x:v>
      </x:c>
      <x:c r="I5838" s="63" t="s">
        <x:v>102</x:v>
      </x:c>
      <x:c r="J5838" s="387">
        <x:f>270/396</x:f>
        <x:v>0.681818181818182</x:v>
      </x:c>
      <x:c r="O5838" s="63" t="s">
        <x:v>101</x:v>
      </x:c>
      <x:c r="AG5838" s="389"/>
      <x:c r="AJ5838" s="63" t="s">
        <x:v>847</x:v>
      </x:c>
      <x:c r="AL5838" s="390" t="s">
        <x:v>848</x:v>
      </x:c>
      <x:c r="AM5838" s="390"/>
      <x:c r="AN5838" s="390"/>
      <x:c r="AO5838" s="390"/>
      <x:c r="AP5838" s="390"/>
      <x:c r="AQ5838" s="390"/>
    </x:row>
    <x:row r="5839" spans="1:43" s="44" customFormat="1">
      <x:c r="A5839" s="3">
        <x:v>469395</x:v>
      </x:c>
      <x:c r="B5839" s="273">
        <x:v>1354</x:v>
      </x:c>
      <x:c r="C5839" s="44">
        <x:v>3.9</x:v>
      </x:c>
      <x:c r="G5839" s="44">
        <x:v>4</x:v>
      </x:c>
      <x:c r="I5839" s="44" t="s">
        <x:v>100</x:v>
      </x:c>
      <x:c r="J5839" s="388">
        <x:v>0.35</x:v>
      </x:c>
      <x:c r="M5839" s="44">
        <x:v>3300</x:v>
      </x:c>
      <x:c r="O5839" s="44" t="s">
        <x:v>101</x:v>
      </x:c>
      <x:c r="AG5839" s="308"/>
      <x:c r="AJ5839" s="44" t="s">
        <x:v>668</x:v>
      </x:c>
      <x:c r="AL5839" s="309" t="s">
        <x:v>849</x:v>
      </x:c>
      <x:c r="AM5839" s="309"/>
      <x:c r="AN5839" s="309"/>
      <x:c r="AO5839" s="309"/>
      <x:c r="AP5839" s="309"/>
      <x:c r="AQ5839" s="309"/>
    </x:row>
    <x:row r="5840" spans="1:43" s="44" customFormat="1">
      <x:c r="A5840" s="3">
        <x:v>469396</x:v>
      </x:c>
      <x:c r="B5840" s="273">
        <x:v>1354</x:v>
      </x:c>
      <x:c r="C5840" s="44">
        <x:v>4.03333333333333</x:v>
      </x:c>
      <x:c r="D5840" s="44">
        <x:v>1</x:v>
      </x:c>
      <x:c r="I5840" s="44" t="s">
        <x:v>110</x:v>
      </x:c>
      <x:c r="J5840" s="388">
        <x:v>0.1</x:v>
      </x:c>
      <x:c r="AG5840" s="308"/>
      <x:c r="AJ5840" s="44" t="s">
        <x:v>658</x:v>
      </x:c>
      <x:c r="AL5840" s="309" t="s">
        <x:v>849</x:v>
      </x:c>
      <x:c r="AM5840" s="309"/>
      <x:c r="AN5840" s="309"/>
      <x:c r="AO5840" s="309"/>
      <x:c r="AP5840" s="309"/>
      <x:c r="AQ5840" s="309"/>
    </x:row>
    <x:row r="5841" spans="1:43" s="44" customFormat="1">
      <x:c r="A5841" s="3">
        <x:v>469397</x:v>
      </x:c>
      <x:c r="B5841" s="273">
        <x:v>1354</x:v>
      </x:c>
      <x:c r="C5841" s="44">
        <x:v>7.3</x:v>
      </x:c>
      <x:c r="G5841" s="44">
        <x:v>4</x:v>
      </x:c>
      <x:c r="I5841" s="44" t="s">
        <x:v>507</x:v>
      </x:c>
      <x:c r="J5841" s="388">
        <x:v>0.15</x:v>
      </x:c>
      <x:c r="M5841" s="44">
        <x:v>3300</x:v>
      </x:c>
      <x:c r="O5841" s="44" t="s">
        <x:v>101</x:v>
      </x:c>
      <x:c r="AG5841" s="308"/>
      <x:c r="AJ5841" s="44" t="s">
        <x:v>662</x:v>
      </x:c>
      <x:c r="AL5841" s="309" t="s">
        <x:v>849</x:v>
      </x:c>
      <x:c r="AM5841" s="309"/>
      <x:c r="AN5841" s="309"/>
      <x:c r="AO5841" s="309"/>
      <x:c r="AP5841" s="309"/>
      <x:c r="AQ5841" s="309"/>
    </x:row>
    <x:row r="5842" spans="1:43" s="44" customFormat="1">
      <x:c r="A5842" s="3">
        <x:v>469398</x:v>
      </x:c>
      <x:c r="B5842" s="273">
        <x:v>1354</x:v>
      </x:c>
      <x:c r="C5842" s="44">
        <x:v>7.8</x:v>
      </x:c>
      <x:c r="G5842" s="44">
        <x:v>7</x:v>
      </x:c>
      <x:c r="I5842" s="44" t="s">
        <x:v>110</x:v>
      </x:c>
      <x:c r="J5842" s="388">
        <x:v>0.15</x:v>
      </x:c>
      <x:c r="M5842" s="44">
        <x:v>3301</x:v>
      </x:c>
      <x:c r="O5842" s="44" t="s">
        <x:v>101</x:v>
      </x:c>
      <x:c r="AG5842" s="308"/>
      <x:c r="AJ5842" s="44" t="s">
        <x:v>205</x:v>
      </x:c>
      <x:c r="AL5842" s="309" t="s">
        <x:v>849</x:v>
      </x:c>
      <x:c r="AM5842" s="309"/>
      <x:c r="AN5842" s="309"/>
      <x:c r="AO5842" s="309"/>
      <x:c r="AP5842" s="309"/>
      <x:c r="AQ5842" s="309"/>
    </x:row>
    <x:row r="5843" spans="1:43" s="6" customFormat="1">
      <x:c r="A5843" s="386">
        <x:v>469399</x:v>
      </x:c>
      <x:c r="B5843" s="6">
        <x:v>1356</x:v>
      </x:c>
      <x:c r="C5843" s="6">
        <x:f>14/30</x:f>
        <x:v>0.466666666666667</x:v>
      </x:c>
      <x:c r="G5843" s="6">
        <x:v>1</x:v>
      </x:c>
      <x:c r="I5843" s="6" t="s">
        <x:v>746</x:v>
      </x:c>
      <x:c r="M5843" s="6">
        <x:v>5046</x:v>
      </x:c>
      <x:c r="O5843" s="6" t="s">
        <x:v>101</x:v>
      </x:c>
      <x:c r="AG5843" s="93"/>
      <x:c r="AL5843" s="171" t="s">
        <x:v>850</x:v>
      </x:c>
      <x:c r="AM5843" s="171"/>
      <x:c r="AN5843" s="171"/>
      <x:c r="AO5843" s="171"/>
      <x:c r="AP5843" s="171"/>
      <x:c r="AQ5843" s="171"/>
    </x:row>
    <x:row r="5844" spans="1:43" s="6" customFormat="1">
      <x:c r="A5844" s="386">
        <x:v>469400</x:v>
      </x:c>
      <x:c r="B5844" s="6">
        <x:v>1356</x:v>
      </x:c>
      <x:c r="C5844" s="6">
        <x:f>20/30</x:f>
        <x:v>0.666666666666667</x:v>
      </x:c>
      <x:c r="G5844" s="6">
        <x:v>1</x:v>
      </x:c>
      <x:c r="I5844" s="6" t="s">
        <x:v>746</x:v>
      </x:c>
      <x:c r="M5844" s="6">
        <x:v>5047</x:v>
      </x:c>
      <x:c r="O5844" s="6" t="s">
        <x:v>101</x:v>
      </x:c>
      <x:c r="AG5844" s="93"/>
      <x:c r="AL5844" s="171" t="s">
        <x:v>850</x:v>
      </x:c>
      <x:c r="AM5844" s="171"/>
      <x:c r="AN5844" s="171"/>
      <x:c r="AO5844" s="171"/>
      <x:c r="AP5844" s="171"/>
      <x:c r="AQ5844" s="171"/>
    </x:row>
    <x:row r="5845" spans="1:43" s="6" customFormat="1">
      <x:c r="A5845" s="386">
        <x:v>469401</x:v>
      </x:c>
      <x:c r="B5845" s="6">
        <x:v>1356</x:v>
      </x:c>
      <x:c r="C5845" s="6">
        <x:f>31/30</x:f>
        <x:v>1.03333333333333</x:v>
      </x:c>
      <x:c r="G5845" s="6">
        <x:v>1</x:v>
      </x:c>
      <x:c r="I5845" s="6" t="s">
        <x:v>746</x:v>
      </x:c>
      <x:c r="M5845" s="6">
        <x:v>5047</x:v>
      </x:c>
      <x:c r="O5845" s="6" t="s">
        <x:v>101</x:v>
      </x:c>
      <x:c r="AG5845" s="93"/>
      <x:c r="AL5845" s="171" t="s">
        <x:v>850</x:v>
      </x:c>
      <x:c r="AM5845" s="171"/>
      <x:c r="AN5845" s="171"/>
      <x:c r="AO5845" s="171"/>
      <x:c r="AP5845" s="171"/>
      <x:c r="AQ5845" s="171"/>
    </x:row>
    <x:row r="5846" spans="1:43" s="6" customFormat="1">
      <x:c r="A5846" s="386">
        <x:v>469402</x:v>
      </x:c>
      <x:c r="B5846" s="6">
        <x:v>1356</x:v>
      </x:c>
      <x:c r="C5846" s="6">
        <x:f>42/30</x:f>
        <x:v>1.4</x:v>
      </x:c>
      <x:c r="G5846" s="6">
        <x:v>2</x:v>
      </x:c>
      <x:c r="I5846" s="6" t="s">
        <x:v>746</x:v>
      </x:c>
      <x:c r="M5846" s="6">
        <x:v>5047</x:v>
      </x:c>
      <x:c r="O5846" s="6" t="s">
        <x:v>101</x:v>
      </x:c>
      <x:c r="AG5846" s="93"/>
      <x:c r="AL5846" s="171" t="s">
        <x:v>850</x:v>
      </x:c>
      <x:c r="AM5846" s="171"/>
      <x:c r="AN5846" s="171"/>
      <x:c r="AO5846" s="171"/>
      <x:c r="AP5846" s="171"/>
      <x:c r="AQ5846" s="171"/>
    </x:row>
    <x:row r="5847" spans="1:16384" customFormat="1">
      <x:c r="A5847" s="25">
        <x:v>469403</x:v>
      </x:c>
      <x:c r="B5847" s="25">
        <x:v>1357</x:v>
      </x:c>
      <x:c r="C5847" s="25">
        <x:f>21/30</x:f>
        <x:v>0.7</x:v>
      </x:c>
      <x:c r="D5847" s="25"/>
      <x:c r="E5847" s="25"/>
      <x:c r="F5847" s="25"/>
      <x:c r="G5847" s="25">
        <x:v>1</x:v>
      </x:c>
      <x:c r="H5847" s="25"/>
      <x:c r="I5847" s="25" t="s">
        <x:v>100</x:v>
      </x:c>
      <x:c r="J5847" s="25"/>
      <x:c r="K5847" s="25"/>
      <x:c r="L5847" s="25"/>
      <x:c r="M5847" s="25">
        <x:v>5049</x:v>
      </x:c>
      <x:c r="N5847" s="25"/>
      <x:c r="O5847" s="25" t="s">
        <x:v>101</x:v>
      </x:c>
      <x:c r="P5847" s="25"/>
      <x:c r="Q5847" s="25"/>
      <x:c r="R5847" s="25"/>
      <x:c r="S5847" s="25"/>
      <x:c r="T5847" s="25"/>
      <x:c r="U5847" s="25"/>
      <x:c r="V5847" s="25"/>
      <x:c r="W5847" s="25"/>
      <x:c r="X5847" s="25"/>
      <x:c r="Y5847" s="25"/>
      <x:c r="Z5847" s="25"/>
      <x:c r="AA5847" s="25"/>
      <x:c r="AB5847" s="25"/>
      <x:c r="AC5847" s="25"/>
      <x:c r="AD5847" s="25"/>
      <x:c r="AE5847" s="25"/>
      <x:c r="AF5847" s="25"/>
      <x:c r="AG5847" s="25"/>
      <x:c r="AH5847" s="25"/>
      <x:c r="AI5847" s="25"/>
      <x:c r="AJ5847" s="25"/>
      <x:c r="AK5847" s="25"/>
      <x:c r="AL5847" s="25" t="s">
        <x:v>851</x:v>
      </x:c>
      <x:c r="AM5847" s="25"/>
      <x:c r="AN5847" s="25"/>
      <x:c r="AO5847" s="25"/>
      <x:c r="AP5847" s="25"/>
      <x:c r="AQ5847" s="25"/>
      <x:c r="AR5847" s="25"/>
      <x:c r="AS5847" s="25"/>
      <x:c r="AT5847" s="25"/>
      <x:c r="AU5847" s="25"/>
      <x:c r="AV5847" s="25"/>
      <x:c r="AW5847" s="25"/>
      <x:c r="AX5847" s="25"/>
      <x:c r="AY5847" s="25"/>
      <x:c r="AZ5847" s="25"/>
      <x:c r="BA5847" s="25"/>
      <x:c r="BB5847" s="25"/>
      <x:c r="BC5847" s="25"/>
      <x:c r="BD5847" s="25"/>
      <x:c r="BE5847" s="25"/>
      <x:c r="BF5847" s="25"/>
      <x:c r="BG5847" s="25"/>
      <x:c r="BH5847" s="25"/>
      <x:c r="BI5847" s="25"/>
      <x:c r="BJ5847" s="25"/>
      <x:c r="BK5847" s="25"/>
      <x:c r="BL5847" s="25"/>
      <x:c r="BM5847" s="25"/>
      <x:c r="BN5847" s="25"/>
      <x:c r="BO5847" s="25"/>
      <x:c r="BP5847" s="25"/>
      <x:c r="BQ5847" s="25"/>
      <x:c r="BR5847" s="25"/>
      <x:c r="BS5847" s="25"/>
      <x:c r="BT5847" s="25"/>
      <x:c r="BU5847" s="25"/>
      <x:c r="BV5847" s="25"/>
      <x:c r="BW5847" s="25"/>
      <x:c r="BX5847" s="25"/>
      <x:c r="BY5847" s="25"/>
      <x:c r="BZ5847" s="25"/>
      <x:c r="CA5847" s="25"/>
      <x:c r="CB5847" s="25"/>
      <x:c r="CC5847" s="25"/>
      <x:c r="CD5847" s="25"/>
      <x:c r="CE5847" s="25"/>
      <x:c r="CF5847" s="25"/>
      <x:c r="CG5847" s="25"/>
      <x:c r="CH5847" s="25"/>
      <x:c r="CI5847" s="25"/>
      <x:c r="CJ5847" s="25"/>
      <x:c r="CK5847" s="25"/>
      <x:c r="CL5847" s="25"/>
      <x:c r="CM5847" s="25"/>
      <x:c r="CN5847" s="25"/>
      <x:c r="CO5847" s="25"/>
      <x:c r="CP5847" s="25"/>
      <x:c r="CQ5847" s="25"/>
      <x:c r="CR5847" s="25"/>
      <x:c r="CS5847" s="25"/>
      <x:c r="CT5847" s="25"/>
      <x:c r="CU5847" s="25"/>
      <x:c r="CV5847" s="25"/>
      <x:c r="CW5847" s="25"/>
      <x:c r="CX5847" s="25"/>
      <x:c r="CY5847" s="25"/>
      <x:c r="CZ5847" s="25"/>
      <x:c r="DA5847" s="25"/>
      <x:c r="DB5847" s="25"/>
      <x:c r="DC5847" s="25"/>
      <x:c r="DD5847" s="25"/>
      <x:c r="DE5847" s="25"/>
      <x:c r="DF5847" s="25"/>
      <x:c r="DG5847" s="25"/>
      <x:c r="DH5847" s="25"/>
      <x:c r="DI5847" s="25"/>
      <x:c r="DJ5847" s="25"/>
      <x:c r="DK5847" s="25"/>
      <x:c r="DL5847" s="25"/>
      <x:c r="DM5847" s="25"/>
      <x:c r="DN5847" s="25"/>
      <x:c r="DO5847" s="25"/>
      <x:c r="DP5847" s="25"/>
      <x:c r="DQ5847" s="25"/>
      <x:c r="DR5847" s="25"/>
      <x:c r="DS5847" s="25"/>
      <x:c r="DT5847" s="25"/>
      <x:c r="DU5847" s="25"/>
      <x:c r="DV5847" s="25"/>
      <x:c r="DW5847" s="25"/>
      <x:c r="DX5847" s="25"/>
      <x:c r="DY5847" s="25"/>
      <x:c r="DZ5847" s="25"/>
      <x:c r="EA5847" s="25"/>
      <x:c r="EB5847" s="25"/>
      <x:c r="EC5847" s="25"/>
      <x:c r="ED5847" s="25"/>
      <x:c r="EE5847" s="25"/>
      <x:c r="EF5847" s="25"/>
      <x:c r="EG5847" s="25"/>
      <x:c r="EH5847" s="25"/>
      <x:c r="EI5847" s="25"/>
      <x:c r="EJ5847" s="25"/>
      <x:c r="EK5847" s="25"/>
      <x:c r="EL5847" s="25"/>
      <x:c r="EM5847" s="25"/>
      <x:c r="EN5847" s="25"/>
      <x:c r="EO5847" s="25"/>
      <x:c r="EP5847" s="25"/>
      <x:c r="EQ5847" s="25"/>
      <x:c r="ER5847" s="25"/>
      <x:c r="ES5847" s="25"/>
      <x:c r="ET5847" s="25"/>
      <x:c r="EU5847" s="25"/>
      <x:c r="EV5847" s="25"/>
      <x:c r="EW5847" s="25"/>
      <x:c r="EX5847" s="25"/>
      <x:c r="EY5847" s="25"/>
      <x:c r="EZ5847" s="25"/>
      <x:c r="FA5847" s="25"/>
      <x:c r="FB5847" s="25"/>
      <x:c r="FC5847" s="25"/>
      <x:c r="FD5847" s="25"/>
      <x:c r="FE5847" s="25"/>
      <x:c r="FF5847" s="25"/>
      <x:c r="FG5847" s="25"/>
      <x:c r="FH5847" s="25"/>
      <x:c r="FI5847" s="25"/>
      <x:c r="FJ5847" s="25"/>
      <x:c r="FK5847" s="25"/>
      <x:c r="FL5847" s="25"/>
      <x:c r="FM5847" s="25"/>
      <x:c r="FN5847" s="25"/>
      <x:c r="FO5847" s="25"/>
      <x:c r="FP5847" s="25"/>
      <x:c r="FQ5847" s="25"/>
      <x:c r="FR5847" s="25"/>
      <x:c r="FS5847" s="25"/>
      <x:c r="FT5847" s="25"/>
      <x:c r="FU5847" s="25"/>
      <x:c r="FV5847" s="25"/>
      <x:c r="FW5847" s="25"/>
      <x:c r="FX5847" s="25"/>
      <x:c r="FY5847" s="25"/>
      <x:c r="FZ5847" s="25"/>
      <x:c r="GA5847" s="25"/>
      <x:c r="GB5847" s="25"/>
      <x:c r="GC5847" s="25"/>
      <x:c r="GD5847" s="25"/>
      <x:c r="GE5847" s="25"/>
      <x:c r="GF5847" s="25"/>
      <x:c r="GG5847" s="25"/>
      <x:c r="GH5847" s="25"/>
      <x:c r="GI5847" s="25"/>
      <x:c r="GJ5847" s="25"/>
      <x:c r="GK5847" s="25"/>
      <x:c r="GL5847" s="25"/>
      <x:c r="GM5847" s="25"/>
      <x:c r="GN5847" s="25"/>
      <x:c r="GO5847" s="25"/>
      <x:c r="GP5847" s="25"/>
      <x:c r="GQ5847" s="25"/>
      <x:c r="GR5847" s="25"/>
      <x:c r="GS5847" s="25"/>
      <x:c r="GT5847" s="25"/>
      <x:c r="GU5847" s="25"/>
      <x:c r="GV5847" s="25"/>
      <x:c r="GW5847" s="25"/>
      <x:c r="GX5847" s="25"/>
      <x:c r="GY5847" s="25"/>
      <x:c r="GZ5847" s="25"/>
      <x:c r="HA5847" s="25"/>
      <x:c r="HB5847" s="25"/>
      <x:c r="HC5847" s="25"/>
      <x:c r="HD5847" s="25"/>
      <x:c r="HE5847" s="25"/>
      <x:c r="HF5847" s="25"/>
      <x:c r="HG5847" s="25"/>
      <x:c r="HH5847" s="25"/>
      <x:c r="HI5847" s="25"/>
      <x:c r="HJ5847" s="25"/>
      <x:c r="HK5847" s="25"/>
      <x:c r="HL5847" s="25"/>
      <x:c r="HM5847" s="25"/>
      <x:c r="HN5847" s="25"/>
      <x:c r="HO5847" s="25"/>
      <x:c r="HP5847" s="25"/>
      <x:c r="HQ5847" s="25"/>
      <x:c r="HR5847" s="25"/>
      <x:c r="HS5847" s="25"/>
      <x:c r="HT5847" s="25"/>
      <x:c r="HU5847" s="25"/>
      <x:c r="HV5847" s="25"/>
      <x:c r="HW5847" s="25"/>
      <x:c r="HX5847" s="25"/>
      <x:c r="HY5847" s="25"/>
      <x:c r="HZ5847" s="25"/>
      <x:c r="IA5847" s="25"/>
      <x:c r="IB5847" s="25"/>
      <x:c r="IC5847" s="25"/>
      <x:c r="ID5847" s="25"/>
      <x:c r="IE5847" s="25"/>
      <x:c r="IF5847" s="25"/>
      <x:c r="IG5847" s="25"/>
      <x:c r="IH5847" s="25"/>
      <x:c r="II5847" s="25"/>
      <x:c r="IJ5847" s="25"/>
      <x:c r="IK5847" s="25"/>
      <x:c r="IL5847" s="25"/>
      <x:c r="IM5847" s="25"/>
      <x:c r="IN5847" s="25"/>
      <x:c r="IO5847" s="25"/>
      <x:c r="IP5847" s="25"/>
      <x:c r="IQ5847" s="25"/>
      <x:c r="IR5847" s="25"/>
      <x:c r="IS5847" s="25"/>
      <x:c r="IT5847" s="25"/>
      <x:c r="IU5847" s="25"/>
      <x:c r="IV5847" s="25"/>
      <x:c r="IW5847" s="25"/>
      <x:c r="IX5847" s="25"/>
      <x:c r="IY5847" s="25"/>
      <x:c r="IZ5847" s="25"/>
      <x:c r="JA5847" s="25"/>
      <x:c r="JB5847" s="25"/>
      <x:c r="JC5847" s="25"/>
      <x:c r="JD5847" s="25"/>
      <x:c r="JE5847" s="25"/>
      <x:c r="JF5847" s="25"/>
      <x:c r="JG5847" s="25"/>
      <x:c r="JH5847" s="25"/>
      <x:c r="JI5847" s="25"/>
      <x:c r="JJ5847" s="25"/>
      <x:c r="JK5847" s="25"/>
      <x:c r="JL5847" s="25"/>
      <x:c r="JM5847" s="25"/>
      <x:c r="JN5847" s="25"/>
      <x:c r="JO5847" s="25"/>
      <x:c r="JP5847" s="25"/>
      <x:c r="JQ5847" s="25"/>
      <x:c r="JR5847" s="25"/>
      <x:c r="JS5847" s="25"/>
      <x:c r="JT5847" s="25"/>
      <x:c r="JU5847" s="25"/>
      <x:c r="JV5847" s="25"/>
      <x:c r="JW5847" s="25"/>
      <x:c r="JX5847" s="25"/>
      <x:c r="JY5847" s="25"/>
      <x:c r="JZ5847" s="25"/>
      <x:c r="KA5847" s="25"/>
      <x:c r="KB5847" s="25"/>
      <x:c r="KC5847" s="25"/>
      <x:c r="KD5847" s="25"/>
      <x:c r="KE5847" s="25"/>
      <x:c r="KF5847" s="25"/>
      <x:c r="KG5847" s="25"/>
      <x:c r="KH5847" s="25"/>
      <x:c r="KI5847" s="25"/>
      <x:c r="KJ5847" s="25"/>
      <x:c r="KK5847" s="25"/>
      <x:c r="KL5847" s="25"/>
      <x:c r="KM5847" s="25"/>
      <x:c r="KN5847" s="25"/>
      <x:c r="KO5847" s="25"/>
      <x:c r="KP5847" s="25"/>
      <x:c r="KQ5847" s="25"/>
      <x:c r="KR5847" s="25"/>
      <x:c r="KS5847" s="25"/>
      <x:c r="KT5847" s="25"/>
      <x:c r="KU5847" s="25"/>
      <x:c r="KV5847" s="25"/>
      <x:c r="KW5847" s="25"/>
      <x:c r="KX5847" s="25"/>
      <x:c r="KY5847" s="25"/>
      <x:c r="KZ5847" s="25"/>
      <x:c r="LA5847" s="25"/>
      <x:c r="LB5847" s="25"/>
      <x:c r="LC5847" s="25"/>
      <x:c r="LD5847" s="25"/>
      <x:c r="LE5847" s="25"/>
      <x:c r="LF5847" s="25"/>
      <x:c r="LG5847" s="25"/>
      <x:c r="LH5847" s="25"/>
      <x:c r="LI5847" s="25"/>
      <x:c r="LJ5847" s="25"/>
      <x:c r="LK5847" s="25"/>
      <x:c r="LL5847" s="25"/>
      <x:c r="LM5847" s="25"/>
      <x:c r="LN5847" s="25"/>
      <x:c r="LO5847" s="25"/>
      <x:c r="LP5847" s="25"/>
      <x:c r="LQ5847" s="25"/>
      <x:c r="LR5847" s="25"/>
      <x:c r="LS5847" s="25"/>
      <x:c r="LT5847" s="25"/>
      <x:c r="LU5847" s="25"/>
      <x:c r="LV5847" s="25"/>
      <x:c r="LW5847" s="25"/>
      <x:c r="LX5847" s="25"/>
      <x:c r="LY5847" s="25"/>
      <x:c r="LZ5847" s="25"/>
      <x:c r="MA5847" s="25"/>
      <x:c r="MB5847" s="25"/>
      <x:c r="MC5847" s="25"/>
      <x:c r="MD5847" s="25"/>
      <x:c r="ME5847" s="25"/>
      <x:c r="MF5847" s="25"/>
      <x:c r="MG5847" s="25"/>
      <x:c r="MH5847" s="25"/>
      <x:c r="MI5847" s="25"/>
      <x:c r="MJ5847" s="25"/>
      <x:c r="MK5847" s="25"/>
      <x:c r="ML5847" s="25"/>
      <x:c r="MM5847" s="25"/>
      <x:c r="MN5847" s="25"/>
      <x:c r="MO5847" s="25"/>
      <x:c r="MP5847" s="25"/>
      <x:c r="MQ5847" s="25"/>
      <x:c r="MR5847" s="25"/>
      <x:c r="MS5847" s="25"/>
      <x:c r="MT5847" s="25"/>
      <x:c r="MU5847" s="25"/>
      <x:c r="MV5847" s="25"/>
      <x:c r="MW5847" s="25"/>
      <x:c r="MX5847" s="25"/>
      <x:c r="MY5847" s="25"/>
      <x:c r="MZ5847" s="25"/>
      <x:c r="NA5847" s="25"/>
      <x:c r="NB5847" s="25"/>
      <x:c r="NC5847" s="25"/>
      <x:c r="ND5847" s="25"/>
      <x:c r="NE5847" s="25"/>
      <x:c r="NF5847" s="25"/>
      <x:c r="NG5847" s="25"/>
      <x:c r="NH5847" s="25"/>
      <x:c r="NI5847" s="25"/>
      <x:c r="NJ5847" s="25"/>
      <x:c r="NK5847" s="25"/>
      <x:c r="NL5847" s="25"/>
      <x:c r="NM5847" s="25"/>
      <x:c r="NN5847" s="25"/>
      <x:c r="NO5847" s="25"/>
      <x:c r="NP5847" s="25"/>
      <x:c r="NQ5847" s="25"/>
      <x:c r="NR5847" s="25"/>
      <x:c r="NS5847" s="25"/>
      <x:c r="NT5847" s="25"/>
      <x:c r="NU5847" s="25"/>
      <x:c r="NV5847" s="25"/>
      <x:c r="NW5847" s="25"/>
      <x:c r="NX5847" s="25"/>
      <x:c r="NY5847" s="25"/>
      <x:c r="NZ5847" s="25"/>
      <x:c r="OA5847" s="25"/>
      <x:c r="OB5847" s="25"/>
      <x:c r="OC5847" s="25"/>
      <x:c r="OD5847" s="25"/>
      <x:c r="OE5847" s="25"/>
      <x:c r="OF5847" s="25"/>
      <x:c r="OG5847" s="25"/>
      <x:c r="OH5847" s="25"/>
      <x:c r="OI5847" s="25"/>
      <x:c r="OJ5847" s="25"/>
      <x:c r="OK5847" s="25"/>
      <x:c r="OL5847" s="25"/>
      <x:c r="OM5847" s="25"/>
      <x:c r="ON5847" s="25"/>
      <x:c r="OO5847" s="25"/>
      <x:c r="OP5847" s="25"/>
      <x:c r="OQ5847" s="25"/>
      <x:c r="OR5847" s="25"/>
      <x:c r="OS5847" s="25"/>
      <x:c r="OT5847" s="25"/>
      <x:c r="OU5847" s="25"/>
      <x:c r="OV5847" s="25"/>
      <x:c r="OW5847" s="25"/>
      <x:c r="OX5847" s="25"/>
      <x:c r="OY5847" s="25"/>
      <x:c r="OZ5847" s="25"/>
      <x:c r="PA5847" s="25"/>
      <x:c r="PB5847" s="25"/>
      <x:c r="PC5847" s="25"/>
      <x:c r="PD5847" s="25"/>
      <x:c r="PE5847" s="25"/>
      <x:c r="PF5847" s="25"/>
      <x:c r="PG5847" s="25"/>
      <x:c r="PH5847" s="25"/>
      <x:c r="PI5847" s="25"/>
      <x:c r="PJ5847" s="25"/>
      <x:c r="PK5847" s="25"/>
      <x:c r="PL5847" s="25"/>
      <x:c r="PM5847" s="25"/>
      <x:c r="PN5847" s="25"/>
      <x:c r="PO5847" s="25"/>
      <x:c r="PP5847" s="25"/>
      <x:c r="PQ5847" s="25"/>
      <x:c r="PR5847" s="25"/>
      <x:c r="PS5847" s="25"/>
      <x:c r="PT5847" s="25"/>
      <x:c r="PU5847" s="25"/>
      <x:c r="PV5847" s="25"/>
      <x:c r="PW5847" s="25"/>
      <x:c r="PX5847" s="25"/>
      <x:c r="PY5847" s="25"/>
      <x:c r="PZ5847" s="25"/>
      <x:c r="QA5847" s="25"/>
      <x:c r="QB5847" s="25"/>
      <x:c r="QC5847" s="25"/>
      <x:c r="QD5847" s="25"/>
      <x:c r="QE5847" s="25"/>
      <x:c r="QF5847" s="25"/>
      <x:c r="QG5847" s="25"/>
      <x:c r="QH5847" s="25"/>
      <x:c r="QI5847" s="25"/>
      <x:c r="QJ5847" s="25"/>
      <x:c r="QK5847" s="25"/>
      <x:c r="QL5847" s="25"/>
      <x:c r="QM5847" s="25"/>
      <x:c r="QN5847" s="25"/>
      <x:c r="QO5847" s="25"/>
      <x:c r="QP5847" s="25"/>
      <x:c r="QQ5847" s="25"/>
      <x:c r="QR5847" s="25"/>
      <x:c r="QS5847" s="25"/>
      <x:c r="QT5847" s="25"/>
      <x:c r="QU5847" s="25"/>
      <x:c r="QV5847" s="25"/>
      <x:c r="QW5847" s="25"/>
      <x:c r="QX5847" s="25"/>
      <x:c r="QY5847" s="25"/>
      <x:c r="QZ5847" s="25"/>
      <x:c r="RA5847" s="25"/>
      <x:c r="RB5847" s="25"/>
      <x:c r="RC5847" s="25"/>
      <x:c r="RD5847" s="25"/>
      <x:c r="RE5847" s="25"/>
      <x:c r="RF5847" s="25"/>
      <x:c r="RG5847" s="25"/>
      <x:c r="RH5847" s="25"/>
      <x:c r="RI5847" s="25"/>
      <x:c r="RJ5847" s="25"/>
      <x:c r="RK5847" s="25"/>
      <x:c r="RL5847" s="25"/>
      <x:c r="RM5847" s="25"/>
      <x:c r="RN5847" s="25"/>
      <x:c r="RO5847" s="25"/>
      <x:c r="RP5847" s="25"/>
      <x:c r="RQ5847" s="25"/>
      <x:c r="RR5847" s="25"/>
      <x:c r="RS5847" s="25"/>
      <x:c r="RT5847" s="25"/>
      <x:c r="RU5847" s="25"/>
      <x:c r="RV5847" s="25"/>
      <x:c r="RW5847" s="25"/>
      <x:c r="RX5847" s="25"/>
      <x:c r="RY5847" s="25"/>
      <x:c r="RZ5847" s="25"/>
      <x:c r="SA5847" s="25"/>
      <x:c r="SB5847" s="25"/>
      <x:c r="SC5847" s="25"/>
      <x:c r="SD5847" s="25"/>
      <x:c r="SE5847" s="25"/>
      <x:c r="SF5847" s="25"/>
      <x:c r="SG5847" s="25"/>
      <x:c r="SH5847" s="25"/>
      <x:c r="SI5847" s="25"/>
      <x:c r="SJ5847" s="25"/>
      <x:c r="SK5847" s="25"/>
      <x:c r="SL5847" s="25"/>
      <x:c r="SM5847" s="25"/>
      <x:c r="SN5847" s="25"/>
      <x:c r="SO5847" s="25"/>
      <x:c r="SP5847" s="25"/>
      <x:c r="SQ5847" s="25"/>
      <x:c r="SR5847" s="25"/>
      <x:c r="SS5847" s="25"/>
      <x:c r="ST5847" s="25"/>
      <x:c r="SU5847" s="25"/>
      <x:c r="SV5847" s="25"/>
      <x:c r="SW5847" s="25"/>
      <x:c r="SX5847" s="25"/>
      <x:c r="SY5847" s="25"/>
      <x:c r="SZ5847" s="25"/>
      <x:c r="TA5847" s="25"/>
      <x:c r="TB5847" s="25"/>
      <x:c r="TC5847" s="25"/>
      <x:c r="TD5847" s="25"/>
      <x:c r="TE5847" s="25"/>
      <x:c r="TF5847" s="25"/>
      <x:c r="TG5847" s="25"/>
      <x:c r="TH5847" s="25"/>
      <x:c r="TI5847" s="25"/>
      <x:c r="TJ5847" s="25"/>
      <x:c r="TK5847" s="25"/>
      <x:c r="TL5847" s="25"/>
      <x:c r="TM5847" s="25"/>
      <x:c r="TN5847" s="25"/>
      <x:c r="TO5847" s="25"/>
      <x:c r="TP5847" s="25"/>
      <x:c r="TQ5847" s="25"/>
      <x:c r="TR5847" s="25"/>
      <x:c r="TS5847" s="25"/>
      <x:c r="TT5847" s="25"/>
      <x:c r="TU5847" s="25"/>
      <x:c r="TV5847" s="25"/>
      <x:c r="TW5847" s="25"/>
      <x:c r="TX5847" s="25"/>
      <x:c r="TY5847" s="25"/>
      <x:c r="TZ5847" s="25"/>
      <x:c r="UA5847" s="25"/>
      <x:c r="UB5847" s="25"/>
      <x:c r="UC5847" s="25"/>
      <x:c r="UD5847" s="25"/>
      <x:c r="UE5847" s="25"/>
      <x:c r="UF5847" s="25"/>
      <x:c r="UG5847" s="25"/>
      <x:c r="UH5847" s="25"/>
      <x:c r="UI5847" s="25"/>
      <x:c r="UJ5847" s="25"/>
      <x:c r="UK5847" s="25"/>
      <x:c r="UL5847" s="25"/>
      <x:c r="UM5847" s="25"/>
      <x:c r="UN5847" s="25"/>
      <x:c r="UO5847" s="25"/>
      <x:c r="UP5847" s="25"/>
      <x:c r="UQ5847" s="25"/>
      <x:c r="UR5847" s="25"/>
      <x:c r="US5847" s="25"/>
      <x:c r="UT5847" s="25"/>
      <x:c r="UU5847" s="25"/>
      <x:c r="UV5847" s="25"/>
      <x:c r="UW5847" s="25"/>
      <x:c r="UX5847" s="25"/>
      <x:c r="UY5847" s="25"/>
      <x:c r="UZ5847" s="25"/>
      <x:c r="VA5847" s="25"/>
      <x:c r="VB5847" s="25"/>
      <x:c r="VC5847" s="25"/>
      <x:c r="VD5847" s="25"/>
      <x:c r="VE5847" s="25"/>
      <x:c r="VF5847" s="25"/>
      <x:c r="VG5847" s="25"/>
      <x:c r="VH5847" s="25"/>
      <x:c r="VI5847" s="25"/>
      <x:c r="VJ5847" s="25"/>
      <x:c r="VK5847" s="25"/>
      <x:c r="VL5847" s="25"/>
      <x:c r="VM5847" s="25"/>
      <x:c r="VN5847" s="25"/>
      <x:c r="VO5847" s="25"/>
      <x:c r="VP5847" s="25"/>
      <x:c r="VQ5847" s="25"/>
      <x:c r="VR5847" s="25"/>
      <x:c r="VS5847" s="25"/>
      <x:c r="VT5847" s="25"/>
      <x:c r="VU5847" s="25"/>
      <x:c r="VV5847" s="25"/>
      <x:c r="VW5847" s="25"/>
      <x:c r="VX5847" s="25"/>
      <x:c r="VY5847" s="25"/>
      <x:c r="VZ5847" s="25"/>
      <x:c r="WA5847" s="25"/>
      <x:c r="WB5847" s="25"/>
      <x:c r="WC5847" s="25"/>
      <x:c r="WD5847" s="25"/>
      <x:c r="WE5847" s="25"/>
      <x:c r="WF5847" s="25"/>
      <x:c r="WG5847" s="25"/>
      <x:c r="WH5847" s="25"/>
      <x:c r="WI5847" s="25"/>
      <x:c r="WJ5847" s="25"/>
      <x:c r="WK5847" s="25"/>
      <x:c r="WL5847" s="25"/>
      <x:c r="WM5847" s="25"/>
      <x:c r="WN5847" s="25"/>
      <x:c r="WO5847" s="25"/>
      <x:c r="WP5847" s="25"/>
      <x:c r="WQ5847" s="25"/>
      <x:c r="WR5847" s="25"/>
      <x:c r="WS5847" s="25"/>
      <x:c r="WT5847" s="25"/>
      <x:c r="WU5847" s="25"/>
      <x:c r="WV5847" s="25"/>
      <x:c r="WW5847" s="25"/>
      <x:c r="WX5847" s="25"/>
      <x:c r="WY5847" s="25"/>
      <x:c r="WZ5847" s="25"/>
      <x:c r="XA5847" s="25"/>
      <x:c r="XB5847" s="25"/>
      <x:c r="XC5847" s="25"/>
      <x:c r="XD5847" s="25"/>
      <x:c r="XE5847" s="25"/>
      <x:c r="XF5847" s="25"/>
      <x:c r="XG5847" s="25"/>
      <x:c r="XH5847" s="25"/>
      <x:c r="XI5847" s="25"/>
      <x:c r="XJ5847" s="25"/>
      <x:c r="XK5847" s="25"/>
      <x:c r="XL5847" s="25"/>
      <x:c r="XM5847" s="25"/>
      <x:c r="XN5847" s="25"/>
      <x:c r="XO5847" s="25"/>
      <x:c r="XP5847" s="25"/>
      <x:c r="XQ5847" s="25"/>
      <x:c r="XR5847" s="25"/>
      <x:c r="XS5847" s="25"/>
      <x:c r="XT5847" s="25"/>
      <x:c r="XU5847" s="25"/>
      <x:c r="XV5847" s="25"/>
      <x:c r="XW5847" s="25"/>
      <x:c r="XX5847" s="25"/>
      <x:c r="XY5847" s="25"/>
      <x:c r="XZ5847" s="25"/>
      <x:c r="YA5847" s="25"/>
      <x:c r="YB5847" s="25"/>
      <x:c r="YC5847" s="25"/>
      <x:c r="YD5847" s="25"/>
      <x:c r="YE5847" s="25"/>
      <x:c r="YF5847" s="25"/>
      <x:c r="YG5847" s="25"/>
      <x:c r="YH5847" s="25"/>
      <x:c r="YI5847" s="25"/>
      <x:c r="YJ5847" s="25"/>
      <x:c r="YK5847" s="25"/>
      <x:c r="YL5847" s="25"/>
      <x:c r="YM5847" s="25"/>
      <x:c r="YN5847" s="25"/>
      <x:c r="YO5847" s="25"/>
      <x:c r="YP5847" s="25"/>
      <x:c r="YQ5847" s="25"/>
      <x:c r="YR5847" s="25"/>
      <x:c r="YS5847" s="25"/>
      <x:c r="YT5847" s="25"/>
      <x:c r="YU5847" s="25"/>
      <x:c r="YV5847" s="25"/>
      <x:c r="YW5847" s="25"/>
      <x:c r="YX5847" s="25"/>
      <x:c r="YY5847" s="25"/>
      <x:c r="YZ5847" s="25"/>
      <x:c r="ZA5847" s="25"/>
      <x:c r="ZB5847" s="25"/>
      <x:c r="ZC5847" s="25"/>
      <x:c r="ZD5847" s="25"/>
      <x:c r="ZE5847" s="25"/>
      <x:c r="ZF5847" s="25"/>
      <x:c r="ZG5847" s="25"/>
      <x:c r="ZH5847" s="25"/>
      <x:c r="ZI5847" s="25"/>
      <x:c r="ZJ5847" s="25"/>
      <x:c r="ZK5847" s="25"/>
      <x:c r="ZL5847" s="25"/>
      <x:c r="ZM5847" s="25"/>
      <x:c r="ZN5847" s="25"/>
      <x:c r="ZO5847" s="25"/>
      <x:c r="ZP5847" s="25"/>
      <x:c r="ZQ5847" s="25"/>
      <x:c r="ZR5847" s="25"/>
      <x:c r="ZS5847" s="25"/>
      <x:c r="ZT5847" s="25"/>
      <x:c r="ZU5847" s="25"/>
      <x:c r="ZV5847" s="25"/>
      <x:c r="ZW5847" s="25"/>
      <x:c r="ZX5847" s="25"/>
      <x:c r="ZY5847" s="25"/>
      <x:c r="ZZ5847" s="25"/>
      <x:c r="AAA5847" s="25"/>
      <x:c r="AAB5847" s="25"/>
      <x:c r="AAC5847" s="25"/>
      <x:c r="AAD5847" s="25"/>
      <x:c r="AAE5847" s="25"/>
      <x:c r="AAF5847" s="25"/>
      <x:c r="AAG5847" s="25"/>
      <x:c r="AAH5847" s="25"/>
      <x:c r="AAI5847" s="25"/>
      <x:c r="AAJ5847" s="25"/>
      <x:c r="AAK5847" s="25"/>
      <x:c r="AAL5847" s="25"/>
      <x:c r="AAM5847" s="25"/>
      <x:c r="AAN5847" s="25"/>
      <x:c r="AAO5847" s="25"/>
      <x:c r="AAP5847" s="25"/>
      <x:c r="AAQ5847" s="25"/>
      <x:c r="AAR5847" s="25"/>
      <x:c r="AAS5847" s="25"/>
      <x:c r="AAT5847" s="25"/>
      <x:c r="AAU5847" s="25"/>
      <x:c r="AAV5847" s="25"/>
      <x:c r="AAW5847" s="25"/>
      <x:c r="AAX5847" s="25"/>
      <x:c r="AAY5847" s="25"/>
      <x:c r="AAZ5847" s="25"/>
      <x:c r="ABA5847" s="25"/>
      <x:c r="ABB5847" s="25"/>
      <x:c r="ABC5847" s="25"/>
      <x:c r="ABD5847" s="25"/>
      <x:c r="ABE5847" s="25"/>
      <x:c r="ABF5847" s="25"/>
      <x:c r="ABG5847" s="25"/>
      <x:c r="ABH5847" s="25"/>
      <x:c r="ABI5847" s="25"/>
      <x:c r="ABJ5847" s="25"/>
      <x:c r="ABK5847" s="25"/>
      <x:c r="ABL5847" s="25"/>
      <x:c r="ABM5847" s="25"/>
      <x:c r="ABN5847" s="25"/>
      <x:c r="ABO5847" s="25"/>
      <x:c r="ABP5847" s="25"/>
      <x:c r="ABQ5847" s="25"/>
      <x:c r="ABR5847" s="25"/>
      <x:c r="ABS5847" s="25"/>
      <x:c r="ABT5847" s="25"/>
      <x:c r="ABU5847" s="25"/>
      <x:c r="ABV5847" s="25"/>
      <x:c r="ABW5847" s="25"/>
      <x:c r="ABX5847" s="25"/>
      <x:c r="ABY5847" s="25"/>
      <x:c r="ABZ5847" s="25"/>
      <x:c r="ACA5847" s="25"/>
      <x:c r="ACB5847" s="25"/>
      <x:c r="ACC5847" s="25"/>
      <x:c r="ACD5847" s="25"/>
      <x:c r="ACE5847" s="25"/>
      <x:c r="ACF5847" s="25"/>
      <x:c r="ACG5847" s="25"/>
      <x:c r="ACH5847" s="25"/>
      <x:c r="ACI5847" s="25"/>
      <x:c r="ACJ5847" s="25"/>
      <x:c r="ACK5847" s="25"/>
      <x:c r="ACL5847" s="25"/>
      <x:c r="ACM5847" s="25"/>
      <x:c r="ACN5847" s="25"/>
      <x:c r="ACO5847" s="25"/>
      <x:c r="ACP5847" s="25"/>
      <x:c r="ACQ5847" s="25"/>
      <x:c r="ACR5847" s="25"/>
      <x:c r="ACS5847" s="25"/>
      <x:c r="ACT5847" s="25"/>
      <x:c r="ACU5847" s="25"/>
      <x:c r="ACV5847" s="25"/>
      <x:c r="ACW5847" s="25"/>
      <x:c r="ACX5847" s="25"/>
      <x:c r="ACY5847" s="25"/>
      <x:c r="ACZ5847" s="25"/>
      <x:c r="ADA5847" s="25"/>
      <x:c r="ADB5847" s="25"/>
      <x:c r="ADC5847" s="25"/>
      <x:c r="ADD5847" s="25"/>
      <x:c r="ADE5847" s="25"/>
      <x:c r="ADF5847" s="25"/>
      <x:c r="ADG5847" s="25"/>
      <x:c r="ADH5847" s="25"/>
      <x:c r="ADI5847" s="25"/>
      <x:c r="ADJ5847" s="25"/>
      <x:c r="ADK5847" s="25"/>
      <x:c r="ADL5847" s="25"/>
      <x:c r="ADM5847" s="25"/>
      <x:c r="ADN5847" s="25"/>
      <x:c r="ADO5847" s="25"/>
      <x:c r="ADP5847" s="25"/>
      <x:c r="ADQ5847" s="25"/>
      <x:c r="ADR5847" s="25"/>
      <x:c r="ADS5847" s="25"/>
      <x:c r="ADT5847" s="25"/>
      <x:c r="ADU5847" s="25"/>
      <x:c r="ADV5847" s="25"/>
      <x:c r="ADW5847" s="25"/>
      <x:c r="ADX5847" s="25"/>
      <x:c r="ADY5847" s="25"/>
      <x:c r="ADZ5847" s="25"/>
      <x:c r="AEA5847" s="25"/>
      <x:c r="AEB5847" s="25"/>
      <x:c r="AEC5847" s="25"/>
      <x:c r="AED5847" s="25"/>
      <x:c r="AEE5847" s="25"/>
      <x:c r="AEF5847" s="25"/>
      <x:c r="AEG5847" s="25"/>
      <x:c r="AEH5847" s="25"/>
      <x:c r="AEI5847" s="25"/>
      <x:c r="AEJ5847" s="25"/>
      <x:c r="AEK5847" s="25"/>
      <x:c r="AEL5847" s="25"/>
      <x:c r="AEM5847" s="25"/>
      <x:c r="AEN5847" s="25"/>
      <x:c r="AEO5847" s="25"/>
      <x:c r="AEP5847" s="25"/>
      <x:c r="AEQ5847" s="25"/>
      <x:c r="AER5847" s="25"/>
      <x:c r="AES5847" s="25"/>
      <x:c r="AET5847" s="25"/>
      <x:c r="AEU5847" s="25"/>
      <x:c r="AEV5847" s="25"/>
      <x:c r="AEW5847" s="25"/>
      <x:c r="AEX5847" s="25"/>
      <x:c r="AEY5847" s="25"/>
      <x:c r="AEZ5847" s="25"/>
      <x:c r="AFA5847" s="25"/>
      <x:c r="AFB5847" s="25"/>
      <x:c r="AFC5847" s="25"/>
      <x:c r="AFD5847" s="25"/>
      <x:c r="AFE5847" s="25"/>
      <x:c r="AFF5847" s="25"/>
      <x:c r="AFG5847" s="25"/>
      <x:c r="AFH5847" s="25"/>
      <x:c r="AFI5847" s="25"/>
      <x:c r="AFJ5847" s="25"/>
      <x:c r="AFK5847" s="25"/>
      <x:c r="AFL5847" s="25"/>
      <x:c r="AFM5847" s="25"/>
      <x:c r="AFN5847" s="25"/>
      <x:c r="AFO5847" s="25"/>
      <x:c r="AFP5847" s="25"/>
      <x:c r="AFQ5847" s="25"/>
      <x:c r="AFR5847" s="25"/>
      <x:c r="AFS5847" s="25"/>
      <x:c r="AFT5847" s="25"/>
      <x:c r="AFU5847" s="25"/>
      <x:c r="AFV5847" s="25"/>
      <x:c r="AFW5847" s="25"/>
      <x:c r="AFX5847" s="25"/>
      <x:c r="AFY5847" s="25"/>
      <x:c r="AFZ5847" s="25"/>
      <x:c r="AGA5847" s="25"/>
      <x:c r="AGB5847" s="25"/>
      <x:c r="AGC5847" s="25"/>
      <x:c r="AGD5847" s="25"/>
      <x:c r="AGE5847" s="25"/>
      <x:c r="AGF5847" s="25"/>
      <x:c r="AGG5847" s="25"/>
      <x:c r="AGH5847" s="25"/>
      <x:c r="AGI5847" s="25"/>
      <x:c r="AGJ5847" s="25"/>
      <x:c r="AGK5847" s="25"/>
      <x:c r="AGL5847" s="25"/>
      <x:c r="AGM5847" s="25"/>
      <x:c r="AGN5847" s="25"/>
      <x:c r="AGO5847" s="25"/>
      <x:c r="AGP5847" s="25"/>
      <x:c r="AGQ5847" s="25"/>
      <x:c r="AGR5847" s="25"/>
      <x:c r="AGS5847" s="25"/>
      <x:c r="AGT5847" s="25"/>
      <x:c r="AGU5847" s="25"/>
      <x:c r="AGV5847" s="25"/>
      <x:c r="AGW5847" s="25"/>
      <x:c r="AGX5847" s="25"/>
      <x:c r="AGY5847" s="25"/>
      <x:c r="AGZ5847" s="25"/>
      <x:c r="AHA5847" s="25"/>
      <x:c r="AHB5847" s="25"/>
      <x:c r="AHC5847" s="25"/>
      <x:c r="AHD5847" s="25"/>
      <x:c r="AHE5847" s="25"/>
      <x:c r="AHF5847" s="25"/>
      <x:c r="AHG5847" s="25"/>
      <x:c r="AHH5847" s="25"/>
      <x:c r="AHI5847" s="25"/>
      <x:c r="AHJ5847" s="25"/>
      <x:c r="AHK5847" s="25"/>
      <x:c r="AHL5847" s="25"/>
      <x:c r="AHM5847" s="25"/>
      <x:c r="AHN5847" s="25"/>
      <x:c r="AHO5847" s="25"/>
      <x:c r="AHP5847" s="25"/>
      <x:c r="AHQ5847" s="25"/>
      <x:c r="AHR5847" s="25"/>
      <x:c r="AHS5847" s="25"/>
      <x:c r="AHT5847" s="25"/>
      <x:c r="AHU5847" s="25"/>
      <x:c r="AHV5847" s="25"/>
      <x:c r="AHW5847" s="25"/>
      <x:c r="AHX5847" s="25"/>
      <x:c r="AHY5847" s="25"/>
      <x:c r="AHZ5847" s="25"/>
      <x:c r="AIA5847" s="25"/>
      <x:c r="AIB5847" s="25"/>
      <x:c r="AIC5847" s="25"/>
      <x:c r="AID5847" s="25"/>
      <x:c r="AIE5847" s="25"/>
      <x:c r="AIF5847" s="25"/>
      <x:c r="AIG5847" s="25"/>
      <x:c r="AIH5847" s="25"/>
      <x:c r="AII5847" s="25"/>
      <x:c r="AIJ5847" s="25"/>
      <x:c r="AIK5847" s="25"/>
      <x:c r="AIL5847" s="25"/>
      <x:c r="AIM5847" s="25"/>
      <x:c r="AIN5847" s="25"/>
      <x:c r="AIO5847" s="25"/>
      <x:c r="AIP5847" s="25"/>
      <x:c r="AIQ5847" s="25"/>
      <x:c r="AIR5847" s="25"/>
      <x:c r="AIS5847" s="25"/>
      <x:c r="AIT5847" s="25"/>
      <x:c r="AIU5847" s="25"/>
      <x:c r="AIV5847" s="25"/>
      <x:c r="AIW5847" s="25"/>
      <x:c r="AIX5847" s="25"/>
      <x:c r="AIY5847" s="25"/>
      <x:c r="AIZ5847" s="25"/>
      <x:c r="AJA5847" s="25"/>
      <x:c r="AJB5847" s="25"/>
      <x:c r="AJC5847" s="25"/>
      <x:c r="AJD5847" s="25"/>
      <x:c r="AJE5847" s="25"/>
      <x:c r="AJF5847" s="25"/>
      <x:c r="AJG5847" s="25"/>
      <x:c r="AJH5847" s="25"/>
      <x:c r="AJI5847" s="25"/>
      <x:c r="AJJ5847" s="25"/>
      <x:c r="AJK5847" s="25"/>
      <x:c r="AJL5847" s="25"/>
      <x:c r="AJM5847" s="25"/>
      <x:c r="AJN5847" s="25"/>
      <x:c r="AJO5847" s="25"/>
      <x:c r="AJP5847" s="25"/>
      <x:c r="AJQ5847" s="25"/>
      <x:c r="AJR5847" s="25"/>
      <x:c r="AJS5847" s="25"/>
      <x:c r="AJT5847" s="25"/>
      <x:c r="AJU5847" s="25"/>
      <x:c r="AJV5847" s="25"/>
      <x:c r="AJW5847" s="25"/>
      <x:c r="AJX5847" s="25"/>
      <x:c r="AJY5847" s="25"/>
      <x:c r="AJZ5847" s="25"/>
      <x:c r="AKA5847" s="25"/>
      <x:c r="AKB5847" s="25"/>
      <x:c r="AKC5847" s="25"/>
      <x:c r="AKD5847" s="25"/>
      <x:c r="AKE5847" s="25"/>
      <x:c r="AKF5847" s="25"/>
      <x:c r="AKG5847" s="25"/>
      <x:c r="AKH5847" s="25"/>
      <x:c r="AKI5847" s="25"/>
      <x:c r="AKJ5847" s="25"/>
      <x:c r="AKK5847" s="25"/>
      <x:c r="AKL5847" s="25"/>
      <x:c r="AKM5847" s="25"/>
      <x:c r="AKN5847" s="25"/>
      <x:c r="AKO5847" s="25"/>
      <x:c r="AKP5847" s="25"/>
      <x:c r="AKQ5847" s="25"/>
      <x:c r="AKR5847" s="25"/>
      <x:c r="AKS5847" s="25"/>
      <x:c r="AKT5847" s="25"/>
      <x:c r="AKU5847" s="25"/>
      <x:c r="AKV5847" s="25"/>
      <x:c r="AKW5847" s="25"/>
      <x:c r="AKX5847" s="25"/>
      <x:c r="AKY5847" s="25"/>
      <x:c r="AKZ5847" s="25"/>
      <x:c r="ALA5847" s="25"/>
      <x:c r="ALB5847" s="25"/>
      <x:c r="ALC5847" s="25"/>
      <x:c r="ALD5847" s="25"/>
      <x:c r="ALE5847" s="25"/>
      <x:c r="ALF5847" s="25"/>
      <x:c r="ALG5847" s="25"/>
      <x:c r="ALH5847" s="25"/>
      <x:c r="ALI5847" s="25"/>
      <x:c r="ALJ5847" s="25"/>
      <x:c r="ALK5847" s="25"/>
      <x:c r="ALL5847" s="25"/>
      <x:c r="ALM5847" s="25"/>
      <x:c r="ALN5847" s="25"/>
      <x:c r="ALO5847" s="25"/>
      <x:c r="ALP5847" s="25"/>
      <x:c r="ALQ5847" s="25"/>
      <x:c r="ALR5847" s="25"/>
      <x:c r="ALS5847" s="25"/>
      <x:c r="ALT5847" s="25"/>
      <x:c r="ALU5847" s="25"/>
      <x:c r="ALV5847" s="25"/>
      <x:c r="ALW5847" s="25"/>
      <x:c r="ALX5847" s="25"/>
      <x:c r="ALY5847" s="25"/>
      <x:c r="ALZ5847" s="25"/>
      <x:c r="AMA5847" s="25"/>
      <x:c r="AMB5847" s="25"/>
      <x:c r="AMC5847" s="25"/>
      <x:c r="AMD5847" s="25"/>
      <x:c r="AME5847" s="25"/>
      <x:c r="AMF5847" s="25"/>
      <x:c r="AMG5847" s="25"/>
      <x:c r="AMH5847" s="25"/>
      <x:c r="AMI5847" s="25"/>
      <x:c r="AMJ5847" s="25"/>
      <x:c r="AMK5847" s="25"/>
      <x:c r="AML5847" s="25"/>
      <x:c r="AMM5847" s="25"/>
      <x:c r="AMN5847" s="25"/>
      <x:c r="AMO5847" s="25"/>
      <x:c r="AMP5847" s="25"/>
      <x:c r="AMQ5847" s="25"/>
      <x:c r="AMR5847" s="25"/>
      <x:c r="AMS5847" s="25"/>
      <x:c r="AMT5847" s="25"/>
      <x:c r="AMU5847" s="25"/>
      <x:c r="AMV5847" s="25"/>
      <x:c r="AMW5847" s="25"/>
      <x:c r="AMX5847" s="25"/>
      <x:c r="AMY5847" s="25"/>
      <x:c r="AMZ5847" s="25"/>
      <x:c r="ANA5847" s="25"/>
      <x:c r="ANB5847" s="25"/>
      <x:c r="ANC5847" s="25"/>
      <x:c r="AND5847" s="25"/>
      <x:c r="ANE5847" s="25"/>
      <x:c r="ANF5847" s="25"/>
      <x:c r="ANG5847" s="25"/>
      <x:c r="ANH5847" s="25"/>
      <x:c r="ANI5847" s="25"/>
      <x:c r="ANJ5847" s="25"/>
      <x:c r="ANK5847" s="25"/>
      <x:c r="ANL5847" s="25"/>
      <x:c r="ANM5847" s="25"/>
      <x:c r="ANN5847" s="25"/>
      <x:c r="ANO5847" s="25"/>
      <x:c r="ANP5847" s="25"/>
      <x:c r="ANQ5847" s="25"/>
      <x:c r="ANR5847" s="25"/>
      <x:c r="ANS5847" s="25"/>
      <x:c r="ANT5847" s="25"/>
      <x:c r="ANU5847" s="25"/>
      <x:c r="ANV5847" s="25"/>
      <x:c r="ANW5847" s="25"/>
      <x:c r="ANX5847" s="25"/>
      <x:c r="ANY5847" s="25"/>
      <x:c r="ANZ5847" s="25"/>
      <x:c r="AOA5847" s="25"/>
      <x:c r="AOB5847" s="25"/>
      <x:c r="AOC5847" s="25"/>
      <x:c r="AOD5847" s="25"/>
      <x:c r="AOE5847" s="25"/>
      <x:c r="AOF5847" s="25"/>
      <x:c r="AOG5847" s="25"/>
      <x:c r="AOH5847" s="25"/>
      <x:c r="AOI5847" s="25"/>
      <x:c r="AOJ5847" s="25"/>
      <x:c r="AOK5847" s="25"/>
      <x:c r="AOL5847" s="25"/>
      <x:c r="AOM5847" s="25"/>
      <x:c r="AON5847" s="25"/>
      <x:c r="AOO5847" s="25"/>
      <x:c r="AOP5847" s="25"/>
      <x:c r="AOQ5847" s="25"/>
      <x:c r="AOR5847" s="25"/>
      <x:c r="AOS5847" s="25"/>
      <x:c r="AOT5847" s="25"/>
      <x:c r="AOU5847" s="25"/>
      <x:c r="AOV5847" s="25"/>
      <x:c r="AOW5847" s="25"/>
      <x:c r="AOX5847" s="25"/>
      <x:c r="AOY5847" s="25"/>
      <x:c r="AOZ5847" s="25"/>
      <x:c r="APA5847" s="25"/>
      <x:c r="APB5847" s="25"/>
      <x:c r="APC5847" s="25"/>
      <x:c r="APD5847" s="25"/>
      <x:c r="APE5847" s="25"/>
      <x:c r="APF5847" s="25"/>
      <x:c r="APG5847" s="25"/>
      <x:c r="APH5847" s="25"/>
      <x:c r="API5847" s="25"/>
      <x:c r="APJ5847" s="25"/>
      <x:c r="APK5847" s="25"/>
      <x:c r="APL5847" s="25"/>
      <x:c r="APM5847" s="25"/>
      <x:c r="APN5847" s="25"/>
      <x:c r="APO5847" s="25"/>
      <x:c r="APP5847" s="25"/>
      <x:c r="APQ5847" s="25"/>
      <x:c r="APR5847" s="25"/>
      <x:c r="APS5847" s="25"/>
      <x:c r="APT5847" s="25"/>
      <x:c r="APU5847" s="25"/>
      <x:c r="APV5847" s="25"/>
      <x:c r="APW5847" s="25"/>
      <x:c r="APX5847" s="25"/>
      <x:c r="APY5847" s="25"/>
      <x:c r="APZ5847" s="25"/>
      <x:c r="AQA5847" s="25"/>
      <x:c r="AQB5847" s="25"/>
      <x:c r="AQC5847" s="25"/>
      <x:c r="AQD5847" s="25"/>
      <x:c r="AQE5847" s="25"/>
      <x:c r="AQF5847" s="25"/>
      <x:c r="AQG5847" s="25"/>
      <x:c r="AQH5847" s="25"/>
      <x:c r="AQI5847" s="25"/>
      <x:c r="AQJ5847" s="25"/>
      <x:c r="AQK5847" s="25"/>
      <x:c r="AQL5847" s="25"/>
      <x:c r="AQM5847" s="25"/>
      <x:c r="AQN5847" s="25"/>
      <x:c r="AQO5847" s="25"/>
      <x:c r="AQP5847" s="25"/>
      <x:c r="AQQ5847" s="25"/>
      <x:c r="AQR5847" s="25"/>
      <x:c r="AQS5847" s="25"/>
      <x:c r="AQT5847" s="25"/>
      <x:c r="AQU5847" s="25"/>
      <x:c r="AQV5847" s="25"/>
      <x:c r="AQW5847" s="25"/>
      <x:c r="AQX5847" s="25"/>
      <x:c r="AQY5847" s="25"/>
      <x:c r="AQZ5847" s="25"/>
      <x:c r="ARA5847" s="25"/>
      <x:c r="ARB5847" s="25"/>
      <x:c r="ARC5847" s="25"/>
      <x:c r="ARD5847" s="25"/>
      <x:c r="ARE5847" s="25"/>
      <x:c r="ARF5847" s="25"/>
      <x:c r="ARG5847" s="25"/>
      <x:c r="ARH5847" s="25"/>
      <x:c r="ARI5847" s="25"/>
      <x:c r="ARJ5847" s="25"/>
      <x:c r="ARK5847" s="25"/>
      <x:c r="ARL5847" s="25"/>
      <x:c r="ARM5847" s="25"/>
      <x:c r="ARN5847" s="25"/>
      <x:c r="ARO5847" s="25"/>
      <x:c r="ARP5847" s="25"/>
      <x:c r="ARQ5847" s="25"/>
      <x:c r="ARR5847" s="25"/>
      <x:c r="ARS5847" s="25"/>
      <x:c r="ART5847" s="25"/>
      <x:c r="ARU5847" s="25"/>
      <x:c r="ARV5847" s="25"/>
      <x:c r="ARW5847" s="25"/>
      <x:c r="ARX5847" s="25"/>
      <x:c r="ARY5847" s="25"/>
      <x:c r="ARZ5847" s="25"/>
      <x:c r="ASA5847" s="25"/>
      <x:c r="ASB5847" s="25"/>
      <x:c r="ASC5847" s="25"/>
      <x:c r="ASD5847" s="25"/>
      <x:c r="ASE5847" s="25"/>
      <x:c r="ASF5847" s="25"/>
      <x:c r="ASG5847" s="25"/>
      <x:c r="ASH5847" s="25"/>
      <x:c r="ASI5847" s="25"/>
      <x:c r="ASJ5847" s="25"/>
      <x:c r="ASK5847" s="25"/>
      <x:c r="ASL5847" s="25"/>
      <x:c r="ASM5847" s="25"/>
      <x:c r="ASN5847" s="25"/>
      <x:c r="ASO5847" s="25"/>
      <x:c r="ASP5847" s="25"/>
      <x:c r="ASQ5847" s="25"/>
      <x:c r="ASR5847" s="25"/>
      <x:c r="ASS5847" s="25"/>
      <x:c r="AST5847" s="25"/>
      <x:c r="ASU5847" s="25"/>
      <x:c r="ASV5847" s="25"/>
      <x:c r="ASW5847" s="25"/>
      <x:c r="ASX5847" s="25"/>
      <x:c r="ASY5847" s="25"/>
      <x:c r="ASZ5847" s="25"/>
      <x:c r="ATA5847" s="25"/>
      <x:c r="ATB5847" s="25"/>
      <x:c r="ATC5847" s="25"/>
      <x:c r="ATD5847" s="25"/>
      <x:c r="ATE5847" s="25"/>
      <x:c r="ATF5847" s="25"/>
      <x:c r="ATG5847" s="25"/>
      <x:c r="ATH5847" s="25"/>
      <x:c r="ATI5847" s="25"/>
      <x:c r="ATJ5847" s="25"/>
      <x:c r="ATK5847" s="25"/>
      <x:c r="ATL5847" s="25"/>
      <x:c r="ATM5847" s="25"/>
      <x:c r="ATN5847" s="25"/>
      <x:c r="ATO5847" s="25"/>
      <x:c r="ATP5847" s="25"/>
      <x:c r="ATQ5847" s="25"/>
      <x:c r="ATR5847" s="25"/>
      <x:c r="ATS5847" s="25"/>
      <x:c r="ATT5847" s="25"/>
      <x:c r="ATU5847" s="25"/>
      <x:c r="ATV5847" s="25"/>
      <x:c r="ATW5847" s="25"/>
      <x:c r="ATX5847" s="25"/>
      <x:c r="ATY5847" s="25"/>
      <x:c r="ATZ5847" s="25"/>
      <x:c r="AUA5847" s="25"/>
      <x:c r="AUB5847" s="25"/>
      <x:c r="AUC5847" s="25"/>
      <x:c r="AUD5847" s="25"/>
      <x:c r="AUE5847" s="25"/>
      <x:c r="AUF5847" s="25"/>
      <x:c r="AUG5847" s="25"/>
      <x:c r="AUH5847" s="25"/>
      <x:c r="AUI5847" s="25"/>
      <x:c r="AUJ5847" s="25"/>
      <x:c r="AUK5847" s="25"/>
      <x:c r="AUL5847" s="25"/>
      <x:c r="AUM5847" s="25"/>
      <x:c r="AUN5847" s="25"/>
      <x:c r="AUO5847" s="25"/>
      <x:c r="AUP5847" s="25"/>
      <x:c r="AUQ5847" s="25"/>
      <x:c r="AUR5847" s="25"/>
      <x:c r="AUS5847" s="25"/>
      <x:c r="AUT5847" s="25"/>
      <x:c r="AUU5847" s="25"/>
      <x:c r="AUV5847" s="25"/>
      <x:c r="AUW5847" s="25"/>
      <x:c r="AUX5847" s="25"/>
      <x:c r="AUY5847" s="25"/>
      <x:c r="AUZ5847" s="25"/>
      <x:c r="AVA5847" s="25"/>
      <x:c r="AVB5847" s="25"/>
      <x:c r="AVC5847" s="25"/>
      <x:c r="AVD5847" s="25"/>
      <x:c r="AVE5847" s="25"/>
      <x:c r="AVF5847" s="25"/>
      <x:c r="AVG5847" s="25"/>
      <x:c r="AVH5847" s="25"/>
      <x:c r="AVI5847" s="25"/>
      <x:c r="AVJ5847" s="25"/>
      <x:c r="AVK5847" s="25"/>
      <x:c r="AVL5847" s="25"/>
      <x:c r="AVM5847" s="25"/>
      <x:c r="AVN5847" s="25"/>
      <x:c r="AVO5847" s="25"/>
      <x:c r="AVP5847" s="25"/>
      <x:c r="AVQ5847" s="25"/>
      <x:c r="AVR5847" s="25"/>
      <x:c r="AVS5847" s="25"/>
      <x:c r="AVT5847" s="25"/>
      <x:c r="AVU5847" s="25"/>
      <x:c r="AVV5847" s="25"/>
      <x:c r="AVW5847" s="25"/>
      <x:c r="AVX5847" s="25"/>
      <x:c r="AVY5847" s="25"/>
      <x:c r="AVZ5847" s="25"/>
      <x:c r="AWA5847" s="25"/>
      <x:c r="AWB5847" s="25"/>
      <x:c r="AWC5847" s="25"/>
      <x:c r="AWD5847" s="25"/>
      <x:c r="AWE5847" s="25"/>
      <x:c r="AWF5847" s="25"/>
      <x:c r="AWG5847" s="25"/>
      <x:c r="AWH5847" s="25"/>
      <x:c r="AWI5847" s="25"/>
      <x:c r="AWJ5847" s="25"/>
      <x:c r="AWK5847" s="25"/>
      <x:c r="AWL5847" s="25"/>
      <x:c r="AWM5847" s="25"/>
      <x:c r="AWN5847" s="25"/>
      <x:c r="AWO5847" s="25"/>
      <x:c r="AWP5847" s="25"/>
      <x:c r="AWQ5847" s="25"/>
      <x:c r="AWR5847" s="25"/>
      <x:c r="AWS5847" s="25"/>
      <x:c r="AWT5847" s="25"/>
      <x:c r="AWU5847" s="25"/>
      <x:c r="AWV5847" s="25"/>
      <x:c r="AWW5847" s="25"/>
      <x:c r="AWX5847" s="25"/>
      <x:c r="AWY5847" s="25"/>
      <x:c r="AWZ5847" s="25"/>
      <x:c r="AXA5847" s="25"/>
      <x:c r="AXB5847" s="25"/>
      <x:c r="AXC5847" s="25"/>
      <x:c r="AXD5847" s="25"/>
      <x:c r="AXE5847" s="25"/>
      <x:c r="AXF5847" s="25"/>
      <x:c r="AXG5847" s="25"/>
      <x:c r="AXH5847" s="25"/>
      <x:c r="AXI5847" s="25"/>
      <x:c r="AXJ5847" s="25"/>
      <x:c r="AXK5847" s="25"/>
      <x:c r="AXL5847" s="25"/>
      <x:c r="AXM5847" s="25"/>
      <x:c r="AXN5847" s="25"/>
      <x:c r="AXO5847" s="25"/>
      <x:c r="AXP5847" s="25"/>
      <x:c r="AXQ5847" s="25"/>
      <x:c r="AXR5847" s="25"/>
      <x:c r="AXS5847" s="25"/>
      <x:c r="AXT5847" s="25"/>
      <x:c r="AXU5847" s="25"/>
      <x:c r="AXV5847" s="25"/>
      <x:c r="AXW5847" s="25"/>
      <x:c r="AXX5847" s="25"/>
      <x:c r="AXY5847" s="25"/>
      <x:c r="AXZ5847" s="25"/>
      <x:c r="AYA5847" s="25"/>
      <x:c r="AYB5847" s="25"/>
      <x:c r="AYC5847" s="25"/>
      <x:c r="AYD5847" s="25"/>
      <x:c r="AYE5847" s="25"/>
      <x:c r="AYF5847" s="25"/>
      <x:c r="AYG5847" s="25"/>
      <x:c r="AYH5847" s="25"/>
      <x:c r="AYI5847" s="25"/>
      <x:c r="AYJ5847" s="25"/>
      <x:c r="AYK5847" s="25"/>
      <x:c r="AYL5847" s="25"/>
      <x:c r="AYM5847" s="25"/>
      <x:c r="AYN5847" s="25"/>
      <x:c r="AYO5847" s="25"/>
      <x:c r="AYP5847" s="25"/>
      <x:c r="AYQ5847" s="25"/>
      <x:c r="AYR5847" s="25"/>
      <x:c r="AYS5847" s="25"/>
      <x:c r="AYT5847" s="25"/>
      <x:c r="AYU5847" s="25"/>
      <x:c r="AYV5847" s="25"/>
      <x:c r="AYW5847" s="25"/>
      <x:c r="AYX5847" s="25"/>
      <x:c r="AYY5847" s="25"/>
      <x:c r="AYZ5847" s="25"/>
      <x:c r="AZA5847" s="25"/>
      <x:c r="AZB5847" s="25"/>
      <x:c r="AZC5847" s="25"/>
      <x:c r="AZD5847" s="25"/>
      <x:c r="AZE5847" s="25"/>
      <x:c r="AZF5847" s="25"/>
      <x:c r="AZG5847" s="25"/>
      <x:c r="AZH5847" s="25"/>
      <x:c r="AZI5847" s="25"/>
      <x:c r="AZJ5847" s="25"/>
      <x:c r="AZK5847" s="25"/>
      <x:c r="AZL5847" s="25"/>
      <x:c r="AZM5847" s="25"/>
      <x:c r="AZN5847" s="25"/>
      <x:c r="AZO5847" s="25"/>
      <x:c r="AZP5847" s="25"/>
      <x:c r="AZQ5847" s="25"/>
      <x:c r="AZR5847" s="25"/>
      <x:c r="AZS5847" s="25"/>
      <x:c r="AZT5847" s="25"/>
      <x:c r="AZU5847" s="25"/>
      <x:c r="AZV5847" s="25"/>
      <x:c r="AZW5847" s="25"/>
      <x:c r="AZX5847" s="25"/>
      <x:c r="AZY5847" s="25"/>
      <x:c r="AZZ5847" s="25"/>
      <x:c r="BAA5847" s="25"/>
      <x:c r="BAB5847" s="25"/>
      <x:c r="BAC5847" s="25"/>
      <x:c r="BAD5847" s="25"/>
      <x:c r="BAE5847" s="25"/>
      <x:c r="BAF5847" s="25"/>
      <x:c r="BAG5847" s="25"/>
      <x:c r="BAH5847" s="25"/>
      <x:c r="BAI5847" s="25"/>
      <x:c r="BAJ5847" s="25"/>
      <x:c r="BAK5847" s="25"/>
      <x:c r="BAL5847" s="25"/>
      <x:c r="BAM5847" s="25"/>
      <x:c r="BAN5847" s="25"/>
      <x:c r="BAO5847" s="25"/>
      <x:c r="BAP5847" s="25"/>
      <x:c r="BAQ5847" s="25"/>
      <x:c r="BAR5847" s="25"/>
      <x:c r="BAS5847" s="25"/>
      <x:c r="BAT5847" s="25"/>
      <x:c r="BAU5847" s="25"/>
      <x:c r="BAV5847" s="25"/>
      <x:c r="BAW5847" s="25"/>
      <x:c r="BAX5847" s="25"/>
      <x:c r="BAY5847" s="25"/>
      <x:c r="BAZ5847" s="25"/>
      <x:c r="BBA5847" s="25"/>
      <x:c r="BBB5847" s="25"/>
      <x:c r="BBC5847" s="25"/>
      <x:c r="BBD5847" s="25"/>
      <x:c r="BBE5847" s="25"/>
      <x:c r="BBF5847" s="25"/>
      <x:c r="BBG5847" s="25"/>
      <x:c r="BBH5847" s="25"/>
      <x:c r="BBI5847" s="25"/>
      <x:c r="BBJ5847" s="25"/>
      <x:c r="BBK5847" s="25"/>
      <x:c r="BBL5847" s="25"/>
      <x:c r="BBM5847" s="25"/>
      <x:c r="BBN5847" s="25"/>
      <x:c r="BBO5847" s="25"/>
      <x:c r="BBP5847" s="25"/>
      <x:c r="BBQ5847" s="25"/>
      <x:c r="BBR5847" s="25"/>
      <x:c r="BBS5847" s="25"/>
      <x:c r="BBT5847" s="25"/>
      <x:c r="BBU5847" s="25"/>
      <x:c r="BBV5847" s="25"/>
      <x:c r="BBW5847" s="25"/>
      <x:c r="BBX5847" s="25"/>
      <x:c r="BBY5847" s="25"/>
      <x:c r="BBZ5847" s="25"/>
      <x:c r="BCA5847" s="25"/>
      <x:c r="BCB5847" s="25"/>
      <x:c r="BCC5847" s="25"/>
      <x:c r="BCD5847" s="25"/>
      <x:c r="BCE5847" s="25"/>
      <x:c r="BCF5847" s="25"/>
      <x:c r="BCG5847" s="25"/>
      <x:c r="BCH5847" s="25"/>
      <x:c r="BCI5847" s="25"/>
      <x:c r="BCJ5847" s="25"/>
      <x:c r="BCK5847" s="25"/>
      <x:c r="BCL5847" s="25"/>
      <x:c r="BCM5847" s="25"/>
      <x:c r="BCN5847" s="25"/>
      <x:c r="BCO5847" s="25"/>
      <x:c r="BCP5847" s="25"/>
      <x:c r="BCQ5847" s="25"/>
      <x:c r="BCR5847" s="25"/>
      <x:c r="BCS5847" s="25"/>
      <x:c r="BCT5847" s="25"/>
      <x:c r="BCU5847" s="25"/>
      <x:c r="BCV5847" s="25"/>
      <x:c r="BCW5847" s="25"/>
      <x:c r="BCX5847" s="25"/>
      <x:c r="BCY5847" s="25"/>
      <x:c r="BCZ5847" s="25"/>
      <x:c r="BDA5847" s="25"/>
      <x:c r="BDB5847" s="25"/>
      <x:c r="BDC5847" s="25"/>
      <x:c r="BDD5847" s="25"/>
      <x:c r="BDE5847" s="25"/>
      <x:c r="BDF5847" s="25"/>
      <x:c r="BDG5847" s="25"/>
      <x:c r="BDH5847" s="25"/>
      <x:c r="BDI5847" s="25"/>
      <x:c r="BDJ5847" s="25"/>
      <x:c r="BDK5847" s="25"/>
      <x:c r="BDL5847" s="25"/>
      <x:c r="BDM5847" s="25"/>
      <x:c r="BDN5847" s="25"/>
      <x:c r="BDO5847" s="25"/>
      <x:c r="BDP5847" s="25"/>
      <x:c r="BDQ5847" s="25"/>
      <x:c r="BDR5847" s="25"/>
      <x:c r="BDS5847" s="25"/>
      <x:c r="BDT5847" s="25"/>
      <x:c r="BDU5847" s="25"/>
      <x:c r="BDV5847" s="25"/>
      <x:c r="BDW5847" s="25"/>
      <x:c r="BDX5847" s="25"/>
      <x:c r="BDY5847" s="25"/>
      <x:c r="BDZ5847" s="25"/>
      <x:c r="BEA5847" s="25"/>
      <x:c r="BEB5847" s="25"/>
      <x:c r="BEC5847" s="25"/>
      <x:c r="BED5847" s="25"/>
      <x:c r="BEE5847" s="25"/>
      <x:c r="BEF5847" s="25"/>
      <x:c r="BEG5847" s="25"/>
      <x:c r="BEH5847" s="25"/>
      <x:c r="BEI5847" s="25"/>
      <x:c r="BEJ5847" s="25"/>
      <x:c r="BEK5847" s="25"/>
      <x:c r="BEL5847" s="25"/>
      <x:c r="BEM5847" s="25"/>
      <x:c r="BEN5847" s="25"/>
      <x:c r="BEO5847" s="25"/>
      <x:c r="BEP5847" s="25"/>
      <x:c r="BEQ5847" s="25"/>
      <x:c r="BER5847" s="25"/>
      <x:c r="BES5847" s="25"/>
      <x:c r="BET5847" s="25"/>
      <x:c r="BEU5847" s="25"/>
      <x:c r="BEV5847" s="25"/>
      <x:c r="BEW5847" s="25"/>
      <x:c r="BEX5847" s="25"/>
      <x:c r="BEY5847" s="25"/>
      <x:c r="BEZ5847" s="25"/>
      <x:c r="BFA5847" s="25"/>
      <x:c r="BFB5847" s="25"/>
      <x:c r="BFC5847" s="25"/>
      <x:c r="BFD5847" s="25"/>
      <x:c r="BFE5847" s="25"/>
      <x:c r="BFF5847" s="25"/>
      <x:c r="BFG5847" s="25"/>
      <x:c r="BFH5847" s="25"/>
      <x:c r="BFI5847" s="25"/>
      <x:c r="BFJ5847" s="25"/>
      <x:c r="BFK5847" s="25"/>
      <x:c r="BFL5847" s="25"/>
      <x:c r="BFM5847" s="25"/>
      <x:c r="BFN5847" s="25"/>
      <x:c r="BFO5847" s="25"/>
      <x:c r="BFP5847" s="25"/>
      <x:c r="BFQ5847" s="25"/>
      <x:c r="BFR5847" s="25"/>
      <x:c r="BFS5847" s="25"/>
      <x:c r="BFT5847" s="25"/>
      <x:c r="BFU5847" s="25"/>
      <x:c r="BFV5847" s="25"/>
      <x:c r="BFW5847" s="25"/>
      <x:c r="BFX5847" s="25"/>
      <x:c r="BFY5847" s="25"/>
      <x:c r="BFZ5847" s="25"/>
      <x:c r="BGA5847" s="25"/>
      <x:c r="BGB5847" s="25"/>
      <x:c r="BGC5847" s="25"/>
      <x:c r="BGD5847" s="25"/>
      <x:c r="BGE5847" s="25"/>
      <x:c r="BGF5847" s="25"/>
      <x:c r="BGG5847" s="25"/>
      <x:c r="BGH5847" s="25"/>
      <x:c r="BGI5847" s="25"/>
      <x:c r="BGJ5847" s="25"/>
      <x:c r="BGK5847" s="25"/>
      <x:c r="BGL5847" s="25"/>
      <x:c r="BGM5847" s="25"/>
      <x:c r="BGN5847" s="25"/>
      <x:c r="BGO5847" s="25"/>
      <x:c r="BGP5847" s="25"/>
      <x:c r="BGQ5847" s="25"/>
      <x:c r="BGR5847" s="25"/>
      <x:c r="BGS5847" s="25"/>
      <x:c r="BGT5847" s="25"/>
      <x:c r="BGU5847" s="25"/>
      <x:c r="BGV5847" s="25"/>
      <x:c r="BGW5847" s="25"/>
      <x:c r="BGX5847" s="25"/>
      <x:c r="BGY5847" s="25"/>
      <x:c r="BGZ5847" s="25"/>
      <x:c r="BHA5847" s="25"/>
      <x:c r="BHB5847" s="25"/>
      <x:c r="BHC5847" s="25"/>
      <x:c r="BHD5847" s="25"/>
      <x:c r="BHE5847" s="25"/>
      <x:c r="BHF5847" s="25"/>
      <x:c r="BHG5847" s="25"/>
      <x:c r="BHH5847" s="25"/>
      <x:c r="BHI5847" s="25"/>
      <x:c r="BHJ5847" s="25"/>
      <x:c r="BHK5847" s="25"/>
      <x:c r="BHL5847" s="25"/>
      <x:c r="BHM5847" s="25"/>
      <x:c r="BHN5847" s="25"/>
      <x:c r="BHO5847" s="25"/>
      <x:c r="BHP5847" s="25"/>
      <x:c r="BHQ5847" s="25"/>
      <x:c r="BHR5847" s="25"/>
      <x:c r="BHS5847" s="25"/>
      <x:c r="BHT5847" s="25"/>
      <x:c r="BHU5847" s="25"/>
      <x:c r="BHV5847" s="25"/>
      <x:c r="BHW5847" s="25"/>
      <x:c r="BHX5847" s="25"/>
      <x:c r="BHY5847" s="25"/>
      <x:c r="BHZ5847" s="25"/>
      <x:c r="BIA5847" s="25"/>
      <x:c r="BIB5847" s="25"/>
      <x:c r="BIC5847" s="25"/>
      <x:c r="BID5847" s="25"/>
      <x:c r="BIE5847" s="25"/>
      <x:c r="BIF5847" s="25"/>
      <x:c r="BIG5847" s="25"/>
      <x:c r="BIH5847" s="25"/>
      <x:c r="BII5847" s="25"/>
      <x:c r="BIJ5847" s="25"/>
      <x:c r="BIK5847" s="25"/>
      <x:c r="BIL5847" s="25"/>
      <x:c r="BIM5847" s="25"/>
      <x:c r="BIN5847" s="25"/>
      <x:c r="BIO5847" s="25"/>
      <x:c r="BIP5847" s="25"/>
      <x:c r="BIQ5847" s="25"/>
      <x:c r="BIR5847" s="25"/>
      <x:c r="BIS5847" s="25"/>
      <x:c r="BIT5847" s="25"/>
      <x:c r="BIU5847" s="25"/>
      <x:c r="BIV5847" s="25"/>
      <x:c r="BIW5847" s="25"/>
      <x:c r="BIX5847" s="25"/>
      <x:c r="BIY5847" s="25"/>
      <x:c r="BIZ5847" s="25"/>
      <x:c r="BJA5847" s="25"/>
      <x:c r="BJB5847" s="25"/>
      <x:c r="BJC5847" s="25"/>
      <x:c r="BJD5847" s="25"/>
      <x:c r="BJE5847" s="25"/>
      <x:c r="BJF5847" s="25"/>
      <x:c r="BJG5847" s="25"/>
      <x:c r="BJH5847" s="25"/>
      <x:c r="BJI5847" s="25"/>
      <x:c r="BJJ5847" s="25"/>
      <x:c r="BJK5847" s="25"/>
      <x:c r="BJL5847" s="25"/>
      <x:c r="BJM5847" s="25"/>
      <x:c r="BJN5847" s="25"/>
      <x:c r="BJO5847" s="25"/>
      <x:c r="BJP5847" s="25"/>
      <x:c r="BJQ5847" s="25"/>
      <x:c r="BJR5847" s="25"/>
      <x:c r="BJS5847" s="25"/>
      <x:c r="BJT5847" s="25"/>
      <x:c r="BJU5847" s="25"/>
      <x:c r="BJV5847" s="25"/>
      <x:c r="BJW5847" s="25"/>
      <x:c r="BJX5847" s="25"/>
      <x:c r="BJY5847" s="25"/>
      <x:c r="BJZ5847" s="25"/>
      <x:c r="BKA5847" s="25"/>
      <x:c r="BKB5847" s="25"/>
      <x:c r="BKC5847" s="25"/>
      <x:c r="BKD5847" s="25"/>
      <x:c r="BKE5847" s="25"/>
      <x:c r="BKF5847" s="25"/>
      <x:c r="BKG5847" s="25"/>
      <x:c r="BKH5847" s="25"/>
      <x:c r="BKI5847" s="25"/>
      <x:c r="BKJ5847" s="25"/>
      <x:c r="BKK5847" s="25"/>
      <x:c r="BKL5847" s="25"/>
      <x:c r="BKM5847" s="25"/>
      <x:c r="BKN5847" s="25"/>
      <x:c r="BKO5847" s="25"/>
      <x:c r="BKP5847" s="25"/>
      <x:c r="BKQ5847" s="25"/>
      <x:c r="BKR5847" s="25"/>
      <x:c r="BKS5847" s="25"/>
      <x:c r="BKT5847" s="25"/>
      <x:c r="BKU5847" s="25"/>
      <x:c r="BKV5847" s="25"/>
      <x:c r="BKW5847" s="25"/>
      <x:c r="BKX5847" s="25"/>
      <x:c r="BKY5847" s="25"/>
      <x:c r="BKZ5847" s="25"/>
      <x:c r="BLA5847" s="25"/>
      <x:c r="BLB5847" s="25"/>
      <x:c r="BLC5847" s="25"/>
      <x:c r="BLD5847" s="25"/>
      <x:c r="BLE5847" s="25"/>
      <x:c r="BLF5847" s="25"/>
      <x:c r="BLG5847" s="25"/>
      <x:c r="BLH5847" s="25"/>
      <x:c r="BLI5847" s="25"/>
      <x:c r="BLJ5847" s="25"/>
      <x:c r="BLK5847" s="25"/>
      <x:c r="BLL5847" s="25"/>
      <x:c r="BLM5847" s="25"/>
      <x:c r="BLN5847" s="25"/>
      <x:c r="BLO5847" s="25"/>
      <x:c r="BLP5847" s="25"/>
      <x:c r="BLQ5847" s="25"/>
      <x:c r="BLR5847" s="25"/>
      <x:c r="BLS5847" s="25"/>
      <x:c r="BLT5847" s="25"/>
      <x:c r="BLU5847" s="25"/>
      <x:c r="BLV5847" s="25"/>
      <x:c r="BLW5847" s="25"/>
      <x:c r="BLX5847" s="25"/>
      <x:c r="BLY5847" s="25"/>
      <x:c r="BLZ5847" s="25"/>
      <x:c r="BMA5847" s="25"/>
      <x:c r="BMB5847" s="25"/>
      <x:c r="BMC5847" s="25"/>
      <x:c r="BMD5847" s="25"/>
      <x:c r="BME5847" s="25"/>
      <x:c r="BMF5847" s="25"/>
      <x:c r="BMG5847" s="25"/>
      <x:c r="BMH5847" s="25"/>
      <x:c r="BMI5847" s="25"/>
      <x:c r="BMJ5847" s="25"/>
      <x:c r="BMK5847" s="25"/>
      <x:c r="BML5847" s="25"/>
      <x:c r="BMM5847" s="25"/>
      <x:c r="BMN5847" s="25"/>
      <x:c r="BMO5847" s="25"/>
      <x:c r="BMP5847" s="25"/>
      <x:c r="BMQ5847" s="25"/>
      <x:c r="BMR5847" s="25"/>
      <x:c r="BMS5847" s="25"/>
      <x:c r="BMT5847" s="25"/>
      <x:c r="BMU5847" s="25"/>
      <x:c r="BMV5847" s="25"/>
      <x:c r="BMW5847" s="25"/>
      <x:c r="BMX5847" s="25"/>
      <x:c r="BMY5847" s="25"/>
      <x:c r="BMZ5847" s="25"/>
      <x:c r="BNA5847" s="25"/>
      <x:c r="BNB5847" s="25"/>
      <x:c r="BNC5847" s="25"/>
      <x:c r="BND5847" s="25"/>
      <x:c r="BNE5847" s="25"/>
      <x:c r="BNF5847" s="25"/>
      <x:c r="BNG5847" s="25"/>
      <x:c r="BNH5847" s="25"/>
      <x:c r="BNI5847" s="25"/>
      <x:c r="BNJ5847" s="25"/>
      <x:c r="BNK5847" s="25"/>
      <x:c r="BNL5847" s="25"/>
      <x:c r="BNM5847" s="25"/>
      <x:c r="BNN5847" s="25"/>
      <x:c r="BNO5847" s="25"/>
      <x:c r="BNP5847" s="25"/>
      <x:c r="BNQ5847" s="25"/>
      <x:c r="BNR5847" s="25"/>
      <x:c r="BNS5847" s="25"/>
      <x:c r="BNT5847" s="25"/>
      <x:c r="BNU5847" s="25"/>
      <x:c r="BNV5847" s="25"/>
      <x:c r="BNW5847" s="25"/>
      <x:c r="BNX5847" s="25"/>
      <x:c r="BNY5847" s="25"/>
      <x:c r="BNZ5847" s="25"/>
      <x:c r="BOA5847" s="25"/>
      <x:c r="BOB5847" s="25"/>
      <x:c r="BOC5847" s="25"/>
      <x:c r="BOD5847" s="25"/>
      <x:c r="BOE5847" s="25"/>
      <x:c r="BOF5847" s="25"/>
      <x:c r="BOG5847" s="25"/>
      <x:c r="BOH5847" s="25"/>
      <x:c r="BOI5847" s="25"/>
      <x:c r="BOJ5847" s="25"/>
      <x:c r="BOK5847" s="25"/>
      <x:c r="BOL5847" s="25"/>
      <x:c r="BOM5847" s="25"/>
      <x:c r="BON5847" s="25"/>
      <x:c r="BOO5847" s="25"/>
      <x:c r="BOP5847" s="25"/>
      <x:c r="BOQ5847" s="25"/>
      <x:c r="BOR5847" s="25"/>
      <x:c r="BOS5847" s="25"/>
      <x:c r="BOT5847" s="25"/>
      <x:c r="BOU5847" s="25"/>
      <x:c r="BOV5847" s="25"/>
      <x:c r="BOW5847" s="25"/>
      <x:c r="BOX5847" s="25"/>
      <x:c r="BOY5847" s="25"/>
      <x:c r="BOZ5847" s="25"/>
      <x:c r="BPA5847" s="25"/>
      <x:c r="BPB5847" s="25"/>
      <x:c r="BPC5847" s="25"/>
      <x:c r="BPD5847" s="25"/>
      <x:c r="BPE5847" s="25"/>
      <x:c r="BPF5847" s="25"/>
      <x:c r="BPG5847" s="25"/>
      <x:c r="BPH5847" s="25"/>
      <x:c r="BPI5847" s="25"/>
      <x:c r="BPJ5847" s="25"/>
      <x:c r="BPK5847" s="25"/>
      <x:c r="BPL5847" s="25"/>
      <x:c r="BPM5847" s="25"/>
      <x:c r="BPN5847" s="25"/>
      <x:c r="BPO5847" s="25"/>
      <x:c r="BPP5847" s="25"/>
      <x:c r="BPQ5847" s="25"/>
      <x:c r="BPR5847" s="25"/>
      <x:c r="BPS5847" s="25"/>
      <x:c r="BPT5847" s="25"/>
      <x:c r="BPU5847" s="25"/>
      <x:c r="BPV5847" s="25"/>
      <x:c r="BPW5847" s="25"/>
      <x:c r="BPX5847" s="25"/>
      <x:c r="BPY5847" s="25"/>
      <x:c r="BPZ5847" s="25"/>
      <x:c r="BQA5847" s="25"/>
      <x:c r="BQB5847" s="25"/>
      <x:c r="BQC5847" s="25"/>
      <x:c r="BQD5847" s="25"/>
      <x:c r="BQE5847" s="25"/>
      <x:c r="BQF5847" s="25"/>
      <x:c r="BQG5847" s="25"/>
      <x:c r="BQH5847" s="25"/>
      <x:c r="BQI5847" s="25"/>
      <x:c r="BQJ5847" s="25"/>
      <x:c r="BQK5847" s="25"/>
      <x:c r="BQL5847" s="25"/>
      <x:c r="BQM5847" s="25"/>
      <x:c r="BQN5847" s="25"/>
      <x:c r="BQO5847" s="25"/>
      <x:c r="BQP5847" s="25"/>
      <x:c r="BQQ5847" s="25"/>
      <x:c r="BQR5847" s="25"/>
      <x:c r="BQS5847" s="25"/>
      <x:c r="BQT5847" s="25"/>
      <x:c r="BQU5847" s="25"/>
      <x:c r="BQV5847" s="25"/>
      <x:c r="BQW5847" s="25"/>
      <x:c r="BQX5847" s="25"/>
      <x:c r="BQY5847" s="25"/>
      <x:c r="BQZ5847" s="25"/>
      <x:c r="BRA5847" s="25"/>
      <x:c r="BRB5847" s="25"/>
      <x:c r="BRC5847" s="25"/>
      <x:c r="BRD5847" s="25"/>
      <x:c r="BRE5847" s="25"/>
      <x:c r="BRF5847" s="25"/>
      <x:c r="BRG5847" s="25"/>
      <x:c r="BRH5847" s="25"/>
      <x:c r="BRI5847" s="25"/>
      <x:c r="BRJ5847" s="25"/>
      <x:c r="BRK5847" s="25"/>
      <x:c r="BRL5847" s="25"/>
      <x:c r="BRM5847" s="25"/>
      <x:c r="BRN5847" s="25"/>
      <x:c r="BRO5847" s="25"/>
      <x:c r="BRP5847" s="25"/>
      <x:c r="BRQ5847" s="25"/>
      <x:c r="BRR5847" s="25"/>
      <x:c r="BRS5847" s="25"/>
      <x:c r="BRT5847" s="25"/>
      <x:c r="BRU5847" s="25"/>
      <x:c r="BRV5847" s="25"/>
      <x:c r="BRW5847" s="25"/>
      <x:c r="BRX5847" s="25"/>
      <x:c r="BRY5847" s="25"/>
      <x:c r="BRZ5847" s="25"/>
      <x:c r="BSA5847" s="25"/>
      <x:c r="BSB5847" s="25"/>
      <x:c r="BSC5847" s="25"/>
      <x:c r="BSD5847" s="25"/>
      <x:c r="BSE5847" s="25"/>
      <x:c r="BSF5847" s="25"/>
      <x:c r="BSG5847" s="25"/>
      <x:c r="BSH5847" s="25"/>
      <x:c r="BSI5847" s="25"/>
      <x:c r="BSJ5847" s="25"/>
      <x:c r="BSK5847" s="25"/>
      <x:c r="BSL5847" s="25"/>
      <x:c r="BSM5847" s="25"/>
      <x:c r="BSN5847" s="25"/>
      <x:c r="BSO5847" s="25"/>
      <x:c r="BSP5847" s="25"/>
      <x:c r="BSQ5847" s="25"/>
      <x:c r="BSR5847" s="25"/>
      <x:c r="BSS5847" s="25"/>
      <x:c r="BST5847" s="25"/>
      <x:c r="BSU5847" s="25"/>
      <x:c r="BSV5847" s="25"/>
      <x:c r="BSW5847" s="25"/>
      <x:c r="BSX5847" s="25"/>
      <x:c r="BSY5847" s="25"/>
      <x:c r="BSZ5847" s="25"/>
      <x:c r="BTA5847" s="25"/>
      <x:c r="BTB5847" s="25"/>
      <x:c r="BTC5847" s="25"/>
      <x:c r="BTD5847" s="25"/>
      <x:c r="BTE5847" s="25"/>
      <x:c r="BTF5847" s="25"/>
      <x:c r="BTG5847" s="25"/>
      <x:c r="BTH5847" s="25"/>
      <x:c r="BTI5847" s="25"/>
      <x:c r="BTJ5847" s="25"/>
      <x:c r="BTK5847" s="25"/>
      <x:c r="BTL5847" s="25"/>
      <x:c r="BTM5847" s="25"/>
      <x:c r="BTN5847" s="25"/>
      <x:c r="BTO5847" s="25"/>
      <x:c r="BTP5847" s="25"/>
      <x:c r="BTQ5847" s="25"/>
      <x:c r="BTR5847" s="25"/>
      <x:c r="BTS5847" s="25"/>
      <x:c r="BTT5847" s="25"/>
      <x:c r="BTU5847" s="25"/>
      <x:c r="BTV5847" s="25"/>
      <x:c r="BTW5847" s="25"/>
      <x:c r="BTX5847" s="25"/>
      <x:c r="BTY5847" s="25"/>
      <x:c r="BTZ5847" s="25"/>
      <x:c r="BUA5847" s="25"/>
      <x:c r="BUB5847" s="25"/>
      <x:c r="BUC5847" s="25"/>
      <x:c r="BUD5847" s="25"/>
      <x:c r="BUE5847" s="25"/>
      <x:c r="BUF5847" s="25"/>
      <x:c r="BUG5847" s="25"/>
      <x:c r="BUH5847" s="25"/>
      <x:c r="BUI5847" s="25"/>
      <x:c r="BUJ5847" s="25"/>
      <x:c r="BUK5847" s="25"/>
      <x:c r="BUL5847" s="25"/>
      <x:c r="BUM5847" s="25"/>
      <x:c r="BUN5847" s="25"/>
      <x:c r="BUO5847" s="25"/>
      <x:c r="BUP5847" s="25"/>
      <x:c r="BUQ5847" s="25"/>
      <x:c r="BUR5847" s="25"/>
      <x:c r="BUS5847" s="25"/>
      <x:c r="BUT5847" s="25"/>
      <x:c r="BUU5847" s="25"/>
      <x:c r="BUV5847" s="25"/>
      <x:c r="BUW5847" s="25"/>
      <x:c r="BUX5847" s="25"/>
      <x:c r="BUY5847" s="25"/>
      <x:c r="BUZ5847" s="25"/>
      <x:c r="BVA5847" s="25"/>
      <x:c r="BVB5847" s="25"/>
      <x:c r="BVC5847" s="25"/>
      <x:c r="BVD5847" s="25"/>
      <x:c r="BVE5847" s="25"/>
      <x:c r="BVF5847" s="25"/>
      <x:c r="BVG5847" s="25"/>
      <x:c r="BVH5847" s="25"/>
      <x:c r="BVI5847" s="25"/>
      <x:c r="BVJ5847" s="25"/>
      <x:c r="BVK5847" s="25"/>
      <x:c r="BVL5847" s="25"/>
      <x:c r="BVM5847" s="25"/>
      <x:c r="BVN5847" s="25"/>
      <x:c r="BVO5847" s="25"/>
      <x:c r="BVP5847" s="25"/>
      <x:c r="BVQ5847" s="25"/>
      <x:c r="BVR5847" s="25"/>
      <x:c r="BVS5847" s="25"/>
      <x:c r="BVT5847" s="25"/>
      <x:c r="BVU5847" s="25"/>
      <x:c r="BVV5847" s="25"/>
      <x:c r="BVW5847" s="25"/>
      <x:c r="BVX5847" s="25"/>
      <x:c r="BVY5847" s="25"/>
      <x:c r="BVZ5847" s="25"/>
      <x:c r="BWA5847" s="25"/>
      <x:c r="BWB5847" s="25"/>
      <x:c r="BWC5847" s="25"/>
      <x:c r="BWD5847" s="25"/>
      <x:c r="BWE5847" s="25"/>
      <x:c r="BWF5847" s="25"/>
      <x:c r="BWG5847" s="25"/>
      <x:c r="BWH5847" s="25"/>
      <x:c r="BWI5847" s="25"/>
      <x:c r="BWJ5847" s="25"/>
      <x:c r="BWK5847" s="25"/>
      <x:c r="BWL5847" s="25"/>
      <x:c r="BWM5847" s="25"/>
      <x:c r="BWN5847" s="25"/>
      <x:c r="BWO5847" s="25"/>
      <x:c r="BWP5847" s="25"/>
      <x:c r="BWQ5847" s="25"/>
      <x:c r="BWR5847" s="25"/>
      <x:c r="BWS5847" s="25"/>
      <x:c r="BWT5847" s="25"/>
      <x:c r="BWU5847" s="25"/>
      <x:c r="BWV5847" s="25"/>
      <x:c r="BWW5847" s="25"/>
      <x:c r="BWX5847" s="25"/>
      <x:c r="BWY5847" s="25"/>
      <x:c r="BWZ5847" s="25"/>
      <x:c r="BXA5847" s="25"/>
      <x:c r="BXB5847" s="25"/>
      <x:c r="BXC5847" s="25"/>
      <x:c r="BXD5847" s="25"/>
      <x:c r="BXE5847" s="25"/>
      <x:c r="BXF5847" s="25"/>
      <x:c r="BXG5847" s="25"/>
      <x:c r="BXH5847" s="25"/>
      <x:c r="BXI5847" s="25"/>
      <x:c r="BXJ5847" s="25"/>
      <x:c r="BXK5847" s="25"/>
      <x:c r="BXL5847" s="25"/>
      <x:c r="BXM5847" s="25"/>
      <x:c r="BXN5847" s="25"/>
      <x:c r="BXO5847" s="25"/>
      <x:c r="BXP5847" s="25"/>
      <x:c r="BXQ5847" s="25"/>
      <x:c r="BXR5847" s="25"/>
      <x:c r="BXS5847" s="25"/>
      <x:c r="BXT5847" s="25"/>
      <x:c r="BXU5847" s="25"/>
      <x:c r="BXV5847" s="25"/>
      <x:c r="BXW5847" s="25"/>
      <x:c r="BXX5847" s="25"/>
      <x:c r="BXY5847" s="25"/>
      <x:c r="BXZ5847" s="25"/>
      <x:c r="BYA5847" s="25"/>
      <x:c r="BYB5847" s="25"/>
      <x:c r="BYC5847" s="25"/>
      <x:c r="BYD5847" s="25"/>
      <x:c r="BYE5847" s="25"/>
      <x:c r="BYF5847" s="25"/>
      <x:c r="BYG5847" s="25"/>
      <x:c r="BYH5847" s="25"/>
      <x:c r="BYI5847" s="25"/>
      <x:c r="BYJ5847" s="25"/>
      <x:c r="BYK5847" s="25"/>
      <x:c r="BYL5847" s="25"/>
      <x:c r="BYM5847" s="25"/>
      <x:c r="BYN5847" s="25"/>
      <x:c r="BYO5847" s="25"/>
      <x:c r="BYP5847" s="25"/>
      <x:c r="BYQ5847" s="25"/>
      <x:c r="BYR5847" s="25"/>
      <x:c r="BYS5847" s="25"/>
      <x:c r="BYT5847" s="25"/>
      <x:c r="BYU5847" s="25"/>
      <x:c r="BYV5847" s="25"/>
      <x:c r="BYW5847" s="25"/>
      <x:c r="BYX5847" s="25"/>
      <x:c r="BYY5847" s="25"/>
      <x:c r="BYZ5847" s="25"/>
      <x:c r="BZA5847" s="25"/>
      <x:c r="BZB5847" s="25"/>
      <x:c r="BZC5847" s="25"/>
      <x:c r="BZD5847" s="25"/>
      <x:c r="BZE5847" s="25"/>
      <x:c r="BZF5847" s="25"/>
      <x:c r="BZG5847" s="25"/>
      <x:c r="BZH5847" s="25"/>
      <x:c r="BZI5847" s="25"/>
      <x:c r="BZJ5847" s="25"/>
      <x:c r="BZK5847" s="25"/>
      <x:c r="BZL5847" s="25"/>
      <x:c r="BZM5847" s="25"/>
      <x:c r="BZN5847" s="25"/>
      <x:c r="BZO5847" s="25"/>
      <x:c r="BZP5847" s="25"/>
      <x:c r="BZQ5847" s="25"/>
      <x:c r="BZR5847" s="25"/>
      <x:c r="BZS5847" s="25"/>
      <x:c r="BZT5847" s="25"/>
      <x:c r="BZU5847" s="25"/>
      <x:c r="BZV5847" s="25"/>
      <x:c r="BZW5847" s="25"/>
      <x:c r="BZX5847" s="25"/>
      <x:c r="BZY5847" s="25"/>
      <x:c r="BZZ5847" s="25"/>
      <x:c r="CAA5847" s="25"/>
      <x:c r="CAB5847" s="25"/>
      <x:c r="CAC5847" s="25"/>
      <x:c r="CAD5847" s="25"/>
      <x:c r="CAE5847" s="25"/>
      <x:c r="CAF5847" s="25"/>
      <x:c r="CAG5847" s="25"/>
      <x:c r="CAH5847" s="25"/>
      <x:c r="CAI5847" s="25"/>
      <x:c r="CAJ5847" s="25"/>
      <x:c r="CAK5847" s="25"/>
      <x:c r="CAL5847" s="25"/>
      <x:c r="CAM5847" s="25"/>
      <x:c r="CAN5847" s="25"/>
      <x:c r="CAO5847" s="25"/>
      <x:c r="CAP5847" s="25"/>
      <x:c r="CAQ5847" s="25"/>
      <x:c r="CAR5847" s="25"/>
      <x:c r="CAS5847" s="25"/>
      <x:c r="CAT5847" s="25"/>
      <x:c r="CAU5847" s="25"/>
      <x:c r="CAV5847" s="25"/>
      <x:c r="CAW5847" s="25"/>
      <x:c r="CAX5847" s="25"/>
      <x:c r="CAY5847" s="25"/>
      <x:c r="CAZ5847" s="25"/>
      <x:c r="CBA5847" s="25"/>
      <x:c r="CBB5847" s="25"/>
      <x:c r="CBC5847" s="25"/>
      <x:c r="CBD5847" s="25"/>
      <x:c r="CBE5847" s="25"/>
      <x:c r="CBF5847" s="25"/>
      <x:c r="CBG5847" s="25"/>
      <x:c r="CBH5847" s="25"/>
      <x:c r="CBI5847" s="25"/>
      <x:c r="CBJ5847" s="25"/>
      <x:c r="CBK5847" s="25"/>
      <x:c r="CBL5847" s="25"/>
      <x:c r="CBM5847" s="25"/>
      <x:c r="CBN5847" s="25"/>
      <x:c r="CBO5847" s="25"/>
      <x:c r="CBP5847" s="25"/>
      <x:c r="CBQ5847" s="25"/>
      <x:c r="CBR5847" s="25"/>
      <x:c r="CBS5847" s="25"/>
      <x:c r="CBT5847" s="25"/>
      <x:c r="CBU5847" s="25"/>
      <x:c r="CBV5847" s="25"/>
      <x:c r="CBW5847" s="25"/>
      <x:c r="CBX5847" s="25"/>
      <x:c r="CBY5847" s="25"/>
      <x:c r="CBZ5847" s="25"/>
      <x:c r="CCA5847" s="25"/>
      <x:c r="CCB5847" s="25"/>
      <x:c r="CCC5847" s="25"/>
      <x:c r="CCD5847" s="25"/>
      <x:c r="CCE5847" s="25"/>
      <x:c r="CCF5847" s="25"/>
      <x:c r="CCG5847" s="25"/>
      <x:c r="CCH5847" s="25"/>
      <x:c r="CCI5847" s="25"/>
      <x:c r="CCJ5847" s="25"/>
      <x:c r="CCK5847" s="25"/>
      <x:c r="CCL5847" s="25"/>
      <x:c r="CCM5847" s="25"/>
      <x:c r="CCN5847" s="25"/>
      <x:c r="CCO5847" s="25"/>
      <x:c r="CCP5847" s="25"/>
      <x:c r="CCQ5847" s="25"/>
      <x:c r="CCR5847" s="25"/>
      <x:c r="CCS5847" s="25"/>
      <x:c r="CCT5847" s="25"/>
      <x:c r="CCU5847" s="25"/>
      <x:c r="CCV5847" s="25"/>
      <x:c r="CCW5847" s="25"/>
      <x:c r="CCX5847" s="25"/>
      <x:c r="CCY5847" s="25"/>
      <x:c r="CCZ5847" s="25"/>
      <x:c r="CDA5847" s="25"/>
      <x:c r="CDB5847" s="25"/>
      <x:c r="CDC5847" s="25"/>
      <x:c r="CDD5847" s="25"/>
      <x:c r="CDE5847" s="25"/>
      <x:c r="CDF5847" s="25"/>
      <x:c r="CDG5847" s="25"/>
      <x:c r="CDH5847" s="25"/>
      <x:c r="CDI5847" s="25"/>
      <x:c r="CDJ5847" s="25"/>
      <x:c r="CDK5847" s="25"/>
      <x:c r="CDL5847" s="25"/>
      <x:c r="CDM5847" s="25"/>
      <x:c r="CDN5847" s="25"/>
      <x:c r="CDO5847" s="25"/>
      <x:c r="CDP5847" s="25"/>
      <x:c r="CDQ5847" s="25"/>
      <x:c r="CDR5847" s="25"/>
      <x:c r="CDS5847" s="25"/>
      <x:c r="CDT5847" s="25"/>
      <x:c r="CDU5847" s="25"/>
      <x:c r="CDV5847" s="25"/>
      <x:c r="CDW5847" s="25"/>
      <x:c r="CDX5847" s="25"/>
      <x:c r="CDY5847" s="25"/>
      <x:c r="CDZ5847" s="25"/>
      <x:c r="CEA5847" s="25"/>
      <x:c r="CEB5847" s="25"/>
      <x:c r="CEC5847" s="25"/>
      <x:c r="CED5847" s="25"/>
      <x:c r="CEE5847" s="25"/>
      <x:c r="CEF5847" s="25"/>
      <x:c r="CEG5847" s="25"/>
      <x:c r="CEH5847" s="25"/>
      <x:c r="CEI5847" s="25"/>
      <x:c r="CEJ5847" s="25"/>
      <x:c r="CEK5847" s="25"/>
      <x:c r="CEL5847" s="25"/>
      <x:c r="CEM5847" s="25"/>
      <x:c r="CEN5847" s="25"/>
      <x:c r="CEO5847" s="25"/>
      <x:c r="CEP5847" s="25"/>
      <x:c r="CEQ5847" s="25"/>
      <x:c r="CER5847" s="25"/>
      <x:c r="CES5847" s="25"/>
      <x:c r="CET5847" s="25"/>
      <x:c r="CEU5847" s="25"/>
      <x:c r="CEV5847" s="25"/>
      <x:c r="CEW5847" s="25"/>
      <x:c r="CEX5847" s="25"/>
      <x:c r="CEY5847" s="25"/>
      <x:c r="CEZ5847" s="25"/>
      <x:c r="CFA5847" s="25"/>
      <x:c r="CFB5847" s="25"/>
      <x:c r="CFC5847" s="25"/>
      <x:c r="CFD5847" s="25"/>
      <x:c r="CFE5847" s="25"/>
      <x:c r="CFF5847" s="25"/>
      <x:c r="CFG5847" s="25"/>
      <x:c r="CFH5847" s="25"/>
      <x:c r="CFI5847" s="25"/>
      <x:c r="CFJ5847" s="25"/>
      <x:c r="CFK5847" s="25"/>
      <x:c r="CFL5847" s="25"/>
      <x:c r="CFM5847" s="25"/>
      <x:c r="CFN5847" s="25"/>
      <x:c r="CFO5847" s="25"/>
      <x:c r="CFP5847" s="25"/>
      <x:c r="CFQ5847" s="25"/>
      <x:c r="CFR5847" s="25"/>
      <x:c r="CFS5847" s="25"/>
      <x:c r="CFT5847" s="25"/>
      <x:c r="CFU5847" s="25"/>
      <x:c r="CFV5847" s="25"/>
      <x:c r="CFW5847" s="25"/>
      <x:c r="CFX5847" s="25"/>
      <x:c r="CFY5847" s="25"/>
      <x:c r="CFZ5847" s="25"/>
      <x:c r="CGA5847" s="25"/>
      <x:c r="CGB5847" s="25"/>
      <x:c r="CGC5847" s="25"/>
      <x:c r="CGD5847" s="25"/>
      <x:c r="CGE5847" s="25"/>
      <x:c r="CGF5847" s="25"/>
      <x:c r="CGG5847" s="25"/>
      <x:c r="CGH5847" s="25"/>
      <x:c r="CGI5847" s="25"/>
      <x:c r="CGJ5847" s="25"/>
      <x:c r="CGK5847" s="25"/>
      <x:c r="CGL5847" s="25"/>
      <x:c r="CGM5847" s="25"/>
      <x:c r="CGN5847" s="25"/>
      <x:c r="CGO5847" s="25"/>
      <x:c r="CGP5847" s="25"/>
      <x:c r="CGQ5847" s="25"/>
      <x:c r="CGR5847" s="25"/>
      <x:c r="CGS5847" s="25"/>
      <x:c r="CGT5847" s="25"/>
      <x:c r="CGU5847" s="25"/>
      <x:c r="CGV5847" s="25"/>
      <x:c r="CGW5847" s="25"/>
      <x:c r="CGX5847" s="25"/>
      <x:c r="CGY5847" s="25"/>
      <x:c r="CGZ5847" s="25"/>
      <x:c r="CHA5847" s="25"/>
      <x:c r="CHB5847" s="25"/>
      <x:c r="CHC5847" s="25"/>
      <x:c r="CHD5847" s="25"/>
      <x:c r="CHE5847" s="25"/>
      <x:c r="CHF5847" s="25"/>
      <x:c r="CHG5847" s="25"/>
      <x:c r="CHH5847" s="25"/>
      <x:c r="CHI5847" s="25"/>
      <x:c r="CHJ5847" s="25"/>
      <x:c r="CHK5847" s="25"/>
      <x:c r="CHL5847" s="25"/>
      <x:c r="CHM5847" s="25"/>
      <x:c r="CHN5847" s="25"/>
      <x:c r="CHO5847" s="25"/>
      <x:c r="CHP5847" s="25"/>
      <x:c r="CHQ5847" s="25"/>
      <x:c r="CHR5847" s="25"/>
      <x:c r="CHS5847" s="25"/>
      <x:c r="CHT5847" s="25"/>
      <x:c r="CHU5847" s="25"/>
      <x:c r="CHV5847" s="25"/>
      <x:c r="CHW5847" s="25"/>
      <x:c r="CHX5847" s="25"/>
      <x:c r="CHY5847" s="25"/>
      <x:c r="CHZ5847" s="25"/>
      <x:c r="CIA5847" s="25"/>
      <x:c r="CIB5847" s="25"/>
      <x:c r="CIC5847" s="25"/>
      <x:c r="CID5847" s="25"/>
      <x:c r="CIE5847" s="25"/>
      <x:c r="CIF5847" s="25"/>
      <x:c r="CIG5847" s="25"/>
      <x:c r="CIH5847" s="25"/>
      <x:c r="CII5847" s="25"/>
      <x:c r="CIJ5847" s="25"/>
      <x:c r="CIK5847" s="25"/>
      <x:c r="CIL5847" s="25"/>
      <x:c r="CIM5847" s="25"/>
      <x:c r="CIN5847" s="25"/>
      <x:c r="CIO5847" s="25"/>
      <x:c r="CIP5847" s="25"/>
      <x:c r="CIQ5847" s="25"/>
      <x:c r="CIR5847" s="25"/>
      <x:c r="CIS5847" s="25"/>
      <x:c r="CIT5847" s="25"/>
      <x:c r="CIU5847" s="25"/>
      <x:c r="CIV5847" s="25"/>
      <x:c r="CIW5847" s="25"/>
      <x:c r="CIX5847" s="25"/>
      <x:c r="CIY5847" s="25"/>
      <x:c r="CIZ5847" s="25"/>
      <x:c r="CJA5847" s="25"/>
      <x:c r="CJB5847" s="25"/>
      <x:c r="CJC5847" s="25"/>
      <x:c r="CJD5847" s="25"/>
      <x:c r="CJE5847" s="25"/>
      <x:c r="CJF5847" s="25"/>
      <x:c r="CJG5847" s="25"/>
      <x:c r="CJH5847" s="25"/>
      <x:c r="CJI5847" s="25"/>
      <x:c r="CJJ5847" s="25"/>
      <x:c r="CJK5847" s="25"/>
      <x:c r="CJL5847" s="25"/>
      <x:c r="CJM5847" s="25"/>
      <x:c r="CJN5847" s="25"/>
      <x:c r="CJO5847" s="25"/>
      <x:c r="CJP5847" s="25"/>
      <x:c r="CJQ5847" s="25"/>
      <x:c r="CJR5847" s="25"/>
      <x:c r="CJS5847" s="25"/>
      <x:c r="CJT5847" s="25"/>
      <x:c r="CJU5847" s="25"/>
      <x:c r="CJV5847" s="25"/>
      <x:c r="CJW5847" s="25"/>
      <x:c r="CJX5847" s="25"/>
      <x:c r="CJY5847" s="25"/>
      <x:c r="CJZ5847" s="25"/>
      <x:c r="CKA5847" s="25"/>
      <x:c r="CKB5847" s="25"/>
      <x:c r="CKC5847" s="25"/>
      <x:c r="CKD5847" s="25"/>
      <x:c r="CKE5847" s="25"/>
      <x:c r="CKF5847" s="25"/>
      <x:c r="CKG5847" s="25"/>
      <x:c r="CKH5847" s="25"/>
      <x:c r="CKI5847" s="25"/>
      <x:c r="CKJ5847" s="25"/>
      <x:c r="CKK5847" s="25"/>
      <x:c r="CKL5847" s="25"/>
      <x:c r="CKM5847" s="25"/>
      <x:c r="CKN5847" s="25"/>
      <x:c r="CKO5847" s="25"/>
      <x:c r="CKP5847" s="25"/>
      <x:c r="CKQ5847" s="25"/>
      <x:c r="CKR5847" s="25"/>
      <x:c r="CKS5847" s="25"/>
      <x:c r="CKT5847" s="25"/>
      <x:c r="CKU5847" s="25"/>
      <x:c r="CKV5847" s="25"/>
      <x:c r="CKW5847" s="25"/>
      <x:c r="CKX5847" s="25"/>
      <x:c r="CKY5847" s="25"/>
      <x:c r="CKZ5847" s="25"/>
      <x:c r="CLA5847" s="25"/>
      <x:c r="CLB5847" s="25"/>
      <x:c r="CLC5847" s="25"/>
      <x:c r="CLD5847" s="25"/>
      <x:c r="CLE5847" s="25"/>
      <x:c r="CLF5847" s="25"/>
      <x:c r="CLG5847" s="25"/>
      <x:c r="CLH5847" s="25"/>
      <x:c r="CLI5847" s="25"/>
      <x:c r="CLJ5847" s="25"/>
      <x:c r="CLK5847" s="25"/>
      <x:c r="CLL5847" s="25"/>
      <x:c r="CLM5847" s="25"/>
      <x:c r="CLN5847" s="25"/>
      <x:c r="CLO5847" s="25"/>
      <x:c r="CLP5847" s="25"/>
      <x:c r="CLQ5847" s="25"/>
      <x:c r="CLR5847" s="25"/>
      <x:c r="CLS5847" s="25"/>
      <x:c r="CLT5847" s="25"/>
      <x:c r="CLU5847" s="25"/>
      <x:c r="CLV5847" s="25"/>
      <x:c r="CLW5847" s="25"/>
      <x:c r="CLX5847" s="25"/>
      <x:c r="CLY5847" s="25"/>
      <x:c r="CLZ5847" s="25"/>
      <x:c r="CMA5847" s="25"/>
      <x:c r="CMB5847" s="25"/>
      <x:c r="CMC5847" s="25"/>
      <x:c r="CMD5847" s="25"/>
      <x:c r="CME5847" s="25"/>
      <x:c r="CMF5847" s="25"/>
      <x:c r="CMG5847" s="25"/>
      <x:c r="CMH5847" s="25"/>
      <x:c r="CMI5847" s="25"/>
      <x:c r="CMJ5847" s="25"/>
      <x:c r="CMK5847" s="25"/>
      <x:c r="CML5847" s="25"/>
      <x:c r="CMM5847" s="25"/>
      <x:c r="CMN5847" s="25"/>
      <x:c r="CMO5847" s="25"/>
      <x:c r="CMP5847" s="25"/>
      <x:c r="CMQ5847" s="25"/>
      <x:c r="CMR5847" s="25"/>
      <x:c r="CMS5847" s="25"/>
      <x:c r="CMT5847" s="25"/>
      <x:c r="CMU5847" s="25"/>
      <x:c r="CMV5847" s="25"/>
      <x:c r="CMW5847" s="25"/>
      <x:c r="CMX5847" s="25"/>
      <x:c r="CMY5847" s="25"/>
      <x:c r="CMZ5847" s="25"/>
      <x:c r="CNA5847" s="25"/>
      <x:c r="CNB5847" s="25"/>
      <x:c r="CNC5847" s="25"/>
      <x:c r="CND5847" s="25"/>
      <x:c r="CNE5847" s="25"/>
      <x:c r="CNF5847" s="25"/>
      <x:c r="CNG5847" s="25"/>
      <x:c r="CNH5847" s="25"/>
      <x:c r="CNI5847" s="25"/>
      <x:c r="CNJ5847" s="25"/>
      <x:c r="CNK5847" s="25"/>
      <x:c r="CNL5847" s="25"/>
      <x:c r="CNM5847" s="25"/>
      <x:c r="CNN5847" s="25"/>
      <x:c r="CNO5847" s="25"/>
      <x:c r="CNP5847" s="25"/>
      <x:c r="CNQ5847" s="25"/>
      <x:c r="CNR5847" s="25"/>
      <x:c r="CNS5847" s="25"/>
      <x:c r="CNT5847" s="25"/>
      <x:c r="CNU5847" s="25"/>
      <x:c r="CNV5847" s="25"/>
      <x:c r="CNW5847" s="25"/>
      <x:c r="CNX5847" s="25"/>
      <x:c r="CNY5847" s="25"/>
      <x:c r="CNZ5847" s="25"/>
      <x:c r="COA5847" s="25"/>
      <x:c r="COB5847" s="25"/>
      <x:c r="COC5847" s="25"/>
      <x:c r="COD5847" s="25"/>
      <x:c r="COE5847" s="25"/>
      <x:c r="COF5847" s="25"/>
      <x:c r="COG5847" s="25"/>
      <x:c r="COH5847" s="25"/>
      <x:c r="COI5847" s="25"/>
      <x:c r="COJ5847" s="25"/>
      <x:c r="COK5847" s="25"/>
      <x:c r="COL5847" s="25"/>
      <x:c r="COM5847" s="25"/>
      <x:c r="CON5847" s="25"/>
      <x:c r="COO5847" s="25"/>
      <x:c r="COP5847" s="25"/>
      <x:c r="COQ5847" s="25"/>
      <x:c r="COR5847" s="25"/>
      <x:c r="COS5847" s="25"/>
      <x:c r="COT5847" s="25"/>
      <x:c r="COU5847" s="25"/>
      <x:c r="COV5847" s="25"/>
      <x:c r="COW5847" s="25"/>
      <x:c r="COX5847" s="25"/>
      <x:c r="COY5847" s="25"/>
      <x:c r="COZ5847" s="25"/>
      <x:c r="CPA5847" s="25"/>
      <x:c r="CPB5847" s="25"/>
      <x:c r="CPC5847" s="25"/>
      <x:c r="CPD5847" s="25"/>
      <x:c r="CPE5847" s="25"/>
      <x:c r="CPF5847" s="25"/>
      <x:c r="CPG5847" s="25"/>
      <x:c r="CPH5847" s="25"/>
      <x:c r="CPI5847" s="25"/>
      <x:c r="CPJ5847" s="25"/>
      <x:c r="CPK5847" s="25"/>
      <x:c r="CPL5847" s="25"/>
      <x:c r="CPM5847" s="25"/>
      <x:c r="CPN5847" s="25"/>
      <x:c r="CPO5847" s="25"/>
      <x:c r="CPP5847" s="25"/>
      <x:c r="CPQ5847" s="25"/>
      <x:c r="CPR5847" s="25"/>
      <x:c r="CPS5847" s="25"/>
      <x:c r="CPT5847" s="25"/>
      <x:c r="CPU5847" s="25"/>
      <x:c r="CPV5847" s="25"/>
      <x:c r="CPW5847" s="25"/>
      <x:c r="CPX5847" s="25"/>
      <x:c r="CPY5847" s="25"/>
      <x:c r="CPZ5847" s="25"/>
      <x:c r="CQA5847" s="25"/>
      <x:c r="CQB5847" s="25"/>
      <x:c r="CQC5847" s="25"/>
      <x:c r="CQD5847" s="25"/>
      <x:c r="CQE5847" s="25"/>
      <x:c r="CQF5847" s="25"/>
      <x:c r="CQG5847" s="25"/>
      <x:c r="CQH5847" s="25"/>
      <x:c r="CQI5847" s="25"/>
      <x:c r="CQJ5847" s="25"/>
      <x:c r="CQK5847" s="25"/>
      <x:c r="CQL5847" s="25"/>
      <x:c r="CQM5847" s="25"/>
      <x:c r="CQN5847" s="25"/>
      <x:c r="CQO5847" s="25"/>
      <x:c r="CQP5847" s="25"/>
      <x:c r="CQQ5847" s="25"/>
      <x:c r="CQR5847" s="25"/>
      <x:c r="CQS5847" s="25"/>
      <x:c r="CQT5847" s="25"/>
      <x:c r="CQU5847" s="25"/>
      <x:c r="CQV5847" s="25"/>
      <x:c r="CQW5847" s="25"/>
      <x:c r="CQX5847" s="25"/>
      <x:c r="CQY5847" s="25"/>
      <x:c r="CQZ5847" s="25"/>
      <x:c r="CRA5847" s="25"/>
      <x:c r="CRB5847" s="25"/>
      <x:c r="CRC5847" s="25"/>
      <x:c r="CRD5847" s="25"/>
      <x:c r="CRE5847" s="25"/>
      <x:c r="CRF5847" s="25"/>
      <x:c r="CRG5847" s="25"/>
      <x:c r="CRH5847" s="25"/>
      <x:c r="CRI5847" s="25"/>
      <x:c r="CRJ5847" s="25"/>
      <x:c r="CRK5847" s="25"/>
      <x:c r="CRL5847" s="25"/>
      <x:c r="CRM5847" s="25"/>
      <x:c r="CRN5847" s="25"/>
      <x:c r="CRO5847" s="25"/>
      <x:c r="CRP5847" s="25"/>
      <x:c r="CRQ5847" s="25"/>
      <x:c r="CRR5847" s="25"/>
      <x:c r="CRS5847" s="25"/>
      <x:c r="CRT5847" s="25"/>
      <x:c r="CRU5847" s="25"/>
      <x:c r="CRV5847" s="25"/>
      <x:c r="CRW5847" s="25"/>
      <x:c r="CRX5847" s="25"/>
      <x:c r="CRY5847" s="25"/>
      <x:c r="CRZ5847" s="25"/>
      <x:c r="CSA5847" s="25"/>
      <x:c r="CSB5847" s="25"/>
      <x:c r="CSC5847" s="25"/>
      <x:c r="CSD5847" s="25"/>
      <x:c r="CSE5847" s="25"/>
      <x:c r="CSF5847" s="25"/>
      <x:c r="CSG5847" s="25"/>
      <x:c r="CSH5847" s="25"/>
      <x:c r="CSI5847" s="25"/>
      <x:c r="CSJ5847" s="25"/>
      <x:c r="CSK5847" s="25"/>
      <x:c r="CSL5847" s="25"/>
      <x:c r="CSM5847" s="25"/>
      <x:c r="CSN5847" s="25"/>
      <x:c r="CSO5847" s="25"/>
      <x:c r="CSP5847" s="25"/>
      <x:c r="CSQ5847" s="25"/>
      <x:c r="CSR5847" s="25"/>
      <x:c r="CSS5847" s="25"/>
      <x:c r="CST5847" s="25"/>
      <x:c r="CSU5847" s="25"/>
      <x:c r="CSV5847" s="25"/>
      <x:c r="CSW5847" s="25"/>
      <x:c r="CSX5847" s="25"/>
      <x:c r="CSY5847" s="25"/>
      <x:c r="CSZ5847" s="25"/>
      <x:c r="CTA5847" s="25"/>
      <x:c r="CTB5847" s="25"/>
      <x:c r="CTC5847" s="25"/>
      <x:c r="CTD5847" s="25"/>
      <x:c r="CTE5847" s="25"/>
      <x:c r="CTF5847" s="25"/>
      <x:c r="CTG5847" s="25"/>
      <x:c r="CTH5847" s="25"/>
      <x:c r="CTI5847" s="25"/>
      <x:c r="CTJ5847" s="25"/>
      <x:c r="CTK5847" s="25"/>
      <x:c r="CTL5847" s="25"/>
      <x:c r="CTM5847" s="25"/>
      <x:c r="CTN5847" s="25"/>
      <x:c r="CTO5847" s="25"/>
      <x:c r="CTP5847" s="25"/>
      <x:c r="CTQ5847" s="25"/>
      <x:c r="CTR5847" s="25"/>
      <x:c r="CTS5847" s="25"/>
      <x:c r="CTT5847" s="25"/>
      <x:c r="CTU5847" s="25"/>
      <x:c r="CTV5847" s="25"/>
      <x:c r="CTW5847" s="25"/>
      <x:c r="CTX5847" s="25"/>
      <x:c r="CTY5847" s="25"/>
      <x:c r="CTZ5847" s="25"/>
      <x:c r="CUA5847" s="25"/>
      <x:c r="CUB5847" s="25"/>
      <x:c r="CUC5847" s="25"/>
      <x:c r="CUD5847" s="25"/>
      <x:c r="CUE5847" s="25"/>
      <x:c r="CUF5847" s="25"/>
      <x:c r="CUG5847" s="25"/>
      <x:c r="CUH5847" s="25"/>
      <x:c r="CUI5847" s="25"/>
      <x:c r="CUJ5847" s="25"/>
      <x:c r="CUK5847" s="25"/>
      <x:c r="CUL5847" s="25"/>
      <x:c r="CUM5847" s="25"/>
      <x:c r="CUN5847" s="25"/>
      <x:c r="CUO5847" s="25"/>
      <x:c r="CUP5847" s="25"/>
      <x:c r="CUQ5847" s="25"/>
      <x:c r="CUR5847" s="25"/>
      <x:c r="CUS5847" s="25"/>
      <x:c r="CUT5847" s="25"/>
      <x:c r="CUU5847" s="25"/>
      <x:c r="CUV5847" s="25"/>
      <x:c r="CUW5847" s="25"/>
      <x:c r="CUX5847" s="25"/>
      <x:c r="CUY5847" s="25"/>
      <x:c r="CUZ5847" s="25"/>
      <x:c r="CVA5847" s="25"/>
      <x:c r="CVB5847" s="25"/>
      <x:c r="CVC5847" s="25"/>
      <x:c r="CVD5847" s="25"/>
      <x:c r="CVE5847" s="25"/>
      <x:c r="CVF5847" s="25"/>
      <x:c r="CVG5847" s="25"/>
      <x:c r="CVH5847" s="25"/>
      <x:c r="CVI5847" s="25"/>
      <x:c r="CVJ5847" s="25"/>
      <x:c r="CVK5847" s="25"/>
      <x:c r="CVL5847" s="25"/>
      <x:c r="CVM5847" s="25"/>
      <x:c r="CVN5847" s="25"/>
      <x:c r="CVO5847" s="25"/>
      <x:c r="CVP5847" s="25"/>
      <x:c r="CVQ5847" s="25"/>
      <x:c r="CVR5847" s="25"/>
      <x:c r="CVS5847" s="25"/>
      <x:c r="CVT5847" s="25"/>
      <x:c r="CVU5847" s="25"/>
      <x:c r="CVV5847" s="25"/>
      <x:c r="CVW5847" s="25"/>
      <x:c r="CVX5847" s="25"/>
      <x:c r="CVY5847" s="25"/>
      <x:c r="CVZ5847" s="25"/>
      <x:c r="CWA5847" s="25"/>
      <x:c r="CWB5847" s="25"/>
      <x:c r="CWC5847" s="25"/>
      <x:c r="CWD5847" s="25"/>
      <x:c r="CWE5847" s="25"/>
      <x:c r="CWF5847" s="25"/>
      <x:c r="CWG5847" s="25"/>
      <x:c r="CWH5847" s="25"/>
      <x:c r="CWI5847" s="25"/>
      <x:c r="CWJ5847" s="25"/>
      <x:c r="CWK5847" s="25"/>
      <x:c r="CWL5847" s="25"/>
      <x:c r="CWM5847" s="25"/>
      <x:c r="CWN5847" s="25"/>
      <x:c r="CWO5847" s="25"/>
      <x:c r="CWP5847" s="25"/>
      <x:c r="CWQ5847" s="25"/>
      <x:c r="CWR5847" s="25"/>
      <x:c r="CWS5847" s="25"/>
      <x:c r="CWT5847" s="25"/>
      <x:c r="CWU5847" s="25"/>
      <x:c r="CWV5847" s="25"/>
      <x:c r="CWW5847" s="25"/>
      <x:c r="CWX5847" s="25"/>
      <x:c r="CWY5847" s="25"/>
      <x:c r="CWZ5847" s="25"/>
      <x:c r="CXA5847" s="25"/>
      <x:c r="CXB5847" s="25"/>
      <x:c r="CXC5847" s="25"/>
      <x:c r="CXD5847" s="25"/>
      <x:c r="CXE5847" s="25"/>
      <x:c r="CXF5847" s="25"/>
      <x:c r="CXG5847" s="25"/>
      <x:c r="CXH5847" s="25"/>
      <x:c r="CXI5847" s="25"/>
      <x:c r="CXJ5847" s="25"/>
      <x:c r="CXK5847" s="25"/>
      <x:c r="CXL5847" s="25"/>
      <x:c r="CXM5847" s="25"/>
      <x:c r="CXN5847" s="25"/>
      <x:c r="CXO5847" s="25"/>
      <x:c r="CXP5847" s="25"/>
      <x:c r="CXQ5847" s="25"/>
      <x:c r="CXR5847" s="25"/>
      <x:c r="CXS5847" s="25"/>
      <x:c r="CXT5847" s="25"/>
      <x:c r="CXU5847" s="25"/>
      <x:c r="CXV5847" s="25"/>
      <x:c r="CXW5847" s="25"/>
      <x:c r="CXX5847" s="25"/>
      <x:c r="CXY5847" s="25"/>
      <x:c r="CXZ5847" s="25"/>
      <x:c r="CYA5847" s="25"/>
      <x:c r="CYB5847" s="25"/>
      <x:c r="CYC5847" s="25"/>
      <x:c r="CYD5847" s="25"/>
      <x:c r="CYE5847" s="25"/>
      <x:c r="CYF5847" s="25"/>
      <x:c r="CYG5847" s="25"/>
      <x:c r="CYH5847" s="25"/>
      <x:c r="CYI5847" s="25"/>
      <x:c r="CYJ5847" s="25"/>
      <x:c r="CYK5847" s="25"/>
      <x:c r="CYL5847" s="25"/>
      <x:c r="CYM5847" s="25"/>
      <x:c r="CYN5847" s="25"/>
      <x:c r="CYO5847" s="25"/>
      <x:c r="CYP5847" s="25"/>
      <x:c r="CYQ5847" s="25"/>
      <x:c r="CYR5847" s="25"/>
      <x:c r="CYS5847" s="25"/>
      <x:c r="CYT5847" s="25"/>
      <x:c r="CYU5847" s="25"/>
      <x:c r="CYV5847" s="25"/>
      <x:c r="CYW5847" s="25"/>
      <x:c r="CYX5847" s="25"/>
      <x:c r="CYY5847" s="25"/>
      <x:c r="CYZ5847" s="25"/>
      <x:c r="CZA5847" s="25"/>
      <x:c r="CZB5847" s="25"/>
      <x:c r="CZC5847" s="25"/>
      <x:c r="CZD5847" s="25"/>
      <x:c r="CZE5847" s="25"/>
      <x:c r="CZF5847" s="25"/>
      <x:c r="CZG5847" s="25"/>
      <x:c r="CZH5847" s="25"/>
      <x:c r="CZI5847" s="25"/>
      <x:c r="CZJ5847" s="25"/>
      <x:c r="CZK5847" s="25"/>
      <x:c r="CZL5847" s="25"/>
      <x:c r="CZM5847" s="25"/>
      <x:c r="CZN5847" s="25"/>
      <x:c r="CZO5847" s="25"/>
      <x:c r="CZP5847" s="25"/>
      <x:c r="CZQ5847" s="25"/>
      <x:c r="CZR5847" s="25"/>
      <x:c r="CZS5847" s="25"/>
      <x:c r="CZT5847" s="25"/>
      <x:c r="CZU5847" s="25"/>
      <x:c r="CZV5847" s="25"/>
      <x:c r="CZW5847" s="25"/>
      <x:c r="CZX5847" s="25"/>
      <x:c r="CZY5847" s="25"/>
      <x:c r="CZZ5847" s="25"/>
      <x:c r="DAA5847" s="25"/>
      <x:c r="DAB5847" s="25"/>
      <x:c r="DAC5847" s="25"/>
      <x:c r="DAD5847" s="25"/>
      <x:c r="DAE5847" s="25"/>
      <x:c r="DAF5847" s="25"/>
      <x:c r="DAG5847" s="25"/>
      <x:c r="DAH5847" s="25"/>
      <x:c r="DAI5847" s="25"/>
      <x:c r="DAJ5847" s="25"/>
      <x:c r="DAK5847" s="25"/>
      <x:c r="DAL5847" s="25"/>
      <x:c r="DAM5847" s="25"/>
      <x:c r="DAN5847" s="25"/>
      <x:c r="DAO5847" s="25"/>
      <x:c r="DAP5847" s="25"/>
      <x:c r="DAQ5847" s="25"/>
      <x:c r="DAR5847" s="25"/>
      <x:c r="DAS5847" s="25"/>
      <x:c r="DAT5847" s="25"/>
      <x:c r="DAU5847" s="25"/>
      <x:c r="DAV5847" s="25"/>
      <x:c r="DAW5847" s="25"/>
      <x:c r="DAX5847" s="25"/>
      <x:c r="DAY5847" s="25"/>
      <x:c r="DAZ5847" s="25"/>
      <x:c r="DBA5847" s="25"/>
      <x:c r="DBB5847" s="25"/>
      <x:c r="DBC5847" s="25"/>
      <x:c r="DBD5847" s="25"/>
      <x:c r="DBE5847" s="25"/>
      <x:c r="DBF5847" s="25"/>
      <x:c r="DBG5847" s="25"/>
      <x:c r="DBH5847" s="25"/>
      <x:c r="DBI5847" s="25"/>
      <x:c r="DBJ5847" s="25"/>
      <x:c r="DBK5847" s="25"/>
      <x:c r="DBL5847" s="25"/>
      <x:c r="DBM5847" s="25"/>
      <x:c r="DBN5847" s="25"/>
      <x:c r="DBO5847" s="25"/>
      <x:c r="DBP5847" s="25"/>
      <x:c r="DBQ5847" s="25"/>
      <x:c r="DBR5847" s="25"/>
      <x:c r="DBS5847" s="25"/>
      <x:c r="DBT5847" s="25"/>
      <x:c r="DBU5847" s="25"/>
      <x:c r="DBV5847" s="25"/>
      <x:c r="DBW5847" s="25"/>
      <x:c r="DBX5847" s="25"/>
      <x:c r="DBY5847" s="25"/>
      <x:c r="DBZ5847" s="25"/>
      <x:c r="DCA5847" s="25"/>
      <x:c r="DCB5847" s="25"/>
      <x:c r="DCC5847" s="25"/>
      <x:c r="DCD5847" s="25"/>
      <x:c r="DCE5847" s="25"/>
      <x:c r="DCF5847" s="25"/>
      <x:c r="DCG5847" s="25"/>
      <x:c r="DCH5847" s="25"/>
      <x:c r="DCI5847" s="25"/>
      <x:c r="DCJ5847" s="25"/>
      <x:c r="DCK5847" s="25"/>
      <x:c r="DCL5847" s="25"/>
      <x:c r="DCM5847" s="25"/>
      <x:c r="DCN5847" s="25"/>
      <x:c r="DCO5847" s="25"/>
      <x:c r="DCP5847" s="25"/>
      <x:c r="DCQ5847" s="25"/>
      <x:c r="DCR5847" s="25"/>
      <x:c r="DCS5847" s="25"/>
      <x:c r="DCT5847" s="25"/>
      <x:c r="DCU5847" s="25"/>
      <x:c r="DCV5847" s="25"/>
      <x:c r="DCW5847" s="25"/>
      <x:c r="DCX5847" s="25"/>
      <x:c r="DCY5847" s="25"/>
      <x:c r="DCZ5847" s="25"/>
      <x:c r="DDA5847" s="25"/>
      <x:c r="DDB5847" s="25"/>
      <x:c r="DDC5847" s="25"/>
      <x:c r="DDD5847" s="25"/>
      <x:c r="DDE5847" s="25"/>
      <x:c r="DDF5847" s="25"/>
      <x:c r="DDG5847" s="25"/>
      <x:c r="DDH5847" s="25"/>
      <x:c r="DDI5847" s="25"/>
      <x:c r="DDJ5847" s="25"/>
      <x:c r="DDK5847" s="25"/>
      <x:c r="DDL5847" s="25"/>
      <x:c r="DDM5847" s="25"/>
      <x:c r="DDN5847" s="25"/>
      <x:c r="DDO5847" s="25"/>
      <x:c r="DDP5847" s="25"/>
      <x:c r="DDQ5847" s="25"/>
      <x:c r="DDR5847" s="25"/>
      <x:c r="DDS5847" s="25"/>
      <x:c r="DDT5847" s="25"/>
      <x:c r="DDU5847" s="25"/>
      <x:c r="DDV5847" s="25"/>
      <x:c r="DDW5847" s="25"/>
      <x:c r="DDX5847" s="25"/>
      <x:c r="DDY5847" s="25"/>
      <x:c r="DDZ5847" s="25"/>
      <x:c r="DEA5847" s="25"/>
      <x:c r="DEB5847" s="25"/>
      <x:c r="DEC5847" s="25"/>
      <x:c r="DED5847" s="25"/>
      <x:c r="DEE5847" s="25"/>
      <x:c r="DEF5847" s="25"/>
      <x:c r="DEG5847" s="25"/>
      <x:c r="DEH5847" s="25"/>
      <x:c r="DEI5847" s="25"/>
      <x:c r="DEJ5847" s="25"/>
      <x:c r="DEK5847" s="25"/>
      <x:c r="DEL5847" s="25"/>
      <x:c r="DEM5847" s="25"/>
      <x:c r="DEN5847" s="25"/>
      <x:c r="DEO5847" s="25"/>
      <x:c r="DEP5847" s="25"/>
      <x:c r="DEQ5847" s="25"/>
      <x:c r="DER5847" s="25"/>
      <x:c r="DES5847" s="25"/>
      <x:c r="DET5847" s="25"/>
      <x:c r="DEU5847" s="25"/>
      <x:c r="DEV5847" s="25"/>
      <x:c r="DEW5847" s="25"/>
      <x:c r="DEX5847" s="25"/>
      <x:c r="DEY5847" s="25"/>
      <x:c r="DEZ5847" s="25"/>
      <x:c r="DFA5847" s="25"/>
      <x:c r="DFB5847" s="25"/>
      <x:c r="DFC5847" s="25"/>
      <x:c r="DFD5847" s="25"/>
      <x:c r="DFE5847" s="25"/>
      <x:c r="DFF5847" s="25"/>
      <x:c r="DFG5847" s="25"/>
      <x:c r="DFH5847" s="25"/>
      <x:c r="DFI5847" s="25"/>
      <x:c r="DFJ5847" s="25"/>
      <x:c r="DFK5847" s="25"/>
      <x:c r="DFL5847" s="25"/>
      <x:c r="DFM5847" s="25"/>
      <x:c r="DFN5847" s="25"/>
      <x:c r="DFO5847" s="25"/>
      <x:c r="DFP5847" s="25"/>
      <x:c r="DFQ5847" s="25"/>
      <x:c r="DFR5847" s="25"/>
      <x:c r="DFS5847" s="25"/>
      <x:c r="DFT5847" s="25"/>
      <x:c r="DFU5847" s="25"/>
      <x:c r="DFV5847" s="25"/>
      <x:c r="DFW5847" s="25"/>
      <x:c r="DFX5847" s="25"/>
      <x:c r="DFY5847" s="25"/>
      <x:c r="DFZ5847" s="25"/>
      <x:c r="DGA5847" s="25"/>
      <x:c r="DGB5847" s="25"/>
      <x:c r="DGC5847" s="25"/>
      <x:c r="DGD5847" s="25"/>
      <x:c r="DGE5847" s="25"/>
      <x:c r="DGF5847" s="25"/>
      <x:c r="DGG5847" s="25"/>
      <x:c r="DGH5847" s="25"/>
      <x:c r="DGI5847" s="25"/>
      <x:c r="DGJ5847" s="25"/>
      <x:c r="DGK5847" s="25"/>
      <x:c r="DGL5847" s="25"/>
      <x:c r="DGM5847" s="25"/>
      <x:c r="DGN5847" s="25"/>
      <x:c r="DGO5847" s="25"/>
      <x:c r="DGP5847" s="25"/>
      <x:c r="DGQ5847" s="25"/>
      <x:c r="DGR5847" s="25"/>
      <x:c r="DGS5847" s="25"/>
      <x:c r="DGT5847" s="25"/>
      <x:c r="DGU5847" s="25"/>
      <x:c r="DGV5847" s="25"/>
      <x:c r="DGW5847" s="25"/>
      <x:c r="DGX5847" s="25"/>
      <x:c r="DGY5847" s="25"/>
      <x:c r="DGZ5847" s="25"/>
      <x:c r="DHA5847" s="25"/>
      <x:c r="DHB5847" s="25"/>
      <x:c r="DHC5847" s="25"/>
      <x:c r="DHD5847" s="25"/>
      <x:c r="DHE5847" s="25"/>
      <x:c r="DHF5847" s="25"/>
      <x:c r="DHG5847" s="25"/>
      <x:c r="DHH5847" s="25"/>
      <x:c r="DHI5847" s="25"/>
      <x:c r="DHJ5847" s="25"/>
      <x:c r="DHK5847" s="25"/>
      <x:c r="DHL5847" s="25"/>
      <x:c r="DHM5847" s="25"/>
      <x:c r="DHN5847" s="25"/>
      <x:c r="DHO5847" s="25"/>
      <x:c r="DHP5847" s="25"/>
      <x:c r="DHQ5847" s="25"/>
      <x:c r="DHR5847" s="25"/>
      <x:c r="DHS5847" s="25"/>
      <x:c r="DHT5847" s="25"/>
      <x:c r="DHU5847" s="25"/>
      <x:c r="DHV5847" s="25"/>
      <x:c r="DHW5847" s="25"/>
      <x:c r="DHX5847" s="25"/>
      <x:c r="DHY5847" s="25"/>
      <x:c r="DHZ5847" s="25"/>
      <x:c r="DIA5847" s="25"/>
      <x:c r="DIB5847" s="25"/>
      <x:c r="DIC5847" s="25"/>
      <x:c r="DID5847" s="25"/>
      <x:c r="DIE5847" s="25"/>
      <x:c r="DIF5847" s="25"/>
      <x:c r="DIG5847" s="25"/>
      <x:c r="DIH5847" s="25"/>
      <x:c r="DII5847" s="25"/>
      <x:c r="DIJ5847" s="25"/>
      <x:c r="DIK5847" s="25"/>
      <x:c r="DIL5847" s="25"/>
      <x:c r="DIM5847" s="25"/>
      <x:c r="DIN5847" s="25"/>
      <x:c r="DIO5847" s="25"/>
      <x:c r="DIP5847" s="25"/>
      <x:c r="DIQ5847" s="25"/>
      <x:c r="DIR5847" s="25"/>
      <x:c r="DIS5847" s="25"/>
      <x:c r="DIT5847" s="25"/>
      <x:c r="DIU5847" s="25"/>
      <x:c r="DIV5847" s="25"/>
      <x:c r="DIW5847" s="25"/>
      <x:c r="DIX5847" s="25"/>
      <x:c r="DIY5847" s="25"/>
      <x:c r="DIZ5847" s="25"/>
      <x:c r="DJA5847" s="25"/>
      <x:c r="DJB5847" s="25"/>
      <x:c r="DJC5847" s="25"/>
      <x:c r="DJD5847" s="25"/>
      <x:c r="DJE5847" s="25"/>
      <x:c r="DJF5847" s="25"/>
      <x:c r="DJG5847" s="25"/>
      <x:c r="DJH5847" s="25"/>
      <x:c r="DJI5847" s="25"/>
      <x:c r="DJJ5847" s="25"/>
      <x:c r="DJK5847" s="25"/>
      <x:c r="DJL5847" s="25"/>
      <x:c r="DJM5847" s="25"/>
      <x:c r="DJN5847" s="25"/>
      <x:c r="DJO5847" s="25"/>
      <x:c r="DJP5847" s="25"/>
      <x:c r="DJQ5847" s="25"/>
      <x:c r="DJR5847" s="25"/>
      <x:c r="DJS5847" s="25"/>
      <x:c r="DJT5847" s="25"/>
      <x:c r="DJU5847" s="25"/>
      <x:c r="DJV5847" s="25"/>
      <x:c r="DJW5847" s="25"/>
      <x:c r="DJX5847" s="25"/>
      <x:c r="DJY5847" s="25"/>
      <x:c r="DJZ5847" s="25"/>
      <x:c r="DKA5847" s="25"/>
      <x:c r="DKB5847" s="25"/>
      <x:c r="DKC5847" s="25"/>
      <x:c r="DKD5847" s="25"/>
      <x:c r="DKE5847" s="25"/>
      <x:c r="DKF5847" s="25"/>
      <x:c r="DKG5847" s="25"/>
      <x:c r="DKH5847" s="25"/>
      <x:c r="DKI5847" s="25"/>
      <x:c r="DKJ5847" s="25"/>
      <x:c r="DKK5847" s="25"/>
      <x:c r="DKL5847" s="25"/>
      <x:c r="DKM5847" s="25"/>
      <x:c r="DKN5847" s="25"/>
      <x:c r="DKO5847" s="25"/>
      <x:c r="DKP5847" s="25"/>
      <x:c r="DKQ5847" s="25"/>
      <x:c r="DKR5847" s="25"/>
      <x:c r="DKS5847" s="25"/>
      <x:c r="DKT5847" s="25"/>
      <x:c r="DKU5847" s="25"/>
      <x:c r="DKV5847" s="25"/>
      <x:c r="DKW5847" s="25"/>
      <x:c r="DKX5847" s="25"/>
      <x:c r="DKY5847" s="25"/>
      <x:c r="DKZ5847" s="25"/>
      <x:c r="DLA5847" s="25"/>
      <x:c r="DLB5847" s="25"/>
      <x:c r="DLC5847" s="25"/>
      <x:c r="DLD5847" s="25"/>
      <x:c r="DLE5847" s="25"/>
      <x:c r="DLF5847" s="25"/>
      <x:c r="DLG5847" s="25"/>
      <x:c r="DLH5847" s="25"/>
      <x:c r="DLI5847" s="25"/>
      <x:c r="DLJ5847" s="25"/>
      <x:c r="DLK5847" s="25"/>
      <x:c r="DLL5847" s="25"/>
      <x:c r="DLM5847" s="25"/>
      <x:c r="DLN5847" s="25"/>
      <x:c r="DLO5847" s="25"/>
      <x:c r="DLP5847" s="25"/>
      <x:c r="DLQ5847" s="25"/>
      <x:c r="DLR5847" s="25"/>
      <x:c r="DLS5847" s="25"/>
      <x:c r="DLT5847" s="25"/>
      <x:c r="DLU5847" s="25"/>
      <x:c r="DLV5847" s="25"/>
      <x:c r="DLW5847" s="25"/>
      <x:c r="DLX5847" s="25"/>
      <x:c r="DLY5847" s="25"/>
      <x:c r="DLZ5847" s="25"/>
      <x:c r="DMA5847" s="25"/>
      <x:c r="DMB5847" s="25"/>
      <x:c r="DMC5847" s="25"/>
      <x:c r="DMD5847" s="25"/>
      <x:c r="DME5847" s="25"/>
      <x:c r="DMF5847" s="25"/>
      <x:c r="DMG5847" s="25"/>
      <x:c r="DMH5847" s="25"/>
      <x:c r="DMI5847" s="25"/>
      <x:c r="DMJ5847" s="25"/>
      <x:c r="DMK5847" s="25"/>
      <x:c r="DML5847" s="25"/>
      <x:c r="DMM5847" s="25"/>
      <x:c r="DMN5847" s="25"/>
      <x:c r="DMO5847" s="25"/>
      <x:c r="DMP5847" s="25"/>
      <x:c r="DMQ5847" s="25"/>
      <x:c r="DMR5847" s="25"/>
      <x:c r="DMS5847" s="25"/>
      <x:c r="DMT5847" s="25"/>
      <x:c r="DMU5847" s="25"/>
      <x:c r="DMV5847" s="25"/>
      <x:c r="DMW5847" s="25"/>
      <x:c r="DMX5847" s="25"/>
      <x:c r="DMY5847" s="25"/>
      <x:c r="DMZ5847" s="25"/>
      <x:c r="DNA5847" s="25"/>
      <x:c r="DNB5847" s="25"/>
      <x:c r="DNC5847" s="25"/>
      <x:c r="DND5847" s="25"/>
      <x:c r="DNE5847" s="25"/>
      <x:c r="DNF5847" s="25"/>
      <x:c r="DNG5847" s="25"/>
      <x:c r="DNH5847" s="25"/>
      <x:c r="DNI5847" s="25"/>
      <x:c r="DNJ5847" s="25"/>
      <x:c r="DNK5847" s="25"/>
      <x:c r="DNL5847" s="25"/>
      <x:c r="DNM5847" s="25"/>
      <x:c r="DNN5847" s="25"/>
      <x:c r="DNO5847" s="25"/>
      <x:c r="DNP5847" s="25"/>
      <x:c r="DNQ5847" s="25"/>
      <x:c r="DNR5847" s="25"/>
      <x:c r="DNS5847" s="25"/>
      <x:c r="DNT5847" s="25"/>
      <x:c r="DNU5847" s="25"/>
      <x:c r="DNV5847" s="25"/>
      <x:c r="DNW5847" s="25"/>
      <x:c r="DNX5847" s="25"/>
      <x:c r="DNY5847" s="25"/>
      <x:c r="DNZ5847" s="25"/>
      <x:c r="DOA5847" s="25"/>
      <x:c r="DOB5847" s="25"/>
      <x:c r="DOC5847" s="25"/>
      <x:c r="DOD5847" s="25"/>
      <x:c r="DOE5847" s="25"/>
      <x:c r="DOF5847" s="25"/>
      <x:c r="DOG5847" s="25"/>
      <x:c r="DOH5847" s="25"/>
      <x:c r="DOI5847" s="25"/>
      <x:c r="DOJ5847" s="25"/>
      <x:c r="DOK5847" s="25"/>
      <x:c r="DOL5847" s="25"/>
      <x:c r="DOM5847" s="25"/>
      <x:c r="DON5847" s="25"/>
      <x:c r="DOO5847" s="25"/>
      <x:c r="DOP5847" s="25"/>
      <x:c r="DOQ5847" s="25"/>
      <x:c r="DOR5847" s="25"/>
      <x:c r="DOS5847" s="25"/>
      <x:c r="DOT5847" s="25"/>
      <x:c r="DOU5847" s="25"/>
      <x:c r="DOV5847" s="25"/>
      <x:c r="DOW5847" s="25"/>
      <x:c r="DOX5847" s="25"/>
      <x:c r="DOY5847" s="25"/>
      <x:c r="DOZ5847" s="25"/>
      <x:c r="DPA5847" s="25"/>
      <x:c r="DPB5847" s="25"/>
      <x:c r="DPC5847" s="25"/>
      <x:c r="DPD5847" s="25"/>
      <x:c r="DPE5847" s="25"/>
      <x:c r="DPF5847" s="25"/>
      <x:c r="DPG5847" s="25"/>
      <x:c r="DPH5847" s="25"/>
      <x:c r="DPI5847" s="25"/>
      <x:c r="DPJ5847" s="25"/>
      <x:c r="DPK5847" s="25"/>
      <x:c r="DPL5847" s="25"/>
      <x:c r="DPM5847" s="25"/>
      <x:c r="DPN5847" s="25"/>
      <x:c r="DPO5847" s="25"/>
      <x:c r="DPP5847" s="25"/>
      <x:c r="DPQ5847" s="25"/>
      <x:c r="DPR5847" s="25"/>
      <x:c r="DPS5847" s="25"/>
      <x:c r="DPT5847" s="25"/>
      <x:c r="DPU5847" s="25"/>
      <x:c r="DPV5847" s="25"/>
      <x:c r="DPW5847" s="25"/>
      <x:c r="DPX5847" s="25"/>
      <x:c r="DPY5847" s="25"/>
      <x:c r="DPZ5847" s="25"/>
      <x:c r="DQA5847" s="25"/>
      <x:c r="DQB5847" s="25"/>
      <x:c r="DQC5847" s="25"/>
      <x:c r="DQD5847" s="25"/>
      <x:c r="DQE5847" s="25"/>
      <x:c r="DQF5847" s="25"/>
      <x:c r="DQG5847" s="25"/>
      <x:c r="DQH5847" s="25"/>
      <x:c r="DQI5847" s="25"/>
      <x:c r="DQJ5847" s="25"/>
      <x:c r="DQK5847" s="25"/>
      <x:c r="DQL5847" s="25"/>
      <x:c r="DQM5847" s="25"/>
      <x:c r="DQN5847" s="25"/>
      <x:c r="DQO5847" s="25"/>
      <x:c r="DQP5847" s="25"/>
      <x:c r="DQQ5847" s="25"/>
      <x:c r="DQR5847" s="25"/>
      <x:c r="DQS5847" s="25"/>
      <x:c r="DQT5847" s="25"/>
      <x:c r="DQU5847" s="25"/>
      <x:c r="DQV5847" s="25"/>
      <x:c r="DQW5847" s="25"/>
      <x:c r="DQX5847" s="25"/>
      <x:c r="DQY5847" s="25"/>
      <x:c r="DQZ5847" s="25"/>
      <x:c r="DRA5847" s="25"/>
      <x:c r="DRB5847" s="25"/>
      <x:c r="DRC5847" s="25"/>
      <x:c r="DRD5847" s="25"/>
      <x:c r="DRE5847" s="25"/>
      <x:c r="DRF5847" s="25"/>
      <x:c r="DRG5847" s="25"/>
      <x:c r="DRH5847" s="25"/>
      <x:c r="DRI5847" s="25"/>
      <x:c r="DRJ5847" s="25"/>
      <x:c r="DRK5847" s="25"/>
      <x:c r="DRL5847" s="25"/>
      <x:c r="DRM5847" s="25"/>
      <x:c r="DRN5847" s="25"/>
      <x:c r="DRO5847" s="25"/>
      <x:c r="DRP5847" s="25"/>
      <x:c r="DRQ5847" s="25"/>
      <x:c r="DRR5847" s="25"/>
      <x:c r="DRS5847" s="25"/>
      <x:c r="DRT5847" s="25"/>
      <x:c r="DRU5847" s="25"/>
      <x:c r="DRV5847" s="25"/>
      <x:c r="DRW5847" s="25"/>
      <x:c r="DRX5847" s="25"/>
      <x:c r="DRY5847" s="25"/>
      <x:c r="DRZ5847" s="25"/>
      <x:c r="DSA5847" s="25"/>
      <x:c r="DSB5847" s="25"/>
      <x:c r="DSC5847" s="25"/>
      <x:c r="DSD5847" s="25"/>
      <x:c r="DSE5847" s="25"/>
      <x:c r="DSF5847" s="25"/>
      <x:c r="DSG5847" s="25"/>
      <x:c r="DSH5847" s="25"/>
      <x:c r="DSI5847" s="25"/>
      <x:c r="DSJ5847" s="25"/>
      <x:c r="DSK5847" s="25"/>
      <x:c r="DSL5847" s="25"/>
      <x:c r="DSM5847" s="25"/>
      <x:c r="DSN5847" s="25"/>
      <x:c r="DSO5847" s="25"/>
      <x:c r="DSP5847" s="25"/>
      <x:c r="DSQ5847" s="25"/>
      <x:c r="DSR5847" s="25"/>
      <x:c r="DSS5847" s="25"/>
      <x:c r="DST5847" s="25"/>
      <x:c r="DSU5847" s="25"/>
      <x:c r="DSV5847" s="25"/>
      <x:c r="DSW5847" s="25"/>
      <x:c r="DSX5847" s="25"/>
      <x:c r="DSY5847" s="25"/>
      <x:c r="DSZ5847" s="25"/>
      <x:c r="DTA5847" s="25"/>
      <x:c r="DTB5847" s="25"/>
      <x:c r="DTC5847" s="25"/>
      <x:c r="DTD5847" s="25"/>
      <x:c r="DTE5847" s="25"/>
      <x:c r="DTF5847" s="25"/>
      <x:c r="DTG5847" s="25"/>
      <x:c r="DTH5847" s="25"/>
      <x:c r="DTI5847" s="25"/>
      <x:c r="DTJ5847" s="25"/>
      <x:c r="DTK5847" s="25"/>
      <x:c r="DTL5847" s="25"/>
      <x:c r="DTM5847" s="25"/>
      <x:c r="DTN5847" s="25"/>
      <x:c r="DTO5847" s="25"/>
      <x:c r="DTP5847" s="25"/>
      <x:c r="DTQ5847" s="25"/>
      <x:c r="DTR5847" s="25"/>
      <x:c r="DTS5847" s="25"/>
      <x:c r="DTT5847" s="25"/>
      <x:c r="DTU5847" s="25"/>
      <x:c r="DTV5847" s="25"/>
      <x:c r="DTW5847" s="25"/>
      <x:c r="DTX5847" s="25"/>
      <x:c r="DTY5847" s="25"/>
      <x:c r="DTZ5847" s="25"/>
      <x:c r="DUA5847" s="25"/>
      <x:c r="DUB5847" s="25"/>
      <x:c r="DUC5847" s="25"/>
      <x:c r="DUD5847" s="25"/>
      <x:c r="DUE5847" s="25"/>
      <x:c r="DUF5847" s="25"/>
      <x:c r="DUG5847" s="25"/>
      <x:c r="DUH5847" s="25"/>
      <x:c r="DUI5847" s="25"/>
      <x:c r="DUJ5847" s="25"/>
      <x:c r="DUK5847" s="25"/>
      <x:c r="DUL5847" s="25"/>
      <x:c r="DUM5847" s="25"/>
      <x:c r="DUN5847" s="25"/>
      <x:c r="DUO5847" s="25"/>
      <x:c r="DUP5847" s="25"/>
      <x:c r="DUQ5847" s="25"/>
      <x:c r="DUR5847" s="25"/>
      <x:c r="DUS5847" s="25"/>
      <x:c r="DUT5847" s="25"/>
      <x:c r="DUU5847" s="25"/>
      <x:c r="DUV5847" s="25"/>
      <x:c r="DUW5847" s="25"/>
      <x:c r="DUX5847" s="25"/>
      <x:c r="DUY5847" s="25"/>
      <x:c r="DUZ5847" s="25"/>
      <x:c r="DVA5847" s="25"/>
      <x:c r="DVB5847" s="25"/>
      <x:c r="DVC5847" s="25"/>
      <x:c r="DVD5847" s="25"/>
      <x:c r="DVE5847" s="25"/>
      <x:c r="DVF5847" s="25"/>
      <x:c r="DVG5847" s="25"/>
      <x:c r="DVH5847" s="25"/>
      <x:c r="DVI5847" s="25"/>
      <x:c r="DVJ5847" s="25"/>
      <x:c r="DVK5847" s="25"/>
      <x:c r="DVL5847" s="25"/>
      <x:c r="DVM5847" s="25"/>
      <x:c r="DVN5847" s="25"/>
      <x:c r="DVO5847" s="25"/>
      <x:c r="DVP5847" s="25"/>
      <x:c r="DVQ5847" s="25"/>
      <x:c r="DVR5847" s="25"/>
      <x:c r="DVS5847" s="25"/>
      <x:c r="DVT5847" s="25"/>
      <x:c r="DVU5847" s="25"/>
      <x:c r="DVV5847" s="25"/>
      <x:c r="DVW5847" s="25"/>
      <x:c r="DVX5847" s="25"/>
      <x:c r="DVY5847" s="25"/>
      <x:c r="DVZ5847" s="25"/>
      <x:c r="DWA5847" s="25"/>
      <x:c r="DWB5847" s="25"/>
      <x:c r="DWC5847" s="25"/>
      <x:c r="DWD5847" s="25"/>
      <x:c r="DWE5847" s="25"/>
      <x:c r="DWF5847" s="25"/>
      <x:c r="DWG5847" s="25"/>
      <x:c r="DWH5847" s="25"/>
      <x:c r="DWI5847" s="25"/>
      <x:c r="DWJ5847" s="25"/>
      <x:c r="DWK5847" s="25"/>
      <x:c r="DWL5847" s="25"/>
      <x:c r="DWM5847" s="25"/>
      <x:c r="DWN5847" s="25"/>
      <x:c r="DWO5847" s="25"/>
      <x:c r="DWP5847" s="25"/>
      <x:c r="DWQ5847" s="25"/>
      <x:c r="DWR5847" s="25"/>
      <x:c r="DWS5847" s="25"/>
      <x:c r="DWT5847" s="25"/>
      <x:c r="DWU5847" s="25"/>
      <x:c r="DWV5847" s="25"/>
      <x:c r="DWW5847" s="25"/>
      <x:c r="DWX5847" s="25"/>
      <x:c r="DWY5847" s="25"/>
      <x:c r="DWZ5847" s="25"/>
      <x:c r="DXA5847" s="25"/>
      <x:c r="DXB5847" s="25"/>
      <x:c r="DXC5847" s="25"/>
      <x:c r="DXD5847" s="25"/>
      <x:c r="DXE5847" s="25"/>
      <x:c r="DXF5847" s="25"/>
      <x:c r="DXG5847" s="25"/>
      <x:c r="DXH5847" s="25"/>
      <x:c r="DXI5847" s="25"/>
      <x:c r="DXJ5847" s="25"/>
      <x:c r="DXK5847" s="25"/>
      <x:c r="DXL5847" s="25"/>
      <x:c r="DXM5847" s="25"/>
      <x:c r="DXN5847" s="25"/>
      <x:c r="DXO5847" s="25"/>
      <x:c r="DXP5847" s="25"/>
      <x:c r="DXQ5847" s="25"/>
      <x:c r="DXR5847" s="25"/>
      <x:c r="DXS5847" s="25"/>
      <x:c r="DXT5847" s="25"/>
      <x:c r="DXU5847" s="25"/>
      <x:c r="DXV5847" s="25"/>
      <x:c r="DXW5847" s="25"/>
      <x:c r="DXX5847" s="25"/>
      <x:c r="DXY5847" s="25"/>
      <x:c r="DXZ5847" s="25"/>
      <x:c r="DYA5847" s="25"/>
      <x:c r="DYB5847" s="25"/>
      <x:c r="DYC5847" s="25"/>
      <x:c r="DYD5847" s="25"/>
      <x:c r="DYE5847" s="25"/>
      <x:c r="DYF5847" s="25"/>
      <x:c r="DYG5847" s="25"/>
      <x:c r="DYH5847" s="25"/>
      <x:c r="DYI5847" s="25"/>
      <x:c r="DYJ5847" s="25"/>
      <x:c r="DYK5847" s="25"/>
      <x:c r="DYL5847" s="25"/>
      <x:c r="DYM5847" s="25"/>
      <x:c r="DYN5847" s="25"/>
      <x:c r="DYO5847" s="25"/>
      <x:c r="DYP5847" s="25"/>
      <x:c r="DYQ5847" s="25"/>
      <x:c r="DYR5847" s="25"/>
      <x:c r="DYS5847" s="25"/>
      <x:c r="DYT5847" s="25"/>
      <x:c r="DYU5847" s="25"/>
      <x:c r="DYV5847" s="25"/>
      <x:c r="DYW5847" s="25"/>
      <x:c r="DYX5847" s="25"/>
      <x:c r="DYY5847" s="25"/>
      <x:c r="DYZ5847" s="25"/>
      <x:c r="DZA5847" s="25"/>
      <x:c r="DZB5847" s="25"/>
      <x:c r="DZC5847" s="25"/>
      <x:c r="DZD5847" s="25"/>
      <x:c r="DZE5847" s="25"/>
      <x:c r="DZF5847" s="25"/>
      <x:c r="DZG5847" s="25"/>
      <x:c r="DZH5847" s="25"/>
      <x:c r="DZI5847" s="25"/>
      <x:c r="DZJ5847" s="25"/>
      <x:c r="DZK5847" s="25"/>
      <x:c r="DZL5847" s="25"/>
      <x:c r="DZM5847" s="25"/>
      <x:c r="DZN5847" s="25"/>
      <x:c r="DZO5847" s="25"/>
      <x:c r="DZP5847" s="25"/>
      <x:c r="DZQ5847" s="25"/>
      <x:c r="DZR5847" s="25"/>
      <x:c r="DZS5847" s="25"/>
      <x:c r="DZT5847" s="25"/>
      <x:c r="DZU5847" s="25"/>
      <x:c r="DZV5847" s="25"/>
      <x:c r="DZW5847" s="25"/>
      <x:c r="DZX5847" s="25"/>
      <x:c r="DZY5847" s="25"/>
      <x:c r="DZZ5847" s="25"/>
      <x:c r="EAA5847" s="25"/>
      <x:c r="EAB5847" s="25"/>
      <x:c r="EAC5847" s="25"/>
      <x:c r="EAD5847" s="25"/>
      <x:c r="EAE5847" s="25"/>
      <x:c r="EAF5847" s="25"/>
      <x:c r="EAG5847" s="25"/>
      <x:c r="EAH5847" s="25"/>
      <x:c r="EAI5847" s="25"/>
      <x:c r="EAJ5847" s="25"/>
      <x:c r="EAK5847" s="25"/>
      <x:c r="EAL5847" s="25"/>
      <x:c r="EAM5847" s="25"/>
      <x:c r="EAN5847" s="25"/>
      <x:c r="EAO5847" s="25"/>
      <x:c r="EAP5847" s="25"/>
      <x:c r="EAQ5847" s="25"/>
      <x:c r="EAR5847" s="25"/>
      <x:c r="EAS5847" s="25"/>
      <x:c r="EAT5847" s="25"/>
      <x:c r="EAU5847" s="25"/>
      <x:c r="EAV5847" s="25"/>
      <x:c r="EAW5847" s="25"/>
      <x:c r="EAX5847" s="25"/>
      <x:c r="EAY5847" s="25"/>
      <x:c r="EAZ5847" s="25"/>
      <x:c r="EBA5847" s="25"/>
      <x:c r="EBB5847" s="25"/>
      <x:c r="EBC5847" s="25"/>
      <x:c r="EBD5847" s="25"/>
      <x:c r="EBE5847" s="25"/>
      <x:c r="EBF5847" s="25"/>
      <x:c r="EBG5847" s="25"/>
      <x:c r="EBH5847" s="25"/>
      <x:c r="EBI5847" s="25"/>
      <x:c r="EBJ5847" s="25"/>
      <x:c r="EBK5847" s="25"/>
      <x:c r="EBL5847" s="25"/>
      <x:c r="EBM5847" s="25"/>
      <x:c r="EBN5847" s="25"/>
      <x:c r="EBO5847" s="25"/>
      <x:c r="EBP5847" s="25"/>
      <x:c r="EBQ5847" s="25"/>
      <x:c r="EBR5847" s="25"/>
      <x:c r="EBS5847" s="25"/>
      <x:c r="EBT5847" s="25"/>
      <x:c r="EBU5847" s="25"/>
      <x:c r="EBV5847" s="25"/>
      <x:c r="EBW5847" s="25"/>
      <x:c r="EBX5847" s="25"/>
      <x:c r="EBY5847" s="25"/>
      <x:c r="EBZ5847" s="25"/>
      <x:c r="ECA5847" s="25"/>
      <x:c r="ECB5847" s="25"/>
      <x:c r="ECC5847" s="25"/>
      <x:c r="ECD5847" s="25"/>
      <x:c r="ECE5847" s="25"/>
      <x:c r="ECF5847" s="25"/>
      <x:c r="ECG5847" s="25"/>
      <x:c r="ECH5847" s="25"/>
      <x:c r="ECI5847" s="25"/>
      <x:c r="ECJ5847" s="25"/>
      <x:c r="ECK5847" s="25"/>
      <x:c r="ECL5847" s="25"/>
      <x:c r="ECM5847" s="25"/>
      <x:c r="ECN5847" s="25"/>
      <x:c r="ECO5847" s="25"/>
      <x:c r="ECP5847" s="25"/>
      <x:c r="ECQ5847" s="25"/>
      <x:c r="ECR5847" s="25"/>
      <x:c r="ECS5847" s="25"/>
      <x:c r="ECT5847" s="25"/>
      <x:c r="ECU5847" s="25"/>
      <x:c r="ECV5847" s="25"/>
      <x:c r="ECW5847" s="25"/>
      <x:c r="ECX5847" s="25"/>
      <x:c r="ECY5847" s="25"/>
      <x:c r="ECZ5847" s="25"/>
      <x:c r="EDA5847" s="25"/>
      <x:c r="EDB5847" s="25"/>
      <x:c r="EDC5847" s="25"/>
      <x:c r="EDD5847" s="25"/>
      <x:c r="EDE5847" s="25"/>
      <x:c r="EDF5847" s="25"/>
      <x:c r="EDG5847" s="25"/>
      <x:c r="EDH5847" s="25"/>
      <x:c r="EDI5847" s="25"/>
      <x:c r="EDJ5847" s="25"/>
      <x:c r="EDK5847" s="25"/>
      <x:c r="EDL5847" s="25"/>
      <x:c r="EDM5847" s="25"/>
      <x:c r="EDN5847" s="25"/>
      <x:c r="EDO5847" s="25"/>
      <x:c r="EDP5847" s="25"/>
      <x:c r="EDQ5847" s="25"/>
      <x:c r="EDR5847" s="25"/>
      <x:c r="EDS5847" s="25"/>
      <x:c r="EDT5847" s="25"/>
      <x:c r="EDU5847" s="25"/>
      <x:c r="EDV5847" s="25"/>
      <x:c r="EDW5847" s="25"/>
      <x:c r="EDX5847" s="25"/>
      <x:c r="EDY5847" s="25"/>
      <x:c r="EDZ5847" s="25"/>
      <x:c r="EEA5847" s="25"/>
      <x:c r="EEB5847" s="25"/>
      <x:c r="EEC5847" s="25"/>
      <x:c r="EED5847" s="25"/>
      <x:c r="EEE5847" s="25"/>
      <x:c r="EEF5847" s="25"/>
      <x:c r="EEG5847" s="25"/>
      <x:c r="EEH5847" s="25"/>
      <x:c r="EEI5847" s="25"/>
      <x:c r="EEJ5847" s="25"/>
      <x:c r="EEK5847" s="25"/>
      <x:c r="EEL5847" s="25"/>
      <x:c r="EEM5847" s="25"/>
      <x:c r="EEN5847" s="25"/>
      <x:c r="EEO5847" s="25"/>
      <x:c r="EEP5847" s="25"/>
      <x:c r="EEQ5847" s="25"/>
      <x:c r="EER5847" s="25"/>
      <x:c r="EES5847" s="25"/>
      <x:c r="EET5847" s="25"/>
      <x:c r="EEU5847" s="25"/>
      <x:c r="EEV5847" s="25"/>
      <x:c r="EEW5847" s="25"/>
      <x:c r="EEX5847" s="25"/>
      <x:c r="EEY5847" s="25"/>
      <x:c r="EEZ5847" s="25"/>
      <x:c r="EFA5847" s="25"/>
      <x:c r="EFB5847" s="25"/>
      <x:c r="EFC5847" s="25"/>
      <x:c r="EFD5847" s="25"/>
      <x:c r="EFE5847" s="25"/>
      <x:c r="EFF5847" s="25"/>
      <x:c r="EFG5847" s="25"/>
      <x:c r="EFH5847" s="25"/>
      <x:c r="EFI5847" s="25"/>
      <x:c r="EFJ5847" s="25"/>
      <x:c r="EFK5847" s="25"/>
      <x:c r="EFL5847" s="25"/>
      <x:c r="EFM5847" s="25"/>
      <x:c r="EFN5847" s="25"/>
      <x:c r="EFO5847" s="25"/>
      <x:c r="EFP5847" s="25"/>
      <x:c r="EFQ5847" s="25"/>
      <x:c r="EFR5847" s="25"/>
      <x:c r="EFS5847" s="25"/>
      <x:c r="EFT5847" s="25"/>
      <x:c r="EFU5847" s="25"/>
      <x:c r="EFV5847" s="25"/>
      <x:c r="EFW5847" s="25"/>
      <x:c r="EFX5847" s="25"/>
      <x:c r="EFY5847" s="25"/>
      <x:c r="EFZ5847" s="25"/>
      <x:c r="EGA5847" s="25"/>
      <x:c r="EGB5847" s="25"/>
      <x:c r="EGC5847" s="25"/>
      <x:c r="EGD5847" s="25"/>
      <x:c r="EGE5847" s="25"/>
      <x:c r="EGF5847" s="25"/>
      <x:c r="EGG5847" s="25"/>
      <x:c r="EGH5847" s="25"/>
      <x:c r="EGI5847" s="25"/>
      <x:c r="EGJ5847" s="25"/>
      <x:c r="EGK5847" s="25"/>
      <x:c r="EGL5847" s="25"/>
      <x:c r="EGM5847" s="25"/>
      <x:c r="EGN5847" s="25"/>
      <x:c r="EGO5847" s="25"/>
      <x:c r="EGP5847" s="25"/>
      <x:c r="EGQ5847" s="25"/>
      <x:c r="EGR5847" s="25"/>
      <x:c r="EGS5847" s="25"/>
      <x:c r="EGT5847" s="25"/>
      <x:c r="EGU5847" s="25"/>
      <x:c r="EGV5847" s="25"/>
      <x:c r="EGW5847" s="25"/>
      <x:c r="EGX5847" s="25"/>
      <x:c r="EGY5847" s="25"/>
      <x:c r="EGZ5847" s="25"/>
      <x:c r="EHA5847" s="25"/>
      <x:c r="EHB5847" s="25"/>
      <x:c r="EHC5847" s="25"/>
      <x:c r="EHD5847" s="25"/>
      <x:c r="EHE5847" s="25"/>
      <x:c r="EHF5847" s="25"/>
      <x:c r="EHG5847" s="25"/>
      <x:c r="EHH5847" s="25"/>
      <x:c r="EHI5847" s="25"/>
      <x:c r="EHJ5847" s="25"/>
      <x:c r="EHK5847" s="25"/>
      <x:c r="EHL5847" s="25"/>
      <x:c r="EHM5847" s="25"/>
      <x:c r="EHN5847" s="25"/>
      <x:c r="EHO5847" s="25"/>
      <x:c r="EHP5847" s="25"/>
      <x:c r="EHQ5847" s="25"/>
      <x:c r="EHR5847" s="25"/>
      <x:c r="EHS5847" s="25"/>
      <x:c r="EHT5847" s="25"/>
      <x:c r="EHU5847" s="25"/>
      <x:c r="EHV5847" s="25"/>
      <x:c r="EHW5847" s="25"/>
      <x:c r="EHX5847" s="25"/>
      <x:c r="EHY5847" s="25"/>
      <x:c r="EHZ5847" s="25"/>
      <x:c r="EIA5847" s="25"/>
      <x:c r="EIB5847" s="25"/>
      <x:c r="EIC5847" s="25"/>
      <x:c r="EID5847" s="25"/>
      <x:c r="EIE5847" s="25"/>
      <x:c r="EIF5847" s="25"/>
      <x:c r="EIG5847" s="25"/>
      <x:c r="EIH5847" s="25"/>
      <x:c r="EII5847" s="25"/>
      <x:c r="EIJ5847" s="25"/>
      <x:c r="EIK5847" s="25"/>
      <x:c r="EIL5847" s="25"/>
      <x:c r="EIM5847" s="25"/>
      <x:c r="EIN5847" s="25"/>
      <x:c r="EIO5847" s="25"/>
      <x:c r="EIP5847" s="25"/>
      <x:c r="EIQ5847" s="25"/>
      <x:c r="EIR5847" s="25"/>
      <x:c r="EIS5847" s="25"/>
      <x:c r="EIT5847" s="25"/>
      <x:c r="EIU5847" s="25"/>
      <x:c r="EIV5847" s="25"/>
      <x:c r="EIW5847" s="25"/>
      <x:c r="EIX5847" s="25"/>
      <x:c r="EIY5847" s="25"/>
      <x:c r="EIZ5847" s="25"/>
      <x:c r="EJA5847" s="25"/>
      <x:c r="EJB5847" s="25"/>
      <x:c r="EJC5847" s="25"/>
      <x:c r="EJD5847" s="25"/>
      <x:c r="EJE5847" s="25"/>
      <x:c r="EJF5847" s="25"/>
      <x:c r="EJG5847" s="25"/>
      <x:c r="EJH5847" s="25"/>
      <x:c r="EJI5847" s="25"/>
      <x:c r="EJJ5847" s="25"/>
      <x:c r="EJK5847" s="25"/>
      <x:c r="EJL5847" s="25"/>
      <x:c r="EJM5847" s="25"/>
      <x:c r="EJN5847" s="25"/>
      <x:c r="EJO5847" s="25"/>
      <x:c r="EJP5847" s="25"/>
      <x:c r="EJQ5847" s="25"/>
      <x:c r="EJR5847" s="25"/>
      <x:c r="EJS5847" s="25"/>
      <x:c r="EJT5847" s="25"/>
      <x:c r="EJU5847" s="25"/>
      <x:c r="EJV5847" s="25"/>
      <x:c r="EJW5847" s="25"/>
      <x:c r="EJX5847" s="25"/>
      <x:c r="EJY5847" s="25"/>
      <x:c r="EJZ5847" s="25"/>
      <x:c r="EKA5847" s="25"/>
      <x:c r="EKB5847" s="25"/>
      <x:c r="EKC5847" s="25"/>
      <x:c r="EKD5847" s="25"/>
      <x:c r="EKE5847" s="25"/>
      <x:c r="EKF5847" s="25"/>
      <x:c r="EKG5847" s="25"/>
      <x:c r="EKH5847" s="25"/>
      <x:c r="EKI5847" s="25"/>
      <x:c r="EKJ5847" s="25"/>
      <x:c r="EKK5847" s="25"/>
      <x:c r="EKL5847" s="25"/>
      <x:c r="EKM5847" s="25"/>
      <x:c r="EKN5847" s="25"/>
      <x:c r="EKO5847" s="25"/>
      <x:c r="EKP5847" s="25"/>
      <x:c r="EKQ5847" s="25"/>
      <x:c r="EKR5847" s="25"/>
      <x:c r="EKS5847" s="25"/>
      <x:c r="EKT5847" s="25"/>
      <x:c r="EKU5847" s="25"/>
      <x:c r="EKV5847" s="25"/>
      <x:c r="EKW5847" s="25"/>
      <x:c r="EKX5847" s="25"/>
      <x:c r="EKY5847" s="25"/>
      <x:c r="EKZ5847" s="25"/>
      <x:c r="ELA5847" s="25"/>
      <x:c r="ELB5847" s="25"/>
      <x:c r="ELC5847" s="25"/>
      <x:c r="ELD5847" s="25"/>
      <x:c r="ELE5847" s="25"/>
      <x:c r="ELF5847" s="25"/>
      <x:c r="ELG5847" s="25"/>
      <x:c r="ELH5847" s="25"/>
      <x:c r="ELI5847" s="25"/>
      <x:c r="ELJ5847" s="25"/>
      <x:c r="ELK5847" s="25"/>
      <x:c r="ELL5847" s="25"/>
      <x:c r="ELM5847" s="25"/>
      <x:c r="ELN5847" s="25"/>
      <x:c r="ELO5847" s="25"/>
      <x:c r="ELP5847" s="25"/>
      <x:c r="ELQ5847" s="25"/>
      <x:c r="ELR5847" s="25"/>
      <x:c r="ELS5847" s="25"/>
      <x:c r="ELT5847" s="25"/>
      <x:c r="ELU5847" s="25"/>
      <x:c r="ELV5847" s="25"/>
      <x:c r="ELW5847" s="25"/>
      <x:c r="ELX5847" s="25"/>
      <x:c r="ELY5847" s="25"/>
      <x:c r="ELZ5847" s="25"/>
      <x:c r="EMA5847" s="25"/>
      <x:c r="EMB5847" s="25"/>
      <x:c r="EMC5847" s="25"/>
      <x:c r="EMD5847" s="25"/>
      <x:c r="EME5847" s="25"/>
      <x:c r="EMF5847" s="25"/>
      <x:c r="EMG5847" s="25"/>
      <x:c r="EMH5847" s="25"/>
      <x:c r="EMI5847" s="25"/>
      <x:c r="EMJ5847" s="25"/>
      <x:c r="EMK5847" s="25"/>
      <x:c r="EML5847" s="25"/>
      <x:c r="EMM5847" s="25"/>
      <x:c r="EMN5847" s="25"/>
      <x:c r="EMO5847" s="25"/>
      <x:c r="EMP5847" s="25"/>
      <x:c r="EMQ5847" s="25"/>
      <x:c r="EMR5847" s="25"/>
      <x:c r="EMS5847" s="25"/>
      <x:c r="EMT5847" s="25"/>
      <x:c r="EMU5847" s="25"/>
      <x:c r="EMV5847" s="25"/>
      <x:c r="EMW5847" s="25"/>
      <x:c r="EMX5847" s="25"/>
      <x:c r="EMY5847" s="25"/>
      <x:c r="EMZ5847" s="25"/>
      <x:c r="ENA5847" s="25"/>
      <x:c r="ENB5847" s="25"/>
      <x:c r="ENC5847" s="25"/>
      <x:c r="END5847" s="25"/>
      <x:c r="ENE5847" s="25"/>
      <x:c r="ENF5847" s="25"/>
      <x:c r="ENG5847" s="25"/>
      <x:c r="ENH5847" s="25"/>
      <x:c r="ENI5847" s="25"/>
      <x:c r="ENJ5847" s="25"/>
      <x:c r="ENK5847" s="25"/>
      <x:c r="ENL5847" s="25"/>
      <x:c r="ENM5847" s="25"/>
      <x:c r="ENN5847" s="25"/>
      <x:c r="ENO5847" s="25"/>
      <x:c r="ENP5847" s="25"/>
      <x:c r="ENQ5847" s="25"/>
      <x:c r="ENR5847" s="25"/>
      <x:c r="ENS5847" s="25"/>
      <x:c r="ENT5847" s="25"/>
      <x:c r="ENU5847" s="25"/>
      <x:c r="ENV5847" s="25"/>
      <x:c r="ENW5847" s="25"/>
      <x:c r="ENX5847" s="25"/>
      <x:c r="ENY5847" s="25"/>
      <x:c r="ENZ5847" s="25"/>
      <x:c r="EOA5847" s="25"/>
      <x:c r="EOB5847" s="25"/>
      <x:c r="EOC5847" s="25"/>
      <x:c r="EOD5847" s="25"/>
      <x:c r="EOE5847" s="25"/>
      <x:c r="EOF5847" s="25"/>
      <x:c r="EOG5847" s="25"/>
      <x:c r="EOH5847" s="25"/>
      <x:c r="EOI5847" s="25"/>
      <x:c r="EOJ5847" s="25"/>
      <x:c r="EOK5847" s="25"/>
      <x:c r="EOL5847" s="25"/>
      <x:c r="EOM5847" s="25"/>
      <x:c r="EON5847" s="25"/>
      <x:c r="EOO5847" s="25"/>
      <x:c r="EOP5847" s="25"/>
      <x:c r="EOQ5847" s="25"/>
      <x:c r="EOR5847" s="25"/>
      <x:c r="EOS5847" s="25"/>
      <x:c r="EOT5847" s="25"/>
      <x:c r="EOU5847" s="25"/>
      <x:c r="EOV5847" s="25"/>
      <x:c r="EOW5847" s="25"/>
      <x:c r="EOX5847" s="25"/>
      <x:c r="EOY5847" s="25"/>
      <x:c r="EOZ5847" s="25"/>
      <x:c r="EPA5847" s="25"/>
      <x:c r="EPB5847" s="25"/>
      <x:c r="EPC5847" s="25"/>
      <x:c r="EPD5847" s="25"/>
      <x:c r="EPE5847" s="25"/>
      <x:c r="EPF5847" s="25"/>
      <x:c r="EPG5847" s="25"/>
      <x:c r="EPH5847" s="25"/>
      <x:c r="EPI5847" s="25"/>
      <x:c r="EPJ5847" s="25"/>
      <x:c r="EPK5847" s="25"/>
      <x:c r="EPL5847" s="25"/>
      <x:c r="EPM5847" s="25"/>
      <x:c r="EPN5847" s="25"/>
      <x:c r="EPO5847" s="25"/>
      <x:c r="EPP5847" s="25"/>
      <x:c r="EPQ5847" s="25"/>
      <x:c r="EPR5847" s="25"/>
      <x:c r="EPS5847" s="25"/>
      <x:c r="EPT5847" s="25"/>
      <x:c r="EPU5847" s="25"/>
      <x:c r="EPV5847" s="25"/>
      <x:c r="EPW5847" s="25"/>
      <x:c r="EPX5847" s="25"/>
      <x:c r="EPY5847" s="25"/>
      <x:c r="EPZ5847" s="25"/>
      <x:c r="EQA5847" s="25"/>
      <x:c r="EQB5847" s="25"/>
      <x:c r="EQC5847" s="25"/>
      <x:c r="EQD5847" s="25"/>
      <x:c r="EQE5847" s="25"/>
      <x:c r="EQF5847" s="25"/>
      <x:c r="EQG5847" s="25"/>
      <x:c r="EQH5847" s="25"/>
      <x:c r="EQI5847" s="25"/>
      <x:c r="EQJ5847" s="25"/>
      <x:c r="EQK5847" s="25"/>
      <x:c r="EQL5847" s="25"/>
      <x:c r="EQM5847" s="25"/>
      <x:c r="EQN5847" s="25"/>
      <x:c r="EQO5847" s="25"/>
      <x:c r="EQP5847" s="25"/>
      <x:c r="EQQ5847" s="25"/>
      <x:c r="EQR5847" s="25"/>
      <x:c r="EQS5847" s="25"/>
      <x:c r="EQT5847" s="25"/>
      <x:c r="EQU5847" s="25"/>
      <x:c r="EQV5847" s="25"/>
      <x:c r="EQW5847" s="25"/>
      <x:c r="EQX5847" s="25"/>
      <x:c r="EQY5847" s="25"/>
      <x:c r="EQZ5847" s="25"/>
      <x:c r="ERA5847" s="25"/>
      <x:c r="ERB5847" s="25"/>
      <x:c r="ERC5847" s="25"/>
      <x:c r="ERD5847" s="25"/>
      <x:c r="ERE5847" s="25"/>
      <x:c r="ERF5847" s="25"/>
      <x:c r="ERG5847" s="25"/>
      <x:c r="ERH5847" s="25"/>
      <x:c r="ERI5847" s="25"/>
      <x:c r="ERJ5847" s="25"/>
      <x:c r="ERK5847" s="25"/>
      <x:c r="ERL5847" s="25"/>
      <x:c r="ERM5847" s="25"/>
      <x:c r="ERN5847" s="25"/>
      <x:c r="ERO5847" s="25"/>
      <x:c r="ERP5847" s="25"/>
      <x:c r="ERQ5847" s="25"/>
      <x:c r="ERR5847" s="25"/>
      <x:c r="ERS5847" s="25"/>
      <x:c r="ERT5847" s="25"/>
      <x:c r="ERU5847" s="25"/>
      <x:c r="ERV5847" s="25"/>
      <x:c r="ERW5847" s="25"/>
      <x:c r="ERX5847" s="25"/>
      <x:c r="ERY5847" s="25"/>
      <x:c r="ERZ5847" s="25"/>
      <x:c r="ESA5847" s="25"/>
      <x:c r="ESB5847" s="25"/>
      <x:c r="ESC5847" s="25"/>
      <x:c r="ESD5847" s="25"/>
      <x:c r="ESE5847" s="25"/>
      <x:c r="ESF5847" s="25"/>
      <x:c r="ESG5847" s="25"/>
      <x:c r="ESH5847" s="25"/>
      <x:c r="ESI5847" s="25"/>
      <x:c r="ESJ5847" s="25"/>
      <x:c r="ESK5847" s="25"/>
      <x:c r="ESL5847" s="25"/>
      <x:c r="ESM5847" s="25"/>
      <x:c r="ESN5847" s="25"/>
      <x:c r="ESO5847" s="25"/>
      <x:c r="ESP5847" s="25"/>
      <x:c r="ESQ5847" s="25"/>
      <x:c r="ESR5847" s="25"/>
      <x:c r="ESS5847" s="25"/>
      <x:c r="EST5847" s="25"/>
      <x:c r="ESU5847" s="25"/>
      <x:c r="ESV5847" s="25"/>
      <x:c r="ESW5847" s="25"/>
      <x:c r="ESX5847" s="25"/>
      <x:c r="ESY5847" s="25"/>
      <x:c r="ESZ5847" s="25"/>
      <x:c r="ETA5847" s="25"/>
      <x:c r="ETB5847" s="25"/>
      <x:c r="ETC5847" s="25"/>
      <x:c r="ETD5847" s="25"/>
      <x:c r="ETE5847" s="25"/>
      <x:c r="ETF5847" s="25"/>
      <x:c r="ETG5847" s="25"/>
      <x:c r="ETH5847" s="25"/>
      <x:c r="ETI5847" s="25"/>
      <x:c r="ETJ5847" s="25"/>
      <x:c r="ETK5847" s="25"/>
      <x:c r="ETL5847" s="25"/>
      <x:c r="ETM5847" s="25"/>
      <x:c r="ETN5847" s="25"/>
      <x:c r="ETO5847" s="25"/>
      <x:c r="ETP5847" s="25"/>
      <x:c r="ETQ5847" s="25"/>
      <x:c r="ETR5847" s="25"/>
      <x:c r="ETS5847" s="25"/>
      <x:c r="ETT5847" s="25"/>
      <x:c r="ETU5847" s="25"/>
      <x:c r="ETV5847" s="25"/>
      <x:c r="ETW5847" s="25"/>
      <x:c r="ETX5847" s="25"/>
      <x:c r="ETY5847" s="25"/>
      <x:c r="ETZ5847" s="25"/>
      <x:c r="EUA5847" s="25"/>
      <x:c r="EUB5847" s="25"/>
      <x:c r="EUC5847" s="25"/>
      <x:c r="EUD5847" s="25"/>
      <x:c r="EUE5847" s="25"/>
      <x:c r="EUF5847" s="25"/>
      <x:c r="EUG5847" s="25"/>
      <x:c r="EUH5847" s="25"/>
      <x:c r="EUI5847" s="25"/>
      <x:c r="EUJ5847" s="25"/>
      <x:c r="EUK5847" s="25"/>
      <x:c r="EUL5847" s="25"/>
      <x:c r="EUM5847" s="25"/>
      <x:c r="EUN5847" s="25"/>
      <x:c r="EUO5847" s="25"/>
      <x:c r="EUP5847" s="25"/>
      <x:c r="EUQ5847" s="25"/>
      <x:c r="EUR5847" s="25"/>
      <x:c r="EUS5847" s="25"/>
      <x:c r="EUT5847" s="25"/>
      <x:c r="EUU5847" s="25"/>
      <x:c r="EUV5847" s="25"/>
      <x:c r="EUW5847" s="25"/>
      <x:c r="EUX5847" s="25"/>
      <x:c r="EUY5847" s="25"/>
      <x:c r="EUZ5847" s="25"/>
      <x:c r="EVA5847" s="25"/>
      <x:c r="EVB5847" s="25"/>
      <x:c r="EVC5847" s="25"/>
      <x:c r="EVD5847" s="25"/>
      <x:c r="EVE5847" s="25"/>
      <x:c r="EVF5847" s="25"/>
      <x:c r="EVG5847" s="25"/>
      <x:c r="EVH5847" s="25"/>
      <x:c r="EVI5847" s="25"/>
      <x:c r="EVJ5847" s="25"/>
      <x:c r="EVK5847" s="25"/>
      <x:c r="EVL5847" s="25"/>
      <x:c r="EVM5847" s="25"/>
      <x:c r="EVN5847" s="25"/>
      <x:c r="EVO5847" s="25"/>
      <x:c r="EVP5847" s="25"/>
      <x:c r="EVQ5847" s="25"/>
      <x:c r="EVR5847" s="25"/>
      <x:c r="EVS5847" s="25"/>
      <x:c r="EVT5847" s="25"/>
      <x:c r="EVU5847" s="25"/>
      <x:c r="EVV5847" s="25"/>
      <x:c r="EVW5847" s="25"/>
      <x:c r="EVX5847" s="25"/>
      <x:c r="EVY5847" s="25"/>
      <x:c r="EVZ5847" s="25"/>
      <x:c r="EWA5847" s="25"/>
      <x:c r="EWB5847" s="25"/>
      <x:c r="EWC5847" s="25"/>
      <x:c r="EWD5847" s="25"/>
      <x:c r="EWE5847" s="25"/>
      <x:c r="EWF5847" s="25"/>
      <x:c r="EWG5847" s="25"/>
      <x:c r="EWH5847" s="25"/>
      <x:c r="EWI5847" s="25"/>
      <x:c r="EWJ5847" s="25"/>
      <x:c r="EWK5847" s="25"/>
      <x:c r="EWL5847" s="25"/>
      <x:c r="EWM5847" s="25"/>
      <x:c r="EWN5847" s="25"/>
      <x:c r="EWO5847" s="25"/>
      <x:c r="EWP5847" s="25"/>
      <x:c r="EWQ5847" s="25"/>
      <x:c r="EWR5847" s="25"/>
      <x:c r="EWS5847" s="25"/>
      <x:c r="EWT5847" s="25"/>
      <x:c r="EWU5847" s="25"/>
      <x:c r="EWV5847" s="25"/>
      <x:c r="EWW5847" s="25"/>
      <x:c r="EWX5847" s="25"/>
      <x:c r="EWY5847" s="25"/>
      <x:c r="EWZ5847" s="25"/>
      <x:c r="EXA5847" s="25"/>
      <x:c r="EXB5847" s="25"/>
      <x:c r="EXC5847" s="25"/>
      <x:c r="EXD5847" s="25"/>
      <x:c r="EXE5847" s="25"/>
      <x:c r="EXF5847" s="25"/>
      <x:c r="EXG5847" s="25"/>
      <x:c r="EXH5847" s="25"/>
      <x:c r="EXI5847" s="25"/>
      <x:c r="EXJ5847" s="25"/>
      <x:c r="EXK5847" s="25"/>
      <x:c r="EXL5847" s="25"/>
      <x:c r="EXM5847" s="25"/>
      <x:c r="EXN5847" s="25"/>
      <x:c r="EXO5847" s="25"/>
      <x:c r="EXP5847" s="25"/>
      <x:c r="EXQ5847" s="25"/>
      <x:c r="EXR5847" s="25"/>
      <x:c r="EXS5847" s="25"/>
      <x:c r="EXT5847" s="25"/>
      <x:c r="EXU5847" s="25"/>
      <x:c r="EXV5847" s="25"/>
      <x:c r="EXW5847" s="25"/>
      <x:c r="EXX5847" s="25"/>
      <x:c r="EXY5847" s="25"/>
      <x:c r="EXZ5847" s="25"/>
      <x:c r="EYA5847" s="25"/>
      <x:c r="EYB5847" s="25"/>
      <x:c r="EYC5847" s="25"/>
      <x:c r="EYD5847" s="25"/>
      <x:c r="EYE5847" s="25"/>
      <x:c r="EYF5847" s="25"/>
      <x:c r="EYG5847" s="25"/>
      <x:c r="EYH5847" s="25"/>
      <x:c r="EYI5847" s="25"/>
      <x:c r="EYJ5847" s="25"/>
      <x:c r="EYK5847" s="25"/>
      <x:c r="EYL5847" s="25"/>
      <x:c r="EYM5847" s="25"/>
      <x:c r="EYN5847" s="25"/>
      <x:c r="EYO5847" s="25"/>
      <x:c r="EYP5847" s="25"/>
      <x:c r="EYQ5847" s="25"/>
      <x:c r="EYR5847" s="25"/>
      <x:c r="EYS5847" s="25"/>
      <x:c r="EYT5847" s="25"/>
      <x:c r="EYU5847" s="25"/>
      <x:c r="EYV5847" s="25"/>
      <x:c r="EYW5847" s="25"/>
      <x:c r="EYX5847" s="25"/>
      <x:c r="EYY5847" s="25"/>
      <x:c r="EYZ5847" s="25"/>
      <x:c r="EZA5847" s="25"/>
      <x:c r="EZB5847" s="25"/>
      <x:c r="EZC5847" s="25"/>
      <x:c r="EZD5847" s="25"/>
      <x:c r="EZE5847" s="25"/>
      <x:c r="EZF5847" s="25"/>
      <x:c r="EZG5847" s="25"/>
      <x:c r="EZH5847" s="25"/>
      <x:c r="EZI5847" s="25"/>
      <x:c r="EZJ5847" s="25"/>
      <x:c r="EZK5847" s="25"/>
      <x:c r="EZL5847" s="25"/>
      <x:c r="EZM5847" s="25"/>
      <x:c r="EZN5847" s="25"/>
      <x:c r="EZO5847" s="25"/>
      <x:c r="EZP5847" s="25"/>
      <x:c r="EZQ5847" s="25"/>
      <x:c r="EZR5847" s="25"/>
      <x:c r="EZS5847" s="25"/>
      <x:c r="EZT5847" s="25"/>
      <x:c r="EZU5847" s="25"/>
      <x:c r="EZV5847" s="25"/>
      <x:c r="EZW5847" s="25"/>
      <x:c r="EZX5847" s="25"/>
      <x:c r="EZY5847" s="25"/>
      <x:c r="EZZ5847" s="25"/>
      <x:c r="FAA5847" s="25"/>
      <x:c r="FAB5847" s="25"/>
      <x:c r="FAC5847" s="25"/>
      <x:c r="FAD5847" s="25"/>
      <x:c r="FAE5847" s="25"/>
      <x:c r="FAF5847" s="25"/>
      <x:c r="FAG5847" s="25"/>
      <x:c r="FAH5847" s="25"/>
      <x:c r="FAI5847" s="25"/>
      <x:c r="FAJ5847" s="25"/>
      <x:c r="FAK5847" s="25"/>
      <x:c r="FAL5847" s="25"/>
      <x:c r="FAM5847" s="25"/>
      <x:c r="FAN5847" s="25"/>
      <x:c r="FAO5847" s="25"/>
      <x:c r="FAP5847" s="25"/>
      <x:c r="FAQ5847" s="25"/>
      <x:c r="FAR5847" s="25"/>
      <x:c r="FAS5847" s="25"/>
      <x:c r="FAT5847" s="25"/>
      <x:c r="FAU5847" s="25"/>
      <x:c r="FAV5847" s="25"/>
      <x:c r="FAW5847" s="25"/>
      <x:c r="FAX5847" s="25"/>
      <x:c r="FAY5847" s="25"/>
      <x:c r="FAZ5847" s="25"/>
      <x:c r="FBA5847" s="25"/>
      <x:c r="FBB5847" s="25"/>
      <x:c r="FBC5847" s="25"/>
      <x:c r="FBD5847" s="25"/>
      <x:c r="FBE5847" s="25"/>
      <x:c r="FBF5847" s="25"/>
      <x:c r="FBG5847" s="25"/>
      <x:c r="FBH5847" s="25"/>
      <x:c r="FBI5847" s="25"/>
      <x:c r="FBJ5847" s="25"/>
      <x:c r="FBK5847" s="25"/>
      <x:c r="FBL5847" s="25"/>
      <x:c r="FBM5847" s="25"/>
      <x:c r="FBN5847" s="25"/>
      <x:c r="FBO5847" s="25"/>
      <x:c r="FBP5847" s="25"/>
      <x:c r="FBQ5847" s="25"/>
      <x:c r="FBR5847" s="25"/>
      <x:c r="FBS5847" s="25"/>
      <x:c r="FBT5847" s="25"/>
      <x:c r="FBU5847" s="25"/>
      <x:c r="FBV5847" s="25"/>
      <x:c r="FBW5847" s="25"/>
      <x:c r="FBX5847" s="25"/>
      <x:c r="FBY5847" s="25"/>
      <x:c r="FBZ5847" s="25"/>
      <x:c r="FCA5847" s="25"/>
      <x:c r="FCB5847" s="25"/>
      <x:c r="FCC5847" s="25"/>
      <x:c r="FCD5847" s="25"/>
      <x:c r="FCE5847" s="25"/>
      <x:c r="FCF5847" s="25"/>
      <x:c r="FCG5847" s="25"/>
      <x:c r="FCH5847" s="25"/>
      <x:c r="FCI5847" s="25"/>
      <x:c r="FCJ5847" s="25"/>
      <x:c r="FCK5847" s="25"/>
      <x:c r="FCL5847" s="25"/>
      <x:c r="FCM5847" s="25"/>
      <x:c r="FCN5847" s="25"/>
      <x:c r="FCO5847" s="25"/>
      <x:c r="FCP5847" s="25"/>
      <x:c r="FCQ5847" s="25"/>
      <x:c r="FCR5847" s="25"/>
      <x:c r="FCS5847" s="25"/>
      <x:c r="FCT5847" s="25"/>
      <x:c r="FCU5847" s="25"/>
      <x:c r="FCV5847" s="25"/>
      <x:c r="FCW5847" s="25"/>
      <x:c r="FCX5847" s="25"/>
      <x:c r="FCY5847" s="25"/>
      <x:c r="FCZ5847" s="25"/>
      <x:c r="FDA5847" s="25"/>
      <x:c r="FDB5847" s="25"/>
      <x:c r="FDC5847" s="25"/>
      <x:c r="FDD5847" s="25"/>
      <x:c r="FDE5847" s="25"/>
      <x:c r="FDF5847" s="25"/>
      <x:c r="FDG5847" s="25"/>
      <x:c r="FDH5847" s="25"/>
      <x:c r="FDI5847" s="25"/>
      <x:c r="FDJ5847" s="25"/>
      <x:c r="FDK5847" s="25"/>
      <x:c r="FDL5847" s="25"/>
      <x:c r="FDM5847" s="25"/>
      <x:c r="FDN5847" s="25"/>
      <x:c r="FDO5847" s="25"/>
      <x:c r="FDP5847" s="25"/>
      <x:c r="FDQ5847" s="25"/>
      <x:c r="FDR5847" s="25"/>
      <x:c r="FDS5847" s="25"/>
      <x:c r="FDT5847" s="25"/>
      <x:c r="FDU5847" s="25"/>
      <x:c r="FDV5847" s="25"/>
      <x:c r="FDW5847" s="25"/>
      <x:c r="FDX5847" s="25"/>
      <x:c r="FDY5847" s="25"/>
      <x:c r="FDZ5847" s="25"/>
      <x:c r="FEA5847" s="25"/>
      <x:c r="FEB5847" s="25"/>
      <x:c r="FEC5847" s="25"/>
      <x:c r="FED5847" s="25"/>
      <x:c r="FEE5847" s="25"/>
      <x:c r="FEF5847" s="25"/>
      <x:c r="FEG5847" s="25"/>
      <x:c r="FEH5847" s="25"/>
      <x:c r="FEI5847" s="25"/>
      <x:c r="FEJ5847" s="25"/>
      <x:c r="FEK5847" s="25"/>
      <x:c r="FEL5847" s="25"/>
      <x:c r="FEM5847" s="25"/>
      <x:c r="FEN5847" s="25"/>
      <x:c r="FEO5847" s="25"/>
      <x:c r="FEP5847" s="25"/>
      <x:c r="FEQ5847" s="25"/>
      <x:c r="FER5847" s="25"/>
      <x:c r="FES5847" s="25"/>
      <x:c r="FET5847" s="25"/>
      <x:c r="FEU5847" s="25"/>
      <x:c r="FEV5847" s="25"/>
      <x:c r="FEW5847" s="25"/>
      <x:c r="FEX5847" s="25"/>
      <x:c r="FEY5847" s="25"/>
      <x:c r="FEZ5847" s="25"/>
      <x:c r="FFA5847" s="25"/>
      <x:c r="FFB5847" s="25"/>
      <x:c r="FFC5847" s="25"/>
      <x:c r="FFD5847" s="25"/>
      <x:c r="FFE5847" s="25"/>
      <x:c r="FFF5847" s="25"/>
      <x:c r="FFG5847" s="25"/>
      <x:c r="FFH5847" s="25"/>
      <x:c r="FFI5847" s="25"/>
      <x:c r="FFJ5847" s="25"/>
      <x:c r="FFK5847" s="25"/>
      <x:c r="FFL5847" s="25"/>
      <x:c r="FFM5847" s="25"/>
      <x:c r="FFN5847" s="25"/>
      <x:c r="FFO5847" s="25"/>
      <x:c r="FFP5847" s="25"/>
      <x:c r="FFQ5847" s="25"/>
      <x:c r="FFR5847" s="25"/>
      <x:c r="FFS5847" s="25"/>
      <x:c r="FFT5847" s="25"/>
      <x:c r="FFU5847" s="25"/>
      <x:c r="FFV5847" s="25"/>
      <x:c r="FFW5847" s="25"/>
      <x:c r="FFX5847" s="25"/>
      <x:c r="FFY5847" s="25"/>
      <x:c r="FFZ5847" s="25"/>
      <x:c r="FGA5847" s="25"/>
      <x:c r="FGB5847" s="25"/>
      <x:c r="FGC5847" s="25"/>
      <x:c r="FGD5847" s="25"/>
      <x:c r="FGE5847" s="25"/>
      <x:c r="FGF5847" s="25"/>
      <x:c r="FGG5847" s="25"/>
      <x:c r="FGH5847" s="25"/>
      <x:c r="FGI5847" s="25"/>
      <x:c r="FGJ5847" s="25"/>
      <x:c r="FGK5847" s="25"/>
      <x:c r="FGL5847" s="25"/>
      <x:c r="FGM5847" s="25"/>
      <x:c r="FGN5847" s="25"/>
      <x:c r="FGO5847" s="25"/>
      <x:c r="FGP5847" s="25"/>
      <x:c r="FGQ5847" s="25"/>
      <x:c r="FGR5847" s="25"/>
      <x:c r="FGS5847" s="25"/>
      <x:c r="FGT5847" s="25"/>
      <x:c r="FGU5847" s="25"/>
      <x:c r="FGV5847" s="25"/>
      <x:c r="FGW5847" s="25"/>
      <x:c r="FGX5847" s="25"/>
      <x:c r="FGY5847" s="25"/>
      <x:c r="FGZ5847" s="25"/>
      <x:c r="FHA5847" s="25"/>
      <x:c r="FHB5847" s="25"/>
      <x:c r="FHC5847" s="25"/>
      <x:c r="FHD5847" s="25"/>
      <x:c r="FHE5847" s="25"/>
      <x:c r="FHF5847" s="25"/>
      <x:c r="FHG5847" s="25"/>
      <x:c r="FHH5847" s="25"/>
      <x:c r="FHI5847" s="25"/>
      <x:c r="FHJ5847" s="25"/>
      <x:c r="FHK5847" s="25"/>
      <x:c r="FHL5847" s="25"/>
      <x:c r="FHM5847" s="25"/>
      <x:c r="FHN5847" s="25"/>
      <x:c r="FHO5847" s="25"/>
      <x:c r="FHP5847" s="25"/>
      <x:c r="FHQ5847" s="25"/>
      <x:c r="FHR5847" s="25"/>
      <x:c r="FHS5847" s="25"/>
      <x:c r="FHT5847" s="25"/>
      <x:c r="FHU5847" s="25"/>
      <x:c r="FHV5847" s="25"/>
      <x:c r="FHW5847" s="25"/>
      <x:c r="FHX5847" s="25"/>
      <x:c r="FHY5847" s="25"/>
      <x:c r="FHZ5847" s="25"/>
      <x:c r="FIA5847" s="25"/>
      <x:c r="FIB5847" s="25"/>
      <x:c r="FIC5847" s="25"/>
      <x:c r="FID5847" s="25"/>
      <x:c r="FIE5847" s="25"/>
      <x:c r="FIF5847" s="25"/>
      <x:c r="FIG5847" s="25"/>
      <x:c r="FIH5847" s="25"/>
      <x:c r="FII5847" s="25"/>
      <x:c r="FIJ5847" s="25"/>
      <x:c r="FIK5847" s="25"/>
      <x:c r="FIL5847" s="25"/>
      <x:c r="FIM5847" s="25"/>
      <x:c r="FIN5847" s="25"/>
      <x:c r="FIO5847" s="25"/>
      <x:c r="FIP5847" s="25"/>
      <x:c r="FIQ5847" s="25"/>
      <x:c r="FIR5847" s="25"/>
      <x:c r="FIS5847" s="25"/>
      <x:c r="FIT5847" s="25"/>
      <x:c r="FIU5847" s="25"/>
      <x:c r="FIV5847" s="25"/>
      <x:c r="FIW5847" s="25"/>
      <x:c r="FIX5847" s="25"/>
      <x:c r="FIY5847" s="25"/>
      <x:c r="FIZ5847" s="25"/>
      <x:c r="FJA5847" s="25"/>
      <x:c r="FJB5847" s="25"/>
      <x:c r="FJC5847" s="25"/>
      <x:c r="FJD5847" s="25"/>
      <x:c r="FJE5847" s="25"/>
      <x:c r="FJF5847" s="25"/>
      <x:c r="FJG5847" s="25"/>
      <x:c r="FJH5847" s="25"/>
      <x:c r="FJI5847" s="25"/>
      <x:c r="FJJ5847" s="25"/>
      <x:c r="FJK5847" s="25"/>
      <x:c r="FJL5847" s="25"/>
      <x:c r="FJM5847" s="25"/>
      <x:c r="FJN5847" s="25"/>
      <x:c r="FJO5847" s="25"/>
      <x:c r="FJP5847" s="25"/>
      <x:c r="FJQ5847" s="25"/>
      <x:c r="FJR5847" s="25"/>
      <x:c r="FJS5847" s="25"/>
      <x:c r="FJT5847" s="25"/>
      <x:c r="FJU5847" s="25"/>
      <x:c r="FJV5847" s="25"/>
      <x:c r="FJW5847" s="25"/>
      <x:c r="FJX5847" s="25"/>
      <x:c r="FJY5847" s="25"/>
      <x:c r="FJZ5847" s="25"/>
      <x:c r="FKA5847" s="25"/>
      <x:c r="FKB5847" s="25"/>
      <x:c r="FKC5847" s="25"/>
      <x:c r="FKD5847" s="25"/>
      <x:c r="FKE5847" s="25"/>
      <x:c r="FKF5847" s="25"/>
      <x:c r="FKG5847" s="25"/>
      <x:c r="FKH5847" s="25"/>
      <x:c r="FKI5847" s="25"/>
      <x:c r="FKJ5847" s="25"/>
      <x:c r="FKK5847" s="25"/>
      <x:c r="FKL5847" s="25"/>
      <x:c r="FKM5847" s="25"/>
      <x:c r="FKN5847" s="25"/>
      <x:c r="FKO5847" s="25"/>
      <x:c r="FKP5847" s="25"/>
      <x:c r="FKQ5847" s="25"/>
      <x:c r="FKR5847" s="25"/>
      <x:c r="FKS5847" s="25"/>
      <x:c r="FKT5847" s="25"/>
      <x:c r="FKU5847" s="25"/>
      <x:c r="FKV5847" s="25"/>
      <x:c r="FKW5847" s="25"/>
      <x:c r="FKX5847" s="25"/>
      <x:c r="FKY5847" s="25"/>
      <x:c r="FKZ5847" s="25"/>
      <x:c r="FLA5847" s="25"/>
      <x:c r="FLB5847" s="25"/>
      <x:c r="FLC5847" s="25"/>
      <x:c r="FLD5847" s="25"/>
      <x:c r="FLE5847" s="25"/>
      <x:c r="FLF5847" s="25"/>
      <x:c r="FLG5847" s="25"/>
      <x:c r="FLH5847" s="25"/>
      <x:c r="FLI5847" s="25"/>
      <x:c r="FLJ5847" s="25"/>
      <x:c r="FLK5847" s="25"/>
      <x:c r="FLL5847" s="25"/>
      <x:c r="FLM5847" s="25"/>
      <x:c r="FLN5847" s="25"/>
      <x:c r="FLO5847" s="25"/>
      <x:c r="FLP5847" s="25"/>
      <x:c r="FLQ5847" s="25"/>
      <x:c r="FLR5847" s="25"/>
      <x:c r="FLS5847" s="25"/>
      <x:c r="FLT5847" s="25"/>
      <x:c r="FLU5847" s="25"/>
      <x:c r="FLV5847" s="25"/>
      <x:c r="FLW5847" s="25"/>
      <x:c r="FLX5847" s="25"/>
      <x:c r="FLY5847" s="25"/>
      <x:c r="FLZ5847" s="25"/>
      <x:c r="FMA5847" s="25"/>
      <x:c r="FMB5847" s="25"/>
      <x:c r="FMC5847" s="25"/>
      <x:c r="FMD5847" s="25"/>
      <x:c r="FME5847" s="25"/>
      <x:c r="FMF5847" s="25"/>
      <x:c r="FMG5847" s="25"/>
      <x:c r="FMH5847" s="25"/>
      <x:c r="FMI5847" s="25"/>
      <x:c r="FMJ5847" s="25"/>
      <x:c r="FMK5847" s="25"/>
      <x:c r="FML5847" s="25"/>
      <x:c r="FMM5847" s="25"/>
      <x:c r="FMN5847" s="25"/>
      <x:c r="FMO5847" s="25"/>
      <x:c r="FMP5847" s="25"/>
      <x:c r="FMQ5847" s="25"/>
      <x:c r="FMR5847" s="25"/>
      <x:c r="FMS5847" s="25"/>
      <x:c r="FMT5847" s="25"/>
      <x:c r="FMU5847" s="25"/>
      <x:c r="FMV5847" s="25"/>
      <x:c r="FMW5847" s="25"/>
      <x:c r="FMX5847" s="25"/>
      <x:c r="FMY5847" s="25"/>
      <x:c r="FMZ5847" s="25"/>
      <x:c r="FNA5847" s="25"/>
      <x:c r="FNB5847" s="25"/>
      <x:c r="FNC5847" s="25"/>
      <x:c r="FND5847" s="25"/>
      <x:c r="FNE5847" s="25"/>
      <x:c r="FNF5847" s="25"/>
      <x:c r="FNG5847" s="25"/>
      <x:c r="FNH5847" s="25"/>
      <x:c r="FNI5847" s="25"/>
      <x:c r="FNJ5847" s="25"/>
      <x:c r="FNK5847" s="25"/>
      <x:c r="FNL5847" s="25"/>
      <x:c r="FNM5847" s="25"/>
      <x:c r="FNN5847" s="25"/>
      <x:c r="FNO5847" s="25"/>
      <x:c r="FNP5847" s="25"/>
      <x:c r="FNQ5847" s="25"/>
      <x:c r="FNR5847" s="25"/>
      <x:c r="FNS5847" s="25"/>
      <x:c r="FNT5847" s="25"/>
      <x:c r="FNU5847" s="25"/>
      <x:c r="FNV5847" s="25"/>
      <x:c r="FNW5847" s="25"/>
      <x:c r="FNX5847" s="25"/>
      <x:c r="FNY5847" s="25"/>
      <x:c r="FNZ5847" s="25"/>
      <x:c r="FOA5847" s="25"/>
      <x:c r="FOB5847" s="25"/>
      <x:c r="FOC5847" s="25"/>
      <x:c r="FOD5847" s="25"/>
      <x:c r="FOE5847" s="25"/>
      <x:c r="FOF5847" s="25"/>
      <x:c r="FOG5847" s="25"/>
      <x:c r="FOH5847" s="25"/>
      <x:c r="FOI5847" s="25"/>
      <x:c r="FOJ5847" s="25"/>
      <x:c r="FOK5847" s="25"/>
      <x:c r="FOL5847" s="25"/>
      <x:c r="FOM5847" s="25"/>
      <x:c r="FON5847" s="25"/>
      <x:c r="FOO5847" s="25"/>
      <x:c r="FOP5847" s="25"/>
      <x:c r="FOQ5847" s="25"/>
      <x:c r="FOR5847" s="25"/>
      <x:c r="FOS5847" s="25"/>
      <x:c r="FOT5847" s="25"/>
      <x:c r="FOU5847" s="25"/>
      <x:c r="FOV5847" s="25"/>
      <x:c r="FOW5847" s="25"/>
      <x:c r="FOX5847" s="25"/>
      <x:c r="FOY5847" s="25"/>
      <x:c r="FOZ5847" s="25"/>
      <x:c r="FPA5847" s="25"/>
      <x:c r="FPB5847" s="25"/>
      <x:c r="FPC5847" s="25"/>
      <x:c r="FPD5847" s="25"/>
      <x:c r="FPE5847" s="25"/>
      <x:c r="FPF5847" s="25"/>
      <x:c r="FPG5847" s="25"/>
      <x:c r="FPH5847" s="25"/>
      <x:c r="FPI5847" s="25"/>
      <x:c r="FPJ5847" s="25"/>
      <x:c r="FPK5847" s="25"/>
      <x:c r="FPL5847" s="25"/>
      <x:c r="FPM5847" s="25"/>
      <x:c r="FPN5847" s="25"/>
      <x:c r="FPO5847" s="25"/>
      <x:c r="FPP5847" s="25"/>
      <x:c r="FPQ5847" s="25"/>
      <x:c r="FPR5847" s="25"/>
      <x:c r="FPS5847" s="25"/>
      <x:c r="FPT5847" s="25"/>
      <x:c r="FPU5847" s="25"/>
      <x:c r="FPV5847" s="25"/>
      <x:c r="FPW5847" s="25"/>
      <x:c r="FPX5847" s="25"/>
      <x:c r="FPY5847" s="25"/>
      <x:c r="FPZ5847" s="25"/>
      <x:c r="FQA5847" s="25"/>
      <x:c r="FQB5847" s="25"/>
      <x:c r="FQC5847" s="25"/>
      <x:c r="FQD5847" s="25"/>
      <x:c r="FQE5847" s="25"/>
      <x:c r="FQF5847" s="25"/>
      <x:c r="FQG5847" s="25"/>
      <x:c r="FQH5847" s="25"/>
      <x:c r="FQI5847" s="25"/>
      <x:c r="FQJ5847" s="25"/>
      <x:c r="FQK5847" s="25"/>
      <x:c r="FQL5847" s="25"/>
      <x:c r="FQM5847" s="25"/>
      <x:c r="FQN5847" s="25"/>
      <x:c r="FQO5847" s="25"/>
      <x:c r="FQP5847" s="25"/>
      <x:c r="FQQ5847" s="25"/>
      <x:c r="FQR5847" s="25"/>
      <x:c r="FQS5847" s="25"/>
      <x:c r="FQT5847" s="25"/>
      <x:c r="FQU5847" s="25"/>
      <x:c r="FQV5847" s="25"/>
      <x:c r="FQW5847" s="25"/>
      <x:c r="FQX5847" s="25"/>
      <x:c r="FQY5847" s="25"/>
      <x:c r="FQZ5847" s="25"/>
      <x:c r="FRA5847" s="25"/>
      <x:c r="FRB5847" s="25"/>
      <x:c r="FRC5847" s="25"/>
      <x:c r="FRD5847" s="25"/>
      <x:c r="FRE5847" s="25"/>
      <x:c r="FRF5847" s="25"/>
      <x:c r="FRG5847" s="25"/>
      <x:c r="FRH5847" s="25"/>
      <x:c r="FRI5847" s="25"/>
      <x:c r="FRJ5847" s="25"/>
      <x:c r="FRK5847" s="25"/>
      <x:c r="FRL5847" s="25"/>
      <x:c r="FRM5847" s="25"/>
      <x:c r="FRN5847" s="25"/>
      <x:c r="FRO5847" s="25"/>
      <x:c r="FRP5847" s="25"/>
      <x:c r="FRQ5847" s="25"/>
      <x:c r="FRR5847" s="25"/>
      <x:c r="FRS5847" s="25"/>
      <x:c r="FRT5847" s="25"/>
      <x:c r="FRU5847" s="25"/>
      <x:c r="FRV5847" s="25"/>
      <x:c r="FRW5847" s="25"/>
      <x:c r="FRX5847" s="25"/>
      <x:c r="FRY5847" s="25"/>
      <x:c r="FRZ5847" s="25"/>
      <x:c r="FSA5847" s="25"/>
      <x:c r="FSB5847" s="25"/>
      <x:c r="FSC5847" s="25"/>
      <x:c r="FSD5847" s="25"/>
      <x:c r="FSE5847" s="25"/>
      <x:c r="FSF5847" s="25"/>
      <x:c r="FSG5847" s="25"/>
      <x:c r="FSH5847" s="25"/>
      <x:c r="FSI5847" s="25"/>
      <x:c r="FSJ5847" s="25"/>
      <x:c r="FSK5847" s="25"/>
      <x:c r="FSL5847" s="25"/>
      <x:c r="FSM5847" s="25"/>
      <x:c r="FSN5847" s="25"/>
      <x:c r="FSO5847" s="25"/>
      <x:c r="FSP5847" s="25"/>
      <x:c r="FSQ5847" s="25"/>
      <x:c r="FSR5847" s="25"/>
      <x:c r="FSS5847" s="25"/>
      <x:c r="FST5847" s="25"/>
      <x:c r="FSU5847" s="25"/>
      <x:c r="FSV5847" s="25"/>
      <x:c r="FSW5847" s="25"/>
      <x:c r="FSX5847" s="25"/>
      <x:c r="FSY5847" s="25"/>
      <x:c r="FSZ5847" s="25"/>
      <x:c r="FTA5847" s="25"/>
      <x:c r="FTB5847" s="25"/>
      <x:c r="FTC5847" s="25"/>
      <x:c r="FTD5847" s="25"/>
      <x:c r="FTE5847" s="25"/>
      <x:c r="FTF5847" s="25"/>
      <x:c r="FTG5847" s="25"/>
      <x:c r="FTH5847" s="25"/>
      <x:c r="FTI5847" s="25"/>
      <x:c r="FTJ5847" s="25"/>
      <x:c r="FTK5847" s="25"/>
      <x:c r="FTL5847" s="25"/>
      <x:c r="FTM5847" s="25"/>
      <x:c r="FTN5847" s="25"/>
      <x:c r="FTO5847" s="25"/>
      <x:c r="FTP5847" s="25"/>
      <x:c r="FTQ5847" s="25"/>
      <x:c r="FTR5847" s="25"/>
      <x:c r="FTS5847" s="25"/>
      <x:c r="FTT5847" s="25"/>
      <x:c r="FTU5847" s="25"/>
      <x:c r="FTV5847" s="25"/>
      <x:c r="FTW5847" s="25"/>
      <x:c r="FTX5847" s="25"/>
      <x:c r="FTY5847" s="25"/>
      <x:c r="FTZ5847" s="25"/>
      <x:c r="FUA5847" s="25"/>
      <x:c r="FUB5847" s="25"/>
      <x:c r="FUC5847" s="25"/>
      <x:c r="FUD5847" s="25"/>
      <x:c r="FUE5847" s="25"/>
      <x:c r="FUF5847" s="25"/>
      <x:c r="FUG5847" s="25"/>
      <x:c r="FUH5847" s="25"/>
      <x:c r="FUI5847" s="25"/>
      <x:c r="FUJ5847" s="25"/>
      <x:c r="FUK5847" s="25"/>
      <x:c r="FUL5847" s="25"/>
      <x:c r="FUM5847" s="25"/>
      <x:c r="FUN5847" s="25"/>
      <x:c r="FUO5847" s="25"/>
      <x:c r="FUP5847" s="25"/>
      <x:c r="FUQ5847" s="25"/>
      <x:c r="FUR5847" s="25"/>
      <x:c r="FUS5847" s="25"/>
      <x:c r="FUT5847" s="25"/>
      <x:c r="FUU5847" s="25"/>
      <x:c r="FUV5847" s="25"/>
      <x:c r="FUW5847" s="25"/>
      <x:c r="FUX5847" s="25"/>
      <x:c r="FUY5847" s="25"/>
      <x:c r="FUZ5847" s="25"/>
      <x:c r="FVA5847" s="25"/>
      <x:c r="FVB5847" s="25"/>
      <x:c r="FVC5847" s="25"/>
      <x:c r="FVD5847" s="25"/>
      <x:c r="FVE5847" s="25"/>
      <x:c r="FVF5847" s="25"/>
      <x:c r="FVG5847" s="25"/>
      <x:c r="FVH5847" s="25"/>
      <x:c r="FVI5847" s="25"/>
      <x:c r="FVJ5847" s="25"/>
      <x:c r="FVK5847" s="25"/>
      <x:c r="FVL5847" s="25"/>
      <x:c r="FVM5847" s="25"/>
      <x:c r="FVN5847" s="25"/>
      <x:c r="FVO5847" s="25"/>
      <x:c r="FVP5847" s="25"/>
      <x:c r="FVQ5847" s="25"/>
      <x:c r="FVR5847" s="25"/>
      <x:c r="FVS5847" s="25"/>
      <x:c r="FVT5847" s="25"/>
      <x:c r="FVU5847" s="25"/>
      <x:c r="FVV5847" s="25"/>
      <x:c r="FVW5847" s="25"/>
      <x:c r="FVX5847" s="25"/>
      <x:c r="FVY5847" s="25"/>
      <x:c r="FVZ5847" s="25"/>
      <x:c r="FWA5847" s="25"/>
      <x:c r="FWB5847" s="25"/>
      <x:c r="FWC5847" s="25"/>
      <x:c r="FWD5847" s="25"/>
      <x:c r="FWE5847" s="25"/>
      <x:c r="FWF5847" s="25"/>
      <x:c r="FWG5847" s="25"/>
      <x:c r="FWH5847" s="25"/>
      <x:c r="FWI5847" s="25"/>
      <x:c r="FWJ5847" s="25"/>
      <x:c r="FWK5847" s="25"/>
      <x:c r="FWL5847" s="25"/>
      <x:c r="FWM5847" s="25"/>
      <x:c r="FWN5847" s="25"/>
      <x:c r="FWO5847" s="25"/>
      <x:c r="FWP5847" s="25"/>
      <x:c r="FWQ5847" s="25"/>
      <x:c r="FWR5847" s="25"/>
      <x:c r="FWS5847" s="25"/>
      <x:c r="FWT5847" s="25"/>
      <x:c r="FWU5847" s="25"/>
      <x:c r="FWV5847" s="25"/>
      <x:c r="FWW5847" s="25"/>
      <x:c r="FWX5847" s="25"/>
      <x:c r="FWY5847" s="25"/>
      <x:c r="FWZ5847" s="25"/>
      <x:c r="FXA5847" s="25"/>
      <x:c r="FXB5847" s="25"/>
      <x:c r="FXC5847" s="25"/>
      <x:c r="FXD5847" s="25"/>
      <x:c r="FXE5847" s="25"/>
      <x:c r="FXF5847" s="25"/>
      <x:c r="FXG5847" s="25"/>
      <x:c r="FXH5847" s="25"/>
      <x:c r="FXI5847" s="25"/>
      <x:c r="FXJ5847" s="25"/>
      <x:c r="FXK5847" s="25"/>
      <x:c r="FXL5847" s="25"/>
      <x:c r="FXM5847" s="25"/>
      <x:c r="FXN5847" s="25"/>
      <x:c r="FXO5847" s="25"/>
      <x:c r="FXP5847" s="25"/>
      <x:c r="FXQ5847" s="25"/>
      <x:c r="FXR5847" s="25"/>
      <x:c r="FXS5847" s="25"/>
      <x:c r="FXT5847" s="25"/>
      <x:c r="FXU5847" s="25"/>
      <x:c r="FXV5847" s="25"/>
      <x:c r="FXW5847" s="25"/>
      <x:c r="FXX5847" s="25"/>
      <x:c r="FXY5847" s="25"/>
      <x:c r="FXZ5847" s="25"/>
      <x:c r="FYA5847" s="25"/>
      <x:c r="FYB5847" s="25"/>
      <x:c r="FYC5847" s="25"/>
      <x:c r="FYD5847" s="25"/>
      <x:c r="FYE5847" s="25"/>
      <x:c r="FYF5847" s="25"/>
      <x:c r="FYG5847" s="25"/>
      <x:c r="FYH5847" s="25"/>
      <x:c r="FYI5847" s="25"/>
      <x:c r="FYJ5847" s="25"/>
      <x:c r="FYK5847" s="25"/>
      <x:c r="FYL5847" s="25"/>
      <x:c r="FYM5847" s="25"/>
      <x:c r="FYN5847" s="25"/>
      <x:c r="FYO5847" s="25"/>
      <x:c r="FYP5847" s="25"/>
      <x:c r="FYQ5847" s="25"/>
      <x:c r="FYR5847" s="25"/>
      <x:c r="FYS5847" s="25"/>
      <x:c r="FYT5847" s="25"/>
      <x:c r="FYU5847" s="25"/>
      <x:c r="FYV5847" s="25"/>
      <x:c r="FYW5847" s="25"/>
      <x:c r="FYX5847" s="25"/>
      <x:c r="FYY5847" s="25"/>
      <x:c r="FYZ5847" s="25"/>
      <x:c r="FZA5847" s="25"/>
      <x:c r="FZB5847" s="25"/>
      <x:c r="FZC5847" s="25"/>
      <x:c r="FZD5847" s="25"/>
      <x:c r="FZE5847" s="25"/>
      <x:c r="FZF5847" s="25"/>
      <x:c r="FZG5847" s="25"/>
      <x:c r="FZH5847" s="25"/>
      <x:c r="FZI5847" s="25"/>
      <x:c r="FZJ5847" s="25"/>
      <x:c r="FZK5847" s="25"/>
      <x:c r="FZL5847" s="25"/>
      <x:c r="FZM5847" s="25"/>
      <x:c r="FZN5847" s="25"/>
      <x:c r="FZO5847" s="25"/>
      <x:c r="FZP5847" s="25"/>
      <x:c r="FZQ5847" s="25"/>
      <x:c r="FZR5847" s="25"/>
      <x:c r="FZS5847" s="25"/>
      <x:c r="FZT5847" s="25"/>
      <x:c r="FZU5847" s="25"/>
      <x:c r="FZV5847" s="25"/>
      <x:c r="FZW5847" s="25"/>
      <x:c r="FZX5847" s="25"/>
      <x:c r="FZY5847" s="25"/>
      <x:c r="FZZ5847" s="25"/>
      <x:c r="GAA5847" s="25"/>
      <x:c r="GAB5847" s="25"/>
      <x:c r="GAC5847" s="25"/>
      <x:c r="GAD5847" s="25"/>
      <x:c r="GAE5847" s="25"/>
      <x:c r="GAF5847" s="25"/>
      <x:c r="GAG5847" s="25"/>
      <x:c r="GAH5847" s="25"/>
      <x:c r="GAI5847" s="25"/>
      <x:c r="GAJ5847" s="25"/>
      <x:c r="GAK5847" s="25"/>
      <x:c r="GAL5847" s="25"/>
      <x:c r="GAM5847" s="25"/>
      <x:c r="GAN5847" s="25"/>
      <x:c r="GAO5847" s="25"/>
      <x:c r="GAP5847" s="25"/>
      <x:c r="GAQ5847" s="25"/>
      <x:c r="GAR5847" s="25"/>
      <x:c r="GAS5847" s="25"/>
      <x:c r="GAT5847" s="25"/>
      <x:c r="GAU5847" s="25"/>
      <x:c r="GAV5847" s="25"/>
      <x:c r="GAW5847" s="25"/>
      <x:c r="GAX5847" s="25"/>
      <x:c r="GAY5847" s="25"/>
      <x:c r="GAZ5847" s="25"/>
      <x:c r="GBA5847" s="25"/>
      <x:c r="GBB5847" s="25"/>
      <x:c r="GBC5847" s="25"/>
      <x:c r="GBD5847" s="25"/>
      <x:c r="GBE5847" s="25"/>
      <x:c r="GBF5847" s="25"/>
      <x:c r="GBG5847" s="25"/>
      <x:c r="GBH5847" s="25"/>
      <x:c r="GBI5847" s="25"/>
      <x:c r="GBJ5847" s="25"/>
      <x:c r="GBK5847" s="25"/>
      <x:c r="GBL5847" s="25"/>
      <x:c r="GBM5847" s="25"/>
      <x:c r="GBN5847" s="25"/>
      <x:c r="GBO5847" s="25"/>
      <x:c r="GBP5847" s="25"/>
      <x:c r="GBQ5847" s="25"/>
      <x:c r="GBR5847" s="25"/>
      <x:c r="GBS5847" s="25"/>
      <x:c r="GBT5847" s="25"/>
      <x:c r="GBU5847" s="25"/>
      <x:c r="GBV5847" s="25"/>
      <x:c r="GBW5847" s="25"/>
      <x:c r="GBX5847" s="25"/>
      <x:c r="GBY5847" s="25"/>
      <x:c r="GBZ5847" s="25"/>
      <x:c r="GCA5847" s="25"/>
      <x:c r="GCB5847" s="25"/>
      <x:c r="GCC5847" s="25"/>
      <x:c r="GCD5847" s="25"/>
      <x:c r="GCE5847" s="25"/>
      <x:c r="GCF5847" s="25"/>
      <x:c r="GCG5847" s="25"/>
      <x:c r="GCH5847" s="25"/>
      <x:c r="GCI5847" s="25"/>
      <x:c r="GCJ5847" s="25"/>
      <x:c r="GCK5847" s="25"/>
      <x:c r="GCL5847" s="25"/>
      <x:c r="GCM5847" s="25"/>
      <x:c r="GCN5847" s="25"/>
      <x:c r="GCO5847" s="25"/>
      <x:c r="GCP5847" s="25"/>
      <x:c r="GCQ5847" s="25"/>
      <x:c r="GCR5847" s="25"/>
      <x:c r="GCS5847" s="25"/>
      <x:c r="GCT5847" s="25"/>
      <x:c r="GCU5847" s="25"/>
      <x:c r="GCV5847" s="25"/>
      <x:c r="GCW5847" s="25"/>
      <x:c r="GCX5847" s="25"/>
      <x:c r="GCY5847" s="25"/>
      <x:c r="GCZ5847" s="25"/>
      <x:c r="GDA5847" s="25"/>
      <x:c r="GDB5847" s="25"/>
      <x:c r="GDC5847" s="25"/>
      <x:c r="GDD5847" s="25"/>
      <x:c r="GDE5847" s="25"/>
      <x:c r="GDF5847" s="25"/>
      <x:c r="GDG5847" s="25"/>
      <x:c r="GDH5847" s="25"/>
      <x:c r="GDI5847" s="25"/>
      <x:c r="GDJ5847" s="25"/>
      <x:c r="GDK5847" s="25"/>
      <x:c r="GDL5847" s="25"/>
      <x:c r="GDM5847" s="25"/>
      <x:c r="GDN5847" s="25"/>
      <x:c r="GDO5847" s="25"/>
      <x:c r="GDP5847" s="25"/>
      <x:c r="GDQ5847" s="25"/>
      <x:c r="GDR5847" s="25"/>
      <x:c r="GDS5847" s="25"/>
      <x:c r="GDT5847" s="25"/>
      <x:c r="GDU5847" s="25"/>
      <x:c r="GDV5847" s="25"/>
      <x:c r="GDW5847" s="25"/>
      <x:c r="GDX5847" s="25"/>
      <x:c r="GDY5847" s="25"/>
      <x:c r="GDZ5847" s="25"/>
      <x:c r="GEA5847" s="25"/>
      <x:c r="GEB5847" s="25"/>
      <x:c r="GEC5847" s="25"/>
      <x:c r="GED5847" s="25"/>
      <x:c r="GEE5847" s="25"/>
      <x:c r="GEF5847" s="25"/>
      <x:c r="GEG5847" s="25"/>
      <x:c r="GEH5847" s="25"/>
      <x:c r="GEI5847" s="25"/>
      <x:c r="GEJ5847" s="25"/>
      <x:c r="GEK5847" s="25"/>
      <x:c r="GEL5847" s="25"/>
      <x:c r="GEM5847" s="25"/>
      <x:c r="GEN5847" s="25"/>
      <x:c r="GEO5847" s="25"/>
      <x:c r="GEP5847" s="25"/>
      <x:c r="GEQ5847" s="25"/>
      <x:c r="GER5847" s="25"/>
      <x:c r="GES5847" s="25"/>
      <x:c r="GET5847" s="25"/>
      <x:c r="GEU5847" s="25"/>
      <x:c r="GEV5847" s="25"/>
      <x:c r="GEW5847" s="25"/>
      <x:c r="GEX5847" s="25"/>
      <x:c r="GEY5847" s="25"/>
      <x:c r="GEZ5847" s="25"/>
      <x:c r="GFA5847" s="25"/>
      <x:c r="GFB5847" s="25"/>
      <x:c r="GFC5847" s="25"/>
      <x:c r="GFD5847" s="25"/>
      <x:c r="GFE5847" s="25"/>
      <x:c r="GFF5847" s="25"/>
      <x:c r="GFG5847" s="25"/>
      <x:c r="GFH5847" s="25"/>
      <x:c r="GFI5847" s="25"/>
      <x:c r="GFJ5847" s="25"/>
      <x:c r="GFK5847" s="25"/>
      <x:c r="GFL5847" s="25"/>
      <x:c r="GFM5847" s="25"/>
      <x:c r="GFN5847" s="25"/>
      <x:c r="GFO5847" s="25"/>
      <x:c r="GFP5847" s="25"/>
      <x:c r="GFQ5847" s="25"/>
      <x:c r="GFR5847" s="25"/>
      <x:c r="GFS5847" s="25"/>
      <x:c r="GFT5847" s="25"/>
      <x:c r="GFU5847" s="25"/>
      <x:c r="GFV5847" s="25"/>
      <x:c r="GFW5847" s="25"/>
      <x:c r="GFX5847" s="25"/>
      <x:c r="GFY5847" s="25"/>
      <x:c r="GFZ5847" s="25"/>
      <x:c r="GGA5847" s="25"/>
      <x:c r="GGB5847" s="25"/>
      <x:c r="GGC5847" s="25"/>
      <x:c r="GGD5847" s="25"/>
      <x:c r="GGE5847" s="25"/>
      <x:c r="GGF5847" s="25"/>
      <x:c r="GGG5847" s="25"/>
      <x:c r="GGH5847" s="25"/>
      <x:c r="GGI5847" s="25"/>
      <x:c r="GGJ5847" s="25"/>
      <x:c r="GGK5847" s="25"/>
      <x:c r="GGL5847" s="25"/>
      <x:c r="GGM5847" s="25"/>
      <x:c r="GGN5847" s="25"/>
      <x:c r="GGO5847" s="25"/>
      <x:c r="GGP5847" s="25"/>
      <x:c r="GGQ5847" s="25"/>
      <x:c r="GGR5847" s="25"/>
      <x:c r="GGS5847" s="25"/>
      <x:c r="GGT5847" s="25"/>
      <x:c r="GGU5847" s="25"/>
      <x:c r="GGV5847" s="25"/>
      <x:c r="GGW5847" s="25"/>
      <x:c r="GGX5847" s="25"/>
      <x:c r="GGY5847" s="25"/>
      <x:c r="GGZ5847" s="25"/>
      <x:c r="GHA5847" s="25"/>
      <x:c r="GHB5847" s="25"/>
      <x:c r="GHC5847" s="25"/>
      <x:c r="GHD5847" s="25"/>
      <x:c r="GHE5847" s="25"/>
      <x:c r="GHF5847" s="25"/>
      <x:c r="GHG5847" s="25"/>
      <x:c r="GHH5847" s="25"/>
      <x:c r="GHI5847" s="25"/>
      <x:c r="GHJ5847" s="25"/>
      <x:c r="GHK5847" s="25"/>
      <x:c r="GHL5847" s="25"/>
      <x:c r="GHM5847" s="25"/>
      <x:c r="GHN5847" s="25"/>
      <x:c r="GHO5847" s="25"/>
      <x:c r="GHP5847" s="25"/>
      <x:c r="GHQ5847" s="25"/>
      <x:c r="GHR5847" s="25"/>
      <x:c r="GHS5847" s="25"/>
      <x:c r="GHT5847" s="25"/>
      <x:c r="GHU5847" s="25"/>
      <x:c r="GHV5847" s="25"/>
      <x:c r="GHW5847" s="25"/>
      <x:c r="GHX5847" s="25"/>
      <x:c r="GHY5847" s="25"/>
      <x:c r="GHZ5847" s="25"/>
      <x:c r="GIA5847" s="25"/>
      <x:c r="GIB5847" s="25"/>
      <x:c r="GIC5847" s="25"/>
      <x:c r="GID5847" s="25"/>
      <x:c r="GIE5847" s="25"/>
      <x:c r="GIF5847" s="25"/>
      <x:c r="GIG5847" s="25"/>
      <x:c r="GIH5847" s="25"/>
      <x:c r="GII5847" s="25"/>
      <x:c r="GIJ5847" s="25"/>
      <x:c r="GIK5847" s="25"/>
      <x:c r="GIL5847" s="25"/>
      <x:c r="GIM5847" s="25"/>
      <x:c r="GIN5847" s="25"/>
      <x:c r="GIO5847" s="25"/>
      <x:c r="GIP5847" s="25"/>
      <x:c r="GIQ5847" s="25"/>
      <x:c r="GIR5847" s="25"/>
      <x:c r="GIS5847" s="25"/>
      <x:c r="GIT5847" s="25"/>
      <x:c r="GIU5847" s="25"/>
      <x:c r="GIV5847" s="25"/>
      <x:c r="GIW5847" s="25"/>
      <x:c r="GIX5847" s="25"/>
      <x:c r="GIY5847" s="25"/>
      <x:c r="GIZ5847" s="25"/>
      <x:c r="GJA5847" s="25"/>
      <x:c r="GJB5847" s="25"/>
      <x:c r="GJC5847" s="25"/>
      <x:c r="GJD5847" s="25"/>
      <x:c r="GJE5847" s="25"/>
      <x:c r="GJF5847" s="25"/>
      <x:c r="GJG5847" s="25"/>
      <x:c r="GJH5847" s="25"/>
      <x:c r="GJI5847" s="25"/>
      <x:c r="GJJ5847" s="25"/>
      <x:c r="GJK5847" s="25"/>
      <x:c r="GJL5847" s="25"/>
      <x:c r="GJM5847" s="25"/>
      <x:c r="GJN5847" s="25"/>
      <x:c r="GJO5847" s="25"/>
      <x:c r="GJP5847" s="25"/>
      <x:c r="GJQ5847" s="25"/>
      <x:c r="GJR5847" s="25"/>
      <x:c r="GJS5847" s="25"/>
      <x:c r="GJT5847" s="25"/>
      <x:c r="GJU5847" s="25"/>
      <x:c r="GJV5847" s="25"/>
      <x:c r="GJW5847" s="25"/>
      <x:c r="GJX5847" s="25"/>
      <x:c r="GJY5847" s="25"/>
      <x:c r="GJZ5847" s="25"/>
      <x:c r="GKA5847" s="25"/>
      <x:c r="GKB5847" s="25"/>
      <x:c r="GKC5847" s="25"/>
      <x:c r="GKD5847" s="25"/>
      <x:c r="GKE5847" s="25"/>
      <x:c r="GKF5847" s="25"/>
      <x:c r="GKG5847" s="25"/>
      <x:c r="GKH5847" s="25"/>
      <x:c r="GKI5847" s="25"/>
      <x:c r="GKJ5847" s="25"/>
      <x:c r="GKK5847" s="25"/>
      <x:c r="GKL5847" s="25"/>
      <x:c r="GKM5847" s="25"/>
      <x:c r="GKN5847" s="25"/>
      <x:c r="GKO5847" s="25"/>
      <x:c r="GKP5847" s="25"/>
      <x:c r="GKQ5847" s="25"/>
      <x:c r="GKR5847" s="25"/>
      <x:c r="GKS5847" s="25"/>
      <x:c r="GKT5847" s="25"/>
      <x:c r="GKU5847" s="25"/>
      <x:c r="GKV5847" s="25"/>
      <x:c r="GKW5847" s="25"/>
      <x:c r="GKX5847" s="25"/>
      <x:c r="GKY5847" s="25"/>
      <x:c r="GKZ5847" s="25"/>
      <x:c r="GLA5847" s="25"/>
      <x:c r="GLB5847" s="25"/>
      <x:c r="GLC5847" s="25"/>
      <x:c r="GLD5847" s="25"/>
      <x:c r="GLE5847" s="25"/>
      <x:c r="GLF5847" s="25"/>
      <x:c r="GLG5847" s="25"/>
      <x:c r="GLH5847" s="25"/>
      <x:c r="GLI5847" s="25"/>
      <x:c r="GLJ5847" s="25"/>
      <x:c r="GLK5847" s="25"/>
      <x:c r="GLL5847" s="25"/>
      <x:c r="GLM5847" s="25"/>
      <x:c r="GLN5847" s="25"/>
      <x:c r="GLO5847" s="25"/>
      <x:c r="GLP5847" s="25"/>
      <x:c r="GLQ5847" s="25"/>
      <x:c r="GLR5847" s="25"/>
      <x:c r="GLS5847" s="25"/>
      <x:c r="GLT5847" s="25"/>
      <x:c r="GLU5847" s="25"/>
      <x:c r="GLV5847" s="25"/>
      <x:c r="GLW5847" s="25"/>
      <x:c r="GLX5847" s="25"/>
      <x:c r="GLY5847" s="25"/>
      <x:c r="GLZ5847" s="25"/>
      <x:c r="GMA5847" s="25"/>
      <x:c r="GMB5847" s="25"/>
      <x:c r="GMC5847" s="25"/>
      <x:c r="GMD5847" s="25"/>
      <x:c r="GME5847" s="25"/>
      <x:c r="GMF5847" s="25"/>
      <x:c r="GMG5847" s="25"/>
      <x:c r="GMH5847" s="25"/>
      <x:c r="GMI5847" s="25"/>
      <x:c r="GMJ5847" s="25"/>
      <x:c r="GMK5847" s="25"/>
      <x:c r="GML5847" s="25"/>
      <x:c r="GMM5847" s="25"/>
      <x:c r="GMN5847" s="25"/>
      <x:c r="GMO5847" s="25"/>
      <x:c r="GMP5847" s="25"/>
      <x:c r="GMQ5847" s="25"/>
      <x:c r="GMR5847" s="25"/>
      <x:c r="GMS5847" s="25"/>
      <x:c r="GMT5847" s="25"/>
      <x:c r="GMU5847" s="25"/>
      <x:c r="GMV5847" s="25"/>
      <x:c r="GMW5847" s="25"/>
      <x:c r="GMX5847" s="25"/>
      <x:c r="GMY5847" s="25"/>
      <x:c r="GMZ5847" s="25"/>
      <x:c r="GNA5847" s="25"/>
      <x:c r="GNB5847" s="25"/>
      <x:c r="GNC5847" s="25"/>
      <x:c r="GND5847" s="25"/>
      <x:c r="GNE5847" s="25"/>
      <x:c r="GNF5847" s="25"/>
      <x:c r="GNG5847" s="25"/>
      <x:c r="GNH5847" s="25"/>
      <x:c r="GNI5847" s="25"/>
      <x:c r="GNJ5847" s="25"/>
      <x:c r="GNK5847" s="25"/>
      <x:c r="GNL5847" s="25"/>
      <x:c r="GNM5847" s="25"/>
      <x:c r="GNN5847" s="25"/>
      <x:c r="GNO5847" s="25"/>
      <x:c r="GNP5847" s="25"/>
      <x:c r="GNQ5847" s="25"/>
      <x:c r="GNR5847" s="25"/>
      <x:c r="GNS5847" s="25"/>
      <x:c r="GNT5847" s="25"/>
      <x:c r="GNU5847" s="25"/>
      <x:c r="GNV5847" s="25"/>
      <x:c r="GNW5847" s="25"/>
      <x:c r="GNX5847" s="25"/>
      <x:c r="GNY5847" s="25"/>
      <x:c r="GNZ5847" s="25"/>
      <x:c r="GOA5847" s="25"/>
      <x:c r="GOB5847" s="25"/>
      <x:c r="GOC5847" s="25"/>
      <x:c r="GOD5847" s="25"/>
      <x:c r="GOE5847" s="25"/>
      <x:c r="GOF5847" s="25"/>
      <x:c r="GOG5847" s="25"/>
      <x:c r="GOH5847" s="25"/>
      <x:c r="GOI5847" s="25"/>
      <x:c r="GOJ5847" s="25"/>
      <x:c r="GOK5847" s="25"/>
      <x:c r="GOL5847" s="25"/>
      <x:c r="GOM5847" s="25"/>
      <x:c r="GON5847" s="25"/>
      <x:c r="GOO5847" s="25"/>
      <x:c r="GOP5847" s="25"/>
      <x:c r="GOQ5847" s="25"/>
      <x:c r="GOR5847" s="25"/>
      <x:c r="GOS5847" s="25"/>
      <x:c r="GOT5847" s="25"/>
      <x:c r="GOU5847" s="25"/>
      <x:c r="GOV5847" s="25"/>
      <x:c r="GOW5847" s="25"/>
      <x:c r="GOX5847" s="25"/>
      <x:c r="GOY5847" s="25"/>
      <x:c r="GOZ5847" s="25"/>
      <x:c r="GPA5847" s="25"/>
      <x:c r="GPB5847" s="25"/>
      <x:c r="GPC5847" s="25"/>
      <x:c r="GPD5847" s="25"/>
      <x:c r="GPE5847" s="25"/>
      <x:c r="GPF5847" s="25"/>
      <x:c r="GPG5847" s="25"/>
      <x:c r="GPH5847" s="25"/>
      <x:c r="GPI5847" s="25"/>
      <x:c r="GPJ5847" s="25"/>
      <x:c r="GPK5847" s="25"/>
      <x:c r="GPL5847" s="25"/>
      <x:c r="GPM5847" s="25"/>
      <x:c r="GPN5847" s="25"/>
      <x:c r="GPO5847" s="25"/>
      <x:c r="GPP5847" s="25"/>
      <x:c r="GPQ5847" s="25"/>
      <x:c r="GPR5847" s="25"/>
      <x:c r="GPS5847" s="25"/>
      <x:c r="GPT5847" s="25"/>
      <x:c r="GPU5847" s="25"/>
      <x:c r="GPV5847" s="25"/>
      <x:c r="GPW5847" s="25"/>
      <x:c r="GPX5847" s="25"/>
      <x:c r="GPY5847" s="25"/>
      <x:c r="GPZ5847" s="25"/>
      <x:c r="GQA5847" s="25"/>
      <x:c r="GQB5847" s="25"/>
      <x:c r="GQC5847" s="25"/>
      <x:c r="GQD5847" s="25"/>
      <x:c r="GQE5847" s="25"/>
      <x:c r="GQF5847" s="25"/>
      <x:c r="GQG5847" s="25"/>
      <x:c r="GQH5847" s="25"/>
      <x:c r="GQI5847" s="25"/>
      <x:c r="GQJ5847" s="25"/>
      <x:c r="GQK5847" s="25"/>
      <x:c r="GQL5847" s="25"/>
      <x:c r="GQM5847" s="25"/>
      <x:c r="GQN5847" s="25"/>
      <x:c r="GQO5847" s="25"/>
      <x:c r="GQP5847" s="25"/>
      <x:c r="GQQ5847" s="25"/>
      <x:c r="GQR5847" s="25"/>
      <x:c r="GQS5847" s="25"/>
      <x:c r="GQT5847" s="25"/>
      <x:c r="GQU5847" s="25"/>
      <x:c r="GQV5847" s="25"/>
      <x:c r="GQW5847" s="25"/>
      <x:c r="GQX5847" s="25"/>
      <x:c r="GQY5847" s="25"/>
      <x:c r="GQZ5847" s="25"/>
      <x:c r="GRA5847" s="25"/>
      <x:c r="GRB5847" s="25"/>
      <x:c r="GRC5847" s="25"/>
      <x:c r="GRD5847" s="25"/>
      <x:c r="GRE5847" s="25"/>
      <x:c r="GRF5847" s="25"/>
      <x:c r="GRG5847" s="25"/>
      <x:c r="GRH5847" s="25"/>
      <x:c r="GRI5847" s="25"/>
      <x:c r="GRJ5847" s="25"/>
      <x:c r="GRK5847" s="25"/>
      <x:c r="GRL5847" s="25"/>
      <x:c r="GRM5847" s="25"/>
      <x:c r="GRN5847" s="25"/>
      <x:c r="GRO5847" s="25"/>
      <x:c r="GRP5847" s="25"/>
      <x:c r="GRQ5847" s="25"/>
      <x:c r="GRR5847" s="25"/>
      <x:c r="GRS5847" s="25"/>
      <x:c r="GRT5847" s="25"/>
      <x:c r="GRU5847" s="25"/>
      <x:c r="GRV5847" s="25"/>
      <x:c r="GRW5847" s="25"/>
      <x:c r="GRX5847" s="25"/>
      <x:c r="GRY5847" s="25"/>
      <x:c r="GRZ5847" s="25"/>
      <x:c r="GSA5847" s="25"/>
      <x:c r="GSB5847" s="25"/>
      <x:c r="GSC5847" s="25"/>
      <x:c r="GSD5847" s="25"/>
      <x:c r="GSE5847" s="25"/>
      <x:c r="GSF5847" s="25"/>
      <x:c r="GSG5847" s="25"/>
      <x:c r="GSH5847" s="25"/>
      <x:c r="GSI5847" s="25"/>
      <x:c r="GSJ5847" s="25"/>
      <x:c r="GSK5847" s="25"/>
      <x:c r="GSL5847" s="25"/>
      <x:c r="GSM5847" s="25"/>
      <x:c r="GSN5847" s="25"/>
      <x:c r="GSO5847" s="25"/>
      <x:c r="GSP5847" s="25"/>
      <x:c r="GSQ5847" s="25"/>
      <x:c r="GSR5847" s="25"/>
      <x:c r="GSS5847" s="25"/>
      <x:c r="GST5847" s="25"/>
      <x:c r="GSU5847" s="25"/>
      <x:c r="GSV5847" s="25"/>
      <x:c r="GSW5847" s="25"/>
      <x:c r="GSX5847" s="25"/>
      <x:c r="GSY5847" s="25"/>
      <x:c r="GSZ5847" s="25"/>
      <x:c r="GTA5847" s="25"/>
      <x:c r="GTB5847" s="25"/>
      <x:c r="GTC5847" s="25"/>
      <x:c r="GTD5847" s="25"/>
      <x:c r="GTE5847" s="25"/>
      <x:c r="GTF5847" s="25"/>
      <x:c r="GTG5847" s="25"/>
      <x:c r="GTH5847" s="25"/>
      <x:c r="GTI5847" s="25"/>
      <x:c r="GTJ5847" s="25"/>
      <x:c r="GTK5847" s="25"/>
      <x:c r="GTL5847" s="25"/>
      <x:c r="GTM5847" s="25"/>
      <x:c r="GTN5847" s="25"/>
      <x:c r="GTO5847" s="25"/>
      <x:c r="GTP5847" s="25"/>
      <x:c r="GTQ5847" s="25"/>
      <x:c r="GTR5847" s="25"/>
      <x:c r="GTS5847" s="25"/>
      <x:c r="GTT5847" s="25"/>
      <x:c r="GTU5847" s="25"/>
      <x:c r="GTV5847" s="25"/>
      <x:c r="GTW5847" s="25"/>
      <x:c r="GTX5847" s="25"/>
      <x:c r="GTY5847" s="25"/>
      <x:c r="GTZ5847" s="25"/>
      <x:c r="GUA5847" s="25"/>
      <x:c r="GUB5847" s="25"/>
      <x:c r="GUC5847" s="25"/>
      <x:c r="GUD5847" s="25"/>
      <x:c r="GUE5847" s="25"/>
      <x:c r="GUF5847" s="25"/>
      <x:c r="GUG5847" s="25"/>
      <x:c r="GUH5847" s="25"/>
      <x:c r="GUI5847" s="25"/>
      <x:c r="GUJ5847" s="25"/>
      <x:c r="GUK5847" s="25"/>
      <x:c r="GUL5847" s="25"/>
      <x:c r="GUM5847" s="25"/>
      <x:c r="GUN5847" s="25"/>
      <x:c r="GUO5847" s="25"/>
      <x:c r="GUP5847" s="25"/>
      <x:c r="GUQ5847" s="25"/>
      <x:c r="GUR5847" s="25"/>
      <x:c r="GUS5847" s="25"/>
      <x:c r="GUT5847" s="25"/>
      <x:c r="GUU5847" s="25"/>
      <x:c r="GUV5847" s="25"/>
      <x:c r="GUW5847" s="25"/>
      <x:c r="GUX5847" s="25"/>
      <x:c r="GUY5847" s="25"/>
      <x:c r="GUZ5847" s="25"/>
      <x:c r="GVA5847" s="25"/>
      <x:c r="GVB5847" s="25"/>
      <x:c r="GVC5847" s="25"/>
      <x:c r="GVD5847" s="25"/>
      <x:c r="GVE5847" s="25"/>
      <x:c r="GVF5847" s="25"/>
      <x:c r="GVG5847" s="25"/>
      <x:c r="GVH5847" s="25"/>
      <x:c r="GVI5847" s="25"/>
      <x:c r="GVJ5847" s="25"/>
      <x:c r="GVK5847" s="25"/>
      <x:c r="GVL5847" s="25"/>
      <x:c r="GVM5847" s="25"/>
      <x:c r="GVN5847" s="25"/>
      <x:c r="GVO5847" s="25"/>
      <x:c r="GVP5847" s="25"/>
      <x:c r="GVQ5847" s="25"/>
      <x:c r="GVR5847" s="25"/>
      <x:c r="GVS5847" s="25"/>
      <x:c r="GVT5847" s="25"/>
      <x:c r="GVU5847" s="25"/>
      <x:c r="GVV5847" s="25"/>
      <x:c r="GVW5847" s="25"/>
      <x:c r="GVX5847" s="25"/>
      <x:c r="GVY5847" s="25"/>
      <x:c r="GVZ5847" s="25"/>
      <x:c r="GWA5847" s="25"/>
      <x:c r="GWB5847" s="25"/>
      <x:c r="GWC5847" s="25"/>
      <x:c r="GWD5847" s="25"/>
      <x:c r="GWE5847" s="25"/>
      <x:c r="GWF5847" s="25"/>
      <x:c r="GWG5847" s="25"/>
      <x:c r="GWH5847" s="25"/>
      <x:c r="GWI5847" s="25"/>
      <x:c r="GWJ5847" s="25"/>
      <x:c r="GWK5847" s="25"/>
      <x:c r="GWL5847" s="25"/>
      <x:c r="GWM5847" s="25"/>
      <x:c r="GWN5847" s="25"/>
      <x:c r="GWO5847" s="25"/>
      <x:c r="GWP5847" s="25"/>
      <x:c r="GWQ5847" s="25"/>
      <x:c r="GWR5847" s="25"/>
      <x:c r="GWS5847" s="25"/>
      <x:c r="GWT5847" s="25"/>
      <x:c r="GWU5847" s="25"/>
      <x:c r="GWV5847" s="25"/>
      <x:c r="GWW5847" s="25"/>
      <x:c r="GWX5847" s="25"/>
      <x:c r="GWY5847" s="25"/>
      <x:c r="GWZ5847" s="25"/>
      <x:c r="GXA5847" s="25"/>
      <x:c r="GXB5847" s="25"/>
      <x:c r="GXC5847" s="25"/>
      <x:c r="GXD5847" s="25"/>
      <x:c r="GXE5847" s="25"/>
      <x:c r="GXF5847" s="25"/>
      <x:c r="GXG5847" s="25"/>
      <x:c r="GXH5847" s="25"/>
      <x:c r="GXI5847" s="25"/>
      <x:c r="GXJ5847" s="25"/>
      <x:c r="GXK5847" s="25"/>
      <x:c r="GXL5847" s="25"/>
      <x:c r="GXM5847" s="25"/>
      <x:c r="GXN5847" s="25"/>
      <x:c r="GXO5847" s="25"/>
      <x:c r="GXP5847" s="25"/>
      <x:c r="GXQ5847" s="25"/>
      <x:c r="GXR5847" s="25"/>
      <x:c r="GXS5847" s="25"/>
      <x:c r="GXT5847" s="25"/>
      <x:c r="GXU5847" s="25"/>
      <x:c r="GXV5847" s="25"/>
      <x:c r="GXW5847" s="25"/>
      <x:c r="GXX5847" s="25"/>
      <x:c r="GXY5847" s="25"/>
      <x:c r="GXZ5847" s="25"/>
      <x:c r="GYA5847" s="25"/>
      <x:c r="GYB5847" s="25"/>
      <x:c r="GYC5847" s="25"/>
      <x:c r="GYD5847" s="25"/>
      <x:c r="GYE5847" s="25"/>
      <x:c r="GYF5847" s="25"/>
      <x:c r="GYG5847" s="25"/>
      <x:c r="GYH5847" s="25"/>
      <x:c r="GYI5847" s="25"/>
      <x:c r="GYJ5847" s="25"/>
      <x:c r="GYK5847" s="25"/>
      <x:c r="GYL5847" s="25"/>
      <x:c r="GYM5847" s="25"/>
      <x:c r="GYN5847" s="25"/>
      <x:c r="GYO5847" s="25"/>
      <x:c r="GYP5847" s="25"/>
      <x:c r="GYQ5847" s="25"/>
      <x:c r="GYR5847" s="25"/>
      <x:c r="GYS5847" s="25"/>
      <x:c r="GYT5847" s="25"/>
      <x:c r="GYU5847" s="25"/>
      <x:c r="GYV5847" s="25"/>
      <x:c r="GYW5847" s="25"/>
      <x:c r="GYX5847" s="25"/>
      <x:c r="GYY5847" s="25"/>
      <x:c r="GYZ5847" s="25"/>
      <x:c r="GZA5847" s="25"/>
      <x:c r="GZB5847" s="25"/>
      <x:c r="GZC5847" s="25"/>
      <x:c r="GZD5847" s="25"/>
      <x:c r="GZE5847" s="25"/>
      <x:c r="GZF5847" s="25"/>
      <x:c r="GZG5847" s="25"/>
      <x:c r="GZH5847" s="25"/>
      <x:c r="GZI5847" s="25"/>
      <x:c r="GZJ5847" s="25"/>
      <x:c r="GZK5847" s="25"/>
      <x:c r="GZL5847" s="25"/>
      <x:c r="GZM5847" s="25"/>
      <x:c r="GZN5847" s="25"/>
      <x:c r="GZO5847" s="25"/>
      <x:c r="GZP5847" s="25"/>
      <x:c r="GZQ5847" s="25"/>
      <x:c r="GZR5847" s="25"/>
      <x:c r="GZS5847" s="25"/>
      <x:c r="GZT5847" s="25"/>
      <x:c r="GZU5847" s="25"/>
      <x:c r="GZV5847" s="25"/>
      <x:c r="GZW5847" s="25"/>
      <x:c r="GZX5847" s="25"/>
      <x:c r="GZY5847" s="25"/>
      <x:c r="GZZ5847" s="25"/>
      <x:c r="HAA5847" s="25"/>
      <x:c r="HAB5847" s="25"/>
      <x:c r="HAC5847" s="25"/>
      <x:c r="HAD5847" s="25"/>
      <x:c r="HAE5847" s="25"/>
      <x:c r="HAF5847" s="25"/>
      <x:c r="HAG5847" s="25"/>
      <x:c r="HAH5847" s="25"/>
      <x:c r="HAI5847" s="25"/>
      <x:c r="HAJ5847" s="25"/>
      <x:c r="HAK5847" s="25"/>
      <x:c r="HAL5847" s="25"/>
      <x:c r="HAM5847" s="25"/>
      <x:c r="HAN5847" s="25"/>
      <x:c r="HAO5847" s="25"/>
      <x:c r="HAP5847" s="25"/>
      <x:c r="HAQ5847" s="25"/>
      <x:c r="HAR5847" s="25"/>
      <x:c r="HAS5847" s="25"/>
      <x:c r="HAT5847" s="25"/>
      <x:c r="HAU5847" s="25"/>
      <x:c r="HAV5847" s="25"/>
      <x:c r="HAW5847" s="25"/>
      <x:c r="HAX5847" s="25"/>
      <x:c r="HAY5847" s="25"/>
      <x:c r="HAZ5847" s="25"/>
      <x:c r="HBA5847" s="25"/>
      <x:c r="HBB5847" s="25"/>
      <x:c r="HBC5847" s="25"/>
      <x:c r="HBD5847" s="25"/>
      <x:c r="HBE5847" s="25"/>
      <x:c r="HBF5847" s="25"/>
      <x:c r="HBG5847" s="25"/>
      <x:c r="HBH5847" s="25"/>
      <x:c r="HBI5847" s="25"/>
      <x:c r="HBJ5847" s="25"/>
      <x:c r="HBK5847" s="25"/>
      <x:c r="HBL5847" s="25"/>
      <x:c r="HBM5847" s="25"/>
      <x:c r="HBN5847" s="25"/>
      <x:c r="HBO5847" s="25"/>
      <x:c r="HBP5847" s="25"/>
      <x:c r="HBQ5847" s="25"/>
      <x:c r="HBR5847" s="25"/>
      <x:c r="HBS5847" s="25"/>
      <x:c r="HBT5847" s="25"/>
      <x:c r="HBU5847" s="25"/>
      <x:c r="HBV5847" s="25"/>
      <x:c r="HBW5847" s="25"/>
      <x:c r="HBX5847" s="25"/>
      <x:c r="HBY5847" s="25"/>
      <x:c r="HBZ5847" s="25"/>
      <x:c r="HCA5847" s="25"/>
      <x:c r="HCB5847" s="25"/>
      <x:c r="HCC5847" s="25"/>
      <x:c r="HCD5847" s="25"/>
      <x:c r="HCE5847" s="25"/>
      <x:c r="HCF5847" s="25"/>
      <x:c r="HCG5847" s="25"/>
      <x:c r="HCH5847" s="25"/>
      <x:c r="HCI5847" s="25"/>
      <x:c r="HCJ5847" s="25"/>
      <x:c r="HCK5847" s="25"/>
      <x:c r="HCL5847" s="25"/>
      <x:c r="HCM5847" s="25"/>
      <x:c r="HCN5847" s="25"/>
      <x:c r="HCO5847" s="25"/>
      <x:c r="HCP5847" s="25"/>
      <x:c r="HCQ5847" s="25"/>
      <x:c r="HCR5847" s="25"/>
      <x:c r="HCS5847" s="25"/>
      <x:c r="HCT5847" s="25"/>
      <x:c r="HCU5847" s="25"/>
      <x:c r="HCV5847" s="25"/>
      <x:c r="HCW5847" s="25"/>
      <x:c r="HCX5847" s="25"/>
      <x:c r="HCY5847" s="25"/>
      <x:c r="HCZ5847" s="25"/>
      <x:c r="HDA5847" s="25"/>
      <x:c r="HDB5847" s="25"/>
      <x:c r="HDC5847" s="25"/>
      <x:c r="HDD5847" s="25"/>
      <x:c r="HDE5847" s="25"/>
      <x:c r="HDF5847" s="25"/>
      <x:c r="HDG5847" s="25"/>
      <x:c r="HDH5847" s="25"/>
      <x:c r="HDI5847" s="25"/>
      <x:c r="HDJ5847" s="25"/>
      <x:c r="HDK5847" s="25"/>
      <x:c r="HDL5847" s="25"/>
      <x:c r="HDM5847" s="25"/>
      <x:c r="HDN5847" s="25"/>
      <x:c r="HDO5847" s="25"/>
      <x:c r="HDP5847" s="25"/>
      <x:c r="HDQ5847" s="25"/>
      <x:c r="HDR5847" s="25"/>
      <x:c r="HDS5847" s="25"/>
      <x:c r="HDT5847" s="25"/>
      <x:c r="HDU5847" s="25"/>
      <x:c r="HDV5847" s="25"/>
      <x:c r="HDW5847" s="25"/>
      <x:c r="HDX5847" s="25"/>
      <x:c r="HDY5847" s="25"/>
      <x:c r="HDZ5847" s="25"/>
      <x:c r="HEA5847" s="25"/>
      <x:c r="HEB5847" s="25"/>
      <x:c r="HEC5847" s="25"/>
      <x:c r="HED5847" s="25"/>
      <x:c r="HEE5847" s="25"/>
      <x:c r="HEF5847" s="25"/>
      <x:c r="HEG5847" s="25"/>
      <x:c r="HEH5847" s="25"/>
      <x:c r="HEI5847" s="25"/>
      <x:c r="HEJ5847" s="25"/>
      <x:c r="HEK5847" s="25"/>
      <x:c r="HEL5847" s="25"/>
      <x:c r="HEM5847" s="25"/>
      <x:c r="HEN5847" s="25"/>
      <x:c r="HEO5847" s="25"/>
      <x:c r="HEP5847" s="25"/>
      <x:c r="HEQ5847" s="25"/>
      <x:c r="HER5847" s="25"/>
      <x:c r="HES5847" s="25"/>
      <x:c r="HET5847" s="25"/>
      <x:c r="HEU5847" s="25"/>
      <x:c r="HEV5847" s="25"/>
      <x:c r="HEW5847" s="25"/>
      <x:c r="HEX5847" s="25"/>
      <x:c r="HEY5847" s="25"/>
      <x:c r="HEZ5847" s="25"/>
      <x:c r="HFA5847" s="25"/>
      <x:c r="HFB5847" s="25"/>
      <x:c r="HFC5847" s="25"/>
      <x:c r="HFD5847" s="25"/>
      <x:c r="HFE5847" s="25"/>
      <x:c r="HFF5847" s="25"/>
      <x:c r="HFG5847" s="25"/>
      <x:c r="HFH5847" s="25"/>
      <x:c r="HFI5847" s="25"/>
      <x:c r="HFJ5847" s="25"/>
      <x:c r="HFK5847" s="25"/>
      <x:c r="HFL5847" s="25"/>
      <x:c r="HFM5847" s="25"/>
      <x:c r="HFN5847" s="25"/>
      <x:c r="HFO5847" s="25"/>
      <x:c r="HFP5847" s="25"/>
      <x:c r="HFQ5847" s="25"/>
      <x:c r="HFR5847" s="25"/>
      <x:c r="HFS5847" s="25"/>
      <x:c r="HFT5847" s="25"/>
      <x:c r="HFU5847" s="25"/>
      <x:c r="HFV5847" s="25"/>
      <x:c r="HFW5847" s="25"/>
      <x:c r="HFX5847" s="25"/>
      <x:c r="HFY5847" s="25"/>
      <x:c r="HFZ5847" s="25"/>
      <x:c r="HGA5847" s="25"/>
      <x:c r="HGB5847" s="25"/>
      <x:c r="HGC5847" s="25"/>
      <x:c r="HGD5847" s="25"/>
      <x:c r="HGE5847" s="25"/>
      <x:c r="HGF5847" s="25"/>
      <x:c r="HGG5847" s="25"/>
      <x:c r="HGH5847" s="25"/>
      <x:c r="HGI5847" s="25"/>
      <x:c r="HGJ5847" s="25"/>
      <x:c r="HGK5847" s="25"/>
      <x:c r="HGL5847" s="25"/>
      <x:c r="HGM5847" s="25"/>
      <x:c r="HGN5847" s="25"/>
      <x:c r="HGO5847" s="25"/>
      <x:c r="HGP5847" s="25"/>
      <x:c r="HGQ5847" s="25"/>
      <x:c r="HGR5847" s="25"/>
      <x:c r="HGS5847" s="25"/>
      <x:c r="HGT5847" s="25"/>
      <x:c r="HGU5847" s="25"/>
      <x:c r="HGV5847" s="25"/>
      <x:c r="HGW5847" s="25"/>
      <x:c r="HGX5847" s="25"/>
      <x:c r="HGY5847" s="25"/>
      <x:c r="HGZ5847" s="25"/>
      <x:c r="HHA5847" s="25"/>
      <x:c r="HHB5847" s="25"/>
      <x:c r="HHC5847" s="25"/>
      <x:c r="HHD5847" s="25"/>
      <x:c r="HHE5847" s="25"/>
      <x:c r="HHF5847" s="25"/>
      <x:c r="HHG5847" s="25"/>
      <x:c r="HHH5847" s="25"/>
      <x:c r="HHI5847" s="25"/>
      <x:c r="HHJ5847" s="25"/>
      <x:c r="HHK5847" s="25"/>
      <x:c r="HHL5847" s="25"/>
      <x:c r="HHM5847" s="25"/>
      <x:c r="HHN5847" s="25"/>
      <x:c r="HHO5847" s="25"/>
      <x:c r="HHP5847" s="25"/>
      <x:c r="HHQ5847" s="25"/>
      <x:c r="HHR5847" s="25"/>
      <x:c r="HHS5847" s="25"/>
      <x:c r="HHT5847" s="25"/>
      <x:c r="HHU5847" s="25"/>
      <x:c r="HHV5847" s="25"/>
      <x:c r="HHW5847" s="25"/>
      <x:c r="HHX5847" s="25"/>
      <x:c r="HHY5847" s="25"/>
      <x:c r="HHZ5847" s="25"/>
      <x:c r="HIA5847" s="25"/>
      <x:c r="HIB5847" s="25"/>
      <x:c r="HIC5847" s="25"/>
      <x:c r="HID5847" s="25"/>
      <x:c r="HIE5847" s="25"/>
      <x:c r="HIF5847" s="25"/>
      <x:c r="HIG5847" s="25"/>
      <x:c r="HIH5847" s="25"/>
      <x:c r="HII5847" s="25"/>
      <x:c r="HIJ5847" s="25"/>
      <x:c r="HIK5847" s="25"/>
      <x:c r="HIL5847" s="25"/>
      <x:c r="HIM5847" s="25"/>
      <x:c r="HIN5847" s="25"/>
      <x:c r="HIO5847" s="25"/>
      <x:c r="HIP5847" s="25"/>
      <x:c r="HIQ5847" s="25"/>
      <x:c r="HIR5847" s="25"/>
      <x:c r="HIS5847" s="25"/>
      <x:c r="HIT5847" s="25"/>
      <x:c r="HIU5847" s="25"/>
      <x:c r="HIV5847" s="25"/>
      <x:c r="HIW5847" s="25"/>
      <x:c r="HIX5847" s="25"/>
      <x:c r="HIY5847" s="25"/>
      <x:c r="HIZ5847" s="25"/>
      <x:c r="HJA5847" s="25"/>
      <x:c r="HJB5847" s="25"/>
      <x:c r="HJC5847" s="25"/>
      <x:c r="HJD5847" s="25"/>
      <x:c r="HJE5847" s="25"/>
      <x:c r="HJF5847" s="25"/>
      <x:c r="HJG5847" s="25"/>
      <x:c r="HJH5847" s="25"/>
      <x:c r="HJI5847" s="25"/>
      <x:c r="HJJ5847" s="25"/>
      <x:c r="HJK5847" s="25"/>
      <x:c r="HJL5847" s="25"/>
      <x:c r="HJM5847" s="25"/>
      <x:c r="HJN5847" s="25"/>
      <x:c r="HJO5847" s="25"/>
      <x:c r="HJP5847" s="25"/>
      <x:c r="HJQ5847" s="25"/>
      <x:c r="HJR5847" s="25"/>
      <x:c r="HJS5847" s="25"/>
      <x:c r="HJT5847" s="25"/>
      <x:c r="HJU5847" s="25"/>
      <x:c r="HJV5847" s="25"/>
      <x:c r="HJW5847" s="25"/>
      <x:c r="HJX5847" s="25"/>
      <x:c r="HJY5847" s="25"/>
      <x:c r="HJZ5847" s="25"/>
      <x:c r="HKA5847" s="25"/>
      <x:c r="HKB5847" s="25"/>
      <x:c r="HKC5847" s="25"/>
      <x:c r="HKD5847" s="25"/>
      <x:c r="HKE5847" s="25"/>
      <x:c r="HKF5847" s="25"/>
      <x:c r="HKG5847" s="25"/>
      <x:c r="HKH5847" s="25"/>
      <x:c r="HKI5847" s="25"/>
      <x:c r="HKJ5847" s="25"/>
      <x:c r="HKK5847" s="25"/>
      <x:c r="HKL5847" s="25"/>
      <x:c r="HKM5847" s="25"/>
      <x:c r="HKN5847" s="25"/>
      <x:c r="HKO5847" s="25"/>
      <x:c r="HKP5847" s="25"/>
      <x:c r="HKQ5847" s="25"/>
      <x:c r="HKR5847" s="25"/>
      <x:c r="HKS5847" s="25"/>
      <x:c r="HKT5847" s="25"/>
      <x:c r="HKU5847" s="25"/>
      <x:c r="HKV5847" s="25"/>
      <x:c r="HKW5847" s="25"/>
      <x:c r="HKX5847" s="25"/>
      <x:c r="HKY5847" s="25"/>
      <x:c r="HKZ5847" s="25"/>
      <x:c r="HLA5847" s="25"/>
      <x:c r="HLB5847" s="25"/>
      <x:c r="HLC5847" s="25"/>
      <x:c r="HLD5847" s="25"/>
      <x:c r="HLE5847" s="25"/>
      <x:c r="HLF5847" s="25"/>
      <x:c r="HLG5847" s="25"/>
      <x:c r="HLH5847" s="25"/>
      <x:c r="HLI5847" s="25"/>
      <x:c r="HLJ5847" s="25"/>
      <x:c r="HLK5847" s="25"/>
      <x:c r="HLL5847" s="25"/>
      <x:c r="HLM5847" s="25"/>
      <x:c r="HLN5847" s="25"/>
      <x:c r="HLO5847" s="25"/>
      <x:c r="HLP5847" s="25"/>
      <x:c r="HLQ5847" s="25"/>
      <x:c r="HLR5847" s="25"/>
      <x:c r="HLS5847" s="25"/>
      <x:c r="HLT5847" s="25"/>
      <x:c r="HLU5847" s="25"/>
      <x:c r="HLV5847" s="25"/>
      <x:c r="HLW5847" s="25"/>
      <x:c r="HLX5847" s="25"/>
      <x:c r="HLY5847" s="25"/>
      <x:c r="HLZ5847" s="25"/>
      <x:c r="HMA5847" s="25"/>
      <x:c r="HMB5847" s="25"/>
      <x:c r="HMC5847" s="25"/>
      <x:c r="HMD5847" s="25"/>
      <x:c r="HME5847" s="25"/>
      <x:c r="HMF5847" s="25"/>
      <x:c r="HMG5847" s="25"/>
      <x:c r="HMH5847" s="25"/>
      <x:c r="HMI5847" s="25"/>
      <x:c r="HMJ5847" s="25"/>
      <x:c r="HMK5847" s="25"/>
      <x:c r="HML5847" s="25"/>
      <x:c r="HMM5847" s="25"/>
      <x:c r="HMN5847" s="25"/>
      <x:c r="HMO5847" s="25"/>
      <x:c r="HMP5847" s="25"/>
      <x:c r="HMQ5847" s="25"/>
      <x:c r="HMR5847" s="25"/>
      <x:c r="HMS5847" s="25"/>
      <x:c r="HMT5847" s="25"/>
      <x:c r="HMU5847" s="25"/>
      <x:c r="HMV5847" s="25"/>
      <x:c r="HMW5847" s="25"/>
      <x:c r="HMX5847" s="25"/>
      <x:c r="HMY5847" s="25"/>
      <x:c r="HMZ5847" s="25"/>
      <x:c r="HNA5847" s="25"/>
      <x:c r="HNB5847" s="25"/>
      <x:c r="HNC5847" s="25"/>
      <x:c r="HND5847" s="25"/>
      <x:c r="HNE5847" s="25"/>
      <x:c r="HNF5847" s="25"/>
      <x:c r="HNG5847" s="25"/>
      <x:c r="HNH5847" s="25"/>
      <x:c r="HNI5847" s="25"/>
      <x:c r="HNJ5847" s="25"/>
      <x:c r="HNK5847" s="25"/>
      <x:c r="HNL5847" s="25"/>
      <x:c r="HNM5847" s="25"/>
      <x:c r="HNN5847" s="25"/>
      <x:c r="HNO5847" s="25"/>
      <x:c r="HNP5847" s="25"/>
      <x:c r="HNQ5847" s="25"/>
      <x:c r="HNR5847" s="25"/>
      <x:c r="HNS5847" s="25"/>
      <x:c r="HNT5847" s="25"/>
      <x:c r="HNU5847" s="25"/>
      <x:c r="HNV5847" s="25"/>
      <x:c r="HNW5847" s="25"/>
      <x:c r="HNX5847" s="25"/>
      <x:c r="HNY5847" s="25"/>
      <x:c r="HNZ5847" s="25"/>
      <x:c r="HOA5847" s="25"/>
      <x:c r="HOB5847" s="25"/>
      <x:c r="HOC5847" s="25"/>
      <x:c r="HOD5847" s="25"/>
      <x:c r="HOE5847" s="25"/>
      <x:c r="HOF5847" s="25"/>
      <x:c r="HOG5847" s="25"/>
      <x:c r="HOH5847" s="25"/>
      <x:c r="HOI5847" s="25"/>
      <x:c r="HOJ5847" s="25"/>
      <x:c r="HOK5847" s="25"/>
      <x:c r="HOL5847" s="25"/>
      <x:c r="HOM5847" s="25"/>
      <x:c r="HON5847" s="25"/>
      <x:c r="HOO5847" s="25"/>
      <x:c r="HOP5847" s="25"/>
      <x:c r="HOQ5847" s="25"/>
      <x:c r="HOR5847" s="25"/>
      <x:c r="HOS5847" s="25"/>
      <x:c r="HOT5847" s="25"/>
      <x:c r="HOU5847" s="25"/>
      <x:c r="HOV5847" s="25"/>
      <x:c r="HOW5847" s="25"/>
      <x:c r="HOX5847" s="25"/>
      <x:c r="HOY5847" s="25"/>
      <x:c r="HOZ5847" s="25"/>
      <x:c r="HPA5847" s="25"/>
      <x:c r="HPB5847" s="25"/>
      <x:c r="HPC5847" s="25"/>
      <x:c r="HPD5847" s="25"/>
      <x:c r="HPE5847" s="25"/>
      <x:c r="HPF5847" s="25"/>
      <x:c r="HPG5847" s="25"/>
      <x:c r="HPH5847" s="25"/>
      <x:c r="HPI5847" s="25"/>
      <x:c r="HPJ5847" s="25"/>
      <x:c r="HPK5847" s="25"/>
      <x:c r="HPL5847" s="25"/>
      <x:c r="HPM5847" s="25"/>
      <x:c r="HPN5847" s="25"/>
      <x:c r="HPO5847" s="25"/>
      <x:c r="HPP5847" s="25"/>
      <x:c r="HPQ5847" s="25"/>
      <x:c r="HPR5847" s="25"/>
      <x:c r="HPS5847" s="25"/>
      <x:c r="HPT5847" s="25"/>
      <x:c r="HPU5847" s="25"/>
      <x:c r="HPV5847" s="25"/>
      <x:c r="HPW5847" s="25"/>
      <x:c r="HPX5847" s="25"/>
      <x:c r="HPY5847" s="25"/>
      <x:c r="HPZ5847" s="25"/>
      <x:c r="HQA5847" s="25"/>
      <x:c r="HQB5847" s="25"/>
      <x:c r="HQC5847" s="25"/>
      <x:c r="HQD5847" s="25"/>
      <x:c r="HQE5847" s="25"/>
      <x:c r="HQF5847" s="25"/>
      <x:c r="HQG5847" s="25"/>
      <x:c r="HQH5847" s="25"/>
      <x:c r="HQI5847" s="25"/>
      <x:c r="HQJ5847" s="25"/>
      <x:c r="HQK5847" s="25"/>
      <x:c r="HQL5847" s="25"/>
      <x:c r="HQM5847" s="25"/>
      <x:c r="HQN5847" s="25"/>
      <x:c r="HQO5847" s="25"/>
      <x:c r="HQP5847" s="25"/>
      <x:c r="HQQ5847" s="25"/>
      <x:c r="HQR5847" s="25"/>
      <x:c r="HQS5847" s="25"/>
      <x:c r="HQT5847" s="25"/>
      <x:c r="HQU5847" s="25"/>
      <x:c r="HQV5847" s="25"/>
      <x:c r="HQW5847" s="25"/>
      <x:c r="HQX5847" s="25"/>
      <x:c r="HQY5847" s="25"/>
      <x:c r="HQZ5847" s="25"/>
      <x:c r="HRA5847" s="25"/>
      <x:c r="HRB5847" s="25"/>
      <x:c r="HRC5847" s="25"/>
      <x:c r="HRD5847" s="25"/>
      <x:c r="HRE5847" s="25"/>
      <x:c r="HRF5847" s="25"/>
      <x:c r="HRG5847" s="25"/>
      <x:c r="HRH5847" s="25"/>
      <x:c r="HRI5847" s="25"/>
      <x:c r="HRJ5847" s="25"/>
      <x:c r="HRK5847" s="25"/>
      <x:c r="HRL5847" s="25"/>
      <x:c r="HRM5847" s="25"/>
      <x:c r="HRN5847" s="25"/>
      <x:c r="HRO5847" s="25"/>
      <x:c r="HRP5847" s="25"/>
      <x:c r="HRQ5847" s="25"/>
      <x:c r="HRR5847" s="25"/>
      <x:c r="HRS5847" s="25"/>
      <x:c r="HRT5847" s="25"/>
      <x:c r="HRU5847" s="25"/>
      <x:c r="HRV5847" s="25"/>
      <x:c r="HRW5847" s="25"/>
      <x:c r="HRX5847" s="25"/>
      <x:c r="HRY5847" s="25"/>
      <x:c r="HRZ5847" s="25"/>
      <x:c r="HSA5847" s="25"/>
      <x:c r="HSB5847" s="25"/>
      <x:c r="HSC5847" s="25"/>
      <x:c r="HSD5847" s="25"/>
      <x:c r="HSE5847" s="25"/>
      <x:c r="HSF5847" s="25"/>
      <x:c r="HSG5847" s="25"/>
      <x:c r="HSH5847" s="25"/>
      <x:c r="HSI5847" s="25"/>
      <x:c r="HSJ5847" s="25"/>
      <x:c r="HSK5847" s="25"/>
      <x:c r="HSL5847" s="25"/>
      <x:c r="HSM5847" s="25"/>
      <x:c r="HSN5847" s="25"/>
      <x:c r="HSO5847" s="25"/>
      <x:c r="HSP5847" s="25"/>
      <x:c r="HSQ5847" s="25"/>
      <x:c r="HSR5847" s="25"/>
      <x:c r="HSS5847" s="25"/>
      <x:c r="HST5847" s="25"/>
      <x:c r="HSU5847" s="25"/>
      <x:c r="HSV5847" s="25"/>
      <x:c r="HSW5847" s="25"/>
      <x:c r="HSX5847" s="25"/>
      <x:c r="HSY5847" s="25"/>
      <x:c r="HSZ5847" s="25"/>
      <x:c r="HTA5847" s="25"/>
      <x:c r="HTB5847" s="25"/>
      <x:c r="HTC5847" s="25"/>
      <x:c r="HTD5847" s="25"/>
      <x:c r="HTE5847" s="25"/>
      <x:c r="HTF5847" s="25"/>
      <x:c r="HTG5847" s="25"/>
      <x:c r="HTH5847" s="25"/>
      <x:c r="HTI5847" s="25"/>
      <x:c r="HTJ5847" s="25"/>
      <x:c r="HTK5847" s="25"/>
      <x:c r="HTL5847" s="25"/>
      <x:c r="HTM5847" s="25"/>
      <x:c r="HTN5847" s="25"/>
      <x:c r="HTO5847" s="25"/>
      <x:c r="HTP5847" s="25"/>
      <x:c r="HTQ5847" s="25"/>
      <x:c r="HTR5847" s="25"/>
      <x:c r="HTS5847" s="25"/>
      <x:c r="HTT5847" s="25"/>
      <x:c r="HTU5847" s="25"/>
      <x:c r="HTV5847" s="25"/>
      <x:c r="HTW5847" s="25"/>
      <x:c r="HTX5847" s="25"/>
      <x:c r="HTY5847" s="25"/>
      <x:c r="HTZ5847" s="25"/>
      <x:c r="HUA5847" s="25"/>
      <x:c r="HUB5847" s="25"/>
      <x:c r="HUC5847" s="25"/>
      <x:c r="HUD5847" s="25"/>
      <x:c r="HUE5847" s="25"/>
      <x:c r="HUF5847" s="25"/>
      <x:c r="HUG5847" s="25"/>
      <x:c r="HUH5847" s="25"/>
      <x:c r="HUI5847" s="25"/>
      <x:c r="HUJ5847" s="25"/>
      <x:c r="HUK5847" s="25"/>
      <x:c r="HUL5847" s="25"/>
      <x:c r="HUM5847" s="25"/>
      <x:c r="HUN5847" s="25"/>
      <x:c r="HUO5847" s="25"/>
      <x:c r="HUP5847" s="25"/>
      <x:c r="HUQ5847" s="25"/>
      <x:c r="HUR5847" s="25"/>
      <x:c r="HUS5847" s="25"/>
      <x:c r="HUT5847" s="25"/>
      <x:c r="HUU5847" s="25"/>
      <x:c r="HUV5847" s="25"/>
      <x:c r="HUW5847" s="25"/>
      <x:c r="HUX5847" s="25"/>
      <x:c r="HUY5847" s="25"/>
      <x:c r="HUZ5847" s="25"/>
      <x:c r="HVA5847" s="25"/>
      <x:c r="HVB5847" s="25"/>
      <x:c r="HVC5847" s="25"/>
      <x:c r="HVD5847" s="25"/>
      <x:c r="HVE5847" s="25"/>
      <x:c r="HVF5847" s="25"/>
      <x:c r="HVG5847" s="25"/>
      <x:c r="HVH5847" s="25"/>
      <x:c r="HVI5847" s="25"/>
      <x:c r="HVJ5847" s="25"/>
      <x:c r="HVK5847" s="25"/>
      <x:c r="HVL5847" s="25"/>
      <x:c r="HVM5847" s="25"/>
      <x:c r="HVN5847" s="25"/>
      <x:c r="HVO5847" s="25"/>
      <x:c r="HVP5847" s="25"/>
      <x:c r="HVQ5847" s="25"/>
      <x:c r="HVR5847" s="25"/>
      <x:c r="HVS5847" s="25"/>
      <x:c r="HVT5847" s="25"/>
      <x:c r="HVU5847" s="25"/>
      <x:c r="HVV5847" s="25"/>
      <x:c r="HVW5847" s="25"/>
      <x:c r="HVX5847" s="25"/>
      <x:c r="HVY5847" s="25"/>
      <x:c r="HVZ5847" s="25"/>
      <x:c r="HWA5847" s="25"/>
      <x:c r="HWB5847" s="25"/>
      <x:c r="HWC5847" s="25"/>
      <x:c r="HWD5847" s="25"/>
      <x:c r="HWE5847" s="25"/>
      <x:c r="HWF5847" s="25"/>
      <x:c r="HWG5847" s="25"/>
      <x:c r="HWH5847" s="25"/>
      <x:c r="HWI5847" s="25"/>
      <x:c r="HWJ5847" s="25"/>
      <x:c r="HWK5847" s="25"/>
      <x:c r="HWL5847" s="25"/>
      <x:c r="HWM5847" s="25"/>
      <x:c r="HWN5847" s="25"/>
      <x:c r="HWO5847" s="25"/>
      <x:c r="HWP5847" s="25"/>
      <x:c r="HWQ5847" s="25"/>
      <x:c r="HWR5847" s="25"/>
      <x:c r="HWS5847" s="25"/>
      <x:c r="HWT5847" s="25"/>
      <x:c r="HWU5847" s="25"/>
      <x:c r="HWV5847" s="25"/>
      <x:c r="HWW5847" s="25"/>
      <x:c r="HWX5847" s="25"/>
      <x:c r="HWY5847" s="25"/>
      <x:c r="HWZ5847" s="25"/>
      <x:c r="HXA5847" s="25"/>
      <x:c r="HXB5847" s="25"/>
      <x:c r="HXC5847" s="25"/>
      <x:c r="HXD5847" s="25"/>
      <x:c r="HXE5847" s="25"/>
      <x:c r="HXF5847" s="25"/>
      <x:c r="HXG5847" s="25"/>
      <x:c r="HXH5847" s="25"/>
      <x:c r="HXI5847" s="25"/>
      <x:c r="HXJ5847" s="25"/>
      <x:c r="HXK5847" s="25"/>
      <x:c r="HXL5847" s="25"/>
      <x:c r="HXM5847" s="25"/>
      <x:c r="HXN5847" s="25"/>
      <x:c r="HXO5847" s="25"/>
      <x:c r="HXP5847" s="25"/>
      <x:c r="HXQ5847" s="25"/>
      <x:c r="HXR5847" s="25"/>
      <x:c r="HXS5847" s="25"/>
      <x:c r="HXT5847" s="25"/>
      <x:c r="HXU5847" s="25"/>
      <x:c r="HXV5847" s="25"/>
      <x:c r="HXW5847" s="25"/>
      <x:c r="HXX5847" s="25"/>
      <x:c r="HXY5847" s="25"/>
      <x:c r="HXZ5847" s="25"/>
      <x:c r="HYA5847" s="25"/>
      <x:c r="HYB5847" s="25"/>
      <x:c r="HYC5847" s="25"/>
      <x:c r="HYD5847" s="25"/>
      <x:c r="HYE5847" s="25"/>
      <x:c r="HYF5847" s="25"/>
      <x:c r="HYG5847" s="25"/>
      <x:c r="HYH5847" s="25"/>
      <x:c r="HYI5847" s="25"/>
      <x:c r="HYJ5847" s="25"/>
      <x:c r="HYK5847" s="25"/>
      <x:c r="HYL5847" s="25"/>
      <x:c r="HYM5847" s="25"/>
      <x:c r="HYN5847" s="25"/>
      <x:c r="HYO5847" s="25"/>
      <x:c r="HYP5847" s="25"/>
      <x:c r="HYQ5847" s="25"/>
      <x:c r="HYR5847" s="25"/>
      <x:c r="HYS5847" s="25"/>
      <x:c r="HYT5847" s="25"/>
      <x:c r="HYU5847" s="25"/>
      <x:c r="HYV5847" s="25"/>
      <x:c r="HYW5847" s="25"/>
      <x:c r="HYX5847" s="25"/>
      <x:c r="HYY5847" s="25"/>
      <x:c r="HYZ5847" s="25"/>
      <x:c r="HZA5847" s="25"/>
      <x:c r="HZB5847" s="25"/>
      <x:c r="HZC5847" s="25"/>
      <x:c r="HZD5847" s="25"/>
      <x:c r="HZE5847" s="25"/>
      <x:c r="HZF5847" s="25"/>
      <x:c r="HZG5847" s="25"/>
      <x:c r="HZH5847" s="25"/>
      <x:c r="HZI5847" s="25"/>
      <x:c r="HZJ5847" s="25"/>
      <x:c r="HZK5847" s="25"/>
      <x:c r="HZL5847" s="25"/>
      <x:c r="HZM5847" s="25"/>
      <x:c r="HZN5847" s="25"/>
      <x:c r="HZO5847" s="25"/>
      <x:c r="HZP5847" s="25"/>
      <x:c r="HZQ5847" s="25"/>
      <x:c r="HZR5847" s="25"/>
      <x:c r="HZS5847" s="25"/>
      <x:c r="HZT5847" s="25"/>
      <x:c r="HZU5847" s="25"/>
      <x:c r="HZV5847" s="25"/>
      <x:c r="HZW5847" s="25"/>
      <x:c r="HZX5847" s="25"/>
      <x:c r="HZY5847" s="25"/>
      <x:c r="HZZ5847" s="25"/>
      <x:c r="IAA5847" s="25"/>
      <x:c r="IAB5847" s="25"/>
      <x:c r="IAC5847" s="25"/>
      <x:c r="IAD5847" s="25"/>
      <x:c r="IAE5847" s="25"/>
      <x:c r="IAF5847" s="25"/>
      <x:c r="IAG5847" s="25"/>
      <x:c r="IAH5847" s="25"/>
      <x:c r="IAI5847" s="25"/>
      <x:c r="IAJ5847" s="25"/>
      <x:c r="IAK5847" s="25"/>
      <x:c r="IAL5847" s="25"/>
      <x:c r="IAM5847" s="25"/>
      <x:c r="IAN5847" s="25"/>
      <x:c r="IAO5847" s="25"/>
      <x:c r="IAP5847" s="25"/>
      <x:c r="IAQ5847" s="25"/>
      <x:c r="IAR5847" s="25"/>
      <x:c r="IAS5847" s="25"/>
      <x:c r="IAT5847" s="25"/>
      <x:c r="IAU5847" s="25"/>
      <x:c r="IAV5847" s="25"/>
      <x:c r="IAW5847" s="25"/>
      <x:c r="IAX5847" s="25"/>
      <x:c r="IAY5847" s="25"/>
      <x:c r="IAZ5847" s="25"/>
      <x:c r="IBA5847" s="25"/>
      <x:c r="IBB5847" s="25"/>
      <x:c r="IBC5847" s="25"/>
      <x:c r="IBD5847" s="25"/>
      <x:c r="IBE5847" s="25"/>
      <x:c r="IBF5847" s="25"/>
      <x:c r="IBG5847" s="25"/>
      <x:c r="IBH5847" s="25"/>
      <x:c r="IBI5847" s="25"/>
      <x:c r="IBJ5847" s="25"/>
      <x:c r="IBK5847" s="25"/>
      <x:c r="IBL5847" s="25"/>
      <x:c r="IBM5847" s="25"/>
      <x:c r="IBN5847" s="25"/>
      <x:c r="IBO5847" s="25"/>
      <x:c r="IBP5847" s="25"/>
      <x:c r="IBQ5847" s="25"/>
      <x:c r="IBR5847" s="25"/>
      <x:c r="IBS5847" s="25"/>
      <x:c r="IBT5847" s="25"/>
      <x:c r="IBU5847" s="25"/>
      <x:c r="IBV5847" s="25"/>
      <x:c r="IBW5847" s="25"/>
      <x:c r="IBX5847" s="25"/>
      <x:c r="IBY5847" s="25"/>
      <x:c r="IBZ5847" s="25"/>
      <x:c r="ICA5847" s="25"/>
      <x:c r="ICB5847" s="25"/>
      <x:c r="ICC5847" s="25"/>
      <x:c r="ICD5847" s="25"/>
      <x:c r="ICE5847" s="25"/>
      <x:c r="ICF5847" s="25"/>
      <x:c r="ICG5847" s="25"/>
      <x:c r="ICH5847" s="25"/>
      <x:c r="ICI5847" s="25"/>
      <x:c r="ICJ5847" s="25"/>
      <x:c r="ICK5847" s="25"/>
      <x:c r="ICL5847" s="25"/>
      <x:c r="ICM5847" s="25"/>
      <x:c r="ICN5847" s="25"/>
      <x:c r="ICO5847" s="25"/>
      <x:c r="ICP5847" s="25"/>
      <x:c r="ICQ5847" s="25"/>
      <x:c r="ICR5847" s="25"/>
      <x:c r="ICS5847" s="25"/>
      <x:c r="ICT5847" s="25"/>
      <x:c r="ICU5847" s="25"/>
      <x:c r="ICV5847" s="25"/>
      <x:c r="ICW5847" s="25"/>
      <x:c r="ICX5847" s="25"/>
      <x:c r="ICY5847" s="25"/>
      <x:c r="ICZ5847" s="25"/>
      <x:c r="IDA5847" s="25"/>
      <x:c r="IDB5847" s="25"/>
      <x:c r="IDC5847" s="25"/>
      <x:c r="IDD5847" s="25"/>
      <x:c r="IDE5847" s="25"/>
      <x:c r="IDF5847" s="25"/>
      <x:c r="IDG5847" s="25"/>
      <x:c r="IDH5847" s="25"/>
      <x:c r="IDI5847" s="25"/>
      <x:c r="IDJ5847" s="25"/>
      <x:c r="IDK5847" s="25"/>
      <x:c r="IDL5847" s="25"/>
      <x:c r="IDM5847" s="25"/>
      <x:c r="IDN5847" s="25"/>
      <x:c r="IDO5847" s="25"/>
      <x:c r="IDP5847" s="25"/>
      <x:c r="IDQ5847" s="25"/>
      <x:c r="IDR5847" s="25"/>
      <x:c r="IDS5847" s="25"/>
      <x:c r="IDT5847" s="25"/>
      <x:c r="IDU5847" s="25"/>
      <x:c r="IDV5847" s="25"/>
      <x:c r="IDW5847" s="25"/>
      <x:c r="IDX5847" s="25"/>
      <x:c r="IDY5847" s="25"/>
      <x:c r="IDZ5847" s="25"/>
      <x:c r="IEA5847" s="25"/>
      <x:c r="IEB5847" s="25"/>
      <x:c r="IEC5847" s="25"/>
      <x:c r="IED5847" s="25"/>
      <x:c r="IEE5847" s="25"/>
      <x:c r="IEF5847" s="25"/>
      <x:c r="IEG5847" s="25"/>
      <x:c r="IEH5847" s="25"/>
      <x:c r="IEI5847" s="25"/>
      <x:c r="IEJ5847" s="25"/>
      <x:c r="IEK5847" s="25"/>
      <x:c r="IEL5847" s="25"/>
      <x:c r="IEM5847" s="25"/>
      <x:c r="IEN5847" s="25"/>
      <x:c r="IEO5847" s="25"/>
      <x:c r="IEP5847" s="25"/>
      <x:c r="IEQ5847" s="25"/>
      <x:c r="IER5847" s="25"/>
      <x:c r="IES5847" s="25"/>
      <x:c r="IET5847" s="25"/>
      <x:c r="IEU5847" s="25"/>
      <x:c r="IEV5847" s="25"/>
      <x:c r="IEW5847" s="25"/>
      <x:c r="IEX5847" s="25"/>
      <x:c r="IEY5847" s="25"/>
      <x:c r="IEZ5847" s="25"/>
      <x:c r="IFA5847" s="25"/>
      <x:c r="IFB5847" s="25"/>
      <x:c r="IFC5847" s="25"/>
      <x:c r="IFD5847" s="25"/>
      <x:c r="IFE5847" s="25"/>
      <x:c r="IFF5847" s="25"/>
      <x:c r="IFG5847" s="25"/>
      <x:c r="IFH5847" s="25"/>
      <x:c r="IFI5847" s="25"/>
      <x:c r="IFJ5847" s="25"/>
      <x:c r="IFK5847" s="25"/>
      <x:c r="IFL5847" s="25"/>
      <x:c r="IFM5847" s="25"/>
      <x:c r="IFN5847" s="25"/>
      <x:c r="IFO5847" s="25"/>
      <x:c r="IFP5847" s="25"/>
      <x:c r="IFQ5847" s="25"/>
      <x:c r="IFR5847" s="25"/>
      <x:c r="IFS5847" s="25"/>
      <x:c r="IFT5847" s="25"/>
      <x:c r="IFU5847" s="25"/>
      <x:c r="IFV5847" s="25"/>
      <x:c r="IFW5847" s="25"/>
      <x:c r="IFX5847" s="25"/>
      <x:c r="IFY5847" s="25"/>
      <x:c r="IFZ5847" s="25"/>
      <x:c r="IGA5847" s="25"/>
      <x:c r="IGB5847" s="25"/>
      <x:c r="IGC5847" s="25"/>
      <x:c r="IGD5847" s="25"/>
      <x:c r="IGE5847" s="25"/>
      <x:c r="IGF5847" s="25"/>
      <x:c r="IGG5847" s="25"/>
      <x:c r="IGH5847" s="25"/>
      <x:c r="IGI5847" s="25"/>
      <x:c r="IGJ5847" s="25"/>
      <x:c r="IGK5847" s="25"/>
      <x:c r="IGL5847" s="25"/>
      <x:c r="IGM5847" s="25"/>
      <x:c r="IGN5847" s="25"/>
      <x:c r="IGO5847" s="25"/>
      <x:c r="IGP5847" s="25"/>
      <x:c r="IGQ5847" s="25"/>
      <x:c r="IGR5847" s="25"/>
      <x:c r="IGS5847" s="25"/>
      <x:c r="IGT5847" s="25"/>
      <x:c r="IGU5847" s="25"/>
      <x:c r="IGV5847" s="25"/>
      <x:c r="IGW5847" s="25"/>
      <x:c r="IGX5847" s="25"/>
      <x:c r="IGY5847" s="25"/>
      <x:c r="IGZ5847" s="25"/>
      <x:c r="IHA5847" s="25"/>
      <x:c r="IHB5847" s="25"/>
      <x:c r="IHC5847" s="25"/>
      <x:c r="IHD5847" s="25"/>
      <x:c r="IHE5847" s="25"/>
      <x:c r="IHF5847" s="25"/>
      <x:c r="IHG5847" s="25"/>
      <x:c r="IHH5847" s="25"/>
      <x:c r="IHI5847" s="25"/>
      <x:c r="IHJ5847" s="25"/>
      <x:c r="IHK5847" s="25"/>
      <x:c r="IHL5847" s="25"/>
      <x:c r="IHM5847" s="25"/>
      <x:c r="IHN5847" s="25"/>
      <x:c r="IHO5847" s="25"/>
      <x:c r="IHP5847" s="25"/>
      <x:c r="IHQ5847" s="25"/>
      <x:c r="IHR5847" s="25"/>
      <x:c r="IHS5847" s="25"/>
      <x:c r="IHT5847" s="25"/>
      <x:c r="IHU5847" s="25"/>
      <x:c r="IHV5847" s="25"/>
      <x:c r="IHW5847" s="25"/>
      <x:c r="IHX5847" s="25"/>
      <x:c r="IHY5847" s="25"/>
      <x:c r="IHZ5847" s="25"/>
      <x:c r="IIA5847" s="25"/>
      <x:c r="IIB5847" s="25"/>
      <x:c r="IIC5847" s="25"/>
      <x:c r="IID5847" s="25"/>
      <x:c r="IIE5847" s="25"/>
      <x:c r="IIF5847" s="25"/>
      <x:c r="IIG5847" s="25"/>
      <x:c r="IIH5847" s="25"/>
      <x:c r="III5847" s="25"/>
      <x:c r="IIJ5847" s="25"/>
      <x:c r="IIK5847" s="25"/>
      <x:c r="IIL5847" s="25"/>
      <x:c r="IIM5847" s="25"/>
      <x:c r="IIN5847" s="25"/>
      <x:c r="IIO5847" s="25"/>
      <x:c r="IIP5847" s="25"/>
      <x:c r="IIQ5847" s="25"/>
      <x:c r="IIR5847" s="25"/>
      <x:c r="IIS5847" s="25"/>
      <x:c r="IIT5847" s="25"/>
      <x:c r="IIU5847" s="25"/>
      <x:c r="IIV5847" s="25"/>
      <x:c r="IIW5847" s="25"/>
      <x:c r="IIX5847" s="25"/>
      <x:c r="IIY5847" s="25"/>
      <x:c r="IIZ5847" s="25"/>
      <x:c r="IJA5847" s="25"/>
      <x:c r="IJB5847" s="25"/>
      <x:c r="IJC5847" s="25"/>
      <x:c r="IJD5847" s="25"/>
      <x:c r="IJE5847" s="25"/>
      <x:c r="IJF5847" s="25"/>
      <x:c r="IJG5847" s="25"/>
      <x:c r="IJH5847" s="25"/>
      <x:c r="IJI5847" s="25"/>
      <x:c r="IJJ5847" s="25"/>
      <x:c r="IJK5847" s="25"/>
      <x:c r="IJL5847" s="25"/>
      <x:c r="IJM5847" s="25"/>
      <x:c r="IJN5847" s="25"/>
      <x:c r="IJO5847" s="25"/>
      <x:c r="IJP5847" s="25"/>
      <x:c r="IJQ5847" s="25"/>
      <x:c r="IJR5847" s="25"/>
      <x:c r="IJS5847" s="25"/>
      <x:c r="IJT5847" s="25"/>
      <x:c r="IJU5847" s="25"/>
      <x:c r="IJV5847" s="25"/>
      <x:c r="IJW5847" s="25"/>
      <x:c r="IJX5847" s="25"/>
      <x:c r="IJY5847" s="25"/>
      <x:c r="IJZ5847" s="25"/>
      <x:c r="IKA5847" s="25"/>
      <x:c r="IKB5847" s="25"/>
      <x:c r="IKC5847" s="25"/>
      <x:c r="IKD5847" s="25"/>
      <x:c r="IKE5847" s="25"/>
      <x:c r="IKF5847" s="25"/>
      <x:c r="IKG5847" s="25"/>
      <x:c r="IKH5847" s="25"/>
      <x:c r="IKI5847" s="25"/>
      <x:c r="IKJ5847" s="25"/>
      <x:c r="IKK5847" s="25"/>
      <x:c r="IKL5847" s="25"/>
      <x:c r="IKM5847" s="25"/>
      <x:c r="IKN5847" s="25"/>
      <x:c r="IKO5847" s="25"/>
      <x:c r="IKP5847" s="25"/>
      <x:c r="IKQ5847" s="25"/>
      <x:c r="IKR5847" s="25"/>
      <x:c r="IKS5847" s="25"/>
      <x:c r="IKT5847" s="25"/>
      <x:c r="IKU5847" s="25"/>
      <x:c r="IKV5847" s="25"/>
      <x:c r="IKW5847" s="25"/>
      <x:c r="IKX5847" s="25"/>
      <x:c r="IKY5847" s="25"/>
      <x:c r="IKZ5847" s="25"/>
      <x:c r="ILA5847" s="25"/>
      <x:c r="ILB5847" s="25"/>
      <x:c r="ILC5847" s="25"/>
      <x:c r="ILD5847" s="25"/>
      <x:c r="ILE5847" s="25"/>
      <x:c r="ILF5847" s="25"/>
      <x:c r="ILG5847" s="25"/>
      <x:c r="ILH5847" s="25"/>
      <x:c r="ILI5847" s="25"/>
      <x:c r="ILJ5847" s="25"/>
      <x:c r="ILK5847" s="25"/>
      <x:c r="ILL5847" s="25"/>
      <x:c r="ILM5847" s="25"/>
      <x:c r="ILN5847" s="25"/>
      <x:c r="ILO5847" s="25"/>
      <x:c r="ILP5847" s="25"/>
      <x:c r="ILQ5847" s="25"/>
      <x:c r="ILR5847" s="25"/>
      <x:c r="ILS5847" s="25"/>
      <x:c r="ILT5847" s="25"/>
      <x:c r="ILU5847" s="25"/>
      <x:c r="ILV5847" s="25"/>
      <x:c r="ILW5847" s="25"/>
      <x:c r="ILX5847" s="25"/>
      <x:c r="ILY5847" s="25"/>
      <x:c r="ILZ5847" s="25"/>
      <x:c r="IMA5847" s="25"/>
      <x:c r="IMB5847" s="25"/>
      <x:c r="IMC5847" s="25"/>
      <x:c r="IMD5847" s="25"/>
      <x:c r="IME5847" s="25"/>
      <x:c r="IMF5847" s="25"/>
      <x:c r="IMG5847" s="25"/>
      <x:c r="IMH5847" s="25"/>
      <x:c r="IMI5847" s="25"/>
      <x:c r="IMJ5847" s="25"/>
      <x:c r="IMK5847" s="25"/>
      <x:c r="IML5847" s="25"/>
      <x:c r="IMM5847" s="25"/>
      <x:c r="IMN5847" s="25"/>
      <x:c r="IMO5847" s="25"/>
      <x:c r="IMP5847" s="25"/>
      <x:c r="IMQ5847" s="25"/>
      <x:c r="IMR5847" s="25"/>
      <x:c r="IMS5847" s="25"/>
      <x:c r="IMT5847" s="25"/>
      <x:c r="IMU5847" s="25"/>
      <x:c r="IMV5847" s="25"/>
      <x:c r="IMW5847" s="25"/>
      <x:c r="IMX5847" s="25"/>
      <x:c r="IMY5847" s="25"/>
      <x:c r="IMZ5847" s="25"/>
      <x:c r="INA5847" s="25"/>
      <x:c r="INB5847" s="25"/>
      <x:c r="INC5847" s="25"/>
      <x:c r="IND5847" s="25"/>
      <x:c r="INE5847" s="25"/>
      <x:c r="INF5847" s="25"/>
      <x:c r="ING5847" s="25"/>
      <x:c r="INH5847" s="25"/>
      <x:c r="INI5847" s="25"/>
      <x:c r="INJ5847" s="25"/>
      <x:c r="INK5847" s="25"/>
      <x:c r="INL5847" s="25"/>
      <x:c r="INM5847" s="25"/>
      <x:c r="INN5847" s="25"/>
      <x:c r="INO5847" s="25"/>
      <x:c r="INP5847" s="25"/>
      <x:c r="INQ5847" s="25"/>
      <x:c r="INR5847" s="25"/>
      <x:c r="INS5847" s="25"/>
      <x:c r="INT5847" s="25"/>
      <x:c r="INU5847" s="25"/>
      <x:c r="INV5847" s="25"/>
      <x:c r="INW5847" s="25"/>
      <x:c r="INX5847" s="25"/>
      <x:c r="INY5847" s="25"/>
      <x:c r="INZ5847" s="25"/>
      <x:c r="IOA5847" s="25"/>
      <x:c r="IOB5847" s="25"/>
      <x:c r="IOC5847" s="25"/>
      <x:c r="IOD5847" s="25"/>
      <x:c r="IOE5847" s="25"/>
      <x:c r="IOF5847" s="25"/>
      <x:c r="IOG5847" s="25"/>
      <x:c r="IOH5847" s="25"/>
      <x:c r="IOI5847" s="25"/>
      <x:c r="IOJ5847" s="25"/>
      <x:c r="IOK5847" s="25"/>
      <x:c r="IOL5847" s="25"/>
      <x:c r="IOM5847" s="25"/>
      <x:c r="ION5847" s="25"/>
      <x:c r="IOO5847" s="25"/>
      <x:c r="IOP5847" s="25"/>
      <x:c r="IOQ5847" s="25"/>
      <x:c r="IOR5847" s="25"/>
      <x:c r="IOS5847" s="25"/>
      <x:c r="IOT5847" s="25"/>
      <x:c r="IOU5847" s="25"/>
      <x:c r="IOV5847" s="25"/>
      <x:c r="IOW5847" s="25"/>
      <x:c r="IOX5847" s="25"/>
      <x:c r="IOY5847" s="25"/>
      <x:c r="IOZ5847" s="25"/>
      <x:c r="IPA5847" s="25"/>
      <x:c r="IPB5847" s="25"/>
      <x:c r="IPC5847" s="25"/>
      <x:c r="IPD5847" s="25"/>
      <x:c r="IPE5847" s="25"/>
      <x:c r="IPF5847" s="25"/>
      <x:c r="IPG5847" s="25"/>
      <x:c r="IPH5847" s="25"/>
      <x:c r="IPI5847" s="25"/>
      <x:c r="IPJ5847" s="25"/>
      <x:c r="IPK5847" s="25"/>
      <x:c r="IPL5847" s="25"/>
      <x:c r="IPM5847" s="25"/>
      <x:c r="IPN5847" s="25"/>
      <x:c r="IPO5847" s="25"/>
      <x:c r="IPP5847" s="25"/>
      <x:c r="IPQ5847" s="25"/>
      <x:c r="IPR5847" s="25"/>
      <x:c r="IPS5847" s="25"/>
      <x:c r="IPT5847" s="25"/>
      <x:c r="IPU5847" s="25"/>
      <x:c r="IPV5847" s="25"/>
      <x:c r="IPW5847" s="25"/>
      <x:c r="IPX5847" s="25"/>
      <x:c r="IPY5847" s="25"/>
      <x:c r="IPZ5847" s="25"/>
      <x:c r="IQA5847" s="25"/>
      <x:c r="IQB5847" s="25"/>
      <x:c r="IQC5847" s="25"/>
      <x:c r="IQD5847" s="25"/>
      <x:c r="IQE5847" s="25"/>
      <x:c r="IQF5847" s="25"/>
      <x:c r="IQG5847" s="25"/>
      <x:c r="IQH5847" s="25"/>
      <x:c r="IQI5847" s="25"/>
      <x:c r="IQJ5847" s="25"/>
      <x:c r="IQK5847" s="25"/>
      <x:c r="IQL5847" s="25"/>
      <x:c r="IQM5847" s="25"/>
      <x:c r="IQN5847" s="25"/>
      <x:c r="IQO5847" s="25"/>
      <x:c r="IQP5847" s="25"/>
      <x:c r="IQQ5847" s="25"/>
      <x:c r="IQR5847" s="25"/>
      <x:c r="IQS5847" s="25"/>
      <x:c r="IQT5847" s="25"/>
      <x:c r="IQU5847" s="25"/>
      <x:c r="IQV5847" s="25"/>
      <x:c r="IQW5847" s="25"/>
      <x:c r="IQX5847" s="25"/>
      <x:c r="IQY5847" s="25"/>
      <x:c r="IQZ5847" s="25"/>
      <x:c r="IRA5847" s="25"/>
      <x:c r="IRB5847" s="25"/>
      <x:c r="IRC5847" s="25"/>
      <x:c r="IRD5847" s="25"/>
      <x:c r="IRE5847" s="25"/>
      <x:c r="IRF5847" s="25"/>
      <x:c r="IRG5847" s="25"/>
      <x:c r="IRH5847" s="25"/>
      <x:c r="IRI5847" s="25"/>
      <x:c r="IRJ5847" s="25"/>
      <x:c r="IRK5847" s="25"/>
      <x:c r="IRL5847" s="25"/>
      <x:c r="IRM5847" s="25"/>
      <x:c r="IRN5847" s="25"/>
      <x:c r="IRO5847" s="25"/>
      <x:c r="IRP5847" s="25"/>
      <x:c r="IRQ5847" s="25"/>
      <x:c r="IRR5847" s="25"/>
      <x:c r="IRS5847" s="25"/>
      <x:c r="IRT5847" s="25"/>
      <x:c r="IRU5847" s="25"/>
      <x:c r="IRV5847" s="25"/>
      <x:c r="IRW5847" s="25"/>
      <x:c r="IRX5847" s="25"/>
      <x:c r="IRY5847" s="25"/>
      <x:c r="IRZ5847" s="25"/>
      <x:c r="ISA5847" s="25"/>
      <x:c r="ISB5847" s="25"/>
      <x:c r="ISC5847" s="25"/>
      <x:c r="ISD5847" s="25"/>
      <x:c r="ISE5847" s="25"/>
      <x:c r="ISF5847" s="25"/>
      <x:c r="ISG5847" s="25"/>
      <x:c r="ISH5847" s="25"/>
      <x:c r="ISI5847" s="25"/>
      <x:c r="ISJ5847" s="25"/>
      <x:c r="ISK5847" s="25"/>
      <x:c r="ISL5847" s="25"/>
      <x:c r="ISM5847" s="25"/>
      <x:c r="ISN5847" s="25"/>
      <x:c r="ISO5847" s="25"/>
      <x:c r="ISP5847" s="25"/>
      <x:c r="ISQ5847" s="25"/>
      <x:c r="ISR5847" s="25"/>
      <x:c r="ISS5847" s="25"/>
      <x:c r="IST5847" s="25"/>
      <x:c r="ISU5847" s="25"/>
      <x:c r="ISV5847" s="25"/>
      <x:c r="ISW5847" s="25"/>
      <x:c r="ISX5847" s="25"/>
      <x:c r="ISY5847" s="25"/>
      <x:c r="ISZ5847" s="25"/>
      <x:c r="ITA5847" s="25"/>
      <x:c r="ITB5847" s="25"/>
      <x:c r="ITC5847" s="25"/>
      <x:c r="ITD5847" s="25"/>
      <x:c r="ITE5847" s="25"/>
      <x:c r="ITF5847" s="25"/>
      <x:c r="ITG5847" s="25"/>
      <x:c r="ITH5847" s="25"/>
      <x:c r="ITI5847" s="25"/>
      <x:c r="ITJ5847" s="25"/>
      <x:c r="ITK5847" s="25"/>
      <x:c r="ITL5847" s="25"/>
      <x:c r="ITM5847" s="25"/>
      <x:c r="ITN5847" s="25"/>
      <x:c r="ITO5847" s="25"/>
      <x:c r="ITP5847" s="25"/>
      <x:c r="ITQ5847" s="25"/>
      <x:c r="ITR5847" s="25"/>
      <x:c r="ITS5847" s="25"/>
      <x:c r="ITT5847" s="25"/>
      <x:c r="ITU5847" s="25"/>
      <x:c r="ITV5847" s="25"/>
      <x:c r="ITW5847" s="25"/>
      <x:c r="ITX5847" s="25"/>
      <x:c r="ITY5847" s="25"/>
      <x:c r="ITZ5847" s="25"/>
      <x:c r="IUA5847" s="25"/>
      <x:c r="IUB5847" s="25"/>
      <x:c r="IUC5847" s="25"/>
      <x:c r="IUD5847" s="25"/>
      <x:c r="IUE5847" s="25"/>
      <x:c r="IUF5847" s="25"/>
      <x:c r="IUG5847" s="25"/>
      <x:c r="IUH5847" s="25"/>
      <x:c r="IUI5847" s="25"/>
      <x:c r="IUJ5847" s="25"/>
      <x:c r="IUK5847" s="25"/>
      <x:c r="IUL5847" s="25"/>
      <x:c r="IUM5847" s="25"/>
      <x:c r="IUN5847" s="25"/>
      <x:c r="IUO5847" s="25"/>
      <x:c r="IUP5847" s="25"/>
      <x:c r="IUQ5847" s="25"/>
      <x:c r="IUR5847" s="25"/>
      <x:c r="IUS5847" s="25"/>
      <x:c r="IUT5847" s="25"/>
      <x:c r="IUU5847" s="25"/>
      <x:c r="IUV5847" s="25"/>
      <x:c r="IUW5847" s="25"/>
      <x:c r="IUX5847" s="25"/>
      <x:c r="IUY5847" s="25"/>
      <x:c r="IUZ5847" s="25"/>
      <x:c r="IVA5847" s="25"/>
      <x:c r="IVB5847" s="25"/>
      <x:c r="IVC5847" s="25"/>
      <x:c r="IVD5847" s="25"/>
      <x:c r="IVE5847" s="25"/>
      <x:c r="IVF5847" s="25"/>
      <x:c r="IVG5847" s="25"/>
      <x:c r="IVH5847" s="25"/>
      <x:c r="IVI5847" s="25"/>
      <x:c r="IVJ5847" s="25"/>
      <x:c r="IVK5847" s="25"/>
      <x:c r="IVL5847" s="25"/>
      <x:c r="IVM5847" s="25"/>
      <x:c r="IVN5847" s="25"/>
      <x:c r="IVO5847" s="25"/>
      <x:c r="IVP5847" s="25"/>
      <x:c r="IVQ5847" s="25"/>
      <x:c r="IVR5847" s="25"/>
      <x:c r="IVS5847" s="25"/>
      <x:c r="IVT5847" s="25"/>
      <x:c r="IVU5847" s="25"/>
      <x:c r="IVV5847" s="25"/>
      <x:c r="IVW5847" s="25"/>
      <x:c r="IVX5847" s="25"/>
      <x:c r="IVY5847" s="25"/>
      <x:c r="IVZ5847" s="25"/>
      <x:c r="IWA5847" s="25"/>
      <x:c r="IWB5847" s="25"/>
      <x:c r="IWC5847" s="25"/>
      <x:c r="IWD5847" s="25"/>
      <x:c r="IWE5847" s="25"/>
      <x:c r="IWF5847" s="25"/>
      <x:c r="IWG5847" s="25"/>
      <x:c r="IWH5847" s="25"/>
      <x:c r="IWI5847" s="25"/>
      <x:c r="IWJ5847" s="25"/>
      <x:c r="IWK5847" s="25"/>
      <x:c r="IWL5847" s="25"/>
      <x:c r="IWM5847" s="25"/>
      <x:c r="IWN5847" s="25"/>
      <x:c r="IWO5847" s="25"/>
      <x:c r="IWP5847" s="25"/>
      <x:c r="IWQ5847" s="25"/>
      <x:c r="IWR5847" s="25"/>
      <x:c r="IWS5847" s="25"/>
      <x:c r="IWT5847" s="25"/>
      <x:c r="IWU5847" s="25"/>
      <x:c r="IWV5847" s="25"/>
      <x:c r="IWW5847" s="25"/>
      <x:c r="IWX5847" s="25"/>
      <x:c r="IWY5847" s="25"/>
      <x:c r="IWZ5847" s="25"/>
      <x:c r="IXA5847" s="25"/>
      <x:c r="IXB5847" s="25"/>
      <x:c r="IXC5847" s="25"/>
      <x:c r="IXD5847" s="25"/>
      <x:c r="IXE5847" s="25"/>
      <x:c r="IXF5847" s="25"/>
      <x:c r="IXG5847" s="25"/>
      <x:c r="IXH5847" s="25"/>
      <x:c r="IXI5847" s="25"/>
      <x:c r="IXJ5847" s="25"/>
      <x:c r="IXK5847" s="25"/>
      <x:c r="IXL5847" s="25"/>
      <x:c r="IXM5847" s="25"/>
      <x:c r="IXN5847" s="25"/>
      <x:c r="IXO5847" s="25"/>
      <x:c r="IXP5847" s="25"/>
      <x:c r="IXQ5847" s="25"/>
      <x:c r="IXR5847" s="25"/>
      <x:c r="IXS5847" s="25"/>
      <x:c r="IXT5847" s="25"/>
      <x:c r="IXU5847" s="25"/>
      <x:c r="IXV5847" s="25"/>
      <x:c r="IXW5847" s="25"/>
      <x:c r="IXX5847" s="25"/>
      <x:c r="IXY5847" s="25"/>
      <x:c r="IXZ5847" s="25"/>
      <x:c r="IYA5847" s="25"/>
      <x:c r="IYB5847" s="25"/>
      <x:c r="IYC5847" s="25"/>
      <x:c r="IYD5847" s="25"/>
      <x:c r="IYE5847" s="25"/>
      <x:c r="IYF5847" s="25"/>
      <x:c r="IYG5847" s="25"/>
      <x:c r="IYH5847" s="25"/>
      <x:c r="IYI5847" s="25"/>
      <x:c r="IYJ5847" s="25"/>
      <x:c r="IYK5847" s="25"/>
      <x:c r="IYL5847" s="25"/>
      <x:c r="IYM5847" s="25"/>
      <x:c r="IYN5847" s="25"/>
      <x:c r="IYO5847" s="25"/>
      <x:c r="IYP5847" s="25"/>
      <x:c r="IYQ5847" s="25"/>
      <x:c r="IYR5847" s="25"/>
      <x:c r="IYS5847" s="25"/>
      <x:c r="IYT5847" s="25"/>
      <x:c r="IYU5847" s="25"/>
      <x:c r="IYV5847" s="25"/>
      <x:c r="IYW5847" s="25"/>
      <x:c r="IYX5847" s="25"/>
      <x:c r="IYY5847" s="25"/>
      <x:c r="IYZ5847" s="25"/>
      <x:c r="IZA5847" s="25"/>
      <x:c r="IZB5847" s="25"/>
      <x:c r="IZC5847" s="25"/>
      <x:c r="IZD5847" s="25"/>
      <x:c r="IZE5847" s="25"/>
      <x:c r="IZF5847" s="25"/>
      <x:c r="IZG5847" s="25"/>
      <x:c r="IZH5847" s="25"/>
      <x:c r="IZI5847" s="25"/>
      <x:c r="IZJ5847" s="25"/>
      <x:c r="IZK5847" s="25"/>
      <x:c r="IZL5847" s="25"/>
      <x:c r="IZM5847" s="25"/>
      <x:c r="IZN5847" s="25"/>
      <x:c r="IZO5847" s="25"/>
      <x:c r="IZP5847" s="25"/>
      <x:c r="IZQ5847" s="25"/>
      <x:c r="IZR5847" s="25"/>
      <x:c r="IZS5847" s="25"/>
      <x:c r="IZT5847" s="25"/>
      <x:c r="IZU5847" s="25"/>
      <x:c r="IZV5847" s="25"/>
      <x:c r="IZW5847" s="25"/>
      <x:c r="IZX5847" s="25"/>
      <x:c r="IZY5847" s="25"/>
      <x:c r="IZZ5847" s="25"/>
      <x:c r="JAA5847" s="25"/>
      <x:c r="JAB5847" s="25"/>
      <x:c r="JAC5847" s="25"/>
      <x:c r="JAD5847" s="25"/>
      <x:c r="JAE5847" s="25"/>
      <x:c r="JAF5847" s="25"/>
      <x:c r="JAG5847" s="25"/>
      <x:c r="JAH5847" s="25"/>
      <x:c r="JAI5847" s="25"/>
      <x:c r="JAJ5847" s="25"/>
      <x:c r="JAK5847" s="25"/>
      <x:c r="JAL5847" s="25"/>
      <x:c r="JAM5847" s="25"/>
      <x:c r="JAN5847" s="25"/>
      <x:c r="JAO5847" s="25"/>
      <x:c r="JAP5847" s="25"/>
      <x:c r="JAQ5847" s="25"/>
      <x:c r="JAR5847" s="25"/>
      <x:c r="JAS5847" s="25"/>
      <x:c r="JAT5847" s="25"/>
      <x:c r="JAU5847" s="25"/>
      <x:c r="JAV5847" s="25"/>
      <x:c r="JAW5847" s="25"/>
      <x:c r="JAX5847" s="25"/>
      <x:c r="JAY5847" s="25"/>
      <x:c r="JAZ5847" s="25"/>
      <x:c r="JBA5847" s="25"/>
      <x:c r="JBB5847" s="25"/>
      <x:c r="JBC5847" s="25"/>
      <x:c r="JBD5847" s="25"/>
      <x:c r="JBE5847" s="25"/>
      <x:c r="JBF5847" s="25"/>
      <x:c r="JBG5847" s="25"/>
      <x:c r="JBH5847" s="25"/>
      <x:c r="JBI5847" s="25"/>
      <x:c r="JBJ5847" s="25"/>
      <x:c r="JBK5847" s="25"/>
      <x:c r="JBL5847" s="25"/>
      <x:c r="JBM5847" s="25"/>
      <x:c r="JBN5847" s="25"/>
      <x:c r="JBO5847" s="25"/>
      <x:c r="JBP5847" s="25"/>
      <x:c r="JBQ5847" s="25"/>
      <x:c r="JBR5847" s="25"/>
      <x:c r="JBS5847" s="25"/>
      <x:c r="JBT5847" s="25"/>
      <x:c r="JBU5847" s="25"/>
      <x:c r="JBV5847" s="25"/>
      <x:c r="JBW5847" s="25"/>
      <x:c r="JBX5847" s="25"/>
      <x:c r="JBY5847" s="25"/>
      <x:c r="JBZ5847" s="25"/>
      <x:c r="JCA5847" s="25"/>
      <x:c r="JCB5847" s="25"/>
      <x:c r="JCC5847" s="25"/>
      <x:c r="JCD5847" s="25"/>
      <x:c r="JCE5847" s="25"/>
      <x:c r="JCF5847" s="25"/>
      <x:c r="JCG5847" s="25"/>
      <x:c r="JCH5847" s="25"/>
      <x:c r="JCI5847" s="25"/>
      <x:c r="JCJ5847" s="25"/>
      <x:c r="JCK5847" s="25"/>
      <x:c r="JCL5847" s="25"/>
      <x:c r="JCM5847" s="25"/>
      <x:c r="JCN5847" s="25"/>
      <x:c r="JCO5847" s="25"/>
      <x:c r="JCP5847" s="25"/>
      <x:c r="JCQ5847" s="25"/>
      <x:c r="JCR5847" s="25"/>
      <x:c r="JCS5847" s="25"/>
      <x:c r="JCT5847" s="25"/>
      <x:c r="JCU5847" s="25"/>
      <x:c r="JCV5847" s="25"/>
      <x:c r="JCW5847" s="25"/>
      <x:c r="JCX5847" s="25"/>
      <x:c r="JCY5847" s="25"/>
      <x:c r="JCZ5847" s="25"/>
      <x:c r="JDA5847" s="25"/>
      <x:c r="JDB5847" s="25"/>
      <x:c r="JDC5847" s="25"/>
      <x:c r="JDD5847" s="25"/>
      <x:c r="JDE5847" s="25"/>
      <x:c r="JDF5847" s="25"/>
      <x:c r="JDG5847" s="25"/>
      <x:c r="JDH5847" s="25"/>
      <x:c r="JDI5847" s="25"/>
      <x:c r="JDJ5847" s="25"/>
      <x:c r="JDK5847" s="25"/>
      <x:c r="JDL5847" s="25"/>
      <x:c r="JDM5847" s="25"/>
      <x:c r="JDN5847" s="25"/>
      <x:c r="JDO5847" s="25"/>
      <x:c r="JDP5847" s="25"/>
      <x:c r="JDQ5847" s="25"/>
      <x:c r="JDR5847" s="25"/>
      <x:c r="JDS5847" s="25"/>
      <x:c r="JDT5847" s="25"/>
      <x:c r="JDU5847" s="25"/>
      <x:c r="JDV5847" s="25"/>
      <x:c r="JDW5847" s="25"/>
      <x:c r="JDX5847" s="25"/>
      <x:c r="JDY5847" s="25"/>
      <x:c r="JDZ5847" s="25"/>
      <x:c r="JEA5847" s="25"/>
      <x:c r="JEB5847" s="25"/>
      <x:c r="JEC5847" s="25"/>
      <x:c r="JED5847" s="25"/>
      <x:c r="JEE5847" s="25"/>
      <x:c r="JEF5847" s="25"/>
      <x:c r="JEG5847" s="25"/>
      <x:c r="JEH5847" s="25"/>
      <x:c r="JEI5847" s="25"/>
      <x:c r="JEJ5847" s="25"/>
      <x:c r="JEK5847" s="25"/>
      <x:c r="JEL5847" s="25"/>
      <x:c r="JEM5847" s="25"/>
      <x:c r="JEN5847" s="25"/>
      <x:c r="JEO5847" s="25"/>
      <x:c r="JEP5847" s="25"/>
      <x:c r="JEQ5847" s="25"/>
      <x:c r="JER5847" s="25"/>
      <x:c r="JES5847" s="25"/>
      <x:c r="JET5847" s="25"/>
      <x:c r="JEU5847" s="25"/>
      <x:c r="JEV5847" s="25"/>
      <x:c r="JEW5847" s="25"/>
      <x:c r="JEX5847" s="25"/>
      <x:c r="JEY5847" s="25"/>
      <x:c r="JEZ5847" s="25"/>
      <x:c r="JFA5847" s="25"/>
      <x:c r="JFB5847" s="25"/>
      <x:c r="JFC5847" s="25"/>
      <x:c r="JFD5847" s="25"/>
      <x:c r="JFE5847" s="25"/>
      <x:c r="JFF5847" s="25"/>
      <x:c r="JFG5847" s="25"/>
      <x:c r="JFH5847" s="25"/>
      <x:c r="JFI5847" s="25"/>
      <x:c r="JFJ5847" s="25"/>
      <x:c r="JFK5847" s="25"/>
      <x:c r="JFL5847" s="25"/>
      <x:c r="JFM5847" s="25"/>
      <x:c r="JFN5847" s="25"/>
      <x:c r="JFO5847" s="25"/>
      <x:c r="JFP5847" s="25"/>
      <x:c r="JFQ5847" s="25"/>
      <x:c r="JFR5847" s="25"/>
      <x:c r="JFS5847" s="25"/>
      <x:c r="JFT5847" s="25"/>
      <x:c r="JFU5847" s="25"/>
      <x:c r="JFV5847" s="25"/>
      <x:c r="JFW5847" s="25"/>
      <x:c r="JFX5847" s="25"/>
      <x:c r="JFY5847" s="25"/>
      <x:c r="JFZ5847" s="25"/>
      <x:c r="JGA5847" s="25"/>
      <x:c r="JGB5847" s="25"/>
      <x:c r="JGC5847" s="25"/>
      <x:c r="JGD5847" s="25"/>
      <x:c r="JGE5847" s="25"/>
      <x:c r="JGF5847" s="25"/>
      <x:c r="JGG5847" s="25"/>
      <x:c r="JGH5847" s="25"/>
      <x:c r="JGI5847" s="25"/>
      <x:c r="JGJ5847" s="25"/>
      <x:c r="JGK5847" s="25"/>
      <x:c r="JGL5847" s="25"/>
      <x:c r="JGM5847" s="25"/>
      <x:c r="JGN5847" s="25"/>
      <x:c r="JGO5847" s="25"/>
      <x:c r="JGP5847" s="25"/>
      <x:c r="JGQ5847" s="25"/>
      <x:c r="JGR5847" s="25"/>
      <x:c r="JGS5847" s="25"/>
      <x:c r="JGT5847" s="25"/>
      <x:c r="JGU5847" s="25"/>
      <x:c r="JGV5847" s="25"/>
      <x:c r="JGW5847" s="25"/>
      <x:c r="JGX5847" s="25"/>
      <x:c r="JGY5847" s="25"/>
      <x:c r="JGZ5847" s="25"/>
      <x:c r="JHA5847" s="25"/>
      <x:c r="JHB5847" s="25"/>
      <x:c r="JHC5847" s="25"/>
      <x:c r="JHD5847" s="25"/>
      <x:c r="JHE5847" s="25"/>
      <x:c r="JHF5847" s="25"/>
      <x:c r="JHG5847" s="25"/>
      <x:c r="JHH5847" s="25"/>
      <x:c r="JHI5847" s="25"/>
      <x:c r="JHJ5847" s="25"/>
      <x:c r="JHK5847" s="25"/>
      <x:c r="JHL5847" s="25"/>
      <x:c r="JHM5847" s="25"/>
      <x:c r="JHN5847" s="25"/>
      <x:c r="JHO5847" s="25"/>
      <x:c r="JHP5847" s="25"/>
      <x:c r="JHQ5847" s="25"/>
      <x:c r="JHR5847" s="25"/>
      <x:c r="JHS5847" s="25"/>
      <x:c r="JHT5847" s="25"/>
      <x:c r="JHU5847" s="25"/>
      <x:c r="JHV5847" s="25"/>
      <x:c r="JHW5847" s="25"/>
      <x:c r="JHX5847" s="25"/>
      <x:c r="JHY5847" s="25"/>
      <x:c r="JHZ5847" s="25"/>
      <x:c r="JIA5847" s="25"/>
      <x:c r="JIB5847" s="25"/>
      <x:c r="JIC5847" s="25"/>
      <x:c r="JID5847" s="25"/>
      <x:c r="JIE5847" s="25"/>
      <x:c r="JIF5847" s="25"/>
      <x:c r="JIG5847" s="25"/>
      <x:c r="JIH5847" s="25"/>
      <x:c r="JII5847" s="25"/>
      <x:c r="JIJ5847" s="25"/>
      <x:c r="JIK5847" s="25"/>
      <x:c r="JIL5847" s="25"/>
      <x:c r="JIM5847" s="25"/>
      <x:c r="JIN5847" s="25"/>
      <x:c r="JIO5847" s="25"/>
      <x:c r="JIP5847" s="25"/>
      <x:c r="JIQ5847" s="25"/>
      <x:c r="JIR5847" s="25"/>
      <x:c r="JIS5847" s="25"/>
      <x:c r="JIT5847" s="25"/>
      <x:c r="JIU5847" s="25"/>
      <x:c r="JIV5847" s="25"/>
      <x:c r="JIW5847" s="25"/>
      <x:c r="JIX5847" s="25"/>
      <x:c r="JIY5847" s="25"/>
      <x:c r="JIZ5847" s="25"/>
      <x:c r="JJA5847" s="25"/>
      <x:c r="JJB5847" s="25"/>
      <x:c r="JJC5847" s="25"/>
      <x:c r="JJD5847" s="25"/>
      <x:c r="JJE5847" s="25"/>
      <x:c r="JJF5847" s="25"/>
      <x:c r="JJG5847" s="25"/>
      <x:c r="JJH5847" s="25"/>
      <x:c r="JJI5847" s="25"/>
      <x:c r="JJJ5847" s="25"/>
      <x:c r="JJK5847" s="25"/>
      <x:c r="JJL5847" s="25"/>
      <x:c r="JJM5847" s="25"/>
      <x:c r="JJN5847" s="25"/>
      <x:c r="JJO5847" s="25"/>
      <x:c r="JJP5847" s="25"/>
      <x:c r="JJQ5847" s="25"/>
      <x:c r="JJR5847" s="25"/>
      <x:c r="JJS5847" s="25"/>
      <x:c r="JJT5847" s="25"/>
      <x:c r="JJU5847" s="25"/>
      <x:c r="JJV5847" s="25"/>
      <x:c r="JJW5847" s="25"/>
      <x:c r="JJX5847" s="25"/>
      <x:c r="JJY5847" s="25"/>
      <x:c r="JJZ5847" s="25"/>
      <x:c r="JKA5847" s="25"/>
      <x:c r="JKB5847" s="25"/>
      <x:c r="JKC5847" s="25"/>
      <x:c r="JKD5847" s="25"/>
      <x:c r="JKE5847" s="25"/>
      <x:c r="JKF5847" s="25"/>
      <x:c r="JKG5847" s="25"/>
      <x:c r="JKH5847" s="25"/>
      <x:c r="JKI5847" s="25"/>
      <x:c r="JKJ5847" s="25"/>
      <x:c r="JKK5847" s="25"/>
      <x:c r="JKL5847" s="25"/>
      <x:c r="JKM5847" s="25"/>
      <x:c r="JKN5847" s="25"/>
      <x:c r="JKO5847" s="25"/>
      <x:c r="JKP5847" s="25"/>
      <x:c r="JKQ5847" s="25"/>
      <x:c r="JKR5847" s="25"/>
      <x:c r="JKS5847" s="25"/>
      <x:c r="JKT5847" s="25"/>
      <x:c r="JKU5847" s="25"/>
      <x:c r="JKV5847" s="25"/>
      <x:c r="JKW5847" s="25"/>
      <x:c r="JKX5847" s="25"/>
      <x:c r="JKY5847" s="25"/>
      <x:c r="JKZ5847" s="25"/>
      <x:c r="JLA5847" s="25"/>
      <x:c r="JLB5847" s="25"/>
      <x:c r="JLC5847" s="25"/>
      <x:c r="JLD5847" s="25"/>
      <x:c r="JLE5847" s="25"/>
      <x:c r="JLF5847" s="25"/>
      <x:c r="JLG5847" s="25"/>
      <x:c r="JLH5847" s="25"/>
      <x:c r="JLI5847" s="25"/>
      <x:c r="JLJ5847" s="25"/>
      <x:c r="JLK5847" s="25"/>
      <x:c r="JLL5847" s="25"/>
      <x:c r="JLM5847" s="25"/>
      <x:c r="JLN5847" s="25"/>
      <x:c r="JLO5847" s="25"/>
      <x:c r="JLP5847" s="25"/>
      <x:c r="JLQ5847" s="25"/>
      <x:c r="JLR5847" s="25"/>
      <x:c r="JLS5847" s="25"/>
      <x:c r="JLT5847" s="25"/>
      <x:c r="JLU5847" s="25"/>
      <x:c r="JLV5847" s="25"/>
      <x:c r="JLW5847" s="25"/>
      <x:c r="JLX5847" s="25"/>
      <x:c r="JLY5847" s="25"/>
      <x:c r="JLZ5847" s="25"/>
      <x:c r="JMA5847" s="25"/>
      <x:c r="JMB5847" s="25"/>
      <x:c r="JMC5847" s="25"/>
      <x:c r="JMD5847" s="25"/>
      <x:c r="JME5847" s="25"/>
      <x:c r="JMF5847" s="25"/>
      <x:c r="JMG5847" s="25"/>
      <x:c r="JMH5847" s="25"/>
      <x:c r="JMI5847" s="25"/>
      <x:c r="JMJ5847" s="25"/>
      <x:c r="JMK5847" s="25"/>
      <x:c r="JML5847" s="25"/>
      <x:c r="JMM5847" s="25"/>
      <x:c r="JMN5847" s="25"/>
      <x:c r="JMO5847" s="25"/>
      <x:c r="JMP5847" s="25"/>
      <x:c r="JMQ5847" s="25"/>
      <x:c r="JMR5847" s="25"/>
      <x:c r="JMS5847" s="25"/>
      <x:c r="JMT5847" s="25"/>
      <x:c r="JMU5847" s="25"/>
      <x:c r="JMV5847" s="25"/>
      <x:c r="JMW5847" s="25"/>
      <x:c r="JMX5847" s="25"/>
      <x:c r="JMY5847" s="25"/>
      <x:c r="JMZ5847" s="25"/>
      <x:c r="JNA5847" s="25"/>
      <x:c r="JNB5847" s="25"/>
      <x:c r="JNC5847" s="25"/>
      <x:c r="JND5847" s="25"/>
      <x:c r="JNE5847" s="25"/>
      <x:c r="JNF5847" s="25"/>
      <x:c r="JNG5847" s="25"/>
      <x:c r="JNH5847" s="25"/>
      <x:c r="JNI5847" s="25"/>
      <x:c r="JNJ5847" s="25"/>
      <x:c r="JNK5847" s="25"/>
      <x:c r="JNL5847" s="25"/>
      <x:c r="JNM5847" s="25"/>
      <x:c r="JNN5847" s="25"/>
      <x:c r="JNO5847" s="25"/>
      <x:c r="JNP5847" s="25"/>
      <x:c r="JNQ5847" s="25"/>
      <x:c r="JNR5847" s="25"/>
      <x:c r="JNS5847" s="25"/>
      <x:c r="JNT5847" s="25"/>
      <x:c r="JNU5847" s="25"/>
      <x:c r="JNV5847" s="25"/>
      <x:c r="JNW5847" s="25"/>
      <x:c r="JNX5847" s="25"/>
      <x:c r="JNY5847" s="25"/>
      <x:c r="JNZ5847" s="25"/>
      <x:c r="JOA5847" s="25"/>
      <x:c r="JOB5847" s="25"/>
      <x:c r="JOC5847" s="25"/>
      <x:c r="JOD5847" s="25"/>
      <x:c r="JOE5847" s="25"/>
      <x:c r="JOF5847" s="25"/>
      <x:c r="JOG5847" s="25"/>
      <x:c r="JOH5847" s="25"/>
      <x:c r="JOI5847" s="25"/>
      <x:c r="JOJ5847" s="25"/>
      <x:c r="JOK5847" s="25"/>
      <x:c r="JOL5847" s="25"/>
      <x:c r="JOM5847" s="25"/>
      <x:c r="JON5847" s="25"/>
      <x:c r="JOO5847" s="25"/>
      <x:c r="JOP5847" s="25"/>
      <x:c r="JOQ5847" s="25"/>
      <x:c r="JOR5847" s="25"/>
      <x:c r="JOS5847" s="25"/>
      <x:c r="JOT5847" s="25"/>
      <x:c r="JOU5847" s="25"/>
      <x:c r="JOV5847" s="25"/>
      <x:c r="JOW5847" s="25"/>
      <x:c r="JOX5847" s="25"/>
      <x:c r="JOY5847" s="25"/>
      <x:c r="JOZ5847" s="25"/>
      <x:c r="JPA5847" s="25"/>
      <x:c r="JPB5847" s="25"/>
      <x:c r="JPC5847" s="25"/>
      <x:c r="JPD5847" s="25"/>
      <x:c r="JPE5847" s="25"/>
      <x:c r="JPF5847" s="25"/>
      <x:c r="JPG5847" s="25"/>
      <x:c r="JPH5847" s="25"/>
      <x:c r="JPI5847" s="25"/>
      <x:c r="JPJ5847" s="25"/>
      <x:c r="JPK5847" s="25"/>
      <x:c r="JPL5847" s="25"/>
      <x:c r="JPM5847" s="25"/>
      <x:c r="JPN5847" s="25"/>
      <x:c r="JPO5847" s="25"/>
      <x:c r="JPP5847" s="25"/>
      <x:c r="JPQ5847" s="25"/>
      <x:c r="JPR5847" s="25"/>
      <x:c r="JPS5847" s="25"/>
      <x:c r="JPT5847" s="25"/>
      <x:c r="JPU5847" s="25"/>
      <x:c r="JPV5847" s="25"/>
      <x:c r="JPW5847" s="25"/>
      <x:c r="JPX5847" s="25"/>
      <x:c r="JPY5847" s="25"/>
      <x:c r="JPZ5847" s="25"/>
      <x:c r="JQA5847" s="25"/>
      <x:c r="JQB5847" s="25"/>
      <x:c r="JQC5847" s="25"/>
      <x:c r="JQD5847" s="25"/>
      <x:c r="JQE5847" s="25"/>
      <x:c r="JQF5847" s="25"/>
      <x:c r="JQG5847" s="25"/>
      <x:c r="JQH5847" s="25"/>
      <x:c r="JQI5847" s="25"/>
      <x:c r="JQJ5847" s="25"/>
      <x:c r="JQK5847" s="25"/>
      <x:c r="JQL5847" s="25"/>
      <x:c r="JQM5847" s="25"/>
      <x:c r="JQN5847" s="25"/>
      <x:c r="JQO5847" s="25"/>
      <x:c r="JQP5847" s="25"/>
      <x:c r="JQQ5847" s="25"/>
      <x:c r="JQR5847" s="25"/>
      <x:c r="JQS5847" s="25"/>
      <x:c r="JQT5847" s="25"/>
      <x:c r="JQU5847" s="25"/>
      <x:c r="JQV5847" s="25"/>
      <x:c r="JQW5847" s="25"/>
      <x:c r="JQX5847" s="25"/>
      <x:c r="JQY5847" s="25"/>
      <x:c r="JQZ5847" s="25"/>
      <x:c r="JRA5847" s="25"/>
      <x:c r="JRB5847" s="25"/>
      <x:c r="JRC5847" s="25"/>
      <x:c r="JRD5847" s="25"/>
      <x:c r="JRE5847" s="25"/>
      <x:c r="JRF5847" s="25"/>
      <x:c r="JRG5847" s="25"/>
      <x:c r="JRH5847" s="25"/>
      <x:c r="JRI5847" s="25"/>
      <x:c r="JRJ5847" s="25"/>
      <x:c r="JRK5847" s="25"/>
      <x:c r="JRL5847" s="25"/>
      <x:c r="JRM5847" s="25"/>
      <x:c r="JRN5847" s="25"/>
      <x:c r="JRO5847" s="25"/>
      <x:c r="JRP5847" s="25"/>
      <x:c r="JRQ5847" s="25"/>
      <x:c r="JRR5847" s="25"/>
      <x:c r="JRS5847" s="25"/>
      <x:c r="JRT5847" s="25"/>
      <x:c r="JRU5847" s="25"/>
      <x:c r="JRV5847" s="25"/>
      <x:c r="JRW5847" s="25"/>
      <x:c r="JRX5847" s="25"/>
      <x:c r="JRY5847" s="25"/>
      <x:c r="JRZ5847" s="25"/>
      <x:c r="JSA5847" s="25"/>
      <x:c r="JSB5847" s="25"/>
      <x:c r="JSC5847" s="25"/>
      <x:c r="JSD5847" s="25"/>
      <x:c r="JSE5847" s="25"/>
      <x:c r="JSF5847" s="25"/>
      <x:c r="JSG5847" s="25"/>
      <x:c r="JSH5847" s="25"/>
      <x:c r="JSI5847" s="25"/>
      <x:c r="JSJ5847" s="25"/>
      <x:c r="JSK5847" s="25"/>
      <x:c r="JSL5847" s="25"/>
      <x:c r="JSM5847" s="25"/>
      <x:c r="JSN5847" s="25"/>
      <x:c r="JSO5847" s="25"/>
      <x:c r="JSP5847" s="25"/>
      <x:c r="JSQ5847" s="25"/>
      <x:c r="JSR5847" s="25"/>
      <x:c r="JSS5847" s="25"/>
      <x:c r="JST5847" s="25"/>
      <x:c r="JSU5847" s="25"/>
      <x:c r="JSV5847" s="25"/>
      <x:c r="JSW5847" s="25"/>
      <x:c r="JSX5847" s="25"/>
      <x:c r="JSY5847" s="25"/>
      <x:c r="JSZ5847" s="25"/>
      <x:c r="JTA5847" s="25"/>
      <x:c r="JTB5847" s="25"/>
      <x:c r="JTC5847" s="25"/>
      <x:c r="JTD5847" s="25"/>
      <x:c r="JTE5847" s="25"/>
      <x:c r="JTF5847" s="25"/>
      <x:c r="JTG5847" s="25"/>
      <x:c r="JTH5847" s="25"/>
      <x:c r="JTI5847" s="25"/>
      <x:c r="JTJ5847" s="25"/>
      <x:c r="JTK5847" s="25"/>
      <x:c r="JTL5847" s="25"/>
      <x:c r="JTM5847" s="25"/>
      <x:c r="JTN5847" s="25"/>
      <x:c r="JTO5847" s="25"/>
      <x:c r="JTP5847" s="25"/>
      <x:c r="JTQ5847" s="25"/>
      <x:c r="JTR5847" s="25"/>
      <x:c r="JTS5847" s="25"/>
      <x:c r="JTT5847" s="25"/>
      <x:c r="JTU5847" s="25"/>
      <x:c r="JTV5847" s="25"/>
      <x:c r="JTW5847" s="25"/>
      <x:c r="JTX5847" s="25"/>
      <x:c r="JTY5847" s="25"/>
      <x:c r="JTZ5847" s="25"/>
      <x:c r="JUA5847" s="25"/>
      <x:c r="JUB5847" s="25"/>
      <x:c r="JUC5847" s="25"/>
      <x:c r="JUD5847" s="25"/>
      <x:c r="JUE5847" s="25"/>
      <x:c r="JUF5847" s="25"/>
      <x:c r="JUG5847" s="25"/>
      <x:c r="JUH5847" s="25"/>
      <x:c r="JUI5847" s="25"/>
      <x:c r="JUJ5847" s="25"/>
      <x:c r="JUK5847" s="25"/>
      <x:c r="JUL5847" s="25"/>
      <x:c r="JUM5847" s="25"/>
      <x:c r="JUN5847" s="25"/>
      <x:c r="JUO5847" s="25"/>
      <x:c r="JUP5847" s="25"/>
      <x:c r="JUQ5847" s="25"/>
      <x:c r="JUR5847" s="25"/>
      <x:c r="JUS5847" s="25"/>
      <x:c r="JUT5847" s="25"/>
      <x:c r="JUU5847" s="25"/>
      <x:c r="JUV5847" s="25"/>
      <x:c r="JUW5847" s="25"/>
      <x:c r="JUX5847" s="25"/>
      <x:c r="JUY5847" s="25"/>
      <x:c r="JUZ5847" s="25"/>
      <x:c r="JVA5847" s="25"/>
      <x:c r="JVB5847" s="25"/>
      <x:c r="JVC5847" s="25"/>
      <x:c r="JVD5847" s="25"/>
      <x:c r="JVE5847" s="25"/>
      <x:c r="JVF5847" s="25"/>
      <x:c r="JVG5847" s="25"/>
      <x:c r="JVH5847" s="25"/>
      <x:c r="JVI5847" s="25"/>
      <x:c r="JVJ5847" s="25"/>
      <x:c r="JVK5847" s="25"/>
      <x:c r="JVL5847" s="25"/>
      <x:c r="JVM5847" s="25"/>
      <x:c r="JVN5847" s="25"/>
      <x:c r="JVO5847" s="25"/>
      <x:c r="JVP5847" s="25"/>
      <x:c r="JVQ5847" s="25"/>
      <x:c r="JVR5847" s="25"/>
      <x:c r="JVS5847" s="25"/>
      <x:c r="JVT5847" s="25"/>
      <x:c r="JVU5847" s="25"/>
      <x:c r="JVV5847" s="25"/>
      <x:c r="JVW5847" s="25"/>
      <x:c r="JVX5847" s="25"/>
      <x:c r="JVY5847" s="25"/>
      <x:c r="JVZ5847" s="25"/>
      <x:c r="JWA5847" s="25"/>
      <x:c r="JWB5847" s="25"/>
      <x:c r="JWC5847" s="25"/>
      <x:c r="JWD5847" s="25"/>
      <x:c r="JWE5847" s="25"/>
      <x:c r="JWF5847" s="25"/>
      <x:c r="JWG5847" s="25"/>
      <x:c r="JWH5847" s="25"/>
      <x:c r="JWI5847" s="25"/>
      <x:c r="JWJ5847" s="25"/>
      <x:c r="JWK5847" s="25"/>
      <x:c r="JWL5847" s="25"/>
      <x:c r="JWM5847" s="25"/>
      <x:c r="JWN5847" s="25"/>
      <x:c r="JWO5847" s="25"/>
      <x:c r="JWP5847" s="25"/>
      <x:c r="JWQ5847" s="25"/>
      <x:c r="JWR5847" s="25"/>
      <x:c r="JWS5847" s="25"/>
      <x:c r="JWT5847" s="25"/>
      <x:c r="JWU5847" s="25"/>
      <x:c r="JWV5847" s="25"/>
      <x:c r="JWW5847" s="25"/>
      <x:c r="JWX5847" s="25"/>
      <x:c r="JWY5847" s="25"/>
      <x:c r="JWZ5847" s="25"/>
      <x:c r="JXA5847" s="25"/>
      <x:c r="JXB5847" s="25"/>
      <x:c r="JXC5847" s="25"/>
      <x:c r="JXD5847" s="25"/>
      <x:c r="JXE5847" s="25"/>
      <x:c r="JXF5847" s="25"/>
      <x:c r="JXG5847" s="25"/>
      <x:c r="JXH5847" s="25"/>
      <x:c r="JXI5847" s="25"/>
      <x:c r="JXJ5847" s="25"/>
      <x:c r="JXK5847" s="25"/>
      <x:c r="JXL5847" s="25"/>
      <x:c r="JXM5847" s="25"/>
      <x:c r="JXN5847" s="25"/>
      <x:c r="JXO5847" s="25"/>
      <x:c r="JXP5847" s="25"/>
      <x:c r="JXQ5847" s="25"/>
      <x:c r="JXR5847" s="25"/>
      <x:c r="JXS5847" s="25"/>
      <x:c r="JXT5847" s="25"/>
      <x:c r="JXU5847" s="25"/>
      <x:c r="JXV5847" s="25"/>
      <x:c r="JXW5847" s="25"/>
      <x:c r="JXX5847" s="25"/>
      <x:c r="JXY5847" s="25"/>
      <x:c r="JXZ5847" s="25"/>
      <x:c r="JYA5847" s="25"/>
      <x:c r="JYB5847" s="25"/>
      <x:c r="JYC5847" s="25"/>
      <x:c r="JYD5847" s="25"/>
      <x:c r="JYE5847" s="25"/>
      <x:c r="JYF5847" s="25"/>
      <x:c r="JYG5847" s="25"/>
      <x:c r="JYH5847" s="25"/>
      <x:c r="JYI5847" s="25"/>
      <x:c r="JYJ5847" s="25"/>
      <x:c r="JYK5847" s="25"/>
      <x:c r="JYL5847" s="25"/>
      <x:c r="JYM5847" s="25"/>
      <x:c r="JYN5847" s="25"/>
      <x:c r="JYO5847" s="25"/>
      <x:c r="JYP5847" s="25"/>
      <x:c r="JYQ5847" s="25"/>
      <x:c r="JYR5847" s="25"/>
      <x:c r="JYS5847" s="25"/>
      <x:c r="JYT5847" s="25"/>
      <x:c r="JYU5847" s="25"/>
      <x:c r="JYV5847" s="25"/>
      <x:c r="JYW5847" s="25"/>
      <x:c r="JYX5847" s="25"/>
      <x:c r="JYY5847" s="25"/>
      <x:c r="JYZ5847" s="25"/>
      <x:c r="JZA5847" s="25"/>
      <x:c r="JZB5847" s="25"/>
      <x:c r="JZC5847" s="25"/>
      <x:c r="JZD5847" s="25"/>
      <x:c r="JZE5847" s="25"/>
      <x:c r="JZF5847" s="25"/>
      <x:c r="JZG5847" s="25"/>
      <x:c r="JZH5847" s="25"/>
      <x:c r="JZI5847" s="25"/>
      <x:c r="JZJ5847" s="25"/>
      <x:c r="JZK5847" s="25"/>
      <x:c r="JZL5847" s="25"/>
      <x:c r="JZM5847" s="25"/>
      <x:c r="JZN5847" s="25"/>
      <x:c r="JZO5847" s="25"/>
      <x:c r="JZP5847" s="25"/>
      <x:c r="JZQ5847" s="25"/>
      <x:c r="JZR5847" s="25"/>
      <x:c r="JZS5847" s="25"/>
      <x:c r="JZT5847" s="25"/>
      <x:c r="JZU5847" s="25"/>
      <x:c r="JZV5847" s="25"/>
      <x:c r="JZW5847" s="25"/>
      <x:c r="JZX5847" s="25"/>
      <x:c r="JZY5847" s="25"/>
      <x:c r="JZZ5847" s="25"/>
      <x:c r="KAA5847" s="25"/>
      <x:c r="KAB5847" s="25"/>
      <x:c r="KAC5847" s="25"/>
      <x:c r="KAD5847" s="25"/>
      <x:c r="KAE5847" s="25"/>
      <x:c r="KAF5847" s="25"/>
      <x:c r="KAG5847" s="25"/>
      <x:c r="KAH5847" s="25"/>
      <x:c r="KAI5847" s="25"/>
      <x:c r="KAJ5847" s="25"/>
      <x:c r="KAK5847" s="25"/>
      <x:c r="KAL5847" s="25"/>
      <x:c r="KAM5847" s="25"/>
      <x:c r="KAN5847" s="25"/>
      <x:c r="KAO5847" s="25"/>
      <x:c r="KAP5847" s="25"/>
      <x:c r="KAQ5847" s="25"/>
      <x:c r="KAR5847" s="25"/>
      <x:c r="KAS5847" s="25"/>
      <x:c r="KAT5847" s="25"/>
      <x:c r="KAU5847" s="25"/>
      <x:c r="KAV5847" s="25"/>
      <x:c r="KAW5847" s="25"/>
      <x:c r="KAX5847" s="25"/>
      <x:c r="KAY5847" s="25"/>
      <x:c r="KAZ5847" s="25"/>
      <x:c r="KBA5847" s="25"/>
      <x:c r="KBB5847" s="25"/>
      <x:c r="KBC5847" s="25"/>
      <x:c r="KBD5847" s="25"/>
      <x:c r="KBE5847" s="25"/>
      <x:c r="KBF5847" s="25"/>
      <x:c r="KBG5847" s="25"/>
      <x:c r="KBH5847" s="25"/>
      <x:c r="KBI5847" s="25"/>
      <x:c r="KBJ5847" s="25"/>
      <x:c r="KBK5847" s="25"/>
      <x:c r="KBL5847" s="25"/>
      <x:c r="KBM5847" s="25"/>
      <x:c r="KBN5847" s="25"/>
      <x:c r="KBO5847" s="25"/>
      <x:c r="KBP5847" s="25"/>
      <x:c r="KBQ5847" s="25"/>
      <x:c r="KBR5847" s="25"/>
      <x:c r="KBS5847" s="25"/>
      <x:c r="KBT5847" s="25"/>
      <x:c r="KBU5847" s="25"/>
      <x:c r="KBV5847" s="25"/>
      <x:c r="KBW5847" s="25"/>
      <x:c r="KBX5847" s="25"/>
      <x:c r="KBY5847" s="25"/>
      <x:c r="KBZ5847" s="25"/>
      <x:c r="KCA5847" s="25"/>
      <x:c r="KCB5847" s="25"/>
      <x:c r="KCC5847" s="25"/>
      <x:c r="KCD5847" s="25"/>
      <x:c r="KCE5847" s="25"/>
      <x:c r="KCF5847" s="25"/>
      <x:c r="KCG5847" s="25"/>
      <x:c r="KCH5847" s="25"/>
      <x:c r="KCI5847" s="25"/>
      <x:c r="KCJ5847" s="25"/>
      <x:c r="KCK5847" s="25"/>
      <x:c r="KCL5847" s="25"/>
      <x:c r="KCM5847" s="25"/>
      <x:c r="KCN5847" s="25"/>
      <x:c r="KCO5847" s="25"/>
      <x:c r="KCP5847" s="25"/>
      <x:c r="KCQ5847" s="25"/>
      <x:c r="KCR5847" s="25"/>
      <x:c r="KCS5847" s="25"/>
      <x:c r="KCT5847" s="25"/>
      <x:c r="KCU5847" s="25"/>
      <x:c r="KCV5847" s="25"/>
      <x:c r="KCW5847" s="25"/>
      <x:c r="KCX5847" s="25"/>
      <x:c r="KCY5847" s="25"/>
      <x:c r="KCZ5847" s="25"/>
      <x:c r="KDA5847" s="25"/>
      <x:c r="KDB5847" s="25"/>
      <x:c r="KDC5847" s="25"/>
      <x:c r="KDD5847" s="25"/>
      <x:c r="KDE5847" s="25"/>
      <x:c r="KDF5847" s="25"/>
      <x:c r="KDG5847" s="25"/>
      <x:c r="KDH5847" s="25"/>
      <x:c r="KDI5847" s="25"/>
      <x:c r="KDJ5847" s="25"/>
      <x:c r="KDK5847" s="25"/>
      <x:c r="KDL5847" s="25"/>
      <x:c r="KDM5847" s="25"/>
      <x:c r="KDN5847" s="25"/>
      <x:c r="KDO5847" s="25"/>
      <x:c r="KDP5847" s="25"/>
      <x:c r="KDQ5847" s="25"/>
      <x:c r="KDR5847" s="25"/>
      <x:c r="KDS5847" s="25"/>
      <x:c r="KDT5847" s="25"/>
      <x:c r="KDU5847" s="25"/>
      <x:c r="KDV5847" s="25"/>
      <x:c r="KDW5847" s="25"/>
      <x:c r="KDX5847" s="25"/>
      <x:c r="KDY5847" s="25"/>
      <x:c r="KDZ5847" s="25"/>
      <x:c r="KEA5847" s="25"/>
      <x:c r="KEB5847" s="25"/>
      <x:c r="KEC5847" s="25"/>
      <x:c r="KED5847" s="25"/>
      <x:c r="KEE5847" s="25"/>
      <x:c r="KEF5847" s="25"/>
      <x:c r="KEG5847" s="25"/>
      <x:c r="KEH5847" s="25"/>
      <x:c r="KEI5847" s="25"/>
      <x:c r="KEJ5847" s="25"/>
      <x:c r="KEK5847" s="25"/>
      <x:c r="KEL5847" s="25"/>
      <x:c r="KEM5847" s="25"/>
      <x:c r="KEN5847" s="25"/>
      <x:c r="KEO5847" s="25"/>
      <x:c r="KEP5847" s="25"/>
      <x:c r="KEQ5847" s="25"/>
      <x:c r="KER5847" s="25"/>
      <x:c r="KES5847" s="25"/>
      <x:c r="KET5847" s="25"/>
      <x:c r="KEU5847" s="25"/>
      <x:c r="KEV5847" s="25"/>
      <x:c r="KEW5847" s="25"/>
      <x:c r="KEX5847" s="25"/>
      <x:c r="KEY5847" s="25"/>
      <x:c r="KEZ5847" s="25"/>
      <x:c r="KFA5847" s="25"/>
      <x:c r="KFB5847" s="25"/>
      <x:c r="KFC5847" s="25"/>
      <x:c r="KFD5847" s="25"/>
      <x:c r="KFE5847" s="25"/>
      <x:c r="KFF5847" s="25"/>
      <x:c r="KFG5847" s="25"/>
      <x:c r="KFH5847" s="25"/>
      <x:c r="KFI5847" s="25"/>
      <x:c r="KFJ5847" s="25"/>
      <x:c r="KFK5847" s="25"/>
      <x:c r="KFL5847" s="25"/>
      <x:c r="KFM5847" s="25"/>
      <x:c r="KFN5847" s="25"/>
      <x:c r="KFO5847" s="25"/>
      <x:c r="KFP5847" s="25"/>
      <x:c r="KFQ5847" s="25"/>
      <x:c r="KFR5847" s="25"/>
      <x:c r="KFS5847" s="25"/>
      <x:c r="KFT5847" s="25"/>
      <x:c r="KFU5847" s="25"/>
      <x:c r="KFV5847" s="25"/>
      <x:c r="KFW5847" s="25"/>
      <x:c r="KFX5847" s="25"/>
      <x:c r="KFY5847" s="25"/>
      <x:c r="KFZ5847" s="25"/>
      <x:c r="KGA5847" s="25"/>
      <x:c r="KGB5847" s="25"/>
      <x:c r="KGC5847" s="25"/>
      <x:c r="KGD5847" s="25"/>
      <x:c r="KGE5847" s="25"/>
      <x:c r="KGF5847" s="25"/>
      <x:c r="KGG5847" s="25"/>
      <x:c r="KGH5847" s="25"/>
      <x:c r="KGI5847" s="25"/>
      <x:c r="KGJ5847" s="25"/>
      <x:c r="KGK5847" s="25"/>
      <x:c r="KGL5847" s="25"/>
      <x:c r="KGM5847" s="25"/>
      <x:c r="KGN5847" s="25"/>
      <x:c r="KGO5847" s="25"/>
      <x:c r="KGP5847" s="25"/>
      <x:c r="KGQ5847" s="25"/>
      <x:c r="KGR5847" s="25"/>
      <x:c r="KGS5847" s="25"/>
      <x:c r="KGT5847" s="25"/>
      <x:c r="KGU5847" s="25"/>
      <x:c r="KGV5847" s="25"/>
      <x:c r="KGW5847" s="25"/>
      <x:c r="KGX5847" s="25"/>
      <x:c r="KGY5847" s="25"/>
      <x:c r="KGZ5847" s="25"/>
      <x:c r="KHA5847" s="25"/>
      <x:c r="KHB5847" s="25"/>
      <x:c r="KHC5847" s="25"/>
      <x:c r="KHD5847" s="25"/>
      <x:c r="KHE5847" s="25"/>
      <x:c r="KHF5847" s="25"/>
      <x:c r="KHG5847" s="25"/>
      <x:c r="KHH5847" s="25"/>
      <x:c r="KHI5847" s="25"/>
      <x:c r="KHJ5847" s="25"/>
      <x:c r="KHK5847" s="25"/>
      <x:c r="KHL5847" s="25"/>
      <x:c r="KHM5847" s="25"/>
      <x:c r="KHN5847" s="25"/>
      <x:c r="KHO5847" s="25"/>
      <x:c r="KHP5847" s="25"/>
      <x:c r="KHQ5847" s="25"/>
      <x:c r="KHR5847" s="25"/>
      <x:c r="KHS5847" s="25"/>
      <x:c r="KHT5847" s="25"/>
      <x:c r="KHU5847" s="25"/>
      <x:c r="KHV5847" s="25"/>
      <x:c r="KHW5847" s="25"/>
      <x:c r="KHX5847" s="25"/>
      <x:c r="KHY5847" s="25"/>
      <x:c r="KHZ5847" s="25"/>
      <x:c r="KIA5847" s="25"/>
      <x:c r="KIB5847" s="25"/>
      <x:c r="KIC5847" s="25"/>
      <x:c r="KID5847" s="25"/>
      <x:c r="KIE5847" s="25"/>
      <x:c r="KIF5847" s="25"/>
      <x:c r="KIG5847" s="25"/>
      <x:c r="KIH5847" s="25"/>
      <x:c r="KII5847" s="25"/>
      <x:c r="KIJ5847" s="25"/>
      <x:c r="KIK5847" s="25"/>
      <x:c r="KIL5847" s="25"/>
      <x:c r="KIM5847" s="25"/>
      <x:c r="KIN5847" s="25"/>
      <x:c r="KIO5847" s="25"/>
      <x:c r="KIP5847" s="25"/>
      <x:c r="KIQ5847" s="25"/>
      <x:c r="KIR5847" s="25"/>
      <x:c r="KIS5847" s="25"/>
      <x:c r="KIT5847" s="25"/>
      <x:c r="KIU5847" s="25"/>
      <x:c r="KIV5847" s="25"/>
      <x:c r="KIW5847" s="25"/>
      <x:c r="KIX5847" s="25"/>
      <x:c r="KIY5847" s="25"/>
      <x:c r="KIZ5847" s="25"/>
      <x:c r="KJA5847" s="25"/>
      <x:c r="KJB5847" s="25"/>
      <x:c r="KJC5847" s="25"/>
      <x:c r="KJD5847" s="25"/>
      <x:c r="KJE5847" s="25"/>
      <x:c r="KJF5847" s="25"/>
      <x:c r="KJG5847" s="25"/>
      <x:c r="KJH5847" s="25"/>
      <x:c r="KJI5847" s="25"/>
      <x:c r="KJJ5847" s="25"/>
      <x:c r="KJK5847" s="25"/>
      <x:c r="KJL5847" s="25"/>
      <x:c r="KJM5847" s="25"/>
      <x:c r="KJN5847" s="25"/>
      <x:c r="KJO5847" s="25"/>
      <x:c r="KJP5847" s="25"/>
      <x:c r="KJQ5847" s="25"/>
      <x:c r="KJR5847" s="25"/>
      <x:c r="KJS5847" s="25"/>
      <x:c r="KJT5847" s="25"/>
      <x:c r="KJU5847" s="25"/>
      <x:c r="KJV5847" s="25"/>
      <x:c r="KJW5847" s="25"/>
      <x:c r="KJX5847" s="25"/>
      <x:c r="KJY5847" s="25"/>
      <x:c r="KJZ5847" s="25"/>
      <x:c r="KKA5847" s="25"/>
      <x:c r="KKB5847" s="25"/>
      <x:c r="KKC5847" s="25"/>
      <x:c r="KKD5847" s="25"/>
      <x:c r="KKE5847" s="25"/>
      <x:c r="KKF5847" s="25"/>
      <x:c r="KKG5847" s="25"/>
      <x:c r="KKH5847" s="25"/>
      <x:c r="KKI5847" s="25"/>
      <x:c r="KKJ5847" s="25"/>
      <x:c r="KKK5847" s="25"/>
      <x:c r="KKL5847" s="25"/>
      <x:c r="KKM5847" s="25"/>
      <x:c r="KKN5847" s="25"/>
      <x:c r="KKO5847" s="25"/>
      <x:c r="KKP5847" s="25"/>
      <x:c r="KKQ5847" s="25"/>
      <x:c r="KKR5847" s="25"/>
      <x:c r="KKS5847" s="25"/>
      <x:c r="KKT5847" s="25"/>
      <x:c r="KKU5847" s="25"/>
      <x:c r="KKV5847" s="25"/>
      <x:c r="KKW5847" s="25"/>
      <x:c r="KKX5847" s="25"/>
      <x:c r="KKY5847" s="25"/>
      <x:c r="KKZ5847" s="25"/>
      <x:c r="KLA5847" s="25"/>
      <x:c r="KLB5847" s="25"/>
      <x:c r="KLC5847" s="25"/>
      <x:c r="KLD5847" s="25"/>
      <x:c r="KLE5847" s="25"/>
      <x:c r="KLF5847" s="25"/>
      <x:c r="KLG5847" s="25"/>
      <x:c r="KLH5847" s="25"/>
      <x:c r="KLI5847" s="25"/>
      <x:c r="KLJ5847" s="25"/>
      <x:c r="KLK5847" s="25"/>
      <x:c r="KLL5847" s="25"/>
      <x:c r="KLM5847" s="25"/>
      <x:c r="KLN5847" s="25"/>
      <x:c r="KLO5847" s="25"/>
      <x:c r="KLP5847" s="25"/>
      <x:c r="KLQ5847" s="25"/>
      <x:c r="KLR5847" s="25"/>
      <x:c r="KLS5847" s="25"/>
      <x:c r="KLT5847" s="25"/>
      <x:c r="KLU5847" s="25"/>
      <x:c r="KLV5847" s="25"/>
      <x:c r="KLW5847" s="25"/>
      <x:c r="KLX5847" s="25"/>
      <x:c r="KLY5847" s="25"/>
      <x:c r="KLZ5847" s="25"/>
      <x:c r="KMA5847" s="25"/>
      <x:c r="KMB5847" s="25"/>
      <x:c r="KMC5847" s="25"/>
      <x:c r="KMD5847" s="25"/>
      <x:c r="KME5847" s="25"/>
      <x:c r="KMF5847" s="25"/>
      <x:c r="KMG5847" s="25"/>
      <x:c r="KMH5847" s="25"/>
      <x:c r="KMI5847" s="25"/>
      <x:c r="KMJ5847" s="25"/>
      <x:c r="KMK5847" s="25"/>
      <x:c r="KML5847" s="25"/>
      <x:c r="KMM5847" s="25"/>
      <x:c r="KMN5847" s="25"/>
      <x:c r="KMO5847" s="25"/>
      <x:c r="KMP5847" s="25"/>
      <x:c r="KMQ5847" s="25"/>
      <x:c r="KMR5847" s="25"/>
      <x:c r="KMS5847" s="25"/>
      <x:c r="KMT5847" s="25"/>
      <x:c r="KMU5847" s="25"/>
      <x:c r="KMV5847" s="25"/>
      <x:c r="KMW5847" s="25"/>
      <x:c r="KMX5847" s="25"/>
      <x:c r="KMY5847" s="25"/>
      <x:c r="KMZ5847" s="25"/>
      <x:c r="KNA5847" s="25"/>
      <x:c r="KNB5847" s="25"/>
      <x:c r="KNC5847" s="25"/>
      <x:c r="KND5847" s="25"/>
      <x:c r="KNE5847" s="25"/>
      <x:c r="KNF5847" s="25"/>
      <x:c r="KNG5847" s="25"/>
      <x:c r="KNH5847" s="25"/>
      <x:c r="KNI5847" s="25"/>
      <x:c r="KNJ5847" s="25"/>
      <x:c r="KNK5847" s="25"/>
      <x:c r="KNL5847" s="25"/>
      <x:c r="KNM5847" s="25"/>
      <x:c r="KNN5847" s="25"/>
      <x:c r="KNO5847" s="25"/>
      <x:c r="KNP5847" s="25"/>
      <x:c r="KNQ5847" s="25"/>
      <x:c r="KNR5847" s="25"/>
      <x:c r="KNS5847" s="25"/>
      <x:c r="KNT5847" s="25"/>
      <x:c r="KNU5847" s="25"/>
      <x:c r="KNV5847" s="25"/>
      <x:c r="KNW5847" s="25"/>
      <x:c r="KNX5847" s="25"/>
      <x:c r="KNY5847" s="25"/>
      <x:c r="KNZ5847" s="25"/>
      <x:c r="KOA5847" s="25"/>
      <x:c r="KOB5847" s="25"/>
      <x:c r="KOC5847" s="25"/>
      <x:c r="KOD5847" s="25"/>
      <x:c r="KOE5847" s="25"/>
      <x:c r="KOF5847" s="25"/>
      <x:c r="KOG5847" s="25"/>
      <x:c r="KOH5847" s="25"/>
      <x:c r="KOI5847" s="25"/>
      <x:c r="KOJ5847" s="25"/>
      <x:c r="KOK5847" s="25"/>
      <x:c r="KOL5847" s="25"/>
      <x:c r="KOM5847" s="25"/>
      <x:c r="KON5847" s="25"/>
      <x:c r="KOO5847" s="25"/>
      <x:c r="KOP5847" s="25"/>
      <x:c r="KOQ5847" s="25"/>
      <x:c r="KOR5847" s="25"/>
      <x:c r="KOS5847" s="25"/>
      <x:c r="KOT5847" s="25"/>
      <x:c r="KOU5847" s="25"/>
      <x:c r="KOV5847" s="25"/>
      <x:c r="KOW5847" s="25"/>
      <x:c r="KOX5847" s="25"/>
      <x:c r="KOY5847" s="25"/>
      <x:c r="KOZ5847" s="25"/>
      <x:c r="KPA5847" s="25"/>
      <x:c r="KPB5847" s="25"/>
      <x:c r="KPC5847" s="25"/>
      <x:c r="KPD5847" s="25"/>
      <x:c r="KPE5847" s="25"/>
      <x:c r="KPF5847" s="25"/>
      <x:c r="KPG5847" s="25"/>
      <x:c r="KPH5847" s="25"/>
      <x:c r="KPI5847" s="25"/>
      <x:c r="KPJ5847" s="25"/>
      <x:c r="KPK5847" s="25"/>
      <x:c r="KPL5847" s="25"/>
      <x:c r="KPM5847" s="25"/>
      <x:c r="KPN5847" s="25"/>
      <x:c r="KPO5847" s="25"/>
      <x:c r="KPP5847" s="25"/>
      <x:c r="KPQ5847" s="25"/>
      <x:c r="KPR5847" s="25"/>
      <x:c r="KPS5847" s="25"/>
      <x:c r="KPT5847" s="25"/>
      <x:c r="KPU5847" s="25"/>
      <x:c r="KPV5847" s="25"/>
      <x:c r="KPW5847" s="25"/>
      <x:c r="KPX5847" s="25"/>
      <x:c r="KPY5847" s="25"/>
      <x:c r="KPZ5847" s="25"/>
      <x:c r="KQA5847" s="25"/>
      <x:c r="KQB5847" s="25"/>
      <x:c r="KQC5847" s="25"/>
      <x:c r="KQD5847" s="25"/>
      <x:c r="KQE5847" s="25"/>
      <x:c r="KQF5847" s="25"/>
      <x:c r="KQG5847" s="25"/>
      <x:c r="KQH5847" s="25"/>
      <x:c r="KQI5847" s="25"/>
      <x:c r="KQJ5847" s="25"/>
      <x:c r="KQK5847" s="25"/>
      <x:c r="KQL5847" s="25"/>
      <x:c r="KQM5847" s="25"/>
      <x:c r="KQN5847" s="25"/>
      <x:c r="KQO5847" s="25"/>
      <x:c r="KQP5847" s="25"/>
      <x:c r="KQQ5847" s="25"/>
      <x:c r="KQR5847" s="25"/>
      <x:c r="KQS5847" s="25"/>
      <x:c r="KQT5847" s="25"/>
      <x:c r="KQU5847" s="25"/>
      <x:c r="KQV5847" s="25"/>
      <x:c r="KQW5847" s="25"/>
      <x:c r="KQX5847" s="25"/>
      <x:c r="KQY5847" s="25"/>
      <x:c r="KQZ5847" s="25"/>
      <x:c r="KRA5847" s="25"/>
      <x:c r="KRB5847" s="25"/>
      <x:c r="KRC5847" s="25"/>
      <x:c r="KRD5847" s="25"/>
      <x:c r="KRE5847" s="25"/>
      <x:c r="KRF5847" s="25"/>
      <x:c r="KRG5847" s="25"/>
      <x:c r="KRH5847" s="25"/>
      <x:c r="KRI5847" s="25"/>
      <x:c r="KRJ5847" s="25"/>
      <x:c r="KRK5847" s="25"/>
      <x:c r="KRL5847" s="25"/>
      <x:c r="KRM5847" s="25"/>
      <x:c r="KRN5847" s="25"/>
      <x:c r="KRO5847" s="25"/>
      <x:c r="KRP5847" s="25"/>
      <x:c r="KRQ5847" s="25"/>
      <x:c r="KRR5847" s="25"/>
      <x:c r="KRS5847" s="25"/>
      <x:c r="KRT5847" s="25"/>
      <x:c r="KRU5847" s="25"/>
      <x:c r="KRV5847" s="25"/>
      <x:c r="KRW5847" s="25"/>
      <x:c r="KRX5847" s="25"/>
      <x:c r="KRY5847" s="25"/>
      <x:c r="KRZ5847" s="25"/>
      <x:c r="KSA5847" s="25"/>
      <x:c r="KSB5847" s="25"/>
      <x:c r="KSC5847" s="25"/>
      <x:c r="KSD5847" s="25"/>
      <x:c r="KSE5847" s="25"/>
      <x:c r="KSF5847" s="25"/>
      <x:c r="KSG5847" s="25"/>
      <x:c r="KSH5847" s="25"/>
      <x:c r="KSI5847" s="25"/>
      <x:c r="KSJ5847" s="25"/>
      <x:c r="KSK5847" s="25"/>
      <x:c r="KSL5847" s="25"/>
      <x:c r="KSM5847" s="25"/>
      <x:c r="KSN5847" s="25"/>
      <x:c r="KSO5847" s="25"/>
      <x:c r="KSP5847" s="25"/>
      <x:c r="KSQ5847" s="25"/>
      <x:c r="KSR5847" s="25"/>
      <x:c r="KSS5847" s="25"/>
      <x:c r="KST5847" s="25"/>
      <x:c r="KSU5847" s="25"/>
      <x:c r="KSV5847" s="25"/>
      <x:c r="KSW5847" s="25"/>
      <x:c r="KSX5847" s="25"/>
      <x:c r="KSY5847" s="25"/>
      <x:c r="KSZ5847" s="25"/>
      <x:c r="KTA5847" s="25"/>
      <x:c r="KTB5847" s="25"/>
      <x:c r="KTC5847" s="25"/>
      <x:c r="KTD5847" s="25"/>
      <x:c r="KTE5847" s="25"/>
      <x:c r="KTF5847" s="25"/>
      <x:c r="KTG5847" s="25"/>
      <x:c r="KTH5847" s="25"/>
      <x:c r="KTI5847" s="25"/>
      <x:c r="KTJ5847" s="25"/>
      <x:c r="KTK5847" s="25"/>
      <x:c r="KTL5847" s="25"/>
      <x:c r="KTM5847" s="25"/>
      <x:c r="KTN5847" s="25"/>
      <x:c r="KTO5847" s="25"/>
      <x:c r="KTP5847" s="25"/>
      <x:c r="KTQ5847" s="25"/>
      <x:c r="KTR5847" s="25"/>
      <x:c r="KTS5847" s="25"/>
      <x:c r="KTT5847" s="25"/>
      <x:c r="KTU5847" s="25"/>
      <x:c r="KTV5847" s="25"/>
      <x:c r="KTW5847" s="25"/>
      <x:c r="KTX5847" s="25"/>
      <x:c r="KTY5847" s="25"/>
      <x:c r="KTZ5847" s="25"/>
      <x:c r="KUA5847" s="25"/>
      <x:c r="KUB5847" s="25"/>
      <x:c r="KUC5847" s="25"/>
      <x:c r="KUD5847" s="25"/>
      <x:c r="KUE5847" s="25"/>
      <x:c r="KUF5847" s="25"/>
      <x:c r="KUG5847" s="25"/>
      <x:c r="KUH5847" s="25"/>
      <x:c r="KUI5847" s="25"/>
      <x:c r="KUJ5847" s="25"/>
      <x:c r="KUK5847" s="25"/>
      <x:c r="KUL5847" s="25"/>
      <x:c r="KUM5847" s="25"/>
      <x:c r="KUN5847" s="25"/>
      <x:c r="KUO5847" s="25"/>
      <x:c r="KUP5847" s="25"/>
      <x:c r="KUQ5847" s="25"/>
      <x:c r="KUR5847" s="25"/>
      <x:c r="KUS5847" s="25"/>
      <x:c r="KUT5847" s="25"/>
      <x:c r="KUU5847" s="25"/>
      <x:c r="KUV5847" s="25"/>
      <x:c r="KUW5847" s="25"/>
      <x:c r="KUX5847" s="25"/>
      <x:c r="KUY5847" s="25"/>
      <x:c r="KUZ5847" s="25"/>
      <x:c r="KVA5847" s="25"/>
      <x:c r="KVB5847" s="25"/>
      <x:c r="KVC5847" s="25"/>
      <x:c r="KVD5847" s="25"/>
      <x:c r="KVE5847" s="25"/>
      <x:c r="KVF5847" s="25"/>
      <x:c r="KVG5847" s="25"/>
      <x:c r="KVH5847" s="25"/>
      <x:c r="KVI5847" s="25"/>
      <x:c r="KVJ5847" s="25"/>
      <x:c r="KVK5847" s="25"/>
      <x:c r="KVL5847" s="25"/>
      <x:c r="KVM5847" s="25"/>
      <x:c r="KVN5847" s="25"/>
      <x:c r="KVO5847" s="25"/>
      <x:c r="KVP5847" s="25"/>
      <x:c r="KVQ5847" s="25"/>
      <x:c r="KVR5847" s="25"/>
      <x:c r="KVS5847" s="25"/>
      <x:c r="KVT5847" s="25"/>
      <x:c r="KVU5847" s="25"/>
      <x:c r="KVV5847" s="25"/>
      <x:c r="KVW5847" s="25"/>
      <x:c r="KVX5847" s="25"/>
      <x:c r="KVY5847" s="25"/>
      <x:c r="KVZ5847" s="25"/>
      <x:c r="KWA5847" s="25"/>
      <x:c r="KWB5847" s="25"/>
      <x:c r="KWC5847" s="25"/>
      <x:c r="KWD5847" s="25"/>
      <x:c r="KWE5847" s="25"/>
      <x:c r="KWF5847" s="25"/>
      <x:c r="KWG5847" s="25"/>
      <x:c r="KWH5847" s="25"/>
      <x:c r="KWI5847" s="25"/>
      <x:c r="KWJ5847" s="25"/>
      <x:c r="KWK5847" s="25"/>
      <x:c r="KWL5847" s="25"/>
      <x:c r="KWM5847" s="25"/>
      <x:c r="KWN5847" s="25"/>
      <x:c r="KWO5847" s="25"/>
      <x:c r="KWP5847" s="25"/>
      <x:c r="KWQ5847" s="25"/>
      <x:c r="KWR5847" s="25"/>
      <x:c r="KWS5847" s="25"/>
      <x:c r="KWT5847" s="25"/>
      <x:c r="KWU5847" s="25"/>
      <x:c r="KWV5847" s="25"/>
      <x:c r="KWW5847" s="25"/>
      <x:c r="KWX5847" s="25"/>
      <x:c r="KWY5847" s="25"/>
      <x:c r="KWZ5847" s="25"/>
      <x:c r="KXA5847" s="25"/>
      <x:c r="KXB5847" s="25"/>
      <x:c r="KXC5847" s="25"/>
      <x:c r="KXD5847" s="25"/>
      <x:c r="KXE5847" s="25"/>
      <x:c r="KXF5847" s="25"/>
      <x:c r="KXG5847" s="25"/>
      <x:c r="KXH5847" s="25"/>
      <x:c r="KXI5847" s="25"/>
      <x:c r="KXJ5847" s="25"/>
      <x:c r="KXK5847" s="25"/>
      <x:c r="KXL5847" s="25"/>
      <x:c r="KXM5847" s="25"/>
      <x:c r="KXN5847" s="25"/>
      <x:c r="KXO5847" s="25"/>
      <x:c r="KXP5847" s="25"/>
      <x:c r="KXQ5847" s="25"/>
      <x:c r="KXR5847" s="25"/>
      <x:c r="KXS5847" s="25"/>
      <x:c r="KXT5847" s="25"/>
      <x:c r="KXU5847" s="25"/>
      <x:c r="KXV5847" s="25"/>
      <x:c r="KXW5847" s="25"/>
      <x:c r="KXX5847" s="25"/>
      <x:c r="KXY5847" s="25"/>
      <x:c r="KXZ5847" s="25"/>
      <x:c r="KYA5847" s="25"/>
      <x:c r="KYB5847" s="25"/>
      <x:c r="KYC5847" s="25"/>
      <x:c r="KYD5847" s="25"/>
      <x:c r="KYE5847" s="25"/>
      <x:c r="KYF5847" s="25"/>
      <x:c r="KYG5847" s="25"/>
      <x:c r="KYH5847" s="25"/>
      <x:c r="KYI5847" s="25"/>
      <x:c r="KYJ5847" s="25"/>
      <x:c r="KYK5847" s="25"/>
      <x:c r="KYL5847" s="25"/>
      <x:c r="KYM5847" s="25"/>
      <x:c r="KYN5847" s="25"/>
      <x:c r="KYO5847" s="25"/>
      <x:c r="KYP5847" s="25"/>
      <x:c r="KYQ5847" s="25"/>
      <x:c r="KYR5847" s="25"/>
      <x:c r="KYS5847" s="25"/>
      <x:c r="KYT5847" s="25"/>
      <x:c r="KYU5847" s="25"/>
      <x:c r="KYV5847" s="25"/>
      <x:c r="KYW5847" s="25"/>
      <x:c r="KYX5847" s="25"/>
      <x:c r="KYY5847" s="25"/>
      <x:c r="KYZ5847" s="25"/>
      <x:c r="KZA5847" s="25"/>
      <x:c r="KZB5847" s="25"/>
      <x:c r="KZC5847" s="25"/>
      <x:c r="KZD5847" s="25"/>
      <x:c r="KZE5847" s="25"/>
      <x:c r="KZF5847" s="25"/>
      <x:c r="KZG5847" s="25"/>
      <x:c r="KZH5847" s="25"/>
      <x:c r="KZI5847" s="25"/>
      <x:c r="KZJ5847" s="25"/>
      <x:c r="KZK5847" s="25"/>
      <x:c r="KZL5847" s="25"/>
      <x:c r="KZM5847" s="25"/>
      <x:c r="KZN5847" s="25"/>
      <x:c r="KZO5847" s="25"/>
      <x:c r="KZP5847" s="25"/>
      <x:c r="KZQ5847" s="25"/>
      <x:c r="KZR5847" s="25"/>
      <x:c r="KZS5847" s="25"/>
      <x:c r="KZT5847" s="25"/>
      <x:c r="KZU5847" s="25"/>
      <x:c r="KZV5847" s="25"/>
      <x:c r="KZW5847" s="25"/>
      <x:c r="KZX5847" s="25"/>
      <x:c r="KZY5847" s="25"/>
      <x:c r="KZZ5847" s="25"/>
      <x:c r="LAA5847" s="25"/>
      <x:c r="LAB5847" s="25"/>
      <x:c r="LAC5847" s="25"/>
      <x:c r="LAD5847" s="25"/>
      <x:c r="LAE5847" s="25"/>
      <x:c r="LAF5847" s="25"/>
      <x:c r="LAG5847" s="25"/>
      <x:c r="LAH5847" s="25"/>
      <x:c r="LAI5847" s="25"/>
      <x:c r="LAJ5847" s="25"/>
      <x:c r="LAK5847" s="25"/>
      <x:c r="LAL5847" s="25"/>
      <x:c r="LAM5847" s="25"/>
      <x:c r="LAN5847" s="25"/>
      <x:c r="LAO5847" s="25"/>
      <x:c r="LAP5847" s="25"/>
      <x:c r="LAQ5847" s="25"/>
      <x:c r="LAR5847" s="25"/>
      <x:c r="LAS5847" s="25"/>
      <x:c r="LAT5847" s="25"/>
      <x:c r="LAU5847" s="25"/>
      <x:c r="LAV5847" s="25"/>
      <x:c r="LAW5847" s="25"/>
      <x:c r="LAX5847" s="25"/>
      <x:c r="LAY5847" s="25"/>
      <x:c r="LAZ5847" s="25"/>
      <x:c r="LBA5847" s="25"/>
      <x:c r="LBB5847" s="25"/>
      <x:c r="LBC5847" s="25"/>
      <x:c r="LBD5847" s="25"/>
      <x:c r="LBE5847" s="25"/>
      <x:c r="LBF5847" s="25"/>
      <x:c r="LBG5847" s="25"/>
      <x:c r="LBH5847" s="25"/>
      <x:c r="LBI5847" s="25"/>
      <x:c r="LBJ5847" s="25"/>
      <x:c r="LBK5847" s="25"/>
      <x:c r="LBL5847" s="25"/>
      <x:c r="LBM5847" s="25"/>
      <x:c r="LBN5847" s="25"/>
      <x:c r="LBO5847" s="25"/>
      <x:c r="LBP5847" s="25"/>
      <x:c r="LBQ5847" s="25"/>
      <x:c r="LBR5847" s="25"/>
      <x:c r="LBS5847" s="25"/>
      <x:c r="LBT5847" s="25"/>
      <x:c r="LBU5847" s="25"/>
      <x:c r="LBV5847" s="25"/>
      <x:c r="LBW5847" s="25"/>
      <x:c r="LBX5847" s="25"/>
      <x:c r="LBY5847" s="25"/>
      <x:c r="LBZ5847" s="25"/>
      <x:c r="LCA5847" s="25"/>
      <x:c r="LCB5847" s="25"/>
      <x:c r="LCC5847" s="25"/>
      <x:c r="LCD5847" s="25"/>
      <x:c r="LCE5847" s="25"/>
      <x:c r="LCF5847" s="25"/>
      <x:c r="LCG5847" s="25"/>
      <x:c r="LCH5847" s="25"/>
      <x:c r="LCI5847" s="25"/>
      <x:c r="LCJ5847" s="25"/>
      <x:c r="LCK5847" s="25"/>
      <x:c r="LCL5847" s="25"/>
      <x:c r="LCM5847" s="25"/>
      <x:c r="LCN5847" s="25"/>
      <x:c r="LCO5847" s="25"/>
      <x:c r="LCP5847" s="25"/>
      <x:c r="LCQ5847" s="25"/>
      <x:c r="LCR5847" s="25"/>
      <x:c r="LCS5847" s="25"/>
      <x:c r="LCT5847" s="25"/>
      <x:c r="LCU5847" s="25"/>
      <x:c r="LCV5847" s="25"/>
      <x:c r="LCW5847" s="25"/>
      <x:c r="LCX5847" s="25"/>
      <x:c r="LCY5847" s="25"/>
      <x:c r="LCZ5847" s="25"/>
      <x:c r="LDA5847" s="25"/>
      <x:c r="LDB5847" s="25"/>
      <x:c r="LDC5847" s="25"/>
      <x:c r="LDD5847" s="25"/>
      <x:c r="LDE5847" s="25"/>
      <x:c r="LDF5847" s="25"/>
      <x:c r="LDG5847" s="25"/>
      <x:c r="LDH5847" s="25"/>
      <x:c r="LDI5847" s="25"/>
      <x:c r="LDJ5847" s="25"/>
      <x:c r="LDK5847" s="25"/>
      <x:c r="LDL5847" s="25"/>
      <x:c r="LDM5847" s="25"/>
      <x:c r="LDN5847" s="25"/>
      <x:c r="LDO5847" s="25"/>
      <x:c r="LDP5847" s="25"/>
      <x:c r="LDQ5847" s="25"/>
      <x:c r="LDR5847" s="25"/>
      <x:c r="LDS5847" s="25"/>
      <x:c r="LDT5847" s="25"/>
      <x:c r="LDU5847" s="25"/>
      <x:c r="LDV5847" s="25"/>
      <x:c r="LDW5847" s="25"/>
      <x:c r="LDX5847" s="25"/>
      <x:c r="LDY5847" s="25"/>
      <x:c r="LDZ5847" s="25"/>
      <x:c r="LEA5847" s="25"/>
      <x:c r="LEB5847" s="25"/>
      <x:c r="LEC5847" s="25"/>
      <x:c r="LED5847" s="25"/>
      <x:c r="LEE5847" s="25"/>
      <x:c r="LEF5847" s="25"/>
      <x:c r="LEG5847" s="25"/>
      <x:c r="LEH5847" s="25"/>
      <x:c r="LEI5847" s="25"/>
      <x:c r="LEJ5847" s="25"/>
      <x:c r="LEK5847" s="25"/>
      <x:c r="LEL5847" s="25"/>
      <x:c r="LEM5847" s="25"/>
      <x:c r="LEN5847" s="25"/>
      <x:c r="LEO5847" s="25"/>
      <x:c r="LEP5847" s="25"/>
      <x:c r="LEQ5847" s="25"/>
      <x:c r="LER5847" s="25"/>
      <x:c r="LES5847" s="25"/>
      <x:c r="LET5847" s="25"/>
      <x:c r="LEU5847" s="25"/>
      <x:c r="LEV5847" s="25"/>
      <x:c r="LEW5847" s="25"/>
      <x:c r="LEX5847" s="25"/>
      <x:c r="LEY5847" s="25"/>
      <x:c r="LEZ5847" s="25"/>
      <x:c r="LFA5847" s="25"/>
      <x:c r="LFB5847" s="25"/>
      <x:c r="LFC5847" s="25"/>
      <x:c r="LFD5847" s="25"/>
      <x:c r="LFE5847" s="25"/>
      <x:c r="LFF5847" s="25"/>
      <x:c r="LFG5847" s="25"/>
      <x:c r="LFH5847" s="25"/>
      <x:c r="LFI5847" s="25"/>
      <x:c r="LFJ5847" s="25"/>
      <x:c r="LFK5847" s="25"/>
      <x:c r="LFL5847" s="25"/>
      <x:c r="LFM5847" s="25"/>
      <x:c r="LFN5847" s="25"/>
      <x:c r="LFO5847" s="25"/>
      <x:c r="LFP5847" s="25"/>
      <x:c r="LFQ5847" s="25"/>
      <x:c r="LFR5847" s="25"/>
      <x:c r="LFS5847" s="25"/>
      <x:c r="LFT5847" s="25"/>
      <x:c r="LFU5847" s="25"/>
      <x:c r="LFV5847" s="25"/>
      <x:c r="LFW5847" s="25"/>
      <x:c r="LFX5847" s="25"/>
      <x:c r="LFY5847" s="25"/>
      <x:c r="LFZ5847" s="25"/>
      <x:c r="LGA5847" s="25"/>
      <x:c r="LGB5847" s="25"/>
      <x:c r="LGC5847" s="25"/>
      <x:c r="LGD5847" s="25"/>
      <x:c r="LGE5847" s="25"/>
      <x:c r="LGF5847" s="25"/>
      <x:c r="LGG5847" s="25"/>
      <x:c r="LGH5847" s="25"/>
      <x:c r="LGI5847" s="25"/>
      <x:c r="LGJ5847" s="25"/>
      <x:c r="LGK5847" s="25"/>
      <x:c r="LGL5847" s="25"/>
      <x:c r="LGM5847" s="25"/>
      <x:c r="LGN5847" s="25"/>
      <x:c r="LGO5847" s="25"/>
      <x:c r="LGP5847" s="25"/>
      <x:c r="LGQ5847" s="25"/>
      <x:c r="LGR5847" s="25"/>
      <x:c r="LGS5847" s="25"/>
      <x:c r="LGT5847" s="25"/>
      <x:c r="LGU5847" s="25"/>
      <x:c r="LGV5847" s="25"/>
      <x:c r="LGW5847" s="25"/>
      <x:c r="LGX5847" s="25"/>
      <x:c r="LGY5847" s="25"/>
      <x:c r="LGZ5847" s="25"/>
      <x:c r="LHA5847" s="25"/>
      <x:c r="LHB5847" s="25"/>
      <x:c r="LHC5847" s="25"/>
      <x:c r="LHD5847" s="25"/>
      <x:c r="LHE5847" s="25"/>
      <x:c r="LHF5847" s="25"/>
      <x:c r="LHG5847" s="25"/>
      <x:c r="LHH5847" s="25"/>
      <x:c r="LHI5847" s="25"/>
      <x:c r="LHJ5847" s="25"/>
      <x:c r="LHK5847" s="25"/>
      <x:c r="LHL5847" s="25"/>
      <x:c r="LHM5847" s="25"/>
      <x:c r="LHN5847" s="25"/>
      <x:c r="LHO5847" s="25"/>
      <x:c r="LHP5847" s="25"/>
      <x:c r="LHQ5847" s="25"/>
      <x:c r="LHR5847" s="25"/>
      <x:c r="LHS5847" s="25"/>
      <x:c r="LHT5847" s="25"/>
      <x:c r="LHU5847" s="25"/>
      <x:c r="LHV5847" s="25"/>
      <x:c r="LHW5847" s="25"/>
      <x:c r="LHX5847" s="25"/>
      <x:c r="LHY5847" s="25"/>
      <x:c r="LHZ5847" s="25"/>
      <x:c r="LIA5847" s="25"/>
      <x:c r="LIB5847" s="25"/>
      <x:c r="LIC5847" s="25"/>
      <x:c r="LID5847" s="25"/>
      <x:c r="LIE5847" s="25"/>
      <x:c r="LIF5847" s="25"/>
      <x:c r="LIG5847" s="25"/>
      <x:c r="LIH5847" s="25"/>
      <x:c r="LII5847" s="25"/>
      <x:c r="LIJ5847" s="25"/>
      <x:c r="LIK5847" s="25"/>
      <x:c r="LIL5847" s="25"/>
      <x:c r="LIM5847" s="25"/>
      <x:c r="LIN5847" s="25"/>
      <x:c r="LIO5847" s="25"/>
      <x:c r="LIP5847" s="25"/>
      <x:c r="LIQ5847" s="25"/>
      <x:c r="LIR5847" s="25"/>
      <x:c r="LIS5847" s="25"/>
      <x:c r="LIT5847" s="25"/>
      <x:c r="LIU5847" s="25"/>
      <x:c r="LIV5847" s="25"/>
      <x:c r="LIW5847" s="25"/>
      <x:c r="LIX5847" s="25"/>
      <x:c r="LIY5847" s="25"/>
      <x:c r="LIZ5847" s="25"/>
      <x:c r="LJA5847" s="25"/>
      <x:c r="LJB5847" s="25"/>
      <x:c r="LJC5847" s="25"/>
      <x:c r="LJD5847" s="25"/>
      <x:c r="LJE5847" s="25"/>
      <x:c r="LJF5847" s="25"/>
      <x:c r="LJG5847" s="25"/>
      <x:c r="LJH5847" s="25"/>
      <x:c r="LJI5847" s="25"/>
      <x:c r="LJJ5847" s="25"/>
      <x:c r="LJK5847" s="25"/>
      <x:c r="LJL5847" s="25"/>
      <x:c r="LJM5847" s="25"/>
      <x:c r="LJN5847" s="25"/>
      <x:c r="LJO5847" s="25"/>
      <x:c r="LJP5847" s="25"/>
      <x:c r="LJQ5847" s="25"/>
      <x:c r="LJR5847" s="25"/>
      <x:c r="LJS5847" s="25"/>
      <x:c r="LJT5847" s="25"/>
      <x:c r="LJU5847" s="25"/>
      <x:c r="LJV5847" s="25"/>
      <x:c r="LJW5847" s="25"/>
      <x:c r="LJX5847" s="25"/>
      <x:c r="LJY5847" s="25"/>
      <x:c r="LJZ5847" s="25"/>
      <x:c r="LKA5847" s="25"/>
      <x:c r="LKB5847" s="25"/>
      <x:c r="LKC5847" s="25"/>
      <x:c r="LKD5847" s="25"/>
      <x:c r="LKE5847" s="25"/>
      <x:c r="LKF5847" s="25"/>
      <x:c r="LKG5847" s="25"/>
      <x:c r="LKH5847" s="25"/>
      <x:c r="LKI5847" s="25"/>
      <x:c r="LKJ5847" s="25"/>
      <x:c r="LKK5847" s="25"/>
      <x:c r="LKL5847" s="25"/>
      <x:c r="LKM5847" s="25"/>
      <x:c r="LKN5847" s="25"/>
      <x:c r="LKO5847" s="25"/>
      <x:c r="LKP5847" s="25"/>
      <x:c r="LKQ5847" s="25"/>
      <x:c r="LKR5847" s="25"/>
      <x:c r="LKS5847" s="25"/>
      <x:c r="LKT5847" s="25"/>
      <x:c r="LKU5847" s="25"/>
      <x:c r="LKV5847" s="25"/>
      <x:c r="LKW5847" s="25"/>
      <x:c r="LKX5847" s="25"/>
      <x:c r="LKY5847" s="25"/>
      <x:c r="LKZ5847" s="25"/>
      <x:c r="LLA5847" s="25"/>
      <x:c r="LLB5847" s="25"/>
      <x:c r="LLC5847" s="25"/>
      <x:c r="LLD5847" s="25"/>
      <x:c r="LLE5847" s="25"/>
      <x:c r="LLF5847" s="25"/>
      <x:c r="LLG5847" s="25"/>
      <x:c r="LLH5847" s="25"/>
      <x:c r="LLI5847" s="25"/>
      <x:c r="LLJ5847" s="25"/>
      <x:c r="LLK5847" s="25"/>
      <x:c r="LLL5847" s="25"/>
      <x:c r="LLM5847" s="25"/>
      <x:c r="LLN5847" s="25"/>
      <x:c r="LLO5847" s="25"/>
      <x:c r="LLP5847" s="25"/>
      <x:c r="LLQ5847" s="25"/>
      <x:c r="LLR5847" s="25"/>
      <x:c r="LLS5847" s="25"/>
      <x:c r="LLT5847" s="25"/>
      <x:c r="LLU5847" s="25"/>
      <x:c r="LLV5847" s="25"/>
      <x:c r="LLW5847" s="25"/>
      <x:c r="LLX5847" s="25"/>
      <x:c r="LLY5847" s="25"/>
      <x:c r="LLZ5847" s="25"/>
      <x:c r="LMA5847" s="25"/>
      <x:c r="LMB5847" s="25"/>
      <x:c r="LMC5847" s="25"/>
      <x:c r="LMD5847" s="25"/>
      <x:c r="LME5847" s="25"/>
      <x:c r="LMF5847" s="25"/>
      <x:c r="LMG5847" s="25"/>
      <x:c r="LMH5847" s="25"/>
      <x:c r="LMI5847" s="25"/>
      <x:c r="LMJ5847" s="25"/>
      <x:c r="LMK5847" s="25"/>
      <x:c r="LML5847" s="25"/>
      <x:c r="LMM5847" s="25"/>
      <x:c r="LMN5847" s="25"/>
      <x:c r="LMO5847" s="25"/>
      <x:c r="LMP5847" s="25"/>
      <x:c r="LMQ5847" s="25"/>
      <x:c r="LMR5847" s="25"/>
      <x:c r="LMS5847" s="25"/>
      <x:c r="LMT5847" s="25"/>
      <x:c r="LMU5847" s="25"/>
      <x:c r="LMV5847" s="25"/>
      <x:c r="LMW5847" s="25"/>
      <x:c r="LMX5847" s="25"/>
      <x:c r="LMY5847" s="25"/>
      <x:c r="LMZ5847" s="25"/>
      <x:c r="LNA5847" s="25"/>
      <x:c r="LNB5847" s="25"/>
      <x:c r="LNC5847" s="25"/>
      <x:c r="LND5847" s="25"/>
      <x:c r="LNE5847" s="25"/>
      <x:c r="LNF5847" s="25"/>
      <x:c r="LNG5847" s="25"/>
      <x:c r="LNH5847" s="25"/>
      <x:c r="LNI5847" s="25"/>
      <x:c r="LNJ5847" s="25"/>
      <x:c r="LNK5847" s="25"/>
      <x:c r="LNL5847" s="25"/>
      <x:c r="LNM5847" s="25"/>
      <x:c r="LNN5847" s="25"/>
      <x:c r="LNO5847" s="25"/>
      <x:c r="LNP5847" s="25"/>
      <x:c r="LNQ5847" s="25"/>
      <x:c r="LNR5847" s="25"/>
      <x:c r="LNS5847" s="25"/>
      <x:c r="LNT5847" s="25"/>
      <x:c r="LNU5847" s="25"/>
      <x:c r="LNV5847" s="25"/>
      <x:c r="LNW5847" s="25"/>
      <x:c r="LNX5847" s="25"/>
      <x:c r="LNY5847" s="25"/>
      <x:c r="LNZ5847" s="25"/>
      <x:c r="LOA5847" s="25"/>
      <x:c r="LOB5847" s="25"/>
      <x:c r="LOC5847" s="25"/>
      <x:c r="LOD5847" s="25"/>
      <x:c r="LOE5847" s="25"/>
      <x:c r="LOF5847" s="25"/>
      <x:c r="LOG5847" s="25"/>
      <x:c r="LOH5847" s="25"/>
      <x:c r="LOI5847" s="25"/>
      <x:c r="LOJ5847" s="25"/>
      <x:c r="LOK5847" s="25"/>
      <x:c r="LOL5847" s="25"/>
      <x:c r="LOM5847" s="25"/>
      <x:c r="LON5847" s="25"/>
      <x:c r="LOO5847" s="25"/>
      <x:c r="LOP5847" s="25"/>
      <x:c r="LOQ5847" s="25"/>
      <x:c r="LOR5847" s="25"/>
      <x:c r="LOS5847" s="25"/>
      <x:c r="LOT5847" s="25"/>
      <x:c r="LOU5847" s="25"/>
      <x:c r="LOV5847" s="25"/>
      <x:c r="LOW5847" s="25"/>
      <x:c r="LOX5847" s="25"/>
      <x:c r="LOY5847" s="25"/>
      <x:c r="LOZ5847" s="25"/>
      <x:c r="LPA5847" s="25"/>
      <x:c r="LPB5847" s="25"/>
      <x:c r="LPC5847" s="25"/>
      <x:c r="LPD5847" s="25"/>
      <x:c r="LPE5847" s="25"/>
      <x:c r="LPF5847" s="25"/>
      <x:c r="LPG5847" s="25"/>
      <x:c r="LPH5847" s="25"/>
      <x:c r="LPI5847" s="25"/>
      <x:c r="LPJ5847" s="25"/>
      <x:c r="LPK5847" s="25"/>
      <x:c r="LPL5847" s="25"/>
      <x:c r="LPM5847" s="25"/>
      <x:c r="LPN5847" s="25"/>
      <x:c r="LPO5847" s="25"/>
      <x:c r="LPP5847" s="25"/>
      <x:c r="LPQ5847" s="25"/>
      <x:c r="LPR5847" s="25"/>
      <x:c r="LPS5847" s="25"/>
      <x:c r="LPT5847" s="25"/>
      <x:c r="LPU5847" s="25"/>
      <x:c r="LPV5847" s="25"/>
      <x:c r="LPW5847" s="25"/>
      <x:c r="LPX5847" s="25"/>
      <x:c r="LPY5847" s="25"/>
      <x:c r="LPZ5847" s="25"/>
      <x:c r="LQA5847" s="25"/>
      <x:c r="LQB5847" s="25"/>
      <x:c r="LQC5847" s="25"/>
      <x:c r="LQD5847" s="25"/>
      <x:c r="LQE5847" s="25"/>
      <x:c r="LQF5847" s="25"/>
      <x:c r="LQG5847" s="25"/>
      <x:c r="LQH5847" s="25"/>
      <x:c r="LQI5847" s="25"/>
      <x:c r="LQJ5847" s="25"/>
      <x:c r="LQK5847" s="25"/>
      <x:c r="LQL5847" s="25"/>
      <x:c r="LQM5847" s="25"/>
      <x:c r="LQN5847" s="25"/>
      <x:c r="LQO5847" s="25"/>
      <x:c r="LQP5847" s="25"/>
      <x:c r="LQQ5847" s="25"/>
      <x:c r="LQR5847" s="25"/>
      <x:c r="LQS5847" s="25"/>
      <x:c r="LQT5847" s="25"/>
      <x:c r="LQU5847" s="25"/>
      <x:c r="LQV5847" s="25"/>
      <x:c r="LQW5847" s="25"/>
      <x:c r="LQX5847" s="25"/>
      <x:c r="LQY5847" s="25"/>
      <x:c r="LQZ5847" s="25"/>
      <x:c r="LRA5847" s="25"/>
      <x:c r="LRB5847" s="25"/>
      <x:c r="LRC5847" s="25"/>
      <x:c r="LRD5847" s="25"/>
      <x:c r="LRE5847" s="25"/>
      <x:c r="LRF5847" s="25"/>
      <x:c r="LRG5847" s="25"/>
      <x:c r="LRH5847" s="25"/>
      <x:c r="LRI5847" s="25"/>
      <x:c r="LRJ5847" s="25"/>
      <x:c r="LRK5847" s="25"/>
      <x:c r="LRL5847" s="25"/>
      <x:c r="LRM5847" s="25"/>
      <x:c r="LRN5847" s="25"/>
      <x:c r="LRO5847" s="25"/>
      <x:c r="LRP5847" s="25"/>
      <x:c r="LRQ5847" s="25"/>
      <x:c r="LRR5847" s="25"/>
      <x:c r="LRS5847" s="25"/>
      <x:c r="LRT5847" s="25"/>
      <x:c r="LRU5847" s="25"/>
      <x:c r="LRV5847" s="25"/>
      <x:c r="LRW5847" s="25"/>
      <x:c r="LRX5847" s="25"/>
      <x:c r="LRY5847" s="25"/>
      <x:c r="LRZ5847" s="25"/>
      <x:c r="LSA5847" s="25"/>
      <x:c r="LSB5847" s="25"/>
      <x:c r="LSC5847" s="25"/>
      <x:c r="LSD5847" s="25"/>
      <x:c r="LSE5847" s="25"/>
      <x:c r="LSF5847" s="25"/>
      <x:c r="LSG5847" s="25"/>
      <x:c r="LSH5847" s="25"/>
      <x:c r="LSI5847" s="25"/>
      <x:c r="LSJ5847" s="25"/>
      <x:c r="LSK5847" s="25"/>
      <x:c r="LSL5847" s="25"/>
      <x:c r="LSM5847" s="25"/>
      <x:c r="LSN5847" s="25"/>
      <x:c r="LSO5847" s="25"/>
      <x:c r="LSP5847" s="25"/>
      <x:c r="LSQ5847" s="25"/>
      <x:c r="LSR5847" s="25"/>
      <x:c r="LSS5847" s="25"/>
      <x:c r="LST5847" s="25"/>
      <x:c r="LSU5847" s="25"/>
      <x:c r="LSV5847" s="25"/>
      <x:c r="LSW5847" s="25"/>
      <x:c r="LSX5847" s="25"/>
      <x:c r="LSY5847" s="25"/>
      <x:c r="LSZ5847" s="25"/>
      <x:c r="LTA5847" s="25"/>
      <x:c r="LTB5847" s="25"/>
      <x:c r="LTC5847" s="25"/>
      <x:c r="LTD5847" s="25"/>
      <x:c r="LTE5847" s="25"/>
      <x:c r="LTF5847" s="25"/>
      <x:c r="LTG5847" s="25"/>
      <x:c r="LTH5847" s="25"/>
      <x:c r="LTI5847" s="25"/>
      <x:c r="LTJ5847" s="25"/>
      <x:c r="LTK5847" s="25"/>
      <x:c r="LTL5847" s="25"/>
      <x:c r="LTM5847" s="25"/>
      <x:c r="LTN5847" s="25"/>
      <x:c r="LTO5847" s="25"/>
      <x:c r="LTP5847" s="25"/>
      <x:c r="LTQ5847" s="25"/>
      <x:c r="LTR5847" s="25"/>
      <x:c r="LTS5847" s="25"/>
      <x:c r="LTT5847" s="25"/>
      <x:c r="LTU5847" s="25"/>
      <x:c r="LTV5847" s="25"/>
      <x:c r="LTW5847" s="25"/>
      <x:c r="LTX5847" s="25"/>
      <x:c r="LTY5847" s="25"/>
      <x:c r="LTZ5847" s="25"/>
      <x:c r="LUA5847" s="25"/>
      <x:c r="LUB5847" s="25"/>
      <x:c r="LUC5847" s="25"/>
      <x:c r="LUD5847" s="25"/>
      <x:c r="LUE5847" s="25"/>
      <x:c r="LUF5847" s="25"/>
      <x:c r="LUG5847" s="25"/>
      <x:c r="LUH5847" s="25"/>
      <x:c r="LUI5847" s="25"/>
      <x:c r="LUJ5847" s="25"/>
      <x:c r="LUK5847" s="25"/>
      <x:c r="LUL5847" s="25"/>
      <x:c r="LUM5847" s="25"/>
      <x:c r="LUN5847" s="25"/>
      <x:c r="LUO5847" s="25"/>
      <x:c r="LUP5847" s="25"/>
      <x:c r="LUQ5847" s="25"/>
      <x:c r="LUR5847" s="25"/>
      <x:c r="LUS5847" s="25"/>
      <x:c r="LUT5847" s="25"/>
      <x:c r="LUU5847" s="25"/>
      <x:c r="LUV5847" s="25"/>
      <x:c r="LUW5847" s="25"/>
      <x:c r="LUX5847" s="25"/>
      <x:c r="LUY5847" s="25"/>
      <x:c r="LUZ5847" s="25"/>
      <x:c r="LVA5847" s="25"/>
      <x:c r="LVB5847" s="25"/>
      <x:c r="LVC5847" s="25"/>
      <x:c r="LVD5847" s="25"/>
      <x:c r="LVE5847" s="25"/>
      <x:c r="LVF5847" s="25"/>
      <x:c r="LVG5847" s="25"/>
      <x:c r="LVH5847" s="25"/>
      <x:c r="LVI5847" s="25"/>
      <x:c r="LVJ5847" s="25"/>
      <x:c r="LVK5847" s="25"/>
      <x:c r="LVL5847" s="25"/>
      <x:c r="LVM5847" s="25"/>
      <x:c r="LVN5847" s="25"/>
      <x:c r="LVO5847" s="25"/>
      <x:c r="LVP5847" s="25"/>
      <x:c r="LVQ5847" s="25"/>
      <x:c r="LVR5847" s="25"/>
      <x:c r="LVS5847" s="25"/>
      <x:c r="LVT5847" s="25"/>
      <x:c r="LVU5847" s="25"/>
      <x:c r="LVV5847" s="25"/>
      <x:c r="LVW5847" s="25"/>
      <x:c r="LVX5847" s="25"/>
      <x:c r="LVY5847" s="25"/>
      <x:c r="LVZ5847" s="25"/>
      <x:c r="LWA5847" s="25"/>
      <x:c r="LWB5847" s="25"/>
      <x:c r="LWC5847" s="25"/>
      <x:c r="LWD5847" s="25"/>
      <x:c r="LWE5847" s="25"/>
      <x:c r="LWF5847" s="25"/>
      <x:c r="LWG5847" s="25"/>
      <x:c r="LWH5847" s="25"/>
      <x:c r="LWI5847" s="25"/>
      <x:c r="LWJ5847" s="25"/>
      <x:c r="LWK5847" s="25"/>
      <x:c r="LWL5847" s="25"/>
      <x:c r="LWM5847" s="25"/>
      <x:c r="LWN5847" s="25"/>
      <x:c r="LWO5847" s="25"/>
      <x:c r="LWP5847" s="25"/>
      <x:c r="LWQ5847" s="25"/>
      <x:c r="LWR5847" s="25"/>
      <x:c r="LWS5847" s="25"/>
      <x:c r="LWT5847" s="25"/>
      <x:c r="LWU5847" s="25"/>
      <x:c r="LWV5847" s="25"/>
      <x:c r="LWW5847" s="25"/>
      <x:c r="LWX5847" s="25"/>
      <x:c r="LWY5847" s="25"/>
      <x:c r="LWZ5847" s="25"/>
      <x:c r="LXA5847" s="25"/>
      <x:c r="LXB5847" s="25"/>
      <x:c r="LXC5847" s="25"/>
      <x:c r="LXD5847" s="25"/>
      <x:c r="LXE5847" s="25"/>
      <x:c r="LXF5847" s="25"/>
      <x:c r="LXG5847" s="25"/>
      <x:c r="LXH5847" s="25"/>
      <x:c r="LXI5847" s="25"/>
      <x:c r="LXJ5847" s="25"/>
      <x:c r="LXK5847" s="25"/>
      <x:c r="LXL5847" s="25"/>
      <x:c r="LXM5847" s="25"/>
      <x:c r="LXN5847" s="25"/>
      <x:c r="LXO5847" s="25"/>
      <x:c r="LXP5847" s="25"/>
      <x:c r="LXQ5847" s="25"/>
      <x:c r="LXR5847" s="25"/>
      <x:c r="LXS5847" s="25"/>
      <x:c r="LXT5847" s="25"/>
      <x:c r="LXU5847" s="25"/>
      <x:c r="LXV5847" s="25"/>
      <x:c r="LXW5847" s="25"/>
      <x:c r="LXX5847" s="25"/>
      <x:c r="LXY5847" s="25"/>
      <x:c r="LXZ5847" s="25"/>
      <x:c r="LYA5847" s="25"/>
      <x:c r="LYB5847" s="25"/>
      <x:c r="LYC5847" s="25"/>
      <x:c r="LYD5847" s="25"/>
      <x:c r="LYE5847" s="25"/>
      <x:c r="LYF5847" s="25"/>
      <x:c r="LYG5847" s="25"/>
      <x:c r="LYH5847" s="25"/>
      <x:c r="LYI5847" s="25"/>
      <x:c r="LYJ5847" s="25"/>
      <x:c r="LYK5847" s="25"/>
      <x:c r="LYL5847" s="25"/>
      <x:c r="LYM5847" s="25"/>
      <x:c r="LYN5847" s="25"/>
      <x:c r="LYO5847" s="25"/>
      <x:c r="LYP5847" s="25"/>
      <x:c r="LYQ5847" s="25"/>
      <x:c r="LYR5847" s="25"/>
      <x:c r="LYS5847" s="25"/>
      <x:c r="LYT5847" s="25"/>
      <x:c r="LYU5847" s="25"/>
      <x:c r="LYV5847" s="25"/>
      <x:c r="LYW5847" s="25"/>
      <x:c r="LYX5847" s="25"/>
      <x:c r="LYY5847" s="25"/>
      <x:c r="LYZ5847" s="25"/>
      <x:c r="LZA5847" s="25"/>
      <x:c r="LZB5847" s="25"/>
      <x:c r="LZC5847" s="25"/>
      <x:c r="LZD5847" s="25"/>
      <x:c r="LZE5847" s="25"/>
      <x:c r="LZF5847" s="25"/>
      <x:c r="LZG5847" s="25"/>
      <x:c r="LZH5847" s="25"/>
      <x:c r="LZI5847" s="25"/>
      <x:c r="LZJ5847" s="25"/>
      <x:c r="LZK5847" s="25"/>
      <x:c r="LZL5847" s="25"/>
      <x:c r="LZM5847" s="25"/>
      <x:c r="LZN5847" s="25"/>
      <x:c r="LZO5847" s="25"/>
      <x:c r="LZP5847" s="25"/>
      <x:c r="LZQ5847" s="25"/>
      <x:c r="LZR5847" s="25"/>
      <x:c r="LZS5847" s="25"/>
      <x:c r="LZT5847" s="25"/>
      <x:c r="LZU5847" s="25"/>
      <x:c r="LZV5847" s="25"/>
      <x:c r="LZW5847" s="25"/>
      <x:c r="LZX5847" s="25"/>
      <x:c r="LZY5847" s="25"/>
      <x:c r="LZZ5847" s="25"/>
      <x:c r="MAA5847" s="25"/>
      <x:c r="MAB5847" s="25"/>
      <x:c r="MAC5847" s="25"/>
      <x:c r="MAD5847" s="25"/>
      <x:c r="MAE5847" s="25"/>
      <x:c r="MAF5847" s="25"/>
      <x:c r="MAG5847" s="25"/>
      <x:c r="MAH5847" s="25"/>
      <x:c r="MAI5847" s="25"/>
      <x:c r="MAJ5847" s="25"/>
      <x:c r="MAK5847" s="25"/>
      <x:c r="MAL5847" s="25"/>
      <x:c r="MAM5847" s="25"/>
      <x:c r="MAN5847" s="25"/>
      <x:c r="MAO5847" s="25"/>
      <x:c r="MAP5847" s="25"/>
      <x:c r="MAQ5847" s="25"/>
      <x:c r="MAR5847" s="25"/>
      <x:c r="MAS5847" s="25"/>
      <x:c r="MAT5847" s="25"/>
      <x:c r="MAU5847" s="25"/>
      <x:c r="MAV5847" s="25"/>
      <x:c r="MAW5847" s="25"/>
      <x:c r="MAX5847" s="25"/>
      <x:c r="MAY5847" s="25"/>
      <x:c r="MAZ5847" s="25"/>
      <x:c r="MBA5847" s="25"/>
      <x:c r="MBB5847" s="25"/>
      <x:c r="MBC5847" s="25"/>
      <x:c r="MBD5847" s="25"/>
      <x:c r="MBE5847" s="25"/>
      <x:c r="MBF5847" s="25"/>
      <x:c r="MBG5847" s="25"/>
      <x:c r="MBH5847" s="25"/>
      <x:c r="MBI5847" s="25"/>
      <x:c r="MBJ5847" s="25"/>
      <x:c r="MBK5847" s="25"/>
      <x:c r="MBL5847" s="25"/>
      <x:c r="MBM5847" s="25"/>
      <x:c r="MBN5847" s="25"/>
      <x:c r="MBO5847" s="25"/>
      <x:c r="MBP5847" s="25"/>
      <x:c r="MBQ5847" s="25"/>
      <x:c r="MBR5847" s="25"/>
      <x:c r="MBS5847" s="25"/>
      <x:c r="MBT5847" s="25"/>
      <x:c r="MBU5847" s="25"/>
      <x:c r="MBV5847" s="25"/>
      <x:c r="MBW5847" s="25"/>
      <x:c r="MBX5847" s="25"/>
      <x:c r="MBY5847" s="25"/>
      <x:c r="MBZ5847" s="25"/>
      <x:c r="MCA5847" s="25"/>
      <x:c r="MCB5847" s="25"/>
      <x:c r="MCC5847" s="25"/>
      <x:c r="MCD5847" s="25"/>
      <x:c r="MCE5847" s="25"/>
      <x:c r="MCF5847" s="25"/>
      <x:c r="MCG5847" s="25"/>
      <x:c r="MCH5847" s="25"/>
      <x:c r="MCI5847" s="25"/>
      <x:c r="MCJ5847" s="25"/>
      <x:c r="MCK5847" s="25"/>
      <x:c r="MCL5847" s="25"/>
      <x:c r="MCM5847" s="25"/>
      <x:c r="MCN5847" s="25"/>
      <x:c r="MCO5847" s="25"/>
      <x:c r="MCP5847" s="25"/>
      <x:c r="MCQ5847" s="25"/>
      <x:c r="MCR5847" s="25"/>
      <x:c r="MCS5847" s="25"/>
      <x:c r="MCT5847" s="25"/>
      <x:c r="MCU5847" s="25"/>
      <x:c r="MCV5847" s="25"/>
      <x:c r="MCW5847" s="25"/>
      <x:c r="MCX5847" s="25"/>
      <x:c r="MCY5847" s="25"/>
      <x:c r="MCZ5847" s="25"/>
      <x:c r="MDA5847" s="25"/>
      <x:c r="MDB5847" s="25"/>
      <x:c r="MDC5847" s="25"/>
      <x:c r="MDD5847" s="25"/>
      <x:c r="MDE5847" s="25"/>
      <x:c r="MDF5847" s="25"/>
      <x:c r="MDG5847" s="25"/>
      <x:c r="MDH5847" s="25"/>
      <x:c r="MDI5847" s="25"/>
      <x:c r="MDJ5847" s="25"/>
      <x:c r="MDK5847" s="25"/>
      <x:c r="MDL5847" s="25"/>
      <x:c r="MDM5847" s="25"/>
      <x:c r="MDN5847" s="25"/>
      <x:c r="MDO5847" s="25"/>
      <x:c r="MDP5847" s="25"/>
      <x:c r="MDQ5847" s="25"/>
      <x:c r="MDR5847" s="25"/>
      <x:c r="MDS5847" s="25"/>
      <x:c r="MDT5847" s="25"/>
      <x:c r="MDU5847" s="25"/>
      <x:c r="MDV5847" s="25"/>
      <x:c r="MDW5847" s="25"/>
      <x:c r="MDX5847" s="25"/>
      <x:c r="MDY5847" s="25"/>
      <x:c r="MDZ5847" s="25"/>
      <x:c r="MEA5847" s="25"/>
      <x:c r="MEB5847" s="25"/>
      <x:c r="MEC5847" s="25"/>
      <x:c r="MED5847" s="25"/>
      <x:c r="MEE5847" s="25"/>
      <x:c r="MEF5847" s="25"/>
      <x:c r="MEG5847" s="25"/>
      <x:c r="MEH5847" s="25"/>
      <x:c r="MEI5847" s="25"/>
      <x:c r="MEJ5847" s="25"/>
      <x:c r="MEK5847" s="25"/>
      <x:c r="MEL5847" s="25"/>
      <x:c r="MEM5847" s="25"/>
      <x:c r="MEN5847" s="25"/>
      <x:c r="MEO5847" s="25"/>
      <x:c r="MEP5847" s="25"/>
      <x:c r="MEQ5847" s="25"/>
      <x:c r="MER5847" s="25"/>
      <x:c r="MES5847" s="25"/>
      <x:c r="MET5847" s="25"/>
      <x:c r="MEU5847" s="25"/>
      <x:c r="MEV5847" s="25"/>
      <x:c r="MEW5847" s="25"/>
      <x:c r="MEX5847" s="25"/>
      <x:c r="MEY5847" s="25"/>
      <x:c r="MEZ5847" s="25"/>
      <x:c r="MFA5847" s="25"/>
      <x:c r="MFB5847" s="25"/>
      <x:c r="MFC5847" s="25"/>
      <x:c r="MFD5847" s="25"/>
      <x:c r="MFE5847" s="25"/>
      <x:c r="MFF5847" s="25"/>
      <x:c r="MFG5847" s="25"/>
      <x:c r="MFH5847" s="25"/>
      <x:c r="MFI5847" s="25"/>
      <x:c r="MFJ5847" s="25"/>
      <x:c r="MFK5847" s="25"/>
      <x:c r="MFL5847" s="25"/>
      <x:c r="MFM5847" s="25"/>
      <x:c r="MFN5847" s="25"/>
      <x:c r="MFO5847" s="25"/>
      <x:c r="MFP5847" s="25"/>
      <x:c r="MFQ5847" s="25"/>
      <x:c r="MFR5847" s="25"/>
      <x:c r="MFS5847" s="25"/>
      <x:c r="MFT5847" s="25"/>
      <x:c r="MFU5847" s="25"/>
      <x:c r="MFV5847" s="25"/>
      <x:c r="MFW5847" s="25"/>
      <x:c r="MFX5847" s="25"/>
      <x:c r="MFY5847" s="25"/>
      <x:c r="MFZ5847" s="25"/>
      <x:c r="MGA5847" s="25"/>
      <x:c r="MGB5847" s="25"/>
      <x:c r="MGC5847" s="25"/>
      <x:c r="MGD5847" s="25"/>
      <x:c r="MGE5847" s="25"/>
      <x:c r="MGF5847" s="25"/>
      <x:c r="MGG5847" s="25"/>
      <x:c r="MGH5847" s="25"/>
      <x:c r="MGI5847" s="25"/>
      <x:c r="MGJ5847" s="25"/>
      <x:c r="MGK5847" s="25"/>
      <x:c r="MGL5847" s="25"/>
      <x:c r="MGM5847" s="25"/>
      <x:c r="MGN5847" s="25"/>
      <x:c r="MGO5847" s="25"/>
      <x:c r="MGP5847" s="25"/>
      <x:c r="MGQ5847" s="25"/>
      <x:c r="MGR5847" s="25"/>
      <x:c r="MGS5847" s="25"/>
      <x:c r="MGT5847" s="25"/>
      <x:c r="MGU5847" s="25"/>
      <x:c r="MGV5847" s="25"/>
      <x:c r="MGW5847" s="25"/>
      <x:c r="MGX5847" s="25"/>
      <x:c r="MGY5847" s="25"/>
      <x:c r="MGZ5847" s="25"/>
      <x:c r="MHA5847" s="25"/>
      <x:c r="MHB5847" s="25"/>
      <x:c r="MHC5847" s="25"/>
      <x:c r="MHD5847" s="25"/>
      <x:c r="MHE5847" s="25"/>
      <x:c r="MHF5847" s="25"/>
      <x:c r="MHG5847" s="25"/>
      <x:c r="MHH5847" s="25"/>
      <x:c r="MHI5847" s="25"/>
      <x:c r="MHJ5847" s="25"/>
      <x:c r="MHK5847" s="25"/>
      <x:c r="MHL5847" s="25"/>
      <x:c r="MHM5847" s="25"/>
      <x:c r="MHN5847" s="25"/>
      <x:c r="MHO5847" s="25"/>
      <x:c r="MHP5847" s="25"/>
      <x:c r="MHQ5847" s="25"/>
      <x:c r="MHR5847" s="25"/>
      <x:c r="MHS5847" s="25"/>
      <x:c r="MHT5847" s="25"/>
      <x:c r="MHU5847" s="25"/>
      <x:c r="MHV5847" s="25"/>
      <x:c r="MHW5847" s="25"/>
      <x:c r="MHX5847" s="25"/>
      <x:c r="MHY5847" s="25"/>
      <x:c r="MHZ5847" s="25"/>
      <x:c r="MIA5847" s="25"/>
      <x:c r="MIB5847" s="25"/>
      <x:c r="MIC5847" s="25"/>
      <x:c r="MID5847" s="25"/>
      <x:c r="MIE5847" s="25"/>
      <x:c r="MIF5847" s="25"/>
      <x:c r="MIG5847" s="25"/>
      <x:c r="MIH5847" s="25"/>
      <x:c r="MII5847" s="25"/>
      <x:c r="MIJ5847" s="25"/>
      <x:c r="MIK5847" s="25"/>
      <x:c r="MIL5847" s="25"/>
      <x:c r="MIM5847" s="25"/>
      <x:c r="MIN5847" s="25"/>
      <x:c r="MIO5847" s="25"/>
      <x:c r="MIP5847" s="25"/>
      <x:c r="MIQ5847" s="25"/>
      <x:c r="MIR5847" s="25"/>
      <x:c r="MIS5847" s="25"/>
      <x:c r="MIT5847" s="25"/>
      <x:c r="MIU5847" s="25"/>
      <x:c r="MIV5847" s="25"/>
      <x:c r="MIW5847" s="25"/>
      <x:c r="MIX5847" s="25"/>
      <x:c r="MIY5847" s="25"/>
      <x:c r="MIZ5847" s="25"/>
      <x:c r="MJA5847" s="25"/>
      <x:c r="MJB5847" s="25"/>
      <x:c r="MJC5847" s="25"/>
      <x:c r="MJD5847" s="25"/>
      <x:c r="MJE5847" s="25"/>
      <x:c r="MJF5847" s="25"/>
      <x:c r="MJG5847" s="25"/>
      <x:c r="MJH5847" s="25"/>
      <x:c r="MJI5847" s="25"/>
      <x:c r="MJJ5847" s="25"/>
      <x:c r="MJK5847" s="25"/>
      <x:c r="MJL5847" s="25"/>
      <x:c r="MJM5847" s="25"/>
      <x:c r="MJN5847" s="25"/>
      <x:c r="MJO5847" s="25"/>
      <x:c r="MJP5847" s="25"/>
      <x:c r="MJQ5847" s="25"/>
      <x:c r="MJR5847" s="25"/>
      <x:c r="MJS5847" s="25"/>
      <x:c r="MJT5847" s="25"/>
      <x:c r="MJU5847" s="25"/>
      <x:c r="MJV5847" s="25"/>
      <x:c r="MJW5847" s="25"/>
      <x:c r="MJX5847" s="25"/>
      <x:c r="MJY5847" s="25"/>
      <x:c r="MJZ5847" s="25"/>
      <x:c r="MKA5847" s="25"/>
      <x:c r="MKB5847" s="25"/>
      <x:c r="MKC5847" s="25"/>
      <x:c r="MKD5847" s="25"/>
      <x:c r="MKE5847" s="25"/>
      <x:c r="MKF5847" s="25"/>
      <x:c r="MKG5847" s="25"/>
      <x:c r="MKH5847" s="25"/>
      <x:c r="MKI5847" s="25"/>
      <x:c r="MKJ5847" s="25"/>
      <x:c r="MKK5847" s="25"/>
      <x:c r="MKL5847" s="25"/>
      <x:c r="MKM5847" s="25"/>
      <x:c r="MKN5847" s="25"/>
      <x:c r="MKO5847" s="25"/>
      <x:c r="MKP5847" s="25"/>
      <x:c r="MKQ5847" s="25"/>
      <x:c r="MKR5847" s="25"/>
      <x:c r="MKS5847" s="25"/>
      <x:c r="MKT5847" s="25"/>
      <x:c r="MKU5847" s="25"/>
      <x:c r="MKV5847" s="25"/>
      <x:c r="MKW5847" s="25"/>
      <x:c r="MKX5847" s="25"/>
      <x:c r="MKY5847" s="25"/>
      <x:c r="MKZ5847" s="25"/>
      <x:c r="MLA5847" s="25"/>
      <x:c r="MLB5847" s="25"/>
      <x:c r="MLC5847" s="25"/>
      <x:c r="MLD5847" s="25"/>
      <x:c r="MLE5847" s="25"/>
      <x:c r="MLF5847" s="25"/>
      <x:c r="MLG5847" s="25"/>
      <x:c r="MLH5847" s="25"/>
      <x:c r="MLI5847" s="25"/>
      <x:c r="MLJ5847" s="25"/>
      <x:c r="MLK5847" s="25"/>
      <x:c r="MLL5847" s="25"/>
      <x:c r="MLM5847" s="25"/>
      <x:c r="MLN5847" s="25"/>
      <x:c r="MLO5847" s="25"/>
      <x:c r="MLP5847" s="25"/>
      <x:c r="MLQ5847" s="25"/>
      <x:c r="MLR5847" s="25"/>
      <x:c r="MLS5847" s="25"/>
      <x:c r="MLT5847" s="25"/>
      <x:c r="MLU5847" s="25"/>
      <x:c r="MLV5847" s="25"/>
      <x:c r="MLW5847" s="25"/>
      <x:c r="MLX5847" s="25"/>
      <x:c r="MLY5847" s="25"/>
      <x:c r="MLZ5847" s="25"/>
      <x:c r="MMA5847" s="25"/>
      <x:c r="MMB5847" s="25"/>
      <x:c r="MMC5847" s="25"/>
      <x:c r="MMD5847" s="25"/>
      <x:c r="MME5847" s="25"/>
      <x:c r="MMF5847" s="25"/>
      <x:c r="MMG5847" s="25"/>
      <x:c r="MMH5847" s="25"/>
      <x:c r="MMI5847" s="25"/>
      <x:c r="MMJ5847" s="25"/>
      <x:c r="MMK5847" s="25"/>
      <x:c r="MML5847" s="25"/>
      <x:c r="MMM5847" s="25"/>
      <x:c r="MMN5847" s="25"/>
      <x:c r="MMO5847" s="25"/>
      <x:c r="MMP5847" s="25"/>
      <x:c r="MMQ5847" s="25"/>
      <x:c r="MMR5847" s="25"/>
      <x:c r="MMS5847" s="25"/>
      <x:c r="MMT5847" s="25"/>
      <x:c r="MMU5847" s="25"/>
      <x:c r="MMV5847" s="25"/>
      <x:c r="MMW5847" s="25"/>
      <x:c r="MMX5847" s="25"/>
      <x:c r="MMY5847" s="25"/>
      <x:c r="MMZ5847" s="25"/>
      <x:c r="MNA5847" s="25"/>
      <x:c r="MNB5847" s="25"/>
      <x:c r="MNC5847" s="25"/>
      <x:c r="MND5847" s="25"/>
      <x:c r="MNE5847" s="25"/>
      <x:c r="MNF5847" s="25"/>
      <x:c r="MNG5847" s="25"/>
      <x:c r="MNH5847" s="25"/>
      <x:c r="MNI5847" s="25"/>
      <x:c r="MNJ5847" s="25"/>
      <x:c r="MNK5847" s="25"/>
      <x:c r="MNL5847" s="25"/>
      <x:c r="MNM5847" s="25"/>
      <x:c r="MNN5847" s="25"/>
      <x:c r="MNO5847" s="25"/>
      <x:c r="MNP5847" s="25"/>
      <x:c r="MNQ5847" s="25"/>
      <x:c r="MNR5847" s="25"/>
      <x:c r="MNS5847" s="25"/>
      <x:c r="MNT5847" s="25"/>
      <x:c r="MNU5847" s="25"/>
      <x:c r="MNV5847" s="25"/>
      <x:c r="MNW5847" s="25"/>
      <x:c r="MNX5847" s="25"/>
      <x:c r="MNY5847" s="25"/>
      <x:c r="MNZ5847" s="25"/>
      <x:c r="MOA5847" s="25"/>
      <x:c r="MOB5847" s="25"/>
      <x:c r="MOC5847" s="25"/>
      <x:c r="MOD5847" s="25"/>
      <x:c r="MOE5847" s="25"/>
      <x:c r="MOF5847" s="25"/>
      <x:c r="MOG5847" s="25"/>
      <x:c r="MOH5847" s="25"/>
      <x:c r="MOI5847" s="25"/>
      <x:c r="MOJ5847" s="25"/>
      <x:c r="MOK5847" s="25"/>
      <x:c r="MOL5847" s="25"/>
      <x:c r="MOM5847" s="25"/>
      <x:c r="MON5847" s="25"/>
      <x:c r="MOO5847" s="25"/>
      <x:c r="MOP5847" s="25"/>
      <x:c r="MOQ5847" s="25"/>
      <x:c r="MOR5847" s="25"/>
      <x:c r="MOS5847" s="25"/>
      <x:c r="MOT5847" s="25"/>
      <x:c r="MOU5847" s="25"/>
      <x:c r="MOV5847" s="25"/>
      <x:c r="MOW5847" s="25"/>
      <x:c r="MOX5847" s="25"/>
      <x:c r="MOY5847" s="25"/>
      <x:c r="MOZ5847" s="25"/>
      <x:c r="MPA5847" s="25"/>
      <x:c r="MPB5847" s="25"/>
      <x:c r="MPC5847" s="25"/>
      <x:c r="MPD5847" s="25"/>
      <x:c r="MPE5847" s="25"/>
      <x:c r="MPF5847" s="25"/>
      <x:c r="MPG5847" s="25"/>
      <x:c r="MPH5847" s="25"/>
      <x:c r="MPI5847" s="25"/>
      <x:c r="MPJ5847" s="25"/>
      <x:c r="MPK5847" s="25"/>
      <x:c r="MPL5847" s="25"/>
      <x:c r="MPM5847" s="25"/>
      <x:c r="MPN5847" s="25"/>
      <x:c r="MPO5847" s="25"/>
      <x:c r="MPP5847" s="25"/>
      <x:c r="MPQ5847" s="25"/>
      <x:c r="MPR5847" s="25"/>
      <x:c r="MPS5847" s="25"/>
      <x:c r="MPT5847" s="25"/>
      <x:c r="MPU5847" s="25"/>
      <x:c r="MPV5847" s="25"/>
      <x:c r="MPW5847" s="25"/>
      <x:c r="MPX5847" s="25"/>
      <x:c r="MPY5847" s="25"/>
      <x:c r="MPZ5847" s="25"/>
      <x:c r="MQA5847" s="25"/>
      <x:c r="MQB5847" s="25"/>
      <x:c r="MQC5847" s="25"/>
      <x:c r="MQD5847" s="25"/>
      <x:c r="MQE5847" s="25"/>
      <x:c r="MQF5847" s="25"/>
      <x:c r="MQG5847" s="25"/>
      <x:c r="MQH5847" s="25"/>
      <x:c r="MQI5847" s="25"/>
      <x:c r="MQJ5847" s="25"/>
      <x:c r="MQK5847" s="25"/>
      <x:c r="MQL5847" s="25"/>
      <x:c r="MQM5847" s="25"/>
      <x:c r="MQN5847" s="25"/>
      <x:c r="MQO5847" s="25"/>
      <x:c r="MQP5847" s="25"/>
      <x:c r="MQQ5847" s="25"/>
      <x:c r="MQR5847" s="25"/>
      <x:c r="MQS5847" s="25"/>
      <x:c r="MQT5847" s="25"/>
      <x:c r="MQU5847" s="25"/>
      <x:c r="MQV5847" s="25"/>
      <x:c r="MQW5847" s="25"/>
      <x:c r="MQX5847" s="25"/>
      <x:c r="MQY5847" s="25"/>
      <x:c r="MQZ5847" s="25"/>
      <x:c r="MRA5847" s="25"/>
      <x:c r="MRB5847" s="25"/>
      <x:c r="MRC5847" s="25"/>
      <x:c r="MRD5847" s="25"/>
      <x:c r="MRE5847" s="25"/>
      <x:c r="MRF5847" s="25"/>
      <x:c r="MRG5847" s="25"/>
      <x:c r="MRH5847" s="25"/>
      <x:c r="MRI5847" s="25"/>
      <x:c r="MRJ5847" s="25"/>
      <x:c r="MRK5847" s="25"/>
      <x:c r="MRL5847" s="25"/>
      <x:c r="MRM5847" s="25"/>
      <x:c r="MRN5847" s="25"/>
      <x:c r="MRO5847" s="25"/>
      <x:c r="MRP5847" s="25"/>
      <x:c r="MRQ5847" s="25"/>
      <x:c r="MRR5847" s="25"/>
      <x:c r="MRS5847" s="25"/>
      <x:c r="MRT5847" s="25"/>
      <x:c r="MRU5847" s="25"/>
      <x:c r="MRV5847" s="25"/>
      <x:c r="MRW5847" s="25"/>
      <x:c r="MRX5847" s="25"/>
      <x:c r="MRY5847" s="25"/>
      <x:c r="MRZ5847" s="25"/>
      <x:c r="MSA5847" s="25"/>
      <x:c r="MSB5847" s="25"/>
      <x:c r="MSC5847" s="25"/>
      <x:c r="MSD5847" s="25"/>
      <x:c r="MSE5847" s="25"/>
      <x:c r="MSF5847" s="25"/>
      <x:c r="MSG5847" s="25"/>
      <x:c r="MSH5847" s="25"/>
      <x:c r="MSI5847" s="25"/>
      <x:c r="MSJ5847" s="25"/>
      <x:c r="MSK5847" s="25"/>
      <x:c r="MSL5847" s="25"/>
      <x:c r="MSM5847" s="25"/>
      <x:c r="MSN5847" s="25"/>
      <x:c r="MSO5847" s="25"/>
      <x:c r="MSP5847" s="25"/>
      <x:c r="MSQ5847" s="25"/>
      <x:c r="MSR5847" s="25"/>
      <x:c r="MSS5847" s="25"/>
      <x:c r="MST5847" s="25"/>
      <x:c r="MSU5847" s="25"/>
      <x:c r="MSV5847" s="25"/>
      <x:c r="MSW5847" s="25"/>
      <x:c r="MSX5847" s="25"/>
      <x:c r="MSY5847" s="25"/>
      <x:c r="MSZ5847" s="25"/>
      <x:c r="MTA5847" s="25"/>
      <x:c r="MTB5847" s="25"/>
      <x:c r="MTC5847" s="25"/>
      <x:c r="MTD5847" s="25"/>
      <x:c r="MTE5847" s="25"/>
      <x:c r="MTF5847" s="25"/>
      <x:c r="MTG5847" s="25"/>
      <x:c r="MTH5847" s="25"/>
      <x:c r="MTI5847" s="25"/>
      <x:c r="MTJ5847" s="25"/>
      <x:c r="MTK5847" s="25"/>
      <x:c r="MTL5847" s="25"/>
      <x:c r="MTM5847" s="25"/>
      <x:c r="MTN5847" s="25"/>
      <x:c r="MTO5847" s="25"/>
      <x:c r="MTP5847" s="25"/>
      <x:c r="MTQ5847" s="25"/>
      <x:c r="MTR5847" s="25"/>
      <x:c r="MTS5847" s="25"/>
      <x:c r="MTT5847" s="25"/>
      <x:c r="MTU5847" s="25"/>
      <x:c r="MTV5847" s="25"/>
      <x:c r="MTW5847" s="25"/>
      <x:c r="MTX5847" s="25"/>
      <x:c r="MTY5847" s="25"/>
      <x:c r="MTZ5847" s="25"/>
      <x:c r="MUA5847" s="25"/>
      <x:c r="MUB5847" s="25"/>
      <x:c r="MUC5847" s="25"/>
      <x:c r="MUD5847" s="25"/>
      <x:c r="MUE5847" s="25"/>
      <x:c r="MUF5847" s="25"/>
      <x:c r="MUG5847" s="25"/>
      <x:c r="MUH5847" s="25"/>
      <x:c r="MUI5847" s="25"/>
      <x:c r="MUJ5847" s="25"/>
      <x:c r="MUK5847" s="25"/>
      <x:c r="MUL5847" s="25"/>
      <x:c r="MUM5847" s="25"/>
      <x:c r="MUN5847" s="25"/>
      <x:c r="MUO5847" s="25"/>
      <x:c r="MUP5847" s="25"/>
      <x:c r="MUQ5847" s="25"/>
      <x:c r="MUR5847" s="25"/>
      <x:c r="MUS5847" s="25"/>
      <x:c r="MUT5847" s="25"/>
      <x:c r="MUU5847" s="25"/>
      <x:c r="MUV5847" s="25"/>
      <x:c r="MUW5847" s="25"/>
      <x:c r="MUX5847" s="25"/>
      <x:c r="MUY5847" s="25"/>
      <x:c r="MUZ5847" s="25"/>
      <x:c r="MVA5847" s="25"/>
      <x:c r="MVB5847" s="25"/>
      <x:c r="MVC5847" s="25"/>
      <x:c r="MVD5847" s="25"/>
      <x:c r="MVE5847" s="25"/>
      <x:c r="MVF5847" s="25"/>
      <x:c r="MVG5847" s="25"/>
      <x:c r="MVH5847" s="25"/>
      <x:c r="MVI5847" s="25"/>
      <x:c r="MVJ5847" s="25"/>
      <x:c r="MVK5847" s="25"/>
      <x:c r="MVL5847" s="25"/>
      <x:c r="MVM5847" s="25"/>
      <x:c r="MVN5847" s="25"/>
      <x:c r="MVO5847" s="25"/>
      <x:c r="MVP5847" s="25"/>
      <x:c r="MVQ5847" s="25"/>
      <x:c r="MVR5847" s="25"/>
      <x:c r="MVS5847" s="25"/>
      <x:c r="MVT5847" s="25"/>
      <x:c r="MVU5847" s="25"/>
      <x:c r="MVV5847" s="25"/>
      <x:c r="MVW5847" s="25"/>
      <x:c r="MVX5847" s="25"/>
      <x:c r="MVY5847" s="25"/>
      <x:c r="MVZ5847" s="25"/>
      <x:c r="MWA5847" s="25"/>
      <x:c r="MWB5847" s="25"/>
      <x:c r="MWC5847" s="25"/>
      <x:c r="MWD5847" s="25"/>
      <x:c r="MWE5847" s="25"/>
      <x:c r="MWF5847" s="25"/>
      <x:c r="MWG5847" s="25"/>
      <x:c r="MWH5847" s="25"/>
      <x:c r="MWI5847" s="25"/>
      <x:c r="MWJ5847" s="25"/>
      <x:c r="MWK5847" s="25"/>
      <x:c r="MWL5847" s="25"/>
      <x:c r="MWM5847" s="25"/>
      <x:c r="MWN5847" s="25"/>
      <x:c r="MWO5847" s="25"/>
      <x:c r="MWP5847" s="25"/>
      <x:c r="MWQ5847" s="25"/>
      <x:c r="MWR5847" s="25"/>
      <x:c r="MWS5847" s="25"/>
      <x:c r="MWT5847" s="25"/>
      <x:c r="MWU5847" s="25"/>
      <x:c r="MWV5847" s="25"/>
      <x:c r="MWW5847" s="25"/>
      <x:c r="MWX5847" s="25"/>
      <x:c r="MWY5847" s="25"/>
      <x:c r="MWZ5847" s="25"/>
      <x:c r="MXA5847" s="25"/>
      <x:c r="MXB5847" s="25"/>
      <x:c r="MXC5847" s="25"/>
      <x:c r="MXD5847" s="25"/>
      <x:c r="MXE5847" s="25"/>
      <x:c r="MXF5847" s="25"/>
      <x:c r="MXG5847" s="25"/>
      <x:c r="MXH5847" s="25"/>
      <x:c r="MXI5847" s="25"/>
      <x:c r="MXJ5847" s="25"/>
      <x:c r="MXK5847" s="25"/>
      <x:c r="MXL5847" s="25"/>
      <x:c r="MXM5847" s="25"/>
      <x:c r="MXN5847" s="25"/>
      <x:c r="MXO5847" s="25"/>
      <x:c r="MXP5847" s="25"/>
      <x:c r="MXQ5847" s="25"/>
      <x:c r="MXR5847" s="25"/>
      <x:c r="MXS5847" s="25"/>
      <x:c r="MXT5847" s="25"/>
      <x:c r="MXU5847" s="25"/>
      <x:c r="MXV5847" s="25"/>
      <x:c r="MXW5847" s="25"/>
      <x:c r="MXX5847" s="25"/>
      <x:c r="MXY5847" s="25"/>
      <x:c r="MXZ5847" s="25"/>
      <x:c r="MYA5847" s="25"/>
      <x:c r="MYB5847" s="25"/>
      <x:c r="MYC5847" s="25"/>
      <x:c r="MYD5847" s="25"/>
      <x:c r="MYE5847" s="25"/>
      <x:c r="MYF5847" s="25"/>
      <x:c r="MYG5847" s="25"/>
      <x:c r="MYH5847" s="25"/>
      <x:c r="MYI5847" s="25"/>
      <x:c r="MYJ5847" s="25"/>
      <x:c r="MYK5847" s="25"/>
      <x:c r="MYL5847" s="25"/>
      <x:c r="MYM5847" s="25"/>
      <x:c r="MYN5847" s="25"/>
      <x:c r="MYO5847" s="25"/>
      <x:c r="MYP5847" s="25"/>
      <x:c r="MYQ5847" s="25"/>
      <x:c r="MYR5847" s="25"/>
      <x:c r="MYS5847" s="25"/>
      <x:c r="MYT5847" s="25"/>
      <x:c r="MYU5847" s="25"/>
      <x:c r="MYV5847" s="25"/>
      <x:c r="MYW5847" s="25"/>
      <x:c r="MYX5847" s="25"/>
      <x:c r="MYY5847" s="25"/>
      <x:c r="MYZ5847" s="25"/>
      <x:c r="MZA5847" s="25"/>
      <x:c r="MZB5847" s="25"/>
      <x:c r="MZC5847" s="25"/>
      <x:c r="MZD5847" s="25"/>
      <x:c r="MZE5847" s="25"/>
      <x:c r="MZF5847" s="25"/>
      <x:c r="MZG5847" s="25"/>
      <x:c r="MZH5847" s="25"/>
      <x:c r="MZI5847" s="25"/>
      <x:c r="MZJ5847" s="25"/>
      <x:c r="MZK5847" s="25"/>
      <x:c r="MZL5847" s="25"/>
      <x:c r="MZM5847" s="25"/>
      <x:c r="MZN5847" s="25"/>
      <x:c r="MZO5847" s="25"/>
      <x:c r="MZP5847" s="25"/>
      <x:c r="MZQ5847" s="25"/>
      <x:c r="MZR5847" s="25"/>
      <x:c r="MZS5847" s="25"/>
      <x:c r="MZT5847" s="25"/>
      <x:c r="MZU5847" s="25"/>
      <x:c r="MZV5847" s="25"/>
      <x:c r="MZW5847" s="25"/>
      <x:c r="MZX5847" s="25"/>
      <x:c r="MZY5847" s="25"/>
      <x:c r="MZZ5847" s="25"/>
      <x:c r="NAA5847" s="25"/>
      <x:c r="NAB5847" s="25"/>
      <x:c r="NAC5847" s="25"/>
      <x:c r="NAD5847" s="25"/>
      <x:c r="NAE5847" s="25"/>
      <x:c r="NAF5847" s="25"/>
      <x:c r="NAG5847" s="25"/>
      <x:c r="NAH5847" s="25"/>
      <x:c r="NAI5847" s="25"/>
      <x:c r="NAJ5847" s="25"/>
      <x:c r="NAK5847" s="25"/>
      <x:c r="NAL5847" s="25"/>
      <x:c r="NAM5847" s="25"/>
      <x:c r="NAN5847" s="25"/>
      <x:c r="NAO5847" s="25"/>
      <x:c r="NAP5847" s="25"/>
      <x:c r="NAQ5847" s="25"/>
      <x:c r="NAR5847" s="25"/>
      <x:c r="NAS5847" s="25"/>
      <x:c r="NAT5847" s="25"/>
      <x:c r="NAU5847" s="25"/>
      <x:c r="NAV5847" s="25"/>
      <x:c r="NAW5847" s="25"/>
      <x:c r="NAX5847" s="25"/>
      <x:c r="NAY5847" s="25"/>
      <x:c r="NAZ5847" s="25"/>
      <x:c r="NBA5847" s="25"/>
      <x:c r="NBB5847" s="25"/>
      <x:c r="NBC5847" s="25"/>
      <x:c r="NBD5847" s="25"/>
      <x:c r="NBE5847" s="25"/>
      <x:c r="NBF5847" s="25"/>
      <x:c r="NBG5847" s="25"/>
      <x:c r="NBH5847" s="25"/>
      <x:c r="NBI5847" s="25"/>
      <x:c r="NBJ5847" s="25"/>
      <x:c r="NBK5847" s="25"/>
      <x:c r="NBL5847" s="25"/>
      <x:c r="NBM5847" s="25"/>
      <x:c r="NBN5847" s="25"/>
      <x:c r="NBO5847" s="25"/>
      <x:c r="NBP5847" s="25"/>
      <x:c r="NBQ5847" s="25"/>
      <x:c r="NBR5847" s="25"/>
      <x:c r="NBS5847" s="25"/>
      <x:c r="NBT5847" s="25"/>
      <x:c r="NBU5847" s="25"/>
      <x:c r="NBV5847" s="25"/>
      <x:c r="NBW5847" s="25"/>
      <x:c r="NBX5847" s="25"/>
      <x:c r="NBY5847" s="25"/>
      <x:c r="NBZ5847" s="25"/>
      <x:c r="NCA5847" s="25"/>
      <x:c r="NCB5847" s="25"/>
      <x:c r="NCC5847" s="25"/>
      <x:c r="NCD5847" s="25"/>
      <x:c r="NCE5847" s="25"/>
      <x:c r="NCF5847" s="25"/>
      <x:c r="NCG5847" s="25"/>
      <x:c r="NCH5847" s="25"/>
      <x:c r="NCI5847" s="25"/>
      <x:c r="NCJ5847" s="25"/>
      <x:c r="NCK5847" s="25"/>
      <x:c r="NCL5847" s="25"/>
      <x:c r="NCM5847" s="25"/>
      <x:c r="NCN5847" s="25"/>
      <x:c r="NCO5847" s="25"/>
      <x:c r="NCP5847" s="25"/>
      <x:c r="NCQ5847" s="25"/>
      <x:c r="NCR5847" s="25"/>
      <x:c r="NCS5847" s="25"/>
      <x:c r="NCT5847" s="25"/>
      <x:c r="NCU5847" s="25"/>
      <x:c r="NCV5847" s="25"/>
      <x:c r="NCW5847" s="25"/>
      <x:c r="NCX5847" s="25"/>
      <x:c r="NCY5847" s="25"/>
      <x:c r="NCZ5847" s="25"/>
      <x:c r="NDA5847" s="25"/>
      <x:c r="NDB5847" s="25"/>
      <x:c r="NDC5847" s="25"/>
      <x:c r="NDD5847" s="25"/>
      <x:c r="NDE5847" s="25"/>
      <x:c r="NDF5847" s="25"/>
      <x:c r="NDG5847" s="25"/>
      <x:c r="NDH5847" s="25"/>
      <x:c r="NDI5847" s="25"/>
      <x:c r="NDJ5847" s="25"/>
      <x:c r="NDK5847" s="25"/>
      <x:c r="NDL5847" s="25"/>
      <x:c r="NDM5847" s="25"/>
      <x:c r="NDN5847" s="25"/>
      <x:c r="NDO5847" s="25"/>
      <x:c r="NDP5847" s="25"/>
      <x:c r="NDQ5847" s="25"/>
      <x:c r="NDR5847" s="25"/>
      <x:c r="NDS5847" s="25"/>
      <x:c r="NDT5847" s="25"/>
      <x:c r="NDU5847" s="25"/>
      <x:c r="NDV5847" s="25"/>
      <x:c r="NDW5847" s="25"/>
      <x:c r="NDX5847" s="25"/>
      <x:c r="NDY5847" s="25"/>
      <x:c r="NDZ5847" s="25"/>
      <x:c r="NEA5847" s="25"/>
      <x:c r="NEB5847" s="25"/>
      <x:c r="NEC5847" s="25"/>
      <x:c r="NED5847" s="25"/>
      <x:c r="NEE5847" s="25"/>
      <x:c r="NEF5847" s="25"/>
      <x:c r="NEG5847" s="25"/>
      <x:c r="NEH5847" s="25"/>
      <x:c r="NEI5847" s="25"/>
      <x:c r="NEJ5847" s="25"/>
      <x:c r="NEK5847" s="25"/>
      <x:c r="NEL5847" s="25"/>
      <x:c r="NEM5847" s="25"/>
      <x:c r="NEN5847" s="25"/>
      <x:c r="NEO5847" s="25"/>
      <x:c r="NEP5847" s="25"/>
      <x:c r="NEQ5847" s="25"/>
      <x:c r="NER5847" s="25"/>
      <x:c r="NES5847" s="25"/>
      <x:c r="NET5847" s="25"/>
      <x:c r="NEU5847" s="25"/>
      <x:c r="NEV5847" s="25"/>
      <x:c r="NEW5847" s="25"/>
      <x:c r="NEX5847" s="25"/>
      <x:c r="NEY5847" s="25"/>
      <x:c r="NEZ5847" s="25"/>
      <x:c r="NFA5847" s="25"/>
      <x:c r="NFB5847" s="25"/>
      <x:c r="NFC5847" s="25"/>
      <x:c r="NFD5847" s="25"/>
      <x:c r="NFE5847" s="25"/>
      <x:c r="NFF5847" s="25"/>
      <x:c r="NFG5847" s="25"/>
      <x:c r="NFH5847" s="25"/>
      <x:c r="NFI5847" s="25"/>
      <x:c r="NFJ5847" s="25"/>
      <x:c r="NFK5847" s="25"/>
      <x:c r="NFL5847" s="25"/>
      <x:c r="NFM5847" s="25"/>
      <x:c r="NFN5847" s="25"/>
      <x:c r="NFO5847" s="25"/>
      <x:c r="NFP5847" s="25"/>
      <x:c r="NFQ5847" s="25"/>
      <x:c r="NFR5847" s="25"/>
      <x:c r="NFS5847" s="25"/>
      <x:c r="NFT5847" s="25"/>
      <x:c r="NFU5847" s="25"/>
      <x:c r="NFV5847" s="25"/>
      <x:c r="NFW5847" s="25"/>
      <x:c r="NFX5847" s="25"/>
      <x:c r="NFY5847" s="25"/>
      <x:c r="NFZ5847" s="25"/>
      <x:c r="NGA5847" s="25"/>
      <x:c r="NGB5847" s="25"/>
      <x:c r="NGC5847" s="25"/>
      <x:c r="NGD5847" s="25"/>
      <x:c r="NGE5847" s="25"/>
      <x:c r="NGF5847" s="25"/>
      <x:c r="NGG5847" s="25"/>
      <x:c r="NGH5847" s="25"/>
      <x:c r="NGI5847" s="25"/>
      <x:c r="NGJ5847" s="25"/>
      <x:c r="NGK5847" s="25"/>
      <x:c r="NGL5847" s="25"/>
      <x:c r="NGM5847" s="25"/>
      <x:c r="NGN5847" s="25"/>
      <x:c r="NGO5847" s="25"/>
      <x:c r="NGP5847" s="25"/>
      <x:c r="NGQ5847" s="25"/>
      <x:c r="NGR5847" s="25"/>
      <x:c r="NGS5847" s="25"/>
      <x:c r="NGT5847" s="25"/>
      <x:c r="NGU5847" s="25"/>
      <x:c r="NGV5847" s="25"/>
      <x:c r="NGW5847" s="25"/>
      <x:c r="NGX5847" s="25"/>
      <x:c r="NGY5847" s="25"/>
      <x:c r="NGZ5847" s="25"/>
      <x:c r="NHA5847" s="25"/>
      <x:c r="NHB5847" s="25"/>
      <x:c r="NHC5847" s="25"/>
      <x:c r="NHD5847" s="25"/>
      <x:c r="NHE5847" s="25"/>
      <x:c r="NHF5847" s="25"/>
      <x:c r="NHG5847" s="25"/>
      <x:c r="NHH5847" s="25"/>
      <x:c r="NHI5847" s="25"/>
      <x:c r="NHJ5847" s="25"/>
      <x:c r="NHK5847" s="25"/>
      <x:c r="NHL5847" s="25"/>
      <x:c r="NHM5847" s="25"/>
      <x:c r="NHN5847" s="25"/>
      <x:c r="NHO5847" s="25"/>
      <x:c r="NHP5847" s="25"/>
      <x:c r="NHQ5847" s="25"/>
      <x:c r="NHR5847" s="25"/>
      <x:c r="NHS5847" s="25"/>
      <x:c r="NHT5847" s="25"/>
      <x:c r="NHU5847" s="25"/>
      <x:c r="NHV5847" s="25"/>
      <x:c r="NHW5847" s="25"/>
      <x:c r="NHX5847" s="25"/>
      <x:c r="NHY5847" s="25"/>
      <x:c r="NHZ5847" s="25"/>
      <x:c r="NIA5847" s="25"/>
      <x:c r="NIB5847" s="25"/>
      <x:c r="NIC5847" s="25"/>
      <x:c r="NID5847" s="25"/>
      <x:c r="NIE5847" s="25"/>
      <x:c r="NIF5847" s="25"/>
      <x:c r="NIG5847" s="25"/>
      <x:c r="NIH5847" s="25"/>
      <x:c r="NII5847" s="25"/>
      <x:c r="NIJ5847" s="25"/>
      <x:c r="NIK5847" s="25"/>
      <x:c r="NIL5847" s="25"/>
      <x:c r="NIM5847" s="25"/>
      <x:c r="NIN5847" s="25"/>
      <x:c r="NIO5847" s="25"/>
      <x:c r="NIP5847" s="25"/>
      <x:c r="NIQ5847" s="25"/>
      <x:c r="NIR5847" s="25"/>
      <x:c r="NIS5847" s="25"/>
      <x:c r="NIT5847" s="25"/>
      <x:c r="NIU5847" s="25"/>
      <x:c r="NIV5847" s="25"/>
      <x:c r="NIW5847" s="25"/>
      <x:c r="NIX5847" s="25"/>
      <x:c r="NIY5847" s="25"/>
      <x:c r="NIZ5847" s="25"/>
      <x:c r="NJA5847" s="25"/>
      <x:c r="NJB5847" s="25"/>
      <x:c r="NJC5847" s="25"/>
      <x:c r="NJD5847" s="25"/>
      <x:c r="NJE5847" s="25"/>
      <x:c r="NJF5847" s="25"/>
      <x:c r="NJG5847" s="25"/>
      <x:c r="NJH5847" s="25"/>
      <x:c r="NJI5847" s="25"/>
      <x:c r="NJJ5847" s="25"/>
      <x:c r="NJK5847" s="25"/>
      <x:c r="NJL5847" s="25"/>
      <x:c r="NJM5847" s="25"/>
      <x:c r="NJN5847" s="25"/>
      <x:c r="NJO5847" s="25"/>
      <x:c r="NJP5847" s="25"/>
      <x:c r="NJQ5847" s="25"/>
      <x:c r="NJR5847" s="25"/>
      <x:c r="NJS5847" s="25"/>
      <x:c r="NJT5847" s="25"/>
      <x:c r="NJU5847" s="25"/>
      <x:c r="NJV5847" s="25"/>
      <x:c r="NJW5847" s="25"/>
      <x:c r="NJX5847" s="25"/>
      <x:c r="NJY5847" s="25"/>
      <x:c r="NJZ5847" s="25"/>
      <x:c r="NKA5847" s="25"/>
      <x:c r="NKB5847" s="25"/>
      <x:c r="NKC5847" s="25"/>
      <x:c r="NKD5847" s="25"/>
      <x:c r="NKE5847" s="25"/>
      <x:c r="NKF5847" s="25"/>
      <x:c r="NKG5847" s="25"/>
      <x:c r="NKH5847" s="25"/>
      <x:c r="NKI5847" s="25"/>
      <x:c r="NKJ5847" s="25"/>
      <x:c r="NKK5847" s="25"/>
      <x:c r="NKL5847" s="25"/>
      <x:c r="NKM5847" s="25"/>
      <x:c r="NKN5847" s="25"/>
      <x:c r="NKO5847" s="25"/>
      <x:c r="NKP5847" s="25"/>
      <x:c r="NKQ5847" s="25"/>
      <x:c r="NKR5847" s="25"/>
      <x:c r="NKS5847" s="25"/>
      <x:c r="NKT5847" s="25"/>
      <x:c r="NKU5847" s="25"/>
      <x:c r="NKV5847" s="25"/>
      <x:c r="NKW5847" s="25"/>
      <x:c r="NKX5847" s="25"/>
      <x:c r="NKY5847" s="25"/>
      <x:c r="NKZ5847" s="25"/>
      <x:c r="NLA5847" s="25"/>
      <x:c r="NLB5847" s="25"/>
      <x:c r="NLC5847" s="25"/>
      <x:c r="NLD5847" s="25"/>
      <x:c r="NLE5847" s="25"/>
      <x:c r="NLF5847" s="25"/>
      <x:c r="NLG5847" s="25"/>
      <x:c r="NLH5847" s="25"/>
      <x:c r="NLI5847" s="25"/>
      <x:c r="NLJ5847" s="25"/>
      <x:c r="NLK5847" s="25"/>
      <x:c r="NLL5847" s="25"/>
      <x:c r="NLM5847" s="25"/>
      <x:c r="NLN5847" s="25"/>
      <x:c r="NLO5847" s="25"/>
      <x:c r="NLP5847" s="25"/>
      <x:c r="NLQ5847" s="25"/>
      <x:c r="NLR5847" s="25"/>
      <x:c r="NLS5847" s="25"/>
      <x:c r="NLT5847" s="25"/>
      <x:c r="NLU5847" s="25"/>
      <x:c r="NLV5847" s="25"/>
      <x:c r="NLW5847" s="25"/>
      <x:c r="NLX5847" s="25"/>
      <x:c r="NLY5847" s="25"/>
      <x:c r="NLZ5847" s="25"/>
      <x:c r="NMA5847" s="25"/>
      <x:c r="NMB5847" s="25"/>
      <x:c r="NMC5847" s="25"/>
      <x:c r="NMD5847" s="25"/>
      <x:c r="NME5847" s="25"/>
      <x:c r="NMF5847" s="25"/>
      <x:c r="NMG5847" s="25"/>
      <x:c r="NMH5847" s="25"/>
      <x:c r="NMI5847" s="25"/>
      <x:c r="NMJ5847" s="25"/>
      <x:c r="NMK5847" s="25"/>
      <x:c r="NML5847" s="25"/>
      <x:c r="NMM5847" s="25"/>
      <x:c r="NMN5847" s="25"/>
      <x:c r="NMO5847" s="25"/>
      <x:c r="NMP5847" s="25"/>
      <x:c r="NMQ5847" s="25"/>
      <x:c r="NMR5847" s="25"/>
      <x:c r="NMS5847" s="25"/>
      <x:c r="NMT5847" s="25"/>
      <x:c r="NMU5847" s="25"/>
      <x:c r="NMV5847" s="25"/>
      <x:c r="NMW5847" s="25"/>
      <x:c r="NMX5847" s="25"/>
      <x:c r="NMY5847" s="25"/>
      <x:c r="NMZ5847" s="25"/>
      <x:c r="NNA5847" s="25"/>
      <x:c r="NNB5847" s="25"/>
      <x:c r="NNC5847" s="25"/>
      <x:c r="NND5847" s="25"/>
      <x:c r="NNE5847" s="25"/>
      <x:c r="NNF5847" s="25"/>
      <x:c r="NNG5847" s="25"/>
      <x:c r="NNH5847" s="25"/>
      <x:c r="NNI5847" s="25"/>
      <x:c r="NNJ5847" s="25"/>
      <x:c r="NNK5847" s="25"/>
      <x:c r="NNL5847" s="25"/>
      <x:c r="NNM5847" s="25"/>
      <x:c r="NNN5847" s="25"/>
      <x:c r="NNO5847" s="25"/>
      <x:c r="NNP5847" s="25"/>
      <x:c r="NNQ5847" s="25"/>
      <x:c r="NNR5847" s="25"/>
      <x:c r="NNS5847" s="25"/>
      <x:c r="NNT5847" s="25"/>
      <x:c r="NNU5847" s="25"/>
      <x:c r="NNV5847" s="25"/>
      <x:c r="NNW5847" s="25"/>
      <x:c r="NNX5847" s="25"/>
      <x:c r="NNY5847" s="25"/>
      <x:c r="NNZ5847" s="25"/>
      <x:c r="NOA5847" s="25"/>
      <x:c r="NOB5847" s="25"/>
      <x:c r="NOC5847" s="25"/>
      <x:c r="NOD5847" s="25"/>
      <x:c r="NOE5847" s="25"/>
      <x:c r="NOF5847" s="25"/>
      <x:c r="NOG5847" s="25"/>
      <x:c r="NOH5847" s="25"/>
      <x:c r="NOI5847" s="25"/>
      <x:c r="NOJ5847" s="25"/>
      <x:c r="NOK5847" s="25"/>
      <x:c r="NOL5847" s="25"/>
      <x:c r="NOM5847" s="25"/>
      <x:c r="NON5847" s="25"/>
      <x:c r="NOO5847" s="25"/>
      <x:c r="NOP5847" s="25"/>
      <x:c r="NOQ5847" s="25"/>
      <x:c r="NOR5847" s="25"/>
      <x:c r="NOS5847" s="25"/>
      <x:c r="NOT5847" s="25"/>
      <x:c r="NOU5847" s="25"/>
      <x:c r="NOV5847" s="25"/>
      <x:c r="NOW5847" s="25"/>
      <x:c r="NOX5847" s="25"/>
      <x:c r="NOY5847" s="25"/>
      <x:c r="NOZ5847" s="25"/>
      <x:c r="NPA5847" s="25"/>
      <x:c r="NPB5847" s="25"/>
      <x:c r="NPC5847" s="25"/>
      <x:c r="NPD5847" s="25"/>
      <x:c r="NPE5847" s="25"/>
      <x:c r="NPF5847" s="25"/>
      <x:c r="NPG5847" s="25"/>
      <x:c r="NPH5847" s="25"/>
      <x:c r="NPI5847" s="25"/>
      <x:c r="NPJ5847" s="25"/>
      <x:c r="NPK5847" s="25"/>
      <x:c r="NPL5847" s="25"/>
      <x:c r="NPM5847" s="25"/>
      <x:c r="NPN5847" s="25"/>
      <x:c r="NPO5847" s="25"/>
      <x:c r="NPP5847" s="25"/>
      <x:c r="NPQ5847" s="25"/>
      <x:c r="NPR5847" s="25"/>
      <x:c r="NPS5847" s="25"/>
      <x:c r="NPT5847" s="25"/>
      <x:c r="NPU5847" s="25"/>
      <x:c r="NPV5847" s="25"/>
      <x:c r="NPW5847" s="25"/>
      <x:c r="NPX5847" s="25"/>
      <x:c r="NPY5847" s="25"/>
      <x:c r="NPZ5847" s="25"/>
      <x:c r="NQA5847" s="25"/>
      <x:c r="NQB5847" s="25"/>
      <x:c r="NQC5847" s="25"/>
      <x:c r="NQD5847" s="25"/>
      <x:c r="NQE5847" s="25"/>
      <x:c r="NQF5847" s="25"/>
      <x:c r="NQG5847" s="25"/>
      <x:c r="NQH5847" s="25"/>
      <x:c r="NQI5847" s="25"/>
      <x:c r="NQJ5847" s="25"/>
      <x:c r="NQK5847" s="25"/>
      <x:c r="NQL5847" s="25"/>
      <x:c r="NQM5847" s="25"/>
      <x:c r="NQN5847" s="25"/>
      <x:c r="NQO5847" s="25"/>
      <x:c r="NQP5847" s="25"/>
      <x:c r="NQQ5847" s="25"/>
      <x:c r="NQR5847" s="25"/>
      <x:c r="NQS5847" s="25"/>
      <x:c r="NQT5847" s="25"/>
      <x:c r="NQU5847" s="25"/>
      <x:c r="NQV5847" s="25"/>
      <x:c r="NQW5847" s="25"/>
      <x:c r="NQX5847" s="25"/>
      <x:c r="NQY5847" s="25"/>
      <x:c r="NQZ5847" s="25"/>
      <x:c r="NRA5847" s="25"/>
      <x:c r="NRB5847" s="25"/>
      <x:c r="NRC5847" s="25"/>
      <x:c r="NRD5847" s="25"/>
      <x:c r="NRE5847" s="25"/>
      <x:c r="NRF5847" s="25"/>
      <x:c r="NRG5847" s="25"/>
      <x:c r="NRH5847" s="25"/>
      <x:c r="NRI5847" s="25"/>
      <x:c r="NRJ5847" s="25"/>
      <x:c r="NRK5847" s="25"/>
      <x:c r="NRL5847" s="25"/>
      <x:c r="NRM5847" s="25"/>
      <x:c r="NRN5847" s="25"/>
      <x:c r="NRO5847" s="25"/>
      <x:c r="NRP5847" s="25"/>
      <x:c r="NRQ5847" s="25"/>
      <x:c r="NRR5847" s="25"/>
      <x:c r="NRS5847" s="25"/>
      <x:c r="NRT5847" s="25"/>
      <x:c r="NRU5847" s="25"/>
      <x:c r="NRV5847" s="25"/>
      <x:c r="NRW5847" s="25"/>
      <x:c r="NRX5847" s="25"/>
      <x:c r="NRY5847" s="25"/>
      <x:c r="NRZ5847" s="25"/>
      <x:c r="NSA5847" s="25"/>
      <x:c r="NSB5847" s="25"/>
      <x:c r="NSC5847" s="25"/>
      <x:c r="NSD5847" s="25"/>
      <x:c r="NSE5847" s="25"/>
      <x:c r="NSF5847" s="25"/>
      <x:c r="NSG5847" s="25"/>
      <x:c r="NSH5847" s="25"/>
      <x:c r="NSI5847" s="25"/>
      <x:c r="NSJ5847" s="25"/>
      <x:c r="NSK5847" s="25"/>
      <x:c r="NSL5847" s="25"/>
      <x:c r="NSM5847" s="25"/>
      <x:c r="NSN5847" s="25"/>
      <x:c r="NSO5847" s="25"/>
      <x:c r="NSP5847" s="25"/>
      <x:c r="NSQ5847" s="25"/>
      <x:c r="NSR5847" s="25"/>
      <x:c r="NSS5847" s="25"/>
      <x:c r="NST5847" s="25"/>
      <x:c r="NSU5847" s="25"/>
      <x:c r="NSV5847" s="25"/>
      <x:c r="NSW5847" s="25"/>
      <x:c r="NSX5847" s="25"/>
      <x:c r="NSY5847" s="25"/>
      <x:c r="NSZ5847" s="25"/>
      <x:c r="NTA5847" s="25"/>
      <x:c r="NTB5847" s="25"/>
      <x:c r="NTC5847" s="25"/>
      <x:c r="NTD5847" s="25"/>
      <x:c r="NTE5847" s="25"/>
      <x:c r="NTF5847" s="25"/>
      <x:c r="NTG5847" s="25"/>
      <x:c r="NTH5847" s="25"/>
      <x:c r="NTI5847" s="25"/>
      <x:c r="NTJ5847" s="25"/>
      <x:c r="NTK5847" s="25"/>
      <x:c r="NTL5847" s="25"/>
      <x:c r="NTM5847" s="25"/>
      <x:c r="NTN5847" s="25"/>
      <x:c r="NTO5847" s="25"/>
      <x:c r="NTP5847" s="25"/>
      <x:c r="NTQ5847" s="25"/>
      <x:c r="NTR5847" s="25"/>
      <x:c r="NTS5847" s="25"/>
      <x:c r="NTT5847" s="25"/>
      <x:c r="NTU5847" s="25"/>
      <x:c r="NTV5847" s="25"/>
      <x:c r="NTW5847" s="25"/>
      <x:c r="NTX5847" s="25"/>
      <x:c r="NTY5847" s="25"/>
      <x:c r="NTZ5847" s="25"/>
      <x:c r="NUA5847" s="25"/>
      <x:c r="NUB5847" s="25"/>
      <x:c r="NUC5847" s="25"/>
      <x:c r="NUD5847" s="25"/>
      <x:c r="NUE5847" s="25"/>
      <x:c r="NUF5847" s="25"/>
      <x:c r="NUG5847" s="25"/>
      <x:c r="NUH5847" s="25"/>
      <x:c r="NUI5847" s="25"/>
      <x:c r="NUJ5847" s="25"/>
      <x:c r="NUK5847" s="25"/>
      <x:c r="NUL5847" s="25"/>
      <x:c r="NUM5847" s="25"/>
      <x:c r="NUN5847" s="25"/>
      <x:c r="NUO5847" s="25"/>
      <x:c r="NUP5847" s="25"/>
      <x:c r="NUQ5847" s="25"/>
      <x:c r="NUR5847" s="25"/>
      <x:c r="NUS5847" s="25"/>
      <x:c r="NUT5847" s="25"/>
      <x:c r="NUU5847" s="25"/>
      <x:c r="NUV5847" s="25"/>
      <x:c r="NUW5847" s="25"/>
      <x:c r="NUX5847" s="25"/>
      <x:c r="NUY5847" s="25"/>
      <x:c r="NUZ5847" s="25"/>
      <x:c r="NVA5847" s="25"/>
      <x:c r="NVB5847" s="25"/>
      <x:c r="NVC5847" s="25"/>
      <x:c r="NVD5847" s="25"/>
      <x:c r="NVE5847" s="25"/>
      <x:c r="NVF5847" s="25"/>
      <x:c r="NVG5847" s="25"/>
      <x:c r="NVH5847" s="25"/>
      <x:c r="NVI5847" s="25"/>
      <x:c r="NVJ5847" s="25"/>
      <x:c r="NVK5847" s="25"/>
      <x:c r="NVL5847" s="25"/>
      <x:c r="NVM5847" s="25"/>
      <x:c r="NVN5847" s="25"/>
      <x:c r="NVO5847" s="25"/>
      <x:c r="NVP5847" s="25"/>
      <x:c r="NVQ5847" s="25"/>
      <x:c r="NVR5847" s="25"/>
      <x:c r="NVS5847" s="25"/>
      <x:c r="NVT5847" s="25"/>
      <x:c r="NVU5847" s="25"/>
      <x:c r="NVV5847" s="25"/>
      <x:c r="NVW5847" s="25"/>
      <x:c r="NVX5847" s="25"/>
      <x:c r="NVY5847" s="25"/>
      <x:c r="NVZ5847" s="25"/>
      <x:c r="NWA5847" s="25"/>
      <x:c r="NWB5847" s="25"/>
      <x:c r="NWC5847" s="25"/>
      <x:c r="NWD5847" s="25"/>
      <x:c r="NWE5847" s="25"/>
      <x:c r="NWF5847" s="25"/>
      <x:c r="NWG5847" s="25"/>
      <x:c r="NWH5847" s="25"/>
      <x:c r="NWI5847" s="25"/>
      <x:c r="NWJ5847" s="25"/>
      <x:c r="NWK5847" s="25"/>
      <x:c r="NWL5847" s="25"/>
      <x:c r="NWM5847" s="25"/>
      <x:c r="NWN5847" s="25"/>
      <x:c r="NWO5847" s="25"/>
      <x:c r="NWP5847" s="25"/>
      <x:c r="NWQ5847" s="25"/>
      <x:c r="NWR5847" s="25"/>
      <x:c r="NWS5847" s="25"/>
      <x:c r="NWT5847" s="25"/>
      <x:c r="NWU5847" s="25"/>
      <x:c r="NWV5847" s="25"/>
      <x:c r="NWW5847" s="25"/>
      <x:c r="NWX5847" s="25"/>
      <x:c r="NWY5847" s="25"/>
      <x:c r="NWZ5847" s="25"/>
      <x:c r="NXA5847" s="25"/>
      <x:c r="NXB5847" s="25"/>
      <x:c r="NXC5847" s="25"/>
      <x:c r="NXD5847" s="25"/>
      <x:c r="NXE5847" s="25"/>
      <x:c r="NXF5847" s="25"/>
      <x:c r="NXG5847" s="25"/>
      <x:c r="NXH5847" s="25"/>
      <x:c r="NXI5847" s="25"/>
      <x:c r="NXJ5847" s="25"/>
      <x:c r="NXK5847" s="25"/>
      <x:c r="NXL5847" s="25"/>
      <x:c r="NXM5847" s="25"/>
      <x:c r="NXN5847" s="25"/>
      <x:c r="NXO5847" s="25"/>
      <x:c r="NXP5847" s="25"/>
      <x:c r="NXQ5847" s="25"/>
      <x:c r="NXR5847" s="25"/>
      <x:c r="NXS5847" s="25"/>
      <x:c r="NXT5847" s="25"/>
      <x:c r="NXU5847" s="25"/>
      <x:c r="NXV5847" s="25"/>
      <x:c r="NXW5847" s="25"/>
      <x:c r="NXX5847" s="25"/>
      <x:c r="NXY5847" s="25"/>
      <x:c r="NXZ5847" s="25"/>
      <x:c r="NYA5847" s="25"/>
      <x:c r="NYB5847" s="25"/>
      <x:c r="NYC5847" s="25"/>
      <x:c r="NYD5847" s="25"/>
      <x:c r="NYE5847" s="25"/>
      <x:c r="NYF5847" s="25"/>
      <x:c r="NYG5847" s="25"/>
      <x:c r="NYH5847" s="25"/>
      <x:c r="NYI5847" s="25"/>
      <x:c r="NYJ5847" s="25"/>
      <x:c r="NYK5847" s="25"/>
      <x:c r="NYL5847" s="25"/>
      <x:c r="NYM5847" s="25"/>
      <x:c r="NYN5847" s="25"/>
      <x:c r="NYO5847" s="25"/>
      <x:c r="NYP5847" s="25"/>
      <x:c r="NYQ5847" s="25"/>
      <x:c r="NYR5847" s="25"/>
      <x:c r="NYS5847" s="25"/>
      <x:c r="NYT5847" s="25"/>
      <x:c r="NYU5847" s="25"/>
      <x:c r="NYV5847" s="25"/>
      <x:c r="NYW5847" s="25"/>
      <x:c r="NYX5847" s="25"/>
      <x:c r="NYY5847" s="25"/>
      <x:c r="NYZ5847" s="25"/>
      <x:c r="NZA5847" s="25"/>
      <x:c r="NZB5847" s="25"/>
      <x:c r="NZC5847" s="25"/>
      <x:c r="NZD5847" s="25"/>
      <x:c r="NZE5847" s="25"/>
      <x:c r="NZF5847" s="25"/>
      <x:c r="NZG5847" s="25"/>
      <x:c r="NZH5847" s="25"/>
      <x:c r="NZI5847" s="25"/>
      <x:c r="NZJ5847" s="25"/>
      <x:c r="NZK5847" s="25"/>
      <x:c r="NZL5847" s="25"/>
      <x:c r="NZM5847" s="25"/>
      <x:c r="NZN5847" s="25"/>
      <x:c r="NZO5847" s="25"/>
      <x:c r="NZP5847" s="25"/>
      <x:c r="NZQ5847" s="25"/>
      <x:c r="NZR5847" s="25"/>
      <x:c r="NZS5847" s="25"/>
      <x:c r="NZT5847" s="25"/>
      <x:c r="NZU5847" s="25"/>
      <x:c r="NZV5847" s="25"/>
      <x:c r="NZW5847" s="25"/>
      <x:c r="NZX5847" s="25"/>
      <x:c r="NZY5847" s="25"/>
      <x:c r="NZZ5847" s="25"/>
      <x:c r="OAA5847" s="25"/>
      <x:c r="OAB5847" s="25"/>
      <x:c r="OAC5847" s="25"/>
      <x:c r="OAD5847" s="25"/>
      <x:c r="OAE5847" s="25"/>
      <x:c r="OAF5847" s="25"/>
      <x:c r="OAG5847" s="25"/>
      <x:c r="OAH5847" s="25"/>
      <x:c r="OAI5847" s="25"/>
      <x:c r="OAJ5847" s="25"/>
      <x:c r="OAK5847" s="25"/>
      <x:c r="OAL5847" s="25"/>
      <x:c r="OAM5847" s="25"/>
      <x:c r="OAN5847" s="25"/>
      <x:c r="OAO5847" s="25"/>
      <x:c r="OAP5847" s="25"/>
      <x:c r="OAQ5847" s="25"/>
      <x:c r="OAR5847" s="25"/>
      <x:c r="OAS5847" s="25"/>
      <x:c r="OAT5847" s="25"/>
      <x:c r="OAU5847" s="25"/>
      <x:c r="OAV5847" s="25"/>
      <x:c r="OAW5847" s="25"/>
      <x:c r="OAX5847" s="25"/>
      <x:c r="OAY5847" s="25"/>
      <x:c r="OAZ5847" s="25"/>
      <x:c r="OBA5847" s="25"/>
      <x:c r="OBB5847" s="25"/>
      <x:c r="OBC5847" s="25"/>
      <x:c r="OBD5847" s="25"/>
      <x:c r="OBE5847" s="25"/>
      <x:c r="OBF5847" s="25"/>
      <x:c r="OBG5847" s="25"/>
      <x:c r="OBH5847" s="25"/>
      <x:c r="OBI5847" s="25"/>
      <x:c r="OBJ5847" s="25"/>
      <x:c r="OBK5847" s="25"/>
      <x:c r="OBL5847" s="25"/>
      <x:c r="OBM5847" s="25"/>
      <x:c r="OBN5847" s="25"/>
      <x:c r="OBO5847" s="25"/>
      <x:c r="OBP5847" s="25"/>
      <x:c r="OBQ5847" s="25"/>
      <x:c r="OBR5847" s="25"/>
      <x:c r="OBS5847" s="25"/>
      <x:c r="OBT5847" s="25"/>
      <x:c r="OBU5847" s="25"/>
      <x:c r="OBV5847" s="25"/>
      <x:c r="OBW5847" s="25"/>
      <x:c r="OBX5847" s="25"/>
      <x:c r="OBY5847" s="25"/>
      <x:c r="OBZ5847" s="25"/>
      <x:c r="OCA5847" s="25"/>
      <x:c r="OCB5847" s="25"/>
      <x:c r="OCC5847" s="25"/>
      <x:c r="OCD5847" s="25"/>
      <x:c r="OCE5847" s="25"/>
      <x:c r="OCF5847" s="25"/>
      <x:c r="OCG5847" s="25"/>
      <x:c r="OCH5847" s="25"/>
      <x:c r="OCI5847" s="25"/>
      <x:c r="OCJ5847" s="25"/>
      <x:c r="OCK5847" s="25"/>
      <x:c r="OCL5847" s="25"/>
      <x:c r="OCM5847" s="25"/>
      <x:c r="OCN5847" s="25"/>
      <x:c r="OCO5847" s="25"/>
      <x:c r="OCP5847" s="25"/>
      <x:c r="OCQ5847" s="25"/>
      <x:c r="OCR5847" s="25"/>
      <x:c r="OCS5847" s="25"/>
      <x:c r="OCT5847" s="25"/>
      <x:c r="OCU5847" s="25"/>
      <x:c r="OCV5847" s="25"/>
      <x:c r="OCW5847" s="25"/>
      <x:c r="OCX5847" s="25"/>
      <x:c r="OCY5847" s="25"/>
      <x:c r="OCZ5847" s="25"/>
      <x:c r="ODA5847" s="25"/>
      <x:c r="ODB5847" s="25"/>
      <x:c r="ODC5847" s="25"/>
      <x:c r="ODD5847" s="25"/>
      <x:c r="ODE5847" s="25"/>
      <x:c r="ODF5847" s="25"/>
      <x:c r="ODG5847" s="25"/>
      <x:c r="ODH5847" s="25"/>
      <x:c r="ODI5847" s="25"/>
      <x:c r="ODJ5847" s="25"/>
      <x:c r="ODK5847" s="25"/>
      <x:c r="ODL5847" s="25"/>
      <x:c r="ODM5847" s="25"/>
      <x:c r="ODN5847" s="25"/>
      <x:c r="ODO5847" s="25"/>
      <x:c r="ODP5847" s="25"/>
      <x:c r="ODQ5847" s="25"/>
      <x:c r="ODR5847" s="25"/>
      <x:c r="ODS5847" s="25"/>
      <x:c r="ODT5847" s="25"/>
      <x:c r="ODU5847" s="25"/>
      <x:c r="ODV5847" s="25"/>
      <x:c r="ODW5847" s="25"/>
      <x:c r="ODX5847" s="25"/>
      <x:c r="ODY5847" s="25"/>
      <x:c r="ODZ5847" s="25"/>
      <x:c r="OEA5847" s="25"/>
      <x:c r="OEB5847" s="25"/>
      <x:c r="OEC5847" s="25"/>
      <x:c r="OED5847" s="25"/>
      <x:c r="OEE5847" s="25"/>
      <x:c r="OEF5847" s="25"/>
      <x:c r="OEG5847" s="25"/>
      <x:c r="OEH5847" s="25"/>
      <x:c r="OEI5847" s="25"/>
      <x:c r="OEJ5847" s="25"/>
      <x:c r="OEK5847" s="25"/>
      <x:c r="OEL5847" s="25"/>
      <x:c r="OEM5847" s="25"/>
      <x:c r="OEN5847" s="25"/>
      <x:c r="OEO5847" s="25"/>
      <x:c r="OEP5847" s="25"/>
      <x:c r="OEQ5847" s="25"/>
      <x:c r="OER5847" s="25"/>
      <x:c r="OES5847" s="25"/>
      <x:c r="OET5847" s="25"/>
      <x:c r="OEU5847" s="25"/>
      <x:c r="OEV5847" s="25"/>
      <x:c r="OEW5847" s="25"/>
      <x:c r="OEX5847" s="25"/>
      <x:c r="OEY5847" s="25"/>
      <x:c r="OEZ5847" s="25"/>
      <x:c r="OFA5847" s="25"/>
      <x:c r="OFB5847" s="25"/>
      <x:c r="OFC5847" s="25"/>
      <x:c r="OFD5847" s="25"/>
      <x:c r="OFE5847" s="25"/>
      <x:c r="OFF5847" s="25"/>
      <x:c r="OFG5847" s="25"/>
      <x:c r="OFH5847" s="25"/>
      <x:c r="OFI5847" s="25"/>
      <x:c r="OFJ5847" s="25"/>
      <x:c r="OFK5847" s="25"/>
      <x:c r="OFL5847" s="25"/>
      <x:c r="OFM5847" s="25"/>
      <x:c r="OFN5847" s="25"/>
      <x:c r="OFO5847" s="25"/>
      <x:c r="OFP5847" s="25"/>
      <x:c r="OFQ5847" s="25"/>
      <x:c r="OFR5847" s="25"/>
      <x:c r="OFS5847" s="25"/>
      <x:c r="OFT5847" s="25"/>
      <x:c r="OFU5847" s="25"/>
      <x:c r="OFV5847" s="25"/>
      <x:c r="OFW5847" s="25"/>
      <x:c r="OFX5847" s="25"/>
      <x:c r="OFY5847" s="25"/>
      <x:c r="OFZ5847" s="25"/>
      <x:c r="OGA5847" s="25"/>
      <x:c r="OGB5847" s="25"/>
      <x:c r="OGC5847" s="25"/>
      <x:c r="OGD5847" s="25"/>
      <x:c r="OGE5847" s="25"/>
      <x:c r="OGF5847" s="25"/>
      <x:c r="OGG5847" s="25"/>
      <x:c r="OGH5847" s="25"/>
      <x:c r="OGI5847" s="25"/>
      <x:c r="OGJ5847" s="25"/>
      <x:c r="OGK5847" s="25"/>
      <x:c r="OGL5847" s="25"/>
      <x:c r="OGM5847" s="25"/>
      <x:c r="OGN5847" s="25"/>
      <x:c r="OGO5847" s="25"/>
      <x:c r="OGP5847" s="25"/>
      <x:c r="OGQ5847" s="25"/>
      <x:c r="OGR5847" s="25"/>
      <x:c r="OGS5847" s="25"/>
      <x:c r="OGT5847" s="25"/>
      <x:c r="OGU5847" s="25"/>
      <x:c r="OGV5847" s="25"/>
      <x:c r="OGW5847" s="25"/>
      <x:c r="OGX5847" s="25"/>
      <x:c r="OGY5847" s="25"/>
      <x:c r="OGZ5847" s="25"/>
      <x:c r="OHA5847" s="25"/>
      <x:c r="OHB5847" s="25"/>
      <x:c r="OHC5847" s="25"/>
      <x:c r="OHD5847" s="25"/>
      <x:c r="OHE5847" s="25"/>
      <x:c r="OHF5847" s="25"/>
      <x:c r="OHG5847" s="25"/>
      <x:c r="OHH5847" s="25"/>
      <x:c r="OHI5847" s="25"/>
      <x:c r="OHJ5847" s="25"/>
      <x:c r="OHK5847" s="25"/>
      <x:c r="OHL5847" s="25"/>
      <x:c r="OHM5847" s="25"/>
      <x:c r="OHN5847" s="25"/>
      <x:c r="OHO5847" s="25"/>
      <x:c r="OHP5847" s="25"/>
      <x:c r="OHQ5847" s="25"/>
      <x:c r="OHR5847" s="25"/>
      <x:c r="OHS5847" s="25"/>
      <x:c r="OHT5847" s="25"/>
      <x:c r="OHU5847" s="25"/>
      <x:c r="OHV5847" s="25"/>
      <x:c r="OHW5847" s="25"/>
      <x:c r="OHX5847" s="25"/>
      <x:c r="OHY5847" s="25"/>
      <x:c r="OHZ5847" s="25"/>
      <x:c r="OIA5847" s="25"/>
      <x:c r="OIB5847" s="25"/>
      <x:c r="OIC5847" s="25"/>
      <x:c r="OID5847" s="25"/>
      <x:c r="OIE5847" s="25"/>
      <x:c r="OIF5847" s="25"/>
      <x:c r="OIG5847" s="25"/>
      <x:c r="OIH5847" s="25"/>
      <x:c r="OII5847" s="25"/>
      <x:c r="OIJ5847" s="25"/>
      <x:c r="OIK5847" s="25"/>
      <x:c r="OIL5847" s="25"/>
      <x:c r="OIM5847" s="25"/>
      <x:c r="OIN5847" s="25"/>
      <x:c r="OIO5847" s="25"/>
      <x:c r="OIP5847" s="25"/>
      <x:c r="OIQ5847" s="25"/>
      <x:c r="OIR5847" s="25"/>
      <x:c r="OIS5847" s="25"/>
      <x:c r="OIT5847" s="25"/>
      <x:c r="OIU5847" s="25"/>
      <x:c r="OIV5847" s="25"/>
      <x:c r="OIW5847" s="25"/>
      <x:c r="OIX5847" s="25"/>
      <x:c r="OIY5847" s="25"/>
      <x:c r="OIZ5847" s="25"/>
      <x:c r="OJA5847" s="25"/>
      <x:c r="OJB5847" s="25"/>
      <x:c r="OJC5847" s="25"/>
      <x:c r="OJD5847" s="25"/>
      <x:c r="OJE5847" s="25"/>
      <x:c r="OJF5847" s="25"/>
      <x:c r="OJG5847" s="25"/>
      <x:c r="OJH5847" s="25"/>
      <x:c r="OJI5847" s="25"/>
      <x:c r="OJJ5847" s="25"/>
      <x:c r="OJK5847" s="25"/>
      <x:c r="OJL5847" s="25"/>
      <x:c r="OJM5847" s="25"/>
      <x:c r="OJN5847" s="25"/>
      <x:c r="OJO5847" s="25"/>
      <x:c r="OJP5847" s="25"/>
      <x:c r="OJQ5847" s="25"/>
      <x:c r="OJR5847" s="25"/>
      <x:c r="OJS5847" s="25"/>
      <x:c r="OJT5847" s="25"/>
      <x:c r="OJU5847" s="25"/>
      <x:c r="OJV5847" s="25"/>
      <x:c r="OJW5847" s="25"/>
      <x:c r="OJX5847" s="25"/>
      <x:c r="OJY5847" s="25"/>
      <x:c r="OJZ5847" s="25"/>
      <x:c r="OKA5847" s="25"/>
      <x:c r="OKB5847" s="25"/>
      <x:c r="OKC5847" s="25"/>
      <x:c r="OKD5847" s="25"/>
      <x:c r="OKE5847" s="25"/>
      <x:c r="OKF5847" s="25"/>
      <x:c r="OKG5847" s="25"/>
      <x:c r="OKH5847" s="25"/>
      <x:c r="OKI5847" s="25"/>
      <x:c r="OKJ5847" s="25"/>
      <x:c r="OKK5847" s="25"/>
      <x:c r="OKL5847" s="25"/>
      <x:c r="OKM5847" s="25"/>
      <x:c r="OKN5847" s="25"/>
      <x:c r="OKO5847" s="25"/>
      <x:c r="OKP5847" s="25"/>
      <x:c r="OKQ5847" s="25"/>
      <x:c r="OKR5847" s="25"/>
      <x:c r="OKS5847" s="25"/>
      <x:c r="OKT5847" s="25"/>
      <x:c r="OKU5847" s="25"/>
      <x:c r="OKV5847" s="25"/>
      <x:c r="OKW5847" s="25"/>
      <x:c r="OKX5847" s="25"/>
      <x:c r="OKY5847" s="25"/>
      <x:c r="OKZ5847" s="25"/>
      <x:c r="OLA5847" s="25"/>
      <x:c r="OLB5847" s="25"/>
      <x:c r="OLC5847" s="25"/>
      <x:c r="OLD5847" s="25"/>
      <x:c r="OLE5847" s="25"/>
      <x:c r="OLF5847" s="25"/>
      <x:c r="OLG5847" s="25"/>
      <x:c r="OLH5847" s="25"/>
      <x:c r="OLI5847" s="25"/>
      <x:c r="OLJ5847" s="25"/>
      <x:c r="OLK5847" s="25"/>
      <x:c r="OLL5847" s="25"/>
      <x:c r="OLM5847" s="25"/>
      <x:c r="OLN5847" s="25"/>
      <x:c r="OLO5847" s="25"/>
      <x:c r="OLP5847" s="25"/>
      <x:c r="OLQ5847" s="25"/>
      <x:c r="OLR5847" s="25"/>
      <x:c r="OLS5847" s="25"/>
      <x:c r="OLT5847" s="25"/>
      <x:c r="OLU5847" s="25"/>
      <x:c r="OLV5847" s="25"/>
      <x:c r="OLW5847" s="25"/>
      <x:c r="OLX5847" s="25"/>
      <x:c r="OLY5847" s="25"/>
      <x:c r="OLZ5847" s="25"/>
      <x:c r="OMA5847" s="25"/>
      <x:c r="OMB5847" s="25"/>
      <x:c r="OMC5847" s="25"/>
      <x:c r="OMD5847" s="25"/>
      <x:c r="OME5847" s="25"/>
      <x:c r="OMF5847" s="25"/>
      <x:c r="OMG5847" s="25"/>
      <x:c r="OMH5847" s="25"/>
      <x:c r="OMI5847" s="25"/>
      <x:c r="OMJ5847" s="25"/>
      <x:c r="OMK5847" s="25"/>
      <x:c r="OML5847" s="25"/>
      <x:c r="OMM5847" s="25"/>
      <x:c r="OMN5847" s="25"/>
      <x:c r="OMO5847" s="25"/>
      <x:c r="OMP5847" s="25"/>
      <x:c r="OMQ5847" s="25"/>
      <x:c r="OMR5847" s="25"/>
      <x:c r="OMS5847" s="25"/>
      <x:c r="OMT5847" s="25"/>
      <x:c r="OMU5847" s="25"/>
      <x:c r="OMV5847" s="25"/>
      <x:c r="OMW5847" s="25"/>
      <x:c r="OMX5847" s="25"/>
      <x:c r="OMY5847" s="25"/>
      <x:c r="OMZ5847" s="25"/>
      <x:c r="ONA5847" s="25"/>
      <x:c r="ONB5847" s="25"/>
      <x:c r="ONC5847" s="25"/>
      <x:c r="OND5847" s="25"/>
      <x:c r="ONE5847" s="25"/>
      <x:c r="ONF5847" s="25"/>
      <x:c r="ONG5847" s="25"/>
      <x:c r="ONH5847" s="25"/>
      <x:c r="ONI5847" s="25"/>
      <x:c r="ONJ5847" s="25"/>
      <x:c r="ONK5847" s="25"/>
      <x:c r="ONL5847" s="25"/>
      <x:c r="ONM5847" s="25"/>
      <x:c r="ONN5847" s="25"/>
      <x:c r="ONO5847" s="25"/>
      <x:c r="ONP5847" s="25"/>
      <x:c r="ONQ5847" s="25"/>
      <x:c r="ONR5847" s="25"/>
      <x:c r="ONS5847" s="25"/>
      <x:c r="ONT5847" s="25"/>
      <x:c r="ONU5847" s="25"/>
      <x:c r="ONV5847" s="25"/>
      <x:c r="ONW5847" s="25"/>
      <x:c r="ONX5847" s="25"/>
      <x:c r="ONY5847" s="25"/>
      <x:c r="ONZ5847" s="25"/>
      <x:c r="OOA5847" s="25"/>
      <x:c r="OOB5847" s="25"/>
      <x:c r="OOC5847" s="25"/>
      <x:c r="OOD5847" s="25"/>
      <x:c r="OOE5847" s="25"/>
      <x:c r="OOF5847" s="25"/>
      <x:c r="OOG5847" s="25"/>
      <x:c r="OOH5847" s="25"/>
      <x:c r="OOI5847" s="25"/>
      <x:c r="OOJ5847" s="25"/>
      <x:c r="OOK5847" s="25"/>
      <x:c r="OOL5847" s="25"/>
      <x:c r="OOM5847" s="25"/>
      <x:c r="OON5847" s="25"/>
      <x:c r="OOO5847" s="25"/>
      <x:c r="OOP5847" s="25"/>
      <x:c r="OOQ5847" s="25"/>
      <x:c r="OOR5847" s="25"/>
      <x:c r="OOS5847" s="25"/>
      <x:c r="OOT5847" s="25"/>
      <x:c r="OOU5847" s="25"/>
      <x:c r="OOV5847" s="25"/>
      <x:c r="OOW5847" s="25"/>
      <x:c r="OOX5847" s="25"/>
      <x:c r="OOY5847" s="25"/>
      <x:c r="OOZ5847" s="25"/>
      <x:c r="OPA5847" s="25"/>
      <x:c r="OPB5847" s="25"/>
      <x:c r="OPC5847" s="25"/>
      <x:c r="OPD5847" s="25"/>
      <x:c r="OPE5847" s="25"/>
      <x:c r="OPF5847" s="25"/>
      <x:c r="OPG5847" s="25"/>
      <x:c r="OPH5847" s="25"/>
      <x:c r="OPI5847" s="25"/>
      <x:c r="OPJ5847" s="25"/>
      <x:c r="OPK5847" s="25"/>
      <x:c r="OPL5847" s="25"/>
      <x:c r="OPM5847" s="25"/>
      <x:c r="OPN5847" s="25"/>
      <x:c r="OPO5847" s="25"/>
      <x:c r="OPP5847" s="25"/>
      <x:c r="OPQ5847" s="25"/>
      <x:c r="OPR5847" s="25"/>
      <x:c r="OPS5847" s="25"/>
      <x:c r="OPT5847" s="25"/>
      <x:c r="OPU5847" s="25"/>
      <x:c r="OPV5847" s="25"/>
      <x:c r="OPW5847" s="25"/>
      <x:c r="OPX5847" s="25"/>
      <x:c r="OPY5847" s="25"/>
      <x:c r="OPZ5847" s="25"/>
      <x:c r="OQA5847" s="25"/>
      <x:c r="OQB5847" s="25"/>
      <x:c r="OQC5847" s="25"/>
      <x:c r="OQD5847" s="25"/>
      <x:c r="OQE5847" s="25"/>
      <x:c r="OQF5847" s="25"/>
      <x:c r="OQG5847" s="25"/>
      <x:c r="OQH5847" s="25"/>
      <x:c r="OQI5847" s="25"/>
      <x:c r="OQJ5847" s="25"/>
      <x:c r="OQK5847" s="25"/>
      <x:c r="OQL5847" s="25"/>
      <x:c r="OQM5847" s="25"/>
      <x:c r="OQN5847" s="25"/>
      <x:c r="OQO5847" s="25"/>
      <x:c r="OQP5847" s="25"/>
      <x:c r="OQQ5847" s="25"/>
      <x:c r="OQR5847" s="25"/>
      <x:c r="OQS5847" s="25"/>
      <x:c r="OQT5847" s="25"/>
      <x:c r="OQU5847" s="25"/>
      <x:c r="OQV5847" s="25"/>
      <x:c r="OQW5847" s="25"/>
      <x:c r="OQX5847" s="25"/>
      <x:c r="OQY5847" s="25"/>
      <x:c r="OQZ5847" s="25"/>
      <x:c r="ORA5847" s="25"/>
      <x:c r="ORB5847" s="25"/>
      <x:c r="ORC5847" s="25"/>
      <x:c r="ORD5847" s="25"/>
      <x:c r="ORE5847" s="25"/>
      <x:c r="ORF5847" s="25"/>
      <x:c r="ORG5847" s="25"/>
      <x:c r="ORH5847" s="25"/>
      <x:c r="ORI5847" s="25"/>
      <x:c r="ORJ5847" s="25"/>
      <x:c r="ORK5847" s="25"/>
      <x:c r="ORL5847" s="25"/>
      <x:c r="ORM5847" s="25"/>
      <x:c r="ORN5847" s="25"/>
      <x:c r="ORO5847" s="25"/>
      <x:c r="ORP5847" s="25"/>
      <x:c r="ORQ5847" s="25"/>
      <x:c r="ORR5847" s="25"/>
      <x:c r="ORS5847" s="25"/>
      <x:c r="ORT5847" s="25"/>
      <x:c r="ORU5847" s="25"/>
      <x:c r="ORV5847" s="25"/>
      <x:c r="ORW5847" s="25"/>
      <x:c r="ORX5847" s="25"/>
      <x:c r="ORY5847" s="25"/>
      <x:c r="ORZ5847" s="25"/>
      <x:c r="OSA5847" s="25"/>
      <x:c r="OSB5847" s="25"/>
      <x:c r="OSC5847" s="25"/>
      <x:c r="OSD5847" s="25"/>
      <x:c r="OSE5847" s="25"/>
      <x:c r="OSF5847" s="25"/>
      <x:c r="OSG5847" s="25"/>
      <x:c r="OSH5847" s="25"/>
      <x:c r="OSI5847" s="25"/>
      <x:c r="OSJ5847" s="25"/>
      <x:c r="OSK5847" s="25"/>
      <x:c r="OSL5847" s="25"/>
      <x:c r="OSM5847" s="25"/>
      <x:c r="OSN5847" s="25"/>
      <x:c r="OSO5847" s="25"/>
      <x:c r="OSP5847" s="25"/>
      <x:c r="OSQ5847" s="25"/>
      <x:c r="OSR5847" s="25"/>
      <x:c r="OSS5847" s="25"/>
      <x:c r="OST5847" s="25"/>
      <x:c r="OSU5847" s="25"/>
      <x:c r="OSV5847" s="25"/>
      <x:c r="OSW5847" s="25"/>
      <x:c r="OSX5847" s="25"/>
      <x:c r="OSY5847" s="25"/>
      <x:c r="OSZ5847" s="25"/>
      <x:c r="OTA5847" s="25"/>
      <x:c r="OTB5847" s="25"/>
      <x:c r="OTC5847" s="25"/>
      <x:c r="OTD5847" s="25"/>
      <x:c r="OTE5847" s="25"/>
      <x:c r="OTF5847" s="25"/>
      <x:c r="OTG5847" s="25"/>
      <x:c r="OTH5847" s="25"/>
      <x:c r="OTI5847" s="25"/>
      <x:c r="OTJ5847" s="25"/>
      <x:c r="OTK5847" s="25"/>
      <x:c r="OTL5847" s="25"/>
      <x:c r="OTM5847" s="25"/>
      <x:c r="OTN5847" s="25"/>
      <x:c r="OTO5847" s="25"/>
      <x:c r="OTP5847" s="25"/>
      <x:c r="OTQ5847" s="25"/>
      <x:c r="OTR5847" s="25"/>
      <x:c r="OTS5847" s="25"/>
      <x:c r="OTT5847" s="25"/>
      <x:c r="OTU5847" s="25"/>
      <x:c r="OTV5847" s="25"/>
      <x:c r="OTW5847" s="25"/>
      <x:c r="OTX5847" s="25"/>
      <x:c r="OTY5847" s="25"/>
      <x:c r="OTZ5847" s="25"/>
      <x:c r="OUA5847" s="25"/>
      <x:c r="OUB5847" s="25"/>
      <x:c r="OUC5847" s="25"/>
      <x:c r="OUD5847" s="25"/>
      <x:c r="OUE5847" s="25"/>
      <x:c r="OUF5847" s="25"/>
      <x:c r="OUG5847" s="25"/>
      <x:c r="OUH5847" s="25"/>
      <x:c r="OUI5847" s="25"/>
      <x:c r="OUJ5847" s="25"/>
      <x:c r="OUK5847" s="25"/>
      <x:c r="OUL5847" s="25"/>
      <x:c r="OUM5847" s="25"/>
      <x:c r="OUN5847" s="25"/>
      <x:c r="OUO5847" s="25"/>
      <x:c r="OUP5847" s="25"/>
      <x:c r="OUQ5847" s="25"/>
      <x:c r="OUR5847" s="25"/>
      <x:c r="OUS5847" s="25"/>
      <x:c r="OUT5847" s="25"/>
      <x:c r="OUU5847" s="25"/>
      <x:c r="OUV5847" s="25"/>
      <x:c r="OUW5847" s="25"/>
      <x:c r="OUX5847" s="25"/>
      <x:c r="OUY5847" s="25"/>
      <x:c r="OUZ5847" s="25"/>
      <x:c r="OVA5847" s="25"/>
      <x:c r="OVB5847" s="25"/>
      <x:c r="OVC5847" s="25"/>
      <x:c r="OVD5847" s="25"/>
      <x:c r="OVE5847" s="25"/>
      <x:c r="OVF5847" s="25"/>
      <x:c r="OVG5847" s="25"/>
      <x:c r="OVH5847" s="25"/>
      <x:c r="OVI5847" s="25"/>
      <x:c r="OVJ5847" s="25"/>
      <x:c r="OVK5847" s="25"/>
      <x:c r="OVL5847" s="25"/>
      <x:c r="OVM5847" s="25"/>
      <x:c r="OVN5847" s="25"/>
      <x:c r="OVO5847" s="25"/>
      <x:c r="OVP5847" s="25"/>
      <x:c r="OVQ5847" s="25"/>
      <x:c r="OVR5847" s="25"/>
      <x:c r="OVS5847" s="25"/>
      <x:c r="OVT5847" s="25"/>
      <x:c r="OVU5847" s="25"/>
      <x:c r="OVV5847" s="25"/>
      <x:c r="OVW5847" s="25"/>
      <x:c r="OVX5847" s="25"/>
      <x:c r="OVY5847" s="25"/>
      <x:c r="OVZ5847" s="25"/>
      <x:c r="OWA5847" s="25"/>
      <x:c r="OWB5847" s="25"/>
      <x:c r="OWC5847" s="25"/>
      <x:c r="OWD5847" s="25"/>
      <x:c r="OWE5847" s="25"/>
      <x:c r="OWF5847" s="25"/>
      <x:c r="OWG5847" s="25"/>
      <x:c r="OWH5847" s="25"/>
      <x:c r="OWI5847" s="25"/>
      <x:c r="OWJ5847" s="25"/>
      <x:c r="OWK5847" s="25"/>
      <x:c r="OWL5847" s="25"/>
      <x:c r="OWM5847" s="25"/>
      <x:c r="OWN5847" s="25"/>
      <x:c r="OWO5847" s="25"/>
      <x:c r="OWP5847" s="25"/>
      <x:c r="OWQ5847" s="25"/>
      <x:c r="OWR5847" s="25"/>
      <x:c r="OWS5847" s="25"/>
      <x:c r="OWT5847" s="25"/>
      <x:c r="OWU5847" s="25"/>
      <x:c r="OWV5847" s="25"/>
      <x:c r="OWW5847" s="25"/>
      <x:c r="OWX5847" s="25"/>
      <x:c r="OWY5847" s="25"/>
      <x:c r="OWZ5847" s="25"/>
      <x:c r="OXA5847" s="25"/>
      <x:c r="OXB5847" s="25"/>
      <x:c r="OXC5847" s="25"/>
      <x:c r="OXD5847" s="25"/>
      <x:c r="OXE5847" s="25"/>
      <x:c r="OXF5847" s="25"/>
      <x:c r="OXG5847" s="25"/>
      <x:c r="OXH5847" s="25"/>
      <x:c r="OXI5847" s="25"/>
      <x:c r="OXJ5847" s="25"/>
      <x:c r="OXK5847" s="25"/>
      <x:c r="OXL5847" s="25"/>
      <x:c r="OXM5847" s="25"/>
      <x:c r="OXN5847" s="25"/>
      <x:c r="OXO5847" s="25"/>
      <x:c r="OXP5847" s="25"/>
      <x:c r="OXQ5847" s="25"/>
      <x:c r="OXR5847" s="25"/>
      <x:c r="OXS5847" s="25"/>
      <x:c r="OXT5847" s="25"/>
      <x:c r="OXU5847" s="25"/>
      <x:c r="OXV5847" s="25"/>
      <x:c r="OXW5847" s="25"/>
      <x:c r="OXX5847" s="25"/>
      <x:c r="OXY5847" s="25"/>
      <x:c r="OXZ5847" s="25"/>
      <x:c r="OYA5847" s="25"/>
      <x:c r="OYB5847" s="25"/>
      <x:c r="OYC5847" s="25"/>
      <x:c r="OYD5847" s="25"/>
      <x:c r="OYE5847" s="25"/>
      <x:c r="OYF5847" s="25"/>
      <x:c r="OYG5847" s="25"/>
      <x:c r="OYH5847" s="25"/>
      <x:c r="OYI5847" s="25"/>
      <x:c r="OYJ5847" s="25"/>
      <x:c r="OYK5847" s="25"/>
      <x:c r="OYL5847" s="25"/>
      <x:c r="OYM5847" s="25"/>
      <x:c r="OYN5847" s="25"/>
      <x:c r="OYO5847" s="25"/>
      <x:c r="OYP5847" s="25"/>
      <x:c r="OYQ5847" s="25"/>
      <x:c r="OYR5847" s="25"/>
      <x:c r="OYS5847" s="25"/>
      <x:c r="OYT5847" s="25"/>
      <x:c r="OYU5847" s="25"/>
      <x:c r="OYV5847" s="25"/>
      <x:c r="OYW5847" s="25"/>
      <x:c r="OYX5847" s="25"/>
      <x:c r="OYY5847" s="25"/>
      <x:c r="OYZ5847" s="25"/>
      <x:c r="OZA5847" s="25"/>
      <x:c r="OZB5847" s="25"/>
      <x:c r="OZC5847" s="25"/>
      <x:c r="OZD5847" s="25"/>
      <x:c r="OZE5847" s="25"/>
      <x:c r="OZF5847" s="25"/>
      <x:c r="OZG5847" s="25"/>
      <x:c r="OZH5847" s="25"/>
      <x:c r="OZI5847" s="25"/>
      <x:c r="OZJ5847" s="25"/>
      <x:c r="OZK5847" s="25"/>
      <x:c r="OZL5847" s="25"/>
      <x:c r="OZM5847" s="25"/>
      <x:c r="OZN5847" s="25"/>
      <x:c r="OZO5847" s="25"/>
      <x:c r="OZP5847" s="25"/>
      <x:c r="OZQ5847" s="25"/>
      <x:c r="OZR5847" s="25"/>
      <x:c r="OZS5847" s="25"/>
      <x:c r="OZT5847" s="25"/>
      <x:c r="OZU5847" s="25"/>
      <x:c r="OZV5847" s="25"/>
      <x:c r="OZW5847" s="25"/>
      <x:c r="OZX5847" s="25"/>
      <x:c r="OZY5847" s="25"/>
      <x:c r="OZZ5847" s="25"/>
      <x:c r="PAA5847" s="25"/>
      <x:c r="PAB5847" s="25"/>
      <x:c r="PAC5847" s="25"/>
      <x:c r="PAD5847" s="25"/>
      <x:c r="PAE5847" s="25"/>
      <x:c r="PAF5847" s="25"/>
      <x:c r="PAG5847" s="25"/>
      <x:c r="PAH5847" s="25"/>
      <x:c r="PAI5847" s="25"/>
      <x:c r="PAJ5847" s="25"/>
      <x:c r="PAK5847" s="25"/>
      <x:c r="PAL5847" s="25"/>
      <x:c r="PAM5847" s="25"/>
      <x:c r="PAN5847" s="25"/>
      <x:c r="PAO5847" s="25"/>
      <x:c r="PAP5847" s="25"/>
      <x:c r="PAQ5847" s="25"/>
      <x:c r="PAR5847" s="25"/>
      <x:c r="PAS5847" s="25"/>
      <x:c r="PAT5847" s="25"/>
      <x:c r="PAU5847" s="25"/>
      <x:c r="PAV5847" s="25"/>
      <x:c r="PAW5847" s="25"/>
      <x:c r="PAX5847" s="25"/>
      <x:c r="PAY5847" s="25"/>
      <x:c r="PAZ5847" s="25"/>
      <x:c r="PBA5847" s="25"/>
      <x:c r="PBB5847" s="25"/>
      <x:c r="PBC5847" s="25"/>
      <x:c r="PBD5847" s="25"/>
      <x:c r="PBE5847" s="25"/>
      <x:c r="PBF5847" s="25"/>
      <x:c r="PBG5847" s="25"/>
      <x:c r="PBH5847" s="25"/>
      <x:c r="PBI5847" s="25"/>
      <x:c r="PBJ5847" s="25"/>
      <x:c r="PBK5847" s="25"/>
      <x:c r="PBL5847" s="25"/>
      <x:c r="PBM5847" s="25"/>
      <x:c r="PBN5847" s="25"/>
      <x:c r="PBO5847" s="25"/>
      <x:c r="PBP5847" s="25"/>
      <x:c r="PBQ5847" s="25"/>
      <x:c r="PBR5847" s="25"/>
      <x:c r="PBS5847" s="25"/>
      <x:c r="PBT5847" s="25"/>
      <x:c r="PBU5847" s="25"/>
      <x:c r="PBV5847" s="25"/>
      <x:c r="PBW5847" s="25"/>
      <x:c r="PBX5847" s="25"/>
      <x:c r="PBY5847" s="25"/>
      <x:c r="PBZ5847" s="25"/>
      <x:c r="PCA5847" s="25"/>
      <x:c r="PCB5847" s="25"/>
      <x:c r="PCC5847" s="25"/>
      <x:c r="PCD5847" s="25"/>
      <x:c r="PCE5847" s="25"/>
      <x:c r="PCF5847" s="25"/>
      <x:c r="PCG5847" s="25"/>
      <x:c r="PCH5847" s="25"/>
      <x:c r="PCI5847" s="25"/>
      <x:c r="PCJ5847" s="25"/>
      <x:c r="PCK5847" s="25"/>
      <x:c r="PCL5847" s="25"/>
      <x:c r="PCM5847" s="25"/>
      <x:c r="PCN5847" s="25"/>
      <x:c r="PCO5847" s="25"/>
      <x:c r="PCP5847" s="25"/>
      <x:c r="PCQ5847" s="25"/>
      <x:c r="PCR5847" s="25"/>
      <x:c r="PCS5847" s="25"/>
      <x:c r="PCT5847" s="25"/>
      <x:c r="PCU5847" s="25"/>
      <x:c r="PCV5847" s="25"/>
      <x:c r="PCW5847" s="25"/>
      <x:c r="PCX5847" s="25"/>
      <x:c r="PCY5847" s="25"/>
      <x:c r="PCZ5847" s="25"/>
      <x:c r="PDA5847" s="25"/>
      <x:c r="PDB5847" s="25"/>
      <x:c r="PDC5847" s="25"/>
      <x:c r="PDD5847" s="25"/>
      <x:c r="PDE5847" s="25"/>
      <x:c r="PDF5847" s="25"/>
      <x:c r="PDG5847" s="25"/>
      <x:c r="PDH5847" s="25"/>
      <x:c r="PDI5847" s="25"/>
      <x:c r="PDJ5847" s="25"/>
      <x:c r="PDK5847" s="25"/>
      <x:c r="PDL5847" s="25"/>
      <x:c r="PDM5847" s="25"/>
      <x:c r="PDN5847" s="25"/>
      <x:c r="PDO5847" s="25"/>
      <x:c r="PDP5847" s="25"/>
      <x:c r="PDQ5847" s="25"/>
      <x:c r="PDR5847" s="25"/>
      <x:c r="PDS5847" s="25"/>
      <x:c r="PDT5847" s="25"/>
      <x:c r="PDU5847" s="25"/>
      <x:c r="PDV5847" s="25"/>
      <x:c r="PDW5847" s="25"/>
      <x:c r="PDX5847" s="25"/>
      <x:c r="PDY5847" s="25"/>
      <x:c r="PDZ5847" s="25"/>
      <x:c r="PEA5847" s="25"/>
      <x:c r="PEB5847" s="25"/>
      <x:c r="PEC5847" s="25"/>
      <x:c r="PED5847" s="25"/>
      <x:c r="PEE5847" s="25"/>
      <x:c r="PEF5847" s="25"/>
      <x:c r="PEG5847" s="25"/>
      <x:c r="PEH5847" s="25"/>
      <x:c r="PEI5847" s="25"/>
      <x:c r="PEJ5847" s="25"/>
      <x:c r="PEK5847" s="25"/>
      <x:c r="PEL5847" s="25"/>
      <x:c r="PEM5847" s="25"/>
      <x:c r="PEN5847" s="25"/>
      <x:c r="PEO5847" s="25"/>
      <x:c r="PEP5847" s="25"/>
      <x:c r="PEQ5847" s="25"/>
      <x:c r="PER5847" s="25"/>
      <x:c r="PES5847" s="25"/>
      <x:c r="PET5847" s="25"/>
      <x:c r="PEU5847" s="25"/>
      <x:c r="PEV5847" s="25"/>
      <x:c r="PEW5847" s="25"/>
      <x:c r="PEX5847" s="25"/>
      <x:c r="PEY5847" s="25"/>
      <x:c r="PEZ5847" s="25"/>
      <x:c r="PFA5847" s="25"/>
      <x:c r="PFB5847" s="25"/>
      <x:c r="PFC5847" s="25"/>
      <x:c r="PFD5847" s="25"/>
      <x:c r="PFE5847" s="25"/>
      <x:c r="PFF5847" s="25"/>
      <x:c r="PFG5847" s="25"/>
      <x:c r="PFH5847" s="25"/>
      <x:c r="PFI5847" s="25"/>
      <x:c r="PFJ5847" s="25"/>
      <x:c r="PFK5847" s="25"/>
      <x:c r="PFL5847" s="25"/>
      <x:c r="PFM5847" s="25"/>
      <x:c r="PFN5847" s="25"/>
      <x:c r="PFO5847" s="25"/>
      <x:c r="PFP5847" s="25"/>
      <x:c r="PFQ5847" s="25"/>
      <x:c r="PFR5847" s="25"/>
      <x:c r="PFS5847" s="25"/>
      <x:c r="PFT5847" s="25"/>
      <x:c r="PFU5847" s="25"/>
      <x:c r="PFV5847" s="25"/>
      <x:c r="PFW5847" s="25"/>
      <x:c r="PFX5847" s="25"/>
      <x:c r="PFY5847" s="25"/>
      <x:c r="PFZ5847" s="25"/>
      <x:c r="PGA5847" s="25"/>
      <x:c r="PGB5847" s="25"/>
      <x:c r="PGC5847" s="25"/>
      <x:c r="PGD5847" s="25"/>
      <x:c r="PGE5847" s="25"/>
      <x:c r="PGF5847" s="25"/>
      <x:c r="PGG5847" s="25"/>
      <x:c r="PGH5847" s="25"/>
      <x:c r="PGI5847" s="25"/>
      <x:c r="PGJ5847" s="25"/>
      <x:c r="PGK5847" s="25"/>
      <x:c r="PGL5847" s="25"/>
      <x:c r="PGM5847" s="25"/>
      <x:c r="PGN5847" s="25"/>
      <x:c r="PGO5847" s="25"/>
      <x:c r="PGP5847" s="25"/>
      <x:c r="PGQ5847" s="25"/>
      <x:c r="PGR5847" s="25"/>
      <x:c r="PGS5847" s="25"/>
      <x:c r="PGT5847" s="25"/>
      <x:c r="PGU5847" s="25"/>
      <x:c r="PGV5847" s="25"/>
      <x:c r="PGW5847" s="25"/>
      <x:c r="PGX5847" s="25"/>
      <x:c r="PGY5847" s="25"/>
      <x:c r="PGZ5847" s="25"/>
      <x:c r="PHA5847" s="25"/>
      <x:c r="PHB5847" s="25"/>
      <x:c r="PHC5847" s="25"/>
      <x:c r="PHD5847" s="25"/>
      <x:c r="PHE5847" s="25"/>
      <x:c r="PHF5847" s="25"/>
      <x:c r="PHG5847" s="25"/>
      <x:c r="PHH5847" s="25"/>
      <x:c r="PHI5847" s="25"/>
      <x:c r="PHJ5847" s="25"/>
      <x:c r="PHK5847" s="25"/>
      <x:c r="PHL5847" s="25"/>
      <x:c r="PHM5847" s="25"/>
      <x:c r="PHN5847" s="25"/>
      <x:c r="PHO5847" s="25"/>
      <x:c r="PHP5847" s="25"/>
      <x:c r="PHQ5847" s="25"/>
      <x:c r="PHR5847" s="25"/>
      <x:c r="PHS5847" s="25"/>
      <x:c r="PHT5847" s="25"/>
      <x:c r="PHU5847" s="25"/>
      <x:c r="PHV5847" s="25"/>
      <x:c r="PHW5847" s="25"/>
      <x:c r="PHX5847" s="25"/>
      <x:c r="PHY5847" s="25"/>
      <x:c r="PHZ5847" s="25"/>
      <x:c r="PIA5847" s="25"/>
      <x:c r="PIB5847" s="25"/>
      <x:c r="PIC5847" s="25"/>
      <x:c r="PID5847" s="25"/>
      <x:c r="PIE5847" s="25"/>
      <x:c r="PIF5847" s="25"/>
      <x:c r="PIG5847" s="25"/>
      <x:c r="PIH5847" s="25"/>
      <x:c r="PII5847" s="25"/>
      <x:c r="PIJ5847" s="25"/>
      <x:c r="PIK5847" s="25"/>
      <x:c r="PIL5847" s="25"/>
      <x:c r="PIM5847" s="25"/>
      <x:c r="PIN5847" s="25"/>
      <x:c r="PIO5847" s="25"/>
      <x:c r="PIP5847" s="25"/>
      <x:c r="PIQ5847" s="25"/>
      <x:c r="PIR5847" s="25"/>
      <x:c r="PIS5847" s="25"/>
      <x:c r="PIT5847" s="25"/>
      <x:c r="PIU5847" s="25"/>
      <x:c r="PIV5847" s="25"/>
      <x:c r="PIW5847" s="25"/>
      <x:c r="PIX5847" s="25"/>
      <x:c r="PIY5847" s="25"/>
      <x:c r="PIZ5847" s="25"/>
      <x:c r="PJA5847" s="25"/>
      <x:c r="PJB5847" s="25"/>
      <x:c r="PJC5847" s="25"/>
      <x:c r="PJD5847" s="25"/>
      <x:c r="PJE5847" s="25"/>
      <x:c r="PJF5847" s="25"/>
      <x:c r="PJG5847" s="25"/>
      <x:c r="PJH5847" s="25"/>
      <x:c r="PJI5847" s="25"/>
      <x:c r="PJJ5847" s="25"/>
      <x:c r="PJK5847" s="25"/>
      <x:c r="PJL5847" s="25"/>
      <x:c r="PJM5847" s="25"/>
      <x:c r="PJN5847" s="25"/>
      <x:c r="PJO5847" s="25"/>
      <x:c r="PJP5847" s="25"/>
      <x:c r="PJQ5847" s="25"/>
      <x:c r="PJR5847" s="25"/>
      <x:c r="PJS5847" s="25"/>
      <x:c r="PJT5847" s="25"/>
      <x:c r="PJU5847" s="25"/>
      <x:c r="PJV5847" s="25"/>
      <x:c r="PJW5847" s="25"/>
      <x:c r="PJX5847" s="25"/>
      <x:c r="PJY5847" s="25"/>
      <x:c r="PJZ5847" s="25"/>
      <x:c r="PKA5847" s="25"/>
      <x:c r="PKB5847" s="25"/>
      <x:c r="PKC5847" s="25"/>
      <x:c r="PKD5847" s="25"/>
      <x:c r="PKE5847" s="25"/>
      <x:c r="PKF5847" s="25"/>
      <x:c r="PKG5847" s="25"/>
      <x:c r="PKH5847" s="25"/>
      <x:c r="PKI5847" s="25"/>
      <x:c r="PKJ5847" s="25"/>
      <x:c r="PKK5847" s="25"/>
      <x:c r="PKL5847" s="25"/>
      <x:c r="PKM5847" s="25"/>
      <x:c r="PKN5847" s="25"/>
      <x:c r="PKO5847" s="25"/>
      <x:c r="PKP5847" s="25"/>
      <x:c r="PKQ5847" s="25"/>
      <x:c r="PKR5847" s="25"/>
      <x:c r="PKS5847" s="25"/>
      <x:c r="PKT5847" s="25"/>
      <x:c r="PKU5847" s="25"/>
      <x:c r="PKV5847" s="25"/>
      <x:c r="PKW5847" s="25"/>
      <x:c r="PKX5847" s="25"/>
      <x:c r="PKY5847" s="25"/>
      <x:c r="PKZ5847" s="25"/>
      <x:c r="PLA5847" s="25"/>
      <x:c r="PLB5847" s="25"/>
      <x:c r="PLC5847" s="25"/>
      <x:c r="PLD5847" s="25"/>
      <x:c r="PLE5847" s="25"/>
      <x:c r="PLF5847" s="25"/>
      <x:c r="PLG5847" s="25"/>
      <x:c r="PLH5847" s="25"/>
      <x:c r="PLI5847" s="25"/>
      <x:c r="PLJ5847" s="25"/>
      <x:c r="PLK5847" s="25"/>
      <x:c r="PLL5847" s="25"/>
      <x:c r="PLM5847" s="25"/>
      <x:c r="PLN5847" s="25"/>
      <x:c r="PLO5847" s="25"/>
      <x:c r="PLP5847" s="25"/>
      <x:c r="PLQ5847" s="25"/>
      <x:c r="PLR5847" s="25"/>
      <x:c r="PLS5847" s="25"/>
      <x:c r="PLT5847" s="25"/>
      <x:c r="PLU5847" s="25"/>
      <x:c r="PLV5847" s="25"/>
      <x:c r="PLW5847" s="25"/>
      <x:c r="PLX5847" s="25"/>
      <x:c r="PLY5847" s="25"/>
      <x:c r="PLZ5847" s="25"/>
      <x:c r="PMA5847" s="25"/>
      <x:c r="PMB5847" s="25"/>
      <x:c r="PMC5847" s="25"/>
      <x:c r="PMD5847" s="25"/>
      <x:c r="PME5847" s="25"/>
      <x:c r="PMF5847" s="25"/>
      <x:c r="PMG5847" s="25"/>
      <x:c r="PMH5847" s="25"/>
      <x:c r="PMI5847" s="25"/>
      <x:c r="PMJ5847" s="25"/>
      <x:c r="PMK5847" s="25"/>
      <x:c r="PML5847" s="25"/>
      <x:c r="PMM5847" s="25"/>
      <x:c r="PMN5847" s="25"/>
      <x:c r="PMO5847" s="25"/>
      <x:c r="PMP5847" s="25"/>
      <x:c r="PMQ5847" s="25"/>
      <x:c r="PMR5847" s="25"/>
      <x:c r="PMS5847" s="25"/>
      <x:c r="PMT5847" s="25"/>
      <x:c r="PMU5847" s="25"/>
      <x:c r="PMV5847" s="25"/>
      <x:c r="PMW5847" s="25"/>
      <x:c r="PMX5847" s="25"/>
      <x:c r="PMY5847" s="25"/>
      <x:c r="PMZ5847" s="25"/>
      <x:c r="PNA5847" s="25"/>
      <x:c r="PNB5847" s="25"/>
      <x:c r="PNC5847" s="25"/>
      <x:c r="PND5847" s="25"/>
      <x:c r="PNE5847" s="25"/>
      <x:c r="PNF5847" s="25"/>
      <x:c r="PNG5847" s="25"/>
      <x:c r="PNH5847" s="25"/>
      <x:c r="PNI5847" s="25"/>
      <x:c r="PNJ5847" s="25"/>
      <x:c r="PNK5847" s="25"/>
      <x:c r="PNL5847" s="25"/>
      <x:c r="PNM5847" s="25"/>
      <x:c r="PNN5847" s="25"/>
      <x:c r="PNO5847" s="25"/>
      <x:c r="PNP5847" s="25"/>
      <x:c r="PNQ5847" s="25"/>
      <x:c r="PNR5847" s="25"/>
      <x:c r="PNS5847" s="25"/>
      <x:c r="PNT5847" s="25"/>
      <x:c r="PNU5847" s="25"/>
      <x:c r="PNV5847" s="25"/>
      <x:c r="PNW5847" s="25"/>
      <x:c r="PNX5847" s="25"/>
      <x:c r="PNY5847" s="25"/>
      <x:c r="PNZ5847" s="25"/>
      <x:c r="POA5847" s="25"/>
      <x:c r="POB5847" s="25"/>
      <x:c r="POC5847" s="25"/>
      <x:c r="POD5847" s="25"/>
      <x:c r="POE5847" s="25"/>
      <x:c r="POF5847" s="25"/>
      <x:c r="POG5847" s="25"/>
      <x:c r="POH5847" s="25"/>
      <x:c r="POI5847" s="25"/>
      <x:c r="POJ5847" s="25"/>
      <x:c r="POK5847" s="25"/>
      <x:c r="POL5847" s="25"/>
      <x:c r="POM5847" s="25"/>
      <x:c r="PON5847" s="25"/>
      <x:c r="POO5847" s="25"/>
      <x:c r="POP5847" s="25"/>
      <x:c r="POQ5847" s="25"/>
      <x:c r="POR5847" s="25"/>
      <x:c r="POS5847" s="25"/>
      <x:c r="POT5847" s="25"/>
      <x:c r="POU5847" s="25"/>
      <x:c r="POV5847" s="25"/>
      <x:c r="POW5847" s="25"/>
      <x:c r="POX5847" s="25"/>
      <x:c r="POY5847" s="25"/>
      <x:c r="POZ5847" s="25"/>
      <x:c r="PPA5847" s="25"/>
      <x:c r="PPB5847" s="25"/>
      <x:c r="PPC5847" s="25"/>
      <x:c r="PPD5847" s="25"/>
      <x:c r="PPE5847" s="25"/>
      <x:c r="PPF5847" s="25"/>
      <x:c r="PPG5847" s="25"/>
      <x:c r="PPH5847" s="25"/>
      <x:c r="PPI5847" s="25"/>
      <x:c r="PPJ5847" s="25"/>
      <x:c r="PPK5847" s="25"/>
      <x:c r="PPL5847" s="25"/>
      <x:c r="PPM5847" s="25"/>
      <x:c r="PPN5847" s="25"/>
      <x:c r="PPO5847" s="25"/>
      <x:c r="PPP5847" s="25"/>
      <x:c r="PPQ5847" s="25"/>
      <x:c r="PPR5847" s="25"/>
      <x:c r="PPS5847" s="25"/>
      <x:c r="PPT5847" s="25"/>
      <x:c r="PPU5847" s="25"/>
      <x:c r="PPV5847" s="25"/>
      <x:c r="PPW5847" s="25"/>
      <x:c r="PPX5847" s="25"/>
      <x:c r="PPY5847" s="25"/>
      <x:c r="PPZ5847" s="25"/>
      <x:c r="PQA5847" s="25"/>
      <x:c r="PQB5847" s="25"/>
      <x:c r="PQC5847" s="25"/>
      <x:c r="PQD5847" s="25"/>
      <x:c r="PQE5847" s="25"/>
      <x:c r="PQF5847" s="25"/>
      <x:c r="PQG5847" s="25"/>
      <x:c r="PQH5847" s="25"/>
      <x:c r="PQI5847" s="25"/>
      <x:c r="PQJ5847" s="25"/>
      <x:c r="PQK5847" s="25"/>
      <x:c r="PQL5847" s="25"/>
      <x:c r="PQM5847" s="25"/>
      <x:c r="PQN5847" s="25"/>
      <x:c r="PQO5847" s="25"/>
      <x:c r="PQP5847" s="25"/>
      <x:c r="PQQ5847" s="25"/>
      <x:c r="PQR5847" s="25"/>
      <x:c r="PQS5847" s="25"/>
      <x:c r="PQT5847" s="25"/>
      <x:c r="PQU5847" s="25"/>
      <x:c r="PQV5847" s="25"/>
      <x:c r="PQW5847" s="25"/>
      <x:c r="PQX5847" s="25"/>
      <x:c r="PQY5847" s="25"/>
      <x:c r="PQZ5847" s="25"/>
      <x:c r="PRA5847" s="25"/>
      <x:c r="PRB5847" s="25"/>
      <x:c r="PRC5847" s="25"/>
      <x:c r="PRD5847" s="25"/>
      <x:c r="PRE5847" s="25"/>
      <x:c r="PRF5847" s="25"/>
      <x:c r="PRG5847" s="25"/>
      <x:c r="PRH5847" s="25"/>
      <x:c r="PRI5847" s="25"/>
      <x:c r="PRJ5847" s="25"/>
      <x:c r="PRK5847" s="25"/>
      <x:c r="PRL5847" s="25"/>
      <x:c r="PRM5847" s="25"/>
      <x:c r="PRN5847" s="25"/>
      <x:c r="PRO5847" s="25"/>
      <x:c r="PRP5847" s="25"/>
      <x:c r="PRQ5847" s="25"/>
      <x:c r="PRR5847" s="25"/>
      <x:c r="PRS5847" s="25"/>
      <x:c r="PRT5847" s="25"/>
      <x:c r="PRU5847" s="25"/>
      <x:c r="PRV5847" s="25"/>
      <x:c r="PRW5847" s="25"/>
      <x:c r="PRX5847" s="25"/>
      <x:c r="PRY5847" s="25"/>
      <x:c r="PRZ5847" s="25"/>
      <x:c r="PSA5847" s="25"/>
      <x:c r="PSB5847" s="25"/>
      <x:c r="PSC5847" s="25"/>
      <x:c r="PSD5847" s="25"/>
      <x:c r="PSE5847" s="25"/>
      <x:c r="PSF5847" s="25"/>
      <x:c r="PSG5847" s="25"/>
      <x:c r="PSH5847" s="25"/>
      <x:c r="PSI5847" s="25"/>
      <x:c r="PSJ5847" s="25"/>
      <x:c r="PSK5847" s="25"/>
      <x:c r="PSL5847" s="25"/>
      <x:c r="PSM5847" s="25"/>
      <x:c r="PSN5847" s="25"/>
      <x:c r="PSO5847" s="25"/>
      <x:c r="PSP5847" s="25"/>
      <x:c r="PSQ5847" s="25"/>
      <x:c r="PSR5847" s="25"/>
      <x:c r="PSS5847" s="25"/>
      <x:c r="PST5847" s="25"/>
      <x:c r="PSU5847" s="25"/>
      <x:c r="PSV5847" s="25"/>
      <x:c r="PSW5847" s="25"/>
      <x:c r="PSX5847" s="25"/>
      <x:c r="PSY5847" s="25"/>
      <x:c r="PSZ5847" s="25"/>
      <x:c r="PTA5847" s="25"/>
      <x:c r="PTB5847" s="25"/>
      <x:c r="PTC5847" s="25"/>
      <x:c r="PTD5847" s="25"/>
      <x:c r="PTE5847" s="25"/>
      <x:c r="PTF5847" s="25"/>
      <x:c r="PTG5847" s="25"/>
      <x:c r="PTH5847" s="25"/>
      <x:c r="PTI5847" s="25"/>
      <x:c r="PTJ5847" s="25"/>
      <x:c r="PTK5847" s="25"/>
      <x:c r="PTL5847" s="25"/>
      <x:c r="PTM5847" s="25"/>
      <x:c r="PTN5847" s="25"/>
      <x:c r="PTO5847" s="25"/>
      <x:c r="PTP5847" s="25"/>
      <x:c r="PTQ5847" s="25"/>
      <x:c r="PTR5847" s="25"/>
      <x:c r="PTS5847" s="25"/>
      <x:c r="PTT5847" s="25"/>
      <x:c r="PTU5847" s="25"/>
      <x:c r="PTV5847" s="25"/>
      <x:c r="PTW5847" s="25"/>
      <x:c r="PTX5847" s="25"/>
      <x:c r="PTY5847" s="25"/>
      <x:c r="PTZ5847" s="25"/>
      <x:c r="PUA5847" s="25"/>
      <x:c r="PUB5847" s="25"/>
      <x:c r="PUC5847" s="25"/>
      <x:c r="PUD5847" s="25"/>
      <x:c r="PUE5847" s="25"/>
      <x:c r="PUF5847" s="25"/>
      <x:c r="PUG5847" s="25"/>
      <x:c r="PUH5847" s="25"/>
      <x:c r="PUI5847" s="25"/>
      <x:c r="PUJ5847" s="25"/>
      <x:c r="PUK5847" s="25"/>
      <x:c r="PUL5847" s="25"/>
      <x:c r="PUM5847" s="25"/>
      <x:c r="PUN5847" s="25"/>
      <x:c r="PUO5847" s="25"/>
      <x:c r="PUP5847" s="25"/>
      <x:c r="PUQ5847" s="25"/>
      <x:c r="PUR5847" s="25"/>
      <x:c r="PUS5847" s="25"/>
      <x:c r="PUT5847" s="25"/>
      <x:c r="PUU5847" s="25"/>
      <x:c r="PUV5847" s="25"/>
      <x:c r="PUW5847" s="25"/>
      <x:c r="PUX5847" s="25"/>
      <x:c r="PUY5847" s="25"/>
      <x:c r="PUZ5847" s="25"/>
      <x:c r="PVA5847" s="25"/>
      <x:c r="PVB5847" s="25"/>
      <x:c r="PVC5847" s="25"/>
      <x:c r="PVD5847" s="25"/>
      <x:c r="PVE5847" s="25"/>
      <x:c r="PVF5847" s="25"/>
      <x:c r="PVG5847" s="25"/>
      <x:c r="PVH5847" s="25"/>
      <x:c r="PVI5847" s="25"/>
      <x:c r="PVJ5847" s="25"/>
      <x:c r="PVK5847" s="25"/>
      <x:c r="PVL5847" s="25"/>
      <x:c r="PVM5847" s="25"/>
      <x:c r="PVN5847" s="25"/>
      <x:c r="PVO5847" s="25"/>
      <x:c r="PVP5847" s="25"/>
      <x:c r="PVQ5847" s="25"/>
      <x:c r="PVR5847" s="25"/>
      <x:c r="PVS5847" s="25"/>
      <x:c r="PVT5847" s="25"/>
      <x:c r="PVU5847" s="25"/>
      <x:c r="PVV5847" s="25"/>
      <x:c r="PVW5847" s="25"/>
      <x:c r="PVX5847" s="25"/>
      <x:c r="PVY5847" s="25"/>
      <x:c r="PVZ5847" s="25"/>
      <x:c r="PWA5847" s="25"/>
      <x:c r="PWB5847" s="25"/>
      <x:c r="PWC5847" s="25"/>
      <x:c r="PWD5847" s="25"/>
      <x:c r="PWE5847" s="25"/>
      <x:c r="PWF5847" s="25"/>
      <x:c r="PWG5847" s="25"/>
      <x:c r="PWH5847" s="25"/>
      <x:c r="PWI5847" s="25"/>
      <x:c r="PWJ5847" s="25"/>
      <x:c r="PWK5847" s="25"/>
      <x:c r="PWL5847" s="25"/>
      <x:c r="PWM5847" s="25"/>
      <x:c r="PWN5847" s="25"/>
      <x:c r="PWO5847" s="25"/>
      <x:c r="PWP5847" s="25"/>
      <x:c r="PWQ5847" s="25"/>
      <x:c r="PWR5847" s="25"/>
      <x:c r="PWS5847" s="25"/>
      <x:c r="PWT5847" s="25"/>
      <x:c r="PWU5847" s="25"/>
      <x:c r="PWV5847" s="25"/>
      <x:c r="PWW5847" s="25"/>
      <x:c r="PWX5847" s="25"/>
      <x:c r="PWY5847" s="25"/>
      <x:c r="PWZ5847" s="25"/>
      <x:c r="PXA5847" s="25"/>
      <x:c r="PXB5847" s="25"/>
      <x:c r="PXC5847" s="25"/>
      <x:c r="PXD5847" s="25"/>
      <x:c r="PXE5847" s="25"/>
      <x:c r="PXF5847" s="25"/>
      <x:c r="PXG5847" s="25"/>
      <x:c r="PXH5847" s="25"/>
      <x:c r="PXI5847" s="25"/>
      <x:c r="PXJ5847" s="25"/>
      <x:c r="PXK5847" s="25"/>
      <x:c r="PXL5847" s="25"/>
      <x:c r="PXM5847" s="25"/>
      <x:c r="PXN5847" s="25"/>
      <x:c r="PXO5847" s="25"/>
      <x:c r="PXP5847" s="25"/>
      <x:c r="PXQ5847" s="25"/>
      <x:c r="PXR5847" s="25"/>
      <x:c r="PXS5847" s="25"/>
      <x:c r="PXT5847" s="25"/>
      <x:c r="PXU5847" s="25"/>
      <x:c r="PXV5847" s="25"/>
      <x:c r="PXW5847" s="25"/>
      <x:c r="PXX5847" s="25"/>
      <x:c r="PXY5847" s="25"/>
      <x:c r="PXZ5847" s="25"/>
      <x:c r="PYA5847" s="25"/>
      <x:c r="PYB5847" s="25"/>
      <x:c r="PYC5847" s="25"/>
      <x:c r="PYD5847" s="25"/>
      <x:c r="PYE5847" s="25"/>
      <x:c r="PYF5847" s="25"/>
      <x:c r="PYG5847" s="25"/>
      <x:c r="PYH5847" s="25"/>
      <x:c r="PYI5847" s="25"/>
      <x:c r="PYJ5847" s="25"/>
      <x:c r="PYK5847" s="25"/>
      <x:c r="PYL5847" s="25"/>
      <x:c r="PYM5847" s="25"/>
      <x:c r="PYN5847" s="25"/>
      <x:c r="PYO5847" s="25"/>
      <x:c r="PYP5847" s="25"/>
      <x:c r="PYQ5847" s="25"/>
      <x:c r="PYR5847" s="25"/>
      <x:c r="PYS5847" s="25"/>
      <x:c r="PYT5847" s="25"/>
      <x:c r="PYU5847" s="25"/>
      <x:c r="PYV5847" s="25"/>
      <x:c r="PYW5847" s="25"/>
      <x:c r="PYX5847" s="25"/>
      <x:c r="PYY5847" s="25"/>
      <x:c r="PYZ5847" s="25"/>
      <x:c r="PZA5847" s="25"/>
      <x:c r="PZB5847" s="25"/>
      <x:c r="PZC5847" s="25"/>
      <x:c r="PZD5847" s="25"/>
      <x:c r="PZE5847" s="25"/>
      <x:c r="PZF5847" s="25"/>
      <x:c r="PZG5847" s="25"/>
      <x:c r="PZH5847" s="25"/>
      <x:c r="PZI5847" s="25"/>
      <x:c r="PZJ5847" s="25"/>
      <x:c r="PZK5847" s="25"/>
      <x:c r="PZL5847" s="25"/>
      <x:c r="PZM5847" s="25"/>
      <x:c r="PZN5847" s="25"/>
      <x:c r="PZO5847" s="25"/>
      <x:c r="PZP5847" s="25"/>
      <x:c r="PZQ5847" s="25"/>
      <x:c r="PZR5847" s="25"/>
      <x:c r="PZS5847" s="25"/>
      <x:c r="PZT5847" s="25"/>
      <x:c r="PZU5847" s="25"/>
      <x:c r="PZV5847" s="25"/>
      <x:c r="PZW5847" s="25"/>
      <x:c r="PZX5847" s="25"/>
      <x:c r="PZY5847" s="25"/>
      <x:c r="PZZ5847" s="25"/>
      <x:c r="QAA5847" s="25"/>
      <x:c r="QAB5847" s="25"/>
      <x:c r="QAC5847" s="25"/>
      <x:c r="QAD5847" s="25"/>
      <x:c r="QAE5847" s="25"/>
      <x:c r="QAF5847" s="25"/>
      <x:c r="QAG5847" s="25"/>
      <x:c r="QAH5847" s="25"/>
      <x:c r="QAI5847" s="25"/>
      <x:c r="QAJ5847" s="25"/>
      <x:c r="QAK5847" s="25"/>
      <x:c r="QAL5847" s="25"/>
      <x:c r="QAM5847" s="25"/>
      <x:c r="QAN5847" s="25"/>
      <x:c r="QAO5847" s="25"/>
      <x:c r="QAP5847" s="25"/>
      <x:c r="QAQ5847" s="25"/>
      <x:c r="QAR5847" s="25"/>
      <x:c r="QAS5847" s="25"/>
      <x:c r="QAT5847" s="25"/>
      <x:c r="QAU5847" s="25"/>
      <x:c r="QAV5847" s="25"/>
      <x:c r="QAW5847" s="25"/>
      <x:c r="QAX5847" s="25"/>
      <x:c r="QAY5847" s="25"/>
      <x:c r="QAZ5847" s="25"/>
      <x:c r="QBA5847" s="25"/>
      <x:c r="QBB5847" s="25"/>
      <x:c r="QBC5847" s="25"/>
      <x:c r="QBD5847" s="25"/>
      <x:c r="QBE5847" s="25"/>
      <x:c r="QBF5847" s="25"/>
      <x:c r="QBG5847" s="25"/>
      <x:c r="QBH5847" s="25"/>
      <x:c r="QBI5847" s="25"/>
      <x:c r="QBJ5847" s="25"/>
      <x:c r="QBK5847" s="25"/>
      <x:c r="QBL5847" s="25"/>
      <x:c r="QBM5847" s="25"/>
      <x:c r="QBN5847" s="25"/>
      <x:c r="QBO5847" s="25"/>
      <x:c r="QBP5847" s="25"/>
      <x:c r="QBQ5847" s="25"/>
      <x:c r="QBR5847" s="25"/>
      <x:c r="QBS5847" s="25"/>
      <x:c r="QBT5847" s="25"/>
      <x:c r="QBU5847" s="25"/>
      <x:c r="QBV5847" s="25"/>
      <x:c r="QBW5847" s="25"/>
      <x:c r="QBX5847" s="25"/>
      <x:c r="QBY5847" s="25"/>
      <x:c r="QBZ5847" s="25"/>
      <x:c r="QCA5847" s="25"/>
      <x:c r="QCB5847" s="25"/>
      <x:c r="QCC5847" s="25"/>
      <x:c r="QCD5847" s="25"/>
      <x:c r="QCE5847" s="25"/>
      <x:c r="QCF5847" s="25"/>
      <x:c r="QCG5847" s="25"/>
      <x:c r="QCH5847" s="25"/>
      <x:c r="QCI5847" s="25"/>
      <x:c r="QCJ5847" s="25"/>
      <x:c r="QCK5847" s="25"/>
      <x:c r="QCL5847" s="25"/>
      <x:c r="QCM5847" s="25"/>
      <x:c r="QCN5847" s="25"/>
      <x:c r="QCO5847" s="25"/>
      <x:c r="QCP5847" s="25"/>
      <x:c r="QCQ5847" s="25"/>
      <x:c r="QCR5847" s="25"/>
      <x:c r="QCS5847" s="25"/>
      <x:c r="QCT5847" s="25"/>
      <x:c r="QCU5847" s="25"/>
      <x:c r="QCV5847" s="25"/>
      <x:c r="QCW5847" s="25"/>
      <x:c r="QCX5847" s="25"/>
      <x:c r="QCY5847" s="25"/>
      <x:c r="QCZ5847" s="25"/>
      <x:c r="QDA5847" s="25"/>
      <x:c r="QDB5847" s="25"/>
      <x:c r="QDC5847" s="25"/>
      <x:c r="QDD5847" s="25"/>
      <x:c r="QDE5847" s="25"/>
      <x:c r="QDF5847" s="25"/>
      <x:c r="QDG5847" s="25"/>
      <x:c r="QDH5847" s="25"/>
      <x:c r="QDI5847" s="25"/>
      <x:c r="QDJ5847" s="25"/>
      <x:c r="QDK5847" s="25"/>
      <x:c r="QDL5847" s="25"/>
      <x:c r="QDM5847" s="25"/>
      <x:c r="QDN5847" s="25"/>
      <x:c r="QDO5847" s="25"/>
      <x:c r="QDP5847" s="25"/>
      <x:c r="QDQ5847" s="25"/>
      <x:c r="QDR5847" s="25"/>
      <x:c r="QDS5847" s="25"/>
      <x:c r="QDT5847" s="25"/>
      <x:c r="QDU5847" s="25"/>
      <x:c r="QDV5847" s="25"/>
      <x:c r="QDW5847" s="25"/>
      <x:c r="QDX5847" s="25"/>
      <x:c r="QDY5847" s="25"/>
      <x:c r="QDZ5847" s="25"/>
      <x:c r="QEA5847" s="25"/>
      <x:c r="QEB5847" s="25"/>
      <x:c r="QEC5847" s="25"/>
      <x:c r="QED5847" s="25"/>
      <x:c r="QEE5847" s="25"/>
      <x:c r="QEF5847" s="25"/>
      <x:c r="QEG5847" s="25"/>
      <x:c r="QEH5847" s="25"/>
      <x:c r="QEI5847" s="25"/>
      <x:c r="QEJ5847" s="25"/>
      <x:c r="QEK5847" s="25"/>
      <x:c r="QEL5847" s="25"/>
      <x:c r="QEM5847" s="25"/>
      <x:c r="QEN5847" s="25"/>
      <x:c r="QEO5847" s="25"/>
      <x:c r="QEP5847" s="25"/>
      <x:c r="QEQ5847" s="25"/>
      <x:c r="QER5847" s="25"/>
      <x:c r="QES5847" s="25"/>
      <x:c r="QET5847" s="25"/>
      <x:c r="QEU5847" s="25"/>
      <x:c r="QEV5847" s="25"/>
      <x:c r="QEW5847" s="25"/>
      <x:c r="QEX5847" s="25"/>
      <x:c r="QEY5847" s="25"/>
      <x:c r="QEZ5847" s="25"/>
      <x:c r="QFA5847" s="25"/>
      <x:c r="QFB5847" s="25"/>
      <x:c r="QFC5847" s="25"/>
      <x:c r="QFD5847" s="25"/>
      <x:c r="QFE5847" s="25"/>
      <x:c r="QFF5847" s="25"/>
      <x:c r="QFG5847" s="25"/>
      <x:c r="QFH5847" s="25"/>
      <x:c r="QFI5847" s="25"/>
      <x:c r="QFJ5847" s="25"/>
      <x:c r="QFK5847" s="25"/>
      <x:c r="QFL5847" s="25"/>
      <x:c r="QFM5847" s="25"/>
      <x:c r="QFN5847" s="25"/>
      <x:c r="QFO5847" s="25"/>
      <x:c r="QFP5847" s="25"/>
      <x:c r="QFQ5847" s="25"/>
      <x:c r="QFR5847" s="25"/>
      <x:c r="QFS5847" s="25"/>
      <x:c r="QFT5847" s="25"/>
      <x:c r="QFU5847" s="25"/>
      <x:c r="QFV5847" s="25"/>
      <x:c r="QFW5847" s="25"/>
      <x:c r="QFX5847" s="25"/>
      <x:c r="QFY5847" s="25"/>
      <x:c r="QFZ5847" s="25"/>
      <x:c r="QGA5847" s="25"/>
      <x:c r="QGB5847" s="25"/>
      <x:c r="QGC5847" s="25"/>
      <x:c r="QGD5847" s="25"/>
      <x:c r="QGE5847" s="25"/>
      <x:c r="QGF5847" s="25"/>
      <x:c r="QGG5847" s="25"/>
      <x:c r="QGH5847" s="25"/>
      <x:c r="QGI5847" s="25"/>
      <x:c r="QGJ5847" s="25"/>
      <x:c r="QGK5847" s="25"/>
      <x:c r="QGL5847" s="25"/>
      <x:c r="QGM5847" s="25"/>
      <x:c r="QGN5847" s="25"/>
      <x:c r="QGO5847" s="25"/>
      <x:c r="QGP5847" s="25"/>
      <x:c r="QGQ5847" s="25"/>
      <x:c r="QGR5847" s="25"/>
      <x:c r="QGS5847" s="25"/>
      <x:c r="QGT5847" s="25"/>
      <x:c r="QGU5847" s="25"/>
      <x:c r="QGV5847" s="25"/>
      <x:c r="QGW5847" s="25"/>
      <x:c r="QGX5847" s="25"/>
      <x:c r="QGY5847" s="25"/>
      <x:c r="QGZ5847" s="25"/>
      <x:c r="QHA5847" s="25"/>
      <x:c r="QHB5847" s="25"/>
      <x:c r="QHC5847" s="25"/>
      <x:c r="QHD5847" s="25"/>
      <x:c r="QHE5847" s="25"/>
      <x:c r="QHF5847" s="25"/>
      <x:c r="QHG5847" s="25"/>
      <x:c r="QHH5847" s="25"/>
      <x:c r="QHI5847" s="25"/>
      <x:c r="QHJ5847" s="25"/>
      <x:c r="QHK5847" s="25"/>
      <x:c r="QHL5847" s="25"/>
      <x:c r="QHM5847" s="25"/>
      <x:c r="QHN5847" s="25"/>
      <x:c r="QHO5847" s="25"/>
      <x:c r="QHP5847" s="25"/>
      <x:c r="QHQ5847" s="25"/>
      <x:c r="QHR5847" s="25"/>
      <x:c r="QHS5847" s="25"/>
      <x:c r="QHT5847" s="25"/>
      <x:c r="QHU5847" s="25"/>
      <x:c r="QHV5847" s="25"/>
      <x:c r="QHW5847" s="25"/>
      <x:c r="QHX5847" s="25"/>
      <x:c r="QHY5847" s="25"/>
      <x:c r="QHZ5847" s="25"/>
      <x:c r="QIA5847" s="25"/>
      <x:c r="QIB5847" s="25"/>
      <x:c r="QIC5847" s="25"/>
      <x:c r="QID5847" s="25"/>
      <x:c r="QIE5847" s="25"/>
      <x:c r="QIF5847" s="25"/>
      <x:c r="QIG5847" s="25"/>
      <x:c r="QIH5847" s="25"/>
      <x:c r="QII5847" s="25"/>
      <x:c r="QIJ5847" s="25"/>
      <x:c r="QIK5847" s="25"/>
      <x:c r="QIL5847" s="25"/>
      <x:c r="QIM5847" s="25"/>
      <x:c r="QIN5847" s="25"/>
      <x:c r="QIO5847" s="25"/>
      <x:c r="QIP5847" s="25"/>
      <x:c r="QIQ5847" s="25"/>
      <x:c r="QIR5847" s="25"/>
      <x:c r="QIS5847" s="25"/>
      <x:c r="QIT5847" s="25"/>
      <x:c r="QIU5847" s="25"/>
      <x:c r="QIV5847" s="25"/>
      <x:c r="QIW5847" s="25"/>
      <x:c r="QIX5847" s="25"/>
      <x:c r="QIY5847" s="25"/>
      <x:c r="QIZ5847" s="25"/>
      <x:c r="QJA5847" s="25"/>
      <x:c r="QJB5847" s="25"/>
      <x:c r="QJC5847" s="25"/>
      <x:c r="QJD5847" s="25"/>
      <x:c r="QJE5847" s="25"/>
      <x:c r="QJF5847" s="25"/>
      <x:c r="QJG5847" s="25"/>
      <x:c r="QJH5847" s="25"/>
      <x:c r="QJI5847" s="25"/>
      <x:c r="QJJ5847" s="25"/>
      <x:c r="QJK5847" s="25"/>
      <x:c r="QJL5847" s="25"/>
      <x:c r="QJM5847" s="25"/>
      <x:c r="QJN5847" s="25"/>
      <x:c r="QJO5847" s="25"/>
      <x:c r="QJP5847" s="25"/>
      <x:c r="QJQ5847" s="25"/>
      <x:c r="QJR5847" s="25"/>
      <x:c r="QJS5847" s="25"/>
      <x:c r="QJT5847" s="25"/>
      <x:c r="QJU5847" s="25"/>
      <x:c r="QJV5847" s="25"/>
      <x:c r="QJW5847" s="25"/>
      <x:c r="QJX5847" s="25"/>
      <x:c r="QJY5847" s="25"/>
      <x:c r="QJZ5847" s="25"/>
      <x:c r="QKA5847" s="25"/>
      <x:c r="QKB5847" s="25"/>
      <x:c r="QKC5847" s="25"/>
      <x:c r="QKD5847" s="25"/>
      <x:c r="QKE5847" s="25"/>
      <x:c r="QKF5847" s="25"/>
      <x:c r="QKG5847" s="25"/>
      <x:c r="QKH5847" s="25"/>
      <x:c r="QKI5847" s="25"/>
      <x:c r="QKJ5847" s="25"/>
      <x:c r="QKK5847" s="25"/>
      <x:c r="QKL5847" s="25"/>
      <x:c r="QKM5847" s="25"/>
      <x:c r="QKN5847" s="25"/>
      <x:c r="QKO5847" s="25"/>
      <x:c r="QKP5847" s="25"/>
      <x:c r="QKQ5847" s="25"/>
      <x:c r="QKR5847" s="25"/>
      <x:c r="QKS5847" s="25"/>
      <x:c r="QKT5847" s="25"/>
      <x:c r="QKU5847" s="25"/>
      <x:c r="QKV5847" s="25"/>
      <x:c r="QKW5847" s="25"/>
      <x:c r="QKX5847" s="25"/>
      <x:c r="QKY5847" s="25"/>
      <x:c r="QKZ5847" s="25"/>
      <x:c r="QLA5847" s="25"/>
      <x:c r="QLB5847" s="25"/>
      <x:c r="QLC5847" s="25"/>
      <x:c r="QLD5847" s="25"/>
      <x:c r="QLE5847" s="25"/>
      <x:c r="QLF5847" s="25"/>
      <x:c r="QLG5847" s="25"/>
      <x:c r="QLH5847" s="25"/>
      <x:c r="QLI5847" s="25"/>
      <x:c r="QLJ5847" s="25"/>
      <x:c r="QLK5847" s="25"/>
      <x:c r="QLL5847" s="25"/>
      <x:c r="QLM5847" s="25"/>
      <x:c r="QLN5847" s="25"/>
      <x:c r="QLO5847" s="25"/>
      <x:c r="QLP5847" s="25"/>
      <x:c r="QLQ5847" s="25"/>
      <x:c r="QLR5847" s="25"/>
      <x:c r="QLS5847" s="25"/>
      <x:c r="QLT5847" s="25"/>
      <x:c r="QLU5847" s="25"/>
      <x:c r="QLV5847" s="25"/>
      <x:c r="QLW5847" s="25"/>
      <x:c r="QLX5847" s="25"/>
      <x:c r="QLY5847" s="25"/>
      <x:c r="QLZ5847" s="25"/>
      <x:c r="QMA5847" s="25"/>
      <x:c r="QMB5847" s="25"/>
      <x:c r="QMC5847" s="25"/>
      <x:c r="QMD5847" s="25"/>
      <x:c r="QME5847" s="25"/>
      <x:c r="QMF5847" s="25"/>
      <x:c r="QMG5847" s="25"/>
      <x:c r="QMH5847" s="25"/>
      <x:c r="QMI5847" s="25"/>
      <x:c r="QMJ5847" s="25"/>
      <x:c r="QMK5847" s="25"/>
      <x:c r="QML5847" s="25"/>
      <x:c r="QMM5847" s="25"/>
      <x:c r="QMN5847" s="25"/>
      <x:c r="QMO5847" s="25"/>
      <x:c r="QMP5847" s="25"/>
      <x:c r="QMQ5847" s="25"/>
      <x:c r="QMR5847" s="25"/>
      <x:c r="QMS5847" s="25"/>
      <x:c r="QMT5847" s="25"/>
      <x:c r="QMU5847" s="25"/>
      <x:c r="QMV5847" s="25"/>
      <x:c r="QMW5847" s="25"/>
      <x:c r="QMX5847" s="25"/>
      <x:c r="QMY5847" s="25"/>
      <x:c r="QMZ5847" s="25"/>
      <x:c r="QNA5847" s="25"/>
      <x:c r="QNB5847" s="25"/>
      <x:c r="QNC5847" s="25"/>
      <x:c r="QND5847" s="25"/>
      <x:c r="QNE5847" s="25"/>
      <x:c r="QNF5847" s="25"/>
      <x:c r="QNG5847" s="25"/>
      <x:c r="QNH5847" s="25"/>
      <x:c r="QNI5847" s="25"/>
      <x:c r="QNJ5847" s="25"/>
      <x:c r="QNK5847" s="25"/>
      <x:c r="QNL5847" s="25"/>
      <x:c r="QNM5847" s="25"/>
      <x:c r="QNN5847" s="25"/>
      <x:c r="QNO5847" s="25"/>
      <x:c r="QNP5847" s="25"/>
      <x:c r="QNQ5847" s="25"/>
      <x:c r="QNR5847" s="25"/>
      <x:c r="QNS5847" s="25"/>
      <x:c r="QNT5847" s="25"/>
      <x:c r="QNU5847" s="25"/>
      <x:c r="QNV5847" s="25"/>
      <x:c r="QNW5847" s="25"/>
      <x:c r="QNX5847" s="25"/>
      <x:c r="QNY5847" s="25"/>
      <x:c r="QNZ5847" s="25"/>
      <x:c r="QOA5847" s="25"/>
      <x:c r="QOB5847" s="25"/>
      <x:c r="QOC5847" s="25"/>
      <x:c r="QOD5847" s="25"/>
      <x:c r="QOE5847" s="25"/>
      <x:c r="QOF5847" s="25"/>
      <x:c r="QOG5847" s="25"/>
      <x:c r="QOH5847" s="25"/>
      <x:c r="QOI5847" s="25"/>
      <x:c r="QOJ5847" s="25"/>
      <x:c r="QOK5847" s="25"/>
      <x:c r="QOL5847" s="25"/>
      <x:c r="QOM5847" s="25"/>
      <x:c r="QON5847" s="25"/>
      <x:c r="QOO5847" s="25"/>
      <x:c r="QOP5847" s="25"/>
      <x:c r="QOQ5847" s="25"/>
      <x:c r="QOR5847" s="25"/>
      <x:c r="QOS5847" s="25"/>
      <x:c r="QOT5847" s="25"/>
      <x:c r="QOU5847" s="25"/>
      <x:c r="QOV5847" s="25"/>
      <x:c r="QOW5847" s="25"/>
      <x:c r="QOX5847" s="25"/>
      <x:c r="QOY5847" s="25"/>
      <x:c r="QOZ5847" s="25"/>
      <x:c r="QPA5847" s="25"/>
      <x:c r="QPB5847" s="25"/>
      <x:c r="QPC5847" s="25"/>
      <x:c r="QPD5847" s="25"/>
      <x:c r="QPE5847" s="25"/>
      <x:c r="QPF5847" s="25"/>
      <x:c r="QPG5847" s="25"/>
      <x:c r="QPH5847" s="25"/>
      <x:c r="QPI5847" s="25"/>
      <x:c r="QPJ5847" s="25"/>
      <x:c r="QPK5847" s="25"/>
      <x:c r="QPL5847" s="25"/>
      <x:c r="QPM5847" s="25"/>
      <x:c r="QPN5847" s="25"/>
      <x:c r="QPO5847" s="25"/>
      <x:c r="QPP5847" s="25"/>
      <x:c r="QPQ5847" s="25"/>
      <x:c r="QPR5847" s="25"/>
      <x:c r="QPS5847" s="25"/>
      <x:c r="QPT5847" s="25"/>
      <x:c r="QPU5847" s="25"/>
      <x:c r="QPV5847" s="25"/>
      <x:c r="QPW5847" s="25"/>
      <x:c r="QPX5847" s="25"/>
      <x:c r="QPY5847" s="25"/>
      <x:c r="QPZ5847" s="25"/>
      <x:c r="QQA5847" s="25"/>
      <x:c r="QQB5847" s="25"/>
      <x:c r="QQC5847" s="25"/>
      <x:c r="QQD5847" s="25"/>
      <x:c r="QQE5847" s="25"/>
      <x:c r="QQF5847" s="25"/>
      <x:c r="QQG5847" s="25"/>
      <x:c r="QQH5847" s="25"/>
      <x:c r="QQI5847" s="25"/>
      <x:c r="QQJ5847" s="25"/>
      <x:c r="QQK5847" s="25"/>
      <x:c r="QQL5847" s="25"/>
      <x:c r="QQM5847" s="25"/>
      <x:c r="QQN5847" s="25"/>
      <x:c r="QQO5847" s="25"/>
      <x:c r="QQP5847" s="25"/>
      <x:c r="QQQ5847" s="25"/>
      <x:c r="QQR5847" s="25"/>
      <x:c r="QQS5847" s="25"/>
      <x:c r="QQT5847" s="25"/>
      <x:c r="QQU5847" s="25"/>
      <x:c r="QQV5847" s="25"/>
      <x:c r="QQW5847" s="25"/>
      <x:c r="QQX5847" s="25"/>
      <x:c r="QQY5847" s="25"/>
      <x:c r="QQZ5847" s="25"/>
      <x:c r="QRA5847" s="25"/>
      <x:c r="QRB5847" s="25"/>
      <x:c r="QRC5847" s="25"/>
      <x:c r="QRD5847" s="25"/>
      <x:c r="QRE5847" s="25"/>
      <x:c r="QRF5847" s="25"/>
      <x:c r="QRG5847" s="25"/>
      <x:c r="QRH5847" s="25"/>
      <x:c r="QRI5847" s="25"/>
      <x:c r="QRJ5847" s="25"/>
      <x:c r="QRK5847" s="25"/>
      <x:c r="QRL5847" s="25"/>
      <x:c r="QRM5847" s="25"/>
      <x:c r="QRN5847" s="25"/>
      <x:c r="QRO5847" s="25"/>
      <x:c r="QRP5847" s="25"/>
      <x:c r="QRQ5847" s="25"/>
      <x:c r="QRR5847" s="25"/>
      <x:c r="QRS5847" s="25"/>
      <x:c r="QRT5847" s="25"/>
      <x:c r="QRU5847" s="25"/>
      <x:c r="QRV5847" s="25"/>
      <x:c r="QRW5847" s="25"/>
      <x:c r="QRX5847" s="25"/>
      <x:c r="QRY5847" s="25"/>
      <x:c r="QRZ5847" s="25"/>
      <x:c r="QSA5847" s="25"/>
      <x:c r="QSB5847" s="25"/>
      <x:c r="QSC5847" s="25"/>
      <x:c r="QSD5847" s="25"/>
      <x:c r="QSE5847" s="25"/>
      <x:c r="QSF5847" s="25"/>
      <x:c r="QSG5847" s="25"/>
      <x:c r="QSH5847" s="25"/>
      <x:c r="QSI5847" s="25"/>
      <x:c r="QSJ5847" s="25"/>
      <x:c r="QSK5847" s="25"/>
      <x:c r="QSL5847" s="25"/>
      <x:c r="QSM5847" s="25"/>
      <x:c r="QSN5847" s="25"/>
      <x:c r="QSO5847" s="25"/>
      <x:c r="QSP5847" s="25"/>
      <x:c r="QSQ5847" s="25"/>
      <x:c r="QSR5847" s="25"/>
      <x:c r="QSS5847" s="25"/>
      <x:c r="QST5847" s="25"/>
      <x:c r="QSU5847" s="25"/>
      <x:c r="QSV5847" s="25"/>
      <x:c r="QSW5847" s="25"/>
      <x:c r="QSX5847" s="25"/>
      <x:c r="QSY5847" s="25"/>
      <x:c r="QSZ5847" s="25"/>
      <x:c r="QTA5847" s="25"/>
      <x:c r="QTB5847" s="25"/>
      <x:c r="QTC5847" s="25"/>
      <x:c r="QTD5847" s="25"/>
      <x:c r="QTE5847" s="25"/>
      <x:c r="QTF5847" s="25"/>
      <x:c r="QTG5847" s="25"/>
      <x:c r="QTH5847" s="25"/>
      <x:c r="QTI5847" s="25"/>
      <x:c r="QTJ5847" s="25"/>
      <x:c r="QTK5847" s="25"/>
      <x:c r="QTL5847" s="25"/>
      <x:c r="QTM5847" s="25"/>
      <x:c r="QTN5847" s="25"/>
      <x:c r="QTO5847" s="25"/>
      <x:c r="QTP5847" s="25"/>
      <x:c r="QTQ5847" s="25"/>
      <x:c r="QTR5847" s="25"/>
      <x:c r="QTS5847" s="25"/>
      <x:c r="QTT5847" s="25"/>
      <x:c r="QTU5847" s="25"/>
      <x:c r="QTV5847" s="25"/>
      <x:c r="QTW5847" s="25"/>
      <x:c r="QTX5847" s="25"/>
      <x:c r="QTY5847" s="25"/>
      <x:c r="QTZ5847" s="25"/>
      <x:c r="QUA5847" s="25"/>
      <x:c r="QUB5847" s="25"/>
      <x:c r="QUC5847" s="25"/>
      <x:c r="QUD5847" s="25"/>
      <x:c r="QUE5847" s="25"/>
      <x:c r="QUF5847" s="25"/>
      <x:c r="QUG5847" s="25"/>
      <x:c r="QUH5847" s="25"/>
      <x:c r="QUI5847" s="25"/>
      <x:c r="QUJ5847" s="25"/>
      <x:c r="QUK5847" s="25"/>
      <x:c r="QUL5847" s="25"/>
      <x:c r="QUM5847" s="25"/>
      <x:c r="QUN5847" s="25"/>
      <x:c r="QUO5847" s="25"/>
      <x:c r="QUP5847" s="25"/>
      <x:c r="QUQ5847" s="25"/>
      <x:c r="QUR5847" s="25"/>
      <x:c r="QUS5847" s="25"/>
      <x:c r="QUT5847" s="25"/>
      <x:c r="QUU5847" s="25"/>
      <x:c r="QUV5847" s="25"/>
      <x:c r="QUW5847" s="25"/>
      <x:c r="QUX5847" s="25"/>
      <x:c r="QUY5847" s="25"/>
      <x:c r="QUZ5847" s="25"/>
      <x:c r="QVA5847" s="25"/>
      <x:c r="QVB5847" s="25"/>
      <x:c r="QVC5847" s="25"/>
      <x:c r="QVD5847" s="25"/>
      <x:c r="QVE5847" s="25"/>
      <x:c r="QVF5847" s="25"/>
      <x:c r="QVG5847" s="25"/>
      <x:c r="QVH5847" s="25"/>
      <x:c r="QVI5847" s="25"/>
      <x:c r="QVJ5847" s="25"/>
      <x:c r="QVK5847" s="25"/>
      <x:c r="QVL5847" s="25"/>
      <x:c r="QVM5847" s="25"/>
      <x:c r="QVN5847" s="25"/>
      <x:c r="QVO5847" s="25"/>
      <x:c r="QVP5847" s="25"/>
      <x:c r="QVQ5847" s="25"/>
      <x:c r="QVR5847" s="25"/>
      <x:c r="QVS5847" s="25"/>
      <x:c r="QVT5847" s="25"/>
      <x:c r="QVU5847" s="25"/>
      <x:c r="QVV5847" s="25"/>
      <x:c r="QVW5847" s="25"/>
      <x:c r="QVX5847" s="25"/>
      <x:c r="QVY5847" s="25"/>
      <x:c r="QVZ5847" s="25"/>
      <x:c r="QWA5847" s="25"/>
      <x:c r="QWB5847" s="25"/>
      <x:c r="QWC5847" s="25"/>
      <x:c r="QWD5847" s="25"/>
      <x:c r="QWE5847" s="25"/>
      <x:c r="QWF5847" s="25"/>
      <x:c r="QWG5847" s="25"/>
      <x:c r="QWH5847" s="25"/>
      <x:c r="QWI5847" s="25"/>
      <x:c r="QWJ5847" s="25"/>
      <x:c r="QWK5847" s="25"/>
      <x:c r="QWL5847" s="25"/>
      <x:c r="QWM5847" s="25"/>
      <x:c r="QWN5847" s="25"/>
      <x:c r="QWO5847" s="25"/>
      <x:c r="QWP5847" s="25"/>
      <x:c r="QWQ5847" s="25"/>
      <x:c r="QWR5847" s="25"/>
      <x:c r="QWS5847" s="25"/>
      <x:c r="QWT5847" s="25"/>
      <x:c r="QWU5847" s="25"/>
      <x:c r="QWV5847" s="25"/>
      <x:c r="QWW5847" s="25"/>
      <x:c r="QWX5847" s="25"/>
      <x:c r="QWY5847" s="25"/>
      <x:c r="QWZ5847" s="25"/>
      <x:c r="QXA5847" s="25"/>
      <x:c r="QXB5847" s="25"/>
      <x:c r="QXC5847" s="25"/>
      <x:c r="QXD5847" s="25"/>
      <x:c r="QXE5847" s="25"/>
      <x:c r="QXF5847" s="25"/>
      <x:c r="QXG5847" s="25"/>
      <x:c r="QXH5847" s="25"/>
      <x:c r="QXI5847" s="25"/>
      <x:c r="QXJ5847" s="25"/>
      <x:c r="QXK5847" s="25"/>
      <x:c r="QXL5847" s="25"/>
      <x:c r="QXM5847" s="25"/>
      <x:c r="QXN5847" s="25"/>
      <x:c r="QXO5847" s="25"/>
      <x:c r="QXP5847" s="25"/>
      <x:c r="QXQ5847" s="25"/>
      <x:c r="QXR5847" s="25"/>
      <x:c r="QXS5847" s="25"/>
      <x:c r="QXT5847" s="25"/>
      <x:c r="QXU5847" s="25"/>
      <x:c r="QXV5847" s="25"/>
      <x:c r="QXW5847" s="25"/>
      <x:c r="QXX5847" s="25"/>
      <x:c r="QXY5847" s="25"/>
      <x:c r="QXZ5847" s="25"/>
      <x:c r="QYA5847" s="25"/>
      <x:c r="QYB5847" s="25"/>
      <x:c r="QYC5847" s="25"/>
      <x:c r="QYD5847" s="25"/>
      <x:c r="QYE5847" s="25"/>
      <x:c r="QYF5847" s="25"/>
      <x:c r="QYG5847" s="25"/>
      <x:c r="QYH5847" s="25"/>
      <x:c r="QYI5847" s="25"/>
      <x:c r="QYJ5847" s="25"/>
      <x:c r="QYK5847" s="25"/>
      <x:c r="QYL5847" s="25"/>
      <x:c r="QYM5847" s="25"/>
      <x:c r="QYN5847" s="25"/>
      <x:c r="QYO5847" s="25"/>
      <x:c r="QYP5847" s="25"/>
      <x:c r="QYQ5847" s="25"/>
      <x:c r="QYR5847" s="25"/>
      <x:c r="QYS5847" s="25"/>
      <x:c r="QYT5847" s="25"/>
      <x:c r="QYU5847" s="25"/>
      <x:c r="QYV5847" s="25"/>
      <x:c r="QYW5847" s="25"/>
      <x:c r="QYX5847" s="25"/>
      <x:c r="QYY5847" s="25"/>
      <x:c r="QYZ5847" s="25"/>
      <x:c r="QZA5847" s="25"/>
      <x:c r="QZB5847" s="25"/>
      <x:c r="QZC5847" s="25"/>
      <x:c r="QZD5847" s="25"/>
      <x:c r="QZE5847" s="25"/>
      <x:c r="QZF5847" s="25"/>
      <x:c r="QZG5847" s="25"/>
      <x:c r="QZH5847" s="25"/>
      <x:c r="QZI5847" s="25"/>
      <x:c r="QZJ5847" s="25"/>
      <x:c r="QZK5847" s="25"/>
      <x:c r="QZL5847" s="25"/>
      <x:c r="QZM5847" s="25"/>
      <x:c r="QZN5847" s="25"/>
      <x:c r="QZO5847" s="25"/>
      <x:c r="QZP5847" s="25"/>
      <x:c r="QZQ5847" s="25"/>
      <x:c r="QZR5847" s="25"/>
      <x:c r="QZS5847" s="25"/>
      <x:c r="QZT5847" s="25"/>
      <x:c r="QZU5847" s="25"/>
      <x:c r="QZV5847" s="25"/>
      <x:c r="QZW5847" s="25"/>
      <x:c r="QZX5847" s="25"/>
      <x:c r="QZY5847" s="25"/>
      <x:c r="QZZ5847" s="25"/>
      <x:c r="RAA5847" s="25"/>
      <x:c r="RAB5847" s="25"/>
      <x:c r="RAC5847" s="25"/>
      <x:c r="RAD5847" s="25"/>
      <x:c r="RAE5847" s="25"/>
      <x:c r="RAF5847" s="25"/>
      <x:c r="RAG5847" s="25"/>
      <x:c r="RAH5847" s="25"/>
      <x:c r="RAI5847" s="25"/>
      <x:c r="RAJ5847" s="25"/>
      <x:c r="RAK5847" s="25"/>
      <x:c r="RAL5847" s="25"/>
      <x:c r="RAM5847" s="25"/>
      <x:c r="RAN5847" s="25"/>
      <x:c r="RAO5847" s="25"/>
      <x:c r="RAP5847" s="25"/>
      <x:c r="RAQ5847" s="25"/>
      <x:c r="RAR5847" s="25"/>
      <x:c r="RAS5847" s="25"/>
      <x:c r="RAT5847" s="25"/>
      <x:c r="RAU5847" s="25"/>
      <x:c r="RAV5847" s="25"/>
      <x:c r="RAW5847" s="25"/>
      <x:c r="RAX5847" s="25"/>
      <x:c r="RAY5847" s="25"/>
      <x:c r="RAZ5847" s="25"/>
      <x:c r="RBA5847" s="25"/>
      <x:c r="RBB5847" s="25"/>
      <x:c r="RBC5847" s="25"/>
      <x:c r="RBD5847" s="25"/>
      <x:c r="RBE5847" s="25"/>
      <x:c r="RBF5847" s="25"/>
      <x:c r="RBG5847" s="25"/>
      <x:c r="RBH5847" s="25"/>
      <x:c r="RBI5847" s="25"/>
      <x:c r="RBJ5847" s="25"/>
      <x:c r="RBK5847" s="25"/>
      <x:c r="RBL5847" s="25"/>
      <x:c r="RBM5847" s="25"/>
      <x:c r="RBN5847" s="25"/>
      <x:c r="RBO5847" s="25"/>
      <x:c r="RBP5847" s="25"/>
      <x:c r="RBQ5847" s="25"/>
      <x:c r="RBR5847" s="25"/>
      <x:c r="RBS5847" s="25"/>
      <x:c r="RBT5847" s="25"/>
      <x:c r="RBU5847" s="25"/>
      <x:c r="RBV5847" s="25"/>
      <x:c r="RBW5847" s="25"/>
      <x:c r="RBX5847" s="25"/>
      <x:c r="RBY5847" s="25"/>
      <x:c r="RBZ5847" s="25"/>
      <x:c r="RCA5847" s="25"/>
      <x:c r="RCB5847" s="25"/>
      <x:c r="RCC5847" s="25"/>
      <x:c r="RCD5847" s="25"/>
      <x:c r="RCE5847" s="25"/>
      <x:c r="RCF5847" s="25"/>
      <x:c r="RCG5847" s="25"/>
      <x:c r="RCH5847" s="25"/>
      <x:c r="RCI5847" s="25"/>
      <x:c r="RCJ5847" s="25"/>
      <x:c r="RCK5847" s="25"/>
      <x:c r="RCL5847" s="25"/>
      <x:c r="RCM5847" s="25"/>
      <x:c r="RCN5847" s="25"/>
      <x:c r="RCO5847" s="25"/>
      <x:c r="RCP5847" s="25"/>
      <x:c r="RCQ5847" s="25"/>
      <x:c r="RCR5847" s="25"/>
      <x:c r="RCS5847" s="25"/>
      <x:c r="RCT5847" s="25"/>
      <x:c r="RCU5847" s="25"/>
      <x:c r="RCV5847" s="25"/>
      <x:c r="RCW5847" s="25"/>
      <x:c r="RCX5847" s="25"/>
      <x:c r="RCY5847" s="25"/>
      <x:c r="RCZ5847" s="25"/>
      <x:c r="RDA5847" s="25"/>
      <x:c r="RDB5847" s="25"/>
      <x:c r="RDC5847" s="25"/>
      <x:c r="RDD5847" s="25"/>
      <x:c r="RDE5847" s="25"/>
      <x:c r="RDF5847" s="25"/>
      <x:c r="RDG5847" s="25"/>
      <x:c r="RDH5847" s="25"/>
      <x:c r="RDI5847" s="25"/>
      <x:c r="RDJ5847" s="25"/>
      <x:c r="RDK5847" s="25"/>
      <x:c r="RDL5847" s="25"/>
      <x:c r="RDM5847" s="25"/>
      <x:c r="RDN5847" s="25"/>
      <x:c r="RDO5847" s="25"/>
      <x:c r="RDP5847" s="25"/>
      <x:c r="RDQ5847" s="25"/>
      <x:c r="RDR5847" s="25"/>
      <x:c r="RDS5847" s="25"/>
      <x:c r="RDT5847" s="25"/>
      <x:c r="RDU5847" s="25"/>
      <x:c r="RDV5847" s="25"/>
      <x:c r="RDW5847" s="25"/>
      <x:c r="RDX5847" s="25"/>
      <x:c r="RDY5847" s="25"/>
      <x:c r="RDZ5847" s="25"/>
      <x:c r="REA5847" s="25"/>
      <x:c r="REB5847" s="25"/>
      <x:c r="REC5847" s="25"/>
      <x:c r="RED5847" s="25"/>
      <x:c r="REE5847" s="25"/>
      <x:c r="REF5847" s="25"/>
      <x:c r="REG5847" s="25"/>
      <x:c r="REH5847" s="25"/>
      <x:c r="REI5847" s="25"/>
      <x:c r="REJ5847" s="25"/>
      <x:c r="REK5847" s="25"/>
      <x:c r="REL5847" s="25"/>
      <x:c r="REM5847" s="25"/>
      <x:c r="REN5847" s="25"/>
      <x:c r="REO5847" s="25"/>
      <x:c r="REP5847" s="25"/>
      <x:c r="REQ5847" s="25"/>
      <x:c r="RER5847" s="25"/>
      <x:c r="RES5847" s="25"/>
      <x:c r="RET5847" s="25"/>
      <x:c r="REU5847" s="25"/>
      <x:c r="REV5847" s="25"/>
      <x:c r="REW5847" s="25"/>
      <x:c r="REX5847" s="25"/>
      <x:c r="REY5847" s="25"/>
      <x:c r="REZ5847" s="25"/>
      <x:c r="RFA5847" s="25"/>
      <x:c r="RFB5847" s="25"/>
      <x:c r="RFC5847" s="25"/>
      <x:c r="RFD5847" s="25"/>
      <x:c r="RFE5847" s="25"/>
      <x:c r="RFF5847" s="25"/>
      <x:c r="RFG5847" s="25"/>
      <x:c r="RFH5847" s="25"/>
      <x:c r="RFI5847" s="25"/>
      <x:c r="RFJ5847" s="25"/>
      <x:c r="RFK5847" s="25"/>
      <x:c r="RFL5847" s="25"/>
      <x:c r="RFM5847" s="25"/>
      <x:c r="RFN5847" s="25"/>
      <x:c r="RFO5847" s="25"/>
      <x:c r="RFP5847" s="25"/>
      <x:c r="RFQ5847" s="25"/>
      <x:c r="RFR5847" s="25"/>
      <x:c r="RFS5847" s="25"/>
      <x:c r="RFT5847" s="25"/>
      <x:c r="RFU5847" s="25"/>
      <x:c r="RFV5847" s="25"/>
      <x:c r="RFW5847" s="25"/>
      <x:c r="RFX5847" s="25"/>
      <x:c r="RFY5847" s="25"/>
      <x:c r="RFZ5847" s="25"/>
      <x:c r="RGA5847" s="25"/>
      <x:c r="RGB5847" s="25"/>
      <x:c r="RGC5847" s="25"/>
      <x:c r="RGD5847" s="25"/>
      <x:c r="RGE5847" s="25"/>
      <x:c r="RGF5847" s="25"/>
      <x:c r="RGG5847" s="25"/>
      <x:c r="RGH5847" s="25"/>
      <x:c r="RGI5847" s="25"/>
      <x:c r="RGJ5847" s="25"/>
      <x:c r="RGK5847" s="25"/>
      <x:c r="RGL5847" s="25"/>
      <x:c r="RGM5847" s="25"/>
      <x:c r="RGN5847" s="25"/>
      <x:c r="RGO5847" s="25"/>
      <x:c r="RGP5847" s="25"/>
      <x:c r="RGQ5847" s="25"/>
      <x:c r="RGR5847" s="25"/>
      <x:c r="RGS5847" s="25"/>
      <x:c r="RGT5847" s="25"/>
      <x:c r="RGU5847" s="25"/>
      <x:c r="RGV5847" s="25"/>
      <x:c r="RGW5847" s="25"/>
      <x:c r="RGX5847" s="25"/>
      <x:c r="RGY5847" s="25"/>
      <x:c r="RGZ5847" s="25"/>
      <x:c r="RHA5847" s="25"/>
      <x:c r="RHB5847" s="25"/>
      <x:c r="RHC5847" s="25"/>
      <x:c r="RHD5847" s="25"/>
      <x:c r="RHE5847" s="25"/>
      <x:c r="RHF5847" s="25"/>
      <x:c r="RHG5847" s="25"/>
      <x:c r="RHH5847" s="25"/>
      <x:c r="RHI5847" s="25"/>
      <x:c r="RHJ5847" s="25"/>
      <x:c r="RHK5847" s="25"/>
      <x:c r="RHL5847" s="25"/>
      <x:c r="RHM5847" s="25"/>
      <x:c r="RHN5847" s="25"/>
      <x:c r="RHO5847" s="25"/>
      <x:c r="RHP5847" s="25"/>
      <x:c r="RHQ5847" s="25"/>
      <x:c r="RHR5847" s="25"/>
      <x:c r="RHS5847" s="25"/>
      <x:c r="RHT5847" s="25"/>
      <x:c r="RHU5847" s="25"/>
      <x:c r="RHV5847" s="25"/>
      <x:c r="RHW5847" s="25"/>
      <x:c r="RHX5847" s="25"/>
      <x:c r="RHY5847" s="25"/>
      <x:c r="RHZ5847" s="25"/>
      <x:c r="RIA5847" s="25"/>
      <x:c r="RIB5847" s="25"/>
      <x:c r="RIC5847" s="25"/>
      <x:c r="RID5847" s="25"/>
      <x:c r="RIE5847" s="25"/>
      <x:c r="RIF5847" s="25"/>
      <x:c r="RIG5847" s="25"/>
      <x:c r="RIH5847" s="25"/>
      <x:c r="RII5847" s="25"/>
      <x:c r="RIJ5847" s="25"/>
      <x:c r="RIK5847" s="25"/>
      <x:c r="RIL5847" s="25"/>
      <x:c r="RIM5847" s="25"/>
      <x:c r="RIN5847" s="25"/>
      <x:c r="RIO5847" s="25"/>
      <x:c r="RIP5847" s="25"/>
      <x:c r="RIQ5847" s="25"/>
      <x:c r="RIR5847" s="25"/>
      <x:c r="RIS5847" s="25"/>
      <x:c r="RIT5847" s="25"/>
      <x:c r="RIU5847" s="25"/>
      <x:c r="RIV5847" s="25"/>
      <x:c r="RIW5847" s="25"/>
      <x:c r="RIX5847" s="25"/>
      <x:c r="RIY5847" s="25"/>
      <x:c r="RIZ5847" s="25"/>
      <x:c r="RJA5847" s="25"/>
      <x:c r="RJB5847" s="25"/>
      <x:c r="RJC5847" s="25"/>
      <x:c r="RJD5847" s="25"/>
      <x:c r="RJE5847" s="25"/>
      <x:c r="RJF5847" s="25"/>
      <x:c r="RJG5847" s="25"/>
      <x:c r="RJH5847" s="25"/>
      <x:c r="RJI5847" s="25"/>
      <x:c r="RJJ5847" s="25"/>
      <x:c r="RJK5847" s="25"/>
      <x:c r="RJL5847" s="25"/>
      <x:c r="RJM5847" s="25"/>
      <x:c r="RJN5847" s="25"/>
      <x:c r="RJO5847" s="25"/>
      <x:c r="RJP5847" s="25"/>
      <x:c r="RJQ5847" s="25"/>
      <x:c r="RJR5847" s="25"/>
      <x:c r="RJS5847" s="25"/>
      <x:c r="RJT5847" s="25"/>
      <x:c r="RJU5847" s="25"/>
      <x:c r="RJV5847" s="25"/>
      <x:c r="RJW5847" s="25"/>
      <x:c r="RJX5847" s="25"/>
      <x:c r="RJY5847" s="25"/>
      <x:c r="RJZ5847" s="25"/>
      <x:c r="RKA5847" s="25"/>
      <x:c r="RKB5847" s="25"/>
      <x:c r="RKC5847" s="25"/>
      <x:c r="RKD5847" s="25"/>
      <x:c r="RKE5847" s="25"/>
      <x:c r="RKF5847" s="25"/>
      <x:c r="RKG5847" s="25"/>
      <x:c r="RKH5847" s="25"/>
      <x:c r="RKI5847" s="25"/>
      <x:c r="RKJ5847" s="25"/>
      <x:c r="RKK5847" s="25"/>
      <x:c r="RKL5847" s="25"/>
      <x:c r="RKM5847" s="25"/>
      <x:c r="RKN5847" s="25"/>
      <x:c r="RKO5847" s="25"/>
      <x:c r="RKP5847" s="25"/>
      <x:c r="RKQ5847" s="25"/>
      <x:c r="RKR5847" s="25"/>
      <x:c r="RKS5847" s="25"/>
      <x:c r="RKT5847" s="25"/>
      <x:c r="RKU5847" s="25"/>
      <x:c r="RKV5847" s="25"/>
      <x:c r="RKW5847" s="25"/>
      <x:c r="RKX5847" s="25"/>
      <x:c r="RKY5847" s="25"/>
      <x:c r="RKZ5847" s="25"/>
      <x:c r="RLA5847" s="25"/>
      <x:c r="RLB5847" s="25"/>
      <x:c r="RLC5847" s="25"/>
      <x:c r="RLD5847" s="25"/>
      <x:c r="RLE5847" s="25"/>
      <x:c r="RLF5847" s="25"/>
      <x:c r="RLG5847" s="25"/>
      <x:c r="RLH5847" s="25"/>
      <x:c r="RLI5847" s="25"/>
      <x:c r="RLJ5847" s="25"/>
      <x:c r="RLK5847" s="25"/>
      <x:c r="RLL5847" s="25"/>
      <x:c r="RLM5847" s="25"/>
      <x:c r="RLN5847" s="25"/>
      <x:c r="RLO5847" s="25"/>
      <x:c r="RLP5847" s="25"/>
      <x:c r="RLQ5847" s="25"/>
      <x:c r="RLR5847" s="25"/>
      <x:c r="RLS5847" s="25"/>
      <x:c r="RLT5847" s="25"/>
      <x:c r="RLU5847" s="25"/>
      <x:c r="RLV5847" s="25"/>
      <x:c r="RLW5847" s="25"/>
      <x:c r="RLX5847" s="25"/>
      <x:c r="RLY5847" s="25"/>
      <x:c r="RLZ5847" s="25"/>
      <x:c r="RMA5847" s="25"/>
      <x:c r="RMB5847" s="25"/>
      <x:c r="RMC5847" s="25"/>
      <x:c r="RMD5847" s="25"/>
      <x:c r="RME5847" s="25"/>
      <x:c r="RMF5847" s="25"/>
      <x:c r="RMG5847" s="25"/>
      <x:c r="RMH5847" s="25"/>
      <x:c r="RMI5847" s="25"/>
      <x:c r="RMJ5847" s="25"/>
      <x:c r="RMK5847" s="25"/>
      <x:c r="RML5847" s="25"/>
      <x:c r="RMM5847" s="25"/>
      <x:c r="RMN5847" s="25"/>
      <x:c r="RMO5847" s="25"/>
      <x:c r="RMP5847" s="25"/>
      <x:c r="RMQ5847" s="25"/>
      <x:c r="RMR5847" s="25"/>
      <x:c r="RMS5847" s="25"/>
      <x:c r="RMT5847" s="25"/>
      <x:c r="RMU5847" s="25"/>
      <x:c r="RMV5847" s="25"/>
      <x:c r="RMW5847" s="25"/>
      <x:c r="RMX5847" s="25"/>
      <x:c r="RMY5847" s="25"/>
      <x:c r="RMZ5847" s="25"/>
      <x:c r="RNA5847" s="25"/>
      <x:c r="RNB5847" s="25"/>
      <x:c r="RNC5847" s="25"/>
      <x:c r="RND5847" s="25"/>
      <x:c r="RNE5847" s="25"/>
      <x:c r="RNF5847" s="25"/>
      <x:c r="RNG5847" s="25"/>
      <x:c r="RNH5847" s="25"/>
      <x:c r="RNI5847" s="25"/>
      <x:c r="RNJ5847" s="25"/>
      <x:c r="RNK5847" s="25"/>
      <x:c r="RNL5847" s="25"/>
      <x:c r="RNM5847" s="25"/>
      <x:c r="RNN5847" s="25"/>
      <x:c r="RNO5847" s="25"/>
      <x:c r="RNP5847" s="25"/>
      <x:c r="RNQ5847" s="25"/>
      <x:c r="RNR5847" s="25"/>
      <x:c r="RNS5847" s="25"/>
      <x:c r="RNT5847" s="25"/>
      <x:c r="RNU5847" s="25"/>
      <x:c r="RNV5847" s="25"/>
      <x:c r="RNW5847" s="25"/>
      <x:c r="RNX5847" s="25"/>
      <x:c r="RNY5847" s="25"/>
      <x:c r="RNZ5847" s="25"/>
      <x:c r="ROA5847" s="25"/>
      <x:c r="ROB5847" s="25"/>
      <x:c r="ROC5847" s="25"/>
      <x:c r="ROD5847" s="25"/>
      <x:c r="ROE5847" s="25"/>
      <x:c r="ROF5847" s="25"/>
      <x:c r="ROG5847" s="25"/>
      <x:c r="ROH5847" s="25"/>
      <x:c r="ROI5847" s="25"/>
      <x:c r="ROJ5847" s="25"/>
      <x:c r="ROK5847" s="25"/>
      <x:c r="ROL5847" s="25"/>
      <x:c r="ROM5847" s="25"/>
      <x:c r="RON5847" s="25"/>
      <x:c r="ROO5847" s="25"/>
      <x:c r="ROP5847" s="25"/>
      <x:c r="ROQ5847" s="25"/>
      <x:c r="ROR5847" s="25"/>
      <x:c r="ROS5847" s="25"/>
      <x:c r="ROT5847" s="25"/>
      <x:c r="ROU5847" s="25"/>
      <x:c r="ROV5847" s="25"/>
      <x:c r="ROW5847" s="25"/>
      <x:c r="ROX5847" s="25"/>
      <x:c r="ROY5847" s="25"/>
      <x:c r="ROZ5847" s="25"/>
      <x:c r="RPA5847" s="25"/>
      <x:c r="RPB5847" s="25"/>
      <x:c r="RPC5847" s="25"/>
      <x:c r="RPD5847" s="25"/>
      <x:c r="RPE5847" s="25"/>
      <x:c r="RPF5847" s="25"/>
      <x:c r="RPG5847" s="25"/>
      <x:c r="RPH5847" s="25"/>
      <x:c r="RPI5847" s="25"/>
      <x:c r="RPJ5847" s="25"/>
      <x:c r="RPK5847" s="25"/>
      <x:c r="RPL5847" s="25"/>
      <x:c r="RPM5847" s="25"/>
      <x:c r="RPN5847" s="25"/>
      <x:c r="RPO5847" s="25"/>
      <x:c r="RPP5847" s="25"/>
      <x:c r="RPQ5847" s="25"/>
      <x:c r="RPR5847" s="25"/>
      <x:c r="RPS5847" s="25"/>
      <x:c r="RPT5847" s="25"/>
      <x:c r="RPU5847" s="25"/>
      <x:c r="RPV5847" s="25"/>
      <x:c r="RPW5847" s="25"/>
      <x:c r="RPX5847" s="25"/>
      <x:c r="RPY5847" s="25"/>
      <x:c r="RPZ5847" s="25"/>
      <x:c r="RQA5847" s="25"/>
      <x:c r="RQB5847" s="25"/>
      <x:c r="RQC5847" s="25"/>
      <x:c r="RQD5847" s="25"/>
      <x:c r="RQE5847" s="25"/>
      <x:c r="RQF5847" s="25"/>
      <x:c r="RQG5847" s="25"/>
      <x:c r="RQH5847" s="25"/>
      <x:c r="RQI5847" s="25"/>
      <x:c r="RQJ5847" s="25"/>
      <x:c r="RQK5847" s="25"/>
      <x:c r="RQL5847" s="25"/>
      <x:c r="RQM5847" s="25"/>
      <x:c r="RQN5847" s="25"/>
      <x:c r="RQO5847" s="25"/>
      <x:c r="RQP5847" s="25"/>
      <x:c r="RQQ5847" s="25"/>
      <x:c r="RQR5847" s="25"/>
      <x:c r="RQS5847" s="25"/>
      <x:c r="RQT5847" s="25"/>
      <x:c r="RQU5847" s="25"/>
      <x:c r="RQV5847" s="25"/>
      <x:c r="RQW5847" s="25"/>
      <x:c r="RQX5847" s="25"/>
      <x:c r="RQY5847" s="25"/>
      <x:c r="RQZ5847" s="25"/>
      <x:c r="RRA5847" s="25"/>
      <x:c r="RRB5847" s="25"/>
      <x:c r="RRC5847" s="25"/>
      <x:c r="RRD5847" s="25"/>
      <x:c r="RRE5847" s="25"/>
      <x:c r="RRF5847" s="25"/>
      <x:c r="RRG5847" s="25"/>
      <x:c r="RRH5847" s="25"/>
      <x:c r="RRI5847" s="25"/>
      <x:c r="RRJ5847" s="25"/>
      <x:c r="RRK5847" s="25"/>
      <x:c r="RRL5847" s="25"/>
      <x:c r="RRM5847" s="25"/>
      <x:c r="RRN5847" s="25"/>
      <x:c r="RRO5847" s="25"/>
      <x:c r="RRP5847" s="25"/>
      <x:c r="RRQ5847" s="25"/>
      <x:c r="RRR5847" s="25"/>
      <x:c r="RRS5847" s="25"/>
      <x:c r="RRT5847" s="25"/>
      <x:c r="RRU5847" s="25"/>
      <x:c r="RRV5847" s="25"/>
      <x:c r="RRW5847" s="25"/>
      <x:c r="RRX5847" s="25"/>
      <x:c r="RRY5847" s="25"/>
      <x:c r="RRZ5847" s="25"/>
      <x:c r="RSA5847" s="25"/>
      <x:c r="RSB5847" s="25"/>
      <x:c r="RSC5847" s="25"/>
      <x:c r="RSD5847" s="25"/>
      <x:c r="RSE5847" s="25"/>
      <x:c r="RSF5847" s="25"/>
      <x:c r="RSG5847" s="25"/>
      <x:c r="RSH5847" s="25"/>
      <x:c r="RSI5847" s="25"/>
      <x:c r="RSJ5847" s="25"/>
      <x:c r="RSK5847" s="25"/>
      <x:c r="RSL5847" s="25"/>
      <x:c r="RSM5847" s="25"/>
      <x:c r="RSN5847" s="25"/>
      <x:c r="RSO5847" s="25"/>
      <x:c r="RSP5847" s="25"/>
      <x:c r="RSQ5847" s="25"/>
      <x:c r="RSR5847" s="25"/>
      <x:c r="RSS5847" s="25"/>
      <x:c r="RST5847" s="25"/>
      <x:c r="RSU5847" s="25"/>
      <x:c r="RSV5847" s="25"/>
      <x:c r="RSW5847" s="25"/>
      <x:c r="RSX5847" s="25"/>
      <x:c r="RSY5847" s="25"/>
      <x:c r="RSZ5847" s="25"/>
      <x:c r="RTA5847" s="25"/>
      <x:c r="RTB5847" s="25"/>
      <x:c r="RTC5847" s="25"/>
      <x:c r="RTD5847" s="25"/>
      <x:c r="RTE5847" s="25"/>
      <x:c r="RTF5847" s="25"/>
      <x:c r="RTG5847" s="25"/>
      <x:c r="RTH5847" s="25"/>
      <x:c r="RTI5847" s="25"/>
      <x:c r="RTJ5847" s="25"/>
      <x:c r="RTK5847" s="25"/>
      <x:c r="RTL5847" s="25"/>
      <x:c r="RTM5847" s="25"/>
      <x:c r="RTN5847" s="25"/>
      <x:c r="RTO5847" s="25"/>
      <x:c r="RTP5847" s="25"/>
      <x:c r="RTQ5847" s="25"/>
      <x:c r="RTR5847" s="25"/>
      <x:c r="RTS5847" s="25"/>
      <x:c r="RTT5847" s="25"/>
      <x:c r="RTU5847" s="25"/>
      <x:c r="RTV5847" s="25"/>
      <x:c r="RTW5847" s="25"/>
      <x:c r="RTX5847" s="25"/>
      <x:c r="RTY5847" s="25"/>
      <x:c r="RTZ5847" s="25"/>
      <x:c r="RUA5847" s="25"/>
      <x:c r="RUB5847" s="25"/>
      <x:c r="RUC5847" s="25"/>
      <x:c r="RUD5847" s="25"/>
      <x:c r="RUE5847" s="25"/>
      <x:c r="RUF5847" s="25"/>
      <x:c r="RUG5847" s="25"/>
      <x:c r="RUH5847" s="25"/>
      <x:c r="RUI5847" s="25"/>
      <x:c r="RUJ5847" s="25"/>
      <x:c r="RUK5847" s="25"/>
      <x:c r="RUL5847" s="25"/>
      <x:c r="RUM5847" s="25"/>
      <x:c r="RUN5847" s="25"/>
      <x:c r="RUO5847" s="25"/>
      <x:c r="RUP5847" s="25"/>
      <x:c r="RUQ5847" s="25"/>
      <x:c r="RUR5847" s="25"/>
      <x:c r="RUS5847" s="25"/>
      <x:c r="RUT5847" s="25"/>
      <x:c r="RUU5847" s="25"/>
      <x:c r="RUV5847" s="25"/>
      <x:c r="RUW5847" s="25"/>
      <x:c r="RUX5847" s="25"/>
      <x:c r="RUY5847" s="25"/>
      <x:c r="RUZ5847" s="25"/>
      <x:c r="RVA5847" s="25"/>
      <x:c r="RVB5847" s="25"/>
      <x:c r="RVC5847" s="25"/>
      <x:c r="RVD5847" s="25"/>
      <x:c r="RVE5847" s="25"/>
      <x:c r="RVF5847" s="25"/>
      <x:c r="RVG5847" s="25"/>
      <x:c r="RVH5847" s="25"/>
      <x:c r="RVI5847" s="25"/>
      <x:c r="RVJ5847" s="25"/>
      <x:c r="RVK5847" s="25"/>
      <x:c r="RVL5847" s="25"/>
      <x:c r="RVM5847" s="25"/>
      <x:c r="RVN5847" s="25"/>
      <x:c r="RVO5847" s="25"/>
      <x:c r="RVP5847" s="25"/>
      <x:c r="RVQ5847" s="25"/>
      <x:c r="RVR5847" s="25"/>
      <x:c r="RVS5847" s="25"/>
      <x:c r="RVT5847" s="25"/>
      <x:c r="RVU5847" s="25"/>
      <x:c r="RVV5847" s="25"/>
      <x:c r="RVW5847" s="25"/>
      <x:c r="RVX5847" s="25"/>
      <x:c r="RVY5847" s="25"/>
      <x:c r="RVZ5847" s="25"/>
      <x:c r="RWA5847" s="25"/>
      <x:c r="RWB5847" s="25"/>
      <x:c r="RWC5847" s="25"/>
      <x:c r="RWD5847" s="25"/>
      <x:c r="RWE5847" s="25"/>
      <x:c r="RWF5847" s="25"/>
      <x:c r="RWG5847" s="25"/>
      <x:c r="RWH5847" s="25"/>
      <x:c r="RWI5847" s="25"/>
      <x:c r="RWJ5847" s="25"/>
      <x:c r="RWK5847" s="25"/>
      <x:c r="RWL5847" s="25"/>
      <x:c r="RWM5847" s="25"/>
      <x:c r="RWN5847" s="25"/>
      <x:c r="RWO5847" s="25"/>
      <x:c r="RWP5847" s="25"/>
      <x:c r="RWQ5847" s="25"/>
      <x:c r="RWR5847" s="25"/>
      <x:c r="RWS5847" s="25"/>
      <x:c r="RWT5847" s="25"/>
      <x:c r="RWU5847" s="25"/>
      <x:c r="RWV5847" s="25"/>
      <x:c r="RWW5847" s="25"/>
      <x:c r="RWX5847" s="25"/>
      <x:c r="RWY5847" s="25"/>
      <x:c r="RWZ5847" s="25"/>
      <x:c r="RXA5847" s="25"/>
      <x:c r="RXB5847" s="25"/>
      <x:c r="RXC5847" s="25"/>
      <x:c r="RXD5847" s="25"/>
      <x:c r="RXE5847" s="25"/>
      <x:c r="RXF5847" s="25"/>
      <x:c r="RXG5847" s="25"/>
      <x:c r="RXH5847" s="25"/>
      <x:c r="RXI5847" s="25"/>
      <x:c r="RXJ5847" s="25"/>
      <x:c r="RXK5847" s="25"/>
      <x:c r="RXL5847" s="25"/>
      <x:c r="RXM5847" s="25"/>
      <x:c r="RXN5847" s="25"/>
      <x:c r="RXO5847" s="25"/>
      <x:c r="RXP5847" s="25"/>
      <x:c r="RXQ5847" s="25"/>
      <x:c r="RXR5847" s="25"/>
      <x:c r="RXS5847" s="25"/>
      <x:c r="RXT5847" s="25"/>
      <x:c r="RXU5847" s="25"/>
      <x:c r="RXV5847" s="25"/>
      <x:c r="RXW5847" s="25"/>
      <x:c r="RXX5847" s="25"/>
      <x:c r="RXY5847" s="25"/>
      <x:c r="RXZ5847" s="25"/>
      <x:c r="RYA5847" s="25"/>
      <x:c r="RYB5847" s="25"/>
      <x:c r="RYC5847" s="25"/>
      <x:c r="RYD5847" s="25"/>
      <x:c r="RYE5847" s="25"/>
      <x:c r="RYF5847" s="25"/>
      <x:c r="RYG5847" s="25"/>
      <x:c r="RYH5847" s="25"/>
      <x:c r="RYI5847" s="25"/>
      <x:c r="RYJ5847" s="25"/>
      <x:c r="RYK5847" s="25"/>
      <x:c r="RYL5847" s="25"/>
      <x:c r="RYM5847" s="25"/>
      <x:c r="RYN5847" s="25"/>
      <x:c r="RYO5847" s="25"/>
      <x:c r="RYP5847" s="25"/>
      <x:c r="RYQ5847" s="25"/>
      <x:c r="RYR5847" s="25"/>
      <x:c r="RYS5847" s="25"/>
      <x:c r="RYT5847" s="25"/>
      <x:c r="RYU5847" s="25"/>
      <x:c r="RYV5847" s="25"/>
      <x:c r="RYW5847" s="25"/>
      <x:c r="RYX5847" s="25"/>
      <x:c r="RYY5847" s="25"/>
      <x:c r="RYZ5847" s="25"/>
      <x:c r="RZA5847" s="25"/>
      <x:c r="RZB5847" s="25"/>
      <x:c r="RZC5847" s="25"/>
      <x:c r="RZD5847" s="25"/>
      <x:c r="RZE5847" s="25"/>
      <x:c r="RZF5847" s="25"/>
      <x:c r="RZG5847" s="25"/>
      <x:c r="RZH5847" s="25"/>
      <x:c r="RZI5847" s="25"/>
      <x:c r="RZJ5847" s="25"/>
      <x:c r="RZK5847" s="25"/>
      <x:c r="RZL5847" s="25"/>
      <x:c r="RZM5847" s="25"/>
      <x:c r="RZN5847" s="25"/>
      <x:c r="RZO5847" s="25"/>
      <x:c r="RZP5847" s="25"/>
      <x:c r="RZQ5847" s="25"/>
      <x:c r="RZR5847" s="25"/>
      <x:c r="RZS5847" s="25"/>
      <x:c r="RZT5847" s="25"/>
      <x:c r="RZU5847" s="25"/>
      <x:c r="RZV5847" s="25"/>
      <x:c r="RZW5847" s="25"/>
      <x:c r="RZX5847" s="25"/>
      <x:c r="RZY5847" s="25"/>
      <x:c r="RZZ5847" s="25"/>
      <x:c r="SAA5847" s="25"/>
      <x:c r="SAB5847" s="25"/>
      <x:c r="SAC5847" s="25"/>
      <x:c r="SAD5847" s="25"/>
      <x:c r="SAE5847" s="25"/>
      <x:c r="SAF5847" s="25"/>
      <x:c r="SAG5847" s="25"/>
      <x:c r="SAH5847" s="25"/>
      <x:c r="SAI5847" s="25"/>
      <x:c r="SAJ5847" s="25"/>
      <x:c r="SAK5847" s="25"/>
      <x:c r="SAL5847" s="25"/>
      <x:c r="SAM5847" s="25"/>
      <x:c r="SAN5847" s="25"/>
      <x:c r="SAO5847" s="25"/>
      <x:c r="SAP5847" s="25"/>
      <x:c r="SAQ5847" s="25"/>
      <x:c r="SAR5847" s="25"/>
      <x:c r="SAS5847" s="25"/>
      <x:c r="SAT5847" s="25"/>
      <x:c r="SAU5847" s="25"/>
      <x:c r="SAV5847" s="25"/>
      <x:c r="SAW5847" s="25"/>
      <x:c r="SAX5847" s="25"/>
      <x:c r="SAY5847" s="25"/>
      <x:c r="SAZ5847" s="25"/>
      <x:c r="SBA5847" s="25"/>
      <x:c r="SBB5847" s="25"/>
      <x:c r="SBC5847" s="25"/>
      <x:c r="SBD5847" s="25"/>
      <x:c r="SBE5847" s="25"/>
      <x:c r="SBF5847" s="25"/>
      <x:c r="SBG5847" s="25"/>
      <x:c r="SBH5847" s="25"/>
      <x:c r="SBI5847" s="25"/>
      <x:c r="SBJ5847" s="25"/>
      <x:c r="SBK5847" s="25"/>
      <x:c r="SBL5847" s="25"/>
      <x:c r="SBM5847" s="25"/>
      <x:c r="SBN5847" s="25"/>
      <x:c r="SBO5847" s="25"/>
      <x:c r="SBP5847" s="25"/>
      <x:c r="SBQ5847" s="25"/>
      <x:c r="SBR5847" s="25"/>
      <x:c r="SBS5847" s="25"/>
      <x:c r="SBT5847" s="25"/>
      <x:c r="SBU5847" s="25"/>
      <x:c r="SBV5847" s="25"/>
      <x:c r="SBW5847" s="25"/>
      <x:c r="SBX5847" s="25"/>
      <x:c r="SBY5847" s="25"/>
      <x:c r="SBZ5847" s="25"/>
      <x:c r="SCA5847" s="25"/>
      <x:c r="SCB5847" s="25"/>
      <x:c r="SCC5847" s="25"/>
      <x:c r="SCD5847" s="25"/>
      <x:c r="SCE5847" s="25"/>
      <x:c r="SCF5847" s="25"/>
      <x:c r="SCG5847" s="25"/>
      <x:c r="SCH5847" s="25"/>
      <x:c r="SCI5847" s="25"/>
      <x:c r="SCJ5847" s="25"/>
      <x:c r="SCK5847" s="25"/>
      <x:c r="SCL5847" s="25"/>
      <x:c r="SCM5847" s="25"/>
      <x:c r="SCN5847" s="25"/>
      <x:c r="SCO5847" s="25"/>
      <x:c r="SCP5847" s="25"/>
      <x:c r="SCQ5847" s="25"/>
      <x:c r="SCR5847" s="25"/>
      <x:c r="SCS5847" s="25"/>
      <x:c r="SCT5847" s="25"/>
      <x:c r="SCU5847" s="25"/>
      <x:c r="SCV5847" s="25"/>
      <x:c r="SCW5847" s="25"/>
      <x:c r="SCX5847" s="25"/>
      <x:c r="SCY5847" s="25"/>
      <x:c r="SCZ5847" s="25"/>
      <x:c r="SDA5847" s="25"/>
      <x:c r="SDB5847" s="25"/>
      <x:c r="SDC5847" s="25"/>
      <x:c r="SDD5847" s="25"/>
      <x:c r="SDE5847" s="25"/>
      <x:c r="SDF5847" s="25"/>
      <x:c r="SDG5847" s="25"/>
      <x:c r="SDH5847" s="25"/>
      <x:c r="SDI5847" s="25"/>
      <x:c r="SDJ5847" s="25"/>
      <x:c r="SDK5847" s="25"/>
      <x:c r="SDL5847" s="25"/>
      <x:c r="SDM5847" s="25"/>
      <x:c r="SDN5847" s="25"/>
      <x:c r="SDO5847" s="25"/>
      <x:c r="SDP5847" s="25"/>
      <x:c r="SDQ5847" s="25"/>
      <x:c r="SDR5847" s="25"/>
      <x:c r="SDS5847" s="25"/>
      <x:c r="SDT5847" s="25"/>
      <x:c r="SDU5847" s="25"/>
      <x:c r="SDV5847" s="25"/>
      <x:c r="SDW5847" s="25"/>
      <x:c r="SDX5847" s="25"/>
      <x:c r="SDY5847" s="25"/>
      <x:c r="SDZ5847" s="25"/>
      <x:c r="SEA5847" s="25"/>
      <x:c r="SEB5847" s="25"/>
      <x:c r="SEC5847" s="25"/>
      <x:c r="SED5847" s="25"/>
      <x:c r="SEE5847" s="25"/>
      <x:c r="SEF5847" s="25"/>
      <x:c r="SEG5847" s="25"/>
      <x:c r="SEH5847" s="25"/>
      <x:c r="SEI5847" s="25"/>
      <x:c r="SEJ5847" s="25"/>
      <x:c r="SEK5847" s="25"/>
      <x:c r="SEL5847" s="25"/>
      <x:c r="SEM5847" s="25"/>
      <x:c r="SEN5847" s="25"/>
      <x:c r="SEO5847" s="25"/>
      <x:c r="SEP5847" s="25"/>
      <x:c r="SEQ5847" s="25"/>
      <x:c r="SER5847" s="25"/>
      <x:c r="SES5847" s="25"/>
      <x:c r="SET5847" s="25"/>
      <x:c r="SEU5847" s="25"/>
      <x:c r="SEV5847" s="25"/>
      <x:c r="SEW5847" s="25"/>
      <x:c r="SEX5847" s="25"/>
      <x:c r="SEY5847" s="25"/>
      <x:c r="SEZ5847" s="25"/>
      <x:c r="SFA5847" s="25"/>
      <x:c r="SFB5847" s="25"/>
      <x:c r="SFC5847" s="25"/>
      <x:c r="SFD5847" s="25"/>
      <x:c r="SFE5847" s="25"/>
      <x:c r="SFF5847" s="25"/>
      <x:c r="SFG5847" s="25"/>
      <x:c r="SFH5847" s="25"/>
      <x:c r="SFI5847" s="25"/>
      <x:c r="SFJ5847" s="25"/>
      <x:c r="SFK5847" s="25"/>
      <x:c r="SFL5847" s="25"/>
      <x:c r="SFM5847" s="25"/>
      <x:c r="SFN5847" s="25"/>
      <x:c r="SFO5847" s="25"/>
      <x:c r="SFP5847" s="25"/>
      <x:c r="SFQ5847" s="25"/>
      <x:c r="SFR5847" s="25"/>
      <x:c r="SFS5847" s="25"/>
      <x:c r="SFT5847" s="25"/>
      <x:c r="SFU5847" s="25"/>
      <x:c r="SFV5847" s="25"/>
      <x:c r="SFW5847" s="25"/>
      <x:c r="SFX5847" s="25"/>
      <x:c r="SFY5847" s="25"/>
      <x:c r="SFZ5847" s="25"/>
      <x:c r="SGA5847" s="25"/>
      <x:c r="SGB5847" s="25"/>
      <x:c r="SGC5847" s="25"/>
      <x:c r="SGD5847" s="25"/>
      <x:c r="SGE5847" s="25"/>
      <x:c r="SGF5847" s="25"/>
      <x:c r="SGG5847" s="25"/>
      <x:c r="SGH5847" s="25"/>
      <x:c r="SGI5847" s="25"/>
      <x:c r="SGJ5847" s="25"/>
      <x:c r="SGK5847" s="25"/>
      <x:c r="SGL5847" s="25"/>
      <x:c r="SGM5847" s="25"/>
      <x:c r="SGN5847" s="25"/>
      <x:c r="SGO5847" s="25"/>
      <x:c r="SGP5847" s="25"/>
      <x:c r="SGQ5847" s="25"/>
      <x:c r="SGR5847" s="25"/>
      <x:c r="SGS5847" s="25"/>
      <x:c r="SGT5847" s="25"/>
      <x:c r="SGU5847" s="25"/>
      <x:c r="SGV5847" s="25"/>
      <x:c r="SGW5847" s="25"/>
      <x:c r="SGX5847" s="25"/>
      <x:c r="SGY5847" s="25"/>
      <x:c r="SGZ5847" s="25"/>
      <x:c r="SHA5847" s="25"/>
      <x:c r="SHB5847" s="25"/>
      <x:c r="SHC5847" s="25"/>
      <x:c r="SHD5847" s="25"/>
      <x:c r="SHE5847" s="25"/>
      <x:c r="SHF5847" s="25"/>
      <x:c r="SHG5847" s="25"/>
      <x:c r="SHH5847" s="25"/>
      <x:c r="SHI5847" s="25"/>
      <x:c r="SHJ5847" s="25"/>
      <x:c r="SHK5847" s="25"/>
      <x:c r="SHL5847" s="25"/>
      <x:c r="SHM5847" s="25"/>
      <x:c r="SHN5847" s="25"/>
      <x:c r="SHO5847" s="25"/>
      <x:c r="SHP5847" s="25"/>
      <x:c r="SHQ5847" s="25"/>
      <x:c r="SHR5847" s="25"/>
      <x:c r="SHS5847" s="25"/>
      <x:c r="SHT5847" s="25"/>
      <x:c r="SHU5847" s="25"/>
      <x:c r="SHV5847" s="25"/>
      <x:c r="SHW5847" s="25"/>
      <x:c r="SHX5847" s="25"/>
      <x:c r="SHY5847" s="25"/>
      <x:c r="SHZ5847" s="25"/>
      <x:c r="SIA5847" s="25"/>
      <x:c r="SIB5847" s="25"/>
      <x:c r="SIC5847" s="25"/>
      <x:c r="SID5847" s="25"/>
      <x:c r="SIE5847" s="25"/>
      <x:c r="SIF5847" s="25"/>
      <x:c r="SIG5847" s="25"/>
      <x:c r="SIH5847" s="25"/>
      <x:c r="SII5847" s="25"/>
      <x:c r="SIJ5847" s="25"/>
      <x:c r="SIK5847" s="25"/>
      <x:c r="SIL5847" s="25"/>
      <x:c r="SIM5847" s="25"/>
      <x:c r="SIN5847" s="25"/>
      <x:c r="SIO5847" s="25"/>
      <x:c r="SIP5847" s="25"/>
      <x:c r="SIQ5847" s="25"/>
      <x:c r="SIR5847" s="25"/>
      <x:c r="SIS5847" s="25"/>
      <x:c r="SIT5847" s="25"/>
      <x:c r="SIU5847" s="25"/>
      <x:c r="SIV5847" s="25"/>
      <x:c r="SIW5847" s="25"/>
      <x:c r="SIX5847" s="25"/>
      <x:c r="SIY5847" s="25"/>
      <x:c r="SIZ5847" s="25"/>
      <x:c r="SJA5847" s="25"/>
      <x:c r="SJB5847" s="25"/>
      <x:c r="SJC5847" s="25"/>
      <x:c r="SJD5847" s="25"/>
      <x:c r="SJE5847" s="25"/>
      <x:c r="SJF5847" s="25"/>
      <x:c r="SJG5847" s="25"/>
      <x:c r="SJH5847" s="25"/>
      <x:c r="SJI5847" s="25"/>
      <x:c r="SJJ5847" s="25"/>
      <x:c r="SJK5847" s="25"/>
      <x:c r="SJL5847" s="25"/>
      <x:c r="SJM5847" s="25"/>
      <x:c r="SJN5847" s="25"/>
      <x:c r="SJO5847" s="25"/>
      <x:c r="SJP5847" s="25"/>
      <x:c r="SJQ5847" s="25"/>
      <x:c r="SJR5847" s="25"/>
      <x:c r="SJS5847" s="25"/>
      <x:c r="SJT5847" s="25"/>
      <x:c r="SJU5847" s="25"/>
      <x:c r="SJV5847" s="25"/>
      <x:c r="SJW5847" s="25"/>
      <x:c r="SJX5847" s="25"/>
      <x:c r="SJY5847" s="25"/>
      <x:c r="SJZ5847" s="25"/>
      <x:c r="SKA5847" s="25"/>
      <x:c r="SKB5847" s="25"/>
      <x:c r="SKC5847" s="25"/>
      <x:c r="SKD5847" s="25"/>
      <x:c r="SKE5847" s="25"/>
      <x:c r="SKF5847" s="25"/>
      <x:c r="SKG5847" s="25"/>
      <x:c r="SKH5847" s="25"/>
      <x:c r="SKI5847" s="25"/>
      <x:c r="SKJ5847" s="25"/>
      <x:c r="SKK5847" s="25"/>
      <x:c r="SKL5847" s="25"/>
      <x:c r="SKM5847" s="25"/>
      <x:c r="SKN5847" s="25"/>
      <x:c r="SKO5847" s="25"/>
      <x:c r="SKP5847" s="25"/>
      <x:c r="SKQ5847" s="25"/>
      <x:c r="SKR5847" s="25"/>
      <x:c r="SKS5847" s="25"/>
      <x:c r="SKT5847" s="25"/>
      <x:c r="SKU5847" s="25"/>
      <x:c r="SKV5847" s="25"/>
      <x:c r="SKW5847" s="25"/>
      <x:c r="SKX5847" s="25"/>
      <x:c r="SKY5847" s="25"/>
      <x:c r="SKZ5847" s="25"/>
      <x:c r="SLA5847" s="25"/>
      <x:c r="SLB5847" s="25"/>
      <x:c r="SLC5847" s="25"/>
      <x:c r="SLD5847" s="25"/>
      <x:c r="SLE5847" s="25"/>
      <x:c r="SLF5847" s="25"/>
      <x:c r="SLG5847" s="25"/>
      <x:c r="SLH5847" s="25"/>
      <x:c r="SLI5847" s="25"/>
      <x:c r="SLJ5847" s="25"/>
      <x:c r="SLK5847" s="25"/>
      <x:c r="SLL5847" s="25"/>
      <x:c r="SLM5847" s="25"/>
      <x:c r="SLN5847" s="25"/>
      <x:c r="SLO5847" s="25"/>
      <x:c r="SLP5847" s="25"/>
      <x:c r="SLQ5847" s="25"/>
      <x:c r="SLR5847" s="25"/>
      <x:c r="SLS5847" s="25"/>
      <x:c r="SLT5847" s="25"/>
      <x:c r="SLU5847" s="25"/>
      <x:c r="SLV5847" s="25"/>
      <x:c r="SLW5847" s="25"/>
      <x:c r="SLX5847" s="25"/>
      <x:c r="SLY5847" s="25"/>
      <x:c r="SLZ5847" s="25"/>
      <x:c r="SMA5847" s="25"/>
      <x:c r="SMB5847" s="25"/>
      <x:c r="SMC5847" s="25"/>
      <x:c r="SMD5847" s="25"/>
      <x:c r="SME5847" s="25"/>
      <x:c r="SMF5847" s="25"/>
      <x:c r="SMG5847" s="25"/>
      <x:c r="SMH5847" s="25"/>
      <x:c r="SMI5847" s="25"/>
      <x:c r="SMJ5847" s="25"/>
      <x:c r="SMK5847" s="25"/>
      <x:c r="SML5847" s="25"/>
      <x:c r="SMM5847" s="25"/>
      <x:c r="SMN5847" s="25"/>
      <x:c r="SMO5847" s="25"/>
      <x:c r="SMP5847" s="25"/>
      <x:c r="SMQ5847" s="25"/>
      <x:c r="SMR5847" s="25"/>
      <x:c r="SMS5847" s="25"/>
      <x:c r="SMT5847" s="25"/>
      <x:c r="SMU5847" s="25"/>
      <x:c r="SMV5847" s="25"/>
      <x:c r="SMW5847" s="25"/>
      <x:c r="SMX5847" s="25"/>
      <x:c r="SMY5847" s="25"/>
      <x:c r="SMZ5847" s="25"/>
      <x:c r="SNA5847" s="25"/>
      <x:c r="SNB5847" s="25"/>
      <x:c r="SNC5847" s="25"/>
      <x:c r="SND5847" s="25"/>
      <x:c r="SNE5847" s="25"/>
      <x:c r="SNF5847" s="25"/>
      <x:c r="SNG5847" s="25"/>
      <x:c r="SNH5847" s="25"/>
      <x:c r="SNI5847" s="25"/>
      <x:c r="SNJ5847" s="25"/>
      <x:c r="SNK5847" s="25"/>
      <x:c r="SNL5847" s="25"/>
      <x:c r="SNM5847" s="25"/>
      <x:c r="SNN5847" s="25"/>
      <x:c r="SNO5847" s="25"/>
      <x:c r="SNP5847" s="25"/>
      <x:c r="SNQ5847" s="25"/>
      <x:c r="SNR5847" s="25"/>
      <x:c r="SNS5847" s="25"/>
      <x:c r="SNT5847" s="25"/>
      <x:c r="SNU5847" s="25"/>
      <x:c r="SNV5847" s="25"/>
      <x:c r="SNW5847" s="25"/>
      <x:c r="SNX5847" s="25"/>
      <x:c r="SNY5847" s="25"/>
      <x:c r="SNZ5847" s="25"/>
      <x:c r="SOA5847" s="25"/>
      <x:c r="SOB5847" s="25"/>
      <x:c r="SOC5847" s="25"/>
      <x:c r="SOD5847" s="25"/>
      <x:c r="SOE5847" s="25"/>
      <x:c r="SOF5847" s="25"/>
      <x:c r="SOG5847" s="25"/>
      <x:c r="SOH5847" s="25"/>
      <x:c r="SOI5847" s="25"/>
      <x:c r="SOJ5847" s="25"/>
      <x:c r="SOK5847" s="25"/>
      <x:c r="SOL5847" s="25"/>
      <x:c r="SOM5847" s="25"/>
      <x:c r="SON5847" s="25"/>
      <x:c r="SOO5847" s="25"/>
      <x:c r="SOP5847" s="25"/>
      <x:c r="SOQ5847" s="25"/>
      <x:c r="SOR5847" s="25"/>
      <x:c r="SOS5847" s="25"/>
      <x:c r="SOT5847" s="25"/>
      <x:c r="SOU5847" s="25"/>
      <x:c r="SOV5847" s="25"/>
      <x:c r="SOW5847" s="25"/>
      <x:c r="SOX5847" s="25"/>
      <x:c r="SOY5847" s="25"/>
      <x:c r="SOZ5847" s="25"/>
      <x:c r="SPA5847" s="25"/>
      <x:c r="SPB5847" s="25"/>
      <x:c r="SPC5847" s="25"/>
      <x:c r="SPD5847" s="25"/>
      <x:c r="SPE5847" s="25"/>
      <x:c r="SPF5847" s="25"/>
      <x:c r="SPG5847" s="25"/>
      <x:c r="SPH5847" s="25"/>
      <x:c r="SPI5847" s="25"/>
      <x:c r="SPJ5847" s="25"/>
      <x:c r="SPK5847" s="25"/>
      <x:c r="SPL5847" s="25"/>
      <x:c r="SPM5847" s="25"/>
      <x:c r="SPN5847" s="25"/>
      <x:c r="SPO5847" s="25"/>
      <x:c r="SPP5847" s="25"/>
      <x:c r="SPQ5847" s="25"/>
      <x:c r="SPR5847" s="25"/>
      <x:c r="SPS5847" s="25"/>
      <x:c r="SPT5847" s="25"/>
      <x:c r="SPU5847" s="25"/>
      <x:c r="SPV5847" s="25"/>
      <x:c r="SPW5847" s="25"/>
      <x:c r="SPX5847" s="25"/>
      <x:c r="SPY5847" s="25"/>
      <x:c r="SPZ5847" s="25"/>
      <x:c r="SQA5847" s="25"/>
      <x:c r="SQB5847" s="25"/>
      <x:c r="SQC5847" s="25"/>
      <x:c r="SQD5847" s="25"/>
      <x:c r="SQE5847" s="25"/>
      <x:c r="SQF5847" s="25"/>
      <x:c r="SQG5847" s="25"/>
      <x:c r="SQH5847" s="25"/>
      <x:c r="SQI5847" s="25"/>
      <x:c r="SQJ5847" s="25"/>
      <x:c r="SQK5847" s="25"/>
      <x:c r="SQL5847" s="25"/>
      <x:c r="SQM5847" s="25"/>
      <x:c r="SQN5847" s="25"/>
      <x:c r="SQO5847" s="25"/>
      <x:c r="SQP5847" s="25"/>
      <x:c r="SQQ5847" s="25"/>
      <x:c r="SQR5847" s="25"/>
      <x:c r="SQS5847" s="25"/>
      <x:c r="SQT5847" s="25"/>
      <x:c r="SQU5847" s="25"/>
      <x:c r="SQV5847" s="25"/>
      <x:c r="SQW5847" s="25"/>
      <x:c r="SQX5847" s="25"/>
      <x:c r="SQY5847" s="25"/>
      <x:c r="SQZ5847" s="25"/>
      <x:c r="SRA5847" s="25"/>
      <x:c r="SRB5847" s="25"/>
      <x:c r="SRC5847" s="25"/>
      <x:c r="SRD5847" s="25"/>
      <x:c r="SRE5847" s="25"/>
      <x:c r="SRF5847" s="25"/>
      <x:c r="SRG5847" s="25"/>
      <x:c r="SRH5847" s="25"/>
      <x:c r="SRI5847" s="25"/>
      <x:c r="SRJ5847" s="25"/>
      <x:c r="SRK5847" s="25"/>
      <x:c r="SRL5847" s="25"/>
      <x:c r="SRM5847" s="25"/>
      <x:c r="SRN5847" s="25"/>
      <x:c r="SRO5847" s="25"/>
      <x:c r="SRP5847" s="25"/>
      <x:c r="SRQ5847" s="25"/>
      <x:c r="SRR5847" s="25"/>
      <x:c r="SRS5847" s="25"/>
      <x:c r="SRT5847" s="25"/>
      <x:c r="SRU5847" s="25"/>
      <x:c r="SRV5847" s="25"/>
      <x:c r="SRW5847" s="25"/>
      <x:c r="SRX5847" s="25"/>
      <x:c r="SRY5847" s="25"/>
      <x:c r="SRZ5847" s="25"/>
      <x:c r="SSA5847" s="25"/>
      <x:c r="SSB5847" s="25"/>
      <x:c r="SSC5847" s="25"/>
      <x:c r="SSD5847" s="25"/>
      <x:c r="SSE5847" s="25"/>
      <x:c r="SSF5847" s="25"/>
      <x:c r="SSG5847" s="25"/>
      <x:c r="SSH5847" s="25"/>
      <x:c r="SSI5847" s="25"/>
      <x:c r="SSJ5847" s="25"/>
      <x:c r="SSK5847" s="25"/>
      <x:c r="SSL5847" s="25"/>
      <x:c r="SSM5847" s="25"/>
      <x:c r="SSN5847" s="25"/>
      <x:c r="SSO5847" s="25"/>
      <x:c r="SSP5847" s="25"/>
      <x:c r="SSQ5847" s="25"/>
      <x:c r="SSR5847" s="25"/>
      <x:c r="SSS5847" s="25"/>
      <x:c r="SST5847" s="25"/>
      <x:c r="SSU5847" s="25"/>
      <x:c r="SSV5847" s="25"/>
      <x:c r="SSW5847" s="25"/>
      <x:c r="SSX5847" s="25"/>
      <x:c r="SSY5847" s="25"/>
      <x:c r="SSZ5847" s="25"/>
      <x:c r="STA5847" s="25"/>
      <x:c r="STB5847" s="25"/>
      <x:c r="STC5847" s="25"/>
      <x:c r="STD5847" s="25"/>
      <x:c r="STE5847" s="25"/>
      <x:c r="STF5847" s="25"/>
      <x:c r="STG5847" s="25"/>
      <x:c r="STH5847" s="25"/>
      <x:c r="STI5847" s="25"/>
      <x:c r="STJ5847" s="25"/>
      <x:c r="STK5847" s="25"/>
      <x:c r="STL5847" s="25"/>
      <x:c r="STM5847" s="25"/>
      <x:c r="STN5847" s="25"/>
      <x:c r="STO5847" s="25"/>
      <x:c r="STP5847" s="25"/>
      <x:c r="STQ5847" s="25"/>
      <x:c r="STR5847" s="25"/>
      <x:c r="STS5847" s="25"/>
      <x:c r="STT5847" s="25"/>
      <x:c r="STU5847" s="25"/>
      <x:c r="STV5847" s="25"/>
      <x:c r="STW5847" s="25"/>
      <x:c r="STX5847" s="25"/>
      <x:c r="STY5847" s="25"/>
      <x:c r="STZ5847" s="25"/>
      <x:c r="SUA5847" s="25"/>
      <x:c r="SUB5847" s="25"/>
      <x:c r="SUC5847" s="25"/>
      <x:c r="SUD5847" s="25"/>
      <x:c r="SUE5847" s="25"/>
      <x:c r="SUF5847" s="25"/>
      <x:c r="SUG5847" s="25"/>
      <x:c r="SUH5847" s="25"/>
      <x:c r="SUI5847" s="25"/>
      <x:c r="SUJ5847" s="25"/>
      <x:c r="SUK5847" s="25"/>
      <x:c r="SUL5847" s="25"/>
      <x:c r="SUM5847" s="25"/>
      <x:c r="SUN5847" s="25"/>
      <x:c r="SUO5847" s="25"/>
      <x:c r="SUP5847" s="25"/>
      <x:c r="SUQ5847" s="25"/>
      <x:c r="SUR5847" s="25"/>
      <x:c r="SUS5847" s="25"/>
      <x:c r="SUT5847" s="25"/>
      <x:c r="SUU5847" s="25"/>
      <x:c r="SUV5847" s="25"/>
      <x:c r="SUW5847" s="25"/>
      <x:c r="SUX5847" s="25"/>
      <x:c r="SUY5847" s="25"/>
      <x:c r="SUZ5847" s="25"/>
      <x:c r="SVA5847" s="25"/>
      <x:c r="SVB5847" s="25"/>
      <x:c r="SVC5847" s="25"/>
      <x:c r="SVD5847" s="25"/>
      <x:c r="SVE5847" s="25"/>
      <x:c r="SVF5847" s="25"/>
      <x:c r="SVG5847" s="25"/>
      <x:c r="SVH5847" s="25"/>
      <x:c r="SVI5847" s="25"/>
      <x:c r="SVJ5847" s="25"/>
      <x:c r="SVK5847" s="25"/>
      <x:c r="SVL5847" s="25"/>
      <x:c r="SVM5847" s="25"/>
      <x:c r="SVN5847" s="25"/>
      <x:c r="SVO5847" s="25"/>
      <x:c r="SVP5847" s="25"/>
      <x:c r="SVQ5847" s="25"/>
      <x:c r="SVR5847" s="25"/>
      <x:c r="SVS5847" s="25"/>
      <x:c r="SVT5847" s="25"/>
      <x:c r="SVU5847" s="25"/>
      <x:c r="SVV5847" s="25"/>
      <x:c r="SVW5847" s="25"/>
      <x:c r="SVX5847" s="25"/>
      <x:c r="SVY5847" s="25"/>
      <x:c r="SVZ5847" s="25"/>
      <x:c r="SWA5847" s="25"/>
      <x:c r="SWB5847" s="25"/>
      <x:c r="SWC5847" s="25"/>
      <x:c r="SWD5847" s="25"/>
      <x:c r="SWE5847" s="25"/>
      <x:c r="SWF5847" s="25"/>
      <x:c r="SWG5847" s="25"/>
      <x:c r="SWH5847" s="25"/>
      <x:c r="SWI5847" s="25"/>
      <x:c r="SWJ5847" s="25"/>
      <x:c r="SWK5847" s="25"/>
      <x:c r="SWL5847" s="25"/>
      <x:c r="SWM5847" s="25"/>
      <x:c r="SWN5847" s="25"/>
      <x:c r="SWO5847" s="25"/>
      <x:c r="SWP5847" s="25"/>
      <x:c r="SWQ5847" s="25"/>
      <x:c r="SWR5847" s="25"/>
      <x:c r="SWS5847" s="25"/>
      <x:c r="SWT5847" s="25"/>
      <x:c r="SWU5847" s="25"/>
      <x:c r="SWV5847" s="25"/>
      <x:c r="SWW5847" s="25"/>
      <x:c r="SWX5847" s="25"/>
      <x:c r="SWY5847" s="25"/>
      <x:c r="SWZ5847" s="25"/>
      <x:c r="SXA5847" s="25"/>
      <x:c r="SXB5847" s="25"/>
      <x:c r="SXC5847" s="25"/>
      <x:c r="SXD5847" s="25"/>
      <x:c r="SXE5847" s="25"/>
      <x:c r="SXF5847" s="25"/>
      <x:c r="SXG5847" s="25"/>
      <x:c r="SXH5847" s="25"/>
      <x:c r="SXI5847" s="25"/>
      <x:c r="SXJ5847" s="25"/>
      <x:c r="SXK5847" s="25"/>
      <x:c r="SXL5847" s="25"/>
      <x:c r="SXM5847" s="25"/>
      <x:c r="SXN5847" s="25"/>
      <x:c r="SXO5847" s="25"/>
      <x:c r="SXP5847" s="25"/>
      <x:c r="SXQ5847" s="25"/>
      <x:c r="SXR5847" s="25"/>
      <x:c r="SXS5847" s="25"/>
      <x:c r="SXT5847" s="25"/>
      <x:c r="SXU5847" s="25"/>
      <x:c r="SXV5847" s="25"/>
      <x:c r="SXW5847" s="25"/>
      <x:c r="SXX5847" s="25"/>
      <x:c r="SXY5847" s="25"/>
      <x:c r="SXZ5847" s="25"/>
      <x:c r="SYA5847" s="25"/>
      <x:c r="SYB5847" s="25"/>
      <x:c r="SYC5847" s="25"/>
      <x:c r="SYD5847" s="25"/>
      <x:c r="SYE5847" s="25"/>
      <x:c r="SYF5847" s="25"/>
      <x:c r="SYG5847" s="25"/>
      <x:c r="SYH5847" s="25"/>
      <x:c r="SYI5847" s="25"/>
      <x:c r="SYJ5847" s="25"/>
      <x:c r="SYK5847" s="25"/>
      <x:c r="SYL5847" s="25"/>
      <x:c r="SYM5847" s="25"/>
      <x:c r="SYN5847" s="25"/>
      <x:c r="SYO5847" s="25"/>
      <x:c r="SYP5847" s="25"/>
      <x:c r="SYQ5847" s="25"/>
      <x:c r="SYR5847" s="25"/>
      <x:c r="SYS5847" s="25"/>
      <x:c r="SYT5847" s="25"/>
      <x:c r="SYU5847" s="25"/>
      <x:c r="SYV5847" s="25"/>
      <x:c r="SYW5847" s="25"/>
      <x:c r="SYX5847" s="25"/>
      <x:c r="SYY5847" s="25"/>
      <x:c r="SYZ5847" s="25"/>
      <x:c r="SZA5847" s="25"/>
      <x:c r="SZB5847" s="25"/>
      <x:c r="SZC5847" s="25"/>
      <x:c r="SZD5847" s="25"/>
      <x:c r="SZE5847" s="25"/>
      <x:c r="SZF5847" s="25"/>
      <x:c r="SZG5847" s="25"/>
      <x:c r="SZH5847" s="25"/>
      <x:c r="SZI5847" s="25"/>
      <x:c r="SZJ5847" s="25"/>
      <x:c r="SZK5847" s="25"/>
      <x:c r="SZL5847" s="25"/>
      <x:c r="SZM5847" s="25"/>
      <x:c r="SZN5847" s="25"/>
      <x:c r="SZO5847" s="25"/>
      <x:c r="SZP5847" s="25"/>
      <x:c r="SZQ5847" s="25"/>
      <x:c r="SZR5847" s="25"/>
      <x:c r="SZS5847" s="25"/>
      <x:c r="SZT5847" s="25"/>
      <x:c r="SZU5847" s="25"/>
      <x:c r="SZV5847" s="25"/>
      <x:c r="SZW5847" s="25"/>
      <x:c r="SZX5847" s="25"/>
      <x:c r="SZY5847" s="25"/>
      <x:c r="SZZ5847" s="25"/>
      <x:c r="TAA5847" s="25"/>
      <x:c r="TAB5847" s="25"/>
      <x:c r="TAC5847" s="25"/>
      <x:c r="TAD5847" s="25"/>
      <x:c r="TAE5847" s="25"/>
      <x:c r="TAF5847" s="25"/>
      <x:c r="TAG5847" s="25"/>
      <x:c r="TAH5847" s="25"/>
      <x:c r="TAI5847" s="25"/>
      <x:c r="TAJ5847" s="25"/>
      <x:c r="TAK5847" s="25"/>
      <x:c r="TAL5847" s="25"/>
      <x:c r="TAM5847" s="25"/>
      <x:c r="TAN5847" s="25"/>
      <x:c r="TAO5847" s="25"/>
      <x:c r="TAP5847" s="25"/>
      <x:c r="TAQ5847" s="25"/>
      <x:c r="TAR5847" s="25"/>
      <x:c r="TAS5847" s="25"/>
      <x:c r="TAT5847" s="25"/>
      <x:c r="TAU5847" s="25"/>
      <x:c r="TAV5847" s="25"/>
      <x:c r="TAW5847" s="25"/>
      <x:c r="TAX5847" s="25"/>
      <x:c r="TAY5847" s="25"/>
      <x:c r="TAZ5847" s="25"/>
      <x:c r="TBA5847" s="25"/>
      <x:c r="TBB5847" s="25"/>
      <x:c r="TBC5847" s="25"/>
      <x:c r="TBD5847" s="25"/>
      <x:c r="TBE5847" s="25"/>
      <x:c r="TBF5847" s="25"/>
      <x:c r="TBG5847" s="25"/>
      <x:c r="TBH5847" s="25"/>
      <x:c r="TBI5847" s="25"/>
      <x:c r="TBJ5847" s="25"/>
      <x:c r="TBK5847" s="25"/>
      <x:c r="TBL5847" s="25"/>
      <x:c r="TBM5847" s="25"/>
      <x:c r="TBN5847" s="25"/>
      <x:c r="TBO5847" s="25"/>
      <x:c r="TBP5847" s="25"/>
      <x:c r="TBQ5847" s="25"/>
      <x:c r="TBR5847" s="25"/>
      <x:c r="TBS5847" s="25"/>
      <x:c r="TBT5847" s="25"/>
      <x:c r="TBU5847" s="25"/>
      <x:c r="TBV5847" s="25"/>
      <x:c r="TBW5847" s="25"/>
      <x:c r="TBX5847" s="25"/>
      <x:c r="TBY5847" s="25"/>
      <x:c r="TBZ5847" s="25"/>
      <x:c r="TCA5847" s="25"/>
      <x:c r="TCB5847" s="25"/>
      <x:c r="TCC5847" s="25"/>
      <x:c r="TCD5847" s="25"/>
      <x:c r="TCE5847" s="25"/>
      <x:c r="TCF5847" s="25"/>
      <x:c r="TCG5847" s="25"/>
      <x:c r="TCH5847" s="25"/>
      <x:c r="TCI5847" s="25"/>
      <x:c r="TCJ5847" s="25"/>
      <x:c r="TCK5847" s="25"/>
      <x:c r="TCL5847" s="25"/>
      <x:c r="TCM5847" s="25"/>
      <x:c r="TCN5847" s="25"/>
      <x:c r="TCO5847" s="25"/>
      <x:c r="TCP5847" s="25"/>
      <x:c r="TCQ5847" s="25"/>
      <x:c r="TCR5847" s="25"/>
      <x:c r="TCS5847" s="25"/>
      <x:c r="TCT5847" s="25"/>
      <x:c r="TCU5847" s="25"/>
      <x:c r="TCV5847" s="25"/>
      <x:c r="TCW5847" s="25"/>
      <x:c r="TCX5847" s="25"/>
      <x:c r="TCY5847" s="25"/>
      <x:c r="TCZ5847" s="25"/>
      <x:c r="TDA5847" s="25"/>
      <x:c r="TDB5847" s="25"/>
      <x:c r="TDC5847" s="25"/>
      <x:c r="TDD5847" s="25"/>
      <x:c r="TDE5847" s="25"/>
      <x:c r="TDF5847" s="25"/>
      <x:c r="TDG5847" s="25"/>
      <x:c r="TDH5847" s="25"/>
      <x:c r="TDI5847" s="25"/>
      <x:c r="TDJ5847" s="25"/>
      <x:c r="TDK5847" s="25"/>
      <x:c r="TDL5847" s="25"/>
      <x:c r="TDM5847" s="25"/>
      <x:c r="TDN5847" s="25"/>
      <x:c r="TDO5847" s="25"/>
      <x:c r="TDP5847" s="25"/>
      <x:c r="TDQ5847" s="25"/>
      <x:c r="TDR5847" s="25"/>
      <x:c r="TDS5847" s="25"/>
      <x:c r="TDT5847" s="25"/>
      <x:c r="TDU5847" s="25"/>
      <x:c r="TDV5847" s="25"/>
      <x:c r="TDW5847" s="25"/>
      <x:c r="TDX5847" s="25"/>
      <x:c r="TDY5847" s="25"/>
      <x:c r="TDZ5847" s="25"/>
      <x:c r="TEA5847" s="25"/>
      <x:c r="TEB5847" s="25"/>
      <x:c r="TEC5847" s="25"/>
      <x:c r="TED5847" s="25"/>
      <x:c r="TEE5847" s="25"/>
      <x:c r="TEF5847" s="25"/>
      <x:c r="TEG5847" s="25"/>
      <x:c r="TEH5847" s="25"/>
      <x:c r="TEI5847" s="25"/>
      <x:c r="TEJ5847" s="25"/>
      <x:c r="TEK5847" s="25"/>
      <x:c r="TEL5847" s="25"/>
      <x:c r="TEM5847" s="25"/>
      <x:c r="TEN5847" s="25"/>
      <x:c r="TEO5847" s="25"/>
      <x:c r="TEP5847" s="25"/>
      <x:c r="TEQ5847" s="25"/>
      <x:c r="TER5847" s="25"/>
      <x:c r="TES5847" s="25"/>
      <x:c r="TET5847" s="25"/>
      <x:c r="TEU5847" s="25"/>
      <x:c r="TEV5847" s="25"/>
      <x:c r="TEW5847" s="25"/>
      <x:c r="TEX5847" s="25"/>
      <x:c r="TEY5847" s="25"/>
      <x:c r="TEZ5847" s="25"/>
      <x:c r="TFA5847" s="25"/>
      <x:c r="TFB5847" s="25"/>
      <x:c r="TFC5847" s="25"/>
      <x:c r="TFD5847" s="25"/>
      <x:c r="TFE5847" s="25"/>
      <x:c r="TFF5847" s="25"/>
      <x:c r="TFG5847" s="25"/>
      <x:c r="TFH5847" s="25"/>
      <x:c r="TFI5847" s="25"/>
      <x:c r="TFJ5847" s="25"/>
      <x:c r="TFK5847" s="25"/>
      <x:c r="TFL5847" s="25"/>
      <x:c r="TFM5847" s="25"/>
      <x:c r="TFN5847" s="25"/>
      <x:c r="TFO5847" s="25"/>
      <x:c r="TFP5847" s="25"/>
      <x:c r="TFQ5847" s="25"/>
      <x:c r="TFR5847" s="25"/>
      <x:c r="TFS5847" s="25"/>
      <x:c r="TFT5847" s="25"/>
      <x:c r="TFU5847" s="25"/>
      <x:c r="TFV5847" s="25"/>
      <x:c r="TFW5847" s="25"/>
      <x:c r="TFX5847" s="25"/>
      <x:c r="TFY5847" s="25"/>
      <x:c r="TFZ5847" s="25"/>
      <x:c r="TGA5847" s="25"/>
      <x:c r="TGB5847" s="25"/>
      <x:c r="TGC5847" s="25"/>
      <x:c r="TGD5847" s="25"/>
      <x:c r="TGE5847" s="25"/>
      <x:c r="TGF5847" s="25"/>
      <x:c r="TGG5847" s="25"/>
      <x:c r="TGH5847" s="25"/>
      <x:c r="TGI5847" s="25"/>
      <x:c r="TGJ5847" s="25"/>
      <x:c r="TGK5847" s="25"/>
      <x:c r="TGL5847" s="25"/>
      <x:c r="TGM5847" s="25"/>
      <x:c r="TGN5847" s="25"/>
      <x:c r="TGO5847" s="25"/>
      <x:c r="TGP5847" s="25"/>
      <x:c r="TGQ5847" s="25"/>
      <x:c r="TGR5847" s="25"/>
      <x:c r="TGS5847" s="25"/>
      <x:c r="TGT5847" s="25"/>
      <x:c r="TGU5847" s="25"/>
      <x:c r="TGV5847" s="25"/>
      <x:c r="TGW5847" s="25"/>
      <x:c r="TGX5847" s="25"/>
      <x:c r="TGY5847" s="25"/>
      <x:c r="TGZ5847" s="25"/>
      <x:c r="THA5847" s="25"/>
      <x:c r="THB5847" s="25"/>
      <x:c r="THC5847" s="25"/>
      <x:c r="THD5847" s="25"/>
      <x:c r="THE5847" s="25"/>
      <x:c r="THF5847" s="25"/>
      <x:c r="THG5847" s="25"/>
      <x:c r="THH5847" s="25"/>
      <x:c r="THI5847" s="25"/>
      <x:c r="THJ5847" s="25"/>
      <x:c r="THK5847" s="25"/>
      <x:c r="THL5847" s="25"/>
      <x:c r="THM5847" s="25"/>
      <x:c r="THN5847" s="25"/>
      <x:c r="THO5847" s="25"/>
      <x:c r="THP5847" s="25"/>
      <x:c r="THQ5847" s="25"/>
      <x:c r="THR5847" s="25"/>
      <x:c r="THS5847" s="25"/>
      <x:c r="THT5847" s="25"/>
      <x:c r="THU5847" s="25"/>
      <x:c r="THV5847" s="25"/>
      <x:c r="THW5847" s="25"/>
      <x:c r="THX5847" s="25"/>
      <x:c r="THY5847" s="25"/>
      <x:c r="THZ5847" s="25"/>
      <x:c r="TIA5847" s="25"/>
      <x:c r="TIB5847" s="25"/>
      <x:c r="TIC5847" s="25"/>
      <x:c r="TID5847" s="25"/>
      <x:c r="TIE5847" s="25"/>
      <x:c r="TIF5847" s="25"/>
      <x:c r="TIG5847" s="25"/>
      <x:c r="TIH5847" s="25"/>
      <x:c r="TII5847" s="25"/>
      <x:c r="TIJ5847" s="25"/>
      <x:c r="TIK5847" s="25"/>
      <x:c r="TIL5847" s="25"/>
      <x:c r="TIM5847" s="25"/>
      <x:c r="TIN5847" s="25"/>
      <x:c r="TIO5847" s="25"/>
      <x:c r="TIP5847" s="25"/>
      <x:c r="TIQ5847" s="25"/>
      <x:c r="TIR5847" s="25"/>
      <x:c r="TIS5847" s="25"/>
      <x:c r="TIT5847" s="25"/>
      <x:c r="TIU5847" s="25"/>
      <x:c r="TIV5847" s="25"/>
      <x:c r="TIW5847" s="25"/>
      <x:c r="TIX5847" s="25"/>
      <x:c r="TIY5847" s="25"/>
      <x:c r="TIZ5847" s="25"/>
      <x:c r="TJA5847" s="25"/>
      <x:c r="TJB5847" s="25"/>
      <x:c r="TJC5847" s="25"/>
      <x:c r="TJD5847" s="25"/>
      <x:c r="TJE5847" s="25"/>
      <x:c r="TJF5847" s="25"/>
      <x:c r="TJG5847" s="25"/>
      <x:c r="TJH5847" s="25"/>
      <x:c r="TJI5847" s="25"/>
      <x:c r="TJJ5847" s="25"/>
      <x:c r="TJK5847" s="25"/>
      <x:c r="TJL5847" s="25"/>
      <x:c r="TJM5847" s="25"/>
      <x:c r="TJN5847" s="25"/>
      <x:c r="TJO5847" s="25"/>
      <x:c r="TJP5847" s="25"/>
      <x:c r="TJQ5847" s="25"/>
      <x:c r="TJR5847" s="25"/>
      <x:c r="TJS5847" s="25"/>
      <x:c r="TJT5847" s="25"/>
      <x:c r="TJU5847" s="25"/>
      <x:c r="TJV5847" s="25"/>
      <x:c r="TJW5847" s="25"/>
      <x:c r="TJX5847" s="25"/>
      <x:c r="TJY5847" s="25"/>
      <x:c r="TJZ5847" s="25"/>
      <x:c r="TKA5847" s="25"/>
      <x:c r="TKB5847" s="25"/>
      <x:c r="TKC5847" s="25"/>
      <x:c r="TKD5847" s="25"/>
      <x:c r="TKE5847" s="25"/>
      <x:c r="TKF5847" s="25"/>
      <x:c r="TKG5847" s="25"/>
      <x:c r="TKH5847" s="25"/>
      <x:c r="TKI5847" s="25"/>
      <x:c r="TKJ5847" s="25"/>
      <x:c r="TKK5847" s="25"/>
      <x:c r="TKL5847" s="25"/>
      <x:c r="TKM5847" s="25"/>
      <x:c r="TKN5847" s="25"/>
      <x:c r="TKO5847" s="25"/>
      <x:c r="TKP5847" s="25"/>
      <x:c r="TKQ5847" s="25"/>
      <x:c r="TKR5847" s="25"/>
      <x:c r="TKS5847" s="25"/>
      <x:c r="TKT5847" s="25"/>
      <x:c r="TKU5847" s="25"/>
      <x:c r="TKV5847" s="25"/>
      <x:c r="TKW5847" s="25"/>
      <x:c r="TKX5847" s="25"/>
      <x:c r="TKY5847" s="25"/>
      <x:c r="TKZ5847" s="25"/>
      <x:c r="TLA5847" s="25"/>
      <x:c r="TLB5847" s="25"/>
      <x:c r="TLC5847" s="25"/>
      <x:c r="TLD5847" s="25"/>
      <x:c r="TLE5847" s="25"/>
      <x:c r="TLF5847" s="25"/>
      <x:c r="TLG5847" s="25"/>
      <x:c r="TLH5847" s="25"/>
      <x:c r="TLI5847" s="25"/>
      <x:c r="TLJ5847" s="25"/>
      <x:c r="TLK5847" s="25"/>
      <x:c r="TLL5847" s="25"/>
      <x:c r="TLM5847" s="25"/>
      <x:c r="TLN5847" s="25"/>
      <x:c r="TLO5847" s="25"/>
      <x:c r="TLP5847" s="25"/>
      <x:c r="TLQ5847" s="25"/>
      <x:c r="TLR5847" s="25"/>
      <x:c r="TLS5847" s="25"/>
      <x:c r="TLT5847" s="25"/>
      <x:c r="TLU5847" s="25"/>
      <x:c r="TLV5847" s="25"/>
      <x:c r="TLW5847" s="25"/>
      <x:c r="TLX5847" s="25"/>
      <x:c r="TLY5847" s="25"/>
      <x:c r="TLZ5847" s="25"/>
      <x:c r="TMA5847" s="25"/>
      <x:c r="TMB5847" s="25"/>
      <x:c r="TMC5847" s="25"/>
      <x:c r="TMD5847" s="25"/>
      <x:c r="TME5847" s="25"/>
      <x:c r="TMF5847" s="25"/>
      <x:c r="TMG5847" s="25"/>
      <x:c r="TMH5847" s="25"/>
      <x:c r="TMI5847" s="25"/>
      <x:c r="TMJ5847" s="25"/>
      <x:c r="TMK5847" s="25"/>
      <x:c r="TML5847" s="25"/>
      <x:c r="TMM5847" s="25"/>
      <x:c r="TMN5847" s="25"/>
      <x:c r="TMO5847" s="25"/>
      <x:c r="TMP5847" s="25"/>
      <x:c r="TMQ5847" s="25"/>
      <x:c r="TMR5847" s="25"/>
      <x:c r="TMS5847" s="25"/>
      <x:c r="TMT5847" s="25"/>
      <x:c r="TMU5847" s="25"/>
      <x:c r="TMV5847" s="25"/>
      <x:c r="TMW5847" s="25"/>
      <x:c r="TMX5847" s="25"/>
      <x:c r="TMY5847" s="25"/>
      <x:c r="TMZ5847" s="25"/>
      <x:c r="TNA5847" s="25"/>
      <x:c r="TNB5847" s="25"/>
      <x:c r="TNC5847" s="25"/>
      <x:c r="TND5847" s="25"/>
      <x:c r="TNE5847" s="25"/>
      <x:c r="TNF5847" s="25"/>
      <x:c r="TNG5847" s="25"/>
      <x:c r="TNH5847" s="25"/>
      <x:c r="TNI5847" s="25"/>
      <x:c r="TNJ5847" s="25"/>
      <x:c r="TNK5847" s="25"/>
      <x:c r="TNL5847" s="25"/>
      <x:c r="TNM5847" s="25"/>
      <x:c r="TNN5847" s="25"/>
      <x:c r="TNO5847" s="25"/>
      <x:c r="TNP5847" s="25"/>
      <x:c r="TNQ5847" s="25"/>
      <x:c r="TNR5847" s="25"/>
      <x:c r="TNS5847" s="25"/>
      <x:c r="TNT5847" s="25"/>
      <x:c r="TNU5847" s="25"/>
      <x:c r="TNV5847" s="25"/>
      <x:c r="TNW5847" s="25"/>
      <x:c r="TNX5847" s="25"/>
      <x:c r="TNY5847" s="25"/>
      <x:c r="TNZ5847" s="25"/>
      <x:c r="TOA5847" s="25"/>
      <x:c r="TOB5847" s="25"/>
      <x:c r="TOC5847" s="25"/>
      <x:c r="TOD5847" s="25"/>
      <x:c r="TOE5847" s="25"/>
      <x:c r="TOF5847" s="25"/>
      <x:c r="TOG5847" s="25"/>
      <x:c r="TOH5847" s="25"/>
      <x:c r="TOI5847" s="25"/>
      <x:c r="TOJ5847" s="25"/>
      <x:c r="TOK5847" s="25"/>
      <x:c r="TOL5847" s="25"/>
      <x:c r="TOM5847" s="25"/>
      <x:c r="TON5847" s="25"/>
      <x:c r="TOO5847" s="25"/>
      <x:c r="TOP5847" s="25"/>
      <x:c r="TOQ5847" s="25"/>
      <x:c r="TOR5847" s="25"/>
      <x:c r="TOS5847" s="25"/>
      <x:c r="TOT5847" s="25"/>
      <x:c r="TOU5847" s="25"/>
      <x:c r="TOV5847" s="25"/>
      <x:c r="TOW5847" s="25"/>
      <x:c r="TOX5847" s="25"/>
      <x:c r="TOY5847" s="25"/>
      <x:c r="TOZ5847" s="25"/>
      <x:c r="TPA5847" s="25"/>
      <x:c r="TPB5847" s="25"/>
      <x:c r="TPC5847" s="25"/>
      <x:c r="TPD5847" s="25"/>
      <x:c r="TPE5847" s="25"/>
      <x:c r="TPF5847" s="25"/>
      <x:c r="TPG5847" s="25"/>
      <x:c r="TPH5847" s="25"/>
      <x:c r="TPI5847" s="25"/>
      <x:c r="TPJ5847" s="25"/>
      <x:c r="TPK5847" s="25"/>
      <x:c r="TPL5847" s="25"/>
      <x:c r="TPM5847" s="25"/>
      <x:c r="TPN5847" s="25"/>
      <x:c r="TPO5847" s="25"/>
      <x:c r="TPP5847" s="25"/>
      <x:c r="TPQ5847" s="25"/>
      <x:c r="TPR5847" s="25"/>
      <x:c r="TPS5847" s="25"/>
      <x:c r="TPT5847" s="25"/>
      <x:c r="TPU5847" s="25"/>
      <x:c r="TPV5847" s="25"/>
      <x:c r="TPW5847" s="25"/>
      <x:c r="TPX5847" s="25"/>
      <x:c r="TPY5847" s="25"/>
      <x:c r="TPZ5847" s="25"/>
      <x:c r="TQA5847" s="25"/>
      <x:c r="TQB5847" s="25"/>
      <x:c r="TQC5847" s="25"/>
      <x:c r="TQD5847" s="25"/>
      <x:c r="TQE5847" s="25"/>
      <x:c r="TQF5847" s="25"/>
      <x:c r="TQG5847" s="25"/>
      <x:c r="TQH5847" s="25"/>
      <x:c r="TQI5847" s="25"/>
      <x:c r="TQJ5847" s="25"/>
      <x:c r="TQK5847" s="25"/>
      <x:c r="TQL5847" s="25"/>
      <x:c r="TQM5847" s="25"/>
      <x:c r="TQN5847" s="25"/>
      <x:c r="TQO5847" s="25"/>
      <x:c r="TQP5847" s="25"/>
      <x:c r="TQQ5847" s="25"/>
      <x:c r="TQR5847" s="25"/>
      <x:c r="TQS5847" s="25"/>
      <x:c r="TQT5847" s="25"/>
      <x:c r="TQU5847" s="25"/>
      <x:c r="TQV5847" s="25"/>
      <x:c r="TQW5847" s="25"/>
      <x:c r="TQX5847" s="25"/>
      <x:c r="TQY5847" s="25"/>
      <x:c r="TQZ5847" s="25"/>
      <x:c r="TRA5847" s="25"/>
      <x:c r="TRB5847" s="25"/>
      <x:c r="TRC5847" s="25"/>
      <x:c r="TRD5847" s="25"/>
      <x:c r="TRE5847" s="25"/>
      <x:c r="TRF5847" s="25"/>
      <x:c r="TRG5847" s="25"/>
      <x:c r="TRH5847" s="25"/>
      <x:c r="TRI5847" s="25"/>
      <x:c r="TRJ5847" s="25"/>
      <x:c r="TRK5847" s="25"/>
      <x:c r="TRL5847" s="25"/>
      <x:c r="TRM5847" s="25"/>
      <x:c r="TRN5847" s="25"/>
      <x:c r="TRO5847" s="25"/>
      <x:c r="TRP5847" s="25"/>
      <x:c r="TRQ5847" s="25"/>
      <x:c r="TRR5847" s="25"/>
      <x:c r="TRS5847" s="25"/>
      <x:c r="TRT5847" s="25"/>
      <x:c r="TRU5847" s="25"/>
      <x:c r="TRV5847" s="25"/>
      <x:c r="TRW5847" s="25"/>
      <x:c r="TRX5847" s="25"/>
      <x:c r="TRY5847" s="25"/>
      <x:c r="TRZ5847" s="25"/>
      <x:c r="TSA5847" s="25"/>
      <x:c r="TSB5847" s="25"/>
      <x:c r="TSC5847" s="25"/>
      <x:c r="TSD5847" s="25"/>
      <x:c r="TSE5847" s="25"/>
      <x:c r="TSF5847" s="25"/>
      <x:c r="TSG5847" s="25"/>
      <x:c r="TSH5847" s="25"/>
      <x:c r="TSI5847" s="25"/>
      <x:c r="TSJ5847" s="25"/>
      <x:c r="TSK5847" s="25"/>
      <x:c r="TSL5847" s="25"/>
      <x:c r="TSM5847" s="25"/>
      <x:c r="TSN5847" s="25"/>
      <x:c r="TSO5847" s="25"/>
      <x:c r="TSP5847" s="25"/>
      <x:c r="TSQ5847" s="25"/>
      <x:c r="TSR5847" s="25"/>
      <x:c r="TSS5847" s="25"/>
      <x:c r="TST5847" s="25"/>
      <x:c r="TSU5847" s="25"/>
      <x:c r="TSV5847" s="25"/>
      <x:c r="TSW5847" s="25"/>
      <x:c r="TSX5847" s="25"/>
      <x:c r="TSY5847" s="25"/>
      <x:c r="TSZ5847" s="25"/>
      <x:c r="TTA5847" s="25"/>
      <x:c r="TTB5847" s="25"/>
      <x:c r="TTC5847" s="25"/>
      <x:c r="TTD5847" s="25"/>
      <x:c r="TTE5847" s="25"/>
      <x:c r="TTF5847" s="25"/>
      <x:c r="TTG5847" s="25"/>
      <x:c r="TTH5847" s="25"/>
      <x:c r="TTI5847" s="25"/>
      <x:c r="TTJ5847" s="25"/>
      <x:c r="TTK5847" s="25"/>
      <x:c r="TTL5847" s="25"/>
      <x:c r="TTM5847" s="25"/>
      <x:c r="TTN5847" s="25"/>
      <x:c r="TTO5847" s="25"/>
      <x:c r="TTP5847" s="25"/>
      <x:c r="TTQ5847" s="25"/>
      <x:c r="TTR5847" s="25"/>
      <x:c r="TTS5847" s="25"/>
      <x:c r="TTT5847" s="25"/>
      <x:c r="TTU5847" s="25"/>
      <x:c r="TTV5847" s="25"/>
      <x:c r="TTW5847" s="25"/>
      <x:c r="TTX5847" s="25"/>
      <x:c r="TTY5847" s="25"/>
      <x:c r="TTZ5847" s="25"/>
      <x:c r="TUA5847" s="25"/>
      <x:c r="TUB5847" s="25"/>
      <x:c r="TUC5847" s="25"/>
      <x:c r="TUD5847" s="25"/>
      <x:c r="TUE5847" s="25"/>
      <x:c r="TUF5847" s="25"/>
      <x:c r="TUG5847" s="25"/>
      <x:c r="TUH5847" s="25"/>
      <x:c r="TUI5847" s="25"/>
      <x:c r="TUJ5847" s="25"/>
      <x:c r="TUK5847" s="25"/>
      <x:c r="TUL5847" s="25"/>
      <x:c r="TUM5847" s="25"/>
      <x:c r="TUN5847" s="25"/>
      <x:c r="TUO5847" s="25"/>
      <x:c r="TUP5847" s="25"/>
      <x:c r="TUQ5847" s="25"/>
      <x:c r="TUR5847" s="25"/>
      <x:c r="TUS5847" s="25"/>
      <x:c r="TUT5847" s="25"/>
      <x:c r="TUU5847" s="25"/>
      <x:c r="TUV5847" s="25"/>
      <x:c r="TUW5847" s="25"/>
      <x:c r="TUX5847" s="25"/>
      <x:c r="TUY5847" s="25"/>
      <x:c r="TUZ5847" s="25"/>
      <x:c r="TVA5847" s="25"/>
      <x:c r="TVB5847" s="25"/>
      <x:c r="TVC5847" s="25"/>
      <x:c r="TVD5847" s="25"/>
      <x:c r="TVE5847" s="25"/>
      <x:c r="TVF5847" s="25"/>
      <x:c r="TVG5847" s="25"/>
      <x:c r="TVH5847" s="25"/>
      <x:c r="TVI5847" s="25"/>
      <x:c r="TVJ5847" s="25"/>
      <x:c r="TVK5847" s="25"/>
      <x:c r="TVL5847" s="25"/>
      <x:c r="TVM5847" s="25"/>
      <x:c r="TVN5847" s="25"/>
      <x:c r="TVO5847" s="25"/>
      <x:c r="TVP5847" s="25"/>
      <x:c r="TVQ5847" s="25"/>
      <x:c r="TVR5847" s="25"/>
      <x:c r="TVS5847" s="25"/>
      <x:c r="TVT5847" s="25"/>
      <x:c r="TVU5847" s="25"/>
      <x:c r="TVV5847" s="25"/>
      <x:c r="TVW5847" s="25"/>
      <x:c r="TVX5847" s="25"/>
      <x:c r="TVY5847" s="25"/>
      <x:c r="TVZ5847" s="25"/>
      <x:c r="TWA5847" s="25"/>
      <x:c r="TWB5847" s="25"/>
      <x:c r="TWC5847" s="25"/>
      <x:c r="TWD5847" s="25"/>
      <x:c r="TWE5847" s="25"/>
      <x:c r="TWF5847" s="25"/>
      <x:c r="TWG5847" s="25"/>
      <x:c r="TWH5847" s="25"/>
      <x:c r="TWI5847" s="25"/>
      <x:c r="TWJ5847" s="25"/>
      <x:c r="TWK5847" s="25"/>
      <x:c r="TWL5847" s="25"/>
      <x:c r="TWM5847" s="25"/>
      <x:c r="TWN5847" s="25"/>
      <x:c r="TWO5847" s="25"/>
      <x:c r="TWP5847" s="25"/>
      <x:c r="TWQ5847" s="25"/>
      <x:c r="TWR5847" s="25"/>
      <x:c r="TWS5847" s="25"/>
      <x:c r="TWT5847" s="25"/>
      <x:c r="TWU5847" s="25"/>
      <x:c r="TWV5847" s="25"/>
      <x:c r="TWW5847" s="25"/>
      <x:c r="TWX5847" s="25"/>
      <x:c r="TWY5847" s="25"/>
      <x:c r="TWZ5847" s="25"/>
      <x:c r="TXA5847" s="25"/>
      <x:c r="TXB5847" s="25"/>
      <x:c r="TXC5847" s="25"/>
      <x:c r="TXD5847" s="25"/>
      <x:c r="TXE5847" s="25"/>
      <x:c r="TXF5847" s="25"/>
      <x:c r="TXG5847" s="25"/>
      <x:c r="TXH5847" s="25"/>
      <x:c r="TXI5847" s="25"/>
      <x:c r="TXJ5847" s="25"/>
      <x:c r="TXK5847" s="25"/>
      <x:c r="TXL5847" s="25"/>
      <x:c r="TXM5847" s="25"/>
      <x:c r="TXN5847" s="25"/>
      <x:c r="TXO5847" s="25"/>
      <x:c r="TXP5847" s="25"/>
      <x:c r="TXQ5847" s="25"/>
      <x:c r="TXR5847" s="25"/>
      <x:c r="TXS5847" s="25"/>
      <x:c r="TXT5847" s="25"/>
      <x:c r="TXU5847" s="25"/>
      <x:c r="TXV5847" s="25"/>
      <x:c r="TXW5847" s="25"/>
      <x:c r="TXX5847" s="25"/>
      <x:c r="TXY5847" s="25"/>
      <x:c r="TXZ5847" s="25"/>
      <x:c r="TYA5847" s="25"/>
      <x:c r="TYB5847" s="25"/>
      <x:c r="TYC5847" s="25"/>
      <x:c r="TYD5847" s="25"/>
      <x:c r="TYE5847" s="25"/>
      <x:c r="TYF5847" s="25"/>
      <x:c r="TYG5847" s="25"/>
      <x:c r="TYH5847" s="25"/>
      <x:c r="TYI5847" s="25"/>
      <x:c r="TYJ5847" s="25"/>
      <x:c r="TYK5847" s="25"/>
      <x:c r="TYL5847" s="25"/>
      <x:c r="TYM5847" s="25"/>
      <x:c r="TYN5847" s="25"/>
      <x:c r="TYO5847" s="25"/>
      <x:c r="TYP5847" s="25"/>
      <x:c r="TYQ5847" s="25"/>
      <x:c r="TYR5847" s="25"/>
      <x:c r="TYS5847" s="25"/>
      <x:c r="TYT5847" s="25"/>
      <x:c r="TYU5847" s="25"/>
      <x:c r="TYV5847" s="25"/>
      <x:c r="TYW5847" s="25"/>
      <x:c r="TYX5847" s="25"/>
      <x:c r="TYY5847" s="25"/>
      <x:c r="TYZ5847" s="25"/>
      <x:c r="TZA5847" s="25"/>
      <x:c r="TZB5847" s="25"/>
      <x:c r="TZC5847" s="25"/>
      <x:c r="TZD5847" s="25"/>
      <x:c r="TZE5847" s="25"/>
      <x:c r="TZF5847" s="25"/>
      <x:c r="TZG5847" s="25"/>
      <x:c r="TZH5847" s="25"/>
      <x:c r="TZI5847" s="25"/>
      <x:c r="TZJ5847" s="25"/>
      <x:c r="TZK5847" s="25"/>
      <x:c r="TZL5847" s="25"/>
      <x:c r="TZM5847" s="25"/>
      <x:c r="TZN5847" s="25"/>
      <x:c r="TZO5847" s="25"/>
      <x:c r="TZP5847" s="25"/>
      <x:c r="TZQ5847" s="25"/>
      <x:c r="TZR5847" s="25"/>
      <x:c r="TZS5847" s="25"/>
      <x:c r="TZT5847" s="25"/>
      <x:c r="TZU5847" s="25"/>
      <x:c r="TZV5847" s="25"/>
      <x:c r="TZW5847" s="25"/>
      <x:c r="TZX5847" s="25"/>
      <x:c r="TZY5847" s="25"/>
      <x:c r="TZZ5847" s="25"/>
      <x:c r="UAA5847" s="25"/>
      <x:c r="UAB5847" s="25"/>
      <x:c r="UAC5847" s="25"/>
      <x:c r="UAD5847" s="25"/>
      <x:c r="UAE5847" s="25"/>
      <x:c r="UAF5847" s="25"/>
      <x:c r="UAG5847" s="25"/>
      <x:c r="UAH5847" s="25"/>
      <x:c r="UAI5847" s="25"/>
      <x:c r="UAJ5847" s="25"/>
      <x:c r="UAK5847" s="25"/>
      <x:c r="UAL5847" s="25"/>
      <x:c r="UAM5847" s="25"/>
      <x:c r="UAN5847" s="25"/>
      <x:c r="UAO5847" s="25"/>
      <x:c r="UAP5847" s="25"/>
      <x:c r="UAQ5847" s="25"/>
      <x:c r="UAR5847" s="25"/>
      <x:c r="UAS5847" s="25"/>
      <x:c r="UAT5847" s="25"/>
      <x:c r="UAU5847" s="25"/>
      <x:c r="UAV5847" s="25"/>
      <x:c r="UAW5847" s="25"/>
      <x:c r="UAX5847" s="25"/>
      <x:c r="UAY5847" s="25"/>
      <x:c r="UAZ5847" s="25"/>
      <x:c r="UBA5847" s="25"/>
      <x:c r="UBB5847" s="25"/>
      <x:c r="UBC5847" s="25"/>
      <x:c r="UBD5847" s="25"/>
      <x:c r="UBE5847" s="25"/>
      <x:c r="UBF5847" s="25"/>
      <x:c r="UBG5847" s="25"/>
      <x:c r="UBH5847" s="25"/>
      <x:c r="UBI5847" s="25"/>
      <x:c r="UBJ5847" s="25"/>
      <x:c r="UBK5847" s="25"/>
      <x:c r="UBL5847" s="25"/>
      <x:c r="UBM5847" s="25"/>
      <x:c r="UBN5847" s="25"/>
      <x:c r="UBO5847" s="25"/>
      <x:c r="UBP5847" s="25"/>
      <x:c r="UBQ5847" s="25"/>
      <x:c r="UBR5847" s="25"/>
      <x:c r="UBS5847" s="25"/>
      <x:c r="UBT5847" s="25"/>
      <x:c r="UBU5847" s="25"/>
      <x:c r="UBV5847" s="25"/>
      <x:c r="UBW5847" s="25"/>
      <x:c r="UBX5847" s="25"/>
      <x:c r="UBY5847" s="25"/>
      <x:c r="UBZ5847" s="25"/>
      <x:c r="UCA5847" s="25"/>
      <x:c r="UCB5847" s="25"/>
      <x:c r="UCC5847" s="25"/>
      <x:c r="UCD5847" s="25"/>
      <x:c r="UCE5847" s="25"/>
      <x:c r="UCF5847" s="25"/>
      <x:c r="UCG5847" s="25"/>
      <x:c r="UCH5847" s="25"/>
      <x:c r="UCI5847" s="25"/>
      <x:c r="UCJ5847" s="25"/>
      <x:c r="UCK5847" s="25"/>
      <x:c r="UCL5847" s="25"/>
      <x:c r="UCM5847" s="25"/>
      <x:c r="UCN5847" s="25"/>
      <x:c r="UCO5847" s="25"/>
      <x:c r="UCP5847" s="25"/>
      <x:c r="UCQ5847" s="25"/>
      <x:c r="UCR5847" s="25"/>
      <x:c r="UCS5847" s="25"/>
      <x:c r="UCT5847" s="25"/>
      <x:c r="UCU5847" s="25"/>
      <x:c r="UCV5847" s="25"/>
      <x:c r="UCW5847" s="25"/>
      <x:c r="UCX5847" s="25"/>
      <x:c r="UCY5847" s="25"/>
      <x:c r="UCZ5847" s="25"/>
      <x:c r="UDA5847" s="25"/>
      <x:c r="UDB5847" s="25"/>
      <x:c r="UDC5847" s="25"/>
      <x:c r="UDD5847" s="25"/>
      <x:c r="UDE5847" s="25"/>
      <x:c r="UDF5847" s="25"/>
      <x:c r="UDG5847" s="25"/>
      <x:c r="UDH5847" s="25"/>
      <x:c r="UDI5847" s="25"/>
      <x:c r="UDJ5847" s="25"/>
      <x:c r="UDK5847" s="25"/>
      <x:c r="UDL5847" s="25"/>
      <x:c r="UDM5847" s="25"/>
      <x:c r="UDN5847" s="25"/>
      <x:c r="UDO5847" s="25"/>
      <x:c r="UDP5847" s="25"/>
      <x:c r="UDQ5847" s="25"/>
      <x:c r="UDR5847" s="25"/>
      <x:c r="UDS5847" s="25"/>
      <x:c r="UDT5847" s="25"/>
      <x:c r="UDU5847" s="25"/>
      <x:c r="UDV5847" s="25"/>
      <x:c r="UDW5847" s="25"/>
      <x:c r="UDX5847" s="25"/>
      <x:c r="UDY5847" s="25"/>
      <x:c r="UDZ5847" s="25"/>
      <x:c r="UEA5847" s="25"/>
      <x:c r="UEB5847" s="25"/>
      <x:c r="UEC5847" s="25"/>
      <x:c r="UED5847" s="25"/>
      <x:c r="UEE5847" s="25"/>
      <x:c r="UEF5847" s="25"/>
      <x:c r="UEG5847" s="25"/>
      <x:c r="UEH5847" s="25"/>
      <x:c r="UEI5847" s="25"/>
      <x:c r="UEJ5847" s="25"/>
      <x:c r="UEK5847" s="25"/>
      <x:c r="UEL5847" s="25"/>
      <x:c r="UEM5847" s="25"/>
      <x:c r="UEN5847" s="25"/>
      <x:c r="UEO5847" s="25"/>
      <x:c r="UEP5847" s="25"/>
      <x:c r="UEQ5847" s="25"/>
      <x:c r="UER5847" s="25"/>
      <x:c r="UES5847" s="25"/>
      <x:c r="UET5847" s="25"/>
      <x:c r="UEU5847" s="25"/>
      <x:c r="UEV5847" s="25"/>
      <x:c r="UEW5847" s="25"/>
      <x:c r="UEX5847" s="25"/>
      <x:c r="UEY5847" s="25"/>
      <x:c r="UEZ5847" s="25"/>
      <x:c r="UFA5847" s="25"/>
      <x:c r="UFB5847" s="25"/>
      <x:c r="UFC5847" s="25"/>
      <x:c r="UFD5847" s="25"/>
      <x:c r="UFE5847" s="25"/>
      <x:c r="UFF5847" s="25"/>
      <x:c r="UFG5847" s="25"/>
      <x:c r="UFH5847" s="25"/>
      <x:c r="UFI5847" s="25"/>
      <x:c r="UFJ5847" s="25"/>
      <x:c r="UFK5847" s="25"/>
      <x:c r="UFL5847" s="25"/>
      <x:c r="UFM5847" s="25"/>
      <x:c r="UFN5847" s="25"/>
      <x:c r="UFO5847" s="25"/>
      <x:c r="UFP5847" s="25"/>
      <x:c r="UFQ5847" s="25"/>
      <x:c r="UFR5847" s="25"/>
      <x:c r="UFS5847" s="25"/>
      <x:c r="UFT5847" s="25"/>
      <x:c r="UFU5847" s="25"/>
      <x:c r="UFV5847" s="25"/>
      <x:c r="UFW5847" s="25"/>
      <x:c r="UFX5847" s="25"/>
      <x:c r="UFY5847" s="25"/>
      <x:c r="UFZ5847" s="25"/>
      <x:c r="UGA5847" s="25"/>
      <x:c r="UGB5847" s="25"/>
      <x:c r="UGC5847" s="25"/>
      <x:c r="UGD5847" s="25"/>
      <x:c r="UGE5847" s="25"/>
      <x:c r="UGF5847" s="25"/>
      <x:c r="UGG5847" s="25"/>
      <x:c r="UGH5847" s="25"/>
      <x:c r="UGI5847" s="25"/>
      <x:c r="UGJ5847" s="25"/>
      <x:c r="UGK5847" s="25"/>
      <x:c r="UGL5847" s="25"/>
      <x:c r="UGM5847" s="25"/>
      <x:c r="UGN5847" s="25"/>
      <x:c r="UGO5847" s="25"/>
      <x:c r="UGP5847" s="25"/>
      <x:c r="UGQ5847" s="25"/>
      <x:c r="UGR5847" s="25"/>
      <x:c r="UGS5847" s="25"/>
      <x:c r="UGT5847" s="25"/>
      <x:c r="UGU5847" s="25"/>
      <x:c r="UGV5847" s="25"/>
      <x:c r="UGW5847" s="25"/>
      <x:c r="UGX5847" s="25"/>
      <x:c r="UGY5847" s="25"/>
      <x:c r="UGZ5847" s="25"/>
      <x:c r="UHA5847" s="25"/>
      <x:c r="UHB5847" s="25"/>
      <x:c r="UHC5847" s="25"/>
      <x:c r="UHD5847" s="25"/>
      <x:c r="UHE5847" s="25"/>
      <x:c r="UHF5847" s="25"/>
      <x:c r="UHG5847" s="25"/>
      <x:c r="UHH5847" s="25"/>
      <x:c r="UHI5847" s="25"/>
      <x:c r="UHJ5847" s="25"/>
      <x:c r="UHK5847" s="25"/>
      <x:c r="UHL5847" s="25"/>
      <x:c r="UHM5847" s="25"/>
      <x:c r="UHN5847" s="25"/>
      <x:c r="UHO5847" s="25"/>
      <x:c r="UHP5847" s="25"/>
      <x:c r="UHQ5847" s="25"/>
      <x:c r="UHR5847" s="25"/>
      <x:c r="UHS5847" s="25"/>
      <x:c r="UHT5847" s="25"/>
      <x:c r="UHU5847" s="25"/>
      <x:c r="UHV5847" s="25"/>
      <x:c r="UHW5847" s="25"/>
      <x:c r="UHX5847" s="25"/>
      <x:c r="UHY5847" s="25"/>
      <x:c r="UHZ5847" s="25"/>
      <x:c r="UIA5847" s="25"/>
      <x:c r="UIB5847" s="25"/>
      <x:c r="UIC5847" s="25"/>
      <x:c r="UID5847" s="25"/>
      <x:c r="UIE5847" s="25"/>
      <x:c r="UIF5847" s="25"/>
      <x:c r="UIG5847" s="25"/>
      <x:c r="UIH5847" s="25"/>
      <x:c r="UII5847" s="25"/>
      <x:c r="UIJ5847" s="25"/>
      <x:c r="UIK5847" s="25"/>
      <x:c r="UIL5847" s="25"/>
      <x:c r="UIM5847" s="25"/>
      <x:c r="UIN5847" s="25"/>
      <x:c r="UIO5847" s="25"/>
      <x:c r="UIP5847" s="25"/>
      <x:c r="UIQ5847" s="25"/>
      <x:c r="UIR5847" s="25"/>
      <x:c r="UIS5847" s="25"/>
      <x:c r="UIT5847" s="25"/>
      <x:c r="UIU5847" s="25"/>
      <x:c r="UIV5847" s="25"/>
      <x:c r="UIW5847" s="25"/>
      <x:c r="UIX5847" s="25"/>
      <x:c r="UIY5847" s="25"/>
      <x:c r="UIZ5847" s="25"/>
      <x:c r="UJA5847" s="25"/>
      <x:c r="UJB5847" s="25"/>
      <x:c r="UJC5847" s="25"/>
      <x:c r="UJD5847" s="25"/>
      <x:c r="UJE5847" s="25"/>
      <x:c r="UJF5847" s="25"/>
      <x:c r="UJG5847" s="25"/>
      <x:c r="UJH5847" s="25"/>
      <x:c r="UJI5847" s="25"/>
      <x:c r="UJJ5847" s="25"/>
      <x:c r="UJK5847" s="25"/>
      <x:c r="UJL5847" s="25"/>
      <x:c r="UJM5847" s="25"/>
      <x:c r="UJN5847" s="25"/>
      <x:c r="UJO5847" s="25"/>
      <x:c r="UJP5847" s="25"/>
      <x:c r="UJQ5847" s="25"/>
      <x:c r="UJR5847" s="25"/>
      <x:c r="UJS5847" s="25"/>
      <x:c r="UJT5847" s="25"/>
      <x:c r="UJU5847" s="25"/>
      <x:c r="UJV5847" s="25"/>
      <x:c r="UJW5847" s="25"/>
      <x:c r="UJX5847" s="25"/>
      <x:c r="UJY5847" s="25"/>
      <x:c r="UJZ5847" s="25"/>
      <x:c r="UKA5847" s="25"/>
      <x:c r="UKB5847" s="25"/>
      <x:c r="UKC5847" s="25"/>
      <x:c r="UKD5847" s="25"/>
      <x:c r="UKE5847" s="25"/>
      <x:c r="UKF5847" s="25"/>
      <x:c r="UKG5847" s="25"/>
      <x:c r="UKH5847" s="25"/>
      <x:c r="UKI5847" s="25"/>
      <x:c r="UKJ5847" s="25"/>
      <x:c r="UKK5847" s="25"/>
      <x:c r="UKL5847" s="25"/>
      <x:c r="UKM5847" s="25"/>
      <x:c r="UKN5847" s="25"/>
      <x:c r="UKO5847" s="25"/>
      <x:c r="UKP5847" s="25"/>
      <x:c r="UKQ5847" s="25"/>
      <x:c r="UKR5847" s="25"/>
      <x:c r="UKS5847" s="25"/>
      <x:c r="UKT5847" s="25"/>
      <x:c r="UKU5847" s="25"/>
      <x:c r="UKV5847" s="25"/>
      <x:c r="UKW5847" s="25"/>
      <x:c r="UKX5847" s="25"/>
      <x:c r="UKY5847" s="25"/>
      <x:c r="UKZ5847" s="25"/>
      <x:c r="ULA5847" s="25"/>
      <x:c r="ULB5847" s="25"/>
      <x:c r="ULC5847" s="25"/>
      <x:c r="ULD5847" s="25"/>
      <x:c r="ULE5847" s="25"/>
      <x:c r="ULF5847" s="25"/>
      <x:c r="ULG5847" s="25"/>
      <x:c r="ULH5847" s="25"/>
      <x:c r="ULI5847" s="25"/>
      <x:c r="ULJ5847" s="25"/>
      <x:c r="ULK5847" s="25"/>
      <x:c r="ULL5847" s="25"/>
      <x:c r="ULM5847" s="25"/>
      <x:c r="ULN5847" s="25"/>
      <x:c r="ULO5847" s="25"/>
      <x:c r="ULP5847" s="25"/>
      <x:c r="ULQ5847" s="25"/>
      <x:c r="ULR5847" s="25"/>
      <x:c r="ULS5847" s="25"/>
      <x:c r="ULT5847" s="25"/>
      <x:c r="ULU5847" s="25"/>
      <x:c r="ULV5847" s="25"/>
      <x:c r="ULW5847" s="25"/>
      <x:c r="ULX5847" s="25"/>
      <x:c r="ULY5847" s="25"/>
      <x:c r="ULZ5847" s="25"/>
      <x:c r="UMA5847" s="25"/>
      <x:c r="UMB5847" s="25"/>
      <x:c r="UMC5847" s="25"/>
      <x:c r="UMD5847" s="25"/>
      <x:c r="UME5847" s="25"/>
      <x:c r="UMF5847" s="25"/>
      <x:c r="UMG5847" s="25"/>
      <x:c r="UMH5847" s="25"/>
      <x:c r="UMI5847" s="25"/>
      <x:c r="UMJ5847" s="25"/>
      <x:c r="UMK5847" s="25"/>
      <x:c r="UML5847" s="25"/>
      <x:c r="UMM5847" s="25"/>
      <x:c r="UMN5847" s="25"/>
      <x:c r="UMO5847" s="25"/>
      <x:c r="UMP5847" s="25"/>
      <x:c r="UMQ5847" s="25"/>
      <x:c r="UMR5847" s="25"/>
      <x:c r="UMS5847" s="25"/>
      <x:c r="UMT5847" s="25"/>
      <x:c r="UMU5847" s="25"/>
      <x:c r="UMV5847" s="25"/>
      <x:c r="UMW5847" s="25"/>
      <x:c r="UMX5847" s="25"/>
      <x:c r="UMY5847" s="25"/>
      <x:c r="UMZ5847" s="25"/>
      <x:c r="UNA5847" s="25"/>
      <x:c r="UNB5847" s="25"/>
      <x:c r="UNC5847" s="25"/>
      <x:c r="UND5847" s="25"/>
      <x:c r="UNE5847" s="25"/>
      <x:c r="UNF5847" s="25"/>
      <x:c r="UNG5847" s="25"/>
      <x:c r="UNH5847" s="25"/>
      <x:c r="UNI5847" s="25"/>
      <x:c r="UNJ5847" s="25"/>
      <x:c r="UNK5847" s="25"/>
      <x:c r="UNL5847" s="25"/>
      <x:c r="UNM5847" s="25"/>
      <x:c r="UNN5847" s="25"/>
      <x:c r="UNO5847" s="25"/>
      <x:c r="UNP5847" s="25"/>
      <x:c r="UNQ5847" s="25"/>
      <x:c r="UNR5847" s="25"/>
      <x:c r="UNS5847" s="25"/>
      <x:c r="UNT5847" s="25"/>
      <x:c r="UNU5847" s="25"/>
      <x:c r="UNV5847" s="25"/>
      <x:c r="UNW5847" s="25"/>
      <x:c r="UNX5847" s="25"/>
      <x:c r="UNY5847" s="25"/>
      <x:c r="UNZ5847" s="25"/>
      <x:c r="UOA5847" s="25"/>
      <x:c r="UOB5847" s="25"/>
      <x:c r="UOC5847" s="25"/>
      <x:c r="UOD5847" s="25"/>
      <x:c r="UOE5847" s="25"/>
      <x:c r="UOF5847" s="25"/>
      <x:c r="UOG5847" s="25"/>
      <x:c r="UOH5847" s="25"/>
      <x:c r="UOI5847" s="25"/>
      <x:c r="UOJ5847" s="25"/>
      <x:c r="UOK5847" s="25"/>
      <x:c r="UOL5847" s="25"/>
      <x:c r="UOM5847" s="25"/>
      <x:c r="UON5847" s="25"/>
      <x:c r="UOO5847" s="25"/>
      <x:c r="UOP5847" s="25"/>
      <x:c r="UOQ5847" s="25"/>
      <x:c r="UOR5847" s="25"/>
      <x:c r="UOS5847" s="25"/>
      <x:c r="UOT5847" s="25"/>
      <x:c r="UOU5847" s="25"/>
      <x:c r="UOV5847" s="25"/>
      <x:c r="UOW5847" s="25"/>
      <x:c r="UOX5847" s="25"/>
      <x:c r="UOY5847" s="25"/>
      <x:c r="UOZ5847" s="25"/>
      <x:c r="UPA5847" s="25"/>
      <x:c r="UPB5847" s="25"/>
      <x:c r="UPC5847" s="25"/>
      <x:c r="UPD5847" s="25"/>
      <x:c r="UPE5847" s="25"/>
      <x:c r="UPF5847" s="25"/>
      <x:c r="UPG5847" s="25"/>
      <x:c r="UPH5847" s="25"/>
      <x:c r="UPI5847" s="25"/>
      <x:c r="UPJ5847" s="25"/>
      <x:c r="UPK5847" s="25"/>
      <x:c r="UPL5847" s="25"/>
      <x:c r="UPM5847" s="25"/>
      <x:c r="UPN5847" s="25"/>
      <x:c r="UPO5847" s="25"/>
      <x:c r="UPP5847" s="25"/>
      <x:c r="UPQ5847" s="25"/>
      <x:c r="UPR5847" s="25"/>
      <x:c r="UPS5847" s="25"/>
      <x:c r="UPT5847" s="25"/>
      <x:c r="UPU5847" s="25"/>
      <x:c r="UPV5847" s="25"/>
      <x:c r="UPW5847" s="25"/>
      <x:c r="UPX5847" s="25"/>
      <x:c r="UPY5847" s="25"/>
      <x:c r="UPZ5847" s="25"/>
      <x:c r="UQA5847" s="25"/>
      <x:c r="UQB5847" s="25"/>
      <x:c r="UQC5847" s="25"/>
      <x:c r="UQD5847" s="25"/>
      <x:c r="UQE5847" s="25"/>
      <x:c r="UQF5847" s="25"/>
      <x:c r="UQG5847" s="25"/>
      <x:c r="UQH5847" s="25"/>
      <x:c r="UQI5847" s="25"/>
      <x:c r="UQJ5847" s="25"/>
      <x:c r="UQK5847" s="25"/>
      <x:c r="UQL5847" s="25"/>
      <x:c r="UQM5847" s="25"/>
      <x:c r="UQN5847" s="25"/>
      <x:c r="UQO5847" s="25"/>
      <x:c r="UQP5847" s="25"/>
      <x:c r="UQQ5847" s="25"/>
      <x:c r="UQR5847" s="25"/>
      <x:c r="UQS5847" s="25"/>
      <x:c r="UQT5847" s="25"/>
      <x:c r="UQU5847" s="25"/>
      <x:c r="UQV5847" s="25"/>
      <x:c r="UQW5847" s="25"/>
      <x:c r="UQX5847" s="25"/>
      <x:c r="UQY5847" s="25"/>
      <x:c r="UQZ5847" s="25"/>
      <x:c r="URA5847" s="25"/>
      <x:c r="URB5847" s="25"/>
      <x:c r="URC5847" s="25"/>
      <x:c r="URD5847" s="25"/>
      <x:c r="URE5847" s="25"/>
      <x:c r="URF5847" s="25"/>
      <x:c r="URG5847" s="25"/>
      <x:c r="URH5847" s="25"/>
      <x:c r="URI5847" s="25"/>
      <x:c r="URJ5847" s="25"/>
      <x:c r="URK5847" s="25"/>
      <x:c r="URL5847" s="25"/>
      <x:c r="URM5847" s="25"/>
      <x:c r="URN5847" s="25"/>
      <x:c r="URO5847" s="25"/>
      <x:c r="URP5847" s="25"/>
      <x:c r="URQ5847" s="25"/>
      <x:c r="URR5847" s="25"/>
      <x:c r="URS5847" s="25"/>
      <x:c r="URT5847" s="25"/>
      <x:c r="URU5847" s="25"/>
      <x:c r="URV5847" s="25"/>
      <x:c r="URW5847" s="25"/>
      <x:c r="URX5847" s="25"/>
      <x:c r="URY5847" s="25"/>
      <x:c r="URZ5847" s="25"/>
      <x:c r="USA5847" s="25"/>
      <x:c r="USB5847" s="25"/>
      <x:c r="USC5847" s="25"/>
      <x:c r="USD5847" s="25"/>
      <x:c r="USE5847" s="25"/>
      <x:c r="USF5847" s="25"/>
      <x:c r="USG5847" s="25"/>
      <x:c r="USH5847" s="25"/>
      <x:c r="USI5847" s="25"/>
      <x:c r="USJ5847" s="25"/>
      <x:c r="USK5847" s="25"/>
      <x:c r="USL5847" s="25"/>
      <x:c r="USM5847" s="25"/>
      <x:c r="USN5847" s="25"/>
      <x:c r="USO5847" s="25"/>
      <x:c r="USP5847" s="25"/>
      <x:c r="USQ5847" s="25"/>
      <x:c r="USR5847" s="25"/>
      <x:c r="USS5847" s="25"/>
      <x:c r="UST5847" s="25"/>
      <x:c r="USU5847" s="25"/>
      <x:c r="USV5847" s="25"/>
      <x:c r="USW5847" s="25"/>
      <x:c r="USX5847" s="25"/>
      <x:c r="USY5847" s="25"/>
      <x:c r="USZ5847" s="25"/>
      <x:c r="UTA5847" s="25"/>
      <x:c r="UTB5847" s="25"/>
      <x:c r="UTC5847" s="25"/>
      <x:c r="UTD5847" s="25"/>
      <x:c r="UTE5847" s="25"/>
      <x:c r="UTF5847" s="25"/>
      <x:c r="UTG5847" s="25"/>
      <x:c r="UTH5847" s="25"/>
      <x:c r="UTI5847" s="25"/>
      <x:c r="UTJ5847" s="25"/>
      <x:c r="UTK5847" s="25"/>
      <x:c r="UTL5847" s="25"/>
      <x:c r="UTM5847" s="25"/>
      <x:c r="UTN5847" s="25"/>
      <x:c r="UTO5847" s="25"/>
      <x:c r="UTP5847" s="25"/>
      <x:c r="UTQ5847" s="25"/>
      <x:c r="UTR5847" s="25"/>
      <x:c r="UTS5847" s="25"/>
      <x:c r="UTT5847" s="25"/>
      <x:c r="UTU5847" s="25"/>
      <x:c r="UTV5847" s="25"/>
      <x:c r="UTW5847" s="25"/>
      <x:c r="UTX5847" s="25"/>
      <x:c r="UTY5847" s="25"/>
      <x:c r="UTZ5847" s="25"/>
      <x:c r="UUA5847" s="25"/>
      <x:c r="UUB5847" s="25"/>
      <x:c r="UUC5847" s="25"/>
      <x:c r="UUD5847" s="25"/>
      <x:c r="UUE5847" s="25"/>
      <x:c r="UUF5847" s="25"/>
      <x:c r="UUG5847" s="25"/>
      <x:c r="UUH5847" s="25"/>
      <x:c r="UUI5847" s="25"/>
      <x:c r="UUJ5847" s="25"/>
      <x:c r="UUK5847" s="25"/>
      <x:c r="UUL5847" s="25"/>
      <x:c r="UUM5847" s="25"/>
      <x:c r="UUN5847" s="25"/>
      <x:c r="UUO5847" s="25"/>
      <x:c r="UUP5847" s="25"/>
      <x:c r="UUQ5847" s="25"/>
      <x:c r="UUR5847" s="25"/>
      <x:c r="UUS5847" s="25"/>
      <x:c r="UUT5847" s="25"/>
      <x:c r="UUU5847" s="25"/>
      <x:c r="UUV5847" s="25"/>
      <x:c r="UUW5847" s="25"/>
      <x:c r="UUX5847" s="25"/>
      <x:c r="UUY5847" s="25"/>
      <x:c r="UUZ5847" s="25"/>
      <x:c r="UVA5847" s="25"/>
      <x:c r="UVB5847" s="25"/>
      <x:c r="UVC5847" s="25"/>
      <x:c r="UVD5847" s="25"/>
      <x:c r="UVE5847" s="25"/>
      <x:c r="UVF5847" s="25"/>
      <x:c r="UVG5847" s="25"/>
      <x:c r="UVH5847" s="25"/>
      <x:c r="UVI5847" s="25"/>
      <x:c r="UVJ5847" s="25"/>
      <x:c r="UVK5847" s="25"/>
      <x:c r="UVL5847" s="25"/>
      <x:c r="UVM5847" s="25"/>
      <x:c r="UVN5847" s="25"/>
      <x:c r="UVO5847" s="25"/>
      <x:c r="UVP5847" s="25"/>
      <x:c r="UVQ5847" s="25"/>
      <x:c r="UVR5847" s="25"/>
      <x:c r="UVS5847" s="25"/>
      <x:c r="UVT5847" s="25"/>
      <x:c r="UVU5847" s="25"/>
      <x:c r="UVV5847" s="25"/>
      <x:c r="UVW5847" s="25"/>
      <x:c r="UVX5847" s="25"/>
      <x:c r="UVY5847" s="25"/>
      <x:c r="UVZ5847" s="25"/>
      <x:c r="UWA5847" s="25"/>
      <x:c r="UWB5847" s="25"/>
      <x:c r="UWC5847" s="25"/>
      <x:c r="UWD5847" s="25"/>
      <x:c r="UWE5847" s="25"/>
      <x:c r="UWF5847" s="25"/>
      <x:c r="UWG5847" s="25"/>
      <x:c r="UWH5847" s="25"/>
      <x:c r="UWI5847" s="25"/>
      <x:c r="UWJ5847" s="25"/>
      <x:c r="UWK5847" s="25"/>
      <x:c r="UWL5847" s="25"/>
      <x:c r="UWM5847" s="25"/>
      <x:c r="UWN5847" s="25"/>
      <x:c r="UWO5847" s="25"/>
      <x:c r="UWP5847" s="25"/>
      <x:c r="UWQ5847" s="25"/>
      <x:c r="UWR5847" s="25"/>
      <x:c r="UWS5847" s="25"/>
      <x:c r="UWT5847" s="25"/>
      <x:c r="UWU5847" s="25"/>
      <x:c r="UWV5847" s="25"/>
      <x:c r="UWW5847" s="25"/>
      <x:c r="UWX5847" s="25"/>
      <x:c r="UWY5847" s="25"/>
      <x:c r="UWZ5847" s="25"/>
      <x:c r="UXA5847" s="25"/>
      <x:c r="UXB5847" s="25"/>
      <x:c r="UXC5847" s="25"/>
      <x:c r="UXD5847" s="25"/>
      <x:c r="UXE5847" s="25"/>
      <x:c r="UXF5847" s="25"/>
      <x:c r="UXG5847" s="25"/>
      <x:c r="UXH5847" s="25"/>
      <x:c r="UXI5847" s="25"/>
      <x:c r="UXJ5847" s="25"/>
      <x:c r="UXK5847" s="25"/>
      <x:c r="UXL5847" s="25"/>
      <x:c r="UXM5847" s="25"/>
      <x:c r="UXN5847" s="25"/>
      <x:c r="UXO5847" s="25"/>
      <x:c r="UXP5847" s="25"/>
      <x:c r="UXQ5847" s="25"/>
      <x:c r="UXR5847" s="25"/>
      <x:c r="UXS5847" s="25"/>
      <x:c r="UXT5847" s="25"/>
      <x:c r="UXU5847" s="25"/>
      <x:c r="UXV5847" s="25"/>
      <x:c r="UXW5847" s="25"/>
      <x:c r="UXX5847" s="25"/>
      <x:c r="UXY5847" s="25"/>
      <x:c r="UXZ5847" s="25"/>
      <x:c r="UYA5847" s="25"/>
      <x:c r="UYB5847" s="25"/>
      <x:c r="UYC5847" s="25"/>
      <x:c r="UYD5847" s="25"/>
      <x:c r="UYE5847" s="25"/>
      <x:c r="UYF5847" s="25"/>
      <x:c r="UYG5847" s="25"/>
      <x:c r="UYH5847" s="25"/>
      <x:c r="UYI5847" s="25"/>
      <x:c r="UYJ5847" s="25"/>
      <x:c r="UYK5847" s="25"/>
      <x:c r="UYL5847" s="25"/>
      <x:c r="UYM5847" s="25"/>
      <x:c r="UYN5847" s="25"/>
      <x:c r="UYO5847" s="25"/>
      <x:c r="UYP5847" s="25"/>
      <x:c r="UYQ5847" s="25"/>
      <x:c r="UYR5847" s="25"/>
      <x:c r="UYS5847" s="25"/>
      <x:c r="UYT5847" s="25"/>
      <x:c r="UYU5847" s="25"/>
      <x:c r="UYV5847" s="25"/>
      <x:c r="UYW5847" s="25"/>
      <x:c r="UYX5847" s="25"/>
      <x:c r="UYY5847" s="25"/>
      <x:c r="UYZ5847" s="25"/>
      <x:c r="UZA5847" s="25"/>
      <x:c r="UZB5847" s="25"/>
      <x:c r="UZC5847" s="25"/>
      <x:c r="UZD5847" s="25"/>
      <x:c r="UZE5847" s="25"/>
      <x:c r="UZF5847" s="25"/>
      <x:c r="UZG5847" s="25"/>
      <x:c r="UZH5847" s="25"/>
      <x:c r="UZI5847" s="25"/>
      <x:c r="UZJ5847" s="25"/>
      <x:c r="UZK5847" s="25"/>
      <x:c r="UZL5847" s="25"/>
      <x:c r="UZM5847" s="25"/>
      <x:c r="UZN5847" s="25"/>
      <x:c r="UZO5847" s="25"/>
      <x:c r="UZP5847" s="25"/>
      <x:c r="UZQ5847" s="25"/>
      <x:c r="UZR5847" s="25"/>
      <x:c r="UZS5847" s="25"/>
      <x:c r="UZT5847" s="25"/>
      <x:c r="UZU5847" s="25"/>
      <x:c r="UZV5847" s="25"/>
      <x:c r="UZW5847" s="25"/>
      <x:c r="UZX5847" s="25"/>
      <x:c r="UZY5847" s="25"/>
      <x:c r="UZZ5847" s="25"/>
      <x:c r="VAA5847" s="25"/>
      <x:c r="VAB5847" s="25"/>
      <x:c r="VAC5847" s="25"/>
      <x:c r="VAD5847" s="25"/>
      <x:c r="VAE5847" s="25"/>
      <x:c r="VAF5847" s="25"/>
      <x:c r="VAG5847" s="25"/>
      <x:c r="VAH5847" s="25"/>
      <x:c r="VAI5847" s="25"/>
      <x:c r="VAJ5847" s="25"/>
      <x:c r="VAK5847" s="25"/>
      <x:c r="VAL5847" s="25"/>
      <x:c r="VAM5847" s="25"/>
      <x:c r="VAN5847" s="25"/>
      <x:c r="VAO5847" s="25"/>
      <x:c r="VAP5847" s="25"/>
      <x:c r="VAQ5847" s="25"/>
      <x:c r="VAR5847" s="25"/>
      <x:c r="VAS5847" s="25"/>
      <x:c r="VAT5847" s="25"/>
      <x:c r="VAU5847" s="25"/>
      <x:c r="VAV5847" s="25"/>
      <x:c r="VAW5847" s="25"/>
      <x:c r="VAX5847" s="25"/>
      <x:c r="VAY5847" s="25"/>
      <x:c r="VAZ5847" s="25"/>
      <x:c r="VBA5847" s="25"/>
      <x:c r="VBB5847" s="25"/>
      <x:c r="VBC5847" s="25"/>
      <x:c r="VBD5847" s="25"/>
      <x:c r="VBE5847" s="25"/>
      <x:c r="VBF5847" s="25"/>
      <x:c r="VBG5847" s="25"/>
      <x:c r="VBH5847" s="25"/>
      <x:c r="VBI5847" s="25"/>
      <x:c r="VBJ5847" s="25"/>
      <x:c r="VBK5847" s="25"/>
      <x:c r="VBL5847" s="25"/>
      <x:c r="VBM5847" s="25"/>
      <x:c r="VBN5847" s="25"/>
      <x:c r="VBO5847" s="25"/>
      <x:c r="VBP5847" s="25"/>
      <x:c r="VBQ5847" s="25"/>
      <x:c r="VBR5847" s="25"/>
      <x:c r="VBS5847" s="25"/>
      <x:c r="VBT5847" s="25"/>
      <x:c r="VBU5847" s="25"/>
      <x:c r="VBV5847" s="25"/>
      <x:c r="VBW5847" s="25"/>
      <x:c r="VBX5847" s="25"/>
      <x:c r="VBY5847" s="25"/>
      <x:c r="VBZ5847" s="25"/>
      <x:c r="VCA5847" s="25"/>
      <x:c r="VCB5847" s="25"/>
      <x:c r="VCC5847" s="25"/>
      <x:c r="VCD5847" s="25"/>
      <x:c r="VCE5847" s="25"/>
      <x:c r="VCF5847" s="25"/>
      <x:c r="VCG5847" s="25"/>
      <x:c r="VCH5847" s="25"/>
      <x:c r="VCI5847" s="25"/>
      <x:c r="VCJ5847" s="25"/>
      <x:c r="VCK5847" s="25"/>
      <x:c r="VCL5847" s="25"/>
      <x:c r="VCM5847" s="25"/>
      <x:c r="VCN5847" s="25"/>
      <x:c r="VCO5847" s="25"/>
      <x:c r="VCP5847" s="25"/>
      <x:c r="VCQ5847" s="25"/>
      <x:c r="VCR5847" s="25"/>
      <x:c r="VCS5847" s="25"/>
      <x:c r="VCT5847" s="25"/>
      <x:c r="VCU5847" s="25"/>
      <x:c r="VCV5847" s="25"/>
      <x:c r="VCW5847" s="25"/>
      <x:c r="VCX5847" s="25"/>
      <x:c r="VCY5847" s="25"/>
      <x:c r="VCZ5847" s="25"/>
      <x:c r="VDA5847" s="25"/>
      <x:c r="VDB5847" s="25"/>
      <x:c r="VDC5847" s="25"/>
      <x:c r="VDD5847" s="25"/>
      <x:c r="VDE5847" s="25"/>
      <x:c r="VDF5847" s="25"/>
      <x:c r="VDG5847" s="25"/>
      <x:c r="VDH5847" s="25"/>
      <x:c r="VDI5847" s="25"/>
      <x:c r="VDJ5847" s="25"/>
      <x:c r="VDK5847" s="25"/>
      <x:c r="VDL5847" s="25"/>
      <x:c r="VDM5847" s="25"/>
      <x:c r="VDN5847" s="25"/>
      <x:c r="VDO5847" s="25"/>
      <x:c r="VDP5847" s="25"/>
      <x:c r="VDQ5847" s="25"/>
      <x:c r="VDR5847" s="25"/>
      <x:c r="VDS5847" s="25"/>
      <x:c r="VDT5847" s="25"/>
      <x:c r="VDU5847" s="25"/>
      <x:c r="VDV5847" s="25"/>
      <x:c r="VDW5847" s="25"/>
      <x:c r="VDX5847" s="25"/>
      <x:c r="VDY5847" s="25"/>
      <x:c r="VDZ5847" s="25"/>
      <x:c r="VEA5847" s="25"/>
      <x:c r="VEB5847" s="25"/>
      <x:c r="VEC5847" s="25"/>
      <x:c r="VED5847" s="25"/>
      <x:c r="VEE5847" s="25"/>
      <x:c r="VEF5847" s="25"/>
      <x:c r="VEG5847" s="25"/>
      <x:c r="VEH5847" s="25"/>
      <x:c r="VEI5847" s="25"/>
      <x:c r="VEJ5847" s="25"/>
      <x:c r="VEK5847" s="25"/>
      <x:c r="VEL5847" s="25"/>
      <x:c r="VEM5847" s="25"/>
      <x:c r="VEN5847" s="25"/>
      <x:c r="VEO5847" s="25"/>
      <x:c r="VEP5847" s="25"/>
      <x:c r="VEQ5847" s="25"/>
      <x:c r="VER5847" s="25"/>
      <x:c r="VES5847" s="25"/>
      <x:c r="VET5847" s="25"/>
      <x:c r="VEU5847" s="25"/>
      <x:c r="VEV5847" s="25"/>
      <x:c r="VEW5847" s="25"/>
      <x:c r="VEX5847" s="25"/>
      <x:c r="VEY5847" s="25"/>
      <x:c r="VEZ5847" s="25"/>
      <x:c r="VFA5847" s="25"/>
      <x:c r="VFB5847" s="25"/>
      <x:c r="VFC5847" s="25"/>
      <x:c r="VFD5847" s="25"/>
      <x:c r="VFE5847" s="25"/>
      <x:c r="VFF5847" s="25"/>
      <x:c r="VFG5847" s="25"/>
      <x:c r="VFH5847" s="25"/>
      <x:c r="VFI5847" s="25"/>
      <x:c r="VFJ5847" s="25"/>
      <x:c r="VFK5847" s="25"/>
      <x:c r="VFL5847" s="25"/>
      <x:c r="VFM5847" s="25"/>
      <x:c r="VFN5847" s="25"/>
      <x:c r="VFO5847" s="25"/>
      <x:c r="VFP5847" s="25"/>
      <x:c r="VFQ5847" s="25"/>
      <x:c r="VFR5847" s="25"/>
      <x:c r="VFS5847" s="25"/>
      <x:c r="VFT5847" s="25"/>
      <x:c r="VFU5847" s="25"/>
      <x:c r="VFV5847" s="25"/>
      <x:c r="VFW5847" s="25"/>
      <x:c r="VFX5847" s="25"/>
      <x:c r="VFY5847" s="25"/>
      <x:c r="VFZ5847" s="25"/>
      <x:c r="VGA5847" s="25"/>
      <x:c r="VGB5847" s="25"/>
      <x:c r="VGC5847" s="25"/>
      <x:c r="VGD5847" s="25"/>
      <x:c r="VGE5847" s="25"/>
      <x:c r="VGF5847" s="25"/>
      <x:c r="VGG5847" s="25"/>
      <x:c r="VGH5847" s="25"/>
      <x:c r="VGI5847" s="25"/>
      <x:c r="VGJ5847" s="25"/>
      <x:c r="VGK5847" s="25"/>
      <x:c r="VGL5847" s="25"/>
      <x:c r="VGM5847" s="25"/>
      <x:c r="VGN5847" s="25"/>
      <x:c r="VGO5847" s="25"/>
      <x:c r="VGP5847" s="25"/>
      <x:c r="VGQ5847" s="25"/>
      <x:c r="VGR5847" s="25"/>
      <x:c r="VGS5847" s="25"/>
      <x:c r="VGT5847" s="25"/>
      <x:c r="VGU5847" s="25"/>
      <x:c r="VGV5847" s="25"/>
      <x:c r="VGW5847" s="25"/>
      <x:c r="VGX5847" s="25"/>
      <x:c r="VGY5847" s="25"/>
      <x:c r="VGZ5847" s="25"/>
      <x:c r="VHA5847" s="25"/>
      <x:c r="VHB5847" s="25"/>
      <x:c r="VHC5847" s="25"/>
      <x:c r="VHD5847" s="25"/>
      <x:c r="VHE5847" s="25"/>
      <x:c r="VHF5847" s="25"/>
      <x:c r="VHG5847" s="25"/>
      <x:c r="VHH5847" s="25"/>
      <x:c r="VHI5847" s="25"/>
      <x:c r="VHJ5847" s="25"/>
      <x:c r="VHK5847" s="25"/>
      <x:c r="VHL5847" s="25"/>
      <x:c r="VHM5847" s="25"/>
      <x:c r="VHN5847" s="25"/>
      <x:c r="VHO5847" s="25"/>
      <x:c r="VHP5847" s="25"/>
      <x:c r="VHQ5847" s="25"/>
      <x:c r="VHR5847" s="25"/>
      <x:c r="VHS5847" s="25"/>
      <x:c r="VHT5847" s="25"/>
      <x:c r="VHU5847" s="25"/>
      <x:c r="VHV5847" s="25"/>
      <x:c r="VHW5847" s="25"/>
      <x:c r="VHX5847" s="25"/>
      <x:c r="VHY5847" s="25"/>
      <x:c r="VHZ5847" s="25"/>
      <x:c r="VIA5847" s="25"/>
      <x:c r="VIB5847" s="25"/>
      <x:c r="VIC5847" s="25"/>
      <x:c r="VID5847" s="25"/>
      <x:c r="VIE5847" s="25"/>
      <x:c r="VIF5847" s="25"/>
      <x:c r="VIG5847" s="25"/>
      <x:c r="VIH5847" s="25"/>
      <x:c r="VII5847" s="25"/>
      <x:c r="VIJ5847" s="25"/>
      <x:c r="VIK5847" s="25"/>
      <x:c r="VIL5847" s="25"/>
      <x:c r="VIM5847" s="25"/>
      <x:c r="VIN5847" s="25"/>
      <x:c r="VIO5847" s="25"/>
      <x:c r="VIP5847" s="25"/>
      <x:c r="VIQ5847" s="25"/>
      <x:c r="VIR5847" s="25"/>
      <x:c r="VIS5847" s="25"/>
      <x:c r="VIT5847" s="25"/>
      <x:c r="VIU5847" s="25"/>
      <x:c r="VIV5847" s="25"/>
      <x:c r="VIW5847" s="25"/>
      <x:c r="VIX5847" s="25"/>
      <x:c r="VIY5847" s="25"/>
      <x:c r="VIZ5847" s="25"/>
      <x:c r="VJA5847" s="25"/>
      <x:c r="VJB5847" s="25"/>
      <x:c r="VJC5847" s="25"/>
      <x:c r="VJD5847" s="25"/>
      <x:c r="VJE5847" s="25"/>
      <x:c r="VJF5847" s="25"/>
      <x:c r="VJG5847" s="25"/>
      <x:c r="VJH5847" s="25"/>
      <x:c r="VJI5847" s="25"/>
      <x:c r="VJJ5847" s="25"/>
      <x:c r="VJK5847" s="25"/>
      <x:c r="VJL5847" s="25"/>
      <x:c r="VJM5847" s="25"/>
      <x:c r="VJN5847" s="25"/>
      <x:c r="VJO5847" s="25"/>
      <x:c r="VJP5847" s="25"/>
      <x:c r="VJQ5847" s="25"/>
      <x:c r="VJR5847" s="25"/>
      <x:c r="VJS5847" s="25"/>
      <x:c r="VJT5847" s="25"/>
      <x:c r="VJU5847" s="25"/>
      <x:c r="VJV5847" s="25"/>
      <x:c r="VJW5847" s="25"/>
      <x:c r="VJX5847" s="25"/>
      <x:c r="VJY5847" s="25"/>
      <x:c r="VJZ5847" s="25"/>
      <x:c r="VKA5847" s="25"/>
      <x:c r="VKB5847" s="25"/>
      <x:c r="VKC5847" s="25"/>
      <x:c r="VKD5847" s="25"/>
      <x:c r="VKE5847" s="25"/>
      <x:c r="VKF5847" s="25"/>
      <x:c r="VKG5847" s="25"/>
      <x:c r="VKH5847" s="25"/>
      <x:c r="VKI5847" s="25"/>
      <x:c r="VKJ5847" s="25"/>
      <x:c r="VKK5847" s="25"/>
      <x:c r="VKL5847" s="25"/>
      <x:c r="VKM5847" s="25"/>
      <x:c r="VKN5847" s="25"/>
      <x:c r="VKO5847" s="25"/>
      <x:c r="VKP5847" s="25"/>
      <x:c r="VKQ5847" s="25"/>
      <x:c r="VKR5847" s="25"/>
      <x:c r="VKS5847" s="25"/>
      <x:c r="VKT5847" s="25"/>
      <x:c r="VKU5847" s="25"/>
      <x:c r="VKV5847" s="25"/>
      <x:c r="VKW5847" s="25"/>
      <x:c r="VKX5847" s="25"/>
      <x:c r="VKY5847" s="25"/>
      <x:c r="VKZ5847" s="25"/>
      <x:c r="VLA5847" s="25"/>
      <x:c r="VLB5847" s="25"/>
      <x:c r="VLC5847" s="25"/>
      <x:c r="VLD5847" s="25"/>
      <x:c r="VLE5847" s="25"/>
      <x:c r="VLF5847" s="25"/>
      <x:c r="VLG5847" s="25"/>
      <x:c r="VLH5847" s="25"/>
      <x:c r="VLI5847" s="25"/>
      <x:c r="VLJ5847" s="25"/>
      <x:c r="VLK5847" s="25"/>
      <x:c r="VLL5847" s="25"/>
      <x:c r="VLM5847" s="25"/>
      <x:c r="VLN5847" s="25"/>
      <x:c r="VLO5847" s="25"/>
      <x:c r="VLP5847" s="25"/>
      <x:c r="VLQ5847" s="25"/>
      <x:c r="VLR5847" s="25"/>
      <x:c r="VLS5847" s="25"/>
      <x:c r="VLT5847" s="25"/>
      <x:c r="VLU5847" s="25"/>
      <x:c r="VLV5847" s="25"/>
      <x:c r="VLW5847" s="25"/>
      <x:c r="VLX5847" s="25"/>
      <x:c r="VLY5847" s="25"/>
      <x:c r="VLZ5847" s="25"/>
      <x:c r="VMA5847" s="25"/>
      <x:c r="VMB5847" s="25"/>
      <x:c r="VMC5847" s="25"/>
      <x:c r="VMD5847" s="25"/>
      <x:c r="VME5847" s="25"/>
      <x:c r="VMF5847" s="25"/>
      <x:c r="VMG5847" s="25"/>
      <x:c r="VMH5847" s="25"/>
      <x:c r="VMI5847" s="25"/>
      <x:c r="VMJ5847" s="25"/>
      <x:c r="VMK5847" s="25"/>
      <x:c r="VML5847" s="25"/>
      <x:c r="VMM5847" s="25"/>
      <x:c r="VMN5847" s="25"/>
      <x:c r="VMO5847" s="25"/>
      <x:c r="VMP5847" s="25"/>
      <x:c r="VMQ5847" s="25"/>
      <x:c r="VMR5847" s="25"/>
      <x:c r="VMS5847" s="25"/>
      <x:c r="VMT5847" s="25"/>
      <x:c r="VMU5847" s="25"/>
      <x:c r="VMV5847" s="25"/>
      <x:c r="VMW5847" s="25"/>
      <x:c r="VMX5847" s="25"/>
      <x:c r="VMY5847" s="25"/>
      <x:c r="VMZ5847" s="25"/>
      <x:c r="VNA5847" s="25"/>
      <x:c r="VNB5847" s="25"/>
      <x:c r="VNC5847" s="25"/>
      <x:c r="VND5847" s="25"/>
      <x:c r="VNE5847" s="25"/>
      <x:c r="VNF5847" s="25"/>
      <x:c r="VNG5847" s="25"/>
      <x:c r="VNH5847" s="25"/>
      <x:c r="VNI5847" s="25"/>
      <x:c r="VNJ5847" s="25"/>
      <x:c r="VNK5847" s="25"/>
      <x:c r="VNL5847" s="25"/>
      <x:c r="VNM5847" s="25"/>
      <x:c r="VNN5847" s="25"/>
      <x:c r="VNO5847" s="25"/>
      <x:c r="VNP5847" s="25"/>
      <x:c r="VNQ5847" s="25"/>
      <x:c r="VNR5847" s="25"/>
      <x:c r="VNS5847" s="25"/>
      <x:c r="VNT5847" s="25"/>
      <x:c r="VNU5847" s="25"/>
      <x:c r="VNV5847" s="25"/>
      <x:c r="VNW5847" s="25"/>
      <x:c r="VNX5847" s="25"/>
      <x:c r="VNY5847" s="25"/>
      <x:c r="VNZ5847" s="25"/>
      <x:c r="VOA5847" s="25"/>
      <x:c r="VOB5847" s="25"/>
      <x:c r="VOC5847" s="25"/>
      <x:c r="VOD5847" s="25"/>
      <x:c r="VOE5847" s="25"/>
      <x:c r="VOF5847" s="25"/>
      <x:c r="VOG5847" s="25"/>
      <x:c r="VOH5847" s="25"/>
      <x:c r="VOI5847" s="25"/>
      <x:c r="VOJ5847" s="25"/>
      <x:c r="VOK5847" s="25"/>
      <x:c r="VOL5847" s="25"/>
      <x:c r="VOM5847" s="25"/>
      <x:c r="VON5847" s="25"/>
      <x:c r="VOO5847" s="25"/>
      <x:c r="VOP5847" s="25"/>
      <x:c r="VOQ5847" s="25"/>
      <x:c r="VOR5847" s="25"/>
      <x:c r="VOS5847" s="25"/>
      <x:c r="VOT5847" s="25"/>
      <x:c r="VOU5847" s="25"/>
      <x:c r="VOV5847" s="25"/>
      <x:c r="VOW5847" s="25"/>
      <x:c r="VOX5847" s="25"/>
      <x:c r="VOY5847" s="25"/>
      <x:c r="VOZ5847" s="25"/>
      <x:c r="VPA5847" s="25"/>
      <x:c r="VPB5847" s="25"/>
      <x:c r="VPC5847" s="25"/>
      <x:c r="VPD5847" s="25"/>
      <x:c r="VPE5847" s="25"/>
      <x:c r="VPF5847" s="25"/>
      <x:c r="VPG5847" s="25"/>
      <x:c r="VPH5847" s="25"/>
      <x:c r="VPI5847" s="25"/>
      <x:c r="VPJ5847" s="25"/>
      <x:c r="VPK5847" s="25"/>
      <x:c r="VPL5847" s="25"/>
      <x:c r="VPM5847" s="25"/>
      <x:c r="VPN5847" s="25"/>
      <x:c r="VPO5847" s="25"/>
      <x:c r="VPP5847" s="25"/>
      <x:c r="VPQ5847" s="25"/>
      <x:c r="VPR5847" s="25"/>
      <x:c r="VPS5847" s="25"/>
      <x:c r="VPT5847" s="25"/>
      <x:c r="VPU5847" s="25"/>
      <x:c r="VPV5847" s="25"/>
      <x:c r="VPW5847" s="25"/>
      <x:c r="VPX5847" s="25"/>
      <x:c r="VPY5847" s="25"/>
      <x:c r="VPZ5847" s="25"/>
      <x:c r="VQA5847" s="25"/>
      <x:c r="VQB5847" s="25"/>
      <x:c r="VQC5847" s="25"/>
      <x:c r="VQD5847" s="25"/>
      <x:c r="VQE5847" s="25"/>
      <x:c r="VQF5847" s="25"/>
      <x:c r="VQG5847" s="25"/>
      <x:c r="VQH5847" s="25"/>
      <x:c r="VQI5847" s="25"/>
      <x:c r="VQJ5847" s="25"/>
      <x:c r="VQK5847" s="25"/>
      <x:c r="VQL5847" s="25"/>
      <x:c r="VQM5847" s="25"/>
      <x:c r="VQN5847" s="25"/>
      <x:c r="VQO5847" s="25"/>
      <x:c r="VQP5847" s="25"/>
      <x:c r="VQQ5847" s="25"/>
      <x:c r="VQR5847" s="25"/>
      <x:c r="VQS5847" s="25"/>
      <x:c r="VQT5847" s="25"/>
      <x:c r="VQU5847" s="25"/>
      <x:c r="VQV5847" s="25"/>
      <x:c r="VQW5847" s="25"/>
      <x:c r="VQX5847" s="25"/>
      <x:c r="VQY5847" s="25"/>
      <x:c r="VQZ5847" s="25"/>
      <x:c r="VRA5847" s="25"/>
      <x:c r="VRB5847" s="25"/>
      <x:c r="VRC5847" s="25"/>
      <x:c r="VRD5847" s="25"/>
      <x:c r="VRE5847" s="25"/>
      <x:c r="VRF5847" s="25"/>
      <x:c r="VRG5847" s="25"/>
      <x:c r="VRH5847" s="25"/>
      <x:c r="VRI5847" s="25"/>
      <x:c r="VRJ5847" s="25"/>
      <x:c r="VRK5847" s="25"/>
      <x:c r="VRL5847" s="25"/>
      <x:c r="VRM5847" s="25"/>
      <x:c r="VRN5847" s="25"/>
      <x:c r="VRO5847" s="25"/>
      <x:c r="VRP5847" s="25"/>
      <x:c r="VRQ5847" s="25"/>
      <x:c r="VRR5847" s="25"/>
      <x:c r="VRS5847" s="25"/>
      <x:c r="VRT5847" s="25"/>
      <x:c r="VRU5847" s="25"/>
      <x:c r="VRV5847" s="25"/>
      <x:c r="VRW5847" s="25"/>
      <x:c r="VRX5847" s="25"/>
      <x:c r="VRY5847" s="25"/>
      <x:c r="VRZ5847" s="25"/>
      <x:c r="VSA5847" s="25"/>
      <x:c r="VSB5847" s="25"/>
      <x:c r="VSC5847" s="25"/>
      <x:c r="VSD5847" s="25"/>
      <x:c r="VSE5847" s="25"/>
      <x:c r="VSF5847" s="25"/>
      <x:c r="VSG5847" s="25"/>
      <x:c r="VSH5847" s="25"/>
      <x:c r="VSI5847" s="25"/>
      <x:c r="VSJ5847" s="25"/>
      <x:c r="VSK5847" s="25"/>
      <x:c r="VSL5847" s="25"/>
      <x:c r="VSM5847" s="25"/>
      <x:c r="VSN5847" s="25"/>
      <x:c r="VSO5847" s="25"/>
      <x:c r="VSP5847" s="25"/>
      <x:c r="VSQ5847" s="25"/>
      <x:c r="VSR5847" s="25"/>
      <x:c r="VSS5847" s="25"/>
      <x:c r="VST5847" s="25"/>
      <x:c r="VSU5847" s="25"/>
      <x:c r="VSV5847" s="25"/>
      <x:c r="VSW5847" s="25"/>
      <x:c r="VSX5847" s="25"/>
      <x:c r="VSY5847" s="25"/>
      <x:c r="VSZ5847" s="25"/>
      <x:c r="VTA5847" s="25"/>
      <x:c r="VTB5847" s="25"/>
      <x:c r="VTC5847" s="25"/>
      <x:c r="VTD5847" s="25"/>
      <x:c r="VTE5847" s="25"/>
      <x:c r="VTF5847" s="25"/>
      <x:c r="VTG5847" s="25"/>
      <x:c r="VTH5847" s="25"/>
      <x:c r="VTI5847" s="25"/>
      <x:c r="VTJ5847" s="25"/>
      <x:c r="VTK5847" s="25"/>
      <x:c r="VTL5847" s="25"/>
      <x:c r="VTM5847" s="25"/>
      <x:c r="VTN5847" s="25"/>
      <x:c r="VTO5847" s="25"/>
      <x:c r="VTP5847" s="25"/>
      <x:c r="VTQ5847" s="25"/>
      <x:c r="VTR5847" s="25"/>
      <x:c r="VTS5847" s="25"/>
      <x:c r="VTT5847" s="25"/>
      <x:c r="VTU5847" s="25"/>
      <x:c r="VTV5847" s="25"/>
      <x:c r="VTW5847" s="25"/>
      <x:c r="VTX5847" s="25"/>
      <x:c r="VTY5847" s="25"/>
      <x:c r="VTZ5847" s="25"/>
      <x:c r="VUA5847" s="25"/>
      <x:c r="VUB5847" s="25"/>
      <x:c r="VUC5847" s="25"/>
      <x:c r="VUD5847" s="25"/>
      <x:c r="VUE5847" s="25"/>
      <x:c r="VUF5847" s="25"/>
      <x:c r="VUG5847" s="25"/>
      <x:c r="VUH5847" s="25"/>
      <x:c r="VUI5847" s="25"/>
      <x:c r="VUJ5847" s="25"/>
      <x:c r="VUK5847" s="25"/>
      <x:c r="VUL5847" s="25"/>
      <x:c r="VUM5847" s="25"/>
      <x:c r="VUN5847" s="25"/>
      <x:c r="VUO5847" s="25"/>
      <x:c r="VUP5847" s="25"/>
      <x:c r="VUQ5847" s="25"/>
      <x:c r="VUR5847" s="25"/>
      <x:c r="VUS5847" s="25"/>
      <x:c r="VUT5847" s="25"/>
      <x:c r="VUU5847" s="25"/>
      <x:c r="VUV5847" s="25"/>
      <x:c r="VUW5847" s="25"/>
      <x:c r="VUX5847" s="25"/>
      <x:c r="VUY5847" s="25"/>
      <x:c r="VUZ5847" s="25"/>
      <x:c r="VVA5847" s="25"/>
      <x:c r="VVB5847" s="25"/>
      <x:c r="VVC5847" s="25"/>
      <x:c r="VVD5847" s="25"/>
      <x:c r="VVE5847" s="25"/>
      <x:c r="VVF5847" s="25"/>
      <x:c r="VVG5847" s="25"/>
      <x:c r="VVH5847" s="25"/>
      <x:c r="VVI5847" s="25"/>
      <x:c r="VVJ5847" s="25"/>
      <x:c r="VVK5847" s="25"/>
      <x:c r="VVL5847" s="25"/>
      <x:c r="VVM5847" s="25"/>
      <x:c r="VVN5847" s="25"/>
      <x:c r="VVO5847" s="25"/>
      <x:c r="VVP5847" s="25"/>
      <x:c r="VVQ5847" s="25"/>
      <x:c r="VVR5847" s="25"/>
      <x:c r="VVS5847" s="25"/>
      <x:c r="VVT5847" s="25"/>
      <x:c r="VVU5847" s="25"/>
      <x:c r="VVV5847" s="25"/>
      <x:c r="VVW5847" s="25"/>
      <x:c r="VVX5847" s="25"/>
      <x:c r="VVY5847" s="25"/>
      <x:c r="VVZ5847" s="25"/>
      <x:c r="VWA5847" s="25"/>
      <x:c r="VWB5847" s="25"/>
      <x:c r="VWC5847" s="25"/>
      <x:c r="VWD5847" s="25"/>
      <x:c r="VWE5847" s="25"/>
      <x:c r="VWF5847" s="25"/>
      <x:c r="VWG5847" s="25"/>
      <x:c r="VWH5847" s="25"/>
      <x:c r="VWI5847" s="25"/>
      <x:c r="VWJ5847" s="25"/>
      <x:c r="VWK5847" s="25"/>
      <x:c r="VWL5847" s="25"/>
      <x:c r="VWM5847" s="25"/>
      <x:c r="VWN5847" s="25"/>
      <x:c r="VWO5847" s="25"/>
      <x:c r="VWP5847" s="25"/>
      <x:c r="VWQ5847" s="25"/>
      <x:c r="VWR5847" s="25"/>
      <x:c r="VWS5847" s="25"/>
      <x:c r="VWT5847" s="25"/>
      <x:c r="VWU5847" s="25"/>
      <x:c r="VWV5847" s="25"/>
      <x:c r="VWW5847" s="25"/>
      <x:c r="VWX5847" s="25"/>
      <x:c r="VWY5847" s="25"/>
      <x:c r="VWZ5847" s="25"/>
      <x:c r="VXA5847" s="25"/>
      <x:c r="VXB5847" s="25"/>
      <x:c r="VXC5847" s="25"/>
      <x:c r="VXD5847" s="25"/>
      <x:c r="VXE5847" s="25"/>
      <x:c r="VXF5847" s="25"/>
      <x:c r="VXG5847" s="25"/>
      <x:c r="VXH5847" s="25"/>
      <x:c r="VXI5847" s="25"/>
      <x:c r="VXJ5847" s="25"/>
      <x:c r="VXK5847" s="25"/>
      <x:c r="VXL5847" s="25"/>
      <x:c r="VXM5847" s="25"/>
      <x:c r="VXN5847" s="25"/>
      <x:c r="VXO5847" s="25"/>
      <x:c r="VXP5847" s="25"/>
      <x:c r="VXQ5847" s="25"/>
      <x:c r="VXR5847" s="25"/>
      <x:c r="VXS5847" s="25"/>
      <x:c r="VXT5847" s="25"/>
      <x:c r="VXU5847" s="25"/>
      <x:c r="VXV5847" s="25"/>
      <x:c r="VXW5847" s="25"/>
      <x:c r="VXX5847" s="25"/>
      <x:c r="VXY5847" s="25"/>
      <x:c r="VXZ5847" s="25"/>
      <x:c r="VYA5847" s="25"/>
      <x:c r="VYB5847" s="25"/>
      <x:c r="VYC5847" s="25"/>
      <x:c r="VYD5847" s="25"/>
      <x:c r="VYE5847" s="25"/>
      <x:c r="VYF5847" s="25"/>
      <x:c r="VYG5847" s="25"/>
      <x:c r="VYH5847" s="25"/>
      <x:c r="VYI5847" s="25"/>
      <x:c r="VYJ5847" s="25"/>
      <x:c r="VYK5847" s="25"/>
      <x:c r="VYL5847" s="25"/>
      <x:c r="VYM5847" s="25"/>
      <x:c r="VYN5847" s="25"/>
      <x:c r="VYO5847" s="25"/>
      <x:c r="VYP5847" s="25"/>
      <x:c r="VYQ5847" s="25"/>
      <x:c r="VYR5847" s="25"/>
      <x:c r="VYS5847" s="25"/>
      <x:c r="VYT5847" s="25"/>
      <x:c r="VYU5847" s="25"/>
      <x:c r="VYV5847" s="25"/>
      <x:c r="VYW5847" s="25"/>
      <x:c r="VYX5847" s="25"/>
      <x:c r="VYY5847" s="25"/>
      <x:c r="VYZ5847" s="25"/>
      <x:c r="VZA5847" s="25"/>
      <x:c r="VZB5847" s="25"/>
      <x:c r="VZC5847" s="25"/>
      <x:c r="VZD5847" s="25"/>
      <x:c r="VZE5847" s="25"/>
      <x:c r="VZF5847" s="25"/>
      <x:c r="VZG5847" s="25"/>
      <x:c r="VZH5847" s="25"/>
      <x:c r="VZI5847" s="25"/>
      <x:c r="VZJ5847" s="25"/>
      <x:c r="VZK5847" s="25"/>
      <x:c r="VZL5847" s="25"/>
      <x:c r="VZM5847" s="25"/>
      <x:c r="VZN5847" s="25"/>
      <x:c r="VZO5847" s="25"/>
      <x:c r="VZP5847" s="25"/>
      <x:c r="VZQ5847" s="25"/>
      <x:c r="VZR5847" s="25"/>
      <x:c r="VZS5847" s="25"/>
      <x:c r="VZT5847" s="25"/>
      <x:c r="VZU5847" s="25"/>
      <x:c r="VZV5847" s="25"/>
      <x:c r="VZW5847" s="25"/>
      <x:c r="VZX5847" s="25"/>
      <x:c r="VZY5847" s="25"/>
      <x:c r="VZZ5847" s="25"/>
      <x:c r="WAA5847" s="25"/>
      <x:c r="WAB5847" s="25"/>
      <x:c r="WAC5847" s="25"/>
      <x:c r="WAD5847" s="25"/>
      <x:c r="WAE5847" s="25"/>
      <x:c r="WAF5847" s="25"/>
      <x:c r="WAG5847" s="25"/>
      <x:c r="WAH5847" s="25"/>
      <x:c r="WAI5847" s="25"/>
      <x:c r="WAJ5847" s="25"/>
      <x:c r="WAK5847" s="25"/>
      <x:c r="WAL5847" s="25"/>
      <x:c r="WAM5847" s="25"/>
      <x:c r="WAN5847" s="25"/>
      <x:c r="WAO5847" s="25"/>
      <x:c r="WAP5847" s="25"/>
      <x:c r="WAQ5847" s="25"/>
      <x:c r="WAR5847" s="25"/>
      <x:c r="WAS5847" s="25"/>
      <x:c r="WAT5847" s="25"/>
      <x:c r="WAU5847" s="25"/>
      <x:c r="WAV5847" s="25"/>
      <x:c r="WAW5847" s="25"/>
      <x:c r="WAX5847" s="25"/>
      <x:c r="WAY5847" s="25"/>
      <x:c r="WAZ5847" s="25"/>
      <x:c r="WBA5847" s="25"/>
      <x:c r="WBB5847" s="25"/>
      <x:c r="WBC5847" s="25"/>
      <x:c r="WBD5847" s="25"/>
      <x:c r="WBE5847" s="25"/>
      <x:c r="WBF5847" s="25"/>
      <x:c r="WBG5847" s="25"/>
      <x:c r="WBH5847" s="25"/>
      <x:c r="WBI5847" s="25"/>
      <x:c r="WBJ5847" s="25"/>
      <x:c r="WBK5847" s="25"/>
      <x:c r="WBL5847" s="25"/>
      <x:c r="WBM5847" s="25"/>
      <x:c r="WBN5847" s="25"/>
      <x:c r="WBO5847" s="25"/>
      <x:c r="WBP5847" s="25"/>
      <x:c r="WBQ5847" s="25"/>
      <x:c r="WBR5847" s="25"/>
      <x:c r="WBS5847" s="25"/>
      <x:c r="WBT5847" s="25"/>
      <x:c r="WBU5847" s="25"/>
      <x:c r="WBV5847" s="25"/>
      <x:c r="WBW5847" s="25"/>
      <x:c r="WBX5847" s="25"/>
      <x:c r="WBY5847" s="25"/>
      <x:c r="WBZ5847" s="25"/>
      <x:c r="WCA5847" s="25"/>
      <x:c r="WCB5847" s="25"/>
      <x:c r="WCC5847" s="25"/>
      <x:c r="WCD5847" s="25"/>
      <x:c r="WCE5847" s="25"/>
      <x:c r="WCF5847" s="25"/>
      <x:c r="WCG5847" s="25"/>
      <x:c r="WCH5847" s="25"/>
      <x:c r="WCI5847" s="25"/>
      <x:c r="WCJ5847" s="25"/>
      <x:c r="WCK5847" s="25"/>
      <x:c r="WCL5847" s="25"/>
      <x:c r="WCM5847" s="25"/>
      <x:c r="WCN5847" s="25"/>
      <x:c r="WCO5847" s="25"/>
      <x:c r="WCP5847" s="25"/>
      <x:c r="WCQ5847" s="25"/>
      <x:c r="WCR5847" s="25"/>
      <x:c r="WCS5847" s="25"/>
      <x:c r="WCT5847" s="25"/>
      <x:c r="WCU5847" s="25"/>
      <x:c r="WCV5847" s="25"/>
      <x:c r="WCW5847" s="25"/>
      <x:c r="WCX5847" s="25"/>
      <x:c r="WCY5847" s="25"/>
      <x:c r="WCZ5847" s="25"/>
      <x:c r="WDA5847" s="25"/>
      <x:c r="WDB5847" s="25"/>
      <x:c r="WDC5847" s="25"/>
      <x:c r="WDD5847" s="25"/>
      <x:c r="WDE5847" s="25"/>
      <x:c r="WDF5847" s="25"/>
      <x:c r="WDG5847" s="25"/>
      <x:c r="WDH5847" s="25"/>
      <x:c r="WDI5847" s="25"/>
      <x:c r="WDJ5847" s="25"/>
      <x:c r="WDK5847" s="25"/>
      <x:c r="WDL5847" s="25"/>
      <x:c r="WDM5847" s="25"/>
      <x:c r="WDN5847" s="25"/>
      <x:c r="WDO5847" s="25"/>
      <x:c r="WDP5847" s="25"/>
      <x:c r="WDQ5847" s="25"/>
      <x:c r="WDR5847" s="25"/>
      <x:c r="WDS5847" s="25"/>
      <x:c r="WDT5847" s="25"/>
      <x:c r="WDU5847" s="25"/>
      <x:c r="WDV5847" s="25"/>
      <x:c r="WDW5847" s="25"/>
      <x:c r="WDX5847" s="25"/>
      <x:c r="WDY5847" s="25"/>
      <x:c r="WDZ5847" s="25"/>
      <x:c r="WEA5847" s="25"/>
      <x:c r="WEB5847" s="25"/>
      <x:c r="WEC5847" s="25"/>
      <x:c r="WED5847" s="25"/>
      <x:c r="WEE5847" s="25"/>
      <x:c r="WEF5847" s="25"/>
      <x:c r="WEG5847" s="25"/>
      <x:c r="WEH5847" s="25"/>
      <x:c r="WEI5847" s="25"/>
      <x:c r="WEJ5847" s="25"/>
      <x:c r="WEK5847" s="25"/>
      <x:c r="WEL5847" s="25"/>
      <x:c r="WEM5847" s="25"/>
      <x:c r="WEN5847" s="25"/>
      <x:c r="WEO5847" s="25"/>
      <x:c r="WEP5847" s="25"/>
      <x:c r="WEQ5847" s="25"/>
      <x:c r="WER5847" s="25"/>
      <x:c r="WES5847" s="25"/>
      <x:c r="WET5847" s="25"/>
      <x:c r="WEU5847" s="25"/>
      <x:c r="WEV5847" s="25"/>
      <x:c r="WEW5847" s="25"/>
      <x:c r="WEX5847" s="25"/>
      <x:c r="WEY5847" s="25"/>
      <x:c r="WEZ5847" s="25"/>
      <x:c r="WFA5847" s="25"/>
      <x:c r="WFB5847" s="25"/>
      <x:c r="WFC5847" s="25"/>
      <x:c r="WFD5847" s="25"/>
      <x:c r="WFE5847" s="25"/>
      <x:c r="WFF5847" s="25"/>
      <x:c r="WFG5847" s="25"/>
      <x:c r="WFH5847" s="25"/>
      <x:c r="WFI5847" s="25"/>
      <x:c r="WFJ5847" s="25"/>
      <x:c r="WFK5847" s="25"/>
      <x:c r="WFL5847" s="25"/>
      <x:c r="WFM5847" s="25"/>
      <x:c r="WFN5847" s="25"/>
      <x:c r="WFO5847" s="25"/>
      <x:c r="WFP5847" s="25"/>
      <x:c r="WFQ5847" s="25"/>
      <x:c r="WFR5847" s="25"/>
      <x:c r="WFS5847" s="25"/>
      <x:c r="WFT5847" s="25"/>
      <x:c r="WFU5847" s="25"/>
      <x:c r="WFV5847" s="25"/>
      <x:c r="WFW5847" s="25"/>
      <x:c r="WFX5847" s="25"/>
      <x:c r="WFY5847" s="25"/>
      <x:c r="WFZ5847" s="25"/>
      <x:c r="WGA5847" s="25"/>
      <x:c r="WGB5847" s="25"/>
      <x:c r="WGC5847" s="25"/>
      <x:c r="WGD5847" s="25"/>
      <x:c r="WGE5847" s="25"/>
      <x:c r="WGF5847" s="25"/>
      <x:c r="WGG5847" s="25"/>
      <x:c r="WGH5847" s="25"/>
      <x:c r="WGI5847" s="25"/>
      <x:c r="WGJ5847" s="25"/>
      <x:c r="WGK5847" s="25"/>
      <x:c r="WGL5847" s="25"/>
      <x:c r="WGM5847" s="25"/>
      <x:c r="WGN5847" s="25"/>
      <x:c r="WGO5847" s="25"/>
      <x:c r="WGP5847" s="25"/>
      <x:c r="WGQ5847" s="25"/>
      <x:c r="WGR5847" s="25"/>
      <x:c r="WGS5847" s="25"/>
      <x:c r="WGT5847" s="25"/>
      <x:c r="WGU5847" s="25"/>
      <x:c r="WGV5847" s="25"/>
      <x:c r="WGW5847" s="25"/>
      <x:c r="WGX5847" s="25"/>
      <x:c r="WGY5847" s="25"/>
      <x:c r="WGZ5847" s="25"/>
      <x:c r="WHA5847" s="25"/>
      <x:c r="WHB5847" s="25"/>
      <x:c r="WHC5847" s="25"/>
      <x:c r="WHD5847" s="25"/>
      <x:c r="WHE5847" s="25"/>
      <x:c r="WHF5847" s="25"/>
      <x:c r="WHG5847" s="25"/>
      <x:c r="WHH5847" s="25"/>
      <x:c r="WHI5847" s="25"/>
      <x:c r="WHJ5847" s="25"/>
      <x:c r="WHK5847" s="25"/>
      <x:c r="WHL5847" s="25"/>
      <x:c r="WHM5847" s="25"/>
      <x:c r="WHN5847" s="25"/>
      <x:c r="WHO5847" s="25"/>
      <x:c r="WHP5847" s="25"/>
      <x:c r="WHQ5847" s="25"/>
      <x:c r="WHR5847" s="25"/>
      <x:c r="WHS5847" s="25"/>
      <x:c r="WHT5847" s="25"/>
      <x:c r="WHU5847" s="25"/>
      <x:c r="WHV5847" s="25"/>
      <x:c r="WHW5847" s="25"/>
      <x:c r="WHX5847" s="25"/>
      <x:c r="WHY5847" s="25"/>
      <x:c r="WHZ5847" s="25"/>
      <x:c r="WIA5847" s="25"/>
      <x:c r="WIB5847" s="25"/>
      <x:c r="WIC5847" s="25"/>
      <x:c r="WID5847" s="25"/>
      <x:c r="WIE5847" s="25"/>
      <x:c r="WIF5847" s="25"/>
      <x:c r="WIG5847" s="25"/>
      <x:c r="WIH5847" s="25"/>
      <x:c r="WII5847" s="25"/>
      <x:c r="WIJ5847" s="25"/>
      <x:c r="WIK5847" s="25"/>
      <x:c r="WIL5847" s="25"/>
      <x:c r="WIM5847" s="25"/>
      <x:c r="WIN5847" s="25"/>
      <x:c r="WIO5847" s="25"/>
      <x:c r="WIP5847" s="25"/>
      <x:c r="WIQ5847" s="25"/>
      <x:c r="WIR5847" s="25"/>
      <x:c r="WIS5847" s="25"/>
      <x:c r="WIT5847" s="25"/>
      <x:c r="WIU5847" s="25"/>
      <x:c r="WIV5847" s="25"/>
      <x:c r="WIW5847" s="25"/>
      <x:c r="WIX5847" s="25"/>
      <x:c r="WIY5847" s="25"/>
      <x:c r="WIZ5847" s="25"/>
      <x:c r="WJA5847" s="25"/>
      <x:c r="WJB5847" s="25"/>
      <x:c r="WJC5847" s="25"/>
      <x:c r="WJD5847" s="25"/>
      <x:c r="WJE5847" s="25"/>
      <x:c r="WJF5847" s="25"/>
      <x:c r="WJG5847" s="25"/>
      <x:c r="WJH5847" s="25"/>
      <x:c r="WJI5847" s="25"/>
      <x:c r="WJJ5847" s="25"/>
      <x:c r="WJK5847" s="25"/>
      <x:c r="WJL5847" s="25"/>
      <x:c r="WJM5847" s="25"/>
      <x:c r="WJN5847" s="25"/>
      <x:c r="WJO5847" s="25"/>
      <x:c r="WJP5847" s="25"/>
      <x:c r="WJQ5847" s="25"/>
      <x:c r="WJR5847" s="25"/>
      <x:c r="WJS5847" s="25"/>
      <x:c r="WJT5847" s="25"/>
      <x:c r="WJU5847" s="25"/>
      <x:c r="WJV5847" s="25"/>
      <x:c r="WJW5847" s="25"/>
      <x:c r="WJX5847" s="25"/>
      <x:c r="WJY5847" s="25"/>
      <x:c r="WJZ5847" s="25"/>
      <x:c r="WKA5847" s="25"/>
      <x:c r="WKB5847" s="25"/>
      <x:c r="WKC5847" s="25"/>
      <x:c r="WKD5847" s="25"/>
      <x:c r="WKE5847" s="25"/>
      <x:c r="WKF5847" s="25"/>
      <x:c r="WKG5847" s="25"/>
      <x:c r="WKH5847" s="25"/>
      <x:c r="WKI5847" s="25"/>
      <x:c r="WKJ5847" s="25"/>
      <x:c r="WKK5847" s="25"/>
      <x:c r="WKL5847" s="25"/>
      <x:c r="WKM5847" s="25"/>
      <x:c r="WKN5847" s="25"/>
      <x:c r="WKO5847" s="25"/>
      <x:c r="WKP5847" s="25"/>
      <x:c r="WKQ5847" s="25"/>
      <x:c r="WKR5847" s="25"/>
      <x:c r="WKS5847" s="25"/>
      <x:c r="WKT5847" s="25"/>
      <x:c r="WKU5847" s="25"/>
      <x:c r="WKV5847" s="25"/>
      <x:c r="WKW5847" s="25"/>
      <x:c r="WKX5847" s="25"/>
      <x:c r="WKY5847" s="25"/>
      <x:c r="WKZ5847" s="25"/>
      <x:c r="WLA5847" s="25"/>
      <x:c r="WLB5847" s="25"/>
      <x:c r="WLC5847" s="25"/>
      <x:c r="WLD5847" s="25"/>
      <x:c r="WLE5847" s="25"/>
      <x:c r="WLF5847" s="25"/>
      <x:c r="WLG5847" s="25"/>
      <x:c r="WLH5847" s="25"/>
      <x:c r="WLI5847" s="25"/>
      <x:c r="WLJ5847" s="25"/>
      <x:c r="WLK5847" s="25"/>
      <x:c r="WLL5847" s="25"/>
      <x:c r="WLM5847" s="25"/>
      <x:c r="WLN5847" s="25"/>
      <x:c r="WLO5847" s="25"/>
      <x:c r="WLP5847" s="25"/>
      <x:c r="WLQ5847" s="25"/>
      <x:c r="WLR5847" s="25"/>
      <x:c r="WLS5847" s="25"/>
      <x:c r="WLT5847" s="25"/>
      <x:c r="WLU5847" s="25"/>
      <x:c r="WLV5847" s="25"/>
      <x:c r="WLW5847" s="25"/>
      <x:c r="WLX5847" s="25"/>
      <x:c r="WLY5847" s="25"/>
      <x:c r="WLZ5847" s="25"/>
      <x:c r="WMA5847" s="25"/>
      <x:c r="WMB5847" s="25"/>
      <x:c r="WMC5847" s="25"/>
      <x:c r="WMD5847" s="25"/>
      <x:c r="WME5847" s="25"/>
      <x:c r="WMF5847" s="25"/>
      <x:c r="WMG5847" s="25"/>
      <x:c r="WMH5847" s="25"/>
      <x:c r="WMI5847" s="25"/>
      <x:c r="WMJ5847" s="25"/>
      <x:c r="WMK5847" s="25"/>
      <x:c r="WML5847" s="25"/>
      <x:c r="WMM5847" s="25"/>
      <x:c r="WMN5847" s="25"/>
      <x:c r="WMO5847" s="25"/>
      <x:c r="WMP5847" s="25"/>
      <x:c r="WMQ5847" s="25"/>
      <x:c r="WMR5847" s="25"/>
      <x:c r="WMS5847" s="25"/>
      <x:c r="WMT5847" s="25"/>
      <x:c r="WMU5847" s="25"/>
      <x:c r="WMV5847" s="25"/>
      <x:c r="WMW5847" s="25"/>
      <x:c r="WMX5847" s="25"/>
      <x:c r="WMY5847" s="25"/>
      <x:c r="WMZ5847" s="25"/>
      <x:c r="WNA5847" s="25"/>
      <x:c r="WNB5847" s="25"/>
      <x:c r="WNC5847" s="25"/>
      <x:c r="WND5847" s="25"/>
      <x:c r="WNE5847" s="25"/>
      <x:c r="WNF5847" s="25"/>
      <x:c r="WNG5847" s="25"/>
      <x:c r="WNH5847" s="25"/>
      <x:c r="WNI5847" s="25"/>
      <x:c r="WNJ5847" s="25"/>
      <x:c r="WNK5847" s="25"/>
      <x:c r="WNL5847" s="25"/>
      <x:c r="WNM5847" s="25"/>
      <x:c r="WNN5847" s="25"/>
      <x:c r="WNO5847" s="25"/>
      <x:c r="WNP5847" s="25"/>
      <x:c r="WNQ5847" s="25"/>
      <x:c r="WNR5847" s="25"/>
      <x:c r="WNS5847" s="25"/>
      <x:c r="WNT5847" s="25"/>
      <x:c r="WNU5847" s="25"/>
      <x:c r="WNV5847" s="25"/>
      <x:c r="WNW5847" s="25"/>
      <x:c r="WNX5847" s="25"/>
      <x:c r="WNY5847" s="25"/>
      <x:c r="WNZ5847" s="25"/>
      <x:c r="WOA5847" s="25"/>
      <x:c r="WOB5847" s="25"/>
      <x:c r="WOC5847" s="25"/>
      <x:c r="WOD5847" s="25"/>
      <x:c r="WOE5847" s="25"/>
      <x:c r="WOF5847" s="25"/>
      <x:c r="WOG5847" s="25"/>
      <x:c r="WOH5847" s="25"/>
      <x:c r="WOI5847" s="25"/>
      <x:c r="WOJ5847" s="25"/>
      <x:c r="WOK5847" s="25"/>
      <x:c r="WOL5847" s="25"/>
      <x:c r="WOM5847" s="25"/>
      <x:c r="WON5847" s="25"/>
      <x:c r="WOO5847" s="25"/>
      <x:c r="WOP5847" s="25"/>
      <x:c r="WOQ5847" s="25"/>
      <x:c r="WOR5847" s="25"/>
      <x:c r="WOS5847" s="25"/>
      <x:c r="WOT5847" s="25"/>
      <x:c r="WOU5847" s="25"/>
      <x:c r="WOV5847" s="25"/>
      <x:c r="WOW5847" s="25"/>
      <x:c r="WOX5847" s="25"/>
      <x:c r="WOY5847" s="25"/>
      <x:c r="WOZ5847" s="25"/>
      <x:c r="WPA5847" s="25"/>
      <x:c r="WPB5847" s="25"/>
      <x:c r="WPC5847" s="25"/>
      <x:c r="WPD5847" s="25"/>
      <x:c r="WPE5847" s="25"/>
      <x:c r="WPF5847" s="25"/>
      <x:c r="WPG5847" s="25"/>
      <x:c r="WPH5847" s="25"/>
      <x:c r="WPI5847" s="25"/>
      <x:c r="WPJ5847" s="25"/>
      <x:c r="WPK5847" s="25"/>
      <x:c r="WPL5847" s="25"/>
      <x:c r="WPM5847" s="25"/>
      <x:c r="WPN5847" s="25"/>
      <x:c r="WPO5847" s="25"/>
      <x:c r="WPP5847" s="25"/>
      <x:c r="WPQ5847" s="25"/>
      <x:c r="WPR5847" s="25"/>
      <x:c r="WPS5847" s="25"/>
      <x:c r="WPT5847" s="25"/>
      <x:c r="WPU5847" s="25"/>
      <x:c r="WPV5847" s="25"/>
      <x:c r="WPW5847" s="25"/>
      <x:c r="WPX5847" s="25"/>
      <x:c r="WPY5847" s="25"/>
      <x:c r="WPZ5847" s="25"/>
      <x:c r="WQA5847" s="25"/>
      <x:c r="WQB5847" s="25"/>
      <x:c r="WQC5847" s="25"/>
      <x:c r="WQD5847" s="25"/>
      <x:c r="WQE5847" s="25"/>
      <x:c r="WQF5847" s="25"/>
      <x:c r="WQG5847" s="25"/>
      <x:c r="WQH5847" s="25"/>
      <x:c r="WQI5847" s="25"/>
      <x:c r="WQJ5847" s="25"/>
      <x:c r="WQK5847" s="25"/>
      <x:c r="WQL5847" s="25"/>
      <x:c r="WQM5847" s="25"/>
      <x:c r="WQN5847" s="25"/>
      <x:c r="WQO5847" s="25"/>
      <x:c r="WQP5847" s="25"/>
      <x:c r="WQQ5847" s="25"/>
      <x:c r="WQR5847" s="25"/>
      <x:c r="WQS5847" s="25"/>
      <x:c r="WQT5847" s="25"/>
      <x:c r="WQU5847" s="25"/>
      <x:c r="WQV5847" s="25"/>
      <x:c r="WQW5847" s="25"/>
      <x:c r="WQX5847" s="25"/>
      <x:c r="WQY5847" s="25"/>
      <x:c r="WQZ5847" s="25"/>
      <x:c r="WRA5847" s="25"/>
      <x:c r="WRB5847" s="25"/>
      <x:c r="WRC5847" s="25"/>
      <x:c r="WRD5847" s="25"/>
      <x:c r="WRE5847" s="25"/>
      <x:c r="WRF5847" s="25"/>
      <x:c r="WRG5847" s="25"/>
      <x:c r="WRH5847" s="25"/>
      <x:c r="WRI5847" s="25"/>
      <x:c r="WRJ5847" s="25"/>
      <x:c r="WRK5847" s="25"/>
      <x:c r="WRL5847" s="25"/>
      <x:c r="WRM5847" s="25"/>
      <x:c r="WRN5847" s="25"/>
      <x:c r="WRO5847" s="25"/>
      <x:c r="WRP5847" s="25"/>
      <x:c r="WRQ5847" s="25"/>
      <x:c r="WRR5847" s="25"/>
      <x:c r="WRS5847" s="25"/>
      <x:c r="WRT5847" s="25"/>
      <x:c r="WRU5847" s="25"/>
      <x:c r="WRV5847" s="25"/>
      <x:c r="WRW5847" s="25"/>
      <x:c r="WRX5847" s="25"/>
      <x:c r="WRY5847" s="25"/>
      <x:c r="WRZ5847" s="25"/>
      <x:c r="WSA5847" s="25"/>
      <x:c r="WSB5847" s="25"/>
      <x:c r="WSC5847" s="25"/>
      <x:c r="WSD5847" s="25"/>
      <x:c r="WSE5847" s="25"/>
      <x:c r="WSF5847" s="25"/>
      <x:c r="WSG5847" s="25"/>
      <x:c r="WSH5847" s="25"/>
      <x:c r="WSI5847" s="25"/>
      <x:c r="WSJ5847" s="25"/>
      <x:c r="WSK5847" s="25"/>
      <x:c r="WSL5847" s="25"/>
      <x:c r="WSM5847" s="25"/>
      <x:c r="WSN5847" s="25"/>
      <x:c r="WSO5847" s="25"/>
      <x:c r="WSP5847" s="25"/>
      <x:c r="WSQ5847" s="25"/>
      <x:c r="WSR5847" s="25"/>
      <x:c r="WSS5847" s="25"/>
      <x:c r="WST5847" s="25"/>
      <x:c r="WSU5847" s="25"/>
      <x:c r="WSV5847" s="25"/>
      <x:c r="WSW5847" s="25"/>
      <x:c r="WSX5847" s="25"/>
      <x:c r="WSY5847" s="25"/>
      <x:c r="WSZ5847" s="25"/>
      <x:c r="WTA5847" s="25"/>
      <x:c r="WTB5847" s="25"/>
      <x:c r="WTC5847" s="25"/>
      <x:c r="WTD5847" s="25"/>
      <x:c r="WTE5847" s="25"/>
      <x:c r="WTF5847" s="25"/>
      <x:c r="WTG5847" s="25"/>
      <x:c r="WTH5847" s="25"/>
      <x:c r="WTI5847" s="25"/>
      <x:c r="WTJ5847" s="25"/>
      <x:c r="WTK5847" s="25"/>
      <x:c r="WTL5847" s="25"/>
      <x:c r="WTM5847" s="25"/>
      <x:c r="WTN5847" s="25"/>
      <x:c r="WTO5847" s="25"/>
      <x:c r="WTP5847" s="25"/>
      <x:c r="WTQ5847" s="25"/>
      <x:c r="WTR5847" s="25"/>
      <x:c r="WTS5847" s="25"/>
      <x:c r="WTT5847" s="25"/>
      <x:c r="WTU5847" s="25"/>
      <x:c r="WTV5847" s="25"/>
      <x:c r="WTW5847" s="25"/>
      <x:c r="WTX5847" s="25"/>
      <x:c r="WTY5847" s="25"/>
      <x:c r="WTZ5847" s="25"/>
      <x:c r="WUA5847" s="25"/>
      <x:c r="WUB5847" s="25"/>
      <x:c r="WUC5847" s="25"/>
      <x:c r="WUD5847" s="25"/>
      <x:c r="WUE5847" s="25"/>
      <x:c r="WUF5847" s="25"/>
      <x:c r="WUG5847" s="25"/>
      <x:c r="WUH5847" s="25"/>
      <x:c r="WUI5847" s="25"/>
      <x:c r="WUJ5847" s="25"/>
      <x:c r="WUK5847" s="25"/>
      <x:c r="WUL5847" s="25"/>
      <x:c r="WUM5847" s="25"/>
      <x:c r="WUN5847" s="25"/>
      <x:c r="WUO5847" s="25"/>
      <x:c r="WUP5847" s="25"/>
      <x:c r="WUQ5847" s="25"/>
      <x:c r="WUR5847" s="25"/>
      <x:c r="WUS5847" s="25"/>
      <x:c r="WUT5847" s="25"/>
      <x:c r="WUU5847" s="25"/>
      <x:c r="WUV5847" s="25"/>
      <x:c r="WUW5847" s="25"/>
      <x:c r="WUX5847" s="25"/>
      <x:c r="WUY5847" s="25"/>
      <x:c r="WUZ5847" s="25"/>
      <x:c r="WVA5847" s="25"/>
      <x:c r="WVB5847" s="25"/>
      <x:c r="WVC5847" s="25"/>
      <x:c r="WVD5847" s="25"/>
      <x:c r="WVE5847" s="25"/>
      <x:c r="WVF5847" s="25"/>
      <x:c r="WVG5847" s="25"/>
      <x:c r="WVH5847" s="25"/>
      <x:c r="WVI5847" s="25"/>
      <x:c r="WVJ5847" s="25"/>
      <x:c r="WVK5847" s="25"/>
      <x:c r="WVL5847" s="25"/>
      <x:c r="WVM5847" s="25"/>
      <x:c r="WVN5847" s="25"/>
      <x:c r="WVO5847" s="25"/>
      <x:c r="WVP5847" s="25"/>
      <x:c r="WVQ5847" s="25"/>
      <x:c r="WVR5847" s="25"/>
      <x:c r="WVS5847" s="25"/>
      <x:c r="WVT5847" s="25"/>
      <x:c r="WVU5847" s="25"/>
      <x:c r="WVV5847" s="25"/>
      <x:c r="WVW5847" s="25"/>
      <x:c r="WVX5847" s="25"/>
      <x:c r="WVY5847" s="25"/>
      <x:c r="WVZ5847" s="25"/>
      <x:c r="WWA5847" s="25"/>
      <x:c r="WWB5847" s="25"/>
      <x:c r="WWC5847" s="25"/>
      <x:c r="WWD5847" s="25"/>
      <x:c r="WWE5847" s="25"/>
      <x:c r="WWF5847" s="25"/>
      <x:c r="WWG5847" s="25"/>
      <x:c r="WWH5847" s="25"/>
      <x:c r="WWI5847" s="25"/>
      <x:c r="WWJ5847" s="25"/>
      <x:c r="WWK5847" s="25"/>
      <x:c r="WWL5847" s="25"/>
      <x:c r="WWM5847" s="25"/>
      <x:c r="WWN5847" s="25"/>
      <x:c r="WWO5847" s="25"/>
      <x:c r="WWP5847" s="25"/>
      <x:c r="WWQ5847" s="25"/>
      <x:c r="WWR5847" s="25"/>
      <x:c r="WWS5847" s="25"/>
      <x:c r="WWT5847" s="25"/>
      <x:c r="WWU5847" s="25"/>
      <x:c r="WWV5847" s="25"/>
      <x:c r="WWW5847" s="25"/>
      <x:c r="WWX5847" s="25"/>
      <x:c r="WWY5847" s="25"/>
      <x:c r="WWZ5847" s="25"/>
      <x:c r="WXA5847" s="25"/>
      <x:c r="WXB5847" s="25"/>
      <x:c r="WXC5847" s="25"/>
      <x:c r="WXD5847" s="25"/>
      <x:c r="WXE5847" s="25"/>
      <x:c r="WXF5847" s="25"/>
      <x:c r="WXG5847" s="25"/>
      <x:c r="WXH5847" s="25"/>
      <x:c r="WXI5847" s="25"/>
      <x:c r="WXJ5847" s="25"/>
      <x:c r="WXK5847" s="25"/>
      <x:c r="WXL5847" s="25"/>
      <x:c r="WXM5847" s="25"/>
      <x:c r="WXN5847" s="25"/>
      <x:c r="WXO5847" s="25"/>
      <x:c r="WXP5847" s="25"/>
      <x:c r="WXQ5847" s="25"/>
      <x:c r="WXR5847" s="25"/>
      <x:c r="WXS5847" s="25"/>
      <x:c r="WXT5847" s="25"/>
      <x:c r="WXU5847" s="25"/>
      <x:c r="WXV5847" s="25"/>
      <x:c r="WXW5847" s="25"/>
      <x:c r="WXX5847" s="25"/>
      <x:c r="WXY5847" s="25"/>
      <x:c r="WXZ5847" s="25"/>
      <x:c r="WYA5847" s="25"/>
      <x:c r="WYB5847" s="25"/>
      <x:c r="WYC5847" s="25"/>
      <x:c r="WYD5847" s="25"/>
      <x:c r="WYE5847" s="25"/>
      <x:c r="WYF5847" s="25"/>
      <x:c r="WYG5847" s="25"/>
      <x:c r="WYH5847" s="25"/>
      <x:c r="WYI5847" s="25"/>
      <x:c r="WYJ5847" s="25"/>
      <x:c r="WYK5847" s="25"/>
      <x:c r="WYL5847" s="25"/>
      <x:c r="WYM5847" s="25"/>
      <x:c r="WYN5847" s="25"/>
      <x:c r="WYO5847" s="25"/>
      <x:c r="WYP5847" s="25"/>
      <x:c r="WYQ5847" s="25"/>
      <x:c r="WYR5847" s="25"/>
      <x:c r="WYS5847" s="25"/>
      <x:c r="WYT5847" s="25"/>
      <x:c r="WYU5847" s="25"/>
      <x:c r="WYV5847" s="25"/>
      <x:c r="WYW5847" s="25"/>
      <x:c r="WYX5847" s="25"/>
      <x:c r="WYY5847" s="25"/>
      <x:c r="WYZ5847" s="25"/>
      <x:c r="WZA5847" s="25"/>
      <x:c r="WZB5847" s="25"/>
      <x:c r="WZC5847" s="25"/>
      <x:c r="WZD5847" s="25"/>
      <x:c r="WZE5847" s="25"/>
      <x:c r="WZF5847" s="25"/>
      <x:c r="WZG5847" s="25"/>
      <x:c r="WZH5847" s="25"/>
      <x:c r="WZI5847" s="25"/>
      <x:c r="WZJ5847" s="25"/>
      <x:c r="WZK5847" s="25"/>
      <x:c r="WZL5847" s="25"/>
      <x:c r="WZM5847" s="25"/>
      <x:c r="WZN5847" s="25"/>
      <x:c r="WZO5847" s="25"/>
      <x:c r="WZP5847" s="25"/>
      <x:c r="WZQ5847" s="25"/>
      <x:c r="WZR5847" s="25"/>
      <x:c r="WZS5847" s="25"/>
      <x:c r="WZT5847" s="25"/>
      <x:c r="WZU5847" s="25"/>
      <x:c r="WZV5847" s="25"/>
      <x:c r="WZW5847" s="25"/>
      <x:c r="WZX5847" s="25"/>
      <x:c r="WZY5847" s="25"/>
      <x:c r="WZZ5847" s="25"/>
      <x:c r="XAA5847" s="25"/>
      <x:c r="XAB5847" s="25"/>
      <x:c r="XAC5847" s="25"/>
      <x:c r="XAD5847" s="25"/>
      <x:c r="XAE5847" s="25"/>
      <x:c r="XAF5847" s="25"/>
      <x:c r="XAG5847" s="25"/>
      <x:c r="XAH5847" s="25"/>
      <x:c r="XAI5847" s="25"/>
      <x:c r="XAJ5847" s="25"/>
      <x:c r="XAK5847" s="25"/>
      <x:c r="XAL5847" s="25"/>
      <x:c r="XAM5847" s="25"/>
      <x:c r="XAN5847" s="25"/>
      <x:c r="XAO5847" s="25"/>
      <x:c r="XAP5847" s="25"/>
      <x:c r="XAQ5847" s="25"/>
      <x:c r="XAR5847" s="25"/>
      <x:c r="XAS5847" s="25"/>
      <x:c r="XAT5847" s="25"/>
      <x:c r="XAU5847" s="25"/>
      <x:c r="XAV5847" s="25"/>
      <x:c r="XAW5847" s="25"/>
      <x:c r="XAX5847" s="25"/>
      <x:c r="XAY5847" s="25"/>
      <x:c r="XAZ5847" s="25"/>
      <x:c r="XBA5847" s="25"/>
      <x:c r="XBB5847" s="25"/>
      <x:c r="XBC5847" s="25"/>
      <x:c r="XBD5847" s="25"/>
      <x:c r="XBE5847" s="25"/>
      <x:c r="XBF5847" s="25"/>
      <x:c r="XBG5847" s="25"/>
      <x:c r="XBH5847" s="25"/>
      <x:c r="XBI5847" s="25"/>
      <x:c r="XBJ5847" s="25"/>
      <x:c r="XBK5847" s="25"/>
      <x:c r="XBL5847" s="25"/>
      <x:c r="XBM5847" s="25"/>
      <x:c r="XBN5847" s="25"/>
      <x:c r="XBO5847" s="25"/>
      <x:c r="XBP5847" s="25"/>
      <x:c r="XBQ5847" s="25"/>
      <x:c r="XBR5847" s="25"/>
      <x:c r="XBS5847" s="25"/>
      <x:c r="XBT5847" s="25"/>
      <x:c r="XBU5847" s="25"/>
      <x:c r="XBV5847" s="25"/>
      <x:c r="XBW5847" s="25"/>
      <x:c r="XBX5847" s="25"/>
      <x:c r="XBY5847" s="25"/>
      <x:c r="XBZ5847" s="25"/>
      <x:c r="XCA5847" s="25"/>
      <x:c r="XCB5847" s="25"/>
      <x:c r="XCC5847" s="25"/>
      <x:c r="XCD5847" s="25"/>
      <x:c r="XCE5847" s="25"/>
      <x:c r="XCF5847" s="25"/>
      <x:c r="XCG5847" s="25"/>
      <x:c r="XCH5847" s="25"/>
      <x:c r="XCI5847" s="25"/>
      <x:c r="XCJ5847" s="25"/>
      <x:c r="XCK5847" s="25"/>
      <x:c r="XCL5847" s="25"/>
      <x:c r="XCM5847" s="25"/>
      <x:c r="XCN5847" s="25"/>
      <x:c r="XCO5847" s="25"/>
      <x:c r="XCP5847" s="25"/>
      <x:c r="XCQ5847" s="25"/>
      <x:c r="XCR5847" s="25"/>
      <x:c r="XCS5847" s="25"/>
      <x:c r="XCT5847" s="25"/>
      <x:c r="XCU5847" s="25"/>
      <x:c r="XCV5847" s="25"/>
      <x:c r="XCW5847" s="25"/>
      <x:c r="XCX5847" s="25"/>
      <x:c r="XCY5847" s="25"/>
      <x:c r="XCZ5847" s="25"/>
      <x:c r="XDA5847" s="25"/>
      <x:c r="XDB5847" s="25"/>
      <x:c r="XDC5847" s="25"/>
      <x:c r="XDD5847" s="25"/>
      <x:c r="XDE5847" s="25"/>
      <x:c r="XDF5847" s="25"/>
      <x:c r="XDG5847" s="25"/>
      <x:c r="XDH5847" s="25"/>
      <x:c r="XDI5847" s="25"/>
      <x:c r="XDJ5847" s="25"/>
      <x:c r="XDK5847" s="25"/>
      <x:c r="XDL5847" s="25"/>
      <x:c r="XDM5847" s="25"/>
      <x:c r="XDN5847" s="25"/>
      <x:c r="XDO5847" s="25"/>
      <x:c r="XDP5847" s="25"/>
      <x:c r="XDQ5847" s="25"/>
      <x:c r="XDR5847" s="25"/>
      <x:c r="XDS5847" s="25"/>
      <x:c r="XDT5847" s="25"/>
      <x:c r="XDU5847" s="25"/>
      <x:c r="XDV5847" s="25"/>
      <x:c r="XDW5847" s="25"/>
      <x:c r="XDX5847" s="25"/>
      <x:c r="XDY5847" s="25"/>
      <x:c r="XDZ5847" s="25"/>
      <x:c r="XEA5847" s="25"/>
      <x:c r="XEB5847" s="25"/>
      <x:c r="XEC5847" s="25"/>
      <x:c r="XED5847" s="25"/>
      <x:c r="XEE5847" s="25"/>
      <x:c r="XEF5847" s="25"/>
      <x:c r="XEG5847" s="25"/>
      <x:c r="XEH5847" s="25"/>
      <x:c r="XEI5847" s="25"/>
      <x:c r="XEJ5847" s="25"/>
      <x:c r="XEK5847" s="25"/>
      <x:c r="XEL5847" s="25"/>
      <x:c r="XEM5847" s="25"/>
      <x:c r="XEN5847" s="25"/>
      <x:c r="XEO5847" s="25"/>
      <x:c r="XEP5847" s="25"/>
      <x:c r="XEQ5847" s="25"/>
      <x:c r="XER5847" s="25"/>
      <x:c r="XES5847" s="25"/>
      <x:c r="XET5847" s="25"/>
      <x:c r="XEU5847" s="25"/>
      <x:c r="XEV5847" s="25"/>
      <x:c r="XEW5847" s="25"/>
      <x:c r="XEX5847" s="25"/>
      <x:c r="XEY5847" s="25"/>
      <x:c r="XEZ5847" s="25"/>
      <x:c r="XFA5847" s="25"/>
      <x:c r="XFB5847" s="25"/>
      <x:c r="XFC5847" s="25"/>
      <x:c r="XFD5847" s="25"/>
    </x:row>
    <x:row r="5848" spans="1:43" s="6" customFormat="1">
      <x:c r="A5848" s="386">
        <x:v>469404</x:v>
      </x:c>
      <x:c r="B5848" s="6">
        <x:v>1358</x:v>
      </x:c>
      <x:c r="C5848" s="6">
        <x:v>0.433333333333333</x:v>
      </x:c>
      <x:c r="G5848" s="6">
        <x:v>1</x:v>
      </x:c>
      <x:c r="I5848" s="6" t="s">
        <x:v>746</x:v>
      </x:c>
      <x:c r="M5848" s="6">
        <x:v>5051</x:v>
      </x:c>
      <x:c r="O5848" s="6" t="s">
        <x:v>101</x:v>
      </x:c>
      <x:c r="AG5848" s="93"/>
      <x:c r="AL5848" s="171" t="s">
        <x:v>852</x:v>
      </x:c>
      <x:c r="AM5848" s="171"/>
      <x:c r="AN5848" s="171"/>
      <x:c r="AO5848" s="171"/>
      <x:c r="AP5848" s="171"/>
      <x:c r="AQ5848" s="171"/>
    </x:row>
    <x:row r="5849" spans="1:43" s="6" customFormat="1">
      <x:c r="A5849" s="386">
        <x:v>469406</x:v>
      </x:c>
      <x:c r="B5849" s="6">
        <x:v>1358</x:v>
      </x:c>
      <x:c r="C5849" s="6">
        <x:v>0.9</x:v>
      </x:c>
      <x:c r="G5849" s="6">
        <x:v>1</x:v>
      </x:c>
      <x:c r="I5849" s="6" t="s">
        <x:v>746</x:v>
      </x:c>
      <x:c r="M5849" s="6">
        <x:v>5051</x:v>
      </x:c>
      <x:c r="O5849" s="6" t="s">
        <x:v>101</x:v>
      </x:c>
      <x:c r="AG5849" s="93"/>
      <x:c r="AL5849" s="171" t="s">
        <x:v>852</x:v>
      </x:c>
      <x:c r="AM5849" s="171"/>
      <x:c r="AN5849" s="171"/>
      <x:c r="AO5849" s="171"/>
      <x:c r="AP5849" s="171"/>
      <x:c r="AQ5849" s="171"/>
    </x:row>
    <x:row r="5850" spans="1:43" s="6" customFormat="1">
      <x:c r="A5850" s="386">
        <x:v>469408</x:v>
      </x:c>
      <x:c r="B5850" s="6">
        <x:v>1358</x:v>
      </x:c>
      <x:c r="C5850" s="6">
        <x:v>1.36666666666667</x:v>
      </x:c>
      <x:c r="G5850" s="6">
        <x:v>1</x:v>
      </x:c>
      <x:c r="I5850" s="6" t="s">
        <x:v>746</x:v>
      </x:c>
      <x:c r="M5850" s="6">
        <x:v>5051</x:v>
      </x:c>
      <x:c r="O5850" s="6" t="s">
        <x:v>101</x:v>
      </x:c>
      <x:c r="AG5850" s="93"/>
      <x:c r="AL5850" s="171" t="s">
        <x:v>852</x:v>
      </x:c>
      <x:c r="AM5850" s="171"/>
      <x:c r="AN5850" s="171"/>
      <x:c r="AO5850" s="171"/>
      <x:c r="AP5850" s="171"/>
      <x:c r="AQ5850" s="171"/>
    </x:row>
    <x:row r="5851" spans="1:43" s="6" customFormat="1">
      <x:c r="A5851" s="386">
        <x:v>469409</x:v>
      </x:c>
      <x:c r="B5851" s="6">
        <x:v>1358</x:v>
      </x:c>
      <x:c r="C5851" s="6">
        <x:v>1.6</x:v>
      </x:c>
      <x:c r="G5851" s="6">
        <x:v>2</x:v>
      </x:c>
      <x:c r="I5851" s="6" t="s">
        <x:v>746</x:v>
      </x:c>
      <x:c r="O5851" s="6" t="s">
        <x:v>101</x:v>
      </x:c>
      <x:c r="AG5851" s="93"/>
      <x:c r="AL5851" s="171" t="s">
        <x:v>852</x:v>
      </x:c>
      <x:c r="AM5851" s="171"/>
      <x:c r="AN5851" s="171"/>
      <x:c r="AO5851" s="171"/>
      <x:c r="AP5851" s="171"/>
      <x:c r="AQ5851" s="171"/>
    </x:row>
    <x:row r="5852" spans="1:16384" customFormat="1">
      <x:c r="A5852" s="25">
        <x:v>469411</x:v>
      </x:c>
      <x:c r="B5852" s="25">
        <x:v>1359</x:v>
      </x:c>
      <x:c r="C5852" s="25">
        <x:f>30/30</x:f>
        <x:v>1</x:v>
      </x:c>
      <x:c r="D5852" s="25"/>
      <x:c r="E5852" s="25">
        <x:v>1</x:v>
      </x:c>
      <x:c r="F5852" s="25"/>
      <x:c r="G5852" s="25"/>
      <x:c r="H5852" s="25"/>
      <x:c r="I5852" s="25"/>
      <x:c r="J5852" s="25"/>
      <x:c r="K5852" s="25"/>
      <x:c r="L5852" s="25"/>
      <x:c r="M5852" s="25"/>
      <x:c r="N5852" s="25"/>
      <x:c r="O5852" s="25"/>
      <x:c r="P5852" s="25"/>
      <x:c r="Q5852" s="25"/>
      <x:c r="R5852" s="25"/>
      <x:c r="S5852" s="25"/>
      <x:c r="T5852" s="25"/>
      <x:c r="U5852" s="25"/>
      <x:c r="V5852" s="25"/>
      <x:c r="W5852" s="25"/>
      <x:c r="X5852" s="25"/>
      <x:c r="Y5852" s="25"/>
      <x:c r="Z5852" s="25"/>
      <x:c r="AA5852" s="25"/>
      <x:c r="AB5852" s="25"/>
      <x:c r="AC5852" s="25"/>
      <x:c r="AD5852" s="25"/>
      <x:c r="AE5852" s="25"/>
      <x:c r="AF5852" s="25"/>
      <x:c r="AG5852" s="25"/>
      <x:c r="AH5852" s="25"/>
      <x:c r="AI5852" s="25"/>
      <x:c r="AJ5852" s="25"/>
      <x:c r="AK5852" s="25"/>
      <x:c r="AL5852" s="25" t="s">
        <x:v>853</x:v>
      </x:c>
      <x:c r="AM5852" s="25"/>
      <x:c r="AN5852" s="25"/>
      <x:c r="AO5852" s="25"/>
      <x:c r="AP5852" s="25"/>
      <x:c r="AQ5852" s="25"/>
      <x:c r="AR5852" s="25"/>
      <x:c r="AS5852" s="25"/>
      <x:c r="AT5852" s="25"/>
      <x:c r="AU5852" s="25"/>
      <x:c r="AV5852" s="25"/>
      <x:c r="AW5852" s="25"/>
      <x:c r="AX5852" s="25"/>
      <x:c r="AY5852" s="25"/>
      <x:c r="AZ5852" s="25"/>
      <x:c r="BA5852" s="25"/>
      <x:c r="BB5852" s="25"/>
      <x:c r="BC5852" s="25"/>
      <x:c r="BD5852" s="25"/>
      <x:c r="BE5852" s="25"/>
      <x:c r="BF5852" s="25"/>
      <x:c r="BG5852" s="25"/>
      <x:c r="BH5852" s="25"/>
      <x:c r="BI5852" s="25"/>
      <x:c r="BJ5852" s="25"/>
      <x:c r="BK5852" s="25"/>
      <x:c r="BL5852" s="25"/>
      <x:c r="BM5852" s="25"/>
      <x:c r="BN5852" s="25"/>
      <x:c r="BO5852" s="25"/>
      <x:c r="BP5852" s="25"/>
      <x:c r="BQ5852" s="25"/>
      <x:c r="BR5852" s="25"/>
      <x:c r="BS5852" s="25"/>
      <x:c r="BT5852" s="25"/>
      <x:c r="BU5852" s="25"/>
      <x:c r="BV5852" s="25"/>
      <x:c r="BW5852" s="25"/>
      <x:c r="BX5852" s="25"/>
      <x:c r="BY5852" s="25"/>
      <x:c r="BZ5852" s="25"/>
      <x:c r="CA5852" s="25"/>
      <x:c r="CB5852" s="25"/>
      <x:c r="CC5852" s="25"/>
      <x:c r="CD5852" s="25"/>
      <x:c r="CE5852" s="25"/>
      <x:c r="CF5852" s="25"/>
      <x:c r="CG5852" s="25"/>
      <x:c r="CH5852" s="25"/>
      <x:c r="CI5852" s="25"/>
      <x:c r="CJ5852" s="25"/>
      <x:c r="CK5852" s="25"/>
      <x:c r="CL5852" s="25"/>
      <x:c r="CM5852" s="25"/>
      <x:c r="CN5852" s="25"/>
      <x:c r="CO5852" s="25"/>
      <x:c r="CP5852" s="25"/>
      <x:c r="CQ5852" s="25"/>
      <x:c r="CR5852" s="25"/>
      <x:c r="CS5852" s="25"/>
      <x:c r="CT5852" s="25"/>
      <x:c r="CU5852" s="25"/>
      <x:c r="CV5852" s="25"/>
      <x:c r="CW5852" s="25"/>
      <x:c r="CX5852" s="25"/>
      <x:c r="CY5852" s="25"/>
      <x:c r="CZ5852" s="25"/>
      <x:c r="DA5852" s="25"/>
      <x:c r="DB5852" s="25"/>
      <x:c r="DC5852" s="25"/>
      <x:c r="DD5852" s="25"/>
      <x:c r="DE5852" s="25"/>
      <x:c r="DF5852" s="25"/>
      <x:c r="DG5852" s="25"/>
      <x:c r="DH5852" s="25"/>
      <x:c r="DI5852" s="25"/>
      <x:c r="DJ5852" s="25"/>
      <x:c r="DK5852" s="25"/>
      <x:c r="DL5852" s="25"/>
      <x:c r="DM5852" s="25"/>
      <x:c r="DN5852" s="25"/>
      <x:c r="DO5852" s="25"/>
      <x:c r="DP5852" s="25"/>
      <x:c r="DQ5852" s="25"/>
      <x:c r="DR5852" s="25"/>
      <x:c r="DS5852" s="25"/>
      <x:c r="DT5852" s="25"/>
      <x:c r="DU5852" s="25"/>
      <x:c r="DV5852" s="25"/>
      <x:c r="DW5852" s="25"/>
      <x:c r="DX5852" s="25"/>
      <x:c r="DY5852" s="25"/>
      <x:c r="DZ5852" s="25"/>
      <x:c r="EA5852" s="25"/>
      <x:c r="EB5852" s="25"/>
      <x:c r="EC5852" s="25"/>
      <x:c r="ED5852" s="25"/>
      <x:c r="EE5852" s="25"/>
      <x:c r="EF5852" s="25"/>
      <x:c r="EG5852" s="25"/>
      <x:c r="EH5852" s="25"/>
      <x:c r="EI5852" s="25"/>
      <x:c r="EJ5852" s="25"/>
      <x:c r="EK5852" s="25"/>
      <x:c r="EL5852" s="25"/>
      <x:c r="EM5852" s="25"/>
      <x:c r="EN5852" s="25"/>
      <x:c r="EO5852" s="25"/>
      <x:c r="EP5852" s="25"/>
      <x:c r="EQ5852" s="25"/>
      <x:c r="ER5852" s="25"/>
      <x:c r="ES5852" s="25"/>
      <x:c r="ET5852" s="25"/>
      <x:c r="EU5852" s="25"/>
      <x:c r="EV5852" s="25"/>
      <x:c r="EW5852" s="25"/>
      <x:c r="EX5852" s="25"/>
      <x:c r="EY5852" s="25"/>
      <x:c r="EZ5852" s="25"/>
      <x:c r="FA5852" s="25"/>
      <x:c r="FB5852" s="25"/>
      <x:c r="FC5852" s="25"/>
      <x:c r="FD5852" s="25"/>
      <x:c r="FE5852" s="25"/>
      <x:c r="FF5852" s="25"/>
      <x:c r="FG5852" s="25"/>
      <x:c r="FH5852" s="25"/>
      <x:c r="FI5852" s="25"/>
      <x:c r="FJ5852" s="25"/>
      <x:c r="FK5852" s="25"/>
      <x:c r="FL5852" s="25"/>
      <x:c r="FM5852" s="25"/>
      <x:c r="FN5852" s="25"/>
      <x:c r="FO5852" s="25"/>
      <x:c r="FP5852" s="25"/>
      <x:c r="FQ5852" s="25"/>
      <x:c r="FR5852" s="25"/>
      <x:c r="FS5852" s="25"/>
      <x:c r="FT5852" s="25"/>
      <x:c r="FU5852" s="25"/>
      <x:c r="FV5852" s="25"/>
      <x:c r="FW5852" s="25"/>
      <x:c r="FX5852" s="25"/>
      <x:c r="FY5852" s="25"/>
      <x:c r="FZ5852" s="25"/>
      <x:c r="GA5852" s="25"/>
      <x:c r="GB5852" s="25"/>
      <x:c r="GC5852" s="25"/>
      <x:c r="GD5852" s="25"/>
      <x:c r="GE5852" s="25"/>
      <x:c r="GF5852" s="25"/>
      <x:c r="GG5852" s="25"/>
      <x:c r="GH5852" s="25"/>
      <x:c r="GI5852" s="25"/>
      <x:c r="GJ5852" s="25"/>
      <x:c r="GK5852" s="25"/>
      <x:c r="GL5852" s="25"/>
      <x:c r="GM5852" s="25"/>
      <x:c r="GN5852" s="25"/>
      <x:c r="GO5852" s="25"/>
      <x:c r="GP5852" s="25"/>
      <x:c r="GQ5852" s="25"/>
      <x:c r="GR5852" s="25"/>
      <x:c r="GS5852" s="25"/>
      <x:c r="GT5852" s="25"/>
      <x:c r="GU5852" s="25"/>
      <x:c r="GV5852" s="25"/>
      <x:c r="GW5852" s="25"/>
      <x:c r="GX5852" s="25"/>
      <x:c r="GY5852" s="25"/>
      <x:c r="GZ5852" s="25"/>
      <x:c r="HA5852" s="25"/>
      <x:c r="HB5852" s="25"/>
      <x:c r="HC5852" s="25"/>
      <x:c r="HD5852" s="25"/>
      <x:c r="HE5852" s="25"/>
      <x:c r="HF5852" s="25"/>
      <x:c r="HG5852" s="25"/>
      <x:c r="HH5852" s="25"/>
      <x:c r="HI5852" s="25"/>
      <x:c r="HJ5852" s="25"/>
      <x:c r="HK5852" s="25"/>
      <x:c r="HL5852" s="25"/>
      <x:c r="HM5852" s="25"/>
      <x:c r="HN5852" s="25"/>
      <x:c r="HO5852" s="25"/>
      <x:c r="HP5852" s="25"/>
      <x:c r="HQ5852" s="25"/>
      <x:c r="HR5852" s="25"/>
      <x:c r="HS5852" s="25"/>
      <x:c r="HT5852" s="25"/>
      <x:c r="HU5852" s="25"/>
      <x:c r="HV5852" s="25"/>
      <x:c r="HW5852" s="25"/>
      <x:c r="HX5852" s="25"/>
      <x:c r="HY5852" s="25"/>
      <x:c r="HZ5852" s="25"/>
      <x:c r="IA5852" s="25"/>
      <x:c r="IB5852" s="25"/>
      <x:c r="IC5852" s="25"/>
      <x:c r="ID5852" s="25"/>
      <x:c r="IE5852" s="25"/>
      <x:c r="IF5852" s="25"/>
      <x:c r="IG5852" s="25"/>
      <x:c r="IH5852" s="25"/>
      <x:c r="II5852" s="25"/>
      <x:c r="IJ5852" s="25"/>
      <x:c r="IK5852" s="25"/>
      <x:c r="IL5852" s="25"/>
      <x:c r="IM5852" s="25"/>
      <x:c r="IN5852" s="25"/>
      <x:c r="IO5852" s="25"/>
      <x:c r="IP5852" s="25"/>
      <x:c r="IQ5852" s="25"/>
      <x:c r="IR5852" s="25"/>
      <x:c r="IS5852" s="25"/>
      <x:c r="IT5852" s="25"/>
      <x:c r="IU5852" s="25"/>
      <x:c r="IV5852" s="25"/>
      <x:c r="IW5852" s="25"/>
      <x:c r="IX5852" s="25"/>
      <x:c r="IY5852" s="25"/>
      <x:c r="IZ5852" s="25"/>
      <x:c r="JA5852" s="25"/>
      <x:c r="JB5852" s="25"/>
      <x:c r="JC5852" s="25"/>
      <x:c r="JD5852" s="25"/>
      <x:c r="JE5852" s="25"/>
      <x:c r="JF5852" s="25"/>
      <x:c r="JG5852" s="25"/>
      <x:c r="JH5852" s="25"/>
      <x:c r="JI5852" s="25"/>
      <x:c r="JJ5852" s="25"/>
      <x:c r="JK5852" s="25"/>
      <x:c r="JL5852" s="25"/>
      <x:c r="JM5852" s="25"/>
      <x:c r="JN5852" s="25"/>
      <x:c r="JO5852" s="25"/>
      <x:c r="JP5852" s="25"/>
      <x:c r="JQ5852" s="25"/>
      <x:c r="JR5852" s="25"/>
      <x:c r="JS5852" s="25"/>
      <x:c r="JT5852" s="25"/>
      <x:c r="JU5852" s="25"/>
      <x:c r="JV5852" s="25"/>
      <x:c r="JW5852" s="25"/>
      <x:c r="JX5852" s="25"/>
      <x:c r="JY5852" s="25"/>
      <x:c r="JZ5852" s="25"/>
      <x:c r="KA5852" s="25"/>
      <x:c r="KB5852" s="25"/>
      <x:c r="KC5852" s="25"/>
      <x:c r="KD5852" s="25"/>
      <x:c r="KE5852" s="25"/>
      <x:c r="KF5852" s="25"/>
      <x:c r="KG5852" s="25"/>
      <x:c r="KH5852" s="25"/>
      <x:c r="KI5852" s="25"/>
      <x:c r="KJ5852" s="25"/>
      <x:c r="KK5852" s="25"/>
      <x:c r="KL5852" s="25"/>
      <x:c r="KM5852" s="25"/>
      <x:c r="KN5852" s="25"/>
      <x:c r="KO5852" s="25"/>
      <x:c r="KP5852" s="25"/>
      <x:c r="KQ5852" s="25"/>
      <x:c r="KR5852" s="25"/>
      <x:c r="KS5852" s="25"/>
      <x:c r="KT5852" s="25"/>
      <x:c r="KU5852" s="25"/>
      <x:c r="KV5852" s="25"/>
      <x:c r="KW5852" s="25"/>
      <x:c r="KX5852" s="25"/>
      <x:c r="KY5852" s="25"/>
      <x:c r="KZ5852" s="25"/>
      <x:c r="LA5852" s="25"/>
      <x:c r="LB5852" s="25"/>
      <x:c r="LC5852" s="25"/>
      <x:c r="LD5852" s="25"/>
      <x:c r="LE5852" s="25"/>
      <x:c r="LF5852" s="25"/>
      <x:c r="LG5852" s="25"/>
      <x:c r="LH5852" s="25"/>
      <x:c r="LI5852" s="25"/>
      <x:c r="LJ5852" s="25"/>
      <x:c r="LK5852" s="25"/>
      <x:c r="LL5852" s="25"/>
      <x:c r="LM5852" s="25"/>
      <x:c r="LN5852" s="25"/>
      <x:c r="LO5852" s="25"/>
      <x:c r="LP5852" s="25"/>
      <x:c r="LQ5852" s="25"/>
      <x:c r="LR5852" s="25"/>
      <x:c r="LS5852" s="25"/>
      <x:c r="LT5852" s="25"/>
      <x:c r="LU5852" s="25"/>
      <x:c r="LV5852" s="25"/>
      <x:c r="LW5852" s="25"/>
      <x:c r="LX5852" s="25"/>
      <x:c r="LY5852" s="25"/>
      <x:c r="LZ5852" s="25"/>
      <x:c r="MA5852" s="25"/>
      <x:c r="MB5852" s="25"/>
      <x:c r="MC5852" s="25"/>
      <x:c r="MD5852" s="25"/>
      <x:c r="ME5852" s="25"/>
      <x:c r="MF5852" s="25"/>
      <x:c r="MG5852" s="25"/>
      <x:c r="MH5852" s="25"/>
      <x:c r="MI5852" s="25"/>
      <x:c r="MJ5852" s="25"/>
      <x:c r="MK5852" s="25"/>
      <x:c r="ML5852" s="25"/>
      <x:c r="MM5852" s="25"/>
      <x:c r="MN5852" s="25"/>
      <x:c r="MO5852" s="25"/>
      <x:c r="MP5852" s="25"/>
      <x:c r="MQ5852" s="25"/>
      <x:c r="MR5852" s="25"/>
      <x:c r="MS5852" s="25"/>
      <x:c r="MT5852" s="25"/>
      <x:c r="MU5852" s="25"/>
      <x:c r="MV5852" s="25"/>
      <x:c r="MW5852" s="25"/>
      <x:c r="MX5852" s="25"/>
      <x:c r="MY5852" s="25"/>
      <x:c r="MZ5852" s="25"/>
      <x:c r="NA5852" s="25"/>
      <x:c r="NB5852" s="25"/>
      <x:c r="NC5852" s="25"/>
      <x:c r="ND5852" s="25"/>
      <x:c r="NE5852" s="25"/>
      <x:c r="NF5852" s="25"/>
      <x:c r="NG5852" s="25"/>
      <x:c r="NH5852" s="25"/>
      <x:c r="NI5852" s="25"/>
      <x:c r="NJ5852" s="25"/>
      <x:c r="NK5852" s="25"/>
      <x:c r="NL5852" s="25"/>
      <x:c r="NM5852" s="25"/>
      <x:c r="NN5852" s="25"/>
      <x:c r="NO5852" s="25"/>
      <x:c r="NP5852" s="25"/>
      <x:c r="NQ5852" s="25"/>
      <x:c r="NR5852" s="25"/>
      <x:c r="NS5852" s="25"/>
      <x:c r="NT5852" s="25"/>
      <x:c r="NU5852" s="25"/>
      <x:c r="NV5852" s="25"/>
      <x:c r="NW5852" s="25"/>
      <x:c r="NX5852" s="25"/>
      <x:c r="NY5852" s="25"/>
      <x:c r="NZ5852" s="25"/>
      <x:c r="OA5852" s="25"/>
      <x:c r="OB5852" s="25"/>
      <x:c r="OC5852" s="25"/>
      <x:c r="OD5852" s="25"/>
      <x:c r="OE5852" s="25"/>
      <x:c r="OF5852" s="25"/>
      <x:c r="OG5852" s="25"/>
      <x:c r="OH5852" s="25"/>
      <x:c r="OI5852" s="25"/>
      <x:c r="OJ5852" s="25"/>
      <x:c r="OK5852" s="25"/>
      <x:c r="OL5852" s="25"/>
      <x:c r="OM5852" s="25"/>
      <x:c r="ON5852" s="25"/>
      <x:c r="OO5852" s="25"/>
      <x:c r="OP5852" s="25"/>
      <x:c r="OQ5852" s="25"/>
      <x:c r="OR5852" s="25"/>
      <x:c r="OS5852" s="25"/>
      <x:c r="OT5852" s="25"/>
      <x:c r="OU5852" s="25"/>
      <x:c r="OV5852" s="25"/>
      <x:c r="OW5852" s="25"/>
      <x:c r="OX5852" s="25"/>
      <x:c r="OY5852" s="25"/>
      <x:c r="OZ5852" s="25"/>
      <x:c r="PA5852" s="25"/>
      <x:c r="PB5852" s="25"/>
      <x:c r="PC5852" s="25"/>
      <x:c r="PD5852" s="25"/>
      <x:c r="PE5852" s="25"/>
      <x:c r="PF5852" s="25"/>
      <x:c r="PG5852" s="25"/>
      <x:c r="PH5852" s="25"/>
      <x:c r="PI5852" s="25"/>
      <x:c r="PJ5852" s="25"/>
      <x:c r="PK5852" s="25"/>
      <x:c r="PL5852" s="25"/>
      <x:c r="PM5852" s="25"/>
      <x:c r="PN5852" s="25"/>
      <x:c r="PO5852" s="25"/>
      <x:c r="PP5852" s="25"/>
      <x:c r="PQ5852" s="25"/>
      <x:c r="PR5852" s="25"/>
      <x:c r="PS5852" s="25"/>
      <x:c r="PT5852" s="25"/>
      <x:c r="PU5852" s="25"/>
      <x:c r="PV5852" s="25"/>
      <x:c r="PW5852" s="25"/>
      <x:c r="PX5852" s="25"/>
      <x:c r="PY5852" s="25"/>
      <x:c r="PZ5852" s="25"/>
      <x:c r="QA5852" s="25"/>
      <x:c r="QB5852" s="25"/>
      <x:c r="QC5852" s="25"/>
      <x:c r="QD5852" s="25"/>
      <x:c r="QE5852" s="25"/>
      <x:c r="QF5852" s="25"/>
      <x:c r="QG5852" s="25"/>
      <x:c r="QH5852" s="25"/>
      <x:c r="QI5852" s="25"/>
      <x:c r="QJ5852" s="25"/>
      <x:c r="QK5852" s="25"/>
      <x:c r="QL5852" s="25"/>
      <x:c r="QM5852" s="25"/>
      <x:c r="QN5852" s="25"/>
      <x:c r="QO5852" s="25"/>
      <x:c r="QP5852" s="25"/>
      <x:c r="QQ5852" s="25"/>
      <x:c r="QR5852" s="25"/>
      <x:c r="QS5852" s="25"/>
      <x:c r="QT5852" s="25"/>
      <x:c r="QU5852" s="25"/>
      <x:c r="QV5852" s="25"/>
      <x:c r="QW5852" s="25"/>
      <x:c r="QX5852" s="25"/>
      <x:c r="QY5852" s="25"/>
      <x:c r="QZ5852" s="25"/>
      <x:c r="RA5852" s="25"/>
      <x:c r="RB5852" s="25"/>
      <x:c r="RC5852" s="25"/>
      <x:c r="RD5852" s="25"/>
      <x:c r="RE5852" s="25"/>
      <x:c r="RF5852" s="25"/>
      <x:c r="RG5852" s="25"/>
      <x:c r="RH5852" s="25"/>
      <x:c r="RI5852" s="25"/>
      <x:c r="RJ5852" s="25"/>
      <x:c r="RK5852" s="25"/>
      <x:c r="RL5852" s="25"/>
      <x:c r="RM5852" s="25"/>
      <x:c r="RN5852" s="25"/>
      <x:c r="RO5852" s="25"/>
      <x:c r="RP5852" s="25"/>
      <x:c r="RQ5852" s="25"/>
      <x:c r="RR5852" s="25"/>
      <x:c r="RS5852" s="25"/>
      <x:c r="RT5852" s="25"/>
      <x:c r="RU5852" s="25"/>
      <x:c r="RV5852" s="25"/>
      <x:c r="RW5852" s="25"/>
      <x:c r="RX5852" s="25"/>
      <x:c r="RY5852" s="25"/>
      <x:c r="RZ5852" s="25"/>
      <x:c r="SA5852" s="25"/>
      <x:c r="SB5852" s="25"/>
      <x:c r="SC5852" s="25"/>
      <x:c r="SD5852" s="25"/>
      <x:c r="SE5852" s="25"/>
      <x:c r="SF5852" s="25"/>
      <x:c r="SG5852" s="25"/>
      <x:c r="SH5852" s="25"/>
      <x:c r="SI5852" s="25"/>
      <x:c r="SJ5852" s="25"/>
      <x:c r="SK5852" s="25"/>
      <x:c r="SL5852" s="25"/>
      <x:c r="SM5852" s="25"/>
      <x:c r="SN5852" s="25"/>
      <x:c r="SO5852" s="25"/>
      <x:c r="SP5852" s="25"/>
      <x:c r="SQ5852" s="25"/>
      <x:c r="SR5852" s="25"/>
      <x:c r="SS5852" s="25"/>
      <x:c r="ST5852" s="25"/>
      <x:c r="SU5852" s="25"/>
      <x:c r="SV5852" s="25"/>
      <x:c r="SW5852" s="25"/>
      <x:c r="SX5852" s="25"/>
      <x:c r="SY5852" s="25"/>
      <x:c r="SZ5852" s="25"/>
      <x:c r="TA5852" s="25"/>
      <x:c r="TB5852" s="25"/>
      <x:c r="TC5852" s="25"/>
      <x:c r="TD5852" s="25"/>
      <x:c r="TE5852" s="25"/>
      <x:c r="TF5852" s="25"/>
      <x:c r="TG5852" s="25"/>
      <x:c r="TH5852" s="25"/>
      <x:c r="TI5852" s="25"/>
      <x:c r="TJ5852" s="25"/>
      <x:c r="TK5852" s="25"/>
      <x:c r="TL5852" s="25"/>
      <x:c r="TM5852" s="25"/>
      <x:c r="TN5852" s="25"/>
      <x:c r="TO5852" s="25"/>
      <x:c r="TP5852" s="25"/>
      <x:c r="TQ5852" s="25"/>
      <x:c r="TR5852" s="25"/>
      <x:c r="TS5852" s="25"/>
      <x:c r="TT5852" s="25"/>
      <x:c r="TU5852" s="25"/>
      <x:c r="TV5852" s="25"/>
      <x:c r="TW5852" s="25"/>
      <x:c r="TX5852" s="25"/>
      <x:c r="TY5852" s="25"/>
      <x:c r="TZ5852" s="25"/>
      <x:c r="UA5852" s="25"/>
      <x:c r="UB5852" s="25"/>
      <x:c r="UC5852" s="25"/>
      <x:c r="UD5852" s="25"/>
      <x:c r="UE5852" s="25"/>
      <x:c r="UF5852" s="25"/>
      <x:c r="UG5852" s="25"/>
      <x:c r="UH5852" s="25"/>
      <x:c r="UI5852" s="25"/>
      <x:c r="UJ5852" s="25"/>
      <x:c r="UK5852" s="25"/>
      <x:c r="UL5852" s="25"/>
      <x:c r="UM5852" s="25"/>
      <x:c r="UN5852" s="25"/>
      <x:c r="UO5852" s="25"/>
      <x:c r="UP5852" s="25"/>
      <x:c r="UQ5852" s="25"/>
      <x:c r="UR5852" s="25"/>
      <x:c r="US5852" s="25"/>
      <x:c r="UT5852" s="25"/>
      <x:c r="UU5852" s="25"/>
      <x:c r="UV5852" s="25"/>
      <x:c r="UW5852" s="25"/>
      <x:c r="UX5852" s="25"/>
      <x:c r="UY5852" s="25"/>
      <x:c r="UZ5852" s="25"/>
      <x:c r="VA5852" s="25"/>
      <x:c r="VB5852" s="25"/>
      <x:c r="VC5852" s="25"/>
      <x:c r="VD5852" s="25"/>
      <x:c r="VE5852" s="25"/>
      <x:c r="VF5852" s="25"/>
      <x:c r="VG5852" s="25"/>
      <x:c r="VH5852" s="25"/>
      <x:c r="VI5852" s="25"/>
      <x:c r="VJ5852" s="25"/>
      <x:c r="VK5852" s="25"/>
      <x:c r="VL5852" s="25"/>
      <x:c r="VM5852" s="25"/>
      <x:c r="VN5852" s="25"/>
      <x:c r="VO5852" s="25"/>
      <x:c r="VP5852" s="25"/>
      <x:c r="VQ5852" s="25"/>
      <x:c r="VR5852" s="25"/>
      <x:c r="VS5852" s="25"/>
      <x:c r="VT5852" s="25"/>
      <x:c r="VU5852" s="25"/>
      <x:c r="VV5852" s="25"/>
      <x:c r="VW5852" s="25"/>
      <x:c r="VX5852" s="25"/>
      <x:c r="VY5852" s="25"/>
      <x:c r="VZ5852" s="25"/>
      <x:c r="WA5852" s="25"/>
      <x:c r="WB5852" s="25"/>
      <x:c r="WC5852" s="25"/>
      <x:c r="WD5852" s="25"/>
      <x:c r="WE5852" s="25"/>
      <x:c r="WF5852" s="25"/>
      <x:c r="WG5852" s="25"/>
      <x:c r="WH5852" s="25"/>
      <x:c r="WI5852" s="25"/>
      <x:c r="WJ5852" s="25"/>
      <x:c r="WK5852" s="25"/>
      <x:c r="WL5852" s="25"/>
      <x:c r="WM5852" s="25"/>
      <x:c r="WN5852" s="25"/>
      <x:c r="WO5852" s="25"/>
      <x:c r="WP5852" s="25"/>
      <x:c r="WQ5852" s="25"/>
      <x:c r="WR5852" s="25"/>
      <x:c r="WS5852" s="25"/>
      <x:c r="WT5852" s="25"/>
      <x:c r="WU5852" s="25"/>
      <x:c r="WV5852" s="25"/>
      <x:c r="WW5852" s="25"/>
      <x:c r="WX5852" s="25"/>
      <x:c r="WY5852" s="25"/>
      <x:c r="WZ5852" s="25"/>
      <x:c r="XA5852" s="25"/>
      <x:c r="XB5852" s="25"/>
      <x:c r="XC5852" s="25"/>
      <x:c r="XD5852" s="25"/>
      <x:c r="XE5852" s="25"/>
      <x:c r="XF5852" s="25"/>
      <x:c r="XG5852" s="25"/>
      <x:c r="XH5852" s="25"/>
      <x:c r="XI5852" s="25"/>
      <x:c r="XJ5852" s="25"/>
      <x:c r="XK5852" s="25"/>
      <x:c r="XL5852" s="25"/>
      <x:c r="XM5852" s="25"/>
      <x:c r="XN5852" s="25"/>
      <x:c r="XO5852" s="25"/>
      <x:c r="XP5852" s="25"/>
      <x:c r="XQ5852" s="25"/>
      <x:c r="XR5852" s="25"/>
      <x:c r="XS5852" s="25"/>
      <x:c r="XT5852" s="25"/>
      <x:c r="XU5852" s="25"/>
      <x:c r="XV5852" s="25"/>
      <x:c r="XW5852" s="25"/>
      <x:c r="XX5852" s="25"/>
      <x:c r="XY5852" s="25"/>
      <x:c r="XZ5852" s="25"/>
      <x:c r="YA5852" s="25"/>
      <x:c r="YB5852" s="25"/>
      <x:c r="YC5852" s="25"/>
      <x:c r="YD5852" s="25"/>
      <x:c r="YE5852" s="25"/>
      <x:c r="YF5852" s="25"/>
      <x:c r="YG5852" s="25"/>
      <x:c r="YH5852" s="25"/>
      <x:c r="YI5852" s="25"/>
      <x:c r="YJ5852" s="25"/>
      <x:c r="YK5852" s="25"/>
      <x:c r="YL5852" s="25"/>
      <x:c r="YM5852" s="25"/>
      <x:c r="YN5852" s="25"/>
      <x:c r="YO5852" s="25"/>
      <x:c r="YP5852" s="25"/>
      <x:c r="YQ5852" s="25"/>
      <x:c r="YR5852" s="25"/>
      <x:c r="YS5852" s="25"/>
      <x:c r="YT5852" s="25"/>
      <x:c r="YU5852" s="25"/>
      <x:c r="YV5852" s="25"/>
      <x:c r="YW5852" s="25"/>
      <x:c r="YX5852" s="25"/>
      <x:c r="YY5852" s="25"/>
      <x:c r="YZ5852" s="25"/>
      <x:c r="ZA5852" s="25"/>
      <x:c r="ZB5852" s="25"/>
      <x:c r="ZC5852" s="25"/>
      <x:c r="ZD5852" s="25"/>
      <x:c r="ZE5852" s="25"/>
      <x:c r="ZF5852" s="25"/>
      <x:c r="ZG5852" s="25"/>
      <x:c r="ZH5852" s="25"/>
      <x:c r="ZI5852" s="25"/>
      <x:c r="ZJ5852" s="25"/>
      <x:c r="ZK5852" s="25"/>
      <x:c r="ZL5852" s="25"/>
      <x:c r="ZM5852" s="25"/>
      <x:c r="ZN5852" s="25"/>
      <x:c r="ZO5852" s="25"/>
      <x:c r="ZP5852" s="25"/>
      <x:c r="ZQ5852" s="25"/>
      <x:c r="ZR5852" s="25"/>
      <x:c r="ZS5852" s="25"/>
      <x:c r="ZT5852" s="25"/>
      <x:c r="ZU5852" s="25"/>
      <x:c r="ZV5852" s="25"/>
      <x:c r="ZW5852" s="25"/>
      <x:c r="ZX5852" s="25"/>
      <x:c r="ZY5852" s="25"/>
      <x:c r="ZZ5852" s="25"/>
      <x:c r="AAA5852" s="25"/>
      <x:c r="AAB5852" s="25"/>
      <x:c r="AAC5852" s="25"/>
      <x:c r="AAD5852" s="25"/>
      <x:c r="AAE5852" s="25"/>
      <x:c r="AAF5852" s="25"/>
      <x:c r="AAG5852" s="25"/>
      <x:c r="AAH5852" s="25"/>
      <x:c r="AAI5852" s="25"/>
      <x:c r="AAJ5852" s="25"/>
      <x:c r="AAK5852" s="25"/>
      <x:c r="AAL5852" s="25"/>
      <x:c r="AAM5852" s="25"/>
      <x:c r="AAN5852" s="25"/>
      <x:c r="AAO5852" s="25"/>
      <x:c r="AAP5852" s="25"/>
      <x:c r="AAQ5852" s="25"/>
      <x:c r="AAR5852" s="25"/>
      <x:c r="AAS5852" s="25"/>
      <x:c r="AAT5852" s="25"/>
      <x:c r="AAU5852" s="25"/>
      <x:c r="AAV5852" s="25"/>
      <x:c r="AAW5852" s="25"/>
      <x:c r="AAX5852" s="25"/>
      <x:c r="AAY5852" s="25"/>
      <x:c r="AAZ5852" s="25"/>
      <x:c r="ABA5852" s="25"/>
      <x:c r="ABB5852" s="25"/>
      <x:c r="ABC5852" s="25"/>
      <x:c r="ABD5852" s="25"/>
      <x:c r="ABE5852" s="25"/>
      <x:c r="ABF5852" s="25"/>
      <x:c r="ABG5852" s="25"/>
      <x:c r="ABH5852" s="25"/>
      <x:c r="ABI5852" s="25"/>
      <x:c r="ABJ5852" s="25"/>
      <x:c r="ABK5852" s="25"/>
      <x:c r="ABL5852" s="25"/>
      <x:c r="ABM5852" s="25"/>
      <x:c r="ABN5852" s="25"/>
      <x:c r="ABO5852" s="25"/>
      <x:c r="ABP5852" s="25"/>
      <x:c r="ABQ5852" s="25"/>
      <x:c r="ABR5852" s="25"/>
      <x:c r="ABS5852" s="25"/>
      <x:c r="ABT5852" s="25"/>
      <x:c r="ABU5852" s="25"/>
      <x:c r="ABV5852" s="25"/>
      <x:c r="ABW5852" s="25"/>
      <x:c r="ABX5852" s="25"/>
      <x:c r="ABY5852" s="25"/>
      <x:c r="ABZ5852" s="25"/>
      <x:c r="ACA5852" s="25"/>
      <x:c r="ACB5852" s="25"/>
      <x:c r="ACC5852" s="25"/>
      <x:c r="ACD5852" s="25"/>
      <x:c r="ACE5852" s="25"/>
      <x:c r="ACF5852" s="25"/>
      <x:c r="ACG5852" s="25"/>
      <x:c r="ACH5852" s="25"/>
      <x:c r="ACI5852" s="25"/>
      <x:c r="ACJ5852" s="25"/>
      <x:c r="ACK5852" s="25"/>
      <x:c r="ACL5852" s="25"/>
      <x:c r="ACM5852" s="25"/>
      <x:c r="ACN5852" s="25"/>
      <x:c r="ACO5852" s="25"/>
      <x:c r="ACP5852" s="25"/>
      <x:c r="ACQ5852" s="25"/>
      <x:c r="ACR5852" s="25"/>
      <x:c r="ACS5852" s="25"/>
      <x:c r="ACT5852" s="25"/>
      <x:c r="ACU5852" s="25"/>
      <x:c r="ACV5852" s="25"/>
      <x:c r="ACW5852" s="25"/>
      <x:c r="ACX5852" s="25"/>
      <x:c r="ACY5852" s="25"/>
      <x:c r="ACZ5852" s="25"/>
      <x:c r="ADA5852" s="25"/>
      <x:c r="ADB5852" s="25"/>
      <x:c r="ADC5852" s="25"/>
      <x:c r="ADD5852" s="25"/>
      <x:c r="ADE5852" s="25"/>
      <x:c r="ADF5852" s="25"/>
      <x:c r="ADG5852" s="25"/>
      <x:c r="ADH5852" s="25"/>
      <x:c r="ADI5852" s="25"/>
      <x:c r="ADJ5852" s="25"/>
      <x:c r="ADK5852" s="25"/>
      <x:c r="ADL5852" s="25"/>
      <x:c r="ADM5852" s="25"/>
      <x:c r="ADN5852" s="25"/>
      <x:c r="ADO5852" s="25"/>
      <x:c r="ADP5852" s="25"/>
      <x:c r="ADQ5852" s="25"/>
      <x:c r="ADR5852" s="25"/>
      <x:c r="ADS5852" s="25"/>
      <x:c r="ADT5852" s="25"/>
      <x:c r="ADU5852" s="25"/>
      <x:c r="ADV5852" s="25"/>
      <x:c r="ADW5852" s="25"/>
      <x:c r="ADX5852" s="25"/>
      <x:c r="ADY5852" s="25"/>
      <x:c r="ADZ5852" s="25"/>
      <x:c r="AEA5852" s="25"/>
      <x:c r="AEB5852" s="25"/>
      <x:c r="AEC5852" s="25"/>
      <x:c r="AED5852" s="25"/>
      <x:c r="AEE5852" s="25"/>
      <x:c r="AEF5852" s="25"/>
      <x:c r="AEG5852" s="25"/>
      <x:c r="AEH5852" s="25"/>
      <x:c r="AEI5852" s="25"/>
      <x:c r="AEJ5852" s="25"/>
      <x:c r="AEK5852" s="25"/>
      <x:c r="AEL5852" s="25"/>
      <x:c r="AEM5852" s="25"/>
      <x:c r="AEN5852" s="25"/>
      <x:c r="AEO5852" s="25"/>
      <x:c r="AEP5852" s="25"/>
      <x:c r="AEQ5852" s="25"/>
      <x:c r="AER5852" s="25"/>
      <x:c r="AES5852" s="25"/>
      <x:c r="AET5852" s="25"/>
      <x:c r="AEU5852" s="25"/>
      <x:c r="AEV5852" s="25"/>
      <x:c r="AEW5852" s="25"/>
      <x:c r="AEX5852" s="25"/>
      <x:c r="AEY5852" s="25"/>
      <x:c r="AEZ5852" s="25"/>
      <x:c r="AFA5852" s="25"/>
      <x:c r="AFB5852" s="25"/>
      <x:c r="AFC5852" s="25"/>
      <x:c r="AFD5852" s="25"/>
      <x:c r="AFE5852" s="25"/>
      <x:c r="AFF5852" s="25"/>
      <x:c r="AFG5852" s="25"/>
      <x:c r="AFH5852" s="25"/>
      <x:c r="AFI5852" s="25"/>
      <x:c r="AFJ5852" s="25"/>
      <x:c r="AFK5852" s="25"/>
      <x:c r="AFL5852" s="25"/>
      <x:c r="AFM5852" s="25"/>
      <x:c r="AFN5852" s="25"/>
      <x:c r="AFO5852" s="25"/>
      <x:c r="AFP5852" s="25"/>
      <x:c r="AFQ5852" s="25"/>
      <x:c r="AFR5852" s="25"/>
      <x:c r="AFS5852" s="25"/>
      <x:c r="AFT5852" s="25"/>
      <x:c r="AFU5852" s="25"/>
      <x:c r="AFV5852" s="25"/>
      <x:c r="AFW5852" s="25"/>
      <x:c r="AFX5852" s="25"/>
      <x:c r="AFY5852" s="25"/>
      <x:c r="AFZ5852" s="25"/>
      <x:c r="AGA5852" s="25"/>
      <x:c r="AGB5852" s="25"/>
      <x:c r="AGC5852" s="25"/>
      <x:c r="AGD5852" s="25"/>
      <x:c r="AGE5852" s="25"/>
      <x:c r="AGF5852" s="25"/>
      <x:c r="AGG5852" s="25"/>
      <x:c r="AGH5852" s="25"/>
      <x:c r="AGI5852" s="25"/>
      <x:c r="AGJ5852" s="25"/>
      <x:c r="AGK5852" s="25"/>
      <x:c r="AGL5852" s="25"/>
      <x:c r="AGM5852" s="25"/>
      <x:c r="AGN5852" s="25"/>
      <x:c r="AGO5852" s="25"/>
      <x:c r="AGP5852" s="25"/>
      <x:c r="AGQ5852" s="25"/>
      <x:c r="AGR5852" s="25"/>
      <x:c r="AGS5852" s="25"/>
      <x:c r="AGT5852" s="25"/>
      <x:c r="AGU5852" s="25"/>
      <x:c r="AGV5852" s="25"/>
      <x:c r="AGW5852" s="25"/>
      <x:c r="AGX5852" s="25"/>
      <x:c r="AGY5852" s="25"/>
      <x:c r="AGZ5852" s="25"/>
      <x:c r="AHA5852" s="25"/>
      <x:c r="AHB5852" s="25"/>
      <x:c r="AHC5852" s="25"/>
      <x:c r="AHD5852" s="25"/>
      <x:c r="AHE5852" s="25"/>
      <x:c r="AHF5852" s="25"/>
      <x:c r="AHG5852" s="25"/>
      <x:c r="AHH5852" s="25"/>
      <x:c r="AHI5852" s="25"/>
      <x:c r="AHJ5852" s="25"/>
      <x:c r="AHK5852" s="25"/>
      <x:c r="AHL5852" s="25"/>
      <x:c r="AHM5852" s="25"/>
      <x:c r="AHN5852" s="25"/>
      <x:c r="AHO5852" s="25"/>
      <x:c r="AHP5852" s="25"/>
      <x:c r="AHQ5852" s="25"/>
      <x:c r="AHR5852" s="25"/>
      <x:c r="AHS5852" s="25"/>
      <x:c r="AHT5852" s="25"/>
      <x:c r="AHU5852" s="25"/>
      <x:c r="AHV5852" s="25"/>
      <x:c r="AHW5852" s="25"/>
      <x:c r="AHX5852" s="25"/>
      <x:c r="AHY5852" s="25"/>
      <x:c r="AHZ5852" s="25"/>
      <x:c r="AIA5852" s="25"/>
      <x:c r="AIB5852" s="25"/>
      <x:c r="AIC5852" s="25"/>
      <x:c r="AID5852" s="25"/>
      <x:c r="AIE5852" s="25"/>
      <x:c r="AIF5852" s="25"/>
      <x:c r="AIG5852" s="25"/>
      <x:c r="AIH5852" s="25"/>
      <x:c r="AII5852" s="25"/>
      <x:c r="AIJ5852" s="25"/>
      <x:c r="AIK5852" s="25"/>
      <x:c r="AIL5852" s="25"/>
      <x:c r="AIM5852" s="25"/>
      <x:c r="AIN5852" s="25"/>
      <x:c r="AIO5852" s="25"/>
      <x:c r="AIP5852" s="25"/>
      <x:c r="AIQ5852" s="25"/>
      <x:c r="AIR5852" s="25"/>
      <x:c r="AIS5852" s="25"/>
      <x:c r="AIT5852" s="25"/>
      <x:c r="AIU5852" s="25"/>
      <x:c r="AIV5852" s="25"/>
      <x:c r="AIW5852" s="25"/>
      <x:c r="AIX5852" s="25"/>
      <x:c r="AIY5852" s="25"/>
      <x:c r="AIZ5852" s="25"/>
      <x:c r="AJA5852" s="25"/>
      <x:c r="AJB5852" s="25"/>
      <x:c r="AJC5852" s="25"/>
      <x:c r="AJD5852" s="25"/>
      <x:c r="AJE5852" s="25"/>
      <x:c r="AJF5852" s="25"/>
      <x:c r="AJG5852" s="25"/>
      <x:c r="AJH5852" s="25"/>
      <x:c r="AJI5852" s="25"/>
      <x:c r="AJJ5852" s="25"/>
      <x:c r="AJK5852" s="25"/>
      <x:c r="AJL5852" s="25"/>
      <x:c r="AJM5852" s="25"/>
      <x:c r="AJN5852" s="25"/>
      <x:c r="AJO5852" s="25"/>
      <x:c r="AJP5852" s="25"/>
      <x:c r="AJQ5852" s="25"/>
      <x:c r="AJR5852" s="25"/>
      <x:c r="AJS5852" s="25"/>
      <x:c r="AJT5852" s="25"/>
      <x:c r="AJU5852" s="25"/>
      <x:c r="AJV5852" s="25"/>
      <x:c r="AJW5852" s="25"/>
      <x:c r="AJX5852" s="25"/>
      <x:c r="AJY5852" s="25"/>
      <x:c r="AJZ5852" s="25"/>
      <x:c r="AKA5852" s="25"/>
      <x:c r="AKB5852" s="25"/>
      <x:c r="AKC5852" s="25"/>
      <x:c r="AKD5852" s="25"/>
      <x:c r="AKE5852" s="25"/>
      <x:c r="AKF5852" s="25"/>
      <x:c r="AKG5852" s="25"/>
      <x:c r="AKH5852" s="25"/>
      <x:c r="AKI5852" s="25"/>
      <x:c r="AKJ5852" s="25"/>
      <x:c r="AKK5852" s="25"/>
      <x:c r="AKL5852" s="25"/>
      <x:c r="AKM5852" s="25"/>
      <x:c r="AKN5852" s="25"/>
      <x:c r="AKO5852" s="25"/>
      <x:c r="AKP5852" s="25"/>
      <x:c r="AKQ5852" s="25"/>
      <x:c r="AKR5852" s="25"/>
      <x:c r="AKS5852" s="25"/>
      <x:c r="AKT5852" s="25"/>
      <x:c r="AKU5852" s="25"/>
      <x:c r="AKV5852" s="25"/>
      <x:c r="AKW5852" s="25"/>
      <x:c r="AKX5852" s="25"/>
      <x:c r="AKY5852" s="25"/>
      <x:c r="AKZ5852" s="25"/>
      <x:c r="ALA5852" s="25"/>
      <x:c r="ALB5852" s="25"/>
      <x:c r="ALC5852" s="25"/>
      <x:c r="ALD5852" s="25"/>
      <x:c r="ALE5852" s="25"/>
      <x:c r="ALF5852" s="25"/>
      <x:c r="ALG5852" s="25"/>
      <x:c r="ALH5852" s="25"/>
      <x:c r="ALI5852" s="25"/>
      <x:c r="ALJ5852" s="25"/>
      <x:c r="ALK5852" s="25"/>
      <x:c r="ALL5852" s="25"/>
      <x:c r="ALM5852" s="25"/>
      <x:c r="ALN5852" s="25"/>
      <x:c r="ALO5852" s="25"/>
      <x:c r="ALP5852" s="25"/>
      <x:c r="ALQ5852" s="25"/>
      <x:c r="ALR5852" s="25"/>
      <x:c r="ALS5852" s="25"/>
      <x:c r="ALT5852" s="25"/>
      <x:c r="ALU5852" s="25"/>
      <x:c r="ALV5852" s="25"/>
      <x:c r="ALW5852" s="25"/>
      <x:c r="ALX5852" s="25"/>
      <x:c r="ALY5852" s="25"/>
      <x:c r="ALZ5852" s="25"/>
      <x:c r="AMA5852" s="25"/>
      <x:c r="AMB5852" s="25"/>
      <x:c r="AMC5852" s="25"/>
      <x:c r="AMD5852" s="25"/>
      <x:c r="AME5852" s="25"/>
      <x:c r="AMF5852" s="25"/>
      <x:c r="AMG5852" s="25"/>
      <x:c r="AMH5852" s="25"/>
      <x:c r="AMI5852" s="25"/>
      <x:c r="AMJ5852" s="25"/>
      <x:c r="AMK5852" s="25"/>
      <x:c r="AML5852" s="25"/>
      <x:c r="AMM5852" s="25"/>
      <x:c r="AMN5852" s="25"/>
      <x:c r="AMO5852" s="25"/>
      <x:c r="AMP5852" s="25"/>
      <x:c r="AMQ5852" s="25"/>
      <x:c r="AMR5852" s="25"/>
      <x:c r="AMS5852" s="25"/>
      <x:c r="AMT5852" s="25"/>
      <x:c r="AMU5852" s="25"/>
      <x:c r="AMV5852" s="25"/>
      <x:c r="AMW5852" s="25"/>
      <x:c r="AMX5852" s="25"/>
      <x:c r="AMY5852" s="25"/>
      <x:c r="AMZ5852" s="25"/>
      <x:c r="ANA5852" s="25"/>
      <x:c r="ANB5852" s="25"/>
      <x:c r="ANC5852" s="25"/>
      <x:c r="AND5852" s="25"/>
      <x:c r="ANE5852" s="25"/>
      <x:c r="ANF5852" s="25"/>
      <x:c r="ANG5852" s="25"/>
      <x:c r="ANH5852" s="25"/>
      <x:c r="ANI5852" s="25"/>
      <x:c r="ANJ5852" s="25"/>
      <x:c r="ANK5852" s="25"/>
      <x:c r="ANL5852" s="25"/>
      <x:c r="ANM5852" s="25"/>
      <x:c r="ANN5852" s="25"/>
      <x:c r="ANO5852" s="25"/>
      <x:c r="ANP5852" s="25"/>
      <x:c r="ANQ5852" s="25"/>
      <x:c r="ANR5852" s="25"/>
      <x:c r="ANS5852" s="25"/>
      <x:c r="ANT5852" s="25"/>
      <x:c r="ANU5852" s="25"/>
      <x:c r="ANV5852" s="25"/>
      <x:c r="ANW5852" s="25"/>
      <x:c r="ANX5852" s="25"/>
      <x:c r="ANY5852" s="25"/>
      <x:c r="ANZ5852" s="25"/>
      <x:c r="AOA5852" s="25"/>
      <x:c r="AOB5852" s="25"/>
      <x:c r="AOC5852" s="25"/>
      <x:c r="AOD5852" s="25"/>
      <x:c r="AOE5852" s="25"/>
      <x:c r="AOF5852" s="25"/>
      <x:c r="AOG5852" s="25"/>
      <x:c r="AOH5852" s="25"/>
      <x:c r="AOI5852" s="25"/>
      <x:c r="AOJ5852" s="25"/>
      <x:c r="AOK5852" s="25"/>
      <x:c r="AOL5852" s="25"/>
      <x:c r="AOM5852" s="25"/>
      <x:c r="AON5852" s="25"/>
      <x:c r="AOO5852" s="25"/>
      <x:c r="AOP5852" s="25"/>
      <x:c r="AOQ5852" s="25"/>
      <x:c r="AOR5852" s="25"/>
      <x:c r="AOS5852" s="25"/>
      <x:c r="AOT5852" s="25"/>
      <x:c r="AOU5852" s="25"/>
      <x:c r="AOV5852" s="25"/>
      <x:c r="AOW5852" s="25"/>
      <x:c r="AOX5852" s="25"/>
      <x:c r="AOY5852" s="25"/>
      <x:c r="AOZ5852" s="25"/>
      <x:c r="APA5852" s="25"/>
      <x:c r="APB5852" s="25"/>
      <x:c r="APC5852" s="25"/>
      <x:c r="APD5852" s="25"/>
      <x:c r="APE5852" s="25"/>
      <x:c r="APF5852" s="25"/>
      <x:c r="APG5852" s="25"/>
      <x:c r="APH5852" s="25"/>
      <x:c r="API5852" s="25"/>
      <x:c r="APJ5852" s="25"/>
      <x:c r="APK5852" s="25"/>
      <x:c r="APL5852" s="25"/>
      <x:c r="APM5852" s="25"/>
      <x:c r="APN5852" s="25"/>
      <x:c r="APO5852" s="25"/>
      <x:c r="APP5852" s="25"/>
      <x:c r="APQ5852" s="25"/>
      <x:c r="APR5852" s="25"/>
      <x:c r="APS5852" s="25"/>
      <x:c r="APT5852" s="25"/>
      <x:c r="APU5852" s="25"/>
      <x:c r="APV5852" s="25"/>
      <x:c r="APW5852" s="25"/>
      <x:c r="APX5852" s="25"/>
      <x:c r="APY5852" s="25"/>
      <x:c r="APZ5852" s="25"/>
      <x:c r="AQA5852" s="25"/>
      <x:c r="AQB5852" s="25"/>
      <x:c r="AQC5852" s="25"/>
      <x:c r="AQD5852" s="25"/>
      <x:c r="AQE5852" s="25"/>
      <x:c r="AQF5852" s="25"/>
      <x:c r="AQG5852" s="25"/>
      <x:c r="AQH5852" s="25"/>
      <x:c r="AQI5852" s="25"/>
      <x:c r="AQJ5852" s="25"/>
      <x:c r="AQK5852" s="25"/>
      <x:c r="AQL5852" s="25"/>
      <x:c r="AQM5852" s="25"/>
      <x:c r="AQN5852" s="25"/>
      <x:c r="AQO5852" s="25"/>
      <x:c r="AQP5852" s="25"/>
      <x:c r="AQQ5852" s="25"/>
      <x:c r="AQR5852" s="25"/>
      <x:c r="AQS5852" s="25"/>
      <x:c r="AQT5852" s="25"/>
      <x:c r="AQU5852" s="25"/>
      <x:c r="AQV5852" s="25"/>
      <x:c r="AQW5852" s="25"/>
      <x:c r="AQX5852" s="25"/>
      <x:c r="AQY5852" s="25"/>
      <x:c r="AQZ5852" s="25"/>
      <x:c r="ARA5852" s="25"/>
      <x:c r="ARB5852" s="25"/>
      <x:c r="ARC5852" s="25"/>
      <x:c r="ARD5852" s="25"/>
      <x:c r="ARE5852" s="25"/>
      <x:c r="ARF5852" s="25"/>
      <x:c r="ARG5852" s="25"/>
      <x:c r="ARH5852" s="25"/>
      <x:c r="ARI5852" s="25"/>
      <x:c r="ARJ5852" s="25"/>
      <x:c r="ARK5852" s="25"/>
      <x:c r="ARL5852" s="25"/>
      <x:c r="ARM5852" s="25"/>
      <x:c r="ARN5852" s="25"/>
      <x:c r="ARO5852" s="25"/>
      <x:c r="ARP5852" s="25"/>
      <x:c r="ARQ5852" s="25"/>
      <x:c r="ARR5852" s="25"/>
      <x:c r="ARS5852" s="25"/>
      <x:c r="ART5852" s="25"/>
      <x:c r="ARU5852" s="25"/>
      <x:c r="ARV5852" s="25"/>
      <x:c r="ARW5852" s="25"/>
      <x:c r="ARX5852" s="25"/>
      <x:c r="ARY5852" s="25"/>
      <x:c r="ARZ5852" s="25"/>
      <x:c r="ASA5852" s="25"/>
      <x:c r="ASB5852" s="25"/>
      <x:c r="ASC5852" s="25"/>
      <x:c r="ASD5852" s="25"/>
      <x:c r="ASE5852" s="25"/>
      <x:c r="ASF5852" s="25"/>
      <x:c r="ASG5852" s="25"/>
      <x:c r="ASH5852" s="25"/>
      <x:c r="ASI5852" s="25"/>
      <x:c r="ASJ5852" s="25"/>
      <x:c r="ASK5852" s="25"/>
      <x:c r="ASL5852" s="25"/>
      <x:c r="ASM5852" s="25"/>
      <x:c r="ASN5852" s="25"/>
      <x:c r="ASO5852" s="25"/>
      <x:c r="ASP5852" s="25"/>
      <x:c r="ASQ5852" s="25"/>
      <x:c r="ASR5852" s="25"/>
      <x:c r="ASS5852" s="25"/>
      <x:c r="AST5852" s="25"/>
      <x:c r="ASU5852" s="25"/>
      <x:c r="ASV5852" s="25"/>
      <x:c r="ASW5852" s="25"/>
      <x:c r="ASX5852" s="25"/>
      <x:c r="ASY5852" s="25"/>
      <x:c r="ASZ5852" s="25"/>
      <x:c r="ATA5852" s="25"/>
      <x:c r="ATB5852" s="25"/>
      <x:c r="ATC5852" s="25"/>
      <x:c r="ATD5852" s="25"/>
      <x:c r="ATE5852" s="25"/>
      <x:c r="ATF5852" s="25"/>
      <x:c r="ATG5852" s="25"/>
      <x:c r="ATH5852" s="25"/>
      <x:c r="ATI5852" s="25"/>
      <x:c r="ATJ5852" s="25"/>
      <x:c r="ATK5852" s="25"/>
      <x:c r="ATL5852" s="25"/>
      <x:c r="ATM5852" s="25"/>
      <x:c r="ATN5852" s="25"/>
      <x:c r="ATO5852" s="25"/>
      <x:c r="ATP5852" s="25"/>
      <x:c r="ATQ5852" s="25"/>
      <x:c r="ATR5852" s="25"/>
      <x:c r="ATS5852" s="25"/>
      <x:c r="ATT5852" s="25"/>
      <x:c r="ATU5852" s="25"/>
      <x:c r="ATV5852" s="25"/>
      <x:c r="ATW5852" s="25"/>
      <x:c r="ATX5852" s="25"/>
      <x:c r="ATY5852" s="25"/>
      <x:c r="ATZ5852" s="25"/>
      <x:c r="AUA5852" s="25"/>
      <x:c r="AUB5852" s="25"/>
      <x:c r="AUC5852" s="25"/>
      <x:c r="AUD5852" s="25"/>
      <x:c r="AUE5852" s="25"/>
      <x:c r="AUF5852" s="25"/>
      <x:c r="AUG5852" s="25"/>
      <x:c r="AUH5852" s="25"/>
      <x:c r="AUI5852" s="25"/>
      <x:c r="AUJ5852" s="25"/>
      <x:c r="AUK5852" s="25"/>
      <x:c r="AUL5852" s="25"/>
      <x:c r="AUM5852" s="25"/>
      <x:c r="AUN5852" s="25"/>
      <x:c r="AUO5852" s="25"/>
      <x:c r="AUP5852" s="25"/>
      <x:c r="AUQ5852" s="25"/>
      <x:c r="AUR5852" s="25"/>
      <x:c r="AUS5852" s="25"/>
      <x:c r="AUT5852" s="25"/>
      <x:c r="AUU5852" s="25"/>
      <x:c r="AUV5852" s="25"/>
      <x:c r="AUW5852" s="25"/>
      <x:c r="AUX5852" s="25"/>
      <x:c r="AUY5852" s="25"/>
      <x:c r="AUZ5852" s="25"/>
      <x:c r="AVA5852" s="25"/>
      <x:c r="AVB5852" s="25"/>
      <x:c r="AVC5852" s="25"/>
      <x:c r="AVD5852" s="25"/>
      <x:c r="AVE5852" s="25"/>
      <x:c r="AVF5852" s="25"/>
      <x:c r="AVG5852" s="25"/>
      <x:c r="AVH5852" s="25"/>
      <x:c r="AVI5852" s="25"/>
      <x:c r="AVJ5852" s="25"/>
      <x:c r="AVK5852" s="25"/>
      <x:c r="AVL5852" s="25"/>
      <x:c r="AVM5852" s="25"/>
      <x:c r="AVN5852" s="25"/>
      <x:c r="AVO5852" s="25"/>
      <x:c r="AVP5852" s="25"/>
      <x:c r="AVQ5852" s="25"/>
      <x:c r="AVR5852" s="25"/>
      <x:c r="AVS5852" s="25"/>
      <x:c r="AVT5852" s="25"/>
      <x:c r="AVU5852" s="25"/>
      <x:c r="AVV5852" s="25"/>
      <x:c r="AVW5852" s="25"/>
      <x:c r="AVX5852" s="25"/>
      <x:c r="AVY5852" s="25"/>
      <x:c r="AVZ5852" s="25"/>
      <x:c r="AWA5852" s="25"/>
      <x:c r="AWB5852" s="25"/>
      <x:c r="AWC5852" s="25"/>
      <x:c r="AWD5852" s="25"/>
      <x:c r="AWE5852" s="25"/>
      <x:c r="AWF5852" s="25"/>
      <x:c r="AWG5852" s="25"/>
      <x:c r="AWH5852" s="25"/>
      <x:c r="AWI5852" s="25"/>
      <x:c r="AWJ5852" s="25"/>
      <x:c r="AWK5852" s="25"/>
      <x:c r="AWL5852" s="25"/>
      <x:c r="AWM5852" s="25"/>
      <x:c r="AWN5852" s="25"/>
      <x:c r="AWO5852" s="25"/>
      <x:c r="AWP5852" s="25"/>
      <x:c r="AWQ5852" s="25"/>
      <x:c r="AWR5852" s="25"/>
      <x:c r="AWS5852" s="25"/>
      <x:c r="AWT5852" s="25"/>
      <x:c r="AWU5852" s="25"/>
      <x:c r="AWV5852" s="25"/>
      <x:c r="AWW5852" s="25"/>
      <x:c r="AWX5852" s="25"/>
      <x:c r="AWY5852" s="25"/>
      <x:c r="AWZ5852" s="25"/>
      <x:c r="AXA5852" s="25"/>
      <x:c r="AXB5852" s="25"/>
      <x:c r="AXC5852" s="25"/>
      <x:c r="AXD5852" s="25"/>
      <x:c r="AXE5852" s="25"/>
      <x:c r="AXF5852" s="25"/>
      <x:c r="AXG5852" s="25"/>
      <x:c r="AXH5852" s="25"/>
      <x:c r="AXI5852" s="25"/>
      <x:c r="AXJ5852" s="25"/>
      <x:c r="AXK5852" s="25"/>
      <x:c r="AXL5852" s="25"/>
      <x:c r="AXM5852" s="25"/>
      <x:c r="AXN5852" s="25"/>
      <x:c r="AXO5852" s="25"/>
      <x:c r="AXP5852" s="25"/>
      <x:c r="AXQ5852" s="25"/>
      <x:c r="AXR5852" s="25"/>
      <x:c r="AXS5852" s="25"/>
      <x:c r="AXT5852" s="25"/>
      <x:c r="AXU5852" s="25"/>
      <x:c r="AXV5852" s="25"/>
      <x:c r="AXW5852" s="25"/>
      <x:c r="AXX5852" s="25"/>
      <x:c r="AXY5852" s="25"/>
      <x:c r="AXZ5852" s="25"/>
      <x:c r="AYA5852" s="25"/>
      <x:c r="AYB5852" s="25"/>
      <x:c r="AYC5852" s="25"/>
      <x:c r="AYD5852" s="25"/>
      <x:c r="AYE5852" s="25"/>
      <x:c r="AYF5852" s="25"/>
      <x:c r="AYG5852" s="25"/>
      <x:c r="AYH5852" s="25"/>
      <x:c r="AYI5852" s="25"/>
      <x:c r="AYJ5852" s="25"/>
      <x:c r="AYK5852" s="25"/>
      <x:c r="AYL5852" s="25"/>
      <x:c r="AYM5852" s="25"/>
      <x:c r="AYN5852" s="25"/>
      <x:c r="AYO5852" s="25"/>
      <x:c r="AYP5852" s="25"/>
      <x:c r="AYQ5852" s="25"/>
      <x:c r="AYR5852" s="25"/>
      <x:c r="AYS5852" s="25"/>
      <x:c r="AYT5852" s="25"/>
      <x:c r="AYU5852" s="25"/>
      <x:c r="AYV5852" s="25"/>
      <x:c r="AYW5852" s="25"/>
      <x:c r="AYX5852" s="25"/>
      <x:c r="AYY5852" s="25"/>
      <x:c r="AYZ5852" s="25"/>
      <x:c r="AZA5852" s="25"/>
      <x:c r="AZB5852" s="25"/>
      <x:c r="AZC5852" s="25"/>
      <x:c r="AZD5852" s="25"/>
      <x:c r="AZE5852" s="25"/>
      <x:c r="AZF5852" s="25"/>
      <x:c r="AZG5852" s="25"/>
      <x:c r="AZH5852" s="25"/>
      <x:c r="AZI5852" s="25"/>
      <x:c r="AZJ5852" s="25"/>
      <x:c r="AZK5852" s="25"/>
      <x:c r="AZL5852" s="25"/>
      <x:c r="AZM5852" s="25"/>
      <x:c r="AZN5852" s="25"/>
      <x:c r="AZO5852" s="25"/>
      <x:c r="AZP5852" s="25"/>
      <x:c r="AZQ5852" s="25"/>
      <x:c r="AZR5852" s="25"/>
      <x:c r="AZS5852" s="25"/>
      <x:c r="AZT5852" s="25"/>
      <x:c r="AZU5852" s="25"/>
      <x:c r="AZV5852" s="25"/>
      <x:c r="AZW5852" s="25"/>
      <x:c r="AZX5852" s="25"/>
      <x:c r="AZY5852" s="25"/>
      <x:c r="AZZ5852" s="25"/>
      <x:c r="BAA5852" s="25"/>
      <x:c r="BAB5852" s="25"/>
      <x:c r="BAC5852" s="25"/>
      <x:c r="BAD5852" s="25"/>
      <x:c r="BAE5852" s="25"/>
      <x:c r="BAF5852" s="25"/>
      <x:c r="BAG5852" s="25"/>
      <x:c r="BAH5852" s="25"/>
      <x:c r="BAI5852" s="25"/>
      <x:c r="BAJ5852" s="25"/>
      <x:c r="BAK5852" s="25"/>
      <x:c r="BAL5852" s="25"/>
      <x:c r="BAM5852" s="25"/>
      <x:c r="BAN5852" s="25"/>
      <x:c r="BAO5852" s="25"/>
      <x:c r="BAP5852" s="25"/>
      <x:c r="BAQ5852" s="25"/>
      <x:c r="BAR5852" s="25"/>
      <x:c r="BAS5852" s="25"/>
      <x:c r="BAT5852" s="25"/>
      <x:c r="BAU5852" s="25"/>
      <x:c r="BAV5852" s="25"/>
      <x:c r="BAW5852" s="25"/>
      <x:c r="BAX5852" s="25"/>
      <x:c r="BAY5852" s="25"/>
      <x:c r="BAZ5852" s="25"/>
      <x:c r="BBA5852" s="25"/>
      <x:c r="BBB5852" s="25"/>
      <x:c r="BBC5852" s="25"/>
      <x:c r="BBD5852" s="25"/>
      <x:c r="BBE5852" s="25"/>
      <x:c r="BBF5852" s="25"/>
      <x:c r="BBG5852" s="25"/>
      <x:c r="BBH5852" s="25"/>
      <x:c r="BBI5852" s="25"/>
      <x:c r="BBJ5852" s="25"/>
      <x:c r="BBK5852" s="25"/>
      <x:c r="BBL5852" s="25"/>
      <x:c r="BBM5852" s="25"/>
      <x:c r="BBN5852" s="25"/>
      <x:c r="BBO5852" s="25"/>
      <x:c r="BBP5852" s="25"/>
      <x:c r="BBQ5852" s="25"/>
      <x:c r="BBR5852" s="25"/>
      <x:c r="BBS5852" s="25"/>
      <x:c r="BBT5852" s="25"/>
      <x:c r="BBU5852" s="25"/>
      <x:c r="BBV5852" s="25"/>
      <x:c r="BBW5852" s="25"/>
      <x:c r="BBX5852" s="25"/>
      <x:c r="BBY5852" s="25"/>
      <x:c r="BBZ5852" s="25"/>
      <x:c r="BCA5852" s="25"/>
      <x:c r="BCB5852" s="25"/>
      <x:c r="BCC5852" s="25"/>
      <x:c r="BCD5852" s="25"/>
      <x:c r="BCE5852" s="25"/>
      <x:c r="BCF5852" s="25"/>
      <x:c r="BCG5852" s="25"/>
      <x:c r="BCH5852" s="25"/>
      <x:c r="BCI5852" s="25"/>
      <x:c r="BCJ5852" s="25"/>
      <x:c r="BCK5852" s="25"/>
      <x:c r="BCL5852" s="25"/>
      <x:c r="BCM5852" s="25"/>
      <x:c r="BCN5852" s="25"/>
      <x:c r="BCO5852" s="25"/>
      <x:c r="BCP5852" s="25"/>
      <x:c r="BCQ5852" s="25"/>
      <x:c r="BCR5852" s="25"/>
      <x:c r="BCS5852" s="25"/>
      <x:c r="BCT5852" s="25"/>
      <x:c r="BCU5852" s="25"/>
      <x:c r="BCV5852" s="25"/>
      <x:c r="BCW5852" s="25"/>
      <x:c r="BCX5852" s="25"/>
      <x:c r="BCY5852" s="25"/>
      <x:c r="BCZ5852" s="25"/>
      <x:c r="BDA5852" s="25"/>
      <x:c r="BDB5852" s="25"/>
      <x:c r="BDC5852" s="25"/>
      <x:c r="BDD5852" s="25"/>
      <x:c r="BDE5852" s="25"/>
      <x:c r="BDF5852" s="25"/>
      <x:c r="BDG5852" s="25"/>
      <x:c r="BDH5852" s="25"/>
      <x:c r="BDI5852" s="25"/>
      <x:c r="BDJ5852" s="25"/>
      <x:c r="BDK5852" s="25"/>
      <x:c r="BDL5852" s="25"/>
      <x:c r="BDM5852" s="25"/>
      <x:c r="BDN5852" s="25"/>
      <x:c r="BDO5852" s="25"/>
      <x:c r="BDP5852" s="25"/>
      <x:c r="BDQ5852" s="25"/>
      <x:c r="BDR5852" s="25"/>
      <x:c r="BDS5852" s="25"/>
      <x:c r="BDT5852" s="25"/>
      <x:c r="BDU5852" s="25"/>
      <x:c r="BDV5852" s="25"/>
      <x:c r="BDW5852" s="25"/>
      <x:c r="BDX5852" s="25"/>
      <x:c r="BDY5852" s="25"/>
      <x:c r="BDZ5852" s="25"/>
      <x:c r="BEA5852" s="25"/>
      <x:c r="BEB5852" s="25"/>
      <x:c r="BEC5852" s="25"/>
      <x:c r="BED5852" s="25"/>
      <x:c r="BEE5852" s="25"/>
      <x:c r="BEF5852" s="25"/>
      <x:c r="BEG5852" s="25"/>
      <x:c r="BEH5852" s="25"/>
      <x:c r="BEI5852" s="25"/>
      <x:c r="BEJ5852" s="25"/>
      <x:c r="BEK5852" s="25"/>
      <x:c r="BEL5852" s="25"/>
      <x:c r="BEM5852" s="25"/>
      <x:c r="BEN5852" s="25"/>
      <x:c r="BEO5852" s="25"/>
      <x:c r="BEP5852" s="25"/>
      <x:c r="BEQ5852" s="25"/>
      <x:c r="BER5852" s="25"/>
      <x:c r="BES5852" s="25"/>
      <x:c r="BET5852" s="25"/>
      <x:c r="BEU5852" s="25"/>
      <x:c r="BEV5852" s="25"/>
      <x:c r="BEW5852" s="25"/>
      <x:c r="BEX5852" s="25"/>
      <x:c r="BEY5852" s="25"/>
      <x:c r="BEZ5852" s="25"/>
      <x:c r="BFA5852" s="25"/>
      <x:c r="BFB5852" s="25"/>
      <x:c r="BFC5852" s="25"/>
      <x:c r="BFD5852" s="25"/>
      <x:c r="BFE5852" s="25"/>
      <x:c r="BFF5852" s="25"/>
      <x:c r="BFG5852" s="25"/>
      <x:c r="BFH5852" s="25"/>
      <x:c r="BFI5852" s="25"/>
      <x:c r="BFJ5852" s="25"/>
      <x:c r="BFK5852" s="25"/>
      <x:c r="BFL5852" s="25"/>
      <x:c r="BFM5852" s="25"/>
      <x:c r="BFN5852" s="25"/>
      <x:c r="BFO5852" s="25"/>
      <x:c r="BFP5852" s="25"/>
      <x:c r="BFQ5852" s="25"/>
      <x:c r="BFR5852" s="25"/>
      <x:c r="BFS5852" s="25"/>
      <x:c r="BFT5852" s="25"/>
      <x:c r="BFU5852" s="25"/>
      <x:c r="BFV5852" s="25"/>
      <x:c r="BFW5852" s="25"/>
      <x:c r="BFX5852" s="25"/>
      <x:c r="BFY5852" s="25"/>
      <x:c r="BFZ5852" s="25"/>
      <x:c r="BGA5852" s="25"/>
      <x:c r="BGB5852" s="25"/>
      <x:c r="BGC5852" s="25"/>
      <x:c r="BGD5852" s="25"/>
      <x:c r="BGE5852" s="25"/>
      <x:c r="BGF5852" s="25"/>
      <x:c r="BGG5852" s="25"/>
      <x:c r="BGH5852" s="25"/>
      <x:c r="BGI5852" s="25"/>
      <x:c r="BGJ5852" s="25"/>
      <x:c r="BGK5852" s="25"/>
      <x:c r="BGL5852" s="25"/>
      <x:c r="BGM5852" s="25"/>
      <x:c r="BGN5852" s="25"/>
      <x:c r="BGO5852" s="25"/>
      <x:c r="BGP5852" s="25"/>
      <x:c r="BGQ5852" s="25"/>
      <x:c r="BGR5852" s="25"/>
      <x:c r="BGS5852" s="25"/>
      <x:c r="BGT5852" s="25"/>
      <x:c r="BGU5852" s="25"/>
      <x:c r="BGV5852" s="25"/>
      <x:c r="BGW5852" s="25"/>
      <x:c r="BGX5852" s="25"/>
      <x:c r="BGY5852" s="25"/>
      <x:c r="BGZ5852" s="25"/>
      <x:c r="BHA5852" s="25"/>
      <x:c r="BHB5852" s="25"/>
      <x:c r="BHC5852" s="25"/>
      <x:c r="BHD5852" s="25"/>
      <x:c r="BHE5852" s="25"/>
      <x:c r="BHF5852" s="25"/>
      <x:c r="BHG5852" s="25"/>
      <x:c r="BHH5852" s="25"/>
      <x:c r="BHI5852" s="25"/>
      <x:c r="BHJ5852" s="25"/>
      <x:c r="BHK5852" s="25"/>
      <x:c r="BHL5852" s="25"/>
      <x:c r="BHM5852" s="25"/>
      <x:c r="BHN5852" s="25"/>
      <x:c r="BHO5852" s="25"/>
      <x:c r="BHP5852" s="25"/>
      <x:c r="BHQ5852" s="25"/>
      <x:c r="BHR5852" s="25"/>
      <x:c r="BHS5852" s="25"/>
      <x:c r="BHT5852" s="25"/>
      <x:c r="BHU5852" s="25"/>
      <x:c r="BHV5852" s="25"/>
      <x:c r="BHW5852" s="25"/>
      <x:c r="BHX5852" s="25"/>
      <x:c r="BHY5852" s="25"/>
      <x:c r="BHZ5852" s="25"/>
      <x:c r="BIA5852" s="25"/>
      <x:c r="BIB5852" s="25"/>
      <x:c r="BIC5852" s="25"/>
      <x:c r="BID5852" s="25"/>
      <x:c r="BIE5852" s="25"/>
      <x:c r="BIF5852" s="25"/>
      <x:c r="BIG5852" s="25"/>
      <x:c r="BIH5852" s="25"/>
      <x:c r="BII5852" s="25"/>
      <x:c r="BIJ5852" s="25"/>
      <x:c r="BIK5852" s="25"/>
      <x:c r="BIL5852" s="25"/>
      <x:c r="BIM5852" s="25"/>
      <x:c r="BIN5852" s="25"/>
      <x:c r="BIO5852" s="25"/>
      <x:c r="BIP5852" s="25"/>
      <x:c r="BIQ5852" s="25"/>
      <x:c r="BIR5852" s="25"/>
      <x:c r="BIS5852" s="25"/>
      <x:c r="BIT5852" s="25"/>
      <x:c r="BIU5852" s="25"/>
      <x:c r="BIV5852" s="25"/>
      <x:c r="BIW5852" s="25"/>
      <x:c r="BIX5852" s="25"/>
      <x:c r="BIY5852" s="25"/>
      <x:c r="BIZ5852" s="25"/>
      <x:c r="BJA5852" s="25"/>
      <x:c r="BJB5852" s="25"/>
      <x:c r="BJC5852" s="25"/>
      <x:c r="BJD5852" s="25"/>
      <x:c r="BJE5852" s="25"/>
      <x:c r="BJF5852" s="25"/>
      <x:c r="BJG5852" s="25"/>
      <x:c r="BJH5852" s="25"/>
      <x:c r="BJI5852" s="25"/>
      <x:c r="BJJ5852" s="25"/>
      <x:c r="BJK5852" s="25"/>
      <x:c r="BJL5852" s="25"/>
      <x:c r="BJM5852" s="25"/>
      <x:c r="BJN5852" s="25"/>
      <x:c r="BJO5852" s="25"/>
      <x:c r="BJP5852" s="25"/>
      <x:c r="BJQ5852" s="25"/>
      <x:c r="BJR5852" s="25"/>
      <x:c r="BJS5852" s="25"/>
      <x:c r="BJT5852" s="25"/>
      <x:c r="BJU5852" s="25"/>
      <x:c r="BJV5852" s="25"/>
      <x:c r="BJW5852" s="25"/>
      <x:c r="BJX5852" s="25"/>
      <x:c r="BJY5852" s="25"/>
      <x:c r="BJZ5852" s="25"/>
      <x:c r="BKA5852" s="25"/>
      <x:c r="BKB5852" s="25"/>
      <x:c r="BKC5852" s="25"/>
      <x:c r="BKD5852" s="25"/>
      <x:c r="BKE5852" s="25"/>
      <x:c r="BKF5852" s="25"/>
      <x:c r="BKG5852" s="25"/>
      <x:c r="BKH5852" s="25"/>
      <x:c r="BKI5852" s="25"/>
      <x:c r="BKJ5852" s="25"/>
      <x:c r="BKK5852" s="25"/>
      <x:c r="BKL5852" s="25"/>
      <x:c r="BKM5852" s="25"/>
      <x:c r="BKN5852" s="25"/>
      <x:c r="BKO5852" s="25"/>
      <x:c r="BKP5852" s="25"/>
      <x:c r="BKQ5852" s="25"/>
      <x:c r="BKR5852" s="25"/>
      <x:c r="BKS5852" s="25"/>
      <x:c r="BKT5852" s="25"/>
      <x:c r="BKU5852" s="25"/>
      <x:c r="BKV5852" s="25"/>
      <x:c r="BKW5852" s="25"/>
      <x:c r="BKX5852" s="25"/>
      <x:c r="BKY5852" s="25"/>
      <x:c r="BKZ5852" s="25"/>
      <x:c r="BLA5852" s="25"/>
      <x:c r="BLB5852" s="25"/>
      <x:c r="BLC5852" s="25"/>
      <x:c r="BLD5852" s="25"/>
      <x:c r="BLE5852" s="25"/>
      <x:c r="BLF5852" s="25"/>
      <x:c r="BLG5852" s="25"/>
      <x:c r="BLH5852" s="25"/>
      <x:c r="BLI5852" s="25"/>
      <x:c r="BLJ5852" s="25"/>
      <x:c r="BLK5852" s="25"/>
      <x:c r="BLL5852" s="25"/>
      <x:c r="BLM5852" s="25"/>
      <x:c r="BLN5852" s="25"/>
      <x:c r="BLO5852" s="25"/>
      <x:c r="BLP5852" s="25"/>
      <x:c r="BLQ5852" s="25"/>
      <x:c r="BLR5852" s="25"/>
      <x:c r="BLS5852" s="25"/>
      <x:c r="BLT5852" s="25"/>
      <x:c r="BLU5852" s="25"/>
      <x:c r="BLV5852" s="25"/>
      <x:c r="BLW5852" s="25"/>
      <x:c r="BLX5852" s="25"/>
      <x:c r="BLY5852" s="25"/>
      <x:c r="BLZ5852" s="25"/>
      <x:c r="BMA5852" s="25"/>
      <x:c r="BMB5852" s="25"/>
      <x:c r="BMC5852" s="25"/>
      <x:c r="BMD5852" s="25"/>
      <x:c r="BME5852" s="25"/>
      <x:c r="BMF5852" s="25"/>
      <x:c r="BMG5852" s="25"/>
      <x:c r="BMH5852" s="25"/>
      <x:c r="BMI5852" s="25"/>
      <x:c r="BMJ5852" s="25"/>
      <x:c r="BMK5852" s="25"/>
      <x:c r="BML5852" s="25"/>
      <x:c r="BMM5852" s="25"/>
      <x:c r="BMN5852" s="25"/>
      <x:c r="BMO5852" s="25"/>
      <x:c r="BMP5852" s="25"/>
      <x:c r="BMQ5852" s="25"/>
      <x:c r="BMR5852" s="25"/>
      <x:c r="BMS5852" s="25"/>
      <x:c r="BMT5852" s="25"/>
      <x:c r="BMU5852" s="25"/>
      <x:c r="BMV5852" s="25"/>
      <x:c r="BMW5852" s="25"/>
      <x:c r="BMX5852" s="25"/>
      <x:c r="BMY5852" s="25"/>
      <x:c r="BMZ5852" s="25"/>
      <x:c r="BNA5852" s="25"/>
      <x:c r="BNB5852" s="25"/>
      <x:c r="BNC5852" s="25"/>
      <x:c r="BND5852" s="25"/>
      <x:c r="BNE5852" s="25"/>
      <x:c r="BNF5852" s="25"/>
      <x:c r="BNG5852" s="25"/>
      <x:c r="BNH5852" s="25"/>
      <x:c r="BNI5852" s="25"/>
      <x:c r="BNJ5852" s="25"/>
      <x:c r="BNK5852" s="25"/>
      <x:c r="BNL5852" s="25"/>
      <x:c r="BNM5852" s="25"/>
      <x:c r="BNN5852" s="25"/>
      <x:c r="BNO5852" s="25"/>
      <x:c r="BNP5852" s="25"/>
      <x:c r="BNQ5852" s="25"/>
      <x:c r="BNR5852" s="25"/>
      <x:c r="BNS5852" s="25"/>
      <x:c r="BNT5852" s="25"/>
      <x:c r="BNU5852" s="25"/>
      <x:c r="BNV5852" s="25"/>
      <x:c r="BNW5852" s="25"/>
      <x:c r="BNX5852" s="25"/>
      <x:c r="BNY5852" s="25"/>
      <x:c r="BNZ5852" s="25"/>
      <x:c r="BOA5852" s="25"/>
      <x:c r="BOB5852" s="25"/>
      <x:c r="BOC5852" s="25"/>
      <x:c r="BOD5852" s="25"/>
      <x:c r="BOE5852" s="25"/>
      <x:c r="BOF5852" s="25"/>
      <x:c r="BOG5852" s="25"/>
      <x:c r="BOH5852" s="25"/>
      <x:c r="BOI5852" s="25"/>
      <x:c r="BOJ5852" s="25"/>
      <x:c r="BOK5852" s="25"/>
      <x:c r="BOL5852" s="25"/>
      <x:c r="BOM5852" s="25"/>
      <x:c r="BON5852" s="25"/>
      <x:c r="BOO5852" s="25"/>
      <x:c r="BOP5852" s="25"/>
      <x:c r="BOQ5852" s="25"/>
      <x:c r="BOR5852" s="25"/>
      <x:c r="BOS5852" s="25"/>
      <x:c r="BOT5852" s="25"/>
      <x:c r="BOU5852" s="25"/>
      <x:c r="BOV5852" s="25"/>
      <x:c r="BOW5852" s="25"/>
      <x:c r="BOX5852" s="25"/>
      <x:c r="BOY5852" s="25"/>
      <x:c r="BOZ5852" s="25"/>
      <x:c r="BPA5852" s="25"/>
      <x:c r="BPB5852" s="25"/>
      <x:c r="BPC5852" s="25"/>
      <x:c r="BPD5852" s="25"/>
      <x:c r="BPE5852" s="25"/>
      <x:c r="BPF5852" s="25"/>
      <x:c r="BPG5852" s="25"/>
      <x:c r="BPH5852" s="25"/>
      <x:c r="BPI5852" s="25"/>
      <x:c r="BPJ5852" s="25"/>
      <x:c r="BPK5852" s="25"/>
      <x:c r="BPL5852" s="25"/>
      <x:c r="BPM5852" s="25"/>
      <x:c r="BPN5852" s="25"/>
      <x:c r="BPO5852" s="25"/>
      <x:c r="BPP5852" s="25"/>
      <x:c r="BPQ5852" s="25"/>
      <x:c r="BPR5852" s="25"/>
      <x:c r="BPS5852" s="25"/>
      <x:c r="BPT5852" s="25"/>
      <x:c r="BPU5852" s="25"/>
      <x:c r="BPV5852" s="25"/>
      <x:c r="BPW5852" s="25"/>
      <x:c r="BPX5852" s="25"/>
      <x:c r="BPY5852" s="25"/>
      <x:c r="BPZ5852" s="25"/>
      <x:c r="BQA5852" s="25"/>
      <x:c r="BQB5852" s="25"/>
      <x:c r="BQC5852" s="25"/>
      <x:c r="BQD5852" s="25"/>
      <x:c r="BQE5852" s="25"/>
      <x:c r="BQF5852" s="25"/>
      <x:c r="BQG5852" s="25"/>
      <x:c r="BQH5852" s="25"/>
      <x:c r="BQI5852" s="25"/>
      <x:c r="BQJ5852" s="25"/>
      <x:c r="BQK5852" s="25"/>
      <x:c r="BQL5852" s="25"/>
      <x:c r="BQM5852" s="25"/>
      <x:c r="BQN5852" s="25"/>
      <x:c r="BQO5852" s="25"/>
      <x:c r="BQP5852" s="25"/>
      <x:c r="BQQ5852" s="25"/>
      <x:c r="BQR5852" s="25"/>
      <x:c r="BQS5852" s="25"/>
      <x:c r="BQT5852" s="25"/>
      <x:c r="BQU5852" s="25"/>
      <x:c r="BQV5852" s="25"/>
      <x:c r="BQW5852" s="25"/>
      <x:c r="BQX5852" s="25"/>
      <x:c r="BQY5852" s="25"/>
      <x:c r="BQZ5852" s="25"/>
      <x:c r="BRA5852" s="25"/>
      <x:c r="BRB5852" s="25"/>
      <x:c r="BRC5852" s="25"/>
      <x:c r="BRD5852" s="25"/>
      <x:c r="BRE5852" s="25"/>
      <x:c r="BRF5852" s="25"/>
      <x:c r="BRG5852" s="25"/>
      <x:c r="BRH5852" s="25"/>
      <x:c r="BRI5852" s="25"/>
      <x:c r="BRJ5852" s="25"/>
      <x:c r="BRK5852" s="25"/>
      <x:c r="BRL5852" s="25"/>
      <x:c r="BRM5852" s="25"/>
      <x:c r="BRN5852" s="25"/>
      <x:c r="BRO5852" s="25"/>
      <x:c r="BRP5852" s="25"/>
      <x:c r="BRQ5852" s="25"/>
      <x:c r="BRR5852" s="25"/>
      <x:c r="BRS5852" s="25"/>
      <x:c r="BRT5852" s="25"/>
      <x:c r="BRU5852" s="25"/>
      <x:c r="BRV5852" s="25"/>
      <x:c r="BRW5852" s="25"/>
      <x:c r="BRX5852" s="25"/>
      <x:c r="BRY5852" s="25"/>
      <x:c r="BRZ5852" s="25"/>
      <x:c r="BSA5852" s="25"/>
      <x:c r="BSB5852" s="25"/>
      <x:c r="BSC5852" s="25"/>
      <x:c r="BSD5852" s="25"/>
      <x:c r="BSE5852" s="25"/>
      <x:c r="BSF5852" s="25"/>
      <x:c r="BSG5852" s="25"/>
      <x:c r="BSH5852" s="25"/>
      <x:c r="BSI5852" s="25"/>
      <x:c r="BSJ5852" s="25"/>
      <x:c r="BSK5852" s="25"/>
      <x:c r="BSL5852" s="25"/>
      <x:c r="BSM5852" s="25"/>
      <x:c r="BSN5852" s="25"/>
      <x:c r="BSO5852" s="25"/>
      <x:c r="BSP5852" s="25"/>
      <x:c r="BSQ5852" s="25"/>
      <x:c r="BSR5852" s="25"/>
      <x:c r="BSS5852" s="25"/>
      <x:c r="BST5852" s="25"/>
      <x:c r="BSU5852" s="25"/>
      <x:c r="BSV5852" s="25"/>
      <x:c r="BSW5852" s="25"/>
      <x:c r="BSX5852" s="25"/>
      <x:c r="BSY5852" s="25"/>
      <x:c r="BSZ5852" s="25"/>
      <x:c r="BTA5852" s="25"/>
      <x:c r="BTB5852" s="25"/>
      <x:c r="BTC5852" s="25"/>
      <x:c r="BTD5852" s="25"/>
      <x:c r="BTE5852" s="25"/>
      <x:c r="BTF5852" s="25"/>
      <x:c r="BTG5852" s="25"/>
      <x:c r="BTH5852" s="25"/>
      <x:c r="BTI5852" s="25"/>
      <x:c r="BTJ5852" s="25"/>
      <x:c r="BTK5852" s="25"/>
      <x:c r="BTL5852" s="25"/>
      <x:c r="BTM5852" s="25"/>
      <x:c r="BTN5852" s="25"/>
      <x:c r="BTO5852" s="25"/>
      <x:c r="BTP5852" s="25"/>
      <x:c r="BTQ5852" s="25"/>
      <x:c r="BTR5852" s="25"/>
      <x:c r="BTS5852" s="25"/>
      <x:c r="BTT5852" s="25"/>
      <x:c r="BTU5852" s="25"/>
      <x:c r="BTV5852" s="25"/>
      <x:c r="BTW5852" s="25"/>
      <x:c r="BTX5852" s="25"/>
      <x:c r="BTY5852" s="25"/>
      <x:c r="BTZ5852" s="25"/>
      <x:c r="BUA5852" s="25"/>
      <x:c r="BUB5852" s="25"/>
      <x:c r="BUC5852" s="25"/>
      <x:c r="BUD5852" s="25"/>
      <x:c r="BUE5852" s="25"/>
      <x:c r="BUF5852" s="25"/>
      <x:c r="BUG5852" s="25"/>
      <x:c r="BUH5852" s="25"/>
      <x:c r="BUI5852" s="25"/>
      <x:c r="BUJ5852" s="25"/>
      <x:c r="BUK5852" s="25"/>
      <x:c r="BUL5852" s="25"/>
      <x:c r="BUM5852" s="25"/>
      <x:c r="BUN5852" s="25"/>
      <x:c r="BUO5852" s="25"/>
      <x:c r="BUP5852" s="25"/>
      <x:c r="BUQ5852" s="25"/>
      <x:c r="BUR5852" s="25"/>
      <x:c r="BUS5852" s="25"/>
      <x:c r="BUT5852" s="25"/>
      <x:c r="BUU5852" s="25"/>
      <x:c r="BUV5852" s="25"/>
      <x:c r="BUW5852" s="25"/>
      <x:c r="BUX5852" s="25"/>
      <x:c r="BUY5852" s="25"/>
      <x:c r="BUZ5852" s="25"/>
      <x:c r="BVA5852" s="25"/>
      <x:c r="BVB5852" s="25"/>
      <x:c r="BVC5852" s="25"/>
      <x:c r="BVD5852" s="25"/>
      <x:c r="BVE5852" s="25"/>
      <x:c r="BVF5852" s="25"/>
      <x:c r="BVG5852" s="25"/>
      <x:c r="BVH5852" s="25"/>
      <x:c r="BVI5852" s="25"/>
      <x:c r="BVJ5852" s="25"/>
      <x:c r="BVK5852" s="25"/>
      <x:c r="BVL5852" s="25"/>
      <x:c r="BVM5852" s="25"/>
      <x:c r="BVN5852" s="25"/>
      <x:c r="BVO5852" s="25"/>
      <x:c r="BVP5852" s="25"/>
      <x:c r="BVQ5852" s="25"/>
      <x:c r="BVR5852" s="25"/>
      <x:c r="BVS5852" s="25"/>
      <x:c r="BVT5852" s="25"/>
      <x:c r="BVU5852" s="25"/>
      <x:c r="BVV5852" s="25"/>
      <x:c r="BVW5852" s="25"/>
      <x:c r="BVX5852" s="25"/>
      <x:c r="BVY5852" s="25"/>
      <x:c r="BVZ5852" s="25"/>
      <x:c r="BWA5852" s="25"/>
      <x:c r="BWB5852" s="25"/>
      <x:c r="BWC5852" s="25"/>
      <x:c r="BWD5852" s="25"/>
      <x:c r="BWE5852" s="25"/>
      <x:c r="BWF5852" s="25"/>
      <x:c r="BWG5852" s="25"/>
      <x:c r="BWH5852" s="25"/>
      <x:c r="BWI5852" s="25"/>
      <x:c r="BWJ5852" s="25"/>
      <x:c r="BWK5852" s="25"/>
      <x:c r="BWL5852" s="25"/>
      <x:c r="BWM5852" s="25"/>
      <x:c r="BWN5852" s="25"/>
      <x:c r="BWO5852" s="25"/>
      <x:c r="BWP5852" s="25"/>
      <x:c r="BWQ5852" s="25"/>
      <x:c r="BWR5852" s="25"/>
      <x:c r="BWS5852" s="25"/>
      <x:c r="BWT5852" s="25"/>
      <x:c r="BWU5852" s="25"/>
      <x:c r="BWV5852" s="25"/>
      <x:c r="BWW5852" s="25"/>
      <x:c r="BWX5852" s="25"/>
      <x:c r="BWY5852" s="25"/>
      <x:c r="BWZ5852" s="25"/>
      <x:c r="BXA5852" s="25"/>
      <x:c r="BXB5852" s="25"/>
      <x:c r="BXC5852" s="25"/>
      <x:c r="BXD5852" s="25"/>
      <x:c r="BXE5852" s="25"/>
      <x:c r="BXF5852" s="25"/>
      <x:c r="BXG5852" s="25"/>
      <x:c r="BXH5852" s="25"/>
      <x:c r="BXI5852" s="25"/>
      <x:c r="BXJ5852" s="25"/>
      <x:c r="BXK5852" s="25"/>
      <x:c r="BXL5852" s="25"/>
      <x:c r="BXM5852" s="25"/>
      <x:c r="BXN5852" s="25"/>
      <x:c r="BXO5852" s="25"/>
      <x:c r="BXP5852" s="25"/>
      <x:c r="BXQ5852" s="25"/>
      <x:c r="BXR5852" s="25"/>
      <x:c r="BXS5852" s="25"/>
      <x:c r="BXT5852" s="25"/>
      <x:c r="BXU5852" s="25"/>
      <x:c r="BXV5852" s="25"/>
      <x:c r="BXW5852" s="25"/>
      <x:c r="BXX5852" s="25"/>
      <x:c r="BXY5852" s="25"/>
      <x:c r="BXZ5852" s="25"/>
      <x:c r="BYA5852" s="25"/>
      <x:c r="BYB5852" s="25"/>
      <x:c r="BYC5852" s="25"/>
      <x:c r="BYD5852" s="25"/>
      <x:c r="BYE5852" s="25"/>
      <x:c r="BYF5852" s="25"/>
      <x:c r="BYG5852" s="25"/>
      <x:c r="BYH5852" s="25"/>
      <x:c r="BYI5852" s="25"/>
      <x:c r="BYJ5852" s="25"/>
      <x:c r="BYK5852" s="25"/>
      <x:c r="BYL5852" s="25"/>
      <x:c r="BYM5852" s="25"/>
      <x:c r="BYN5852" s="25"/>
      <x:c r="BYO5852" s="25"/>
      <x:c r="BYP5852" s="25"/>
      <x:c r="BYQ5852" s="25"/>
      <x:c r="BYR5852" s="25"/>
      <x:c r="BYS5852" s="25"/>
      <x:c r="BYT5852" s="25"/>
      <x:c r="BYU5852" s="25"/>
      <x:c r="BYV5852" s="25"/>
      <x:c r="BYW5852" s="25"/>
      <x:c r="BYX5852" s="25"/>
      <x:c r="BYY5852" s="25"/>
      <x:c r="BYZ5852" s="25"/>
      <x:c r="BZA5852" s="25"/>
      <x:c r="BZB5852" s="25"/>
      <x:c r="BZC5852" s="25"/>
      <x:c r="BZD5852" s="25"/>
      <x:c r="BZE5852" s="25"/>
      <x:c r="BZF5852" s="25"/>
      <x:c r="BZG5852" s="25"/>
      <x:c r="BZH5852" s="25"/>
      <x:c r="BZI5852" s="25"/>
      <x:c r="BZJ5852" s="25"/>
      <x:c r="BZK5852" s="25"/>
      <x:c r="BZL5852" s="25"/>
      <x:c r="BZM5852" s="25"/>
      <x:c r="BZN5852" s="25"/>
      <x:c r="BZO5852" s="25"/>
      <x:c r="BZP5852" s="25"/>
      <x:c r="BZQ5852" s="25"/>
      <x:c r="BZR5852" s="25"/>
      <x:c r="BZS5852" s="25"/>
      <x:c r="BZT5852" s="25"/>
      <x:c r="BZU5852" s="25"/>
      <x:c r="BZV5852" s="25"/>
      <x:c r="BZW5852" s="25"/>
      <x:c r="BZX5852" s="25"/>
      <x:c r="BZY5852" s="25"/>
      <x:c r="BZZ5852" s="25"/>
      <x:c r="CAA5852" s="25"/>
      <x:c r="CAB5852" s="25"/>
      <x:c r="CAC5852" s="25"/>
      <x:c r="CAD5852" s="25"/>
      <x:c r="CAE5852" s="25"/>
      <x:c r="CAF5852" s="25"/>
      <x:c r="CAG5852" s="25"/>
      <x:c r="CAH5852" s="25"/>
      <x:c r="CAI5852" s="25"/>
      <x:c r="CAJ5852" s="25"/>
      <x:c r="CAK5852" s="25"/>
      <x:c r="CAL5852" s="25"/>
      <x:c r="CAM5852" s="25"/>
      <x:c r="CAN5852" s="25"/>
      <x:c r="CAO5852" s="25"/>
      <x:c r="CAP5852" s="25"/>
      <x:c r="CAQ5852" s="25"/>
      <x:c r="CAR5852" s="25"/>
      <x:c r="CAS5852" s="25"/>
      <x:c r="CAT5852" s="25"/>
      <x:c r="CAU5852" s="25"/>
      <x:c r="CAV5852" s="25"/>
      <x:c r="CAW5852" s="25"/>
      <x:c r="CAX5852" s="25"/>
      <x:c r="CAY5852" s="25"/>
      <x:c r="CAZ5852" s="25"/>
      <x:c r="CBA5852" s="25"/>
      <x:c r="CBB5852" s="25"/>
      <x:c r="CBC5852" s="25"/>
      <x:c r="CBD5852" s="25"/>
      <x:c r="CBE5852" s="25"/>
      <x:c r="CBF5852" s="25"/>
      <x:c r="CBG5852" s="25"/>
      <x:c r="CBH5852" s="25"/>
      <x:c r="CBI5852" s="25"/>
      <x:c r="CBJ5852" s="25"/>
      <x:c r="CBK5852" s="25"/>
      <x:c r="CBL5852" s="25"/>
      <x:c r="CBM5852" s="25"/>
      <x:c r="CBN5852" s="25"/>
      <x:c r="CBO5852" s="25"/>
      <x:c r="CBP5852" s="25"/>
      <x:c r="CBQ5852" s="25"/>
      <x:c r="CBR5852" s="25"/>
      <x:c r="CBS5852" s="25"/>
      <x:c r="CBT5852" s="25"/>
      <x:c r="CBU5852" s="25"/>
      <x:c r="CBV5852" s="25"/>
      <x:c r="CBW5852" s="25"/>
      <x:c r="CBX5852" s="25"/>
      <x:c r="CBY5852" s="25"/>
      <x:c r="CBZ5852" s="25"/>
      <x:c r="CCA5852" s="25"/>
      <x:c r="CCB5852" s="25"/>
      <x:c r="CCC5852" s="25"/>
      <x:c r="CCD5852" s="25"/>
      <x:c r="CCE5852" s="25"/>
      <x:c r="CCF5852" s="25"/>
      <x:c r="CCG5852" s="25"/>
      <x:c r="CCH5852" s="25"/>
      <x:c r="CCI5852" s="25"/>
      <x:c r="CCJ5852" s="25"/>
      <x:c r="CCK5852" s="25"/>
      <x:c r="CCL5852" s="25"/>
      <x:c r="CCM5852" s="25"/>
      <x:c r="CCN5852" s="25"/>
      <x:c r="CCO5852" s="25"/>
      <x:c r="CCP5852" s="25"/>
      <x:c r="CCQ5852" s="25"/>
      <x:c r="CCR5852" s="25"/>
      <x:c r="CCS5852" s="25"/>
      <x:c r="CCT5852" s="25"/>
      <x:c r="CCU5852" s="25"/>
      <x:c r="CCV5852" s="25"/>
      <x:c r="CCW5852" s="25"/>
      <x:c r="CCX5852" s="25"/>
      <x:c r="CCY5852" s="25"/>
      <x:c r="CCZ5852" s="25"/>
      <x:c r="CDA5852" s="25"/>
      <x:c r="CDB5852" s="25"/>
      <x:c r="CDC5852" s="25"/>
      <x:c r="CDD5852" s="25"/>
      <x:c r="CDE5852" s="25"/>
      <x:c r="CDF5852" s="25"/>
      <x:c r="CDG5852" s="25"/>
      <x:c r="CDH5852" s="25"/>
      <x:c r="CDI5852" s="25"/>
      <x:c r="CDJ5852" s="25"/>
      <x:c r="CDK5852" s="25"/>
      <x:c r="CDL5852" s="25"/>
      <x:c r="CDM5852" s="25"/>
      <x:c r="CDN5852" s="25"/>
      <x:c r="CDO5852" s="25"/>
      <x:c r="CDP5852" s="25"/>
      <x:c r="CDQ5852" s="25"/>
      <x:c r="CDR5852" s="25"/>
      <x:c r="CDS5852" s="25"/>
      <x:c r="CDT5852" s="25"/>
      <x:c r="CDU5852" s="25"/>
      <x:c r="CDV5852" s="25"/>
      <x:c r="CDW5852" s="25"/>
      <x:c r="CDX5852" s="25"/>
      <x:c r="CDY5852" s="25"/>
      <x:c r="CDZ5852" s="25"/>
      <x:c r="CEA5852" s="25"/>
      <x:c r="CEB5852" s="25"/>
      <x:c r="CEC5852" s="25"/>
      <x:c r="CED5852" s="25"/>
      <x:c r="CEE5852" s="25"/>
      <x:c r="CEF5852" s="25"/>
      <x:c r="CEG5852" s="25"/>
      <x:c r="CEH5852" s="25"/>
      <x:c r="CEI5852" s="25"/>
      <x:c r="CEJ5852" s="25"/>
      <x:c r="CEK5852" s="25"/>
      <x:c r="CEL5852" s="25"/>
      <x:c r="CEM5852" s="25"/>
      <x:c r="CEN5852" s="25"/>
      <x:c r="CEO5852" s="25"/>
      <x:c r="CEP5852" s="25"/>
      <x:c r="CEQ5852" s="25"/>
      <x:c r="CER5852" s="25"/>
      <x:c r="CES5852" s="25"/>
      <x:c r="CET5852" s="25"/>
      <x:c r="CEU5852" s="25"/>
      <x:c r="CEV5852" s="25"/>
      <x:c r="CEW5852" s="25"/>
      <x:c r="CEX5852" s="25"/>
      <x:c r="CEY5852" s="25"/>
      <x:c r="CEZ5852" s="25"/>
      <x:c r="CFA5852" s="25"/>
      <x:c r="CFB5852" s="25"/>
      <x:c r="CFC5852" s="25"/>
      <x:c r="CFD5852" s="25"/>
      <x:c r="CFE5852" s="25"/>
      <x:c r="CFF5852" s="25"/>
      <x:c r="CFG5852" s="25"/>
      <x:c r="CFH5852" s="25"/>
      <x:c r="CFI5852" s="25"/>
      <x:c r="CFJ5852" s="25"/>
      <x:c r="CFK5852" s="25"/>
      <x:c r="CFL5852" s="25"/>
      <x:c r="CFM5852" s="25"/>
      <x:c r="CFN5852" s="25"/>
      <x:c r="CFO5852" s="25"/>
      <x:c r="CFP5852" s="25"/>
      <x:c r="CFQ5852" s="25"/>
      <x:c r="CFR5852" s="25"/>
      <x:c r="CFS5852" s="25"/>
      <x:c r="CFT5852" s="25"/>
      <x:c r="CFU5852" s="25"/>
      <x:c r="CFV5852" s="25"/>
      <x:c r="CFW5852" s="25"/>
      <x:c r="CFX5852" s="25"/>
      <x:c r="CFY5852" s="25"/>
      <x:c r="CFZ5852" s="25"/>
      <x:c r="CGA5852" s="25"/>
      <x:c r="CGB5852" s="25"/>
      <x:c r="CGC5852" s="25"/>
      <x:c r="CGD5852" s="25"/>
      <x:c r="CGE5852" s="25"/>
      <x:c r="CGF5852" s="25"/>
      <x:c r="CGG5852" s="25"/>
      <x:c r="CGH5852" s="25"/>
      <x:c r="CGI5852" s="25"/>
      <x:c r="CGJ5852" s="25"/>
      <x:c r="CGK5852" s="25"/>
      <x:c r="CGL5852" s="25"/>
      <x:c r="CGM5852" s="25"/>
      <x:c r="CGN5852" s="25"/>
      <x:c r="CGO5852" s="25"/>
      <x:c r="CGP5852" s="25"/>
      <x:c r="CGQ5852" s="25"/>
      <x:c r="CGR5852" s="25"/>
      <x:c r="CGS5852" s="25"/>
      <x:c r="CGT5852" s="25"/>
      <x:c r="CGU5852" s="25"/>
      <x:c r="CGV5852" s="25"/>
      <x:c r="CGW5852" s="25"/>
      <x:c r="CGX5852" s="25"/>
      <x:c r="CGY5852" s="25"/>
      <x:c r="CGZ5852" s="25"/>
      <x:c r="CHA5852" s="25"/>
      <x:c r="CHB5852" s="25"/>
      <x:c r="CHC5852" s="25"/>
      <x:c r="CHD5852" s="25"/>
      <x:c r="CHE5852" s="25"/>
      <x:c r="CHF5852" s="25"/>
      <x:c r="CHG5852" s="25"/>
      <x:c r="CHH5852" s="25"/>
      <x:c r="CHI5852" s="25"/>
      <x:c r="CHJ5852" s="25"/>
      <x:c r="CHK5852" s="25"/>
      <x:c r="CHL5852" s="25"/>
      <x:c r="CHM5852" s="25"/>
      <x:c r="CHN5852" s="25"/>
      <x:c r="CHO5852" s="25"/>
      <x:c r="CHP5852" s="25"/>
      <x:c r="CHQ5852" s="25"/>
      <x:c r="CHR5852" s="25"/>
      <x:c r="CHS5852" s="25"/>
      <x:c r="CHT5852" s="25"/>
      <x:c r="CHU5852" s="25"/>
      <x:c r="CHV5852" s="25"/>
      <x:c r="CHW5852" s="25"/>
      <x:c r="CHX5852" s="25"/>
      <x:c r="CHY5852" s="25"/>
      <x:c r="CHZ5852" s="25"/>
      <x:c r="CIA5852" s="25"/>
      <x:c r="CIB5852" s="25"/>
      <x:c r="CIC5852" s="25"/>
      <x:c r="CID5852" s="25"/>
      <x:c r="CIE5852" s="25"/>
      <x:c r="CIF5852" s="25"/>
      <x:c r="CIG5852" s="25"/>
      <x:c r="CIH5852" s="25"/>
      <x:c r="CII5852" s="25"/>
      <x:c r="CIJ5852" s="25"/>
      <x:c r="CIK5852" s="25"/>
      <x:c r="CIL5852" s="25"/>
      <x:c r="CIM5852" s="25"/>
      <x:c r="CIN5852" s="25"/>
      <x:c r="CIO5852" s="25"/>
      <x:c r="CIP5852" s="25"/>
      <x:c r="CIQ5852" s="25"/>
      <x:c r="CIR5852" s="25"/>
      <x:c r="CIS5852" s="25"/>
      <x:c r="CIT5852" s="25"/>
      <x:c r="CIU5852" s="25"/>
      <x:c r="CIV5852" s="25"/>
      <x:c r="CIW5852" s="25"/>
      <x:c r="CIX5852" s="25"/>
      <x:c r="CIY5852" s="25"/>
      <x:c r="CIZ5852" s="25"/>
      <x:c r="CJA5852" s="25"/>
      <x:c r="CJB5852" s="25"/>
      <x:c r="CJC5852" s="25"/>
      <x:c r="CJD5852" s="25"/>
      <x:c r="CJE5852" s="25"/>
      <x:c r="CJF5852" s="25"/>
      <x:c r="CJG5852" s="25"/>
      <x:c r="CJH5852" s="25"/>
      <x:c r="CJI5852" s="25"/>
      <x:c r="CJJ5852" s="25"/>
      <x:c r="CJK5852" s="25"/>
      <x:c r="CJL5852" s="25"/>
      <x:c r="CJM5852" s="25"/>
      <x:c r="CJN5852" s="25"/>
      <x:c r="CJO5852" s="25"/>
      <x:c r="CJP5852" s="25"/>
      <x:c r="CJQ5852" s="25"/>
      <x:c r="CJR5852" s="25"/>
      <x:c r="CJS5852" s="25"/>
      <x:c r="CJT5852" s="25"/>
      <x:c r="CJU5852" s="25"/>
      <x:c r="CJV5852" s="25"/>
      <x:c r="CJW5852" s="25"/>
      <x:c r="CJX5852" s="25"/>
      <x:c r="CJY5852" s="25"/>
      <x:c r="CJZ5852" s="25"/>
      <x:c r="CKA5852" s="25"/>
      <x:c r="CKB5852" s="25"/>
      <x:c r="CKC5852" s="25"/>
      <x:c r="CKD5852" s="25"/>
      <x:c r="CKE5852" s="25"/>
      <x:c r="CKF5852" s="25"/>
      <x:c r="CKG5852" s="25"/>
      <x:c r="CKH5852" s="25"/>
      <x:c r="CKI5852" s="25"/>
      <x:c r="CKJ5852" s="25"/>
      <x:c r="CKK5852" s="25"/>
      <x:c r="CKL5852" s="25"/>
      <x:c r="CKM5852" s="25"/>
      <x:c r="CKN5852" s="25"/>
      <x:c r="CKO5852" s="25"/>
      <x:c r="CKP5852" s="25"/>
      <x:c r="CKQ5852" s="25"/>
      <x:c r="CKR5852" s="25"/>
      <x:c r="CKS5852" s="25"/>
      <x:c r="CKT5852" s="25"/>
      <x:c r="CKU5852" s="25"/>
      <x:c r="CKV5852" s="25"/>
      <x:c r="CKW5852" s="25"/>
      <x:c r="CKX5852" s="25"/>
      <x:c r="CKY5852" s="25"/>
      <x:c r="CKZ5852" s="25"/>
      <x:c r="CLA5852" s="25"/>
      <x:c r="CLB5852" s="25"/>
      <x:c r="CLC5852" s="25"/>
      <x:c r="CLD5852" s="25"/>
      <x:c r="CLE5852" s="25"/>
      <x:c r="CLF5852" s="25"/>
      <x:c r="CLG5852" s="25"/>
      <x:c r="CLH5852" s="25"/>
      <x:c r="CLI5852" s="25"/>
      <x:c r="CLJ5852" s="25"/>
      <x:c r="CLK5852" s="25"/>
      <x:c r="CLL5852" s="25"/>
      <x:c r="CLM5852" s="25"/>
      <x:c r="CLN5852" s="25"/>
      <x:c r="CLO5852" s="25"/>
      <x:c r="CLP5852" s="25"/>
      <x:c r="CLQ5852" s="25"/>
      <x:c r="CLR5852" s="25"/>
      <x:c r="CLS5852" s="25"/>
      <x:c r="CLT5852" s="25"/>
      <x:c r="CLU5852" s="25"/>
      <x:c r="CLV5852" s="25"/>
      <x:c r="CLW5852" s="25"/>
      <x:c r="CLX5852" s="25"/>
      <x:c r="CLY5852" s="25"/>
      <x:c r="CLZ5852" s="25"/>
      <x:c r="CMA5852" s="25"/>
      <x:c r="CMB5852" s="25"/>
      <x:c r="CMC5852" s="25"/>
      <x:c r="CMD5852" s="25"/>
      <x:c r="CME5852" s="25"/>
      <x:c r="CMF5852" s="25"/>
      <x:c r="CMG5852" s="25"/>
      <x:c r="CMH5852" s="25"/>
      <x:c r="CMI5852" s="25"/>
      <x:c r="CMJ5852" s="25"/>
      <x:c r="CMK5852" s="25"/>
      <x:c r="CML5852" s="25"/>
      <x:c r="CMM5852" s="25"/>
      <x:c r="CMN5852" s="25"/>
      <x:c r="CMO5852" s="25"/>
      <x:c r="CMP5852" s="25"/>
      <x:c r="CMQ5852" s="25"/>
      <x:c r="CMR5852" s="25"/>
      <x:c r="CMS5852" s="25"/>
      <x:c r="CMT5852" s="25"/>
      <x:c r="CMU5852" s="25"/>
      <x:c r="CMV5852" s="25"/>
      <x:c r="CMW5852" s="25"/>
      <x:c r="CMX5852" s="25"/>
      <x:c r="CMY5852" s="25"/>
      <x:c r="CMZ5852" s="25"/>
      <x:c r="CNA5852" s="25"/>
      <x:c r="CNB5852" s="25"/>
      <x:c r="CNC5852" s="25"/>
      <x:c r="CND5852" s="25"/>
      <x:c r="CNE5852" s="25"/>
      <x:c r="CNF5852" s="25"/>
      <x:c r="CNG5852" s="25"/>
      <x:c r="CNH5852" s="25"/>
      <x:c r="CNI5852" s="25"/>
      <x:c r="CNJ5852" s="25"/>
      <x:c r="CNK5852" s="25"/>
      <x:c r="CNL5852" s="25"/>
      <x:c r="CNM5852" s="25"/>
      <x:c r="CNN5852" s="25"/>
      <x:c r="CNO5852" s="25"/>
      <x:c r="CNP5852" s="25"/>
      <x:c r="CNQ5852" s="25"/>
      <x:c r="CNR5852" s="25"/>
      <x:c r="CNS5852" s="25"/>
      <x:c r="CNT5852" s="25"/>
      <x:c r="CNU5852" s="25"/>
      <x:c r="CNV5852" s="25"/>
      <x:c r="CNW5852" s="25"/>
      <x:c r="CNX5852" s="25"/>
      <x:c r="CNY5852" s="25"/>
      <x:c r="CNZ5852" s="25"/>
      <x:c r="COA5852" s="25"/>
      <x:c r="COB5852" s="25"/>
      <x:c r="COC5852" s="25"/>
      <x:c r="COD5852" s="25"/>
      <x:c r="COE5852" s="25"/>
      <x:c r="COF5852" s="25"/>
      <x:c r="COG5852" s="25"/>
      <x:c r="COH5852" s="25"/>
      <x:c r="COI5852" s="25"/>
      <x:c r="COJ5852" s="25"/>
      <x:c r="COK5852" s="25"/>
      <x:c r="COL5852" s="25"/>
      <x:c r="COM5852" s="25"/>
      <x:c r="CON5852" s="25"/>
      <x:c r="COO5852" s="25"/>
      <x:c r="COP5852" s="25"/>
      <x:c r="COQ5852" s="25"/>
      <x:c r="COR5852" s="25"/>
      <x:c r="COS5852" s="25"/>
      <x:c r="COT5852" s="25"/>
      <x:c r="COU5852" s="25"/>
      <x:c r="COV5852" s="25"/>
      <x:c r="COW5852" s="25"/>
      <x:c r="COX5852" s="25"/>
      <x:c r="COY5852" s="25"/>
      <x:c r="COZ5852" s="25"/>
      <x:c r="CPA5852" s="25"/>
      <x:c r="CPB5852" s="25"/>
      <x:c r="CPC5852" s="25"/>
      <x:c r="CPD5852" s="25"/>
      <x:c r="CPE5852" s="25"/>
      <x:c r="CPF5852" s="25"/>
      <x:c r="CPG5852" s="25"/>
      <x:c r="CPH5852" s="25"/>
      <x:c r="CPI5852" s="25"/>
      <x:c r="CPJ5852" s="25"/>
      <x:c r="CPK5852" s="25"/>
      <x:c r="CPL5852" s="25"/>
      <x:c r="CPM5852" s="25"/>
      <x:c r="CPN5852" s="25"/>
      <x:c r="CPO5852" s="25"/>
      <x:c r="CPP5852" s="25"/>
      <x:c r="CPQ5852" s="25"/>
      <x:c r="CPR5852" s="25"/>
      <x:c r="CPS5852" s="25"/>
      <x:c r="CPT5852" s="25"/>
      <x:c r="CPU5852" s="25"/>
      <x:c r="CPV5852" s="25"/>
      <x:c r="CPW5852" s="25"/>
      <x:c r="CPX5852" s="25"/>
      <x:c r="CPY5852" s="25"/>
      <x:c r="CPZ5852" s="25"/>
      <x:c r="CQA5852" s="25"/>
      <x:c r="CQB5852" s="25"/>
      <x:c r="CQC5852" s="25"/>
      <x:c r="CQD5852" s="25"/>
      <x:c r="CQE5852" s="25"/>
      <x:c r="CQF5852" s="25"/>
      <x:c r="CQG5852" s="25"/>
      <x:c r="CQH5852" s="25"/>
      <x:c r="CQI5852" s="25"/>
      <x:c r="CQJ5852" s="25"/>
      <x:c r="CQK5852" s="25"/>
      <x:c r="CQL5852" s="25"/>
      <x:c r="CQM5852" s="25"/>
      <x:c r="CQN5852" s="25"/>
      <x:c r="CQO5852" s="25"/>
      <x:c r="CQP5852" s="25"/>
      <x:c r="CQQ5852" s="25"/>
      <x:c r="CQR5852" s="25"/>
      <x:c r="CQS5852" s="25"/>
      <x:c r="CQT5852" s="25"/>
      <x:c r="CQU5852" s="25"/>
      <x:c r="CQV5852" s="25"/>
      <x:c r="CQW5852" s="25"/>
      <x:c r="CQX5852" s="25"/>
      <x:c r="CQY5852" s="25"/>
      <x:c r="CQZ5852" s="25"/>
      <x:c r="CRA5852" s="25"/>
      <x:c r="CRB5852" s="25"/>
      <x:c r="CRC5852" s="25"/>
      <x:c r="CRD5852" s="25"/>
      <x:c r="CRE5852" s="25"/>
      <x:c r="CRF5852" s="25"/>
      <x:c r="CRG5852" s="25"/>
      <x:c r="CRH5852" s="25"/>
      <x:c r="CRI5852" s="25"/>
      <x:c r="CRJ5852" s="25"/>
      <x:c r="CRK5852" s="25"/>
      <x:c r="CRL5852" s="25"/>
      <x:c r="CRM5852" s="25"/>
      <x:c r="CRN5852" s="25"/>
      <x:c r="CRO5852" s="25"/>
      <x:c r="CRP5852" s="25"/>
      <x:c r="CRQ5852" s="25"/>
      <x:c r="CRR5852" s="25"/>
      <x:c r="CRS5852" s="25"/>
      <x:c r="CRT5852" s="25"/>
      <x:c r="CRU5852" s="25"/>
      <x:c r="CRV5852" s="25"/>
      <x:c r="CRW5852" s="25"/>
      <x:c r="CRX5852" s="25"/>
      <x:c r="CRY5852" s="25"/>
      <x:c r="CRZ5852" s="25"/>
      <x:c r="CSA5852" s="25"/>
      <x:c r="CSB5852" s="25"/>
      <x:c r="CSC5852" s="25"/>
      <x:c r="CSD5852" s="25"/>
      <x:c r="CSE5852" s="25"/>
      <x:c r="CSF5852" s="25"/>
      <x:c r="CSG5852" s="25"/>
      <x:c r="CSH5852" s="25"/>
      <x:c r="CSI5852" s="25"/>
      <x:c r="CSJ5852" s="25"/>
      <x:c r="CSK5852" s="25"/>
      <x:c r="CSL5852" s="25"/>
      <x:c r="CSM5852" s="25"/>
      <x:c r="CSN5852" s="25"/>
      <x:c r="CSO5852" s="25"/>
      <x:c r="CSP5852" s="25"/>
      <x:c r="CSQ5852" s="25"/>
      <x:c r="CSR5852" s="25"/>
      <x:c r="CSS5852" s="25"/>
      <x:c r="CST5852" s="25"/>
      <x:c r="CSU5852" s="25"/>
      <x:c r="CSV5852" s="25"/>
      <x:c r="CSW5852" s="25"/>
      <x:c r="CSX5852" s="25"/>
      <x:c r="CSY5852" s="25"/>
      <x:c r="CSZ5852" s="25"/>
      <x:c r="CTA5852" s="25"/>
      <x:c r="CTB5852" s="25"/>
      <x:c r="CTC5852" s="25"/>
      <x:c r="CTD5852" s="25"/>
      <x:c r="CTE5852" s="25"/>
      <x:c r="CTF5852" s="25"/>
      <x:c r="CTG5852" s="25"/>
      <x:c r="CTH5852" s="25"/>
      <x:c r="CTI5852" s="25"/>
      <x:c r="CTJ5852" s="25"/>
      <x:c r="CTK5852" s="25"/>
      <x:c r="CTL5852" s="25"/>
      <x:c r="CTM5852" s="25"/>
      <x:c r="CTN5852" s="25"/>
      <x:c r="CTO5852" s="25"/>
      <x:c r="CTP5852" s="25"/>
      <x:c r="CTQ5852" s="25"/>
      <x:c r="CTR5852" s="25"/>
      <x:c r="CTS5852" s="25"/>
      <x:c r="CTT5852" s="25"/>
      <x:c r="CTU5852" s="25"/>
      <x:c r="CTV5852" s="25"/>
      <x:c r="CTW5852" s="25"/>
      <x:c r="CTX5852" s="25"/>
      <x:c r="CTY5852" s="25"/>
      <x:c r="CTZ5852" s="25"/>
      <x:c r="CUA5852" s="25"/>
      <x:c r="CUB5852" s="25"/>
      <x:c r="CUC5852" s="25"/>
      <x:c r="CUD5852" s="25"/>
      <x:c r="CUE5852" s="25"/>
      <x:c r="CUF5852" s="25"/>
      <x:c r="CUG5852" s="25"/>
      <x:c r="CUH5852" s="25"/>
      <x:c r="CUI5852" s="25"/>
      <x:c r="CUJ5852" s="25"/>
      <x:c r="CUK5852" s="25"/>
      <x:c r="CUL5852" s="25"/>
      <x:c r="CUM5852" s="25"/>
      <x:c r="CUN5852" s="25"/>
      <x:c r="CUO5852" s="25"/>
      <x:c r="CUP5852" s="25"/>
      <x:c r="CUQ5852" s="25"/>
      <x:c r="CUR5852" s="25"/>
      <x:c r="CUS5852" s="25"/>
      <x:c r="CUT5852" s="25"/>
      <x:c r="CUU5852" s="25"/>
      <x:c r="CUV5852" s="25"/>
      <x:c r="CUW5852" s="25"/>
      <x:c r="CUX5852" s="25"/>
      <x:c r="CUY5852" s="25"/>
      <x:c r="CUZ5852" s="25"/>
      <x:c r="CVA5852" s="25"/>
      <x:c r="CVB5852" s="25"/>
      <x:c r="CVC5852" s="25"/>
      <x:c r="CVD5852" s="25"/>
      <x:c r="CVE5852" s="25"/>
      <x:c r="CVF5852" s="25"/>
      <x:c r="CVG5852" s="25"/>
      <x:c r="CVH5852" s="25"/>
      <x:c r="CVI5852" s="25"/>
      <x:c r="CVJ5852" s="25"/>
      <x:c r="CVK5852" s="25"/>
      <x:c r="CVL5852" s="25"/>
      <x:c r="CVM5852" s="25"/>
      <x:c r="CVN5852" s="25"/>
      <x:c r="CVO5852" s="25"/>
      <x:c r="CVP5852" s="25"/>
      <x:c r="CVQ5852" s="25"/>
      <x:c r="CVR5852" s="25"/>
      <x:c r="CVS5852" s="25"/>
      <x:c r="CVT5852" s="25"/>
      <x:c r="CVU5852" s="25"/>
      <x:c r="CVV5852" s="25"/>
      <x:c r="CVW5852" s="25"/>
      <x:c r="CVX5852" s="25"/>
      <x:c r="CVY5852" s="25"/>
      <x:c r="CVZ5852" s="25"/>
      <x:c r="CWA5852" s="25"/>
      <x:c r="CWB5852" s="25"/>
      <x:c r="CWC5852" s="25"/>
      <x:c r="CWD5852" s="25"/>
      <x:c r="CWE5852" s="25"/>
      <x:c r="CWF5852" s="25"/>
      <x:c r="CWG5852" s="25"/>
      <x:c r="CWH5852" s="25"/>
      <x:c r="CWI5852" s="25"/>
      <x:c r="CWJ5852" s="25"/>
      <x:c r="CWK5852" s="25"/>
      <x:c r="CWL5852" s="25"/>
      <x:c r="CWM5852" s="25"/>
      <x:c r="CWN5852" s="25"/>
      <x:c r="CWO5852" s="25"/>
      <x:c r="CWP5852" s="25"/>
      <x:c r="CWQ5852" s="25"/>
      <x:c r="CWR5852" s="25"/>
      <x:c r="CWS5852" s="25"/>
      <x:c r="CWT5852" s="25"/>
      <x:c r="CWU5852" s="25"/>
      <x:c r="CWV5852" s="25"/>
      <x:c r="CWW5852" s="25"/>
      <x:c r="CWX5852" s="25"/>
      <x:c r="CWY5852" s="25"/>
      <x:c r="CWZ5852" s="25"/>
      <x:c r="CXA5852" s="25"/>
      <x:c r="CXB5852" s="25"/>
      <x:c r="CXC5852" s="25"/>
      <x:c r="CXD5852" s="25"/>
      <x:c r="CXE5852" s="25"/>
      <x:c r="CXF5852" s="25"/>
      <x:c r="CXG5852" s="25"/>
      <x:c r="CXH5852" s="25"/>
      <x:c r="CXI5852" s="25"/>
      <x:c r="CXJ5852" s="25"/>
      <x:c r="CXK5852" s="25"/>
      <x:c r="CXL5852" s="25"/>
      <x:c r="CXM5852" s="25"/>
      <x:c r="CXN5852" s="25"/>
      <x:c r="CXO5852" s="25"/>
      <x:c r="CXP5852" s="25"/>
      <x:c r="CXQ5852" s="25"/>
      <x:c r="CXR5852" s="25"/>
      <x:c r="CXS5852" s="25"/>
      <x:c r="CXT5852" s="25"/>
      <x:c r="CXU5852" s="25"/>
      <x:c r="CXV5852" s="25"/>
      <x:c r="CXW5852" s="25"/>
      <x:c r="CXX5852" s="25"/>
      <x:c r="CXY5852" s="25"/>
      <x:c r="CXZ5852" s="25"/>
      <x:c r="CYA5852" s="25"/>
      <x:c r="CYB5852" s="25"/>
      <x:c r="CYC5852" s="25"/>
      <x:c r="CYD5852" s="25"/>
      <x:c r="CYE5852" s="25"/>
      <x:c r="CYF5852" s="25"/>
      <x:c r="CYG5852" s="25"/>
      <x:c r="CYH5852" s="25"/>
      <x:c r="CYI5852" s="25"/>
      <x:c r="CYJ5852" s="25"/>
      <x:c r="CYK5852" s="25"/>
      <x:c r="CYL5852" s="25"/>
      <x:c r="CYM5852" s="25"/>
      <x:c r="CYN5852" s="25"/>
      <x:c r="CYO5852" s="25"/>
      <x:c r="CYP5852" s="25"/>
      <x:c r="CYQ5852" s="25"/>
      <x:c r="CYR5852" s="25"/>
      <x:c r="CYS5852" s="25"/>
      <x:c r="CYT5852" s="25"/>
      <x:c r="CYU5852" s="25"/>
      <x:c r="CYV5852" s="25"/>
      <x:c r="CYW5852" s="25"/>
      <x:c r="CYX5852" s="25"/>
      <x:c r="CYY5852" s="25"/>
      <x:c r="CYZ5852" s="25"/>
      <x:c r="CZA5852" s="25"/>
      <x:c r="CZB5852" s="25"/>
      <x:c r="CZC5852" s="25"/>
      <x:c r="CZD5852" s="25"/>
      <x:c r="CZE5852" s="25"/>
      <x:c r="CZF5852" s="25"/>
      <x:c r="CZG5852" s="25"/>
      <x:c r="CZH5852" s="25"/>
      <x:c r="CZI5852" s="25"/>
      <x:c r="CZJ5852" s="25"/>
      <x:c r="CZK5852" s="25"/>
      <x:c r="CZL5852" s="25"/>
      <x:c r="CZM5852" s="25"/>
      <x:c r="CZN5852" s="25"/>
      <x:c r="CZO5852" s="25"/>
      <x:c r="CZP5852" s="25"/>
      <x:c r="CZQ5852" s="25"/>
      <x:c r="CZR5852" s="25"/>
      <x:c r="CZS5852" s="25"/>
      <x:c r="CZT5852" s="25"/>
      <x:c r="CZU5852" s="25"/>
      <x:c r="CZV5852" s="25"/>
      <x:c r="CZW5852" s="25"/>
      <x:c r="CZX5852" s="25"/>
      <x:c r="CZY5852" s="25"/>
      <x:c r="CZZ5852" s="25"/>
      <x:c r="DAA5852" s="25"/>
      <x:c r="DAB5852" s="25"/>
      <x:c r="DAC5852" s="25"/>
      <x:c r="DAD5852" s="25"/>
      <x:c r="DAE5852" s="25"/>
      <x:c r="DAF5852" s="25"/>
      <x:c r="DAG5852" s="25"/>
      <x:c r="DAH5852" s="25"/>
      <x:c r="DAI5852" s="25"/>
      <x:c r="DAJ5852" s="25"/>
      <x:c r="DAK5852" s="25"/>
      <x:c r="DAL5852" s="25"/>
      <x:c r="DAM5852" s="25"/>
      <x:c r="DAN5852" s="25"/>
      <x:c r="DAO5852" s="25"/>
      <x:c r="DAP5852" s="25"/>
      <x:c r="DAQ5852" s="25"/>
      <x:c r="DAR5852" s="25"/>
      <x:c r="DAS5852" s="25"/>
      <x:c r="DAT5852" s="25"/>
      <x:c r="DAU5852" s="25"/>
      <x:c r="DAV5852" s="25"/>
      <x:c r="DAW5852" s="25"/>
      <x:c r="DAX5852" s="25"/>
      <x:c r="DAY5852" s="25"/>
      <x:c r="DAZ5852" s="25"/>
      <x:c r="DBA5852" s="25"/>
      <x:c r="DBB5852" s="25"/>
      <x:c r="DBC5852" s="25"/>
      <x:c r="DBD5852" s="25"/>
      <x:c r="DBE5852" s="25"/>
      <x:c r="DBF5852" s="25"/>
      <x:c r="DBG5852" s="25"/>
      <x:c r="DBH5852" s="25"/>
      <x:c r="DBI5852" s="25"/>
      <x:c r="DBJ5852" s="25"/>
      <x:c r="DBK5852" s="25"/>
      <x:c r="DBL5852" s="25"/>
      <x:c r="DBM5852" s="25"/>
      <x:c r="DBN5852" s="25"/>
      <x:c r="DBO5852" s="25"/>
      <x:c r="DBP5852" s="25"/>
      <x:c r="DBQ5852" s="25"/>
      <x:c r="DBR5852" s="25"/>
      <x:c r="DBS5852" s="25"/>
      <x:c r="DBT5852" s="25"/>
      <x:c r="DBU5852" s="25"/>
      <x:c r="DBV5852" s="25"/>
      <x:c r="DBW5852" s="25"/>
      <x:c r="DBX5852" s="25"/>
      <x:c r="DBY5852" s="25"/>
      <x:c r="DBZ5852" s="25"/>
      <x:c r="DCA5852" s="25"/>
      <x:c r="DCB5852" s="25"/>
      <x:c r="DCC5852" s="25"/>
      <x:c r="DCD5852" s="25"/>
      <x:c r="DCE5852" s="25"/>
      <x:c r="DCF5852" s="25"/>
      <x:c r="DCG5852" s="25"/>
      <x:c r="DCH5852" s="25"/>
      <x:c r="DCI5852" s="25"/>
      <x:c r="DCJ5852" s="25"/>
      <x:c r="DCK5852" s="25"/>
      <x:c r="DCL5852" s="25"/>
      <x:c r="DCM5852" s="25"/>
      <x:c r="DCN5852" s="25"/>
      <x:c r="DCO5852" s="25"/>
      <x:c r="DCP5852" s="25"/>
      <x:c r="DCQ5852" s="25"/>
      <x:c r="DCR5852" s="25"/>
      <x:c r="DCS5852" s="25"/>
      <x:c r="DCT5852" s="25"/>
      <x:c r="DCU5852" s="25"/>
      <x:c r="DCV5852" s="25"/>
      <x:c r="DCW5852" s="25"/>
      <x:c r="DCX5852" s="25"/>
      <x:c r="DCY5852" s="25"/>
      <x:c r="DCZ5852" s="25"/>
      <x:c r="DDA5852" s="25"/>
      <x:c r="DDB5852" s="25"/>
      <x:c r="DDC5852" s="25"/>
      <x:c r="DDD5852" s="25"/>
      <x:c r="DDE5852" s="25"/>
      <x:c r="DDF5852" s="25"/>
      <x:c r="DDG5852" s="25"/>
      <x:c r="DDH5852" s="25"/>
      <x:c r="DDI5852" s="25"/>
      <x:c r="DDJ5852" s="25"/>
      <x:c r="DDK5852" s="25"/>
      <x:c r="DDL5852" s="25"/>
      <x:c r="DDM5852" s="25"/>
      <x:c r="DDN5852" s="25"/>
      <x:c r="DDO5852" s="25"/>
      <x:c r="DDP5852" s="25"/>
      <x:c r="DDQ5852" s="25"/>
      <x:c r="DDR5852" s="25"/>
      <x:c r="DDS5852" s="25"/>
      <x:c r="DDT5852" s="25"/>
      <x:c r="DDU5852" s="25"/>
      <x:c r="DDV5852" s="25"/>
      <x:c r="DDW5852" s="25"/>
      <x:c r="DDX5852" s="25"/>
      <x:c r="DDY5852" s="25"/>
      <x:c r="DDZ5852" s="25"/>
      <x:c r="DEA5852" s="25"/>
      <x:c r="DEB5852" s="25"/>
      <x:c r="DEC5852" s="25"/>
      <x:c r="DED5852" s="25"/>
      <x:c r="DEE5852" s="25"/>
      <x:c r="DEF5852" s="25"/>
      <x:c r="DEG5852" s="25"/>
      <x:c r="DEH5852" s="25"/>
      <x:c r="DEI5852" s="25"/>
      <x:c r="DEJ5852" s="25"/>
      <x:c r="DEK5852" s="25"/>
      <x:c r="DEL5852" s="25"/>
      <x:c r="DEM5852" s="25"/>
      <x:c r="DEN5852" s="25"/>
      <x:c r="DEO5852" s="25"/>
      <x:c r="DEP5852" s="25"/>
      <x:c r="DEQ5852" s="25"/>
      <x:c r="DER5852" s="25"/>
      <x:c r="DES5852" s="25"/>
      <x:c r="DET5852" s="25"/>
      <x:c r="DEU5852" s="25"/>
      <x:c r="DEV5852" s="25"/>
      <x:c r="DEW5852" s="25"/>
      <x:c r="DEX5852" s="25"/>
      <x:c r="DEY5852" s="25"/>
      <x:c r="DEZ5852" s="25"/>
      <x:c r="DFA5852" s="25"/>
      <x:c r="DFB5852" s="25"/>
      <x:c r="DFC5852" s="25"/>
      <x:c r="DFD5852" s="25"/>
      <x:c r="DFE5852" s="25"/>
      <x:c r="DFF5852" s="25"/>
      <x:c r="DFG5852" s="25"/>
      <x:c r="DFH5852" s="25"/>
      <x:c r="DFI5852" s="25"/>
      <x:c r="DFJ5852" s="25"/>
      <x:c r="DFK5852" s="25"/>
      <x:c r="DFL5852" s="25"/>
      <x:c r="DFM5852" s="25"/>
      <x:c r="DFN5852" s="25"/>
      <x:c r="DFO5852" s="25"/>
      <x:c r="DFP5852" s="25"/>
      <x:c r="DFQ5852" s="25"/>
      <x:c r="DFR5852" s="25"/>
      <x:c r="DFS5852" s="25"/>
      <x:c r="DFT5852" s="25"/>
      <x:c r="DFU5852" s="25"/>
      <x:c r="DFV5852" s="25"/>
      <x:c r="DFW5852" s="25"/>
      <x:c r="DFX5852" s="25"/>
      <x:c r="DFY5852" s="25"/>
      <x:c r="DFZ5852" s="25"/>
      <x:c r="DGA5852" s="25"/>
      <x:c r="DGB5852" s="25"/>
      <x:c r="DGC5852" s="25"/>
      <x:c r="DGD5852" s="25"/>
      <x:c r="DGE5852" s="25"/>
      <x:c r="DGF5852" s="25"/>
      <x:c r="DGG5852" s="25"/>
      <x:c r="DGH5852" s="25"/>
      <x:c r="DGI5852" s="25"/>
      <x:c r="DGJ5852" s="25"/>
      <x:c r="DGK5852" s="25"/>
      <x:c r="DGL5852" s="25"/>
      <x:c r="DGM5852" s="25"/>
      <x:c r="DGN5852" s="25"/>
      <x:c r="DGO5852" s="25"/>
      <x:c r="DGP5852" s="25"/>
      <x:c r="DGQ5852" s="25"/>
      <x:c r="DGR5852" s="25"/>
      <x:c r="DGS5852" s="25"/>
      <x:c r="DGT5852" s="25"/>
      <x:c r="DGU5852" s="25"/>
      <x:c r="DGV5852" s="25"/>
      <x:c r="DGW5852" s="25"/>
      <x:c r="DGX5852" s="25"/>
      <x:c r="DGY5852" s="25"/>
      <x:c r="DGZ5852" s="25"/>
      <x:c r="DHA5852" s="25"/>
      <x:c r="DHB5852" s="25"/>
      <x:c r="DHC5852" s="25"/>
      <x:c r="DHD5852" s="25"/>
      <x:c r="DHE5852" s="25"/>
      <x:c r="DHF5852" s="25"/>
      <x:c r="DHG5852" s="25"/>
      <x:c r="DHH5852" s="25"/>
      <x:c r="DHI5852" s="25"/>
      <x:c r="DHJ5852" s="25"/>
      <x:c r="DHK5852" s="25"/>
      <x:c r="DHL5852" s="25"/>
      <x:c r="DHM5852" s="25"/>
      <x:c r="DHN5852" s="25"/>
      <x:c r="DHO5852" s="25"/>
      <x:c r="DHP5852" s="25"/>
      <x:c r="DHQ5852" s="25"/>
      <x:c r="DHR5852" s="25"/>
      <x:c r="DHS5852" s="25"/>
      <x:c r="DHT5852" s="25"/>
      <x:c r="DHU5852" s="25"/>
      <x:c r="DHV5852" s="25"/>
      <x:c r="DHW5852" s="25"/>
      <x:c r="DHX5852" s="25"/>
      <x:c r="DHY5852" s="25"/>
      <x:c r="DHZ5852" s="25"/>
      <x:c r="DIA5852" s="25"/>
      <x:c r="DIB5852" s="25"/>
      <x:c r="DIC5852" s="25"/>
      <x:c r="DID5852" s="25"/>
      <x:c r="DIE5852" s="25"/>
      <x:c r="DIF5852" s="25"/>
      <x:c r="DIG5852" s="25"/>
      <x:c r="DIH5852" s="25"/>
      <x:c r="DII5852" s="25"/>
      <x:c r="DIJ5852" s="25"/>
      <x:c r="DIK5852" s="25"/>
      <x:c r="DIL5852" s="25"/>
      <x:c r="DIM5852" s="25"/>
      <x:c r="DIN5852" s="25"/>
      <x:c r="DIO5852" s="25"/>
      <x:c r="DIP5852" s="25"/>
      <x:c r="DIQ5852" s="25"/>
      <x:c r="DIR5852" s="25"/>
      <x:c r="DIS5852" s="25"/>
      <x:c r="DIT5852" s="25"/>
      <x:c r="DIU5852" s="25"/>
      <x:c r="DIV5852" s="25"/>
      <x:c r="DIW5852" s="25"/>
      <x:c r="DIX5852" s="25"/>
      <x:c r="DIY5852" s="25"/>
      <x:c r="DIZ5852" s="25"/>
      <x:c r="DJA5852" s="25"/>
      <x:c r="DJB5852" s="25"/>
      <x:c r="DJC5852" s="25"/>
      <x:c r="DJD5852" s="25"/>
      <x:c r="DJE5852" s="25"/>
      <x:c r="DJF5852" s="25"/>
      <x:c r="DJG5852" s="25"/>
      <x:c r="DJH5852" s="25"/>
      <x:c r="DJI5852" s="25"/>
      <x:c r="DJJ5852" s="25"/>
      <x:c r="DJK5852" s="25"/>
      <x:c r="DJL5852" s="25"/>
      <x:c r="DJM5852" s="25"/>
      <x:c r="DJN5852" s="25"/>
      <x:c r="DJO5852" s="25"/>
      <x:c r="DJP5852" s="25"/>
      <x:c r="DJQ5852" s="25"/>
      <x:c r="DJR5852" s="25"/>
      <x:c r="DJS5852" s="25"/>
      <x:c r="DJT5852" s="25"/>
      <x:c r="DJU5852" s="25"/>
      <x:c r="DJV5852" s="25"/>
      <x:c r="DJW5852" s="25"/>
      <x:c r="DJX5852" s="25"/>
      <x:c r="DJY5852" s="25"/>
      <x:c r="DJZ5852" s="25"/>
      <x:c r="DKA5852" s="25"/>
      <x:c r="DKB5852" s="25"/>
      <x:c r="DKC5852" s="25"/>
      <x:c r="DKD5852" s="25"/>
      <x:c r="DKE5852" s="25"/>
      <x:c r="DKF5852" s="25"/>
      <x:c r="DKG5852" s="25"/>
      <x:c r="DKH5852" s="25"/>
      <x:c r="DKI5852" s="25"/>
      <x:c r="DKJ5852" s="25"/>
      <x:c r="DKK5852" s="25"/>
      <x:c r="DKL5852" s="25"/>
      <x:c r="DKM5852" s="25"/>
      <x:c r="DKN5852" s="25"/>
      <x:c r="DKO5852" s="25"/>
      <x:c r="DKP5852" s="25"/>
      <x:c r="DKQ5852" s="25"/>
      <x:c r="DKR5852" s="25"/>
      <x:c r="DKS5852" s="25"/>
      <x:c r="DKT5852" s="25"/>
      <x:c r="DKU5852" s="25"/>
      <x:c r="DKV5852" s="25"/>
      <x:c r="DKW5852" s="25"/>
      <x:c r="DKX5852" s="25"/>
      <x:c r="DKY5852" s="25"/>
      <x:c r="DKZ5852" s="25"/>
      <x:c r="DLA5852" s="25"/>
      <x:c r="DLB5852" s="25"/>
      <x:c r="DLC5852" s="25"/>
      <x:c r="DLD5852" s="25"/>
      <x:c r="DLE5852" s="25"/>
      <x:c r="DLF5852" s="25"/>
      <x:c r="DLG5852" s="25"/>
      <x:c r="DLH5852" s="25"/>
      <x:c r="DLI5852" s="25"/>
      <x:c r="DLJ5852" s="25"/>
      <x:c r="DLK5852" s="25"/>
      <x:c r="DLL5852" s="25"/>
      <x:c r="DLM5852" s="25"/>
      <x:c r="DLN5852" s="25"/>
      <x:c r="DLO5852" s="25"/>
      <x:c r="DLP5852" s="25"/>
      <x:c r="DLQ5852" s="25"/>
      <x:c r="DLR5852" s="25"/>
      <x:c r="DLS5852" s="25"/>
      <x:c r="DLT5852" s="25"/>
      <x:c r="DLU5852" s="25"/>
      <x:c r="DLV5852" s="25"/>
      <x:c r="DLW5852" s="25"/>
      <x:c r="DLX5852" s="25"/>
      <x:c r="DLY5852" s="25"/>
      <x:c r="DLZ5852" s="25"/>
      <x:c r="DMA5852" s="25"/>
      <x:c r="DMB5852" s="25"/>
      <x:c r="DMC5852" s="25"/>
      <x:c r="DMD5852" s="25"/>
      <x:c r="DME5852" s="25"/>
      <x:c r="DMF5852" s="25"/>
      <x:c r="DMG5852" s="25"/>
      <x:c r="DMH5852" s="25"/>
      <x:c r="DMI5852" s="25"/>
      <x:c r="DMJ5852" s="25"/>
      <x:c r="DMK5852" s="25"/>
      <x:c r="DML5852" s="25"/>
      <x:c r="DMM5852" s="25"/>
      <x:c r="DMN5852" s="25"/>
      <x:c r="DMO5852" s="25"/>
      <x:c r="DMP5852" s="25"/>
      <x:c r="DMQ5852" s="25"/>
      <x:c r="DMR5852" s="25"/>
      <x:c r="DMS5852" s="25"/>
      <x:c r="DMT5852" s="25"/>
      <x:c r="DMU5852" s="25"/>
      <x:c r="DMV5852" s="25"/>
      <x:c r="DMW5852" s="25"/>
      <x:c r="DMX5852" s="25"/>
      <x:c r="DMY5852" s="25"/>
      <x:c r="DMZ5852" s="25"/>
      <x:c r="DNA5852" s="25"/>
      <x:c r="DNB5852" s="25"/>
      <x:c r="DNC5852" s="25"/>
      <x:c r="DND5852" s="25"/>
      <x:c r="DNE5852" s="25"/>
      <x:c r="DNF5852" s="25"/>
      <x:c r="DNG5852" s="25"/>
      <x:c r="DNH5852" s="25"/>
      <x:c r="DNI5852" s="25"/>
      <x:c r="DNJ5852" s="25"/>
      <x:c r="DNK5852" s="25"/>
      <x:c r="DNL5852" s="25"/>
      <x:c r="DNM5852" s="25"/>
      <x:c r="DNN5852" s="25"/>
      <x:c r="DNO5852" s="25"/>
      <x:c r="DNP5852" s="25"/>
      <x:c r="DNQ5852" s="25"/>
      <x:c r="DNR5852" s="25"/>
      <x:c r="DNS5852" s="25"/>
      <x:c r="DNT5852" s="25"/>
      <x:c r="DNU5852" s="25"/>
      <x:c r="DNV5852" s="25"/>
      <x:c r="DNW5852" s="25"/>
      <x:c r="DNX5852" s="25"/>
      <x:c r="DNY5852" s="25"/>
      <x:c r="DNZ5852" s="25"/>
      <x:c r="DOA5852" s="25"/>
      <x:c r="DOB5852" s="25"/>
      <x:c r="DOC5852" s="25"/>
      <x:c r="DOD5852" s="25"/>
      <x:c r="DOE5852" s="25"/>
      <x:c r="DOF5852" s="25"/>
      <x:c r="DOG5852" s="25"/>
      <x:c r="DOH5852" s="25"/>
      <x:c r="DOI5852" s="25"/>
      <x:c r="DOJ5852" s="25"/>
      <x:c r="DOK5852" s="25"/>
      <x:c r="DOL5852" s="25"/>
      <x:c r="DOM5852" s="25"/>
      <x:c r="DON5852" s="25"/>
      <x:c r="DOO5852" s="25"/>
      <x:c r="DOP5852" s="25"/>
      <x:c r="DOQ5852" s="25"/>
      <x:c r="DOR5852" s="25"/>
      <x:c r="DOS5852" s="25"/>
      <x:c r="DOT5852" s="25"/>
      <x:c r="DOU5852" s="25"/>
      <x:c r="DOV5852" s="25"/>
      <x:c r="DOW5852" s="25"/>
      <x:c r="DOX5852" s="25"/>
      <x:c r="DOY5852" s="25"/>
      <x:c r="DOZ5852" s="25"/>
      <x:c r="DPA5852" s="25"/>
      <x:c r="DPB5852" s="25"/>
      <x:c r="DPC5852" s="25"/>
      <x:c r="DPD5852" s="25"/>
      <x:c r="DPE5852" s="25"/>
      <x:c r="DPF5852" s="25"/>
      <x:c r="DPG5852" s="25"/>
      <x:c r="DPH5852" s="25"/>
      <x:c r="DPI5852" s="25"/>
      <x:c r="DPJ5852" s="25"/>
      <x:c r="DPK5852" s="25"/>
      <x:c r="DPL5852" s="25"/>
      <x:c r="DPM5852" s="25"/>
      <x:c r="DPN5852" s="25"/>
      <x:c r="DPO5852" s="25"/>
      <x:c r="DPP5852" s="25"/>
      <x:c r="DPQ5852" s="25"/>
      <x:c r="DPR5852" s="25"/>
      <x:c r="DPS5852" s="25"/>
      <x:c r="DPT5852" s="25"/>
      <x:c r="DPU5852" s="25"/>
      <x:c r="DPV5852" s="25"/>
      <x:c r="DPW5852" s="25"/>
      <x:c r="DPX5852" s="25"/>
      <x:c r="DPY5852" s="25"/>
      <x:c r="DPZ5852" s="25"/>
      <x:c r="DQA5852" s="25"/>
      <x:c r="DQB5852" s="25"/>
      <x:c r="DQC5852" s="25"/>
      <x:c r="DQD5852" s="25"/>
      <x:c r="DQE5852" s="25"/>
      <x:c r="DQF5852" s="25"/>
      <x:c r="DQG5852" s="25"/>
      <x:c r="DQH5852" s="25"/>
      <x:c r="DQI5852" s="25"/>
      <x:c r="DQJ5852" s="25"/>
      <x:c r="DQK5852" s="25"/>
      <x:c r="DQL5852" s="25"/>
      <x:c r="DQM5852" s="25"/>
      <x:c r="DQN5852" s="25"/>
      <x:c r="DQO5852" s="25"/>
      <x:c r="DQP5852" s="25"/>
      <x:c r="DQQ5852" s="25"/>
      <x:c r="DQR5852" s="25"/>
      <x:c r="DQS5852" s="25"/>
      <x:c r="DQT5852" s="25"/>
      <x:c r="DQU5852" s="25"/>
      <x:c r="DQV5852" s="25"/>
      <x:c r="DQW5852" s="25"/>
      <x:c r="DQX5852" s="25"/>
      <x:c r="DQY5852" s="25"/>
      <x:c r="DQZ5852" s="25"/>
      <x:c r="DRA5852" s="25"/>
      <x:c r="DRB5852" s="25"/>
      <x:c r="DRC5852" s="25"/>
      <x:c r="DRD5852" s="25"/>
      <x:c r="DRE5852" s="25"/>
      <x:c r="DRF5852" s="25"/>
      <x:c r="DRG5852" s="25"/>
      <x:c r="DRH5852" s="25"/>
      <x:c r="DRI5852" s="25"/>
      <x:c r="DRJ5852" s="25"/>
      <x:c r="DRK5852" s="25"/>
      <x:c r="DRL5852" s="25"/>
      <x:c r="DRM5852" s="25"/>
      <x:c r="DRN5852" s="25"/>
      <x:c r="DRO5852" s="25"/>
      <x:c r="DRP5852" s="25"/>
      <x:c r="DRQ5852" s="25"/>
      <x:c r="DRR5852" s="25"/>
      <x:c r="DRS5852" s="25"/>
      <x:c r="DRT5852" s="25"/>
      <x:c r="DRU5852" s="25"/>
      <x:c r="DRV5852" s="25"/>
      <x:c r="DRW5852" s="25"/>
      <x:c r="DRX5852" s="25"/>
      <x:c r="DRY5852" s="25"/>
      <x:c r="DRZ5852" s="25"/>
      <x:c r="DSA5852" s="25"/>
      <x:c r="DSB5852" s="25"/>
      <x:c r="DSC5852" s="25"/>
      <x:c r="DSD5852" s="25"/>
      <x:c r="DSE5852" s="25"/>
      <x:c r="DSF5852" s="25"/>
      <x:c r="DSG5852" s="25"/>
      <x:c r="DSH5852" s="25"/>
      <x:c r="DSI5852" s="25"/>
      <x:c r="DSJ5852" s="25"/>
      <x:c r="DSK5852" s="25"/>
      <x:c r="DSL5852" s="25"/>
      <x:c r="DSM5852" s="25"/>
      <x:c r="DSN5852" s="25"/>
      <x:c r="DSO5852" s="25"/>
      <x:c r="DSP5852" s="25"/>
      <x:c r="DSQ5852" s="25"/>
      <x:c r="DSR5852" s="25"/>
      <x:c r="DSS5852" s="25"/>
      <x:c r="DST5852" s="25"/>
      <x:c r="DSU5852" s="25"/>
      <x:c r="DSV5852" s="25"/>
      <x:c r="DSW5852" s="25"/>
      <x:c r="DSX5852" s="25"/>
      <x:c r="DSY5852" s="25"/>
      <x:c r="DSZ5852" s="25"/>
      <x:c r="DTA5852" s="25"/>
      <x:c r="DTB5852" s="25"/>
      <x:c r="DTC5852" s="25"/>
      <x:c r="DTD5852" s="25"/>
      <x:c r="DTE5852" s="25"/>
      <x:c r="DTF5852" s="25"/>
      <x:c r="DTG5852" s="25"/>
      <x:c r="DTH5852" s="25"/>
      <x:c r="DTI5852" s="25"/>
      <x:c r="DTJ5852" s="25"/>
      <x:c r="DTK5852" s="25"/>
      <x:c r="DTL5852" s="25"/>
      <x:c r="DTM5852" s="25"/>
      <x:c r="DTN5852" s="25"/>
      <x:c r="DTO5852" s="25"/>
      <x:c r="DTP5852" s="25"/>
      <x:c r="DTQ5852" s="25"/>
      <x:c r="DTR5852" s="25"/>
      <x:c r="DTS5852" s="25"/>
      <x:c r="DTT5852" s="25"/>
      <x:c r="DTU5852" s="25"/>
      <x:c r="DTV5852" s="25"/>
      <x:c r="DTW5852" s="25"/>
      <x:c r="DTX5852" s="25"/>
      <x:c r="DTY5852" s="25"/>
      <x:c r="DTZ5852" s="25"/>
      <x:c r="DUA5852" s="25"/>
      <x:c r="DUB5852" s="25"/>
      <x:c r="DUC5852" s="25"/>
      <x:c r="DUD5852" s="25"/>
      <x:c r="DUE5852" s="25"/>
      <x:c r="DUF5852" s="25"/>
      <x:c r="DUG5852" s="25"/>
      <x:c r="DUH5852" s="25"/>
      <x:c r="DUI5852" s="25"/>
      <x:c r="DUJ5852" s="25"/>
      <x:c r="DUK5852" s="25"/>
      <x:c r="DUL5852" s="25"/>
      <x:c r="DUM5852" s="25"/>
      <x:c r="DUN5852" s="25"/>
      <x:c r="DUO5852" s="25"/>
      <x:c r="DUP5852" s="25"/>
      <x:c r="DUQ5852" s="25"/>
      <x:c r="DUR5852" s="25"/>
      <x:c r="DUS5852" s="25"/>
      <x:c r="DUT5852" s="25"/>
      <x:c r="DUU5852" s="25"/>
      <x:c r="DUV5852" s="25"/>
      <x:c r="DUW5852" s="25"/>
      <x:c r="DUX5852" s="25"/>
      <x:c r="DUY5852" s="25"/>
      <x:c r="DUZ5852" s="25"/>
      <x:c r="DVA5852" s="25"/>
      <x:c r="DVB5852" s="25"/>
      <x:c r="DVC5852" s="25"/>
      <x:c r="DVD5852" s="25"/>
      <x:c r="DVE5852" s="25"/>
      <x:c r="DVF5852" s="25"/>
      <x:c r="DVG5852" s="25"/>
      <x:c r="DVH5852" s="25"/>
      <x:c r="DVI5852" s="25"/>
      <x:c r="DVJ5852" s="25"/>
      <x:c r="DVK5852" s="25"/>
      <x:c r="DVL5852" s="25"/>
      <x:c r="DVM5852" s="25"/>
      <x:c r="DVN5852" s="25"/>
      <x:c r="DVO5852" s="25"/>
      <x:c r="DVP5852" s="25"/>
      <x:c r="DVQ5852" s="25"/>
      <x:c r="DVR5852" s="25"/>
      <x:c r="DVS5852" s="25"/>
      <x:c r="DVT5852" s="25"/>
      <x:c r="DVU5852" s="25"/>
      <x:c r="DVV5852" s="25"/>
      <x:c r="DVW5852" s="25"/>
      <x:c r="DVX5852" s="25"/>
      <x:c r="DVY5852" s="25"/>
      <x:c r="DVZ5852" s="25"/>
      <x:c r="DWA5852" s="25"/>
      <x:c r="DWB5852" s="25"/>
      <x:c r="DWC5852" s="25"/>
      <x:c r="DWD5852" s="25"/>
      <x:c r="DWE5852" s="25"/>
      <x:c r="DWF5852" s="25"/>
      <x:c r="DWG5852" s="25"/>
      <x:c r="DWH5852" s="25"/>
      <x:c r="DWI5852" s="25"/>
      <x:c r="DWJ5852" s="25"/>
      <x:c r="DWK5852" s="25"/>
      <x:c r="DWL5852" s="25"/>
      <x:c r="DWM5852" s="25"/>
      <x:c r="DWN5852" s="25"/>
      <x:c r="DWO5852" s="25"/>
      <x:c r="DWP5852" s="25"/>
      <x:c r="DWQ5852" s="25"/>
      <x:c r="DWR5852" s="25"/>
      <x:c r="DWS5852" s="25"/>
      <x:c r="DWT5852" s="25"/>
      <x:c r="DWU5852" s="25"/>
      <x:c r="DWV5852" s="25"/>
      <x:c r="DWW5852" s="25"/>
      <x:c r="DWX5852" s="25"/>
      <x:c r="DWY5852" s="25"/>
      <x:c r="DWZ5852" s="25"/>
      <x:c r="DXA5852" s="25"/>
      <x:c r="DXB5852" s="25"/>
      <x:c r="DXC5852" s="25"/>
      <x:c r="DXD5852" s="25"/>
      <x:c r="DXE5852" s="25"/>
      <x:c r="DXF5852" s="25"/>
      <x:c r="DXG5852" s="25"/>
      <x:c r="DXH5852" s="25"/>
      <x:c r="DXI5852" s="25"/>
      <x:c r="DXJ5852" s="25"/>
      <x:c r="DXK5852" s="25"/>
      <x:c r="DXL5852" s="25"/>
      <x:c r="DXM5852" s="25"/>
      <x:c r="DXN5852" s="25"/>
      <x:c r="DXO5852" s="25"/>
      <x:c r="DXP5852" s="25"/>
      <x:c r="DXQ5852" s="25"/>
      <x:c r="DXR5852" s="25"/>
      <x:c r="DXS5852" s="25"/>
      <x:c r="DXT5852" s="25"/>
      <x:c r="DXU5852" s="25"/>
      <x:c r="DXV5852" s="25"/>
      <x:c r="DXW5852" s="25"/>
      <x:c r="DXX5852" s="25"/>
      <x:c r="DXY5852" s="25"/>
      <x:c r="DXZ5852" s="25"/>
      <x:c r="DYA5852" s="25"/>
      <x:c r="DYB5852" s="25"/>
      <x:c r="DYC5852" s="25"/>
      <x:c r="DYD5852" s="25"/>
      <x:c r="DYE5852" s="25"/>
      <x:c r="DYF5852" s="25"/>
      <x:c r="DYG5852" s="25"/>
      <x:c r="DYH5852" s="25"/>
      <x:c r="DYI5852" s="25"/>
      <x:c r="DYJ5852" s="25"/>
      <x:c r="DYK5852" s="25"/>
      <x:c r="DYL5852" s="25"/>
      <x:c r="DYM5852" s="25"/>
      <x:c r="DYN5852" s="25"/>
      <x:c r="DYO5852" s="25"/>
      <x:c r="DYP5852" s="25"/>
      <x:c r="DYQ5852" s="25"/>
      <x:c r="DYR5852" s="25"/>
      <x:c r="DYS5852" s="25"/>
      <x:c r="DYT5852" s="25"/>
      <x:c r="DYU5852" s="25"/>
      <x:c r="DYV5852" s="25"/>
      <x:c r="DYW5852" s="25"/>
      <x:c r="DYX5852" s="25"/>
      <x:c r="DYY5852" s="25"/>
      <x:c r="DYZ5852" s="25"/>
      <x:c r="DZA5852" s="25"/>
      <x:c r="DZB5852" s="25"/>
      <x:c r="DZC5852" s="25"/>
      <x:c r="DZD5852" s="25"/>
      <x:c r="DZE5852" s="25"/>
      <x:c r="DZF5852" s="25"/>
      <x:c r="DZG5852" s="25"/>
      <x:c r="DZH5852" s="25"/>
      <x:c r="DZI5852" s="25"/>
      <x:c r="DZJ5852" s="25"/>
      <x:c r="DZK5852" s="25"/>
      <x:c r="DZL5852" s="25"/>
      <x:c r="DZM5852" s="25"/>
      <x:c r="DZN5852" s="25"/>
      <x:c r="DZO5852" s="25"/>
      <x:c r="DZP5852" s="25"/>
      <x:c r="DZQ5852" s="25"/>
      <x:c r="DZR5852" s="25"/>
      <x:c r="DZS5852" s="25"/>
      <x:c r="DZT5852" s="25"/>
      <x:c r="DZU5852" s="25"/>
      <x:c r="DZV5852" s="25"/>
      <x:c r="DZW5852" s="25"/>
      <x:c r="DZX5852" s="25"/>
      <x:c r="DZY5852" s="25"/>
      <x:c r="DZZ5852" s="25"/>
      <x:c r="EAA5852" s="25"/>
      <x:c r="EAB5852" s="25"/>
      <x:c r="EAC5852" s="25"/>
      <x:c r="EAD5852" s="25"/>
      <x:c r="EAE5852" s="25"/>
      <x:c r="EAF5852" s="25"/>
      <x:c r="EAG5852" s="25"/>
      <x:c r="EAH5852" s="25"/>
      <x:c r="EAI5852" s="25"/>
      <x:c r="EAJ5852" s="25"/>
      <x:c r="EAK5852" s="25"/>
      <x:c r="EAL5852" s="25"/>
      <x:c r="EAM5852" s="25"/>
      <x:c r="EAN5852" s="25"/>
      <x:c r="EAO5852" s="25"/>
      <x:c r="EAP5852" s="25"/>
      <x:c r="EAQ5852" s="25"/>
      <x:c r="EAR5852" s="25"/>
      <x:c r="EAS5852" s="25"/>
      <x:c r="EAT5852" s="25"/>
      <x:c r="EAU5852" s="25"/>
      <x:c r="EAV5852" s="25"/>
      <x:c r="EAW5852" s="25"/>
      <x:c r="EAX5852" s="25"/>
      <x:c r="EAY5852" s="25"/>
      <x:c r="EAZ5852" s="25"/>
      <x:c r="EBA5852" s="25"/>
      <x:c r="EBB5852" s="25"/>
      <x:c r="EBC5852" s="25"/>
      <x:c r="EBD5852" s="25"/>
      <x:c r="EBE5852" s="25"/>
      <x:c r="EBF5852" s="25"/>
      <x:c r="EBG5852" s="25"/>
      <x:c r="EBH5852" s="25"/>
      <x:c r="EBI5852" s="25"/>
      <x:c r="EBJ5852" s="25"/>
      <x:c r="EBK5852" s="25"/>
      <x:c r="EBL5852" s="25"/>
      <x:c r="EBM5852" s="25"/>
      <x:c r="EBN5852" s="25"/>
      <x:c r="EBO5852" s="25"/>
      <x:c r="EBP5852" s="25"/>
      <x:c r="EBQ5852" s="25"/>
      <x:c r="EBR5852" s="25"/>
      <x:c r="EBS5852" s="25"/>
      <x:c r="EBT5852" s="25"/>
      <x:c r="EBU5852" s="25"/>
      <x:c r="EBV5852" s="25"/>
      <x:c r="EBW5852" s="25"/>
      <x:c r="EBX5852" s="25"/>
      <x:c r="EBY5852" s="25"/>
      <x:c r="EBZ5852" s="25"/>
      <x:c r="ECA5852" s="25"/>
      <x:c r="ECB5852" s="25"/>
      <x:c r="ECC5852" s="25"/>
      <x:c r="ECD5852" s="25"/>
      <x:c r="ECE5852" s="25"/>
      <x:c r="ECF5852" s="25"/>
      <x:c r="ECG5852" s="25"/>
      <x:c r="ECH5852" s="25"/>
      <x:c r="ECI5852" s="25"/>
      <x:c r="ECJ5852" s="25"/>
      <x:c r="ECK5852" s="25"/>
      <x:c r="ECL5852" s="25"/>
      <x:c r="ECM5852" s="25"/>
      <x:c r="ECN5852" s="25"/>
      <x:c r="ECO5852" s="25"/>
      <x:c r="ECP5852" s="25"/>
      <x:c r="ECQ5852" s="25"/>
      <x:c r="ECR5852" s="25"/>
      <x:c r="ECS5852" s="25"/>
      <x:c r="ECT5852" s="25"/>
      <x:c r="ECU5852" s="25"/>
      <x:c r="ECV5852" s="25"/>
      <x:c r="ECW5852" s="25"/>
      <x:c r="ECX5852" s="25"/>
      <x:c r="ECY5852" s="25"/>
      <x:c r="ECZ5852" s="25"/>
      <x:c r="EDA5852" s="25"/>
      <x:c r="EDB5852" s="25"/>
      <x:c r="EDC5852" s="25"/>
      <x:c r="EDD5852" s="25"/>
      <x:c r="EDE5852" s="25"/>
      <x:c r="EDF5852" s="25"/>
      <x:c r="EDG5852" s="25"/>
      <x:c r="EDH5852" s="25"/>
      <x:c r="EDI5852" s="25"/>
      <x:c r="EDJ5852" s="25"/>
      <x:c r="EDK5852" s="25"/>
      <x:c r="EDL5852" s="25"/>
      <x:c r="EDM5852" s="25"/>
      <x:c r="EDN5852" s="25"/>
      <x:c r="EDO5852" s="25"/>
      <x:c r="EDP5852" s="25"/>
      <x:c r="EDQ5852" s="25"/>
      <x:c r="EDR5852" s="25"/>
      <x:c r="EDS5852" s="25"/>
      <x:c r="EDT5852" s="25"/>
      <x:c r="EDU5852" s="25"/>
      <x:c r="EDV5852" s="25"/>
      <x:c r="EDW5852" s="25"/>
      <x:c r="EDX5852" s="25"/>
      <x:c r="EDY5852" s="25"/>
      <x:c r="EDZ5852" s="25"/>
      <x:c r="EEA5852" s="25"/>
      <x:c r="EEB5852" s="25"/>
      <x:c r="EEC5852" s="25"/>
      <x:c r="EED5852" s="25"/>
      <x:c r="EEE5852" s="25"/>
      <x:c r="EEF5852" s="25"/>
      <x:c r="EEG5852" s="25"/>
      <x:c r="EEH5852" s="25"/>
      <x:c r="EEI5852" s="25"/>
      <x:c r="EEJ5852" s="25"/>
      <x:c r="EEK5852" s="25"/>
      <x:c r="EEL5852" s="25"/>
      <x:c r="EEM5852" s="25"/>
      <x:c r="EEN5852" s="25"/>
      <x:c r="EEO5852" s="25"/>
      <x:c r="EEP5852" s="25"/>
      <x:c r="EEQ5852" s="25"/>
      <x:c r="EER5852" s="25"/>
      <x:c r="EES5852" s="25"/>
      <x:c r="EET5852" s="25"/>
      <x:c r="EEU5852" s="25"/>
      <x:c r="EEV5852" s="25"/>
      <x:c r="EEW5852" s="25"/>
      <x:c r="EEX5852" s="25"/>
      <x:c r="EEY5852" s="25"/>
      <x:c r="EEZ5852" s="25"/>
      <x:c r="EFA5852" s="25"/>
      <x:c r="EFB5852" s="25"/>
      <x:c r="EFC5852" s="25"/>
      <x:c r="EFD5852" s="25"/>
      <x:c r="EFE5852" s="25"/>
      <x:c r="EFF5852" s="25"/>
      <x:c r="EFG5852" s="25"/>
      <x:c r="EFH5852" s="25"/>
      <x:c r="EFI5852" s="25"/>
      <x:c r="EFJ5852" s="25"/>
      <x:c r="EFK5852" s="25"/>
      <x:c r="EFL5852" s="25"/>
      <x:c r="EFM5852" s="25"/>
      <x:c r="EFN5852" s="25"/>
      <x:c r="EFO5852" s="25"/>
      <x:c r="EFP5852" s="25"/>
      <x:c r="EFQ5852" s="25"/>
      <x:c r="EFR5852" s="25"/>
      <x:c r="EFS5852" s="25"/>
      <x:c r="EFT5852" s="25"/>
      <x:c r="EFU5852" s="25"/>
      <x:c r="EFV5852" s="25"/>
      <x:c r="EFW5852" s="25"/>
      <x:c r="EFX5852" s="25"/>
      <x:c r="EFY5852" s="25"/>
      <x:c r="EFZ5852" s="25"/>
      <x:c r="EGA5852" s="25"/>
      <x:c r="EGB5852" s="25"/>
      <x:c r="EGC5852" s="25"/>
      <x:c r="EGD5852" s="25"/>
      <x:c r="EGE5852" s="25"/>
      <x:c r="EGF5852" s="25"/>
      <x:c r="EGG5852" s="25"/>
      <x:c r="EGH5852" s="25"/>
      <x:c r="EGI5852" s="25"/>
      <x:c r="EGJ5852" s="25"/>
      <x:c r="EGK5852" s="25"/>
      <x:c r="EGL5852" s="25"/>
      <x:c r="EGM5852" s="25"/>
      <x:c r="EGN5852" s="25"/>
      <x:c r="EGO5852" s="25"/>
      <x:c r="EGP5852" s="25"/>
      <x:c r="EGQ5852" s="25"/>
      <x:c r="EGR5852" s="25"/>
      <x:c r="EGS5852" s="25"/>
      <x:c r="EGT5852" s="25"/>
      <x:c r="EGU5852" s="25"/>
      <x:c r="EGV5852" s="25"/>
      <x:c r="EGW5852" s="25"/>
      <x:c r="EGX5852" s="25"/>
      <x:c r="EGY5852" s="25"/>
      <x:c r="EGZ5852" s="25"/>
      <x:c r="EHA5852" s="25"/>
      <x:c r="EHB5852" s="25"/>
      <x:c r="EHC5852" s="25"/>
      <x:c r="EHD5852" s="25"/>
      <x:c r="EHE5852" s="25"/>
      <x:c r="EHF5852" s="25"/>
      <x:c r="EHG5852" s="25"/>
      <x:c r="EHH5852" s="25"/>
      <x:c r="EHI5852" s="25"/>
      <x:c r="EHJ5852" s="25"/>
      <x:c r="EHK5852" s="25"/>
      <x:c r="EHL5852" s="25"/>
      <x:c r="EHM5852" s="25"/>
      <x:c r="EHN5852" s="25"/>
      <x:c r="EHO5852" s="25"/>
      <x:c r="EHP5852" s="25"/>
      <x:c r="EHQ5852" s="25"/>
      <x:c r="EHR5852" s="25"/>
      <x:c r="EHS5852" s="25"/>
      <x:c r="EHT5852" s="25"/>
      <x:c r="EHU5852" s="25"/>
      <x:c r="EHV5852" s="25"/>
      <x:c r="EHW5852" s="25"/>
      <x:c r="EHX5852" s="25"/>
      <x:c r="EHY5852" s="25"/>
      <x:c r="EHZ5852" s="25"/>
      <x:c r="EIA5852" s="25"/>
      <x:c r="EIB5852" s="25"/>
      <x:c r="EIC5852" s="25"/>
      <x:c r="EID5852" s="25"/>
      <x:c r="EIE5852" s="25"/>
      <x:c r="EIF5852" s="25"/>
      <x:c r="EIG5852" s="25"/>
      <x:c r="EIH5852" s="25"/>
      <x:c r="EII5852" s="25"/>
      <x:c r="EIJ5852" s="25"/>
      <x:c r="EIK5852" s="25"/>
      <x:c r="EIL5852" s="25"/>
      <x:c r="EIM5852" s="25"/>
      <x:c r="EIN5852" s="25"/>
      <x:c r="EIO5852" s="25"/>
      <x:c r="EIP5852" s="25"/>
      <x:c r="EIQ5852" s="25"/>
      <x:c r="EIR5852" s="25"/>
      <x:c r="EIS5852" s="25"/>
      <x:c r="EIT5852" s="25"/>
      <x:c r="EIU5852" s="25"/>
      <x:c r="EIV5852" s="25"/>
      <x:c r="EIW5852" s="25"/>
      <x:c r="EIX5852" s="25"/>
      <x:c r="EIY5852" s="25"/>
      <x:c r="EIZ5852" s="25"/>
      <x:c r="EJA5852" s="25"/>
      <x:c r="EJB5852" s="25"/>
      <x:c r="EJC5852" s="25"/>
      <x:c r="EJD5852" s="25"/>
      <x:c r="EJE5852" s="25"/>
      <x:c r="EJF5852" s="25"/>
      <x:c r="EJG5852" s="25"/>
      <x:c r="EJH5852" s="25"/>
      <x:c r="EJI5852" s="25"/>
      <x:c r="EJJ5852" s="25"/>
      <x:c r="EJK5852" s="25"/>
      <x:c r="EJL5852" s="25"/>
      <x:c r="EJM5852" s="25"/>
      <x:c r="EJN5852" s="25"/>
      <x:c r="EJO5852" s="25"/>
      <x:c r="EJP5852" s="25"/>
      <x:c r="EJQ5852" s="25"/>
      <x:c r="EJR5852" s="25"/>
      <x:c r="EJS5852" s="25"/>
      <x:c r="EJT5852" s="25"/>
      <x:c r="EJU5852" s="25"/>
      <x:c r="EJV5852" s="25"/>
      <x:c r="EJW5852" s="25"/>
      <x:c r="EJX5852" s="25"/>
      <x:c r="EJY5852" s="25"/>
      <x:c r="EJZ5852" s="25"/>
      <x:c r="EKA5852" s="25"/>
      <x:c r="EKB5852" s="25"/>
      <x:c r="EKC5852" s="25"/>
      <x:c r="EKD5852" s="25"/>
      <x:c r="EKE5852" s="25"/>
      <x:c r="EKF5852" s="25"/>
      <x:c r="EKG5852" s="25"/>
      <x:c r="EKH5852" s="25"/>
      <x:c r="EKI5852" s="25"/>
      <x:c r="EKJ5852" s="25"/>
      <x:c r="EKK5852" s="25"/>
      <x:c r="EKL5852" s="25"/>
      <x:c r="EKM5852" s="25"/>
      <x:c r="EKN5852" s="25"/>
      <x:c r="EKO5852" s="25"/>
      <x:c r="EKP5852" s="25"/>
      <x:c r="EKQ5852" s="25"/>
      <x:c r="EKR5852" s="25"/>
      <x:c r="EKS5852" s="25"/>
      <x:c r="EKT5852" s="25"/>
      <x:c r="EKU5852" s="25"/>
      <x:c r="EKV5852" s="25"/>
      <x:c r="EKW5852" s="25"/>
      <x:c r="EKX5852" s="25"/>
      <x:c r="EKY5852" s="25"/>
      <x:c r="EKZ5852" s="25"/>
      <x:c r="ELA5852" s="25"/>
      <x:c r="ELB5852" s="25"/>
      <x:c r="ELC5852" s="25"/>
      <x:c r="ELD5852" s="25"/>
      <x:c r="ELE5852" s="25"/>
      <x:c r="ELF5852" s="25"/>
      <x:c r="ELG5852" s="25"/>
      <x:c r="ELH5852" s="25"/>
      <x:c r="ELI5852" s="25"/>
      <x:c r="ELJ5852" s="25"/>
      <x:c r="ELK5852" s="25"/>
      <x:c r="ELL5852" s="25"/>
      <x:c r="ELM5852" s="25"/>
      <x:c r="ELN5852" s="25"/>
      <x:c r="ELO5852" s="25"/>
      <x:c r="ELP5852" s="25"/>
      <x:c r="ELQ5852" s="25"/>
      <x:c r="ELR5852" s="25"/>
      <x:c r="ELS5852" s="25"/>
      <x:c r="ELT5852" s="25"/>
      <x:c r="ELU5852" s="25"/>
      <x:c r="ELV5852" s="25"/>
      <x:c r="ELW5852" s="25"/>
      <x:c r="ELX5852" s="25"/>
      <x:c r="ELY5852" s="25"/>
      <x:c r="ELZ5852" s="25"/>
      <x:c r="EMA5852" s="25"/>
      <x:c r="EMB5852" s="25"/>
      <x:c r="EMC5852" s="25"/>
      <x:c r="EMD5852" s="25"/>
      <x:c r="EME5852" s="25"/>
      <x:c r="EMF5852" s="25"/>
      <x:c r="EMG5852" s="25"/>
      <x:c r="EMH5852" s="25"/>
      <x:c r="EMI5852" s="25"/>
      <x:c r="EMJ5852" s="25"/>
      <x:c r="EMK5852" s="25"/>
      <x:c r="EML5852" s="25"/>
      <x:c r="EMM5852" s="25"/>
      <x:c r="EMN5852" s="25"/>
      <x:c r="EMO5852" s="25"/>
      <x:c r="EMP5852" s="25"/>
      <x:c r="EMQ5852" s="25"/>
      <x:c r="EMR5852" s="25"/>
      <x:c r="EMS5852" s="25"/>
      <x:c r="EMT5852" s="25"/>
      <x:c r="EMU5852" s="25"/>
      <x:c r="EMV5852" s="25"/>
      <x:c r="EMW5852" s="25"/>
      <x:c r="EMX5852" s="25"/>
      <x:c r="EMY5852" s="25"/>
      <x:c r="EMZ5852" s="25"/>
      <x:c r="ENA5852" s="25"/>
      <x:c r="ENB5852" s="25"/>
      <x:c r="ENC5852" s="25"/>
      <x:c r="END5852" s="25"/>
      <x:c r="ENE5852" s="25"/>
      <x:c r="ENF5852" s="25"/>
      <x:c r="ENG5852" s="25"/>
      <x:c r="ENH5852" s="25"/>
      <x:c r="ENI5852" s="25"/>
      <x:c r="ENJ5852" s="25"/>
      <x:c r="ENK5852" s="25"/>
      <x:c r="ENL5852" s="25"/>
      <x:c r="ENM5852" s="25"/>
      <x:c r="ENN5852" s="25"/>
      <x:c r="ENO5852" s="25"/>
      <x:c r="ENP5852" s="25"/>
      <x:c r="ENQ5852" s="25"/>
      <x:c r="ENR5852" s="25"/>
      <x:c r="ENS5852" s="25"/>
      <x:c r="ENT5852" s="25"/>
      <x:c r="ENU5852" s="25"/>
      <x:c r="ENV5852" s="25"/>
      <x:c r="ENW5852" s="25"/>
      <x:c r="ENX5852" s="25"/>
      <x:c r="ENY5852" s="25"/>
      <x:c r="ENZ5852" s="25"/>
      <x:c r="EOA5852" s="25"/>
      <x:c r="EOB5852" s="25"/>
      <x:c r="EOC5852" s="25"/>
      <x:c r="EOD5852" s="25"/>
      <x:c r="EOE5852" s="25"/>
      <x:c r="EOF5852" s="25"/>
      <x:c r="EOG5852" s="25"/>
      <x:c r="EOH5852" s="25"/>
      <x:c r="EOI5852" s="25"/>
      <x:c r="EOJ5852" s="25"/>
      <x:c r="EOK5852" s="25"/>
      <x:c r="EOL5852" s="25"/>
      <x:c r="EOM5852" s="25"/>
      <x:c r="EON5852" s="25"/>
      <x:c r="EOO5852" s="25"/>
      <x:c r="EOP5852" s="25"/>
      <x:c r="EOQ5852" s="25"/>
      <x:c r="EOR5852" s="25"/>
      <x:c r="EOS5852" s="25"/>
      <x:c r="EOT5852" s="25"/>
      <x:c r="EOU5852" s="25"/>
      <x:c r="EOV5852" s="25"/>
      <x:c r="EOW5852" s="25"/>
      <x:c r="EOX5852" s="25"/>
      <x:c r="EOY5852" s="25"/>
      <x:c r="EOZ5852" s="25"/>
      <x:c r="EPA5852" s="25"/>
      <x:c r="EPB5852" s="25"/>
      <x:c r="EPC5852" s="25"/>
      <x:c r="EPD5852" s="25"/>
      <x:c r="EPE5852" s="25"/>
      <x:c r="EPF5852" s="25"/>
      <x:c r="EPG5852" s="25"/>
      <x:c r="EPH5852" s="25"/>
      <x:c r="EPI5852" s="25"/>
      <x:c r="EPJ5852" s="25"/>
      <x:c r="EPK5852" s="25"/>
      <x:c r="EPL5852" s="25"/>
      <x:c r="EPM5852" s="25"/>
      <x:c r="EPN5852" s="25"/>
      <x:c r="EPO5852" s="25"/>
      <x:c r="EPP5852" s="25"/>
      <x:c r="EPQ5852" s="25"/>
      <x:c r="EPR5852" s="25"/>
      <x:c r="EPS5852" s="25"/>
      <x:c r="EPT5852" s="25"/>
      <x:c r="EPU5852" s="25"/>
      <x:c r="EPV5852" s="25"/>
      <x:c r="EPW5852" s="25"/>
      <x:c r="EPX5852" s="25"/>
      <x:c r="EPY5852" s="25"/>
      <x:c r="EPZ5852" s="25"/>
      <x:c r="EQA5852" s="25"/>
      <x:c r="EQB5852" s="25"/>
      <x:c r="EQC5852" s="25"/>
      <x:c r="EQD5852" s="25"/>
      <x:c r="EQE5852" s="25"/>
      <x:c r="EQF5852" s="25"/>
      <x:c r="EQG5852" s="25"/>
      <x:c r="EQH5852" s="25"/>
      <x:c r="EQI5852" s="25"/>
      <x:c r="EQJ5852" s="25"/>
      <x:c r="EQK5852" s="25"/>
      <x:c r="EQL5852" s="25"/>
      <x:c r="EQM5852" s="25"/>
      <x:c r="EQN5852" s="25"/>
      <x:c r="EQO5852" s="25"/>
      <x:c r="EQP5852" s="25"/>
      <x:c r="EQQ5852" s="25"/>
      <x:c r="EQR5852" s="25"/>
      <x:c r="EQS5852" s="25"/>
      <x:c r="EQT5852" s="25"/>
      <x:c r="EQU5852" s="25"/>
      <x:c r="EQV5852" s="25"/>
      <x:c r="EQW5852" s="25"/>
      <x:c r="EQX5852" s="25"/>
      <x:c r="EQY5852" s="25"/>
      <x:c r="EQZ5852" s="25"/>
      <x:c r="ERA5852" s="25"/>
      <x:c r="ERB5852" s="25"/>
      <x:c r="ERC5852" s="25"/>
      <x:c r="ERD5852" s="25"/>
      <x:c r="ERE5852" s="25"/>
      <x:c r="ERF5852" s="25"/>
      <x:c r="ERG5852" s="25"/>
      <x:c r="ERH5852" s="25"/>
      <x:c r="ERI5852" s="25"/>
      <x:c r="ERJ5852" s="25"/>
      <x:c r="ERK5852" s="25"/>
      <x:c r="ERL5852" s="25"/>
      <x:c r="ERM5852" s="25"/>
      <x:c r="ERN5852" s="25"/>
      <x:c r="ERO5852" s="25"/>
      <x:c r="ERP5852" s="25"/>
      <x:c r="ERQ5852" s="25"/>
      <x:c r="ERR5852" s="25"/>
      <x:c r="ERS5852" s="25"/>
      <x:c r="ERT5852" s="25"/>
      <x:c r="ERU5852" s="25"/>
      <x:c r="ERV5852" s="25"/>
      <x:c r="ERW5852" s="25"/>
      <x:c r="ERX5852" s="25"/>
      <x:c r="ERY5852" s="25"/>
      <x:c r="ERZ5852" s="25"/>
      <x:c r="ESA5852" s="25"/>
      <x:c r="ESB5852" s="25"/>
      <x:c r="ESC5852" s="25"/>
      <x:c r="ESD5852" s="25"/>
      <x:c r="ESE5852" s="25"/>
      <x:c r="ESF5852" s="25"/>
      <x:c r="ESG5852" s="25"/>
      <x:c r="ESH5852" s="25"/>
      <x:c r="ESI5852" s="25"/>
      <x:c r="ESJ5852" s="25"/>
      <x:c r="ESK5852" s="25"/>
      <x:c r="ESL5852" s="25"/>
      <x:c r="ESM5852" s="25"/>
      <x:c r="ESN5852" s="25"/>
      <x:c r="ESO5852" s="25"/>
      <x:c r="ESP5852" s="25"/>
      <x:c r="ESQ5852" s="25"/>
      <x:c r="ESR5852" s="25"/>
      <x:c r="ESS5852" s="25"/>
      <x:c r="EST5852" s="25"/>
      <x:c r="ESU5852" s="25"/>
      <x:c r="ESV5852" s="25"/>
      <x:c r="ESW5852" s="25"/>
      <x:c r="ESX5852" s="25"/>
      <x:c r="ESY5852" s="25"/>
      <x:c r="ESZ5852" s="25"/>
      <x:c r="ETA5852" s="25"/>
      <x:c r="ETB5852" s="25"/>
      <x:c r="ETC5852" s="25"/>
      <x:c r="ETD5852" s="25"/>
      <x:c r="ETE5852" s="25"/>
      <x:c r="ETF5852" s="25"/>
      <x:c r="ETG5852" s="25"/>
      <x:c r="ETH5852" s="25"/>
      <x:c r="ETI5852" s="25"/>
      <x:c r="ETJ5852" s="25"/>
      <x:c r="ETK5852" s="25"/>
      <x:c r="ETL5852" s="25"/>
      <x:c r="ETM5852" s="25"/>
      <x:c r="ETN5852" s="25"/>
      <x:c r="ETO5852" s="25"/>
      <x:c r="ETP5852" s="25"/>
      <x:c r="ETQ5852" s="25"/>
      <x:c r="ETR5852" s="25"/>
      <x:c r="ETS5852" s="25"/>
      <x:c r="ETT5852" s="25"/>
      <x:c r="ETU5852" s="25"/>
      <x:c r="ETV5852" s="25"/>
      <x:c r="ETW5852" s="25"/>
      <x:c r="ETX5852" s="25"/>
      <x:c r="ETY5852" s="25"/>
      <x:c r="ETZ5852" s="25"/>
      <x:c r="EUA5852" s="25"/>
      <x:c r="EUB5852" s="25"/>
      <x:c r="EUC5852" s="25"/>
      <x:c r="EUD5852" s="25"/>
      <x:c r="EUE5852" s="25"/>
      <x:c r="EUF5852" s="25"/>
      <x:c r="EUG5852" s="25"/>
      <x:c r="EUH5852" s="25"/>
      <x:c r="EUI5852" s="25"/>
      <x:c r="EUJ5852" s="25"/>
      <x:c r="EUK5852" s="25"/>
      <x:c r="EUL5852" s="25"/>
      <x:c r="EUM5852" s="25"/>
      <x:c r="EUN5852" s="25"/>
      <x:c r="EUO5852" s="25"/>
      <x:c r="EUP5852" s="25"/>
      <x:c r="EUQ5852" s="25"/>
      <x:c r="EUR5852" s="25"/>
      <x:c r="EUS5852" s="25"/>
      <x:c r="EUT5852" s="25"/>
      <x:c r="EUU5852" s="25"/>
      <x:c r="EUV5852" s="25"/>
      <x:c r="EUW5852" s="25"/>
      <x:c r="EUX5852" s="25"/>
      <x:c r="EUY5852" s="25"/>
      <x:c r="EUZ5852" s="25"/>
      <x:c r="EVA5852" s="25"/>
      <x:c r="EVB5852" s="25"/>
      <x:c r="EVC5852" s="25"/>
      <x:c r="EVD5852" s="25"/>
      <x:c r="EVE5852" s="25"/>
      <x:c r="EVF5852" s="25"/>
      <x:c r="EVG5852" s="25"/>
      <x:c r="EVH5852" s="25"/>
      <x:c r="EVI5852" s="25"/>
      <x:c r="EVJ5852" s="25"/>
      <x:c r="EVK5852" s="25"/>
      <x:c r="EVL5852" s="25"/>
      <x:c r="EVM5852" s="25"/>
      <x:c r="EVN5852" s="25"/>
      <x:c r="EVO5852" s="25"/>
      <x:c r="EVP5852" s="25"/>
      <x:c r="EVQ5852" s="25"/>
      <x:c r="EVR5852" s="25"/>
      <x:c r="EVS5852" s="25"/>
      <x:c r="EVT5852" s="25"/>
      <x:c r="EVU5852" s="25"/>
      <x:c r="EVV5852" s="25"/>
      <x:c r="EVW5852" s="25"/>
      <x:c r="EVX5852" s="25"/>
      <x:c r="EVY5852" s="25"/>
      <x:c r="EVZ5852" s="25"/>
      <x:c r="EWA5852" s="25"/>
      <x:c r="EWB5852" s="25"/>
      <x:c r="EWC5852" s="25"/>
      <x:c r="EWD5852" s="25"/>
      <x:c r="EWE5852" s="25"/>
      <x:c r="EWF5852" s="25"/>
      <x:c r="EWG5852" s="25"/>
      <x:c r="EWH5852" s="25"/>
      <x:c r="EWI5852" s="25"/>
      <x:c r="EWJ5852" s="25"/>
      <x:c r="EWK5852" s="25"/>
      <x:c r="EWL5852" s="25"/>
      <x:c r="EWM5852" s="25"/>
      <x:c r="EWN5852" s="25"/>
      <x:c r="EWO5852" s="25"/>
      <x:c r="EWP5852" s="25"/>
      <x:c r="EWQ5852" s="25"/>
      <x:c r="EWR5852" s="25"/>
      <x:c r="EWS5852" s="25"/>
      <x:c r="EWT5852" s="25"/>
      <x:c r="EWU5852" s="25"/>
      <x:c r="EWV5852" s="25"/>
      <x:c r="EWW5852" s="25"/>
      <x:c r="EWX5852" s="25"/>
      <x:c r="EWY5852" s="25"/>
      <x:c r="EWZ5852" s="25"/>
      <x:c r="EXA5852" s="25"/>
      <x:c r="EXB5852" s="25"/>
      <x:c r="EXC5852" s="25"/>
      <x:c r="EXD5852" s="25"/>
      <x:c r="EXE5852" s="25"/>
      <x:c r="EXF5852" s="25"/>
      <x:c r="EXG5852" s="25"/>
      <x:c r="EXH5852" s="25"/>
      <x:c r="EXI5852" s="25"/>
      <x:c r="EXJ5852" s="25"/>
      <x:c r="EXK5852" s="25"/>
      <x:c r="EXL5852" s="25"/>
      <x:c r="EXM5852" s="25"/>
      <x:c r="EXN5852" s="25"/>
      <x:c r="EXO5852" s="25"/>
      <x:c r="EXP5852" s="25"/>
      <x:c r="EXQ5852" s="25"/>
      <x:c r="EXR5852" s="25"/>
      <x:c r="EXS5852" s="25"/>
      <x:c r="EXT5852" s="25"/>
      <x:c r="EXU5852" s="25"/>
      <x:c r="EXV5852" s="25"/>
      <x:c r="EXW5852" s="25"/>
      <x:c r="EXX5852" s="25"/>
      <x:c r="EXY5852" s="25"/>
      <x:c r="EXZ5852" s="25"/>
      <x:c r="EYA5852" s="25"/>
      <x:c r="EYB5852" s="25"/>
      <x:c r="EYC5852" s="25"/>
      <x:c r="EYD5852" s="25"/>
      <x:c r="EYE5852" s="25"/>
      <x:c r="EYF5852" s="25"/>
      <x:c r="EYG5852" s="25"/>
      <x:c r="EYH5852" s="25"/>
      <x:c r="EYI5852" s="25"/>
      <x:c r="EYJ5852" s="25"/>
      <x:c r="EYK5852" s="25"/>
      <x:c r="EYL5852" s="25"/>
      <x:c r="EYM5852" s="25"/>
      <x:c r="EYN5852" s="25"/>
      <x:c r="EYO5852" s="25"/>
      <x:c r="EYP5852" s="25"/>
      <x:c r="EYQ5852" s="25"/>
      <x:c r="EYR5852" s="25"/>
      <x:c r="EYS5852" s="25"/>
      <x:c r="EYT5852" s="25"/>
      <x:c r="EYU5852" s="25"/>
      <x:c r="EYV5852" s="25"/>
      <x:c r="EYW5852" s="25"/>
      <x:c r="EYX5852" s="25"/>
      <x:c r="EYY5852" s="25"/>
      <x:c r="EYZ5852" s="25"/>
      <x:c r="EZA5852" s="25"/>
      <x:c r="EZB5852" s="25"/>
      <x:c r="EZC5852" s="25"/>
      <x:c r="EZD5852" s="25"/>
      <x:c r="EZE5852" s="25"/>
      <x:c r="EZF5852" s="25"/>
      <x:c r="EZG5852" s="25"/>
      <x:c r="EZH5852" s="25"/>
      <x:c r="EZI5852" s="25"/>
      <x:c r="EZJ5852" s="25"/>
      <x:c r="EZK5852" s="25"/>
      <x:c r="EZL5852" s="25"/>
      <x:c r="EZM5852" s="25"/>
      <x:c r="EZN5852" s="25"/>
      <x:c r="EZO5852" s="25"/>
      <x:c r="EZP5852" s="25"/>
      <x:c r="EZQ5852" s="25"/>
      <x:c r="EZR5852" s="25"/>
      <x:c r="EZS5852" s="25"/>
      <x:c r="EZT5852" s="25"/>
      <x:c r="EZU5852" s="25"/>
      <x:c r="EZV5852" s="25"/>
      <x:c r="EZW5852" s="25"/>
      <x:c r="EZX5852" s="25"/>
      <x:c r="EZY5852" s="25"/>
      <x:c r="EZZ5852" s="25"/>
      <x:c r="FAA5852" s="25"/>
      <x:c r="FAB5852" s="25"/>
      <x:c r="FAC5852" s="25"/>
      <x:c r="FAD5852" s="25"/>
      <x:c r="FAE5852" s="25"/>
      <x:c r="FAF5852" s="25"/>
      <x:c r="FAG5852" s="25"/>
      <x:c r="FAH5852" s="25"/>
      <x:c r="FAI5852" s="25"/>
      <x:c r="FAJ5852" s="25"/>
      <x:c r="FAK5852" s="25"/>
      <x:c r="FAL5852" s="25"/>
      <x:c r="FAM5852" s="25"/>
      <x:c r="FAN5852" s="25"/>
      <x:c r="FAO5852" s="25"/>
      <x:c r="FAP5852" s="25"/>
      <x:c r="FAQ5852" s="25"/>
      <x:c r="FAR5852" s="25"/>
      <x:c r="FAS5852" s="25"/>
      <x:c r="FAT5852" s="25"/>
      <x:c r="FAU5852" s="25"/>
      <x:c r="FAV5852" s="25"/>
      <x:c r="FAW5852" s="25"/>
      <x:c r="FAX5852" s="25"/>
      <x:c r="FAY5852" s="25"/>
      <x:c r="FAZ5852" s="25"/>
      <x:c r="FBA5852" s="25"/>
      <x:c r="FBB5852" s="25"/>
      <x:c r="FBC5852" s="25"/>
      <x:c r="FBD5852" s="25"/>
      <x:c r="FBE5852" s="25"/>
      <x:c r="FBF5852" s="25"/>
      <x:c r="FBG5852" s="25"/>
      <x:c r="FBH5852" s="25"/>
      <x:c r="FBI5852" s="25"/>
      <x:c r="FBJ5852" s="25"/>
      <x:c r="FBK5852" s="25"/>
      <x:c r="FBL5852" s="25"/>
      <x:c r="FBM5852" s="25"/>
      <x:c r="FBN5852" s="25"/>
      <x:c r="FBO5852" s="25"/>
      <x:c r="FBP5852" s="25"/>
      <x:c r="FBQ5852" s="25"/>
      <x:c r="FBR5852" s="25"/>
      <x:c r="FBS5852" s="25"/>
      <x:c r="FBT5852" s="25"/>
      <x:c r="FBU5852" s="25"/>
      <x:c r="FBV5852" s="25"/>
      <x:c r="FBW5852" s="25"/>
      <x:c r="FBX5852" s="25"/>
      <x:c r="FBY5852" s="25"/>
      <x:c r="FBZ5852" s="25"/>
      <x:c r="FCA5852" s="25"/>
      <x:c r="FCB5852" s="25"/>
      <x:c r="FCC5852" s="25"/>
      <x:c r="FCD5852" s="25"/>
      <x:c r="FCE5852" s="25"/>
      <x:c r="FCF5852" s="25"/>
      <x:c r="FCG5852" s="25"/>
      <x:c r="FCH5852" s="25"/>
      <x:c r="FCI5852" s="25"/>
      <x:c r="FCJ5852" s="25"/>
      <x:c r="FCK5852" s="25"/>
      <x:c r="FCL5852" s="25"/>
      <x:c r="FCM5852" s="25"/>
      <x:c r="FCN5852" s="25"/>
      <x:c r="FCO5852" s="25"/>
      <x:c r="FCP5852" s="25"/>
      <x:c r="FCQ5852" s="25"/>
      <x:c r="FCR5852" s="25"/>
      <x:c r="FCS5852" s="25"/>
      <x:c r="FCT5852" s="25"/>
      <x:c r="FCU5852" s="25"/>
      <x:c r="FCV5852" s="25"/>
      <x:c r="FCW5852" s="25"/>
      <x:c r="FCX5852" s="25"/>
      <x:c r="FCY5852" s="25"/>
      <x:c r="FCZ5852" s="25"/>
      <x:c r="FDA5852" s="25"/>
      <x:c r="FDB5852" s="25"/>
      <x:c r="FDC5852" s="25"/>
      <x:c r="FDD5852" s="25"/>
      <x:c r="FDE5852" s="25"/>
      <x:c r="FDF5852" s="25"/>
      <x:c r="FDG5852" s="25"/>
      <x:c r="FDH5852" s="25"/>
      <x:c r="FDI5852" s="25"/>
      <x:c r="FDJ5852" s="25"/>
      <x:c r="FDK5852" s="25"/>
      <x:c r="FDL5852" s="25"/>
      <x:c r="FDM5852" s="25"/>
      <x:c r="FDN5852" s="25"/>
      <x:c r="FDO5852" s="25"/>
      <x:c r="FDP5852" s="25"/>
      <x:c r="FDQ5852" s="25"/>
      <x:c r="FDR5852" s="25"/>
      <x:c r="FDS5852" s="25"/>
      <x:c r="FDT5852" s="25"/>
      <x:c r="FDU5852" s="25"/>
      <x:c r="FDV5852" s="25"/>
      <x:c r="FDW5852" s="25"/>
      <x:c r="FDX5852" s="25"/>
      <x:c r="FDY5852" s="25"/>
      <x:c r="FDZ5852" s="25"/>
      <x:c r="FEA5852" s="25"/>
      <x:c r="FEB5852" s="25"/>
      <x:c r="FEC5852" s="25"/>
      <x:c r="FED5852" s="25"/>
      <x:c r="FEE5852" s="25"/>
      <x:c r="FEF5852" s="25"/>
      <x:c r="FEG5852" s="25"/>
      <x:c r="FEH5852" s="25"/>
      <x:c r="FEI5852" s="25"/>
      <x:c r="FEJ5852" s="25"/>
      <x:c r="FEK5852" s="25"/>
      <x:c r="FEL5852" s="25"/>
      <x:c r="FEM5852" s="25"/>
      <x:c r="FEN5852" s="25"/>
      <x:c r="FEO5852" s="25"/>
      <x:c r="FEP5852" s="25"/>
      <x:c r="FEQ5852" s="25"/>
      <x:c r="FER5852" s="25"/>
      <x:c r="FES5852" s="25"/>
      <x:c r="FET5852" s="25"/>
      <x:c r="FEU5852" s="25"/>
      <x:c r="FEV5852" s="25"/>
      <x:c r="FEW5852" s="25"/>
      <x:c r="FEX5852" s="25"/>
      <x:c r="FEY5852" s="25"/>
      <x:c r="FEZ5852" s="25"/>
      <x:c r="FFA5852" s="25"/>
      <x:c r="FFB5852" s="25"/>
      <x:c r="FFC5852" s="25"/>
      <x:c r="FFD5852" s="25"/>
      <x:c r="FFE5852" s="25"/>
      <x:c r="FFF5852" s="25"/>
      <x:c r="FFG5852" s="25"/>
      <x:c r="FFH5852" s="25"/>
      <x:c r="FFI5852" s="25"/>
      <x:c r="FFJ5852" s="25"/>
      <x:c r="FFK5852" s="25"/>
      <x:c r="FFL5852" s="25"/>
      <x:c r="FFM5852" s="25"/>
      <x:c r="FFN5852" s="25"/>
      <x:c r="FFO5852" s="25"/>
      <x:c r="FFP5852" s="25"/>
      <x:c r="FFQ5852" s="25"/>
      <x:c r="FFR5852" s="25"/>
      <x:c r="FFS5852" s="25"/>
      <x:c r="FFT5852" s="25"/>
      <x:c r="FFU5852" s="25"/>
      <x:c r="FFV5852" s="25"/>
      <x:c r="FFW5852" s="25"/>
      <x:c r="FFX5852" s="25"/>
      <x:c r="FFY5852" s="25"/>
      <x:c r="FFZ5852" s="25"/>
      <x:c r="FGA5852" s="25"/>
      <x:c r="FGB5852" s="25"/>
      <x:c r="FGC5852" s="25"/>
      <x:c r="FGD5852" s="25"/>
      <x:c r="FGE5852" s="25"/>
      <x:c r="FGF5852" s="25"/>
      <x:c r="FGG5852" s="25"/>
      <x:c r="FGH5852" s="25"/>
      <x:c r="FGI5852" s="25"/>
      <x:c r="FGJ5852" s="25"/>
      <x:c r="FGK5852" s="25"/>
      <x:c r="FGL5852" s="25"/>
      <x:c r="FGM5852" s="25"/>
      <x:c r="FGN5852" s="25"/>
      <x:c r="FGO5852" s="25"/>
      <x:c r="FGP5852" s="25"/>
      <x:c r="FGQ5852" s="25"/>
      <x:c r="FGR5852" s="25"/>
      <x:c r="FGS5852" s="25"/>
      <x:c r="FGT5852" s="25"/>
      <x:c r="FGU5852" s="25"/>
      <x:c r="FGV5852" s="25"/>
      <x:c r="FGW5852" s="25"/>
      <x:c r="FGX5852" s="25"/>
      <x:c r="FGY5852" s="25"/>
      <x:c r="FGZ5852" s="25"/>
      <x:c r="FHA5852" s="25"/>
      <x:c r="FHB5852" s="25"/>
      <x:c r="FHC5852" s="25"/>
      <x:c r="FHD5852" s="25"/>
      <x:c r="FHE5852" s="25"/>
      <x:c r="FHF5852" s="25"/>
      <x:c r="FHG5852" s="25"/>
      <x:c r="FHH5852" s="25"/>
      <x:c r="FHI5852" s="25"/>
      <x:c r="FHJ5852" s="25"/>
      <x:c r="FHK5852" s="25"/>
      <x:c r="FHL5852" s="25"/>
      <x:c r="FHM5852" s="25"/>
      <x:c r="FHN5852" s="25"/>
      <x:c r="FHO5852" s="25"/>
      <x:c r="FHP5852" s="25"/>
      <x:c r="FHQ5852" s="25"/>
      <x:c r="FHR5852" s="25"/>
      <x:c r="FHS5852" s="25"/>
      <x:c r="FHT5852" s="25"/>
      <x:c r="FHU5852" s="25"/>
      <x:c r="FHV5852" s="25"/>
      <x:c r="FHW5852" s="25"/>
      <x:c r="FHX5852" s="25"/>
      <x:c r="FHY5852" s="25"/>
      <x:c r="FHZ5852" s="25"/>
      <x:c r="FIA5852" s="25"/>
      <x:c r="FIB5852" s="25"/>
      <x:c r="FIC5852" s="25"/>
      <x:c r="FID5852" s="25"/>
      <x:c r="FIE5852" s="25"/>
      <x:c r="FIF5852" s="25"/>
      <x:c r="FIG5852" s="25"/>
      <x:c r="FIH5852" s="25"/>
      <x:c r="FII5852" s="25"/>
      <x:c r="FIJ5852" s="25"/>
      <x:c r="FIK5852" s="25"/>
      <x:c r="FIL5852" s="25"/>
      <x:c r="FIM5852" s="25"/>
      <x:c r="FIN5852" s="25"/>
      <x:c r="FIO5852" s="25"/>
      <x:c r="FIP5852" s="25"/>
      <x:c r="FIQ5852" s="25"/>
      <x:c r="FIR5852" s="25"/>
      <x:c r="FIS5852" s="25"/>
      <x:c r="FIT5852" s="25"/>
      <x:c r="FIU5852" s="25"/>
      <x:c r="FIV5852" s="25"/>
      <x:c r="FIW5852" s="25"/>
      <x:c r="FIX5852" s="25"/>
      <x:c r="FIY5852" s="25"/>
      <x:c r="FIZ5852" s="25"/>
      <x:c r="FJA5852" s="25"/>
      <x:c r="FJB5852" s="25"/>
      <x:c r="FJC5852" s="25"/>
      <x:c r="FJD5852" s="25"/>
      <x:c r="FJE5852" s="25"/>
      <x:c r="FJF5852" s="25"/>
      <x:c r="FJG5852" s="25"/>
      <x:c r="FJH5852" s="25"/>
      <x:c r="FJI5852" s="25"/>
      <x:c r="FJJ5852" s="25"/>
      <x:c r="FJK5852" s="25"/>
      <x:c r="FJL5852" s="25"/>
      <x:c r="FJM5852" s="25"/>
      <x:c r="FJN5852" s="25"/>
      <x:c r="FJO5852" s="25"/>
      <x:c r="FJP5852" s="25"/>
      <x:c r="FJQ5852" s="25"/>
      <x:c r="FJR5852" s="25"/>
      <x:c r="FJS5852" s="25"/>
      <x:c r="FJT5852" s="25"/>
      <x:c r="FJU5852" s="25"/>
      <x:c r="FJV5852" s="25"/>
      <x:c r="FJW5852" s="25"/>
      <x:c r="FJX5852" s="25"/>
      <x:c r="FJY5852" s="25"/>
      <x:c r="FJZ5852" s="25"/>
      <x:c r="FKA5852" s="25"/>
      <x:c r="FKB5852" s="25"/>
      <x:c r="FKC5852" s="25"/>
      <x:c r="FKD5852" s="25"/>
      <x:c r="FKE5852" s="25"/>
      <x:c r="FKF5852" s="25"/>
      <x:c r="FKG5852" s="25"/>
      <x:c r="FKH5852" s="25"/>
      <x:c r="FKI5852" s="25"/>
      <x:c r="FKJ5852" s="25"/>
      <x:c r="FKK5852" s="25"/>
      <x:c r="FKL5852" s="25"/>
      <x:c r="FKM5852" s="25"/>
      <x:c r="FKN5852" s="25"/>
      <x:c r="FKO5852" s="25"/>
      <x:c r="FKP5852" s="25"/>
      <x:c r="FKQ5852" s="25"/>
      <x:c r="FKR5852" s="25"/>
      <x:c r="FKS5852" s="25"/>
      <x:c r="FKT5852" s="25"/>
      <x:c r="FKU5852" s="25"/>
      <x:c r="FKV5852" s="25"/>
      <x:c r="FKW5852" s="25"/>
      <x:c r="FKX5852" s="25"/>
      <x:c r="FKY5852" s="25"/>
      <x:c r="FKZ5852" s="25"/>
      <x:c r="FLA5852" s="25"/>
      <x:c r="FLB5852" s="25"/>
      <x:c r="FLC5852" s="25"/>
      <x:c r="FLD5852" s="25"/>
      <x:c r="FLE5852" s="25"/>
      <x:c r="FLF5852" s="25"/>
      <x:c r="FLG5852" s="25"/>
      <x:c r="FLH5852" s="25"/>
      <x:c r="FLI5852" s="25"/>
      <x:c r="FLJ5852" s="25"/>
      <x:c r="FLK5852" s="25"/>
      <x:c r="FLL5852" s="25"/>
      <x:c r="FLM5852" s="25"/>
      <x:c r="FLN5852" s="25"/>
      <x:c r="FLO5852" s="25"/>
      <x:c r="FLP5852" s="25"/>
      <x:c r="FLQ5852" s="25"/>
      <x:c r="FLR5852" s="25"/>
      <x:c r="FLS5852" s="25"/>
      <x:c r="FLT5852" s="25"/>
      <x:c r="FLU5852" s="25"/>
      <x:c r="FLV5852" s="25"/>
      <x:c r="FLW5852" s="25"/>
      <x:c r="FLX5852" s="25"/>
      <x:c r="FLY5852" s="25"/>
      <x:c r="FLZ5852" s="25"/>
      <x:c r="FMA5852" s="25"/>
      <x:c r="FMB5852" s="25"/>
      <x:c r="FMC5852" s="25"/>
      <x:c r="FMD5852" s="25"/>
      <x:c r="FME5852" s="25"/>
      <x:c r="FMF5852" s="25"/>
      <x:c r="FMG5852" s="25"/>
      <x:c r="FMH5852" s="25"/>
      <x:c r="FMI5852" s="25"/>
      <x:c r="FMJ5852" s="25"/>
      <x:c r="FMK5852" s="25"/>
      <x:c r="FML5852" s="25"/>
      <x:c r="FMM5852" s="25"/>
      <x:c r="FMN5852" s="25"/>
      <x:c r="FMO5852" s="25"/>
      <x:c r="FMP5852" s="25"/>
      <x:c r="FMQ5852" s="25"/>
      <x:c r="FMR5852" s="25"/>
      <x:c r="FMS5852" s="25"/>
      <x:c r="FMT5852" s="25"/>
      <x:c r="FMU5852" s="25"/>
      <x:c r="FMV5852" s="25"/>
      <x:c r="FMW5852" s="25"/>
      <x:c r="FMX5852" s="25"/>
      <x:c r="FMY5852" s="25"/>
      <x:c r="FMZ5852" s="25"/>
      <x:c r="FNA5852" s="25"/>
      <x:c r="FNB5852" s="25"/>
      <x:c r="FNC5852" s="25"/>
      <x:c r="FND5852" s="25"/>
      <x:c r="FNE5852" s="25"/>
      <x:c r="FNF5852" s="25"/>
      <x:c r="FNG5852" s="25"/>
      <x:c r="FNH5852" s="25"/>
      <x:c r="FNI5852" s="25"/>
      <x:c r="FNJ5852" s="25"/>
      <x:c r="FNK5852" s="25"/>
      <x:c r="FNL5852" s="25"/>
      <x:c r="FNM5852" s="25"/>
      <x:c r="FNN5852" s="25"/>
      <x:c r="FNO5852" s="25"/>
      <x:c r="FNP5852" s="25"/>
      <x:c r="FNQ5852" s="25"/>
      <x:c r="FNR5852" s="25"/>
      <x:c r="FNS5852" s="25"/>
      <x:c r="FNT5852" s="25"/>
      <x:c r="FNU5852" s="25"/>
      <x:c r="FNV5852" s="25"/>
      <x:c r="FNW5852" s="25"/>
      <x:c r="FNX5852" s="25"/>
      <x:c r="FNY5852" s="25"/>
      <x:c r="FNZ5852" s="25"/>
      <x:c r="FOA5852" s="25"/>
      <x:c r="FOB5852" s="25"/>
      <x:c r="FOC5852" s="25"/>
      <x:c r="FOD5852" s="25"/>
      <x:c r="FOE5852" s="25"/>
      <x:c r="FOF5852" s="25"/>
      <x:c r="FOG5852" s="25"/>
      <x:c r="FOH5852" s="25"/>
      <x:c r="FOI5852" s="25"/>
      <x:c r="FOJ5852" s="25"/>
      <x:c r="FOK5852" s="25"/>
      <x:c r="FOL5852" s="25"/>
      <x:c r="FOM5852" s="25"/>
      <x:c r="FON5852" s="25"/>
      <x:c r="FOO5852" s="25"/>
      <x:c r="FOP5852" s="25"/>
      <x:c r="FOQ5852" s="25"/>
      <x:c r="FOR5852" s="25"/>
      <x:c r="FOS5852" s="25"/>
      <x:c r="FOT5852" s="25"/>
      <x:c r="FOU5852" s="25"/>
      <x:c r="FOV5852" s="25"/>
      <x:c r="FOW5852" s="25"/>
      <x:c r="FOX5852" s="25"/>
      <x:c r="FOY5852" s="25"/>
      <x:c r="FOZ5852" s="25"/>
      <x:c r="FPA5852" s="25"/>
      <x:c r="FPB5852" s="25"/>
      <x:c r="FPC5852" s="25"/>
      <x:c r="FPD5852" s="25"/>
      <x:c r="FPE5852" s="25"/>
      <x:c r="FPF5852" s="25"/>
      <x:c r="FPG5852" s="25"/>
      <x:c r="FPH5852" s="25"/>
      <x:c r="FPI5852" s="25"/>
      <x:c r="FPJ5852" s="25"/>
      <x:c r="FPK5852" s="25"/>
      <x:c r="FPL5852" s="25"/>
      <x:c r="FPM5852" s="25"/>
      <x:c r="FPN5852" s="25"/>
      <x:c r="FPO5852" s="25"/>
      <x:c r="FPP5852" s="25"/>
      <x:c r="FPQ5852" s="25"/>
      <x:c r="FPR5852" s="25"/>
      <x:c r="FPS5852" s="25"/>
      <x:c r="FPT5852" s="25"/>
      <x:c r="FPU5852" s="25"/>
      <x:c r="FPV5852" s="25"/>
      <x:c r="FPW5852" s="25"/>
      <x:c r="FPX5852" s="25"/>
      <x:c r="FPY5852" s="25"/>
      <x:c r="FPZ5852" s="25"/>
      <x:c r="FQA5852" s="25"/>
      <x:c r="FQB5852" s="25"/>
      <x:c r="FQC5852" s="25"/>
      <x:c r="FQD5852" s="25"/>
      <x:c r="FQE5852" s="25"/>
      <x:c r="FQF5852" s="25"/>
      <x:c r="FQG5852" s="25"/>
      <x:c r="FQH5852" s="25"/>
      <x:c r="FQI5852" s="25"/>
      <x:c r="FQJ5852" s="25"/>
      <x:c r="FQK5852" s="25"/>
      <x:c r="FQL5852" s="25"/>
      <x:c r="FQM5852" s="25"/>
      <x:c r="FQN5852" s="25"/>
      <x:c r="FQO5852" s="25"/>
      <x:c r="FQP5852" s="25"/>
      <x:c r="FQQ5852" s="25"/>
      <x:c r="FQR5852" s="25"/>
      <x:c r="FQS5852" s="25"/>
      <x:c r="FQT5852" s="25"/>
      <x:c r="FQU5852" s="25"/>
      <x:c r="FQV5852" s="25"/>
      <x:c r="FQW5852" s="25"/>
      <x:c r="FQX5852" s="25"/>
      <x:c r="FQY5852" s="25"/>
      <x:c r="FQZ5852" s="25"/>
      <x:c r="FRA5852" s="25"/>
      <x:c r="FRB5852" s="25"/>
      <x:c r="FRC5852" s="25"/>
      <x:c r="FRD5852" s="25"/>
      <x:c r="FRE5852" s="25"/>
      <x:c r="FRF5852" s="25"/>
      <x:c r="FRG5852" s="25"/>
      <x:c r="FRH5852" s="25"/>
      <x:c r="FRI5852" s="25"/>
      <x:c r="FRJ5852" s="25"/>
      <x:c r="FRK5852" s="25"/>
      <x:c r="FRL5852" s="25"/>
      <x:c r="FRM5852" s="25"/>
      <x:c r="FRN5852" s="25"/>
      <x:c r="FRO5852" s="25"/>
      <x:c r="FRP5852" s="25"/>
      <x:c r="FRQ5852" s="25"/>
      <x:c r="FRR5852" s="25"/>
      <x:c r="FRS5852" s="25"/>
      <x:c r="FRT5852" s="25"/>
      <x:c r="FRU5852" s="25"/>
      <x:c r="FRV5852" s="25"/>
      <x:c r="FRW5852" s="25"/>
      <x:c r="FRX5852" s="25"/>
      <x:c r="FRY5852" s="25"/>
      <x:c r="FRZ5852" s="25"/>
      <x:c r="FSA5852" s="25"/>
      <x:c r="FSB5852" s="25"/>
      <x:c r="FSC5852" s="25"/>
      <x:c r="FSD5852" s="25"/>
      <x:c r="FSE5852" s="25"/>
      <x:c r="FSF5852" s="25"/>
      <x:c r="FSG5852" s="25"/>
      <x:c r="FSH5852" s="25"/>
      <x:c r="FSI5852" s="25"/>
      <x:c r="FSJ5852" s="25"/>
      <x:c r="FSK5852" s="25"/>
      <x:c r="FSL5852" s="25"/>
      <x:c r="FSM5852" s="25"/>
      <x:c r="FSN5852" s="25"/>
      <x:c r="FSO5852" s="25"/>
      <x:c r="FSP5852" s="25"/>
      <x:c r="FSQ5852" s="25"/>
      <x:c r="FSR5852" s="25"/>
      <x:c r="FSS5852" s="25"/>
      <x:c r="FST5852" s="25"/>
      <x:c r="FSU5852" s="25"/>
      <x:c r="FSV5852" s="25"/>
      <x:c r="FSW5852" s="25"/>
      <x:c r="FSX5852" s="25"/>
      <x:c r="FSY5852" s="25"/>
      <x:c r="FSZ5852" s="25"/>
      <x:c r="FTA5852" s="25"/>
      <x:c r="FTB5852" s="25"/>
      <x:c r="FTC5852" s="25"/>
      <x:c r="FTD5852" s="25"/>
      <x:c r="FTE5852" s="25"/>
      <x:c r="FTF5852" s="25"/>
      <x:c r="FTG5852" s="25"/>
      <x:c r="FTH5852" s="25"/>
      <x:c r="FTI5852" s="25"/>
      <x:c r="FTJ5852" s="25"/>
      <x:c r="FTK5852" s="25"/>
      <x:c r="FTL5852" s="25"/>
      <x:c r="FTM5852" s="25"/>
      <x:c r="FTN5852" s="25"/>
      <x:c r="FTO5852" s="25"/>
      <x:c r="FTP5852" s="25"/>
      <x:c r="FTQ5852" s="25"/>
      <x:c r="FTR5852" s="25"/>
      <x:c r="FTS5852" s="25"/>
      <x:c r="FTT5852" s="25"/>
      <x:c r="FTU5852" s="25"/>
      <x:c r="FTV5852" s="25"/>
      <x:c r="FTW5852" s="25"/>
      <x:c r="FTX5852" s="25"/>
      <x:c r="FTY5852" s="25"/>
      <x:c r="FTZ5852" s="25"/>
      <x:c r="FUA5852" s="25"/>
      <x:c r="FUB5852" s="25"/>
      <x:c r="FUC5852" s="25"/>
      <x:c r="FUD5852" s="25"/>
      <x:c r="FUE5852" s="25"/>
      <x:c r="FUF5852" s="25"/>
      <x:c r="FUG5852" s="25"/>
      <x:c r="FUH5852" s="25"/>
      <x:c r="FUI5852" s="25"/>
      <x:c r="FUJ5852" s="25"/>
      <x:c r="FUK5852" s="25"/>
      <x:c r="FUL5852" s="25"/>
      <x:c r="FUM5852" s="25"/>
      <x:c r="FUN5852" s="25"/>
      <x:c r="FUO5852" s="25"/>
      <x:c r="FUP5852" s="25"/>
      <x:c r="FUQ5852" s="25"/>
      <x:c r="FUR5852" s="25"/>
      <x:c r="FUS5852" s="25"/>
      <x:c r="FUT5852" s="25"/>
      <x:c r="FUU5852" s="25"/>
      <x:c r="FUV5852" s="25"/>
      <x:c r="FUW5852" s="25"/>
      <x:c r="FUX5852" s="25"/>
      <x:c r="FUY5852" s="25"/>
      <x:c r="FUZ5852" s="25"/>
      <x:c r="FVA5852" s="25"/>
      <x:c r="FVB5852" s="25"/>
      <x:c r="FVC5852" s="25"/>
      <x:c r="FVD5852" s="25"/>
      <x:c r="FVE5852" s="25"/>
      <x:c r="FVF5852" s="25"/>
      <x:c r="FVG5852" s="25"/>
      <x:c r="FVH5852" s="25"/>
      <x:c r="FVI5852" s="25"/>
      <x:c r="FVJ5852" s="25"/>
      <x:c r="FVK5852" s="25"/>
      <x:c r="FVL5852" s="25"/>
      <x:c r="FVM5852" s="25"/>
      <x:c r="FVN5852" s="25"/>
      <x:c r="FVO5852" s="25"/>
      <x:c r="FVP5852" s="25"/>
      <x:c r="FVQ5852" s="25"/>
      <x:c r="FVR5852" s="25"/>
      <x:c r="FVS5852" s="25"/>
      <x:c r="FVT5852" s="25"/>
      <x:c r="FVU5852" s="25"/>
      <x:c r="FVV5852" s="25"/>
      <x:c r="FVW5852" s="25"/>
      <x:c r="FVX5852" s="25"/>
      <x:c r="FVY5852" s="25"/>
      <x:c r="FVZ5852" s="25"/>
      <x:c r="FWA5852" s="25"/>
      <x:c r="FWB5852" s="25"/>
      <x:c r="FWC5852" s="25"/>
      <x:c r="FWD5852" s="25"/>
      <x:c r="FWE5852" s="25"/>
      <x:c r="FWF5852" s="25"/>
      <x:c r="FWG5852" s="25"/>
      <x:c r="FWH5852" s="25"/>
      <x:c r="FWI5852" s="25"/>
      <x:c r="FWJ5852" s="25"/>
      <x:c r="FWK5852" s="25"/>
      <x:c r="FWL5852" s="25"/>
      <x:c r="FWM5852" s="25"/>
      <x:c r="FWN5852" s="25"/>
      <x:c r="FWO5852" s="25"/>
      <x:c r="FWP5852" s="25"/>
      <x:c r="FWQ5852" s="25"/>
      <x:c r="FWR5852" s="25"/>
      <x:c r="FWS5852" s="25"/>
      <x:c r="FWT5852" s="25"/>
      <x:c r="FWU5852" s="25"/>
      <x:c r="FWV5852" s="25"/>
      <x:c r="FWW5852" s="25"/>
      <x:c r="FWX5852" s="25"/>
      <x:c r="FWY5852" s="25"/>
      <x:c r="FWZ5852" s="25"/>
      <x:c r="FXA5852" s="25"/>
      <x:c r="FXB5852" s="25"/>
      <x:c r="FXC5852" s="25"/>
      <x:c r="FXD5852" s="25"/>
      <x:c r="FXE5852" s="25"/>
      <x:c r="FXF5852" s="25"/>
      <x:c r="FXG5852" s="25"/>
      <x:c r="FXH5852" s="25"/>
      <x:c r="FXI5852" s="25"/>
      <x:c r="FXJ5852" s="25"/>
      <x:c r="FXK5852" s="25"/>
      <x:c r="FXL5852" s="25"/>
      <x:c r="FXM5852" s="25"/>
      <x:c r="FXN5852" s="25"/>
      <x:c r="FXO5852" s="25"/>
      <x:c r="FXP5852" s="25"/>
      <x:c r="FXQ5852" s="25"/>
      <x:c r="FXR5852" s="25"/>
      <x:c r="FXS5852" s="25"/>
      <x:c r="FXT5852" s="25"/>
      <x:c r="FXU5852" s="25"/>
      <x:c r="FXV5852" s="25"/>
      <x:c r="FXW5852" s="25"/>
      <x:c r="FXX5852" s="25"/>
      <x:c r="FXY5852" s="25"/>
      <x:c r="FXZ5852" s="25"/>
      <x:c r="FYA5852" s="25"/>
      <x:c r="FYB5852" s="25"/>
      <x:c r="FYC5852" s="25"/>
      <x:c r="FYD5852" s="25"/>
      <x:c r="FYE5852" s="25"/>
      <x:c r="FYF5852" s="25"/>
      <x:c r="FYG5852" s="25"/>
      <x:c r="FYH5852" s="25"/>
      <x:c r="FYI5852" s="25"/>
      <x:c r="FYJ5852" s="25"/>
      <x:c r="FYK5852" s="25"/>
      <x:c r="FYL5852" s="25"/>
      <x:c r="FYM5852" s="25"/>
      <x:c r="FYN5852" s="25"/>
      <x:c r="FYO5852" s="25"/>
      <x:c r="FYP5852" s="25"/>
      <x:c r="FYQ5852" s="25"/>
      <x:c r="FYR5852" s="25"/>
      <x:c r="FYS5852" s="25"/>
      <x:c r="FYT5852" s="25"/>
      <x:c r="FYU5852" s="25"/>
      <x:c r="FYV5852" s="25"/>
      <x:c r="FYW5852" s="25"/>
      <x:c r="FYX5852" s="25"/>
      <x:c r="FYY5852" s="25"/>
      <x:c r="FYZ5852" s="25"/>
      <x:c r="FZA5852" s="25"/>
      <x:c r="FZB5852" s="25"/>
      <x:c r="FZC5852" s="25"/>
      <x:c r="FZD5852" s="25"/>
      <x:c r="FZE5852" s="25"/>
      <x:c r="FZF5852" s="25"/>
      <x:c r="FZG5852" s="25"/>
      <x:c r="FZH5852" s="25"/>
      <x:c r="FZI5852" s="25"/>
      <x:c r="FZJ5852" s="25"/>
      <x:c r="FZK5852" s="25"/>
      <x:c r="FZL5852" s="25"/>
      <x:c r="FZM5852" s="25"/>
      <x:c r="FZN5852" s="25"/>
      <x:c r="FZO5852" s="25"/>
      <x:c r="FZP5852" s="25"/>
      <x:c r="FZQ5852" s="25"/>
      <x:c r="FZR5852" s="25"/>
      <x:c r="FZS5852" s="25"/>
      <x:c r="FZT5852" s="25"/>
      <x:c r="FZU5852" s="25"/>
      <x:c r="FZV5852" s="25"/>
      <x:c r="FZW5852" s="25"/>
      <x:c r="FZX5852" s="25"/>
      <x:c r="FZY5852" s="25"/>
      <x:c r="FZZ5852" s="25"/>
      <x:c r="GAA5852" s="25"/>
      <x:c r="GAB5852" s="25"/>
      <x:c r="GAC5852" s="25"/>
      <x:c r="GAD5852" s="25"/>
      <x:c r="GAE5852" s="25"/>
      <x:c r="GAF5852" s="25"/>
      <x:c r="GAG5852" s="25"/>
      <x:c r="GAH5852" s="25"/>
      <x:c r="GAI5852" s="25"/>
      <x:c r="GAJ5852" s="25"/>
      <x:c r="GAK5852" s="25"/>
      <x:c r="GAL5852" s="25"/>
      <x:c r="GAM5852" s="25"/>
      <x:c r="GAN5852" s="25"/>
      <x:c r="GAO5852" s="25"/>
      <x:c r="GAP5852" s="25"/>
      <x:c r="GAQ5852" s="25"/>
      <x:c r="GAR5852" s="25"/>
      <x:c r="GAS5852" s="25"/>
      <x:c r="GAT5852" s="25"/>
      <x:c r="GAU5852" s="25"/>
      <x:c r="GAV5852" s="25"/>
      <x:c r="GAW5852" s="25"/>
      <x:c r="GAX5852" s="25"/>
      <x:c r="GAY5852" s="25"/>
      <x:c r="GAZ5852" s="25"/>
      <x:c r="GBA5852" s="25"/>
      <x:c r="GBB5852" s="25"/>
      <x:c r="GBC5852" s="25"/>
      <x:c r="GBD5852" s="25"/>
      <x:c r="GBE5852" s="25"/>
      <x:c r="GBF5852" s="25"/>
      <x:c r="GBG5852" s="25"/>
      <x:c r="GBH5852" s="25"/>
      <x:c r="GBI5852" s="25"/>
      <x:c r="GBJ5852" s="25"/>
      <x:c r="GBK5852" s="25"/>
      <x:c r="GBL5852" s="25"/>
      <x:c r="GBM5852" s="25"/>
      <x:c r="GBN5852" s="25"/>
      <x:c r="GBO5852" s="25"/>
      <x:c r="GBP5852" s="25"/>
      <x:c r="GBQ5852" s="25"/>
      <x:c r="GBR5852" s="25"/>
      <x:c r="GBS5852" s="25"/>
      <x:c r="GBT5852" s="25"/>
      <x:c r="GBU5852" s="25"/>
      <x:c r="GBV5852" s="25"/>
      <x:c r="GBW5852" s="25"/>
      <x:c r="GBX5852" s="25"/>
      <x:c r="GBY5852" s="25"/>
      <x:c r="GBZ5852" s="25"/>
      <x:c r="GCA5852" s="25"/>
      <x:c r="GCB5852" s="25"/>
      <x:c r="GCC5852" s="25"/>
      <x:c r="GCD5852" s="25"/>
      <x:c r="GCE5852" s="25"/>
      <x:c r="GCF5852" s="25"/>
      <x:c r="GCG5852" s="25"/>
      <x:c r="GCH5852" s="25"/>
      <x:c r="GCI5852" s="25"/>
      <x:c r="GCJ5852" s="25"/>
      <x:c r="GCK5852" s="25"/>
      <x:c r="GCL5852" s="25"/>
      <x:c r="GCM5852" s="25"/>
      <x:c r="GCN5852" s="25"/>
      <x:c r="GCO5852" s="25"/>
      <x:c r="GCP5852" s="25"/>
      <x:c r="GCQ5852" s="25"/>
      <x:c r="GCR5852" s="25"/>
      <x:c r="GCS5852" s="25"/>
      <x:c r="GCT5852" s="25"/>
      <x:c r="GCU5852" s="25"/>
      <x:c r="GCV5852" s="25"/>
      <x:c r="GCW5852" s="25"/>
      <x:c r="GCX5852" s="25"/>
      <x:c r="GCY5852" s="25"/>
      <x:c r="GCZ5852" s="25"/>
      <x:c r="GDA5852" s="25"/>
      <x:c r="GDB5852" s="25"/>
      <x:c r="GDC5852" s="25"/>
      <x:c r="GDD5852" s="25"/>
      <x:c r="GDE5852" s="25"/>
      <x:c r="GDF5852" s="25"/>
      <x:c r="GDG5852" s="25"/>
      <x:c r="GDH5852" s="25"/>
      <x:c r="GDI5852" s="25"/>
      <x:c r="GDJ5852" s="25"/>
      <x:c r="GDK5852" s="25"/>
      <x:c r="GDL5852" s="25"/>
      <x:c r="GDM5852" s="25"/>
      <x:c r="GDN5852" s="25"/>
      <x:c r="GDO5852" s="25"/>
      <x:c r="GDP5852" s="25"/>
      <x:c r="GDQ5852" s="25"/>
      <x:c r="GDR5852" s="25"/>
      <x:c r="GDS5852" s="25"/>
      <x:c r="GDT5852" s="25"/>
      <x:c r="GDU5852" s="25"/>
      <x:c r="GDV5852" s="25"/>
      <x:c r="GDW5852" s="25"/>
      <x:c r="GDX5852" s="25"/>
      <x:c r="GDY5852" s="25"/>
      <x:c r="GDZ5852" s="25"/>
      <x:c r="GEA5852" s="25"/>
      <x:c r="GEB5852" s="25"/>
      <x:c r="GEC5852" s="25"/>
      <x:c r="GED5852" s="25"/>
      <x:c r="GEE5852" s="25"/>
      <x:c r="GEF5852" s="25"/>
      <x:c r="GEG5852" s="25"/>
      <x:c r="GEH5852" s="25"/>
      <x:c r="GEI5852" s="25"/>
      <x:c r="GEJ5852" s="25"/>
      <x:c r="GEK5852" s="25"/>
      <x:c r="GEL5852" s="25"/>
      <x:c r="GEM5852" s="25"/>
      <x:c r="GEN5852" s="25"/>
      <x:c r="GEO5852" s="25"/>
      <x:c r="GEP5852" s="25"/>
      <x:c r="GEQ5852" s="25"/>
      <x:c r="GER5852" s="25"/>
      <x:c r="GES5852" s="25"/>
      <x:c r="GET5852" s="25"/>
      <x:c r="GEU5852" s="25"/>
      <x:c r="GEV5852" s="25"/>
      <x:c r="GEW5852" s="25"/>
      <x:c r="GEX5852" s="25"/>
      <x:c r="GEY5852" s="25"/>
      <x:c r="GEZ5852" s="25"/>
      <x:c r="GFA5852" s="25"/>
      <x:c r="GFB5852" s="25"/>
      <x:c r="GFC5852" s="25"/>
      <x:c r="GFD5852" s="25"/>
      <x:c r="GFE5852" s="25"/>
      <x:c r="GFF5852" s="25"/>
      <x:c r="GFG5852" s="25"/>
      <x:c r="GFH5852" s="25"/>
      <x:c r="GFI5852" s="25"/>
      <x:c r="GFJ5852" s="25"/>
      <x:c r="GFK5852" s="25"/>
      <x:c r="GFL5852" s="25"/>
      <x:c r="GFM5852" s="25"/>
      <x:c r="GFN5852" s="25"/>
      <x:c r="GFO5852" s="25"/>
      <x:c r="GFP5852" s="25"/>
      <x:c r="GFQ5852" s="25"/>
      <x:c r="GFR5852" s="25"/>
      <x:c r="GFS5852" s="25"/>
      <x:c r="GFT5852" s="25"/>
      <x:c r="GFU5852" s="25"/>
      <x:c r="GFV5852" s="25"/>
      <x:c r="GFW5852" s="25"/>
      <x:c r="GFX5852" s="25"/>
      <x:c r="GFY5852" s="25"/>
      <x:c r="GFZ5852" s="25"/>
      <x:c r="GGA5852" s="25"/>
      <x:c r="GGB5852" s="25"/>
      <x:c r="GGC5852" s="25"/>
      <x:c r="GGD5852" s="25"/>
      <x:c r="GGE5852" s="25"/>
      <x:c r="GGF5852" s="25"/>
      <x:c r="GGG5852" s="25"/>
      <x:c r="GGH5852" s="25"/>
      <x:c r="GGI5852" s="25"/>
      <x:c r="GGJ5852" s="25"/>
      <x:c r="GGK5852" s="25"/>
      <x:c r="GGL5852" s="25"/>
      <x:c r="GGM5852" s="25"/>
      <x:c r="GGN5852" s="25"/>
      <x:c r="GGO5852" s="25"/>
      <x:c r="GGP5852" s="25"/>
      <x:c r="GGQ5852" s="25"/>
      <x:c r="GGR5852" s="25"/>
      <x:c r="GGS5852" s="25"/>
      <x:c r="GGT5852" s="25"/>
      <x:c r="GGU5852" s="25"/>
      <x:c r="GGV5852" s="25"/>
      <x:c r="GGW5852" s="25"/>
      <x:c r="GGX5852" s="25"/>
      <x:c r="GGY5852" s="25"/>
      <x:c r="GGZ5852" s="25"/>
      <x:c r="GHA5852" s="25"/>
      <x:c r="GHB5852" s="25"/>
      <x:c r="GHC5852" s="25"/>
      <x:c r="GHD5852" s="25"/>
      <x:c r="GHE5852" s="25"/>
      <x:c r="GHF5852" s="25"/>
      <x:c r="GHG5852" s="25"/>
      <x:c r="GHH5852" s="25"/>
      <x:c r="GHI5852" s="25"/>
      <x:c r="GHJ5852" s="25"/>
      <x:c r="GHK5852" s="25"/>
      <x:c r="GHL5852" s="25"/>
      <x:c r="GHM5852" s="25"/>
      <x:c r="GHN5852" s="25"/>
      <x:c r="GHO5852" s="25"/>
      <x:c r="GHP5852" s="25"/>
      <x:c r="GHQ5852" s="25"/>
      <x:c r="GHR5852" s="25"/>
      <x:c r="GHS5852" s="25"/>
      <x:c r="GHT5852" s="25"/>
      <x:c r="GHU5852" s="25"/>
      <x:c r="GHV5852" s="25"/>
      <x:c r="GHW5852" s="25"/>
      <x:c r="GHX5852" s="25"/>
      <x:c r="GHY5852" s="25"/>
      <x:c r="GHZ5852" s="25"/>
      <x:c r="GIA5852" s="25"/>
      <x:c r="GIB5852" s="25"/>
      <x:c r="GIC5852" s="25"/>
      <x:c r="GID5852" s="25"/>
      <x:c r="GIE5852" s="25"/>
      <x:c r="GIF5852" s="25"/>
      <x:c r="GIG5852" s="25"/>
      <x:c r="GIH5852" s="25"/>
      <x:c r="GII5852" s="25"/>
      <x:c r="GIJ5852" s="25"/>
      <x:c r="GIK5852" s="25"/>
      <x:c r="GIL5852" s="25"/>
      <x:c r="GIM5852" s="25"/>
      <x:c r="GIN5852" s="25"/>
      <x:c r="GIO5852" s="25"/>
      <x:c r="GIP5852" s="25"/>
      <x:c r="GIQ5852" s="25"/>
      <x:c r="GIR5852" s="25"/>
      <x:c r="GIS5852" s="25"/>
      <x:c r="GIT5852" s="25"/>
      <x:c r="GIU5852" s="25"/>
      <x:c r="GIV5852" s="25"/>
      <x:c r="GIW5852" s="25"/>
      <x:c r="GIX5852" s="25"/>
      <x:c r="GIY5852" s="25"/>
      <x:c r="GIZ5852" s="25"/>
      <x:c r="GJA5852" s="25"/>
      <x:c r="GJB5852" s="25"/>
      <x:c r="GJC5852" s="25"/>
      <x:c r="GJD5852" s="25"/>
      <x:c r="GJE5852" s="25"/>
      <x:c r="GJF5852" s="25"/>
      <x:c r="GJG5852" s="25"/>
      <x:c r="GJH5852" s="25"/>
      <x:c r="GJI5852" s="25"/>
      <x:c r="GJJ5852" s="25"/>
      <x:c r="GJK5852" s="25"/>
      <x:c r="GJL5852" s="25"/>
      <x:c r="GJM5852" s="25"/>
      <x:c r="GJN5852" s="25"/>
      <x:c r="GJO5852" s="25"/>
      <x:c r="GJP5852" s="25"/>
      <x:c r="GJQ5852" s="25"/>
      <x:c r="GJR5852" s="25"/>
      <x:c r="GJS5852" s="25"/>
      <x:c r="GJT5852" s="25"/>
      <x:c r="GJU5852" s="25"/>
      <x:c r="GJV5852" s="25"/>
      <x:c r="GJW5852" s="25"/>
      <x:c r="GJX5852" s="25"/>
      <x:c r="GJY5852" s="25"/>
      <x:c r="GJZ5852" s="25"/>
      <x:c r="GKA5852" s="25"/>
      <x:c r="GKB5852" s="25"/>
      <x:c r="GKC5852" s="25"/>
      <x:c r="GKD5852" s="25"/>
      <x:c r="GKE5852" s="25"/>
      <x:c r="GKF5852" s="25"/>
      <x:c r="GKG5852" s="25"/>
      <x:c r="GKH5852" s="25"/>
      <x:c r="GKI5852" s="25"/>
      <x:c r="GKJ5852" s="25"/>
      <x:c r="GKK5852" s="25"/>
      <x:c r="GKL5852" s="25"/>
      <x:c r="GKM5852" s="25"/>
      <x:c r="GKN5852" s="25"/>
      <x:c r="GKO5852" s="25"/>
      <x:c r="GKP5852" s="25"/>
      <x:c r="GKQ5852" s="25"/>
      <x:c r="GKR5852" s="25"/>
      <x:c r="GKS5852" s="25"/>
      <x:c r="GKT5852" s="25"/>
      <x:c r="GKU5852" s="25"/>
      <x:c r="GKV5852" s="25"/>
      <x:c r="GKW5852" s="25"/>
      <x:c r="GKX5852" s="25"/>
      <x:c r="GKY5852" s="25"/>
      <x:c r="GKZ5852" s="25"/>
      <x:c r="GLA5852" s="25"/>
      <x:c r="GLB5852" s="25"/>
      <x:c r="GLC5852" s="25"/>
      <x:c r="GLD5852" s="25"/>
      <x:c r="GLE5852" s="25"/>
      <x:c r="GLF5852" s="25"/>
      <x:c r="GLG5852" s="25"/>
      <x:c r="GLH5852" s="25"/>
      <x:c r="GLI5852" s="25"/>
      <x:c r="GLJ5852" s="25"/>
      <x:c r="GLK5852" s="25"/>
      <x:c r="GLL5852" s="25"/>
      <x:c r="GLM5852" s="25"/>
      <x:c r="GLN5852" s="25"/>
      <x:c r="GLO5852" s="25"/>
      <x:c r="GLP5852" s="25"/>
      <x:c r="GLQ5852" s="25"/>
      <x:c r="GLR5852" s="25"/>
      <x:c r="GLS5852" s="25"/>
      <x:c r="GLT5852" s="25"/>
      <x:c r="GLU5852" s="25"/>
      <x:c r="GLV5852" s="25"/>
      <x:c r="GLW5852" s="25"/>
      <x:c r="GLX5852" s="25"/>
      <x:c r="GLY5852" s="25"/>
      <x:c r="GLZ5852" s="25"/>
      <x:c r="GMA5852" s="25"/>
      <x:c r="GMB5852" s="25"/>
      <x:c r="GMC5852" s="25"/>
      <x:c r="GMD5852" s="25"/>
      <x:c r="GME5852" s="25"/>
      <x:c r="GMF5852" s="25"/>
      <x:c r="GMG5852" s="25"/>
      <x:c r="GMH5852" s="25"/>
      <x:c r="GMI5852" s="25"/>
      <x:c r="GMJ5852" s="25"/>
      <x:c r="GMK5852" s="25"/>
      <x:c r="GML5852" s="25"/>
      <x:c r="GMM5852" s="25"/>
      <x:c r="GMN5852" s="25"/>
      <x:c r="GMO5852" s="25"/>
      <x:c r="GMP5852" s="25"/>
      <x:c r="GMQ5852" s="25"/>
      <x:c r="GMR5852" s="25"/>
      <x:c r="GMS5852" s="25"/>
      <x:c r="GMT5852" s="25"/>
      <x:c r="GMU5852" s="25"/>
      <x:c r="GMV5852" s="25"/>
      <x:c r="GMW5852" s="25"/>
      <x:c r="GMX5852" s="25"/>
      <x:c r="GMY5852" s="25"/>
      <x:c r="GMZ5852" s="25"/>
      <x:c r="GNA5852" s="25"/>
      <x:c r="GNB5852" s="25"/>
      <x:c r="GNC5852" s="25"/>
      <x:c r="GND5852" s="25"/>
      <x:c r="GNE5852" s="25"/>
      <x:c r="GNF5852" s="25"/>
      <x:c r="GNG5852" s="25"/>
      <x:c r="GNH5852" s="25"/>
      <x:c r="GNI5852" s="25"/>
      <x:c r="GNJ5852" s="25"/>
      <x:c r="GNK5852" s="25"/>
      <x:c r="GNL5852" s="25"/>
      <x:c r="GNM5852" s="25"/>
      <x:c r="GNN5852" s="25"/>
      <x:c r="GNO5852" s="25"/>
      <x:c r="GNP5852" s="25"/>
      <x:c r="GNQ5852" s="25"/>
      <x:c r="GNR5852" s="25"/>
      <x:c r="GNS5852" s="25"/>
      <x:c r="GNT5852" s="25"/>
      <x:c r="GNU5852" s="25"/>
      <x:c r="GNV5852" s="25"/>
      <x:c r="GNW5852" s="25"/>
      <x:c r="GNX5852" s="25"/>
      <x:c r="GNY5852" s="25"/>
      <x:c r="GNZ5852" s="25"/>
      <x:c r="GOA5852" s="25"/>
      <x:c r="GOB5852" s="25"/>
      <x:c r="GOC5852" s="25"/>
      <x:c r="GOD5852" s="25"/>
      <x:c r="GOE5852" s="25"/>
      <x:c r="GOF5852" s="25"/>
      <x:c r="GOG5852" s="25"/>
      <x:c r="GOH5852" s="25"/>
      <x:c r="GOI5852" s="25"/>
      <x:c r="GOJ5852" s="25"/>
      <x:c r="GOK5852" s="25"/>
      <x:c r="GOL5852" s="25"/>
      <x:c r="GOM5852" s="25"/>
      <x:c r="GON5852" s="25"/>
      <x:c r="GOO5852" s="25"/>
      <x:c r="GOP5852" s="25"/>
      <x:c r="GOQ5852" s="25"/>
      <x:c r="GOR5852" s="25"/>
      <x:c r="GOS5852" s="25"/>
      <x:c r="GOT5852" s="25"/>
      <x:c r="GOU5852" s="25"/>
      <x:c r="GOV5852" s="25"/>
      <x:c r="GOW5852" s="25"/>
      <x:c r="GOX5852" s="25"/>
      <x:c r="GOY5852" s="25"/>
      <x:c r="GOZ5852" s="25"/>
      <x:c r="GPA5852" s="25"/>
      <x:c r="GPB5852" s="25"/>
      <x:c r="GPC5852" s="25"/>
      <x:c r="GPD5852" s="25"/>
      <x:c r="GPE5852" s="25"/>
      <x:c r="GPF5852" s="25"/>
      <x:c r="GPG5852" s="25"/>
      <x:c r="GPH5852" s="25"/>
      <x:c r="GPI5852" s="25"/>
      <x:c r="GPJ5852" s="25"/>
      <x:c r="GPK5852" s="25"/>
      <x:c r="GPL5852" s="25"/>
      <x:c r="GPM5852" s="25"/>
      <x:c r="GPN5852" s="25"/>
      <x:c r="GPO5852" s="25"/>
      <x:c r="GPP5852" s="25"/>
      <x:c r="GPQ5852" s="25"/>
      <x:c r="GPR5852" s="25"/>
      <x:c r="GPS5852" s="25"/>
      <x:c r="GPT5852" s="25"/>
      <x:c r="GPU5852" s="25"/>
      <x:c r="GPV5852" s="25"/>
      <x:c r="GPW5852" s="25"/>
      <x:c r="GPX5852" s="25"/>
      <x:c r="GPY5852" s="25"/>
      <x:c r="GPZ5852" s="25"/>
      <x:c r="GQA5852" s="25"/>
      <x:c r="GQB5852" s="25"/>
      <x:c r="GQC5852" s="25"/>
      <x:c r="GQD5852" s="25"/>
      <x:c r="GQE5852" s="25"/>
      <x:c r="GQF5852" s="25"/>
      <x:c r="GQG5852" s="25"/>
      <x:c r="GQH5852" s="25"/>
      <x:c r="GQI5852" s="25"/>
      <x:c r="GQJ5852" s="25"/>
      <x:c r="GQK5852" s="25"/>
      <x:c r="GQL5852" s="25"/>
      <x:c r="GQM5852" s="25"/>
      <x:c r="GQN5852" s="25"/>
      <x:c r="GQO5852" s="25"/>
      <x:c r="GQP5852" s="25"/>
      <x:c r="GQQ5852" s="25"/>
      <x:c r="GQR5852" s="25"/>
      <x:c r="GQS5852" s="25"/>
      <x:c r="GQT5852" s="25"/>
      <x:c r="GQU5852" s="25"/>
      <x:c r="GQV5852" s="25"/>
      <x:c r="GQW5852" s="25"/>
      <x:c r="GQX5852" s="25"/>
      <x:c r="GQY5852" s="25"/>
      <x:c r="GQZ5852" s="25"/>
      <x:c r="GRA5852" s="25"/>
      <x:c r="GRB5852" s="25"/>
      <x:c r="GRC5852" s="25"/>
      <x:c r="GRD5852" s="25"/>
      <x:c r="GRE5852" s="25"/>
      <x:c r="GRF5852" s="25"/>
      <x:c r="GRG5852" s="25"/>
      <x:c r="GRH5852" s="25"/>
      <x:c r="GRI5852" s="25"/>
      <x:c r="GRJ5852" s="25"/>
      <x:c r="GRK5852" s="25"/>
      <x:c r="GRL5852" s="25"/>
      <x:c r="GRM5852" s="25"/>
      <x:c r="GRN5852" s="25"/>
      <x:c r="GRO5852" s="25"/>
      <x:c r="GRP5852" s="25"/>
      <x:c r="GRQ5852" s="25"/>
      <x:c r="GRR5852" s="25"/>
      <x:c r="GRS5852" s="25"/>
      <x:c r="GRT5852" s="25"/>
      <x:c r="GRU5852" s="25"/>
      <x:c r="GRV5852" s="25"/>
      <x:c r="GRW5852" s="25"/>
      <x:c r="GRX5852" s="25"/>
      <x:c r="GRY5852" s="25"/>
      <x:c r="GRZ5852" s="25"/>
      <x:c r="GSA5852" s="25"/>
      <x:c r="GSB5852" s="25"/>
      <x:c r="GSC5852" s="25"/>
      <x:c r="GSD5852" s="25"/>
      <x:c r="GSE5852" s="25"/>
      <x:c r="GSF5852" s="25"/>
      <x:c r="GSG5852" s="25"/>
      <x:c r="GSH5852" s="25"/>
      <x:c r="GSI5852" s="25"/>
      <x:c r="GSJ5852" s="25"/>
      <x:c r="GSK5852" s="25"/>
      <x:c r="GSL5852" s="25"/>
      <x:c r="GSM5852" s="25"/>
      <x:c r="GSN5852" s="25"/>
      <x:c r="GSO5852" s="25"/>
      <x:c r="GSP5852" s="25"/>
      <x:c r="GSQ5852" s="25"/>
      <x:c r="GSR5852" s="25"/>
      <x:c r="GSS5852" s="25"/>
      <x:c r="GST5852" s="25"/>
      <x:c r="GSU5852" s="25"/>
      <x:c r="GSV5852" s="25"/>
      <x:c r="GSW5852" s="25"/>
      <x:c r="GSX5852" s="25"/>
      <x:c r="GSY5852" s="25"/>
      <x:c r="GSZ5852" s="25"/>
      <x:c r="GTA5852" s="25"/>
      <x:c r="GTB5852" s="25"/>
      <x:c r="GTC5852" s="25"/>
      <x:c r="GTD5852" s="25"/>
      <x:c r="GTE5852" s="25"/>
      <x:c r="GTF5852" s="25"/>
      <x:c r="GTG5852" s="25"/>
      <x:c r="GTH5852" s="25"/>
      <x:c r="GTI5852" s="25"/>
      <x:c r="GTJ5852" s="25"/>
      <x:c r="GTK5852" s="25"/>
      <x:c r="GTL5852" s="25"/>
      <x:c r="GTM5852" s="25"/>
      <x:c r="GTN5852" s="25"/>
      <x:c r="GTO5852" s="25"/>
      <x:c r="GTP5852" s="25"/>
      <x:c r="GTQ5852" s="25"/>
      <x:c r="GTR5852" s="25"/>
      <x:c r="GTS5852" s="25"/>
      <x:c r="GTT5852" s="25"/>
      <x:c r="GTU5852" s="25"/>
      <x:c r="GTV5852" s="25"/>
      <x:c r="GTW5852" s="25"/>
      <x:c r="GTX5852" s="25"/>
      <x:c r="GTY5852" s="25"/>
      <x:c r="GTZ5852" s="25"/>
      <x:c r="GUA5852" s="25"/>
      <x:c r="GUB5852" s="25"/>
      <x:c r="GUC5852" s="25"/>
      <x:c r="GUD5852" s="25"/>
      <x:c r="GUE5852" s="25"/>
      <x:c r="GUF5852" s="25"/>
      <x:c r="GUG5852" s="25"/>
      <x:c r="GUH5852" s="25"/>
      <x:c r="GUI5852" s="25"/>
      <x:c r="GUJ5852" s="25"/>
      <x:c r="GUK5852" s="25"/>
      <x:c r="GUL5852" s="25"/>
      <x:c r="GUM5852" s="25"/>
      <x:c r="GUN5852" s="25"/>
      <x:c r="GUO5852" s="25"/>
      <x:c r="GUP5852" s="25"/>
      <x:c r="GUQ5852" s="25"/>
      <x:c r="GUR5852" s="25"/>
      <x:c r="GUS5852" s="25"/>
      <x:c r="GUT5852" s="25"/>
      <x:c r="GUU5852" s="25"/>
      <x:c r="GUV5852" s="25"/>
      <x:c r="GUW5852" s="25"/>
      <x:c r="GUX5852" s="25"/>
      <x:c r="GUY5852" s="25"/>
      <x:c r="GUZ5852" s="25"/>
      <x:c r="GVA5852" s="25"/>
      <x:c r="GVB5852" s="25"/>
      <x:c r="GVC5852" s="25"/>
      <x:c r="GVD5852" s="25"/>
      <x:c r="GVE5852" s="25"/>
      <x:c r="GVF5852" s="25"/>
      <x:c r="GVG5852" s="25"/>
      <x:c r="GVH5852" s="25"/>
      <x:c r="GVI5852" s="25"/>
      <x:c r="GVJ5852" s="25"/>
      <x:c r="GVK5852" s="25"/>
      <x:c r="GVL5852" s="25"/>
      <x:c r="GVM5852" s="25"/>
      <x:c r="GVN5852" s="25"/>
      <x:c r="GVO5852" s="25"/>
      <x:c r="GVP5852" s="25"/>
      <x:c r="GVQ5852" s="25"/>
      <x:c r="GVR5852" s="25"/>
      <x:c r="GVS5852" s="25"/>
      <x:c r="GVT5852" s="25"/>
      <x:c r="GVU5852" s="25"/>
      <x:c r="GVV5852" s="25"/>
      <x:c r="GVW5852" s="25"/>
      <x:c r="GVX5852" s="25"/>
      <x:c r="GVY5852" s="25"/>
      <x:c r="GVZ5852" s="25"/>
      <x:c r="GWA5852" s="25"/>
      <x:c r="GWB5852" s="25"/>
      <x:c r="GWC5852" s="25"/>
      <x:c r="GWD5852" s="25"/>
      <x:c r="GWE5852" s="25"/>
      <x:c r="GWF5852" s="25"/>
      <x:c r="GWG5852" s="25"/>
      <x:c r="GWH5852" s="25"/>
      <x:c r="GWI5852" s="25"/>
      <x:c r="GWJ5852" s="25"/>
      <x:c r="GWK5852" s="25"/>
      <x:c r="GWL5852" s="25"/>
      <x:c r="GWM5852" s="25"/>
      <x:c r="GWN5852" s="25"/>
      <x:c r="GWO5852" s="25"/>
      <x:c r="GWP5852" s="25"/>
      <x:c r="GWQ5852" s="25"/>
      <x:c r="GWR5852" s="25"/>
      <x:c r="GWS5852" s="25"/>
      <x:c r="GWT5852" s="25"/>
      <x:c r="GWU5852" s="25"/>
      <x:c r="GWV5852" s="25"/>
      <x:c r="GWW5852" s="25"/>
      <x:c r="GWX5852" s="25"/>
      <x:c r="GWY5852" s="25"/>
      <x:c r="GWZ5852" s="25"/>
      <x:c r="GXA5852" s="25"/>
      <x:c r="GXB5852" s="25"/>
      <x:c r="GXC5852" s="25"/>
      <x:c r="GXD5852" s="25"/>
      <x:c r="GXE5852" s="25"/>
      <x:c r="GXF5852" s="25"/>
      <x:c r="GXG5852" s="25"/>
      <x:c r="GXH5852" s="25"/>
      <x:c r="GXI5852" s="25"/>
      <x:c r="GXJ5852" s="25"/>
      <x:c r="GXK5852" s="25"/>
      <x:c r="GXL5852" s="25"/>
      <x:c r="GXM5852" s="25"/>
      <x:c r="GXN5852" s="25"/>
      <x:c r="GXO5852" s="25"/>
      <x:c r="GXP5852" s="25"/>
      <x:c r="GXQ5852" s="25"/>
      <x:c r="GXR5852" s="25"/>
      <x:c r="GXS5852" s="25"/>
      <x:c r="GXT5852" s="25"/>
      <x:c r="GXU5852" s="25"/>
      <x:c r="GXV5852" s="25"/>
      <x:c r="GXW5852" s="25"/>
      <x:c r="GXX5852" s="25"/>
      <x:c r="GXY5852" s="25"/>
      <x:c r="GXZ5852" s="25"/>
      <x:c r="GYA5852" s="25"/>
      <x:c r="GYB5852" s="25"/>
      <x:c r="GYC5852" s="25"/>
      <x:c r="GYD5852" s="25"/>
      <x:c r="GYE5852" s="25"/>
      <x:c r="GYF5852" s="25"/>
      <x:c r="GYG5852" s="25"/>
      <x:c r="GYH5852" s="25"/>
      <x:c r="GYI5852" s="25"/>
      <x:c r="GYJ5852" s="25"/>
      <x:c r="GYK5852" s="25"/>
      <x:c r="GYL5852" s="25"/>
      <x:c r="GYM5852" s="25"/>
      <x:c r="GYN5852" s="25"/>
      <x:c r="GYO5852" s="25"/>
      <x:c r="GYP5852" s="25"/>
      <x:c r="GYQ5852" s="25"/>
      <x:c r="GYR5852" s="25"/>
      <x:c r="GYS5852" s="25"/>
      <x:c r="GYT5852" s="25"/>
      <x:c r="GYU5852" s="25"/>
      <x:c r="GYV5852" s="25"/>
      <x:c r="GYW5852" s="25"/>
      <x:c r="GYX5852" s="25"/>
      <x:c r="GYY5852" s="25"/>
      <x:c r="GYZ5852" s="25"/>
      <x:c r="GZA5852" s="25"/>
      <x:c r="GZB5852" s="25"/>
      <x:c r="GZC5852" s="25"/>
      <x:c r="GZD5852" s="25"/>
      <x:c r="GZE5852" s="25"/>
      <x:c r="GZF5852" s="25"/>
      <x:c r="GZG5852" s="25"/>
      <x:c r="GZH5852" s="25"/>
      <x:c r="GZI5852" s="25"/>
      <x:c r="GZJ5852" s="25"/>
      <x:c r="GZK5852" s="25"/>
      <x:c r="GZL5852" s="25"/>
      <x:c r="GZM5852" s="25"/>
      <x:c r="GZN5852" s="25"/>
      <x:c r="GZO5852" s="25"/>
      <x:c r="GZP5852" s="25"/>
      <x:c r="GZQ5852" s="25"/>
      <x:c r="GZR5852" s="25"/>
      <x:c r="GZS5852" s="25"/>
      <x:c r="GZT5852" s="25"/>
      <x:c r="GZU5852" s="25"/>
      <x:c r="GZV5852" s="25"/>
      <x:c r="GZW5852" s="25"/>
      <x:c r="GZX5852" s="25"/>
      <x:c r="GZY5852" s="25"/>
      <x:c r="GZZ5852" s="25"/>
      <x:c r="HAA5852" s="25"/>
      <x:c r="HAB5852" s="25"/>
      <x:c r="HAC5852" s="25"/>
      <x:c r="HAD5852" s="25"/>
      <x:c r="HAE5852" s="25"/>
      <x:c r="HAF5852" s="25"/>
      <x:c r="HAG5852" s="25"/>
      <x:c r="HAH5852" s="25"/>
      <x:c r="HAI5852" s="25"/>
      <x:c r="HAJ5852" s="25"/>
      <x:c r="HAK5852" s="25"/>
      <x:c r="HAL5852" s="25"/>
      <x:c r="HAM5852" s="25"/>
      <x:c r="HAN5852" s="25"/>
      <x:c r="HAO5852" s="25"/>
      <x:c r="HAP5852" s="25"/>
      <x:c r="HAQ5852" s="25"/>
      <x:c r="HAR5852" s="25"/>
      <x:c r="HAS5852" s="25"/>
      <x:c r="HAT5852" s="25"/>
      <x:c r="HAU5852" s="25"/>
      <x:c r="HAV5852" s="25"/>
      <x:c r="HAW5852" s="25"/>
      <x:c r="HAX5852" s="25"/>
      <x:c r="HAY5852" s="25"/>
      <x:c r="HAZ5852" s="25"/>
      <x:c r="HBA5852" s="25"/>
      <x:c r="HBB5852" s="25"/>
      <x:c r="HBC5852" s="25"/>
      <x:c r="HBD5852" s="25"/>
      <x:c r="HBE5852" s="25"/>
      <x:c r="HBF5852" s="25"/>
      <x:c r="HBG5852" s="25"/>
      <x:c r="HBH5852" s="25"/>
      <x:c r="HBI5852" s="25"/>
      <x:c r="HBJ5852" s="25"/>
      <x:c r="HBK5852" s="25"/>
      <x:c r="HBL5852" s="25"/>
      <x:c r="HBM5852" s="25"/>
      <x:c r="HBN5852" s="25"/>
      <x:c r="HBO5852" s="25"/>
      <x:c r="HBP5852" s="25"/>
      <x:c r="HBQ5852" s="25"/>
      <x:c r="HBR5852" s="25"/>
      <x:c r="HBS5852" s="25"/>
      <x:c r="HBT5852" s="25"/>
      <x:c r="HBU5852" s="25"/>
      <x:c r="HBV5852" s="25"/>
      <x:c r="HBW5852" s="25"/>
      <x:c r="HBX5852" s="25"/>
      <x:c r="HBY5852" s="25"/>
      <x:c r="HBZ5852" s="25"/>
      <x:c r="HCA5852" s="25"/>
      <x:c r="HCB5852" s="25"/>
      <x:c r="HCC5852" s="25"/>
      <x:c r="HCD5852" s="25"/>
      <x:c r="HCE5852" s="25"/>
      <x:c r="HCF5852" s="25"/>
      <x:c r="HCG5852" s="25"/>
      <x:c r="HCH5852" s="25"/>
      <x:c r="HCI5852" s="25"/>
      <x:c r="HCJ5852" s="25"/>
      <x:c r="HCK5852" s="25"/>
      <x:c r="HCL5852" s="25"/>
      <x:c r="HCM5852" s="25"/>
      <x:c r="HCN5852" s="25"/>
      <x:c r="HCO5852" s="25"/>
      <x:c r="HCP5852" s="25"/>
      <x:c r="HCQ5852" s="25"/>
      <x:c r="HCR5852" s="25"/>
      <x:c r="HCS5852" s="25"/>
      <x:c r="HCT5852" s="25"/>
      <x:c r="HCU5852" s="25"/>
      <x:c r="HCV5852" s="25"/>
      <x:c r="HCW5852" s="25"/>
      <x:c r="HCX5852" s="25"/>
      <x:c r="HCY5852" s="25"/>
      <x:c r="HCZ5852" s="25"/>
      <x:c r="HDA5852" s="25"/>
      <x:c r="HDB5852" s="25"/>
      <x:c r="HDC5852" s="25"/>
      <x:c r="HDD5852" s="25"/>
      <x:c r="HDE5852" s="25"/>
      <x:c r="HDF5852" s="25"/>
      <x:c r="HDG5852" s="25"/>
      <x:c r="HDH5852" s="25"/>
      <x:c r="HDI5852" s="25"/>
      <x:c r="HDJ5852" s="25"/>
      <x:c r="HDK5852" s="25"/>
      <x:c r="HDL5852" s="25"/>
      <x:c r="HDM5852" s="25"/>
      <x:c r="HDN5852" s="25"/>
      <x:c r="HDO5852" s="25"/>
      <x:c r="HDP5852" s="25"/>
      <x:c r="HDQ5852" s="25"/>
      <x:c r="HDR5852" s="25"/>
      <x:c r="HDS5852" s="25"/>
      <x:c r="HDT5852" s="25"/>
      <x:c r="HDU5852" s="25"/>
      <x:c r="HDV5852" s="25"/>
      <x:c r="HDW5852" s="25"/>
      <x:c r="HDX5852" s="25"/>
      <x:c r="HDY5852" s="25"/>
      <x:c r="HDZ5852" s="25"/>
      <x:c r="HEA5852" s="25"/>
      <x:c r="HEB5852" s="25"/>
      <x:c r="HEC5852" s="25"/>
      <x:c r="HED5852" s="25"/>
      <x:c r="HEE5852" s="25"/>
      <x:c r="HEF5852" s="25"/>
      <x:c r="HEG5852" s="25"/>
      <x:c r="HEH5852" s="25"/>
      <x:c r="HEI5852" s="25"/>
      <x:c r="HEJ5852" s="25"/>
      <x:c r="HEK5852" s="25"/>
      <x:c r="HEL5852" s="25"/>
      <x:c r="HEM5852" s="25"/>
      <x:c r="HEN5852" s="25"/>
      <x:c r="HEO5852" s="25"/>
      <x:c r="HEP5852" s="25"/>
      <x:c r="HEQ5852" s="25"/>
      <x:c r="HER5852" s="25"/>
      <x:c r="HES5852" s="25"/>
      <x:c r="HET5852" s="25"/>
      <x:c r="HEU5852" s="25"/>
      <x:c r="HEV5852" s="25"/>
      <x:c r="HEW5852" s="25"/>
      <x:c r="HEX5852" s="25"/>
      <x:c r="HEY5852" s="25"/>
      <x:c r="HEZ5852" s="25"/>
      <x:c r="HFA5852" s="25"/>
      <x:c r="HFB5852" s="25"/>
      <x:c r="HFC5852" s="25"/>
      <x:c r="HFD5852" s="25"/>
      <x:c r="HFE5852" s="25"/>
      <x:c r="HFF5852" s="25"/>
      <x:c r="HFG5852" s="25"/>
      <x:c r="HFH5852" s="25"/>
      <x:c r="HFI5852" s="25"/>
      <x:c r="HFJ5852" s="25"/>
      <x:c r="HFK5852" s="25"/>
      <x:c r="HFL5852" s="25"/>
      <x:c r="HFM5852" s="25"/>
      <x:c r="HFN5852" s="25"/>
      <x:c r="HFO5852" s="25"/>
      <x:c r="HFP5852" s="25"/>
      <x:c r="HFQ5852" s="25"/>
      <x:c r="HFR5852" s="25"/>
      <x:c r="HFS5852" s="25"/>
      <x:c r="HFT5852" s="25"/>
      <x:c r="HFU5852" s="25"/>
      <x:c r="HFV5852" s="25"/>
      <x:c r="HFW5852" s="25"/>
      <x:c r="HFX5852" s="25"/>
      <x:c r="HFY5852" s="25"/>
      <x:c r="HFZ5852" s="25"/>
      <x:c r="HGA5852" s="25"/>
      <x:c r="HGB5852" s="25"/>
      <x:c r="HGC5852" s="25"/>
      <x:c r="HGD5852" s="25"/>
      <x:c r="HGE5852" s="25"/>
      <x:c r="HGF5852" s="25"/>
      <x:c r="HGG5852" s="25"/>
      <x:c r="HGH5852" s="25"/>
      <x:c r="HGI5852" s="25"/>
      <x:c r="HGJ5852" s="25"/>
      <x:c r="HGK5852" s="25"/>
      <x:c r="HGL5852" s="25"/>
      <x:c r="HGM5852" s="25"/>
      <x:c r="HGN5852" s="25"/>
      <x:c r="HGO5852" s="25"/>
      <x:c r="HGP5852" s="25"/>
      <x:c r="HGQ5852" s="25"/>
      <x:c r="HGR5852" s="25"/>
      <x:c r="HGS5852" s="25"/>
      <x:c r="HGT5852" s="25"/>
      <x:c r="HGU5852" s="25"/>
      <x:c r="HGV5852" s="25"/>
      <x:c r="HGW5852" s="25"/>
      <x:c r="HGX5852" s="25"/>
      <x:c r="HGY5852" s="25"/>
      <x:c r="HGZ5852" s="25"/>
      <x:c r="HHA5852" s="25"/>
      <x:c r="HHB5852" s="25"/>
      <x:c r="HHC5852" s="25"/>
      <x:c r="HHD5852" s="25"/>
      <x:c r="HHE5852" s="25"/>
      <x:c r="HHF5852" s="25"/>
      <x:c r="HHG5852" s="25"/>
      <x:c r="HHH5852" s="25"/>
      <x:c r="HHI5852" s="25"/>
      <x:c r="HHJ5852" s="25"/>
      <x:c r="HHK5852" s="25"/>
      <x:c r="HHL5852" s="25"/>
      <x:c r="HHM5852" s="25"/>
      <x:c r="HHN5852" s="25"/>
      <x:c r="HHO5852" s="25"/>
      <x:c r="HHP5852" s="25"/>
      <x:c r="HHQ5852" s="25"/>
      <x:c r="HHR5852" s="25"/>
      <x:c r="HHS5852" s="25"/>
      <x:c r="HHT5852" s="25"/>
      <x:c r="HHU5852" s="25"/>
      <x:c r="HHV5852" s="25"/>
      <x:c r="HHW5852" s="25"/>
      <x:c r="HHX5852" s="25"/>
      <x:c r="HHY5852" s="25"/>
      <x:c r="HHZ5852" s="25"/>
      <x:c r="HIA5852" s="25"/>
      <x:c r="HIB5852" s="25"/>
      <x:c r="HIC5852" s="25"/>
      <x:c r="HID5852" s="25"/>
      <x:c r="HIE5852" s="25"/>
      <x:c r="HIF5852" s="25"/>
      <x:c r="HIG5852" s="25"/>
      <x:c r="HIH5852" s="25"/>
      <x:c r="HII5852" s="25"/>
      <x:c r="HIJ5852" s="25"/>
      <x:c r="HIK5852" s="25"/>
      <x:c r="HIL5852" s="25"/>
      <x:c r="HIM5852" s="25"/>
      <x:c r="HIN5852" s="25"/>
      <x:c r="HIO5852" s="25"/>
      <x:c r="HIP5852" s="25"/>
      <x:c r="HIQ5852" s="25"/>
      <x:c r="HIR5852" s="25"/>
      <x:c r="HIS5852" s="25"/>
      <x:c r="HIT5852" s="25"/>
      <x:c r="HIU5852" s="25"/>
      <x:c r="HIV5852" s="25"/>
      <x:c r="HIW5852" s="25"/>
      <x:c r="HIX5852" s="25"/>
      <x:c r="HIY5852" s="25"/>
      <x:c r="HIZ5852" s="25"/>
      <x:c r="HJA5852" s="25"/>
      <x:c r="HJB5852" s="25"/>
      <x:c r="HJC5852" s="25"/>
      <x:c r="HJD5852" s="25"/>
      <x:c r="HJE5852" s="25"/>
      <x:c r="HJF5852" s="25"/>
      <x:c r="HJG5852" s="25"/>
      <x:c r="HJH5852" s="25"/>
      <x:c r="HJI5852" s="25"/>
      <x:c r="HJJ5852" s="25"/>
      <x:c r="HJK5852" s="25"/>
      <x:c r="HJL5852" s="25"/>
      <x:c r="HJM5852" s="25"/>
      <x:c r="HJN5852" s="25"/>
      <x:c r="HJO5852" s="25"/>
      <x:c r="HJP5852" s="25"/>
      <x:c r="HJQ5852" s="25"/>
      <x:c r="HJR5852" s="25"/>
      <x:c r="HJS5852" s="25"/>
      <x:c r="HJT5852" s="25"/>
      <x:c r="HJU5852" s="25"/>
      <x:c r="HJV5852" s="25"/>
      <x:c r="HJW5852" s="25"/>
      <x:c r="HJX5852" s="25"/>
      <x:c r="HJY5852" s="25"/>
      <x:c r="HJZ5852" s="25"/>
      <x:c r="HKA5852" s="25"/>
      <x:c r="HKB5852" s="25"/>
      <x:c r="HKC5852" s="25"/>
      <x:c r="HKD5852" s="25"/>
      <x:c r="HKE5852" s="25"/>
      <x:c r="HKF5852" s="25"/>
      <x:c r="HKG5852" s="25"/>
      <x:c r="HKH5852" s="25"/>
      <x:c r="HKI5852" s="25"/>
      <x:c r="HKJ5852" s="25"/>
      <x:c r="HKK5852" s="25"/>
      <x:c r="HKL5852" s="25"/>
      <x:c r="HKM5852" s="25"/>
      <x:c r="HKN5852" s="25"/>
      <x:c r="HKO5852" s="25"/>
      <x:c r="HKP5852" s="25"/>
      <x:c r="HKQ5852" s="25"/>
      <x:c r="HKR5852" s="25"/>
      <x:c r="HKS5852" s="25"/>
      <x:c r="HKT5852" s="25"/>
      <x:c r="HKU5852" s="25"/>
      <x:c r="HKV5852" s="25"/>
      <x:c r="HKW5852" s="25"/>
      <x:c r="HKX5852" s="25"/>
      <x:c r="HKY5852" s="25"/>
      <x:c r="HKZ5852" s="25"/>
      <x:c r="HLA5852" s="25"/>
      <x:c r="HLB5852" s="25"/>
      <x:c r="HLC5852" s="25"/>
      <x:c r="HLD5852" s="25"/>
      <x:c r="HLE5852" s="25"/>
      <x:c r="HLF5852" s="25"/>
      <x:c r="HLG5852" s="25"/>
      <x:c r="HLH5852" s="25"/>
      <x:c r="HLI5852" s="25"/>
      <x:c r="HLJ5852" s="25"/>
      <x:c r="HLK5852" s="25"/>
      <x:c r="HLL5852" s="25"/>
      <x:c r="HLM5852" s="25"/>
      <x:c r="HLN5852" s="25"/>
      <x:c r="HLO5852" s="25"/>
      <x:c r="HLP5852" s="25"/>
      <x:c r="HLQ5852" s="25"/>
      <x:c r="HLR5852" s="25"/>
      <x:c r="HLS5852" s="25"/>
      <x:c r="HLT5852" s="25"/>
      <x:c r="HLU5852" s="25"/>
      <x:c r="HLV5852" s="25"/>
      <x:c r="HLW5852" s="25"/>
      <x:c r="HLX5852" s="25"/>
      <x:c r="HLY5852" s="25"/>
      <x:c r="HLZ5852" s="25"/>
      <x:c r="HMA5852" s="25"/>
      <x:c r="HMB5852" s="25"/>
      <x:c r="HMC5852" s="25"/>
      <x:c r="HMD5852" s="25"/>
      <x:c r="HME5852" s="25"/>
      <x:c r="HMF5852" s="25"/>
      <x:c r="HMG5852" s="25"/>
      <x:c r="HMH5852" s="25"/>
      <x:c r="HMI5852" s="25"/>
      <x:c r="HMJ5852" s="25"/>
      <x:c r="HMK5852" s="25"/>
      <x:c r="HML5852" s="25"/>
      <x:c r="HMM5852" s="25"/>
      <x:c r="HMN5852" s="25"/>
      <x:c r="HMO5852" s="25"/>
      <x:c r="HMP5852" s="25"/>
      <x:c r="HMQ5852" s="25"/>
      <x:c r="HMR5852" s="25"/>
      <x:c r="HMS5852" s="25"/>
      <x:c r="HMT5852" s="25"/>
      <x:c r="HMU5852" s="25"/>
      <x:c r="HMV5852" s="25"/>
      <x:c r="HMW5852" s="25"/>
      <x:c r="HMX5852" s="25"/>
      <x:c r="HMY5852" s="25"/>
      <x:c r="HMZ5852" s="25"/>
      <x:c r="HNA5852" s="25"/>
      <x:c r="HNB5852" s="25"/>
      <x:c r="HNC5852" s="25"/>
      <x:c r="HND5852" s="25"/>
      <x:c r="HNE5852" s="25"/>
      <x:c r="HNF5852" s="25"/>
      <x:c r="HNG5852" s="25"/>
      <x:c r="HNH5852" s="25"/>
      <x:c r="HNI5852" s="25"/>
      <x:c r="HNJ5852" s="25"/>
      <x:c r="HNK5852" s="25"/>
      <x:c r="HNL5852" s="25"/>
      <x:c r="HNM5852" s="25"/>
      <x:c r="HNN5852" s="25"/>
      <x:c r="HNO5852" s="25"/>
      <x:c r="HNP5852" s="25"/>
      <x:c r="HNQ5852" s="25"/>
      <x:c r="HNR5852" s="25"/>
      <x:c r="HNS5852" s="25"/>
      <x:c r="HNT5852" s="25"/>
      <x:c r="HNU5852" s="25"/>
      <x:c r="HNV5852" s="25"/>
      <x:c r="HNW5852" s="25"/>
      <x:c r="HNX5852" s="25"/>
      <x:c r="HNY5852" s="25"/>
      <x:c r="HNZ5852" s="25"/>
      <x:c r="HOA5852" s="25"/>
      <x:c r="HOB5852" s="25"/>
      <x:c r="HOC5852" s="25"/>
      <x:c r="HOD5852" s="25"/>
      <x:c r="HOE5852" s="25"/>
      <x:c r="HOF5852" s="25"/>
      <x:c r="HOG5852" s="25"/>
      <x:c r="HOH5852" s="25"/>
      <x:c r="HOI5852" s="25"/>
      <x:c r="HOJ5852" s="25"/>
      <x:c r="HOK5852" s="25"/>
      <x:c r="HOL5852" s="25"/>
      <x:c r="HOM5852" s="25"/>
      <x:c r="HON5852" s="25"/>
      <x:c r="HOO5852" s="25"/>
      <x:c r="HOP5852" s="25"/>
      <x:c r="HOQ5852" s="25"/>
      <x:c r="HOR5852" s="25"/>
      <x:c r="HOS5852" s="25"/>
      <x:c r="HOT5852" s="25"/>
      <x:c r="HOU5852" s="25"/>
      <x:c r="HOV5852" s="25"/>
      <x:c r="HOW5852" s="25"/>
      <x:c r="HOX5852" s="25"/>
      <x:c r="HOY5852" s="25"/>
      <x:c r="HOZ5852" s="25"/>
      <x:c r="HPA5852" s="25"/>
      <x:c r="HPB5852" s="25"/>
      <x:c r="HPC5852" s="25"/>
      <x:c r="HPD5852" s="25"/>
      <x:c r="HPE5852" s="25"/>
      <x:c r="HPF5852" s="25"/>
      <x:c r="HPG5852" s="25"/>
      <x:c r="HPH5852" s="25"/>
      <x:c r="HPI5852" s="25"/>
      <x:c r="HPJ5852" s="25"/>
      <x:c r="HPK5852" s="25"/>
      <x:c r="HPL5852" s="25"/>
      <x:c r="HPM5852" s="25"/>
      <x:c r="HPN5852" s="25"/>
      <x:c r="HPO5852" s="25"/>
      <x:c r="HPP5852" s="25"/>
      <x:c r="HPQ5852" s="25"/>
      <x:c r="HPR5852" s="25"/>
      <x:c r="HPS5852" s="25"/>
      <x:c r="HPT5852" s="25"/>
      <x:c r="HPU5852" s="25"/>
      <x:c r="HPV5852" s="25"/>
      <x:c r="HPW5852" s="25"/>
      <x:c r="HPX5852" s="25"/>
      <x:c r="HPY5852" s="25"/>
      <x:c r="HPZ5852" s="25"/>
      <x:c r="HQA5852" s="25"/>
      <x:c r="HQB5852" s="25"/>
      <x:c r="HQC5852" s="25"/>
      <x:c r="HQD5852" s="25"/>
      <x:c r="HQE5852" s="25"/>
      <x:c r="HQF5852" s="25"/>
      <x:c r="HQG5852" s="25"/>
      <x:c r="HQH5852" s="25"/>
      <x:c r="HQI5852" s="25"/>
      <x:c r="HQJ5852" s="25"/>
      <x:c r="HQK5852" s="25"/>
      <x:c r="HQL5852" s="25"/>
      <x:c r="HQM5852" s="25"/>
      <x:c r="HQN5852" s="25"/>
      <x:c r="HQO5852" s="25"/>
      <x:c r="HQP5852" s="25"/>
      <x:c r="HQQ5852" s="25"/>
      <x:c r="HQR5852" s="25"/>
      <x:c r="HQS5852" s="25"/>
      <x:c r="HQT5852" s="25"/>
      <x:c r="HQU5852" s="25"/>
      <x:c r="HQV5852" s="25"/>
      <x:c r="HQW5852" s="25"/>
      <x:c r="HQX5852" s="25"/>
      <x:c r="HQY5852" s="25"/>
      <x:c r="HQZ5852" s="25"/>
      <x:c r="HRA5852" s="25"/>
      <x:c r="HRB5852" s="25"/>
      <x:c r="HRC5852" s="25"/>
      <x:c r="HRD5852" s="25"/>
      <x:c r="HRE5852" s="25"/>
      <x:c r="HRF5852" s="25"/>
      <x:c r="HRG5852" s="25"/>
      <x:c r="HRH5852" s="25"/>
      <x:c r="HRI5852" s="25"/>
      <x:c r="HRJ5852" s="25"/>
      <x:c r="HRK5852" s="25"/>
      <x:c r="HRL5852" s="25"/>
      <x:c r="HRM5852" s="25"/>
      <x:c r="HRN5852" s="25"/>
      <x:c r="HRO5852" s="25"/>
      <x:c r="HRP5852" s="25"/>
      <x:c r="HRQ5852" s="25"/>
      <x:c r="HRR5852" s="25"/>
      <x:c r="HRS5852" s="25"/>
      <x:c r="HRT5852" s="25"/>
      <x:c r="HRU5852" s="25"/>
      <x:c r="HRV5852" s="25"/>
      <x:c r="HRW5852" s="25"/>
      <x:c r="HRX5852" s="25"/>
      <x:c r="HRY5852" s="25"/>
      <x:c r="HRZ5852" s="25"/>
      <x:c r="HSA5852" s="25"/>
      <x:c r="HSB5852" s="25"/>
      <x:c r="HSC5852" s="25"/>
      <x:c r="HSD5852" s="25"/>
      <x:c r="HSE5852" s="25"/>
      <x:c r="HSF5852" s="25"/>
      <x:c r="HSG5852" s="25"/>
      <x:c r="HSH5852" s="25"/>
      <x:c r="HSI5852" s="25"/>
      <x:c r="HSJ5852" s="25"/>
      <x:c r="HSK5852" s="25"/>
      <x:c r="HSL5852" s="25"/>
      <x:c r="HSM5852" s="25"/>
      <x:c r="HSN5852" s="25"/>
      <x:c r="HSO5852" s="25"/>
      <x:c r="HSP5852" s="25"/>
      <x:c r="HSQ5852" s="25"/>
      <x:c r="HSR5852" s="25"/>
      <x:c r="HSS5852" s="25"/>
      <x:c r="HST5852" s="25"/>
      <x:c r="HSU5852" s="25"/>
      <x:c r="HSV5852" s="25"/>
      <x:c r="HSW5852" s="25"/>
      <x:c r="HSX5852" s="25"/>
      <x:c r="HSY5852" s="25"/>
      <x:c r="HSZ5852" s="25"/>
      <x:c r="HTA5852" s="25"/>
      <x:c r="HTB5852" s="25"/>
      <x:c r="HTC5852" s="25"/>
      <x:c r="HTD5852" s="25"/>
      <x:c r="HTE5852" s="25"/>
      <x:c r="HTF5852" s="25"/>
      <x:c r="HTG5852" s="25"/>
      <x:c r="HTH5852" s="25"/>
      <x:c r="HTI5852" s="25"/>
      <x:c r="HTJ5852" s="25"/>
      <x:c r="HTK5852" s="25"/>
      <x:c r="HTL5852" s="25"/>
      <x:c r="HTM5852" s="25"/>
      <x:c r="HTN5852" s="25"/>
      <x:c r="HTO5852" s="25"/>
      <x:c r="HTP5852" s="25"/>
      <x:c r="HTQ5852" s="25"/>
      <x:c r="HTR5852" s="25"/>
      <x:c r="HTS5852" s="25"/>
      <x:c r="HTT5852" s="25"/>
      <x:c r="HTU5852" s="25"/>
      <x:c r="HTV5852" s="25"/>
      <x:c r="HTW5852" s="25"/>
      <x:c r="HTX5852" s="25"/>
      <x:c r="HTY5852" s="25"/>
      <x:c r="HTZ5852" s="25"/>
      <x:c r="HUA5852" s="25"/>
      <x:c r="HUB5852" s="25"/>
      <x:c r="HUC5852" s="25"/>
      <x:c r="HUD5852" s="25"/>
      <x:c r="HUE5852" s="25"/>
      <x:c r="HUF5852" s="25"/>
      <x:c r="HUG5852" s="25"/>
      <x:c r="HUH5852" s="25"/>
      <x:c r="HUI5852" s="25"/>
      <x:c r="HUJ5852" s="25"/>
      <x:c r="HUK5852" s="25"/>
      <x:c r="HUL5852" s="25"/>
      <x:c r="HUM5852" s="25"/>
      <x:c r="HUN5852" s="25"/>
      <x:c r="HUO5852" s="25"/>
      <x:c r="HUP5852" s="25"/>
      <x:c r="HUQ5852" s="25"/>
      <x:c r="HUR5852" s="25"/>
      <x:c r="HUS5852" s="25"/>
      <x:c r="HUT5852" s="25"/>
      <x:c r="HUU5852" s="25"/>
      <x:c r="HUV5852" s="25"/>
      <x:c r="HUW5852" s="25"/>
      <x:c r="HUX5852" s="25"/>
      <x:c r="HUY5852" s="25"/>
      <x:c r="HUZ5852" s="25"/>
      <x:c r="HVA5852" s="25"/>
      <x:c r="HVB5852" s="25"/>
      <x:c r="HVC5852" s="25"/>
      <x:c r="HVD5852" s="25"/>
      <x:c r="HVE5852" s="25"/>
      <x:c r="HVF5852" s="25"/>
      <x:c r="HVG5852" s="25"/>
      <x:c r="HVH5852" s="25"/>
      <x:c r="HVI5852" s="25"/>
      <x:c r="HVJ5852" s="25"/>
      <x:c r="HVK5852" s="25"/>
      <x:c r="HVL5852" s="25"/>
      <x:c r="HVM5852" s="25"/>
      <x:c r="HVN5852" s="25"/>
      <x:c r="HVO5852" s="25"/>
      <x:c r="HVP5852" s="25"/>
      <x:c r="HVQ5852" s="25"/>
      <x:c r="HVR5852" s="25"/>
      <x:c r="HVS5852" s="25"/>
      <x:c r="HVT5852" s="25"/>
      <x:c r="HVU5852" s="25"/>
      <x:c r="HVV5852" s="25"/>
      <x:c r="HVW5852" s="25"/>
      <x:c r="HVX5852" s="25"/>
      <x:c r="HVY5852" s="25"/>
      <x:c r="HVZ5852" s="25"/>
      <x:c r="HWA5852" s="25"/>
      <x:c r="HWB5852" s="25"/>
      <x:c r="HWC5852" s="25"/>
      <x:c r="HWD5852" s="25"/>
      <x:c r="HWE5852" s="25"/>
      <x:c r="HWF5852" s="25"/>
      <x:c r="HWG5852" s="25"/>
      <x:c r="HWH5852" s="25"/>
      <x:c r="HWI5852" s="25"/>
      <x:c r="HWJ5852" s="25"/>
      <x:c r="HWK5852" s="25"/>
      <x:c r="HWL5852" s="25"/>
      <x:c r="HWM5852" s="25"/>
      <x:c r="HWN5852" s="25"/>
      <x:c r="HWO5852" s="25"/>
      <x:c r="HWP5852" s="25"/>
      <x:c r="HWQ5852" s="25"/>
      <x:c r="HWR5852" s="25"/>
      <x:c r="HWS5852" s="25"/>
      <x:c r="HWT5852" s="25"/>
      <x:c r="HWU5852" s="25"/>
      <x:c r="HWV5852" s="25"/>
      <x:c r="HWW5852" s="25"/>
      <x:c r="HWX5852" s="25"/>
      <x:c r="HWY5852" s="25"/>
      <x:c r="HWZ5852" s="25"/>
      <x:c r="HXA5852" s="25"/>
      <x:c r="HXB5852" s="25"/>
      <x:c r="HXC5852" s="25"/>
      <x:c r="HXD5852" s="25"/>
      <x:c r="HXE5852" s="25"/>
      <x:c r="HXF5852" s="25"/>
      <x:c r="HXG5852" s="25"/>
      <x:c r="HXH5852" s="25"/>
      <x:c r="HXI5852" s="25"/>
      <x:c r="HXJ5852" s="25"/>
      <x:c r="HXK5852" s="25"/>
      <x:c r="HXL5852" s="25"/>
      <x:c r="HXM5852" s="25"/>
      <x:c r="HXN5852" s="25"/>
      <x:c r="HXO5852" s="25"/>
      <x:c r="HXP5852" s="25"/>
      <x:c r="HXQ5852" s="25"/>
      <x:c r="HXR5852" s="25"/>
      <x:c r="HXS5852" s="25"/>
      <x:c r="HXT5852" s="25"/>
      <x:c r="HXU5852" s="25"/>
      <x:c r="HXV5852" s="25"/>
      <x:c r="HXW5852" s="25"/>
      <x:c r="HXX5852" s="25"/>
      <x:c r="HXY5852" s="25"/>
      <x:c r="HXZ5852" s="25"/>
      <x:c r="HYA5852" s="25"/>
      <x:c r="HYB5852" s="25"/>
      <x:c r="HYC5852" s="25"/>
      <x:c r="HYD5852" s="25"/>
      <x:c r="HYE5852" s="25"/>
      <x:c r="HYF5852" s="25"/>
      <x:c r="HYG5852" s="25"/>
      <x:c r="HYH5852" s="25"/>
      <x:c r="HYI5852" s="25"/>
      <x:c r="HYJ5852" s="25"/>
      <x:c r="HYK5852" s="25"/>
      <x:c r="HYL5852" s="25"/>
      <x:c r="HYM5852" s="25"/>
      <x:c r="HYN5852" s="25"/>
      <x:c r="HYO5852" s="25"/>
      <x:c r="HYP5852" s="25"/>
      <x:c r="HYQ5852" s="25"/>
      <x:c r="HYR5852" s="25"/>
      <x:c r="HYS5852" s="25"/>
      <x:c r="HYT5852" s="25"/>
      <x:c r="HYU5852" s="25"/>
      <x:c r="HYV5852" s="25"/>
      <x:c r="HYW5852" s="25"/>
      <x:c r="HYX5852" s="25"/>
      <x:c r="HYY5852" s="25"/>
      <x:c r="HYZ5852" s="25"/>
      <x:c r="HZA5852" s="25"/>
      <x:c r="HZB5852" s="25"/>
      <x:c r="HZC5852" s="25"/>
      <x:c r="HZD5852" s="25"/>
      <x:c r="HZE5852" s="25"/>
      <x:c r="HZF5852" s="25"/>
      <x:c r="HZG5852" s="25"/>
      <x:c r="HZH5852" s="25"/>
      <x:c r="HZI5852" s="25"/>
      <x:c r="HZJ5852" s="25"/>
      <x:c r="HZK5852" s="25"/>
      <x:c r="HZL5852" s="25"/>
      <x:c r="HZM5852" s="25"/>
      <x:c r="HZN5852" s="25"/>
      <x:c r="HZO5852" s="25"/>
      <x:c r="HZP5852" s="25"/>
      <x:c r="HZQ5852" s="25"/>
      <x:c r="HZR5852" s="25"/>
      <x:c r="HZS5852" s="25"/>
      <x:c r="HZT5852" s="25"/>
      <x:c r="HZU5852" s="25"/>
      <x:c r="HZV5852" s="25"/>
      <x:c r="HZW5852" s="25"/>
      <x:c r="HZX5852" s="25"/>
      <x:c r="HZY5852" s="25"/>
      <x:c r="HZZ5852" s="25"/>
      <x:c r="IAA5852" s="25"/>
      <x:c r="IAB5852" s="25"/>
      <x:c r="IAC5852" s="25"/>
      <x:c r="IAD5852" s="25"/>
      <x:c r="IAE5852" s="25"/>
      <x:c r="IAF5852" s="25"/>
      <x:c r="IAG5852" s="25"/>
      <x:c r="IAH5852" s="25"/>
      <x:c r="IAI5852" s="25"/>
      <x:c r="IAJ5852" s="25"/>
      <x:c r="IAK5852" s="25"/>
      <x:c r="IAL5852" s="25"/>
      <x:c r="IAM5852" s="25"/>
      <x:c r="IAN5852" s="25"/>
      <x:c r="IAO5852" s="25"/>
      <x:c r="IAP5852" s="25"/>
      <x:c r="IAQ5852" s="25"/>
      <x:c r="IAR5852" s="25"/>
      <x:c r="IAS5852" s="25"/>
      <x:c r="IAT5852" s="25"/>
      <x:c r="IAU5852" s="25"/>
      <x:c r="IAV5852" s="25"/>
      <x:c r="IAW5852" s="25"/>
      <x:c r="IAX5852" s="25"/>
      <x:c r="IAY5852" s="25"/>
      <x:c r="IAZ5852" s="25"/>
      <x:c r="IBA5852" s="25"/>
      <x:c r="IBB5852" s="25"/>
      <x:c r="IBC5852" s="25"/>
      <x:c r="IBD5852" s="25"/>
      <x:c r="IBE5852" s="25"/>
      <x:c r="IBF5852" s="25"/>
      <x:c r="IBG5852" s="25"/>
      <x:c r="IBH5852" s="25"/>
      <x:c r="IBI5852" s="25"/>
      <x:c r="IBJ5852" s="25"/>
      <x:c r="IBK5852" s="25"/>
      <x:c r="IBL5852" s="25"/>
      <x:c r="IBM5852" s="25"/>
      <x:c r="IBN5852" s="25"/>
      <x:c r="IBO5852" s="25"/>
      <x:c r="IBP5852" s="25"/>
      <x:c r="IBQ5852" s="25"/>
      <x:c r="IBR5852" s="25"/>
      <x:c r="IBS5852" s="25"/>
      <x:c r="IBT5852" s="25"/>
      <x:c r="IBU5852" s="25"/>
      <x:c r="IBV5852" s="25"/>
      <x:c r="IBW5852" s="25"/>
      <x:c r="IBX5852" s="25"/>
      <x:c r="IBY5852" s="25"/>
      <x:c r="IBZ5852" s="25"/>
      <x:c r="ICA5852" s="25"/>
      <x:c r="ICB5852" s="25"/>
      <x:c r="ICC5852" s="25"/>
      <x:c r="ICD5852" s="25"/>
      <x:c r="ICE5852" s="25"/>
      <x:c r="ICF5852" s="25"/>
      <x:c r="ICG5852" s="25"/>
      <x:c r="ICH5852" s="25"/>
      <x:c r="ICI5852" s="25"/>
      <x:c r="ICJ5852" s="25"/>
      <x:c r="ICK5852" s="25"/>
      <x:c r="ICL5852" s="25"/>
      <x:c r="ICM5852" s="25"/>
      <x:c r="ICN5852" s="25"/>
      <x:c r="ICO5852" s="25"/>
      <x:c r="ICP5852" s="25"/>
      <x:c r="ICQ5852" s="25"/>
      <x:c r="ICR5852" s="25"/>
      <x:c r="ICS5852" s="25"/>
      <x:c r="ICT5852" s="25"/>
      <x:c r="ICU5852" s="25"/>
      <x:c r="ICV5852" s="25"/>
      <x:c r="ICW5852" s="25"/>
      <x:c r="ICX5852" s="25"/>
      <x:c r="ICY5852" s="25"/>
      <x:c r="ICZ5852" s="25"/>
      <x:c r="IDA5852" s="25"/>
      <x:c r="IDB5852" s="25"/>
      <x:c r="IDC5852" s="25"/>
      <x:c r="IDD5852" s="25"/>
      <x:c r="IDE5852" s="25"/>
      <x:c r="IDF5852" s="25"/>
      <x:c r="IDG5852" s="25"/>
      <x:c r="IDH5852" s="25"/>
      <x:c r="IDI5852" s="25"/>
      <x:c r="IDJ5852" s="25"/>
      <x:c r="IDK5852" s="25"/>
      <x:c r="IDL5852" s="25"/>
      <x:c r="IDM5852" s="25"/>
      <x:c r="IDN5852" s="25"/>
      <x:c r="IDO5852" s="25"/>
      <x:c r="IDP5852" s="25"/>
      <x:c r="IDQ5852" s="25"/>
      <x:c r="IDR5852" s="25"/>
      <x:c r="IDS5852" s="25"/>
      <x:c r="IDT5852" s="25"/>
      <x:c r="IDU5852" s="25"/>
      <x:c r="IDV5852" s="25"/>
      <x:c r="IDW5852" s="25"/>
      <x:c r="IDX5852" s="25"/>
      <x:c r="IDY5852" s="25"/>
      <x:c r="IDZ5852" s="25"/>
      <x:c r="IEA5852" s="25"/>
      <x:c r="IEB5852" s="25"/>
      <x:c r="IEC5852" s="25"/>
      <x:c r="IED5852" s="25"/>
      <x:c r="IEE5852" s="25"/>
      <x:c r="IEF5852" s="25"/>
      <x:c r="IEG5852" s="25"/>
      <x:c r="IEH5852" s="25"/>
      <x:c r="IEI5852" s="25"/>
      <x:c r="IEJ5852" s="25"/>
      <x:c r="IEK5852" s="25"/>
      <x:c r="IEL5852" s="25"/>
      <x:c r="IEM5852" s="25"/>
      <x:c r="IEN5852" s="25"/>
      <x:c r="IEO5852" s="25"/>
      <x:c r="IEP5852" s="25"/>
      <x:c r="IEQ5852" s="25"/>
      <x:c r="IER5852" s="25"/>
      <x:c r="IES5852" s="25"/>
      <x:c r="IET5852" s="25"/>
      <x:c r="IEU5852" s="25"/>
      <x:c r="IEV5852" s="25"/>
      <x:c r="IEW5852" s="25"/>
      <x:c r="IEX5852" s="25"/>
      <x:c r="IEY5852" s="25"/>
      <x:c r="IEZ5852" s="25"/>
      <x:c r="IFA5852" s="25"/>
      <x:c r="IFB5852" s="25"/>
      <x:c r="IFC5852" s="25"/>
      <x:c r="IFD5852" s="25"/>
      <x:c r="IFE5852" s="25"/>
      <x:c r="IFF5852" s="25"/>
      <x:c r="IFG5852" s="25"/>
      <x:c r="IFH5852" s="25"/>
      <x:c r="IFI5852" s="25"/>
      <x:c r="IFJ5852" s="25"/>
      <x:c r="IFK5852" s="25"/>
      <x:c r="IFL5852" s="25"/>
      <x:c r="IFM5852" s="25"/>
      <x:c r="IFN5852" s="25"/>
      <x:c r="IFO5852" s="25"/>
      <x:c r="IFP5852" s="25"/>
      <x:c r="IFQ5852" s="25"/>
      <x:c r="IFR5852" s="25"/>
      <x:c r="IFS5852" s="25"/>
      <x:c r="IFT5852" s="25"/>
      <x:c r="IFU5852" s="25"/>
      <x:c r="IFV5852" s="25"/>
      <x:c r="IFW5852" s="25"/>
      <x:c r="IFX5852" s="25"/>
      <x:c r="IFY5852" s="25"/>
      <x:c r="IFZ5852" s="25"/>
      <x:c r="IGA5852" s="25"/>
      <x:c r="IGB5852" s="25"/>
      <x:c r="IGC5852" s="25"/>
      <x:c r="IGD5852" s="25"/>
      <x:c r="IGE5852" s="25"/>
      <x:c r="IGF5852" s="25"/>
      <x:c r="IGG5852" s="25"/>
      <x:c r="IGH5852" s="25"/>
      <x:c r="IGI5852" s="25"/>
      <x:c r="IGJ5852" s="25"/>
      <x:c r="IGK5852" s="25"/>
      <x:c r="IGL5852" s="25"/>
      <x:c r="IGM5852" s="25"/>
      <x:c r="IGN5852" s="25"/>
      <x:c r="IGO5852" s="25"/>
      <x:c r="IGP5852" s="25"/>
      <x:c r="IGQ5852" s="25"/>
      <x:c r="IGR5852" s="25"/>
      <x:c r="IGS5852" s="25"/>
      <x:c r="IGT5852" s="25"/>
      <x:c r="IGU5852" s="25"/>
      <x:c r="IGV5852" s="25"/>
      <x:c r="IGW5852" s="25"/>
      <x:c r="IGX5852" s="25"/>
      <x:c r="IGY5852" s="25"/>
      <x:c r="IGZ5852" s="25"/>
      <x:c r="IHA5852" s="25"/>
      <x:c r="IHB5852" s="25"/>
      <x:c r="IHC5852" s="25"/>
      <x:c r="IHD5852" s="25"/>
      <x:c r="IHE5852" s="25"/>
      <x:c r="IHF5852" s="25"/>
      <x:c r="IHG5852" s="25"/>
      <x:c r="IHH5852" s="25"/>
      <x:c r="IHI5852" s="25"/>
      <x:c r="IHJ5852" s="25"/>
      <x:c r="IHK5852" s="25"/>
      <x:c r="IHL5852" s="25"/>
      <x:c r="IHM5852" s="25"/>
      <x:c r="IHN5852" s="25"/>
      <x:c r="IHO5852" s="25"/>
      <x:c r="IHP5852" s="25"/>
      <x:c r="IHQ5852" s="25"/>
      <x:c r="IHR5852" s="25"/>
      <x:c r="IHS5852" s="25"/>
      <x:c r="IHT5852" s="25"/>
      <x:c r="IHU5852" s="25"/>
      <x:c r="IHV5852" s="25"/>
      <x:c r="IHW5852" s="25"/>
      <x:c r="IHX5852" s="25"/>
      <x:c r="IHY5852" s="25"/>
      <x:c r="IHZ5852" s="25"/>
      <x:c r="IIA5852" s="25"/>
      <x:c r="IIB5852" s="25"/>
      <x:c r="IIC5852" s="25"/>
      <x:c r="IID5852" s="25"/>
      <x:c r="IIE5852" s="25"/>
      <x:c r="IIF5852" s="25"/>
      <x:c r="IIG5852" s="25"/>
      <x:c r="IIH5852" s="25"/>
      <x:c r="III5852" s="25"/>
      <x:c r="IIJ5852" s="25"/>
      <x:c r="IIK5852" s="25"/>
      <x:c r="IIL5852" s="25"/>
      <x:c r="IIM5852" s="25"/>
      <x:c r="IIN5852" s="25"/>
      <x:c r="IIO5852" s="25"/>
      <x:c r="IIP5852" s="25"/>
      <x:c r="IIQ5852" s="25"/>
      <x:c r="IIR5852" s="25"/>
      <x:c r="IIS5852" s="25"/>
      <x:c r="IIT5852" s="25"/>
      <x:c r="IIU5852" s="25"/>
      <x:c r="IIV5852" s="25"/>
      <x:c r="IIW5852" s="25"/>
      <x:c r="IIX5852" s="25"/>
      <x:c r="IIY5852" s="25"/>
      <x:c r="IIZ5852" s="25"/>
      <x:c r="IJA5852" s="25"/>
      <x:c r="IJB5852" s="25"/>
      <x:c r="IJC5852" s="25"/>
      <x:c r="IJD5852" s="25"/>
      <x:c r="IJE5852" s="25"/>
      <x:c r="IJF5852" s="25"/>
      <x:c r="IJG5852" s="25"/>
      <x:c r="IJH5852" s="25"/>
      <x:c r="IJI5852" s="25"/>
      <x:c r="IJJ5852" s="25"/>
      <x:c r="IJK5852" s="25"/>
      <x:c r="IJL5852" s="25"/>
      <x:c r="IJM5852" s="25"/>
      <x:c r="IJN5852" s="25"/>
      <x:c r="IJO5852" s="25"/>
      <x:c r="IJP5852" s="25"/>
      <x:c r="IJQ5852" s="25"/>
      <x:c r="IJR5852" s="25"/>
      <x:c r="IJS5852" s="25"/>
      <x:c r="IJT5852" s="25"/>
      <x:c r="IJU5852" s="25"/>
      <x:c r="IJV5852" s="25"/>
      <x:c r="IJW5852" s="25"/>
      <x:c r="IJX5852" s="25"/>
      <x:c r="IJY5852" s="25"/>
      <x:c r="IJZ5852" s="25"/>
      <x:c r="IKA5852" s="25"/>
      <x:c r="IKB5852" s="25"/>
      <x:c r="IKC5852" s="25"/>
      <x:c r="IKD5852" s="25"/>
      <x:c r="IKE5852" s="25"/>
      <x:c r="IKF5852" s="25"/>
      <x:c r="IKG5852" s="25"/>
      <x:c r="IKH5852" s="25"/>
      <x:c r="IKI5852" s="25"/>
      <x:c r="IKJ5852" s="25"/>
      <x:c r="IKK5852" s="25"/>
      <x:c r="IKL5852" s="25"/>
      <x:c r="IKM5852" s="25"/>
      <x:c r="IKN5852" s="25"/>
      <x:c r="IKO5852" s="25"/>
      <x:c r="IKP5852" s="25"/>
      <x:c r="IKQ5852" s="25"/>
      <x:c r="IKR5852" s="25"/>
      <x:c r="IKS5852" s="25"/>
      <x:c r="IKT5852" s="25"/>
      <x:c r="IKU5852" s="25"/>
      <x:c r="IKV5852" s="25"/>
      <x:c r="IKW5852" s="25"/>
      <x:c r="IKX5852" s="25"/>
      <x:c r="IKY5852" s="25"/>
      <x:c r="IKZ5852" s="25"/>
      <x:c r="ILA5852" s="25"/>
      <x:c r="ILB5852" s="25"/>
      <x:c r="ILC5852" s="25"/>
      <x:c r="ILD5852" s="25"/>
      <x:c r="ILE5852" s="25"/>
      <x:c r="ILF5852" s="25"/>
      <x:c r="ILG5852" s="25"/>
      <x:c r="ILH5852" s="25"/>
      <x:c r="ILI5852" s="25"/>
      <x:c r="ILJ5852" s="25"/>
      <x:c r="ILK5852" s="25"/>
      <x:c r="ILL5852" s="25"/>
      <x:c r="ILM5852" s="25"/>
      <x:c r="ILN5852" s="25"/>
      <x:c r="ILO5852" s="25"/>
      <x:c r="ILP5852" s="25"/>
      <x:c r="ILQ5852" s="25"/>
      <x:c r="ILR5852" s="25"/>
      <x:c r="ILS5852" s="25"/>
      <x:c r="ILT5852" s="25"/>
      <x:c r="ILU5852" s="25"/>
      <x:c r="ILV5852" s="25"/>
      <x:c r="ILW5852" s="25"/>
      <x:c r="ILX5852" s="25"/>
      <x:c r="ILY5852" s="25"/>
      <x:c r="ILZ5852" s="25"/>
      <x:c r="IMA5852" s="25"/>
      <x:c r="IMB5852" s="25"/>
      <x:c r="IMC5852" s="25"/>
      <x:c r="IMD5852" s="25"/>
      <x:c r="IME5852" s="25"/>
      <x:c r="IMF5852" s="25"/>
      <x:c r="IMG5852" s="25"/>
      <x:c r="IMH5852" s="25"/>
      <x:c r="IMI5852" s="25"/>
      <x:c r="IMJ5852" s="25"/>
      <x:c r="IMK5852" s="25"/>
      <x:c r="IML5852" s="25"/>
      <x:c r="IMM5852" s="25"/>
      <x:c r="IMN5852" s="25"/>
      <x:c r="IMO5852" s="25"/>
      <x:c r="IMP5852" s="25"/>
      <x:c r="IMQ5852" s="25"/>
      <x:c r="IMR5852" s="25"/>
      <x:c r="IMS5852" s="25"/>
      <x:c r="IMT5852" s="25"/>
      <x:c r="IMU5852" s="25"/>
      <x:c r="IMV5852" s="25"/>
      <x:c r="IMW5852" s="25"/>
      <x:c r="IMX5852" s="25"/>
      <x:c r="IMY5852" s="25"/>
      <x:c r="IMZ5852" s="25"/>
      <x:c r="INA5852" s="25"/>
      <x:c r="INB5852" s="25"/>
      <x:c r="INC5852" s="25"/>
      <x:c r="IND5852" s="25"/>
      <x:c r="INE5852" s="25"/>
      <x:c r="INF5852" s="25"/>
      <x:c r="ING5852" s="25"/>
      <x:c r="INH5852" s="25"/>
      <x:c r="INI5852" s="25"/>
      <x:c r="INJ5852" s="25"/>
      <x:c r="INK5852" s="25"/>
      <x:c r="INL5852" s="25"/>
      <x:c r="INM5852" s="25"/>
      <x:c r="INN5852" s="25"/>
      <x:c r="INO5852" s="25"/>
      <x:c r="INP5852" s="25"/>
      <x:c r="INQ5852" s="25"/>
      <x:c r="INR5852" s="25"/>
      <x:c r="INS5852" s="25"/>
      <x:c r="INT5852" s="25"/>
      <x:c r="INU5852" s="25"/>
      <x:c r="INV5852" s="25"/>
      <x:c r="INW5852" s="25"/>
      <x:c r="INX5852" s="25"/>
      <x:c r="INY5852" s="25"/>
      <x:c r="INZ5852" s="25"/>
      <x:c r="IOA5852" s="25"/>
      <x:c r="IOB5852" s="25"/>
      <x:c r="IOC5852" s="25"/>
      <x:c r="IOD5852" s="25"/>
      <x:c r="IOE5852" s="25"/>
      <x:c r="IOF5852" s="25"/>
      <x:c r="IOG5852" s="25"/>
      <x:c r="IOH5852" s="25"/>
      <x:c r="IOI5852" s="25"/>
      <x:c r="IOJ5852" s="25"/>
      <x:c r="IOK5852" s="25"/>
      <x:c r="IOL5852" s="25"/>
      <x:c r="IOM5852" s="25"/>
      <x:c r="ION5852" s="25"/>
      <x:c r="IOO5852" s="25"/>
      <x:c r="IOP5852" s="25"/>
      <x:c r="IOQ5852" s="25"/>
      <x:c r="IOR5852" s="25"/>
      <x:c r="IOS5852" s="25"/>
      <x:c r="IOT5852" s="25"/>
      <x:c r="IOU5852" s="25"/>
      <x:c r="IOV5852" s="25"/>
      <x:c r="IOW5852" s="25"/>
      <x:c r="IOX5852" s="25"/>
      <x:c r="IOY5852" s="25"/>
      <x:c r="IOZ5852" s="25"/>
      <x:c r="IPA5852" s="25"/>
      <x:c r="IPB5852" s="25"/>
      <x:c r="IPC5852" s="25"/>
      <x:c r="IPD5852" s="25"/>
      <x:c r="IPE5852" s="25"/>
      <x:c r="IPF5852" s="25"/>
      <x:c r="IPG5852" s="25"/>
      <x:c r="IPH5852" s="25"/>
      <x:c r="IPI5852" s="25"/>
      <x:c r="IPJ5852" s="25"/>
      <x:c r="IPK5852" s="25"/>
      <x:c r="IPL5852" s="25"/>
      <x:c r="IPM5852" s="25"/>
      <x:c r="IPN5852" s="25"/>
      <x:c r="IPO5852" s="25"/>
      <x:c r="IPP5852" s="25"/>
      <x:c r="IPQ5852" s="25"/>
      <x:c r="IPR5852" s="25"/>
      <x:c r="IPS5852" s="25"/>
      <x:c r="IPT5852" s="25"/>
      <x:c r="IPU5852" s="25"/>
      <x:c r="IPV5852" s="25"/>
      <x:c r="IPW5852" s="25"/>
      <x:c r="IPX5852" s="25"/>
      <x:c r="IPY5852" s="25"/>
      <x:c r="IPZ5852" s="25"/>
      <x:c r="IQA5852" s="25"/>
      <x:c r="IQB5852" s="25"/>
      <x:c r="IQC5852" s="25"/>
      <x:c r="IQD5852" s="25"/>
      <x:c r="IQE5852" s="25"/>
      <x:c r="IQF5852" s="25"/>
      <x:c r="IQG5852" s="25"/>
      <x:c r="IQH5852" s="25"/>
      <x:c r="IQI5852" s="25"/>
      <x:c r="IQJ5852" s="25"/>
      <x:c r="IQK5852" s="25"/>
      <x:c r="IQL5852" s="25"/>
      <x:c r="IQM5852" s="25"/>
      <x:c r="IQN5852" s="25"/>
      <x:c r="IQO5852" s="25"/>
      <x:c r="IQP5852" s="25"/>
      <x:c r="IQQ5852" s="25"/>
      <x:c r="IQR5852" s="25"/>
      <x:c r="IQS5852" s="25"/>
      <x:c r="IQT5852" s="25"/>
      <x:c r="IQU5852" s="25"/>
      <x:c r="IQV5852" s="25"/>
      <x:c r="IQW5852" s="25"/>
      <x:c r="IQX5852" s="25"/>
      <x:c r="IQY5852" s="25"/>
      <x:c r="IQZ5852" s="25"/>
      <x:c r="IRA5852" s="25"/>
      <x:c r="IRB5852" s="25"/>
      <x:c r="IRC5852" s="25"/>
      <x:c r="IRD5852" s="25"/>
      <x:c r="IRE5852" s="25"/>
      <x:c r="IRF5852" s="25"/>
      <x:c r="IRG5852" s="25"/>
      <x:c r="IRH5852" s="25"/>
      <x:c r="IRI5852" s="25"/>
      <x:c r="IRJ5852" s="25"/>
      <x:c r="IRK5852" s="25"/>
      <x:c r="IRL5852" s="25"/>
      <x:c r="IRM5852" s="25"/>
      <x:c r="IRN5852" s="25"/>
      <x:c r="IRO5852" s="25"/>
      <x:c r="IRP5852" s="25"/>
      <x:c r="IRQ5852" s="25"/>
      <x:c r="IRR5852" s="25"/>
      <x:c r="IRS5852" s="25"/>
      <x:c r="IRT5852" s="25"/>
      <x:c r="IRU5852" s="25"/>
      <x:c r="IRV5852" s="25"/>
      <x:c r="IRW5852" s="25"/>
      <x:c r="IRX5852" s="25"/>
      <x:c r="IRY5852" s="25"/>
      <x:c r="IRZ5852" s="25"/>
      <x:c r="ISA5852" s="25"/>
      <x:c r="ISB5852" s="25"/>
      <x:c r="ISC5852" s="25"/>
      <x:c r="ISD5852" s="25"/>
      <x:c r="ISE5852" s="25"/>
      <x:c r="ISF5852" s="25"/>
      <x:c r="ISG5852" s="25"/>
      <x:c r="ISH5852" s="25"/>
      <x:c r="ISI5852" s="25"/>
      <x:c r="ISJ5852" s="25"/>
      <x:c r="ISK5852" s="25"/>
      <x:c r="ISL5852" s="25"/>
      <x:c r="ISM5852" s="25"/>
      <x:c r="ISN5852" s="25"/>
      <x:c r="ISO5852" s="25"/>
      <x:c r="ISP5852" s="25"/>
      <x:c r="ISQ5852" s="25"/>
      <x:c r="ISR5852" s="25"/>
      <x:c r="ISS5852" s="25"/>
      <x:c r="IST5852" s="25"/>
      <x:c r="ISU5852" s="25"/>
      <x:c r="ISV5852" s="25"/>
      <x:c r="ISW5852" s="25"/>
      <x:c r="ISX5852" s="25"/>
      <x:c r="ISY5852" s="25"/>
      <x:c r="ISZ5852" s="25"/>
      <x:c r="ITA5852" s="25"/>
      <x:c r="ITB5852" s="25"/>
      <x:c r="ITC5852" s="25"/>
      <x:c r="ITD5852" s="25"/>
      <x:c r="ITE5852" s="25"/>
      <x:c r="ITF5852" s="25"/>
      <x:c r="ITG5852" s="25"/>
      <x:c r="ITH5852" s="25"/>
      <x:c r="ITI5852" s="25"/>
      <x:c r="ITJ5852" s="25"/>
      <x:c r="ITK5852" s="25"/>
      <x:c r="ITL5852" s="25"/>
      <x:c r="ITM5852" s="25"/>
      <x:c r="ITN5852" s="25"/>
      <x:c r="ITO5852" s="25"/>
      <x:c r="ITP5852" s="25"/>
      <x:c r="ITQ5852" s="25"/>
      <x:c r="ITR5852" s="25"/>
      <x:c r="ITS5852" s="25"/>
      <x:c r="ITT5852" s="25"/>
      <x:c r="ITU5852" s="25"/>
      <x:c r="ITV5852" s="25"/>
      <x:c r="ITW5852" s="25"/>
      <x:c r="ITX5852" s="25"/>
      <x:c r="ITY5852" s="25"/>
      <x:c r="ITZ5852" s="25"/>
      <x:c r="IUA5852" s="25"/>
      <x:c r="IUB5852" s="25"/>
      <x:c r="IUC5852" s="25"/>
      <x:c r="IUD5852" s="25"/>
      <x:c r="IUE5852" s="25"/>
      <x:c r="IUF5852" s="25"/>
      <x:c r="IUG5852" s="25"/>
      <x:c r="IUH5852" s="25"/>
      <x:c r="IUI5852" s="25"/>
      <x:c r="IUJ5852" s="25"/>
      <x:c r="IUK5852" s="25"/>
      <x:c r="IUL5852" s="25"/>
      <x:c r="IUM5852" s="25"/>
      <x:c r="IUN5852" s="25"/>
      <x:c r="IUO5852" s="25"/>
      <x:c r="IUP5852" s="25"/>
      <x:c r="IUQ5852" s="25"/>
      <x:c r="IUR5852" s="25"/>
      <x:c r="IUS5852" s="25"/>
      <x:c r="IUT5852" s="25"/>
      <x:c r="IUU5852" s="25"/>
      <x:c r="IUV5852" s="25"/>
      <x:c r="IUW5852" s="25"/>
      <x:c r="IUX5852" s="25"/>
      <x:c r="IUY5852" s="25"/>
      <x:c r="IUZ5852" s="25"/>
      <x:c r="IVA5852" s="25"/>
      <x:c r="IVB5852" s="25"/>
      <x:c r="IVC5852" s="25"/>
      <x:c r="IVD5852" s="25"/>
      <x:c r="IVE5852" s="25"/>
      <x:c r="IVF5852" s="25"/>
      <x:c r="IVG5852" s="25"/>
      <x:c r="IVH5852" s="25"/>
      <x:c r="IVI5852" s="25"/>
      <x:c r="IVJ5852" s="25"/>
      <x:c r="IVK5852" s="25"/>
      <x:c r="IVL5852" s="25"/>
      <x:c r="IVM5852" s="25"/>
      <x:c r="IVN5852" s="25"/>
      <x:c r="IVO5852" s="25"/>
      <x:c r="IVP5852" s="25"/>
      <x:c r="IVQ5852" s="25"/>
      <x:c r="IVR5852" s="25"/>
      <x:c r="IVS5852" s="25"/>
      <x:c r="IVT5852" s="25"/>
      <x:c r="IVU5852" s="25"/>
      <x:c r="IVV5852" s="25"/>
      <x:c r="IVW5852" s="25"/>
      <x:c r="IVX5852" s="25"/>
      <x:c r="IVY5852" s="25"/>
      <x:c r="IVZ5852" s="25"/>
      <x:c r="IWA5852" s="25"/>
      <x:c r="IWB5852" s="25"/>
      <x:c r="IWC5852" s="25"/>
      <x:c r="IWD5852" s="25"/>
      <x:c r="IWE5852" s="25"/>
      <x:c r="IWF5852" s="25"/>
      <x:c r="IWG5852" s="25"/>
      <x:c r="IWH5852" s="25"/>
      <x:c r="IWI5852" s="25"/>
      <x:c r="IWJ5852" s="25"/>
      <x:c r="IWK5852" s="25"/>
      <x:c r="IWL5852" s="25"/>
      <x:c r="IWM5852" s="25"/>
      <x:c r="IWN5852" s="25"/>
      <x:c r="IWO5852" s="25"/>
      <x:c r="IWP5852" s="25"/>
      <x:c r="IWQ5852" s="25"/>
      <x:c r="IWR5852" s="25"/>
      <x:c r="IWS5852" s="25"/>
      <x:c r="IWT5852" s="25"/>
      <x:c r="IWU5852" s="25"/>
      <x:c r="IWV5852" s="25"/>
      <x:c r="IWW5852" s="25"/>
      <x:c r="IWX5852" s="25"/>
      <x:c r="IWY5852" s="25"/>
      <x:c r="IWZ5852" s="25"/>
      <x:c r="IXA5852" s="25"/>
      <x:c r="IXB5852" s="25"/>
      <x:c r="IXC5852" s="25"/>
      <x:c r="IXD5852" s="25"/>
      <x:c r="IXE5852" s="25"/>
      <x:c r="IXF5852" s="25"/>
      <x:c r="IXG5852" s="25"/>
      <x:c r="IXH5852" s="25"/>
      <x:c r="IXI5852" s="25"/>
      <x:c r="IXJ5852" s="25"/>
      <x:c r="IXK5852" s="25"/>
      <x:c r="IXL5852" s="25"/>
      <x:c r="IXM5852" s="25"/>
      <x:c r="IXN5852" s="25"/>
      <x:c r="IXO5852" s="25"/>
      <x:c r="IXP5852" s="25"/>
      <x:c r="IXQ5852" s="25"/>
      <x:c r="IXR5852" s="25"/>
      <x:c r="IXS5852" s="25"/>
      <x:c r="IXT5852" s="25"/>
      <x:c r="IXU5852" s="25"/>
      <x:c r="IXV5852" s="25"/>
      <x:c r="IXW5852" s="25"/>
      <x:c r="IXX5852" s="25"/>
      <x:c r="IXY5852" s="25"/>
      <x:c r="IXZ5852" s="25"/>
      <x:c r="IYA5852" s="25"/>
      <x:c r="IYB5852" s="25"/>
      <x:c r="IYC5852" s="25"/>
      <x:c r="IYD5852" s="25"/>
      <x:c r="IYE5852" s="25"/>
      <x:c r="IYF5852" s="25"/>
      <x:c r="IYG5852" s="25"/>
      <x:c r="IYH5852" s="25"/>
      <x:c r="IYI5852" s="25"/>
      <x:c r="IYJ5852" s="25"/>
      <x:c r="IYK5852" s="25"/>
      <x:c r="IYL5852" s="25"/>
      <x:c r="IYM5852" s="25"/>
      <x:c r="IYN5852" s="25"/>
      <x:c r="IYO5852" s="25"/>
      <x:c r="IYP5852" s="25"/>
      <x:c r="IYQ5852" s="25"/>
      <x:c r="IYR5852" s="25"/>
      <x:c r="IYS5852" s="25"/>
      <x:c r="IYT5852" s="25"/>
      <x:c r="IYU5852" s="25"/>
      <x:c r="IYV5852" s="25"/>
      <x:c r="IYW5852" s="25"/>
      <x:c r="IYX5852" s="25"/>
      <x:c r="IYY5852" s="25"/>
      <x:c r="IYZ5852" s="25"/>
      <x:c r="IZA5852" s="25"/>
      <x:c r="IZB5852" s="25"/>
      <x:c r="IZC5852" s="25"/>
      <x:c r="IZD5852" s="25"/>
      <x:c r="IZE5852" s="25"/>
      <x:c r="IZF5852" s="25"/>
      <x:c r="IZG5852" s="25"/>
      <x:c r="IZH5852" s="25"/>
      <x:c r="IZI5852" s="25"/>
      <x:c r="IZJ5852" s="25"/>
      <x:c r="IZK5852" s="25"/>
      <x:c r="IZL5852" s="25"/>
      <x:c r="IZM5852" s="25"/>
      <x:c r="IZN5852" s="25"/>
      <x:c r="IZO5852" s="25"/>
      <x:c r="IZP5852" s="25"/>
      <x:c r="IZQ5852" s="25"/>
      <x:c r="IZR5852" s="25"/>
      <x:c r="IZS5852" s="25"/>
      <x:c r="IZT5852" s="25"/>
      <x:c r="IZU5852" s="25"/>
      <x:c r="IZV5852" s="25"/>
      <x:c r="IZW5852" s="25"/>
      <x:c r="IZX5852" s="25"/>
      <x:c r="IZY5852" s="25"/>
      <x:c r="IZZ5852" s="25"/>
      <x:c r="JAA5852" s="25"/>
      <x:c r="JAB5852" s="25"/>
      <x:c r="JAC5852" s="25"/>
      <x:c r="JAD5852" s="25"/>
      <x:c r="JAE5852" s="25"/>
      <x:c r="JAF5852" s="25"/>
      <x:c r="JAG5852" s="25"/>
      <x:c r="JAH5852" s="25"/>
      <x:c r="JAI5852" s="25"/>
      <x:c r="JAJ5852" s="25"/>
      <x:c r="JAK5852" s="25"/>
      <x:c r="JAL5852" s="25"/>
      <x:c r="JAM5852" s="25"/>
      <x:c r="JAN5852" s="25"/>
      <x:c r="JAO5852" s="25"/>
      <x:c r="JAP5852" s="25"/>
      <x:c r="JAQ5852" s="25"/>
      <x:c r="JAR5852" s="25"/>
      <x:c r="JAS5852" s="25"/>
      <x:c r="JAT5852" s="25"/>
      <x:c r="JAU5852" s="25"/>
      <x:c r="JAV5852" s="25"/>
      <x:c r="JAW5852" s="25"/>
      <x:c r="JAX5852" s="25"/>
      <x:c r="JAY5852" s="25"/>
      <x:c r="JAZ5852" s="25"/>
      <x:c r="JBA5852" s="25"/>
      <x:c r="JBB5852" s="25"/>
      <x:c r="JBC5852" s="25"/>
      <x:c r="JBD5852" s="25"/>
      <x:c r="JBE5852" s="25"/>
      <x:c r="JBF5852" s="25"/>
      <x:c r="JBG5852" s="25"/>
      <x:c r="JBH5852" s="25"/>
      <x:c r="JBI5852" s="25"/>
      <x:c r="JBJ5852" s="25"/>
      <x:c r="JBK5852" s="25"/>
      <x:c r="JBL5852" s="25"/>
      <x:c r="JBM5852" s="25"/>
      <x:c r="JBN5852" s="25"/>
      <x:c r="JBO5852" s="25"/>
      <x:c r="JBP5852" s="25"/>
      <x:c r="JBQ5852" s="25"/>
      <x:c r="JBR5852" s="25"/>
      <x:c r="JBS5852" s="25"/>
      <x:c r="JBT5852" s="25"/>
      <x:c r="JBU5852" s="25"/>
      <x:c r="JBV5852" s="25"/>
      <x:c r="JBW5852" s="25"/>
      <x:c r="JBX5852" s="25"/>
      <x:c r="JBY5852" s="25"/>
      <x:c r="JBZ5852" s="25"/>
      <x:c r="JCA5852" s="25"/>
      <x:c r="JCB5852" s="25"/>
      <x:c r="JCC5852" s="25"/>
      <x:c r="JCD5852" s="25"/>
      <x:c r="JCE5852" s="25"/>
      <x:c r="JCF5852" s="25"/>
      <x:c r="JCG5852" s="25"/>
      <x:c r="JCH5852" s="25"/>
      <x:c r="JCI5852" s="25"/>
      <x:c r="JCJ5852" s="25"/>
      <x:c r="JCK5852" s="25"/>
      <x:c r="JCL5852" s="25"/>
      <x:c r="JCM5852" s="25"/>
      <x:c r="JCN5852" s="25"/>
      <x:c r="JCO5852" s="25"/>
      <x:c r="JCP5852" s="25"/>
      <x:c r="JCQ5852" s="25"/>
      <x:c r="JCR5852" s="25"/>
      <x:c r="JCS5852" s="25"/>
      <x:c r="JCT5852" s="25"/>
      <x:c r="JCU5852" s="25"/>
      <x:c r="JCV5852" s="25"/>
      <x:c r="JCW5852" s="25"/>
      <x:c r="JCX5852" s="25"/>
      <x:c r="JCY5852" s="25"/>
      <x:c r="JCZ5852" s="25"/>
      <x:c r="JDA5852" s="25"/>
      <x:c r="JDB5852" s="25"/>
      <x:c r="JDC5852" s="25"/>
      <x:c r="JDD5852" s="25"/>
      <x:c r="JDE5852" s="25"/>
      <x:c r="JDF5852" s="25"/>
      <x:c r="JDG5852" s="25"/>
      <x:c r="JDH5852" s="25"/>
      <x:c r="JDI5852" s="25"/>
      <x:c r="JDJ5852" s="25"/>
      <x:c r="JDK5852" s="25"/>
      <x:c r="JDL5852" s="25"/>
      <x:c r="JDM5852" s="25"/>
      <x:c r="JDN5852" s="25"/>
      <x:c r="JDO5852" s="25"/>
      <x:c r="JDP5852" s="25"/>
      <x:c r="JDQ5852" s="25"/>
      <x:c r="JDR5852" s="25"/>
      <x:c r="JDS5852" s="25"/>
      <x:c r="JDT5852" s="25"/>
      <x:c r="JDU5852" s="25"/>
      <x:c r="JDV5852" s="25"/>
      <x:c r="JDW5852" s="25"/>
      <x:c r="JDX5852" s="25"/>
      <x:c r="JDY5852" s="25"/>
      <x:c r="JDZ5852" s="25"/>
      <x:c r="JEA5852" s="25"/>
      <x:c r="JEB5852" s="25"/>
      <x:c r="JEC5852" s="25"/>
      <x:c r="JED5852" s="25"/>
      <x:c r="JEE5852" s="25"/>
      <x:c r="JEF5852" s="25"/>
      <x:c r="JEG5852" s="25"/>
      <x:c r="JEH5852" s="25"/>
      <x:c r="JEI5852" s="25"/>
      <x:c r="JEJ5852" s="25"/>
      <x:c r="JEK5852" s="25"/>
      <x:c r="JEL5852" s="25"/>
      <x:c r="JEM5852" s="25"/>
      <x:c r="JEN5852" s="25"/>
      <x:c r="JEO5852" s="25"/>
      <x:c r="JEP5852" s="25"/>
      <x:c r="JEQ5852" s="25"/>
      <x:c r="JER5852" s="25"/>
      <x:c r="JES5852" s="25"/>
      <x:c r="JET5852" s="25"/>
      <x:c r="JEU5852" s="25"/>
      <x:c r="JEV5852" s="25"/>
      <x:c r="JEW5852" s="25"/>
      <x:c r="JEX5852" s="25"/>
      <x:c r="JEY5852" s="25"/>
      <x:c r="JEZ5852" s="25"/>
      <x:c r="JFA5852" s="25"/>
      <x:c r="JFB5852" s="25"/>
      <x:c r="JFC5852" s="25"/>
      <x:c r="JFD5852" s="25"/>
      <x:c r="JFE5852" s="25"/>
      <x:c r="JFF5852" s="25"/>
      <x:c r="JFG5852" s="25"/>
      <x:c r="JFH5852" s="25"/>
      <x:c r="JFI5852" s="25"/>
      <x:c r="JFJ5852" s="25"/>
      <x:c r="JFK5852" s="25"/>
      <x:c r="JFL5852" s="25"/>
      <x:c r="JFM5852" s="25"/>
      <x:c r="JFN5852" s="25"/>
      <x:c r="JFO5852" s="25"/>
      <x:c r="JFP5852" s="25"/>
      <x:c r="JFQ5852" s="25"/>
      <x:c r="JFR5852" s="25"/>
      <x:c r="JFS5852" s="25"/>
      <x:c r="JFT5852" s="25"/>
      <x:c r="JFU5852" s="25"/>
      <x:c r="JFV5852" s="25"/>
      <x:c r="JFW5852" s="25"/>
      <x:c r="JFX5852" s="25"/>
      <x:c r="JFY5852" s="25"/>
      <x:c r="JFZ5852" s="25"/>
      <x:c r="JGA5852" s="25"/>
      <x:c r="JGB5852" s="25"/>
      <x:c r="JGC5852" s="25"/>
      <x:c r="JGD5852" s="25"/>
      <x:c r="JGE5852" s="25"/>
      <x:c r="JGF5852" s="25"/>
      <x:c r="JGG5852" s="25"/>
      <x:c r="JGH5852" s="25"/>
      <x:c r="JGI5852" s="25"/>
      <x:c r="JGJ5852" s="25"/>
      <x:c r="JGK5852" s="25"/>
      <x:c r="JGL5852" s="25"/>
      <x:c r="JGM5852" s="25"/>
      <x:c r="JGN5852" s="25"/>
      <x:c r="JGO5852" s="25"/>
      <x:c r="JGP5852" s="25"/>
      <x:c r="JGQ5852" s="25"/>
      <x:c r="JGR5852" s="25"/>
      <x:c r="JGS5852" s="25"/>
      <x:c r="JGT5852" s="25"/>
      <x:c r="JGU5852" s="25"/>
      <x:c r="JGV5852" s="25"/>
      <x:c r="JGW5852" s="25"/>
      <x:c r="JGX5852" s="25"/>
      <x:c r="JGY5852" s="25"/>
      <x:c r="JGZ5852" s="25"/>
      <x:c r="JHA5852" s="25"/>
      <x:c r="JHB5852" s="25"/>
      <x:c r="JHC5852" s="25"/>
      <x:c r="JHD5852" s="25"/>
      <x:c r="JHE5852" s="25"/>
      <x:c r="JHF5852" s="25"/>
      <x:c r="JHG5852" s="25"/>
      <x:c r="JHH5852" s="25"/>
      <x:c r="JHI5852" s="25"/>
      <x:c r="JHJ5852" s="25"/>
      <x:c r="JHK5852" s="25"/>
      <x:c r="JHL5852" s="25"/>
      <x:c r="JHM5852" s="25"/>
      <x:c r="JHN5852" s="25"/>
      <x:c r="JHO5852" s="25"/>
      <x:c r="JHP5852" s="25"/>
      <x:c r="JHQ5852" s="25"/>
      <x:c r="JHR5852" s="25"/>
      <x:c r="JHS5852" s="25"/>
      <x:c r="JHT5852" s="25"/>
      <x:c r="JHU5852" s="25"/>
      <x:c r="JHV5852" s="25"/>
      <x:c r="JHW5852" s="25"/>
      <x:c r="JHX5852" s="25"/>
      <x:c r="JHY5852" s="25"/>
      <x:c r="JHZ5852" s="25"/>
      <x:c r="JIA5852" s="25"/>
      <x:c r="JIB5852" s="25"/>
      <x:c r="JIC5852" s="25"/>
      <x:c r="JID5852" s="25"/>
      <x:c r="JIE5852" s="25"/>
      <x:c r="JIF5852" s="25"/>
      <x:c r="JIG5852" s="25"/>
      <x:c r="JIH5852" s="25"/>
      <x:c r="JII5852" s="25"/>
      <x:c r="JIJ5852" s="25"/>
      <x:c r="JIK5852" s="25"/>
      <x:c r="JIL5852" s="25"/>
      <x:c r="JIM5852" s="25"/>
      <x:c r="JIN5852" s="25"/>
      <x:c r="JIO5852" s="25"/>
      <x:c r="JIP5852" s="25"/>
      <x:c r="JIQ5852" s="25"/>
      <x:c r="JIR5852" s="25"/>
      <x:c r="JIS5852" s="25"/>
      <x:c r="JIT5852" s="25"/>
      <x:c r="JIU5852" s="25"/>
      <x:c r="JIV5852" s="25"/>
      <x:c r="JIW5852" s="25"/>
      <x:c r="JIX5852" s="25"/>
      <x:c r="JIY5852" s="25"/>
      <x:c r="JIZ5852" s="25"/>
      <x:c r="JJA5852" s="25"/>
      <x:c r="JJB5852" s="25"/>
      <x:c r="JJC5852" s="25"/>
      <x:c r="JJD5852" s="25"/>
      <x:c r="JJE5852" s="25"/>
      <x:c r="JJF5852" s="25"/>
      <x:c r="JJG5852" s="25"/>
      <x:c r="JJH5852" s="25"/>
      <x:c r="JJI5852" s="25"/>
      <x:c r="JJJ5852" s="25"/>
      <x:c r="JJK5852" s="25"/>
      <x:c r="JJL5852" s="25"/>
      <x:c r="JJM5852" s="25"/>
      <x:c r="JJN5852" s="25"/>
      <x:c r="JJO5852" s="25"/>
      <x:c r="JJP5852" s="25"/>
      <x:c r="JJQ5852" s="25"/>
      <x:c r="JJR5852" s="25"/>
      <x:c r="JJS5852" s="25"/>
      <x:c r="JJT5852" s="25"/>
      <x:c r="JJU5852" s="25"/>
      <x:c r="JJV5852" s="25"/>
      <x:c r="JJW5852" s="25"/>
      <x:c r="JJX5852" s="25"/>
      <x:c r="JJY5852" s="25"/>
      <x:c r="JJZ5852" s="25"/>
      <x:c r="JKA5852" s="25"/>
      <x:c r="JKB5852" s="25"/>
      <x:c r="JKC5852" s="25"/>
      <x:c r="JKD5852" s="25"/>
      <x:c r="JKE5852" s="25"/>
      <x:c r="JKF5852" s="25"/>
      <x:c r="JKG5852" s="25"/>
      <x:c r="JKH5852" s="25"/>
      <x:c r="JKI5852" s="25"/>
      <x:c r="JKJ5852" s="25"/>
      <x:c r="JKK5852" s="25"/>
      <x:c r="JKL5852" s="25"/>
      <x:c r="JKM5852" s="25"/>
      <x:c r="JKN5852" s="25"/>
      <x:c r="JKO5852" s="25"/>
      <x:c r="JKP5852" s="25"/>
      <x:c r="JKQ5852" s="25"/>
      <x:c r="JKR5852" s="25"/>
      <x:c r="JKS5852" s="25"/>
      <x:c r="JKT5852" s="25"/>
      <x:c r="JKU5852" s="25"/>
      <x:c r="JKV5852" s="25"/>
      <x:c r="JKW5852" s="25"/>
      <x:c r="JKX5852" s="25"/>
      <x:c r="JKY5852" s="25"/>
      <x:c r="JKZ5852" s="25"/>
      <x:c r="JLA5852" s="25"/>
      <x:c r="JLB5852" s="25"/>
      <x:c r="JLC5852" s="25"/>
      <x:c r="JLD5852" s="25"/>
      <x:c r="JLE5852" s="25"/>
      <x:c r="JLF5852" s="25"/>
      <x:c r="JLG5852" s="25"/>
      <x:c r="JLH5852" s="25"/>
      <x:c r="JLI5852" s="25"/>
      <x:c r="JLJ5852" s="25"/>
      <x:c r="JLK5852" s="25"/>
      <x:c r="JLL5852" s="25"/>
      <x:c r="JLM5852" s="25"/>
      <x:c r="JLN5852" s="25"/>
      <x:c r="JLO5852" s="25"/>
      <x:c r="JLP5852" s="25"/>
      <x:c r="JLQ5852" s="25"/>
      <x:c r="JLR5852" s="25"/>
      <x:c r="JLS5852" s="25"/>
      <x:c r="JLT5852" s="25"/>
      <x:c r="JLU5852" s="25"/>
      <x:c r="JLV5852" s="25"/>
      <x:c r="JLW5852" s="25"/>
      <x:c r="JLX5852" s="25"/>
      <x:c r="JLY5852" s="25"/>
      <x:c r="JLZ5852" s="25"/>
      <x:c r="JMA5852" s="25"/>
      <x:c r="JMB5852" s="25"/>
      <x:c r="JMC5852" s="25"/>
      <x:c r="JMD5852" s="25"/>
      <x:c r="JME5852" s="25"/>
      <x:c r="JMF5852" s="25"/>
      <x:c r="JMG5852" s="25"/>
      <x:c r="JMH5852" s="25"/>
      <x:c r="JMI5852" s="25"/>
      <x:c r="JMJ5852" s="25"/>
      <x:c r="JMK5852" s="25"/>
      <x:c r="JML5852" s="25"/>
      <x:c r="JMM5852" s="25"/>
      <x:c r="JMN5852" s="25"/>
      <x:c r="JMO5852" s="25"/>
      <x:c r="JMP5852" s="25"/>
      <x:c r="JMQ5852" s="25"/>
      <x:c r="JMR5852" s="25"/>
      <x:c r="JMS5852" s="25"/>
      <x:c r="JMT5852" s="25"/>
      <x:c r="JMU5852" s="25"/>
      <x:c r="JMV5852" s="25"/>
      <x:c r="JMW5852" s="25"/>
      <x:c r="JMX5852" s="25"/>
      <x:c r="JMY5852" s="25"/>
      <x:c r="JMZ5852" s="25"/>
      <x:c r="JNA5852" s="25"/>
      <x:c r="JNB5852" s="25"/>
      <x:c r="JNC5852" s="25"/>
      <x:c r="JND5852" s="25"/>
      <x:c r="JNE5852" s="25"/>
      <x:c r="JNF5852" s="25"/>
      <x:c r="JNG5852" s="25"/>
      <x:c r="JNH5852" s="25"/>
      <x:c r="JNI5852" s="25"/>
      <x:c r="JNJ5852" s="25"/>
      <x:c r="JNK5852" s="25"/>
      <x:c r="JNL5852" s="25"/>
      <x:c r="JNM5852" s="25"/>
      <x:c r="JNN5852" s="25"/>
      <x:c r="JNO5852" s="25"/>
      <x:c r="JNP5852" s="25"/>
      <x:c r="JNQ5852" s="25"/>
      <x:c r="JNR5852" s="25"/>
      <x:c r="JNS5852" s="25"/>
      <x:c r="JNT5852" s="25"/>
      <x:c r="JNU5852" s="25"/>
      <x:c r="JNV5852" s="25"/>
      <x:c r="JNW5852" s="25"/>
      <x:c r="JNX5852" s="25"/>
      <x:c r="JNY5852" s="25"/>
      <x:c r="JNZ5852" s="25"/>
      <x:c r="JOA5852" s="25"/>
      <x:c r="JOB5852" s="25"/>
      <x:c r="JOC5852" s="25"/>
      <x:c r="JOD5852" s="25"/>
      <x:c r="JOE5852" s="25"/>
      <x:c r="JOF5852" s="25"/>
      <x:c r="JOG5852" s="25"/>
      <x:c r="JOH5852" s="25"/>
      <x:c r="JOI5852" s="25"/>
      <x:c r="JOJ5852" s="25"/>
      <x:c r="JOK5852" s="25"/>
      <x:c r="JOL5852" s="25"/>
      <x:c r="JOM5852" s="25"/>
      <x:c r="JON5852" s="25"/>
      <x:c r="JOO5852" s="25"/>
      <x:c r="JOP5852" s="25"/>
      <x:c r="JOQ5852" s="25"/>
      <x:c r="JOR5852" s="25"/>
      <x:c r="JOS5852" s="25"/>
      <x:c r="JOT5852" s="25"/>
      <x:c r="JOU5852" s="25"/>
      <x:c r="JOV5852" s="25"/>
      <x:c r="JOW5852" s="25"/>
      <x:c r="JOX5852" s="25"/>
      <x:c r="JOY5852" s="25"/>
      <x:c r="JOZ5852" s="25"/>
      <x:c r="JPA5852" s="25"/>
      <x:c r="JPB5852" s="25"/>
      <x:c r="JPC5852" s="25"/>
      <x:c r="JPD5852" s="25"/>
      <x:c r="JPE5852" s="25"/>
      <x:c r="JPF5852" s="25"/>
      <x:c r="JPG5852" s="25"/>
      <x:c r="JPH5852" s="25"/>
      <x:c r="JPI5852" s="25"/>
      <x:c r="JPJ5852" s="25"/>
      <x:c r="JPK5852" s="25"/>
      <x:c r="JPL5852" s="25"/>
      <x:c r="JPM5852" s="25"/>
      <x:c r="JPN5852" s="25"/>
      <x:c r="JPO5852" s="25"/>
      <x:c r="JPP5852" s="25"/>
      <x:c r="JPQ5852" s="25"/>
      <x:c r="JPR5852" s="25"/>
      <x:c r="JPS5852" s="25"/>
      <x:c r="JPT5852" s="25"/>
      <x:c r="JPU5852" s="25"/>
      <x:c r="JPV5852" s="25"/>
      <x:c r="JPW5852" s="25"/>
      <x:c r="JPX5852" s="25"/>
      <x:c r="JPY5852" s="25"/>
      <x:c r="JPZ5852" s="25"/>
      <x:c r="JQA5852" s="25"/>
      <x:c r="JQB5852" s="25"/>
      <x:c r="JQC5852" s="25"/>
      <x:c r="JQD5852" s="25"/>
      <x:c r="JQE5852" s="25"/>
      <x:c r="JQF5852" s="25"/>
      <x:c r="JQG5852" s="25"/>
      <x:c r="JQH5852" s="25"/>
      <x:c r="JQI5852" s="25"/>
      <x:c r="JQJ5852" s="25"/>
      <x:c r="JQK5852" s="25"/>
      <x:c r="JQL5852" s="25"/>
      <x:c r="JQM5852" s="25"/>
      <x:c r="JQN5852" s="25"/>
      <x:c r="JQO5852" s="25"/>
      <x:c r="JQP5852" s="25"/>
      <x:c r="JQQ5852" s="25"/>
      <x:c r="JQR5852" s="25"/>
      <x:c r="JQS5852" s="25"/>
      <x:c r="JQT5852" s="25"/>
      <x:c r="JQU5852" s="25"/>
      <x:c r="JQV5852" s="25"/>
      <x:c r="JQW5852" s="25"/>
      <x:c r="JQX5852" s="25"/>
      <x:c r="JQY5852" s="25"/>
      <x:c r="JQZ5852" s="25"/>
      <x:c r="JRA5852" s="25"/>
      <x:c r="JRB5852" s="25"/>
      <x:c r="JRC5852" s="25"/>
      <x:c r="JRD5852" s="25"/>
      <x:c r="JRE5852" s="25"/>
      <x:c r="JRF5852" s="25"/>
      <x:c r="JRG5852" s="25"/>
      <x:c r="JRH5852" s="25"/>
      <x:c r="JRI5852" s="25"/>
      <x:c r="JRJ5852" s="25"/>
      <x:c r="JRK5852" s="25"/>
      <x:c r="JRL5852" s="25"/>
      <x:c r="JRM5852" s="25"/>
      <x:c r="JRN5852" s="25"/>
      <x:c r="JRO5852" s="25"/>
      <x:c r="JRP5852" s="25"/>
      <x:c r="JRQ5852" s="25"/>
      <x:c r="JRR5852" s="25"/>
      <x:c r="JRS5852" s="25"/>
      <x:c r="JRT5852" s="25"/>
      <x:c r="JRU5852" s="25"/>
      <x:c r="JRV5852" s="25"/>
      <x:c r="JRW5852" s="25"/>
      <x:c r="JRX5852" s="25"/>
      <x:c r="JRY5852" s="25"/>
      <x:c r="JRZ5852" s="25"/>
      <x:c r="JSA5852" s="25"/>
      <x:c r="JSB5852" s="25"/>
      <x:c r="JSC5852" s="25"/>
      <x:c r="JSD5852" s="25"/>
      <x:c r="JSE5852" s="25"/>
      <x:c r="JSF5852" s="25"/>
      <x:c r="JSG5852" s="25"/>
      <x:c r="JSH5852" s="25"/>
      <x:c r="JSI5852" s="25"/>
      <x:c r="JSJ5852" s="25"/>
      <x:c r="JSK5852" s="25"/>
      <x:c r="JSL5852" s="25"/>
      <x:c r="JSM5852" s="25"/>
      <x:c r="JSN5852" s="25"/>
      <x:c r="JSO5852" s="25"/>
      <x:c r="JSP5852" s="25"/>
      <x:c r="JSQ5852" s="25"/>
      <x:c r="JSR5852" s="25"/>
      <x:c r="JSS5852" s="25"/>
      <x:c r="JST5852" s="25"/>
      <x:c r="JSU5852" s="25"/>
      <x:c r="JSV5852" s="25"/>
      <x:c r="JSW5852" s="25"/>
      <x:c r="JSX5852" s="25"/>
      <x:c r="JSY5852" s="25"/>
      <x:c r="JSZ5852" s="25"/>
      <x:c r="JTA5852" s="25"/>
      <x:c r="JTB5852" s="25"/>
      <x:c r="JTC5852" s="25"/>
      <x:c r="JTD5852" s="25"/>
      <x:c r="JTE5852" s="25"/>
      <x:c r="JTF5852" s="25"/>
      <x:c r="JTG5852" s="25"/>
      <x:c r="JTH5852" s="25"/>
      <x:c r="JTI5852" s="25"/>
      <x:c r="JTJ5852" s="25"/>
      <x:c r="JTK5852" s="25"/>
      <x:c r="JTL5852" s="25"/>
      <x:c r="JTM5852" s="25"/>
      <x:c r="JTN5852" s="25"/>
      <x:c r="JTO5852" s="25"/>
      <x:c r="JTP5852" s="25"/>
      <x:c r="JTQ5852" s="25"/>
      <x:c r="JTR5852" s="25"/>
      <x:c r="JTS5852" s="25"/>
      <x:c r="JTT5852" s="25"/>
      <x:c r="JTU5852" s="25"/>
      <x:c r="JTV5852" s="25"/>
      <x:c r="JTW5852" s="25"/>
      <x:c r="JTX5852" s="25"/>
      <x:c r="JTY5852" s="25"/>
      <x:c r="JTZ5852" s="25"/>
      <x:c r="JUA5852" s="25"/>
      <x:c r="JUB5852" s="25"/>
      <x:c r="JUC5852" s="25"/>
      <x:c r="JUD5852" s="25"/>
      <x:c r="JUE5852" s="25"/>
      <x:c r="JUF5852" s="25"/>
      <x:c r="JUG5852" s="25"/>
      <x:c r="JUH5852" s="25"/>
      <x:c r="JUI5852" s="25"/>
      <x:c r="JUJ5852" s="25"/>
      <x:c r="JUK5852" s="25"/>
      <x:c r="JUL5852" s="25"/>
      <x:c r="JUM5852" s="25"/>
      <x:c r="JUN5852" s="25"/>
      <x:c r="JUO5852" s="25"/>
      <x:c r="JUP5852" s="25"/>
      <x:c r="JUQ5852" s="25"/>
      <x:c r="JUR5852" s="25"/>
      <x:c r="JUS5852" s="25"/>
      <x:c r="JUT5852" s="25"/>
      <x:c r="JUU5852" s="25"/>
      <x:c r="JUV5852" s="25"/>
      <x:c r="JUW5852" s="25"/>
      <x:c r="JUX5852" s="25"/>
      <x:c r="JUY5852" s="25"/>
      <x:c r="JUZ5852" s="25"/>
      <x:c r="JVA5852" s="25"/>
      <x:c r="JVB5852" s="25"/>
      <x:c r="JVC5852" s="25"/>
      <x:c r="JVD5852" s="25"/>
      <x:c r="JVE5852" s="25"/>
      <x:c r="JVF5852" s="25"/>
      <x:c r="JVG5852" s="25"/>
      <x:c r="JVH5852" s="25"/>
      <x:c r="JVI5852" s="25"/>
      <x:c r="JVJ5852" s="25"/>
      <x:c r="JVK5852" s="25"/>
      <x:c r="JVL5852" s="25"/>
      <x:c r="JVM5852" s="25"/>
      <x:c r="JVN5852" s="25"/>
      <x:c r="JVO5852" s="25"/>
      <x:c r="JVP5852" s="25"/>
      <x:c r="JVQ5852" s="25"/>
      <x:c r="JVR5852" s="25"/>
      <x:c r="JVS5852" s="25"/>
      <x:c r="JVT5852" s="25"/>
      <x:c r="JVU5852" s="25"/>
      <x:c r="JVV5852" s="25"/>
      <x:c r="JVW5852" s="25"/>
      <x:c r="JVX5852" s="25"/>
      <x:c r="JVY5852" s="25"/>
      <x:c r="JVZ5852" s="25"/>
      <x:c r="JWA5852" s="25"/>
      <x:c r="JWB5852" s="25"/>
      <x:c r="JWC5852" s="25"/>
      <x:c r="JWD5852" s="25"/>
      <x:c r="JWE5852" s="25"/>
      <x:c r="JWF5852" s="25"/>
      <x:c r="JWG5852" s="25"/>
      <x:c r="JWH5852" s="25"/>
      <x:c r="JWI5852" s="25"/>
      <x:c r="JWJ5852" s="25"/>
      <x:c r="JWK5852" s="25"/>
      <x:c r="JWL5852" s="25"/>
      <x:c r="JWM5852" s="25"/>
      <x:c r="JWN5852" s="25"/>
      <x:c r="JWO5852" s="25"/>
      <x:c r="JWP5852" s="25"/>
      <x:c r="JWQ5852" s="25"/>
      <x:c r="JWR5852" s="25"/>
      <x:c r="JWS5852" s="25"/>
      <x:c r="JWT5852" s="25"/>
      <x:c r="JWU5852" s="25"/>
      <x:c r="JWV5852" s="25"/>
      <x:c r="JWW5852" s="25"/>
      <x:c r="JWX5852" s="25"/>
      <x:c r="JWY5852" s="25"/>
      <x:c r="JWZ5852" s="25"/>
      <x:c r="JXA5852" s="25"/>
      <x:c r="JXB5852" s="25"/>
      <x:c r="JXC5852" s="25"/>
      <x:c r="JXD5852" s="25"/>
      <x:c r="JXE5852" s="25"/>
      <x:c r="JXF5852" s="25"/>
      <x:c r="JXG5852" s="25"/>
      <x:c r="JXH5852" s="25"/>
      <x:c r="JXI5852" s="25"/>
      <x:c r="JXJ5852" s="25"/>
      <x:c r="JXK5852" s="25"/>
      <x:c r="JXL5852" s="25"/>
      <x:c r="JXM5852" s="25"/>
      <x:c r="JXN5852" s="25"/>
      <x:c r="JXO5852" s="25"/>
      <x:c r="JXP5852" s="25"/>
      <x:c r="JXQ5852" s="25"/>
      <x:c r="JXR5852" s="25"/>
      <x:c r="JXS5852" s="25"/>
      <x:c r="JXT5852" s="25"/>
      <x:c r="JXU5852" s="25"/>
      <x:c r="JXV5852" s="25"/>
      <x:c r="JXW5852" s="25"/>
      <x:c r="JXX5852" s="25"/>
      <x:c r="JXY5852" s="25"/>
      <x:c r="JXZ5852" s="25"/>
      <x:c r="JYA5852" s="25"/>
      <x:c r="JYB5852" s="25"/>
      <x:c r="JYC5852" s="25"/>
      <x:c r="JYD5852" s="25"/>
      <x:c r="JYE5852" s="25"/>
      <x:c r="JYF5852" s="25"/>
      <x:c r="JYG5852" s="25"/>
      <x:c r="JYH5852" s="25"/>
      <x:c r="JYI5852" s="25"/>
      <x:c r="JYJ5852" s="25"/>
      <x:c r="JYK5852" s="25"/>
      <x:c r="JYL5852" s="25"/>
      <x:c r="JYM5852" s="25"/>
      <x:c r="JYN5852" s="25"/>
      <x:c r="JYO5852" s="25"/>
      <x:c r="JYP5852" s="25"/>
      <x:c r="JYQ5852" s="25"/>
      <x:c r="JYR5852" s="25"/>
      <x:c r="JYS5852" s="25"/>
      <x:c r="JYT5852" s="25"/>
      <x:c r="JYU5852" s="25"/>
      <x:c r="JYV5852" s="25"/>
      <x:c r="JYW5852" s="25"/>
      <x:c r="JYX5852" s="25"/>
      <x:c r="JYY5852" s="25"/>
      <x:c r="JYZ5852" s="25"/>
      <x:c r="JZA5852" s="25"/>
      <x:c r="JZB5852" s="25"/>
      <x:c r="JZC5852" s="25"/>
      <x:c r="JZD5852" s="25"/>
      <x:c r="JZE5852" s="25"/>
      <x:c r="JZF5852" s="25"/>
      <x:c r="JZG5852" s="25"/>
      <x:c r="JZH5852" s="25"/>
      <x:c r="JZI5852" s="25"/>
      <x:c r="JZJ5852" s="25"/>
      <x:c r="JZK5852" s="25"/>
      <x:c r="JZL5852" s="25"/>
      <x:c r="JZM5852" s="25"/>
      <x:c r="JZN5852" s="25"/>
      <x:c r="JZO5852" s="25"/>
      <x:c r="JZP5852" s="25"/>
      <x:c r="JZQ5852" s="25"/>
      <x:c r="JZR5852" s="25"/>
      <x:c r="JZS5852" s="25"/>
      <x:c r="JZT5852" s="25"/>
      <x:c r="JZU5852" s="25"/>
      <x:c r="JZV5852" s="25"/>
      <x:c r="JZW5852" s="25"/>
      <x:c r="JZX5852" s="25"/>
      <x:c r="JZY5852" s="25"/>
      <x:c r="JZZ5852" s="25"/>
      <x:c r="KAA5852" s="25"/>
      <x:c r="KAB5852" s="25"/>
      <x:c r="KAC5852" s="25"/>
      <x:c r="KAD5852" s="25"/>
      <x:c r="KAE5852" s="25"/>
      <x:c r="KAF5852" s="25"/>
      <x:c r="KAG5852" s="25"/>
      <x:c r="KAH5852" s="25"/>
      <x:c r="KAI5852" s="25"/>
      <x:c r="KAJ5852" s="25"/>
      <x:c r="KAK5852" s="25"/>
      <x:c r="KAL5852" s="25"/>
      <x:c r="KAM5852" s="25"/>
      <x:c r="KAN5852" s="25"/>
      <x:c r="KAO5852" s="25"/>
      <x:c r="KAP5852" s="25"/>
      <x:c r="KAQ5852" s="25"/>
      <x:c r="KAR5852" s="25"/>
      <x:c r="KAS5852" s="25"/>
      <x:c r="KAT5852" s="25"/>
      <x:c r="KAU5852" s="25"/>
      <x:c r="KAV5852" s="25"/>
      <x:c r="KAW5852" s="25"/>
      <x:c r="KAX5852" s="25"/>
      <x:c r="KAY5852" s="25"/>
      <x:c r="KAZ5852" s="25"/>
      <x:c r="KBA5852" s="25"/>
      <x:c r="KBB5852" s="25"/>
      <x:c r="KBC5852" s="25"/>
      <x:c r="KBD5852" s="25"/>
      <x:c r="KBE5852" s="25"/>
      <x:c r="KBF5852" s="25"/>
      <x:c r="KBG5852" s="25"/>
      <x:c r="KBH5852" s="25"/>
      <x:c r="KBI5852" s="25"/>
      <x:c r="KBJ5852" s="25"/>
      <x:c r="KBK5852" s="25"/>
      <x:c r="KBL5852" s="25"/>
      <x:c r="KBM5852" s="25"/>
      <x:c r="KBN5852" s="25"/>
      <x:c r="KBO5852" s="25"/>
      <x:c r="KBP5852" s="25"/>
      <x:c r="KBQ5852" s="25"/>
      <x:c r="KBR5852" s="25"/>
      <x:c r="KBS5852" s="25"/>
      <x:c r="KBT5852" s="25"/>
      <x:c r="KBU5852" s="25"/>
      <x:c r="KBV5852" s="25"/>
      <x:c r="KBW5852" s="25"/>
      <x:c r="KBX5852" s="25"/>
      <x:c r="KBY5852" s="25"/>
      <x:c r="KBZ5852" s="25"/>
      <x:c r="KCA5852" s="25"/>
      <x:c r="KCB5852" s="25"/>
      <x:c r="KCC5852" s="25"/>
      <x:c r="KCD5852" s="25"/>
      <x:c r="KCE5852" s="25"/>
      <x:c r="KCF5852" s="25"/>
      <x:c r="KCG5852" s="25"/>
      <x:c r="KCH5852" s="25"/>
      <x:c r="KCI5852" s="25"/>
      <x:c r="KCJ5852" s="25"/>
      <x:c r="KCK5852" s="25"/>
      <x:c r="KCL5852" s="25"/>
      <x:c r="KCM5852" s="25"/>
      <x:c r="KCN5852" s="25"/>
      <x:c r="KCO5852" s="25"/>
      <x:c r="KCP5852" s="25"/>
      <x:c r="KCQ5852" s="25"/>
      <x:c r="KCR5852" s="25"/>
      <x:c r="KCS5852" s="25"/>
      <x:c r="KCT5852" s="25"/>
      <x:c r="KCU5852" s="25"/>
      <x:c r="KCV5852" s="25"/>
      <x:c r="KCW5852" s="25"/>
      <x:c r="KCX5852" s="25"/>
      <x:c r="KCY5852" s="25"/>
      <x:c r="KCZ5852" s="25"/>
      <x:c r="KDA5852" s="25"/>
      <x:c r="KDB5852" s="25"/>
      <x:c r="KDC5852" s="25"/>
      <x:c r="KDD5852" s="25"/>
      <x:c r="KDE5852" s="25"/>
      <x:c r="KDF5852" s="25"/>
      <x:c r="KDG5852" s="25"/>
      <x:c r="KDH5852" s="25"/>
      <x:c r="KDI5852" s="25"/>
      <x:c r="KDJ5852" s="25"/>
      <x:c r="KDK5852" s="25"/>
      <x:c r="KDL5852" s="25"/>
      <x:c r="KDM5852" s="25"/>
      <x:c r="KDN5852" s="25"/>
      <x:c r="KDO5852" s="25"/>
      <x:c r="KDP5852" s="25"/>
      <x:c r="KDQ5852" s="25"/>
      <x:c r="KDR5852" s="25"/>
      <x:c r="KDS5852" s="25"/>
      <x:c r="KDT5852" s="25"/>
      <x:c r="KDU5852" s="25"/>
      <x:c r="KDV5852" s="25"/>
      <x:c r="KDW5852" s="25"/>
      <x:c r="KDX5852" s="25"/>
      <x:c r="KDY5852" s="25"/>
      <x:c r="KDZ5852" s="25"/>
      <x:c r="KEA5852" s="25"/>
      <x:c r="KEB5852" s="25"/>
      <x:c r="KEC5852" s="25"/>
      <x:c r="KED5852" s="25"/>
      <x:c r="KEE5852" s="25"/>
      <x:c r="KEF5852" s="25"/>
      <x:c r="KEG5852" s="25"/>
      <x:c r="KEH5852" s="25"/>
      <x:c r="KEI5852" s="25"/>
      <x:c r="KEJ5852" s="25"/>
      <x:c r="KEK5852" s="25"/>
      <x:c r="KEL5852" s="25"/>
      <x:c r="KEM5852" s="25"/>
      <x:c r="KEN5852" s="25"/>
      <x:c r="KEO5852" s="25"/>
      <x:c r="KEP5852" s="25"/>
      <x:c r="KEQ5852" s="25"/>
      <x:c r="KER5852" s="25"/>
      <x:c r="KES5852" s="25"/>
      <x:c r="KET5852" s="25"/>
      <x:c r="KEU5852" s="25"/>
      <x:c r="KEV5852" s="25"/>
      <x:c r="KEW5852" s="25"/>
      <x:c r="KEX5852" s="25"/>
      <x:c r="KEY5852" s="25"/>
      <x:c r="KEZ5852" s="25"/>
      <x:c r="KFA5852" s="25"/>
      <x:c r="KFB5852" s="25"/>
      <x:c r="KFC5852" s="25"/>
      <x:c r="KFD5852" s="25"/>
      <x:c r="KFE5852" s="25"/>
      <x:c r="KFF5852" s="25"/>
      <x:c r="KFG5852" s="25"/>
      <x:c r="KFH5852" s="25"/>
      <x:c r="KFI5852" s="25"/>
      <x:c r="KFJ5852" s="25"/>
      <x:c r="KFK5852" s="25"/>
      <x:c r="KFL5852" s="25"/>
      <x:c r="KFM5852" s="25"/>
      <x:c r="KFN5852" s="25"/>
      <x:c r="KFO5852" s="25"/>
      <x:c r="KFP5852" s="25"/>
      <x:c r="KFQ5852" s="25"/>
      <x:c r="KFR5852" s="25"/>
      <x:c r="KFS5852" s="25"/>
      <x:c r="KFT5852" s="25"/>
      <x:c r="KFU5852" s="25"/>
      <x:c r="KFV5852" s="25"/>
      <x:c r="KFW5852" s="25"/>
      <x:c r="KFX5852" s="25"/>
      <x:c r="KFY5852" s="25"/>
      <x:c r="KFZ5852" s="25"/>
      <x:c r="KGA5852" s="25"/>
      <x:c r="KGB5852" s="25"/>
      <x:c r="KGC5852" s="25"/>
      <x:c r="KGD5852" s="25"/>
      <x:c r="KGE5852" s="25"/>
      <x:c r="KGF5852" s="25"/>
      <x:c r="KGG5852" s="25"/>
      <x:c r="KGH5852" s="25"/>
      <x:c r="KGI5852" s="25"/>
      <x:c r="KGJ5852" s="25"/>
      <x:c r="KGK5852" s="25"/>
      <x:c r="KGL5852" s="25"/>
      <x:c r="KGM5852" s="25"/>
      <x:c r="KGN5852" s="25"/>
      <x:c r="KGO5852" s="25"/>
      <x:c r="KGP5852" s="25"/>
      <x:c r="KGQ5852" s="25"/>
      <x:c r="KGR5852" s="25"/>
      <x:c r="KGS5852" s="25"/>
      <x:c r="KGT5852" s="25"/>
      <x:c r="KGU5852" s="25"/>
      <x:c r="KGV5852" s="25"/>
      <x:c r="KGW5852" s="25"/>
      <x:c r="KGX5852" s="25"/>
      <x:c r="KGY5852" s="25"/>
      <x:c r="KGZ5852" s="25"/>
      <x:c r="KHA5852" s="25"/>
      <x:c r="KHB5852" s="25"/>
      <x:c r="KHC5852" s="25"/>
      <x:c r="KHD5852" s="25"/>
      <x:c r="KHE5852" s="25"/>
      <x:c r="KHF5852" s="25"/>
      <x:c r="KHG5852" s="25"/>
      <x:c r="KHH5852" s="25"/>
      <x:c r="KHI5852" s="25"/>
      <x:c r="KHJ5852" s="25"/>
      <x:c r="KHK5852" s="25"/>
      <x:c r="KHL5852" s="25"/>
      <x:c r="KHM5852" s="25"/>
      <x:c r="KHN5852" s="25"/>
      <x:c r="KHO5852" s="25"/>
      <x:c r="KHP5852" s="25"/>
      <x:c r="KHQ5852" s="25"/>
      <x:c r="KHR5852" s="25"/>
      <x:c r="KHS5852" s="25"/>
      <x:c r="KHT5852" s="25"/>
      <x:c r="KHU5852" s="25"/>
      <x:c r="KHV5852" s="25"/>
      <x:c r="KHW5852" s="25"/>
      <x:c r="KHX5852" s="25"/>
      <x:c r="KHY5852" s="25"/>
      <x:c r="KHZ5852" s="25"/>
      <x:c r="KIA5852" s="25"/>
      <x:c r="KIB5852" s="25"/>
      <x:c r="KIC5852" s="25"/>
      <x:c r="KID5852" s="25"/>
      <x:c r="KIE5852" s="25"/>
      <x:c r="KIF5852" s="25"/>
      <x:c r="KIG5852" s="25"/>
      <x:c r="KIH5852" s="25"/>
      <x:c r="KII5852" s="25"/>
      <x:c r="KIJ5852" s="25"/>
      <x:c r="KIK5852" s="25"/>
      <x:c r="KIL5852" s="25"/>
      <x:c r="KIM5852" s="25"/>
      <x:c r="KIN5852" s="25"/>
      <x:c r="KIO5852" s="25"/>
      <x:c r="KIP5852" s="25"/>
      <x:c r="KIQ5852" s="25"/>
      <x:c r="KIR5852" s="25"/>
      <x:c r="KIS5852" s="25"/>
      <x:c r="KIT5852" s="25"/>
      <x:c r="KIU5852" s="25"/>
      <x:c r="KIV5852" s="25"/>
      <x:c r="KIW5852" s="25"/>
      <x:c r="KIX5852" s="25"/>
      <x:c r="KIY5852" s="25"/>
      <x:c r="KIZ5852" s="25"/>
      <x:c r="KJA5852" s="25"/>
      <x:c r="KJB5852" s="25"/>
      <x:c r="KJC5852" s="25"/>
      <x:c r="KJD5852" s="25"/>
      <x:c r="KJE5852" s="25"/>
      <x:c r="KJF5852" s="25"/>
      <x:c r="KJG5852" s="25"/>
      <x:c r="KJH5852" s="25"/>
      <x:c r="KJI5852" s="25"/>
      <x:c r="KJJ5852" s="25"/>
      <x:c r="KJK5852" s="25"/>
      <x:c r="KJL5852" s="25"/>
      <x:c r="KJM5852" s="25"/>
      <x:c r="KJN5852" s="25"/>
      <x:c r="KJO5852" s="25"/>
      <x:c r="KJP5852" s="25"/>
      <x:c r="KJQ5852" s="25"/>
      <x:c r="KJR5852" s="25"/>
      <x:c r="KJS5852" s="25"/>
      <x:c r="KJT5852" s="25"/>
      <x:c r="KJU5852" s="25"/>
      <x:c r="KJV5852" s="25"/>
      <x:c r="KJW5852" s="25"/>
      <x:c r="KJX5852" s="25"/>
      <x:c r="KJY5852" s="25"/>
      <x:c r="KJZ5852" s="25"/>
      <x:c r="KKA5852" s="25"/>
      <x:c r="KKB5852" s="25"/>
      <x:c r="KKC5852" s="25"/>
      <x:c r="KKD5852" s="25"/>
      <x:c r="KKE5852" s="25"/>
      <x:c r="KKF5852" s="25"/>
      <x:c r="KKG5852" s="25"/>
      <x:c r="KKH5852" s="25"/>
      <x:c r="KKI5852" s="25"/>
      <x:c r="KKJ5852" s="25"/>
      <x:c r="KKK5852" s="25"/>
      <x:c r="KKL5852" s="25"/>
      <x:c r="KKM5852" s="25"/>
      <x:c r="KKN5852" s="25"/>
      <x:c r="KKO5852" s="25"/>
      <x:c r="KKP5852" s="25"/>
      <x:c r="KKQ5852" s="25"/>
      <x:c r="KKR5852" s="25"/>
      <x:c r="KKS5852" s="25"/>
      <x:c r="KKT5852" s="25"/>
      <x:c r="KKU5852" s="25"/>
      <x:c r="KKV5852" s="25"/>
      <x:c r="KKW5852" s="25"/>
      <x:c r="KKX5852" s="25"/>
      <x:c r="KKY5852" s="25"/>
      <x:c r="KKZ5852" s="25"/>
      <x:c r="KLA5852" s="25"/>
      <x:c r="KLB5852" s="25"/>
      <x:c r="KLC5852" s="25"/>
      <x:c r="KLD5852" s="25"/>
      <x:c r="KLE5852" s="25"/>
      <x:c r="KLF5852" s="25"/>
      <x:c r="KLG5852" s="25"/>
      <x:c r="KLH5852" s="25"/>
      <x:c r="KLI5852" s="25"/>
      <x:c r="KLJ5852" s="25"/>
      <x:c r="KLK5852" s="25"/>
      <x:c r="KLL5852" s="25"/>
      <x:c r="KLM5852" s="25"/>
      <x:c r="KLN5852" s="25"/>
      <x:c r="KLO5852" s="25"/>
      <x:c r="KLP5852" s="25"/>
      <x:c r="KLQ5852" s="25"/>
      <x:c r="KLR5852" s="25"/>
      <x:c r="KLS5852" s="25"/>
      <x:c r="KLT5852" s="25"/>
      <x:c r="KLU5852" s="25"/>
      <x:c r="KLV5852" s="25"/>
      <x:c r="KLW5852" s="25"/>
      <x:c r="KLX5852" s="25"/>
      <x:c r="KLY5852" s="25"/>
      <x:c r="KLZ5852" s="25"/>
      <x:c r="KMA5852" s="25"/>
      <x:c r="KMB5852" s="25"/>
      <x:c r="KMC5852" s="25"/>
      <x:c r="KMD5852" s="25"/>
      <x:c r="KME5852" s="25"/>
      <x:c r="KMF5852" s="25"/>
      <x:c r="KMG5852" s="25"/>
      <x:c r="KMH5852" s="25"/>
      <x:c r="KMI5852" s="25"/>
      <x:c r="KMJ5852" s="25"/>
      <x:c r="KMK5852" s="25"/>
      <x:c r="KML5852" s="25"/>
      <x:c r="KMM5852" s="25"/>
      <x:c r="KMN5852" s="25"/>
      <x:c r="KMO5852" s="25"/>
      <x:c r="KMP5852" s="25"/>
      <x:c r="KMQ5852" s="25"/>
      <x:c r="KMR5852" s="25"/>
      <x:c r="KMS5852" s="25"/>
      <x:c r="KMT5852" s="25"/>
      <x:c r="KMU5852" s="25"/>
      <x:c r="KMV5852" s="25"/>
      <x:c r="KMW5852" s="25"/>
      <x:c r="KMX5852" s="25"/>
      <x:c r="KMY5852" s="25"/>
      <x:c r="KMZ5852" s="25"/>
      <x:c r="KNA5852" s="25"/>
      <x:c r="KNB5852" s="25"/>
      <x:c r="KNC5852" s="25"/>
      <x:c r="KND5852" s="25"/>
      <x:c r="KNE5852" s="25"/>
      <x:c r="KNF5852" s="25"/>
      <x:c r="KNG5852" s="25"/>
      <x:c r="KNH5852" s="25"/>
      <x:c r="KNI5852" s="25"/>
      <x:c r="KNJ5852" s="25"/>
      <x:c r="KNK5852" s="25"/>
      <x:c r="KNL5852" s="25"/>
      <x:c r="KNM5852" s="25"/>
      <x:c r="KNN5852" s="25"/>
      <x:c r="KNO5852" s="25"/>
      <x:c r="KNP5852" s="25"/>
      <x:c r="KNQ5852" s="25"/>
      <x:c r="KNR5852" s="25"/>
      <x:c r="KNS5852" s="25"/>
      <x:c r="KNT5852" s="25"/>
      <x:c r="KNU5852" s="25"/>
      <x:c r="KNV5852" s="25"/>
      <x:c r="KNW5852" s="25"/>
      <x:c r="KNX5852" s="25"/>
      <x:c r="KNY5852" s="25"/>
      <x:c r="KNZ5852" s="25"/>
      <x:c r="KOA5852" s="25"/>
      <x:c r="KOB5852" s="25"/>
      <x:c r="KOC5852" s="25"/>
      <x:c r="KOD5852" s="25"/>
      <x:c r="KOE5852" s="25"/>
      <x:c r="KOF5852" s="25"/>
      <x:c r="KOG5852" s="25"/>
      <x:c r="KOH5852" s="25"/>
      <x:c r="KOI5852" s="25"/>
      <x:c r="KOJ5852" s="25"/>
      <x:c r="KOK5852" s="25"/>
      <x:c r="KOL5852" s="25"/>
      <x:c r="KOM5852" s="25"/>
      <x:c r="KON5852" s="25"/>
      <x:c r="KOO5852" s="25"/>
      <x:c r="KOP5852" s="25"/>
      <x:c r="KOQ5852" s="25"/>
      <x:c r="KOR5852" s="25"/>
      <x:c r="KOS5852" s="25"/>
      <x:c r="KOT5852" s="25"/>
      <x:c r="KOU5852" s="25"/>
      <x:c r="KOV5852" s="25"/>
      <x:c r="KOW5852" s="25"/>
      <x:c r="KOX5852" s="25"/>
      <x:c r="KOY5852" s="25"/>
      <x:c r="KOZ5852" s="25"/>
      <x:c r="KPA5852" s="25"/>
      <x:c r="KPB5852" s="25"/>
      <x:c r="KPC5852" s="25"/>
      <x:c r="KPD5852" s="25"/>
      <x:c r="KPE5852" s="25"/>
      <x:c r="KPF5852" s="25"/>
      <x:c r="KPG5852" s="25"/>
      <x:c r="KPH5852" s="25"/>
      <x:c r="KPI5852" s="25"/>
      <x:c r="KPJ5852" s="25"/>
      <x:c r="KPK5852" s="25"/>
      <x:c r="KPL5852" s="25"/>
      <x:c r="KPM5852" s="25"/>
      <x:c r="KPN5852" s="25"/>
      <x:c r="KPO5852" s="25"/>
      <x:c r="KPP5852" s="25"/>
      <x:c r="KPQ5852" s="25"/>
      <x:c r="KPR5852" s="25"/>
      <x:c r="KPS5852" s="25"/>
      <x:c r="KPT5852" s="25"/>
      <x:c r="KPU5852" s="25"/>
      <x:c r="KPV5852" s="25"/>
      <x:c r="KPW5852" s="25"/>
      <x:c r="KPX5852" s="25"/>
      <x:c r="KPY5852" s="25"/>
      <x:c r="KPZ5852" s="25"/>
      <x:c r="KQA5852" s="25"/>
      <x:c r="KQB5852" s="25"/>
      <x:c r="KQC5852" s="25"/>
      <x:c r="KQD5852" s="25"/>
      <x:c r="KQE5852" s="25"/>
      <x:c r="KQF5852" s="25"/>
      <x:c r="KQG5852" s="25"/>
      <x:c r="KQH5852" s="25"/>
      <x:c r="KQI5852" s="25"/>
      <x:c r="KQJ5852" s="25"/>
      <x:c r="KQK5852" s="25"/>
      <x:c r="KQL5852" s="25"/>
      <x:c r="KQM5852" s="25"/>
      <x:c r="KQN5852" s="25"/>
      <x:c r="KQO5852" s="25"/>
      <x:c r="KQP5852" s="25"/>
      <x:c r="KQQ5852" s="25"/>
      <x:c r="KQR5852" s="25"/>
      <x:c r="KQS5852" s="25"/>
      <x:c r="KQT5852" s="25"/>
      <x:c r="KQU5852" s="25"/>
      <x:c r="KQV5852" s="25"/>
      <x:c r="KQW5852" s="25"/>
      <x:c r="KQX5852" s="25"/>
      <x:c r="KQY5852" s="25"/>
      <x:c r="KQZ5852" s="25"/>
      <x:c r="KRA5852" s="25"/>
      <x:c r="KRB5852" s="25"/>
      <x:c r="KRC5852" s="25"/>
      <x:c r="KRD5852" s="25"/>
      <x:c r="KRE5852" s="25"/>
      <x:c r="KRF5852" s="25"/>
      <x:c r="KRG5852" s="25"/>
      <x:c r="KRH5852" s="25"/>
      <x:c r="KRI5852" s="25"/>
      <x:c r="KRJ5852" s="25"/>
      <x:c r="KRK5852" s="25"/>
      <x:c r="KRL5852" s="25"/>
      <x:c r="KRM5852" s="25"/>
      <x:c r="KRN5852" s="25"/>
      <x:c r="KRO5852" s="25"/>
      <x:c r="KRP5852" s="25"/>
      <x:c r="KRQ5852" s="25"/>
      <x:c r="KRR5852" s="25"/>
      <x:c r="KRS5852" s="25"/>
      <x:c r="KRT5852" s="25"/>
      <x:c r="KRU5852" s="25"/>
      <x:c r="KRV5852" s="25"/>
      <x:c r="KRW5852" s="25"/>
      <x:c r="KRX5852" s="25"/>
      <x:c r="KRY5852" s="25"/>
      <x:c r="KRZ5852" s="25"/>
      <x:c r="KSA5852" s="25"/>
      <x:c r="KSB5852" s="25"/>
      <x:c r="KSC5852" s="25"/>
      <x:c r="KSD5852" s="25"/>
      <x:c r="KSE5852" s="25"/>
      <x:c r="KSF5852" s="25"/>
      <x:c r="KSG5852" s="25"/>
      <x:c r="KSH5852" s="25"/>
      <x:c r="KSI5852" s="25"/>
      <x:c r="KSJ5852" s="25"/>
      <x:c r="KSK5852" s="25"/>
      <x:c r="KSL5852" s="25"/>
      <x:c r="KSM5852" s="25"/>
      <x:c r="KSN5852" s="25"/>
      <x:c r="KSO5852" s="25"/>
      <x:c r="KSP5852" s="25"/>
      <x:c r="KSQ5852" s="25"/>
      <x:c r="KSR5852" s="25"/>
      <x:c r="KSS5852" s="25"/>
      <x:c r="KST5852" s="25"/>
      <x:c r="KSU5852" s="25"/>
      <x:c r="KSV5852" s="25"/>
      <x:c r="KSW5852" s="25"/>
      <x:c r="KSX5852" s="25"/>
      <x:c r="KSY5852" s="25"/>
      <x:c r="KSZ5852" s="25"/>
      <x:c r="KTA5852" s="25"/>
      <x:c r="KTB5852" s="25"/>
      <x:c r="KTC5852" s="25"/>
      <x:c r="KTD5852" s="25"/>
      <x:c r="KTE5852" s="25"/>
      <x:c r="KTF5852" s="25"/>
      <x:c r="KTG5852" s="25"/>
      <x:c r="KTH5852" s="25"/>
      <x:c r="KTI5852" s="25"/>
      <x:c r="KTJ5852" s="25"/>
      <x:c r="KTK5852" s="25"/>
      <x:c r="KTL5852" s="25"/>
      <x:c r="KTM5852" s="25"/>
      <x:c r="KTN5852" s="25"/>
      <x:c r="KTO5852" s="25"/>
      <x:c r="KTP5852" s="25"/>
      <x:c r="KTQ5852" s="25"/>
      <x:c r="KTR5852" s="25"/>
      <x:c r="KTS5852" s="25"/>
      <x:c r="KTT5852" s="25"/>
      <x:c r="KTU5852" s="25"/>
      <x:c r="KTV5852" s="25"/>
      <x:c r="KTW5852" s="25"/>
      <x:c r="KTX5852" s="25"/>
      <x:c r="KTY5852" s="25"/>
      <x:c r="KTZ5852" s="25"/>
      <x:c r="KUA5852" s="25"/>
      <x:c r="KUB5852" s="25"/>
      <x:c r="KUC5852" s="25"/>
      <x:c r="KUD5852" s="25"/>
      <x:c r="KUE5852" s="25"/>
      <x:c r="KUF5852" s="25"/>
      <x:c r="KUG5852" s="25"/>
      <x:c r="KUH5852" s="25"/>
      <x:c r="KUI5852" s="25"/>
      <x:c r="KUJ5852" s="25"/>
      <x:c r="KUK5852" s="25"/>
      <x:c r="KUL5852" s="25"/>
      <x:c r="KUM5852" s="25"/>
      <x:c r="KUN5852" s="25"/>
      <x:c r="KUO5852" s="25"/>
      <x:c r="KUP5852" s="25"/>
      <x:c r="KUQ5852" s="25"/>
      <x:c r="KUR5852" s="25"/>
      <x:c r="KUS5852" s="25"/>
      <x:c r="KUT5852" s="25"/>
      <x:c r="KUU5852" s="25"/>
      <x:c r="KUV5852" s="25"/>
      <x:c r="KUW5852" s="25"/>
      <x:c r="KUX5852" s="25"/>
      <x:c r="KUY5852" s="25"/>
      <x:c r="KUZ5852" s="25"/>
      <x:c r="KVA5852" s="25"/>
      <x:c r="KVB5852" s="25"/>
      <x:c r="KVC5852" s="25"/>
      <x:c r="KVD5852" s="25"/>
      <x:c r="KVE5852" s="25"/>
      <x:c r="KVF5852" s="25"/>
      <x:c r="KVG5852" s="25"/>
      <x:c r="KVH5852" s="25"/>
      <x:c r="KVI5852" s="25"/>
      <x:c r="KVJ5852" s="25"/>
      <x:c r="KVK5852" s="25"/>
      <x:c r="KVL5852" s="25"/>
      <x:c r="KVM5852" s="25"/>
      <x:c r="KVN5852" s="25"/>
      <x:c r="KVO5852" s="25"/>
      <x:c r="KVP5852" s="25"/>
      <x:c r="KVQ5852" s="25"/>
      <x:c r="KVR5852" s="25"/>
      <x:c r="KVS5852" s="25"/>
      <x:c r="KVT5852" s="25"/>
      <x:c r="KVU5852" s="25"/>
      <x:c r="KVV5852" s="25"/>
      <x:c r="KVW5852" s="25"/>
      <x:c r="KVX5852" s="25"/>
      <x:c r="KVY5852" s="25"/>
      <x:c r="KVZ5852" s="25"/>
      <x:c r="KWA5852" s="25"/>
      <x:c r="KWB5852" s="25"/>
      <x:c r="KWC5852" s="25"/>
      <x:c r="KWD5852" s="25"/>
      <x:c r="KWE5852" s="25"/>
      <x:c r="KWF5852" s="25"/>
      <x:c r="KWG5852" s="25"/>
      <x:c r="KWH5852" s="25"/>
      <x:c r="KWI5852" s="25"/>
      <x:c r="KWJ5852" s="25"/>
      <x:c r="KWK5852" s="25"/>
      <x:c r="KWL5852" s="25"/>
      <x:c r="KWM5852" s="25"/>
      <x:c r="KWN5852" s="25"/>
      <x:c r="KWO5852" s="25"/>
      <x:c r="KWP5852" s="25"/>
      <x:c r="KWQ5852" s="25"/>
      <x:c r="KWR5852" s="25"/>
      <x:c r="KWS5852" s="25"/>
      <x:c r="KWT5852" s="25"/>
      <x:c r="KWU5852" s="25"/>
      <x:c r="KWV5852" s="25"/>
      <x:c r="KWW5852" s="25"/>
      <x:c r="KWX5852" s="25"/>
      <x:c r="KWY5852" s="25"/>
      <x:c r="KWZ5852" s="25"/>
      <x:c r="KXA5852" s="25"/>
      <x:c r="KXB5852" s="25"/>
      <x:c r="KXC5852" s="25"/>
      <x:c r="KXD5852" s="25"/>
      <x:c r="KXE5852" s="25"/>
      <x:c r="KXF5852" s="25"/>
      <x:c r="KXG5852" s="25"/>
      <x:c r="KXH5852" s="25"/>
      <x:c r="KXI5852" s="25"/>
      <x:c r="KXJ5852" s="25"/>
      <x:c r="KXK5852" s="25"/>
      <x:c r="KXL5852" s="25"/>
      <x:c r="KXM5852" s="25"/>
      <x:c r="KXN5852" s="25"/>
      <x:c r="KXO5852" s="25"/>
      <x:c r="KXP5852" s="25"/>
      <x:c r="KXQ5852" s="25"/>
      <x:c r="KXR5852" s="25"/>
      <x:c r="KXS5852" s="25"/>
      <x:c r="KXT5852" s="25"/>
      <x:c r="KXU5852" s="25"/>
      <x:c r="KXV5852" s="25"/>
      <x:c r="KXW5852" s="25"/>
      <x:c r="KXX5852" s="25"/>
      <x:c r="KXY5852" s="25"/>
      <x:c r="KXZ5852" s="25"/>
      <x:c r="KYA5852" s="25"/>
      <x:c r="KYB5852" s="25"/>
      <x:c r="KYC5852" s="25"/>
      <x:c r="KYD5852" s="25"/>
      <x:c r="KYE5852" s="25"/>
      <x:c r="KYF5852" s="25"/>
      <x:c r="KYG5852" s="25"/>
      <x:c r="KYH5852" s="25"/>
      <x:c r="KYI5852" s="25"/>
      <x:c r="KYJ5852" s="25"/>
      <x:c r="KYK5852" s="25"/>
      <x:c r="KYL5852" s="25"/>
      <x:c r="KYM5852" s="25"/>
      <x:c r="KYN5852" s="25"/>
      <x:c r="KYO5852" s="25"/>
      <x:c r="KYP5852" s="25"/>
      <x:c r="KYQ5852" s="25"/>
      <x:c r="KYR5852" s="25"/>
      <x:c r="KYS5852" s="25"/>
      <x:c r="KYT5852" s="25"/>
      <x:c r="KYU5852" s="25"/>
      <x:c r="KYV5852" s="25"/>
      <x:c r="KYW5852" s="25"/>
      <x:c r="KYX5852" s="25"/>
      <x:c r="KYY5852" s="25"/>
      <x:c r="KYZ5852" s="25"/>
      <x:c r="KZA5852" s="25"/>
      <x:c r="KZB5852" s="25"/>
      <x:c r="KZC5852" s="25"/>
      <x:c r="KZD5852" s="25"/>
      <x:c r="KZE5852" s="25"/>
      <x:c r="KZF5852" s="25"/>
      <x:c r="KZG5852" s="25"/>
      <x:c r="KZH5852" s="25"/>
      <x:c r="KZI5852" s="25"/>
      <x:c r="KZJ5852" s="25"/>
      <x:c r="KZK5852" s="25"/>
      <x:c r="KZL5852" s="25"/>
      <x:c r="KZM5852" s="25"/>
      <x:c r="KZN5852" s="25"/>
      <x:c r="KZO5852" s="25"/>
      <x:c r="KZP5852" s="25"/>
      <x:c r="KZQ5852" s="25"/>
      <x:c r="KZR5852" s="25"/>
      <x:c r="KZS5852" s="25"/>
      <x:c r="KZT5852" s="25"/>
      <x:c r="KZU5852" s="25"/>
      <x:c r="KZV5852" s="25"/>
      <x:c r="KZW5852" s="25"/>
      <x:c r="KZX5852" s="25"/>
      <x:c r="KZY5852" s="25"/>
      <x:c r="KZZ5852" s="25"/>
      <x:c r="LAA5852" s="25"/>
      <x:c r="LAB5852" s="25"/>
      <x:c r="LAC5852" s="25"/>
      <x:c r="LAD5852" s="25"/>
      <x:c r="LAE5852" s="25"/>
      <x:c r="LAF5852" s="25"/>
      <x:c r="LAG5852" s="25"/>
      <x:c r="LAH5852" s="25"/>
      <x:c r="LAI5852" s="25"/>
      <x:c r="LAJ5852" s="25"/>
      <x:c r="LAK5852" s="25"/>
      <x:c r="LAL5852" s="25"/>
      <x:c r="LAM5852" s="25"/>
      <x:c r="LAN5852" s="25"/>
      <x:c r="LAO5852" s="25"/>
      <x:c r="LAP5852" s="25"/>
      <x:c r="LAQ5852" s="25"/>
      <x:c r="LAR5852" s="25"/>
      <x:c r="LAS5852" s="25"/>
      <x:c r="LAT5852" s="25"/>
      <x:c r="LAU5852" s="25"/>
      <x:c r="LAV5852" s="25"/>
      <x:c r="LAW5852" s="25"/>
      <x:c r="LAX5852" s="25"/>
      <x:c r="LAY5852" s="25"/>
      <x:c r="LAZ5852" s="25"/>
      <x:c r="LBA5852" s="25"/>
      <x:c r="LBB5852" s="25"/>
      <x:c r="LBC5852" s="25"/>
      <x:c r="LBD5852" s="25"/>
      <x:c r="LBE5852" s="25"/>
      <x:c r="LBF5852" s="25"/>
      <x:c r="LBG5852" s="25"/>
      <x:c r="LBH5852" s="25"/>
      <x:c r="LBI5852" s="25"/>
      <x:c r="LBJ5852" s="25"/>
      <x:c r="LBK5852" s="25"/>
      <x:c r="LBL5852" s="25"/>
      <x:c r="LBM5852" s="25"/>
      <x:c r="LBN5852" s="25"/>
      <x:c r="LBO5852" s="25"/>
      <x:c r="LBP5852" s="25"/>
      <x:c r="LBQ5852" s="25"/>
      <x:c r="LBR5852" s="25"/>
      <x:c r="LBS5852" s="25"/>
      <x:c r="LBT5852" s="25"/>
      <x:c r="LBU5852" s="25"/>
      <x:c r="LBV5852" s="25"/>
      <x:c r="LBW5852" s="25"/>
      <x:c r="LBX5852" s="25"/>
      <x:c r="LBY5852" s="25"/>
      <x:c r="LBZ5852" s="25"/>
      <x:c r="LCA5852" s="25"/>
      <x:c r="LCB5852" s="25"/>
      <x:c r="LCC5852" s="25"/>
      <x:c r="LCD5852" s="25"/>
      <x:c r="LCE5852" s="25"/>
      <x:c r="LCF5852" s="25"/>
      <x:c r="LCG5852" s="25"/>
      <x:c r="LCH5852" s="25"/>
      <x:c r="LCI5852" s="25"/>
      <x:c r="LCJ5852" s="25"/>
      <x:c r="LCK5852" s="25"/>
      <x:c r="LCL5852" s="25"/>
      <x:c r="LCM5852" s="25"/>
      <x:c r="LCN5852" s="25"/>
      <x:c r="LCO5852" s="25"/>
      <x:c r="LCP5852" s="25"/>
      <x:c r="LCQ5852" s="25"/>
      <x:c r="LCR5852" s="25"/>
      <x:c r="LCS5852" s="25"/>
      <x:c r="LCT5852" s="25"/>
      <x:c r="LCU5852" s="25"/>
      <x:c r="LCV5852" s="25"/>
      <x:c r="LCW5852" s="25"/>
      <x:c r="LCX5852" s="25"/>
      <x:c r="LCY5852" s="25"/>
      <x:c r="LCZ5852" s="25"/>
      <x:c r="LDA5852" s="25"/>
      <x:c r="LDB5852" s="25"/>
      <x:c r="LDC5852" s="25"/>
      <x:c r="LDD5852" s="25"/>
      <x:c r="LDE5852" s="25"/>
      <x:c r="LDF5852" s="25"/>
      <x:c r="LDG5852" s="25"/>
      <x:c r="LDH5852" s="25"/>
      <x:c r="LDI5852" s="25"/>
      <x:c r="LDJ5852" s="25"/>
      <x:c r="LDK5852" s="25"/>
      <x:c r="LDL5852" s="25"/>
      <x:c r="LDM5852" s="25"/>
      <x:c r="LDN5852" s="25"/>
      <x:c r="LDO5852" s="25"/>
      <x:c r="LDP5852" s="25"/>
      <x:c r="LDQ5852" s="25"/>
      <x:c r="LDR5852" s="25"/>
      <x:c r="LDS5852" s="25"/>
      <x:c r="LDT5852" s="25"/>
      <x:c r="LDU5852" s="25"/>
      <x:c r="LDV5852" s="25"/>
      <x:c r="LDW5852" s="25"/>
      <x:c r="LDX5852" s="25"/>
      <x:c r="LDY5852" s="25"/>
      <x:c r="LDZ5852" s="25"/>
      <x:c r="LEA5852" s="25"/>
      <x:c r="LEB5852" s="25"/>
      <x:c r="LEC5852" s="25"/>
      <x:c r="LED5852" s="25"/>
      <x:c r="LEE5852" s="25"/>
      <x:c r="LEF5852" s="25"/>
      <x:c r="LEG5852" s="25"/>
      <x:c r="LEH5852" s="25"/>
      <x:c r="LEI5852" s="25"/>
      <x:c r="LEJ5852" s="25"/>
      <x:c r="LEK5852" s="25"/>
      <x:c r="LEL5852" s="25"/>
      <x:c r="LEM5852" s="25"/>
      <x:c r="LEN5852" s="25"/>
      <x:c r="LEO5852" s="25"/>
      <x:c r="LEP5852" s="25"/>
      <x:c r="LEQ5852" s="25"/>
      <x:c r="LER5852" s="25"/>
      <x:c r="LES5852" s="25"/>
      <x:c r="LET5852" s="25"/>
      <x:c r="LEU5852" s="25"/>
      <x:c r="LEV5852" s="25"/>
      <x:c r="LEW5852" s="25"/>
      <x:c r="LEX5852" s="25"/>
      <x:c r="LEY5852" s="25"/>
      <x:c r="LEZ5852" s="25"/>
      <x:c r="LFA5852" s="25"/>
      <x:c r="LFB5852" s="25"/>
      <x:c r="LFC5852" s="25"/>
      <x:c r="LFD5852" s="25"/>
      <x:c r="LFE5852" s="25"/>
      <x:c r="LFF5852" s="25"/>
      <x:c r="LFG5852" s="25"/>
      <x:c r="LFH5852" s="25"/>
      <x:c r="LFI5852" s="25"/>
      <x:c r="LFJ5852" s="25"/>
      <x:c r="LFK5852" s="25"/>
      <x:c r="LFL5852" s="25"/>
      <x:c r="LFM5852" s="25"/>
      <x:c r="LFN5852" s="25"/>
      <x:c r="LFO5852" s="25"/>
      <x:c r="LFP5852" s="25"/>
      <x:c r="LFQ5852" s="25"/>
      <x:c r="LFR5852" s="25"/>
      <x:c r="LFS5852" s="25"/>
      <x:c r="LFT5852" s="25"/>
      <x:c r="LFU5852" s="25"/>
      <x:c r="LFV5852" s="25"/>
      <x:c r="LFW5852" s="25"/>
      <x:c r="LFX5852" s="25"/>
      <x:c r="LFY5852" s="25"/>
      <x:c r="LFZ5852" s="25"/>
      <x:c r="LGA5852" s="25"/>
      <x:c r="LGB5852" s="25"/>
      <x:c r="LGC5852" s="25"/>
      <x:c r="LGD5852" s="25"/>
      <x:c r="LGE5852" s="25"/>
      <x:c r="LGF5852" s="25"/>
      <x:c r="LGG5852" s="25"/>
      <x:c r="LGH5852" s="25"/>
      <x:c r="LGI5852" s="25"/>
      <x:c r="LGJ5852" s="25"/>
      <x:c r="LGK5852" s="25"/>
      <x:c r="LGL5852" s="25"/>
      <x:c r="LGM5852" s="25"/>
      <x:c r="LGN5852" s="25"/>
      <x:c r="LGO5852" s="25"/>
      <x:c r="LGP5852" s="25"/>
      <x:c r="LGQ5852" s="25"/>
      <x:c r="LGR5852" s="25"/>
      <x:c r="LGS5852" s="25"/>
      <x:c r="LGT5852" s="25"/>
      <x:c r="LGU5852" s="25"/>
      <x:c r="LGV5852" s="25"/>
      <x:c r="LGW5852" s="25"/>
      <x:c r="LGX5852" s="25"/>
      <x:c r="LGY5852" s="25"/>
      <x:c r="LGZ5852" s="25"/>
      <x:c r="LHA5852" s="25"/>
      <x:c r="LHB5852" s="25"/>
      <x:c r="LHC5852" s="25"/>
      <x:c r="LHD5852" s="25"/>
      <x:c r="LHE5852" s="25"/>
      <x:c r="LHF5852" s="25"/>
      <x:c r="LHG5852" s="25"/>
      <x:c r="LHH5852" s="25"/>
      <x:c r="LHI5852" s="25"/>
      <x:c r="LHJ5852" s="25"/>
      <x:c r="LHK5852" s="25"/>
      <x:c r="LHL5852" s="25"/>
      <x:c r="LHM5852" s="25"/>
      <x:c r="LHN5852" s="25"/>
      <x:c r="LHO5852" s="25"/>
      <x:c r="LHP5852" s="25"/>
      <x:c r="LHQ5852" s="25"/>
      <x:c r="LHR5852" s="25"/>
      <x:c r="LHS5852" s="25"/>
      <x:c r="LHT5852" s="25"/>
      <x:c r="LHU5852" s="25"/>
      <x:c r="LHV5852" s="25"/>
      <x:c r="LHW5852" s="25"/>
      <x:c r="LHX5852" s="25"/>
      <x:c r="LHY5852" s="25"/>
      <x:c r="LHZ5852" s="25"/>
      <x:c r="LIA5852" s="25"/>
      <x:c r="LIB5852" s="25"/>
      <x:c r="LIC5852" s="25"/>
      <x:c r="LID5852" s="25"/>
      <x:c r="LIE5852" s="25"/>
      <x:c r="LIF5852" s="25"/>
      <x:c r="LIG5852" s="25"/>
      <x:c r="LIH5852" s="25"/>
      <x:c r="LII5852" s="25"/>
      <x:c r="LIJ5852" s="25"/>
      <x:c r="LIK5852" s="25"/>
      <x:c r="LIL5852" s="25"/>
      <x:c r="LIM5852" s="25"/>
      <x:c r="LIN5852" s="25"/>
      <x:c r="LIO5852" s="25"/>
      <x:c r="LIP5852" s="25"/>
      <x:c r="LIQ5852" s="25"/>
      <x:c r="LIR5852" s="25"/>
      <x:c r="LIS5852" s="25"/>
      <x:c r="LIT5852" s="25"/>
      <x:c r="LIU5852" s="25"/>
      <x:c r="LIV5852" s="25"/>
      <x:c r="LIW5852" s="25"/>
      <x:c r="LIX5852" s="25"/>
      <x:c r="LIY5852" s="25"/>
      <x:c r="LIZ5852" s="25"/>
      <x:c r="LJA5852" s="25"/>
      <x:c r="LJB5852" s="25"/>
      <x:c r="LJC5852" s="25"/>
      <x:c r="LJD5852" s="25"/>
      <x:c r="LJE5852" s="25"/>
      <x:c r="LJF5852" s="25"/>
      <x:c r="LJG5852" s="25"/>
      <x:c r="LJH5852" s="25"/>
      <x:c r="LJI5852" s="25"/>
      <x:c r="LJJ5852" s="25"/>
      <x:c r="LJK5852" s="25"/>
      <x:c r="LJL5852" s="25"/>
      <x:c r="LJM5852" s="25"/>
      <x:c r="LJN5852" s="25"/>
      <x:c r="LJO5852" s="25"/>
      <x:c r="LJP5852" s="25"/>
      <x:c r="LJQ5852" s="25"/>
      <x:c r="LJR5852" s="25"/>
      <x:c r="LJS5852" s="25"/>
      <x:c r="LJT5852" s="25"/>
      <x:c r="LJU5852" s="25"/>
      <x:c r="LJV5852" s="25"/>
      <x:c r="LJW5852" s="25"/>
      <x:c r="LJX5852" s="25"/>
      <x:c r="LJY5852" s="25"/>
      <x:c r="LJZ5852" s="25"/>
      <x:c r="LKA5852" s="25"/>
      <x:c r="LKB5852" s="25"/>
      <x:c r="LKC5852" s="25"/>
      <x:c r="LKD5852" s="25"/>
      <x:c r="LKE5852" s="25"/>
      <x:c r="LKF5852" s="25"/>
      <x:c r="LKG5852" s="25"/>
      <x:c r="LKH5852" s="25"/>
      <x:c r="LKI5852" s="25"/>
      <x:c r="LKJ5852" s="25"/>
      <x:c r="LKK5852" s="25"/>
      <x:c r="LKL5852" s="25"/>
      <x:c r="LKM5852" s="25"/>
      <x:c r="LKN5852" s="25"/>
      <x:c r="LKO5852" s="25"/>
      <x:c r="LKP5852" s="25"/>
      <x:c r="LKQ5852" s="25"/>
      <x:c r="LKR5852" s="25"/>
      <x:c r="LKS5852" s="25"/>
      <x:c r="LKT5852" s="25"/>
      <x:c r="LKU5852" s="25"/>
      <x:c r="LKV5852" s="25"/>
      <x:c r="LKW5852" s="25"/>
      <x:c r="LKX5852" s="25"/>
      <x:c r="LKY5852" s="25"/>
      <x:c r="LKZ5852" s="25"/>
      <x:c r="LLA5852" s="25"/>
      <x:c r="LLB5852" s="25"/>
      <x:c r="LLC5852" s="25"/>
      <x:c r="LLD5852" s="25"/>
      <x:c r="LLE5852" s="25"/>
      <x:c r="LLF5852" s="25"/>
      <x:c r="LLG5852" s="25"/>
      <x:c r="LLH5852" s="25"/>
      <x:c r="LLI5852" s="25"/>
      <x:c r="LLJ5852" s="25"/>
      <x:c r="LLK5852" s="25"/>
      <x:c r="LLL5852" s="25"/>
      <x:c r="LLM5852" s="25"/>
      <x:c r="LLN5852" s="25"/>
      <x:c r="LLO5852" s="25"/>
      <x:c r="LLP5852" s="25"/>
      <x:c r="LLQ5852" s="25"/>
      <x:c r="LLR5852" s="25"/>
      <x:c r="LLS5852" s="25"/>
      <x:c r="LLT5852" s="25"/>
      <x:c r="LLU5852" s="25"/>
      <x:c r="LLV5852" s="25"/>
      <x:c r="LLW5852" s="25"/>
      <x:c r="LLX5852" s="25"/>
      <x:c r="LLY5852" s="25"/>
      <x:c r="LLZ5852" s="25"/>
      <x:c r="LMA5852" s="25"/>
      <x:c r="LMB5852" s="25"/>
      <x:c r="LMC5852" s="25"/>
      <x:c r="LMD5852" s="25"/>
      <x:c r="LME5852" s="25"/>
      <x:c r="LMF5852" s="25"/>
      <x:c r="LMG5852" s="25"/>
      <x:c r="LMH5852" s="25"/>
      <x:c r="LMI5852" s="25"/>
      <x:c r="LMJ5852" s="25"/>
      <x:c r="LMK5852" s="25"/>
      <x:c r="LML5852" s="25"/>
      <x:c r="LMM5852" s="25"/>
      <x:c r="LMN5852" s="25"/>
      <x:c r="LMO5852" s="25"/>
      <x:c r="LMP5852" s="25"/>
      <x:c r="LMQ5852" s="25"/>
      <x:c r="LMR5852" s="25"/>
      <x:c r="LMS5852" s="25"/>
      <x:c r="LMT5852" s="25"/>
      <x:c r="LMU5852" s="25"/>
      <x:c r="LMV5852" s="25"/>
      <x:c r="LMW5852" s="25"/>
      <x:c r="LMX5852" s="25"/>
      <x:c r="LMY5852" s="25"/>
      <x:c r="LMZ5852" s="25"/>
      <x:c r="LNA5852" s="25"/>
      <x:c r="LNB5852" s="25"/>
      <x:c r="LNC5852" s="25"/>
      <x:c r="LND5852" s="25"/>
      <x:c r="LNE5852" s="25"/>
      <x:c r="LNF5852" s="25"/>
      <x:c r="LNG5852" s="25"/>
      <x:c r="LNH5852" s="25"/>
      <x:c r="LNI5852" s="25"/>
      <x:c r="LNJ5852" s="25"/>
      <x:c r="LNK5852" s="25"/>
      <x:c r="LNL5852" s="25"/>
      <x:c r="LNM5852" s="25"/>
      <x:c r="LNN5852" s="25"/>
      <x:c r="LNO5852" s="25"/>
      <x:c r="LNP5852" s="25"/>
      <x:c r="LNQ5852" s="25"/>
      <x:c r="LNR5852" s="25"/>
      <x:c r="LNS5852" s="25"/>
      <x:c r="LNT5852" s="25"/>
      <x:c r="LNU5852" s="25"/>
      <x:c r="LNV5852" s="25"/>
      <x:c r="LNW5852" s="25"/>
      <x:c r="LNX5852" s="25"/>
      <x:c r="LNY5852" s="25"/>
      <x:c r="LNZ5852" s="25"/>
      <x:c r="LOA5852" s="25"/>
      <x:c r="LOB5852" s="25"/>
      <x:c r="LOC5852" s="25"/>
      <x:c r="LOD5852" s="25"/>
      <x:c r="LOE5852" s="25"/>
      <x:c r="LOF5852" s="25"/>
      <x:c r="LOG5852" s="25"/>
      <x:c r="LOH5852" s="25"/>
      <x:c r="LOI5852" s="25"/>
      <x:c r="LOJ5852" s="25"/>
      <x:c r="LOK5852" s="25"/>
      <x:c r="LOL5852" s="25"/>
      <x:c r="LOM5852" s="25"/>
      <x:c r="LON5852" s="25"/>
      <x:c r="LOO5852" s="25"/>
      <x:c r="LOP5852" s="25"/>
      <x:c r="LOQ5852" s="25"/>
      <x:c r="LOR5852" s="25"/>
      <x:c r="LOS5852" s="25"/>
      <x:c r="LOT5852" s="25"/>
      <x:c r="LOU5852" s="25"/>
      <x:c r="LOV5852" s="25"/>
      <x:c r="LOW5852" s="25"/>
      <x:c r="LOX5852" s="25"/>
      <x:c r="LOY5852" s="25"/>
      <x:c r="LOZ5852" s="25"/>
      <x:c r="LPA5852" s="25"/>
      <x:c r="LPB5852" s="25"/>
      <x:c r="LPC5852" s="25"/>
      <x:c r="LPD5852" s="25"/>
      <x:c r="LPE5852" s="25"/>
      <x:c r="LPF5852" s="25"/>
      <x:c r="LPG5852" s="25"/>
      <x:c r="LPH5852" s="25"/>
      <x:c r="LPI5852" s="25"/>
      <x:c r="LPJ5852" s="25"/>
      <x:c r="LPK5852" s="25"/>
      <x:c r="LPL5852" s="25"/>
      <x:c r="LPM5852" s="25"/>
      <x:c r="LPN5852" s="25"/>
      <x:c r="LPO5852" s="25"/>
      <x:c r="LPP5852" s="25"/>
      <x:c r="LPQ5852" s="25"/>
      <x:c r="LPR5852" s="25"/>
      <x:c r="LPS5852" s="25"/>
      <x:c r="LPT5852" s="25"/>
      <x:c r="LPU5852" s="25"/>
      <x:c r="LPV5852" s="25"/>
      <x:c r="LPW5852" s="25"/>
      <x:c r="LPX5852" s="25"/>
      <x:c r="LPY5852" s="25"/>
      <x:c r="LPZ5852" s="25"/>
      <x:c r="LQA5852" s="25"/>
      <x:c r="LQB5852" s="25"/>
      <x:c r="LQC5852" s="25"/>
      <x:c r="LQD5852" s="25"/>
      <x:c r="LQE5852" s="25"/>
      <x:c r="LQF5852" s="25"/>
      <x:c r="LQG5852" s="25"/>
      <x:c r="LQH5852" s="25"/>
      <x:c r="LQI5852" s="25"/>
      <x:c r="LQJ5852" s="25"/>
      <x:c r="LQK5852" s="25"/>
      <x:c r="LQL5852" s="25"/>
      <x:c r="LQM5852" s="25"/>
      <x:c r="LQN5852" s="25"/>
      <x:c r="LQO5852" s="25"/>
      <x:c r="LQP5852" s="25"/>
      <x:c r="LQQ5852" s="25"/>
      <x:c r="LQR5852" s="25"/>
      <x:c r="LQS5852" s="25"/>
      <x:c r="LQT5852" s="25"/>
      <x:c r="LQU5852" s="25"/>
      <x:c r="LQV5852" s="25"/>
      <x:c r="LQW5852" s="25"/>
      <x:c r="LQX5852" s="25"/>
      <x:c r="LQY5852" s="25"/>
      <x:c r="LQZ5852" s="25"/>
      <x:c r="LRA5852" s="25"/>
      <x:c r="LRB5852" s="25"/>
      <x:c r="LRC5852" s="25"/>
      <x:c r="LRD5852" s="25"/>
      <x:c r="LRE5852" s="25"/>
      <x:c r="LRF5852" s="25"/>
      <x:c r="LRG5852" s="25"/>
      <x:c r="LRH5852" s="25"/>
      <x:c r="LRI5852" s="25"/>
      <x:c r="LRJ5852" s="25"/>
      <x:c r="LRK5852" s="25"/>
      <x:c r="LRL5852" s="25"/>
      <x:c r="LRM5852" s="25"/>
      <x:c r="LRN5852" s="25"/>
      <x:c r="LRO5852" s="25"/>
      <x:c r="LRP5852" s="25"/>
      <x:c r="LRQ5852" s="25"/>
      <x:c r="LRR5852" s="25"/>
      <x:c r="LRS5852" s="25"/>
      <x:c r="LRT5852" s="25"/>
      <x:c r="LRU5852" s="25"/>
      <x:c r="LRV5852" s="25"/>
      <x:c r="LRW5852" s="25"/>
      <x:c r="LRX5852" s="25"/>
      <x:c r="LRY5852" s="25"/>
      <x:c r="LRZ5852" s="25"/>
      <x:c r="LSA5852" s="25"/>
      <x:c r="LSB5852" s="25"/>
      <x:c r="LSC5852" s="25"/>
      <x:c r="LSD5852" s="25"/>
      <x:c r="LSE5852" s="25"/>
      <x:c r="LSF5852" s="25"/>
      <x:c r="LSG5852" s="25"/>
      <x:c r="LSH5852" s="25"/>
      <x:c r="LSI5852" s="25"/>
      <x:c r="LSJ5852" s="25"/>
      <x:c r="LSK5852" s="25"/>
      <x:c r="LSL5852" s="25"/>
      <x:c r="LSM5852" s="25"/>
      <x:c r="LSN5852" s="25"/>
      <x:c r="LSO5852" s="25"/>
      <x:c r="LSP5852" s="25"/>
      <x:c r="LSQ5852" s="25"/>
      <x:c r="LSR5852" s="25"/>
      <x:c r="LSS5852" s="25"/>
      <x:c r="LST5852" s="25"/>
      <x:c r="LSU5852" s="25"/>
      <x:c r="LSV5852" s="25"/>
      <x:c r="LSW5852" s="25"/>
      <x:c r="LSX5852" s="25"/>
      <x:c r="LSY5852" s="25"/>
      <x:c r="LSZ5852" s="25"/>
      <x:c r="LTA5852" s="25"/>
      <x:c r="LTB5852" s="25"/>
      <x:c r="LTC5852" s="25"/>
      <x:c r="LTD5852" s="25"/>
      <x:c r="LTE5852" s="25"/>
      <x:c r="LTF5852" s="25"/>
      <x:c r="LTG5852" s="25"/>
      <x:c r="LTH5852" s="25"/>
      <x:c r="LTI5852" s="25"/>
      <x:c r="LTJ5852" s="25"/>
      <x:c r="LTK5852" s="25"/>
      <x:c r="LTL5852" s="25"/>
      <x:c r="LTM5852" s="25"/>
      <x:c r="LTN5852" s="25"/>
      <x:c r="LTO5852" s="25"/>
      <x:c r="LTP5852" s="25"/>
      <x:c r="LTQ5852" s="25"/>
      <x:c r="LTR5852" s="25"/>
      <x:c r="LTS5852" s="25"/>
      <x:c r="LTT5852" s="25"/>
      <x:c r="LTU5852" s="25"/>
      <x:c r="LTV5852" s="25"/>
      <x:c r="LTW5852" s="25"/>
      <x:c r="LTX5852" s="25"/>
      <x:c r="LTY5852" s="25"/>
      <x:c r="LTZ5852" s="25"/>
      <x:c r="LUA5852" s="25"/>
      <x:c r="LUB5852" s="25"/>
      <x:c r="LUC5852" s="25"/>
      <x:c r="LUD5852" s="25"/>
      <x:c r="LUE5852" s="25"/>
      <x:c r="LUF5852" s="25"/>
      <x:c r="LUG5852" s="25"/>
      <x:c r="LUH5852" s="25"/>
      <x:c r="LUI5852" s="25"/>
      <x:c r="LUJ5852" s="25"/>
      <x:c r="LUK5852" s="25"/>
      <x:c r="LUL5852" s="25"/>
      <x:c r="LUM5852" s="25"/>
      <x:c r="LUN5852" s="25"/>
      <x:c r="LUO5852" s="25"/>
      <x:c r="LUP5852" s="25"/>
      <x:c r="LUQ5852" s="25"/>
      <x:c r="LUR5852" s="25"/>
      <x:c r="LUS5852" s="25"/>
      <x:c r="LUT5852" s="25"/>
      <x:c r="LUU5852" s="25"/>
      <x:c r="LUV5852" s="25"/>
      <x:c r="LUW5852" s="25"/>
      <x:c r="LUX5852" s="25"/>
      <x:c r="LUY5852" s="25"/>
      <x:c r="LUZ5852" s="25"/>
      <x:c r="LVA5852" s="25"/>
      <x:c r="LVB5852" s="25"/>
      <x:c r="LVC5852" s="25"/>
      <x:c r="LVD5852" s="25"/>
      <x:c r="LVE5852" s="25"/>
      <x:c r="LVF5852" s="25"/>
      <x:c r="LVG5852" s="25"/>
      <x:c r="LVH5852" s="25"/>
      <x:c r="LVI5852" s="25"/>
      <x:c r="LVJ5852" s="25"/>
      <x:c r="LVK5852" s="25"/>
      <x:c r="LVL5852" s="25"/>
      <x:c r="LVM5852" s="25"/>
      <x:c r="LVN5852" s="25"/>
      <x:c r="LVO5852" s="25"/>
      <x:c r="LVP5852" s="25"/>
      <x:c r="LVQ5852" s="25"/>
      <x:c r="LVR5852" s="25"/>
      <x:c r="LVS5852" s="25"/>
      <x:c r="LVT5852" s="25"/>
      <x:c r="LVU5852" s="25"/>
      <x:c r="LVV5852" s="25"/>
      <x:c r="LVW5852" s="25"/>
      <x:c r="LVX5852" s="25"/>
      <x:c r="LVY5852" s="25"/>
      <x:c r="LVZ5852" s="25"/>
      <x:c r="LWA5852" s="25"/>
      <x:c r="LWB5852" s="25"/>
      <x:c r="LWC5852" s="25"/>
      <x:c r="LWD5852" s="25"/>
      <x:c r="LWE5852" s="25"/>
      <x:c r="LWF5852" s="25"/>
      <x:c r="LWG5852" s="25"/>
      <x:c r="LWH5852" s="25"/>
      <x:c r="LWI5852" s="25"/>
      <x:c r="LWJ5852" s="25"/>
      <x:c r="LWK5852" s="25"/>
      <x:c r="LWL5852" s="25"/>
      <x:c r="LWM5852" s="25"/>
      <x:c r="LWN5852" s="25"/>
      <x:c r="LWO5852" s="25"/>
      <x:c r="LWP5852" s="25"/>
      <x:c r="LWQ5852" s="25"/>
      <x:c r="LWR5852" s="25"/>
      <x:c r="LWS5852" s="25"/>
      <x:c r="LWT5852" s="25"/>
      <x:c r="LWU5852" s="25"/>
      <x:c r="LWV5852" s="25"/>
      <x:c r="LWW5852" s="25"/>
      <x:c r="LWX5852" s="25"/>
      <x:c r="LWY5852" s="25"/>
      <x:c r="LWZ5852" s="25"/>
      <x:c r="LXA5852" s="25"/>
      <x:c r="LXB5852" s="25"/>
      <x:c r="LXC5852" s="25"/>
      <x:c r="LXD5852" s="25"/>
      <x:c r="LXE5852" s="25"/>
      <x:c r="LXF5852" s="25"/>
      <x:c r="LXG5852" s="25"/>
      <x:c r="LXH5852" s="25"/>
      <x:c r="LXI5852" s="25"/>
      <x:c r="LXJ5852" s="25"/>
      <x:c r="LXK5852" s="25"/>
      <x:c r="LXL5852" s="25"/>
      <x:c r="LXM5852" s="25"/>
      <x:c r="LXN5852" s="25"/>
      <x:c r="LXO5852" s="25"/>
      <x:c r="LXP5852" s="25"/>
      <x:c r="LXQ5852" s="25"/>
      <x:c r="LXR5852" s="25"/>
      <x:c r="LXS5852" s="25"/>
      <x:c r="LXT5852" s="25"/>
      <x:c r="LXU5852" s="25"/>
      <x:c r="LXV5852" s="25"/>
      <x:c r="LXW5852" s="25"/>
      <x:c r="LXX5852" s="25"/>
      <x:c r="LXY5852" s="25"/>
      <x:c r="LXZ5852" s="25"/>
      <x:c r="LYA5852" s="25"/>
      <x:c r="LYB5852" s="25"/>
      <x:c r="LYC5852" s="25"/>
      <x:c r="LYD5852" s="25"/>
      <x:c r="LYE5852" s="25"/>
      <x:c r="LYF5852" s="25"/>
      <x:c r="LYG5852" s="25"/>
      <x:c r="LYH5852" s="25"/>
      <x:c r="LYI5852" s="25"/>
      <x:c r="LYJ5852" s="25"/>
      <x:c r="LYK5852" s="25"/>
      <x:c r="LYL5852" s="25"/>
      <x:c r="LYM5852" s="25"/>
      <x:c r="LYN5852" s="25"/>
      <x:c r="LYO5852" s="25"/>
      <x:c r="LYP5852" s="25"/>
      <x:c r="LYQ5852" s="25"/>
      <x:c r="LYR5852" s="25"/>
      <x:c r="LYS5852" s="25"/>
      <x:c r="LYT5852" s="25"/>
      <x:c r="LYU5852" s="25"/>
      <x:c r="LYV5852" s="25"/>
      <x:c r="LYW5852" s="25"/>
      <x:c r="LYX5852" s="25"/>
      <x:c r="LYY5852" s="25"/>
      <x:c r="LYZ5852" s="25"/>
      <x:c r="LZA5852" s="25"/>
      <x:c r="LZB5852" s="25"/>
      <x:c r="LZC5852" s="25"/>
      <x:c r="LZD5852" s="25"/>
      <x:c r="LZE5852" s="25"/>
      <x:c r="LZF5852" s="25"/>
      <x:c r="LZG5852" s="25"/>
      <x:c r="LZH5852" s="25"/>
      <x:c r="LZI5852" s="25"/>
      <x:c r="LZJ5852" s="25"/>
      <x:c r="LZK5852" s="25"/>
      <x:c r="LZL5852" s="25"/>
      <x:c r="LZM5852" s="25"/>
      <x:c r="LZN5852" s="25"/>
      <x:c r="LZO5852" s="25"/>
      <x:c r="LZP5852" s="25"/>
      <x:c r="LZQ5852" s="25"/>
      <x:c r="LZR5852" s="25"/>
      <x:c r="LZS5852" s="25"/>
      <x:c r="LZT5852" s="25"/>
      <x:c r="LZU5852" s="25"/>
      <x:c r="LZV5852" s="25"/>
      <x:c r="LZW5852" s="25"/>
      <x:c r="LZX5852" s="25"/>
      <x:c r="LZY5852" s="25"/>
      <x:c r="LZZ5852" s="25"/>
      <x:c r="MAA5852" s="25"/>
      <x:c r="MAB5852" s="25"/>
      <x:c r="MAC5852" s="25"/>
      <x:c r="MAD5852" s="25"/>
      <x:c r="MAE5852" s="25"/>
      <x:c r="MAF5852" s="25"/>
      <x:c r="MAG5852" s="25"/>
      <x:c r="MAH5852" s="25"/>
      <x:c r="MAI5852" s="25"/>
      <x:c r="MAJ5852" s="25"/>
      <x:c r="MAK5852" s="25"/>
      <x:c r="MAL5852" s="25"/>
      <x:c r="MAM5852" s="25"/>
      <x:c r="MAN5852" s="25"/>
      <x:c r="MAO5852" s="25"/>
      <x:c r="MAP5852" s="25"/>
      <x:c r="MAQ5852" s="25"/>
      <x:c r="MAR5852" s="25"/>
      <x:c r="MAS5852" s="25"/>
      <x:c r="MAT5852" s="25"/>
      <x:c r="MAU5852" s="25"/>
      <x:c r="MAV5852" s="25"/>
      <x:c r="MAW5852" s="25"/>
      <x:c r="MAX5852" s="25"/>
      <x:c r="MAY5852" s="25"/>
      <x:c r="MAZ5852" s="25"/>
      <x:c r="MBA5852" s="25"/>
      <x:c r="MBB5852" s="25"/>
      <x:c r="MBC5852" s="25"/>
      <x:c r="MBD5852" s="25"/>
      <x:c r="MBE5852" s="25"/>
      <x:c r="MBF5852" s="25"/>
      <x:c r="MBG5852" s="25"/>
      <x:c r="MBH5852" s="25"/>
      <x:c r="MBI5852" s="25"/>
      <x:c r="MBJ5852" s="25"/>
      <x:c r="MBK5852" s="25"/>
      <x:c r="MBL5852" s="25"/>
      <x:c r="MBM5852" s="25"/>
      <x:c r="MBN5852" s="25"/>
      <x:c r="MBO5852" s="25"/>
      <x:c r="MBP5852" s="25"/>
      <x:c r="MBQ5852" s="25"/>
      <x:c r="MBR5852" s="25"/>
      <x:c r="MBS5852" s="25"/>
      <x:c r="MBT5852" s="25"/>
      <x:c r="MBU5852" s="25"/>
      <x:c r="MBV5852" s="25"/>
      <x:c r="MBW5852" s="25"/>
      <x:c r="MBX5852" s="25"/>
      <x:c r="MBY5852" s="25"/>
      <x:c r="MBZ5852" s="25"/>
      <x:c r="MCA5852" s="25"/>
      <x:c r="MCB5852" s="25"/>
      <x:c r="MCC5852" s="25"/>
      <x:c r="MCD5852" s="25"/>
      <x:c r="MCE5852" s="25"/>
      <x:c r="MCF5852" s="25"/>
      <x:c r="MCG5852" s="25"/>
      <x:c r="MCH5852" s="25"/>
      <x:c r="MCI5852" s="25"/>
      <x:c r="MCJ5852" s="25"/>
      <x:c r="MCK5852" s="25"/>
      <x:c r="MCL5852" s="25"/>
      <x:c r="MCM5852" s="25"/>
      <x:c r="MCN5852" s="25"/>
      <x:c r="MCO5852" s="25"/>
      <x:c r="MCP5852" s="25"/>
      <x:c r="MCQ5852" s="25"/>
      <x:c r="MCR5852" s="25"/>
      <x:c r="MCS5852" s="25"/>
      <x:c r="MCT5852" s="25"/>
      <x:c r="MCU5852" s="25"/>
      <x:c r="MCV5852" s="25"/>
      <x:c r="MCW5852" s="25"/>
      <x:c r="MCX5852" s="25"/>
      <x:c r="MCY5852" s="25"/>
      <x:c r="MCZ5852" s="25"/>
      <x:c r="MDA5852" s="25"/>
      <x:c r="MDB5852" s="25"/>
      <x:c r="MDC5852" s="25"/>
      <x:c r="MDD5852" s="25"/>
      <x:c r="MDE5852" s="25"/>
      <x:c r="MDF5852" s="25"/>
      <x:c r="MDG5852" s="25"/>
      <x:c r="MDH5852" s="25"/>
      <x:c r="MDI5852" s="25"/>
      <x:c r="MDJ5852" s="25"/>
      <x:c r="MDK5852" s="25"/>
      <x:c r="MDL5852" s="25"/>
      <x:c r="MDM5852" s="25"/>
      <x:c r="MDN5852" s="25"/>
      <x:c r="MDO5852" s="25"/>
      <x:c r="MDP5852" s="25"/>
      <x:c r="MDQ5852" s="25"/>
      <x:c r="MDR5852" s="25"/>
      <x:c r="MDS5852" s="25"/>
      <x:c r="MDT5852" s="25"/>
      <x:c r="MDU5852" s="25"/>
      <x:c r="MDV5852" s="25"/>
      <x:c r="MDW5852" s="25"/>
      <x:c r="MDX5852" s="25"/>
      <x:c r="MDY5852" s="25"/>
      <x:c r="MDZ5852" s="25"/>
      <x:c r="MEA5852" s="25"/>
      <x:c r="MEB5852" s="25"/>
      <x:c r="MEC5852" s="25"/>
      <x:c r="MED5852" s="25"/>
      <x:c r="MEE5852" s="25"/>
      <x:c r="MEF5852" s="25"/>
      <x:c r="MEG5852" s="25"/>
      <x:c r="MEH5852" s="25"/>
      <x:c r="MEI5852" s="25"/>
      <x:c r="MEJ5852" s="25"/>
      <x:c r="MEK5852" s="25"/>
      <x:c r="MEL5852" s="25"/>
      <x:c r="MEM5852" s="25"/>
      <x:c r="MEN5852" s="25"/>
      <x:c r="MEO5852" s="25"/>
      <x:c r="MEP5852" s="25"/>
      <x:c r="MEQ5852" s="25"/>
      <x:c r="MER5852" s="25"/>
      <x:c r="MES5852" s="25"/>
      <x:c r="MET5852" s="25"/>
      <x:c r="MEU5852" s="25"/>
      <x:c r="MEV5852" s="25"/>
      <x:c r="MEW5852" s="25"/>
      <x:c r="MEX5852" s="25"/>
      <x:c r="MEY5852" s="25"/>
      <x:c r="MEZ5852" s="25"/>
      <x:c r="MFA5852" s="25"/>
      <x:c r="MFB5852" s="25"/>
      <x:c r="MFC5852" s="25"/>
      <x:c r="MFD5852" s="25"/>
      <x:c r="MFE5852" s="25"/>
      <x:c r="MFF5852" s="25"/>
      <x:c r="MFG5852" s="25"/>
      <x:c r="MFH5852" s="25"/>
      <x:c r="MFI5852" s="25"/>
      <x:c r="MFJ5852" s="25"/>
      <x:c r="MFK5852" s="25"/>
      <x:c r="MFL5852" s="25"/>
      <x:c r="MFM5852" s="25"/>
      <x:c r="MFN5852" s="25"/>
      <x:c r="MFO5852" s="25"/>
      <x:c r="MFP5852" s="25"/>
      <x:c r="MFQ5852" s="25"/>
      <x:c r="MFR5852" s="25"/>
      <x:c r="MFS5852" s="25"/>
      <x:c r="MFT5852" s="25"/>
      <x:c r="MFU5852" s="25"/>
      <x:c r="MFV5852" s="25"/>
      <x:c r="MFW5852" s="25"/>
      <x:c r="MFX5852" s="25"/>
      <x:c r="MFY5852" s="25"/>
      <x:c r="MFZ5852" s="25"/>
      <x:c r="MGA5852" s="25"/>
      <x:c r="MGB5852" s="25"/>
      <x:c r="MGC5852" s="25"/>
      <x:c r="MGD5852" s="25"/>
      <x:c r="MGE5852" s="25"/>
      <x:c r="MGF5852" s="25"/>
      <x:c r="MGG5852" s="25"/>
      <x:c r="MGH5852" s="25"/>
      <x:c r="MGI5852" s="25"/>
      <x:c r="MGJ5852" s="25"/>
      <x:c r="MGK5852" s="25"/>
      <x:c r="MGL5852" s="25"/>
      <x:c r="MGM5852" s="25"/>
      <x:c r="MGN5852" s="25"/>
      <x:c r="MGO5852" s="25"/>
      <x:c r="MGP5852" s="25"/>
      <x:c r="MGQ5852" s="25"/>
      <x:c r="MGR5852" s="25"/>
      <x:c r="MGS5852" s="25"/>
      <x:c r="MGT5852" s="25"/>
      <x:c r="MGU5852" s="25"/>
      <x:c r="MGV5852" s="25"/>
      <x:c r="MGW5852" s="25"/>
      <x:c r="MGX5852" s="25"/>
      <x:c r="MGY5852" s="25"/>
      <x:c r="MGZ5852" s="25"/>
      <x:c r="MHA5852" s="25"/>
      <x:c r="MHB5852" s="25"/>
      <x:c r="MHC5852" s="25"/>
      <x:c r="MHD5852" s="25"/>
      <x:c r="MHE5852" s="25"/>
      <x:c r="MHF5852" s="25"/>
      <x:c r="MHG5852" s="25"/>
      <x:c r="MHH5852" s="25"/>
      <x:c r="MHI5852" s="25"/>
      <x:c r="MHJ5852" s="25"/>
      <x:c r="MHK5852" s="25"/>
      <x:c r="MHL5852" s="25"/>
      <x:c r="MHM5852" s="25"/>
      <x:c r="MHN5852" s="25"/>
      <x:c r="MHO5852" s="25"/>
      <x:c r="MHP5852" s="25"/>
      <x:c r="MHQ5852" s="25"/>
      <x:c r="MHR5852" s="25"/>
      <x:c r="MHS5852" s="25"/>
      <x:c r="MHT5852" s="25"/>
      <x:c r="MHU5852" s="25"/>
      <x:c r="MHV5852" s="25"/>
      <x:c r="MHW5852" s="25"/>
      <x:c r="MHX5852" s="25"/>
      <x:c r="MHY5852" s="25"/>
      <x:c r="MHZ5852" s="25"/>
      <x:c r="MIA5852" s="25"/>
      <x:c r="MIB5852" s="25"/>
      <x:c r="MIC5852" s="25"/>
      <x:c r="MID5852" s="25"/>
      <x:c r="MIE5852" s="25"/>
      <x:c r="MIF5852" s="25"/>
      <x:c r="MIG5852" s="25"/>
      <x:c r="MIH5852" s="25"/>
      <x:c r="MII5852" s="25"/>
      <x:c r="MIJ5852" s="25"/>
      <x:c r="MIK5852" s="25"/>
      <x:c r="MIL5852" s="25"/>
      <x:c r="MIM5852" s="25"/>
      <x:c r="MIN5852" s="25"/>
      <x:c r="MIO5852" s="25"/>
      <x:c r="MIP5852" s="25"/>
      <x:c r="MIQ5852" s="25"/>
      <x:c r="MIR5852" s="25"/>
      <x:c r="MIS5852" s="25"/>
      <x:c r="MIT5852" s="25"/>
      <x:c r="MIU5852" s="25"/>
      <x:c r="MIV5852" s="25"/>
      <x:c r="MIW5852" s="25"/>
      <x:c r="MIX5852" s="25"/>
      <x:c r="MIY5852" s="25"/>
      <x:c r="MIZ5852" s="25"/>
      <x:c r="MJA5852" s="25"/>
      <x:c r="MJB5852" s="25"/>
      <x:c r="MJC5852" s="25"/>
      <x:c r="MJD5852" s="25"/>
      <x:c r="MJE5852" s="25"/>
      <x:c r="MJF5852" s="25"/>
      <x:c r="MJG5852" s="25"/>
      <x:c r="MJH5852" s="25"/>
      <x:c r="MJI5852" s="25"/>
      <x:c r="MJJ5852" s="25"/>
      <x:c r="MJK5852" s="25"/>
      <x:c r="MJL5852" s="25"/>
      <x:c r="MJM5852" s="25"/>
      <x:c r="MJN5852" s="25"/>
      <x:c r="MJO5852" s="25"/>
      <x:c r="MJP5852" s="25"/>
      <x:c r="MJQ5852" s="25"/>
      <x:c r="MJR5852" s="25"/>
      <x:c r="MJS5852" s="25"/>
      <x:c r="MJT5852" s="25"/>
      <x:c r="MJU5852" s="25"/>
      <x:c r="MJV5852" s="25"/>
      <x:c r="MJW5852" s="25"/>
      <x:c r="MJX5852" s="25"/>
      <x:c r="MJY5852" s="25"/>
      <x:c r="MJZ5852" s="25"/>
      <x:c r="MKA5852" s="25"/>
      <x:c r="MKB5852" s="25"/>
      <x:c r="MKC5852" s="25"/>
      <x:c r="MKD5852" s="25"/>
      <x:c r="MKE5852" s="25"/>
      <x:c r="MKF5852" s="25"/>
      <x:c r="MKG5852" s="25"/>
      <x:c r="MKH5852" s="25"/>
      <x:c r="MKI5852" s="25"/>
      <x:c r="MKJ5852" s="25"/>
      <x:c r="MKK5852" s="25"/>
      <x:c r="MKL5852" s="25"/>
      <x:c r="MKM5852" s="25"/>
      <x:c r="MKN5852" s="25"/>
      <x:c r="MKO5852" s="25"/>
      <x:c r="MKP5852" s="25"/>
      <x:c r="MKQ5852" s="25"/>
      <x:c r="MKR5852" s="25"/>
      <x:c r="MKS5852" s="25"/>
      <x:c r="MKT5852" s="25"/>
      <x:c r="MKU5852" s="25"/>
      <x:c r="MKV5852" s="25"/>
      <x:c r="MKW5852" s="25"/>
      <x:c r="MKX5852" s="25"/>
      <x:c r="MKY5852" s="25"/>
      <x:c r="MKZ5852" s="25"/>
      <x:c r="MLA5852" s="25"/>
      <x:c r="MLB5852" s="25"/>
      <x:c r="MLC5852" s="25"/>
      <x:c r="MLD5852" s="25"/>
      <x:c r="MLE5852" s="25"/>
      <x:c r="MLF5852" s="25"/>
      <x:c r="MLG5852" s="25"/>
      <x:c r="MLH5852" s="25"/>
      <x:c r="MLI5852" s="25"/>
      <x:c r="MLJ5852" s="25"/>
      <x:c r="MLK5852" s="25"/>
      <x:c r="MLL5852" s="25"/>
      <x:c r="MLM5852" s="25"/>
      <x:c r="MLN5852" s="25"/>
      <x:c r="MLO5852" s="25"/>
      <x:c r="MLP5852" s="25"/>
      <x:c r="MLQ5852" s="25"/>
      <x:c r="MLR5852" s="25"/>
      <x:c r="MLS5852" s="25"/>
      <x:c r="MLT5852" s="25"/>
      <x:c r="MLU5852" s="25"/>
      <x:c r="MLV5852" s="25"/>
      <x:c r="MLW5852" s="25"/>
      <x:c r="MLX5852" s="25"/>
      <x:c r="MLY5852" s="25"/>
      <x:c r="MLZ5852" s="25"/>
      <x:c r="MMA5852" s="25"/>
      <x:c r="MMB5852" s="25"/>
      <x:c r="MMC5852" s="25"/>
      <x:c r="MMD5852" s="25"/>
      <x:c r="MME5852" s="25"/>
      <x:c r="MMF5852" s="25"/>
      <x:c r="MMG5852" s="25"/>
      <x:c r="MMH5852" s="25"/>
      <x:c r="MMI5852" s="25"/>
      <x:c r="MMJ5852" s="25"/>
      <x:c r="MMK5852" s="25"/>
      <x:c r="MML5852" s="25"/>
      <x:c r="MMM5852" s="25"/>
      <x:c r="MMN5852" s="25"/>
      <x:c r="MMO5852" s="25"/>
      <x:c r="MMP5852" s="25"/>
      <x:c r="MMQ5852" s="25"/>
      <x:c r="MMR5852" s="25"/>
      <x:c r="MMS5852" s="25"/>
      <x:c r="MMT5852" s="25"/>
      <x:c r="MMU5852" s="25"/>
      <x:c r="MMV5852" s="25"/>
      <x:c r="MMW5852" s="25"/>
      <x:c r="MMX5852" s="25"/>
      <x:c r="MMY5852" s="25"/>
      <x:c r="MMZ5852" s="25"/>
      <x:c r="MNA5852" s="25"/>
      <x:c r="MNB5852" s="25"/>
      <x:c r="MNC5852" s="25"/>
      <x:c r="MND5852" s="25"/>
      <x:c r="MNE5852" s="25"/>
      <x:c r="MNF5852" s="25"/>
      <x:c r="MNG5852" s="25"/>
      <x:c r="MNH5852" s="25"/>
      <x:c r="MNI5852" s="25"/>
      <x:c r="MNJ5852" s="25"/>
      <x:c r="MNK5852" s="25"/>
      <x:c r="MNL5852" s="25"/>
      <x:c r="MNM5852" s="25"/>
      <x:c r="MNN5852" s="25"/>
      <x:c r="MNO5852" s="25"/>
      <x:c r="MNP5852" s="25"/>
      <x:c r="MNQ5852" s="25"/>
      <x:c r="MNR5852" s="25"/>
      <x:c r="MNS5852" s="25"/>
      <x:c r="MNT5852" s="25"/>
      <x:c r="MNU5852" s="25"/>
      <x:c r="MNV5852" s="25"/>
      <x:c r="MNW5852" s="25"/>
      <x:c r="MNX5852" s="25"/>
      <x:c r="MNY5852" s="25"/>
      <x:c r="MNZ5852" s="25"/>
      <x:c r="MOA5852" s="25"/>
      <x:c r="MOB5852" s="25"/>
      <x:c r="MOC5852" s="25"/>
      <x:c r="MOD5852" s="25"/>
      <x:c r="MOE5852" s="25"/>
      <x:c r="MOF5852" s="25"/>
      <x:c r="MOG5852" s="25"/>
      <x:c r="MOH5852" s="25"/>
      <x:c r="MOI5852" s="25"/>
      <x:c r="MOJ5852" s="25"/>
      <x:c r="MOK5852" s="25"/>
      <x:c r="MOL5852" s="25"/>
      <x:c r="MOM5852" s="25"/>
      <x:c r="MON5852" s="25"/>
      <x:c r="MOO5852" s="25"/>
      <x:c r="MOP5852" s="25"/>
      <x:c r="MOQ5852" s="25"/>
      <x:c r="MOR5852" s="25"/>
      <x:c r="MOS5852" s="25"/>
      <x:c r="MOT5852" s="25"/>
      <x:c r="MOU5852" s="25"/>
      <x:c r="MOV5852" s="25"/>
      <x:c r="MOW5852" s="25"/>
      <x:c r="MOX5852" s="25"/>
      <x:c r="MOY5852" s="25"/>
      <x:c r="MOZ5852" s="25"/>
      <x:c r="MPA5852" s="25"/>
      <x:c r="MPB5852" s="25"/>
      <x:c r="MPC5852" s="25"/>
      <x:c r="MPD5852" s="25"/>
      <x:c r="MPE5852" s="25"/>
      <x:c r="MPF5852" s="25"/>
      <x:c r="MPG5852" s="25"/>
      <x:c r="MPH5852" s="25"/>
      <x:c r="MPI5852" s="25"/>
      <x:c r="MPJ5852" s="25"/>
      <x:c r="MPK5852" s="25"/>
      <x:c r="MPL5852" s="25"/>
      <x:c r="MPM5852" s="25"/>
      <x:c r="MPN5852" s="25"/>
      <x:c r="MPO5852" s="25"/>
      <x:c r="MPP5852" s="25"/>
      <x:c r="MPQ5852" s="25"/>
      <x:c r="MPR5852" s="25"/>
      <x:c r="MPS5852" s="25"/>
      <x:c r="MPT5852" s="25"/>
      <x:c r="MPU5852" s="25"/>
      <x:c r="MPV5852" s="25"/>
      <x:c r="MPW5852" s="25"/>
      <x:c r="MPX5852" s="25"/>
      <x:c r="MPY5852" s="25"/>
      <x:c r="MPZ5852" s="25"/>
      <x:c r="MQA5852" s="25"/>
      <x:c r="MQB5852" s="25"/>
      <x:c r="MQC5852" s="25"/>
      <x:c r="MQD5852" s="25"/>
      <x:c r="MQE5852" s="25"/>
      <x:c r="MQF5852" s="25"/>
      <x:c r="MQG5852" s="25"/>
      <x:c r="MQH5852" s="25"/>
      <x:c r="MQI5852" s="25"/>
      <x:c r="MQJ5852" s="25"/>
      <x:c r="MQK5852" s="25"/>
      <x:c r="MQL5852" s="25"/>
      <x:c r="MQM5852" s="25"/>
      <x:c r="MQN5852" s="25"/>
      <x:c r="MQO5852" s="25"/>
      <x:c r="MQP5852" s="25"/>
      <x:c r="MQQ5852" s="25"/>
      <x:c r="MQR5852" s="25"/>
      <x:c r="MQS5852" s="25"/>
      <x:c r="MQT5852" s="25"/>
      <x:c r="MQU5852" s="25"/>
      <x:c r="MQV5852" s="25"/>
      <x:c r="MQW5852" s="25"/>
      <x:c r="MQX5852" s="25"/>
      <x:c r="MQY5852" s="25"/>
      <x:c r="MQZ5852" s="25"/>
      <x:c r="MRA5852" s="25"/>
      <x:c r="MRB5852" s="25"/>
      <x:c r="MRC5852" s="25"/>
      <x:c r="MRD5852" s="25"/>
      <x:c r="MRE5852" s="25"/>
      <x:c r="MRF5852" s="25"/>
      <x:c r="MRG5852" s="25"/>
      <x:c r="MRH5852" s="25"/>
      <x:c r="MRI5852" s="25"/>
      <x:c r="MRJ5852" s="25"/>
      <x:c r="MRK5852" s="25"/>
      <x:c r="MRL5852" s="25"/>
      <x:c r="MRM5852" s="25"/>
      <x:c r="MRN5852" s="25"/>
      <x:c r="MRO5852" s="25"/>
      <x:c r="MRP5852" s="25"/>
      <x:c r="MRQ5852" s="25"/>
      <x:c r="MRR5852" s="25"/>
      <x:c r="MRS5852" s="25"/>
      <x:c r="MRT5852" s="25"/>
      <x:c r="MRU5852" s="25"/>
      <x:c r="MRV5852" s="25"/>
      <x:c r="MRW5852" s="25"/>
      <x:c r="MRX5852" s="25"/>
      <x:c r="MRY5852" s="25"/>
      <x:c r="MRZ5852" s="25"/>
      <x:c r="MSA5852" s="25"/>
      <x:c r="MSB5852" s="25"/>
      <x:c r="MSC5852" s="25"/>
      <x:c r="MSD5852" s="25"/>
      <x:c r="MSE5852" s="25"/>
      <x:c r="MSF5852" s="25"/>
      <x:c r="MSG5852" s="25"/>
      <x:c r="MSH5852" s="25"/>
      <x:c r="MSI5852" s="25"/>
      <x:c r="MSJ5852" s="25"/>
      <x:c r="MSK5852" s="25"/>
      <x:c r="MSL5852" s="25"/>
      <x:c r="MSM5852" s="25"/>
      <x:c r="MSN5852" s="25"/>
      <x:c r="MSO5852" s="25"/>
      <x:c r="MSP5852" s="25"/>
      <x:c r="MSQ5852" s="25"/>
      <x:c r="MSR5852" s="25"/>
      <x:c r="MSS5852" s="25"/>
      <x:c r="MST5852" s="25"/>
      <x:c r="MSU5852" s="25"/>
      <x:c r="MSV5852" s="25"/>
      <x:c r="MSW5852" s="25"/>
      <x:c r="MSX5852" s="25"/>
      <x:c r="MSY5852" s="25"/>
      <x:c r="MSZ5852" s="25"/>
      <x:c r="MTA5852" s="25"/>
      <x:c r="MTB5852" s="25"/>
      <x:c r="MTC5852" s="25"/>
      <x:c r="MTD5852" s="25"/>
      <x:c r="MTE5852" s="25"/>
      <x:c r="MTF5852" s="25"/>
      <x:c r="MTG5852" s="25"/>
      <x:c r="MTH5852" s="25"/>
      <x:c r="MTI5852" s="25"/>
      <x:c r="MTJ5852" s="25"/>
      <x:c r="MTK5852" s="25"/>
      <x:c r="MTL5852" s="25"/>
      <x:c r="MTM5852" s="25"/>
      <x:c r="MTN5852" s="25"/>
      <x:c r="MTO5852" s="25"/>
      <x:c r="MTP5852" s="25"/>
      <x:c r="MTQ5852" s="25"/>
      <x:c r="MTR5852" s="25"/>
      <x:c r="MTS5852" s="25"/>
      <x:c r="MTT5852" s="25"/>
      <x:c r="MTU5852" s="25"/>
      <x:c r="MTV5852" s="25"/>
      <x:c r="MTW5852" s="25"/>
      <x:c r="MTX5852" s="25"/>
      <x:c r="MTY5852" s="25"/>
      <x:c r="MTZ5852" s="25"/>
      <x:c r="MUA5852" s="25"/>
      <x:c r="MUB5852" s="25"/>
      <x:c r="MUC5852" s="25"/>
      <x:c r="MUD5852" s="25"/>
      <x:c r="MUE5852" s="25"/>
      <x:c r="MUF5852" s="25"/>
      <x:c r="MUG5852" s="25"/>
      <x:c r="MUH5852" s="25"/>
      <x:c r="MUI5852" s="25"/>
      <x:c r="MUJ5852" s="25"/>
      <x:c r="MUK5852" s="25"/>
      <x:c r="MUL5852" s="25"/>
      <x:c r="MUM5852" s="25"/>
      <x:c r="MUN5852" s="25"/>
      <x:c r="MUO5852" s="25"/>
      <x:c r="MUP5852" s="25"/>
      <x:c r="MUQ5852" s="25"/>
      <x:c r="MUR5852" s="25"/>
      <x:c r="MUS5852" s="25"/>
      <x:c r="MUT5852" s="25"/>
      <x:c r="MUU5852" s="25"/>
      <x:c r="MUV5852" s="25"/>
      <x:c r="MUW5852" s="25"/>
      <x:c r="MUX5852" s="25"/>
      <x:c r="MUY5852" s="25"/>
      <x:c r="MUZ5852" s="25"/>
      <x:c r="MVA5852" s="25"/>
      <x:c r="MVB5852" s="25"/>
      <x:c r="MVC5852" s="25"/>
      <x:c r="MVD5852" s="25"/>
      <x:c r="MVE5852" s="25"/>
      <x:c r="MVF5852" s="25"/>
      <x:c r="MVG5852" s="25"/>
      <x:c r="MVH5852" s="25"/>
      <x:c r="MVI5852" s="25"/>
      <x:c r="MVJ5852" s="25"/>
      <x:c r="MVK5852" s="25"/>
      <x:c r="MVL5852" s="25"/>
      <x:c r="MVM5852" s="25"/>
      <x:c r="MVN5852" s="25"/>
      <x:c r="MVO5852" s="25"/>
      <x:c r="MVP5852" s="25"/>
      <x:c r="MVQ5852" s="25"/>
      <x:c r="MVR5852" s="25"/>
      <x:c r="MVS5852" s="25"/>
      <x:c r="MVT5852" s="25"/>
      <x:c r="MVU5852" s="25"/>
      <x:c r="MVV5852" s="25"/>
      <x:c r="MVW5852" s="25"/>
      <x:c r="MVX5852" s="25"/>
      <x:c r="MVY5852" s="25"/>
      <x:c r="MVZ5852" s="25"/>
      <x:c r="MWA5852" s="25"/>
      <x:c r="MWB5852" s="25"/>
      <x:c r="MWC5852" s="25"/>
      <x:c r="MWD5852" s="25"/>
      <x:c r="MWE5852" s="25"/>
      <x:c r="MWF5852" s="25"/>
      <x:c r="MWG5852" s="25"/>
      <x:c r="MWH5852" s="25"/>
      <x:c r="MWI5852" s="25"/>
      <x:c r="MWJ5852" s="25"/>
      <x:c r="MWK5852" s="25"/>
      <x:c r="MWL5852" s="25"/>
      <x:c r="MWM5852" s="25"/>
      <x:c r="MWN5852" s="25"/>
      <x:c r="MWO5852" s="25"/>
      <x:c r="MWP5852" s="25"/>
      <x:c r="MWQ5852" s="25"/>
      <x:c r="MWR5852" s="25"/>
      <x:c r="MWS5852" s="25"/>
      <x:c r="MWT5852" s="25"/>
      <x:c r="MWU5852" s="25"/>
      <x:c r="MWV5852" s="25"/>
      <x:c r="MWW5852" s="25"/>
      <x:c r="MWX5852" s="25"/>
      <x:c r="MWY5852" s="25"/>
      <x:c r="MWZ5852" s="25"/>
      <x:c r="MXA5852" s="25"/>
      <x:c r="MXB5852" s="25"/>
      <x:c r="MXC5852" s="25"/>
      <x:c r="MXD5852" s="25"/>
      <x:c r="MXE5852" s="25"/>
      <x:c r="MXF5852" s="25"/>
      <x:c r="MXG5852" s="25"/>
      <x:c r="MXH5852" s="25"/>
      <x:c r="MXI5852" s="25"/>
      <x:c r="MXJ5852" s="25"/>
      <x:c r="MXK5852" s="25"/>
      <x:c r="MXL5852" s="25"/>
      <x:c r="MXM5852" s="25"/>
      <x:c r="MXN5852" s="25"/>
      <x:c r="MXO5852" s="25"/>
      <x:c r="MXP5852" s="25"/>
      <x:c r="MXQ5852" s="25"/>
      <x:c r="MXR5852" s="25"/>
      <x:c r="MXS5852" s="25"/>
      <x:c r="MXT5852" s="25"/>
      <x:c r="MXU5852" s="25"/>
      <x:c r="MXV5852" s="25"/>
      <x:c r="MXW5852" s="25"/>
      <x:c r="MXX5852" s="25"/>
      <x:c r="MXY5852" s="25"/>
      <x:c r="MXZ5852" s="25"/>
      <x:c r="MYA5852" s="25"/>
      <x:c r="MYB5852" s="25"/>
      <x:c r="MYC5852" s="25"/>
      <x:c r="MYD5852" s="25"/>
      <x:c r="MYE5852" s="25"/>
      <x:c r="MYF5852" s="25"/>
      <x:c r="MYG5852" s="25"/>
      <x:c r="MYH5852" s="25"/>
      <x:c r="MYI5852" s="25"/>
      <x:c r="MYJ5852" s="25"/>
      <x:c r="MYK5852" s="25"/>
      <x:c r="MYL5852" s="25"/>
      <x:c r="MYM5852" s="25"/>
      <x:c r="MYN5852" s="25"/>
      <x:c r="MYO5852" s="25"/>
      <x:c r="MYP5852" s="25"/>
      <x:c r="MYQ5852" s="25"/>
      <x:c r="MYR5852" s="25"/>
      <x:c r="MYS5852" s="25"/>
      <x:c r="MYT5852" s="25"/>
      <x:c r="MYU5852" s="25"/>
      <x:c r="MYV5852" s="25"/>
      <x:c r="MYW5852" s="25"/>
      <x:c r="MYX5852" s="25"/>
      <x:c r="MYY5852" s="25"/>
      <x:c r="MYZ5852" s="25"/>
      <x:c r="MZA5852" s="25"/>
      <x:c r="MZB5852" s="25"/>
      <x:c r="MZC5852" s="25"/>
      <x:c r="MZD5852" s="25"/>
      <x:c r="MZE5852" s="25"/>
      <x:c r="MZF5852" s="25"/>
      <x:c r="MZG5852" s="25"/>
      <x:c r="MZH5852" s="25"/>
      <x:c r="MZI5852" s="25"/>
      <x:c r="MZJ5852" s="25"/>
      <x:c r="MZK5852" s="25"/>
      <x:c r="MZL5852" s="25"/>
      <x:c r="MZM5852" s="25"/>
      <x:c r="MZN5852" s="25"/>
      <x:c r="MZO5852" s="25"/>
      <x:c r="MZP5852" s="25"/>
      <x:c r="MZQ5852" s="25"/>
      <x:c r="MZR5852" s="25"/>
      <x:c r="MZS5852" s="25"/>
      <x:c r="MZT5852" s="25"/>
      <x:c r="MZU5852" s="25"/>
      <x:c r="MZV5852" s="25"/>
      <x:c r="MZW5852" s="25"/>
      <x:c r="MZX5852" s="25"/>
      <x:c r="MZY5852" s="25"/>
      <x:c r="MZZ5852" s="25"/>
      <x:c r="NAA5852" s="25"/>
      <x:c r="NAB5852" s="25"/>
      <x:c r="NAC5852" s="25"/>
      <x:c r="NAD5852" s="25"/>
      <x:c r="NAE5852" s="25"/>
      <x:c r="NAF5852" s="25"/>
      <x:c r="NAG5852" s="25"/>
      <x:c r="NAH5852" s="25"/>
      <x:c r="NAI5852" s="25"/>
      <x:c r="NAJ5852" s="25"/>
      <x:c r="NAK5852" s="25"/>
      <x:c r="NAL5852" s="25"/>
      <x:c r="NAM5852" s="25"/>
      <x:c r="NAN5852" s="25"/>
      <x:c r="NAO5852" s="25"/>
      <x:c r="NAP5852" s="25"/>
      <x:c r="NAQ5852" s="25"/>
      <x:c r="NAR5852" s="25"/>
      <x:c r="NAS5852" s="25"/>
      <x:c r="NAT5852" s="25"/>
      <x:c r="NAU5852" s="25"/>
      <x:c r="NAV5852" s="25"/>
      <x:c r="NAW5852" s="25"/>
      <x:c r="NAX5852" s="25"/>
      <x:c r="NAY5852" s="25"/>
      <x:c r="NAZ5852" s="25"/>
      <x:c r="NBA5852" s="25"/>
      <x:c r="NBB5852" s="25"/>
      <x:c r="NBC5852" s="25"/>
      <x:c r="NBD5852" s="25"/>
      <x:c r="NBE5852" s="25"/>
      <x:c r="NBF5852" s="25"/>
      <x:c r="NBG5852" s="25"/>
      <x:c r="NBH5852" s="25"/>
      <x:c r="NBI5852" s="25"/>
      <x:c r="NBJ5852" s="25"/>
      <x:c r="NBK5852" s="25"/>
      <x:c r="NBL5852" s="25"/>
      <x:c r="NBM5852" s="25"/>
      <x:c r="NBN5852" s="25"/>
      <x:c r="NBO5852" s="25"/>
      <x:c r="NBP5852" s="25"/>
      <x:c r="NBQ5852" s="25"/>
      <x:c r="NBR5852" s="25"/>
      <x:c r="NBS5852" s="25"/>
      <x:c r="NBT5852" s="25"/>
      <x:c r="NBU5852" s="25"/>
      <x:c r="NBV5852" s="25"/>
      <x:c r="NBW5852" s="25"/>
      <x:c r="NBX5852" s="25"/>
      <x:c r="NBY5852" s="25"/>
      <x:c r="NBZ5852" s="25"/>
      <x:c r="NCA5852" s="25"/>
      <x:c r="NCB5852" s="25"/>
      <x:c r="NCC5852" s="25"/>
      <x:c r="NCD5852" s="25"/>
      <x:c r="NCE5852" s="25"/>
      <x:c r="NCF5852" s="25"/>
      <x:c r="NCG5852" s="25"/>
      <x:c r="NCH5852" s="25"/>
      <x:c r="NCI5852" s="25"/>
      <x:c r="NCJ5852" s="25"/>
      <x:c r="NCK5852" s="25"/>
      <x:c r="NCL5852" s="25"/>
      <x:c r="NCM5852" s="25"/>
      <x:c r="NCN5852" s="25"/>
      <x:c r="NCO5852" s="25"/>
      <x:c r="NCP5852" s="25"/>
      <x:c r="NCQ5852" s="25"/>
      <x:c r="NCR5852" s="25"/>
      <x:c r="NCS5852" s="25"/>
      <x:c r="NCT5852" s="25"/>
      <x:c r="NCU5852" s="25"/>
      <x:c r="NCV5852" s="25"/>
      <x:c r="NCW5852" s="25"/>
      <x:c r="NCX5852" s="25"/>
      <x:c r="NCY5852" s="25"/>
      <x:c r="NCZ5852" s="25"/>
      <x:c r="NDA5852" s="25"/>
      <x:c r="NDB5852" s="25"/>
      <x:c r="NDC5852" s="25"/>
      <x:c r="NDD5852" s="25"/>
      <x:c r="NDE5852" s="25"/>
      <x:c r="NDF5852" s="25"/>
      <x:c r="NDG5852" s="25"/>
      <x:c r="NDH5852" s="25"/>
      <x:c r="NDI5852" s="25"/>
      <x:c r="NDJ5852" s="25"/>
      <x:c r="NDK5852" s="25"/>
      <x:c r="NDL5852" s="25"/>
      <x:c r="NDM5852" s="25"/>
      <x:c r="NDN5852" s="25"/>
      <x:c r="NDO5852" s="25"/>
      <x:c r="NDP5852" s="25"/>
      <x:c r="NDQ5852" s="25"/>
      <x:c r="NDR5852" s="25"/>
      <x:c r="NDS5852" s="25"/>
      <x:c r="NDT5852" s="25"/>
      <x:c r="NDU5852" s="25"/>
      <x:c r="NDV5852" s="25"/>
      <x:c r="NDW5852" s="25"/>
      <x:c r="NDX5852" s="25"/>
      <x:c r="NDY5852" s="25"/>
      <x:c r="NDZ5852" s="25"/>
      <x:c r="NEA5852" s="25"/>
      <x:c r="NEB5852" s="25"/>
      <x:c r="NEC5852" s="25"/>
      <x:c r="NED5852" s="25"/>
      <x:c r="NEE5852" s="25"/>
      <x:c r="NEF5852" s="25"/>
      <x:c r="NEG5852" s="25"/>
      <x:c r="NEH5852" s="25"/>
      <x:c r="NEI5852" s="25"/>
      <x:c r="NEJ5852" s="25"/>
      <x:c r="NEK5852" s="25"/>
      <x:c r="NEL5852" s="25"/>
      <x:c r="NEM5852" s="25"/>
      <x:c r="NEN5852" s="25"/>
      <x:c r="NEO5852" s="25"/>
      <x:c r="NEP5852" s="25"/>
      <x:c r="NEQ5852" s="25"/>
      <x:c r="NER5852" s="25"/>
      <x:c r="NES5852" s="25"/>
      <x:c r="NET5852" s="25"/>
      <x:c r="NEU5852" s="25"/>
      <x:c r="NEV5852" s="25"/>
      <x:c r="NEW5852" s="25"/>
      <x:c r="NEX5852" s="25"/>
      <x:c r="NEY5852" s="25"/>
      <x:c r="NEZ5852" s="25"/>
      <x:c r="NFA5852" s="25"/>
      <x:c r="NFB5852" s="25"/>
      <x:c r="NFC5852" s="25"/>
      <x:c r="NFD5852" s="25"/>
      <x:c r="NFE5852" s="25"/>
      <x:c r="NFF5852" s="25"/>
      <x:c r="NFG5852" s="25"/>
      <x:c r="NFH5852" s="25"/>
      <x:c r="NFI5852" s="25"/>
      <x:c r="NFJ5852" s="25"/>
      <x:c r="NFK5852" s="25"/>
      <x:c r="NFL5852" s="25"/>
      <x:c r="NFM5852" s="25"/>
      <x:c r="NFN5852" s="25"/>
      <x:c r="NFO5852" s="25"/>
      <x:c r="NFP5852" s="25"/>
      <x:c r="NFQ5852" s="25"/>
      <x:c r="NFR5852" s="25"/>
      <x:c r="NFS5852" s="25"/>
      <x:c r="NFT5852" s="25"/>
      <x:c r="NFU5852" s="25"/>
      <x:c r="NFV5852" s="25"/>
      <x:c r="NFW5852" s="25"/>
      <x:c r="NFX5852" s="25"/>
      <x:c r="NFY5852" s="25"/>
      <x:c r="NFZ5852" s="25"/>
      <x:c r="NGA5852" s="25"/>
      <x:c r="NGB5852" s="25"/>
      <x:c r="NGC5852" s="25"/>
      <x:c r="NGD5852" s="25"/>
      <x:c r="NGE5852" s="25"/>
      <x:c r="NGF5852" s="25"/>
      <x:c r="NGG5852" s="25"/>
      <x:c r="NGH5852" s="25"/>
      <x:c r="NGI5852" s="25"/>
      <x:c r="NGJ5852" s="25"/>
      <x:c r="NGK5852" s="25"/>
      <x:c r="NGL5852" s="25"/>
      <x:c r="NGM5852" s="25"/>
      <x:c r="NGN5852" s="25"/>
      <x:c r="NGO5852" s="25"/>
      <x:c r="NGP5852" s="25"/>
      <x:c r="NGQ5852" s="25"/>
      <x:c r="NGR5852" s="25"/>
      <x:c r="NGS5852" s="25"/>
      <x:c r="NGT5852" s="25"/>
      <x:c r="NGU5852" s="25"/>
      <x:c r="NGV5852" s="25"/>
      <x:c r="NGW5852" s="25"/>
      <x:c r="NGX5852" s="25"/>
      <x:c r="NGY5852" s="25"/>
      <x:c r="NGZ5852" s="25"/>
      <x:c r="NHA5852" s="25"/>
      <x:c r="NHB5852" s="25"/>
      <x:c r="NHC5852" s="25"/>
      <x:c r="NHD5852" s="25"/>
      <x:c r="NHE5852" s="25"/>
      <x:c r="NHF5852" s="25"/>
      <x:c r="NHG5852" s="25"/>
      <x:c r="NHH5852" s="25"/>
      <x:c r="NHI5852" s="25"/>
      <x:c r="NHJ5852" s="25"/>
      <x:c r="NHK5852" s="25"/>
      <x:c r="NHL5852" s="25"/>
      <x:c r="NHM5852" s="25"/>
      <x:c r="NHN5852" s="25"/>
      <x:c r="NHO5852" s="25"/>
      <x:c r="NHP5852" s="25"/>
      <x:c r="NHQ5852" s="25"/>
      <x:c r="NHR5852" s="25"/>
      <x:c r="NHS5852" s="25"/>
      <x:c r="NHT5852" s="25"/>
      <x:c r="NHU5852" s="25"/>
      <x:c r="NHV5852" s="25"/>
      <x:c r="NHW5852" s="25"/>
      <x:c r="NHX5852" s="25"/>
      <x:c r="NHY5852" s="25"/>
      <x:c r="NHZ5852" s="25"/>
      <x:c r="NIA5852" s="25"/>
      <x:c r="NIB5852" s="25"/>
      <x:c r="NIC5852" s="25"/>
      <x:c r="NID5852" s="25"/>
      <x:c r="NIE5852" s="25"/>
      <x:c r="NIF5852" s="25"/>
      <x:c r="NIG5852" s="25"/>
      <x:c r="NIH5852" s="25"/>
      <x:c r="NII5852" s="25"/>
      <x:c r="NIJ5852" s="25"/>
      <x:c r="NIK5852" s="25"/>
      <x:c r="NIL5852" s="25"/>
      <x:c r="NIM5852" s="25"/>
      <x:c r="NIN5852" s="25"/>
      <x:c r="NIO5852" s="25"/>
      <x:c r="NIP5852" s="25"/>
      <x:c r="NIQ5852" s="25"/>
      <x:c r="NIR5852" s="25"/>
      <x:c r="NIS5852" s="25"/>
      <x:c r="NIT5852" s="25"/>
      <x:c r="NIU5852" s="25"/>
      <x:c r="NIV5852" s="25"/>
      <x:c r="NIW5852" s="25"/>
      <x:c r="NIX5852" s="25"/>
      <x:c r="NIY5852" s="25"/>
      <x:c r="NIZ5852" s="25"/>
      <x:c r="NJA5852" s="25"/>
      <x:c r="NJB5852" s="25"/>
      <x:c r="NJC5852" s="25"/>
      <x:c r="NJD5852" s="25"/>
      <x:c r="NJE5852" s="25"/>
      <x:c r="NJF5852" s="25"/>
      <x:c r="NJG5852" s="25"/>
      <x:c r="NJH5852" s="25"/>
      <x:c r="NJI5852" s="25"/>
      <x:c r="NJJ5852" s="25"/>
      <x:c r="NJK5852" s="25"/>
      <x:c r="NJL5852" s="25"/>
      <x:c r="NJM5852" s="25"/>
      <x:c r="NJN5852" s="25"/>
      <x:c r="NJO5852" s="25"/>
      <x:c r="NJP5852" s="25"/>
      <x:c r="NJQ5852" s="25"/>
      <x:c r="NJR5852" s="25"/>
      <x:c r="NJS5852" s="25"/>
      <x:c r="NJT5852" s="25"/>
      <x:c r="NJU5852" s="25"/>
      <x:c r="NJV5852" s="25"/>
      <x:c r="NJW5852" s="25"/>
      <x:c r="NJX5852" s="25"/>
      <x:c r="NJY5852" s="25"/>
      <x:c r="NJZ5852" s="25"/>
      <x:c r="NKA5852" s="25"/>
      <x:c r="NKB5852" s="25"/>
      <x:c r="NKC5852" s="25"/>
      <x:c r="NKD5852" s="25"/>
      <x:c r="NKE5852" s="25"/>
      <x:c r="NKF5852" s="25"/>
      <x:c r="NKG5852" s="25"/>
      <x:c r="NKH5852" s="25"/>
      <x:c r="NKI5852" s="25"/>
      <x:c r="NKJ5852" s="25"/>
      <x:c r="NKK5852" s="25"/>
      <x:c r="NKL5852" s="25"/>
      <x:c r="NKM5852" s="25"/>
      <x:c r="NKN5852" s="25"/>
      <x:c r="NKO5852" s="25"/>
      <x:c r="NKP5852" s="25"/>
      <x:c r="NKQ5852" s="25"/>
      <x:c r="NKR5852" s="25"/>
      <x:c r="NKS5852" s="25"/>
      <x:c r="NKT5852" s="25"/>
      <x:c r="NKU5852" s="25"/>
      <x:c r="NKV5852" s="25"/>
      <x:c r="NKW5852" s="25"/>
      <x:c r="NKX5852" s="25"/>
      <x:c r="NKY5852" s="25"/>
      <x:c r="NKZ5852" s="25"/>
      <x:c r="NLA5852" s="25"/>
      <x:c r="NLB5852" s="25"/>
      <x:c r="NLC5852" s="25"/>
      <x:c r="NLD5852" s="25"/>
      <x:c r="NLE5852" s="25"/>
      <x:c r="NLF5852" s="25"/>
      <x:c r="NLG5852" s="25"/>
      <x:c r="NLH5852" s="25"/>
      <x:c r="NLI5852" s="25"/>
      <x:c r="NLJ5852" s="25"/>
      <x:c r="NLK5852" s="25"/>
      <x:c r="NLL5852" s="25"/>
      <x:c r="NLM5852" s="25"/>
      <x:c r="NLN5852" s="25"/>
      <x:c r="NLO5852" s="25"/>
      <x:c r="NLP5852" s="25"/>
      <x:c r="NLQ5852" s="25"/>
      <x:c r="NLR5852" s="25"/>
      <x:c r="NLS5852" s="25"/>
      <x:c r="NLT5852" s="25"/>
      <x:c r="NLU5852" s="25"/>
      <x:c r="NLV5852" s="25"/>
      <x:c r="NLW5852" s="25"/>
      <x:c r="NLX5852" s="25"/>
      <x:c r="NLY5852" s="25"/>
      <x:c r="NLZ5852" s="25"/>
      <x:c r="NMA5852" s="25"/>
      <x:c r="NMB5852" s="25"/>
      <x:c r="NMC5852" s="25"/>
      <x:c r="NMD5852" s="25"/>
      <x:c r="NME5852" s="25"/>
      <x:c r="NMF5852" s="25"/>
      <x:c r="NMG5852" s="25"/>
      <x:c r="NMH5852" s="25"/>
      <x:c r="NMI5852" s="25"/>
      <x:c r="NMJ5852" s="25"/>
      <x:c r="NMK5852" s="25"/>
      <x:c r="NML5852" s="25"/>
      <x:c r="NMM5852" s="25"/>
      <x:c r="NMN5852" s="25"/>
      <x:c r="NMO5852" s="25"/>
      <x:c r="NMP5852" s="25"/>
      <x:c r="NMQ5852" s="25"/>
      <x:c r="NMR5852" s="25"/>
      <x:c r="NMS5852" s="25"/>
      <x:c r="NMT5852" s="25"/>
      <x:c r="NMU5852" s="25"/>
      <x:c r="NMV5852" s="25"/>
      <x:c r="NMW5852" s="25"/>
      <x:c r="NMX5852" s="25"/>
      <x:c r="NMY5852" s="25"/>
      <x:c r="NMZ5852" s="25"/>
      <x:c r="NNA5852" s="25"/>
      <x:c r="NNB5852" s="25"/>
      <x:c r="NNC5852" s="25"/>
      <x:c r="NND5852" s="25"/>
      <x:c r="NNE5852" s="25"/>
      <x:c r="NNF5852" s="25"/>
      <x:c r="NNG5852" s="25"/>
      <x:c r="NNH5852" s="25"/>
      <x:c r="NNI5852" s="25"/>
      <x:c r="NNJ5852" s="25"/>
      <x:c r="NNK5852" s="25"/>
      <x:c r="NNL5852" s="25"/>
      <x:c r="NNM5852" s="25"/>
      <x:c r="NNN5852" s="25"/>
      <x:c r="NNO5852" s="25"/>
      <x:c r="NNP5852" s="25"/>
      <x:c r="NNQ5852" s="25"/>
      <x:c r="NNR5852" s="25"/>
      <x:c r="NNS5852" s="25"/>
      <x:c r="NNT5852" s="25"/>
      <x:c r="NNU5852" s="25"/>
      <x:c r="NNV5852" s="25"/>
      <x:c r="NNW5852" s="25"/>
      <x:c r="NNX5852" s="25"/>
      <x:c r="NNY5852" s="25"/>
      <x:c r="NNZ5852" s="25"/>
      <x:c r="NOA5852" s="25"/>
      <x:c r="NOB5852" s="25"/>
      <x:c r="NOC5852" s="25"/>
      <x:c r="NOD5852" s="25"/>
      <x:c r="NOE5852" s="25"/>
      <x:c r="NOF5852" s="25"/>
      <x:c r="NOG5852" s="25"/>
      <x:c r="NOH5852" s="25"/>
      <x:c r="NOI5852" s="25"/>
      <x:c r="NOJ5852" s="25"/>
      <x:c r="NOK5852" s="25"/>
      <x:c r="NOL5852" s="25"/>
      <x:c r="NOM5852" s="25"/>
      <x:c r="NON5852" s="25"/>
      <x:c r="NOO5852" s="25"/>
      <x:c r="NOP5852" s="25"/>
      <x:c r="NOQ5852" s="25"/>
      <x:c r="NOR5852" s="25"/>
      <x:c r="NOS5852" s="25"/>
      <x:c r="NOT5852" s="25"/>
      <x:c r="NOU5852" s="25"/>
      <x:c r="NOV5852" s="25"/>
      <x:c r="NOW5852" s="25"/>
      <x:c r="NOX5852" s="25"/>
      <x:c r="NOY5852" s="25"/>
      <x:c r="NOZ5852" s="25"/>
      <x:c r="NPA5852" s="25"/>
      <x:c r="NPB5852" s="25"/>
      <x:c r="NPC5852" s="25"/>
      <x:c r="NPD5852" s="25"/>
      <x:c r="NPE5852" s="25"/>
      <x:c r="NPF5852" s="25"/>
      <x:c r="NPG5852" s="25"/>
      <x:c r="NPH5852" s="25"/>
      <x:c r="NPI5852" s="25"/>
      <x:c r="NPJ5852" s="25"/>
      <x:c r="NPK5852" s="25"/>
      <x:c r="NPL5852" s="25"/>
      <x:c r="NPM5852" s="25"/>
      <x:c r="NPN5852" s="25"/>
      <x:c r="NPO5852" s="25"/>
      <x:c r="NPP5852" s="25"/>
      <x:c r="NPQ5852" s="25"/>
      <x:c r="NPR5852" s="25"/>
      <x:c r="NPS5852" s="25"/>
      <x:c r="NPT5852" s="25"/>
      <x:c r="NPU5852" s="25"/>
      <x:c r="NPV5852" s="25"/>
      <x:c r="NPW5852" s="25"/>
      <x:c r="NPX5852" s="25"/>
      <x:c r="NPY5852" s="25"/>
      <x:c r="NPZ5852" s="25"/>
      <x:c r="NQA5852" s="25"/>
      <x:c r="NQB5852" s="25"/>
      <x:c r="NQC5852" s="25"/>
      <x:c r="NQD5852" s="25"/>
      <x:c r="NQE5852" s="25"/>
      <x:c r="NQF5852" s="25"/>
      <x:c r="NQG5852" s="25"/>
      <x:c r="NQH5852" s="25"/>
      <x:c r="NQI5852" s="25"/>
      <x:c r="NQJ5852" s="25"/>
      <x:c r="NQK5852" s="25"/>
      <x:c r="NQL5852" s="25"/>
      <x:c r="NQM5852" s="25"/>
      <x:c r="NQN5852" s="25"/>
      <x:c r="NQO5852" s="25"/>
      <x:c r="NQP5852" s="25"/>
      <x:c r="NQQ5852" s="25"/>
      <x:c r="NQR5852" s="25"/>
      <x:c r="NQS5852" s="25"/>
      <x:c r="NQT5852" s="25"/>
      <x:c r="NQU5852" s="25"/>
      <x:c r="NQV5852" s="25"/>
      <x:c r="NQW5852" s="25"/>
      <x:c r="NQX5852" s="25"/>
      <x:c r="NQY5852" s="25"/>
      <x:c r="NQZ5852" s="25"/>
      <x:c r="NRA5852" s="25"/>
      <x:c r="NRB5852" s="25"/>
      <x:c r="NRC5852" s="25"/>
      <x:c r="NRD5852" s="25"/>
      <x:c r="NRE5852" s="25"/>
      <x:c r="NRF5852" s="25"/>
      <x:c r="NRG5852" s="25"/>
      <x:c r="NRH5852" s="25"/>
      <x:c r="NRI5852" s="25"/>
      <x:c r="NRJ5852" s="25"/>
      <x:c r="NRK5852" s="25"/>
      <x:c r="NRL5852" s="25"/>
      <x:c r="NRM5852" s="25"/>
      <x:c r="NRN5852" s="25"/>
      <x:c r="NRO5852" s="25"/>
      <x:c r="NRP5852" s="25"/>
      <x:c r="NRQ5852" s="25"/>
      <x:c r="NRR5852" s="25"/>
      <x:c r="NRS5852" s="25"/>
      <x:c r="NRT5852" s="25"/>
      <x:c r="NRU5852" s="25"/>
      <x:c r="NRV5852" s="25"/>
      <x:c r="NRW5852" s="25"/>
      <x:c r="NRX5852" s="25"/>
      <x:c r="NRY5852" s="25"/>
      <x:c r="NRZ5852" s="25"/>
      <x:c r="NSA5852" s="25"/>
      <x:c r="NSB5852" s="25"/>
      <x:c r="NSC5852" s="25"/>
      <x:c r="NSD5852" s="25"/>
      <x:c r="NSE5852" s="25"/>
      <x:c r="NSF5852" s="25"/>
      <x:c r="NSG5852" s="25"/>
      <x:c r="NSH5852" s="25"/>
      <x:c r="NSI5852" s="25"/>
      <x:c r="NSJ5852" s="25"/>
      <x:c r="NSK5852" s="25"/>
      <x:c r="NSL5852" s="25"/>
      <x:c r="NSM5852" s="25"/>
      <x:c r="NSN5852" s="25"/>
      <x:c r="NSO5852" s="25"/>
      <x:c r="NSP5852" s="25"/>
      <x:c r="NSQ5852" s="25"/>
      <x:c r="NSR5852" s="25"/>
      <x:c r="NSS5852" s="25"/>
      <x:c r="NST5852" s="25"/>
      <x:c r="NSU5852" s="25"/>
      <x:c r="NSV5852" s="25"/>
      <x:c r="NSW5852" s="25"/>
      <x:c r="NSX5852" s="25"/>
      <x:c r="NSY5852" s="25"/>
      <x:c r="NSZ5852" s="25"/>
      <x:c r="NTA5852" s="25"/>
      <x:c r="NTB5852" s="25"/>
      <x:c r="NTC5852" s="25"/>
      <x:c r="NTD5852" s="25"/>
      <x:c r="NTE5852" s="25"/>
      <x:c r="NTF5852" s="25"/>
      <x:c r="NTG5852" s="25"/>
      <x:c r="NTH5852" s="25"/>
      <x:c r="NTI5852" s="25"/>
      <x:c r="NTJ5852" s="25"/>
      <x:c r="NTK5852" s="25"/>
      <x:c r="NTL5852" s="25"/>
      <x:c r="NTM5852" s="25"/>
      <x:c r="NTN5852" s="25"/>
      <x:c r="NTO5852" s="25"/>
      <x:c r="NTP5852" s="25"/>
      <x:c r="NTQ5852" s="25"/>
      <x:c r="NTR5852" s="25"/>
      <x:c r="NTS5852" s="25"/>
      <x:c r="NTT5852" s="25"/>
      <x:c r="NTU5852" s="25"/>
      <x:c r="NTV5852" s="25"/>
      <x:c r="NTW5852" s="25"/>
      <x:c r="NTX5852" s="25"/>
      <x:c r="NTY5852" s="25"/>
      <x:c r="NTZ5852" s="25"/>
      <x:c r="NUA5852" s="25"/>
      <x:c r="NUB5852" s="25"/>
      <x:c r="NUC5852" s="25"/>
      <x:c r="NUD5852" s="25"/>
      <x:c r="NUE5852" s="25"/>
      <x:c r="NUF5852" s="25"/>
      <x:c r="NUG5852" s="25"/>
      <x:c r="NUH5852" s="25"/>
      <x:c r="NUI5852" s="25"/>
      <x:c r="NUJ5852" s="25"/>
      <x:c r="NUK5852" s="25"/>
      <x:c r="NUL5852" s="25"/>
      <x:c r="NUM5852" s="25"/>
      <x:c r="NUN5852" s="25"/>
      <x:c r="NUO5852" s="25"/>
      <x:c r="NUP5852" s="25"/>
      <x:c r="NUQ5852" s="25"/>
      <x:c r="NUR5852" s="25"/>
      <x:c r="NUS5852" s="25"/>
      <x:c r="NUT5852" s="25"/>
      <x:c r="NUU5852" s="25"/>
      <x:c r="NUV5852" s="25"/>
      <x:c r="NUW5852" s="25"/>
      <x:c r="NUX5852" s="25"/>
      <x:c r="NUY5852" s="25"/>
      <x:c r="NUZ5852" s="25"/>
      <x:c r="NVA5852" s="25"/>
      <x:c r="NVB5852" s="25"/>
      <x:c r="NVC5852" s="25"/>
      <x:c r="NVD5852" s="25"/>
      <x:c r="NVE5852" s="25"/>
      <x:c r="NVF5852" s="25"/>
      <x:c r="NVG5852" s="25"/>
      <x:c r="NVH5852" s="25"/>
      <x:c r="NVI5852" s="25"/>
      <x:c r="NVJ5852" s="25"/>
      <x:c r="NVK5852" s="25"/>
      <x:c r="NVL5852" s="25"/>
      <x:c r="NVM5852" s="25"/>
      <x:c r="NVN5852" s="25"/>
      <x:c r="NVO5852" s="25"/>
      <x:c r="NVP5852" s="25"/>
      <x:c r="NVQ5852" s="25"/>
      <x:c r="NVR5852" s="25"/>
      <x:c r="NVS5852" s="25"/>
      <x:c r="NVT5852" s="25"/>
      <x:c r="NVU5852" s="25"/>
      <x:c r="NVV5852" s="25"/>
      <x:c r="NVW5852" s="25"/>
      <x:c r="NVX5852" s="25"/>
      <x:c r="NVY5852" s="25"/>
      <x:c r="NVZ5852" s="25"/>
      <x:c r="NWA5852" s="25"/>
      <x:c r="NWB5852" s="25"/>
      <x:c r="NWC5852" s="25"/>
      <x:c r="NWD5852" s="25"/>
      <x:c r="NWE5852" s="25"/>
      <x:c r="NWF5852" s="25"/>
      <x:c r="NWG5852" s="25"/>
      <x:c r="NWH5852" s="25"/>
      <x:c r="NWI5852" s="25"/>
      <x:c r="NWJ5852" s="25"/>
      <x:c r="NWK5852" s="25"/>
      <x:c r="NWL5852" s="25"/>
      <x:c r="NWM5852" s="25"/>
      <x:c r="NWN5852" s="25"/>
      <x:c r="NWO5852" s="25"/>
      <x:c r="NWP5852" s="25"/>
      <x:c r="NWQ5852" s="25"/>
      <x:c r="NWR5852" s="25"/>
      <x:c r="NWS5852" s="25"/>
      <x:c r="NWT5852" s="25"/>
      <x:c r="NWU5852" s="25"/>
      <x:c r="NWV5852" s="25"/>
      <x:c r="NWW5852" s="25"/>
      <x:c r="NWX5852" s="25"/>
      <x:c r="NWY5852" s="25"/>
      <x:c r="NWZ5852" s="25"/>
      <x:c r="NXA5852" s="25"/>
      <x:c r="NXB5852" s="25"/>
      <x:c r="NXC5852" s="25"/>
      <x:c r="NXD5852" s="25"/>
      <x:c r="NXE5852" s="25"/>
      <x:c r="NXF5852" s="25"/>
      <x:c r="NXG5852" s="25"/>
      <x:c r="NXH5852" s="25"/>
      <x:c r="NXI5852" s="25"/>
      <x:c r="NXJ5852" s="25"/>
      <x:c r="NXK5852" s="25"/>
      <x:c r="NXL5852" s="25"/>
      <x:c r="NXM5852" s="25"/>
      <x:c r="NXN5852" s="25"/>
      <x:c r="NXO5852" s="25"/>
      <x:c r="NXP5852" s="25"/>
      <x:c r="NXQ5852" s="25"/>
      <x:c r="NXR5852" s="25"/>
      <x:c r="NXS5852" s="25"/>
      <x:c r="NXT5852" s="25"/>
      <x:c r="NXU5852" s="25"/>
      <x:c r="NXV5852" s="25"/>
      <x:c r="NXW5852" s="25"/>
      <x:c r="NXX5852" s="25"/>
      <x:c r="NXY5852" s="25"/>
      <x:c r="NXZ5852" s="25"/>
      <x:c r="NYA5852" s="25"/>
      <x:c r="NYB5852" s="25"/>
      <x:c r="NYC5852" s="25"/>
      <x:c r="NYD5852" s="25"/>
      <x:c r="NYE5852" s="25"/>
      <x:c r="NYF5852" s="25"/>
      <x:c r="NYG5852" s="25"/>
      <x:c r="NYH5852" s="25"/>
      <x:c r="NYI5852" s="25"/>
      <x:c r="NYJ5852" s="25"/>
      <x:c r="NYK5852" s="25"/>
      <x:c r="NYL5852" s="25"/>
      <x:c r="NYM5852" s="25"/>
      <x:c r="NYN5852" s="25"/>
      <x:c r="NYO5852" s="25"/>
      <x:c r="NYP5852" s="25"/>
      <x:c r="NYQ5852" s="25"/>
      <x:c r="NYR5852" s="25"/>
      <x:c r="NYS5852" s="25"/>
      <x:c r="NYT5852" s="25"/>
      <x:c r="NYU5852" s="25"/>
      <x:c r="NYV5852" s="25"/>
      <x:c r="NYW5852" s="25"/>
      <x:c r="NYX5852" s="25"/>
      <x:c r="NYY5852" s="25"/>
      <x:c r="NYZ5852" s="25"/>
      <x:c r="NZA5852" s="25"/>
      <x:c r="NZB5852" s="25"/>
      <x:c r="NZC5852" s="25"/>
      <x:c r="NZD5852" s="25"/>
      <x:c r="NZE5852" s="25"/>
      <x:c r="NZF5852" s="25"/>
      <x:c r="NZG5852" s="25"/>
      <x:c r="NZH5852" s="25"/>
      <x:c r="NZI5852" s="25"/>
      <x:c r="NZJ5852" s="25"/>
      <x:c r="NZK5852" s="25"/>
      <x:c r="NZL5852" s="25"/>
      <x:c r="NZM5852" s="25"/>
      <x:c r="NZN5852" s="25"/>
      <x:c r="NZO5852" s="25"/>
      <x:c r="NZP5852" s="25"/>
      <x:c r="NZQ5852" s="25"/>
      <x:c r="NZR5852" s="25"/>
      <x:c r="NZS5852" s="25"/>
      <x:c r="NZT5852" s="25"/>
      <x:c r="NZU5852" s="25"/>
      <x:c r="NZV5852" s="25"/>
      <x:c r="NZW5852" s="25"/>
      <x:c r="NZX5852" s="25"/>
      <x:c r="NZY5852" s="25"/>
      <x:c r="NZZ5852" s="25"/>
      <x:c r="OAA5852" s="25"/>
      <x:c r="OAB5852" s="25"/>
      <x:c r="OAC5852" s="25"/>
      <x:c r="OAD5852" s="25"/>
      <x:c r="OAE5852" s="25"/>
      <x:c r="OAF5852" s="25"/>
      <x:c r="OAG5852" s="25"/>
      <x:c r="OAH5852" s="25"/>
      <x:c r="OAI5852" s="25"/>
      <x:c r="OAJ5852" s="25"/>
      <x:c r="OAK5852" s="25"/>
      <x:c r="OAL5852" s="25"/>
      <x:c r="OAM5852" s="25"/>
      <x:c r="OAN5852" s="25"/>
      <x:c r="OAO5852" s="25"/>
      <x:c r="OAP5852" s="25"/>
      <x:c r="OAQ5852" s="25"/>
      <x:c r="OAR5852" s="25"/>
      <x:c r="OAS5852" s="25"/>
      <x:c r="OAT5852" s="25"/>
      <x:c r="OAU5852" s="25"/>
      <x:c r="OAV5852" s="25"/>
      <x:c r="OAW5852" s="25"/>
      <x:c r="OAX5852" s="25"/>
      <x:c r="OAY5852" s="25"/>
      <x:c r="OAZ5852" s="25"/>
      <x:c r="OBA5852" s="25"/>
      <x:c r="OBB5852" s="25"/>
      <x:c r="OBC5852" s="25"/>
      <x:c r="OBD5852" s="25"/>
      <x:c r="OBE5852" s="25"/>
      <x:c r="OBF5852" s="25"/>
      <x:c r="OBG5852" s="25"/>
      <x:c r="OBH5852" s="25"/>
      <x:c r="OBI5852" s="25"/>
      <x:c r="OBJ5852" s="25"/>
      <x:c r="OBK5852" s="25"/>
      <x:c r="OBL5852" s="25"/>
      <x:c r="OBM5852" s="25"/>
      <x:c r="OBN5852" s="25"/>
      <x:c r="OBO5852" s="25"/>
      <x:c r="OBP5852" s="25"/>
      <x:c r="OBQ5852" s="25"/>
      <x:c r="OBR5852" s="25"/>
      <x:c r="OBS5852" s="25"/>
      <x:c r="OBT5852" s="25"/>
      <x:c r="OBU5852" s="25"/>
      <x:c r="OBV5852" s="25"/>
      <x:c r="OBW5852" s="25"/>
      <x:c r="OBX5852" s="25"/>
      <x:c r="OBY5852" s="25"/>
      <x:c r="OBZ5852" s="25"/>
      <x:c r="OCA5852" s="25"/>
      <x:c r="OCB5852" s="25"/>
      <x:c r="OCC5852" s="25"/>
      <x:c r="OCD5852" s="25"/>
      <x:c r="OCE5852" s="25"/>
      <x:c r="OCF5852" s="25"/>
      <x:c r="OCG5852" s="25"/>
      <x:c r="OCH5852" s="25"/>
      <x:c r="OCI5852" s="25"/>
      <x:c r="OCJ5852" s="25"/>
      <x:c r="OCK5852" s="25"/>
      <x:c r="OCL5852" s="25"/>
      <x:c r="OCM5852" s="25"/>
      <x:c r="OCN5852" s="25"/>
      <x:c r="OCO5852" s="25"/>
      <x:c r="OCP5852" s="25"/>
      <x:c r="OCQ5852" s="25"/>
      <x:c r="OCR5852" s="25"/>
      <x:c r="OCS5852" s="25"/>
      <x:c r="OCT5852" s="25"/>
      <x:c r="OCU5852" s="25"/>
      <x:c r="OCV5852" s="25"/>
      <x:c r="OCW5852" s="25"/>
      <x:c r="OCX5852" s="25"/>
      <x:c r="OCY5852" s="25"/>
      <x:c r="OCZ5852" s="25"/>
      <x:c r="ODA5852" s="25"/>
      <x:c r="ODB5852" s="25"/>
      <x:c r="ODC5852" s="25"/>
      <x:c r="ODD5852" s="25"/>
      <x:c r="ODE5852" s="25"/>
      <x:c r="ODF5852" s="25"/>
      <x:c r="ODG5852" s="25"/>
      <x:c r="ODH5852" s="25"/>
      <x:c r="ODI5852" s="25"/>
      <x:c r="ODJ5852" s="25"/>
      <x:c r="ODK5852" s="25"/>
      <x:c r="ODL5852" s="25"/>
      <x:c r="ODM5852" s="25"/>
      <x:c r="ODN5852" s="25"/>
      <x:c r="ODO5852" s="25"/>
      <x:c r="ODP5852" s="25"/>
      <x:c r="ODQ5852" s="25"/>
      <x:c r="ODR5852" s="25"/>
      <x:c r="ODS5852" s="25"/>
      <x:c r="ODT5852" s="25"/>
      <x:c r="ODU5852" s="25"/>
      <x:c r="ODV5852" s="25"/>
      <x:c r="ODW5852" s="25"/>
      <x:c r="ODX5852" s="25"/>
      <x:c r="ODY5852" s="25"/>
      <x:c r="ODZ5852" s="25"/>
      <x:c r="OEA5852" s="25"/>
      <x:c r="OEB5852" s="25"/>
      <x:c r="OEC5852" s="25"/>
      <x:c r="OED5852" s="25"/>
      <x:c r="OEE5852" s="25"/>
      <x:c r="OEF5852" s="25"/>
      <x:c r="OEG5852" s="25"/>
      <x:c r="OEH5852" s="25"/>
      <x:c r="OEI5852" s="25"/>
      <x:c r="OEJ5852" s="25"/>
      <x:c r="OEK5852" s="25"/>
      <x:c r="OEL5852" s="25"/>
      <x:c r="OEM5852" s="25"/>
      <x:c r="OEN5852" s="25"/>
      <x:c r="OEO5852" s="25"/>
      <x:c r="OEP5852" s="25"/>
      <x:c r="OEQ5852" s="25"/>
      <x:c r="OER5852" s="25"/>
      <x:c r="OES5852" s="25"/>
      <x:c r="OET5852" s="25"/>
      <x:c r="OEU5852" s="25"/>
      <x:c r="OEV5852" s="25"/>
      <x:c r="OEW5852" s="25"/>
      <x:c r="OEX5852" s="25"/>
      <x:c r="OEY5852" s="25"/>
      <x:c r="OEZ5852" s="25"/>
      <x:c r="OFA5852" s="25"/>
      <x:c r="OFB5852" s="25"/>
      <x:c r="OFC5852" s="25"/>
      <x:c r="OFD5852" s="25"/>
      <x:c r="OFE5852" s="25"/>
      <x:c r="OFF5852" s="25"/>
      <x:c r="OFG5852" s="25"/>
      <x:c r="OFH5852" s="25"/>
      <x:c r="OFI5852" s="25"/>
      <x:c r="OFJ5852" s="25"/>
      <x:c r="OFK5852" s="25"/>
      <x:c r="OFL5852" s="25"/>
      <x:c r="OFM5852" s="25"/>
      <x:c r="OFN5852" s="25"/>
      <x:c r="OFO5852" s="25"/>
      <x:c r="OFP5852" s="25"/>
      <x:c r="OFQ5852" s="25"/>
      <x:c r="OFR5852" s="25"/>
      <x:c r="OFS5852" s="25"/>
      <x:c r="OFT5852" s="25"/>
      <x:c r="OFU5852" s="25"/>
      <x:c r="OFV5852" s="25"/>
      <x:c r="OFW5852" s="25"/>
      <x:c r="OFX5852" s="25"/>
      <x:c r="OFY5852" s="25"/>
      <x:c r="OFZ5852" s="25"/>
      <x:c r="OGA5852" s="25"/>
      <x:c r="OGB5852" s="25"/>
      <x:c r="OGC5852" s="25"/>
      <x:c r="OGD5852" s="25"/>
      <x:c r="OGE5852" s="25"/>
      <x:c r="OGF5852" s="25"/>
      <x:c r="OGG5852" s="25"/>
      <x:c r="OGH5852" s="25"/>
      <x:c r="OGI5852" s="25"/>
      <x:c r="OGJ5852" s="25"/>
      <x:c r="OGK5852" s="25"/>
      <x:c r="OGL5852" s="25"/>
      <x:c r="OGM5852" s="25"/>
      <x:c r="OGN5852" s="25"/>
      <x:c r="OGO5852" s="25"/>
      <x:c r="OGP5852" s="25"/>
      <x:c r="OGQ5852" s="25"/>
      <x:c r="OGR5852" s="25"/>
      <x:c r="OGS5852" s="25"/>
      <x:c r="OGT5852" s="25"/>
      <x:c r="OGU5852" s="25"/>
      <x:c r="OGV5852" s="25"/>
      <x:c r="OGW5852" s="25"/>
      <x:c r="OGX5852" s="25"/>
      <x:c r="OGY5852" s="25"/>
      <x:c r="OGZ5852" s="25"/>
      <x:c r="OHA5852" s="25"/>
      <x:c r="OHB5852" s="25"/>
      <x:c r="OHC5852" s="25"/>
      <x:c r="OHD5852" s="25"/>
      <x:c r="OHE5852" s="25"/>
      <x:c r="OHF5852" s="25"/>
      <x:c r="OHG5852" s="25"/>
      <x:c r="OHH5852" s="25"/>
      <x:c r="OHI5852" s="25"/>
      <x:c r="OHJ5852" s="25"/>
      <x:c r="OHK5852" s="25"/>
      <x:c r="OHL5852" s="25"/>
      <x:c r="OHM5852" s="25"/>
      <x:c r="OHN5852" s="25"/>
      <x:c r="OHO5852" s="25"/>
      <x:c r="OHP5852" s="25"/>
      <x:c r="OHQ5852" s="25"/>
      <x:c r="OHR5852" s="25"/>
      <x:c r="OHS5852" s="25"/>
      <x:c r="OHT5852" s="25"/>
      <x:c r="OHU5852" s="25"/>
      <x:c r="OHV5852" s="25"/>
      <x:c r="OHW5852" s="25"/>
      <x:c r="OHX5852" s="25"/>
      <x:c r="OHY5852" s="25"/>
      <x:c r="OHZ5852" s="25"/>
      <x:c r="OIA5852" s="25"/>
      <x:c r="OIB5852" s="25"/>
      <x:c r="OIC5852" s="25"/>
      <x:c r="OID5852" s="25"/>
      <x:c r="OIE5852" s="25"/>
      <x:c r="OIF5852" s="25"/>
      <x:c r="OIG5852" s="25"/>
      <x:c r="OIH5852" s="25"/>
      <x:c r="OII5852" s="25"/>
      <x:c r="OIJ5852" s="25"/>
      <x:c r="OIK5852" s="25"/>
      <x:c r="OIL5852" s="25"/>
      <x:c r="OIM5852" s="25"/>
      <x:c r="OIN5852" s="25"/>
      <x:c r="OIO5852" s="25"/>
      <x:c r="OIP5852" s="25"/>
      <x:c r="OIQ5852" s="25"/>
      <x:c r="OIR5852" s="25"/>
      <x:c r="OIS5852" s="25"/>
      <x:c r="OIT5852" s="25"/>
      <x:c r="OIU5852" s="25"/>
      <x:c r="OIV5852" s="25"/>
      <x:c r="OIW5852" s="25"/>
      <x:c r="OIX5852" s="25"/>
      <x:c r="OIY5852" s="25"/>
      <x:c r="OIZ5852" s="25"/>
      <x:c r="OJA5852" s="25"/>
      <x:c r="OJB5852" s="25"/>
      <x:c r="OJC5852" s="25"/>
      <x:c r="OJD5852" s="25"/>
      <x:c r="OJE5852" s="25"/>
      <x:c r="OJF5852" s="25"/>
      <x:c r="OJG5852" s="25"/>
      <x:c r="OJH5852" s="25"/>
      <x:c r="OJI5852" s="25"/>
      <x:c r="OJJ5852" s="25"/>
      <x:c r="OJK5852" s="25"/>
      <x:c r="OJL5852" s="25"/>
      <x:c r="OJM5852" s="25"/>
      <x:c r="OJN5852" s="25"/>
      <x:c r="OJO5852" s="25"/>
      <x:c r="OJP5852" s="25"/>
      <x:c r="OJQ5852" s="25"/>
      <x:c r="OJR5852" s="25"/>
      <x:c r="OJS5852" s="25"/>
      <x:c r="OJT5852" s="25"/>
      <x:c r="OJU5852" s="25"/>
      <x:c r="OJV5852" s="25"/>
      <x:c r="OJW5852" s="25"/>
      <x:c r="OJX5852" s="25"/>
      <x:c r="OJY5852" s="25"/>
      <x:c r="OJZ5852" s="25"/>
      <x:c r="OKA5852" s="25"/>
      <x:c r="OKB5852" s="25"/>
      <x:c r="OKC5852" s="25"/>
      <x:c r="OKD5852" s="25"/>
      <x:c r="OKE5852" s="25"/>
      <x:c r="OKF5852" s="25"/>
      <x:c r="OKG5852" s="25"/>
      <x:c r="OKH5852" s="25"/>
      <x:c r="OKI5852" s="25"/>
      <x:c r="OKJ5852" s="25"/>
      <x:c r="OKK5852" s="25"/>
      <x:c r="OKL5852" s="25"/>
      <x:c r="OKM5852" s="25"/>
      <x:c r="OKN5852" s="25"/>
      <x:c r="OKO5852" s="25"/>
      <x:c r="OKP5852" s="25"/>
      <x:c r="OKQ5852" s="25"/>
      <x:c r="OKR5852" s="25"/>
      <x:c r="OKS5852" s="25"/>
      <x:c r="OKT5852" s="25"/>
      <x:c r="OKU5852" s="25"/>
      <x:c r="OKV5852" s="25"/>
      <x:c r="OKW5852" s="25"/>
      <x:c r="OKX5852" s="25"/>
      <x:c r="OKY5852" s="25"/>
      <x:c r="OKZ5852" s="25"/>
      <x:c r="OLA5852" s="25"/>
      <x:c r="OLB5852" s="25"/>
      <x:c r="OLC5852" s="25"/>
      <x:c r="OLD5852" s="25"/>
      <x:c r="OLE5852" s="25"/>
      <x:c r="OLF5852" s="25"/>
      <x:c r="OLG5852" s="25"/>
      <x:c r="OLH5852" s="25"/>
      <x:c r="OLI5852" s="25"/>
      <x:c r="OLJ5852" s="25"/>
      <x:c r="OLK5852" s="25"/>
      <x:c r="OLL5852" s="25"/>
      <x:c r="OLM5852" s="25"/>
      <x:c r="OLN5852" s="25"/>
      <x:c r="OLO5852" s="25"/>
      <x:c r="OLP5852" s="25"/>
      <x:c r="OLQ5852" s="25"/>
      <x:c r="OLR5852" s="25"/>
      <x:c r="OLS5852" s="25"/>
      <x:c r="OLT5852" s="25"/>
      <x:c r="OLU5852" s="25"/>
      <x:c r="OLV5852" s="25"/>
      <x:c r="OLW5852" s="25"/>
      <x:c r="OLX5852" s="25"/>
      <x:c r="OLY5852" s="25"/>
      <x:c r="OLZ5852" s="25"/>
      <x:c r="OMA5852" s="25"/>
      <x:c r="OMB5852" s="25"/>
      <x:c r="OMC5852" s="25"/>
      <x:c r="OMD5852" s="25"/>
      <x:c r="OME5852" s="25"/>
      <x:c r="OMF5852" s="25"/>
      <x:c r="OMG5852" s="25"/>
      <x:c r="OMH5852" s="25"/>
      <x:c r="OMI5852" s="25"/>
      <x:c r="OMJ5852" s="25"/>
      <x:c r="OMK5852" s="25"/>
      <x:c r="OML5852" s="25"/>
      <x:c r="OMM5852" s="25"/>
      <x:c r="OMN5852" s="25"/>
      <x:c r="OMO5852" s="25"/>
      <x:c r="OMP5852" s="25"/>
      <x:c r="OMQ5852" s="25"/>
      <x:c r="OMR5852" s="25"/>
      <x:c r="OMS5852" s="25"/>
      <x:c r="OMT5852" s="25"/>
      <x:c r="OMU5852" s="25"/>
      <x:c r="OMV5852" s="25"/>
      <x:c r="OMW5852" s="25"/>
      <x:c r="OMX5852" s="25"/>
      <x:c r="OMY5852" s="25"/>
      <x:c r="OMZ5852" s="25"/>
      <x:c r="ONA5852" s="25"/>
      <x:c r="ONB5852" s="25"/>
      <x:c r="ONC5852" s="25"/>
      <x:c r="OND5852" s="25"/>
      <x:c r="ONE5852" s="25"/>
      <x:c r="ONF5852" s="25"/>
      <x:c r="ONG5852" s="25"/>
      <x:c r="ONH5852" s="25"/>
      <x:c r="ONI5852" s="25"/>
      <x:c r="ONJ5852" s="25"/>
      <x:c r="ONK5852" s="25"/>
      <x:c r="ONL5852" s="25"/>
      <x:c r="ONM5852" s="25"/>
      <x:c r="ONN5852" s="25"/>
      <x:c r="ONO5852" s="25"/>
      <x:c r="ONP5852" s="25"/>
      <x:c r="ONQ5852" s="25"/>
      <x:c r="ONR5852" s="25"/>
      <x:c r="ONS5852" s="25"/>
      <x:c r="ONT5852" s="25"/>
      <x:c r="ONU5852" s="25"/>
      <x:c r="ONV5852" s="25"/>
      <x:c r="ONW5852" s="25"/>
      <x:c r="ONX5852" s="25"/>
      <x:c r="ONY5852" s="25"/>
      <x:c r="ONZ5852" s="25"/>
      <x:c r="OOA5852" s="25"/>
      <x:c r="OOB5852" s="25"/>
      <x:c r="OOC5852" s="25"/>
      <x:c r="OOD5852" s="25"/>
      <x:c r="OOE5852" s="25"/>
      <x:c r="OOF5852" s="25"/>
      <x:c r="OOG5852" s="25"/>
      <x:c r="OOH5852" s="25"/>
      <x:c r="OOI5852" s="25"/>
      <x:c r="OOJ5852" s="25"/>
      <x:c r="OOK5852" s="25"/>
      <x:c r="OOL5852" s="25"/>
      <x:c r="OOM5852" s="25"/>
      <x:c r="OON5852" s="25"/>
      <x:c r="OOO5852" s="25"/>
      <x:c r="OOP5852" s="25"/>
      <x:c r="OOQ5852" s="25"/>
      <x:c r="OOR5852" s="25"/>
      <x:c r="OOS5852" s="25"/>
      <x:c r="OOT5852" s="25"/>
      <x:c r="OOU5852" s="25"/>
      <x:c r="OOV5852" s="25"/>
      <x:c r="OOW5852" s="25"/>
      <x:c r="OOX5852" s="25"/>
      <x:c r="OOY5852" s="25"/>
      <x:c r="OOZ5852" s="25"/>
      <x:c r="OPA5852" s="25"/>
      <x:c r="OPB5852" s="25"/>
      <x:c r="OPC5852" s="25"/>
      <x:c r="OPD5852" s="25"/>
      <x:c r="OPE5852" s="25"/>
      <x:c r="OPF5852" s="25"/>
      <x:c r="OPG5852" s="25"/>
      <x:c r="OPH5852" s="25"/>
      <x:c r="OPI5852" s="25"/>
      <x:c r="OPJ5852" s="25"/>
      <x:c r="OPK5852" s="25"/>
      <x:c r="OPL5852" s="25"/>
      <x:c r="OPM5852" s="25"/>
      <x:c r="OPN5852" s="25"/>
      <x:c r="OPO5852" s="25"/>
      <x:c r="OPP5852" s="25"/>
      <x:c r="OPQ5852" s="25"/>
      <x:c r="OPR5852" s="25"/>
      <x:c r="OPS5852" s="25"/>
      <x:c r="OPT5852" s="25"/>
      <x:c r="OPU5852" s="25"/>
      <x:c r="OPV5852" s="25"/>
      <x:c r="OPW5852" s="25"/>
      <x:c r="OPX5852" s="25"/>
      <x:c r="OPY5852" s="25"/>
      <x:c r="OPZ5852" s="25"/>
      <x:c r="OQA5852" s="25"/>
      <x:c r="OQB5852" s="25"/>
      <x:c r="OQC5852" s="25"/>
      <x:c r="OQD5852" s="25"/>
      <x:c r="OQE5852" s="25"/>
      <x:c r="OQF5852" s="25"/>
      <x:c r="OQG5852" s="25"/>
      <x:c r="OQH5852" s="25"/>
      <x:c r="OQI5852" s="25"/>
      <x:c r="OQJ5852" s="25"/>
      <x:c r="OQK5852" s="25"/>
      <x:c r="OQL5852" s="25"/>
      <x:c r="OQM5852" s="25"/>
      <x:c r="OQN5852" s="25"/>
      <x:c r="OQO5852" s="25"/>
      <x:c r="OQP5852" s="25"/>
      <x:c r="OQQ5852" s="25"/>
      <x:c r="OQR5852" s="25"/>
      <x:c r="OQS5852" s="25"/>
      <x:c r="OQT5852" s="25"/>
      <x:c r="OQU5852" s="25"/>
      <x:c r="OQV5852" s="25"/>
      <x:c r="OQW5852" s="25"/>
      <x:c r="OQX5852" s="25"/>
      <x:c r="OQY5852" s="25"/>
      <x:c r="OQZ5852" s="25"/>
      <x:c r="ORA5852" s="25"/>
      <x:c r="ORB5852" s="25"/>
      <x:c r="ORC5852" s="25"/>
      <x:c r="ORD5852" s="25"/>
      <x:c r="ORE5852" s="25"/>
      <x:c r="ORF5852" s="25"/>
      <x:c r="ORG5852" s="25"/>
      <x:c r="ORH5852" s="25"/>
      <x:c r="ORI5852" s="25"/>
      <x:c r="ORJ5852" s="25"/>
      <x:c r="ORK5852" s="25"/>
      <x:c r="ORL5852" s="25"/>
      <x:c r="ORM5852" s="25"/>
      <x:c r="ORN5852" s="25"/>
      <x:c r="ORO5852" s="25"/>
      <x:c r="ORP5852" s="25"/>
      <x:c r="ORQ5852" s="25"/>
      <x:c r="ORR5852" s="25"/>
      <x:c r="ORS5852" s="25"/>
      <x:c r="ORT5852" s="25"/>
      <x:c r="ORU5852" s="25"/>
      <x:c r="ORV5852" s="25"/>
      <x:c r="ORW5852" s="25"/>
      <x:c r="ORX5852" s="25"/>
      <x:c r="ORY5852" s="25"/>
      <x:c r="ORZ5852" s="25"/>
      <x:c r="OSA5852" s="25"/>
      <x:c r="OSB5852" s="25"/>
      <x:c r="OSC5852" s="25"/>
      <x:c r="OSD5852" s="25"/>
      <x:c r="OSE5852" s="25"/>
      <x:c r="OSF5852" s="25"/>
      <x:c r="OSG5852" s="25"/>
      <x:c r="OSH5852" s="25"/>
      <x:c r="OSI5852" s="25"/>
      <x:c r="OSJ5852" s="25"/>
      <x:c r="OSK5852" s="25"/>
      <x:c r="OSL5852" s="25"/>
      <x:c r="OSM5852" s="25"/>
      <x:c r="OSN5852" s="25"/>
      <x:c r="OSO5852" s="25"/>
      <x:c r="OSP5852" s="25"/>
      <x:c r="OSQ5852" s="25"/>
      <x:c r="OSR5852" s="25"/>
      <x:c r="OSS5852" s="25"/>
      <x:c r="OST5852" s="25"/>
      <x:c r="OSU5852" s="25"/>
      <x:c r="OSV5852" s="25"/>
      <x:c r="OSW5852" s="25"/>
      <x:c r="OSX5852" s="25"/>
      <x:c r="OSY5852" s="25"/>
      <x:c r="OSZ5852" s="25"/>
      <x:c r="OTA5852" s="25"/>
      <x:c r="OTB5852" s="25"/>
      <x:c r="OTC5852" s="25"/>
      <x:c r="OTD5852" s="25"/>
      <x:c r="OTE5852" s="25"/>
      <x:c r="OTF5852" s="25"/>
      <x:c r="OTG5852" s="25"/>
      <x:c r="OTH5852" s="25"/>
      <x:c r="OTI5852" s="25"/>
      <x:c r="OTJ5852" s="25"/>
      <x:c r="OTK5852" s="25"/>
      <x:c r="OTL5852" s="25"/>
      <x:c r="OTM5852" s="25"/>
      <x:c r="OTN5852" s="25"/>
      <x:c r="OTO5852" s="25"/>
      <x:c r="OTP5852" s="25"/>
      <x:c r="OTQ5852" s="25"/>
      <x:c r="OTR5852" s="25"/>
      <x:c r="OTS5852" s="25"/>
      <x:c r="OTT5852" s="25"/>
      <x:c r="OTU5852" s="25"/>
      <x:c r="OTV5852" s="25"/>
      <x:c r="OTW5852" s="25"/>
      <x:c r="OTX5852" s="25"/>
      <x:c r="OTY5852" s="25"/>
      <x:c r="OTZ5852" s="25"/>
      <x:c r="OUA5852" s="25"/>
      <x:c r="OUB5852" s="25"/>
      <x:c r="OUC5852" s="25"/>
      <x:c r="OUD5852" s="25"/>
      <x:c r="OUE5852" s="25"/>
      <x:c r="OUF5852" s="25"/>
      <x:c r="OUG5852" s="25"/>
      <x:c r="OUH5852" s="25"/>
      <x:c r="OUI5852" s="25"/>
      <x:c r="OUJ5852" s="25"/>
      <x:c r="OUK5852" s="25"/>
      <x:c r="OUL5852" s="25"/>
      <x:c r="OUM5852" s="25"/>
      <x:c r="OUN5852" s="25"/>
      <x:c r="OUO5852" s="25"/>
      <x:c r="OUP5852" s="25"/>
      <x:c r="OUQ5852" s="25"/>
      <x:c r="OUR5852" s="25"/>
      <x:c r="OUS5852" s="25"/>
      <x:c r="OUT5852" s="25"/>
      <x:c r="OUU5852" s="25"/>
      <x:c r="OUV5852" s="25"/>
      <x:c r="OUW5852" s="25"/>
      <x:c r="OUX5852" s="25"/>
      <x:c r="OUY5852" s="25"/>
      <x:c r="OUZ5852" s="25"/>
      <x:c r="OVA5852" s="25"/>
      <x:c r="OVB5852" s="25"/>
      <x:c r="OVC5852" s="25"/>
      <x:c r="OVD5852" s="25"/>
      <x:c r="OVE5852" s="25"/>
      <x:c r="OVF5852" s="25"/>
      <x:c r="OVG5852" s="25"/>
      <x:c r="OVH5852" s="25"/>
      <x:c r="OVI5852" s="25"/>
      <x:c r="OVJ5852" s="25"/>
      <x:c r="OVK5852" s="25"/>
      <x:c r="OVL5852" s="25"/>
      <x:c r="OVM5852" s="25"/>
      <x:c r="OVN5852" s="25"/>
      <x:c r="OVO5852" s="25"/>
      <x:c r="OVP5852" s="25"/>
      <x:c r="OVQ5852" s="25"/>
      <x:c r="OVR5852" s="25"/>
      <x:c r="OVS5852" s="25"/>
      <x:c r="OVT5852" s="25"/>
      <x:c r="OVU5852" s="25"/>
      <x:c r="OVV5852" s="25"/>
      <x:c r="OVW5852" s="25"/>
      <x:c r="OVX5852" s="25"/>
      <x:c r="OVY5852" s="25"/>
      <x:c r="OVZ5852" s="25"/>
      <x:c r="OWA5852" s="25"/>
      <x:c r="OWB5852" s="25"/>
      <x:c r="OWC5852" s="25"/>
      <x:c r="OWD5852" s="25"/>
      <x:c r="OWE5852" s="25"/>
      <x:c r="OWF5852" s="25"/>
      <x:c r="OWG5852" s="25"/>
      <x:c r="OWH5852" s="25"/>
      <x:c r="OWI5852" s="25"/>
      <x:c r="OWJ5852" s="25"/>
      <x:c r="OWK5852" s="25"/>
      <x:c r="OWL5852" s="25"/>
      <x:c r="OWM5852" s="25"/>
      <x:c r="OWN5852" s="25"/>
      <x:c r="OWO5852" s="25"/>
      <x:c r="OWP5852" s="25"/>
      <x:c r="OWQ5852" s="25"/>
      <x:c r="OWR5852" s="25"/>
      <x:c r="OWS5852" s="25"/>
      <x:c r="OWT5852" s="25"/>
      <x:c r="OWU5852" s="25"/>
      <x:c r="OWV5852" s="25"/>
      <x:c r="OWW5852" s="25"/>
      <x:c r="OWX5852" s="25"/>
      <x:c r="OWY5852" s="25"/>
      <x:c r="OWZ5852" s="25"/>
      <x:c r="OXA5852" s="25"/>
      <x:c r="OXB5852" s="25"/>
      <x:c r="OXC5852" s="25"/>
      <x:c r="OXD5852" s="25"/>
      <x:c r="OXE5852" s="25"/>
      <x:c r="OXF5852" s="25"/>
      <x:c r="OXG5852" s="25"/>
      <x:c r="OXH5852" s="25"/>
      <x:c r="OXI5852" s="25"/>
      <x:c r="OXJ5852" s="25"/>
      <x:c r="OXK5852" s="25"/>
      <x:c r="OXL5852" s="25"/>
      <x:c r="OXM5852" s="25"/>
      <x:c r="OXN5852" s="25"/>
      <x:c r="OXO5852" s="25"/>
      <x:c r="OXP5852" s="25"/>
      <x:c r="OXQ5852" s="25"/>
      <x:c r="OXR5852" s="25"/>
      <x:c r="OXS5852" s="25"/>
      <x:c r="OXT5852" s="25"/>
      <x:c r="OXU5852" s="25"/>
      <x:c r="OXV5852" s="25"/>
      <x:c r="OXW5852" s="25"/>
      <x:c r="OXX5852" s="25"/>
      <x:c r="OXY5852" s="25"/>
      <x:c r="OXZ5852" s="25"/>
      <x:c r="OYA5852" s="25"/>
      <x:c r="OYB5852" s="25"/>
      <x:c r="OYC5852" s="25"/>
      <x:c r="OYD5852" s="25"/>
      <x:c r="OYE5852" s="25"/>
      <x:c r="OYF5852" s="25"/>
      <x:c r="OYG5852" s="25"/>
      <x:c r="OYH5852" s="25"/>
      <x:c r="OYI5852" s="25"/>
      <x:c r="OYJ5852" s="25"/>
      <x:c r="OYK5852" s="25"/>
      <x:c r="OYL5852" s="25"/>
      <x:c r="OYM5852" s="25"/>
      <x:c r="OYN5852" s="25"/>
      <x:c r="OYO5852" s="25"/>
      <x:c r="OYP5852" s="25"/>
      <x:c r="OYQ5852" s="25"/>
      <x:c r="OYR5852" s="25"/>
      <x:c r="OYS5852" s="25"/>
      <x:c r="OYT5852" s="25"/>
      <x:c r="OYU5852" s="25"/>
      <x:c r="OYV5852" s="25"/>
      <x:c r="OYW5852" s="25"/>
      <x:c r="OYX5852" s="25"/>
      <x:c r="OYY5852" s="25"/>
      <x:c r="OYZ5852" s="25"/>
      <x:c r="OZA5852" s="25"/>
      <x:c r="OZB5852" s="25"/>
      <x:c r="OZC5852" s="25"/>
      <x:c r="OZD5852" s="25"/>
      <x:c r="OZE5852" s="25"/>
      <x:c r="OZF5852" s="25"/>
      <x:c r="OZG5852" s="25"/>
      <x:c r="OZH5852" s="25"/>
      <x:c r="OZI5852" s="25"/>
      <x:c r="OZJ5852" s="25"/>
      <x:c r="OZK5852" s="25"/>
      <x:c r="OZL5852" s="25"/>
      <x:c r="OZM5852" s="25"/>
      <x:c r="OZN5852" s="25"/>
      <x:c r="OZO5852" s="25"/>
      <x:c r="OZP5852" s="25"/>
      <x:c r="OZQ5852" s="25"/>
      <x:c r="OZR5852" s="25"/>
      <x:c r="OZS5852" s="25"/>
      <x:c r="OZT5852" s="25"/>
      <x:c r="OZU5852" s="25"/>
      <x:c r="OZV5852" s="25"/>
      <x:c r="OZW5852" s="25"/>
      <x:c r="OZX5852" s="25"/>
      <x:c r="OZY5852" s="25"/>
      <x:c r="OZZ5852" s="25"/>
      <x:c r="PAA5852" s="25"/>
      <x:c r="PAB5852" s="25"/>
      <x:c r="PAC5852" s="25"/>
      <x:c r="PAD5852" s="25"/>
      <x:c r="PAE5852" s="25"/>
      <x:c r="PAF5852" s="25"/>
      <x:c r="PAG5852" s="25"/>
      <x:c r="PAH5852" s="25"/>
      <x:c r="PAI5852" s="25"/>
      <x:c r="PAJ5852" s="25"/>
      <x:c r="PAK5852" s="25"/>
      <x:c r="PAL5852" s="25"/>
      <x:c r="PAM5852" s="25"/>
      <x:c r="PAN5852" s="25"/>
      <x:c r="PAO5852" s="25"/>
      <x:c r="PAP5852" s="25"/>
      <x:c r="PAQ5852" s="25"/>
      <x:c r="PAR5852" s="25"/>
      <x:c r="PAS5852" s="25"/>
      <x:c r="PAT5852" s="25"/>
      <x:c r="PAU5852" s="25"/>
      <x:c r="PAV5852" s="25"/>
      <x:c r="PAW5852" s="25"/>
      <x:c r="PAX5852" s="25"/>
      <x:c r="PAY5852" s="25"/>
      <x:c r="PAZ5852" s="25"/>
      <x:c r="PBA5852" s="25"/>
      <x:c r="PBB5852" s="25"/>
      <x:c r="PBC5852" s="25"/>
      <x:c r="PBD5852" s="25"/>
      <x:c r="PBE5852" s="25"/>
      <x:c r="PBF5852" s="25"/>
      <x:c r="PBG5852" s="25"/>
      <x:c r="PBH5852" s="25"/>
      <x:c r="PBI5852" s="25"/>
      <x:c r="PBJ5852" s="25"/>
      <x:c r="PBK5852" s="25"/>
      <x:c r="PBL5852" s="25"/>
      <x:c r="PBM5852" s="25"/>
      <x:c r="PBN5852" s="25"/>
      <x:c r="PBO5852" s="25"/>
      <x:c r="PBP5852" s="25"/>
      <x:c r="PBQ5852" s="25"/>
      <x:c r="PBR5852" s="25"/>
      <x:c r="PBS5852" s="25"/>
      <x:c r="PBT5852" s="25"/>
      <x:c r="PBU5852" s="25"/>
      <x:c r="PBV5852" s="25"/>
      <x:c r="PBW5852" s="25"/>
      <x:c r="PBX5852" s="25"/>
      <x:c r="PBY5852" s="25"/>
      <x:c r="PBZ5852" s="25"/>
      <x:c r="PCA5852" s="25"/>
      <x:c r="PCB5852" s="25"/>
      <x:c r="PCC5852" s="25"/>
      <x:c r="PCD5852" s="25"/>
      <x:c r="PCE5852" s="25"/>
      <x:c r="PCF5852" s="25"/>
      <x:c r="PCG5852" s="25"/>
      <x:c r="PCH5852" s="25"/>
      <x:c r="PCI5852" s="25"/>
      <x:c r="PCJ5852" s="25"/>
      <x:c r="PCK5852" s="25"/>
      <x:c r="PCL5852" s="25"/>
      <x:c r="PCM5852" s="25"/>
      <x:c r="PCN5852" s="25"/>
      <x:c r="PCO5852" s="25"/>
      <x:c r="PCP5852" s="25"/>
      <x:c r="PCQ5852" s="25"/>
      <x:c r="PCR5852" s="25"/>
      <x:c r="PCS5852" s="25"/>
      <x:c r="PCT5852" s="25"/>
      <x:c r="PCU5852" s="25"/>
      <x:c r="PCV5852" s="25"/>
      <x:c r="PCW5852" s="25"/>
      <x:c r="PCX5852" s="25"/>
      <x:c r="PCY5852" s="25"/>
      <x:c r="PCZ5852" s="25"/>
      <x:c r="PDA5852" s="25"/>
      <x:c r="PDB5852" s="25"/>
      <x:c r="PDC5852" s="25"/>
      <x:c r="PDD5852" s="25"/>
      <x:c r="PDE5852" s="25"/>
      <x:c r="PDF5852" s="25"/>
      <x:c r="PDG5852" s="25"/>
      <x:c r="PDH5852" s="25"/>
      <x:c r="PDI5852" s="25"/>
      <x:c r="PDJ5852" s="25"/>
      <x:c r="PDK5852" s="25"/>
      <x:c r="PDL5852" s="25"/>
      <x:c r="PDM5852" s="25"/>
      <x:c r="PDN5852" s="25"/>
      <x:c r="PDO5852" s="25"/>
      <x:c r="PDP5852" s="25"/>
      <x:c r="PDQ5852" s="25"/>
      <x:c r="PDR5852" s="25"/>
      <x:c r="PDS5852" s="25"/>
      <x:c r="PDT5852" s="25"/>
      <x:c r="PDU5852" s="25"/>
      <x:c r="PDV5852" s="25"/>
      <x:c r="PDW5852" s="25"/>
      <x:c r="PDX5852" s="25"/>
      <x:c r="PDY5852" s="25"/>
      <x:c r="PDZ5852" s="25"/>
      <x:c r="PEA5852" s="25"/>
      <x:c r="PEB5852" s="25"/>
      <x:c r="PEC5852" s="25"/>
      <x:c r="PED5852" s="25"/>
      <x:c r="PEE5852" s="25"/>
      <x:c r="PEF5852" s="25"/>
      <x:c r="PEG5852" s="25"/>
      <x:c r="PEH5852" s="25"/>
      <x:c r="PEI5852" s="25"/>
      <x:c r="PEJ5852" s="25"/>
      <x:c r="PEK5852" s="25"/>
      <x:c r="PEL5852" s="25"/>
      <x:c r="PEM5852" s="25"/>
      <x:c r="PEN5852" s="25"/>
      <x:c r="PEO5852" s="25"/>
      <x:c r="PEP5852" s="25"/>
      <x:c r="PEQ5852" s="25"/>
      <x:c r="PER5852" s="25"/>
      <x:c r="PES5852" s="25"/>
      <x:c r="PET5852" s="25"/>
      <x:c r="PEU5852" s="25"/>
      <x:c r="PEV5852" s="25"/>
      <x:c r="PEW5852" s="25"/>
      <x:c r="PEX5852" s="25"/>
      <x:c r="PEY5852" s="25"/>
      <x:c r="PEZ5852" s="25"/>
      <x:c r="PFA5852" s="25"/>
      <x:c r="PFB5852" s="25"/>
      <x:c r="PFC5852" s="25"/>
      <x:c r="PFD5852" s="25"/>
      <x:c r="PFE5852" s="25"/>
      <x:c r="PFF5852" s="25"/>
      <x:c r="PFG5852" s="25"/>
      <x:c r="PFH5852" s="25"/>
      <x:c r="PFI5852" s="25"/>
      <x:c r="PFJ5852" s="25"/>
      <x:c r="PFK5852" s="25"/>
      <x:c r="PFL5852" s="25"/>
      <x:c r="PFM5852" s="25"/>
      <x:c r="PFN5852" s="25"/>
      <x:c r="PFO5852" s="25"/>
      <x:c r="PFP5852" s="25"/>
      <x:c r="PFQ5852" s="25"/>
      <x:c r="PFR5852" s="25"/>
      <x:c r="PFS5852" s="25"/>
      <x:c r="PFT5852" s="25"/>
      <x:c r="PFU5852" s="25"/>
      <x:c r="PFV5852" s="25"/>
      <x:c r="PFW5852" s="25"/>
      <x:c r="PFX5852" s="25"/>
      <x:c r="PFY5852" s="25"/>
      <x:c r="PFZ5852" s="25"/>
      <x:c r="PGA5852" s="25"/>
      <x:c r="PGB5852" s="25"/>
      <x:c r="PGC5852" s="25"/>
      <x:c r="PGD5852" s="25"/>
      <x:c r="PGE5852" s="25"/>
      <x:c r="PGF5852" s="25"/>
      <x:c r="PGG5852" s="25"/>
      <x:c r="PGH5852" s="25"/>
      <x:c r="PGI5852" s="25"/>
      <x:c r="PGJ5852" s="25"/>
      <x:c r="PGK5852" s="25"/>
      <x:c r="PGL5852" s="25"/>
      <x:c r="PGM5852" s="25"/>
      <x:c r="PGN5852" s="25"/>
      <x:c r="PGO5852" s="25"/>
      <x:c r="PGP5852" s="25"/>
      <x:c r="PGQ5852" s="25"/>
      <x:c r="PGR5852" s="25"/>
      <x:c r="PGS5852" s="25"/>
      <x:c r="PGT5852" s="25"/>
      <x:c r="PGU5852" s="25"/>
      <x:c r="PGV5852" s="25"/>
      <x:c r="PGW5852" s="25"/>
      <x:c r="PGX5852" s="25"/>
      <x:c r="PGY5852" s="25"/>
      <x:c r="PGZ5852" s="25"/>
      <x:c r="PHA5852" s="25"/>
      <x:c r="PHB5852" s="25"/>
      <x:c r="PHC5852" s="25"/>
      <x:c r="PHD5852" s="25"/>
      <x:c r="PHE5852" s="25"/>
      <x:c r="PHF5852" s="25"/>
      <x:c r="PHG5852" s="25"/>
      <x:c r="PHH5852" s="25"/>
      <x:c r="PHI5852" s="25"/>
      <x:c r="PHJ5852" s="25"/>
      <x:c r="PHK5852" s="25"/>
      <x:c r="PHL5852" s="25"/>
      <x:c r="PHM5852" s="25"/>
      <x:c r="PHN5852" s="25"/>
      <x:c r="PHO5852" s="25"/>
      <x:c r="PHP5852" s="25"/>
      <x:c r="PHQ5852" s="25"/>
      <x:c r="PHR5852" s="25"/>
      <x:c r="PHS5852" s="25"/>
      <x:c r="PHT5852" s="25"/>
      <x:c r="PHU5852" s="25"/>
      <x:c r="PHV5852" s="25"/>
      <x:c r="PHW5852" s="25"/>
      <x:c r="PHX5852" s="25"/>
      <x:c r="PHY5852" s="25"/>
      <x:c r="PHZ5852" s="25"/>
      <x:c r="PIA5852" s="25"/>
      <x:c r="PIB5852" s="25"/>
      <x:c r="PIC5852" s="25"/>
      <x:c r="PID5852" s="25"/>
      <x:c r="PIE5852" s="25"/>
      <x:c r="PIF5852" s="25"/>
      <x:c r="PIG5852" s="25"/>
      <x:c r="PIH5852" s="25"/>
      <x:c r="PII5852" s="25"/>
      <x:c r="PIJ5852" s="25"/>
      <x:c r="PIK5852" s="25"/>
      <x:c r="PIL5852" s="25"/>
      <x:c r="PIM5852" s="25"/>
      <x:c r="PIN5852" s="25"/>
      <x:c r="PIO5852" s="25"/>
      <x:c r="PIP5852" s="25"/>
      <x:c r="PIQ5852" s="25"/>
      <x:c r="PIR5852" s="25"/>
      <x:c r="PIS5852" s="25"/>
      <x:c r="PIT5852" s="25"/>
      <x:c r="PIU5852" s="25"/>
      <x:c r="PIV5852" s="25"/>
      <x:c r="PIW5852" s="25"/>
      <x:c r="PIX5852" s="25"/>
      <x:c r="PIY5852" s="25"/>
      <x:c r="PIZ5852" s="25"/>
      <x:c r="PJA5852" s="25"/>
      <x:c r="PJB5852" s="25"/>
      <x:c r="PJC5852" s="25"/>
      <x:c r="PJD5852" s="25"/>
      <x:c r="PJE5852" s="25"/>
      <x:c r="PJF5852" s="25"/>
      <x:c r="PJG5852" s="25"/>
      <x:c r="PJH5852" s="25"/>
      <x:c r="PJI5852" s="25"/>
      <x:c r="PJJ5852" s="25"/>
      <x:c r="PJK5852" s="25"/>
      <x:c r="PJL5852" s="25"/>
      <x:c r="PJM5852" s="25"/>
      <x:c r="PJN5852" s="25"/>
      <x:c r="PJO5852" s="25"/>
      <x:c r="PJP5852" s="25"/>
      <x:c r="PJQ5852" s="25"/>
      <x:c r="PJR5852" s="25"/>
      <x:c r="PJS5852" s="25"/>
      <x:c r="PJT5852" s="25"/>
      <x:c r="PJU5852" s="25"/>
      <x:c r="PJV5852" s="25"/>
      <x:c r="PJW5852" s="25"/>
      <x:c r="PJX5852" s="25"/>
      <x:c r="PJY5852" s="25"/>
      <x:c r="PJZ5852" s="25"/>
      <x:c r="PKA5852" s="25"/>
      <x:c r="PKB5852" s="25"/>
      <x:c r="PKC5852" s="25"/>
      <x:c r="PKD5852" s="25"/>
      <x:c r="PKE5852" s="25"/>
      <x:c r="PKF5852" s="25"/>
      <x:c r="PKG5852" s="25"/>
      <x:c r="PKH5852" s="25"/>
      <x:c r="PKI5852" s="25"/>
      <x:c r="PKJ5852" s="25"/>
      <x:c r="PKK5852" s="25"/>
      <x:c r="PKL5852" s="25"/>
      <x:c r="PKM5852" s="25"/>
      <x:c r="PKN5852" s="25"/>
      <x:c r="PKO5852" s="25"/>
      <x:c r="PKP5852" s="25"/>
      <x:c r="PKQ5852" s="25"/>
      <x:c r="PKR5852" s="25"/>
      <x:c r="PKS5852" s="25"/>
      <x:c r="PKT5852" s="25"/>
      <x:c r="PKU5852" s="25"/>
      <x:c r="PKV5852" s="25"/>
      <x:c r="PKW5852" s="25"/>
      <x:c r="PKX5852" s="25"/>
      <x:c r="PKY5852" s="25"/>
      <x:c r="PKZ5852" s="25"/>
      <x:c r="PLA5852" s="25"/>
      <x:c r="PLB5852" s="25"/>
      <x:c r="PLC5852" s="25"/>
      <x:c r="PLD5852" s="25"/>
      <x:c r="PLE5852" s="25"/>
      <x:c r="PLF5852" s="25"/>
      <x:c r="PLG5852" s="25"/>
      <x:c r="PLH5852" s="25"/>
      <x:c r="PLI5852" s="25"/>
      <x:c r="PLJ5852" s="25"/>
      <x:c r="PLK5852" s="25"/>
      <x:c r="PLL5852" s="25"/>
      <x:c r="PLM5852" s="25"/>
      <x:c r="PLN5852" s="25"/>
      <x:c r="PLO5852" s="25"/>
      <x:c r="PLP5852" s="25"/>
      <x:c r="PLQ5852" s="25"/>
      <x:c r="PLR5852" s="25"/>
      <x:c r="PLS5852" s="25"/>
      <x:c r="PLT5852" s="25"/>
      <x:c r="PLU5852" s="25"/>
      <x:c r="PLV5852" s="25"/>
      <x:c r="PLW5852" s="25"/>
      <x:c r="PLX5852" s="25"/>
      <x:c r="PLY5852" s="25"/>
      <x:c r="PLZ5852" s="25"/>
      <x:c r="PMA5852" s="25"/>
      <x:c r="PMB5852" s="25"/>
      <x:c r="PMC5852" s="25"/>
      <x:c r="PMD5852" s="25"/>
      <x:c r="PME5852" s="25"/>
      <x:c r="PMF5852" s="25"/>
      <x:c r="PMG5852" s="25"/>
      <x:c r="PMH5852" s="25"/>
      <x:c r="PMI5852" s="25"/>
      <x:c r="PMJ5852" s="25"/>
      <x:c r="PMK5852" s="25"/>
      <x:c r="PML5852" s="25"/>
      <x:c r="PMM5852" s="25"/>
      <x:c r="PMN5852" s="25"/>
      <x:c r="PMO5852" s="25"/>
      <x:c r="PMP5852" s="25"/>
      <x:c r="PMQ5852" s="25"/>
      <x:c r="PMR5852" s="25"/>
      <x:c r="PMS5852" s="25"/>
      <x:c r="PMT5852" s="25"/>
      <x:c r="PMU5852" s="25"/>
      <x:c r="PMV5852" s="25"/>
      <x:c r="PMW5852" s="25"/>
      <x:c r="PMX5852" s="25"/>
      <x:c r="PMY5852" s="25"/>
      <x:c r="PMZ5852" s="25"/>
      <x:c r="PNA5852" s="25"/>
      <x:c r="PNB5852" s="25"/>
      <x:c r="PNC5852" s="25"/>
      <x:c r="PND5852" s="25"/>
      <x:c r="PNE5852" s="25"/>
      <x:c r="PNF5852" s="25"/>
      <x:c r="PNG5852" s="25"/>
      <x:c r="PNH5852" s="25"/>
      <x:c r="PNI5852" s="25"/>
      <x:c r="PNJ5852" s="25"/>
      <x:c r="PNK5852" s="25"/>
      <x:c r="PNL5852" s="25"/>
      <x:c r="PNM5852" s="25"/>
      <x:c r="PNN5852" s="25"/>
      <x:c r="PNO5852" s="25"/>
      <x:c r="PNP5852" s="25"/>
      <x:c r="PNQ5852" s="25"/>
      <x:c r="PNR5852" s="25"/>
      <x:c r="PNS5852" s="25"/>
      <x:c r="PNT5852" s="25"/>
      <x:c r="PNU5852" s="25"/>
      <x:c r="PNV5852" s="25"/>
      <x:c r="PNW5852" s="25"/>
      <x:c r="PNX5852" s="25"/>
      <x:c r="PNY5852" s="25"/>
      <x:c r="PNZ5852" s="25"/>
      <x:c r="POA5852" s="25"/>
      <x:c r="POB5852" s="25"/>
      <x:c r="POC5852" s="25"/>
      <x:c r="POD5852" s="25"/>
      <x:c r="POE5852" s="25"/>
      <x:c r="POF5852" s="25"/>
      <x:c r="POG5852" s="25"/>
      <x:c r="POH5852" s="25"/>
      <x:c r="POI5852" s="25"/>
      <x:c r="POJ5852" s="25"/>
      <x:c r="POK5852" s="25"/>
      <x:c r="POL5852" s="25"/>
      <x:c r="POM5852" s="25"/>
      <x:c r="PON5852" s="25"/>
      <x:c r="POO5852" s="25"/>
      <x:c r="POP5852" s="25"/>
      <x:c r="POQ5852" s="25"/>
      <x:c r="POR5852" s="25"/>
      <x:c r="POS5852" s="25"/>
      <x:c r="POT5852" s="25"/>
      <x:c r="POU5852" s="25"/>
      <x:c r="POV5852" s="25"/>
      <x:c r="POW5852" s="25"/>
      <x:c r="POX5852" s="25"/>
      <x:c r="POY5852" s="25"/>
      <x:c r="POZ5852" s="25"/>
      <x:c r="PPA5852" s="25"/>
      <x:c r="PPB5852" s="25"/>
      <x:c r="PPC5852" s="25"/>
      <x:c r="PPD5852" s="25"/>
      <x:c r="PPE5852" s="25"/>
      <x:c r="PPF5852" s="25"/>
      <x:c r="PPG5852" s="25"/>
      <x:c r="PPH5852" s="25"/>
      <x:c r="PPI5852" s="25"/>
      <x:c r="PPJ5852" s="25"/>
      <x:c r="PPK5852" s="25"/>
      <x:c r="PPL5852" s="25"/>
      <x:c r="PPM5852" s="25"/>
      <x:c r="PPN5852" s="25"/>
      <x:c r="PPO5852" s="25"/>
      <x:c r="PPP5852" s="25"/>
      <x:c r="PPQ5852" s="25"/>
      <x:c r="PPR5852" s="25"/>
      <x:c r="PPS5852" s="25"/>
      <x:c r="PPT5852" s="25"/>
      <x:c r="PPU5852" s="25"/>
      <x:c r="PPV5852" s="25"/>
      <x:c r="PPW5852" s="25"/>
      <x:c r="PPX5852" s="25"/>
      <x:c r="PPY5852" s="25"/>
      <x:c r="PPZ5852" s="25"/>
      <x:c r="PQA5852" s="25"/>
      <x:c r="PQB5852" s="25"/>
      <x:c r="PQC5852" s="25"/>
      <x:c r="PQD5852" s="25"/>
      <x:c r="PQE5852" s="25"/>
      <x:c r="PQF5852" s="25"/>
      <x:c r="PQG5852" s="25"/>
      <x:c r="PQH5852" s="25"/>
      <x:c r="PQI5852" s="25"/>
      <x:c r="PQJ5852" s="25"/>
      <x:c r="PQK5852" s="25"/>
      <x:c r="PQL5852" s="25"/>
      <x:c r="PQM5852" s="25"/>
      <x:c r="PQN5852" s="25"/>
      <x:c r="PQO5852" s="25"/>
      <x:c r="PQP5852" s="25"/>
      <x:c r="PQQ5852" s="25"/>
      <x:c r="PQR5852" s="25"/>
      <x:c r="PQS5852" s="25"/>
      <x:c r="PQT5852" s="25"/>
      <x:c r="PQU5852" s="25"/>
      <x:c r="PQV5852" s="25"/>
      <x:c r="PQW5852" s="25"/>
      <x:c r="PQX5852" s="25"/>
      <x:c r="PQY5852" s="25"/>
      <x:c r="PQZ5852" s="25"/>
      <x:c r="PRA5852" s="25"/>
      <x:c r="PRB5852" s="25"/>
      <x:c r="PRC5852" s="25"/>
      <x:c r="PRD5852" s="25"/>
      <x:c r="PRE5852" s="25"/>
      <x:c r="PRF5852" s="25"/>
      <x:c r="PRG5852" s="25"/>
      <x:c r="PRH5852" s="25"/>
      <x:c r="PRI5852" s="25"/>
      <x:c r="PRJ5852" s="25"/>
      <x:c r="PRK5852" s="25"/>
      <x:c r="PRL5852" s="25"/>
      <x:c r="PRM5852" s="25"/>
      <x:c r="PRN5852" s="25"/>
      <x:c r="PRO5852" s="25"/>
      <x:c r="PRP5852" s="25"/>
      <x:c r="PRQ5852" s="25"/>
      <x:c r="PRR5852" s="25"/>
      <x:c r="PRS5852" s="25"/>
      <x:c r="PRT5852" s="25"/>
      <x:c r="PRU5852" s="25"/>
      <x:c r="PRV5852" s="25"/>
      <x:c r="PRW5852" s="25"/>
      <x:c r="PRX5852" s="25"/>
      <x:c r="PRY5852" s="25"/>
      <x:c r="PRZ5852" s="25"/>
      <x:c r="PSA5852" s="25"/>
      <x:c r="PSB5852" s="25"/>
      <x:c r="PSC5852" s="25"/>
      <x:c r="PSD5852" s="25"/>
      <x:c r="PSE5852" s="25"/>
      <x:c r="PSF5852" s="25"/>
      <x:c r="PSG5852" s="25"/>
      <x:c r="PSH5852" s="25"/>
      <x:c r="PSI5852" s="25"/>
      <x:c r="PSJ5852" s="25"/>
      <x:c r="PSK5852" s="25"/>
      <x:c r="PSL5852" s="25"/>
      <x:c r="PSM5852" s="25"/>
      <x:c r="PSN5852" s="25"/>
      <x:c r="PSO5852" s="25"/>
      <x:c r="PSP5852" s="25"/>
      <x:c r="PSQ5852" s="25"/>
      <x:c r="PSR5852" s="25"/>
      <x:c r="PSS5852" s="25"/>
      <x:c r="PST5852" s="25"/>
      <x:c r="PSU5852" s="25"/>
      <x:c r="PSV5852" s="25"/>
      <x:c r="PSW5852" s="25"/>
      <x:c r="PSX5852" s="25"/>
      <x:c r="PSY5852" s="25"/>
      <x:c r="PSZ5852" s="25"/>
      <x:c r="PTA5852" s="25"/>
      <x:c r="PTB5852" s="25"/>
      <x:c r="PTC5852" s="25"/>
      <x:c r="PTD5852" s="25"/>
      <x:c r="PTE5852" s="25"/>
      <x:c r="PTF5852" s="25"/>
      <x:c r="PTG5852" s="25"/>
      <x:c r="PTH5852" s="25"/>
      <x:c r="PTI5852" s="25"/>
      <x:c r="PTJ5852" s="25"/>
      <x:c r="PTK5852" s="25"/>
      <x:c r="PTL5852" s="25"/>
      <x:c r="PTM5852" s="25"/>
      <x:c r="PTN5852" s="25"/>
      <x:c r="PTO5852" s="25"/>
      <x:c r="PTP5852" s="25"/>
      <x:c r="PTQ5852" s="25"/>
      <x:c r="PTR5852" s="25"/>
      <x:c r="PTS5852" s="25"/>
      <x:c r="PTT5852" s="25"/>
      <x:c r="PTU5852" s="25"/>
      <x:c r="PTV5852" s="25"/>
      <x:c r="PTW5852" s="25"/>
      <x:c r="PTX5852" s="25"/>
      <x:c r="PTY5852" s="25"/>
      <x:c r="PTZ5852" s="25"/>
      <x:c r="PUA5852" s="25"/>
      <x:c r="PUB5852" s="25"/>
      <x:c r="PUC5852" s="25"/>
      <x:c r="PUD5852" s="25"/>
      <x:c r="PUE5852" s="25"/>
      <x:c r="PUF5852" s="25"/>
      <x:c r="PUG5852" s="25"/>
      <x:c r="PUH5852" s="25"/>
      <x:c r="PUI5852" s="25"/>
      <x:c r="PUJ5852" s="25"/>
      <x:c r="PUK5852" s="25"/>
      <x:c r="PUL5852" s="25"/>
      <x:c r="PUM5852" s="25"/>
      <x:c r="PUN5852" s="25"/>
      <x:c r="PUO5852" s="25"/>
      <x:c r="PUP5852" s="25"/>
      <x:c r="PUQ5852" s="25"/>
      <x:c r="PUR5852" s="25"/>
      <x:c r="PUS5852" s="25"/>
      <x:c r="PUT5852" s="25"/>
      <x:c r="PUU5852" s="25"/>
      <x:c r="PUV5852" s="25"/>
      <x:c r="PUW5852" s="25"/>
      <x:c r="PUX5852" s="25"/>
      <x:c r="PUY5852" s="25"/>
      <x:c r="PUZ5852" s="25"/>
      <x:c r="PVA5852" s="25"/>
      <x:c r="PVB5852" s="25"/>
      <x:c r="PVC5852" s="25"/>
      <x:c r="PVD5852" s="25"/>
      <x:c r="PVE5852" s="25"/>
      <x:c r="PVF5852" s="25"/>
      <x:c r="PVG5852" s="25"/>
      <x:c r="PVH5852" s="25"/>
      <x:c r="PVI5852" s="25"/>
      <x:c r="PVJ5852" s="25"/>
      <x:c r="PVK5852" s="25"/>
      <x:c r="PVL5852" s="25"/>
      <x:c r="PVM5852" s="25"/>
      <x:c r="PVN5852" s="25"/>
      <x:c r="PVO5852" s="25"/>
      <x:c r="PVP5852" s="25"/>
      <x:c r="PVQ5852" s="25"/>
      <x:c r="PVR5852" s="25"/>
      <x:c r="PVS5852" s="25"/>
      <x:c r="PVT5852" s="25"/>
      <x:c r="PVU5852" s="25"/>
      <x:c r="PVV5852" s="25"/>
      <x:c r="PVW5852" s="25"/>
      <x:c r="PVX5852" s="25"/>
      <x:c r="PVY5852" s="25"/>
      <x:c r="PVZ5852" s="25"/>
      <x:c r="PWA5852" s="25"/>
      <x:c r="PWB5852" s="25"/>
      <x:c r="PWC5852" s="25"/>
      <x:c r="PWD5852" s="25"/>
      <x:c r="PWE5852" s="25"/>
      <x:c r="PWF5852" s="25"/>
      <x:c r="PWG5852" s="25"/>
      <x:c r="PWH5852" s="25"/>
      <x:c r="PWI5852" s="25"/>
      <x:c r="PWJ5852" s="25"/>
      <x:c r="PWK5852" s="25"/>
      <x:c r="PWL5852" s="25"/>
      <x:c r="PWM5852" s="25"/>
      <x:c r="PWN5852" s="25"/>
      <x:c r="PWO5852" s="25"/>
      <x:c r="PWP5852" s="25"/>
      <x:c r="PWQ5852" s="25"/>
      <x:c r="PWR5852" s="25"/>
      <x:c r="PWS5852" s="25"/>
      <x:c r="PWT5852" s="25"/>
      <x:c r="PWU5852" s="25"/>
      <x:c r="PWV5852" s="25"/>
      <x:c r="PWW5852" s="25"/>
      <x:c r="PWX5852" s="25"/>
      <x:c r="PWY5852" s="25"/>
      <x:c r="PWZ5852" s="25"/>
      <x:c r="PXA5852" s="25"/>
      <x:c r="PXB5852" s="25"/>
      <x:c r="PXC5852" s="25"/>
      <x:c r="PXD5852" s="25"/>
      <x:c r="PXE5852" s="25"/>
      <x:c r="PXF5852" s="25"/>
      <x:c r="PXG5852" s="25"/>
      <x:c r="PXH5852" s="25"/>
      <x:c r="PXI5852" s="25"/>
      <x:c r="PXJ5852" s="25"/>
      <x:c r="PXK5852" s="25"/>
      <x:c r="PXL5852" s="25"/>
      <x:c r="PXM5852" s="25"/>
      <x:c r="PXN5852" s="25"/>
      <x:c r="PXO5852" s="25"/>
      <x:c r="PXP5852" s="25"/>
      <x:c r="PXQ5852" s="25"/>
      <x:c r="PXR5852" s="25"/>
      <x:c r="PXS5852" s="25"/>
      <x:c r="PXT5852" s="25"/>
      <x:c r="PXU5852" s="25"/>
      <x:c r="PXV5852" s="25"/>
      <x:c r="PXW5852" s="25"/>
      <x:c r="PXX5852" s="25"/>
      <x:c r="PXY5852" s="25"/>
      <x:c r="PXZ5852" s="25"/>
      <x:c r="PYA5852" s="25"/>
      <x:c r="PYB5852" s="25"/>
      <x:c r="PYC5852" s="25"/>
      <x:c r="PYD5852" s="25"/>
      <x:c r="PYE5852" s="25"/>
      <x:c r="PYF5852" s="25"/>
      <x:c r="PYG5852" s="25"/>
      <x:c r="PYH5852" s="25"/>
      <x:c r="PYI5852" s="25"/>
      <x:c r="PYJ5852" s="25"/>
      <x:c r="PYK5852" s="25"/>
      <x:c r="PYL5852" s="25"/>
      <x:c r="PYM5852" s="25"/>
      <x:c r="PYN5852" s="25"/>
      <x:c r="PYO5852" s="25"/>
      <x:c r="PYP5852" s="25"/>
      <x:c r="PYQ5852" s="25"/>
      <x:c r="PYR5852" s="25"/>
      <x:c r="PYS5852" s="25"/>
      <x:c r="PYT5852" s="25"/>
      <x:c r="PYU5852" s="25"/>
      <x:c r="PYV5852" s="25"/>
      <x:c r="PYW5852" s="25"/>
      <x:c r="PYX5852" s="25"/>
      <x:c r="PYY5852" s="25"/>
      <x:c r="PYZ5852" s="25"/>
      <x:c r="PZA5852" s="25"/>
      <x:c r="PZB5852" s="25"/>
      <x:c r="PZC5852" s="25"/>
      <x:c r="PZD5852" s="25"/>
      <x:c r="PZE5852" s="25"/>
      <x:c r="PZF5852" s="25"/>
      <x:c r="PZG5852" s="25"/>
      <x:c r="PZH5852" s="25"/>
      <x:c r="PZI5852" s="25"/>
      <x:c r="PZJ5852" s="25"/>
      <x:c r="PZK5852" s="25"/>
      <x:c r="PZL5852" s="25"/>
      <x:c r="PZM5852" s="25"/>
      <x:c r="PZN5852" s="25"/>
      <x:c r="PZO5852" s="25"/>
      <x:c r="PZP5852" s="25"/>
      <x:c r="PZQ5852" s="25"/>
      <x:c r="PZR5852" s="25"/>
      <x:c r="PZS5852" s="25"/>
      <x:c r="PZT5852" s="25"/>
      <x:c r="PZU5852" s="25"/>
      <x:c r="PZV5852" s="25"/>
      <x:c r="PZW5852" s="25"/>
      <x:c r="PZX5852" s="25"/>
      <x:c r="PZY5852" s="25"/>
      <x:c r="PZZ5852" s="25"/>
      <x:c r="QAA5852" s="25"/>
      <x:c r="QAB5852" s="25"/>
      <x:c r="QAC5852" s="25"/>
      <x:c r="QAD5852" s="25"/>
      <x:c r="QAE5852" s="25"/>
      <x:c r="QAF5852" s="25"/>
      <x:c r="QAG5852" s="25"/>
      <x:c r="QAH5852" s="25"/>
      <x:c r="QAI5852" s="25"/>
      <x:c r="QAJ5852" s="25"/>
      <x:c r="QAK5852" s="25"/>
      <x:c r="QAL5852" s="25"/>
      <x:c r="QAM5852" s="25"/>
      <x:c r="QAN5852" s="25"/>
      <x:c r="QAO5852" s="25"/>
      <x:c r="QAP5852" s="25"/>
      <x:c r="QAQ5852" s="25"/>
      <x:c r="QAR5852" s="25"/>
      <x:c r="QAS5852" s="25"/>
      <x:c r="QAT5852" s="25"/>
      <x:c r="QAU5852" s="25"/>
      <x:c r="QAV5852" s="25"/>
      <x:c r="QAW5852" s="25"/>
      <x:c r="QAX5852" s="25"/>
      <x:c r="QAY5852" s="25"/>
      <x:c r="QAZ5852" s="25"/>
      <x:c r="QBA5852" s="25"/>
      <x:c r="QBB5852" s="25"/>
      <x:c r="QBC5852" s="25"/>
      <x:c r="QBD5852" s="25"/>
      <x:c r="QBE5852" s="25"/>
      <x:c r="QBF5852" s="25"/>
      <x:c r="QBG5852" s="25"/>
      <x:c r="QBH5852" s="25"/>
      <x:c r="QBI5852" s="25"/>
      <x:c r="QBJ5852" s="25"/>
      <x:c r="QBK5852" s="25"/>
      <x:c r="QBL5852" s="25"/>
      <x:c r="QBM5852" s="25"/>
      <x:c r="QBN5852" s="25"/>
      <x:c r="QBO5852" s="25"/>
      <x:c r="QBP5852" s="25"/>
      <x:c r="QBQ5852" s="25"/>
      <x:c r="QBR5852" s="25"/>
      <x:c r="QBS5852" s="25"/>
      <x:c r="QBT5852" s="25"/>
      <x:c r="QBU5852" s="25"/>
      <x:c r="QBV5852" s="25"/>
      <x:c r="QBW5852" s="25"/>
      <x:c r="QBX5852" s="25"/>
      <x:c r="QBY5852" s="25"/>
      <x:c r="QBZ5852" s="25"/>
      <x:c r="QCA5852" s="25"/>
      <x:c r="QCB5852" s="25"/>
      <x:c r="QCC5852" s="25"/>
      <x:c r="QCD5852" s="25"/>
      <x:c r="QCE5852" s="25"/>
      <x:c r="QCF5852" s="25"/>
      <x:c r="QCG5852" s="25"/>
      <x:c r="QCH5852" s="25"/>
      <x:c r="QCI5852" s="25"/>
      <x:c r="QCJ5852" s="25"/>
      <x:c r="QCK5852" s="25"/>
      <x:c r="QCL5852" s="25"/>
      <x:c r="QCM5852" s="25"/>
      <x:c r="QCN5852" s="25"/>
      <x:c r="QCO5852" s="25"/>
      <x:c r="QCP5852" s="25"/>
      <x:c r="QCQ5852" s="25"/>
      <x:c r="QCR5852" s="25"/>
      <x:c r="QCS5852" s="25"/>
      <x:c r="QCT5852" s="25"/>
      <x:c r="QCU5852" s="25"/>
      <x:c r="QCV5852" s="25"/>
      <x:c r="QCW5852" s="25"/>
      <x:c r="QCX5852" s="25"/>
      <x:c r="QCY5852" s="25"/>
      <x:c r="QCZ5852" s="25"/>
      <x:c r="QDA5852" s="25"/>
      <x:c r="QDB5852" s="25"/>
      <x:c r="QDC5852" s="25"/>
      <x:c r="QDD5852" s="25"/>
      <x:c r="QDE5852" s="25"/>
      <x:c r="QDF5852" s="25"/>
      <x:c r="QDG5852" s="25"/>
      <x:c r="QDH5852" s="25"/>
      <x:c r="QDI5852" s="25"/>
      <x:c r="QDJ5852" s="25"/>
      <x:c r="QDK5852" s="25"/>
      <x:c r="QDL5852" s="25"/>
      <x:c r="QDM5852" s="25"/>
      <x:c r="QDN5852" s="25"/>
      <x:c r="QDO5852" s="25"/>
      <x:c r="QDP5852" s="25"/>
      <x:c r="QDQ5852" s="25"/>
      <x:c r="QDR5852" s="25"/>
      <x:c r="QDS5852" s="25"/>
      <x:c r="QDT5852" s="25"/>
      <x:c r="QDU5852" s="25"/>
      <x:c r="QDV5852" s="25"/>
      <x:c r="QDW5852" s="25"/>
      <x:c r="QDX5852" s="25"/>
      <x:c r="QDY5852" s="25"/>
      <x:c r="QDZ5852" s="25"/>
      <x:c r="QEA5852" s="25"/>
      <x:c r="QEB5852" s="25"/>
      <x:c r="QEC5852" s="25"/>
      <x:c r="QED5852" s="25"/>
      <x:c r="QEE5852" s="25"/>
      <x:c r="QEF5852" s="25"/>
      <x:c r="QEG5852" s="25"/>
      <x:c r="QEH5852" s="25"/>
      <x:c r="QEI5852" s="25"/>
      <x:c r="QEJ5852" s="25"/>
      <x:c r="QEK5852" s="25"/>
      <x:c r="QEL5852" s="25"/>
      <x:c r="QEM5852" s="25"/>
      <x:c r="QEN5852" s="25"/>
      <x:c r="QEO5852" s="25"/>
      <x:c r="QEP5852" s="25"/>
      <x:c r="QEQ5852" s="25"/>
      <x:c r="QER5852" s="25"/>
      <x:c r="QES5852" s="25"/>
      <x:c r="QET5852" s="25"/>
      <x:c r="QEU5852" s="25"/>
      <x:c r="QEV5852" s="25"/>
      <x:c r="QEW5852" s="25"/>
      <x:c r="QEX5852" s="25"/>
      <x:c r="QEY5852" s="25"/>
      <x:c r="QEZ5852" s="25"/>
      <x:c r="QFA5852" s="25"/>
      <x:c r="QFB5852" s="25"/>
      <x:c r="QFC5852" s="25"/>
      <x:c r="QFD5852" s="25"/>
      <x:c r="QFE5852" s="25"/>
      <x:c r="QFF5852" s="25"/>
      <x:c r="QFG5852" s="25"/>
      <x:c r="QFH5852" s="25"/>
      <x:c r="QFI5852" s="25"/>
      <x:c r="QFJ5852" s="25"/>
      <x:c r="QFK5852" s="25"/>
      <x:c r="QFL5852" s="25"/>
      <x:c r="QFM5852" s="25"/>
      <x:c r="QFN5852" s="25"/>
      <x:c r="QFO5852" s="25"/>
      <x:c r="QFP5852" s="25"/>
      <x:c r="QFQ5852" s="25"/>
      <x:c r="QFR5852" s="25"/>
      <x:c r="QFS5852" s="25"/>
      <x:c r="QFT5852" s="25"/>
      <x:c r="QFU5852" s="25"/>
      <x:c r="QFV5852" s="25"/>
      <x:c r="QFW5852" s="25"/>
      <x:c r="QFX5852" s="25"/>
      <x:c r="QFY5852" s="25"/>
      <x:c r="QFZ5852" s="25"/>
      <x:c r="QGA5852" s="25"/>
      <x:c r="QGB5852" s="25"/>
      <x:c r="QGC5852" s="25"/>
      <x:c r="QGD5852" s="25"/>
      <x:c r="QGE5852" s="25"/>
      <x:c r="QGF5852" s="25"/>
      <x:c r="QGG5852" s="25"/>
      <x:c r="QGH5852" s="25"/>
      <x:c r="QGI5852" s="25"/>
      <x:c r="QGJ5852" s="25"/>
      <x:c r="QGK5852" s="25"/>
      <x:c r="QGL5852" s="25"/>
      <x:c r="QGM5852" s="25"/>
      <x:c r="QGN5852" s="25"/>
      <x:c r="QGO5852" s="25"/>
      <x:c r="QGP5852" s="25"/>
      <x:c r="QGQ5852" s="25"/>
      <x:c r="QGR5852" s="25"/>
      <x:c r="QGS5852" s="25"/>
      <x:c r="QGT5852" s="25"/>
      <x:c r="QGU5852" s="25"/>
      <x:c r="QGV5852" s="25"/>
      <x:c r="QGW5852" s="25"/>
      <x:c r="QGX5852" s="25"/>
      <x:c r="QGY5852" s="25"/>
      <x:c r="QGZ5852" s="25"/>
      <x:c r="QHA5852" s="25"/>
      <x:c r="QHB5852" s="25"/>
      <x:c r="QHC5852" s="25"/>
      <x:c r="QHD5852" s="25"/>
      <x:c r="QHE5852" s="25"/>
      <x:c r="QHF5852" s="25"/>
      <x:c r="QHG5852" s="25"/>
      <x:c r="QHH5852" s="25"/>
      <x:c r="QHI5852" s="25"/>
      <x:c r="QHJ5852" s="25"/>
      <x:c r="QHK5852" s="25"/>
      <x:c r="QHL5852" s="25"/>
      <x:c r="QHM5852" s="25"/>
      <x:c r="QHN5852" s="25"/>
      <x:c r="QHO5852" s="25"/>
      <x:c r="QHP5852" s="25"/>
      <x:c r="QHQ5852" s="25"/>
      <x:c r="QHR5852" s="25"/>
      <x:c r="QHS5852" s="25"/>
      <x:c r="QHT5852" s="25"/>
      <x:c r="QHU5852" s="25"/>
      <x:c r="QHV5852" s="25"/>
      <x:c r="QHW5852" s="25"/>
      <x:c r="QHX5852" s="25"/>
      <x:c r="QHY5852" s="25"/>
      <x:c r="QHZ5852" s="25"/>
      <x:c r="QIA5852" s="25"/>
      <x:c r="QIB5852" s="25"/>
      <x:c r="QIC5852" s="25"/>
      <x:c r="QID5852" s="25"/>
      <x:c r="QIE5852" s="25"/>
      <x:c r="QIF5852" s="25"/>
      <x:c r="QIG5852" s="25"/>
      <x:c r="QIH5852" s="25"/>
      <x:c r="QII5852" s="25"/>
      <x:c r="QIJ5852" s="25"/>
      <x:c r="QIK5852" s="25"/>
      <x:c r="QIL5852" s="25"/>
      <x:c r="QIM5852" s="25"/>
      <x:c r="QIN5852" s="25"/>
      <x:c r="QIO5852" s="25"/>
      <x:c r="QIP5852" s="25"/>
      <x:c r="QIQ5852" s="25"/>
      <x:c r="QIR5852" s="25"/>
      <x:c r="QIS5852" s="25"/>
      <x:c r="QIT5852" s="25"/>
      <x:c r="QIU5852" s="25"/>
      <x:c r="QIV5852" s="25"/>
      <x:c r="QIW5852" s="25"/>
      <x:c r="QIX5852" s="25"/>
      <x:c r="QIY5852" s="25"/>
      <x:c r="QIZ5852" s="25"/>
      <x:c r="QJA5852" s="25"/>
      <x:c r="QJB5852" s="25"/>
      <x:c r="QJC5852" s="25"/>
      <x:c r="QJD5852" s="25"/>
      <x:c r="QJE5852" s="25"/>
      <x:c r="QJF5852" s="25"/>
      <x:c r="QJG5852" s="25"/>
      <x:c r="QJH5852" s="25"/>
      <x:c r="QJI5852" s="25"/>
      <x:c r="QJJ5852" s="25"/>
      <x:c r="QJK5852" s="25"/>
      <x:c r="QJL5852" s="25"/>
      <x:c r="QJM5852" s="25"/>
      <x:c r="QJN5852" s="25"/>
      <x:c r="QJO5852" s="25"/>
      <x:c r="QJP5852" s="25"/>
      <x:c r="QJQ5852" s="25"/>
      <x:c r="QJR5852" s="25"/>
      <x:c r="QJS5852" s="25"/>
      <x:c r="QJT5852" s="25"/>
      <x:c r="QJU5852" s="25"/>
      <x:c r="QJV5852" s="25"/>
      <x:c r="QJW5852" s="25"/>
      <x:c r="QJX5852" s="25"/>
      <x:c r="QJY5852" s="25"/>
      <x:c r="QJZ5852" s="25"/>
      <x:c r="QKA5852" s="25"/>
      <x:c r="QKB5852" s="25"/>
      <x:c r="QKC5852" s="25"/>
      <x:c r="QKD5852" s="25"/>
      <x:c r="QKE5852" s="25"/>
      <x:c r="QKF5852" s="25"/>
      <x:c r="QKG5852" s="25"/>
      <x:c r="QKH5852" s="25"/>
      <x:c r="QKI5852" s="25"/>
      <x:c r="QKJ5852" s="25"/>
      <x:c r="QKK5852" s="25"/>
      <x:c r="QKL5852" s="25"/>
      <x:c r="QKM5852" s="25"/>
      <x:c r="QKN5852" s="25"/>
      <x:c r="QKO5852" s="25"/>
      <x:c r="QKP5852" s="25"/>
      <x:c r="QKQ5852" s="25"/>
      <x:c r="QKR5852" s="25"/>
      <x:c r="QKS5852" s="25"/>
      <x:c r="QKT5852" s="25"/>
      <x:c r="QKU5852" s="25"/>
      <x:c r="QKV5852" s="25"/>
      <x:c r="QKW5852" s="25"/>
      <x:c r="QKX5852" s="25"/>
      <x:c r="QKY5852" s="25"/>
      <x:c r="QKZ5852" s="25"/>
      <x:c r="QLA5852" s="25"/>
      <x:c r="QLB5852" s="25"/>
      <x:c r="QLC5852" s="25"/>
      <x:c r="QLD5852" s="25"/>
      <x:c r="QLE5852" s="25"/>
      <x:c r="QLF5852" s="25"/>
      <x:c r="QLG5852" s="25"/>
      <x:c r="QLH5852" s="25"/>
      <x:c r="QLI5852" s="25"/>
      <x:c r="QLJ5852" s="25"/>
      <x:c r="QLK5852" s="25"/>
      <x:c r="QLL5852" s="25"/>
      <x:c r="QLM5852" s="25"/>
      <x:c r="QLN5852" s="25"/>
      <x:c r="QLO5852" s="25"/>
      <x:c r="QLP5852" s="25"/>
      <x:c r="QLQ5852" s="25"/>
      <x:c r="QLR5852" s="25"/>
      <x:c r="QLS5852" s="25"/>
      <x:c r="QLT5852" s="25"/>
      <x:c r="QLU5852" s="25"/>
      <x:c r="QLV5852" s="25"/>
      <x:c r="QLW5852" s="25"/>
      <x:c r="QLX5852" s="25"/>
      <x:c r="QLY5852" s="25"/>
      <x:c r="QLZ5852" s="25"/>
      <x:c r="QMA5852" s="25"/>
      <x:c r="QMB5852" s="25"/>
      <x:c r="QMC5852" s="25"/>
      <x:c r="QMD5852" s="25"/>
      <x:c r="QME5852" s="25"/>
      <x:c r="QMF5852" s="25"/>
      <x:c r="QMG5852" s="25"/>
      <x:c r="QMH5852" s="25"/>
      <x:c r="QMI5852" s="25"/>
      <x:c r="QMJ5852" s="25"/>
      <x:c r="QMK5852" s="25"/>
      <x:c r="QML5852" s="25"/>
      <x:c r="QMM5852" s="25"/>
      <x:c r="QMN5852" s="25"/>
      <x:c r="QMO5852" s="25"/>
      <x:c r="QMP5852" s="25"/>
      <x:c r="QMQ5852" s="25"/>
      <x:c r="QMR5852" s="25"/>
      <x:c r="QMS5852" s="25"/>
      <x:c r="QMT5852" s="25"/>
      <x:c r="QMU5852" s="25"/>
      <x:c r="QMV5852" s="25"/>
      <x:c r="QMW5852" s="25"/>
      <x:c r="QMX5852" s="25"/>
      <x:c r="QMY5852" s="25"/>
      <x:c r="QMZ5852" s="25"/>
      <x:c r="QNA5852" s="25"/>
      <x:c r="QNB5852" s="25"/>
      <x:c r="QNC5852" s="25"/>
      <x:c r="QND5852" s="25"/>
      <x:c r="QNE5852" s="25"/>
      <x:c r="QNF5852" s="25"/>
      <x:c r="QNG5852" s="25"/>
      <x:c r="QNH5852" s="25"/>
      <x:c r="QNI5852" s="25"/>
      <x:c r="QNJ5852" s="25"/>
      <x:c r="QNK5852" s="25"/>
      <x:c r="QNL5852" s="25"/>
      <x:c r="QNM5852" s="25"/>
      <x:c r="QNN5852" s="25"/>
      <x:c r="QNO5852" s="25"/>
      <x:c r="QNP5852" s="25"/>
      <x:c r="QNQ5852" s="25"/>
      <x:c r="QNR5852" s="25"/>
      <x:c r="QNS5852" s="25"/>
      <x:c r="QNT5852" s="25"/>
      <x:c r="QNU5852" s="25"/>
      <x:c r="QNV5852" s="25"/>
      <x:c r="QNW5852" s="25"/>
      <x:c r="QNX5852" s="25"/>
      <x:c r="QNY5852" s="25"/>
      <x:c r="QNZ5852" s="25"/>
      <x:c r="QOA5852" s="25"/>
      <x:c r="QOB5852" s="25"/>
      <x:c r="QOC5852" s="25"/>
      <x:c r="QOD5852" s="25"/>
      <x:c r="QOE5852" s="25"/>
      <x:c r="QOF5852" s="25"/>
      <x:c r="QOG5852" s="25"/>
      <x:c r="QOH5852" s="25"/>
      <x:c r="QOI5852" s="25"/>
      <x:c r="QOJ5852" s="25"/>
      <x:c r="QOK5852" s="25"/>
      <x:c r="QOL5852" s="25"/>
      <x:c r="QOM5852" s="25"/>
      <x:c r="QON5852" s="25"/>
      <x:c r="QOO5852" s="25"/>
      <x:c r="QOP5852" s="25"/>
      <x:c r="QOQ5852" s="25"/>
      <x:c r="QOR5852" s="25"/>
      <x:c r="QOS5852" s="25"/>
      <x:c r="QOT5852" s="25"/>
      <x:c r="QOU5852" s="25"/>
      <x:c r="QOV5852" s="25"/>
      <x:c r="QOW5852" s="25"/>
      <x:c r="QOX5852" s="25"/>
      <x:c r="QOY5852" s="25"/>
      <x:c r="QOZ5852" s="25"/>
      <x:c r="QPA5852" s="25"/>
      <x:c r="QPB5852" s="25"/>
      <x:c r="QPC5852" s="25"/>
      <x:c r="QPD5852" s="25"/>
      <x:c r="QPE5852" s="25"/>
      <x:c r="QPF5852" s="25"/>
      <x:c r="QPG5852" s="25"/>
      <x:c r="QPH5852" s="25"/>
      <x:c r="QPI5852" s="25"/>
      <x:c r="QPJ5852" s="25"/>
      <x:c r="QPK5852" s="25"/>
      <x:c r="QPL5852" s="25"/>
      <x:c r="QPM5852" s="25"/>
      <x:c r="QPN5852" s="25"/>
      <x:c r="QPO5852" s="25"/>
      <x:c r="QPP5852" s="25"/>
      <x:c r="QPQ5852" s="25"/>
      <x:c r="QPR5852" s="25"/>
      <x:c r="QPS5852" s="25"/>
      <x:c r="QPT5852" s="25"/>
      <x:c r="QPU5852" s="25"/>
      <x:c r="QPV5852" s="25"/>
      <x:c r="QPW5852" s="25"/>
      <x:c r="QPX5852" s="25"/>
      <x:c r="QPY5852" s="25"/>
      <x:c r="QPZ5852" s="25"/>
      <x:c r="QQA5852" s="25"/>
      <x:c r="QQB5852" s="25"/>
      <x:c r="QQC5852" s="25"/>
      <x:c r="QQD5852" s="25"/>
      <x:c r="QQE5852" s="25"/>
      <x:c r="QQF5852" s="25"/>
      <x:c r="QQG5852" s="25"/>
      <x:c r="QQH5852" s="25"/>
      <x:c r="QQI5852" s="25"/>
      <x:c r="QQJ5852" s="25"/>
      <x:c r="QQK5852" s="25"/>
      <x:c r="QQL5852" s="25"/>
      <x:c r="QQM5852" s="25"/>
      <x:c r="QQN5852" s="25"/>
      <x:c r="QQO5852" s="25"/>
      <x:c r="QQP5852" s="25"/>
      <x:c r="QQQ5852" s="25"/>
      <x:c r="QQR5852" s="25"/>
      <x:c r="QQS5852" s="25"/>
      <x:c r="QQT5852" s="25"/>
      <x:c r="QQU5852" s="25"/>
      <x:c r="QQV5852" s="25"/>
      <x:c r="QQW5852" s="25"/>
      <x:c r="QQX5852" s="25"/>
      <x:c r="QQY5852" s="25"/>
      <x:c r="QQZ5852" s="25"/>
      <x:c r="QRA5852" s="25"/>
      <x:c r="QRB5852" s="25"/>
      <x:c r="QRC5852" s="25"/>
      <x:c r="QRD5852" s="25"/>
      <x:c r="QRE5852" s="25"/>
      <x:c r="QRF5852" s="25"/>
      <x:c r="QRG5852" s="25"/>
      <x:c r="QRH5852" s="25"/>
      <x:c r="QRI5852" s="25"/>
      <x:c r="QRJ5852" s="25"/>
      <x:c r="QRK5852" s="25"/>
      <x:c r="QRL5852" s="25"/>
      <x:c r="QRM5852" s="25"/>
      <x:c r="QRN5852" s="25"/>
      <x:c r="QRO5852" s="25"/>
      <x:c r="QRP5852" s="25"/>
      <x:c r="QRQ5852" s="25"/>
      <x:c r="QRR5852" s="25"/>
      <x:c r="QRS5852" s="25"/>
      <x:c r="QRT5852" s="25"/>
      <x:c r="QRU5852" s="25"/>
      <x:c r="QRV5852" s="25"/>
      <x:c r="QRW5852" s="25"/>
      <x:c r="QRX5852" s="25"/>
      <x:c r="QRY5852" s="25"/>
      <x:c r="QRZ5852" s="25"/>
      <x:c r="QSA5852" s="25"/>
      <x:c r="QSB5852" s="25"/>
      <x:c r="QSC5852" s="25"/>
      <x:c r="QSD5852" s="25"/>
      <x:c r="QSE5852" s="25"/>
      <x:c r="QSF5852" s="25"/>
      <x:c r="QSG5852" s="25"/>
      <x:c r="QSH5852" s="25"/>
      <x:c r="QSI5852" s="25"/>
      <x:c r="QSJ5852" s="25"/>
      <x:c r="QSK5852" s="25"/>
      <x:c r="QSL5852" s="25"/>
      <x:c r="QSM5852" s="25"/>
      <x:c r="QSN5852" s="25"/>
      <x:c r="QSO5852" s="25"/>
      <x:c r="QSP5852" s="25"/>
      <x:c r="QSQ5852" s="25"/>
      <x:c r="QSR5852" s="25"/>
      <x:c r="QSS5852" s="25"/>
      <x:c r="QST5852" s="25"/>
      <x:c r="QSU5852" s="25"/>
      <x:c r="QSV5852" s="25"/>
      <x:c r="QSW5852" s="25"/>
      <x:c r="QSX5852" s="25"/>
      <x:c r="QSY5852" s="25"/>
      <x:c r="QSZ5852" s="25"/>
      <x:c r="QTA5852" s="25"/>
      <x:c r="QTB5852" s="25"/>
      <x:c r="QTC5852" s="25"/>
      <x:c r="QTD5852" s="25"/>
      <x:c r="QTE5852" s="25"/>
      <x:c r="QTF5852" s="25"/>
      <x:c r="QTG5852" s="25"/>
      <x:c r="QTH5852" s="25"/>
      <x:c r="QTI5852" s="25"/>
      <x:c r="QTJ5852" s="25"/>
      <x:c r="QTK5852" s="25"/>
      <x:c r="QTL5852" s="25"/>
      <x:c r="QTM5852" s="25"/>
      <x:c r="QTN5852" s="25"/>
      <x:c r="QTO5852" s="25"/>
      <x:c r="QTP5852" s="25"/>
      <x:c r="QTQ5852" s="25"/>
      <x:c r="QTR5852" s="25"/>
      <x:c r="QTS5852" s="25"/>
      <x:c r="QTT5852" s="25"/>
      <x:c r="QTU5852" s="25"/>
      <x:c r="QTV5852" s="25"/>
      <x:c r="QTW5852" s="25"/>
      <x:c r="QTX5852" s="25"/>
      <x:c r="QTY5852" s="25"/>
      <x:c r="QTZ5852" s="25"/>
      <x:c r="QUA5852" s="25"/>
      <x:c r="QUB5852" s="25"/>
      <x:c r="QUC5852" s="25"/>
      <x:c r="QUD5852" s="25"/>
      <x:c r="QUE5852" s="25"/>
      <x:c r="QUF5852" s="25"/>
      <x:c r="QUG5852" s="25"/>
      <x:c r="QUH5852" s="25"/>
      <x:c r="QUI5852" s="25"/>
      <x:c r="QUJ5852" s="25"/>
      <x:c r="QUK5852" s="25"/>
      <x:c r="QUL5852" s="25"/>
      <x:c r="QUM5852" s="25"/>
      <x:c r="QUN5852" s="25"/>
      <x:c r="QUO5852" s="25"/>
      <x:c r="QUP5852" s="25"/>
      <x:c r="QUQ5852" s="25"/>
      <x:c r="QUR5852" s="25"/>
      <x:c r="QUS5852" s="25"/>
      <x:c r="QUT5852" s="25"/>
      <x:c r="QUU5852" s="25"/>
      <x:c r="QUV5852" s="25"/>
      <x:c r="QUW5852" s="25"/>
      <x:c r="QUX5852" s="25"/>
      <x:c r="QUY5852" s="25"/>
      <x:c r="QUZ5852" s="25"/>
      <x:c r="QVA5852" s="25"/>
      <x:c r="QVB5852" s="25"/>
      <x:c r="QVC5852" s="25"/>
      <x:c r="QVD5852" s="25"/>
      <x:c r="QVE5852" s="25"/>
      <x:c r="QVF5852" s="25"/>
      <x:c r="QVG5852" s="25"/>
      <x:c r="QVH5852" s="25"/>
      <x:c r="QVI5852" s="25"/>
      <x:c r="QVJ5852" s="25"/>
      <x:c r="QVK5852" s="25"/>
      <x:c r="QVL5852" s="25"/>
      <x:c r="QVM5852" s="25"/>
      <x:c r="QVN5852" s="25"/>
      <x:c r="QVO5852" s="25"/>
      <x:c r="QVP5852" s="25"/>
      <x:c r="QVQ5852" s="25"/>
      <x:c r="QVR5852" s="25"/>
      <x:c r="QVS5852" s="25"/>
      <x:c r="QVT5852" s="25"/>
      <x:c r="QVU5852" s="25"/>
      <x:c r="QVV5852" s="25"/>
      <x:c r="QVW5852" s="25"/>
      <x:c r="QVX5852" s="25"/>
      <x:c r="QVY5852" s="25"/>
      <x:c r="QVZ5852" s="25"/>
      <x:c r="QWA5852" s="25"/>
      <x:c r="QWB5852" s="25"/>
      <x:c r="QWC5852" s="25"/>
      <x:c r="QWD5852" s="25"/>
      <x:c r="QWE5852" s="25"/>
      <x:c r="QWF5852" s="25"/>
      <x:c r="QWG5852" s="25"/>
      <x:c r="QWH5852" s="25"/>
      <x:c r="QWI5852" s="25"/>
      <x:c r="QWJ5852" s="25"/>
      <x:c r="QWK5852" s="25"/>
      <x:c r="QWL5852" s="25"/>
      <x:c r="QWM5852" s="25"/>
      <x:c r="QWN5852" s="25"/>
      <x:c r="QWO5852" s="25"/>
      <x:c r="QWP5852" s="25"/>
      <x:c r="QWQ5852" s="25"/>
      <x:c r="QWR5852" s="25"/>
      <x:c r="QWS5852" s="25"/>
      <x:c r="QWT5852" s="25"/>
      <x:c r="QWU5852" s="25"/>
      <x:c r="QWV5852" s="25"/>
      <x:c r="QWW5852" s="25"/>
      <x:c r="QWX5852" s="25"/>
      <x:c r="QWY5852" s="25"/>
      <x:c r="QWZ5852" s="25"/>
      <x:c r="QXA5852" s="25"/>
      <x:c r="QXB5852" s="25"/>
      <x:c r="QXC5852" s="25"/>
      <x:c r="QXD5852" s="25"/>
      <x:c r="QXE5852" s="25"/>
      <x:c r="QXF5852" s="25"/>
      <x:c r="QXG5852" s="25"/>
      <x:c r="QXH5852" s="25"/>
      <x:c r="QXI5852" s="25"/>
      <x:c r="QXJ5852" s="25"/>
      <x:c r="QXK5852" s="25"/>
      <x:c r="QXL5852" s="25"/>
      <x:c r="QXM5852" s="25"/>
      <x:c r="QXN5852" s="25"/>
      <x:c r="QXO5852" s="25"/>
      <x:c r="QXP5852" s="25"/>
      <x:c r="QXQ5852" s="25"/>
      <x:c r="QXR5852" s="25"/>
      <x:c r="QXS5852" s="25"/>
      <x:c r="QXT5852" s="25"/>
      <x:c r="QXU5852" s="25"/>
      <x:c r="QXV5852" s="25"/>
      <x:c r="QXW5852" s="25"/>
      <x:c r="QXX5852" s="25"/>
      <x:c r="QXY5852" s="25"/>
      <x:c r="QXZ5852" s="25"/>
      <x:c r="QYA5852" s="25"/>
      <x:c r="QYB5852" s="25"/>
      <x:c r="QYC5852" s="25"/>
      <x:c r="QYD5852" s="25"/>
      <x:c r="QYE5852" s="25"/>
      <x:c r="QYF5852" s="25"/>
      <x:c r="QYG5852" s="25"/>
      <x:c r="QYH5852" s="25"/>
      <x:c r="QYI5852" s="25"/>
      <x:c r="QYJ5852" s="25"/>
      <x:c r="QYK5852" s="25"/>
      <x:c r="QYL5852" s="25"/>
      <x:c r="QYM5852" s="25"/>
      <x:c r="QYN5852" s="25"/>
      <x:c r="QYO5852" s="25"/>
      <x:c r="QYP5852" s="25"/>
      <x:c r="QYQ5852" s="25"/>
      <x:c r="QYR5852" s="25"/>
      <x:c r="QYS5852" s="25"/>
      <x:c r="QYT5852" s="25"/>
      <x:c r="QYU5852" s="25"/>
      <x:c r="QYV5852" s="25"/>
      <x:c r="QYW5852" s="25"/>
      <x:c r="QYX5852" s="25"/>
      <x:c r="QYY5852" s="25"/>
      <x:c r="QYZ5852" s="25"/>
      <x:c r="QZA5852" s="25"/>
      <x:c r="QZB5852" s="25"/>
      <x:c r="QZC5852" s="25"/>
      <x:c r="QZD5852" s="25"/>
      <x:c r="QZE5852" s="25"/>
      <x:c r="QZF5852" s="25"/>
      <x:c r="QZG5852" s="25"/>
      <x:c r="QZH5852" s="25"/>
      <x:c r="QZI5852" s="25"/>
      <x:c r="QZJ5852" s="25"/>
      <x:c r="QZK5852" s="25"/>
      <x:c r="QZL5852" s="25"/>
      <x:c r="QZM5852" s="25"/>
      <x:c r="QZN5852" s="25"/>
      <x:c r="QZO5852" s="25"/>
      <x:c r="QZP5852" s="25"/>
      <x:c r="QZQ5852" s="25"/>
      <x:c r="QZR5852" s="25"/>
      <x:c r="QZS5852" s="25"/>
      <x:c r="QZT5852" s="25"/>
      <x:c r="QZU5852" s="25"/>
      <x:c r="QZV5852" s="25"/>
      <x:c r="QZW5852" s="25"/>
      <x:c r="QZX5852" s="25"/>
      <x:c r="QZY5852" s="25"/>
      <x:c r="QZZ5852" s="25"/>
      <x:c r="RAA5852" s="25"/>
      <x:c r="RAB5852" s="25"/>
      <x:c r="RAC5852" s="25"/>
      <x:c r="RAD5852" s="25"/>
      <x:c r="RAE5852" s="25"/>
      <x:c r="RAF5852" s="25"/>
      <x:c r="RAG5852" s="25"/>
      <x:c r="RAH5852" s="25"/>
      <x:c r="RAI5852" s="25"/>
      <x:c r="RAJ5852" s="25"/>
      <x:c r="RAK5852" s="25"/>
      <x:c r="RAL5852" s="25"/>
      <x:c r="RAM5852" s="25"/>
      <x:c r="RAN5852" s="25"/>
      <x:c r="RAO5852" s="25"/>
      <x:c r="RAP5852" s="25"/>
      <x:c r="RAQ5852" s="25"/>
      <x:c r="RAR5852" s="25"/>
      <x:c r="RAS5852" s="25"/>
      <x:c r="RAT5852" s="25"/>
      <x:c r="RAU5852" s="25"/>
      <x:c r="RAV5852" s="25"/>
      <x:c r="RAW5852" s="25"/>
      <x:c r="RAX5852" s="25"/>
      <x:c r="RAY5852" s="25"/>
      <x:c r="RAZ5852" s="25"/>
      <x:c r="RBA5852" s="25"/>
      <x:c r="RBB5852" s="25"/>
      <x:c r="RBC5852" s="25"/>
      <x:c r="RBD5852" s="25"/>
      <x:c r="RBE5852" s="25"/>
      <x:c r="RBF5852" s="25"/>
      <x:c r="RBG5852" s="25"/>
      <x:c r="RBH5852" s="25"/>
      <x:c r="RBI5852" s="25"/>
      <x:c r="RBJ5852" s="25"/>
      <x:c r="RBK5852" s="25"/>
      <x:c r="RBL5852" s="25"/>
      <x:c r="RBM5852" s="25"/>
      <x:c r="RBN5852" s="25"/>
      <x:c r="RBO5852" s="25"/>
      <x:c r="RBP5852" s="25"/>
      <x:c r="RBQ5852" s="25"/>
      <x:c r="RBR5852" s="25"/>
      <x:c r="RBS5852" s="25"/>
      <x:c r="RBT5852" s="25"/>
      <x:c r="RBU5852" s="25"/>
      <x:c r="RBV5852" s="25"/>
      <x:c r="RBW5852" s="25"/>
      <x:c r="RBX5852" s="25"/>
      <x:c r="RBY5852" s="25"/>
      <x:c r="RBZ5852" s="25"/>
      <x:c r="RCA5852" s="25"/>
      <x:c r="RCB5852" s="25"/>
      <x:c r="RCC5852" s="25"/>
      <x:c r="RCD5852" s="25"/>
      <x:c r="RCE5852" s="25"/>
      <x:c r="RCF5852" s="25"/>
      <x:c r="RCG5852" s="25"/>
      <x:c r="RCH5852" s="25"/>
      <x:c r="RCI5852" s="25"/>
      <x:c r="RCJ5852" s="25"/>
      <x:c r="RCK5852" s="25"/>
      <x:c r="RCL5852" s="25"/>
      <x:c r="RCM5852" s="25"/>
      <x:c r="RCN5852" s="25"/>
      <x:c r="RCO5852" s="25"/>
      <x:c r="RCP5852" s="25"/>
      <x:c r="RCQ5852" s="25"/>
      <x:c r="RCR5852" s="25"/>
      <x:c r="RCS5852" s="25"/>
      <x:c r="RCT5852" s="25"/>
      <x:c r="RCU5852" s="25"/>
      <x:c r="RCV5852" s="25"/>
      <x:c r="RCW5852" s="25"/>
      <x:c r="RCX5852" s="25"/>
      <x:c r="RCY5852" s="25"/>
      <x:c r="RCZ5852" s="25"/>
      <x:c r="RDA5852" s="25"/>
      <x:c r="RDB5852" s="25"/>
      <x:c r="RDC5852" s="25"/>
      <x:c r="RDD5852" s="25"/>
      <x:c r="RDE5852" s="25"/>
      <x:c r="RDF5852" s="25"/>
      <x:c r="RDG5852" s="25"/>
      <x:c r="RDH5852" s="25"/>
      <x:c r="RDI5852" s="25"/>
      <x:c r="RDJ5852" s="25"/>
      <x:c r="RDK5852" s="25"/>
      <x:c r="RDL5852" s="25"/>
      <x:c r="RDM5852" s="25"/>
      <x:c r="RDN5852" s="25"/>
      <x:c r="RDO5852" s="25"/>
      <x:c r="RDP5852" s="25"/>
      <x:c r="RDQ5852" s="25"/>
      <x:c r="RDR5852" s="25"/>
      <x:c r="RDS5852" s="25"/>
      <x:c r="RDT5852" s="25"/>
      <x:c r="RDU5852" s="25"/>
      <x:c r="RDV5852" s="25"/>
      <x:c r="RDW5852" s="25"/>
      <x:c r="RDX5852" s="25"/>
      <x:c r="RDY5852" s="25"/>
      <x:c r="RDZ5852" s="25"/>
      <x:c r="REA5852" s="25"/>
      <x:c r="REB5852" s="25"/>
      <x:c r="REC5852" s="25"/>
      <x:c r="RED5852" s="25"/>
      <x:c r="REE5852" s="25"/>
      <x:c r="REF5852" s="25"/>
      <x:c r="REG5852" s="25"/>
      <x:c r="REH5852" s="25"/>
      <x:c r="REI5852" s="25"/>
      <x:c r="REJ5852" s="25"/>
      <x:c r="REK5852" s="25"/>
      <x:c r="REL5852" s="25"/>
      <x:c r="REM5852" s="25"/>
      <x:c r="REN5852" s="25"/>
      <x:c r="REO5852" s="25"/>
      <x:c r="REP5852" s="25"/>
      <x:c r="REQ5852" s="25"/>
      <x:c r="RER5852" s="25"/>
      <x:c r="RES5852" s="25"/>
      <x:c r="RET5852" s="25"/>
      <x:c r="REU5852" s="25"/>
      <x:c r="REV5852" s="25"/>
      <x:c r="REW5852" s="25"/>
      <x:c r="REX5852" s="25"/>
      <x:c r="REY5852" s="25"/>
      <x:c r="REZ5852" s="25"/>
      <x:c r="RFA5852" s="25"/>
      <x:c r="RFB5852" s="25"/>
      <x:c r="RFC5852" s="25"/>
      <x:c r="RFD5852" s="25"/>
      <x:c r="RFE5852" s="25"/>
      <x:c r="RFF5852" s="25"/>
      <x:c r="RFG5852" s="25"/>
      <x:c r="RFH5852" s="25"/>
      <x:c r="RFI5852" s="25"/>
      <x:c r="RFJ5852" s="25"/>
      <x:c r="RFK5852" s="25"/>
      <x:c r="RFL5852" s="25"/>
      <x:c r="RFM5852" s="25"/>
      <x:c r="RFN5852" s="25"/>
      <x:c r="RFO5852" s="25"/>
      <x:c r="RFP5852" s="25"/>
      <x:c r="RFQ5852" s="25"/>
      <x:c r="RFR5852" s="25"/>
      <x:c r="RFS5852" s="25"/>
      <x:c r="RFT5852" s="25"/>
      <x:c r="RFU5852" s="25"/>
      <x:c r="RFV5852" s="25"/>
      <x:c r="RFW5852" s="25"/>
      <x:c r="RFX5852" s="25"/>
      <x:c r="RFY5852" s="25"/>
      <x:c r="RFZ5852" s="25"/>
      <x:c r="RGA5852" s="25"/>
      <x:c r="RGB5852" s="25"/>
      <x:c r="RGC5852" s="25"/>
      <x:c r="RGD5852" s="25"/>
      <x:c r="RGE5852" s="25"/>
      <x:c r="RGF5852" s="25"/>
      <x:c r="RGG5852" s="25"/>
      <x:c r="RGH5852" s="25"/>
      <x:c r="RGI5852" s="25"/>
      <x:c r="RGJ5852" s="25"/>
      <x:c r="RGK5852" s="25"/>
      <x:c r="RGL5852" s="25"/>
      <x:c r="RGM5852" s="25"/>
      <x:c r="RGN5852" s="25"/>
      <x:c r="RGO5852" s="25"/>
      <x:c r="RGP5852" s="25"/>
      <x:c r="RGQ5852" s="25"/>
      <x:c r="RGR5852" s="25"/>
      <x:c r="RGS5852" s="25"/>
      <x:c r="RGT5852" s="25"/>
      <x:c r="RGU5852" s="25"/>
      <x:c r="RGV5852" s="25"/>
      <x:c r="RGW5852" s="25"/>
      <x:c r="RGX5852" s="25"/>
      <x:c r="RGY5852" s="25"/>
      <x:c r="RGZ5852" s="25"/>
      <x:c r="RHA5852" s="25"/>
      <x:c r="RHB5852" s="25"/>
      <x:c r="RHC5852" s="25"/>
      <x:c r="RHD5852" s="25"/>
      <x:c r="RHE5852" s="25"/>
      <x:c r="RHF5852" s="25"/>
      <x:c r="RHG5852" s="25"/>
      <x:c r="RHH5852" s="25"/>
      <x:c r="RHI5852" s="25"/>
      <x:c r="RHJ5852" s="25"/>
      <x:c r="RHK5852" s="25"/>
      <x:c r="RHL5852" s="25"/>
      <x:c r="RHM5852" s="25"/>
      <x:c r="RHN5852" s="25"/>
      <x:c r="RHO5852" s="25"/>
      <x:c r="RHP5852" s="25"/>
      <x:c r="RHQ5852" s="25"/>
      <x:c r="RHR5852" s="25"/>
      <x:c r="RHS5852" s="25"/>
      <x:c r="RHT5852" s="25"/>
      <x:c r="RHU5852" s="25"/>
      <x:c r="RHV5852" s="25"/>
      <x:c r="RHW5852" s="25"/>
      <x:c r="RHX5852" s="25"/>
      <x:c r="RHY5852" s="25"/>
      <x:c r="RHZ5852" s="25"/>
      <x:c r="RIA5852" s="25"/>
      <x:c r="RIB5852" s="25"/>
      <x:c r="RIC5852" s="25"/>
      <x:c r="RID5852" s="25"/>
      <x:c r="RIE5852" s="25"/>
      <x:c r="RIF5852" s="25"/>
      <x:c r="RIG5852" s="25"/>
      <x:c r="RIH5852" s="25"/>
      <x:c r="RII5852" s="25"/>
      <x:c r="RIJ5852" s="25"/>
      <x:c r="RIK5852" s="25"/>
      <x:c r="RIL5852" s="25"/>
      <x:c r="RIM5852" s="25"/>
      <x:c r="RIN5852" s="25"/>
      <x:c r="RIO5852" s="25"/>
      <x:c r="RIP5852" s="25"/>
      <x:c r="RIQ5852" s="25"/>
      <x:c r="RIR5852" s="25"/>
      <x:c r="RIS5852" s="25"/>
      <x:c r="RIT5852" s="25"/>
      <x:c r="RIU5852" s="25"/>
      <x:c r="RIV5852" s="25"/>
      <x:c r="RIW5852" s="25"/>
      <x:c r="RIX5852" s="25"/>
      <x:c r="RIY5852" s="25"/>
      <x:c r="RIZ5852" s="25"/>
      <x:c r="RJA5852" s="25"/>
      <x:c r="RJB5852" s="25"/>
      <x:c r="RJC5852" s="25"/>
      <x:c r="RJD5852" s="25"/>
      <x:c r="RJE5852" s="25"/>
      <x:c r="RJF5852" s="25"/>
      <x:c r="RJG5852" s="25"/>
      <x:c r="RJH5852" s="25"/>
      <x:c r="RJI5852" s="25"/>
      <x:c r="RJJ5852" s="25"/>
      <x:c r="RJK5852" s="25"/>
      <x:c r="RJL5852" s="25"/>
      <x:c r="RJM5852" s="25"/>
      <x:c r="RJN5852" s="25"/>
      <x:c r="RJO5852" s="25"/>
      <x:c r="RJP5852" s="25"/>
      <x:c r="RJQ5852" s="25"/>
      <x:c r="RJR5852" s="25"/>
      <x:c r="RJS5852" s="25"/>
      <x:c r="RJT5852" s="25"/>
      <x:c r="RJU5852" s="25"/>
      <x:c r="RJV5852" s="25"/>
      <x:c r="RJW5852" s="25"/>
      <x:c r="RJX5852" s="25"/>
      <x:c r="RJY5852" s="25"/>
      <x:c r="RJZ5852" s="25"/>
      <x:c r="RKA5852" s="25"/>
      <x:c r="RKB5852" s="25"/>
      <x:c r="RKC5852" s="25"/>
      <x:c r="RKD5852" s="25"/>
      <x:c r="RKE5852" s="25"/>
      <x:c r="RKF5852" s="25"/>
      <x:c r="RKG5852" s="25"/>
      <x:c r="RKH5852" s="25"/>
      <x:c r="RKI5852" s="25"/>
      <x:c r="RKJ5852" s="25"/>
      <x:c r="RKK5852" s="25"/>
      <x:c r="RKL5852" s="25"/>
      <x:c r="RKM5852" s="25"/>
      <x:c r="RKN5852" s="25"/>
      <x:c r="RKO5852" s="25"/>
      <x:c r="RKP5852" s="25"/>
      <x:c r="RKQ5852" s="25"/>
      <x:c r="RKR5852" s="25"/>
      <x:c r="RKS5852" s="25"/>
      <x:c r="RKT5852" s="25"/>
      <x:c r="RKU5852" s="25"/>
      <x:c r="RKV5852" s="25"/>
      <x:c r="RKW5852" s="25"/>
      <x:c r="RKX5852" s="25"/>
      <x:c r="RKY5852" s="25"/>
      <x:c r="RKZ5852" s="25"/>
      <x:c r="RLA5852" s="25"/>
      <x:c r="RLB5852" s="25"/>
      <x:c r="RLC5852" s="25"/>
      <x:c r="RLD5852" s="25"/>
      <x:c r="RLE5852" s="25"/>
      <x:c r="RLF5852" s="25"/>
      <x:c r="RLG5852" s="25"/>
      <x:c r="RLH5852" s="25"/>
      <x:c r="RLI5852" s="25"/>
      <x:c r="RLJ5852" s="25"/>
      <x:c r="RLK5852" s="25"/>
      <x:c r="RLL5852" s="25"/>
      <x:c r="RLM5852" s="25"/>
      <x:c r="RLN5852" s="25"/>
      <x:c r="RLO5852" s="25"/>
      <x:c r="RLP5852" s="25"/>
      <x:c r="RLQ5852" s="25"/>
      <x:c r="RLR5852" s="25"/>
      <x:c r="RLS5852" s="25"/>
      <x:c r="RLT5852" s="25"/>
      <x:c r="RLU5852" s="25"/>
      <x:c r="RLV5852" s="25"/>
      <x:c r="RLW5852" s="25"/>
      <x:c r="RLX5852" s="25"/>
      <x:c r="RLY5852" s="25"/>
      <x:c r="RLZ5852" s="25"/>
      <x:c r="RMA5852" s="25"/>
      <x:c r="RMB5852" s="25"/>
      <x:c r="RMC5852" s="25"/>
      <x:c r="RMD5852" s="25"/>
      <x:c r="RME5852" s="25"/>
      <x:c r="RMF5852" s="25"/>
      <x:c r="RMG5852" s="25"/>
      <x:c r="RMH5852" s="25"/>
      <x:c r="RMI5852" s="25"/>
      <x:c r="RMJ5852" s="25"/>
      <x:c r="RMK5852" s="25"/>
      <x:c r="RML5852" s="25"/>
      <x:c r="RMM5852" s="25"/>
      <x:c r="RMN5852" s="25"/>
      <x:c r="RMO5852" s="25"/>
      <x:c r="RMP5852" s="25"/>
      <x:c r="RMQ5852" s="25"/>
      <x:c r="RMR5852" s="25"/>
      <x:c r="RMS5852" s="25"/>
      <x:c r="RMT5852" s="25"/>
      <x:c r="RMU5852" s="25"/>
      <x:c r="RMV5852" s="25"/>
      <x:c r="RMW5852" s="25"/>
      <x:c r="RMX5852" s="25"/>
      <x:c r="RMY5852" s="25"/>
      <x:c r="RMZ5852" s="25"/>
      <x:c r="RNA5852" s="25"/>
      <x:c r="RNB5852" s="25"/>
      <x:c r="RNC5852" s="25"/>
      <x:c r="RND5852" s="25"/>
      <x:c r="RNE5852" s="25"/>
      <x:c r="RNF5852" s="25"/>
      <x:c r="RNG5852" s="25"/>
      <x:c r="RNH5852" s="25"/>
      <x:c r="RNI5852" s="25"/>
      <x:c r="RNJ5852" s="25"/>
      <x:c r="RNK5852" s="25"/>
      <x:c r="RNL5852" s="25"/>
      <x:c r="RNM5852" s="25"/>
      <x:c r="RNN5852" s="25"/>
      <x:c r="RNO5852" s="25"/>
      <x:c r="RNP5852" s="25"/>
      <x:c r="RNQ5852" s="25"/>
      <x:c r="RNR5852" s="25"/>
      <x:c r="RNS5852" s="25"/>
      <x:c r="RNT5852" s="25"/>
      <x:c r="RNU5852" s="25"/>
      <x:c r="RNV5852" s="25"/>
      <x:c r="RNW5852" s="25"/>
      <x:c r="RNX5852" s="25"/>
      <x:c r="RNY5852" s="25"/>
      <x:c r="RNZ5852" s="25"/>
      <x:c r="ROA5852" s="25"/>
      <x:c r="ROB5852" s="25"/>
      <x:c r="ROC5852" s="25"/>
      <x:c r="ROD5852" s="25"/>
      <x:c r="ROE5852" s="25"/>
      <x:c r="ROF5852" s="25"/>
      <x:c r="ROG5852" s="25"/>
      <x:c r="ROH5852" s="25"/>
      <x:c r="ROI5852" s="25"/>
      <x:c r="ROJ5852" s="25"/>
      <x:c r="ROK5852" s="25"/>
      <x:c r="ROL5852" s="25"/>
      <x:c r="ROM5852" s="25"/>
      <x:c r="RON5852" s="25"/>
      <x:c r="ROO5852" s="25"/>
      <x:c r="ROP5852" s="25"/>
      <x:c r="ROQ5852" s="25"/>
      <x:c r="ROR5852" s="25"/>
      <x:c r="ROS5852" s="25"/>
      <x:c r="ROT5852" s="25"/>
      <x:c r="ROU5852" s="25"/>
      <x:c r="ROV5852" s="25"/>
      <x:c r="ROW5852" s="25"/>
      <x:c r="ROX5852" s="25"/>
      <x:c r="ROY5852" s="25"/>
      <x:c r="ROZ5852" s="25"/>
      <x:c r="RPA5852" s="25"/>
      <x:c r="RPB5852" s="25"/>
      <x:c r="RPC5852" s="25"/>
      <x:c r="RPD5852" s="25"/>
      <x:c r="RPE5852" s="25"/>
      <x:c r="RPF5852" s="25"/>
      <x:c r="RPG5852" s="25"/>
      <x:c r="RPH5852" s="25"/>
      <x:c r="RPI5852" s="25"/>
      <x:c r="RPJ5852" s="25"/>
      <x:c r="RPK5852" s="25"/>
      <x:c r="RPL5852" s="25"/>
      <x:c r="RPM5852" s="25"/>
      <x:c r="RPN5852" s="25"/>
      <x:c r="RPO5852" s="25"/>
      <x:c r="RPP5852" s="25"/>
      <x:c r="RPQ5852" s="25"/>
      <x:c r="RPR5852" s="25"/>
      <x:c r="RPS5852" s="25"/>
      <x:c r="RPT5852" s="25"/>
      <x:c r="RPU5852" s="25"/>
      <x:c r="RPV5852" s="25"/>
      <x:c r="RPW5852" s="25"/>
      <x:c r="RPX5852" s="25"/>
      <x:c r="RPY5852" s="25"/>
      <x:c r="RPZ5852" s="25"/>
      <x:c r="RQA5852" s="25"/>
      <x:c r="RQB5852" s="25"/>
      <x:c r="RQC5852" s="25"/>
      <x:c r="RQD5852" s="25"/>
      <x:c r="RQE5852" s="25"/>
      <x:c r="RQF5852" s="25"/>
      <x:c r="RQG5852" s="25"/>
      <x:c r="RQH5852" s="25"/>
      <x:c r="RQI5852" s="25"/>
      <x:c r="RQJ5852" s="25"/>
      <x:c r="RQK5852" s="25"/>
      <x:c r="RQL5852" s="25"/>
      <x:c r="RQM5852" s="25"/>
      <x:c r="RQN5852" s="25"/>
      <x:c r="RQO5852" s="25"/>
      <x:c r="RQP5852" s="25"/>
      <x:c r="RQQ5852" s="25"/>
      <x:c r="RQR5852" s="25"/>
      <x:c r="RQS5852" s="25"/>
      <x:c r="RQT5852" s="25"/>
      <x:c r="RQU5852" s="25"/>
      <x:c r="RQV5852" s="25"/>
      <x:c r="RQW5852" s="25"/>
      <x:c r="RQX5852" s="25"/>
      <x:c r="RQY5852" s="25"/>
      <x:c r="RQZ5852" s="25"/>
      <x:c r="RRA5852" s="25"/>
      <x:c r="RRB5852" s="25"/>
      <x:c r="RRC5852" s="25"/>
      <x:c r="RRD5852" s="25"/>
      <x:c r="RRE5852" s="25"/>
      <x:c r="RRF5852" s="25"/>
      <x:c r="RRG5852" s="25"/>
      <x:c r="RRH5852" s="25"/>
      <x:c r="RRI5852" s="25"/>
      <x:c r="RRJ5852" s="25"/>
      <x:c r="RRK5852" s="25"/>
      <x:c r="RRL5852" s="25"/>
      <x:c r="RRM5852" s="25"/>
      <x:c r="RRN5852" s="25"/>
      <x:c r="RRO5852" s="25"/>
      <x:c r="RRP5852" s="25"/>
      <x:c r="RRQ5852" s="25"/>
      <x:c r="RRR5852" s="25"/>
      <x:c r="RRS5852" s="25"/>
      <x:c r="RRT5852" s="25"/>
      <x:c r="RRU5852" s="25"/>
      <x:c r="RRV5852" s="25"/>
      <x:c r="RRW5852" s="25"/>
      <x:c r="RRX5852" s="25"/>
      <x:c r="RRY5852" s="25"/>
      <x:c r="RRZ5852" s="25"/>
      <x:c r="RSA5852" s="25"/>
      <x:c r="RSB5852" s="25"/>
      <x:c r="RSC5852" s="25"/>
      <x:c r="RSD5852" s="25"/>
      <x:c r="RSE5852" s="25"/>
      <x:c r="RSF5852" s="25"/>
      <x:c r="RSG5852" s="25"/>
      <x:c r="RSH5852" s="25"/>
      <x:c r="RSI5852" s="25"/>
      <x:c r="RSJ5852" s="25"/>
      <x:c r="RSK5852" s="25"/>
      <x:c r="RSL5852" s="25"/>
      <x:c r="RSM5852" s="25"/>
      <x:c r="RSN5852" s="25"/>
      <x:c r="RSO5852" s="25"/>
      <x:c r="RSP5852" s="25"/>
      <x:c r="RSQ5852" s="25"/>
      <x:c r="RSR5852" s="25"/>
      <x:c r="RSS5852" s="25"/>
      <x:c r="RST5852" s="25"/>
      <x:c r="RSU5852" s="25"/>
      <x:c r="RSV5852" s="25"/>
      <x:c r="RSW5852" s="25"/>
      <x:c r="RSX5852" s="25"/>
      <x:c r="RSY5852" s="25"/>
      <x:c r="RSZ5852" s="25"/>
      <x:c r="RTA5852" s="25"/>
      <x:c r="RTB5852" s="25"/>
      <x:c r="RTC5852" s="25"/>
      <x:c r="RTD5852" s="25"/>
      <x:c r="RTE5852" s="25"/>
      <x:c r="RTF5852" s="25"/>
      <x:c r="RTG5852" s="25"/>
      <x:c r="RTH5852" s="25"/>
      <x:c r="RTI5852" s="25"/>
      <x:c r="RTJ5852" s="25"/>
      <x:c r="RTK5852" s="25"/>
      <x:c r="RTL5852" s="25"/>
      <x:c r="RTM5852" s="25"/>
      <x:c r="RTN5852" s="25"/>
      <x:c r="RTO5852" s="25"/>
      <x:c r="RTP5852" s="25"/>
      <x:c r="RTQ5852" s="25"/>
      <x:c r="RTR5852" s="25"/>
      <x:c r="RTS5852" s="25"/>
      <x:c r="RTT5852" s="25"/>
      <x:c r="RTU5852" s="25"/>
      <x:c r="RTV5852" s="25"/>
      <x:c r="RTW5852" s="25"/>
      <x:c r="RTX5852" s="25"/>
      <x:c r="RTY5852" s="25"/>
      <x:c r="RTZ5852" s="25"/>
      <x:c r="RUA5852" s="25"/>
      <x:c r="RUB5852" s="25"/>
      <x:c r="RUC5852" s="25"/>
      <x:c r="RUD5852" s="25"/>
      <x:c r="RUE5852" s="25"/>
      <x:c r="RUF5852" s="25"/>
      <x:c r="RUG5852" s="25"/>
      <x:c r="RUH5852" s="25"/>
      <x:c r="RUI5852" s="25"/>
      <x:c r="RUJ5852" s="25"/>
      <x:c r="RUK5852" s="25"/>
      <x:c r="RUL5852" s="25"/>
      <x:c r="RUM5852" s="25"/>
      <x:c r="RUN5852" s="25"/>
      <x:c r="RUO5852" s="25"/>
      <x:c r="RUP5852" s="25"/>
      <x:c r="RUQ5852" s="25"/>
      <x:c r="RUR5852" s="25"/>
      <x:c r="RUS5852" s="25"/>
      <x:c r="RUT5852" s="25"/>
      <x:c r="RUU5852" s="25"/>
      <x:c r="RUV5852" s="25"/>
      <x:c r="RUW5852" s="25"/>
      <x:c r="RUX5852" s="25"/>
      <x:c r="RUY5852" s="25"/>
      <x:c r="RUZ5852" s="25"/>
      <x:c r="RVA5852" s="25"/>
      <x:c r="RVB5852" s="25"/>
      <x:c r="RVC5852" s="25"/>
      <x:c r="RVD5852" s="25"/>
      <x:c r="RVE5852" s="25"/>
      <x:c r="RVF5852" s="25"/>
      <x:c r="RVG5852" s="25"/>
      <x:c r="RVH5852" s="25"/>
      <x:c r="RVI5852" s="25"/>
      <x:c r="RVJ5852" s="25"/>
      <x:c r="RVK5852" s="25"/>
      <x:c r="RVL5852" s="25"/>
      <x:c r="RVM5852" s="25"/>
      <x:c r="RVN5852" s="25"/>
      <x:c r="RVO5852" s="25"/>
      <x:c r="RVP5852" s="25"/>
      <x:c r="RVQ5852" s="25"/>
      <x:c r="RVR5852" s="25"/>
      <x:c r="RVS5852" s="25"/>
      <x:c r="RVT5852" s="25"/>
      <x:c r="RVU5852" s="25"/>
      <x:c r="RVV5852" s="25"/>
      <x:c r="RVW5852" s="25"/>
      <x:c r="RVX5852" s="25"/>
      <x:c r="RVY5852" s="25"/>
      <x:c r="RVZ5852" s="25"/>
      <x:c r="RWA5852" s="25"/>
      <x:c r="RWB5852" s="25"/>
      <x:c r="RWC5852" s="25"/>
      <x:c r="RWD5852" s="25"/>
      <x:c r="RWE5852" s="25"/>
      <x:c r="RWF5852" s="25"/>
      <x:c r="RWG5852" s="25"/>
      <x:c r="RWH5852" s="25"/>
      <x:c r="RWI5852" s="25"/>
      <x:c r="RWJ5852" s="25"/>
      <x:c r="RWK5852" s="25"/>
      <x:c r="RWL5852" s="25"/>
      <x:c r="RWM5852" s="25"/>
      <x:c r="RWN5852" s="25"/>
      <x:c r="RWO5852" s="25"/>
      <x:c r="RWP5852" s="25"/>
      <x:c r="RWQ5852" s="25"/>
      <x:c r="RWR5852" s="25"/>
      <x:c r="RWS5852" s="25"/>
      <x:c r="RWT5852" s="25"/>
      <x:c r="RWU5852" s="25"/>
      <x:c r="RWV5852" s="25"/>
      <x:c r="RWW5852" s="25"/>
      <x:c r="RWX5852" s="25"/>
      <x:c r="RWY5852" s="25"/>
      <x:c r="RWZ5852" s="25"/>
      <x:c r="RXA5852" s="25"/>
      <x:c r="RXB5852" s="25"/>
      <x:c r="RXC5852" s="25"/>
      <x:c r="RXD5852" s="25"/>
      <x:c r="RXE5852" s="25"/>
      <x:c r="RXF5852" s="25"/>
      <x:c r="RXG5852" s="25"/>
      <x:c r="RXH5852" s="25"/>
      <x:c r="RXI5852" s="25"/>
      <x:c r="RXJ5852" s="25"/>
      <x:c r="RXK5852" s="25"/>
      <x:c r="RXL5852" s="25"/>
      <x:c r="RXM5852" s="25"/>
      <x:c r="RXN5852" s="25"/>
      <x:c r="RXO5852" s="25"/>
      <x:c r="RXP5852" s="25"/>
      <x:c r="RXQ5852" s="25"/>
      <x:c r="RXR5852" s="25"/>
      <x:c r="RXS5852" s="25"/>
      <x:c r="RXT5852" s="25"/>
      <x:c r="RXU5852" s="25"/>
      <x:c r="RXV5852" s="25"/>
      <x:c r="RXW5852" s="25"/>
      <x:c r="RXX5852" s="25"/>
      <x:c r="RXY5852" s="25"/>
      <x:c r="RXZ5852" s="25"/>
      <x:c r="RYA5852" s="25"/>
      <x:c r="RYB5852" s="25"/>
      <x:c r="RYC5852" s="25"/>
      <x:c r="RYD5852" s="25"/>
      <x:c r="RYE5852" s="25"/>
      <x:c r="RYF5852" s="25"/>
      <x:c r="RYG5852" s="25"/>
      <x:c r="RYH5852" s="25"/>
      <x:c r="RYI5852" s="25"/>
      <x:c r="RYJ5852" s="25"/>
      <x:c r="RYK5852" s="25"/>
      <x:c r="RYL5852" s="25"/>
      <x:c r="RYM5852" s="25"/>
      <x:c r="RYN5852" s="25"/>
      <x:c r="RYO5852" s="25"/>
      <x:c r="RYP5852" s="25"/>
      <x:c r="RYQ5852" s="25"/>
      <x:c r="RYR5852" s="25"/>
      <x:c r="RYS5852" s="25"/>
      <x:c r="RYT5852" s="25"/>
      <x:c r="RYU5852" s="25"/>
      <x:c r="RYV5852" s="25"/>
      <x:c r="RYW5852" s="25"/>
      <x:c r="RYX5852" s="25"/>
      <x:c r="RYY5852" s="25"/>
      <x:c r="RYZ5852" s="25"/>
      <x:c r="RZA5852" s="25"/>
      <x:c r="RZB5852" s="25"/>
      <x:c r="RZC5852" s="25"/>
      <x:c r="RZD5852" s="25"/>
      <x:c r="RZE5852" s="25"/>
      <x:c r="RZF5852" s="25"/>
      <x:c r="RZG5852" s="25"/>
      <x:c r="RZH5852" s="25"/>
      <x:c r="RZI5852" s="25"/>
      <x:c r="RZJ5852" s="25"/>
      <x:c r="RZK5852" s="25"/>
      <x:c r="RZL5852" s="25"/>
      <x:c r="RZM5852" s="25"/>
      <x:c r="RZN5852" s="25"/>
      <x:c r="RZO5852" s="25"/>
      <x:c r="RZP5852" s="25"/>
      <x:c r="RZQ5852" s="25"/>
      <x:c r="RZR5852" s="25"/>
      <x:c r="RZS5852" s="25"/>
      <x:c r="RZT5852" s="25"/>
      <x:c r="RZU5852" s="25"/>
      <x:c r="RZV5852" s="25"/>
      <x:c r="RZW5852" s="25"/>
      <x:c r="RZX5852" s="25"/>
      <x:c r="RZY5852" s="25"/>
      <x:c r="RZZ5852" s="25"/>
      <x:c r="SAA5852" s="25"/>
      <x:c r="SAB5852" s="25"/>
      <x:c r="SAC5852" s="25"/>
      <x:c r="SAD5852" s="25"/>
      <x:c r="SAE5852" s="25"/>
      <x:c r="SAF5852" s="25"/>
      <x:c r="SAG5852" s="25"/>
      <x:c r="SAH5852" s="25"/>
      <x:c r="SAI5852" s="25"/>
      <x:c r="SAJ5852" s="25"/>
      <x:c r="SAK5852" s="25"/>
      <x:c r="SAL5852" s="25"/>
      <x:c r="SAM5852" s="25"/>
      <x:c r="SAN5852" s="25"/>
      <x:c r="SAO5852" s="25"/>
      <x:c r="SAP5852" s="25"/>
      <x:c r="SAQ5852" s="25"/>
      <x:c r="SAR5852" s="25"/>
      <x:c r="SAS5852" s="25"/>
      <x:c r="SAT5852" s="25"/>
      <x:c r="SAU5852" s="25"/>
      <x:c r="SAV5852" s="25"/>
      <x:c r="SAW5852" s="25"/>
      <x:c r="SAX5852" s="25"/>
      <x:c r="SAY5852" s="25"/>
      <x:c r="SAZ5852" s="25"/>
      <x:c r="SBA5852" s="25"/>
      <x:c r="SBB5852" s="25"/>
      <x:c r="SBC5852" s="25"/>
      <x:c r="SBD5852" s="25"/>
      <x:c r="SBE5852" s="25"/>
      <x:c r="SBF5852" s="25"/>
      <x:c r="SBG5852" s="25"/>
      <x:c r="SBH5852" s="25"/>
      <x:c r="SBI5852" s="25"/>
      <x:c r="SBJ5852" s="25"/>
      <x:c r="SBK5852" s="25"/>
      <x:c r="SBL5852" s="25"/>
      <x:c r="SBM5852" s="25"/>
      <x:c r="SBN5852" s="25"/>
      <x:c r="SBO5852" s="25"/>
      <x:c r="SBP5852" s="25"/>
      <x:c r="SBQ5852" s="25"/>
      <x:c r="SBR5852" s="25"/>
      <x:c r="SBS5852" s="25"/>
      <x:c r="SBT5852" s="25"/>
      <x:c r="SBU5852" s="25"/>
      <x:c r="SBV5852" s="25"/>
      <x:c r="SBW5852" s="25"/>
      <x:c r="SBX5852" s="25"/>
      <x:c r="SBY5852" s="25"/>
      <x:c r="SBZ5852" s="25"/>
      <x:c r="SCA5852" s="25"/>
      <x:c r="SCB5852" s="25"/>
      <x:c r="SCC5852" s="25"/>
      <x:c r="SCD5852" s="25"/>
      <x:c r="SCE5852" s="25"/>
      <x:c r="SCF5852" s="25"/>
      <x:c r="SCG5852" s="25"/>
      <x:c r="SCH5852" s="25"/>
      <x:c r="SCI5852" s="25"/>
      <x:c r="SCJ5852" s="25"/>
      <x:c r="SCK5852" s="25"/>
      <x:c r="SCL5852" s="25"/>
      <x:c r="SCM5852" s="25"/>
      <x:c r="SCN5852" s="25"/>
      <x:c r="SCO5852" s="25"/>
      <x:c r="SCP5852" s="25"/>
      <x:c r="SCQ5852" s="25"/>
      <x:c r="SCR5852" s="25"/>
      <x:c r="SCS5852" s="25"/>
      <x:c r="SCT5852" s="25"/>
      <x:c r="SCU5852" s="25"/>
      <x:c r="SCV5852" s="25"/>
      <x:c r="SCW5852" s="25"/>
      <x:c r="SCX5852" s="25"/>
      <x:c r="SCY5852" s="25"/>
      <x:c r="SCZ5852" s="25"/>
      <x:c r="SDA5852" s="25"/>
      <x:c r="SDB5852" s="25"/>
      <x:c r="SDC5852" s="25"/>
      <x:c r="SDD5852" s="25"/>
      <x:c r="SDE5852" s="25"/>
      <x:c r="SDF5852" s="25"/>
      <x:c r="SDG5852" s="25"/>
      <x:c r="SDH5852" s="25"/>
      <x:c r="SDI5852" s="25"/>
      <x:c r="SDJ5852" s="25"/>
      <x:c r="SDK5852" s="25"/>
      <x:c r="SDL5852" s="25"/>
      <x:c r="SDM5852" s="25"/>
      <x:c r="SDN5852" s="25"/>
      <x:c r="SDO5852" s="25"/>
      <x:c r="SDP5852" s="25"/>
      <x:c r="SDQ5852" s="25"/>
      <x:c r="SDR5852" s="25"/>
      <x:c r="SDS5852" s="25"/>
      <x:c r="SDT5852" s="25"/>
      <x:c r="SDU5852" s="25"/>
      <x:c r="SDV5852" s="25"/>
      <x:c r="SDW5852" s="25"/>
      <x:c r="SDX5852" s="25"/>
      <x:c r="SDY5852" s="25"/>
      <x:c r="SDZ5852" s="25"/>
      <x:c r="SEA5852" s="25"/>
      <x:c r="SEB5852" s="25"/>
      <x:c r="SEC5852" s="25"/>
      <x:c r="SED5852" s="25"/>
      <x:c r="SEE5852" s="25"/>
      <x:c r="SEF5852" s="25"/>
      <x:c r="SEG5852" s="25"/>
      <x:c r="SEH5852" s="25"/>
      <x:c r="SEI5852" s="25"/>
      <x:c r="SEJ5852" s="25"/>
      <x:c r="SEK5852" s="25"/>
      <x:c r="SEL5852" s="25"/>
      <x:c r="SEM5852" s="25"/>
      <x:c r="SEN5852" s="25"/>
      <x:c r="SEO5852" s="25"/>
      <x:c r="SEP5852" s="25"/>
      <x:c r="SEQ5852" s="25"/>
      <x:c r="SER5852" s="25"/>
      <x:c r="SES5852" s="25"/>
      <x:c r="SET5852" s="25"/>
      <x:c r="SEU5852" s="25"/>
      <x:c r="SEV5852" s="25"/>
      <x:c r="SEW5852" s="25"/>
      <x:c r="SEX5852" s="25"/>
      <x:c r="SEY5852" s="25"/>
      <x:c r="SEZ5852" s="25"/>
      <x:c r="SFA5852" s="25"/>
      <x:c r="SFB5852" s="25"/>
      <x:c r="SFC5852" s="25"/>
      <x:c r="SFD5852" s="25"/>
      <x:c r="SFE5852" s="25"/>
      <x:c r="SFF5852" s="25"/>
      <x:c r="SFG5852" s="25"/>
      <x:c r="SFH5852" s="25"/>
      <x:c r="SFI5852" s="25"/>
      <x:c r="SFJ5852" s="25"/>
      <x:c r="SFK5852" s="25"/>
      <x:c r="SFL5852" s="25"/>
      <x:c r="SFM5852" s="25"/>
      <x:c r="SFN5852" s="25"/>
      <x:c r="SFO5852" s="25"/>
      <x:c r="SFP5852" s="25"/>
      <x:c r="SFQ5852" s="25"/>
      <x:c r="SFR5852" s="25"/>
      <x:c r="SFS5852" s="25"/>
      <x:c r="SFT5852" s="25"/>
      <x:c r="SFU5852" s="25"/>
      <x:c r="SFV5852" s="25"/>
      <x:c r="SFW5852" s="25"/>
      <x:c r="SFX5852" s="25"/>
      <x:c r="SFY5852" s="25"/>
      <x:c r="SFZ5852" s="25"/>
      <x:c r="SGA5852" s="25"/>
      <x:c r="SGB5852" s="25"/>
      <x:c r="SGC5852" s="25"/>
      <x:c r="SGD5852" s="25"/>
      <x:c r="SGE5852" s="25"/>
      <x:c r="SGF5852" s="25"/>
      <x:c r="SGG5852" s="25"/>
      <x:c r="SGH5852" s="25"/>
      <x:c r="SGI5852" s="25"/>
      <x:c r="SGJ5852" s="25"/>
      <x:c r="SGK5852" s="25"/>
      <x:c r="SGL5852" s="25"/>
      <x:c r="SGM5852" s="25"/>
      <x:c r="SGN5852" s="25"/>
      <x:c r="SGO5852" s="25"/>
      <x:c r="SGP5852" s="25"/>
      <x:c r="SGQ5852" s="25"/>
      <x:c r="SGR5852" s="25"/>
      <x:c r="SGS5852" s="25"/>
      <x:c r="SGT5852" s="25"/>
      <x:c r="SGU5852" s="25"/>
      <x:c r="SGV5852" s="25"/>
      <x:c r="SGW5852" s="25"/>
      <x:c r="SGX5852" s="25"/>
      <x:c r="SGY5852" s="25"/>
      <x:c r="SGZ5852" s="25"/>
      <x:c r="SHA5852" s="25"/>
      <x:c r="SHB5852" s="25"/>
      <x:c r="SHC5852" s="25"/>
      <x:c r="SHD5852" s="25"/>
      <x:c r="SHE5852" s="25"/>
      <x:c r="SHF5852" s="25"/>
      <x:c r="SHG5852" s="25"/>
      <x:c r="SHH5852" s="25"/>
      <x:c r="SHI5852" s="25"/>
      <x:c r="SHJ5852" s="25"/>
      <x:c r="SHK5852" s="25"/>
      <x:c r="SHL5852" s="25"/>
      <x:c r="SHM5852" s="25"/>
      <x:c r="SHN5852" s="25"/>
      <x:c r="SHO5852" s="25"/>
      <x:c r="SHP5852" s="25"/>
      <x:c r="SHQ5852" s="25"/>
      <x:c r="SHR5852" s="25"/>
      <x:c r="SHS5852" s="25"/>
      <x:c r="SHT5852" s="25"/>
      <x:c r="SHU5852" s="25"/>
      <x:c r="SHV5852" s="25"/>
      <x:c r="SHW5852" s="25"/>
      <x:c r="SHX5852" s="25"/>
      <x:c r="SHY5852" s="25"/>
      <x:c r="SHZ5852" s="25"/>
      <x:c r="SIA5852" s="25"/>
      <x:c r="SIB5852" s="25"/>
      <x:c r="SIC5852" s="25"/>
      <x:c r="SID5852" s="25"/>
      <x:c r="SIE5852" s="25"/>
      <x:c r="SIF5852" s="25"/>
      <x:c r="SIG5852" s="25"/>
      <x:c r="SIH5852" s="25"/>
      <x:c r="SII5852" s="25"/>
      <x:c r="SIJ5852" s="25"/>
      <x:c r="SIK5852" s="25"/>
      <x:c r="SIL5852" s="25"/>
      <x:c r="SIM5852" s="25"/>
      <x:c r="SIN5852" s="25"/>
      <x:c r="SIO5852" s="25"/>
      <x:c r="SIP5852" s="25"/>
      <x:c r="SIQ5852" s="25"/>
      <x:c r="SIR5852" s="25"/>
      <x:c r="SIS5852" s="25"/>
      <x:c r="SIT5852" s="25"/>
      <x:c r="SIU5852" s="25"/>
      <x:c r="SIV5852" s="25"/>
      <x:c r="SIW5852" s="25"/>
      <x:c r="SIX5852" s="25"/>
      <x:c r="SIY5852" s="25"/>
      <x:c r="SIZ5852" s="25"/>
      <x:c r="SJA5852" s="25"/>
      <x:c r="SJB5852" s="25"/>
      <x:c r="SJC5852" s="25"/>
      <x:c r="SJD5852" s="25"/>
      <x:c r="SJE5852" s="25"/>
      <x:c r="SJF5852" s="25"/>
      <x:c r="SJG5852" s="25"/>
      <x:c r="SJH5852" s="25"/>
      <x:c r="SJI5852" s="25"/>
      <x:c r="SJJ5852" s="25"/>
      <x:c r="SJK5852" s="25"/>
      <x:c r="SJL5852" s="25"/>
      <x:c r="SJM5852" s="25"/>
      <x:c r="SJN5852" s="25"/>
      <x:c r="SJO5852" s="25"/>
      <x:c r="SJP5852" s="25"/>
      <x:c r="SJQ5852" s="25"/>
      <x:c r="SJR5852" s="25"/>
      <x:c r="SJS5852" s="25"/>
      <x:c r="SJT5852" s="25"/>
      <x:c r="SJU5852" s="25"/>
      <x:c r="SJV5852" s="25"/>
      <x:c r="SJW5852" s="25"/>
      <x:c r="SJX5852" s="25"/>
      <x:c r="SJY5852" s="25"/>
      <x:c r="SJZ5852" s="25"/>
      <x:c r="SKA5852" s="25"/>
      <x:c r="SKB5852" s="25"/>
      <x:c r="SKC5852" s="25"/>
      <x:c r="SKD5852" s="25"/>
      <x:c r="SKE5852" s="25"/>
      <x:c r="SKF5852" s="25"/>
      <x:c r="SKG5852" s="25"/>
      <x:c r="SKH5852" s="25"/>
      <x:c r="SKI5852" s="25"/>
      <x:c r="SKJ5852" s="25"/>
      <x:c r="SKK5852" s="25"/>
      <x:c r="SKL5852" s="25"/>
      <x:c r="SKM5852" s="25"/>
      <x:c r="SKN5852" s="25"/>
      <x:c r="SKO5852" s="25"/>
      <x:c r="SKP5852" s="25"/>
      <x:c r="SKQ5852" s="25"/>
      <x:c r="SKR5852" s="25"/>
      <x:c r="SKS5852" s="25"/>
      <x:c r="SKT5852" s="25"/>
      <x:c r="SKU5852" s="25"/>
      <x:c r="SKV5852" s="25"/>
      <x:c r="SKW5852" s="25"/>
      <x:c r="SKX5852" s="25"/>
      <x:c r="SKY5852" s="25"/>
      <x:c r="SKZ5852" s="25"/>
      <x:c r="SLA5852" s="25"/>
      <x:c r="SLB5852" s="25"/>
      <x:c r="SLC5852" s="25"/>
      <x:c r="SLD5852" s="25"/>
      <x:c r="SLE5852" s="25"/>
      <x:c r="SLF5852" s="25"/>
      <x:c r="SLG5852" s="25"/>
      <x:c r="SLH5852" s="25"/>
      <x:c r="SLI5852" s="25"/>
      <x:c r="SLJ5852" s="25"/>
      <x:c r="SLK5852" s="25"/>
      <x:c r="SLL5852" s="25"/>
      <x:c r="SLM5852" s="25"/>
      <x:c r="SLN5852" s="25"/>
      <x:c r="SLO5852" s="25"/>
      <x:c r="SLP5852" s="25"/>
      <x:c r="SLQ5852" s="25"/>
      <x:c r="SLR5852" s="25"/>
      <x:c r="SLS5852" s="25"/>
      <x:c r="SLT5852" s="25"/>
      <x:c r="SLU5852" s="25"/>
      <x:c r="SLV5852" s="25"/>
      <x:c r="SLW5852" s="25"/>
      <x:c r="SLX5852" s="25"/>
      <x:c r="SLY5852" s="25"/>
      <x:c r="SLZ5852" s="25"/>
      <x:c r="SMA5852" s="25"/>
      <x:c r="SMB5852" s="25"/>
      <x:c r="SMC5852" s="25"/>
      <x:c r="SMD5852" s="25"/>
      <x:c r="SME5852" s="25"/>
      <x:c r="SMF5852" s="25"/>
      <x:c r="SMG5852" s="25"/>
      <x:c r="SMH5852" s="25"/>
      <x:c r="SMI5852" s="25"/>
      <x:c r="SMJ5852" s="25"/>
      <x:c r="SMK5852" s="25"/>
      <x:c r="SML5852" s="25"/>
      <x:c r="SMM5852" s="25"/>
      <x:c r="SMN5852" s="25"/>
      <x:c r="SMO5852" s="25"/>
      <x:c r="SMP5852" s="25"/>
      <x:c r="SMQ5852" s="25"/>
      <x:c r="SMR5852" s="25"/>
      <x:c r="SMS5852" s="25"/>
      <x:c r="SMT5852" s="25"/>
      <x:c r="SMU5852" s="25"/>
      <x:c r="SMV5852" s="25"/>
      <x:c r="SMW5852" s="25"/>
      <x:c r="SMX5852" s="25"/>
      <x:c r="SMY5852" s="25"/>
      <x:c r="SMZ5852" s="25"/>
      <x:c r="SNA5852" s="25"/>
      <x:c r="SNB5852" s="25"/>
      <x:c r="SNC5852" s="25"/>
      <x:c r="SND5852" s="25"/>
      <x:c r="SNE5852" s="25"/>
      <x:c r="SNF5852" s="25"/>
      <x:c r="SNG5852" s="25"/>
      <x:c r="SNH5852" s="25"/>
      <x:c r="SNI5852" s="25"/>
      <x:c r="SNJ5852" s="25"/>
      <x:c r="SNK5852" s="25"/>
      <x:c r="SNL5852" s="25"/>
      <x:c r="SNM5852" s="25"/>
      <x:c r="SNN5852" s="25"/>
      <x:c r="SNO5852" s="25"/>
      <x:c r="SNP5852" s="25"/>
      <x:c r="SNQ5852" s="25"/>
      <x:c r="SNR5852" s="25"/>
      <x:c r="SNS5852" s="25"/>
      <x:c r="SNT5852" s="25"/>
      <x:c r="SNU5852" s="25"/>
      <x:c r="SNV5852" s="25"/>
      <x:c r="SNW5852" s="25"/>
      <x:c r="SNX5852" s="25"/>
      <x:c r="SNY5852" s="25"/>
      <x:c r="SNZ5852" s="25"/>
      <x:c r="SOA5852" s="25"/>
      <x:c r="SOB5852" s="25"/>
      <x:c r="SOC5852" s="25"/>
      <x:c r="SOD5852" s="25"/>
      <x:c r="SOE5852" s="25"/>
      <x:c r="SOF5852" s="25"/>
      <x:c r="SOG5852" s="25"/>
      <x:c r="SOH5852" s="25"/>
      <x:c r="SOI5852" s="25"/>
      <x:c r="SOJ5852" s="25"/>
      <x:c r="SOK5852" s="25"/>
      <x:c r="SOL5852" s="25"/>
      <x:c r="SOM5852" s="25"/>
      <x:c r="SON5852" s="25"/>
      <x:c r="SOO5852" s="25"/>
      <x:c r="SOP5852" s="25"/>
      <x:c r="SOQ5852" s="25"/>
      <x:c r="SOR5852" s="25"/>
      <x:c r="SOS5852" s="25"/>
      <x:c r="SOT5852" s="25"/>
      <x:c r="SOU5852" s="25"/>
      <x:c r="SOV5852" s="25"/>
      <x:c r="SOW5852" s="25"/>
      <x:c r="SOX5852" s="25"/>
      <x:c r="SOY5852" s="25"/>
      <x:c r="SOZ5852" s="25"/>
      <x:c r="SPA5852" s="25"/>
      <x:c r="SPB5852" s="25"/>
      <x:c r="SPC5852" s="25"/>
      <x:c r="SPD5852" s="25"/>
      <x:c r="SPE5852" s="25"/>
      <x:c r="SPF5852" s="25"/>
      <x:c r="SPG5852" s="25"/>
      <x:c r="SPH5852" s="25"/>
      <x:c r="SPI5852" s="25"/>
      <x:c r="SPJ5852" s="25"/>
      <x:c r="SPK5852" s="25"/>
      <x:c r="SPL5852" s="25"/>
      <x:c r="SPM5852" s="25"/>
      <x:c r="SPN5852" s="25"/>
      <x:c r="SPO5852" s="25"/>
      <x:c r="SPP5852" s="25"/>
      <x:c r="SPQ5852" s="25"/>
      <x:c r="SPR5852" s="25"/>
      <x:c r="SPS5852" s="25"/>
      <x:c r="SPT5852" s="25"/>
      <x:c r="SPU5852" s="25"/>
      <x:c r="SPV5852" s="25"/>
      <x:c r="SPW5852" s="25"/>
      <x:c r="SPX5852" s="25"/>
      <x:c r="SPY5852" s="25"/>
      <x:c r="SPZ5852" s="25"/>
      <x:c r="SQA5852" s="25"/>
      <x:c r="SQB5852" s="25"/>
      <x:c r="SQC5852" s="25"/>
      <x:c r="SQD5852" s="25"/>
      <x:c r="SQE5852" s="25"/>
      <x:c r="SQF5852" s="25"/>
      <x:c r="SQG5852" s="25"/>
      <x:c r="SQH5852" s="25"/>
      <x:c r="SQI5852" s="25"/>
      <x:c r="SQJ5852" s="25"/>
      <x:c r="SQK5852" s="25"/>
      <x:c r="SQL5852" s="25"/>
      <x:c r="SQM5852" s="25"/>
      <x:c r="SQN5852" s="25"/>
      <x:c r="SQO5852" s="25"/>
      <x:c r="SQP5852" s="25"/>
      <x:c r="SQQ5852" s="25"/>
      <x:c r="SQR5852" s="25"/>
      <x:c r="SQS5852" s="25"/>
      <x:c r="SQT5852" s="25"/>
      <x:c r="SQU5852" s="25"/>
      <x:c r="SQV5852" s="25"/>
      <x:c r="SQW5852" s="25"/>
      <x:c r="SQX5852" s="25"/>
      <x:c r="SQY5852" s="25"/>
      <x:c r="SQZ5852" s="25"/>
      <x:c r="SRA5852" s="25"/>
      <x:c r="SRB5852" s="25"/>
      <x:c r="SRC5852" s="25"/>
      <x:c r="SRD5852" s="25"/>
      <x:c r="SRE5852" s="25"/>
      <x:c r="SRF5852" s="25"/>
      <x:c r="SRG5852" s="25"/>
      <x:c r="SRH5852" s="25"/>
      <x:c r="SRI5852" s="25"/>
      <x:c r="SRJ5852" s="25"/>
      <x:c r="SRK5852" s="25"/>
      <x:c r="SRL5852" s="25"/>
      <x:c r="SRM5852" s="25"/>
      <x:c r="SRN5852" s="25"/>
      <x:c r="SRO5852" s="25"/>
      <x:c r="SRP5852" s="25"/>
      <x:c r="SRQ5852" s="25"/>
      <x:c r="SRR5852" s="25"/>
      <x:c r="SRS5852" s="25"/>
      <x:c r="SRT5852" s="25"/>
      <x:c r="SRU5852" s="25"/>
      <x:c r="SRV5852" s="25"/>
      <x:c r="SRW5852" s="25"/>
      <x:c r="SRX5852" s="25"/>
      <x:c r="SRY5852" s="25"/>
      <x:c r="SRZ5852" s="25"/>
      <x:c r="SSA5852" s="25"/>
      <x:c r="SSB5852" s="25"/>
      <x:c r="SSC5852" s="25"/>
      <x:c r="SSD5852" s="25"/>
      <x:c r="SSE5852" s="25"/>
      <x:c r="SSF5852" s="25"/>
      <x:c r="SSG5852" s="25"/>
      <x:c r="SSH5852" s="25"/>
      <x:c r="SSI5852" s="25"/>
      <x:c r="SSJ5852" s="25"/>
      <x:c r="SSK5852" s="25"/>
      <x:c r="SSL5852" s="25"/>
      <x:c r="SSM5852" s="25"/>
      <x:c r="SSN5852" s="25"/>
      <x:c r="SSO5852" s="25"/>
      <x:c r="SSP5852" s="25"/>
      <x:c r="SSQ5852" s="25"/>
      <x:c r="SSR5852" s="25"/>
      <x:c r="SSS5852" s="25"/>
      <x:c r="SST5852" s="25"/>
      <x:c r="SSU5852" s="25"/>
      <x:c r="SSV5852" s="25"/>
      <x:c r="SSW5852" s="25"/>
      <x:c r="SSX5852" s="25"/>
      <x:c r="SSY5852" s="25"/>
      <x:c r="SSZ5852" s="25"/>
      <x:c r="STA5852" s="25"/>
      <x:c r="STB5852" s="25"/>
      <x:c r="STC5852" s="25"/>
      <x:c r="STD5852" s="25"/>
      <x:c r="STE5852" s="25"/>
      <x:c r="STF5852" s="25"/>
      <x:c r="STG5852" s="25"/>
      <x:c r="STH5852" s="25"/>
      <x:c r="STI5852" s="25"/>
      <x:c r="STJ5852" s="25"/>
      <x:c r="STK5852" s="25"/>
      <x:c r="STL5852" s="25"/>
      <x:c r="STM5852" s="25"/>
      <x:c r="STN5852" s="25"/>
      <x:c r="STO5852" s="25"/>
      <x:c r="STP5852" s="25"/>
      <x:c r="STQ5852" s="25"/>
      <x:c r="STR5852" s="25"/>
      <x:c r="STS5852" s="25"/>
      <x:c r="STT5852" s="25"/>
      <x:c r="STU5852" s="25"/>
      <x:c r="STV5852" s="25"/>
      <x:c r="STW5852" s="25"/>
      <x:c r="STX5852" s="25"/>
      <x:c r="STY5852" s="25"/>
      <x:c r="STZ5852" s="25"/>
      <x:c r="SUA5852" s="25"/>
      <x:c r="SUB5852" s="25"/>
      <x:c r="SUC5852" s="25"/>
      <x:c r="SUD5852" s="25"/>
      <x:c r="SUE5852" s="25"/>
      <x:c r="SUF5852" s="25"/>
      <x:c r="SUG5852" s="25"/>
      <x:c r="SUH5852" s="25"/>
      <x:c r="SUI5852" s="25"/>
      <x:c r="SUJ5852" s="25"/>
      <x:c r="SUK5852" s="25"/>
      <x:c r="SUL5852" s="25"/>
      <x:c r="SUM5852" s="25"/>
      <x:c r="SUN5852" s="25"/>
      <x:c r="SUO5852" s="25"/>
      <x:c r="SUP5852" s="25"/>
      <x:c r="SUQ5852" s="25"/>
      <x:c r="SUR5852" s="25"/>
      <x:c r="SUS5852" s="25"/>
      <x:c r="SUT5852" s="25"/>
      <x:c r="SUU5852" s="25"/>
      <x:c r="SUV5852" s="25"/>
      <x:c r="SUW5852" s="25"/>
      <x:c r="SUX5852" s="25"/>
      <x:c r="SUY5852" s="25"/>
      <x:c r="SUZ5852" s="25"/>
      <x:c r="SVA5852" s="25"/>
      <x:c r="SVB5852" s="25"/>
      <x:c r="SVC5852" s="25"/>
      <x:c r="SVD5852" s="25"/>
      <x:c r="SVE5852" s="25"/>
      <x:c r="SVF5852" s="25"/>
      <x:c r="SVG5852" s="25"/>
      <x:c r="SVH5852" s="25"/>
      <x:c r="SVI5852" s="25"/>
      <x:c r="SVJ5852" s="25"/>
      <x:c r="SVK5852" s="25"/>
      <x:c r="SVL5852" s="25"/>
      <x:c r="SVM5852" s="25"/>
      <x:c r="SVN5852" s="25"/>
      <x:c r="SVO5852" s="25"/>
      <x:c r="SVP5852" s="25"/>
      <x:c r="SVQ5852" s="25"/>
      <x:c r="SVR5852" s="25"/>
      <x:c r="SVS5852" s="25"/>
      <x:c r="SVT5852" s="25"/>
      <x:c r="SVU5852" s="25"/>
      <x:c r="SVV5852" s="25"/>
      <x:c r="SVW5852" s="25"/>
      <x:c r="SVX5852" s="25"/>
      <x:c r="SVY5852" s="25"/>
      <x:c r="SVZ5852" s="25"/>
      <x:c r="SWA5852" s="25"/>
      <x:c r="SWB5852" s="25"/>
      <x:c r="SWC5852" s="25"/>
      <x:c r="SWD5852" s="25"/>
      <x:c r="SWE5852" s="25"/>
      <x:c r="SWF5852" s="25"/>
      <x:c r="SWG5852" s="25"/>
      <x:c r="SWH5852" s="25"/>
      <x:c r="SWI5852" s="25"/>
      <x:c r="SWJ5852" s="25"/>
      <x:c r="SWK5852" s="25"/>
      <x:c r="SWL5852" s="25"/>
      <x:c r="SWM5852" s="25"/>
      <x:c r="SWN5852" s="25"/>
      <x:c r="SWO5852" s="25"/>
      <x:c r="SWP5852" s="25"/>
      <x:c r="SWQ5852" s="25"/>
      <x:c r="SWR5852" s="25"/>
      <x:c r="SWS5852" s="25"/>
      <x:c r="SWT5852" s="25"/>
      <x:c r="SWU5852" s="25"/>
      <x:c r="SWV5852" s="25"/>
      <x:c r="SWW5852" s="25"/>
      <x:c r="SWX5852" s="25"/>
      <x:c r="SWY5852" s="25"/>
      <x:c r="SWZ5852" s="25"/>
      <x:c r="SXA5852" s="25"/>
      <x:c r="SXB5852" s="25"/>
      <x:c r="SXC5852" s="25"/>
      <x:c r="SXD5852" s="25"/>
      <x:c r="SXE5852" s="25"/>
      <x:c r="SXF5852" s="25"/>
      <x:c r="SXG5852" s="25"/>
      <x:c r="SXH5852" s="25"/>
      <x:c r="SXI5852" s="25"/>
      <x:c r="SXJ5852" s="25"/>
      <x:c r="SXK5852" s="25"/>
      <x:c r="SXL5852" s="25"/>
      <x:c r="SXM5852" s="25"/>
      <x:c r="SXN5852" s="25"/>
      <x:c r="SXO5852" s="25"/>
      <x:c r="SXP5852" s="25"/>
      <x:c r="SXQ5852" s="25"/>
      <x:c r="SXR5852" s="25"/>
      <x:c r="SXS5852" s="25"/>
      <x:c r="SXT5852" s="25"/>
      <x:c r="SXU5852" s="25"/>
      <x:c r="SXV5852" s="25"/>
      <x:c r="SXW5852" s="25"/>
      <x:c r="SXX5852" s="25"/>
      <x:c r="SXY5852" s="25"/>
      <x:c r="SXZ5852" s="25"/>
      <x:c r="SYA5852" s="25"/>
      <x:c r="SYB5852" s="25"/>
      <x:c r="SYC5852" s="25"/>
      <x:c r="SYD5852" s="25"/>
      <x:c r="SYE5852" s="25"/>
      <x:c r="SYF5852" s="25"/>
      <x:c r="SYG5852" s="25"/>
      <x:c r="SYH5852" s="25"/>
      <x:c r="SYI5852" s="25"/>
      <x:c r="SYJ5852" s="25"/>
      <x:c r="SYK5852" s="25"/>
      <x:c r="SYL5852" s="25"/>
      <x:c r="SYM5852" s="25"/>
      <x:c r="SYN5852" s="25"/>
      <x:c r="SYO5852" s="25"/>
      <x:c r="SYP5852" s="25"/>
      <x:c r="SYQ5852" s="25"/>
      <x:c r="SYR5852" s="25"/>
      <x:c r="SYS5852" s="25"/>
      <x:c r="SYT5852" s="25"/>
      <x:c r="SYU5852" s="25"/>
      <x:c r="SYV5852" s="25"/>
      <x:c r="SYW5852" s="25"/>
      <x:c r="SYX5852" s="25"/>
      <x:c r="SYY5852" s="25"/>
      <x:c r="SYZ5852" s="25"/>
      <x:c r="SZA5852" s="25"/>
      <x:c r="SZB5852" s="25"/>
      <x:c r="SZC5852" s="25"/>
      <x:c r="SZD5852" s="25"/>
      <x:c r="SZE5852" s="25"/>
      <x:c r="SZF5852" s="25"/>
      <x:c r="SZG5852" s="25"/>
      <x:c r="SZH5852" s="25"/>
      <x:c r="SZI5852" s="25"/>
      <x:c r="SZJ5852" s="25"/>
      <x:c r="SZK5852" s="25"/>
      <x:c r="SZL5852" s="25"/>
      <x:c r="SZM5852" s="25"/>
      <x:c r="SZN5852" s="25"/>
      <x:c r="SZO5852" s="25"/>
      <x:c r="SZP5852" s="25"/>
      <x:c r="SZQ5852" s="25"/>
      <x:c r="SZR5852" s="25"/>
      <x:c r="SZS5852" s="25"/>
      <x:c r="SZT5852" s="25"/>
      <x:c r="SZU5852" s="25"/>
      <x:c r="SZV5852" s="25"/>
      <x:c r="SZW5852" s="25"/>
      <x:c r="SZX5852" s="25"/>
      <x:c r="SZY5852" s="25"/>
      <x:c r="SZZ5852" s="25"/>
      <x:c r="TAA5852" s="25"/>
      <x:c r="TAB5852" s="25"/>
      <x:c r="TAC5852" s="25"/>
      <x:c r="TAD5852" s="25"/>
      <x:c r="TAE5852" s="25"/>
      <x:c r="TAF5852" s="25"/>
      <x:c r="TAG5852" s="25"/>
      <x:c r="TAH5852" s="25"/>
      <x:c r="TAI5852" s="25"/>
      <x:c r="TAJ5852" s="25"/>
      <x:c r="TAK5852" s="25"/>
      <x:c r="TAL5852" s="25"/>
      <x:c r="TAM5852" s="25"/>
      <x:c r="TAN5852" s="25"/>
      <x:c r="TAO5852" s="25"/>
      <x:c r="TAP5852" s="25"/>
      <x:c r="TAQ5852" s="25"/>
      <x:c r="TAR5852" s="25"/>
      <x:c r="TAS5852" s="25"/>
      <x:c r="TAT5852" s="25"/>
      <x:c r="TAU5852" s="25"/>
      <x:c r="TAV5852" s="25"/>
      <x:c r="TAW5852" s="25"/>
      <x:c r="TAX5852" s="25"/>
      <x:c r="TAY5852" s="25"/>
      <x:c r="TAZ5852" s="25"/>
      <x:c r="TBA5852" s="25"/>
      <x:c r="TBB5852" s="25"/>
      <x:c r="TBC5852" s="25"/>
      <x:c r="TBD5852" s="25"/>
      <x:c r="TBE5852" s="25"/>
      <x:c r="TBF5852" s="25"/>
      <x:c r="TBG5852" s="25"/>
      <x:c r="TBH5852" s="25"/>
      <x:c r="TBI5852" s="25"/>
      <x:c r="TBJ5852" s="25"/>
      <x:c r="TBK5852" s="25"/>
      <x:c r="TBL5852" s="25"/>
      <x:c r="TBM5852" s="25"/>
      <x:c r="TBN5852" s="25"/>
      <x:c r="TBO5852" s="25"/>
      <x:c r="TBP5852" s="25"/>
      <x:c r="TBQ5852" s="25"/>
      <x:c r="TBR5852" s="25"/>
      <x:c r="TBS5852" s="25"/>
      <x:c r="TBT5852" s="25"/>
      <x:c r="TBU5852" s="25"/>
      <x:c r="TBV5852" s="25"/>
      <x:c r="TBW5852" s="25"/>
      <x:c r="TBX5852" s="25"/>
      <x:c r="TBY5852" s="25"/>
      <x:c r="TBZ5852" s="25"/>
      <x:c r="TCA5852" s="25"/>
      <x:c r="TCB5852" s="25"/>
      <x:c r="TCC5852" s="25"/>
      <x:c r="TCD5852" s="25"/>
      <x:c r="TCE5852" s="25"/>
      <x:c r="TCF5852" s="25"/>
      <x:c r="TCG5852" s="25"/>
      <x:c r="TCH5852" s="25"/>
      <x:c r="TCI5852" s="25"/>
      <x:c r="TCJ5852" s="25"/>
      <x:c r="TCK5852" s="25"/>
      <x:c r="TCL5852" s="25"/>
      <x:c r="TCM5852" s="25"/>
      <x:c r="TCN5852" s="25"/>
      <x:c r="TCO5852" s="25"/>
      <x:c r="TCP5852" s="25"/>
      <x:c r="TCQ5852" s="25"/>
      <x:c r="TCR5852" s="25"/>
      <x:c r="TCS5852" s="25"/>
      <x:c r="TCT5852" s="25"/>
      <x:c r="TCU5852" s="25"/>
      <x:c r="TCV5852" s="25"/>
      <x:c r="TCW5852" s="25"/>
      <x:c r="TCX5852" s="25"/>
      <x:c r="TCY5852" s="25"/>
      <x:c r="TCZ5852" s="25"/>
      <x:c r="TDA5852" s="25"/>
      <x:c r="TDB5852" s="25"/>
      <x:c r="TDC5852" s="25"/>
      <x:c r="TDD5852" s="25"/>
      <x:c r="TDE5852" s="25"/>
      <x:c r="TDF5852" s="25"/>
      <x:c r="TDG5852" s="25"/>
      <x:c r="TDH5852" s="25"/>
      <x:c r="TDI5852" s="25"/>
      <x:c r="TDJ5852" s="25"/>
      <x:c r="TDK5852" s="25"/>
      <x:c r="TDL5852" s="25"/>
      <x:c r="TDM5852" s="25"/>
      <x:c r="TDN5852" s="25"/>
      <x:c r="TDO5852" s="25"/>
      <x:c r="TDP5852" s="25"/>
      <x:c r="TDQ5852" s="25"/>
      <x:c r="TDR5852" s="25"/>
      <x:c r="TDS5852" s="25"/>
      <x:c r="TDT5852" s="25"/>
      <x:c r="TDU5852" s="25"/>
      <x:c r="TDV5852" s="25"/>
      <x:c r="TDW5852" s="25"/>
      <x:c r="TDX5852" s="25"/>
      <x:c r="TDY5852" s="25"/>
      <x:c r="TDZ5852" s="25"/>
      <x:c r="TEA5852" s="25"/>
      <x:c r="TEB5852" s="25"/>
      <x:c r="TEC5852" s="25"/>
      <x:c r="TED5852" s="25"/>
      <x:c r="TEE5852" s="25"/>
      <x:c r="TEF5852" s="25"/>
      <x:c r="TEG5852" s="25"/>
      <x:c r="TEH5852" s="25"/>
      <x:c r="TEI5852" s="25"/>
      <x:c r="TEJ5852" s="25"/>
      <x:c r="TEK5852" s="25"/>
      <x:c r="TEL5852" s="25"/>
      <x:c r="TEM5852" s="25"/>
      <x:c r="TEN5852" s="25"/>
      <x:c r="TEO5852" s="25"/>
      <x:c r="TEP5852" s="25"/>
      <x:c r="TEQ5852" s="25"/>
      <x:c r="TER5852" s="25"/>
      <x:c r="TES5852" s="25"/>
      <x:c r="TET5852" s="25"/>
      <x:c r="TEU5852" s="25"/>
      <x:c r="TEV5852" s="25"/>
      <x:c r="TEW5852" s="25"/>
      <x:c r="TEX5852" s="25"/>
      <x:c r="TEY5852" s="25"/>
      <x:c r="TEZ5852" s="25"/>
      <x:c r="TFA5852" s="25"/>
      <x:c r="TFB5852" s="25"/>
      <x:c r="TFC5852" s="25"/>
      <x:c r="TFD5852" s="25"/>
      <x:c r="TFE5852" s="25"/>
      <x:c r="TFF5852" s="25"/>
      <x:c r="TFG5852" s="25"/>
      <x:c r="TFH5852" s="25"/>
      <x:c r="TFI5852" s="25"/>
      <x:c r="TFJ5852" s="25"/>
      <x:c r="TFK5852" s="25"/>
      <x:c r="TFL5852" s="25"/>
      <x:c r="TFM5852" s="25"/>
      <x:c r="TFN5852" s="25"/>
      <x:c r="TFO5852" s="25"/>
      <x:c r="TFP5852" s="25"/>
      <x:c r="TFQ5852" s="25"/>
      <x:c r="TFR5852" s="25"/>
      <x:c r="TFS5852" s="25"/>
      <x:c r="TFT5852" s="25"/>
      <x:c r="TFU5852" s="25"/>
      <x:c r="TFV5852" s="25"/>
      <x:c r="TFW5852" s="25"/>
      <x:c r="TFX5852" s="25"/>
      <x:c r="TFY5852" s="25"/>
      <x:c r="TFZ5852" s="25"/>
      <x:c r="TGA5852" s="25"/>
      <x:c r="TGB5852" s="25"/>
      <x:c r="TGC5852" s="25"/>
      <x:c r="TGD5852" s="25"/>
      <x:c r="TGE5852" s="25"/>
      <x:c r="TGF5852" s="25"/>
      <x:c r="TGG5852" s="25"/>
      <x:c r="TGH5852" s="25"/>
      <x:c r="TGI5852" s="25"/>
      <x:c r="TGJ5852" s="25"/>
      <x:c r="TGK5852" s="25"/>
      <x:c r="TGL5852" s="25"/>
      <x:c r="TGM5852" s="25"/>
      <x:c r="TGN5852" s="25"/>
      <x:c r="TGO5852" s="25"/>
      <x:c r="TGP5852" s="25"/>
      <x:c r="TGQ5852" s="25"/>
      <x:c r="TGR5852" s="25"/>
      <x:c r="TGS5852" s="25"/>
      <x:c r="TGT5852" s="25"/>
      <x:c r="TGU5852" s="25"/>
      <x:c r="TGV5852" s="25"/>
      <x:c r="TGW5852" s="25"/>
      <x:c r="TGX5852" s="25"/>
      <x:c r="TGY5852" s="25"/>
      <x:c r="TGZ5852" s="25"/>
      <x:c r="THA5852" s="25"/>
      <x:c r="THB5852" s="25"/>
      <x:c r="THC5852" s="25"/>
      <x:c r="THD5852" s="25"/>
      <x:c r="THE5852" s="25"/>
      <x:c r="THF5852" s="25"/>
      <x:c r="THG5852" s="25"/>
      <x:c r="THH5852" s="25"/>
      <x:c r="THI5852" s="25"/>
      <x:c r="THJ5852" s="25"/>
      <x:c r="THK5852" s="25"/>
      <x:c r="THL5852" s="25"/>
      <x:c r="THM5852" s="25"/>
      <x:c r="THN5852" s="25"/>
      <x:c r="THO5852" s="25"/>
      <x:c r="THP5852" s="25"/>
      <x:c r="THQ5852" s="25"/>
      <x:c r="THR5852" s="25"/>
      <x:c r="THS5852" s="25"/>
      <x:c r="THT5852" s="25"/>
      <x:c r="THU5852" s="25"/>
      <x:c r="THV5852" s="25"/>
      <x:c r="THW5852" s="25"/>
      <x:c r="THX5852" s="25"/>
      <x:c r="THY5852" s="25"/>
      <x:c r="THZ5852" s="25"/>
      <x:c r="TIA5852" s="25"/>
      <x:c r="TIB5852" s="25"/>
      <x:c r="TIC5852" s="25"/>
      <x:c r="TID5852" s="25"/>
      <x:c r="TIE5852" s="25"/>
      <x:c r="TIF5852" s="25"/>
      <x:c r="TIG5852" s="25"/>
      <x:c r="TIH5852" s="25"/>
      <x:c r="TII5852" s="25"/>
      <x:c r="TIJ5852" s="25"/>
      <x:c r="TIK5852" s="25"/>
      <x:c r="TIL5852" s="25"/>
      <x:c r="TIM5852" s="25"/>
      <x:c r="TIN5852" s="25"/>
      <x:c r="TIO5852" s="25"/>
      <x:c r="TIP5852" s="25"/>
      <x:c r="TIQ5852" s="25"/>
      <x:c r="TIR5852" s="25"/>
      <x:c r="TIS5852" s="25"/>
      <x:c r="TIT5852" s="25"/>
      <x:c r="TIU5852" s="25"/>
      <x:c r="TIV5852" s="25"/>
      <x:c r="TIW5852" s="25"/>
      <x:c r="TIX5852" s="25"/>
      <x:c r="TIY5852" s="25"/>
      <x:c r="TIZ5852" s="25"/>
      <x:c r="TJA5852" s="25"/>
      <x:c r="TJB5852" s="25"/>
      <x:c r="TJC5852" s="25"/>
      <x:c r="TJD5852" s="25"/>
      <x:c r="TJE5852" s="25"/>
      <x:c r="TJF5852" s="25"/>
      <x:c r="TJG5852" s="25"/>
      <x:c r="TJH5852" s="25"/>
      <x:c r="TJI5852" s="25"/>
      <x:c r="TJJ5852" s="25"/>
      <x:c r="TJK5852" s="25"/>
      <x:c r="TJL5852" s="25"/>
      <x:c r="TJM5852" s="25"/>
      <x:c r="TJN5852" s="25"/>
      <x:c r="TJO5852" s="25"/>
      <x:c r="TJP5852" s="25"/>
      <x:c r="TJQ5852" s="25"/>
      <x:c r="TJR5852" s="25"/>
      <x:c r="TJS5852" s="25"/>
      <x:c r="TJT5852" s="25"/>
      <x:c r="TJU5852" s="25"/>
      <x:c r="TJV5852" s="25"/>
      <x:c r="TJW5852" s="25"/>
      <x:c r="TJX5852" s="25"/>
      <x:c r="TJY5852" s="25"/>
      <x:c r="TJZ5852" s="25"/>
      <x:c r="TKA5852" s="25"/>
      <x:c r="TKB5852" s="25"/>
      <x:c r="TKC5852" s="25"/>
      <x:c r="TKD5852" s="25"/>
      <x:c r="TKE5852" s="25"/>
      <x:c r="TKF5852" s="25"/>
      <x:c r="TKG5852" s="25"/>
      <x:c r="TKH5852" s="25"/>
      <x:c r="TKI5852" s="25"/>
      <x:c r="TKJ5852" s="25"/>
      <x:c r="TKK5852" s="25"/>
      <x:c r="TKL5852" s="25"/>
      <x:c r="TKM5852" s="25"/>
      <x:c r="TKN5852" s="25"/>
      <x:c r="TKO5852" s="25"/>
      <x:c r="TKP5852" s="25"/>
      <x:c r="TKQ5852" s="25"/>
      <x:c r="TKR5852" s="25"/>
      <x:c r="TKS5852" s="25"/>
      <x:c r="TKT5852" s="25"/>
      <x:c r="TKU5852" s="25"/>
      <x:c r="TKV5852" s="25"/>
      <x:c r="TKW5852" s="25"/>
      <x:c r="TKX5852" s="25"/>
      <x:c r="TKY5852" s="25"/>
      <x:c r="TKZ5852" s="25"/>
      <x:c r="TLA5852" s="25"/>
      <x:c r="TLB5852" s="25"/>
      <x:c r="TLC5852" s="25"/>
      <x:c r="TLD5852" s="25"/>
      <x:c r="TLE5852" s="25"/>
      <x:c r="TLF5852" s="25"/>
      <x:c r="TLG5852" s="25"/>
      <x:c r="TLH5852" s="25"/>
      <x:c r="TLI5852" s="25"/>
      <x:c r="TLJ5852" s="25"/>
      <x:c r="TLK5852" s="25"/>
      <x:c r="TLL5852" s="25"/>
      <x:c r="TLM5852" s="25"/>
      <x:c r="TLN5852" s="25"/>
      <x:c r="TLO5852" s="25"/>
      <x:c r="TLP5852" s="25"/>
      <x:c r="TLQ5852" s="25"/>
      <x:c r="TLR5852" s="25"/>
      <x:c r="TLS5852" s="25"/>
      <x:c r="TLT5852" s="25"/>
      <x:c r="TLU5852" s="25"/>
      <x:c r="TLV5852" s="25"/>
      <x:c r="TLW5852" s="25"/>
      <x:c r="TLX5852" s="25"/>
      <x:c r="TLY5852" s="25"/>
      <x:c r="TLZ5852" s="25"/>
      <x:c r="TMA5852" s="25"/>
      <x:c r="TMB5852" s="25"/>
      <x:c r="TMC5852" s="25"/>
      <x:c r="TMD5852" s="25"/>
      <x:c r="TME5852" s="25"/>
      <x:c r="TMF5852" s="25"/>
      <x:c r="TMG5852" s="25"/>
      <x:c r="TMH5852" s="25"/>
      <x:c r="TMI5852" s="25"/>
      <x:c r="TMJ5852" s="25"/>
      <x:c r="TMK5852" s="25"/>
      <x:c r="TML5852" s="25"/>
      <x:c r="TMM5852" s="25"/>
      <x:c r="TMN5852" s="25"/>
      <x:c r="TMO5852" s="25"/>
      <x:c r="TMP5852" s="25"/>
      <x:c r="TMQ5852" s="25"/>
      <x:c r="TMR5852" s="25"/>
      <x:c r="TMS5852" s="25"/>
      <x:c r="TMT5852" s="25"/>
      <x:c r="TMU5852" s="25"/>
      <x:c r="TMV5852" s="25"/>
      <x:c r="TMW5852" s="25"/>
      <x:c r="TMX5852" s="25"/>
      <x:c r="TMY5852" s="25"/>
      <x:c r="TMZ5852" s="25"/>
      <x:c r="TNA5852" s="25"/>
      <x:c r="TNB5852" s="25"/>
      <x:c r="TNC5852" s="25"/>
      <x:c r="TND5852" s="25"/>
      <x:c r="TNE5852" s="25"/>
      <x:c r="TNF5852" s="25"/>
      <x:c r="TNG5852" s="25"/>
      <x:c r="TNH5852" s="25"/>
      <x:c r="TNI5852" s="25"/>
      <x:c r="TNJ5852" s="25"/>
      <x:c r="TNK5852" s="25"/>
      <x:c r="TNL5852" s="25"/>
      <x:c r="TNM5852" s="25"/>
      <x:c r="TNN5852" s="25"/>
      <x:c r="TNO5852" s="25"/>
      <x:c r="TNP5852" s="25"/>
      <x:c r="TNQ5852" s="25"/>
      <x:c r="TNR5852" s="25"/>
      <x:c r="TNS5852" s="25"/>
      <x:c r="TNT5852" s="25"/>
      <x:c r="TNU5852" s="25"/>
      <x:c r="TNV5852" s="25"/>
      <x:c r="TNW5852" s="25"/>
      <x:c r="TNX5852" s="25"/>
      <x:c r="TNY5852" s="25"/>
      <x:c r="TNZ5852" s="25"/>
      <x:c r="TOA5852" s="25"/>
      <x:c r="TOB5852" s="25"/>
      <x:c r="TOC5852" s="25"/>
      <x:c r="TOD5852" s="25"/>
      <x:c r="TOE5852" s="25"/>
      <x:c r="TOF5852" s="25"/>
      <x:c r="TOG5852" s="25"/>
      <x:c r="TOH5852" s="25"/>
      <x:c r="TOI5852" s="25"/>
      <x:c r="TOJ5852" s="25"/>
      <x:c r="TOK5852" s="25"/>
      <x:c r="TOL5852" s="25"/>
      <x:c r="TOM5852" s="25"/>
      <x:c r="TON5852" s="25"/>
      <x:c r="TOO5852" s="25"/>
      <x:c r="TOP5852" s="25"/>
      <x:c r="TOQ5852" s="25"/>
      <x:c r="TOR5852" s="25"/>
      <x:c r="TOS5852" s="25"/>
      <x:c r="TOT5852" s="25"/>
      <x:c r="TOU5852" s="25"/>
      <x:c r="TOV5852" s="25"/>
      <x:c r="TOW5852" s="25"/>
      <x:c r="TOX5852" s="25"/>
      <x:c r="TOY5852" s="25"/>
      <x:c r="TOZ5852" s="25"/>
      <x:c r="TPA5852" s="25"/>
      <x:c r="TPB5852" s="25"/>
      <x:c r="TPC5852" s="25"/>
      <x:c r="TPD5852" s="25"/>
      <x:c r="TPE5852" s="25"/>
      <x:c r="TPF5852" s="25"/>
      <x:c r="TPG5852" s="25"/>
      <x:c r="TPH5852" s="25"/>
      <x:c r="TPI5852" s="25"/>
      <x:c r="TPJ5852" s="25"/>
      <x:c r="TPK5852" s="25"/>
      <x:c r="TPL5852" s="25"/>
      <x:c r="TPM5852" s="25"/>
      <x:c r="TPN5852" s="25"/>
      <x:c r="TPO5852" s="25"/>
      <x:c r="TPP5852" s="25"/>
      <x:c r="TPQ5852" s="25"/>
      <x:c r="TPR5852" s="25"/>
      <x:c r="TPS5852" s="25"/>
      <x:c r="TPT5852" s="25"/>
      <x:c r="TPU5852" s="25"/>
      <x:c r="TPV5852" s="25"/>
      <x:c r="TPW5852" s="25"/>
      <x:c r="TPX5852" s="25"/>
      <x:c r="TPY5852" s="25"/>
      <x:c r="TPZ5852" s="25"/>
      <x:c r="TQA5852" s="25"/>
      <x:c r="TQB5852" s="25"/>
      <x:c r="TQC5852" s="25"/>
      <x:c r="TQD5852" s="25"/>
      <x:c r="TQE5852" s="25"/>
      <x:c r="TQF5852" s="25"/>
      <x:c r="TQG5852" s="25"/>
      <x:c r="TQH5852" s="25"/>
      <x:c r="TQI5852" s="25"/>
      <x:c r="TQJ5852" s="25"/>
      <x:c r="TQK5852" s="25"/>
      <x:c r="TQL5852" s="25"/>
      <x:c r="TQM5852" s="25"/>
      <x:c r="TQN5852" s="25"/>
      <x:c r="TQO5852" s="25"/>
      <x:c r="TQP5852" s="25"/>
      <x:c r="TQQ5852" s="25"/>
      <x:c r="TQR5852" s="25"/>
      <x:c r="TQS5852" s="25"/>
      <x:c r="TQT5852" s="25"/>
      <x:c r="TQU5852" s="25"/>
      <x:c r="TQV5852" s="25"/>
      <x:c r="TQW5852" s="25"/>
      <x:c r="TQX5852" s="25"/>
      <x:c r="TQY5852" s="25"/>
      <x:c r="TQZ5852" s="25"/>
      <x:c r="TRA5852" s="25"/>
      <x:c r="TRB5852" s="25"/>
      <x:c r="TRC5852" s="25"/>
      <x:c r="TRD5852" s="25"/>
      <x:c r="TRE5852" s="25"/>
      <x:c r="TRF5852" s="25"/>
      <x:c r="TRG5852" s="25"/>
      <x:c r="TRH5852" s="25"/>
      <x:c r="TRI5852" s="25"/>
      <x:c r="TRJ5852" s="25"/>
      <x:c r="TRK5852" s="25"/>
      <x:c r="TRL5852" s="25"/>
      <x:c r="TRM5852" s="25"/>
      <x:c r="TRN5852" s="25"/>
      <x:c r="TRO5852" s="25"/>
      <x:c r="TRP5852" s="25"/>
      <x:c r="TRQ5852" s="25"/>
      <x:c r="TRR5852" s="25"/>
      <x:c r="TRS5852" s="25"/>
      <x:c r="TRT5852" s="25"/>
      <x:c r="TRU5852" s="25"/>
      <x:c r="TRV5852" s="25"/>
      <x:c r="TRW5852" s="25"/>
      <x:c r="TRX5852" s="25"/>
      <x:c r="TRY5852" s="25"/>
      <x:c r="TRZ5852" s="25"/>
      <x:c r="TSA5852" s="25"/>
      <x:c r="TSB5852" s="25"/>
      <x:c r="TSC5852" s="25"/>
      <x:c r="TSD5852" s="25"/>
      <x:c r="TSE5852" s="25"/>
      <x:c r="TSF5852" s="25"/>
      <x:c r="TSG5852" s="25"/>
      <x:c r="TSH5852" s="25"/>
      <x:c r="TSI5852" s="25"/>
      <x:c r="TSJ5852" s="25"/>
      <x:c r="TSK5852" s="25"/>
      <x:c r="TSL5852" s="25"/>
      <x:c r="TSM5852" s="25"/>
      <x:c r="TSN5852" s="25"/>
      <x:c r="TSO5852" s="25"/>
      <x:c r="TSP5852" s="25"/>
      <x:c r="TSQ5852" s="25"/>
      <x:c r="TSR5852" s="25"/>
      <x:c r="TSS5852" s="25"/>
      <x:c r="TST5852" s="25"/>
      <x:c r="TSU5852" s="25"/>
      <x:c r="TSV5852" s="25"/>
      <x:c r="TSW5852" s="25"/>
      <x:c r="TSX5852" s="25"/>
      <x:c r="TSY5852" s="25"/>
      <x:c r="TSZ5852" s="25"/>
      <x:c r="TTA5852" s="25"/>
      <x:c r="TTB5852" s="25"/>
      <x:c r="TTC5852" s="25"/>
      <x:c r="TTD5852" s="25"/>
      <x:c r="TTE5852" s="25"/>
      <x:c r="TTF5852" s="25"/>
      <x:c r="TTG5852" s="25"/>
      <x:c r="TTH5852" s="25"/>
      <x:c r="TTI5852" s="25"/>
      <x:c r="TTJ5852" s="25"/>
      <x:c r="TTK5852" s="25"/>
      <x:c r="TTL5852" s="25"/>
      <x:c r="TTM5852" s="25"/>
      <x:c r="TTN5852" s="25"/>
      <x:c r="TTO5852" s="25"/>
      <x:c r="TTP5852" s="25"/>
      <x:c r="TTQ5852" s="25"/>
      <x:c r="TTR5852" s="25"/>
      <x:c r="TTS5852" s="25"/>
      <x:c r="TTT5852" s="25"/>
      <x:c r="TTU5852" s="25"/>
      <x:c r="TTV5852" s="25"/>
      <x:c r="TTW5852" s="25"/>
      <x:c r="TTX5852" s="25"/>
      <x:c r="TTY5852" s="25"/>
      <x:c r="TTZ5852" s="25"/>
      <x:c r="TUA5852" s="25"/>
      <x:c r="TUB5852" s="25"/>
      <x:c r="TUC5852" s="25"/>
      <x:c r="TUD5852" s="25"/>
      <x:c r="TUE5852" s="25"/>
      <x:c r="TUF5852" s="25"/>
      <x:c r="TUG5852" s="25"/>
      <x:c r="TUH5852" s="25"/>
      <x:c r="TUI5852" s="25"/>
      <x:c r="TUJ5852" s="25"/>
      <x:c r="TUK5852" s="25"/>
      <x:c r="TUL5852" s="25"/>
      <x:c r="TUM5852" s="25"/>
      <x:c r="TUN5852" s="25"/>
      <x:c r="TUO5852" s="25"/>
      <x:c r="TUP5852" s="25"/>
      <x:c r="TUQ5852" s="25"/>
      <x:c r="TUR5852" s="25"/>
      <x:c r="TUS5852" s="25"/>
      <x:c r="TUT5852" s="25"/>
      <x:c r="TUU5852" s="25"/>
      <x:c r="TUV5852" s="25"/>
      <x:c r="TUW5852" s="25"/>
      <x:c r="TUX5852" s="25"/>
      <x:c r="TUY5852" s="25"/>
      <x:c r="TUZ5852" s="25"/>
      <x:c r="TVA5852" s="25"/>
      <x:c r="TVB5852" s="25"/>
      <x:c r="TVC5852" s="25"/>
      <x:c r="TVD5852" s="25"/>
      <x:c r="TVE5852" s="25"/>
      <x:c r="TVF5852" s="25"/>
      <x:c r="TVG5852" s="25"/>
      <x:c r="TVH5852" s="25"/>
      <x:c r="TVI5852" s="25"/>
      <x:c r="TVJ5852" s="25"/>
      <x:c r="TVK5852" s="25"/>
      <x:c r="TVL5852" s="25"/>
      <x:c r="TVM5852" s="25"/>
      <x:c r="TVN5852" s="25"/>
      <x:c r="TVO5852" s="25"/>
      <x:c r="TVP5852" s="25"/>
      <x:c r="TVQ5852" s="25"/>
      <x:c r="TVR5852" s="25"/>
      <x:c r="TVS5852" s="25"/>
      <x:c r="TVT5852" s="25"/>
      <x:c r="TVU5852" s="25"/>
      <x:c r="TVV5852" s="25"/>
      <x:c r="TVW5852" s="25"/>
      <x:c r="TVX5852" s="25"/>
      <x:c r="TVY5852" s="25"/>
      <x:c r="TVZ5852" s="25"/>
      <x:c r="TWA5852" s="25"/>
      <x:c r="TWB5852" s="25"/>
      <x:c r="TWC5852" s="25"/>
      <x:c r="TWD5852" s="25"/>
      <x:c r="TWE5852" s="25"/>
      <x:c r="TWF5852" s="25"/>
      <x:c r="TWG5852" s="25"/>
      <x:c r="TWH5852" s="25"/>
      <x:c r="TWI5852" s="25"/>
      <x:c r="TWJ5852" s="25"/>
      <x:c r="TWK5852" s="25"/>
      <x:c r="TWL5852" s="25"/>
      <x:c r="TWM5852" s="25"/>
      <x:c r="TWN5852" s="25"/>
      <x:c r="TWO5852" s="25"/>
      <x:c r="TWP5852" s="25"/>
      <x:c r="TWQ5852" s="25"/>
      <x:c r="TWR5852" s="25"/>
      <x:c r="TWS5852" s="25"/>
      <x:c r="TWT5852" s="25"/>
      <x:c r="TWU5852" s="25"/>
      <x:c r="TWV5852" s="25"/>
      <x:c r="TWW5852" s="25"/>
      <x:c r="TWX5852" s="25"/>
      <x:c r="TWY5852" s="25"/>
      <x:c r="TWZ5852" s="25"/>
      <x:c r="TXA5852" s="25"/>
      <x:c r="TXB5852" s="25"/>
      <x:c r="TXC5852" s="25"/>
      <x:c r="TXD5852" s="25"/>
      <x:c r="TXE5852" s="25"/>
      <x:c r="TXF5852" s="25"/>
      <x:c r="TXG5852" s="25"/>
      <x:c r="TXH5852" s="25"/>
      <x:c r="TXI5852" s="25"/>
      <x:c r="TXJ5852" s="25"/>
      <x:c r="TXK5852" s="25"/>
      <x:c r="TXL5852" s="25"/>
      <x:c r="TXM5852" s="25"/>
      <x:c r="TXN5852" s="25"/>
      <x:c r="TXO5852" s="25"/>
      <x:c r="TXP5852" s="25"/>
      <x:c r="TXQ5852" s="25"/>
      <x:c r="TXR5852" s="25"/>
      <x:c r="TXS5852" s="25"/>
      <x:c r="TXT5852" s="25"/>
      <x:c r="TXU5852" s="25"/>
      <x:c r="TXV5852" s="25"/>
      <x:c r="TXW5852" s="25"/>
      <x:c r="TXX5852" s="25"/>
      <x:c r="TXY5852" s="25"/>
      <x:c r="TXZ5852" s="25"/>
      <x:c r="TYA5852" s="25"/>
      <x:c r="TYB5852" s="25"/>
      <x:c r="TYC5852" s="25"/>
      <x:c r="TYD5852" s="25"/>
      <x:c r="TYE5852" s="25"/>
      <x:c r="TYF5852" s="25"/>
      <x:c r="TYG5852" s="25"/>
      <x:c r="TYH5852" s="25"/>
      <x:c r="TYI5852" s="25"/>
      <x:c r="TYJ5852" s="25"/>
      <x:c r="TYK5852" s="25"/>
      <x:c r="TYL5852" s="25"/>
      <x:c r="TYM5852" s="25"/>
      <x:c r="TYN5852" s="25"/>
      <x:c r="TYO5852" s="25"/>
      <x:c r="TYP5852" s="25"/>
      <x:c r="TYQ5852" s="25"/>
      <x:c r="TYR5852" s="25"/>
      <x:c r="TYS5852" s="25"/>
      <x:c r="TYT5852" s="25"/>
      <x:c r="TYU5852" s="25"/>
      <x:c r="TYV5852" s="25"/>
      <x:c r="TYW5852" s="25"/>
      <x:c r="TYX5852" s="25"/>
      <x:c r="TYY5852" s="25"/>
      <x:c r="TYZ5852" s="25"/>
      <x:c r="TZA5852" s="25"/>
      <x:c r="TZB5852" s="25"/>
      <x:c r="TZC5852" s="25"/>
      <x:c r="TZD5852" s="25"/>
      <x:c r="TZE5852" s="25"/>
      <x:c r="TZF5852" s="25"/>
      <x:c r="TZG5852" s="25"/>
      <x:c r="TZH5852" s="25"/>
      <x:c r="TZI5852" s="25"/>
      <x:c r="TZJ5852" s="25"/>
      <x:c r="TZK5852" s="25"/>
      <x:c r="TZL5852" s="25"/>
      <x:c r="TZM5852" s="25"/>
      <x:c r="TZN5852" s="25"/>
      <x:c r="TZO5852" s="25"/>
      <x:c r="TZP5852" s="25"/>
      <x:c r="TZQ5852" s="25"/>
      <x:c r="TZR5852" s="25"/>
      <x:c r="TZS5852" s="25"/>
      <x:c r="TZT5852" s="25"/>
      <x:c r="TZU5852" s="25"/>
      <x:c r="TZV5852" s="25"/>
      <x:c r="TZW5852" s="25"/>
      <x:c r="TZX5852" s="25"/>
      <x:c r="TZY5852" s="25"/>
      <x:c r="TZZ5852" s="25"/>
      <x:c r="UAA5852" s="25"/>
      <x:c r="UAB5852" s="25"/>
      <x:c r="UAC5852" s="25"/>
      <x:c r="UAD5852" s="25"/>
      <x:c r="UAE5852" s="25"/>
      <x:c r="UAF5852" s="25"/>
      <x:c r="UAG5852" s="25"/>
      <x:c r="UAH5852" s="25"/>
      <x:c r="UAI5852" s="25"/>
      <x:c r="UAJ5852" s="25"/>
      <x:c r="UAK5852" s="25"/>
      <x:c r="UAL5852" s="25"/>
      <x:c r="UAM5852" s="25"/>
      <x:c r="UAN5852" s="25"/>
      <x:c r="UAO5852" s="25"/>
      <x:c r="UAP5852" s="25"/>
      <x:c r="UAQ5852" s="25"/>
      <x:c r="UAR5852" s="25"/>
      <x:c r="UAS5852" s="25"/>
      <x:c r="UAT5852" s="25"/>
      <x:c r="UAU5852" s="25"/>
      <x:c r="UAV5852" s="25"/>
      <x:c r="UAW5852" s="25"/>
      <x:c r="UAX5852" s="25"/>
      <x:c r="UAY5852" s="25"/>
      <x:c r="UAZ5852" s="25"/>
      <x:c r="UBA5852" s="25"/>
      <x:c r="UBB5852" s="25"/>
      <x:c r="UBC5852" s="25"/>
      <x:c r="UBD5852" s="25"/>
      <x:c r="UBE5852" s="25"/>
      <x:c r="UBF5852" s="25"/>
      <x:c r="UBG5852" s="25"/>
      <x:c r="UBH5852" s="25"/>
      <x:c r="UBI5852" s="25"/>
      <x:c r="UBJ5852" s="25"/>
      <x:c r="UBK5852" s="25"/>
      <x:c r="UBL5852" s="25"/>
      <x:c r="UBM5852" s="25"/>
      <x:c r="UBN5852" s="25"/>
      <x:c r="UBO5852" s="25"/>
      <x:c r="UBP5852" s="25"/>
      <x:c r="UBQ5852" s="25"/>
      <x:c r="UBR5852" s="25"/>
      <x:c r="UBS5852" s="25"/>
      <x:c r="UBT5852" s="25"/>
      <x:c r="UBU5852" s="25"/>
      <x:c r="UBV5852" s="25"/>
      <x:c r="UBW5852" s="25"/>
      <x:c r="UBX5852" s="25"/>
      <x:c r="UBY5852" s="25"/>
      <x:c r="UBZ5852" s="25"/>
      <x:c r="UCA5852" s="25"/>
      <x:c r="UCB5852" s="25"/>
      <x:c r="UCC5852" s="25"/>
      <x:c r="UCD5852" s="25"/>
      <x:c r="UCE5852" s="25"/>
      <x:c r="UCF5852" s="25"/>
      <x:c r="UCG5852" s="25"/>
      <x:c r="UCH5852" s="25"/>
      <x:c r="UCI5852" s="25"/>
      <x:c r="UCJ5852" s="25"/>
      <x:c r="UCK5852" s="25"/>
      <x:c r="UCL5852" s="25"/>
      <x:c r="UCM5852" s="25"/>
      <x:c r="UCN5852" s="25"/>
      <x:c r="UCO5852" s="25"/>
      <x:c r="UCP5852" s="25"/>
      <x:c r="UCQ5852" s="25"/>
      <x:c r="UCR5852" s="25"/>
      <x:c r="UCS5852" s="25"/>
      <x:c r="UCT5852" s="25"/>
      <x:c r="UCU5852" s="25"/>
      <x:c r="UCV5852" s="25"/>
      <x:c r="UCW5852" s="25"/>
      <x:c r="UCX5852" s="25"/>
      <x:c r="UCY5852" s="25"/>
      <x:c r="UCZ5852" s="25"/>
      <x:c r="UDA5852" s="25"/>
      <x:c r="UDB5852" s="25"/>
      <x:c r="UDC5852" s="25"/>
      <x:c r="UDD5852" s="25"/>
      <x:c r="UDE5852" s="25"/>
      <x:c r="UDF5852" s="25"/>
      <x:c r="UDG5852" s="25"/>
      <x:c r="UDH5852" s="25"/>
      <x:c r="UDI5852" s="25"/>
      <x:c r="UDJ5852" s="25"/>
      <x:c r="UDK5852" s="25"/>
      <x:c r="UDL5852" s="25"/>
      <x:c r="UDM5852" s="25"/>
      <x:c r="UDN5852" s="25"/>
      <x:c r="UDO5852" s="25"/>
      <x:c r="UDP5852" s="25"/>
      <x:c r="UDQ5852" s="25"/>
      <x:c r="UDR5852" s="25"/>
      <x:c r="UDS5852" s="25"/>
      <x:c r="UDT5852" s="25"/>
      <x:c r="UDU5852" s="25"/>
      <x:c r="UDV5852" s="25"/>
      <x:c r="UDW5852" s="25"/>
      <x:c r="UDX5852" s="25"/>
      <x:c r="UDY5852" s="25"/>
      <x:c r="UDZ5852" s="25"/>
      <x:c r="UEA5852" s="25"/>
      <x:c r="UEB5852" s="25"/>
      <x:c r="UEC5852" s="25"/>
      <x:c r="UED5852" s="25"/>
      <x:c r="UEE5852" s="25"/>
      <x:c r="UEF5852" s="25"/>
      <x:c r="UEG5852" s="25"/>
      <x:c r="UEH5852" s="25"/>
      <x:c r="UEI5852" s="25"/>
      <x:c r="UEJ5852" s="25"/>
      <x:c r="UEK5852" s="25"/>
      <x:c r="UEL5852" s="25"/>
      <x:c r="UEM5852" s="25"/>
      <x:c r="UEN5852" s="25"/>
      <x:c r="UEO5852" s="25"/>
      <x:c r="UEP5852" s="25"/>
      <x:c r="UEQ5852" s="25"/>
      <x:c r="UER5852" s="25"/>
      <x:c r="UES5852" s="25"/>
      <x:c r="UET5852" s="25"/>
      <x:c r="UEU5852" s="25"/>
      <x:c r="UEV5852" s="25"/>
      <x:c r="UEW5852" s="25"/>
      <x:c r="UEX5852" s="25"/>
      <x:c r="UEY5852" s="25"/>
      <x:c r="UEZ5852" s="25"/>
      <x:c r="UFA5852" s="25"/>
      <x:c r="UFB5852" s="25"/>
      <x:c r="UFC5852" s="25"/>
      <x:c r="UFD5852" s="25"/>
      <x:c r="UFE5852" s="25"/>
      <x:c r="UFF5852" s="25"/>
      <x:c r="UFG5852" s="25"/>
      <x:c r="UFH5852" s="25"/>
      <x:c r="UFI5852" s="25"/>
      <x:c r="UFJ5852" s="25"/>
      <x:c r="UFK5852" s="25"/>
      <x:c r="UFL5852" s="25"/>
      <x:c r="UFM5852" s="25"/>
      <x:c r="UFN5852" s="25"/>
      <x:c r="UFO5852" s="25"/>
      <x:c r="UFP5852" s="25"/>
      <x:c r="UFQ5852" s="25"/>
      <x:c r="UFR5852" s="25"/>
      <x:c r="UFS5852" s="25"/>
      <x:c r="UFT5852" s="25"/>
      <x:c r="UFU5852" s="25"/>
      <x:c r="UFV5852" s="25"/>
      <x:c r="UFW5852" s="25"/>
      <x:c r="UFX5852" s="25"/>
      <x:c r="UFY5852" s="25"/>
      <x:c r="UFZ5852" s="25"/>
      <x:c r="UGA5852" s="25"/>
      <x:c r="UGB5852" s="25"/>
      <x:c r="UGC5852" s="25"/>
      <x:c r="UGD5852" s="25"/>
      <x:c r="UGE5852" s="25"/>
      <x:c r="UGF5852" s="25"/>
      <x:c r="UGG5852" s="25"/>
      <x:c r="UGH5852" s="25"/>
      <x:c r="UGI5852" s="25"/>
      <x:c r="UGJ5852" s="25"/>
      <x:c r="UGK5852" s="25"/>
      <x:c r="UGL5852" s="25"/>
      <x:c r="UGM5852" s="25"/>
      <x:c r="UGN5852" s="25"/>
      <x:c r="UGO5852" s="25"/>
      <x:c r="UGP5852" s="25"/>
      <x:c r="UGQ5852" s="25"/>
      <x:c r="UGR5852" s="25"/>
      <x:c r="UGS5852" s="25"/>
      <x:c r="UGT5852" s="25"/>
      <x:c r="UGU5852" s="25"/>
      <x:c r="UGV5852" s="25"/>
      <x:c r="UGW5852" s="25"/>
      <x:c r="UGX5852" s="25"/>
      <x:c r="UGY5852" s="25"/>
      <x:c r="UGZ5852" s="25"/>
      <x:c r="UHA5852" s="25"/>
      <x:c r="UHB5852" s="25"/>
      <x:c r="UHC5852" s="25"/>
      <x:c r="UHD5852" s="25"/>
      <x:c r="UHE5852" s="25"/>
      <x:c r="UHF5852" s="25"/>
      <x:c r="UHG5852" s="25"/>
      <x:c r="UHH5852" s="25"/>
      <x:c r="UHI5852" s="25"/>
      <x:c r="UHJ5852" s="25"/>
      <x:c r="UHK5852" s="25"/>
      <x:c r="UHL5852" s="25"/>
      <x:c r="UHM5852" s="25"/>
      <x:c r="UHN5852" s="25"/>
      <x:c r="UHO5852" s="25"/>
      <x:c r="UHP5852" s="25"/>
      <x:c r="UHQ5852" s="25"/>
      <x:c r="UHR5852" s="25"/>
      <x:c r="UHS5852" s="25"/>
      <x:c r="UHT5852" s="25"/>
      <x:c r="UHU5852" s="25"/>
      <x:c r="UHV5852" s="25"/>
      <x:c r="UHW5852" s="25"/>
      <x:c r="UHX5852" s="25"/>
      <x:c r="UHY5852" s="25"/>
      <x:c r="UHZ5852" s="25"/>
      <x:c r="UIA5852" s="25"/>
      <x:c r="UIB5852" s="25"/>
      <x:c r="UIC5852" s="25"/>
      <x:c r="UID5852" s="25"/>
      <x:c r="UIE5852" s="25"/>
      <x:c r="UIF5852" s="25"/>
      <x:c r="UIG5852" s="25"/>
      <x:c r="UIH5852" s="25"/>
      <x:c r="UII5852" s="25"/>
      <x:c r="UIJ5852" s="25"/>
      <x:c r="UIK5852" s="25"/>
      <x:c r="UIL5852" s="25"/>
      <x:c r="UIM5852" s="25"/>
      <x:c r="UIN5852" s="25"/>
      <x:c r="UIO5852" s="25"/>
      <x:c r="UIP5852" s="25"/>
      <x:c r="UIQ5852" s="25"/>
      <x:c r="UIR5852" s="25"/>
      <x:c r="UIS5852" s="25"/>
      <x:c r="UIT5852" s="25"/>
      <x:c r="UIU5852" s="25"/>
      <x:c r="UIV5852" s="25"/>
      <x:c r="UIW5852" s="25"/>
      <x:c r="UIX5852" s="25"/>
      <x:c r="UIY5852" s="25"/>
      <x:c r="UIZ5852" s="25"/>
      <x:c r="UJA5852" s="25"/>
      <x:c r="UJB5852" s="25"/>
      <x:c r="UJC5852" s="25"/>
      <x:c r="UJD5852" s="25"/>
      <x:c r="UJE5852" s="25"/>
      <x:c r="UJF5852" s="25"/>
      <x:c r="UJG5852" s="25"/>
      <x:c r="UJH5852" s="25"/>
      <x:c r="UJI5852" s="25"/>
      <x:c r="UJJ5852" s="25"/>
      <x:c r="UJK5852" s="25"/>
      <x:c r="UJL5852" s="25"/>
      <x:c r="UJM5852" s="25"/>
      <x:c r="UJN5852" s="25"/>
      <x:c r="UJO5852" s="25"/>
      <x:c r="UJP5852" s="25"/>
      <x:c r="UJQ5852" s="25"/>
      <x:c r="UJR5852" s="25"/>
      <x:c r="UJS5852" s="25"/>
      <x:c r="UJT5852" s="25"/>
      <x:c r="UJU5852" s="25"/>
      <x:c r="UJV5852" s="25"/>
      <x:c r="UJW5852" s="25"/>
      <x:c r="UJX5852" s="25"/>
      <x:c r="UJY5852" s="25"/>
      <x:c r="UJZ5852" s="25"/>
      <x:c r="UKA5852" s="25"/>
      <x:c r="UKB5852" s="25"/>
      <x:c r="UKC5852" s="25"/>
      <x:c r="UKD5852" s="25"/>
      <x:c r="UKE5852" s="25"/>
      <x:c r="UKF5852" s="25"/>
      <x:c r="UKG5852" s="25"/>
      <x:c r="UKH5852" s="25"/>
      <x:c r="UKI5852" s="25"/>
      <x:c r="UKJ5852" s="25"/>
      <x:c r="UKK5852" s="25"/>
      <x:c r="UKL5852" s="25"/>
      <x:c r="UKM5852" s="25"/>
      <x:c r="UKN5852" s="25"/>
      <x:c r="UKO5852" s="25"/>
      <x:c r="UKP5852" s="25"/>
      <x:c r="UKQ5852" s="25"/>
      <x:c r="UKR5852" s="25"/>
      <x:c r="UKS5852" s="25"/>
      <x:c r="UKT5852" s="25"/>
      <x:c r="UKU5852" s="25"/>
      <x:c r="UKV5852" s="25"/>
      <x:c r="UKW5852" s="25"/>
      <x:c r="UKX5852" s="25"/>
      <x:c r="UKY5852" s="25"/>
      <x:c r="UKZ5852" s="25"/>
      <x:c r="ULA5852" s="25"/>
      <x:c r="ULB5852" s="25"/>
      <x:c r="ULC5852" s="25"/>
      <x:c r="ULD5852" s="25"/>
      <x:c r="ULE5852" s="25"/>
      <x:c r="ULF5852" s="25"/>
      <x:c r="ULG5852" s="25"/>
      <x:c r="ULH5852" s="25"/>
      <x:c r="ULI5852" s="25"/>
      <x:c r="ULJ5852" s="25"/>
      <x:c r="ULK5852" s="25"/>
      <x:c r="ULL5852" s="25"/>
      <x:c r="ULM5852" s="25"/>
      <x:c r="ULN5852" s="25"/>
      <x:c r="ULO5852" s="25"/>
      <x:c r="ULP5852" s="25"/>
      <x:c r="ULQ5852" s="25"/>
      <x:c r="ULR5852" s="25"/>
      <x:c r="ULS5852" s="25"/>
      <x:c r="ULT5852" s="25"/>
      <x:c r="ULU5852" s="25"/>
      <x:c r="ULV5852" s="25"/>
      <x:c r="ULW5852" s="25"/>
      <x:c r="ULX5852" s="25"/>
      <x:c r="ULY5852" s="25"/>
      <x:c r="ULZ5852" s="25"/>
      <x:c r="UMA5852" s="25"/>
      <x:c r="UMB5852" s="25"/>
      <x:c r="UMC5852" s="25"/>
      <x:c r="UMD5852" s="25"/>
      <x:c r="UME5852" s="25"/>
      <x:c r="UMF5852" s="25"/>
      <x:c r="UMG5852" s="25"/>
      <x:c r="UMH5852" s="25"/>
      <x:c r="UMI5852" s="25"/>
      <x:c r="UMJ5852" s="25"/>
      <x:c r="UMK5852" s="25"/>
      <x:c r="UML5852" s="25"/>
      <x:c r="UMM5852" s="25"/>
      <x:c r="UMN5852" s="25"/>
      <x:c r="UMO5852" s="25"/>
      <x:c r="UMP5852" s="25"/>
      <x:c r="UMQ5852" s="25"/>
      <x:c r="UMR5852" s="25"/>
      <x:c r="UMS5852" s="25"/>
      <x:c r="UMT5852" s="25"/>
      <x:c r="UMU5852" s="25"/>
      <x:c r="UMV5852" s="25"/>
      <x:c r="UMW5852" s="25"/>
      <x:c r="UMX5852" s="25"/>
      <x:c r="UMY5852" s="25"/>
      <x:c r="UMZ5852" s="25"/>
      <x:c r="UNA5852" s="25"/>
      <x:c r="UNB5852" s="25"/>
      <x:c r="UNC5852" s="25"/>
      <x:c r="UND5852" s="25"/>
      <x:c r="UNE5852" s="25"/>
      <x:c r="UNF5852" s="25"/>
      <x:c r="UNG5852" s="25"/>
      <x:c r="UNH5852" s="25"/>
      <x:c r="UNI5852" s="25"/>
      <x:c r="UNJ5852" s="25"/>
      <x:c r="UNK5852" s="25"/>
      <x:c r="UNL5852" s="25"/>
      <x:c r="UNM5852" s="25"/>
      <x:c r="UNN5852" s="25"/>
      <x:c r="UNO5852" s="25"/>
      <x:c r="UNP5852" s="25"/>
      <x:c r="UNQ5852" s="25"/>
      <x:c r="UNR5852" s="25"/>
      <x:c r="UNS5852" s="25"/>
      <x:c r="UNT5852" s="25"/>
      <x:c r="UNU5852" s="25"/>
      <x:c r="UNV5852" s="25"/>
      <x:c r="UNW5852" s="25"/>
      <x:c r="UNX5852" s="25"/>
      <x:c r="UNY5852" s="25"/>
      <x:c r="UNZ5852" s="25"/>
      <x:c r="UOA5852" s="25"/>
      <x:c r="UOB5852" s="25"/>
      <x:c r="UOC5852" s="25"/>
      <x:c r="UOD5852" s="25"/>
      <x:c r="UOE5852" s="25"/>
      <x:c r="UOF5852" s="25"/>
      <x:c r="UOG5852" s="25"/>
      <x:c r="UOH5852" s="25"/>
      <x:c r="UOI5852" s="25"/>
      <x:c r="UOJ5852" s="25"/>
      <x:c r="UOK5852" s="25"/>
      <x:c r="UOL5852" s="25"/>
      <x:c r="UOM5852" s="25"/>
      <x:c r="UON5852" s="25"/>
      <x:c r="UOO5852" s="25"/>
      <x:c r="UOP5852" s="25"/>
      <x:c r="UOQ5852" s="25"/>
      <x:c r="UOR5852" s="25"/>
      <x:c r="UOS5852" s="25"/>
      <x:c r="UOT5852" s="25"/>
      <x:c r="UOU5852" s="25"/>
      <x:c r="UOV5852" s="25"/>
      <x:c r="UOW5852" s="25"/>
      <x:c r="UOX5852" s="25"/>
      <x:c r="UOY5852" s="25"/>
      <x:c r="UOZ5852" s="25"/>
      <x:c r="UPA5852" s="25"/>
      <x:c r="UPB5852" s="25"/>
      <x:c r="UPC5852" s="25"/>
      <x:c r="UPD5852" s="25"/>
      <x:c r="UPE5852" s="25"/>
      <x:c r="UPF5852" s="25"/>
      <x:c r="UPG5852" s="25"/>
      <x:c r="UPH5852" s="25"/>
      <x:c r="UPI5852" s="25"/>
      <x:c r="UPJ5852" s="25"/>
      <x:c r="UPK5852" s="25"/>
      <x:c r="UPL5852" s="25"/>
      <x:c r="UPM5852" s="25"/>
      <x:c r="UPN5852" s="25"/>
      <x:c r="UPO5852" s="25"/>
      <x:c r="UPP5852" s="25"/>
      <x:c r="UPQ5852" s="25"/>
      <x:c r="UPR5852" s="25"/>
      <x:c r="UPS5852" s="25"/>
      <x:c r="UPT5852" s="25"/>
      <x:c r="UPU5852" s="25"/>
      <x:c r="UPV5852" s="25"/>
      <x:c r="UPW5852" s="25"/>
      <x:c r="UPX5852" s="25"/>
      <x:c r="UPY5852" s="25"/>
      <x:c r="UPZ5852" s="25"/>
      <x:c r="UQA5852" s="25"/>
      <x:c r="UQB5852" s="25"/>
      <x:c r="UQC5852" s="25"/>
      <x:c r="UQD5852" s="25"/>
      <x:c r="UQE5852" s="25"/>
      <x:c r="UQF5852" s="25"/>
      <x:c r="UQG5852" s="25"/>
      <x:c r="UQH5852" s="25"/>
      <x:c r="UQI5852" s="25"/>
      <x:c r="UQJ5852" s="25"/>
      <x:c r="UQK5852" s="25"/>
      <x:c r="UQL5852" s="25"/>
      <x:c r="UQM5852" s="25"/>
      <x:c r="UQN5852" s="25"/>
      <x:c r="UQO5852" s="25"/>
      <x:c r="UQP5852" s="25"/>
      <x:c r="UQQ5852" s="25"/>
      <x:c r="UQR5852" s="25"/>
      <x:c r="UQS5852" s="25"/>
      <x:c r="UQT5852" s="25"/>
      <x:c r="UQU5852" s="25"/>
      <x:c r="UQV5852" s="25"/>
      <x:c r="UQW5852" s="25"/>
      <x:c r="UQX5852" s="25"/>
      <x:c r="UQY5852" s="25"/>
      <x:c r="UQZ5852" s="25"/>
      <x:c r="URA5852" s="25"/>
      <x:c r="URB5852" s="25"/>
      <x:c r="URC5852" s="25"/>
      <x:c r="URD5852" s="25"/>
      <x:c r="URE5852" s="25"/>
      <x:c r="URF5852" s="25"/>
      <x:c r="URG5852" s="25"/>
      <x:c r="URH5852" s="25"/>
      <x:c r="URI5852" s="25"/>
      <x:c r="URJ5852" s="25"/>
      <x:c r="URK5852" s="25"/>
      <x:c r="URL5852" s="25"/>
      <x:c r="URM5852" s="25"/>
      <x:c r="URN5852" s="25"/>
      <x:c r="URO5852" s="25"/>
      <x:c r="URP5852" s="25"/>
      <x:c r="URQ5852" s="25"/>
      <x:c r="URR5852" s="25"/>
      <x:c r="URS5852" s="25"/>
      <x:c r="URT5852" s="25"/>
      <x:c r="URU5852" s="25"/>
      <x:c r="URV5852" s="25"/>
      <x:c r="URW5852" s="25"/>
      <x:c r="URX5852" s="25"/>
      <x:c r="URY5852" s="25"/>
      <x:c r="URZ5852" s="25"/>
      <x:c r="USA5852" s="25"/>
      <x:c r="USB5852" s="25"/>
      <x:c r="USC5852" s="25"/>
      <x:c r="USD5852" s="25"/>
      <x:c r="USE5852" s="25"/>
      <x:c r="USF5852" s="25"/>
      <x:c r="USG5852" s="25"/>
      <x:c r="USH5852" s="25"/>
      <x:c r="USI5852" s="25"/>
      <x:c r="USJ5852" s="25"/>
      <x:c r="USK5852" s="25"/>
      <x:c r="USL5852" s="25"/>
      <x:c r="USM5852" s="25"/>
      <x:c r="USN5852" s="25"/>
      <x:c r="USO5852" s="25"/>
      <x:c r="USP5852" s="25"/>
      <x:c r="USQ5852" s="25"/>
      <x:c r="USR5852" s="25"/>
      <x:c r="USS5852" s="25"/>
      <x:c r="UST5852" s="25"/>
      <x:c r="USU5852" s="25"/>
      <x:c r="USV5852" s="25"/>
      <x:c r="USW5852" s="25"/>
      <x:c r="USX5852" s="25"/>
      <x:c r="USY5852" s="25"/>
      <x:c r="USZ5852" s="25"/>
      <x:c r="UTA5852" s="25"/>
      <x:c r="UTB5852" s="25"/>
      <x:c r="UTC5852" s="25"/>
      <x:c r="UTD5852" s="25"/>
      <x:c r="UTE5852" s="25"/>
      <x:c r="UTF5852" s="25"/>
      <x:c r="UTG5852" s="25"/>
      <x:c r="UTH5852" s="25"/>
      <x:c r="UTI5852" s="25"/>
      <x:c r="UTJ5852" s="25"/>
      <x:c r="UTK5852" s="25"/>
      <x:c r="UTL5852" s="25"/>
      <x:c r="UTM5852" s="25"/>
      <x:c r="UTN5852" s="25"/>
      <x:c r="UTO5852" s="25"/>
      <x:c r="UTP5852" s="25"/>
      <x:c r="UTQ5852" s="25"/>
      <x:c r="UTR5852" s="25"/>
      <x:c r="UTS5852" s="25"/>
      <x:c r="UTT5852" s="25"/>
      <x:c r="UTU5852" s="25"/>
      <x:c r="UTV5852" s="25"/>
      <x:c r="UTW5852" s="25"/>
      <x:c r="UTX5852" s="25"/>
      <x:c r="UTY5852" s="25"/>
      <x:c r="UTZ5852" s="25"/>
      <x:c r="UUA5852" s="25"/>
      <x:c r="UUB5852" s="25"/>
      <x:c r="UUC5852" s="25"/>
      <x:c r="UUD5852" s="25"/>
      <x:c r="UUE5852" s="25"/>
      <x:c r="UUF5852" s="25"/>
      <x:c r="UUG5852" s="25"/>
      <x:c r="UUH5852" s="25"/>
      <x:c r="UUI5852" s="25"/>
      <x:c r="UUJ5852" s="25"/>
      <x:c r="UUK5852" s="25"/>
      <x:c r="UUL5852" s="25"/>
      <x:c r="UUM5852" s="25"/>
      <x:c r="UUN5852" s="25"/>
      <x:c r="UUO5852" s="25"/>
      <x:c r="UUP5852" s="25"/>
      <x:c r="UUQ5852" s="25"/>
      <x:c r="UUR5852" s="25"/>
      <x:c r="UUS5852" s="25"/>
      <x:c r="UUT5852" s="25"/>
      <x:c r="UUU5852" s="25"/>
      <x:c r="UUV5852" s="25"/>
      <x:c r="UUW5852" s="25"/>
      <x:c r="UUX5852" s="25"/>
      <x:c r="UUY5852" s="25"/>
      <x:c r="UUZ5852" s="25"/>
      <x:c r="UVA5852" s="25"/>
      <x:c r="UVB5852" s="25"/>
      <x:c r="UVC5852" s="25"/>
      <x:c r="UVD5852" s="25"/>
      <x:c r="UVE5852" s="25"/>
      <x:c r="UVF5852" s="25"/>
      <x:c r="UVG5852" s="25"/>
      <x:c r="UVH5852" s="25"/>
      <x:c r="UVI5852" s="25"/>
      <x:c r="UVJ5852" s="25"/>
      <x:c r="UVK5852" s="25"/>
      <x:c r="UVL5852" s="25"/>
      <x:c r="UVM5852" s="25"/>
      <x:c r="UVN5852" s="25"/>
      <x:c r="UVO5852" s="25"/>
      <x:c r="UVP5852" s="25"/>
      <x:c r="UVQ5852" s="25"/>
      <x:c r="UVR5852" s="25"/>
      <x:c r="UVS5852" s="25"/>
      <x:c r="UVT5852" s="25"/>
      <x:c r="UVU5852" s="25"/>
      <x:c r="UVV5852" s="25"/>
      <x:c r="UVW5852" s="25"/>
      <x:c r="UVX5852" s="25"/>
      <x:c r="UVY5852" s="25"/>
      <x:c r="UVZ5852" s="25"/>
      <x:c r="UWA5852" s="25"/>
      <x:c r="UWB5852" s="25"/>
      <x:c r="UWC5852" s="25"/>
      <x:c r="UWD5852" s="25"/>
      <x:c r="UWE5852" s="25"/>
      <x:c r="UWF5852" s="25"/>
      <x:c r="UWG5852" s="25"/>
      <x:c r="UWH5852" s="25"/>
      <x:c r="UWI5852" s="25"/>
      <x:c r="UWJ5852" s="25"/>
      <x:c r="UWK5852" s="25"/>
      <x:c r="UWL5852" s="25"/>
      <x:c r="UWM5852" s="25"/>
      <x:c r="UWN5852" s="25"/>
      <x:c r="UWO5852" s="25"/>
      <x:c r="UWP5852" s="25"/>
      <x:c r="UWQ5852" s="25"/>
      <x:c r="UWR5852" s="25"/>
      <x:c r="UWS5852" s="25"/>
      <x:c r="UWT5852" s="25"/>
      <x:c r="UWU5852" s="25"/>
      <x:c r="UWV5852" s="25"/>
      <x:c r="UWW5852" s="25"/>
      <x:c r="UWX5852" s="25"/>
      <x:c r="UWY5852" s="25"/>
      <x:c r="UWZ5852" s="25"/>
      <x:c r="UXA5852" s="25"/>
      <x:c r="UXB5852" s="25"/>
      <x:c r="UXC5852" s="25"/>
      <x:c r="UXD5852" s="25"/>
      <x:c r="UXE5852" s="25"/>
      <x:c r="UXF5852" s="25"/>
      <x:c r="UXG5852" s="25"/>
      <x:c r="UXH5852" s="25"/>
      <x:c r="UXI5852" s="25"/>
      <x:c r="UXJ5852" s="25"/>
      <x:c r="UXK5852" s="25"/>
      <x:c r="UXL5852" s="25"/>
      <x:c r="UXM5852" s="25"/>
      <x:c r="UXN5852" s="25"/>
      <x:c r="UXO5852" s="25"/>
      <x:c r="UXP5852" s="25"/>
      <x:c r="UXQ5852" s="25"/>
      <x:c r="UXR5852" s="25"/>
      <x:c r="UXS5852" s="25"/>
      <x:c r="UXT5852" s="25"/>
      <x:c r="UXU5852" s="25"/>
      <x:c r="UXV5852" s="25"/>
      <x:c r="UXW5852" s="25"/>
      <x:c r="UXX5852" s="25"/>
      <x:c r="UXY5852" s="25"/>
      <x:c r="UXZ5852" s="25"/>
      <x:c r="UYA5852" s="25"/>
      <x:c r="UYB5852" s="25"/>
      <x:c r="UYC5852" s="25"/>
      <x:c r="UYD5852" s="25"/>
      <x:c r="UYE5852" s="25"/>
      <x:c r="UYF5852" s="25"/>
      <x:c r="UYG5852" s="25"/>
      <x:c r="UYH5852" s="25"/>
      <x:c r="UYI5852" s="25"/>
      <x:c r="UYJ5852" s="25"/>
      <x:c r="UYK5852" s="25"/>
      <x:c r="UYL5852" s="25"/>
      <x:c r="UYM5852" s="25"/>
      <x:c r="UYN5852" s="25"/>
      <x:c r="UYO5852" s="25"/>
      <x:c r="UYP5852" s="25"/>
      <x:c r="UYQ5852" s="25"/>
      <x:c r="UYR5852" s="25"/>
      <x:c r="UYS5852" s="25"/>
      <x:c r="UYT5852" s="25"/>
      <x:c r="UYU5852" s="25"/>
      <x:c r="UYV5852" s="25"/>
      <x:c r="UYW5852" s="25"/>
      <x:c r="UYX5852" s="25"/>
      <x:c r="UYY5852" s="25"/>
      <x:c r="UYZ5852" s="25"/>
      <x:c r="UZA5852" s="25"/>
      <x:c r="UZB5852" s="25"/>
      <x:c r="UZC5852" s="25"/>
      <x:c r="UZD5852" s="25"/>
      <x:c r="UZE5852" s="25"/>
      <x:c r="UZF5852" s="25"/>
      <x:c r="UZG5852" s="25"/>
      <x:c r="UZH5852" s="25"/>
      <x:c r="UZI5852" s="25"/>
      <x:c r="UZJ5852" s="25"/>
      <x:c r="UZK5852" s="25"/>
      <x:c r="UZL5852" s="25"/>
      <x:c r="UZM5852" s="25"/>
      <x:c r="UZN5852" s="25"/>
      <x:c r="UZO5852" s="25"/>
      <x:c r="UZP5852" s="25"/>
      <x:c r="UZQ5852" s="25"/>
      <x:c r="UZR5852" s="25"/>
      <x:c r="UZS5852" s="25"/>
      <x:c r="UZT5852" s="25"/>
      <x:c r="UZU5852" s="25"/>
      <x:c r="UZV5852" s="25"/>
      <x:c r="UZW5852" s="25"/>
      <x:c r="UZX5852" s="25"/>
      <x:c r="UZY5852" s="25"/>
      <x:c r="UZZ5852" s="25"/>
      <x:c r="VAA5852" s="25"/>
      <x:c r="VAB5852" s="25"/>
      <x:c r="VAC5852" s="25"/>
      <x:c r="VAD5852" s="25"/>
      <x:c r="VAE5852" s="25"/>
      <x:c r="VAF5852" s="25"/>
      <x:c r="VAG5852" s="25"/>
      <x:c r="VAH5852" s="25"/>
      <x:c r="VAI5852" s="25"/>
      <x:c r="VAJ5852" s="25"/>
      <x:c r="VAK5852" s="25"/>
      <x:c r="VAL5852" s="25"/>
      <x:c r="VAM5852" s="25"/>
      <x:c r="VAN5852" s="25"/>
      <x:c r="VAO5852" s="25"/>
      <x:c r="VAP5852" s="25"/>
      <x:c r="VAQ5852" s="25"/>
      <x:c r="VAR5852" s="25"/>
      <x:c r="VAS5852" s="25"/>
      <x:c r="VAT5852" s="25"/>
      <x:c r="VAU5852" s="25"/>
      <x:c r="VAV5852" s="25"/>
      <x:c r="VAW5852" s="25"/>
      <x:c r="VAX5852" s="25"/>
      <x:c r="VAY5852" s="25"/>
      <x:c r="VAZ5852" s="25"/>
      <x:c r="VBA5852" s="25"/>
      <x:c r="VBB5852" s="25"/>
      <x:c r="VBC5852" s="25"/>
      <x:c r="VBD5852" s="25"/>
      <x:c r="VBE5852" s="25"/>
      <x:c r="VBF5852" s="25"/>
      <x:c r="VBG5852" s="25"/>
      <x:c r="VBH5852" s="25"/>
      <x:c r="VBI5852" s="25"/>
      <x:c r="VBJ5852" s="25"/>
      <x:c r="VBK5852" s="25"/>
      <x:c r="VBL5852" s="25"/>
      <x:c r="VBM5852" s="25"/>
      <x:c r="VBN5852" s="25"/>
      <x:c r="VBO5852" s="25"/>
      <x:c r="VBP5852" s="25"/>
      <x:c r="VBQ5852" s="25"/>
      <x:c r="VBR5852" s="25"/>
      <x:c r="VBS5852" s="25"/>
      <x:c r="VBT5852" s="25"/>
      <x:c r="VBU5852" s="25"/>
      <x:c r="VBV5852" s="25"/>
      <x:c r="VBW5852" s="25"/>
      <x:c r="VBX5852" s="25"/>
      <x:c r="VBY5852" s="25"/>
      <x:c r="VBZ5852" s="25"/>
      <x:c r="VCA5852" s="25"/>
      <x:c r="VCB5852" s="25"/>
      <x:c r="VCC5852" s="25"/>
      <x:c r="VCD5852" s="25"/>
      <x:c r="VCE5852" s="25"/>
      <x:c r="VCF5852" s="25"/>
      <x:c r="VCG5852" s="25"/>
      <x:c r="VCH5852" s="25"/>
      <x:c r="VCI5852" s="25"/>
      <x:c r="VCJ5852" s="25"/>
      <x:c r="VCK5852" s="25"/>
      <x:c r="VCL5852" s="25"/>
      <x:c r="VCM5852" s="25"/>
      <x:c r="VCN5852" s="25"/>
      <x:c r="VCO5852" s="25"/>
      <x:c r="VCP5852" s="25"/>
      <x:c r="VCQ5852" s="25"/>
      <x:c r="VCR5852" s="25"/>
      <x:c r="VCS5852" s="25"/>
      <x:c r="VCT5852" s="25"/>
      <x:c r="VCU5852" s="25"/>
      <x:c r="VCV5852" s="25"/>
      <x:c r="VCW5852" s="25"/>
      <x:c r="VCX5852" s="25"/>
      <x:c r="VCY5852" s="25"/>
      <x:c r="VCZ5852" s="25"/>
      <x:c r="VDA5852" s="25"/>
      <x:c r="VDB5852" s="25"/>
      <x:c r="VDC5852" s="25"/>
      <x:c r="VDD5852" s="25"/>
      <x:c r="VDE5852" s="25"/>
      <x:c r="VDF5852" s="25"/>
      <x:c r="VDG5852" s="25"/>
      <x:c r="VDH5852" s="25"/>
      <x:c r="VDI5852" s="25"/>
      <x:c r="VDJ5852" s="25"/>
      <x:c r="VDK5852" s="25"/>
      <x:c r="VDL5852" s="25"/>
      <x:c r="VDM5852" s="25"/>
      <x:c r="VDN5852" s="25"/>
      <x:c r="VDO5852" s="25"/>
      <x:c r="VDP5852" s="25"/>
      <x:c r="VDQ5852" s="25"/>
      <x:c r="VDR5852" s="25"/>
      <x:c r="VDS5852" s="25"/>
      <x:c r="VDT5852" s="25"/>
      <x:c r="VDU5852" s="25"/>
      <x:c r="VDV5852" s="25"/>
      <x:c r="VDW5852" s="25"/>
      <x:c r="VDX5852" s="25"/>
      <x:c r="VDY5852" s="25"/>
      <x:c r="VDZ5852" s="25"/>
      <x:c r="VEA5852" s="25"/>
      <x:c r="VEB5852" s="25"/>
      <x:c r="VEC5852" s="25"/>
      <x:c r="VED5852" s="25"/>
      <x:c r="VEE5852" s="25"/>
      <x:c r="VEF5852" s="25"/>
      <x:c r="VEG5852" s="25"/>
      <x:c r="VEH5852" s="25"/>
      <x:c r="VEI5852" s="25"/>
      <x:c r="VEJ5852" s="25"/>
      <x:c r="VEK5852" s="25"/>
      <x:c r="VEL5852" s="25"/>
      <x:c r="VEM5852" s="25"/>
      <x:c r="VEN5852" s="25"/>
      <x:c r="VEO5852" s="25"/>
      <x:c r="VEP5852" s="25"/>
      <x:c r="VEQ5852" s="25"/>
      <x:c r="VER5852" s="25"/>
      <x:c r="VES5852" s="25"/>
      <x:c r="VET5852" s="25"/>
      <x:c r="VEU5852" s="25"/>
      <x:c r="VEV5852" s="25"/>
      <x:c r="VEW5852" s="25"/>
      <x:c r="VEX5852" s="25"/>
      <x:c r="VEY5852" s="25"/>
      <x:c r="VEZ5852" s="25"/>
      <x:c r="VFA5852" s="25"/>
      <x:c r="VFB5852" s="25"/>
      <x:c r="VFC5852" s="25"/>
      <x:c r="VFD5852" s="25"/>
      <x:c r="VFE5852" s="25"/>
      <x:c r="VFF5852" s="25"/>
      <x:c r="VFG5852" s="25"/>
      <x:c r="VFH5852" s="25"/>
      <x:c r="VFI5852" s="25"/>
      <x:c r="VFJ5852" s="25"/>
      <x:c r="VFK5852" s="25"/>
      <x:c r="VFL5852" s="25"/>
      <x:c r="VFM5852" s="25"/>
      <x:c r="VFN5852" s="25"/>
      <x:c r="VFO5852" s="25"/>
      <x:c r="VFP5852" s="25"/>
      <x:c r="VFQ5852" s="25"/>
      <x:c r="VFR5852" s="25"/>
      <x:c r="VFS5852" s="25"/>
      <x:c r="VFT5852" s="25"/>
      <x:c r="VFU5852" s="25"/>
      <x:c r="VFV5852" s="25"/>
      <x:c r="VFW5852" s="25"/>
      <x:c r="VFX5852" s="25"/>
      <x:c r="VFY5852" s="25"/>
      <x:c r="VFZ5852" s="25"/>
      <x:c r="VGA5852" s="25"/>
      <x:c r="VGB5852" s="25"/>
      <x:c r="VGC5852" s="25"/>
      <x:c r="VGD5852" s="25"/>
      <x:c r="VGE5852" s="25"/>
      <x:c r="VGF5852" s="25"/>
      <x:c r="VGG5852" s="25"/>
      <x:c r="VGH5852" s="25"/>
      <x:c r="VGI5852" s="25"/>
      <x:c r="VGJ5852" s="25"/>
      <x:c r="VGK5852" s="25"/>
      <x:c r="VGL5852" s="25"/>
      <x:c r="VGM5852" s="25"/>
      <x:c r="VGN5852" s="25"/>
      <x:c r="VGO5852" s="25"/>
      <x:c r="VGP5852" s="25"/>
      <x:c r="VGQ5852" s="25"/>
      <x:c r="VGR5852" s="25"/>
      <x:c r="VGS5852" s="25"/>
      <x:c r="VGT5852" s="25"/>
      <x:c r="VGU5852" s="25"/>
      <x:c r="VGV5852" s="25"/>
      <x:c r="VGW5852" s="25"/>
      <x:c r="VGX5852" s="25"/>
      <x:c r="VGY5852" s="25"/>
      <x:c r="VGZ5852" s="25"/>
      <x:c r="VHA5852" s="25"/>
      <x:c r="VHB5852" s="25"/>
      <x:c r="VHC5852" s="25"/>
      <x:c r="VHD5852" s="25"/>
      <x:c r="VHE5852" s="25"/>
      <x:c r="VHF5852" s="25"/>
      <x:c r="VHG5852" s="25"/>
      <x:c r="VHH5852" s="25"/>
      <x:c r="VHI5852" s="25"/>
      <x:c r="VHJ5852" s="25"/>
      <x:c r="VHK5852" s="25"/>
      <x:c r="VHL5852" s="25"/>
      <x:c r="VHM5852" s="25"/>
      <x:c r="VHN5852" s="25"/>
      <x:c r="VHO5852" s="25"/>
      <x:c r="VHP5852" s="25"/>
      <x:c r="VHQ5852" s="25"/>
      <x:c r="VHR5852" s="25"/>
      <x:c r="VHS5852" s="25"/>
      <x:c r="VHT5852" s="25"/>
      <x:c r="VHU5852" s="25"/>
      <x:c r="VHV5852" s="25"/>
      <x:c r="VHW5852" s="25"/>
      <x:c r="VHX5852" s="25"/>
      <x:c r="VHY5852" s="25"/>
      <x:c r="VHZ5852" s="25"/>
      <x:c r="VIA5852" s="25"/>
      <x:c r="VIB5852" s="25"/>
      <x:c r="VIC5852" s="25"/>
      <x:c r="VID5852" s="25"/>
      <x:c r="VIE5852" s="25"/>
      <x:c r="VIF5852" s="25"/>
      <x:c r="VIG5852" s="25"/>
      <x:c r="VIH5852" s="25"/>
      <x:c r="VII5852" s="25"/>
      <x:c r="VIJ5852" s="25"/>
      <x:c r="VIK5852" s="25"/>
      <x:c r="VIL5852" s="25"/>
      <x:c r="VIM5852" s="25"/>
      <x:c r="VIN5852" s="25"/>
      <x:c r="VIO5852" s="25"/>
      <x:c r="VIP5852" s="25"/>
      <x:c r="VIQ5852" s="25"/>
      <x:c r="VIR5852" s="25"/>
      <x:c r="VIS5852" s="25"/>
      <x:c r="VIT5852" s="25"/>
      <x:c r="VIU5852" s="25"/>
      <x:c r="VIV5852" s="25"/>
      <x:c r="VIW5852" s="25"/>
      <x:c r="VIX5852" s="25"/>
      <x:c r="VIY5852" s="25"/>
      <x:c r="VIZ5852" s="25"/>
      <x:c r="VJA5852" s="25"/>
      <x:c r="VJB5852" s="25"/>
      <x:c r="VJC5852" s="25"/>
      <x:c r="VJD5852" s="25"/>
      <x:c r="VJE5852" s="25"/>
      <x:c r="VJF5852" s="25"/>
      <x:c r="VJG5852" s="25"/>
      <x:c r="VJH5852" s="25"/>
      <x:c r="VJI5852" s="25"/>
      <x:c r="VJJ5852" s="25"/>
      <x:c r="VJK5852" s="25"/>
      <x:c r="VJL5852" s="25"/>
      <x:c r="VJM5852" s="25"/>
      <x:c r="VJN5852" s="25"/>
      <x:c r="VJO5852" s="25"/>
      <x:c r="VJP5852" s="25"/>
      <x:c r="VJQ5852" s="25"/>
      <x:c r="VJR5852" s="25"/>
      <x:c r="VJS5852" s="25"/>
      <x:c r="VJT5852" s="25"/>
      <x:c r="VJU5852" s="25"/>
      <x:c r="VJV5852" s="25"/>
      <x:c r="VJW5852" s="25"/>
      <x:c r="VJX5852" s="25"/>
      <x:c r="VJY5852" s="25"/>
      <x:c r="VJZ5852" s="25"/>
      <x:c r="VKA5852" s="25"/>
      <x:c r="VKB5852" s="25"/>
      <x:c r="VKC5852" s="25"/>
      <x:c r="VKD5852" s="25"/>
      <x:c r="VKE5852" s="25"/>
      <x:c r="VKF5852" s="25"/>
      <x:c r="VKG5852" s="25"/>
      <x:c r="VKH5852" s="25"/>
      <x:c r="VKI5852" s="25"/>
      <x:c r="VKJ5852" s="25"/>
      <x:c r="VKK5852" s="25"/>
      <x:c r="VKL5852" s="25"/>
      <x:c r="VKM5852" s="25"/>
      <x:c r="VKN5852" s="25"/>
      <x:c r="VKO5852" s="25"/>
      <x:c r="VKP5852" s="25"/>
      <x:c r="VKQ5852" s="25"/>
      <x:c r="VKR5852" s="25"/>
      <x:c r="VKS5852" s="25"/>
      <x:c r="VKT5852" s="25"/>
      <x:c r="VKU5852" s="25"/>
      <x:c r="VKV5852" s="25"/>
      <x:c r="VKW5852" s="25"/>
      <x:c r="VKX5852" s="25"/>
      <x:c r="VKY5852" s="25"/>
      <x:c r="VKZ5852" s="25"/>
      <x:c r="VLA5852" s="25"/>
      <x:c r="VLB5852" s="25"/>
      <x:c r="VLC5852" s="25"/>
      <x:c r="VLD5852" s="25"/>
      <x:c r="VLE5852" s="25"/>
      <x:c r="VLF5852" s="25"/>
      <x:c r="VLG5852" s="25"/>
      <x:c r="VLH5852" s="25"/>
      <x:c r="VLI5852" s="25"/>
      <x:c r="VLJ5852" s="25"/>
      <x:c r="VLK5852" s="25"/>
      <x:c r="VLL5852" s="25"/>
      <x:c r="VLM5852" s="25"/>
      <x:c r="VLN5852" s="25"/>
      <x:c r="VLO5852" s="25"/>
      <x:c r="VLP5852" s="25"/>
      <x:c r="VLQ5852" s="25"/>
      <x:c r="VLR5852" s="25"/>
      <x:c r="VLS5852" s="25"/>
      <x:c r="VLT5852" s="25"/>
      <x:c r="VLU5852" s="25"/>
      <x:c r="VLV5852" s="25"/>
      <x:c r="VLW5852" s="25"/>
      <x:c r="VLX5852" s="25"/>
      <x:c r="VLY5852" s="25"/>
      <x:c r="VLZ5852" s="25"/>
      <x:c r="VMA5852" s="25"/>
      <x:c r="VMB5852" s="25"/>
      <x:c r="VMC5852" s="25"/>
      <x:c r="VMD5852" s="25"/>
      <x:c r="VME5852" s="25"/>
      <x:c r="VMF5852" s="25"/>
      <x:c r="VMG5852" s="25"/>
      <x:c r="VMH5852" s="25"/>
      <x:c r="VMI5852" s="25"/>
      <x:c r="VMJ5852" s="25"/>
      <x:c r="VMK5852" s="25"/>
      <x:c r="VML5852" s="25"/>
      <x:c r="VMM5852" s="25"/>
      <x:c r="VMN5852" s="25"/>
      <x:c r="VMO5852" s="25"/>
      <x:c r="VMP5852" s="25"/>
      <x:c r="VMQ5852" s="25"/>
      <x:c r="VMR5852" s="25"/>
      <x:c r="VMS5852" s="25"/>
      <x:c r="VMT5852" s="25"/>
      <x:c r="VMU5852" s="25"/>
      <x:c r="VMV5852" s="25"/>
      <x:c r="VMW5852" s="25"/>
      <x:c r="VMX5852" s="25"/>
      <x:c r="VMY5852" s="25"/>
      <x:c r="VMZ5852" s="25"/>
      <x:c r="VNA5852" s="25"/>
      <x:c r="VNB5852" s="25"/>
      <x:c r="VNC5852" s="25"/>
      <x:c r="VND5852" s="25"/>
      <x:c r="VNE5852" s="25"/>
      <x:c r="VNF5852" s="25"/>
      <x:c r="VNG5852" s="25"/>
      <x:c r="VNH5852" s="25"/>
      <x:c r="VNI5852" s="25"/>
      <x:c r="VNJ5852" s="25"/>
      <x:c r="VNK5852" s="25"/>
      <x:c r="VNL5852" s="25"/>
      <x:c r="VNM5852" s="25"/>
      <x:c r="VNN5852" s="25"/>
      <x:c r="VNO5852" s="25"/>
      <x:c r="VNP5852" s="25"/>
      <x:c r="VNQ5852" s="25"/>
      <x:c r="VNR5852" s="25"/>
      <x:c r="VNS5852" s="25"/>
      <x:c r="VNT5852" s="25"/>
      <x:c r="VNU5852" s="25"/>
      <x:c r="VNV5852" s="25"/>
      <x:c r="VNW5852" s="25"/>
      <x:c r="VNX5852" s="25"/>
      <x:c r="VNY5852" s="25"/>
      <x:c r="VNZ5852" s="25"/>
      <x:c r="VOA5852" s="25"/>
      <x:c r="VOB5852" s="25"/>
      <x:c r="VOC5852" s="25"/>
      <x:c r="VOD5852" s="25"/>
      <x:c r="VOE5852" s="25"/>
      <x:c r="VOF5852" s="25"/>
      <x:c r="VOG5852" s="25"/>
      <x:c r="VOH5852" s="25"/>
      <x:c r="VOI5852" s="25"/>
      <x:c r="VOJ5852" s="25"/>
      <x:c r="VOK5852" s="25"/>
      <x:c r="VOL5852" s="25"/>
      <x:c r="VOM5852" s="25"/>
      <x:c r="VON5852" s="25"/>
      <x:c r="VOO5852" s="25"/>
      <x:c r="VOP5852" s="25"/>
      <x:c r="VOQ5852" s="25"/>
      <x:c r="VOR5852" s="25"/>
      <x:c r="VOS5852" s="25"/>
      <x:c r="VOT5852" s="25"/>
      <x:c r="VOU5852" s="25"/>
      <x:c r="VOV5852" s="25"/>
      <x:c r="VOW5852" s="25"/>
      <x:c r="VOX5852" s="25"/>
      <x:c r="VOY5852" s="25"/>
      <x:c r="VOZ5852" s="25"/>
      <x:c r="VPA5852" s="25"/>
      <x:c r="VPB5852" s="25"/>
      <x:c r="VPC5852" s="25"/>
      <x:c r="VPD5852" s="25"/>
      <x:c r="VPE5852" s="25"/>
      <x:c r="VPF5852" s="25"/>
      <x:c r="VPG5852" s="25"/>
      <x:c r="VPH5852" s="25"/>
      <x:c r="VPI5852" s="25"/>
      <x:c r="VPJ5852" s="25"/>
      <x:c r="VPK5852" s="25"/>
      <x:c r="VPL5852" s="25"/>
      <x:c r="VPM5852" s="25"/>
      <x:c r="VPN5852" s="25"/>
      <x:c r="VPO5852" s="25"/>
      <x:c r="VPP5852" s="25"/>
      <x:c r="VPQ5852" s="25"/>
      <x:c r="VPR5852" s="25"/>
      <x:c r="VPS5852" s="25"/>
      <x:c r="VPT5852" s="25"/>
      <x:c r="VPU5852" s="25"/>
      <x:c r="VPV5852" s="25"/>
      <x:c r="VPW5852" s="25"/>
      <x:c r="VPX5852" s="25"/>
      <x:c r="VPY5852" s="25"/>
      <x:c r="VPZ5852" s="25"/>
      <x:c r="VQA5852" s="25"/>
      <x:c r="VQB5852" s="25"/>
      <x:c r="VQC5852" s="25"/>
      <x:c r="VQD5852" s="25"/>
      <x:c r="VQE5852" s="25"/>
      <x:c r="VQF5852" s="25"/>
      <x:c r="VQG5852" s="25"/>
      <x:c r="VQH5852" s="25"/>
      <x:c r="VQI5852" s="25"/>
      <x:c r="VQJ5852" s="25"/>
      <x:c r="VQK5852" s="25"/>
      <x:c r="VQL5852" s="25"/>
      <x:c r="VQM5852" s="25"/>
      <x:c r="VQN5852" s="25"/>
      <x:c r="VQO5852" s="25"/>
      <x:c r="VQP5852" s="25"/>
      <x:c r="VQQ5852" s="25"/>
      <x:c r="VQR5852" s="25"/>
      <x:c r="VQS5852" s="25"/>
      <x:c r="VQT5852" s="25"/>
      <x:c r="VQU5852" s="25"/>
      <x:c r="VQV5852" s="25"/>
      <x:c r="VQW5852" s="25"/>
      <x:c r="VQX5852" s="25"/>
      <x:c r="VQY5852" s="25"/>
      <x:c r="VQZ5852" s="25"/>
      <x:c r="VRA5852" s="25"/>
      <x:c r="VRB5852" s="25"/>
      <x:c r="VRC5852" s="25"/>
      <x:c r="VRD5852" s="25"/>
      <x:c r="VRE5852" s="25"/>
      <x:c r="VRF5852" s="25"/>
      <x:c r="VRG5852" s="25"/>
      <x:c r="VRH5852" s="25"/>
      <x:c r="VRI5852" s="25"/>
      <x:c r="VRJ5852" s="25"/>
      <x:c r="VRK5852" s="25"/>
      <x:c r="VRL5852" s="25"/>
      <x:c r="VRM5852" s="25"/>
      <x:c r="VRN5852" s="25"/>
      <x:c r="VRO5852" s="25"/>
      <x:c r="VRP5852" s="25"/>
      <x:c r="VRQ5852" s="25"/>
      <x:c r="VRR5852" s="25"/>
      <x:c r="VRS5852" s="25"/>
      <x:c r="VRT5852" s="25"/>
      <x:c r="VRU5852" s="25"/>
      <x:c r="VRV5852" s="25"/>
      <x:c r="VRW5852" s="25"/>
      <x:c r="VRX5852" s="25"/>
      <x:c r="VRY5852" s="25"/>
      <x:c r="VRZ5852" s="25"/>
      <x:c r="VSA5852" s="25"/>
      <x:c r="VSB5852" s="25"/>
      <x:c r="VSC5852" s="25"/>
      <x:c r="VSD5852" s="25"/>
      <x:c r="VSE5852" s="25"/>
      <x:c r="VSF5852" s="25"/>
      <x:c r="VSG5852" s="25"/>
      <x:c r="VSH5852" s="25"/>
      <x:c r="VSI5852" s="25"/>
      <x:c r="VSJ5852" s="25"/>
      <x:c r="VSK5852" s="25"/>
      <x:c r="VSL5852" s="25"/>
      <x:c r="VSM5852" s="25"/>
      <x:c r="VSN5852" s="25"/>
      <x:c r="VSO5852" s="25"/>
      <x:c r="VSP5852" s="25"/>
      <x:c r="VSQ5852" s="25"/>
      <x:c r="VSR5852" s="25"/>
      <x:c r="VSS5852" s="25"/>
      <x:c r="VST5852" s="25"/>
      <x:c r="VSU5852" s="25"/>
      <x:c r="VSV5852" s="25"/>
      <x:c r="VSW5852" s="25"/>
      <x:c r="VSX5852" s="25"/>
      <x:c r="VSY5852" s="25"/>
      <x:c r="VSZ5852" s="25"/>
      <x:c r="VTA5852" s="25"/>
      <x:c r="VTB5852" s="25"/>
      <x:c r="VTC5852" s="25"/>
      <x:c r="VTD5852" s="25"/>
      <x:c r="VTE5852" s="25"/>
      <x:c r="VTF5852" s="25"/>
      <x:c r="VTG5852" s="25"/>
      <x:c r="VTH5852" s="25"/>
      <x:c r="VTI5852" s="25"/>
      <x:c r="VTJ5852" s="25"/>
      <x:c r="VTK5852" s="25"/>
      <x:c r="VTL5852" s="25"/>
      <x:c r="VTM5852" s="25"/>
      <x:c r="VTN5852" s="25"/>
      <x:c r="VTO5852" s="25"/>
      <x:c r="VTP5852" s="25"/>
      <x:c r="VTQ5852" s="25"/>
      <x:c r="VTR5852" s="25"/>
      <x:c r="VTS5852" s="25"/>
      <x:c r="VTT5852" s="25"/>
      <x:c r="VTU5852" s="25"/>
      <x:c r="VTV5852" s="25"/>
      <x:c r="VTW5852" s="25"/>
      <x:c r="VTX5852" s="25"/>
      <x:c r="VTY5852" s="25"/>
      <x:c r="VTZ5852" s="25"/>
      <x:c r="VUA5852" s="25"/>
      <x:c r="VUB5852" s="25"/>
      <x:c r="VUC5852" s="25"/>
      <x:c r="VUD5852" s="25"/>
      <x:c r="VUE5852" s="25"/>
      <x:c r="VUF5852" s="25"/>
      <x:c r="VUG5852" s="25"/>
      <x:c r="VUH5852" s="25"/>
      <x:c r="VUI5852" s="25"/>
      <x:c r="VUJ5852" s="25"/>
      <x:c r="VUK5852" s="25"/>
      <x:c r="VUL5852" s="25"/>
      <x:c r="VUM5852" s="25"/>
      <x:c r="VUN5852" s="25"/>
      <x:c r="VUO5852" s="25"/>
      <x:c r="VUP5852" s="25"/>
      <x:c r="VUQ5852" s="25"/>
      <x:c r="VUR5852" s="25"/>
      <x:c r="VUS5852" s="25"/>
      <x:c r="VUT5852" s="25"/>
      <x:c r="VUU5852" s="25"/>
      <x:c r="VUV5852" s="25"/>
      <x:c r="VUW5852" s="25"/>
      <x:c r="VUX5852" s="25"/>
      <x:c r="VUY5852" s="25"/>
      <x:c r="VUZ5852" s="25"/>
      <x:c r="VVA5852" s="25"/>
      <x:c r="VVB5852" s="25"/>
      <x:c r="VVC5852" s="25"/>
      <x:c r="VVD5852" s="25"/>
      <x:c r="VVE5852" s="25"/>
      <x:c r="VVF5852" s="25"/>
      <x:c r="VVG5852" s="25"/>
      <x:c r="VVH5852" s="25"/>
      <x:c r="VVI5852" s="25"/>
      <x:c r="VVJ5852" s="25"/>
      <x:c r="VVK5852" s="25"/>
      <x:c r="VVL5852" s="25"/>
      <x:c r="VVM5852" s="25"/>
      <x:c r="VVN5852" s="25"/>
      <x:c r="VVO5852" s="25"/>
      <x:c r="VVP5852" s="25"/>
      <x:c r="VVQ5852" s="25"/>
      <x:c r="VVR5852" s="25"/>
      <x:c r="VVS5852" s="25"/>
      <x:c r="VVT5852" s="25"/>
      <x:c r="VVU5852" s="25"/>
      <x:c r="VVV5852" s="25"/>
      <x:c r="VVW5852" s="25"/>
      <x:c r="VVX5852" s="25"/>
      <x:c r="VVY5852" s="25"/>
      <x:c r="VVZ5852" s="25"/>
      <x:c r="VWA5852" s="25"/>
      <x:c r="VWB5852" s="25"/>
      <x:c r="VWC5852" s="25"/>
      <x:c r="VWD5852" s="25"/>
      <x:c r="VWE5852" s="25"/>
      <x:c r="VWF5852" s="25"/>
      <x:c r="VWG5852" s="25"/>
      <x:c r="VWH5852" s="25"/>
      <x:c r="VWI5852" s="25"/>
      <x:c r="VWJ5852" s="25"/>
      <x:c r="VWK5852" s="25"/>
      <x:c r="VWL5852" s="25"/>
      <x:c r="VWM5852" s="25"/>
      <x:c r="VWN5852" s="25"/>
      <x:c r="VWO5852" s="25"/>
      <x:c r="VWP5852" s="25"/>
      <x:c r="VWQ5852" s="25"/>
      <x:c r="VWR5852" s="25"/>
      <x:c r="VWS5852" s="25"/>
      <x:c r="VWT5852" s="25"/>
      <x:c r="VWU5852" s="25"/>
      <x:c r="VWV5852" s="25"/>
      <x:c r="VWW5852" s="25"/>
      <x:c r="VWX5852" s="25"/>
      <x:c r="VWY5852" s="25"/>
      <x:c r="VWZ5852" s="25"/>
      <x:c r="VXA5852" s="25"/>
      <x:c r="VXB5852" s="25"/>
      <x:c r="VXC5852" s="25"/>
      <x:c r="VXD5852" s="25"/>
      <x:c r="VXE5852" s="25"/>
      <x:c r="VXF5852" s="25"/>
      <x:c r="VXG5852" s="25"/>
      <x:c r="VXH5852" s="25"/>
      <x:c r="VXI5852" s="25"/>
      <x:c r="VXJ5852" s="25"/>
      <x:c r="VXK5852" s="25"/>
      <x:c r="VXL5852" s="25"/>
      <x:c r="VXM5852" s="25"/>
      <x:c r="VXN5852" s="25"/>
      <x:c r="VXO5852" s="25"/>
      <x:c r="VXP5852" s="25"/>
      <x:c r="VXQ5852" s="25"/>
      <x:c r="VXR5852" s="25"/>
      <x:c r="VXS5852" s="25"/>
      <x:c r="VXT5852" s="25"/>
      <x:c r="VXU5852" s="25"/>
      <x:c r="VXV5852" s="25"/>
      <x:c r="VXW5852" s="25"/>
      <x:c r="VXX5852" s="25"/>
      <x:c r="VXY5852" s="25"/>
      <x:c r="VXZ5852" s="25"/>
      <x:c r="VYA5852" s="25"/>
      <x:c r="VYB5852" s="25"/>
      <x:c r="VYC5852" s="25"/>
      <x:c r="VYD5852" s="25"/>
      <x:c r="VYE5852" s="25"/>
      <x:c r="VYF5852" s="25"/>
      <x:c r="VYG5852" s="25"/>
      <x:c r="VYH5852" s="25"/>
      <x:c r="VYI5852" s="25"/>
      <x:c r="VYJ5852" s="25"/>
      <x:c r="VYK5852" s="25"/>
      <x:c r="VYL5852" s="25"/>
      <x:c r="VYM5852" s="25"/>
      <x:c r="VYN5852" s="25"/>
      <x:c r="VYO5852" s="25"/>
      <x:c r="VYP5852" s="25"/>
      <x:c r="VYQ5852" s="25"/>
      <x:c r="VYR5852" s="25"/>
      <x:c r="VYS5852" s="25"/>
      <x:c r="VYT5852" s="25"/>
      <x:c r="VYU5852" s="25"/>
      <x:c r="VYV5852" s="25"/>
      <x:c r="VYW5852" s="25"/>
      <x:c r="VYX5852" s="25"/>
      <x:c r="VYY5852" s="25"/>
      <x:c r="VYZ5852" s="25"/>
      <x:c r="VZA5852" s="25"/>
      <x:c r="VZB5852" s="25"/>
      <x:c r="VZC5852" s="25"/>
      <x:c r="VZD5852" s="25"/>
      <x:c r="VZE5852" s="25"/>
      <x:c r="VZF5852" s="25"/>
      <x:c r="VZG5852" s="25"/>
      <x:c r="VZH5852" s="25"/>
      <x:c r="VZI5852" s="25"/>
      <x:c r="VZJ5852" s="25"/>
      <x:c r="VZK5852" s="25"/>
      <x:c r="VZL5852" s="25"/>
      <x:c r="VZM5852" s="25"/>
      <x:c r="VZN5852" s="25"/>
      <x:c r="VZO5852" s="25"/>
      <x:c r="VZP5852" s="25"/>
      <x:c r="VZQ5852" s="25"/>
      <x:c r="VZR5852" s="25"/>
      <x:c r="VZS5852" s="25"/>
      <x:c r="VZT5852" s="25"/>
      <x:c r="VZU5852" s="25"/>
      <x:c r="VZV5852" s="25"/>
      <x:c r="VZW5852" s="25"/>
      <x:c r="VZX5852" s="25"/>
      <x:c r="VZY5852" s="25"/>
      <x:c r="VZZ5852" s="25"/>
      <x:c r="WAA5852" s="25"/>
      <x:c r="WAB5852" s="25"/>
      <x:c r="WAC5852" s="25"/>
      <x:c r="WAD5852" s="25"/>
      <x:c r="WAE5852" s="25"/>
      <x:c r="WAF5852" s="25"/>
      <x:c r="WAG5852" s="25"/>
      <x:c r="WAH5852" s="25"/>
      <x:c r="WAI5852" s="25"/>
      <x:c r="WAJ5852" s="25"/>
      <x:c r="WAK5852" s="25"/>
      <x:c r="WAL5852" s="25"/>
      <x:c r="WAM5852" s="25"/>
      <x:c r="WAN5852" s="25"/>
      <x:c r="WAO5852" s="25"/>
      <x:c r="WAP5852" s="25"/>
      <x:c r="WAQ5852" s="25"/>
      <x:c r="WAR5852" s="25"/>
      <x:c r="WAS5852" s="25"/>
      <x:c r="WAT5852" s="25"/>
      <x:c r="WAU5852" s="25"/>
      <x:c r="WAV5852" s="25"/>
      <x:c r="WAW5852" s="25"/>
      <x:c r="WAX5852" s="25"/>
      <x:c r="WAY5852" s="25"/>
      <x:c r="WAZ5852" s="25"/>
      <x:c r="WBA5852" s="25"/>
      <x:c r="WBB5852" s="25"/>
      <x:c r="WBC5852" s="25"/>
      <x:c r="WBD5852" s="25"/>
      <x:c r="WBE5852" s="25"/>
      <x:c r="WBF5852" s="25"/>
      <x:c r="WBG5852" s="25"/>
      <x:c r="WBH5852" s="25"/>
      <x:c r="WBI5852" s="25"/>
      <x:c r="WBJ5852" s="25"/>
      <x:c r="WBK5852" s="25"/>
      <x:c r="WBL5852" s="25"/>
      <x:c r="WBM5852" s="25"/>
      <x:c r="WBN5852" s="25"/>
      <x:c r="WBO5852" s="25"/>
      <x:c r="WBP5852" s="25"/>
      <x:c r="WBQ5852" s="25"/>
      <x:c r="WBR5852" s="25"/>
      <x:c r="WBS5852" s="25"/>
      <x:c r="WBT5852" s="25"/>
      <x:c r="WBU5852" s="25"/>
      <x:c r="WBV5852" s="25"/>
      <x:c r="WBW5852" s="25"/>
      <x:c r="WBX5852" s="25"/>
      <x:c r="WBY5852" s="25"/>
      <x:c r="WBZ5852" s="25"/>
      <x:c r="WCA5852" s="25"/>
      <x:c r="WCB5852" s="25"/>
      <x:c r="WCC5852" s="25"/>
      <x:c r="WCD5852" s="25"/>
      <x:c r="WCE5852" s="25"/>
      <x:c r="WCF5852" s="25"/>
      <x:c r="WCG5852" s="25"/>
      <x:c r="WCH5852" s="25"/>
      <x:c r="WCI5852" s="25"/>
      <x:c r="WCJ5852" s="25"/>
      <x:c r="WCK5852" s="25"/>
      <x:c r="WCL5852" s="25"/>
      <x:c r="WCM5852" s="25"/>
      <x:c r="WCN5852" s="25"/>
      <x:c r="WCO5852" s="25"/>
      <x:c r="WCP5852" s="25"/>
      <x:c r="WCQ5852" s="25"/>
      <x:c r="WCR5852" s="25"/>
      <x:c r="WCS5852" s="25"/>
      <x:c r="WCT5852" s="25"/>
      <x:c r="WCU5852" s="25"/>
      <x:c r="WCV5852" s="25"/>
      <x:c r="WCW5852" s="25"/>
      <x:c r="WCX5852" s="25"/>
      <x:c r="WCY5852" s="25"/>
      <x:c r="WCZ5852" s="25"/>
      <x:c r="WDA5852" s="25"/>
      <x:c r="WDB5852" s="25"/>
      <x:c r="WDC5852" s="25"/>
      <x:c r="WDD5852" s="25"/>
      <x:c r="WDE5852" s="25"/>
      <x:c r="WDF5852" s="25"/>
      <x:c r="WDG5852" s="25"/>
      <x:c r="WDH5852" s="25"/>
      <x:c r="WDI5852" s="25"/>
      <x:c r="WDJ5852" s="25"/>
      <x:c r="WDK5852" s="25"/>
      <x:c r="WDL5852" s="25"/>
      <x:c r="WDM5852" s="25"/>
      <x:c r="WDN5852" s="25"/>
      <x:c r="WDO5852" s="25"/>
      <x:c r="WDP5852" s="25"/>
      <x:c r="WDQ5852" s="25"/>
      <x:c r="WDR5852" s="25"/>
      <x:c r="WDS5852" s="25"/>
      <x:c r="WDT5852" s="25"/>
      <x:c r="WDU5852" s="25"/>
      <x:c r="WDV5852" s="25"/>
      <x:c r="WDW5852" s="25"/>
      <x:c r="WDX5852" s="25"/>
      <x:c r="WDY5852" s="25"/>
      <x:c r="WDZ5852" s="25"/>
      <x:c r="WEA5852" s="25"/>
      <x:c r="WEB5852" s="25"/>
      <x:c r="WEC5852" s="25"/>
      <x:c r="WED5852" s="25"/>
      <x:c r="WEE5852" s="25"/>
      <x:c r="WEF5852" s="25"/>
      <x:c r="WEG5852" s="25"/>
      <x:c r="WEH5852" s="25"/>
      <x:c r="WEI5852" s="25"/>
      <x:c r="WEJ5852" s="25"/>
      <x:c r="WEK5852" s="25"/>
      <x:c r="WEL5852" s="25"/>
      <x:c r="WEM5852" s="25"/>
      <x:c r="WEN5852" s="25"/>
      <x:c r="WEO5852" s="25"/>
      <x:c r="WEP5852" s="25"/>
      <x:c r="WEQ5852" s="25"/>
      <x:c r="WER5852" s="25"/>
      <x:c r="WES5852" s="25"/>
      <x:c r="WET5852" s="25"/>
      <x:c r="WEU5852" s="25"/>
      <x:c r="WEV5852" s="25"/>
      <x:c r="WEW5852" s="25"/>
      <x:c r="WEX5852" s="25"/>
      <x:c r="WEY5852" s="25"/>
      <x:c r="WEZ5852" s="25"/>
      <x:c r="WFA5852" s="25"/>
      <x:c r="WFB5852" s="25"/>
      <x:c r="WFC5852" s="25"/>
      <x:c r="WFD5852" s="25"/>
      <x:c r="WFE5852" s="25"/>
      <x:c r="WFF5852" s="25"/>
      <x:c r="WFG5852" s="25"/>
      <x:c r="WFH5852" s="25"/>
      <x:c r="WFI5852" s="25"/>
      <x:c r="WFJ5852" s="25"/>
      <x:c r="WFK5852" s="25"/>
      <x:c r="WFL5852" s="25"/>
      <x:c r="WFM5852" s="25"/>
      <x:c r="WFN5852" s="25"/>
      <x:c r="WFO5852" s="25"/>
      <x:c r="WFP5852" s="25"/>
      <x:c r="WFQ5852" s="25"/>
      <x:c r="WFR5852" s="25"/>
      <x:c r="WFS5852" s="25"/>
      <x:c r="WFT5852" s="25"/>
      <x:c r="WFU5852" s="25"/>
      <x:c r="WFV5852" s="25"/>
      <x:c r="WFW5852" s="25"/>
      <x:c r="WFX5852" s="25"/>
      <x:c r="WFY5852" s="25"/>
      <x:c r="WFZ5852" s="25"/>
      <x:c r="WGA5852" s="25"/>
      <x:c r="WGB5852" s="25"/>
      <x:c r="WGC5852" s="25"/>
      <x:c r="WGD5852" s="25"/>
      <x:c r="WGE5852" s="25"/>
      <x:c r="WGF5852" s="25"/>
      <x:c r="WGG5852" s="25"/>
      <x:c r="WGH5852" s="25"/>
      <x:c r="WGI5852" s="25"/>
      <x:c r="WGJ5852" s="25"/>
      <x:c r="WGK5852" s="25"/>
      <x:c r="WGL5852" s="25"/>
      <x:c r="WGM5852" s="25"/>
      <x:c r="WGN5852" s="25"/>
      <x:c r="WGO5852" s="25"/>
      <x:c r="WGP5852" s="25"/>
      <x:c r="WGQ5852" s="25"/>
      <x:c r="WGR5852" s="25"/>
      <x:c r="WGS5852" s="25"/>
      <x:c r="WGT5852" s="25"/>
      <x:c r="WGU5852" s="25"/>
      <x:c r="WGV5852" s="25"/>
      <x:c r="WGW5852" s="25"/>
      <x:c r="WGX5852" s="25"/>
      <x:c r="WGY5852" s="25"/>
      <x:c r="WGZ5852" s="25"/>
      <x:c r="WHA5852" s="25"/>
      <x:c r="WHB5852" s="25"/>
      <x:c r="WHC5852" s="25"/>
      <x:c r="WHD5852" s="25"/>
      <x:c r="WHE5852" s="25"/>
      <x:c r="WHF5852" s="25"/>
      <x:c r="WHG5852" s="25"/>
      <x:c r="WHH5852" s="25"/>
      <x:c r="WHI5852" s="25"/>
      <x:c r="WHJ5852" s="25"/>
      <x:c r="WHK5852" s="25"/>
      <x:c r="WHL5852" s="25"/>
      <x:c r="WHM5852" s="25"/>
      <x:c r="WHN5852" s="25"/>
      <x:c r="WHO5852" s="25"/>
      <x:c r="WHP5852" s="25"/>
      <x:c r="WHQ5852" s="25"/>
      <x:c r="WHR5852" s="25"/>
      <x:c r="WHS5852" s="25"/>
      <x:c r="WHT5852" s="25"/>
      <x:c r="WHU5852" s="25"/>
      <x:c r="WHV5852" s="25"/>
      <x:c r="WHW5852" s="25"/>
      <x:c r="WHX5852" s="25"/>
      <x:c r="WHY5852" s="25"/>
      <x:c r="WHZ5852" s="25"/>
      <x:c r="WIA5852" s="25"/>
      <x:c r="WIB5852" s="25"/>
      <x:c r="WIC5852" s="25"/>
      <x:c r="WID5852" s="25"/>
      <x:c r="WIE5852" s="25"/>
      <x:c r="WIF5852" s="25"/>
      <x:c r="WIG5852" s="25"/>
      <x:c r="WIH5852" s="25"/>
      <x:c r="WII5852" s="25"/>
      <x:c r="WIJ5852" s="25"/>
      <x:c r="WIK5852" s="25"/>
      <x:c r="WIL5852" s="25"/>
      <x:c r="WIM5852" s="25"/>
      <x:c r="WIN5852" s="25"/>
      <x:c r="WIO5852" s="25"/>
      <x:c r="WIP5852" s="25"/>
      <x:c r="WIQ5852" s="25"/>
      <x:c r="WIR5852" s="25"/>
      <x:c r="WIS5852" s="25"/>
      <x:c r="WIT5852" s="25"/>
      <x:c r="WIU5852" s="25"/>
      <x:c r="WIV5852" s="25"/>
      <x:c r="WIW5852" s="25"/>
      <x:c r="WIX5852" s="25"/>
      <x:c r="WIY5852" s="25"/>
      <x:c r="WIZ5852" s="25"/>
      <x:c r="WJA5852" s="25"/>
      <x:c r="WJB5852" s="25"/>
      <x:c r="WJC5852" s="25"/>
      <x:c r="WJD5852" s="25"/>
      <x:c r="WJE5852" s="25"/>
      <x:c r="WJF5852" s="25"/>
      <x:c r="WJG5852" s="25"/>
      <x:c r="WJH5852" s="25"/>
      <x:c r="WJI5852" s="25"/>
      <x:c r="WJJ5852" s="25"/>
      <x:c r="WJK5852" s="25"/>
      <x:c r="WJL5852" s="25"/>
      <x:c r="WJM5852" s="25"/>
      <x:c r="WJN5852" s="25"/>
      <x:c r="WJO5852" s="25"/>
      <x:c r="WJP5852" s="25"/>
      <x:c r="WJQ5852" s="25"/>
      <x:c r="WJR5852" s="25"/>
      <x:c r="WJS5852" s="25"/>
      <x:c r="WJT5852" s="25"/>
      <x:c r="WJU5852" s="25"/>
      <x:c r="WJV5852" s="25"/>
      <x:c r="WJW5852" s="25"/>
      <x:c r="WJX5852" s="25"/>
      <x:c r="WJY5852" s="25"/>
      <x:c r="WJZ5852" s="25"/>
      <x:c r="WKA5852" s="25"/>
      <x:c r="WKB5852" s="25"/>
      <x:c r="WKC5852" s="25"/>
      <x:c r="WKD5852" s="25"/>
      <x:c r="WKE5852" s="25"/>
      <x:c r="WKF5852" s="25"/>
      <x:c r="WKG5852" s="25"/>
      <x:c r="WKH5852" s="25"/>
      <x:c r="WKI5852" s="25"/>
      <x:c r="WKJ5852" s="25"/>
      <x:c r="WKK5852" s="25"/>
      <x:c r="WKL5852" s="25"/>
      <x:c r="WKM5852" s="25"/>
      <x:c r="WKN5852" s="25"/>
      <x:c r="WKO5852" s="25"/>
      <x:c r="WKP5852" s="25"/>
      <x:c r="WKQ5852" s="25"/>
      <x:c r="WKR5852" s="25"/>
      <x:c r="WKS5852" s="25"/>
      <x:c r="WKT5852" s="25"/>
      <x:c r="WKU5852" s="25"/>
      <x:c r="WKV5852" s="25"/>
      <x:c r="WKW5852" s="25"/>
      <x:c r="WKX5852" s="25"/>
      <x:c r="WKY5852" s="25"/>
      <x:c r="WKZ5852" s="25"/>
      <x:c r="WLA5852" s="25"/>
      <x:c r="WLB5852" s="25"/>
      <x:c r="WLC5852" s="25"/>
      <x:c r="WLD5852" s="25"/>
      <x:c r="WLE5852" s="25"/>
      <x:c r="WLF5852" s="25"/>
      <x:c r="WLG5852" s="25"/>
      <x:c r="WLH5852" s="25"/>
      <x:c r="WLI5852" s="25"/>
      <x:c r="WLJ5852" s="25"/>
      <x:c r="WLK5852" s="25"/>
      <x:c r="WLL5852" s="25"/>
      <x:c r="WLM5852" s="25"/>
      <x:c r="WLN5852" s="25"/>
      <x:c r="WLO5852" s="25"/>
      <x:c r="WLP5852" s="25"/>
      <x:c r="WLQ5852" s="25"/>
      <x:c r="WLR5852" s="25"/>
      <x:c r="WLS5852" s="25"/>
      <x:c r="WLT5852" s="25"/>
      <x:c r="WLU5852" s="25"/>
      <x:c r="WLV5852" s="25"/>
      <x:c r="WLW5852" s="25"/>
      <x:c r="WLX5852" s="25"/>
      <x:c r="WLY5852" s="25"/>
      <x:c r="WLZ5852" s="25"/>
      <x:c r="WMA5852" s="25"/>
      <x:c r="WMB5852" s="25"/>
      <x:c r="WMC5852" s="25"/>
      <x:c r="WMD5852" s="25"/>
      <x:c r="WME5852" s="25"/>
      <x:c r="WMF5852" s="25"/>
      <x:c r="WMG5852" s="25"/>
      <x:c r="WMH5852" s="25"/>
      <x:c r="WMI5852" s="25"/>
      <x:c r="WMJ5852" s="25"/>
      <x:c r="WMK5852" s="25"/>
      <x:c r="WML5852" s="25"/>
      <x:c r="WMM5852" s="25"/>
      <x:c r="WMN5852" s="25"/>
      <x:c r="WMO5852" s="25"/>
      <x:c r="WMP5852" s="25"/>
      <x:c r="WMQ5852" s="25"/>
      <x:c r="WMR5852" s="25"/>
      <x:c r="WMS5852" s="25"/>
      <x:c r="WMT5852" s="25"/>
      <x:c r="WMU5852" s="25"/>
      <x:c r="WMV5852" s="25"/>
      <x:c r="WMW5852" s="25"/>
      <x:c r="WMX5852" s="25"/>
      <x:c r="WMY5852" s="25"/>
      <x:c r="WMZ5852" s="25"/>
      <x:c r="WNA5852" s="25"/>
      <x:c r="WNB5852" s="25"/>
      <x:c r="WNC5852" s="25"/>
      <x:c r="WND5852" s="25"/>
      <x:c r="WNE5852" s="25"/>
      <x:c r="WNF5852" s="25"/>
      <x:c r="WNG5852" s="25"/>
      <x:c r="WNH5852" s="25"/>
      <x:c r="WNI5852" s="25"/>
      <x:c r="WNJ5852" s="25"/>
      <x:c r="WNK5852" s="25"/>
      <x:c r="WNL5852" s="25"/>
      <x:c r="WNM5852" s="25"/>
      <x:c r="WNN5852" s="25"/>
      <x:c r="WNO5852" s="25"/>
      <x:c r="WNP5852" s="25"/>
      <x:c r="WNQ5852" s="25"/>
      <x:c r="WNR5852" s="25"/>
      <x:c r="WNS5852" s="25"/>
      <x:c r="WNT5852" s="25"/>
      <x:c r="WNU5852" s="25"/>
      <x:c r="WNV5852" s="25"/>
      <x:c r="WNW5852" s="25"/>
      <x:c r="WNX5852" s="25"/>
      <x:c r="WNY5852" s="25"/>
      <x:c r="WNZ5852" s="25"/>
      <x:c r="WOA5852" s="25"/>
      <x:c r="WOB5852" s="25"/>
      <x:c r="WOC5852" s="25"/>
      <x:c r="WOD5852" s="25"/>
      <x:c r="WOE5852" s="25"/>
      <x:c r="WOF5852" s="25"/>
      <x:c r="WOG5852" s="25"/>
      <x:c r="WOH5852" s="25"/>
      <x:c r="WOI5852" s="25"/>
      <x:c r="WOJ5852" s="25"/>
      <x:c r="WOK5852" s="25"/>
      <x:c r="WOL5852" s="25"/>
      <x:c r="WOM5852" s="25"/>
      <x:c r="WON5852" s="25"/>
      <x:c r="WOO5852" s="25"/>
      <x:c r="WOP5852" s="25"/>
      <x:c r="WOQ5852" s="25"/>
      <x:c r="WOR5852" s="25"/>
      <x:c r="WOS5852" s="25"/>
      <x:c r="WOT5852" s="25"/>
      <x:c r="WOU5852" s="25"/>
      <x:c r="WOV5852" s="25"/>
      <x:c r="WOW5852" s="25"/>
      <x:c r="WOX5852" s="25"/>
      <x:c r="WOY5852" s="25"/>
      <x:c r="WOZ5852" s="25"/>
      <x:c r="WPA5852" s="25"/>
      <x:c r="WPB5852" s="25"/>
      <x:c r="WPC5852" s="25"/>
      <x:c r="WPD5852" s="25"/>
      <x:c r="WPE5852" s="25"/>
      <x:c r="WPF5852" s="25"/>
      <x:c r="WPG5852" s="25"/>
      <x:c r="WPH5852" s="25"/>
      <x:c r="WPI5852" s="25"/>
      <x:c r="WPJ5852" s="25"/>
      <x:c r="WPK5852" s="25"/>
      <x:c r="WPL5852" s="25"/>
      <x:c r="WPM5852" s="25"/>
      <x:c r="WPN5852" s="25"/>
      <x:c r="WPO5852" s="25"/>
      <x:c r="WPP5852" s="25"/>
      <x:c r="WPQ5852" s="25"/>
      <x:c r="WPR5852" s="25"/>
      <x:c r="WPS5852" s="25"/>
      <x:c r="WPT5852" s="25"/>
      <x:c r="WPU5852" s="25"/>
      <x:c r="WPV5852" s="25"/>
      <x:c r="WPW5852" s="25"/>
      <x:c r="WPX5852" s="25"/>
      <x:c r="WPY5852" s="25"/>
      <x:c r="WPZ5852" s="25"/>
      <x:c r="WQA5852" s="25"/>
      <x:c r="WQB5852" s="25"/>
      <x:c r="WQC5852" s="25"/>
      <x:c r="WQD5852" s="25"/>
      <x:c r="WQE5852" s="25"/>
      <x:c r="WQF5852" s="25"/>
      <x:c r="WQG5852" s="25"/>
      <x:c r="WQH5852" s="25"/>
      <x:c r="WQI5852" s="25"/>
      <x:c r="WQJ5852" s="25"/>
      <x:c r="WQK5852" s="25"/>
      <x:c r="WQL5852" s="25"/>
      <x:c r="WQM5852" s="25"/>
      <x:c r="WQN5852" s="25"/>
      <x:c r="WQO5852" s="25"/>
      <x:c r="WQP5852" s="25"/>
      <x:c r="WQQ5852" s="25"/>
      <x:c r="WQR5852" s="25"/>
      <x:c r="WQS5852" s="25"/>
      <x:c r="WQT5852" s="25"/>
      <x:c r="WQU5852" s="25"/>
      <x:c r="WQV5852" s="25"/>
      <x:c r="WQW5852" s="25"/>
      <x:c r="WQX5852" s="25"/>
      <x:c r="WQY5852" s="25"/>
      <x:c r="WQZ5852" s="25"/>
      <x:c r="WRA5852" s="25"/>
      <x:c r="WRB5852" s="25"/>
      <x:c r="WRC5852" s="25"/>
      <x:c r="WRD5852" s="25"/>
      <x:c r="WRE5852" s="25"/>
      <x:c r="WRF5852" s="25"/>
      <x:c r="WRG5852" s="25"/>
      <x:c r="WRH5852" s="25"/>
      <x:c r="WRI5852" s="25"/>
      <x:c r="WRJ5852" s="25"/>
      <x:c r="WRK5852" s="25"/>
      <x:c r="WRL5852" s="25"/>
      <x:c r="WRM5852" s="25"/>
      <x:c r="WRN5852" s="25"/>
      <x:c r="WRO5852" s="25"/>
      <x:c r="WRP5852" s="25"/>
      <x:c r="WRQ5852" s="25"/>
      <x:c r="WRR5852" s="25"/>
      <x:c r="WRS5852" s="25"/>
      <x:c r="WRT5852" s="25"/>
      <x:c r="WRU5852" s="25"/>
      <x:c r="WRV5852" s="25"/>
      <x:c r="WRW5852" s="25"/>
      <x:c r="WRX5852" s="25"/>
      <x:c r="WRY5852" s="25"/>
      <x:c r="WRZ5852" s="25"/>
      <x:c r="WSA5852" s="25"/>
      <x:c r="WSB5852" s="25"/>
      <x:c r="WSC5852" s="25"/>
      <x:c r="WSD5852" s="25"/>
      <x:c r="WSE5852" s="25"/>
      <x:c r="WSF5852" s="25"/>
      <x:c r="WSG5852" s="25"/>
      <x:c r="WSH5852" s="25"/>
      <x:c r="WSI5852" s="25"/>
      <x:c r="WSJ5852" s="25"/>
      <x:c r="WSK5852" s="25"/>
      <x:c r="WSL5852" s="25"/>
      <x:c r="WSM5852" s="25"/>
      <x:c r="WSN5852" s="25"/>
      <x:c r="WSO5852" s="25"/>
      <x:c r="WSP5852" s="25"/>
      <x:c r="WSQ5852" s="25"/>
      <x:c r="WSR5852" s="25"/>
      <x:c r="WSS5852" s="25"/>
      <x:c r="WST5852" s="25"/>
      <x:c r="WSU5852" s="25"/>
      <x:c r="WSV5852" s="25"/>
      <x:c r="WSW5852" s="25"/>
      <x:c r="WSX5852" s="25"/>
      <x:c r="WSY5852" s="25"/>
      <x:c r="WSZ5852" s="25"/>
      <x:c r="WTA5852" s="25"/>
      <x:c r="WTB5852" s="25"/>
      <x:c r="WTC5852" s="25"/>
      <x:c r="WTD5852" s="25"/>
      <x:c r="WTE5852" s="25"/>
      <x:c r="WTF5852" s="25"/>
      <x:c r="WTG5852" s="25"/>
      <x:c r="WTH5852" s="25"/>
      <x:c r="WTI5852" s="25"/>
      <x:c r="WTJ5852" s="25"/>
      <x:c r="WTK5852" s="25"/>
      <x:c r="WTL5852" s="25"/>
      <x:c r="WTM5852" s="25"/>
      <x:c r="WTN5852" s="25"/>
      <x:c r="WTO5852" s="25"/>
      <x:c r="WTP5852" s="25"/>
      <x:c r="WTQ5852" s="25"/>
      <x:c r="WTR5852" s="25"/>
      <x:c r="WTS5852" s="25"/>
      <x:c r="WTT5852" s="25"/>
      <x:c r="WTU5852" s="25"/>
      <x:c r="WTV5852" s="25"/>
      <x:c r="WTW5852" s="25"/>
      <x:c r="WTX5852" s="25"/>
      <x:c r="WTY5852" s="25"/>
      <x:c r="WTZ5852" s="25"/>
      <x:c r="WUA5852" s="25"/>
      <x:c r="WUB5852" s="25"/>
      <x:c r="WUC5852" s="25"/>
      <x:c r="WUD5852" s="25"/>
      <x:c r="WUE5852" s="25"/>
      <x:c r="WUF5852" s="25"/>
      <x:c r="WUG5852" s="25"/>
      <x:c r="WUH5852" s="25"/>
      <x:c r="WUI5852" s="25"/>
      <x:c r="WUJ5852" s="25"/>
      <x:c r="WUK5852" s="25"/>
      <x:c r="WUL5852" s="25"/>
      <x:c r="WUM5852" s="25"/>
      <x:c r="WUN5852" s="25"/>
      <x:c r="WUO5852" s="25"/>
      <x:c r="WUP5852" s="25"/>
      <x:c r="WUQ5852" s="25"/>
      <x:c r="WUR5852" s="25"/>
      <x:c r="WUS5852" s="25"/>
      <x:c r="WUT5852" s="25"/>
      <x:c r="WUU5852" s="25"/>
      <x:c r="WUV5852" s="25"/>
      <x:c r="WUW5852" s="25"/>
      <x:c r="WUX5852" s="25"/>
      <x:c r="WUY5852" s="25"/>
      <x:c r="WUZ5852" s="25"/>
      <x:c r="WVA5852" s="25"/>
      <x:c r="WVB5852" s="25"/>
      <x:c r="WVC5852" s="25"/>
      <x:c r="WVD5852" s="25"/>
      <x:c r="WVE5852" s="25"/>
      <x:c r="WVF5852" s="25"/>
      <x:c r="WVG5852" s="25"/>
      <x:c r="WVH5852" s="25"/>
      <x:c r="WVI5852" s="25"/>
      <x:c r="WVJ5852" s="25"/>
      <x:c r="WVK5852" s="25"/>
      <x:c r="WVL5852" s="25"/>
      <x:c r="WVM5852" s="25"/>
      <x:c r="WVN5852" s="25"/>
      <x:c r="WVO5852" s="25"/>
      <x:c r="WVP5852" s="25"/>
      <x:c r="WVQ5852" s="25"/>
      <x:c r="WVR5852" s="25"/>
      <x:c r="WVS5852" s="25"/>
      <x:c r="WVT5852" s="25"/>
      <x:c r="WVU5852" s="25"/>
      <x:c r="WVV5852" s="25"/>
      <x:c r="WVW5852" s="25"/>
      <x:c r="WVX5852" s="25"/>
      <x:c r="WVY5852" s="25"/>
      <x:c r="WVZ5852" s="25"/>
      <x:c r="WWA5852" s="25"/>
      <x:c r="WWB5852" s="25"/>
      <x:c r="WWC5852" s="25"/>
      <x:c r="WWD5852" s="25"/>
      <x:c r="WWE5852" s="25"/>
      <x:c r="WWF5852" s="25"/>
      <x:c r="WWG5852" s="25"/>
      <x:c r="WWH5852" s="25"/>
      <x:c r="WWI5852" s="25"/>
      <x:c r="WWJ5852" s="25"/>
      <x:c r="WWK5852" s="25"/>
      <x:c r="WWL5852" s="25"/>
      <x:c r="WWM5852" s="25"/>
      <x:c r="WWN5852" s="25"/>
      <x:c r="WWO5852" s="25"/>
      <x:c r="WWP5852" s="25"/>
      <x:c r="WWQ5852" s="25"/>
      <x:c r="WWR5852" s="25"/>
      <x:c r="WWS5852" s="25"/>
      <x:c r="WWT5852" s="25"/>
      <x:c r="WWU5852" s="25"/>
      <x:c r="WWV5852" s="25"/>
      <x:c r="WWW5852" s="25"/>
      <x:c r="WWX5852" s="25"/>
      <x:c r="WWY5852" s="25"/>
      <x:c r="WWZ5852" s="25"/>
      <x:c r="WXA5852" s="25"/>
      <x:c r="WXB5852" s="25"/>
      <x:c r="WXC5852" s="25"/>
      <x:c r="WXD5852" s="25"/>
      <x:c r="WXE5852" s="25"/>
      <x:c r="WXF5852" s="25"/>
      <x:c r="WXG5852" s="25"/>
      <x:c r="WXH5852" s="25"/>
      <x:c r="WXI5852" s="25"/>
      <x:c r="WXJ5852" s="25"/>
      <x:c r="WXK5852" s="25"/>
      <x:c r="WXL5852" s="25"/>
      <x:c r="WXM5852" s="25"/>
      <x:c r="WXN5852" s="25"/>
      <x:c r="WXO5852" s="25"/>
      <x:c r="WXP5852" s="25"/>
      <x:c r="WXQ5852" s="25"/>
      <x:c r="WXR5852" s="25"/>
      <x:c r="WXS5852" s="25"/>
      <x:c r="WXT5852" s="25"/>
      <x:c r="WXU5852" s="25"/>
      <x:c r="WXV5852" s="25"/>
      <x:c r="WXW5852" s="25"/>
      <x:c r="WXX5852" s="25"/>
      <x:c r="WXY5852" s="25"/>
      <x:c r="WXZ5852" s="25"/>
      <x:c r="WYA5852" s="25"/>
      <x:c r="WYB5852" s="25"/>
      <x:c r="WYC5852" s="25"/>
      <x:c r="WYD5852" s="25"/>
      <x:c r="WYE5852" s="25"/>
      <x:c r="WYF5852" s="25"/>
      <x:c r="WYG5852" s="25"/>
      <x:c r="WYH5852" s="25"/>
      <x:c r="WYI5852" s="25"/>
      <x:c r="WYJ5852" s="25"/>
      <x:c r="WYK5852" s="25"/>
      <x:c r="WYL5852" s="25"/>
      <x:c r="WYM5852" s="25"/>
      <x:c r="WYN5852" s="25"/>
      <x:c r="WYO5852" s="25"/>
      <x:c r="WYP5852" s="25"/>
      <x:c r="WYQ5852" s="25"/>
      <x:c r="WYR5852" s="25"/>
      <x:c r="WYS5852" s="25"/>
      <x:c r="WYT5852" s="25"/>
      <x:c r="WYU5852" s="25"/>
      <x:c r="WYV5852" s="25"/>
      <x:c r="WYW5852" s="25"/>
      <x:c r="WYX5852" s="25"/>
      <x:c r="WYY5852" s="25"/>
      <x:c r="WYZ5852" s="25"/>
      <x:c r="WZA5852" s="25"/>
      <x:c r="WZB5852" s="25"/>
      <x:c r="WZC5852" s="25"/>
      <x:c r="WZD5852" s="25"/>
      <x:c r="WZE5852" s="25"/>
      <x:c r="WZF5852" s="25"/>
      <x:c r="WZG5852" s="25"/>
      <x:c r="WZH5852" s="25"/>
      <x:c r="WZI5852" s="25"/>
      <x:c r="WZJ5852" s="25"/>
      <x:c r="WZK5852" s="25"/>
      <x:c r="WZL5852" s="25"/>
      <x:c r="WZM5852" s="25"/>
      <x:c r="WZN5852" s="25"/>
      <x:c r="WZO5852" s="25"/>
      <x:c r="WZP5852" s="25"/>
      <x:c r="WZQ5852" s="25"/>
      <x:c r="WZR5852" s="25"/>
      <x:c r="WZS5852" s="25"/>
      <x:c r="WZT5852" s="25"/>
      <x:c r="WZU5852" s="25"/>
      <x:c r="WZV5852" s="25"/>
      <x:c r="WZW5852" s="25"/>
      <x:c r="WZX5852" s="25"/>
      <x:c r="WZY5852" s="25"/>
      <x:c r="WZZ5852" s="25"/>
      <x:c r="XAA5852" s="25"/>
      <x:c r="XAB5852" s="25"/>
      <x:c r="XAC5852" s="25"/>
      <x:c r="XAD5852" s="25"/>
      <x:c r="XAE5852" s="25"/>
      <x:c r="XAF5852" s="25"/>
      <x:c r="XAG5852" s="25"/>
      <x:c r="XAH5852" s="25"/>
      <x:c r="XAI5852" s="25"/>
      <x:c r="XAJ5852" s="25"/>
      <x:c r="XAK5852" s="25"/>
      <x:c r="XAL5852" s="25"/>
      <x:c r="XAM5852" s="25"/>
      <x:c r="XAN5852" s="25"/>
      <x:c r="XAO5852" s="25"/>
      <x:c r="XAP5852" s="25"/>
      <x:c r="XAQ5852" s="25"/>
      <x:c r="XAR5852" s="25"/>
      <x:c r="XAS5852" s="25"/>
      <x:c r="XAT5852" s="25"/>
      <x:c r="XAU5852" s="25"/>
      <x:c r="XAV5852" s="25"/>
      <x:c r="XAW5852" s="25"/>
      <x:c r="XAX5852" s="25"/>
      <x:c r="XAY5852" s="25"/>
      <x:c r="XAZ5852" s="25"/>
      <x:c r="XBA5852" s="25"/>
      <x:c r="XBB5852" s="25"/>
      <x:c r="XBC5852" s="25"/>
      <x:c r="XBD5852" s="25"/>
      <x:c r="XBE5852" s="25"/>
      <x:c r="XBF5852" s="25"/>
      <x:c r="XBG5852" s="25"/>
      <x:c r="XBH5852" s="25"/>
      <x:c r="XBI5852" s="25"/>
      <x:c r="XBJ5852" s="25"/>
      <x:c r="XBK5852" s="25"/>
      <x:c r="XBL5852" s="25"/>
      <x:c r="XBM5852" s="25"/>
      <x:c r="XBN5852" s="25"/>
      <x:c r="XBO5852" s="25"/>
      <x:c r="XBP5852" s="25"/>
      <x:c r="XBQ5852" s="25"/>
      <x:c r="XBR5852" s="25"/>
      <x:c r="XBS5852" s="25"/>
      <x:c r="XBT5852" s="25"/>
      <x:c r="XBU5852" s="25"/>
      <x:c r="XBV5852" s="25"/>
      <x:c r="XBW5852" s="25"/>
      <x:c r="XBX5852" s="25"/>
      <x:c r="XBY5852" s="25"/>
      <x:c r="XBZ5852" s="25"/>
      <x:c r="XCA5852" s="25"/>
      <x:c r="XCB5852" s="25"/>
      <x:c r="XCC5852" s="25"/>
      <x:c r="XCD5852" s="25"/>
      <x:c r="XCE5852" s="25"/>
      <x:c r="XCF5852" s="25"/>
      <x:c r="XCG5852" s="25"/>
      <x:c r="XCH5852" s="25"/>
      <x:c r="XCI5852" s="25"/>
      <x:c r="XCJ5852" s="25"/>
      <x:c r="XCK5852" s="25"/>
      <x:c r="XCL5852" s="25"/>
      <x:c r="XCM5852" s="25"/>
      <x:c r="XCN5852" s="25"/>
      <x:c r="XCO5852" s="25"/>
      <x:c r="XCP5852" s="25"/>
      <x:c r="XCQ5852" s="25"/>
      <x:c r="XCR5852" s="25"/>
      <x:c r="XCS5852" s="25"/>
      <x:c r="XCT5852" s="25"/>
      <x:c r="XCU5852" s="25"/>
      <x:c r="XCV5852" s="25"/>
      <x:c r="XCW5852" s="25"/>
      <x:c r="XCX5852" s="25"/>
      <x:c r="XCY5852" s="25"/>
      <x:c r="XCZ5852" s="25"/>
      <x:c r="XDA5852" s="25"/>
      <x:c r="XDB5852" s="25"/>
      <x:c r="XDC5852" s="25"/>
      <x:c r="XDD5852" s="25"/>
      <x:c r="XDE5852" s="25"/>
      <x:c r="XDF5852" s="25"/>
      <x:c r="XDG5852" s="25"/>
      <x:c r="XDH5852" s="25"/>
      <x:c r="XDI5852" s="25"/>
      <x:c r="XDJ5852" s="25"/>
      <x:c r="XDK5852" s="25"/>
      <x:c r="XDL5852" s="25"/>
      <x:c r="XDM5852" s="25"/>
      <x:c r="XDN5852" s="25"/>
      <x:c r="XDO5852" s="25"/>
      <x:c r="XDP5852" s="25"/>
      <x:c r="XDQ5852" s="25"/>
      <x:c r="XDR5852" s="25"/>
      <x:c r="XDS5852" s="25"/>
      <x:c r="XDT5852" s="25"/>
      <x:c r="XDU5852" s="25"/>
      <x:c r="XDV5852" s="25"/>
      <x:c r="XDW5852" s="25"/>
      <x:c r="XDX5852" s="25"/>
      <x:c r="XDY5852" s="25"/>
      <x:c r="XDZ5852" s="25"/>
      <x:c r="XEA5852" s="25"/>
      <x:c r="XEB5852" s="25"/>
      <x:c r="XEC5852" s="25"/>
      <x:c r="XED5852" s="25"/>
      <x:c r="XEE5852" s="25"/>
      <x:c r="XEF5852" s="25"/>
      <x:c r="XEG5852" s="25"/>
      <x:c r="XEH5852" s="25"/>
      <x:c r="XEI5852" s="25"/>
      <x:c r="XEJ5852" s="25"/>
      <x:c r="XEK5852" s="25"/>
      <x:c r="XEL5852" s="25"/>
      <x:c r="XEM5852" s="25"/>
      <x:c r="XEN5852" s="25"/>
      <x:c r="XEO5852" s="25"/>
      <x:c r="XEP5852" s="25"/>
      <x:c r="XEQ5852" s="25"/>
      <x:c r="XER5852" s="25"/>
      <x:c r="XES5852" s="25"/>
      <x:c r="XET5852" s="25"/>
      <x:c r="XEU5852" s="25"/>
      <x:c r="XEV5852" s="25"/>
      <x:c r="XEW5852" s="25"/>
      <x:c r="XEX5852" s="25"/>
      <x:c r="XEY5852" s="25"/>
      <x:c r="XEZ5852" s="25"/>
      <x:c r="XFA5852" s="25"/>
      <x:c r="XFB5852" s="25"/>
      <x:c r="XFC5852" s="25"/>
      <x:c r="XFD5852" s="25"/>
    </x:row>
    <x:row r="5853" spans="1:43" s="6" customFormat="1">
      <x:c r="A5853" s="386">
        <x:v>469412</x:v>
      </x:c>
      <x:c r="B5853" s="6">
        <x:v>1360</x:v>
      </x:c>
      <x:c r="C5853" s="6">
        <x:f>30/30</x:f>
        <x:v>1</x:v>
      </x:c>
      <x:c r="E5853" s="6">
        <x:v>1</x:v>
      </x:c>
      <x:c r="AG5853" s="93"/>
      <x:c r="AL5853" s="171" t="s">
        <x:v>854</x:v>
      </x:c>
      <x:c r="AM5853" s="171"/>
      <x:c r="AN5853" s="171"/>
      <x:c r="AO5853" s="171"/>
      <x:c r="AP5853" s="171"/>
      <x:c r="AQ5853" s="171"/>
    </x:row>
    <x:row r="5854" spans="1:16384" customFormat="1">
      <x:c r="A5854" s="25">
        <x:v>469413</x:v>
      </x:c>
      <x:c r="B5854" s="25">
        <x:v>1363</x:v>
      </x:c>
      <x:c r="C5854" s="25">
        <x:f>393/30</x:f>
        <x:v>13.1</x:v>
      </x:c>
      <x:c r="D5854" s="25"/>
      <x:c r="E5854" s="25"/>
      <x:c r="F5854" s="25"/>
      <x:c r="G5854" s="25">
        <x:v>1</x:v>
      </x:c>
      <x:c r="H5854" s="25"/>
      <x:c r="I5854" s="25" t="s">
        <x:v>746</x:v>
      </x:c>
      <x:c r="J5854" s="25"/>
      <x:c r="K5854" s="25"/>
      <x:c r="L5854" s="25"/>
      <x:c r="M5854" s="25"/>
      <x:c r="N5854" s="25"/>
      <x:c r="O5854" s="25"/>
      <x:c r="P5854" s="25"/>
      <x:c r="Q5854" s="25"/>
      <x:c r="R5854" s="25"/>
      <x:c r="S5854" s="25"/>
      <x:c r="T5854" s="25"/>
      <x:c r="U5854" s="25"/>
      <x:c r="V5854" s="25"/>
      <x:c r="W5854" s="25"/>
      <x:c r="X5854" s="25"/>
      <x:c r="Y5854" s="25"/>
      <x:c r="Z5854" s="25"/>
      <x:c r="AA5854" s="25"/>
      <x:c r="AB5854" s="25"/>
      <x:c r="AC5854" s="25"/>
      <x:c r="AD5854" s="25"/>
      <x:c r="AE5854" s="25"/>
      <x:c r="AF5854" s="25"/>
      <x:c r="AG5854" s="25"/>
      <x:c r="AH5854" s="25"/>
      <x:c r="AI5854" s="25"/>
      <x:c r="AJ5854" s="25"/>
      <x:c r="AK5854" s="25"/>
      <x:c r="AL5854" s="25" t="s">
        <x:v>855</x:v>
      </x:c>
      <x:c r="AM5854" s="25"/>
      <x:c r="AN5854" s="25"/>
      <x:c r="AO5854" s="25"/>
      <x:c r="AP5854" s="25"/>
      <x:c r="AQ5854" s="25"/>
      <x:c r="AR5854" s="25"/>
      <x:c r="AS5854" s="25"/>
      <x:c r="AT5854" s="25"/>
      <x:c r="AU5854" s="25"/>
      <x:c r="AV5854" s="25"/>
      <x:c r="AW5854" s="25"/>
      <x:c r="AX5854" s="25"/>
      <x:c r="AY5854" s="25"/>
      <x:c r="AZ5854" s="25"/>
      <x:c r="BA5854" s="25"/>
      <x:c r="BB5854" s="25"/>
      <x:c r="BC5854" s="25"/>
      <x:c r="BD5854" s="25"/>
      <x:c r="BE5854" s="25"/>
      <x:c r="BF5854" s="25"/>
      <x:c r="BG5854" s="25"/>
      <x:c r="BH5854" s="25"/>
      <x:c r="BI5854" s="25"/>
      <x:c r="BJ5854" s="25"/>
      <x:c r="BK5854" s="25"/>
      <x:c r="BL5854" s="25"/>
      <x:c r="BM5854" s="25"/>
      <x:c r="BN5854" s="25"/>
      <x:c r="BO5854" s="25"/>
      <x:c r="BP5854" s="25"/>
      <x:c r="BQ5854" s="25"/>
      <x:c r="BR5854" s="25"/>
      <x:c r="BS5854" s="25"/>
      <x:c r="BT5854" s="25"/>
      <x:c r="BU5854" s="25"/>
      <x:c r="BV5854" s="25"/>
      <x:c r="BW5854" s="25"/>
      <x:c r="BX5854" s="25"/>
      <x:c r="BY5854" s="25"/>
      <x:c r="BZ5854" s="25"/>
      <x:c r="CA5854" s="25"/>
      <x:c r="CB5854" s="25"/>
      <x:c r="CC5854" s="25"/>
      <x:c r="CD5854" s="25"/>
      <x:c r="CE5854" s="25"/>
      <x:c r="CF5854" s="25"/>
      <x:c r="CG5854" s="25"/>
      <x:c r="CH5854" s="25"/>
      <x:c r="CI5854" s="25"/>
      <x:c r="CJ5854" s="25"/>
      <x:c r="CK5854" s="25"/>
      <x:c r="CL5854" s="25"/>
      <x:c r="CM5854" s="25"/>
      <x:c r="CN5854" s="25"/>
      <x:c r="CO5854" s="25"/>
      <x:c r="CP5854" s="25"/>
      <x:c r="CQ5854" s="25"/>
      <x:c r="CR5854" s="25"/>
      <x:c r="CS5854" s="25"/>
      <x:c r="CT5854" s="25"/>
      <x:c r="CU5854" s="25"/>
      <x:c r="CV5854" s="25"/>
      <x:c r="CW5854" s="25"/>
      <x:c r="CX5854" s="25"/>
      <x:c r="CY5854" s="25"/>
      <x:c r="CZ5854" s="25"/>
      <x:c r="DA5854" s="25"/>
      <x:c r="DB5854" s="25"/>
      <x:c r="DC5854" s="25"/>
      <x:c r="DD5854" s="25"/>
      <x:c r="DE5854" s="25"/>
      <x:c r="DF5854" s="25"/>
      <x:c r="DG5854" s="25"/>
      <x:c r="DH5854" s="25"/>
      <x:c r="DI5854" s="25"/>
      <x:c r="DJ5854" s="25"/>
      <x:c r="DK5854" s="25"/>
      <x:c r="DL5854" s="25"/>
      <x:c r="DM5854" s="25"/>
      <x:c r="DN5854" s="25"/>
      <x:c r="DO5854" s="25"/>
      <x:c r="DP5854" s="25"/>
      <x:c r="DQ5854" s="25"/>
      <x:c r="DR5854" s="25"/>
      <x:c r="DS5854" s="25"/>
      <x:c r="DT5854" s="25"/>
      <x:c r="DU5854" s="25"/>
      <x:c r="DV5854" s="25"/>
      <x:c r="DW5854" s="25"/>
      <x:c r="DX5854" s="25"/>
      <x:c r="DY5854" s="25"/>
      <x:c r="DZ5854" s="25"/>
      <x:c r="EA5854" s="25"/>
      <x:c r="EB5854" s="25"/>
      <x:c r="EC5854" s="25"/>
      <x:c r="ED5854" s="25"/>
      <x:c r="EE5854" s="25"/>
      <x:c r="EF5854" s="25"/>
      <x:c r="EG5854" s="25"/>
      <x:c r="EH5854" s="25"/>
      <x:c r="EI5854" s="25"/>
      <x:c r="EJ5854" s="25"/>
      <x:c r="EK5854" s="25"/>
      <x:c r="EL5854" s="25"/>
      <x:c r="EM5854" s="25"/>
      <x:c r="EN5854" s="25"/>
      <x:c r="EO5854" s="25"/>
      <x:c r="EP5854" s="25"/>
      <x:c r="EQ5854" s="25"/>
      <x:c r="ER5854" s="25"/>
      <x:c r="ES5854" s="25"/>
      <x:c r="ET5854" s="25"/>
      <x:c r="EU5854" s="25"/>
      <x:c r="EV5854" s="25"/>
      <x:c r="EW5854" s="25"/>
      <x:c r="EX5854" s="25"/>
      <x:c r="EY5854" s="25"/>
      <x:c r="EZ5854" s="25"/>
      <x:c r="FA5854" s="25"/>
      <x:c r="FB5854" s="25"/>
      <x:c r="FC5854" s="25"/>
      <x:c r="FD5854" s="25"/>
      <x:c r="FE5854" s="25"/>
      <x:c r="FF5854" s="25"/>
      <x:c r="FG5854" s="25"/>
      <x:c r="FH5854" s="25"/>
      <x:c r="FI5854" s="25"/>
      <x:c r="FJ5854" s="25"/>
      <x:c r="FK5854" s="25"/>
      <x:c r="FL5854" s="25"/>
      <x:c r="FM5854" s="25"/>
      <x:c r="FN5854" s="25"/>
      <x:c r="FO5854" s="25"/>
      <x:c r="FP5854" s="25"/>
      <x:c r="FQ5854" s="25"/>
      <x:c r="FR5854" s="25"/>
      <x:c r="FS5854" s="25"/>
      <x:c r="FT5854" s="25"/>
      <x:c r="FU5854" s="25"/>
      <x:c r="FV5854" s="25"/>
      <x:c r="FW5854" s="25"/>
      <x:c r="FX5854" s="25"/>
      <x:c r="FY5854" s="25"/>
      <x:c r="FZ5854" s="25"/>
      <x:c r="GA5854" s="25"/>
      <x:c r="GB5854" s="25"/>
      <x:c r="GC5854" s="25"/>
      <x:c r="GD5854" s="25"/>
      <x:c r="GE5854" s="25"/>
      <x:c r="GF5854" s="25"/>
      <x:c r="GG5854" s="25"/>
      <x:c r="GH5854" s="25"/>
      <x:c r="GI5854" s="25"/>
      <x:c r="GJ5854" s="25"/>
      <x:c r="GK5854" s="25"/>
      <x:c r="GL5854" s="25"/>
      <x:c r="GM5854" s="25"/>
      <x:c r="GN5854" s="25"/>
      <x:c r="GO5854" s="25"/>
      <x:c r="GP5854" s="25"/>
      <x:c r="GQ5854" s="25"/>
      <x:c r="GR5854" s="25"/>
      <x:c r="GS5854" s="25"/>
      <x:c r="GT5854" s="25"/>
      <x:c r="GU5854" s="25"/>
      <x:c r="GV5854" s="25"/>
      <x:c r="GW5854" s="25"/>
      <x:c r="GX5854" s="25"/>
      <x:c r="GY5854" s="25"/>
      <x:c r="GZ5854" s="25"/>
      <x:c r="HA5854" s="25"/>
      <x:c r="HB5854" s="25"/>
      <x:c r="HC5854" s="25"/>
      <x:c r="HD5854" s="25"/>
      <x:c r="HE5854" s="25"/>
      <x:c r="HF5854" s="25"/>
      <x:c r="HG5854" s="25"/>
      <x:c r="HH5854" s="25"/>
      <x:c r="HI5854" s="25"/>
      <x:c r="HJ5854" s="25"/>
      <x:c r="HK5854" s="25"/>
      <x:c r="HL5854" s="25"/>
      <x:c r="HM5854" s="25"/>
      <x:c r="HN5854" s="25"/>
      <x:c r="HO5854" s="25"/>
      <x:c r="HP5854" s="25"/>
      <x:c r="HQ5854" s="25"/>
      <x:c r="HR5854" s="25"/>
      <x:c r="HS5854" s="25"/>
      <x:c r="HT5854" s="25"/>
      <x:c r="HU5854" s="25"/>
      <x:c r="HV5854" s="25"/>
      <x:c r="HW5854" s="25"/>
      <x:c r="HX5854" s="25"/>
      <x:c r="HY5854" s="25"/>
      <x:c r="HZ5854" s="25"/>
      <x:c r="IA5854" s="25"/>
      <x:c r="IB5854" s="25"/>
      <x:c r="IC5854" s="25"/>
      <x:c r="ID5854" s="25"/>
      <x:c r="IE5854" s="25"/>
      <x:c r="IF5854" s="25"/>
      <x:c r="IG5854" s="25"/>
      <x:c r="IH5854" s="25"/>
      <x:c r="II5854" s="25"/>
      <x:c r="IJ5854" s="25"/>
      <x:c r="IK5854" s="25"/>
      <x:c r="IL5854" s="25"/>
      <x:c r="IM5854" s="25"/>
      <x:c r="IN5854" s="25"/>
      <x:c r="IO5854" s="25"/>
      <x:c r="IP5854" s="25"/>
      <x:c r="IQ5854" s="25"/>
      <x:c r="IR5854" s="25"/>
      <x:c r="IS5854" s="25"/>
      <x:c r="IT5854" s="25"/>
      <x:c r="IU5854" s="25"/>
      <x:c r="IV5854" s="25"/>
      <x:c r="IW5854" s="25"/>
      <x:c r="IX5854" s="25"/>
      <x:c r="IY5854" s="25"/>
      <x:c r="IZ5854" s="25"/>
      <x:c r="JA5854" s="25"/>
      <x:c r="JB5854" s="25"/>
      <x:c r="JC5854" s="25"/>
      <x:c r="JD5854" s="25"/>
      <x:c r="JE5854" s="25"/>
      <x:c r="JF5854" s="25"/>
      <x:c r="JG5854" s="25"/>
      <x:c r="JH5854" s="25"/>
      <x:c r="JI5854" s="25"/>
      <x:c r="JJ5854" s="25"/>
      <x:c r="JK5854" s="25"/>
      <x:c r="JL5854" s="25"/>
      <x:c r="JM5854" s="25"/>
      <x:c r="JN5854" s="25"/>
      <x:c r="JO5854" s="25"/>
      <x:c r="JP5854" s="25"/>
      <x:c r="JQ5854" s="25"/>
      <x:c r="JR5854" s="25"/>
      <x:c r="JS5854" s="25"/>
      <x:c r="JT5854" s="25"/>
      <x:c r="JU5854" s="25"/>
      <x:c r="JV5854" s="25"/>
      <x:c r="JW5854" s="25"/>
      <x:c r="JX5854" s="25"/>
      <x:c r="JY5854" s="25"/>
      <x:c r="JZ5854" s="25"/>
      <x:c r="KA5854" s="25"/>
      <x:c r="KB5854" s="25"/>
      <x:c r="KC5854" s="25"/>
      <x:c r="KD5854" s="25"/>
      <x:c r="KE5854" s="25"/>
      <x:c r="KF5854" s="25"/>
      <x:c r="KG5854" s="25"/>
      <x:c r="KH5854" s="25"/>
      <x:c r="KI5854" s="25"/>
      <x:c r="KJ5854" s="25"/>
      <x:c r="KK5854" s="25"/>
      <x:c r="KL5854" s="25"/>
      <x:c r="KM5854" s="25"/>
      <x:c r="KN5854" s="25"/>
      <x:c r="KO5854" s="25"/>
      <x:c r="KP5854" s="25"/>
      <x:c r="KQ5854" s="25"/>
      <x:c r="KR5854" s="25"/>
      <x:c r="KS5854" s="25"/>
      <x:c r="KT5854" s="25"/>
      <x:c r="KU5854" s="25"/>
      <x:c r="KV5854" s="25"/>
      <x:c r="KW5854" s="25"/>
      <x:c r="KX5854" s="25"/>
      <x:c r="KY5854" s="25"/>
      <x:c r="KZ5854" s="25"/>
      <x:c r="LA5854" s="25"/>
      <x:c r="LB5854" s="25"/>
      <x:c r="LC5854" s="25"/>
      <x:c r="LD5854" s="25"/>
      <x:c r="LE5854" s="25"/>
      <x:c r="LF5854" s="25"/>
      <x:c r="LG5854" s="25"/>
      <x:c r="LH5854" s="25"/>
      <x:c r="LI5854" s="25"/>
      <x:c r="LJ5854" s="25"/>
      <x:c r="LK5854" s="25"/>
      <x:c r="LL5854" s="25"/>
      <x:c r="LM5854" s="25"/>
      <x:c r="LN5854" s="25"/>
      <x:c r="LO5854" s="25"/>
      <x:c r="LP5854" s="25"/>
      <x:c r="LQ5854" s="25"/>
      <x:c r="LR5854" s="25"/>
      <x:c r="LS5854" s="25"/>
      <x:c r="LT5854" s="25"/>
      <x:c r="LU5854" s="25"/>
      <x:c r="LV5854" s="25"/>
      <x:c r="LW5854" s="25"/>
      <x:c r="LX5854" s="25"/>
      <x:c r="LY5854" s="25"/>
      <x:c r="LZ5854" s="25"/>
      <x:c r="MA5854" s="25"/>
      <x:c r="MB5854" s="25"/>
      <x:c r="MC5854" s="25"/>
      <x:c r="MD5854" s="25"/>
      <x:c r="ME5854" s="25"/>
      <x:c r="MF5854" s="25"/>
      <x:c r="MG5854" s="25"/>
      <x:c r="MH5854" s="25"/>
      <x:c r="MI5854" s="25"/>
      <x:c r="MJ5854" s="25"/>
      <x:c r="MK5854" s="25"/>
      <x:c r="ML5854" s="25"/>
      <x:c r="MM5854" s="25"/>
      <x:c r="MN5854" s="25"/>
      <x:c r="MO5854" s="25"/>
      <x:c r="MP5854" s="25"/>
      <x:c r="MQ5854" s="25"/>
      <x:c r="MR5854" s="25"/>
      <x:c r="MS5854" s="25"/>
      <x:c r="MT5854" s="25"/>
      <x:c r="MU5854" s="25"/>
      <x:c r="MV5854" s="25"/>
      <x:c r="MW5854" s="25"/>
      <x:c r="MX5854" s="25"/>
      <x:c r="MY5854" s="25"/>
      <x:c r="MZ5854" s="25"/>
      <x:c r="NA5854" s="25"/>
      <x:c r="NB5854" s="25"/>
      <x:c r="NC5854" s="25"/>
      <x:c r="ND5854" s="25"/>
      <x:c r="NE5854" s="25"/>
      <x:c r="NF5854" s="25"/>
      <x:c r="NG5854" s="25"/>
      <x:c r="NH5854" s="25"/>
      <x:c r="NI5854" s="25"/>
      <x:c r="NJ5854" s="25"/>
      <x:c r="NK5854" s="25"/>
      <x:c r="NL5854" s="25"/>
      <x:c r="NM5854" s="25"/>
      <x:c r="NN5854" s="25"/>
      <x:c r="NO5854" s="25"/>
      <x:c r="NP5854" s="25"/>
      <x:c r="NQ5854" s="25"/>
      <x:c r="NR5854" s="25"/>
      <x:c r="NS5854" s="25"/>
      <x:c r="NT5854" s="25"/>
      <x:c r="NU5854" s="25"/>
      <x:c r="NV5854" s="25"/>
      <x:c r="NW5854" s="25"/>
      <x:c r="NX5854" s="25"/>
      <x:c r="NY5854" s="25"/>
      <x:c r="NZ5854" s="25"/>
      <x:c r="OA5854" s="25"/>
      <x:c r="OB5854" s="25"/>
      <x:c r="OC5854" s="25"/>
      <x:c r="OD5854" s="25"/>
      <x:c r="OE5854" s="25"/>
      <x:c r="OF5854" s="25"/>
      <x:c r="OG5854" s="25"/>
      <x:c r="OH5854" s="25"/>
      <x:c r="OI5854" s="25"/>
      <x:c r="OJ5854" s="25"/>
      <x:c r="OK5854" s="25"/>
      <x:c r="OL5854" s="25"/>
      <x:c r="OM5854" s="25"/>
      <x:c r="ON5854" s="25"/>
      <x:c r="OO5854" s="25"/>
      <x:c r="OP5854" s="25"/>
      <x:c r="OQ5854" s="25"/>
      <x:c r="OR5854" s="25"/>
      <x:c r="OS5854" s="25"/>
      <x:c r="OT5854" s="25"/>
      <x:c r="OU5854" s="25"/>
      <x:c r="OV5854" s="25"/>
      <x:c r="OW5854" s="25"/>
      <x:c r="OX5854" s="25"/>
      <x:c r="OY5854" s="25"/>
      <x:c r="OZ5854" s="25"/>
      <x:c r="PA5854" s="25"/>
      <x:c r="PB5854" s="25"/>
      <x:c r="PC5854" s="25"/>
      <x:c r="PD5854" s="25"/>
      <x:c r="PE5854" s="25"/>
      <x:c r="PF5854" s="25"/>
      <x:c r="PG5854" s="25"/>
      <x:c r="PH5854" s="25"/>
      <x:c r="PI5854" s="25"/>
      <x:c r="PJ5854" s="25"/>
      <x:c r="PK5854" s="25"/>
      <x:c r="PL5854" s="25"/>
      <x:c r="PM5854" s="25"/>
      <x:c r="PN5854" s="25"/>
      <x:c r="PO5854" s="25"/>
      <x:c r="PP5854" s="25"/>
      <x:c r="PQ5854" s="25"/>
      <x:c r="PR5854" s="25"/>
      <x:c r="PS5854" s="25"/>
      <x:c r="PT5854" s="25"/>
      <x:c r="PU5854" s="25"/>
      <x:c r="PV5854" s="25"/>
      <x:c r="PW5854" s="25"/>
      <x:c r="PX5854" s="25"/>
      <x:c r="PY5854" s="25"/>
      <x:c r="PZ5854" s="25"/>
      <x:c r="QA5854" s="25"/>
      <x:c r="QB5854" s="25"/>
      <x:c r="QC5854" s="25"/>
      <x:c r="QD5854" s="25"/>
      <x:c r="QE5854" s="25"/>
      <x:c r="QF5854" s="25"/>
      <x:c r="QG5854" s="25"/>
      <x:c r="QH5854" s="25"/>
      <x:c r="QI5854" s="25"/>
      <x:c r="QJ5854" s="25"/>
      <x:c r="QK5854" s="25"/>
      <x:c r="QL5854" s="25"/>
      <x:c r="QM5854" s="25"/>
      <x:c r="QN5854" s="25"/>
      <x:c r="QO5854" s="25"/>
      <x:c r="QP5854" s="25"/>
      <x:c r="QQ5854" s="25"/>
      <x:c r="QR5854" s="25"/>
      <x:c r="QS5854" s="25"/>
      <x:c r="QT5854" s="25"/>
      <x:c r="QU5854" s="25"/>
      <x:c r="QV5854" s="25"/>
      <x:c r="QW5854" s="25"/>
      <x:c r="QX5854" s="25"/>
      <x:c r="QY5854" s="25"/>
      <x:c r="QZ5854" s="25"/>
      <x:c r="RA5854" s="25"/>
      <x:c r="RB5854" s="25"/>
      <x:c r="RC5854" s="25"/>
      <x:c r="RD5854" s="25"/>
      <x:c r="RE5854" s="25"/>
      <x:c r="RF5854" s="25"/>
      <x:c r="RG5854" s="25"/>
      <x:c r="RH5854" s="25"/>
      <x:c r="RI5854" s="25"/>
      <x:c r="RJ5854" s="25"/>
      <x:c r="RK5854" s="25"/>
      <x:c r="RL5854" s="25"/>
      <x:c r="RM5854" s="25"/>
      <x:c r="RN5854" s="25"/>
      <x:c r="RO5854" s="25"/>
      <x:c r="RP5854" s="25"/>
      <x:c r="RQ5854" s="25"/>
      <x:c r="RR5854" s="25"/>
      <x:c r="RS5854" s="25"/>
      <x:c r="RT5854" s="25"/>
      <x:c r="RU5854" s="25"/>
      <x:c r="RV5854" s="25"/>
      <x:c r="RW5854" s="25"/>
      <x:c r="RX5854" s="25"/>
      <x:c r="RY5854" s="25"/>
      <x:c r="RZ5854" s="25"/>
      <x:c r="SA5854" s="25"/>
      <x:c r="SB5854" s="25"/>
      <x:c r="SC5854" s="25"/>
      <x:c r="SD5854" s="25"/>
      <x:c r="SE5854" s="25"/>
      <x:c r="SF5854" s="25"/>
      <x:c r="SG5854" s="25"/>
      <x:c r="SH5854" s="25"/>
      <x:c r="SI5854" s="25"/>
      <x:c r="SJ5854" s="25"/>
      <x:c r="SK5854" s="25"/>
      <x:c r="SL5854" s="25"/>
      <x:c r="SM5854" s="25"/>
      <x:c r="SN5854" s="25"/>
      <x:c r="SO5854" s="25"/>
      <x:c r="SP5854" s="25"/>
      <x:c r="SQ5854" s="25"/>
      <x:c r="SR5854" s="25"/>
      <x:c r="SS5854" s="25"/>
      <x:c r="ST5854" s="25"/>
      <x:c r="SU5854" s="25"/>
      <x:c r="SV5854" s="25"/>
      <x:c r="SW5854" s="25"/>
      <x:c r="SX5854" s="25"/>
      <x:c r="SY5854" s="25"/>
      <x:c r="SZ5854" s="25"/>
      <x:c r="TA5854" s="25"/>
      <x:c r="TB5854" s="25"/>
      <x:c r="TC5854" s="25"/>
      <x:c r="TD5854" s="25"/>
      <x:c r="TE5854" s="25"/>
      <x:c r="TF5854" s="25"/>
      <x:c r="TG5854" s="25"/>
      <x:c r="TH5854" s="25"/>
      <x:c r="TI5854" s="25"/>
      <x:c r="TJ5854" s="25"/>
      <x:c r="TK5854" s="25"/>
      <x:c r="TL5854" s="25"/>
      <x:c r="TM5854" s="25"/>
      <x:c r="TN5854" s="25"/>
      <x:c r="TO5854" s="25"/>
      <x:c r="TP5854" s="25"/>
      <x:c r="TQ5854" s="25"/>
      <x:c r="TR5854" s="25"/>
      <x:c r="TS5854" s="25"/>
      <x:c r="TT5854" s="25"/>
      <x:c r="TU5854" s="25"/>
      <x:c r="TV5854" s="25"/>
      <x:c r="TW5854" s="25"/>
      <x:c r="TX5854" s="25"/>
      <x:c r="TY5854" s="25"/>
      <x:c r="TZ5854" s="25"/>
      <x:c r="UA5854" s="25"/>
      <x:c r="UB5854" s="25"/>
      <x:c r="UC5854" s="25"/>
      <x:c r="UD5854" s="25"/>
      <x:c r="UE5854" s="25"/>
      <x:c r="UF5854" s="25"/>
      <x:c r="UG5854" s="25"/>
      <x:c r="UH5854" s="25"/>
      <x:c r="UI5854" s="25"/>
      <x:c r="UJ5854" s="25"/>
      <x:c r="UK5854" s="25"/>
      <x:c r="UL5854" s="25"/>
      <x:c r="UM5854" s="25"/>
      <x:c r="UN5854" s="25"/>
      <x:c r="UO5854" s="25"/>
      <x:c r="UP5854" s="25"/>
      <x:c r="UQ5854" s="25"/>
      <x:c r="UR5854" s="25"/>
      <x:c r="US5854" s="25"/>
      <x:c r="UT5854" s="25"/>
      <x:c r="UU5854" s="25"/>
      <x:c r="UV5854" s="25"/>
      <x:c r="UW5854" s="25"/>
      <x:c r="UX5854" s="25"/>
      <x:c r="UY5854" s="25"/>
      <x:c r="UZ5854" s="25"/>
      <x:c r="VA5854" s="25"/>
      <x:c r="VB5854" s="25"/>
      <x:c r="VC5854" s="25"/>
      <x:c r="VD5854" s="25"/>
      <x:c r="VE5854" s="25"/>
      <x:c r="VF5854" s="25"/>
      <x:c r="VG5854" s="25"/>
      <x:c r="VH5854" s="25"/>
      <x:c r="VI5854" s="25"/>
      <x:c r="VJ5854" s="25"/>
      <x:c r="VK5854" s="25"/>
      <x:c r="VL5854" s="25"/>
      <x:c r="VM5854" s="25"/>
      <x:c r="VN5854" s="25"/>
      <x:c r="VO5854" s="25"/>
      <x:c r="VP5854" s="25"/>
      <x:c r="VQ5854" s="25"/>
      <x:c r="VR5854" s="25"/>
      <x:c r="VS5854" s="25"/>
      <x:c r="VT5854" s="25"/>
      <x:c r="VU5854" s="25"/>
      <x:c r="VV5854" s="25"/>
      <x:c r="VW5854" s="25"/>
      <x:c r="VX5854" s="25"/>
      <x:c r="VY5854" s="25"/>
      <x:c r="VZ5854" s="25"/>
      <x:c r="WA5854" s="25"/>
      <x:c r="WB5854" s="25"/>
      <x:c r="WC5854" s="25"/>
      <x:c r="WD5854" s="25"/>
      <x:c r="WE5854" s="25"/>
      <x:c r="WF5854" s="25"/>
      <x:c r="WG5854" s="25"/>
      <x:c r="WH5854" s="25"/>
      <x:c r="WI5854" s="25"/>
      <x:c r="WJ5854" s="25"/>
      <x:c r="WK5854" s="25"/>
      <x:c r="WL5854" s="25"/>
      <x:c r="WM5854" s="25"/>
      <x:c r="WN5854" s="25"/>
      <x:c r="WO5854" s="25"/>
      <x:c r="WP5854" s="25"/>
      <x:c r="WQ5854" s="25"/>
      <x:c r="WR5854" s="25"/>
      <x:c r="WS5854" s="25"/>
      <x:c r="WT5854" s="25"/>
      <x:c r="WU5854" s="25"/>
      <x:c r="WV5854" s="25"/>
      <x:c r="WW5854" s="25"/>
      <x:c r="WX5854" s="25"/>
      <x:c r="WY5854" s="25"/>
      <x:c r="WZ5854" s="25"/>
      <x:c r="XA5854" s="25"/>
      <x:c r="XB5854" s="25"/>
      <x:c r="XC5854" s="25"/>
      <x:c r="XD5854" s="25"/>
      <x:c r="XE5854" s="25"/>
      <x:c r="XF5854" s="25"/>
      <x:c r="XG5854" s="25"/>
      <x:c r="XH5854" s="25"/>
      <x:c r="XI5854" s="25"/>
      <x:c r="XJ5854" s="25"/>
      <x:c r="XK5854" s="25"/>
      <x:c r="XL5854" s="25"/>
      <x:c r="XM5854" s="25"/>
      <x:c r="XN5854" s="25"/>
      <x:c r="XO5854" s="25"/>
      <x:c r="XP5854" s="25"/>
      <x:c r="XQ5854" s="25"/>
      <x:c r="XR5854" s="25"/>
      <x:c r="XS5854" s="25"/>
      <x:c r="XT5854" s="25"/>
      <x:c r="XU5854" s="25"/>
      <x:c r="XV5854" s="25"/>
      <x:c r="XW5854" s="25"/>
      <x:c r="XX5854" s="25"/>
      <x:c r="XY5854" s="25"/>
      <x:c r="XZ5854" s="25"/>
      <x:c r="YA5854" s="25"/>
      <x:c r="YB5854" s="25"/>
      <x:c r="YC5854" s="25"/>
      <x:c r="YD5854" s="25"/>
      <x:c r="YE5854" s="25"/>
      <x:c r="YF5854" s="25"/>
      <x:c r="YG5854" s="25"/>
      <x:c r="YH5854" s="25"/>
      <x:c r="YI5854" s="25"/>
      <x:c r="YJ5854" s="25"/>
      <x:c r="YK5854" s="25"/>
      <x:c r="YL5854" s="25"/>
      <x:c r="YM5854" s="25"/>
      <x:c r="YN5854" s="25"/>
      <x:c r="YO5854" s="25"/>
      <x:c r="YP5854" s="25"/>
      <x:c r="YQ5854" s="25"/>
      <x:c r="YR5854" s="25"/>
      <x:c r="YS5854" s="25"/>
      <x:c r="YT5854" s="25"/>
      <x:c r="YU5854" s="25"/>
      <x:c r="YV5854" s="25"/>
      <x:c r="YW5854" s="25"/>
      <x:c r="YX5854" s="25"/>
      <x:c r="YY5854" s="25"/>
      <x:c r="YZ5854" s="25"/>
      <x:c r="ZA5854" s="25"/>
      <x:c r="ZB5854" s="25"/>
      <x:c r="ZC5854" s="25"/>
      <x:c r="ZD5854" s="25"/>
      <x:c r="ZE5854" s="25"/>
      <x:c r="ZF5854" s="25"/>
      <x:c r="ZG5854" s="25"/>
      <x:c r="ZH5854" s="25"/>
      <x:c r="ZI5854" s="25"/>
      <x:c r="ZJ5854" s="25"/>
      <x:c r="ZK5854" s="25"/>
      <x:c r="ZL5854" s="25"/>
      <x:c r="ZM5854" s="25"/>
      <x:c r="ZN5854" s="25"/>
      <x:c r="ZO5854" s="25"/>
      <x:c r="ZP5854" s="25"/>
      <x:c r="ZQ5854" s="25"/>
      <x:c r="ZR5854" s="25"/>
      <x:c r="ZS5854" s="25"/>
      <x:c r="ZT5854" s="25"/>
      <x:c r="ZU5854" s="25"/>
      <x:c r="ZV5854" s="25"/>
      <x:c r="ZW5854" s="25"/>
      <x:c r="ZX5854" s="25"/>
      <x:c r="ZY5854" s="25"/>
      <x:c r="ZZ5854" s="25"/>
      <x:c r="AAA5854" s="25"/>
      <x:c r="AAB5854" s="25"/>
      <x:c r="AAC5854" s="25"/>
      <x:c r="AAD5854" s="25"/>
      <x:c r="AAE5854" s="25"/>
      <x:c r="AAF5854" s="25"/>
      <x:c r="AAG5854" s="25"/>
      <x:c r="AAH5854" s="25"/>
      <x:c r="AAI5854" s="25"/>
      <x:c r="AAJ5854" s="25"/>
      <x:c r="AAK5854" s="25"/>
      <x:c r="AAL5854" s="25"/>
      <x:c r="AAM5854" s="25"/>
      <x:c r="AAN5854" s="25"/>
      <x:c r="AAO5854" s="25"/>
      <x:c r="AAP5854" s="25"/>
      <x:c r="AAQ5854" s="25"/>
      <x:c r="AAR5854" s="25"/>
      <x:c r="AAS5854" s="25"/>
      <x:c r="AAT5854" s="25"/>
      <x:c r="AAU5854" s="25"/>
      <x:c r="AAV5854" s="25"/>
      <x:c r="AAW5854" s="25"/>
      <x:c r="AAX5854" s="25"/>
      <x:c r="AAY5854" s="25"/>
      <x:c r="AAZ5854" s="25"/>
      <x:c r="ABA5854" s="25"/>
      <x:c r="ABB5854" s="25"/>
      <x:c r="ABC5854" s="25"/>
      <x:c r="ABD5854" s="25"/>
      <x:c r="ABE5854" s="25"/>
      <x:c r="ABF5854" s="25"/>
      <x:c r="ABG5854" s="25"/>
      <x:c r="ABH5854" s="25"/>
      <x:c r="ABI5854" s="25"/>
      <x:c r="ABJ5854" s="25"/>
      <x:c r="ABK5854" s="25"/>
      <x:c r="ABL5854" s="25"/>
      <x:c r="ABM5854" s="25"/>
      <x:c r="ABN5854" s="25"/>
      <x:c r="ABO5854" s="25"/>
      <x:c r="ABP5854" s="25"/>
      <x:c r="ABQ5854" s="25"/>
      <x:c r="ABR5854" s="25"/>
      <x:c r="ABS5854" s="25"/>
      <x:c r="ABT5854" s="25"/>
      <x:c r="ABU5854" s="25"/>
      <x:c r="ABV5854" s="25"/>
      <x:c r="ABW5854" s="25"/>
      <x:c r="ABX5854" s="25"/>
      <x:c r="ABY5854" s="25"/>
      <x:c r="ABZ5854" s="25"/>
      <x:c r="ACA5854" s="25"/>
      <x:c r="ACB5854" s="25"/>
      <x:c r="ACC5854" s="25"/>
      <x:c r="ACD5854" s="25"/>
      <x:c r="ACE5854" s="25"/>
      <x:c r="ACF5854" s="25"/>
      <x:c r="ACG5854" s="25"/>
      <x:c r="ACH5854" s="25"/>
      <x:c r="ACI5854" s="25"/>
      <x:c r="ACJ5854" s="25"/>
      <x:c r="ACK5854" s="25"/>
      <x:c r="ACL5854" s="25"/>
      <x:c r="ACM5854" s="25"/>
      <x:c r="ACN5854" s="25"/>
      <x:c r="ACO5854" s="25"/>
      <x:c r="ACP5854" s="25"/>
      <x:c r="ACQ5854" s="25"/>
      <x:c r="ACR5854" s="25"/>
      <x:c r="ACS5854" s="25"/>
      <x:c r="ACT5854" s="25"/>
      <x:c r="ACU5854" s="25"/>
      <x:c r="ACV5854" s="25"/>
      <x:c r="ACW5854" s="25"/>
      <x:c r="ACX5854" s="25"/>
      <x:c r="ACY5854" s="25"/>
      <x:c r="ACZ5854" s="25"/>
      <x:c r="ADA5854" s="25"/>
      <x:c r="ADB5854" s="25"/>
      <x:c r="ADC5854" s="25"/>
      <x:c r="ADD5854" s="25"/>
      <x:c r="ADE5854" s="25"/>
      <x:c r="ADF5854" s="25"/>
      <x:c r="ADG5854" s="25"/>
      <x:c r="ADH5854" s="25"/>
      <x:c r="ADI5854" s="25"/>
      <x:c r="ADJ5854" s="25"/>
      <x:c r="ADK5854" s="25"/>
      <x:c r="ADL5854" s="25"/>
      <x:c r="ADM5854" s="25"/>
      <x:c r="ADN5854" s="25"/>
      <x:c r="ADO5854" s="25"/>
      <x:c r="ADP5854" s="25"/>
      <x:c r="ADQ5854" s="25"/>
      <x:c r="ADR5854" s="25"/>
      <x:c r="ADS5854" s="25"/>
      <x:c r="ADT5854" s="25"/>
      <x:c r="ADU5854" s="25"/>
      <x:c r="ADV5854" s="25"/>
      <x:c r="ADW5854" s="25"/>
      <x:c r="ADX5854" s="25"/>
      <x:c r="ADY5854" s="25"/>
      <x:c r="ADZ5854" s="25"/>
      <x:c r="AEA5854" s="25"/>
      <x:c r="AEB5854" s="25"/>
      <x:c r="AEC5854" s="25"/>
      <x:c r="AED5854" s="25"/>
      <x:c r="AEE5854" s="25"/>
      <x:c r="AEF5854" s="25"/>
      <x:c r="AEG5854" s="25"/>
      <x:c r="AEH5854" s="25"/>
      <x:c r="AEI5854" s="25"/>
      <x:c r="AEJ5854" s="25"/>
      <x:c r="AEK5854" s="25"/>
      <x:c r="AEL5854" s="25"/>
      <x:c r="AEM5854" s="25"/>
      <x:c r="AEN5854" s="25"/>
      <x:c r="AEO5854" s="25"/>
      <x:c r="AEP5854" s="25"/>
      <x:c r="AEQ5854" s="25"/>
      <x:c r="AER5854" s="25"/>
      <x:c r="AES5854" s="25"/>
      <x:c r="AET5854" s="25"/>
      <x:c r="AEU5854" s="25"/>
      <x:c r="AEV5854" s="25"/>
      <x:c r="AEW5854" s="25"/>
      <x:c r="AEX5854" s="25"/>
      <x:c r="AEY5854" s="25"/>
      <x:c r="AEZ5854" s="25"/>
      <x:c r="AFA5854" s="25"/>
      <x:c r="AFB5854" s="25"/>
      <x:c r="AFC5854" s="25"/>
      <x:c r="AFD5854" s="25"/>
      <x:c r="AFE5854" s="25"/>
      <x:c r="AFF5854" s="25"/>
      <x:c r="AFG5854" s="25"/>
      <x:c r="AFH5854" s="25"/>
      <x:c r="AFI5854" s="25"/>
      <x:c r="AFJ5854" s="25"/>
      <x:c r="AFK5854" s="25"/>
      <x:c r="AFL5854" s="25"/>
      <x:c r="AFM5854" s="25"/>
      <x:c r="AFN5854" s="25"/>
      <x:c r="AFO5854" s="25"/>
      <x:c r="AFP5854" s="25"/>
      <x:c r="AFQ5854" s="25"/>
      <x:c r="AFR5854" s="25"/>
      <x:c r="AFS5854" s="25"/>
      <x:c r="AFT5854" s="25"/>
      <x:c r="AFU5854" s="25"/>
      <x:c r="AFV5854" s="25"/>
      <x:c r="AFW5854" s="25"/>
      <x:c r="AFX5854" s="25"/>
      <x:c r="AFY5854" s="25"/>
      <x:c r="AFZ5854" s="25"/>
      <x:c r="AGA5854" s="25"/>
      <x:c r="AGB5854" s="25"/>
      <x:c r="AGC5854" s="25"/>
      <x:c r="AGD5854" s="25"/>
      <x:c r="AGE5854" s="25"/>
      <x:c r="AGF5854" s="25"/>
      <x:c r="AGG5854" s="25"/>
      <x:c r="AGH5854" s="25"/>
      <x:c r="AGI5854" s="25"/>
      <x:c r="AGJ5854" s="25"/>
      <x:c r="AGK5854" s="25"/>
      <x:c r="AGL5854" s="25"/>
      <x:c r="AGM5854" s="25"/>
      <x:c r="AGN5854" s="25"/>
      <x:c r="AGO5854" s="25"/>
      <x:c r="AGP5854" s="25"/>
      <x:c r="AGQ5854" s="25"/>
      <x:c r="AGR5854" s="25"/>
      <x:c r="AGS5854" s="25"/>
      <x:c r="AGT5854" s="25"/>
      <x:c r="AGU5854" s="25"/>
      <x:c r="AGV5854" s="25"/>
      <x:c r="AGW5854" s="25"/>
      <x:c r="AGX5854" s="25"/>
      <x:c r="AGY5854" s="25"/>
      <x:c r="AGZ5854" s="25"/>
      <x:c r="AHA5854" s="25"/>
      <x:c r="AHB5854" s="25"/>
      <x:c r="AHC5854" s="25"/>
      <x:c r="AHD5854" s="25"/>
      <x:c r="AHE5854" s="25"/>
      <x:c r="AHF5854" s="25"/>
      <x:c r="AHG5854" s="25"/>
      <x:c r="AHH5854" s="25"/>
      <x:c r="AHI5854" s="25"/>
      <x:c r="AHJ5854" s="25"/>
      <x:c r="AHK5854" s="25"/>
      <x:c r="AHL5854" s="25"/>
      <x:c r="AHM5854" s="25"/>
      <x:c r="AHN5854" s="25"/>
      <x:c r="AHO5854" s="25"/>
      <x:c r="AHP5854" s="25"/>
      <x:c r="AHQ5854" s="25"/>
      <x:c r="AHR5854" s="25"/>
      <x:c r="AHS5854" s="25"/>
      <x:c r="AHT5854" s="25"/>
      <x:c r="AHU5854" s="25"/>
      <x:c r="AHV5854" s="25"/>
      <x:c r="AHW5854" s="25"/>
      <x:c r="AHX5854" s="25"/>
      <x:c r="AHY5854" s="25"/>
      <x:c r="AHZ5854" s="25"/>
      <x:c r="AIA5854" s="25"/>
      <x:c r="AIB5854" s="25"/>
      <x:c r="AIC5854" s="25"/>
      <x:c r="AID5854" s="25"/>
      <x:c r="AIE5854" s="25"/>
      <x:c r="AIF5854" s="25"/>
      <x:c r="AIG5854" s="25"/>
      <x:c r="AIH5854" s="25"/>
      <x:c r="AII5854" s="25"/>
      <x:c r="AIJ5854" s="25"/>
      <x:c r="AIK5854" s="25"/>
      <x:c r="AIL5854" s="25"/>
      <x:c r="AIM5854" s="25"/>
      <x:c r="AIN5854" s="25"/>
      <x:c r="AIO5854" s="25"/>
      <x:c r="AIP5854" s="25"/>
      <x:c r="AIQ5854" s="25"/>
      <x:c r="AIR5854" s="25"/>
      <x:c r="AIS5854" s="25"/>
      <x:c r="AIT5854" s="25"/>
      <x:c r="AIU5854" s="25"/>
      <x:c r="AIV5854" s="25"/>
      <x:c r="AIW5854" s="25"/>
      <x:c r="AIX5854" s="25"/>
      <x:c r="AIY5854" s="25"/>
      <x:c r="AIZ5854" s="25"/>
      <x:c r="AJA5854" s="25"/>
      <x:c r="AJB5854" s="25"/>
      <x:c r="AJC5854" s="25"/>
      <x:c r="AJD5854" s="25"/>
      <x:c r="AJE5854" s="25"/>
      <x:c r="AJF5854" s="25"/>
      <x:c r="AJG5854" s="25"/>
      <x:c r="AJH5854" s="25"/>
      <x:c r="AJI5854" s="25"/>
      <x:c r="AJJ5854" s="25"/>
      <x:c r="AJK5854" s="25"/>
      <x:c r="AJL5854" s="25"/>
      <x:c r="AJM5854" s="25"/>
      <x:c r="AJN5854" s="25"/>
      <x:c r="AJO5854" s="25"/>
      <x:c r="AJP5854" s="25"/>
      <x:c r="AJQ5854" s="25"/>
      <x:c r="AJR5854" s="25"/>
      <x:c r="AJS5854" s="25"/>
      <x:c r="AJT5854" s="25"/>
      <x:c r="AJU5854" s="25"/>
      <x:c r="AJV5854" s="25"/>
      <x:c r="AJW5854" s="25"/>
      <x:c r="AJX5854" s="25"/>
      <x:c r="AJY5854" s="25"/>
      <x:c r="AJZ5854" s="25"/>
      <x:c r="AKA5854" s="25"/>
      <x:c r="AKB5854" s="25"/>
      <x:c r="AKC5854" s="25"/>
      <x:c r="AKD5854" s="25"/>
      <x:c r="AKE5854" s="25"/>
      <x:c r="AKF5854" s="25"/>
      <x:c r="AKG5854" s="25"/>
      <x:c r="AKH5854" s="25"/>
      <x:c r="AKI5854" s="25"/>
      <x:c r="AKJ5854" s="25"/>
      <x:c r="AKK5854" s="25"/>
      <x:c r="AKL5854" s="25"/>
      <x:c r="AKM5854" s="25"/>
      <x:c r="AKN5854" s="25"/>
      <x:c r="AKO5854" s="25"/>
      <x:c r="AKP5854" s="25"/>
      <x:c r="AKQ5854" s="25"/>
      <x:c r="AKR5854" s="25"/>
      <x:c r="AKS5854" s="25"/>
      <x:c r="AKT5854" s="25"/>
      <x:c r="AKU5854" s="25"/>
      <x:c r="AKV5854" s="25"/>
      <x:c r="AKW5854" s="25"/>
      <x:c r="AKX5854" s="25"/>
      <x:c r="AKY5854" s="25"/>
      <x:c r="AKZ5854" s="25"/>
      <x:c r="ALA5854" s="25"/>
      <x:c r="ALB5854" s="25"/>
      <x:c r="ALC5854" s="25"/>
      <x:c r="ALD5854" s="25"/>
      <x:c r="ALE5854" s="25"/>
      <x:c r="ALF5854" s="25"/>
      <x:c r="ALG5854" s="25"/>
      <x:c r="ALH5854" s="25"/>
      <x:c r="ALI5854" s="25"/>
      <x:c r="ALJ5854" s="25"/>
      <x:c r="ALK5854" s="25"/>
      <x:c r="ALL5854" s="25"/>
      <x:c r="ALM5854" s="25"/>
      <x:c r="ALN5854" s="25"/>
      <x:c r="ALO5854" s="25"/>
      <x:c r="ALP5854" s="25"/>
      <x:c r="ALQ5854" s="25"/>
      <x:c r="ALR5854" s="25"/>
      <x:c r="ALS5854" s="25"/>
      <x:c r="ALT5854" s="25"/>
      <x:c r="ALU5854" s="25"/>
      <x:c r="ALV5854" s="25"/>
      <x:c r="ALW5854" s="25"/>
      <x:c r="ALX5854" s="25"/>
      <x:c r="ALY5854" s="25"/>
      <x:c r="ALZ5854" s="25"/>
      <x:c r="AMA5854" s="25"/>
      <x:c r="AMB5854" s="25"/>
      <x:c r="AMC5854" s="25"/>
      <x:c r="AMD5854" s="25"/>
      <x:c r="AME5854" s="25"/>
      <x:c r="AMF5854" s="25"/>
      <x:c r="AMG5854" s="25"/>
      <x:c r="AMH5854" s="25"/>
      <x:c r="AMI5854" s="25"/>
      <x:c r="AMJ5854" s="25"/>
      <x:c r="AMK5854" s="25"/>
      <x:c r="AML5854" s="25"/>
      <x:c r="AMM5854" s="25"/>
      <x:c r="AMN5854" s="25"/>
      <x:c r="AMO5854" s="25"/>
      <x:c r="AMP5854" s="25"/>
      <x:c r="AMQ5854" s="25"/>
      <x:c r="AMR5854" s="25"/>
      <x:c r="AMS5854" s="25"/>
      <x:c r="AMT5854" s="25"/>
      <x:c r="AMU5854" s="25"/>
      <x:c r="AMV5854" s="25"/>
      <x:c r="AMW5854" s="25"/>
      <x:c r="AMX5854" s="25"/>
      <x:c r="AMY5854" s="25"/>
      <x:c r="AMZ5854" s="25"/>
      <x:c r="ANA5854" s="25"/>
      <x:c r="ANB5854" s="25"/>
      <x:c r="ANC5854" s="25"/>
      <x:c r="AND5854" s="25"/>
      <x:c r="ANE5854" s="25"/>
      <x:c r="ANF5854" s="25"/>
      <x:c r="ANG5854" s="25"/>
      <x:c r="ANH5854" s="25"/>
      <x:c r="ANI5854" s="25"/>
      <x:c r="ANJ5854" s="25"/>
      <x:c r="ANK5854" s="25"/>
      <x:c r="ANL5854" s="25"/>
      <x:c r="ANM5854" s="25"/>
      <x:c r="ANN5854" s="25"/>
      <x:c r="ANO5854" s="25"/>
      <x:c r="ANP5854" s="25"/>
      <x:c r="ANQ5854" s="25"/>
      <x:c r="ANR5854" s="25"/>
      <x:c r="ANS5854" s="25"/>
      <x:c r="ANT5854" s="25"/>
      <x:c r="ANU5854" s="25"/>
      <x:c r="ANV5854" s="25"/>
      <x:c r="ANW5854" s="25"/>
      <x:c r="ANX5854" s="25"/>
      <x:c r="ANY5854" s="25"/>
      <x:c r="ANZ5854" s="25"/>
      <x:c r="AOA5854" s="25"/>
      <x:c r="AOB5854" s="25"/>
      <x:c r="AOC5854" s="25"/>
      <x:c r="AOD5854" s="25"/>
      <x:c r="AOE5854" s="25"/>
      <x:c r="AOF5854" s="25"/>
      <x:c r="AOG5854" s="25"/>
      <x:c r="AOH5854" s="25"/>
      <x:c r="AOI5854" s="25"/>
      <x:c r="AOJ5854" s="25"/>
      <x:c r="AOK5854" s="25"/>
      <x:c r="AOL5854" s="25"/>
      <x:c r="AOM5854" s="25"/>
      <x:c r="AON5854" s="25"/>
      <x:c r="AOO5854" s="25"/>
      <x:c r="AOP5854" s="25"/>
      <x:c r="AOQ5854" s="25"/>
      <x:c r="AOR5854" s="25"/>
      <x:c r="AOS5854" s="25"/>
      <x:c r="AOT5854" s="25"/>
      <x:c r="AOU5854" s="25"/>
      <x:c r="AOV5854" s="25"/>
      <x:c r="AOW5854" s="25"/>
      <x:c r="AOX5854" s="25"/>
      <x:c r="AOY5854" s="25"/>
      <x:c r="AOZ5854" s="25"/>
      <x:c r="APA5854" s="25"/>
      <x:c r="APB5854" s="25"/>
      <x:c r="APC5854" s="25"/>
      <x:c r="APD5854" s="25"/>
      <x:c r="APE5854" s="25"/>
      <x:c r="APF5854" s="25"/>
      <x:c r="APG5854" s="25"/>
      <x:c r="APH5854" s="25"/>
      <x:c r="API5854" s="25"/>
      <x:c r="APJ5854" s="25"/>
      <x:c r="APK5854" s="25"/>
      <x:c r="APL5854" s="25"/>
      <x:c r="APM5854" s="25"/>
      <x:c r="APN5854" s="25"/>
      <x:c r="APO5854" s="25"/>
      <x:c r="APP5854" s="25"/>
      <x:c r="APQ5854" s="25"/>
      <x:c r="APR5854" s="25"/>
      <x:c r="APS5854" s="25"/>
      <x:c r="APT5854" s="25"/>
      <x:c r="APU5854" s="25"/>
      <x:c r="APV5854" s="25"/>
      <x:c r="APW5854" s="25"/>
      <x:c r="APX5854" s="25"/>
      <x:c r="APY5854" s="25"/>
      <x:c r="APZ5854" s="25"/>
      <x:c r="AQA5854" s="25"/>
      <x:c r="AQB5854" s="25"/>
      <x:c r="AQC5854" s="25"/>
      <x:c r="AQD5854" s="25"/>
      <x:c r="AQE5854" s="25"/>
      <x:c r="AQF5854" s="25"/>
      <x:c r="AQG5854" s="25"/>
      <x:c r="AQH5854" s="25"/>
      <x:c r="AQI5854" s="25"/>
      <x:c r="AQJ5854" s="25"/>
      <x:c r="AQK5854" s="25"/>
      <x:c r="AQL5854" s="25"/>
      <x:c r="AQM5854" s="25"/>
      <x:c r="AQN5854" s="25"/>
      <x:c r="AQO5854" s="25"/>
      <x:c r="AQP5854" s="25"/>
      <x:c r="AQQ5854" s="25"/>
      <x:c r="AQR5854" s="25"/>
      <x:c r="AQS5854" s="25"/>
      <x:c r="AQT5854" s="25"/>
      <x:c r="AQU5854" s="25"/>
      <x:c r="AQV5854" s="25"/>
      <x:c r="AQW5854" s="25"/>
      <x:c r="AQX5854" s="25"/>
      <x:c r="AQY5854" s="25"/>
      <x:c r="AQZ5854" s="25"/>
      <x:c r="ARA5854" s="25"/>
      <x:c r="ARB5854" s="25"/>
      <x:c r="ARC5854" s="25"/>
      <x:c r="ARD5854" s="25"/>
      <x:c r="ARE5854" s="25"/>
      <x:c r="ARF5854" s="25"/>
      <x:c r="ARG5854" s="25"/>
      <x:c r="ARH5854" s="25"/>
      <x:c r="ARI5854" s="25"/>
      <x:c r="ARJ5854" s="25"/>
      <x:c r="ARK5854" s="25"/>
      <x:c r="ARL5854" s="25"/>
      <x:c r="ARM5854" s="25"/>
      <x:c r="ARN5854" s="25"/>
      <x:c r="ARO5854" s="25"/>
      <x:c r="ARP5854" s="25"/>
      <x:c r="ARQ5854" s="25"/>
      <x:c r="ARR5854" s="25"/>
      <x:c r="ARS5854" s="25"/>
      <x:c r="ART5854" s="25"/>
      <x:c r="ARU5854" s="25"/>
      <x:c r="ARV5854" s="25"/>
      <x:c r="ARW5854" s="25"/>
      <x:c r="ARX5854" s="25"/>
      <x:c r="ARY5854" s="25"/>
      <x:c r="ARZ5854" s="25"/>
      <x:c r="ASA5854" s="25"/>
      <x:c r="ASB5854" s="25"/>
      <x:c r="ASC5854" s="25"/>
      <x:c r="ASD5854" s="25"/>
      <x:c r="ASE5854" s="25"/>
      <x:c r="ASF5854" s="25"/>
      <x:c r="ASG5854" s="25"/>
      <x:c r="ASH5854" s="25"/>
      <x:c r="ASI5854" s="25"/>
      <x:c r="ASJ5854" s="25"/>
      <x:c r="ASK5854" s="25"/>
      <x:c r="ASL5854" s="25"/>
      <x:c r="ASM5854" s="25"/>
      <x:c r="ASN5854" s="25"/>
      <x:c r="ASO5854" s="25"/>
      <x:c r="ASP5854" s="25"/>
      <x:c r="ASQ5854" s="25"/>
      <x:c r="ASR5854" s="25"/>
      <x:c r="ASS5854" s="25"/>
      <x:c r="AST5854" s="25"/>
      <x:c r="ASU5854" s="25"/>
      <x:c r="ASV5854" s="25"/>
      <x:c r="ASW5854" s="25"/>
      <x:c r="ASX5854" s="25"/>
      <x:c r="ASY5854" s="25"/>
      <x:c r="ASZ5854" s="25"/>
      <x:c r="ATA5854" s="25"/>
      <x:c r="ATB5854" s="25"/>
      <x:c r="ATC5854" s="25"/>
      <x:c r="ATD5854" s="25"/>
      <x:c r="ATE5854" s="25"/>
      <x:c r="ATF5854" s="25"/>
      <x:c r="ATG5854" s="25"/>
      <x:c r="ATH5854" s="25"/>
      <x:c r="ATI5854" s="25"/>
      <x:c r="ATJ5854" s="25"/>
      <x:c r="ATK5854" s="25"/>
      <x:c r="ATL5854" s="25"/>
      <x:c r="ATM5854" s="25"/>
      <x:c r="ATN5854" s="25"/>
      <x:c r="ATO5854" s="25"/>
      <x:c r="ATP5854" s="25"/>
      <x:c r="ATQ5854" s="25"/>
      <x:c r="ATR5854" s="25"/>
      <x:c r="ATS5854" s="25"/>
      <x:c r="ATT5854" s="25"/>
      <x:c r="ATU5854" s="25"/>
      <x:c r="ATV5854" s="25"/>
      <x:c r="ATW5854" s="25"/>
      <x:c r="ATX5854" s="25"/>
      <x:c r="ATY5854" s="25"/>
      <x:c r="ATZ5854" s="25"/>
      <x:c r="AUA5854" s="25"/>
      <x:c r="AUB5854" s="25"/>
      <x:c r="AUC5854" s="25"/>
      <x:c r="AUD5854" s="25"/>
      <x:c r="AUE5854" s="25"/>
      <x:c r="AUF5854" s="25"/>
      <x:c r="AUG5854" s="25"/>
      <x:c r="AUH5854" s="25"/>
      <x:c r="AUI5854" s="25"/>
      <x:c r="AUJ5854" s="25"/>
      <x:c r="AUK5854" s="25"/>
      <x:c r="AUL5854" s="25"/>
      <x:c r="AUM5854" s="25"/>
      <x:c r="AUN5854" s="25"/>
      <x:c r="AUO5854" s="25"/>
      <x:c r="AUP5854" s="25"/>
      <x:c r="AUQ5854" s="25"/>
      <x:c r="AUR5854" s="25"/>
      <x:c r="AUS5854" s="25"/>
      <x:c r="AUT5854" s="25"/>
      <x:c r="AUU5854" s="25"/>
      <x:c r="AUV5854" s="25"/>
      <x:c r="AUW5854" s="25"/>
      <x:c r="AUX5854" s="25"/>
      <x:c r="AUY5854" s="25"/>
      <x:c r="AUZ5854" s="25"/>
      <x:c r="AVA5854" s="25"/>
      <x:c r="AVB5854" s="25"/>
      <x:c r="AVC5854" s="25"/>
      <x:c r="AVD5854" s="25"/>
      <x:c r="AVE5854" s="25"/>
      <x:c r="AVF5854" s="25"/>
      <x:c r="AVG5854" s="25"/>
      <x:c r="AVH5854" s="25"/>
      <x:c r="AVI5854" s="25"/>
      <x:c r="AVJ5854" s="25"/>
      <x:c r="AVK5854" s="25"/>
      <x:c r="AVL5854" s="25"/>
      <x:c r="AVM5854" s="25"/>
      <x:c r="AVN5854" s="25"/>
      <x:c r="AVO5854" s="25"/>
      <x:c r="AVP5854" s="25"/>
      <x:c r="AVQ5854" s="25"/>
      <x:c r="AVR5854" s="25"/>
      <x:c r="AVS5854" s="25"/>
      <x:c r="AVT5854" s="25"/>
      <x:c r="AVU5854" s="25"/>
      <x:c r="AVV5854" s="25"/>
      <x:c r="AVW5854" s="25"/>
      <x:c r="AVX5854" s="25"/>
      <x:c r="AVY5854" s="25"/>
      <x:c r="AVZ5854" s="25"/>
      <x:c r="AWA5854" s="25"/>
      <x:c r="AWB5854" s="25"/>
      <x:c r="AWC5854" s="25"/>
      <x:c r="AWD5854" s="25"/>
      <x:c r="AWE5854" s="25"/>
      <x:c r="AWF5854" s="25"/>
      <x:c r="AWG5854" s="25"/>
      <x:c r="AWH5854" s="25"/>
      <x:c r="AWI5854" s="25"/>
      <x:c r="AWJ5854" s="25"/>
      <x:c r="AWK5854" s="25"/>
      <x:c r="AWL5854" s="25"/>
      <x:c r="AWM5854" s="25"/>
      <x:c r="AWN5854" s="25"/>
      <x:c r="AWO5854" s="25"/>
      <x:c r="AWP5854" s="25"/>
      <x:c r="AWQ5854" s="25"/>
      <x:c r="AWR5854" s="25"/>
      <x:c r="AWS5854" s="25"/>
      <x:c r="AWT5854" s="25"/>
      <x:c r="AWU5854" s="25"/>
      <x:c r="AWV5854" s="25"/>
      <x:c r="AWW5854" s="25"/>
      <x:c r="AWX5854" s="25"/>
      <x:c r="AWY5854" s="25"/>
      <x:c r="AWZ5854" s="25"/>
      <x:c r="AXA5854" s="25"/>
      <x:c r="AXB5854" s="25"/>
      <x:c r="AXC5854" s="25"/>
      <x:c r="AXD5854" s="25"/>
      <x:c r="AXE5854" s="25"/>
      <x:c r="AXF5854" s="25"/>
      <x:c r="AXG5854" s="25"/>
      <x:c r="AXH5854" s="25"/>
      <x:c r="AXI5854" s="25"/>
      <x:c r="AXJ5854" s="25"/>
      <x:c r="AXK5854" s="25"/>
      <x:c r="AXL5854" s="25"/>
      <x:c r="AXM5854" s="25"/>
      <x:c r="AXN5854" s="25"/>
      <x:c r="AXO5854" s="25"/>
      <x:c r="AXP5854" s="25"/>
      <x:c r="AXQ5854" s="25"/>
      <x:c r="AXR5854" s="25"/>
      <x:c r="AXS5854" s="25"/>
      <x:c r="AXT5854" s="25"/>
      <x:c r="AXU5854" s="25"/>
      <x:c r="AXV5854" s="25"/>
      <x:c r="AXW5854" s="25"/>
      <x:c r="AXX5854" s="25"/>
      <x:c r="AXY5854" s="25"/>
      <x:c r="AXZ5854" s="25"/>
      <x:c r="AYA5854" s="25"/>
      <x:c r="AYB5854" s="25"/>
      <x:c r="AYC5854" s="25"/>
      <x:c r="AYD5854" s="25"/>
      <x:c r="AYE5854" s="25"/>
      <x:c r="AYF5854" s="25"/>
      <x:c r="AYG5854" s="25"/>
      <x:c r="AYH5854" s="25"/>
      <x:c r="AYI5854" s="25"/>
      <x:c r="AYJ5854" s="25"/>
      <x:c r="AYK5854" s="25"/>
      <x:c r="AYL5854" s="25"/>
      <x:c r="AYM5854" s="25"/>
      <x:c r="AYN5854" s="25"/>
      <x:c r="AYO5854" s="25"/>
      <x:c r="AYP5854" s="25"/>
      <x:c r="AYQ5854" s="25"/>
      <x:c r="AYR5854" s="25"/>
      <x:c r="AYS5854" s="25"/>
      <x:c r="AYT5854" s="25"/>
      <x:c r="AYU5854" s="25"/>
      <x:c r="AYV5854" s="25"/>
      <x:c r="AYW5854" s="25"/>
      <x:c r="AYX5854" s="25"/>
      <x:c r="AYY5854" s="25"/>
      <x:c r="AYZ5854" s="25"/>
      <x:c r="AZA5854" s="25"/>
      <x:c r="AZB5854" s="25"/>
      <x:c r="AZC5854" s="25"/>
      <x:c r="AZD5854" s="25"/>
      <x:c r="AZE5854" s="25"/>
      <x:c r="AZF5854" s="25"/>
      <x:c r="AZG5854" s="25"/>
      <x:c r="AZH5854" s="25"/>
      <x:c r="AZI5854" s="25"/>
      <x:c r="AZJ5854" s="25"/>
      <x:c r="AZK5854" s="25"/>
      <x:c r="AZL5854" s="25"/>
      <x:c r="AZM5854" s="25"/>
      <x:c r="AZN5854" s="25"/>
      <x:c r="AZO5854" s="25"/>
      <x:c r="AZP5854" s="25"/>
      <x:c r="AZQ5854" s="25"/>
      <x:c r="AZR5854" s="25"/>
      <x:c r="AZS5854" s="25"/>
      <x:c r="AZT5854" s="25"/>
      <x:c r="AZU5854" s="25"/>
      <x:c r="AZV5854" s="25"/>
      <x:c r="AZW5854" s="25"/>
      <x:c r="AZX5854" s="25"/>
      <x:c r="AZY5854" s="25"/>
      <x:c r="AZZ5854" s="25"/>
      <x:c r="BAA5854" s="25"/>
      <x:c r="BAB5854" s="25"/>
      <x:c r="BAC5854" s="25"/>
      <x:c r="BAD5854" s="25"/>
      <x:c r="BAE5854" s="25"/>
      <x:c r="BAF5854" s="25"/>
      <x:c r="BAG5854" s="25"/>
      <x:c r="BAH5854" s="25"/>
      <x:c r="BAI5854" s="25"/>
      <x:c r="BAJ5854" s="25"/>
      <x:c r="BAK5854" s="25"/>
      <x:c r="BAL5854" s="25"/>
      <x:c r="BAM5854" s="25"/>
      <x:c r="BAN5854" s="25"/>
      <x:c r="BAO5854" s="25"/>
      <x:c r="BAP5854" s="25"/>
      <x:c r="BAQ5854" s="25"/>
      <x:c r="BAR5854" s="25"/>
      <x:c r="BAS5854" s="25"/>
      <x:c r="BAT5854" s="25"/>
      <x:c r="BAU5854" s="25"/>
      <x:c r="BAV5854" s="25"/>
      <x:c r="BAW5854" s="25"/>
      <x:c r="BAX5854" s="25"/>
      <x:c r="BAY5854" s="25"/>
      <x:c r="BAZ5854" s="25"/>
      <x:c r="BBA5854" s="25"/>
      <x:c r="BBB5854" s="25"/>
      <x:c r="BBC5854" s="25"/>
      <x:c r="BBD5854" s="25"/>
      <x:c r="BBE5854" s="25"/>
      <x:c r="BBF5854" s="25"/>
      <x:c r="BBG5854" s="25"/>
      <x:c r="BBH5854" s="25"/>
      <x:c r="BBI5854" s="25"/>
      <x:c r="BBJ5854" s="25"/>
      <x:c r="BBK5854" s="25"/>
      <x:c r="BBL5854" s="25"/>
      <x:c r="BBM5854" s="25"/>
      <x:c r="BBN5854" s="25"/>
      <x:c r="BBO5854" s="25"/>
      <x:c r="BBP5854" s="25"/>
      <x:c r="BBQ5854" s="25"/>
      <x:c r="BBR5854" s="25"/>
      <x:c r="BBS5854" s="25"/>
      <x:c r="BBT5854" s="25"/>
      <x:c r="BBU5854" s="25"/>
      <x:c r="BBV5854" s="25"/>
      <x:c r="BBW5854" s="25"/>
      <x:c r="BBX5854" s="25"/>
      <x:c r="BBY5854" s="25"/>
      <x:c r="BBZ5854" s="25"/>
      <x:c r="BCA5854" s="25"/>
      <x:c r="BCB5854" s="25"/>
      <x:c r="BCC5854" s="25"/>
      <x:c r="BCD5854" s="25"/>
      <x:c r="BCE5854" s="25"/>
      <x:c r="BCF5854" s="25"/>
      <x:c r="BCG5854" s="25"/>
      <x:c r="BCH5854" s="25"/>
      <x:c r="BCI5854" s="25"/>
      <x:c r="BCJ5854" s="25"/>
      <x:c r="BCK5854" s="25"/>
      <x:c r="BCL5854" s="25"/>
      <x:c r="BCM5854" s="25"/>
      <x:c r="BCN5854" s="25"/>
      <x:c r="BCO5854" s="25"/>
      <x:c r="BCP5854" s="25"/>
      <x:c r="BCQ5854" s="25"/>
      <x:c r="BCR5854" s="25"/>
      <x:c r="BCS5854" s="25"/>
      <x:c r="BCT5854" s="25"/>
      <x:c r="BCU5854" s="25"/>
      <x:c r="BCV5854" s="25"/>
      <x:c r="BCW5854" s="25"/>
      <x:c r="BCX5854" s="25"/>
      <x:c r="BCY5854" s="25"/>
      <x:c r="BCZ5854" s="25"/>
      <x:c r="BDA5854" s="25"/>
      <x:c r="BDB5854" s="25"/>
      <x:c r="BDC5854" s="25"/>
      <x:c r="BDD5854" s="25"/>
      <x:c r="BDE5854" s="25"/>
      <x:c r="BDF5854" s="25"/>
      <x:c r="BDG5854" s="25"/>
      <x:c r="BDH5854" s="25"/>
      <x:c r="BDI5854" s="25"/>
      <x:c r="BDJ5854" s="25"/>
      <x:c r="BDK5854" s="25"/>
      <x:c r="BDL5854" s="25"/>
      <x:c r="BDM5854" s="25"/>
      <x:c r="BDN5854" s="25"/>
      <x:c r="BDO5854" s="25"/>
      <x:c r="BDP5854" s="25"/>
      <x:c r="BDQ5854" s="25"/>
      <x:c r="BDR5854" s="25"/>
      <x:c r="BDS5854" s="25"/>
      <x:c r="BDT5854" s="25"/>
      <x:c r="BDU5854" s="25"/>
      <x:c r="BDV5854" s="25"/>
      <x:c r="BDW5854" s="25"/>
      <x:c r="BDX5854" s="25"/>
      <x:c r="BDY5854" s="25"/>
      <x:c r="BDZ5854" s="25"/>
      <x:c r="BEA5854" s="25"/>
      <x:c r="BEB5854" s="25"/>
      <x:c r="BEC5854" s="25"/>
      <x:c r="BED5854" s="25"/>
      <x:c r="BEE5854" s="25"/>
      <x:c r="BEF5854" s="25"/>
      <x:c r="BEG5854" s="25"/>
      <x:c r="BEH5854" s="25"/>
      <x:c r="BEI5854" s="25"/>
      <x:c r="BEJ5854" s="25"/>
      <x:c r="BEK5854" s="25"/>
      <x:c r="BEL5854" s="25"/>
      <x:c r="BEM5854" s="25"/>
      <x:c r="BEN5854" s="25"/>
      <x:c r="BEO5854" s="25"/>
      <x:c r="BEP5854" s="25"/>
      <x:c r="BEQ5854" s="25"/>
      <x:c r="BER5854" s="25"/>
      <x:c r="BES5854" s="25"/>
      <x:c r="BET5854" s="25"/>
      <x:c r="BEU5854" s="25"/>
      <x:c r="BEV5854" s="25"/>
      <x:c r="BEW5854" s="25"/>
      <x:c r="BEX5854" s="25"/>
      <x:c r="BEY5854" s="25"/>
      <x:c r="BEZ5854" s="25"/>
      <x:c r="BFA5854" s="25"/>
      <x:c r="BFB5854" s="25"/>
      <x:c r="BFC5854" s="25"/>
      <x:c r="BFD5854" s="25"/>
      <x:c r="BFE5854" s="25"/>
      <x:c r="BFF5854" s="25"/>
      <x:c r="BFG5854" s="25"/>
      <x:c r="BFH5854" s="25"/>
      <x:c r="BFI5854" s="25"/>
      <x:c r="BFJ5854" s="25"/>
      <x:c r="BFK5854" s="25"/>
      <x:c r="BFL5854" s="25"/>
      <x:c r="BFM5854" s="25"/>
      <x:c r="BFN5854" s="25"/>
      <x:c r="BFO5854" s="25"/>
      <x:c r="BFP5854" s="25"/>
      <x:c r="BFQ5854" s="25"/>
      <x:c r="BFR5854" s="25"/>
      <x:c r="BFS5854" s="25"/>
      <x:c r="BFT5854" s="25"/>
      <x:c r="BFU5854" s="25"/>
      <x:c r="BFV5854" s="25"/>
      <x:c r="BFW5854" s="25"/>
      <x:c r="BFX5854" s="25"/>
      <x:c r="BFY5854" s="25"/>
      <x:c r="BFZ5854" s="25"/>
      <x:c r="BGA5854" s="25"/>
      <x:c r="BGB5854" s="25"/>
      <x:c r="BGC5854" s="25"/>
      <x:c r="BGD5854" s="25"/>
      <x:c r="BGE5854" s="25"/>
      <x:c r="BGF5854" s="25"/>
      <x:c r="BGG5854" s="25"/>
      <x:c r="BGH5854" s="25"/>
      <x:c r="BGI5854" s="25"/>
      <x:c r="BGJ5854" s="25"/>
      <x:c r="BGK5854" s="25"/>
      <x:c r="BGL5854" s="25"/>
      <x:c r="BGM5854" s="25"/>
      <x:c r="BGN5854" s="25"/>
      <x:c r="BGO5854" s="25"/>
      <x:c r="BGP5854" s="25"/>
      <x:c r="BGQ5854" s="25"/>
      <x:c r="BGR5854" s="25"/>
      <x:c r="BGS5854" s="25"/>
      <x:c r="BGT5854" s="25"/>
      <x:c r="BGU5854" s="25"/>
      <x:c r="BGV5854" s="25"/>
      <x:c r="BGW5854" s="25"/>
      <x:c r="BGX5854" s="25"/>
      <x:c r="BGY5854" s="25"/>
      <x:c r="BGZ5854" s="25"/>
      <x:c r="BHA5854" s="25"/>
      <x:c r="BHB5854" s="25"/>
      <x:c r="BHC5854" s="25"/>
      <x:c r="BHD5854" s="25"/>
      <x:c r="BHE5854" s="25"/>
      <x:c r="BHF5854" s="25"/>
      <x:c r="BHG5854" s="25"/>
      <x:c r="BHH5854" s="25"/>
      <x:c r="BHI5854" s="25"/>
      <x:c r="BHJ5854" s="25"/>
      <x:c r="BHK5854" s="25"/>
      <x:c r="BHL5854" s="25"/>
      <x:c r="BHM5854" s="25"/>
      <x:c r="BHN5854" s="25"/>
      <x:c r="BHO5854" s="25"/>
      <x:c r="BHP5854" s="25"/>
      <x:c r="BHQ5854" s="25"/>
      <x:c r="BHR5854" s="25"/>
      <x:c r="BHS5854" s="25"/>
      <x:c r="BHT5854" s="25"/>
      <x:c r="BHU5854" s="25"/>
      <x:c r="BHV5854" s="25"/>
      <x:c r="BHW5854" s="25"/>
      <x:c r="BHX5854" s="25"/>
      <x:c r="BHY5854" s="25"/>
      <x:c r="BHZ5854" s="25"/>
      <x:c r="BIA5854" s="25"/>
      <x:c r="BIB5854" s="25"/>
      <x:c r="BIC5854" s="25"/>
      <x:c r="BID5854" s="25"/>
      <x:c r="BIE5854" s="25"/>
      <x:c r="BIF5854" s="25"/>
      <x:c r="BIG5854" s="25"/>
      <x:c r="BIH5854" s="25"/>
      <x:c r="BII5854" s="25"/>
      <x:c r="BIJ5854" s="25"/>
      <x:c r="BIK5854" s="25"/>
      <x:c r="BIL5854" s="25"/>
      <x:c r="BIM5854" s="25"/>
      <x:c r="BIN5854" s="25"/>
      <x:c r="BIO5854" s="25"/>
      <x:c r="BIP5854" s="25"/>
      <x:c r="BIQ5854" s="25"/>
      <x:c r="BIR5854" s="25"/>
      <x:c r="BIS5854" s="25"/>
      <x:c r="BIT5854" s="25"/>
      <x:c r="BIU5854" s="25"/>
      <x:c r="BIV5854" s="25"/>
      <x:c r="BIW5854" s="25"/>
      <x:c r="BIX5854" s="25"/>
      <x:c r="BIY5854" s="25"/>
      <x:c r="BIZ5854" s="25"/>
      <x:c r="BJA5854" s="25"/>
      <x:c r="BJB5854" s="25"/>
      <x:c r="BJC5854" s="25"/>
      <x:c r="BJD5854" s="25"/>
      <x:c r="BJE5854" s="25"/>
      <x:c r="BJF5854" s="25"/>
      <x:c r="BJG5854" s="25"/>
      <x:c r="BJH5854" s="25"/>
      <x:c r="BJI5854" s="25"/>
      <x:c r="BJJ5854" s="25"/>
      <x:c r="BJK5854" s="25"/>
      <x:c r="BJL5854" s="25"/>
      <x:c r="BJM5854" s="25"/>
      <x:c r="BJN5854" s="25"/>
      <x:c r="BJO5854" s="25"/>
      <x:c r="BJP5854" s="25"/>
      <x:c r="BJQ5854" s="25"/>
      <x:c r="BJR5854" s="25"/>
      <x:c r="BJS5854" s="25"/>
      <x:c r="BJT5854" s="25"/>
      <x:c r="BJU5854" s="25"/>
      <x:c r="BJV5854" s="25"/>
      <x:c r="BJW5854" s="25"/>
      <x:c r="BJX5854" s="25"/>
      <x:c r="BJY5854" s="25"/>
      <x:c r="BJZ5854" s="25"/>
      <x:c r="BKA5854" s="25"/>
      <x:c r="BKB5854" s="25"/>
      <x:c r="BKC5854" s="25"/>
      <x:c r="BKD5854" s="25"/>
      <x:c r="BKE5854" s="25"/>
      <x:c r="BKF5854" s="25"/>
      <x:c r="BKG5854" s="25"/>
      <x:c r="BKH5854" s="25"/>
      <x:c r="BKI5854" s="25"/>
      <x:c r="BKJ5854" s="25"/>
      <x:c r="BKK5854" s="25"/>
      <x:c r="BKL5854" s="25"/>
      <x:c r="BKM5854" s="25"/>
      <x:c r="BKN5854" s="25"/>
      <x:c r="BKO5854" s="25"/>
      <x:c r="BKP5854" s="25"/>
      <x:c r="BKQ5854" s="25"/>
      <x:c r="BKR5854" s="25"/>
      <x:c r="BKS5854" s="25"/>
      <x:c r="BKT5854" s="25"/>
      <x:c r="BKU5854" s="25"/>
      <x:c r="BKV5854" s="25"/>
      <x:c r="BKW5854" s="25"/>
      <x:c r="BKX5854" s="25"/>
      <x:c r="BKY5854" s="25"/>
      <x:c r="BKZ5854" s="25"/>
      <x:c r="BLA5854" s="25"/>
      <x:c r="BLB5854" s="25"/>
      <x:c r="BLC5854" s="25"/>
      <x:c r="BLD5854" s="25"/>
      <x:c r="BLE5854" s="25"/>
      <x:c r="BLF5854" s="25"/>
      <x:c r="BLG5854" s="25"/>
      <x:c r="BLH5854" s="25"/>
      <x:c r="BLI5854" s="25"/>
      <x:c r="BLJ5854" s="25"/>
      <x:c r="BLK5854" s="25"/>
      <x:c r="BLL5854" s="25"/>
      <x:c r="BLM5854" s="25"/>
      <x:c r="BLN5854" s="25"/>
      <x:c r="BLO5854" s="25"/>
      <x:c r="BLP5854" s="25"/>
      <x:c r="BLQ5854" s="25"/>
      <x:c r="BLR5854" s="25"/>
      <x:c r="BLS5854" s="25"/>
      <x:c r="BLT5854" s="25"/>
      <x:c r="BLU5854" s="25"/>
      <x:c r="BLV5854" s="25"/>
      <x:c r="BLW5854" s="25"/>
      <x:c r="BLX5854" s="25"/>
      <x:c r="BLY5854" s="25"/>
      <x:c r="BLZ5854" s="25"/>
      <x:c r="BMA5854" s="25"/>
      <x:c r="BMB5854" s="25"/>
      <x:c r="BMC5854" s="25"/>
      <x:c r="BMD5854" s="25"/>
      <x:c r="BME5854" s="25"/>
      <x:c r="BMF5854" s="25"/>
      <x:c r="BMG5854" s="25"/>
      <x:c r="BMH5854" s="25"/>
      <x:c r="BMI5854" s="25"/>
      <x:c r="BMJ5854" s="25"/>
      <x:c r="BMK5854" s="25"/>
      <x:c r="BML5854" s="25"/>
      <x:c r="BMM5854" s="25"/>
      <x:c r="BMN5854" s="25"/>
      <x:c r="BMO5854" s="25"/>
      <x:c r="BMP5854" s="25"/>
      <x:c r="BMQ5854" s="25"/>
      <x:c r="BMR5854" s="25"/>
      <x:c r="BMS5854" s="25"/>
      <x:c r="BMT5854" s="25"/>
      <x:c r="BMU5854" s="25"/>
      <x:c r="BMV5854" s="25"/>
      <x:c r="BMW5854" s="25"/>
      <x:c r="BMX5854" s="25"/>
      <x:c r="BMY5854" s="25"/>
      <x:c r="BMZ5854" s="25"/>
      <x:c r="BNA5854" s="25"/>
      <x:c r="BNB5854" s="25"/>
      <x:c r="BNC5854" s="25"/>
      <x:c r="BND5854" s="25"/>
      <x:c r="BNE5854" s="25"/>
      <x:c r="BNF5854" s="25"/>
      <x:c r="BNG5854" s="25"/>
      <x:c r="BNH5854" s="25"/>
      <x:c r="BNI5854" s="25"/>
      <x:c r="BNJ5854" s="25"/>
      <x:c r="BNK5854" s="25"/>
      <x:c r="BNL5854" s="25"/>
      <x:c r="BNM5854" s="25"/>
      <x:c r="BNN5854" s="25"/>
      <x:c r="BNO5854" s="25"/>
      <x:c r="BNP5854" s="25"/>
      <x:c r="BNQ5854" s="25"/>
      <x:c r="BNR5854" s="25"/>
      <x:c r="BNS5854" s="25"/>
      <x:c r="BNT5854" s="25"/>
      <x:c r="BNU5854" s="25"/>
      <x:c r="BNV5854" s="25"/>
      <x:c r="BNW5854" s="25"/>
      <x:c r="BNX5854" s="25"/>
      <x:c r="BNY5854" s="25"/>
      <x:c r="BNZ5854" s="25"/>
      <x:c r="BOA5854" s="25"/>
      <x:c r="BOB5854" s="25"/>
      <x:c r="BOC5854" s="25"/>
      <x:c r="BOD5854" s="25"/>
      <x:c r="BOE5854" s="25"/>
      <x:c r="BOF5854" s="25"/>
      <x:c r="BOG5854" s="25"/>
      <x:c r="BOH5854" s="25"/>
      <x:c r="BOI5854" s="25"/>
      <x:c r="BOJ5854" s="25"/>
      <x:c r="BOK5854" s="25"/>
      <x:c r="BOL5854" s="25"/>
      <x:c r="BOM5854" s="25"/>
      <x:c r="BON5854" s="25"/>
      <x:c r="BOO5854" s="25"/>
      <x:c r="BOP5854" s="25"/>
      <x:c r="BOQ5854" s="25"/>
      <x:c r="BOR5854" s="25"/>
      <x:c r="BOS5854" s="25"/>
      <x:c r="BOT5854" s="25"/>
      <x:c r="BOU5854" s="25"/>
      <x:c r="BOV5854" s="25"/>
      <x:c r="BOW5854" s="25"/>
      <x:c r="BOX5854" s="25"/>
      <x:c r="BOY5854" s="25"/>
      <x:c r="BOZ5854" s="25"/>
      <x:c r="BPA5854" s="25"/>
      <x:c r="BPB5854" s="25"/>
      <x:c r="BPC5854" s="25"/>
      <x:c r="BPD5854" s="25"/>
      <x:c r="BPE5854" s="25"/>
      <x:c r="BPF5854" s="25"/>
      <x:c r="BPG5854" s="25"/>
      <x:c r="BPH5854" s="25"/>
      <x:c r="BPI5854" s="25"/>
      <x:c r="BPJ5854" s="25"/>
      <x:c r="BPK5854" s="25"/>
      <x:c r="BPL5854" s="25"/>
      <x:c r="BPM5854" s="25"/>
      <x:c r="BPN5854" s="25"/>
      <x:c r="BPO5854" s="25"/>
      <x:c r="BPP5854" s="25"/>
      <x:c r="BPQ5854" s="25"/>
      <x:c r="BPR5854" s="25"/>
      <x:c r="BPS5854" s="25"/>
      <x:c r="BPT5854" s="25"/>
      <x:c r="BPU5854" s="25"/>
      <x:c r="BPV5854" s="25"/>
      <x:c r="BPW5854" s="25"/>
      <x:c r="BPX5854" s="25"/>
      <x:c r="BPY5854" s="25"/>
      <x:c r="BPZ5854" s="25"/>
      <x:c r="BQA5854" s="25"/>
      <x:c r="BQB5854" s="25"/>
      <x:c r="BQC5854" s="25"/>
      <x:c r="BQD5854" s="25"/>
      <x:c r="BQE5854" s="25"/>
      <x:c r="BQF5854" s="25"/>
      <x:c r="BQG5854" s="25"/>
      <x:c r="BQH5854" s="25"/>
      <x:c r="BQI5854" s="25"/>
      <x:c r="BQJ5854" s="25"/>
      <x:c r="BQK5854" s="25"/>
      <x:c r="BQL5854" s="25"/>
      <x:c r="BQM5854" s="25"/>
      <x:c r="BQN5854" s="25"/>
      <x:c r="BQO5854" s="25"/>
      <x:c r="BQP5854" s="25"/>
      <x:c r="BQQ5854" s="25"/>
      <x:c r="BQR5854" s="25"/>
      <x:c r="BQS5854" s="25"/>
      <x:c r="BQT5854" s="25"/>
      <x:c r="BQU5854" s="25"/>
      <x:c r="BQV5854" s="25"/>
      <x:c r="BQW5854" s="25"/>
      <x:c r="BQX5854" s="25"/>
      <x:c r="BQY5854" s="25"/>
      <x:c r="BQZ5854" s="25"/>
      <x:c r="BRA5854" s="25"/>
      <x:c r="BRB5854" s="25"/>
      <x:c r="BRC5854" s="25"/>
      <x:c r="BRD5854" s="25"/>
      <x:c r="BRE5854" s="25"/>
      <x:c r="BRF5854" s="25"/>
      <x:c r="BRG5854" s="25"/>
      <x:c r="BRH5854" s="25"/>
      <x:c r="BRI5854" s="25"/>
      <x:c r="BRJ5854" s="25"/>
      <x:c r="BRK5854" s="25"/>
      <x:c r="BRL5854" s="25"/>
      <x:c r="BRM5854" s="25"/>
      <x:c r="BRN5854" s="25"/>
      <x:c r="BRO5854" s="25"/>
      <x:c r="BRP5854" s="25"/>
      <x:c r="BRQ5854" s="25"/>
      <x:c r="BRR5854" s="25"/>
      <x:c r="BRS5854" s="25"/>
      <x:c r="BRT5854" s="25"/>
      <x:c r="BRU5854" s="25"/>
      <x:c r="BRV5854" s="25"/>
      <x:c r="BRW5854" s="25"/>
      <x:c r="BRX5854" s="25"/>
      <x:c r="BRY5854" s="25"/>
      <x:c r="BRZ5854" s="25"/>
      <x:c r="BSA5854" s="25"/>
      <x:c r="BSB5854" s="25"/>
      <x:c r="BSC5854" s="25"/>
      <x:c r="BSD5854" s="25"/>
      <x:c r="BSE5854" s="25"/>
      <x:c r="BSF5854" s="25"/>
      <x:c r="BSG5854" s="25"/>
      <x:c r="BSH5854" s="25"/>
      <x:c r="BSI5854" s="25"/>
      <x:c r="BSJ5854" s="25"/>
      <x:c r="BSK5854" s="25"/>
      <x:c r="BSL5854" s="25"/>
      <x:c r="BSM5854" s="25"/>
      <x:c r="BSN5854" s="25"/>
      <x:c r="BSO5854" s="25"/>
      <x:c r="BSP5854" s="25"/>
      <x:c r="BSQ5854" s="25"/>
      <x:c r="BSR5854" s="25"/>
      <x:c r="BSS5854" s="25"/>
      <x:c r="BST5854" s="25"/>
      <x:c r="BSU5854" s="25"/>
      <x:c r="BSV5854" s="25"/>
      <x:c r="BSW5854" s="25"/>
      <x:c r="BSX5854" s="25"/>
      <x:c r="BSY5854" s="25"/>
      <x:c r="BSZ5854" s="25"/>
      <x:c r="BTA5854" s="25"/>
      <x:c r="BTB5854" s="25"/>
      <x:c r="BTC5854" s="25"/>
      <x:c r="BTD5854" s="25"/>
      <x:c r="BTE5854" s="25"/>
      <x:c r="BTF5854" s="25"/>
      <x:c r="BTG5854" s="25"/>
      <x:c r="BTH5854" s="25"/>
      <x:c r="BTI5854" s="25"/>
      <x:c r="BTJ5854" s="25"/>
      <x:c r="BTK5854" s="25"/>
      <x:c r="BTL5854" s="25"/>
      <x:c r="BTM5854" s="25"/>
      <x:c r="BTN5854" s="25"/>
      <x:c r="BTO5854" s="25"/>
      <x:c r="BTP5854" s="25"/>
      <x:c r="BTQ5854" s="25"/>
      <x:c r="BTR5854" s="25"/>
      <x:c r="BTS5854" s="25"/>
      <x:c r="BTT5854" s="25"/>
      <x:c r="BTU5854" s="25"/>
      <x:c r="BTV5854" s="25"/>
      <x:c r="BTW5854" s="25"/>
      <x:c r="BTX5854" s="25"/>
      <x:c r="BTY5854" s="25"/>
      <x:c r="BTZ5854" s="25"/>
      <x:c r="BUA5854" s="25"/>
      <x:c r="BUB5854" s="25"/>
      <x:c r="BUC5854" s="25"/>
      <x:c r="BUD5854" s="25"/>
      <x:c r="BUE5854" s="25"/>
      <x:c r="BUF5854" s="25"/>
      <x:c r="BUG5854" s="25"/>
      <x:c r="BUH5854" s="25"/>
      <x:c r="BUI5854" s="25"/>
      <x:c r="BUJ5854" s="25"/>
      <x:c r="BUK5854" s="25"/>
      <x:c r="BUL5854" s="25"/>
      <x:c r="BUM5854" s="25"/>
      <x:c r="BUN5854" s="25"/>
      <x:c r="BUO5854" s="25"/>
      <x:c r="BUP5854" s="25"/>
      <x:c r="BUQ5854" s="25"/>
      <x:c r="BUR5854" s="25"/>
      <x:c r="BUS5854" s="25"/>
      <x:c r="BUT5854" s="25"/>
      <x:c r="BUU5854" s="25"/>
      <x:c r="BUV5854" s="25"/>
      <x:c r="BUW5854" s="25"/>
      <x:c r="BUX5854" s="25"/>
      <x:c r="BUY5854" s="25"/>
      <x:c r="BUZ5854" s="25"/>
      <x:c r="BVA5854" s="25"/>
      <x:c r="BVB5854" s="25"/>
      <x:c r="BVC5854" s="25"/>
      <x:c r="BVD5854" s="25"/>
      <x:c r="BVE5854" s="25"/>
      <x:c r="BVF5854" s="25"/>
      <x:c r="BVG5854" s="25"/>
      <x:c r="BVH5854" s="25"/>
      <x:c r="BVI5854" s="25"/>
      <x:c r="BVJ5854" s="25"/>
      <x:c r="BVK5854" s="25"/>
      <x:c r="BVL5854" s="25"/>
      <x:c r="BVM5854" s="25"/>
      <x:c r="BVN5854" s="25"/>
      <x:c r="BVO5854" s="25"/>
      <x:c r="BVP5854" s="25"/>
      <x:c r="BVQ5854" s="25"/>
      <x:c r="BVR5854" s="25"/>
      <x:c r="BVS5854" s="25"/>
      <x:c r="BVT5854" s="25"/>
      <x:c r="BVU5854" s="25"/>
      <x:c r="BVV5854" s="25"/>
      <x:c r="BVW5854" s="25"/>
      <x:c r="BVX5854" s="25"/>
      <x:c r="BVY5854" s="25"/>
      <x:c r="BVZ5854" s="25"/>
      <x:c r="BWA5854" s="25"/>
      <x:c r="BWB5854" s="25"/>
      <x:c r="BWC5854" s="25"/>
      <x:c r="BWD5854" s="25"/>
      <x:c r="BWE5854" s="25"/>
      <x:c r="BWF5854" s="25"/>
      <x:c r="BWG5854" s="25"/>
      <x:c r="BWH5854" s="25"/>
      <x:c r="BWI5854" s="25"/>
      <x:c r="BWJ5854" s="25"/>
      <x:c r="BWK5854" s="25"/>
      <x:c r="BWL5854" s="25"/>
      <x:c r="BWM5854" s="25"/>
      <x:c r="BWN5854" s="25"/>
      <x:c r="BWO5854" s="25"/>
      <x:c r="BWP5854" s="25"/>
      <x:c r="BWQ5854" s="25"/>
      <x:c r="BWR5854" s="25"/>
      <x:c r="BWS5854" s="25"/>
      <x:c r="BWT5854" s="25"/>
      <x:c r="BWU5854" s="25"/>
      <x:c r="BWV5854" s="25"/>
      <x:c r="BWW5854" s="25"/>
      <x:c r="BWX5854" s="25"/>
      <x:c r="BWY5854" s="25"/>
      <x:c r="BWZ5854" s="25"/>
      <x:c r="BXA5854" s="25"/>
      <x:c r="BXB5854" s="25"/>
      <x:c r="BXC5854" s="25"/>
      <x:c r="BXD5854" s="25"/>
      <x:c r="BXE5854" s="25"/>
      <x:c r="BXF5854" s="25"/>
      <x:c r="BXG5854" s="25"/>
      <x:c r="BXH5854" s="25"/>
      <x:c r="BXI5854" s="25"/>
      <x:c r="BXJ5854" s="25"/>
      <x:c r="BXK5854" s="25"/>
      <x:c r="BXL5854" s="25"/>
      <x:c r="BXM5854" s="25"/>
      <x:c r="BXN5854" s="25"/>
      <x:c r="BXO5854" s="25"/>
      <x:c r="BXP5854" s="25"/>
      <x:c r="BXQ5854" s="25"/>
      <x:c r="BXR5854" s="25"/>
      <x:c r="BXS5854" s="25"/>
      <x:c r="BXT5854" s="25"/>
      <x:c r="BXU5854" s="25"/>
      <x:c r="BXV5854" s="25"/>
      <x:c r="BXW5854" s="25"/>
      <x:c r="BXX5854" s="25"/>
      <x:c r="BXY5854" s="25"/>
      <x:c r="BXZ5854" s="25"/>
      <x:c r="BYA5854" s="25"/>
      <x:c r="BYB5854" s="25"/>
      <x:c r="BYC5854" s="25"/>
      <x:c r="BYD5854" s="25"/>
      <x:c r="BYE5854" s="25"/>
      <x:c r="BYF5854" s="25"/>
      <x:c r="BYG5854" s="25"/>
      <x:c r="BYH5854" s="25"/>
      <x:c r="BYI5854" s="25"/>
      <x:c r="BYJ5854" s="25"/>
      <x:c r="BYK5854" s="25"/>
      <x:c r="BYL5854" s="25"/>
      <x:c r="BYM5854" s="25"/>
      <x:c r="BYN5854" s="25"/>
      <x:c r="BYO5854" s="25"/>
      <x:c r="BYP5854" s="25"/>
      <x:c r="BYQ5854" s="25"/>
      <x:c r="BYR5854" s="25"/>
      <x:c r="BYS5854" s="25"/>
      <x:c r="BYT5854" s="25"/>
      <x:c r="BYU5854" s="25"/>
      <x:c r="BYV5854" s="25"/>
      <x:c r="BYW5854" s="25"/>
      <x:c r="BYX5854" s="25"/>
      <x:c r="BYY5854" s="25"/>
      <x:c r="BYZ5854" s="25"/>
      <x:c r="BZA5854" s="25"/>
      <x:c r="BZB5854" s="25"/>
      <x:c r="BZC5854" s="25"/>
      <x:c r="BZD5854" s="25"/>
      <x:c r="BZE5854" s="25"/>
      <x:c r="BZF5854" s="25"/>
      <x:c r="BZG5854" s="25"/>
      <x:c r="BZH5854" s="25"/>
      <x:c r="BZI5854" s="25"/>
      <x:c r="BZJ5854" s="25"/>
      <x:c r="BZK5854" s="25"/>
      <x:c r="BZL5854" s="25"/>
      <x:c r="BZM5854" s="25"/>
      <x:c r="BZN5854" s="25"/>
      <x:c r="BZO5854" s="25"/>
      <x:c r="BZP5854" s="25"/>
      <x:c r="BZQ5854" s="25"/>
      <x:c r="BZR5854" s="25"/>
      <x:c r="BZS5854" s="25"/>
      <x:c r="BZT5854" s="25"/>
      <x:c r="BZU5854" s="25"/>
      <x:c r="BZV5854" s="25"/>
      <x:c r="BZW5854" s="25"/>
      <x:c r="BZX5854" s="25"/>
      <x:c r="BZY5854" s="25"/>
      <x:c r="BZZ5854" s="25"/>
      <x:c r="CAA5854" s="25"/>
      <x:c r="CAB5854" s="25"/>
      <x:c r="CAC5854" s="25"/>
      <x:c r="CAD5854" s="25"/>
      <x:c r="CAE5854" s="25"/>
      <x:c r="CAF5854" s="25"/>
      <x:c r="CAG5854" s="25"/>
      <x:c r="CAH5854" s="25"/>
      <x:c r="CAI5854" s="25"/>
      <x:c r="CAJ5854" s="25"/>
      <x:c r="CAK5854" s="25"/>
      <x:c r="CAL5854" s="25"/>
      <x:c r="CAM5854" s="25"/>
      <x:c r="CAN5854" s="25"/>
      <x:c r="CAO5854" s="25"/>
      <x:c r="CAP5854" s="25"/>
      <x:c r="CAQ5854" s="25"/>
      <x:c r="CAR5854" s="25"/>
      <x:c r="CAS5854" s="25"/>
      <x:c r="CAT5854" s="25"/>
      <x:c r="CAU5854" s="25"/>
      <x:c r="CAV5854" s="25"/>
      <x:c r="CAW5854" s="25"/>
      <x:c r="CAX5854" s="25"/>
      <x:c r="CAY5854" s="25"/>
      <x:c r="CAZ5854" s="25"/>
      <x:c r="CBA5854" s="25"/>
      <x:c r="CBB5854" s="25"/>
      <x:c r="CBC5854" s="25"/>
      <x:c r="CBD5854" s="25"/>
      <x:c r="CBE5854" s="25"/>
      <x:c r="CBF5854" s="25"/>
      <x:c r="CBG5854" s="25"/>
      <x:c r="CBH5854" s="25"/>
      <x:c r="CBI5854" s="25"/>
      <x:c r="CBJ5854" s="25"/>
      <x:c r="CBK5854" s="25"/>
      <x:c r="CBL5854" s="25"/>
      <x:c r="CBM5854" s="25"/>
      <x:c r="CBN5854" s="25"/>
      <x:c r="CBO5854" s="25"/>
      <x:c r="CBP5854" s="25"/>
      <x:c r="CBQ5854" s="25"/>
      <x:c r="CBR5854" s="25"/>
      <x:c r="CBS5854" s="25"/>
      <x:c r="CBT5854" s="25"/>
      <x:c r="CBU5854" s="25"/>
      <x:c r="CBV5854" s="25"/>
      <x:c r="CBW5854" s="25"/>
      <x:c r="CBX5854" s="25"/>
      <x:c r="CBY5854" s="25"/>
      <x:c r="CBZ5854" s="25"/>
      <x:c r="CCA5854" s="25"/>
      <x:c r="CCB5854" s="25"/>
      <x:c r="CCC5854" s="25"/>
      <x:c r="CCD5854" s="25"/>
      <x:c r="CCE5854" s="25"/>
      <x:c r="CCF5854" s="25"/>
      <x:c r="CCG5854" s="25"/>
      <x:c r="CCH5854" s="25"/>
      <x:c r="CCI5854" s="25"/>
      <x:c r="CCJ5854" s="25"/>
      <x:c r="CCK5854" s="25"/>
      <x:c r="CCL5854" s="25"/>
      <x:c r="CCM5854" s="25"/>
      <x:c r="CCN5854" s="25"/>
      <x:c r="CCO5854" s="25"/>
      <x:c r="CCP5854" s="25"/>
      <x:c r="CCQ5854" s="25"/>
      <x:c r="CCR5854" s="25"/>
      <x:c r="CCS5854" s="25"/>
      <x:c r="CCT5854" s="25"/>
      <x:c r="CCU5854" s="25"/>
      <x:c r="CCV5854" s="25"/>
      <x:c r="CCW5854" s="25"/>
      <x:c r="CCX5854" s="25"/>
      <x:c r="CCY5854" s="25"/>
      <x:c r="CCZ5854" s="25"/>
      <x:c r="CDA5854" s="25"/>
      <x:c r="CDB5854" s="25"/>
      <x:c r="CDC5854" s="25"/>
      <x:c r="CDD5854" s="25"/>
      <x:c r="CDE5854" s="25"/>
      <x:c r="CDF5854" s="25"/>
      <x:c r="CDG5854" s="25"/>
      <x:c r="CDH5854" s="25"/>
      <x:c r="CDI5854" s="25"/>
      <x:c r="CDJ5854" s="25"/>
      <x:c r="CDK5854" s="25"/>
      <x:c r="CDL5854" s="25"/>
      <x:c r="CDM5854" s="25"/>
      <x:c r="CDN5854" s="25"/>
      <x:c r="CDO5854" s="25"/>
      <x:c r="CDP5854" s="25"/>
      <x:c r="CDQ5854" s="25"/>
      <x:c r="CDR5854" s="25"/>
      <x:c r="CDS5854" s="25"/>
      <x:c r="CDT5854" s="25"/>
      <x:c r="CDU5854" s="25"/>
      <x:c r="CDV5854" s="25"/>
      <x:c r="CDW5854" s="25"/>
      <x:c r="CDX5854" s="25"/>
      <x:c r="CDY5854" s="25"/>
      <x:c r="CDZ5854" s="25"/>
      <x:c r="CEA5854" s="25"/>
      <x:c r="CEB5854" s="25"/>
      <x:c r="CEC5854" s="25"/>
      <x:c r="CED5854" s="25"/>
      <x:c r="CEE5854" s="25"/>
      <x:c r="CEF5854" s="25"/>
      <x:c r="CEG5854" s="25"/>
      <x:c r="CEH5854" s="25"/>
      <x:c r="CEI5854" s="25"/>
      <x:c r="CEJ5854" s="25"/>
      <x:c r="CEK5854" s="25"/>
      <x:c r="CEL5854" s="25"/>
      <x:c r="CEM5854" s="25"/>
      <x:c r="CEN5854" s="25"/>
      <x:c r="CEO5854" s="25"/>
      <x:c r="CEP5854" s="25"/>
      <x:c r="CEQ5854" s="25"/>
      <x:c r="CER5854" s="25"/>
      <x:c r="CES5854" s="25"/>
      <x:c r="CET5854" s="25"/>
      <x:c r="CEU5854" s="25"/>
      <x:c r="CEV5854" s="25"/>
      <x:c r="CEW5854" s="25"/>
      <x:c r="CEX5854" s="25"/>
      <x:c r="CEY5854" s="25"/>
      <x:c r="CEZ5854" s="25"/>
      <x:c r="CFA5854" s="25"/>
      <x:c r="CFB5854" s="25"/>
      <x:c r="CFC5854" s="25"/>
      <x:c r="CFD5854" s="25"/>
      <x:c r="CFE5854" s="25"/>
      <x:c r="CFF5854" s="25"/>
      <x:c r="CFG5854" s="25"/>
      <x:c r="CFH5854" s="25"/>
      <x:c r="CFI5854" s="25"/>
      <x:c r="CFJ5854" s="25"/>
      <x:c r="CFK5854" s="25"/>
      <x:c r="CFL5854" s="25"/>
      <x:c r="CFM5854" s="25"/>
      <x:c r="CFN5854" s="25"/>
      <x:c r="CFO5854" s="25"/>
      <x:c r="CFP5854" s="25"/>
      <x:c r="CFQ5854" s="25"/>
      <x:c r="CFR5854" s="25"/>
      <x:c r="CFS5854" s="25"/>
      <x:c r="CFT5854" s="25"/>
      <x:c r="CFU5854" s="25"/>
      <x:c r="CFV5854" s="25"/>
      <x:c r="CFW5854" s="25"/>
      <x:c r="CFX5854" s="25"/>
      <x:c r="CFY5854" s="25"/>
      <x:c r="CFZ5854" s="25"/>
      <x:c r="CGA5854" s="25"/>
      <x:c r="CGB5854" s="25"/>
      <x:c r="CGC5854" s="25"/>
      <x:c r="CGD5854" s="25"/>
      <x:c r="CGE5854" s="25"/>
      <x:c r="CGF5854" s="25"/>
      <x:c r="CGG5854" s="25"/>
      <x:c r="CGH5854" s="25"/>
      <x:c r="CGI5854" s="25"/>
      <x:c r="CGJ5854" s="25"/>
      <x:c r="CGK5854" s="25"/>
      <x:c r="CGL5854" s="25"/>
      <x:c r="CGM5854" s="25"/>
      <x:c r="CGN5854" s="25"/>
      <x:c r="CGO5854" s="25"/>
      <x:c r="CGP5854" s="25"/>
      <x:c r="CGQ5854" s="25"/>
      <x:c r="CGR5854" s="25"/>
      <x:c r="CGS5854" s="25"/>
      <x:c r="CGT5854" s="25"/>
      <x:c r="CGU5854" s="25"/>
      <x:c r="CGV5854" s="25"/>
      <x:c r="CGW5854" s="25"/>
      <x:c r="CGX5854" s="25"/>
      <x:c r="CGY5854" s="25"/>
      <x:c r="CGZ5854" s="25"/>
      <x:c r="CHA5854" s="25"/>
      <x:c r="CHB5854" s="25"/>
      <x:c r="CHC5854" s="25"/>
      <x:c r="CHD5854" s="25"/>
      <x:c r="CHE5854" s="25"/>
      <x:c r="CHF5854" s="25"/>
      <x:c r="CHG5854" s="25"/>
      <x:c r="CHH5854" s="25"/>
      <x:c r="CHI5854" s="25"/>
      <x:c r="CHJ5854" s="25"/>
      <x:c r="CHK5854" s="25"/>
      <x:c r="CHL5854" s="25"/>
      <x:c r="CHM5854" s="25"/>
      <x:c r="CHN5854" s="25"/>
      <x:c r="CHO5854" s="25"/>
      <x:c r="CHP5854" s="25"/>
      <x:c r="CHQ5854" s="25"/>
      <x:c r="CHR5854" s="25"/>
      <x:c r="CHS5854" s="25"/>
      <x:c r="CHT5854" s="25"/>
      <x:c r="CHU5854" s="25"/>
      <x:c r="CHV5854" s="25"/>
      <x:c r="CHW5854" s="25"/>
      <x:c r="CHX5854" s="25"/>
      <x:c r="CHY5854" s="25"/>
      <x:c r="CHZ5854" s="25"/>
      <x:c r="CIA5854" s="25"/>
      <x:c r="CIB5854" s="25"/>
      <x:c r="CIC5854" s="25"/>
      <x:c r="CID5854" s="25"/>
      <x:c r="CIE5854" s="25"/>
      <x:c r="CIF5854" s="25"/>
      <x:c r="CIG5854" s="25"/>
      <x:c r="CIH5854" s="25"/>
      <x:c r="CII5854" s="25"/>
      <x:c r="CIJ5854" s="25"/>
      <x:c r="CIK5854" s="25"/>
      <x:c r="CIL5854" s="25"/>
      <x:c r="CIM5854" s="25"/>
      <x:c r="CIN5854" s="25"/>
      <x:c r="CIO5854" s="25"/>
      <x:c r="CIP5854" s="25"/>
      <x:c r="CIQ5854" s="25"/>
      <x:c r="CIR5854" s="25"/>
      <x:c r="CIS5854" s="25"/>
      <x:c r="CIT5854" s="25"/>
      <x:c r="CIU5854" s="25"/>
      <x:c r="CIV5854" s="25"/>
      <x:c r="CIW5854" s="25"/>
      <x:c r="CIX5854" s="25"/>
      <x:c r="CIY5854" s="25"/>
      <x:c r="CIZ5854" s="25"/>
      <x:c r="CJA5854" s="25"/>
      <x:c r="CJB5854" s="25"/>
      <x:c r="CJC5854" s="25"/>
      <x:c r="CJD5854" s="25"/>
      <x:c r="CJE5854" s="25"/>
      <x:c r="CJF5854" s="25"/>
      <x:c r="CJG5854" s="25"/>
      <x:c r="CJH5854" s="25"/>
      <x:c r="CJI5854" s="25"/>
      <x:c r="CJJ5854" s="25"/>
      <x:c r="CJK5854" s="25"/>
      <x:c r="CJL5854" s="25"/>
      <x:c r="CJM5854" s="25"/>
      <x:c r="CJN5854" s="25"/>
      <x:c r="CJO5854" s="25"/>
      <x:c r="CJP5854" s="25"/>
      <x:c r="CJQ5854" s="25"/>
      <x:c r="CJR5854" s="25"/>
      <x:c r="CJS5854" s="25"/>
      <x:c r="CJT5854" s="25"/>
      <x:c r="CJU5854" s="25"/>
      <x:c r="CJV5854" s="25"/>
      <x:c r="CJW5854" s="25"/>
      <x:c r="CJX5854" s="25"/>
      <x:c r="CJY5854" s="25"/>
      <x:c r="CJZ5854" s="25"/>
      <x:c r="CKA5854" s="25"/>
      <x:c r="CKB5854" s="25"/>
      <x:c r="CKC5854" s="25"/>
      <x:c r="CKD5854" s="25"/>
      <x:c r="CKE5854" s="25"/>
      <x:c r="CKF5854" s="25"/>
      <x:c r="CKG5854" s="25"/>
      <x:c r="CKH5854" s="25"/>
      <x:c r="CKI5854" s="25"/>
      <x:c r="CKJ5854" s="25"/>
      <x:c r="CKK5854" s="25"/>
      <x:c r="CKL5854" s="25"/>
      <x:c r="CKM5854" s="25"/>
      <x:c r="CKN5854" s="25"/>
      <x:c r="CKO5854" s="25"/>
      <x:c r="CKP5854" s="25"/>
      <x:c r="CKQ5854" s="25"/>
      <x:c r="CKR5854" s="25"/>
      <x:c r="CKS5854" s="25"/>
      <x:c r="CKT5854" s="25"/>
      <x:c r="CKU5854" s="25"/>
      <x:c r="CKV5854" s="25"/>
      <x:c r="CKW5854" s="25"/>
      <x:c r="CKX5854" s="25"/>
      <x:c r="CKY5854" s="25"/>
      <x:c r="CKZ5854" s="25"/>
      <x:c r="CLA5854" s="25"/>
      <x:c r="CLB5854" s="25"/>
      <x:c r="CLC5854" s="25"/>
      <x:c r="CLD5854" s="25"/>
      <x:c r="CLE5854" s="25"/>
      <x:c r="CLF5854" s="25"/>
      <x:c r="CLG5854" s="25"/>
      <x:c r="CLH5854" s="25"/>
      <x:c r="CLI5854" s="25"/>
      <x:c r="CLJ5854" s="25"/>
      <x:c r="CLK5854" s="25"/>
      <x:c r="CLL5854" s="25"/>
      <x:c r="CLM5854" s="25"/>
      <x:c r="CLN5854" s="25"/>
      <x:c r="CLO5854" s="25"/>
      <x:c r="CLP5854" s="25"/>
      <x:c r="CLQ5854" s="25"/>
      <x:c r="CLR5854" s="25"/>
      <x:c r="CLS5854" s="25"/>
      <x:c r="CLT5854" s="25"/>
      <x:c r="CLU5854" s="25"/>
      <x:c r="CLV5854" s="25"/>
      <x:c r="CLW5854" s="25"/>
      <x:c r="CLX5854" s="25"/>
      <x:c r="CLY5854" s="25"/>
      <x:c r="CLZ5854" s="25"/>
      <x:c r="CMA5854" s="25"/>
      <x:c r="CMB5854" s="25"/>
      <x:c r="CMC5854" s="25"/>
      <x:c r="CMD5854" s="25"/>
      <x:c r="CME5854" s="25"/>
      <x:c r="CMF5854" s="25"/>
      <x:c r="CMG5854" s="25"/>
      <x:c r="CMH5854" s="25"/>
      <x:c r="CMI5854" s="25"/>
      <x:c r="CMJ5854" s="25"/>
      <x:c r="CMK5854" s="25"/>
      <x:c r="CML5854" s="25"/>
      <x:c r="CMM5854" s="25"/>
      <x:c r="CMN5854" s="25"/>
      <x:c r="CMO5854" s="25"/>
      <x:c r="CMP5854" s="25"/>
      <x:c r="CMQ5854" s="25"/>
      <x:c r="CMR5854" s="25"/>
      <x:c r="CMS5854" s="25"/>
      <x:c r="CMT5854" s="25"/>
      <x:c r="CMU5854" s="25"/>
      <x:c r="CMV5854" s="25"/>
      <x:c r="CMW5854" s="25"/>
      <x:c r="CMX5854" s="25"/>
      <x:c r="CMY5854" s="25"/>
      <x:c r="CMZ5854" s="25"/>
      <x:c r="CNA5854" s="25"/>
      <x:c r="CNB5854" s="25"/>
      <x:c r="CNC5854" s="25"/>
      <x:c r="CND5854" s="25"/>
      <x:c r="CNE5854" s="25"/>
      <x:c r="CNF5854" s="25"/>
      <x:c r="CNG5854" s="25"/>
      <x:c r="CNH5854" s="25"/>
      <x:c r="CNI5854" s="25"/>
      <x:c r="CNJ5854" s="25"/>
      <x:c r="CNK5854" s="25"/>
      <x:c r="CNL5854" s="25"/>
      <x:c r="CNM5854" s="25"/>
      <x:c r="CNN5854" s="25"/>
      <x:c r="CNO5854" s="25"/>
      <x:c r="CNP5854" s="25"/>
      <x:c r="CNQ5854" s="25"/>
      <x:c r="CNR5854" s="25"/>
      <x:c r="CNS5854" s="25"/>
      <x:c r="CNT5854" s="25"/>
      <x:c r="CNU5854" s="25"/>
      <x:c r="CNV5854" s="25"/>
      <x:c r="CNW5854" s="25"/>
      <x:c r="CNX5854" s="25"/>
      <x:c r="CNY5854" s="25"/>
      <x:c r="CNZ5854" s="25"/>
      <x:c r="COA5854" s="25"/>
      <x:c r="COB5854" s="25"/>
      <x:c r="COC5854" s="25"/>
      <x:c r="COD5854" s="25"/>
      <x:c r="COE5854" s="25"/>
      <x:c r="COF5854" s="25"/>
      <x:c r="COG5854" s="25"/>
      <x:c r="COH5854" s="25"/>
      <x:c r="COI5854" s="25"/>
      <x:c r="COJ5854" s="25"/>
      <x:c r="COK5854" s="25"/>
      <x:c r="COL5854" s="25"/>
      <x:c r="COM5854" s="25"/>
      <x:c r="CON5854" s="25"/>
      <x:c r="COO5854" s="25"/>
      <x:c r="COP5854" s="25"/>
      <x:c r="COQ5854" s="25"/>
      <x:c r="COR5854" s="25"/>
      <x:c r="COS5854" s="25"/>
      <x:c r="COT5854" s="25"/>
      <x:c r="COU5854" s="25"/>
      <x:c r="COV5854" s="25"/>
      <x:c r="COW5854" s="25"/>
      <x:c r="COX5854" s="25"/>
      <x:c r="COY5854" s="25"/>
      <x:c r="COZ5854" s="25"/>
      <x:c r="CPA5854" s="25"/>
      <x:c r="CPB5854" s="25"/>
      <x:c r="CPC5854" s="25"/>
      <x:c r="CPD5854" s="25"/>
      <x:c r="CPE5854" s="25"/>
      <x:c r="CPF5854" s="25"/>
      <x:c r="CPG5854" s="25"/>
      <x:c r="CPH5854" s="25"/>
      <x:c r="CPI5854" s="25"/>
      <x:c r="CPJ5854" s="25"/>
      <x:c r="CPK5854" s="25"/>
      <x:c r="CPL5854" s="25"/>
      <x:c r="CPM5854" s="25"/>
      <x:c r="CPN5854" s="25"/>
      <x:c r="CPO5854" s="25"/>
      <x:c r="CPP5854" s="25"/>
      <x:c r="CPQ5854" s="25"/>
      <x:c r="CPR5854" s="25"/>
      <x:c r="CPS5854" s="25"/>
      <x:c r="CPT5854" s="25"/>
      <x:c r="CPU5854" s="25"/>
      <x:c r="CPV5854" s="25"/>
      <x:c r="CPW5854" s="25"/>
      <x:c r="CPX5854" s="25"/>
      <x:c r="CPY5854" s="25"/>
      <x:c r="CPZ5854" s="25"/>
      <x:c r="CQA5854" s="25"/>
      <x:c r="CQB5854" s="25"/>
      <x:c r="CQC5854" s="25"/>
      <x:c r="CQD5854" s="25"/>
      <x:c r="CQE5854" s="25"/>
      <x:c r="CQF5854" s="25"/>
      <x:c r="CQG5854" s="25"/>
      <x:c r="CQH5854" s="25"/>
      <x:c r="CQI5854" s="25"/>
      <x:c r="CQJ5854" s="25"/>
      <x:c r="CQK5854" s="25"/>
      <x:c r="CQL5854" s="25"/>
      <x:c r="CQM5854" s="25"/>
      <x:c r="CQN5854" s="25"/>
      <x:c r="CQO5854" s="25"/>
      <x:c r="CQP5854" s="25"/>
      <x:c r="CQQ5854" s="25"/>
      <x:c r="CQR5854" s="25"/>
      <x:c r="CQS5854" s="25"/>
      <x:c r="CQT5854" s="25"/>
      <x:c r="CQU5854" s="25"/>
      <x:c r="CQV5854" s="25"/>
      <x:c r="CQW5854" s="25"/>
      <x:c r="CQX5854" s="25"/>
      <x:c r="CQY5854" s="25"/>
      <x:c r="CQZ5854" s="25"/>
      <x:c r="CRA5854" s="25"/>
      <x:c r="CRB5854" s="25"/>
      <x:c r="CRC5854" s="25"/>
      <x:c r="CRD5854" s="25"/>
      <x:c r="CRE5854" s="25"/>
      <x:c r="CRF5854" s="25"/>
      <x:c r="CRG5854" s="25"/>
      <x:c r="CRH5854" s="25"/>
      <x:c r="CRI5854" s="25"/>
      <x:c r="CRJ5854" s="25"/>
      <x:c r="CRK5854" s="25"/>
      <x:c r="CRL5854" s="25"/>
      <x:c r="CRM5854" s="25"/>
      <x:c r="CRN5854" s="25"/>
      <x:c r="CRO5854" s="25"/>
      <x:c r="CRP5854" s="25"/>
      <x:c r="CRQ5854" s="25"/>
      <x:c r="CRR5854" s="25"/>
      <x:c r="CRS5854" s="25"/>
      <x:c r="CRT5854" s="25"/>
      <x:c r="CRU5854" s="25"/>
      <x:c r="CRV5854" s="25"/>
      <x:c r="CRW5854" s="25"/>
      <x:c r="CRX5854" s="25"/>
      <x:c r="CRY5854" s="25"/>
      <x:c r="CRZ5854" s="25"/>
      <x:c r="CSA5854" s="25"/>
      <x:c r="CSB5854" s="25"/>
      <x:c r="CSC5854" s="25"/>
      <x:c r="CSD5854" s="25"/>
      <x:c r="CSE5854" s="25"/>
      <x:c r="CSF5854" s="25"/>
      <x:c r="CSG5854" s="25"/>
      <x:c r="CSH5854" s="25"/>
      <x:c r="CSI5854" s="25"/>
      <x:c r="CSJ5854" s="25"/>
      <x:c r="CSK5854" s="25"/>
      <x:c r="CSL5854" s="25"/>
      <x:c r="CSM5854" s="25"/>
      <x:c r="CSN5854" s="25"/>
      <x:c r="CSO5854" s="25"/>
      <x:c r="CSP5854" s="25"/>
      <x:c r="CSQ5854" s="25"/>
      <x:c r="CSR5854" s="25"/>
      <x:c r="CSS5854" s="25"/>
      <x:c r="CST5854" s="25"/>
      <x:c r="CSU5854" s="25"/>
      <x:c r="CSV5854" s="25"/>
      <x:c r="CSW5854" s="25"/>
      <x:c r="CSX5854" s="25"/>
      <x:c r="CSY5854" s="25"/>
      <x:c r="CSZ5854" s="25"/>
      <x:c r="CTA5854" s="25"/>
      <x:c r="CTB5854" s="25"/>
      <x:c r="CTC5854" s="25"/>
      <x:c r="CTD5854" s="25"/>
      <x:c r="CTE5854" s="25"/>
      <x:c r="CTF5854" s="25"/>
      <x:c r="CTG5854" s="25"/>
      <x:c r="CTH5854" s="25"/>
      <x:c r="CTI5854" s="25"/>
      <x:c r="CTJ5854" s="25"/>
      <x:c r="CTK5854" s="25"/>
      <x:c r="CTL5854" s="25"/>
      <x:c r="CTM5854" s="25"/>
      <x:c r="CTN5854" s="25"/>
      <x:c r="CTO5854" s="25"/>
      <x:c r="CTP5854" s="25"/>
      <x:c r="CTQ5854" s="25"/>
      <x:c r="CTR5854" s="25"/>
      <x:c r="CTS5854" s="25"/>
      <x:c r="CTT5854" s="25"/>
      <x:c r="CTU5854" s="25"/>
      <x:c r="CTV5854" s="25"/>
      <x:c r="CTW5854" s="25"/>
      <x:c r="CTX5854" s="25"/>
      <x:c r="CTY5854" s="25"/>
      <x:c r="CTZ5854" s="25"/>
      <x:c r="CUA5854" s="25"/>
      <x:c r="CUB5854" s="25"/>
      <x:c r="CUC5854" s="25"/>
      <x:c r="CUD5854" s="25"/>
      <x:c r="CUE5854" s="25"/>
      <x:c r="CUF5854" s="25"/>
      <x:c r="CUG5854" s="25"/>
      <x:c r="CUH5854" s="25"/>
      <x:c r="CUI5854" s="25"/>
      <x:c r="CUJ5854" s="25"/>
      <x:c r="CUK5854" s="25"/>
      <x:c r="CUL5854" s="25"/>
      <x:c r="CUM5854" s="25"/>
      <x:c r="CUN5854" s="25"/>
      <x:c r="CUO5854" s="25"/>
      <x:c r="CUP5854" s="25"/>
      <x:c r="CUQ5854" s="25"/>
      <x:c r="CUR5854" s="25"/>
      <x:c r="CUS5854" s="25"/>
      <x:c r="CUT5854" s="25"/>
      <x:c r="CUU5854" s="25"/>
      <x:c r="CUV5854" s="25"/>
      <x:c r="CUW5854" s="25"/>
      <x:c r="CUX5854" s="25"/>
      <x:c r="CUY5854" s="25"/>
      <x:c r="CUZ5854" s="25"/>
      <x:c r="CVA5854" s="25"/>
      <x:c r="CVB5854" s="25"/>
      <x:c r="CVC5854" s="25"/>
      <x:c r="CVD5854" s="25"/>
      <x:c r="CVE5854" s="25"/>
      <x:c r="CVF5854" s="25"/>
      <x:c r="CVG5854" s="25"/>
      <x:c r="CVH5854" s="25"/>
      <x:c r="CVI5854" s="25"/>
      <x:c r="CVJ5854" s="25"/>
      <x:c r="CVK5854" s="25"/>
      <x:c r="CVL5854" s="25"/>
      <x:c r="CVM5854" s="25"/>
      <x:c r="CVN5854" s="25"/>
      <x:c r="CVO5854" s="25"/>
      <x:c r="CVP5854" s="25"/>
      <x:c r="CVQ5854" s="25"/>
      <x:c r="CVR5854" s="25"/>
      <x:c r="CVS5854" s="25"/>
      <x:c r="CVT5854" s="25"/>
      <x:c r="CVU5854" s="25"/>
      <x:c r="CVV5854" s="25"/>
      <x:c r="CVW5854" s="25"/>
      <x:c r="CVX5854" s="25"/>
      <x:c r="CVY5854" s="25"/>
      <x:c r="CVZ5854" s="25"/>
      <x:c r="CWA5854" s="25"/>
      <x:c r="CWB5854" s="25"/>
      <x:c r="CWC5854" s="25"/>
      <x:c r="CWD5854" s="25"/>
      <x:c r="CWE5854" s="25"/>
      <x:c r="CWF5854" s="25"/>
      <x:c r="CWG5854" s="25"/>
      <x:c r="CWH5854" s="25"/>
      <x:c r="CWI5854" s="25"/>
      <x:c r="CWJ5854" s="25"/>
      <x:c r="CWK5854" s="25"/>
      <x:c r="CWL5854" s="25"/>
      <x:c r="CWM5854" s="25"/>
      <x:c r="CWN5854" s="25"/>
      <x:c r="CWO5854" s="25"/>
      <x:c r="CWP5854" s="25"/>
      <x:c r="CWQ5854" s="25"/>
      <x:c r="CWR5854" s="25"/>
      <x:c r="CWS5854" s="25"/>
      <x:c r="CWT5854" s="25"/>
      <x:c r="CWU5854" s="25"/>
      <x:c r="CWV5854" s="25"/>
      <x:c r="CWW5854" s="25"/>
      <x:c r="CWX5854" s="25"/>
      <x:c r="CWY5854" s="25"/>
      <x:c r="CWZ5854" s="25"/>
      <x:c r="CXA5854" s="25"/>
      <x:c r="CXB5854" s="25"/>
      <x:c r="CXC5854" s="25"/>
      <x:c r="CXD5854" s="25"/>
      <x:c r="CXE5854" s="25"/>
      <x:c r="CXF5854" s="25"/>
      <x:c r="CXG5854" s="25"/>
      <x:c r="CXH5854" s="25"/>
      <x:c r="CXI5854" s="25"/>
      <x:c r="CXJ5854" s="25"/>
      <x:c r="CXK5854" s="25"/>
      <x:c r="CXL5854" s="25"/>
      <x:c r="CXM5854" s="25"/>
      <x:c r="CXN5854" s="25"/>
      <x:c r="CXO5854" s="25"/>
      <x:c r="CXP5854" s="25"/>
      <x:c r="CXQ5854" s="25"/>
      <x:c r="CXR5854" s="25"/>
      <x:c r="CXS5854" s="25"/>
      <x:c r="CXT5854" s="25"/>
      <x:c r="CXU5854" s="25"/>
      <x:c r="CXV5854" s="25"/>
      <x:c r="CXW5854" s="25"/>
      <x:c r="CXX5854" s="25"/>
      <x:c r="CXY5854" s="25"/>
      <x:c r="CXZ5854" s="25"/>
      <x:c r="CYA5854" s="25"/>
      <x:c r="CYB5854" s="25"/>
      <x:c r="CYC5854" s="25"/>
      <x:c r="CYD5854" s="25"/>
      <x:c r="CYE5854" s="25"/>
      <x:c r="CYF5854" s="25"/>
      <x:c r="CYG5854" s="25"/>
      <x:c r="CYH5854" s="25"/>
      <x:c r="CYI5854" s="25"/>
      <x:c r="CYJ5854" s="25"/>
      <x:c r="CYK5854" s="25"/>
      <x:c r="CYL5854" s="25"/>
      <x:c r="CYM5854" s="25"/>
      <x:c r="CYN5854" s="25"/>
      <x:c r="CYO5854" s="25"/>
      <x:c r="CYP5854" s="25"/>
      <x:c r="CYQ5854" s="25"/>
      <x:c r="CYR5854" s="25"/>
      <x:c r="CYS5854" s="25"/>
      <x:c r="CYT5854" s="25"/>
      <x:c r="CYU5854" s="25"/>
      <x:c r="CYV5854" s="25"/>
      <x:c r="CYW5854" s="25"/>
      <x:c r="CYX5854" s="25"/>
      <x:c r="CYY5854" s="25"/>
      <x:c r="CYZ5854" s="25"/>
      <x:c r="CZA5854" s="25"/>
      <x:c r="CZB5854" s="25"/>
      <x:c r="CZC5854" s="25"/>
      <x:c r="CZD5854" s="25"/>
      <x:c r="CZE5854" s="25"/>
      <x:c r="CZF5854" s="25"/>
      <x:c r="CZG5854" s="25"/>
      <x:c r="CZH5854" s="25"/>
      <x:c r="CZI5854" s="25"/>
      <x:c r="CZJ5854" s="25"/>
      <x:c r="CZK5854" s="25"/>
      <x:c r="CZL5854" s="25"/>
      <x:c r="CZM5854" s="25"/>
      <x:c r="CZN5854" s="25"/>
      <x:c r="CZO5854" s="25"/>
      <x:c r="CZP5854" s="25"/>
      <x:c r="CZQ5854" s="25"/>
      <x:c r="CZR5854" s="25"/>
      <x:c r="CZS5854" s="25"/>
      <x:c r="CZT5854" s="25"/>
      <x:c r="CZU5854" s="25"/>
      <x:c r="CZV5854" s="25"/>
      <x:c r="CZW5854" s="25"/>
      <x:c r="CZX5854" s="25"/>
      <x:c r="CZY5854" s="25"/>
      <x:c r="CZZ5854" s="25"/>
      <x:c r="DAA5854" s="25"/>
      <x:c r="DAB5854" s="25"/>
      <x:c r="DAC5854" s="25"/>
      <x:c r="DAD5854" s="25"/>
      <x:c r="DAE5854" s="25"/>
      <x:c r="DAF5854" s="25"/>
      <x:c r="DAG5854" s="25"/>
      <x:c r="DAH5854" s="25"/>
      <x:c r="DAI5854" s="25"/>
      <x:c r="DAJ5854" s="25"/>
      <x:c r="DAK5854" s="25"/>
      <x:c r="DAL5854" s="25"/>
      <x:c r="DAM5854" s="25"/>
      <x:c r="DAN5854" s="25"/>
      <x:c r="DAO5854" s="25"/>
      <x:c r="DAP5854" s="25"/>
      <x:c r="DAQ5854" s="25"/>
      <x:c r="DAR5854" s="25"/>
      <x:c r="DAS5854" s="25"/>
      <x:c r="DAT5854" s="25"/>
      <x:c r="DAU5854" s="25"/>
      <x:c r="DAV5854" s="25"/>
      <x:c r="DAW5854" s="25"/>
      <x:c r="DAX5854" s="25"/>
      <x:c r="DAY5854" s="25"/>
      <x:c r="DAZ5854" s="25"/>
      <x:c r="DBA5854" s="25"/>
      <x:c r="DBB5854" s="25"/>
      <x:c r="DBC5854" s="25"/>
      <x:c r="DBD5854" s="25"/>
      <x:c r="DBE5854" s="25"/>
      <x:c r="DBF5854" s="25"/>
      <x:c r="DBG5854" s="25"/>
      <x:c r="DBH5854" s="25"/>
      <x:c r="DBI5854" s="25"/>
      <x:c r="DBJ5854" s="25"/>
      <x:c r="DBK5854" s="25"/>
      <x:c r="DBL5854" s="25"/>
      <x:c r="DBM5854" s="25"/>
      <x:c r="DBN5854" s="25"/>
      <x:c r="DBO5854" s="25"/>
      <x:c r="DBP5854" s="25"/>
      <x:c r="DBQ5854" s="25"/>
      <x:c r="DBR5854" s="25"/>
      <x:c r="DBS5854" s="25"/>
      <x:c r="DBT5854" s="25"/>
      <x:c r="DBU5854" s="25"/>
      <x:c r="DBV5854" s="25"/>
      <x:c r="DBW5854" s="25"/>
      <x:c r="DBX5854" s="25"/>
      <x:c r="DBY5854" s="25"/>
      <x:c r="DBZ5854" s="25"/>
      <x:c r="DCA5854" s="25"/>
      <x:c r="DCB5854" s="25"/>
      <x:c r="DCC5854" s="25"/>
      <x:c r="DCD5854" s="25"/>
      <x:c r="DCE5854" s="25"/>
      <x:c r="DCF5854" s="25"/>
      <x:c r="DCG5854" s="25"/>
      <x:c r="DCH5854" s="25"/>
      <x:c r="DCI5854" s="25"/>
      <x:c r="DCJ5854" s="25"/>
      <x:c r="DCK5854" s="25"/>
      <x:c r="DCL5854" s="25"/>
      <x:c r="DCM5854" s="25"/>
      <x:c r="DCN5854" s="25"/>
      <x:c r="DCO5854" s="25"/>
      <x:c r="DCP5854" s="25"/>
      <x:c r="DCQ5854" s="25"/>
      <x:c r="DCR5854" s="25"/>
      <x:c r="DCS5854" s="25"/>
      <x:c r="DCT5854" s="25"/>
      <x:c r="DCU5854" s="25"/>
      <x:c r="DCV5854" s="25"/>
      <x:c r="DCW5854" s="25"/>
      <x:c r="DCX5854" s="25"/>
      <x:c r="DCY5854" s="25"/>
      <x:c r="DCZ5854" s="25"/>
      <x:c r="DDA5854" s="25"/>
      <x:c r="DDB5854" s="25"/>
      <x:c r="DDC5854" s="25"/>
      <x:c r="DDD5854" s="25"/>
      <x:c r="DDE5854" s="25"/>
      <x:c r="DDF5854" s="25"/>
      <x:c r="DDG5854" s="25"/>
      <x:c r="DDH5854" s="25"/>
      <x:c r="DDI5854" s="25"/>
      <x:c r="DDJ5854" s="25"/>
      <x:c r="DDK5854" s="25"/>
      <x:c r="DDL5854" s="25"/>
      <x:c r="DDM5854" s="25"/>
      <x:c r="DDN5854" s="25"/>
      <x:c r="DDO5854" s="25"/>
      <x:c r="DDP5854" s="25"/>
      <x:c r="DDQ5854" s="25"/>
      <x:c r="DDR5854" s="25"/>
      <x:c r="DDS5854" s="25"/>
      <x:c r="DDT5854" s="25"/>
      <x:c r="DDU5854" s="25"/>
      <x:c r="DDV5854" s="25"/>
      <x:c r="DDW5854" s="25"/>
      <x:c r="DDX5854" s="25"/>
      <x:c r="DDY5854" s="25"/>
      <x:c r="DDZ5854" s="25"/>
      <x:c r="DEA5854" s="25"/>
      <x:c r="DEB5854" s="25"/>
      <x:c r="DEC5854" s="25"/>
      <x:c r="DED5854" s="25"/>
      <x:c r="DEE5854" s="25"/>
      <x:c r="DEF5854" s="25"/>
      <x:c r="DEG5854" s="25"/>
      <x:c r="DEH5854" s="25"/>
      <x:c r="DEI5854" s="25"/>
      <x:c r="DEJ5854" s="25"/>
      <x:c r="DEK5854" s="25"/>
      <x:c r="DEL5854" s="25"/>
      <x:c r="DEM5854" s="25"/>
      <x:c r="DEN5854" s="25"/>
      <x:c r="DEO5854" s="25"/>
      <x:c r="DEP5854" s="25"/>
      <x:c r="DEQ5854" s="25"/>
      <x:c r="DER5854" s="25"/>
      <x:c r="DES5854" s="25"/>
      <x:c r="DET5854" s="25"/>
      <x:c r="DEU5854" s="25"/>
      <x:c r="DEV5854" s="25"/>
      <x:c r="DEW5854" s="25"/>
      <x:c r="DEX5854" s="25"/>
      <x:c r="DEY5854" s="25"/>
      <x:c r="DEZ5854" s="25"/>
      <x:c r="DFA5854" s="25"/>
      <x:c r="DFB5854" s="25"/>
      <x:c r="DFC5854" s="25"/>
      <x:c r="DFD5854" s="25"/>
      <x:c r="DFE5854" s="25"/>
      <x:c r="DFF5854" s="25"/>
      <x:c r="DFG5854" s="25"/>
      <x:c r="DFH5854" s="25"/>
      <x:c r="DFI5854" s="25"/>
      <x:c r="DFJ5854" s="25"/>
      <x:c r="DFK5854" s="25"/>
      <x:c r="DFL5854" s="25"/>
      <x:c r="DFM5854" s="25"/>
      <x:c r="DFN5854" s="25"/>
      <x:c r="DFO5854" s="25"/>
      <x:c r="DFP5854" s="25"/>
      <x:c r="DFQ5854" s="25"/>
      <x:c r="DFR5854" s="25"/>
      <x:c r="DFS5854" s="25"/>
      <x:c r="DFT5854" s="25"/>
      <x:c r="DFU5854" s="25"/>
      <x:c r="DFV5854" s="25"/>
      <x:c r="DFW5854" s="25"/>
      <x:c r="DFX5854" s="25"/>
      <x:c r="DFY5854" s="25"/>
      <x:c r="DFZ5854" s="25"/>
      <x:c r="DGA5854" s="25"/>
      <x:c r="DGB5854" s="25"/>
      <x:c r="DGC5854" s="25"/>
      <x:c r="DGD5854" s="25"/>
      <x:c r="DGE5854" s="25"/>
      <x:c r="DGF5854" s="25"/>
      <x:c r="DGG5854" s="25"/>
      <x:c r="DGH5854" s="25"/>
      <x:c r="DGI5854" s="25"/>
      <x:c r="DGJ5854" s="25"/>
      <x:c r="DGK5854" s="25"/>
      <x:c r="DGL5854" s="25"/>
      <x:c r="DGM5854" s="25"/>
      <x:c r="DGN5854" s="25"/>
      <x:c r="DGO5854" s="25"/>
      <x:c r="DGP5854" s="25"/>
      <x:c r="DGQ5854" s="25"/>
      <x:c r="DGR5854" s="25"/>
      <x:c r="DGS5854" s="25"/>
      <x:c r="DGT5854" s="25"/>
      <x:c r="DGU5854" s="25"/>
      <x:c r="DGV5854" s="25"/>
      <x:c r="DGW5854" s="25"/>
      <x:c r="DGX5854" s="25"/>
      <x:c r="DGY5854" s="25"/>
      <x:c r="DGZ5854" s="25"/>
      <x:c r="DHA5854" s="25"/>
      <x:c r="DHB5854" s="25"/>
      <x:c r="DHC5854" s="25"/>
      <x:c r="DHD5854" s="25"/>
      <x:c r="DHE5854" s="25"/>
      <x:c r="DHF5854" s="25"/>
      <x:c r="DHG5854" s="25"/>
      <x:c r="DHH5854" s="25"/>
      <x:c r="DHI5854" s="25"/>
      <x:c r="DHJ5854" s="25"/>
      <x:c r="DHK5854" s="25"/>
      <x:c r="DHL5854" s="25"/>
      <x:c r="DHM5854" s="25"/>
      <x:c r="DHN5854" s="25"/>
      <x:c r="DHO5854" s="25"/>
      <x:c r="DHP5854" s="25"/>
      <x:c r="DHQ5854" s="25"/>
      <x:c r="DHR5854" s="25"/>
      <x:c r="DHS5854" s="25"/>
      <x:c r="DHT5854" s="25"/>
      <x:c r="DHU5854" s="25"/>
      <x:c r="DHV5854" s="25"/>
      <x:c r="DHW5854" s="25"/>
      <x:c r="DHX5854" s="25"/>
      <x:c r="DHY5854" s="25"/>
      <x:c r="DHZ5854" s="25"/>
      <x:c r="DIA5854" s="25"/>
      <x:c r="DIB5854" s="25"/>
      <x:c r="DIC5854" s="25"/>
      <x:c r="DID5854" s="25"/>
      <x:c r="DIE5854" s="25"/>
      <x:c r="DIF5854" s="25"/>
      <x:c r="DIG5854" s="25"/>
      <x:c r="DIH5854" s="25"/>
      <x:c r="DII5854" s="25"/>
      <x:c r="DIJ5854" s="25"/>
      <x:c r="DIK5854" s="25"/>
      <x:c r="DIL5854" s="25"/>
      <x:c r="DIM5854" s="25"/>
      <x:c r="DIN5854" s="25"/>
      <x:c r="DIO5854" s="25"/>
      <x:c r="DIP5854" s="25"/>
      <x:c r="DIQ5854" s="25"/>
      <x:c r="DIR5854" s="25"/>
      <x:c r="DIS5854" s="25"/>
      <x:c r="DIT5854" s="25"/>
      <x:c r="DIU5854" s="25"/>
      <x:c r="DIV5854" s="25"/>
      <x:c r="DIW5854" s="25"/>
      <x:c r="DIX5854" s="25"/>
      <x:c r="DIY5854" s="25"/>
      <x:c r="DIZ5854" s="25"/>
      <x:c r="DJA5854" s="25"/>
      <x:c r="DJB5854" s="25"/>
      <x:c r="DJC5854" s="25"/>
      <x:c r="DJD5854" s="25"/>
      <x:c r="DJE5854" s="25"/>
      <x:c r="DJF5854" s="25"/>
      <x:c r="DJG5854" s="25"/>
      <x:c r="DJH5854" s="25"/>
      <x:c r="DJI5854" s="25"/>
      <x:c r="DJJ5854" s="25"/>
      <x:c r="DJK5854" s="25"/>
      <x:c r="DJL5854" s="25"/>
      <x:c r="DJM5854" s="25"/>
      <x:c r="DJN5854" s="25"/>
      <x:c r="DJO5854" s="25"/>
      <x:c r="DJP5854" s="25"/>
      <x:c r="DJQ5854" s="25"/>
      <x:c r="DJR5854" s="25"/>
      <x:c r="DJS5854" s="25"/>
      <x:c r="DJT5854" s="25"/>
      <x:c r="DJU5854" s="25"/>
      <x:c r="DJV5854" s="25"/>
      <x:c r="DJW5854" s="25"/>
      <x:c r="DJX5854" s="25"/>
      <x:c r="DJY5854" s="25"/>
      <x:c r="DJZ5854" s="25"/>
      <x:c r="DKA5854" s="25"/>
      <x:c r="DKB5854" s="25"/>
      <x:c r="DKC5854" s="25"/>
      <x:c r="DKD5854" s="25"/>
      <x:c r="DKE5854" s="25"/>
      <x:c r="DKF5854" s="25"/>
      <x:c r="DKG5854" s="25"/>
      <x:c r="DKH5854" s="25"/>
      <x:c r="DKI5854" s="25"/>
      <x:c r="DKJ5854" s="25"/>
      <x:c r="DKK5854" s="25"/>
      <x:c r="DKL5854" s="25"/>
      <x:c r="DKM5854" s="25"/>
      <x:c r="DKN5854" s="25"/>
      <x:c r="DKO5854" s="25"/>
      <x:c r="DKP5854" s="25"/>
      <x:c r="DKQ5854" s="25"/>
      <x:c r="DKR5854" s="25"/>
      <x:c r="DKS5854" s="25"/>
      <x:c r="DKT5854" s="25"/>
      <x:c r="DKU5854" s="25"/>
      <x:c r="DKV5854" s="25"/>
      <x:c r="DKW5854" s="25"/>
      <x:c r="DKX5854" s="25"/>
      <x:c r="DKY5854" s="25"/>
      <x:c r="DKZ5854" s="25"/>
      <x:c r="DLA5854" s="25"/>
      <x:c r="DLB5854" s="25"/>
      <x:c r="DLC5854" s="25"/>
      <x:c r="DLD5854" s="25"/>
      <x:c r="DLE5854" s="25"/>
      <x:c r="DLF5854" s="25"/>
      <x:c r="DLG5854" s="25"/>
      <x:c r="DLH5854" s="25"/>
      <x:c r="DLI5854" s="25"/>
      <x:c r="DLJ5854" s="25"/>
      <x:c r="DLK5854" s="25"/>
      <x:c r="DLL5854" s="25"/>
      <x:c r="DLM5854" s="25"/>
      <x:c r="DLN5854" s="25"/>
      <x:c r="DLO5854" s="25"/>
      <x:c r="DLP5854" s="25"/>
      <x:c r="DLQ5854" s="25"/>
      <x:c r="DLR5854" s="25"/>
      <x:c r="DLS5854" s="25"/>
      <x:c r="DLT5854" s="25"/>
      <x:c r="DLU5854" s="25"/>
      <x:c r="DLV5854" s="25"/>
      <x:c r="DLW5854" s="25"/>
      <x:c r="DLX5854" s="25"/>
      <x:c r="DLY5854" s="25"/>
      <x:c r="DLZ5854" s="25"/>
      <x:c r="DMA5854" s="25"/>
      <x:c r="DMB5854" s="25"/>
      <x:c r="DMC5854" s="25"/>
      <x:c r="DMD5854" s="25"/>
      <x:c r="DME5854" s="25"/>
      <x:c r="DMF5854" s="25"/>
      <x:c r="DMG5854" s="25"/>
      <x:c r="DMH5854" s="25"/>
      <x:c r="DMI5854" s="25"/>
      <x:c r="DMJ5854" s="25"/>
      <x:c r="DMK5854" s="25"/>
      <x:c r="DML5854" s="25"/>
      <x:c r="DMM5854" s="25"/>
      <x:c r="DMN5854" s="25"/>
      <x:c r="DMO5854" s="25"/>
      <x:c r="DMP5854" s="25"/>
      <x:c r="DMQ5854" s="25"/>
      <x:c r="DMR5854" s="25"/>
      <x:c r="DMS5854" s="25"/>
      <x:c r="DMT5854" s="25"/>
      <x:c r="DMU5854" s="25"/>
      <x:c r="DMV5854" s="25"/>
      <x:c r="DMW5854" s="25"/>
      <x:c r="DMX5854" s="25"/>
      <x:c r="DMY5854" s="25"/>
      <x:c r="DMZ5854" s="25"/>
      <x:c r="DNA5854" s="25"/>
      <x:c r="DNB5854" s="25"/>
      <x:c r="DNC5854" s="25"/>
      <x:c r="DND5854" s="25"/>
      <x:c r="DNE5854" s="25"/>
      <x:c r="DNF5854" s="25"/>
      <x:c r="DNG5854" s="25"/>
      <x:c r="DNH5854" s="25"/>
      <x:c r="DNI5854" s="25"/>
      <x:c r="DNJ5854" s="25"/>
      <x:c r="DNK5854" s="25"/>
      <x:c r="DNL5854" s="25"/>
      <x:c r="DNM5854" s="25"/>
      <x:c r="DNN5854" s="25"/>
      <x:c r="DNO5854" s="25"/>
      <x:c r="DNP5854" s="25"/>
      <x:c r="DNQ5854" s="25"/>
      <x:c r="DNR5854" s="25"/>
      <x:c r="DNS5854" s="25"/>
      <x:c r="DNT5854" s="25"/>
      <x:c r="DNU5854" s="25"/>
      <x:c r="DNV5854" s="25"/>
      <x:c r="DNW5854" s="25"/>
      <x:c r="DNX5854" s="25"/>
      <x:c r="DNY5854" s="25"/>
      <x:c r="DNZ5854" s="25"/>
      <x:c r="DOA5854" s="25"/>
      <x:c r="DOB5854" s="25"/>
      <x:c r="DOC5854" s="25"/>
      <x:c r="DOD5854" s="25"/>
      <x:c r="DOE5854" s="25"/>
      <x:c r="DOF5854" s="25"/>
      <x:c r="DOG5854" s="25"/>
      <x:c r="DOH5854" s="25"/>
      <x:c r="DOI5854" s="25"/>
      <x:c r="DOJ5854" s="25"/>
      <x:c r="DOK5854" s="25"/>
      <x:c r="DOL5854" s="25"/>
      <x:c r="DOM5854" s="25"/>
      <x:c r="DON5854" s="25"/>
      <x:c r="DOO5854" s="25"/>
      <x:c r="DOP5854" s="25"/>
      <x:c r="DOQ5854" s="25"/>
      <x:c r="DOR5854" s="25"/>
      <x:c r="DOS5854" s="25"/>
      <x:c r="DOT5854" s="25"/>
      <x:c r="DOU5854" s="25"/>
      <x:c r="DOV5854" s="25"/>
      <x:c r="DOW5854" s="25"/>
      <x:c r="DOX5854" s="25"/>
      <x:c r="DOY5854" s="25"/>
      <x:c r="DOZ5854" s="25"/>
      <x:c r="DPA5854" s="25"/>
      <x:c r="DPB5854" s="25"/>
      <x:c r="DPC5854" s="25"/>
      <x:c r="DPD5854" s="25"/>
      <x:c r="DPE5854" s="25"/>
      <x:c r="DPF5854" s="25"/>
      <x:c r="DPG5854" s="25"/>
      <x:c r="DPH5854" s="25"/>
      <x:c r="DPI5854" s="25"/>
      <x:c r="DPJ5854" s="25"/>
      <x:c r="DPK5854" s="25"/>
      <x:c r="DPL5854" s="25"/>
      <x:c r="DPM5854" s="25"/>
      <x:c r="DPN5854" s="25"/>
      <x:c r="DPO5854" s="25"/>
      <x:c r="DPP5854" s="25"/>
      <x:c r="DPQ5854" s="25"/>
      <x:c r="DPR5854" s="25"/>
      <x:c r="DPS5854" s="25"/>
      <x:c r="DPT5854" s="25"/>
      <x:c r="DPU5854" s="25"/>
      <x:c r="DPV5854" s="25"/>
      <x:c r="DPW5854" s="25"/>
      <x:c r="DPX5854" s="25"/>
      <x:c r="DPY5854" s="25"/>
      <x:c r="DPZ5854" s="25"/>
      <x:c r="DQA5854" s="25"/>
      <x:c r="DQB5854" s="25"/>
      <x:c r="DQC5854" s="25"/>
      <x:c r="DQD5854" s="25"/>
      <x:c r="DQE5854" s="25"/>
      <x:c r="DQF5854" s="25"/>
      <x:c r="DQG5854" s="25"/>
      <x:c r="DQH5854" s="25"/>
      <x:c r="DQI5854" s="25"/>
      <x:c r="DQJ5854" s="25"/>
      <x:c r="DQK5854" s="25"/>
      <x:c r="DQL5854" s="25"/>
      <x:c r="DQM5854" s="25"/>
      <x:c r="DQN5854" s="25"/>
      <x:c r="DQO5854" s="25"/>
      <x:c r="DQP5854" s="25"/>
      <x:c r="DQQ5854" s="25"/>
      <x:c r="DQR5854" s="25"/>
      <x:c r="DQS5854" s="25"/>
      <x:c r="DQT5854" s="25"/>
      <x:c r="DQU5854" s="25"/>
      <x:c r="DQV5854" s="25"/>
      <x:c r="DQW5854" s="25"/>
      <x:c r="DQX5854" s="25"/>
      <x:c r="DQY5854" s="25"/>
      <x:c r="DQZ5854" s="25"/>
      <x:c r="DRA5854" s="25"/>
      <x:c r="DRB5854" s="25"/>
      <x:c r="DRC5854" s="25"/>
      <x:c r="DRD5854" s="25"/>
      <x:c r="DRE5854" s="25"/>
      <x:c r="DRF5854" s="25"/>
      <x:c r="DRG5854" s="25"/>
      <x:c r="DRH5854" s="25"/>
      <x:c r="DRI5854" s="25"/>
      <x:c r="DRJ5854" s="25"/>
      <x:c r="DRK5854" s="25"/>
      <x:c r="DRL5854" s="25"/>
      <x:c r="DRM5854" s="25"/>
      <x:c r="DRN5854" s="25"/>
      <x:c r="DRO5854" s="25"/>
      <x:c r="DRP5854" s="25"/>
      <x:c r="DRQ5854" s="25"/>
      <x:c r="DRR5854" s="25"/>
      <x:c r="DRS5854" s="25"/>
      <x:c r="DRT5854" s="25"/>
      <x:c r="DRU5854" s="25"/>
      <x:c r="DRV5854" s="25"/>
      <x:c r="DRW5854" s="25"/>
      <x:c r="DRX5854" s="25"/>
      <x:c r="DRY5854" s="25"/>
      <x:c r="DRZ5854" s="25"/>
      <x:c r="DSA5854" s="25"/>
      <x:c r="DSB5854" s="25"/>
      <x:c r="DSC5854" s="25"/>
      <x:c r="DSD5854" s="25"/>
      <x:c r="DSE5854" s="25"/>
      <x:c r="DSF5854" s="25"/>
      <x:c r="DSG5854" s="25"/>
      <x:c r="DSH5854" s="25"/>
      <x:c r="DSI5854" s="25"/>
      <x:c r="DSJ5854" s="25"/>
      <x:c r="DSK5854" s="25"/>
      <x:c r="DSL5854" s="25"/>
      <x:c r="DSM5854" s="25"/>
      <x:c r="DSN5854" s="25"/>
      <x:c r="DSO5854" s="25"/>
      <x:c r="DSP5854" s="25"/>
      <x:c r="DSQ5854" s="25"/>
      <x:c r="DSR5854" s="25"/>
      <x:c r="DSS5854" s="25"/>
      <x:c r="DST5854" s="25"/>
      <x:c r="DSU5854" s="25"/>
      <x:c r="DSV5854" s="25"/>
      <x:c r="DSW5854" s="25"/>
      <x:c r="DSX5854" s="25"/>
      <x:c r="DSY5854" s="25"/>
      <x:c r="DSZ5854" s="25"/>
      <x:c r="DTA5854" s="25"/>
      <x:c r="DTB5854" s="25"/>
      <x:c r="DTC5854" s="25"/>
      <x:c r="DTD5854" s="25"/>
      <x:c r="DTE5854" s="25"/>
      <x:c r="DTF5854" s="25"/>
      <x:c r="DTG5854" s="25"/>
      <x:c r="DTH5854" s="25"/>
      <x:c r="DTI5854" s="25"/>
      <x:c r="DTJ5854" s="25"/>
      <x:c r="DTK5854" s="25"/>
      <x:c r="DTL5854" s="25"/>
      <x:c r="DTM5854" s="25"/>
      <x:c r="DTN5854" s="25"/>
      <x:c r="DTO5854" s="25"/>
      <x:c r="DTP5854" s="25"/>
      <x:c r="DTQ5854" s="25"/>
      <x:c r="DTR5854" s="25"/>
      <x:c r="DTS5854" s="25"/>
      <x:c r="DTT5854" s="25"/>
      <x:c r="DTU5854" s="25"/>
      <x:c r="DTV5854" s="25"/>
      <x:c r="DTW5854" s="25"/>
      <x:c r="DTX5854" s="25"/>
      <x:c r="DTY5854" s="25"/>
      <x:c r="DTZ5854" s="25"/>
      <x:c r="DUA5854" s="25"/>
      <x:c r="DUB5854" s="25"/>
      <x:c r="DUC5854" s="25"/>
      <x:c r="DUD5854" s="25"/>
      <x:c r="DUE5854" s="25"/>
      <x:c r="DUF5854" s="25"/>
      <x:c r="DUG5854" s="25"/>
      <x:c r="DUH5854" s="25"/>
      <x:c r="DUI5854" s="25"/>
      <x:c r="DUJ5854" s="25"/>
      <x:c r="DUK5854" s="25"/>
      <x:c r="DUL5854" s="25"/>
      <x:c r="DUM5854" s="25"/>
      <x:c r="DUN5854" s="25"/>
      <x:c r="DUO5854" s="25"/>
      <x:c r="DUP5854" s="25"/>
      <x:c r="DUQ5854" s="25"/>
      <x:c r="DUR5854" s="25"/>
      <x:c r="DUS5854" s="25"/>
      <x:c r="DUT5854" s="25"/>
      <x:c r="DUU5854" s="25"/>
      <x:c r="DUV5854" s="25"/>
      <x:c r="DUW5854" s="25"/>
      <x:c r="DUX5854" s="25"/>
      <x:c r="DUY5854" s="25"/>
      <x:c r="DUZ5854" s="25"/>
      <x:c r="DVA5854" s="25"/>
      <x:c r="DVB5854" s="25"/>
      <x:c r="DVC5854" s="25"/>
      <x:c r="DVD5854" s="25"/>
      <x:c r="DVE5854" s="25"/>
      <x:c r="DVF5854" s="25"/>
      <x:c r="DVG5854" s="25"/>
      <x:c r="DVH5854" s="25"/>
      <x:c r="DVI5854" s="25"/>
      <x:c r="DVJ5854" s="25"/>
      <x:c r="DVK5854" s="25"/>
      <x:c r="DVL5854" s="25"/>
      <x:c r="DVM5854" s="25"/>
      <x:c r="DVN5854" s="25"/>
      <x:c r="DVO5854" s="25"/>
      <x:c r="DVP5854" s="25"/>
      <x:c r="DVQ5854" s="25"/>
      <x:c r="DVR5854" s="25"/>
      <x:c r="DVS5854" s="25"/>
      <x:c r="DVT5854" s="25"/>
      <x:c r="DVU5854" s="25"/>
      <x:c r="DVV5854" s="25"/>
      <x:c r="DVW5854" s="25"/>
      <x:c r="DVX5854" s="25"/>
      <x:c r="DVY5854" s="25"/>
      <x:c r="DVZ5854" s="25"/>
      <x:c r="DWA5854" s="25"/>
      <x:c r="DWB5854" s="25"/>
      <x:c r="DWC5854" s="25"/>
      <x:c r="DWD5854" s="25"/>
      <x:c r="DWE5854" s="25"/>
      <x:c r="DWF5854" s="25"/>
      <x:c r="DWG5854" s="25"/>
      <x:c r="DWH5854" s="25"/>
      <x:c r="DWI5854" s="25"/>
      <x:c r="DWJ5854" s="25"/>
      <x:c r="DWK5854" s="25"/>
      <x:c r="DWL5854" s="25"/>
      <x:c r="DWM5854" s="25"/>
      <x:c r="DWN5854" s="25"/>
      <x:c r="DWO5854" s="25"/>
      <x:c r="DWP5854" s="25"/>
      <x:c r="DWQ5854" s="25"/>
      <x:c r="DWR5854" s="25"/>
      <x:c r="DWS5854" s="25"/>
      <x:c r="DWT5854" s="25"/>
      <x:c r="DWU5854" s="25"/>
      <x:c r="DWV5854" s="25"/>
      <x:c r="DWW5854" s="25"/>
      <x:c r="DWX5854" s="25"/>
      <x:c r="DWY5854" s="25"/>
      <x:c r="DWZ5854" s="25"/>
      <x:c r="DXA5854" s="25"/>
      <x:c r="DXB5854" s="25"/>
      <x:c r="DXC5854" s="25"/>
      <x:c r="DXD5854" s="25"/>
      <x:c r="DXE5854" s="25"/>
      <x:c r="DXF5854" s="25"/>
      <x:c r="DXG5854" s="25"/>
      <x:c r="DXH5854" s="25"/>
      <x:c r="DXI5854" s="25"/>
      <x:c r="DXJ5854" s="25"/>
      <x:c r="DXK5854" s="25"/>
      <x:c r="DXL5854" s="25"/>
      <x:c r="DXM5854" s="25"/>
      <x:c r="DXN5854" s="25"/>
      <x:c r="DXO5854" s="25"/>
      <x:c r="DXP5854" s="25"/>
      <x:c r="DXQ5854" s="25"/>
      <x:c r="DXR5854" s="25"/>
      <x:c r="DXS5854" s="25"/>
      <x:c r="DXT5854" s="25"/>
      <x:c r="DXU5854" s="25"/>
      <x:c r="DXV5854" s="25"/>
      <x:c r="DXW5854" s="25"/>
      <x:c r="DXX5854" s="25"/>
      <x:c r="DXY5854" s="25"/>
      <x:c r="DXZ5854" s="25"/>
      <x:c r="DYA5854" s="25"/>
      <x:c r="DYB5854" s="25"/>
      <x:c r="DYC5854" s="25"/>
      <x:c r="DYD5854" s="25"/>
      <x:c r="DYE5854" s="25"/>
      <x:c r="DYF5854" s="25"/>
      <x:c r="DYG5854" s="25"/>
      <x:c r="DYH5854" s="25"/>
      <x:c r="DYI5854" s="25"/>
      <x:c r="DYJ5854" s="25"/>
      <x:c r="DYK5854" s="25"/>
      <x:c r="DYL5854" s="25"/>
      <x:c r="DYM5854" s="25"/>
      <x:c r="DYN5854" s="25"/>
      <x:c r="DYO5854" s="25"/>
      <x:c r="DYP5854" s="25"/>
      <x:c r="DYQ5854" s="25"/>
      <x:c r="DYR5854" s="25"/>
      <x:c r="DYS5854" s="25"/>
      <x:c r="DYT5854" s="25"/>
      <x:c r="DYU5854" s="25"/>
      <x:c r="DYV5854" s="25"/>
      <x:c r="DYW5854" s="25"/>
      <x:c r="DYX5854" s="25"/>
      <x:c r="DYY5854" s="25"/>
      <x:c r="DYZ5854" s="25"/>
      <x:c r="DZA5854" s="25"/>
      <x:c r="DZB5854" s="25"/>
      <x:c r="DZC5854" s="25"/>
      <x:c r="DZD5854" s="25"/>
      <x:c r="DZE5854" s="25"/>
      <x:c r="DZF5854" s="25"/>
      <x:c r="DZG5854" s="25"/>
      <x:c r="DZH5854" s="25"/>
      <x:c r="DZI5854" s="25"/>
      <x:c r="DZJ5854" s="25"/>
      <x:c r="DZK5854" s="25"/>
      <x:c r="DZL5854" s="25"/>
      <x:c r="DZM5854" s="25"/>
      <x:c r="DZN5854" s="25"/>
      <x:c r="DZO5854" s="25"/>
      <x:c r="DZP5854" s="25"/>
      <x:c r="DZQ5854" s="25"/>
      <x:c r="DZR5854" s="25"/>
      <x:c r="DZS5854" s="25"/>
      <x:c r="DZT5854" s="25"/>
      <x:c r="DZU5854" s="25"/>
      <x:c r="DZV5854" s="25"/>
      <x:c r="DZW5854" s="25"/>
      <x:c r="DZX5854" s="25"/>
      <x:c r="DZY5854" s="25"/>
      <x:c r="DZZ5854" s="25"/>
      <x:c r="EAA5854" s="25"/>
      <x:c r="EAB5854" s="25"/>
      <x:c r="EAC5854" s="25"/>
      <x:c r="EAD5854" s="25"/>
      <x:c r="EAE5854" s="25"/>
      <x:c r="EAF5854" s="25"/>
      <x:c r="EAG5854" s="25"/>
      <x:c r="EAH5854" s="25"/>
      <x:c r="EAI5854" s="25"/>
      <x:c r="EAJ5854" s="25"/>
      <x:c r="EAK5854" s="25"/>
      <x:c r="EAL5854" s="25"/>
      <x:c r="EAM5854" s="25"/>
      <x:c r="EAN5854" s="25"/>
      <x:c r="EAO5854" s="25"/>
      <x:c r="EAP5854" s="25"/>
      <x:c r="EAQ5854" s="25"/>
      <x:c r="EAR5854" s="25"/>
      <x:c r="EAS5854" s="25"/>
      <x:c r="EAT5854" s="25"/>
      <x:c r="EAU5854" s="25"/>
      <x:c r="EAV5854" s="25"/>
      <x:c r="EAW5854" s="25"/>
      <x:c r="EAX5854" s="25"/>
      <x:c r="EAY5854" s="25"/>
      <x:c r="EAZ5854" s="25"/>
      <x:c r="EBA5854" s="25"/>
      <x:c r="EBB5854" s="25"/>
      <x:c r="EBC5854" s="25"/>
      <x:c r="EBD5854" s="25"/>
      <x:c r="EBE5854" s="25"/>
      <x:c r="EBF5854" s="25"/>
      <x:c r="EBG5854" s="25"/>
      <x:c r="EBH5854" s="25"/>
      <x:c r="EBI5854" s="25"/>
      <x:c r="EBJ5854" s="25"/>
      <x:c r="EBK5854" s="25"/>
      <x:c r="EBL5854" s="25"/>
      <x:c r="EBM5854" s="25"/>
      <x:c r="EBN5854" s="25"/>
      <x:c r="EBO5854" s="25"/>
      <x:c r="EBP5854" s="25"/>
      <x:c r="EBQ5854" s="25"/>
      <x:c r="EBR5854" s="25"/>
      <x:c r="EBS5854" s="25"/>
      <x:c r="EBT5854" s="25"/>
      <x:c r="EBU5854" s="25"/>
      <x:c r="EBV5854" s="25"/>
      <x:c r="EBW5854" s="25"/>
      <x:c r="EBX5854" s="25"/>
      <x:c r="EBY5854" s="25"/>
      <x:c r="EBZ5854" s="25"/>
      <x:c r="ECA5854" s="25"/>
      <x:c r="ECB5854" s="25"/>
      <x:c r="ECC5854" s="25"/>
      <x:c r="ECD5854" s="25"/>
      <x:c r="ECE5854" s="25"/>
      <x:c r="ECF5854" s="25"/>
      <x:c r="ECG5854" s="25"/>
      <x:c r="ECH5854" s="25"/>
      <x:c r="ECI5854" s="25"/>
      <x:c r="ECJ5854" s="25"/>
      <x:c r="ECK5854" s="25"/>
      <x:c r="ECL5854" s="25"/>
      <x:c r="ECM5854" s="25"/>
      <x:c r="ECN5854" s="25"/>
      <x:c r="ECO5854" s="25"/>
      <x:c r="ECP5854" s="25"/>
      <x:c r="ECQ5854" s="25"/>
      <x:c r="ECR5854" s="25"/>
      <x:c r="ECS5854" s="25"/>
      <x:c r="ECT5854" s="25"/>
      <x:c r="ECU5854" s="25"/>
      <x:c r="ECV5854" s="25"/>
      <x:c r="ECW5854" s="25"/>
      <x:c r="ECX5854" s="25"/>
      <x:c r="ECY5854" s="25"/>
      <x:c r="ECZ5854" s="25"/>
      <x:c r="EDA5854" s="25"/>
      <x:c r="EDB5854" s="25"/>
      <x:c r="EDC5854" s="25"/>
      <x:c r="EDD5854" s="25"/>
      <x:c r="EDE5854" s="25"/>
      <x:c r="EDF5854" s="25"/>
      <x:c r="EDG5854" s="25"/>
      <x:c r="EDH5854" s="25"/>
      <x:c r="EDI5854" s="25"/>
      <x:c r="EDJ5854" s="25"/>
      <x:c r="EDK5854" s="25"/>
      <x:c r="EDL5854" s="25"/>
      <x:c r="EDM5854" s="25"/>
      <x:c r="EDN5854" s="25"/>
      <x:c r="EDO5854" s="25"/>
      <x:c r="EDP5854" s="25"/>
      <x:c r="EDQ5854" s="25"/>
      <x:c r="EDR5854" s="25"/>
      <x:c r="EDS5854" s="25"/>
      <x:c r="EDT5854" s="25"/>
      <x:c r="EDU5854" s="25"/>
      <x:c r="EDV5854" s="25"/>
      <x:c r="EDW5854" s="25"/>
      <x:c r="EDX5854" s="25"/>
      <x:c r="EDY5854" s="25"/>
      <x:c r="EDZ5854" s="25"/>
      <x:c r="EEA5854" s="25"/>
      <x:c r="EEB5854" s="25"/>
      <x:c r="EEC5854" s="25"/>
      <x:c r="EED5854" s="25"/>
      <x:c r="EEE5854" s="25"/>
      <x:c r="EEF5854" s="25"/>
      <x:c r="EEG5854" s="25"/>
      <x:c r="EEH5854" s="25"/>
      <x:c r="EEI5854" s="25"/>
      <x:c r="EEJ5854" s="25"/>
      <x:c r="EEK5854" s="25"/>
      <x:c r="EEL5854" s="25"/>
      <x:c r="EEM5854" s="25"/>
      <x:c r="EEN5854" s="25"/>
      <x:c r="EEO5854" s="25"/>
      <x:c r="EEP5854" s="25"/>
      <x:c r="EEQ5854" s="25"/>
      <x:c r="EER5854" s="25"/>
      <x:c r="EES5854" s="25"/>
      <x:c r="EET5854" s="25"/>
      <x:c r="EEU5854" s="25"/>
      <x:c r="EEV5854" s="25"/>
      <x:c r="EEW5854" s="25"/>
      <x:c r="EEX5854" s="25"/>
      <x:c r="EEY5854" s="25"/>
      <x:c r="EEZ5854" s="25"/>
      <x:c r="EFA5854" s="25"/>
      <x:c r="EFB5854" s="25"/>
      <x:c r="EFC5854" s="25"/>
      <x:c r="EFD5854" s="25"/>
      <x:c r="EFE5854" s="25"/>
      <x:c r="EFF5854" s="25"/>
      <x:c r="EFG5854" s="25"/>
      <x:c r="EFH5854" s="25"/>
      <x:c r="EFI5854" s="25"/>
      <x:c r="EFJ5854" s="25"/>
      <x:c r="EFK5854" s="25"/>
      <x:c r="EFL5854" s="25"/>
      <x:c r="EFM5854" s="25"/>
      <x:c r="EFN5854" s="25"/>
      <x:c r="EFO5854" s="25"/>
      <x:c r="EFP5854" s="25"/>
      <x:c r="EFQ5854" s="25"/>
      <x:c r="EFR5854" s="25"/>
      <x:c r="EFS5854" s="25"/>
      <x:c r="EFT5854" s="25"/>
      <x:c r="EFU5854" s="25"/>
      <x:c r="EFV5854" s="25"/>
      <x:c r="EFW5854" s="25"/>
      <x:c r="EFX5854" s="25"/>
      <x:c r="EFY5854" s="25"/>
      <x:c r="EFZ5854" s="25"/>
      <x:c r="EGA5854" s="25"/>
      <x:c r="EGB5854" s="25"/>
      <x:c r="EGC5854" s="25"/>
      <x:c r="EGD5854" s="25"/>
      <x:c r="EGE5854" s="25"/>
      <x:c r="EGF5854" s="25"/>
      <x:c r="EGG5854" s="25"/>
      <x:c r="EGH5854" s="25"/>
      <x:c r="EGI5854" s="25"/>
      <x:c r="EGJ5854" s="25"/>
      <x:c r="EGK5854" s="25"/>
      <x:c r="EGL5854" s="25"/>
      <x:c r="EGM5854" s="25"/>
      <x:c r="EGN5854" s="25"/>
      <x:c r="EGO5854" s="25"/>
      <x:c r="EGP5854" s="25"/>
      <x:c r="EGQ5854" s="25"/>
      <x:c r="EGR5854" s="25"/>
      <x:c r="EGS5854" s="25"/>
      <x:c r="EGT5854" s="25"/>
      <x:c r="EGU5854" s="25"/>
      <x:c r="EGV5854" s="25"/>
      <x:c r="EGW5854" s="25"/>
      <x:c r="EGX5854" s="25"/>
      <x:c r="EGY5854" s="25"/>
      <x:c r="EGZ5854" s="25"/>
      <x:c r="EHA5854" s="25"/>
      <x:c r="EHB5854" s="25"/>
      <x:c r="EHC5854" s="25"/>
      <x:c r="EHD5854" s="25"/>
      <x:c r="EHE5854" s="25"/>
      <x:c r="EHF5854" s="25"/>
      <x:c r="EHG5854" s="25"/>
      <x:c r="EHH5854" s="25"/>
      <x:c r="EHI5854" s="25"/>
      <x:c r="EHJ5854" s="25"/>
      <x:c r="EHK5854" s="25"/>
      <x:c r="EHL5854" s="25"/>
      <x:c r="EHM5854" s="25"/>
      <x:c r="EHN5854" s="25"/>
      <x:c r="EHO5854" s="25"/>
      <x:c r="EHP5854" s="25"/>
      <x:c r="EHQ5854" s="25"/>
      <x:c r="EHR5854" s="25"/>
      <x:c r="EHS5854" s="25"/>
      <x:c r="EHT5854" s="25"/>
      <x:c r="EHU5854" s="25"/>
      <x:c r="EHV5854" s="25"/>
      <x:c r="EHW5854" s="25"/>
      <x:c r="EHX5854" s="25"/>
      <x:c r="EHY5854" s="25"/>
      <x:c r="EHZ5854" s="25"/>
      <x:c r="EIA5854" s="25"/>
      <x:c r="EIB5854" s="25"/>
      <x:c r="EIC5854" s="25"/>
      <x:c r="EID5854" s="25"/>
      <x:c r="EIE5854" s="25"/>
      <x:c r="EIF5854" s="25"/>
      <x:c r="EIG5854" s="25"/>
      <x:c r="EIH5854" s="25"/>
      <x:c r="EII5854" s="25"/>
      <x:c r="EIJ5854" s="25"/>
      <x:c r="EIK5854" s="25"/>
      <x:c r="EIL5854" s="25"/>
      <x:c r="EIM5854" s="25"/>
      <x:c r="EIN5854" s="25"/>
      <x:c r="EIO5854" s="25"/>
      <x:c r="EIP5854" s="25"/>
      <x:c r="EIQ5854" s="25"/>
      <x:c r="EIR5854" s="25"/>
      <x:c r="EIS5854" s="25"/>
      <x:c r="EIT5854" s="25"/>
      <x:c r="EIU5854" s="25"/>
      <x:c r="EIV5854" s="25"/>
      <x:c r="EIW5854" s="25"/>
      <x:c r="EIX5854" s="25"/>
      <x:c r="EIY5854" s="25"/>
      <x:c r="EIZ5854" s="25"/>
      <x:c r="EJA5854" s="25"/>
      <x:c r="EJB5854" s="25"/>
      <x:c r="EJC5854" s="25"/>
      <x:c r="EJD5854" s="25"/>
      <x:c r="EJE5854" s="25"/>
      <x:c r="EJF5854" s="25"/>
      <x:c r="EJG5854" s="25"/>
      <x:c r="EJH5854" s="25"/>
      <x:c r="EJI5854" s="25"/>
      <x:c r="EJJ5854" s="25"/>
      <x:c r="EJK5854" s="25"/>
      <x:c r="EJL5854" s="25"/>
      <x:c r="EJM5854" s="25"/>
      <x:c r="EJN5854" s="25"/>
      <x:c r="EJO5854" s="25"/>
      <x:c r="EJP5854" s="25"/>
      <x:c r="EJQ5854" s="25"/>
      <x:c r="EJR5854" s="25"/>
      <x:c r="EJS5854" s="25"/>
      <x:c r="EJT5854" s="25"/>
      <x:c r="EJU5854" s="25"/>
      <x:c r="EJV5854" s="25"/>
      <x:c r="EJW5854" s="25"/>
      <x:c r="EJX5854" s="25"/>
      <x:c r="EJY5854" s="25"/>
      <x:c r="EJZ5854" s="25"/>
      <x:c r="EKA5854" s="25"/>
      <x:c r="EKB5854" s="25"/>
      <x:c r="EKC5854" s="25"/>
      <x:c r="EKD5854" s="25"/>
      <x:c r="EKE5854" s="25"/>
      <x:c r="EKF5854" s="25"/>
      <x:c r="EKG5854" s="25"/>
      <x:c r="EKH5854" s="25"/>
      <x:c r="EKI5854" s="25"/>
      <x:c r="EKJ5854" s="25"/>
      <x:c r="EKK5854" s="25"/>
      <x:c r="EKL5854" s="25"/>
      <x:c r="EKM5854" s="25"/>
      <x:c r="EKN5854" s="25"/>
      <x:c r="EKO5854" s="25"/>
      <x:c r="EKP5854" s="25"/>
      <x:c r="EKQ5854" s="25"/>
      <x:c r="EKR5854" s="25"/>
      <x:c r="EKS5854" s="25"/>
      <x:c r="EKT5854" s="25"/>
      <x:c r="EKU5854" s="25"/>
      <x:c r="EKV5854" s="25"/>
      <x:c r="EKW5854" s="25"/>
      <x:c r="EKX5854" s="25"/>
      <x:c r="EKY5854" s="25"/>
      <x:c r="EKZ5854" s="25"/>
      <x:c r="ELA5854" s="25"/>
      <x:c r="ELB5854" s="25"/>
      <x:c r="ELC5854" s="25"/>
      <x:c r="ELD5854" s="25"/>
      <x:c r="ELE5854" s="25"/>
      <x:c r="ELF5854" s="25"/>
      <x:c r="ELG5854" s="25"/>
      <x:c r="ELH5854" s="25"/>
      <x:c r="ELI5854" s="25"/>
      <x:c r="ELJ5854" s="25"/>
      <x:c r="ELK5854" s="25"/>
      <x:c r="ELL5854" s="25"/>
      <x:c r="ELM5854" s="25"/>
      <x:c r="ELN5854" s="25"/>
      <x:c r="ELO5854" s="25"/>
      <x:c r="ELP5854" s="25"/>
      <x:c r="ELQ5854" s="25"/>
      <x:c r="ELR5854" s="25"/>
      <x:c r="ELS5854" s="25"/>
      <x:c r="ELT5854" s="25"/>
      <x:c r="ELU5854" s="25"/>
      <x:c r="ELV5854" s="25"/>
      <x:c r="ELW5854" s="25"/>
      <x:c r="ELX5854" s="25"/>
      <x:c r="ELY5854" s="25"/>
      <x:c r="ELZ5854" s="25"/>
      <x:c r="EMA5854" s="25"/>
      <x:c r="EMB5854" s="25"/>
      <x:c r="EMC5854" s="25"/>
      <x:c r="EMD5854" s="25"/>
      <x:c r="EME5854" s="25"/>
      <x:c r="EMF5854" s="25"/>
      <x:c r="EMG5854" s="25"/>
      <x:c r="EMH5854" s="25"/>
      <x:c r="EMI5854" s="25"/>
      <x:c r="EMJ5854" s="25"/>
      <x:c r="EMK5854" s="25"/>
      <x:c r="EML5854" s="25"/>
      <x:c r="EMM5854" s="25"/>
      <x:c r="EMN5854" s="25"/>
      <x:c r="EMO5854" s="25"/>
      <x:c r="EMP5854" s="25"/>
      <x:c r="EMQ5854" s="25"/>
      <x:c r="EMR5854" s="25"/>
      <x:c r="EMS5854" s="25"/>
      <x:c r="EMT5854" s="25"/>
      <x:c r="EMU5854" s="25"/>
      <x:c r="EMV5854" s="25"/>
      <x:c r="EMW5854" s="25"/>
      <x:c r="EMX5854" s="25"/>
      <x:c r="EMY5854" s="25"/>
      <x:c r="EMZ5854" s="25"/>
      <x:c r="ENA5854" s="25"/>
      <x:c r="ENB5854" s="25"/>
      <x:c r="ENC5854" s="25"/>
      <x:c r="END5854" s="25"/>
      <x:c r="ENE5854" s="25"/>
      <x:c r="ENF5854" s="25"/>
      <x:c r="ENG5854" s="25"/>
      <x:c r="ENH5854" s="25"/>
      <x:c r="ENI5854" s="25"/>
      <x:c r="ENJ5854" s="25"/>
      <x:c r="ENK5854" s="25"/>
      <x:c r="ENL5854" s="25"/>
      <x:c r="ENM5854" s="25"/>
      <x:c r="ENN5854" s="25"/>
      <x:c r="ENO5854" s="25"/>
      <x:c r="ENP5854" s="25"/>
      <x:c r="ENQ5854" s="25"/>
      <x:c r="ENR5854" s="25"/>
      <x:c r="ENS5854" s="25"/>
      <x:c r="ENT5854" s="25"/>
      <x:c r="ENU5854" s="25"/>
      <x:c r="ENV5854" s="25"/>
      <x:c r="ENW5854" s="25"/>
      <x:c r="ENX5854" s="25"/>
      <x:c r="ENY5854" s="25"/>
      <x:c r="ENZ5854" s="25"/>
      <x:c r="EOA5854" s="25"/>
      <x:c r="EOB5854" s="25"/>
      <x:c r="EOC5854" s="25"/>
      <x:c r="EOD5854" s="25"/>
      <x:c r="EOE5854" s="25"/>
      <x:c r="EOF5854" s="25"/>
      <x:c r="EOG5854" s="25"/>
      <x:c r="EOH5854" s="25"/>
      <x:c r="EOI5854" s="25"/>
      <x:c r="EOJ5854" s="25"/>
      <x:c r="EOK5854" s="25"/>
      <x:c r="EOL5854" s="25"/>
      <x:c r="EOM5854" s="25"/>
      <x:c r="EON5854" s="25"/>
      <x:c r="EOO5854" s="25"/>
      <x:c r="EOP5854" s="25"/>
      <x:c r="EOQ5854" s="25"/>
      <x:c r="EOR5854" s="25"/>
      <x:c r="EOS5854" s="25"/>
      <x:c r="EOT5854" s="25"/>
      <x:c r="EOU5854" s="25"/>
      <x:c r="EOV5854" s="25"/>
      <x:c r="EOW5854" s="25"/>
      <x:c r="EOX5854" s="25"/>
      <x:c r="EOY5854" s="25"/>
      <x:c r="EOZ5854" s="25"/>
      <x:c r="EPA5854" s="25"/>
      <x:c r="EPB5854" s="25"/>
      <x:c r="EPC5854" s="25"/>
      <x:c r="EPD5854" s="25"/>
      <x:c r="EPE5854" s="25"/>
      <x:c r="EPF5854" s="25"/>
      <x:c r="EPG5854" s="25"/>
      <x:c r="EPH5854" s="25"/>
      <x:c r="EPI5854" s="25"/>
      <x:c r="EPJ5854" s="25"/>
      <x:c r="EPK5854" s="25"/>
      <x:c r="EPL5854" s="25"/>
      <x:c r="EPM5854" s="25"/>
      <x:c r="EPN5854" s="25"/>
      <x:c r="EPO5854" s="25"/>
      <x:c r="EPP5854" s="25"/>
      <x:c r="EPQ5854" s="25"/>
      <x:c r="EPR5854" s="25"/>
      <x:c r="EPS5854" s="25"/>
      <x:c r="EPT5854" s="25"/>
      <x:c r="EPU5854" s="25"/>
      <x:c r="EPV5854" s="25"/>
      <x:c r="EPW5854" s="25"/>
      <x:c r="EPX5854" s="25"/>
      <x:c r="EPY5854" s="25"/>
      <x:c r="EPZ5854" s="25"/>
      <x:c r="EQA5854" s="25"/>
      <x:c r="EQB5854" s="25"/>
      <x:c r="EQC5854" s="25"/>
      <x:c r="EQD5854" s="25"/>
      <x:c r="EQE5854" s="25"/>
      <x:c r="EQF5854" s="25"/>
      <x:c r="EQG5854" s="25"/>
      <x:c r="EQH5854" s="25"/>
      <x:c r="EQI5854" s="25"/>
      <x:c r="EQJ5854" s="25"/>
      <x:c r="EQK5854" s="25"/>
      <x:c r="EQL5854" s="25"/>
      <x:c r="EQM5854" s="25"/>
      <x:c r="EQN5854" s="25"/>
      <x:c r="EQO5854" s="25"/>
      <x:c r="EQP5854" s="25"/>
      <x:c r="EQQ5854" s="25"/>
      <x:c r="EQR5854" s="25"/>
      <x:c r="EQS5854" s="25"/>
      <x:c r="EQT5854" s="25"/>
      <x:c r="EQU5854" s="25"/>
      <x:c r="EQV5854" s="25"/>
      <x:c r="EQW5854" s="25"/>
      <x:c r="EQX5854" s="25"/>
      <x:c r="EQY5854" s="25"/>
      <x:c r="EQZ5854" s="25"/>
      <x:c r="ERA5854" s="25"/>
      <x:c r="ERB5854" s="25"/>
      <x:c r="ERC5854" s="25"/>
      <x:c r="ERD5854" s="25"/>
      <x:c r="ERE5854" s="25"/>
      <x:c r="ERF5854" s="25"/>
      <x:c r="ERG5854" s="25"/>
      <x:c r="ERH5854" s="25"/>
      <x:c r="ERI5854" s="25"/>
      <x:c r="ERJ5854" s="25"/>
      <x:c r="ERK5854" s="25"/>
      <x:c r="ERL5854" s="25"/>
      <x:c r="ERM5854" s="25"/>
      <x:c r="ERN5854" s="25"/>
      <x:c r="ERO5854" s="25"/>
      <x:c r="ERP5854" s="25"/>
      <x:c r="ERQ5854" s="25"/>
      <x:c r="ERR5854" s="25"/>
      <x:c r="ERS5854" s="25"/>
      <x:c r="ERT5854" s="25"/>
      <x:c r="ERU5854" s="25"/>
      <x:c r="ERV5854" s="25"/>
      <x:c r="ERW5854" s="25"/>
      <x:c r="ERX5854" s="25"/>
      <x:c r="ERY5854" s="25"/>
      <x:c r="ERZ5854" s="25"/>
      <x:c r="ESA5854" s="25"/>
      <x:c r="ESB5854" s="25"/>
      <x:c r="ESC5854" s="25"/>
      <x:c r="ESD5854" s="25"/>
      <x:c r="ESE5854" s="25"/>
      <x:c r="ESF5854" s="25"/>
      <x:c r="ESG5854" s="25"/>
      <x:c r="ESH5854" s="25"/>
      <x:c r="ESI5854" s="25"/>
      <x:c r="ESJ5854" s="25"/>
      <x:c r="ESK5854" s="25"/>
      <x:c r="ESL5854" s="25"/>
      <x:c r="ESM5854" s="25"/>
      <x:c r="ESN5854" s="25"/>
      <x:c r="ESO5854" s="25"/>
      <x:c r="ESP5854" s="25"/>
      <x:c r="ESQ5854" s="25"/>
      <x:c r="ESR5854" s="25"/>
      <x:c r="ESS5854" s="25"/>
      <x:c r="EST5854" s="25"/>
      <x:c r="ESU5854" s="25"/>
      <x:c r="ESV5854" s="25"/>
      <x:c r="ESW5854" s="25"/>
      <x:c r="ESX5854" s="25"/>
      <x:c r="ESY5854" s="25"/>
      <x:c r="ESZ5854" s="25"/>
      <x:c r="ETA5854" s="25"/>
      <x:c r="ETB5854" s="25"/>
      <x:c r="ETC5854" s="25"/>
      <x:c r="ETD5854" s="25"/>
      <x:c r="ETE5854" s="25"/>
      <x:c r="ETF5854" s="25"/>
      <x:c r="ETG5854" s="25"/>
      <x:c r="ETH5854" s="25"/>
      <x:c r="ETI5854" s="25"/>
      <x:c r="ETJ5854" s="25"/>
      <x:c r="ETK5854" s="25"/>
      <x:c r="ETL5854" s="25"/>
      <x:c r="ETM5854" s="25"/>
      <x:c r="ETN5854" s="25"/>
      <x:c r="ETO5854" s="25"/>
      <x:c r="ETP5854" s="25"/>
      <x:c r="ETQ5854" s="25"/>
      <x:c r="ETR5854" s="25"/>
      <x:c r="ETS5854" s="25"/>
      <x:c r="ETT5854" s="25"/>
      <x:c r="ETU5854" s="25"/>
      <x:c r="ETV5854" s="25"/>
      <x:c r="ETW5854" s="25"/>
      <x:c r="ETX5854" s="25"/>
      <x:c r="ETY5854" s="25"/>
      <x:c r="ETZ5854" s="25"/>
      <x:c r="EUA5854" s="25"/>
      <x:c r="EUB5854" s="25"/>
      <x:c r="EUC5854" s="25"/>
      <x:c r="EUD5854" s="25"/>
      <x:c r="EUE5854" s="25"/>
      <x:c r="EUF5854" s="25"/>
      <x:c r="EUG5854" s="25"/>
      <x:c r="EUH5854" s="25"/>
      <x:c r="EUI5854" s="25"/>
      <x:c r="EUJ5854" s="25"/>
      <x:c r="EUK5854" s="25"/>
      <x:c r="EUL5854" s="25"/>
      <x:c r="EUM5854" s="25"/>
      <x:c r="EUN5854" s="25"/>
      <x:c r="EUO5854" s="25"/>
      <x:c r="EUP5854" s="25"/>
      <x:c r="EUQ5854" s="25"/>
      <x:c r="EUR5854" s="25"/>
      <x:c r="EUS5854" s="25"/>
      <x:c r="EUT5854" s="25"/>
      <x:c r="EUU5854" s="25"/>
      <x:c r="EUV5854" s="25"/>
      <x:c r="EUW5854" s="25"/>
      <x:c r="EUX5854" s="25"/>
      <x:c r="EUY5854" s="25"/>
      <x:c r="EUZ5854" s="25"/>
      <x:c r="EVA5854" s="25"/>
      <x:c r="EVB5854" s="25"/>
      <x:c r="EVC5854" s="25"/>
      <x:c r="EVD5854" s="25"/>
      <x:c r="EVE5854" s="25"/>
      <x:c r="EVF5854" s="25"/>
      <x:c r="EVG5854" s="25"/>
      <x:c r="EVH5854" s="25"/>
      <x:c r="EVI5854" s="25"/>
      <x:c r="EVJ5854" s="25"/>
      <x:c r="EVK5854" s="25"/>
      <x:c r="EVL5854" s="25"/>
      <x:c r="EVM5854" s="25"/>
      <x:c r="EVN5854" s="25"/>
      <x:c r="EVO5854" s="25"/>
      <x:c r="EVP5854" s="25"/>
      <x:c r="EVQ5854" s="25"/>
      <x:c r="EVR5854" s="25"/>
      <x:c r="EVS5854" s="25"/>
      <x:c r="EVT5854" s="25"/>
      <x:c r="EVU5854" s="25"/>
      <x:c r="EVV5854" s="25"/>
      <x:c r="EVW5854" s="25"/>
      <x:c r="EVX5854" s="25"/>
      <x:c r="EVY5854" s="25"/>
      <x:c r="EVZ5854" s="25"/>
      <x:c r="EWA5854" s="25"/>
      <x:c r="EWB5854" s="25"/>
      <x:c r="EWC5854" s="25"/>
      <x:c r="EWD5854" s="25"/>
      <x:c r="EWE5854" s="25"/>
      <x:c r="EWF5854" s="25"/>
      <x:c r="EWG5854" s="25"/>
      <x:c r="EWH5854" s="25"/>
      <x:c r="EWI5854" s="25"/>
      <x:c r="EWJ5854" s="25"/>
      <x:c r="EWK5854" s="25"/>
      <x:c r="EWL5854" s="25"/>
      <x:c r="EWM5854" s="25"/>
      <x:c r="EWN5854" s="25"/>
      <x:c r="EWO5854" s="25"/>
      <x:c r="EWP5854" s="25"/>
      <x:c r="EWQ5854" s="25"/>
      <x:c r="EWR5854" s="25"/>
      <x:c r="EWS5854" s="25"/>
      <x:c r="EWT5854" s="25"/>
      <x:c r="EWU5854" s="25"/>
      <x:c r="EWV5854" s="25"/>
      <x:c r="EWW5854" s="25"/>
      <x:c r="EWX5854" s="25"/>
      <x:c r="EWY5854" s="25"/>
      <x:c r="EWZ5854" s="25"/>
      <x:c r="EXA5854" s="25"/>
      <x:c r="EXB5854" s="25"/>
      <x:c r="EXC5854" s="25"/>
      <x:c r="EXD5854" s="25"/>
      <x:c r="EXE5854" s="25"/>
      <x:c r="EXF5854" s="25"/>
      <x:c r="EXG5854" s="25"/>
      <x:c r="EXH5854" s="25"/>
      <x:c r="EXI5854" s="25"/>
      <x:c r="EXJ5854" s="25"/>
      <x:c r="EXK5854" s="25"/>
      <x:c r="EXL5854" s="25"/>
      <x:c r="EXM5854" s="25"/>
      <x:c r="EXN5854" s="25"/>
      <x:c r="EXO5854" s="25"/>
      <x:c r="EXP5854" s="25"/>
      <x:c r="EXQ5854" s="25"/>
      <x:c r="EXR5854" s="25"/>
      <x:c r="EXS5854" s="25"/>
      <x:c r="EXT5854" s="25"/>
      <x:c r="EXU5854" s="25"/>
      <x:c r="EXV5854" s="25"/>
      <x:c r="EXW5854" s="25"/>
      <x:c r="EXX5854" s="25"/>
      <x:c r="EXY5854" s="25"/>
      <x:c r="EXZ5854" s="25"/>
      <x:c r="EYA5854" s="25"/>
      <x:c r="EYB5854" s="25"/>
      <x:c r="EYC5854" s="25"/>
      <x:c r="EYD5854" s="25"/>
      <x:c r="EYE5854" s="25"/>
      <x:c r="EYF5854" s="25"/>
      <x:c r="EYG5854" s="25"/>
      <x:c r="EYH5854" s="25"/>
      <x:c r="EYI5854" s="25"/>
      <x:c r="EYJ5854" s="25"/>
      <x:c r="EYK5854" s="25"/>
      <x:c r="EYL5854" s="25"/>
      <x:c r="EYM5854" s="25"/>
      <x:c r="EYN5854" s="25"/>
      <x:c r="EYO5854" s="25"/>
      <x:c r="EYP5854" s="25"/>
      <x:c r="EYQ5854" s="25"/>
      <x:c r="EYR5854" s="25"/>
      <x:c r="EYS5854" s="25"/>
      <x:c r="EYT5854" s="25"/>
      <x:c r="EYU5854" s="25"/>
      <x:c r="EYV5854" s="25"/>
      <x:c r="EYW5854" s="25"/>
      <x:c r="EYX5854" s="25"/>
      <x:c r="EYY5854" s="25"/>
      <x:c r="EYZ5854" s="25"/>
      <x:c r="EZA5854" s="25"/>
      <x:c r="EZB5854" s="25"/>
      <x:c r="EZC5854" s="25"/>
      <x:c r="EZD5854" s="25"/>
      <x:c r="EZE5854" s="25"/>
      <x:c r="EZF5854" s="25"/>
      <x:c r="EZG5854" s="25"/>
      <x:c r="EZH5854" s="25"/>
      <x:c r="EZI5854" s="25"/>
      <x:c r="EZJ5854" s="25"/>
      <x:c r="EZK5854" s="25"/>
      <x:c r="EZL5854" s="25"/>
      <x:c r="EZM5854" s="25"/>
      <x:c r="EZN5854" s="25"/>
      <x:c r="EZO5854" s="25"/>
      <x:c r="EZP5854" s="25"/>
      <x:c r="EZQ5854" s="25"/>
      <x:c r="EZR5854" s="25"/>
      <x:c r="EZS5854" s="25"/>
      <x:c r="EZT5854" s="25"/>
      <x:c r="EZU5854" s="25"/>
      <x:c r="EZV5854" s="25"/>
      <x:c r="EZW5854" s="25"/>
      <x:c r="EZX5854" s="25"/>
      <x:c r="EZY5854" s="25"/>
      <x:c r="EZZ5854" s="25"/>
      <x:c r="FAA5854" s="25"/>
      <x:c r="FAB5854" s="25"/>
      <x:c r="FAC5854" s="25"/>
      <x:c r="FAD5854" s="25"/>
      <x:c r="FAE5854" s="25"/>
      <x:c r="FAF5854" s="25"/>
      <x:c r="FAG5854" s="25"/>
      <x:c r="FAH5854" s="25"/>
      <x:c r="FAI5854" s="25"/>
      <x:c r="FAJ5854" s="25"/>
      <x:c r="FAK5854" s="25"/>
      <x:c r="FAL5854" s="25"/>
      <x:c r="FAM5854" s="25"/>
      <x:c r="FAN5854" s="25"/>
      <x:c r="FAO5854" s="25"/>
      <x:c r="FAP5854" s="25"/>
      <x:c r="FAQ5854" s="25"/>
      <x:c r="FAR5854" s="25"/>
      <x:c r="FAS5854" s="25"/>
      <x:c r="FAT5854" s="25"/>
      <x:c r="FAU5854" s="25"/>
      <x:c r="FAV5854" s="25"/>
      <x:c r="FAW5854" s="25"/>
      <x:c r="FAX5854" s="25"/>
      <x:c r="FAY5854" s="25"/>
      <x:c r="FAZ5854" s="25"/>
      <x:c r="FBA5854" s="25"/>
      <x:c r="FBB5854" s="25"/>
      <x:c r="FBC5854" s="25"/>
      <x:c r="FBD5854" s="25"/>
      <x:c r="FBE5854" s="25"/>
      <x:c r="FBF5854" s="25"/>
      <x:c r="FBG5854" s="25"/>
      <x:c r="FBH5854" s="25"/>
      <x:c r="FBI5854" s="25"/>
      <x:c r="FBJ5854" s="25"/>
      <x:c r="FBK5854" s="25"/>
      <x:c r="FBL5854" s="25"/>
      <x:c r="FBM5854" s="25"/>
      <x:c r="FBN5854" s="25"/>
      <x:c r="FBO5854" s="25"/>
      <x:c r="FBP5854" s="25"/>
      <x:c r="FBQ5854" s="25"/>
      <x:c r="FBR5854" s="25"/>
      <x:c r="FBS5854" s="25"/>
      <x:c r="FBT5854" s="25"/>
      <x:c r="FBU5854" s="25"/>
      <x:c r="FBV5854" s="25"/>
      <x:c r="FBW5854" s="25"/>
      <x:c r="FBX5854" s="25"/>
      <x:c r="FBY5854" s="25"/>
      <x:c r="FBZ5854" s="25"/>
      <x:c r="FCA5854" s="25"/>
      <x:c r="FCB5854" s="25"/>
      <x:c r="FCC5854" s="25"/>
      <x:c r="FCD5854" s="25"/>
      <x:c r="FCE5854" s="25"/>
      <x:c r="FCF5854" s="25"/>
      <x:c r="FCG5854" s="25"/>
      <x:c r="FCH5854" s="25"/>
      <x:c r="FCI5854" s="25"/>
      <x:c r="FCJ5854" s="25"/>
      <x:c r="FCK5854" s="25"/>
      <x:c r="FCL5854" s="25"/>
      <x:c r="FCM5854" s="25"/>
      <x:c r="FCN5854" s="25"/>
      <x:c r="FCO5854" s="25"/>
      <x:c r="FCP5854" s="25"/>
      <x:c r="FCQ5854" s="25"/>
      <x:c r="FCR5854" s="25"/>
      <x:c r="FCS5854" s="25"/>
      <x:c r="FCT5854" s="25"/>
      <x:c r="FCU5854" s="25"/>
      <x:c r="FCV5854" s="25"/>
      <x:c r="FCW5854" s="25"/>
      <x:c r="FCX5854" s="25"/>
      <x:c r="FCY5854" s="25"/>
      <x:c r="FCZ5854" s="25"/>
      <x:c r="FDA5854" s="25"/>
      <x:c r="FDB5854" s="25"/>
      <x:c r="FDC5854" s="25"/>
      <x:c r="FDD5854" s="25"/>
      <x:c r="FDE5854" s="25"/>
      <x:c r="FDF5854" s="25"/>
      <x:c r="FDG5854" s="25"/>
      <x:c r="FDH5854" s="25"/>
      <x:c r="FDI5854" s="25"/>
      <x:c r="FDJ5854" s="25"/>
      <x:c r="FDK5854" s="25"/>
      <x:c r="FDL5854" s="25"/>
      <x:c r="FDM5854" s="25"/>
      <x:c r="FDN5854" s="25"/>
      <x:c r="FDO5854" s="25"/>
      <x:c r="FDP5854" s="25"/>
      <x:c r="FDQ5854" s="25"/>
      <x:c r="FDR5854" s="25"/>
      <x:c r="FDS5854" s="25"/>
      <x:c r="FDT5854" s="25"/>
      <x:c r="FDU5854" s="25"/>
      <x:c r="FDV5854" s="25"/>
      <x:c r="FDW5854" s="25"/>
      <x:c r="FDX5854" s="25"/>
      <x:c r="FDY5854" s="25"/>
      <x:c r="FDZ5854" s="25"/>
      <x:c r="FEA5854" s="25"/>
      <x:c r="FEB5854" s="25"/>
      <x:c r="FEC5854" s="25"/>
      <x:c r="FED5854" s="25"/>
      <x:c r="FEE5854" s="25"/>
      <x:c r="FEF5854" s="25"/>
      <x:c r="FEG5854" s="25"/>
      <x:c r="FEH5854" s="25"/>
      <x:c r="FEI5854" s="25"/>
      <x:c r="FEJ5854" s="25"/>
      <x:c r="FEK5854" s="25"/>
      <x:c r="FEL5854" s="25"/>
      <x:c r="FEM5854" s="25"/>
      <x:c r="FEN5854" s="25"/>
      <x:c r="FEO5854" s="25"/>
      <x:c r="FEP5854" s="25"/>
      <x:c r="FEQ5854" s="25"/>
      <x:c r="FER5854" s="25"/>
      <x:c r="FES5854" s="25"/>
      <x:c r="FET5854" s="25"/>
      <x:c r="FEU5854" s="25"/>
      <x:c r="FEV5854" s="25"/>
      <x:c r="FEW5854" s="25"/>
      <x:c r="FEX5854" s="25"/>
      <x:c r="FEY5854" s="25"/>
      <x:c r="FEZ5854" s="25"/>
      <x:c r="FFA5854" s="25"/>
      <x:c r="FFB5854" s="25"/>
      <x:c r="FFC5854" s="25"/>
      <x:c r="FFD5854" s="25"/>
      <x:c r="FFE5854" s="25"/>
      <x:c r="FFF5854" s="25"/>
      <x:c r="FFG5854" s="25"/>
      <x:c r="FFH5854" s="25"/>
      <x:c r="FFI5854" s="25"/>
      <x:c r="FFJ5854" s="25"/>
      <x:c r="FFK5854" s="25"/>
      <x:c r="FFL5854" s="25"/>
      <x:c r="FFM5854" s="25"/>
      <x:c r="FFN5854" s="25"/>
      <x:c r="FFO5854" s="25"/>
      <x:c r="FFP5854" s="25"/>
      <x:c r="FFQ5854" s="25"/>
      <x:c r="FFR5854" s="25"/>
      <x:c r="FFS5854" s="25"/>
      <x:c r="FFT5854" s="25"/>
      <x:c r="FFU5854" s="25"/>
      <x:c r="FFV5854" s="25"/>
      <x:c r="FFW5854" s="25"/>
      <x:c r="FFX5854" s="25"/>
      <x:c r="FFY5854" s="25"/>
      <x:c r="FFZ5854" s="25"/>
      <x:c r="FGA5854" s="25"/>
      <x:c r="FGB5854" s="25"/>
      <x:c r="FGC5854" s="25"/>
      <x:c r="FGD5854" s="25"/>
      <x:c r="FGE5854" s="25"/>
      <x:c r="FGF5854" s="25"/>
      <x:c r="FGG5854" s="25"/>
      <x:c r="FGH5854" s="25"/>
      <x:c r="FGI5854" s="25"/>
      <x:c r="FGJ5854" s="25"/>
      <x:c r="FGK5854" s="25"/>
      <x:c r="FGL5854" s="25"/>
      <x:c r="FGM5854" s="25"/>
      <x:c r="FGN5854" s="25"/>
      <x:c r="FGO5854" s="25"/>
      <x:c r="FGP5854" s="25"/>
      <x:c r="FGQ5854" s="25"/>
      <x:c r="FGR5854" s="25"/>
      <x:c r="FGS5854" s="25"/>
      <x:c r="FGT5854" s="25"/>
      <x:c r="FGU5854" s="25"/>
      <x:c r="FGV5854" s="25"/>
      <x:c r="FGW5854" s="25"/>
      <x:c r="FGX5854" s="25"/>
      <x:c r="FGY5854" s="25"/>
      <x:c r="FGZ5854" s="25"/>
      <x:c r="FHA5854" s="25"/>
      <x:c r="FHB5854" s="25"/>
      <x:c r="FHC5854" s="25"/>
      <x:c r="FHD5854" s="25"/>
      <x:c r="FHE5854" s="25"/>
      <x:c r="FHF5854" s="25"/>
      <x:c r="FHG5854" s="25"/>
      <x:c r="FHH5854" s="25"/>
      <x:c r="FHI5854" s="25"/>
      <x:c r="FHJ5854" s="25"/>
      <x:c r="FHK5854" s="25"/>
      <x:c r="FHL5854" s="25"/>
      <x:c r="FHM5854" s="25"/>
      <x:c r="FHN5854" s="25"/>
      <x:c r="FHO5854" s="25"/>
      <x:c r="FHP5854" s="25"/>
      <x:c r="FHQ5854" s="25"/>
      <x:c r="FHR5854" s="25"/>
      <x:c r="FHS5854" s="25"/>
      <x:c r="FHT5854" s="25"/>
      <x:c r="FHU5854" s="25"/>
      <x:c r="FHV5854" s="25"/>
      <x:c r="FHW5854" s="25"/>
      <x:c r="FHX5854" s="25"/>
      <x:c r="FHY5854" s="25"/>
      <x:c r="FHZ5854" s="25"/>
      <x:c r="FIA5854" s="25"/>
      <x:c r="FIB5854" s="25"/>
      <x:c r="FIC5854" s="25"/>
      <x:c r="FID5854" s="25"/>
      <x:c r="FIE5854" s="25"/>
      <x:c r="FIF5854" s="25"/>
      <x:c r="FIG5854" s="25"/>
      <x:c r="FIH5854" s="25"/>
      <x:c r="FII5854" s="25"/>
      <x:c r="FIJ5854" s="25"/>
      <x:c r="FIK5854" s="25"/>
      <x:c r="FIL5854" s="25"/>
      <x:c r="FIM5854" s="25"/>
      <x:c r="FIN5854" s="25"/>
      <x:c r="FIO5854" s="25"/>
      <x:c r="FIP5854" s="25"/>
      <x:c r="FIQ5854" s="25"/>
      <x:c r="FIR5854" s="25"/>
      <x:c r="FIS5854" s="25"/>
      <x:c r="FIT5854" s="25"/>
      <x:c r="FIU5854" s="25"/>
      <x:c r="FIV5854" s="25"/>
      <x:c r="FIW5854" s="25"/>
      <x:c r="FIX5854" s="25"/>
      <x:c r="FIY5854" s="25"/>
      <x:c r="FIZ5854" s="25"/>
      <x:c r="FJA5854" s="25"/>
      <x:c r="FJB5854" s="25"/>
      <x:c r="FJC5854" s="25"/>
      <x:c r="FJD5854" s="25"/>
      <x:c r="FJE5854" s="25"/>
      <x:c r="FJF5854" s="25"/>
      <x:c r="FJG5854" s="25"/>
      <x:c r="FJH5854" s="25"/>
      <x:c r="FJI5854" s="25"/>
      <x:c r="FJJ5854" s="25"/>
      <x:c r="FJK5854" s="25"/>
      <x:c r="FJL5854" s="25"/>
      <x:c r="FJM5854" s="25"/>
      <x:c r="FJN5854" s="25"/>
      <x:c r="FJO5854" s="25"/>
      <x:c r="FJP5854" s="25"/>
      <x:c r="FJQ5854" s="25"/>
      <x:c r="FJR5854" s="25"/>
      <x:c r="FJS5854" s="25"/>
      <x:c r="FJT5854" s="25"/>
      <x:c r="FJU5854" s="25"/>
      <x:c r="FJV5854" s="25"/>
      <x:c r="FJW5854" s="25"/>
      <x:c r="FJX5854" s="25"/>
      <x:c r="FJY5854" s="25"/>
      <x:c r="FJZ5854" s="25"/>
      <x:c r="FKA5854" s="25"/>
      <x:c r="FKB5854" s="25"/>
      <x:c r="FKC5854" s="25"/>
      <x:c r="FKD5854" s="25"/>
      <x:c r="FKE5854" s="25"/>
      <x:c r="FKF5854" s="25"/>
      <x:c r="FKG5854" s="25"/>
      <x:c r="FKH5854" s="25"/>
      <x:c r="FKI5854" s="25"/>
      <x:c r="FKJ5854" s="25"/>
      <x:c r="FKK5854" s="25"/>
      <x:c r="FKL5854" s="25"/>
      <x:c r="FKM5854" s="25"/>
      <x:c r="FKN5854" s="25"/>
      <x:c r="FKO5854" s="25"/>
      <x:c r="FKP5854" s="25"/>
      <x:c r="FKQ5854" s="25"/>
      <x:c r="FKR5854" s="25"/>
      <x:c r="FKS5854" s="25"/>
      <x:c r="FKT5854" s="25"/>
      <x:c r="FKU5854" s="25"/>
      <x:c r="FKV5854" s="25"/>
      <x:c r="FKW5854" s="25"/>
      <x:c r="FKX5854" s="25"/>
      <x:c r="FKY5854" s="25"/>
      <x:c r="FKZ5854" s="25"/>
      <x:c r="FLA5854" s="25"/>
      <x:c r="FLB5854" s="25"/>
      <x:c r="FLC5854" s="25"/>
      <x:c r="FLD5854" s="25"/>
      <x:c r="FLE5854" s="25"/>
      <x:c r="FLF5854" s="25"/>
      <x:c r="FLG5854" s="25"/>
      <x:c r="FLH5854" s="25"/>
      <x:c r="FLI5854" s="25"/>
      <x:c r="FLJ5854" s="25"/>
      <x:c r="FLK5854" s="25"/>
      <x:c r="FLL5854" s="25"/>
      <x:c r="FLM5854" s="25"/>
      <x:c r="FLN5854" s="25"/>
      <x:c r="FLO5854" s="25"/>
      <x:c r="FLP5854" s="25"/>
      <x:c r="FLQ5854" s="25"/>
      <x:c r="FLR5854" s="25"/>
      <x:c r="FLS5854" s="25"/>
      <x:c r="FLT5854" s="25"/>
      <x:c r="FLU5854" s="25"/>
      <x:c r="FLV5854" s="25"/>
      <x:c r="FLW5854" s="25"/>
      <x:c r="FLX5854" s="25"/>
      <x:c r="FLY5854" s="25"/>
      <x:c r="FLZ5854" s="25"/>
      <x:c r="FMA5854" s="25"/>
      <x:c r="FMB5854" s="25"/>
      <x:c r="FMC5854" s="25"/>
      <x:c r="FMD5854" s="25"/>
      <x:c r="FME5854" s="25"/>
      <x:c r="FMF5854" s="25"/>
      <x:c r="FMG5854" s="25"/>
      <x:c r="FMH5854" s="25"/>
      <x:c r="FMI5854" s="25"/>
      <x:c r="FMJ5854" s="25"/>
      <x:c r="FMK5854" s="25"/>
      <x:c r="FML5854" s="25"/>
      <x:c r="FMM5854" s="25"/>
      <x:c r="FMN5854" s="25"/>
      <x:c r="FMO5854" s="25"/>
      <x:c r="FMP5854" s="25"/>
      <x:c r="FMQ5854" s="25"/>
      <x:c r="FMR5854" s="25"/>
      <x:c r="FMS5854" s="25"/>
      <x:c r="FMT5854" s="25"/>
      <x:c r="FMU5854" s="25"/>
      <x:c r="FMV5854" s="25"/>
      <x:c r="FMW5854" s="25"/>
      <x:c r="FMX5854" s="25"/>
      <x:c r="FMY5854" s="25"/>
      <x:c r="FMZ5854" s="25"/>
      <x:c r="FNA5854" s="25"/>
      <x:c r="FNB5854" s="25"/>
      <x:c r="FNC5854" s="25"/>
      <x:c r="FND5854" s="25"/>
      <x:c r="FNE5854" s="25"/>
      <x:c r="FNF5854" s="25"/>
      <x:c r="FNG5854" s="25"/>
      <x:c r="FNH5854" s="25"/>
      <x:c r="FNI5854" s="25"/>
      <x:c r="FNJ5854" s="25"/>
      <x:c r="FNK5854" s="25"/>
      <x:c r="FNL5854" s="25"/>
      <x:c r="FNM5854" s="25"/>
      <x:c r="FNN5854" s="25"/>
      <x:c r="FNO5854" s="25"/>
      <x:c r="FNP5854" s="25"/>
      <x:c r="FNQ5854" s="25"/>
      <x:c r="FNR5854" s="25"/>
      <x:c r="FNS5854" s="25"/>
      <x:c r="FNT5854" s="25"/>
      <x:c r="FNU5854" s="25"/>
      <x:c r="FNV5854" s="25"/>
      <x:c r="FNW5854" s="25"/>
      <x:c r="FNX5854" s="25"/>
      <x:c r="FNY5854" s="25"/>
      <x:c r="FNZ5854" s="25"/>
      <x:c r="FOA5854" s="25"/>
      <x:c r="FOB5854" s="25"/>
      <x:c r="FOC5854" s="25"/>
      <x:c r="FOD5854" s="25"/>
      <x:c r="FOE5854" s="25"/>
      <x:c r="FOF5854" s="25"/>
      <x:c r="FOG5854" s="25"/>
      <x:c r="FOH5854" s="25"/>
      <x:c r="FOI5854" s="25"/>
      <x:c r="FOJ5854" s="25"/>
      <x:c r="FOK5854" s="25"/>
      <x:c r="FOL5854" s="25"/>
      <x:c r="FOM5854" s="25"/>
      <x:c r="FON5854" s="25"/>
      <x:c r="FOO5854" s="25"/>
      <x:c r="FOP5854" s="25"/>
      <x:c r="FOQ5854" s="25"/>
      <x:c r="FOR5854" s="25"/>
      <x:c r="FOS5854" s="25"/>
      <x:c r="FOT5854" s="25"/>
      <x:c r="FOU5854" s="25"/>
      <x:c r="FOV5854" s="25"/>
      <x:c r="FOW5854" s="25"/>
      <x:c r="FOX5854" s="25"/>
      <x:c r="FOY5854" s="25"/>
      <x:c r="FOZ5854" s="25"/>
      <x:c r="FPA5854" s="25"/>
      <x:c r="FPB5854" s="25"/>
      <x:c r="FPC5854" s="25"/>
      <x:c r="FPD5854" s="25"/>
      <x:c r="FPE5854" s="25"/>
      <x:c r="FPF5854" s="25"/>
      <x:c r="FPG5854" s="25"/>
      <x:c r="FPH5854" s="25"/>
      <x:c r="FPI5854" s="25"/>
      <x:c r="FPJ5854" s="25"/>
      <x:c r="FPK5854" s="25"/>
      <x:c r="FPL5854" s="25"/>
      <x:c r="FPM5854" s="25"/>
      <x:c r="FPN5854" s="25"/>
      <x:c r="FPO5854" s="25"/>
      <x:c r="FPP5854" s="25"/>
      <x:c r="FPQ5854" s="25"/>
      <x:c r="FPR5854" s="25"/>
      <x:c r="FPS5854" s="25"/>
      <x:c r="FPT5854" s="25"/>
      <x:c r="FPU5854" s="25"/>
      <x:c r="FPV5854" s="25"/>
      <x:c r="FPW5854" s="25"/>
      <x:c r="FPX5854" s="25"/>
      <x:c r="FPY5854" s="25"/>
      <x:c r="FPZ5854" s="25"/>
      <x:c r="FQA5854" s="25"/>
      <x:c r="FQB5854" s="25"/>
      <x:c r="FQC5854" s="25"/>
      <x:c r="FQD5854" s="25"/>
      <x:c r="FQE5854" s="25"/>
      <x:c r="FQF5854" s="25"/>
      <x:c r="FQG5854" s="25"/>
      <x:c r="FQH5854" s="25"/>
      <x:c r="FQI5854" s="25"/>
      <x:c r="FQJ5854" s="25"/>
      <x:c r="FQK5854" s="25"/>
      <x:c r="FQL5854" s="25"/>
      <x:c r="FQM5854" s="25"/>
      <x:c r="FQN5854" s="25"/>
      <x:c r="FQO5854" s="25"/>
      <x:c r="FQP5854" s="25"/>
      <x:c r="FQQ5854" s="25"/>
      <x:c r="FQR5854" s="25"/>
      <x:c r="FQS5854" s="25"/>
      <x:c r="FQT5854" s="25"/>
      <x:c r="FQU5854" s="25"/>
      <x:c r="FQV5854" s="25"/>
      <x:c r="FQW5854" s="25"/>
      <x:c r="FQX5854" s="25"/>
      <x:c r="FQY5854" s="25"/>
      <x:c r="FQZ5854" s="25"/>
      <x:c r="FRA5854" s="25"/>
      <x:c r="FRB5854" s="25"/>
      <x:c r="FRC5854" s="25"/>
      <x:c r="FRD5854" s="25"/>
      <x:c r="FRE5854" s="25"/>
      <x:c r="FRF5854" s="25"/>
      <x:c r="FRG5854" s="25"/>
      <x:c r="FRH5854" s="25"/>
      <x:c r="FRI5854" s="25"/>
      <x:c r="FRJ5854" s="25"/>
      <x:c r="FRK5854" s="25"/>
      <x:c r="FRL5854" s="25"/>
      <x:c r="FRM5854" s="25"/>
      <x:c r="FRN5854" s="25"/>
      <x:c r="FRO5854" s="25"/>
      <x:c r="FRP5854" s="25"/>
      <x:c r="FRQ5854" s="25"/>
      <x:c r="FRR5854" s="25"/>
      <x:c r="FRS5854" s="25"/>
      <x:c r="FRT5854" s="25"/>
      <x:c r="FRU5854" s="25"/>
      <x:c r="FRV5854" s="25"/>
      <x:c r="FRW5854" s="25"/>
      <x:c r="FRX5854" s="25"/>
      <x:c r="FRY5854" s="25"/>
      <x:c r="FRZ5854" s="25"/>
      <x:c r="FSA5854" s="25"/>
      <x:c r="FSB5854" s="25"/>
      <x:c r="FSC5854" s="25"/>
      <x:c r="FSD5854" s="25"/>
      <x:c r="FSE5854" s="25"/>
      <x:c r="FSF5854" s="25"/>
      <x:c r="FSG5854" s="25"/>
      <x:c r="FSH5854" s="25"/>
      <x:c r="FSI5854" s="25"/>
      <x:c r="FSJ5854" s="25"/>
      <x:c r="FSK5854" s="25"/>
      <x:c r="FSL5854" s="25"/>
      <x:c r="FSM5854" s="25"/>
      <x:c r="FSN5854" s="25"/>
      <x:c r="FSO5854" s="25"/>
      <x:c r="FSP5854" s="25"/>
      <x:c r="FSQ5854" s="25"/>
      <x:c r="FSR5854" s="25"/>
      <x:c r="FSS5854" s="25"/>
      <x:c r="FST5854" s="25"/>
      <x:c r="FSU5854" s="25"/>
      <x:c r="FSV5854" s="25"/>
      <x:c r="FSW5854" s="25"/>
      <x:c r="FSX5854" s="25"/>
      <x:c r="FSY5854" s="25"/>
      <x:c r="FSZ5854" s="25"/>
      <x:c r="FTA5854" s="25"/>
      <x:c r="FTB5854" s="25"/>
      <x:c r="FTC5854" s="25"/>
      <x:c r="FTD5854" s="25"/>
      <x:c r="FTE5854" s="25"/>
      <x:c r="FTF5854" s="25"/>
      <x:c r="FTG5854" s="25"/>
      <x:c r="FTH5854" s="25"/>
      <x:c r="FTI5854" s="25"/>
      <x:c r="FTJ5854" s="25"/>
      <x:c r="FTK5854" s="25"/>
      <x:c r="FTL5854" s="25"/>
      <x:c r="FTM5854" s="25"/>
      <x:c r="FTN5854" s="25"/>
      <x:c r="FTO5854" s="25"/>
      <x:c r="FTP5854" s="25"/>
      <x:c r="FTQ5854" s="25"/>
      <x:c r="FTR5854" s="25"/>
      <x:c r="FTS5854" s="25"/>
      <x:c r="FTT5854" s="25"/>
      <x:c r="FTU5854" s="25"/>
      <x:c r="FTV5854" s="25"/>
      <x:c r="FTW5854" s="25"/>
      <x:c r="FTX5854" s="25"/>
      <x:c r="FTY5854" s="25"/>
      <x:c r="FTZ5854" s="25"/>
      <x:c r="FUA5854" s="25"/>
      <x:c r="FUB5854" s="25"/>
      <x:c r="FUC5854" s="25"/>
      <x:c r="FUD5854" s="25"/>
      <x:c r="FUE5854" s="25"/>
      <x:c r="FUF5854" s="25"/>
      <x:c r="FUG5854" s="25"/>
      <x:c r="FUH5854" s="25"/>
      <x:c r="FUI5854" s="25"/>
      <x:c r="FUJ5854" s="25"/>
      <x:c r="FUK5854" s="25"/>
      <x:c r="FUL5854" s="25"/>
      <x:c r="FUM5854" s="25"/>
      <x:c r="FUN5854" s="25"/>
      <x:c r="FUO5854" s="25"/>
      <x:c r="FUP5854" s="25"/>
      <x:c r="FUQ5854" s="25"/>
      <x:c r="FUR5854" s="25"/>
      <x:c r="FUS5854" s="25"/>
      <x:c r="FUT5854" s="25"/>
      <x:c r="FUU5854" s="25"/>
      <x:c r="FUV5854" s="25"/>
      <x:c r="FUW5854" s="25"/>
      <x:c r="FUX5854" s="25"/>
      <x:c r="FUY5854" s="25"/>
      <x:c r="FUZ5854" s="25"/>
      <x:c r="FVA5854" s="25"/>
      <x:c r="FVB5854" s="25"/>
      <x:c r="FVC5854" s="25"/>
      <x:c r="FVD5854" s="25"/>
      <x:c r="FVE5854" s="25"/>
      <x:c r="FVF5854" s="25"/>
      <x:c r="FVG5854" s="25"/>
      <x:c r="FVH5854" s="25"/>
      <x:c r="FVI5854" s="25"/>
      <x:c r="FVJ5854" s="25"/>
      <x:c r="FVK5854" s="25"/>
      <x:c r="FVL5854" s="25"/>
      <x:c r="FVM5854" s="25"/>
      <x:c r="FVN5854" s="25"/>
      <x:c r="FVO5854" s="25"/>
      <x:c r="FVP5854" s="25"/>
      <x:c r="FVQ5854" s="25"/>
      <x:c r="FVR5854" s="25"/>
      <x:c r="FVS5854" s="25"/>
      <x:c r="FVT5854" s="25"/>
      <x:c r="FVU5854" s="25"/>
      <x:c r="FVV5854" s="25"/>
      <x:c r="FVW5854" s="25"/>
      <x:c r="FVX5854" s="25"/>
      <x:c r="FVY5854" s="25"/>
      <x:c r="FVZ5854" s="25"/>
      <x:c r="FWA5854" s="25"/>
      <x:c r="FWB5854" s="25"/>
      <x:c r="FWC5854" s="25"/>
      <x:c r="FWD5854" s="25"/>
      <x:c r="FWE5854" s="25"/>
      <x:c r="FWF5854" s="25"/>
      <x:c r="FWG5854" s="25"/>
      <x:c r="FWH5854" s="25"/>
      <x:c r="FWI5854" s="25"/>
      <x:c r="FWJ5854" s="25"/>
      <x:c r="FWK5854" s="25"/>
      <x:c r="FWL5854" s="25"/>
      <x:c r="FWM5854" s="25"/>
      <x:c r="FWN5854" s="25"/>
      <x:c r="FWO5854" s="25"/>
      <x:c r="FWP5854" s="25"/>
      <x:c r="FWQ5854" s="25"/>
      <x:c r="FWR5854" s="25"/>
      <x:c r="FWS5854" s="25"/>
      <x:c r="FWT5854" s="25"/>
      <x:c r="FWU5854" s="25"/>
      <x:c r="FWV5854" s="25"/>
      <x:c r="FWW5854" s="25"/>
      <x:c r="FWX5854" s="25"/>
      <x:c r="FWY5854" s="25"/>
      <x:c r="FWZ5854" s="25"/>
      <x:c r="FXA5854" s="25"/>
      <x:c r="FXB5854" s="25"/>
      <x:c r="FXC5854" s="25"/>
      <x:c r="FXD5854" s="25"/>
      <x:c r="FXE5854" s="25"/>
      <x:c r="FXF5854" s="25"/>
      <x:c r="FXG5854" s="25"/>
      <x:c r="FXH5854" s="25"/>
      <x:c r="FXI5854" s="25"/>
      <x:c r="FXJ5854" s="25"/>
      <x:c r="FXK5854" s="25"/>
      <x:c r="FXL5854" s="25"/>
      <x:c r="FXM5854" s="25"/>
      <x:c r="FXN5854" s="25"/>
      <x:c r="FXO5854" s="25"/>
      <x:c r="FXP5854" s="25"/>
      <x:c r="FXQ5854" s="25"/>
      <x:c r="FXR5854" s="25"/>
      <x:c r="FXS5854" s="25"/>
      <x:c r="FXT5854" s="25"/>
      <x:c r="FXU5854" s="25"/>
      <x:c r="FXV5854" s="25"/>
      <x:c r="FXW5854" s="25"/>
      <x:c r="FXX5854" s="25"/>
      <x:c r="FXY5854" s="25"/>
      <x:c r="FXZ5854" s="25"/>
      <x:c r="FYA5854" s="25"/>
      <x:c r="FYB5854" s="25"/>
      <x:c r="FYC5854" s="25"/>
      <x:c r="FYD5854" s="25"/>
      <x:c r="FYE5854" s="25"/>
      <x:c r="FYF5854" s="25"/>
      <x:c r="FYG5854" s="25"/>
      <x:c r="FYH5854" s="25"/>
      <x:c r="FYI5854" s="25"/>
      <x:c r="FYJ5854" s="25"/>
      <x:c r="FYK5854" s="25"/>
      <x:c r="FYL5854" s="25"/>
      <x:c r="FYM5854" s="25"/>
      <x:c r="FYN5854" s="25"/>
      <x:c r="FYO5854" s="25"/>
      <x:c r="FYP5854" s="25"/>
      <x:c r="FYQ5854" s="25"/>
      <x:c r="FYR5854" s="25"/>
      <x:c r="FYS5854" s="25"/>
      <x:c r="FYT5854" s="25"/>
      <x:c r="FYU5854" s="25"/>
      <x:c r="FYV5854" s="25"/>
      <x:c r="FYW5854" s="25"/>
      <x:c r="FYX5854" s="25"/>
      <x:c r="FYY5854" s="25"/>
      <x:c r="FYZ5854" s="25"/>
      <x:c r="FZA5854" s="25"/>
      <x:c r="FZB5854" s="25"/>
      <x:c r="FZC5854" s="25"/>
      <x:c r="FZD5854" s="25"/>
      <x:c r="FZE5854" s="25"/>
      <x:c r="FZF5854" s="25"/>
      <x:c r="FZG5854" s="25"/>
      <x:c r="FZH5854" s="25"/>
      <x:c r="FZI5854" s="25"/>
      <x:c r="FZJ5854" s="25"/>
      <x:c r="FZK5854" s="25"/>
      <x:c r="FZL5854" s="25"/>
      <x:c r="FZM5854" s="25"/>
      <x:c r="FZN5854" s="25"/>
      <x:c r="FZO5854" s="25"/>
      <x:c r="FZP5854" s="25"/>
      <x:c r="FZQ5854" s="25"/>
      <x:c r="FZR5854" s="25"/>
      <x:c r="FZS5854" s="25"/>
      <x:c r="FZT5854" s="25"/>
      <x:c r="FZU5854" s="25"/>
      <x:c r="FZV5854" s="25"/>
      <x:c r="FZW5854" s="25"/>
      <x:c r="FZX5854" s="25"/>
      <x:c r="FZY5854" s="25"/>
      <x:c r="FZZ5854" s="25"/>
      <x:c r="GAA5854" s="25"/>
      <x:c r="GAB5854" s="25"/>
      <x:c r="GAC5854" s="25"/>
      <x:c r="GAD5854" s="25"/>
      <x:c r="GAE5854" s="25"/>
      <x:c r="GAF5854" s="25"/>
      <x:c r="GAG5854" s="25"/>
      <x:c r="GAH5854" s="25"/>
      <x:c r="GAI5854" s="25"/>
      <x:c r="GAJ5854" s="25"/>
      <x:c r="GAK5854" s="25"/>
      <x:c r="GAL5854" s="25"/>
      <x:c r="GAM5854" s="25"/>
      <x:c r="GAN5854" s="25"/>
      <x:c r="GAO5854" s="25"/>
      <x:c r="GAP5854" s="25"/>
      <x:c r="GAQ5854" s="25"/>
      <x:c r="GAR5854" s="25"/>
      <x:c r="GAS5854" s="25"/>
      <x:c r="GAT5854" s="25"/>
      <x:c r="GAU5854" s="25"/>
      <x:c r="GAV5854" s="25"/>
      <x:c r="GAW5854" s="25"/>
      <x:c r="GAX5854" s="25"/>
      <x:c r="GAY5854" s="25"/>
      <x:c r="GAZ5854" s="25"/>
      <x:c r="GBA5854" s="25"/>
      <x:c r="GBB5854" s="25"/>
      <x:c r="GBC5854" s="25"/>
      <x:c r="GBD5854" s="25"/>
      <x:c r="GBE5854" s="25"/>
      <x:c r="GBF5854" s="25"/>
      <x:c r="GBG5854" s="25"/>
      <x:c r="GBH5854" s="25"/>
      <x:c r="GBI5854" s="25"/>
      <x:c r="GBJ5854" s="25"/>
      <x:c r="GBK5854" s="25"/>
      <x:c r="GBL5854" s="25"/>
      <x:c r="GBM5854" s="25"/>
      <x:c r="GBN5854" s="25"/>
      <x:c r="GBO5854" s="25"/>
      <x:c r="GBP5854" s="25"/>
      <x:c r="GBQ5854" s="25"/>
      <x:c r="GBR5854" s="25"/>
      <x:c r="GBS5854" s="25"/>
      <x:c r="GBT5854" s="25"/>
      <x:c r="GBU5854" s="25"/>
      <x:c r="GBV5854" s="25"/>
      <x:c r="GBW5854" s="25"/>
      <x:c r="GBX5854" s="25"/>
      <x:c r="GBY5854" s="25"/>
      <x:c r="GBZ5854" s="25"/>
      <x:c r="GCA5854" s="25"/>
      <x:c r="GCB5854" s="25"/>
      <x:c r="GCC5854" s="25"/>
      <x:c r="GCD5854" s="25"/>
      <x:c r="GCE5854" s="25"/>
      <x:c r="GCF5854" s="25"/>
      <x:c r="GCG5854" s="25"/>
      <x:c r="GCH5854" s="25"/>
      <x:c r="GCI5854" s="25"/>
      <x:c r="GCJ5854" s="25"/>
      <x:c r="GCK5854" s="25"/>
      <x:c r="GCL5854" s="25"/>
      <x:c r="GCM5854" s="25"/>
      <x:c r="GCN5854" s="25"/>
      <x:c r="GCO5854" s="25"/>
      <x:c r="GCP5854" s="25"/>
      <x:c r="GCQ5854" s="25"/>
      <x:c r="GCR5854" s="25"/>
      <x:c r="GCS5854" s="25"/>
      <x:c r="GCT5854" s="25"/>
      <x:c r="GCU5854" s="25"/>
      <x:c r="GCV5854" s="25"/>
      <x:c r="GCW5854" s="25"/>
      <x:c r="GCX5854" s="25"/>
      <x:c r="GCY5854" s="25"/>
      <x:c r="GCZ5854" s="25"/>
      <x:c r="GDA5854" s="25"/>
      <x:c r="GDB5854" s="25"/>
      <x:c r="GDC5854" s="25"/>
      <x:c r="GDD5854" s="25"/>
      <x:c r="GDE5854" s="25"/>
      <x:c r="GDF5854" s="25"/>
      <x:c r="GDG5854" s="25"/>
      <x:c r="GDH5854" s="25"/>
      <x:c r="GDI5854" s="25"/>
      <x:c r="GDJ5854" s="25"/>
      <x:c r="GDK5854" s="25"/>
      <x:c r="GDL5854" s="25"/>
      <x:c r="GDM5854" s="25"/>
      <x:c r="GDN5854" s="25"/>
      <x:c r="GDO5854" s="25"/>
      <x:c r="GDP5854" s="25"/>
      <x:c r="GDQ5854" s="25"/>
      <x:c r="GDR5854" s="25"/>
      <x:c r="GDS5854" s="25"/>
      <x:c r="GDT5854" s="25"/>
      <x:c r="GDU5854" s="25"/>
      <x:c r="GDV5854" s="25"/>
      <x:c r="GDW5854" s="25"/>
      <x:c r="GDX5854" s="25"/>
      <x:c r="GDY5854" s="25"/>
      <x:c r="GDZ5854" s="25"/>
      <x:c r="GEA5854" s="25"/>
      <x:c r="GEB5854" s="25"/>
      <x:c r="GEC5854" s="25"/>
      <x:c r="GED5854" s="25"/>
      <x:c r="GEE5854" s="25"/>
      <x:c r="GEF5854" s="25"/>
      <x:c r="GEG5854" s="25"/>
      <x:c r="GEH5854" s="25"/>
      <x:c r="GEI5854" s="25"/>
      <x:c r="GEJ5854" s="25"/>
      <x:c r="GEK5854" s="25"/>
      <x:c r="GEL5854" s="25"/>
      <x:c r="GEM5854" s="25"/>
      <x:c r="GEN5854" s="25"/>
      <x:c r="GEO5854" s="25"/>
      <x:c r="GEP5854" s="25"/>
      <x:c r="GEQ5854" s="25"/>
      <x:c r="GER5854" s="25"/>
      <x:c r="GES5854" s="25"/>
      <x:c r="GET5854" s="25"/>
      <x:c r="GEU5854" s="25"/>
      <x:c r="GEV5854" s="25"/>
      <x:c r="GEW5854" s="25"/>
      <x:c r="GEX5854" s="25"/>
      <x:c r="GEY5854" s="25"/>
      <x:c r="GEZ5854" s="25"/>
      <x:c r="GFA5854" s="25"/>
      <x:c r="GFB5854" s="25"/>
      <x:c r="GFC5854" s="25"/>
      <x:c r="GFD5854" s="25"/>
      <x:c r="GFE5854" s="25"/>
      <x:c r="GFF5854" s="25"/>
      <x:c r="GFG5854" s="25"/>
      <x:c r="GFH5854" s="25"/>
      <x:c r="GFI5854" s="25"/>
      <x:c r="GFJ5854" s="25"/>
      <x:c r="GFK5854" s="25"/>
      <x:c r="GFL5854" s="25"/>
      <x:c r="GFM5854" s="25"/>
      <x:c r="GFN5854" s="25"/>
      <x:c r="GFO5854" s="25"/>
      <x:c r="GFP5854" s="25"/>
      <x:c r="GFQ5854" s="25"/>
      <x:c r="GFR5854" s="25"/>
      <x:c r="GFS5854" s="25"/>
      <x:c r="GFT5854" s="25"/>
      <x:c r="GFU5854" s="25"/>
      <x:c r="GFV5854" s="25"/>
      <x:c r="GFW5854" s="25"/>
      <x:c r="GFX5854" s="25"/>
      <x:c r="GFY5854" s="25"/>
      <x:c r="GFZ5854" s="25"/>
      <x:c r="GGA5854" s="25"/>
      <x:c r="GGB5854" s="25"/>
      <x:c r="GGC5854" s="25"/>
      <x:c r="GGD5854" s="25"/>
      <x:c r="GGE5854" s="25"/>
      <x:c r="GGF5854" s="25"/>
      <x:c r="GGG5854" s="25"/>
      <x:c r="GGH5854" s="25"/>
      <x:c r="GGI5854" s="25"/>
      <x:c r="GGJ5854" s="25"/>
      <x:c r="GGK5854" s="25"/>
      <x:c r="GGL5854" s="25"/>
      <x:c r="GGM5854" s="25"/>
      <x:c r="GGN5854" s="25"/>
      <x:c r="GGO5854" s="25"/>
      <x:c r="GGP5854" s="25"/>
      <x:c r="GGQ5854" s="25"/>
      <x:c r="GGR5854" s="25"/>
      <x:c r="GGS5854" s="25"/>
      <x:c r="GGT5854" s="25"/>
      <x:c r="GGU5854" s="25"/>
      <x:c r="GGV5854" s="25"/>
      <x:c r="GGW5854" s="25"/>
      <x:c r="GGX5854" s="25"/>
      <x:c r="GGY5854" s="25"/>
      <x:c r="GGZ5854" s="25"/>
      <x:c r="GHA5854" s="25"/>
      <x:c r="GHB5854" s="25"/>
      <x:c r="GHC5854" s="25"/>
      <x:c r="GHD5854" s="25"/>
      <x:c r="GHE5854" s="25"/>
      <x:c r="GHF5854" s="25"/>
      <x:c r="GHG5854" s="25"/>
      <x:c r="GHH5854" s="25"/>
      <x:c r="GHI5854" s="25"/>
      <x:c r="GHJ5854" s="25"/>
      <x:c r="GHK5854" s="25"/>
      <x:c r="GHL5854" s="25"/>
      <x:c r="GHM5854" s="25"/>
      <x:c r="GHN5854" s="25"/>
      <x:c r="GHO5854" s="25"/>
      <x:c r="GHP5854" s="25"/>
      <x:c r="GHQ5854" s="25"/>
      <x:c r="GHR5854" s="25"/>
      <x:c r="GHS5854" s="25"/>
      <x:c r="GHT5854" s="25"/>
      <x:c r="GHU5854" s="25"/>
      <x:c r="GHV5854" s="25"/>
      <x:c r="GHW5854" s="25"/>
      <x:c r="GHX5854" s="25"/>
      <x:c r="GHY5854" s="25"/>
      <x:c r="GHZ5854" s="25"/>
      <x:c r="GIA5854" s="25"/>
      <x:c r="GIB5854" s="25"/>
      <x:c r="GIC5854" s="25"/>
      <x:c r="GID5854" s="25"/>
      <x:c r="GIE5854" s="25"/>
      <x:c r="GIF5854" s="25"/>
      <x:c r="GIG5854" s="25"/>
      <x:c r="GIH5854" s="25"/>
      <x:c r="GII5854" s="25"/>
      <x:c r="GIJ5854" s="25"/>
      <x:c r="GIK5854" s="25"/>
      <x:c r="GIL5854" s="25"/>
      <x:c r="GIM5854" s="25"/>
      <x:c r="GIN5854" s="25"/>
      <x:c r="GIO5854" s="25"/>
      <x:c r="GIP5854" s="25"/>
      <x:c r="GIQ5854" s="25"/>
      <x:c r="GIR5854" s="25"/>
      <x:c r="GIS5854" s="25"/>
      <x:c r="GIT5854" s="25"/>
      <x:c r="GIU5854" s="25"/>
      <x:c r="GIV5854" s="25"/>
      <x:c r="GIW5854" s="25"/>
      <x:c r="GIX5854" s="25"/>
      <x:c r="GIY5854" s="25"/>
      <x:c r="GIZ5854" s="25"/>
      <x:c r="GJA5854" s="25"/>
      <x:c r="GJB5854" s="25"/>
      <x:c r="GJC5854" s="25"/>
      <x:c r="GJD5854" s="25"/>
      <x:c r="GJE5854" s="25"/>
      <x:c r="GJF5854" s="25"/>
      <x:c r="GJG5854" s="25"/>
      <x:c r="GJH5854" s="25"/>
      <x:c r="GJI5854" s="25"/>
      <x:c r="GJJ5854" s="25"/>
      <x:c r="GJK5854" s="25"/>
      <x:c r="GJL5854" s="25"/>
      <x:c r="GJM5854" s="25"/>
      <x:c r="GJN5854" s="25"/>
      <x:c r="GJO5854" s="25"/>
      <x:c r="GJP5854" s="25"/>
      <x:c r="GJQ5854" s="25"/>
      <x:c r="GJR5854" s="25"/>
      <x:c r="GJS5854" s="25"/>
      <x:c r="GJT5854" s="25"/>
      <x:c r="GJU5854" s="25"/>
      <x:c r="GJV5854" s="25"/>
      <x:c r="GJW5854" s="25"/>
      <x:c r="GJX5854" s="25"/>
      <x:c r="GJY5854" s="25"/>
      <x:c r="GJZ5854" s="25"/>
      <x:c r="GKA5854" s="25"/>
      <x:c r="GKB5854" s="25"/>
      <x:c r="GKC5854" s="25"/>
      <x:c r="GKD5854" s="25"/>
      <x:c r="GKE5854" s="25"/>
      <x:c r="GKF5854" s="25"/>
      <x:c r="GKG5854" s="25"/>
      <x:c r="GKH5854" s="25"/>
      <x:c r="GKI5854" s="25"/>
      <x:c r="GKJ5854" s="25"/>
      <x:c r="GKK5854" s="25"/>
      <x:c r="GKL5854" s="25"/>
      <x:c r="GKM5854" s="25"/>
      <x:c r="GKN5854" s="25"/>
      <x:c r="GKO5854" s="25"/>
      <x:c r="GKP5854" s="25"/>
      <x:c r="GKQ5854" s="25"/>
      <x:c r="GKR5854" s="25"/>
      <x:c r="GKS5854" s="25"/>
      <x:c r="GKT5854" s="25"/>
      <x:c r="GKU5854" s="25"/>
      <x:c r="GKV5854" s="25"/>
      <x:c r="GKW5854" s="25"/>
      <x:c r="GKX5854" s="25"/>
      <x:c r="GKY5854" s="25"/>
      <x:c r="GKZ5854" s="25"/>
      <x:c r="GLA5854" s="25"/>
      <x:c r="GLB5854" s="25"/>
      <x:c r="GLC5854" s="25"/>
      <x:c r="GLD5854" s="25"/>
      <x:c r="GLE5854" s="25"/>
      <x:c r="GLF5854" s="25"/>
      <x:c r="GLG5854" s="25"/>
      <x:c r="GLH5854" s="25"/>
      <x:c r="GLI5854" s="25"/>
      <x:c r="GLJ5854" s="25"/>
      <x:c r="GLK5854" s="25"/>
      <x:c r="GLL5854" s="25"/>
      <x:c r="GLM5854" s="25"/>
      <x:c r="GLN5854" s="25"/>
      <x:c r="GLO5854" s="25"/>
      <x:c r="GLP5854" s="25"/>
      <x:c r="GLQ5854" s="25"/>
      <x:c r="GLR5854" s="25"/>
      <x:c r="GLS5854" s="25"/>
      <x:c r="GLT5854" s="25"/>
      <x:c r="GLU5854" s="25"/>
      <x:c r="GLV5854" s="25"/>
      <x:c r="GLW5854" s="25"/>
      <x:c r="GLX5854" s="25"/>
      <x:c r="GLY5854" s="25"/>
      <x:c r="GLZ5854" s="25"/>
      <x:c r="GMA5854" s="25"/>
      <x:c r="GMB5854" s="25"/>
      <x:c r="GMC5854" s="25"/>
      <x:c r="GMD5854" s="25"/>
      <x:c r="GME5854" s="25"/>
      <x:c r="GMF5854" s="25"/>
      <x:c r="GMG5854" s="25"/>
      <x:c r="GMH5854" s="25"/>
      <x:c r="GMI5854" s="25"/>
      <x:c r="GMJ5854" s="25"/>
      <x:c r="GMK5854" s="25"/>
      <x:c r="GML5854" s="25"/>
      <x:c r="GMM5854" s="25"/>
      <x:c r="GMN5854" s="25"/>
      <x:c r="GMO5854" s="25"/>
      <x:c r="GMP5854" s="25"/>
      <x:c r="GMQ5854" s="25"/>
      <x:c r="GMR5854" s="25"/>
      <x:c r="GMS5854" s="25"/>
      <x:c r="GMT5854" s="25"/>
      <x:c r="GMU5854" s="25"/>
      <x:c r="GMV5854" s="25"/>
      <x:c r="GMW5854" s="25"/>
      <x:c r="GMX5854" s="25"/>
      <x:c r="GMY5854" s="25"/>
      <x:c r="GMZ5854" s="25"/>
      <x:c r="GNA5854" s="25"/>
      <x:c r="GNB5854" s="25"/>
      <x:c r="GNC5854" s="25"/>
      <x:c r="GND5854" s="25"/>
      <x:c r="GNE5854" s="25"/>
      <x:c r="GNF5854" s="25"/>
      <x:c r="GNG5854" s="25"/>
      <x:c r="GNH5854" s="25"/>
      <x:c r="GNI5854" s="25"/>
      <x:c r="GNJ5854" s="25"/>
      <x:c r="GNK5854" s="25"/>
      <x:c r="GNL5854" s="25"/>
      <x:c r="GNM5854" s="25"/>
      <x:c r="GNN5854" s="25"/>
      <x:c r="GNO5854" s="25"/>
      <x:c r="GNP5854" s="25"/>
      <x:c r="GNQ5854" s="25"/>
      <x:c r="GNR5854" s="25"/>
      <x:c r="GNS5854" s="25"/>
      <x:c r="GNT5854" s="25"/>
      <x:c r="GNU5854" s="25"/>
      <x:c r="GNV5854" s="25"/>
      <x:c r="GNW5854" s="25"/>
      <x:c r="GNX5854" s="25"/>
      <x:c r="GNY5854" s="25"/>
      <x:c r="GNZ5854" s="25"/>
      <x:c r="GOA5854" s="25"/>
      <x:c r="GOB5854" s="25"/>
      <x:c r="GOC5854" s="25"/>
      <x:c r="GOD5854" s="25"/>
      <x:c r="GOE5854" s="25"/>
      <x:c r="GOF5854" s="25"/>
      <x:c r="GOG5854" s="25"/>
      <x:c r="GOH5854" s="25"/>
      <x:c r="GOI5854" s="25"/>
      <x:c r="GOJ5854" s="25"/>
      <x:c r="GOK5854" s="25"/>
      <x:c r="GOL5854" s="25"/>
      <x:c r="GOM5854" s="25"/>
      <x:c r="GON5854" s="25"/>
      <x:c r="GOO5854" s="25"/>
      <x:c r="GOP5854" s="25"/>
      <x:c r="GOQ5854" s="25"/>
      <x:c r="GOR5854" s="25"/>
      <x:c r="GOS5854" s="25"/>
      <x:c r="GOT5854" s="25"/>
      <x:c r="GOU5854" s="25"/>
      <x:c r="GOV5854" s="25"/>
      <x:c r="GOW5854" s="25"/>
      <x:c r="GOX5854" s="25"/>
      <x:c r="GOY5854" s="25"/>
      <x:c r="GOZ5854" s="25"/>
      <x:c r="GPA5854" s="25"/>
      <x:c r="GPB5854" s="25"/>
      <x:c r="GPC5854" s="25"/>
      <x:c r="GPD5854" s="25"/>
      <x:c r="GPE5854" s="25"/>
      <x:c r="GPF5854" s="25"/>
      <x:c r="GPG5854" s="25"/>
      <x:c r="GPH5854" s="25"/>
      <x:c r="GPI5854" s="25"/>
      <x:c r="GPJ5854" s="25"/>
      <x:c r="GPK5854" s="25"/>
      <x:c r="GPL5854" s="25"/>
      <x:c r="GPM5854" s="25"/>
      <x:c r="GPN5854" s="25"/>
      <x:c r="GPO5854" s="25"/>
      <x:c r="GPP5854" s="25"/>
      <x:c r="GPQ5854" s="25"/>
      <x:c r="GPR5854" s="25"/>
      <x:c r="GPS5854" s="25"/>
      <x:c r="GPT5854" s="25"/>
      <x:c r="GPU5854" s="25"/>
      <x:c r="GPV5854" s="25"/>
      <x:c r="GPW5854" s="25"/>
      <x:c r="GPX5854" s="25"/>
      <x:c r="GPY5854" s="25"/>
      <x:c r="GPZ5854" s="25"/>
      <x:c r="GQA5854" s="25"/>
      <x:c r="GQB5854" s="25"/>
      <x:c r="GQC5854" s="25"/>
      <x:c r="GQD5854" s="25"/>
      <x:c r="GQE5854" s="25"/>
      <x:c r="GQF5854" s="25"/>
      <x:c r="GQG5854" s="25"/>
      <x:c r="GQH5854" s="25"/>
      <x:c r="GQI5854" s="25"/>
      <x:c r="GQJ5854" s="25"/>
      <x:c r="GQK5854" s="25"/>
      <x:c r="GQL5854" s="25"/>
      <x:c r="GQM5854" s="25"/>
      <x:c r="GQN5854" s="25"/>
      <x:c r="GQO5854" s="25"/>
      <x:c r="GQP5854" s="25"/>
      <x:c r="GQQ5854" s="25"/>
      <x:c r="GQR5854" s="25"/>
      <x:c r="GQS5854" s="25"/>
      <x:c r="GQT5854" s="25"/>
      <x:c r="GQU5854" s="25"/>
      <x:c r="GQV5854" s="25"/>
      <x:c r="GQW5854" s="25"/>
      <x:c r="GQX5854" s="25"/>
      <x:c r="GQY5854" s="25"/>
      <x:c r="GQZ5854" s="25"/>
      <x:c r="GRA5854" s="25"/>
      <x:c r="GRB5854" s="25"/>
      <x:c r="GRC5854" s="25"/>
      <x:c r="GRD5854" s="25"/>
      <x:c r="GRE5854" s="25"/>
      <x:c r="GRF5854" s="25"/>
      <x:c r="GRG5854" s="25"/>
      <x:c r="GRH5854" s="25"/>
      <x:c r="GRI5854" s="25"/>
      <x:c r="GRJ5854" s="25"/>
      <x:c r="GRK5854" s="25"/>
      <x:c r="GRL5854" s="25"/>
      <x:c r="GRM5854" s="25"/>
      <x:c r="GRN5854" s="25"/>
      <x:c r="GRO5854" s="25"/>
      <x:c r="GRP5854" s="25"/>
      <x:c r="GRQ5854" s="25"/>
      <x:c r="GRR5854" s="25"/>
      <x:c r="GRS5854" s="25"/>
      <x:c r="GRT5854" s="25"/>
      <x:c r="GRU5854" s="25"/>
      <x:c r="GRV5854" s="25"/>
      <x:c r="GRW5854" s="25"/>
      <x:c r="GRX5854" s="25"/>
      <x:c r="GRY5854" s="25"/>
      <x:c r="GRZ5854" s="25"/>
      <x:c r="GSA5854" s="25"/>
      <x:c r="GSB5854" s="25"/>
      <x:c r="GSC5854" s="25"/>
      <x:c r="GSD5854" s="25"/>
      <x:c r="GSE5854" s="25"/>
      <x:c r="GSF5854" s="25"/>
      <x:c r="GSG5854" s="25"/>
      <x:c r="GSH5854" s="25"/>
      <x:c r="GSI5854" s="25"/>
      <x:c r="GSJ5854" s="25"/>
      <x:c r="GSK5854" s="25"/>
      <x:c r="GSL5854" s="25"/>
      <x:c r="GSM5854" s="25"/>
      <x:c r="GSN5854" s="25"/>
      <x:c r="GSO5854" s="25"/>
      <x:c r="GSP5854" s="25"/>
      <x:c r="GSQ5854" s="25"/>
      <x:c r="GSR5854" s="25"/>
      <x:c r="GSS5854" s="25"/>
      <x:c r="GST5854" s="25"/>
      <x:c r="GSU5854" s="25"/>
      <x:c r="GSV5854" s="25"/>
      <x:c r="GSW5854" s="25"/>
      <x:c r="GSX5854" s="25"/>
      <x:c r="GSY5854" s="25"/>
      <x:c r="GSZ5854" s="25"/>
      <x:c r="GTA5854" s="25"/>
      <x:c r="GTB5854" s="25"/>
      <x:c r="GTC5854" s="25"/>
      <x:c r="GTD5854" s="25"/>
      <x:c r="GTE5854" s="25"/>
      <x:c r="GTF5854" s="25"/>
      <x:c r="GTG5854" s="25"/>
      <x:c r="GTH5854" s="25"/>
      <x:c r="GTI5854" s="25"/>
      <x:c r="GTJ5854" s="25"/>
      <x:c r="GTK5854" s="25"/>
      <x:c r="GTL5854" s="25"/>
      <x:c r="GTM5854" s="25"/>
      <x:c r="GTN5854" s="25"/>
      <x:c r="GTO5854" s="25"/>
      <x:c r="GTP5854" s="25"/>
      <x:c r="GTQ5854" s="25"/>
      <x:c r="GTR5854" s="25"/>
      <x:c r="GTS5854" s="25"/>
      <x:c r="GTT5854" s="25"/>
      <x:c r="GTU5854" s="25"/>
      <x:c r="GTV5854" s="25"/>
      <x:c r="GTW5854" s="25"/>
      <x:c r="GTX5854" s="25"/>
      <x:c r="GTY5854" s="25"/>
      <x:c r="GTZ5854" s="25"/>
      <x:c r="GUA5854" s="25"/>
      <x:c r="GUB5854" s="25"/>
      <x:c r="GUC5854" s="25"/>
      <x:c r="GUD5854" s="25"/>
      <x:c r="GUE5854" s="25"/>
      <x:c r="GUF5854" s="25"/>
      <x:c r="GUG5854" s="25"/>
      <x:c r="GUH5854" s="25"/>
      <x:c r="GUI5854" s="25"/>
      <x:c r="GUJ5854" s="25"/>
      <x:c r="GUK5854" s="25"/>
      <x:c r="GUL5854" s="25"/>
      <x:c r="GUM5854" s="25"/>
      <x:c r="GUN5854" s="25"/>
      <x:c r="GUO5854" s="25"/>
      <x:c r="GUP5854" s="25"/>
      <x:c r="GUQ5854" s="25"/>
      <x:c r="GUR5854" s="25"/>
      <x:c r="GUS5854" s="25"/>
      <x:c r="GUT5854" s="25"/>
      <x:c r="GUU5854" s="25"/>
      <x:c r="GUV5854" s="25"/>
      <x:c r="GUW5854" s="25"/>
      <x:c r="GUX5854" s="25"/>
      <x:c r="GUY5854" s="25"/>
      <x:c r="GUZ5854" s="25"/>
      <x:c r="GVA5854" s="25"/>
      <x:c r="GVB5854" s="25"/>
      <x:c r="GVC5854" s="25"/>
      <x:c r="GVD5854" s="25"/>
      <x:c r="GVE5854" s="25"/>
      <x:c r="GVF5854" s="25"/>
      <x:c r="GVG5854" s="25"/>
      <x:c r="GVH5854" s="25"/>
      <x:c r="GVI5854" s="25"/>
      <x:c r="GVJ5854" s="25"/>
      <x:c r="GVK5854" s="25"/>
      <x:c r="GVL5854" s="25"/>
      <x:c r="GVM5854" s="25"/>
      <x:c r="GVN5854" s="25"/>
      <x:c r="GVO5854" s="25"/>
      <x:c r="GVP5854" s="25"/>
      <x:c r="GVQ5854" s="25"/>
      <x:c r="GVR5854" s="25"/>
      <x:c r="GVS5854" s="25"/>
      <x:c r="GVT5854" s="25"/>
      <x:c r="GVU5854" s="25"/>
      <x:c r="GVV5854" s="25"/>
      <x:c r="GVW5854" s="25"/>
      <x:c r="GVX5854" s="25"/>
      <x:c r="GVY5854" s="25"/>
      <x:c r="GVZ5854" s="25"/>
      <x:c r="GWA5854" s="25"/>
      <x:c r="GWB5854" s="25"/>
      <x:c r="GWC5854" s="25"/>
      <x:c r="GWD5854" s="25"/>
      <x:c r="GWE5854" s="25"/>
      <x:c r="GWF5854" s="25"/>
      <x:c r="GWG5854" s="25"/>
      <x:c r="GWH5854" s="25"/>
      <x:c r="GWI5854" s="25"/>
      <x:c r="GWJ5854" s="25"/>
      <x:c r="GWK5854" s="25"/>
      <x:c r="GWL5854" s="25"/>
      <x:c r="GWM5854" s="25"/>
      <x:c r="GWN5854" s="25"/>
      <x:c r="GWO5854" s="25"/>
      <x:c r="GWP5854" s="25"/>
      <x:c r="GWQ5854" s="25"/>
      <x:c r="GWR5854" s="25"/>
      <x:c r="GWS5854" s="25"/>
      <x:c r="GWT5854" s="25"/>
      <x:c r="GWU5854" s="25"/>
      <x:c r="GWV5854" s="25"/>
      <x:c r="GWW5854" s="25"/>
      <x:c r="GWX5854" s="25"/>
      <x:c r="GWY5854" s="25"/>
      <x:c r="GWZ5854" s="25"/>
      <x:c r="GXA5854" s="25"/>
      <x:c r="GXB5854" s="25"/>
      <x:c r="GXC5854" s="25"/>
      <x:c r="GXD5854" s="25"/>
      <x:c r="GXE5854" s="25"/>
      <x:c r="GXF5854" s="25"/>
      <x:c r="GXG5854" s="25"/>
      <x:c r="GXH5854" s="25"/>
      <x:c r="GXI5854" s="25"/>
      <x:c r="GXJ5854" s="25"/>
      <x:c r="GXK5854" s="25"/>
      <x:c r="GXL5854" s="25"/>
      <x:c r="GXM5854" s="25"/>
      <x:c r="GXN5854" s="25"/>
      <x:c r="GXO5854" s="25"/>
      <x:c r="GXP5854" s="25"/>
      <x:c r="GXQ5854" s="25"/>
      <x:c r="GXR5854" s="25"/>
      <x:c r="GXS5854" s="25"/>
      <x:c r="GXT5854" s="25"/>
      <x:c r="GXU5854" s="25"/>
      <x:c r="GXV5854" s="25"/>
      <x:c r="GXW5854" s="25"/>
      <x:c r="GXX5854" s="25"/>
      <x:c r="GXY5854" s="25"/>
      <x:c r="GXZ5854" s="25"/>
      <x:c r="GYA5854" s="25"/>
      <x:c r="GYB5854" s="25"/>
      <x:c r="GYC5854" s="25"/>
      <x:c r="GYD5854" s="25"/>
      <x:c r="GYE5854" s="25"/>
      <x:c r="GYF5854" s="25"/>
      <x:c r="GYG5854" s="25"/>
      <x:c r="GYH5854" s="25"/>
      <x:c r="GYI5854" s="25"/>
      <x:c r="GYJ5854" s="25"/>
      <x:c r="GYK5854" s="25"/>
      <x:c r="GYL5854" s="25"/>
      <x:c r="GYM5854" s="25"/>
      <x:c r="GYN5854" s="25"/>
      <x:c r="GYO5854" s="25"/>
      <x:c r="GYP5854" s="25"/>
      <x:c r="GYQ5854" s="25"/>
      <x:c r="GYR5854" s="25"/>
      <x:c r="GYS5854" s="25"/>
      <x:c r="GYT5854" s="25"/>
      <x:c r="GYU5854" s="25"/>
      <x:c r="GYV5854" s="25"/>
      <x:c r="GYW5854" s="25"/>
      <x:c r="GYX5854" s="25"/>
      <x:c r="GYY5854" s="25"/>
      <x:c r="GYZ5854" s="25"/>
      <x:c r="GZA5854" s="25"/>
      <x:c r="GZB5854" s="25"/>
      <x:c r="GZC5854" s="25"/>
      <x:c r="GZD5854" s="25"/>
      <x:c r="GZE5854" s="25"/>
      <x:c r="GZF5854" s="25"/>
      <x:c r="GZG5854" s="25"/>
      <x:c r="GZH5854" s="25"/>
      <x:c r="GZI5854" s="25"/>
      <x:c r="GZJ5854" s="25"/>
      <x:c r="GZK5854" s="25"/>
      <x:c r="GZL5854" s="25"/>
      <x:c r="GZM5854" s="25"/>
      <x:c r="GZN5854" s="25"/>
      <x:c r="GZO5854" s="25"/>
      <x:c r="GZP5854" s="25"/>
      <x:c r="GZQ5854" s="25"/>
      <x:c r="GZR5854" s="25"/>
      <x:c r="GZS5854" s="25"/>
      <x:c r="GZT5854" s="25"/>
      <x:c r="GZU5854" s="25"/>
      <x:c r="GZV5854" s="25"/>
      <x:c r="GZW5854" s="25"/>
      <x:c r="GZX5854" s="25"/>
      <x:c r="GZY5854" s="25"/>
      <x:c r="GZZ5854" s="25"/>
      <x:c r="HAA5854" s="25"/>
      <x:c r="HAB5854" s="25"/>
      <x:c r="HAC5854" s="25"/>
      <x:c r="HAD5854" s="25"/>
      <x:c r="HAE5854" s="25"/>
      <x:c r="HAF5854" s="25"/>
      <x:c r="HAG5854" s="25"/>
      <x:c r="HAH5854" s="25"/>
      <x:c r="HAI5854" s="25"/>
      <x:c r="HAJ5854" s="25"/>
      <x:c r="HAK5854" s="25"/>
      <x:c r="HAL5854" s="25"/>
      <x:c r="HAM5854" s="25"/>
      <x:c r="HAN5854" s="25"/>
      <x:c r="HAO5854" s="25"/>
      <x:c r="HAP5854" s="25"/>
      <x:c r="HAQ5854" s="25"/>
      <x:c r="HAR5854" s="25"/>
      <x:c r="HAS5854" s="25"/>
      <x:c r="HAT5854" s="25"/>
      <x:c r="HAU5854" s="25"/>
      <x:c r="HAV5854" s="25"/>
      <x:c r="HAW5854" s="25"/>
      <x:c r="HAX5854" s="25"/>
      <x:c r="HAY5854" s="25"/>
      <x:c r="HAZ5854" s="25"/>
      <x:c r="HBA5854" s="25"/>
      <x:c r="HBB5854" s="25"/>
      <x:c r="HBC5854" s="25"/>
      <x:c r="HBD5854" s="25"/>
      <x:c r="HBE5854" s="25"/>
      <x:c r="HBF5854" s="25"/>
      <x:c r="HBG5854" s="25"/>
      <x:c r="HBH5854" s="25"/>
      <x:c r="HBI5854" s="25"/>
      <x:c r="HBJ5854" s="25"/>
      <x:c r="HBK5854" s="25"/>
      <x:c r="HBL5854" s="25"/>
      <x:c r="HBM5854" s="25"/>
      <x:c r="HBN5854" s="25"/>
      <x:c r="HBO5854" s="25"/>
      <x:c r="HBP5854" s="25"/>
      <x:c r="HBQ5854" s="25"/>
      <x:c r="HBR5854" s="25"/>
      <x:c r="HBS5854" s="25"/>
      <x:c r="HBT5854" s="25"/>
      <x:c r="HBU5854" s="25"/>
      <x:c r="HBV5854" s="25"/>
      <x:c r="HBW5854" s="25"/>
      <x:c r="HBX5854" s="25"/>
      <x:c r="HBY5854" s="25"/>
      <x:c r="HBZ5854" s="25"/>
      <x:c r="HCA5854" s="25"/>
      <x:c r="HCB5854" s="25"/>
      <x:c r="HCC5854" s="25"/>
      <x:c r="HCD5854" s="25"/>
      <x:c r="HCE5854" s="25"/>
      <x:c r="HCF5854" s="25"/>
      <x:c r="HCG5854" s="25"/>
      <x:c r="HCH5854" s="25"/>
      <x:c r="HCI5854" s="25"/>
      <x:c r="HCJ5854" s="25"/>
      <x:c r="HCK5854" s="25"/>
      <x:c r="HCL5854" s="25"/>
      <x:c r="HCM5854" s="25"/>
      <x:c r="HCN5854" s="25"/>
      <x:c r="HCO5854" s="25"/>
      <x:c r="HCP5854" s="25"/>
      <x:c r="HCQ5854" s="25"/>
      <x:c r="HCR5854" s="25"/>
      <x:c r="HCS5854" s="25"/>
      <x:c r="HCT5854" s="25"/>
      <x:c r="HCU5854" s="25"/>
      <x:c r="HCV5854" s="25"/>
      <x:c r="HCW5854" s="25"/>
      <x:c r="HCX5854" s="25"/>
      <x:c r="HCY5854" s="25"/>
      <x:c r="HCZ5854" s="25"/>
      <x:c r="HDA5854" s="25"/>
      <x:c r="HDB5854" s="25"/>
      <x:c r="HDC5854" s="25"/>
      <x:c r="HDD5854" s="25"/>
      <x:c r="HDE5854" s="25"/>
      <x:c r="HDF5854" s="25"/>
      <x:c r="HDG5854" s="25"/>
      <x:c r="HDH5854" s="25"/>
      <x:c r="HDI5854" s="25"/>
      <x:c r="HDJ5854" s="25"/>
      <x:c r="HDK5854" s="25"/>
      <x:c r="HDL5854" s="25"/>
      <x:c r="HDM5854" s="25"/>
      <x:c r="HDN5854" s="25"/>
      <x:c r="HDO5854" s="25"/>
      <x:c r="HDP5854" s="25"/>
      <x:c r="HDQ5854" s="25"/>
      <x:c r="HDR5854" s="25"/>
      <x:c r="HDS5854" s="25"/>
      <x:c r="HDT5854" s="25"/>
      <x:c r="HDU5854" s="25"/>
      <x:c r="HDV5854" s="25"/>
      <x:c r="HDW5854" s="25"/>
      <x:c r="HDX5854" s="25"/>
      <x:c r="HDY5854" s="25"/>
      <x:c r="HDZ5854" s="25"/>
      <x:c r="HEA5854" s="25"/>
      <x:c r="HEB5854" s="25"/>
      <x:c r="HEC5854" s="25"/>
      <x:c r="HED5854" s="25"/>
      <x:c r="HEE5854" s="25"/>
      <x:c r="HEF5854" s="25"/>
      <x:c r="HEG5854" s="25"/>
      <x:c r="HEH5854" s="25"/>
      <x:c r="HEI5854" s="25"/>
      <x:c r="HEJ5854" s="25"/>
      <x:c r="HEK5854" s="25"/>
      <x:c r="HEL5854" s="25"/>
      <x:c r="HEM5854" s="25"/>
      <x:c r="HEN5854" s="25"/>
      <x:c r="HEO5854" s="25"/>
      <x:c r="HEP5854" s="25"/>
      <x:c r="HEQ5854" s="25"/>
      <x:c r="HER5854" s="25"/>
      <x:c r="HES5854" s="25"/>
      <x:c r="HET5854" s="25"/>
      <x:c r="HEU5854" s="25"/>
      <x:c r="HEV5854" s="25"/>
      <x:c r="HEW5854" s="25"/>
      <x:c r="HEX5854" s="25"/>
      <x:c r="HEY5854" s="25"/>
      <x:c r="HEZ5854" s="25"/>
      <x:c r="HFA5854" s="25"/>
      <x:c r="HFB5854" s="25"/>
      <x:c r="HFC5854" s="25"/>
      <x:c r="HFD5854" s="25"/>
      <x:c r="HFE5854" s="25"/>
      <x:c r="HFF5854" s="25"/>
      <x:c r="HFG5854" s="25"/>
      <x:c r="HFH5854" s="25"/>
      <x:c r="HFI5854" s="25"/>
      <x:c r="HFJ5854" s="25"/>
      <x:c r="HFK5854" s="25"/>
      <x:c r="HFL5854" s="25"/>
      <x:c r="HFM5854" s="25"/>
      <x:c r="HFN5854" s="25"/>
      <x:c r="HFO5854" s="25"/>
      <x:c r="HFP5854" s="25"/>
      <x:c r="HFQ5854" s="25"/>
      <x:c r="HFR5854" s="25"/>
      <x:c r="HFS5854" s="25"/>
      <x:c r="HFT5854" s="25"/>
      <x:c r="HFU5854" s="25"/>
      <x:c r="HFV5854" s="25"/>
      <x:c r="HFW5854" s="25"/>
      <x:c r="HFX5854" s="25"/>
      <x:c r="HFY5854" s="25"/>
      <x:c r="HFZ5854" s="25"/>
      <x:c r="HGA5854" s="25"/>
      <x:c r="HGB5854" s="25"/>
      <x:c r="HGC5854" s="25"/>
      <x:c r="HGD5854" s="25"/>
      <x:c r="HGE5854" s="25"/>
      <x:c r="HGF5854" s="25"/>
      <x:c r="HGG5854" s="25"/>
      <x:c r="HGH5854" s="25"/>
      <x:c r="HGI5854" s="25"/>
      <x:c r="HGJ5854" s="25"/>
      <x:c r="HGK5854" s="25"/>
      <x:c r="HGL5854" s="25"/>
      <x:c r="HGM5854" s="25"/>
      <x:c r="HGN5854" s="25"/>
      <x:c r="HGO5854" s="25"/>
      <x:c r="HGP5854" s="25"/>
      <x:c r="HGQ5854" s="25"/>
      <x:c r="HGR5854" s="25"/>
      <x:c r="HGS5854" s="25"/>
      <x:c r="HGT5854" s="25"/>
      <x:c r="HGU5854" s="25"/>
      <x:c r="HGV5854" s="25"/>
      <x:c r="HGW5854" s="25"/>
      <x:c r="HGX5854" s="25"/>
      <x:c r="HGY5854" s="25"/>
      <x:c r="HGZ5854" s="25"/>
      <x:c r="HHA5854" s="25"/>
      <x:c r="HHB5854" s="25"/>
      <x:c r="HHC5854" s="25"/>
      <x:c r="HHD5854" s="25"/>
      <x:c r="HHE5854" s="25"/>
      <x:c r="HHF5854" s="25"/>
      <x:c r="HHG5854" s="25"/>
      <x:c r="HHH5854" s="25"/>
      <x:c r="HHI5854" s="25"/>
      <x:c r="HHJ5854" s="25"/>
      <x:c r="HHK5854" s="25"/>
      <x:c r="HHL5854" s="25"/>
      <x:c r="HHM5854" s="25"/>
      <x:c r="HHN5854" s="25"/>
      <x:c r="HHO5854" s="25"/>
      <x:c r="HHP5854" s="25"/>
      <x:c r="HHQ5854" s="25"/>
      <x:c r="HHR5854" s="25"/>
      <x:c r="HHS5854" s="25"/>
      <x:c r="HHT5854" s="25"/>
      <x:c r="HHU5854" s="25"/>
      <x:c r="HHV5854" s="25"/>
      <x:c r="HHW5854" s="25"/>
      <x:c r="HHX5854" s="25"/>
      <x:c r="HHY5854" s="25"/>
      <x:c r="HHZ5854" s="25"/>
      <x:c r="HIA5854" s="25"/>
      <x:c r="HIB5854" s="25"/>
      <x:c r="HIC5854" s="25"/>
      <x:c r="HID5854" s="25"/>
      <x:c r="HIE5854" s="25"/>
      <x:c r="HIF5854" s="25"/>
      <x:c r="HIG5854" s="25"/>
      <x:c r="HIH5854" s="25"/>
      <x:c r="HII5854" s="25"/>
      <x:c r="HIJ5854" s="25"/>
      <x:c r="HIK5854" s="25"/>
      <x:c r="HIL5854" s="25"/>
      <x:c r="HIM5854" s="25"/>
      <x:c r="HIN5854" s="25"/>
      <x:c r="HIO5854" s="25"/>
      <x:c r="HIP5854" s="25"/>
      <x:c r="HIQ5854" s="25"/>
      <x:c r="HIR5854" s="25"/>
      <x:c r="HIS5854" s="25"/>
      <x:c r="HIT5854" s="25"/>
      <x:c r="HIU5854" s="25"/>
      <x:c r="HIV5854" s="25"/>
      <x:c r="HIW5854" s="25"/>
      <x:c r="HIX5854" s="25"/>
      <x:c r="HIY5854" s="25"/>
      <x:c r="HIZ5854" s="25"/>
      <x:c r="HJA5854" s="25"/>
      <x:c r="HJB5854" s="25"/>
      <x:c r="HJC5854" s="25"/>
      <x:c r="HJD5854" s="25"/>
      <x:c r="HJE5854" s="25"/>
      <x:c r="HJF5854" s="25"/>
      <x:c r="HJG5854" s="25"/>
      <x:c r="HJH5854" s="25"/>
      <x:c r="HJI5854" s="25"/>
      <x:c r="HJJ5854" s="25"/>
      <x:c r="HJK5854" s="25"/>
      <x:c r="HJL5854" s="25"/>
      <x:c r="HJM5854" s="25"/>
      <x:c r="HJN5854" s="25"/>
      <x:c r="HJO5854" s="25"/>
      <x:c r="HJP5854" s="25"/>
      <x:c r="HJQ5854" s="25"/>
      <x:c r="HJR5854" s="25"/>
      <x:c r="HJS5854" s="25"/>
      <x:c r="HJT5854" s="25"/>
      <x:c r="HJU5854" s="25"/>
      <x:c r="HJV5854" s="25"/>
      <x:c r="HJW5854" s="25"/>
      <x:c r="HJX5854" s="25"/>
      <x:c r="HJY5854" s="25"/>
      <x:c r="HJZ5854" s="25"/>
      <x:c r="HKA5854" s="25"/>
      <x:c r="HKB5854" s="25"/>
      <x:c r="HKC5854" s="25"/>
      <x:c r="HKD5854" s="25"/>
      <x:c r="HKE5854" s="25"/>
      <x:c r="HKF5854" s="25"/>
      <x:c r="HKG5854" s="25"/>
      <x:c r="HKH5854" s="25"/>
      <x:c r="HKI5854" s="25"/>
      <x:c r="HKJ5854" s="25"/>
      <x:c r="HKK5854" s="25"/>
      <x:c r="HKL5854" s="25"/>
      <x:c r="HKM5854" s="25"/>
      <x:c r="HKN5854" s="25"/>
      <x:c r="HKO5854" s="25"/>
      <x:c r="HKP5854" s="25"/>
      <x:c r="HKQ5854" s="25"/>
      <x:c r="HKR5854" s="25"/>
      <x:c r="HKS5854" s="25"/>
      <x:c r="HKT5854" s="25"/>
      <x:c r="HKU5854" s="25"/>
      <x:c r="HKV5854" s="25"/>
      <x:c r="HKW5854" s="25"/>
      <x:c r="HKX5854" s="25"/>
      <x:c r="HKY5854" s="25"/>
      <x:c r="HKZ5854" s="25"/>
      <x:c r="HLA5854" s="25"/>
      <x:c r="HLB5854" s="25"/>
      <x:c r="HLC5854" s="25"/>
      <x:c r="HLD5854" s="25"/>
      <x:c r="HLE5854" s="25"/>
      <x:c r="HLF5854" s="25"/>
      <x:c r="HLG5854" s="25"/>
      <x:c r="HLH5854" s="25"/>
      <x:c r="HLI5854" s="25"/>
      <x:c r="HLJ5854" s="25"/>
      <x:c r="HLK5854" s="25"/>
      <x:c r="HLL5854" s="25"/>
      <x:c r="HLM5854" s="25"/>
      <x:c r="HLN5854" s="25"/>
      <x:c r="HLO5854" s="25"/>
      <x:c r="HLP5854" s="25"/>
      <x:c r="HLQ5854" s="25"/>
      <x:c r="HLR5854" s="25"/>
      <x:c r="HLS5854" s="25"/>
      <x:c r="HLT5854" s="25"/>
      <x:c r="HLU5854" s="25"/>
      <x:c r="HLV5854" s="25"/>
      <x:c r="HLW5854" s="25"/>
      <x:c r="HLX5854" s="25"/>
      <x:c r="HLY5854" s="25"/>
      <x:c r="HLZ5854" s="25"/>
      <x:c r="HMA5854" s="25"/>
      <x:c r="HMB5854" s="25"/>
      <x:c r="HMC5854" s="25"/>
      <x:c r="HMD5854" s="25"/>
      <x:c r="HME5854" s="25"/>
      <x:c r="HMF5854" s="25"/>
      <x:c r="HMG5854" s="25"/>
      <x:c r="HMH5854" s="25"/>
      <x:c r="HMI5854" s="25"/>
      <x:c r="HMJ5854" s="25"/>
      <x:c r="HMK5854" s="25"/>
      <x:c r="HML5854" s="25"/>
      <x:c r="HMM5854" s="25"/>
      <x:c r="HMN5854" s="25"/>
      <x:c r="HMO5854" s="25"/>
      <x:c r="HMP5854" s="25"/>
      <x:c r="HMQ5854" s="25"/>
      <x:c r="HMR5854" s="25"/>
      <x:c r="HMS5854" s="25"/>
      <x:c r="HMT5854" s="25"/>
      <x:c r="HMU5854" s="25"/>
      <x:c r="HMV5854" s="25"/>
      <x:c r="HMW5854" s="25"/>
      <x:c r="HMX5854" s="25"/>
      <x:c r="HMY5854" s="25"/>
      <x:c r="HMZ5854" s="25"/>
      <x:c r="HNA5854" s="25"/>
      <x:c r="HNB5854" s="25"/>
      <x:c r="HNC5854" s="25"/>
      <x:c r="HND5854" s="25"/>
      <x:c r="HNE5854" s="25"/>
      <x:c r="HNF5854" s="25"/>
      <x:c r="HNG5854" s="25"/>
      <x:c r="HNH5854" s="25"/>
      <x:c r="HNI5854" s="25"/>
      <x:c r="HNJ5854" s="25"/>
      <x:c r="HNK5854" s="25"/>
      <x:c r="HNL5854" s="25"/>
      <x:c r="HNM5854" s="25"/>
      <x:c r="HNN5854" s="25"/>
      <x:c r="HNO5854" s="25"/>
      <x:c r="HNP5854" s="25"/>
      <x:c r="HNQ5854" s="25"/>
      <x:c r="HNR5854" s="25"/>
      <x:c r="HNS5854" s="25"/>
      <x:c r="HNT5854" s="25"/>
      <x:c r="HNU5854" s="25"/>
      <x:c r="HNV5854" s="25"/>
      <x:c r="HNW5854" s="25"/>
      <x:c r="HNX5854" s="25"/>
      <x:c r="HNY5854" s="25"/>
      <x:c r="HNZ5854" s="25"/>
      <x:c r="HOA5854" s="25"/>
      <x:c r="HOB5854" s="25"/>
      <x:c r="HOC5854" s="25"/>
      <x:c r="HOD5854" s="25"/>
      <x:c r="HOE5854" s="25"/>
      <x:c r="HOF5854" s="25"/>
      <x:c r="HOG5854" s="25"/>
      <x:c r="HOH5854" s="25"/>
      <x:c r="HOI5854" s="25"/>
      <x:c r="HOJ5854" s="25"/>
      <x:c r="HOK5854" s="25"/>
      <x:c r="HOL5854" s="25"/>
      <x:c r="HOM5854" s="25"/>
      <x:c r="HON5854" s="25"/>
      <x:c r="HOO5854" s="25"/>
      <x:c r="HOP5854" s="25"/>
      <x:c r="HOQ5854" s="25"/>
      <x:c r="HOR5854" s="25"/>
      <x:c r="HOS5854" s="25"/>
      <x:c r="HOT5854" s="25"/>
      <x:c r="HOU5854" s="25"/>
      <x:c r="HOV5854" s="25"/>
      <x:c r="HOW5854" s="25"/>
      <x:c r="HOX5854" s="25"/>
      <x:c r="HOY5854" s="25"/>
      <x:c r="HOZ5854" s="25"/>
      <x:c r="HPA5854" s="25"/>
      <x:c r="HPB5854" s="25"/>
      <x:c r="HPC5854" s="25"/>
      <x:c r="HPD5854" s="25"/>
      <x:c r="HPE5854" s="25"/>
      <x:c r="HPF5854" s="25"/>
      <x:c r="HPG5854" s="25"/>
      <x:c r="HPH5854" s="25"/>
      <x:c r="HPI5854" s="25"/>
      <x:c r="HPJ5854" s="25"/>
      <x:c r="HPK5854" s="25"/>
      <x:c r="HPL5854" s="25"/>
      <x:c r="HPM5854" s="25"/>
      <x:c r="HPN5854" s="25"/>
      <x:c r="HPO5854" s="25"/>
      <x:c r="HPP5854" s="25"/>
      <x:c r="HPQ5854" s="25"/>
      <x:c r="HPR5854" s="25"/>
      <x:c r="HPS5854" s="25"/>
      <x:c r="HPT5854" s="25"/>
      <x:c r="HPU5854" s="25"/>
      <x:c r="HPV5854" s="25"/>
      <x:c r="HPW5854" s="25"/>
      <x:c r="HPX5854" s="25"/>
      <x:c r="HPY5854" s="25"/>
      <x:c r="HPZ5854" s="25"/>
      <x:c r="HQA5854" s="25"/>
      <x:c r="HQB5854" s="25"/>
      <x:c r="HQC5854" s="25"/>
      <x:c r="HQD5854" s="25"/>
      <x:c r="HQE5854" s="25"/>
      <x:c r="HQF5854" s="25"/>
      <x:c r="HQG5854" s="25"/>
      <x:c r="HQH5854" s="25"/>
      <x:c r="HQI5854" s="25"/>
      <x:c r="HQJ5854" s="25"/>
      <x:c r="HQK5854" s="25"/>
      <x:c r="HQL5854" s="25"/>
      <x:c r="HQM5854" s="25"/>
      <x:c r="HQN5854" s="25"/>
      <x:c r="HQO5854" s="25"/>
      <x:c r="HQP5854" s="25"/>
      <x:c r="HQQ5854" s="25"/>
      <x:c r="HQR5854" s="25"/>
      <x:c r="HQS5854" s="25"/>
      <x:c r="HQT5854" s="25"/>
      <x:c r="HQU5854" s="25"/>
      <x:c r="HQV5854" s="25"/>
      <x:c r="HQW5854" s="25"/>
      <x:c r="HQX5854" s="25"/>
      <x:c r="HQY5854" s="25"/>
      <x:c r="HQZ5854" s="25"/>
      <x:c r="HRA5854" s="25"/>
      <x:c r="HRB5854" s="25"/>
      <x:c r="HRC5854" s="25"/>
      <x:c r="HRD5854" s="25"/>
      <x:c r="HRE5854" s="25"/>
      <x:c r="HRF5854" s="25"/>
      <x:c r="HRG5854" s="25"/>
      <x:c r="HRH5854" s="25"/>
      <x:c r="HRI5854" s="25"/>
      <x:c r="HRJ5854" s="25"/>
      <x:c r="HRK5854" s="25"/>
      <x:c r="HRL5854" s="25"/>
      <x:c r="HRM5854" s="25"/>
      <x:c r="HRN5854" s="25"/>
      <x:c r="HRO5854" s="25"/>
      <x:c r="HRP5854" s="25"/>
      <x:c r="HRQ5854" s="25"/>
      <x:c r="HRR5854" s="25"/>
      <x:c r="HRS5854" s="25"/>
      <x:c r="HRT5854" s="25"/>
      <x:c r="HRU5854" s="25"/>
      <x:c r="HRV5854" s="25"/>
      <x:c r="HRW5854" s="25"/>
      <x:c r="HRX5854" s="25"/>
      <x:c r="HRY5854" s="25"/>
      <x:c r="HRZ5854" s="25"/>
      <x:c r="HSA5854" s="25"/>
      <x:c r="HSB5854" s="25"/>
      <x:c r="HSC5854" s="25"/>
      <x:c r="HSD5854" s="25"/>
      <x:c r="HSE5854" s="25"/>
      <x:c r="HSF5854" s="25"/>
      <x:c r="HSG5854" s="25"/>
      <x:c r="HSH5854" s="25"/>
      <x:c r="HSI5854" s="25"/>
      <x:c r="HSJ5854" s="25"/>
      <x:c r="HSK5854" s="25"/>
      <x:c r="HSL5854" s="25"/>
      <x:c r="HSM5854" s="25"/>
      <x:c r="HSN5854" s="25"/>
      <x:c r="HSO5854" s="25"/>
      <x:c r="HSP5854" s="25"/>
      <x:c r="HSQ5854" s="25"/>
      <x:c r="HSR5854" s="25"/>
      <x:c r="HSS5854" s="25"/>
      <x:c r="HST5854" s="25"/>
      <x:c r="HSU5854" s="25"/>
      <x:c r="HSV5854" s="25"/>
      <x:c r="HSW5854" s="25"/>
      <x:c r="HSX5854" s="25"/>
      <x:c r="HSY5854" s="25"/>
      <x:c r="HSZ5854" s="25"/>
      <x:c r="HTA5854" s="25"/>
      <x:c r="HTB5854" s="25"/>
      <x:c r="HTC5854" s="25"/>
      <x:c r="HTD5854" s="25"/>
      <x:c r="HTE5854" s="25"/>
      <x:c r="HTF5854" s="25"/>
      <x:c r="HTG5854" s="25"/>
      <x:c r="HTH5854" s="25"/>
      <x:c r="HTI5854" s="25"/>
      <x:c r="HTJ5854" s="25"/>
      <x:c r="HTK5854" s="25"/>
      <x:c r="HTL5854" s="25"/>
      <x:c r="HTM5854" s="25"/>
      <x:c r="HTN5854" s="25"/>
      <x:c r="HTO5854" s="25"/>
      <x:c r="HTP5854" s="25"/>
      <x:c r="HTQ5854" s="25"/>
      <x:c r="HTR5854" s="25"/>
      <x:c r="HTS5854" s="25"/>
      <x:c r="HTT5854" s="25"/>
      <x:c r="HTU5854" s="25"/>
      <x:c r="HTV5854" s="25"/>
      <x:c r="HTW5854" s="25"/>
      <x:c r="HTX5854" s="25"/>
      <x:c r="HTY5854" s="25"/>
      <x:c r="HTZ5854" s="25"/>
      <x:c r="HUA5854" s="25"/>
      <x:c r="HUB5854" s="25"/>
      <x:c r="HUC5854" s="25"/>
      <x:c r="HUD5854" s="25"/>
      <x:c r="HUE5854" s="25"/>
      <x:c r="HUF5854" s="25"/>
      <x:c r="HUG5854" s="25"/>
      <x:c r="HUH5854" s="25"/>
      <x:c r="HUI5854" s="25"/>
      <x:c r="HUJ5854" s="25"/>
      <x:c r="HUK5854" s="25"/>
      <x:c r="HUL5854" s="25"/>
      <x:c r="HUM5854" s="25"/>
      <x:c r="HUN5854" s="25"/>
      <x:c r="HUO5854" s="25"/>
      <x:c r="HUP5854" s="25"/>
      <x:c r="HUQ5854" s="25"/>
      <x:c r="HUR5854" s="25"/>
      <x:c r="HUS5854" s="25"/>
      <x:c r="HUT5854" s="25"/>
      <x:c r="HUU5854" s="25"/>
      <x:c r="HUV5854" s="25"/>
      <x:c r="HUW5854" s="25"/>
      <x:c r="HUX5854" s="25"/>
      <x:c r="HUY5854" s="25"/>
      <x:c r="HUZ5854" s="25"/>
      <x:c r="HVA5854" s="25"/>
      <x:c r="HVB5854" s="25"/>
      <x:c r="HVC5854" s="25"/>
      <x:c r="HVD5854" s="25"/>
      <x:c r="HVE5854" s="25"/>
      <x:c r="HVF5854" s="25"/>
      <x:c r="HVG5854" s="25"/>
      <x:c r="HVH5854" s="25"/>
      <x:c r="HVI5854" s="25"/>
      <x:c r="HVJ5854" s="25"/>
      <x:c r="HVK5854" s="25"/>
      <x:c r="HVL5854" s="25"/>
      <x:c r="HVM5854" s="25"/>
      <x:c r="HVN5854" s="25"/>
      <x:c r="HVO5854" s="25"/>
      <x:c r="HVP5854" s="25"/>
      <x:c r="HVQ5854" s="25"/>
      <x:c r="HVR5854" s="25"/>
      <x:c r="HVS5854" s="25"/>
      <x:c r="HVT5854" s="25"/>
      <x:c r="HVU5854" s="25"/>
      <x:c r="HVV5854" s="25"/>
      <x:c r="HVW5854" s="25"/>
      <x:c r="HVX5854" s="25"/>
      <x:c r="HVY5854" s="25"/>
      <x:c r="HVZ5854" s="25"/>
      <x:c r="HWA5854" s="25"/>
      <x:c r="HWB5854" s="25"/>
      <x:c r="HWC5854" s="25"/>
      <x:c r="HWD5854" s="25"/>
      <x:c r="HWE5854" s="25"/>
      <x:c r="HWF5854" s="25"/>
      <x:c r="HWG5854" s="25"/>
      <x:c r="HWH5854" s="25"/>
      <x:c r="HWI5854" s="25"/>
      <x:c r="HWJ5854" s="25"/>
      <x:c r="HWK5854" s="25"/>
      <x:c r="HWL5854" s="25"/>
      <x:c r="HWM5854" s="25"/>
      <x:c r="HWN5854" s="25"/>
      <x:c r="HWO5854" s="25"/>
      <x:c r="HWP5854" s="25"/>
      <x:c r="HWQ5854" s="25"/>
      <x:c r="HWR5854" s="25"/>
      <x:c r="HWS5854" s="25"/>
      <x:c r="HWT5854" s="25"/>
      <x:c r="HWU5854" s="25"/>
      <x:c r="HWV5854" s="25"/>
      <x:c r="HWW5854" s="25"/>
      <x:c r="HWX5854" s="25"/>
      <x:c r="HWY5854" s="25"/>
      <x:c r="HWZ5854" s="25"/>
      <x:c r="HXA5854" s="25"/>
      <x:c r="HXB5854" s="25"/>
      <x:c r="HXC5854" s="25"/>
      <x:c r="HXD5854" s="25"/>
      <x:c r="HXE5854" s="25"/>
      <x:c r="HXF5854" s="25"/>
      <x:c r="HXG5854" s="25"/>
      <x:c r="HXH5854" s="25"/>
      <x:c r="HXI5854" s="25"/>
      <x:c r="HXJ5854" s="25"/>
      <x:c r="HXK5854" s="25"/>
      <x:c r="HXL5854" s="25"/>
      <x:c r="HXM5854" s="25"/>
      <x:c r="HXN5854" s="25"/>
      <x:c r="HXO5854" s="25"/>
      <x:c r="HXP5854" s="25"/>
      <x:c r="HXQ5854" s="25"/>
      <x:c r="HXR5854" s="25"/>
      <x:c r="HXS5854" s="25"/>
      <x:c r="HXT5854" s="25"/>
      <x:c r="HXU5854" s="25"/>
      <x:c r="HXV5854" s="25"/>
      <x:c r="HXW5854" s="25"/>
      <x:c r="HXX5854" s="25"/>
      <x:c r="HXY5854" s="25"/>
      <x:c r="HXZ5854" s="25"/>
      <x:c r="HYA5854" s="25"/>
      <x:c r="HYB5854" s="25"/>
      <x:c r="HYC5854" s="25"/>
      <x:c r="HYD5854" s="25"/>
      <x:c r="HYE5854" s="25"/>
      <x:c r="HYF5854" s="25"/>
      <x:c r="HYG5854" s="25"/>
      <x:c r="HYH5854" s="25"/>
      <x:c r="HYI5854" s="25"/>
      <x:c r="HYJ5854" s="25"/>
      <x:c r="HYK5854" s="25"/>
      <x:c r="HYL5854" s="25"/>
      <x:c r="HYM5854" s="25"/>
      <x:c r="HYN5854" s="25"/>
      <x:c r="HYO5854" s="25"/>
      <x:c r="HYP5854" s="25"/>
      <x:c r="HYQ5854" s="25"/>
      <x:c r="HYR5854" s="25"/>
      <x:c r="HYS5854" s="25"/>
      <x:c r="HYT5854" s="25"/>
      <x:c r="HYU5854" s="25"/>
      <x:c r="HYV5854" s="25"/>
      <x:c r="HYW5854" s="25"/>
      <x:c r="HYX5854" s="25"/>
      <x:c r="HYY5854" s="25"/>
      <x:c r="HYZ5854" s="25"/>
      <x:c r="HZA5854" s="25"/>
      <x:c r="HZB5854" s="25"/>
      <x:c r="HZC5854" s="25"/>
      <x:c r="HZD5854" s="25"/>
      <x:c r="HZE5854" s="25"/>
      <x:c r="HZF5854" s="25"/>
      <x:c r="HZG5854" s="25"/>
      <x:c r="HZH5854" s="25"/>
      <x:c r="HZI5854" s="25"/>
      <x:c r="HZJ5854" s="25"/>
      <x:c r="HZK5854" s="25"/>
      <x:c r="HZL5854" s="25"/>
      <x:c r="HZM5854" s="25"/>
      <x:c r="HZN5854" s="25"/>
      <x:c r="HZO5854" s="25"/>
      <x:c r="HZP5854" s="25"/>
      <x:c r="HZQ5854" s="25"/>
      <x:c r="HZR5854" s="25"/>
      <x:c r="HZS5854" s="25"/>
      <x:c r="HZT5854" s="25"/>
      <x:c r="HZU5854" s="25"/>
      <x:c r="HZV5854" s="25"/>
      <x:c r="HZW5854" s="25"/>
      <x:c r="HZX5854" s="25"/>
      <x:c r="HZY5854" s="25"/>
      <x:c r="HZZ5854" s="25"/>
      <x:c r="IAA5854" s="25"/>
      <x:c r="IAB5854" s="25"/>
      <x:c r="IAC5854" s="25"/>
      <x:c r="IAD5854" s="25"/>
      <x:c r="IAE5854" s="25"/>
      <x:c r="IAF5854" s="25"/>
      <x:c r="IAG5854" s="25"/>
      <x:c r="IAH5854" s="25"/>
      <x:c r="IAI5854" s="25"/>
      <x:c r="IAJ5854" s="25"/>
      <x:c r="IAK5854" s="25"/>
      <x:c r="IAL5854" s="25"/>
      <x:c r="IAM5854" s="25"/>
      <x:c r="IAN5854" s="25"/>
      <x:c r="IAO5854" s="25"/>
      <x:c r="IAP5854" s="25"/>
      <x:c r="IAQ5854" s="25"/>
      <x:c r="IAR5854" s="25"/>
      <x:c r="IAS5854" s="25"/>
      <x:c r="IAT5854" s="25"/>
      <x:c r="IAU5854" s="25"/>
      <x:c r="IAV5854" s="25"/>
      <x:c r="IAW5854" s="25"/>
      <x:c r="IAX5854" s="25"/>
      <x:c r="IAY5854" s="25"/>
      <x:c r="IAZ5854" s="25"/>
      <x:c r="IBA5854" s="25"/>
      <x:c r="IBB5854" s="25"/>
      <x:c r="IBC5854" s="25"/>
      <x:c r="IBD5854" s="25"/>
      <x:c r="IBE5854" s="25"/>
      <x:c r="IBF5854" s="25"/>
      <x:c r="IBG5854" s="25"/>
      <x:c r="IBH5854" s="25"/>
      <x:c r="IBI5854" s="25"/>
      <x:c r="IBJ5854" s="25"/>
      <x:c r="IBK5854" s="25"/>
      <x:c r="IBL5854" s="25"/>
      <x:c r="IBM5854" s="25"/>
      <x:c r="IBN5854" s="25"/>
      <x:c r="IBO5854" s="25"/>
      <x:c r="IBP5854" s="25"/>
      <x:c r="IBQ5854" s="25"/>
      <x:c r="IBR5854" s="25"/>
      <x:c r="IBS5854" s="25"/>
      <x:c r="IBT5854" s="25"/>
      <x:c r="IBU5854" s="25"/>
      <x:c r="IBV5854" s="25"/>
      <x:c r="IBW5854" s="25"/>
      <x:c r="IBX5854" s="25"/>
      <x:c r="IBY5854" s="25"/>
      <x:c r="IBZ5854" s="25"/>
      <x:c r="ICA5854" s="25"/>
      <x:c r="ICB5854" s="25"/>
      <x:c r="ICC5854" s="25"/>
      <x:c r="ICD5854" s="25"/>
      <x:c r="ICE5854" s="25"/>
      <x:c r="ICF5854" s="25"/>
      <x:c r="ICG5854" s="25"/>
      <x:c r="ICH5854" s="25"/>
      <x:c r="ICI5854" s="25"/>
      <x:c r="ICJ5854" s="25"/>
      <x:c r="ICK5854" s="25"/>
      <x:c r="ICL5854" s="25"/>
      <x:c r="ICM5854" s="25"/>
      <x:c r="ICN5854" s="25"/>
      <x:c r="ICO5854" s="25"/>
      <x:c r="ICP5854" s="25"/>
      <x:c r="ICQ5854" s="25"/>
      <x:c r="ICR5854" s="25"/>
      <x:c r="ICS5854" s="25"/>
      <x:c r="ICT5854" s="25"/>
      <x:c r="ICU5854" s="25"/>
      <x:c r="ICV5854" s="25"/>
      <x:c r="ICW5854" s="25"/>
      <x:c r="ICX5854" s="25"/>
      <x:c r="ICY5854" s="25"/>
      <x:c r="ICZ5854" s="25"/>
      <x:c r="IDA5854" s="25"/>
      <x:c r="IDB5854" s="25"/>
      <x:c r="IDC5854" s="25"/>
      <x:c r="IDD5854" s="25"/>
      <x:c r="IDE5854" s="25"/>
      <x:c r="IDF5854" s="25"/>
      <x:c r="IDG5854" s="25"/>
      <x:c r="IDH5854" s="25"/>
      <x:c r="IDI5854" s="25"/>
      <x:c r="IDJ5854" s="25"/>
      <x:c r="IDK5854" s="25"/>
      <x:c r="IDL5854" s="25"/>
      <x:c r="IDM5854" s="25"/>
      <x:c r="IDN5854" s="25"/>
      <x:c r="IDO5854" s="25"/>
      <x:c r="IDP5854" s="25"/>
      <x:c r="IDQ5854" s="25"/>
      <x:c r="IDR5854" s="25"/>
      <x:c r="IDS5854" s="25"/>
      <x:c r="IDT5854" s="25"/>
      <x:c r="IDU5854" s="25"/>
      <x:c r="IDV5854" s="25"/>
      <x:c r="IDW5854" s="25"/>
      <x:c r="IDX5854" s="25"/>
      <x:c r="IDY5854" s="25"/>
      <x:c r="IDZ5854" s="25"/>
      <x:c r="IEA5854" s="25"/>
      <x:c r="IEB5854" s="25"/>
      <x:c r="IEC5854" s="25"/>
      <x:c r="IED5854" s="25"/>
      <x:c r="IEE5854" s="25"/>
      <x:c r="IEF5854" s="25"/>
      <x:c r="IEG5854" s="25"/>
      <x:c r="IEH5854" s="25"/>
      <x:c r="IEI5854" s="25"/>
      <x:c r="IEJ5854" s="25"/>
      <x:c r="IEK5854" s="25"/>
      <x:c r="IEL5854" s="25"/>
      <x:c r="IEM5854" s="25"/>
      <x:c r="IEN5854" s="25"/>
      <x:c r="IEO5854" s="25"/>
      <x:c r="IEP5854" s="25"/>
      <x:c r="IEQ5854" s="25"/>
      <x:c r="IER5854" s="25"/>
      <x:c r="IES5854" s="25"/>
      <x:c r="IET5854" s="25"/>
      <x:c r="IEU5854" s="25"/>
      <x:c r="IEV5854" s="25"/>
      <x:c r="IEW5854" s="25"/>
      <x:c r="IEX5854" s="25"/>
      <x:c r="IEY5854" s="25"/>
      <x:c r="IEZ5854" s="25"/>
      <x:c r="IFA5854" s="25"/>
      <x:c r="IFB5854" s="25"/>
      <x:c r="IFC5854" s="25"/>
      <x:c r="IFD5854" s="25"/>
      <x:c r="IFE5854" s="25"/>
      <x:c r="IFF5854" s="25"/>
      <x:c r="IFG5854" s="25"/>
      <x:c r="IFH5854" s="25"/>
      <x:c r="IFI5854" s="25"/>
      <x:c r="IFJ5854" s="25"/>
      <x:c r="IFK5854" s="25"/>
      <x:c r="IFL5854" s="25"/>
      <x:c r="IFM5854" s="25"/>
      <x:c r="IFN5854" s="25"/>
      <x:c r="IFO5854" s="25"/>
      <x:c r="IFP5854" s="25"/>
      <x:c r="IFQ5854" s="25"/>
      <x:c r="IFR5854" s="25"/>
      <x:c r="IFS5854" s="25"/>
      <x:c r="IFT5854" s="25"/>
      <x:c r="IFU5854" s="25"/>
      <x:c r="IFV5854" s="25"/>
      <x:c r="IFW5854" s="25"/>
      <x:c r="IFX5854" s="25"/>
      <x:c r="IFY5854" s="25"/>
      <x:c r="IFZ5854" s="25"/>
      <x:c r="IGA5854" s="25"/>
      <x:c r="IGB5854" s="25"/>
      <x:c r="IGC5854" s="25"/>
      <x:c r="IGD5854" s="25"/>
      <x:c r="IGE5854" s="25"/>
      <x:c r="IGF5854" s="25"/>
      <x:c r="IGG5854" s="25"/>
      <x:c r="IGH5854" s="25"/>
      <x:c r="IGI5854" s="25"/>
      <x:c r="IGJ5854" s="25"/>
      <x:c r="IGK5854" s="25"/>
      <x:c r="IGL5854" s="25"/>
      <x:c r="IGM5854" s="25"/>
      <x:c r="IGN5854" s="25"/>
      <x:c r="IGO5854" s="25"/>
      <x:c r="IGP5854" s="25"/>
      <x:c r="IGQ5854" s="25"/>
      <x:c r="IGR5854" s="25"/>
      <x:c r="IGS5854" s="25"/>
      <x:c r="IGT5854" s="25"/>
      <x:c r="IGU5854" s="25"/>
      <x:c r="IGV5854" s="25"/>
      <x:c r="IGW5854" s="25"/>
      <x:c r="IGX5854" s="25"/>
      <x:c r="IGY5854" s="25"/>
      <x:c r="IGZ5854" s="25"/>
      <x:c r="IHA5854" s="25"/>
      <x:c r="IHB5854" s="25"/>
      <x:c r="IHC5854" s="25"/>
      <x:c r="IHD5854" s="25"/>
      <x:c r="IHE5854" s="25"/>
      <x:c r="IHF5854" s="25"/>
      <x:c r="IHG5854" s="25"/>
      <x:c r="IHH5854" s="25"/>
      <x:c r="IHI5854" s="25"/>
      <x:c r="IHJ5854" s="25"/>
      <x:c r="IHK5854" s="25"/>
      <x:c r="IHL5854" s="25"/>
      <x:c r="IHM5854" s="25"/>
      <x:c r="IHN5854" s="25"/>
      <x:c r="IHO5854" s="25"/>
      <x:c r="IHP5854" s="25"/>
      <x:c r="IHQ5854" s="25"/>
      <x:c r="IHR5854" s="25"/>
      <x:c r="IHS5854" s="25"/>
      <x:c r="IHT5854" s="25"/>
      <x:c r="IHU5854" s="25"/>
      <x:c r="IHV5854" s="25"/>
      <x:c r="IHW5854" s="25"/>
      <x:c r="IHX5854" s="25"/>
      <x:c r="IHY5854" s="25"/>
      <x:c r="IHZ5854" s="25"/>
      <x:c r="IIA5854" s="25"/>
      <x:c r="IIB5854" s="25"/>
      <x:c r="IIC5854" s="25"/>
      <x:c r="IID5854" s="25"/>
      <x:c r="IIE5854" s="25"/>
      <x:c r="IIF5854" s="25"/>
      <x:c r="IIG5854" s="25"/>
      <x:c r="IIH5854" s="25"/>
      <x:c r="III5854" s="25"/>
      <x:c r="IIJ5854" s="25"/>
      <x:c r="IIK5854" s="25"/>
      <x:c r="IIL5854" s="25"/>
      <x:c r="IIM5854" s="25"/>
      <x:c r="IIN5854" s="25"/>
      <x:c r="IIO5854" s="25"/>
      <x:c r="IIP5854" s="25"/>
      <x:c r="IIQ5854" s="25"/>
      <x:c r="IIR5854" s="25"/>
      <x:c r="IIS5854" s="25"/>
      <x:c r="IIT5854" s="25"/>
      <x:c r="IIU5854" s="25"/>
      <x:c r="IIV5854" s="25"/>
      <x:c r="IIW5854" s="25"/>
      <x:c r="IIX5854" s="25"/>
      <x:c r="IIY5854" s="25"/>
      <x:c r="IIZ5854" s="25"/>
      <x:c r="IJA5854" s="25"/>
      <x:c r="IJB5854" s="25"/>
      <x:c r="IJC5854" s="25"/>
      <x:c r="IJD5854" s="25"/>
      <x:c r="IJE5854" s="25"/>
      <x:c r="IJF5854" s="25"/>
      <x:c r="IJG5854" s="25"/>
      <x:c r="IJH5854" s="25"/>
      <x:c r="IJI5854" s="25"/>
      <x:c r="IJJ5854" s="25"/>
      <x:c r="IJK5854" s="25"/>
      <x:c r="IJL5854" s="25"/>
      <x:c r="IJM5854" s="25"/>
      <x:c r="IJN5854" s="25"/>
      <x:c r="IJO5854" s="25"/>
      <x:c r="IJP5854" s="25"/>
      <x:c r="IJQ5854" s="25"/>
      <x:c r="IJR5854" s="25"/>
      <x:c r="IJS5854" s="25"/>
      <x:c r="IJT5854" s="25"/>
      <x:c r="IJU5854" s="25"/>
      <x:c r="IJV5854" s="25"/>
      <x:c r="IJW5854" s="25"/>
      <x:c r="IJX5854" s="25"/>
      <x:c r="IJY5854" s="25"/>
      <x:c r="IJZ5854" s="25"/>
      <x:c r="IKA5854" s="25"/>
      <x:c r="IKB5854" s="25"/>
      <x:c r="IKC5854" s="25"/>
      <x:c r="IKD5854" s="25"/>
      <x:c r="IKE5854" s="25"/>
      <x:c r="IKF5854" s="25"/>
      <x:c r="IKG5854" s="25"/>
      <x:c r="IKH5854" s="25"/>
      <x:c r="IKI5854" s="25"/>
      <x:c r="IKJ5854" s="25"/>
      <x:c r="IKK5854" s="25"/>
      <x:c r="IKL5854" s="25"/>
      <x:c r="IKM5854" s="25"/>
      <x:c r="IKN5854" s="25"/>
      <x:c r="IKO5854" s="25"/>
      <x:c r="IKP5854" s="25"/>
      <x:c r="IKQ5854" s="25"/>
      <x:c r="IKR5854" s="25"/>
      <x:c r="IKS5854" s="25"/>
      <x:c r="IKT5854" s="25"/>
      <x:c r="IKU5854" s="25"/>
      <x:c r="IKV5854" s="25"/>
      <x:c r="IKW5854" s="25"/>
      <x:c r="IKX5854" s="25"/>
      <x:c r="IKY5854" s="25"/>
      <x:c r="IKZ5854" s="25"/>
      <x:c r="ILA5854" s="25"/>
      <x:c r="ILB5854" s="25"/>
      <x:c r="ILC5854" s="25"/>
      <x:c r="ILD5854" s="25"/>
      <x:c r="ILE5854" s="25"/>
      <x:c r="ILF5854" s="25"/>
      <x:c r="ILG5854" s="25"/>
      <x:c r="ILH5854" s="25"/>
      <x:c r="ILI5854" s="25"/>
      <x:c r="ILJ5854" s="25"/>
      <x:c r="ILK5854" s="25"/>
      <x:c r="ILL5854" s="25"/>
      <x:c r="ILM5854" s="25"/>
      <x:c r="ILN5854" s="25"/>
      <x:c r="ILO5854" s="25"/>
      <x:c r="ILP5854" s="25"/>
      <x:c r="ILQ5854" s="25"/>
      <x:c r="ILR5854" s="25"/>
      <x:c r="ILS5854" s="25"/>
      <x:c r="ILT5854" s="25"/>
      <x:c r="ILU5854" s="25"/>
      <x:c r="ILV5854" s="25"/>
      <x:c r="ILW5854" s="25"/>
      <x:c r="ILX5854" s="25"/>
      <x:c r="ILY5854" s="25"/>
      <x:c r="ILZ5854" s="25"/>
      <x:c r="IMA5854" s="25"/>
      <x:c r="IMB5854" s="25"/>
      <x:c r="IMC5854" s="25"/>
      <x:c r="IMD5854" s="25"/>
      <x:c r="IME5854" s="25"/>
      <x:c r="IMF5854" s="25"/>
      <x:c r="IMG5854" s="25"/>
      <x:c r="IMH5854" s="25"/>
      <x:c r="IMI5854" s="25"/>
      <x:c r="IMJ5854" s="25"/>
      <x:c r="IMK5854" s="25"/>
      <x:c r="IML5854" s="25"/>
      <x:c r="IMM5854" s="25"/>
      <x:c r="IMN5854" s="25"/>
      <x:c r="IMO5854" s="25"/>
      <x:c r="IMP5854" s="25"/>
      <x:c r="IMQ5854" s="25"/>
      <x:c r="IMR5854" s="25"/>
      <x:c r="IMS5854" s="25"/>
      <x:c r="IMT5854" s="25"/>
      <x:c r="IMU5854" s="25"/>
      <x:c r="IMV5854" s="25"/>
      <x:c r="IMW5854" s="25"/>
      <x:c r="IMX5854" s="25"/>
      <x:c r="IMY5854" s="25"/>
      <x:c r="IMZ5854" s="25"/>
      <x:c r="INA5854" s="25"/>
      <x:c r="INB5854" s="25"/>
      <x:c r="INC5854" s="25"/>
      <x:c r="IND5854" s="25"/>
      <x:c r="INE5854" s="25"/>
      <x:c r="INF5854" s="25"/>
      <x:c r="ING5854" s="25"/>
      <x:c r="INH5854" s="25"/>
      <x:c r="INI5854" s="25"/>
      <x:c r="INJ5854" s="25"/>
      <x:c r="INK5854" s="25"/>
      <x:c r="INL5854" s="25"/>
      <x:c r="INM5854" s="25"/>
      <x:c r="INN5854" s="25"/>
      <x:c r="INO5854" s="25"/>
      <x:c r="INP5854" s="25"/>
      <x:c r="INQ5854" s="25"/>
      <x:c r="INR5854" s="25"/>
      <x:c r="INS5854" s="25"/>
      <x:c r="INT5854" s="25"/>
      <x:c r="INU5854" s="25"/>
      <x:c r="INV5854" s="25"/>
      <x:c r="INW5854" s="25"/>
      <x:c r="INX5854" s="25"/>
      <x:c r="INY5854" s="25"/>
      <x:c r="INZ5854" s="25"/>
      <x:c r="IOA5854" s="25"/>
      <x:c r="IOB5854" s="25"/>
      <x:c r="IOC5854" s="25"/>
      <x:c r="IOD5854" s="25"/>
      <x:c r="IOE5854" s="25"/>
      <x:c r="IOF5854" s="25"/>
      <x:c r="IOG5854" s="25"/>
      <x:c r="IOH5854" s="25"/>
      <x:c r="IOI5854" s="25"/>
      <x:c r="IOJ5854" s="25"/>
      <x:c r="IOK5854" s="25"/>
      <x:c r="IOL5854" s="25"/>
      <x:c r="IOM5854" s="25"/>
      <x:c r="ION5854" s="25"/>
      <x:c r="IOO5854" s="25"/>
      <x:c r="IOP5854" s="25"/>
      <x:c r="IOQ5854" s="25"/>
      <x:c r="IOR5854" s="25"/>
      <x:c r="IOS5854" s="25"/>
      <x:c r="IOT5854" s="25"/>
      <x:c r="IOU5854" s="25"/>
      <x:c r="IOV5854" s="25"/>
      <x:c r="IOW5854" s="25"/>
      <x:c r="IOX5854" s="25"/>
      <x:c r="IOY5854" s="25"/>
      <x:c r="IOZ5854" s="25"/>
      <x:c r="IPA5854" s="25"/>
      <x:c r="IPB5854" s="25"/>
      <x:c r="IPC5854" s="25"/>
      <x:c r="IPD5854" s="25"/>
      <x:c r="IPE5854" s="25"/>
      <x:c r="IPF5854" s="25"/>
      <x:c r="IPG5854" s="25"/>
      <x:c r="IPH5854" s="25"/>
      <x:c r="IPI5854" s="25"/>
      <x:c r="IPJ5854" s="25"/>
      <x:c r="IPK5854" s="25"/>
      <x:c r="IPL5854" s="25"/>
      <x:c r="IPM5854" s="25"/>
      <x:c r="IPN5854" s="25"/>
      <x:c r="IPO5854" s="25"/>
      <x:c r="IPP5854" s="25"/>
      <x:c r="IPQ5854" s="25"/>
      <x:c r="IPR5854" s="25"/>
      <x:c r="IPS5854" s="25"/>
      <x:c r="IPT5854" s="25"/>
      <x:c r="IPU5854" s="25"/>
      <x:c r="IPV5854" s="25"/>
      <x:c r="IPW5854" s="25"/>
      <x:c r="IPX5854" s="25"/>
      <x:c r="IPY5854" s="25"/>
      <x:c r="IPZ5854" s="25"/>
      <x:c r="IQA5854" s="25"/>
      <x:c r="IQB5854" s="25"/>
      <x:c r="IQC5854" s="25"/>
      <x:c r="IQD5854" s="25"/>
      <x:c r="IQE5854" s="25"/>
      <x:c r="IQF5854" s="25"/>
      <x:c r="IQG5854" s="25"/>
      <x:c r="IQH5854" s="25"/>
      <x:c r="IQI5854" s="25"/>
      <x:c r="IQJ5854" s="25"/>
      <x:c r="IQK5854" s="25"/>
      <x:c r="IQL5854" s="25"/>
      <x:c r="IQM5854" s="25"/>
      <x:c r="IQN5854" s="25"/>
      <x:c r="IQO5854" s="25"/>
      <x:c r="IQP5854" s="25"/>
      <x:c r="IQQ5854" s="25"/>
      <x:c r="IQR5854" s="25"/>
      <x:c r="IQS5854" s="25"/>
      <x:c r="IQT5854" s="25"/>
      <x:c r="IQU5854" s="25"/>
      <x:c r="IQV5854" s="25"/>
      <x:c r="IQW5854" s="25"/>
      <x:c r="IQX5854" s="25"/>
      <x:c r="IQY5854" s="25"/>
      <x:c r="IQZ5854" s="25"/>
      <x:c r="IRA5854" s="25"/>
      <x:c r="IRB5854" s="25"/>
      <x:c r="IRC5854" s="25"/>
      <x:c r="IRD5854" s="25"/>
      <x:c r="IRE5854" s="25"/>
      <x:c r="IRF5854" s="25"/>
      <x:c r="IRG5854" s="25"/>
      <x:c r="IRH5854" s="25"/>
      <x:c r="IRI5854" s="25"/>
      <x:c r="IRJ5854" s="25"/>
      <x:c r="IRK5854" s="25"/>
      <x:c r="IRL5854" s="25"/>
      <x:c r="IRM5854" s="25"/>
      <x:c r="IRN5854" s="25"/>
      <x:c r="IRO5854" s="25"/>
      <x:c r="IRP5854" s="25"/>
      <x:c r="IRQ5854" s="25"/>
      <x:c r="IRR5854" s="25"/>
      <x:c r="IRS5854" s="25"/>
      <x:c r="IRT5854" s="25"/>
      <x:c r="IRU5854" s="25"/>
      <x:c r="IRV5854" s="25"/>
      <x:c r="IRW5854" s="25"/>
      <x:c r="IRX5854" s="25"/>
      <x:c r="IRY5854" s="25"/>
      <x:c r="IRZ5854" s="25"/>
      <x:c r="ISA5854" s="25"/>
      <x:c r="ISB5854" s="25"/>
      <x:c r="ISC5854" s="25"/>
      <x:c r="ISD5854" s="25"/>
      <x:c r="ISE5854" s="25"/>
      <x:c r="ISF5854" s="25"/>
      <x:c r="ISG5854" s="25"/>
      <x:c r="ISH5854" s="25"/>
      <x:c r="ISI5854" s="25"/>
      <x:c r="ISJ5854" s="25"/>
      <x:c r="ISK5854" s="25"/>
      <x:c r="ISL5854" s="25"/>
      <x:c r="ISM5854" s="25"/>
      <x:c r="ISN5854" s="25"/>
      <x:c r="ISO5854" s="25"/>
      <x:c r="ISP5854" s="25"/>
      <x:c r="ISQ5854" s="25"/>
      <x:c r="ISR5854" s="25"/>
      <x:c r="ISS5854" s="25"/>
      <x:c r="IST5854" s="25"/>
      <x:c r="ISU5854" s="25"/>
      <x:c r="ISV5854" s="25"/>
      <x:c r="ISW5854" s="25"/>
      <x:c r="ISX5854" s="25"/>
      <x:c r="ISY5854" s="25"/>
      <x:c r="ISZ5854" s="25"/>
      <x:c r="ITA5854" s="25"/>
      <x:c r="ITB5854" s="25"/>
      <x:c r="ITC5854" s="25"/>
      <x:c r="ITD5854" s="25"/>
      <x:c r="ITE5854" s="25"/>
      <x:c r="ITF5854" s="25"/>
      <x:c r="ITG5854" s="25"/>
      <x:c r="ITH5854" s="25"/>
      <x:c r="ITI5854" s="25"/>
      <x:c r="ITJ5854" s="25"/>
      <x:c r="ITK5854" s="25"/>
      <x:c r="ITL5854" s="25"/>
      <x:c r="ITM5854" s="25"/>
      <x:c r="ITN5854" s="25"/>
      <x:c r="ITO5854" s="25"/>
      <x:c r="ITP5854" s="25"/>
      <x:c r="ITQ5854" s="25"/>
      <x:c r="ITR5854" s="25"/>
      <x:c r="ITS5854" s="25"/>
      <x:c r="ITT5854" s="25"/>
      <x:c r="ITU5854" s="25"/>
      <x:c r="ITV5854" s="25"/>
      <x:c r="ITW5854" s="25"/>
      <x:c r="ITX5854" s="25"/>
      <x:c r="ITY5854" s="25"/>
      <x:c r="ITZ5854" s="25"/>
      <x:c r="IUA5854" s="25"/>
      <x:c r="IUB5854" s="25"/>
      <x:c r="IUC5854" s="25"/>
      <x:c r="IUD5854" s="25"/>
      <x:c r="IUE5854" s="25"/>
      <x:c r="IUF5854" s="25"/>
      <x:c r="IUG5854" s="25"/>
      <x:c r="IUH5854" s="25"/>
      <x:c r="IUI5854" s="25"/>
      <x:c r="IUJ5854" s="25"/>
      <x:c r="IUK5854" s="25"/>
      <x:c r="IUL5854" s="25"/>
      <x:c r="IUM5854" s="25"/>
      <x:c r="IUN5854" s="25"/>
      <x:c r="IUO5854" s="25"/>
      <x:c r="IUP5854" s="25"/>
      <x:c r="IUQ5854" s="25"/>
      <x:c r="IUR5854" s="25"/>
      <x:c r="IUS5854" s="25"/>
      <x:c r="IUT5854" s="25"/>
      <x:c r="IUU5854" s="25"/>
      <x:c r="IUV5854" s="25"/>
      <x:c r="IUW5854" s="25"/>
      <x:c r="IUX5854" s="25"/>
      <x:c r="IUY5854" s="25"/>
      <x:c r="IUZ5854" s="25"/>
      <x:c r="IVA5854" s="25"/>
      <x:c r="IVB5854" s="25"/>
      <x:c r="IVC5854" s="25"/>
      <x:c r="IVD5854" s="25"/>
      <x:c r="IVE5854" s="25"/>
      <x:c r="IVF5854" s="25"/>
      <x:c r="IVG5854" s="25"/>
      <x:c r="IVH5854" s="25"/>
      <x:c r="IVI5854" s="25"/>
      <x:c r="IVJ5854" s="25"/>
      <x:c r="IVK5854" s="25"/>
      <x:c r="IVL5854" s="25"/>
      <x:c r="IVM5854" s="25"/>
      <x:c r="IVN5854" s="25"/>
      <x:c r="IVO5854" s="25"/>
      <x:c r="IVP5854" s="25"/>
      <x:c r="IVQ5854" s="25"/>
      <x:c r="IVR5854" s="25"/>
      <x:c r="IVS5854" s="25"/>
      <x:c r="IVT5854" s="25"/>
      <x:c r="IVU5854" s="25"/>
      <x:c r="IVV5854" s="25"/>
      <x:c r="IVW5854" s="25"/>
      <x:c r="IVX5854" s="25"/>
      <x:c r="IVY5854" s="25"/>
      <x:c r="IVZ5854" s="25"/>
      <x:c r="IWA5854" s="25"/>
      <x:c r="IWB5854" s="25"/>
      <x:c r="IWC5854" s="25"/>
      <x:c r="IWD5854" s="25"/>
      <x:c r="IWE5854" s="25"/>
      <x:c r="IWF5854" s="25"/>
      <x:c r="IWG5854" s="25"/>
      <x:c r="IWH5854" s="25"/>
      <x:c r="IWI5854" s="25"/>
      <x:c r="IWJ5854" s="25"/>
      <x:c r="IWK5854" s="25"/>
      <x:c r="IWL5854" s="25"/>
      <x:c r="IWM5854" s="25"/>
      <x:c r="IWN5854" s="25"/>
      <x:c r="IWO5854" s="25"/>
      <x:c r="IWP5854" s="25"/>
      <x:c r="IWQ5854" s="25"/>
      <x:c r="IWR5854" s="25"/>
      <x:c r="IWS5854" s="25"/>
      <x:c r="IWT5854" s="25"/>
      <x:c r="IWU5854" s="25"/>
      <x:c r="IWV5854" s="25"/>
      <x:c r="IWW5854" s="25"/>
      <x:c r="IWX5854" s="25"/>
      <x:c r="IWY5854" s="25"/>
      <x:c r="IWZ5854" s="25"/>
      <x:c r="IXA5854" s="25"/>
      <x:c r="IXB5854" s="25"/>
      <x:c r="IXC5854" s="25"/>
      <x:c r="IXD5854" s="25"/>
      <x:c r="IXE5854" s="25"/>
      <x:c r="IXF5854" s="25"/>
      <x:c r="IXG5854" s="25"/>
      <x:c r="IXH5854" s="25"/>
      <x:c r="IXI5854" s="25"/>
      <x:c r="IXJ5854" s="25"/>
      <x:c r="IXK5854" s="25"/>
      <x:c r="IXL5854" s="25"/>
      <x:c r="IXM5854" s="25"/>
      <x:c r="IXN5854" s="25"/>
      <x:c r="IXO5854" s="25"/>
      <x:c r="IXP5854" s="25"/>
      <x:c r="IXQ5854" s="25"/>
      <x:c r="IXR5854" s="25"/>
      <x:c r="IXS5854" s="25"/>
      <x:c r="IXT5854" s="25"/>
      <x:c r="IXU5854" s="25"/>
      <x:c r="IXV5854" s="25"/>
      <x:c r="IXW5854" s="25"/>
      <x:c r="IXX5854" s="25"/>
      <x:c r="IXY5854" s="25"/>
      <x:c r="IXZ5854" s="25"/>
      <x:c r="IYA5854" s="25"/>
      <x:c r="IYB5854" s="25"/>
      <x:c r="IYC5854" s="25"/>
      <x:c r="IYD5854" s="25"/>
      <x:c r="IYE5854" s="25"/>
      <x:c r="IYF5854" s="25"/>
      <x:c r="IYG5854" s="25"/>
      <x:c r="IYH5854" s="25"/>
      <x:c r="IYI5854" s="25"/>
      <x:c r="IYJ5854" s="25"/>
      <x:c r="IYK5854" s="25"/>
      <x:c r="IYL5854" s="25"/>
      <x:c r="IYM5854" s="25"/>
      <x:c r="IYN5854" s="25"/>
      <x:c r="IYO5854" s="25"/>
      <x:c r="IYP5854" s="25"/>
      <x:c r="IYQ5854" s="25"/>
      <x:c r="IYR5854" s="25"/>
      <x:c r="IYS5854" s="25"/>
      <x:c r="IYT5854" s="25"/>
      <x:c r="IYU5854" s="25"/>
      <x:c r="IYV5854" s="25"/>
      <x:c r="IYW5854" s="25"/>
      <x:c r="IYX5854" s="25"/>
      <x:c r="IYY5854" s="25"/>
      <x:c r="IYZ5854" s="25"/>
      <x:c r="IZA5854" s="25"/>
      <x:c r="IZB5854" s="25"/>
      <x:c r="IZC5854" s="25"/>
      <x:c r="IZD5854" s="25"/>
      <x:c r="IZE5854" s="25"/>
      <x:c r="IZF5854" s="25"/>
      <x:c r="IZG5854" s="25"/>
      <x:c r="IZH5854" s="25"/>
      <x:c r="IZI5854" s="25"/>
      <x:c r="IZJ5854" s="25"/>
      <x:c r="IZK5854" s="25"/>
      <x:c r="IZL5854" s="25"/>
      <x:c r="IZM5854" s="25"/>
      <x:c r="IZN5854" s="25"/>
      <x:c r="IZO5854" s="25"/>
      <x:c r="IZP5854" s="25"/>
      <x:c r="IZQ5854" s="25"/>
      <x:c r="IZR5854" s="25"/>
      <x:c r="IZS5854" s="25"/>
      <x:c r="IZT5854" s="25"/>
      <x:c r="IZU5854" s="25"/>
      <x:c r="IZV5854" s="25"/>
      <x:c r="IZW5854" s="25"/>
      <x:c r="IZX5854" s="25"/>
      <x:c r="IZY5854" s="25"/>
      <x:c r="IZZ5854" s="25"/>
      <x:c r="JAA5854" s="25"/>
      <x:c r="JAB5854" s="25"/>
      <x:c r="JAC5854" s="25"/>
      <x:c r="JAD5854" s="25"/>
      <x:c r="JAE5854" s="25"/>
      <x:c r="JAF5854" s="25"/>
      <x:c r="JAG5854" s="25"/>
      <x:c r="JAH5854" s="25"/>
      <x:c r="JAI5854" s="25"/>
      <x:c r="JAJ5854" s="25"/>
      <x:c r="JAK5854" s="25"/>
      <x:c r="JAL5854" s="25"/>
      <x:c r="JAM5854" s="25"/>
      <x:c r="JAN5854" s="25"/>
      <x:c r="JAO5854" s="25"/>
      <x:c r="JAP5854" s="25"/>
      <x:c r="JAQ5854" s="25"/>
      <x:c r="JAR5854" s="25"/>
      <x:c r="JAS5854" s="25"/>
      <x:c r="JAT5854" s="25"/>
      <x:c r="JAU5854" s="25"/>
      <x:c r="JAV5854" s="25"/>
      <x:c r="JAW5854" s="25"/>
      <x:c r="JAX5854" s="25"/>
      <x:c r="JAY5854" s="25"/>
      <x:c r="JAZ5854" s="25"/>
      <x:c r="JBA5854" s="25"/>
      <x:c r="JBB5854" s="25"/>
      <x:c r="JBC5854" s="25"/>
      <x:c r="JBD5854" s="25"/>
      <x:c r="JBE5854" s="25"/>
      <x:c r="JBF5854" s="25"/>
      <x:c r="JBG5854" s="25"/>
      <x:c r="JBH5854" s="25"/>
      <x:c r="JBI5854" s="25"/>
      <x:c r="JBJ5854" s="25"/>
      <x:c r="JBK5854" s="25"/>
      <x:c r="JBL5854" s="25"/>
      <x:c r="JBM5854" s="25"/>
      <x:c r="JBN5854" s="25"/>
      <x:c r="JBO5854" s="25"/>
      <x:c r="JBP5854" s="25"/>
      <x:c r="JBQ5854" s="25"/>
      <x:c r="JBR5854" s="25"/>
      <x:c r="JBS5854" s="25"/>
      <x:c r="JBT5854" s="25"/>
      <x:c r="JBU5854" s="25"/>
      <x:c r="JBV5854" s="25"/>
      <x:c r="JBW5854" s="25"/>
      <x:c r="JBX5854" s="25"/>
      <x:c r="JBY5854" s="25"/>
      <x:c r="JBZ5854" s="25"/>
      <x:c r="JCA5854" s="25"/>
      <x:c r="JCB5854" s="25"/>
      <x:c r="JCC5854" s="25"/>
      <x:c r="JCD5854" s="25"/>
      <x:c r="JCE5854" s="25"/>
      <x:c r="JCF5854" s="25"/>
      <x:c r="JCG5854" s="25"/>
      <x:c r="JCH5854" s="25"/>
      <x:c r="JCI5854" s="25"/>
      <x:c r="JCJ5854" s="25"/>
      <x:c r="JCK5854" s="25"/>
      <x:c r="JCL5854" s="25"/>
      <x:c r="JCM5854" s="25"/>
      <x:c r="JCN5854" s="25"/>
      <x:c r="JCO5854" s="25"/>
      <x:c r="JCP5854" s="25"/>
      <x:c r="JCQ5854" s="25"/>
      <x:c r="JCR5854" s="25"/>
      <x:c r="JCS5854" s="25"/>
      <x:c r="JCT5854" s="25"/>
      <x:c r="JCU5854" s="25"/>
      <x:c r="JCV5854" s="25"/>
      <x:c r="JCW5854" s="25"/>
      <x:c r="JCX5854" s="25"/>
      <x:c r="JCY5854" s="25"/>
      <x:c r="JCZ5854" s="25"/>
      <x:c r="JDA5854" s="25"/>
      <x:c r="JDB5854" s="25"/>
      <x:c r="JDC5854" s="25"/>
      <x:c r="JDD5854" s="25"/>
      <x:c r="JDE5854" s="25"/>
      <x:c r="JDF5854" s="25"/>
      <x:c r="JDG5854" s="25"/>
      <x:c r="JDH5854" s="25"/>
      <x:c r="JDI5854" s="25"/>
      <x:c r="JDJ5854" s="25"/>
      <x:c r="JDK5854" s="25"/>
      <x:c r="JDL5854" s="25"/>
      <x:c r="JDM5854" s="25"/>
      <x:c r="JDN5854" s="25"/>
      <x:c r="JDO5854" s="25"/>
      <x:c r="JDP5854" s="25"/>
      <x:c r="JDQ5854" s="25"/>
      <x:c r="JDR5854" s="25"/>
      <x:c r="JDS5854" s="25"/>
      <x:c r="JDT5854" s="25"/>
      <x:c r="JDU5854" s="25"/>
      <x:c r="JDV5854" s="25"/>
      <x:c r="JDW5854" s="25"/>
      <x:c r="JDX5854" s="25"/>
      <x:c r="JDY5854" s="25"/>
      <x:c r="JDZ5854" s="25"/>
      <x:c r="JEA5854" s="25"/>
      <x:c r="JEB5854" s="25"/>
      <x:c r="JEC5854" s="25"/>
      <x:c r="JED5854" s="25"/>
      <x:c r="JEE5854" s="25"/>
      <x:c r="JEF5854" s="25"/>
      <x:c r="JEG5854" s="25"/>
      <x:c r="JEH5854" s="25"/>
      <x:c r="JEI5854" s="25"/>
      <x:c r="JEJ5854" s="25"/>
      <x:c r="JEK5854" s="25"/>
      <x:c r="JEL5854" s="25"/>
      <x:c r="JEM5854" s="25"/>
      <x:c r="JEN5854" s="25"/>
      <x:c r="JEO5854" s="25"/>
      <x:c r="JEP5854" s="25"/>
      <x:c r="JEQ5854" s="25"/>
      <x:c r="JER5854" s="25"/>
      <x:c r="JES5854" s="25"/>
      <x:c r="JET5854" s="25"/>
      <x:c r="JEU5854" s="25"/>
      <x:c r="JEV5854" s="25"/>
      <x:c r="JEW5854" s="25"/>
      <x:c r="JEX5854" s="25"/>
      <x:c r="JEY5854" s="25"/>
      <x:c r="JEZ5854" s="25"/>
      <x:c r="JFA5854" s="25"/>
      <x:c r="JFB5854" s="25"/>
      <x:c r="JFC5854" s="25"/>
      <x:c r="JFD5854" s="25"/>
      <x:c r="JFE5854" s="25"/>
      <x:c r="JFF5854" s="25"/>
      <x:c r="JFG5854" s="25"/>
      <x:c r="JFH5854" s="25"/>
      <x:c r="JFI5854" s="25"/>
      <x:c r="JFJ5854" s="25"/>
      <x:c r="JFK5854" s="25"/>
      <x:c r="JFL5854" s="25"/>
      <x:c r="JFM5854" s="25"/>
      <x:c r="JFN5854" s="25"/>
      <x:c r="JFO5854" s="25"/>
      <x:c r="JFP5854" s="25"/>
      <x:c r="JFQ5854" s="25"/>
      <x:c r="JFR5854" s="25"/>
      <x:c r="JFS5854" s="25"/>
      <x:c r="JFT5854" s="25"/>
      <x:c r="JFU5854" s="25"/>
      <x:c r="JFV5854" s="25"/>
      <x:c r="JFW5854" s="25"/>
      <x:c r="JFX5854" s="25"/>
      <x:c r="JFY5854" s="25"/>
      <x:c r="JFZ5854" s="25"/>
      <x:c r="JGA5854" s="25"/>
      <x:c r="JGB5854" s="25"/>
      <x:c r="JGC5854" s="25"/>
      <x:c r="JGD5854" s="25"/>
      <x:c r="JGE5854" s="25"/>
      <x:c r="JGF5854" s="25"/>
      <x:c r="JGG5854" s="25"/>
      <x:c r="JGH5854" s="25"/>
      <x:c r="JGI5854" s="25"/>
      <x:c r="JGJ5854" s="25"/>
      <x:c r="JGK5854" s="25"/>
      <x:c r="JGL5854" s="25"/>
      <x:c r="JGM5854" s="25"/>
      <x:c r="JGN5854" s="25"/>
      <x:c r="JGO5854" s="25"/>
      <x:c r="JGP5854" s="25"/>
      <x:c r="JGQ5854" s="25"/>
      <x:c r="JGR5854" s="25"/>
      <x:c r="JGS5854" s="25"/>
      <x:c r="JGT5854" s="25"/>
      <x:c r="JGU5854" s="25"/>
      <x:c r="JGV5854" s="25"/>
      <x:c r="JGW5854" s="25"/>
      <x:c r="JGX5854" s="25"/>
      <x:c r="JGY5854" s="25"/>
      <x:c r="JGZ5854" s="25"/>
      <x:c r="JHA5854" s="25"/>
      <x:c r="JHB5854" s="25"/>
      <x:c r="JHC5854" s="25"/>
      <x:c r="JHD5854" s="25"/>
      <x:c r="JHE5854" s="25"/>
      <x:c r="JHF5854" s="25"/>
      <x:c r="JHG5854" s="25"/>
      <x:c r="JHH5854" s="25"/>
      <x:c r="JHI5854" s="25"/>
      <x:c r="JHJ5854" s="25"/>
      <x:c r="JHK5854" s="25"/>
      <x:c r="JHL5854" s="25"/>
      <x:c r="JHM5854" s="25"/>
      <x:c r="JHN5854" s="25"/>
      <x:c r="JHO5854" s="25"/>
      <x:c r="JHP5854" s="25"/>
      <x:c r="JHQ5854" s="25"/>
      <x:c r="JHR5854" s="25"/>
      <x:c r="JHS5854" s="25"/>
      <x:c r="JHT5854" s="25"/>
      <x:c r="JHU5854" s="25"/>
      <x:c r="JHV5854" s="25"/>
      <x:c r="JHW5854" s="25"/>
      <x:c r="JHX5854" s="25"/>
      <x:c r="JHY5854" s="25"/>
      <x:c r="JHZ5854" s="25"/>
      <x:c r="JIA5854" s="25"/>
      <x:c r="JIB5854" s="25"/>
      <x:c r="JIC5854" s="25"/>
      <x:c r="JID5854" s="25"/>
      <x:c r="JIE5854" s="25"/>
      <x:c r="JIF5854" s="25"/>
      <x:c r="JIG5854" s="25"/>
      <x:c r="JIH5854" s="25"/>
      <x:c r="JII5854" s="25"/>
      <x:c r="JIJ5854" s="25"/>
      <x:c r="JIK5854" s="25"/>
      <x:c r="JIL5854" s="25"/>
      <x:c r="JIM5854" s="25"/>
      <x:c r="JIN5854" s="25"/>
      <x:c r="JIO5854" s="25"/>
      <x:c r="JIP5854" s="25"/>
      <x:c r="JIQ5854" s="25"/>
      <x:c r="JIR5854" s="25"/>
      <x:c r="JIS5854" s="25"/>
      <x:c r="JIT5854" s="25"/>
      <x:c r="JIU5854" s="25"/>
      <x:c r="JIV5854" s="25"/>
      <x:c r="JIW5854" s="25"/>
      <x:c r="JIX5854" s="25"/>
      <x:c r="JIY5854" s="25"/>
      <x:c r="JIZ5854" s="25"/>
      <x:c r="JJA5854" s="25"/>
      <x:c r="JJB5854" s="25"/>
      <x:c r="JJC5854" s="25"/>
      <x:c r="JJD5854" s="25"/>
      <x:c r="JJE5854" s="25"/>
      <x:c r="JJF5854" s="25"/>
      <x:c r="JJG5854" s="25"/>
      <x:c r="JJH5854" s="25"/>
      <x:c r="JJI5854" s="25"/>
      <x:c r="JJJ5854" s="25"/>
      <x:c r="JJK5854" s="25"/>
      <x:c r="JJL5854" s="25"/>
      <x:c r="JJM5854" s="25"/>
      <x:c r="JJN5854" s="25"/>
      <x:c r="JJO5854" s="25"/>
      <x:c r="JJP5854" s="25"/>
      <x:c r="JJQ5854" s="25"/>
      <x:c r="JJR5854" s="25"/>
      <x:c r="JJS5854" s="25"/>
      <x:c r="JJT5854" s="25"/>
      <x:c r="JJU5854" s="25"/>
      <x:c r="JJV5854" s="25"/>
      <x:c r="JJW5854" s="25"/>
      <x:c r="JJX5854" s="25"/>
      <x:c r="JJY5854" s="25"/>
      <x:c r="JJZ5854" s="25"/>
      <x:c r="JKA5854" s="25"/>
      <x:c r="JKB5854" s="25"/>
      <x:c r="JKC5854" s="25"/>
      <x:c r="JKD5854" s="25"/>
      <x:c r="JKE5854" s="25"/>
      <x:c r="JKF5854" s="25"/>
      <x:c r="JKG5854" s="25"/>
      <x:c r="JKH5854" s="25"/>
      <x:c r="JKI5854" s="25"/>
      <x:c r="JKJ5854" s="25"/>
      <x:c r="JKK5854" s="25"/>
      <x:c r="JKL5854" s="25"/>
      <x:c r="JKM5854" s="25"/>
      <x:c r="JKN5854" s="25"/>
      <x:c r="JKO5854" s="25"/>
      <x:c r="JKP5854" s="25"/>
      <x:c r="JKQ5854" s="25"/>
      <x:c r="JKR5854" s="25"/>
      <x:c r="JKS5854" s="25"/>
      <x:c r="JKT5854" s="25"/>
      <x:c r="JKU5854" s="25"/>
      <x:c r="JKV5854" s="25"/>
      <x:c r="JKW5854" s="25"/>
      <x:c r="JKX5854" s="25"/>
      <x:c r="JKY5854" s="25"/>
      <x:c r="JKZ5854" s="25"/>
      <x:c r="JLA5854" s="25"/>
      <x:c r="JLB5854" s="25"/>
      <x:c r="JLC5854" s="25"/>
      <x:c r="JLD5854" s="25"/>
      <x:c r="JLE5854" s="25"/>
      <x:c r="JLF5854" s="25"/>
      <x:c r="JLG5854" s="25"/>
      <x:c r="JLH5854" s="25"/>
      <x:c r="JLI5854" s="25"/>
      <x:c r="JLJ5854" s="25"/>
      <x:c r="JLK5854" s="25"/>
      <x:c r="JLL5854" s="25"/>
      <x:c r="JLM5854" s="25"/>
      <x:c r="JLN5854" s="25"/>
      <x:c r="JLO5854" s="25"/>
      <x:c r="JLP5854" s="25"/>
      <x:c r="JLQ5854" s="25"/>
      <x:c r="JLR5854" s="25"/>
      <x:c r="JLS5854" s="25"/>
      <x:c r="JLT5854" s="25"/>
      <x:c r="JLU5854" s="25"/>
      <x:c r="JLV5854" s="25"/>
      <x:c r="JLW5854" s="25"/>
      <x:c r="JLX5854" s="25"/>
      <x:c r="JLY5854" s="25"/>
      <x:c r="JLZ5854" s="25"/>
      <x:c r="JMA5854" s="25"/>
      <x:c r="JMB5854" s="25"/>
      <x:c r="JMC5854" s="25"/>
      <x:c r="JMD5854" s="25"/>
      <x:c r="JME5854" s="25"/>
      <x:c r="JMF5854" s="25"/>
      <x:c r="JMG5854" s="25"/>
      <x:c r="JMH5854" s="25"/>
      <x:c r="JMI5854" s="25"/>
      <x:c r="JMJ5854" s="25"/>
      <x:c r="JMK5854" s="25"/>
      <x:c r="JML5854" s="25"/>
      <x:c r="JMM5854" s="25"/>
      <x:c r="JMN5854" s="25"/>
      <x:c r="JMO5854" s="25"/>
      <x:c r="JMP5854" s="25"/>
      <x:c r="JMQ5854" s="25"/>
      <x:c r="JMR5854" s="25"/>
      <x:c r="JMS5854" s="25"/>
      <x:c r="JMT5854" s="25"/>
      <x:c r="JMU5854" s="25"/>
      <x:c r="JMV5854" s="25"/>
      <x:c r="JMW5854" s="25"/>
      <x:c r="JMX5854" s="25"/>
      <x:c r="JMY5854" s="25"/>
      <x:c r="JMZ5854" s="25"/>
      <x:c r="JNA5854" s="25"/>
      <x:c r="JNB5854" s="25"/>
      <x:c r="JNC5854" s="25"/>
      <x:c r="JND5854" s="25"/>
      <x:c r="JNE5854" s="25"/>
      <x:c r="JNF5854" s="25"/>
      <x:c r="JNG5854" s="25"/>
      <x:c r="JNH5854" s="25"/>
      <x:c r="JNI5854" s="25"/>
      <x:c r="JNJ5854" s="25"/>
      <x:c r="JNK5854" s="25"/>
      <x:c r="JNL5854" s="25"/>
      <x:c r="JNM5854" s="25"/>
      <x:c r="JNN5854" s="25"/>
      <x:c r="JNO5854" s="25"/>
      <x:c r="JNP5854" s="25"/>
      <x:c r="JNQ5854" s="25"/>
      <x:c r="JNR5854" s="25"/>
      <x:c r="JNS5854" s="25"/>
      <x:c r="JNT5854" s="25"/>
      <x:c r="JNU5854" s="25"/>
      <x:c r="JNV5854" s="25"/>
      <x:c r="JNW5854" s="25"/>
      <x:c r="JNX5854" s="25"/>
      <x:c r="JNY5854" s="25"/>
      <x:c r="JNZ5854" s="25"/>
      <x:c r="JOA5854" s="25"/>
      <x:c r="JOB5854" s="25"/>
      <x:c r="JOC5854" s="25"/>
      <x:c r="JOD5854" s="25"/>
      <x:c r="JOE5854" s="25"/>
      <x:c r="JOF5854" s="25"/>
      <x:c r="JOG5854" s="25"/>
      <x:c r="JOH5854" s="25"/>
      <x:c r="JOI5854" s="25"/>
      <x:c r="JOJ5854" s="25"/>
      <x:c r="JOK5854" s="25"/>
      <x:c r="JOL5854" s="25"/>
      <x:c r="JOM5854" s="25"/>
      <x:c r="JON5854" s="25"/>
      <x:c r="JOO5854" s="25"/>
      <x:c r="JOP5854" s="25"/>
      <x:c r="JOQ5854" s="25"/>
      <x:c r="JOR5854" s="25"/>
      <x:c r="JOS5854" s="25"/>
      <x:c r="JOT5854" s="25"/>
      <x:c r="JOU5854" s="25"/>
      <x:c r="JOV5854" s="25"/>
      <x:c r="JOW5854" s="25"/>
      <x:c r="JOX5854" s="25"/>
      <x:c r="JOY5854" s="25"/>
      <x:c r="JOZ5854" s="25"/>
      <x:c r="JPA5854" s="25"/>
      <x:c r="JPB5854" s="25"/>
      <x:c r="JPC5854" s="25"/>
      <x:c r="JPD5854" s="25"/>
      <x:c r="JPE5854" s="25"/>
      <x:c r="JPF5854" s="25"/>
      <x:c r="JPG5854" s="25"/>
      <x:c r="JPH5854" s="25"/>
      <x:c r="JPI5854" s="25"/>
      <x:c r="JPJ5854" s="25"/>
      <x:c r="JPK5854" s="25"/>
      <x:c r="JPL5854" s="25"/>
      <x:c r="JPM5854" s="25"/>
      <x:c r="JPN5854" s="25"/>
      <x:c r="JPO5854" s="25"/>
      <x:c r="JPP5854" s="25"/>
      <x:c r="JPQ5854" s="25"/>
      <x:c r="JPR5854" s="25"/>
      <x:c r="JPS5854" s="25"/>
      <x:c r="JPT5854" s="25"/>
      <x:c r="JPU5854" s="25"/>
      <x:c r="JPV5854" s="25"/>
      <x:c r="JPW5854" s="25"/>
      <x:c r="JPX5854" s="25"/>
      <x:c r="JPY5854" s="25"/>
      <x:c r="JPZ5854" s="25"/>
      <x:c r="JQA5854" s="25"/>
      <x:c r="JQB5854" s="25"/>
      <x:c r="JQC5854" s="25"/>
      <x:c r="JQD5854" s="25"/>
      <x:c r="JQE5854" s="25"/>
      <x:c r="JQF5854" s="25"/>
      <x:c r="JQG5854" s="25"/>
      <x:c r="JQH5854" s="25"/>
      <x:c r="JQI5854" s="25"/>
      <x:c r="JQJ5854" s="25"/>
      <x:c r="JQK5854" s="25"/>
      <x:c r="JQL5854" s="25"/>
      <x:c r="JQM5854" s="25"/>
      <x:c r="JQN5854" s="25"/>
      <x:c r="JQO5854" s="25"/>
      <x:c r="JQP5854" s="25"/>
      <x:c r="JQQ5854" s="25"/>
      <x:c r="JQR5854" s="25"/>
      <x:c r="JQS5854" s="25"/>
      <x:c r="JQT5854" s="25"/>
      <x:c r="JQU5854" s="25"/>
      <x:c r="JQV5854" s="25"/>
      <x:c r="JQW5854" s="25"/>
      <x:c r="JQX5854" s="25"/>
      <x:c r="JQY5854" s="25"/>
      <x:c r="JQZ5854" s="25"/>
      <x:c r="JRA5854" s="25"/>
      <x:c r="JRB5854" s="25"/>
      <x:c r="JRC5854" s="25"/>
      <x:c r="JRD5854" s="25"/>
      <x:c r="JRE5854" s="25"/>
      <x:c r="JRF5854" s="25"/>
      <x:c r="JRG5854" s="25"/>
      <x:c r="JRH5854" s="25"/>
      <x:c r="JRI5854" s="25"/>
      <x:c r="JRJ5854" s="25"/>
      <x:c r="JRK5854" s="25"/>
      <x:c r="JRL5854" s="25"/>
      <x:c r="JRM5854" s="25"/>
      <x:c r="JRN5854" s="25"/>
      <x:c r="JRO5854" s="25"/>
      <x:c r="JRP5854" s="25"/>
      <x:c r="JRQ5854" s="25"/>
      <x:c r="JRR5854" s="25"/>
      <x:c r="JRS5854" s="25"/>
      <x:c r="JRT5854" s="25"/>
      <x:c r="JRU5854" s="25"/>
      <x:c r="JRV5854" s="25"/>
      <x:c r="JRW5854" s="25"/>
      <x:c r="JRX5854" s="25"/>
      <x:c r="JRY5854" s="25"/>
      <x:c r="JRZ5854" s="25"/>
      <x:c r="JSA5854" s="25"/>
      <x:c r="JSB5854" s="25"/>
      <x:c r="JSC5854" s="25"/>
      <x:c r="JSD5854" s="25"/>
      <x:c r="JSE5854" s="25"/>
      <x:c r="JSF5854" s="25"/>
      <x:c r="JSG5854" s="25"/>
      <x:c r="JSH5854" s="25"/>
      <x:c r="JSI5854" s="25"/>
      <x:c r="JSJ5854" s="25"/>
      <x:c r="JSK5854" s="25"/>
      <x:c r="JSL5854" s="25"/>
      <x:c r="JSM5854" s="25"/>
      <x:c r="JSN5854" s="25"/>
      <x:c r="JSO5854" s="25"/>
      <x:c r="JSP5854" s="25"/>
      <x:c r="JSQ5854" s="25"/>
      <x:c r="JSR5854" s="25"/>
      <x:c r="JSS5854" s="25"/>
      <x:c r="JST5854" s="25"/>
      <x:c r="JSU5854" s="25"/>
      <x:c r="JSV5854" s="25"/>
      <x:c r="JSW5854" s="25"/>
      <x:c r="JSX5854" s="25"/>
      <x:c r="JSY5854" s="25"/>
      <x:c r="JSZ5854" s="25"/>
      <x:c r="JTA5854" s="25"/>
      <x:c r="JTB5854" s="25"/>
      <x:c r="JTC5854" s="25"/>
      <x:c r="JTD5854" s="25"/>
      <x:c r="JTE5854" s="25"/>
      <x:c r="JTF5854" s="25"/>
      <x:c r="JTG5854" s="25"/>
      <x:c r="JTH5854" s="25"/>
      <x:c r="JTI5854" s="25"/>
      <x:c r="JTJ5854" s="25"/>
      <x:c r="JTK5854" s="25"/>
      <x:c r="JTL5854" s="25"/>
      <x:c r="JTM5854" s="25"/>
      <x:c r="JTN5854" s="25"/>
      <x:c r="JTO5854" s="25"/>
      <x:c r="JTP5854" s="25"/>
      <x:c r="JTQ5854" s="25"/>
      <x:c r="JTR5854" s="25"/>
      <x:c r="JTS5854" s="25"/>
      <x:c r="JTT5854" s="25"/>
      <x:c r="JTU5854" s="25"/>
      <x:c r="JTV5854" s="25"/>
      <x:c r="JTW5854" s="25"/>
      <x:c r="JTX5854" s="25"/>
      <x:c r="JTY5854" s="25"/>
      <x:c r="JTZ5854" s="25"/>
      <x:c r="JUA5854" s="25"/>
      <x:c r="JUB5854" s="25"/>
      <x:c r="JUC5854" s="25"/>
      <x:c r="JUD5854" s="25"/>
      <x:c r="JUE5854" s="25"/>
      <x:c r="JUF5854" s="25"/>
      <x:c r="JUG5854" s="25"/>
      <x:c r="JUH5854" s="25"/>
      <x:c r="JUI5854" s="25"/>
      <x:c r="JUJ5854" s="25"/>
      <x:c r="JUK5854" s="25"/>
      <x:c r="JUL5854" s="25"/>
      <x:c r="JUM5854" s="25"/>
      <x:c r="JUN5854" s="25"/>
      <x:c r="JUO5854" s="25"/>
      <x:c r="JUP5854" s="25"/>
      <x:c r="JUQ5854" s="25"/>
      <x:c r="JUR5854" s="25"/>
      <x:c r="JUS5854" s="25"/>
      <x:c r="JUT5854" s="25"/>
      <x:c r="JUU5854" s="25"/>
      <x:c r="JUV5854" s="25"/>
      <x:c r="JUW5854" s="25"/>
      <x:c r="JUX5854" s="25"/>
      <x:c r="JUY5854" s="25"/>
      <x:c r="JUZ5854" s="25"/>
      <x:c r="JVA5854" s="25"/>
      <x:c r="JVB5854" s="25"/>
      <x:c r="JVC5854" s="25"/>
      <x:c r="JVD5854" s="25"/>
      <x:c r="JVE5854" s="25"/>
      <x:c r="JVF5854" s="25"/>
      <x:c r="JVG5854" s="25"/>
      <x:c r="JVH5854" s="25"/>
      <x:c r="JVI5854" s="25"/>
      <x:c r="JVJ5854" s="25"/>
      <x:c r="JVK5854" s="25"/>
      <x:c r="JVL5854" s="25"/>
      <x:c r="JVM5854" s="25"/>
      <x:c r="JVN5854" s="25"/>
      <x:c r="JVO5854" s="25"/>
      <x:c r="JVP5854" s="25"/>
      <x:c r="JVQ5854" s="25"/>
      <x:c r="JVR5854" s="25"/>
      <x:c r="JVS5854" s="25"/>
      <x:c r="JVT5854" s="25"/>
      <x:c r="JVU5854" s="25"/>
      <x:c r="JVV5854" s="25"/>
      <x:c r="JVW5854" s="25"/>
      <x:c r="JVX5854" s="25"/>
      <x:c r="JVY5854" s="25"/>
      <x:c r="JVZ5854" s="25"/>
      <x:c r="JWA5854" s="25"/>
      <x:c r="JWB5854" s="25"/>
      <x:c r="JWC5854" s="25"/>
      <x:c r="JWD5854" s="25"/>
      <x:c r="JWE5854" s="25"/>
      <x:c r="JWF5854" s="25"/>
      <x:c r="JWG5854" s="25"/>
      <x:c r="JWH5854" s="25"/>
      <x:c r="JWI5854" s="25"/>
      <x:c r="JWJ5854" s="25"/>
      <x:c r="JWK5854" s="25"/>
      <x:c r="JWL5854" s="25"/>
      <x:c r="JWM5854" s="25"/>
      <x:c r="JWN5854" s="25"/>
      <x:c r="JWO5854" s="25"/>
      <x:c r="JWP5854" s="25"/>
      <x:c r="JWQ5854" s="25"/>
      <x:c r="JWR5854" s="25"/>
      <x:c r="JWS5854" s="25"/>
      <x:c r="JWT5854" s="25"/>
      <x:c r="JWU5854" s="25"/>
      <x:c r="JWV5854" s="25"/>
      <x:c r="JWW5854" s="25"/>
      <x:c r="JWX5854" s="25"/>
      <x:c r="JWY5854" s="25"/>
      <x:c r="JWZ5854" s="25"/>
      <x:c r="JXA5854" s="25"/>
      <x:c r="JXB5854" s="25"/>
      <x:c r="JXC5854" s="25"/>
      <x:c r="JXD5854" s="25"/>
      <x:c r="JXE5854" s="25"/>
      <x:c r="JXF5854" s="25"/>
      <x:c r="JXG5854" s="25"/>
      <x:c r="JXH5854" s="25"/>
      <x:c r="JXI5854" s="25"/>
      <x:c r="JXJ5854" s="25"/>
      <x:c r="JXK5854" s="25"/>
      <x:c r="JXL5854" s="25"/>
      <x:c r="JXM5854" s="25"/>
      <x:c r="JXN5854" s="25"/>
      <x:c r="JXO5854" s="25"/>
      <x:c r="JXP5854" s="25"/>
      <x:c r="JXQ5854" s="25"/>
      <x:c r="JXR5854" s="25"/>
      <x:c r="JXS5854" s="25"/>
      <x:c r="JXT5854" s="25"/>
      <x:c r="JXU5854" s="25"/>
      <x:c r="JXV5854" s="25"/>
      <x:c r="JXW5854" s="25"/>
      <x:c r="JXX5854" s="25"/>
      <x:c r="JXY5854" s="25"/>
      <x:c r="JXZ5854" s="25"/>
      <x:c r="JYA5854" s="25"/>
      <x:c r="JYB5854" s="25"/>
      <x:c r="JYC5854" s="25"/>
      <x:c r="JYD5854" s="25"/>
      <x:c r="JYE5854" s="25"/>
      <x:c r="JYF5854" s="25"/>
      <x:c r="JYG5854" s="25"/>
      <x:c r="JYH5854" s="25"/>
      <x:c r="JYI5854" s="25"/>
      <x:c r="JYJ5854" s="25"/>
      <x:c r="JYK5854" s="25"/>
      <x:c r="JYL5854" s="25"/>
      <x:c r="JYM5854" s="25"/>
      <x:c r="JYN5854" s="25"/>
      <x:c r="JYO5854" s="25"/>
      <x:c r="JYP5854" s="25"/>
      <x:c r="JYQ5854" s="25"/>
      <x:c r="JYR5854" s="25"/>
      <x:c r="JYS5854" s="25"/>
      <x:c r="JYT5854" s="25"/>
      <x:c r="JYU5854" s="25"/>
      <x:c r="JYV5854" s="25"/>
      <x:c r="JYW5854" s="25"/>
      <x:c r="JYX5854" s="25"/>
      <x:c r="JYY5854" s="25"/>
      <x:c r="JYZ5854" s="25"/>
      <x:c r="JZA5854" s="25"/>
      <x:c r="JZB5854" s="25"/>
      <x:c r="JZC5854" s="25"/>
      <x:c r="JZD5854" s="25"/>
      <x:c r="JZE5854" s="25"/>
      <x:c r="JZF5854" s="25"/>
      <x:c r="JZG5854" s="25"/>
      <x:c r="JZH5854" s="25"/>
      <x:c r="JZI5854" s="25"/>
      <x:c r="JZJ5854" s="25"/>
      <x:c r="JZK5854" s="25"/>
      <x:c r="JZL5854" s="25"/>
      <x:c r="JZM5854" s="25"/>
      <x:c r="JZN5854" s="25"/>
      <x:c r="JZO5854" s="25"/>
      <x:c r="JZP5854" s="25"/>
      <x:c r="JZQ5854" s="25"/>
      <x:c r="JZR5854" s="25"/>
      <x:c r="JZS5854" s="25"/>
      <x:c r="JZT5854" s="25"/>
      <x:c r="JZU5854" s="25"/>
      <x:c r="JZV5854" s="25"/>
      <x:c r="JZW5854" s="25"/>
      <x:c r="JZX5854" s="25"/>
      <x:c r="JZY5854" s="25"/>
      <x:c r="JZZ5854" s="25"/>
      <x:c r="KAA5854" s="25"/>
      <x:c r="KAB5854" s="25"/>
      <x:c r="KAC5854" s="25"/>
      <x:c r="KAD5854" s="25"/>
      <x:c r="KAE5854" s="25"/>
      <x:c r="KAF5854" s="25"/>
      <x:c r="KAG5854" s="25"/>
      <x:c r="KAH5854" s="25"/>
      <x:c r="KAI5854" s="25"/>
      <x:c r="KAJ5854" s="25"/>
      <x:c r="KAK5854" s="25"/>
      <x:c r="KAL5854" s="25"/>
      <x:c r="KAM5854" s="25"/>
      <x:c r="KAN5854" s="25"/>
      <x:c r="KAO5854" s="25"/>
      <x:c r="KAP5854" s="25"/>
      <x:c r="KAQ5854" s="25"/>
      <x:c r="KAR5854" s="25"/>
      <x:c r="KAS5854" s="25"/>
      <x:c r="KAT5854" s="25"/>
      <x:c r="KAU5854" s="25"/>
      <x:c r="KAV5854" s="25"/>
      <x:c r="KAW5854" s="25"/>
      <x:c r="KAX5854" s="25"/>
      <x:c r="KAY5854" s="25"/>
      <x:c r="KAZ5854" s="25"/>
      <x:c r="KBA5854" s="25"/>
      <x:c r="KBB5854" s="25"/>
      <x:c r="KBC5854" s="25"/>
      <x:c r="KBD5854" s="25"/>
      <x:c r="KBE5854" s="25"/>
      <x:c r="KBF5854" s="25"/>
      <x:c r="KBG5854" s="25"/>
      <x:c r="KBH5854" s="25"/>
      <x:c r="KBI5854" s="25"/>
      <x:c r="KBJ5854" s="25"/>
      <x:c r="KBK5854" s="25"/>
      <x:c r="KBL5854" s="25"/>
      <x:c r="KBM5854" s="25"/>
      <x:c r="KBN5854" s="25"/>
      <x:c r="KBO5854" s="25"/>
      <x:c r="KBP5854" s="25"/>
      <x:c r="KBQ5854" s="25"/>
      <x:c r="KBR5854" s="25"/>
      <x:c r="KBS5854" s="25"/>
      <x:c r="KBT5854" s="25"/>
      <x:c r="KBU5854" s="25"/>
      <x:c r="KBV5854" s="25"/>
      <x:c r="KBW5854" s="25"/>
      <x:c r="KBX5854" s="25"/>
      <x:c r="KBY5854" s="25"/>
      <x:c r="KBZ5854" s="25"/>
      <x:c r="KCA5854" s="25"/>
      <x:c r="KCB5854" s="25"/>
      <x:c r="KCC5854" s="25"/>
      <x:c r="KCD5854" s="25"/>
      <x:c r="KCE5854" s="25"/>
      <x:c r="KCF5854" s="25"/>
      <x:c r="KCG5854" s="25"/>
      <x:c r="KCH5854" s="25"/>
      <x:c r="KCI5854" s="25"/>
      <x:c r="KCJ5854" s="25"/>
      <x:c r="KCK5854" s="25"/>
      <x:c r="KCL5854" s="25"/>
      <x:c r="KCM5854" s="25"/>
      <x:c r="KCN5854" s="25"/>
      <x:c r="KCO5854" s="25"/>
      <x:c r="KCP5854" s="25"/>
      <x:c r="KCQ5854" s="25"/>
      <x:c r="KCR5854" s="25"/>
      <x:c r="KCS5854" s="25"/>
      <x:c r="KCT5854" s="25"/>
      <x:c r="KCU5854" s="25"/>
      <x:c r="KCV5854" s="25"/>
      <x:c r="KCW5854" s="25"/>
      <x:c r="KCX5854" s="25"/>
      <x:c r="KCY5854" s="25"/>
      <x:c r="KCZ5854" s="25"/>
      <x:c r="KDA5854" s="25"/>
      <x:c r="KDB5854" s="25"/>
      <x:c r="KDC5854" s="25"/>
      <x:c r="KDD5854" s="25"/>
      <x:c r="KDE5854" s="25"/>
      <x:c r="KDF5854" s="25"/>
      <x:c r="KDG5854" s="25"/>
      <x:c r="KDH5854" s="25"/>
      <x:c r="KDI5854" s="25"/>
      <x:c r="KDJ5854" s="25"/>
      <x:c r="KDK5854" s="25"/>
      <x:c r="KDL5854" s="25"/>
      <x:c r="KDM5854" s="25"/>
      <x:c r="KDN5854" s="25"/>
      <x:c r="KDO5854" s="25"/>
      <x:c r="KDP5854" s="25"/>
      <x:c r="KDQ5854" s="25"/>
      <x:c r="KDR5854" s="25"/>
      <x:c r="KDS5854" s="25"/>
      <x:c r="KDT5854" s="25"/>
      <x:c r="KDU5854" s="25"/>
      <x:c r="KDV5854" s="25"/>
      <x:c r="KDW5854" s="25"/>
      <x:c r="KDX5854" s="25"/>
      <x:c r="KDY5854" s="25"/>
      <x:c r="KDZ5854" s="25"/>
      <x:c r="KEA5854" s="25"/>
      <x:c r="KEB5854" s="25"/>
      <x:c r="KEC5854" s="25"/>
      <x:c r="KED5854" s="25"/>
      <x:c r="KEE5854" s="25"/>
      <x:c r="KEF5854" s="25"/>
      <x:c r="KEG5854" s="25"/>
      <x:c r="KEH5854" s="25"/>
      <x:c r="KEI5854" s="25"/>
      <x:c r="KEJ5854" s="25"/>
      <x:c r="KEK5854" s="25"/>
      <x:c r="KEL5854" s="25"/>
      <x:c r="KEM5854" s="25"/>
      <x:c r="KEN5854" s="25"/>
      <x:c r="KEO5854" s="25"/>
      <x:c r="KEP5854" s="25"/>
      <x:c r="KEQ5854" s="25"/>
      <x:c r="KER5854" s="25"/>
      <x:c r="KES5854" s="25"/>
      <x:c r="KET5854" s="25"/>
      <x:c r="KEU5854" s="25"/>
      <x:c r="KEV5854" s="25"/>
      <x:c r="KEW5854" s="25"/>
      <x:c r="KEX5854" s="25"/>
      <x:c r="KEY5854" s="25"/>
      <x:c r="KEZ5854" s="25"/>
      <x:c r="KFA5854" s="25"/>
      <x:c r="KFB5854" s="25"/>
      <x:c r="KFC5854" s="25"/>
      <x:c r="KFD5854" s="25"/>
      <x:c r="KFE5854" s="25"/>
      <x:c r="KFF5854" s="25"/>
      <x:c r="KFG5854" s="25"/>
      <x:c r="KFH5854" s="25"/>
      <x:c r="KFI5854" s="25"/>
      <x:c r="KFJ5854" s="25"/>
      <x:c r="KFK5854" s="25"/>
      <x:c r="KFL5854" s="25"/>
      <x:c r="KFM5854" s="25"/>
      <x:c r="KFN5854" s="25"/>
      <x:c r="KFO5854" s="25"/>
      <x:c r="KFP5854" s="25"/>
      <x:c r="KFQ5854" s="25"/>
      <x:c r="KFR5854" s="25"/>
      <x:c r="KFS5854" s="25"/>
      <x:c r="KFT5854" s="25"/>
      <x:c r="KFU5854" s="25"/>
      <x:c r="KFV5854" s="25"/>
      <x:c r="KFW5854" s="25"/>
      <x:c r="KFX5854" s="25"/>
      <x:c r="KFY5854" s="25"/>
      <x:c r="KFZ5854" s="25"/>
      <x:c r="KGA5854" s="25"/>
      <x:c r="KGB5854" s="25"/>
      <x:c r="KGC5854" s="25"/>
      <x:c r="KGD5854" s="25"/>
      <x:c r="KGE5854" s="25"/>
      <x:c r="KGF5854" s="25"/>
      <x:c r="KGG5854" s="25"/>
      <x:c r="KGH5854" s="25"/>
      <x:c r="KGI5854" s="25"/>
      <x:c r="KGJ5854" s="25"/>
      <x:c r="KGK5854" s="25"/>
      <x:c r="KGL5854" s="25"/>
      <x:c r="KGM5854" s="25"/>
      <x:c r="KGN5854" s="25"/>
      <x:c r="KGO5854" s="25"/>
      <x:c r="KGP5854" s="25"/>
      <x:c r="KGQ5854" s="25"/>
      <x:c r="KGR5854" s="25"/>
      <x:c r="KGS5854" s="25"/>
      <x:c r="KGT5854" s="25"/>
      <x:c r="KGU5854" s="25"/>
      <x:c r="KGV5854" s="25"/>
      <x:c r="KGW5854" s="25"/>
      <x:c r="KGX5854" s="25"/>
      <x:c r="KGY5854" s="25"/>
      <x:c r="KGZ5854" s="25"/>
      <x:c r="KHA5854" s="25"/>
      <x:c r="KHB5854" s="25"/>
      <x:c r="KHC5854" s="25"/>
      <x:c r="KHD5854" s="25"/>
      <x:c r="KHE5854" s="25"/>
      <x:c r="KHF5854" s="25"/>
      <x:c r="KHG5854" s="25"/>
      <x:c r="KHH5854" s="25"/>
      <x:c r="KHI5854" s="25"/>
      <x:c r="KHJ5854" s="25"/>
      <x:c r="KHK5854" s="25"/>
      <x:c r="KHL5854" s="25"/>
      <x:c r="KHM5854" s="25"/>
      <x:c r="KHN5854" s="25"/>
      <x:c r="KHO5854" s="25"/>
      <x:c r="KHP5854" s="25"/>
      <x:c r="KHQ5854" s="25"/>
      <x:c r="KHR5854" s="25"/>
      <x:c r="KHS5854" s="25"/>
      <x:c r="KHT5854" s="25"/>
      <x:c r="KHU5854" s="25"/>
      <x:c r="KHV5854" s="25"/>
      <x:c r="KHW5854" s="25"/>
      <x:c r="KHX5854" s="25"/>
      <x:c r="KHY5854" s="25"/>
      <x:c r="KHZ5854" s="25"/>
      <x:c r="KIA5854" s="25"/>
      <x:c r="KIB5854" s="25"/>
      <x:c r="KIC5854" s="25"/>
      <x:c r="KID5854" s="25"/>
      <x:c r="KIE5854" s="25"/>
      <x:c r="KIF5854" s="25"/>
      <x:c r="KIG5854" s="25"/>
      <x:c r="KIH5854" s="25"/>
      <x:c r="KII5854" s="25"/>
      <x:c r="KIJ5854" s="25"/>
      <x:c r="KIK5854" s="25"/>
      <x:c r="KIL5854" s="25"/>
      <x:c r="KIM5854" s="25"/>
      <x:c r="KIN5854" s="25"/>
      <x:c r="KIO5854" s="25"/>
      <x:c r="KIP5854" s="25"/>
      <x:c r="KIQ5854" s="25"/>
      <x:c r="KIR5854" s="25"/>
      <x:c r="KIS5854" s="25"/>
      <x:c r="KIT5854" s="25"/>
      <x:c r="KIU5854" s="25"/>
      <x:c r="KIV5854" s="25"/>
      <x:c r="KIW5854" s="25"/>
      <x:c r="KIX5854" s="25"/>
      <x:c r="KIY5854" s="25"/>
      <x:c r="KIZ5854" s="25"/>
      <x:c r="KJA5854" s="25"/>
      <x:c r="KJB5854" s="25"/>
      <x:c r="KJC5854" s="25"/>
      <x:c r="KJD5854" s="25"/>
      <x:c r="KJE5854" s="25"/>
      <x:c r="KJF5854" s="25"/>
      <x:c r="KJG5854" s="25"/>
      <x:c r="KJH5854" s="25"/>
      <x:c r="KJI5854" s="25"/>
      <x:c r="KJJ5854" s="25"/>
      <x:c r="KJK5854" s="25"/>
      <x:c r="KJL5854" s="25"/>
      <x:c r="KJM5854" s="25"/>
      <x:c r="KJN5854" s="25"/>
      <x:c r="KJO5854" s="25"/>
      <x:c r="KJP5854" s="25"/>
      <x:c r="KJQ5854" s="25"/>
      <x:c r="KJR5854" s="25"/>
      <x:c r="KJS5854" s="25"/>
      <x:c r="KJT5854" s="25"/>
      <x:c r="KJU5854" s="25"/>
      <x:c r="KJV5854" s="25"/>
      <x:c r="KJW5854" s="25"/>
      <x:c r="KJX5854" s="25"/>
      <x:c r="KJY5854" s="25"/>
      <x:c r="KJZ5854" s="25"/>
      <x:c r="KKA5854" s="25"/>
      <x:c r="KKB5854" s="25"/>
      <x:c r="KKC5854" s="25"/>
      <x:c r="KKD5854" s="25"/>
      <x:c r="KKE5854" s="25"/>
      <x:c r="KKF5854" s="25"/>
      <x:c r="KKG5854" s="25"/>
      <x:c r="KKH5854" s="25"/>
      <x:c r="KKI5854" s="25"/>
      <x:c r="KKJ5854" s="25"/>
      <x:c r="KKK5854" s="25"/>
      <x:c r="KKL5854" s="25"/>
      <x:c r="KKM5854" s="25"/>
      <x:c r="KKN5854" s="25"/>
      <x:c r="KKO5854" s="25"/>
      <x:c r="KKP5854" s="25"/>
      <x:c r="KKQ5854" s="25"/>
      <x:c r="KKR5854" s="25"/>
      <x:c r="KKS5854" s="25"/>
      <x:c r="KKT5854" s="25"/>
      <x:c r="KKU5854" s="25"/>
      <x:c r="KKV5854" s="25"/>
      <x:c r="KKW5854" s="25"/>
      <x:c r="KKX5854" s="25"/>
      <x:c r="KKY5854" s="25"/>
      <x:c r="KKZ5854" s="25"/>
      <x:c r="KLA5854" s="25"/>
      <x:c r="KLB5854" s="25"/>
      <x:c r="KLC5854" s="25"/>
      <x:c r="KLD5854" s="25"/>
      <x:c r="KLE5854" s="25"/>
      <x:c r="KLF5854" s="25"/>
      <x:c r="KLG5854" s="25"/>
      <x:c r="KLH5854" s="25"/>
      <x:c r="KLI5854" s="25"/>
      <x:c r="KLJ5854" s="25"/>
      <x:c r="KLK5854" s="25"/>
      <x:c r="KLL5854" s="25"/>
      <x:c r="KLM5854" s="25"/>
      <x:c r="KLN5854" s="25"/>
      <x:c r="KLO5854" s="25"/>
      <x:c r="KLP5854" s="25"/>
      <x:c r="KLQ5854" s="25"/>
      <x:c r="KLR5854" s="25"/>
      <x:c r="KLS5854" s="25"/>
      <x:c r="KLT5854" s="25"/>
      <x:c r="KLU5854" s="25"/>
      <x:c r="KLV5854" s="25"/>
      <x:c r="KLW5854" s="25"/>
      <x:c r="KLX5854" s="25"/>
      <x:c r="KLY5854" s="25"/>
      <x:c r="KLZ5854" s="25"/>
      <x:c r="KMA5854" s="25"/>
      <x:c r="KMB5854" s="25"/>
      <x:c r="KMC5854" s="25"/>
      <x:c r="KMD5854" s="25"/>
      <x:c r="KME5854" s="25"/>
      <x:c r="KMF5854" s="25"/>
      <x:c r="KMG5854" s="25"/>
      <x:c r="KMH5854" s="25"/>
      <x:c r="KMI5854" s="25"/>
      <x:c r="KMJ5854" s="25"/>
      <x:c r="KMK5854" s="25"/>
      <x:c r="KML5854" s="25"/>
      <x:c r="KMM5854" s="25"/>
      <x:c r="KMN5854" s="25"/>
      <x:c r="KMO5854" s="25"/>
      <x:c r="KMP5854" s="25"/>
      <x:c r="KMQ5854" s="25"/>
      <x:c r="KMR5854" s="25"/>
      <x:c r="KMS5854" s="25"/>
      <x:c r="KMT5854" s="25"/>
      <x:c r="KMU5854" s="25"/>
      <x:c r="KMV5854" s="25"/>
      <x:c r="KMW5854" s="25"/>
      <x:c r="KMX5854" s="25"/>
      <x:c r="KMY5854" s="25"/>
      <x:c r="KMZ5854" s="25"/>
      <x:c r="KNA5854" s="25"/>
      <x:c r="KNB5854" s="25"/>
      <x:c r="KNC5854" s="25"/>
      <x:c r="KND5854" s="25"/>
      <x:c r="KNE5854" s="25"/>
      <x:c r="KNF5854" s="25"/>
      <x:c r="KNG5854" s="25"/>
      <x:c r="KNH5854" s="25"/>
      <x:c r="KNI5854" s="25"/>
      <x:c r="KNJ5854" s="25"/>
      <x:c r="KNK5854" s="25"/>
      <x:c r="KNL5854" s="25"/>
      <x:c r="KNM5854" s="25"/>
      <x:c r="KNN5854" s="25"/>
      <x:c r="KNO5854" s="25"/>
      <x:c r="KNP5854" s="25"/>
      <x:c r="KNQ5854" s="25"/>
      <x:c r="KNR5854" s="25"/>
      <x:c r="KNS5854" s="25"/>
      <x:c r="KNT5854" s="25"/>
      <x:c r="KNU5854" s="25"/>
      <x:c r="KNV5854" s="25"/>
      <x:c r="KNW5854" s="25"/>
      <x:c r="KNX5854" s="25"/>
      <x:c r="KNY5854" s="25"/>
      <x:c r="KNZ5854" s="25"/>
      <x:c r="KOA5854" s="25"/>
      <x:c r="KOB5854" s="25"/>
      <x:c r="KOC5854" s="25"/>
      <x:c r="KOD5854" s="25"/>
      <x:c r="KOE5854" s="25"/>
      <x:c r="KOF5854" s="25"/>
      <x:c r="KOG5854" s="25"/>
      <x:c r="KOH5854" s="25"/>
      <x:c r="KOI5854" s="25"/>
      <x:c r="KOJ5854" s="25"/>
      <x:c r="KOK5854" s="25"/>
      <x:c r="KOL5854" s="25"/>
      <x:c r="KOM5854" s="25"/>
      <x:c r="KON5854" s="25"/>
      <x:c r="KOO5854" s="25"/>
      <x:c r="KOP5854" s="25"/>
      <x:c r="KOQ5854" s="25"/>
      <x:c r="KOR5854" s="25"/>
      <x:c r="KOS5854" s="25"/>
      <x:c r="KOT5854" s="25"/>
      <x:c r="KOU5854" s="25"/>
      <x:c r="KOV5854" s="25"/>
      <x:c r="KOW5854" s="25"/>
      <x:c r="KOX5854" s="25"/>
      <x:c r="KOY5854" s="25"/>
      <x:c r="KOZ5854" s="25"/>
      <x:c r="KPA5854" s="25"/>
      <x:c r="KPB5854" s="25"/>
      <x:c r="KPC5854" s="25"/>
      <x:c r="KPD5854" s="25"/>
      <x:c r="KPE5854" s="25"/>
      <x:c r="KPF5854" s="25"/>
      <x:c r="KPG5854" s="25"/>
      <x:c r="KPH5854" s="25"/>
      <x:c r="KPI5854" s="25"/>
      <x:c r="KPJ5854" s="25"/>
      <x:c r="KPK5854" s="25"/>
      <x:c r="KPL5854" s="25"/>
      <x:c r="KPM5854" s="25"/>
      <x:c r="KPN5854" s="25"/>
      <x:c r="KPO5854" s="25"/>
      <x:c r="KPP5854" s="25"/>
      <x:c r="KPQ5854" s="25"/>
      <x:c r="KPR5854" s="25"/>
      <x:c r="KPS5854" s="25"/>
      <x:c r="KPT5854" s="25"/>
      <x:c r="KPU5854" s="25"/>
      <x:c r="KPV5854" s="25"/>
      <x:c r="KPW5854" s="25"/>
      <x:c r="KPX5854" s="25"/>
      <x:c r="KPY5854" s="25"/>
      <x:c r="KPZ5854" s="25"/>
      <x:c r="KQA5854" s="25"/>
      <x:c r="KQB5854" s="25"/>
      <x:c r="KQC5854" s="25"/>
      <x:c r="KQD5854" s="25"/>
      <x:c r="KQE5854" s="25"/>
      <x:c r="KQF5854" s="25"/>
      <x:c r="KQG5854" s="25"/>
      <x:c r="KQH5854" s="25"/>
      <x:c r="KQI5854" s="25"/>
      <x:c r="KQJ5854" s="25"/>
      <x:c r="KQK5854" s="25"/>
      <x:c r="KQL5854" s="25"/>
      <x:c r="KQM5854" s="25"/>
      <x:c r="KQN5854" s="25"/>
      <x:c r="KQO5854" s="25"/>
      <x:c r="KQP5854" s="25"/>
      <x:c r="KQQ5854" s="25"/>
      <x:c r="KQR5854" s="25"/>
      <x:c r="KQS5854" s="25"/>
      <x:c r="KQT5854" s="25"/>
      <x:c r="KQU5854" s="25"/>
      <x:c r="KQV5854" s="25"/>
      <x:c r="KQW5854" s="25"/>
      <x:c r="KQX5854" s="25"/>
      <x:c r="KQY5854" s="25"/>
      <x:c r="KQZ5854" s="25"/>
      <x:c r="KRA5854" s="25"/>
      <x:c r="KRB5854" s="25"/>
      <x:c r="KRC5854" s="25"/>
      <x:c r="KRD5854" s="25"/>
      <x:c r="KRE5854" s="25"/>
      <x:c r="KRF5854" s="25"/>
      <x:c r="KRG5854" s="25"/>
      <x:c r="KRH5854" s="25"/>
      <x:c r="KRI5854" s="25"/>
      <x:c r="KRJ5854" s="25"/>
      <x:c r="KRK5854" s="25"/>
      <x:c r="KRL5854" s="25"/>
      <x:c r="KRM5854" s="25"/>
      <x:c r="KRN5854" s="25"/>
      <x:c r="KRO5854" s="25"/>
      <x:c r="KRP5854" s="25"/>
      <x:c r="KRQ5854" s="25"/>
      <x:c r="KRR5854" s="25"/>
      <x:c r="KRS5854" s="25"/>
      <x:c r="KRT5854" s="25"/>
      <x:c r="KRU5854" s="25"/>
      <x:c r="KRV5854" s="25"/>
      <x:c r="KRW5854" s="25"/>
      <x:c r="KRX5854" s="25"/>
      <x:c r="KRY5854" s="25"/>
      <x:c r="KRZ5854" s="25"/>
      <x:c r="KSA5854" s="25"/>
      <x:c r="KSB5854" s="25"/>
      <x:c r="KSC5854" s="25"/>
      <x:c r="KSD5854" s="25"/>
      <x:c r="KSE5854" s="25"/>
      <x:c r="KSF5854" s="25"/>
      <x:c r="KSG5854" s="25"/>
      <x:c r="KSH5854" s="25"/>
      <x:c r="KSI5854" s="25"/>
      <x:c r="KSJ5854" s="25"/>
      <x:c r="KSK5854" s="25"/>
      <x:c r="KSL5854" s="25"/>
      <x:c r="KSM5854" s="25"/>
      <x:c r="KSN5854" s="25"/>
      <x:c r="KSO5854" s="25"/>
      <x:c r="KSP5854" s="25"/>
      <x:c r="KSQ5854" s="25"/>
      <x:c r="KSR5854" s="25"/>
      <x:c r="KSS5854" s="25"/>
      <x:c r="KST5854" s="25"/>
      <x:c r="KSU5854" s="25"/>
      <x:c r="KSV5854" s="25"/>
      <x:c r="KSW5854" s="25"/>
      <x:c r="KSX5854" s="25"/>
      <x:c r="KSY5854" s="25"/>
      <x:c r="KSZ5854" s="25"/>
      <x:c r="KTA5854" s="25"/>
      <x:c r="KTB5854" s="25"/>
      <x:c r="KTC5854" s="25"/>
      <x:c r="KTD5854" s="25"/>
      <x:c r="KTE5854" s="25"/>
      <x:c r="KTF5854" s="25"/>
      <x:c r="KTG5854" s="25"/>
      <x:c r="KTH5854" s="25"/>
      <x:c r="KTI5854" s="25"/>
      <x:c r="KTJ5854" s="25"/>
      <x:c r="KTK5854" s="25"/>
      <x:c r="KTL5854" s="25"/>
      <x:c r="KTM5854" s="25"/>
      <x:c r="KTN5854" s="25"/>
      <x:c r="KTO5854" s="25"/>
      <x:c r="KTP5854" s="25"/>
      <x:c r="KTQ5854" s="25"/>
      <x:c r="KTR5854" s="25"/>
      <x:c r="KTS5854" s="25"/>
      <x:c r="KTT5854" s="25"/>
      <x:c r="KTU5854" s="25"/>
      <x:c r="KTV5854" s="25"/>
      <x:c r="KTW5854" s="25"/>
      <x:c r="KTX5854" s="25"/>
      <x:c r="KTY5854" s="25"/>
      <x:c r="KTZ5854" s="25"/>
      <x:c r="KUA5854" s="25"/>
      <x:c r="KUB5854" s="25"/>
      <x:c r="KUC5854" s="25"/>
      <x:c r="KUD5854" s="25"/>
      <x:c r="KUE5854" s="25"/>
      <x:c r="KUF5854" s="25"/>
      <x:c r="KUG5854" s="25"/>
      <x:c r="KUH5854" s="25"/>
      <x:c r="KUI5854" s="25"/>
      <x:c r="KUJ5854" s="25"/>
      <x:c r="KUK5854" s="25"/>
      <x:c r="KUL5854" s="25"/>
      <x:c r="KUM5854" s="25"/>
      <x:c r="KUN5854" s="25"/>
      <x:c r="KUO5854" s="25"/>
      <x:c r="KUP5854" s="25"/>
      <x:c r="KUQ5854" s="25"/>
      <x:c r="KUR5854" s="25"/>
      <x:c r="KUS5854" s="25"/>
      <x:c r="KUT5854" s="25"/>
      <x:c r="KUU5854" s="25"/>
      <x:c r="KUV5854" s="25"/>
      <x:c r="KUW5854" s="25"/>
      <x:c r="KUX5854" s="25"/>
      <x:c r="KUY5854" s="25"/>
      <x:c r="KUZ5854" s="25"/>
      <x:c r="KVA5854" s="25"/>
      <x:c r="KVB5854" s="25"/>
      <x:c r="KVC5854" s="25"/>
      <x:c r="KVD5854" s="25"/>
      <x:c r="KVE5854" s="25"/>
      <x:c r="KVF5854" s="25"/>
      <x:c r="KVG5854" s="25"/>
      <x:c r="KVH5854" s="25"/>
      <x:c r="KVI5854" s="25"/>
      <x:c r="KVJ5854" s="25"/>
      <x:c r="KVK5854" s="25"/>
      <x:c r="KVL5854" s="25"/>
      <x:c r="KVM5854" s="25"/>
      <x:c r="KVN5854" s="25"/>
      <x:c r="KVO5854" s="25"/>
      <x:c r="KVP5854" s="25"/>
      <x:c r="KVQ5854" s="25"/>
      <x:c r="KVR5854" s="25"/>
      <x:c r="KVS5854" s="25"/>
      <x:c r="KVT5854" s="25"/>
      <x:c r="KVU5854" s="25"/>
      <x:c r="KVV5854" s="25"/>
      <x:c r="KVW5854" s="25"/>
      <x:c r="KVX5854" s="25"/>
      <x:c r="KVY5854" s="25"/>
      <x:c r="KVZ5854" s="25"/>
      <x:c r="KWA5854" s="25"/>
      <x:c r="KWB5854" s="25"/>
      <x:c r="KWC5854" s="25"/>
      <x:c r="KWD5854" s="25"/>
      <x:c r="KWE5854" s="25"/>
      <x:c r="KWF5854" s="25"/>
      <x:c r="KWG5854" s="25"/>
      <x:c r="KWH5854" s="25"/>
      <x:c r="KWI5854" s="25"/>
      <x:c r="KWJ5854" s="25"/>
      <x:c r="KWK5854" s="25"/>
      <x:c r="KWL5854" s="25"/>
      <x:c r="KWM5854" s="25"/>
      <x:c r="KWN5854" s="25"/>
      <x:c r="KWO5854" s="25"/>
      <x:c r="KWP5854" s="25"/>
      <x:c r="KWQ5854" s="25"/>
      <x:c r="KWR5854" s="25"/>
      <x:c r="KWS5854" s="25"/>
      <x:c r="KWT5854" s="25"/>
      <x:c r="KWU5854" s="25"/>
      <x:c r="KWV5854" s="25"/>
      <x:c r="KWW5854" s="25"/>
      <x:c r="KWX5854" s="25"/>
      <x:c r="KWY5854" s="25"/>
      <x:c r="KWZ5854" s="25"/>
      <x:c r="KXA5854" s="25"/>
      <x:c r="KXB5854" s="25"/>
      <x:c r="KXC5854" s="25"/>
      <x:c r="KXD5854" s="25"/>
      <x:c r="KXE5854" s="25"/>
      <x:c r="KXF5854" s="25"/>
      <x:c r="KXG5854" s="25"/>
      <x:c r="KXH5854" s="25"/>
      <x:c r="KXI5854" s="25"/>
      <x:c r="KXJ5854" s="25"/>
      <x:c r="KXK5854" s="25"/>
      <x:c r="KXL5854" s="25"/>
      <x:c r="KXM5854" s="25"/>
      <x:c r="KXN5854" s="25"/>
      <x:c r="KXO5854" s="25"/>
      <x:c r="KXP5854" s="25"/>
      <x:c r="KXQ5854" s="25"/>
      <x:c r="KXR5854" s="25"/>
      <x:c r="KXS5854" s="25"/>
      <x:c r="KXT5854" s="25"/>
      <x:c r="KXU5854" s="25"/>
      <x:c r="KXV5854" s="25"/>
      <x:c r="KXW5854" s="25"/>
      <x:c r="KXX5854" s="25"/>
      <x:c r="KXY5854" s="25"/>
      <x:c r="KXZ5854" s="25"/>
      <x:c r="KYA5854" s="25"/>
      <x:c r="KYB5854" s="25"/>
      <x:c r="KYC5854" s="25"/>
      <x:c r="KYD5854" s="25"/>
      <x:c r="KYE5854" s="25"/>
      <x:c r="KYF5854" s="25"/>
      <x:c r="KYG5854" s="25"/>
      <x:c r="KYH5854" s="25"/>
      <x:c r="KYI5854" s="25"/>
      <x:c r="KYJ5854" s="25"/>
      <x:c r="KYK5854" s="25"/>
      <x:c r="KYL5854" s="25"/>
      <x:c r="KYM5854" s="25"/>
      <x:c r="KYN5854" s="25"/>
      <x:c r="KYO5854" s="25"/>
      <x:c r="KYP5854" s="25"/>
      <x:c r="KYQ5854" s="25"/>
      <x:c r="KYR5854" s="25"/>
      <x:c r="KYS5854" s="25"/>
      <x:c r="KYT5854" s="25"/>
      <x:c r="KYU5854" s="25"/>
      <x:c r="KYV5854" s="25"/>
      <x:c r="KYW5854" s="25"/>
      <x:c r="KYX5854" s="25"/>
      <x:c r="KYY5854" s="25"/>
      <x:c r="KYZ5854" s="25"/>
      <x:c r="KZA5854" s="25"/>
      <x:c r="KZB5854" s="25"/>
      <x:c r="KZC5854" s="25"/>
      <x:c r="KZD5854" s="25"/>
      <x:c r="KZE5854" s="25"/>
      <x:c r="KZF5854" s="25"/>
      <x:c r="KZG5854" s="25"/>
      <x:c r="KZH5854" s="25"/>
      <x:c r="KZI5854" s="25"/>
      <x:c r="KZJ5854" s="25"/>
      <x:c r="KZK5854" s="25"/>
      <x:c r="KZL5854" s="25"/>
      <x:c r="KZM5854" s="25"/>
      <x:c r="KZN5854" s="25"/>
      <x:c r="KZO5854" s="25"/>
      <x:c r="KZP5854" s="25"/>
      <x:c r="KZQ5854" s="25"/>
      <x:c r="KZR5854" s="25"/>
      <x:c r="KZS5854" s="25"/>
      <x:c r="KZT5854" s="25"/>
      <x:c r="KZU5854" s="25"/>
      <x:c r="KZV5854" s="25"/>
      <x:c r="KZW5854" s="25"/>
      <x:c r="KZX5854" s="25"/>
      <x:c r="KZY5854" s="25"/>
      <x:c r="KZZ5854" s="25"/>
      <x:c r="LAA5854" s="25"/>
      <x:c r="LAB5854" s="25"/>
      <x:c r="LAC5854" s="25"/>
      <x:c r="LAD5854" s="25"/>
      <x:c r="LAE5854" s="25"/>
      <x:c r="LAF5854" s="25"/>
      <x:c r="LAG5854" s="25"/>
      <x:c r="LAH5854" s="25"/>
      <x:c r="LAI5854" s="25"/>
      <x:c r="LAJ5854" s="25"/>
      <x:c r="LAK5854" s="25"/>
      <x:c r="LAL5854" s="25"/>
      <x:c r="LAM5854" s="25"/>
      <x:c r="LAN5854" s="25"/>
      <x:c r="LAO5854" s="25"/>
      <x:c r="LAP5854" s="25"/>
      <x:c r="LAQ5854" s="25"/>
      <x:c r="LAR5854" s="25"/>
      <x:c r="LAS5854" s="25"/>
      <x:c r="LAT5854" s="25"/>
      <x:c r="LAU5854" s="25"/>
      <x:c r="LAV5854" s="25"/>
      <x:c r="LAW5854" s="25"/>
      <x:c r="LAX5854" s="25"/>
      <x:c r="LAY5854" s="25"/>
      <x:c r="LAZ5854" s="25"/>
      <x:c r="LBA5854" s="25"/>
      <x:c r="LBB5854" s="25"/>
      <x:c r="LBC5854" s="25"/>
      <x:c r="LBD5854" s="25"/>
      <x:c r="LBE5854" s="25"/>
      <x:c r="LBF5854" s="25"/>
      <x:c r="LBG5854" s="25"/>
      <x:c r="LBH5854" s="25"/>
      <x:c r="LBI5854" s="25"/>
      <x:c r="LBJ5854" s="25"/>
      <x:c r="LBK5854" s="25"/>
      <x:c r="LBL5854" s="25"/>
      <x:c r="LBM5854" s="25"/>
      <x:c r="LBN5854" s="25"/>
      <x:c r="LBO5854" s="25"/>
      <x:c r="LBP5854" s="25"/>
      <x:c r="LBQ5854" s="25"/>
      <x:c r="LBR5854" s="25"/>
      <x:c r="LBS5854" s="25"/>
      <x:c r="LBT5854" s="25"/>
      <x:c r="LBU5854" s="25"/>
      <x:c r="LBV5854" s="25"/>
      <x:c r="LBW5854" s="25"/>
      <x:c r="LBX5854" s="25"/>
      <x:c r="LBY5854" s="25"/>
      <x:c r="LBZ5854" s="25"/>
      <x:c r="LCA5854" s="25"/>
      <x:c r="LCB5854" s="25"/>
      <x:c r="LCC5854" s="25"/>
      <x:c r="LCD5854" s="25"/>
      <x:c r="LCE5854" s="25"/>
      <x:c r="LCF5854" s="25"/>
      <x:c r="LCG5854" s="25"/>
      <x:c r="LCH5854" s="25"/>
      <x:c r="LCI5854" s="25"/>
      <x:c r="LCJ5854" s="25"/>
      <x:c r="LCK5854" s="25"/>
      <x:c r="LCL5854" s="25"/>
      <x:c r="LCM5854" s="25"/>
      <x:c r="LCN5854" s="25"/>
      <x:c r="LCO5854" s="25"/>
      <x:c r="LCP5854" s="25"/>
      <x:c r="LCQ5854" s="25"/>
      <x:c r="LCR5854" s="25"/>
      <x:c r="LCS5854" s="25"/>
      <x:c r="LCT5854" s="25"/>
      <x:c r="LCU5854" s="25"/>
      <x:c r="LCV5854" s="25"/>
      <x:c r="LCW5854" s="25"/>
      <x:c r="LCX5854" s="25"/>
      <x:c r="LCY5854" s="25"/>
      <x:c r="LCZ5854" s="25"/>
      <x:c r="LDA5854" s="25"/>
      <x:c r="LDB5854" s="25"/>
      <x:c r="LDC5854" s="25"/>
      <x:c r="LDD5854" s="25"/>
      <x:c r="LDE5854" s="25"/>
      <x:c r="LDF5854" s="25"/>
      <x:c r="LDG5854" s="25"/>
      <x:c r="LDH5854" s="25"/>
      <x:c r="LDI5854" s="25"/>
      <x:c r="LDJ5854" s="25"/>
      <x:c r="LDK5854" s="25"/>
      <x:c r="LDL5854" s="25"/>
      <x:c r="LDM5854" s="25"/>
      <x:c r="LDN5854" s="25"/>
      <x:c r="LDO5854" s="25"/>
      <x:c r="LDP5854" s="25"/>
      <x:c r="LDQ5854" s="25"/>
      <x:c r="LDR5854" s="25"/>
      <x:c r="LDS5854" s="25"/>
      <x:c r="LDT5854" s="25"/>
      <x:c r="LDU5854" s="25"/>
      <x:c r="LDV5854" s="25"/>
      <x:c r="LDW5854" s="25"/>
      <x:c r="LDX5854" s="25"/>
      <x:c r="LDY5854" s="25"/>
      <x:c r="LDZ5854" s="25"/>
      <x:c r="LEA5854" s="25"/>
      <x:c r="LEB5854" s="25"/>
      <x:c r="LEC5854" s="25"/>
      <x:c r="LED5854" s="25"/>
      <x:c r="LEE5854" s="25"/>
      <x:c r="LEF5854" s="25"/>
      <x:c r="LEG5854" s="25"/>
      <x:c r="LEH5854" s="25"/>
      <x:c r="LEI5854" s="25"/>
      <x:c r="LEJ5854" s="25"/>
      <x:c r="LEK5854" s="25"/>
      <x:c r="LEL5854" s="25"/>
      <x:c r="LEM5854" s="25"/>
      <x:c r="LEN5854" s="25"/>
      <x:c r="LEO5854" s="25"/>
      <x:c r="LEP5854" s="25"/>
      <x:c r="LEQ5854" s="25"/>
      <x:c r="LER5854" s="25"/>
      <x:c r="LES5854" s="25"/>
      <x:c r="LET5854" s="25"/>
      <x:c r="LEU5854" s="25"/>
      <x:c r="LEV5854" s="25"/>
      <x:c r="LEW5854" s="25"/>
      <x:c r="LEX5854" s="25"/>
      <x:c r="LEY5854" s="25"/>
      <x:c r="LEZ5854" s="25"/>
      <x:c r="LFA5854" s="25"/>
      <x:c r="LFB5854" s="25"/>
      <x:c r="LFC5854" s="25"/>
      <x:c r="LFD5854" s="25"/>
      <x:c r="LFE5854" s="25"/>
      <x:c r="LFF5854" s="25"/>
      <x:c r="LFG5854" s="25"/>
      <x:c r="LFH5854" s="25"/>
      <x:c r="LFI5854" s="25"/>
      <x:c r="LFJ5854" s="25"/>
      <x:c r="LFK5854" s="25"/>
      <x:c r="LFL5854" s="25"/>
      <x:c r="LFM5854" s="25"/>
      <x:c r="LFN5854" s="25"/>
      <x:c r="LFO5854" s="25"/>
      <x:c r="LFP5854" s="25"/>
      <x:c r="LFQ5854" s="25"/>
      <x:c r="LFR5854" s="25"/>
      <x:c r="LFS5854" s="25"/>
      <x:c r="LFT5854" s="25"/>
      <x:c r="LFU5854" s="25"/>
      <x:c r="LFV5854" s="25"/>
      <x:c r="LFW5854" s="25"/>
      <x:c r="LFX5854" s="25"/>
      <x:c r="LFY5854" s="25"/>
      <x:c r="LFZ5854" s="25"/>
      <x:c r="LGA5854" s="25"/>
      <x:c r="LGB5854" s="25"/>
      <x:c r="LGC5854" s="25"/>
      <x:c r="LGD5854" s="25"/>
      <x:c r="LGE5854" s="25"/>
      <x:c r="LGF5854" s="25"/>
      <x:c r="LGG5854" s="25"/>
      <x:c r="LGH5854" s="25"/>
      <x:c r="LGI5854" s="25"/>
      <x:c r="LGJ5854" s="25"/>
      <x:c r="LGK5854" s="25"/>
      <x:c r="LGL5854" s="25"/>
      <x:c r="LGM5854" s="25"/>
      <x:c r="LGN5854" s="25"/>
      <x:c r="LGO5854" s="25"/>
      <x:c r="LGP5854" s="25"/>
      <x:c r="LGQ5854" s="25"/>
      <x:c r="LGR5854" s="25"/>
      <x:c r="LGS5854" s="25"/>
      <x:c r="LGT5854" s="25"/>
      <x:c r="LGU5854" s="25"/>
      <x:c r="LGV5854" s="25"/>
      <x:c r="LGW5854" s="25"/>
      <x:c r="LGX5854" s="25"/>
      <x:c r="LGY5854" s="25"/>
      <x:c r="LGZ5854" s="25"/>
      <x:c r="LHA5854" s="25"/>
      <x:c r="LHB5854" s="25"/>
      <x:c r="LHC5854" s="25"/>
      <x:c r="LHD5854" s="25"/>
      <x:c r="LHE5854" s="25"/>
      <x:c r="LHF5854" s="25"/>
      <x:c r="LHG5854" s="25"/>
      <x:c r="LHH5854" s="25"/>
      <x:c r="LHI5854" s="25"/>
      <x:c r="LHJ5854" s="25"/>
      <x:c r="LHK5854" s="25"/>
      <x:c r="LHL5854" s="25"/>
      <x:c r="LHM5854" s="25"/>
      <x:c r="LHN5854" s="25"/>
      <x:c r="LHO5854" s="25"/>
      <x:c r="LHP5854" s="25"/>
      <x:c r="LHQ5854" s="25"/>
      <x:c r="LHR5854" s="25"/>
      <x:c r="LHS5854" s="25"/>
      <x:c r="LHT5854" s="25"/>
      <x:c r="LHU5854" s="25"/>
      <x:c r="LHV5854" s="25"/>
      <x:c r="LHW5854" s="25"/>
      <x:c r="LHX5854" s="25"/>
      <x:c r="LHY5854" s="25"/>
      <x:c r="LHZ5854" s="25"/>
      <x:c r="LIA5854" s="25"/>
      <x:c r="LIB5854" s="25"/>
      <x:c r="LIC5854" s="25"/>
      <x:c r="LID5854" s="25"/>
      <x:c r="LIE5854" s="25"/>
      <x:c r="LIF5854" s="25"/>
      <x:c r="LIG5854" s="25"/>
      <x:c r="LIH5854" s="25"/>
      <x:c r="LII5854" s="25"/>
      <x:c r="LIJ5854" s="25"/>
      <x:c r="LIK5854" s="25"/>
      <x:c r="LIL5854" s="25"/>
      <x:c r="LIM5854" s="25"/>
      <x:c r="LIN5854" s="25"/>
      <x:c r="LIO5854" s="25"/>
      <x:c r="LIP5854" s="25"/>
      <x:c r="LIQ5854" s="25"/>
      <x:c r="LIR5854" s="25"/>
      <x:c r="LIS5854" s="25"/>
      <x:c r="LIT5854" s="25"/>
      <x:c r="LIU5854" s="25"/>
      <x:c r="LIV5854" s="25"/>
      <x:c r="LIW5854" s="25"/>
      <x:c r="LIX5854" s="25"/>
      <x:c r="LIY5854" s="25"/>
      <x:c r="LIZ5854" s="25"/>
      <x:c r="LJA5854" s="25"/>
      <x:c r="LJB5854" s="25"/>
      <x:c r="LJC5854" s="25"/>
      <x:c r="LJD5854" s="25"/>
      <x:c r="LJE5854" s="25"/>
      <x:c r="LJF5854" s="25"/>
      <x:c r="LJG5854" s="25"/>
      <x:c r="LJH5854" s="25"/>
      <x:c r="LJI5854" s="25"/>
      <x:c r="LJJ5854" s="25"/>
      <x:c r="LJK5854" s="25"/>
      <x:c r="LJL5854" s="25"/>
      <x:c r="LJM5854" s="25"/>
      <x:c r="LJN5854" s="25"/>
      <x:c r="LJO5854" s="25"/>
      <x:c r="LJP5854" s="25"/>
      <x:c r="LJQ5854" s="25"/>
      <x:c r="LJR5854" s="25"/>
      <x:c r="LJS5854" s="25"/>
      <x:c r="LJT5854" s="25"/>
      <x:c r="LJU5854" s="25"/>
      <x:c r="LJV5854" s="25"/>
      <x:c r="LJW5854" s="25"/>
      <x:c r="LJX5854" s="25"/>
      <x:c r="LJY5854" s="25"/>
      <x:c r="LJZ5854" s="25"/>
      <x:c r="LKA5854" s="25"/>
      <x:c r="LKB5854" s="25"/>
      <x:c r="LKC5854" s="25"/>
      <x:c r="LKD5854" s="25"/>
      <x:c r="LKE5854" s="25"/>
      <x:c r="LKF5854" s="25"/>
      <x:c r="LKG5854" s="25"/>
      <x:c r="LKH5854" s="25"/>
      <x:c r="LKI5854" s="25"/>
      <x:c r="LKJ5854" s="25"/>
      <x:c r="LKK5854" s="25"/>
      <x:c r="LKL5854" s="25"/>
      <x:c r="LKM5854" s="25"/>
      <x:c r="LKN5854" s="25"/>
      <x:c r="LKO5854" s="25"/>
      <x:c r="LKP5854" s="25"/>
      <x:c r="LKQ5854" s="25"/>
      <x:c r="LKR5854" s="25"/>
      <x:c r="LKS5854" s="25"/>
      <x:c r="LKT5854" s="25"/>
      <x:c r="LKU5854" s="25"/>
      <x:c r="LKV5854" s="25"/>
      <x:c r="LKW5854" s="25"/>
      <x:c r="LKX5854" s="25"/>
      <x:c r="LKY5854" s="25"/>
      <x:c r="LKZ5854" s="25"/>
      <x:c r="LLA5854" s="25"/>
      <x:c r="LLB5854" s="25"/>
      <x:c r="LLC5854" s="25"/>
      <x:c r="LLD5854" s="25"/>
      <x:c r="LLE5854" s="25"/>
      <x:c r="LLF5854" s="25"/>
      <x:c r="LLG5854" s="25"/>
      <x:c r="LLH5854" s="25"/>
      <x:c r="LLI5854" s="25"/>
      <x:c r="LLJ5854" s="25"/>
      <x:c r="LLK5854" s="25"/>
      <x:c r="LLL5854" s="25"/>
      <x:c r="LLM5854" s="25"/>
      <x:c r="LLN5854" s="25"/>
      <x:c r="LLO5854" s="25"/>
      <x:c r="LLP5854" s="25"/>
      <x:c r="LLQ5854" s="25"/>
      <x:c r="LLR5854" s="25"/>
      <x:c r="LLS5854" s="25"/>
      <x:c r="LLT5854" s="25"/>
      <x:c r="LLU5854" s="25"/>
      <x:c r="LLV5854" s="25"/>
      <x:c r="LLW5854" s="25"/>
      <x:c r="LLX5854" s="25"/>
      <x:c r="LLY5854" s="25"/>
      <x:c r="LLZ5854" s="25"/>
      <x:c r="LMA5854" s="25"/>
      <x:c r="LMB5854" s="25"/>
      <x:c r="LMC5854" s="25"/>
      <x:c r="LMD5854" s="25"/>
      <x:c r="LME5854" s="25"/>
      <x:c r="LMF5854" s="25"/>
      <x:c r="LMG5854" s="25"/>
      <x:c r="LMH5854" s="25"/>
      <x:c r="LMI5854" s="25"/>
      <x:c r="LMJ5854" s="25"/>
      <x:c r="LMK5854" s="25"/>
      <x:c r="LML5854" s="25"/>
      <x:c r="LMM5854" s="25"/>
      <x:c r="LMN5854" s="25"/>
      <x:c r="LMO5854" s="25"/>
      <x:c r="LMP5854" s="25"/>
      <x:c r="LMQ5854" s="25"/>
      <x:c r="LMR5854" s="25"/>
      <x:c r="LMS5854" s="25"/>
      <x:c r="LMT5854" s="25"/>
      <x:c r="LMU5854" s="25"/>
      <x:c r="LMV5854" s="25"/>
      <x:c r="LMW5854" s="25"/>
      <x:c r="LMX5854" s="25"/>
      <x:c r="LMY5854" s="25"/>
      <x:c r="LMZ5854" s="25"/>
      <x:c r="LNA5854" s="25"/>
      <x:c r="LNB5854" s="25"/>
      <x:c r="LNC5854" s="25"/>
      <x:c r="LND5854" s="25"/>
      <x:c r="LNE5854" s="25"/>
      <x:c r="LNF5854" s="25"/>
      <x:c r="LNG5854" s="25"/>
      <x:c r="LNH5854" s="25"/>
      <x:c r="LNI5854" s="25"/>
      <x:c r="LNJ5854" s="25"/>
      <x:c r="LNK5854" s="25"/>
      <x:c r="LNL5854" s="25"/>
      <x:c r="LNM5854" s="25"/>
      <x:c r="LNN5854" s="25"/>
      <x:c r="LNO5854" s="25"/>
      <x:c r="LNP5854" s="25"/>
      <x:c r="LNQ5854" s="25"/>
      <x:c r="LNR5854" s="25"/>
      <x:c r="LNS5854" s="25"/>
      <x:c r="LNT5854" s="25"/>
      <x:c r="LNU5854" s="25"/>
      <x:c r="LNV5854" s="25"/>
      <x:c r="LNW5854" s="25"/>
      <x:c r="LNX5854" s="25"/>
      <x:c r="LNY5854" s="25"/>
      <x:c r="LNZ5854" s="25"/>
      <x:c r="LOA5854" s="25"/>
      <x:c r="LOB5854" s="25"/>
      <x:c r="LOC5854" s="25"/>
      <x:c r="LOD5854" s="25"/>
      <x:c r="LOE5854" s="25"/>
      <x:c r="LOF5854" s="25"/>
      <x:c r="LOG5854" s="25"/>
      <x:c r="LOH5854" s="25"/>
      <x:c r="LOI5854" s="25"/>
      <x:c r="LOJ5854" s="25"/>
      <x:c r="LOK5854" s="25"/>
      <x:c r="LOL5854" s="25"/>
      <x:c r="LOM5854" s="25"/>
      <x:c r="LON5854" s="25"/>
      <x:c r="LOO5854" s="25"/>
      <x:c r="LOP5854" s="25"/>
      <x:c r="LOQ5854" s="25"/>
      <x:c r="LOR5854" s="25"/>
      <x:c r="LOS5854" s="25"/>
      <x:c r="LOT5854" s="25"/>
      <x:c r="LOU5854" s="25"/>
      <x:c r="LOV5854" s="25"/>
      <x:c r="LOW5854" s="25"/>
      <x:c r="LOX5854" s="25"/>
      <x:c r="LOY5854" s="25"/>
      <x:c r="LOZ5854" s="25"/>
      <x:c r="LPA5854" s="25"/>
      <x:c r="LPB5854" s="25"/>
      <x:c r="LPC5854" s="25"/>
      <x:c r="LPD5854" s="25"/>
      <x:c r="LPE5854" s="25"/>
      <x:c r="LPF5854" s="25"/>
      <x:c r="LPG5854" s="25"/>
      <x:c r="LPH5854" s="25"/>
      <x:c r="LPI5854" s="25"/>
      <x:c r="LPJ5854" s="25"/>
      <x:c r="LPK5854" s="25"/>
      <x:c r="LPL5854" s="25"/>
      <x:c r="LPM5854" s="25"/>
      <x:c r="LPN5854" s="25"/>
      <x:c r="LPO5854" s="25"/>
      <x:c r="LPP5854" s="25"/>
      <x:c r="LPQ5854" s="25"/>
      <x:c r="LPR5854" s="25"/>
      <x:c r="LPS5854" s="25"/>
      <x:c r="LPT5854" s="25"/>
      <x:c r="LPU5854" s="25"/>
      <x:c r="LPV5854" s="25"/>
      <x:c r="LPW5854" s="25"/>
      <x:c r="LPX5854" s="25"/>
      <x:c r="LPY5854" s="25"/>
      <x:c r="LPZ5854" s="25"/>
      <x:c r="LQA5854" s="25"/>
      <x:c r="LQB5854" s="25"/>
      <x:c r="LQC5854" s="25"/>
      <x:c r="LQD5854" s="25"/>
      <x:c r="LQE5854" s="25"/>
      <x:c r="LQF5854" s="25"/>
      <x:c r="LQG5854" s="25"/>
      <x:c r="LQH5854" s="25"/>
      <x:c r="LQI5854" s="25"/>
      <x:c r="LQJ5854" s="25"/>
      <x:c r="LQK5854" s="25"/>
      <x:c r="LQL5854" s="25"/>
      <x:c r="LQM5854" s="25"/>
      <x:c r="LQN5854" s="25"/>
      <x:c r="LQO5854" s="25"/>
      <x:c r="LQP5854" s="25"/>
      <x:c r="LQQ5854" s="25"/>
      <x:c r="LQR5854" s="25"/>
      <x:c r="LQS5854" s="25"/>
      <x:c r="LQT5854" s="25"/>
      <x:c r="LQU5854" s="25"/>
      <x:c r="LQV5854" s="25"/>
      <x:c r="LQW5854" s="25"/>
      <x:c r="LQX5854" s="25"/>
      <x:c r="LQY5854" s="25"/>
      <x:c r="LQZ5854" s="25"/>
      <x:c r="LRA5854" s="25"/>
      <x:c r="LRB5854" s="25"/>
      <x:c r="LRC5854" s="25"/>
      <x:c r="LRD5854" s="25"/>
      <x:c r="LRE5854" s="25"/>
      <x:c r="LRF5854" s="25"/>
      <x:c r="LRG5854" s="25"/>
      <x:c r="LRH5854" s="25"/>
      <x:c r="LRI5854" s="25"/>
      <x:c r="LRJ5854" s="25"/>
      <x:c r="LRK5854" s="25"/>
      <x:c r="LRL5854" s="25"/>
      <x:c r="LRM5854" s="25"/>
      <x:c r="LRN5854" s="25"/>
      <x:c r="LRO5854" s="25"/>
      <x:c r="LRP5854" s="25"/>
      <x:c r="LRQ5854" s="25"/>
      <x:c r="LRR5854" s="25"/>
      <x:c r="LRS5854" s="25"/>
      <x:c r="LRT5854" s="25"/>
      <x:c r="LRU5854" s="25"/>
      <x:c r="LRV5854" s="25"/>
      <x:c r="LRW5854" s="25"/>
      <x:c r="LRX5854" s="25"/>
      <x:c r="LRY5854" s="25"/>
      <x:c r="LRZ5854" s="25"/>
      <x:c r="LSA5854" s="25"/>
      <x:c r="LSB5854" s="25"/>
      <x:c r="LSC5854" s="25"/>
      <x:c r="LSD5854" s="25"/>
      <x:c r="LSE5854" s="25"/>
      <x:c r="LSF5854" s="25"/>
      <x:c r="LSG5854" s="25"/>
      <x:c r="LSH5854" s="25"/>
      <x:c r="LSI5854" s="25"/>
      <x:c r="LSJ5854" s="25"/>
      <x:c r="LSK5854" s="25"/>
      <x:c r="LSL5854" s="25"/>
      <x:c r="LSM5854" s="25"/>
      <x:c r="LSN5854" s="25"/>
      <x:c r="LSO5854" s="25"/>
      <x:c r="LSP5854" s="25"/>
      <x:c r="LSQ5854" s="25"/>
      <x:c r="LSR5854" s="25"/>
      <x:c r="LSS5854" s="25"/>
      <x:c r="LST5854" s="25"/>
      <x:c r="LSU5854" s="25"/>
      <x:c r="LSV5854" s="25"/>
      <x:c r="LSW5854" s="25"/>
      <x:c r="LSX5854" s="25"/>
      <x:c r="LSY5854" s="25"/>
      <x:c r="LSZ5854" s="25"/>
      <x:c r="LTA5854" s="25"/>
      <x:c r="LTB5854" s="25"/>
      <x:c r="LTC5854" s="25"/>
      <x:c r="LTD5854" s="25"/>
      <x:c r="LTE5854" s="25"/>
      <x:c r="LTF5854" s="25"/>
      <x:c r="LTG5854" s="25"/>
      <x:c r="LTH5854" s="25"/>
      <x:c r="LTI5854" s="25"/>
      <x:c r="LTJ5854" s="25"/>
      <x:c r="LTK5854" s="25"/>
      <x:c r="LTL5854" s="25"/>
      <x:c r="LTM5854" s="25"/>
      <x:c r="LTN5854" s="25"/>
      <x:c r="LTO5854" s="25"/>
      <x:c r="LTP5854" s="25"/>
      <x:c r="LTQ5854" s="25"/>
      <x:c r="LTR5854" s="25"/>
      <x:c r="LTS5854" s="25"/>
      <x:c r="LTT5854" s="25"/>
      <x:c r="LTU5854" s="25"/>
      <x:c r="LTV5854" s="25"/>
      <x:c r="LTW5854" s="25"/>
      <x:c r="LTX5854" s="25"/>
      <x:c r="LTY5854" s="25"/>
      <x:c r="LTZ5854" s="25"/>
      <x:c r="LUA5854" s="25"/>
      <x:c r="LUB5854" s="25"/>
      <x:c r="LUC5854" s="25"/>
      <x:c r="LUD5854" s="25"/>
      <x:c r="LUE5854" s="25"/>
      <x:c r="LUF5854" s="25"/>
      <x:c r="LUG5854" s="25"/>
      <x:c r="LUH5854" s="25"/>
      <x:c r="LUI5854" s="25"/>
      <x:c r="LUJ5854" s="25"/>
      <x:c r="LUK5854" s="25"/>
      <x:c r="LUL5854" s="25"/>
      <x:c r="LUM5854" s="25"/>
      <x:c r="LUN5854" s="25"/>
      <x:c r="LUO5854" s="25"/>
      <x:c r="LUP5854" s="25"/>
      <x:c r="LUQ5854" s="25"/>
      <x:c r="LUR5854" s="25"/>
      <x:c r="LUS5854" s="25"/>
      <x:c r="LUT5854" s="25"/>
      <x:c r="LUU5854" s="25"/>
      <x:c r="LUV5854" s="25"/>
      <x:c r="LUW5854" s="25"/>
      <x:c r="LUX5854" s="25"/>
      <x:c r="LUY5854" s="25"/>
      <x:c r="LUZ5854" s="25"/>
      <x:c r="LVA5854" s="25"/>
      <x:c r="LVB5854" s="25"/>
      <x:c r="LVC5854" s="25"/>
      <x:c r="LVD5854" s="25"/>
      <x:c r="LVE5854" s="25"/>
      <x:c r="LVF5854" s="25"/>
      <x:c r="LVG5854" s="25"/>
      <x:c r="LVH5854" s="25"/>
      <x:c r="LVI5854" s="25"/>
      <x:c r="LVJ5854" s="25"/>
      <x:c r="LVK5854" s="25"/>
      <x:c r="LVL5854" s="25"/>
      <x:c r="LVM5854" s="25"/>
      <x:c r="LVN5854" s="25"/>
      <x:c r="LVO5854" s="25"/>
      <x:c r="LVP5854" s="25"/>
      <x:c r="LVQ5854" s="25"/>
      <x:c r="LVR5854" s="25"/>
      <x:c r="LVS5854" s="25"/>
      <x:c r="LVT5854" s="25"/>
      <x:c r="LVU5854" s="25"/>
      <x:c r="LVV5854" s="25"/>
      <x:c r="LVW5854" s="25"/>
      <x:c r="LVX5854" s="25"/>
      <x:c r="LVY5854" s="25"/>
      <x:c r="LVZ5854" s="25"/>
      <x:c r="LWA5854" s="25"/>
      <x:c r="LWB5854" s="25"/>
      <x:c r="LWC5854" s="25"/>
      <x:c r="LWD5854" s="25"/>
      <x:c r="LWE5854" s="25"/>
      <x:c r="LWF5854" s="25"/>
      <x:c r="LWG5854" s="25"/>
      <x:c r="LWH5854" s="25"/>
      <x:c r="LWI5854" s="25"/>
      <x:c r="LWJ5854" s="25"/>
      <x:c r="LWK5854" s="25"/>
      <x:c r="LWL5854" s="25"/>
      <x:c r="LWM5854" s="25"/>
      <x:c r="LWN5854" s="25"/>
      <x:c r="LWO5854" s="25"/>
      <x:c r="LWP5854" s="25"/>
      <x:c r="LWQ5854" s="25"/>
      <x:c r="LWR5854" s="25"/>
      <x:c r="LWS5854" s="25"/>
      <x:c r="LWT5854" s="25"/>
      <x:c r="LWU5854" s="25"/>
      <x:c r="LWV5854" s="25"/>
      <x:c r="LWW5854" s="25"/>
      <x:c r="LWX5854" s="25"/>
      <x:c r="LWY5854" s="25"/>
      <x:c r="LWZ5854" s="25"/>
      <x:c r="LXA5854" s="25"/>
      <x:c r="LXB5854" s="25"/>
      <x:c r="LXC5854" s="25"/>
      <x:c r="LXD5854" s="25"/>
      <x:c r="LXE5854" s="25"/>
      <x:c r="LXF5854" s="25"/>
      <x:c r="LXG5854" s="25"/>
      <x:c r="LXH5854" s="25"/>
      <x:c r="LXI5854" s="25"/>
      <x:c r="LXJ5854" s="25"/>
      <x:c r="LXK5854" s="25"/>
      <x:c r="LXL5854" s="25"/>
      <x:c r="LXM5854" s="25"/>
      <x:c r="LXN5854" s="25"/>
      <x:c r="LXO5854" s="25"/>
      <x:c r="LXP5854" s="25"/>
      <x:c r="LXQ5854" s="25"/>
      <x:c r="LXR5854" s="25"/>
      <x:c r="LXS5854" s="25"/>
      <x:c r="LXT5854" s="25"/>
      <x:c r="LXU5854" s="25"/>
      <x:c r="LXV5854" s="25"/>
      <x:c r="LXW5854" s="25"/>
      <x:c r="LXX5854" s="25"/>
      <x:c r="LXY5854" s="25"/>
      <x:c r="LXZ5854" s="25"/>
      <x:c r="LYA5854" s="25"/>
      <x:c r="LYB5854" s="25"/>
      <x:c r="LYC5854" s="25"/>
      <x:c r="LYD5854" s="25"/>
      <x:c r="LYE5854" s="25"/>
      <x:c r="LYF5854" s="25"/>
      <x:c r="LYG5854" s="25"/>
      <x:c r="LYH5854" s="25"/>
      <x:c r="LYI5854" s="25"/>
      <x:c r="LYJ5854" s="25"/>
      <x:c r="LYK5854" s="25"/>
      <x:c r="LYL5854" s="25"/>
      <x:c r="LYM5854" s="25"/>
      <x:c r="LYN5854" s="25"/>
      <x:c r="LYO5854" s="25"/>
      <x:c r="LYP5854" s="25"/>
      <x:c r="LYQ5854" s="25"/>
      <x:c r="LYR5854" s="25"/>
      <x:c r="LYS5854" s="25"/>
      <x:c r="LYT5854" s="25"/>
      <x:c r="LYU5854" s="25"/>
      <x:c r="LYV5854" s="25"/>
      <x:c r="LYW5854" s="25"/>
      <x:c r="LYX5854" s="25"/>
      <x:c r="LYY5854" s="25"/>
      <x:c r="LYZ5854" s="25"/>
      <x:c r="LZA5854" s="25"/>
      <x:c r="LZB5854" s="25"/>
      <x:c r="LZC5854" s="25"/>
      <x:c r="LZD5854" s="25"/>
      <x:c r="LZE5854" s="25"/>
      <x:c r="LZF5854" s="25"/>
      <x:c r="LZG5854" s="25"/>
      <x:c r="LZH5854" s="25"/>
      <x:c r="LZI5854" s="25"/>
      <x:c r="LZJ5854" s="25"/>
      <x:c r="LZK5854" s="25"/>
      <x:c r="LZL5854" s="25"/>
      <x:c r="LZM5854" s="25"/>
      <x:c r="LZN5854" s="25"/>
      <x:c r="LZO5854" s="25"/>
      <x:c r="LZP5854" s="25"/>
      <x:c r="LZQ5854" s="25"/>
      <x:c r="LZR5854" s="25"/>
      <x:c r="LZS5854" s="25"/>
      <x:c r="LZT5854" s="25"/>
      <x:c r="LZU5854" s="25"/>
      <x:c r="LZV5854" s="25"/>
      <x:c r="LZW5854" s="25"/>
      <x:c r="LZX5854" s="25"/>
      <x:c r="LZY5854" s="25"/>
      <x:c r="LZZ5854" s="25"/>
      <x:c r="MAA5854" s="25"/>
      <x:c r="MAB5854" s="25"/>
      <x:c r="MAC5854" s="25"/>
      <x:c r="MAD5854" s="25"/>
      <x:c r="MAE5854" s="25"/>
      <x:c r="MAF5854" s="25"/>
      <x:c r="MAG5854" s="25"/>
      <x:c r="MAH5854" s="25"/>
      <x:c r="MAI5854" s="25"/>
      <x:c r="MAJ5854" s="25"/>
      <x:c r="MAK5854" s="25"/>
      <x:c r="MAL5854" s="25"/>
      <x:c r="MAM5854" s="25"/>
      <x:c r="MAN5854" s="25"/>
      <x:c r="MAO5854" s="25"/>
      <x:c r="MAP5854" s="25"/>
      <x:c r="MAQ5854" s="25"/>
      <x:c r="MAR5854" s="25"/>
      <x:c r="MAS5854" s="25"/>
      <x:c r="MAT5854" s="25"/>
      <x:c r="MAU5854" s="25"/>
      <x:c r="MAV5854" s="25"/>
      <x:c r="MAW5854" s="25"/>
      <x:c r="MAX5854" s="25"/>
      <x:c r="MAY5854" s="25"/>
      <x:c r="MAZ5854" s="25"/>
      <x:c r="MBA5854" s="25"/>
      <x:c r="MBB5854" s="25"/>
      <x:c r="MBC5854" s="25"/>
      <x:c r="MBD5854" s="25"/>
      <x:c r="MBE5854" s="25"/>
      <x:c r="MBF5854" s="25"/>
      <x:c r="MBG5854" s="25"/>
      <x:c r="MBH5854" s="25"/>
      <x:c r="MBI5854" s="25"/>
      <x:c r="MBJ5854" s="25"/>
      <x:c r="MBK5854" s="25"/>
      <x:c r="MBL5854" s="25"/>
      <x:c r="MBM5854" s="25"/>
      <x:c r="MBN5854" s="25"/>
      <x:c r="MBO5854" s="25"/>
      <x:c r="MBP5854" s="25"/>
      <x:c r="MBQ5854" s="25"/>
      <x:c r="MBR5854" s="25"/>
      <x:c r="MBS5854" s="25"/>
      <x:c r="MBT5854" s="25"/>
      <x:c r="MBU5854" s="25"/>
      <x:c r="MBV5854" s="25"/>
      <x:c r="MBW5854" s="25"/>
      <x:c r="MBX5854" s="25"/>
      <x:c r="MBY5854" s="25"/>
      <x:c r="MBZ5854" s="25"/>
      <x:c r="MCA5854" s="25"/>
      <x:c r="MCB5854" s="25"/>
      <x:c r="MCC5854" s="25"/>
      <x:c r="MCD5854" s="25"/>
      <x:c r="MCE5854" s="25"/>
      <x:c r="MCF5854" s="25"/>
      <x:c r="MCG5854" s="25"/>
      <x:c r="MCH5854" s="25"/>
      <x:c r="MCI5854" s="25"/>
      <x:c r="MCJ5854" s="25"/>
      <x:c r="MCK5854" s="25"/>
      <x:c r="MCL5854" s="25"/>
      <x:c r="MCM5854" s="25"/>
      <x:c r="MCN5854" s="25"/>
      <x:c r="MCO5854" s="25"/>
      <x:c r="MCP5854" s="25"/>
      <x:c r="MCQ5854" s="25"/>
      <x:c r="MCR5854" s="25"/>
      <x:c r="MCS5854" s="25"/>
      <x:c r="MCT5854" s="25"/>
      <x:c r="MCU5854" s="25"/>
      <x:c r="MCV5854" s="25"/>
      <x:c r="MCW5854" s="25"/>
      <x:c r="MCX5854" s="25"/>
      <x:c r="MCY5854" s="25"/>
      <x:c r="MCZ5854" s="25"/>
      <x:c r="MDA5854" s="25"/>
      <x:c r="MDB5854" s="25"/>
      <x:c r="MDC5854" s="25"/>
      <x:c r="MDD5854" s="25"/>
      <x:c r="MDE5854" s="25"/>
      <x:c r="MDF5854" s="25"/>
      <x:c r="MDG5854" s="25"/>
      <x:c r="MDH5854" s="25"/>
      <x:c r="MDI5854" s="25"/>
      <x:c r="MDJ5854" s="25"/>
      <x:c r="MDK5854" s="25"/>
      <x:c r="MDL5854" s="25"/>
      <x:c r="MDM5854" s="25"/>
      <x:c r="MDN5854" s="25"/>
      <x:c r="MDO5854" s="25"/>
      <x:c r="MDP5854" s="25"/>
      <x:c r="MDQ5854" s="25"/>
      <x:c r="MDR5854" s="25"/>
      <x:c r="MDS5854" s="25"/>
      <x:c r="MDT5854" s="25"/>
      <x:c r="MDU5854" s="25"/>
      <x:c r="MDV5854" s="25"/>
      <x:c r="MDW5854" s="25"/>
      <x:c r="MDX5854" s="25"/>
      <x:c r="MDY5854" s="25"/>
      <x:c r="MDZ5854" s="25"/>
      <x:c r="MEA5854" s="25"/>
      <x:c r="MEB5854" s="25"/>
      <x:c r="MEC5854" s="25"/>
      <x:c r="MED5854" s="25"/>
      <x:c r="MEE5854" s="25"/>
      <x:c r="MEF5854" s="25"/>
      <x:c r="MEG5854" s="25"/>
      <x:c r="MEH5854" s="25"/>
      <x:c r="MEI5854" s="25"/>
      <x:c r="MEJ5854" s="25"/>
      <x:c r="MEK5854" s="25"/>
      <x:c r="MEL5854" s="25"/>
      <x:c r="MEM5854" s="25"/>
      <x:c r="MEN5854" s="25"/>
      <x:c r="MEO5854" s="25"/>
      <x:c r="MEP5854" s="25"/>
      <x:c r="MEQ5854" s="25"/>
      <x:c r="MER5854" s="25"/>
      <x:c r="MES5854" s="25"/>
      <x:c r="MET5854" s="25"/>
      <x:c r="MEU5854" s="25"/>
      <x:c r="MEV5854" s="25"/>
      <x:c r="MEW5854" s="25"/>
      <x:c r="MEX5854" s="25"/>
      <x:c r="MEY5854" s="25"/>
      <x:c r="MEZ5854" s="25"/>
      <x:c r="MFA5854" s="25"/>
      <x:c r="MFB5854" s="25"/>
      <x:c r="MFC5854" s="25"/>
      <x:c r="MFD5854" s="25"/>
      <x:c r="MFE5854" s="25"/>
      <x:c r="MFF5854" s="25"/>
      <x:c r="MFG5854" s="25"/>
      <x:c r="MFH5854" s="25"/>
      <x:c r="MFI5854" s="25"/>
      <x:c r="MFJ5854" s="25"/>
      <x:c r="MFK5854" s="25"/>
      <x:c r="MFL5854" s="25"/>
      <x:c r="MFM5854" s="25"/>
      <x:c r="MFN5854" s="25"/>
      <x:c r="MFO5854" s="25"/>
      <x:c r="MFP5854" s="25"/>
      <x:c r="MFQ5854" s="25"/>
      <x:c r="MFR5854" s="25"/>
      <x:c r="MFS5854" s="25"/>
      <x:c r="MFT5854" s="25"/>
      <x:c r="MFU5854" s="25"/>
      <x:c r="MFV5854" s="25"/>
      <x:c r="MFW5854" s="25"/>
      <x:c r="MFX5854" s="25"/>
      <x:c r="MFY5854" s="25"/>
      <x:c r="MFZ5854" s="25"/>
      <x:c r="MGA5854" s="25"/>
      <x:c r="MGB5854" s="25"/>
      <x:c r="MGC5854" s="25"/>
      <x:c r="MGD5854" s="25"/>
      <x:c r="MGE5854" s="25"/>
      <x:c r="MGF5854" s="25"/>
      <x:c r="MGG5854" s="25"/>
      <x:c r="MGH5854" s="25"/>
      <x:c r="MGI5854" s="25"/>
      <x:c r="MGJ5854" s="25"/>
      <x:c r="MGK5854" s="25"/>
      <x:c r="MGL5854" s="25"/>
      <x:c r="MGM5854" s="25"/>
      <x:c r="MGN5854" s="25"/>
      <x:c r="MGO5854" s="25"/>
      <x:c r="MGP5854" s="25"/>
      <x:c r="MGQ5854" s="25"/>
      <x:c r="MGR5854" s="25"/>
      <x:c r="MGS5854" s="25"/>
      <x:c r="MGT5854" s="25"/>
      <x:c r="MGU5854" s="25"/>
      <x:c r="MGV5854" s="25"/>
      <x:c r="MGW5854" s="25"/>
      <x:c r="MGX5854" s="25"/>
      <x:c r="MGY5854" s="25"/>
      <x:c r="MGZ5854" s="25"/>
      <x:c r="MHA5854" s="25"/>
      <x:c r="MHB5854" s="25"/>
      <x:c r="MHC5854" s="25"/>
      <x:c r="MHD5854" s="25"/>
      <x:c r="MHE5854" s="25"/>
      <x:c r="MHF5854" s="25"/>
      <x:c r="MHG5854" s="25"/>
      <x:c r="MHH5854" s="25"/>
      <x:c r="MHI5854" s="25"/>
      <x:c r="MHJ5854" s="25"/>
      <x:c r="MHK5854" s="25"/>
      <x:c r="MHL5854" s="25"/>
      <x:c r="MHM5854" s="25"/>
      <x:c r="MHN5854" s="25"/>
      <x:c r="MHO5854" s="25"/>
      <x:c r="MHP5854" s="25"/>
      <x:c r="MHQ5854" s="25"/>
      <x:c r="MHR5854" s="25"/>
      <x:c r="MHS5854" s="25"/>
      <x:c r="MHT5854" s="25"/>
      <x:c r="MHU5854" s="25"/>
      <x:c r="MHV5854" s="25"/>
      <x:c r="MHW5854" s="25"/>
      <x:c r="MHX5854" s="25"/>
      <x:c r="MHY5854" s="25"/>
      <x:c r="MHZ5854" s="25"/>
      <x:c r="MIA5854" s="25"/>
      <x:c r="MIB5854" s="25"/>
      <x:c r="MIC5854" s="25"/>
      <x:c r="MID5854" s="25"/>
      <x:c r="MIE5854" s="25"/>
      <x:c r="MIF5854" s="25"/>
      <x:c r="MIG5854" s="25"/>
      <x:c r="MIH5854" s="25"/>
      <x:c r="MII5854" s="25"/>
      <x:c r="MIJ5854" s="25"/>
      <x:c r="MIK5854" s="25"/>
      <x:c r="MIL5854" s="25"/>
      <x:c r="MIM5854" s="25"/>
      <x:c r="MIN5854" s="25"/>
      <x:c r="MIO5854" s="25"/>
      <x:c r="MIP5854" s="25"/>
      <x:c r="MIQ5854" s="25"/>
      <x:c r="MIR5854" s="25"/>
      <x:c r="MIS5854" s="25"/>
      <x:c r="MIT5854" s="25"/>
      <x:c r="MIU5854" s="25"/>
      <x:c r="MIV5854" s="25"/>
      <x:c r="MIW5854" s="25"/>
      <x:c r="MIX5854" s="25"/>
      <x:c r="MIY5854" s="25"/>
      <x:c r="MIZ5854" s="25"/>
      <x:c r="MJA5854" s="25"/>
      <x:c r="MJB5854" s="25"/>
      <x:c r="MJC5854" s="25"/>
      <x:c r="MJD5854" s="25"/>
      <x:c r="MJE5854" s="25"/>
      <x:c r="MJF5854" s="25"/>
      <x:c r="MJG5854" s="25"/>
      <x:c r="MJH5854" s="25"/>
      <x:c r="MJI5854" s="25"/>
      <x:c r="MJJ5854" s="25"/>
      <x:c r="MJK5854" s="25"/>
      <x:c r="MJL5854" s="25"/>
      <x:c r="MJM5854" s="25"/>
      <x:c r="MJN5854" s="25"/>
      <x:c r="MJO5854" s="25"/>
      <x:c r="MJP5854" s="25"/>
      <x:c r="MJQ5854" s="25"/>
      <x:c r="MJR5854" s="25"/>
      <x:c r="MJS5854" s="25"/>
      <x:c r="MJT5854" s="25"/>
      <x:c r="MJU5854" s="25"/>
      <x:c r="MJV5854" s="25"/>
      <x:c r="MJW5854" s="25"/>
      <x:c r="MJX5854" s="25"/>
      <x:c r="MJY5854" s="25"/>
      <x:c r="MJZ5854" s="25"/>
      <x:c r="MKA5854" s="25"/>
      <x:c r="MKB5854" s="25"/>
      <x:c r="MKC5854" s="25"/>
      <x:c r="MKD5854" s="25"/>
      <x:c r="MKE5854" s="25"/>
      <x:c r="MKF5854" s="25"/>
      <x:c r="MKG5854" s="25"/>
      <x:c r="MKH5854" s="25"/>
      <x:c r="MKI5854" s="25"/>
      <x:c r="MKJ5854" s="25"/>
      <x:c r="MKK5854" s="25"/>
      <x:c r="MKL5854" s="25"/>
      <x:c r="MKM5854" s="25"/>
      <x:c r="MKN5854" s="25"/>
      <x:c r="MKO5854" s="25"/>
      <x:c r="MKP5854" s="25"/>
      <x:c r="MKQ5854" s="25"/>
      <x:c r="MKR5854" s="25"/>
      <x:c r="MKS5854" s="25"/>
      <x:c r="MKT5854" s="25"/>
      <x:c r="MKU5854" s="25"/>
      <x:c r="MKV5854" s="25"/>
      <x:c r="MKW5854" s="25"/>
      <x:c r="MKX5854" s="25"/>
      <x:c r="MKY5854" s="25"/>
      <x:c r="MKZ5854" s="25"/>
      <x:c r="MLA5854" s="25"/>
      <x:c r="MLB5854" s="25"/>
      <x:c r="MLC5854" s="25"/>
      <x:c r="MLD5854" s="25"/>
      <x:c r="MLE5854" s="25"/>
      <x:c r="MLF5854" s="25"/>
      <x:c r="MLG5854" s="25"/>
      <x:c r="MLH5854" s="25"/>
      <x:c r="MLI5854" s="25"/>
      <x:c r="MLJ5854" s="25"/>
      <x:c r="MLK5854" s="25"/>
      <x:c r="MLL5854" s="25"/>
      <x:c r="MLM5854" s="25"/>
      <x:c r="MLN5854" s="25"/>
      <x:c r="MLO5854" s="25"/>
      <x:c r="MLP5854" s="25"/>
      <x:c r="MLQ5854" s="25"/>
      <x:c r="MLR5854" s="25"/>
      <x:c r="MLS5854" s="25"/>
      <x:c r="MLT5854" s="25"/>
      <x:c r="MLU5854" s="25"/>
      <x:c r="MLV5854" s="25"/>
      <x:c r="MLW5854" s="25"/>
      <x:c r="MLX5854" s="25"/>
      <x:c r="MLY5854" s="25"/>
      <x:c r="MLZ5854" s="25"/>
      <x:c r="MMA5854" s="25"/>
      <x:c r="MMB5854" s="25"/>
      <x:c r="MMC5854" s="25"/>
      <x:c r="MMD5854" s="25"/>
      <x:c r="MME5854" s="25"/>
      <x:c r="MMF5854" s="25"/>
      <x:c r="MMG5854" s="25"/>
      <x:c r="MMH5854" s="25"/>
      <x:c r="MMI5854" s="25"/>
      <x:c r="MMJ5854" s="25"/>
      <x:c r="MMK5854" s="25"/>
      <x:c r="MML5854" s="25"/>
      <x:c r="MMM5854" s="25"/>
      <x:c r="MMN5854" s="25"/>
      <x:c r="MMO5854" s="25"/>
      <x:c r="MMP5854" s="25"/>
      <x:c r="MMQ5854" s="25"/>
      <x:c r="MMR5854" s="25"/>
      <x:c r="MMS5854" s="25"/>
      <x:c r="MMT5854" s="25"/>
      <x:c r="MMU5854" s="25"/>
      <x:c r="MMV5854" s="25"/>
      <x:c r="MMW5854" s="25"/>
      <x:c r="MMX5854" s="25"/>
      <x:c r="MMY5854" s="25"/>
      <x:c r="MMZ5854" s="25"/>
      <x:c r="MNA5854" s="25"/>
      <x:c r="MNB5854" s="25"/>
      <x:c r="MNC5854" s="25"/>
      <x:c r="MND5854" s="25"/>
      <x:c r="MNE5854" s="25"/>
      <x:c r="MNF5854" s="25"/>
      <x:c r="MNG5854" s="25"/>
      <x:c r="MNH5854" s="25"/>
      <x:c r="MNI5854" s="25"/>
      <x:c r="MNJ5854" s="25"/>
      <x:c r="MNK5854" s="25"/>
      <x:c r="MNL5854" s="25"/>
      <x:c r="MNM5854" s="25"/>
      <x:c r="MNN5854" s="25"/>
      <x:c r="MNO5854" s="25"/>
      <x:c r="MNP5854" s="25"/>
      <x:c r="MNQ5854" s="25"/>
      <x:c r="MNR5854" s="25"/>
      <x:c r="MNS5854" s="25"/>
      <x:c r="MNT5854" s="25"/>
      <x:c r="MNU5854" s="25"/>
      <x:c r="MNV5854" s="25"/>
      <x:c r="MNW5854" s="25"/>
      <x:c r="MNX5854" s="25"/>
      <x:c r="MNY5854" s="25"/>
      <x:c r="MNZ5854" s="25"/>
      <x:c r="MOA5854" s="25"/>
      <x:c r="MOB5854" s="25"/>
      <x:c r="MOC5854" s="25"/>
      <x:c r="MOD5854" s="25"/>
      <x:c r="MOE5854" s="25"/>
      <x:c r="MOF5854" s="25"/>
      <x:c r="MOG5854" s="25"/>
      <x:c r="MOH5854" s="25"/>
      <x:c r="MOI5854" s="25"/>
      <x:c r="MOJ5854" s="25"/>
      <x:c r="MOK5854" s="25"/>
      <x:c r="MOL5854" s="25"/>
      <x:c r="MOM5854" s="25"/>
      <x:c r="MON5854" s="25"/>
      <x:c r="MOO5854" s="25"/>
      <x:c r="MOP5854" s="25"/>
      <x:c r="MOQ5854" s="25"/>
      <x:c r="MOR5854" s="25"/>
      <x:c r="MOS5854" s="25"/>
      <x:c r="MOT5854" s="25"/>
      <x:c r="MOU5854" s="25"/>
      <x:c r="MOV5854" s="25"/>
      <x:c r="MOW5854" s="25"/>
      <x:c r="MOX5854" s="25"/>
      <x:c r="MOY5854" s="25"/>
      <x:c r="MOZ5854" s="25"/>
      <x:c r="MPA5854" s="25"/>
      <x:c r="MPB5854" s="25"/>
      <x:c r="MPC5854" s="25"/>
      <x:c r="MPD5854" s="25"/>
      <x:c r="MPE5854" s="25"/>
      <x:c r="MPF5854" s="25"/>
      <x:c r="MPG5854" s="25"/>
      <x:c r="MPH5854" s="25"/>
      <x:c r="MPI5854" s="25"/>
      <x:c r="MPJ5854" s="25"/>
      <x:c r="MPK5854" s="25"/>
      <x:c r="MPL5854" s="25"/>
      <x:c r="MPM5854" s="25"/>
      <x:c r="MPN5854" s="25"/>
      <x:c r="MPO5854" s="25"/>
      <x:c r="MPP5854" s="25"/>
      <x:c r="MPQ5854" s="25"/>
      <x:c r="MPR5854" s="25"/>
      <x:c r="MPS5854" s="25"/>
      <x:c r="MPT5854" s="25"/>
      <x:c r="MPU5854" s="25"/>
      <x:c r="MPV5854" s="25"/>
      <x:c r="MPW5854" s="25"/>
      <x:c r="MPX5854" s="25"/>
      <x:c r="MPY5854" s="25"/>
      <x:c r="MPZ5854" s="25"/>
      <x:c r="MQA5854" s="25"/>
      <x:c r="MQB5854" s="25"/>
      <x:c r="MQC5854" s="25"/>
      <x:c r="MQD5854" s="25"/>
      <x:c r="MQE5854" s="25"/>
      <x:c r="MQF5854" s="25"/>
      <x:c r="MQG5854" s="25"/>
      <x:c r="MQH5854" s="25"/>
      <x:c r="MQI5854" s="25"/>
      <x:c r="MQJ5854" s="25"/>
      <x:c r="MQK5854" s="25"/>
      <x:c r="MQL5854" s="25"/>
      <x:c r="MQM5854" s="25"/>
      <x:c r="MQN5854" s="25"/>
      <x:c r="MQO5854" s="25"/>
      <x:c r="MQP5854" s="25"/>
      <x:c r="MQQ5854" s="25"/>
      <x:c r="MQR5854" s="25"/>
      <x:c r="MQS5854" s="25"/>
      <x:c r="MQT5854" s="25"/>
      <x:c r="MQU5854" s="25"/>
      <x:c r="MQV5854" s="25"/>
      <x:c r="MQW5854" s="25"/>
      <x:c r="MQX5854" s="25"/>
      <x:c r="MQY5854" s="25"/>
      <x:c r="MQZ5854" s="25"/>
      <x:c r="MRA5854" s="25"/>
      <x:c r="MRB5854" s="25"/>
      <x:c r="MRC5854" s="25"/>
      <x:c r="MRD5854" s="25"/>
      <x:c r="MRE5854" s="25"/>
      <x:c r="MRF5854" s="25"/>
      <x:c r="MRG5854" s="25"/>
      <x:c r="MRH5854" s="25"/>
      <x:c r="MRI5854" s="25"/>
      <x:c r="MRJ5854" s="25"/>
      <x:c r="MRK5854" s="25"/>
      <x:c r="MRL5854" s="25"/>
      <x:c r="MRM5854" s="25"/>
      <x:c r="MRN5854" s="25"/>
      <x:c r="MRO5854" s="25"/>
      <x:c r="MRP5854" s="25"/>
      <x:c r="MRQ5854" s="25"/>
      <x:c r="MRR5854" s="25"/>
      <x:c r="MRS5854" s="25"/>
      <x:c r="MRT5854" s="25"/>
      <x:c r="MRU5854" s="25"/>
      <x:c r="MRV5854" s="25"/>
      <x:c r="MRW5854" s="25"/>
      <x:c r="MRX5854" s="25"/>
      <x:c r="MRY5854" s="25"/>
      <x:c r="MRZ5854" s="25"/>
      <x:c r="MSA5854" s="25"/>
      <x:c r="MSB5854" s="25"/>
      <x:c r="MSC5854" s="25"/>
      <x:c r="MSD5854" s="25"/>
      <x:c r="MSE5854" s="25"/>
      <x:c r="MSF5854" s="25"/>
      <x:c r="MSG5854" s="25"/>
      <x:c r="MSH5854" s="25"/>
      <x:c r="MSI5854" s="25"/>
      <x:c r="MSJ5854" s="25"/>
      <x:c r="MSK5854" s="25"/>
      <x:c r="MSL5854" s="25"/>
      <x:c r="MSM5854" s="25"/>
      <x:c r="MSN5854" s="25"/>
      <x:c r="MSO5854" s="25"/>
      <x:c r="MSP5854" s="25"/>
      <x:c r="MSQ5854" s="25"/>
      <x:c r="MSR5854" s="25"/>
      <x:c r="MSS5854" s="25"/>
      <x:c r="MST5854" s="25"/>
      <x:c r="MSU5854" s="25"/>
      <x:c r="MSV5854" s="25"/>
      <x:c r="MSW5854" s="25"/>
      <x:c r="MSX5854" s="25"/>
      <x:c r="MSY5854" s="25"/>
      <x:c r="MSZ5854" s="25"/>
      <x:c r="MTA5854" s="25"/>
      <x:c r="MTB5854" s="25"/>
      <x:c r="MTC5854" s="25"/>
      <x:c r="MTD5854" s="25"/>
      <x:c r="MTE5854" s="25"/>
      <x:c r="MTF5854" s="25"/>
      <x:c r="MTG5854" s="25"/>
      <x:c r="MTH5854" s="25"/>
      <x:c r="MTI5854" s="25"/>
      <x:c r="MTJ5854" s="25"/>
      <x:c r="MTK5854" s="25"/>
      <x:c r="MTL5854" s="25"/>
      <x:c r="MTM5854" s="25"/>
      <x:c r="MTN5854" s="25"/>
      <x:c r="MTO5854" s="25"/>
      <x:c r="MTP5854" s="25"/>
      <x:c r="MTQ5854" s="25"/>
      <x:c r="MTR5854" s="25"/>
      <x:c r="MTS5854" s="25"/>
      <x:c r="MTT5854" s="25"/>
      <x:c r="MTU5854" s="25"/>
      <x:c r="MTV5854" s="25"/>
      <x:c r="MTW5854" s="25"/>
      <x:c r="MTX5854" s="25"/>
      <x:c r="MTY5854" s="25"/>
      <x:c r="MTZ5854" s="25"/>
      <x:c r="MUA5854" s="25"/>
      <x:c r="MUB5854" s="25"/>
      <x:c r="MUC5854" s="25"/>
      <x:c r="MUD5854" s="25"/>
      <x:c r="MUE5854" s="25"/>
      <x:c r="MUF5854" s="25"/>
      <x:c r="MUG5854" s="25"/>
      <x:c r="MUH5854" s="25"/>
      <x:c r="MUI5854" s="25"/>
      <x:c r="MUJ5854" s="25"/>
      <x:c r="MUK5854" s="25"/>
      <x:c r="MUL5854" s="25"/>
      <x:c r="MUM5854" s="25"/>
      <x:c r="MUN5854" s="25"/>
      <x:c r="MUO5854" s="25"/>
      <x:c r="MUP5854" s="25"/>
      <x:c r="MUQ5854" s="25"/>
      <x:c r="MUR5854" s="25"/>
      <x:c r="MUS5854" s="25"/>
      <x:c r="MUT5854" s="25"/>
      <x:c r="MUU5854" s="25"/>
      <x:c r="MUV5854" s="25"/>
      <x:c r="MUW5854" s="25"/>
      <x:c r="MUX5854" s="25"/>
      <x:c r="MUY5854" s="25"/>
      <x:c r="MUZ5854" s="25"/>
      <x:c r="MVA5854" s="25"/>
      <x:c r="MVB5854" s="25"/>
      <x:c r="MVC5854" s="25"/>
      <x:c r="MVD5854" s="25"/>
      <x:c r="MVE5854" s="25"/>
      <x:c r="MVF5854" s="25"/>
      <x:c r="MVG5854" s="25"/>
      <x:c r="MVH5854" s="25"/>
      <x:c r="MVI5854" s="25"/>
      <x:c r="MVJ5854" s="25"/>
      <x:c r="MVK5854" s="25"/>
      <x:c r="MVL5854" s="25"/>
      <x:c r="MVM5854" s="25"/>
      <x:c r="MVN5854" s="25"/>
      <x:c r="MVO5854" s="25"/>
      <x:c r="MVP5854" s="25"/>
      <x:c r="MVQ5854" s="25"/>
      <x:c r="MVR5854" s="25"/>
      <x:c r="MVS5854" s="25"/>
      <x:c r="MVT5854" s="25"/>
      <x:c r="MVU5854" s="25"/>
      <x:c r="MVV5854" s="25"/>
      <x:c r="MVW5854" s="25"/>
      <x:c r="MVX5854" s="25"/>
      <x:c r="MVY5854" s="25"/>
      <x:c r="MVZ5854" s="25"/>
      <x:c r="MWA5854" s="25"/>
      <x:c r="MWB5854" s="25"/>
      <x:c r="MWC5854" s="25"/>
      <x:c r="MWD5854" s="25"/>
      <x:c r="MWE5854" s="25"/>
      <x:c r="MWF5854" s="25"/>
      <x:c r="MWG5854" s="25"/>
      <x:c r="MWH5854" s="25"/>
      <x:c r="MWI5854" s="25"/>
      <x:c r="MWJ5854" s="25"/>
      <x:c r="MWK5854" s="25"/>
      <x:c r="MWL5854" s="25"/>
      <x:c r="MWM5854" s="25"/>
      <x:c r="MWN5854" s="25"/>
      <x:c r="MWO5854" s="25"/>
      <x:c r="MWP5854" s="25"/>
      <x:c r="MWQ5854" s="25"/>
      <x:c r="MWR5854" s="25"/>
      <x:c r="MWS5854" s="25"/>
      <x:c r="MWT5854" s="25"/>
      <x:c r="MWU5854" s="25"/>
      <x:c r="MWV5854" s="25"/>
      <x:c r="MWW5854" s="25"/>
      <x:c r="MWX5854" s="25"/>
      <x:c r="MWY5854" s="25"/>
      <x:c r="MWZ5854" s="25"/>
      <x:c r="MXA5854" s="25"/>
      <x:c r="MXB5854" s="25"/>
      <x:c r="MXC5854" s="25"/>
      <x:c r="MXD5854" s="25"/>
      <x:c r="MXE5854" s="25"/>
      <x:c r="MXF5854" s="25"/>
      <x:c r="MXG5854" s="25"/>
      <x:c r="MXH5854" s="25"/>
      <x:c r="MXI5854" s="25"/>
      <x:c r="MXJ5854" s="25"/>
      <x:c r="MXK5854" s="25"/>
      <x:c r="MXL5854" s="25"/>
      <x:c r="MXM5854" s="25"/>
      <x:c r="MXN5854" s="25"/>
      <x:c r="MXO5854" s="25"/>
      <x:c r="MXP5854" s="25"/>
      <x:c r="MXQ5854" s="25"/>
      <x:c r="MXR5854" s="25"/>
      <x:c r="MXS5854" s="25"/>
      <x:c r="MXT5854" s="25"/>
      <x:c r="MXU5854" s="25"/>
      <x:c r="MXV5854" s="25"/>
      <x:c r="MXW5854" s="25"/>
      <x:c r="MXX5854" s="25"/>
      <x:c r="MXY5854" s="25"/>
      <x:c r="MXZ5854" s="25"/>
      <x:c r="MYA5854" s="25"/>
      <x:c r="MYB5854" s="25"/>
      <x:c r="MYC5854" s="25"/>
      <x:c r="MYD5854" s="25"/>
      <x:c r="MYE5854" s="25"/>
      <x:c r="MYF5854" s="25"/>
      <x:c r="MYG5854" s="25"/>
      <x:c r="MYH5854" s="25"/>
      <x:c r="MYI5854" s="25"/>
      <x:c r="MYJ5854" s="25"/>
      <x:c r="MYK5854" s="25"/>
      <x:c r="MYL5854" s="25"/>
      <x:c r="MYM5854" s="25"/>
      <x:c r="MYN5854" s="25"/>
      <x:c r="MYO5854" s="25"/>
      <x:c r="MYP5854" s="25"/>
      <x:c r="MYQ5854" s="25"/>
      <x:c r="MYR5854" s="25"/>
      <x:c r="MYS5854" s="25"/>
      <x:c r="MYT5854" s="25"/>
      <x:c r="MYU5854" s="25"/>
      <x:c r="MYV5854" s="25"/>
      <x:c r="MYW5854" s="25"/>
      <x:c r="MYX5854" s="25"/>
      <x:c r="MYY5854" s="25"/>
      <x:c r="MYZ5854" s="25"/>
      <x:c r="MZA5854" s="25"/>
      <x:c r="MZB5854" s="25"/>
      <x:c r="MZC5854" s="25"/>
      <x:c r="MZD5854" s="25"/>
      <x:c r="MZE5854" s="25"/>
      <x:c r="MZF5854" s="25"/>
      <x:c r="MZG5854" s="25"/>
      <x:c r="MZH5854" s="25"/>
      <x:c r="MZI5854" s="25"/>
      <x:c r="MZJ5854" s="25"/>
      <x:c r="MZK5854" s="25"/>
      <x:c r="MZL5854" s="25"/>
      <x:c r="MZM5854" s="25"/>
      <x:c r="MZN5854" s="25"/>
      <x:c r="MZO5854" s="25"/>
      <x:c r="MZP5854" s="25"/>
      <x:c r="MZQ5854" s="25"/>
      <x:c r="MZR5854" s="25"/>
      <x:c r="MZS5854" s="25"/>
      <x:c r="MZT5854" s="25"/>
      <x:c r="MZU5854" s="25"/>
      <x:c r="MZV5854" s="25"/>
      <x:c r="MZW5854" s="25"/>
      <x:c r="MZX5854" s="25"/>
      <x:c r="MZY5854" s="25"/>
      <x:c r="MZZ5854" s="25"/>
      <x:c r="NAA5854" s="25"/>
      <x:c r="NAB5854" s="25"/>
      <x:c r="NAC5854" s="25"/>
      <x:c r="NAD5854" s="25"/>
      <x:c r="NAE5854" s="25"/>
      <x:c r="NAF5854" s="25"/>
      <x:c r="NAG5854" s="25"/>
      <x:c r="NAH5854" s="25"/>
      <x:c r="NAI5854" s="25"/>
      <x:c r="NAJ5854" s="25"/>
      <x:c r="NAK5854" s="25"/>
      <x:c r="NAL5854" s="25"/>
      <x:c r="NAM5854" s="25"/>
      <x:c r="NAN5854" s="25"/>
      <x:c r="NAO5854" s="25"/>
      <x:c r="NAP5854" s="25"/>
      <x:c r="NAQ5854" s="25"/>
      <x:c r="NAR5854" s="25"/>
      <x:c r="NAS5854" s="25"/>
      <x:c r="NAT5854" s="25"/>
      <x:c r="NAU5854" s="25"/>
      <x:c r="NAV5854" s="25"/>
      <x:c r="NAW5854" s="25"/>
      <x:c r="NAX5854" s="25"/>
      <x:c r="NAY5854" s="25"/>
      <x:c r="NAZ5854" s="25"/>
      <x:c r="NBA5854" s="25"/>
      <x:c r="NBB5854" s="25"/>
      <x:c r="NBC5854" s="25"/>
      <x:c r="NBD5854" s="25"/>
      <x:c r="NBE5854" s="25"/>
      <x:c r="NBF5854" s="25"/>
      <x:c r="NBG5854" s="25"/>
      <x:c r="NBH5854" s="25"/>
      <x:c r="NBI5854" s="25"/>
      <x:c r="NBJ5854" s="25"/>
      <x:c r="NBK5854" s="25"/>
      <x:c r="NBL5854" s="25"/>
      <x:c r="NBM5854" s="25"/>
      <x:c r="NBN5854" s="25"/>
      <x:c r="NBO5854" s="25"/>
      <x:c r="NBP5854" s="25"/>
      <x:c r="NBQ5854" s="25"/>
      <x:c r="NBR5854" s="25"/>
      <x:c r="NBS5854" s="25"/>
      <x:c r="NBT5854" s="25"/>
      <x:c r="NBU5854" s="25"/>
      <x:c r="NBV5854" s="25"/>
      <x:c r="NBW5854" s="25"/>
      <x:c r="NBX5854" s="25"/>
      <x:c r="NBY5854" s="25"/>
      <x:c r="NBZ5854" s="25"/>
      <x:c r="NCA5854" s="25"/>
      <x:c r="NCB5854" s="25"/>
      <x:c r="NCC5854" s="25"/>
      <x:c r="NCD5854" s="25"/>
      <x:c r="NCE5854" s="25"/>
      <x:c r="NCF5854" s="25"/>
      <x:c r="NCG5854" s="25"/>
      <x:c r="NCH5854" s="25"/>
      <x:c r="NCI5854" s="25"/>
      <x:c r="NCJ5854" s="25"/>
      <x:c r="NCK5854" s="25"/>
      <x:c r="NCL5854" s="25"/>
      <x:c r="NCM5854" s="25"/>
      <x:c r="NCN5854" s="25"/>
      <x:c r="NCO5854" s="25"/>
      <x:c r="NCP5854" s="25"/>
      <x:c r="NCQ5854" s="25"/>
      <x:c r="NCR5854" s="25"/>
      <x:c r="NCS5854" s="25"/>
      <x:c r="NCT5854" s="25"/>
      <x:c r="NCU5854" s="25"/>
      <x:c r="NCV5854" s="25"/>
      <x:c r="NCW5854" s="25"/>
      <x:c r="NCX5854" s="25"/>
      <x:c r="NCY5854" s="25"/>
      <x:c r="NCZ5854" s="25"/>
      <x:c r="NDA5854" s="25"/>
      <x:c r="NDB5854" s="25"/>
      <x:c r="NDC5854" s="25"/>
      <x:c r="NDD5854" s="25"/>
      <x:c r="NDE5854" s="25"/>
      <x:c r="NDF5854" s="25"/>
      <x:c r="NDG5854" s="25"/>
      <x:c r="NDH5854" s="25"/>
      <x:c r="NDI5854" s="25"/>
      <x:c r="NDJ5854" s="25"/>
      <x:c r="NDK5854" s="25"/>
      <x:c r="NDL5854" s="25"/>
      <x:c r="NDM5854" s="25"/>
      <x:c r="NDN5854" s="25"/>
      <x:c r="NDO5854" s="25"/>
      <x:c r="NDP5854" s="25"/>
      <x:c r="NDQ5854" s="25"/>
      <x:c r="NDR5854" s="25"/>
      <x:c r="NDS5854" s="25"/>
      <x:c r="NDT5854" s="25"/>
      <x:c r="NDU5854" s="25"/>
      <x:c r="NDV5854" s="25"/>
      <x:c r="NDW5854" s="25"/>
      <x:c r="NDX5854" s="25"/>
      <x:c r="NDY5854" s="25"/>
      <x:c r="NDZ5854" s="25"/>
      <x:c r="NEA5854" s="25"/>
      <x:c r="NEB5854" s="25"/>
      <x:c r="NEC5854" s="25"/>
      <x:c r="NED5854" s="25"/>
      <x:c r="NEE5854" s="25"/>
      <x:c r="NEF5854" s="25"/>
      <x:c r="NEG5854" s="25"/>
      <x:c r="NEH5854" s="25"/>
      <x:c r="NEI5854" s="25"/>
      <x:c r="NEJ5854" s="25"/>
      <x:c r="NEK5854" s="25"/>
      <x:c r="NEL5854" s="25"/>
      <x:c r="NEM5854" s="25"/>
      <x:c r="NEN5854" s="25"/>
      <x:c r="NEO5854" s="25"/>
      <x:c r="NEP5854" s="25"/>
      <x:c r="NEQ5854" s="25"/>
      <x:c r="NER5854" s="25"/>
      <x:c r="NES5854" s="25"/>
      <x:c r="NET5854" s="25"/>
      <x:c r="NEU5854" s="25"/>
      <x:c r="NEV5854" s="25"/>
      <x:c r="NEW5854" s="25"/>
      <x:c r="NEX5854" s="25"/>
      <x:c r="NEY5854" s="25"/>
      <x:c r="NEZ5854" s="25"/>
      <x:c r="NFA5854" s="25"/>
      <x:c r="NFB5854" s="25"/>
      <x:c r="NFC5854" s="25"/>
      <x:c r="NFD5854" s="25"/>
      <x:c r="NFE5854" s="25"/>
      <x:c r="NFF5854" s="25"/>
      <x:c r="NFG5854" s="25"/>
      <x:c r="NFH5854" s="25"/>
      <x:c r="NFI5854" s="25"/>
      <x:c r="NFJ5854" s="25"/>
      <x:c r="NFK5854" s="25"/>
      <x:c r="NFL5854" s="25"/>
      <x:c r="NFM5854" s="25"/>
      <x:c r="NFN5854" s="25"/>
      <x:c r="NFO5854" s="25"/>
      <x:c r="NFP5854" s="25"/>
      <x:c r="NFQ5854" s="25"/>
      <x:c r="NFR5854" s="25"/>
      <x:c r="NFS5854" s="25"/>
      <x:c r="NFT5854" s="25"/>
      <x:c r="NFU5854" s="25"/>
      <x:c r="NFV5854" s="25"/>
      <x:c r="NFW5854" s="25"/>
      <x:c r="NFX5854" s="25"/>
      <x:c r="NFY5854" s="25"/>
      <x:c r="NFZ5854" s="25"/>
      <x:c r="NGA5854" s="25"/>
      <x:c r="NGB5854" s="25"/>
      <x:c r="NGC5854" s="25"/>
      <x:c r="NGD5854" s="25"/>
      <x:c r="NGE5854" s="25"/>
      <x:c r="NGF5854" s="25"/>
      <x:c r="NGG5854" s="25"/>
      <x:c r="NGH5854" s="25"/>
      <x:c r="NGI5854" s="25"/>
      <x:c r="NGJ5854" s="25"/>
      <x:c r="NGK5854" s="25"/>
      <x:c r="NGL5854" s="25"/>
      <x:c r="NGM5854" s="25"/>
      <x:c r="NGN5854" s="25"/>
      <x:c r="NGO5854" s="25"/>
      <x:c r="NGP5854" s="25"/>
      <x:c r="NGQ5854" s="25"/>
      <x:c r="NGR5854" s="25"/>
      <x:c r="NGS5854" s="25"/>
      <x:c r="NGT5854" s="25"/>
      <x:c r="NGU5854" s="25"/>
      <x:c r="NGV5854" s="25"/>
      <x:c r="NGW5854" s="25"/>
      <x:c r="NGX5854" s="25"/>
      <x:c r="NGY5854" s="25"/>
      <x:c r="NGZ5854" s="25"/>
      <x:c r="NHA5854" s="25"/>
      <x:c r="NHB5854" s="25"/>
      <x:c r="NHC5854" s="25"/>
      <x:c r="NHD5854" s="25"/>
      <x:c r="NHE5854" s="25"/>
      <x:c r="NHF5854" s="25"/>
      <x:c r="NHG5854" s="25"/>
      <x:c r="NHH5854" s="25"/>
      <x:c r="NHI5854" s="25"/>
      <x:c r="NHJ5854" s="25"/>
      <x:c r="NHK5854" s="25"/>
      <x:c r="NHL5854" s="25"/>
      <x:c r="NHM5854" s="25"/>
      <x:c r="NHN5854" s="25"/>
      <x:c r="NHO5854" s="25"/>
      <x:c r="NHP5854" s="25"/>
      <x:c r="NHQ5854" s="25"/>
      <x:c r="NHR5854" s="25"/>
      <x:c r="NHS5854" s="25"/>
      <x:c r="NHT5854" s="25"/>
      <x:c r="NHU5854" s="25"/>
      <x:c r="NHV5854" s="25"/>
      <x:c r="NHW5854" s="25"/>
      <x:c r="NHX5854" s="25"/>
      <x:c r="NHY5854" s="25"/>
      <x:c r="NHZ5854" s="25"/>
      <x:c r="NIA5854" s="25"/>
      <x:c r="NIB5854" s="25"/>
      <x:c r="NIC5854" s="25"/>
      <x:c r="NID5854" s="25"/>
      <x:c r="NIE5854" s="25"/>
      <x:c r="NIF5854" s="25"/>
      <x:c r="NIG5854" s="25"/>
      <x:c r="NIH5854" s="25"/>
      <x:c r="NII5854" s="25"/>
      <x:c r="NIJ5854" s="25"/>
      <x:c r="NIK5854" s="25"/>
      <x:c r="NIL5854" s="25"/>
      <x:c r="NIM5854" s="25"/>
      <x:c r="NIN5854" s="25"/>
      <x:c r="NIO5854" s="25"/>
      <x:c r="NIP5854" s="25"/>
      <x:c r="NIQ5854" s="25"/>
      <x:c r="NIR5854" s="25"/>
      <x:c r="NIS5854" s="25"/>
      <x:c r="NIT5854" s="25"/>
      <x:c r="NIU5854" s="25"/>
      <x:c r="NIV5854" s="25"/>
      <x:c r="NIW5854" s="25"/>
      <x:c r="NIX5854" s="25"/>
      <x:c r="NIY5854" s="25"/>
      <x:c r="NIZ5854" s="25"/>
      <x:c r="NJA5854" s="25"/>
      <x:c r="NJB5854" s="25"/>
      <x:c r="NJC5854" s="25"/>
      <x:c r="NJD5854" s="25"/>
      <x:c r="NJE5854" s="25"/>
      <x:c r="NJF5854" s="25"/>
      <x:c r="NJG5854" s="25"/>
      <x:c r="NJH5854" s="25"/>
      <x:c r="NJI5854" s="25"/>
      <x:c r="NJJ5854" s="25"/>
      <x:c r="NJK5854" s="25"/>
      <x:c r="NJL5854" s="25"/>
      <x:c r="NJM5854" s="25"/>
      <x:c r="NJN5854" s="25"/>
      <x:c r="NJO5854" s="25"/>
      <x:c r="NJP5854" s="25"/>
      <x:c r="NJQ5854" s="25"/>
      <x:c r="NJR5854" s="25"/>
      <x:c r="NJS5854" s="25"/>
      <x:c r="NJT5854" s="25"/>
      <x:c r="NJU5854" s="25"/>
      <x:c r="NJV5854" s="25"/>
      <x:c r="NJW5854" s="25"/>
      <x:c r="NJX5854" s="25"/>
      <x:c r="NJY5854" s="25"/>
      <x:c r="NJZ5854" s="25"/>
      <x:c r="NKA5854" s="25"/>
      <x:c r="NKB5854" s="25"/>
      <x:c r="NKC5854" s="25"/>
      <x:c r="NKD5854" s="25"/>
      <x:c r="NKE5854" s="25"/>
      <x:c r="NKF5854" s="25"/>
      <x:c r="NKG5854" s="25"/>
      <x:c r="NKH5854" s="25"/>
      <x:c r="NKI5854" s="25"/>
      <x:c r="NKJ5854" s="25"/>
      <x:c r="NKK5854" s="25"/>
      <x:c r="NKL5854" s="25"/>
      <x:c r="NKM5854" s="25"/>
      <x:c r="NKN5854" s="25"/>
      <x:c r="NKO5854" s="25"/>
      <x:c r="NKP5854" s="25"/>
      <x:c r="NKQ5854" s="25"/>
      <x:c r="NKR5854" s="25"/>
      <x:c r="NKS5854" s="25"/>
      <x:c r="NKT5854" s="25"/>
      <x:c r="NKU5854" s="25"/>
      <x:c r="NKV5854" s="25"/>
      <x:c r="NKW5854" s="25"/>
      <x:c r="NKX5854" s="25"/>
      <x:c r="NKY5854" s="25"/>
      <x:c r="NKZ5854" s="25"/>
      <x:c r="NLA5854" s="25"/>
      <x:c r="NLB5854" s="25"/>
      <x:c r="NLC5854" s="25"/>
      <x:c r="NLD5854" s="25"/>
      <x:c r="NLE5854" s="25"/>
      <x:c r="NLF5854" s="25"/>
      <x:c r="NLG5854" s="25"/>
      <x:c r="NLH5854" s="25"/>
      <x:c r="NLI5854" s="25"/>
      <x:c r="NLJ5854" s="25"/>
      <x:c r="NLK5854" s="25"/>
      <x:c r="NLL5854" s="25"/>
      <x:c r="NLM5854" s="25"/>
      <x:c r="NLN5854" s="25"/>
      <x:c r="NLO5854" s="25"/>
      <x:c r="NLP5854" s="25"/>
      <x:c r="NLQ5854" s="25"/>
      <x:c r="NLR5854" s="25"/>
      <x:c r="NLS5854" s="25"/>
      <x:c r="NLT5854" s="25"/>
      <x:c r="NLU5854" s="25"/>
      <x:c r="NLV5854" s="25"/>
      <x:c r="NLW5854" s="25"/>
      <x:c r="NLX5854" s="25"/>
      <x:c r="NLY5854" s="25"/>
      <x:c r="NLZ5854" s="25"/>
      <x:c r="NMA5854" s="25"/>
      <x:c r="NMB5854" s="25"/>
      <x:c r="NMC5854" s="25"/>
      <x:c r="NMD5854" s="25"/>
      <x:c r="NME5854" s="25"/>
      <x:c r="NMF5854" s="25"/>
      <x:c r="NMG5854" s="25"/>
      <x:c r="NMH5854" s="25"/>
      <x:c r="NMI5854" s="25"/>
      <x:c r="NMJ5854" s="25"/>
      <x:c r="NMK5854" s="25"/>
      <x:c r="NML5854" s="25"/>
      <x:c r="NMM5854" s="25"/>
      <x:c r="NMN5854" s="25"/>
      <x:c r="NMO5854" s="25"/>
      <x:c r="NMP5854" s="25"/>
      <x:c r="NMQ5854" s="25"/>
      <x:c r="NMR5854" s="25"/>
      <x:c r="NMS5854" s="25"/>
      <x:c r="NMT5854" s="25"/>
      <x:c r="NMU5854" s="25"/>
      <x:c r="NMV5854" s="25"/>
      <x:c r="NMW5854" s="25"/>
      <x:c r="NMX5854" s="25"/>
      <x:c r="NMY5854" s="25"/>
      <x:c r="NMZ5854" s="25"/>
      <x:c r="NNA5854" s="25"/>
      <x:c r="NNB5854" s="25"/>
      <x:c r="NNC5854" s="25"/>
      <x:c r="NND5854" s="25"/>
      <x:c r="NNE5854" s="25"/>
      <x:c r="NNF5854" s="25"/>
      <x:c r="NNG5854" s="25"/>
      <x:c r="NNH5854" s="25"/>
      <x:c r="NNI5854" s="25"/>
      <x:c r="NNJ5854" s="25"/>
      <x:c r="NNK5854" s="25"/>
      <x:c r="NNL5854" s="25"/>
      <x:c r="NNM5854" s="25"/>
      <x:c r="NNN5854" s="25"/>
      <x:c r="NNO5854" s="25"/>
      <x:c r="NNP5854" s="25"/>
      <x:c r="NNQ5854" s="25"/>
      <x:c r="NNR5854" s="25"/>
      <x:c r="NNS5854" s="25"/>
      <x:c r="NNT5854" s="25"/>
      <x:c r="NNU5854" s="25"/>
      <x:c r="NNV5854" s="25"/>
      <x:c r="NNW5854" s="25"/>
      <x:c r="NNX5854" s="25"/>
      <x:c r="NNY5854" s="25"/>
      <x:c r="NNZ5854" s="25"/>
      <x:c r="NOA5854" s="25"/>
      <x:c r="NOB5854" s="25"/>
      <x:c r="NOC5854" s="25"/>
      <x:c r="NOD5854" s="25"/>
      <x:c r="NOE5854" s="25"/>
      <x:c r="NOF5854" s="25"/>
      <x:c r="NOG5854" s="25"/>
      <x:c r="NOH5854" s="25"/>
      <x:c r="NOI5854" s="25"/>
      <x:c r="NOJ5854" s="25"/>
      <x:c r="NOK5854" s="25"/>
      <x:c r="NOL5854" s="25"/>
      <x:c r="NOM5854" s="25"/>
      <x:c r="NON5854" s="25"/>
      <x:c r="NOO5854" s="25"/>
      <x:c r="NOP5854" s="25"/>
      <x:c r="NOQ5854" s="25"/>
      <x:c r="NOR5854" s="25"/>
      <x:c r="NOS5854" s="25"/>
      <x:c r="NOT5854" s="25"/>
      <x:c r="NOU5854" s="25"/>
      <x:c r="NOV5854" s="25"/>
      <x:c r="NOW5854" s="25"/>
      <x:c r="NOX5854" s="25"/>
      <x:c r="NOY5854" s="25"/>
      <x:c r="NOZ5854" s="25"/>
      <x:c r="NPA5854" s="25"/>
      <x:c r="NPB5854" s="25"/>
      <x:c r="NPC5854" s="25"/>
      <x:c r="NPD5854" s="25"/>
      <x:c r="NPE5854" s="25"/>
      <x:c r="NPF5854" s="25"/>
      <x:c r="NPG5854" s="25"/>
      <x:c r="NPH5854" s="25"/>
      <x:c r="NPI5854" s="25"/>
      <x:c r="NPJ5854" s="25"/>
      <x:c r="NPK5854" s="25"/>
      <x:c r="NPL5854" s="25"/>
      <x:c r="NPM5854" s="25"/>
      <x:c r="NPN5854" s="25"/>
      <x:c r="NPO5854" s="25"/>
      <x:c r="NPP5854" s="25"/>
      <x:c r="NPQ5854" s="25"/>
      <x:c r="NPR5854" s="25"/>
      <x:c r="NPS5854" s="25"/>
      <x:c r="NPT5854" s="25"/>
      <x:c r="NPU5854" s="25"/>
      <x:c r="NPV5854" s="25"/>
      <x:c r="NPW5854" s="25"/>
      <x:c r="NPX5854" s="25"/>
      <x:c r="NPY5854" s="25"/>
      <x:c r="NPZ5854" s="25"/>
      <x:c r="NQA5854" s="25"/>
      <x:c r="NQB5854" s="25"/>
      <x:c r="NQC5854" s="25"/>
      <x:c r="NQD5854" s="25"/>
      <x:c r="NQE5854" s="25"/>
      <x:c r="NQF5854" s="25"/>
      <x:c r="NQG5854" s="25"/>
      <x:c r="NQH5854" s="25"/>
      <x:c r="NQI5854" s="25"/>
      <x:c r="NQJ5854" s="25"/>
      <x:c r="NQK5854" s="25"/>
      <x:c r="NQL5854" s="25"/>
      <x:c r="NQM5854" s="25"/>
      <x:c r="NQN5854" s="25"/>
      <x:c r="NQO5854" s="25"/>
      <x:c r="NQP5854" s="25"/>
      <x:c r="NQQ5854" s="25"/>
      <x:c r="NQR5854" s="25"/>
      <x:c r="NQS5854" s="25"/>
      <x:c r="NQT5854" s="25"/>
      <x:c r="NQU5854" s="25"/>
      <x:c r="NQV5854" s="25"/>
      <x:c r="NQW5854" s="25"/>
      <x:c r="NQX5854" s="25"/>
      <x:c r="NQY5854" s="25"/>
      <x:c r="NQZ5854" s="25"/>
      <x:c r="NRA5854" s="25"/>
      <x:c r="NRB5854" s="25"/>
      <x:c r="NRC5854" s="25"/>
      <x:c r="NRD5854" s="25"/>
      <x:c r="NRE5854" s="25"/>
      <x:c r="NRF5854" s="25"/>
      <x:c r="NRG5854" s="25"/>
      <x:c r="NRH5854" s="25"/>
      <x:c r="NRI5854" s="25"/>
      <x:c r="NRJ5854" s="25"/>
      <x:c r="NRK5854" s="25"/>
      <x:c r="NRL5854" s="25"/>
      <x:c r="NRM5854" s="25"/>
      <x:c r="NRN5854" s="25"/>
      <x:c r="NRO5854" s="25"/>
      <x:c r="NRP5854" s="25"/>
      <x:c r="NRQ5854" s="25"/>
      <x:c r="NRR5854" s="25"/>
      <x:c r="NRS5854" s="25"/>
      <x:c r="NRT5854" s="25"/>
      <x:c r="NRU5854" s="25"/>
      <x:c r="NRV5854" s="25"/>
      <x:c r="NRW5854" s="25"/>
      <x:c r="NRX5854" s="25"/>
      <x:c r="NRY5854" s="25"/>
      <x:c r="NRZ5854" s="25"/>
      <x:c r="NSA5854" s="25"/>
      <x:c r="NSB5854" s="25"/>
      <x:c r="NSC5854" s="25"/>
      <x:c r="NSD5854" s="25"/>
      <x:c r="NSE5854" s="25"/>
      <x:c r="NSF5854" s="25"/>
      <x:c r="NSG5854" s="25"/>
      <x:c r="NSH5854" s="25"/>
      <x:c r="NSI5854" s="25"/>
      <x:c r="NSJ5854" s="25"/>
      <x:c r="NSK5854" s="25"/>
      <x:c r="NSL5854" s="25"/>
      <x:c r="NSM5854" s="25"/>
      <x:c r="NSN5854" s="25"/>
      <x:c r="NSO5854" s="25"/>
      <x:c r="NSP5854" s="25"/>
      <x:c r="NSQ5854" s="25"/>
      <x:c r="NSR5854" s="25"/>
      <x:c r="NSS5854" s="25"/>
      <x:c r="NST5854" s="25"/>
      <x:c r="NSU5854" s="25"/>
      <x:c r="NSV5854" s="25"/>
      <x:c r="NSW5854" s="25"/>
      <x:c r="NSX5854" s="25"/>
      <x:c r="NSY5854" s="25"/>
      <x:c r="NSZ5854" s="25"/>
      <x:c r="NTA5854" s="25"/>
      <x:c r="NTB5854" s="25"/>
      <x:c r="NTC5854" s="25"/>
      <x:c r="NTD5854" s="25"/>
      <x:c r="NTE5854" s="25"/>
      <x:c r="NTF5854" s="25"/>
      <x:c r="NTG5854" s="25"/>
      <x:c r="NTH5854" s="25"/>
      <x:c r="NTI5854" s="25"/>
      <x:c r="NTJ5854" s="25"/>
      <x:c r="NTK5854" s="25"/>
      <x:c r="NTL5854" s="25"/>
      <x:c r="NTM5854" s="25"/>
      <x:c r="NTN5854" s="25"/>
      <x:c r="NTO5854" s="25"/>
      <x:c r="NTP5854" s="25"/>
      <x:c r="NTQ5854" s="25"/>
      <x:c r="NTR5854" s="25"/>
      <x:c r="NTS5854" s="25"/>
      <x:c r="NTT5854" s="25"/>
      <x:c r="NTU5854" s="25"/>
      <x:c r="NTV5854" s="25"/>
      <x:c r="NTW5854" s="25"/>
      <x:c r="NTX5854" s="25"/>
      <x:c r="NTY5854" s="25"/>
      <x:c r="NTZ5854" s="25"/>
      <x:c r="NUA5854" s="25"/>
      <x:c r="NUB5854" s="25"/>
      <x:c r="NUC5854" s="25"/>
      <x:c r="NUD5854" s="25"/>
      <x:c r="NUE5854" s="25"/>
      <x:c r="NUF5854" s="25"/>
      <x:c r="NUG5854" s="25"/>
      <x:c r="NUH5854" s="25"/>
      <x:c r="NUI5854" s="25"/>
      <x:c r="NUJ5854" s="25"/>
      <x:c r="NUK5854" s="25"/>
      <x:c r="NUL5854" s="25"/>
      <x:c r="NUM5854" s="25"/>
      <x:c r="NUN5854" s="25"/>
      <x:c r="NUO5854" s="25"/>
      <x:c r="NUP5854" s="25"/>
      <x:c r="NUQ5854" s="25"/>
      <x:c r="NUR5854" s="25"/>
      <x:c r="NUS5854" s="25"/>
      <x:c r="NUT5854" s="25"/>
      <x:c r="NUU5854" s="25"/>
      <x:c r="NUV5854" s="25"/>
      <x:c r="NUW5854" s="25"/>
      <x:c r="NUX5854" s="25"/>
      <x:c r="NUY5854" s="25"/>
      <x:c r="NUZ5854" s="25"/>
      <x:c r="NVA5854" s="25"/>
      <x:c r="NVB5854" s="25"/>
      <x:c r="NVC5854" s="25"/>
      <x:c r="NVD5854" s="25"/>
      <x:c r="NVE5854" s="25"/>
      <x:c r="NVF5854" s="25"/>
      <x:c r="NVG5854" s="25"/>
      <x:c r="NVH5854" s="25"/>
      <x:c r="NVI5854" s="25"/>
      <x:c r="NVJ5854" s="25"/>
      <x:c r="NVK5854" s="25"/>
      <x:c r="NVL5854" s="25"/>
      <x:c r="NVM5854" s="25"/>
      <x:c r="NVN5854" s="25"/>
      <x:c r="NVO5854" s="25"/>
      <x:c r="NVP5854" s="25"/>
      <x:c r="NVQ5854" s="25"/>
      <x:c r="NVR5854" s="25"/>
      <x:c r="NVS5854" s="25"/>
      <x:c r="NVT5854" s="25"/>
      <x:c r="NVU5854" s="25"/>
      <x:c r="NVV5854" s="25"/>
      <x:c r="NVW5854" s="25"/>
      <x:c r="NVX5854" s="25"/>
      <x:c r="NVY5854" s="25"/>
      <x:c r="NVZ5854" s="25"/>
      <x:c r="NWA5854" s="25"/>
      <x:c r="NWB5854" s="25"/>
      <x:c r="NWC5854" s="25"/>
      <x:c r="NWD5854" s="25"/>
      <x:c r="NWE5854" s="25"/>
      <x:c r="NWF5854" s="25"/>
      <x:c r="NWG5854" s="25"/>
      <x:c r="NWH5854" s="25"/>
      <x:c r="NWI5854" s="25"/>
      <x:c r="NWJ5854" s="25"/>
      <x:c r="NWK5854" s="25"/>
      <x:c r="NWL5854" s="25"/>
      <x:c r="NWM5854" s="25"/>
      <x:c r="NWN5854" s="25"/>
      <x:c r="NWO5854" s="25"/>
      <x:c r="NWP5854" s="25"/>
      <x:c r="NWQ5854" s="25"/>
      <x:c r="NWR5854" s="25"/>
      <x:c r="NWS5854" s="25"/>
      <x:c r="NWT5854" s="25"/>
      <x:c r="NWU5854" s="25"/>
      <x:c r="NWV5854" s="25"/>
      <x:c r="NWW5854" s="25"/>
      <x:c r="NWX5854" s="25"/>
      <x:c r="NWY5854" s="25"/>
      <x:c r="NWZ5854" s="25"/>
      <x:c r="NXA5854" s="25"/>
      <x:c r="NXB5854" s="25"/>
      <x:c r="NXC5854" s="25"/>
      <x:c r="NXD5854" s="25"/>
      <x:c r="NXE5854" s="25"/>
      <x:c r="NXF5854" s="25"/>
      <x:c r="NXG5854" s="25"/>
      <x:c r="NXH5854" s="25"/>
      <x:c r="NXI5854" s="25"/>
      <x:c r="NXJ5854" s="25"/>
      <x:c r="NXK5854" s="25"/>
      <x:c r="NXL5854" s="25"/>
      <x:c r="NXM5854" s="25"/>
      <x:c r="NXN5854" s="25"/>
      <x:c r="NXO5854" s="25"/>
      <x:c r="NXP5854" s="25"/>
      <x:c r="NXQ5854" s="25"/>
      <x:c r="NXR5854" s="25"/>
      <x:c r="NXS5854" s="25"/>
      <x:c r="NXT5854" s="25"/>
      <x:c r="NXU5854" s="25"/>
      <x:c r="NXV5854" s="25"/>
      <x:c r="NXW5854" s="25"/>
      <x:c r="NXX5854" s="25"/>
      <x:c r="NXY5854" s="25"/>
      <x:c r="NXZ5854" s="25"/>
      <x:c r="NYA5854" s="25"/>
      <x:c r="NYB5854" s="25"/>
      <x:c r="NYC5854" s="25"/>
      <x:c r="NYD5854" s="25"/>
      <x:c r="NYE5854" s="25"/>
      <x:c r="NYF5854" s="25"/>
      <x:c r="NYG5854" s="25"/>
      <x:c r="NYH5854" s="25"/>
      <x:c r="NYI5854" s="25"/>
      <x:c r="NYJ5854" s="25"/>
      <x:c r="NYK5854" s="25"/>
      <x:c r="NYL5854" s="25"/>
      <x:c r="NYM5854" s="25"/>
      <x:c r="NYN5854" s="25"/>
      <x:c r="NYO5854" s="25"/>
      <x:c r="NYP5854" s="25"/>
      <x:c r="NYQ5854" s="25"/>
      <x:c r="NYR5854" s="25"/>
      <x:c r="NYS5854" s="25"/>
      <x:c r="NYT5854" s="25"/>
      <x:c r="NYU5854" s="25"/>
      <x:c r="NYV5854" s="25"/>
      <x:c r="NYW5854" s="25"/>
      <x:c r="NYX5854" s="25"/>
      <x:c r="NYY5854" s="25"/>
      <x:c r="NYZ5854" s="25"/>
      <x:c r="NZA5854" s="25"/>
      <x:c r="NZB5854" s="25"/>
      <x:c r="NZC5854" s="25"/>
      <x:c r="NZD5854" s="25"/>
      <x:c r="NZE5854" s="25"/>
      <x:c r="NZF5854" s="25"/>
      <x:c r="NZG5854" s="25"/>
      <x:c r="NZH5854" s="25"/>
      <x:c r="NZI5854" s="25"/>
      <x:c r="NZJ5854" s="25"/>
      <x:c r="NZK5854" s="25"/>
      <x:c r="NZL5854" s="25"/>
      <x:c r="NZM5854" s="25"/>
      <x:c r="NZN5854" s="25"/>
      <x:c r="NZO5854" s="25"/>
      <x:c r="NZP5854" s="25"/>
      <x:c r="NZQ5854" s="25"/>
      <x:c r="NZR5854" s="25"/>
      <x:c r="NZS5854" s="25"/>
      <x:c r="NZT5854" s="25"/>
      <x:c r="NZU5854" s="25"/>
      <x:c r="NZV5854" s="25"/>
      <x:c r="NZW5854" s="25"/>
      <x:c r="NZX5854" s="25"/>
      <x:c r="NZY5854" s="25"/>
      <x:c r="NZZ5854" s="25"/>
      <x:c r="OAA5854" s="25"/>
      <x:c r="OAB5854" s="25"/>
      <x:c r="OAC5854" s="25"/>
      <x:c r="OAD5854" s="25"/>
      <x:c r="OAE5854" s="25"/>
      <x:c r="OAF5854" s="25"/>
      <x:c r="OAG5854" s="25"/>
      <x:c r="OAH5854" s="25"/>
      <x:c r="OAI5854" s="25"/>
      <x:c r="OAJ5854" s="25"/>
      <x:c r="OAK5854" s="25"/>
      <x:c r="OAL5854" s="25"/>
      <x:c r="OAM5854" s="25"/>
      <x:c r="OAN5854" s="25"/>
      <x:c r="OAO5854" s="25"/>
      <x:c r="OAP5854" s="25"/>
      <x:c r="OAQ5854" s="25"/>
      <x:c r="OAR5854" s="25"/>
      <x:c r="OAS5854" s="25"/>
      <x:c r="OAT5854" s="25"/>
      <x:c r="OAU5854" s="25"/>
      <x:c r="OAV5854" s="25"/>
      <x:c r="OAW5854" s="25"/>
      <x:c r="OAX5854" s="25"/>
      <x:c r="OAY5854" s="25"/>
      <x:c r="OAZ5854" s="25"/>
      <x:c r="OBA5854" s="25"/>
      <x:c r="OBB5854" s="25"/>
      <x:c r="OBC5854" s="25"/>
      <x:c r="OBD5854" s="25"/>
      <x:c r="OBE5854" s="25"/>
      <x:c r="OBF5854" s="25"/>
      <x:c r="OBG5854" s="25"/>
      <x:c r="OBH5854" s="25"/>
      <x:c r="OBI5854" s="25"/>
      <x:c r="OBJ5854" s="25"/>
      <x:c r="OBK5854" s="25"/>
      <x:c r="OBL5854" s="25"/>
      <x:c r="OBM5854" s="25"/>
      <x:c r="OBN5854" s="25"/>
      <x:c r="OBO5854" s="25"/>
      <x:c r="OBP5854" s="25"/>
      <x:c r="OBQ5854" s="25"/>
      <x:c r="OBR5854" s="25"/>
      <x:c r="OBS5854" s="25"/>
      <x:c r="OBT5854" s="25"/>
      <x:c r="OBU5854" s="25"/>
      <x:c r="OBV5854" s="25"/>
      <x:c r="OBW5854" s="25"/>
      <x:c r="OBX5854" s="25"/>
      <x:c r="OBY5854" s="25"/>
      <x:c r="OBZ5854" s="25"/>
      <x:c r="OCA5854" s="25"/>
      <x:c r="OCB5854" s="25"/>
      <x:c r="OCC5854" s="25"/>
      <x:c r="OCD5854" s="25"/>
      <x:c r="OCE5854" s="25"/>
      <x:c r="OCF5854" s="25"/>
      <x:c r="OCG5854" s="25"/>
      <x:c r="OCH5854" s="25"/>
      <x:c r="OCI5854" s="25"/>
      <x:c r="OCJ5854" s="25"/>
      <x:c r="OCK5854" s="25"/>
      <x:c r="OCL5854" s="25"/>
      <x:c r="OCM5854" s="25"/>
      <x:c r="OCN5854" s="25"/>
      <x:c r="OCO5854" s="25"/>
      <x:c r="OCP5854" s="25"/>
      <x:c r="OCQ5854" s="25"/>
      <x:c r="OCR5854" s="25"/>
      <x:c r="OCS5854" s="25"/>
      <x:c r="OCT5854" s="25"/>
      <x:c r="OCU5854" s="25"/>
      <x:c r="OCV5854" s="25"/>
      <x:c r="OCW5854" s="25"/>
      <x:c r="OCX5854" s="25"/>
      <x:c r="OCY5854" s="25"/>
      <x:c r="OCZ5854" s="25"/>
      <x:c r="ODA5854" s="25"/>
      <x:c r="ODB5854" s="25"/>
      <x:c r="ODC5854" s="25"/>
      <x:c r="ODD5854" s="25"/>
      <x:c r="ODE5854" s="25"/>
      <x:c r="ODF5854" s="25"/>
      <x:c r="ODG5854" s="25"/>
      <x:c r="ODH5854" s="25"/>
      <x:c r="ODI5854" s="25"/>
      <x:c r="ODJ5854" s="25"/>
      <x:c r="ODK5854" s="25"/>
      <x:c r="ODL5854" s="25"/>
      <x:c r="ODM5854" s="25"/>
      <x:c r="ODN5854" s="25"/>
      <x:c r="ODO5854" s="25"/>
      <x:c r="ODP5854" s="25"/>
      <x:c r="ODQ5854" s="25"/>
      <x:c r="ODR5854" s="25"/>
      <x:c r="ODS5854" s="25"/>
      <x:c r="ODT5854" s="25"/>
      <x:c r="ODU5854" s="25"/>
      <x:c r="ODV5854" s="25"/>
      <x:c r="ODW5854" s="25"/>
      <x:c r="ODX5854" s="25"/>
      <x:c r="ODY5854" s="25"/>
      <x:c r="ODZ5854" s="25"/>
      <x:c r="OEA5854" s="25"/>
      <x:c r="OEB5854" s="25"/>
      <x:c r="OEC5854" s="25"/>
      <x:c r="OED5854" s="25"/>
      <x:c r="OEE5854" s="25"/>
      <x:c r="OEF5854" s="25"/>
      <x:c r="OEG5854" s="25"/>
      <x:c r="OEH5854" s="25"/>
      <x:c r="OEI5854" s="25"/>
      <x:c r="OEJ5854" s="25"/>
      <x:c r="OEK5854" s="25"/>
      <x:c r="OEL5854" s="25"/>
      <x:c r="OEM5854" s="25"/>
      <x:c r="OEN5854" s="25"/>
      <x:c r="OEO5854" s="25"/>
      <x:c r="OEP5854" s="25"/>
      <x:c r="OEQ5854" s="25"/>
      <x:c r="OER5854" s="25"/>
      <x:c r="OES5854" s="25"/>
      <x:c r="OET5854" s="25"/>
      <x:c r="OEU5854" s="25"/>
      <x:c r="OEV5854" s="25"/>
      <x:c r="OEW5854" s="25"/>
      <x:c r="OEX5854" s="25"/>
      <x:c r="OEY5854" s="25"/>
      <x:c r="OEZ5854" s="25"/>
      <x:c r="OFA5854" s="25"/>
      <x:c r="OFB5854" s="25"/>
      <x:c r="OFC5854" s="25"/>
      <x:c r="OFD5854" s="25"/>
      <x:c r="OFE5854" s="25"/>
      <x:c r="OFF5854" s="25"/>
      <x:c r="OFG5854" s="25"/>
      <x:c r="OFH5854" s="25"/>
      <x:c r="OFI5854" s="25"/>
      <x:c r="OFJ5854" s="25"/>
      <x:c r="OFK5854" s="25"/>
      <x:c r="OFL5854" s="25"/>
      <x:c r="OFM5854" s="25"/>
      <x:c r="OFN5854" s="25"/>
      <x:c r="OFO5854" s="25"/>
      <x:c r="OFP5854" s="25"/>
      <x:c r="OFQ5854" s="25"/>
      <x:c r="OFR5854" s="25"/>
      <x:c r="OFS5854" s="25"/>
      <x:c r="OFT5854" s="25"/>
      <x:c r="OFU5854" s="25"/>
      <x:c r="OFV5854" s="25"/>
      <x:c r="OFW5854" s="25"/>
      <x:c r="OFX5854" s="25"/>
      <x:c r="OFY5854" s="25"/>
      <x:c r="OFZ5854" s="25"/>
      <x:c r="OGA5854" s="25"/>
      <x:c r="OGB5854" s="25"/>
      <x:c r="OGC5854" s="25"/>
      <x:c r="OGD5854" s="25"/>
      <x:c r="OGE5854" s="25"/>
      <x:c r="OGF5854" s="25"/>
      <x:c r="OGG5854" s="25"/>
      <x:c r="OGH5854" s="25"/>
      <x:c r="OGI5854" s="25"/>
      <x:c r="OGJ5854" s="25"/>
      <x:c r="OGK5854" s="25"/>
      <x:c r="OGL5854" s="25"/>
      <x:c r="OGM5854" s="25"/>
      <x:c r="OGN5854" s="25"/>
      <x:c r="OGO5854" s="25"/>
      <x:c r="OGP5854" s="25"/>
      <x:c r="OGQ5854" s="25"/>
      <x:c r="OGR5854" s="25"/>
      <x:c r="OGS5854" s="25"/>
      <x:c r="OGT5854" s="25"/>
      <x:c r="OGU5854" s="25"/>
      <x:c r="OGV5854" s="25"/>
      <x:c r="OGW5854" s="25"/>
      <x:c r="OGX5854" s="25"/>
      <x:c r="OGY5854" s="25"/>
      <x:c r="OGZ5854" s="25"/>
      <x:c r="OHA5854" s="25"/>
      <x:c r="OHB5854" s="25"/>
      <x:c r="OHC5854" s="25"/>
      <x:c r="OHD5854" s="25"/>
      <x:c r="OHE5854" s="25"/>
      <x:c r="OHF5854" s="25"/>
      <x:c r="OHG5854" s="25"/>
      <x:c r="OHH5854" s="25"/>
      <x:c r="OHI5854" s="25"/>
      <x:c r="OHJ5854" s="25"/>
      <x:c r="OHK5854" s="25"/>
      <x:c r="OHL5854" s="25"/>
      <x:c r="OHM5854" s="25"/>
      <x:c r="OHN5854" s="25"/>
      <x:c r="OHO5854" s="25"/>
      <x:c r="OHP5854" s="25"/>
      <x:c r="OHQ5854" s="25"/>
      <x:c r="OHR5854" s="25"/>
      <x:c r="OHS5854" s="25"/>
      <x:c r="OHT5854" s="25"/>
      <x:c r="OHU5854" s="25"/>
      <x:c r="OHV5854" s="25"/>
      <x:c r="OHW5854" s="25"/>
      <x:c r="OHX5854" s="25"/>
      <x:c r="OHY5854" s="25"/>
      <x:c r="OHZ5854" s="25"/>
      <x:c r="OIA5854" s="25"/>
      <x:c r="OIB5854" s="25"/>
      <x:c r="OIC5854" s="25"/>
      <x:c r="OID5854" s="25"/>
      <x:c r="OIE5854" s="25"/>
      <x:c r="OIF5854" s="25"/>
      <x:c r="OIG5854" s="25"/>
      <x:c r="OIH5854" s="25"/>
      <x:c r="OII5854" s="25"/>
      <x:c r="OIJ5854" s="25"/>
      <x:c r="OIK5854" s="25"/>
      <x:c r="OIL5854" s="25"/>
      <x:c r="OIM5854" s="25"/>
      <x:c r="OIN5854" s="25"/>
      <x:c r="OIO5854" s="25"/>
      <x:c r="OIP5854" s="25"/>
      <x:c r="OIQ5854" s="25"/>
      <x:c r="OIR5854" s="25"/>
      <x:c r="OIS5854" s="25"/>
      <x:c r="OIT5854" s="25"/>
      <x:c r="OIU5854" s="25"/>
      <x:c r="OIV5854" s="25"/>
      <x:c r="OIW5854" s="25"/>
      <x:c r="OIX5854" s="25"/>
      <x:c r="OIY5854" s="25"/>
      <x:c r="OIZ5854" s="25"/>
      <x:c r="OJA5854" s="25"/>
      <x:c r="OJB5854" s="25"/>
      <x:c r="OJC5854" s="25"/>
      <x:c r="OJD5854" s="25"/>
      <x:c r="OJE5854" s="25"/>
      <x:c r="OJF5854" s="25"/>
      <x:c r="OJG5854" s="25"/>
      <x:c r="OJH5854" s="25"/>
      <x:c r="OJI5854" s="25"/>
      <x:c r="OJJ5854" s="25"/>
      <x:c r="OJK5854" s="25"/>
      <x:c r="OJL5854" s="25"/>
      <x:c r="OJM5854" s="25"/>
      <x:c r="OJN5854" s="25"/>
      <x:c r="OJO5854" s="25"/>
      <x:c r="OJP5854" s="25"/>
      <x:c r="OJQ5854" s="25"/>
      <x:c r="OJR5854" s="25"/>
      <x:c r="OJS5854" s="25"/>
      <x:c r="OJT5854" s="25"/>
      <x:c r="OJU5854" s="25"/>
      <x:c r="OJV5854" s="25"/>
      <x:c r="OJW5854" s="25"/>
      <x:c r="OJX5854" s="25"/>
      <x:c r="OJY5854" s="25"/>
      <x:c r="OJZ5854" s="25"/>
      <x:c r="OKA5854" s="25"/>
      <x:c r="OKB5854" s="25"/>
      <x:c r="OKC5854" s="25"/>
      <x:c r="OKD5854" s="25"/>
      <x:c r="OKE5854" s="25"/>
      <x:c r="OKF5854" s="25"/>
      <x:c r="OKG5854" s="25"/>
      <x:c r="OKH5854" s="25"/>
      <x:c r="OKI5854" s="25"/>
      <x:c r="OKJ5854" s="25"/>
      <x:c r="OKK5854" s="25"/>
      <x:c r="OKL5854" s="25"/>
      <x:c r="OKM5854" s="25"/>
      <x:c r="OKN5854" s="25"/>
      <x:c r="OKO5854" s="25"/>
      <x:c r="OKP5854" s="25"/>
      <x:c r="OKQ5854" s="25"/>
      <x:c r="OKR5854" s="25"/>
      <x:c r="OKS5854" s="25"/>
      <x:c r="OKT5854" s="25"/>
      <x:c r="OKU5854" s="25"/>
      <x:c r="OKV5854" s="25"/>
      <x:c r="OKW5854" s="25"/>
      <x:c r="OKX5854" s="25"/>
      <x:c r="OKY5854" s="25"/>
      <x:c r="OKZ5854" s="25"/>
      <x:c r="OLA5854" s="25"/>
      <x:c r="OLB5854" s="25"/>
      <x:c r="OLC5854" s="25"/>
      <x:c r="OLD5854" s="25"/>
      <x:c r="OLE5854" s="25"/>
      <x:c r="OLF5854" s="25"/>
      <x:c r="OLG5854" s="25"/>
      <x:c r="OLH5854" s="25"/>
      <x:c r="OLI5854" s="25"/>
      <x:c r="OLJ5854" s="25"/>
      <x:c r="OLK5854" s="25"/>
      <x:c r="OLL5854" s="25"/>
      <x:c r="OLM5854" s="25"/>
      <x:c r="OLN5854" s="25"/>
      <x:c r="OLO5854" s="25"/>
      <x:c r="OLP5854" s="25"/>
      <x:c r="OLQ5854" s="25"/>
      <x:c r="OLR5854" s="25"/>
      <x:c r="OLS5854" s="25"/>
      <x:c r="OLT5854" s="25"/>
      <x:c r="OLU5854" s="25"/>
      <x:c r="OLV5854" s="25"/>
      <x:c r="OLW5854" s="25"/>
      <x:c r="OLX5854" s="25"/>
      <x:c r="OLY5854" s="25"/>
      <x:c r="OLZ5854" s="25"/>
      <x:c r="OMA5854" s="25"/>
      <x:c r="OMB5854" s="25"/>
      <x:c r="OMC5854" s="25"/>
      <x:c r="OMD5854" s="25"/>
      <x:c r="OME5854" s="25"/>
      <x:c r="OMF5854" s="25"/>
      <x:c r="OMG5854" s="25"/>
      <x:c r="OMH5854" s="25"/>
      <x:c r="OMI5854" s="25"/>
      <x:c r="OMJ5854" s="25"/>
      <x:c r="OMK5854" s="25"/>
      <x:c r="OML5854" s="25"/>
      <x:c r="OMM5854" s="25"/>
      <x:c r="OMN5854" s="25"/>
      <x:c r="OMO5854" s="25"/>
      <x:c r="OMP5854" s="25"/>
      <x:c r="OMQ5854" s="25"/>
      <x:c r="OMR5854" s="25"/>
      <x:c r="OMS5854" s="25"/>
      <x:c r="OMT5854" s="25"/>
      <x:c r="OMU5854" s="25"/>
      <x:c r="OMV5854" s="25"/>
      <x:c r="OMW5854" s="25"/>
      <x:c r="OMX5854" s="25"/>
      <x:c r="OMY5854" s="25"/>
      <x:c r="OMZ5854" s="25"/>
      <x:c r="ONA5854" s="25"/>
      <x:c r="ONB5854" s="25"/>
      <x:c r="ONC5854" s="25"/>
      <x:c r="OND5854" s="25"/>
      <x:c r="ONE5854" s="25"/>
      <x:c r="ONF5854" s="25"/>
      <x:c r="ONG5854" s="25"/>
      <x:c r="ONH5854" s="25"/>
      <x:c r="ONI5854" s="25"/>
      <x:c r="ONJ5854" s="25"/>
      <x:c r="ONK5854" s="25"/>
      <x:c r="ONL5854" s="25"/>
      <x:c r="ONM5854" s="25"/>
      <x:c r="ONN5854" s="25"/>
      <x:c r="ONO5854" s="25"/>
      <x:c r="ONP5854" s="25"/>
      <x:c r="ONQ5854" s="25"/>
      <x:c r="ONR5854" s="25"/>
      <x:c r="ONS5854" s="25"/>
      <x:c r="ONT5854" s="25"/>
      <x:c r="ONU5854" s="25"/>
      <x:c r="ONV5854" s="25"/>
      <x:c r="ONW5854" s="25"/>
      <x:c r="ONX5854" s="25"/>
      <x:c r="ONY5854" s="25"/>
      <x:c r="ONZ5854" s="25"/>
      <x:c r="OOA5854" s="25"/>
      <x:c r="OOB5854" s="25"/>
      <x:c r="OOC5854" s="25"/>
      <x:c r="OOD5854" s="25"/>
      <x:c r="OOE5854" s="25"/>
      <x:c r="OOF5854" s="25"/>
      <x:c r="OOG5854" s="25"/>
      <x:c r="OOH5854" s="25"/>
      <x:c r="OOI5854" s="25"/>
      <x:c r="OOJ5854" s="25"/>
      <x:c r="OOK5854" s="25"/>
      <x:c r="OOL5854" s="25"/>
      <x:c r="OOM5854" s="25"/>
      <x:c r="OON5854" s="25"/>
      <x:c r="OOO5854" s="25"/>
      <x:c r="OOP5854" s="25"/>
      <x:c r="OOQ5854" s="25"/>
      <x:c r="OOR5854" s="25"/>
      <x:c r="OOS5854" s="25"/>
      <x:c r="OOT5854" s="25"/>
      <x:c r="OOU5854" s="25"/>
      <x:c r="OOV5854" s="25"/>
      <x:c r="OOW5854" s="25"/>
      <x:c r="OOX5854" s="25"/>
      <x:c r="OOY5854" s="25"/>
      <x:c r="OOZ5854" s="25"/>
      <x:c r="OPA5854" s="25"/>
      <x:c r="OPB5854" s="25"/>
      <x:c r="OPC5854" s="25"/>
      <x:c r="OPD5854" s="25"/>
      <x:c r="OPE5854" s="25"/>
      <x:c r="OPF5854" s="25"/>
      <x:c r="OPG5854" s="25"/>
      <x:c r="OPH5854" s="25"/>
      <x:c r="OPI5854" s="25"/>
      <x:c r="OPJ5854" s="25"/>
      <x:c r="OPK5854" s="25"/>
      <x:c r="OPL5854" s="25"/>
      <x:c r="OPM5854" s="25"/>
      <x:c r="OPN5854" s="25"/>
      <x:c r="OPO5854" s="25"/>
      <x:c r="OPP5854" s="25"/>
      <x:c r="OPQ5854" s="25"/>
      <x:c r="OPR5854" s="25"/>
      <x:c r="OPS5854" s="25"/>
      <x:c r="OPT5854" s="25"/>
      <x:c r="OPU5854" s="25"/>
      <x:c r="OPV5854" s="25"/>
      <x:c r="OPW5854" s="25"/>
      <x:c r="OPX5854" s="25"/>
      <x:c r="OPY5854" s="25"/>
      <x:c r="OPZ5854" s="25"/>
      <x:c r="OQA5854" s="25"/>
      <x:c r="OQB5854" s="25"/>
      <x:c r="OQC5854" s="25"/>
      <x:c r="OQD5854" s="25"/>
      <x:c r="OQE5854" s="25"/>
      <x:c r="OQF5854" s="25"/>
      <x:c r="OQG5854" s="25"/>
      <x:c r="OQH5854" s="25"/>
      <x:c r="OQI5854" s="25"/>
      <x:c r="OQJ5854" s="25"/>
      <x:c r="OQK5854" s="25"/>
      <x:c r="OQL5854" s="25"/>
      <x:c r="OQM5854" s="25"/>
      <x:c r="OQN5854" s="25"/>
      <x:c r="OQO5854" s="25"/>
      <x:c r="OQP5854" s="25"/>
      <x:c r="OQQ5854" s="25"/>
      <x:c r="OQR5854" s="25"/>
      <x:c r="OQS5854" s="25"/>
      <x:c r="OQT5854" s="25"/>
      <x:c r="OQU5854" s="25"/>
      <x:c r="OQV5854" s="25"/>
      <x:c r="OQW5854" s="25"/>
      <x:c r="OQX5854" s="25"/>
      <x:c r="OQY5854" s="25"/>
      <x:c r="OQZ5854" s="25"/>
      <x:c r="ORA5854" s="25"/>
      <x:c r="ORB5854" s="25"/>
      <x:c r="ORC5854" s="25"/>
      <x:c r="ORD5854" s="25"/>
      <x:c r="ORE5854" s="25"/>
      <x:c r="ORF5854" s="25"/>
      <x:c r="ORG5854" s="25"/>
      <x:c r="ORH5854" s="25"/>
      <x:c r="ORI5854" s="25"/>
      <x:c r="ORJ5854" s="25"/>
      <x:c r="ORK5854" s="25"/>
      <x:c r="ORL5854" s="25"/>
      <x:c r="ORM5854" s="25"/>
      <x:c r="ORN5854" s="25"/>
      <x:c r="ORO5854" s="25"/>
      <x:c r="ORP5854" s="25"/>
      <x:c r="ORQ5854" s="25"/>
      <x:c r="ORR5854" s="25"/>
      <x:c r="ORS5854" s="25"/>
      <x:c r="ORT5854" s="25"/>
      <x:c r="ORU5854" s="25"/>
      <x:c r="ORV5854" s="25"/>
      <x:c r="ORW5854" s="25"/>
      <x:c r="ORX5854" s="25"/>
      <x:c r="ORY5854" s="25"/>
      <x:c r="ORZ5854" s="25"/>
      <x:c r="OSA5854" s="25"/>
      <x:c r="OSB5854" s="25"/>
      <x:c r="OSC5854" s="25"/>
      <x:c r="OSD5854" s="25"/>
      <x:c r="OSE5854" s="25"/>
      <x:c r="OSF5854" s="25"/>
      <x:c r="OSG5854" s="25"/>
      <x:c r="OSH5854" s="25"/>
      <x:c r="OSI5854" s="25"/>
      <x:c r="OSJ5854" s="25"/>
      <x:c r="OSK5854" s="25"/>
      <x:c r="OSL5854" s="25"/>
      <x:c r="OSM5854" s="25"/>
      <x:c r="OSN5854" s="25"/>
      <x:c r="OSO5854" s="25"/>
      <x:c r="OSP5854" s="25"/>
      <x:c r="OSQ5854" s="25"/>
      <x:c r="OSR5854" s="25"/>
      <x:c r="OSS5854" s="25"/>
      <x:c r="OST5854" s="25"/>
      <x:c r="OSU5854" s="25"/>
      <x:c r="OSV5854" s="25"/>
      <x:c r="OSW5854" s="25"/>
      <x:c r="OSX5854" s="25"/>
      <x:c r="OSY5854" s="25"/>
      <x:c r="OSZ5854" s="25"/>
      <x:c r="OTA5854" s="25"/>
      <x:c r="OTB5854" s="25"/>
      <x:c r="OTC5854" s="25"/>
      <x:c r="OTD5854" s="25"/>
      <x:c r="OTE5854" s="25"/>
      <x:c r="OTF5854" s="25"/>
      <x:c r="OTG5854" s="25"/>
      <x:c r="OTH5854" s="25"/>
      <x:c r="OTI5854" s="25"/>
      <x:c r="OTJ5854" s="25"/>
      <x:c r="OTK5854" s="25"/>
      <x:c r="OTL5854" s="25"/>
      <x:c r="OTM5854" s="25"/>
      <x:c r="OTN5854" s="25"/>
      <x:c r="OTO5854" s="25"/>
      <x:c r="OTP5854" s="25"/>
      <x:c r="OTQ5854" s="25"/>
      <x:c r="OTR5854" s="25"/>
      <x:c r="OTS5854" s="25"/>
      <x:c r="OTT5854" s="25"/>
      <x:c r="OTU5854" s="25"/>
      <x:c r="OTV5854" s="25"/>
      <x:c r="OTW5854" s="25"/>
      <x:c r="OTX5854" s="25"/>
      <x:c r="OTY5854" s="25"/>
      <x:c r="OTZ5854" s="25"/>
      <x:c r="OUA5854" s="25"/>
      <x:c r="OUB5854" s="25"/>
      <x:c r="OUC5854" s="25"/>
      <x:c r="OUD5854" s="25"/>
      <x:c r="OUE5854" s="25"/>
      <x:c r="OUF5854" s="25"/>
      <x:c r="OUG5854" s="25"/>
      <x:c r="OUH5854" s="25"/>
      <x:c r="OUI5854" s="25"/>
      <x:c r="OUJ5854" s="25"/>
      <x:c r="OUK5854" s="25"/>
      <x:c r="OUL5854" s="25"/>
      <x:c r="OUM5854" s="25"/>
      <x:c r="OUN5854" s="25"/>
      <x:c r="OUO5854" s="25"/>
      <x:c r="OUP5854" s="25"/>
      <x:c r="OUQ5854" s="25"/>
      <x:c r="OUR5854" s="25"/>
      <x:c r="OUS5854" s="25"/>
      <x:c r="OUT5854" s="25"/>
      <x:c r="OUU5854" s="25"/>
      <x:c r="OUV5854" s="25"/>
      <x:c r="OUW5854" s="25"/>
      <x:c r="OUX5854" s="25"/>
      <x:c r="OUY5854" s="25"/>
      <x:c r="OUZ5854" s="25"/>
      <x:c r="OVA5854" s="25"/>
      <x:c r="OVB5854" s="25"/>
      <x:c r="OVC5854" s="25"/>
      <x:c r="OVD5854" s="25"/>
      <x:c r="OVE5854" s="25"/>
      <x:c r="OVF5854" s="25"/>
      <x:c r="OVG5854" s="25"/>
      <x:c r="OVH5854" s="25"/>
      <x:c r="OVI5854" s="25"/>
      <x:c r="OVJ5854" s="25"/>
      <x:c r="OVK5854" s="25"/>
      <x:c r="OVL5854" s="25"/>
      <x:c r="OVM5854" s="25"/>
      <x:c r="OVN5854" s="25"/>
      <x:c r="OVO5854" s="25"/>
      <x:c r="OVP5854" s="25"/>
      <x:c r="OVQ5854" s="25"/>
      <x:c r="OVR5854" s="25"/>
      <x:c r="OVS5854" s="25"/>
      <x:c r="OVT5854" s="25"/>
      <x:c r="OVU5854" s="25"/>
      <x:c r="OVV5854" s="25"/>
      <x:c r="OVW5854" s="25"/>
      <x:c r="OVX5854" s="25"/>
      <x:c r="OVY5854" s="25"/>
      <x:c r="OVZ5854" s="25"/>
      <x:c r="OWA5854" s="25"/>
      <x:c r="OWB5854" s="25"/>
      <x:c r="OWC5854" s="25"/>
      <x:c r="OWD5854" s="25"/>
      <x:c r="OWE5854" s="25"/>
      <x:c r="OWF5854" s="25"/>
      <x:c r="OWG5854" s="25"/>
      <x:c r="OWH5854" s="25"/>
      <x:c r="OWI5854" s="25"/>
      <x:c r="OWJ5854" s="25"/>
      <x:c r="OWK5854" s="25"/>
      <x:c r="OWL5854" s="25"/>
      <x:c r="OWM5854" s="25"/>
      <x:c r="OWN5854" s="25"/>
      <x:c r="OWO5854" s="25"/>
      <x:c r="OWP5854" s="25"/>
      <x:c r="OWQ5854" s="25"/>
      <x:c r="OWR5854" s="25"/>
      <x:c r="OWS5854" s="25"/>
      <x:c r="OWT5854" s="25"/>
      <x:c r="OWU5854" s="25"/>
      <x:c r="OWV5854" s="25"/>
      <x:c r="OWW5854" s="25"/>
      <x:c r="OWX5854" s="25"/>
      <x:c r="OWY5854" s="25"/>
      <x:c r="OWZ5854" s="25"/>
      <x:c r="OXA5854" s="25"/>
      <x:c r="OXB5854" s="25"/>
      <x:c r="OXC5854" s="25"/>
      <x:c r="OXD5854" s="25"/>
      <x:c r="OXE5854" s="25"/>
      <x:c r="OXF5854" s="25"/>
      <x:c r="OXG5854" s="25"/>
      <x:c r="OXH5854" s="25"/>
      <x:c r="OXI5854" s="25"/>
      <x:c r="OXJ5854" s="25"/>
      <x:c r="OXK5854" s="25"/>
      <x:c r="OXL5854" s="25"/>
      <x:c r="OXM5854" s="25"/>
      <x:c r="OXN5854" s="25"/>
      <x:c r="OXO5854" s="25"/>
      <x:c r="OXP5854" s="25"/>
      <x:c r="OXQ5854" s="25"/>
      <x:c r="OXR5854" s="25"/>
      <x:c r="OXS5854" s="25"/>
      <x:c r="OXT5854" s="25"/>
      <x:c r="OXU5854" s="25"/>
      <x:c r="OXV5854" s="25"/>
      <x:c r="OXW5854" s="25"/>
      <x:c r="OXX5854" s="25"/>
      <x:c r="OXY5854" s="25"/>
      <x:c r="OXZ5854" s="25"/>
      <x:c r="OYA5854" s="25"/>
      <x:c r="OYB5854" s="25"/>
      <x:c r="OYC5854" s="25"/>
      <x:c r="OYD5854" s="25"/>
      <x:c r="OYE5854" s="25"/>
      <x:c r="OYF5854" s="25"/>
      <x:c r="OYG5854" s="25"/>
      <x:c r="OYH5854" s="25"/>
      <x:c r="OYI5854" s="25"/>
      <x:c r="OYJ5854" s="25"/>
      <x:c r="OYK5854" s="25"/>
      <x:c r="OYL5854" s="25"/>
      <x:c r="OYM5854" s="25"/>
      <x:c r="OYN5854" s="25"/>
      <x:c r="OYO5854" s="25"/>
      <x:c r="OYP5854" s="25"/>
      <x:c r="OYQ5854" s="25"/>
      <x:c r="OYR5854" s="25"/>
      <x:c r="OYS5854" s="25"/>
      <x:c r="OYT5854" s="25"/>
      <x:c r="OYU5854" s="25"/>
      <x:c r="OYV5854" s="25"/>
      <x:c r="OYW5854" s="25"/>
      <x:c r="OYX5854" s="25"/>
      <x:c r="OYY5854" s="25"/>
      <x:c r="OYZ5854" s="25"/>
      <x:c r="OZA5854" s="25"/>
      <x:c r="OZB5854" s="25"/>
      <x:c r="OZC5854" s="25"/>
      <x:c r="OZD5854" s="25"/>
      <x:c r="OZE5854" s="25"/>
      <x:c r="OZF5854" s="25"/>
      <x:c r="OZG5854" s="25"/>
      <x:c r="OZH5854" s="25"/>
      <x:c r="OZI5854" s="25"/>
      <x:c r="OZJ5854" s="25"/>
      <x:c r="OZK5854" s="25"/>
      <x:c r="OZL5854" s="25"/>
      <x:c r="OZM5854" s="25"/>
      <x:c r="OZN5854" s="25"/>
      <x:c r="OZO5854" s="25"/>
      <x:c r="OZP5854" s="25"/>
      <x:c r="OZQ5854" s="25"/>
      <x:c r="OZR5854" s="25"/>
      <x:c r="OZS5854" s="25"/>
      <x:c r="OZT5854" s="25"/>
      <x:c r="OZU5854" s="25"/>
      <x:c r="OZV5854" s="25"/>
      <x:c r="OZW5854" s="25"/>
      <x:c r="OZX5854" s="25"/>
      <x:c r="OZY5854" s="25"/>
      <x:c r="OZZ5854" s="25"/>
      <x:c r="PAA5854" s="25"/>
      <x:c r="PAB5854" s="25"/>
      <x:c r="PAC5854" s="25"/>
      <x:c r="PAD5854" s="25"/>
      <x:c r="PAE5854" s="25"/>
      <x:c r="PAF5854" s="25"/>
      <x:c r="PAG5854" s="25"/>
      <x:c r="PAH5854" s="25"/>
      <x:c r="PAI5854" s="25"/>
      <x:c r="PAJ5854" s="25"/>
      <x:c r="PAK5854" s="25"/>
      <x:c r="PAL5854" s="25"/>
      <x:c r="PAM5854" s="25"/>
      <x:c r="PAN5854" s="25"/>
      <x:c r="PAO5854" s="25"/>
      <x:c r="PAP5854" s="25"/>
      <x:c r="PAQ5854" s="25"/>
      <x:c r="PAR5854" s="25"/>
      <x:c r="PAS5854" s="25"/>
      <x:c r="PAT5854" s="25"/>
      <x:c r="PAU5854" s="25"/>
      <x:c r="PAV5854" s="25"/>
      <x:c r="PAW5854" s="25"/>
      <x:c r="PAX5854" s="25"/>
      <x:c r="PAY5854" s="25"/>
      <x:c r="PAZ5854" s="25"/>
      <x:c r="PBA5854" s="25"/>
      <x:c r="PBB5854" s="25"/>
      <x:c r="PBC5854" s="25"/>
      <x:c r="PBD5854" s="25"/>
      <x:c r="PBE5854" s="25"/>
      <x:c r="PBF5854" s="25"/>
      <x:c r="PBG5854" s="25"/>
      <x:c r="PBH5854" s="25"/>
      <x:c r="PBI5854" s="25"/>
      <x:c r="PBJ5854" s="25"/>
      <x:c r="PBK5854" s="25"/>
      <x:c r="PBL5854" s="25"/>
      <x:c r="PBM5854" s="25"/>
      <x:c r="PBN5854" s="25"/>
      <x:c r="PBO5854" s="25"/>
      <x:c r="PBP5854" s="25"/>
      <x:c r="PBQ5854" s="25"/>
      <x:c r="PBR5854" s="25"/>
      <x:c r="PBS5854" s="25"/>
      <x:c r="PBT5854" s="25"/>
      <x:c r="PBU5854" s="25"/>
      <x:c r="PBV5854" s="25"/>
      <x:c r="PBW5854" s="25"/>
      <x:c r="PBX5854" s="25"/>
      <x:c r="PBY5854" s="25"/>
      <x:c r="PBZ5854" s="25"/>
      <x:c r="PCA5854" s="25"/>
      <x:c r="PCB5854" s="25"/>
      <x:c r="PCC5854" s="25"/>
      <x:c r="PCD5854" s="25"/>
      <x:c r="PCE5854" s="25"/>
      <x:c r="PCF5854" s="25"/>
      <x:c r="PCG5854" s="25"/>
      <x:c r="PCH5854" s="25"/>
      <x:c r="PCI5854" s="25"/>
      <x:c r="PCJ5854" s="25"/>
      <x:c r="PCK5854" s="25"/>
      <x:c r="PCL5854" s="25"/>
      <x:c r="PCM5854" s="25"/>
      <x:c r="PCN5854" s="25"/>
      <x:c r="PCO5854" s="25"/>
      <x:c r="PCP5854" s="25"/>
      <x:c r="PCQ5854" s="25"/>
      <x:c r="PCR5854" s="25"/>
      <x:c r="PCS5854" s="25"/>
      <x:c r="PCT5854" s="25"/>
      <x:c r="PCU5854" s="25"/>
      <x:c r="PCV5854" s="25"/>
      <x:c r="PCW5854" s="25"/>
      <x:c r="PCX5854" s="25"/>
      <x:c r="PCY5854" s="25"/>
      <x:c r="PCZ5854" s="25"/>
      <x:c r="PDA5854" s="25"/>
      <x:c r="PDB5854" s="25"/>
      <x:c r="PDC5854" s="25"/>
      <x:c r="PDD5854" s="25"/>
      <x:c r="PDE5854" s="25"/>
      <x:c r="PDF5854" s="25"/>
      <x:c r="PDG5854" s="25"/>
      <x:c r="PDH5854" s="25"/>
      <x:c r="PDI5854" s="25"/>
      <x:c r="PDJ5854" s="25"/>
      <x:c r="PDK5854" s="25"/>
      <x:c r="PDL5854" s="25"/>
      <x:c r="PDM5854" s="25"/>
      <x:c r="PDN5854" s="25"/>
      <x:c r="PDO5854" s="25"/>
      <x:c r="PDP5854" s="25"/>
      <x:c r="PDQ5854" s="25"/>
      <x:c r="PDR5854" s="25"/>
      <x:c r="PDS5854" s="25"/>
      <x:c r="PDT5854" s="25"/>
      <x:c r="PDU5854" s="25"/>
      <x:c r="PDV5854" s="25"/>
      <x:c r="PDW5854" s="25"/>
      <x:c r="PDX5854" s="25"/>
      <x:c r="PDY5854" s="25"/>
      <x:c r="PDZ5854" s="25"/>
      <x:c r="PEA5854" s="25"/>
      <x:c r="PEB5854" s="25"/>
      <x:c r="PEC5854" s="25"/>
      <x:c r="PED5854" s="25"/>
      <x:c r="PEE5854" s="25"/>
      <x:c r="PEF5854" s="25"/>
      <x:c r="PEG5854" s="25"/>
      <x:c r="PEH5854" s="25"/>
      <x:c r="PEI5854" s="25"/>
      <x:c r="PEJ5854" s="25"/>
      <x:c r="PEK5854" s="25"/>
      <x:c r="PEL5854" s="25"/>
      <x:c r="PEM5854" s="25"/>
      <x:c r="PEN5854" s="25"/>
      <x:c r="PEO5854" s="25"/>
      <x:c r="PEP5854" s="25"/>
      <x:c r="PEQ5854" s="25"/>
      <x:c r="PER5854" s="25"/>
      <x:c r="PES5854" s="25"/>
      <x:c r="PET5854" s="25"/>
      <x:c r="PEU5854" s="25"/>
      <x:c r="PEV5854" s="25"/>
      <x:c r="PEW5854" s="25"/>
      <x:c r="PEX5854" s="25"/>
      <x:c r="PEY5854" s="25"/>
      <x:c r="PEZ5854" s="25"/>
      <x:c r="PFA5854" s="25"/>
      <x:c r="PFB5854" s="25"/>
      <x:c r="PFC5854" s="25"/>
      <x:c r="PFD5854" s="25"/>
      <x:c r="PFE5854" s="25"/>
      <x:c r="PFF5854" s="25"/>
      <x:c r="PFG5854" s="25"/>
      <x:c r="PFH5854" s="25"/>
      <x:c r="PFI5854" s="25"/>
      <x:c r="PFJ5854" s="25"/>
      <x:c r="PFK5854" s="25"/>
      <x:c r="PFL5854" s="25"/>
      <x:c r="PFM5854" s="25"/>
      <x:c r="PFN5854" s="25"/>
      <x:c r="PFO5854" s="25"/>
      <x:c r="PFP5854" s="25"/>
      <x:c r="PFQ5854" s="25"/>
      <x:c r="PFR5854" s="25"/>
      <x:c r="PFS5854" s="25"/>
      <x:c r="PFT5854" s="25"/>
      <x:c r="PFU5854" s="25"/>
      <x:c r="PFV5854" s="25"/>
      <x:c r="PFW5854" s="25"/>
      <x:c r="PFX5854" s="25"/>
      <x:c r="PFY5854" s="25"/>
      <x:c r="PFZ5854" s="25"/>
      <x:c r="PGA5854" s="25"/>
      <x:c r="PGB5854" s="25"/>
      <x:c r="PGC5854" s="25"/>
      <x:c r="PGD5854" s="25"/>
      <x:c r="PGE5854" s="25"/>
      <x:c r="PGF5854" s="25"/>
      <x:c r="PGG5854" s="25"/>
      <x:c r="PGH5854" s="25"/>
      <x:c r="PGI5854" s="25"/>
      <x:c r="PGJ5854" s="25"/>
      <x:c r="PGK5854" s="25"/>
      <x:c r="PGL5854" s="25"/>
      <x:c r="PGM5854" s="25"/>
      <x:c r="PGN5854" s="25"/>
      <x:c r="PGO5854" s="25"/>
      <x:c r="PGP5854" s="25"/>
      <x:c r="PGQ5854" s="25"/>
      <x:c r="PGR5854" s="25"/>
      <x:c r="PGS5854" s="25"/>
      <x:c r="PGT5854" s="25"/>
      <x:c r="PGU5854" s="25"/>
      <x:c r="PGV5854" s="25"/>
      <x:c r="PGW5854" s="25"/>
      <x:c r="PGX5854" s="25"/>
      <x:c r="PGY5854" s="25"/>
      <x:c r="PGZ5854" s="25"/>
      <x:c r="PHA5854" s="25"/>
      <x:c r="PHB5854" s="25"/>
      <x:c r="PHC5854" s="25"/>
      <x:c r="PHD5854" s="25"/>
      <x:c r="PHE5854" s="25"/>
      <x:c r="PHF5854" s="25"/>
      <x:c r="PHG5854" s="25"/>
      <x:c r="PHH5854" s="25"/>
      <x:c r="PHI5854" s="25"/>
      <x:c r="PHJ5854" s="25"/>
      <x:c r="PHK5854" s="25"/>
      <x:c r="PHL5854" s="25"/>
      <x:c r="PHM5854" s="25"/>
      <x:c r="PHN5854" s="25"/>
      <x:c r="PHO5854" s="25"/>
      <x:c r="PHP5854" s="25"/>
      <x:c r="PHQ5854" s="25"/>
      <x:c r="PHR5854" s="25"/>
      <x:c r="PHS5854" s="25"/>
      <x:c r="PHT5854" s="25"/>
      <x:c r="PHU5854" s="25"/>
      <x:c r="PHV5854" s="25"/>
      <x:c r="PHW5854" s="25"/>
      <x:c r="PHX5854" s="25"/>
      <x:c r="PHY5854" s="25"/>
      <x:c r="PHZ5854" s="25"/>
      <x:c r="PIA5854" s="25"/>
      <x:c r="PIB5854" s="25"/>
      <x:c r="PIC5854" s="25"/>
      <x:c r="PID5854" s="25"/>
      <x:c r="PIE5854" s="25"/>
      <x:c r="PIF5854" s="25"/>
      <x:c r="PIG5854" s="25"/>
      <x:c r="PIH5854" s="25"/>
      <x:c r="PII5854" s="25"/>
      <x:c r="PIJ5854" s="25"/>
      <x:c r="PIK5854" s="25"/>
      <x:c r="PIL5854" s="25"/>
      <x:c r="PIM5854" s="25"/>
      <x:c r="PIN5854" s="25"/>
      <x:c r="PIO5854" s="25"/>
      <x:c r="PIP5854" s="25"/>
      <x:c r="PIQ5854" s="25"/>
      <x:c r="PIR5854" s="25"/>
      <x:c r="PIS5854" s="25"/>
      <x:c r="PIT5854" s="25"/>
      <x:c r="PIU5854" s="25"/>
      <x:c r="PIV5854" s="25"/>
      <x:c r="PIW5854" s="25"/>
      <x:c r="PIX5854" s="25"/>
      <x:c r="PIY5854" s="25"/>
      <x:c r="PIZ5854" s="25"/>
      <x:c r="PJA5854" s="25"/>
      <x:c r="PJB5854" s="25"/>
      <x:c r="PJC5854" s="25"/>
      <x:c r="PJD5854" s="25"/>
      <x:c r="PJE5854" s="25"/>
      <x:c r="PJF5854" s="25"/>
      <x:c r="PJG5854" s="25"/>
      <x:c r="PJH5854" s="25"/>
      <x:c r="PJI5854" s="25"/>
      <x:c r="PJJ5854" s="25"/>
      <x:c r="PJK5854" s="25"/>
      <x:c r="PJL5854" s="25"/>
      <x:c r="PJM5854" s="25"/>
      <x:c r="PJN5854" s="25"/>
      <x:c r="PJO5854" s="25"/>
      <x:c r="PJP5854" s="25"/>
      <x:c r="PJQ5854" s="25"/>
      <x:c r="PJR5854" s="25"/>
      <x:c r="PJS5854" s="25"/>
      <x:c r="PJT5854" s="25"/>
      <x:c r="PJU5854" s="25"/>
      <x:c r="PJV5854" s="25"/>
      <x:c r="PJW5854" s="25"/>
      <x:c r="PJX5854" s="25"/>
      <x:c r="PJY5854" s="25"/>
      <x:c r="PJZ5854" s="25"/>
      <x:c r="PKA5854" s="25"/>
      <x:c r="PKB5854" s="25"/>
      <x:c r="PKC5854" s="25"/>
      <x:c r="PKD5854" s="25"/>
      <x:c r="PKE5854" s="25"/>
      <x:c r="PKF5854" s="25"/>
      <x:c r="PKG5854" s="25"/>
      <x:c r="PKH5854" s="25"/>
      <x:c r="PKI5854" s="25"/>
      <x:c r="PKJ5854" s="25"/>
      <x:c r="PKK5854" s="25"/>
      <x:c r="PKL5854" s="25"/>
      <x:c r="PKM5854" s="25"/>
      <x:c r="PKN5854" s="25"/>
      <x:c r="PKO5854" s="25"/>
      <x:c r="PKP5854" s="25"/>
      <x:c r="PKQ5854" s="25"/>
      <x:c r="PKR5854" s="25"/>
      <x:c r="PKS5854" s="25"/>
      <x:c r="PKT5854" s="25"/>
      <x:c r="PKU5854" s="25"/>
      <x:c r="PKV5854" s="25"/>
      <x:c r="PKW5854" s="25"/>
      <x:c r="PKX5854" s="25"/>
      <x:c r="PKY5854" s="25"/>
      <x:c r="PKZ5854" s="25"/>
      <x:c r="PLA5854" s="25"/>
      <x:c r="PLB5854" s="25"/>
      <x:c r="PLC5854" s="25"/>
      <x:c r="PLD5854" s="25"/>
      <x:c r="PLE5854" s="25"/>
      <x:c r="PLF5854" s="25"/>
      <x:c r="PLG5854" s="25"/>
      <x:c r="PLH5854" s="25"/>
      <x:c r="PLI5854" s="25"/>
      <x:c r="PLJ5854" s="25"/>
      <x:c r="PLK5854" s="25"/>
      <x:c r="PLL5854" s="25"/>
      <x:c r="PLM5854" s="25"/>
      <x:c r="PLN5854" s="25"/>
      <x:c r="PLO5854" s="25"/>
      <x:c r="PLP5854" s="25"/>
      <x:c r="PLQ5854" s="25"/>
      <x:c r="PLR5854" s="25"/>
      <x:c r="PLS5854" s="25"/>
      <x:c r="PLT5854" s="25"/>
      <x:c r="PLU5854" s="25"/>
      <x:c r="PLV5854" s="25"/>
      <x:c r="PLW5854" s="25"/>
      <x:c r="PLX5854" s="25"/>
      <x:c r="PLY5854" s="25"/>
      <x:c r="PLZ5854" s="25"/>
      <x:c r="PMA5854" s="25"/>
      <x:c r="PMB5854" s="25"/>
      <x:c r="PMC5854" s="25"/>
      <x:c r="PMD5854" s="25"/>
      <x:c r="PME5854" s="25"/>
      <x:c r="PMF5854" s="25"/>
      <x:c r="PMG5854" s="25"/>
      <x:c r="PMH5854" s="25"/>
      <x:c r="PMI5854" s="25"/>
      <x:c r="PMJ5854" s="25"/>
      <x:c r="PMK5854" s="25"/>
      <x:c r="PML5854" s="25"/>
      <x:c r="PMM5854" s="25"/>
      <x:c r="PMN5854" s="25"/>
      <x:c r="PMO5854" s="25"/>
      <x:c r="PMP5854" s="25"/>
      <x:c r="PMQ5854" s="25"/>
      <x:c r="PMR5854" s="25"/>
      <x:c r="PMS5854" s="25"/>
      <x:c r="PMT5854" s="25"/>
      <x:c r="PMU5854" s="25"/>
      <x:c r="PMV5854" s="25"/>
      <x:c r="PMW5854" s="25"/>
      <x:c r="PMX5854" s="25"/>
      <x:c r="PMY5854" s="25"/>
      <x:c r="PMZ5854" s="25"/>
      <x:c r="PNA5854" s="25"/>
      <x:c r="PNB5854" s="25"/>
      <x:c r="PNC5854" s="25"/>
      <x:c r="PND5854" s="25"/>
      <x:c r="PNE5854" s="25"/>
      <x:c r="PNF5854" s="25"/>
      <x:c r="PNG5854" s="25"/>
      <x:c r="PNH5854" s="25"/>
      <x:c r="PNI5854" s="25"/>
      <x:c r="PNJ5854" s="25"/>
      <x:c r="PNK5854" s="25"/>
      <x:c r="PNL5854" s="25"/>
      <x:c r="PNM5854" s="25"/>
      <x:c r="PNN5854" s="25"/>
      <x:c r="PNO5854" s="25"/>
      <x:c r="PNP5854" s="25"/>
      <x:c r="PNQ5854" s="25"/>
      <x:c r="PNR5854" s="25"/>
      <x:c r="PNS5854" s="25"/>
      <x:c r="PNT5854" s="25"/>
      <x:c r="PNU5854" s="25"/>
      <x:c r="PNV5854" s="25"/>
      <x:c r="PNW5854" s="25"/>
      <x:c r="PNX5854" s="25"/>
      <x:c r="PNY5854" s="25"/>
      <x:c r="PNZ5854" s="25"/>
      <x:c r="POA5854" s="25"/>
      <x:c r="POB5854" s="25"/>
      <x:c r="POC5854" s="25"/>
      <x:c r="POD5854" s="25"/>
      <x:c r="POE5854" s="25"/>
      <x:c r="POF5854" s="25"/>
      <x:c r="POG5854" s="25"/>
      <x:c r="POH5854" s="25"/>
      <x:c r="POI5854" s="25"/>
      <x:c r="POJ5854" s="25"/>
      <x:c r="POK5854" s="25"/>
      <x:c r="POL5854" s="25"/>
      <x:c r="POM5854" s="25"/>
      <x:c r="PON5854" s="25"/>
      <x:c r="POO5854" s="25"/>
      <x:c r="POP5854" s="25"/>
      <x:c r="POQ5854" s="25"/>
      <x:c r="POR5854" s="25"/>
      <x:c r="POS5854" s="25"/>
      <x:c r="POT5854" s="25"/>
      <x:c r="POU5854" s="25"/>
      <x:c r="POV5854" s="25"/>
      <x:c r="POW5854" s="25"/>
      <x:c r="POX5854" s="25"/>
      <x:c r="POY5854" s="25"/>
      <x:c r="POZ5854" s="25"/>
      <x:c r="PPA5854" s="25"/>
      <x:c r="PPB5854" s="25"/>
      <x:c r="PPC5854" s="25"/>
      <x:c r="PPD5854" s="25"/>
      <x:c r="PPE5854" s="25"/>
      <x:c r="PPF5854" s="25"/>
      <x:c r="PPG5854" s="25"/>
      <x:c r="PPH5854" s="25"/>
      <x:c r="PPI5854" s="25"/>
      <x:c r="PPJ5854" s="25"/>
      <x:c r="PPK5854" s="25"/>
      <x:c r="PPL5854" s="25"/>
      <x:c r="PPM5854" s="25"/>
      <x:c r="PPN5854" s="25"/>
      <x:c r="PPO5854" s="25"/>
      <x:c r="PPP5854" s="25"/>
      <x:c r="PPQ5854" s="25"/>
      <x:c r="PPR5854" s="25"/>
      <x:c r="PPS5854" s="25"/>
      <x:c r="PPT5854" s="25"/>
      <x:c r="PPU5854" s="25"/>
      <x:c r="PPV5854" s="25"/>
      <x:c r="PPW5854" s="25"/>
      <x:c r="PPX5854" s="25"/>
      <x:c r="PPY5854" s="25"/>
      <x:c r="PPZ5854" s="25"/>
      <x:c r="PQA5854" s="25"/>
      <x:c r="PQB5854" s="25"/>
      <x:c r="PQC5854" s="25"/>
      <x:c r="PQD5854" s="25"/>
      <x:c r="PQE5854" s="25"/>
      <x:c r="PQF5854" s="25"/>
      <x:c r="PQG5854" s="25"/>
      <x:c r="PQH5854" s="25"/>
      <x:c r="PQI5854" s="25"/>
      <x:c r="PQJ5854" s="25"/>
      <x:c r="PQK5854" s="25"/>
      <x:c r="PQL5854" s="25"/>
      <x:c r="PQM5854" s="25"/>
      <x:c r="PQN5854" s="25"/>
      <x:c r="PQO5854" s="25"/>
      <x:c r="PQP5854" s="25"/>
      <x:c r="PQQ5854" s="25"/>
      <x:c r="PQR5854" s="25"/>
      <x:c r="PQS5854" s="25"/>
      <x:c r="PQT5854" s="25"/>
      <x:c r="PQU5854" s="25"/>
      <x:c r="PQV5854" s="25"/>
      <x:c r="PQW5854" s="25"/>
      <x:c r="PQX5854" s="25"/>
      <x:c r="PQY5854" s="25"/>
      <x:c r="PQZ5854" s="25"/>
      <x:c r="PRA5854" s="25"/>
      <x:c r="PRB5854" s="25"/>
      <x:c r="PRC5854" s="25"/>
      <x:c r="PRD5854" s="25"/>
      <x:c r="PRE5854" s="25"/>
      <x:c r="PRF5854" s="25"/>
      <x:c r="PRG5854" s="25"/>
      <x:c r="PRH5854" s="25"/>
      <x:c r="PRI5854" s="25"/>
      <x:c r="PRJ5854" s="25"/>
      <x:c r="PRK5854" s="25"/>
      <x:c r="PRL5854" s="25"/>
      <x:c r="PRM5854" s="25"/>
      <x:c r="PRN5854" s="25"/>
      <x:c r="PRO5854" s="25"/>
      <x:c r="PRP5854" s="25"/>
      <x:c r="PRQ5854" s="25"/>
      <x:c r="PRR5854" s="25"/>
      <x:c r="PRS5854" s="25"/>
      <x:c r="PRT5854" s="25"/>
      <x:c r="PRU5854" s="25"/>
      <x:c r="PRV5854" s="25"/>
      <x:c r="PRW5854" s="25"/>
      <x:c r="PRX5854" s="25"/>
      <x:c r="PRY5854" s="25"/>
      <x:c r="PRZ5854" s="25"/>
      <x:c r="PSA5854" s="25"/>
      <x:c r="PSB5854" s="25"/>
      <x:c r="PSC5854" s="25"/>
      <x:c r="PSD5854" s="25"/>
      <x:c r="PSE5854" s="25"/>
      <x:c r="PSF5854" s="25"/>
      <x:c r="PSG5854" s="25"/>
      <x:c r="PSH5854" s="25"/>
      <x:c r="PSI5854" s="25"/>
      <x:c r="PSJ5854" s="25"/>
      <x:c r="PSK5854" s="25"/>
      <x:c r="PSL5854" s="25"/>
      <x:c r="PSM5854" s="25"/>
      <x:c r="PSN5854" s="25"/>
      <x:c r="PSO5854" s="25"/>
      <x:c r="PSP5854" s="25"/>
      <x:c r="PSQ5854" s="25"/>
      <x:c r="PSR5854" s="25"/>
      <x:c r="PSS5854" s="25"/>
      <x:c r="PST5854" s="25"/>
      <x:c r="PSU5854" s="25"/>
      <x:c r="PSV5854" s="25"/>
      <x:c r="PSW5854" s="25"/>
      <x:c r="PSX5854" s="25"/>
      <x:c r="PSY5854" s="25"/>
      <x:c r="PSZ5854" s="25"/>
      <x:c r="PTA5854" s="25"/>
      <x:c r="PTB5854" s="25"/>
      <x:c r="PTC5854" s="25"/>
      <x:c r="PTD5854" s="25"/>
      <x:c r="PTE5854" s="25"/>
      <x:c r="PTF5854" s="25"/>
      <x:c r="PTG5854" s="25"/>
      <x:c r="PTH5854" s="25"/>
      <x:c r="PTI5854" s="25"/>
      <x:c r="PTJ5854" s="25"/>
      <x:c r="PTK5854" s="25"/>
      <x:c r="PTL5854" s="25"/>
      <x:c r="PTM5854" s="25"/>
      <x:c r="PTN5854" s="25"/>
      <x:c r="PTO5854" s="25"/>
      <x:c r="PTP5854" s="25"/>
      <x:c r="PTQ5854" s="25"/>
      <x:c r="PTR5854" s="25"/>
      <x:c r="PTS5854" s="25"/>
      <x:c r="PTT5854" s="25"/>
      <x:c r="PTU5854" s="25"/>
      <x:c r="PTV5854" s="25"/>
      <x:c r="PTW5854" s="25"/>
      <x:c r="PTX5854" s="25"/>
      <x:c r="PTY5854" s="25"/>
      <x:c r="PTZ5854" s="25"/>
      <x:c r="PUA5854" s="25"/>
      <x:c r="PUB5854" s="25"/>
      <x:c r="PUC5854" s="25"/>
      <x:c r="PUD5854" s="25"/>
      <x:c r="PUE5854" s="25"/>
      <x:c r="PUF5854" s="25"/>
      <x:c r="PUG5854" s="25"/>
      <x:c r="PUH5854" s="25"/>
      <x:c r="PUI5854" s="25"/>
      <x:c r="PUJ5854" s="25"/>
      <x:c r="PUK5854" s="25"/>
      <x:c r="PUL5854" s="25"/>
      <x:c r="PUM5854" s="25"/>
      <x:c r="PUN5854" s="25"/>
      <x:c r="PUO5854" s="25"/>
      <x:c r="PUP5854" s="25"/>
      <x:c r="PUQ5854" s="25"/>
      <x:c r="PUR5854" s="25"/>
      <x:c r="PUS5854" s="25"/>
      <x:c r="PUT5854" s="25"/>
      <x:c r="PUU5854" s="25"/>
      <x:c r="PUV5854" s="25"/>
      <x:c r="PUW5854" s="25"/>
      <x:c r="PUX5854" s="25"/>
      <x:c r="PUY5854" s="25"/>
      <x:c r="PUZ5854" s="25"/>
      <x:c r="PVA5854" s="25"/>
      <x:c r="PVB5854" s="25"/>
      <x:c r="PVC5854" s="25"/>
      <x:c r="PVD5854" s="25"/>
      <x:c r="PVE5854" s="25"/>
      <x:c r="PVF5854" s="25"/>
      <x:c r="PVG5854" s="25"/>
      <x:c r="PVH5854" s="25"/>
      <x:c r="PVI5854" s="25"/>
      <x:c r="PVJ5854" s="25"/>
      <x:c r="PVK5854" s="25"/>
      <x:c r="PVL5854" s="25"/>
      <x:c r="PVM5854" s="25"/>
      <x:c r="PVN5854" s="25"/>
      <x:c r="PVO5854" s="25"/>
      <x:c r="PVP5854" s="25"/>
      <x:c r="PVQ5854" s="25"/>
      <x:c r="PVR5854" s="25"/>
      <x:c r="PVS5854" s="25"/>
      <x:c r="PVT5854" s="25"/>
      <x:c r="PVU5854" s="25"/>
      <x:c r="PVV5854" s="25"/>
      <x:c r="PVW5854" s="25"/>
      <x:c r="PVX5854" s="25"/>
      <x:c r="PVY5854" s="25"/>
      <x:c r="PVZ5854" s="25"/>
      <x:c r="PWA5854" s="25"/>
      <x:c r="PWB5854" s="25"/>
      <x:c r="PWC5854" s="25"/>
      <x:c r="PWD5854" s="25"/>
      <x:c r="PWE5854" s="25"/>
      <x:c r="PWF5854" s="25"/>
      <x:c r="PWG5854" s="25"/>
      <x:c r="PWH5854" s="25"/>
      <x:c r="PWI5854" s="25"/>
      <x:c r="PWJ5854" s="25"/>
      <x:c r="PWK5854" s="25"/>
      <x:c r="PWL5854" s="25"/>
      <x:c r="PWM5854" s="25"/>
      <x:c r="PWN5854" s="25"/>
      <x:c r="PWO5854" s="25"/>
      <x:c r="PWP5854" s="25"/>
      <x:c r="PWQ5854" s="25"/>
      <x:c r="PWR5854" s="25"/>
      <x:c r="PWS5854" s="25"/>
      <x:c r="PWT5854" s="25"/>
      <x:c r="PWU5854" s="25"/>
      <x:c r="PWV5854" s="25"/>
      <x:c r="PWW5854" s="25"/>
      <x:c r="PWX5854" s="25"/>
      <x:c r="PWY5854" s="25"/>
      <x:c r="PWZ5854" s="25"/>
      <x:c r="PXA5854" s="25"/>
      <x:c r="PXB5854" s="25"/>
      <x:c r="PXC5854" s="25"/>
      <x:c r="PXD5854" s="25"/>
      <x:c r="PXE5854" s="25"/>
      <x:c r="PXF5854" s="25"/>
      <x:c r="PXG5854" s="25"/>
      <x:c r="PXH5854" s="25"/>
      <x:c r="PXI5854" s="25"/>
      <x:c r="PXJ5854" s="25"/>
      <x:c r="PXK5854" s="25"/>
      <x:c r="PXL5854" s="25"/>
      <x:c r="PXM5854" s="25"/>
      <x:c r="PXN5854" s="25"/>
      <x:c r="PXO5854" s="25"/>
      <x:c r="PXP5854" s="25"/>
      <x:c r="PXQ5854" s="25"/>
      <x:c r="PXR5854" s="25"/>
      <x:c r="PXS5854" s="25"/>
      <x:c r="PXT5854" s="25"/>
      <x:c r="PXU5854" s="25"/>
      <x:c r="PXV5854" s="25"/>
      <x:c r="PXW5854" s="25"/>
      <x:c r="PXX5854" s="25"/>
      <x:c r="PXY5854" s="25"/>
      <x:c r="PXZ5854" s="25"/>
      <x:c r="PYA5854" s="25"/>
      <x:c r="PYB5854" s="25"/>
      <x:c r="PYC5854" s="25"/>
      <x:c r="PYD5854" s="25"/>
      <x:c r="PYE5854" s="25"/>
      <x:c r="PYF5854" s="25"/>
      <x:c r="PYG5854" s="25"/>
      <x:c r="PYH5854" s="25"/>
      <x:c r="PYI5854" s="25"/>
      <x:c r="PYJ5854" s="25"/>
      <x:c r="PYK5854" s="25"/>
      <x:c r="PYL5854" s="25"/>
      <x:c r="PYM5854" s="25"/>
      <x:c r="PYN5854" s="25"/>
      <x:c r="PYO5854" s="25"/>
      <x:c r="PYP5854" s="25"/>
      <x:c r="PYQ5854" s="25"/>
      <x:c r="PYR5854" s="25"/>
      <x:c r="PYS5854" s="25"/>
      <x:c r="PYT5854" s="25"/>
      <x:c r="PYU5854" s="25"/>
      <x:c r="PYV5854" s="25"/>
      <x:c r="PYW5854" s="25"/>
      <x:c r="PYX5854" s="25"/>
      <x:c r="PYY5854" s="25"/>
      <x:c r="PYZ5854" s="25"/>
      <x:c r="PZA5854" s="25"/>
      <x:c r="PZB5854" s="25"/>
      <x:c r="PZC5854" s="25"/>
      <x:c r="PZD5854" s="25"/>
      <x:c r="PZE5854" s="25"/>
      <x:c r="PZF5854" s="25"/>
      <x:c r="PZG5854" s="25"/>
      <x:c r="PZH5854" s="25"/>
      <x:c r="PZI5854" s="25"/>
      <x:c r="PZJ5854" s="25"/>
      <x:c r="PZK5854" s="25"/>
      <x:c r="PZL5854" s="25"/>
      <x:c r="PZM5854" s="25"/>
      <x:c r="PZN5854" s="25"/>
      <x:c r="PZO5854" s="25"/>
      <x:c r="PZP5854" s="25"/>
      <x:c r="PZQ5854" s="25"/>
      <x:c r="PZR5854" s="25"/>
      <x:c r="PZS5854" s="25"/>
      <x:c r="PZT5854" s="25"/>
      <x:c r="PZU5854" s="25"/>
      <x:c r="PZV5854" s="25"/>
      <x:c r="PZW5854" s="25"/>
      <x:c r="PZX5854" s="25"/>
      <x:c r="PZY5854" s="25"/>
      <x:c r="PZZ5854" s="25"/>
      <x:c r="QAA5854" s="25"/>
      <x:c r="QAB5854" s="25"/>
      <x:c r="QAC5854" s="25"/>
      <x:c r="QAD5854" s="25"/>
      <x:c r="QAE5854" s="25"/>
      <x:c r="QAF5854" s="25"/>
      <x:c r="QAG5854" s="25"/>
      <x:c r="QAH5854" s="25"/>
      <x:c r="QAI5854" s="25"/>
      <x:c r="QAJ5854" s="25"/>
      <x:c r="QAK5854" s="25"/>
      <x:c r="QAL5854" s="25"/>
      <x:c r="QAM5854" s="25"/>
      <x:c r="QAN5854" s="25"/>
      <x:c r="QAO5854" s="25"/>
      <x:c r="QAP5854" s="25"/>
      <x:c r="QAQ5854" s="25"/>
      <x:c r="QAR5854" s="25"/>
      <x:c r="QAS5854" s="25"/>
      <x:c r="QAT5854" s="25"/>
      <x:c r="QAU5854" s="25"/>
      <x:c r="QAV5854" s="25"/>
      <x:c r="QAW5854" s="25"/>
      <x:c r="QAX5854" s="25"/>
      <x:c r="QAY5854" s="25"/>
      <x:c r="QAZ5854" s="25"/>
      <x:c r="QBA5854" s="25"/>
      <x:c r="QBB5854" s="25"/>
      <x:c r="QBC5854" s="25"/>
      <x:c r="QBD5854" s="25"/>
      <x:c r="QBE5854" s="25"/>
      <x:c r="QBF5854" s="25"/>
      <x:c r="QBG5854" s="25"/>
      <x:c r="QBH5854" s="25"/>
      <x:c r="QBI5854" s="25"/>
      <x:c r="QBJ5854" s="25"/>
      <x:c r="QBK5854" s="25"/>
      <x:c r="QBL5854" s="25"/>
      <x:c r="QBM5854" s="25"/>
      <x:c r="QBN5854" s="25"/>
      <x:c r="QBO5854" s="25"/>
      <x:c r="QBP5854" s="25"/>
      <x:c r="QBQ5854" s="25"/>
      <x:c r="QBR5854" s="25"/>
      <x:c r="QBS5854" s="25"/>
      <x:c r="QBT5854" s="25"/>
      <x:c r="QBU5854" s="25"/>
      <x:c r="QBV5854" s="25"/>
      <x:c r="QBW5854" s="25"/>
      <x:c r="QBX5854" s="25"/>
      <x:c r="QBY5854" s="25"/>
      <x:c r="QBZ5854" s="25"/>
      <x:c r="QCA5854" s="25"/>
      <x:c r="QCB5854" s="25"/>
      <x:c r="QCC5854" s="25"/>
      <x:c r="QCD5854" s="25"/>
      <x:c r="QCE5854" s="25"/>
      <x:c r="QCF5854" s="25"/>
      <x:c r="QCG5854" s="25"/>
      <x:c r="QCH5854" s="25"/>
      <x:c r="QCI5854" s="25"/>
      <x:c r="QCJ5854" s="25"/>
      <x:c r="QCK5854" s="25"/>
      <x:c r="QCL5854" s="25"/>
      <x:c r="QCM5854" s="25"/>
      <x:c r="QCN5854" s="25"/>
      <x:c r="QCO5854" s="25"/>
      <x:c r="QCP5854" s="25"/>
      <x:c r="QCQ5854" s="25"/>
      <x:c r="QCR5854" s="25"/>
      <x:c r="QCS5854" s="25"/>
      <x:c r="QCT5854" s="25"/>
      <x:c r="QCU5854" s="25"/>
      <x:c r="QCV5854" s="25"/>
      <x:c r="QCW5854" s="25"/>
      <x:c r="QCX5854" s="25"/>
      <x:c r="QCY5854" s="25"/>
      <x:c r="QCZ5854" s="25"/>
      <x:c r="QDA5854" s="25"/>
      <x:c r="QDB5854" s="25"/>
      <x:c r="QDC5854" s="25"/>
      <x:c r="QDD5854" s="25"/>
      <x:c r="QDE5854" s="25"/>
      <x:c r="QDF5854" s="25"/>
      <x:c r="QDG5854" s="25"/>
      <x:c r="QDH5854" s="25"/>
      <x:c r="QDI5854" s="25"/>
      <x:c r="QDJ5854" s="25"/>
      <x:c r="QDK5854" s="25"/>
      <x:c r="QDL5854" s="25"/>
      <x:c r="QDM5854" s="25"/>
      <x:c r="QDN5854" s="25"/>
      <x:c r="QDO5854" s="25"/>
      <x:c r="QDP5854" s="25"/>
      <x:c r="QDQ5854" s="25"/>
      <x:c r="QDR5854" s="25"/>
      <x:c r="QDS5854" s="25"/>
      <x:c r="QDT5854" s="25"/>
      <x:c r="QDU5854" s="25"/>
      <x:c r="QDV5854" s="25"/>
      <x:c r="QDW5854" s="25"/>
      <x:c r="QDX5854" s="25"/>
      <x:c r="QDY5854" s="25"/>
      <x:c r="QDZ5854" s="25"/>
      <x:c r="QEA5854" s="25"/>
      <x:c r="QEB5854" s="25"/>
      <x:c r="QEC5854" s="25"/>
      <x:c r="QED5854" s="25"/>
      <x:c r="QEE5854" s="25"/>
      <x:c r="QEF5854" s="25"/>
      <x:c r="QEG5854" s="25"/>
      <x:c r="QEH5854" s="25"/>
      <x:c r="QEI5854" s="25"/>
      <x:c r="QEJ5854" s="25"/>
      <x:c r="QEK5854" s="25"/>
      <x:c r="QEL5854" s="25"/>
      <x:c r="QEM5854" s="25"/>
      <x:c r="QEN5854" s="25"/>
      <x:c r="QEO5854" s="25"/>
      <x:c r="QEP5854" s="25"/>
      <x:c r="QEQ5854" s="25"/>
      <x:c r="QER5854" s="25"/>
      <x:c r="QES5854" s="25"/>
      <x:c r="QET5854" s="25"/>
      <x:c r="QEU5854" s="25"/>
      <x:c r="QEV5854" s="25"/>
      <x:c r="QEW5854" s="25"/>
      <x:c r="QEX5854" s="25"/>
      <x:c r="QEY5854" s="25"/>
      <x:c r="QEZ5854" s="25"/>
      <x:c r="QFA5854" s="25"/>
      <x:c r="QFB5854" s="25"/>
      <x:c r="QFC5854" s="25"/>
      <x:c r="QFD5854" s="25"/>
      <x:c r="QFE5854" s="25"/>
      <x:c r="QFF5854" s="25"/>
      <x:c r="QFG5854" s="25"/>
      <x:c r="QFH5854" s="25"/>
      <x:c r="QFI5854" s="25"/>
      <x:c r="QFJ5854" s="25"/>
      <x:c r="QFK5854" s="25"/>
      <x:c r="QFL5854" s="25"/>
      <x:c r="QFM5854" s="25"/>
      <x:c r="QFN5854" s="25"/>
      <x:c r="QFO5854" s="25"/>
      <x:c r="QFP5854" s="25"/>
      <x:c r="QFQ5854" s="25"/>
      <x:c r="QFR5854" s="25"/>
      <x:c r="QFS5854" s="25"/>
      <x:c r="QFT5854" s="25"/>
      <x:c r="QFU5854" s="25"/>
      <x:c r="QFV5854" s="25"/>
      <x:c r="QFW5854" s="25"/>
      <x:c r="QFX5854" s="25"/>
      <x:c r="QFY5854" s="25"/>
      <x:c r="QFZ5854" s="25"/>
      <x:c r="QGA5854" s="25"/>
      <x:c r="QGB5854" s="25"/>
      <x:c r="QGC5854" s="25"/>
      <x:c r="QGD5854" s="25"/>
      <x:c r="QGE5854" s="25"/>
      <x:c r="QGF5854" s="25"/>
      <x:c r="QGG5854" s="25"/>
      <x:c r="QGH5854" s="25"/>
      <x:c r="QGI5854" s="25"/>
      <x:c r="QGJ5854" s="25"/>
      <x:c r="QGK5854" s="25"/>
      <x:c r="QGL5854" s="25"/>
      <x:c r="QGM5854" s="25"/>
      <x:c r="QGN5854" s="25"/>
      <x:c r="QGO5854" s="25"/>
      <x:c r="QGP5854" s="25"/>
      <x:c r="QGQ5854" s="25"/>
      <x:c r="QGR5854" s="25"/>
      <x:c r="QGS5854" s="25"/>
      <x:c r="QGT5854" s="25"/>
      <x:c r="QGU5854" s="25"/>
      <x:c r="QGV5854" s="25"/>
      <x:c r="QGW5854" s="25"/>
      <x:c r="QGX5854" s="25"/>
      <x:c r="QGY5854" s="25"/>
      <x:c r="QGZ5854" s="25"/>
      <x:c r="QHA5854" s="25"/>
      <x:c r="QHB5854" s="25"/>
      <x:c r="QHC5854" s="25"/>
      <x:c r="QHD5854" s="25"/>
      <x:c r="QHE5854" s="25"/>
      <x:c r="QHF5854" s="25"/>
      <x:c r="QHG5854" s="25"/>
      <x:c r="QHH5854" s="25"/>
      <x:c r="QHI5854" s="25"/>
      <x:c r="QHJ5854" s="25"/>
      <x:c r="QHK5854" s="25"/>
      <x:c r="QHL5854" s="25"/>
      <x:c r="QHM5854" s="25"/>
      <x:c r="QHN5854" s="25"/>
      <x:c r="QHO5854" s="25"/>
      <x:c r="QHP5854" s="25"/>
      <x:c r="QHQ5854" s="25"/>
      <x:c r="QHR5854" s="25"/>
      <x:c r="QHS5854" s="25"/>
      <x:c r="QHT5854" s="25"/>
      <x:c r="QHU5854" s="25"/>
      <x:c r="QHV5854" s="25"/>
      <x:c r="QHW5854" s="25"/>
      <x:c r="QHX5854" s="25"/>
      <x:c r="QHY5854" s="25"/>
      <x:c r="QHZ5854" s="25"/>
      <x:c r="QIA5854" s="25"/>
      <x:c r="QIB5854" s="25"/>
      <x:c r="QIC5854" s="25"/>
      <x:c r="QID5854" s="25"/>
      <x:c r="QIE5854" s="25"/>
      <x:c r="QIF5854" s="25"/>
      <x:c r="QIG5854" s="25"/>
      <x:c r="QIH5854" s="25"/>
      <x:c r="QII5854" s="25"/>
      <x:c r="QIJ5854" s="25"/>
      <x:c r="QIK5854" s="25"/>
      <x:c r="QIL5854" s="25"/>
      <x:c r="QIM5854" s="25"/>
      <x:c r="QIN5854" s="25"/>
      <x:c r="QIO5854" s="25"/>
      <x:c r="QIP5854" s="25"/>
      <x:c r="QIQ5854" s="25"/>
      <x:c r="QIR5854" s="25"/>
      <x:c r="QIS5854" s="25"/>
      <x:c r="QIT5854" s="25"/>
      <x:c r="QIU5854" s="25"/>
      <x:c r="QIV5854" s="25"/>
      <x:c r="QIW5854" s="25"/>
      <x:c r="QIX5854" s="25"/>
      <x:c r="QIY5854" s="25"/>
      <x:c r="QIZ5854" s="25"/>
      <x:c r="QJA5854" s="25"/>
      <x:c r="QJB5854" s="25"/>
      <x:c r="QJC5854" s="25"/>
      <x:c r="QJD5854" s="25"/>
      <x:c r="QJE5854" s="25"/>
      <x:c r="QJF5854" s="25"/>
      <x:c r="QJG5854" s="25"/>
      <x:c r="QJH5854" s="25"/>
      <x:c r="QJI5854" s="25"/>
      <x:c r="QJJ5854" s="25"/>
      <x:c r="QJK5854" s="25"/>
      <x:c r="QJL5854" s="25"/>
      <x:c r="QJM5854" s="25"/>
      <x:c r="QJN5854" s="25"/>
      <x:c r="QJO5854" s="25"/>
      <x:c r="QJP5854" s="25"/>
      <x:c r="QJQ5854" s="25"/>
      <x:c r="QJR5854" s="25"/>
      <x:c r="QJS5854" s="25"/>
      <x:c r="QJT5854" s="25"/>
      <x:c r="QJU5854" s="25"/>
      <x:c r="QJV5854" s="25"/>
      <x:c r="QJW5854" s="25"/>
      <x:c r="QJX5854" s="25"/>
      <x:c r="QJY5854" s="25"/>
      <x:c r="QJZ5854" s="25"/>
      <x:c r="QKA5854" s="25"/>
      <x:c r="QKB5854" s="25"/>
      <x:c r="QKC5854" s="25"/>
      <x:c r="QKD5854" s="25"/>
      <x:c r="QKE5854" s="25"/>
      <x:c r="QKF5854" s="25"/>
      <x:c r="QKG5854" s="25"/>
      <x:c r="QKH5854" s="25"/>
      <x:c r="QKI5854" s="25"/>
      <x:c r="QKJ5854" s="25"/>
      <x:c r="QKK5854" s="25"/>
      <x:c r="QKL5854" s="25"/>
      <x:c r="QKM5854" s="25"/>
      <x:c r="QKN5854" s="25"/>
      <x:c r="QKO5854" s="25"/>
      <x:c r="QKP5854" s="25"/>
      <x:c r="QKQ5854" s="25"/>
      <x:c r="QKR5854" s="25"/>
      <x:c r="QKS5854" s="25"/>
      <x:c r="QKT5854" s="25"/>
      <x:c r="QKU5854" s="25"/>
      <x:c r="QKV5854" s="25"/>
      <x:c r="QKW5854" s="25"/>
      <x:c r="QKX5854" s="25"/>
      <x:c r="QKY5854" s="25"/>
      <x:c r="QKZ5854" s="25"/>
      <x:c r="QLA5854" s="25"/>
      <x:c r="QLB5854" s="25"/>
      <x:c r="QLC5854" s="25"/>
      <x:c r="QLD5854" s="25"/>
      <x:c r="QLE5854" s="25"/>
      <x:c r="QLF5854" s="25"/>
      <x:c r="QLG5854" s="25"/>
      <x:c r="QLH5854" s="25"/>
      <x:c r="QLI5854" s="25"/>
      <x:c r="QLJ5854" s="25"/>
      <x:c r="QLK5854" s="25"/>
      <x:c r="QLL5854" s="25"/>
      <x:c r="QLM5854" s="25"/>
      <x:c r="QLN5854" s="25"/>
      <x:c r="QLO5854" s="25"/>
      <x:c r="QLP5854" s="25"/>
      <x:c r="QLQ5854" s="25"/>
      <x:c r="QLR5854" s="25"/>
      <x:c r="QLS5854" s="25"/>
      <x:c r="QLT5854" s="25"/>
      <x:c r="QLU5854" s="25"/>
      <x:c r="QLV5854" s="25"/>
      <x:c r="QLW5854" s="25"/>
      <x:c r="QLX5854" s="25"/>
      <x:c r="QLY5854" s="25"/>
      <x:c r="QLZ5854" s="25"/>
      <x:c r="QMA5854" s="25"/>
      <x:c r="QMB5854" s="25"/>
      <x:c r="QMC5854" s="25"/>
      <x:c r="QMD5854" s="25"/>
      <x:c r="QME5854" s="25"/>
      <x:c r="QMF5854" s="25"/>
      <x:c r="QMG5854" s="25"/>
      <x:c r="QMH5854" s="25"/>
      <x:c r="QMI5854" s="25"/>
      <x:c r="QMJ5854" s="25"/>
      <x:c r="QMK5854" s="25"/>
      <x:c r="QML5854" s="25"/>
      <x:c r="QMM5854" s="25"/>
      <x:c r="QMN5854" s="25"/>
      <x:c r="QMO5854" s="25"/>
      <x:c r="QMP5854" s="25"/>
      <x:c r="QMQ5854" s="25"/>
      <x:c r="QMR5854" s="25"/>
      <x:c r="QMS5854" s="25"/>
      <x:c r="QMT5854" s="25"/>
      <x:c r="QMU5854" s="25"/>
      <x:c r="QMV5854" s="25"/>
      <x:c r="QMW5854" s="25"/>
      <x:c r="QMX5854" s="25"/>
      <x:c r="QMY5854" s="25"/>
      <x:c r="QMZ5854" s="25"/>
      <x:c r="QNA5854" s="25"/>
      <x:c r="QNB5854" s="25"/>
      <x:c r="QNC5854" s="25"/>
      <x:c r="QND5854" s="25"/>
      <x:c r="QNE5854" s="25"/>
      <x:c r="QNF5854" s="25"/>
      <x:c r="QNG5854" s="25"/>
      <x:c r="QNH5854" s="25"/>
      <x:c r="QNI5854" s="25"/>
      <x:c r="QNJ5854" s="25"/>
      <x:c r="QNK5854" s="25"/>
      <x:c r="QNL5854" s="25"/>
      <x:c r="QNM5854" s="25"/>
      <x:c r="QNN5854" s="25"/>
      <x:c r="QNO5854" s="25"/>
      <x:c r="QNP5854" s="25"/>
      <x:c r="QNQ5854" s="25"/>
      <x:c r="QNR5854" s="25"/>
      <x:c r="QNS5854" s="25"/>
      <x:c r="QNT5854" s="25"/>
      <x:c r="QNU5854" s="25"/>
      <x:c r="QNV5854" s="25"/>
      <x:c r="QNW5854" s="25"/>
      <x:c r="QNX5854" s="25"/>
      <x:c r="QNY5854" s="25"/>
      <x:c r="QNZ5854" s="25"/>
      <x:c r="QOA5854" s="25"/>
      <x:c r="QOB5854" s="25"/>
      <x:c r="QOC5854" s="25"/>
      <x:c r="QOD5854" s="25"/>
      <x:c r="QOE5854" s="25"/>
      <x:c r="QOF5854" s="25"/>
      <x:c r="QOG5854" s="25"/>
      <x:c r="QOH5854" s="25"/>
      <x:c r="QOI5854" s="25"/>
      <x:c r="QOJ5854" s="25"/>
      <x:c r="QOK5854" s="25"/>
      <x:c r="QOL5854" s="25"/>
      <x:c r="QOM5854" s="25"/>
      <x:c r="QON5854" s="25"/>
      <x:c r="QOO5854" s="25"/>
      <x:c r="QOP5854" s="25"/>
      <x:c r="QOQ5854" s="25"/>
      <x:c r="QOR5854" s="25"/>
      <x:c r="QOS5854" s="25"/>
      <x:c r="QOT5854" s="25"/>
      <x:c r="QOU5854" s="25"/>
      <x:c r="QOV5854" s="25"/>
      <x:c r="QOW5854" s="25"/>
      <x:c r="QOX5854" s="25"/>
      <x:c r="QOY5854" s="25"/>
      <x:c r="QOZ5854" s="25"/>
      <x:c r="QPA5854" s="25"/>
      <x:c r="QPB5854" s="25"/>
      <x:c r="QPC5854" s="25"/>
      <x:c r="QPD5854" s="25"/>
      <x:c r="QPE5854" s="25"/>
      <x:c r="QPF5854" s="25"/>
      <x:c r="QPG5854" s="25"/>
      <x:c r="QPH5854" s="25"/>
      <x:c r="QPI5854" s="25"/>
      <x:c r="QPJ5854" s="25"/>
      <x:c r="QPK5854" s="25"/>
      <x:c r="QPL5854" s="25"/>
      <x:c r="QPM5854" s="25"/>
      <x:c r="QPN5854" s="25"/>
      <x:c r="QPO5854" s="25"/>
      <x:c r="QPP5854" s="25"/>
      <x:c r="QPQ5854" s="25"/>
      <x:c r="QPR5854" s="25"/>
      <x:c r="QPS5854" s="25"/>
      <x:c r="QPT5854" s="25"/>
      <x:c r="QPU5854" s="25"/>
      <x:c r="QPV5854" s="25"/>
      <x:c r="QPW5854" s="25"/>
      <x:c r="QPX5854" s="25"/>
      <x:c r="QPY5854" s="25"/>
      <x:c r="QPZ5854" s="25"/>
      <x:c r="QQA5854" s="25"/>
      <x:c r="QQB5854" s="25"/>
      <x:c r="QQC5854" s="25"/>
      <x:c r="QQD5854" s="25"/>
      <x:c r="QQE5854" s="25"/>
      <x:c r="QQF5854" s="25"/>
      <x:c r="QQG5854" s="25"/>
      <x:c r="QQH5854" s="25"/>
      <x:c r="QQI5854" s="25"/>
      <x:c r="QQJ5854" s="25"/>
      <x:c r="QQK5854" s="25"/>
      <x:c r="QQL5854" s="25"/>
      <x:c r="QQM5854" s="25"/>
      <x:c r="QQN5854" s="25"/>
      <x:c r="QQO5854" s="25"/>
      <x:c r="QQP5854" s="25"/>
      <x:c r="QQQ5854" s="25"/>
      <x:c r="QQR5854" s="25"/>
      <x:c r="QQS5854" s="25"/>
      <x:c r="QQT5854" s="25"/>
      <x:c r="QQU5854" s="25"/>
      <x:c r="QQV5854" s="25"/>
      <x:c r="QQW5854" s="25"/>
      <x:c r="QQX5854" s="25"/>
      <x:c r="QQY5854" s="25"/>
      <x:c r="QQZ5854" s="25"/>
      <x:c r="QRA5854" s="25"/>
      <x:c r="QRB5854" s="25"/>
      <x:c r="QRC5854" s="25"/>
      <x:c r="QRD5854" s="25"/>
      <x:c r="QRE5854" s="25"/>
      <x:c r="QRF5854" s="25"/>
      <x:c r="QRG5854" s="25"/>
      <x:c r="QRH5854" s="25"/>
      <x:c r="QRI5854" s="25"/>
      <x:c r="QRJ5854" s="25"/>
      <x:c r="QRK5854" s="25"/>
      <x:c r="QRL5854" s="25"/>
      <x:c r="QRM5854" s="25"/>
      <x:c r="QRN5854" s="25"/>
      <x:c r="QRO5854" s="25"/>
      <x:c r="QRP5854" s="25"/>
      <x:c r="QRQ5854" s="25"/>
      <x:c r="QRR5854" s="25"/>
      <x:c r="QRS5854" s="25"/>
      <x:c r="QRT5854" s="25"/>
      <x:c r="QRU5854" s="25"/>
      <x:c r="QRV5854" s="25"/>
      <x:c r="QRW5854" s="25"/>
      <x:c r="QRX5854" s="25"/>
      <x:c r="QRY5854" s="25"/>
      <x:c r="QRZ5854" s="25"/>
      <x:c r="QSA5854" s="25"/>
      <x:c r="QSB5854" s="25"/>
      <x:c r="QSC5854" s="25"/>
      <x:c r="QSD5854" s="25"/>
      <x:c r="QSE5854" s="25"/>
      <x:c r="QSF5854" s="25"/>
      <x:c r="QSG5854" s="25"/>
      <x:c r="QSH5854" s="25"/>
      <x:c r="QSI5854" s="25"/>
      <x:c r="QSJ5854" s="25"/>
      <x:c r="QSK5854" s="25"/>
      <x:c r="QSL5854" s="25"/>
      <x:c r="QSM5854" s="25"/>
      <x:c r="QSN5854" s="25"/>
      <x:c r="QSO5854" s="25"/>
      <x:c r="QSP5854" s="25"/>
      <x:c r="QSQ5854" s="25"/>
      <x:c r="QSR5854" s="25"/>
      <x:c r="QSS5854" s="25"/>
      <x:c r="QST5854" s="25"/>
      <x:c r="QSU5854" s="25"/>
      <x:c r="QSV5854" s="25"/>
      <x:c r="QSW5854" s="25"/>
      <x:c r="QSX5854" s="25"/>
      <x:c r="QSY5854" s="25"/>
      <x:c r="QSZ5854" s="25"/>
      <x:c r="QTA5854" s="25"/>
      <x:c r="QTB5854" s="25"/>
      <x:c r="QTC5854" s="25"/>
      <x:c r="QTD5854" s="25"/>
      <x:c r="QTE5854" s="25"/>
      <x:c r="QTF5854" s="25"/>
      <x:c r="QTG5854" s="25"/>
      <x:c r="QTH5854" s="25"/>
      <x:c r="QTI5854" s="25"/>
      <x:c r="QTJ5854" s="25"/>
      <x:c r="QTK5854" s="25"/>
      <x:c r="QTL5854" s="25"/>
      <x:c r="QTM5854" s="25"/>
      <x:c r="QTN5854" s="25"/>
      <x:c r="QTO5854" s="25"/>
      <x:c r="QTP5854" s="25"/>
      <x:c r="QTQ5854" s="25"/>
      <x:c r="QTR5854" s="25"/>
      <x:c r="QTS5854" s="25"/>
      <x:c r="QTT5854" s="25"/>
      <x:c r="QTU5854" s="25"/>
      <x:c r="QTV5854" s="25"/>
      <x:c r="QTW5854" s="25"/>
      <x:c r="QTX5854" s="25"/>
      <x:c r="QTY5854" s="25"/>
      <x:c r="QTZ5854" s="25"/>
      <x:c r="QUA5854" s="25"/>
      <x:c r="QUB5854" s="25"/>
      <x:c r="QUC5854" s="25"/>
      <x:c r="QUD5854" s="25"/>
      <x:c r="QUE5854" s="25"/>
      <x:c r="QUF5854" s="25"/>
      <x:c r="QUG5854" s="25"/>
      <x:c r="QUH5854" s="25"/>
      <x:c r="QUI5854" s="25"/>
      <x:c r="QUJ5854" s="25"/>
      <x:c r="QUK5854" s="25"/>
      <x:c r="QUL5854" s="25"/>
      <x:c r="QUM5854" s="25"/>
      <x:c r="QUN5854" s="25"/>
      <x:c r="QUO5854" s="25"/>
      <x:c r="QUP5854" s="25"/>
      <x:c r="QUQ5854" s="25"/>
      <x:c r="QUR5854" s="25"/>
      <x:c r="QUS5854" s="25"/>
      <x:c r="QUT5854" s="25"/>
      <x:c r="QUU5854" s="25"/>
      <x:c r="QUV5854" s="25"/>
      <x:c r="QUW5854" s="25"/>
      <x:c r="QUX5854" s="25"/>
      <x:c r="QUY5854" s="25"/>
      <x:c r="QUZ5854" s="25"/>
      <x:c r="QVA5854" s="25"/>
      <x:c r="QVB5854" s="25"/>
      <x:c r="QVC5854" s="25"/>
      <x:c r="QVD5854" s="25"/>
      <x:c r="QVE5854" s="25"/>
      <x:c r="QVF5854" s="25"/>
      <x:c r="QVG5854" s="25"/>
      <x:c r="QVH5854" s="25"/>
      <x:c r="QVI5854" s="25"/>
      <x:c r="QVJ5854" s="25"/>
      <x:c r="QVK5854" s="25"/>
      <x:c r="QVL5854" s="25"/>
      <x:c r="QVM5854" s="25"/>
      <x:c r="QVN5854" s="25"/>
      <x:c r="QVO5854" s="25"/>
      <x:c r="QVP5854" s="25"/>
      <x:c r="QVQ5854" s="25"/>
      <x:c r="QVR5854" s="25"/>
      <x:c r="QVS5854" s="25"/>
      <x:c r="QVT5854" s="25"/>
      <x:c r="QVU5854" s="25"/>
      <x:c r="QVV5854" s="25"/>
      <x:c r="QVW5854" s="25"/>
      <x:c r="QVX5854" s="25"/>
      <x:c r="QVY5854" s="25"/>
      <x:c r="QVZ5854" s="25"/>
      <x:c r="QWA5854" s="25"/>
      <x:c r="QWB5854" s="25"/>
      <x:c r="QWC5854" s="25"/>
      <x:c r="QWD5854" s="25"/>
      <x:c r="QWE5854" s="25"/>
      <x:c r="QWF5854" s="25"/>
      <x:c r="QWG5854" s="25"/>
      <x:c r="QWH5854" s="25"/>
      <x:c r="QWI5854" s="25"/>
      <x:c r="QWJ5854" s="25"/>
      <x:c r="QWK5854" s="25"/>
      <x:c r="QWL5854" s="25"/>
      <x:c r="QWM5854" s="25"/>
      <x:c r="QWN5854" s="25"/>
      <x:c r="QWO5854" s="25"/>
      <x:c r="QWP5854" s="25"/>
      <x:c r="QWQ5854" s="25"/>
      <x:c r="QWR5854" s="25"/>
      <x:c r="QWS5854" s="25"/>
      <x:c r="QWT5854" s="25"/>
      <x:c r="QWU5854" s="25"/>
      <x:c r="QWV5854" s="25"/>
      <x:c r="QWW5854" s="25"/>
      <x:c r="QWX5854" s="25"/>
      <x:c r="QWY5854" s="25"/>
      <x:c r="QWZ5854" s="25"/>
      <x:c r="QXA5854" s="25"/>
      <x:c r="QXB5854" s="25"/>
      <x:c r="QXC5854" s="25"/>
      <x:c r="QXD5854" s="25"/>
      <x:c r="QXE5854" s="25"/>
      <x:c r="QXF5854" s="25"/>
      <x:c r="QXG5854" s="25"/>
      <x:c r="QXH5854" s="25"/>
      <x:c r="QXI5854" s="25"/>
      <x:c r="QXJ5854" s="25"/>
      <x:c r="QXK5854" s="25"/>
      <x:c r="QXL5854" s="25"/>
      <x:c r="QXM5854" s="25"/>
      <x:c r="QXN5854" s="25"/>
      <x:c r="QXO5854" s="25"/>
      <x:c r="QXP5854" s="25"/>
      <x:c r="QXQ5854" s="25"/>
      <x:c r="QXR5854" s="25"/>
      <x:c r="QXS5854" s="25"/>
      <x:c r="QXT5854" s="25"/>
      <x:c r="QXU5854" s="25"/>
      <x:c r="QXV5854" s="25"/>
      <x:c r="QXW5854" s="25"/>
      <x:c r="QXX5854" s="25"/>
      <x:c r="QXY5854" s="25"/>
      <x:c r="QXZ5854" s="25"/>
      <x:c r="QYA5854" s="25"/>
      <x:c r="QYB5854" s="25"/>
      <x:c r="QYC5854" s="25"/>
      <x:c r="QYD5854" s="25"/>
      <x:c r="QYE5854" s="25"/>
      <x:c r="QYF5854" s="25"/>
      <x:c r="QYG5854" s="25"/>
      <x:c r="QYH5854" s="25"/>
      <x:c r="QYI5854" s="25"/>
      <x:c r="QYJ5854" s="25"/>
      <x:c r="QYK5854" s="25"/>
      <x:c r="QYL5854" s="25"/>
      <x:c r="QYM5854" s="25"/>
      <x:c r="QYN5854" s="25"/>
      <x:c r="QYO5854" s="25"/>
      <x:c r="QYP5854" s="25"/>
      <x:c r="QYQ5854" s="25"/>
      <x:c r="QYR5854" s="25"/>
      <x:c r="QYS5854" s="25"/>
      <x:c r="QYT5854" s="25"/>
      <x:c r="QYU5854" s="25"/>
      <x:c r="QYV5854" s="25"/>
      <x:c r="QYW5854" s="25"/>
      <x:c r="QYX5854" s="25"/>
      <x:c r="QYY5854" s="25"/>
      <x:c r="QYZ5854" s="25"/>
      <x:c r="QZA5854" s="25"/>
      <x:c r="QZB5854" s="25"/>
      <x:c r="QZC5854" s="25"/>
      <x:c r="QZD5854" s="25"/>
      <x:c r="QZE5854" s="25"/>
      <x:c r="QZF5854" s="25"/>
      <x:c r="QZG5854" s="25"/>
      <x:c r="QZH5854" s="25"/>
      <x:c r="QZI5854" s="25"/>
      <x:c r="QZJ5854" s="25"/>
      <x:c r="QZK5854" s="25"/>
      <x:c r="QZL5854" s="25"/>
      <x:c r="QZM5854" s="25"/>
      <x:c r="QZN5854" s="25"/>
      <x:c r="QZO5854" s="25"/>
      <x:c r="QZP5854" s="25"/>
      <x:c r="QZQ5854" s="25"/>
      <x:c r="QZR5854" s="25"/>
      <x:c r="QZS5854" s="25"/>
      <x:c r="QZT5854" s="25"/>
      <x:c r="QZU5854" s="25"/>
      <x:c r="QZV5854" s="25"/>
      <x:c r="QZW5854" s="25"/>
      <x:c r="QZX5854" s="25"/>
      <x:c r="QZY5854" s="25"/>
      <x:c r="QZZ5854" s="25"/>
      <x:c r="RAA5854" s="25"/>
      <x:c r="RAB5854" s="25"/>
      <x:c r="RAC5854" s="25"/>
      <x:c r="RAD5854" s="25"/>
      <x:c r="RAE5854" s="25"/>
      <x:c r="RAF5854" s="25"/>
      <x:c r="RAG5854" s="25"/>
      <x:c r="RAH5854" s="25"/>
      <x:c r="RAI5854" s="25"/>
      <x:c r="RAJ5854" s="25"/>
      <x:c r="RAK5854" s="25"/>
      <x:c r="RAL5854" s="25"/>
      <x:c r="RAM5854" s="25"/>
      <x:c r="RAN5854" s="25"/>
      <x:c r="RAO5854" s="25"/>
      <x:c r="RAP5854" s="25"/>
      <x:c r="RAQ5854" s="25"/>
      <x:c r="RAR5854" s="25"/>
      <x:c r="RAS5854" s="25"/>
      <x:c r="RAT5854" s="25"/>
      <x:c r="RAU5854" s="25"/>
      <x:c r="RAV5854" s="25"/>
      <x:c r="RAW5854" s="25"/>
      <x:c r="RAX5854" s="25"/>
      <x:c r="RAY5854" s="25"/>
      <x:c r="RAZ5854" s="25"/>
      <x:c r="RBA5854" s="25"/>
      <x:c r="RBB5854" s="25"/>
      <x:c r="RBC5854" s="25"/>
      <x:c r="RBD5854" s="25"/>
      <x:c r="RBE5854" s="25"/>
      <x:c r="RBF5854" s="25"/>
      <x:c r="RBG5854" s="25"/>
      <x:c r="RBH5854" s="25"/>
      <x:c r="RBI5854" s="25"/>
      <x:c r="RBJ5854" s="25"/>
      <x:c r="RBK5854" s="25"/>
      <x:c r="RBL5854" s="25"/>
      <x:c r="RBM5854" s="25"/>
      <x:c r="RBN5854" s="25"/>
      <x:c r="RBO5854" s="25"/>
      <x:c r="RBP5854" s="25"/>
      <x:c r="RBQ5854" s="25"/>
      <x:c r="RBR5854" s="25"/>
      <x:c r="RBS5854" s="25"/>
      <x:c r="RBT5854" s="25"/>
      <x:c r="RBU5854" s="25"/>
      <x:c r="RBV5854" s="25"/>
      <x:c r="RBW5854" s="25"/>
      <x:c r="RBX5854" s="25"/>
      <x:c r="RBY5854" s="25"/>
      <x:c r="RBZ5854" s="25"/>
      <x:c r="RCA5854" s="25"/>
      <x:c r="RCB5854" s="25"/>
      <x:c r="RCC5854" s="25"/>
      <x:c r="RCD5854" s="25"/>
      <x:c r="RCE5854" s="25"/>
      <x:c r="RCF5854" s="25"/>
      <x:c r="RCG5854" s="25"/>
      <x:c r="RCH5854" s="25"/>
      <x:c r="RCI5854" s="25"/>
      <x:c r="RCJ5854" s="25"/>
      <x:c r="RCK5854" s="25"/>
      <x:c r="RCL5854" s="25"/>
      <x:c r="RCM5854" s="25"/>
      <x:c r="RCN5854" s="25"/>
      <x:c r="RCO5854" s="25"/>
      <x:c r="RCP5854" s="25"/>
      <x:c r="RCQ5854" s="25"/>
      <x:c r="RCR5854" s="25"/>
      <x:c r="RCS5854" s="25"/>
      <x:c r="RCT5854" s="25"/>
      <x:c r="RCU5854" s="25"/>
      <x:c r="RCV5854" s="25"/>
      <x:c r="RCW5854" s="25"/>
      <x:c r="RCX5854" s="25"/>
      <x:c r="RCY5854" s="25"/>
      <x:c r="RCZ5854" s="25"/>
      <x:c r="RDA5854" s="25"/>
      <x:c r="RDB5854" s="25"/>
      <x:c r="RDC5854" s="25"/>
      <x:c r="RDD5854" s="25"/>
      <x:c r="RDE5854" s="25"/>
      <x:c r="RDF5854" s="25"/>
      <x:c r="RDG5854" s="25"/>
      <x:c r="RDH5854" s="25"/>
      <x:c r="RDI5854" s="25"/>
      <x:c r="RDJ5854" s="25"/>
      <x:c r="RDK5854" s="25"/>
      <x:c r="RDL5854" s="25"/>
      <x:c r="RDM5854" s="25"/>
      <x:c r="RDN5854" s="25"/>
      <x:c r="RDO5854" s="25"/>
      <x:c r="RDP5854" s="25"/>
      <x:c r="RDQ5854" s="25"/>
      <x:c r="RDR5854" s="25"/>
      <x:c r="RDS5854" s="25"/>
      <x:c r="RDT5854" s="25"/>
      <x:c r="RDU5854" s="25"/>
      <x:c r="RDV5854" s="25"/>
      <x:c r="RDW5854" s="25"/>
      <x:c r="RDX5854" s="25"/>
      <x:c r="RDY5854" s="25"/>
      <x:c r="RDZ5854" s="25"/>
      <x:c r="REA5854" s="25"/>
      <x:c r="REB5854" s="25"/>
      <x:c r="REC5854" s="25"/>
      <x:c r="RED5854" s="25"/>
      <x:c r="REE5854" s="25"/>
      <x:c r="REF5854" s="25"/>
      <x:c r="REG5854" s="25"/>
      <x:c r="REH5854" s="25"/>
      <x:c r="REI5854" s="25"/>
      <x:c r="REJ5854" s="25"/>
      <x:c r="REK5854" s="25"/>
      <x:c r="REL5854" s="25"/>
      <x:c r="REM5854" s="25"/>
      <x:c r="REN5854" s="25"/>
      <x:c r="REO5854" s="25"/>
      <x:c r="REP5854" s="25"/>
      <x:c r="REQ5854" s="25"/>
      <x:c r="RER5854" s="25"/>
      <x:c r="RES5854" s="25"/>
      <x:c r="RET5854" s="25"/>
      <x:c r="REU5854" s="25"/>
      <x:c r="REV5854" s="25"/>
      <x:c r="REW5854" s="25"/>
      <x:c r="REX5854" s="25"/>
      <x:c r="REY5854" s="25"/>
      <x:c r="REZ5854" s="25"/>
      <x:c r="RFA5854" s="25"/>
      <x:c r="RFB5854" s="25"/>
      <x:c r="RFC5854" s="25"/>
      <x:c r="RFD5854" s="25"/>
      <x:c r="RFE5854" s="25"/>
      <x:c r="RFF5854" s="25"/>
      <x:c r="RFG5854" s="25"/>
      <x:c r="RFH5854" s="25"/>
      <x:c r="RFI5854" s="25"/>
      <x:c r="RFJ5854" s="25"/>
      <x:c r="RFK5854" s="25"/>
      <x:c r="RFL5854" s="25"/>
      <x:c r="RFM5854" s="25"/>
      <x:c r="RFN5854" s="25"/>
      <x:c r="RFO5854" s="25"/>
      <x:c r="RFP5854" s="25"/>
      <x:c r="RFQ5854" s="25"/>
      <x:c r="RFR5854" s="25"/>
      <x:c r="RFS5854" s="25"/>
      <x:c r="RFT5854" s="25"/>
      <x:c r="RFU5854" s="25"/>
      <x:c r="RFV5854" s="25"/>
      <x:c r="RFW5854" s="25"/>
      <x:c r="RFX5854" s="25"/>
      <x:c r="RFY5854" s="25"/>
      <x:c r="RFZ5854" s="25"/>
      <x:c r="RGA5854" s="25"/>
      <x:c r="RGB5854" s="25"/>
      <x:c r="RGC5854" s="25"/>
      <x:c r="RGD5854" s="25"/>
      <x:c r="RGE5854" s="25"/>
      <x:c r="RGF5854" s="25"/>
      <x:c r="RGG5854" s="25"/>
      <x:c r="RGH5854" s="25"/>
      <x:c r="RGI5854" s="25"/>
      <x:c r="RGJ5854" s="25"/>
      <x:c r="RGK5854" s="25"/>
      <x:c r="RGL5854" s="25"/>
      <x:c r="RGM5854" s="25"/>
      <x:c r="RGN5854" s="25"/>
      <x:c r="RGO5854" s="25"/>
      <x:c r="RGP5854" s="25"/>
      <x:c r="RGQ5854" s="25"/>
      <x:c r="RGR5854" s="25"/>
      <x:c r="RGS5854" s="25"/>
      <x:c r="RGT5854" s="25"/>
      <x:c r="RGU5854" s="25"/>
      <x:c r="RGV5854" s="25"/>
      <x:c r="RGW5854" s="25"/>
      <x:c r="RGX5854" s="25"/>
      <x:c r="RGY5854" s="25"/>
      <x:c r="RGZ5854" s="25"/>
      <x:c r="RHA5854" s="25"/>
      <x:c r="RHB5854" s="25"/>
      <x:c r="RHC5854" s="25"/>
      <x:c r="RHD5854" s="25"/>
      <x:c r="RHE5854" s="25"/>
      <x:c r="RHF5854" s="25"/>
      <x:c r="RHG5854" s="25"/>
      <x:c r="RHH5854" s="25"/>
      <x:c r="RHI5854" s="25"/>
      <x:c r="RHJ5854" s="25"/>
      <x:c r="RHK5854" s="25"/>
      <x:c r="RHL5854" s="25"/>
      <x:c r="RHM5854" s="25"/>
      <x:c r="RHN5854" s="25"/>
      <x:c r="RHO5854" s="25"/>
      <x:c r="RHP5854" s="25"/>
      <x:c r="RHQ5854" s="25"/>
      <x:c r="RHR5854" s="25"/>
      <x:c r="RHS5854" s="25"/>
      <x:c r="RHT5854" s="25"/>
      <x:c r="RHU5854" s="25"/>
      <x:c r="RHV5854" s="25"/>
      <x:c r="RHW5854" s="25"/>
      <x:c r="RHX5854" s="25"/>
      <x:c r="RHY5854" s="25"/>
      <x:c r="RHZ5854" s="25"/>
      <x:c r="RIA5854" s="25"/>
      <x:c r="RIB5854" s="25"/>
      <x:c r="RIC5854" s="25"/>
      <x:c r="RID5854" s="25"/>
      <x:c r="RIE5854" s="25"/>
      <x:c r="RIF5854" s="25"/>
      <x:c r="RIG5854" s="25"/>
      <x:c r="RIH5854" s="25"/>
      <x:c r="RII5854" s="25"/>
      <x:c r="RIJ5854" s="25"/>
      <x:c r="RIK5854" s="25"/>
      <x:c r="RIL5854" s="25"/>
      <x:c r="RIM5854" s="25"/>
      <x:c r="RIN5854" s="25"/>
      <x:c r="RIO5854" s="25"/>
      <x:c r="RIP5854" s="25"/>
      <x:c r="RIQ5854" s="25"/>
      <x:c r="RIR5854" s="25"/>
      <x:c r="RIS5854" s="25"/>
      <x:c r="RIT5854" s="25"/>
      <x:c r="RIU5854" s="25"/>
      <x:c r="RIV5854" s="25"/>
      <x:c r="RIW5854" s="25"/>
      <x:c r="RIX5854" s="25"/>
      <x:c r="RIY5854" s="25"/>
      <x:c r="RIZ5854" s="25"/>
      <x:c r="RJA5854" s="25"/>
      <x:c r="RJB5854" s="25"/>
      <x:c r="RJC5854" s="25"/>
      <x:c r="RJD5854" s="25"/>
      <x:c r="RJE5854" s="25"/>
      <x:c r="RJF5854" s="25"/>
      <x:c r="RJG5854" s="25"/>
      <x:c r="RJH5854" s="25"/>
      <x:c r="RJI5854" s="25"/>
      <x:c r="RJJ5854" s="25"/>
      <x:c r="RJK5854" s="25"/>
      <x:c r="RJL5854" s="25"/>
      <x:c r="RJM5854" s="25"/>
      <x:c r="RJN5854" s="25"/>
      <x:c r="RJO5854" s="25"/>
      <x:c r="RJP5854" s="25"/>
      <x:c r="RJQ5854" s="25"/>
      <x:c r="RJR5854" s="25"/>
      <x:c r="RJS5854" s="25"/>
      <x:c r="RJT5854" s="25"/>
      <x:c r="RJU5854" s="25"/>
      <x:c r="RJV5854" s="25"/>
      <x:c r="RJW5854" s="25"/>
      <x:c r="RJX5854" s="25"/>
      <x:c r="RJY5854" s="25"/>
      <x:c r="RJZ5854" s="25"/>
      <x:c r="RKA5854" s="25"/>
      <x:c r="RKB5854" s="25"/>
      <x:c r="RKC5854" s="25"/>
      <x:c r="RKD5854" s="25"/>
      <x:c r="RKE5854" s="25"/>
      <x:c r="RKF5854" s="25"/>
      <x:c r="RKG5854" s="25"/>
      <x:c r="RKH5854" s="25"/>
      <x:c r="RKI5854" s="25"/>
      <x:c r="RKJ5854" s="25"/>
      <x:c r="RKK5854" s="25"/>
      <x:c r="RKL5854" s="25"/>
      <x:c r="RKM5854" s="25"/>
      <x:c r="RKN5854" s="25"/>
      <x:c r="RKO5854" s="25"/>
      <x:c r="RKP5854" s="25"/>
      <x:c r="RKQ5854" s="25"/>
      <x:c r="RKR5854" s="25"/>
      <x:c r="RKS5854" s="25"/>
      <x:c r="RKT5854" s="25"/>
      <x:c r="RKU5854" s="25"/>
      <x:c r="RKV5854" s="25"/>
      <x:c r="RKW5854" s="25"/>
      <x:c r="RKX5854" s="25"/>
      <x:c r="RKY5854" s="25"/>
      <x:c r="RKZ5854" s="25"/>
      <x:c r="RLA5854" s="25"/>
      <x:c r="RLB5854" s="25"/>
      <x:c r="RLC5854" s="25"/>
      <x:c r="RLD5854" s="25"/>
      <x:c r="RLE5854" s="25"/>
      <x:c r="RLF5854" s="25"/>
      <x:c r="RLG5854" s="25"/>
      <x:c r="RLH5854" s="25"/>
      <x:c r="RLI5854" s="25"/>
      <x:c r="RLJ5854" s="25"/>
      <x:c r="RLK5854" s="25"/>
      <x:c r="RLL5854" s="25"/>
      <x:c r="RLM5854" s="25"/>
      <x:c r="RLN5854" s="25"/>
      <x:c r="RLO5854" s="25"/>
      <x:c r="RLP5854" s="25"/>
      <x:c r="RLQ5854" s="25"/>
      <x:c r="RLR5854" s="25"/>
      <x:c r="RLS5854" s="25"/>
      <x:c r="RLT5854" s="25"/>
      <x:c r="RLU5854" s="25"/>
      <x:c r="RLV5854" s="25"/>
      <x:c r="RLW5854" s="25"/>
      <x:c r="RLX5854" s="25"/>
      <x:c r="RLY5854" s="25"/>
      <x:c r="RLZ5854" s="25"/>
      <x:c r="RMA5854" s="25"/>
      <x:c r="RMB5854" s="25"/>
      <x:c r="RMC5854" s="25"/>
      <x:c r="RMD5854" s="25"/>
      <x:c r="RME5854" s="25"/>
      <x:c r="RMF5854" s="25"/>
      <x:c r="RMG5854" s="25"/>
      <x:c r="RMH5854" s="25"/>
      <x:c r="RMI5854" s="25"/>
      <x:c r="RMJ5854" s="25"/>
      <x:c r="RMK5854" s="25"/>
      <x:c r="RML5854" s="25"/>
      <x:c r="RMM5854" s="25"/>
      <x:c r="RMN5854" s="25"/>
      <x:c r="RMO5854" s="25"/>
      <x:c r="RMP5854" s="25"/>
      <x:c r="RMQ5854" s="25"/>
      <x:c r="RMR5854" s="25"/>
      <x:c r="RMS5854" s="25"/>
      <x:c r="RMT5854" s="25"/>
      <x:c r="RMU5854" s="25"/>
      <x:c r="RMV5854" s="25"/>
      <x:c r="RMW5854" s="25"/>
      <x:c r="RMX5854" s="25"/>
      <x:c r="RMY5854" s="25"/>
      <x:c r="RMZ5854" s="25"/>
      <x:c r="RNA5854" s="25"/>
      <x:c r="RNB5854" s="25"/>
      <x:c r="RNC5854" s="25"/>
      <x:c r="RND5854" s="25"/>
      <x:c r="RNE5854" s="25"/>
      <x:c r="RNF5854" s="25"/>
      <x:c r="RNG5854" s="25"/>
      <x:c r="RNH5854" s="25"/>
      <x:c r="RNI5854" s="25"/>
      <x:c r="RNJ5854" s="25"/>
      <x:c r="RNK5854" s="25"/>
      <x:c r="RNL5854" s="25"/>
      <x:c r="RNM5854" s="25"/>
      <x:c r="RNN5854" s="25"/>
      <x:c r="RNO5854" s="25"/>
      <x:c r="RNP5854" s="25"/>
      <x:c r="RNQ5854" s="25"/>
      <x:c r="RNR5854" s="25"/>
      <x:c r="RNS5854" s="25"/>
      <x:c r="RNT5854" s="25"/>
      <x:c r="RNU5854" s="25"/>
      <x:c r="RNV5854" s="25"/>
      <x:c r="RNW5854" s="25"/>
      <x:c r="RNX5854" s="25"/>
      <x:c r="RNY5854" s="25"/>
      <x:c r="RNZ5854" s="25"/>
      <x:c r="ROA5854" s="25"/>
      <x:c r="ROB5854" s="25"/>
      <x:c r="ROC5854" s="25"/>
      <x:c r="ROD5854" s="25"/>
      <x:c r="ROE5854" s="25"/>
      <x:c r="ROF5854" s="25"/>
      <x:c r="ROG5854" s="25"/>
      <x:c r="ROH5854" s="25"/>
      <x:c r="ROI5854" s="25"/>
      <x:c r="ROJ5854" s="25"/>
      <x:c r="ROK5854" s="25"/>
      <x:c r="ROL5854" s="25"/>
      <x:c r="ROM5854" s="25"/>
      <x:c r="RON5854" s="25"/>
      <x:c r="ROO5854" s="25"/>
      <x:c r="ROP5854" s="25"/>
      <x:c r="ROQ5854" s="25"/>
      <x:c r="ROR5854" s="25"/>
      <x:c r="ROS5854" s="25"/>
      <x:c r="ROT5854" s="25"/>
      <x:c r="ROU5854" s="25"/>
      <x:c r="ROV5854" s="25"/>
      <x:c r="ROW5854" s="25"/>
      <x:c r="ROX5854" s="25"/>
      <x:c r="ROY5854" s="25"/>
      <x:c r="ROZ5854" s="25"/>
      <x:c r="RPA5854" s="25"/>
      <x:c r="RPB5854" s="25"/>
      <x:c r="RPC5854" s="25"/>
      <x:c r="RPD5854" s="25"/>
      <x:c r="RPE5854" s="25"/>
      <x:c r="RPF5854" s="25"/>
      <x:c r="RPG5854" s="25"/>
      <x:c r="RPH5854" s="25"/>
      <x:c r="RPI5854" s="25"/>
      <x:c r="RPJ5854" s="25"/>
      <x:c r="RPK5854" s="25"/>
      <x:c r="RPL5854" s="25"/>
      <x:c r="RPM5854" s="25"/>
      <x:c r="RPN5854" s="25"/>
      <x:c r="RPO5854" s="25"/>
      <x:c r="RPP5854" s="25"/>
      <x:c r="RPQ5854" s="25"/>
      <x:c r="RPR5854" s="25"/>
      <x:c r="RPS5854" s="25"/>
      <x:c r="RPT5854" s="25"/>
      <x:c r="RPU5854" s="25"/>
      <x:c r="RPV5854" s="25"/>
      <x:c r="RPW5854" s="25"/>
      <x:c r="RPX5854" s="25"/>
      <x:c r="RPY5854" s="25"/>
      <x:c r="RPZ5854" s="25"/>
      <x:c r="RQA5854" s="25"/>
      <x:c r="RQB5854" s="25"/>
      <x:c r="RQC5854" s="25"/>
      <x:c r="RQD5854" s="25"/>
      <x:c r="RQE5854" s="25"/>
      <x:c r="RQF5854" s="25"/>
      <x:c r="RQG5854" s="25"/>
      <x:c r="RQH5854" s="25"/>
      <x:c r="RQI5854" s="25"/>
      <x:c r="RQJ5854" s="25"/>
      <x:c r="RQK5854" s="25"/>
      <x:c r="RQL5854" s="25"/>
      <x:c r="RQM5854" s="25"/>
      <x:c r="RQN5854" s="25"/>
      <x:c r="RQO5854" s="25"/>
      <x:c r="RQP5854" s="25"/>
      <x:c r="RQQ5854" s="25"/>
      <x:c r="RQR5854" s="25"/>
      <x:c r="RQS5854" s="25"/>
      <x:c r="RQT5854" s="25"/>
      <x:c r="RQU5854" s="25"/>
      <x:c r="RQV5854" s="25"/>
      <x:c r="RQW5854" s="25"/>
      <x:c r="RQX5854" s="25"/>
      <x:c r="RQY5854" s="25"/>
      <x:c r="RQZ5854" s="25"/>
      <x:c r="RRA5854" s="25"/>
      <x:c r="RRB5854" s="25"/>
      <x:c r="RRC5854" s="25"/>
      <x:c r="RRD5854" s="25"/>
      <x:c r="RRE5854" s="25"/>
      <x:c r="RRF5854" s="25"/>
      <x:c r="RRG5854" s="25"/>
      <x:c r="RRH5854" s="25"/>
      <x:c r="RRI5854" s="25"/>
      <x:c r="RRJ5854" s="25"/>
      <x:c r="RRK5854" s="25"/>
      <x:c r="RRL5854" s="25"/>
      <x:c r="RRM5854" s="25"/>
      <x:c r="RRN5854" s="25"/>
      <x:c r="RRO5854" s="25"/>
      <x:c r="RRP5854" s="25"/>
      <x:c r="RRQ5854" s="25"/>
      <x:c r="RRR5854" s="25"/>
      <x:c r="RRS5854" s="25"/>
      <x:c r="RRT5854" s="25"/>
      <x:c r="RRU5854" s="25"/>
      <x:c r="RRV5854" s="25"/>
      <x:c r="RRW5854" s="25"/>
      <x:c r="RRX5854" s="25"/>
      <x:c r="RRY5854" s="25"/>
      <x:c r="RRZ5854" s="25"/>
      <x:c r="RSA5854" s="25"/>
      <x:c r="RSB5854" s="25"/>
      <x:c r="RSC5854" s="25"/>
      <x:c r="RSD5854" s="25"/>
      <x:c r="RSE5854" s="25"/>
      <x:c r="RSF5854" s="25"/>
      <x:c r="RSG5854" s="25"/>
      <x:c r="RSH5854" s="25"/>
      <x:c r="RSI5854" s="25"/>
      <x:c r="RSJ5854" s="25"/>
      <x:c r="RSK5854" s="25"/>
      <x:c r="RSL5854" s="25"/>
      <x:c r="RSM5854" s="25"/>
      <x:c r="RSN5854" s="25"/>
      <x:c r="RSO5854" s="25"/>
      <x:c r="RSP5854" s="25"/>
      <x:c r="RSQ5854" s="25"/>
      <x:c r="RSR5854" s="25"/>
      <x:c r="RSS5854" s="25"/>
      <x:c r="RST5854" s="25"/>
      <x:c r="RSU5854" s="25"/>
      <x:c r="RSV5854" s="25"/>
      <x:c r="RSW5854" s="25"/>
      <x:c r="RSX5854" s="25"/>
      <x:c r="RSY5854" s="25"/>
      <x:c r="RSZ5854" s="25"/>
      <x:c r="RTA5854" s="25"/>
      <x:c r="RTB5854" s="25"/>
      <x:c r="RTC5854" s="25"/>
      <x:c r="RTD5854" s="25"/>
      <x:c r="RTE5854" s="25"/>
      <x:c r="RTF5854" s="25"/>
      <x:c r="RTG5854" s="25"/>
      <x:c r="RTH5854" s="25"/>
      <x:c r="RTI5854" s="25"/>
      <x:c r="RTJ5854" s="25"/>
      <x:c r="RTK5854" s="25"/>
      <x:c r="RTL5854" s="25"/>
      <x:c r="RTM5854" s="25"/>
      <x:c r="RTN5854" s="25"/>
      <x:c r="RTO5854" s="25"/>
      <x:c r="RTP5854" s="25"/>
      <x:c r="RTQ5854" s="25"/>
      <x:c r="RTR5854" s="25"/>
      <x:c r="RTS5854" s="25"/>
      <x:c r="RTT5854" s="25"/>
      <x:c r="RTU5854" s="25"/>
      <x:c r="RTV5854" s="25"/>
      <x:c r="RTW5854" s="25"/>
      <x:c r="RTX5854" s="25"/>
      <x:c r="RTY5854" s="25"/>
      <x:c r="RTZ5854" s="25"/>
      <x:c r="RUA5854" s="25"/>
      <x:c r="RUB5854" s="25"/>
      <x:c r="RUC5854" s="25"/>
      <x:c r="RUD5854" s="25"/>
      <x:c r="RUE5854" s="25"/>
      <x:c r="RUF5854" s="25"/>
      <x:c r="RUG5854" s="25"/>
      <x:c r="RUH5854" s="25"/>
      <x:c r="RUI5854" s="25"/>
      <x:c r="RUJ5854" s="25"/>
      <x:c r="RUK5854" s="25"/>
      <x:c r="RUL5854" s="25"/>
      <x:c r="RUM5854" s="25"/>
      <x:c r="RUN5854" s="25"/>
      <x:c r="RUO5854" s="25"/>
      <x:c r="RUP5854" s="25"/>
      <x:c r="RUQ5854" s="25"/>
      <x:c r="RUR5854" s="25"/>
      <x:c r="RUS5854" s="25"/>
      <x:c r="RUT5854" s="25"/>
      <x:c r="RUU5854" s="25"/>
      <x:c r="RUV5854" s="25"/>
      <x:c r="RUW5854" s="25"/>
      <x:c r="RUX5854" s="25"/>
      <x:c r="RUY5854" s="25"/>
      <x:c r="RUZ5854" s="25"/>
      <x:c r="RVA5854" s="25"/>
      <x:c r="RVB5854" s="25"/>
      <x:c r="RVC5854" s="25"/>
      <x:c r="RVD5854" s="25"/>
      <x:c r="RVE5854" s="25"/>
      <x:c r="RVF5854" s="25"/>
      <x:c r="RVG5854" s="25"/>
      <x:c r="RVH5854" s="25"/>
      <x:c r="RVI5854" s="25"/>
      <x:c r="RVJ5854" s="25"/>
      <x:c r="RVK5854" s="25"/>
      <x:c r="RVL5854" s="25"/>
      <x:c r="RVM5854" s="25"/>
      <x:c r="RVN5854" s="25"/>
      <x:c r="RVO5854" s="25"/>
      <x:c r="RVP5854" s="25"/>
      <x:c r="RVQ5854" s="25"/>
      <x:c r="RVR5854" s="25"/>
      <x:c r="RVS5854" s="25"/>
      <x:c r="RVT5854" s="25"/>
      <x:c r="RVU5854" s="25"/>
      <x:c r="RVV5854" s="25"/>
      <x:c r="RVW5854" s="25"/>
      <x:c r="RVX5854" s="25"/>
      <x:c r="RVY5854" s="25"/>
      <x:c r="RVZ5854" s="25"/>
      <x:c r="RWA5854" s="25"/>
      <x:c r="RWB5854" s="25"/>
      <x:c r="RWC5854" s="25"/>
      <x:c r="RWD5854" s="25"/>
      <x:c r="RWE5854" s="25"/>
      <x:c r="RWF5854" s="25"/>
      <x:c r="RWG5854" s="25"/>
      <x:c r="RWH5854" s="25"/>
      <x:c r="RWI5854" s="25"/>
      <x:c r="RWJ5854" s="25"/>
      <x:c r="RWK5854" s="25"/>
      <x:c r="RWL5854" s="25"/>
      <x:c r="RWM5854" s="25"/>
      <x:c r="RWN5854" s="25"/>
      <x:c r="RWO5854" s="25"/>
      <x:c r="RWP5854" s="25"/>
      <x:c r="RWQ5854" s="25"/>
      <x:c r="RWR5854" s="25"/>
      <x:c r="RWS5854" s="25"/>
      <x:c r="RWT5854" s="25"/>
      <x:c r="RWU5854" s="25"/>
      <x:c r="RWV5854" s="25"/>
      <x:c r="RWW5854" s="25"/>
      <x:c r="RWX5854" s="25"/>
      <x:c r="RWY5854" s="25"/>
      <x:c r="RWZ5854" s="25"/>
      <x:c r="RXA5854" s="25"/>
      <x:c r="RXB5854" s="25"/>
      <x:c r="RXC5854" s="25"/>
      <x:c r="RXD5854" s="25"/>
      <x:c r="RXE5854" s="25"/>
      <x:c r="RXF5854" s="25"/>
      <x:c r="RXG5854" s="25"/>
      <x:c r="RXH5854" s="25"/>
      <x:c r="RXI5854" s="25"/>
      <x:c r="RXJ5854" s="25"/>
      <x:c r="RXK5854" s="25"/>
      <x:c r="RXL5854" s="25"/>
      <x:c r="RXM5854" s="25"/>
      <x:c r="RXN5854" s="25"/>
      <x:c r="RXO5854" s="25"/>
      <x:c r="RXP5854" s="25"/>
      <x:c r="RXQ5854" s="25"/>
      <x:c r="RXR5854" s="25"/>
      <x:c r="RXS5854" s="25"/>
      <x:c r="RXT5854" s="25"/>
      <x:c r="RXU5854" s="25"/>
      <x:c r="RXV5854" s="25"/>
      <x:c r="RXW5854" s="25"/>
      <x:c r="RXX5854" s="25"/>
      <x:c r="RXY5854" s="25"/>
      <x:c r="RXZ5854" s="25"/>
      <x:c r="RYA5854" s="25"/>
      <x:c r="RYB5854" s="25"/>
      <x:c r="RYC5854" s="25"/>
      <x:c r="RYD5854" s="25"/>
      <x:c r="RYE5854" s="25"/>
      <x:c r="RYF5854" s="25"/>
      <x:c r="RYG5854" s="25"/>
      <x:c r="RYH5854" s="25"/>
      <x:c r="RYI5854" s="25"/>
      <x:c r="RYJ5854" s="25"/>
      <x:c r="RYK5854" s="25"/>
      <x:c r="RYL5854" s="25"/>
      <x:c r="RYM5854" s="25"/>
      <x:c r="RYN5854" s="25"/>
      <x:c r="RYO5854" s="25"/>
      <x:c r="RYP5854" s="25"/>
      <x:c r="RYQ5854" s="25"/>
      <x:c r="RYR5854" s="25"/>
      <x:c r="RYS5854" s="25"/>
      <x:c r="RYT5854" s="25"/>
      <x:c r="RYU5854" s="25"/>
      <x:c r="RYV5854" s="25"/>
      <x:c r="RYW5854" s="25"/>
      <x:c r="RYX5854" s="25"/>
      <x:c r="RYY5854" s="25"/>
      <x:c r="RYZ5854" s="25"/>
      <x:c r="RZA5854" s="25"/>
      <x:c r="RZB5854" s="25"/>
      <x:c r="RZC5854" s="25"/>
      <x:c r="RZD5854" s="25"/>
      <x:c r="RZE5854" s="25"/>
      <x:c r="RZF5854" s="25"/>
      <x:c r="RZG5854" s="25"/>
      <x:c r="RZH5854" s="25"/>
      <x:c r="RZI5854" s="25"/>
      <x:c r="RZJ5854" s="25"/>
      <x:c r="RZK5854" s="25"/>
      <x:c r="RZL5854" s="25"/>
      <x:c r="RZM5854" s="25"/>
      <x:c r="RZN5854" s="25"/>
      <x:c r="RZO5854" s="25"/>
      <x:c r="RZP5854" s="25"/>
      <x:c r="RZQ5854" s="25"/>
      <x:c r="RZR5854" s="25"/>
      <x:c r="RZS5854" s="25"/>
      <x:c r="RZT5854" s="25"/>
      <x:c r="RZU5854" s="25"/>
      <x:c r="RZV5854" s="25"/>
      <x:c r="RZW5854" s="25"/>
      <x:c r="RZX5854" s="25"/>
      <x:c r="RZY5854" s="25"/>
      <x:c r="RZZ5854" s="25"/>
      <x:c r="SAA5854" s="25"/>
      <x:c r="SAB5854" s="25"/>
      <x:c r="SAC5854" s="25"/>
      <x:c r="SAD5854" s="25"/>
      <x:c r="SAE5854" s="25"/>
      <x:c r="SAF5854" s="25"/>
      <x:c r="SAG5854" s="25"/>
      <x:c r="SAH5854" s="25"/>
      <x:c r="SAI5854" s="25"/>
      <x:c r="SAJ5854" s="25"/>
      <x:c r="SAK5854" s="25"/>
      <x:c r="SAL5854" s="25"/>
      <x:c r="SAM5854" s="25"/>
      <x:c r="SAN5854" s="25"/>
      <x:c r="SAO5854" s="25"/>
      <x:c r="SAP5854" s="25"/>
      <x:c r="SAQ5854" s="25"/>
      <x:c r="SAR5854" s="25"/>
      <x:c r="SAS5854" s="25"/>
      <x:c r="SAT5854" s="25"/>
      <x:c r="SAU5854" s="25"/>
      <x:c r="SAV5854" s="25"/>
      <x:c r="SAW5854" s="25"/>
      <x:c r="SAX5854" s="25"/>
      <x:c r="SAY5854" s="25"/>
      <x:c r="SAZ5854" s="25"/>
      <x:c r="SBA5854" s="25"/>
      <x:c r="SBB5854" s="25"/>
      <x:c r="SBC5854" s="25"/>
      <x:c r="SBD5854" s="25"/>
      <x:c r="SBE5854" s="25"/>
      <x:c r="SBF5854" s="25"/>
      <x:c r="SBG5854" s="25"/>
      <x:c r="SBH5854" s="25"/>
      <x:c r="SBI5854" s="25"/>
      <x:c r="SBJ5854" s="25"/>
      <x:c r="SBK5854" s="25"/>
      <x:c r="SBL5854" s="25"/>
      <x:c r="SBM5854" s="25"/>
      <x:c r="SBN5854" s="25"/>
      <x:c r="SBO5854" s="25"/>
      <x:c r="SBP5854" s="25"/>
      <x:c r="SBQ5854" s="25"/>
      <x:c r="SBR5854" s="25"/>
      <x:c r="SBS5854" s="25"/>
      <x:c r="SBT5854" s="25"/>
      <x:c r="SBU5854" s="25"/>
      <x:c r="SBV5854" s="25"/>
      <x:c r="SBW5854" s="25"/>
      <x:c r="SBX5854" s="25"/>
      <x:c r="SBY5854" s="25"/>
      <x:c r="SBZ5854" s="25"/>
      <x:c r="SCA5854" s="25"/>
      <x:c r="SCB5854" s="25"/>
      <x:c r="SCC5854" s="25"/>
      <x:c r="SCD5854" s="25"/>
      <x:c r="SCE5854" s="25"/>
      <x:c r="SCF5854" s="25"/>
      <x:c r="SCG5854" s="25"/>
      <x:c r="SCH5854" s="25"/>
      <x:c r="SCI5854" s="25"/>
      <x:c r="SCJ5854" s="25"/>
      <x:c r="SCK5854" s="25"/>
      <x:c r="SCL5854" s="25"/>
      <x:c r="SCM5854" s="25"/>
      <x:c r="SCN5854" s="25"/>
      <x:c r="SCO5854" s="25"/>
      <x:c r="SCP5854" s="25"/>
      <x:c r="SCQ5854" s="25"/>
      <x:c r="SCR5854" s="25"/>
      <x:c r="SCS5854" s="25"/>
      <x:c r="SCT5854" s="25"/>
      <x:c r="SCU5854" s="25"/>
      <x:c r="SCV5854" s="25"/>
      <x:c r="SCW5854" s="25"/>
      <x:c r="SCX5854" s="25"/>
      <x:c r="SCY5854" s="25"/>
      <x:c r="SCZ5854" s="25"/>
      <x:c r="SDA5854" s="25"/>
      <x:c r="SDB5854" s="25"/>
      <x:c r="SDC5854" s="25"/>
      <x:c r="SDD5854" s="25"/>
      <x:c r="SDE5854" s="25"/>
      <x:c r="SDF5854" s="25"/>
      <x:c r="SDG5854" s="25"/>
      <x:c r="SDH5854" s="25"/>
      <x:c r="SDI5854" s="25"/>
      <x:c r="SDJ5854" s="25"/>
      <x:c r="SDK5854" s="25"/>
      <x:c r="SDL5854" s="25"/>
      <x:c r="SDM5854" s="25"/>
      <x:c r="SDN5854" s="25"/>
      <x:c r="SDO5854" s="25"/>
      <x:c r="SDP5854" s="25"/>
      <x:c r="SDQ5854" s="25"/>
      <x:c r="SDR5854" s="25"/>
      <x:c r="SDS5854" s="25"/>
      <x:c r="SDT5854" s="25"/>
      <x:c r="SDU5854" s="25"/>
      <x:c r="SDV5854" s="25"/>
      <x:c r="SDW5854" s="25"/>
      <x:c r="SDX5854" s="25"/>
      <x:c r="SDY5854" s="25"/>
      <x:c r="SDZ5854" s="25"/>
      <x:c r="SEA5854" s="25"/>
      <x:c r="SEB5854" s="25"/>
      <x:c r="SEC5854" s="25"/>
      <x:c r="SED5854" s="25"/>
      <x:c r="SEE5854" s="25"/>
      <x:c r="SEF5854" s="25"/>
      <x:c r="SEG5854" s="25"/>
      <x:c r="SEH5854" s="25"/>
      <x:c r="SEI5854" s="25"/>
      <x:c r="SEJ5854" s="25"/>
      <x:c r="SEK5854" s="25"/>
      <x:c r="SEL5854" s="25"/>
      <x:c r="SEM5854" s="25"/>
      <x:c r="SEN5854" s="25"/>
      <x:c r="SEO5854" s="25"/>
      <x:c r="SEP5854" s="25"/>
      <x:c r="SEQ5854" s="25"/>
      <x:c r="SER5854" s="25"/>
      <x:c r="SES5854" s="25"/>
      <x:c r="SET5854" s="25"/>
      <x:c r="SEU5854" s="25"/>
      <x:c r="SEV5854" s="25"/>
      <x:c r="SEW5854" s="25"/>
      <x:c r="SEX5854" s="25"/>
      <x:c r="SEY5854" s="25"/>
      <x:c r="SEZ5854" s="25"/>
      <x:c r="SFA5854" s="25"/>
      <x:c r="SFB5854" s="25"/>
      <x:c r="SFC5854" s="25"/>
      <x:c r="SFD5854" s="25"/>
      <x:c r="SFE5854" s="25"/>
      <x:c r="SFF5854" s="25"/>
      <x:c r="SFG5854" s="25"/>
      <x:c r="SFH5854" s="25"/>
      <x:c r="SFI5854" s="25"/>
      <x:c r="SFJ5854" s="25"/>
      <x:c r="SFK5854" s="25"/>
      <x:c r="SFL5854" s="25"/>
      <x:c r="SFM5854" s="25"/>
      <x:c r="SFN5854" s="25"/>
      <x:c r="SFO5854" s="25"/>
      <x:c r="SFP5854" s="25"/>
      <x:c r="SFQ5854" s="25"/>
      <x:c r="SFR5854" s="25"/>
      <x:c r="SFS5854" s="25"/>
      <x:c r="SFT5854" s="25"/>
      <x:c r="SFU5854" s="25"/>
      <x:c r="SFV5854" s="25"/>
      <x:c r="SFW5854" s="25"/>
      <x:c r="SFX5854" s="25"/>
      <x:c r="SFY5854" s="25"/>
      <x:c r="SFZ5854" s="25"/>
      <x:c r="SGA5854" s="25"/>
      <x:c r="SGB5854" s="25"/>
      <x:c r="SGC5854" s="25"/>
      <x:c r="SGD5854" s="25"/>
      <x:c r="SGE5854" s="25"/>
      <x:c r="SGF5854" s="25"/>
      <x:c r="SGG5854" s="25"/>
      <x:c r="SGH5854" s="25"/>
      <x:c r="SGI5854" s="25"/>
      <x:c r="SGJ5854" s="25"/>
      <x:c r="SGK5854" s="25"/>
      <x:c r="SGL5854" s="25"/>
      <x:c r="SGM5854" s="25"/>
      <x:c r="SGN5854" s="25"/>
      <x:c r="SGO5854" s="25"/>
      <x:c r="SGP5854" s="25"/>
      <x:c r="SGQ5854" s="25"/>
      <x:c r="SGR5854" s="25"/>
      <x:c r="SGS5854" s="25"/>
      <x:c r="SGT5854" s="25"/>
      <x:c r="SGU5854" s="25"/>
      <x:c r="SGV5854" s="25"/>
      <x:c r="SGW5854" s="25"/>
      <x:c r="SGX5854" s="25"/>
      <x:c r="SGY5854" s="25"/>
      <x:c r="SGZ5854" s="25"/>
      <x:c r="SHA5854" s="25"/>
      <x:c r="SHB5854" s="25"/>
      <x:c r="SHC5854" s="25"/>
      <x:c r="SHD5854" s="25"/>
      <x:c r="SHE5854" s="25"/>
      <x:c r="SHF5854" s="25"/>
      <x:c r="SHG5854" s="25"/>
      <x:c r="SHH5854" s="25"/>
      <x:c r="SHI5854" s="25"/>
      <x:c r="SHJ5854" s="25"/>
      <x:c r="SHK5854" s="25"/>
      <x:c r="SHL5854" s="25"/>
      <x:c r="SHM5854" s="25"/>
      <x:c r="SHN5854" s="25"/>
      <x:c r="SHO5854" s="25"/>
      <x:c r="SHP5854" s="25"/>
      <x:c r="SHQ5854" s="25"/>
      <x:c r="SHR5854" s="25"/>
      <x:c r="SHS5854" s="25"/>
      <x:c r="SHT5854" s="25"/>
      <x:c r="SHU5854" s="25"/>
      <x:c r="SHV5854" s="25"/>
      <x:c r="SHW5854" s="25"/>
      <x:c r="SHX5854" s="25"/>
      <x:c r="SHY5854" s="25"/>
      <x:c r="SHZ5854" s="25"/>
      <x:c r="SIA5854" s="25"/>
      <x:c r="SIB5854" s="25"/>
      <x:c r="SIC5854" s="25"/>
      <x:c r="SID5854" s="25"/>
      <x:c r="SIE5854" s="25"/>
      <x:c r="SIF5854" s="25"/>
      <x:c r="SIG5854" s="25"/>
      <x:c r="SIH5854" s="25"/>
      <x:c r="SII5854" s="25"/>
      <x:c r="SIJ5854" s="25"/>
      <x:c r="SIK5854" s="25"/>
      <x:c r="SIL5854" s="25"/>
      <x:c r="SIM5854" s="25"/>
      <x:c r="SIN5854" s="25"/>
      <x:c r="SIO5854" s="25"/>
      <x:c r="SIP5854" s="25"/>
      <x:c r="SIQ5854" s="25"/>
      <x:c r="SIR5854" s="25"/>
      <x:c r="SIS5854" s="25"/>
      <x:c r="SIT5854" s="25"/>
      <x:c r="SIU5854" s="25"/>
      <x:c r="SIV5854" s="25"/>
      <x:c r="SIW5854" s="25"/>
      <x:c r="SIX5854" s="25"/>
      <x:c r="SIY5854" s="25"/>
      <x:c r="SIZ5854" s="25"/>
      <x:c r="SJA5854" s="25"/>
      <x:c r="SJB5854" s="25"/>
      <x:c r="SJC5854" s="25"/>
      <x:c r="SJD5854" s="25"/>
      <x:c r="SJE5854" s="25"/>
      <x:c r="SJF5854" s="25"/>
      <x:c r="SJG5854" s="25"/>
      <x:c r="SJH5854" s="25"/>
      <x:c r="SJI5854" s="25"/>
      <x:c r="SJJ5854" s="25"/>
      <x:c r="SJK5854" s="25"/>
      <x:c r="SJL5854" s="25"/>
      <x:c r="SJM5854" s="25"/>
      <x:c r="SJN5854" s="25"/>
      <x:c r="SJO5854" s="25"/>
      <x:c r="SJP5854" s="25"/>
      <x:c r="SJQ5854" s="25"/>
      <x:c r="SJR5854" s="25"/>
      <x:c r="SJS5854" s="25"/>
      <x:c r="SJT5854" s="25"/>
      <x:c r="SJU5854" s="25"/>
      <x:c r="SJV5854" s="25"/>
      <x:c r="SJW5854" s="25"/>
      <x:c r="SJX5854" s="25"/>
      <x:c r="SJY5854" s="25"/>
      <x:c r="SJZ5854" s="25"/>
      <x:c r="SKA5854" s="25"/>
      <x:c r="SKB5854" s="25"/>
      <x:c r="SKC5854" s="25"/>
      <x:c r="SKD5854" s="25"/>
      <x:c r="SKE5854" s="25"/>
      <x:c r="SKF5854" s="25"/>
      <x:c r="SKG5854" s="25"/>
      <x:c r="SKH5854" s="25"/>
      <x:c r="SKI5854" s="25"/>
      <x:c r="SKJ5854" s="25"/>
      <x:c r="SKK5854" s="25"/>
      <x:c r="SKL5854" s="25"/>
      <x:c r="SKM5854" s="25"/>
      <x:c r="SKN5854" s="25"/>
      <x:c r="SKO5854" s="25"/>
      <x:c r="SKP5854" s="25"/>
      <x:c r="SKQ5854" s="25"/>
      <x:c r="SKR5854" s="25"/>
      <x:c r="SKS5854" s="25"/>
      <x:c r="SKT5854" s="25"/>
      <x:c r="SKU5854" s="25"/>
      <x:c r="SKV5854" s="25"/>
      <x:c r="SKW5854" s="25"/>
      <x:c r="SKX5854" s="25"/>
      <x:c r="SKY5854" s="25"/>
      <x:c r="SKZ5854" s="25"/>
      <x:c r="SLA5854" s="25"/>
      <x:c r="SLB5854" s="25"/>
      <x:c r="SLC5854" s="25"/>
      <x:c r="SLD5854" s="25"/>
      <x:c r="SLE5854" s="25"/>
      <x:c r="SLF5854" s="25"/>
      <x:c r="SLG5854" s="25"/>
      <x:c r="SLH5854" s="25"/>
      <x:c r="SLI5854" s="25"/>
      <x:c r="SLJ5854" s="25"/>
      <x:c r="SLK5854" s="25"/>
      <x:c r="SLL5854" s="25"/>
      <x:c r="SLM5854" s="25"/>
      <x:c r="SLN5854" s="25"/>
      <x:c r="SLO5854" s="25"/>
      <x:c r="SLP5854" s="25"/>
      <x:c r="SLQ5854" s="25"/>
      <x:c r="SLR5854" s="25"/>
      <x:c r="SLS5854" s="25"/>
      <x:c r="SLT5854" s="25"/>
      <x:c r="SLU5854" s="25"/>
      <x:c r="SLV5854" s="25"/>
      <x:c r="SLW5854" s="25"/>
      <x:c r="SLX5854" s="25"/>
      <x:c r="SLY5854" s="25"/>
      <x:c r="SLZ5854" s="25"/>
      <x:c r="SMA5854" s="25"/>
      <x:c r="SMB5854" s="25"/>
      <x:c r="SMC5854" s="25"/>
      <x:c r="SMD5854" s="25"/>
      <x:c r="SME5854" s="25"/>
      <x:c r="SMF5854" s="25"/>
      <x:c r="SMG5854" s="25"/>
      <x:c r="SMH5854" s="25"/>
      <x:c r="SMI5854" s="25"/>
      <x:c r="SMJ5854" s="25"/>
      <x:c r="SMK5854" s="25"/>
      <x:c r="SML5854" s="25"/>
      <x:c r="SMM5854" s="25"/>
      <x:c r="SMN5854" s="25"/>
      <x:c r="SMO5854" s="25"/>
      <x:c r="SMP5854" s="25"/>
      <x:c r="SMQ5854" s="25"/>
      <x:c r="SMR5854" s="25"/>
      <x:c r="SMS5854" s="25"/>
      <x:c r="SMT5854" s="25"/>
      <x:c r="SMU5854" s="25"/>
      <x:c r="SMV5854" s="25"/>
      <x:c r="SMW5854" s="25"/>
      <x:c r="SMX5854" s="25"/>
      <x:c r="SMY5854" s="25"/>
      <x:c r="SMZ5854" s="25"/>
      <x:c r="SNA5854" s="25"/>
      <x:c r="SNB5854" s="25"/>
      <x:c r="SNC5854" s="25"/>
      <x:c r="SND5854" s="25"/>
      <x:c r="SNE5854" s="25"/>
      <x:c r="SNF5854" s="25"/>
      <x:c r="SNG5854" s="25"/>
      <x:c r="SNH5854" s="25"/>
      <x:c r="SNI5854" s="25"/>
      <x:c r="SNJ5854" s="25"/>
      <x:c r="SNK5854" s="25"/>
      <x:c r="SNL5854" s="25"/>
      <x:c r="SNM5854" s="25"/>
      <x:c r="SNN5854" s="25"/>
      <x:c r="SNO5854" s="25"/>
      <x:c r="SNP5854" s="25"/>
      <x:c r="SNQ5854" s="25"/>
      <x:c r="SNR5854" s="25"/>
      <x:c r="SNS5854" s="25"/>
      <x:c r="SNT5854" s="25"/>
      <x:c r="SNU5854" s="25"/>
      <x:c r="SNV5854" s="25"/>
      <x:c r="SNW5854" s="25"/>
      <x:c r="SNX5854" s="25"/>
      <x:c r="SNY5854" s="25"/>
      <x:c r="SNZ5854" s="25"/>
      <x:c r="SOA5854" s="25"/>
      <x:c r="SOB5854" s="25"/>
      <x:c r="SOC5854" s="25"/>
      <x:c r="SOD5854" s="25"/>
      <x:c r="SOE5854" s="25"/>
      <x:c r="SOF5854" s="25"/>
      <x:c r="SOG5854" s="25"/>
      <x:c r="SOH5854" s="25"/>
      <x:c r="SOI5854" s="25"/>
      <x:c r="SOJ5854" s="25"/>
      <x:c r="SOK5854" s="25"/>
      <x:c r="SOL5854" s="25"/>
      <x:c r="SOM5854" s="25"/>
      <x:c r="SON5854" s="25"/>
      <x:c r="SOO5854" s="25"/>
      <x:c r="SOP5854" s="25"/>
      <x:c r="SOQ5854" s="25"/>
      <x:c r="SOR5854" s="25"/>
      <x:c r="SOS5854" s="25"/>
      <x:c r="SOT5854" s="25"/>
      <x:c r="SOU5854" s="25"/>
      <x:c r="SOV5854" s="25"/>
      <x:c r="SOW5854" s="25"/>
      <x:c r="SOX5854" s="25"/>
      <x:c r="SOY5854" s="25"/>
      <x:c r="SOZ5854" s="25"/>
      <x:c r="SPA5854" s="25"/>
      <x:c r="SPB5854" s="25"/>
      <x:c r="SPC5854" s="25"/>
      <x:c r="SPD5854" s="25"/>
      <x:c r="SPE5854" s="25"/>
      <x:c r="SPF5854" s="25"/>
      <x:c r="SPG5854" s="25"/>
      <x:c r="SPH5854" s="25"/>
      <x:c r="SPI5854" s="25"/>
      <x:c r="SPJ5854" s="25"/>
      <x:c r="SPK5854" s="25"/>
      <x:c r="SPL5854" s="25"/>
      <x:c r="SPM5854" s="25"/>
      <x:c r="SPN5854" s="25"/>
      <x:c r="SPO5854" s="25"/>
      <x:c r="SPP5854" s="25"/>
      <x:c r="SPQ5854" s="25"/>
      <x:c r="SPR5854" s="25"/>
      <x:c r="SPS5854" s="25"/>
      <x:c r="SPT5854" s="25"/>
      <x:c r="SPU5854" s="25"/>
      <x:c r="SPV5854" s="25"/>
      <x:c r="SPW5854" s="25"/>
      <x:c r="SPX5854" s="25"/>
      <x:c r="SPY5854" s="25"/>
      <x:c r="SPZ5854" s="25"/>
      <x:c r="SQA5854" s="25"/>
      <x:c r="SQB5854" s="25"/>
      <x:c r="SQC5854" s="25"/>
      <x:c r="SQD5854" s="25"/>
      <x:c r="SQE5854" s="25"/>
      <x:c r="SQF5854" s="25"/>
      <x:c r="SQG5854" s="25"/>
      <x:c r="SQH5854" s="25"/>
      <x:c r="SQI5854" s="25"/>
      <x:c r="SQJ5854" s="25"/>
      <x:c r="SQK5854" s="25"/>
      <x:c r="SQL5854" s="25"/>
      <x:c r="SQM5854" s="25"/>
      <x:c r="SQN5854" s="25"/>
      <x:c r="SQO5854" s="25"/>
      <x:c r="SQP5854" s="25"/>
      <x:c r="SQQ5854" s="25"/>
      <x:c r="SQR5854" s="25"/>
      <x:c r="SQS5854" s="25"/>
      <x:c r="SQT5854" s="25"/>
      <x:c r="SQU5854" s="25"/>
      <x:c r="SQV5854" s="25"/>
      <x:c r="SQW5854" s="25"/>
      <x:c r="SQX5854" s="25"/>
      <x:c r="SQY5854" s="25"/>
      <x:c r="SQZ5854" s="25"/>
      <x:c r="SRA5854" s="25"/>
      <x:c r="SRB5854" s="25"/>
      <x:c r="SRC5854" s="25"/>
      <x:c r="SRD5854" s="25"/>
      <x:c r="SRE5854" s="25"/>
      <x:c r="SRF5854" s="25"/>
      <x:c r="SRG5854" s="25"/>
      <x:c r="SRH5854" s="25"/>
      <x:c r="SRI5854" s="25"/>
      <x:c r="SRJ5854" s="25"/>
      <x:c r="SRK5854" s="25"/>
      <x:c r="SRL5854" s="25"/>
      <x:c r="SRM5854" s="25"/>
      <x:c r="SRN5854" s="25"/>
      <x:c r="SRO5854" s="25"/>
      <x:c r="SRP5854" s="25"/>
      <x:c r="SRQ5854" s="25"/>
      <x:c r="SRR5854" s="25"/>
      <x:c r="SRS5854" s="25"/>
      <x:c r="SRT5854" s="25"/>
      <x:c r="SRU5854" s="25"/>
      <x:c r="SRV5854" s="25"/>
      <x:c r="SRW5854" s="25"/>
      <x:c r="SRX5854" s="25"/>
      <x:c r="SRY5854" s="25"/>
      <x:c r="SRZ5854" s="25"/>
      <x:c r="SSA5854" s="25"/>
      <x:c r="SSB5854" s="25"/>
      <x:c r="SSC5854" s="25"/>
      <x:c r="SSD5854" s="25"/>
      <x:c r="SSE5854" s="25"/>
      <x:c r="SSF5854" s="25"/>
      <x:c r="SSG5854" s="25"/>
      <x:c r="SSH5854" s="25"/>
      <x:c r="SSI5854" s="25"/>
      <x:c r="SSJ5854" s="25"/>
      <x:c r="SSK5854" s="25"/>
      <x:c r="SSL5854" s="25"/>
      <x:c r="SSM5854" s="25"/>
      <x:c r="SSN5854" s="25"/>
      <x:c r="SSO5854" s="25"/>
      <x:c r="SSP5854" s="25"/>
      <x:c r="SSQ5854" s="25"/>
      <x:c r="SSR5854" s="25"/>
      <x:c r="SSS5854" s="25"/>
      <x:c r="SST5854" s="25"/>
      <x:c r="SSU5854" s="25"/>
      <x:c r="SSV5854" s="25"/>
      <x:c r="SSW5854" s="25"/>
      <x:c r="SSX5854" s="25"/>
      <x:c r="SSY5854" s="25"/>
      <x:c r="SSZ5854" s="25"/>
      <x:c r="STA5854" s="25"/>
      <x:c r="STB5854" s="25"/>
      <x:c r="STC5854" s="25"/>
      <x:c r="STD5854" s="25"/>
      <x:c r="STE5854" s="25"/>
      <x:c r="STF5854" s="25"/>
      <x:c r="STG5854" s="25"/>
      <x:c r="STH5854" s="25"/>
      <x:c r="STI5854" s="25"/>
      <x:c r="STJ5854" s="25"/>
      <x:c r="STK5854" s="25"/>
      <x:c r="STL5854" s="25"/>
      <x:c r="STM5854" s="25"/>
      <x:c r="STN5854" s="25"/>
      <x:c r="STO5854" s="25"/>
      <x:c r="STP5854" s="25"/>
      <x:c r="STQ5854" s="25"/>
      <x:c r="STR5854" s="25"/>
      <x:c r="STS5854" s="25"/>
      <x:c r="STT5854" s="25"/>
      <x:c r="STU5854" s="25"/>
      <x:c r="STV5854" s="25"/>
      <x:c r="STW5854" s="25"/>
      <x:c r="STX5854" s="25"/>
      <x:c r="STY5854" s="25"/>
      <x:c r="STZ5854" s="25"/>
      <x:c r="SUA5854" s="25"/>
      <x:c r="SUB5854" s="25"/>
      <x:c r="SUC5854" s="25"/>
      <x:c r="SUD5854" s="25"/>
      <x:c r="SUE5854" s="25"/>
      <x:c r="SUF5854" s="25"/>
      <x:c r="SUG5854" s="25"/>
      <x:c r="SUH5854" s="25"/>
      <x:c r="SUI5854" s="25"/>
      <x:c r="SUJ5854" s="25"/>
      <x:c r="SUK5854" s="25"/>
      <x:c r="SUL5854" s="25"/>
      <x:c r="SUM5854" s="25"/>
      <x:c r="SUN5854" s="25"/>
      <x:c r="SUO5854" s="25"/>
      <x:c r="SUP5854" s="25"/>
      <x:c r="SUQ5854" s="25"/>
      <x:c r="SUR5854" s="25"/>
      <x:c r="SUS5854" s="25"/>
      <x:c r="SUT5854" s="25"/>
      <x:c r="SUU5854" s="25"/>
      <x:c r="SUV5854" s="25"/>
      <x:c r="SUW5854" s="25"/>
      <x:c r="SUX5854" s="25"/>
      <x:c r="SUY5854" s="25"/>
      <x:c r="SUZ5854" s="25"/>
      <x:c r="SVA5854" s="25"/>
      <x:c r="SVB5854" s="25"/>
      <x:c r="SVC5854" s="25"/>
      <x:c r="SVD5854" s="25"/>
      <x:c r="SVE5854" s="25"/>
      <x:c r="SVF5854" s="25"/>
      <x:c r="SVG5854" s="25"/>
      <x:c r="SVH5854" s="25"/>
      <x:c r="SVI5854" s="25"/>
      <x:c r="SVJ5854" s="25"/>
      <x:c r="SVK5854" s="25"/>
      <x:c r="SVL5854" s="25"/>
      <x:c r="SVM5854" s="25"/>
      <x:c r="SVN5854" s="25"/>
      <x:c r="SVO5854" s="25"/>
      <x:c r="SVP5854" s="25"/>
      <x:c r="SVQ5854" s="25"/>
      <x:c r="SVR5854" s="25"/>
      <x:c r="SVS5854" s="25"/>
      <x:c r="SVT5854" s="25"/>
      <x:c r="SVU5854" s="25"/>
      <x:c r="SVV5854" s="25"/>
      <x:c r="SVW5854" s="25"/>
      <x:c r="SVX5854" s="25"/>
      <x:c r="SVY5854" s="25"/>
      <x:c r="SVZ5854" s="25"/>
      <x:c r="SWA5854" s="25"/>
      <x:c r="SWB5854" s="25"/>
      <x:c r="SWC5854" s="25"/>
      <x:c r="SWD5854" s="25"/>
      <x:c r="SWE5854" s="25"/>
      <x:c r="SWF5854" s="25"/>
      <x:c r="SWG5854" s="25"/>
      <x:c r="SWH5854" s="25"/>
      <x:c r="SWI5854" s="25"/>
      <x:c r="SWJ5854" s="25"/>
      <x:c r="SWK5854" s="25"/>
      <x:c r="SWL5854" s="25"/>
      <x:c r="SWM5854" s="25"/>
      <x:c r="SWN5854" s="25"/>
      <x:c r="SWO5854" s="25"/>
      <x:c r="SWP5854" s="25"/>
      <x:c r="SWQ5854" s="25"/>
      <x:c r="SWR5854" s="25"/>
      <x:c r="SWS5854" s="25"/>
      <x:c r="SWT5854" s="25"/>
      <x:c r="SWU5854" s="25"/>
      <x:c r="SWV5854" s="25"/>
      <x:c r="SWW5854" s="25"/>
      <x:c r="SWX5854" s="25"/>
      <x:c r="SWY5854" s="25"/>
      <x:c r="SWZ5854" s="25"/>
      <x:c r="SXA5854" s="25"/>
      <x:c r="SXB5854" s="25"/>
      <x:c r="SXC5854" s="25"/>
      <x:c r="SXD5854" s="25"/>
      <x:c r="SXE5854" s="25"/>
      <x:c r="SXF5854" s="25"/>
      <x:c r="SXG5854" s="25"/>
      <x:c r="SXH5854" s="25"/>
      <x:c r="SXI5854" s="25"/>
      <x:c r="SXJ5854" s="25"/>
      <x:c r="SXK5854" s="25"/>
      <x:c r="SXL5854" s="25"/>
      <x:c r="SXM5854" s="25"/>
      <x:c r="SXN5854" s="25"/>
      <x:c r="SXO5854" s="25"/>
      <x:c r="SXP5854" s="25"/>
      <x:c r="SXQ5854" s="25"/>
      <x:c r="SXR5854" s="25"/>
      <x:c r="SXS5854" s="25"/>
      <x:c r="SXT5854" s="25"/>
      <x:c r="SXU5854" s="25"/>
      <x:c r="SXV5854" s="25"/>
      <x:c r="SXW5854" s="25"/>
      <x:c r="SXX5854" s="25"/>
      <x:c r="SXY5854" s="25"/>
      <x:c r="SXZ5854" s="25"/>
      <x:c r="SYA5854" s="25"/>
      <x:c r="SYB5854" s="25"/>
      <x:c r="SYC5854" s="25"/>
      <x:c r="SYD5854" s="25"/>
      <x:c r="SYE5854" s="25"/>
      <x:c r="SYF5854" s="25"/>
      <x:c r="SYG5854" s="25"/>
      <x:c r="SYH5854" s="25"/>
      <x:c r="SYI5854" s="25"/>
      <x:c r="SYJ5854" s="25"/>
      <x:c r="SYK5854" s="25"/>
      <x:c r="SYL5854" s="25"/>
      <x:c r="SYM5854" s="25"/>
      <x:c r="SYN5854" s="25"/>
      <x:c r="SYO5854" s="25"/>
      <x:c r="SYP5854" s="25"/>
      <x:c r="SYQ5854" s="25"/>
      <x:c r="SYR5854" s="25"/>
      <x:c r="SYS5854" s="25"/>
      <x:c r="SYT5854" s="25"/>
      <x:c r="SYU5854" s="25"/>
      <x:c r="SYV5854" s="25"/>
      <x:c r="SYW5854" s="25"/>
      <x:c r="SYX5854" s="25"/>
      <x:c r="SYY5854" s="25"/>
      <x:c r="SYZ5854" s="25"/>
      <x:c r="SZA5854" s="25"/>
      <x:c r="SZB5854" s="25"/>
      <x:c r="SZC5854" s="25"/>
      <x:c r="SZD5854" s="25"/>
      <x:c r="SZE5854" s="25"/>
      <x:c r="SZF5854" s="25"/>
      <x:c r="SZG5854" s="25"/>
      <x:c r="SZH5854" s="25"/>
      <x:c r="SZI5854" s="25"/>
      <x:c r="SZJ5854" s="25"/>
      <x:c r="SZK5854" s="25"/>
      <x:c r="SZL5854" s="25"/>
      <x:c r="SZM5854" s="25"/>
      <x:c r="SZN5854" s="25"/>
      <x:c r="SZO5854" s="25"/>
      <x:c r="SZP5854" s="25"/>
      <x:c r="SZQ5854" s="25"/>
      <x:c r="SZR5854" s="25"/>
      <x:c r="SZS5854" s="25"/>
      <x:c r="SZT5854" s="25"/>
      <x:c r="SZU5854" s="25"/>
      <x:c r="SZV5854" s="25"/>
      <x:c r="SZW5854" s="25"/>
      <x:c r="SZX5854" s="25"/>
      <x:c r="SZY5854" s="25"/>
      <x:c r="SZZ5854" s="25"/>
      <x:c r="TAA5854" s="25"/>
      <x:c r="TAB5854" s="25"/>
      <x:c r="TAC5854" s="25"/>
      <x:c r="TAD5854" s="25"/>
      <x:c r="TAE5854" s="25"/>
      <x:c r="TAF5854" s="25"/>
      <x:c r="TAG5854" s="25"/>
      <x:c r="TAH5854" s="25"/>
      <x:c r="TAI5854" s="25"/>
      <x:c r="TAJ5854" s="25"/>
      <x:c r="TAK5854" s="25"/>
      <x:c r="TAL5854" s="25"/>
      <x:c r="TAM5854" s="25"/>
      <x:c r="TAN5854" s="25"/>
      <x:c r="TAO5854" s="25"/>
      <x:c r="TAP5854" s="25"/>
      <x:c r="TAQ5854" s="25"/>
      <x:c r="TAR5854" s="25"/>
      <x:c r="TAS5854" s="25"/>
      <x:c r="TAT5854" s="25"/>
      <x:c r="TAU5854" s="25"/>
      <x:c r="TAV5854" s="25"/>
      <x:c r="TAW5854" s="25"/>
      <x:c r="TAX5854" s="25"/>
      <x:c r="TAY5854" s="25"/>
      <x:c r="TAZ5854" s="25"/>
      <x:c r="TBA5854" s="25"/>
      <x:c r="TBB5854" s="25"/>
      <x:c r="TBC5854" s="25"/>
      <x:c r="TBD5854" s="25"/>
      <x:c r="TBE5854" s="25"/>
      <x:c r="TBF5854" s="25"/>
      <x:c r="TBG5854" s="25"/>
      <x:c r="TBH5854" s="25"/>
      <x:c r="TBI5854" s="25"/>
      <x:c r="TBJ5854" s="25"/>
      <x:c r="TBK5854" s="25"/>
      <x:c r="TBL5854" s="25"/>
      <x:c r="TBM5854" s="25"/>
      <x:c r="TBN5854" s="25"/>
      <x:c r="TBO5854" s="25"/>
      <x:c r="TBP5854" s="25"/>
      <x:c r="TBQ5854" s="25"/>
      <x:c r="TBR5854" s="25"/>
      <x:c r="TBS5854" s="25"/>
      <x:c r="TBT5854" s="25"/>
      <x:c r="TBU5854" s="25"/>
      <x:c r="TBV5854" s="25"/>
      <x:c r="TBW5854" s="25"/>
      <x:c r="TBX5854" s="25"/>
      <x:c r="TBY5854" s="25"/>
      <x:c r="TBZ5854" s="25"/>
      <x:c r="TCA5854" s="25"/>
      <x:c r="TCB5854" s="25"/>
      <x:c r="TCC5854" s="25"/>
      <x:c r="TCD5854" s="25"/>
      <x:c r="TCE5854" s="25"/>
      <x:c r="TCF5854" s="25"/>
      <x:c r="TCG5854" s="25"/>
      <x:c r="TCH5854" s="25"/>
      <x:c r="TCI5854" s="25"/>
      <x:c r="TCJ5854" s="25"/>
      <x:c r="TCK5854" s="25"/>
      <x:c r="TCL5854" s="25"/>
      <x:c r="TCM5854" s="25"/>
      <x:c r="TCN5854" s="25"/>
      <x:c r="TCO5854" s="25"/>
      <x:c r="TCP5854" s="25"/>
      <x:c r="TCQ5854" s="25"/>
      <x:c r="TCR5854" s="25"/>
      <x:c r="TCS5854" s="25"/>
      <x:c r="TCT5854" s="25"/>
      <x:c r="TCU5854" s="25"/>
      <x:c r="TCV5854" s="25"/>
      <x:c r="TCW5854" s="25"/>
      <x:c r="TCX5854" s="25"/>
      <x:c r="TCY5854" s="25"/>
      <x:c r="TCZ5854" s="25"/>
      <x:c r="TDA5854" s="25"/>
      <x:c r="TDB5854" s="25"/>
      <x:c r="TDC5854" s="25"/>
      <x:c r="TDD5854" s="25"/>
      <x:c r="TDE5854" s="25"/>
      <x:c r="TDF5854" s="25"/>
      <x:c r="TDG5854" s="25"/>
      <x:c r="TDH5854" s="25"/>
      <x:c r="TDI5854" s="25"/>
      <x:c r="TDJ5854" s="25"/>
      <x:c r="TDK5854" s="25"/>
      <x:c r="TDL5854" s="25"/>
      <x:c r="TDM5854" s="25"/>
      <x:c r="TDN5854" s="25"/>
      <x:c r="TDO5854" s="25"/>
      <x:c r="TDP5854" s="25"/>
      <x:c r="TDQ5854" s="25"/>
      <x:c r="TDR5854" s="25"/>
      <x:c r="TDS5854" s="25"/>
      <x:c r="TDT5854" s="25"/>
      <x:c r="TDU5854" s="25"/>
      <x:c r="TDV5854" s="25"/>
      <x:c r="TDW5854" s="25"/>
      <x:c r="TDX5854" s="25"/>
      <x:c r="TDY5854" s="25"/>
      <x:c r="TDZ5854" s="25"/>
      <x:c r="TEA5854" s="25"/>
      <x:c r="TEB5854" s="25"/>
      <x:c r="TEC5854" s="25"/>
      <x:c r="TED5854" s="25"/>
      <x:c r="TEE5854" s="25"/>
      <x:c r="TEF5854" s="25"/>
      <x:c r="TEG5854" s="25"/>
      <x:c r="TEH5854" s="25"/>
      <x:c r="TEI5854" s="25"/>
      <x:c r="TEJ5854" s="25"/>
      <x:c r="TEK5854" s="25"/>
      <x:c r="TEL5854" s="25"/>
      <x:c r="TEM5854" s="25"/>
      <x:c r="TEN5854" s="25"/>
      <x:c r="TEO5854" s="25"/>
      <x:c r="TEP5854" s="25"/>
      <x:c r="TEQ5854" s="25"/>
      <x:c r="TER5854" s="25"/>
      <x:c r="TES5854" s="25"/>
      <x:c r="TET5854" s="25"/>
      <x:c r="TEU5854" s="25"/>
      <x:c r="TEV5854" s="25"/>
      <x:c r="TEW5854" s="25"/>
      <x:c r="TEX5854" s="25"/>
      <x:c r="TEY5854" s="25"/>
      <x:c r="TEZ5854" s="25"/>
      <x:c r="TFA5854" s="25"/>
      <x:c r="TFB5854" s="25"/>
      <x:c r="TFC5854" s="25"/>
      <x:c r="TFD5854" s="25"/>
      <x:c r="TFE5854" s="25"/>
      <x:c r="TFF5854" s="25"/>
      <x:c r="TFG5854" s="25"/>
      <x:c r="TFH5854" s="25"/>
      <x:c r="TFI5854" s="25"/>
      <x:c r="TFJ5854" s="25"/>
      <x:c r="TFK5854" s="25"/>
      <x:c r="TFL5854" s="25"/>
      <x:c r="TFM5854" s="25"/>
      <x:c r="TFN5854" s="25"/>
      <x:c r="TFO5854" s="25"/>
      <x:c r="TFP5854" s="25"/>
      <x:c r="TFQ5854" s="25"/>
      <x:c r="TFR5854" s="25"/>
      <x:c r="TFS5854" s="25"/>
      <x:c r="TFT5854" s="25"/>
      <x:c r="TFU5854" s="25"/>
      <x:c r="TFV5854" s="25"/>
      <x:c r="TFW5854" s="25"/>
      <x:c r="TFX5854" s="25"/>
      <x:c r="TFY5854" s="25"/>
      <x:c r="TFZ5854" s="25"/>
      <x:c r="TGA5854" s="25"/>
      <x:c r="TGB5854" s="25"/>
      <x:c r="TGC5854" s="25"/>
      <x:c r="TGD5854" s="25"/>
      <x:c r="TGE5854" s="25"/>
      <x:c r="TGF5854" s="25"/>
      <x:c r="TGG5854" s="25"/>
      <x:c r="TGH5854" s="25"/>
      <x:c r="TGI5854" s="25"/>
      <x:c r="TGJ5854" s="25"/>
      <x:c r="TGK5854" s="25"/>
      <x:c r="TGL5854" s="25"/>
      <x:c r="TGM5854" s="25"/>
      <x:c r="TGN5854" s="25"/>
      <x:c r="TGO5854" s="25"/>
      <x:c r="TGP5854" s="25"/>
      <x:c r="TGQ5854" s="25"/>
      <x:c r="TGR5854" s="25"/>
      <x:c r="TGS5854" s="25"/>
      <x:c r="TGT5854" s="25"/>
      <x:c r="TGU5854" s="25"/>
      <x:c r="TGV5854" s="25"/>
      <x:c r="TGW5854" s="25"/>
      <x:c r="TGX5854" s="25"/>
      <x:c r="TGY5854" s="25"/>
      <x:c r="TGZ5854" s="25"/>
      <x:c r="THA5854" s="25"/>
      <x:c r="THB5854" s="25"/>
      <x:c r="THC5854" s="25"/>
      <x:c r="THD5854" s="25"/>
      <x:c r="THE5854" s="25"/>
      <x:c r="THF5854" s="25"/>
      <x:c r="THG5854" s="25"/>
      <x:c r="THH5854" s="25"/>
      <x:c r="THI5854" s="25"/>
      <x:c r="THJ5854" s="25"/>
      <x:c r="THK5854" s="25"/>
      <x:c r="THL5854" s="25"/>
      <x:c r="THM5854" s="25"/>
      <x:c r="THN5854" s="25"/>
      <x:c r="THO5854" s="25"/>
      <x:c r="THP5854" s="25"/>
      <x:c r="THQ5854" s="25"/>
      <x:c r="THR5854" s="25"/>
      <x:c r="THS5854" s="25"/>
      <x:c r="THT5854" s="25"/>
      <x:c r="THU5854" s="25"/>
      <x:c r="THV5854" s="25"/>
      <x:c r="THW5854" s="25"/>
      <x:c r="THX5854" s="25"/>
      <x:c r="THY5854" s="25"/>
      <x:c r="THZ5854" s="25"/>
      <x:c r="TIA5854" s="25"/>
      <x:c r="TIB5854" s="25"/>
      <x:c r="TIC5854" s="25"/>
      <x:c r="TID5854" s="25"/>
      <x:c r="TIE5854" s="25"/>
      <x:c r="TIF5854" s="25"/>
      <x:c r="TIG5854" s="25"/>
      <x:c r="TIH5854" s="25"/>
      <x:c r="TII5854" s="25"/>
      <x:c r="TIJ5854" s="25"/>
      <x:c r="TIK5854" s="25"/>
      <x:c r="TIL5854" s="25"/>
      <x:c r="TIM5854" s="25"/>
      <x:c r="TIN5854" s="25"/>
      <x:c r="TIO5854" s="25"/>
      <x:c r="TIP5854" s="25"/>
      <x:c r="TIQ5854" s="25"/>
      <x:c r="TIR5854" s="25"/>
      <x:c r="TIS5854" s="25"/>
      <x:c r="TIT5854" s="25"/>
      <x:c r="TIU5854" s="25"/>
      <x:c r="TIV5854" s="25"/>
      <x:c r="TIW5854" s="25"/>
      <x:c r="TIX5854" s="25"/>
      <x:c r="TIY5854" s="25"/>
      <x:c r="TIZ5854" s="25"/>
      <x:c r="TJA5854" s="25"/>
      <x:c r="TJB5854" s="25"/>
      <x:c r="TJC5854" s="25"/>
      <x:c r="TJD5854" s="25"/>
      <x:c r="TJE5854" s="25"/>
      <x:c r="TJF5854" s="25"/>
      <x:c r="TJG5854" s="25"/>
      <x:c r="TJH5854" s="25"/>
      <x:c r="TJI5854" s="25"/>
      <x:c r="TJJ5854" s="25"/>
      <x:c r="TJK5854" s="25"/>
      <x:c r="TJL5854" s="25"/>
      <x:c r="TJM5854" s="25"/>
      <x:c r="TJN5854" s="25"/>
      <x:c r="TJO5854" s="25"/>
      <x:c r="TJP5854" s="25"/>
      <x:c r="TJQ5854" s="25"/>
      <x:c r="TJR5854" s="25"/>
      <x:c r="TJS5854" s="25"/>
      <x:c r="TJT5854" s="25"/>
      <x:c r="TJU5854" s="25"/>
      <x:c r="TJV5854" s="25"/>
      <x:c r="TJW5854" s="25"/>
      <x:c r="TJX5854" s="25"/>
      <x:c r="TJY5854" s="25"/>
      <x:c r="TJZ5854" s="25"/>
      <x:c r="TKA5854" s="25"/>
      <x:c r="TKB5854" s="25"/>
      <x:c r="TKC5854" s="25"/>
      <x:c r="TKD5854" s="25"/>
      <x:c r="TKE5854" s="25"/>
      <x:c r="TKF5854" s="25"/>
      <x:c r="TKG5854" s="25"/>
      <x:c r="TKH5854" s="25"/>
      <x:c r="TKI5854" s="25"/>
      <x:c r="TKJ5854" s="25"/>
      <x:c r="TKK5854" s="25"/>
      <x:c r="TKL5854" s="25"/>
      <x:c r="TKM5854" s="25"/>
      <x:c r="TKN5854" s="25"/>
      <x:c r="TKO5854" s="25"/>
      <x:c r="TKP5854" s="25"/>
      <x:c r="TKQ5854" s="25"/>
      <x:c r="TKR5854" s="25"/>
      <x:c r="TKS5854" s="25"/>
      <x:c r="TKT5854" s="25"/>
      <x:c r="TKU5854" s="25"/>
      <x:c r="TKV5854" s="25"/>
      <x:c r="TKW5854" s="25"/>
      <x:c r="TKX5854" s="25"/>
      <x:c r="TKY5854" s="25"/>
      <x:c r="TKZ5854" s="25"/>
      <x:c r="TLA5854" s="25"/>
      <x:c r="TLB5854" s="25"/>
      <x:c r="TLC5854" s="25"/>
      <x:c r="TLD5854" s="25"/>
      <x:c r="TLE5854" s="25"/>
      <x:c r="TLF5854" s="25"/>
      <x:c r="TLG5854" s="25"/>
      <x:c r="TLH5854" s="25"/>
      <x:c r="TLI5854" s="25"/>
      <x:c r="TLJ5854" s="25"/>
      <x:c r="TLK5854" s="25"/>
      <x:c r="TLL5854" s="25"/>
      <x:c r="TLM5854" s="25"/>
      <x:c r="TLN5854" s="25"/>
      <x:c r="TLO5854" s="25"/>
      <x:c r="TLP5854" s="25"/>
      <x:c r="TLQ5854" s="25"/>
      <x:c r="TLR5854" s="25"/>
      <x:c r="TLS5854" s="25"/>
      <x:c r="TLT5854" s="25"/>
      <x:c r="TLU5854" s="25"/>
      <x:c r="TLV5854" s="25"/>
      <x:c r="TLW5854" s="25"/>
      <x:c r="TLX5854" s="25"/>
      <x:c r="TLY5854" s="25"/>
      <x:c r="TLZ5854" s="25"/>
      <x:c r="TMA5854" s="25"/>
      <x:c r="TMB5854" s="25"/>
      <x:c r="TMC5854" s="25"/>
      <x:c r="TMD5854" s="25"/>
      <x:c r="TME5854" s="25"/>
      <x:c r="TMF5854" s="25"/>
      <x:c r="TMG5854" s="25"/>
      <x:c r="TMH5854" s="25"/>
      <x:c r="TMI5854" s="25"/>
      <x:c r="TMJ5854" s="25"/>
      <x:c r="TMK5854" s="25"/>
      <x:c r="TML5854" s="25"/>
      <x:c r="TMM5854" s="25"/>
      <x:c r="TMN5854" s="25"/>
      <x:c r="TMO5854" s="25"/>
      <x:c r="TMP5854" s="25"/>
      <x:c r="TMQ5854" s="25"/>
      <x:c r="TMR5854" s="25"/>
      <x:c r="TMS5854" s="25"/>
      <x:c r="TMT5854" s="25"/>
      <x:c r="TMU5854" s="25"/>
      <x:c r="TMV5854" s="25"/>
      <x:c r="TMW5854" s="25"/>
      <x:c r="TMX5854" s="25"/>
      <x:c r="TMY5854" s="25"/>
      <x:c r="TMZ5854" s="25"/>
      <x:c r="TNA5854" s="25"/>
      <x:c r="TNB5854" s="25"/>
      <x:c r="TNC5854" s="25"/>
      <x:c r="TND5854" s="25"/>
      <x:c r="TNE5854" s="25"/>
      <x:c r="TNF5854" s="25"/>
      <x:c r="TNG5854" s="25"/>
      <x:c r="TNH5854" s="25"/>
      <x:c r="TNI5854" s="25"/>
      <x:c r="TNJ5854" s="25"/>
      <x:c r="TNK5854" s="25"/>
      <x:c r="TNL5854" s="25"/>
      <x:c r="TNM5854" s="25"/>
      <x:c r="TNN5854" s="25"/>
      <x:c r="TNO5854" s="25"/>
      <x:c r="TNP5854" s="25"/>
      <x:c r="TNQ5854" s="25"/>
      <x:c r="TNR5854" s="25"/>
      <x:c r="TNS5854" s="25"/>
      <x:c r="TNT5854" s="25"/>
      <x:c r="TNU5854" s="25"/>
      <x:c r="TNV5854" s="25"/>
      <x:c r="TNW5854" s="25"/>
      <x:c r="TNX5854" s="25"/>
      <x:c r="TNY5854" s="25"/>
      <x:c r="TNZ5854" s="25"/>
      <x:c r="TOA5854" s="25"/>
      <x:c r="TOB5854" s="25"/>
      <x:c r="TOC5854" s="25"/>
      <x:c r="TOD5854" s="25"/>
      <x:c r="TOE5854" s="25"/>
      <x:c r="TOF5854" s="25"/>
      <x:c r="TOG5854" s="25"/>
      <x:c r="TOH5854" s="25"/>
      <x:c r="TOI5854" s="25"/>
      <x:c r="TOJ5854" s="25"/>
      <x:c r="TOK5854" s="25"/>
      <x:c r="TOL5854" s="25"/>
      <x:c r="TOM5854" s="25"/>
      <x:c r="TON5854" s="25"/>
      <x:c r="TOO5854" s="25"/>
      <x:c r="TOP5854" s="25"/>
      <x:c r="TOQ5854" s="25"/>
      <x:c r="TOR5854" s="25"/>
      <x:c r="TOS5854" s="25"/>
      <x:c r="TOT5854" s="25"/>
      <x:c r="TOU5854" s="25"/>
      <x:c r="TOV5854" s="25"/>
      <x:c r="TOW5854" s="25"/>
      <x:c r="TOX5854" s="25"/>
      <x:c r="TOY5854" s="25"/>
      <x:c r="TOZ5854" s="25"/>
      <x:c r="TPA5854" s="25"/>
      <x:c r="TPB5854" s="25"/>
      <x:c r="TPC5854" s="25"/>
      <x:c r="TPD5854" s="25"/>
      <x:c r="TPE5854" s="25"/>
      <x:c r="TPF5854" s="25"/>
      <x:c r="TPG5854" s="25"/>
      <x:c r="TPH5854" s="25"/>
      <x:c r="TPI5854" s="25"/>
      <x:c r="TPJ5854" s="25"/>
      <x:c r="TPK5854" s="25"/>
      <x:c r="TPL5854" s="25"/>
      <x:c r="TPM5854" s="25"/>
      <x:c r="TPN5854" s="25"/>
      <x:c r="TPO5854" s="25"/>
      <x:c r="TPP5854" s="25"/>
      <x:c r="TPQ5854" s="25"/>
      <x:c r="TPR5854" s="25"/>
      <x:c r="TPS5854" s="25"/>
      <x:c r="TPT5854" s="25"/>
      <x:c r="TPU5854" s="25"/>
      <x:c r="TPV5854" s="25"/>
      <x:c r="TPW5854" s="25"/>
      <x:c r="TPX5854" s="25"/>
      <x:c r="TPY5854" s="25"/>
      <x:c r="TPZ5854" s="25"/>
      <x:c r="TQA5854" s="25"/>
      <x:c r="TQB5854" s="25"/>
      <x:c r="TQC5854" s="25"/>
      <x:c r="TQD5854" s="25"/>
      <x:c r="TQE5854" s="25"/>
      <x:c r="TQF5854" s="25"/>
      <x:c r="TQG5854" s="25"/>
      <x:c r="TQH5854" s="25"/>
      <x:c r="TQI5854" s="25"/>
      <x:c r="TQJ5854" s="25"/>
      <x:c r="TQK5854" s="25"/>
      <x:c r="TQL5854" s="25"/>
      <x:c r="TQM5854" s="25"/>
      <x:c r="TQN5854" s="25"/>
      <x:c r="TQO5854" s="25"/>
      <x:c r="TQP5854" s="25"/>
      <x:c r="TQQ5854" s="25"/>
      <x:c r="TQR5854" s="25"/>
      <x:c r="TQS5854" s="25"/>
      <x:c r="TQT5854" s="25"/>
      <x:c r="TQU5854" s="25"/>
      <x:c r="TQV5854" s="25"/>
      <x:c r="TQW5854" s="25"/>
      <x:c r="TQX5854" s="25"/>
      <x:c r="TQY5854" s="25"/>
      <x:c r="TQZ5854" s="25"/>
      <x:c r="TRA5854" s="25"/>
      <x:c r="TRB5854" s="25"/>
      <x:c r="TRC5854" s="25"/>
      <x:c r="TRD5854" s="25"/>
      <x:c r="TRE5854" s="25"/>
      <x:c r="TRF5854" s="25"/>
      <x:c r="TRG5854" s="25"/>
      <x:c r="TRH5854" s="25"/>
      <x:c r="TRI5854" s="25"/>
      <x:c r="TRJ5854" s="25"/>
      <x:c r="TRK5854" s="25"/>
      <x:c r="TRL5854" s="25"/>
      <x:c r="TRM5854" s="25"/>
      <x:c r="TRN5854" s="25"/>
      <x:c r="TRO5854" s="25"/>
      <x:c r="TRP5854" s="25"/>
      <x:c r="TRQ5854" s="25"/>
      <x:c r="TRR5854" s="25"/>
      <x:c r="TRS5854" s="25"/>
      <x:c r="TRT5854" s="25"/>
      <x:c r="TRU5854" s="25"/>
      <x:c r="TRV5854" s="25"/>
      <x:c r="TRW5854" s="25"/>
      <x:c r="TRX5854" s="25"/>
      <x:c r="TRY5854" s="25"/>
      <x:c r="TRZ5854" s="25"/>
      <x:c r="TSA5854" s="25"/>
      <x:c r="TSB5854" s="25"/>
      <x:c r="TSC5854" s="25"/>
      <x:c r="TSD5854" s="25"/>
      <x:c r="TSE5854" s="25"/>
      <x:c r="TSF5854" s="25"/>
      <x:c r="TSG5854" s="25"/>
      <x:c r="TSH5854" s="25"/>
      <x:c r="TSI5854" s="25"/>
      <x:c r="TSJ5854" s="25"/>
      <x:c r="TSK5854" s="25"/>
      <x:c r="TSL5854" s="25"/>
      <x:c r="TSM5854" s="25"/>
      <x:c r="TSN5854" s="25"/>
      <x:c r="TSO5854" s="25"/>
      <x:c r="TSP5854" s="25"/>
      <x:c r="TSQ5854" s="25"/>
      <x:c r="TSR5854" s="25"/>
      <x:c r="TSS5854" s="25"/>
      <x:c r="TST5854" s="25"/>
      <x:c r="TSU5854" s="25"/>
      <x:c r="TSV5854" s="25"/>
      <x:c r="TSW5854" s="25"/>
      <x:c r="TSX5854" s="25"/>
      <x:c r="TSY5854" s="25"/>
      <x:c r="TSZ5854" s="25"/>
      <x:c r="TTA5854" s="25"/>
      <x:c r="TTB5854" s="25"/>
      <x:c r="TTC5854" s="25"/>
      <x:c r="TTD5854" s="25"/>
      <x:c r="TTE5854" s="25"/>
      <x:c r="TTF5854" s="25"/>
      <x:c r="TTG5854" s="25"/>
      <x:c r="TTH5854" s="25"/>
      <x:c r="TTI5854" s="25"/>
      <x:c r="TTJ5854" s="25"/>
      <x:c r="TTK5854" s="25"/>
      <x:c r="TTL5854" s="25"/>
      <x:c r="TTM5854" s="25"/>
      <x:c r="TTN5854" s="25"/>
      <x:c r="TTO5854" s="25"/>
      <x:c r="TTP5854" s="25"/>
      <x:c r="TTQ5854" s="25"/>
      <x:c r="TTR5854" s="25"/>
      <x:c r="TTS5854" s="25"/>
      <x:c r="TTT5854" s="25"/>
      <x:c r="TTU5854" s="25"/>
      <x:c r="TTV5854" s="25"/>
      <x:c r="TTW5854" s="25"/>
      <x:c r="TTX5854" s="25"/>
      <x:c r="TTY5854" s="25"/>
      <x:c r="TTZ5854" s="25"/>
      <x:c r="TUA5854" s="25"/>
      <x:c r="TUB5854" s="25"/>
      <x:c r="TUC5854" s="25"/>
      <x:c r="TUD5854" s="25"/>
      <x:c r="TUE5854" s="25"/>
      <x:c r="TUF5854" s="25"/>
      <x:c r="TUG5854" s="25"/>
      <x:c r="TUH5854" s="25"/>
      <x:c r="TUI5854" s="25"/>
      <x:c r="TUJ5854" s="25"/>
      <x:c r="TUK5854" s="25"/>
      <x:c r="TUL5854" s="25"/>
      <x:c r="TUM5854" s="25"/>
      <x:c r="TUN5854" s="25"/>
      <x:c r="TUO5854" s="25"/>
      <x:c r="TUP5854" s="25"/>
      <x:c r="TUQ5854" s="25"/>
      <x:c r="TUR5854" s="25"/>
      <x:c r="TUS5854" s="25"/>
      <x:c r="TUT5854" s="25"/>
      <x:c r="TUU5854" s="25"/>
      <x:c r="TUV5854" s="25"/>
      <x:c r="TUW5854" s="25"/>
      <x:c r="TUX5854" s="25"/>
      <x:c r="TUY5854" s="25"/>
      <x:c r="TUZ5854" s="25"/>
      <x:c r="TVA5854" s="25"/>
      <x:c r="TVB5854" s="25"/>
      <x:c r="TVC5854" s="25"/>
      <x:c r="TVD5854" s="25"/>
      <x:c r="TVE5854" s="25"/>
      <x:c r="TVF5854" s="25"/>
      <x:c r="TVG5854" s="25"/>
      <x:c r="TVH5854" s="25"/>
      <x:c r="TVI5854" s="25"/>
      <x:c r="TVJ5854" s="25"/>
      <x:c r="TVK5854" s="25"/>
      <x:c r="TVL5854" s="25"/>
      <x:c r="TVM5854" s="25"/>
      <x:c r="TVN5854" s="25"/>
      <x:c r="TVO5854" s="25"/>
      <x:c r="TVP5854" s="25"/>
      <x:c r="TVQ5854" s="25"/>
      <x:c r="TVR5854" s="25"/>
      <x:c r="TVS5854" s="25"/>
      <x:c r="TVT5854" s="25"/>
      <x:c r="TVU5854" s="25"/>
      <x:c r="TVV5854" s="25"/>
      <x:c r="TVW5854" s="25"/>
      <x:c r="TVX5854" s="25"/>
      <x:c r="TVY5854" s="25"/>
      <x:c r="TVZ5854" s="25"/>
      <x:c r="TWA5854" s="25"/>
      <x:c r="TWB5854" s="25"/>
      <x:c r="TWC5854" s="25"/>
      <x:c r="TWD5854" s="25"/>
      <x:c r="TWE5854" s="25"/>
      <x:c r="TWF5854" s="25"/>
      <x:c r="TWG5854" s="25"/>
      <x:c r="TWH5854" s="25"/>
      <x:c r="TWI5854" s="25"/>
      <x:c r="TWJ5854" s="25"/>
      <x:c r="TWK5854" s="25"/>
      <x:c r="TWL5854" s="25"/>
      <x:c r="TWM5854" s="25"/>
      <x:c r="TWN5854" s="25"/>
      <x:c r="TWO5854" s="25"/>
      <x:c r="TWP5854" s="25"/>
      <x:c r="TWQ5854" s="25"/>
      <x:c r="TWR5854" s="25"/>
      <x:c r="TWS5854" s="25"/>
      <x:c r="TWT5854" s="25"/>
      <x:c r="TWU5854" s="25"/>
      <x:c r="TWV5854" s="25"/>
      <x:c r="TWW5854" s="25"/>
      <x:c r="TWX5854" s="25"/>
      <x:c r="TWY5854" s="25"/>
      <x:c r="TWZ5854" s="25"/>
      <x:c r="TXA5854" s="25"/>
      <x:c r="TXB5854" s="25"/>
      <x:c r="TXC5854" s="25"/>
      <x:c r="TXD5854" s="25"/>
      <x:c r="TXE5854" s="25"/>
      <x:c r="TXF5854" s="25"/>
      <x:c r="TXG5854" s="25"/>
      <x:c r="TXH5854" s="25"/>
      <x:c r="TXI5854" s="25"/>
      <x:c r="TXJ5854" s="25"/>
      <x:c r="TXK5854" s="25"/>
      <x:c r="TXL5854" s="25"/>
      <x:c r="TXM5854" s="25"/>
      <x:c r="TXN5854" s="25"/>
      <x:c r="TXO5854" s="25"/>
      <x:c r="TXP5854" s="25"/>
      <x:c r="TXQ5854" s="25"/>
      <x:c r="TXR5854" s="25"/>
      <x:c r="TXS5854" s="25"/>
      <x:c r="TXT5854" s="25"/>
      <x:c r="TXU5854" s="25"/>
      <x:c r="TXV5854" s="25"/>
      <x:c r="TXW5854" s="25"/>
      <x:c r="TXX5854" s="25"/>
      <x:c r="TXY5854" s="25"/>
      <x:c r="TXZ5854" s="25"/>
      <x:c r="TYA5854" s="25"/>
      <x:c r="TYB5854" s="25"/>
      <x:c r="TYC5854" s="25"/>
      <x:c r="TYD5854" s="25"/>
      <x:c r="TYE5854" s="25"/>
      <x:c r="TYF5854" s="25"/>
      <x:c r="TYG5854" s="25"/>
      <x:c r="TYH5854" s="25"/>
      <x:c r="TYI5854" s="25"/>
      <x:c r="TYJ5854" s="25"/>
      <x:c r="TYK5854" s="25"/>
      <x:c r="TYL5854" s="25"/>
      <x:c r="TYM5854" s="25"/>
      <x:c r="TYN5854" s="25"/>
      <x:c r="TYO5854" s="25"/>
      <x:c r="TYP5854" s="25"/>
      <x:c r="TYQ5854" s="25"/>
      <x:c r="TYR5854" s="25"/>
      <x:c r="TYS5854" s="25"/>
      <x:c r="TYT5854" s="25"/>
      <x:c r="TYU5854" s="25"/>
      <x:c r="TYV5854" s="25"/>
      <x:c r="TYW5854" s="25"/>
      <x:c r="TYX5854" s="25"/>
      <x:c r="TYY5854" s="25"/>
      <x:c r="TYZ5854" s="25"/>
      <x:c r="TZA5854" s="25"/>
      <x:c r="TZB5854" s="25"/>
      <x:c r="TZC5854" s="25"/>
      <x:c r="TZD5854" s="25"/>
      <x:c r="TZE5854" s="25"/>
      <x:c r="TZF5854" s="25"/>
      <x:c r="TZG5854" s="25"/>
      <x:c r="TZH5854" s="25"/>
      <x:c r="TZI5854" s="25"/>
      <x:c r="TZJ5854" s="25"/>
      <x:c r="TZK5854" s="25"/>
      <x:c r="TZL5854" s="25"/>
      <x:c r="TZM5854" s="25"/>
      <x:c r="TZN5854" s="25"/>
      <x:c r="TZO5854" s="25"/>
      <x:c r="TZP5854" s="25"/>
      <x:c r="TZQ5854" s="25"/>
      <x:c r="TZR5854" s="25"/>
      <x:c r="TZS5854" s="25"/>
      <x:c r="TZT5854" s="25"/>
      <x:c r="TZU5854" s="25"/>
      <x:c r="TZV5854" s="25"/>
      <x:c r="TZW5854" s="25"/>
      <x:c r="TZX5854" s="25"/>
      <x:c r="TZY5854" s="25"/>
      <x:c r="TZZ5854" s="25"/>
      <x:c r="UAA5854" s="25"/>
      <x:c r="UAB5854" s="25"/>
      <x:c r="UAC5854" s="25"/>
      <x:c r="UAD5854" s="25"/>
      <x:c r="UAE5854" s="25"/>
      <x:c r="UAF5854" s="25"/>
      <x:c r="UAG5854" s="25"/>
      <x:c r="UAH5854" s="25"/>
      <x:c r="UAI5854" s="25"/>
      <x:c r="UAJ5854" s="25"/>
      <x:c r="UAK5854" s="25"/>
      <x:c r="UAL5854" s="25"/>
      <x:c r="UAM5854" s="25"/>
      <x:c r="UAN5854" s="25"/>
      <x:c r="UAO5854" s="25"/>
      <x:c r="UAP5854" s="25"/>
      <x:c r="UAQ5854" s="25"/>
      <x:c r="UAR5854" s="25"/>
      <x:c r="UAS5854" s="25"/>
      <x:c r="UAT5854" s="25"/>
      <x:c r="UAU5854" s="25"/>
      <x:c r="UAV5854" s="25"/>
      <x:c r="UAW5854" s="25"/>
      <x:c r="UAX5854" s="25"/>
      <x:c r="UAY5854" s="25"/>
      <x:c r="UAZ5854" s="25"/>
      <x:c r="UBA5854" s="25"/>
      <x:c r="UBB5854" s="25"/>
      <x:c r="UBC5854" s="25"/>
      <x:c r="UBD5854" s="25"/>
      <x:c r="UBE5854" s="25"/>
      <x:c r="UBF5854" s="25"/>
      <x:c r="UBG5854" s="25"/>
      <x:c r="UBH5854" s="25"/>
      <x:c r="UBI5854" s="25"/>
      <x:c r="UBJ5854" s="25"/>
      <x:c r="UBK5854" s="25"/>
      <x:c r="UBL5854" s="25"/>
      <x:c r="UBM5854" s="25"/>
      <x:c r="UBN5854" s="25"/>
      <x:c r="UBO5854" s="25"/>
      <x:c r="UBP5854" s="25"/>
      <x:c r="UBQ5854" s="25"/>
      <x:c r="UBR5854" s="25"/>
      <x:c r="UBS5854" s="25"/>
      <x:c r="UBT5854" s="25"/>
      <x:c r="UBU5854" s="25"/>
      <x:c r="UBV5854" s="25"/>
      <x:c r="UBW5854" s="25"/>
      <x:c r="UBX5854" s="25"/>
      <x:c r="UBY5854" s="25"/>
      <x:c r="UBZ5854" s="25"/>
      <x:c r="UCA5854" s="25"/>
      <x:c r="UCB5854" s="25"/>
      <x:c r="UCC5854" s="25"/>
      <x:c r="UCD5854" s="25"/>
      <x:c r="UCE5854" s="25"/>
      <x:c r="UCF5854" s="25"/>
      <x:c r="UCG5854" s="25"/>
      <x:c r="UCH5854" s="25"/>
      <x:c r="UCI5854" s="25"/>
      <x:c r="UCJ5854" s="25"/>
      <x:c r="UCK5854" s="25"/>
      <x:c r="UCL5854" s="25"/>
      <x:c r="UCM5854" s="25"/>
      <x:c r="UCN5854" s="25"/>
      <x:c r="UCO5854" s="25"/>
      <x:c r="UCP5854" s="25"/>
      <x:c r="UCQ5854" s="25"/>
      <x:c r="UCR5854" s="25"/>
      <x:c r="UCS5854" s="25"/>
      <x:c r="UCT5854" s="25"/>
      <x:c r="UCU5854" s="25"/>
      <x:c r="UCV5854" s="25"/>
      <x:c r="UCW5854" s="25"/>
      <x:c r="UCX5854" s="25"/>
      <x:c r="UCY5854" s="25"/>
      <x:c r="UCZ5854" s="25"/>
      <x:c r="UDA5854" s="25"/>
      <x:c r="UDB5854" s="25"/>
      <x:c r="UDC5854" s="25"/>
      <x:c r="UDD5854" s="25"/>
      <x:c r="UDE5854" s="25"/>
      <x:c r="UDF5854" s="25"/>
      <x:c r="UDG5854" s="25"/>
      <x:c r="UDH5854" s="25"/>
      <x:c r="UDI5854" s="25"/>
      <x:c r="UDJ5854" s="25"/>
      <x:c r="UDK5854" s="25"/>
      <x:c r="UDL5854" s="25"/>
      <x:c r="UDM5854" s="25"/>
      <x:c r="UDN5854" s="25"/>
      <x:c r="UDO5854" s="25"/>
      <x:c r="UDP5854" s="25"/>
      <x:c r="UDQ5854" s="25"/>
      <x:c r="UDR5854" s="25"/>
      <x:c r="UDS5854" s="25"/>
      <x:c r="UDT5854" s="25"/>
      <x:c r="UDU5854" s="25"/>
      <x:c r="UDV5854" s="25"/>
      <x:c r="UDW5854" s="25"/>
      <x:c r="UDX5854" s="25"/>
      <x:c r="UDY5854" s="25"/>
      <x:c r="UDZ5854" s="25"/>
      <x:c r="UEA5854" s="25"/>
      <x:c r="UEB5854" s="25"/>
      <x:c r="UEC5854" s="25"/>
      <x:c r="UED5854" s="25"/>
      <x:c r="UEE5854" s="25"/>
      <x:c r="UEF5854" s="25"/>
      <x:c r="UEG5854" s="25"/>
      <x:c r="UEH5854" s="25"/>
      <x:c r="UEI5854" s="25"/>
      <x:c r="UEJ5854" s="25"/>
      <x:c r="UEK5854" s="25"/>
      <x:c r="UEL5854" s="25"/>
      <x:c r="UEM5854" s="25"/>
      <x:c r="UEN5854" s="25"/>
      <x:c r="UEO5854" s="25"/>
      <x:c r="UEP5854" s="25"/>
      <x:c r="UEQ5854" s="25"/>
      <x:c r="UER5854" s="25"/>
      <x:c r="UES5854" s="25"/>
      <x:c r="UET5854" s="25"/>
      <x:c r="UEU5854" s="25"/>
      <x:c r="UEV5854" s="25"/>
      <x:c r="UEW5854" s="25"/>
      <x:c r="UEX5854" s="25"/>
      <x:c r="UEY5854" s="25"/>
      <x:c r="UEZ5854" s="25"/>
      <x:c r="UFA5854" s="25"/>
      <x:c r="UFB5854" s="25"/>
      <x:c r="UFC5854" s="25"/>
      <x:c r="UFD5854" s="25"/>
      <x:c r="UFE5854" s="25"/>
      <x:c r="UFF5854" s="25"/>
      <x:c r="UFG5854" s="25"/>
      <x:c r="UFH5854" s="25"/>
      <x:c r="UFI5854" s="25"/>
      <x:c r="UFJ5854" s="25"/>
      <x:c r="UFK5854" s="25"/>
      <x:c r="UFL5854" s="25"/>
      <x:c r="UFM5854" s="25"/>
      <x:c r="UFN5854" s="25"/>
      <x:c r="UFO5854" s="25"/>
      <x:c r="UFP5854" s="25"/>
      <x:c r="UFQ5854" s="25"/>
      <x:c r="UFR5854" s="25"/>
      <x:c r="UFS5854" s="25"/>
      <x:c r="UFT5854" s="25"/>
      <x:c r="UFU5854" s="25"/>
      <x:c r="UFV5854" s="25"/>
      <x:c r="UFW5854" s="25"/>
      <x:c r="UFX5854" s="25"/>
      <x:c r="UFY5854" s="25"/>
      <x:c r="UFZ5854" s="25"/>
      <x:c r="UGA5854" s="25"/>
      <x:c r="UGB5854" s="25"/>
      <x:c r="UGC5854" s="25"/>
      <x:c r="UGD5854" s="25"/>
      <x:c r="UGE5854" s="25"/>
      <x:c r="UGF5854" s="25"/>
      <x:c r="UGG5854" s="25"/>
      <x:c r="UGH5854" s="25"/>
      <x:c r="UGI5854" s="25"/>
      <x:c r="UGJ5854" s="25"/>
      <x:c r="UGK5854" s="25"/>
      <x:c r="UGL5854" s="25"/>
      <x:c r="UGM5854" s="25"/>
      <x:c r="UGN5854" s="25"/>
      <x:c r="UGO5854" s="25"/>
      <x:c r="UGP5854" s="25"/>
      <x:c r="UGQ5854" s="25"/>
      <x:c r="UGR5854" s="25"/>
      <x:c r="UGS5854" s="25"/>
      <x:c r="UGT5854" s="25"/>
      <x:c r="UGU5854" s="25"/>
      <x:c r="UGV5854" s="25"/>
      <x:c r="UGW5854" s="25"/>
      <x:c r="UGX5854" s="25"/>
      <x:c r="UGY5854" s="25"/>
      <x:c r="UGZ5854" s="25"/>
      <x:c r="UHA5854" s="25"/>
      <x:c r="UHB5854" s="25"/>
      <x:c r="UHC5854" s="25"/>
      <x:c r="UHD5854" s="25"/>
      <x:c r="UHE5854" s="25"/>
      <x:c r="UHF5854" s="25"/>
      <x:c r="UHG5854" s="25"/>
      <x:c r="UHH5854" s="25"/>
      <x:c r="UHI5854" s="25"/>
      <x:c r="UHJ5854" s="25"/>
      <x:c r="UHK5854" s="25"/>
      <x:c r="UHL5854" s="25"/>
      <x:c r="UHM5854" s="25"/>
      <x:c r="UHN5854" s="25"/>
      <x:c r="UHO5854" s="25"/>
      <x:c r="UHP5854" s="25"/>
      <x:c r="UHQ5854" s="25"/>
      <x:c r="UHR5854" s="25"/>
      <x:c r="UHS5854" s="25"/>
      <x:c r="UHT5854" s="25"/>
      <x:c r="UHU5854" s="25"/>
      <x:c r="UHV5854" s="25"/>
      <x:c r="UHW5854" s="25"/>
      <x:c r="UHX5854" s="25"/>
      <x:c r="UHY5854" s="25"/>
      <x:c r="UHZ5854" s="25"/>
      <x:c r="UIA5854" s="25"/>
      <x:c r="UIB5854" s="25"/>
      <x:c r="UIC5854" s="25"/>
      <x:c r="UID5854" s="25"/>
      <x:c r="UIE5854" s="25"/>
      <x:c r="UIF5854" s="25"/>
      <x:c r="UIG5854" s="25"/>
      <x:c r="UIH5854" s="25"/>
      <x:c r="UII5854" s="25"/>
      <x:c r="UIJ5854" s="25"/>
      <x:c r="UIK5854" s="25"/>
      <x:c r="UIL5854" s="25"/>
      <x:c r="UIM5854" s="25"/>
      <x:c r="UIN5854" s="25"/>
      <x:c r="UIO5854" s="25"/>
      <x:c r="UIP5854" s="25"/>
      <x:c r="UIQ5854" s="25"/>
      <x:c r="UIR5854" s="25"/>
      <x:c r="UIS5854" s="25"/>
      <x:c r="UIT5854" s="25"/>
      <x:c r="UIU5854" s="25"/>
      <x:c r="UIV5854" s="25"/>
      <x:c r="UIW5854" s="25"/>
      <x:c r="UIX5854" s="25"/>
      <x:c r="UIY5854" s="25"/>
      <x:c r="UIZ5854" s="25"/>
      <x:c r="UJA5854" s="25"/>
      <x:c r="UJB5854" s="25"/>
      <x:c r="UJC5854" s="25"/>
      <x:c r="UJD5854" s="25"/>
      <x:c r="UJE5854" s="25"/>
      <x:c r="UJF5854" s="25"/>
      <x:c r="UJG5854" s="25"/>
      <x:c r="UJH5854" s="25"/>
      <x:c r="UJI5854" s="25"/>
      <x:c r="UJJ5854" s="25"/>
      <x:c r="UJK5854" s="25"/>
      <x:c r="UJL5854" s="25"/>
      <x:c r="UJM5854" s="25"/>
      <x:c r="UJN5854" s="25"/>
      <x:c r="UJO5854" s="25"/>
      <x:c r="UJP5854" s="25"/>
      <x:c r="UJQ5854" s="25"/>
      <x:c r="UJR5854" s="25"/>
      <x:c r="UJS5854" s="25"/>
      <x:c r="UJT5854" s="25"/>
      <x:c r="UJU5854" s="25"/>
      <x:c r="UJV5854" s="25"/>
      <x:c r="UJW5854" s="25"/>
      <x:c r="UJX5854" s="25"/>
      <x:c r="UJY5854" s="25"/>
      <x:c r="UJZ5854" s="25"/>
      <x:c r="UKA5854" s="25"/>
      <x:c r="UKB5854" s="25"/>
      <x:c r="UKC5854" s="25"/>
      <x:c r="UKD5854" s="25"/>
      <x:c r="UKE5854" s="25"/>
      <x:c r="UKF5854" s="25"/>
      <x:c r="UKG5854" s="25"/>
      <x:c r="UKH5854" s="25"/>
      <x:c r="UKI5854" s="25"/>
      <x:c r="UKJ5854" s="25"/>
      <x:c r="UKK5854" s="25"/>
      <x:c r="UKL5854" s="25"/>
      <x:c r="UKM5854" s="25"/>
      <x:c r="UKN5854" s="25"/>
      <x:c r="UKO5854" s="25"/>
      <x:c r="UKP5854" s="25"/>
      <x:c r="UKQ5854" s="25"/>
      <x:c r="UKR5854" s="25"/>
      <x:c r="UKS5854" s="25"/>
      <x:c r="UKT5854" s="25"/>
      <x:c r="UKU5854" s="25"/>
      <x:c r="UKV5854" s="25"/>
      <x:c r="UKW5854" s="25"/>
      <x:c r="UKX5854" s="25"/>
      <x:c r="UKY5854" s="25"/>
      <x:c r="UKZ5854" s="25"/>
      <x:c r="ULA5854" s="25"/>
      <x:c r="ULB5854" s="25"/>
      <x:c r="ULC5854" s="25"/>
      <x:c r="ULD5854" s="25"/>
      <x:c r="ULE5854" s="25"/>
      <x:c r="ULF5854" s="25"/>
      <x:c r="ULG5854" s="25"/>
      <x:c r="ULH5854" s="25"/>
      <x:c r="ULI5854" s="25"/>
      <x:c r="ULJ5854" s="25"/>
      <x:c r="ULK5854" s="25"/>
      <x:c r="ULL5854" s="25"/>
      <x:c r="ULM5854" s="25"/>
      <x:c r="ULN5854" s="25"/>
      <x:c r="ULO5854" s="25"/>
      <x:c r="ULP5854" s="25"/>
      <x:c r="ULQ5854" s="25"/>
      <x:c r="ULR5854" s="25"/>
      <x:c r="ULS5854" s="25"/>
      <x:c r="ULT5854" s="25"/>
      <x:c r="ULU5854" s="25"/>
      <x:c r="ULV5854" s="25"/>
      <x:c r="ULW5854" s="25"/>
      <x:c r="ULX5854" s="25"/>
      <x:c r="ULY5854" s="25"/>
      <x:c r="ULZ5854" s="25"/>
      <x:c r="UMA5854" s="25"/>
      <x:c r="UMB5854" s="25"/>
      <x:c r="UMC5854" s="25"/>
      <x:c r="UMD5854" s="25"/>
      <x:c r="UME5854" s="25"/>
      <x:c r="UMF5854" s="25"/>
      <x:c r="UMG5854" s="25"/>
      <x:c r="UMH5854" s="25"/>
      <x:c r="UMI5854" s="25"/>
      <x:c r="UMJ5854" s="25"/>
      <x:c r="UMK5854" s="25"/>
      <x:c r="UML5854" s="25"/>
      <x:c r="UMM5854" s="25"/>
      <x:c r="UMN5854" s="25"/>
      <x:c r="UMO5854" s="25"/>
      <x:c r="UMP5854" s="25"/>
      <x:c r="UMQ5854" s="25"/>
      <x:c r="UMR5854" s="25"/>
      <x:c r="UMS5854" s="25"/>
      <x:c r="UMT5854" s="25"/>
      <x:c r="UMU5854" s="25"/>
      <x:c r="UMV5854" s="25"/>
      <x:c r="UMW5854" s="25"/>
      <x:c r="UMX5854" s="25"/>
      <x:c r="UMY5854" s="25"/>
      <x:c r="UMZ5854" s="25"/>
      <x:c r="UNA5854" s="25"/>
      <x:c r="UNB5854" s="25"/>
      <x:c r="UNC5854" s="25"/>
      <x:c r="UND5854" s="25"/>
      <x:c r="UNE5854" s="25"/>
      <x:c r="UNF5854" s="25"/>
      <x:c r="UNG5854" s="25"/>
      <x:c r="UNH5854" s="25"/>
      <x:c r="UNI5854" s="25"/>
      <x:c r="UNJ5854" s="25"/>
      <x:c r="UNK5854" s="25"/>
      <x:c r="UNL5854" s="25"/>
      <x:c r="UNM5854" s="25"/>
      <x:c r="UNN5854" s="25"/>
      <x:c r="UNO5854" s="25"/>
      <x:c r="UNP5854" s="25"/>
      <x:c r="UNQ5854" s="25"/>
      <x:c r="UNR5854" s="25"/>
      <x:c r="UNS5854" s="25"/>
      <x:c r="UNT5854" s="25"/>
      <x:c r="UNU5854" s="25"/>
      <x:c r="UNV5854" s="25"/>
      <x:c r="UNW5854" s="25"/>
      <x:c r="UNX5854" s="25"/>
      <x:c r="UNY5854" s="25"/>
      <x:c r="UNZ5854" s="25"/>
      <x:c r="UOA5854" s="25"/>
      <x:c r="UOB5854" s="25"/>
      <x:c r="UOC5854" s="25"/>
      <x:c r="UOD5854" s="25"/>
      <x:c r="UOE5854" s="25"/>
      <x:c r="UOF5854" s="25"/>
      <x:c r="UOG5854" s="25"/>
      <x:c r="UOH5854" s="25"/>
      <x:c r="UOI5854" s="25"/>
      <x:c r="UOJ5854" s="25"/>
      <x:c r="UOK5854" s="25"/>
      <x:c r="UOL5854" s="25"/>
      <x:c r="UOM5854" s="25"/>
      <x:c r="UON5854" s="25"/>
      <x:c r="UOO5854" s="25"/>
      <x:c r="UOP5854" s="25"/>
      <x:c r="UOQ5854" s="25"/>
      <x:c r="UOR5854" s="25"/>
      <x:c r="UOS5854" s="25"/>
      <x:c r="UOT5854" s="25"/>
      <x:c r="UOU5854" s="25"/>
      <x:c r="UOV5854" s="25"/>
      <x:c r="UOW5854" s="25"/>
      <x:c r="UOX5854" s="25"/>
      <x:c r="UOY5854" s="25"/>
      <x:c r="UOZ5854" s="25"/>
      <x:c r="UPA5854" s="25"/>
      <x:c r="UPB5854" s="25"/>
      <x:c r="UPC5854" s="25"/>
      <x:c r="UPD5854" s="25"/>
      <x:c r="UPE5854" s="25"/>
      <x:c r="UPF5854" s="25"/>
      <x:c r="UPG5854" s="25"/>
      <x:c r="UPH5854" s="25"/>
      <x:c r="UPI5854" s="25"/>
      <x:c r="UPJ5854" s="25"/>
      <x:c r="UPK5854" s="25"/>
      <x:c r="UPL5854" s="25"/>
      <x:c r="UPM5854" s="25"/>
      <x:c r="UPN5854" s="25"/>
      <x:c r="UPO5854" s="25"/>
      <x:c r="UPP5854" s="25"/>
      <x:c r="UPQ5854" s="25"/>
      <x:c r="UPR5854" s="25"/>
      <x:c r="UPS5854" s="25"/>
      <x:c r="UPT5854" s="25"/>
      <x:c r="UPU5854" s="25"/>
      <x:c r="UPV5854" s="25"/>
      <x:c r="UPW5854" s="25"/>
      <x:c r="UPX5854" s="25"/>
      <x:c r="UPY5854" s="25"/>
      <x:c r="UPZ5854" s="25"/>
      <x:c r="UQA5854" s="25"/>
      <x:c r="UQB5854" s="25"/>
      <x:c r="UQC5854" s="25"/>
      <x:c r="UQD5854" s="25"/>
      <x:c r="UQE5854" s="25"/>
      <x:c r="UQF5854" s="25"/>
      <x:c r="UQG5854" s="25"/>
      <x:c r="UQH5854" s="25"/>
      <x:c r="UQI5854" s="25"/>
      <x:c r="UQJ5854" s="25"/>
      <x:c r="UQK5854" s="25"/>
      <x:c r="UQL5854" s="25"/>
      <x:c r="UQM5854" s="25"/>
      <x:c r="UQN5854" s="25"/>
      <x:c r="UQO5854" s="25"/>
      <x:c r="UQP5854" s="25"/>
      <x:c r="UQQ5854" s="25"/>
      <x:c r="UQR5854" s="25"/>
      <x:c r="UQS5854" s="25"/>
      <x:c r="UQT5854" s="25"/>
      <x:c r="UQU5854" s="25"/>
      <x:c r="UQV5854" s="25"/>
      <x:c r="UQW5854" s="25"/>
      <x:c r="UQX5854" s="25"/>
      <x:c r="UQY5854" s="25"/>
      <x:c r="UQZ5854" s="25"/>
      <x:c r="URA5854" s="25"/>
      <x:c r="URB5854" s="25"/>
      <x:c r="URC5854" s="25"/>
      <x:c r="URD5854" s="25"/>
      <x:c r="URE5854" s="25"/>
      <x:c r="URF5854" s="25"/>
      <x:c r="URG5854" s="25"/>
      <x:c r="URH5854" s="25"/>
      <x:c r="URI5854" s="25"/>
      <x:c r="URJ5854" s="25"/>
      <x:c r="URK5854" s="25"/>
      <x:c r="URL5854" s="25"/>
      <x:c r="URM5854" s="25"/>
      <x:c r="URN5854" s="25"/>
      <x:c r="URO5854" s="25"/>
      <x:c r="URP5854" s="25"/>
      <x:c r="URQ5854" s="25"/>
      <x:c r="URR5854" s="25"/>
      <x:c r="URS5854" s="25"/>
      <x:c r="URT5854" s="25"/>
      <x:c r="URU5854" s="25"/>
      <x:c r="URV5854" s="25"/>
      <x:c r="URW5854" s="25"/>
      <x:c r="URX5854" s="25"/>
      <x:c r="URY5854" s="25"/>
      <x:c r="URZ5854" s="25"/>
      <x:c r="USA5854" s="25"/>
      <x:c r="USB5854" s="25"/>
      <x:c r="USC5854" s="25"/>
      <x:c r="USD5854" s="25"/>
      <x:c r="USE5854" s="25"/>
      <x:c r="USF5854" s="25"/>
      <x:c r="USG5854" s="25"/>
      <x:c r="USH5854" s="25"/>
      <x:c r="USI5854" s="25"/>
      <x:c r="USJ5854" s="25"/>
      <x:c r="USK5854" s="25"/>
      <x:c r="USL5854" s="25"/>
      <x:c r="USM5854" s="25"/>
      <x:c r="USN5854" s="25"/>
      <x:c r="USO5854" s="25"/>
      <x:c r="USP5854" s="25"/>
      <x:c r="USQ5854" s="25"/>
      <x:c r="USR5854" s="25"/>
      <x:c r="USS5854" s="25"/>
      <x:c r="UST5854" s="25"/>
      <x:c r="USU5854" s="25"/>
      <x:c r="USV5854" s="25"/>
      <x:c r="USW5854" s="25"/>
      <x:c r="USX5854" s="25"/>
      <x:c r="USY5854" s="25"/>
      <x:c r="USZ5854" s="25"/>
      <x:c r="UTA5854" s="25"/>
      <x:c r="UTB5854" s="25"/>
      <x:c r="UTC5854" s="25"/>
      <x:c r="UTD5854" s="25"/>
      <x:c r="UTE5854" s="25"/>
      <x:c r="UTF5854" s="25"/>
      <x:c r="UTG5854" s="25"/>
      <x:c r="UTH5854" s="25"/>
      <x:c r="UTI5854" s="25"/>
      <x:c r="UTJ5854" s="25"/>
      <x:c r="UTK5854" s="25"/>
      <x:c r="UTL5854" s="25"/>
      <x:c r="UTM5854" s="25"/>
      <x:c r="UTN5854" s="25"/>
      <x:c r="UTO5854" s="25"/>
      <x:c r="UTP5854" s="25"/>
      <x:c r="UTQ5854" s="25"/>
      <x:c r="UTR5854" s="25"/>
      <x:c r="UTS5854" s="25"/>
      <x:c r="UTT5854" s="25"/>
      <x:c r="UTU5854" s="25"/>
      <x:c r="UTV5854" s="25"/>
      <x:c r="UTW5854" s="25"/>
      <x:c r="UTX5854" s="25"/>
      <x:c r="UTY5854" s="25"/>
      <x:c r="UTZ5854" s="25"/>
      <x:c r="UUA5854" s="25"/>
      <x:c r="UUB5854" s="25"/>
      <x:c r="UUC5854" s="25"/>
      <x:c r="UUD5854" s="25"/>
      <x:c r="UUE5854" s="25"/>
      <x:c r="UUF5854" s="25"/>
      <x:c r="UUG5854" s="25"/>
      <x:c r="UUH5854" s="25"/>
      <x:c r="UUI5854" s="25"/>
      <x:c r="UUJ5854" s="25"/>
      <x:c r="UUK5854" s="25"/>
      <x:c r="UUL5854" s="25"/>
      <x:c r="UUM5854" s="25"/>
      <x:c r="UUN5854" s="25"/>
      <x:c r="UUO5854" s="25"/>
      <x:c r="UUP5854" s="25"/>
      <x:c r="UUQ5854" s="25"/>
      <x:c r="UUR5854" s="25"/>
      <x:c r="UUS5854" s="25"/>
      <x:c r="UUT5854" s="25"/>
      <x:c r="UUU5854" s="25"/>
      <x:c r="UUV5854" s="25"/>
      <x:c r="UUW5854" s="25"/>
      <x:c r="UUX5854" s="25"/>
      <x:c r="UUY5854" s="25"/>
      <x:c r="UUZ5854" s="25"/>
      <x:c r="UVA5854" s="25"/>
      <x:c r="UVB5854" s="25"/>
      <x:c r="UVC5854" s="25"/>
      <x:c r="UVD5854" s="25"/>
      <x:c r="UVE5854" s="25"/>
      <x:c r="UVF5854" s="25"/>
      <x:c r="UVG5854" s="25"/>
      <x:c r="UVH5854" s="25"/>
      <x:c r="UVI5854" s="25"/>
      <x:c r="UVJ5854" s="25"/>
      <x:c r="UVK5854" s="25"/>
      <x:c r="UVL5854" s="25"/>
      <x:c r="UVM5854" s="25"/>
      <x:c r="UVN5854" s="25"/>
      <x:c r="UVO5854" s="25"/>
      <x:c r="UVP5854" s="25"/>
      <x:c r="UVQ5854" s="25"/>
      <x:c r="UVR5854" s="25"/>
      <x:c r="UVS5854" s="25"/>
      <x:c r="UVT5854" s="25"/>
      <x:c r="UVU5854" s="25"/>
      <x:c r="UVV5854" s="25"/>
      <x:c r="UVW5854" s="25"/>
      <x:c r="UVX5854" s="25"/>
      <x:c r="UVY5854" s="25"/>
      <x:c r="UVZ5854" s="25"/>
      <x:c r="UWA5854" s="25"/>
      <x:c r="UWB5854" s="25"/>
      <x:c r="UWC5854" s="25"/>
      <x:c r="UWD5854" s="25"/>
      <x:c r="UWE5854" s="25"/>
      <x:c r="UWF5854" s="25"/>
      <x:c r="UWG5854" s="25"/>
      <x:c r="UWH5854" s="25"/>
      <x:c r="UWI5854" s="25"/>
      <x:c r="UWJ5854" s="25"/>
      <x:c r="UWK5854" s="25"/>
      <x:c r="UWL5854" s="25"/>
      <x:c r="UWM5854" s="25"/>
      <x:c r="UWN5854" s="25"/>
      <x:c r="UWO5854" s="25"/>
      <x:c r="UWP5854" s="25"/>
      <x:c r="UWQ5854" s="25"/>
      <x:c r="UWR5854" s="25"/>
      <x:c r="UWS5854" s="25"/>
      <x:c r="UWT5854" s="25"/>
      <x:c r="UWU5854" s="25"/>
      <x:c r="UWV5854" s="25"/>
      <x:c r="UWW5854" s="25"/>
      <x:c r="UWX5854" s="25"/>
      <x:c r="UWY5854" s="25"/>
      <x:c r="UWZ5854" s="25"/>
      <x:c r="UXA5854" s="25"/>
      <x:c r="UXB5854" s="25"/>
      <x:c r="UXC5854" s="25"/>
      <x:c r="UXD5854" s="25"/>
      <x:c r="UXE5854" s="25"/>
      <x:c r="UXF5854" s="25"/>
      <x:c r="UXG5854" s="25"/>
      <x:c r="UXH5854" s="25"/>
      <x:c r="UXI5854" s="25"/>
      <x:c r="UXJ5854" s="25"/>
      <x:c r="UXK5854" s="25"/>
      <x:c r="UXL5854" s="25"/>
      <x:c r="UXM5854" s="25"/>
      <x:c r="UXN5854" s="25"/>
      <x:c r="UXO5854" s="25"/>
      <x:c r="UXP5854" s="25"/>
      <x:c r="UXQ5854" s="25"/>
      <x:c r="UXR5854" s="25"/>
      <x:c r="UXS5854" s="25"/>
      <x:c r="UXT5854" s="25"/>
      <x:c r="UXU5854" s="25"/>
      <x:c r="UXV5854" s="25"/>
      <x:c r="UXW5854" s="25"/>
      <x:c r="UXX5854" s="25"/>
      <x:c r="UXY5854" s="25"/>
      <x:c r="UXZ5854" s="25"/>
      <x:c r="UYA5854" s="25"/>
      <x:c r="UYB5854" s="25"/>
      <x:c r="UYC5854" s="25"/>
      <x:c r="UYD5854" s="25"/>
      <x:c r="UYE5854" s="25"/>
      <x:c r="UYF5854" s="25"/>
      <x:c r="UYG5854" s="25"/>
      <x:c r="UYH5854" s="25"/>
      <x:c r="UYI5854" s="25"/>
      <x:c r="UYJ5854" s="25"/>
      <x:c r="UYK5854" s="25"/>
      <x:c r="UYL5854" s="25"/>
      <x:c r="UYM5854" s="25"/>
      <x:c r="UYN5854" s="25"/>
      <x:c r="UYO5854" s="25"/>
      <x:c r="UYP5854" s="25"/>
      <x:c r="UYQ5854" s="25"/>
      <x:c r="UYR5854" s="25"/>
      <x:c r="UYS5854" s="25"/>
      <x:c r="UYT5854" s="25"/>
      <x:c r="UYU5854" s="25"/>
      <x:c r="UYV5854" s="25"/>
      <x:c r="UYW5854" s="25"/>
      <x:c r="UYX5854" s="25"/>
      <x:c r="UYY5854" s="25"/>
      <x:c r="UYZ5854" s="25"/>
      <x:c r="UZA5854" s="25"/>
      <x:c r="UZB5854" s="25"/>
      <x:c r="UZC5854" s="25"/>
      <x:c r="UZD5854" s="25"/>
      <x:c r="UZE5854" s="25"/>
      <x:c r="UZF5854" s="25"/>
      <x:c r="UZG5854" s="25"/>
      <x:c r="UZH5854" s="25"/>
      <x:c r="UZI5854" s="25"/>
      <x:c r="UZJ5854" s="25"/>
      <x:c r="UZK5854" s="25"/>
      <x:c r="UZL5854" s="25"/>
      <x:c r="UZM5854" s="25"/>
      <x:c r="UZN5854" s="25"/>
      <x:c r="UZO5854" s="25"/>
      <x:c r="UZP5854" s="25"/>
      <x:c r="UZQ5854" s="25"/>
      <x:c r="UZR5854" s="25"/>
      <x:c r="UZS5854" s="25"/>
      <x:c r="UZT5854" s="25"/>
      <x:c r="UZU5854" s="25"/>
      <x:c r="UZV5854" s="25"/>
      <x:c r="UZW5854" s="25"/>
      <x:c r="UZX5854" s="25"/>
      <x:c r="UZY5854" s="25"/>
      <x:c r="UZZ5854" s="25"/>
      <x:c r="VAA5854" s="25"/>
      <x:c r="VAB5854" s="25"/>
      <x:c r="VAC5854" s="25"/>
      <x:c r="VAD5854" s="25"/>
      <x:c r="VAE5854" s="25"/>
      <x:c r="VAF5854" s="25"/>
      <x:c r="VAG5854" s="25"/>
      <x:c r="VAH5854" s="25"/>
      <x:c r="VAI5854" s="25"/>
      <x:c r="VAJ5854" s="25"/>
      <x:c r="VAK5854" s="25"/>
      <x:c r="VAL5854" s="25"/>
      <x:c r="VAM5854" s="25"/>
      <x:c r="VAN5854" s="25"/>
      <x:c r="VAO5854" s="25"/>
      <x:c r="VAP5854" s="25"/>
      <x:c r="VAQ5854" s="25"/>
      <x:c r="VAR5854" s="25"/>
      <x:c r="VAS5854" s="25"/>
      <x:c r="VAT5854" s="25"/>
      <x:c r="VAU5854" s="25"/>
      <x:c r="VAV5854" s="25"/>
      <x:c r="VAW5854" s="25"/>
      <x:c r="VAX5854" s="25"/>
      <x:c r="VAY5854" s="25"/>
      <x:c r="VAZ5854" s="25"/>
      <x:c r="VBA5854" s="25"/>
      <x:c r="VBB5854" s="25"/>
      <x:c r="VBC5854" s="25"/>
      <x:c r="VBD5854" s="25"/>
      <x:c r="VBE5854" s="25"/>
      <x:c r="VBF5854" s="25"/>
      <x:c r="VBG5854" s="25"/>
      <x:c r="VBH5854" s="25"/>
      <x:c r="VBI5854" s="25"/>
      <x:c r="VBJ5854" s="25"/>
      <x:c r="VBK5854" s="25"/>
      <x:c r="VBL5854" s="25"/>
      <x:c r="VBM5854" s="25"/>
      <x:c r="VBN5854" s="25"/>
      <x:c r="VBO5854" s="25"/>
      <x:c r="VBP5854" s="25"/>
      <x:c r="VBQ5854" s="25"/>
      <x:c r="VBR5854" s="25"/>
      <x:c r="VBS5854" s="25"/>
      <x:c r="VBT5854" s="25"/>
      <x:c r="VBU5854" s="25"/>
      <x:c r="VBV5854" s="25"/>
      <x:c r="VBW5854" s="25"/>
      <x:c r="VBX5854" s="25"/>
      <x:c r="VBY5854" s="25"/>
      <x:c r="VBZ5854" s="25"/>
      <x:c r="VCA5854" s="25"/>
      <x:c r="VCB5854" s="25"/>
      <x:c r="VCC5854" s="25"/>
      <x:c r="VCD5854" s="25"/>
      <x:c r="VCE5854" s="25"/>
      <x:c r="VCF5854" s="25"/>
      <x:c r="VCG5854" s="25"/>
      <x:c r="VCH5854" s="25"/>
      <x:c r="VCI5854" s="25"/>
      <x:c r="VCJ5854" s="25"/>
      <x:c r="VCK5854" s="25"/>
      <x:c r="VCL5854" s="25"/>
      <x:c r="VCM5854" s="25"/>
      <x:c r="VCN5854" s="25"/>
      <x:c r="VCO5854" s="25"/>
      <x:c r="VCP5854" s="25"/>
      <x:c r="VCQ5854" s="25"/>
      <x:c r="VCR5854" s="25"/>
      <x:c r="VCS5854" s="25"/>
      <x:c r="VCT5854" s="25"/>
      <x:c r="VCU5854" s="25"/>
      <x:c r="VCV5854" s="25"/>
      <x:c r="VCW5854" s="25"/>
      <x:c r="VCX5854" s="25"/>
      <x:c r="VCY5854" s="25"/>
      <x:c r="VCZ5854" s="25"/>
      <x:c r="VDA5854" s="25"/>
      <x:c r="VDB5854" s="25"/>
      <x:c r="VDC5854" s="25"/>
      <x:c r="VDD5854" s="25"/>
      <x:c r="VDE5854" s="25"/>
      <x:c r="VDF5854" s="25"/>
      <x:c r="VDG5854" s="25"/>
      <x:c r="VDH5854" s="25"/>
      <x:c r="VDI5854" s="25"/>
      <x:c r="VDJ5854" s="25"/>
      <x:c r="VDK5854" s="25"/>
      <x:c r="VDL5854" s="25"/>
      <x:c r="VDM5854" s="25"/>
      <x:c r="VDN5854" s="25"/>
      <x:c r="VDO5854" s="25"/>
      <x:c r="VDP5854" s="25"/>
      <x:c r="VDQ5854" s="25"/>
      <x:c r="VDR5854" s="25"/>
      <x:c r="VDS5854" s="25"/>
      <x:c r="VDT5854" s="25"/>
      <x:c r="VDU5854" s="25"/>
      <x:c r="VDV5854" s="25"/>
      <x:c r="VDW5854" s="25"/>
      <x:c r="VDX5854" s="25"/>
      <x:c r="VDY5854" s="25"/>
      <x:c r="VDZ5854" s="25"/>
      <x:c r="VEA5854" s="25"/>
      <x:c r="VEB5854" s="25"/>
      <x:c r="VEC5854" s="25"/>
      <x:c r="VED5854" s="25"/>
      <x:c r="VEE5854" s="25"/>
      <x:c r="VEF5854" s="25"/>
      <x:c r="VEG5854" s="25"/>
      <x:c r="VEH5854" s="25"/>
      <x:c r="VEI5854" s="25"/>
      <x:c r="VEJ5854" s="25"/>
      <x:c r="VEK5854" s="25"/>
      <x:c r="VEL5854" s="25"/>
      <x:c r="VEM5854" s="25"/>
      <x:c r="VEN5854" s="25"/>
      <x:c r="VEO5854" s="25"/>
      <x:c r="VEP5854" s="25"/>
      <x:c r="VEQ5854" s="25"/>
      <x:c r="VER5854" s="25"/>
      <x:c r="VES5854" s="25"/>
      <x:c r="VET5854" s="25"/>
      <x:c r="VEU5854" s="25"/>
      <x:c r="VEV5854" s="25"/>
      <x:c r="VEW5854" s="25"/>
      <x:c r="VEX5854" s="25"/>
      <x:c r="VEY5854" s="25"/>
      <x:c r="VEZ5854" s="25"/>
      <x:c r="VFA5854" s="25"/>
      <x:c r="VFB5854" s="25"/>
      <x:c r="VFC5854" s="25"/>
      <x:c r="VFD5854" s="25"/>
      <x:c r="VFE5854" s="25"/>
      <x:c r="VFF5854" s="25"/>
      <x:c r="VFG5854" s="25"/>
      <x:c r="VFH5854" s="25"/>
      <x:c r="VFI5854" s="25"/>
      <x:c r="VFJ5854" s="25"/>
      <x:c r="VFK5854" s="25"/>
      <x:c r="VFL5854" s="25"/>
      <x:c r="VFM5854" s="25"/>
      <x:c r="VFN5854" s="25"/>
      <x:c r="VFO5854" s="25"/>
      <x:c r="VFP5854" s="25"/>
      <x:c r="VFQ5854" s="25"/>
      <x:c r="VFR5854" s="25"/>
      <x:c r="VFS5854" s="25"/>
      <x:c r="VFT5854" s="25"/>
      <x:c r="VFU5854" s="25"/>
      <x:c r="VFV5854" s="25"/>
      <x:c r="VFW5854" s="25"/>
      <x:c r="VFX5854" s="25"/>
      <x:c r="VFY5854" s="25"/>
      <x:c r="VFZ5854" s="25"/>
      <x:c r="VGA5854" s="25"/>
      <x:c r="VGB5854" s="25"/>
      <x:c r="VGC5854" s="25"/>
      <x:c r="VGD5854" s="25"/>
      <x:c r="VGE5854" s="25"/>
      <x:c r="VGF5854" s="25"/>
      <x:c r="VGG5854" s="25"/>
      <x:c r="VGH5854" s="25"/>
      <x:c r="VGI5854" s="25"/>
      <x:c r="VGJ5854" s="25"/>
      <x:c r="VGK5854" s="25"/>
      <x:c r="VGL5854" s="25"/>
      <x:c r="VGM5854" s="25"/>
      <x:c r="VGN5854" s="25"/>
      <x:c r="VGO5854" s="25"/>
      <x:c r="VGP5854" s="25"/>
      <x:c r="VGQ5854" s="25"/>
      <x:c r="VGR5854" s="25"/>
      <x:c r="VGS5854" s="25"/>
      <x:c r="VGT5854" s="25"/>
      <x:c r="VGU5854" s="25"/>
      <x:c r="VGV5854" s="25"/>
      <x:c r="VGW5854" s="25"/>
      <x:c r="VGX5854" s="25"/>
      <x:c r="VGY5854" s="25"/>
      <x:c r="VGZ5854" s="25"/>
      <x:c r="VHA5854" s="25"/>
      <x:c r="VHB5854" s="25"/>
      <x:c r="VHC5854" s="25"/>
      <x:c r="VHD5854" s="25"/>
      <x:c r="VHE5854" s="25"/>
      <x:c r="VHF5854" s="25"/>
      <x:c r="VHG5854" s="25"/>
      <x:c r="VHH5854" s="25"/>
      <x:c r="VHI5854" s="25"/>
      <x:c r="VHJ5854" s="25"/>
      <x:c r="VHK5854" s="25"/>
      <x:c r="VHL5854" s="25"/>
      <x:c r="VHM5854" s="25"/>
      <x:c r="VHN5854" s="25"/>
      <x:c r="VHO5854" s="25"/>
      <x:c r="VHP5854" s="25"/>
      <x:c r="VHQ5854" s="25"/>
      <x:c r="VHR5854" s="25"/>
      <x:c r="VHS5854" s="25"/>
      <x:c r="VHT5854" s="25"/>
      <x:c r="VHU5854" s="25"/>
      <x:c r="VHV5854" s="25"/>
      <x:c r="VHW5854" s="25"/>
      <x:c r="VHX5854" s="25"/>
      <x:c r="VHY5854" s="25"/>
      <x:c r="VHZ5854" s="25"/>
      <x:c r="VIA5854" s="25"/>
      <x:c r="VIB5854" s="25"/>
      <x:c r="VIC5854" s="25"/>
      <x:c r="VID5854" s="25"/>
      <x:c r="VIE5854" s="25"/>
      <x:c r="VIF5854" s="25"/>
      <x:c r="VIG5854" s="25"/>
      <x:c r="VIH5854" s="25"/>
      <x:c r="VII5854" s="25"/>
      <x:c r="VIJ5854" s="25"/>
      <x:c r="VIK5854" s="25"/>
      <x:c r="VIL5854" s="25"/>
      <x:c r="VIM5854" s="25"/>
      <x:c r="VIN5854" s="25"/>
      <x:c r="VIO5854" s="25"/>
      <x:c r="VIP5854" s="25"/>
      <x:c r="VIQ5854" s="25"/>
      <x:c r="VIR5854" s="25"/>
      <x:c r="VIS5854" s="25"/>
      <x:c r="VIT5854" s="25"/>
      <x:c r="VIU5854" s="25"/>
      <x:c r="VIV5854" s="25"/>
      <x:c r="VIW5854" s="25"/>
      <x:c r="VIX5854" s="25"/>
      <x:c r="VIY5854" s="25"/>
      <x:c r="VIZ5854" s="25"/>
      <x:c r="VJA5854" s="25"/>
      <x:c r="VJB5854" s="25"/>
      <x:c r="VJC5854" s="25"/>
      <x:c r="VJD5854" s="25"/>
      <x:c r="VJE5854" s="25"/>
      <x:c r="VJF5854" s="25"/>
      <x:c r="VJG5854" s="25"/>
      <x:c r="VJH5854" s="25"/>
      <x:c r="VJI5854" s="25"/>
      <x:c r="VJJ5854" s="25"/>
      <x:c r="VJK5854" s="25"/>
      <x:c r="VJL5854" s="25"/>
      <x:c r="VJM5854" s="25"/>
      <x:c r="VJN5854" s="25"/>
      <x:c r="VJO5854" s="25"/>
      <x:c r="VJP5854" s="25"/>
      <x:c r="VJQ5854" s="25"/>
      <x:c r="VJR5854" s="25"/>
      <x:c r="VJS5854" s="25"/>
      <x:c r="VJT5854" s="25"/>
      <x:c r="VJU5854" s="25"/>
      <x:c r="VJV5854" s="25"/>
      <x:c r="VJW5854" s="25"/>
      <x:c r="VJX5854" s="25"/>
      <x:c r="VJY5854" s="25"/>
      <x:c r="VJZ5854" s="25"/>
      <x:c r="VKA5854" s="25"/>
      <x:c r="VKB5854" s="25"/>
      <x:c r="VKC5854" s="25"/>
      <x:c r="VKD5854" s="25"/>
      <x:c r="VKE5854" s="25"/>
      <x:c r="VKF5854" s="25"/>
      <x:c r="VKG5854" s="25"/>
      <x:c r="VKH5854" s="25"/>
      <x:c r="VKI5854" s="25"/>
      <x:c r="VKJ5854" s="25"/>
      <x:c r="VKK5854" s="25"/>
      <x:c r="VKL5854" s="25"/>
      <x:c r="VKM5854" s="25"/>
      <x:c r="VKN5854" s="25"/>
      <x:c r="VKO5854" s="25"/>
      <x:c r="VKP5854" s="25"/>
      <x:c r="VKQ5854" s="25"/>
      <x:c r="VKR5854" s="25"/>
      <x:c r="VKS5854" s="25"/>
      <x:c r="VKT5854" s="25"/>
      <x:c r="VKU5854" s="25"/>
      <x:c r="VKV5854" s="25"/>
      <x:c r="VKW5854" s="25"/>
      <x:c r="VKX5854" s="25"/>
      <x:c r="VKY5854" s="25"/>
      <x:c r="VKZ5854" s="25"/>
      <x:c r="VLA5854" s="25"/>
      <x:c r="VLB5854" s="25"/>
      <x:c r="VLC5854" s="25"/>
      <x:c r="VLD5854" s="25"/>
      <x:c r="VLE5854" s="25"/>
      <x:c r="VLF5854" s="25"/>
      <x:c r="VLG5854" s="25"/>
      <x:c r="VLH5854" s="25"/>
      <x:c r="VLI5854" s="25"/>
      <x:c r="VLJ5854" s="25"/>
      <x:c r="VLK5854" s="25"/>
      <x:c r="VLL5854" s="25"/>
      <x:c r="VLM5854" s="25"/>
      <x:c r="VLN5854" s="25"/>
      <x:c r="VLO5854" s="25"/>
      <x:c r="VLP5854" s="25"/>
      <x:c r="VLQ5854" s="25"/>
      <x:c r="VLR5854" s="25"/>
      <x:c r="VLS5854" s="25"/>
      <x:c r="VLT5854" s="25"/>
      <x:c r="VLU5854" s="25"/>
      <x:c r="VLV5854" s="25"/>
      <x:c r="VLW5854" s="25"/>
      <x:c r="VLX5854" s="25"/>
      <x:c r="VLY5854" s="25"/>
      <x:c r="VLZ5854" s="25"/>
      <x:c r="VMA5854" s="25"/>
      <x:c r="VMB5854" s="25"/>
      <x:c r="VMC5854" s="25"/>
      <x:c r="VMD5854" s="25"/>
      <x:c r="VME5854" s="25"/>
      <x:c r="VMF5854" s="25"/>
      <x:c r="VMG5854" s="25"/>
      <x:c r="VMH5854" s="25"/>
      <x:c r="VMI5854" s="25"/>
      <x:c r="VMJ5854" s="25"/>
      <x:c r="VMK5854" s="25"/>
      <x:c r="VML5854" s="25"/>
      <x:c r="VMM5854" s="25"/>
      <x:c r="VMN5854" s="25"/>
      <x:c r="VMO5854" s="25"/>
      <x:c r="VMP5854" s="25"/>
      <x:c r="VMQ5854" s="25"/>
      <x:c r="VMR5854" s="25"/>
      <x:c r="VMS5854" s="25"/>
      <x:c r="VMT5854" s="25"/>
      <x:c r="VMU5854" s="25"/>
      <x:c r="VMV5854" s="25"/>
      <x:c r="VMW5854" s="25"/>
      <x:c r="VMX5854" s="25"/>
      <x:c r="VMY5854" s="25"/>
      <x:c r="VMZ5854" s="25"/>
      <x:c r="VNA5854" s="25"/>
      <x:c r="VNB5854" s="25"/>
      <x:c r="VNC5854" s="25"/>
      <x:c r="VND5854" s="25"/>
      <x:c r="VNE5854" s="25"/>
      <x:c r="VNF5854" s="25"/>
      <x:c r="VNG5854" s="25"/>
      <x:c r="VNH5854" s="25"/>
      <x:c r="VNI5854" s="25"/>
      <x:c r="VNJ5854" s="25"/>
      <x:c r="VNK5854" s="25"/>
      <x:c r="VNL5854" s="25"/>
      <x:c r="VNM5854" s="25"/>
      <x:c r="VNN5854" s="25"/>
      <x:c r="VNO5854" s="25"/>
      <x:c r="VNP5854" s="25"/>
      <x:c r="VNQ5854" s="25"/>
      <x:c r="VNR5854" s="25"/>
      <x:c r="VNS5854" s="25"/>
      <x:c r="VNT5854" s="25"/>
      <x:c r="VNU5854" s="25"/>
      <x:c r="VNV5854" s="25"/>
      <x:c r="VNW5854" s="25"/>
      <x:c r="VNX5854" s="25"/>
      <x:c r="VNY5854" s="25"/>
      <x:c r="VNZ5854" s="25"/>
      <x:c r="VOA5854" s="25"/>
      <x:c r="VOB5854" s="25"/>
      <x:c r="VOC5854" s="25"/>
      <x:c r="VOD5854" s="25"/>
      <x:c r="VOE5854" s="25"/>
      <x:c r="VOF5854" s="25"/>
      <x:c r="VOG5854" s="25"/>
      <x:c r="VOH5854" s="25"/>
      <x:c r="VOI5854" s="25"/>
      <x:c r="VOJ5854" s="25"/>
      <x:c r="VOK5854" s="25"/>
      <x:c r="VOL5854" s="25"/>
      <x:c r="VOM5854" s="25"/>
      <x:c r="VON5854" s="25"/>
      <x:c r="VOO5854" s="25"/>
      <x:c r="VOP5854" s="25"/>
      <x:c r="VOQ5854" s="25"/>
      <x:c r="VOR5854" s="25"/>
      <x:c r="VOS5854" s="25"/>
      <x:c r="VOT5854" s="25"/>
      <x:c r="VOU5854" s="25"/>
      <x:c r="VOV5854" s="25"/>
      <x:c r="VOW5854" s="25"/>
      <x:c r="VOX5854" s="25"/>
      <x:c r="VOY5854" s="25"/>
      <x:c r="VOZ5854" s="25"/>
      <x:c r="VPA5854" s="25"/>
      <x:c r="VPB5854" s="25"/>
      <x:c r="VPC5854" s="25"/>
      <x:c r="VPD5854" s="25"/>
      <x:c r="VPE5854" s="25"/>
      <x:c r="VPF5854" s="25"/>
      <x:c r="VPG5854" s="25"/>
      <x:c r="VPH5854" s="25"/>
      <x:c r="VPI5854" s="25"/>
      <x:c r="VPJ5854" s="25"/>
      <x:c r="VPK5854" s="25"/>
      <x:c r="VPL5854" s="25"/>
      <x:c r="VPM5854" s="25"/>
      <x:c r="VPN5854" s="25"/>
      <x:c r="VPO5854" s="25"/>
      <x:c r="VPP5854" s="25"/>
      <x:c r="VPQ5854" s="25"/>
      <x:c r="VPR5854" s="25"/>
      <x:c r="VPS5854" s="25"/>
      <x:c r="VPT5854" s="25"/>
      <x:c r="VPU5854" s="25"/>
      <x:c r="VPV5854" s="25"/>
      <x:c r="VPW5854" s="25"/>
      <x:c r="VPX5854" s="25"/>
      <x:c r="VPY5854" s="25"/>
      <x:c r="VPZ5854" s="25"/>
      <x:c r="VQA5854" s="25"/>
      <x:c r="VQB5854" s="25"/>
      <x:c r="VQC5854" s="25"/>
      <x:c r="VQD5854" s="25"/>
      <x:c r="VQE5854" s="25"/>
      <x:c r="VQF5854" s="25"/>
      <x:c r="VQG5854" s="25"/>
      <x:c r="VQH5854" s="25"/>
      <x:c r="VQI5854" s="25"/>
      <x:c r="VQJ5854" s="25"/>
      <x:c r="VQK5854" s="25"/>
      <x:c r="VQL5854" s="25"/>
      <x:c r="VQM5854" s="25"/>
      <x:c r="VQN5854" s="25"/>
      <x:c r="VQO5854" s="25"/>
      <x:c r="VQP5854" s="25"/>
      <x:c r="VQQ5854" s="25"/>
      <x:c r="VQR5854" s="25"/>
      <x:c r="VQS5854" s="25"/>
      <x:c r="VQT5854" s="25"/>
      <x:c r="VQU5854" s="25"/>
      <x:c r="VQV5854" s="25"/>
      <x:c r="VQW5854" s="25"/>
      <x:c r="VQX5854" s="25"/>
      <x:c r="VQY5854" s="25"/>
      <x:c r="VQZ5854" s="25"/>
      <x:c r="VRA5854" s="25"/>
      <x:c r="VRB5854" s="25"/>
      <x:c r="VRC5854" s="25"/>
      <x:c r="VRD5854" s="25"/>
      <x:c r="VRE5854" s="25"/>
      <x:c r="VRF5854" s="25"/>
      <x:c r="VRG5854" s="25"/>
      <x:c r="VRH5854" s="25"/>
      <x:c r="VRI5854" s="25"/>
      <x:c r="VRJ5854" s="25"/>
      <x:c r="VRK5854" s="25"/>
      <x:c r="VRL5854" s="25"/>
      <x:c r="VRM5854" s="25"/>
      <x:c r="VRN5854" s="25"/>
      <x:c r="VRO5854" s="25"/>
      <x:c r="VRP5854" s="25"/>
      <x:c r="VRQ5854" s="25"/>
      <x:c r="VRR5854" s="25"/>
      <x:c r="VRS5854" s="25"/>
      <x:c r="VRT5854" s="25"/>
      <x:c r="VRU5854" s="25"/>
      <x:c r="VRV5854" s="25"/>
      <x:c r="VRW5854" s="25"/>
      <x:c r="VRX5854" s="25"/>
      <x:c r="VRY5854" s="25"/>
      <x:c r="VRZ5854" s="25"/>
      <x:c r="VSA5854" s="25"/>
      <x:c r="VSB5854" s="25"/>
      <x:c r="VSC5854" s="25"/>
      <x:c r="VSD5854" s="25"/>
      <x:c r="VSE5854" s="25"/>
      <x:c r="VSF5854" s="25"/>
      <x:c r="VSG5854" s="25"/>
      <x:c r="VSH5854" s="25"/>
      <x:c r="VSI5854" s="25"/>
      <x:c r="VSJ5854" s="25"/>
      <x:c r="VSK5854" s="25"/>
      <x:c r="VSL5854" s="25"/>
      <x:c r="VSM5854" s="25"/>
      <x:c r="VSN5854" s="25"/>
      <x:c r="VSO5854" s="25"/>
      <x:c r="VSP5854" s="25"/>
      <x:c r="VSQ5854" s="25"/>
      <x:c r="VSR5854" s="25"/>
      <x:c r="VSS5854" s="25"/>
      <x:c r="VST5854" s="25"/>
      <x:c r="VSU5854" s="25"/>
      <x:c r="VSV5854" s="25"/>
      <x:c r="VSW5854" s="25"/>
      <x:c r="VSX5854" s="25"/>
      <x:c r="VSY5854" s="25"/>
      <x:c r="VSZ5854" s="25"/>
      <x:c r="VTA5854" s="25"/>
      <x:c r="VTB5854" s="25"/>
      <x:c r="VTC5854" s="25"/>
      <x:c r="VTD5854" s="25"/>
      <x:c r="VTE5854" s="25"/>
      <x:c r="VTF5854" s="25"/>
      <x:c r="VTG5854" s="25"/>
      <x:c r="VTH5854" s="25"/>
      <x:c r="VTI5854" s="25"/>
      <x:c r="VTJ5854" s="25"/>
      <x:c r="VTK5854" s="25"/>
      <x:c r="VTL5854" s="25"/>
      <x:c r="VTM5854" s="25"/>
      <x:c r="VTN5854" s="25"/>
      <x:c r="VTO5854" s="25"/>
      <x:c r="VTP5854" s="25"/>
      <x:c r="VTQ5854" s="25"/>
      <x:c r="VTR5854" s="25"/>
      <x:c r="VTS5854" s="25"/>
      <x:c r="VTT5854" s="25"/>
      <x:c r="VTU5854" s="25"/>
      <x:c r="VTV5854" s="25"/>
      <x:c r="VTW5854" s="25"/>
      <x:c r="VTX5854" s="25"/>
      <x:c r="VTY5854" s="25"/>
      <x:c r="VTZ5854" s="25"/>
      <x:c r="VUA5854" s="25"/>
      <x:c r="VUB5854" s="25"/>
      <x:c r="VUC5854" s="25"/>
      <x:c r="VUD5854" s="25"/>
      <x:c r="VUE5854" s="25"/>
      <x:c r="VUF5854" s="25"/>
      <x:c r="VUG5854" s="25"/>
      <x:c r="VUH5854" s="25"/>
      <x:c r="VUI5854" s="25"/>
      <x:c r="VUJ5854" s="25"/>
      <x:c r="VUK5854" s="25"/>
      <x:c r="VUL5854" s="25"/>
      <x:c r="VUM5854" s="25"/>
      <x:c r="VUN5854" s="25"/>
      <x:c r="VUO5854" s="25"/>
      <x:c r="VUP5854" s="25"/>
      <x:c r="VUQ5854" s="25"/>
      <x:c r="VUR5854" s="25"/>
      <x:c r="VUS5854" s="25"/>
      <x:c r="VUT5854" s="25"/>
      <x:c r="VUU5854" s="25"/>
      <x:c r="VUV5854" s="25"/>
      <x:c r="VUW5854" s="25"/>
      <x:c r="VUX5854" s="25"/>
      <x:c r="VUY5854" s="25"/>
      <x:c r="VUZ5854" s="25"/>
      <x:c r="VVA5854" s="25"/>
      <x:c r="VVB5854" s="25"/>
      <x:c r="VVC5854" s="25"/>
      <x:c r="VVD5854" s="25"/>
      <x:c r="VVE5854" s="25"/>
      <x:c r="VVF5854" s="25"/>
      <x:c r="VVG5854" s="25"/>
      <x:c r="VVH5854" s="25"/>
      <x:c r="VVI5854" s="25"/>
      <x:c r="VVJ5854" s="25"/>
      <x:c r="VVK5854" s="25"/>
      <x:c r="VVL5854" s="25"/>
      <x:c r="VVM5854" s="25"/>
      <x:c r="VVN5854" s="25"/>
      <x:c r="VVO5854" s="25"/>
      <x:c r="VVP5854" s="25"/>
      <x:c r="VVQ5854" s="25"/>
      <x:c r="VVR5854" s="25"/>
      <x:c r="VVS5854" s="25"/>
      <x:c r="VVT5854" s="25"/>
      <x:c r="VVU5854" s="25"/>
      <x:c r="VVV5854" s="25"/>
      <x:c r="VVW5854" s="25"/>
      <x:c r="VVX5854" s="25"/>
      <x:c r="VVY5854" s="25"/>
      <x:c r="VVZ5854" s="25"/>
      <x:c r="VWA5854" s="25"/>
      <x:c r="VWB5854" s="25"/>
      <x:c r="VWC5854" s="25"/>
      <x:c r="VWD5854" s="25"/>
      <x:c r="VWE5854" s="25"/>
      <x:c r="VWF5854" s="25"/>
      <x:c r="VWG5854" s="25"/>
      <x:c r="VWH5854" s="25"/>
      <x:c r="VWI5854" s="25"/>
      <x:c r="VWJ5854" s="25"/>
      <x:c r="VWK5854" s="25"/>
      <x:c r="VWL5854" s="25"/>
      <x:c r="VWM5854" s="25"/>
      <x:c r="VWN5854" s="25"/>
      <x:c r="VWO5854" s="25"/>
      <x:c r="VWP5854" s="25"/>
      <x:c r="VWQ5854" s="25"/>
      <x:c r="VWR5854" s="25"/>
      <x:c r="VWS5854" s="25"/>
      <x:c r="VWT5854" s="25"/>
      <x:c r="VWU5854" s="25"/>
      <x:c r="VWV5854" s="25"/>
      <x:c r="VWW5854" s="25"/>
      <x:c r="VWX5854" s="25"/>
      <x:c r="VWY5854" s="25"/>
      <x:c r="VWZ5854" s="25"/>
      <x:c r="VXA5854" s="25"/>
      <x:c r="VXB5854" s="25"/>
      <x:c r="VXC5854" s="25"/>
      <x:c r="VXD5854" s="25"/>
      <x:c r="VXE5854" s="25"/>
      <x:c r="VXF5854" s="25"/>
      <x:c r="VXG5854" s="25"/>
      <x:c r="VXH5854" s="25"/>
      <x:c r="VXI5854" s="25"/>
      <x:c r="VXJ5854" s="25"/>
      <x:c r="VXK5854" s="25"/>
      <x:c r="VXL5854" s="25"/>
      <x:c r="VXM5854" s="25"/>
      <x:c r="VXN5854" s="25"/>
      <x:c r="VXO5854" s="25"/>
      <x:c r="VXP5854" s="25"/>
      <x:c r="VXQ5854" s="25"/>
      <x:c r="VXR5854" s="25"/>
      <x:c r="VXS5854" s="25"/>
      <x:c r="VXT5854" s="25"/>
      <x:c r="VXU5854" s="25"/>
      <x:c r="VXV5854" s="25"/>
      <x:c r="VXW5854" s="25"/>
      <x:c r="VXX5854" s="25"/>
      <x:c r="VXY5854" s="25"/>
      <x:c r="VXZ5854" s="25"/>
      <x:c r="VYA5854" s="25"/>
      <x:c r="VYB5854" s="25"/>
      <x:c r="VYC5854" s="25"/>
      <x:c r="VYD5854" s="25"/>
      <x:c r="VYE5854" s="25"/>
      <x:c r="VYF5854" s="25"/>
      <x:c r="VYG5854" s="25"/>
      <x:c r="VYH5854" s="25"/>
      <x:c r="VYI5854" s="25"/>
      <x:c r="VYJ5854" s="25"/>
      <x:c r="VYK5854" s="25"/>
      <x:c r="VYL5854" s="25"/>
      <x:c r="VYM5854" s="25"/>
      <x:c r="VYN5854" s="25"/>
      <x:c r="VYO5854" s="25"/>
      <x:c r="VYP5854" s="25"/>
      <x:c r="VYQ5854" s="25"/>
      <x:c r="VYR5854" s="25"/>
      <x:c r="VYS5854" s="25"/>
      <x:c r="VYT5854" s="25"/>
      <x:c r="VYU5854" s="25"/>
      <x:c r="VYV5854" s="25"/>
      <x:c r="VYW5854" s="25"/>
      <x:c r="VYX5854" s="25"/>
      <x:c r="VYY5854" s="25"/>
      <x:c r="VYZ5854" s="25"/>
      <x:c r="VZA5854" s="25"/>
      <x:c r="VZB5854" s="25"/>
      <x:c r="VZC5854" s="25"/>
      <x:c r="VZD5854" s="25"/>
      <x:c r="VZE5854" s="25"/>
      <x:c r="VZF5854" s="25"/>
      <x:c r="VZG5854" s="25"/>
      <x:c r="VZH5854" s="25"/>
      <x:c r="VZI5854" s="25"/>
      <x:c r="VZJ5854" s="25"/>
      <x:c r="VZK5854" s="25"/>
      <x:c r="VZL5854" s="25"/>
      <x:c r="VZM5854" s="25"/>
      <x:c r="VZN5854" s="25"/>
      <x:c r="VZO5854" s="25"/>
      <x:c r="VZP5854" s="25"/>
      <x:c r="VZQ5854" s="25"/>
      <x:c r="VZR5854" s="25"/>
      <x:c r="VZS5854" s="25"/>
      <x:c r="VZT5854" s="25"/>
      <x:c r="VZU5854" s="25"/>
      <x:c r="VZV5854" s="25"/>
      <x:c r="VZW5854" s="25"/>
      <x:c r="VZX5854" s="25"/>
      <x:c r="VZY5854" s="25"/>
      <x:c r="VZZ5854" s="25"/>
      <x:c r="WAA5854" s="25"/>
      <x:c r="WAB5854" s="25"/>
      <x:c r="WAC5854" s="25"/>
      <x:c r="WAD5854" s="25"/>
      <x:c r="WAE5854" s="25"/>
      <x:c r="WAF5854" s="25"/>
      <x:c r="WAG5854" s="25"/>
      <x:c r="WAH5854" s="25"/>
      <x:c r="WAI5854" s="25"/>
      <x:c r="WAJ5854" s="25"/>
      <x:c r="WAK5854" s="25"/>
      <x:c r="WAL5854" s="25"/>
      <x:c r="WAM5854" s="25"/>
      <x:c r="WAN5854" s="25"/>
      <x:c r="WAO5854" s="25"/>
      <x:c r="WAP5854" s="25"/>
      <x:c r="WAQ5854" s="25"/>
      <x:c r="WAR5854" s="25"/>
      <x:c r="WAS5854" s="25"/>
      <x:c r="WAT5854" s="25"/>
      <x:c r="WAU5854" s="25"/>
      <x:c r="WAV5854" s="25"/>
      <x:c r="WAW5854" s="25"/>
      <x:c r="WAX5854" s="25"/>
      <x:c r="WAY5854" s="25"/>
      <x:c r="WAZ5854" s="25"/>
      <x:c r="WBA5854" s="25"/>
      <x:c r="WBB5854" s="25"/>
      <x:c r="WBC5854" s="25"/>
      <x:c r="WBD5854" s="25"/>
      <x:c r="WBE5854" s="25"/>
      <x:c r="WBF5854" s="25"/>
      <x:c r="WBG5854" s="25"/>
      <x:c r="WBH5854" s="25"/>
      <x:c r="WBI5854" s="25"/>
      <x:c r="WBJ5854" s="25"/>
      <x:c r="WBK5854" s="25"/>
      <x:c r="WBL5854" s="25"/>
      <x:c r="WBM5854" s="25"/>
      <x:c r="WBN5854" s="25"/>
      <x:c r="WBO5854" s="25"/>
      <x:c r="WBP5854" s="25"/>
      <x:c r="WBQ5854" s="25"/>
      <x:c r="WBR5854" s="25"/>
      <x:c r="WBS5854" s="25"/>
      <x:c r="WBT5854" s="25"/>
      <x:c r="WBU5854" s="25"/>
      <x:c r="WBV5854" s="25"/>
      <x:c r="WBW5854" s="25"/>
      <x:c r="WBX5854" s="25"/>
      <x:c r="WBY5854" s="25"/>
      <x:c r="WBZ5854" s="25"/>
      <x:c r="WCA5854" s="25"/>
      <x:c r="WCB5854" s="25"/>
      <x:c r="WCC5854" s="25"/>
      <x:c r="WCD5854" s="25"/>
      <x:c r="WCE5854" s="25"/>
      <x:c r="WCF5854" s="25"/>
      <x:c r="WCG5854" s="25"/>
      <x:c r="WCH5854" s="25"/>
      <x:c r="WCI5854" s="25"/>
      <x:c r="WCJ5854" s="25"/>
      <x:c r="WCK5854" s="25"/>
      <x:c r="WCL5854" s="25"/>
      <x:c r="WCM5854" s="25"/>
      <x:c r="WCN5854" s="25"/>
      <x:c r="WCO5854" s="25"/>
      <x:c r="WCP5854" s="25"/>
      <x:c r="WCQ5854" s="25"/>
      <x:c r="WCR5854" s="25"/>
      <x:c r="WCS5854" s="25"/>
      <x:c r="WCT5854" s="25"/>
      <x:c r="WCU5854" s="25"/>
      <x:c r="WCV5854" s="25"/>
      <x:c r="WCW5854" s="25"/>
      <x:c r="WCX5854" s="25"/>
      <x:c r="WCY5854" s="25"/>
      <x:c r="WCZ5854" s="25"/>
      <x:c r="WDA5854" s="25"/>
      <x:c r="WDB5854" s="25"/>
      <x:c r="WDC5854" s="25"/>
      <x:c r="WDD5854" s="25"/>
      <x:c r="WDE5854" s="25"/>
      <x:c r="WDF5854" s="25"/>
      <x:c r="WDG5854" s="25"/>
      <x:c r="WDH5854" s="25"/>
      <x:c r="WDI5854" s="25"/>
      <x:c r="WDJ5854" s="25"/>
      <x:c r="WDK5854" s="25"/>
      <x:c r="WDL5854" s="25"/>
      <x:c r="WDM5854" s="25"/>
      <x:c r="WDN5854" s="25"/>
      <x:c r="WDO5854" s="25"/>
      <x:c r="WDP5854" s="25"/>
      <x:c r="WDQ5854" s="25"/>
      <x:c r="WDR5854" s="25"/>
      <x:c r="WDS5854" s="25"/>
      <x:c r="WDT5854" s="25"/>
      <x:c r="WDU5854" s="25"/>
      <x:c r="WDV5854" s="25"/>
      <x:c r="WDW5854" s="25"/>
      <x:c r="WDX5854" s="25"/>
      <x:c r="WDY5854" s="25"/>
      <x:c r="WDZ5854" s="25"/>
      <x:c r="WEA5854" s="25"/>
      <x:c r="WEB5854" s="25"/>
      <x:c r="WEC5854" s="25"/>
      <x:c r="WED5854" s="25"/>
      <x:c r="WEE5854" s="25"/>
      <x:c r="WEF5854" s="25"/>
      <x:c r="WEG5854" s="25"/>
      <x:c r="WEH5854" s="25"/>
      <x:c r="WEI5854" s="25"/>
      <x:c r="WEJ5854" s="25"/>
      <x:c r="WEK5854" s="25"/>
      <x:c r="WEL5854" s="25"/>
      <x:c r="WEM5854" s="25"/>
      <x:c r="WEN5854" s="25"/>
      <x:c r="WEO5854" s="25"/>
      <x:c r="WEP5854" s="25"/>
      <x:c r="WEQ5854" s="25"/>
      <x:c r="WER5854" s="25"/>
      <x:c r="WES5854" s="25"/>
      <x:c r="WET5854" s="25"/>
      <x:c r="WEU5854" s="25"/>
      <x:c r="WEV5854" s="25"/>
      <x:c r="WEW5854" s="25"/>
      <x:c r="WEX5854" s="25"/>
      <x:c r="WEY5854" s="25"/>
      <x:c r="WEZ5854" s="25"/>
      <x:c r="WFA5854" s="25"/>
      <x:c r="WFB5854" s="25"/>
      <x:c r="WFC5854" s="25"/>
      <x:c r="WFD5854" s="25"/>
      <x:c r="WFE5854" s="25"/>
      <x:c r="WFF5854" s="25"/>
      <x:c r="WFG5854" s="25"/>
      <x:c r="WFH5854" s="25"/>
      <x:c r="WFI5854" s="25"/>
      <x:c r="WFJ5854" s="25"/>
      <x:c r="WFK5854" s="25"/>
      <x:c r="WFL5854" s="25"/>
      <x:c r="WFM5854" s="25"/>
      <x:c r="WFN5854" s="25"/>
      <x:c r="WFO5854" s="25"/>
      <x:c r="WFP5854" s="25"/>
      <x:c r="WFQ5854" s="25"/>
      <x:c r="WFR5854" s="25"/>
      <x:c r="WFS5854" s="25"/>
      <x:c r="WFT5854" s="25"/>
      <x:c r="WFU5854" s="25"/>
      <x:c r="WFV5854" s="25"/>
      <x:c r="WFW5854" s="25"/>
      <x:c r="WFX5854" s="25"/>
      <x:c r="WFY5854" s="25"/>
      <x:c r="WFZ5854" s="25"/>
      <x:c r="WGA5854" s="25"/>
      <x:c r="WGB5854" s="25"/>
      <x:c r="WGC5854" s="25"/>
      <x:c r="WGD5854" s="25"/>
      <x:c r="WGE5854" s="25"/>
      <x:c r="WGF5854" s="25"/>
      <x:c r="WGG5854" s="25"/>
      <x:c r="WGH5854" s="25"/>
      <x:c r="WGI5854" s="25"/>
      <x:c r="WGJ5854" s="25"/>
      <x:c r="WGK5854" s="25"/>
      <x:c r="WGL5854" s="25"/>
      <x:c r="WGM5854" s="25"/>
      <x:c r="WGN5854" s="25"/>
      <x:c r="WGO5854" s="25"/>
      <x:c r="WGP5854" s="25"/>
      <x:c r="WGQ5854" s="25"/>
      <x:c r="WGR5854" s="25"/>
      <x:c r="WGS5854" s="25"/>
      <x:c r="WGT5854" s="25"/>
      <x:c r="WGU5854" s="25"/>
      <x:c r="WGV5854" s="25"/>
      <x:c r="WGW5854" s="25"/>
      <x:c r="WGX5854" s="25"/>
      <x:c r="WGY5854" s="25"/>
      <x:c r="WGZ5854" s="25"/>
      <x:c r="WHA5854" s="25"/>
      <x:c r="WHB5854" s="25"/>
      <x:c r="WHC5854" s="25"/>
      <x:c r="WHD5854" s="25"/>
      <x:c r="WHE5854" s="25"/>
      <x:c r="WHF5854" s="25"/>
      <x:c r="WHG5854" s="25"/>
      <x:c r="WHH5854" s="25"/>
      <x:c r="WHI5854" s="25"/>
      <x:c r="WHJ5854" s="25"/>
      <x:c r="WHK5854" s="25"/>
      <x:c r="WHL5854" s="25"/>
      <x:c r="WHM5854" s="25"/>
      <x:c r="WHN5854" s="25"/>
      <x:c r="WHO5854" s="25"/>
      <x:c r="WHP5854" s="25"/>
      <x:c r="WHQ5854" s="25"/>
      <x:c r="WHR5854" s="25"/>
      <x:c r="WHS5854" s="25"/>
      <x:c r="WHT5854" s="25"/>
      <x:c r="WHU5854" s="25"/>
      <x:c r="WHV5854" s="25"/>
      <x:c r="WHW5854" s="25"/>
      <x:c r="WHX5854" s="25"/>
      <x:c r="WHY5854" s="25"/>
      <x:c r="WHZ5854" s="25"/>
      <x:c r="WIA5854" s="25"/>
      <x:c r="WIB5854" s="25"/>
      <x:c r="WIC5854" s="25"/>
      <x:c r="WID5854" s="25"/>
      <x:c r="WIE5854" s="25"/>
      <x:c r="WIF5854" s="25"/>
      <x:c r="WIG5854" s="25"/>
      <x:c r="WIH5854" s="25"/>
      <x:c r="WII5854" s="25"/>
      <x:c r="WIJ5854" s="25"/>
      <x:c r="WIK5854" s="25"/>
      <x:c r="WIL5854" s="25"/>
      <x:c r="WIM5854" s="25"/>
      <x:c r="WIN5854" s="25"/>
      <x:c r="WIO5854" s="25"/>
      <x:c r="WIP5854" s="25"/>
      <x:c r="WIQ5854" s="25"/>
      <x:c r="WIR5854" s="25"/>
      <x:c r="WIS5854" s="25"/>
      <x:c r="WIT5854" s="25"/>
      <x:c r="WIU5854" s="25"/>
      <x:c r="WIV5854" s="25"/>
      <x:c r="WIW5854" s="25"/>
      <x:c r="WIX5854" s="25"/>
      <x:c r="WIY5854" s="25"/>
      <x:c r="WIZ5854" s="25"/>
      <x:c r="WJA5854" s="25"/>
      <x:c r="WJB5854" s="25"/>
      <x:c r="WJC5854" s="25"/>
      <x:c r="WJD5854" s="25"/>
      <x:c r="WJE5854" s="25"/>
      <x:c r="WJF5854" s="25"/>
      <x:c r="WJG5854" s="25"/>
      <x:c r="WJH5854" s="25"/>
      <x:c r="WJI5854" s="25"/>
      <x:c r="WJJ5854" s="25"/>
      <x:c r="WJK5854" s="25"/>
      <x:c r="WJL5854" s="25"/>
      <x:c r="WJM5854" s="25"/>
      <x:c r="WJN5854" s="25"/>
      <x:c r="WJO5854" s="25"/>
      <x:c r="WJP5854" s="25"/>
      <x:c r="WJQ5854" s="25"/>
      <x:c r="WJR5854" s="25"/>
      <x:c r="WJS5854" s="25"/>
      <x:c r="WJT5854" s="25"/>
      <x:c r="WJU5854" s="25"/>
      <x:c r="WJV5854" s="25"/>
      <x:c r="WJW5854" s="25"/>
      <x:c r="WJX5854" s="25"/>
      <x:c r="WJY5854" s="25"/>
      <x:c r="WJZ5854" s="25"/>
      <x:c r="WKA5854" s="25"/>
      <x:c r="WKB5854" s="25"/>
      <x:c r="WKC5854" s="25"/>
      <x:c r="WKD5854" s="25"/>
      <x:c r="WKE5854" s="25"/>
      <x:c r="WKF5854" s="25"/>
      <x:c r="WKG5854" s="25"/>
      <x:c r="WKH5854" s="25"/>
      <x:c r="WKI5854" s="25"/>
      <x:c r="WKJ5854" s="25"/>
      <x:c r="WKK5854" s="25"/>
      <x:c r="WKL5854" s="25"/>
      <x:c r="WKM5854" s="25"/>
      <x:c r="WKN5854" s="25"/>
      <x:c r="WKO5854" s="25"/>
      <x:c r="WKP5854" s="25"/>
      <x:c r="WKQ5854" s="25"/>
      <x:c r="WKR5854" s="25"/>
      <x:c r="WKS5854" s="25"/>
      <x:c r="WKT5854" s="25"/>
      <x:c r="WKU5854" s="25"/>
      <x:c r="WKV5854" s="25"/>
      <x:c r="WKW5854" s="25"/>
      <x:c r="WKX5854" s="25"/>
      <x:c r="WKY5854" s="25"/>
      <x:c r="WKZ5854" s="25"/>
      <x:c r="WLA5854" s="25"/>
      <x:c r="WLB5854" s="25"/>
      <x:c r="WLC5854" s="25"/>
      <x:c r="WLD5854" s="25"/>
      <x:c r="WLE5854" s="25"/>
      <x:c r="WLF5854" s="25"/>
      <x:c r="WLG5854" s="25"/>
      <x:c r="WLH5854" s="25"/>
      <x:c r="WLI5854" s="25"/>
      <x:c r="WLJ5854" s="25"/>
      <x:c r="WLK5854" s="25"/>
      <x:c r="WLL5854" s="25"/>
      <x:c r="WLM5854" s="25"/>
      <x:c r="WLN5854" s="25"/>
      <x:c r="WLO5854" s="25"/>
      <x:c r="WLP5854" s="25"/>
      <x:c r="WLQ5854" s="25"/>
      <x:c r="WLR5854" s="25"/>
      <x:c r="WLS5854" s="25"/>
      <x:c r="WLT5854" s="25"/>
      <x:c r="WLU5854" s="25"/>
      <x:c r="WLV5854" s="25"/>
      <x:c r="WLW5854" s="25"/>
      <x:c r="WLX5854" s="25"/>
      <x:c r="WLY5854" s="25"/>
      <x:c r="WLZ5854" s="25"/>
      <x:c r="WMA5854" s="25"/>
      <x:c r="WMB5854" s="25"/>
      <x:c r="WMC5854" s="25"/>
      <x:c r="WMD5854" s="25"/>
      <x:c r="WME5854" s="25"/>
      <x:c r="WMF5854" s="25"/>
      <x:c r="WMG5854" s="25"/>
      <x:c r="WMH5854" s="25"/>
      <x:c r="WMI5854" s="25"/>
      <x:c r="WMJ5854" s="25"/>
      <x:c r="WMK5854" s="25"/>
      <x:c r="WML5854" s="25"/>
      <x:c r="WMM5854" s="25"/>
      <x:c r="WMN5854" s="25"/>
      <x:c r="WMO5854" s="25"/>
      <x:c r="WMP5854" s="25"/>
      <x:c r="WMQ5854" s="25"/>
      <x:c r="WMR5854" s="25"/>
      <x:c r="WMS5854" s="25"/>
      <x:c r="WMT5854" s="25"/>
      <x:c r="WMU5854" s="25"/>
      <x:c r="WMV5854" s="25"/>
      <x:c r="WMW5854" s="25"/>
      <x:c r="WMX5854" s="25"/>
      <x:c r="WMY5854" s="25"/>
      <x:c r="WMZ5854" s="25"/>
      <x:c r="WNA5854" s="25"/>
      <x:c r="WNB5854" s="25"/>
      <x:c r="WNC5854" s="25"/>
      <x:c r="WND5854" s="25"/>
      <x:c r="WNE5854" s="25"/>
      <x:c r="WNF5854" s="25"/>
      <x:c r="WNG5854" s="25"/>
      <x:c r="WNH5854" s="25"/>
      <x:c r="WNI5854" s="25"/>
      <x:c r="WNJ5854" s="25"/>
      <x:c r="WNK5854" s="25"/>
      <x:c r="WNL5854" s="25"/>
      <x:c r="WNM5854" s="25"/>
      <x:c r="WNN5854" s="25"/>
      <x:c r="WNO5854" s="25"/>
      <x:c r="WNP5854" s="25"/>
      <x:c r="WNQ5854" s="25"/>
      <x:c r="WNR5854" s="25"/>
      <x:c r="WNS5854" s="25"/>
      <x:c r="WNT5854" s="25"/>
      <x:c r="WNU5854" s="25"/>
      <x:c r="WNV5854" s="25"/>
      <x:c r="WNW5854" s="25"/>
      <x:c r="WNX5854" s="25"/>
      <x:c r="WNY5854" s="25"/>
      <x:c r="WNZ5854" s="25"/>
      <x:c r="WOA5854" s="25"/>
      <x:c r="WOB5854" s="25"/>
      <x:c r="WOC5854" s="25"/>
      <x:c r="WOD5854" s="25"/>
      <x:c r="WOE5854" s="25"/>
      <x:c r="WOF5854" s="25"/>
      <x:c r="WOG5854" s="25"/>
      <x:c r="WOH5854" s="25"/>
      <x:c r="WOI5854" s="25"/>
      <x:c r="WOJ5854" s="25"/>
      <x:c r="WOK5854" s="25"/>
      <x:c r="WOL5854" s="25"/>
      <x:c r="WOM5854" s="25"/>
      <x:c r="WON5854" s="25"/>
      <x:c r="WOO5854" s="25"/>
      <x:c r="WOP5854" s="25"/>
      <x:c r="WOQ5854" s="25"/>
      <x:c r="WOR5854" s="25"/>
      <x:c r="WOS5854" s="25"/>
      <x:c r="WOT5854" s="25"/>
      <x:c r="WOU5854" s="25"/>
      <x:c r="WOV5854" s="25"/>
      <x:c r="WOW5854" s="25"/>
      <x:c r="WOX5854" s="25"/>
      <x:c r="WOY5854" s="25"/>
      <x:c r="WOZ5854" s="25"/>
      <x:c r="WPA5854" s="25"/>
      <x:c r="WPB5854" s="25"/>
      <x:c r="WPC5854" s="25"/>
      <x:c r="WPD5854" s="25"/>
      <x:c r="WPE5854" s="25"/>
      <x:c r="WPF5854" s="25"/>
      <x:c r="WPG5854" s="25"/>
      <x:c r="WPH5854" s="25"/>
      <x:c r="WPI5854" s="25"/>
      <x:c r="WPJ5854" s="25"/>
      <x:c r="WPK5854" s="25"/>
      <x:c r="WPL5854" s="25"/>
      <x:c r="WPM5854" s="25"/>
      <x:c r="WPN5854" s="25"/>
      <x:c r="WPO5854" s="25"/>
      <x:c r="WPP5854" s="25"/>
      <x:c r="WPQ5854" s="25"/>
      <x:c r="WPR5854" s="25"/>
      <x:c r="WPS5854" s="25"/>
      <x:c r="WPT5854" s="25"/>
      <x:c r="WPU5854" s="25"/>
      <x:c r="WPV5854" s="25"/>
      <x:c r="WPW5854" s="25"/>
      <x:c r="WPX5854" s="25"/>
      <x:c r="WPY5854" s="25"/>
      <x:c r="WPZ5854" s="25"/>
      <x:c r="WQA5854" s="25"/>
      <x:c r="WQB5854" s="25"/>
      <x:c r="WQC5854" s="25"/>
      <x:c r="WQD5854" s="25"/>
      <x:c r="WQE5854" s="25"/>
      <x:c r="WQF5854" s="25"/>
      <x:c r="WQG5854" s="25"/>
      <x:c r="WQH5854" s="25"/>
      <x:c r="WQI5854" s="25"/>
      <x:c r="WQJ5854" s="25"/>
      <x:c r="WQK5854" s="25"/>
      <x:c r="WQL5854" s="25"/>
      <x:c r="WQM5854" s="25"/>
      <x:c r="WQN5854" s="25"/>
      <x:c r="WQO5854" s="25"/>
      <x:c r="WQP5854" s="25"/>
      <x:c r="WQQ5854" s="25"/>
      <x:c r="WQR5854" s="25"/>
      <x:c r="WQS5854" s="25"/>
      <x:c r="WQT5854" s="25"/>
      <x:c r="WQU5854" s="25"/>
      <x:c r="WQV5854" s="25"/>
      <x:c r="WQW5854" s="25"/>
      <x:c r="WQX5854" s="25"/>
      <x:c r="WQY5854" s="25"/>
      <x:c r="WQZ5854" s="25"/>
      <x:c r="WRA5854" s="25"/>
      <x:c r="WRB5854" s="25"/>
      <x:c r="WRC5854" s="25"/>
      <x:c r="WRD5854" s="25"/>
      <x:c r="WRE5854" s="25"/>
      <x:c r="WRF5854" s="25"/>
      <x:c r="WRG5854" s="25"/>
      <x:c r="WRH5854" s="25"/>
      <x:c r="WRI5854" s="25"/>
      <x:c r="WRJ5854" s="25"/>
      <x:c r="WRK5854" s="25"/>
      <x:c r="WRL5854" s="25"/>
      <x:c r="WRM5854" s="25"/>
      <x:c r="WRN5854" s="25"/>
      <x:c r="WRO5854" s="25"/>
      <x:c r="WRP5854" s="25"/>
      <x:c r="WRQ5854" s="25"/>
      <x:c r="WRR5854" s="25"/>
      <x:c r="WRS5854" s="25"/>
      <x:c r="WRT5854" s="25"/>
      <x:c r="WRU5854" s="25"/>
      <x:c r="WRV5854" s="25"/>
      <x:c r="WRW5854" s="25"/>
      <x:c r="WRX5854" s="25"/>
      <x:c r="WRY5854" s="25"/>
      <x:c r="WRZ5854" s="25"/>
      <x:c r="WSA5854" s="25"/>
      <x:c r="WSB5854" s="25"/>
      <x:c r="WSC5854" s="25"/>
      <x:c r="WSD5854" s="25"/>
      <x:c r="WSE5854" s="25"/>
      <x:c r="WSF5854" s="25"/>
      <x:c r="WSG5854" s="25"/>
      <x:c r="WSH5854" s="25"/>
      <x:c r="WSI5854" s="25"/>
      <x:c r="WSJ5854" s="25"/>
      <x:c r="WSK5854" s="25"/>
      <x:c r="WSL5854" s="25"/>
      <x:c r="WSM5854" s="25"/>
      <x:c r="WSN5854" s="25"/>
      <x:c r="WSO5854" s="25"/>
      <x:c r="WSP5854" s="25"/>
      <x:c r="WSQ5854" s="25"/>
      <x:c r="WSR5854" s="25"/>
      <x:c r="WSS5854" s="25"/>
      <x:c r="WST5854" s="25"/>
      <x:c r="WSU5854" s="25"/>
      <x:c r="WSV5854" s="25"/>
      <x:c r="WSW5854" s="25"/>
      <x:c r="WSX5854" s="25"/>
      <x:c r="WSY5854" s="25"/>
      <x:c r="WSZ5854" s="25"/>
      <x:c r="WTA5854" s="25"/>
      <x:c r="WTB5854" s="25"/>
      <x:c r="WTC5854" s="25"/>
      <x:c r="WTD5854" s="25"/>
      <x:c r="WTE5854" s="25"/>
      <x:c r="WTF5854" s="25"/>
      <x:c r="WTG5854" s="25"/>
      <x:c r="WTH5854" s="25"/>
      <x:c r="WTI5854" s="25"/>
      <x:c r="WTJ5854" s="25"/>
      <x:c r="WTK5854" s="25"/>
      <x:c r="WTL5854" s="25"/>
      <x:c r="WTM5854" s="25"/>
      <x:c r="WTN5854" s="25"/>
      <x:c r="WTO5854" s="25"/>
      <x:c r="WTP5854" s="25"/>
      <x:c r="WTQ5854" s="25"/>
      <x:c r="WTR5854" s="25"/>
      <x:c r="WTS5854" s="25"/>
      <x:c r="WTT5854" s="25"/>
      <x:c r="WTU5854" s="25"/>
      <x:c r="WTV5854" s="25"/>
      <x:c r="WTW5854" s="25"/>
      <x:c r="WTX5854" s="25"/>
      <x:c r="WTY5854" s="25"/>
      <x:c r="WTZ5854" s="25"/>
      <x:c r="WUA5854" s="25"/>
      <x:c r="WUB5854" s="25"/>
      <x:c r="WUC5854" s="25"/>
      <x:c r="WUD5854" s="25"/>
      <x:c r="WUE5854" s="25"/>
      <x:c r="WUF5854" s="25"/>
      <x:c r="WUG5854" s="25"/>
      <x:c r="WUH5854" s="25"/>
      <x:c r="WUI5854" s="25"/>
      <x:c r="WUJ5854" s="25"/>
      <x:c r="WUK5854" s="25"/>
      <x:c r="WUL5854" s="25"/>
      <x:c r="WUM5854" s="25"/>
      <x:c r="WUN5854" s="25"/>
      <x:c r="WUO5854" s="25"/>
      <x:c r="WUP5854" s="25"/>
      <x:c r="WUQ5854" s="25"/>
      <x:c r="WUR5854" s="25"/>
      <x:c r="WUS5854" s="25"/>
      <x:c r="WUT5854" s="25"/>
      <x:c r="WUU5854" s="25"/>
      <x:c r="WUV5854" s="25"/>
      <x:c r="WUW5854" s="25"/>
      <x:c r="WUX5854" s="25"/>
      <x:c r="WUY5854" s="25"/>
      <x:c r="WUZ5854" s="25"/>
      <x:c r="WVA5854" s="25"/>
      <x:c r="WVB5854" s="25"/>
      <x:c r="WVC5854" s="25"/>
      <x:c r="WVD5854" s="25"/>
      <x:c r="WVE5854" s="25"/>
      <x:c r="WVF5854" s="25"/>
      <x:c r="WVG5854" s="25"/>
      <x:c r="WVH5854" s="25"/>
      <x:c r="WVI5854" s="25"/>
      <x:c r="WVJ5854" s="25"/>
      <x:c r="WVK5854" s="25"/>
      <x:c r="WVL5854" s="25"/>
      <x:c r="WVM5854" s="25"/>
      <x:c r="WVN5854" s="25"/>
      <x:c r="WVO5854" s="25"/>
      <x:c r="WVP5854" s="25"/>
      <x:c r="WVQ5854" s="25"/>
      <x:c r="WVR5854" s="25"/>
      <x:c r="WVS5854" s="25"/>
      <x:c r="WVT5854" s="25"/>
      <x:c r="WVU5854" s="25"/>
      <x:c r="WVV5854" s="25"/>
      <x:c r="WVW5854" s="25"/>
      <x:c r="WVX5854" s="25"/>
      <x:c r="WVY5854" s="25"/>
      <x:c r="WVZ5854" s="25"/>
      <x:c r="WWA5854" s="25"/>
      <x:c r="WWB5854" s="25"/>
      <x:c r="WWC5854" s="25"/>
      <x:c r="WWD5854" s="25"/>
      <x:c r="WWE5854" s="25"/>
      <x:c r="WWF5854" s="25"/>
      <x:c r="WWG5854" s="25"/>
      <x:c r="WWH5854" s="25"/>
      <x:c r="WWI5854" s="25"/>
      <x:c r="WWJ5854" s="25"/>
      <x:c r="WWK5854" s="25"/>
      <x:c r="WWL5854" s="25"/>
      <x:c r="WWM5854" s="25"/>
      <x:c r="WWN5854" s="25"/>
      <x:c r="WWO5854" s="25"/>
      <x:c r="WWP5854" s="25"/>
      <x:c r="WWQ5854" s="25"/>
      <x:c r="WWR5854" s="25"/>
      <x:c r="WWS5854" s="25"/>
      <x:c r="WWT5854" s="25"/>
      <x:c r="WWU5854" s="25"/>
      <x:c r="WWV5854" s="25"/>
      <x:c r="WWW5854" s="25"/>
      <x:c r="WWX5854" s="25"/>
      <x:c r="WWY5854" s="25"/>
      <x:c r="WWZ5854" s="25"/>
      <x:c r="WXA5854" s="25"/>
      <x:c r="WXB5854" s="25"/>
      <x:c r="WXC5854" s="25"/>
      <x:c r="WXD5854" s="25"/>
      <x:c r="WXE5854" s="25"/>
      <x:c r="WXF5854" s="25"/>
      <x:c r="WXG5854" s="25"/>
      <x:c r="WXH5854" s="25"/>
      <x:c r="WXI5854" s="25"/>
      <x:c r="WXJ5854" s="25"/>
      <x:c r="WXK5854" s="25"/>
      <x:c r="WXL5854" s="25"/>
      <x:c r="WXM5854" s="25"/>
      <x:c r="WXN5854" s="25"/>
      <x:c r="WXO5854" s="25"/>
      <x:c r="WXP5854" s="25"/>
      <x:c r="WXQ5854" s="25"/>
      <x:c r="WXR5854" s="25"/>
      <x:c r="WXS5854" s="25"/>
      <x:c r="WXT5854" s="25"/>
      <x:c r="WXU5854" s="25"/>
      <x:c r="WXV5854" s="25"/>
      <x:c r="WXW5854" s="25"/>
      <x:c r="WXX5854" s="25"/>
      <x:c r="WXY5854" s="25"/>
      <x:c r="WXZ5854" s="25"/>
      <x:c r="WYA5854" s="25"/>
      <x:c r="WYB5854" s="25"/>
      <x:c r="WYC5854" s="25"/>
      <x:c r="WYD5854" s="25"/>
      <x:c r="WYE5854" s="25"/>
      <x:c r="WYF5854" s="25"/>
      <x:c r="WYG5854" s="25"/>
      <x:c r="WYH5854" s="25"/>
      <x:c r="WYI5854" s="25"/>
      <x:c r="WYJ5854" s="25"/>
      <x:c r="WYK5854" s="25"/>
      <x:c r="WYL5854" s="25"/>
      <x:c r="WYM5854" s="25"/>
      <x:c r="WYN5854" s="25"/>
      <x:c r="WYO5854" s="25"/>
      <x:c r="WYP5854" s="25"/>
      <x:c r="WYQ5854" s="25"/>
      <x:c r="WYR5854" s="25"/>
      <x:c r="WYS5854" s="25"/>
      <x:c r="WYT5854" s="25"/>
      <x:c r="WYU5854" s="25"/>
      <x:c r="WYV5854" s="25"/>
      <x:c r="WYW5854" s="25"/>
      <x:c r="WYX5854" s="25"/>
      <x:c r="WYY5854" s="25"/>
      <x:c r="WYZ5854" s="25"/>
      <x:c r="WZA5854" s="25"/>
      <x:c r="WZB5854" s="25"/>
      <x:c r="WZC5854" s="25"/>
      <x:c r="WZD5854" s="25"/>
      <x:c r="WZE5854" s="25"/>
      <x:c r="WZF5854" s="25"/>
      <x:c r="WZG5854" s="25"/>
      <x:c r="WZH5854" s="25"/>
      <x:c r="WZI5854" s="25"/>
      <x:c r="WZJ5854" s="25"/>
      <x:c r="WZK5854" s="25"/>
      <x:c r="WZL5854" s="25"/>
      <x:c r="WZM5854" s="25"/>
      <x:c r="WZN5854" s="25"/>
      <x:c r="WZO5854" s="25"/>
      <x:c r="WZP5854" s="25"/>
      <x:c r="WZQ5854" s="25"/>
      <x:c r="WZR5854" s="25"/>
      <x:c r="WZS5854" s="25"/>
      <x:c r="WZT5854" s="25"/>
      <x:c r="WZU5854" s="25"/>
      <x:c r="WZV5854" s="25"/>
      <x:c r="WZW5854" s="25"/>
      <x:c r="WZX5854" s="25"/>
      <x:c r="WZY5854" s="25"/>
      <x:c r="WZZ5854" s="25"/>
      <x:c r="XAA5854" s="25"/>
      <x:c r="XAB5854" s="25"/>
      <x:c r="XAC5854" s="25"/>
      <x:c r="XAD5854" s="25"/>
      <x:c r="XAE5854" s="25"/>
      <x:c r="XAF5854" s="25"/>
      <x:c r="XAG5854" s="25"/>
      <x:c r="XAH5854" s="25"/>
      <x:c r="XAI5854" s="25"/>
      <x:c r="XAJ5854" s="25"/>
      <x:c r="XAK5854" s="25"/>
      <x:c r="XAL5854" s="25"/>
      <x:c r="XAM5854" s="25"/>
      <x:c r="XAN5854" s="25"/>
      <x:c r="XAO5854" s="25"/>
      <x:c r="XAP5854" s="25"/>
      <x:c r="XAQ5854" s="25"/>
      <x:c r="XAR5854" s="25"/>
      <x:c r="XAS5854" s="25"/>
      <x:c r="XAT5854" s="25"/>
      <x:c r="XAU5854" s="25"/>
      <x:c r="XAV5854" s="25"/>
      <x:c r="XAW5854" s="25"/>
      <x:c r="XAX5854" s="25"/>
      <x:c r="XAY5854" s="25"/>
      <x:c r="XAZ5854" s="25"/>
      <x:c r="XBA5854" s="25"/>
      <x:c r="XBB5854" s="25"/>
      <x:c r="XBC5854" s="25"/>
      <x:c r="XBD5854" s="25"/>
      <x:c r="XBE5854" s="25"/>
      <x:c r="XBF5854" s="25"/>
      <x:c r="XBG5854" s="25"/>
      <x:c r="XBH5854" s="25"/>
      <x:c r="XBI5854" s="25"/>
      <x:c r="XBJ5854" s="25"/>
      <x:c r="XBK5854" s="25"/>
      <x:c r="XBL5854" s="25"/>
      <x:c r="XBM5854" s="25"/>
      <x:c r="XBN5854" s="25"/>
      <x:c r="XBO5854" s="25"/>
      <x:c r="XBP5854" s="25"/>
      <x:c r="XBQ5854" s="25"/>
      <x:c r="XBR5854" s="25"/>
      <x:c r="XBS5854" s="25"/>
      <x:c r="XBT5854" s="25"/>
      <x:c r="XBU5854" s="25"/>
      <x:c r="XBV5854" s="25"/>
      <x:c r="XBW5854" s="25"/>
      <x:c r="XBX5854" s="25"/>
      <x:c r="XBY5854" s="25"/>
      <x:c r="XBZ5854" s="25"/>
      <x:c r="XCA5854" s="25"/>
      <x:c r="XCB5854" s="25"/>
      <x:c r="XCC5854" s="25"/>
      <x:c r="XCD5854" s="25"/>
      <x:c r="XCE5854" s="25"/>
      <x:c r="XCF5854" s="25"/>
      <x:c r="XCG5854" s="25"/>
      <x:c r="XCH5854" s="25"/>
      <x:c r="XCI5854" s="25"/>
      <x:c r="XCJ5854" s="25"/>
      <x:c r="XCK5854" s="25"/>
      <x:c r="XCL5854" s="25"/>
      <x:c r="XCM5854" s="25"/>
      <x:c r="XCN5854" s="25"/>
      <x:c r="XCO5854" s="25"/>
      <x:c r="XCP5854" s="25"/>
      <x:c r="XCQ5854" s="25"/>
      <x:c r="XCR5854" s="25"/>
      <x:c r="XCS5854" s="25"/>
      <x:c r="XCT5854" s="25"/>
      <x:c r="XCU5854" s="25"/>
      <x:c r="XCV5854" s="25"/>
      <x:c r="XCW5854" s="25"/>
      <x:c r="XCX5854" s="25"/>
      <x:c r="XCY5854" s="25"/>
      <x:c r="XCZ5854" s="25"/>
      <x:c r="XDA5854" s="25"/>
      <x:c r="XDB5854" s="25"/>
      <x:c r="XDC5854" s="25"/>
      <x:c r="XDD5854" s="25"/>
      <x:c r="XDE5854" s="25"/>
      <x:c r="XDF5854" s="25"/>
      <x:c r="XDG5854" s="25"/>
      <x:c r="XDH5854" s="25"/>
      <x:c r="XDI5854" s="25"/>
      <x:c r="XDJ5854" s="25"/>
      <x:c r="XDK5854" s="25"/>
      <x:c r="XDL5854" s="25"/>
      <x:c r="XDM5854" s="25"/>
      <x:c r="XDN5854" s="25"/>
      <x:c r="XDO5854" s="25"/>
      <x:c r="XDP5854" s="25"/>
      <x:c r="XDQ5854" s="25"/>
      <x:c r="XDR5854" s="25"/>
      <x:c r="XDS5854" s="25"/>
      <x:c r="XDT5854" s="25"/>
      <x:c r="XDU5854" s="25"/>
      <x:c r="XDV5854" s="25"/>
      <x:c r="XDW5854" s="25"/>
      <x:c r="XDX5854" s="25"/>
      <x:c r="XDY5854" s="25"/>
      <x:c r="XDZ5854" s="25"/>
      <x:c r="XEA5854" s="25"/>
      <x:c r="XEB5854" s="25"/>
      <x:c r="XEC5854" s="25"/>
      <x:c r="XED5854" s="25"/>
      <x:c r="XEE5854" s="25"/>
      <x:c r="XEF5854" s="25"/>
      <x:c r="XEG5854" s="25"/>
      <x:c r="XEH5854" s="25"/>
      <x:c r="XEI5854" s="25"/>
      <x:c r="XEJ5854" s="25"/>
      <x:c r="XEK5854" s="25"/>
      <x:c r="XEL5854" s="25"/>
      <x:c r="XEM5854" s="25"/>
      <x:c r="XEN5854" s="25"/>
      <x:c r="XEO5854" s="25"/>
      <x:c r="XEP5854" s="25"/>
      <x:c r="XEQ5854" s="25"/>
      <x:c r="XER5854" s="25"/>
      <x:c r="XES5854" s="25"/>
      <x:c r="XET5854" s="25"/>
      <x:c r="XEU5854" s="25"/>
      <x:c r="XEV5854" s="25"/>
      <x:c r="XEW5854" s="25"/>
      <x:c r="XEX5854" s="25"/>
      <x:c r="XEY5854" s="25"/>
      <x:c r="XEZ5854" s="25"/>
      <x:c r="XFA5854" s="25"/>
      <x:c r="XFB5854" s="25"/>
      <x:c r="XFC5854" s="25"/>
      <x:c r="XFD5854" s="25"/>
    </x:row>
    <x:row r="5855" spans="1:43" s="6" customFormat="1">
      <x:c r="A5855" s="386">
        <x:v>469414</x:v>
      </x:c>
      <x:c r="B5855" s="6">
        <x:v>1365</x:v>
      </x:c>
      <x:c r="C5855" s="6">
        <x:v>0.133333333333333</x:v>
      </x:c>
      <x:c r="G5855" s="6">
        <x:v>1</x:v>
      </x:c>
      <x:c r="I5855" s="6" t="s">
        <x:v>746</x:v>
      </x:c>
      <x:c r="M5855" s="6">
        <x:v>5061</x:v>
      </x:c>
      <x:c r="O5855" s="6" t="s">
        <x:v>101</x:v>
      </x:c>
      <x:c r="AG5855" s="93"/>
      <x:c r="AL5855" s="171" t="s">
        <x:v>856</x:v>
      </x:c>
      <x:c r="AM5855" s="171"/>
      <x:c r="AN5855" s="171"/>
      <x:c r="AO5855" s="171"/>
      <x:c r="AP5855" s="171"/>
      <x:c r="AQ5855" s="171"/>
    </x:row>
    <x:row r="5856" spans="1:43" s="6" customFormat="1">
      <x:c r="A5856" s="386">
        <x:v>469415</x:v>
      </x:c>
      <x:c r="B5856" s="6">
        <x:v>1365</x:v>
      </x:c>
      <x:c r="C5856" s="6">
        <x:v>0.366666666666667</x:v>
      </x:c>
      <x:c r="G5856" s="6">
        <x:v>1</x:v>
      </x:c>
      <x:c r="I5856" s="6" t="s">
        <x:v>746</x:v>
      </x:c>
      <x:c r="M5856" s="6">
        <x:v>5062</x:v>
      </x:c>
      <x:c r="O5856" s="6" t="s">
        <x:v>101</x:v>
      </x:c>
      <x:c r="AG5856" s="93"/>
      <x:c r="AL5856" s="171" t="s">
        <x:v>856</x:v>
      </x:c>
      <x:c r="AM5856" s="171"/>
      <x:c r="AN5856" s="171"/>
      <x:c r="AO5856" s="171"/>
      <x:c r="AP5856" s="171"/>
      <x:c r="AQ5856" s="171"/>
    </x:row>
    <x:row r="5857" spans="1:43" s="6" customFormat="1">
      <x:c r="A5857" s="386">
        <x:v>469416</x:v>
      </x:c>
      <x:c r="B5857" s="6">
        <x:v>1365</x:v>
      </x:c>
      <x:c r="C5857" s="6">
        <x:v>0.6</x:v>
      </x:c>
      <x:c r="G5857" s="6">
        <x:v>1</x:v>
      </x:c>
      <x:c r="I5857" s="6" t="s">
        <x:v>746</x:v>
      </x:c>
      <x:c r="M5857" s="6">
        <x:v>5062</x:v>
      </x:c>
      <x:c r="O5857" s="6" t="s">
        <x:v>101</x:v>
      </x:c>
      <x:c r="AG5857" s="93"/>
      <x:c r="AL5857" s="171" t="s">
        <x:v>856</x:v>
      </x:c>
      <x:c r="AM5857" s="171"/>
      <x:c r="AN5857" s="171"/>
      <x:c r="AO5857" s="171"/>
      <x:c r="AP5857" s="171"/>
      <x:c r="AQ5857" s="171"/>
    </x:row>
    <x:row r="5858" spans="1:43" s="6" customFormat="1">
      <x:c r="A5858" s="386">
        <x:v>469417</x:v>
      </x:c>
      <x:c r="B5858" s="6">
        <x:v>1365</x:v>
      </x:c>
      <x:c r="C5858" s="6">
        <x:v>0.833333333333333</x:v>
      </x:c>
      <x:c r="G5858" s="6">
        <x:v>1</x:v>
      </x:c>
      <x:c r="I5858" s="6" t="s">
        <x:v>746</x:v>
      </x:c>
      <x:c r="M5858" s="6">
        <x:v>5062</x:v>
      </x:c>
      <x:c r="O5858" s="6" t="s">
        <x:v>101</x:v>
      </x:c>
      <x:c r="AG5858" s="93"/>
      <x:c r="AL5858" s="171" t="s">
        <x:v>856</x:v>
      </x:c>
      <x:c r="AM5858" s="171"/>
      <x:c r="AN5858" s="171"/>
      <x:c r="AO5858" s="171"/>
      <x:c r="AP5858" s="171"/>
      <x:c r="AQ5858" s="171"/>
    </x:row>
    <x:row r="5859" spans="1:43" s="6" customFormat="1">
      <x:c r="A5859" s="386">
        <x:v>469418</x:v>
      </x:c>
      <x:c r="B5859" s="6">
        <x:v>1365</x:v>
      </x:c>
      <x:c r="C5859" s="6">
        <x:v>1.06666666666667</x:v>
      </x:c>
      <x:c r="G5859" s="6">
        <x:v>1</x:v>
      </x:c>
      <x:c r="I5859" s="6" t="s">
        <x:v>746</x:v>
      </x:c>
      <x:c r="M5859" s="6">
        <x:v>5062</x:v>
      </x:c>
      <x:c r="O5859" s="6" t="s">
        <x:v>101</x:v>
      </x:c>
      <x:c r="AG5859" s="93"/>
      <x:c r="AL5859" s="171" t="s">
        <x:v>856</x:v>
      </x:c>
      <x:c r="AM5859" s="171"/>
      <x:c r="AN5859" s="171"/>
      <x:c r="AO5859" s="171"/>
      <x:c r="AP5859" s="171"/>
      <x:c r="AQ5859" s="171"/>
    </x:row>
    <x:row r="5860" spans="1:43" s="6" customFormat="1">
      <x:c r="A5860" s="386">
        <x:v>469419</x:v>
      </x:c>
      <x:c r="B5860" s="6">
        <x:v>1365</x:v>
      </x:c>
      <x:c r="C5860" s="6">
        <x:v>1.3</x:v>
      </x:c>
      <x:c r="G5860" s="6">
        <x:v>1</x:v>
      </x:c>
      <x:c r="I5860" s="6" t="s">
        <x:v>746</x:v>
      </x:c>
      <x:c r="M5860" s="6">
        <x:v>5062</x:v>
      </x:c>
      <x:c r="O5860" s="6" t="s">
        <x:v>101</x:v>
      </x:c>
      <x:c r="AG5860" s="93"/>
      <x:c r="AL5860" s="171" t="s">
        <x:v>856</x:v>
      </x:c>
      <x:c r="AM5860" s="171"/>
      <x:c r="AN5860" s="171"/>
      <x:c r="AO5860" s="171"/>
      <x:c r="AP5860" s="171"/>
      <x:c r="AQ5860" s="171"/>
    </x:row>
    <x:row r="5861" spans="1:43" s="6" customFormat="1">
      <x:c r="A5861" s="386">
        <x:v>469420</x:v>
      </x:c>
      <x:c r="B5861" s="6">
        <x:v>1365</x:v>
      </x:c>
      <x:c r="C5861" s="6">
        <x:v>1.5</x:v>
      </x:c>
      <x:c r="G5861" s="6">
        <x:v>1</x:v>
      </x:c>
      <x:c r="I5861" s="6" t="s">
        <x:v>746</x:v>
      </x:c>
      <x:c r="M5861" s="6">
        <x:v>5062</x:v>
      </x:c>
      <x:c r="O5861" s="6" t="s">
        <x:v>101</x:v>
      </x:c>
      <x:c r="AG5861" s="93"/>
      <x:c r="AL5861" s="171" t="s">
        <x:v>856</x:v>
      </x:c>
      <x:c r="AM5861" s="171"/>
      <x:c r="AN5861" s="171"/>
      <x:c r="AO5861" s="171"/>
      <x:c r="AP5861" s="171"/>
      <x:c r="AQ5861" s="171"/>
    </x:row>
    <x:row r="5862" spans="1:43" s="6" customFormat="1">
      <x:c r="A5862" s="386">
        <x:v>469421</x:v>
      </x:c>
      <x:c r="B5862" s="6">
        <x:v>1365</x:v>
      </x:c>
      <x:c r="C5862" s="6">
        <x:v>1.63333333333333</x:v>
      </x:c>
      <x:c r="G5862" s="6">
        <x:v>3</x:v>
      </x:c>
      <x:c r="I5862" s="6" t="s">
        <x:v>746</x:v>
      </x:c>
      <x:c r="M5862" s="6">
        <x:v>5062</x:v>
      </x:c>
      <x:c r="O5862" s="6" t="s">
        <x:v>101</x:v>
      </x:c>
      <x:c r="AG5862" s="93"/>
      <x:c r="AL5862" s="171" t="s">
        <x:v>856</x:v>
      </x:c>
      <x:c r="AM5862" s="171"/>
      <x:c r="AN5862" s="171"/>
      <x:c r="AO5862" s="171"/>
      <x:c r="AP5862" s="171"/>
      <x:c r="AQ5862" s="171"/>
    </x:row>
    <x:row r="5863" spans="1:16384" customFormat="1">
      <x:c r="A5863" s="25">
        <x:v>469422</x:v>
      </x:c>
      <x:c r="B5863" s="25">
        <x:v>1366</x:v>
      </x:c>
      <x:c r="C5863" s="25">
        <x:f>40/30</x:f>
        <x:v>1.33333333333333</x:v>
      </x:c>
      <x:c r="D5863" s="25"/>
      <x:c r="E5863" s="25"/>
      <x:c r="F5863" s="25"/>
      <x:c r="G5863" s="25">
        <x:v>1</x:v>
      </x:c>
      <x:c r="H5863" s="25"/>
      <x:c r="I5863" s="25" t="s">
        <x:v>746</x:v>
      </x:c>
      <x:c r="J5863" s="25"/>
      <x:c r="K5863" s="25"/>
      <x:c r="L5863" s="25"/>
      <x:c r="M5863" s="25">
        <x:v>5070</x:v>
      </x:c>
      <x:c r="N5863" s="25"/>
      <x:c r="O5863" s="25" t="s">
        <x:v>101</x:v>
      </x:c>
      <x:c r="P5863" s="25"/>
      <x:c r="Q5863" s="25"/>
      <x:c r="R5863" s="25"/>
      <x:c r="S5863" s="25"/>
      <x:c r="T5863" s="25"/>
      <x:c r="U5863" s="25"/>
      <x:c r="V5863" s="25"/>
      <x:c r="W5863" s="25"/>
      <x:c r="X5863" s="25"/>
      <x:c r="Y5863" s="25"/>
      <x:c r="Z5863" s="25"/>
      <x:c r="AA5863" s="25"/>
      <x:c r="AB5863" s="25"/>
      <x:c r="AC5863" s="25"/>
      <x:c r="AD5863" s="25"/>
      <x:c r="AE5863" s="25"/>
      <x:c r="AF5863" s="25"/>
      <x:c r="AG5863" s="25"/>
      <x:c r="AH5863" s="25"/>
      <x:c r="AI5863" s="25"/>
      <x:c r="AJ5863" s="25"/>
      <x:c r="AK5863" s="25"/>
      <x:c r="AL5863" s="25" t="s">
        <x:v>857</x:v>
      </x:c>
      <x:c r="AM5863" s="25"/>
      <x:c r="AN5863" s="25"/>
      <x:c r="AO5863" s="25"/>
      <x:c r="AP5863" s="25"/>
      <x:c r="AQ5863" s="25"/>
      <x:c r="AR5863" s="25"/>
      <x:c r="AS5863" s="25"/>
      <x:c r="AT5863" s="25"/>
      <x:c r="AU5863" s="25"/>
      <x:c r="AV5863" s="25"/>
      <x:c r="AW5863" s="25"/>
      <x:c r="AX5863" s="25"/>
      <x:c r="AY5863" s="25"/>
      <x:c r="AZ5863" s="25"/>
      <x:c r="BA5863" s="25"/>
      <x:c r="BB5863" s="25"/>
      <x:c r="BC5863" s="25"/>
      <x:c r="BD5863" s="25"/>
      <x:c r="BE5863" s="25"/>
      <x:c r="BF5863" s="25"/>
      <x:c r="BG5863" s="25"/>
      <x:c r="BH5863" s="25"/>
      <x:c r="BI5863" s="25"/>
      <x:c r="BJ5863" s="25"/>
      <x:c r="BK5863" s="25"/>
      <x:c r="BL5863" s="25"/>
      <x:c r="BM5863" s="25"/>
      <x:c r="BN5863" s="25"/>
      <x:c r="BO5863" s="25"/>
      <x:c r="BP5863" s="25"/>
      <x:c r="BQ5863" s="25"/>
      <x:c r="BR5863" s="25"/>
      <x:c r="BS5863" s="25"/>
      <x:c r="BT5863" s="25"/>
      <x:c r="BU5863" s="25"/>
      <x:c r="BV5863" s="25"/>
      <x:c r="BW5863" s="25"/>
      <x:c r="BX5863" s="25"/>
      <x:c r="BY5863" s="25"/>
      <x:c r="BZ5863" s="25"/>
      <x:c r="CA5863" s="25"/>
      <x:c r="CB5863" s="25"/>
      <x:c r="CC5863" s="25"/>
      <x:c r="CD5863" s="25"/>
      <x:c r="CE5863" s="25"/>
      <x:c r="CF5863" s="25"/>
      <x:c r="CG5863" s="25"/>
      <x:c r="CH5863" s="25"/>
      <x:c r="CI5863" s="25"/>
      <x:c r="CJ5863" s="25"/>
      <x:c r="CK5863" s="25"/>
      <x:c r="CL5863" s="25"/>
      <x:c r="CM5863" s="25"/>
      <x:c r="CN5863" s="25"/>
      <x:c r="CO5863" s="25"/>
      <x:c r="CP5863" s="25"/>
      <x:c r="CQ5863" s="25"/>
      <x:c r="CR5863" s="25"/>
      <x:c r="CS5863" s="25"/>
      <x:c r="CT5863" s="25"/>
      <x:c r="CU5863" s="25"/>
      <x:c r="CV5863" s="25"/>
      <x:c r="CW5863" s="25"/>
      <x:c r="CX5863" s="25"/>
      <x:c r="CY5863" s="25"/>
      <x:c r="CZ5863" s="25"/>
      <x:c r="DA5863" s="25"/>
      <x:c r="DB5863" s="25"/>
      <x:c r="DC5863" s="25"/>
      <x:c r="DD5863" s="25"/>
      <x:c r="DE5863" s="25"/>
      <x:c r="DF5863" s="25"/>
      <x:c r="DG5863" s="25"/>
      <x:c r="DH5863" s="25"/>
      <x:c r="DI5863" s="25"/>
      <x:c r="DJ5863" s="25"/>
      <x:c r="DK5863" s="25"/>
      <x:c r="DL5863" s="25"/>
      <x:c r="DM5863" s="25"/>
      <x:c r="DN5863" s="25"/>
      <x:c r="DO5863" s="25"/>
      <x:c r="DP5863" s="25"/>
      <x:c r="DQ5863" s="25"/>
      <x:c r="DR5863" s="25"/>
      <x:c r="DS5863" s="25"/>
      <x:c r="DT5863" s="25"/>
      <x:c r="DU5863" s="25"/>
      <x:c r="DV5863" s="25"/>
      <x:c r="DW5863" s="25"/>
      <x:c r="DX5863" s="25"/>
      <x:c r="DY5863" s="25"/>
      <x:c r="DZ5863" s="25"/>
      <x:c r="EA5863" s="25"/>
      <x:c r="EB5863" s="25"/>
      <x:c r="EC5863" s="25"/>
      <x:c r="ED5863" s="25"/>
      <x:c r="EE5863" s="25"/>
      <x:c r="EF5863" s="25"/>
      <x:c r="EG5863" s="25"/>
      <x:c r="EH5863" s="25"/>
      <x:c r="EI5863" s="25"/>
      <x:c r="EJ5863" s="25"/>
      <x:c r="EK5863" s="25"/>
      <x:c r="EL5863" s="25"/>
      <x:c r="EM5863" s="25"/>
      <x:c r="EN5863" s="25"/>
      <x:c r="EO5863" s="25"/>
      <x:c r="EP5863" s="25"/>
      <x:c r="EQ5863" s="25"/>
      <x:c r="ER5863" s="25"/>
      <x:c r="ES5863" s="25"/>
      <x:c r="ET5863" s="25"/>
      <x:c r="EU5863" s="25"/>
      <x:c r="EV5863" s="25"/>
      <x:c r="EW5863" s="25"/>
      <x:c r="EX5863" s="25"/>
      <x:c r="EY5863" s="25"/>
      <x:c r="EZ5863" s="25"/>
      <x:c r="FA5863" s="25"/>
      <x:c r="FB5863" s="25"/>
      <x:c r="FC5863" s="25"/>
      <x:c r="FD5863" s="25"/>
      <x:c r="FE5863" s="25"/>
      <x:c r="FF5863" s="25"/>
      <x:c r="FG5863" s="25"/>
      <x:c r="FH5863" s="25"/>
      <x:c r="FI5863" s="25"/>
      <x:c r="FJ5863" s="25"/>
      <x:c r="FK5863" s="25"/>
      <x:c r="FL5863" s="25"/>
      <x:c r="FM5863" s="25"/>
      <x:c r="FN5863" s="25"/>
      <x:c r="FO5863" s="25"/>
      <x:c r="FP5863" s="25"/>
      <x:c r="FQ5863" s="25"/>
      <x:c r="FR5863" s="25"/>
      <x:c r="FS5863" s="25"/>
      <x:c r="FT5863" s="25"/>
      <x:c r="FU5863" s="25"/>
      <x:c r="FV5863" s="25"/>
      <x:c r="FW5863" s="25"/>
      <x:c r="FX5863" s="25"/>
      <x:c r="FY5863" s="25"/>
      <x:c r="FZ5863" s="25"/>
      <x:c r="GA5863" s="25"/>
      <x:c r="GB5863" s="25"/>
      <x:c r="GC5863" s="25"/>
      <x:c r="GD5863" s="25"/>
      <x:c r="GE5863" s="25"/>
      <x:c r="GF5863" s="25"/>
      <x:c r="GG5863" s="25"/>
      <x:c r="GH5863" s="25"/>
      <x:c r="GI5863" s="25"/>
      <x:c r="GJ5863" s="25"/>
      <x:c r="GK5863" s="25"/>
      <x:c r="GL5863" s="25"/>
      <x:c r="GM5863" s="25"/>
      <x:c r="GN5863" s="25"/>
      <x:c r="GO5863" s="25"/>
      <x:c r="GP5863" s="25"/>
      <x:c r="GQ5863" s="25"/>
      <x:c r="GR5863" s="25"/>
      <x:c r="GS5863" s="25"/>
      <x:c r="GT5863" s="25"/>
      <x:c r="GU5863" s="25"/>
      <x:c r="GV5863" s="25"/>
      <x:c r="GW5863" s="25"/>
      <x:c r="GX5863" s="25"/>
      <x:c r="GY5863" s="25"/>
      <x:c r="GZ5863" s="25"/>
      <x:c r="HA5863" s="25"/>
      <x:c r="HB5863" s="25"/>
      <x:c r="HC5863" s="25"/>
      <x:c r="HD5863" s="25"/>
      <x:c r="HE5863" s="25"/>
      <x:c r="HF5863" s="25"/>
      <x:c r="HG5863" s="25"/>
      <x:c r="HH5863" s="25"/>
      <x:c r="HI5863" s="25"/>
      <x:c r="HJ5863" s="25"/>
      <x:c r="HK5863" s="25"/>
      <x:c r="HL5863" s="25"/>
      <x:c r="HM5863" s="25"/>
      <x:c r="HN5863" s="25"/>
      <x:c r="HO5863" s="25"/>
      <x:c r="HP5863" s="25"/>
      <x:c r="HQ5863" s="25"/>
      <x:c r="HR5863" s="25"/>
      <x:c r="HS5863" s="25"/>
      <x:c r="HT5863" s="25"/>
      <x:c r="HU5863" s="25"/>
      <x:c r="HV5863" s="25"/>
      <x:c r="HW5863" s="25"/>
      <x:c r="HX5863" s="25"/>
      <x:c r="HY5863" s="25"/>
      <x:c r="HZ5863" s="25"/>
      <x:c r="IA5863" s="25"/>
      <x:c r="IB5863" s="25"/>
      <x:c r="IC5863" s="25"/>
      <x:c r="ID5863" s="25"/>
      <x:c r="IE5863" s="25"/>
      <x:c r="IF5863" s="25"/>
      <x:c r="IG5863" s="25"/>
      <x:c r="IH5863" s="25"/>
      <x:c r="II5863" s="25"/>
      <x:c r="IJ5863" s="25"/>
      <x:c r="IK5863" s="25"/>
      <x:c r="IL5863" s="25"/>
      <x:c r="IM5863" s="25"/>
      <x:c r="IN5863" s="25"/>
      <x:c r="IO5863" s="25"/>
      <x:c r="IP5863" s="25"/>
      <x:c r="IQ5863" s="25"/>
      <x:c r="IR5863" s="25"/>
      <x:c r="IS5863" s="25"/>
      <x:c r="IT5863" s="25"/>
      <x:c r="IU5863" s="25"/>
      <x:c r="IV5863" s="25"/>
      <x:c r="IW5863" s="25"/>
      <x:c r="IX5863" s="25"/>
      <x:c r="IY5863" s="25"/>
      <x:c r="IZ5863" s="25"/>
      <x:c r="JA5863" s="25"/>
      <x:c r="JB5863" s="25"/>
      <x:c r="JC5863" s="25"/>
      <x:c r="JD5863" s="25"/>
      <x:c r="JE5863" s="25"/>
      <x:c r="JF5863" s="25"/>
      <x:c r="JG5863" s="25"/>
      <x:c r="JH5863" s="25"/>
      <x:c r="JI5863" s="25"/>
      <x:c r="JJ5863" s="25"/>
      <x:c r="JK5863" s="25"/>
      <x:c r="JL5863" s="25"/>
      <x:c r="JM5863" s="25"/>
      <x:c r="JN5863" s="25"/>
      <x:c r="JO5863" s="25"/>
      <x:c r="JP5863" s="25"/>
      <x:c r="JQ5863" s="25"/>
      <x:c r="JR5863" s="25"/>
      <x:c r="JS5863" s="25"/>
      <x:c r="JT5863" s="25"/>
      <x:c r="JU5863" s="25"/>
      <x:c r="JV5863" s="25"/>
      <x:c r="JW5863" s="25"/>
      <x:c r="JX5863" s="25"/>
      <x:c r="JY5863" s="25"/>
      <x:c r="JZ5863" s="25"/>
      <x:c r="KA5863" s="25"/>
      <x:c r="KB5863" s="25"/>
      <x:c r="KC5863" s="25"/>
      <x:c r="KD5863" s="25"/>
      <x:c r="KE5863" s="25"/>
      <x:c r="KF5863" s="25"/>
      <x:c r="KG5863" s="25"/>
      <x:c r="KH5863" s="25"/>
      <x:c r="KI5863" s="25"/>
      <x:c r="KJ5863" s="25"/>
      <x:c r="KK5863" s="25"/>
      <x:c r="KL5863" s="25"/>
      <x:c r="KM5863" s="25"/>
      <x:c r="KN5863" s="25"/>
      <x:c r="KO5863" s="25"/>
      <x:c r="KP5863" s="25"/>
      <x:c r="KQ5863" s="25"/>
      <x:c r="KR5863" s="25"/>
      <x:c r="KS5863" s="25"/>
      <x:c r="KT5863" s="25"/>
      <x:c r="KU5863" s="25"/>
      <x:c r="KV5863" s="25"/>
      <x:c r="KW5863" s="25"/>
      <x:c r="KX5863" s="25"/>
      <x:c r="KY5863" s="25"/>
      <x:c r="KZ5863" s="25"/>
      <x:c r="LA5863" s="25"/>
      <x:c r="LB5863" s="25"/>
      <x:c r="LC5863" s="25"/>
      <x:c r="LD5863" s="25"/>
      <x:c r="LE5863" s="25"/>
      <x:c r="LF5863" s="25"/>
      <x:c r="LG5863" s="25"/>
      <x:c r="LH5863" s="25"/>
      <x:c r="LI5863" s="25"/>
      <x:c r="LJ5863" s="25"/>
      <x:c r="LK5863" s="25"/>
      <x:c r="LL5863" s="25"/>
      <x:c r="LM5863" s="25"/>
      <x:c r="LN5863" s="25"/>
      <x:c r="LO5863" s="25"/>
      <x:c r="LP5863" s="25"/>
      <x:c r="LQ5863" s="25"/>
      <x:c r="LR5863" s="25"/>
      <x:c r="LS5863" s="25"/>
      <x:c r="LT5863" s="25"/>
      <x:c r="LU5863" s="25"/>
      <x:c r="LV5863" s="25"/>
      <x:c r="LW5863" s="25"/>
      <x:c r="LX5863" s="25"/>
      <x:c r="LY5863" s="25"/>
      <x:c r="LZ5863" s="25"/>
      <x:c r="MA5863" s="25"/>
      <x:c r="MB5863" s="25"/>
      <x:c r="MC5863" s="25"/>
      <x:c r="MD5863" s="25"/>
      <x:c r="ME5863" s="25"/>
      <x:c r="MF5863" s="25"/>
      <x:c r="MG5863" s="25"/>
      <x:c r="MH5863" s="25"/>
      <x:c r="MI5863" s="25"/>
      <x:c r="MJ5863" s="25"/>
      <x:c r="MK5863" s="25"/>
      <x:c r="ML5863" s="25"/>
      <x:c r="MM5863" s="25"/>
      <x:c r="MN5863" s="25"/>
      <x:c r="MO5863" s="25"/>
      <x:c r="MP5863" s="25"/>
      <x:c r="MQ5863" s="25"/>
      <x:c r="MR5863" s="25"/>
      <x:c r="MS5863" s="25"/>
      <x:c r="MT5863" s="25"/>
      <x:c r="MU5863" s="25"/>
      <x:c r="MV5863" s="25"/>
      <x:c r="MW5863" s="25"/>
      <x:c r="MX5863" s="25"/>
      <x:c r="MY5863" s="25"/>
      <x:c r="MZ5863" s="25"/>
      <x:c r="NA5863" s="25"/>
      <x:c r="NB5863" s="25"/>
      <x:c r="NC5863" s="25"/>
      <x:c r="ND5863" s="25"/>
      <x:c r="NE5863" s="25"/>
      <x:c r="NF5863" s="25"/>
      <x:c r="NG5863" s="25"/>
      <x:c r="NH5863" s="25"/>
      <x:c r="NI5863" s="25"/>
      <x:c r="NJ5863" s="25"/>
      <x:c r="NK5863" s="25"/>
      <x:c r="NL5863" s="25"/>
      <x:c r="NM5863" s="25"/>
      <x:c r="NN5863" s="25"/>
      <x:c r="NO5863" s="25"/>
      <x:c r="NP5863" s="25"/>
      <x:c r="NQ5863" s="25"/>
      <x:c r="NR5863" s="25"/>
      <x:c r="NS5863" s="25"/>
      <x:c r="NT5863" s="25"/>
      <x:c r="NU5863" s="25"/>
      <x:c r="NV5863" s="25"/>
      <x:c r="NW5863" s="25"/>
      <x:c r="NX5863" s="25"/>
      <x:c r="NY5863" s="25"/>
      <x:c r="NZ5863" s="25"/>
      <x:c r="OA5863" s="25"/>
      <x:c r="OB5863" s="25"/>
      <x:c r="OC5863" s="25"/>
      <x:c r="OD5863" s="25"/>
      <x:c r="OE5863" s="25"/>
      <x:c r="OF5863" s="25"/>
      <x:c r="OG5863" s="25"/>
      <x:c r="OH5863" s="25"/>
      <x:c r="OI5863" s="25"/>
      <x:c r="OJ5863" s="25"/>
      <x:c r="OK5863" s="25"/>
      <x:c r="OL5863" s="25"/>
      <x:c r="OM5863" s="25"/>
      <x:c r="ON5863" s="25"/>
      <x:c r="OO5863" s="25"/>
      <x:c r="OP5863" s="25"/>
      <x:c r="OQ5863" s="25"/>
      <x:c r="OR5863" s="25"/>
      <x:c r="OS5863" s="25"/>
      <x:c r="OT5863" s="25"/>
      <x:c r="OU5863" s="25"/>
      <x:c r="OV5863" s="25"/>
      <x:c r="OW5863" s="25"/>
      <x:c r="OX5863" s="25"/>
      <x:c r="OY5863" s="25"/>
      <x:c r="OZ5863" s="25"/>
      <x:c r="PA5863" s="25"/>
      <x:c r="PB5863" s="25"/>
      <x:c r="PC5863" s="25"/>
      <x:c r="PD5863" s="25"/>
      <x:c r="PE5863" s="25"/>
      <x:c r="PF5863" s="25"/>
      <x:c r="PG5863" s="25"/>
      <x:c r="PH5863" s="25"/>
      <x:c r="PI5863" s="25"/>
      <x:c r="PJ5863" s="25"/>
      <x:c r="PK5863" s="25"/>
      <x:c r="PL5863" s="25"/>
      <x:c r="PM5863" s="25"/>
      <x:c r="PN5863" s="25"/>
      <x:c r="PO5863" s="25"/>
      <x:c r="PP5863" s="25"/>
      <x:c r="PQ5863" s="25"/>
      <x:c r="PR5863" s="25"/>
      <x:c r="PS5863" s="25"/>
      <x:c r="PT5863" s="25"/>
      <x:c r="PU5863" s="25"/>
      <x:c r="PV5863" s="25"/>
      <x:c r="PW5863" s="25"/>
      <x:c r="PX5863" s="25"/>
      <x:c r="PY5863" s="25"/>
      <x:c r="PZ5863" s="25"/>
      <x:c r="QA5863" s="25"/>
      <x:c r="QB5863" s="25"/>
      <x:c r="QC5863" s="25"/>
      <x:c r="QD5863" s="25"/>
      <x:c r="QE5863" s="25"/>
      <x:c r="QF5863" s="25"/>
      <x:c r="QG5863" s="25"/>
      <x:c r="QH5863" s="25"/>
      <x:c r="QI5863" s="25"/>
      <x:c r="QJ5863" s="25"/>
      <x:c r="QK5863" s="25"/>
      <x:c r="QL5863" s="25"/>
      <x:c r="QM5863" s="25"/>
      <x:c r="QN5863" s="25"/>
      <x:c r="QO5863" s="25"/>
      <x:c r="QP5863" s="25"/>
      <x:c r="QQ5863" s="25"/>
      <x:c r="QR5863" s="25"/>
      <x:c r="QS5863" s="25"/>
      <x:c r="QT5863" s="25"/>
      <x:c r="QU5863" s="25"/>
      <x:c r="QV5863" s="25"/>
      <x:c r="QW5863" s="25"/>
      <x:c r="QX5863" s="25"/>
      <x:c r="QY5863" s="25"/>
      <x:c r="QZ5863" s="25"/>
      <x:c r="RA5863" s="25"/>
      <x:c r="RB5863" s="25"/>
      <x:c r="RC5863" s="25"/>
      <x:c r="RD5863" s="25"/>
      <x:c r="RE5863" s="25"/>
      <x:c r="RF5863" s="25"/>
      <x:c r="RG5863" s="25"/>
      <x:c r="RH5863" s="25"/>
      <x:c r="RI5863" s="25"/>
      <x:c r="RJ5863" s="25"/>
      <x:c r="RK5863" s="25"/>
      <x:c r="RL5863" s="25"/>
      <x:c r="RM5863" s="25"/>
      <x:c r="RN5863" s="25"/>
      <x:c r="RO5863" s="25"/>
      <x:c r="RP5863" s="25"/>
      <x:c r="RQ5863" s="25"/>
      <x:c r="RR5863" s="25"/>
      <x:c r="RS5863" s="25"/>
      <x:c r="RT5863" s="25"/>
      <x:c r="RU5863" s="25"/>
      <x:c r="RV5863" s="25"/>
      <x:c r="RW5863" s="25"/>
      <x:c r="RX5863" s="25"/>
      <x:c r="RY5863" s="25"/>
      <x:c r="RZ5863" s="25"/>
      <x:c r="SA5863" s="25"/>
      <x:c r="SB5863" s="25"/>
      <x:c r="SC5863" s="25"/>
      <x:c r="SD5863" s="25"/>
      <x:c r="SE5863" s="25"/>
      <x:c r="SF5863" s="25"/>
      <x:c r="SG5863" s="25"/>
      <x:c r="SH5863" s="25"/>
      <x:c r="SI5863" s="25"/>
      <x:c r="SJ5863" s="25"/>
      <x:c r="SK5863" s="25"/>
      <x:c r="SL5863" s="25"/>
      <x:c r="SM5863" s="25"/>
      <x:c r="SN5863" s="25"/>
      <x:c r="SO5863" s="25"/>
      <x:c r="SP5863" s="25"/>
      <x:c r="SQ5863" s="25"/>
      <x:c r="SR5863" s="25"/>
      <x:c r="SS5863" s="25"/>
      <x:c r="ST5863" s="25"/>
      <x:c r="SU5863" s="25"/>
      <x:c r="SV5863" s="25"/>
      <x:c r="SW5863" s="25"/>
      <x:c r="SX5863" s="25"/>
      <x:c r="SY5863" s="25"/>
      <x:c r="SZ5863" s="25"/>
      <x:c r="TA5863" s="25"/>
      <x:c r="TB5863" s="25"/>
      <x:c r="TC5863" s="25"/>
      <x:c r="TD5863" s="25"/>
      <x:c r="TE5863" s="25"/>
      <x:c r="TF5863" s="25"/>
      <x:c r="TG5863" s="25"/>
      <x:c r="TH5863" s="25"/>
      <x:c r="TI5863" s="25"/>
      <x:c r="TJ5863" s="25"/>
      <x:c r="TK5863" s="25"/>
      <x:c r="TL5863" s="25"/>
      <x:c r="TM5863" s="25"/>
      <x:c r="TN5863" s="25"/>
      <x:c r="TO5863" s="25"/>
      <x:c r="TP5863" s="25"/>
      <x:c r="TQ5863" s="25"/>
      <x:c r="TR5863" s="25"/>
      <x:c r="TS5863" s="25"/>
      <x:c r="TT5863" s="25"/>
      <x:c r="TU5863" s="25"/>
      <x:c r="TV5863" s="25"/>
      <x:c r="TW5863" s="25"/>
      <x:c r="TX5863" s="25"/>
      <x:c r="TY5863" s="25"/>
      <x:c r="TZ5863" s="25"/>
      <x:c r="UA5863" s="25"/>
      <x:c r="UB5863" s="25"/>
      <x:c r="UC5863" s="25"/>
      <x:c r="UD5863" s="25"/>
      <x:c r="UE5863" s="25"/>
      <x:c r="UF5863" s="25"/>
      <x:c r="UG5863" s="25"/>
      <x:c r="UH5863" s="25"/>
      <x:c r="UI5863" s="25"/>
      <x:c r="UJ5863" s="25"/>
      <x:c r="UK5863" s="25"/>
      <x:c r="UL5863" s="25"/>
      <x:c r="UM5863" s="25"/>
      <x:c r="UN5863" s="25"/>
      <x:c r="UO5863" s="25"/>
      <x:c r="UP5863" s="25"/>
      <x:c r="UQ5863" s="25"/>
      <x:c r="UR5863" s="25"/>
      <x:c r="US5863" s="25"/>
      <x:c r="UT5863" s="25"/>
      <x:c r="UU5863" s="25"/>
      <x:c r="UV5863" s="25"/>
      <x:c r="UW5863" s="25"/>
      <x:c r="UX5863" s="25"/>
      <x:c r="UY5863" s="25"/>
      <x:c r="UZ5863" s="25"/>
      <x:c r="VA5863" s="25"/>
      <x:c r="VB5863" s="25"/>
      <x:c r="VC5863" s="25"/>
      <x:c r="VD5863" s="25"/>
      <x:c r="VE5863" s="25"/>
      <x:c r="VF5863" s="25"/>
      <x:c r="VG5863" s="25"/>
      <x:c r="VH5863" s="25"/>
      <x:c r="VI5863" s="25"/>
      <x:c r="VJ5863" s="25"/>
      <x:c r="VK5863" s="25"/>
      <x:c r="VL5863" s="25"/>
      <x:c r="VM5863" s="25"/>
      <x:c r="VN5863" s="25"/>
      <x:c r="VO5863" s="25"/>
      <x:c r="VP5863" s="25"/>
      <x:c r="VQ5863" s="25"/>
      <x:c r="VR5863" s="25"/>
      <x:c r="VS5863" s="25"/>
      <x:c r="VT5863" s="25"/>
      <x:c r="VU5863" s="25"/>
      <x:c r="VV5863" s="25"/>
      <x:c r="VW5863" s="25"/>
      <x:c r="VX5863" s="25"/>
      <x:c r="VY5863" s="25"/>
      <x:c r="VZ5863" s="25"/>
      <x:c r="WA5863" s="25"/>
      <x:c r="WB5863" s="25"/>
      <x:c r="WC5863" s="25"/>
      <x:c r="WD5863" s="25"/>
      <x:c r="WE5863" s="25"/>
      <x:c r="WF5863" s="25"/>
      <x:c r="WG5863" s="25"/>
      <x:c r="WH5863" s="25"/>
      <x:c r="WI5863" s="25"/>
      <x:c r="WJ5863" s="25"/>
      <x:c r="WK5863" s="25"/>
      <x:c r="WL5863" s="25"/>
      <x:c r="WM5863" s="25"/>
      <x:c r="WN5863" s="25"/>
      <x:c r="WO5863" s="25"/>
      <x:c r="WP5863" s="25"/>
      <x:c r="WQ5863" s="25"/>
      <x:c r="WR5863" s="25"/>
      <x:c r="WS5863" s="25"/>
      <x:c r="WT5863" s="25"/>
      <x:c r="WU5863" s="25"/>
      <x:c r="WV5863" s="25"/>
      <x:c r="WW5863" s="25"/>
      <x:c r="WX5863" s="25"/>
      <x:c r="WY5863" s="25"/>
      <x:c r="WZ5863" s="25"/>
      <x:c r="XA5863" s="25"/>
      <x:c r="XB5863" s="25"/>
      <x:c r="XC5863" s="25"/>
      <x:c r="XD5863" s="25"/>
      <x:c r="XE5863" s="25"/>
      <x:c r="XF5863" s="25"/>
      <x:c r="XG5863" s="25"/>
      <x:c r="XH5863" s="25"/>
      <x:c r="XI5863" s="25"/>
      <x:c r="XJ5863" s="25"/>
      <x:c r="XK5863" s="25"/>
      <x:c r="XL5863" s="25"/>
      <x:c r="XM5863" s="25"/>
      <x:c r="XN5863" s="25"/>
      <x:c r="XO5863" s="25"/>
      <x:c r="XP5863" s="25"/>
      <x:c r="XQ5863" s="25"/>
      <x:c r="XR5863" s="25"/>
      <x:c r="XS5863" s="25"/>
      <x:c r="XT5863" s="25"/>
      <x:c r="XU5863" s="25"/>
      <x:c r="XV5863" s="25"/>
      <x:c r="XW5863" s="25"/>
      <x:c r="XX5863" s="25"/>
      <x:c r="XY5863" s="25"/>
      <x:c r="XZ5863" s="25"/>
      <x:c r="YA5863" s="25"/>
      <x:c r="YB5863" s="25"/>
      <x:c r="YC5863" s="25"/>
      <x:c r="YD5863" s="25"/>
      <x:c r="YE5863" s="25"/>
      <x:c r="YF5863" s="25"/>
      <x:c r="YG5863" s="25"/>
      <x:c r="YH5863" s="25"/>
      <x:c r="YI5863" s="25"/>
      <x:c r="YJ5863" s="25"/>
      <x:c r="YK5863" s="25"/>
      <x:c r="YL5863" s="25"/>
      <x:c r="YM5863" s="25"/>
      <x:c r="YN5863" s="25"/>
      <x:c r="YO5863" s="25"/>
      <x:c r="YP5863" s="25"/>
      <x:c r="YQ5863" s="25"/>
      <x:c r="YR5863" s="25"/>
      <x:c r="YS5863" s="25"/>
      <x:c r="YT5863" s="25"/>
      <x:c r="YU5863" s="25"/>
      <x:c r="YV5863" s="25"/>
      <x:c r="YW5863" s="25"/>
      <x:c r="YX5863" s="25"/>
      <x:c r="YY5863" s="25"/>
      <x:c r="YZ5863" s="25"/>
      <x:c r="ZA5863" s="25"/>
      <x:c r="ZB5863" s="25"/>
      <x:c r="ZC5863" s="25"/>
      <x:c r="ZD5863" s="25"/>
      <x:c r="ZE5863" s="25"/>
      <x:c r="ZF5863" s="25"/>
      <x:c r="ZG5863" s="25"/>
      <x:c r="ZH5863" s="25"/>
      <x:c r="ZI5863" s="25"/>
      <x:c r="ZJ5863" s="25"/>
      <x:c r="ZK5863" s="25"/>
      <x:c r="ZL5863" s="25"/>
      <x:c r="ZM5863" s="25"/>
      <x:c r="ZN5863" s="25"/>
      <x:c r="ZO5863" s="25"/>
      <x:c r="ZP5863" s="25"/>
      <x:c r="ZQ5863" s="25"/>
      <x:c r="ZR5863" s="25"/>
      <x:c r="ZS5863" s="25"/>
      <x:c r="ZT5863" s="25"/>
      <x:c r="ZU5863" s="25"/>
      <x:c r="ZV5863" s="25"/>
      <x:c r="ZW5863" s="25"/>
      <x:c r="ZX5863" s="25"/>
      <x:c r="ZY5863" s="25"/>
      <x:c r="ZZ5863" s="25"/>
      <x:c r="AAA5863" s="25"/>
      <x:c r="AAB5863" s="25"/>
      <x:c r="AAC5863" s="25"/>
      <x:c r="AAD5863" s="25"/>
      <x:c r="AAE5863" s="25"/>
      <x:c r="AAF5863" s="25"/>
      <x:c r="AAG5863" s="25"/>
      <x:c r="AAH5863" s="25"/>
      <x:c r="AAI5863" s="25"/>
      <x:c r="AAJ5863" s="25"/>
      <x:c r="AAK5863" s="25"/>
      <x:c r="AAL5863" s="25"/>
      <x:c r="AAM5863" s="25"/>
      <x:c r="AAN5863" s="25"/>
      <x:c r="AAO5863" s="25"/>
      <x:c r="AAP5863" s="25"/>
      <x:c r="AAQ5863" s="25"/>
      <x:c r="AAR5863" s="25"/>
      <x:c r="AAS5863" s="25"/>
      <x:c r="AAT5863" s="25"/>
      <x:c r="AAU5863" s="25"/>
      <x:c r="AAV5863" s="25"/>
      <x:c r="AAW5863" s="25"/>
      <x:c r="AAX5863" s="25"/>
      <x:c r="AAY5863" s="25"/>
      <x:c r="AAZ5863" s="25"/>
      <x:c r="ABA5863" s="25"/>
      <x:c r="ABB5863" s="25"/>
      <x:c r="ABC5863" s="25"/>
      <x:c r="ABD5863" s="25"/>
      <x:c r="ABE5863" s="25"/>
      <x:c r="ABF5863" s="25"/>
      <x:c r="ABG5863" s="25"/>
      <x:c r="ABH5863" s="25"/>
      <x:c r="ABI5863" s="25"/>
      <x:c r="ABJ5863" s="25"/>
      <x:c r="ABK5863" s="25"/>
      <x:c r="ABL5863" s="25"/>
      <x:c r="ABM5863" s="25"/>
      <x:c r="ABN5863" s="25"/>
      <x:c r="ABO5863" s="25"/>
      <x:c r="ABP5863" s="25"/>
      <x:c r="ABQ5863" s="25"/>
      <x:c r="ABR5863" s="25"/>
      <x:c r="ABS5863" s="25"/>
      <x:c r="ABT5863" s="25"/>
      <x:c r="ABU5863" s="25"/>
      <x:c r="ABV5863" s="25"/>
      <x:c r="ABW5863" s="25"/>
      <x:c r="ABX5863" s="25"/>
      <x:c r="ABY5863" s="25"/>
      <x:c r="ABZ5863" s="25"/>
      <x:c r="ACA5863" s="25"/>
      <x:c r="ACB5863" s="25"/>
      <x:c r="ACC5863" s="25"/>
      <x:c r="ACD5863" s="25"/>
      <x:c r="ACE5863" s="25"/>
      <x:c r="ACF5863" s="25"/>
      <x:c r="ACG5863" s="25"/>
      <x:c r="ACH5863" s="25"/>
      <x:c r="ACI5863" s="25"/>
      <x:c r="ACJ5863" s="25"/>
      <x:c r="ACK5863" s="25"/>
      <x:c r="ACL5863" s="25"/>
      <x:c r="ACM5863" s="25"/>
      <x:c r="ACN5863" s="25"/>
      <x:c r="ACO5863" s="25"/>
      <x:c r="ACP5863" s="25"/>
      <x:c r="ACQ5863" s="25"/>
      <x:c r="ACR5863" s="25"/>
      <x:c r="ACS5863" s="25"/>
      <x:c r="ACT5863" s="25"/>
      <x:c r="ACU5863" s="25"/>
      <x:c r="ACV5863" s="25"/>
      <x:c r="ACW5863" s="25"/>
      <x:c r="ACX5863" s="25"/>
      <x:c r="ACY5863" s="25"/>
      <x:c r="ACZ5863" s="25"/>
      <x:c r="ADA5863" s="25"/>
      <x:c r="ADB5863" s="25"/>
      <x:c r="ADC5863" s="25"/>
      <x:c r="ADD5863" s="25"/>
      <x:c r="ADE5863" s="25"/>
      <x:c r="ADF5863" s="25"/>
      <x:c r="ADG5863" s="25"/>
      <x:c r="ADH5863" s="25"/>
      <x:c r="ADI5863" s="25"/>
      <x:c r="ADJ5863" s="25"/>
      <x:c r="ADK5863" s="25"/>
      <x:c r="ADL5863" s="25"/>
      <x:c r="ADM5863" s="25"/>
      <x:c r="ADN5863" s="25"/>
      <x:c r="ADO5863" s="25"/>
      <x:c r="ADP5863" s="25"/>
      <x:c r="ADQ5863" s="25"/>
      <x:c r="ADR5863" s="25"/>
      <x:c r="ADS5863" s="25"/>
      <x:c r="ADT5863" s="25"/>
      <x:c r="ADU5863" s="25"/>
      <x:c r="ADV5863" s="25"/>
      <x:c r="ADW5863" s="25"/>
      <x:c r="ADX5863" s="25"/>
      <x:c r="ADY5863" s="25"/>
      <x:c r="ADZ5863" s="25"/>
      <x:c r="AEA5863" s="25"/>
      <x:c r="AEB5863" s="25"/>
      <x:c r="AEC5863" s="25"/>
      <x:c r="AED5863" s="25"/>
      <x:c r="AEE5863" s="25"/>
      <x:c r="AEF5863" s="25"/>
      <x:c r="AEG5863" s="25"/>
      <x:c r="AEH5863" s="25"/>
      <x:c r="AEI5863" s="25"/>
      <x:c r="AEJ5863" s="25"/>
      <x:c r="AEK5863" s="25"/>
      <x:c r="AEL5863" s="25"/>
      <x:c r="AEM5863" s="25"/>
      <x:c r="AEN5863" s="25"/>
      <x:c r="AEO5863" s="25"/>
      <x:c r="AEP5863" s="25"/>
      <x:c r="AEQ5863" s="25"/>
      <x:c r="AER5863" s="25"/>
      <x:c r="AES5863" s="25"/>
      <x:c r="AET5863" s="25"/>
      <x:c r="AEU5863" s="25"/>
      <x:c r="AEV5863" s="25"/>
      <x:c r="AEW5863" s="25"/>
      <x:c r="AEX5863" s="25"/>
      <x:c r="AEY5863" s="25"/>
      <x:c r="AEZ5863" s="25"/>
      <x:c r="AFA5863" s="25"/>
      <x:c r="AFB5863" s="25"/>
      <x:c r="AFC5863" s="25"/>
      <x:c r="AFD5863" s="25"/>
      <x:c r="AFE5863" s="25"/>
      <x:c r="AFF5863" s="25"/>
      <x:c r="AFG5863" s="25"/>
      <x:c r="AFH5863" s="25"/>
      <x:c r="AFI5863" s="25"/>
      <x:c r="AFJ5863" s="25"/>
      <x:c r="AFK5863" s="25"/>
      <x:c r="AFL5863" s="25"/>
      <x:c r="AFM5863" s="25"/>
      <x:c r="AFN5863" s="25"/>
      <x:c r="AFO5863" s="25"/>
      <x:c r="AFP5863" s="25"/>
      <x:c r="AFQ5863" s="25"/>
      <x:c r="AFR5863" s="25"/>
      <x:c r="AFS5863" s="25"/>
      <x:c r="AFT5863" s="25"/>
      <x:c r="AFU5863" s="25"/>
      <x:c r="AFV5863" s="25"/>
      <x:c r="AFW5863" s="25"/>
      <x:c r="AFX5863" s="25"/>
      <x:c r="AFY5863" s="25"/>
      <x:c r="AFZ5863" s="25"/>
      <x:c r="AGA5863" s="25"/>
      <x:c r="AGB5863" s="25"/>
      <x:c r="AGC5863" s="25"/>
      <x:c r="AGD5863" s="25"/>
      <x:c r="AGE5863" s="25"/>
      <x:c r="AGF5863" s="25"/>
      <x:c r="AGG5863" s="25"/>
      <x:c r="AGH5863" s="25"/>
      <x:c r="AGI5863" s="25"/>
      <x:c r="AGJ5863" s="25"/>
      <x:c r="AGK5863" s="25"/>
      <x:c r="AGL5863" s="25"/>
      <x:c r="AGM5863" s="25"/>
      <x:c r="AGN5863" s="25"/>
      <x:c r="AGO5863" s="25"/>
      <x:c r="AGP5863" s="25"/>
      <x:c r="AGQ5863" s="25"/>
      <x:c r="AGR5863" s="25"/>
      <x:c r="AGS5863" s="25"/>
      <x:c r="AGT5863" s="25"/>
      <x:c r="AGU5863" s="25"/>
      <x:c r="AGV5863" s="25"/>
      <x:c r="AGW5863" s="25"/>
      <x:c r="AGX5863" s="25"/>
      <x:c r="AGY5863" s="25"/>
      <x:c r="AGZ5863" s="25"/>
      <x:c r="AHA5863" s="25"/>
      <x:c r="AHB5863" s="25"/>
      <x:c r="AHC5863" s="25"/>
      <x:c r="AHD5863" s="25"/>
      <x:c r="AHE5863" s="25"/>
      <x:c r="AHF5863" s="25"/>
      <x:c r="AHG5863" s="25"/>
      <x:c r="AHH5863" s="25"/>
      <x:c r="AHI5863" s="25"/>
      <x:c r="AHJ5863" s="25"/>
      <x:c r="AHK5863" s="25"/>
      <x:c r="AHL5863" s="25"/>
      <x:c r="AHM5863" s="25"/>
      <x:c r="AHN5863" s="25"/>
      <x:c r="AHO5863" s="25"/>
      <x:c r="AHP5863" s="25"/>
      <x:c r="AHQ5863" s="25"/>
      <x:c r="AHR5863" s="25"/>
      <x:c r="AHS5863" s="25"/>
      <x:c r="AHT5863" s="25"/>
      <x:c r="AHU5863" s="25"/>
      <x:c r="AHV5863" s="25"/>
      <x:c r="AHW5863" s="25"/>
      <x:c r="AHX5863" s="25"/>
      <x:c r="AHY5863" s="25"/>
      <x:c r="AHZ5863" s="25"/>
      <x:c r="AIA5863" s="25"/>
      <x:c r="AIB5863" s="25"/>
      <x:c r="AIC5863" s="25"/>
      <x:c r="AID5863" s="25"/>
      <x:c r="AIE5863" s="25"/>
      <x:c r="AIF5863" s="25"/>
      <x:c r="AIG5863" s="25"/>
      <x:c r="AIH5863" s="25"/>
      <x:c r="AII5863" s="25"/>
      <x:c r="AIJ5863" s="25"/>
      <x:c r="AIK5863" s="25"/>
      <x:c r="AIL5863" s="25"/>
      <x:c r="AIM5863" s="25"/>
      <x:c r="AIN5863" s="25"/>
      <x:c r="AIO5863" s="25"/>
      <x:c r="AIP5863" s="25"/>
      <x:c r="AIQ5863" s="25"/>
      <x:c r="AIR5863" s="25"/>
      <x:c r="AIS5863" s="25"/>
      <x:c r="AIT5863" s="25"/>
      <x:c r="AIU5863" s="25"/>
      <x:c r="AIV5863" s="25"/>
      <x:c r="AIW5863" s="25"/>
      <x:c r="AIX5863" s="25"/>
      <x:c r="AIY5863" s="25"/>
      <x:c r="AIZ5863" s="25"/>
      <x:c r="AJA5863" s="25"/>
      <x:c r="AJB5863" s="25"/>
      <x:c r="AJC5863" s="25"/>
      <x:c r="AJD5863" s="25"/>
      <x:c r="AJE5863" s="25"/>
      <x:c r="AJF5863" s="25"/>
      <x:c r="AJG5863" s="25"/>
      <x:c r="AJH5863" s="25"/>
      <x:c r="AJI5863" s="25"/>
      <x:c r="AJJ5863" s="25"/>
      <x:c r="AJK5863" s="25"/>
      <x:c r="AJL5863" s="25"/>
      <x:c r="AJM5863" s="25"/>
      <x:c r="AJN5863" s="25"/>
      <x:c r="AJO5863" s="25"/>
      <x:c r="AJP5863" s="25"/>
      <x:c r="AJQ5863" s="25"/>
      <x:c r="AJR5863" s="25"/>
      <x:c r="AJS5863" s="25"/>
      <x:c r="AJT5863" s="25"/>
      <x:c r="AJU5863" s="25"/>
      <x:c r="AJV5863" s="25"/>
      <x:c r="AJW5863" s="25"/>
      <x:c r="AJX5863" s="25"/>
      <x:c r="AJY5863" s="25"/>
      <x:c r="AJZ5863" s="25"/>
      <x:c r="AKA5863" s="25"/>
      <x:c r="AKB5863" s="25"/>
      <x:c r="AKC5863" s="25"/>
      <x:c r="AKD5863" s="25"/>
      <x:c r="AKE5863" s="25"/>
      <x:c r="AKF5863" s="25"/>
      <x:c r="AKG5863" s="25"/>
      <x:c r="AKH5863" s="25"/>
      <x:c r="AKI5863" s="25"/>
      <x:c r="AKJ5863" s="25"/>
      <x:c r="AKK5863" s="25"/>
      <x:c r="AKL5863" s="25"/>
      <x:c r="AKM5863" s="25"/>
      <x:c r="AKN5863" s="25"/>
      <x:c r="AKO5863" s="25"/>
      <x:c r="AKP5863" s="25"/>
      <x:c r="AKQ5863" s="25"/>
      <x:c r="AKR5863" s="25"/>
      <x:c r="AKS5863" s="25"/>
      <x:c r="AKT5863" s="25"/>
      <x:c r="AKU5863" s="25"/>
      <x:c r="AKV5863" s="25"/>
      <x:c r="AKW5863" s="25"/>
      <x:c r="AKX5863" s="25"/>
      <x:c r="AKY5863" s="25"/>
      <x:c r="AKZ5863" s="25"/>
      <x:c r="ALA5863" s="25"/>
      <x:c r="ALB5863" s="25"/>
      <x:c r="ALC5863" s="25"/>
      <x:c r="ALD5863" s="25"/>
      <x:c r="ALE5863" s="25"/>
      <x:c r="ALF5863" s="25"/>
      <x:c r="ALG5863" s="25"/>
      <x:c r="ALH5863" s="25"/>
      <x:c r="ALI5863" s="25"/>
      <x:c r="ALJ5863" s="25"/>
      <x:c r="ALK5863" s="25"/>
      <x:c r="ALL5863" s="25"/>
      <x:c r="ALM5863" s="25"/>
      <x:c r="ALN5863" s="25"/>
      <x:c r="ALO5863" s="25"/>
      <x:c r="ALP5863" s="25"/>
      <x:c r="ALQ5863" s="25"/>
      <x:c r="ALR5863" s="25"/>
      <x:c r="ALS5863" s="25"/>
      <x:c r="ALT5863" s="25"/>
      <x:c r="ALU5863" s="25"/>
      <x:c r="ALV5863" s="25"/>
      <x:c r="ALW5863" s="25"/>
      <x:c r="ALX5863" s="25"/>
      <x:c r="ALY5863" s="25"/>
      <x:c r="ALZ5863" s="25"/>
      <x:c r="AMA5863" s="25"/>
      <x:c r="AMB5863" s="25"/>
      <x:c r="AMC5863" s="25"/>
      <x:c r="AMD5863" s="25"/>
      <x:c r="AME5863" s="25"/>
      <x:c r="AMF5863" s="25"/>
      <x:c r="AMG5863" s="25"/>
      <x:c r="AMH5863" s="25"/>
      <x:c r="AMI5863" s="25"/>
      <x:c r="AMJ5863" s="25"/>
      <x:c r="AMK5863" s="25"/>
      <x:c r="AML5863" s="25"/>
      <x:c r="AMM5863" s="25"/>
      <x:c r="AMN5863" s="25"/>
      <x:c r="AMO5863" s="25"/>
      <x:c r="AMP5863" s="25"/>
      <x:c r="AMQ5863" s="25"/>
      <x:c r="AMR5863" s="25"/>
      <x:c r="AMS5863" s="25"/>
      <x:c r="AMT5863" s="25"/>
      <x:c r="AMU5863" s="25"/>
      <x:c r="AMV5863" s="25"/>
      <x:c r="AMW5863" s="25"/>
      <x:c r="AMX5863" s="25"/>
      <x:c r="AMY5863" s="25"/>
      <x:c r="AMZ5863" s="25"/>
      <x:c r="ANA5863" s="25"/>
      <x:c r="ANB5863" s="25"/>
      <x:c r="ANC5863" s="25"/>
      <x:c r="AND5863" s="25"/>
      <x:c r="ANE5863" s="25"/>
      <x:c r="ANF5863" s="25"/>
      <x:c r="ANG5863" s="25"/>
      <x:c r="ANH5863" s="25"/>
      <x:c r="ANI5863" s="25"/>
      <x:c r="ANJ5863" s="25"/>
      <x:c r="ANK5863" s="25"/>
      <x:c r="ANL5863" s="25"/>
      <x:c r="ANM5863" s="25"/>
      <x:c r="ANN5863" s="25"/>
      <x:c r="ANO5863" s="25"/>
      <x:c r="ANP5863" s="25"/>
      <x:c r="ANQ5863" s="25"/>
      <x:c r="ANR5863" s="25"/>
      <x:c r="ANS5863" s="25"/>
      <x:c r="ANT5863" s="25"/>
      <x:c r="ANU5863" s="25"/>
      <x:c r="ANV5863" s="25"/>
      <x:c r="ANW5863" s="25"/>
      <x:c r="ANX5863" s="25"/>
      <x:c r="ANY5863" s="25"/>
      <x:c r="ANZ5863" s="25"/>
      <x:c r="AOA5863" s="25"/>
      <x:c r="AOB5863" s="25"/>
      <x:c r="AOC5863" s="25"/>
      <x:c r="AOD5863" s="25"/>
      <x:c r="AOE5863" s="25"/>
      <x:c r="AOF5863" s="25"/>
      <x:c r="AOG5863" s="25"/>
      <x:c r="AOH5863" s="25"/>
      <x:c r="AOI5863" s="25"/>
      <x:c r="AOJ5863" s="25"/>
      <x:c r="AOK5863" s="25"/>
      <x:c r="AOL5863" s="25"/>
      <x:c r="AOM5863" s="25"/>
      <x:c r="AON5863" s="25"/>
      <x:c r="AOO5863" s="25"/>
      <x:c r="AOP5863" s="25"/>
      <x:c r="AOQ5863" s="25"/>
      <x:c r="AOR5863" s="25"/>
      <x:c r="AOS5863" s="25"/>
      <x:c r="AOT5863" s="25"/>
      <x:c r="AOU5863" s="25"/>
      <x:c r="AOV5863" s="25"/>
      <x:c r="AOW5863" s="25"/>
      <x:c r="AOX5863" s="25"/>
      <x:c r="AOY5863" s="25"/>
      <x:c r="AOZ5863" s="25"/>
      <x:c r="APA5863" s="25"/>
      <x:c r="APB5863" s="25"/>
      <x:c r="APC5863" s="25"/>
      <x:c r="APD5863" s="25"/>
      <x:c r="APE5863" s="25"/>
      <x:c r="APF5863" s="25"/>
      <x:c r="APG5863" s="25"/>
      <x:c r="APH5863" s="25"/>
      <x:c r="API5863" s="25"/>
      <x:c r="APJ5863" s="25"/>
      <x:c r="APK5863" s="25"/>
      <x:c r="APL5863" s="25"/>
      <x:c r="APM5863" s="25"/>
      <x:c r="APN5863" s="25"/>
      <x:c r="APO5863" s="25"/>
      <x:c r="APP5863" s="25"/>
      <x:c r="APQ5863" s="25"/>
      <x:c r="APR5863" s="25"/>
      <x:c r="APS5863" s="25"/>
      <x:c r="APT5863" s="25"/>
      <x:c r="APU5863" s="25"/>
      <x:c r="APV5863" s="25"/>
      <x:c r="APW5863" s="25"/>
      <x:c r="APX5863" s="25"/>
      <x:c r="APY5863" s="25"/>
      <x:c r="APZ5863" s="25"/>
      <x:c r="AQA5863" s="25"/>
      <x:c r="AQB5863" s="25"/>
      <x:c r="AQC5863" s="25"/>
      <x:c r="AQD5863" s="25"/>
      <x:c r="AQE5863" s="25"/>
      <x:c r="AQF5863" s="25"/>
      <x:c r="AQG5863" s="25"/>
      <x:c r="AQH5863" s="25"/>
      <x:c r="AQI5863" s="25"/>
      <x:c r="AQJ5863" s="25"/>
      <x:c r="AQK5863" s="25"/>
      <x:c r="AQL5863" s="25"/>
      <x:c r="AQM5863" s="25"/>
      <x:c r="AQN5863" s="25"/>
      <x:c r="AQO5863" s="25"/>
      <x:c r="AQP5863" s="25"/>
      <x:c r="AQQ5863" s="25"/>
      <x:c r="AQR5863" s="25"/>
      <x:c r="AQS5863" s="25"/>
      <x:c r="AQT5863" s="25"/>
      <x:c r="AQU5863" s="25"/>
      <x:c r="AQV5863" s="25"/>
      <x:c r="AQW5863" s="25"/>
      <x:c r="AQX5863" s="25"/>
      <x:c r="AQY5863" s="25"/>
      <x:c r="AQZ5863" s="25"/>
      <x:c r="ARA5863" s="25"/>
      <x:c r="ARB5863" s="25"/>
      <x:c r="ARC5863" s="25"/>
      <x:c r="ARD5863" s="25"/>
      <x:c r="ARE5863" s="25"/>
      <x:c r="ARF5863" s="25"/>
      <x:c r="ARG5863" s="25"/>
      <x:c r="ARH5863" s="25"/>
      <x:c r="ARI5863" s="25"/>
      <x:c r="ARJ5863" s="25"/>
      <x:c r="ARK5863" s="25"/>
      <x:c r="ARL5863" s="25"/>
      <x:c r="ARM5863" s="25"/>
      <x:c r="ARN5863" s="25"/>
      <x:c r="ARO5863" s="25"/>
      <x:c r="ARP5863" s="25"/>
      <x:c r="ARQ5863" s="25"/>
      <x:c r="ARR5863" s="25"/>
      <x:c r="ARS5863" s="25"/>
      <x:c r="ART5863" s="25"/>
      <x:c r="ARU5863" s="25"/>
      <x:c r="ARV5863" s="25"/>
      <x:c r="ARW5863" s="25"/>
      <x:c r="ARX5863" s="25"/>
      <x:c r="ARY5863" s="25"/>
      <x:c r="ARZ5863" s="25"/>
      <x:c r="ASA5863" s="25"/>
      <x:c r="ASB5863" s="25"/>
      <x:c r="ASC5863" s="25"/>
      <x:c r="ASD5863" s="25"/>
      <x:c r="ASE5863" s="25"/>
      <x:c r="ASF5863" s="25"/>
      <x:c r="ASG5863" s="25"/>
      <x:c r="ASH5863" s="25"/>
      <x:c r="ASI5863" s="25"/>
      <x:c r="ASJ5863" s="25"/>
      <x:c r="ASK5863" s="25"/>
      <x:c r="ASL5863" s="25"/>
      <x:c r="ASM5863" s="25"/>
      <x:c r="ASN5863" s="25"/>
      <x:c r="ASO5863" s="25"/>
      <x:c r="ASP5863" s="25"/>
      <x:c r="ASQ5863" s="25"/>
      <x:c r="ASR5863" s="25"/>
      <x:c r="ASS5863" s="25"/>
      <x:c r="AST5863" s="25"/>
      <x:c r="ASU5863" s="25"/>
      <x:c r="ASV5863" s="25"/>
      <x:c r="ASW5863" s="25"/>
      <x:c r="ASX5863" s="25"/>
      <x:c r="ASY5863" s="25"/>
      <x:c r="ASZ5863" s="25"/>
      <x:c r="ATA5863" s="25"/>
      <x:c r="ATB5863" s="25"/>
      <x:c r="ATC5863" s="25"/>
      <x:c r="ATD5863" s="25"/>
      <x:c r="ATE5863" s="25"/>
      <x:c r="ATF5863" s="25"/>
      <x:c r="ATG5863" s="25"/>
      <x:c r="ATH5863" s="25"/>
      <x:c r="ATI5863" s="25"/>
      <x:c r="ATJ5863" s="25"/>
      <x:c r="ATK5863" s="25"/>
      <x:c r="ATL5863" s="25"/>
      <x:c r="ATM5863" s="25"/>
      <x:c r="ATN5863" s="25"/>
      <x:c r="ATO5863" s="25"/>
      <x:c r="ATP5863" s="25"/>
      <x:c r="ATQ5863" s="25"/>
      <x:c r="ATR5863" s="25"/>
      <x:c r="ATS5863" s="25"/>
      <x:c r="ATT5863" s="25"/>
      <x:c r="ATU5863" s="25"/>
      <x:c r="ATV5863" s="25"/>
      <x:c r="ATW5863" s="25"/>
      <x:c r="ATX5863" s="25"/>
      <x:c r="ATY5863" s="25"/>
      <x:c r="ATZ5863" s="25"/>
      <x:c r="AUA5863" s="25"/>
      <x:c r="AUB5863" s="25"/>
      <x:c r="AUC5863" s="25"/>
      <x:c r="AUD5863" s="25"/>
      <x:c r="AUE5863" s="25"/>
      <x:c r="AUF5863" s="25"/>
      <x:c r="AUG5863" s="25"/>
      <x:c r="AUH5863" s="25"/>
      <x:c r="AUI5863" s="25"/>
      <x:c r="AUJ5863" s="25"/>
      <x:c r="AUK5863" s="25"/>
      <x:c r="AUL5863" s="25"/>
      <x:c r="AUM5863" s="25"/>
      <x:c r="AUN5863" s="25"/>
      <x:c r="AUO5863" s="25"/>
      <x:c r="AUP5863" s="25"/>
      <x:c r="AUQ5863" s="25"/>
      <x:c r="AUR5863" s="25"/>
      <x:c r="AUS5863" s="25"/>
      <x:c r="AUT5863" s="25"/>
      <x:c r="AUU5863" s="25"/>
      <x:c r="AUV5863" s="25"/>
      <x:c r="AUW5863" s="25"/>
      <x:c r="AUX5863" s="25"/>
      <x:c r="AUY5863" s="25"/>
      <x:c r="AUZ5863" s="25"/>
      <x:c r="AVA5863" s="25"/>
      <x:c r="AVB5863" s="25"/>
      <x:c r="AVC5863" s="25"/>
      <x:c r="AVD5863" s="25"/>
      <x:c r="AVE5863" s="25"/>
      <x:c r="AVF5863" s="25"/>
      <x:c r="AVG5863" s="25"/>
      <x:c r="AVH5863" s="25"/>
      <x:c r="AVI5863" s="25"/>
      <x:c r="AVJ5863" s="25"/>
      <x:c r="AVK5863" s="25"/>
      <x:c r="AVL5863" s="25"/>
      <x:c r="AVM5863" s="25"/>
      <x:c r="AVN5863" s="25"/>
      <x:c r="AVO5863" s="25"/>
      <x:c r="AVP5863" s="25"/>
      <x:c r="AVQ5863" s="25"/>
      <x:c r="AVR5863" s="25"/>
      <x:c r="AVS5863" s="25"/>
      <x:c r="AVT5863" s="25"/>
      <x:c r="AVU5863" s="25"/>
      <x:c r="AVV5863" s="25"/>
      <x:c r="AVW5863" s="25"/>
      <x:c r="AVX5863" s="25"/>
      <x:c r="AVY5863" s="25"/>
      <x:c r="AVZ5863" s="25"/>
      <x:c r="AWA5863" s="25"/>
      <x:c r="AWB5863" s="25"/>
      <x:c r="AWC5863" s="25"/>
      <x:c r="AWD5863" s="25"/>
      <x:c r="AWE5863" s="25"/>
      <x:c r="AWF5863" s="25"/>
      <x:c r="AWG5863" s="25"/>
      <x:c r="AWH5863" s="25"/>
      <x:c r="AWI5863" s="25"/>
      <x:c r="AWJ5863" s="25"/>
      <x:c r="AWK5863" s="25"/>
      <x:c r="AWL5863" s="25"/>
      <x:c r="AWM5863" s="25"/>
      <x:c r="AWN5863" s="25"/>
      <x:c r="AWO5863" s="25"/>
      <x:c r="AWP5863" s="25"/>
      <x:c r="AWQ5863" s="25"/>
      <x:c r="AWR5863" s="25"/>
      <x:c r="AWS5863" s="25"/>
      <x:c r="AWT5863" s="25"/>
      <x:c r="AWU5863" s="25"/>
      <x:c r="AWV5863" s="25"/>
      <x:c r="AWW5863" s="25"/>
      <x:c r="AWX5863" s="25"/>
      <x:c r="AWY5863" s="25"/>
      <x:c r="AWZ5863" s="25"/>
      <x:c r="AXA5863" s="25"/>
      <x:c r="AXB5863" s="25"/>
      <x:c r="AXC5863" s="25"/>
      <x:c r="AXD5863" s="25"/>
      <x:c r="AXE5863" s="25"/>
      <x:c r="AXF5863" s="25"/>
      <x:c r="AXG5863" s="25"/>
      <x:c r="AXH5863" s="25"/>
      <x:c r="AXI5863" s="25"/>
      <x:c r="AXJ5863" s="25"/>
      <x:c r="AXK5863" s="25"/>
      <x:c r="AXL5863" s="25"/>
      <x:c r="AXM5863" s="25"/>
      <x:c r="AXN5863" s="25"/>
      <x:c r="AXO5863" s="25"/>
      <x:c r="AXP5863" s="25"/>
      <x:c r="AXQ5863" s="25"/>
      <x:c r="AXR5863" s="25"/>
      <x:c r="AXS5863" s="25"/>
      <x:c r="AXT5863" s="25"/>
      <x:c r="AXU5863" s="25"/>
      <x:c r="AXV5863" s="25"/>
      <x:c r="AXW5863" s="25"/>
      <x:c r="AXX5863" s="25"/>
      <x:c r="AXY5863" s="25"/>
      <x:c r="AXZ5863" s="25"/>
      <x:c r="AYA5863" s="25"/>
      <x:c r="AYB5863" s="25"/>
      <x:c r="AYC5863" s="25"/>
      <x:c r="AYD5863" s="25"/>
      <x:c r="AYE5863" s="25"/>
      <x:c r="AYF5863" s="25"/>
      <x:c r="AYG5863" s="25"/>
      <x:c r="AYH5863" s="25"/>
      <x:c r="AYI5863" s="25"/>
      <x:c r="AYJ5863" s="25"/>
      <x:c r="AYK5863" s="25"/>
      <x:c r="AYL5863" s="25"/>
      <x:c r="AYM5863" s="25"/>
      <x:c r="AYN5863" s="25"/>
      <x:c r="AYO5863" s="25"/>
      <x:c r="AYP5863" s="25"/>
      <x:c r="AYQ5863" s="25"/>
      <x:c r="AYR5863" s="25"/>
      <x:c r="AYS5863" s="25"/>
      <x:c r="AYT5863" s="25"/>
      <x:c r="AYU5863" s="25"/>
      <x:c r="AYV5863" s="25"/>
      <x:c r="AYW5863" s="25"/>
      <x:c r="AYX5863" s="25"/>
      <x:c r="AYY5863" s="25"/>
      <x:c r="AYZ5863" s="25"/>
      <x:c r="AZA5863" s="25"/>
      <x:c r="AZB5863" s="25"/>
      <x:c r="AZC5863" s="25"/>
      <x:c r="AZD5863" s="25"/>
      <x:c r="AZE5863" s="25"/>
      <x:c r="AZF5863" s="25"/>
      <x:c r="AZG5863" s="25"/>
      <x:c r="AZH5863" s="25"/>
      <x:c r="AZI5863" s="25"/>
      <x:c r="AZJ5863" s="25"/>
      <x:c r="AZK5863" s="25"/>
      <x:c r="AZL5863" s="25"/>
      <x:c r="AZM5863" s="25"/>
      <x:c r="AZN5863" s="25"/>
      <x:c r="AZO5863" s="25"/>
      <x:c r="AZP5863" s="25"/>
      <x:c r="AZQ5863" s="25"/>
      <x:c r="AZR5863" s="25"/>
      <x:c r="AZS5863" s="25"/>
      <x:c r="AZT5863" s="25"/>
      <x:c r="AZU5863" s="25"/>
      <x:c r="AZV5863" s="25"/>
      <x:c r="AZW5863" s="25"/>
      <x:c r="AZX5863" s="25"/>
      <x:c r="AZY5863" s="25"/>
      <x:c r="AZZ5863" s="25"/>
      <x:c r="BAA5863" s="25"/>
      <x:c r="BAB5863" s="25"/>
      <x:c r="BAC5863" s="25"/>
      <x:c r="BAD5863" s="25"/>
      <x:c r="BAE5863" s="25"/>
      <x:c r="BAF5863" s="25"/>
      <x:c r="BAG5863" s="25"/>
      <x:c r="BAH5863" s="25"/>
      <x:c r="BAI5863" s="25"/>
      <x:c r="BAJ5863" s="25"/>
      <x:c r="BAK5863" s="25"/>
      <x:c r="BAL5863" s="25"/>
      <x:c r="BAM5863" s="25"/>
      <x:c r="BAN5863" s="25"/>
      <x:c r="BAO5863" s="25"/>
      <x:c r="BAP5863" s="25"/>
      <x:c r="BAQ5863" s="25"/>
      <x:c r="BAR5863" s="25"/>
      <x:c r="BAS5863" s="25"/>
      <x:c r="BAT5863" s="25"/>
      <x:c r="BAU5863" s="25"/>
      <x:c r="BAV5863" s="25"/>
      <x:c r="BAW5863" s="25"/>
      <x:c r="BAX5863" s="25"/>
      <x:c r="BAY5863" s="25"/>
      <x:c r="BAZ5863" s="25"/>
      <x:c r="BBA5863" s="25"/>
      <x:c r="BBB5863" s="25"/>
      <x:c r="BBC5863" s="25"/>
      <x:c r="BBD5863" s="25"/>
      <x:c r="BBE5863" s="25"/>
      <x:c r="BBF5863" s="25"/>
      <x:c r="BBG5863" s="25"/>
      <x:c r="BBH5863" s="25"/>
      <x:c r="BBI5863" s="25"/>
      <x:c r="BBJ5863" s="25"/>
      <x:c r="BBK5863" s="25"/>
      <x:c r="BBL5863" s="25"/>
      <x:c r="BBM5863" s="25"/>
      <x:c r="BBN5863" s="25"/>
      <x:c r="BBO5863" s="25"/>
      <x:c r="BBP5863" s="25"/>
      <x:c r="BBQ5863" s="25"/>
      <x:c r="BBR5863" s="25"/>
      <x:c r="BBS5863" s="25"/>
      <x:c r="BBT5863" s="25"/>
      <x:c r="BBU5863" s="25"/>
      <x:c r="BBV5863" s="25"/>
      <x:c r="BBW5863" s="25"/>
      <x:c r="BBX5863" s="25"/>
      <x:c r="BBY5863" s="25"/>
      <x:c r="BBZ5863" s="25"/>
      <x:c r="BCA5863" s="25"/>
      <x:c r="BCB5863" s="25"/>
      <x:c r="BCC5863" s="25"/>
      <x:c r="BCD5863" s="25"/>
      <x:c r="BCE5863" s="25"/>
      <x:c r="BCF5863" s="25"/>
      <x:c r="BCG5863" s="25"/>
      <x:c r="BCH5863" s="25"/>
      <x:c r="BCI5863" s="25"/>
      <x:c r="BCJ5863" s="25"/>
      <x:c r="BCK5863" s="25"/>
      <x:c r="BCL5863" s="25"/>
      <x:c r="BCM5863" s="25"/>
      <x:c r="BCN5863" s="25"/>
      <x:c r="BCO5863" s="25"/>
      <x:c r="BCP5863" s="25"/>
      <x:c r="BCQ5863" s="25"/>
      <x:c r="BCR5863" s="25"/>
      <x:c r="BCS5863" s="25"/>
      <x:c r="BCT5863" s="25"/>
      <x:c r="BCU5863" s="25"/>
      <x:c r="BCV5863" s="25"/>
      <x:c r="BCW5863" s="25"/>
      <x:c r="BCX5863" s="25"/>
      <x:c r="BCY5863" s="25"/>
      <x:c r="BCZ5863" s="25"/>
      <x:c r="BDA5863" s="25"/>
      <x:c r="BDB5863" s="25"/>
      <x:c r="BDC5863" s="25"/>
      <x:c r="BDD5863" s="25"/>
      <x:c r="BDE5863" s="25"/>
      <x:c r="BDF5863" s="25"/>
      <x:c r="BDG5863" s="25"/>
      <x:c r="BDH5863" s="25"/>
      <x:c r="BDI5863" s="25"/>
      <x:c r="BDJ5863" s="25"/>
      <x:c r="BDK5863" s="25"/>
      <x:c r="BDL5863" s="25"/>
      <x:c r="BDM5863" s="25"/>
      <x:c r="BDN5863" s="25"/>
      <x:c r="BDO5863" s="25"/>
      <x:c r="BDP5863" s="25"/>
      <x:c r="BDQ5863" s="25"/>
      <x:c r="BDR5863" s="25"/>
      <x:c r="BDS5863" s="25"/>
      <x:c r="BDT5863" s="25"/>
      <x:c r="BDU5863" s="25"/>
      <x:c r="BDV5863" s="25"/>
      <x:c r="BDW5863" s="25"/>
      <x:c r="BDX5863" s="25"/>
      <x:c r="BDY5863" s="25"/>
      <x:c r="BDZ5863" s="25"/>
      <x:c r="BEA5863" s="25"/>
      <x:c r="BEB5863" s="25"/>
      <x:c r="BEC5863" s="25"/>
      <x:c r="BED5863" s="25"/>
      <x:c r="BEE5863" s="25"/>
      <x:c r="BEF5863" s="25"/>
      <x:c r="BEG5863" s="25"/>
      <x:c r="BEH5863" s="25"/>
      <x:c r="BEI5863" s="25"/>
      <x:c r="BEJ5863" s="25"/>
      <x:c r="BEK5863" s="25"/>
      <x:c r="BEL5863" s="25"/>
      <x:c r="BEM5863" s="25"/>
      <x:c r="BEN5863" s="25"/>
      <x:c r="BEO5863" s="25"/>
      <x:c r="BEP5863" s="25"/>
      <x:c r="BEQ5863" s="25"/>
      <x:c r="BER5863" s="25"/>
      <x:c r="BES5863" s="25"/>
      <x:c r="BET5863" s="25"/>
      <x:c r="BEU5863" s="25"/>
      <x:c r="BEV5863" s="25"/>
      <x:c r="BEW5863" s="25"/>
      <x:c r="BEX5863" s="25"/>
      <x:c r="BEY5863" s="25"/>
      <x:c r="BEZ5863" s="25"/>
      <x:c r="BFA5863" s="25"/>
      <x:c r="BFB5863" s="25"/>
      <x:c r="BFC5863" s="25"/>
      <x:c r="BFD5863" s="25"/>
      <x:c r="BFE5863" s="25"/>
      <x:c r="BFF5863" s="25"/>
      <x:c r="BFG5863" s="25"/>
      <x:c r="BFH5863" s="25"/>
      <x:c r="BFI5863" s="25"/>
      <x:c r="BFJ5863" s="25"/>
      <x:c r="BFK5863" s="25"/>
      <x:c r="BFL5863" s="25"/>
      <x:c r="BFM5863" s="25"/>
      <x:c r="BFN5863" s="25"/>
      <x:c r="BFO5863" s="25"/>
      <x:c r="BFP5863" s="25"/>
      <x:c r="BFQ5863" s="25"/>
      <x:c r="BFR5863" s="25"/>
      <x:c r="BFS5863" s="25"/>
      <x:c r="BFT5863" s="25"/>
      <x:c r="BFU5863" s="25"/>
      <x:c r="BFV5863" s="25"/>
      <x:c r="BFW5863" s="25"/>
      <x:c r="BFX5863" s="25"/>
      <x:c r="BFY5863" s="25"/>
      <x:c r="BFZ5863" s="25"/>
      <x:c r="BGA5863" s="25"/>
      <x:c r="BGB5863" s="25"/>
      <x:c r="BGC5863" s="25"/>
      <x:c r="BGD5863" s="25"/>
      <x:c r="BGE5863" s="25"/>
      <x:c r="BGF5863" s="25"/>
      <x:c r="BGG5863" s="25"/>
      <x:c r="BGH5863" s="25"/>
      <x:c r="BGI5863" s="25"/>
      <x:c r="BGJ5863" s="25"/>
      <x:c r="BGK5863" s="25"/>
      <x:c r="BGL5863" s="25"/>
      <x:c r="BGM5863" s="25"/>
      <x:c r="BGN5863" s="25"/>
      <x:c r="BGO5863" s="25"/>
      <x:c r="BGP5863" s="25"/>
      <x:c r="BGQ5863" s="25"/>
      <x:c r="BGR5863" s="25"/>
      <x:c r="BGS5863" s="25"/>
      <x:c r="BGT5863" s="25"/>
      <x:c r="BGU5863" s="25"/>
      <x:c r="BGV5863" s="25"/>
      <x:c r="BGW5863" s="25"/>
      <x:c r="BGX5863" s="25"/>
      <x:c r="BGY5863" s="25"/>
      <x:c r="BGZ5863" s="25"/>
      <x:c r="BHA5863" s="25"/>
      <x:c r="BHB5863" s="25"/>
      <x:c r="BHC5863" s="25"/>
      <x:c r="BHD5863" s="25"/>
      <x:c r="BHE5863" s="25"/>
      <x:c r="BHF5863" s="25"/>
      <x:c r="BHG5863" s="25"/>
      <x:c r="BHH5863" s="25"/>
      <x:c r="BHI5863" s="25"/>
      <x:c r="BHJ5863" s="25"/>
      <x:c r="BHK5863" s="25"/>
      <x:c r="BHL5863" s="25"/>
      <x:c r="BHM5863" s="25"/>
      <x:c r="BHN5863" s="25"/>
      <x:c r="BHO5863" s="25"/>
      <x:c r="BHP5863" s="25"/>
      <x:c r="BHQ5863" s="25"/>
      <x:c r="BHR5863" s="25"/>
      <x:c r="BHS5863" s="25"/>
      <x:c r="BHT5863" s="25"/>
      <x:c r="BHU5863" s="25"/>
      <x:c r="BHV5863" s="25"/>
      <x:c r="BHW5863" s="25"/>
      <x:c r="BHX5863" s="25"/>
      <x:c r="BHY5863" s="25"/>
      <x:c r="BHZ5863" s="25"/>
      <x:c r="BIA5863" s="25"/>
      <x:c r="BIB5863" s="25"/>
      <x:c r="BIC5863" s="25"/>
      <x:c r="BID5863" s="25"/>
      <x:c r="BIE5863" s="25"/>
      <x:c r="BIF5863" s="25"/>
      <x:c r="BIG5863" s="25"/>
      <x:c r="BIH5863" s="25"/>
      <x:c r="BII5863" s="25"/>
      <x:c r="BIJ5863" s="25"/>
      <x:c r="BIK5863" s="25"/>
      <x:c r="BIL5863" s="25"/>
      <x:c r="BIM5863" s="25"/>
      <x:c r="BIN5863" s="25"/>
      <x:c r="BIO5863" s="25"/>
      <x:c r="BIP5863" s="25"/>
      <x:c r="BIQ5863" s="25"/>
      <x:c r="BIR5863" s="25"/>
      <x:c r="BIS5863" s="25"/>
      <x:c r="BIT5863" s="25"/>
      <x:c r="BIU5863" s="25"/>
      <x:c r="BIV5863" s="25"/>
      <x:c r="BIW5863" s="25"/>
      <x:c r="BIX5863" s="25"/>
      <x:c r="BIY5863" s="25"/>
      <x:c r="BIZ5863" s="25"/>
      <x:c r="BJA5863" s="25"/>
      <x:c r="BJB5863" s="25"/>
      <x:c r="BJC5863" s="25"/>
      <x:c r="BJD5863" s="25"/>
      <x:c r="BJE5863" s="25"/>
      <x:c r="BJF5863" s="25"/>
      <x:c r="BJG5863" s="25"/>
      <x:c r="BJH5863" s="25"/>
      <x:c r="BJI5863" s="25"/>
      <x:c r="BJJ5863" s="25"/>
      <x:c r="BJK5863" s="25"/>
      <x:c r="BJL5863" s="25"/>
      <x:c r="BJM5863" s="25"/>
      <x:c r="BJN5863" s="25"/>
      <x:c r="BJO5863" s="25"/>
      <x:c r="BJP5863" s="25"/>
      <x:c r="BJQ5863" s="25"/>
      <x:c r="BJR5863" s="25"/>
      <x:c r="BJS5863" s="25"/>
      <x:c r="BJT5863" s="25"/>
      <x:c r="BJU5863" s="25"/>
      <x:c r="BJV5863" s="25"/>
      <x:c r="BJW5863" s="25"/>
      <x:c r="BJX5863" s="25"/>
      <x:c r="BJY5863" s="25"/>
      <x:c r="BJZ5863" s="25"/>
      <x:c r="BKA5863" s="25"/>
      <x:c r="BKB5863" s="25"/>
      <x:c r="BKC5863" s="25"/>
      <x:c r="BKD5863" s="25"/>
      <x:c r="BKE5863" s="25"/>
      <x:c r="BKF5863" s="25"/>
      <x:c r="BKG5863" s="25"/>
      <x:c r="BKH5863" s="25"/>
      <x:c r="BKI5863" s="25"/>
      <x:c r="BKJ5863" s="25"/>
      <x:c r="BKK5863" s="25"/>
      <x:c r="BKL5863" s="25"/>
      <x:c r="BKM5863" s="25"/>
      <x:c r="BKN5863" s="25"/>
      <x:c r="BKO5863" s="25"/>
      <x:c r="BKP5863" s="25"/>
      <x:c r="BKQ5863" s="25"/>
      <x:c r="BKR5863" s="25"/>
      <x:c r="BKS5863" s="25"/>
      <x:c r="BKT5863" s="25"/>
      <x:c r="BKU5863" s="25"/>
      <x:c r="BKV5863" s="25"/>
      <x:c r="BKW5863" s="25"/>
      <x:c r="BKX5863" s="25"/>
      <x:c r="BKY5863" s="25"/>
      <x:c r="BKZ5863" s="25"/>
      <x:c r="BLA5863" s="25"/>
      <x:c r="BLB5863" s="25"/>
      <x:c r="BLC5863" s="25"/>
      <x:c r="BLD5863" s="25"/>
      <x:c r="BLE5863" s="25"/>
      <x:c r="BLF5863" s="25"/>
      <x:c r="BLG5863" s="25"/>
      <x:c r="BLH5863" s="25"/>
      <x:c r="BLI5863" s="25"/>
      <x:c r="BLJ5863" s="25"/>
      <x:c r="BLK5863" s="25"/>
      <x:c r="BLL5863" s="25"/>
      <x:c r="BLM5863" s="25"/>
      <x:c r="BLN5863" s="25"/>
      <x:c r="BLO5863" s="25"/>
      <x:c r="BLP5863" s="25"/>
      <x:c r="BLQ5863" s="25"/>
      <x:c r="BLR5863" s="25"/>
      <x:c r="BLS5863" s="25"/>
      <x:c r="BLT5863" s="25"/>
      <x:c r="BLU5863" s="25"/>
      <x:c r="BLV5863" s="25"/>
      <x:c r="BLW5863" s="25"/>
      <x:c r="BLX5863" s="25"/>
      <x:c r="BLY5863" s="25"/>
      <x:c r="BLZ5863" s="25"/>
      <x:c r="BMA5863" s="25"/>
      <x:c r="BMB5863" s="25"/>
      <x:c r="BMC5863" s="25"/>
      <x:c r="BMD5863" s="25"/>
      <x:c r="BME5863" s="25"/>
      <x:c r="BMF5863" s="25"/>
      <x:c r="BMG5863" s="25"/>
      <x:c r="BMH5863" s="25"/>
      <x:c r="BMI5863" s="25"/>
      <x:c r="BMJ5863" s="25"/>
      <x:c r="BMK5863" s="25"/>
      <x:c r="BML5863" s="25"/>
      <x:c r="BMM5863" s="25"/>
      <x:c r="BMN5863" s="25"/>
      <x:c r="BMO5863" s="25"/>
      <x:c r="BMP5863" s="25"/>
      <x:c r="BMQ5863" s="25"/>
      <x:c r="BMR5863" s="25"/>
      <x:c r="BMS5863" s="25"/>
      <x:c r="BMT5863" s="25"/>
      <x:c r="BMU5863" s="25"/>
      <x:c r="BMV5863" s="25"/>
      <x:c r="BMW5863" s="25"/>
      <x:c r="BMX5863" s="25"/>
      <x:c r="BMY5863" s="25"/>
      <x:c r="BMZ5863" s="25"/>
      <x:c r="BNA5863" s="25"/>
      <x:c r="BNB5863" s="25"/>
      <x:c r="BNC5863" s="25"/>
      <x:c r="BND5863" s="25"/>
      <x:c r="BNE5863" s="25"/>
      <x:c r="BNF5863" s="25"/>
      <x:c r="BNG5863" s="25"/>
      <x:c r="BNH5863" s="25"/>
      <x:c r="BNI5863" s="25"/>
      <x:c r="BNJ5863" s="25"/>
      <x:c r="BNK5863" s="25"/>
      <x:c r="BNL5863" s="25"/>
      <x:c r="BNM5863" s="25"/>
      <x:c r="BNN5863" s="25"/>
      <x:c r="BNO5863" s="25"/>
      <x:c r="BNP5863" s="25"/>
      <x:c r="BNQ5863" s="25"/>
      <x:c r="BNR5863" s="25"/>
      <x:c r="BNS5863" s="25"/>
      <x:c r="BNT5863" s="25"/>
      <x:c r="BNU5863" s="25"/>
      <x:c r="BNV5863" s="25"/>
      <x:c r="BNW5863" s="25"/>
      <x:c r="BNX5863" s="25"/>
      <x:c r="BNY5863" s="25"/>
      <x:c r="BNZ5863" s="25"/>
      <x:c r="BOA5863" s="25"/>
      <x:c r="BOB5863" s="25"/>
      <x:c r="BOC5863" s="25"/>
      <x:c r="BOD5863" s="25"/>
      <x:c r="BOE5863" s="25"/>
      <x:c r="BOF5863" s="25"/>
      <x:c r="BOG5863" s="25"/>
      <x:c r="BOH5863" s="25"/>
      <x:c r="BOI5863" s="25"/>
      <x:c r="BOJ5863" s="25"/>
      <x:c r="BOK5863" s="25"/>
      <x:c r="BOL5863" s="25"/>
      <x:c r="BOM5863" s="25"/>
      <x:c r="BON5863" s="25"/>
      <x:c r="BOO5863" s="25"/>
      <x:c r="BOP5863" s="25"/>
      <x:c r="BOQ5863" s="25"/>
      <x:c r="BOR5863" s="25"/>
      <x:c r="BOS5863" s="25"/>
      <x:c r="BOT5863" s="25"/>
      <x:c r="BOU5863" s="25"/>
      <x:c r="BOV5863" s="25"/>
      <x:c r="BOW5863" s="25"/>
      <x:c r="BOX5863" s="25"/>
      <x:c r="BOY5863" s="25"/>
      <x:c r="BOZ5863" s="25"/>
      <x:c r="BPA5863" s="25"/>
      <x:c r="BPB5863" s="25"/>
      <x:c r="BPC5863" s="25"/>
      <x:c r="BPD5863" s="25"/>
      <x:c r="BPE5863" s="25"/>
      <x:c r="BPF5863" s="25"/>
      <x:c r="BPG5863" s="25"/>
      <x:c r="BPH5863" s="25"/>
      <x:c r="BPI5863" s="25"/>
      <x:c r="BPJ5863" s="25"/>
      <x:c r="BPK5863" s="25"/>
      <x:c r="BPL5863" s="25"/>
      <x:c r="BPM5863" s="25"/>
      <x:c r="BPN5863" s="25"/>
      <x:c r="BPO5863" s="25"/>
      <x:c r="BPP5863" s="25"/>
      <x:c r="BPQ5863" s="25"/>
      <x:c r="BPR5863" s="25"/>
      <x:c r="BPS5863" s="25"/>
      <x:c r="BPT5863" s="25"/>
      <x:c r="BPU5863" s="25"/>
      <x:c r="BPV5863" s="25"/>
      <x:c r="BPW5863" s="25"/>
      <x:c r="BPX5863" s="25"/>
      <x:c r="BPY5863" s="25"/>
      <x:c r="BPZ5863" s="25"/>
      <x:c r="BQA5863" s="25"/>
      <x:c r="BQB5863" s="25"/>
      <x:c r="BQC5863" s="25"/>
      <x:c r="BQD5863" s="25"/>
      <x:c r="BQE5863" s="25"/>
      <x:c r="BQF5863" s="25"/>
      <x:c r="BQG5863" s="25"/>
      <x:c r="BQH5863" s="25"/>
      <x:c r="BQI5863" s="25"/>
      <x:c r="BQJ5863" s="25"/>
      <x:c r="BQK5863" s="25"/>
      <x:c r="BQL5863" s="25"/>
      <x:c r="BQM5863" s="25"/>
      <x:c r="BQN5863" s="25"/>
      <x:c r="BQO5863" s="25"/>
      <x:c r="BQP5863" s="25"/>
      <x:c r="BQQ5863" s="25"/>
      <x:c r="BQR5863" s="25"/>
      <x:c r="BQS5863" s="25"/>
      <x:c r="BQT5863" s="25"/>
      <x:c r="BQU5863" s="25"/>
      <x:c r="BQV5863" s="25"/>
      <x:c r="BQW5863" s="25"/>
      <x:c r="BQX5863" s="25"/>
      <x:c r="BQY5863" s="25"/>
      <x:c r="BQZ5863" s="25"/>
      <x:c r="BRA5863" s="25"/>
      <x:c r="BRB5863" s="25"/>
      <x:c r="BRC5863" s="25"/>
      <x:c r="BRD5863" s="25"/>
      <x:c r="BRE5863" s="25"/>
      <x:c r="BRF5863" s="25"/>
      <x:c r="BRG5863" s="25"/>
      <x:c r="BRH5863" s="25"/>
      <x:c r="BRI5863" s="25"/>
      <x:c r="BRJ5863" s="25"/>
      <x:c r="BRK5863" s="25"/>
      <x:c r="BRL5863" s="25"/>
      <x:c r="BRM5863" s="25"/>
      <x:c r="BRN5863" s="25"/>
      <x:c r="BRO5863" s="25"/>
      <x:c r="BRP5863" s="25"/>
      <x:c r="BRQ5863" s="25"/>
      <x:c r="BRR5863" s="25"/>
      <x:c r="BRS5863" s="25"/>
      <x:c r="BRT5863" s="25"/>
      <x:c r="BRU5863" s="25"/>
      <x:c r="BRV5863" s="25"/>
      <x:c r="BRW5863" s="25"/>
      <x:c r="BRX5863" s="25"/>
      <x:c r="BRY5863" s="25"/>
      <x:c r="BRZ5863" s="25"/>
      <x:c r="BSA5863" s="25"/>
      <x:c r="BSB5863" s="25"/>
      <x:c r="BSC5863" s="25"/>
      <x:c r="BSD5863" s="25"/>
      <x:c r="BSE5863" s="25"/>
      <x:c r="BSF5863" s="25"/>
      <x:c r="BSG5863" s="25"/>
      <x:c r="BSH5863" s="25"/>
      <x:c r="BSI5863" s="25"/>
      <x:c r="BSJ5863" s="25"/>
      <x:c r="BSK5863" s="25"/>
      <x:c r="BSL5863" s="25"/>
      <x:c r="BSM5863" s="25"/>
      <x:c r="BSN5863" s="25"/>
      <x:c r="BSO5863" s="25"/>
      <x:c r="BSP5863" s="25"/>
      <x:c r="BSQ5863" s="25"/>
      <x:c r="BSR5863" s="25"/>
      <x:c r="BSS5863" s="25"/>
      <x:c r="BST5863" s="25"/>
      <x:c r="BSU5863" s="25"/>
      <x:c r="BSV5863" s="25"/>
      <x:c r="BSW5863" s="25"/>
      <x:c r="BSX5863" s="25"/>
      <x:c r="BSY5863" s="25"/>
      <x:c r="BSZ5863" s="25"/>
      <x:c r="BTA5863" s="25"/>
      <x:c r="BTB5863" s="25"/>
      <x:c r="BTC5863" s="25"/>
      <x:c r="BTD5863" s="25"/>
      <x:c r="BTE5863" s="25"/>
      <x:c r="BTF5863" s="25"/>
      <x:c r="BTG5863" s="25"/>
      <x:c r="BTH5863" s="25"/>
      <x:c r="BTI5863" s="25"/>
      <x:c r="BTJ5863" s="25"/>
      <x:c r="BTK5863" s="25"/>
      <x:c r="BTL5863" s="25"/>
      <x:c r="BTM5863" s="25"/>
      <x:c r="BTN5863" s="25"/>
      <x:c r="BTO5863" s="25"/>
      <x:c r="BTP5863" s="25"/>
      <x:c r="BTQ5863" s="25"/>
      <x:c r="BTR5863" s="25"/>
      <x:c r="BTS5863" s="25"/>
      <x:c r="BTT5863" s="25"/>
      <x:c r="BTU5863" s="25"/>
      <x:c r="BTV5863" s="25"/>
      <x:c r="BTW5863" s="25"/>
      <x:c r="BTX5863" s="25"/>
      <x:c r="BTY5863" s="25"/>
      <x:c r="BTZ5863" s="25"/>
      <x:c r="BUA5863" s="25"/>
      <x:c r="BUB5863" s="25"/>
      <x:c r="BUC5863" s="25"/>
      <x:c r="BUD5863" s="25"/>
      <x:c r="BUE5863" s="25"/>
      <x:c r="BUF5863" s="25"/>
      <x:c r="BUG5863" s="25"/>
      <x:c r="BUH5863" s="25"/>
      <x:c r="BUI5863" s="25"/>
      <x:c r="BUJ5863" s="25"/>
      <x:c r="BUK5863" s="25"/>
      <x:c r="BUL5863" s="25"/>
      <x:c r="BUM5863" s="25"/>
      <x:c r="BUN5863" s="25"/>
      <x:c r="BUO5863" s="25"/>
      <x:c r="BUP5863" s="25"/>
      <x:c r="BUQ5863" s="25"/>
      <x:c r="BUR5863" s="25"/>
      <x:c r="BUS5863" s="25"/>
      <x:c r="BUT5863" s="25"/>
      <x:c r="BUU5863" s="25"/>
      <x:c r="BUV5863" s="25"/>
      <x:c r="BUW5863" s="25"/>
      <x:c r="BUX5863" s="25"/>
      <x:c r="BUY5863" s="25"/>
      <x:c r="BUZ5863" s="25"/>
      <x:c r="BVA5863" s="25"/>
      <x:c r="BVB5863" s="25"/>
      <x:c r="BVC5863" s="25"/>
      <x:c r="BVD5863" s="25"/>
      <x:c r="BVE5863" s="25"/>
      <x:c r="BVF5863" s="25"/>
      <x:c r="BVG5863" s="25"/>
      <x:c r="BVH5863" s="25"/>
      <x:c r="BVI5863" s="25"/>
      <x:c r="BVJ5863" s="25"/>
      <x:c r="BVK5863" s="25"/>
      <x:c r="BVL5863" s="25"/>
      <x:c r="BVM5863" s="25"/>
      <x:c r="BVN5863" s="25"/>
      <x:c r="BVO5863" s="25"/>
      <x:c r="BVP5863" s="25"/>
      <x:c r="BVQ5863" s="25"/>
      <x:c r="BVR5863" s="25"/>
      <x:c r="BVS5863" s="25"/>
      <x:c r="BVT5863" s="25"/>
      <x:c r="BVU5863" s="25"/>
      <x:c r="BVV5863" s="25"/>
      <x:c r="BVW5863" s="25"/>
      <x:c r="BVX5863" s="25"/>
      <x:c r="BVY5863" s="25"/>
      <x:c r="BVZ5863" s="25"/>
      <x:c r="BWA5863" s="25"/>
      <x:c r="BWB5863" s="25"/>
      <x:c r="BWC5863" s="25"/>
      <x:c r="BWD5863" s="25"/>
      <x:c r="BWE5863" s="25"/>
      <x:c r="BWF5863" s="25"/>
      <x:c r="BWG5863" s="25"/>
      <x:c r="BWH5863" s="25"/>
      <x:c r="BWI5863" s="25"/>
      <x:c r="BWJ5863" s="25"/>
      <x:c r="BWK5863" s="25"/>
      <x:c r="BWL5863" s="25"/>
      <x:c r="BWM5863" s="25"/>
      <x:c r="BWN5863" s="25"/>
      <x:c r="BWO5863" s="25"/>
      <x:c r="BWP5863" s="25"/>
      <x:c r="BWQ5863" s="25"/>
      <x:c r="BWR5863" s="25"/>
      <x:c r="BWS5863" s="25"/>
      <x:c r="BWT5863" s="25"/>
      <x:c r="BWU5863" s="25"/>
      <x:c r="BWV5863" s="25"/>
      <x:c r="BWW5863" s="25"/>
      <x:c r="BWX5863" s="25"/>
      <x:c r="BWY5863" s="25"/>
      <x:c r="BWZ5863" s="25"/>
      <x:c r="BXA5863" s="25"/>
      <x:c r="BXB5863" s="25"/>
      <x:c r="BXC5863" s="25"/>
      <x:c r="BXD5863" s="25"/>
      <x:c r="BXE5863" s="25"/>
      <x:c r="BXF5863" s="25"/>
      <x:c r="BXG5863" s="25"/>
      <x:c r="BXH5863" s="25"/>
      <x:c r="BXI5863" s="25"/>
      <x:c r="BXJ5863" s="25"/>
      <x:c r="BXK5863" s="25"/>
      <x:c r="BXL5863" s="25"/>
      <x:c r="BXM5863" s="25"/>
      <x:c r="BXN5863" s="25"/>
      <x:c r="BXO5863" s="25"/>
      <x:c r="BXP5863" s="25"/>
      <x:c r="BXQ5863" s="25"/>
      <x:c r="BXR5863" s="25"/>
      <x:c r="BXS5863" s="25"/>
      <x:c r="BXT5863" s="25"/>
      <x:c r="BXU5863" s="25"/>
      <x:c r="BXV5863" s="25"/>
      <x:c r="BXW5863" s="25"/>
      <x:c r="BXX5863" s="25"/>
      <x:c r="BXY5863" s="25"/>
      <x:c r="BXZ5863" s="25"/>
      <x:c r="BYA5863" s="25"/>
      <x:c r="BYB5863" s="25"/>
      <x:c r="BYC5863" s="25"/>
      <x:c r="BYD5863" s="25"/>
      <x:c r="BYE5863" s="25"/>
      <x:c r="BYF5863" s="25"/>
      <x:c r="BYG5863" s="25"/>
      <x:c r="BYH5863" s="25"/>
      <x:c r="BYI5863" s="25"/>
      <x:c r="BYJ5863" s="25"/>
      <x:c r="BYK5863" s="25"/>
      <x:c r="BYL5863" s="25"/>
      <x:c r="BYM5863" s="25"/>
      <x:c r="BYN5863" s="25"/>
      <x:c r="BYO5863" s="25"/>
      <x:c r="BYP5863" s="25"/>
      <x:c r="BYQ5863" s="25"/>
      <x:c r="BYR5863" s="25"/>
      <x:c r="BYS5863" s="25"/>
      <x:c r="BYT5863" s="25"/>
      <x:c r="BYU5863" s="25"/>
      <x:c r="BYV5863" s="25"/>
      <x:c r="BYW5863" s="25"/>
      <x:c r="BYX5863" s="25"/>
      <x:c r="BYY5863" s="25"/>
      <x:c r="BYZ5863" s="25"/>
      <x:c r="BZA5863" s="25"/>
      <x:c r="BZB5863" s="25"/>
      <x:c r="BZC5863" s="25"/>
      <x:c r="BZD5863" s="25"/>
      <x:c r="BZE5863" s="25"/>
      <x:c r="BZF5863" s="25"/>
      <x:c r="BZG5863" s="25"/>
      <x:c r="BZH5863" s="25"/>
      <x:c r="BZI5863" s="25"/>
      <x:c r="BZJ5863" s="25"/>
      <x:c r="BZK5863" s="25"/>
      <x:c r="BZL5863" s="25"/>
      <x:c r="BZM5863" s="25"/>
      <x:c r="BZN5863" s="25"/>
      <x:c r="BZO5863" s="25"/>
      <x:c r="BZP5863" s="25"/>
      <x:c r="BZQ5863" s="25"/>
      <x:c r="BZR5863" s="25"/>
      <x:c r="BZS5863" s="25"/>
      <x:c r="BZT5863" s="25"/>
      <x:c r="BZU5863" s="25"/>
      <x:c r="BZV5863" s="25"/>
      <x:c r="BZW5863" s="25"/>
      <x:c r="BZX5863" s="25"/>
      <x:c r="BZY5863" s="25"/>
      <x:c r="BZZ5863" s="25"/>
      <x:c r="CAA5863" s="25"/>
      <x:c r="CAB5863" s="25"/>
      <x:c r="CAC5863" s="25"/>
      <x:c r="CAD5863" s="25"/>
      <x:c r="CAE5863" s="25"/>
      <x:c r="CAF5863" s="25"/>
      <x:c r="CAG5863" s="25"/>
      <x:c r="CAH5863" s="25"/>
      <x:c r="CAI5863" s="25"/>
      <x:c r="CAJ5863" s="25"/>
      <x:c r="CAK5863" s="25"/>
      <x:c r="CAL5863" s="25"/>
      <x:c r="CAM5863" s="25"/>
      <x:c r="CAN5863" s="25"/>
      <x:c r="CAO5863" s="25"/>
      <x:c r="CAP5863" s="25"/>
      <x:c r="CAQ5863" s="25"/>
      <x:c r="CAR5863" s="25"/>
      <x:c r="CAS5863" s="25"/>
      <x:c r="CAT5863" s="25"/>
      <x:c r="CAU5863" s="25"/>
      <x:c r="CAV5863" s="25"/>
      <x:c r="CAW5863" s="25"/>
      <x:c r="CAX5863" s="25"/>
      <x:c r="CAY5863" s="25"/>
      <x:c r="CAZ5863" s="25"/>
      <x:c r="CBA5863" s="25"/>
      <x:c r="CBB5863" s="25"/>
      <x:c r="CBC5863" s="25"/>
      <x:c r="CBD5863" s="25"/>
      <x:c r="CBE5863" s="25"/>
      <x:c r="CBF5863" s="25"/>
      <x:c r="CBG5863" s="25"/>
      <x:c r="CBH5863" s="25"/>
      <x:c r="CBI5863" s="25"/>
      <x:c r="CBJ5863" s="25"/>
      <x:c r="CBK5863" s="25"/>
      <x:c r="CBL5863" s="25"/>
      <x:c r="CBM5863" s="25"/>
      <x:c r="CBN5863" s="25"/>
      <x:c r="CBO5863" s="25"/>
      <x:c r="CBP5863" s="25"/>
      <x:c r="CBQ5863" s="25"/>
      <x:c r="CBR5863" s="25"/>
      <x:c r="CBS5863" s="25"/>
      <x:c r="CBT5863" s="25"/>
      <x:c r="CBU5863" s="25"/>
      <x:c r="CBV5863" s="25"/>
      <x:c r="CBW5863" s="25"/>
      <x:c r="CBX5863" s="25"/>
      <x:c r="CBY5863" s="25"/>
      <x:c r="CBZ5863" s="25"/>
      <x:c r="CCA5863" s="25"/>
      <x:c r="CCB5863" s="25"/>
      <x:c r="CCC5863" s="25"/>
      <x:c r="CCD5863" s="25"/>
      <x:c r="CCE5863" s="25"/>
      <x:c r="CCF5863" s="25"/>
      <x:c r="CCG5863" s="25"/>
      <x:c r="CCH5863" s="25"/>
      <x:c r="CCI5863" s="25"/>
      <x:c r="CCJ5863" s="25"/>
      <x:c r="CCK5863" s="25"/>
      <x:c r="CCL5863" s="25"/>
      <x:c r="CCM5863" s="25"/>
      <x:c r="CCN5863" s="25"/>
      <x:c r="CCO5863" s="25"/>
      <x:c r="CCP5863" s="25"/>
      <x:c r="CCQ5863" s="25"/>
      <x:c r="CCR5863" s="25"/>
      <x:c r="CCS5863" s="25"/>
      <x:c r="CCT5863" s="25"/>
      <x:c r="CCU5863" s="25"/>
      <x:c r="CCV5863" s="25"/>
      <x:c r="CCW5863" s="25"/>
      <x:c r="CCX5863" s="25"/>
      <x:c r="CCY5863" s="25"/>
      <x:c r="CCZ5863" s="25"/>
      <x:c r="CDA5863" s="25"/>
      <x:c r="CDB5863" s="25"/>
      <x:c r="CDC5863" s="25"/>
      <x:c r="CDD5863" s="25"/>
      <x:c r="CDE5863" s="25"/>
      <x:c r="CDF5863" s="25"/>
      <x:c r="CDG5863" s="25"/>
      <x:c r="CDH5863" s="25"/>
      <x:c r="CDI5863" s="25"/>
      <x:c r="CDJ5863" s="25"/>
      <x:c r="CDK5863" s="25"/>
      <x:c r="CDL5863" s="25"/>
      <x:c r="CDM5863" s="25"/>
      <x:c r="CDN5863" s="25"/>
      <x:c r="CDO5863" s="25"/>
      <x:c r="CDP5863" s="25"/>
      <x:c r="CDQ5863" s="25"/>
      <x:c r="CDR5863" s="25"/>
      <x:c r="CDS5863" s="25"/>
      <x:c r="CDT5863" s="25"/>
      <x:c r="CDU5863" s="25"/>
      <x:c r="CDV5863" s="25"/>
      <x:c r="CDW5863" s="25"/>
      <x:c r="CDX5863" s="25"/>
      <x:c r="CDY5863" s="25"/>
      <x:c r="CDZ5863" s="25"/>
      <x:c r="CEA5863" s="25"/>
      <x:c r="CEB5863" s="25"/>
      <x:c r="CEC5863" s="25"/>
      <x:c r="CED5863" s="25"/>
      <x:c r="CEE5863" s="25"/>
      <x:c r="CEF5863" s="25"/>
      <x:c r="CEG5863" s="25"/>
      <x:c r="CEH5863" s="25"/>
      <x:c r="CEI5863" s="25"/>
      <x:c r="CEJ5863" s="25"/>
      <x:c r="CEK5863" s="25"/>
      <x:c r="CEL5863" s="25"/>
      <x:c r="CEM5863" s="25"/>
      <x:c r="CEN5863" s="25"/>
      <x:c r="CEO5863" s="25"/>
      <x:c r="CEP5863" s="25"/>
      <x:c r="CEQ5863" s="25"/>
      <x:c r="CER5863" s="25"/>
      <x:c r="CES5863" s="25"/>
      <x:c r="CET5863" s="25"/>
      <x:c r="CEU5863" s="25"/>
      <x:c r="CEV5863" s="25"/>
      <x:c r="CEW5863" s="25"/>
      <x:c r="CEX5863" s="25"/>
      <x:c r="CEY5863" s="25"/>
      <x:c r="CEZ5863" s="25"/>
      <x:c r="CFA5863" s="25"/>
      <x:c r="CFB5863" s="25"/>
      <x:c r="CFC5863" s="25"/>
      <x:c r="CFD5863" s="25"/>
      <x:c r="CFE5863" s="25"/>
      <x:c r="CFF5863" s="25"/>
      <x:c r="CFG5863" s="25"/>
      <x:c r="CFH5863" s="25"/>
      <x:c r="CFI5863" s="25"/>
      <x:c r="CFJ5863" s="25"/>
      <x:c r="CFK5863" s="25"/>
      <x:c r="CFL5863" s="25"/>
      <x:c r="CFM5863" s="25"/>
      <x:c r="CFN5863" s="25"/>
      <x:c r="CFO5863" s="25"/>
      <x:c r="CFP5863" s="25"/>
      <x:c r="CFQ5863" s="25"/>
      <x:c r="CFR5863" s="25"/>
      <x:c r="CFS5863" s="25"/>
      <x:c r="CFT5863" s="25"/>
      <x:c r="CFU5863" s="25"/>
      <x:c r="CFV5863" s="25"/>
      <x:c r="CFW5863" s="25"/>
      <x:c r="CFX5863" s="25"/>
      <x:c r="CFY5863" s="25"/>
      <x:c r="CFZ5863" s="25"/>
      <x:c r="CGA5863" s="25"/>
      <x:c r="CGB5863" s="25"/>
      <x:c r="CGC5863" s="25"/>
      <x:c r="CGD5863" s="25"/>
      <x:c r="CGE5863" s="25"/>
      <x:c r="CGF5863" s="25"/>
      <x:c r="CGG5863" s="25"/>
      <x:c r="CGH5863" s="25"/>
      <x:c r="CGI5863" s="25"/>
      <x:c r="CGJ5863" s="25"/>
      <x:c r="CGK5863" s="25"/>
      <x:c r="CGL5863" s="25"/>
      <x:c r="CGM5863" s="25"/>
      <x:c r="CGN5863" s="25"/>
      <x:c r="CGO5863" s="25"/>
      <x:c r="CGP5863" s="25"/>
      <x:c r="CGQ5863" s="25"/>
      <x:c r="CGR5863" s="25"/>
      <x:c r="CGS5863" s="25"/>
      <x:c r="CGT5863" s="25"/>
      <x:c r="CGU5863" s="25"/>
      <x:c r="CGV5863" s="25"/>
      <x:c r="CGW5863" s="25"/>
      <x:c r="CGX5863" s="25"/>
      <x:c r="CGY5863" s="25"/>
      <x:c r="CGZ5863" s="25"/>
      <x:c r="CHA5863" s="25"/>
      <x:c r="CHB5863" s="25"/>
      <x:c r="CHC5863" s="25"/>
      <x:c r="CHD5863" s="25"/>
      <x:c r="CHE5863" s="25"/>
      <x:c r="CHF5863" s="25"/>
      <x:c r="CHG5863" s="25"/>
      <x:c r="CHH5863" s="25"/>
      <x:c r="CHI5863" s="25"/>
      <x:c r="CHJ5863" s="25"/>
      <x:c r="CHK5863" s="25"/>
      <x:c r="CHL5863" s="25"/>
      <x:c r="CHM5863" s="25"/>
      <x:c r="CHN5863" s="25"/>
      <x:c r="CHO5863" s="25"/>
      <x:c r="CHP5863" s="25"/>
      <x:c r="CHQ5863" s="25"/>
      <x:c r="CHR5863" s="25"/>
      <x:c r="CHS5863" s="25"/>
      <x:c r="CHT5863" s="25"/>
      <x:c r="CHU5863" s="25"/>
      <x:c r="CHV5863" s="25"/>
      <x:c r="CHW5863" s="25"/>
      <x:c r="CHX5863" s="25"/>
      <x:c r="CHY5863" s="25"/>
      <x:c r="CHZ5863" s="25"/>
      <x:c r="CIA5863" s="25"/>
      <x:c r="CIB5863" s="25"/>
      <x:c r="CIC5863" s="25"/>
      <x:c r="CID5863" s="25"/>
      <x:c r="CIE5863" s="25"/>
      <x:c r="CIF5863" s="25"/>
      <x:c r="CIG5863" s="25"/>
      <x:c r="CIH5863" s="25"/>
      <x:c r="CII5863" s="25"/>
      <x:c r="CIJ5863" s="25"/>
      <x:c r="CIK5863" s="25"/>
      <x:c r="CIL5863" s="25"/>
      <x:c r="CIM5863" s="25"/>
      <x:c r="CIN5863" s="25"/>
      <x:c r="CIO5863" s="25"/>
      <x:c r="CIP5863" s="25"/>
      <x:c r="CIQ5863" s="25"/>
      <x:c r="CIR5863" s="25"/>
      <x:c r="CIS5863" s="25"/>
      <x:c r="CIT5863" s="25"/>
      <x:c r="CIU5863" s="25"/>
      <x:c r="CIV5863" s="25"/>
      <x:c r="CIW5863" s="25"/>
      <x:c r="CIX5863" s="25"/>
      <x:c r="CIY5863" s="25"/>
      <x:c r="CIZ5863" s="25"/>
      <x:c r="CJA5863" s="25"/>
      <x:c r="CJB5863" s="25"/>
      <x:c r="CJC5863" s="25"/>
      <x:c r="CJD5863" s="25"/>
      <x:c r="CJE5863" s="25"/>
      <x:c r="CJF5863" s="25"/>
      <x:c r="CJG5863" s="25"/>
      <x:c r="CJH5863" s="25"/>
      <x:c r="CJI5863" s="25"/>
      <x:c r="CJJ5863" s="25"/>
      <x:c r="CJK5863" s="25"/>
      <x:c r="CJL5863" s="25"/>
      <x:c r="CJM5863" s="25"/>
      <x:c r="CJN5863" s="25"/>
      <x:c r="CJO5863" s="25"/>
      <x:c r="CJP5863" s="25"/>
      <x:c r="CJQ5863" s="25"/>
      <x:c r="CJR5863" s="25"/>
      <x:c r="CJS5863" s="25"/>
      <x:c r="CJT5863" s="25"/>
      <x:c r="CJU5863" s="25"/>
      <x:c r="CJV5863" s="25"/>
      <x:c r="CJW5863" s="25"/>
      <x:c r="CJX5863" s="25"/>
      <x:c r="CJY5863" s="25"/>
      <x:c r="CJZ5863" s="25"/>
      <x:c r="CKA5863" s="25"/>
      <x:c r="CKB5863" s="25"/>
      <x:c r="CKC5863" s="25"/>
      <x:c r="CKD5863" s="25"/>
      <x:c r="CKE5863" s="25"/>
      <x:c r="CKF5863" s="25"/>
      <x:c r="CKG5863" s="25"/>
      <x:c r="CKH5863" s="25"/>
      <x:c r="CKI5863" s="25"/>
      <x:c r="CKJ5863" s="25"/>
      <x:c r="CKK5863" s="25"/>
      <x:c r="CKL5863" s="25"/>
      <x:c r="CKM5863" s="25"/>
      <x:c r="CKN5863" s="25"/>
      <x:c r="CKO5863" s="25"/>
      <x:c r="CKP5863" s="25"/>
      <x:c r="CKQ5863" s="25"/>
      <x:c r="CKR5863" s="25"/>
      <x:c r="CKS5863" s="25"/>
      <x:c r="CKT5863" s="25"/>
      <x:c r="CKU5863" s="25"/>
      <x:c r="CKV5863" s="25"/>
      <x:c r="CKW5863" s="25"/>
      <x:c r="CKX5863" s="25"/>
      <x:c r="CKY5863" s="25"/>
      <x:c r="CKZ5863" s="25"/>
      <x:c r="CLA5863" s="25"/>
      <x:c r="CLB5863" s="25"/>
      <x:c r="CLC5863" s="25"/>
      <x:c r="CLD5863" s="25"/>
      <x:c r="CLE5863" s="25"/>
      <x:c r="CLF5863" s="25"/>
      <x:c r="CLG5863" s="25"/>
      <x:c r="CLH5863" s="25"/>
      <x:c r="CLI5863" s="25"/>
      <x:c r="CLJ5863" s="25"/>
      <x:c r="CLK5863" s="25"/>
      <x:c r="CLL5863" s="25"/>
      <x:c r="CLM5863" s="25"/>
      <x:c r="CLN5863" s="25"/>
      <x:c r="CLO5863" s="25"/>
      <x:c r="CLP5863" s="25"/>
      <x:c r="CLQ5863" s="25"/>
      <x:c r="CLR5863" s="25"/>
      <x:c r="CLS5863" s="25"/>
      <x:c r="CLT5863" s="25"/>
      <x:c r="CLU5863" s="25"/>
      <x:c r="CLV5863" s="25"/>
      <x:c r="CLW5863" s="25"/>
      <x:c r="CLX5863" s="25"/>
      <x:c r="CLY5863" s="25"/>
      <x:c r="CLZ5863" s="25"/>
      <x:c r="CMA5863" s="25"/>
      <x:c r="CMB5863" s="25"/>
      <x:c r="CMC5863" s="25"/>
      <x:c r="CMD5863" s="25"/>
      <x:c r="CME5863" s="25"/>
      <x:c r="CMF5863" s="25"/>
      <x:c r="CMG5863" s="25"/>
      <x:c r="CMH5863" s="25"/>
      <x:c r="CMI5863" s="25"/>
      <x:c r="CMJ5863" s="25"/>
      <x:c r="CMK5863" s="25"/>
      <x:c r="CML5863" s="25"/>
      <x:c r="CMM5863" s="25"/>
      <x:c r="CMN5863" s="25"/>
      <x:c r="CMO5863" s="25"/>
      <x:c r="CMP5863" s="25"/>
      <x:c r="CMQ5863" s="25"/>
      <x:c r="CMR5863" s="25"/>
      <x:c r="CMS5863" s="25"/>
      <x:c r="CMT5863" s="25"/>
      <x:c r="CMU5863" s="25"/>
      <x:c r="CMV5863" s="25"/>
      <x:c r="CMW5863" s="25"/>
      <x:c r="CMX5863" s="25"/>
      <x:c r="CMY5863" s="25"/>
      <x:c r="CMZ5863" s="25"/>
      <x:c r="CNA5863" s="25"/>
      <x:c r="CNB5863" s="25"/>
      <x:c r="CNC5863" s="25"/>
      <x:c r="CND5863" s="25"/>
      <x:c r="CNE5863" s="25"/>
      <x:c r="CNF5863" s="25"/>
      <x:c r="CNG5863" s="25"/>
      <x:c r="CNH5863" s="25"/>
      <x:c r="CNI5863" s="25"/>
      <x:c r="CNJ5863" s="25"/>
      <x:c r="CNK5863" s="25"/>
      <x:c r="CNL5863" s="25"/>
      <x:c r="CNM5863" s="25"/>
      <x:c r="CNN5863" s="25"/>
      <x:c r="CNO5863" s="25"/>
      <x:c r="CNP5863" s="25"/>
      <x:c r="CNQ5863" s="25"/>
      <x:c r="CNR5863" s="25"/>
      <x:c r="CNS5863" s="25"/>
      <x:c r="CNT5863" s="25"/>
      <x:c r="CNU5863" s="25"/>
      <x:c r="CNV5863" s="25"/>
      <x:c r="CNW5863" s="25"/>
      <x:c r="CNX5863" s="25"/>
      <x:c r="CNY5863" s="25"/>
      <x:c r="CNZ5863" s="25"/>
      <x:c r="COA5863" s="25"/>
      <x:c r="COB5863" s="25"/>
      <x:c r="COC5863" s="25"/>
      <x:c r="COD5863" s="25"/>
      <x:c r="COE5863" s="25"/>
      <x:c r="COF5863" s="25"/>
      <x:c r="COG5863" s="25"/>
      <x:c r="COH5863" s="25"/>
      <x:c r="COI5863" s="25"/>
      <x:c r="COJ5863" s="25"/>
      <x:c r="COK5863" s="25"/>
      <x:c r="COL5863" s="25"/>
      <x:c r="COM5863" s="25"/>
      <x:c r="CON5863" s="25"/>
      <x:c r="COO5863" s="25"/>
      <x:c r="COP5863" s="25"/>
      <x:c r="COQ5863" s="25"/>
      <x:c r="COR5863" s="25"/>
      <x:c r="COS5863" s="25"/>
      <x:c r="COT5863" s="25"/>
      <x:c r="COU5863" s="25"/>
      <x:c r="COV5863" s="25"/>
      <x:c r="COW5863" s="25"/>
      <x:c r="COX5863" s="25"/>
      <x:c r="COY5863" s="25"/>
      <x:c r="COZ5863" s="25"/>
      <x:c r="CPA5863" s="25"/>
      <x:c r="CPB5863" s="25"/>
      <x:c r="CPC5863" s="25"/>
      <x:c r="CPD5863" s="25"/>
      <x:c r="CPE5863" s="25"/>
      <x:c r="CPF5863" s="25"/>
      <x:c r="CPG5863" s="25"/>
      <x:c r="CPH5863" s="25"/>
      <x:c r="CPI5863" s="25"/>
      <x:c r="CPJ5863" s="25"/>
      <x:c r="CPK5863" s="25"/>
      <x:c r="CPL5863" s="25"/>
      <x:c r="CPM5863" s="25"/>
      <x:c r="CPN5863" s="25"/>
      <x:c r="CPO5863" s="25"/>
      <x:c r="CPP5863" s="25"/>
      <x:c r="CPQ5863" s="25"/>
      <x:c r="CPR5863" s="25"/>
      <x:c r="CPS5863" s="25"/>
      <x:c r="CPT5863" s="25"/>
      <x:c r="CPU5863" s="25"/>
      <x:c r="CPV5863" s="25"/>
      <x:c r="CPW5863" s="25"/>
      <x:c r="CPX5863" s="25"/>
      <x:c r="CPY5863" s="25"/>
      <x:c r="CPZ5863" s="25"/>
      <x:c r="CQA5863" s="25"/>
      <x:c r="CQB5863" s="25"/>
      <x:c r="CQC5863" s="25"/>
      <x:c r="CQD5863" s="25"/>
      <x:c r="CQE5863" s="25"/>
      <x:c r="CQF5863" s="25"/>
      <x:c r="CQG5863" s="25"/>
      <x:c r="CQH5863" s="25"/>
      <x:c r="CQI5863" s="25"/>
      <x:c r="CQJ5863" s="25"/>
      <x:c r="CQK5863" s="25"/>
      <x:c r="CQL5863" s="25"/>
      <x:c r="CQM5863" s="25"/>
      <x:c r="CQN5863" s="25"/>
      <x:c r="CQO5863" s="25"/>
      <x:c r="CQP5863" s="25"/>
      <x:c r="CQQ5863" s="25"/>
      <x:c r="CQR5863" s="25"/>
      <x:c r="CQS5863" s="25"/>
      <x:c r="CQT5863" s="25"/>
      <x:c r="CQU5863" s="25"/>
      <x:c r="CQV5863" s="25"/>
      <x:c r="CQW5863" s="25"/>
      <x:c r="CQX5863" s="25"/>
      <x:c r="CQY5863" s="25"/>
      <x:c r="CQZ5863" s="25"/>
      <x:c r="CRA5863" s="25"/>
      <x:c r="CRB5863" s="25"/>
      <x:c r="CRC5863" s="25"/>
      <x:c r="CRD5863" s="25"/>
      <x:c r="CRE5863" s="25"/>
      <x:c r="CRF5863" s="25"/>
      <x:c r="CRG5863" s="25"/>
      <x:c r="CRH5863" s="25"/>
      <x:c r="CRI5863" s="25"/>
      <x:c r="CRJ5863" s="25"/>
      <x:c r="CRK5863" s="25"/>
      <x:c r="CRL5863" s="25"/>
      <x:c r="CRM5863" s="25"/>
      <x:c r="CRN5863" s="25"/>
      <x:c r="CRO5863" s="25"/>
      <x:c r="CRP5863" s="25"/>
      <x:c r="CRQ5863" s="25"/>
      <x:c r="CRR5863" s="25"/>
      <x:c r="CRS5863" s="25"/>
      <x:c r="CRT5863" s="25"/>
      <x:c r="CRU5863" s="25"/>
      <x:c r="CRV5863" s="25"/>
      <x:c r="CRW5863" s="25"/>
      <x:c r="CRX5863" s="25"/>
      <x:c r="CRY5863" s="25"/>
      <x:c r="CRZ5863" s="25"/>
      <x:c r="CSA5863" s="25"/>
      <x:c r="CSB5863" s="25"/>
      <x:c r="CSC5863" s="25"/>
      <x:c r="CSD5863" s="25"/>
      <x:c r="CSE5863" s="25"/>
      <x:c r="CSF5863" s="25"/>
      <x:c r="CSG5863" s="25"/>
      <x:c r="CSH5863" s="25"/>
      <x:c r="CSI5863" s="25"/>
      <x:c r="CSJ5863" s="25"/>
      <x:c r="CSK5863" s="25"/>
      <x:c r="CSL5863" s="25"/>
      <x:c r="CSM5863" s="25"/>
      <x:c r="CSN5863" s="25"/>
      <x:c r="CSO5863" s="25"/>
      <x:c r="CSP5863" s="25"/>
      <x:c r="CSQ5863" s="25"/>
      <x:c r="CSR5863" s="25"/>
      <x:c r="CSS5863" s="25"/>
      <x:c r="CST5863" s="25"/>
      <x:c r="CSU5863" s="25"/>
      <x:c r="CSV5863" s="25"/>
      <x:c r="CSW5863" s="25"/>
      <x:c r="CSX5863" s="25"/>
      <x:c r="CSY5863" s="25"/>
      <x:c r="CSZ5863" s="25"/>
      <x:c r="CTA5863" s="25"/>
      <x:c r="CTB5863" s="25"/>
      <x:c r="CTC5863" s="25"/>
      <x:c r="CTD5863" s="25"/>
      <x:c r="CTE5863" s="25"/>
      <x:c r="CTF5863" s="25"/>
      <x:c r="CTG5863" s="25"/>
      <x:c r="CTH5863" s="25"/>
      <x:c r="CTI5863" s="25"/>
      <x:c r="CTJ5863" s="25"/>
      <x:c r="CTK5863" s="25"/>
      <x:c r="CTL5863" s="25"/>
      <x:c r="CTM5863" s="25"/>
      <x:c r="CTN5863" s="25"/>
      <x:c r="CTO5863" s="25"/>
      <x:c r="CTP5863" s="25"/>
      <x:c r="CTQ5863" s="25"/>
      <x:c r="CTR5863" s="25"/>
      <x:c r="CTS5863" s="25"/>
      <x:c r="CTT5863" s="25"/>
      <x:c r="CTU5863" s="25"/>
      <x:c r="CTV5863" s="25"/>
      <x:c r="CTW5863" s="25"/>
      <x:c r="CTX5863" s="25"/>
      <x:c r="CTY5863" s="25"/>
      <x:c r="CTZ5863" s="25"/>
      <x:c r="CUA5863" s="25"/>
      <x:c r="CUB5863" s="25"/>
      <x:c r="CUC5863" s="25"/>
      <x:c r="CUD5863" s="25"/>
      <x:c r="CUE5863" s="25"/>
      <x:c r="CUF5863" s="25"/>
      <x:c r="CUG5863" s="25"/>
      <x:c r="CUH5863" s="25"/>
      <x:c r="CUI5863" s="25"/>
      <x:c r="CUJ5863" s="25"/>
      <x:c r="CUK5863" s="25"/>
      <x:c r="CUL5863" s="25"/>
      <x:c r="CUM5863" s="25"/>
      <x:c r="CUN5863" s="25"/>
      <x:c r="CUO5863" s="25"/>
      <x:c r="CUP5863" s="25"/>
      <x:c r="CUQ5863" s="25"/>
      <x:c r="CUR5863" s="25"/>
      <x:c r="CUS5863" s="25"/>
      <x:c r="CUT5863" s="25"/>
      <x:c r="CUU5863" s="25"/>
      <x:c r="CUV5863" s="25"/>
      <x:c r="CUW5863" s="25"/>
      <x:c r="CUX5863" s="25"/>
      <x:c r="CUY5863" s="25"/>
      <x:c r="CUZ5863" s="25"/>
      <x:c r="CVA5863" s="25"/>
      <x:c r="CVB5863" s="25"/>
      <x:c r="CVC5863" s="25"/>
      <x:c r="CVD5863" s="25"/>
      <x:c r="CVE5863" s="25"/>
      <x:c r="CVF5863" s="25"/>
      <x:c r="CVG5863" s="25"/>
      <x:c r="CVH5863" s="25"/>
      <x:c r="CVI5863" s="25"/>
      <x:c r="CVJ5863" s="25"/>
      <x:c r="CVK5863" s="25"/>
      <x:c r="CVL5863" s="25"/>
      <x:c r="CVM5863" s="25"/>
      <x:c r="CVN5863" s="25"/>
      <x:c r="CVO5863" s="25"/>
      <x:c r="CVP5863" s="25"/>
      <x:c r="CVQ5863" s="25"/>
      <x:c r="CVR5863" s="25"/>
      <x:c r="CVS5863" s="25"/>
      <x:c r="CVT5863" s="25"/>
      <x:c r="CVU5863" s="25"/>
      <x:c r="CVV5863" s="25"/>
      <x:c r="CVW5863" s="25"/>
      <x:c r="CVX5863" s="25"/>
      <x:c r="CVY5863" s="25"/>
      <x:c r="CVZ5863" s="25"/>
      <x:c r="CWA5863" s="25"/>
      <x:c r="CWB5863" s="25"/>
      <x:c r="CWC5863" s="25"/>
      <x:c r="CWD5863" s="25"/>
      <x:c r="CWE5863" s="25"/>
      <x:c r="CWF5863" s="25"/>
      <x:c r="CWG5863" s="25"/>
      <x:c r="CWH5863" s="25"/>
      <x:c r="CWI5863" s="25"/>
      <x:c r="CWJ5863" s="25"/>
      <x:c r="CWK5863" s="25"/>
      <x:c r="CWL5863" s="25"/>
      <x:c r="CWM5863" s="25"/>
      <x:c r="CWN5863" s="25"/>
      <x:c r="CWO5863" s="25"/>
      <x:c r="CWP5863" s="25"/>
      <x:c r="CWQ5863" s="25"/>
      <x:c r="CWR5863" s="25"/>
      <x:c r="CWS5863" s="25"/>
      <x:c r="CWT5863" s="25"/>
      <x:c r="CWU5863" s="25"/>
      <x:c r="CWV5863" s="25"/>
      <x:c r="CWW5863" s="25"/>
      <x:c r="CWX5863" s="25"/>
      <x:c r="CWY5863" s="25"/>
      <x:c r="CWZ5863" s="25"/>
      <x:c r="CXA5863" s="25"/>
      <x:c r="CXB5863" s="25"/>
      <x:c r="CXC5863" s="25"/>
      <x:c r="CXD5863" s="25"/>
      <x:c r="CXE5863" s="25"/>
      <x:c r="CXF5863" s="25"/>
      <x:c r="CXG5863" s="25"/>
      <x:c r="CXH5863" s="25"/>
      <x:c r="CXI5863" s="25"/>
      <x:c r="CXJ5863" s="25"/>
      <x:c r="CXK5863" s="25"/>
      <x:c r="CXL5863" s="25"/>
      <x:c r="CXM5863" s="25"/>
      <x:c r="CXN5863" s="25"/>
      <x:c r="CXO5863" s="25"/>
      <x:c r="CXP5863" s="25"/>
      <x:c r="CXQ5863" s="25"/>
      <x:c r="CXR5863" s="25"/>
      <x:c r="CXS5863" s="25"/>
      <x:c r="CXT5863" s="25"/>
      <x:c r="CXU5863" s="25"/>
      <x:c r="CXV5863" s="25"/>
      <x:c r="CXW5863" s="25"/>
      <x:c r="CXX5863" s="25"/>
      <x:c r="CXY5863" s="25"/>
      <x:c r="CXZ5863" s="25"/>
      <x:c r="CYA5863" s="25"/>
      <x:c r="CYB5863" s="25"/>
      <x:c r="CYC5863" s="25"/>
      <x:c r="CYD5863" s="25"/>
      <x:c r="CYE5863" s="25"/>
      <x:c r="CYF5863" s="25"/>
      <x:c r="CYG5863" s="25"/>
      <x:c r="CYH5863" s="25"/>
      <x:c r="CYI5863" s="25"/>
      <x:c r="CYJ5863" s="25"/>
      <x:c r="CYK5863" s="25"/>
      <x:c r="CYL5863" s="25"/>
      <x:c r="CYM5863" s="25"/>
      <x:c r="CYN5863" s="25"/>
      <x:c r="CYO5863" s="25"/>
      <x:c r="CYP5863" s="25"/>
      <x:c r="CYQ5863" s="25"/>
      <x:c r="CYR5863" s="25"/>
      <x:c r="CYS5863" s="25"/>
      <x:c r="CYT5863" s="25"/>
      <x:c r="CYU5863" s="25"/>
      <x:c r="CYV5863" s="25"/>
      <x:c r="CYW5863" s="25"/>
      <x:c r="CYX5863" s="25"/>
      <x:c r="CYY5863" s="25"/>
      <x:c r="CYZ5863" s="25"/>
      <x:c r="CZA5863" s="25"/>
      <x:c r="CZB5863" s="25"/>
      <x:c r="CZC5863" s="25"/>
      <x:c r="CZD5863" s="25"/>
      <x:c r="CZE5863" s="25"/>
      <x:c r="CZF5863" s="25"/>
      <x:c r="CZG5863" s="25"/>
      <x:c r="CZH5863" s="25"/>
      <x:c r="CZI5863" s="25"/>
      <x:c r="CZJ5863" s="25"/>
      <x:c r="CZK5863" s="25"/>
      <x:c r="CZL5863" s="25"/>
      <x:c r="CZM5863" s="25"/>
      <x:c r="CZN5863" s="25"/>
      <x:c r="CZO5863" s="25"/>
      <x:c r="CZP5863" s="25"/>
      <x:c r="CZQ5863" s="25"/>
      <x:c r="CZR5863" s="25"/>
      <x:c r="CZS5863" s="25"/>
      <x:c r="CZT5863" s="25"/>
      <x:c r="CZU5863" s="25"/>
      <x:c r="CZV5863" s="25"/>
      <x:c r="CZW5863" s="25"/>
      <x:c r="CZX5863" s="25"/>
      <x:c r="CZY5863" s="25"/>
      <x:c r="CZZ5863" s="25"/>
      <x:c r="DAA5863" s="25"/>
      <x:c r="DAB5863" s="25"/>
      <x:c r="DAC5863" s="25"/>
      <x:c r="DAD5863" s="25"/>
      <x:c r="DAE5863" s="25"/>
      <x:c r="DAF5863" s="25"/>
      <x:c r="DAG5863" s="25"/>
      <x:c r="DAH5863" s="25"/>
      <x:c r="DAI5863" s="25"/>
      <x:c r="DAJ5863" s="25"/>
      <x:c r="DAK5863" s="25"/>
      <x:c r="DAL5863" s="25"/>
      <x:c r="DAM5863" s="25"/>
      <x:c r="DAN5863" s="25"/>
      <x:c r="DAO5863" s="25"/>
      <x:c r="DAP5863" s="25"/>
      <x:c r="DAQ5863" s="25"/>
      <x:c r="DAR5863" s="25"/>
      <x:c r="DAS5863" s="25"/>
      <x:c r="DAT5863" s="25"/>
      <x:c r="DAU5863" s="25"/>
      <x:c r="DAV5863" s="25"/>
      <x:c r="DAW5863" s="25"/>
      <x:c r="DAX5863" s="25"/>
      <x:c r="DAY5863" s="25"/>
      <x:c r="DAZ5863" s="25"/>
      <x:c r="DBA5863" s="25"/>
      <x:c r="DBB5863" s="25"/>
      <x:c r="DBC5863" s="25"/>
      <x:c r="DBD5863" s="25"/>
      <x:c r="DBE5863" s="25"/>
      <x:c r="DBF5863" s="25"/>
      <x:c r="DBG5863" s="25"/>
      <x:c r="DBH5863" s="25"/>
      <x:c r="DBI5863" s="25"/>
      <x:c r="DBJ5863" s="25"/>
      <x:c r="DBK5863" s="25"/>
      <x:c r="DBL5863" s="25"/>
      <x:c r="DBM5863" s="25"/>
      <x:c r="DBN5863" s="25"/>
      <x:c r="DBO5863" s="25"/>
      <x:c r="DBP5863" s="25"/>
      <x:c r="DBQ5863" s="25"/>
      <x:c r="DBR5863" s="25"/>
      <x:c r="DBS5863" s="25"/>
      <x:c r="DBT5863" s="25"/>
      <x:c r="DBU5863" s="25"/>
      <x:c r="DBV5863" s="25"/>
      <x:c r="DBW5863" s="25"/>
      <x:c r="DBX5863" s="25"/>
      <x:c r="DBY5863" s="25"/>
      <x:c r="DBZ5863" s="25"/>
      <x:c r="DCA5863" s="25"/>
      <x:c r="DCB5863" s="25"/>
      <x:c r="DCC5863" s="25"/>
      <x:c r="DCD5863" s="25"/>
      <x:c r="DCE5863" s="25"/>
      <x:c r="DCF5863" s="25"/>
      <x:c r="DCG5863" s="25"/>
      <x:c r="DCH5863" s="25"/>
      <x:c r="DCI5863" s="25"/>
      <x:c r="DCJ5863" s="25"/>
      <x:c r="DCK5863" s="25"/>
      <x:c r="DCL5863" s="25"/>
      <x:c r="DCM5863" s="25"/>
      <x:c r="DCN5863" s="25"/>
      <x:c r="DCO5863" s="25"/>
      <x:c r="DCP5863" s="25"/>
      <x:c r="DCQ5863" s="25"/>
      <x:c r="DCR5863" s="25"/>
      <x:c r="DCS5863" s="25"/>
      <x:c r="DCT5863" s="25"/>
      <x:c r="DCU5863" s="25"/>
      <x:c r="DCV5863" s="25"/>
      <x:c r="DCW5863" s="25"/>
      <x:c r="DCX5863" s="25"/>
      <x:c r="DCY5863" s="25"/>
      <x:c r="DCZ5863" s="25"/>
      <x:c r="DDA5863" s="25"/>
      <x:c r="DDB5863" s="25"/>
      <x:c r="DDC5863" s="25"/>
      <x:c r="DDD5863" s="25"/>
      <x:c r="DDE5863" s="25"/>
      <x:c r="DDF5863" s="25"/>
      <x:c r="DDG5863" s="25"/>
      <x:c r="DDH5863" s="25"/>
      <x:c r="DDI5863" s="25"/>
      <x:c r="DDJ5863" s="25"/>
      <x:c r="DDK5863" s="25"/>
      <x:c r="DDL5863" s="25"/>
      <x:c r="DDM5863" s="25"/>
      <x:c r="DDN5863" s="25"/>
      <x:c r="DDO5863" s="25"/>
      <x:c r="DDP5863" s="25"/>
      <x:c r="DDQ5863" s="25"/>
      <x:c r="DDR5863" s="25"/>
      <x:c r="DDS5863" s="25"/>
      <x:c r="DDT5863" s="25"/>
      <x:c r="DDU5863" s="25"/>
      <x:c r="DDV5863" s="25"/>
      <x:c r="DDW5863" s="25"/>
      <x:c r="DDX5863" s="25"/>
      <x:c r="DDY5863" s="25"/>
      <x:c r="DDZ5863" s="25"/>
      <x:c r="DEA5863" s="25"/>
      <x:c r="DEB5863" s="25"/>
      <x:c r="DEC5863" s="25"/>
      <x:c r="DED5863" s="25"/>
      <x:c r="DEE5863" s="25"/>
      <x:c r="DEF5863" s="25"/>
      <x:c r="DEG5863" s="25"/>
      <x:c r="DEH5863" s="25"/>
      <x:c r="DEI5863" s="25"/>
      <x:c r="DEJ5863" s="25"/>
      <x:c r="DEK5863" s="25"/>
      <x:c r="DEL5863" s="25"/>
      <x:c r="DEM5863" s="25"/>
      <x:c r="DEN5863" s="25"/>
      <x:c r="DEO5863" s="25"/>
      <x:c r="DEP5863" s="25"/>
      <x:c r="DEQ5863" s="25"/>
      <x:c r="DER5863" s="25"/>
      <x:c r="DES5863" s="25"/>
      <x:c r="DET5863" s="25"/>
      <x:c r="DEU5863" s="25"/>
      <x:c r="DEV5863" s="25"/>
      <x:c r="DEW5863" s="25"/>
      <x:c r="DEX5863" s="25"/>
      <x:c r="DEY5863" s="25"/>
      <x:c r="DEZ5863" s="25"/>
      <x:c r="DFA5863" s="25"/>
      <x:c r="DFB5863" s="25"/>
      <x:c r="DFC5863" s="25"/>
      <x:c r="DFD5863" s="25"/>
      <x:c r="DFE5863" s="25"/>
      <x:c r="DFF5863" s="25"/>
      <x:c r="DFG5863" s="25"/>
      <x:c r="DFH5863" s="25"/>
      <x:c r="DFI5863" s="25"/>
      <x:c r="DFJ5863" s="25"/>
      <x:c r="DFK5863" s="25"/>
      <x:c r="DFL5863" s="25"/>
      <x:c r="DFM5863" s="25"/>
      <x:c r="DFN5863" s="25"/>
      <x:c r="DFO5863" s="25"/>
      <x:c r="DFP5863" s="25"/>
      <x:c r="DFQ5863" s="25"/>
      <x:c r="DFR5863" s="25"/>
      <x:c r="DFS5863" s="25"/>
      <x:c r="DFT5863" s="25"/>
      <x:c r="DFU5863" s="25"/>
      <x:c r="DFV5863" s="25"/>
      <x:c r="DFW5863" s="25"/>
      <x:c r="DFX5863" s="25"/>
      <x:c r="DFY5863" s="25"/>
      <x:c r="DFZ5863" s="25"/>
      <x:c r="DGA5863" s="25"/>
      <x:c r="DGB5863" s="25"/>
      <x:c r="DGC5863" s="25"/>
      <x:c r="DGD5863" s="25"/>
      <x:c r="DGE5863" s="25"/>
      <x:c r="DGF5863" s="25"/>
      <x:c r="DGG5863" s="25"/>
      <x:c r="DGH5863" s="25"/>
      <x:c r="DGI5863" s="25"/>
      <x:c r="DGJ5863" s="25"/>
      <x:c r="DGK5863" s="25"/>
      <x:c r="DGL5863" s="25"/>
      <x:c r="DGM5863" s="25"/>
      <x:c r="DGN5863" s="25"/>
      <x:c r="DGO5863" s="25"/>
      <x:c r="DGP5863" s="25"/>
      <x:c r="DGQ5863" s="25"/>
      <x:c r="DGR5863" s="25"/>
      <x:c r="DGS5863" s="25"/>
      <x:c r="DGT5863" s="25"/>
      <x:c r="DGU5863" s="25"/>
      <x:c r="DGV5863" s="25"/>
      <x:c r="DGW5863" s="25"/>
      <x:c r="DGX5863" s="25"/>
      <x:c r="DGY5863" s="25"/>
      <x:c r="DGZ5863" s="25"/>
      <x:c r="DHA5863" s="25"/>
      <x:c r="DHB5863" s="25"/>
      <x:c r="DHC5863" s="25"/>
      <x:c r="DHD5863" s="25"/>
      <x:c r="DHE5863" s="25"/>
      <x:c r="DHF5863" s="25"/>
      <x:c r="DHG5863" s="25"/>
      <x:c r="DHH5863" s="25"/>
      <x:c r="DHI5863" s="25"/>
      <x:c r="DHJ5863" s="25"/>
      <x:c r="DHK5863" s="25"/>
      <x:c r="DHL5863" s="25"/>
      <x:c r="DHM5863" s="25"/>
      <x:c r="DHN5863" s="25"/>
      <x:c r="DHO5863" s="25"/>
      <x:c r="DHP5863" s="25"/>
      <x:c r="DHQ5863" s="25"/>
      <x:c r="DHR5863" s="25"/>
      <x:c r="DHS5863" s="25"/>
      <x:c r="DHT5863" s="25"/>
      <x:c r="DHU5863" s="25"/>
      <x:c r="DHV5863" s="25"/>
      <x:c r="DHW5863" s="25"/>
      <x:c r="DHX5863" s="25"/>
      <x:c r="DHY5863" s="25"/>
      <x:c r="DHZ5863" s="25"/>
      <x:c r="DIA5863" s="25"/>
      <x:c r="DIB5863" s="25"/>
      <x:c r="DIC5863" s="25"/>
      <x:c r="DID5863" s="25"/>
      <x:c r="DIE5863" s="25"/>
      <x:c r="DIF5863" s="25"/>
      <x:c r="DIG5863" s="25"/>
      <x:c r="DIH5863" s="25"/>
      <x:c r="DII5863" s="25"/>
      <x:c r="DIJ5863" s="25"/>
      <x:c r="DIK5863" s="25"/>
      <x:c r="DIL5863" s="25"/>
      <x:c r="DIM5863" s="25"/>
      <x:c r="DIN5863" s="25"/>
      <x:c r="DIO5863" s="25"/>
      <x:c r="DIP5863" s="25"/>
      <x:c r="DIQ5863" s="25"/>
      <x:c r="DIR5863" s="25"/>
      <x:c r="DIS5863" s="25"/>
      <x:c r="DIT5863" s="25"/>
      <x:c r="DIU5863" s="25"/>
      <x:c r="DIV5863" s="25"/>
      <x:c r="DIW5863" s="25"/>
      <x:c r="DIX5863" s="25"/>
      <x:c r="DIY5863" s="25"/>
      <x:c r="DIZ5863" s="25"/>
      <x:c r="DJA5863" s="25"/>
      <x:c r="DJB5863" s="25"/>
      <x:c r="DJC5863" s="25"/>
      <x:c r="DJD5863" s="25"/>
      <x:c r="DJE5863" s="25"/>
      <x:c r="DJF5863" s="25"/>
      <x:c r="DJG5863" s="25"/>
      <x:c r="DJH5863" s="25"/>
      <x:c r="DJI5863" s="25"/>
      <x:c r="DJJ5863" s="25"/>
      <x:c r="DJK5863" s="25"/>
      <x:c r="DJL5863" s="25"/>
      <x:c r="DJM5863" s="25"/>
      <x:c r="DJN5863" s="25"/>
      <x:c r="DJO5863" s="25"/>
      <x:c r="DJP5863" s="25"/>
      <x:c r="DJQ5863" s="25"/>
      <x:c r="DJR5863" s="25"/>
      <x:c r="DJS5863" s="25"/>
      <x:c r="DJT5863" s="25"/>
      <x:c r="DJU5863" s="25"/>
      <x:c r="DJV5863" s="25"/>
      <x:c r="DJW5863" s="25"/>
      <x:c r="DJX5863" s="25"/>
      <x:c r="DJY5863" s="25"/>
      <x:c r="DJZ5863" s="25"/>
      <x:c r="DKA5863" s="25"/>
      <x:c r="DKB5863" s="25"/>
      <x:c r="DKC5863" s="25"/>
      <x:c r="DKD5863" s="25"/>
      <x:c r="DKE5863" s="25"/>
      <x:c r="DKF5863" s="25"/>
      <x:c r="DKG5863" s="25"/>
      <x:c r="DKH5863" s="25"/>
      <x:c r="DKI5863" s="25"/>
      <x:c r="DKJ5863" s="25"/>
      <x:c r="DKK5863" s="25"/>
      <x:c r="DKL5863" s="25"/>
      <x:c r="DKM5863" s="25"/>
      <x:c r="DKN5863" s="25"/>
      <x:c r="DKO5863" s="25"/>
      <x:c r="DKP5863" s="25"/>
      <x:c r="DKQ5863" s="25"/>
      <x:c r="DKR5863" s="25"/>
      <x:c r="DKS5863" s="25"/>
      <x:c r="DKT5863" s="25"/>
      <x:c r="DKU5863" s="25"/>
      <x:c r="DKV5863" s="25"/>
      <x:c r="DKW5863" s="25"/>
      <x:c r="DKX5863" s="25"/>
      <x:c r="DKY5863" s="25"/>
      <x:c r="DKZ5863" s="25"/>
      <x:c r="DLA5863" s="25"/>
      <x:c r="DLB5863" s="25"/>
      <x:c r="DLC5863" s="25"/>
      <x:c r="DLD5863" s="25"/>
      <x:c r="DLE5863" s="25"/>
      <x:c r="DLF5863" s="25"/>
      <x:c r="DLG5863" s="25"/>
      <x:c r="DLH5863" s="25"/>
      <x:c r="DLI5863" s="25"/>
      <x:c r="DLJ5863" s="25"/>
      <x:c r="DLK5863" s="25"/>
      <x:c r="DLL5863" s="25"/>
      <x:c r="DLM5863" s="25"/>
      <x:c r="DLN5863" s="25"/>
      <x:c r="DLO5863" s="25"/>
      <x:c r="DLP5863" s="25"/>
      <x:c r="DLQ5863" s="25"/>
      <x:c r="DLR5863" s="25"/>
      <x:c r="DLS5863" s="25"/>
      <x:c r="DLT5863" s="25"/>
      <x:c r="DLU5863" s="25"/>
      <x:c r="DLV5863" s="25"/>
      <x:c r="DLW5863" s="25"/>
      <x:c r="DLX5863" s="25"/>
      <x:c r="DLY5863" s="25"/>
      <x:c r="DLZ5863" s="25"/>
      <x:c r="DMA5863" s="25"/>
      <x:c r="DMB5863" s="25"/>
      <x:c r="DMC5863" s="25"/>
      <x:c r="DMD5863" s="25"/>
      <x:c r="DME5863" s="25"/>
      <x:c r="DMF5863" s="25"/>
      <x:c r="DMG5863" s="25"/>
      <x:c r="DMH5863" s="25"/>
      <x:c r="DMI5863" s="25"/>
      <x:c r="DMJ5863" s="25"/>
      <x:c r="DMK5863" s="25"/>
      <x:c r="DML5863" s="25"/>
      <x:c r="DMM5863" s="25"/>
      <x:c r="DMN5863" s="25"/>
      <x:c r="DMO5863" s="25"/>
      <x:c r="DMP5863" s="25"/>
      <x:c r="DMQ5863" s="25"/>
      <x:c r="DMR5863" s="25"/>
      <x:c r="DMS5863" s="25"/>
      <x:c r="DMT5863" s="25"/>
      <x:c r="DMU5863" s="25"/>
      <x:c r="DMV5863" s="25"/>
      <x:c r="DMW5863" s="25"/>
      <x:c r="DMX5863" s="25"/>
      <x:c r="DMY5863" s="25"/>
      <x:c r="DMZ5863" s="25"/>
      <x:c r="DNA5863" s="25"/>
      <x:c r="DNB5863" s="25"/>
      <x:c r="DNC5863" s="25"/>
      <x:c r="DND5863" s="25"/>
      <x:c r="DNE5863" s="25"/>
      <x:c r="DNF5863" s="25"/>
      <x:c r="DNG5863" s="25"/>
      <x:c r="DNH5863" s="25"/>
      <x:c r="DNI5863" s="25"/>
      <x:c r="DNJ5863" s="25"/>
      <x:c r="DNK5863" s="25"/>
      <x:c r="DNL5863" s="25"/>
      <x:c r="DNM5863" s="25"/>
      <x:c r="DNN5863" s="25"/>
      <x:c r="DNO5863" s="25"/>
      <x:c r="DNP5863" s="25"/>
      <x:c r="DNQ5863" s="25"/>
      <x:c r="DNR5863" s="25"/>
      <x:c r="DNS5863" s="25"/>
      <x:c r="DNT5863" s="25"/>
      <x:c r="DNU5863" s="25"/>
      <x:c r="DNV5863" s="25"/>
      <x:c r="DNW5863" s="25"/>
      <x:c r="DNX5863" s="25"/>
      <x:c r="DNY5863" s="25"/>
      <x:c r="DNZ5863" s="25"/>
      <x:c r="DOA5863" s="25"/>
      <x:c r="DOB5863" s="25"/>
      <x:c r="DOC5863" s="25"/>
      <x:c r="DOD5863" s="25"/>
      <x:c r="DOE5863" s="25"/>
      <x:c r="DOF5863" s="25"/>
      <x:c r="DOG5863" s="25"/>
      <x:c r="DOH5863" s="25"/>
      <x:c r="DOI5863" s="25"/>
      <x:c r="DOJ5863" s="25"/>
      <x:c r="DOK5863" s="25"/>
      <x:c r="DOL5863" s="25"/>
      <x:c r="DOM5863" s="25"/>
      <x:c r="DON5863" s="25"/>
      <x:c r="DOO5863" s="25"/>
      <x:c r="DOP5863" s="25"/>
      <x:c r="DOQ5863" s="25"/>
      <x:c r="DOR5863" s="25"/>
      <x:c r="DOS5863" s="25"/>
      <x:c r="DOT5863" s="25"/>
      <x:c r="DOU5863" s="25"/>
      <x:c r="DOV5863" s="25"/>
      <x:c r="DOW5863" s="25"/>
      <x:c r="DOX5863" s="25"/>
      <x:c r="DOY5863" s="25"/>
      <x:c r="DOZ5863" s="25"/>
      <x:c r="DPA5863" s="25"/>
      <x:c r="DPB5863" s="25"/>
      <x:c r="DPC5863" s="25"/>
      <x:c r="DPD5863" s="25"/>
      <x:c r="DPE5863" s="25"/>
      <x:c r="DPF5863" s="25"/>
      <x:c r="DPG5863" s="25"/>
      <x:c r="DPH5863" s="25"/>
      <x:c r="DPI5863" s="25"/>
      <x:c r="DPJ5863" s="25"/>
      <x:c r="DPK5863" s="25"/>
      <x:c r="DPL5863" s="25"/>
      <x:c r="DPM5863" s="25"/>
      <x:c r="DPN5863" s="25"/>
      <x:c r="DPO5863" s="25"/>
      <x:c r="DPP5863" s="25"/>
      <x:c r="DPQ5863" s="25"/>
      <x:c r="DPR5863" s="25"/>
      <x:c r="DPS5863" s="25"/>
      <x:c r="DPT5863" s="25"/>
      <x:c r="DPU5863" s="25"/>
      <x:c r="DPV5863" s="25"/>
      <x:c r="DPW5863" s="25"/>
      <x:c r="DPX5863" s="25"/>
      <x:c r="DPY5863" s="25"/>
      <x:c r="DPZ5863" s="25"/>
      <x:c r="DQA5863" s="25"/>
      <x:c r="DQB5863" s="25"/>
      <x:c r="DQC5863" s="25"/>
      <x:c r="DQD5863" s="25"/>
      <x:c r="DQE5863" s="25"/>
      <x:c r="DQF5863" s="25"/>
      <x:c r="DQG5863" s="25"/>
      <x:c r="DQH5863" s="25"/>
      <x:c r="DQI5863" s="25"/>
      <x:c r="DQJ5863" s="25"/>
      <x:c r="DQK5863" s="25"/>
      <x:c r="DQL5863" s="25"/>
      <x:c r="DQM5863" s="25"/>
      <x:c r="DQN5863" s="25"/>
      <x:c r="DQO5863" s="25"/>
      <x:c r="DQP5863" s="25"/>
      <x:c r="DQQ5863" s="25"/>
      <x:c r="DQR5863" s="25"/>
      <x:c r="DQS5863" s="25"/>
      <x:c r="DQT5863" s="25"/>
      <x:c r="DQU5863" s="25"/>
      <x:c r="DQV5863" s="25"/>
      <x:c r="DQW5863" s="25"/>
      <x:c r="DQX5863" s="25"/>
      <x:c r="DQY5863" s="25"/>
      <x:c r="DQZ5863" s="25"/>
      <x:c r="DRA5863" s="25"/>
      <x:c r="DRB5863" s="25"/>
      <x:c r="DRC5863" s="25"/>
      <x:c r="DRD5863" s="25"/>
      <x:c r="DRE5863" s="25"/>
      <x:c r="DRF5863" s="25"/>
      <x:c r="DRG5863" s="25"/>
      <x:c r="DRH5863" s="25"/>
      <x:c r="DRI5863" s="25"/>
      <x:c r="DRJ5863" s="25"/>
      <x:c r="DRK5863" s="25"/>
      <x:c r="DRL5863" s="25"/>
      <x:c r="DRM5863" s="25"/>
      <x:c r="DRN5863" s="25"/>
      <x:c r="DRO5863" s="25"/>
      <x:c r="DRP5863" s="25"/>
      <x:c r="DRQ5863" s="25"/>
      <x:c r="DRR5863" s="25"/>
      <x:c r="DRS5863" s="25"/>
      <x:c r="DRT5863" s="25"/>
      <x:c r="DRU5863" s="25"/>
      <x:c r="DRV5863" s="25"/>
      <x:c r="DRW5863" s="25"/>
      <x:c r="DRX5863" s="25"/>
      <x:c r="DRY5863" s="25"/>
      <x:c r="DRZ5863" s="25"/>
      <x:c r="DSA5863" s="25"/>
      <x:c r="DSB5863" s="25"/>
      <x:c r="DSC5863" s="25"/>
      <x:c r="DSD5863" s="25"/>
      <x:c r="DSE5863" s="25"/>
      <x:c r="DSF5863" s="25"/>
      <x:c r="DSG5863" s="25"/>
      <x:c r="DSH5863" s="25"/>
      <x:c r="DSI5863" s="25"/>
      <x:c r="DSJ5863" s="25"/>
      <x:c r="DSK5863" s="25"/>
      <x:c r="DSL5863" s="25"/>
      <x:c r="DSM5863" s="25"/>
      <x:c r="DSN5863" s="25"/>
      <x:c r="DSO5863" s="25"/>
      <x:c r="DSP5863" s="25"/>
      <x:c r="DSQ5863" s="25"/>
      <x:c r="DSR5863" s="25"/>
      <x:c r="DSS5863" s="25"/>
      <x:c r="DST5863" s="25"/>
      <x:c r="DSU5863" s="25"/>
      <x:c r="DSV5863" s="25"/>
      <x:c r="DSW5863" s="25"/>
      <x:c r="DSX5863" s="25"/>
      <x:c r="DSY5863" s="25"/>
      <x:c r="DSZ5863" s="25"/>
      <x:c r="DTA5863" s="25"/>
      <x:c r="DTB5863" s="25"/>
      <x:c r="DTC5863" s="25"/>
      <x:c r="DTD5863" s="25"/>
      <x:c r="DTE5863" s="25"/>
      <x:c r="DTF5863" s="25"/>
      <x:c r="DTG5863" s="25"/>
      <x:c r="DTH5863" s="25"/>
      <x:c r="DTI5863" s="25"/>
      <x:c r="DTJ5863" s="25"/>
      <x:c r="DTK5863" s="25"/>
      <x:c r="DTL5863" s="25"/>
      <x:c r="DTM5863" s="25"/>
      <x:c r="DTN5863" s="25"/>
      <x:c r="DTO5863" s="25"/>
      <x:c r="DTP5863" s="25"/>
      <x:c r="DTQ5863" s="25"/>
      <x:c r="DTR5863" s="25"/>
      <x:c r="DTS5863" s="25"/>
      <x:c r="DTT5863" s="25"/>
      <x:c r="DTU5863" s="25"/>
      <x:c r="DTV5863" s="25"/>
      <x:c r="DTW5863" s="25"/>
      <x:c r="DTX5863" s="25"/>
      <x:c r="DTY5863" s="25"/>
      <x:c r="DTZ5863" s="25"/>
      <x:c r="DUA5863" s="25"/>
      <x:c r="DUB5863" s="25"/>
      <x:c r="DUC5863" s="25"/>
      <x:c r="DUD5863" s="25"/>
      <x:c r="DUE5863" s="25"/>
      <x:c r="DUF5863" s="25"/>
      <x:c r="DUG5863" s="25"/>
      <x:c r="DUH5863" s="25"/>
      <x:c r="DUI5863" s="25"/>
      <x:c r="DUJ5863" s="25"/>
      <x:c r="DUK5863" s="25"/>
      <x:c r="DUL5863" s="25"/>
      <x:c r="DUM5863" s="25"/>
      <x:c r="DUN5863" s="25"/>
      <x:c r="DUO5863" s="25"/>
      <x:c r="DUP5863" s="25"/>
      <x:c r="DUQ5863" s="25"/>
      <x:c r="DUR5863" s="25"/>
      <x:c r="DUS5863" s="25"/>
      <x:c r="DUT5863" s="25"/>
      <x:c r="DUU5863" s="25"/>
      <x:c r="DUV5863" s="25"/>
      <x:c r="DUW5863" s="25"/>
      <x:c r="DUX5863" s="25"/>
      <x:c r="DUY5863" s="25"/>
      <x:c r="DUZ5863" s="25"/>
      <x:c r="DVA5863" s="25"/>
      <x:c r="DVB5863" s="25"/>
      <x:c r="DVC5863" s="25"/>
      <x:c r="DVD5863" s="25"/>
      <x:c r="DVE5863" s="25"/>
      <x:c r="DVF5863" s="25"/>
      <x:c r="DVG5863" s="25"/>
      <x:c r="DVH5863" s="25"/>
      <x:c r="DVI5863" s="25"/>
      <x:c r="DVJ5863" s="25"/>
      <x:c r="DVK5863" s="25"/>
      <x:c r="DVL5863" s="25"/>
      <x:c r="DVM5863" s="25"/>
      <x:c r="DVN5863" s="25"/>
      <x:c r="DVO5863" s="25"/>
      <x:c r="DVP5863" s="25"/>
      <x:c r="DVQ5863" s="25"/>
      <x:c r="DVR5863" s="25"/>
      <x:c r="DVS5863" s="25"/>
      <x:c r="DVT5863" s="25"/>
      <x:c r="DVU5863" s="25"/>
      <x:c r="DVV5863" s="25"/>
      <x:c r="DVW5863" s="25"/>
      <x:c r="DVX5863" s="25"/>
      <x:c r="DVY5863" s="25"/>
      <x:c r="DVZ5863" s="25"/>
      <x:c r="DWA5863" s="25"/>
      <x:c r="DWB5863" s="25"/>
      <x:c r="DWC5863" s="25"/>
      <x:c r="DWD5863" s="25"/>
      <x:c r="DWE5863" s="25"/>
      <x:c r="DWF5863" s="25"/>
      <x:c r="DWG5863" s="25"/>
      <x:c r="DWH5863" s="25"/>
      <x:c r="DWI5863" s="25"/>
      <x:c r="DWJ5863" s="25"/>
      <x:c r="DWK5863" s="25"/>
      <x:c r="DWL5863" s="25"/>
      <x:c r="DWM5863" s="25"/>
      <x:c r="DWN5863" s="25"/>
      <x:c r="DWO5863" s="25"/>
      <x:c r="DWP5863" s="25"/>
      <x:c r="DWQ5863" s="25"/>
      <x:c r="DWR5863" s="25"/>
      <x:c r="DWS5863" s="25"/>
      <x:c r="DWT5863" s="25"/>
      <x:c r="DWU5863" s="25"/>
      <x:c r="DWV5863" s="25"/>
      <x:c r="DWW5863" s="25"/>
      <x:c r="DWX5863" s="25"/>
      <x:c r="DWY5863" s="25"/>
      <x:c r="DWZ5863" s="25"/>
      <x:c r="DXA5863" s="25"/>
      <x:c r="DXB5863" s="25"/>
      <x:c r="DXC5863" s="25"/>
      <x:c r="DXD5863" s="25"/>
      <x:c r="DXE5863" s="25"/>
      <x:c r="DXF5863" s="25"/>
      <x:c r="DXG5863" s="25"/>
      <x:c r="DXH5863" s="25"/>
      <x:c r="DXI5863" s="25"/>
      <x:c r="DXJ5863" s="25"/>
      <x:c r="DXK5863" s="25"/>
      <x:c r="DXL5863" s="25"/>
      <x:c r="DXM5863" s="25"/>
      <x:c r="DXN5863" s="25"/>
      <x:c r="DXO5863" s="25"/>
      <x:c r="DXP5863" s="25"/>
      <x:c r="DXQ5863" s="25"/>
      <x:c r="DXR5863" s="25"/>
      <x:c r="DXS5863" s="25"/>
      <x:c r="DXT5863" s="25"/>
      <x:c r="DXU5863" s="25"/>
      <x:c r="DXV5863" s="25"/>
      <x:c r="DXW5863" s="25"/>
      <x:c r="DXX5863" s="25"/>
      <x:c r="DXY5863" s="25"/>
      <x:c r="DXZ5863" s="25"/>
      <x:c r="DYA5863" s="25"/>
      <x:c r="DYB5863" s="25"/>
      <x:c r="DYC5863" s="25"/>
      <x:c r="DYD5863" s="25"/>
      <x:c r="DYE5863" s="25"/>
      <x:c r="DYF5863" s="25"/>
      <x:c r="DYG5863" s="25"/>
      <x:c r="DYH5863" s="25"/>
      <x:c r="DYI5863" s="25"/>
      <x:c r="DYJ5863" s="25"/>
      <x:c r="DYK5863" s="25"/>
      <x:c r="DYL5863" s="25"/>
      <x:c r="DYM5863" s="25"/>
      <x:c r="DYN5863" s="25"/>
      <x:c r="DYO5863" s="25"/>
      <x:c r="DYP5863" s="25"/>
      <x:c r="DYQ5863" s="25"/>
      <x:c r="DYR5863" s="25"/>
      <x:c r="DYS5863" s="25"/>
      <x:c r="DYT5863" s="25"/>
      <x:c r="DYU5863" s="25"/>
      <x:c r="DYV5863" s="25"/>
      <x:c r="DYW5863" s="25"/>
      <x:c r="DYX5863" s="25"/>
      <x:c r="DYY5863" s="25"/>
      <x:c r="DYZ5863" s="25"/>
      <x:c r="DZA5863" s="25"/>
      <x:c r="DZB5863" s="25"/>
      <x:c r="DZC5863" s="25"/>
      <x:c r="DZD5863" s="25"/>
      <x:c r="DZE5863" s="25"/>
      <x:c r="DZF5863" s="25"/>
      <x:c r="DZG5863" s="25"/>
      <x:c r="DZH5863" s="25"/>
      <x:c r="DZI5863" s="25"/>
      <x:c r="DZJ5863" s="25"/>
      <x:c r="DZK5863" s="25"/>
      <x:c r="DZL5863" s="25"/>
      <x:c r="DZM5863" s="25"/>
      <x:c r="DZN5863" s="25"/>
      <x:c r="DZO5863" s="25"/>
      <x:c r="DZP5863" s="25"/>
      <x:c r="DZQ5863" s="25"/>
      <x:c r="DZR5863" s="25"/>
      <x:c r="DZS5863" s="25"/>
      <x:c r="DZT5863" s="25"/>
      <x:c r="DZU5863" s="25"/>
      <x:c r="DZV5863" s="25"/>
      <x:c r="DZW5863" s="25"/>
      <x:c r="DZX5863" s="25"/>
      <x:c r="DZY5863" s="25"/>
      <x:c r="DZZ5863" s="25"/>
      <x:c r="EAA5863" s="25"/>
      <x:c r="EAB5863" s="25"/>
      <x:c r="EAC5863" s="25"/>
      <x:c r="EAD5863" s="25"/>
      <x:c r="EAE5863" s="25"/>
      <x:c r="EAF5863" s="25"/>
      <x:c r="EAG5863" s="25"/>
      <x:c r="EAH5863" s="25"/>
      <x:c r="EAI5863" s="25"/>
      <x:c r="EAJ5863" s="25"/>
      <x:c r="EAK5863" s="25"/>
      <x:c r="EAL5863" s="25"/>
      <x:c r="EAM5863" s="25"/>
      <x:c r="EAN5863" s="25"/>
      <x:c r="EAO5863" s="25"/>
      <x:c r="EAP5863" s="25"/>
      <x:c r="EAQ5863" s="25"/>
      <x:c r="EAR5863" s="25"/>
      <x:c r="EAS5863" s="25"/>
      <x:c r="EAT5863" s="25"/>
      <x:c r="EAU5863" s="25"/>
      <x:c r="EAV5863" s="25"/>
      <x:c r="EAW5863" s="25"/>
      <x:c r="EAX5863" s="25"/>
      <x:c r="EAY5863" s="25"/>
      <x:c r="EAZ5863" s="25"/>
      <x:c r="EBA5863" s="25"/>
      <x:c r="EBB5863" s="25"/>
      <x:c r="EBC5863" s="25"/>
      <x:c r="EBD5863" s="25"/>
      <x:c r="EBE5863" s="25"/>
      <x:c r="EBF5863" s="25"/>
      <x:c r="EBG5863" s="25"/>
      <x:c r="EBH5863" s="25"/>
      <x:c r="EBI5863" s="25"/>
      <x:c r="EBJ5863" s="25"/>
      <x:c r="EBK5863" s="25"/>
      <x:c r="EBL5863" s="25"/>
      <x:c r="EBM5863" s="25"/>
      <x:c r="EBN5863" s="25"/>
      <x:c r="EBO5863" s="25"/>
      <x:c r="EBP5863" s="25"/>
      <x:c r="EBQ5863" s="25"/>
      <x:c r="EBR5863" s="25"/>
      <x:c r="EBS5863" s="25"/>
      <x:c r="EBT5863" s="25"/>
      <x:c r="EBU5863" s="25"/>
      <x:c r="EBV5863" s="25"/>
      <x:c r="EBW5863" s="25"/>
      <x:c r="EBX5863" s="25"/>
      <x:c r="EBY5863" s="25"/>
      <x:c r="EBZ5863" s="25"/>
      <x:c r="ECA5863" s="25"/>
      <x:c r="ECB5863" s="25"/>
      <x:c r="ECC5863" s="25"/>
      <x:c r="ECD5863" s="25"/>
      <x:c r="ECE5863" s="25"/>
      <x:c r="ECF5863" s="25"/>
      <x:c r="ECG5863" s="25"/>
      <x:c r="ECH5863" s="25"/>
      <x:c r="ECI5863" s="25"/>
      <x:c r="ECJ5863" s="25"/>
      <x:c r="ECK5863" s="25"/>
      <x:c r="ECL5863" s="25"/>
      <x:c r="ECM5863" s="25"/>
      <x:c r="ECN5863" s="25"/>
      <x:c r="ECO5863" s="25"/>
      <x:c r="ECP5863" s="25"/>
      <x:c r="ECQ5863" s="25"/>
      <x:c r="ECR5863" s="25"/>
      <x:c r="ECS5863" s="25"/>
      <x:c r="ECT5863" s="25"/>
      <x:c r="ECU5863" s="25"/>
      <x:c r="ECV5863" s="25"/>
      <x:c r="ECW5863" s="25"/>
      <x:c r="ECX5863" s="25"/>
      <x:c r="ECY5863" s="25"/>
      <x:c r="ECZ5863" s="25"/>
      <x:c r="EDA5863" s="25"/>
      <x:c r="EDB5863" s="25"/>
      <x:c r="EDC5863" s="25"/>
      <x:c r="EDD5863" s="25"/>
      <x:c r="EDE5863" s="25"/>
      <x:c r="EDF5863" s="25"/>
      <x:c r="EDG5863" s="25"/>
      <x:c r="EDH5863" s="25"/>
      <x:c r="EDI5863" s="25"/>
      <x:c r="EDJ5863" s="25"/>
      <x:c r="EDK5863" s="25"/>
      <x:c r="EDL5863" s="25"/>
      <x:c r="EDM5863" s="25"/>
      <x:c r="EDN5863" s="25"/>
      <x:c r="EDO5863" s="25"/>
      <x:c r="EDP5863" s="25"/>
      <x:c r="EDQ5863" s="25"/>
      <x:c r="EDR5863" s="25"/>
      <x:c r="EDS5863" s="25"/>
      <x:c r="EDT5863" s="25"/>
      <x:c r="EDU5863" s="25"/>
      <x:c r="EDV5863" s="25"/>
      <x:c r="EDW5863" s="25"/>
      <x:c r="EDX5863" s="25"/>
      <x:c r="EDY5863" s="25"/>
      <x:c r="EDZ5863" s="25"/>
      <x:c r="EEA5863" s="25"/>
      <x:c r="EEB5863" s="25"/>
      <x:c r="EEC5863" s="25"/>
      <x:c r="EED5863" s="25"/>
      <x:c r="EEE5863" s="25"/>
      <x:c r="EEF5863" s="25"/>
      <x:c r="EEG5863" s="25"/>
      <x:c r="EEH5863" s="25"/>
      <x:c r="EEI5863" s="25"/>
      <x:c r="EEJ5863" s="25"/>
      <x:c r="EEK5863" s="25"/>
      <x:c r="EEL5863" s="25"/>
      <x:c r="EEM5863" s="25"/>
      <x:c r="EEN5863" s="25"/>
      <x:c r="EEO5863" s="25"/>
      <x:c r="EEP5863" s="25"/>
      <x:c r="EEQ5863" s="25"/>
      <x:c r="EER5863" s="25"/>
      <x:c r="EES5863" s="25"/>
      <x:c r="EET5863" s="25"/>
      <x:c r="EEU5863" s="25"/>
      <x:c r="EEV5863" s="25"/>
      <x:c r="EEW5863" s="25"/>
      <x:c r="EEX5863" s="25"/>
      <x:c r="EEY5863" s="25"/>
      <x:c r="EEZ5863" s="25"/>
      <x:c r="EFA5863" s="25"/>
      <x:c r="EFB5863" s="25"/>
      <x:c r="EFC5863" s="25"/>
      <x:c r="EFD5863" s="25"/>
      <x:c r="EFE5863" s="25"/>
      <x:c r="EFF5863" s="25"/>
      <x:c r="EFG5863" s="25"/>
      <x:c r="EFH5863" s="25"/>
      <x:c r="EFI5863" s="25"/>
      <x:c r="EFJ5863" s="25"/>
      <x:c r="EFK5863" s="25"/>
      <x:c r="EFL5863" s="25"/>
      <x:c r="EFM5863" s="25"/>
      <x:c r="EFN5863" s="25"/>
      <x:c r="EFO5863" s="25"/>
      <x:c r="EFP5863" s="25"/>
      <x:c r="EFQ5863" s="25"/>
      <x:c r="EFR5863" s="25"/>
      <x:c r="EFS5863" s="25"/>
      <x:c r="EFT5863" s="25"/>
      <x:c r="EFU5863" s="25"/>
      <x:c r="EFV5863" s="25"/>
      <x:c r="EFW5863" s="25"/>
      <x:c r="EFX5863" s="25"/>
      <x:c r="EFY5863" s="25"/>
      <x:c r="EFZ5863" s="25"/>
      <x:c r="EGA5863" s="25"/>
      <x:c r="EGB5863" s="25"/>
      <x:c r="EGC5863" s="25"/>
      <x:c r="EGD5863" s="25"/>
      <x:c r="EGE5863" s="25"/>
      <x:c r="EGF5863" s="25"/>
      <x:c r="EGG5863" s="25"/>
      <x:c r="EGH5863" s="25"/>
      <x:c r="EGI5863" s="25"/>
      <x:c r="EGJ5863" s="25"/>
      <x:c r="EGK5863" s="25"/>
      <x:c r="EGL5863" s="25"/>
      <x:c r="EGM5863" s="25"/>
      <x:c r="EGN5863" s="25"/>
      <x:c r="EGO5863" s="25"/>
      <x:c r="EGP5863" s="25"/>
      <x:c r="EGQ5863" s="25"/>
      <x:c r="EGR5863" s="25"/>
      <x:c r="EGS5863" s="25"/>
      <x:c r="EGT5863" s="25"/>
      <x:c r="EGU5863" s="25"/>
      <x:c r="EGV5863" s="25"/>
      <x:c r="EGW5863" s="25"/>
      <x:c r="EGX5863" s="25"/>
      <x:c r="EGY5863" s="25"/>
      <x:c r="EGZ5863" s="25"/>
      <x:c r="EHA5863" s="25"/>
      <x:c r="EHB5863" s="25"/>
      <x:c r="EHC5863" s="25"/>
      <x:c r="EHD5863" s="25"/>
      <x:c r="EHE5863" s="25"/>
      <x:c r="EHF5863" s="25"/>
      <x:c r="EHG5863" s="25"/>
      <x:c r="EHH5863" s="25"/>
      <x:c r="EHI5863" s="25"/>
      <x:c r="EHJ5863" s="25"/>
      <x:c r="EHK5863" s="25"/>
      <x:c r="EHL5863" s="25"/>
      <x:c r="EHM5863" s="25"/>
      <x:c r="EHN5863" s="25"/>
      <x:c r="EHO5863" s="25"/>
      <x:c r="EHP5863" s="25"/>
      <x:c r="EHQ5863" s="25"/>
      <x:c r="EHR5863" s="25"/>
      <x:c r="EHS5863" s="25"/>
      <x:c r="EHT5863" s="25"/>
      <x:c r="EHU5863" s="25"/>
      <x:c r="EHV5863" s="25"/>
      <x:c r="EHW5863" s="25"/>
      <x:c r="EHX5863" s="25"/>
      <x:c r="EHY5863" s="25"/>
      <x:c r="EHZ5863" s="25"/>
      <x:c r="EIA5863" s="25"/>
      <x:c r="EIB5863" s="25"/>
      <x:c r="EIC5863" s="25"/>
      <x:c r="EID5863" s="25"/>
      <x:c r="EIE5863" s="25"/>
      <x:c r="EIF5863" s="25"/>
      <x:c r="EIG5863" s="25"/>
      <x:c r="EIH5863" s="25"/>
      <x:c r="EII5863" s="25"/>
      <x:c r="EIJ5863" s="25"/>
      <x:c r="EIK5863" s="25"/>
      <x:c r="EIL5863" s="25"/>
      <x:c r="EIM5863" s="25"/>
      <x:c r="EIN5863" s="25"/>
      <x:c r="EIO5863" s="25"/>
      <x:c r="EIP5863" s="25"/>
      <x:c r="EIQ5863" s="25"/>
      <x:c r="EIR5863" s="25"/>
      <x:c r="EIS5863" s="25"/>
      <x:c r="EIT5863" s="25"/>
      <x:c r="EIU5863" s="25"/>
      <x:c r="EIV5863" s="25"/>
      <x:c r="EIW5863" s="25"/>
      <x:c r="EIX5863" s="25"/>
      <x:c r="EIY5863" s="25"/>
      <x:c r="EIZ5863" s="25"/>
      <x:c r="EJA5863" s="25"/>
      <x:c r="EJB5863" s="25"/>
      <x:c r="EJC5863" s="25"/>
      <x:c r="EJD5863" s="25"/>
      <x:c r="EJE5863" s="25"/>
      <x:c r="EJF5863" s="25"/>
      <x:c r="EJG5863" s="25"/>
      <x:c r="EJH5863" s="25"/>
      <x:c r="EJI5863" s="25"/>
      <x:c r="EJJ5863" s="25"/>
      <x:c r="EJK5863" s="25"/>
      <x:c r="EJL5863" s="25"/>
      <x:c r="EJM5863" s="25"/>
      <x:c r="EJN5863" s="25"/>
      <x:c r="EJO5863" s="25"/>
      <x:c r="EJP5863" s="25"/>
      <x:c r="EJQ5863" s="25"/>
      <x:c r="EJR5863" s="25"/>
      <x:c r="EJS5863" s="25"/>
      <x:c r="EJT5863" s="25"/>
      <x:c r="EJU5863" s="25"/>
      <x:c r="EJV5863" s="25"/>
      <x:c r="EJW5863" s="25"/>
      <x:c r="EJX5863" s="25"/>
      <x:c r="EJY5863" s="25"/>
      <x:c r="EJZ5863" s="25"/>
      <x:c r="EKA5863" s="25"/>
      <x:c r="EKB5863" s="25"/>
      <x:c r="EKC5863" s="25"/>
      <x:c r="EKD5863" s="25"/>
      <x:c r="EKE5863" s="25"/>
      <x:c r="EKF5863" s="25"/>
      <x:c r="EKG5863" s="25"/>
      <x:c r="EKH5863" s="25"/>
      <x:c r="EKI5863" s="25"/>
      <x:c r="EKJ5863" s="25"/>
      <x:c r="EKK5863" s="25"/>
      <x:c r="EKL5863" s="25"/>
      <x:c r="EKM5863" s="25"/>
      <x:c r="EKN5863" s="25"/>
      <x:c r="EKO5863" s="25"/>
      <x:c r="EKP5863" s="25"/>
      <x:c r="EKQ5863" s="25"/>
      <x:c r="EKR5863" s="25"/>
      <x:c r="EKS5863" s="25"/>
      <x:c r="EKT5863" s="25"/>
      <x:c r="EKU5863" s="25"/>
      <x:c r="EKV5863" s="25"/>
      <x:c r="EKW5863" s="25"/>
      <x:c r="EKX5863" s="25"/>
      <x:c r="EKY5863" s="25"/>
      <x:c r="EKZ5863" s="25"/>
      <x:c r="ELA5863" s="25"/>
      <x:c r="ELB5863" s="25"/>
      <x:c r="ELC5863" s="25"/>
      <x:c r="ELD5863" s="25"/>
      <x:c r="ELE5863" s="25"/>
      <x:c r="ELF5863" s="25"/>
      <x:c r="ELG5863" s="25"/>
      <x:c r="ELH5863" s="25"/>
      <x:c r="ELI5863" s="25"/>
      <x:c r="ELJ5863" s="25"/>
      <x:c r="ELK5863" s="25"/>
      <x:c r="ELL5863" s="25"/>
      <x:c r="ELM5863" s="25"/>
      <x:c r="ELN5863" s="25"/>
      <x:c r="ELO5863" s="25"/>
      <x:c r="ELP5863" s="25"/>
      <x:c r="ELQ5863" s="25"/>
      <x:c r="ELR5863" s="25"/>
      <x:c r="ELS5863" s="25"/>
      <x:c r="ELT5863" s="25"/>
      <x:c r="ELU5863" s="25"/>
      <x:c r="ELV5863" s="25"/>
      <x:c r="ELW5863" s="25"/>
      <x:c r="ELX5863" s="25"/>
      <x:c r="ELY5863" s="25"/>
      <x:c r="ELZ5863" s="25"/>
      <x:c r="EMA5863" s="25"/>
      <x:c r="EMB5863" s="25"/>
      <x:c r="EMC5863" s="25"/>
      <x:c r="EMD5863" s="25"/>
      <x:c r="EME5863" s="25"/>
      <x:c r="EMF5863" s="25"/>
      <x:c r="EMG5863" s="25"/>
      <x:c r="EMH5863" s="25"/>
      <x:c r="EMI5863" s="25"/>
      <x:c r="EMJ5863" s="25"/>
      <x:c r="EMK5863" s="25"/>
      <x:c r="EML5863" s="25"/>
      <x:c r="EMM5863" s="25"/>
      <x:c r="EMN5863" s="25"/>
      <x:c r="EMO5863" s="25"/>
      <x:c r="EMP5863" s="25"/>
      <x:c r="EMQ5863" s="25"/>
      <x:c r="EMR5863" s="25"/>
      <x:c r="EMS5863" s="25"/>
      <x:c r="EMT5863" s="25"/>
      <x:c r="EMU5863" s="25"/>
      <x:c r="EMV5863" s="25"/>
      <x:c r="EMW5863" s="25"/>
      <x:c r="EMX5863" s="25"/>
      <x:c r="EMY5863" s="25"/>
      <x:c r="EMZ5863" s="25"/>
      <x:c r="ENA5863" s="25"/>
      <x:c r="ENB5863" s="25"/>
      <x:c r="ENC5863" s="25"/>
      <x:c r="END5863" s="25"/>
      <x:c r="ENE5863" s="25"/>
      <x:c r="ENF5863" s="25"/>
      <x:c r="ENG5863" s="25"/>
      <x:c r="ENH5863" s="25"/>
      <x:c r="ENI5863" s="25"/>
      <x:c r="ENJ5863" s="25"/>
      <x:c r="ENK5863" s="25"/>
      <x:c r="ENL5863" s="25"/>
      <x:c r="ENM5863" s="25"/>
      <x:c r="ENN5863" s="25"/>
      <x:c r="ENO5863" s="25"/>
      <x:c r="ENP5863" s="25"/>
      <x:c r="ENQ5863" s="25"/>
      <x:c r="ENR5863" s="25"/>
      <x:c r="ENS5863" s="25"/>
      <x:c r="ENT5863" s="25"/>
      <x:c r="ENU5863" s="25"/>
      <x:c r="ENV5863" s="25"/>
      <x:c r="ENW5863" s="25"/>
      <x:c r="ENX5863" s="25"/>
      <x:c r="ENY5863" s="25"/>
      <x:c r="ENZ5863" s="25"/>
      <x:c r="EOA5863" s="25"/>
      <x:c r="EOB5863" s="25"/>
      <x:c r="EOC5863" s="25"/>
      <x:c r="EOD5863" s="25"/>
      <x:c r="EOE5863" s="25"/>
      <x:c r="EOF5863" s="25"/>
      <x:c r="EOG5863" s="25"/>
      <x:c r="EOH5863" s="25"/>
      <x:c r="EOI5863" s="25"/>
      <x:c r="EOJ5863" s="25"/>
      <x:c r="EOK5863" s="25"/>
      <x:c r="EOL5863" s="25"/>
      <x:c r="EOM5863" s="25"/>
      <x:c r="EON5863" s="25"/>
      <x:c r="EOO5863" s="25"/>
      <x:c r="EOP5863" s="25"/>
      <x:c r="EOQ5863" s="25"/>
      <x:c r="EOR5863" s="25"/>
      <x:c r="EOS5863" s="25"/>
      <x:c r="EOT5863" s="25"/>
      <x:c r="EOU5863" s="25"/>
      <x:c r="EOV5863" s="25"/>
      <x:c r="EOW5863" s="25"/>
      <x:c r="EOX5863" s="25"/>
      <x:c r="EOY5863" s="25"/>
      <x:c r="EOZ5863" s="25"/>
      <x:c r="EPA5863" s="25"/>
      <x:c r="EPB5863" s="25"/>
      <x:c r="EPC5863" s="25"/>
      <x:c r="EPD5863" s="25"/>
      <x:c r="EPE5863" s="25"/>
      <x:c r="EPF5863" s="25"/>
      <x:c r="EPG5863" s="25"/>
      <x:c r="EPH5863" s="25"/>
      <x:c r="EPI5863" s="25"/>
      <x:c r="EPJ5863" s="25"/>
      <x:c r="EPK5863" s="25"/>
      <x:c r="EPL5863" s="25"/>
      <x:c r="EPM5863" s="25"/>
      <x:c r="EPN5863" s="25"/>
      <x:c r="EPO5863" s="25"/>
      <x:c r="EPP5863" s="25"/>
      <x:c r="EPQ5863" s="25"/>
      <x:c r="EPR5863" s="25"/>
      <x:c r="EPS5863" s="25"/>
      <x:c r="EPT5863" s="25"/>
      <x:c r="EPU5863" s="25"/>
      <x:c r="EPV5863" s="25"/>
      <x:c r="EPW5863" s="25"/>
      <x:c r="EPX5863" s="25"/>
      <x:c r="EPY5863" s="25"/>
      <x:c r="EPZ5863" s="25"/>
      <x:c r="EQA5863" s="25"/>
      <x:c r="EQB5863" s="25"/>
      <x:c r="EQC5863" s="25"/>
      <x:c r="EQD5863" s="25"/>
      <x:c r="EQE5863" s="25"/>
      <x:c r="EQF5863" s="25"/>
      <x:c r="EQG5863" s="25"/>
      <x:c r="EQH5863" s="25"/>
      <x:c r="EQI5863" s="25"/>
      <x:c r="EQJ5863" s="25"/>
      <x:c r="EQK5863" s="25"/>
      <x:c r="EQL5863" s="25"/>
      <x:c r="EQM5863" s="25"/>
      <x:c r="EQN5863" s="25"/>
      <x:c r="EQO5863" s="25"/>
      <x:c r="EQP5863" s="25"/>
      <x:c r="EQQ5863" s="25"/>
      <x:c r="EQR5863" s="25"/>
      <x:c r="EQS5863" s="25"/>
      <x:c r="EQT5863" s="25"/>
      <x:c r="EQU5863" s="25"/>
      <x:c r="EQV5863" s="25"/>
      <x:c r="EQW5863" s="25"/>
      <x:c r="EQX5863" s="25"/>
      <x:c r="EQY5863" s="25"/>
      <x:c r="EQZ5863" s="25"/>
      <x:c r="ERA5863" s="25"/>
      <x:c r="ERB5863" s="25"/>
      <x:c r="ERC5863" s="25"/>
      <x:c r="ERD5863" s="25"/>
      <x:c r="ERE5863" s="25"/>
      <x:c r="ERF5863" s="25"/>
      <x:c r="ERG5863" s="25"/>
      <x:c r="ERH5863" s="25"/>
      <x:c r="ERI5863" s="25"/>
      <x:c r="ERJ5863" s="25"/>
      <x:c r="ERK5863" s="25"/>
      <x:c r="ERL5863" s="25"/>
      <x:c r="ERM5863" s="25"/>
      <x:c r="ERN5863" s="25"/>
      <x:c r="ERO5863" s="25"/>
      <x:c r="ERP5863" s="25"/>
      <x:c r="ERQ5863" s="25"/>
      <x:c r="ERR5863" s="25"/>
      <x:c r="ERS5863" s="25"/>
      <x:c r="ERT5863" s="25"/>
      <x:c r="ERU5863" s="25"/>
      <x:c r="ERV5863" s="25"/>
      <x:c r="ERW5863" s="25"/>
      <x:c r="ERX5863" s="25"/>
      <x:c r="ERY5863" s="25"/>
      <x:c r="ERZ5863" s="25"/>
      <x:c r="ESA5863" s="25"/>
      <x:c r="ESB5863" s="25"/>
      <x:c r="ESC5863" s="25"/>
      <x:c r="ESD5863" s="25"/>
      <x:c r="ESE5863" s="25"/>
      <x:c r="ESF5863" s="25"/>
      <x:c r="ESG5863" s="25"/>
      <x:c r="ESH5863" s="25"/>
      <x:c r="ESI5863" s="25"/>
      <x:c r="ESJ5863" s="25"/>
      <x:c r="ESK5863" s="25"/>
      <x:c r="ESL5863" s="25"/>
      <x:c r="ESM5863" s="25"/>
      <x:c r="ESN5863" s="25"/>
      <x:c r="ESO5863" s="25"/>
      <x:c r="ESP5863" s="25"/>
      <x:c r="ESQ5863" s="25"/>
      <x:c r="ESR5863" s="25"/>
      <x:c r="ESS5863" s="25"/>
      <x:c r="EST5863" s="25"/>
      <x:c r="ESU5863" s="25"/>
      <x:c r="ESV5863" s="25"/>
      <x:c r="ESW5863" s="25"/>
      <x:c r="ESX5863" s="25"/>
      <x:c r="ESY5863" s="25"/>
      <x:c r="ESZ5863" s="25"/>
      <x:c r="ETA5863" s="25"/>
      <x:c r="ETB5863" s="25"/>
      <x:c r="ETC5863" s="25"/>
      <x:c r="ETD5863" s="25"/>
      <x:c r="ETE5863" s="25"/>
      <x:c r="ETF5863" s="25"/>
      <x:c r="ETG5863" s="25"/>
      <x:c r="ETH5863" s="25"/>
      <x:c r="ETI5863" s="25"/>
      <x:c r="ETJ5863" s="25"/>
      <x:c r="ETK5863" s="25"/>
      <x:c r="ETL5863" s="25"/>
      <x:c r="ETM5863" s="25"/>
      <x:c r="ETN5863" s="25"/>
      <x:c r="ETO5863" s="25"/>
      <x:c r="ETP5863" s="25"/>
      <x:c r="ETQ5863" s="25"/>
      <x:c r="ETR5863" s="25"/>
      <x:c r="ETS5863" s="25"/>
      <x:c r="ETT5863" s="25"/>
      <x:c r="ETU5863" s="25"/>
      <x:c r="ETV5863" s="25"/>
      <x:c r="ETW5863" s="25"/>
      <x:c r="ETX5863" s="25"/>
      <x:c r="ETY5863" s="25"/>
      <x:c r="ETZ5863" s="25"/>
      <x:c r="EUA5863" s="25"/>
      <x:c r="EUB5863" s="25"/>
      <x:c r="EUC5863" s="25"/>
      <x:c r="EUD5863" s="25"/>
      <x:c r="EUE5863" s="25"/>
      <x:c r="EUF5863" s="25"/>
      <x:c r="EUG5863" s="25"/>
      <x:c r="EUH5863" s="25"/>
      <x:c r="EUI5863" s="25"/>
      <x:c r="EUJ5863" s="25"/>
      <x:c r="EUK5863" s="25"/>
      <x:c r="EUL5863" s="25"/>
      <x:c r="EUM5863" s="25"/>
      <x:c r="EUN5863" s="25"/>
      <x:c r="EUO5863" s="25"/>
      <x:c r="EUP5863" s="25"/>
      <x:c r="EUQ5863" s="25"/>
      <x:c r="EUR5863" s="25"/>
      <x:c r="EUS5863" s="25"/>
      <x:c r="EUT5863" s="25"/>
      <x:c r="EUU5863" s="25"/>
      <x:c r="EUV5863" s="25"/>
      <x:c r="EUW5863" s="25"/>
      <x:c r="EUX5863" s="25"/>
      <x:c r="EUY5863" s="25"/>
      <x:c r="EUZ5863" s="25"/>
      <x:c r="EVA5863" s="25"/>
      <x:c r="EVB5863" s="25"/>
      <x:c r="EVC5863" s="25"/>
      <x:c r="EVD5863" s="25"/>
      <x:c r="EVE5863" s="25"/>
      <x:c r="EVF5863" s="25"/>
      <x:c r="EVG5863" s="25"/>
      <x:c r="EVH5863" s="25"/>
      <x:c r="EVI5863" s="25"/>
      <x:c r="EVJ5863" s="25"/>
      <x:c r="EVK5863" s="25"/>
      <x:c r="EVL5863" s="25"/>
      <x:c r="EVM5863" s="25"/>
      <x:c r="EVN5863" s="25"/>
      <x:c r="EVO5863" s="25"/>
      <x:c r="EVP5863" s="25"/>
      <x:c r="EVQ5863" s="25"/>
      <x:c r="EVR5863" s="25"/>
      <x:c r="EVS5863" s="25"/>
      <x:c r="EVT5863" s="25"/>
      <x:c r="EVU5863" s="25"/>
      <x:c r="EVV5863" s="25"/>
      <x:c r="EVW5863" s="25"/>
      <x:c r="EVX5863" s="25"/>
      <x:c r="EVY5863" s="25"/>
      <x:c r="EVZ5863" s="25"/>
      <x:c r="EWA5863" s="25"/>
      <x:c r="EWB5863" s="25"/>
      <x:c r="EWC5863" s="25"/>
      <x:c r="EWD5863" s="25"/>
      <x:c r="EWE5863" s="25"/>
      <x:c r="EWF5863" s="25"/>
      <x:c r="EWG5863" s="25"/>
      <x:c r="EWH5863" s="25"/>
      <x:c r="EWI5863" s="25"/>
      <x:c r="EWJ5863" s="25"/>
      <x:c r="EWK5863" s="25"/>
      <x:c r="EWL5863" s="25"/>
      <x:c r="EWM5863" s="25"/>
      <x:c r="EWN5863" s="25"/>
      <x:c r="EWO5863" s="25"/>
      <x:c r="EWP5863" s="25"/>
      <x:c r="EWQ5863" s="25"/>
      <x:c r="EWR5863" s="25"/>
      <x:c r="EWS5863" s="25"/>
      <x:c r="EWT5863" s="25"/>
      <x:c r="EWU5863" s="25"/>
      <x:c r="EWV5863" s="25"/>
      <x:c r="EWW5863" s="25"/>
      <x:c r="EWX5863" s="25"/>
      <x:c r="EWY5863" s="25"/>
      <x:c r="EWZ5863" s="25"/>
      <x:c r="EXA5863" s="25"/>
      <x:c r="EXB5863" s="25"/>
      <x:c r="EXC5863" s="25"/>
      <x:c r="EXD5863" s="25"/>
      <x:c r="EXE5863" s="25"/>
      <x:c r="EXF5863" s="25"/>
      <x:c r="EXG5863" s="25"/>
      <x:c r="EXH5863" s="25"/>
      <x:c r="EXI5863" s="25"/>
      <x:c r="EXJ5863" s="25"/>
      <x:c r="EXK5863" s="25"/>
      <x:c r="EXL5863" s="25"/>
      <x:c r="EXM5863" s="25"/>
      <x:c r="EXN5863" s="25"/>
      <x:c r="EXO5863" s="25"/>
      <x:c r="EXP5863" s="25"/>
      <x:c r="EXQ5863" s="25"/>
      <x:c r="EXR5863" s="25"/>
      <x:c r="EXS5863" s="25"/>
      <x:c r="EXT5863" s="25"/>
      <x:c r="EXU5863" s="25"/>
      <x:c r="EXV5863" s="25"/>
      <x:c r="EXW5863" s="25"/>
      <x:c r="EXX5863" s="25"/>
      <x:c r="EXY5863" s="25"/>
      <x:c r="EXZ5863" s="25"/>
      <x:c r="EYA5863" s="25"/>
      <x:c r="EYB5863" s="25"/>
      <x:c r="EYC5863" s="25"/>
      <x:c r="EYD5863" s="25"/>
      <x:c r="EYE5863" s="25"/>
      <x:c r="EYF5863" s="25"/>
      <x:c r="EYG5863" s="25"/>
      <x:c r="EYH5863" s="25"/>
      <x:c r="EYI5863" s="25"/>
      <x:c r="EYJ5863" s="25"/>
      <x:c r="EYK5863" s="25"/>
      <x:c r="EYL5863" s="25"/>
      <x:c r="EYM5863" s="25"/>
      <x:c r="EYN5863" s="25"/>
      <x:c r="EYO5863" s="25"/>
      <x:c r="EYP5863" s="25"/>
      <x:c r="EYQ5863" s="25"/>
      <x:c r="EYR5863" s="25"/>
      <x:c r="EYS5863" s="25"/>
      <x:c r="EYT5863" s="25"/>
      <x:c r="EYU5863" s="25"/>
      <x:c r="EYV5863" s="25"/>
      <x:c r="EYW5863" s="25"/>
      <x:c r="EYX5863" s="25"/>
      <x:c r="EYY5863" s="25"/>
      <x:c r="EYZ5863" s="25"/>
      <x:c r="EZA5863" s="25"/>
      <x:c r="EZB5863" s="25"/>
      <x:c r="EZC5863" s="25"/>
      <x:c r="EZD5863" s="25"/>
      <x:c r="EZE5863" s="25"/>
      <x:c r="EZF5863" s="25"/>
      <x:c r="EZG5863" s="25"/>
      <x:c r="EZH5863" s="25"/>
      <x:c r="EZI5863" s="25"/>
      <x:c r="EZJ5863" s="25"/>
      <x:c r="EZK5863" s="25"/>
      <x:c r="EZL5863" s="25"/>
      <x:c r="EZM5863" s="25"/>
      <x:c r="EZN5863" s="25"/>
      <x:c r="EZO5863" s="25"/>
      <x:c r="EZP5863" s="25"/>
      <x:c r="EZQ5863" s="25"/>
      <x:c r="EZR5863" s="25"/>
      <x:c r="EZS5863" s="25"/>
      <x:c r="EZT5863" s="25"/>
      <x:c r="EZU5863" s="25"/>
      <x:c r="EZV5863" s="25"/>
      <x:c r="EZW5863" s="25"/>
      <x:c r="EZX5863" s="25"/>
      <x:c r="EZY5863" s="25"/>
      <x:c r="EZZ5863" s="25"/>
      <x:c r="FAA5863" s="25"/>
      <x:c r="FAB5863" s="25"/>
      <x:c r="FAC5863" s="25"/>
      <x:c r="FAD5863" s="25"/>
      <x:c r="FAE5863" s="25"/>
      <x:c r="FAF5863" s="25"/>
      <x:c r="FAG5863" s="25"/>
      <x:c r="FAH5863" s="25"/>
      <x:c r="FAI5863" s="25"/>
      <x:c r="FAJ5863" s="25"/>
      <x:c r="FAK5863" s="25"/>
      <x:c r="FAL5863" s="25"/>
      <x:c r="FAM5863" s="25"/>
      <x:c r="FAN5863" s="25"/>
      <x:c r="FAO5863" s="25"/>
      <x:c r="FAP5863" s="25"/>
      <x:c r="FAQ5863" s="25"/>
      <x:c r="FAR5863" s="25"/>
      <x:c r="FAS5863" s="25"/>
      <x:c r="FAT5863" s="25"/>
      <x:c r="FAU5863" s="25"/>
      <x:c r="FAV5863" s="25"/>
      <x:c r="FAW5863" s="25"/>
      <x:c r="FAX5863" s="25"/>
      <x:c r="FAY5863" s="25"/>
      <x:c r="FAZ5863" s="25"/>
      <x:c r="FBA5863" s="25"/>
      <x:c r="FBB5863" s="25"/>
      <x:c r="FBC5863" s="25"/>
      <x:c r="FBD5863" s="25"/>
      <x:c r="FBE5863" s="25"/>
      <x:c r="FBF5863" s="25"/>
      <x:c r="FBG5863" s="25"/>
      <x:c r="FBH5863" s="25"/>
      <x:c r="FBI5863" s="25"/>
      <x:c r="FBJ5863" s="25"/>
      <x:c r="FBK5863" s="25"/>
      <x:c r="FBL5863" s="25"/>
      <x:c r="FBM5863" s="25"/>
      <x:c r="FBN5863" s="25"/>
      <x:c r="FBO5863" s="25"/>
      <x:c r="FBP5863" s="25"/>
      <x:c r="FBQ5863" s="25"/>
      <x:c r="FBR5863" s="25"/>
      <x:c r="FBS5863" s="25"/>
      <x:c r="FBT5863" s="25"/>
      <x:c r="FBU5863" s="25"/>
      <x:c r="FBV5863" s="25"/>
      <x:c r="FBW5863" s="25"/>
      <x:c r="FBX5863" s="25"/>
      <x:c r="FBY5863" s="25"/>
      <x:c r="FBZ5863" s="25"/>
      <x:c r="FCA5863" s="25"/>
      <x:c r="FCB5863" s="25"/>
      <x:c r="FCC5863" s="25"/>
      <x:c r="FCD5863" s="25"/>
      <x:c r="FCE5863" s="25"/>
      <x:c r="FCF5863" s="25"/>
      <x:c r="FCG5863" s="25"/>
      <x:c r="FCH5863" s="25"/>
      <x:c r="FCI5863" s="25"/>
      <x:c r="FCJ5863" s="25"/>
      <x:c r="FCK5863" s="25"/>
      <x:c r="FCL5863" s="25"/>
      <x:c r="FCM5863" s="25"/>
      <x:c r="FCN5863" s="25"/>
      <x:c r="FCO5863" s="25"/>
      <x:c r="FCP5863" s="25"/>
      <x:c r="FCQ5863" s="25"/>
      <x:c r="FCR5863" s="25"/>
      <x:c r="FCS5863" s="25"/>
      <x:c r="FCT5863" s="25"/>
      <x:c r="FCU5863" s="25"/>
      <x:c r="FCV5863" s="25"/>
      <x:c r="FCW5863" s="25"/>
      <x:c r="FCX5863" s="25"/>
      <x:c r="FCY5863" s="25"/>
      <x:c r="FCZ5863" s="25"/>
      <x:c r="FDA5863" s="25"/>
      <x:c r="FDB5863" s="25"/>
      <x:c r="FDC5863" s="25"/>
      <x:c r="FDD5863" s="25"/>
      <x:c r="FDE5863" s="25"/>
      <x:c r="FDF5863" s="25"/>
      <x:c r="FDG5863" s="25"/>
      <x:c r="FDH5863" s="25"/>
      <x:c r="FDI5863" s="25"/>
      <x:c r="FDJ5863" s="25"/>
      <x:c r="FDK5863" s="25"/>
      <x:c r="FDL5863" s="25"/>
      <x:c r="FDM5863" s="25"/>
      <x:c r="FDN5863" s="25"/>
      <x:c r="FDO5863" s="25"/>
      <x:c r="FDP5863" s="25"/>
      <x:c r="FDQ5863" s="25"/>
      <x:c r="FDR5863" s="25"/>
      <x:c r="FDS5863" s="25"/>
      <x:c r="FDT5863" s="25"/>
      <x:c r="FDU5863" s="25"/>
      <x:c r="FDV5863" s="25"/>
      <x:c r="FDW5863" s="25"/>
      <x:c r="FDX5863" s="25"/>
      <x:c r="FDY5863" s="25"/>
      <x:c r="FDZ5863" s="25"/>
      <x:c r="FEA5863" s="25"/>
      <x:c r="FEB5863" s="25"/>
      <x:c r="FEC5863" s="25"/>
      <x:c r="FED5863" s="25"/>
      <x:c r="FEE5863" s="25"/>
      <x:c r="FEF5863" s="25"/>
      <x:c r="FEG5863" s="25"/>
      <x:c r="FEH5863" s="25"/>
      <x:c r="FEI5863" s="25"/>
      <x:c r="FEJ5863" s="25"/>
      <x:c r="FEK5863" s="25"/>
      <x:c r="FEL5863" s="25"/>
      <x:c r="FEM5863" s="25"/>
      <x:c r="FEN5863" s="25"/>
      <x:c r="FEO5863" s="25"/>
      <x:c r="FEP5863" s="25"/>
      <x:c r="FEQ5863" s="25"/>
      <x:c r="FER5863" s="25"/>
      <x:c r="FES5863" s="25"/>
      <x:c r="FET5863" s="25"/>
      <x:c r="FEU5863" s="25"/>
      <x:c r="FEV5863" s="25"/>
      <x:c r="FEW5863" s="25"/>
      <x:c r="FEX5863" s="25"/>
      <x:c r="FEY5863" s="25"/>
      <x:c r="FEZ5863" s="25"/>
      <x:c r="FFA5863" s="25"/>
      <x:c r="FFB5863" s="25"/>
      <x:c r="FFC5863" s="25"/>
      <x:c r="FFD5863" s="25"/>
      <x:c r="FFE5863" s="25"/>
      <x:c r="FFF5863" s="25"/>
      <x:c r="FFG5863" s="25"/>
      <x:c r="FFH5863" s="25"/>
      <x:c r="FFI5863" s="25"/>
      <x:c r="FFJ5863" s="25"/>
      <x:c r="FFK5863" s="25"/>
      <x:c r="FFL5863" s="25"/>
      <x:c r="FFM5863" s="25"/>
      <x:c r="FFN5863" s="25"/>
      <x:c r="FFO5863" s="25"/>
      <x:c r="FFP5863" s="25"/>
      <x:c r="FFQ5863" s="25"/>
      <x:c r="FFR5863" s="25"/>
      <x:c r="FFS5863" s="25"/>
      <x:c r="FFT5863" s="25"/>
      <x:c r="FFU5863" s="25"/>
      <x:c r="FFV5863" s="25"/>
      <x:c r="FFW5863" s="25"/>
      <x:c r="FFX5863" s="25"/>
      <x:c r="FFY5863" s="25"/>
      <x:c r="FFZ5863" s="25"/>
      <x:c r="FGA5863" s="25"/>
      <x:c r="FGB5863" s="25"/>
      <x:c r="FGC5863" s="25"/>
      <x:c r="FGD5863" s="25"/>
      <x:c r="FGE5863" s="25"/>
      <x:c r="FGF5863" s="25"/>
      <x:c r="FGG5863" s="25"/>
      <x:c r="FGH5863" s="25"/>
      <x:c r="FGI5863" s="25"/>
      <x:c r="FGJ5863" s="25"/>
      <x:c r="FGK5863" s="25"/>
      <x:c r="FGL5863" s="25"/>
      <x:c r="FGM5863" s="25"/>
      <x:c r="FGN5863" s="25"/>
      <x:c r="FGO5863" s="25"/>
      <x:c r="FGP5863" s="25"/>
      <x:c r="FGQ5863" s="25"/>
      <x:c r="FGR5863" s="25"/>
      <x:c r="FGS5863" s="25"/>
      <x:c r="FGT5863" s="25"/>
      <x:c r="FGU5863" s="25"/>
      <x:c r="FGV5863" s="25"/>
      <x:c r="FGW5863" s="25"/>
      <x:c r="FGX5863" s="25"/>
      <x:c r="FGY5863" s="25"/>
      <x:c r="FGZ5863" s="25"/>
      <x:c r="FHA5863" s="25"/>
      <x:c r="FHB5863" s="25"/>
      <x:c r="FHC5863" s="25"/>
      <x:c r="FHD5863" s="25"/>
      <x:c r="FHE5863" s="25"/>
      <x:c r="FHF5863" s="25"/>
      <x:c r="FHG5863" s="25"/>
      <x:c r="FHH5863" s="25"/>
      <x:c r="FHI5863" s="25"/>
      <x:c r="FHJ5863" s="25"/>
      <x:c r="FHK5863" s="25"/>
      <x:c r="FHL5863" s="25"/>
      <x:c r="FHM5863" s="25"/>
      <x:c r="FHN5863" s="25"/>
      <x:c r="FHO5863" s="25"/>
      <x:c r="FHP5863" s="25"/>
      <x:c r="FHQ5863" s="25"/>
      <x:c r="FHR5863" s="25"/>
      <x:c r="FHS5863" s="25"/>
      <x:c r="FHT5863" s="25"/>
      <x:c r="FHU5863" s="25"/>
      <x:c r="FHV5863" s="25"/>
      <x:c r="FHW5863" s="25"/>
      <x:c r="FHX5863" s="25"/>
      <x:c r="FHY5863" s="25"/>
      <x:c r="FHZ5863" s="25"/>
      <x:c r="FIA5863" s="25"/>
      <x:c r="FIB5863" s="25"/>
      <x:c r="FIC5863" s="25"/>
      <x:c r="FID5863" s="25"/>
      <x:c r="FIE5863" s="25"/>
      <x:c r="FIF5863" s="25"/>
      <x:c r="FIG5863" s="25"/>
      <x:c r="FIH5863" s="25"/>
      <x:c r="FII5863" s="25"/>
      <x:c r="FIJ5863" s="25"/>
      <x:c r="FIK5863" s="25"/>
      <x:c r="FIL5863" s="25"/>
      <x:c r="FIM5863" s="25"/>
      <x:c r="FIN5863" s="25"/>
      <x:c r="FIO5863" s="25"/>
      <x:c r="FIP5863" s="25"/>
      <x:c r="FIQ5863" s="25"/>
      <x:c r="FIR5863" s="25"/>
      <x:c r="FIS5863" s="25"/>
      <x:c r="FIT5863" s="25"/>
      <x:c r="FIU5863" s="25"/>
      <x:c r="FIV5863" s="25"/>
      <x:c r="FIW5863" s="25"/>
      <x:c r="FIX5863" s="25"/>
      <x:c r="FIY5863" s="25"/>
      <x:c r="FIZ5863" s="25"/>
      <x:c r="FJA5863" s="25"/>
      <x:c r="FJB5863" s="25"/>
      <x:c r="FJC5863" s="25"/>
      <x:c r="FJD5863" s="25"/>
      <x:c r="FJE5863" s="25"/>
      <x:c r="FJF5863" s="25"/>
      <x:c r="FJG5863" s="25"/>
      <x:c r="FJH5863" s="25"/>
      <x:c r="FJI5863" s="25"/>
      <x:c r="FJJ5863" s="25"/>
      <x:c r="FJK5863" s="25"/>
      <x:c r="FJL5863" s="25"/>
      <x:c r="FJM5863" s="25"/>
      <x:c r="FJN5863" s="25"/>
      <x:c r="FJO5863" s="25"/>
      <x:c r="FJP5863" s="25"/>
      <x:c r="FJQ5863" s="25"/>
      <x:c r="FJR5863" s="25"/>
      <x:c r="FJS5863" s="25"/>
      <x:c r="FJT5863" s="25"/>
      <x:c r="FJU5863" s="25"/>
      <x:c r="FJV5863" s="25"/>
      <x:c r="FJW5863" s="25"/>
      <x:c r="FJX5863" s="25"/>
      <x:c r="FJY5863" s="25"/>
      <x:c r="FJZ5863" s="25"/>
      <x:c r="FKA5863" s="25"/>
      <x:c r="FKB5863" s="25"/>
      <x:c r="FKC5863" s="25"/>
      <x:c r="FKD5863" s="25"/>
      <x:c r="FKE5863" s="25"/>
      <x:c r="FKF5863" s="25"/>
      <x:c r="FKG5863" s="25"/>
      <x:c r="FKH5863" s="25"/>
      <x:c r="FKI5863" s="25"/>
      <x:c r="FKJ5863" s="25"/>
      <x:c r="FKK5863" s="25"/>
      <x:c r="FKL5863" s="25"/>
      <x:c r="FKM5863" s="25"/>
      <x:c r="FKN5863" s="25"/>
      <x:c r="FKO5863" s="25"/>
      <x:c r="FKP5863" s="25"/>
      <x:c r="FKQ5863" s="25"/>
      <x:c r="FKR5863" s="25"/>
      <x:c r="FKS5863" s="25"/>
      <x:c r="FKT5863" s="25"/>
      <x:c r="FKU5863" s="25"/>
      <x:c r="FKV5863" s="25"/>
      <x:c r="FKW5863" s="25"/>
      <x:c r="FKX5863" s="25"/>
      <x:c r="FKY5863" s="25"/>
      <x:c r="FKZ5863" s="25"/>
      <x:c r="FLA5863" s="25"/>
      <x:c r="FLB5863" s="25"/>
      <x:c r="FLC5863" s="25"/>
      <x:c r="FLD5863" s="25"/>
      <x:c r="FLE5863" s="25"/>
      <x:c r="FLF5863" s="25"/>
      <x:c r="FLG5863" s="25"/>
      <x:c r="FLH5863" s="25"/>
      <x:c r="FLI5863" s="25"/>
      <x:c r="FLJ5863" s="25"/>
      <x:c r="FLK5863" s="25"/>
      <x:c r="FLL5863" s="25"/>
      <x:c r="FLM5863" s="25"/>
      <x:c r="FLN5863" s="25"/>
      <x:c r="FLO5863" s="25"/>
      <x:c r="FLP5863" s="25"/>
      <x:c r="FLQ5863" s="25"/>
      <x:c r="FLR5863" s="25"/>
      <x:c r="FLS5863" s="25"/>
      <x:c r="FLT5863" s="25"/>
      <x:c r="FLU5863" s="25"/>
      <x:c r="FLV5863" s="25"/>
      <x:c r="FLW5863" s="25"/>
      <x:c r="FLX5863" s="25"/>
      <x:c r="FLY5863" s="25"/>
      <x:c r="FLZ5863" s="25"/>
      <x:c r="FMA5863" s="25"/>
      <x:c r="FMB5863" s="25"/>
      <x:c r="FMC5863" s="25"/>
      <x:c r="FMD5863" s="25"/>
      <x:c r="FME5863" s="25"/>
      <x:c r="FMF5863" s="25"/>
      <x:c r="FMG5863" s="25"/>
      <x:c r="FMH5863" s="25"/>
      <x:c r="FMI5863" s="25"/>
      <x:c r="FMJ5863" s="25"/>
      <x:c r="FMK5863" s="25"/>
      <x:c r="FML5863" s="25"/>
      <x:c r="FMM5863" s="25"/>
      <x:c r="FMN5863" s="25"/>
      <x:c r="FMO5863" s="25"/>
      <x:c r="FMP5863" s="25"/>
      <x:c r="FMQ5863" s="25"/>
      <x:c r="FMR5863" s="25"/>
      <x:c r="FMS5863" s="25"/>
      <x:c r="FMT5863" s="25"/>
      <x:c r="FMU5863" s="25"/>
      <x:c r="FMV5863" s="25"/>
      <x:c r="FMW5863" s="25"/>
      <x:c r="FMX5863" s="25"/>
      <x:c r="FMY5863" s="25"/>
      <x:c r="FMZ5863" s="25"/>
      <x:c r="FNA5863" s="25"/>
      <x:c r="FNB5863" s="25"/>
      <x:c r="FNC5863" s="25"/>
      <x:c r="FND5863" s="25"/>
      <x:c r="FNE5863" s="25"/>
      <x:c r="FNF5863" s="25"/>
      <x:c r="FNG5863" s="25"/>
      <x:c r="FNH5863" s="25"/>
      <x:c r="FNI5863" s="25"/>
      <x:c r="FNJ5863" s="25"/>
      <x:c r="FNK5863" s="25"/>
      <x:c r="FNL5863" s="25"/>
      <x:c r="FNM5863" s="25"/>
      <x:c r="FNN5863" s="25"/>
      <x:c r="FNO5863" s="25"/>
      <x:c r="FNP5863" s="25"/>
      <x:c r="FNQ5863" s="25"/>
      <x:c r="FNR5863" s="25"/>
      <x:c r="FNS5863" s="25"/>
      <x:c r="FNT5863" s="25"/>
      <x:c r="FNU5863" s="25"/>
      <x:c r="FNV5863" s="25"/>
      <x:c r="FNW5863" s="25"/>
      <x:c r="FNX5863" s="25"/>
      <x:c r="FNY5863" s="25"/>
      <x:c r="FNZ5863" s="25"/>
      <x:c r="FOA5863" s="25"/>
      <x:c r="FOB5863" s="25"/>
      <x:c r="FOC5863" s="25"/>
      <x:c r="FOD5863" s="25"/>
      <x:c r="FOE5863" s="25"/>
      <x:c r="FOF5863" s="25"/>
      <x:c r="FOG5863" s="25"/>
      <x:c r="FOH5863" s="25"/>
      <x:c r="FOI5863" s="25"/>
      <x:c r="FOJ5863" s="25"/>
      <x:c r="FOK5863" s="25"/>
      <x:c r="FOL5863" s="25"/>
      <x:c r="FOM5863" s="25"/>
      <x:c r="FON5863" s="25"/>
      <x:c r="FOO5863" s="25"/>
      <x:c r="FOP5863" s="25"/>
      <x:c r="FOQ5863" s="25"/>
      <x:c r="FOR5863" s="25"/>
      <x:c r="FOS5863" s="25"/>
      <x:c r="FOT5863" s="25"/>
      <x:c r="FOU5863" s="25"/>
      <x:c r="FOV5863" s="25"/>
      <x:c r="FOW5863" s="25"/>
      <x:c r="FOX5863" s="25"/>
      <x:c r="FOY5863" s="25"/>
      <x:c r="FOZ5863" s="25"/>
      <x:c r="FPA5863" s="25"/>
      <x:c r="FPB5863" s="25"/>
      <x:c r="FPC5863" s="25"/>
      <x:c r="FPD5863" s="25"/>
      <x:c r="FPE5863" s="25"/>
      <x:c r="FPF5863" s="25"/>
      <x:c r="FPG5863" s="25"/>
      <x:c r="FPH5863" s="25"/>
      <x:c r="FPI5863" s="25"/>
      <x:c r="FPJ5863" s="25"/>
      <x:c r="FPK5863" s="25"/>
      <x:c r="FPL5863" s="25"/>
      <x:c r="FPM5863" s="25"/>
      <x:c r="FPN5863" s="25"/>
      <x:c r="FPO5863" s="25"/>
      <x:c r="FPP5863" s="25"/>
      <x:c r="FPQ5863" s="25"/>
      <x:c r="FPR5863" s="25"/>
      <x:c r="FPS5863" s="25"/>
      <x:c r="FPT5863" s="25"/>
      <x:c r="FPU5863" s="25"/>
      <x:c r="FPV5863" s="25"/>
      <x:c r="FPW5863" s="25"/>
      <x:c r="FPX5863" s="25"/>
      <x:c r="FPY5863" s="25"/>
      <x:c r="FPZ5863" s="25"/>
      <x:c r="FQA5863" s="25"/>
      <x:c r="FQB5863" s="25"/>
      <x:c r="FQC5863" s="25"/>
      <x:c r="FQD5863" s="25"/>
      <x:c r="FQE5863" s="25"/>
      <x:c r="FQF5863" s="25"/>
      <x:c r="FQG5863" s="25"/>
      <x:c r="FQH5863" s="25"/>
      <x:c r="FQI5863" s="25"/>
      <x:c r="FQJ5863" s="25"/>
      <x:c r="FQK5863" s="25"/>
      <x:c r="FQL5863" s="25"/>
      <x:c r="FQM5863" s="25"/>
      <x:c r="FQN5863" s="25"/>
      <x:c r="FQO5863" s="25"/>
      <x:c r="FQP5863" s="25"/>
      <x:c r="FQQ5863" s="25"/>
      <x:c r="FQR5863" s="25"/>
      <x:c r="FQS5863" s="25"/>
      <x:c r="FQT5863" s="25"/>
      <x:c r="FQU5863" s="25"/>
      <x:c r="FQV5863" s="25"/>
      <x:c r="FQW5863" s="25"/>
      <x:c r="FQX5863" s="25"/>
      <x:c r="FQY5863" s="25"/>
      <x:c r="FQZ5863" s="25"/>
      <x:c r="FRA5863" s="25"/>
      <x:c r="FRB5863" s="25"/>
      <x:c r="FRC5863" s="25"/>
      <x:c r="FRD5863" s="25"/>
      <x:c r="FRE5863" s="25"/>
      <x:c r="FRF5863" s="25"/>
      <x:c r="FRG5863" s="25"/>
      <x:c r="FRH5863" s="25"/>
      <x:c r="FRI5863" s="25"/>
      <x:c r="FRJ5863" s="25"/>
      <x:c r="FRK5863" s="25"/>
      <x:c r="FRL5863" s="25"/>
      <x:c r="FRM5863" s="25"/>
      <x:c r="FRN5863" s="25"/>
      <x:c r="FRO5863" s="25"/>
      <x:c r="FRP5863" s="25"/>
      <x:c r="FRQ5863" s="25"/>
      <x:c r="FRR5863" s="25"/>
      <x:c r="FRS5863" s="25"/>
      <x:c r="FRT5863" s="25"/>
      <x:c r="FRU5863" s="25"/>
      <x:c r="FRV5863" s="25"/>
      <x:c r="FRW5863" s="25"/>
      <x:c r="FRX5863" s="25"/>
      <x:c r="FRY5863" s="25"/>
      <x:c r="FRZ5863" s="25"/>
      <x:c r="FSA5863" s="25"/>
      <x:c r="FSB5863" s="25"/>
      <x:c r="FSC5863" s="25"/>
      <x:c r="FSD5863" s="25"/>
      <x:c r="FSE5863" s="25"/>
      <x:c r="FSF5863" s="25"/>
      <x:c r="FSG5863" s="25"/>
      <x:c r="FSH5863" s="25"/>
      <x:c r="FSI5863" s="25"/>
      <x:c r="FSJ5863" s="25"/>
      <x:c r="FSK5863" s="25"/>
      <x:c r="FSL5863" s="25"/>
      <x:c r="FSM5863" s="25"/>
      <x:c r="FSN5863" s="25"/>
      <x:c r="FSO5863" s="25"/>
      <x:c r="FSP5863" s="25"/>
      <x:c r="FSQ5863" s="25"/>
      <x:c r="FSR5863" s="25"/>
      <x:c r="FSS5863" s="25"/>
      <x:c r="FST5863" s="25"/>
      <x:c r="FSU5863" s="25"/>
      <x:c r="FSV5863" s="25"/>
      <x:c r="FSW5863" s="25"/>
      <x:c r="FSX5863" s="25"/>
      <x:c r="FSY5863" s="25"/>
      <x:c r="FSZ5863" s="25"/>
      <x:c r="FTA5863" s="25"/>
      <x:c r="FTB5863" s="25"/>
      <x:c r="FTC5863" s="25"/>
      <x:c r="FTD5863" s="25"/>
      <x:c r="FTE5863" s="25"/>
      <x:c r="FTF5863" s="25"/>
      <x:c r="FTG5863" s="25"/>
      <x:c r="FTH5863" s="25"/>
      <x:c r="FTI5863" s="25"/>
      <x:c r="FTJ5863" s="25"/>
      <x:c r="FTK5863" s="25"/>
      <x:c r="FTL5863" s="25"/>
      <x:c r="FTM5863" s="25"/>
      <x:c r="FTN5863" s="25"/>
      <x:c r="FTO5863" s="25"/>
      <x:c r="FTP5863" s="25"/>
      <x:c r="FTQ5863" s="25"/>
      <x:c r="FTR5863" s="25"/>
      <x:c r="FTS5863" s="25"/>
      <x:c r="FTT5863" s="25"/>
      <x:c r="FTU5863" s="25"/>
      <x:c r="FTV5863" s="25"/>
      <x:c r="FTW5863" s="25"/>
      <x:c r="FTX5863" s="25"/>
      <x:c r="FTY5863" s="25"/>
      <x:c r="FTZ5863" s="25"/>
      <x:c r="FUA5863" s="25"/>
      <x:c r="FUB5863" s="25"/>
      <x:c r="FUC5863" s="25"/>
      <x:c r="FUD5863" s="25"/>
      <x:c r="FUE5863" s="25"/>
      <x:c r="FUF5863" s="25"/>
      <x:c r="FUG5863" s="25"/>
      <x:c r="FUH5863" s="25"/>
      <x:c r="FUI5863" s="25"/>
      <x:c r="FUJ5863" s="25"/>
      <x:c r="FUK5863" s="25"/>
      <x:c r="FUL5863" s="25"/>
      <x:c r="FUM5863" s="25"/>
      <x:c r="FUN5863" s="25"/>
      <x:c r="FUO5863" s="25"/>
      <x:c r="FUP5863" s="25"/>
      <x:c r="FUQ5863" s="25"/>
      <x:c r="FUR5863" s="25"/>
      <x:c r="FUS5863" s="25"/>
      <x:c r="FUT5863" s="25"/>
      <x:c r="FUU5863" s="25"/>
      <x:c r="FUV5863" s="25"/>
      <x:c r="FUW5863" s="25"/>
      <x:c r="FUX5863" s="25"/>
      <x:c r="FUY5863" s="25"/>
      <x:c r="FUZ5863" s="25"/>
      <x:c r="FVA5863" s="25"/>
      <x:c r="FVB5863" s="25"/>
      <x:c r="FVC5863" s="25"/>
      <x:c r="FVD5863" s="25"/>
      <x:c r="FVE5863" s="25"/>
      <x:c r="FVF5863" s="25"/>
      <x:c r="FVG5863" s="25"/>
      <x:c r="FVH5863" s="25"/>
      <x:c r="FVI5863" s="25"/>
      <x:c r="FVJ5863" s="25"/>
      <x:c r="FVK5863" s="25"/>
      <x:c r="FVL5863" s="25"/>
      <x:c r="FVM5863" s="25"/>
      <x:c r="FVN5863" s="25"/>
      <x:c r="FVO5863" s="25"/>
      <x:c r="FVP5863" s="25"/>
      <x:c r="FVQ5863" s="25"/>
      <x:c r="FVR5863" s="25"/>
      <x:c r="FVS5863" s="25"/>
      <x:c r="FVT5863" s="25"/>
      <x:c r="FVU5863" s="25"/>
      <x:c r="FVV5863" s="25"/>
      <x:c r="FVW5863" s="25"/>
      <x:c r="FVX5863" s="25"/>
      <x:c r="FVY5863" s="25"/>
      <x:c r="FVZ5863" s="25"/>
      <x:c r="FWA5863" s="25"/>
      <x:c r="FWB5863" s="25"/>
      <x:c r="FWC5863" s="25"/>
      <x:c r="FWD5863" s="25"/>
      <x:c r="FWE5863" s="25"/>
      <x:c r="FWF5863" s="25"/>
      <x:c r="FWG5863" s="25"/>
      <x:c r="FWH5863" s="25"/>
      <x:c r="FWI5863" s="25"/>
      <x:c r="FWJ5863" s="25"/>
      <x:c r="FWK5863" s="25"/>
      <x:c r="FWL5863" s="25"/>
      <x:c r="FWM5863" s="25"/>
      <x:c r="FWN5863" s="25"/>
      <x:c r="FWO5863" s="25"/>
      <x:c r="FWP5863" s="25"/>
      <x:c r="FWQ5863" s="25"/>
      <x:c r="FWR5863" s="25"/>
      <x:c r="FWS5863" s="25"/>
      <x:c r="FWT5863" s="25"/>
      <x:c r="FWU5863" s="25"/>
      <x:c r="FWV5863" s="25"/>
      <x:c r="FWW5863" s="25"/>
      <x:c r="FWX5863" s="25"/>
      <x:c r="FWY5863" s="25"/>
      <x:c r="FWZ5863" s="25"/>
      <x:c r="FXA5863" s="25"/>
      <x:c r="FXB5863" s="25"/>
      <x:c r="FXC5863" s="25"/>
      <x:c r="FXD5863" s="25"/>
      <x:c r="FXE5863" s="25"/>
      <x:c r="FXF5863" s="25"/>
      <x:c r="FXG5863" s="25"/>
      <x:c r="FXH5863" s="25"/>
      <x:c r="FXI5863" s="25"/>
      <x:c r="FXJ5863" s="25"/>
      <x:c r="FXK5863" s="25"/>
      <x:c r="FXL5863" s="25"/>
      <x:c r="FXM5863" s="25"/>
      <x:c r="FXN5863" s="25"/>
      <x:c r="FXO5863" s="25"/>
      <x:c r="FXP5863" s="25"/>
      <x:c r="FXQ5863" s="25"/>
      <x:c r="FXR5863" s="25"/>
      <x:c r="FXS5863" s="25"/>
      <x:c r="FXT5863" s="25"/>
      <x:c r="FXU5863" s="25"/>
      <x:c r="FXV5863" s="25"/>
      <x:c r="FXW5863" s="25"/>
      <x:c r="FXX5863" s="25"/>
      <x:c r="FXY5863" s="25"/>
      <x:c r="FXZ5863" s="25"/>
      <x:c r="FYA5863" s="25"/>
      <x:c r="FYB5863" s="25"/>
      <x:c r="FYC5863" s="25"/>
      <x:c r="FYD5863" s="25"/>
      <x:c r="FYE5863" s="25"/>
      <x:c r="FYF5863" s="25"/>
      <x:c r="FYG5863" s="25"/>
      <x:c r="FYH5863" s="25"/>
      <x:c r="FYI5863" s="25"/>
      <x:c r="FYJ5863" s="25"/>
      <x:c r="FYK5863" s="25"/>
      <x:c r="FYL5863" s="25"/>
      <x:c r="FYM5863" s="25"/>
      <x:c r="FYN5863" s="25"/>
      <x:c r="FYO5863" s="25"/>
      <x:c r="FYP5863" s="25"/>
      <x:c r="FYQ5863" s="25"/>
      <x:c r="FYR5863" s="25"/>
      <x:c r="FYS5863" s="25"/>
      <x:c r="FYT5863" s="25"/>
      <x:c r="FYU5863" s="25"/>
      <x:c r="FYV5863" s="25"/>
      <x:c r="FYW5863" s="25"/>
      <x:c r="FYX5863" s="25"/>
      <x:c r="FYY5863" s="25"/>
      <x:c r="FYZ5863" s="25"/>
      <x:c r="FZA5863" s="25"/>
      <x:c r="FZB5863" s="25"/>
      <x:c r="FZC5863" s="25"/>
      <x:c r="FZD5863" s="25"/>
      <x:c r="FZE5863" s="25"/>
      <x:c r="FZF5863" s="25"/>
      <x:c r="FZG5863" s="25"/>
      <x:c r="FZH5863" s="25"/>
      <x:c r="FZI5863" s="25"/>
      <x:c r="FZJ5863" s="25"/>
      <x:c r="FZK5863" s="25"/>
      <x:c r="FZL5863" s="25"/>
      <x:c r="FZM5863" s="25"/>
      <x:c r="FZN5863" s="25"/>
      <x:c r="FZO5863" s="25"/>
      <x:c r="FZP5863" s="25"/>
      <x:c r="FZQ5863" s="25"/>
      <x:c r="FZR5863" s="25"/>
      <x:c r="FZS5863" s="25"/>
      <x:c r="FZT5863" s="25"/>
      <x:c r="FZU5863" s="25"/>
      <x:c r="FZV5863" s="25"/>
      <x:c r="FZW5863" s="25"/>
      <x:c r="FZX5863" s="25"/>
      <x:c r="FZY5863" s="25"/>
      <x:c r="FZZ5863" s="25"/>
      <x:c r="GAA5863" s="25"/>
      <x:c r="GAB5863" s="25"/>
      <x:c r="GAC5863" s="25"/>
      <x:c r="GAD5863" s="25"/>
      <x:c r="GAE5863" s="25"/>
      <x:c r="GAF5863" s="25"/>
      <x:c r="GAG5863" s="25"/>
      <x:c r="GAH5863" s="25"/>
      <x:c r="GAI5863" s="25"/>
      <x:c r="GAJ5863" s="25"/>
      <x:c r="GAK5863" s="25"/>
      <x:c r="GAL5863" s="25"/>
      <x:c r="GAM5863" s="25"/>
      <x:c r="GAN5863" s="25"/>
      <x:c r="GAO5863" s="25"/>
      <x:c r="GAP5863" s="25"/>
      <x:c r="GAQ5863" s="25"/>
      <x:c r="GAR5863" s="25"/>
      <x:c r="GAS5863" s="25"/>
      <x:c r="GAT5863" s="25"/>
      <x:c r="GAU5863" s="25"/>
      <x:c r="GAV5863" s="25"/>
      <x:c r="GAW5863" s="25"/>
      <x:c r="GAX5863" s="25"/>
      <x:c r="GAY5863" s="25"/>
      <x:c r="GAZ5863" s="25"/>
      <x:c r="GBA5863" s="25"/>
      <x:c r="GBB5863" s="25"/>
      <x:c r="GBC5863" s="25"/>
      <x:c r="GBD5863" s="25"/>
      <x:c r="GBE5863" s="25"/>
      <x:c r="GBF5863" s="25"/>
      <x:c r="GBG5863" s="25"/>
      <x:c r="GBH5863" s="25"/>
      <x:c r="GBI5863" s="25"/>
      <x:c r="GBJ5863" s="25"/>
      <x:c r="GBK5863" s="25"/>
      <x:c r="GBL5863" s="25"/>
      <x:c r="GBM5863" s="25"/>
      <x:c r="GBN5863" s="25"/>
      <x:c r="GBO5863" s="25"/>
      <x:c r="GBP5863" s="25"/>
      <x:c r="GBQ5863" s="25"/>
      <x:c r="GBR5863" s="25"/>
      <x:c r="GBS5863" s="25"/>
      <x:c r="GBT5863" s="25"/>
      <x:c r="GBU5863" s="25"/>
      <x:c r="GBV5863" s="25"/>
      <x:c r="GBW5863" s="25"/>
      <x:c r="GBX5863" s="25"/>
      <x:c r="GBY5863" s="25"/>
      <x:c r="GBZ5863" s="25"/>
      <x:c r="GCA5863" s="25"/>
      <x:c r="GCB5863" s="25"/>
      <x:c r="GCC5863" s="25"/>
      <x:c r="GCD5863" s="25"/>
      <x:c r="GCE5863" s="25"/>
      <x:c r="GCF5863" s="25"/>
      <x:c r="GCG5863" s="25"/>
      <x:c r="GCH5863" s="25"/>
      <x:c r="GCI5863" s="25"/>
      <x:c r="GCJ5863" s="25"/>
      <x:c r="GCK5863" s="25"/>
      <x:c r="GCL5863" s="25"/>
      <x:c r="GCM5863" s="25"/>
      <x:c r="GCN5863" s="25"/>
      <x:c r="GCO5863" s="25"/>
      <x:c r="GCP5863" s="25"/>
      <x:c r="GCQ5863" s="25"/>
      <x:c r="GCR5863" s="25"/>
      <x:c r="GCS5863" s="25"/>
      <x:c r="GCT5863" s="25"/>
      <x:c r="GCU5863" s="25"/>
      <x:c r="GCV5863" s="25"/>
      <x:c r="GCW5863" s="25"/>
      <x:c r="GCX5863" s="25"/>
      <x:c r="GCY5863" s="25"/>
      <x:c r="GCZ5863" s="25"/>
      <x:c r="GDA5863" s="25"/>
      <x:c r="GDB5863" s="25"/>
      <x:c r="GDC5863" s="25"/>
      <x:c r="GDD5863" s="25"/>
      <x:c r="GDE5863" s="25"/>
      <x:c r="GDF5863" s="25"/>
      <x:c r="GDG5863" s="25"/>
      <x:c r="GDH5863" s="25"/>
      <x:c r="GDI5863" s="25"/>
      <x:c r="GDJ5863" s="25"/>
      <x:c r="GDK5863" s="25"/>
      <x:c r="GDL5863" s="25"/>
      <x:c r="GDM5863" s="25"/>
      <x:c r="GDN5863" s="25"/>
      <x:c r="GDO5863" s="25"/>
      <x:c r="GDP5863" s="25"/>
      <x:c r="GDQ5863" s="25"/>
      <x:c r="GDR5863" s="25"/>
      <x:c r="GDS5863" s="25"/>
      <x:c r="GDT5863" s="25"/>
      <x:c r="GDU5863" s="25"/>
      <x:c r="GDV5863" s="25"/>
      <x:c r="GDW5863" s="25"/>
      <x:c r="GDX5863" s="25"/>
      <x:c r="GDY5863" s="25"/>
      <x:c r="GDZ5863" s="25"/>
      <x:c r="GEA5863" s="25"/>
      <x:c r="GEB5863" s="25"/>
      <x:c r="GEC5863" s="25"/>
      <x:c r="GED5863" s="25"/>
      <x:c r="GEE5863" s="25"/>
      <x:c r="GEF5863" s="25"/>
      <x:c r="GEG5863" s="25"/>
      <x:c r="GEH5863" s="25"/>
      <x:c r="GEI5863" s="25"/>
      <x:c r="GEJ5863" s="25"/>
      <x:c r="GEK5863" s="25"/>
      <x:c r="GEL5863" s="25"/>
      <x:c r="GEM5863" s="25"/>
      <x:c r="GEN5863" s="25"/>
      <x:c r="GEO5863" s="25"/>
      <x:c r="GEP5863" s="25"/>
      <x:c r="GEQ5863" s="25"/>
      <x:c r="GER5863" s="25"/>
      <x:c r="GES5863" s="25"/>
      <x:c r="GET5863" s="25"/>
      <x:c r="GEU5863" s="25"/>
      <x:c r="GEV5863" s="25"/>
      <x:c r="GEW5863" s="25"/>
      <x:c r="GEX5863" s="25"/>
      <x:c r="GEY5863" s="25"/>
      <x:c r="GEZ5863" s="25"/>
      <x:c r="GFA5863" s="25"/>
      <x:c r="GFB5863" s="25"/>
      <x:c r="GFC5863" s="25"/>
      <x:c r="GFD5863" s="25"/>
      <x:c r="GFE5863" s="25"/>
      <x:c r="GFF5863" s="25"/>
      <x:c r="GFG5863" s="25"/>
      <x:c r="GFH5863" s="25"/>
      <x:c r="GFI5863" s="25"/>
      <x:c r="GFJ5863" s="25"/>
      <x:c r="GFK5863" s="25"/>
      <x:c r="GFL5863" s="25"/>
      <x:c r="GFM5863" s="25"/>
      <x:c r="GFN5863" s="25"/>
      <x:c r="GFO5863" s="25"/>
      <x:c r="GFP5863" s="25"/>
      <x:c r="GFQ5863" s="25"/>
      <x:c r="GFR5863" s="25"/>
      <x:c r="GFS5863" s="25"/>
      <x:c r="GFT5863" s="25"/>
      <x:c r="GFU5863" s="25"/>
      <x:c r="GFV5863" s="25"/>
      <x:c r="GFW5863" s="25"/>
      <x:c r="GFX5863" s="25"/>
      <x:c r="GFY5863" s="25"/>
      <x:c r="GFZ5863" s="25"/>
      <x:c r="GGA5863" s="25"/>
      <x:c r="GGB5863" s="25"/>
      <x:c r="GGC5863" s="25"/>
      <x:c r="GGD5863" s="25"/>
      <x:c r="GGE5863" s="25"/>
      <x:c r="GGF5863" s="25"/>
      <x:c r="GGG5863" s="25"/>
      <x:c r="GGH5863" s="25"/>
      <x:c r="GGI5863" s="25"/>
      <x:c r="GGJ5863" s="25"/>
      <x:c r="GGK5863" s="25"/>
      <x:c r="GGL5863" s="25"/>
      <x:c r="GGM5863" s="25"/>
      <x:c r="GGN5863" s="25"/>
      <x:c r="GGO5863" s="25"/>
      <x:c r="GGP5863" s="25"/>
      <x:c r="GGQ5863" s="25"/>
      <x:c r="GGR5863" s="25"/>
      <x:c r="GGS5863" s="25"/>
      <x:c r="GGT5863" s="25"/>
      <x:c r="GGU5863" s="25"/>
      <x:c r="GGV5863" s="25"/>
      <x:c r="GGW5863" s="25"/>
      <x:c r="GGX5863" s="25"/>
      <x:c r="GGY5863" s="25"/>
      <x:c r="GGZ5863" s="25"/>
      <x:c r="GHA5863" s="25"/>
      <x:c r="GHB5863" s="25"/>
      <x:c r="GHC5863" s="25"/>
      <x:c r="GHD5863" s="25"/>
      <x:c r="GHE5863" s="25"/>
      <x:c r="GHF5863" s="25"/>
      <x:c r="GHG5863" s="25"/>
      <x:c r="GHH5863" s="25"/>
      <x:c r="GHI5863" s="25"/>
      <x:c r="GHJ5863" s="25"/>
      <x:c r="GHK5863" s="25"/>
      <x:c r="GHL5863" s="25"/>
      <x:c r="GHM5863" s="25"/>
      <x:c r="GHN5863" s="25"/>
      <x:c r="GHO5863" s="25"/>
      <x:c r="GHP5863" s="25"/>
      <x:c r="GHQ5863" s="25"/>
      <x:c r="GHR5863" s="25"/>
      <x:c r="GHS5863" s="25"/>
      <x:c r="GHT5863" s="25"/>
      <x:c r="GHU5863" s="25"/>
      <x:c r="GHV5863" s="25"/>
      <x:c r="GHW5863" s="25"/>
      <x:c r="GHX5863" s="25"/>
      <x:c r="GHY5863" s="25"/>
      <x:c r="GHZ5863" s="25"/>
      <x:c r="GIA5863" s="25"/>
      <x:c r="GIB5863" s="25"/>
      <x:c r="GIC5863" s="25"/>
      <x:c r="GID5863" s="25"/>
      <x:c r="GIE5863" s="25"/>
      <x:c r="GIF5863" s="25"/>
      <x:c r="GIG5863" s="25"/>
      <x:c r="GIH5863" s="25"/>
      <x:c r="GII5863" s="25"/>
      <x:c r="GIJ5863" s="25"/>
      <x:c r="GIK5863" s="25"/>
      <x:c r="GIL5863" s="25"/>
      <x:c r="GIM5863" s="25"/>
      <x:c r="GIN5863" s="25"/>
      <x:c r="GIO5863" s="25"/>
      <x:c r="GIP5863" s="25"/>
      <x:c r="GIQ5863" s="25"/>
      <x:c r="GIR5863" s="25"/>
      <x:c r="GIS5863" s="25"/>
      <x:c r="GIT5863" s="25"/>
      <x:c r="GIU5863" s="25"/>
      <x:c r="GIV5863" s="25"/>
      <x:c r="GIW5863" s="25"/>
      <x:c r="GIX5863" s="25"/>
      <x:c r="GIY5863" s="25"/>
      <x:c r="GIZ5863" s="25"/>
      <x:c r="GJA5863" s="25"/>
      <x:c r="GJB5863" s="25"/>
      <x:c r="GJC5863" s="25"/>
      <x:c r="GJD5863" s="25"/>
      <x:c r="GJE5863" s="25"/>
      <x:c r="GJF5863" s="25"/>
      <x:c r="GJG5863" s="25"/>
      <x:c r="GJH5863" s="25"/>
      <x:c r="GJI5863" s="25"/>
      <x:c r="GJJ5863" s="25"/>
      <x:c r="GJK5863" s="25"/>
      <x:c r="GJL5863" s="25"/>
      <x:c r="GJM5863" s="25"/>
      <x:c r="GJN5863" s="25"/>
      <x:c r="GJO5863" s="25"/>
      <x:c r="GJP5863" s="25"/>
      <x:c r="GJQ5863" s="25"/>
      <x:c r="GJR5863" s="25"/>
      <x:c r="GJS5863" s="25"/>
      <x:c r="GJT5863" s="25"/>
      <x:c r="GJU5863" s="25"/>
      <x:c r="GJV5863" s="25"/>
      <x:c r="GJW5863" s="25"/>
      <x:c r="GJX5863" s="25"/>
      <x:c r="GJY5863" s="25"/>
      <x:c r="GJZ5863" s="25"/>
      <x:c r="GKA5863" s="25"/>
      <x:c r="GKB5863" s="25"/>
      <x:c r="GKC5863" s="25"/>
      <x:c r="GKD5863" s="25"/>
      <x:c r="GKE5863" s="25"/>
      <x:c r="GKF5863" s="25"/>
      <x:c r="GKG5863" s="25"/>
      <x:c r="GKH5863" s="25"/>
      <x:c r="GKI5863" s="25"/>
      <x:c r="GKJ5863" s="25"/>
      <x:c r="GKK5863" s="25"/>
      <x:c r="GKL5863" s="25"/>
      <x:c r="GKM5863" s="25"/>
      <x:c r="GKN5863" s="25"/>
      <x:c r="GKO5863" s="25"/>
      <x:c r="GKP5863" s="25"/>
      <x:c r="GKQ5863" s="25"/>
      <x:c r="GKR5863" s="25"/>
      <x:c r="GKS5863" s="25"/>
      <x:c r="GKT5863" s="25"/>
      <x:c r="GKU5863" s="25"/>
      <x:c r="GKV5863" s="25"/>
      <x:c r="GKW5863" s="25"/>
      <x:c r="GKX5863" s="25"/>
      <x:c r="GKY5863" s="25"/>
      <x:c r="GKZ5863" s="25"/>
      <x:c r="GLA5863" s="25"/>
      <x:c r="GLB5863" s="25"/>
      <x:c r="GLC5863" s="25"/>
      <x:c r="GLD5863" s="25"/>
      <x:c r="GLE5863" s="25"/>
      <x:c r="GLF5863" s="25"/>
      <x:c r="GLG5863" s="25"/>
      <x:c r="GLH5863" s="25"/>
      <x:c r="GLI5863" s="25"/>
      <x:c r="GLJ5863" s="25"/>
      <x:c r="GLK5863" s="25"/>
      <x:c r="GLL5863" s="25"/>
      <x:c r="GLM5863" s="25"/>
      <x:c r="GLN5863" s="25"/>
      <x:c r="GLO5863" s="25"/>
      <x:c r="GLP5863" s="25"/>
      <x:c r="GLQ5863" s="25"/>
      <x:c r="GLR5863" s="25"/>
      <x:c r="GLS5863" s="25"/>
      <x:c r="GLT5863" s="25"/>
      <x:c r="GLU5863" s="25"/>
      <x:c r="GLV5863" s="25"/>
      <x:c r="GLW5863" s="25"/>
      <x:c r="GLX5863" s="25"/>
      <x:c r="GLY5863" s="25"/>
      <x:c r="GLZ5863" s="25"/>
      <x:c r="GMA5863" s="25"/>
      <x:c r="GMB5863" s="25"/>
      <x:c r="GMC5863" s="25"/>
      <x:c r="GMD5863" s="25"/>
      <x:c r="GME5863" s="25"/>
      <x:c r="GMF5863" s="25"/>
      <x:c r="GMG5863" s="25"/>
      <x:c r="GMH5863" s="25"/>
      <x:c r="GMI5863" s="25"/>
      <x:c r="GMJ5863" s="25"/>
      <x:c r="GMK5863" s="25"/>
      <x:c r="GML5863" s="25"/>
      <x:c r="GMM5863" s="25"/>
      <x:c r="GMN5863" s="25"/>
      <x:c r="GMO5863" s="25"/>
      <x:c r="GMP5863" s="25"/>
      <x:c r="GMQ5863" s="25"/>
      <x:c r="GMR5863" s="25"/>
      <x:c r="GMS5863" s="25"/>
      <x:c r="GMT5863" s="25"/>
      <x:c r="GMU5863" s="25"/>
      <x:c r="GMV5863" s="25"/>
      <x:c r="GMW5863" s="25"/>
      <x:c r="GMX5863" s="25"/>
      <x:c r="GMY5863" s="25"/>
      <x:c r="GMZ5863" s="25"/>
      <x:c r="GNA5863" s="25"/>
      <x:c r="GNB5863" s="25"/>
      <x:c r="GNC5863" s="25"/>
      <x:c r="GND5863" s="25"/>
      <x:c r="GNE5863" s="25"/>
      <x:c r="GNF5863" s="25"/>
      <x:c r="GNG5863" s="25"/>
      <x:c r="GNH5863" s="25"/>
      <x:c r="GNI5863" s="25"/>
      <x:c r="GNJ5863" s="25"/>
      <x:c r="GNK5863" s="25"/>
      <x:c r="GNL5863" s="25"/>
      <x:c r="GNM5863" s="25"/>
      <x:c r="GNN5863" s="25"/>
      <x:c r="GNO5863" s="25"/>
      <x:c r="GNP5863" s="25"/>
      <x:c r="GNQ5863" s="25"/>
      <x:c r="GNR5863" s="25"/>
      <x:c r="GNS5863" s="25"/>
      <x:c r="GNT5863" s="25"/>
      <x:c r="GNU5863" s="25"/>
      <x:c r="GNV5863" s="25"/>
      <x:c r="GNW5863" s="25"/>
      <x:c r="GNX5863" s="25"/>
      <x:c r="GNY5863" s="25"/>
      <x:c r="GNZ5863" s="25"/>
      <x:c r="GOA5863" s="25"/>
      <x:c r="GOB5863" s="25"/>
      <x:c r="GOC5863" s="25"/>
      <x:c r="GOD5863" s="25"/>
      <x:c r="GOE5863" s="25"/>
      <x:c r="GOF5863" s="25"/>
      <x:c r="GOG5863" s="25"/>
      <x:c r="GOH5863" s="25"/>
      <x:c r="GOI5863" s="25"/>
      <x:c r="GOJ5863" s="25"/>
      <x:c r="GOK5863" s="25"/>
      <x:c r="GOL5863" s="25"/>
      <x:c r="GOM5863" s="25"/>
      <x:c r="GON5863" s="25"/>
      <x:c r="GOO5863" s="25"/>
      <x:c r="GOP5863" s="25"/>
      <x:c r="GOQ5863" s="25"/>
      <x:c r="GOR5863" s="25"/>
      <x:c r="GOS5863" s="25"/>
      <x:c r="GOT5863" s="25"/>
      <x:c r="GOU5863" s="25"/>
      <x:c r="GOV5863" s="25"/>
      <x:c r="GOW5863" s="25"/>
      <x:c r="GOX5863" s="25"/>
      <x:c r="GOY5863" s="25"/>
      <x:c r="GOZ5863" s="25"/>
      <x:c r="GPA5863" s="25"/>
      <x:c r="GPB5863" s="25"/>
      <x:c r="GPC5863" s="25"/>
      <x:c r="GPD5863" s="25"/>
      <x:c r="GPE5863" s="25"/>
      <x:c r="GPF5863" s="25"/>
      <x:c r="GPG5863" s="25"/>
      <x:c r="GPH5863" s="25"/>
      <x:c r="GPI5863" s="25"/>
      <x:c r="GPJ5863" s="25"/>
      <x:c r="GPK5863" s="25"/>
      <x:c r="GPL5863" s="25"/>
      <x:c r="GPM5863" s="25"/>
      <x:c r="GPN5863" s="25"/>
      <x:c r="GPO5863" s="25"/>
      <x:c r="GPP5863" s="25"/>
      <x:c r="GPQ5863" s="25"/>
      <x:c r="GPR5863" s="25"/>
      <x:c r="GPS5863" s="25"/>
      <x:c r="GPT5863" s="25"/>
      <x:c r="GPU5863" s="25"/>
      <x:c r="GPV5863" s="25"/>
      <x:c r="GPW5863" s="25"/>
      <x:c r="GPX5863" s="25"/>
      <x:c r="GPY5863" s="25"/>
      <x:c r="GPZ5863" s="25"/>
      <x:c r="GQA5863" s="25"/>
      <x:c r="GQB5863" s="25"/>
      <x:c r="GQC5863" s="25"/>
      <x:c r="GQD5863" s="25"/>
      <x:c r="GQE5863" s="25"/>
      <x:c r="GQF5863" s="25"/>
      <x:c r="GQG5863" s="25"/>
      <x:c r="GQH5863" s="25"/>
      <x:c r="GQI5863" s="25"/>
      <x:c r="GQJ5863" s="25"/>
      <x:c r="GQK5863" s="25"/>
      <x:c r="GQL5863" s="25"/>
      <x:c r="GQM5863" s="25"/>
      <x:c r="GQN5863" s="25"/>
      <x:c r="GQO5863" s="25"/>
      <x:c r="GQP5863" s="25"/>
      <x:c r="GQQ5863" s="25"/>
      <x:c r="GQR5863" s="25"/>
      <x:c r="GQS5863" s="25"/>
      <x:c r="GQT5863" s="25"/>
      <x:c r="GQU5863" s="25"/>
      <x:c r="GQV5863" s="25"/>
      <x:c r="GQW5863" s="25"/>
      <x:c r="GQX5863" s="25"/>
      <x:c r="GQY5863" s="25"/>
      <x:c r="GQZ5863" s="25"/>
      <x:c r="GRA5863" s="25"/>
      <x:c r="GRB5863" s="25"/>
      <x:c r="GRC5863" s="25"/>
      <x:c r="GRD5863" s="25"/>
      <x:c r="GRE5863" s="25"/>
      <x:c r="GRF5863" s="25"/>
      <x:c r="GRG5863" s="25"/>
      <x:c r="GRH5863" s="25"/>
      <x:c r="GRI5863" s="25"/>
      <x:c r="GRJ5863" s="25"/>
      <x:c r="GRK5863" s="25"/>
      <x:c r="GRL5863" s="25"/>
      <x:c r="GRM5863" s="25"/>
      <x:c r="GRN5863" s="25"/>
      <x:c r="GRO5863" s="25"/>
      <x:c r="GRP5863" s="25"/>
      <x:c r="GRQ5863" s="25"/>
      <x:c r="GRR5863" s="25"/>
      <x:c r="GRS5863" s="25"/>
      <x:c r="GRT5863" s="25"/>
      <x:c r="GRU5863" s="25"/>
      <x:c r="GRV5863" s="25"/>
      <x:c r="GRW5863" s="25"/>
      <x:c r="GRX5863" s="25"/>
      <x:c r="GRY5863" s="25"/>
      <x:c r="GRZ5863" s="25"/>
      <x:c r="GSA5863" s="25"/>
      <x:c r="GSB5863" s="25"/>
      <x:c r="GSC5863" s="25"/>
      <x:c r="GSD5863" s="25"/>
      <x:c r="GSE5863" s="25"/>
      <x:c r="GSF5863" s="25"/>
      <x:c r="GSG5863" s="25"/>
      <x:c r="GSH5863" s="25"/>
      <x:c r="GSI5863" s="25"/>
      <x:c r="GSJ5863" s="25"/>
      <x:c r="GSK5863" s="25"/>
      <x:c r="GSL5863" s="25"/>
      <x:c r="GSM5863" s="25"/>
      <x:c r="GSN5863" s="25"/>
      <x:c r="GSO5863" s="25"/>
      <x:c r="GSP5863" s="25"/>
      <x:c r="GSQ5863" s="25"/>
      <x:c r="GSR5863" s="25"/>
      <x:c r="GSS5863" s="25"/>
      <x:c r="GST5863" s="25"/>
      <x:c r="GSU5863" s="25"/>
      <x:c r="GSV5863" s="25"/>
      <x:c r="GSW5863" s="25"/>
      <x:c r="GSX5863" s="25"/>
      <x:c r="GSY5863" s="25"/>
      <x:c r="GSZ5863" s="25"/>
      <x:c r="GTA5863" s="25"/>
      <x:c r="GTB5863" s="25"/>
      <x:c r="GTC5863" s="25"/>
      <x:c r="GTD5863" s="25"/>
      <x:c r="GTE5863" s="25"/>
      <x:c r="GTF5863" s="25"/>
      <x:c r="GTG5863" s="25"/>
      <x:c r="GTH5863" s="25"/>
      <x:c r="GTI5863" s="25"/>
      <x:c r="GTJ5863" s="25"/>
      <x:c r="GTK5863" s="25"/>
      <x:c r="GTL5863" s="25"/>
      <x:c r="GTM5863" s="25"/>
      <x:c r="GTN5863" s="25"/>
      <x:c r="GTO5863" s="25"/>
      <x:c r="GTP5863" s="25"/>
      <x:c r="GTQ5863" s="25"/>
      <x:c r="GTR5863" s="25"/>
      <x:c r="GTS5863" s="25"/>
      <x:c r="GTT5863" s="25"/>
      <x:c r="GTU5863" s="25"/>
      <x:c r="GTV5863" s="25"/>
      <x:c r="GTW5863" s="25"/>
      <x:c r="GTX5863" s="25"/>
      <x:c r="GTY5863" s="25"/>
      <x:c r="GTZ5863" s="25"/>
      <x:c r="GUA5863" s="25"/>
      <x:c r="GUB5863" s="25"/>
      <x:c r="GUC5863" s="25"/>
      <x:c r="GUD5863" s="25"/>
      <x:c r="GUE5863" s="25"/>
      <x:c r="GUF5863" s="25"/>
      <x:c r="GUG5863" s="25"/>
      <x:c r="GUH5863" s="25"/>
      <x:c r="GUI5863" s="25"/>
      <x:c r="GUJ5863" s="25"/>
      <x:c r="GUK5863" s="25"/>
      <x:c r="GUL5863" s="25"/>
      <x:c r="GUM5863" s="25"/>
      <x:c r="GUN5863" s="25"/>
      <x:c r="GUO5863" s="25"/>
      <x:c r="GUP5863" s="25"/>
      <x:c r="GUQ5863" s="25"/>
      <x:c r="GUR5863" s="25"/>
      <x:c r="GUS5863" s="25"/>
      <x:c r="GUT5863" s="25"/>
      <x:c r="GUU5863" s="25"/>
      <x:c r="GUV5863" s="25"/>
      <x:c r="GUW5863" s="25"/>
      <x:c r="GUX5863" s="25"/>
      <x:c r="GUY5863" s="25"/>
      <x:c r="GUZ5863" s="25"/>
      <x:c r="GVA5863" s="25"/>
      <x:c r="GVB5863" s="25"/>
      <x:c r="GVC5863" s="25"/>
      <x:c r="GVD5863" s="25"/>
      <x:c r="GVE5863" s="25"/>
      <x:c r="GVF5863" s="25"/>
      <x:c r="GVG5863" s="25"/>
      <x:c r="GVH5863" s="25"/>
      <x:c r="GVI5863" s="25"/>
      <x:c r="GVJ5863" s="25"/>
      <x:c r="GVK5863" s="25"/>
      <x:c r="GVL5863" s="25"/>
      <x:c r="GVM5863" s="25"/>
      <x:c r="GVN5863" s="25"/>
      <x:c r="GVO5863" s="25"/>
      <x:c r="GVP5863" s="25"/>
      <x:c r="GVQ5863" s="25"/>
      <x:c r="GVR5863" s="25"/>
      <x:c r="GVS5863" s="25"/>
      <x:c r="GVT5863" s="25"/>
      <x:c r="GVU5863" s="25"/>
      <x:c r="GVV5863" s="25"/>
      <x:c r="GVW5863" s="25"/>
      <x:c r="GVX5863" s="25"/>
      <x:c r="GVY5863" s="25"/>
      <x:c r="GVZ5863" s="25"/>
      <x:c r="GWA5863" s="25"/>
      <x:c r="GWB5863" s="25"/>
      <x:c r="GWC5863" s="25"/>
      <x:c r="GWD5863" s="25"/>
      <x:c r="GWE5863" s="25"/>
      <x:c r="GWF5863" s="25"/>
      <x:c r="GWG5863" s="25"/>
      <x:c r="GWH5863" s="25"/>
      <x:c r="GWI5863" s="25"/>
      <x:c r="GWJ5863" s="25"/>
      <x:c r="GWK5863" s="25"/>
      <x:c r="GWL5863" s="25"/>
      <x:c r="GWM5863" s="25"/>
      <x:c r="GWN5863" s="25"/>
      <x:c r="GWO5863" s="25"/>
      <x:c r="GWP5863" s="25"/>
      <x:c r="GWQ5863" s="25"/>
      <x:c r="GWR5863" s="25"/>
      <x:c r="GWS5863" s="25"/>
      <x:c r="GWT5863" s="25"/>
      <x:c r="GWU5863" s="25"/>
      <x:c r="GWV5863" s="25"/>
      <x:c r="GWW5863" s="25"/>
      <x:c r="GWX5863" s="25"/>
      <x:c r="GWY5863" s="25"/>
      <x:c r="GWZ5863" s="25"/>
      <x:c r="GXA5863" s="25"/>
      <x:c r="GXB5863" s="25"/>
      <x:c r="GXC5863" s="25"/>
      <x:c r="GXD5863" s="25"/>
      <x:c r="GXE5863" s="25"/>
      <x:c r="GXF5863" s="25"/>
      <x:c r="GXG5863" s="25"/>
      <x:c r="GXH5863" s="25"/>
      <x:c r="GXI5863" s="25"/>
      <x:c r="GXJ5863" s="25"/>
      <x:c r="GXK5863" s="25"/>
      <x:c r="GXL5863" s="25"/>
      <x:c r="GXM5863" s="25"/>
      <x:c r="GXN5863" s="25"/>
      <x:c r="GXO5863" s="25"/>
      <x:c r="GXP5863" s="25"/>
      <x:c r="GXQ5863" s="25"/>
      <x:c r="GXR5863" s="25"/>
      <x:c r="GXS5863" s="25"/>
      <x:c r="GXT5863" s="25"/>
      <x:c r="GXU5863" s="25"/>
      <x:c r="GXV5863" s="25"/>
      <x:c r="GXW5863" s="25"/>
      <x:c r="GXX5863" s="25"/>
      <x:c r="GXY5863" s="25"/>
      <x:c r="GXZ5863" s="25"/>
      <x:c r="GYA5863" s="25"/>
      <x:c r="GYB5863" s="25"/>
      <x:c r="GYC5863" s="25"/>
      <x:c r="GYD5863" s="25"/>
      <x:c r="GYE5863" s="25"/>
      <x:c r="GYF5863" s="25"/>
      <x:c r="GYG5863" s="25"/>
      <x:c r="GYH5863" s="25"/>
      <x:c r="GYI5863" s="25"/>
      <x:c r="GYJ5863" s="25"/>
      <x:c r="GYK5863" s="25"/>
      <x:c r="GYL5863" s="25"/>
      <x:c r="GYM5863" s="25"/>
      <x:c r="GYN5863" s="25"/>
      <x:c r="GYO5863" s="25"/>
      <x:c r="GYP5863" s="25"/>
      <x:c r="GYQ5863" s="25"/>
      <x:c r="GYR5863" s="25"/>
      <x:c r="GYS5863" s="25"/>
      <x:c r="GYT5863" s="25"/>
      <x:c r="GYU5863" s="25"/>
      <x:c r="GYV5863" s="25"/>
      <x:c r="GYW5863" s="25"/>
      <x:c r="GYX5863" s="25"/>
      <x:c r="GYY5863" s="25"/>
      <x:c r="GYZ5863" s="25"/>
      <x:c r="GZA5863" s="25"/>
      <x:c r="GZB5863" s="25"/>
      <x:c r="GZC5863" s="25"/>
      <x:c r="GZD5863" s="25"/>
      <x:c r="GZE5863" s="25"/>
      <x:c r="GZF5863" s="25"/>
      <x:c r="GZG5863" s="25"/>
      <x:c r="GZH5863" s="25"/>
      <x:c r="GZI5863" s="25"/>
      <x:c r="GZJ5863" s="25"/>
      <x:c r="GZK5863" s="25"/>
      <x:c r="GZL5863" s="25"/>
      <x:c r="GZM5863" s="25"/>
      <x:c r="GZN5863" s="25"/>
      <x:c r="GZO5863" s="25"/>
      <x:c r="GZP5863" s="25"/>
      <x:c r="GZQ5863" s="25"/>
      <x:c r="GZR5863" s="25"/>
      <x:c r="GZS5863" s="25"/>
      <x:c r="GZT5863" s="25"/>
      <x:c r="GZU5863" s="25"/>
      <x:c r="GZV5863" s="25"/>
      <x:c r="GZW5863" s="25"/>
      <x:c r="GZX5863" s="25"/>
      <x:c r="GZY5863" s="25"/>
      <x:c r="GZZ5863" s="25"/>
      <x:c r="HAA5863" s="25"/>
      <x:c r="HAB5863" s="25"/>
      <x:c r="HAC5863" s="25"/>
      <x:c r="HAD5863" s="25"/>
      <x:c r="HAE5863" s="25"/>
      <x:c r="HAF5863" s="25"/>
      <x:c r="HAG5863" s="25"/>
      <x:c r="HAH5863" s="25"/>
      <x:c r="HAI5863" s="25"/>
      <x:c r="HAJ5863" s="25"/>
      <x:c r="HAK5863" s="25"/>
      <x:c r="HAL5863" s="25"/>
      <x:c r="HAM5863" s="25"/>
      <x:c r="HAN5863" s="25"/>
      <x:c r="HAO5863" s="25"/>
      <x:c r="HAP5863" s="25"/>
      <x:c r="HAQ5863" s="25"/>
      <x:c r="HAR5863" s="25"/>
      <x:c r="HAS5863" s="25"/>
      <x:c r="HAT5863" s="25"/>
      <x:c r="HAU5863" s="25"/>
      <x:c r="HAV5863" s="25"/>
      <x:c r="HAW5863" s="25"/>
      <x:c r="HAX5863" s="25"/>
      <x:c r="HAY5863" s="25"/>
      <x:c r="HAZ5863" s="25"/>
      <x:c r="HBA5863" s="25"/>
      <x:c r="HBB5863" s="25"/>
      <x:c r="HBC5863" s="25"/>
      <x:c r="HBD5863" s="25"/>
      <x:c r="HBE5863" s="25"/>
      <x:c r="HBF5863" s="25"/>
      <x:c r="HBG5863" s="25"/>
      <x:c r="HBH5863" s="25"/>
      <x:c r="HBI5863" s="25"/>
      <x:c r="HBJ5863" s="25"/>
      <x:c r="HBK5863" s="25"/>
      <x:c r="HBL5863" s="25"/>
      <x:c r="HBM5863" s="25"/>
      <x:c r="HBN5863" s="25"/>
      <x:c r="HBO5863" s="25"/>
      <x:c r="HBP5863" s="25"/>
      <x:c r="HBQ5863" s="25"/>
      <x:c r="HBR5863" s="25"/>
      <x:c r="HBS5863" s="25"/>
      <x:c r="HBT5863" s="25"/>
      <x:c r="HBU5863" s="25"/>
      <x:c r="HBV5863" s="25"/>
      <x:c r="HBW5863" s="25"/>
      <x:c r="HBX5863" s="25"/>
      <x:c r="HBY5863" s="25"/>
      <x:c r="HBZ5863" s="25"/>
      <x:c r="HCA5863" s="25"/>
      <x:c r="HCB5863" s="25"/>
      <x:c r="HCC5863" s="25"/>
      <x:c r="HCD5863" s="25"/>
      <x:c r="HCE5863" s="25"/>
      <x:c r="HCF5863" s="25"/>
      <x:c r="HCG5863" s="25"/>
      <x:c r="HCH5863" s="25"/>
      <x:c r="HCI5863" s="25"/>
      <x:c r="HCJ5863" s="25"/>
      <x:c r="HCK5863" s="25"/>
      <x:c r="HCL5863" s="25"/>
      <x:c r="HCM5863" s="25"/>
      <x:c r="HCN5863" s="25"/>
      <x:c r="HCO5863" s="25"/>
      <x:c r="HCP5863" s="25"/>
      <x:c r="HCQ5863" s="25"/>
      <x:c r="HCR5863" s="25"/>
      <x:c r="HCS5863" s="25"/>
      <x:c r="HCT5863" s="25"/>
      <x:c r="HCU5863" s="25"/>
      <x:c r="HCV5863" s="25"/>
      <x:c r="HCW5863" s="25"/>
      <x:c r="HCX5863" s="25"/>
      <x:c r="HCY5863" s="25"/>
      <x:c r="HCZ5863" s="25"/>
      <x:c r="HDA5863" s="25"/>
      <x:c r="HDB5863" s="25"/>
      <x:c r="HDC5863" s="25"/>
      <x:c r="HDD5863" s="25"/>
      <x:c r="HDE5863" s="25"/>
      <x:c r="HDF5863" s="25"/>
      <x:c r="HDG5863" s="25"/>
      <x:c r="HDH5863" s="25"/>
      <x:c r="HDI5863" s="25"/>
      <x:c r="HDJ5863" s="25"/>
      <x:c r="HDK5863" s="25"/>
      <x:c r="HDL5863" s="25"/>
      <x:c r="HDM5863" s="25"/>
      <x:c r="HDN5863" s="25"/>
      <x:c r="HDO5863" s="25"/>
      <x:c r="HDP5863" s="25"/>
      <x:c r="HDQ5863" s="25"/>
      <x:c r="HDR5863" s="25"/>
      <x:c r="HDS5863" s="25"/>
      <x:c r="HDT5863" s="25"/>
      <x:c r="HDU5863" s="25"/>
      <x:c r="HDV5863" s="25"/>
      <x:c r="HDW5863" s="25"/>
      <x:c r="HDX5863" s="25"/>
      <x:c r="HDY5863" s="25"/>
      <x:c r="HDZ5863" s="25"/>
      <x:c r="HEA5863" s="25"/>
      <x:c r="HEB5863" s="25"/>
      <x:c r="HEC5863" s="25"/>
      <x:c r="HED5863" s="25"/>
      <x:c r="HEE5863" s="25"/>
      <x:c r="HEF5863" s="25"/>
      <x:c r="HEG5863" s="25"/>
      <x:c r="HEH5863" s="25"/>
      <x:c r="HEI5863" s="25"/>
      <x:c r="HEJ5863" s="25"/>
      <x:c r="HEK5863" s="25"/>
      <x:c r="HEL5863" s="25"/>
      <x:c r="HEM5863" s="25"/>
      <x:c r="HEN5863" s="25"/>
      <x:c r="HEO5863" s="25"/>
      <x:c r="HEP5863" s="25"/>
      <x:c r="HEQ5863" s="25"/>
      <x:c r="HER5863" s="25"/>
      <x:c r="HES5863" s="25"/>
      <x:c r="HET5863" s="25"/>
      <x:c r="HEU5863" s="25"/>
      <x:c r="HEV5863" s="25"/>
      <x:c r="HEW5863" s="25"/>
      <x:c r="HEX5863" s="25"/>
      <x:c r="HEY5863" s="25"/>
      <x:c r="HEZ5863" s="25"/>
      <x:c r="HFA5863" s="25"/>
      <x:c r="HFB5863" s="25"/>
      <x:c r="HFC5863" s="25"/>
      <x:c r="HFD5863" s="25"/>
      <x:c r="HFE5863" s="25"/>
      <x:c r="HFF5863" s="25"/>
      <x:c r="HFG5863" s="25"/>
      <x:c r="HFH5863" s="25"/>
      <x:c r="HFI5863" s="25"/>
      <x:c r="HFJ5863" s="25"/>
      <x:c r="HFK5863" s="25"/>
      <x:c r="HFL5863" s="25"/>
      <x:c r="HFM5863" s="25"/>
      <x:c r="HFN5863" s="25"/>
      <x:c r="HFO5863" s="25"/>
      <x:c r="HFP5863" s="25"/>
      <x:c r="HFQ5863" s="25"/>
      <x:c r="HFR5863" s="25"/>
      <x:c r="HFS5863" s="25"/>
      <x:c r="HFT5863" s="25"/>
      <x:c r="HFU5863" s="25"/>
      <x:c r="HFV5863" s="25"/>
      <x:c r="HFW5863" s="25"/>
      <x:c r="HFX5863" s="25"/>
      <x:c r="HFY5863" s="25"/>
      <x:c r="HFZ5863" s="25"/>
      <x:c r="HGA5863" s="25"/>
      <x:c r="HGB5863" s="25"/>
      <x:c r="HGC5863" s="25"/>
      <x:c r="HGD5863" s="25"/>
      <x:c r="HGE5863" s="25"/>
      <x:c r="HGF5863" s="25"/>
      <x:c r="HGG5863" s="25"/>
      <x:c r="HGH5863" s="25"/>
      <x:c r="HGI5863" s="25"/>
      <x:c r="HGJ5863" s="25"/>
      <x:c r="HGK5863" s="25"/>
      <x:c r="HGL5863" s="25"/>
      <x:c r="HGM5863" s="25"/>
      <x:c r="HGN5863" s="25"/>
      <x:c r="HGO5863" s="25"/>
      <x:c r="HGP5863" s="25"/>
      <x:c r="HGQ5863" s="25"/>
      <x:c r="HGR5863" s="25"/>
      <x:c r="HGS5863" s="25"/>
      <x:c r="HGT5863" s="25"/>
      <x:c r="HGU5863" s="25"/>
      <x:c r="HGV5863" s="25"/>
      <x:c r="HGW5863" s="25"/>
      <x:c r="HGX5863" s="25"/>
      <x:c r="HGY5863" s="25"/>
      <x:c r="HGZ5863" s="25"/>
      <x:c r="HHA5863" s="25"/>
      <x:c r="HHB5863" s="25"/>
      <x:c r="HHC5863" s="25"/>
      <x:c r="HHD5863" s="25"/>
      <x:c r="HHE5863" s="25"/>
      <x:c r="HHF5863" s="25"/>
      <x:c r="HHG5863" s="25"/>
      <x:c r="HHH5863" s="25"/>
      <x:c r="HHI5863" s="25"/>
      <x:c r="HHJ5863" s="25"/>
      <x:c r="HHK5863" s="25"/>
      <x:c r="HHL5863" s="25"/>
      <x:c r="HHM5863" s="25"/>
      <x:c r="HHN5863" s="25"/>
      <x:c r="HHO5863" s="25"/>
      <x:c r="HHP5863" s="25"/>
      <x:c r="HHQ5863" s="25"/>
      <x:c r="HHR5863" s="25"/>
      <x:c r="HHS5863" s="25"/>
      <x:c r="HHT5863" s="25"/>
      <x:c r="HHU5863" s="25"/>
      <x:c r="HHV5863" s="25"/>
      <x:c r="HHW5863" s="25"/>
      <x:c r="HHX5863" s="25"/>
      <x:c r="HHY5863" s="25"/>
      <x:c r="HHZ5863" s="25"/>
      <x:c r="HIA5863" s="25"/>
      <x:c r="HIB5863" s="25"/>
      <x:c r="HIC5863" s="25"/>
      <x:c r="HID5863" s="25"/>
      <x:c r="HIE5863" s="25"/>
      <x:c r="HIF5863" s="25"/>
      <x:c r="HIG5863" s="25"/>
      <x:c r="HIH5863" s="25"/>
      <x:c r="HII5863" s="25"/>
      <x:c r="HIJ5863" s="25"/>
      <x:c r="HIK5863" s="25"/>
      <x:c r="HIL5863" s="25"/>
      <x:c r="HIM5863" s="25"/>
      <x:c r="HIN5863" s="25"/>
      <x:c r="HIO5863" s="25"/>
      <x:c r="HIP5863" s="25"/>
      <x:c r="HIQ5863" s="25"/>
      <x:c r="HIR5863" s="25"/>
      <x:c r="HIS5863" s="25"/>
      <x:c r="HIT5863" s="25"/>
      <x:c r="HIU5863" s="25"/>
      <x:c r="HIV5863" s="25"/>
      <x:c r="HIW5863" s="25"/>
      <x:c r="HIX5863" s="25"/>
      <x:c r="HIY5863" s="25"/>
      <x:c r="HIZ5863" s="25"/>
      <x:c r="HJA5863" s="25"/>
      <x:c r="HJB5863" s="25"/>
      <x:c r="HJC5863" s="25"/>
      <x:c r="HJD5863" s="25"/>
      <x:c r="HJE5863" s="25"/>
      <x:c r="HJF5863" s="25"/>
      <x:c r="HJG5863" s="25"/>
      <x:c r="HJH5863" s="25"/>
      <x:c r="HJI5863" s="25"/>
      <x:c r="HJJ5863" s="25"/>
      <x:c r="HJK5863" s="25"/>
      <x:c r="HJL5863" s="25"/>
      <x:c r="HJM5863" s="25"/>
      <x:c r="HJN5863" s="25"/>
      <x:c r="HJO5863" s="25"/>
      <x:c r="HJP5863" s="25"/>
      <x:c r="HJQ5863" s="25"/>
      <x:c r="HJR5863" s="25"/>
      <x:c r="HJS5863" s="25"/>
      <x:c r="HJT5863" s="25"/>
      <x:c r="HJU5863" s="25"/>
      <x:c r="HJV5863" s="25"/>
      <x:c r="HJW5863" s="25"/>
      <x:c r="HJX5863" s="25"/>
      <x:c r="HJY5863" s="25"/>
      <x:c r="HJZ5863" s="25"/>
      <x:c r="HKA5863" s="25"/>
      <x:c r="HKB5863" s="25"/>
      <x:c r="HKC5863" s="25"/>
      <x:c r="HKD5863" s="25"/>
      <x:c r="HKE5863" s="25"/>
      <x:c r="HKF5863" s="25"/>
      <x:c r="HKG5863" s="25"/>
      <x:c r="HKH5863" s="25"/>
      <x:c r="HKI5863" s="25"/>
      <x:c r="HKJ5863" s="25"/>
      <x:c r="HKK5863" s="25"/>
      <x:c r="HKL5863" s="25"/>
      <x:c r="HKM5863" s="25"/>
      <x:c r="HKN5863" s="25"/>
      <x:c r="HKO5863" s="25"/>
      <x:c r="HKP5863" s="25"/>
      <x:c r="HKQ5863" s="25"/>
      <x:c r="HKR5863" s="25"/>
      <x:c r="HKS5863" s="25"/>
      <x:c r="HKT5863" s="25"/>
      <x:c r="HKU5863" s="25"/>
      <x:c r="HKV5863" s="25"/>
      <x:c r="HKW5863" s="25"/>
      <x:c r="HKX5863" s="25"/>
      <x:c r="HKY5863" s="25"/>
      <x:c r="HKZ5863" s="25"/>
      <x:c r="HLA5863" s="25"/>
      <x:c r="HLB5863" s="25"/>
      <x:c r="HLC5863" s="25"/>
      <x:c r="HLD5863" s="25"/>
      <x:c r="HLE5863" s="25"/>
      <x:c r="HLF5863" s="25"/>
      <x:c r="HLG5863" s="25"/>
      <x:c r="HLH5863" s="25"/>
      <x:c r="HLI5863" s="25"/>
      <x:c r="HLJ5863" s="25"/>
      <x:c r="HLK5863" s="25"/>
      <x:c r="HLL5863" s="25"/>
      <x:c r="HLM5863" s="25"/>
      <x:c r="HLN5863" s="25"/>
      <x:c r="HLO5863" s="25"/>
      <x:c r="HLP5863" s="25"/>
      <x:c r="HLQ5863" s="25"/>
      <x:c r="HLR5863" s="25"/>
      <x:c r="HLS5863" s="25"/>
      <x:c r="HLT5863" s="25"/>
      <x:c r="HLU5863" s="25"/>
      <x:c r="HLV5863" s="25"/>
      <x:c r="HLW5863" s="25"/>
      <x:c r="HLX5863" s="25"/>
      <x:c r="HLY5863" s="25"/>
      <x:c r="HLZ5863" s="25"/>
      <x:c r="HMA5863" s="25"/>
      <x:c r="HMB5863" s="25"/>
      <x:c r="HMC5863" s="25"/>
      <x:c r="HMD5863" s="25"/>
      <x:c r="HME5863" s="25"/>
      <x:c r="HMF5863" s="25"/>
      <x:c r="HMG5863" s="25"/>
      <x:c r="HMH5863" s="25"/>
      <x:c r="HMI5863" s="25"/>
      <x:c r="HMJ5863" s="25"/>
      <x:c r="HMK5863" s="25"/>
      <x:c r="HML5863" s="25"/>
      <x:c r="HMM5863" s="25"/>
      <x:c r="HMN5863" s="25"/>
      <x:c r="HMO5863" s="25"/>
      <x:c r="HMP5863" s="25"/>
      <x:c r="HMQ5863" s="25"/>
      <x:c r="HMR5863" s="25"/>
      <x:c r="HMS5863" s="25"/>
      <x:c r="HMT5863" s="25"/>
      <x:c r="HMU5863" s="25"/>
      <x:c r="HMV5863" s="25"/>
      <x:c r="HMW5863" s="25"/>
      <x:c r="HMX5863" s="25"/>
      <x:c r="HMY5863" s="25"/>
      <x:c r="HMZ5863" s="25"/>
      <x:c r="HNA5863" s="25"/>
      <x:c r="HNB5863" s="25"/>
      <x:c r="HNC5863" s="25"/>
      <x:c r="HND5863" s="25"/>
      <x:c r="HNE5863" s="25"/>
      <x:c r="HNF5863" s="25"/>
      <x:c r="HNG5863" s="25"/>
      <x:c r="HNH5863" s="25"/>
      <x:c r="HNI5863" s="25"/>
      <x:c r="HNJ5863" s="25"/>
      <x:c r="HNK5863" s="25"/>
      <x:c r="HNL5863" s="25"/>
      <x:c r="HNM5863" s="25"/>
      <x:c r="HNN5863" s="25"/>
      <x:c r="HNO5863" s="25"/>
      <x:c r="HNP5863" s="25"/>
      <x:c r="HNQ5863" s="25"/>
      <x:c r="HNR5863" s="25"/>
      <x:c r="HNS5863" s="25"/>
      <x:c r="HNT5863" s="25"/>
      <x:c r="HNU5863" s="25"/>
      <x:c r="HNV5863" s="25"/>
      <x:c r="HNW5863" s="25"/>
      <x:c r="HNX5863" s="25"/>
      <x:c r="HNY5863" s="25"/>
      <x:c r="HNZ5863" s="25"/>
      <x:c r="HOA5863" s="25"/>
      <x:c r="HOB5863" s="25"/>
      <x:c r="HOC5863" s="25"/>
      <x:c r="HOD5863" s="25"/>
      <x:c r="HOE5863" s="25"/>
      <x:c r="HOF5863" s="25"/>
      <x:c r="HOG5863" s="25"/>
      <x:c r="HOH5863" s="25"/>
      <x:c r="HOI5863" s="25"/>
      <x:c r="HOJ5863" s="25"/>
      <x:c r="HOK5863" s="25"/>
      <x:c r="HOL5863" s="25"/>
      <x:c r="HOM5863" s="25"/>
      <x:c r="HON5863" s="25"/>
      <x:c r="HOO5863" s="25"/>
      <x:c r="HOP5863" s="25"/>
      <x:c r="HOQ5863" s="25"/>
      <x:c r="HOR5863" s="25"/>
      <x:c r="HOS5863" s="25"/>
      <x:c r="HOT5863" s="25"/>
      <x:c r="HOU5863" s="25"/>
      <x:c r="HOV5863" s="25"/>
      <x:c r="HOW5863" s="25"/>
      <x:c r="HOX5863" s="25"/>
      <x:c r="HOY5863" s="25"/>
      <x:c r="HOZ5863" s="25"/>
      <x:c r="HPA5863" s="25"/>
      <x:c r="HPB5863" s="25"/>
      <x:c r="HPC5863" s="25"/>
      <x:c r="HPD5863" s="25"/>
      <x:c r="HPE5863" s="25"/>
      <x:c r="HPF5863" s="25"/>
      <x:c r="HPG5863" s="25"/>
      <x:c r="HPH5863" s="25"/>
      <x:c r="HPI5863" s="25"/>
      <x:c r="HPJ5863" s="25"/>
      <x:c r="HPK5863" s="25"/>
      <x:c r="HPL5863" s="25"/>
      <x:c r="HPM5863" s="25"/>
      <x:c r="HPN5863" s="25"/>
      <x:c r="HPO5863" s="25"/>
      <x:c r="HPP5863" s="25"/>
      <x:c r="HPQ5863" s="25"/>
      <x:c r="HPR5863" s="25"/>
      <x:c r="HPS5863" s="25"/>
      <x:c r="HPT5863" s="25"/>
      <x:c r="HPU5863" s="25"/>
      <x:c r="HPV5863" s="25"/>
      <x:c r="HPW5863" s="25"/>
      <x:c r="HPX5863" s="25"/>
      <x:c r="HPY5863" s="25"/>
      <x:c r="HPZ5863" s="25"/>
      <x:c r="HQA5863" s="25"/>
      <x:c r="HQB5863" s="25"/>
      <x:c r="HQC5863" s="25"/>
      <x:c r="HQD5863" s="25"/>
      <x:c r="HQE5863" s="25"/>
      <x:c r="HQF5863" s="25"/>
      <x:c r="HQG5863" s="25"/>
      <x:c r="HQH5863" s="25"/>
      <x:c r="HQI5863" s="25"/>
      <x:c r="HQJ5863" s="25"/>
      <x:c r="HQK5863" s="25"/>
      <x:c r="HQL5863" s="25"/>
      <x:c r="HQM5863" s="25"/>
      <x:c r="HQN5863" s="25"/>
      <x:c r="HQO5863" s="25"/>
      <x:c r="HQP5863" s="25"/>
      <x:c r="HQQ5863" s="25"/>
      <x:c r="HQR5863" s="25"/>
      <x:c r="HQS5863" s="25"/>
      <x:c r="HQT5863" s="25"/>
      <x:c r="HQU5863" s="25"/>
      <x:c r="HQV5863" s="25"/>
      <x:c r="HQW5863" s="25"/>
      <x:c r="HQX5863" s="25"/>
      <x:c r="HQY5863" s="25"/>
      <x:c r="HQZ5863" s="25"/>
      <x:c r="HRA5863" s="25"/>
      <x:c r="HRB5863" s="25"/>
      <x:c r="HRC5863" s="25"/>
      <x:c r="HRD5863" s="25"/>
      <x:c r="HRE5863" s="25"/>
      <x:c r="HRF5863" s="25"/>
      <x:c r="HRG5863" s="25"/>
      <x:c r="HRH5863" s="25"/>
      <x:c r="HRI5863" s="25"/>
      <x:c r="HRJ5863" s="25"/>
      <x:c r="HRK5863" s="25"/>
      <x:c r="HRL5863" s="25"/>
      <x:c r="HRM5863" s="25"/>
      <x:c r="HRN5863" s="25"/>
      <x:c r="HRO5863" s="25"/>
      <x:c r="HRP5863" s="25"/>
      <x:c r="HRQ5863" s="25"/>
      <x:c r="HRR5863" s="25"/>
      <x:c r="HRS5863" s="25"/>
      <x:c r="HRT5863" s="25"/>
      <x:c r="HRU5863" s="25"/>
      <x:c r="HRV5863" s="25"/>
      <x:c r="HRW5863" s="25"/>
      <x:c r="HRX5863" s="25"/>
      <x:c r="HRY5863" s="25"/>
      <x:c r="HRZ5863" s="25"/>
      <x:c r="HSA5863" s="25"/>
      <x:c r="HSB5863" s="25"/>
      <x:c r="HSC5863" s="25"/>
      <x:c r="HSD5863" s="25"/>
      <x:c r="HSE5863" s="25"/>
      <x:c r="HSF5863" s="25"/>
      <x:c r="HSG5863" s="25"/>
      <x:c r="HSH5863" s="25"/>
      <x:c r="HSI5863" s="25"/>
      <x:c r="HSJ5863" s="25"/>
      <x:c r="HSK5863" s="25"/>
      <x:c r="HSL5863" s="25"/>
      <x:c r="HSM5863" s="25"/>
      <x:c r="HSN5863" s="25"/>
      <x:c r="HSO5863" s="25"/>
      <x:c r="HSP5863" s="25"/>
      <x:c r="HSQ5863" s="25"/>
      <x:c r="HSR5863" s="25"/>
      <x:c r="HSS5863" s="25"/>
      <x:c r="HST5863" s="25"/>
      <x:c r="HSU5863" s="25"/>
      <x:c r="HSV5863" s="25"/>
      <x:c r="HSW5863" s="25"/>
      <x:c r="HSX5863" s="25"/>
      <x:c r="HSY5863" s="25"/>
      <x:c r="HSZ5863" s="25"/>
      <x:c r="HTA5863" s="25"/>
      <x:c r="HTB5863" s="25"/>
      <x:c r="HTC5863" s="25"/>
      <x:c r="HTD5863" s="25"/>
      <x:c r="HTE5863" s="25"/>
      <x:c r="HTF5863" s="25"/>
      <x:c r="HTG5863" s="25"/>
      <x:c r="HTH5863" s="25"/>
      <x:c r="HTI5863" s="25"/>
      <x:c r="HTJ5863" s="25"/>
      <x:c r="HTK5863" s="25"/>
      <x:c r="HTL5863" s="25"/>
      <x:c r="HTM5863" s="25"/>
      <x:c r="HTN5863" s="25"/>
      <x:c r="HTO5863" s="25"/>
      <x:c r="HTP5863" s="25"/>
      <x:c r="HTQ5863" s="25"/>
      <x:c r="HTR5863" s="25"/>
      <x:c r="HTS5863" s="25"/>
      <x:c r="HTT5863" s="25"/>
      <x:c r="HTU5863" s="25"/>
      <x:c r="HTV5863" s="25"/>
      <x:c r="HTW5863" s="25"/>
      <x:c r="HTX5863" s="25"/>
      <x:c r="HTY5863" s="25"/>
      <x:c r="HTZ5863" s="25"/>
      <x:c r="HUA5863" s="25"/>
      <x:c r="HUB5863" s="25"/>
      <x:c r="HUC5863" s="25"/>
      <x:c r="HUD5863" s="25"/>
      <x:c r="HUE5863" s="25"/>
      <x:c r="HUF5863" s="25"/>
      <x:c r="HUG5863" s="25"/>
      <x:c r="HUH5863" s="25"/>
      <x:c r="HUI5863" s="25"/>
      <x:c r="HUJ5863" s="25"/>
      <x:c r="HUK5863" s="25"/>
      <x:c r="HUL5863" s="25"/>
      <x:c r="HUM5863" s="25"/>
      <x:c r="HUN5863" s="25"/>
      <x:c r="HUO5863" s="25"/>
      <x:c r="HUP5863" s="25"/>
      <x:c r="HUQ5863" s="25"/>
      <x:c r="HUR5863" s="25"/>
      <x:c r="HUS5863" s="25"/>
      <x:c r="HUT5863" s="25"/>
      <x:c r="HUU5863" s="25"/>
      <x:c r="HUV5863" s="25"/>
      <x:c r="HUW5863" s="25"/>
      <x:c r="HUX5863" s="25"/>
      <x:c r="HUY5863" s="25"/>
      <x:c r="HUZ5863" s="25"/>
      <x:c r="HVA5863" s="25"/>
      <x:c r="HVB5863" s="25"/>
      <x:c r="HVC5863" s="25"/>
      <x:c r="HVD5863" s="25"/>
      <x:c r="HVE5863" s="25"/>
      <x:c r="HVF5863" s="25"/>
      <x:c r="HVG5863" s="25"/>
      <x:c r="HVH5863" s="25"/>
      <x:c r="HVI5863" s="25"/>
      <x:c r="HVJ5863" s="25"/>
      <x:c r="HVK5863" s="25"/>
      <x:c r="HVL5863" s="25"/>
      <x:c r="HVM5863" s="25"/>
      <x:c r="HVN5863" s="25"/>
      <x:c r="HVO5863" s="25"/>
      <x:c r="HVP5863" s="25"/>
      <x:c r="HVQ5863" s="25"/>
      <x:c r="HVR5863" s="25"/>
      <x:c r="HVS5863" s="25"/>
      <x:c r="HVT5863" s="25"/>
      <x:c r="HVU5863" s="25"/>
      <x:c r="HVV5863" s="25"/>
      <x:c r="HVW5863" s="25"/>
      <x:c r="HVX5863" s="25"/>
      <x:c r="HVY5863" s="25"/>
      <x:c r="HVZ5863" s="25"/>
      <x:c r="HWA5863" s="25"/>
      <x:c r="HWB5863" s="25"/>
      <x:c r="HWC5863" s="25"/>
      <x:c r="HWD5863" s="25"/>
      <x:c r="HWE5863" s="25"/>
      <x:c r="HWF5863" s="25"/>
      <x:c r="HWG5863" s="25"/>
      <x:c r="HWH5863" s="25"/>
      <x:c r="HWI5863" s="25"/>
      <x:c r="HWJ5863" s="25"/>
      <x:c r="HWK5863" s="25"/>
      <x:c r="HWL5863" s="25"/>
      <x:c r="HWM5863" s="25"/>
      <x:c r="HWN5863" s="25"/>
      <x:c r="HWO5863" s="25"/>
      <x:c r="HWP5863" s="25"/>
      <x:c r="HWQ5863" s="25"/>
      <x:c r="HWR5863" s="25"/>
      <x:c r="HWS5863" s="25"/>
      <x:c r="HWT5863" s="25"/>
      <x:c r="HWU5863" s="25"/>
      <x:c r="HWV5863" s="25"/>
      <x:c r="HWW5863" s="25"/>
      <x:c r="HWX5863" s="25"/>
      <x:c r="HWY5863" s="25"/>
      <x:c r="HWZ5863" s="25"/>
      <x:c r="HXA5863" s="25"/>
      <x:c r="HXB5863" s="25"/>
      <x:c r="HXC5863" s="25"/>
      <x:c r="HXD5863" s="25"/>
      <x:c r="HXE5863" s="25"/>
      <x:c r="HXF5863" s="25"/>
      <x:c r="HXG5863" s="25"/>
      <x:c r="HXH5863" s="25"/>
      <x:c r="HXI5863" s="25"/>
      <x:c r="HXJ5863" s="25"/>
      <x:c r="HXK5863" s="25"/>
      <x:c r="HXL5863" s="25"/>
      <x:c r="HXM5863" s="25"/>
      <x:c r="HXN5863" s="25"/>
      <x:c r="HXO5863" s="25"/>
      <x:c r="HXP5863" s="25"/>
      <x:c r="HXQ5863" s="25"/>
      <x:c r="HXR5863" s="25"/>
      <x:c r="HXS5863" s="25"/>
      <x:c r="HXT5863" s="25"/>
      <x:c r="HXU5863" s="25"/>
      <x:c r="HXV5863" s="25"/>
      <x:c r="HXW5863" s="25"/>
      <x:c r="HXX5863" s="25"/>
      <x:c r="HXY5863" s="25"/>
      <x:c r="HXZ5863" s="25"/>
      <x:c r="HYA5863" s="25"/>
      <x:c r="HYB5863" s="25"/>
      <x:c r="HYC5863" s="25"/>
      <x:c r="HYD5863" s="25"/>
      <x:c r="HYE5863" s="25"/>
      <x:c r="HYF5863" s="25"/>
      <x:c r="HYG5863" s="25"/>
      <x:c r="HYH5863" s="25"/>
      <x:c r="HYI5863" s="25"/>
      <x:c r="HYJ5863" s="25"/>
      <x:c r="HYK5863" s="25"/>
      <x:c r="HYL5863" s="25"/>
      <x:c r="HYM5863" s="25"/>
      <x:c r="HYN5863" s="25"/>
      <x:c r="HYO5863" s="25"/>
      <x:c r="HYP5863" s="25"/>
      <x:c r="HYQ5863" s="25"/>
      <x:c r="HYR5863" s="25"/>
      <x:c r="HYS5863" s="25"/>
      <x:c r="HYT5863" s="25"/>
      <x:c r="HYU5863" s="25"/>
      <x:c r="HYV5863" s="25"/>
      <x:c r="HYW5863" s="25"/>
      <x:c r="HYX5863" s="25"/>
      <x:c r="HYY5863" s="25"/>
      <x:c r="HYZ5863" s="25"/>
      <x:c r="HZA5863" s="25"/>
      <x:c r="HZB5863" s="25"/>
      <x:c r="HZC5863" s="25"/>
      <x:c r="HZD5863" s="25"/>
      <x:c r="HZE5863" s="25"/>
      <x:c r="HZF5863" s="25"/>
      <x:c r="HZG5863" s="25"/>
      <x:c r="HZH5863" s="25"/>
      <x:c r="HZI5863" s="25"/>
      <x:c r="HZJ5863" s="25"/>
      <x:c r="HZK5863" s="25"/>
      <x:c r="HZL5863" s="25"/>
      <x:c r="HZM5863" s="25"/>
      <x:c r="HZN5863" s="25"/>
      <x:c r="HZO5863" s="25"/>
      <x:c r="HZP5863" s="25"/>
      <x:c r="HZQ5863" s="25"/>
      <x:c r="HZR5863" s="25"/>
      <x:c r="HZS5863" s="25"/>
      <x:c r="HZT5863" s="25"/>
      <x:c r="HZU5863" s="25"/>
      <x:c r="HZV5863" s="25"/>
      <x:c r="HZW5863" s="25"/>
      <x:c r="HZX5863" s="25"/>
      <x:c r="HZY5863" s="25"/>
      <x:c r="HZZ5863" s="25"/>
      <x:c r="IAA5863" s="25"/>
      <x:c r="IAB5863" s="25"/>
      <x:c r="IAC5863" s="25"/>
      <x:c r="IAD5863" s="25"/>
      <x:c r="IAE5863" s="25"/>
      <x:c r="IAF5863" s="25"/>
      <x:c r="IAG5863" s="25"/>
      <x:c r="IAH5863" s="25"/>
      <x:c r="IAI5863" s="25"/>
      <x:c r="IAJ5863" s="25"/>
      <x:c r="IAK5863" s="25"/>
      <x:c r="IAL5863" s="25"/>
      <x:c r="IAM5863" s="25"/>
      <x:c r="IAN5863" s="25"/>
      <x:c r="IAO5863" s="25"/>
      <x:c r="IAP5863" s="25"/>
      <x:c r="IAQ5863" s="25"/>
      <x:c r="IAR5863" s="25"/>
      <x:c r="IAS5863" s="25"/>
      <x:c r="IAT5863" s="25"/>
      <x:c r="IAU5863" s="25"/>
      <x:c r="IAV5863" s="25"/>
      <x:c r="IAW5863" s="25"/>
      <x:c r="IAX5863" s="25"/>
      <x:c r="IAY5863" s="25"/>
      <x:c r="IAZ5863" s="25"/>
      <x:c r="IBA5863" s="25"/>
      <x:c r="IBB5863" s="25"/>
      <x:c r="IBC5863" s="25"/>
      <x:c r="IBD5863" s="25"/>
      <x:c r="IBE5863" s="25"/>
      <x:c r="IBF5863" s="25"/>
      <x:c r="IBG5863" s="25"/>
      <x:c r="IBH5863" s="25"/>
      <x:c r="IBI5863" s="25"/>
      <x:c r="IBJ5863" s="25"/>
      <x:c r="IBK5863" s="25"/>
      <x:c r="IBL5863" s="25"/>
      <x:c r="IBM5863" s="25"/>
      <x:c r="IBN5863" s="25"/>
      <x:c r="IBO5863" s="25"/>
      <x:c r="IBP5863" s="25"/>
      <x:c r="IBQ5863" s="25"/>
      <x:c r="IBR5863" s="25"/>
      <x:c r="IBS5863" s="25"/>
      <x:c r="IBT5863" s="25"/>
      <x:c r="IBU5863" s="25"/>
      <x:c r="IBV5863" s="25"/>
      <x:c r="IBW5863" s="25"/>
      <x:c r="IBX5863" s="25"/>
      <x:c r="IBY5863" s="25"/>
      <x:c r="IBZ5863" s="25"/>
      <x:c r="ICA5863" s="25"/>
      <x:c r="ICB5863" s="25"/>
      <x:c r="ICC5863" s="25"/>
      <x:c r="ICD5863" s="25"/>
      <x:c r="ICE5863" s="25"/>
      <x:c r="ICF5863" s="25"/>
      <x:c r="ICG5863" s="25"/>
      <x:c r="ICH5863" s="25"/>
      <x:c r="ICI5863" s="25"/>
      <x:c r="ICJ5863" s="25"/>
      <x:c r="ICK5863" s="25"/>
      <x:c r="ICL5863" s="25"/>
      <x:c r="ICM5863" s="25"/>
      <x:c r="ICN5863" s="25"/>
      <x:c r="ICO5863" s="25"/>
      <x:c r="ICP5863" s="25"/>
      <x:c r="ICQ5863" s="25"/>
      <x:c r="ICR5863" s="25"/>
      <x:c r="ICS5863" s="25"/>
      <x:c r="ICT5863" s="25"/>
      <x:c r="ICU5863" s="25"/>
      <x:c r="ICV5863" s="25"/>
      <x:c r="ICW5863" s="25"/>
      <x:c r="ICX5863" s="25"/>
      <x:c r="ICY5863" s="25"/>
      <x:c r="ICZ5863" s="25"/>
      <x:c r="IDA5863" s="25"/>
      <x:c r="IDB5863" s="25"/>
      <x:c r="IDC5863" s="25"/>
      <x:c r="IDD5863" s="25"/>
      <x:c r="IDE5863" s="25"/>
      <x:c r="IDF5863" s="25"/>
      <x:c r="IDG5863" s="25"/>
      <x:c r="IDH5863" s="25"/>
      <x:c r="IDI5863" s="25"/>
      <x:c r="IDJ5863" s="25"/>
      <x:c r="IDK5863" s="25"/>
      <x:c r="IDL5863" s="25"/>
      <x:c r="IDM5863" s="25"/>
      <x:c r="IDN5863" s="25"/>
      <x:c r="IDO5863" s="25"/>
      <x:c r="IDP5863" s="25"/>
      <x:c r="IDQ5863" s="25"/>
      <x:c r="IDR5863" s="25"/>
      <x:c r="IDS5863" s="25"/>
      <x:c r="IDT5863" s="25"/>
      <x:c r="IDU5863" s="25"/>
      <x:c r="IDV5863" s="25"/>
      <x:c r="IDW5863" s="25"/>
      <x:c r="IDX5863" s="25"/>
      <x:c r="IDY5863" s="25"/>
      <x:c r="IDZ5863" s="25"/>
      <x:c r="IEA5863" s="25"/>
      <x:c r="IEB5863" s="25"/>
      <x:c r="IEC5863" s="25"/>
      <x:c r="IED5863" s="25"/>
      <x:c r="IEE5863" s="25"/>
      <x:c r="IEF5863" s="25"/>
      <x:c r="IEG5863" s="25"/>
      <x:c r="IEH5863" s="25"/>
      <x:c r="IEI5863" s="25"/>
      <x:c r="IEJ5863" s="25"/>
      <x:c r="IEK5863" s="25"/>
      <x:c r="IEL5863" s="25"/>
      <x:c r="IEM5863" s="25"/>
      <x:c r="IEN5863" s="25"/>
      <x:c r="IEO5863" s="25"/>
      <x:c r="IEP5863" s="25"/>
      <x:c r="IEQ5863" s="25"/>
      <x:c r="IER5863" s="25"/>
      <x:c r="IES5863" s="25"/>
      <x:c r="IET5863" s="25"/>
      <x:c r="IEU5863" s="25"/>
      <x:c r="IEV5863" s="25"/>
      <x:c r="IEW5863" s="25"/>
      <x:c r="IEX5863" s="25"/>
      <x:c r="IEY5863" s="25"/>
      <x:c r="IEZ5863" s="25"/>
      <x:c r="IFA5863" s="25"/>
      <x:c r="IFB5863" s="25"/>
      <x:c r="IFC5863" s="25"/>
      <x:c r="IFD5863" s="25"/>
      <x:c r="IFE5863" s="25"/>
      <x:c r="IFF5863" s="25"/>
      <x:c r="IFG5863" s="25"/>
      <x:c r="IFH5863" s="25"/>
      <x:c r="IFI5863" s="25"/>
      <x:c r="IFJ5863" s="25"/>
      <x:c r="IFK5863" s="25"/>
      <x:c r="IFL5863" s="25"/>
      <x:c r="IFM5863" s="25"/>
      <x:c r="IFN5863" s="25"/>
      <x:c r="IFO5863" s="25"/>
      <x:c r="IFP5863" s="25"/>
      <x:c r="IFQ5863" s="25"/>
      <x:c r="IFR5863" s="25"/>
      <x:c r="IFS5863" s="25"/>
      <x:c r="IFT5863" s="25"/>
      <x:c r="IFU5863" s="25"/>
      <x:c r="IFV5863" s="25"/>
      <x:c r="IFW5863" s="25"/>
      <x:c r="IFX5863" s="25"/>
      <x:c r="IFY5863" s="25"/>
      <x:c r="IFZ5863" s="25"/>
      <x:c r="IGA5863" s="25"/>
      <x:c r="IGB5863" s="25"/>
      <x:c r="IGC5863" s="25"/>
      <x:c r="IGD5863" s="25"/>
      <x:c r="IGE5863" s="25"/>
      <x:c r="IGF5863" s="25"/>
      <x:c r="IGG5863" s="25"/>
      <x:c r="IGH5863" s="25"/>
      <x:c r="IGI5863" s="25"/>
      <x:c r="IGJ5863" s="25"/>
      <x:c r="IGK5863" s="25"/>
      <x:c r="IGL5863" s="25"/>
      <x:c r="IGM5863" s="25"/>
      <x:c r="IGN5863" s="25"/>
      <x:c r="IGO5863" s="25"/>
      <x:c r="IGP5863" s="25"/>
      <x:c r="IGQ5863" s="25"/>
      <x:c r="IGR5863" s="25"/>
      <x:c r="IGS5863" s="25"/>
      <x:c r="IGT5863" s="25"/>
      <x:c r="IGU5863" s="25"/>
      <x:c r="IGV5863" s="25"/>
      <x:c r="IGW5863" s="25"/>
      <x:c r="IGX5863" s="25"/>
      <x:c r="IGY5863" s="25"/>
      <x:c r="IGZ5863" s="25"/>
      <x:c r="IHA5863" s="25"/>
      <x:c r="IHB5863" s="25"/>
      <x:c r="IHC5863" s="25"/>
      <x:c r="IHD5863" s="25"/>
      <x:c r="IHE5863" s="25"/>
      <x:c r="IHF5863" s="25"/>
      <x:c r="IHG5863" s="25"/>
      <x:c r="IHH5863" s="25"/>
      <x:c r="IHI5863" s="25"/>
      <x:c r="IHJ5863" s="25"/>
      <x:c r="IHK5863" s="25"/>
      <x:c r="IHL5863" s="25"/>
      <x:c r="IHM5863" s="25"/>
      <x:c r="IHN5863" s="25"/>
      <x:c r="IHO5863" s="25"/>
      <x:c r="IHP5863" s="25"/>
      <x:c r="IHQ5863" s="25"/>
      <x:c r="IHR5863" s="25"/>
      <x:c r="IHS5863" s="25"/>
      <x:c r="IHT5863" s="25"/>
      <x:c r="IHU5863" s="25"/>
      <x:c r="IHV5863" s="25"/>
      <x:c r="IHW5863" s="25"/>
      <x:c r="IHX5863" s="25"/>
      <x:c r="IHY5863" s="25"/>
      <x:c r="IHZ5863" s="25"/>
      <x:c r="IIA5863" s="25"/>
      <x:c r="IIB5863" s="25"/>
      <x:c r="IIC5863" s="25"/>
      <x:c r="IID5863" s="25"/>
      <x:c r="IIE5863" s="25"/>
      <x:c r="IIF5863" s="25"/>
      <x:c r="IIG5863" s="25"/>
      <x:c r="IIH5863" s="25"/>
      <x:c r="III5863" s="25"/>
      <x:c r="IIJ5863" s="25"/>
      <x:c r="IIK5863" s="25"/>
      <x:c r="IIL5863" s="25"/>
      <x:c r="IIM5863" s="25"/>
      <x:c r="IIN5863" s="25"/>
      <x:c r="IIO5863" s="25"/>
      <x:c r="IIP5863" s="25"/>
      <x:c r="IIQ5863" s="25"/>
      <x:c r="IIR5863" s="25"/>
      <x:c r="IIS5863" s="25"/>
      <x:c r="IIT5863" s="25"/>
      <x:c r="IIU5863" s="25"/>
      <x:c r="IIV5863" s="25"/>
      <x:c r="IIW5863" s="25"/>
      <x:c r="IIX5863" s="25"/>
      <x:c r="IIY5863" s="25"/>
      <x:c r="IIZ5863" s="25"/>
      <x:c r="IJA5863" s="25"/>
      <x:c r="IJB5863" s="25"/>
      <x:c r="IJC5863" s="25"/>
      <x:c r="IJD5863" s="25"/>
      <x:c r="IJE5863" s="25"/>
      <x:c r="IJF5863" s="25"/>
      <x:c r="IJG5863" s="25"/>
      <x:c r="IJH5863" s="25"/>
      <x:c r="IJI5863" s="25"/>
      <x:c r="IJJ5863" s="25"/>
      <x:c r="IJK5863" s="25"/>
      <x:c r="IJL5863" s="25"/>
      <x:c r="IJM5863" s="25"/>
      <x:c r="IJN5863" s="25"/>
      <x:c r="IJO5863" s="25"/>
      <x:c r="IJP5863" s="25"/>
      <x:c r="IJQ5863" s="25"/>
      <x:c r="IJR5863" s="25"/>
      <x:c r="IJS5863" s="25"/>
      <x:c r="IJT5863" s="25"/>
      <x:c r="IJU5863" s="25"/>
      <x:c r="IJV5863" s="25"/>
      <x:c r="IJW5863" s="25"/>
      <x:c r="IJX5863" s="25"/>
      <x:c r="IJY5863" s="25"/>
      <x:c r="IJZ5863" s="25"/>
      <x:c r="IKA5863" s="25"/>
      <x:c r="IKB5863" s="25"/>
      <x:c r="IKC5863" s="25"/>
      <x:c r="IKD5863" s="25"/>
      <x:c r="IKE5863" s="25"/>
      <x:c r="IKF5863" s="25"/>
      <x:c r="IKG5863" s="25"/>
      <x:c r="IKH5863" s="25"/>
      <x:c r="IKI5863" s="25"/>
      <x:c r="IKJ5863" s="25"/>
      <x:c r="IKK5863" s="25"/>
      <x:c r="IKL5863" s="25"/>
      <x:c r="IKM5863" s="25"/>
      <x:c r="IKN5863" s="25"/>
      <x:c r="IKO5863" s="25"/>
      <x:c r="IKP5863" s="25"/>
      <x:c r="IKQ5863" s="25"/>
      <x:c r="IKR5863" s="25"/>
      <x:c r="IKS5863" s="25"/>
      <x:c r="IKT5863" s="25"/>
      <x:c r="IKU5863" s="25"/>
      <x:c r="IKV5863" s="25"/>
      <x:c r="IKW5863" s="25"/>
      <x:c r="IKX5863" s="25"/>
      <x:c r="IKY5863" s="25"/>
      <x:c r="IKZ5863" s="25"/>
      <x:c r="ILA5863" s="25"/>
      <x:c r="ILB5863" s="25"/>
      <x:c r="ILC5863" s="25"/>
      <x:c r="ILD5863" s="25"/>
      <x:c r="ILE5863" s="25"/>
      <x:c r="ILF5863" s="25"/>
      <x:c r="ILG5863" s="25"/>
      <x:c r="ILH5863" s="25"/>
      <x:c r="ILI5863" s="25"/>
      <x:c r="ILJ5863" s="25"/>
      <x:c r="ILK5863" s="25"/>
      <x:c r="ILL5863" s="25"/>
      <x:c r="ILM5863" s="25"/>
      <x:c r="ILN5863" s="25"/>
      <x:c r="ILO5863" s="25"/>
      <x:c r="ILP5863" s="25"/>
      <x:c r="ILQ5863" s="25"/>
      <x:c r="ILR5863" s="25"/>
      <x:c r="ILS5863" s="25"/>
      <x:c r="ILT5863" s="25"/>
      <x:c r="ILU5863" s="25"/>
      <x:c r="ILV5863" s="25"/>
      <x:c r="ILW5863" s="25"/>
      <x:c r="ILX5863" s="25"/>
      <x:c r="ILY5863" s="25"/>
      <x:c r="ILZ5863" s="25"/>
      <x:c r="IMA5863" s="25"/>
      <x:c r="IMB5863" s="25"/>
      <x:c r="IMC5863" s="25"/>
      <x:c r="IMD5863" s="25"/>
      <x:c r="IME5863" s="25"/>
      <x:c r="IMF5863" s="25"/>
      <x:c r="IMG5863" s="25"/>
      <x:c r="IMH5863" s="25"/>
      <x:c r="IMI5863" s="25"/>
      <x:c r="IMJ5863" s="25"/>
      <x:c r="IMK5863" s="25"/>
      <x:c r="IML5863" s="25"/>
      <x:c r="IMM5863" s="25"/>
      <x:c r="IMN5863" s="25"/>
      <x:c r="IMO5863" s="25"/>
      <x:c r="IMP5863" s="25"/>
      <x:c r="IMQ5863" s="25"/>
      <x:c r="IMR5863" s="25"/>
      <x:c r="IMS5863" s="25"/>
      <x:c r="IMT5863" s="25"/>
      <x:c r="IMU5863" s="25"/>
      <x:c r="IMV5863" s="25"/>
      <x:c r="IMW5863" s="25"/>
      <x:c r="IMX5863" s="25"/>
      <x:c r="IMY5863" s="25"/>
      <x:c r="IMZ5863" s="25"/>
      <x:c r="INA5863" s="25"/>
      <x:c r="INB5863" s="25"/>
      <x:c r="INC5863" s="25"/>
      <x:c r="IND5863" s="25"/>
      <x:c r="INE5863" s="25"/>
      <x:c r="INF5863" s="25"/>
      <x:c r="ING5863" s="25"/>
      <x:c r="INH5863" s="25"/>
      <x:c r="INI5863" s="25"/>
      <x:c r="INJ5863" s="25"/>
      <x:c r="INK5863" s="25"/>
      <x:c r="INL5863" s="25"/>
      <x:c r="INM5863" s="25"/>
      <x:c r="INN5863" s="25"/>
      <x:c r="INO5863" s="25"/>
      <x:c r="INP5863" s="25"/>
      <x:c r="INQ5863" s="25"/>
      <x:c r="INR5863" s="25"/>
      <x:c r="INS5863" s="25"/>
      <x:c r="INT5863" s="25"/>
      <x:c r="INU5863" s="25"/>
      <x:c r="INV5863" s="25"/>
      <x:c r="INW5863" s="25"/>
      <x:c r="INX5863" s="25"/>
      <x:c r="INY5863" s="25"/>
      <x:c r="INZ5863" s="25"/>
      <x:c r="IOA5863" s="25"/>
      <x:c r="IOB5863" s="25"/>
      <x:c r="IOC5863" s="25"/>
      <x:c r="IOD5863" s="25"/>
      <x:c r="IOE5863" s="25"/>
      <x:c r="IOF5863" s="25"/>
      <x:c r="IOG5863" s="25"/>
      <x:c r="IOH5863" s="25"/>
      <x:c r="IOI5863" s="25"/>
      <x:c r="IOJ5863" s="25"/>
      <x:c r="IOK5863" s="25"/>
      <x:c r="IOL5863" s="25"/>
      <x:c r="IOM5863" s="25"/>
      <x:c r="ION5863" s="25"/>
      <x:c r="IOO5863" s="25"/>
      <x:c r="IOP5863" s="25"/>
      <x:c r="IOQ5863" s="25"/>
      <x:c r="IOR5863" s="25"/>
      <x:c r="IOS5863" s="25"/>
      <x:c r="IOT5863" s="25"/>
      <x:c r="IOU5863" s="25"/>
      <x:c r="IOV5863" s="25"/>
      <x:c r="IOW5863" s="25"/>
      <x:c r="IOX5863" s="25"/>
      <x:c r="IOY5863" s="25"/>
      <x:c r="IOZ5863" s="25"/>
      <x:c r="IPA5863" s="25"/>
      <x:c r="IPB5863" s="25"/>
      <x:c r="IPC5863" s="25"/>
      <x:c r="IPD5863" s="25"/>
      <x:c r="IPE5863" s="25"/>
      <x:c r="IPF5863" s="25"/>
      <x:c r="IPG5863" s="25"/>
      <x:c r="IPH5863" s="25"/>
      <x:c r="IPI5863" s="25"/>
      <x:c r="IPJ5863" s="25"/>
      <x:c r="IPK5863" s="25"/>
      <x:c r="IPL5863" s="25"/>
      <x:c r="IPM5863" s="25"/>
      <x:c r="IPN5863" s="25"/>
      <x:c r="IPO5863" s="25"/>
      <x:c r="IPP5863" s="25"/>
      <x:c r="IPQ5863" s="25"/>
      <x:c r="IPR5863" s="25"/>
      <x:c r="IPS5863" s="25"/>
      <x:c r="IPT5863" s="25"/>
      <x:c r="IPU5863" s="25"/>
      <x:c r="IPV5863" s="25"/>
      <x:c r="IPW5863" s="25"/>
      <x:c r="IPX5863" s="25"/>
      <x:c r="IPY5863" s="25"/>
      <x:c r="IPZ5863" s="25"/>
      <x:c r="IQA5863" s="25"/>
      <x:c r="IQB5863" s="25"/>
      <x:c r="IQC5863" s="25"/>
      <x:c r="IQD5863" s="25"/>
      <x:c r="IQE5863" s="25"/>
      <x:c r="IQF5863" s="25"/>
      <x:c r="IQG5863" s="25"/>
      <x:c r="IQH5863" s="25"/>
      <x:c r="IQI5863" s="25"/>
      <x:c r="IQJ5863" s="25"/>
      <x:c r="IQK5863" s="25"/>
      <x:c r="IQL5863" s="25"/>
      <x:c r="IQM5863" s="25"/>
      <x:c r="IQN5863" s="25"/>
      <x:c r="IQO5863" s="25"/>
      <x:c r="IQP5863" s="25"/>
      <x:c r="IQQ5863" s="25"/>
      <x:c r="IQR5863" s="25"/>
      <x:c r="IQS5863" s="25"/>
      <x:c r="IQT5863" s="25"/>
      <x:c r="IQU5863" s="25"/>
      <x:c r="IQV5863" s="25"/>
      <x:c r="IQW5863" s="25"/>
      <x:c r="IQX5863" s="25"/>
      <x:c r="IQY5863" s="25"/>
      <x:c r="IQZ5863" s="25"/>
      <x:c r="IRA5863" s="25"/>
      <x:c r="IRB5863" s="25"/>
      <x:c r="IRC5863" s="25"/>
      <x:c r="IRD5863" s="25"/>
      <x:c r="IRE5863" s="25"/>
      <x:c r="IRF5863" s="25"/>
      <x:c r="IRG5863" s="25"/>
      <x:c r="IRH5863" s="25"/>
      <x:c r="IRI5863" s="25"/>
      <x:c r="IRJ5863" s="25"/>
      <x:c r="IRK5863" s="25"/>
      <x:c r="IRL5863" s="25"/>
      <x:c r="IRM5863" s="25"/>
      <x:c r="IRN5863" s="25"/>
      <x:c r="IRO5863" s="25"/>
      <x:c r="IRP5863" s="25"/>
      <x:c r="IRQ5863" s="25"/>
      <x:c r="IRR5863" s="25"/>
      <x:c r="IRS5863" s="25"/>
      <x:c r="IRT5863" s="25"/>
      <x:c r="IRU5863" s="25"/>
      <x:c r="IRV5863" s="25"/>
      <x:c r="IRW5863" s="25"/>
      <x:c r="IRX5863" s="25"/>
      <x:c r="IRY5863" s="25"/>
      <x:c r="IRZ5863" s="25"/>
      <x:c r="ISA5863" s="25"/>
      <x:c r="ISB5863" s="25"/>
      <x:c r="ISC5863" s="25"/>
      <x:c r="ISD5863" s="25"/>
      <x:c r="ISE5863" s="25"/>
      <x:c r="ISF5863" s="25"/>
      <x:c r="ISG5863" s="25"/>
      <x:c r="ISH5863" s="25"/>
      <x:c r="ISI5863" s="25"/>
      <x:c r="ISJ5863" s="25"/>
      <x:c r="ISK5863" s="25"/>
      <x:c r="ISL5863" s="25"/>
      <x:c r="ISM5863" s="25"/>
      <x:c r="ISN5863" s="25"/>
      <x:c r="ISO5863" s="25"/>
      <x:c r="ISP5863" s="25"/>
      <x:c r="ISQ5863" s="25"/>
      <x:c r="ISR5863" s="25"/>
      <x:c r="ISS5863" s="25"/>
      <x:c r="IST5863" s="25"/>
      <x:c r="ISU5863" s="25"/>
      <x:c r="ISV5863" s="25"/>
      <x:c r="ISW5863" s="25"/>
      <x:c r="ISX5863" s="25"/>
      <x:c r="ISY5863" s="25"/>
      <x:c r="ISZ5863" s="25"/>
      <x:c r="ITA5863" s="25"/>
      <x:c r="ITB5863" s="25"/>
      <x:c r="ITC5863" s="25"/>
      <x:c r="ITD5863" s="25"/>
      <x:c r="ITE5863" s="25"/>
      <x:c r="ITF5863" s="25"/>
      <x:c r="ITG5863" s="25"/>
      <x:c r="ITH5863" s="25"/>
      <x:c r="ITI5863" s="25"/>
      <x:c r="ITJ5863" s="25"/>
      <x:c r="ITK5863" s="25"/>
      <x:c r="ITL5863" s="25"/>
      <x:c r="ITM5863" s="25"/>
      <x:c r="ITN5863" s="25"/>
      <x:c r="ITO5863" s="25"/>
      <x:c r="ITP5863" s="25"/>
      <x:c r="ITQ5863" s="25"/>
      <x:c r="ITR5863" s="25"/>
      <x:c r="ITS5863" s="25"/>
      <x:c r="ITT5863" s="25"/>
      <x:c r="ITU5863" s="25"/>
      <x:c r="ITV5863" s="25"/>
      <x:c r="ITW5863" s="25"/>
      <x:c r="ITX5863" s="25"/>
      <x:c r="ITY5863" s="25"/>
      <x:c r="ITZ5863" s="25"/>
      <x:c r="IUA5863" s="25"/>
      <x:c r="IUB5863" s="25"/>
      <x:c r="IUC5863" s="25"/>
      <x:c r="IUD5863" s="25"/>
      <x:c r="IUE5863" s="25"/>
      <x:c r="IUF5863" s="25"/>
      <x:c r="IUG5863" s="25"/>
      <x:c r="IUH5863" s="25"/>
      <x:c r="IUI5863" s="25"/>
      <x:c r="IUJ5863" s="25"/>
      <x:c r="IUK5863" s="25"/>
      <x:c r="IUL5863" s="25"/>
      <x:c r="IUM5863" s="25"/>
      <x:c r="IUN5863" s="25"/>
      <x:c r="IUO5863" s="25"/>
      <x:c r="IUP5863" s="25"/>
      <x:c r="IUQ5863" s="25"/>
      <x:c r="IUR5863" s="25"/>
      <x:c r="IUS5863" s="25"/>
      <x:c r="IUT5863" s="25"/>
      <x:c r="IUU5863" s="25"/>
      <x:c r="IUV5863" s="25"/>
      <x:c r="IUW5863" s="25"/>
      <x:c r="IUX5863" s="25"/>
      <x:c r="IUY5863" s="25"/>
      <x:c r="IUZ5863" s="25"/>
      <x:c r="IVA5863" s="25"/>
      <x:c r="IVB5863" s="25"/>
      <x:c r="IVC5863" s="25"/>
      <x:c r="IVD5863" s="25"/>
      <x:c r="IVE5863" s="25"/>
      <x:c r="IVF5863" s="25"/>
      <x:c r="IVG5863" s="25"/>
      <x:c r="IVH5863" s="25"/>
      <x:c r="IVI5863" s="25"/>
      <x:c r="IVJ5863" s="25"/>
      <x:c r="IVK5863" s="25"/>
      <x:c r="IVL5863" s="25"/>
      <x:c r="IVM5863" s="25"/>
      <x:c r="IVN5863" s="25"/>
      <x:c r="IVO5863" s="25"/>
      <x:c r="IVP5863" s="25"/>
      <x:c r="IVQ5863" s="25"/>
      <x:c r="IVR5863" s="25"/>
      <x:c r="IVS5863" s="25"/>
      <x:c r="IVT5863" s="25"/>
      <x:c r="IVU5863" s="25"/>
      <x:c r="IVV5863" s="25"/>
      <x:c r="IVW5863" s="25"/>
      <x:c r="IVX5863" s="25"/>
      <x:c r="IVY5863" s="25"/>
      <x:c r="IVZ5863" s="25"/>
      <x:c r="IWA5863" s="25"/>
      <x:c r="IWB5863" s="25"/>
      <x:c r="IWC5863" s="25"/>
      <x:c r="IWD5863" s="25"/>
      <x:c r="IWE5863" s="25"/>
      <x:c r="IWF5863" s="25"/>
      <x:c r="IWG5863" s="25"/>
      <x:c r="IWH5863" s="25"/>
      <x:c r="IWI5863" s="25"/>
      <x:c r="IWJ5863" s="25"/>
      <x:c r="IWK5863" s="25"/>
      <x:c r="IWL5863" s="25"/>
      <x:c r="IWM5863" s="25"/>
      <x:c r="IWN5863" s="25"/>
      <x:c r="IWO5863" s="25"/>
      <x:c r="IWP5863" s="25"/>
      <x:c r="IWQ5863" s="25"/>
      <x:c r="IWR5863" s="25"/>
      <x:c r="IWS5863" s="25"/>
      <x:c r="IWT5863" s="25"/>
      <x:c r="IWU5863" s="25"/>
      <x:c r="IWV5863" s="25"/>
      <x:c r="IWW5863" s="25"/>
      <x:c r="IWX5863" s="25"/>
      <x:c r="IWY5863" s="25"/>
      <x:c r="IWZ5863" s="25"/>
      <x:c r="IXA5863" s="25"/>
      <x:c r="IXB5863" s="25"/>
      <x:c r="IXC5863" s="25"/>
      <x:c r="IXD5863" s="25"/>
      <x:c r="IXE5863" s="25"/>
      <x:c r="IXF5863" s="25"/>
      <x:c r="IXG5863" s="25"/>
      <x:c r="IXH5863" s="25"/>
      <x:c r="IXI5863" s="25"/>
      <x:c r="IXJ5863" s="25"/>
      <x:c r="IXK5863" s="25"/>
      <x:c r="IXL5863" s="25"/>
      <x:c r="IXM5863" s="25"/>
      <x:c r="IXN5863" s="25"/>
      <x:c r="IXO5863" s="25"/>
      <x:c r="IXP5863" s="25"/>
      <x:c r="IXQ5863" s="25"/>
      <x:c r="IXR5863" s="25"/>
      <x:c r="IXS5863" s="25"/>
      <x:c r="IXT5863" s="25"/>
      <x:c r="IXU5863" s="25"/>
      <x:c r="IXV5863" s="25"/>
      <x:c r="IXW5863" s="25"/>
      <x:c r="IXX5863" s="25"/>
      <x:c r="IXY5863" s="25"/>
      <x:c r="IXZ5863" s="25"/>
      <x:c r="IYA5863" s="25"/>
      <x:c r="IYB5863" s="25"/>
      <x:c r="IYC5863" s="25"/>
      <x:c r="IYD5863" s="25"/>
      <x:c r="IYE5863" s="25"/>
      <x:c r="IYF5863" s="25"/>
      <x:c r="IYG5863" s="25"/>
      <x:c r="IYH5863" s="25"/>
      <x:c r="IYI5863" s="25"/>
      <x:c r="IYJ5863" s="25"/>
      <x:c r="IYK5863" s="25"/>
      <x:c r="IYL5863" s="25"/>
      <x:c r="IYM5863" s="25"/>
      <x:c r="IYN5863" s="25"/>
      <x:c r="IYO5863" s="25"/>
      <x:c r="IYP5863" s="25"/>
      <x:c r="IYQ5863" s="25"/>
      <x:c r="IYR5863" s="25"/>
      <x:c r="IYS5863" s="25"/>
      <x:c r="IYT5863" s="25"/>
      <x:c r="IYU5863" s="25"/>
      <x:c r="IYV5863" s="25"/>
      <x:c r="IYW5863" s="25"/>
      <x:c r="IYX5863" s="25"/>
      <x:c r="IYY5863" s="25"/>
      <x:c r="IYZ5863" s="25"/>
      <x:c r="IZA5863" s="25"/>
      <x:c r="IZB5863" s="25"/>
      <x:c r="IZC5863" s="25"/>
      <x:c r="IZD5863" s="25"/>
      <x:c r="IZE5863" s="25"/>
      <x:c r="IZF5863" s="25"/>
      <x:c r="IZG5863" s="25"/>
      <x:c r="IZH5863" s="25"/>
      <x:c r="IZI5863" s="25"/>
      <x:c r="IZJ5863" s="25"/>
      <x:c r="IZK5863" s="25"/>
      <x:c r="IZL5863" s="25"/>
      <x:c r="IZM5863" s="25"/>
      <x:c r="IZN5863" s="25"/>
      <x:c r="IZO5863" s="25"/>
      <x:c r="IZP5863" s="25"/>
      <x:c r="IZQ5863" s="25"/>
      <x:c r="IZR5863" s="25"/>
      <x:c r="IZS5863" s="25"/>
      <x:c r="IZT5863" s="25"/>
      <x:c r="IZU5863" s="25"/>
      <x:c r="IZV5863" s="25"/>
      <x:c r="IZW5863" s="25"/>
      <x:c r="IZX5863" s="25"/>
      <x:c r="IZY5863" s="25"/>
      <x:c r="IZZ5863" s="25"/>
      <x:c r="JAA5863" s="25"/>
      <x:c r="JAB5863" s="25"/>
      <x:c r="JAC5863" s="25"/>
      <x:c r="JAD5863" s="25"/>
      <x:c r="JAE5863" s="25"/>
      <x:c r="JAF5863" s="25"/>
      <x:c r="JAG5863" s="25"/>
      <x:c r="JAH5863" s="25"/>
      <x:c r="JAI5863" s="25"/>
      <x:c r="JAJ5863" s="25"/>
      <x:c r="JAK5863" s="25"/>
      <x:c r="JAL5863" s="25"/>
      <x:c r="JAM5863" s="25"/>
      <x:c r="JAN5863" s="25"/>
      <x:c r="JAO5863" s="25"/>
      <x:c r="JAP5863" s="25"/>
      <x:c r="JAQ5863" s="25"/>
      <x:c r="JAR5863" s="25"/>
      <x:c r="JAS5863" s="25"/>
      <x:c r="JAT5863" s="25"/>
      <x:c r="JAU5863" s="25"/>
      <x:c r="JAV5863" s="25"/>
      <x:c r="JAW5863" s="25"/>
      <x:c r="JAX5863" s="25"/>
      <x:c r="JAY5863" s="25"/>
      <x:c r="JAZ5863" s="25"/>
      <x:c r="JBA5863" s="25"/>
      <x:c r="JBB5863" s="25"/>
      <x:c r="JBC5863" s="25"/>
      <x:c r="JBD5863" s="25"/>
      <x:c r="JBE5863" s="25"/>
      <x:c r="JBF5863" s="25"/>
      <x:c r="JBG5863" s="25"/>
      <x:c r="JBH5863" s="25"/>
      <x:c r="JBI5863" s="25"/>
      <x:c r="JBJ5863" s="25"/>
      <x:c r="JBK5863" s="25"/>
      <x:c r="JBL5863" s="25"/>
      <x:c r="JBM5863" s="25"/>
      <x:c r="JBN5863" s="25"/>
      <x:c r="JBO5863" s="25"/>
      <x:c r="JBP5863" s="25"/>
      <x:c r="JBQ5863" s="25"/>
      <x:c r="JBR5863" s="25"/>
      <x:c r="JBS5863" s="25"/>
      <x:c r="JBT5863" s="25"/>
      <x:c r="JBU5863" s="25"/>
      <x:c r="JBV5863" s="25"/>
      <x:c r="JBW5863" s="25"/>
      <x:c r="JBX5863" s="25"/>
      <x:c r="JBY5863" s="25"/>
      <x:c r="JBZ5863" s="25"/>
      <x:c r="JCA5863" s="25"/>
      <x:c r="JCB5863" s="25"/>
      <x:c r="JCC5863" s="25"/>
      <x:c r="JCD5863" s="25"/>
      <x:c r="JCE5863" s="25"/>
      <x:c r="JCF5863" s="25"/>
      <x:c r="JCG5863" s="25"/>
      <x:c r="JCH5863" s="25"/>
      <x:c r="JCI5863" s="25"/>
      <x:c r="JCJ5863" s="25"/>
      <x:c r="JCK5863" s="25"/>
      <x:c r="JCL5863" s="25"/>
      <x:c r="JCM5863" s="25"/>
      <x:c r="JCN5863" s="25"/>
      <x:c r="JCO5863" s="25"/>
      <x:c r="JCP5863" s="25"/>
      <x:c r="JCQ5863" s="25"/>
      <x:c r="JCR5863" s="25"/>
      <x:c r="JCS5863" s="25"/>
      <x:c r="JCT5863" s="25"/>
      <x:c r="JCU5863" s="25"/>
      <x:c r="JCV5863" s="25"/>
      <x:c r="JCW5863" s="25"/>
      <x:c r="JCX5863" s="25"/>
      <x:c r="JCY5863" s="25"/>
      <x:c r="JCZ5863" s="25"/>
      <x:c r="JDA5863" s="25"/>
      <x:c r="JDB5863" s="25"/>
      <x:c r="JDC5863" s="25"/>
      <x:c r="JDD5863" s="25"/>
      <x:c r="JDE5863" s="25"/>
      <x:c r="JDF5863" s="25"/>
      <x:c r="JDG5863" s="25"/>
      <x:c r="JDH5863" s="25"/>
      <x:c r="JDI5863" s="25"/>
      <x:c r="JDJ5863" s="25"/>
      <x:c r="JDK5863" s="25"/>
      <x:c r="JDL5863" s="25"/>
      <x:c r="JDM5863" s="25"/>
      <x:c r="JDN5863" s="25"/>
      <x:c r="JDO5863" s="25"/>
      <x:c r="JDP5863" s="25"/>
      <x:c r="JDQ5863" s="25"/>
      <x:c r="JDR5863" s="25"/>
      <x:c r="JDS5863" s="25"/>
      <x:c r="JDT5863" s="25"/>
      <x:c r="JDU5863" s="25"/>
      <x:c r="JDV5863" s="25"/>
      <x:c r="JDW5863" s="25"/>
      <x:c r="JDX5863" s="25"/>
      <x:c r="JDY5863" s="25"/>
      <x:c r="JDZ5863" s="25"/>
      <x:c r="JEA5863" s="25"/>
      <x:c r="JEB5863" s="25"/>
      <x:c r="JEC5863" s="25"/>
      <x:c r="JED5863" s="25"/>
      <x:c r="JEE5863" s="25"/>
      <x:c r="JEF5863" s="25"/>
      <x:c r="JEG5863" s="25"/>
      <x:c r="JEH5863" s="25"/>
      <x:c r="JEI5863" s="25"/>
      <x:c r="JEJ5863" s="25"/>
      <x:c r="JEK5863" s="25"/>
      <x:c r="JEL5863" s="25"/>
      <x:c r="JEM5863" s="25"/>
      <x:c r="JEN5863" s="25"/>
      <x:c r="JEO5863" s="25"/>
      <x:c r="JEP5863" s="25"/>
      <x:c r="JEQ5863" s="25"/>
      <x:c r="JER5863" s="25"/>
      <x:c r="JES5863" s="25"/>
      <x:c r="JET5863" s="25"/>
      <x:c r="JEU5863" s="25"/>
      <x:c r="JEV5863" s="25"/>
      <x:c r="JEW5863" s="25"/>
      <x:c r="JEX5863" s="25"/>
      <x:c r="JEY5863" s="25"/>
      <x:c r="JEZ5863" s="25"/>
      <x:c r="JFA5863" s="25"/>
      <x:c r="JFB5863" s="25"/>
      <x:c r="JFC5863" s="25"/>
      <x:c r="JFD5863" s="25"/>
      <x:c r="JFE5863" s="25"/>
      <x:c r="JFF5863" s="25"/>
      <x:c r="JFG5863" s="25"/>
      <x:c r="JFH5863" s="25"/>
      <x:c r="JFI5863" s="25"/>
      <x:c r="JFJ5863" s="25"/>
      <x:c r="JFK5863" s="25"/>
      <x:c r="JFL5863" s="25"/>
      <x:c r="JFM5863" s="25"/>
      <x:c r="JFN5863" s="25"/>
      <x:c r="JFO5863" s="25"/>
      <x:c r="JFP5863" s="25"/>
      <x:c r="JFQ5863" s="25"/>
      <x:c r="JFR5863" s="25"/>
      <x:c r="JFS5863" s="25"/>
      <x:c r="JFT5863" s="25"/>
      <x:c r="JFU5863" s="25"/>
      <x:c r="JFV5863" s="25"/>
      <x:c r="JFW5863" s="25"/>
      <x:c r="JFX5863" s="25"/>
      <x:c r="JFY5863" s="25"/>
      <x:c r="JFZ5863" s="25"/>
      <x:c r="JGA5863" s="25"/>
      <x:c r="JGB5863" s="25"/>
      <x:c r="JGC5863" s="25"/>
      <x:c r="JGD5863" s="25"/>
      <x:c r="JGE5863" s="25"/>
      <x:c r="JGF5863" s="25"/>
      <x:c r="JGG5863" s="25"/>
      <x:c r="JGH5863" s="25"/>
      <x:c r="JGI5863" s="25"/>
      <x:c r="JGJ5863" s="25"/>
      <x:c r="JGK5863" s="25"/>
      <x:c r="JGL5863" s="25"/>
      <x:c r="JGM5863" s="25"/>
      <x:c r="JGN5863" s="25"/>
      <x:c r="JGO5863" s="25"/>
      <x:c r="JGP5863" s="25"/>
      <x:c r="JGQ5863" s="25"/>
      <x:c r="JGR5863" s="25"/>
      <x:c r="JGS5863" s="25"/>
      <x:c r="JGT5863" s="25"/>
      <x:c r="JGU5863" s="25"/>
      <x:c r="JGV5863" s="25"/>
      <x:c r="JGW5863" s="25"/>
      <x:c r="JGX5863" s="25"/>
      <x:c r="JGY5863" s="25"/>
      <x:c r="JGZ5863" s="25"/>
      <x:c r="JHA5863" s="25"/>
      <x:c r="JHB5863" s="25"/>
      <x:c r="JHC5863" s="25"/>
      <x:c r="JHD5863" s="25"/>
      <x:c r="JHE5863" s="25"/>
      <x:c r="JHF5863" s="25"/>
      <x:c r="JHG5863" s="25"/>
      <x:c r="JHH5863" s="25"/>
      <x:c r="JHI5863" s="25"/>
      <x:c r="JHJ5863" s="25"/>
      <x:c r="JHK5863" s="25"/>
      <x:c r="JHL5863" s="25"/>
      <x:c r="JHM5863" s="25"/>
      <x:c r="JHN5863" s="25"/>
      <x:c r="JHO5863" s="25"/>
      <x:c r="JHP5863" s="25"/>
      <x:c r="JHQ5863" s="25"/>
      <x:c r="JHR5863" s="25"/>
      <x:c r="JHS5863" s="25"/>
      <x:c r="JHT5863" s="25"/>
      <x:c r="JHU5863" s="25"/>
      <x:c r="JHV5863" s="25"/>
      <x:c r="JHW5863" s="25"/>
      <x:c r="JHX5863" s="25"/>
      <x:c r="JHY5863" s="25"/>
      <x:c r="JHZ5863" s="25"/>
      <x:c r="JIA5863" s="25"/>
      <x:c r="JIB5863" s="25"/>
      <x:c r="JIC5863" s="25"/>
      <x:c r="JID5863" s="25"/>
      <x:c r="JIE5863" s="25"/>
      <x:c r="JIF5863" s="25"/>
      <x:c r="JIG5863" s="25"/>
      <x:c r="JIH5863" s="25"/>
      <x:c r="JII5863" s="25"/>
      <x:c r="JIJ5863" s="25"/>
      <x:c r="JIK5863" s="25"/>
      <x:c r="JIL5863" s="25"/>
      <x:c r="JIM5863" s="25"/>
      <x:c r="JIN5863" s="25"/>
      <x:c r="JIO5863" s="25"/>
      <x:c r="JIP5863" s="25"/>
      <x:c r="JIQ5863" s="25"/>
      <x:c r="JIR5863" s="25"/>
      <x:c r="JIS5863" s="25"/>
      <x:c r="JIT5863" s="25"/>
      <x:c r="JIU5863" s="25"/>
      <x:c r="JIV5863" s="25"/>
      <x:c r="JIW5863" s="25"/>
      <x:c r="JIX5863" s="25"/>
      <x:c r="JIY5863" s="25"/>
      <x:c r="JIZ5863" s="25"/>
      <x:c r="JJA5863" s="25"/>
      <x:c r="JJB5863" s="25"/>
      <x:c r="JJC5863" s="25"/>
      <x:c r="JJD5863" s="25"/>
      <x:c r="JJE5863" s="25"/>
      <x:c r="JJF5863" s="25"/>
      <x:c r="JJG5863" s="25"/>
      <x:c r="JJH5863" s="25"/>
      <x:c r="JJI5863" s="25"/>
      <x:c r="JJJ5863" s="25"/>
      <x:c r="JJK5863" s="25"/>
      <x:c r="JJL5863" s="25"/>
      <x:c r="JJM5863" s="25"/>
      <x:c r="JJN5863" s="25"/>
      <x:c r="JJO5863" s="25"/>
      <x:c r="JJP5863" s="25"/>
      <x:c r="JJQ5863" s="25"/>
      <x:c r="JJR5863" s="25"/>
      <x:c r="JJS5863" s="25"/>
      <x:c r="JJT5863" s="25"/>
      <x:c r="JJU5863" s="25"/>
      <x:c r="JJV5863" s="25"/>
      <x:c r="JJW5863" s="25"/>
      <x:c r="JJX5863" s="25"/>
      <x:c r="JJY5863" s="25"/>
      <x:c r="JJZ5863" s="25"/>
      <x:c r="JKA5863" s="25"/>
      <x:c r="JKB5863" s="25"/>
      <x:c r="JKC5863" s="25"/>
      <x:c r="JKD5863" s="25"/>
      <x:c r="JKE5863" s="25"/>
      <x:c r="JKF5863" s="25"/>
      <x:c r="JKG5863" s="25"/>
      <x:c r="JKH5863" s="25"/>
      <x:c r="JKI5863" s="25"/>
      <x:c r="JKJ5863" s="25"/>
      <x:c r="JKK5863" s="25"/>
      <x:c r="JKL5863" s="25"/>
      <x:c r="JKM5863" s="25"/>
      <x:c r="JKN5863" s="25"/>
      <x:c r="JKO5863" s="25"/>
      <x:c r="JKP5863" s="25"/>
      <x:c r="JKQ5863" s="25"/>
      <x:c r="JKR5863" s="25"/>
      <x:c r="JKS5863" s="25"/>
      <x:c r="JKT5863" s="25"/>
      <x:c r="JKU5863" s="25"/>
      <x:c r="JKV5863" s="25"/>
      <x:c r="JKW5863" s="25"/>
      <x:c r="JKX5863" s="25"/>
      <x:c r="JKY5863" s="25"/>
      <x:c r="JKZ5863" s="25"/>
      <x:c r="JLA5863" s="25"/>
      <x:c r="JLB5863" s="25"/>
      <x:c r="JLC5863" s="25"/>
      <x:c r="JLD5863" s="25"/>
      <x:c r="JLE5863" s="25"/>
      <x:c r="JLF5863" s="25"/>
      <x:c r="JLG5863" s="25"/>
      <x:c r="JLH5863" s="25"/>
      <x:c r="JLI5863" s="25"/>
      <x:c r="JLJ5863" s="25"/>
      <x:c r="JLK5863" s="25"/>
      <x:c r="JLL5863" s="25"/>
      <x:c r="JLM5863" s="25"/>
      <x:c r="JLN5863" s="25"/>
      <x:c r="JLO5863" s="25"/>
      <x:c r="JLP5863" s="25"/>
      <x:c r="JLQ5863" s="25"/>
      <x:c r="JLR5863" s="25"/>
      <x:c r="JLS5863" s="25"/>
      <x:c r="JLT5863" s="25"/>
      <x:c r="JLU5863" s="25"/>
      <x:c r="JLV5863" s="25"/>
      <x:c r="JLW5863" s="25"/>
      <x:c r="JLX5863" s="25"/>
      <x:c r="JLY5863" s="25"/>
      <x:c r="JLZ5863" s="25"/>
      <x:c r="JMA5863" s="25"/>
      <x:c r="JMB5863" s="25"/>
      <x:c r="JMC5863" s="25"/>
      <x:c r="JMD5863" s="25"/>
      <x:c r="JME5863" s="25"/>
      <x:c r="JMF5863" s="25"/>
      <x:c r="JMG5863" s="25"/>
      <x:c r="JMH5863" s="25"/>
      <x:c r="JMI5863" s="25"/>
      <x:c r="JMJ5863" s="25"/>
      <x:c r="JMK5863" s="25"/>
      <x:c r="JML5863" s="25"/>
      <x:c r="JMM5863" s="25"/>
      <x:c r="JMN5863" s="25"/>
      <x:c r="JMO5863" s="25"/>
      <x:c r="JMP5863" s="25"/>
      <x:c r="JMQ5863" s="25"/>
      <x:c r="JMR5863" s="25"/>
      <x:c r="JMS5863" s="25"/>
      <x:c r="JMT5863" s="25"/>
      <x:c r="JMU5863" s="25"/>
      <x:c r="JMV5863" s="25"/>
      <x:c r="JMW5863" s="25"/>
      <x:c r="JMX5863" s="25"/>
      <x:c r="JMY5863" s="25"/>
      <x:c r="JMZ5863" s="25"/>
      <x:c r="JNA5863" s="25"/>
      <x:c r="JNB5863" s="25"/>
      <x:c r="JNC5863" s="25"/>
      <x:c r="JND5863" s="25"/>
      <x:c r="JNE5863" s="25"/>
      <x:c r="JNF5863" s="25"/>
      <x:c r="JNG5863" s="25"/>
      <x:c r="JNH5863" s="25"/>
      <x:c r="JNI5863" s="25"/>
      <x:c r="JNJ5863" s="25"/>
      <x:c r="JNK5863" s="25"/>
      <x:c r="JNL5863" s="25"/>
      <x:c r="JNM5863" s="25"/>
      <x:c r="JNN5863" s="25"/>
      <x:c r="JNO5863" s="25"/>
      <x:c r="JNP5863" s="25"/>
      <x:c r="JNQ5863" s="25"/>
      <x:c r="JNR5863" s="25"/>
      <x:c r="JNS5863" s="25"/>
      <x:c r="JNT5863" s="25"/>
      <x:c r="JNU5863" s="25"/>
      <x:c r="JNV5863" s="25"/>
      <x:c r="JNW5863" s="25"/>
      <x:c r="JNX5863" s="25"/>
      <x:c r="JNY5863" s="25"/>
      <x:c r="JNZ5863" s="25"/>
      <x:c r="JOA5863" s="25"/>
      <x:c r="JOB5863" s="25"/>
      <x:c r="JOC5863" s="25"/>
      <x:c r="JOD5863" s="25"/>
      <x:c r="JOE5863" s="25"/>
      <x:c r="JOF5863" s="25"/>
      <x:c r="JOG5863" s="25"/>
      <x:c r="JOH5863" s="25"/>
      <x:c r="JOI5863" s="25"/>
      <x:c r="JOJ5863" s="25"/>
      <x:c r="JOK5863" s="25"/>
      <x:c r="JOL5863" s="25"/>
      <x:c r="JOM5863" s="25"/>
      <x:c r="JON5863" s="25"/>
      <x:c r="JOO5863" s="25"/>
      <x:c r="JOP5863" s="25"/>
      <x:c r="JOQ5863" s="25"/>
      <x:c r="JOR5863" s="25"/>
      <x:c r="JOS5863" s="25"/>
      <x:c r="JOT5863" s="25"/>
      <x:c r="JOU5863" s="25"/>
      <x:c r="JOV5863" s="25"/>
      <x:c r="JOW5863" s="25"/>
      <x:c r="JOX5863" s="25"/>
      <x:c r="JOY5863" s="25"/>
      <x:c r="JOZ5863" s="25"/>
      <x:c r="JPA5863" s="25"/>
      <x:c r="JPB5863" s="25"/>
      <x:c r="JPC5863" s="25"/>
      <x:c r="JPD5863" s="25"/>
      <x:c r="JPE5863" s="25"/>
      <x:c r="JPF5863" s="25"/>
      <x:c r="JPG5863" s="25"/>
      <x:c r="JPH5863" s="25"/>
      <x:c r="JPI5863" s="25"/>
      <x:c r="JPJ5863" s="25"/>
      <x:c r="JPK5863" s="25"/>
      <x:c r="JPL5863" s="25"/>
      <x:c r="JPM5863" s="25"/>
      <x:c r="JPN5863" s="25"/>
      <x:c r="JPO5863" s="25"/>
      <x:c r="JPP5863" s="25"/>
      <x:c r="JPQ5863" s="25"/>
      <x:c r="JPR5863" s="25"/>
      <x:c r="JPS5863" s="25"/>
      <x:c r="JPT5863" s="25"/>
      <x:c r="JPU5863" s="25"/>
      <x:c r="JPV5863" s="25"/>
      <x:c r="JPW5863" s="25"/>
      <x:c r="JPX5863" s="25"/>
      <x:c r="JPY5863" s="25"/>
      <x:c r="JPZ5863" s="25"/>
      <x:c r="JQA5863" s="25"/>
      <x:c r="JQB5863" s="25"/>
      <x:c r="JQC5863" s="25"/>
      <x:c r="JQD5863" s="25"/>
      <x:c r="JQE5863" s="25"/>
      <x:c r="JQF5863" s="25"/>
      <x:c r="JQG5863" s="25"/>
      <x:c r="JQH5863" s="25"/>
      <x:c r="JQI5863" s="25"/>
      <x:c r="JQJ5863" s="25"/>
      <x:c r="JQK5863" s="25"/>
      <x:c r="JQL5863" s="25"/>
      <x:c r="JQM5863" s="25"/>
      <x:c r="JQN5863" s="25"/>
      <x:c r="JQO5863" s="25"/>
      <x:c r="JQP5863" s="25"/>
      <x:c r="JQQ5863" s="25"/>
      <x:c r="JQR5863" s="25"/>
      <x:c r="JQS5863" s="25"/>
      <x:c r="JQT5863" s="25"/>
      <x:c r="JQU5863" s="25"/>
      <x:c r="JQV5863" s="25"/>
      <x:c r="JQW5863" s="25"/>
      <x:c r="JQX5863" s="25"/>
      <x:c r="JQY5863" s="25"/>
      <x:c r="JQZ5863" s="25"/>
      <x:c r="JRA5863" s="25"/>
      <x:c r="JRB5863" s="25"/>
      <x:c r="JRC5863" s="25"/>
      <x:c r="JRD5863" s="25"/>
      <x:c r="JRE5863" s="25"/>
      <x:c r="JRF5863" s="25"/>
      <x:c r="JRG5863" s="25"/>
      <x:c r="JRH5863" s="25"/>
      <x:c r="JRI5863" s="25"/>
      <x:c r="JRJ5863" s="25"/>
      <x:c r="JRK5863" s="25"/>
      <x:c r="JRL5863" s="25"/>
      <x:c r="JRM5863" s="25"/>
      <x:c r="JRN5863" s="25"/>
      <x:c r="JRO5863" s="25"/>
      <x:c r="JRP5863" s="25"/>
      <x:c r="JRQ5863" s="25"/>
      <x:c r="JRR5863" s="25"/>
      <x:c r="JRS5863" s="25"/>
      <x:c r="JRT5863" s="25"/>
      <x:c r="JRU5863" s="25"/>
      <x:c r="JRV5863" s="25"/>
      <x:c r="JRW5863" s="25"/>
      <x:c r="JRX5863" s="25"/>
      <x:c r="JRY5863" s="25"/>
      <x:c r="JRZ5863" s="25"/>
      <x:c r="JSA5863" s="25"/>
      <x:c r="JSB5863" s="25"/>
      <x:c r="JSC5863" s="25"/>
      <x:c r="JSD5863" s="25"/>
      <x:c r="JSE5863" s="25"/>
      <x:c r="JSF5863" s="25"/>
      <x:c r="JSG5863" s="25"/>
      <x:c r="JSH5863" s="25"/>
      <x:c r="JSI5863" s="25"/>
      <x:c r="JSJ5863" s="25"/>
      <x:c r="JSK5863" s="25"/>
      <x:c r="JSL5863" s="25"/>
      <x:c r="JSM5863" s="25"/>
      <x:c r="JSN5863" s="25"/>
      <x:c r="JSO5863" s="25"/>
      <x:c r="JSP5863" s="25"/>
      <x:c r="JSQ5863" s="25"/>
      <x:c r="JSR5863" s="25"/>
      <x:c r="JSS5863" s="25"/>
      <x:c r="JST5863" s="25"/>
      <x:c r="JSU5863" s="25"/>
      <x:c r="JSV5863" s="25"/>
      <x:c r="JSW5863" s="25"/>
      <x:c r="JSX5863" s="25"/>
      <x:c r="JSY5863" s="25"/>
      <x:c r="JSZ5863" s="25"/>
      <x:c r="JTA5863" s="25"/>
      <x:c r="JTB5863" s="25"/>
      <x:c r="JTC5863" s="25"/>
      <x:c r="JTD5863" s="25"/>
      <x:c r="JTE5863" s="25"/>
      <x:c r="JTF5863" s="25"/>
      <x:c r="JTG5863" s="25"/>
      <x:c r="JTH5863" s="25"/>
      <x:c r="JTI5863" s="25"/>
      <x:c r="JTJ5863" s="25"/>
      <x:c r="JTK5863" s="25"/>
      <x:c r="JTL5863" s="25"/>
      <x:c r="JTM5863" s="25"/>
      <x:c r="JTN5863" s="25"/>
      <x:c r="JTO5863" s="25"/>
      <x:c r="JTP5863" s="25"/>
      <x:c r="JTQ5863" s="25"/>
      <x:c r="JTR5863" s="25"/>
      <x:c r="JTS5863" s="25"/>
      <x:c r="JTT5863" s="25"/>
      <x:c r="JTU5863" s="25"/>
      <x:c r="JTV5863" s="25"/>
      <x:c r="JTW5863" s="25"/>
      <x:c r="JTX5863" s="25"/>
      <x:c r="JTY5863" s="25"/>
      <x:c r="JTZ5863" s="25"/>
      <x:c r="JUA5863" s="25"/>
      <x:c r="JUB5863" s="25"/>
      <x:c r="JUC5863" s="25"/>
      <x:c r="JUD5863" s="25"/>
      <x:c r="JUE5863" s="25"/>
      <x:c r="JUF5863" s="25"/>
      <x:c r="JUG5863" s="25"/>
      <x:c r="JUH5863" s="25"/>
      <x:c r="JUI5863" s="25"/>
      <x:c r="JUJ5863" s="25"/>
      <x:c r="JUK5863" s="25"/>
      <x:c r="JUL5863" s="25"/>
      <x:c r="JUM5863" s="25"/>
      <x:c r="JUN5863" s="25"/>
      <x:c r="JUO5863" s="25"/>
      <x:c r="JUP5863" s="25"/>
      <x:c r="JUQ5863" s="25"/>
      <x:c r="JUR5863" s="25"/>
      <x:c r="JUS5863" s="25"/>
      <x:c r="JUT5863" s="25"/>
      <x:c r="JUU5863" s="25"/>
      <x:c r="JUV5863" s="25"/>
      <x:c r="JUW5863" s="25"/>
      <x:c r="JUX5863" s="25"/>
      <x:c r="JUY5863" s="25"/>
      <x:c r="JUZ5863" s="25"/>
      <x:c r="JVA5863" s="25"/>
      <x:c r="JVB5863" s="25"/>
      <x:c r="JVC5863" s="25"/>
      <x:c r="JVD5863" s="25"/>
      <x:c r="JVE5863" s="25"/>
      <x:c r="JVF5863" s="25"/>
      <x:c r="JVG5863" s="25"/>
      <x:c r="JVH5863" s="25"/>
      <x:c r="JVI5863" s="25"/>
      <x:c r="JVJ5863" s="25"/>
      <x:c r="JVK5863" s="25"/>
      <x:c r="JVL5863" s="25"/>
      <x:c r="JVM5863" s="25"/>
      <x:c r="JVN5863" s="25"/>
      <x:c r="JVO5863" s="25"/>
      <x:c r="JVP5863" s="25"/>
      <x:c r="JVQ5863" s="25"/>
      <x:c r="JVR5863" s="25"/>
      <x:c r="JVS5863" s="25"/>
      <x:c r="JVT5863" s="25"/>
      <x:c r="JVU5863" s="25"/>
      <x:c r="JVV5863" s="25"/>
      <x:c r="JVW5863" s="25"/>
      <x:c r="JVX5863" s="25"/>
      <x:c r="JVY5863" s="25"/>
      <x:c r="JVZ5863" s="25"/>
      <x:c r="JWA5863" s="25"/>
      <x:c r="JWB5863" s="25"/>
      <x:c r="JWC5863" s="25"/>
      <x:c r="JWD5863" s="25"/>
      <x:c r="JWE5863" s="25"/>
      <x:c r="JWF5863" s="25"/>
      <x:c r="JWG5863" s="25"/>
      <x:c r="JWH5863" s="25"/>
      <x:c r="JWI5863" s="25"/>
      <x:c r="JWJ5863" s="25"/>
      <x:c r="JWK5863" s="25"/>
      <x:c r="JWL5863" s="25"/>
      <x:c r="JWM5863" s="25"/>
      <x:c r="JWN5863" s="25"/>
      <x:c r="JWO5863" s="25"/>
      <x:c r="JWP5863" s="25"/>
      <x:c r="JWQ5863" s="25"/>
      <x:c r="JWR5863" s="25"/>
      <x:c r="JWS5863" s="25"/>
      <x:c r="JWT5863" s="25"/>
      <x:c r="JWU5863" s="25"/>
      <x:c r="JWV5863" s="25"/>
      <x:c r="JWW5863" s="25"/>
      <x:c r="JWX5863" s="25"/>
      <x:c r="JWY5863" s="25"/>
      <x:c r="JWZ5863" s="25"/>
      <x:c r="JXA5863" s="25"/>
      <x:c r="JXB5863" s="25"/>
      <x:c r="JXC5863" s="25"/>
      <x:c r="JXD5863" s="25"/>
      <x:c r="JXE5863" s="25"/>
      <x:c r="JXF5863" s="25"/>
      <x:c r="JXG5863" s="25"/>
      <x:c r="JXH5863" s="25"/>
      <x:c r="JXI5863" s="25"/>
      <x:c r="JXJ5863" s="25"/>
      <x:c r="JXK5863" s="25"/>
      <x:c r="JXL5863" s="25"/>
      <x:c r="JXM5863" s="25"/>
      <x:c r="JXN5863" s="25"/>
      <x:c r="JXO5863" s="25"/>
      <x:c r="JXP5863" s="25"/>
      <x:c r="JXQ5863" s="25"/>
      <x:c r="JXR5863" s="25"/>
      <x:c r="JXS5863" s="25"/>
      <x:c r="JXT5863" s="25"/>
      <x:c r="JXU5863" s="25"/>
      <x:c r="JXV5863" s="25"/>
      <x:c r="JXW5863" s="25"/>
      <x:c r="JXX5863" s="25"/>
      <x:c r="JXY5863" s="25"/>
      <x:c r="JXZ5863" s="25"/>
      <x:c r="JYA5863" s="25"/>
      <x:c r="JYB5863" s="25"/>
      <x:c r="JYC5863" s="25"/>
      <x:c r="JYD5863" s="25"/>
      <x:c r="JYE5863" s="25"/>
      <x:c r="JYF5863" s="25"/>
      <x:c r="JYG5863" s="25"/>
      <x:c r="JYH5863" s="25"/>
      <x:c r="JYI5863" s="25"/>
      <x:c r="JYJ5863" s="25"/>
      <x:c r="JYK5863" s="25"/>
      <x:c r="JYL5863" s="25"/>
      <x:c r="JYM5863" s="25"/>
      <x:c r="JYN5863" s="25"/>
      <x:c r="JYO5863" s="25"/>
      <x:c r="JYP5863" s="25"/>
      <x:c r="JYQ5863" s="25"/>
      <x:c r="JYR5863" s="25"/>
      <x:c r="JYS5863" s="25"/>
      <x:c r="JYT5863" s="25"/>
      <x:c r="JYU5863" s="25"/>
      <x:c r="JYV5863" s="25"/>
      <x:c r="JYW5863" s="25"/>
      <x:c r="JYX5863" s="25"/>
      <x:c r="JYY5863" s="25"/>
      <x:c r="JYZ5863" s="25"/>
      <x:c r="JZA5863" s="25"/>
      <x:c r="JZB5863" s="25"/>
      <x:c r="JZC5863" s="25"/>
      <x:c r="JZD5863" s="25"/>
      <x:c r="JZE5863" s="25"/>
      <x:c r="JZF5863" s="25"/>
      <x:c r="JZG5863" s="25"/>
      <x:c r="JZH5863" s="25"/>
      <x:c r="JZI5863" s="25"/>
      <x:c r="JZJ5863" s="25"/>
      <x:c r="JZK5863" s="25"/>
      <x:c r="JZL5863" s="25"/>
      <x:c r="JZM5863" s="25"/>
      <x:c r="JZN5863" s="25"/>
      <x:c r="JZO5863" s="25"/>
      <x:c r="JZP5863" s="25"/>
      <x:c r="JZQ5863" s="25"/>
      <x:c r="JZR5863" s="25"/>
      <x:c r="JZS5863" s="25"/>
      <x:c r="JZT5863" s="25"/>
      <x:c r="JZU5863" s="25"/>
      <x:c r="JZV5863" s="25"/>
      <x:c r="JZW5863" s="25"/>
      <x:c r="JZX5863" s="25"/>
      <x:c r="JZY5863" s="25"/>
      <x:c r="JZZ5863" s="25"/>
      <x:c r="KAA5863" s="25"/>
      <x:c r="KAB5863" s="25"/>
      <x:c r="KAC5863" s="25"/>
      <x:c r="KAD5863" s="25"/>
      <x:c r="KAE5863" s="25"/>
      <x:c r="KAF5863" s="25"/>
      <x:c r="KAG5863" s="25"/>
      <x:c r="KAH5863" s="25"/>
      <x:c r="KAI5863" s="25"/>
      <x:c r="KAJ5863" s="25"/>
      <x:c r="KAK5863" s="25"/>
      <x:c r="KAL5863" s="25"/>
      <x:c r="KAM5863" s="25"/>
      <x:c r="KAN5863" s="25"/>
      <x:c r="KAO5863" s="25"/>
      <x:c r="KAP5863" s="25"/>
      <x:c r="KAQ5863" s="25"/>
      <x:c r="KAR5863" s="25"/>
      <x:c r="KAS5863" s="25"/>
      <x:c r="KAT5863" s="25"/>
      <x:c r="KAU5863" s="25"/>
      <x:c r="KAV5863" s="25"/>
      <x:c r="KAW5863" s="25"/>
      <x:c r="KAX5863" s="25"/>
      <x:c r="KAY5863" s="25"/>
      <x:c r="KAZ5863" s="25"/>
      <x:c r="KBA5863" s="25"/>
      <x:c r="KBB5863" s="25"/>
      <x:c r="KBC5863" s="25"/>
      <x:c r="KBD5863" s="25"/>
      <x:c r="KBE5863" s="25"/>
      <x:c r="KBF5863" s="25"/>
      <x:c r="KBG5863" s="25"/>
      <x:c r="KBH5863" s="25"/>
      <x:c r="KBI5863" s="25"/>
      <x:c r="KBJ5863" s="25"/>
      <x:c r="KBK5863" s="25"/>
      <x:c r="KBL5863" s="25"/>
      <x:c r="KBM5863" s="25"/>
      <x:c r="KBN5863" s="25"/>
      <x:c r="KBO5863" s="25"/>
      <x:c r="KBP5863" s="25"/>
      <x:c r="KBQ5863" s="25"/>
      <x:c r="KBR5863" s="25"/>
      <x:c r="KBS5863" s="25"/>
      <x:c r="KBT5863" s="25"/>
      <x:c r="KBU5863" s="25"/>
      <x:c r="KBV5863" s="25"/>
      <x:c r="KBW5863" s="25"/>
      <x:c r="KBX5863" s="25"/>
      <x:c r="KBY5863" s="25"/>
      <x:c r="KBZ5863" s="25"/>
      <x:c r="KCA5863" s="25"/>
      <x:c r="KCB5863" s="25"/>
      <x:c r="KCC5863" s="25"/>
      <x:c r="KCD5863" s="25"/>
      <x:c r="KCE5863" s="25"/>
      <x:c r="KCF5863" s="25"/>
      <x:c r="KCG5863" s="25"/>
      <x:c r="KCH5863" s="25"/>
      <x:c r="KCI5863" s="25"/>
      <x:c r="KCJ5863" s="25"/>
      <x:c r="KCK5863" s="25"/>
      <x:c r="KCL5863" s="25"/>
      <x:c r="KCM5863" s="25"/>
      <x:c r="KCN5863" s="25"/>
      <x:c r="KCO5863" s="25"/>
      <x:c r="KCP5863" s="25"/>
      <x:c r="KCQ5863" s="25"/>
      <x:c r="KCR5863" s="25"/>
      <x:c r="KCS5863" s="25"/>
      <x:c r="KCT5863" s="25"/>
      <x:c r="KCU5863" s="25"/>
      <x:c r="KCV5863" s="25"/>
      <x:c r="KCW5863" s="25"/>
      <x:c r="KCX5863" s="25"/>
      <x:c r="KCY5863" s="25"/>
      <x:c r="KCZ5863" s="25"/>
      <x:c r="KDA5863" s="25"/>
      <x:c r="KDB5863" s="25"/>
      <x:c r="KDC5863" s="25"/>
      <x:c r="KDD5863" s="25"/>
      <x:c r="KDE5863" s="25"/>
      <x:c r="KDF5863" s="25"/>
      <x:c r="KDG5863" s="25"/>
      <x:c r="KDH5863" s="25"/>
      <x:c r="KDI5863" s="25"/>
      <x:c r="KDJ5863" s="25"/>
      <x:c r="KDK5863" s="25"/>
      <x:c r="KDL5863" s="25"/>
      <x:c r="KDM5863" s="25"/>
      <x:c r="KDN5863" s="25"/>
      <x:c r="KDO5863" s="25"/>
      <x:c r="KDP5863" s="25"/>
      <x:c r="KDQ5863" s="25"/>
      <x:c r="KDR5863" s="25"/>
      <x:c r="KDS5863" s="25"/>
      <x:c r="KDT5863" s="25"/>
      <x:c r="KDU5863" s="25"/>
      <x:c r="KDV5863" s="25"/>
      <x:c r="KDW5863" s="25"/>
      <x:c r="KDX5863" s="25"/>
      <x:c r="KDY5863" s="25"/>
      <x:c r="KDZ5863" s="25"/>
      <x:c r="KEA5863" s="25"/>
      <x:c r="KEB5863" s="25"/>
      <x:c r="KEC5863" s="25"/>
      <x:c r="KED5863" s="25"/>
      <x:c r="KEE5863" s="25"/>
      <x:c r="KEF5863" s="25"/>
      <x:c r="KEG5863" s="25"/>
      <x:c r="KEH5863" s="25"/>
      <x:c r="KEI5863" s="25"/>
      <x:c r="KEJ5863" s="25"/>
      <x:c r="KEK5863" s="25"/>
      <x:c r="KEL5863" s="25"/>
      <x:c r="KEM5863" s="25"/>
      <x:c r="KEN5863" s="25"/>
      <x:c r="KEO5863" s="25"/>
      <x:c r="KEP5863" s="25"/>
      <x:c r="KEQ5863" s="25"/>
      <x:c r="KER5863" s="25"/>
      <x:c r="KES5863" s="25"/>
      <x:c r="KET5863" s="25"/>
      <x:c r="KEU5863" s="25"/>
      <x:c r="KEV5863" s="25"/>
      <x:c r="KEW5863" s="25"/>
      <x:c r="KEX5863" s="25"/>
      <x:c r="KEY5863" s="25"/>
      <x:c r="KEZ5863" s="25"/>
      <x:c r="KFA5863" s="25"/>
      <x:c r="KFB5863" s="25"/>
      <x:c r="KFC5863" s="25"/>
      <x:c r="KFD5863" s="25"/>
      <x:c r="KFE5863" s="25"/>
      <x:c r="KFF5863" s="25"/>
      <x:c r="KFG5863" s="25"/>
      <x:c r="KFH5863" s="25"/>
      <x:c r="KFI5863" s="25"/>
      <x:c r="KFJ5863" s="25"/>
      <x:c r="KFK5863" s="25"/>
      <x:c r="KFL5863" s="25"/>
      <x:c r="KFM5863" s="25"/>
      <x:c r="KFN5863" s="25"/>
      <x:c r="KFO5863" s="25"/>
      <x:c r="KFP5863" s="25"/>
      <x:c r="KFQ5863" s="25"/>
      <x:c r="KFR5863" s="25"/>
      <x:c r="KFS5863" s="25"/>
      <x:c r="KFT5863" s="25"/>
      <x:c r="KFU5863" s="25"/>
      <x:c r="KFV5863" s="25"/>
      <x:c r="KFW5863" s="25"/>
      <x:c r="KFX5863" s="25"/>
      <x:c r="KFY5863" s="25"/>
      <x:c r="KFZ5863" s="25"/>
      <x:c r="KGA5863" s="25"/>
      <x:c r="KGB5863" s="25"/>
      <x:c r="KGC5863" s="25"/>
      <x:c r="KGD5863" s="25"/>
      <x:c r="KGE5863" s="25"/>
      <x:c r="KGF5863" s="25"/>
      <x:c r="KGG5863" s="25"/>
      <x:c r="KGH5863" s="25"/>
      <x:c r="KGI5863" s="25"/>
      <x:c r="KGJ5863" s="25"/>
      <x:c r="KGK5863" s="25"/>
      <x:c r="KGL5863" s="25"/>
      <x:c r="KGM5863" s="25"/>
      <x:c r="KGN5863" s="25"/>
      <x:c r="KGO5863" s="25"/>
      <x:c r="KGP5863" s="25"/>
      <x:c r="KGQ5863" s="25"/>
      <x:c r="KGR5863" s="25"/>
      <x:c r="KGS5863" s="25"/>
      <x:c r="KGT5863" s="25"/>
      <x:c r="KGU5863" s="25"/>
      <x:c r="KGV5863" s="25"/>
      <x:c r="KGW5863" s="25"/>
      <x:c r="KGX5863" s="25"/>
      <x:c r="KGY5863" s="25"/>
      <x:c r="KGZ5863" s="25"/>
      <x:c r="KHA5863" s="25"/>
      <x:c r="KHB5863" s="25"/>
      <x:c r="KHC5863" s="25"/>
      <x:c r="KHD5863" s="25"/>
      <x:c r="KHE5863" s="25"/>
      <x:c r="KHF5863" s="25"/>
      <x:c r="KHG5863" s="25"/>
      <x:c r="KHH5863" s="25"/>
      <x:c r="KHI5863" s="25"/>
      <x:c r="KHJ5863" s="25"/>
      <x:c r="KHK5863" s="25"/>
      <x:c r="KHL5863" s="25"/>
      <x:c r="KHM5863" s="25"/>
      <x:c r="KHN5863" s="25"/>
      <x:c r="KHO5863" s="25"/>
      <x:c r="KHP5863" s="25"/>
      <x:c r="KHQ5863" s="25"/>
      <x:c r="KHR5863" s="25"/>
      <x:c r="KHS5863" s="25"/>
      <x:c r="KHT5863" s="25"/>
      <x:c r="KHU5863" s="25"/>
      <x:c r="KHV5863" s="25"/>
      <x:c r="KHW5863" s="25"/>
      <x:c r="KHX5863" s="25"/>
      <x:c r="KHY5863" s="25"/>
      <x:c r="KHZ5863" s="25"/>
      <x:c r="KIA5863" s="25"/>
      <x:c r="KIB5863" s="25"/>
      <x:c r="KIC5863" s="25"/>
      <x:c r="KID5863" s="25"/>
      <x:c r="KIE5863" s="25"/>
      <x:c r="KIF5863" s="25"/>
      <x:c r="KIG5863" s="25"/>
      <x:c r="KIH5863" s="25"/>
      <x:c r="KII5863" s="25"/>
      <x:c r="KIJ5863" s="25"/>
      <x:c r="KIK5863" s="25"/>
      <x:c r="KIL5863" s="25"/>
      <x:c r="KIM5863" s="25"/>
      <x:c r="KIN5863" s="25"/>
      <x:c r="KIO5863" s="25"/>
      <x:c r="KIP5863" s="25"/>
      <x:c r="KIQ5863" s="25"/>
      <x:c r="KIR5863" s="25"/>
      <x:c r="KIS5863" s="25"/>
      <x:c r="KIT5863" s="25"/>
      <x:c r="KIU5863" s="25"/>
      <x:c r="KIV5863" s="25"/>
      <x:c r="KIW5863" s="25"/>
      <x:c r="KIX5863" s="25"/>
      <x:c r="KIY5863" s="25"/>
      <x:c r="KIZ5863" s="25"/>
      <x:c r="KJA5863" s="25"/>
      <x:c r="KJB5863" s="25"/>
      <x:c r="KJC5863" s="25"/>
      <x:c r="KJD5863" s="25"/>
      <x:c r="KJE5863" s="25"/>
      <x:c r="KJF5863" s="25"/>
      <x:c r="KJG5863" s="25"/>
      <x:c r="KJH5863" s="25"/>
      <x:c r="KJI5863" s="25"/>
      <x:c r="KJJ5863" s="25"/>
      <x:c r="KJK5863" s="25"/>
      <x:c r="KJL5863" s="25"/>
      <x:c r="KJM5863" s="25"/>
      <x:c r="KJN5863" s="25"/>
      <x:c r="KJO5863" s="25"/>
      <x:c r="KJP5863" s="25"/>
      <x:c r="KJQ5863" s="25"/>
      <x:c r="KJR5863" s="25"/>
      <x:c r="KJS5863" s="25"/>
      <x:c r="KJT5863" s="25"/>
      <x:c r="KJU5863" s="25"/>
      <x:c r="KJV5863" s="25"/>
      <x:c r="KJW5863" s="25"/>
      <x:c r="KJX5863" s="25"/>
      <x:c r="KJY5863" s="25"/>
      <x:c r="KJZ5863" s="25"/>
      <x:c r="KKA5863" s="25"/>
      <x:c r="KKB5863" s="25"/>
      <x:c r="KKC5863" s="25"/>
      <x:c r="KKD5863" s="25"/>
      <x:c r="KKE5863" s="25"/>
      <x:c r="KKF5863" s="25"/>
      <x:c r="KKG5863" s="25"/>
      <x:c r="KKH5863" s="25"/>
      <x:c r="KKI5863" s="25"/>
      <x:c r="KKJ5863" s="25"/>
      <x:c r="KKK5863" s="25"/>
      <x:c r="KKL5863" s="25"/>
      <x:c r="KKM5863" s="25"/>
      <x:c r="KKN5863" s="25"/>
      <x:c r="KKO5863" s="25"/>
      <x:c r="KKP5863" s="25"/>
      <x:c r="KKQ5863" s="25"/>
      <x:c r="KKR5863" s="25"/>
      <x:c r="KKS5863" s="25"/>
      <x:c r="KKT5863" s="25"/>
      <x:c r="KKU5863" s="25"/>
      <x:c r="KKV5863" s="25"/>
      <x:c r="KKW5863" s="25"/>
      <x:c r="KKX5863" s="25"/>
      <x:c r="KKY5863" s="25"/>
      <x:c r="KKZ5863" s="25"/>
      <x:c r="KLA5863" s="25"/>
      <x:c r="KLB5863" s="25"/>
      <x:c r="KLC5863" s="25"/>
      <x:c r="KLD5863" s="25"/>
      <x:c r="KLE5863" s="25"/>
      <x:c r="KLF5863" s="25"/>
      <x:c r="KLG5863" s="25"/>
      <x:c r="KLH5863" s="25"/>
      <x:c r="KLI5863" s="25"/>
      <x:c r="KLJ5863" s="25"/>
      <x:c r="KLK5863" s="25"/>
      <x:c r="KLL5863" s="25"/>
      <x:c r="KLM5863" s="25"/>
      <x:c r="KLN5863" s="25"/>
      <x:c r="KLO5863" s="25"/>
      <x:c r="KLP5863" s="25"/>
      <x:c r="KLQ5863" s="25"/>
      <x:c r="KLR5863" s="25"/>
      <x:c r="KLS5863" s="25"/>
      <x:c r="KLT5863" s="25"/>
      <x:c r="KLU5863" s="25"/>
      <x:c r="KLV5863" s="25"/>
      <x:c r="KLW5863" s="25"/>
      <x:c r="KLX5863" s="25"/>
      <x:c r="KLY5863" s="25"/>
      <x:c r="KLZ5863" s="25"/>
      <x:c r="KMA5863" s="25"/>
      <x:c r="KMB5863" s="25"/>
      <x:c r="KMC5863" s="25"/>
      <x:c r="KMD5863" s="25"/>
      <x:c r="KME5863" s="25"/>
      <x:c r="KMF5863" s="25"/>
      <x:c r="KMG5863" s="25"/>
      <x:c r="KMH5863" s="25"/>
      <x:c r="KMI5863" s="25"/>
      <x:c r="KMJ5863" s="25"/>
      <x:c r="KMK5863" s="25"/>
      <x:c r="KML5863" s="25"/>
      <x:c r="KMM5863" s="25"/>
      <x:c r="KMN5863" s="25"/>
      <x:c r="KMO5863" s="25"/>
      <x:c r="KMP5863" s="25"/>
      <x:c r="KMQ5863" s="25"/>
      <x:c r="KMR5863" s="25"/>
      <x:c r="KMS5863" s="25"/>
      <x:c r="KMT5863" s="25"/>
      <x:c r="KMU5863" s="25"/>
      <x:c r="KMV5863" s="25"/>
      <x:c r="KMW5863" s="25"/>
      <x:c r="KMX5863" s="25"/>
      <x:c r="KMY5863" s="25"/>
      <x:c r="KMZ5863" s="25"/>
      <x:c r="KNA5863" s="25"/>
      <x:c r="KNB5863" s="25"/>
      <x:c r="KNC5863" s="25"/>
      <x:c r="KND5863" s="25"/>
      <x:c r="KNE5863" s="25"/>
      <x:c r="KNF5863" s="25"/>
      <x:c r="KNG5863" s="25"/>
      <x:c r="KNH5863" s="25"/>
      <x:c r="KNI5863" s="25"/>
      <x:c r="KNJ5863" s="25"/>
      <x:c r="KNK5863" s="25"/>
      <x:c r="KNL5863" s="25"/>
      <x:c r="KNM5863" s="25"/>
      <x:c r="KNN5863" s="25"/>
      <x:c r="KNO5863" s="25"/>
      <x:c r="KNP5863" s="25"/>
      <x:c r="KNQ5863" s="25"/>
      <x:c r="KNR5863" s="25"/>
      <x:c r="KNS5863" s="25"/>
      <x:c r="KNT5863" s="25"/>
      <x:c r="KNU5863" s="25"/>
      <x:c r="KNV5863" s="25"/>
      <x:c r="KNW5863" s="25"/>
      <x:c r="KNX5863" s="25"/>
      <x:c r="KNY5863" s="25"/>
      <x:c r="KNZ5863" s="25"/>
      <x:c r="KOA5863" s="25"/>
      <x:c r="KOB5863" s="25"/>
      <x:c r="KOC5863" s="25"/>
      <x:c r="KOD5863" s="25"/>
      <x:c r="KOE5863" s="25"/>
      <x:c r="KOF5863" s="25"/>
      <x:c r="KOG5863" s="25"/>
      <x:c r="KOH5863" s="25"/>
      <x:c r="KOI5863" s="25"/>
      <x:c r="KOJ5863" s="25"/>
      <x:c r="KOK5863" s="25"/>
      <x:c r="KOL5863" s="25"/>
      <x:c r="KOM5863" s="25"/>
      <x:c r="KON5863" s="25"/>
      <x:c r="KOO5863" s="25"/>
      <x:c r="KOP5863" s="25"/>
      <x:c r="KOQ5863" s="25"/>
      <x:c r="KOR5863" s="25"/>
      <x:c r="KOS5863" s="25"/>
      <x:c r="KOT5863" s="25"/>
      <x:c r="KOU5863" s="25"/>
      <x:c r="KOV5863" s="25"/>
      <x:c r="KOW5863" s="25"/>
      <x:c r="KOX5863" s="25"/>
      <x:c r="KOY5863" s="25"/>
      <x:c r="KOZ5863" s="25"/>
      <x:c r="KPA5863" s="25"/>
      <x:c r="KPB5863" s="25"/>
      <x:c r="KPC5863" s="25"/>
      <x:c r="KPD5863" s="25"/>
      <x:c r="KPE5863" s="25"/>
      <x:c r="KPF5863" s="25"/>
      <x:c r="KPG5863" s="25"/>
      <x:c r="KPH5863" s="25"/>
      <x:c r="KPI5863" s="25"/>
      <x:c r="KPJ5863" s="25"/>
      <x:c r="KPK5863" s="25"/>
      <x:c r="KPL5863" s="25"/>
      <x:c r="KPM5863" s="25"/>
      <x:c r="KPN5863" s="25"/>
      <x:c r="KPO5863" s="25"/>
      <x:c r="KPP5863" s="25"/>
      <x:c r="KPQ5863" s="25"/>
      <x:c r="KPR5863" s="25"/>
      <x:c r="KPS5863" s="25"/>
      <x:c r="KPT5863" s="25"/>
      <x:c r="KPU5863" s="25"/>
      <x:c r="KPV5863" s="25"/>
      <x:c r="KPW5863" s="25"/>
      <x:c r="KPX5863" s="25"/>
      <x:c r="KPY5863" s="25"/>
      <x:c r="KPZ5863" s="25"/>
      <x:c r="KQA5863" s="25"/>
      <x:c r="KQB5863" s="25"/>
      <x:c r="KQC5863" s="25"/>
      <x:c r="KQD5863" s="25"/>
      <x:c r="KQE5863" s="25"/>
      <x:c r="KQF5863" s="25"/>
      <x:c r="KQG5863" s="25"/>
      <x:c r="KQH5863" s="25"/>
      <x:c r="KQI5863" s="25"/>
      <x:c r="KQJ5863" s="25"/>
      <x:c r="KQK5863" s="25"/>
      <x:c r="KQL5863" s="25"/>
      <x:c r="KQM5863" s="25"/>
      <x:c r="KQN5863" s="25"/>
      <x:c r="KQO5863" s="25"/>
      <x:c r="KQP5863" s="25"/>
      <x:c r="KQQ5863" s="25"/>
      <x:c r="KQR5863" s="25"/>
      <x:c r="KQS5863" s="25"/>
      <x:c r="KQT5863" s="25"/>
      <x:c r="KQU5863" s="25"/>
      <x:c r="KQV5863" s="25"/>
      <x:c r="KQW5863" s="25"/>
      <x:c r="KQX5863" s="25"/>
      <x:c r="KQY5863" s="25"/>
      <x:c r="KQZ5863" s="25"/>
      <x:c r="KRA5863" s="25"/>
      <x:c r="KRB5863" s="25"/>
      <x:c r="KRC5863" s="25"/>
      <x:c r="KRD5863" s="25"/>
      <x:c r="KRE5863" s="25"/>
      <x:c r="KRF5863" s="25"/>
      <x:c r="KRG5863" s="25"/>
      <x:c r="KRH5863" s="25"/>
      <x:c r="KRI5863" s="25"/>
      <x:c r="KRJ5863" s="25"/>
      <x:c r="KRK5863" s="25"/>
      <x:c r="KRL5863" s="25"/>
      <x:c r="KRM5863" s="25"/>
      <x:c r="KRN5863" s="25"/>
      <x:c r="KRO5863" s="25"/>
      <x:c r="KRP5863" s="25"/>
      <x:c r="KRQ5863" s="25"/>
      <x:c r="KRR5863" s="25"/>
      <x:c r="KRS5863" s="25"/>
      <x:c r="KRT5863" s="25"/>
      <x:c r="KRU5863" s="25"/>
      <x:c r="KRV5863" s="25"/>
      <x:c r="KRW5863" s="25"/>
      <x:c r="KRX5863" s="25"/>
      <x:c r="KRY5863" s="25"/>
      <x:c r="KRZ5863" s="25"/>
      <x:c r="KSA5863" s="25"/>
      <x:c r="KSB5863" s="25"/>
      <x:c r="KSC5863" s="25"/>
      <x:c r="KSD5863" s="25"/>
      <x:c r="KSE5863" s="25"/>
      <x:c r="KSF5863" s="25"/>
      <x:c r="KSG5863" s="25"/>
      <x:c r="KSH5863" s="25"/>
      <x:c r="KSI5863" s="25"/>
      <x:c r="KSJ5863" s="25"/>
      <x:c r="KSK5863" s="25"/>
      <x:c r="KSL5863" s="25"/>
      <x:c r="KSM5863" s="25"/>
      <x:c r="KSN5863" s="25"/>
      <x:c r="KSO5863" s="25"/>
      <x:c r="KSP5863" s="25"/>
      <x:c r="KSQ5863" s="25"/>
      <x:c r="KSR5863" s="25"/>
      <x:c r="KSS5863" s="25"/>
      <x:c r="KST5863" s="25"/>
      <x:c r="KSU5863" s="25"/>
      <x:c r="KSV5863" s="25"/>
      <x:c r="KSW5863" s="25"/>
      <x:c r="KSX5863" s="25"/>
      <x:c r="KSY5863" s="25"/>
      <x:c r="KSZ5863" s="25"/>
      <x:c r="KTA5863" s="25"/>
      <x:c r="KTB5863" s="25"/>
      <x:c r="KTC5863" s="25"/>
      <x:c r="KTD5863" s="25"/>
      <x:c r="KTE5863" s="25"/>
      <x:c r="KTF5863" s="25"/>
      <x:c r="KTG5863" s="25"/>
      <x:c r="KTH5863" s="25"/>
      <x:c r="KTI5863" s="25"/>
      <x:c r="KTJ5863" s="25"/>
      <x:c r="KTK5863" s="25"/>
      <x:c r="KTL5863" s="25"/>
      <x:c r="KTM5863" s="25"/>
      <x:c r="KTN5863" s="25"/>
      <x:c r="KTO5863" s="25"/>
      <x:c r="KTP5863" s="25"/>
      <x:c r="KTQ5863" s="25"/>
      <x:c r="KTR5863" s="25"/>
      <x:c r="KTS5863" s="25"/>
      <x:c r="KTT5863" s="25"/>
      <x:c r="KTU5863" s="25"/>
      <x:c r="KTV5863" s="25"/>
      <x:c r="KTW5863" s="25"/>
      <x:c r="KTX5863" s="25"/>
      <x:c r="KTY5863" s="25"/>
      <x:c r="KTZ5863" s="25"/>
      <x:c r="KUA5863" s="25"/>
      <x:c r="KUB5863" s="25"/>
      <x:c r="KUC5863" s="25"/>
      <x:c r="KUD5863" s="25"/>
      <x:c r="KUE5863" s="25"/>
      <x:c r="KUF5863" s="25"/>
      <x:c r="KUG5863" s="25"/>
      <x:c r="KUH5863" s="25"/>
      <x:c r="KUI5863" s="25"/>
      <x:c r="KUJ5863" s="25"/>
      <x:c r="KUK5863" s="25"/>
      <x:c r="KUL5863" s="25"/>
      <x:c r="KUM5863" s="25"/>
      <x:c r="KUN5863" s="25"/>
      <x:c r="KUO5863" s="25"/>
      <x:c r="KUP5863" s="25"/>
      <x:c r="KUQ5863" s="25"/>
      <x:c r="KUR5863" s="25"/>
      <x:c r="KUS5863" s="25"/>
      <x:c r="KUT5863" s="25"/>
      <x:c r="KUU5863" s="25"/>
      <x:c r="KUV5863" s="25"/>
      <x:c r="KUW5863" s="25"/>
      <x:c r="KUX5863" s="25"/>
      <x:c r="KUY5863" s="25"/>
      <x:c r="KUZ5863" s="25"/>
      <x:c r="KVA5863" s="25"/>
      <x:c r="KVB5863" s="25"/>
      <x:c r="KVC5863" s="25"/>
      <x:c r="KVD5863" s="25"/>
      <x:c r="KVE5863" s="25"/>
      <x:c r="KVF5863" s="25"/>
      <x:c r="KVG5863" s="25"/>
      <x:c r="KVH5863" s="25"/>
      <x:c r="KVI5863" s="25"/>
      <x:c r="KVJ5863" s="25"/>
      <x:c r="KVK5863" s="25"/>
      <x:c r="KVL5863" s="25"/>
      <x:c r="KVM5863" s="25"/>
      <x:c r="KVN5863" s="25"/>
      <x:c r="KVO5863" s="25"/>
      <x:c r="KVP5863" s="25"/>
      <x:c r="KVQ5863" s="25"/>
      <x:c r="KVR5863" s="25"/>
      <x:c r="KVS5863" s="25"/>
      <x:c r="KVT5863" s="25"/>
      <x:c r="KVU5863" s="25"/>
      <x:c r="KVV5863" s="25"/>
      <x:c r="KVW5863" s="25"/>
      <x:c r="KVX5863" s="25"/>
      <x:c r="KVY5863" s="25"/>
      <x:c r="KVZ5863" s="25"/>
      <x:c r="KWA5863" s="25"/>
      <x:c r="KWB5863" s="25"/>
      <x:c r="KWC5863" s="25"/>
      <x:c r="KWD5863" s="25"/>
      <x:c r="KWE5863" s="25"/>
      <x:c r="KWF5863" s="25"/>
      <x:c r="KWG5863" s="25"/>
      <x:c r="KWH5863" s="25"/>
      <x:c r="KWI5863" s="25"/>
      <x:c r="KWJ5863" s="25"/>
      <x:c r="KWK5863" s="25"/>
      <x:c r="KWL5863" s="25"/>
      <x:c r="KWM5863" s="25"/>
      <x:c r="KWN5863" s="25"/>
      <x:c r="KWO5863" s="25"/>
      <x:c r="KWP5863" s="25"/>
      <x:c r="KWQ5863" s="25"/>
      <x:c r="KWR5863" s="25"/>
      <x:c r="KWS5863" s="25"/>
      <x:c r="KWT5863" s="25"/>
      <x:c r="KWU5863" s="25"/>
      <x:c r="KWV5863" s="25"/>
      <x:c r="KWW5863" s="25"/>
      <x:c r="KWX5863" s="25"/>
      <x:c r="KWY5863" s="25"/>
      <x:c r="KWZ5863" s="25"/>
      <x:c r="KXA5863" s="25"/>
      <x:c r="KXB5863" s="25"/>
      <x:c r="KXC5863" s="25"/>
      <x:c r="KXD5863" s="25"/>
      <x:c r="KXE5863" s="25"/>
      <x:c r="KXF5863" s="25"/>
      <x:c r="KXG5863" s="25"/>
      <x:c r="KXH5863" s="25"/>
      <x:c r="KXI5863" s="25"/>
      <x:c r="KXJ5863" s="25"/>
      <x:c r="KXK5863" s="25"/>
      <x:c r="KXL5863" s="25"/>
      <x:c r="KXM5863" s="25"/>
      <x:c r="KXN5863" s="25"/>
      <x:c r="KXO5863" s="25"/>
      <x:c r="KXP5863" s="25"/>
      <x:c r="KXQ5863" s="25"/>
      <x:c r="KXR5863" s="25"/>
      <x:c r="KXS5863" s="25"/>
      <x:c r="KXT5863" s="25"/>
      <x:c r="KXU5863" s="25"/>
      <x:c r="KXV5863" s="25"/>
      <x:c r="KXW5863" s="25"/>
      <x:c r="KXX5863" s="25"/>
      <x:c r="KXY5863" s="25"/>
      <x:c r="KXZ5863" s="25"/>
      <x:c r="KYA5863" s="25"/>
      <x:c r="KYB5863" s="25"/>
      <x:c r="KYC5863" s="25"/>
      <x:c r="KYD5863" s="25"/>
      <x:c r="KYE5863" s="25"/>
      <x:c r="KYF5863" s="25"/>
      <x:c r="KYG5863" s="25"/>
      <x:c r="KYH5863" s="25"/>
      <x:c r="KYI5863" s="25"/>
      <x:c r="KYJ5863" s="25"/>
      <x:c r="KYK5863" s="25"/>
      <x:c r="KYL5863" s="25"/>
      <x:c r="KYM5863" s="25"/>
      <x:c r="KYN5863" s="25"/>
      <x:c r="KYO5863" s="25"/>
      <x:c r="KYP5863" s="25"/>
      <x:c r="KYQ5863" s="25"/>
      <x:c r="KYR5863" s="25"/>
      <x:c r="KYS5863" s="25"/>
      <x:c r="KYT5863" s="25"/>
      <x:c r="KYU5863" s="25"/>
      <x:c r="KYV5863" s="25"/>
      <x:c r="KYW5863" s="25"/>
      <x:c r="KYX5863" s="25"/>
      <x:c r="KYY5863" s="25"/>
      <x:c r="KYZ5863" s="25"/>
      <x:c r="KZA5863" s="25"/>
      <x:c r="KZB5863" s="25"/>
      <x:c r="KZC5863" s="25"/>
      <x:c r="KZD5863" s="25"/>
      <x:c r="KZE5863" s="25"/>
      <x:c r="KZF5863" s="25"/>
      <x:c r="KZG5863" s="25"/>
      <x:c r="KZH5863" s="25"/>
      <x:c r="KZI5863" s="25"/>
      <x:c r="KZJ5863" s="25"/>
      <x:c r="KZK5863" s="25"/>
      <x:c r="KZL5863" s="25"/>
      <x:c r="KZM5863" s="25"/>
      <x:c r="KZN5863" s="25"/>
      <x:c r="KZO5863" s="25"/>
      <x:c r="KZP5863" s="25"/>
      <x:c r="KZQ5863" s="25"/>
      <x:c r="KZR5863" s="25"/>
      <x:c r="KZS5863" s="25"/>
      <x:c r="KZT5863" s="25"/>
      <x:c r="KZU5863" s="25"/>
      <x:c r="KZV5863" s="25"/>
      <x:c r="KZW5863" s="25"/>
      <x:c r="KZX5863" s="25"/>
      <x:c r="KZY5863" s="25"/>
      <x:c r="KZZ5863" s="25"/>
      <x:c r="LAA5863" s="25"/>
      <x:c r="LAB5863" s="25"/>
      <x:c r="LAC5863" s="25"/>
      <x:c r="LAD5863" s="25"/>
      <x:c r="LAE5863" s="25"/>
      <x:c r="LAF5863" s="25"/>
      <x:c r="LAG5863" s="25"/>
      <x:c r="LAH5863" s="25"/>
      <x:c r="LAI5863" s="25"/>
      <x:c r="LAJ5863" s="25"/>
      <x:c r="LAK5863" s="25"/>
      <x:c r="LAL5863" s="25"/>
      <x:c r="LAM5863" s="25"/>
      <x:c r="LAN5863" s="25"/>
      <x:c r="LAO5863" s="25"/>
      <x:c r="LAP5863" s="25"/>
      <x:c r="LAQ5863" s="25"/>
      <x:c r="LAR5863" s="25"/>
      <x:c r="LAS5863" s="25"/>
      <x:c r="LAT5863" s="25"/>
      <x:c r="LAU5863" s="25"/>
      <x:c r="LAV5863" s="25"/>
      <x:c r="LAW5863" s="25"/>
      <x:c r="LAX5863" s="25"/>
      <x:c r="LAY5863" s="25"/>
      <x:c r="LAZ5863" s="25"/>
      <x:c r="LBA5863" s="25"/>
      <x:c r="LBB5863" s="25"/>
      <x:c r="LBC5863" s="25"/>
      <x:c r="LBD5863" s="25"/>
      <x:c r="LBE5863" s="25"/>
      <x:c r="LBF5863" s="25"/>
      <x:c r="LBG5863" s="25"/>
      <x:c r="LBH5863" s="25"/>
      <x:c r="LBI5863" s="25"/>
      <x:c r="LBJ5863" s="25"/>
      <x:c r="LBK5863" s="25"/>
      <x:c r="LBL5863" s="25"/>
      <x:c r="LBM5863" s="25"/>
      <x:c r="LBN5863" s="25"/>
      <x:c r="LBO5863" s="25"/>
      <x:c r="LBP5863" s="25"/>
      <x:c r="LBQ5863" s="25"/>
      <x:c r="LBR5863" s="25"/>
      <x:c r="LBS5863" s="25"/>
      <x:c r="LBT5863" s="25"/>
      <x:c r="LBU5863" s="25"/>
      <x:c r="LBV5863" s="25"/>
      <x:c r="LBW5863" s="25"/>
      <x:c r="LBX5863" s="25"/>
      <x:c r="LBY5863" s="25"/>
      <x:c r="LBZ5863" s="25"/>
      <x:c r="LCA5863" s="25"/>
      <x:c r="LCB5863" s="25"/>
      <x:c r="LCC5863" s="25"/>
      <x:c r="LCD5863" s="25"/>
      <x:c r="LCE5863" s="25"/>
      <x:c r="LCF5863" s="25"/>
      <x:c r="LCG5863" s="25"/>
      <x:c r="LCH5863" s="25"/>
      <x:c r="LCI5863" s="25"/>
      <x:c r="LCJ5863" s="25"/>
      <x:c r="LCK5863" s="25"/>
      <x:c r="LCL5863" s="25"/>
      <x:c r="LCM5863" s="25"/>
      <x:c r="LCN5863" s="25"/>
      <x:c r="LCO5863" s="25"/>
      <x:c r="LCP5863" s="25"/>
      <x:c r="LCQ5863" s="25"/>
      <x:c r="LCR5863" s="25"/>
      <x:c r="LCS5863" s="25"/>
      <x:c r="LCT5863" s="25"/>
      <x:c r="LCU5863" s="25"/>
      <x:c r="LCV5863" s="25"/>
      <x:c r="LCW5863" s="25"/>
      <x:c r="LCX5863" s="25"/>
      <x:c r="LCY5863" s="25"/>
      <x:c r="LCZ5863" s="25"/>
      <x:c r="LDA5863" s="25"/>
      <x:c r="LDB5863" s="25"/>
      <x:c r="LDC5863" s="25"/>
      <x:c r="LDD5863" s="25"/>
      <x:c r="LDE5863" s="25"/>
      <x:c r="LDF5863" s="25"/>
      <x:c r="LDG5863" s="25"/>
      <x:c r="LDH5863" s="25"/>
      <x:c r="LDI5863" s="25"/>
      <x:c r="LDJ5863" s="25"/>
      <x:c r="LDK5863" s="25"/>
      <x:c r="LDL5863" s="25"/>
      <x:c r="LDM5863" s="25"/>
      <x:c r="LDN5863" s="25"/>
      <x:c r="LDO5863" s="25"/>
      <x:c r="LDP5863" s="25"/>
      <x:c r="LDQ5863" s="25"/>
      <x:c r="LDR5863" s="25"/>
      <x:c r="LDS5863" s="25"/>
      <x:c r="LDT5863" s="25"/>
      <x:c r="LDU5863" s="25"/>
      <x:c r="LDV5863" s="25"/>
      <x:c r="LDW5863" s="25"/>
      <x:c r="LDX5863" s="25"/>
      <x:c r="LDY5863" s="25"/>
      <x:c r="LDZ5863" s="25"/>
      <x:c r="LEA5863" s="25"/>
      <x:c r="LEB5863" s="25"/>
      <x:c r="LEC5863" s="25"/>
      <x:c r="LED5863" s="25"/>
      <x:c r="LEE5863" s="25"/>
      <x:c r="LEF5863" s="25"/>
      <x:c r="LEG5863" s="25"/>
      <x:c r="LEH5863" s="25"/>
      <x:c r="LEI5863" s="25"/>
      <x:c r="LEJ5863" s="25"/>
      <x:c r="LEK5863" s="25"/>
      <x:c r="LEL5863" s="25"/>
      <x:c r="LEM5863" s="25"/>
      <x:c r="LEN5863" s="25"/>
      <x:c r="LEO5863" s="25"/>
      <x:c r="LEP5863" s="25"/>
      <x:c r="LEQ5863" s="25"/>
      <x:c r="LER5863" s="25"/>
      <x:c r="LES5863" s="25"/>
      <x:c r="LET5863" s="25"/>
      <x:c r="LEU5863" s="25"/>
      <x:c r="LEV5863" s="25"/>
      <x:c r="LEW5863" s="25"/>
      <x:c r="LEX5863" s="25"/>
      <x:c r="LEY5863" s="25"/>
      <x:c r="LEZ5863" s="25"/>
      <x:c r="LFA5863" s="25"/>
      <x:c r="LFB5863" s="25"/>
      <x:c r="LFC5863" s="25"/>
      <x:c r="LFD5863" s="25"/>
      <x:c r="LFE5863" s="25"/>
      <x:c r="LFF5863" s="25"/>
      <x:c r="LFG5863" s="25"/>
      <x:c r="LFH5863" s="25"/>
      <x:c r="LFI5863" s="25"/>
      <x:c r="LFJ5863" s="25"/>
      <x:c r="LFK5863" s="25"/>
      <x:c r="LFL5863" s="25"/>
      <x:c r="LFM5863" s="25"/>
      <x:c r="LFN5863" s="25"/>
      <x:c r="LFO5863" s="25"/>
      <x:c r="LFP5863" s="25"/>
      <x:c r="LFQ5863" s="25"/>
      <x:c r="LFR5863" s="25"/>
      <x:c r="LFS5863" s="25"/>
      <x:c r="LFT5863" s="25"/>
      <x:c r="LFU5863" s="25"/>
      <x:c r="LFV5863" s="25"/>
      <x:c r="LFW5863" s="25"/>
      <x:c r="LFX5863" s="25"/>
      <x:c r="LFY5863" s="25"/>
      <x:c r="LFZ5863" s="25"/>
      <x:c r="LGA5863" s="25"/>
      <x:c r="LGB5863" s="25"/>
      <x:c r="LGC5863" s="25"/>
      <x:c r="LGD5863" s="25"/>
      <x:c r="LGE5863" s="25"/>
      <x:c r="LGF5863" s="25"/>
      <x:c r="LGG5863" s="25"/>
      <x:c r="LGH5863" s="25"/>
      <x:c r="LGI5863" s="25"/>
      <x:c r="LGJ5863" s="25"/>
      <x:c r="LGK5863" s="25"/>
      <x:c r="LGL5863" s="25"/>
      <x:c r="LGM5863" s="25"/>
      <x:c r="LGN5863" s="25"/>
      <x:c r="LGO5863" s="25"/>
      <x:c r="LGP5863" s="25"/>
      <x:c r="LGQ5863" s="25"/>
      <x:c r="LGR5863" s="25"/>
      <x:c r="LGS5863" s="25"/>
      <x:c r="LGT5863" s="25"/>
      <x:c r="LGU5863" s="25"/>
      <x:c r="LGV5863" s="25"/>
      <x:c r="LGW5863" s="25"/>
      <x:c r="LGX5863" s="25"/>
      <x:c r="LGY5863" s="25"/>
      <x:c r="LGZ5863" s="25"/>
      <x:c r="LHA5863" s="25"/>
      <x:c r="LHB5863" s="25"/>
      <x:c r="LHC5863" s="25"/>
      <x:c r="LHD5863" s="25"/>
      <x:c r="LHE5863" s="25"/>
      <x:c r="LHF5863" s="25"/>
      <x:c r="LHG5863" s="25"/>
      <x:c r="LHH5863" s="25"/>
      <x:c r="LHI5863" s="25"/>
      <x:c r="LHJ5863" s="25"/>
      <x:c r="LHK5863" s="25"/>
      <x:c r="LHL5863" s="25"/>
      <x:c r="LHM5863" s="25"/>
      <x:c r="LHN5863" s="25"/>
      <x:c r="LHO5863" s="25"/>
      <x:c r="LHP5863" s="25"/>
      <x:c r="LHQ5863" s="25"/>
      <x:c r="LHR5863" s="25"/>
      <x:c r="LHS5863" s="25"/>
      <x:c r="LHT5863" s="25"/>
      <x:c r="LHU5863" s="25"/>
      <x:c r="LHV5863" s="25"/>
      <x:c r="LHW5863" s="25"/>
      <x:c r="LHX5863" s="25"/>
      <x:c r="LHY5863" s="25"/>
      <x:c r="LHZ5863" s="25"/>
      <x:c r="LIA5863" s="25"/>
      <x:c r="LIB5863" s="25"/>
      <x:c r="LIC5863" s="25"/>
      <x:c r="LID5863" s="25"/>
      <x:c r="LIE5863" s="25"/>
      <x:c r="LIF5863" s="25"/>
      <x:c r="LIG5863" s="25"/>
      <x:c r="LIH5863" s="25"/>
      <x:c r="LII5863" s="25"/>
      <x:c r="LIJ5863" s="25"/>
      <x:c r="LIK5863" s="25"/>
      <x:c r="LIL5863" s="25"/>
      <x:c r="LIM5863" s="25"/>
      <x:c r="LIN5863" s="25"/>
      <x:c r="LIO5863" s="25"/>
      <x:c r="LIP5863" s="25"/>
      <x:c r="LIQ5863" s="25"/>
      <x:c r="LIR5863" s="25"/>
      <x:c r="LIS5863" s="25"/>
      <x:c r="LIT5863" s="25"/>
      <x:c r="LIU5863" s="25"/>
      <x:c r="LIV5863" s="25"/>
      <x:c r="LIW5863" s="25"/>
      <x:c r="LIX5863" s="25"/>
      <x:c r="LIY5863" s="25"/>
      <x:c r="LIZ5863" s="25"/>
      <x:c r="LJA5863" s="25"/>
      <x:c r="LJB5863" s="25"/>
      <x:c r="LJC5863" s="25"/>
      <x:c r="LJD5863" s="25"/>
      <x:c r="LJE5863" s="25"/>
      <x:c r="LJF5863" s="25"/>
      <x:c r="LJG5863" s="25"/>
      <x:c r="LJH5863" s="25"/>
      <x:c r="LJI5863" s="25"/>
      <x:c r="LJJ5863" s="25"/>
      <x:c r="LJK5863" s="25"/>
      <x:c r="LJL5863" s="25"/>
      <x:c r="LJM5863" s="25"/>
      <x:c r="LJN5863" s="25"/>
      <x:c r="LJO5863" s="25"/>
      <x:c r="LJP5863" s="25"/>
      <x:c r="LJQ5863" s="25"/>
      <x:c r="LJR5863" s="25"/>
      <x:c r="LJS5863" s="25"/>
      <x:c r="LJT5863" s="25"/>
      <x:c r="LJU5863" s="25"/>
      <x:c r="LJV5863" s="25"/>
      <x:c r="LJW5863" s="25"/>
      <x:c r="LJX5863" s="25"/>
      <x:c r="LJY5863" s="25"/>
      <x:c r="LJZ5863" s="25"/>
      <x:c r="LKA5863" s="25"/>
      <x:c r="LKB5863" s="25"/>
      <x:c r="LKC5863" s="25"/>
      <x:c r="LKD5863" s="25"/>
      <x:c r="LKE5863" s="25"/>
      <x:c r="LKF5863" s="25"/>
      <x:c r="LKG5863" s="25"/>
      <x:c r="LKH5863" s="25"/>
      <x:c r="LKI5863" s="25"/>
      <x:c r="LKJ5863" s="25"/>
      <x:c r="LKK5863" s="25"/>
      <x:c r="LKL5863" s="25"/>
      <x:c r="LKM5863" s="25"/>
      <x:c r="LKN5863" s="25"/>
      <x:c r="LKO5863" s="25"/>
      <x:c r="LKP5863" s="25"/>
      <x:c r="LKQ5863" s="25"/>
      <x:c r="LKR5863" s="25"/>
      <x:c r="LKS5863" s="25"/>
      <x:c r="LKT5863" s="25"/>
      <x:c r="LKU5863" s="25"/>
      <x:c r="LKV5863" s="25"/>
      <x:c r="LKW5863" s="25"/>
      <x:c r="LKX5863" s="25"/>
      <x:c r="LKY5863" s="25"/>
      <x:c r="LKZ5863" s="25"/>
      <x:c r="LLA5863" s="25"/>
      <x:c r="LLB5863" s="25"/>
      <x:c r="LLC5863" s="25"/>
      <x:c r="LLD5863" s="25"/>
      <x:c r="LLE5863" s="25"/>
      <x:c r="LLF5863" s="25"/>
      <x:c r="LLG5863" s="25"/>
      <x:c r="LLH5863" s="25"/>
      <x:c r="LLI5863" s="25"/>
      <x:c r="LLJ5863" s="25"/>
      <x:c r="LLK5863" s="25"/>
      <x:c r="LLL5863" s="25"/>
      <x:c r="LLM5863" s="25"/>
      <x:c r="LLN5863" s="25"/>
      <x:c r="LLO5863" s="25"/>
      <x:c r="LLP5863" s="25"/>
      <x:c r="LLQ5863" s="25"/>
      <x:c r="LLR5863" s="25"/>
      <x:c r="LLS5863" s="25"/>
      <x:c r="LLT5863" s="25"/>
      <x:c r="LLU5863" s="25"/>
      <x:c r="LLV5863" s="25"/>
      <x:c r="LLW5863" s="25"/>
      <x:c r="LLX5863" s="25"/>
      <x:c r="LLY5863" s="25"/>
      <x:c r="LLZ5863" s="25"/>
      <x:c r="LMA5863" s="25"/>
      <x:c r="LMB5863" s="25"/>
      <x:c r="LMC5863" s="25"/>
      <x:c r="LMD5863" s="25"/>
      <x:c r="LME5863" s="25"/>
      <x:c r="LMF5863" s="25"/>
      <x:c r="LMG5863" s="25"/>
      <x:c r="LMH5863" s="25"/>
      <x:c r="LMI5863" s="25"/>
      <x:c r="LMJ5863" s="25"/>
      <x:c r="LMK5863" s="25"/>
      <x:c r="LML5863" s="25"/>
      <x:c r="LMM5863" s="25"/>
      <x:c r="LMN5863" s="25"/>
      <x:c r="LMO5863" s="25"/>
      <x:c r="LMP5863" s="25"/>
      <x:c r="LMQ5863" s="25"/>
      <x:c r="LMR5863" s="25"/>
      <x:c r="LMS5863" s="25"/>
      <x:c r="LMT5863" s="25"/>
      <x:c r="LMU5863" s="25"/>
      <x:c r="LMV5863" s="25"/>
      <x:c r="LMW5863" s="25"/>
      <x:c r="LMX5863" s="25"/>
      <x:c r="LMY5863" s="25"/>
      <x:c r="LMZ5863" s="25"/>
      <x:c r="LNA5863" s="25"/>
      <x:c r="LNB5863" s="25"/>
      <x:c r="LNC5863" s="25"/>
      <x:c r="LND5863" s="25"/>
      <x:c r="LNE5863" s="25"/>
      <x:c r="LNF5863" s="25"/>
      <x:c r="LNG5863" s="25"/>
      <x:c r="LNH5863" s="25"/>
      <x:c r="LNI5863" s="25"/>
      <x:c r="LNJ5863" s="25"/>
      <x:c r="LNK5863" s="25"/>
      <x:c r="LNL5863" s="25"/>
      <x:c r="LNM5863" s="25"/>
      <x:c r="LNN5863" s="25"/>
      <x:c r="LNO5863" s="25"/>
      <x:c r="LNP5863" s="25"/>
      <x:c r="LNQ5863" s="25"/>
      <x:c r="LNR5863" s="25"/>
      <x:c r="LNS5863" s="25"/>
      <x:c r="LNT5863" s="25"/>
      <x:c r="LNU5863" s="25"/>
      <x:c r="LNV5863" s="25"/>
      <x:c r="LNW5863" s="25"/>
      <x:c r="LNX5863" s="25"/>
      <x:c r="LNY5863" s="25"/>
      <x:c r="LNZ5863" s="25"/>
      <x:c r="LOA5863" s="25"/>
      <x:c r="LOB5863" s="25"/>
      <x:c r="LOC5863" s="25"/>
      <x:c r="LOD5863" s="25"/>
      <x:c r="LOE5863" s="25"/>
      <x:c r="LOF5863" s="25"/>
      <x:c r="LOG5863" s="25"/>
      <x:c r="LOH5863" s="25"/>
      <x:c r="LOI5863" s="25"/>
      <x:c r="LOJ5863" s="25"/>
      <x:c r="LOK5863" s="25"/>
      <x:c r="LOL5863" s="25"/>
      <x:c r="LOM5863" s="25"/>
      <x:c r="LON5863" s="25"/>
      <x:c r="LOO5863" s="25"/>
      <x:c r="LOP5863" s="25"/>
      <x:c r="LOQ5863" s="25"/>
      <x:c r="LOR5863" s="25"/>
      <x:c r="LOS5863" s="25"/>
      <x:c r="LOT5863" s="25"/>
      <x:c r="LOU5863" s="25"/>
      <x:c r="LOV5863" s="25"/>
      <x:c r="LOW5863" s="25"/>
      <x:c r="LOX5863" s="25"/>
      <x:c r="LOY5863" s="25"/>
      <x:c r="LOZ5863" s="25"/>
      <x:c r="LPA5863" s="25"/>
      <x:c r="LPB5863" s="25"/>
      <x:c r="LPC5863" s="25"/>
      <x:c r="LPD5863" s="25"/>
      <x:c r="LPE5863" s="25"/>
      <x:c r="LPF5863" s="25"/>
      <x:c r="LPG5863" s="25"/>
      <x:c r="LPH5863" s="25"/>
      <x:c r="LPI5863" s="25"/>
      <x:c r="LPJ5863" s="25"/>
      <x:c r="LPK5863" s="25"/>
      <x:c r="LPL5863" s="25"/>
      <x:c r="LPM5863" s="25"/>
      <x:c r="LPN5863" s="25"/>
      <x:c r="LPO5863" s="25"/>
      <x:c r="LPP5863" s="25"/>
      <x:c r="LPQ5863" s="25"/>
      <x:c r="LPR5863" s="25"/>
      <x:c r="LPS5863" s="25"/>
      <x:c r="LPT5863" s="25"/>
      <x:c r="LPU5863" s="25"/>
      <x:c r="LPV5863" s="25"/>
      <x:c r="LPW5863" s="25"/>
      <x:c r="LPX5863" s="25"/>
      <x:c r="LPY5863" s="25"/>
      <x:c r="LPZ5863" s="25"/>
      <x:c r="LQA5863" s="25"/>
      <x:c r="LQB5863" s="25"/>
      <x:c r="LQC5863" s="25"/>
      <x:c r="LQD5863" s="25"/>
      <x:c r="LQE5863" s="25"/>
      <x:c r="LQF5863" s="25"/>
      <x:c r="LQG5863" s="25"/>
      <x:c r="LQH5863" s="25"/>
      <x:c r="LQI5863" s="25"/>
      <x:c r="LQJ5863" s="25"/>
      <x:c r="LQK5863" s="25"/>
      <x:c r="LQL5863" s="25"/>
      <x:c r="LQM5863" s="25"/>
      <x:c r="LQN5863" s="25"/>
      <x:c r="LQO5863" s="25"/>
      <x:c r="LQP5863" s="25"/>
      <x:c r="LQQ5863" s="25"/>
      <x:c r="LQR5863" s="25"/>
      <x:c r="LQS5863" s="25"/>
      <x:c r="LQT5863" s="25"/>
      <x:c r="LQU5863" s="25"/>
      <x:c r="LQV5863" s="25"/>
      <x:c r="LQW5863" s="25"/>
      <x:c r="LQX5863" s="25"/>
      <x:c r="LQY5863" s="25"/>
      <x:c r="LQZ5863" s="25"/>
      <x:c r="LRA5863" s="25"/>
      <x:c r="LRB5863" s="25"/>
      <x:c r="LRC5863" s="25"/>
      <x:c r="LRD5863" s="25"/>
      <x:c r="LRE5863" s="25"/>
      <x:c r="LRF5863" s="25"/>
      <x:c r="LRG5863" s="25"/>
      <x:c r="LRH5863" s="25"/>
      <x:c r="LRI5863" s="25"/>
      <x:c r="LRJ5863" s="25"/>
      <x:c r="LRK5863" s="25"/>
      <x:c r="LRL5863" s="25"/>
      <x:c r="LRM5863" s="25"/>
      <x:c r="LRN5863" s="25"/>
      <x:c r="LRO5863" s="25"/>
      <x:c r="LRP5863" s="25"/>
      <x:c r="LRQ5863" s="25"/>
      <x:c r="LRR5863" s="25"/>
      <x:c r="LRS5863" s="25"/>
      <x:c r="LRT5863" s="25"/>
      <x:c r="LRU5863" s="25"/>
      <x:c r="LRV5863" s="25"/>
      <x:c r="LRW5863" s="25"/>
      <x:c r="LRX5863" s="25"/>
      <x:c r="LRY5863" s="25"/>
      <x:c r="LRZ5863" s="25"/>
      <x:c r="LSA5863" s="25"/>
      <x:c r="LSB5863" s="25"/>
      <x:c r="LSC5863" s="25"/>
      <x:c r="LSD5863" s="25"/>
      <x:c r="LSE5863" s="25"/>
      <x:c r="LSF5863" s="25"/>
      <x:c r="LSG5863" s="25"/>
      <x:c r="LSH5863" s="25"/>
      <x:c r="LSI5863" s="25"/>
      <x:c r="LSJ5863" s="25"/>
      <x:c r="LSK5863" s="25"/>
      <x:c r="LSL5863" s="25"/>
      <x:c r="LSM5863" s="25"/>
      <x:c r="LSN5863" s="25"/>
      <x:c r="LSO5863" s="25"/>
      <x:c r="LSP5863" s="25"/>
      <x:c r="LSQ5863" s="25"/>
      <x:c r="LSR5863" s="25"/>
      <x:c r="LSS5863" s="25"/>
      <x:c r="LST5863" s="25"/>
      <x:c r="LSU5863" s="25"/>
      <x:c r="LSV5863" s="25"/>
      <x:c r="LSW5863" s="25"/>
      <x:c r="LSX5863" s="25"/>
      <x:c r="LSY5863" s="25"/>
      <x:c r="LSZ5863" s="25"/>
      <x:c r="LTA5863" s="25"/>
      <x:c r="LTB5863" s="25"/>
      <x:c r="LTC5863" s="25"/>
      <x:c r="LTD5863" s="25"/>
      <x:c r="LTE5863" s="25"/>
      <x:c r="LTF5863" s="25"/>
      <x:c r="LTG5863" s="25"/>
      <x:c r="LTH5863" s="25"/>
      <x:c r="LTI5863" s="25"/>
      <x:c r="LTJ5863" s="25"/>
      <x:c r="LTK5863" s="25"/>
      <x:c r="LTL5863" s="25"/>
      <x:c r="LTM5863" s="25"/>
      <x:c r="LTN5863" s="25"/>
      <x:c r="LTO5863" s="25"/>
      <x:c r="LTP5863" s="25"/>
      <x:c r="LTQ5863" s="25"/>
      <x:c r="LTR5863" s="25"/>
      <x:c r="LTS5863" s="25"/>
      <x:c r="LTT5863" s="25"/>
      <x:c r="LTU5863" s="25"/>
      <x:c r="LTV5863" s="25"/>
      <x:c r="LTW5863" s="25"/>
      <x:c r="LTX5863" s="25"/>
      <x:c r="LTY5863" s="25"/>
      <x:c r="LTZ5863" s="25"/>
      <x:c r="LUA5863" s="25"/>
      <x:c r="LUB5863" s="25"/>
      <x:c r="LUC5863" s="25"/>
      <x:c r="LUD5863" s="25"/>
      <x:c r="LUE5863" s="25"/>
      <x:c r="LUF5863" s="25"/>
      <x:c r="LUG5863" s="25"/>
      <x:c r="LUH5863" s="25"/>
      <x:c r="LUI5863" s="25"/>
      <x:c r="LUJ5863" s="25"/>
      <x:c r="LUK5863" s="25"/>
      <x:c r="LUL5863" s="25"/>
      <x:c r="LUM5863" s="25"/>
      <x:c r="LUN5863" s="25"/>
      <x:c r="LUO5863" s="25"/>
      <x:c r="LUP5863" s="25"/>
      <x:c r="LUQ5863" s="25"/>
      <x:c r="LUR5863" s="25"/>
      <x:c r="LUS5863" s="25"/>
      <x:c r="LUT5863" s="25"/>
      <x:c r="LUU5863" s="25"/>
      <x:c r="LUV5863" s="25"/>
      <x:c r="LUW5863" s="25"/>
      <x:c r="LUX5863" s="25"/>
      <x:c r="LUY5863" s="25"/>
      <x:c r="LUZ5863" s="25"/>
      <x:c r="LVA5863" s="25"/>
      <x:c r="LVB5863" s="25"/>
      <x:c r="LVC5863" s="25"/>
      <x:c r="LVD5863" s="25"/>
      <x:c r="LVE5863" s="25"/>
      <x:c r="LVF5863" s="25"/>
      <x:c r="LVG5863" s="25"/>
      <x:c r="LVH5863" s="25"/>
      <x:c r="LVI5863" s="25"/>
      <x:c r="LVJ5863" s="25"/>
      <x:c r="LVK5863" s="25"/>
      <x:c r="LVL5863" s="25"/>
      <x:c r="LVM5863" s="25"/>
      <x:c r="LVN5863" s="25"/>
      <x:c r="LVO5863" s="25"/>
      <x:c r="LVP5863" s="25"/>
      <x:c r="LVQ5863" s="25"/>
      <x:c r="LVR5863" s="25"/>
      <x:c r="LVS5863" s="25"/>
      <x:c r="LVT5863" s="25"/>
      <x:c r="LVU5863" s="25"/>
      <x:c r="LVV5863" s="25"/>
      <x:c r="LVW5863" s="25"/>
      <x:c r="LVX5863" s="25"/>
      <x:c r="LVY5863" s="25"/>
      <x:c r="LVZ5863" s="25"/>
      <x:c r="LWA5863" s="25"/>
      <x:c r="LWB5863" s="25"/>
      <x:c r="LWC5863" s="25"/>
      <x:c r="LWD5863" s="25"/>
      <x:c r="LWE5863" s="25"/>
      <x:c r="LWF5863" s="25"/>
      <x:c r="LWG5863" s="25"/>
      <x:c r="LWH5863" s="25"/>
      <x:c r="LWI5863" s="25"/>
      <x:c r="LWJ5863" s="25"/>
      <x:c r="LWK5863" s="25"/>
      <x:c r="LWL5863" s="25"/>
      <x:c r="LWM5863" s="25"/>
      <x:c r="LWN5863" s="25"/>
      <x:c r="LWO5863" s="25"/>
      <x:c r="LWP5863" s="25"/>
      <x:c r="LWQ5863" s="25"/>
      <x:c r="LWR5863" s="25"/>
      <x:c r="LWS5863" s="25"/>
      <x:c r="LWT5863" s="25"/>
      <x:c r="LWU5863" s="25"/>
      <x:c r="LWV5863" s="25"/>
      <x:c r="LWW5863" s="25"/>
      <x:c r="LWX5863" s="25"/>
      <x:c r="LWY5863" s="25"/>
      <x:c r="LWZ5863" s="25"/>
      <x:c r="LXA5863" s="25"/>
      <x:c r="LXB5863" s="25"/>
      <x:c r="LXC5863" s="25"/>
      <x:c r="LXD5863" s="25"/>
      <x:c r="LXE5863" s="25"/>
      <x:c r="LXF5863" s="25"/>
      <x:c r="LXG5863" s="25"/>
      <x:c r="LXH5863" s="25"/>
      <x:c r="LXI5863" s="25"/>
      <x:c r="LXJ5863" s="25"/>
      <x:c r="LXK5863" s="25"/>
      <x:c r="LXL5863" s="25"/>
      <x:c r="LXM5863" s="25"/>
      <x:c r="LXN5863" s="25"/>
      <x:c r="LXO5863" s="25"/>
      <x:c r="LXP5863" s="25"/>
      <x:c r="LXQ5863" s="25"/>
      <x:c r="LXR5863" s="25"/>
      <x:c r="LXS5863" s="25"/>
      <x:c r="LXT5863" s="25"/>
      <x:c r="LXU5863" s="25"/>
      <x:c r="LXV5863" s="25"/>
      <x:c r="LXW5863" s="25"/>
      <x:c r="LXX5863" s="25"/>
      <x:c r="LXY5863" s="25"/>
      <x:c r="LXZ5863" s="25"/>
      <x:c r="LYA5863" s="25"/>
      <x:c r="LYB5863" s="25"/>
      <x:c r="LYC5863" s="25"/>
      <x:c r="LYD5863" s="25"/>
      <x:c r="LYE5863" s="25"/>
      <x:c r="LYF5863" s="25"/>
      <x:c r="LYG5863" s="25"/>
      <x:c r="LYH5863" s="25"/>
      <x:c r="LYI5863" s="25"/>
      <x:c r="LYJ5863" s="25"/>
      <x:c r="LYK5863" s="25"/>
      <x:c r="LYL5863" s="25"/>
      <x:c r="LYM5863" s="25"/>
      <x:c r="LYN5863" s="25"/>
      <x:c r="LYO5863" s="25"/>
      <x:c r="LYP5863" s="25"/>
      <x:c r="LYQ5863" s="25"/>
      <x:c r="LYR5863" s="25"/>
      <x:c r="LYS5863" s="25"/>
      <x:c r="LYT5863" s="25"/>
      <x:c r="LYU5863" s="25"/>
      <x:c r="LYV5863" s="25"/>
      <x:c r="LYW5863" s="25"/>
      <x:c r="LYX5863" s="25"/>
      <x:c r="LYY5863" s="25"/>
      <x:c r="LYZ5863" s="25"/>
      <x:c r="LZA5863" s="25"/>
      <x:c r="LZB5863" s="25"/>
      <x:c r="LZC5863" s="25"/>
      <x:c r="LZD5863" s="25"/>
      <x:c r="LZE5863" s="25"/>
      <x:c r="LZF5863" s="25"/>
      <x:c r="LZG5863" s="25"/>
      <x:c r="LZH5863" s="25"/>
      <x:c r="LZI5863" s="25"/>
      <x:c r="LZJ5863" s="25"/>
      <x:c r="LZK5863" s="25"/>
      <x:c r="LZL5863" s="25"/>
      <x:c r="LZM5863" s="25"/>
      <x:c r="LZN5863" s="25"/>
      <x:c r="LZO5863" s="25"/>
      <x:c r="LZP5863" s="25"/>
      <x:c r="LZQ5863" s="25"/>
      <x:c r="LZR5863" s="25"/>
      <x:c r="LZS5863" s="25"/>
      <x:c r="LZT5863" s="25"/>
      <x:c r="LZU5863" s="25"/>
      <x:c r="LZV5863" s="25"/>
      <x:c r="LZW5863" s="25"/>
      <x:c r="LZX5863" s="25"/>
      <x:c r="LZY5863" s="25"/>
      <x:c r="LZZ5863" s="25"/>
      <x:c r="MAA5863" s="25"/>
      <x:c r="MAB5863" s="25"/>
      <x:c r="MAC5863" s="25"/>
      <x:c r="MAD5863" s="25"/>
      <x:c r="MAE5863" s="25"/>
      <x:c r="MAF5863" s="25"/>
      <x:c r="MAG5863" s="25"/>
      <x:c r="MAH5863" s="25"/>
      <x:c r="MAI5863" s="25"/>
      <x:c r="MAJ5863" s="25"/>
      <x:c r="MAK5863" s="25"/>
      <x:c r="MAL5863" s="25"/>
      <x:c r="MAM5863" s="25"/>
      <x:c r="MAN5863" s="25"/>
      <x:c r="MAO5863" s="25"/>
      <x:c r="MAP5863" s="25"/>
      <x:c r="MAQ5863" s="25"/>
      <x:c r="MAR5863" s="25"/>
      <x:c r="MAS5863" s="25"/>
      <x:c r="MAT5863" s="25"/>
      <x:c r="MAU5863" s="25"/>
      <x:c r="MAV5863" s="25"/>
      <x:c r="MAW5863" s="25"/>
      <x:c r="MAX5863" s="25"/>
      <x:c r="MAY5863" s="25"/>
      <x:c r="MAZ5863" s="25"/>
      <x:c r="MBA5863" s="25"/>
      <x:c r="MBB5863" s="25"/>
      <x:c r="MBC5863" s="25"/>
      <x:c r="MBD5863" s="25"/>
      <x:c r="MBE5863" s="25"/>
      <x:c r="MBF5863" s="25"/>
      <x:c r="MBG5863" s="25"/>
      <x:c r="MBH5863" s="25"/>
      <x:c r="MBI5863" s="25"/>
      <x:c r="MBJ5863" s="25"/>
      <x:c r="MBK5863" s="25"/>
      <x:c r="MBL5863" s="25"/>
      <x:c r="MBM5863" s="25"/>
      <x:c r="MBN5863" s="25"/>
      <x:c r="MBO5863" s="25"/>
      <x:c r="MBP5863" s="25"/>
      <x:c r="MBQ5863" s="25"/>
      <x:c r="MBR5863" s="25"/>
      <x:c r="MBS5863" s="25"/>
      <x:c r="MBT5863" s="25"/>
      <x:c r="MBU5863" s="25"/>
      <x:c r="MBV5863" s="25"/>
      <x:c r="MBW5863" s="25"/>
      <x:c r="MBX5863" s="25"/>
      <x:c r="MBY5863" s="25"/>
      <x:c r="MBZ5863" s="25"/>
      <x:c r="MCA5863" s="25"/>
      <x:c r="MCB5863" s="25"/>
      <x:c r="MCC5863" s="25"/>
      <x:c r="MCD5863" s="25"/>
      <x:c r="MCE5863" s="25"/>
      <x:c r="MCF5863" s="25"/>
      <x:c r="MCG5863" s="25"/>
      <x:c r="MCH5863" s="25"/>
      <x:c r="MCI5863" s="25"/>
      <x:c r="MCJ5863" s="25"/>
      <x:c r="MCK5863" s="25"/>
      <x:c r="MCL5863" s="25"/>
      <x:c r="MCM5863" s="25"/>
      <x:c r="MCN5863" s="25"/>
      <x:c r="MCO5863" s="25"/>
      <x:c r="MCP5863" s="25"/>
      <x:c r="MCQ5863" s="25"/>
      <x:c r="MCR5863" s="25"/>
      <x:c r="MCS5863" s="25"/>
      <x:c r="MCT5863" s="25"/>
      <x:c r="MCU5863" s="25"/>
      <x:c r="MCV5863" s="25"/>
      <x:c r="MCW5863" s="25"/>
      <x:c r="MCX5863" s="25"/>
      <x:c r="MCY5863" s="25"/>
      <x:c r="MCZ5863" s="25"/>
      <x:c r="MDA5863" s="25"/>
      <x:c r="MDB5863" s="25"/>
      <x:c r="MDC5863" s="25"/>
      <x:c r="MDD5863" s="25"/>
      <x:c r="MDE5863" s="25"/>
      <x:c r="MDF5863" s="25"/>
      <x:c r="MDG5863" s="25"/>
      <x:c r="MDH5863" s="25"/>
      <x:c r="MDI5863" s="25"/>
      <x:c r="MDJ5863" s="25"/>
      <x:c r="MDK5863" s="25"/>
      <x:c r="MDL5863" s="25"/>
      <x:c r="MDM5863" s="25"/>
      <x:c r="MDN5863" s="25"/>
      <x:c r="MDO5863" s="25"/>
      <x:c r="MDP5863" s="25"/>
      <x:c r="MDQ5863" s="25"/>
      <x:c r="MDR5863" s="25"/>
      <x:c r="MDS5863" s="25"/>
      <x:c r="MDT5863" s="25"/>
      <x:c r="MDU5863" s="25"/>
      <x:c r="MDV5863" s="25"/>
      <x:c r="MDW5863" s="25"/>
      <x:c r="MDX5863" s="25"/>
      <x:c r="MDY5863" s="25"/>
      <x:c r="MDZ5863" s="25"/>
      <x:c r="MEA5863" s="25"/>
      <x:c r="MEB5863" s="25"/>
      <x:c r="MEC5863" s="25"/>
      <x:c r="MED5863" s="25"/>
      <x:c r="MEE5863" s="25"/>
      <x:c r="MEF5863" s="25"/>
      <x:c r="MEG5863" s="25"/>
      <x:c r="MEH5863" s="25"/>
      <x:c r="MEI5863" s="25"/>
      <x:c r="MEJ5863" s="25"/>
      <x:c r="MEK5863" s="25"/>
      <x:c r="MEL5863" s="25"/>
      <x:c r="MEM5863" s="25"/>
      <x:c r="MEN5863" s="25"/>
      <x:c r="MEO5863" s="25"/>
      <x:c r="MEP5863" s="25"/>
      <x:c r="MEQ5863" s="25"/>
      <x:c r="MER5863" s="25"/>
      <x:c r="MES5863" s="25"/>
      <x:c r="MET5863" s="25"/>
      <x:c r="MEU5863" s="25"/>
      <x:c r="MEV5863" s="25"/>
      <x:c r="MEW5863" s="25"/>
      <x:c r="MEX5863" s="25"/>
      <x:c r="MEY5863" s="25"/>
      <x:c r="MEZ5863" s="25"/>
      <x:c r="MFA5863" s="25"/>
      <x:c r="MFB5863" s="25"/>
      <x:c r="MFC5863" s="25"/>
      <x:c r="MFD5863" s="25"/>
      <x:c r="MFE5863" s="25"/>
      <x:c r="MFF5863" s="25"/>
      <x:c r="MFG5863" s="25"/>
      <x:c r="MFH5863" s="25"/>
      <x:c r="MFI5863" s="25"/>
      <x:c r="MFJ5863" s="25"/>
      <x:c r="MFK5863" s="25"/>
      <x:c r="MFL5863" s="25"/>
      <x:c r="MFM5863" s="25"/>
      <x:c r="MFN5863" s="25"/>
      <x:c r="MFO5863" s="25"/>
      <x:c r="MFP5863" s="25"/>
      <x:c r="MFQ5863" s="25"/>
      <x:c r="MFR5863" s="25"/>
      <x:c r="MFS5863" s="25"/>
      <x:c r="MFT5863" s="25"/>
      <x:c r="MFU5863" s="25"/>
      <x:c r="MFV5863" s="25"/>
      <x:c r="MFW5863" s="25"/>
      <x:c r="MFX5863" s="25"/>
      <x:c r="MFY5863" s="25"/>
      <x:c r="MFZ5863" s="25"/>
      <x:c r="MGA5863" s="25"/>
      <x:c r="MGB5863" s="25"/>
      <x:c r="MGC5863" s="25"/>
      <x:c r="MGD5863" s="25"/>
      <x:c r="MGE5863" s="25"/>
      <x:c r="MGF5863" s="25"/>
      <x:c r="MGG5863" s="25"/>
      <x:c r="MGH5863" s="25"/>
      <x:c r="MGI5863" s="25"/>
      <x:c r="MGJ5863" s="25"/>
      <x:c r="MGK5863" s="25"/>
      <x:c r="MGL5863" s="25"/>
      <x:c r="MGM5863" s="25"/>
      <x:c r="MGN5863" s="25"/>
      <x:c r="MGO5863" s="25"/>
      <x:c r="MGP5863" s="25"/>
      <x:c r="MGQ5863" s="25"/>
      <x:c r="MGR5863" s="25"/>
      <x:c r="MGS5863" s="25"/>
      <x:c r="MGT5863" s="25"/>
      <x:c r="MGU5863" s="25"/>
      <x:c r="MGV5863" s="25"/>
      <x:c r="MGW5863" s="25"/>
      <x:c r="MGX5863" s="25"/>
      <x:c r="MGY5863" s="25"/>
      <x:c r="MGZ5863" s="25"/>
      <x:c r="MHA5863" s="25"/>
      <x:c r="MHB5863" s="25"/>
      <x:c r="MHC5863" s="25"/>
      <x:c r="MHD5863" s="25"/>
      <x:c r="MHE5863" s="25"/>
      <x:c r="MHF5863" s="25"/>
      <x:c r="MHG5863" s="25"/>
      <x:c r="MHH5863" s="25"/>
      <x:c r="MHI5863" s="25"/>
      <x:c r="MHJ5863" s="25"/>
      <x:c r="MHK5863" s="25"/>
      <x:c r="MHL5863" s="25"/>
      <x:c r="MHM5863" s="25"/>
      <x:c r="MHN5863" s="25"/>
      <x:c r="MHO5863" s="25"/>
      <x:c r="MHP5863" s="25"/>
      <x:c r="MHQ5863" s="25"/>
      <x:c r="MHR5863" s="25"/>
      <x:c r="MHS5863" s="25"/>
      <x:c r="MHT5863" s="25"/>
      <x:c r="MHU5863" s="25"/>
      <x:c r="MHV5863" s="25"/>
      <x:c r="MHW5863" s="25"/>
      <x:c r="MHX5863" s="25"/>
      <x:c r="MHY5863" s="25"/>
      <x:c r="MHZ5863" s="25"/>
      <x:c r="MIA5863" s="25"/>
      <x:c r="MIB5863" s="25"/>
      <x:c r="MIC5863" s="25"/>
      <x:c r="MID5863" s="25"/>
      <x:c r="MIE5863" s="25"/>
      <x:c r="MIF5863" s="25"/>
      <x:c r="MIG5863" s="25"/>
      <x:c r="MIH5863" s="25"/>
      <x:c r="MII5863" s="25"/>
      <x:c r="MIJ5863" s="25"/>
      <x:c r="MIK5863" s="25"/>
      <x:c r="MIL5863" s="25"/>
      <x:c r="MIM5863" s="25"/>
      <x:c r="MIN5863" s="25"/>
      <x:c r="MIO5863" s="25"/>
      <x:c r="MIP5863" s="25"/>
      <x:c r="MIQ5863" s="25"/>
      <x:c r="MIR5863" s="25"/>
      <x:c r="MIS5863" s="25"/>
      <x:c r="MIT5863" s="25"/>
      <x:c r="MIU5863" s="25"/>
      <x:c r="MIV5863" s="25"/>
      <x:c r="MIW5863" s="25"/>
      <x:c r="MIX5863" s="25"/>
      <x:c r="MIY5863" s="25"/>
      <x:c r="MIZ5863" s="25"/>
      <x:c r="MJA5863" s="25"/>
      <x:c r="MJB5863" s="25"/>
      <x:c r="MJC5863" s="25"/>
      <x:c r="MJD5863" s="25"/>
      <x:c r="MJE5863" s="25"/>
      <x:c r="MJF5863" s="25"/>
      <x:c r="MJG5863" s="25"/>
      <x:c r="MJH5863" s="25"/>
      <x:c r="MJI5863" s="25"/>
      <x:c r="MJJ5863" s="25"/>
      <x:c r="MJK5863" s="25"/>
      <x:c r="MJL5863" s="25"/>
      <x:c r="MJM5863" s="25"/>
      <x:c r="MJN5863" s="25"/>
      <x:c r="MJO5863" s="25"/>
      <x:c r="MJP5863" s="25"/>
      <x:c r="MJQ5863" s="25"/>
      <x:c r="MJR5863" s="25"/>
      <x:c r="MJS5863" s="25"/>
      <x:c r="MJT5863" s="25"/>
      <x:c r="MJU5863" s="25"/>
      <x:c r="MJV5863" s="25"/>
      <x:c r="MJW5863" s="25"/>
      <x:c r="MJX5863" s="25"/>
      <x:c r="MJY5863" s="25"/>
      <x:c r="MJZ5863" s="25"/>
      <x:c r="MKA5863" s="25"/>
      <x:c r="MKB5863" s="25"/>
      <x:c r="MKC5863" s="25"/>
      <x:c r="MKD5863" s="25"/>
      <x:c r="MKE5863" s="25"/>
      <x:c r="MKF5863" s="25"/>
      <x:c r="MKG5863" s="25"/>
      <x:c r="MKH5863" s="25"/>
      <x:c r="MKI5863" s="25"/>
      <x:c r="MKJ5863" s="25"/>
      <x:c r="MKK5863" s="25"/>
      <x:c r="MKL5863" s="25"/>
      <x:c r="MKM5863" s="25"/>
      <x:c r="MKN5863" s="25"/>
      <x:c r="MKO5863" s="25"/>
      <x:c r="MKP5863" s="25"/>
      <x:c r="MKQ5863" s="25"/>
      <x:c r="MKR5863" s="25"/>
      <x:c r="MKS5863" s="25"/>
      <x:c r="MKT5863" s="25"/>
      <x:c r="MKU5863" s="25"/>
      <x:c r="MKV5863" s="25"/>
      <x:c r="MKW5863" s="25"/>
      <x:c r="MKX5863" s="25"/>
      <x:c r="MKY5863" s="25"/>
      <x:c r="MKZ5863" s="25"/>
      <x:c r="MLA5863" s="25"/>
      <x:c r="MLB5863" s="25"/>
      <x:c r="MLC5863" s="25"/>
      <x:c r="MLD5863" s="25"/>
      <x:c r="MLE5863" s="25"/>
      <x:c r="MLF5863" s="25"/>
      <x:c r="MLG5863" s="25"/>
      <x:c r="MLH5863" s="25"/>
      <x:c r="MLI5863" s="25"/>
      <x:c r="MLJ5863" s="25"/>
      <x:c r="MLK5863" s="25"/>
      <x:c r="MLL5863" s="25"/>
      <x:c r="MLM5863" s="25"/>
      <x:c r="MLN5863" s="25"/>
      <x:c r="MLO5863" s="25"/>
      <x:c r="MLP5863" s="25"/>
      <x:c r="MLQ5863" s="25"/>
      <x:c r="MLR5863" s="25"/>
      <x:c r="MLS5863" s="25"/>
      <x:c r="MLT5863" s="25"/>
      <x:c r="MLU5863" s="25"/>
      <x:c r="MLV5863" s="25"/>
      <x:c r="MLW5863" s="25"/>
      <x:c r="MLX5863" s="25"/>
      <x:c r="MLY5863" s="25"/>
      <x:c r="MLZ5863" s="25"/>
      <x:c r="MMA5863" s="25"/>
      <x:c r="MMB5863" s="25"/>
      <x:c r="MMC5863" s="25"/>
      <x:c r="MMD5863" s="25"/>
      <x:c r="MME5863" s="25"/>
      <x:c r="MMF5863" s="25"/>
      <x:c r="MMG5863" s="25"/>
      <x:c r="MMH5863" s="25"/>
      <x:c r="MMI5863" s="25"/>
      <x:c r="MMJ5863" s="25"/>
      <x:c r="MMK5863" s="25"/>
      <x:c r="MML5863" s="25"/>
      <x:c r="MMM5863" s="25"/>
      <x:c r="MMN5863" s="25"/>
      <x:c r="MMO5863" s="25"/>
      <x:c r="MMP5863" s="25"/>
      <x:c r="MMQ5863" s="25"/>
      <x:c r="MMR5863" s="25"/>
      <x:c r="MMS5863" s="25"/>
      <x:c r="MMT5863" s="25"/>
      <x:c r="MMU5863" s="25"/>
      <x:c r="MMV5863" s="25"/>
      <x:c r="MMW5863" s="25"/>
      <x:c r="MMX5863" s="25"/>
      <x:c r="MMY5863" s="25"/>
      <x:c r="MMZ5863" s="25"/>
      <x:c r="MNA5863" s="25"/>
      <x:c r="MNB5863" s="25"/>
      <x:c r="MNC5863" s="25"/>
      <x:c r="MND5863" s="25"/>
      <x:c r="MNE5863" s="25"/>
      <x:c r="MNF5863" s="25"/>
      <x:c r="MNG5863" s="25"/>
      <x:c r="MNH5863" s="25"/>
      <x:c r="MNI5863" s="25"/>
      <x:c r="MNJ5863" s="25"/>
      <x:c r="MNK5863" s="25"/>
      <x:c r="MNL5863" s="25"/>
      <x:c r="MNM5863" s="25"/>
      <x:c r="MNN5863" s="25"/>
      <x:c r="MNO5863" s="25"/>
      <x:c r="MNP5863" s="25"/>
      <x:c r="MNQ5863" s="25"/>
      <x:c r="MNR5863" s="25"/>
      <x:c r="MNS5863" s="25"/>
      <x:c r="MNT5863" s="25"/>
      <x:c r="MNU5863" s="25"/>
      <x:c r="MNV5863" s="25"/>
      <x:c r="MNW5863" s="25"/>
      <x:c r="MNX5863" s="25"/>
      <x:c r="MNY5863" s="25"/>
      <x:c r="MNZ5863" s="25"/>
      <x:c r="MOA5863" s="25"/>
      <x:c r="MOB5863" s="25"/>
      <x:c r="MOC5863" s="25"/>
      <x:c r="MOD5863" s="25"/>
      <x:c r="MOE5863" s="25"/>
      <x:c r="MOF5863" s="25"/>
      <x:c r="MOG5863" s="25"/>
      <x:c r="MOH5863" s="25"/>
      <x:c r="MOI5863" s="25"/>
      <x:c r="MOJ5863" s="25"/>
      <x:c r="MOK5863" s="25"/>
      <x:c r="MOL5863" s="25"/>
      <x:c r="MOM5863" s="25"/>
      <x:c r="MON5863" s="25"/>
      <x:c r="MOO5863" s="25"/>
      <x:c r="MOP5863" s="25"/>
      <x:c r="MOQ5863" s="25"/>
      <x:c r="MOR5863" s="25"/>
      <x:c r="MOS5863" s="25"/>
      <x:c r="MOT5863" s="25"/>
      <x:c r="MOU5863" s="25"/>
      <x:c r="MOV5863" s="25"/>
      <x:c r="MOW5863" s="25"/>
      <x:c r="MOX5863" s="25"/>
      <x:c r="MOY5863" s="25"/>
      <x:c r="MOZ5863" s="25"/>
      <x:c r="MPA5863" s="25"/>
      <x:c r="MPB5863" s="25"/>
      <x:c r="MPC5863" s="25"/>
      <x:c r="MPD5863" s="25"/>
      <x:c r="MPE5863" s="25"/>
      <x:c r="MPF5863" s="25"/>
      <x:c r="MPG5863" s="25"/>
      <x:c r="MPH5863" s="25"/>
      <x:c r="MPI5863" s="25"/>
      <x:c r="MPJ5863" s="25"/>
      <x:c r="MPK5863" s="25"/>
      <x:c r="MPL5863" s="25"/>
      <x:c r="MPM5863" s="25"/>
      <x:c r="MPN5863" s="25"/>
      <x:c r="MPO5863" s="25"/>
      <x:c r="MPP5863" s="25"/>
      <x:c r="MPQ5863" s="25"/>
      <x:c r="MPR5863" s="25"/>
      <x:c r="MPS5863" s="25"/>
      <x:c r="MPT5863" s="25"/>
      <x:c r="MPU5863" s="25"/>
      <x:c r="MPV5863" s="25"/>
      <x:c r="MPW5863" s="25"/>
      <x:c r="MPX5863" s="25"/>
      <x:c r="MPY5863" s="25"/>
      <x:c r="MPZ5863" s="25"/>
      <x:c r="MQA5863" s="25"/>
      <x:c r="MQB5863" s="25"/>
      <x:c r="MQC5863" s="25"/>
      <x:c r="MQD5863" s="25"/>
      <x:c r="MQE5863" s="25"/>
      <x:c r="MQF5863" s="25"/>
      <x:c r="MQG5863" s="25"/>
      <x:c r="MQH5863" s="25"/>
      <x:c r="MQI5863" s="25"/>
      <x:c r="MQJ5863" s="25"/>
      <x:c r="MQK5863" s="25"/>
      <x:c r="MQL5863" s="25"/>
      <x:c r="MQM5863" s="25"/>
      <x:c r="MQN5863" s="25"/>
      <x:c r="MQO5863" s="25"/>
      <x:c r="MQP5863" s="25"/>
      <x:c r="MQQ5863" s="25"/>
      <x:c r="MQR5863" s="25"/>
      <x:c r="MQS5863" s="25"/>
      <x:c r="MQT5863" s="25"/>
      <x:c r="MQU5863" s="25"/>
      <x:c r="MQV5863" s="25"/>
      <x:c r="MQW5863" s="25"/>
      <x:c r="MQX5863" s="25"/>
      <x:c r="MQY5863" s="25"/>
      <x:c r="MQZ5863" s="25"/>
      <x:c r="MRA5863" s="25"/>
      <x:c r="MRB5863" s="25"/>
      <x:c r="MRC5863" s="25"/>
      <x:c r="MRD5863" s="25"/>
      <x:c r="MRE5863" s="25"/>
      <x:c r="MRF5863" s="25"/>
      <x:c r="MRG5863" s="25"/>
      <x:c r="MRH5863" s="25"/>
      <x:c r="MRI5863" s="25"/>
      <x:c r="MRJ5863" s="25"/>
      <x:c r="MRK5863" s="25"/>
      <x:c r="MRL5863" s="25"/>
      <x:c r="MRM5863" s="25"/>
      <x:c r="MRN5863" s="25"/>
      <x:c r="MRO5863" s="25"/>
      <x:c r="MRP5863" s="25"/>
      <x:c r="MRQ5863" s="25"/>
      <x:c r="MRR5863" s="25"/>
      <x:c r="MRS5863" s="25"/>
      <x:c r="MRT5863" s="25"/>
      <x:c r="MRU5863" s="25"/>
      <x:c r="MRV5863" s="25"/>
      <x:c r="MRW5863" s="25"/>
      <x:c r="MRX5863" s="25"/>
      <x:c r="MRY5863" s="25"/>
      <x:c r="MRZ5863" s="25"/>
      <x:c r="MSA5863" s="25"/>
      <x:c r="MSB5863" s="25"/>
      <x:c r="MSC5863" s="25"/>
      <x:c r="MSD5863" s="25"/>
      <x:c r="MSE5863" s="25"/>
      <x:c r="MSF5863" s="25"/>
      <x:c r="MSG5863" s="25"/>
      <x:c r="MSH5863" s="25"/>
      <x:c r="MSI5863" s="25"/>
      <x:c r="MSJ5863" s="25"/>
      <x:c r="MSK5863" s="25"/>
      <x:c r="MSL5863" s="25"/>
      <x:c r="MSM5863" s="25"/>
      <x:c r="MSN5863" s="25"/>
      <x:c r="MSO5863" s="25"/>
      <x:c r="MSP5863" s="25"/>
      <x:c r="MSQ5863" s="25"/>
      <x:c r="MSR5863" s="25"/>
      <x:c r="MSS5863" s="25"/>
      <x:c r="MST5863" s="25"/>
      <x:c r="MSU5863" s="25"/>
      <x:c r="MSV5863" s="25"/>
      <x:c r="MSW5863" s="25"/>
      <x:c r="MSX5863" s="25"/>
      <x:c r="MSY5863" s="25"/>
      <x:c r="MSZ5863" s="25"/>
      <x:c r="MTA5863" s="25"/>
      <x:c r="MTB5863" s="25"/>
      <x:c r="MTC5863" s="25"/>
      <x:c r="MTD5863" s="25"/>
      <x:c r="MTE5863" s="25"/>
      <x:c r="MTF5863" s="25"/>
      <x:c r="MTG5863" s="25"/>
      <x:c r="MTH5863" s="25"/>
      <x:c r="MTI5863" s="25"/>
      <x:c r="MTJ5863" s="25"/>
      <x:c r="MTK5863" s="25"/>
      <x:c r="MTL5863" s="25"/>
      <x:c r="MTM5863" s="25"/>
      <x:c r="MTN5863" s="25"/>
      <x:c r="MTO5863" s="25"/>
      <x:c r="MTP5863" s="25"/>
      <x:c r="MTQ5863" s="25"/>
      <x:c r="MTR5863" s="25"/>
      <x:c r="MTS5863" s="25"/>
      <x:c r="MTT5863" s="25"/>
      <x:c r="MTU5863" s="25"/>
      <x:c r="MTV5863" s="25"/>
      <x:c r="MTW5863" s="25"/>
      <x:c r="MTX5863" s="25"/>
      <x:c r="MTY5863" s="25"/>
      <x:c r="MTZ5863" s="25"/>
      <x:c r="MUA5863" s="25"/>
      <x:c r="MUB5863" s="25"/>
      <x:c r="MUC5863" s="25"/>
      <x:c r="MUD5863" s="25"/>
      <x:c r="MUE5863" s="25"/>
      <x:c r="MUF5863" s="25"/>
      <x:c r="MUG5863" s="25"/>
      <x:c r="MUH5863" s="25"/>
      <x:c r="MUI5863" s="25"/>
      <x:c r="MUJ5863" s="25"/>
      <x:c r="MUK5863" s="25"/>
      <x:c r="MUL5863" s="25"/>
      <x:c r="MUM5863" s="25"/>
      <x:c r="MUN5863" s="25"/>
      <x:c r="MUO5863" s="25"/>
      <x:c r="MUP5863" s="25"/>
      <x:c r="MUQ5863" s="25"/>
      <x:c r="MUR5863" s="25"/>
      <x:c r="MUS5863" s="25"/>
      <x:c r="MUT5863" s="25"/>
      <x:c r="MUU5863" s="25"/>
      <x:c r="MUV5863" s="25"/>
      <x:c r="MUW5863" s="25"/>
      <x:c r="MUX5863" s="25"/>
      <x:c r="MUY5863" s="25"/>
      <x:c r="MUZ5863" s="25"/>
      <x:c r="MVA5863" s="25"/>
      <x:c r="MVB5863" s="25"/>
      <x:c r="MVC5863" s="25"/>
      <x:c r="MVD5863" s="25"/>
      <x:c r="MVE5863" s="25"/>
      <x:c r="MVF5863" s="25"/>
      <x:c r="MVG5863" s="25"/>
      <x:c r="MVH5863" s="25"/>
      <x:c r="MVI5863" s="25"/>
      <x:c r="MVJ5863" s="25"/>
      <x:c r="MVK5863" s="25"/>
      <x:c r="MVL5863" s="25"/>
      <x:c r="MVM5863" s="25"/>
      <x:c r="MVN5863" s="25"/>
      <x:c r="MVO5863" s="25"/>
      <x:c r="MVP5863" s="25"/>
      <x:c r="MVQ5863" s="25"/>
      <x:c r="MVR5863" s="25"/>
      <x:c r="MVS5863" s="25"/>
      <x:c r="MVT5863" s="25"/>
      <x:c r="MVU5863" s="25"/>
      <x:c r="MVV5863" s="25"/>
      <x:c r="MVW5863" s="25"/>
      <x:c r="MVX5863" s="25"/>
      <x:c r="MVY5863" s="25"/>
      <x:c r="MVZ5863" s="25"/>
      <x:c r="MWA5863" s="25"/>
      <x:c r="MWB5863" s="25"/>
      <x:c r="MWC5863" s="25"/>
      <x:c r="MWD5863" s="25"/>
      <x:c r="MWE5863" s="25"/>
      <x:c r="MWF5863" s="25"/>
      <x:c r="MWG5863" s="25"/>
      <x:c r="MWH5863" s="25"/>
      <x:c r="MWI5863" s="25"/>
      <x:c r="MWJ5863" s="25"/>
      <x:c r="MWK5863" s="25"/>
      <x:c r="MWL5863" s="25"/>
      <x:c r="MWM5863" s="25"/>
      <x:c r="MWN5863" s="25"/>
      <x:c r="MWO5863" s="25"/>
      <x:c r="MWP5863" s="25"/>
      <x:c r="MWQ5863" s="25"/>
      <x:c r="MWR5863" s="25"/>
      <x:c r="MWS5863" s="25"/>
      <x:c r="MWT5863" s="25"/>
      <x:c r="MWU5863" s="25"/>
      <x:c r="MWV5863" s="25"/>
      <x:c r="MWW5863" s="25"/>
      <x:c r="MWX5863" s="25"/>
      <x:c r="MWY5863" s="25"/>
      <x:c r="MWZ5863" s="25"/>
      <x:c r="MXA5863" s="25"/>
      <x:c r="MXB5863" s="25"/>
      <x:c r="MXC5863" s="25"/>
      <x:c r="MXD5863" s="25"/>
      <x:c r="MXE5863" s="25"/>
      <x:c r="MXF5863" s="25"/>
      <x:c r="MXG5863" s="25"/>
      <x:c r="MXH5863" s="25"/>
      <x:c r="MXI5863" s="25"/>
      <x:c r="MXJ5863" s="25"/>
      <x:c r="MXK5863" s="25"/>
      <x:c r="MXL5863" s="25"/>
      <x:c r="MXM5863" s="25"/>
      <x:c r="MXN5863" s="25"/>
      <x:c r="MXO5863" s="25"/>
      <x:c r="MXP5863" s="25"/>
      <x:c r="MXQ5863" s="25"/>
      <x:c r="MXR5863" s="25"/>
      <x:c r="MXS5863" s="25"/>
      <x:c r="MXT5863" s="25"/>
      <x:c r="MXU5863" s="25"/>
      <x:c r="MXV5863" s="25"/>
      <x:c r="MXW5863" s="25"/>
      <x:c r="MXX5863" s="25"/>
      <x:c r="MXY5863" s="25"/>
      <x:c r="MXZ5863" s="25"/>
      <x:c r="MYA5863" s="25"/>
      <x:c r="MYB5863" s="25"/>
      <x:c r="MYC5863" s="25"/>
      <x:c r="MYD5863" s="25"/>
      <x:c r="MYE5863" s="25"/>
      <x:c r="MYF5863" s="25"/>
      <x:c r="MYG5863" s="25"/>
      <x:c r="MYH5863" s="25"/>
      <x:c r="MYI5863" s="25"/>
      <x:c r="MYJ5863" s="25"/>
      <x:c r="MYK5863" s="25"/>
      <x:c r="MYL5863" s="25"/>
      <x:c r="MYM5863" s="25"/>
      <x:c r="MYN5863" s="25"/>
      <x:c r="MYO5863" s="25"/>
      <x:c r="MYP5863" s="25"/>
      <x:c r="MYQ5863" s="25"/>
      <x:c r="MYR5863" s="25"/>
      <x:c r="MYS5863" s="25"/>
      <x:c r="MYT5863" s="25"/>
      <x:c r="MYU5863" s="25"/>
      <x:c r="MYV5863" s="25"/>
      <x:c r="MYW5863" s="25"/>
      <x:c r="MYX5863" s="25"/>
      <x:c r="MYY5863" s="25"/>
      <x:c r="MYZ5863" s="25"/>
      <x:c r="MZA5863" s="25"/>
      <x:c r="MZB5863" s="25"/>
      <x:c r="MZC5863" s="25"/>
      <x:c r="MZD5863" s="25"/>
      <x:c r="MZE5863" s="25"/>
      <x:c r="MZF5863" s="25"/>
      <x:c r="MZG5863" s="25"/>
      <x:c r="MZH5863" s="25"/>
      <x:c r="MZI5863" s="25"/>
      <x:c r="MZJ5863" s="25"/>
      <x:c r="MZK5863" s="25"/>
      <x:c r="MZL5863" s="25"/>
      <x:c r="MZM5863" s="25"/>
      <x:c r="MZN5863" s="25"/>
      <x:c r="MZO5863" s="25"/>
      <x:c r="MZP5863" s="25"/>
      <x:c r="MZQ5863" s="25"/>
      <x:c r="MZR5863" s="25"/>
      <x:c r="MZS5863" s="25"/>
      <x:c r="MZT5863" s="25"/>
      <x:c r="MZU5863" s="25"/>
      <x:c r="MZV5863" s="25"/>
      <x:c r="MZW5863" s="25"/>
      <x:c r="MZX5863" s="25"/>
      <x:c r="MZY5863" s="25"/>
      <x:c r="MZZ5863" s="25"/>
      <x:c r="NAA5863" s="25"/>
      <x:c r="NAB5863" s="25"/>
      <x:c r="NAC5863" s="25"/>
      <x:c r="NAD5863" s="25"/>
      <x:c r="NAE5863" s="25"/>
      <x:c r="NAF5863" s="25"/>
      <x:c r="NAG5863" s="25"/>
      <x:c r="NAH5863" s="25"/>
      <x:c r="NAI5863" s="25"/>
      <x:c r="NAJ5863" s="25"/>
      <x:c r="NAK5863" s="25"/>
      <x:c r="NAL5863" s="25"/>
      <x:c r="NAM5863" s="25"/>
      <x:c r="NAN5863" s="25"/>
      <x:c r="NAO5863" s="25"/>
      <x:c r="NAP5863" s="25"/>
      <x:c r="NAQ5863" s="25"/>
      <x:c r="NAR5863" s="25"/>
      <x:c r="NAS5863" s="25"/>
      <x:c r="NAT5863" s="25"/>
      <x:c r="NAU5863" s="25"/>
      <x:c r="NAV5863" s="25"/>
      <x:c r="NAW5863" s="25"/>
      <x:c r="NAX5863" s="25"/>
      <x:c r="NAY5863" s="25"/>
      <x:c r="NAZ5863" s="25"/>
      <x:c r="NBA5863" s="25"/>
      <x:c r="NBB5863" s="25"/>
      <x:c r="NBC5863" s="25"/>
      <x:c r="NBD5863" s="25"/>
      <x:c r="NBE5863" s="25"/>
      <x:c r="NBF5863" s="25"/>
      <x:c r="NBG5863" s="25"/>
      <x:c r="NBH5863" s="25"/>
      <x:c r="NBI5863" s="25"/>
      <x:c r="NBJ5863" s="25"/>
      <x:c r="NBK5863" s="25"/>
      <x:c r="NBL5863" s="25"/>
      <x:c r="NBM5863" s="25"/>
      <x:c r="NBN5863" s="25"/>
      <x:c r="NBO5863" s="25"/>
      <x:c r="NBP5863" s="25"/>
      <x:c r="NBQ5863" s="25"/>
      <x:c r="NBR5863" s="25"/>
      <x:c r="NBS5863" s="25"/>
      <x:c r="NBT5863" s="25"/>
      <x:c r="NBU5863" s="25"/>
      <x:c r="NBV5863" s="25"/>
      <x:c r="NBW5863" s="25"/>
      <x:c r="NBX5863" s="25"/>
      <x:c r="NBY5863" s="25"/>
      <x:c r="NBZ5863" s="25"/>
      <x:c r="NCA5863" s="25"/>
      <x:c r="NCB5863" s="25"/>
      <x:c r="NCC5863" s="25"/>
      <x:c r="NCD5863" s="25"/>
      <x:c r="NCE5863" s="25"/>
      <x:c r="NCF5863" s="25"/>
      <x:c r="NCG5863" s="25"/>
      <x:c r="NCH5863" s="25"/>
      <x:c r="NCI5863" s="25"/>
      <x:c r="NCJ5863" s="25"/>
      <x:c r="NCK5863" s="25"/>
      <x:c r="NCL5863" s="25"/>
      <x:c r="NCM5863" s="25"/>
      <x:c r="NCN5863" s="25"/>
      <x:c r="NCO5863" s="25"/>
      <x:c r="NCP5863" s="25"/>
      <x:c r="NCQ5863" s="25"/>
      <x:c r="NCR5863" s="25"/>
      <x:c r="NCS5863" s="25"/>
      <x:c r="NCT5863" s="25"/>
      <x:c r="NCU5863" s="25"/>
      <x:c r="NCV5863" s="25"/>
      <x:c r="NCW5863" s="25"/>
      <x:c r="NCX5863" s="25"/>
      <x:c r="NCY5863" s="25"/>
      <x:c r="NCZ5863" s="25"/>
      <x:c r="NDA5863" s="25"/>
      <x:c r="NDB5863" s="25"/>
      <x:c r="NDC5863" s="25"/>
      <x:c r="NDD5863" s="25"/>
      <x:c r="NDE5863" s="25"/>
      <x:c r="NDF5863" s="25"/>
      <x:c r="NDG5863" s="25"/>
      <x:c r="NDH5863" s="25"/>
      <x:c r="NDI5863" s="25"/>
      <x:c r="NDJ5863" s="25"/>
      <x:c r="NDK5863" s="25"/>
      <x:c r="NDL5863" s="25"/>
      <x:c r="NDM5863" s="25"/>
      <x:c r="NDN5863" s="25"/>
      <x:c r="NDO5863" s="25"/>
      <x:c r="NDP5863" s="25"/>
      <x:c r="NDQ5863" s="25"/>
      <x:c r="NDR5863" s="25"/>
      <x:c r="NDS5863" s="25"/>
      <x:c r="NDT5863" s="25"/>
      <x:c r="NDU5863" s="25"/>
      <x:c r="NDV5863" s="25"/>
      <x:c r="NDW5863" s="25"/>
      <x:c r="NDX5863" s="25"/>
      <x:c r="NDY5863" s="25"/>
      <x:c r="NDZ5863" s="25"/>
      <x:c r="NEA5863" s="25"/>
      <x:c r="NEB5863" s="25"/>
      <x:c r="NEC5863" s="25"/>
      <x:c r="NED5863" s="25"/>
      <x:c r="NEE5863" s="25"/>
      <x:c r="NEF5863" s="25"/>
      <x:c r="NEG5863" s="25"/>
      <x:c r="NEH5863" s="25"/>
      <x:c r="NEI5863" s="25"/>
      <x:c r="NEJ5863" s="25"/>
      <x:c r="NEK5863" s="25"/>
      <x:c r="NEL5863" s="25"/>
      <x:c r="NEM5863" s="25"/>
      <x:c r="NEN5863" s="25"/>
      <x:c r="NEO5863" s="25"/>
      <x:c r="NEP5863" s="25"/>
      <x:c r="NEQ5863" s="25"/>
      <x:c r="NER5863" s="25"/>
      <x:c r="NES5863" s="25"/>
      <x:c r="NET5863" s="25"/>
      <x:c r="NEU5863" s="25"/>
      <x:c r="NEV5863" s="25"/>
      <x:c r="NEW5863" s="25"/>
      <x:c r="NEX5863" s="25"/>
      <x:c r="NEY5863" s="25"/>
      <x:c r="NEZ5863" s="25"/>
      <x:c r="NFA5863" s="25"/>
      <x:c r="NFB5863" s="25"/>
      <x:c r="NFC5863" s="25"/>
      <x:c r="NFD5863" s="25"/>
      <x:c r="NFE5863" s="25"/>
      <x:c r="NFF5863" s="25"/>
      <x:c r="NFG5863" s="25"/>
      <x:c r="NFH5863" s="25"/>
      <x:c r="NFI5863" s="25"/>
      <x:c r="NFJ5863" s="25"/>
      <x:c r="NFK5863" s="25"/>
      <x:c r="NFL5863" s="25"/>
      <x:c r="NFM5863" s="25"/>
      <x:c r="NFN5863" s="25"/>
      <x:c r="NFO5863" s="25"/>
      <x:c r="NFP5863" s="25"/>
      <x:c r="NFQ5863" s="25"/>
      <x:c r="NFR5863" s="25"/>
      <x:c r="NFS5863" s="25"/>
      <x:c r="NFT5863" s="25"/>
      <x:c r="NFU5863" s="25"/>
      <x:c r="NFV5863" s="25"/>
      <x:c r="NFW5863" s="25"/>
      <x:c r="NFX5863" s="25"/>
      <x:c r="NFY5863" s="25"/>
      <x:c r="NFZ5863" s="25"/>
      <x:c r="NGA5863" s="25"/>
      <x:c r="NGB5863" s="25"/>
      <x:c r="NGC5863" s="25"/>
      <x:c r="NGD5863" s="25"/>
      <x:c r="NGE5863" s="25"/>
      <x:c r="NGF5863" s="25"/>
      <x:c r="NGG5863" s="25"/>
      <x:c r="NGH5863" s="25"/>
      <x:c r="NGI5863" s="25"/>
      <x:c r="NGJ5863" s="25"/>
      <x:c r="NGK5863" s="25"/>
      <x:c r="NGL5863" s="25"/>
      <x:c r="NGM5863" s="25"/>
      <x:c r="NGN5863" s="25"/>
      <x:c r="NGO5863" s="25"/>
      <x:c r="NGP5863" s="25"/>
      <x:c r="NGQ5863" s="25"/>
      <x:c r="NGR5863" s="25"/>
      <x:c r="NGS5863" s="25"/>
      <x:c r="NGT5863" s="25"/>
      <x:c r="NGU5863" s="25"/>
      <x:c r="NGV5863" s="25"/>
      <x:c r="NGW5863" s="25"/>
      <x:c r="NGX5863" s="25"/>
      <x:c r="NGY5863" s="25"/>
      <x:c r="NGZ5863" s="25"/>
      <x:c r="NHA5863" s="25"/>
      <x:c r="NHB5863" s="25"/>
      <x:c r="NHC5863" s="25"/>
      <x:c r="NHD5863" s="25"/>
      <x:c r="NHE5863" s="25"/>
      <x:c r="NHF5863" s="25"/>
      <x:c r="NHG5863" s="25"/>
      <x:c r="NHH5863" s="25"/>
      <x:c r="NHI5863" s="25"/>
      <x:c r="NHJ5863" s="25"/>
      <x:c r="NHK5863" s="25"/>
      <x:c r="NHL5863" s="25"/>
      <x:c r="NHM5863" s="25"/>
      <x:c r="NHN5863" s="25"/>
      <x:c r="NHO5863" s="25"/>
      <x:c r="NHP5863" s="25"/>
      <x:c r="NHQ5863" s="25"/>
      <x:c r="NHR5863" s="25"/>
      <x:c r="NHS5863" s="25"/>
      <x:c r="NHT5863" s="25"/>
      <x:c r="NHU5863" s="25"/>
      <x:c r="NHV5863" s="25"/>
      <x:c r="NHW5863" s="25"/>
      <x:c r="NHX5863" s="25"/>
      <x:c r="NHY5863" s="25"/>
      <x:c r="NHZ5863" s="25"/>
      <x:c r="NIA5863" s="25"/>
      <x:c r="NIB5863" s="25"/>
      <x:c r="NIC5863" s="25"/>
      <x:c r="NID5863" s="25"/>
      <x:c r="NIE5863" s="25"/>
      <x:c r="NIF5863" s="25"/>
      <x:c r="NIG5863" s="25"/>
      <x:c r="NIH5863" s="25"/>
      <x:c r="NII5863" s="25"/>
      <x:c r="NIJ5863" s="25"/>
      <x:c r="NIK5863" s="25"/>
      <x:c r="NIL5863" s="25"/>
      <x:c r="NIM5863" s="25"/>
      <x:c r="NIN5863" s="25"/>
      <x:c r="NIO5863" s="25"/>
      <x:c r="NIP5863" s="25"/>
      <x:c r="NIQ5863" s="25"/>
      <x:c r="NIR5863" s="25"/>
      <x:c r="NIS5863" s="25"/>
      <x:c r="NIT5863" s="25"/>
      <x:c r="NIU5863" s="25"/>
      <x:c r="NIV5863" s="25"/>
      <x:c r="NIW5863" s="25"/>
      <x:c r="NIX5863" s="25"/>
      <x:c r="NIY5863" s="25"/>
      <x:c r="NIZ5863" s="25"/>
      <x:c r="NJA5863" s="25"/>
      <x:c r="NJB5863" s="25"/>
      <x:c r="NJC5863" s="25"/>
      <x:c r="NJD5863" s="25"/>
      <x:c r="NJE5863" s="25"/>
      <x:c r="NJF5863" s="25"/>
      <x:c r="NJG5863" s="25"/>
      <x:c r="NJH5863" s="25"/>
      <x:c r="NJI5863" s="25"/>
      <x:c r="NJJ5863" s="25"/>
      <x:c r="NJK5863" s="25"/>
      <x:c r="NJL5863" s="25"/>
      <x:c r="NJM5863" s="25"/>
      <x:c r="NJN5863" s="25"/>
      <x:c r="NJO5863" s="25"/>
      <x:c r="NJP5863" s="25"/>
      <x:c r="NJQ5863" s="25"/>
      <x:c r="NJR5863" s="25"/>
      <x:c r="NJS5863" s="25"/>
      <x:c r="NJT5863" s="25"/>
      <x:c r="NJU5863" s="25"/>
      <x:c r="NJV5863" s="25"/>
      <x:c r="NJW5863" s="25"/>
      <x:c r="NJX5863" s="25"/>
      <x:c r="NJY5863" s="25"/>
      <x:c r="NJZ5863" s="25"/>
      <x:c r="NKA5863" s="25"/>
      <x:c r="NKB5863" s="25"/>
      <x:c r="NKC5863" s="25"/>
      <x:c r="NKD5863" s="25"/>
      <x:c r="NKE5863" s="25"/>
      <x:c r="NKF5863" s="25"/>
      <x:c r="NKG5863" s="25"/>
      <x:c r="NKH5863" s="25"/>
      <x:c r="NKI5863" s="25"/>
      <x:c r="NKJ5863" s="25"/>
      <x:c r="NKK5863" s="25"/>
      <x:c r="NKL5863" s="25"/>
      <x:c r="NKM5863" s="25"/>
      <x:c r="NKN5863" s="25"/>
      <x:c r="NKO5863" s="25"/>
      <x:c r="NKP5863" s="25"/>
      <x:c r="NKQ5863" s="25"/>
      <x:c r="NKR5863" s="25"/>
      <x:c r="NKS5863" s="25"/>
      <x:c r="NKT5863" s="25"/>
      <x:c r="NKU5863" s="25"/>
      <x:c r="NKV5863" s="25"/>
      <x:c r="NKW5863" s="25"/>
      <x:c r="NKX5863" s="25"/>
      <x:c r="NKY5863" s="25"/>
      <x:c r="NKZ5863" s="25"/>
      <x:c r="NLA5863" s="25"/>
      <x:c r="NLB5863" s="25"/>
      <x:c r="NLC5863" s="25"/>
      <x:c r="NLD5863" s="25"/>
      <x:c r="NLE5863" s="25"/>
      <x:c r="NLF5863" s="25"/>
      <x:c r="NLG5863" s="25"/>
      <x:c r="NLH5863" s="25"/>
      <x:c r="NLI5863" s="25"/>
      <x:c r="NLJ5863" s="25"/>
      <x:c r="NLK5863" s="25"/>
      <x:c r="NLL5863" s="25"/>
      <x:c r="NLM5863" s="25"/>
      <x:c r="NLN5863" s="25"/>
      <x:c r="NLO5863" s="25"/>
      <x:c r="NLP5863" s="25"/>
      <x:c r="NLQ5863" s="25"/>
      <x:c r="NLR5863" s="25"/>
      <x:c r="NLS5863" s="25"/>
      <x:c r="NLT5863" s="25"/>
      <x:c r="NLU5863" s="25"/>
      <x:c r="NLV5863" s="25"/>
      <x:c r="NLW5863" s="25"/>
      <x:c r="NLX5863" s="25"/>
      <x:c r="NLY5863" s="25"/>
      <x:c r="NLZ5863" s="25"/>
      <x:c r="NMA5863" s="25"/>
      <x:c r="NMB5863" s="25"/>
      <x:c r="NMC5863" s="25"/>
      <x:c r="NMD5863" s="25"/>
      <x:c r="NME5863" s="25"/>
      <x:c r="NMF5863" s="25"/>
      <x:c r="NMG5863" s="25"/>
      <x:c r="NMH5863" s="25"/>
      <x:c r="NMI5863" s="25"/>
      <x:c r="NMJ5863" s="25"/>
      <x:c r="NMK5863" s="25"/>
      <x:c r="NML5863" s="25"/>
      <x:c r="NMM5863" s="25"/>
      <x:c r="NMN5863" s="25"/>
      <x:c r="NMO5863" s="25"/>
      <x:c r="NMP5863" s="25"/>
      <x:c r="NMQ5863" s="25"/>
      <x:c r="NMR5863" s="25"/>
      <x:c r="NMS5863" s="25"/>
      <x:c r="NMT5863" s="25"/>
      <x:c r="NMU5863" s="25"/>
      <x:c r="NMV5863" s="25"/>
      <x:c r="NMW5863" s="25"/>
      <x:c r="NMX5863" s="25"/>
      <x:c r="NMY5863" s="25"/>
      <x:c r="NMZ5863" s="25"/>
      <x:c r="NNA5863" s="25"/>
      <x:c r="NNB5863" s="25"/>
      <x:c r="NNC5863" s="25"/>
      <x:c r="NND5863" s="25"/>
      <x:c r="NNE5863" s="25"/>
      <x:c r="NNF5863" s="25"/>
      <x:c r="NNG5863" s="25"/>
      <x:c r="NNH5863" s="25"/>
      <x:c r="NNI5863" s="25"/>
      <x:c r="NNJ5863" s="25"/>
      <x:c r="NNK5863" s="25"/>
      <x:c r="NNL5863" s="25"/>
      <x:c r="NNM5863" s="25"/>
      <x:c r="NNN5863" s="25"/>
      <x:c r="NNO5863" s="25"/>
      <x:c r="NNP5863" s="25"/>
      <x:c r="NNQ5863" s="25"/>
      <x:c r="NNR5863" s="25"/>
      <x:c r="NNS5863" s="25"/>
      <x:c r="NNT5863" s="25"/>
      <x:c r="NNU5863" s="25"/>
      <x:c r="NNV5863" s="25"/>
      <x:c r="NNW5863" s="25"/>
      <x:c r="NNX5863" s="25"/>
      <x:c r="NNY5863" s="25"/>
      <x:c r="NNZ5863" s="25"/>
      <x:c r="NOA5863" s="25"/>
      <x:c r="NOB5863" s="25"/>
      <x:c r="NOC5863" s="25"/>
      <x:c r="NOD5863" s="25"/>
      <x:c r="NOE5863" s="25"/>
      <x:c r="NOF5863" s="25"/>
      <x:c r="NOG5863" s="25"/>
      <x:c r="NOH5863" s="25"/>
      <x:c r="NOI5863" s="25"/>
      <x:c r="NOJ5863" s="25"/>
      <x:c r="NOK5863" s="25"/>
      <x:c r="NOL5863" s="25"/>
      <x:c r="NOM5863" s="25"/>
      <x:c r="NON5863" s="25"/>
      <x:c r="NOO5863" s="25"/>
      <x:c r="NOP5863" s="25"/>
      <x:c r="NOQ5863" s="25"/>
      <x:c r="NOR5863" s="25"/>
      <x:c r="NOS5863" s="25"/>
      <x:c r="NOT5863" s="25"/>
      <x:c r="NOU5863" s="25"/>
      <x:c r="NOV5863" s="25"/>
      <x:c r="NOW5863" s="25"/>
      <x:c r="NOX5863" s="25"/>
      <x:c r="NOY5863" s="25"/>
      <x:c r="NOZ5863" s="25"/>
      <x:c r="NPA5863" s="25"/>
      <x:c r="NPB5863" s="25"/>
      <x:c r="NPC5863" s="25"/>
      <x:c r="NPD5863" s="25"/>
      <x:c r="NPE5863" s="25"/>
      <x:c r="NPF5863" s="25"/>
      <x:c r="NPG5863" s="25"/>
      <x:c r="NPH5863" s="25"/>
      <x:c r="NPI5863" s="25"/>
      <x:c r="NPJ5863" s="25"/>
      <x:c r="NPK5863" s="25"/>
      <x:c r="NPL5863" s="25"/>
      <x:c r="NPM5863" s="25"/>
      <x:c r="NPN5863" s="25"/>
      <x:c r="NPO5863" s="25"/>
      <x:c r="NPP5863" s="25"/>
      <x:c r="NPQ5863" s="25"/>
      <x:c r="NPR5863" s="25"/>
      <x:c r="NPS5863" s="25"/>
      <x:c r="NPT5863" s="25"/>
      <x:c r="NPU5863" s="25"/>
      <x:c r="NPV5863" s="25"/>
      <x:c r="NPW5863" s="25"/>
      <x:c r="NPX5863" s="25"/>
      <x:c r="NPY5863" s="25"/>
      <x:c r="NPZ5863" s="25"/>
      <x:c r="NQA5863" s="25"/>
      <x:c r="NQB5863" s="25"/>
      <x:c r="NQC5863" s="25"/>
      <x:c r="NQD5863" s="25"/>
      <x:c r="NQE5863" s="25"/>
      <x:c r="NQF5863" s="25"/>
      <x:c r="NQG5863" s="25"/>
      <x:c r="NQH5863" s="25"/>
      <x:c r="NQI5863" s="25"/>
      <x:c r="NQJ5863" s="25"/>
      <x:c r="NQK5863" s="25"/>
      <x:c r="NQL5863" s="25"/>
      <x:c r="NQM5863" s="25"/>
      <x:c r="NQN5863" s="25"/>
      <x:c r="NQO5863" s="25"/>
      <x:c r="NQP5863" s="25"/>
      <x:c r="NQQ5863" s="25"/>
      <x:c r="NQR5863" s="25"/>
      <x:c r="NQS5863" s="25"/>
      <x:c r="NQT5863" s="25"/>
      <x:c r="NQU5863" s="25"/>
      <x:c r="NQV5863" s="25"/>
      <x:c r="NQW5863" s="25"/>
      <x:c r="NQX5863" s="25"/>
      <x:c r="NQY5863" s="25"/>
      <x:c r="NQZ5863" s="25"/>
      <x:c r="NRA5863" s="25"/>
      <x:c r="NRB5863" s="25"/>
      <x:c r="NRC5863" s="25"/>
      <x:c r="NRD5863" s="25"/>
      <x:c r="NRE5863" s="25"/>
      <x:c r="NRF5863" s="25"/>
      <x:c r="NRG5863" s="25"/>
      <x:c r="NRH5863" s="25"/>
      <x:c r="NRI5863" s="25"/>
      <x:c r="NRJ5863" s="25"/>
      <x:c r="NRK5863" s="25"/>
      <x:c r="NRL5863" s="25"/>
      <x:c r="NRM5863" s="25"/>
      <x:c r="NRN5863" s="25"/>
      <x:c r="NRO5863" s="25"/>
      <x:c r="NRP5863" s="25"/>
      <x:c r="NRQ5863" s="25"/>
      <x:c r="NRR5863" s="25"/>
      <x:c r="NRS5863" s="25"/>
      <x:c r="NRT5863" s="25"/>
      <x:c r="NRU5863" s="25"/>
      <x:c r="NRV5863" s="25"/>
      <x:c r="NRW5863" s="25"/>
      <x:c r="NRX5863" s="25"/>
      <x:c r="NRY5863" s="25"/>
      <x:c r="NRZ5863" s="25"/>
      <x:c r="NSA5863" s="25"/>
      <x:c r="NSB5863" s="25"/>
      <x:c r="NSC5863" s="25"/>
      <x:c r="NSD5863" s="25"/>
      <x:c r="NSE5863" s="25"/>
      <x:c r="NSF5863" s="25"/>
      <x:c r="NSG5863" s="25"/>
      <x:c r="NSH5863" s="25"/>
      <x:c r="NSI5863" s="25"/>
      <x:c r="NSJ5863" s="25"/>
      <x:c r="NSK5863" s="25"/>
      <x:c r="NSL5863" s="25"/>
      <x:c r="NSM5863" s="25"/>
      <x:c r="NSN5863" s="25"/>
      <x:c r="NSO5863" s="25"/>
      <x:c r="NSP5863" s="25"/>
      <x:c r="NSQ5863" s="25"/>
      <x:c r="NSR5863" s="25"/>
      <x:c r="NSS5863" s="25"/>
      <x:c r="NST5863" s="25"/>
      <x:c r="NSU5863" s="25"/>
      <x:c r="NSV5863" s="25"/>
      <x:c r="NSW5863" s="25"/>
      <x:c r="NSX5863" s="25"/>
      <x:c r="NSY5863" s="25"/>
      <x:c r="NSZ5863" s="25"/>
      <x:c r="NTA5863" s="25"/>
      <x:c r="NTB5863" s="25"/>
      <x:c r="NTC5863" s="25"/>
      <x:c r="NTD5863" s="25"/>
      <x:c r="NTE5863" s="25"/>
      <x:c r="NTF5863" s="25"/>
      <x:c r="NTG5863" s="25"/>
      <x:c r="NTH5863" s="25"/>
      <x:c r="NTI5863" s="25"/>
      <x:c r="NTJ5863" s="25"/>
      <x:c r="NTK5863" s="25"/>
      <x:c r="NTL5863" s="25"/>
      <x:c r="NTM5863" s="25"/>
      <x:c r="NTN5863" s="25"/>
      <x:c r="NTO5863" s="25"/>
      <x:c r="NTP5863" s="25"/>
      <x:c r="NTQ5863" s="25"/>
      <x:c r="NTR5863" s="25"/>
      <x:c r="NTS5863" s="25"/>
      <x:c r="NTT5863" s="25"/>
      <x:c r="NTU5863" s="25"/>
      <x:c r="NTV5863" s="25"/>
      <x:c r="NTW5863" s="25"/>
      <x:c r="NTX5863" s="25"/>
      <x:c r="NTY5863" s="25"/>
      <x:c r="NTZ5863" s="25"/>
      <x:c r="NUA5863" s="25"/>
      <x:c r="NUB5863" s="25"/>
      <x:c r="NUC5863" s="25"/>
      <x:c r="NUD5863" s="25"/>
      <x:c r="NUE5863" s="25"/>
      <x:c r="NUF5863" s="25"/>
      <x:c r="NUG5863" s="25"/>
      <x:c r="NUH5863" s="25"/>
      <x:c r="NUI5863" s="25"/>
      <x:c r="NUJ5863" s="25"/>
      <x:c r="NUK5863" s="25"/>
      <x:c r="NUL5863" s="25"/>
      <x:c r="NUM5863" s="25"/>
      <x:c r="NUN5863" s="25"/>
      <x:c r="NUO5863" s="25"/>
      <x:c r="NUP5863" s="25"/>
      <x:c r="NUQ5863" s="25"/>
      <x:c r="NUR5863" s="25"/>
      <x:c r="NUS5863" s="25"/>
      <x:c r="NUT5863" s="25"/>
      <x:c r="NUU5863" s="25"/>
      <x:c r="NUV5863" s="25"/>
      <x:c r="NUW5863" s="25"/>
      <x:c r="NUX5863" s="25"/>
      <x:c r="NUY5863" s="25"/>
      <x:c r="NUZ5863" s="25"/>
      <x:c r="NVA5863" s="25"/>
      <x:c r="NVB5863" s="25"/>
      <x:c r="NVC5863" s="25"/>
      <x:c r="NVD5863" s="25"/>
      <x:c r="NVE5863" s="25"/>
      <x:c r="NVF5863" s="25"/>
      <x:c r="NVG5863" s="25"/>
      <x:c r="NVH5863" s="25"/>
      <x:c r="NVI5863" s="25"/>
      <x:c r="NVJ5863" s="25"/>
      <x:c r="NVK5863" s="25"/>
      <x:c r="NVL5863" s="25"/>
      <x:c r="NVM5863" s="25"/>
      <x:c r="NVN5863" s="25"/>
      <x:c r="NVO5863" s="25"/>
      <x:c r="NVP5863" s="25"/>
      <x:c r="NVQ5863" s="25"/>
      <x:c r="NVR5863" s="25"/>
      <x:c r="NVS5863" s="25"/>
      <x:c r="NVT5863" s="25"/>
      <x:c r="NVU5863" s="25"/>
      <x:c r="NVV5863" s="25"/>
      <x:c r="NVW5863" s="25"/>
      <x:c r="NVX5863" s="25"/>
      <x:c r="NVY5863" s="25"/>
      <x:c r="NVZ5863" s="25"/>
      <x:c r="NWA5863" s="25"/>
      <x:c r="NWB5863" s="25"/>
      <x:c r="NWC5863" s="25"/>
      <x:c r="NWD5863" s="25"/>
      <x:c r="NWE5863" s="25"/>
      <x:c r="NWF5863" s="25"/>
      <x:c r="NWG5863" s="25"/>
      <x:c r="NWH5863" s="25"/>
      <x:c r="NWI5863" s="25"/>
      <x:c r="NWJ5863" s="25"/>
      <x:c r="NWK5863" s="25"/>
      <x:c r="NWL5863" s="25"/>
      <x:c r="NWM5863" s="25"/>
      <x:c r="NWN5863" s="25"/>
      <x:c r="NWO5863" s="25"/>
      <x:c r="NWP5863" s="25"/>
      <x:c r="NWQ5863" s="25"/>
      <x:c r="NWR5863" s="25"/>
      <x:c r="NWS5863" s="25"/>
      <x:c r="NWT5863" s="25"/>
      <x:c r="NWU5863" s="25"/>
      <x:c r="NWV5863" s="25"/>
      <x:c r="NWW5863" s="25"/>
      <x:c r="NWX5863" s="25"/>
      <x:c r="NWY5863" s="25"/>
      <x:c r="NWZ5863" s="25"/>
      <x:c r="NXA5863" s="25"/>
      <x:c r="NXB5863" s="25"/>
      <x:c r="NXC5863" s="25"/>
      <x:c r="NXD5863" s="25"/>
      <x:c r="NXE5863" s="25"/>
      <x:c r="NXF5863" s="25"/>
      <x:c r="NXG5863" s="25"/>
      <x:c r="NXH5863" s="25"/>
      <x:c r="NXI5863" s="25"/>
      <x:c r="NXJ5863" s="25"/>
      <x:c r="NXK5863" s="25"/>
      <x:c r="NXL5863" s="25"/>
      <x:c r="NXM5863" s="25"/>
      <x:c r="NXN5863" s="25"/>
      <x:c r="NXO5863" s="25"/>
      <x:c r="NXP5863" s="25"/>
      <x:c r="NXQ5863" s="25"/>
      <x:c r="NXR5863" s="25"/>
      <x:c r="NXS5863" s="25"/>
      <x:c r="NXT5863" s="25"/>
      <x:c r="NXU5863" s="25"/>
      <x:c r="NXV5863" s="25"/>
      <x:c r="NXW5863" s="25"/>
      <x:c r="NXX5863" s="25"/>
      <x:c r="NXY5863" s="25"/>
      <x:c r="NXZ5863" s="25"/>
      <x:c r="NYA5863" s="25"/>
      <x:c r="NYB5863" s="25"/>
      <x:c r="NYC5863" s="25"/>
      <x:c r="NYD5863" s="25"/>
      <x:c r="NYE5863" s="25"/>
      <x:c r="NYF5863" s="25"/>
      <x:c r="NYG5863" s="25"/>
      <x:c r="NYH5863" s="25"/>
      <x:c r="NYI5863" s="25"/>
      <x:c r="NYJ5863" s="25"/>
      <x:c r="NYK5863" s="25"/>
      <x:c r="NYL5863" s="25"/>
      <x:c r="NYM5863" s="25"/>
      <x:c r="NYN5863" s="25"/>
      <x:c r="NYO5863" s="25"/>
      <x:c r="NYP5863" s="25"/>
      <x:c r="NYQ5863" s="25"/>
      <x:c r="NYR5863" s="25"/>
      <x:c r="NYS5863" s="25"/>
      <x:c r="NYT5863" s="25"/>
      <x:c r="NYU5863" s="25"/>
      <x:c r="NYV5863" s="25"/>
      <x:c r="NYW5863" s="25"/>
      <x:c r="NYX5863" s="25"/>
      <x:c r="NYY5863" s="25"/>
      <x:c r="NYZ5863" s="25"/>
      <x:c r="NZA5863" s="25"/>
      <x:c r="NZB5863" s="25"/>
      <x:c r="NZC5863" s="25"/>
      <x:c r="NZD5863" s="25"/>
      <x:c r="NZE5863" s="25"/>
      <x:c r="NZF5863" s="25"/>
      <x:c r="NZG5863" s="25"/>
      <x:c r="NZH5863" s="25"/>
      <x:c r="NZI5863" s="25"/>
      <x:c r="NZJ5863" s="25"/>
      <x:c r="NZK5863" s="25"/>
      <x:c r="NZL5863" s="25"/>
      <x:c r="NZM5863" s="25"/>
      <x:c r="NZN5863" s="25"/>
      <x:c r="NZO5863" s="25"/>
      <x:c r="NZP5863" s="25"/>
      <x:c r="NZQ5863" s="25"/>
      <x:c r="NZR5863" s="25"/>
      <x:c r="NZS5863" s="25"/>
      <x:c r="NZT5863" s="25"/>
      <x:c r="NZU5863" s="25"/>
      <x:c r="NZV5863" s="25"/>
      <x:c r="NZW5863" s="25"/>
      <x:c r="NZX5863" s="25"/>
      <x:c r="NZY5863" s="25"/>
      <x:c r="NZZ5863" s="25"/>
      <x:c r="OAA5863" s="25"/>
      <x:c r="OAB5863" s="25"/>
      <x:c r="OAC5863" s="25"/>
      <x:c r="OAD5863" s="25"/>
      <x:c r="OAE5863" s="25"/>
      <x:c r="OAF5863" s="25"/>
      <x:c r="OAG5863" s="25"/>
      <x:c r="OAH5863" s="25"/>
      <x:c r="OAI5863" s="25"/>
      <x:c r="OAJ5863" s="25"/>
      <x:c r="OAK5863" s="25"/>
      <x:c r="OAL5863" s="25"/>
      <x:c r="OAM5863" s="25"/>
      <x:c r="OAN5863" s="25"/>
      <x:c r="OAO5863" s="25"/>
      <x:c r="OAP5863" s="25"/>
      <x:c r="OAQ5863" s="25"/>
      <x:c r="OAR5863" s="25"/>
      <x:c r="OAS5863" s="25"/>
      <x:c r="OAT5863" s="25"/>
      <x:c r="OAU5863" s="25"/>
      <x:c r="OAV5863" s="25"/>
      <x:c r="OAW5863" s="25"/>
      <x:c r="OAX5863" s="25"/>
      <x:c r="OAY5863" s="25"/>
      <x:c r="OAZ5863" s="25"/>
      <x:c r="OBA5863" s="25"/>
      <x:c r="OBB5863" s="25"/>
      <x:c r="OBC5863" s="25"/>
      <x:c r="OBD5863" s="25"/>
      <x:c r="OBE5863" s="25"/>
      <x:c r="OBF5863" s="25"/>
      <x:c r="OBG5863" s="25"/>
      <x:c r="OBH5863" s="25"/>
      <x:c r="OBI5863" s="25"/>
      <x:c r="OBJ5863" s="25"/>
      <x:c r="OBK5863" s="25"/>
      <x:c r="OBL5863" s="25"/>
      <x:c r="OBM5863" s="25"/>
      <x:c r="OBN5863" s="25"/>
      <x:c r="OBO5863" s="25"/>
      <x:c r="OBP5863" s="25"/>
      <x:c r="OBQ5863" s="25"/>
      <x:c r="OBR5863" s="25"/>
      <x:c r="OBS5863" s="25"/>
      <x:c r="OBT5863" s="25"/>
      <x:c r="OBU5863" s="25"/>
      <x:c r="OBV5863" s="25"/>
      <x:c r="OBW5863" s="25"/>
      <x:c r="OBX5863" s="25"/>
      <x:c r="OBY5863" s="25"/>
      <x:c r="OBZ5863" s="25"/>
      <x:c r="OCA5863" s="25"/>
      <x:c r="OCB5863" s="25"/>
      <x:c r="OCC5863" s="25"/>
      <x:c r="OCD5863" s="25"/>
      <x:c r="OCE5863" s="25"/>
      <x:c r="OCF5863" s="25"/>
      <x:c r="OCG5863" s="25"/>
      <x:c r="OCH5863" s="25"/>
      <x:c r="OCI5863" s="25"/>
      <x:c r="OCJ5863" s="25"/>
      <x:c r="OCK5863" s="25"/>
      <x:c r="OCL5863" s="25"/>
      <x:c r="OCM5863" s="25"/>
      <x:c r="OCN5863" s="25"/>
      <x:c r="OCO5863" s="25"/>
      <x:c r="OCP5863" s="25"/>
      <x:c r="OCQ5863" s="25"/>
      <x:c r="OCR5863" s="25"/>
      <x:c r="OCS5863" s="25"/>
      <x:c r="OCT5863" s="25"/>
      <x:c r="OCU5863" s="25"/>
      <x:c r="OCV5863" s="25"/>
      <x:c r="OCW5863" s="25"/>
      <x:c r="OCX5863" s="25"/>
      <x:c r="OCY5863" s="25"/>
      <x:c r="OCZ5863" s="25"/>
      <x:c r="ODA5863" s="25"/>
      <x:c r="ODB5863" s="25"/>
      <x:c r="ODC5863" s="25"/>
      <x:c r="ODD5863" s="25"/>
      <x:c r="ODE5863" s="25"/>
      <x:c r="ODF5863" s="25"/>
      <x:c r="ODG5863" s="25"/>
      <x:c r="ODH5863" s="25"/>
      <x:c r="ODI5863" s="25"/>
      <x:c r="ODJ5863" s="25"/>
      <x:c r="ODK5863" s="25"/>
      <x:c r="ODL5863" s="25"/>
      <x:c r="ODM5863" s="25"/>
      <x:c r="ODN5863" s="25"/>
      <x:c r="ODO5863" s="25"/>
      <x:c r="ODP5863" s="25"/>
      <x:c r="ODQ5863" s="25"/>
      <x:c r="ODR5863" s="25"/>
      <x:c r="ODS5863" s="25"/>
      <x:c r="ODT5863" s="25"/>
      <x:c r="ODU5863" s="25"/>
      <x:c r="ODV5863" s="25"/>
      <x:c r="ODW5863" s="25"/>
      <x:c r="ODX5863" s="25"/>
      <x:c r="ODY5863" s="25"/>
      <x:c r="ODZ5863" s="25"/>
      <x:c r="OEA5863" s="25"/>
      <x:c r="OEB5863" s="25"/>
      <x:c r="OEC5863" s="25"/>
      <x:c r="OED5863" s="25"/>
      <x:c r="OEE5863" s="25"/>
      <x:c r="OEF5863" s="25"/>
      <x:c r="OEG5863" s="25"/>
      <x:c r="OEH5863" s="25"/>
      <x:c r="OEI5863" s="25"/>
      <x:c r="OEJ5863" s="25"/>
      <x:c r="OEK5863" s="25"/>
      <x:c r="OEL5863" s="25"/>
      <x:c r="OEM5863" s="25"/>
      <x:c r="OEN5863" s="25"/>
      <x:c r="OEO5863" s="25"/>
      <x:c r="OEP5863" s="25"/>
      <x:c r="OEQ5863" s="25"/>
      <x:c r="OER5863" s="25"/>
      <x:c r="OES5863" s="25"/>
      <x:c r="OET5863" s="25"/>
      <x:c r="OEU5863" s="25"/>
      <x:c r="OEV5863" s="25"/>
      <x:c r="OEW5863" s="25"/>
      <x:c r="OEX5863" s="25"/>
      <x:c r="OEY5863" s="25"/>
      <x:c r="OEZ5863" s="25"/>
      <x:c r="OFA5863" s="25"/>
      <x:c r="OFB5863" s="25"/>
      <x:c r="OFC5863" s="25"/>
      <x:c r="OFD5863" s="25"/>
      <x:c r="OFE5863" s="25"/>
      <x:c r="OFF5863" s="25"/>
      <x:c r="OFG5863" s="25"/>
      <x:c r="OFH5863" s="25"/>
      <x:c r="OFI5863" s="25"/>
      <x:c r="OFJ5863" s="25"/>
      <x:c r="OFK5863" s="25"/>
      <x:c r="OFL5863" s="25"/>
      <x:c r="OFM5863" s="25"/>
      <x:c r="OFN5863" s="25"/>
      <x:c r="OFO5863" s="25"/>
      <x:c r="OFP5863" s="25"/>
      <x:c r="OFQ5863" s="25"/>
      <x:c r="OFR5863" s="25"/>
      <x:c r="OFS5863" s="25"/>
      <x:c r="OFT5863" s="25"/>
      <x:c r="OFU5863" s="25"/>
      <x:c r="OFV5863" s="25"/>
      <x:c r="OFW5863" s="25"/>
      <x:c r="OFX5863" s="25"/>
      <x:c r="OFY5863" s="25"/>
      <x:c r="OFZ5863" s="25"/>
      <x:c r="OGA5863" s="25"/>
      <x:c r="OGB5863" s="25"/>
      <x:c r="OGC5863" s="25"/>
      <x:c r="OGD5863" s="25"/>
      <x:c r="OGE5863" s="25"/>
      <x:c r="OGF5863" s="25"/>
      <x:c r="OGG5863" s="25"/>
      <x:c r="OGH5863" s="25"/>
      <x:c r="OGI5863" s="25"/>
      <x:c r="OGJ5863" s="25"/>
      <x:c r="OGK5863" s="25"/>
      <x:c r="OGL5863" s="25"/>
      <x:c r="OGM5863" s="25"/>
      <x:c r="OGN5863" s="25"/>
      <x:c r="OGO5863" s="25"/>
      <x:c r="OGP5863" s="25"/>
      <x:c r="OGQ5863" s="25"/>
      <x:c r="OGR5863" s="25"/>
      <x:c r="OGS5863" s="25"/>
      <x:c r="OGT5863" s="25"/>
      <x:c r="OGU5863" s="25"/>
      <x:c r="OGV5863" s="25"/>
      <x:c r="OGW5863" s="25"/>
      <x:c r="OGX5863" s="25"/>
      <x:c r="OGY5863" s="25"/>
      <x:c r="OGZ5863" s="25"/>
      <x:c r="OHA5863" s="25"/>
      <x:c r="OHB5863" s="25"/>
      <x:c r="OHC5863" s="25"/>
      <x:c r="OHD5863" s="25"/>
      <x:c r="OHE5863" s="25"/>
      <x:c r="OHF5863" s="25"/>
      <x:c r="OHG5863" s="25"/>
      <x:c r="OHH5863" s="25"/>
      <x:c r="OHI5863" s="25"/>
      <x:c r="OHJ5863" s="25"/>
      <x:c r="OHK5863" s="25"/>
      <x:c r="OHL5863" s="25"/>
      <x:c r="OHM5863" s="25"/>
      <x:c r="OHN5863" s="25"/>
      <x:c r="OHO5863" s="25"/>
      <x:c r="OHP5863" s="25"/>
      <x:c r="OHQ5863" s="25"/>
      <x:c r="OHR5863" s="25"/>
      <x:c r="OHS5863" s="25"/>
      <x:c r="OHT5863" s="25"/>
      <x:c r="OHU5863" s="25"/>
      <x:c r="OHV5863" s="25"/>
      <x:c r="OHW5863" s="25"/>
      <x:c r="OHX5863" s="25"/>
      <x:c r="OHY5863" s="25"/>
      <x:c r="OHZ5863" s="25"/>
      <x:c r="OIA5863" s="25"/>
      <x:c r="OIB5863" s="25"/>
      <x:c r="OIC5863" s="25"/>
      <x:c r="OID5863" s="25"/>
      <x:c r="OIE5863" s="25"/>
      <x:c r="OIF5863" s="25"/>
      <x:c r="OIG5863" s="25"/>
      <x:c r="OIH5863" s="25"/>
      <x:c r="OII5863" s="25"/>
      <x:c r="OIJ5863" s="25"/>
      <x:c r="OIK5863" s="25"/>
      <x:c r="OIL5863" s="25"/>
      <x:c r="OIM5863" s="25"/>
      <x:c r="OIN5863" s="25"/>
      <x:c r="OIO5863" s="25"/>
      <x:c r="OIP5863" s="25"/>
      <x:c r="OIQ5863" s="25"/>
      <x:c r="OIR5863" s="25"/>
      <x:c r="OIS5863" s="25"/>
      <x:c r="OIT5863" s="25"/>
      <x:c r="OIU5863" s="25"/>
      <x:c r="OIV5863" s="25"/>
      <x:c r="OIW5863" s="25"/>
      <x:c r="OIX5863" s="25"/>
      <x:c r="OIY5863" s="25"/>
      <x:c r="OIZ5863" s="25"/>
      <x:c r="OJA5863" s="25"/>
      <x:c r="OJB5863" s="25"/>
      <x:c r="OJC5863" s="25"/>
      <x:c r="OJD5863" s="25"/>
      <x:c r="OJE5863" s="25"/>
      <x:c r="OJF5863" s="25"/>
      <x:c r="OJG5863" s="25"/>
      <x:c r="OJH5863" s="25"/>
      <x:c r="OJI5863" s="25"/>
      <x:c r="OJJ5863" s="25"/>
      <x:c r="OJK5863" s="25"/>
      <x:c r="OJL5863" s="25"/>
      <x:c r="OJM5863" s="25"/>
      <x:c r="OJN5863" s="25"/>
      <x:c r="OJO5863" s="25"/>
      <x:c r="OJP5863" s="25"/>
      <x:c r="OJQ5863" s="25"/>
      <x:c r="OJR5863" s="25"/>
      <x:c r="OJS5863" s="25"/>
      <x:c r="OJT5863" s="25"/>
      <x:c r="OJU5863" s="25"/>
      <x:c r="OJV5863" s="25"/>
      <x:c r="OJW5863" s="25"/>
      <x:c r="OJX5863" s="25"/>
      <x:c r="OJY5863" s="25"/>
      <x:c r="OJZ5863" s="25"/>
      <x:c r="OKA5863" s="25"/>
      <x:c r="OKB5863" s="25"/>
      <x:c r="OKC5863" s="25"/>
      <x:c r="OKD5863" s="25"/>
      <x:c r="OKE5863" s="25"/>
      <x:c r="OKF5863" s="25"/>
      <x:c r="OKG5863" s="25"/>
      <x:c r="OKH5863" s="25"/>
      <x:c r="OKI5863" s="25"/>
      <x:c r="OKJ5863" s="25"/>
      <x:c r="OKK5863" s="25"/>
      <x:c r="OKL5863" s="25"/>
      <x:c r="OKM5863" s="25"/>
      <x:c r="OKN5863" s="25"/>
      <x:c r="OKO5863" s="25"/>
      <x:c r="OKP5863" s="25"/>
      <x:c r="OKQ5863" s="25"/>
      <x:c r="OKR5863" s="25"/>
      <x:c r="OKS5863" s="25"/>
      <x:c r="OKT5863" s="25"/>
      <x:c r="OKU5863" s="25"/>
      <x:c r="OKV5863" s="25"/>
      <x:c r="OKW5863" s="25"/>
      <x:c r="OKX5863" s="25"/>
      <x:c r="OKY5863" s="25"/>
      <x:c r="OKZ5863" s="25"/>
      <x:c r="OLA5863" s="25"/>
      <x:c r="OLB5863" s="25"/>
      <x:c r="OLC5863" s="25"/>
      <x:c r="OLD5863" s="25"/>
      <x:c r="OLE5863" s="25"/>
      <x:c r="OLF5863" s="25"/>
      <x:c r="OLG5863" s="25"/>
      <x:c r="OLH5863" s="25"/>
      <x:c r="OLI5863" s="25"/>
      <x:c r="OLJ5863" s="25"/>
      <x:c r="OLK5863" s="25"/>
      <x:c r="OLL5863" s="25"/>
      <x:c r="OLM5863" s="25"/>
      <x:c r="OLN5863" s="25"/>
      <x:c r="OLO5863" s="25"/>
      <x:c r="OLP5863" s="25"/>
      <x:c r="OLQ5863" s="25"/>
      <x:c r="OLR5863" s="25"/>
      <x:c r="OLS5863" s="25"/>
      <x:c r="OLT5863" s="25"/>
      <x:c r="OLU5863" s="25"/>
      <x:c r="OLV5863" s="25"/>
      <x:c r="OLW5863" s="25"/>
      <x:c r="OLX5863" s="25"/>
      <x:c r="OLY5863" s="25"/>
      <x:c r="OLZ5863" s="25"/>
      <x:c r="OMA5863" s="25"/>
      <x:c r="OMB5863" s="25"/>
      <x:c r="OMC5863" s="25"/>
      <x:c r="OMD5863" s="25"/>
      <x:c r="OME5863" s="25"/>
      <x:c r="OMF5863" s="25"/>
      <x:c r="OMG5863" s="25"/>
      <x:c r="OMH5863" s="25"/>
      <x:c r="OMI5863" s="25"/>
      <x:c r="OMJ5863" s="25"/>
      <x:c r="OMK5863" s="25"/>
      <x:c r="OML5863" s="25"/>
      <x:c r="OMM5863" s="25"/>
      <x:c r="OMN5863" s="25"/>
      <x:c r="OMO5863" s="25"/>
      <x:c r="OMP5863" s="25"/>
      <x:c r="OMQ5863" s="25"/>
      <x:c r="OMR5863" s="25"/>
      <x:c r="OMS5863" s="25"/>
      <x:c r="OMT5863" s="25"/>
      <x:c r="OMU5863" s="25"/>
      <x:c r="OMV5863" s="25"/>
      <x:c r="OMW5863" s="25"/>
      <x:c r="OMX5863" s="25"/>
      <x:c r="OMY5863" s="25"/>
      <x:c r="OMZ5863" s="25"/>
      <x:c r="ONA5863" s="25"/>
      <x:c r="ONB5863" s="25"/>
      <x:c r="ONC5863" s="25"/>
      <x:c r="OND5863" s="25"/>
      <x:c r="ONE5863" s="25"/>
      <x:c r="ONF5863" s="25"/>
      <x:c r="ONG5863" s="25"/>
      <x:c r="ONH5863" s="25"/>
      <x:c r="ONI5863" s="25"/>
      <x:c r="ONJ5863" s="25"/>
      <x:c r="ONK5863" s="25"/>
      <x:c r="ONL5863" s="25"/>
      <x:c r="ONM5863" s="25"/>
      <x:c r="ONN5863" s="25"/>
      <x:c r="ONO5863" s="25"/>
      <x:c r="ONP5863" s="25"/>
      <x:c r="ONQ5863" s="25"/>
      <x:c r="ONR5863" s="25"/>
      <x:c r="ONS5863" s="25"/>
      <x:c r="ONT5863" s="25"/>
      <x:c r="ONU5863" s="25"/>
      <x:c r="ONV5863" s="25"/>
      <x:c r="ONW5863" s="25"/>
      <x:c r="ONX5863" s="25"/>
      <x:c r="ONY5863" s="25"/>
      <x:c r="ONZ5863" s="25"/>
      <x:c r="OOA5863" s="25"/>
      <x:c r="OOB5863" s="25"/>
      <x:c r="OOC5863" s="25"/>
      <x:c r="OOD5863" s="25"/>
      <x:c r="OOE5863" s="25"/>
      <x:c r="OOF5863" s="25"/>
      <x:c r="OOG5863" s="25"/>
      <x:c r="OOH5863" s="25"/>
      <x:c r="OOI5863" s="25"/>
      <x:c r="OOJ5863" s="25"/>
      <x:c r="OOK5863" s="25"/>
      <x:c r="OOL5863" s="25"/>
      <x:c r="OOM5863" s="25"/>
      <x:c r="OON5863" s="25"/>
      <x:c r="OOO5863" s="25"/>
      <x:c r="OOP5863" s="25"/>
      <x:c r="OOQ5863" s="25"/>
      <x:c r="OOR5863" s="25"/>
      <x:c r="OOS5863" s="25"/>
      <x:c r="OOT5863" s="25"/>
      <x:c r="OOU5863" s="25"/>
      <x:c r="OOV5863" s="25"/>
      <x:c r="OOW5863" s="25"/>
      <x:c r="OOX5863" s="25"/>
      <x:c r="OOY5863" s="25"/>
      <x:c r="OOZ5863" s="25"/>
      <x:c r="OPA5863" s="25"/>
      <x:c r="OPB5863" s="25"/>
      <x:c r="OPC5863" s="25"/>
      <x:c r="OPD5863" s="25"/>
      <x:c r="OPE5863" s="25"/>
      <x:c r="OPF5863" s="25"/>
      <x:c r="OPG5863" s="25"/>
      <x:c r="OPH5863" s="25"/>
      <x:c r="OPI5863" s="25"/>
      <x:c r="OPJ5863" s="25"/>
      <x:c r="OPK5863" s="25"/>
      <x:c r="OPL5863" s="25"/>
      <x:c r="OPM5863" s="25"/>
      <x:c r="OPN5863" s="25"/>
      <x:c r="OPO5863" s="25"/>
      <x:c r="OPP5863" s="25"/>
      <x:c r="OPQ5863" s="25"/>
      <x:c r="OPR5863" s="25"/>
      <x:c r="OPS5863" s="25"/>
      <x:c r="OPT5863" s="25"/>
      <x:c r="OPU5863" s="25"/>
      <x:c r="OPV5863" s="25"/>
      <x:c r="OPW5863" s="25"/>
      <x:c r="OPX5863" s="25"/>
      <x:c r="OPY5863" s="25"/>
      <x:c r="OPZ5863" s="25"/>
      <x:c r="OQA5863" s="25"/>
      <x:c r="OQB5863" s="25"/>
      <x:c r="OQC5863" s="25"/>
      <x:c r="OQD5863" s="25"/>
      <x:c r="OQE5863" s="25"/>
      <x:c r="OQF5863" s="25"/>
      <x:c r="OQG5863" s="25"/>
      <x:c r="OQH5863" s="25"/>
      <x:c r="OQI5863" s="25"/>
      <x:c r="OQJ5863" s="25"/>
      <x:c r="OQK5863" s="25"/>
      <x:c r="OQL5863" s="25"/>
      <x:c r="OQM5863" s="25"/>
      <x:c r="OQN5863" s="25"/>
      <x:c r="OQO5863" s="25"/>
      <x:c r="OQP5863" s="25"/>
      <x:c r="OQQ5863" s="25"/>
      <x:c r="OQR5863" s="25"/>
      <x:c r="OQS5863" s="25"/>
      <x:c r="OQT5863" s="25"/>
      <x:c r="OQU5863" s="25"/>
      <x:c r="OQV5863" s="25"/>
      <x:c r="OQW5863" s="25"/>
      <x:c r="OQX5863" s="25"/>
      <x:c r="OQY5863" s="25"/>
      <x:c r="OQZ5863" s="25"/>
      <x:c r="ORA5863" s="25"/>
      <x:c r="ORB5863" s="25"/>
      <x:c r="ORC5863" s="25"/>
      <x:c r="ORD5863" s="25"/>
      <x:c r="ORE5863" s="25"/>
      <x:c r="ORF5863" s="25"/>
      <x:c r="ORG5863" s="25"/>
      <x:c r="ORH5863" s="25"/>
      <x:c r="ORI5863" s="25"/>
      <x:c r="ORJ5863" s="25"/>
      <x:c r="ORK5863" s="25"/>
      <x:c r="ORL5863" s="25"/>
      <x:c r="ORM5863" s="25"/>
      <x:c r="ORN5863" s="25"/>
      <x:c r="ORO5863" s="25"/>
      <x:c r="ORP5863" s="25"/>
      <x:c r="ORQ5863" s="25"/>
      <x:c r="ORR5863" s="25"/>
      <x:c r="ORS5863" s="25"/>
      <x:c r="ORT5863" s="25"/>
      <x:c r="ORU5863" s="25"/>
      <x:c r="ORV5863" s="25"/>
      <x:c r="ORW5863" s="25"/>
      <x:c r="ORX5863" s="25"/>
      <x:c r="ORY5863" s="25"/>
      <x:c r="ORZ5863" s="25"/>
      <x:c r="OSA5863" s="25"/>
      <x:c r="OSB5863" s="25"/>
      <x:c r="OSC5863" s="25"/>
      <x:c r="OSD5863" s="25"/>
      <x:c r="OSE5863" s="25"/>
      <x:c r="OSF5863" s="25"/>
      <x:c r="OSG5863" s="25"/>
      <x:c r="OSH5863" s="25"/>
      <x:c r="OSI5863" s="25"/>
      <x:c r="OSJ5863" s="25"/>
      <x:c r="OSK5863" s="25"/>
      <x:c r="OSL5863" s="25"/>
      <x:c r="OSM5863" s="25"/>
      <x:c r="OSN5863" s="25"/>
      <x:c r="OSO5863" s="25"/>
      <x:c r="OSP5863" s="25"/>
      <x:c r="OSQ5863" s="25"/>
      <x:c r="OSR5863" s="25"/>
      <x:c r="OSS5863" s="25"/>
      <x:c r="OST5863" s="25"/>
      <x:c r="OSU5863" s="25"/>
      <x:c r="OSV5863" s="25"/>
      <x:c r="OSW5863" s="25"/>
      <x:c r="OSX5863" s="25"/>
      <x:c r="OSY5863" s="25"/>
      <x:c r="OSZ5863" s="25"/>
      <x:c r="OTA5863" s="25"/>
      <x:c r="OTB5863" s="25"/>
      <x:c r="OTC5863" s="25"/>
      <x:c r="OTD5863" s="25"/>
      <x:c r="OTE5863" s="25"/>
      <x:c r="OTF5863" s="25"/>
      <x:c r="OTG5863" s="25"/>
      <x:c r="OTH5863" s="25"/>
      <x:c r="OTI5863" s="25"/>
      <x:c r="OTJ5863" s="25"/>
      <x:c r="OTK5863" s="25"/>
      <x:c r="OTL5863" s="25"/>
      <x:c r="OTM5863" s="25"/>
      <x:c r="OTN5863" s="25"/>
      <x:c r="OTO5863" s="25"/>
      <x:c r="OTP5863" s="25"/>
      <x:c r="OTQ5863" s="25"/>
      <x:c r="OTR5863" s="25"/>
      <x:c r="OTS5863" s="25"/>
      <x:c r="OTT5863" s="25"/>
      <x:c r="OTU5863" s="25"/>
      <x:c r="OTV5863" s="25"/>
      <x:c r="OTW5863" s="25"/>
      <x:c r="OTX5863" s="25"/>
      <x:c r="OTY5863" s="25"/>
      <x:c r="OTZ5863" s="25"/>
      <x:c r="OUA5863" s="25"/>
      <x:c r="OUB5863" s="25"/>
      <x:c r="OUC5863" s="25"/>
      <x:c r="OUD5863" s="25"/>
      <x:c r="OUE5863" s="25"/>
      <x:c r="OUF5863" s="25"/>
      <x:c r="OUG5863" s="25"/>
      <x:c r="OUH5863" s="25"/>
      <x:c r="OUI5863" s="25"/>
      <x:c r="OUJ5863" s="25"/>
      <x:c r="OUK5863" s="25"/>
      <x:c r="OUL5863" s="25"/>
      <x:c r="OUM5863" s="25"/>
      <x:c r="OUN5863" s="25"/>
      <x:c r="OUO5863" s="25"/>
      <x:c r="OUP5863" s="25"/>
      <x:c r="OUQ5863" s="25"/>
      <x:c r="OUR5863" s="25"/>
      <x:c r="OUS5863" s="25"/>
      <x:c r="OUT5863" s="25"/>
      <x:c r="OUU5863" s="25"/>
      <x:c r="OUV5863" s="25"/>
      <x:c r="OUW5863" s="25"/>
      <x:c r="OUX5863" s="25"/>
      <x:c r="OUY5863" s="25"/>
      <x:c r="OUZ5863" s="25"/>
      <x:c r="OVA5863" s="25"/>
      <x:c r="OVB5863" s="25"/>
      <x:c r="OVC5863" s="25"/>
      <x:c r="OVD5863" s="25"/>
      <x:c r="OVE5863" s="25"/>
      <x:c r="OVF5863" s="25"/>
      <x:c r="OVG5863" s="25"/>
      <x:c r="OVH5863" s="25"/>
      <x:c r="OVI5863" s="25"/>
      <x:c r="OVJ5863" s="25"/>
      <x:c r="OVK5863" s="25"/>
      <x:c r="OVL5863" s="25"/>
      <x:c r="OVM5863" s="25"/>
      <x:c r="OVN5863" s="25"/>
      <x:c r="OVO5863" s="25"/>
      <x:c r="OVP5863" s="25"/>
      <x:c r="OVQ5863" s="25"/>
      <x:c r="OVR5863" s="25"/>
      <x:c r="OVS5863" s="25"/>
      <x:c r="OVT5863" s="25"/>
      <x:c r="OVU5863" s="25"/>
      <x:c r="OVV5863" s="25"/>
      <x:c r="OVW5863" s="25"/>
      <x:c r="OVX5863" s="25"/>
      <x:c r="OVY5863" s="25"/>
      <x:c r="OVZ5863" s="25"/>
      <x:c r="OWA5863" s="25"/>
      <x:c r="OWB5863" s="25"/>
      <x:c r="OWC5863" s="25"/>
      <x:c r="OWD5863" s="25"/>
      <x:c r="OWE5863" s="25"/>
      <x:c r="OWF5863" s="25"/>
      <x:c r="OWG5863" s="25"/>
      <x:c r="OWH5863" s="25"/>
      <x:c r="OWI5863" s="25"/>
      <x:c r="OWJ5863" s="25"/>
      <x:c r="OWK5863" s="25"/>
      <x:c r="OWL5863" s="25"/>
      <x:c r="OWM5863" s="25"/>
      <x:c r="OWN5863" s="25"/>
      <x:c r="OWO5863" s="25"/>
      <x:c r="OWP5863" s="25"/>
      <x:c r="OWQ5863" s="25"/>
      <x:c r="OWR5863" s="25"/>
      <x:c r="OWS5863" s="25"/>
      <x:c r="OWT5863" s="25"/>
      <x:c r="OWU5863" s="25"/>
      <x:c r="OWV5863" s="25"/>
      <x:c r="OWW5863" s="25"/>
      <x:c r="OWX5863" s="25"/>
      <x:c r="OWY5863" s="25"/>
      <x:c r="OWZ5863" s="25"/>
      <x:c r="OXA5863" s="25"/>
      <x:c r="OXB5863" s="25"/>
      <x:c r="OXC5863" s="25"/>
      <x:c r="OXD5863" s="25"/>
      <x:c r="OXE5863" s="25"/>
      <x:c r="OXF5863" s="25"/>
      <x:c r="OXG5863" s="25"/>
      <x:c r="OXH5863" s="25"/>
      <x:c r="OXI5863" s="25"/>
      <x:c r="OXJ5863" s="25"/>
      <x:c r="OXK5863" s="25"/>
      <x:c r="OXL5863" s="25"/>
      <x:c r="OXM5863" s="25"/>
      <x:c r="OXN5863" s="25"/>
      <x:c r="OXO5863" s="25"/>
      <x:c r="OXP5863" s="25"/>
      <x:c r="OXQ5863" s="25"/>
      <x:c r="OXR5863" s="25"/>
      <x:c r="OXS5863" s="25"/>
      <x:c r="OXT5863" s="25"/>
      <x:c r="OXU5863" s="25"/>
      <x:c r="OXV5863" s="25"/>
      <x:c r="OXW5863" s="25"/>
      <x:c r="OXX5863" s="25"/>
      <x:c r="OXY5863" s="25"/>
      <x:c r="OXZ5863" s="25"/>
      <x:c r="OYA5863" s="25"/>
      <x:c r="OYB5863" s="25"/>
      <x:c r="OYC5863" s="25"/>
      <x:c r="OYD5863" s="25"/>
      <x:c r="OYE5863" s="25"/>
      <x:c r="OYF5863" s="25"/>
      <x:c r="OYG5863" s="25"/>
      <x:c r="OYH5863" s="25"/>
      <x:c r="OYI5863" s="25"/>
      <x:c r="OYJ5863" s="25"/>
      <x:c r="OYK5863" s="25"/>
      <x:c r="OYL5863" s="25"/>
      <x:c r="OYM5863" s="25"/>
      <x:c r="OYN5863" s="25"/>
      <x:c r="OYO5863" s="25"/>
      <x:c r="OYP5863" s="25"/>
      <x:c r="OYQ5863" s="25"/>
      <x:c r="OYR5863" s="25"/>
      <x:c r="OYS5863" s="25"/>
      <x:c r="OYT5863" s="25"/>
      <x:c r="OYU5863" s="25"/>
      <x:c r="OYV5863" s="25"/>
      <x:c r="OYW5863" s="25"/>
      <x:c r="OYX5863" s="25"/>
      <x:c r="OYY5863" s="25"/>
      <x:c r="OYZ5863" s="25"/>
      <x:c r="OZA5863" s="25"/>
      <x:c r="OZB5863" s="25"/>
      <x:c r="OZC5863" s="25"/>
      <x:c r="OZD5863" s="25"/>
      <x:c r="OZE5863" s="25"/>
      <x:c r="OZF5863" s="25"/>
      <x:c r="OZG5863" s="25"/>
      <x:c r="OZH5863" s="25"/>
      <x:c r="OZI5863" s="25"/>
      <x:c r="OZJ5863" s="25"/>
      <x:c r="OZK5863" s="25"/>
      <x:c r="OZL5863" s="25"/>
      <x:c r="OZM5863" s="25"/>
      <x:c r="OZN5863" s="25"/>
      <x:c r="OZO5863" s="25"/>
      <x:c r="OZP5863" s="25"/>
      <x:c r="OZQ5863" s="25"/>
      <x:c r="OZR5863" s="25"/>
      <x:c r="OZS5863" s="25"/>
      <x:c r="OZT5863" s="25"/>
      <x:c r="OZU5863" s="25"/>
      <x:c r="OZV5863" s="25"/>
      <x:c r="OZW5863" s="25"/>
      <x:c r="OZX5863" s="25"/>
      <x:c r="OZY5863" s="25"/>
      <x:c r="OZZ5863" s="25"/>
      <x:c r="PAA5863" s="25"/>
      <x:c r="PAB5863" s="25"/>
      <x:c r="PAC5863" s="25"/>
      <x:c r="PAD5863" s="25"/>
      <x:c r="PAE5863" s="25"/>
      <x:c r="PAF5863" s="25"/>
      <x:c r="PAG5863" s="25"/>
      <x:c r="PAH5863" s="25"/>
      <x:c r="PAI5863" s="25"/>
      <x:c r="PAJ5863" s="25"/>
      <x:c r="PAK5863" s="25"/>
      <x:c r="PAL5863" s="25"/>
      <x:c r="PAM5863" s="25"/>
      <x:c r="PAN5863" s="25"/>
      <x:c r="PAO5863" s="25"/>
      <x:c r="PAP5863" s="25"/>
      <x:c r="PAQ5863" s="25"/>
      <x:c r="PAR5863" s="25"/>
      <x:c r="PAS5863" s="25"/>
      <x:c r="PAT5863" s="25"/>
      <x:c r="PAU5863" s="25"/>
      <x:c r="PAV5863" s="25"/>
      <x:c r="PAW5863" s="25"/>
      <x:c r="PAX5863" s="25"/>
      <x:c r="PAY5863" s="25"/>
      <x:c r="PAZ5863" s="25"/>
      <x:c r="PBA5863" s="25"/>
      <x:c r="PBB5863" s="25"/>
      <x:c r="PBC5863" s="25"/>
      <x:c r="PBD5863" s="25"/>
      <x:c r="PBE5863" s="25"/>
      <x:c r="PBF5863" s="25"/>
      <x:c r="PBG5863" s="25"/>
      <x:c r="PBH5863" s="25"/>
      <x:c r="PBI5863" s="25"/>
      <x:c r="PBJ5863" s="25"/>
      <x:c r="PBK5863" s="25"/>
      <x:c r="PBL5863" s="25"/>
      <x:c r="PBM5863" s="25"/>
      <x:c r="PBN5863" s="25"/>
      <x:c r="PBO5863" s="25"/>
      <x:c r="PBP5863" s="25"/>
      <x:c r="PBQ5863" s="25"/>
      <x:c r="PBR5863" s="25"/>
      <x:c r="PBS5863" s="25"/>
      <x:c r="PBT5863" s="25"/>
      <x:c r="PBU5863" s="25"/>
      <x:c r="PBV5863" s="25"/>
      <x:c r="PBW5863" s="25"/>
      <x:c r="PBX5863" s="25"/>
      <x:c r="PBY5863" s="25"/>
      <x:c r="PBZ5863" s="25"/>
      <x:c r="PCA5863" s="25"/>
      <x:c r="PCB5863" s="25"/>
      <x:c r="PCC5863" s="25"/>
      <x:c r="PCD5863" s="25"/>
      <x:c r="PCE5863" s="25"/>
      <x:c r="PCF5863" s="25"/>
      <x:c r="PCG5863" s="25"/>
      <x:c r="PCH5863" s="25"/>
      <x:c r="PCI5863" s="25"/>
      <x:c r="PCJ5863" s="25"/>
      <x:c r="PCK5863" s="25"/>
      <x:c r="PCL5863" s="25"/>
      <x:c r="PCM5863" s="25"/>
      <x:c r="PCN5863" s="25"/>
      <x:c r="PCO5863" s="25"/>
      <x:c r="PCP5863" s="25"/>
      <x:c r="PCQ5863" s="25"/>
      <x:c r="PCR5863" s="25"/>
      <x:c r="PCS5863" s="25"/>
      <x:c r="PCT5863" s="25"/>
      <x:c r="PCU5863" s="25"/>
      <x:c r="PCV5863" s="25"/>
      <x:c r="PCW5863" s="25"/>
      <x:c r="PCX5863" s="25"/>
      <x:c r="PCY5863" s="25"/>
      <x:c r="PCZ5863" s="25"/>
      <x:c r="PDA5863" s="25"/>
      <x:c r="PDB5863" s="25"/>
      <x:c r="PDC5863" s="25"/>
      <x:c r="PDD5863" s="25"/>
      <x:c r="PDE5863" s="25"/>
      <x:c r="PDF5863" s="25"/>
      <x:c r="PDG5863" s="25"/>
      <x:c r="PDH5863" s="25"/>
      <x:c r="PDI5863" s="25"/>
      <x:c r="PDJ5863" s="25"/>
      <x:c r="PDK5863" s="25"/>
      <x:c r="PDL5863" s="25"/>
      <x:c r="PDM5863" s="25"/>
      <x:c r="PDN5863" s="25"/>
      <x:c r="PDO5863" s="25"/>
      <x:c r="PDP5863" s="25"/>
      <x:c r="PDQ5863" s="25"/>
      <x:c r="PDR5863" s="25"/>
      <x:c r="PDS5863" s="25"/>
      <x:c r="PDT5863" s="25"/>
      <x:c r="PDU5863" s="25"/>
      <x:c r="PDV5863" s="25"/>
      <x:c r="PDW5863" s="25"/>
      <x:c r="PDX5863" s="25"/>
      <x:c r="PDY5863" s="25"/>
      <x:c r="PDZ5863" s="25"/>
      <x:c r="PEA5863" s="25"/>
      <x:c r="PEB5863" s="25"/>
      <x:c r="PEC5863" s="25"/>
      <x:c r="PED5863" s="25"/>
      <x:c r="PEE5863" s="25"/>
      <x:c r="PEF5863" s="25"/>
      <x:c r="PEG5863" s="25"/>
      <x:c r="PEH5863" s="25"/>
      <x:c r="PEI5863" s="25"/>
      <x:c r="PEJ5863" s="25"/>
      <x:c r="PEK5863" s="25"/>
      <x:c r="PEL5863" s="25"/>
      <x:c r="PEM5863" s="25"/>
      <x:c r="PEN5863" s="25"/>
      <x:c r="PEO5863" s="25"/>
      <x:c r="PEP5863" s="25"/>
      <x:c r="PEQ5863" s="25"/>
      <x:c r="PER5863" s="25"/>
      <x:c r="PES5863" s="25"/>
      <x:c r="PET5863" s="25"/>
      <x:c r="PEU5863" s="25"/>
      <x:c r="PEV5863" s="25"/>
      <x:c r="PEW5863" s="25"/>
      <x:c r="PEX5863" s="25"/>
      <x:c r="PEY5863" s="25"/>
      <x:c r="PEZ5863" s="25"/>
      <x:c r="PFA5863" s="25"/>
      <x:c r="PFB5863" s="25"/>
      <x:c r="PFC5863" s="25"/>
      <x:c r="PFD5863" s="25"/>
      <x:c r="PFE5863" s="25"/>
      <x:c r="PFF5863" s="25"/>
      <x:c r="PFG5863" s="25"/>
      <x:c r="PFH5863" s="25"/>
      <x:c r="PFI5863" s="25"/>
      <x:c r="PFJ5863" s="25"/>
      <x:c r="PFK5863" s="25"/>
      <x:c r="PFL5863" s="25"/>
      <x:c r="PFM5863" s="25"/>
      <x:c r="PFN5863" s="25"/>
      <x:c r="PFO5863" s="25"/>
      <x:c r="PFP5863" s="25"/>
      <x:c r="PFQ5863" s="25"/>
      <x:c r="PFR5863" s="25"/>
      <x:c r="PFS5863" s="25"/>
      <x:c r="PFT5863" s="25"/>
      <x:c r="PFU5863" s="25"/>
      <x:c r="PFV5863" s="25"/>
      <x:c r="PFW5863" s="25"/>
      <x:c r="PFX5863" s="25"/>
      <x:c r="PFY5863" s="25"/>
      <x:c r="PFZ5863" s="25"/>
      <x:c r="PGA5863" s="25"/>
      <x:c r="PGB5863" s="25"/>
      <x:c r="PGC5863" s="25"/>
      <x:c r="PGD5863" s="25"/>
      <x:c r="PGE5863" s="25"/>
      <x:c r="PGF5863" s="25"/>
      <x:c r="PGG5863" s="25"/>
      <x:c r="PGH5863" s="25"/>
      <x:c r="PGI5863" s="25"/>
      <x:c r="PGJ5863" s="25"/>
      <x:c r="PGK5863" s="25"/>
      <x:c r="PGL5863" s="25"/>
      <x:c r="PGM5863" s="25"/>
      <x:c r="PGN5863" s="25"/>
      <x:c r="PGO5863" s="25"/>
      <x:c r="PGP5863" s="25"/>
      <x:c r="PGQ5863" s="25"/>
      <x:c r="PGR5863" s="25"/>
      <x:c r="PGS5863" s="25"/>
      <x:c r="PGT5863" s="25"/>
      <x:c r="PGU5863" s="25"/>
      <x:c r="PGV5863" s="25"/>
      <x:c r="PGW5863" s="25"/>
      <x:c r="PGX5863" s="25"/>
      <x:c r="PGY5863" s="25"/>
      <x:c r="PGZ5863" s="25"/>
      <x:c r="PHA5863" s="25"/>
      <x:c r="PHB5863" s="25"/>
      <x:c r="PHC5863" s="25"/>
      <x:c r="PHD5863" s="25"/>
      <x:c r="PHE5863" s="25"/>
      <x:c r="PHF5863" s="25"/>
      <x:c r="PHG5863" s="25"/>
      <x:c r="PHH5863" s="25"/>
      <x:c r="PHI5863" s="25"/>
      <x:c r="PHJ5863" s="25"/>
      <x:c r="PHK5863" s="25"/>
      <x:c r="PHL5863" s="25"/>
      <x:c r="PHM5863" s="25"/>
      <x:c r="PHN5863" s="25"/>
      <x:c r="PHO5863" s="25"/>
      <x:c r="PHP5863" s="25"/>
      <x:c r="PHQ5863" s="25"/>
      <x:c r="PHR5863" s="25"/>
      <x:c r="PHS5863" s="25"/>
      <x:c r="PHT5863" s="25"/>
      <x:c r="PHU5863" s="25"/>
      <x:c r="PHV5863" s="25"/>
      <x:c r="PHW5863" s="25"/>
      <x:c r="PHX5863" s="25"/>
      <x:c r="PHY5863" s="25"/>
      <x:c r="PHZ5863" s="25"/>
      <x:c r="PIA5863" s="25"/>
      <x:c r="PIB5863" s="25"/>
      <x:c r="PIC5863" s="25"/>
      <x:c r="PID5863" s="25"/>
      <x:c r="PIE5863" s="25"/>
      <x:c r="PIF5863" s="25"/>
      <x:c r="PIG5863" s="25"/>
      <x:c r="PIH5863" s="25"/>
      <x:c r="PII5863" s="25"/>
      <x:c r="PIJ5863" s="25"/>
      <x:c r="PIK5863" s="25"/>
      <x:c r="PIL5863" s="25"/>
      <x:c r="PIM5863" s="25"/>
      <x:c r="PIN5863" s="25"/>
      <x:c r="PIO5863" s="25"/>
      <x:c r="PIP5863" s="25"/>
      <x:c r="PIQ5863" s="25"/>
      <x:c r="PIR5863" s="25"/>
      <x:c r="PIS5863" s="25"/>
      <x:c r="PIT5863" s="25"/>
      <x:c r="PIU5863" s="25"/>
      <x:c r="PIV5863" s="25"/>
      <x:c r="PIW5863" s="25"/>
      <x:c r="PIX5863" s="25"/>
      <x:c r="PIY5863" s="25"/>
      <x:c r="PIZ5863" s="25"/>
      <x:c r="PJA5863" s="25"/>
      <x:c r="PJB5863" s="25"/>
      <x:c r="PJC5863" s="25"/>
      <x:c r="PJD5863" s="25"/>
      <x:c r="PJE5863" s="25"/>
      <x:c r="PJF5863" s="25"/>
      <x:c r="PJG5863" s="25"/>
      <x:c r="PJH5863" s="25"/>
      <x:c r="PJI5863" s="25"/>
      <x:c r="PJJ5863" s="25"/>
      <x:c r="PJK5863" s="25"/>
      <x:c r="PJL5863" s="25"/>
      <x:c r="PJM5863" s="25"/>
      <x:c r="PJN5863" s="25"/>
      <x:c r="PJO5863" s="25"/>
      <x:c r="PJP5863" s="25"/>
      <x:c r="PJQ5863" s="25"/>
      <x:c r="PJR5863" s="25"/>
      <x:c r="PJS5863" s="25"/>
      <x:c r="PJT5863" s="25"/>
      <x:c r="PJU5863" s="25"/>
      <x:c r="PJV5863" s="25"/>
      <x:c r="PJW5863" s="25"/>
      <x:c r="PJX5863" s="25"/>
      <x:c r="PJY5863" s="25"/>
      <x:c r="PJZ5863" s="25"/>
      <x:c r="PKA5863" s="25"/>
      <x:c r="PKB5863" s="25"/>
      <x:c r="PKC5863" s="25"/>
      <x:c r="PKD5863" s="25"/>
      <x:c r="PKE5863" s="25"/>
      <x:c r="PKF5863" s="25"/>
      <x:c r="PKG5863" s="25"/>
      <x:c r="PKH5863" s="25"/>
      <x:c r="PKI5863" s="25"/>
      <x:c r="PKJ5863" s="25"/>
      <x:c r="PKK5863" s="25"/>
      <x:c r="PKL5863" s="25"/>
      <x:c r="PKM5863" s="25"/>
      <x:c r="PKN5863" s="25"/>
      <x:c r="PKO5863" s="25"/>
      <x:c r="PKP5863" s="25"/>
      <x:c r="PKQ5863" s="25"/>
      <x:c r="PKR5863" s="25"/>
      <x:c r="PKS5863" s="25"/>
      <x:c r="PKT5863" s="25"/>
      <x:c r="PKU5863" s="25"/>
      <x:c r="PKV5863" s="25"/>
      <x:c r="PKW5863" s="25"/>
      <x:c r="PKX5863" s="25"/>
      <x:c r="PKY5863" s="25"/>
      <x:c r="PKZ5863" s="25"/>
      <x:c r="PLA5863" s="25"/>
      <x:c r="PLB5863" s="25"/>
      <x:c r="PLC5863" s="25"/>
      <x:c r="PLD5863" s="25"/>
      <x:c r="PLE5863" s="25"/>
      <x:c r="PLF5863" s="25"/>
      <x:c r="PLG5863" s="25"/>
      <x:c r="PLH5863" s="25"/>
      <x:c r="PLI5863" s="25"/>
      <x:c r="PLJ5863" s="25"/>
      <x:c r="PLK5863" s="25"/>
      <x:c r="PLL5863" s="25"/>
      <x:c r="PLM5863" s="25"/>
      <x:c r="PLN5863" s="25"/>
      <x:c r="PLO5863" s="25"/>
      <x:c r="PLP5863" s="25"/>
      <x:c r="PLQ5863" s="25"/>
      <x:c r="PLR5863" s="25"/>
      <x:c r="PLS5863" s="25"/>
      <x:c r="PLT5863" s="25"/>
      <x:c r="PLU5863" s="25"/>
      <x:c r="PLV5863" s="25"/>
      <x:c r="PLW5863" s="25"/>
      <x:c r="PLX5863" s="25"/>
      <x:c r="PLY5863" s="25"/>
      <x:c r="PLZ5863" s="25"/>
      <x:c r="PMA5863" s="25"/>
      <x:c r="PMB5863" s="25"/>
      <x:c r="PMC5863" s="25"/>
      <x:c r="PMD5863" s="25"/>
      <x:c r="PME5863" s="25"/>
      <x:c r="PMF5863" s="25"/>
      <x:c r="PMG5863" s="25"/>
      <x:c r="PMH5863" s="25"/>
      <x:c r="PMI5863" s="25"/>
      <x:c r="PMJ5863" s="25"/>
      <x:c r="PMK5863" s="25"/>
      <x:c r="PML5863" s="25"/>
      <x:c r="PMM5863" s="25"/>
      <x:c r="PMN5863" s="25"/>
      <x:c r="PMO5863" s="25"/>
      <x:c r="PMP5863" s="25"/>
      <x:c r="PMQ5863" s="25"/>
      <x:c r="PMR5863" s="25"/>
      <x:c r="PMS5863" s="25"/>
      <x:c r="PMT5863" s="25"/>
      <x:c r="PMU5863" s="25"/>
      <x:c r="PMV5863" s="25"/>
      <x:c r="PMW5863" s="25"/>
      <x:c r="PMX5863" s="25"/>
      <x:c r="PMY5863" s="25"/>
      <x:c r="PMZ5863" s="25"/>
      <x:c r="PNA5863" s="25"/>
      <x:c r="PNB5863" s="25"/>
      <x:c r="PNC5863" s="25"/>
      <x:c r="PND5863" s="25"/>
      <x:c r="PNE5863" s="25"/>
      <x:c r="PNF5863" s="25"/>
      <x:c r="PNG5863" s="25"/>
      <x:c r="PNH5863" s="25"/>
      <x:c r="PNI5863" s="25"/>
      <x:c r="PNJ5863" s="25"/>
      <x:c r="PNK5863" s="25"/>
      <x:c r="PNL5863" s="25"/>
      <x:c r="PNM5863" s="25"/>
      <x:c r="PNN5863" s="25"/>
      <x:c r="PNO5863" s="25"/>
      <x:c r="PNP5863" s="25"/>
      <x:c r="PNQ5863" s="25"/>
      <x:c r="PNR5863" s="25"/>
      <x:c r="PNS5863" s="25"/>
      <x:c r="PNT5863" s="25"/>
      <x:c r="PNU5863" s="25"/>
      <x:c r="PNV5863" s="25"/>
      <x:c r="PNW5863" s="25"/>
      <x:c r="PNX5863" s="25"/>
      <x:c r="PNY5863" s="25"/>
      <x:c r="PNZ5863" s="25"/>
      <x:c r="POA5863" s="25"/>
      <x:c r="POB5863" s="25"/>
      <x:c r="POC5863" s="25"/>
      <x:c r="POD5863" s="25"/>
      <x:c r="POE5863" s="25"/>
      <x:c r="POF5863" s="25"/>
      <x:c r="POG5863" s="25"/>
      <x:c r="POH5863" s="25"/>
      <x:c r="POI5863" s="25"/>
      <x:c r="POJ5863" s="25"/>
      <x:c r="POK5863" s="25"/>
      <x:c r="POL5863" s="25"/>
      <x:c r="POM5863" s="25"/>
      <x:c r="PON5863" s="25"/>
      <x:c r="POO5863" s="25"/>
      <x:c r="POP5863" s="25"/>
      <x:c r="POQ5863" s="25"/>
      <x:c r="POR5863" s="25"/>
      <x:c r="POS5863" s="25"/>
      <x:c r="POT5863" s="25"/>
      <x:c r="POU5863" s="25"/>
      <x:c r="POV5863" s="25"/>
      <x:c r="POW5863" s="25"/>
      <x:c r="POX5863" s="25"/>
      <x:c r="POY5863" s="25"/>
      <x:c r="POZ5863" s="25"/>
      <x:c r="PPA5863" s="25"/>
      <x:c r="PPB5863" s="25"/>
      <x:c r="PPC5863" s="25"/>
      <x:c r="PPD5863" s="25"/>
      <x:c r="PPE5863" s="25"/>
      <x:c r="PPF5863" s="25"/>
      <x:c r="PPG5863" s="25"/>
      <x:c r="PPH5863" s="25"/>
      <x:c r="PPI5863" s="25"/>
      <x:c r="PPJ5863" s="25"/>
      <x:c r="PPK5863" s="25"/>
      <x:c r="PPL5863" s="25"/>
      <x:c r="PPM5863" s="25"/>
      <x:c r="PPN5863" s="25"/>
      <x:c r="PPO5863" s="25"/>
      <x:c r="PPP5863" s="25"/>
      <x:c r="PPQ5863" s="25"/>
      <x:c r="PPR5863" s="25"/>
      <x:c r="PPS5863" s="25"/>
      <x:c r="PPT5863" s="25"/>
      <x:c r="PPU5863" s="25"/>
      <x:c r="PPV5863" s="25"/>
      <x:c r="PPW5863" s="25"/>
      <x:c r="PPX5863" s="25"/>
      <x:c r="PPY5863" s="25"/>
      <x:c r="PPZ5863" s="25"/>
      <x:c r="PQA5863" s="25"/>
      <x:c r="PQB5863" s="25"/>
      <x:c r="PQC5863" s="25"/>
      <x:c r="PQD5863" s="25"/>
      <x:c r="PQE5863" s="25"/>
      <x:c r="PQF5863" s="25"/>
      <x:c r="PQG5863" s="25"/>
      <x:c r="PQH5863" s="25"/>
      <x:c r="PQI5863" s="25"/>
      <x:c r="PQJ5863" s="25"/>
      <x:c r="PQK5863" s="25"/>
      <x:c r="PQL5863" s="25"/>
      <x:c r="PQM5863" s="25"/>
      <x:c r="PQN5863" s="25"/>
      <x:c r="PQO5863" s="25"/>
      <x:c r="PQP5863" s="25"/>
      <x:c r="PQQ5863" s="25"/>
      <x:c r="PQR5863" s="25"/>
      <x:c r="PQS5863" s="25"/>
      <x:c r="PQT5863" s="25"/>
      <x:c r="PQU5863" s="25"/>
      <x:c r="PQV5863" s="25"/>
      <x:c r="PQW5863" s="25"/>
      <x:c r="PQX5863" s="25"/>
      <x:c r="PQY5863" s="25"/>
      <x:c r="PQZ5863" s="25"/>
      <x:c r="PRA5863" s="25"/>
      <x:c r="PRB5863" s="25"/>
      <x:c r="PRC5863" s="25"/>
      <x:c r="PRD5863" s="25"/>
      <x:c r="PRE5863" s="25"/>
      <x:c r="PRF5863" s="25"/>
      <x:c r="PRG5863" s="25"/>
      <x:c r="PRH5863" s="25"/>
      <x:c r="PRI5863" s="25"/>
      <x:c r="PRJ5863" s="25"/>
      <x:c r="PRK5863" s="25"/>
      <x:c r="PRL5863" s="25"/>
      <x:c r="PRM5863" s="25"/>
      <x:c r="PRN5863" s="25"/>
      <x:c r="PRO5863" s="25"/>
      <x:c r="PRP5863" s="25"/>
      <x:c r="PRQ5863" s="25"/>
      <x:c r="PRR5863" s="25"/>
      <x:c r="PRS5863" s="25"/>
      <x:c r="PRT5863" s="25"/>
      <x:c r="PRU5863" s="25"/>
      <x:c r="PRV5863" s="25"/>
      <x:c r="PRW5863" s="25"/>
      <x:c r="PRX5863" s="25"/>
      <x:c r="PRY5863" s="25"/>
      <x:c r="PRZ5863" s="25"/>
      <x:c r="PSA5863" s="25"/>
      <x:c r="PSB5863" s="25"/>
      <x:c r="PSC5863" s="25"/>
      <x:c r="PSD5863" s="25"/>
      <x:c r="PSE5863" s="25"/>
      <x:c r="PSF5863" s="25"/>
      <x:c r="PSG5863" s="25"/>
      <x:c r="PSH5863" s="25"/>
      <x:c r="PSI5863" s="25"/>
      <x:c r="PSJ5863" s="25"/>
      <x:c r="PSK5863" s="25"/>
      <x:c r="PSL5863" s="25"/>
      <x:c r="PSM5863" s="25"/>
      <x:c r="PSN5863" s="25"/>
      <x:c r="PSO5863" s="25"/>
      <x:c r="PSP5863" s="25"/>
      <x:c r="PSQ5863" s="25"/>
      <x:c r="PSR5863" s="25"/>
      <x:c r="PSS5863" s="25"/>
      <x:c r="PST5863" s="25"/>
      <x:c r="PSU5863" s="25"/>
      <x:c r="PSV5863" s="25"/>
      <x:c r="PSW5863" s="25"/>
      <x:c r="PSX5863" s="25"/>
      <x:c r="PSY5863" s="25"/>
      <x:c r="PSZ5863" s="25"/>
      <x:c r="PTA5863" s="25"/>
      <x:c r="PTB5863" s="25"/>
      <x:c r="PTC5863" s="25"/>
      <x:c r="PTD5863" s="25"/>
      <x:c r="PTE5863" s="25"/>
      <x:c r="PTF5863" s="25"/>
      <x:c r="PTG5863" s="25"/>
      <x:c r="PTH5863" s="25"/>
      <x:c r="PTI5863" s="25"/>
      <x:c r="PTJ5863" s="25"/>
      <x:c r="PTK5863" s="25"/>
      <x:c r="PTL5863" s="25"/>
      <x:c r="PTM5863" s="25"/>
      <x:c r="PTN5863" s="25"/>
      <x:c r="PTO5863" s="25"/>
      <x:c r="PTP5863" s="25"/>
      <x:c r="PTQ5863" s="25"/>
      <x:c r="PTR5863" s="25"/>
      <x:c r="PTS5863" s="25"/>
      <x:c r="PTT5863" s="25"/>
      <x:c r="PTU5863" s="25"/>
      <x:c r="PTV5863" s="25"/>
      <x:c r="PTW5863" s="25"/>
      <x:c r="PTX5863" s="25"/>
      <x:c r="PTY5863" s="25"/>
      <x:c r="PTZ5863" s="25"/>
      <x:c r="PUA5863" s="25"/>
      <x:c r="PUB5863" s="25"/>
      <x:c r="PUC5863" s="25"/>
      <x:c r="PUD5863" s="25"/>
      <x:c r="PUE5863" s="25"/>
      <x:c r="PUF5863" s="25"/>
      <x:c r="PUG5863" s="25"/>
      <x:c r="PUH5863" s="25"/>
      <x:c r="PUI5863" s="25"/>
      <x:c r="PUJ5863" s="25"/>
      <x:c r="PUK5863" s="25"/>
      <x:c r="PUL5863" s="25"/>
      <x:c r="PUM5863" s="25"/>
      <x:c r="PUN5863" s="25"/>
      <x:c r="PUO5863" s="25"/>
      <x:c r="PUP5863" s="25"/>
      <x:c r="PUQ5863" s="25"/>
      <x:c r="PUR5863" s="25"/>
      <x:c r="PUS5863" s="25"/>
      <x:c r="PUT5863" s="25"/>
      <x:c r="PUU5863" s="25"/>
      <x:c r="PUV5863" s="25"/>
      <x:c r="PUW5863" s="25"/>
      <x:c r="PUX5863" s="25"/>
      <x:c r="PUY5863" s="25"/>
      <x:c r="PUZ5863" s="25"/>
      <x:c r="PVA5863" s="25"/>
      <x:c r="PVB5863" s="25"/>
      <x:c r="PVC5863" s="25"/>
      <x:c r="PVD5863" s="25"/>
      <x:c r="PVE5863" s="25"/>
      <x:c r="PVF5863" s="25"/>
      <x:c r="PVG5863" s="25"/>
      <x:c r="PVH5863" s="25"/>
      <x:c r="PVI5863" s="25"/>
      <x:c r="PVJ5863" s="25"/>
      <x:c r="PVK5863" s="25"/>
      <x:c r="PVL5863" s="25"/>
      <x:c r="PVM5863" s="25"/>
      <x:c r="PVN5863" s="25"/>
      <x:c r="PVO5863" s="25"/>
      <x:c r="PVP5863" s="25"/>
      <x:c r="PVQ5863" s="25"/>
      <x:c r="PVR5863" s="25"/>
      <x:c r="PVS5863" s="25"/>
      <x:c r="PVT5863" s="25"/>
      <x:c r="PVU5863" s="25"/>
      <x:c r="PVV5863" s="25"/>
      <x:c r="PVW5863" s="25"/>
      <x:c r="PVX5863" s="25"/>
      <x:c r="PVY5863" s="25"/>
      <x:c r="PVZ5863" s="25"/>
      <x:c r="PWA5863" s="25"/>
      <x:c r="PWB5863" s="25"/>
      <x:c r="PWC5863" s="25"/>
      <x:c r="PWD5863" s="25"/>
      <x:c r="PWE5863" s="25"/>
      <x:c r="PWF5863" s="25"/>
      <x:c r="PWG5863" s="25"/>
      <x:c r="PWH5863" s="25"/>
      <x:c r="PWI5863" s="25"/>
      <x:c r="PWJ5863" s="25"/>
      <x:c r="PWK5863" s="25"/>
      <x:c r="PWL5863" s="25"/>
      <x:c r="PWM5863" s="25"/>
      <x:c r="PWN5863" s="25"/>
      <x:c r="PWO5863" s="25"/>
      <x:c r="PWP5863" s="25"/>
      <x:c r="PWQ5863" s="25"/>
      <x:c r="PWR5863" s="25"/>
      <x:c r="PWS5863" s="25"/>
      <x:c r="PWT5863" s="25"/>
      <x:c r="PWU5863" s="25"/>
      <x:c r="PWV5863" s="25"/>
      <x:c r="PWW5863" s="25"/>
      <x:c r="PWX5863" s="25"/>
      <x:c r="PWY5863" s="25"/>
      <x:c r="PWZ5863" s="25"/>
      <x:c r="PXA5863" s="25"/>
      <x:c r="PXB5863" s="25"/>
      <x:c r="PXC5863" s="25"/>
      <x:c r="PXD5863" s="25"/>
      <x:c r="PXE5863" s="25"/>
      <x:c r="PXF5863" s="25"/>
      <x:c r="PXG5863" s="25"/>
      <x:c r="PXH5863" s="25"/>
      <x:c r="PXI5863" s="25"/>
      <x:c r="PXJ5863" s="25"/>
      <x:c r="PXK5863" s="25"/>
      <x:c r="PXL5863" s="25"/>
      <x:c r="PXM5863" s="25"/>
      <x:c r="PXN5863" s="25"/>
      <x:c r="PXO5863" s="25"/>
      <x:c r="PXP5863" s="25"/>
      <x:c r="PXQ5863" s="25"/>
      <x:c r="PXR5863" s="25"/>
      <x:c r="PXS5863" s="25"/>
      <x:c r="PXT5863" s="25"/>
      <x:c r="PXU5863" s="25"/>
      <x:c r="PXV5863" s="25"/>
      <x:c r="PXW5863" s="25"/>
      <x:c r="PXX5863" s="25"/>
      <x:c r="PXY5863" s="25"/>
      <x:c r="PXZ5863" s="25"/>
      <x:c r="PYA5863" s="25"/>
      <x:c r="PYB5863" s="25"/>
      <x:c r="PYC5863" s="25"/>
      <x:c r="PYD5863" s="25"/>
      <x:c r="PYE5863" s="25"/>
      <x:c r="PYF5863" s="25"/>
      <x:c r="PYG5863" s="25"/>
      <x:c r="PYH5863" s="25"/>
      <x:c r="PYI5863" s="25"/>
      <x:c r="PYJ5863" s="25"/>
      <x:c r="PYK5863" s="25"/>
      <x:c r="PYL5863" s="25"/>
      <x:c r="PYM5863" s="25"/>
      <x:c r="PYN5863" s="25"/>
      <x:c r="PYO5863" s="25"/>
      <x:c r="PYP5863" s="25"/>
      <x:c r="PYQ5863" s="25"/>
      <x:c r="PYR5863" s="25"/>
      <x:c r="PYS5863" s="25"/>
      <x:c r="PYT5863" s="25"/>
      <x:c r="PYU5863" s="25"/>
      <x:c r="PYV5863" s="25"/>
      <x:c r="PYW5863" s="25"/>
      <x:c r="PYX5863" s="25"/>
      <x:c r="PYY5863" s="25"/>
      <x:c r="PYZ5863" s="25"/>
      <x:c r="PZA5863" s="25"/>
      <x:c r="PZB5863" s="25"/>
      <x:c r="PZC5863" s="25"/>
      <x:c r="PZD5863" s="25"/>
      <x:c r="PZE5863" s="25"/>
      <x:c r="PZF5863" s="25"/>
      <x:c r="PZG5863" s="25"/>
      <x:c r="PZH5863" s="25"/>
      <x:c r="PZI5863" s="25"/>
      <x:c r="PZJ5863" s="25"/>
      <x:c r="PZK5863" s="25"/>
      <x:c r="PZL5863" s="25"/>
      <x:c r="PZM5863" s="25"/>
      <x:c r="PZN5863" s="25"/>
      <x:c r="PZO5863" s="25"/>
      <x:c r="PZP5863" s="25"/>
      <x:c r="PZQ5863" s="25"/>
      <x:c r="PZR5863" s="25"/>
      <x:c r="PZS5863" s="25"/>
      <x:c r="PZT5863" s="25"/>
      <x:c r="PZU5863" s="25"/>
      <x:c r="PZV5863" s="25"/>
      <x:c r="PZW5863" s="25"/>
      <x:c r="PZX5863" s="25"/>
      <x:c r="PZY5863" s="25"/>
      <x:c r="PZZ5863" s="25"/>
      <x:c r="QAA5863" s="25"/>
      <x:c r="QAB5863" s="25"/>
      <x:c r="QAC5863" s="25"/>
      <x:c r="QAD5863" s="25"/>
      <x:c r="QAE5863" s="25"/>
      <x:c r="QAF5863" s="25"/>
      <x:c r="QAG5863" s="25"/>
      <x:c r="QAH5863" s="25"/>
      <x:c r="QAI5863" s="25"/>
      <x:c r="QAJ5863" s="25"/>
      <x:c r="QAK5863" s="25"/>
      <x:c r="QAL5863" s="25"/>
      <x:c r="QAM5863" s="25"/>
      <x:c r="QAN5863" s="25"/>
      <x:c r="QAO5863" s="25"/>
      <x:c r="QAP5863" s="25"/>
      <x:c r="QAQ5863" s="25"/>
      <x:c r="QAR5863" s="25"/>
      <x:c r="QAS5863" s="25"/>
      <x:c r="QAT5863" s="25"/>
      <x:c r="QAU5863" s="25"/>
      <x:c r="QAV5863" s="25"/>
      <x:c r="QAW5863" s="25"/>
      <x:c r="QAX5863" s="25"/>
      <x:c r="QAY5863" s="25"/>
      <x:c r="QAZ5863" s="25"/>
      <x:c r="QBA5863" s="25"/>
      <x:c r="QBB5863" s="25"/>
      <x:c r="QBC5863" s="25"/>
      <x:c r="QBD5863" s="25"/>
      <x:c r="QBE5863" s="25"/>
      <x:c r="QBF5863" s="25"/>
      <x:c r="QBG5863" s="25"/>
      <x:c r="QBH5863" s="25"/>
      <x:c r="QBI5863" s="25"/>
      <x:c r="QBJ5863" s="25"/>
      <x:c r="QBK5863" s="25"/>
      <x:c r="QBL5863" s="25"/>
      <x:c r="QBM5863" s="25"/>
      <x:c r="QBN5863" s="25"/>
      <x:c r="QBO5863" s="25"/>
      <x:c r="QBP5863" s="25"/>
      <x:c r="QBQ5863" s="25"/>
      <x:c r="QBR5863" s="25"/>
      <x:c r="QBS5863" s="25"/>
      <x:c r="QBT5863" s="25"/>
      <x:c r="QBU5863" s="25"/>
      <x:c r="QBV5863" s="25"/>
      <x:c r="QBW5863" s="25"/>
      <x:c r="QBX5863" s="25"/>
      <x:c r="QBY5863" s="25"/>
      <x:c r="QBZ5863" s="25"/>
      <x:c r="QCA5863" s="25"/>
      <x:c r="QCB5863" s="25"/>
      <x:c r="QCC5863" s="25"/>
      <x:c r="QCD5863" s="25"/>
      <x:c r="QCE5863" s="25"/>
      <x:c r="QCF5863" s="25"/>
      <x:c r="QCG5863" s="25"/>
      <x:c r="QCH5863" s="25"/>
      <x:c r="QCI5863" s="25"/>
      <x:c r="QCJ5863" s="25"/>
      <x:c r="QCK5863" s="25"/>
      <x:c r="QCL5863" s="25"/>
      <x:c r="QCM5863" s="25"/>
      <x:c r="QCN5863" s="25"/>
      <x:c r="QCO5863" s="25"/>
      <x:c r="QCP5863" s="25"/>
      <x:c r="QCQ5863" s="25"/>
      <x:c r="QCR5863" s="25"/>
      <x:c r="QCS5863" s="25"/>
      <x:c r="QCT5863" s="25"/>
      <x:c r="QCU5863" s="25"/>
      <x:c r="QCV5863" s="25"/>
      <x:c r="QCW5863" s="25"/>
      <x:c r="QCX5863" s="25"/>
      <x:c r="QCY5863" s="25"/>
      <x:c r="QCZ5863" s="25"/>
      <x:c r="QDA5863" s="25"/>
      <x:c r="QDB5863" s="25"/>
      <x:c r="QDC5863" s="25"/>
      <x:c r="QDD5863" s="25"/>
      <x:c r="QDE5863" s="25"/>
      <x:c r="QDF5863" s="25"/>
      <x:c r="QDG5863" s="25"/>
      <x:c r="QDH5863" s="25"/>
      <x:c r="QDI5863" s="25"/>
      <x:c r="QDJ5863" s="25"/>
      <x:c r="QDK5863" s="25"/>
      <x:c r="QDL5863" s="25"/>
      <x:c r="QDM5863" s="25"/>
      <x:c r="QDN5863" s="25"/>
      <x:c r="QDO5863" s="25"/>
      <x:c r="QDP5863" s="25"/>
      <x:c r="QDQ5863" s="25"/>
      <x:c r="QDR5863" s="25"/>
      <x:c r="QDS5863" s="25"/>
      <x:c r="QDT5863" s="25"/>
      <x:c r="QDU5863" s="25"/>
      <x:c r="QDV5863" s="25"/>
      <x:c r="QDW5863" s="25"/>
      <x:c r="QDX5863" s="25"/>
      <x:c r="QDY5863" s="25"/>
      <x:c r="QDZ5863" s="25"/>
      <x:c r="QEA5863" s="25"/>
      <x:c r="QEB5863" s="25"/>
      <x:c r="QEC5863" s="25"/>
      <x:c r="QED5863" s="25"/>
      <x:c r="QEE5863" s="25"/>
      <x:c r="QEF5863" s="25"/>
      <x:c r="QEG5863" s="25"/>
      <x:c r="QEH5863" s="25"/>
      <x:c r="QEI5863" s="25"/>
      <x:c r="QEJ5863" s="25"/>
      <x:c r="QEK5863" s="25"/>
      <x:c r="QEL5863" s="25"/>
      <x:c r="QEM5863" s="25"/>
      <x:c r="QEN5863" s="25"/>
      <x:c r="QEO5863" s="25"/>
      <x:c r="QEP5863" s="25"/>
      <x:c r="QEQ5863" s="25"/>
      <x:c r="QER5863" s="25"/>
      <x:c r="QES5863" s="25"/>
      <x:c r="QET5863" s="25"/>
      <x:c r="QEU5863" s="25"/>
      <x:c r="QEV5863" s="25"/>
      <x:c r="QEW5863" s="25"/>
      <x:c r="QEX5863" s="25"/>
      <x:c r="QEY5863" s="25"/>
      <x:c r="QEZ5863" s="25"/>
      <x:c r="QFA5863" s="25"/>
      <x:c r="QFB5863" s="25"/>
      <x:c r="QFC5863" s="25"/>
      <x:c r="QFD5863" s="25"/>
      <x:c r="QFE5863" s="25"/>
      <x:c r="QFF5863" s="25"/>
      <x:c r="QFG5863" s="25"/>
      <x:c r="QFH5863" s="25"/>
      <x:c r="QFI5863" s="25"/>
      <x:c r="QFJ5863" s="25"/>
      <x:c r="QFK5863" s="25"/>
      <x:c r="QFL5863" s="25"/>
      <x:c r="QFM5863" s="25"/>
      <x:c r="QFN5863" s="25"/>
      <x:c r="QFO5863" s="25"/>
      <x:c r="QFP5863" s="25"/>
      <x:c r="QFQ5863" s="25"/>
      <x:c r="QFR5863" s="25"/>
      <x:c r="QFS5863" s="25"/>
      <x:c r="QFT5863" s="25"/>
      <x:c r="QFU5863" s="25"/>
      <x:c r="QFV5863" s="25"/>
      <x:c r="QFW5863" s="25"/>
      <x:c r="QFX5863" s="25"/>
      <x:c r="QFY5863" s="25"/>
      <x:c r="QFZ5863" s="25"/>
      <x:c r="QGA5863" s="25"/>
      <x:c r="QGB5863" s="25"/>
      <x:c r="QGC5863" s="25"/>
      <x:c r="QGD5863" s="25"/>
      <x:c r="QGE5863" s="25"/>
      <x:c r="QGF5863" s="25"/>
      <x:c r="QGG5863" s="25"/>
      <x:c r="QGH5863" s="25"/>
      <x:c r="QGI5863" s="25"/>
      <x:c r="QGJ5863" s="25"/>
      <x:c r="QGK5863" s="25"/>
      <x:c r="QGL5863" s="25"/>
      <x:c r="QGM5863" s="25"/>
      <x:c r="QGN5863" s="25"/>
      <x:c r="QGO5863" s="25"/>
      <x:c r="QGP5863" s="25"/>
      <x:c r="QGQ5863" s="25"/>
      <x:c r="QGR5863" s="25"/>
      <x:c r="QGS5863" s="25"/>
      <x:c r="QGT5863" s="25"/>
      <x:c r="QGU5863" s="25"/>
      <x:c r="QGV5863" s="25"/>
      <x:c r="QGW5863" s="25"/>
      <x:c r="QGX5863" s="25"/>
      <x:c r="QGY5863" s="25"/>
      <x:c r="QGZ5863" s="25"/>
      <x:c r="QHA5863" s="25"/>
      <x:c r="QHB5863" s="25"/>
      <x:c r="QHC5863" s="25"/>
      <x:c r="QHD5863" s="25"/>
      <x:c r="QHE5863" s="25"/>
      <x:c r="QHF5863" s="25"/>
      <x:c r="QHG5863" s="25"/>
      <x:c r="QHH5863" s="25"/>
      <x:c r="QHI5863" s="25"/>
      <x:c r="QHJ5863" s="25"/>
      <x:c r="QHK5863" s="25"/>
      <x:c r="QHL5863" s="25"/>
      <x:c r="QHM5863" s="25"/>
      <x:c r="QHN5863" s="25"/>
      <x:c r="QHO5863" s="25"/>
      <x:c r="QHP5863" s="25"/>
      <x:c r="QHQ5863" s="25"/>
      <x:c r="QHR5863" s="25"/>
      <x:c r="QHS5863" s="25"/>
      <x:c r="QHT5863" s="25"/>
      <x:c r="QHU5863" s="25"/>
      <x:c r="QHV5863" s="25"/>
      <x:c r="QHW5863" s="25"/>
      <x:c r="QHX5863" s="25"/>
      <x:c r="QHY5863" s="25"/>
      <x:c r="QHZ5863" s="25"/>
      <x:c r="QIA5863" s="25"/>
      <x:c r="QIB5863" s="25"/>
      <x:c r="QIC5863" s="25"/>
      <x:c r="QID5863" s="25"/>
      <x:c r="QIE5863" s="25"/>
      <x:c r="QIF5863" s="25"/>
      <x:c r="QIG5863" s="25"/>
      <x:c r="QIH5863" s="25"/>
      <x:c r="QII5863" s="25"/>
      <x:c r="QIJ5863" s="25"/>
      <x:c r="QIK5863" s="25"/>
      <x:c r="QIL5863" s="25"/>
      <x:c r="QIM5863" s="25"/>
      <x:c r="QIN5863" s="25"/>
      <x:c r="QIO5863" s="25"/>
      <x:c r="QIP5863" s="25"/>
      <x:c r="QIQ5863" s="25"/>
      <x:c r="QIR5863" s="25"/>
      <x:c r="QIS5863" s="25"/>
      <x:c r="QIT5863" s="25"/>
      <x:c r="QIU5863" s="25"/>
      <x:c r="QIV5863" s="25"/>
      <x:c r="QIW5863" s="25"/>
      <x:c r="QIX5863" s="25"/>
      <x:c r="QIY5863" s="25"/>
      <x:c r="QIZ5863" s="25"/>
      <x:c r="QJA5863" s="25"/>
      <x:c r="QJB5863" s="25"/>
      <x:c r="QJC5863" s="25"/>
      <x:c r="QJD5863" s="25"/>
      <x:c r="QJE5863" s="25"/>
      <x:c r="QJF5863" s="25"/>
      <x:c r="QJG5863" s="25"/>
      <x:c r="QJH5863" s="25"/>
      <x:c r="QJI5863" s="25"/>
      <x:c r="QJJ5863" s="25"/>
      <x:c r="QJK5863" s="25"/>
      <x:c r="QJL5863" s="25"/>
      <x:c r="QJM5863" s="25"/>
      <x:c r="QJN5863" s="25"/>
      <x:c r="QJO5863" s="25"/>
      <x:c r="QJP5863" s="25"/>
      <x:c r="QJQ5863" s="25"/>
      <x:c r="QJR5863" s="25"/>
      <x:c r="QJS5863" s="25"/>
      <x:c r="QJT5863" s="25"/>
      <x:c r="QJU5863" s="25"/>
      <x:c r="QJV5863" s="25"/>
      <x:c r="QJW5863" s="25"/>
      <x:c r="QJX5863" s="25"/>
      <x:c r="QJY5863" s="25"/>
      <x:c r="QJZ5863" s="25"/>
      <x:c r="QKA5863" s="25"/>
      <x:c r="QKB5863" s="25"/>
      <x:c r="QKC5863" s="25"/>
      <x:c r="QKD5863" s="25"/>
      <x:c r="QKE5863" s="25"/>
      <x:c r="QKF5863" s="25"/>
      <x:c r="QKG5863" s="25"/>
      <x:c r="QKH5863" s="25"/>
      <x:c r="QKI5863" s="25"/>
      <x:c r="QKJ5863" s="25"/>
      <x:c r="QKK5863" s="25"/>
      <x:c r="QKL5863" s="25"/>
      <x:c r="QKM5863" s="25"/>
      <x:c r="QKN5863" s="25"/>
      <x:c r="QKO5863" s="25"/>
      <x:c r="QKP5863" s="25"/>
      <x:c r="QKQ5863" s="25"/>
      <x:c r="QKR5863" s="25"/>
      <x:c r="QKS5863" s="25"/>
      <x:c r="QKT5863" s="25"/>
      <x:c r="QKU5863" s="25"/>
      <x:c r="QKV5863" s="25"/>
      <x:c r="QKW5863" s="25"/>
      <x:c r="QKX5863" s="25"/>
      <x:c r="QKY5863" s="25"/>
      <x:c r="QKZ5863" s="25"/>
      <x:c r="QLA5863" s="25"/>
      <x:c r="QLB5863" s="25"/>
      <x:c r="QLC5863" s="25"/>
      <x:c r="QLD5863" s="25"/>
      <x:c r="QLE5863" s="25"/>
      <x:c r="QLF5863" s="25"/>
      <x:c r="QLG5863" s="25"/>
      <x:c r="QLH5863" s="25"/>
      <x:c r="QLI5863" s="25"/>
      <x:c r="QLJ5863" s="25"/>
      <x:c r="QLK5863" s="25"/>
      <x:c r="QLL5863" s="25"/>
      <x:c r="QLM5863" s="25"/>
      <x:c r="QLN5863" s="25"/>
      <x:c r="QLO5863" s="25"/>
      <x:c r="QLP5863" s="25"/>
      <x:c r="QLQ5863" s="25"/>
      <x:c r="QLR5863" s="25"/>
      <x:c r="QLS5863" s="25"/>
      <x:c r="QLT5863" s="25"/>
      <x:c r="QLU5863" s="25"/>
      <x:c r="QLV5863" s="25"/>
      <x:c r="QLW5863" s="25"/>
      <x:c r="QLX5863" s="25"/>
      <x:c r="QLY5863" s="25"/>
      <x:c r="QLZ5863" s="25"/>
      <x:c r="QMA5863" s="25"/>
      <x:c r="QMB5863" s="25"/>
      <x:c r="QMC5863" s="25"/>
      <x:c r="QMD5863" s="25"/>
      <x:c r="QME5863" s="25"/>
      <x:c r="QMF5863" s="25"/>
      <x:c r="QMG5863" s="25"/>
      <x:c r="QMH5863" s="25"/>
      <x:c r="QMI5863" s="25"/>
      <x:c r="QMJ5863" s="25"/>
      <x:c r="QMK5863" s="25"/>
      <x:c r="QML5863" s="25"/>
      <x:c r="QMM5863" s="25"/>
      <x:c r="QMN5863" s="25"/>
      <x:c r="QMO5863" s="25"/>
      <x:c r="QMP5863" s="25"/>
      <x:c r="QMQ5863" s="25"/>
      <x:c r="QMR5863" s="25"/>
      <x:c r="QMS5863" s="25"/>
      <x:c r="QMT5863" s="25"/>
      <x:c r="QMU5863" s="25"/>
      <x:c r="QMV5863" s="25"/>
      <x:c r="QMW5863" s="25"/>
      <x:c r="QMX5863" s="25"/>
      <x:c r="QMY5863" s="25"/>
      <x:c r="QMZ5863" s="25"/>
      <x:c r="QNA5863" s="25"/>
      <x:c r="QNB5863" s="25"/>
      <x:c r="QNC5863" s="25"/>
      <x:c r="QND5863" s="25"/>
      <x:c r="QNE5863" s="25"/>
      <x:c r="QNF5863" s="25"/>
      <x:c r="QNG5863" s="25"/>
      <x:c r="QNH5863" s="25"/>
      <x:c r="QNI5863" s="25"/>
      <x:c r="QNJ5863" s="25"/>
      <x:c r="QNK5863" s="25"/>
      <x:c r="QNL5863" s="25"/>
      <x:c r="QNM5863" s="25"/>
      <x:c r="QNN5863" s="25"/>
      <x:c r="QNO5863" s="25"/>
      <x:c r="QNP5863" s="25"/>
      <x:c r="QNQ5863" s="25"/>
      <x:c r="QNR5863" s="25"/>
      <x:c r="QNS5863" s="25"/>
      <x:c r="QNT5863" s="25"/>
      <x:c r="QNU5863" s="25"/>
      <x:c r="QNV5863" s="25"/>
      <x:c r="QNW5863" s="25"/>
      <x:c r="QNX5863" s="25"/>
      <x:c r="QNY5863" s="25"/>
      <x:c r="QNZ5863" s="25"/>
      <x:c r="QOA5863" s="25"/>
      <x:c r="QOB5863" s="25"/>
      <x:c r="QOC5863" s="25"/>
      <x:c r="QOD5863" s="25"/>
      <x:c r="QOE5863" s="25"/>
      <x:c r="QOF5863" s="25"/>
      <x:c r="QOG5863" s="25"/>
      <x:c r="QOH5863" s="25"/>
      <x:c r="QOI5863" s="25"/>
      <x:c r="QOJ5863" s="25"/>
      <x:c r="QOK5863" s="25"/>
      <x:c r="QOL5863" s="25"/>
      <x:c r="QOM5863" s="25"/>
      <x:c r="QON5863" s="25"/>
      <x:c r="QOO5863" s="25"/>
      <x:c r="QOP5863" s="25"/>
      <x:c r="QOQ5863" s="25"/>
      <x:c r="QOR5863" s="25"/>
      <x:c r="QOS5863" s="25"/>
      <x:c r="QOT5863" s="25"/>
      <x:c r="QOU5863" s="25"/>
      <x:c r="QOV5863" s="25"/>
      <x:c r="QOW5863" s="25"/>
      <x:c r="QOX5863" s="25"/>
      <x:c r="QOY5863" s="25"/>
      <x:c r="QOZ5863" s="25"/>
      <x:c r="QPA5863" s="25"/>
      <x:c r="QPB5863" s="25"/>
      <x:c r="QPC5863" s="25"/>
      <x:c r="QPD5863" s="25"/>
      <x:c r="QPE5863" s="25"/>
      <x:c r="QPF5863" s="25"/>
      <x:c r="QPG5863" s="25"/>
      <x:c r="QPH5863" s="25"/>
      <x:c r="QPI5863" s="25"/>
      <x:c r="QPJ5863" s="25"/>
      <x:c r="QPK5863" s="25"/>
      <x:c r="QPL5863" s="25"/>
      <x:c r="QPM5863" s="25"/>
      <x:c r="QPN5863" s="25"/>
      <x:c r="QPO5863" s="25"/>
      <x:c r="QPP5863" s="25"/>
      <x:c r="QPQ5863" s="25"/>
      <x:c r="QPR5863" s="25"/>
      <x:c r="QPS5863" s="25"/>
      <x:c r="QPT5863" s="25"/>
      <x:c r="QPU5863" s="25"/>
      <x:c r="QPV5863" s="25"/>
      <x:c r="QPW5863" s="25"/>
      <x:c r="QPX5863" s="25"/>
      <x:c r="QPY5863" s="25"/>
      <x:c r="QPZ5863" s="25"/>
      <x:c r="QQA5863" s="25"/>
      <x:c r="QQB5863" s="25"/>
      <x:c r="QQC5863" s="25"/>
      <x:c r="QQD5863" s="25"/>
      <x:c r="QQE5863" s="25"/>
      <x:c r="QQF5863" s="25"/>
      <x:c r="QQG5863" s="25"/>
      <x:c r="QQH5863" s="25"/>
      <x:c r="QQI5863" s="25"/>
      <x:c r="QQJ5863" s="25"/>
      <x:c r="QQK5863" s="25"/>
      <x:c r="QQL5863" s="25"/>
      <x:c r="QQM5863" s="25"/>
      <x:c r="QQN5863" s="25"/>
      <x:c r="QQO5863" s="25"/>
      <x:c r="QQP5863" s="25"/>
      <x:c r="QQQ5863" s="25"/>
      <x:c r="QQR5863" s="25"/>
      <x:c r="QQS5863" s="25"/>
      <x:c r="QQT5863" s="25"/>
      <x:c r="QQU5863" s="25"/>
      <x:c r="QQV5863" s="25"/>
      <x:c r="QQW5863" s="25"/>
      <x:c r="QQX5863" s="25"/>
      <x:c r="QQY5863" s="25"/>
      <x:c r="QQZ5863" s="25"/>
      <x:c r="QRA5863" s="25"/>
      <x:c r="QRB5863" s="25"/>
      <x:c r="QRC5863" s="25"/>
      <x:c r="QRD5863" s="25"/>
      <x:c r="QRE5863" s="25"/>
      <x:c r="QRF5863" s="25"/>
      <x:c r="QRG5863" s="25"/>
      <x:c r="QRH5863" s="25"/>
      <x:c r="QRI5863" s="25"/>
      <x:c r="QRJ5863" s="25"/>
      <x:c r="QRK5863" s="25"/>
      <x:c r="QRL5863" s="25"/>
      <x:c r="QRM5863" s="25"/>
      <x:c r="QRN5863" s="25"/>
      <x:c r="QRO5863" s="25"/>
      <x:c r="QRP5863" s="25"/>
      <x:c r="QRQ5863" s="25"/>
      <x:c r="QRR5863" s="25"/>
      <x:c r="QRS5863" s="25"/>
      <x:c r="QRT5863" s="25"/>
      <x:c r="QRU5863" s="25"/>
      <x:c r="QRV5863" s="25"/>
      <x:c r="QRW5863" s="25"/>
      <x:c r="QRX5863" s="25"/>
      <x:c r="QRY5863" s="25"/>
      <x:c r="QRZ5863" s="25"/>
      <x:c r="QSA5863" s="25"/>
      <x:c r="QSB5863" s="25"/>
      <x:c r="QSC5863" s="25"/>
      <x:c r="QSD5863" s="25"/>
      <x:c r="QSE5863" s="25"/>
      <x:c r="QSF5863" s="25"/>
      <x:c r="QSG5863" s="25"/>
      <x:c r="QSH5863" s="25"/>
      <x:c r="QSI5863" s="25"/>
      <x:c r="QSJ5863" s="25"/>
      <x:c r="QSK5863" s="25"/>
      <x:c r="QSL5863" s="25"/>
      <x:c r="QSM5863" s="25"/>
      <x:c r="QSN5863" s="25"/>
      <x:c r="QSO5863" s="25"/>
      <x:c r="QSP5863" s="25"/>
      <x:c r="QSQ5863" s="25"/>
      <x:c r="QSR5863" s="25"/>
      <x:c r="QSS5863" s="25"/>
      <x:c r="QST5863" s="25"/>
      <x:c r="QSU5863" s="25"/>
      <x:c r="QSV5863" s="25"/>
      <x:c r="QSW5863" s="25"/>
      <x:c r="QSX5863" s="25"/>
      <x:c r="QSY5863" s="25"/>
      <x:c r="QSZ5863" s="25"/>
      <x:c r="QTA5863" s="25"/>
      <x:c r="QTB5863" s="25"/>
      <x:c r="QTC5863" s="25"/>
      <x:c r="QTD5863" s="25"/>
      <x:c r="QTE5863" s="25"/>
      <x:c r="QTF5863" s="25"/>
      <x:c r="QTG5863" s="25"/>
      <x:c r="QTH5863" s="25"/>
      <x:c r="QTI5863" s="25"/>
      <x:c r="QTJ5863" s="25"/>
      <x:c r="QTK5863" s="25"/>
      <x:c r="QTL5863" s="25"/>
      <x:c r="QTM5863" s="25"/>
      <x:c r="QTN5863" s="25"/>
      <x:c r="QTO5863" s="25"/>
      <x:c r="QTP5863" s="25"/>
      <x:c r="QTQ5863" s="25"/>
      <x:c r="QTR5863" s="25"/>
      <x:c r="QTS5863" s="25"/>
      <x:c r="QTT5863" s="25"/>
      <x:c r="QTU5863" s="25"/>
      <x:c r="QTV5863" s="25"/>
      <x:c r="QTW5863" s="25"/>
      <x:c r="QTX5863" s="25"/>
      <x:c r="QTY5863" s="25"/>
      <x:c r="QTZ5863" s="25"/>
      <x:c r="QUA5863" s="25"/>
      <x:c r="QUB5863" s="25"/>
      <x:c r="QUC5863" s="25"/>
      <x:c r="QUD5863" s="25"/>
      <x:c r="QUE5863" s="25"/>
      <x:c r="QUF5863" s="25"/>
      <x:c r="QUG5863" s="25"/>
      <x:c r="QUH5863" s="25"/>
      <x:c r="QUI5863" s="25"/>
      <x:c r="QUJ5863" s="25"/>
      <x:c r="QUK5863" s="25"/>
      <x:c r="QUL5863" s="25"/>
      <x:c r="QUM5863" s="25"/>
      <x:c r="QUN5863" s="25"/>
      <x:c r="QUO5863" s="25"/>
      <x:c r="QUP5863" s="25"/>
      <x:c r="QUQ5863" s="25"/>
      <x:c r="QUR5863" s="25"/>
      <x:c r="QUS5863" s="25"/>
      <x:c r="QUT5863" s="25"/>
      <x:c r="QUU5863" s="25"/>
      <x:c r="QUV5863" s="25"/>
      <x:c r="QUW5863" s="25"/>
      <x:c r="QUX5863" s="25"/>
      <x:c r="QUY5863" s="25"/>
      <x:c r="QUZ5863" s="25"/>
      <x:c r="QVA5863" s="25"/>
      <x:c r="QVB5863" s="25"/>
      <x:c r="QVC5863" s="25"/>
      <x:c r="QVD5863" s="25"/>
      <x:c r="QVE5863" s="25"/>
      <x:c r="QVF5863" s="25"/>
      <x:c r="QVG5863" s="25"/>
      <x:c r="QVH5863" s="25"/>
      <x:c r="QVI5863" s="25"/>
      <x:c r="QVJ5863" s="25"/>
      <x:c r="QVK5863" s="25"/>
      <x:c r="QVL5863" s="25"/>
      <x:c r="QVM5863" s="25"/>
      <x:c r="QVN5863" s="25"/>
      <x:c r="QVO5863" s="25"/>
      <x:c r="QVP5863" s="25"/>
      <x:c r="QVQ5863" s="25"/>
      <x:c r="QVR5863" s="25"/>
      <x:c r="QVS5863" s="25"/>
      <x:c r="QVT5863" s="25"/>
      <x:c r="QVU5863" s="25"/>
      <x:c r="QVV5863" s="25"/>
      <x:c r="QVW5863" s="25"/>
      <x:c r="QVX5863" s="25"/>
      <x:c r="QVY5863" s="25"/>
      <x:c r="QVZ5863" s="25"/>
      <x:c r="QWA5863" s="25"/>
      <x:c r="QWB5863" s="25"/>
      <x:c r="QWC5863" s="25"/>
      <x:c r="QWD5863" s="25"/>
      <x:c r="QWE5863" s="25"/>
      <x:c r="QWF5863" s="25"/>
      <x:c r="QWG5863" s="25"/>
      <x:c r="QWH5863" s="25"/>
      <x:c r="QWI5863" s="25"/>
      <x:c r="QWJ5863" s="25"/>
      <x:c r="QWK5863" s="25"/>
      <x:c r="QWL5863" s="25"/>
      <x:c r="QWM5863" s="25"/>
      <x:c r="QWN5863" s="25"/>
      <x:c r="QWO5863" s="25"/>
      <x:c r="QWP5863" s="25"/>
      <x:c r="QWQ5863" s="25"/>
      <x:c r="QWR5863" s="25"/>
      <x:c r="QWS5863" s="25"/>
      <x:c r="QWT5863" s="25"/>
      <x:c r="QWU5863" s="25"/>
      <x:c r="QWV5863" s="25"/>
      <x:c r="QWW5863" s="25"/>
      <x:c r="QWX5863" s="25"/>
      <x:c r="QWY5863" s="25"/>
      <x:c r="QWZ5863" s="25"/>
      <x:c r="QXA5863" s="25"/>
      <x:c r="QXB5863" s="25"/>
      <x:c r="QXC5863" s="25"/>
      <x:c r="QXD5863" s="25"/>
      <x:c r="QXE5863" s="25"/>
      <x:c r="QXF5863" s="25"/>
      <x:c r="QXG5863" s="25"/>
      <x:c r="QXH5863" s="25"/>
      <x:c r="QXI5863" s="25"/>
      <x:c r="QXJ5863" s="25"/>
      <x:c r="QXK5863" s="25"/>
      <x:c r="QXL5863" s="25"/>
      <x:c r="QXM5863" s="25"/>
      <x:c r="QXN5863" s="25"/>
      <x:c r="QXO5863" s="25"/>
      <x:c r="QXP5863" s="25"/>
      <x:c r="QXQ5863" s="25"/>
      <x:c r="QXR5863" s="25"/>
      <x:c r="QXS5863" s="25"/>
      <x:c r="QXT5863" s="25"/>
      <x:c r="QXU5863" s="25"/>
      <x:c r="QXV5863" s="25"/>
      <x:c r="QXW5863" s="25"/>
      <x:c r="QXX5863" s="25"/>
      <x:c r="QXY5863" s="25"/>
      <x:c r="QXZ5863" s="25"/>
      <x:c r="QYA5863" s="25"/>
      <x:c r="QYB5863" s="25"/>
      <x:c r="QYC5863" s="25"/>
      <x:c r="QYD5863" s="25"/>
      <x:c r="QYE5863" s="25"/>
      <x:c r="QYF5863" s="25"/>
      <x:c r="QYG5863" s="25"/>
      <x:c r="QYH5863" s="25"/>
      <x:c r="QYI5863" s="25"/>
      <x:c r="QYJ5863" s="25"/>
      <x:c r="QYK5863" s="25"/>
      <x:c r="QYL5863" s="25"/>
      <x:c r="QYM5863" s="25"/>
      <x:c r="QYN5863" s="25"/>
      <x:c r="QYO5863" s="25"/>
      <x:c r="QYP5863" s="25"/>
      <x:c r="QYQ5863" s="25"/>
      <x:c r="QYR5863" s="25"/>
      <x:c r="QYS5863" s="25"/>
      <x:c r="QYT5863" s="25"/>
      <x:c r="QYU5863" s="25"/>
      <x:c r="QYV5863" s="25"/>
      <x:c r="QYW5863" s="25"/>
      <x:c r="QYX5863" s="25"/>
      <x:c r="QYY5863" s="25"/>
      <x:c r="QYZ5863" s="25"/>
      <x:c r="QZA5863" s="25"/>
      <x:c r="QZB5863" s="25"/>
      <x:c r="QZC5863" s="25"/>
      <x:c r="QZD5863" s="25"/>
      <x:c r="QZE5863" s="25"/>
      <x:c r="QZF5863" s="25"/>
      <x:c r="QZG5863" s="25"/>
      <x:c r="QZH5863" s="25"/>
      <x:c r="QZI5863" s="25"/>
      <x:c r="QZJ5863" s="25"/>
      <x:c r="QZK5863" s="25"/>
      <x:c r="QZL5863" s="25"/>
      <x:c r="QZM5863" s="25"/>
      <x:c r="QZN5863" s="25"/>
      <x:c r="QZO5863" s="25"/>
      <x:c r="QZP5863" s="25"/>
      <x:c r="QZQ5863" s="25"/>
      <x:c r="QZR5863" s="25"/>
      <x:c r="QZS5863" s="25"/>
      <x:c r="QZT5863" s="25"/>
      <x:c r="QZU5863" s="25"/>
      <x:c r="QZV5863" s="25"/>
      <x:c r="QZW5863" s="25"/>
      <x:c r="QZX5863" s="25"/>
      <x:c r="QZY5863" s="25"/>
      <x:c r="QZZ5863" s="25"/>
      <x:c r="RAA5863" s="25"/>
      <x:c r="RAB5863" s="25"/>
      <x:c r="RAC5863" s="25"/>
      <x:c r="RAD5863" s="25"/>
      <x:c r="RAE5863" s="25"/>
      <x:c r="RAF5863" s="25"/>
      <x:c r="RAG5863" s="25"/>
      <x:c r="RAH5863" s="25"/>
      <x:c r="RAI5863" s="25"/>
      <x:c r="RAJ5863" s="25"/>
      <x:c r="RAK5863" s="25"/>
      <x:c r="RAL5863" s="25"/>
      <x:c r="RAM5863" s="25"/>
      <x:c r="RAN5863" s="25"/>
      <x:c r="RAO5863" s="25"/>
      <x:c r="RAP5863" s="25"/>
      <x:c r="RAQ5863" s="25"/>
      <x:c r="RAR5863" s="25"/>
      <x:c r="RAS5863" s="25"/>
      <x:c r="RAT5863" s="25"/>
      <x:c r="RAU5863" s="25"/>
      <x:c r="RAV5863" s="25"/>
      <x:c r="RAW5863" s="25"/>
      <x:c r="RAX5863" s="25"/>
      <x:c r="RAY5863" s="25"/>
      <x:c r="RAZ5863" s="25"/>
      <x:c r="RBA5863" s="25"/>
      <x:c r="RBB5863" s="25"/>
      <x:c r="RBC5863" s="25"/>
      <x:c r="RBD5863" s="25"/>
      <x:c r="RBE5863" s="25"/>
      <x:c r="RBF5863" s="25"/>
      <x:c r="RBG5863" s="25"/>
      <x:c r="RBH5863" s="25"/>
      <x:c r="RBI5863" s="25"/>
      <x:c r="RBJ5863" s="25"/>
      <x:c r="RBK5863" s="25"/>
      <x:c r="RBL5863" s="25"/>
      <x:c r="RBM5863" s="25"/>
      <x:c r="RBN5863" s="25"/>
      <x:c r="RBO5863" s="25"/>
      <x:c r="RBP5863" s="25"/>
      <x:c r="RBQ5863" s="25"/>
      <x:c r="RBR5863" s="25"/>
      <x:c r="RBS5863" s="25"/>
      <x:c r="RBT5863" s="25"/>
      <x:c r="RBU5863" s="25"/>
      <x:c r="RBV5863" s="25"/>
      <x:c r="RBW5863" s="25"/>
      <x:c r="RBX5863" s="25"/>
      <x:c r="RBY5863" s="25"/>
      <x:c r="RBZ5863" s="25"/>
      <x:c r="RCA5863" s="25"/>
      <x:c r="RCB5863" s="25"/>
      <x:c r="RCC5863" s="25"/>
      <x:c r="RCD5863" s="25"/>
      <x:c r="RCE5863" s="25"/>
      <x:c r="RCF5863" s="25"/>
      <x:c r="RCG5863" s="25"/>
      <x:c r="RCH5863" s="25"/>
      <x:c r="RCI5863" s="25"/>
      <x:c r="RCJ5863" s="25"/>
      <x:c r="RCK5863" s="25"/>
      <x:c r="RCL5863" s="25"/>
      <x:c r="RCM5863" s="25"/>
      <x:c r="RCN5863" s="25"/>
      <x:c r="RCO5863" s="25"/>
      <x:c r="RCP5863" s="25"/>
      <x:c r="RCQ5863" s="25"/>
      <x:c r="RCR5863" s="25"/>
      <x:c r="RCS5863" s="25"/>
      <x:c r="RCT5863" s="25"/>
      <x:c r="RCU5863" s="25"/>
      <x:c r="RCV5863" s="25"/>
      <x:c r="RCW5863" s="25"/>
      <x:c r="RCX5863" s="25"/>
      <x:c r="RCY5863" s="25"/>
      <x:c r="RCZ5863" s="25"/>
      <x:c r="RDA5863" s="25"/>
      <x:c r="RDB5863" s="25"/>
      <x:c r="RDC5863" s="25"/>
      <x:c r="RDD5863" s="25"/>
      <x:c r="RDE5863" s="25"/>
      <x:c r="RDF5863" s="25"/>
      <x:c r="RDG5863" s="25"/>
      <x:c r="RDH5863" s="25"/>
      <x:c r="RDI5863" s="25"/>
      <x:c r="RDJ5863" s="25"/>
      <x:c r="RDK5863" s="25"/>
      <x:c r="RDL5863" s="25"/>
      <x:c r="RDM5863" s="25"/>
      <x:c r="RDN5863" s="25"/>
      <x:c r="RDO5863" s="25"/>
      <x:c r="RDP5863" s="25"/>
      <x:c r="RDQ5863" s="25"/>
      <x:c r="RDR5863" s="25"/>
      <x:c r="RDS5863" s="25"/>
      <x:c r="RDT5863" s="25"/>
      <x:c r="RDU5863" s="25"/>
      <x:c r="RDV5863" s="25"/>
      <x:c r="RDW5863" s="25"/>
      <x:c r="RDX5863" s="25"/>
      <x:c r="RDY5863" s="25"/>
      <x:c r="RDZ5863" s="25"/>
      <x:c r="REA5863" s="25"/>
      <x:c r="REB5863" s="25"/>
      <x:c r="REC5863" s="25"/>
      <x:c r="RED5863" s="25"/>
      <x:c r="REE5863" s="25"/>
      <x:c r="REF5863" s="25"/>
      <x:c r="REG5863" s="25"/>
      <x:c r="REH5863" s="25"/>
      <x:c r="REI5863" s="25"/>
      <x:c r="REJ5863" s="25"/>
      <x:c r="REK5863" s="25"/>
      <x:c r="REL5863" s="25"/>
      <x:c r="REM5863" s="25"/>
      <x:c r="REN5863" s="25"/>
      <x:c r="REO5863" s="25"/>
      <x:c r="REP5863" s="25"/>
      <x:c r="REQ5863" s="25"/>
      <x:c r="RER5863" s="25"/>
      <x:c r="RES5863" s="25"/>
      <x:c r="RET5863" s="25"/>
      <x:c r="REU5863" s="25"/>
      <x:c r="REV5863" s="25"/>
      <x:c r="REW5863" s="25"/>
      <x:c r="REX5863" s="25"/>
      <x:c r="REY5863" s="25"/>
      <x:c r="REZ5863" s="25"/>
      <x:c r="RFA5863" s="25"/>
      <x:c r="RFB5863" s="25"/>
      <x:c r="RFC5863" s="25"/>
      <x:c r="RFD5863" s="25"/>
      <x:c r="RFE5863" s="25"/>
      <x:c r="RFF5863" s="25"/>
      <x:c r="RFG5863" s="25"/>
      <x:c r="RFH5863" s="25"/>
      <x:c r="RFI5863" s="25"/>
      <x:c r="RFJ5863" s="25"/>
      <x:c r="RFK5863" s="25"/>
      <x:c r="RFL5863" s="25"/>
      <x:c r="RFM5863" s="25"/>
      <x:c r="RFN5863" s="25"/>
      <x:c r="RFO5863" s="25"/>
      <x:c r="RFP5863" s="25"/>
      <x:c r="RFQ5863" s="25"/>
      <x:c r="RFR5863" s="25"/>
      <x:c r="RFS5863" s="25"/>
      <x:c r="RFT5863" s="25"/>
      <x:c r="RFU5863" s="25"/>
      <x:c r="RFV5863" s="25"/>
      <x:c r="RFW5863" s="25"/>
      <x:c r="RFX5863" s="25"/>
      <x:c r="RFY5863" s="25"/>
      <x:c r="RFZ5863" s="25"/>
      <x:c r="RGA5863" s="25"/>
      <x:c r="RGB5863" s="25"/>
      <x:c r="RGC5863" s="25"/>
      <x:c r="RGD5863" s="25"/>
      <x:c r="RGE5863" s="25"/>
      <x:c r="RGF5863" s="25"/>
      <x:c r="RGG5863" s="25"/>
      <x:c r="RGH5863" s="25"/>
      <x:c r="RGI5863" s="25"/>
      <x:c r="RGJ5863" s="25"/>
      <x:c r="RGK5863" s="25"/>
      <x:c r="RGL5863" s="25"/>
      <x:c r="RGM5863" s="25"/>
      <x:c r="RGN5863" s="25"/>
      <x:c r="RGO5863" s="25"/>
      <x:c r="RGP5863" s="25"/>
      <x:c r="RGQ5863" s="25"/>
      <x:c r="RGR5863" s="25"/>
      <x:c r="RGS5863" s="25"/>
      <x:c r="RGT5863" s="25"/>
      <x:c r="RGU5863" s="25"/>
      <x:c r="RGV5863" s="25"/>
      <x:c r="RGW5863" s="25"/>
      <x:c r="RGX5863" s="25"/>
      <x:c r="RGY5863" s="25"/>
      <x:c r="RGZ5863" s="25"/>
      <x:c r="RHA5863" s="25"/>
      <x:c r="RHB5863" s="25"/>
      <x:c r="RHC5863" s="25"/>
      <x:c r="RHD5863" s="25"/>
      <x:c r="RHE5863" s="25"/>
      <x:c r="RHF5863" s="25"/>
      <x:c r="RHG5863" s="25"/>
      <x:c r="RHH5863" s="25"/>
      <x:c r="RHI5863" s="25"/>
      <x:c r="RHJ5863" s="25"/>
      <x:c r="RHK5863" s="25"/>
      <x:c r="RHL5863" s="25"/>
      <x:c r="RHM5863" s="25"/>
      <x:c r="RHN5863" s="25"/>
      <x:c r="RHO5863" s="25"/>
      <x:c r="RHP5863" s="25"/>
      <x:c r="RHQ5863" s="25"/>
      <x:c r="RHR5863" s="25"/>
      <x:c r="RHS5863" s="25"/>
      <x:c r="RHT5863" s="25"/>
      <x:c r="RHU5863" s="25"/>
      <x:c r="RHV5863" s="25"/>
      <x:c r="RHW5863" s="25"/>
      <x:c r="RHX5863" s="25"/>
      <x:c r="RHY5863" s="25"/>
      <x:c r="RHZ5863" s="25"/>
      <x:c r="RIA5863" s="25"/>
      <x:c r="RIB5863" s="25"/>
      <x:c r="RIC5863" s="25"/>
      <x:c r="RID5863" s="25"/>
      <x:c r="RIE5863" s="25"/>
      <x:c r="RIF5863" s="25"/>
      <x:c r="RIG5863" s="25"/>
      <x:c r="RIH5863" s="25"/>
      <x:c r="RII5863" s="25"/>
      <x:c r="RIJ5863" s="25"/>
      <x:c r="RIK5863" s="25"/>
      <x:c r="RIL5863" s="25"/>
      <x:c r="RIM5863" s="25"/>
      <x:c r="RIN5863" s="25"/>
      <x:c r="RIO5863" s="25"/>
      <x:c r="RIP5863" s="25"/>
      <x:c r="RIQ5863" s="25"/>
      <x:c r="RIR5863" s="25"/>
      <x:c r="RIS5863" s="25"/>
      <x:c r="RIT5863" s="25"/>
      <x:c r="RIU5863" s="25"/>
      <x:c r="RIV5863" s="25"/>
      <x:c r="RIW5863" s="25"/>
      <x:c r="RIX5863" s="25"/>
      <x:c r="RIY5863" s="25"/>
      <x:c r="RIZ5863" s="25"/>
      <x:c r="RJA5863" s="25"/>
      <x:c r="RJB5863" s="25"/>
      <x:c r="RJC5863" s="25"/>
      <x:c r="RJD5863" s="25"/>
      <x:c r="RJE5863" s="25"/>
      <x:c r="RJF5863" s="25"/>
      <x:c r="RJG5863" s="25"/>
      <x:c r="RJH5863" s="25"/>
      <x:c r="RJI5863" s="25"/>
      <x:c r="RJJ5863" s="25"/>
      <x:c r="RJK5863" s="25"/>
      <x:c r="RJL5863" s="25"/>
      <x:c r="RJM5863" s="25"/>
      <x:c r="RJN5863" s="25"/>
      <x:c r="RJO5863" s="25"/>
      <x:c r="RJP5863" s="25"/>
      <x:c r="RJQ5863" s="25"/>
      <x:c r="RJR5863" s="25"/>
      <x:c r="RJS5863" s="25"/>
      <x:c r="RJT5863" s="25"/>
      <x:c r="RJU5863" s="25"/>
      <x:c r="RJV5863" s="25"/>
      <x:c r="RJW5863" s="25"/>
      <x:c r="RJX5863" s="25"/>
      <x:c r="RJY5863" s="25"/>
      <x:c r="RJZ5863" s="25"/>
      <x:c r="RKA5863" s="25"/>
      <x:c r="RKB5863" s="25"/>
      <x:c r="RKC5863" s="25"/>
      <x:c r="RKD5863" s="25"/>
      <x:c r="RKE5863" s="25"/>
      <x:c r="RKF5863" s="25"/>
      <x:c r="RKG5863" s="25"/>
      <x:c r="RKH5863" s="25"/>
      <x:c r="RKI5863" s="25"/>
      <x:c r="RKJ5863" s="25"/>
      <x:c r="RKK5863" s="25"/>
      <x:c r="RKL5863" s="25"/>
      <x:c r="RKM5863" s="25"/>
      <x:c r="RKN5863" s="25"/>
      <x:c r="RKO5863" s="25"/>
      <x:c r="RKP5863" s="25"/>
      <x:c r="RKQ5863" s="25"/>
      <x:c r="RKR5863" s="25"/>
      <x:c r="RKS5863" s="25"/>
      <x:c r="RKT5863" s="25"/>
      <x:c r="RKU5863" s="25"/>
      <x:c r="RKV5863" s="25"/>
      <x:c r="RKW5863" s="25"/>
      <x:c r="RKX5863" s="25"/>
      <x:c r="RKY5863" s="25"/>
      <x:c r="RKZ5863" s="25"/>
      <x:c r="RLA5863" s="25"/>
      <x:c r="RLB5863" s="25"/>
      <x:c r="RLC5863" s="25"/>
      <x:c r="RLD5863" s="25"/>
      <x:c r="RLE5863" s="25"/>
      <x:c r="RLF5863" s="25"/>
      <x:c r="RLG5863" s="25"/>
      <x:c r="RLH5863" s="25"/>
      <x:c r="RLI5863" s="25"/>
      <x:c r="RLJ5863" s="25"/>
      <x:c r="RLK5863" s="25"/>
      <x:c r="RLL5863" s="25"/>
      <x:c r="RLM5863" s="25"/>
      <x:c r="RLN5863" s="25"/>
      <x:c r="RLO5863" s="25"/>
      <x:c r="RLP5863" s="25"/>
      <x:c r="RLQ5863" s="25"/>
      <x:c r="RLR5863" s="25"/>
      <x:c r="RLS5863" s="25"/>
      <x:c r="RLT5863" s="25"/>
      <x:c r="RLU5863" s="25"/>
      <x:c r="RLV5863" s="25"/>
      <x:c r="RLW5863" s="25"/>
      <x:c r="RLX5863" s="25"/>
      <x:c r="RLY5863" s="25"/>
      <x:c r="RLZ5863" s="25"/>
      <x:c r="RMA5863" s="25"/>
      <x:c r="RMB5863" s="25"/>
      <x:c r="RMC5863" s="25"/>
      <x:c r="RMD5863" s="25"/>
      <x:c r="RME5863" s="25"/>
      <x:c r="RMF5863" s="25"/>
      <x:c r="RMG5863" s="25"/>
      <x:c r="RMH5863" s="25"/>
      <x:c r="RMI5863" s="25"/>
      <x:c r="RMJ5863" s="25"/>
      <x:c r="RMK5863" s="25"/>
      <x:c r="RML5863" s="25"/>
      <x:c r="RMM5863" s="25"/>
      <x:c r="RMN5863" s="25"/>
      <x:c r="RMO5863" s="25"/>
      <x:c r="RMP5863" s="25"/>
      <x:c r="RMQ5863" s="25"/>
      <x:c r="RMR5863" s="25"/>
      <x:c r="RMS5863" s="25"/>
      <x:c r="RMT5863" s="25"/>
      <x:c r="RMU5863" s="25"/>
      <x:c r="RMV5863" s="25"/>
      <x:c r="RMW5863" s="25"/>
      <x:c r="RMX5863" s="25"/>
      <x:c r="RMY5863" s="25"/>
      <x:c r="RMZ5863" s="25"/>
      <x:c r="RNA5863" s="25"/>
      <x:c r="RNB5863" s="25"/>
      <x:c r="RNC5863" s="25"/>
      <x:c r="RND5863" s="25"/>
      <x:c r="RNE5863" s="25"/>
      <x:c r="RNF5863" s="25"/>
      <x:c r="RNG5863" s="25"/>
      <x:c r="RNH5863" s="25"/>
      <x:c r="RNI5863" s="25"/>
      <x:c r="RNJ5863" s="25"/>
      <x:c r="RNK5863" s="25"/>
      <x:c r="RNL5863" s="25"/>
      <x:c r="RNM5863" s="25"/>
      <x:c r="RNN5863" s="25"/>
      <x:c r="RNO5863" s="25"/>
      <x:c r="RNP5863" s="25"/>
      <x:c r="RNQ5863" s="25"/>
      <x:c r="RNR5863" s="25"/>
      <x:c r="RNS5863" s="25"/>
      <x:c r="RNT5863" s="25"/>
      <x:c r="RNU5863" s="25"/>
      <x:c r="RNV5863" s="25"/>
      <x:c r="RNW5863" s="25"/>
      <x:c r="RNX5863" s="25"/>
      <x:c r="RNY5863" s="25"/>
      <x:c r="RNZ5863" s="25"/>
      <x:c r="ROA5863" s="25"/>
      <x:c r="ROB5863" s="25"/>
      <x:c r="ROC5863" s="25"/>
      <x:c r="ROD5863" s="25"/>
      <x:c r="ROE5863" s="25"/>
      <x:c r="ROF5863" s="25"/>
      <x:c r="ROG5863" s="25"/>
      <x:c r="ROH5863" s="25"/>
      <x:c r="ROI5863" s="25"/>
      <x:c r="ROJ5863" s="25"/>
      <x:c r="ROK5863" s="25"/>
      <x:c r="ROL5863" s="25"/>
      <x:c r="ROM5863" s="25"/>
      <x:c r="RON5863" s="25"/>
      <x:c r="ROO5863" s="25"/>
      <x:c r="ROP5863" s="25"/>
      <x:c r="ROQ5863" s="25"/>
      <x:c r="ROR5863" s="25"/>
      <x:c r="ROS5863" s="25"/>
      <x:c r="ROT5863" s="25"/>
      <x:c r="ROU5863" s="25"/>
      <x:c r="ROV5863" s="25"/>
      <x:c r="ROW5863" s="25"/>
      <x:c r="ROX5863" s="25"/>
      <x:c r="ROY5863" s="25"/>
      <x:c r="ROZ5863" s="25"/>
      <x:c r="RPA5863" s="25"/>
      <x:c r="RPB5863" s="25"/>
      <x:c r="RPC5863" s="25"/>
      <x:c r="RPD5863" s="25"/>
      <x:c r="RPE5863" s="25"/>
      <x:c r="RPF5863" s="25"/>
      <x:c r="RPG5863" s="25"/>
      <x:c r="RPH5863" s="25"/>
      <x:c r="RPI5863" s="25"/>
      <x:c r="RPJ5863" s="25"/>
      <x:c r="RPK5863" s="25"/>
      <x:c r="RPL5863" s="25"/>
      <x:c r="RPM5863" s="25"/>
      <x:c r="RPN5863" s="25"/>
      <x:c r="RPO5863" s="25"/>
      <x:c r="RPP5863" s="25"/>
      <x:c r="RPQ5863" s="25"/>
      <x:c r="RPR5863" s="25"/>
      <x:c r="RPS5863" s="25"/>
      <x:c r="RPT5863" s="25"/>
      <x:c r="RPU5863" s="25"/>
      <x:c r="RPV5863" s="25"/>
      <x:c r="RPW5863" s="25"/>
      <x:c r="RPX5863" s="25"/>
      <x:c r="RPY5863" s="25"/>
      <x:c r="RPZ5863" s="25"/>
      <x:c r="RQA5863" s="25"/>
      <x:c r="RQB5863" s="25"/>
      <x:c r="RQC5863" s="25"/>
      <x:c r="RQD5863" s="25"/>
      <x:c r="RQE5863" s="25"/>
      <x:c r="RQF5863" s="25"/>
      <x:c r="RQG5863" s="25"/>
      <x:c r="RQH5863" s="25"/>
      <x:c r="RQI5863" s="25"/>
      <x:c r="RQJ5863" s="25"/>
      <x:c r="RQK5863" s="25"/>
      <x:c r="RQL5863" s="25"/>
      <x:c r="RQM5863" s="25"/>
      <x:c r="RQN5863" s="25"/>
      <x:c r="RQO5863" s="25"/>
      <x:c r="RQP5863" s="25"/>
      <x:c r="RQQ5863" s="25"/>
      <x:c r="RQR5863" s="25"/>
      <x:c r="RQS5863" s="25"/>
      <x:c r="RQT5863" s="25"/>
      <x:c r="RQU5863" s="25"/>
      <x:c r="RQV5863" s="25"/>
      <x:c r="RQW5863" s="25"/>
      <x:c r="RQX5863" s="25"/>
      <x:c r="RQY5863" s="25"/>
      <x:c r="RQZ5863" s="25"/>
      <x:c r="RRA5863" s="25"/>
      <x:c r="RRB5863" s="25"/>
      <x:c r="RRC5863" s="25"/>
      <x:c r="RRD5863" s="25"/>
      <x:c r="RRE5863" s="25"/>
      <x:c r="RRF5863" s="25"/>
      <x:c r="RRG5863" s="25"/>
      <x:c r="RRH5863" s="25"/>
      <x:c r="RRI5863" s="25"/>
      <x:c r="RRJ5863" s="25"/>
      <x:c r="RRK5863" s="25"/>
      <x:c r="RRL5863" s="25"/>
      <x:c r="RRM5863" s="25"/>
      <x:c r="RRN5863" s="25"/>
      <x:c r="RRO5863" s="25"/>
      <x:c r="RRP5863" s="25"/>
      <x:c r="RRQ5863" s="25"/>
      <x:c r="RRR5863" s="25"/>
      <x:c r="RRS5863" s="25"/>
      <x:c r="RRT5863" s="25"/>
      <x:c r="RRU5863" s="25"/>
      <x:c r="RRV5863" s="25"/>
      <x:c r="RRW5863" s="25"/>
      <x:c r="RRX5863" s="25"/>
      <x:c r="RRY5863" s="25"/>
      <x:c r="RRZ5863" s="25"/>
      <x:c r="RSA5863" s="25"/>
      <x:c r="RSB5863" s="25"/>
      <x:c r="RSC5863" s="25"/>
      <x:c r="RSD5863" s="25"/>
      <x:c r="RSE5863" s="25"/>
      <x:c r="RSF5863" s="25"/>
      <x:c r="RSG5863" s="25"/>
      <x:c r="RSH5863" s="25"/>
      <x:c r="RSI5863" s="25"/>
      <x:c r="RSJ5863" s="25"/>
      <x:c r="RSK5863" s="25"/>
      <x:c r="RSL5863" s="25"/>
      <x:c r="RSM5863" s="25"/>
      <x:c r="RSN5863" s="25"/>
      <x:c r="RSO5863" s="25"/>
      <x:c r="RSP5863" s="25"/>
      <x:c r="RSQ5863" s="25"/>
      <x:c r="RSR5863" s="25"/>
      <x:c r="RSS5863" s="25"/>
      <x:c r="RST5863" s="25"/>
      <x:c r="RSU5863" s="25"/>
      <x:c r="RSV5863" s="25"/>
      <x:c r="RSW5863" s="25"/>
      <x:c r="RSX5863" s="25"/>
      <x:c r="RSY5863" s="25"/>
      <x:c r="RSZ5863" s="25"/>
      <x:c r="RTA5863" s="25"/>
      <x:c r="RTB5863" s="25"/>
      <x:c r="RTC5863" s="25"/>
      <x:c r="RTD5863" s="25"/>
      <x:c r="RTE5863" s="25"/>
      <x:c r="RTF5863" s="25"/>
      <x:c r="RTG5863" s="25"/>
      <x:c r="RTH5863" s="25"/>
      <x:c r="RTI5863" s="25"/>
      <x:c r="RTJ5863" s="25"/>
      <x:c r="RTK5863" s="25"/>
      <x:c r="RTL5863" s="25"/>
      <x:c r="RTM5863" s="25"/>
      <x:c r="RTN5863" s="25"/>
      <x:c r="RTO5863" s="25"/>
      <x:c r="RTP5863" s="25"/>
      <x:c r="RTQ5863" s="25"/>
      <x:c r="RTR5863" s="25"/>
      <x:c r="RTS5863" s="25"/>
      <x:c r="RTT5863" s="25"/>
      <x:c r="RTU5863" s="25"/>
      <x:c r="RTV5863" s="25"/>
      <x:c r="RTW5863" s="25"/>
      <x:c r="RTX5863" s="25"/>
      <x:c r="RTY5863" s="25"/>
      <x:c r="RTZ5863" s="25"/>
      <x:c r="RUA5863" s="25"/>
      <x:c r="RUB5863" s="25"/>
      <x:c r="RUC5863" s="25"/>
      <x:c r="RUD5863" s="25"/>
      <x:c r="RUE5863" s="25"/>
      <x:c r="RUF5863" s="25"/>
      <x:c r="RUG5863" s="25"/>
      <x:c r="RUH5863" s="25"/>
      <x:c r="RUI5863" s="25"/>
      <x:c r="RUJ5863" s="25"/>
      <x:c r="RUK5863" s="25"/>
      <x:c r="RUL5863" s="25"/>
      <x:c r="RUM5863" s="25"/>
      <x:c r="RUN5863" s="25"/>
      <x:c r="RUO5863" s="25"/>
      <x:c r="RUP5863" s="25"/>
      <x:c r="RUQ5863" s="25"/>
      <x:c r="RUR5863" s="25"/>
      <x:c r="RUS5863" s="25"/>
      <x:c r="RUT5863" s="25"/>
      <x:c r="RUU5863" s="25"/>
      <x:c r="RUV5863" s="25"/>
      <x:c r="RUW5863" s="25"/>
      <x:c r="RUX5863" s="25"/>
      <x:c r="RUY5863" s="25"/>
      <x:c r="RUZ5863" s="25"/>
      <x:c r="RVA5863" s="25"/>
      <x:c r="RVB5863" s="25"/>
      <x:c r="RVC5863" s="25"/>
      <x:c r="RVD5863" s="25"/>
      <x:c r="RVE5863" s="25"/>
      <x:c r="RVF5863" s="25"/>
      <x:c r="RVG5863" s="25"/>
      <x:c r="RVH5863" s="25"/>
      <x:c r="RVI5863" s="25"/>
      <x:c r="RVJ5863" s="25"/>
      <x:c r="RVK5863" s="25"/>
      <x:c r="RVL5863" s="25"/>
      <x:c r="RVM5863" s="25"/>
      <x:c r="RVN5863" s="25"/>
      <x:c r="RVO5863" s="25"/>
      <x:c r="RVP5863" s="25"/>
      <x:c r="RVQ5863" s="25"/>
      <x:c r="RVR5863" s="25"/>
      <x:c r="RVS5863" s="25"/>
      <x:c r="RVT5863" s="25"/>
      <x:c r="RVU5863" s="25"/>
      <x:c r="RVV5863" s="25"/>
      <x:c r="RVW5863" s="25"/>
      <x:c r="RVX5863" s="25"/>
      <x:c r="RVY5863" s="25"/>
      <x:c r="RVZ5863" s="25"/>
      <x:c r="RWA5863" s="25"/>
      <x:c r="RWB5863" s="25"/>
      <x:c r="RWC5863" s="25"/>
      <x:c r="RWD5863" s="25"/>
      <x:c r="RWE5863" s="25"/>
      <x:c r="RWF5863" s="25"/>
      <x:c r="RWG5863" s="25"/>
      <x:c r="RWH5863" s="25"/>
      <x:c r="RWI5863" s="25"/>
      <x:c r="RWJ5863" s="25"/>
      <x:c r="RWK5863" s="25"/>
      <x:c r="RWL5863" s="25"/>
      <x:c r="RWM5863" s="25"/>
      <x:c r="RWN5863" s="25"/>
      <x:c r="RWO5863" s="25"/>
      <x:c r="RWP5863" s="25"/>
      <x:c r="RWQ5863" s="25"/>
      <x:c r="RWR5863" s="25"/>
      <x:c r="RWS5863" s="25"/>
      <x:c r="RWT5863" s="25"/>
      <x:c r="RWU5863" s="25"/>
      <x:c r="RWV5863" s="25"/>
      <x:c r="RWW5863" s="25"/>
      <x:c r="RWX5863" s="25"/>
      <x:c r="RWY5863" s="25"/>
      <x:c r="RWZ5863" s="25"/>
      <x:c r="RXA5863" s="25"/>
      <x:c r="RXB5863" s="25"/>
      <x:c r="RXC5863" s="25"/>
      <x:c r="RXD5863" s="25"/>
      <x:c r="RXE5863" s="25"/>
      <x:c r="RXF5863" s="25"/>
      <x:c r="RXG5863" s="25"/>
      <x:c r="RXH5863" s="25"/>
      <x:c r="RXI5863" s="25"/>
      <x:c r="RXJ5863" s="25"/>
      <x:c r="RXK5863" s="25"/>
      <x:c r="RXL5863" s="25"/>
      <x:c r="RXM5863" s="25"/>
      <x:c r="RXN5863" s="25"/>
      <x:c r="RXO5863" s="25"/>
      <x:c r="RXP5863" s="25"/>
      <x:c r="RXQ5863" s="25"/>
      <x:c r="RXR5863" s="25"/>
      <x:c r="RXS5863" s="25"/>
      <x:c r="RXT5863" s="25"/>
      <x:c r="RXU5863" s="25"/>
      <x:c r="RXV5863" s="25"/>
      <x:c r="RXW5863" s="25"/>
      <x:c r="RXX5863" s="25"/>
      <x:c r="RXY5863" s="25"/>
      <x:c r="RXZ5863" s="25"/>
      <x:c r="RYA5863" s="25"/>
      <x:c r="RYB5863" s="25"/>
      <x:c r="RYC5863" s="25"/>
      <x:c r="RYD5863" s="25"/>
      <x:c r="RYE5863" s="25"/>
      <x:c r="RYF5863" s="25"/>
      <x:c r="RYG5863" s="25"/>
      <x:c r="RYH5863" s="25"/>
      <x:c r="RYI5863" s="25"/>
      <x:c r="RYJ5863" s="25"/>
      <x:c r="RYK5863" s="25"/>
      <x:c r="RYL5863" s="25"/>
      <x:c r="RYM5863" s="25"/>
      <x:c r="RYN5863" s="25"/>
      <x:c r="RYO5863" s="25"/>
      <x:c r="RYP5863" s="25"/>
      <x:c r="RYQ5863" s="25"/>
      <x:c r="RYR5863" s="25"/>
      <x:c r="RYS5863" s="25"/>
      <x:c r="RYT5863" s="25"/>
      <x:c r="RYU5863" s="25"/>
      <x:c r="RYV5863" s="25"/>
      <x:c r="RYW5863" s="25"/>
      <x:c r="RYX5863" s="25"/>
      <x:c r="RYY5863" s="25"/>
      <x:c r="RYZ5863" s="25"/>
      <x:c r="RZA5863" s="25"/>
      <x:c r="RZB5863" s="25"/>
      <x:c r="RZC5863" s="25"/>
      <x:c r="RZD5863" s="25"/>
      <x:c r="RZE5863" s="25"/>
      <x:c r="RZF5863" s="25"/>
      <x:c r="RZG5863" s="25"/>
      <x:c r="RZH5863" s="25"/>
      <x:c r="RZI5863" s="25"/>
      <x:c r="RZJ5863" s="25"/>
      <x:c r="RZK5863" s="25"/>
      <x:c r="RZL5863" s="25"/>
      <x:c r="RZM5863" s="25"/>
      <x:c r="RZN5863" s="25"/>
      <x:c r="RZO5863" s="25"/>
      <x:c r="RZP5863" s="25"/>
      <x:c r="RZQ5863" s="25"/>
      <x:c r="RZR5863" s="25"/>
      <x:c r="RZS5863" s="25"/>
      <x:c r="RZT5863" s="25"/>
      <x:c r="RZU5863" s="25"/>
      <x:c r="RZV5863" s="25"/>
      <x:c r="RZW5863" s="25"/>
      <x:c r="RZX5863" s="25"/>
      <x:c r="RZY5863" s="25"/>
      <x:c r="RZZ5863" s="25"/>
      <x:c r="SAA5863" s="25"/>
      <x:c r="SAB5863" s="25"/>
      <x:c r="SAC5863" s="25"/>
      <x:c r="SAD5863" s="25"/>
      <x:c r="SAE5863" s="25"/>
      <x:c r="SAF5863" s="25"/>
      <x:c r="SAG5863" s="25"/>
      <x:c r="SAH5863" s="25"/>
      <x:c r="SAI5863" s="25"/>
      <x:c r="SAJ5863" s="25"/>
      <x:c r="SAK5863" s="25"/>
      <x:c r="SAL5863" s="25"/>
      <x:c r="SAM5863" s="25"/>
      <x:c r="SAN5863" s="25"/>
      <x:c r="SAO5863" s="25"/>
      <x:c r="SAP5863" s="25"/>
      <x:c r="SAQ5863" s="25"/>
      <x:c r="SAR5863" s="25"/>
      <x:c r="SAS5863" s="25"/>
      <x:c r="SAT5863" s="25"/>
      <x:c r="SAU5863" s="25"/>
      <x:c r="SAV5863" s="25"/>
      <x:c r="SAW5863" s="25"/>
      <x:c r="SAX5863" s="25"/>
      <x:c r="SAY5863" s="25"/>
      <x:c r="SAZ5863" s="25"/>
      <x:c r="SBA5863" s="25"/>
      <x:c r="SBB5863" s="25"/>
      <x:c r="SBC5863" s="25"/>
      <x:c r="SBD5863" s="25"/>
      <x:c r="SBE5863" s="25"/>
      <x:c r="SBF5863" s="25"/>
      <x:c r="SBG5863" s="25"/>
      <x:c r="SBH5863" s="25"/>
      <x:c r="SBI5863" s="25"/>
      <x:c r="SBJ5863" s="25"/>
      <x:c r="SBK5863" s="25"/>
      <x:c r="SBL5863" s="25"/>
      <x:c r="SBM5863" s="25"/>
      <x:c r="SBN5863" s="25"/>
      <x:c r="SBO5863" s="25"/>
      <x:c r="SBP5863" s="25"/>
      <x:c r="SBQ5863" s="25"/>
      <x:c r="SBR5863" s="25"/>
      <x:c r="SBS5863" s="25"/>
      <x:c r="SBT5863" s="25"/>
      <x:c r="SBU5863" s="25"/>
      <x:c r="SBV5863" s="25"/>
      <x:c r="SBW5863" s="25"/>
      <x:c r="SBX5863" s="25"/>
      <x:c r="SBY5863" s="25"/>
      <x:c r="SBZ5863" s="25"/>
      <x:c r="SCA5863" s="25"/>
      <x:c r="SCB5863" s="25"/>
      <x:c r="SCC5863" s="25"/>
      <x:c r="SCD5863" s="25"/>
      <x:c r="SCE5863" s="25"/>
      <x:c r="SCF5863" s="25"/>
      <x:c r="SCG5863" s="25"/>
      <x:c r="SCH5863" s="25"/>
      <x:c r="SCI5863" s="25"/>
      <x:c r="SCJ5863" s="25"/>
      <x:c r="SCK5863" s="25"/>
      <x:c r="SCL5863" s="25"/>
      <x:c r="SCM5863" s="25"/>
      <x:c r="SCN5863" s="25"/>
      <x:c r="SCO5863" s="25"/>
      <x:c r="SCP5863" s="25"/>
      <x:c r="SCQ5863" s="25"/>
      <x:c r="SCR5863" s="25"/>
      <x:c r="SCS5863" s="25"/>
      <x:c r="SCT5863" s="25"/>
      <x:c r="SCU5863" s="25"/>
      <x:c r="SCV5863" s="25"/>
      <x:c r="SCW5863" s="25"/>
      <x:c r="SCX5863" s="25"/>
      <x:c r="SCY5863" s="25"/>
      <x:c r="SCZ5863" s="25"/>
      <x:c r="SDA5863" s="25"/>
      <x:c r="SDB5863" s="25"/>
      <x:c r="SDC5863" s="25"/>
      <x:c r="SDD5863" s="25"/>
      <x:c r="SDE5863" s="25"/>
      <x:c r="SDF5863" s="25"/>
      <x:c r="SDG5863" s="25"/>
      <x:c r="SDH5863" s="25"/>
      <x:c r="SDI5863" s="25"/>
      <x:c r="SDJ5863" s="25"/>
      <x:c r="SDK5863" s="25"/>
      <x:c r="SDL5863" s="25"/>
      <x:c r="SDM5863" s="25"/>
      <x:c r="SDN5863" s="25"/>
      <x:c r="SDO5863" s="25"/>
      <x:c r="SDP5863" s="25"/>
      <x:c r="SDQ5863" s="25"/>
      <x:c r="SDR5863" s="25"/>
      <x:c r="SDS5863" s="25"/>
      <x:c r="SDT5863" s="25"/>
      <x:c r="SDU5863" s="25"/>
      <x:c r="SDV5863" s="25"/>
      <x:c r="SDW5863" s="25"/>
      <x:c r="SDX5863" s="25"/>
      <x:c r="SDY5863" s="25"/>
      <x:c r="SDZ5863" s="25"/>
      <x:c r="SEA5863" s="25"/>
      <x:c r="SEB5863" s="25"/>
      <x:c r="SEC5863" s="25"/>
      <x:c r="SED5863" s="25"/>
      <x:c r="SEE5863" s="25"/>
      <x:c r="SEF5863" s="25"/>
      <x:c r="SEG5863" s="25"/>
      <x:c r="SEH5863" s="25"/>
      <x:c r="SEI5863" s="25"/>
      <x:c r="SEJ5863" s="25"/>
      <x:c r="SEK5863" s="25"/>
      <x:c r="SEL5863" s="25"/>
      <x:c r="SEM5863" s="25"/>
      <x:c r="SEN5863" s="25"/>
      <x:c r="SEO5863" s="25"/>
      <x:c r="SEP5863" s="25"/>
      <x:c r="SEQ5863" s="25"/>
      <x:c r="SER5863" s="25"/>
      <x:c r="SES5863" s="25"/>
      <x:c r="SET5863" s="25"/>
      <x:c r="SEU5863" s="25"/>
      <x:c r="SEV5863" s="25"/>
      <x:c r="SEW5863" s="25"/>
      <x:c r="SEX5863" s="25"/>
      <x:c r="SEY5863" s="25"/>
      <x:c r="SEZ5863" s="25"/>
      <x:c r="SFA5863" s="25"/>
      <x:c r="SFB5863" s="25"/>
      <x:c r="SFC5863" s="25"/>
      <x:c r="SFD5863" s="25"/>
      <x:c r="SFE5863" s="25"/>
      <x:c r="SFF5863" s="25"/>
      <x:c r="SFG5863" s="25"/>
      <x:c r="SFH5863" s="25"/>
      <x:c r="SFI5863" s="25"/>
      <x:c r="SFJ5863" s="25"/>
      <x:c r="SFK5863" s="25"/>
      <x:c r="SFL5863" s="25"/>
      <x:c r="SFM5863" s="25"/>
      <x:c r="SFN5863" s="25"/>
      <x:c r="SFO5863" s="25"/>
      <x:c r="SFP5863" s="25"/>
      <x:c r="SFQ5863" s="25"/>
      <x:c r="SFR5863" s="25"/>
      <x:c r="SFS5863" s="25"/>
      <x:c r="SFT5863" s="25"/>
      <x:c r="SFU5863" s="25"/>
      <x:c r="SFV5863" s="25"/>
      <x:c r="SFW5863" s="25"/>
      <x:c r="SFX5863" s="25"/>
      <x:c r="SFY5863" s="25"/>
      <x:c r="SFZ5863" s="25"/>
      <x:c r="SGA5863" s="25"/>
      <x:c r="SGB5863" s="25"/>
      <x:c r="SGC5863" s="25"/>
      <x:c r="SGD5863" s="25"/>
      <x:c r="SGE5863" s="25"/>
      <x:c r="SGF5863" s="25"/>
      <x:c r="SGG5863" s="25"/>
      <x:c r="SGH5863" s="25"/>
      <x:c r="SGI5863" s="25"/>
      <x:c r="SGJ5863" s="25"/>
      <x:c r="SGK5863" s="25"/>
      <x:c r="SGL5863" s="25"/>
      <x:c r="SGM5863" s="25"/>
      <x:c r="SGN5863" s="25"/>
      <x:c r="SGO5863" s="25"/>
      <x:c r="SGP5863" s="25"/>
      <x:c r="SGQ5863" s="25"/>
      <x:c r="SGR5863" s="25"/>
      <x:c r="SGS5863" s="25"/>
      <x:c r="SGT5863" s="25"/>
      <x:c r="SGU5863" s="25"/>
      <x:c r="SGV5863" s="25"/>
      <x:c r="SGW5863" s="25"/>
      <x:c r="SGX5863" s="25"/>
      <x:c r="SGY5863" s="25"/>
      <x:c r="SGZ5863" s="25"/>
      <x:c r="SHA5863" s="25"/>
      <x:c r="SHB5863" s="25"/>
      <x:c r="SHC5863" s="25"/>
      <x:c r="SHD5863" s="25"/>
      <x:c r="SHE5863" s="25"/>
      <x:c r="SHF5863" s="25"/>
      <x:c r="SHG5863" s="25"/>
      <x:c r="SHH5863" s="25"/>
      <x:c r="SHI5863" s="25"/>
      <x:c r="SHJ5863" s="25"/>
      <x:c r="SHK5863" s="25"/>
      <x:c r="SHL5863" s="25"/>
      <x:c r="SHM5863" s="25"/>
      <x:c r="SHN5863" s="25"/>
      <x:c r="SHO5863" s="25"/>
      <x:c r="SHP5863" s="25"/>
      <x:c r="SHQ5863" s="25"/>
      <x:c r="SHR5863" s="25"/>
      <x:c r="SHS5863" s="25"/>
      <x:c r="SHT5863" s="25"/>
      <x:c r="SHU5863" s="25"/>
      <x:c r="SHV5863" s="25"/>
      <x:c r="SHW5863" s="25"/>
      <x:c r="SHX5863" s="25"/>
      <x:c r="SHY5863" s="25"/>
      <x:c r="SHZ5863" s="25"/>
      <x:c r="SIA5863" s="25"/>
      <x:c r="SIB5863" s="25"/>
      <x:c r="SIC5863" s="25"/>
      <x:c r="SID5863" s="25"/>
      <x:c r="SIE5863" s="25"/>
      <x:c r="SIF5863" s="25"/>
      <x:c r="SIG5863" s="25"/>
      <x:c r="SIH5863" s="25"/>
      <x:c r="SII5863" s="25"/>
      <x:c r="SIJ5863" s="25"/>
      <x:c r="SIK5863" s="25"/>
      <x:c r="SIL5863" s="25"/>
      <x:c r="SIM5863" s="25"/>
      <x:c r="SIN5863" s="25"/>
      <x:c r="SIO5863" s="25"/>
      <x:c r="SIP5863" s="25"/>
      <x:c r="SIQ5863" s="25"/>
      <x:c r="SIR5863" s="25"/>
      <x:c r="SIS5863" s="25"/>
      <x:c r="SIT5863" s="25"/>
      <x:c r="SIU5863" s="25"/>
      <x:c r="SIV5863" s="25"/>
      <x:c r="SIW5863" s="25"/>
      <x:c r="SIX5863" s="25"/>
      <x:c r="SIY5863" s="25"/>
      <x:c r="SIZ5863" s="25"/>
      <x:c r="SJA5863" s="25"/>
      <x:c r="SJB5863" s="25"/>
      <x:c r="SJC5863" s="25"/>
      <x:c r="SJD5863" s="25"/>
      <x:c r="SJE5863" s="25"/>
      <x:c r="SJF5863" s="25"/>
      <x:c r="SJG5863" s="25"/>
      <x:c r="SJH5863" s="25"/>
      <x:c r="SJI5863" s="25"/>
      <x:c r="SJJ5863" s="25"/>
      <x:c r="SJK5863" s="25"/>
      <x:c r="SJL5863" s="25"/>
      <x:c r="SJM5863" s="25"/>
      <x:c r="SJN5863" s="25"/>
      <x:c r="SJO5863" s="25"/>
      <x:c r="SJP5863" s="25"/>
      <x:c r="SJQ5863" s="25"/>
      <x:c r="SJR5863" s="25"/>
      <x:c r="SJS5863" s="25"/>
      <x:c r="SJT5863" s="25"/>
      <x:c r="SJU5863" s="25"/>
      <x:c r="SJV5863" s="25"/>
      <x:c r="SJW5863" s="25"/>
      <x:c r="SJX5863" s="25"/>
      <x:c r="SJY5863" s="25"/>
      <x:c r="SJZ5863" s="25"/>
      <x:c r="SKA5863" s="25"/>
      <x:c r="SKB5863" s="25"/>
      <x:c r="SKC5863" s="25"/>
      <x:c r="SKD5863" s="25"/>
      <x:c r="SKE5863" s="25"/>
      <x:c r="SKF5863" s="25"/>
      <x:c r="SKG5863" s="25"/>
      <x:c r="SKH5863" s="25"/>
      <x:c r="SKI5863" s="25"/>
      <x:c r="SKJ5863" s="25"/>
      <x:c r="SKK5863" s="25"/>
      <x:c r="SKL5863" s="25"/>
      <x:c r="SKM5863" s="25"/>
      <x:c r="SKN5863" s="25"/>
      <x:c r="SKO5863" s="25"/>
      <x:c r="SKP5863" s="25"/>
      <x:c r="SKQ5863" s="25"/>
      <x:c r="SKR5863" s="25"/>
      <x:c r="SKS5863" s="25"/>
      <x:c r="SKT5863" s="25"/>
      <x:c r="SKU5863" s="25"/>
      <x:c r="SKV5863" s="25"/>
      <x:c r="SKW5863" s="25"/>
      <x:c r="SKX5863" s="25"/>
      <x:c r="SKY5863" s="25"/>
      <x:c r="SKZ5863" s="25"/>
      <x:c r="SLA5863" s="25"/>
      <x:c r="SLB5863" s="25"/>
      <x:c r="SLC5863" s="25"/>
      <x:c r="SLD5863" s="25"/>
      <x:c r="SLE5863" s="25"/>
      <x:c r="SLF5863" s="25"/>
      <x:c r="SLG5863" s="25"/>
      <x:c r="SLH5863" s="25"/>
      <x:c r="SLI5863" s="25"/>
      <x:c r="SLJ5863" s="25"/>
      <x:c r="SLK5863" s="25"/>
      <x:c r="SLL5863" s="25"/>
      <x:c r="SLM5863" s="25"/>
      <x:c r="SLN5863" s="25"/>
      <x:c r="SLO5863" s="25"/>
      <x:c r="SLP5863" s="25"/>
      <x:c r="SLQ5863" s="25"/>
      <x:c r="SLR5863" s="25"/>
      <x:c r="SLS5863" s="25"/>
      <x:c r="SLT5863" s="25"/>
      <x:c r="SLU5863" s="25"/>
      <x:c r="SLV5863" s="25"/>
      <x:c r="SLW5863" s="25"/>
      <x:c r="SLX5863" s="25"/>
      <x:c r="SLY5863" s="25"/>
      <x:c r="SLZ5863" s="25"/>
      <x:c r="SMA5863" s="25"/>
      <x:c r="SMB5863" s="25"/>
      <x:c r="SMC5863" s="25"/>
      <x:c r="SMD5863" s="25"/>
      <x:c r="SME5863" s="25"/>
      <x:c r="SMF5863" s="25"/>
      <x:c r="SMG5863" s="25"/>
      <x:c r="SMH5863" s="25"/>
      <x:c r="SMI5863" s="25"/>
      <x:c r="SMJ5863" s="25"/>
      <x:c r="SMK5863" s="25"/>
      <x:c r="SML5863" s="25"/>
      <x:c r="SMM5863" s="25"/>
      <x:c r="SMN5863" s="25"/>
      <x:c r="SMO5863" s="25"/>
      <x:c r="SMP5863" s="25"/>
      <x:c r="SMQ5863" s="25"/>
      <x:c r="SMR5863" s="25"/>
      <x:c r="SMS5863" s="25"/>
      <x:c r="SMT5863" s="25"/>
      <x:c r="SMU5863" s="25"/>
      <x:c r="SMV5863" s="25"/>
      <x:c r="SMW5863" s="25"/>
      <x:c r="SMX5863" s="25"/>
      <x:c r="SMY5863" s="25"/>
      <x:c r="SMZ5863" s="25"/>
      <x:c r="SNA5863" s="25"/>
      <x:c r="SNB5863" s="25"/>
      <x:c r="SNC5863" s="25"/>
      <x:c r="SND5863" s="25"/>
      <x:c r="SNE5863" s="25"/>
      <x:c r="SNF5863" s="25"/>
      <x:c r="SNG5863" s="25"/>
      <x:c r="SNH5863" s="25"/>
      <x:c r="SNI5863" s="25"/>
      <x:c r="SNJ5863" s="25"/>
      <x:c r="SNK5863" s="25"/>
      <x:c r="SNL5863" s="25"/>
      <x:c r="SNM5863" s="25"/>
      <x:c r="SNN5863" s="25"/>
      <x:c r="SNO5863" s="25"/>
      <x:c r="SNP5863" s="25"/>
      <x:c r="SNQ5863" s="25"/>
      <x:c r="SNR5863" s="25"/>
      <x:c r="SNS5863" s="25"/>
      <x:c r="SNT5863" s="25"/>
      <x:c r="SNU5863" s="25"/>
      <x:c r="SNV5863" s="25"/>
      <x:c r="SNW5863" s="25"/>
      <x:c r="SNX5863" s="25"/>
      <x:c r="SNY5863" s="25"/>
      <x:c r="SNZ5863" s="25"/>
      <x:c r="SOA5863" s="25"/>
      <x:c r="SOB5863" s="25"/>
      <x:c r="SOC5863" s="25"/>
      <x:c r="SOD5863" s="25"/>
      <x:c r="SOE5863" s="25"/>
      <x:c r="SOF5863" s="25"/>
      <x:c r="SOG5863" s="25"/>
      <x:c r="SOH5863" s="25"/>
      <x:c r="SOI5863" s="25"/>
      <x:c r="SOJ5863" s="25"/>
      <x:c r="SOK5863" s="25"/>
      <x:c r="SOL5863" s="25"/>
      <x:c r="SOM5863" s="25"/>
      <x:c r="SON5863" s="25"/>
      <x:c r="SOO5863" s="25"/>
      <x:c r="SOP5863" s="25"/>
      <x:c r="SOQ5863" s="25"/>
      <x:c r="SOR5863" s="25"/>
      <x:c r="SOS5863" s="25"/>
      <x:c r="SOT5863" s="25"/>
      <x:c r="SOU5863" s="25"/>
      <x:c r="SOV5863" s="25"/>
      <x:c r="SOW5863" s="25"/>
      <x:c r="SOX5863" s="25"/>
      <x:c r="SOY5863" s="25"/>
      <x:c r="SOZ5863" s="25"/>
      <x:c r="SPA5863" s="25"/>
      <x:c r="SPB5863" s="25"/>
      <x:c r="SPC5863" s="25"/>
      <x:c r="SPD5863" s="25"/>
      <x:c r="SPE5863" s="25"/>
      <x:c r="SPF5863" s="25"/>
      <x:c r="SPG5863" s="25"/>
      <x:c r="SPH5863" s="25"/>
      <x:c r="SPI5863" s="25"/>
      <x:c r="SPJ5863" s="25"/>
      <x:c r="SPK5863" s="25"/>
      <x:c r="SPL5863" s="25"/>
      <x:c r="SPM5863" s="25"/>
      <x:c r="SPN5863" s="25"/>
      <x:c r="SPO5863" s="25"/>
      <x:c r="SPP5863" s="25"/>
      <x:c r="SPQ5863" s="25"/>
      <x:c r="SPR5863" s="25"/>
      <x:c r="SPS5863" s="25"/>
      <x:c r="SPT5863" s="25"/>
      <x:c r="SPU5863" s="25"/>
      <x:c r="SPV5863" s="25"/>
      <x:c r="SPW5863" s="25"/>
      <x:c r="SPX5863" s="25"/>
      <x:c r="SPY5863" s="25"/>
      <x:c r="SPZ5863" s="25"/>
      <x:c r="SQA5863" s="25"/>
      <x:c r="SQB5863" s="25"/>
      <x:c r="SQC5863" s="25"/>
      <x:c r="SQD5863" s="25"/>
      <x:c r="SQE5863" s="25"/>
      <x:c r="SQF5863" s="25"/>
      <x:c r="SQG5863" s="25"/>
      <x:c r="SQH5863" s="25"/>
      <x:c r="SQI5863" s="25"/>
      <x:c r="SQJ5863" s="25"/>
      <x:c r="SQK5863" s="25"/>
      <x:c r="SQL5863" s="25"/>
      <x:c r="SQM5863" s="25"/>
      <x:c r="SQN5863" s="25"/>
      <x:c r="SQO5863" s="25"/>
      <x:c r="SQP5863" s="25"/>
      <x:c r="SQQ5863" s="25"/>
      <x:c r="SQR5863" s="25"/>
      <x:c r="SQS5863" s="25"/>
      <x:c r="SQT5863" s="25"/>
      <x:c r="SQU5863" s="25"/>
      <x:c r="SQV5863" s="25"/>
      <x:c r="SQW5863" s="25"/>
      <x:c r="SQX5863" s="25"/>
      <x:c r="SQY5863" s="25"/>
      <x:c r="SQZ5863" s="25"/>
      <x:c r="SRA5863" s="25"/>
      <x:c r="SRB5863" s="25"/>
      <x:c r="SRC5863" s="25"/>
      <x:c r="SRD5863" s="25"/>
      <x:c r="SRE5863" s="25"/>
      <x:c r="SRF5863" s="25"/>
      <x:c r="SRG5863" s="25"/>
      <x:c r="SRH5863" s="25"/>
      <x:c r="SRI5863" s="25"/>
      <x:c r="SRJ5863" s="25"/>
      <x:c r="SRK5863" s="25"/>
      <x:c r="SRL5863" s="25"/>
      <x:c r="SRM5863" s="25"/>
      <x:c r="SRN5863" s="25"/>
      <x:c r="SRO5863" s="25"/>
      <x:c r="SRP5863" s="25"/>
      <x:c r="SRQ5863" s="25"/>
      <x:c r="SRR5863" s="25"/>
      <x:c r="SRS5863" s="25"/>
      <x:c r="SRT5863" s="25"/>
      <x:c r="SRU5863" s="25"/>
      <x:c r="SRV5863" s="25"/>
      <x:c r="SRW5863" s="25"/>
      <x:c r="SRX5863" s="25"/>
      <x:c r="SRY5863" s="25"/>
      <x:c r="SRZ5863" s="25"/>
      <x:c r="SSA5863" s="25"/>
      <x:c r="SSB5863" s="25"/>
      <x:c r="SSC5863" s="25"/>
      <x:c r="SSD5863" s="25"/>
      <x:c r="SSE5863" s="25"/>
      <x:c r="SSF5863" s="25"/>
      <x:c r="SSG5863" s="25"/>
      <x:c r="SSH5863" s="25"/>
      <x:c r="SSI5863" s="25"/>
      <x:c r="SSJ5863" s="25"/>
      <x:c r="SSK5863" s="25"/>
      <x:c r="SSL5863" s="25"/>
      <x:c r="SSM5863" s="25"/>
      <x:c r="SSN5863" s="25"/>
      <x:c r="SSO5863" s="25"/>
      <x:c r="SSP5863" s="25"/>
      <x:c r="SSQ5863" s="25"/>
      <x:c r="SSR5863" s="25"/>
      <x:c r="SSS5863" s="25"/>
      <x:c r="SST5863" s="25"/>
      <x:c r="SSU5863" s="25"/>
      <x:c r="SSV5863" s="25"/>
      <x:c r="SSW5863" s="25"/>
      <x:c r="SSX5863" s="25"/>
      <x:c r="SSY5863" s="25"/>
      <x:c r="SSZ5863" s="25"/>
      <x:c r="STA5863" s="25"/>
      <x:c r="STB5863" s="25"/>
      <x:c r="STC5863" s="25"/>
      <x:c r="STD5863" s="25"/>
      <x:c r="STE5863" s="25"/>
      <x:c r="STF5863" s="25"/>
      <x:c r="STG5863" s="25"/>
      <x:c r="STH5863" s="25"/>
      <x:c r="STI5863" s="25"/>
      <x:c r="STJ5863" s="25"/>
      <x:c r="STK5863" s="25"/>
      <x:c r="STL5863" s="25"/>
      <x:c r="STM5863" s="25"/>
      <x:c r="STN5863" s="25"/>
      <x:c r="STO5863" s="25"/>
      <x:c r="STP5863" s="25"/>
      <x:c r="STQ5863" s="25"/>
      <x:c r="STR5863" s="25"/>
      <x:c r="STS5863" s="25"/>
      <x:c r="STT5863" s="25"/>
      <x:c r="STU5863" s="25"/>
      <x:c r="STV5863" s="25"/>
      <x:c r="STW5863" s="25"/>
      <x:c r="STX5863" s="25"/>
      <x:c r="STY5863" s="25"/>
      <x:c r="STZ5863" s="25"/>
      <x:c r="SUA5863" s="25"/>
      <x:c r="SUB5863" s="25"/>
      <x:c r="SUC5863" s="25"/>
      <x:c r="SUD5863" s="25"/>
      <x:c r="SUE5863" s="25"/>
      <x:c r="SUF5863" s="25"/>
      <x:c r="SUG5863" s="25"/>
      <x:c r="SUH5863" s="25"/>
      <x:c r="SUI5863" s="25"/>
      <x:c r="SUJ5863" s="25"/>
      <x:c r="SUK5863" s="25"/>
      <x:c r="SUL5863" s="25"/>
      <x:c r="SUM5863" s="25"/>
      <x:c r="SUN5863" s="25"/>
      <x:c r="SUO5863" s="25"/>
      <x:c r="SUP5863" s="25"/>
      <x:c r="SUQ5863" s="25"/>
      <x:c r="SUR5863" s="25"/>
      <x:c r="SUS5863" s="25"/>
      <x:c r="SUT5863" s="25"/>
      <x:c r="SUU5863" s="25"/>
      <x:c r="SUV5863" s="25"/>
      <x:c r="SUW5863" s="25"/>
      <x:c r="SUX5863" s="25"/>
      <x:c r="SUY5863" s="25"/>
      <x:c r="SUZ5863" s="25"/>
      <x:c r="SVA5863" s="25"/>
      <x:c r="SVB5863" s="25"/>
      <x:c r="SVC5863" s="25"/>
      <x:c r="SVD5863" s="25"/>
      <x:c r="SVE5863" s="25"/>
      <x:c r="SVF5863" s="25"/>
      <x:c r="SVG5863" s="25"/>
      <x:c r="SVH5863" s="25"/>
      <x:c r="SVI5863" s="25"/>
      <x:c r="SVJ5863" s="25"/>
      <x:c r="SVK5863" s="25"/>
      <x:c r="SVL5863" s="25"/>
      <x:c r="SVM5863" s="25"/>
      <x:c r="SVN5863" s="25"/>
      <x:c r="SVO5863" s="25"/>
      <x:c r="SVP5863" s="25"/>
      <x:c r="SVQ5863" s="25"/>
      <x:c r="SVR5863" s="25"/>
      <x:c r="SVS5863" s="25"/>
      <x:c r="SVT5863" s="25"/>
      <x:c r="SVU5863" s="25"/>
      <x:c r="SVV5863" s="25"/>
      <x:c r="SVW5863" s="25"/>
      <x:c r="SVX5863" s="25"/>
      <x:c r="SVY5863" s="25"/>
      <x:c r="SVZ5863" s="25"/>
      <x:c r="SWA5863" s="25"/>
      <x:c r="SWB5863" s="25"/>
      <x:c r="SWC5863" s="25"/>
      <x:c r="SWD5863" s="25"/>
      <x:c r="SWE5863" s="25"/>
      <x:c r="SWF5863" s="25"/>
      <x:c r="SWG5863" s="25"/>
      <x:c r="SWH5863" s="25"/>
      <x:c r="SWI5863" s="25"/>
      <x:c r="SWJ5863" s="25"/>
      <x:c r="SWK5863" s="25"/>
      <x:c r="SWL5863" s="25"/>
      <x:c r="SWM5863" s="25"/>
      <x:c r="SWN5863" s="25"/>
      <x:c r="SWO5863" s="25"/>
      <x:c r="SWP5863" s="25"/>
      <x:c r="SWQ5863" s="25"/>
      <x:c r="SWR5863" s="25"/>
      <x:c r="SWS5863" s="25"/>
      <x:c r="SWT5863" s="25"/>
      <x:c r="SWU5863" s="25"/>
      <x:c r="SWV5863" s="25"/>
      <x:c r="SWW5863" s="25"/>
      <x:c r="SWX5863" s="25"/>
      <x:c r="SWY5863" s="25"/>
      <x:c r="SWZ5863" s="25"/>
      <x:c r="SXA5863" s="25"/>
      <x:c r="SXB5863" s="25"/>
      <x:c r="SXC5863" s="25"/>
      <x:c r="SXD5863" s="25"/>
      <x:c r="SXE5863" s="25"/>
      <x:c r="SXF5863" s="25"/>
      <x:c r="SXG5863" s="25"/>
      <x:c r="SXH5863" s="25"/>
      <x:c r="SXI5863" s="25"/>
      <x:c r="SXJ5863" s="25"/>
      <x:c r="SXK5863" s="25"/>
      <x:c r="SXL5863" s="25"/>
      <x:c r="SXM5863" s="25"/>
      <x:c r="SXN5863" s="25"/>
      <x:c r="SXO5863" s="25"/>
      <x:c r="SXP5863" s="25"/>
      <x:c r="SXQ5863" s="25"/>
      <x:c r="SXR5863" s="25"/>
      <x:c r="SXS5863" s="25"/>
      <x:c r="SXT5863" s="25"/>
      <x:c r="SXU5863" s="25"/>
      <x:c r="SXV5863" s="25"/>
      <x:c r="SXW5863" s="25"/>
      <x:c r="SXX5863" s="25"/>
      <x:c r="SXY5863" s="25"/>
      <x:c r="SXZ5863" s="25"/>
      <x:c r="SYA5863" s="25"/>
      <x:c r="SYB5863" s="25"/>
      <x:c r="SYC5863" s="25"/>
      <x:c r="SYD5863" s="25"/>
      <x:c r="SYE5863" s="25"/>
      <x:c r="SYF5863" s="25"/>
      <x:c r="SYG5863" s="25"/>
      <x:c r="SYH5863" s="25"/>
      <x:c r="SYI5863" s="25"/>
      <x:c r="SYJ5863" s="25"/>
      <x:c r="SYK5863" s="25"/>
      <x:c r="SYL5863" s="25"/>
      <x:c r="SYM5863" s="25"/>
      <x:c r="SYN5863" s="25"/>
      <x:c r="SYO5863" s="25"/>
      <x:c r="SYP5863" s="25"/>
      <x:c r="SYQ5863" s="25"/>
      <x:c r="SYR5863" s="25"/>
      <x:c r="SYS5863" s="25"/>
      <x:c r="SYT5863" s="25"/>
      <x:c r="SYU5863" s="25"/>
      <x:c r="SYV5863" s="25"/>
      <x:c r="SYW5863" s="25"/>
      <x:c r="SYX5863" s="25"/>
      <x:c r="SYY5863" s="25"/>
      <x:c r="SYZ5863" s="25"/>
      <x:c r="SZA5863" s="25"/>
      <x:c r="SZB5863" s="25"/>
      <x:c r="SZC5863" s="25"/>
      <x:c r="SZD5863" s="25"/>
      <x:c r="SZE5863" s="25"/>
      <x:c r="SZF5863" s="25"/>
      <x:c r="SZG5863" s="25"/>
      <x:c r="SZH5863" s="25"/>
      <x:c r="SZI5863" s="25"/>
      <x:c r="SZJ5863" s="25"/>
      <x:c r="SZK5863" s="25"/>
      <x:c r="SZL5863" s="25"/>
      <x:c r="SZM5863" s="25"/>
      <x:c r="SZN5863" s="25"/>
      <x:c r="SZO5863" s="25"/>
      <x:c r="SZP5863" s="25"/>
      <x:c r="SZQ5863" s="25"/>
      <x:c r="SZR5863" s="25"/>
      <x:c r="SZS5863" s="25"/>
      <x:c r="SZT5863" s="25"/>
      <x:c r="SZU5863" s="25"/>
      <x:c r="SZV5863" s="25"/>
      <x:c r="SZW5863" s="25"/>
      <x:c r="SZX5863" s="25"/>
      <x:c r="SZY5863" s="25"/>
      <x:c r="SZZ5863" s="25"/>
      <x:c r="TAA5863" s="25"/>
      <x:c r="TAB5863" s="25"/>
      <x:c r="TAC5863" s="25"/>
      <x:c r="TAD5863" s="25"/>
      <x:c r="TAE5863" s="25"/>
      <x:c r="TAF5863" s="25"/>
      <x:c r="TAG5863" s="25"/>
      <x:c r="TAH5863" s="25"/>
      <x:c r="TAI5863" s="25"/>
      <x:c r="TAJ5863" s="25"/>
      <x:c r="TAK5863" s="25"/>
      <x:c r="TAL5863" s="25"/>
      <x:c r="TAM5863" s="25"/>
      <x:c r="TAN5863" s="25"/>
      <x:c r="TAO5863" s="25"/>
      <x:c r="TAP5863" s="25"/>
      <x:c r="TAQ5863" s="25"/>
      <x:c r="TAR5863" s="25"/>
      <x:c r="TAS5863" s="25"/>
      <x:c r="TAT5863" s="25"/>
      <x:c r="TAU5863" s="25"/>
      <x:c r="TAV5863" s="25"/>
      <x:c r="TAW5863" s="25"/>
      <x:c r="TAX5863" s="25"/>
      <x:c r="TAY5863" s="25"/>
      <x:c r="TAZ5863" s="25"/>
      <x:c r="TBA5863" s="25"/>
      <x:c r="TBB5863" s="25"/>
      <x:c r="TBC5863" s="25"/>
      <x:c r="TBD5863" s="25"/>
      <x:c r="TBE5863" s="25"/>
      <x:c r="TBF5863" s="25"/>
      <x:c r="TBG5863" s="25"/>
      <x:c r="TBH5863" s="25"/>
      <x:c r="TBI5863" s="25"/>
      <x:c r="TBJ5863" s="25"/>
      <x:c r="TBK5863" s="25"/>
      <x:c r="TBL5863" s="25"/>
      <x:c r="TBM5863" s="25"/>
      <x:c r="TBN5863" s="25"/>
      <x:c r="TBO5863" s="25"/>
      <x:c r="TBP5863" s="25"/>
      <x:c r="TBQ5863" s="25"/>
      <x:c r="TBR5863" s="25"/>
      <x:c r="TBS5863" s="25"/>
      <x:c r="TBT5863" s="25"/>
      <x:c r="TBU5863" s="25"/>
      <x:c r="TBV5863" s="25"/>
      <x:c r="TBW5863" s="25"/>
      <x:c r="TBX5863" s="25"/>
      <x:c r="TBY5863" s="25"/>
      <x:c r="TBZ5863" s="25"/>
      <x:c r="TCA5863" s="25"/>
      <x:c r="TCB5863" s="25"/>
      <x:c r="TCC5863" s="25"/>
      <x:c r="TCD5863" s="25"/>
      <x:c r="TCE5863" s="25"/>
      <x:c r="TCF5863" s="25"/>
      <x:c r="TCG5863" s="25"/>
      <x:c r="TCH5863" s="25"/>
      <x:c r="TCI5863" s="25"/>
      <x:c r="TCJ5863" s="25"/>
      <x:c r="TCK5863" s="25"/>
      <x:c r="TCL5863" s="25"/>
      <x:c r="TCM5863" s="25"/>
      <x:c r="TCN5863" s="25"/>
      <x:c r="TCO5863" s="25"/>
      <x:c r="TCP5863" s="25"/>
      <x:c r="TCQ5863" s="25"/>
      <x:c r="TCR5863" s="25"/>
      <x:c r="TCS5863" s="25"/>
      <x:c r="TCT5863" s="25"/>
      <x:c r="TCU5863" s="25"/>
      <x:c r="TCV5863" s="25"/>
      <x:c r="TCW5863" s="25"/>
      <x:c r="TCX5863" s="25"/>
      <x:c r="TCY5863" s="25"/>
      <x:c r="TCZ5863" s="25"/>
      <x:c r="TDA5863" s="25"/>
      <x:c r="TDB5863" s="25"/>
      <x:c r="TDC5863" s="25"/>
      <x:c r="TDD5863" s="25"/>
      <x:c r="TDE5863" s="25"/>
      <x:c r="TDF5863" s="25"/>
      <x:c r="TDG5863" s="25"/>
      <x:c r="TDH5863" s="25"/>
      <x:c r="TDI5863" s="25"/>
      <x:c r="TDJ5863" s="25"/>
      <x:c r="TDK5863" s="25"/>
      <x:c r="TDL5863" s="25"/>
      <x:c r="TDM5863" s="25"/>
      <x:c r="TDN5863" s="25"/>
      <x:c r="TDO5863" s="25"/>
      <x:c r="TDP5863" s="25"/>
      <x:c r="TDQ5863" s="25"/>
      <x:c r="TDR5863" s="25"/>
      <x:c r="TDS5863" s="25"/>
      <x:c r="TDT5863" s="25"/>
      <x:c r="TDU5863" s="25"/>
      <x:c r="TDV5863" s="25"/>
      <x:c r="TDW5863" s="25"/>
      <x:c r="TDX5863" s="25"/>
      <x:c r="TDY5863" s="25"/>
      <x:c r="TDZ5863" s="25"/>
      <x:c r="TEA5863" s="25"/>
      <x:c r="TEB5863" s="25"/>
      <x:c r="TEC5863" s="25"/>
      <x:c r="TED5863" s="25"/>
      <x:c r="TEE5863" s="25"/>
      <x:c r="TEF5863" s="25"/>
      <x:c r="TEG5863" s="25"/>
      <x:c r="TEH5863" s="25"/>
      <x:c r="TEI5863" s="25"/>
      <x:c r="TEJ5863" s="25"/>
      <x:c r="TEK5863" s="25"/>
      <x:c r="TEL5863" s="25"/>
      <x:c r="TEM5863" s="25"/>
      <x:c r="TEN5863" s="25"/>
      <x:c r="TEO5863" s="25"/>
      <x:c r="TEP5863" s="25"/>
      <x:c r="TEQ5863" s="25"/>
      <x:c r="TER5863" s="25"/>
      <x:c r="TES5863" s="25"/>
      <x:c r="TET5863" s="25"/>
      <x:c r="TEU5863" s="25"/>
      <x:c r="TEV5863" s="25"/>
      <x:c r="TEW5863" s="25"/>
      <x:c r="TEX5863" s="25"/>
      <x:c r="TEY5863" s="25"/>
      <x:c r="TEZ5863" s="25"/>
      <x:c r="TFA5863" s="25"/>
      <x:c r="TFB5863" s="25"/>
      <x:c r="TFC5863" s="25"/>
      <x:c r="TFD5863" s="25"/>
      <x:c r="TFE5863" s="25"/>
      <x:c r="TFF5863" s="25"/>
      <x:c r="TFG5863" s="25"/>
      <x:c r="TFH5863" s="25"/>
      <x:c r="TFI5863" s="25"/>
      <x:c r="TFJ5863" s="25"/>
      <x:c r="TFK5863" s="25"/>
      <x:c r="TFL5863" s="25"/>
      <x:c r="TFM5863" s="25"/>
      <x:c r="TFN5863" s="25"/>
      <x:c r="TFO5863" s="25"/>
      <x:c r="TFP5863" s="25"/>
      <x:c r="TFQ5863" s="25"/>
      <x:c r="TFR5863" s="25"/>
      <x:c r="TFS5863" s="25"/>
      <x:c r="TFT5863" s="25"/>
      <x:c r="TFU5863" s="25"/>
      <x:c r="TFV5863" s="25"/>
      <x:c r="TFW5863" s="25"/>
      <x:c r="TFX5863" s="25"/>
      <x:c r="TFY5863" s="25"/>
      <x:c r="TFZ5863" s="25"/>
      <x:c r="TGA5863" s="25"/>
      <x:c r="TGB5863" s="25"/>
      <x:c r="TGC5863" s="25"/>
      <x:c r="TGD5863" s="25"/>
      <x:c r="TGE5863" s="25"/>
      <x:c r="TGF5863" s="25"/>
      <x:c r="TGG5863" s="25"/>
      <x:c r="TGH5863" s="25"/>
      <x:c r="TGI5863" s="25"/>
      <x:c r="TGJ5863" s="25"/>
      <x:c r="TGK5863" s="25"/>
      <x:c r="TGL5863" s="25"/>
      <x:c r="TGM5863" s="25"/>
      <x:c r="TGN5863" s="25"/>
      <x:c r="TGO5863" s="25"/>
      <x:c r="TGP5863" s="25"/>
      <x:c r="TGQ5863" s="25"/>
      <x:c r="TGR5863" s="25"/>
      <x:c r="TGS5863" s="25"/>
      <x:c r="TGT5863" s="25"/>
      <x:c r="TGU5863" s="25"/>
      <x:c r="TGV5863" s="25"/>
      <x:c r="TGW5863" s="25"/>
      <x:c r="TGX5863" s="25"/>
      <x:c r="TGY5863" s="25"/>
      <x:c r="TGZ5863" s="25"/>
      <x:c r="THA5863" s="25"/>
      <x:c r="THB5863" s="25"/>
      <x:c r="THC5863" s="25"/>
      <x:c r="THD5863" s="25"/>
      <x:c r="THE5863" s="25"/>
      <x:c r="THF5863" s="25"/>
      <x:c r="THG5863" s="25"/>
      <x:c r="THH5863" s="25"/>
      <x:c r="THI5863" s="25"/>
      <x:c r="THJ5863" s="25"/>
      <x:c r="THK5863" s="25"/>
      <x:c r="THL5863" s="25"/>
      <x:c r="THM5863" s="25"/>
      <x:c r="THN5863" s="25"/>
      <x:c r="THO5863" s="25"/>
      <x:c r="THP5863" s="25"/>
      <x:c r="THQ5863" s="25"/>
      <x:c r="THR5863" s="25"/>
      <x:c r="THS5863" s="25"/>
      <x:c r="THT5863" s="25"/>
      <x:c r="THU5863" s="25"/>
      <x:c r="THV5863" s="25"/>
      <x:c r="THW5863" s="25"/>
      <x:c r="THX5863" s="25"/>
      <x:c r="THY5863" s="25"/>
      <x:c r="THZ5863" s="25"/>
      <x:c r="TIA5863" s="25"/>
      <x:c r="TIB5863" s="25"/>
      <x:c r="TIC5863" s="25"/>
      <x:c r="TID5863" s="25"/>
      <x:c r="TIE5863" s="25"/>
      <x:c r="TIF5863" s="25"/>
      <x:c r="TIG5863" s="25"/>
      <x:c r="TIH5863" s="25"/>
      <x:c r="TII5863" s="25"/>
      <x:c r="TIJ5863" s="25"/>
      <x:c r="TIK5863" s="25"/>
      <x:c r="TIL5863" s="25"/>
      <x:c r="TIM5863" s="25"/>
      <x:c r="TIN5863" s="25"/>
      <x:c r="TIO5863" s="25"/>
      <x:c r="TIP5863" s="25"/>
      <x:c r="TIQ5863" s="25"/>
      <x:c r="TIR5863" s="25"/>
      <x:c r="TIS5863" s="25"/>
      <x:c r="TIT5863" s="25"/>
      <x:c r="TIU5863" s="25"/>
      <x:c r="TIV5863" s="25"/>
      <x:c r="TIW5863" s="25"/>
      <x:c r="TIX5863" s="25"/>
      <x:c r="TIY5863" s="25"/>
      <x:c r="TIZ5863" s="25"/>
      <x:c r="TJA5863" s="25"/>
      <x:c r="TJB5863" s="25"/>
      <x:c r="TJC5863" s="25"/>
      <x:c r="TJD5863" s="25"/>
      <x:c r="TJE5863" s="25"/>
      <x:c r="TJF5863" s="25"/>
      <x:c r="TJG5863" s="25"/>
      <x:c r="TJH5863" s="25"/>
      <x:c r="TJI5863" s="25"/>
      <x:c r="TJJ5863" s="25"/>
      <x:c r="TJK5863" s="25"/>
      <x:c r="TJL5863" s="25"/>
      <x:c r="TJM5863" s="25"/>
      <x:c r="TJN5863" s="25"/>
      <x:c r="TJO5863" s="25"/>
      <x:c r="TJP5863" s="25"/>
      <x:c r="TJQ5863" s="25"/>
      <x:c r="TJR5863" s="25"/>
      <x:c r="TJS5863" s="25"/>
      <x:c r="TJT5863" s="25"/>
      <x:c r="TJU5863" s="25"/>
      <x:c r="TJV5863" s="25"/>
      <x:c r="TJW5863" s="25"/>
      <x:c r="TJX5863" s="25"/>
      <x:c r="TJY5863" s="25"/>
      <x:c r="TJZ5863" s="25"/>
      <x:c r="TKA5863" s="25"/>
      <x:c r="TKB5863" s="25"/>
      <x:c r="TKC5863" s="25"/>
      <x:c r="TKD5863" s="25"/>
      <x:c r="TKE5863" s="25"/>
      <x:c r="TKF5863" s="25"/>
      <x:c r="TKG5863" s="25"/>
      <x:c r="TKH5863" s="25"/>
      <x:c r="TKI5863" s="25"/>
      <x:c r="TKJ5863" s="25"/>
      <x:c r="TKK5863" s="25"/>
      <x:c r="TKL5863" s="25"/>
      <x:c r="TKM5863" s="25"/>
      <x:c r="TKN5863" s="25"/>
      <x:c r="TKO5863" s="25"/>
      <x:c r="TKP5863" s="25"/>
      <x:c r="TKQ5863" s="25"/>
      <x:c r="TKR5863" s="25"/>
      <x:c r="TKS5863" s="25"/>
      <x:c r="TKT5863" s="25"/>
      <x:c r="TKU5863" s="25"/>
      <x:c r="TKV5863" s="25"/>
      <x:c r="TKW5863" s="25"/>
      <x:c r="TKX5863" s="25"/>
      <x:c r="TKY5863" s="25"/>
      <x:c r="TKZ5863" s="25"/>
      <x:c r="TLA5863" s="25"/>
      <x:c r="TLB5863" s="25"/>
      <x:c r="TLC5863" s="25"/>
      <x:c r="TLD5863" s="25"/>
      <x:c r="TLE5863" s="25"/>
      <x:c r="TLF5863" s="25"/>
      <x:c r="TLG5863" s="25"/>
      <x:c r="TLH5863" s="25"/>
      <x:c r="TLI5863" s="25"/>
      <x:c r="TLJ5863" s="25"/>
      <x:c r="TLK5863" s="25"/>
      <x:c r="TLL5863" s="25"/>
      <x:c r="TLM5863" s="25"/>
      <x:c r="TLN5863" s="25"/>
      <x:c r="TLO5863" s="25"/>
      <x:c r="TLP5863" s="25"/>
      <x:c r="TLQ5863" s="25"/>
      <x:c r="TLR5863" s="25"/>
      <x:c r="TLS5863" s="25"/>
      <x:c r="TLT5863" s="25"/>
      <x:c r="TLU5863" s="25"/>
      <x:c r="TLV5863" s="25"/>
      <x:c r="TLW5863" s="25"/>
      <x:c r="TLX5863" s="25"/>
      <x:c r="TLY5863" s="25"/>
      <x:c r="TLZ5863" s="25"/>
      <x:c r="TMA5863" s="25"/>
      <x:c r="TMB5863" s="25"/>
      <x:c r="TMC5863" s="25"/>
      <x:c r="TMD5863" s="25"/>
      <x:c r="TME5863" s="25"/>
      <x:c r="TMF5863" s="25"/>
      <x:c r="TMG5863" s="25"/>
      <x:c r="TMH5863" s="25"/>
      <x:c r="TMI5863" s="25"/>
      <x:c r="TMJ5863" s="25"/>
      <x:c r="TMK5863" s="25"/>
      <x:c r="TML5863" s="25"/>
      <x:c r="TMM5863" s="25"/>
      <x:c r="TMN5863" s="25"/>
      <x:c r="TMO5863" s="25"/>
      <x:c r="TMP5863" s="25"/>
      <x:c r="TMQ5863" s="25"/>
      <x:c r="TMR5863" s="25"/>
      <x:c r="TMS5863" s="25"/>
      <x:c r="TMT5863" s="25"/>
      <x:c r="TMU5863" s="25"/>
      <x:c r="TMV5863" s="25"/>
      <x:c r="TMW5863" s="25"/>
      <x:c r="TMX5863" s="25"/>
      <x:c r="TMY5863" s="25"/>
      <x:c r="TMZ5863" s="25"/>
      <x:c r="TNA5863" s="25"/>
      <x:c r="TNB5863" s="25"/>
      <x:c r="TNC5863" s="25"/>
      <x:c r="TND5863" s="25"/>
      <x:c r="TNE5863" s="25"/>
      <x:c r="TNF5863" s="25"/>
      <x:c r="TNG5863" s="25"/>
      <x:c r="TNH5863" s="25"/>
      <x:c r="TNI5863" s="25"/>
      <x:c r="TNJ5863" s="25"/>
      <x:c r="TNK5863" s="25"/>
      <x:c r="TNL5863" s="25"/>
      <x:c r="TNM5863" s="25"/>
      <x:c r="TNN5863" s="25"/>
      <x:c r="TNO5863" s="25"/>
      <x:c r="TNP5863" s="25"/>
      <x:c r="TNQ5863" s="25"/>
      <x:c r="TNR5863" s="25"/>
      <x:c r="TNS5863" s="25"/>
      <x:c r="TNT5863" s="25"/>
      <x:c r="TNU5863" s="25"/>
      <x:c r="TNV5863" s="25"/>
      <x:c r="TNW5863" s="25"/>
      <x:c r="TNX5863" s="25"/>
      <x:c r="TNY5863" s="25"/>
      <x:c r="TNZ5863" s="25"/>
      <x:c r="TOA5863" s="25"/>
      <x:c r="TOB5863" s="25"/>
      <x:c r="TOC5863" s="25"/>
      <x:c r="TOD5863" s="25"/>
      <x:c r="TOE5863" s="25"/>
      <x:c r="TOF5863" s="25"/>
      <x:c r="TOG5863" s="25"/>
      <x:c r="TOH5863" s="25"/>
      <x:c r="TOI5863" s="25"/>
      <x:c r="TOJ5863" s="25"/>
      <x:c r="TOK5863" s="25"/>
      <x:c r="TOL5863" s="25"/>
      <x:c r="TOM5863" s="25"/>
      <x:c r="TON5863" s="25"/>
      <x:c r="TOO5863" s="25"/>
      <x:c r="TOP5863" s="25"/>
      <x:c r="TOQ5863" s="25"/>
      <x:c r="TOR5863" s="25"/>
      <x:c r="TOS5863" s="25"/>
      <x:c r="TOT5863" s="25"/>
      <x:c r="TOU5863" s="25"/>
      <x:c r="TOV5863" s="25"/>
      <x:c r="TOW5863" s="25"/>
      <x:c r="TOX5863" s="25"/>
      <x:c r="TOY5863" s="25"/>
      <x:c r="TOZ5863" s="25"/>
      <x:c r="TPA5863" s="25"/>
      <x:c r="TPB5863" s="25"/>
      <x:c r="TPC5863" s="25"/>
      <x:c r="TPD5863" s="25"/>
      <x:c r="TPE5863" s="25"/>
      <x:c r="TPF5863" s="25"/>
      <x:c r="TPG5863" s="25"/>
      <x:c r="TPH5863" s="25"/>
      <x:c r="TPI5863" s="25"/>
      <x:c r="TPJ5863" s="25"/>
      <x:c r="TPK5863" s="25"/>
      <x:c r="TPL5863" s="25"/>
      <x:c r="TPM5863" s="25"/>
      <x:c r="TPN5863" s="25"/>
      <x:c r="TPO5863" s="25"/>
      <x:c r="TPP5863" s="25"/>
      <x:c r="TPQ5863" s="25"/>
      <x:c r="TPR5863" s="25"/>
      <x:c r="TPS5863" s="25"/>
      <x:c r="TPT5863" s="25"/>
      <x:c r="TPU5863" s="25"/>
      <x:c r="TPV5863" s="25"/>
      <x:c r="TPW5863" s="25"/>
      <x:c r="TPX5863" s="25"/>
      <x:c r="TPY5863" s="25"/>
      <x:c r="TPZ5863" s="25"/>
      <x:c r="TQA5863" s="25"/>
      <x:c r="TQB5863" s="25"/>
      <x:c r="TQC5863" s="25"/>
      <x:c r="TQD5863" s="25"/>
      <x:c r="TQE5863" s="25"/>
      <x:c r="TQF5863" s="25"/>
      <x:c r="TQG5863" s="25"/>
      <x:c r="TQH5863" s="25"/>
      <x:c r="TQI5863" s="25"/>
      <x:c r="TQJ5863" s="25"/>
      <x:c r="TQK5863" s="25"/>
      <x:c r="TQL5863" s="25"/>
      <x:c r="TQM5863" s="25"/>
      <x:c r="TQN5863" s="25"/>
      <x:c r="TQO5863" s="25"/>
      <x:c r="TQP5863" s="25"/>
      <x:c r="TQQ5863" s="25"/>
      <x:c r="TQR5863" s="25"/>
      <x:c r="TQS5863" s="25"/>
      <x:c r="TQT5863" s="25"/>
      <x:c r="TQU5863" s="25"/>
      <x:c r="TQV5863" s="25"/>
      <x:c r="TQW5863" s="25"/>
      <x:c r="TQX5863" s="25"/>
      <x:c r="TQY5863" s="25"/>
      <x:c r="TQZ5863" s="25"/>
      <x:c r="TRA5863" s="25"/>
      <x:c r="TRB5863" s="25"/>
      <x:c r="TRC5863" s="25"/>
      <x:c r="TRD5863" s="25"/>
      <x:c r="TRE5863" s="25"/>
      <x:c r="TRF5863" s="25"/>
      <x:c r="TRG5863" s="25"/>
      <x:c r="TRH5863" s="25"/>
      <x:c r="TRI5863" s="25"/>
      <x:c r="TRJ5863" s="25"/>
      <x:c r="TRK5863" s="25"/>
      <x:c r="TRL5863" s="25"/>
      <x:c r="TRM5863" s="25"/>
      <x:c r="TRN5863" s="25"/>
      <x:c r="TRO5863" s="25"/>
      <x:c r="TRP5863" s="25"/>
      <x:c r="TRQ5863" s="25"/>
      <x:c r="TRR5863" s="25"/>
      <x:c r="TRS5863" s="25"/>
      <x:c r="TRT5863" s="25"/>
      <x:c r="TRU5863" s="25"/>
      <x:c r="TRV5863" s="25"/>
      <x:c r="TRW5863" s="25"/>
      <x:c r="TRX5863" s="25"/>
      <x:c r="TRY5863" s="25"/>
      <x:c r="TRZ5863" s="25"/>
      <x:c r="TSA5863" s="25"/>
      <x:c r="TSB5863" s="25"/>
      <x:c r="TSC5863" s="25"/>
      <x:c r="TSD5863" s="25"/>
      <x:c r="TSE5863" s="25"/>
      <x:c r="TSF5863" s="25"/>
      <x:c r="TSG5863" s="25"/>
      <x:c r="TSH5863" s="25"/>
      <x:c r="TSI5863" s="25"/>
      <x:c r="TSJ5863" s="25"/>
      <x:c r="TSK5863" s="25"/>
      <x:c r="TSL5863" s="25"/>
      <x:c r="TSM5863" s="25"/>
      <x:c r="TSN5863" s="25"/>
      <x:c r="TSO5863" s="25"/>
      <x:c r="TSP5863" s="25"/>
      <x:c r="TSQ5863" s="25"/>
      <x:c r="TSR5863" s="25"/>
      <x:c r="TSS5863" s="25"/>
      <x:c r="TST5863" s="25"/>
      <x:c r="TSU5863" s="25"/>
      <x:c r="TSV5863" s="25"/>
      <x:c r="TSW5863" s="25"/>
      <x:c r="TSX5863" s="25"/>
      <x:c r="TSY5863" s="25"/>
      <x:c r="TSZ5863" s="25"/>
      <x:c r="TTA5863" s="25"/>
      <x:c r="TTB5863" s="25"/>
      <x:c r="TTC5863" s="25"/>
      <x:c r="TTD5863" s="25"/>
      <x:c r="TTE5863" s="25"/>
      <x:c r="TTF5863" s="25"/>
      <x:c r="TTG5863" s="25"/>
      <x:c r="TTH5863" s="25"/>
      <x:c r="TTI5863" s="25"/>
      <x:c r="TTJ5863" s="25"/>
      <x:c r="TTK5863" s="25"/>
      <x:c r="TTL5863" s="25"/>
      <x:c r="TTM5863" s="25"/>
      <x:c r="TTN5863" s="25"/>
      <x:c r="TTO5863" s="25"/>
      <x:c r="TTP5863" s="25"/>
      <x:c r="TTQ5863" s="25"/>
      <x:c r="TTR5863" s="25"/>
      <x:c r="TTS5863" s="25"/>
      <x:c r="TTT5863" s="25"/>
      <x:c r="TTU5863" s="25"/>
      <x:c r="TTV5863" s="25"/>
      <x:c r="TTW5863" s="25"/>
      <x:c r="TTX5863" s="25"/>
      <x:c r="TTY5863" s="25"/>
      <x:c r="TTZ5863" s="25"/>
      <x:c r="TUA5863" s="25"/>
      <x:c r="TUB5863" s="25"/>
      <x:c r="TUC5863" s="25"/>
      <x:c r="TUD5863" s="25"/>
      <x:c r="TUE5863" s="25"/>
      <x:c r="TUF5863" s="25"/>
      <x:c r="TUG5863" s="25"/>
      <x:c r="TUH5863" s="25"/>
      <x:c r="TUI5863" s="25"/>
      <x:c r="TUJ5863" s="25"/>
      <x:c r="TUK5863" s="25"/>
      <x:c r="TUL5863" s="25"/>
      <x:c r="TUM5863" s="25"/>
      <x:c r="TUN5863" s="25"/>
      <x:c r="TUO5863" s="25"/>
      <x:c r="TUP5863" s="25"/>
      <x:c r="TUQ5863" s="25"/>
      <x:c r="TUR5863" s="25"/>
      <x:c r="TUS5863" s="25"/>
      <x:c r="TUT5863" s="25"/>
      <x:c r="TUU5863" s="25"/>
      <x:c r="TUV5863" s="25"/>
      <x:c r="TUW5863" s="25"/>
      <x:c r="TUX5863" s="25"/>
      <x:c r="TUY5863" s="25"/>
      <x:c r="TUZ5863" s="25"/>
      <x:c r="TVA5863" s="25"/>
      <x:c r="TVB5863" s="25"/>
      <x:c r="TVC5863" s="25"/>
      <x:c r="TVD5863" s="25"/>
      <x:c r="TVE5863" s="25"/>
      <x:c r="TVF5863" s="25"/>
      <x:c r="TVG5863" s="25"/>
      <x:c r="TVH5863" s="25"/>
      <x:c r="TVI5863" s="25"/>
      <x:c r="TVJ5863" s="25"/>
      <x:c r="TVK5863" s="25"/>
      <x:c r="TVL5863" s="25"/>
      <x:c r="TVM5863" s="25"/>
      <x:c r="TVN5863" s="25"/>
      <x:c r="TVO5863" s="25"/>
      <x:c r="TVP5863" s="25"/>
      <x:c r="TVQ5863" s="25"/>
      <x:c r="TVR5863" s="25"/>
      <x:c r="TVS5863" s="25"/>
      <x:c r="TVT5863" s="25"/>
      <x:c r="TVU5863" s="25"/>
      <x:c r="TVV5863" s="25"/>
      <x:c r="TVW5863" s="25"/>
      <x:c r="TVX5863" s="25"/>
      <x:c r="TVY5863" s="25"/>
      <x:c r="TVZ5863" s="25"/>
      <x:c r="TWA5863" s="25"/>
      <x:c r="TWB5863" s="25"/>
      <x:c r="TWC5863" s="25"/>
      <x:c r="TWD5863" s="25"/>
      <x:c r="TWE5863" s="25"/>
      <x:c r="TWF5863" s="25"/>
      <x:c r="TWG5863" s="25"/>
      <x:c r="TWH5863" s="25"/>
      <x:c r="TWI5863" s="25"/>
      <x:c r="TWJ5863" s="25"/>
      <x:c r="TWK5863" s="25"/>
      <x:c r="TWL5863" s="25"/>
      <x:c r="TWM5863" s="25"/>
      <x:c r="TWN5863" s="25"/>
      <x:c r="TWO5863" s="25"/>
      <x:c r="TWP5863" s="25"/>
      <x:c r="TWQ5863" s="25"/>
      <x:c r="TWR5863" s="25"/>
      <x:c r="TWS5863" s="25"/>
      <x:c r="TWT5863" s="25"/>
      <x:c r="TWU5863" s="25"/>
      <x:c r="TWV5863" s="25"/>
      <x:c r="TWW5863" s="25"/>
      <x:c r="TWX5863" s="25"/>
      <x:c r="TWY5863" s="25"/>
      <x:c r="TWZ5863" s="25"/>
      <x:c r="TXA5863" s="25"/>
      <x:c r="TXB5863" s="25"/>
      <x:c r="TXC5863" s="25"/>
      <x:c r="TXD5863" s="25"/>
      <x:c r="TXE5863" s="25"/>
      <x:c r="TXF5863" s="25"/>
      <x:c r="TXG5863" s="25"/>
      <x:c r="TXH5863" s="25"/>
      <x:c r="TXI5863" s="25"/>
      <x:c r="TXJ5863" s="25"/>
      <x:c r="TXK5863" s="25"/>
      <x:c r="TXL5863" s="25"/>
      <x:c r="TXM5863" s="25"/>
      <x:c r="TXN5863" s="25"/>
      <x:c r="TXO5863" s="25"/>
      <x:c r="TXP5863" s="25"/>
      <x:c r="TXQ5863" s="25"/>
      <x:c r="TXR5863" s="25"/>
      <x:c r="TXS5863" s="25"/>
      <x:c r="TXT5863" s="25"/>
      <x:c r="TXU5863" s="25"/>
      <x:c r="TXV5863" s="25"/>
      <x:c r="TXW5863" s="25"/>
      <x:c r="TXX5863" s="25"/>
      <x:c r="TXY5863" s="25"/>
      <x:c r="TXZ5863" s="25"/>
      <x:c r="TYA5863" s="25"/>
      <x:c r="TYB5863" s="25"/>
      <x:c r="TYC5863" s="25"/>
      <x:c r="TYD5863" s="25"/>
      <x:c r="TYE5863" s="25"/>
      <x:c r="TYF5863" s="25"/>
      <x:c r="TYG5863" s="25"/>
      <x:c r="TYH5863" s="25"/>
      <x:c r="TYI5863" s="25"/>
      <x:c r="TYJ5863" s="25"/>
      <x:c r="TYK5863" s="25"/>
      <x:c r="TYL5863" s="25"/>
      <x:c r="TYM5863" s="25"/>
      <x:c r="TYN5863" s="25"/>
      <x:c r="TYO5863" s="25"/>
      <x:c r="TYP5863" s="25"/>
      <x:c r="TYQ5863" s="25"/>
      <x:c r="TYR5863" s="25"/>
      <x:c r="TYS5863" s="25"/>
      <x:c r="TYT5863" s="25"/>
      <x:c r="TYU5863" s="25"/>
      <x:c r="TYV5863" s="25"/>
      <x:c r="TYW5863" s="25"/>
      <x:c r="TYX5863" s="25"/>
      <x:c r="TYY5863" s="25"/>
      <x:c r="TYZ5863" s="25"/>
      <x:c r="TZA5863" s="25"/>
      <x:c r="TZB5863" s="25"/>
      <x:c r="TZC5863" s="25"/>
      <x:c r="TZD5863" s="25"/>
      <x:c r="TZE5863" s="25"/>
      <x:c r="TZF5863" s="25"/>
      <x:c r="TZG5863" s="25"/>
      <x:c r="TZH5863" s="25"/>
      <x:c r="TZI5863" s="25"/>
      <x:c r="TZJ5863" s="25"/>
      <x:c r="TZK5863" s="25"/>
      <x:c r="TZL5863" s="25"/>
      <x:c r="TZM5863" s="25"/>
      <x:c r="TZN5863" s="25"/>
      <x:c r="TZO5863" s="25"/>
      <x:c r="TZP5863" s="25"/>
      <x:c r="TZQ5863" s="25"/>
      <x:c r="TZR5863" s="25"/>
      <x:c r="TZS5863" s="25"/>
      <x:c r="TZT5863" s="25"/>
      <x:c r="TZU5863" s="25"/>
      <x:c r="TZV5863" s="25"/>
      <x:c r="TZW5863" s="25"/>
      <x:c r="TZX5863" s="25"/>
      <x:c r="TZY5863" s="25"/>
      <x:c r="TZZ5863" s="25"/>
      <x:c r="UAA5863" s="25"/>
      <x:c r="UAB5863" s="25"/>
      <x:c r="UAC5863" s="25"/>
      <x:c r="UAD5863" s="25"/>
      <x:c r="UAE5863" s="25"/>
      <x:c r="UAF5863" s="25"/>
      <x:c r="UAG5863" s="25"/>
      <x:c r="UAH5863" s="25"/>
      <x:c r="UAI5863" s="25"/>
      <x:c r="UAJ5863" s="25"/>
      <x:c r="UAK5863" s="25"/>
      <x:c r="UAL5863" s="25"/>
      <x:c r="UAM5863" s="25"/>
      <x:c r="UAN5863" s="25"/>
      <x:c r="UAO5863" s="25"/>
      <x:c r="UAP5863" s="25"/>
      <x:c r="UAQ5863" s="25"/>
      <x:c r="UAR5863" s="25"/>
      <x:c r="UAS5863" s="25"/>
      <x:c r="UAT5863" s="25"/>
      <x:c r="UAU5863" s="25"/>
      <x:c r="UAV5863" s="25"/>
      <x:c r="UAW5863" s="25"/>
      <x:c r="UAX5863" s="25"/>
      <x:c r="UAY5863" s="25"/>
      <x:c r="UAZ5863" s="25"/>
      <x:c r="UBA5863" s="25"/>
      <x:c r="UBB5863" s="25"/>
      <x:c r="UBC5863" s="25"/>
      <x:c r="UBD5863" s="25"/>
      <x:c r="UBE5863" s="25"/>
      <x:c r="UBF5863" s="25"/>
      <x:c r="UBG5863" s="25"/>
      <x:c r="UBH5863" s="25"/>
      <x:c r="UBI5863" s="25"/>
      <x:c r="UBJ5863" s="25"/>
      <x:c r="UBK5863" s="25"/>
      <x:c r="UBL5863" s="25"/>
      <x:c r="UBM5863" s="25"/>
      <x:c r="UBN5863" s="25"/>
      <x:c r="UBO5863" s="25"/>
      <x:c r="UBP5863" s="25"/>
      <x:c r="UBQ5863" s="25"/>
      <x:c r="UBR5863" s="25"/>
      <x:c r="UBS5863" s="25"/>
      <x:c r="UBT5863" s="25"/>
      <x:c r="UBU5863" s="25"/>
      <x:c r="UBV5863" s="25"/>
      <x:c r="UBW5863" s="25"/>
      <x:c r="UBX5863" s="25"/>
      <x:c r="UBY5863" s="25"/>
      <x:c r="UBZ5863" s="25"/>
      <x:c r="UCA5863" s="25"/>
      <x:c r="UCB5863" s="25"/>
      <x:c r="UCC5863" s="25"/>
      <x:c r="UCD5863" s="25"/>
      <x:c r="UCE5863" s="25"/>
      <x:c r="UCF5863" s="25"/>
      <x:c r="UCG5863" s="25"/>
      <x:c r="UCH5863" s="25"/>
      <x:c r="UCI5863" s="25"/>
      <x:c r="UCJ5863" s="25"/>
      <x:c r="UCK5863" s="25"/>
      <x:c r="UCL5863" s="25"/>
      <x:c r="UCM5863" s="25"/>
      <x:c r="UCN5863" s="25"/>
      <x:c r="UCO5863" s="25"/>
      <x:c r="UCP5863" s="25"/>
      <x:c r="UCQ5863" s="25"/>
      <x:c r="UCR5863" s="25"/>
      <x:c r="UCS5863" s="25"/>
      <x:c r="UCT5863" s="25"/>
      <x:c r="UCU5863" s="25"/>
      <x:c r="UCV5863" s="25"/>
      <x:c r="UCW5863" s="25"/>
      <x:c r="UCX5863" s="25"/>
      <x:c r="UCY5863" s="25"/>
      <x:c r="UCZ5863" s="25"/>
      <x:c r="UDA5863" s="25"/>
      <x:c r="UDB5863" s="25"/>
      <x:c r="UDC5863" s="25"/>
      <x:c r="UDD5863" s="25"/>
      <x:c r="UDE5863" s="25"/>
      <x:c r="UDF5863" s="25"/>
      <x:c r="UDG5863" s="25"/>
      <x:c r="UDH5863" s="25"/>
      <x:c r="UDI5863" s="25"/>
      <x:c r="UDJ5863" s="25"/>
      <x:c r="UDK5863" s="25"/>
      <x:c r="UDL5863" s="25"/>
      <x:c r="UDM5863" s="25"/>
      <x:c r="UDN5863" s="25"/>
      <x:c r="UDO5863" s="25"/>
      <x:c r="UDP5863" s="25"/>
      <x:c r="UDQ5863" s="25"/>
      <x:c r="UDR5863" s="25"/>
      <x:c r="UDS5863" s="25"/>
      <x:c r="UDT5863" s="25"/>
      <x:c r="UDU5863" s="25"/>
      <x:c r="UDV5863" s="25"/>
      <x:c r="UDW5863" s="25"/>
      <x:c r="UDX5863" s="25"/>
      <x:c r="UDY5863" s="25"/>
      <x:c r="UDZ5863" s="25"/>
      <x:c r="UEA5863" s="25"/>
      <x:c r="UEB5863" s="25"/>
      <x:c r="UEC5863" s="25"/>
      <x:c r="UED5863" s="25"/>
      <x:c r="UEE5863" s="25"/>
      <x:c r="UEF5863" s="25"/>
      <x:c r="UEG5863" s="25"/>
      <x:c r="UEH5863" s="25"/>
      <x:c r="UEI5863" s="25"/>
      <x:c r="UEJ5863" s="25"/>
      <x:c r="UEK5863" s="25"/>
      <x:c r="UEL5863" s="25"/>
      <x:c r="UEM5863" s="25"/>
      <x:c r="UEN5863" s="25"/>
      <x:c r="UEO5863" s="25"/>
      <x:c r="UEP5863" s="25"/>
      <x:c r="UEQ5863" s="25"/>
      <x:c r="UER5863" s="25"/>
      <x:c r="UES5863" s="25"/>
      <x:c r="UET5863" s="25"/>
      <x:c r="UEU5863" s="25"/>
      <x:c r="UEV5863" s="25"/>
      <x:c r="UEW5863" s="25"/>
      <x:c r="UEX5863" s="25"/>
      <x:c r="UEY5863" s="25"/>
      <x:c r="UEZ5863" s="25"/>
      <x:c r="UFA5863" s="25"/>
      <x:c r="UFB5863" s="25"/>
      <x:c r="UFC5863" s="25"/>
      <x:c r="UFD5863" s="25"/>
      <x:c r="UFE5863" s="25"/>
      <x:c r="UFF5863" s="25"/>
      <x:c r="UFG5863" s="25"/>
      <x:c r="UFH5863" s="25"/>
      <x:c r="UFI5863" s="25"/>
      <x:c r="UFJ5863" s="25"/>
      <x:c r="UFK5863" s="25"/>
      <x:c r="UFL5863" s="25"/>
      <x:c r="UFM5863" s="25"/>
      <x:c r="UFN5863" s="25"/>
      <x:c r="UFO5863" s="25"/>
      <x:c r="UFP5863" s="25"/>
      <x:c r="UFQ5863" s="25"/>
      <x:c r="UFR5863" s="25"/>
      <x:c r="UFS5863" s="25"/>
      <x:c r="UFT5863" s="25"/>
      <x:c r="UFU5863" s="25"/>
      <x:c r="UFV5863" s="25"/>
      <x:c r="UFW5863" s="25"/>
      <x:c r="UFX5863" s="25"/>
      <x:c r="UFY5863" s="25"/>
      <x:c r="UFZ5863" s="25"/>
      <x:c r="UGA5863" s="25"/>
      <x:c r="UGB5863" s="25"/>
      <x:c r="UGC5863" s="25"/>
      <x:c r="UGD5863" s="25"/>
      <x:c r="UGE5863" s="25"/>
      <x:c r="UGF5863" s="25"/>
      <x:c r="UGG5863" s="25"/>
      <x:c r="UGH5863" s="25"/>
      <x:c r="UGI5863" s="25"/>
      <x:c r="UGJ5863" s="25"/>
      <x:c r="UGK5863" s="25"/>
      <x:c r="UGL5863" s="25"/>
      <x:c r="UGM5863" s="25"/>
      <x:c r="UGN5863" s="25"/>
      <x:c r="UGO5863" s="25"/>
      <x:c r="UGP5863" s="25"/>
      <x:c r="UGQ5863" s="25"/>
      <x:c r="UGR5863" s="25"/>
      <x:c r="UGS5863" s="25"/>
      <x:c r="UGT5863" s="25"/>
      <x:c r="UGU5863" s="25"/>
      <x:c r="UGV5863" s="25"/>
      <x:c r="UGW5863" s="25"/>
      <x:c r="UGX5863" s="25"/>
      <x:c r="UGY5863" s="25"/>
      <x:c r="UGZ5863" s="25"/>
      <x:c r="UHA5863" s="25"/>
      <x:c r="UHB5863" s="25"/>
      <x:c r="UHC5863" s="25"/>
      <x:c r="UHD5863" s="25"/>
      <x:c r="UHE5863" s="25"/>
      <x:c r="UHF5863" s="25"/>
      <x:c r="UHG5863" s="25"/>
      <x:c r="UHH5863" s="25"/>
      <x:c r="UHI5863" s="25"/>
      <x:c r="UHJ5863" s="25"/>
      <x:c r="UHK5863" s="25"/>
      <x:c r="UHL5863" s="25"/>
      <x:c r="UHM5863" s="25"/>
      <x:c r="UHN5863" s="25"/>
      <x:c r="UHO5863" s="25"/>
      <x:c r="UHP5863" s="25"/>
      <x:c r="UHQ5863" s="25"/>
      <x:c r="UHR5863" s="25"/>
      <x:c r="UHS5863" s="25"/>
      <x:c r="UHT5863" s="25"/>
      <x:c r="UHU5863" s="25"/>
      <x:c r="UHV5863" s="25"/>
      <x:c r="UHW5863" s="25"/>
      <x:c r="UHX5863" s="25"/>
      <x:c r="UHY5863" s="25"/>
      <x:c r="UHZ5863" s="25"/>
      <x:c r="UIA5863" s="25"/>
      <x:c r="UIB5863" s="25"/>
      <x:c r="UIC5863" s="25"/>
      <x:c r="UID5863" s="25"/>
      <x:c r="UIE5863" s="25"/>
      <x:c r="UIF5863" s="25"/>
      <x:c r="UIG5863" s="25"/>
      <x:c r="UIH5863" s="25"/>
      <x:c r="UII5863" s="25"/>
      <x:c r="UIJ5863" s="25"/>
      <x:c r="UIK5863" s="25"/>
      <x:c r="UIL5863" s="25"/>
      <x:c r="UIM5863" s="25"/>
      <x:c r="UIN5863" s="25"/>
      <x:c r="UIO5863" s="25"/>
      <x:c r="UIP5863" s="25"/>
      <x:c r="UIQ5863" s="25"/>
      <x:c r="UIR5863" s="25"/>
      <x:c r="UIS5863" s="25"/>
      <x:c r="UIT5863" s="25"/>
      <x:c r="UIU5863" s="25"/>
      <x:c r="UIV5863" s="25"/>
      <x:c r="UIW5863" s="25"/>
      <x:c r="UIX5863" s="25"/>
      <x:c r="UIY5863" s="25"/>
      <x:c r="UIZ5863" s="25"/>
      <x:c r="UJA5863" s="25"/>
      <x:c r="UJB5863" s="25"/>
      <x:c r="UJC5863" s="25"/>
      <x:c r="UJD5863" s="25"/>
      <x:c r="UJE5863" s="25"/>
      <x:c r="UJF5863" s="25"/>
      <x:c r="UJG5863" s="25"/>
      <x:c r="UJH5863" s="25"/>
      <x:c r="UJI5863" s="25"/>
      <x:c r="UJJ5863" s="25"/>
      <x:c r="UJK5863" s="25"/>
      <x:c r="UJL5863" s="25"/>
      <x:c r="UJM5863" s="25"/>
      <x:c r="UJN5863" s="25"/>
      <x:c r="UJO5863" s="25"/>
      <x:c r="UJP5863" s="25"/>
      <x:c r="UJQ5863" s="25"/>
      <x:c r="UJR5863" s="25"/>
      <x:c r="UJS5863" s="25"/>
      <x:c r="UJT5863" s="25"/>
      <x:c r="UJU5863" s="25"/>
      <x:c r="UJV5863" s="25"/>
      <x:c r="UJW5863" s="25"/>
      <x:c r="UJX5863" s="25"/>
      <x:c r="UJY5863" s="25"/>
      <x:c r="UJZ5863" s="25"/>
      <x:c r="UKA5863" s="25"/>
      <x:c r="UKB5863" s="25"/>
      <x:c r="UKC5863" s="25"/>
      <x:c r="UKD5863" s="25"/>
      <x:c r="UKE5863" s="25"/>
      <x:c r="UKF5863" s="25"/>
      <x:c r="UKG5863" s="25"/>
      <x:c r="UKH5863" s="25"/>
      <x:c r="UKI5863" s="25"/>
      <x:c r="UKJ5863" s="25"/>
      <x:c r="UKK5863" s="25"/>
      <x:c r="UKL5863" s="25"/>
      <x:c r="UKM5863" s="25"/>
      <x:c r="UKN5863" s="25"/>
      <x:c r="UKO5863" s="25"/>
      <x:c r="UKP5863" s="25"/>
      <x:c r="UKQ5863" s="25"/>
      <x:c r="UKR5863" s="25"/>
      <x:c r="UKS5863" s="25"/>
      <x:c r="UKT5863" s="25"/>
      <x:c r="UKU5863" s="25"/>
      <x:c r="UKV5863" s="25"/>
      <x:c r="UKW5863" s="25"/>
      <x:c r="UKX5863" s="25"/>
      <x:c r="UKY5863" s="25"/>
      <x:c r="UKZ5863" s="25"/>
      <x:c r="ULA5863" s="25"/>
      <x:c r="ULB5863" s="25"/>
      <x:c r="ULC5863" s="25"/>
      <x:c r="ULD5863" s="25"/>
      <x:c r="ULE5863" s="25"/>
      <x:c r="ULF5863" s="25"/>
      <x:c r="ULG5863" s="25"/>
      <x:c r="ULH5863" s="25"/>
      <x:c r="ULI5863" s="25"/>
      <x:c r="ULJ5863" s="25"/>
      <x:c r="ULK5863" s="25"/>
      <x:c r="ULL5863" s="25"/>
      <x:c r="ULM5863" s="25"/>
      <x:c r="ULN5863" s="25"/>
      <x:c r="ULO5863" s="25"/>
      <x:c r="ULP5863" s="25"/>
      <x:c r="ULQ5863" s="25"/>
      <x:c r="ULR5863" s="25"/>
      <x:c r="ULS5863" s="25"/>
      <x:c r="ULT5863" s="25"/>
      <x:c r="ULU5863" s="25"/>
      <x:c r="ULV5863" s="25"/>
      <x:c r="ULW5863" s="25"/>
      <x:c r="ULX5863" s="25"/>
      <x:c r="ULY5863" s="25"/>
      <x:c r="ULZ5863" s="25"/>
      <x:c r="UMA5863" s="25"/>
      <x:c r="UMB5863" s="25"/>
      <x:c r="UMC5863" s="25"/>
      <x:c r="UMD5863" s="25"/>
      <x:c r="UME5863" s="25"/>
      <x:c r="UMF5863" s="25"/>
      <x:c r="UMG5863" s="25"/>
      <x:c r="UMH5863" s="25"/>
      <x:c r="UMI5863" s="25"/>
      <x:c r="UMJ5863" s="25"/>
      <x:c r="UMK5863" s="25"/>
      <x:c r="UML5863" s="25"/>
      <x:c r="UMM5863" s="25"/>
      <x:c r="UMN5863" s="25"/>
      <x:c r="UMO5863" s="25"/>
      <x:c r="UMP5863" s="25"/>
      <x:c r="UMQ5863" s="25"/>
      <x:c r="UMR5863" s="25"/>
      <x:c r="UMS5863" s="25"/>
      <x:c r="UMT5863" s="25"/>
      <x:c r="UMU5863" s="25"/>
      <x:c r="UMV5863" s="25"/>
      <x:c r="UMW5863" s="25"/>
      <x:c r="UMX5863" s="25"/>
      <x:c r="UMY5863" s="25"/>
      <x:c r="UMZ5863" s="25"/>
      <x:c r="UNA5863" s="25"/>
      <x:c r="UNB5863" s="25"/>
      <x:c r="UNC5863" s="25"/>
      <x:c r="UND5863" s="25"/>
      <x:c r="UNE5863" s="25"/>
      <x:c r="UNF5863" s="25"/>
      <x:c r="UNG5863" s="25"/>
      <x:c r="UNH5863" s="25"/>
      <x:c r="UNI5863" s="25"/>
      <x:c r="UNJ5863" s="25"/>
      <x:c r="UNK5863" s="25"/>
      <x:c r="UNL5863" s="25"/>
      <x:c r="UNM5863" s="25"/>
      <x:c r="UNN5863" s="25"/>
      <x:c r="UNO5863" s="25"/>
      <x:c r="UNP5863" s="25"/>
      <x:c r="UNQ5863" s="25"/>
      <x:c r="UNR5863" s="25"/>
      <x:c r="UNS5863" s="25"/>
      <x:c r="UNT5863" s="25"/>
      <x:c r="UNU5863" s="25"/>
      <x:c r="UNV5863" s="25"/>
      <x:c r="UNW5863" s="25"/>
      <x:c r="UNX5863" s="25"/>
      <x:c r="UNY5863" s="25"/>
      <x:c r="UNZ5863" s="25"/>
      <x:c r="UOA5863" s="25"/>
      <x:c r="UOB5863" s="25"/>
      <x:c r="UOC5863" s="25"/>
      <x:c r="UOD5863" s="25"/>
      <x:c r="UOE5863" s="25"/>
      <x:c r="UOF5863" s="25"/>
      <x:c r="UOG5863" s="25"/>
      <x:c r="UOH5863" s="25"/>
      <x:c r="UOI5863" s="25"/>
      <x:c r="UOJ5863" s="25"/>
      <x:c r="UOK5863" s="25"/>
      <x:c r="UOL5863" s="25"/>
      <x:c r="UOM5863" s="25"/>
      <x:c r="UON5863" s="25"/>
      <x:c r="UOO5863" s="25"/>
      <x:c r="UOP5863" s="25"/>
      <x:c r="UOQ5863" s="25"/>
      <x:c r="UOR5863" s="25"/>
      <x:c r="UOS5863" s="25"/>
      <x:c r="UOT5863" s="25"/>
      <x:c r="UOU5863" s="25"/>
      <x:c r="UOV5863" s="25"/>
      <x:c r="UOW5863" s="25"/>
      <x:c r="UOX5863" s="25"/>
      <x:c r="UOY5863" s="25"/>
      <x:c r="UOZ5863" s="25"/>
      <x:c r="UPA5863" s="25"/>
      <x:c r="UPB5863" s="25"/>
      <x:c r="UPC5863" s="25"/>
      <x:c r="UPD5863" s="25"/>
      <x:c r="UPE5863" s="25"/>
      <x:c r="UPF5863" s="25"/>
      <x:c r="UPG5863" s="25"/>
      <x:c r="UPH5863" s="25"/>
      <x:c r="UPI5863" s="25"/>
      <x:c r="UPJ5863" s="25"/>
      <x:c r="UPK5863" s="25"/>
      <x:c r="UPL5863" s="25"/>
      <x:c r="UPM5863" s="25"/>
      <x:c r="UPN5863" s="25"/>
      <x:c r="UPO5863" s="25"/>
      <x:c r="UPP5863" s="25"/>
      <x:c r="UPQ5863" s="25"/>
      <x:c r="UPR5863" s="25"/>
      <x:c r="UPS5863" s="25"/>
      <x:c r="UPT5863" s="25"/>
      <x:c r="UPU5863" s="25"/>
      <x:c r="UPV5863" s="25"/>
      <x:c r="UPW5863" s="25"/>
      <x:c r="UPX5863" s="25"/>
      <x:c r="UPY5863" s="25"/>
      <x:c r="UPZ5863" s="25"/>
      <x:c r="UQA5863" s="25"/>
      <x:c r="UQB5863" s="25"/>
      <x:c r="UQC5863" s="25"/>
      <x:c r="UQD5863" s="25"/>
      <x:c r="UQE5863" s="25"/>
      <x:c r="UQF5863" s="25"/>
      <x:c r="UQG5863" s="25"/>
      <x:c r="UQH5863" s="25"/>
      <x:c r="UQI5863" s="25"/>
      <x:c r="UQJ5863" s="25"/>
      <x:c r="UQK5863" s="25"/>
      <x:c r="UQL5863" s="25"/>
      <x:c r="UQM5863" s="25"/>
      <x:c r="UQN5863" s="25"/>
      <x:c r="UQO5863" s="25"/>
      <x:c r="UQP5863" s="25"/>
      <x:c r="UQQ5863" s="25"/>
      <x:c r="UQR5863" s="25"/>
      <x:c r="UQS5863" s="25"/>
      <x:c r="UQT5863" s="25"/>
      <x:c r="UQU5863" s="25"/>
      <x:c r="UQV5863" s="25"/>
      <x:c r="UQW5863" s="25"/>
      <x:c r="UQX5863" s="25"/>
      <x:c r="UQY5863" s="25"/>
      <x:c r="UQZ5863" s="25"/>
      <x:c r="URA5863" s="25"/>
      <x:c r="URB5863" s="25"/>
      <x:c r="URC5863" s="25"/>
      <x:c r="URD5863" s="25"/>
      <x:c r="URE5863" s="25"/>
      <x:c r="URF5863" s="25"/>
      <x:c r="URG5863" s="25"/>
      <x:c r="URH5863" s="25"/>
      <x:c r="URI5863" s="25"/>
      <x:c r="URJ5863" s="25"/>
      <x:c r="URK5863" s="25"/>
      <x:c r="URL5863" s="25"/>
      <x:c r="URM5863" s="25"/>
      <x:c r="URN5863" s="25"/>
      <x:c r="URO5863" s="25"/>
      <x:c r="URP5863" s="25"/>
      <x:c r="URQ5863" s="25"/>
      <x:c r="URR5863" s="25"/>
      <x:c r="URS5863" s="25"/>
      <x:c r="URT5863" s="25"/>
      <x:c r="URU5863" s="25"/>
      <x:c r="URV5863" s="25"/>
      <x:c r="URW5863" s="25"/>
      <x:c r="URX5863" s="25"/>
      <x:c r="URY5863" s="25"/>
      <x:c r="URZ5863" s="25"/>
      <x:c r="USA5863" s="25"/>
      <x:c r="USB5863" s="25"/>
      <x:c r="USC5863" s="25"/>
      <x:c r="USD5863" s="25"/>
      <x:c r="USE5863" s="25"/>
      <x:c r="USF5863" s="25"/>
      <x:c r="USG5863" s="25"/>
      <x:c r="USH5863" s="25"/>
      <x:c r="USI5863" s="25"/>
      <x:c r="USJ5863" s="25"/>
      <x:c r="USK5863" s="25"/>
      <x:c r="USL5863" s="25"/>
      <x:c r="USM5863" s="25"/>
      <x:c r="USN5863" s="25"/>
      <x:c r="USO5863" s="25"/>
      <x:c r="USP5863" s="25"/>
      <x:c r="USQ5863" s="25"/>
      <x:c r="USR5863" s="25"/>
      <x:c r="USS5863" s="25"/>
      <x:c r="UST5863" s="25"/>
      <x:c r="USU5863" s="25"/>
      <x:c r="USV5863" s="25"/>
      <x:c r="USW5863" s="25"/>
      <x:c r="USX5863" s="25"/>
      <x:c r="USY5863" s="25"/>
      <x:c r="USZ5863" s="25"/>
      <x:c r="UTA5863" s="25"/>
      <x:c r="UTB5863" s="25"/>
      <x:c r="UTC5863" s="25"/>
      <x:c r="UTD5863" s="25"/>
      <x:c r="UTE5863" s="25"/>
      <x:c r="UTF5863" s="25"/>
      <x:c r="UTG5863" s="25"/>
      <x:c r="UTH5863" s="25"/>
      <x:c r="UTI5863" s="25"/>
      <x:c r="UTJ5863" s="25"/>
      <x:c r="UTK5863" s="25"/>
      <x:c r="UTL5863" s="25"/>
      <x:c r="UTM5863" s="25"/>
      <x:c r="UTN5863" s="25"/>
      <x:c r="UTO5863" s="25"/>
      <x:c r="UTP5863" s="25"/>
      <x:c r="UTQ5863" s="25"/>
      <x:c r="UTR5863" s="25"/>
      <x:c r="UTS5863" s="25"/>
      <x:c r="UTT5863" s="25"/>
      <x:c r="UTU5863" s="25"/>
      <x:c r="UTV5863" s="25"/>
      <x:c r="UTW5863" s="25"/>
      <x:c r="UTX5863" s="25"/>
      <x:c r="UTY5863" s="25"/>
      <x:c r="UTZ5863" s="25"/>
      <x:c r="UUA5863" s="25"/>
      <x:c r="UUB5863" s="25"/>
      <x:c r="UUC5863" s="25"/>
      <x:c r="UUD5863" s="25"/>
      <x:c r="UUE5863" s="25"/>
      <x:c r="UUF5863" s="25"/>
      <x:c r="UUG5863" s="25"/>
      <x:c r="UUH5863" s="25"/>
      <x:c r="UUI5863" s="25"/>
      <x:c r="UUJ5863" s="25"/>
      <x:c r="UUK5863" s="25"/>
      <x:c r="UUL5863" s="25"/>
      <x:c r="UUM5863" s="25"/>
      <x:c r="UUN5863" s="25"/>
      <x:c r="UUO5863" s="25"/>
      <x:c r="UUP5863" s="25"/>
      <x:c r="UUQ5863" s="25"/>
      <x:c r="UUR5863" s="25"/>
      <x:c r="UUS5863" s="25"/>
      <x:c r="UUT5863" s="25"/>
      <x:c r="UUU5863" s="25"/>
      <x:c r="UUV5863" s="25"/>
      <x:c r="UUW5863" s="25"/>
      <x:c r="UUX5863" s="25"/>
      <x:c r="UUY5863" s="25"/>
      <x:c r="UUZ5863" s="25"/>
      <x:c r="UVA5863" s="25"/>
      <x:c r="UVB5863" s="25"/>
      <x:c r="UVC5863" s="25"/>
      <x:c r="UVD5863" s="25"/>
      <x:c r="UVE5863" s="25"/>
      <x:c r="UVF5863" s="25"/>
      <x:c r="UVG5863" s="25"/>
      <x:c r="UVH5863" s="25"/>
      <x:c r="UVI5863" s="25"/>
      <x:c r="UVJ5863" s="25"/>
      <x:c r="UVK5863" s="25"/>
      <x:c r="UVL5863" s="25"/>
      <x:c r="UVM5863" s="25"/>
      <x:c r="UVN5863" s="25"/>
      <x:c r="UVO5863" s="25"/>
      <x:c r="UVP5863" s="25"/>
      <x:c r="UVQ5863" s="25"/>
      <x:c r="UVR5863" s="25"/>
      <x:c r="UVS5863" s="25"/>
      <x:c r="UVT5863" s="25"/>
      <x:c r="UVU5863" s="25"/>
      <x:c r="UVV5863" s="25"/>
      <x:c r="UVW5863" s="25"/>
      <x:c r="UVX5863" s="25"/>
      <x:c r="UVY5863" s="25"/>
      <x:c r="UVZ5863" s="25"/>
      <x:c r="UWA5863" s="25"/>
      <x:c r="UWB5863" s="25"/>
      <x:c r="UWC5863" s="25"/>
      <x:c r="UWD5863" s="25"/>
      <x:c r="UWE5863" s="25"/>
      <x:c r="UWF5863" s="25"/>
      <x:c r="UWG5863" s="25"/>
      <x:c r="UWH5863" s="25"/>
      <x:c r="UWI5863" s="25"/>
      <x:c r="UWJ5863" s="25"/>
      <x:c r="UWK5863" s="25"/>
      <x:c r="UWL5863" s="25"/>
      <x:c r="UWM5863" s="25"/>
      <x:c r="UWN5863" s="25"/>
      <x:c r="UWO5863" s="25"/>
      <x:c r="UWP5863" s="25"/>
      <x:c r="UWQ5863" s="25"/>
      <x:c r="UWR5863" s="25"/>
      <x:c r="UWS5863" s="25"/>
      <x:c r="UWT5863" s="25"/>
      <x:c r="UWU5863" s="25"/>
      <x:c r="UWV5863" s="25"/>
      <x:c r="UWW5863" s="25"/>
      <x:c r="UWX5863" s="25"/>
      <x:c r="UWY5863" s="25"/>
      <x:c r="UWZ5863" s="25"/>
      <x:c r="UXA5863" s="25"/>
      <x:c r="UXB5863" s="25"/>
      <x:c r="UXC5863" s="25"/>
      <x:c r="UXD5863" s="25"/>
      <x:c r="UXE5863" s="25"/>
      <x:c r="UXF5863" s="25"/>
      <x:c r="UXG5863" s="25"/>
      <x:c r="UXH5863" s="25"/>
      <x:c r="UXI5863" s="25"/>
      <x:c r="UXJ5863" s="25"/>
      <x:c r="UXK5863" s="25"/>
      <x:c r="UXL5863" s="25"/>
      <x:c r="UXM5863" s="25"/>
      <x:c r="UXN5863" s="25"/>
      <x:c r="UXO5863" s="25"/>
      <x:c r="UXP5863" s="25"/>
      <x:c r="UXQ5863" s="25"/>
      <x:c r="UXR5863" s="25"/>
      <x:c r="UXS5863" s="25"/>
      <x:c r="UXT5863" s="25"/>
      <x:c r="UXU5863" s="25"/>
      <x:c r="UXV5863" s="25"/>
      <x:c r="UXW5863" s="25"/>
      <x:c r="UXX5863" s="25"/>
      <x:c r="UXY5863" s="25"/>
      <x:c r="UXZ5863" s="25"/>
      <x:c r="UYA5863" s="25"/>
      <x:c r="UYB5863" s="25"/>
      <x:c r="UYC5863" s="25"/>
      <x:c r="UYD5863" s="25"/>
      <x:c r="UYE5863" s="25"/>
      <x:c r="UYF5863" s="25"/>
      <x:c r="UYG5863" s="25"/>
      <x:c r="UYH5863" s="25"/>
      <x:c r="UYI5863" s="25"/>
      <x:c r="UYJ5863" s="25"/>
      <x:c r="UYK5863" s="25"/>
      <x:c r="UYL5863" s="25"/>
      <x:c r="UYM5863" s="25"/>
      <x:c r="UYN5863" s="25"/>
      <x:c r="UYO5863" s="25"/>
      <x:c r="UYP5863" s="25"/>
      <x:c r="UYQ5863" s="25"/>
      <x:c r="UYR5863" s="25"/>
      <x:c r="UYS5863" s="25"/>
      <x:c r="UYT5863" s="25"/>
      <x:c r="UYU5863" s="25"/>
      <x:c r="UYV5863" s="25"/>
      <x:c r="UYW5863" s="25"/>
      <x:c r="UYX5863" s="25"/>
      <x:c r="UYY5863" s="25"/>
      <x:c r="UYZ5863" s="25"/>
      <x:c r="UZA5863" s="25"/>
      <x:c r="UZB5863" s="25"/>
      <x:c r="UZC5863" s="25"/>
      <x:c r="UZD5863" s="25"/>
      <x:c r="UZE5863" s="25"/>
      <x:c r="UZF5863" s="25"/>
      <x:c r="UZG5863" s="25"/>
      <x:c r="UZH5863" s="25"/>
      <x:c r="UZI5863" s="25"/>
      <x:c r="UZJ5863" s="25"/>
      <x:c r="UZK5863" s="25"/>
      <x:c r="UZL5863" s="25"/>
      <x:c r="UZM5863" s="25"/>
      <x:c r="UZN5863" s="25"/>
      <x:c r="UZO5863" s="25"/>
      <x:c r="UZP5863" s="25"/>
      <x:c r="UZQ5863" s="25"/>
      <x:c r="UZR5863" s="25"/>
      <x:c r="UZS5863" s="25"/>
      <x:c r="UZT5863" s="25"/>
      <x:c r="UZU5863" s="25"/>
      <x:c r="UZV5863" s="25"/>
      <x:c r="UZW5863" s="25"/>
      <x:c r="UZX5863" s="25"/>
      <x:c r="UZY5863" s="25"/>
      <x:c r="UZZ5863" s="25"/>
      <x:c r="VAA5863" s="25"/>
      <x:c r="VAB5863" s="25"/>
      <x:c r="VAC5863" s="25"/>
      <x:c r="VAD5863" s="25"/>
      <x:c r="VAE5863" s="25"/>
      <x:c r="VAF5863" s="25"/>
      <x:c r="VAG5863" s="25"/>
      <x:c r="VAH5863" s="25"/>
      <x:c r="VAI5863" s="25"/>
      <x:c r="VAJ5863" s="25"/>
      <x:c r="VAK5863" s="25"/>
      <x:c r="VAL5863" s="25"/>
      <x:c r="VAM5863" s="25"/>
      <x:c r="VAN5863" s="25"/>
      <x:c r="VAO5863" s="25"/>
      <x:c r="VAP5863" s="25"/>
      <x:c r="VAQ5863" s="25"/>
      <x:c r="VAR5863" s="25"/>
      <x:c r="VAS5863" s="25"/>
      <x:c r="VAT5863" s="25"/>
      <x:c r="VAU5863" s="25"/>
      <x:c r="VAV5863" s="25"/>
      <x:c r="VAW5863" s="25"/>
      <x:c r="VAX5863" s="25"/>
      <x:c r="VAY5863" s="25"/>
      <x:c r="VAZ5863" s="25"/>
      <x:c r="VBA5863" s="25"/>
      <x:c r="VBB5863" s="25"/>
      <x:c r="VBC5863" s="25"/>
      <x:c r="VBD5863" s="25"/>
      <x:c r="VBE5863" s="25"/>
      <x:c r="VBF5863" s="25"/>
      <x:c r="VBG5863" s="25"/>
      <x:c r="VBH5863" s="25"/>
      <x:c r="VBI5863" s="25"/>
      <x:c r="VBJ5863" s="25"/>
      <x:c r="VBK5863" s="25"/>
      <x:c r="VBL5863" s="25"/>
      <x:c r="VBM5863" s="25"/>
      <x:c r="VBN5863" s="25"/>
      <x:c r="VBO5863" s="25"/>
      <x:c r="VBP5863" s="25"/>
      <x:c r="VBQ5863" s="25"/>
      <x:c r="VBR5863" s="25"/>
      <x:c r="VBS5863" s="25"/>
      <x:c r="VBT5863" s="25"/>
      <x:c r="VBU5863" s="25"/>
      <x:c r="VBV5863" s="25"/>
      <x:c r="VBW5863" s="25"/>
      <x:c r="VBX5863" s="25"/>
      <x:c r="VBY5863" s="25"/>
      <x:c r="VBZ5863" s="25"/>
      <x:c r="VCA5863" s="25"/>
      <x:c r="VCB5863" s="25"/>
      <x:c r="VCC5863" s="25"/>
      <x:c r="VCD5863" s="25"/>
      <x:c r="VCE5863" s="25"/>
      <x:c r="VCF5863" s="25"/>
      <x:c r="VCG5863" s="25"/>
      <x:c r="VCH5863" s="25"/>
      <x:c r="VCI5863" s="25"/>
      <x:c r="VCJ5863" s="25"/>
      <x:c r="VCK5863" s="25"/>
      <x:c r="VCL5863" s="25"/>
      <x:c r="VCM5863" s="25"/>
      <x:c r="VCN5863" s="25"/>
      <x:c r="VCO5863" s="25"/>
      <x:c r="VCP5863" s="25"/>
      <x:c r="VCQ5863" s="25"/>
      <x:c r="VCR5863" s="25"/>
      <x:c r="VCS5863" s="25"/>
      <x:c r="VCT5863" s="25"/>
      <x:c r="VCU5863" s="25"/>
      <x:c r="VCV5863" s="25"/>
      <x:c r="VCW5863" s="25"/>
      <x:c r="VCX5863" s="25"/>
      <x:c r="VCY5863" s="25"/>
      <x:c r="VCZ5863" s="25"/>
      <x:c r="VDA5863" s="25"/>
      <x:c r="VDB5863" s="25"/>
      <x:c r="VDC5863" s="25"/>
      <x:c r="VDD5863" s="25"/>
      <x:c r="VDE5863" s="25"/>
      <x:c r="VDF5863" s="25"/>
      <x:c r="VDG5863" s="25"/>
      <x:c r="VDH5863" s="25"/>
      <x:c r="VDI5863" s="25"/>
      <x:c r="VDJ5863" s="25"/>
      <x:c r="VDK5863" s="25"/>
      <x:c r="VDL5863" s="25"/>
      <x:c r="VDM5863" s="25"/>
      <x:c r="VDN5863" s="25"/>
      <x:c r="VDO5863" s="25"/>
      <x:c r="VDP5863" s="25"/>
      <x:c r="VDQ5863" s="25"/>
      <x:c r="VDR5863" s="25"/>
      <x:c r="VDS5863" s="25"/>
      <x:c r="VDT5863" s="25"/>
      <x:c r="VDU5863" s="25"/>
      <x:c r="VDV5863" s="25"/>
      <x:c r="VDW5863" s="25"/>
      <x:c r="VDX5863" s="25"/>
      <x:c r="VDY5863" s="25"/>
      <x:c r="VDZ5863" s="25"/>
      <x:c r="VEA5863" s="25"/>
      <x:c r="VEB5863" s="25"/>
      <x:c r="VEC5863" s="25"/>
      <x:c r="VED5863" s="25"/>
      <x:c r="VEE5863" s="25"/>
      <x:c r="VEF5863" s="25"/>
      <x:c r="VEG5863" s="25"/>
      <x:c r="VEH5863" s="25"/>
      <x:c r="VEI5863" s="25"/>
      <x:c r="VEJ5863" s="25"/>
      <x:c r="VEK5863" s="25"/>
      <x:c r="VEL5863" s="25"/>
      <x:c r="VEM5863" s="25"/>
      <x:c r="VEN5863" s="25"/>
      <x:c r="VEO5863" s="25"/>
      <x:c r="VEP5863" s="25"/>
      <x:c r="VEQ5863" s="25"/>
      <x:c r="VER5863" s="25"/>
      <x:c r="VES5863" s="25"/>
      <x:c r="VET5863" s="25"/>
      <x:c r="VEU5863" s="25"/>
      <x:c r="VEV5863" s="25"/>
      <x:c r="VEW5863" s="25"/>
      <x:c r="VEX5863" s="25"/>
      <x:c r="VEY5863" s="25"/>
      <x:c r="VEZ5863" s="25"/>
      <x:c r="VFA5863" s="25"/>
      <x:c r="VFB5863" s="25"/>
      <x:c r="VFC5863" s="25"/>
      <x:c r="VFD5863" s="25"/>
      <x:c r="VFE5863" s="25"/>
      <x:c r="VFF5863" s="25"/>
      <x:c r="VFG5863" s="25"/>
      <x:c r="VFH5863" s="25"/>
      <x:c r="VFI5863" s="25"/>
      <x:c r="VFJ5863" s="25"/>
      <x:c r="VFK5863" s="25"/>
      <x:c r="VFL5863" s="25"/>
      <x:c r="VFM5863" s="25"/>
      <x:c r="VFN5863" s="25"/>
      <x:c r="VFO5863" s="25"/>
      <x:c r="VFP5863" s="25"/>
      <x:c r="VFQ5863" s="25"/>
      <x:c r="VFR5863" s="25"/>
      <x:c r="VFS5863" s="25"/>
      <x:c r="VFT5863" s="25"/>
      <x:c r="VFU5863" s="25"/>
      <x:c r="VFV5863" s="25"/>
      <x:c r="VFW5863" s="25"/>
      <x:c r="VFX5863" s="25"/>
      <x:c r="VFY5863" s="25"/>
      <x:c r="VFZ5863" s="25"/>
      <x:c r="VGA5863" s="25"/>
      <x:c r="VGB5863" s="25"/>
      <x:c r="VGC5863" s="25"/>
      <x:c r="VGD5863" s="25"/>
      <x:c r="VGE5863" s="25"/>
      <x:c r="VGF5863" s="25"/>
      <x:c r="VGG5863" s="25"/>
      <x:c r="VGH5863" s="25"/>
      <x:c r="VGI5863" s="25"/>
      <x:c r="VGJ5863" s="25"/>
      <x:c r="VGK5863" s="25"/>
      <x:c r="VGL5863" s="25"/>
      <x:c r="VGM5863" s="25"/>
      <x:c r="VGN5863" s="25"/>
      <x:c r="VGO5863" s="25"/>
      <x:c r="VGP5863" s="25"/>
      <x:c r="VGQ5863" s="25"/>
      <x:c r="VGR5863" s="25"/>
      <x:c r="VGS5863" s="25"/>
      <x:c r="VGT5863" s="25"/>
      <x:c r="VGU5863" s="25"/>
      <x:c r="VGV5863" s="25"/>
      <x:c r="VGW5863" s="25"/>
      <x:c r="VGX5863" s="25"/>
      <x:c r="VGY5863" s="25"/>
      <x:c r="VGZ5863" s="25"/>
      <x:c r="VHA5863" s="25"/>
      <x:c r="VHB5863" s="25"/>
      <x:c r="VHC5863" s="25"/>
      <x:c r="VHD5863" s="25"/>
      <x:c r="VHE5863" s="25"/>
      <x:c r="VHF5863" s="25"/>
      <x:c r="VHG5863" s="25"/>
      <x:c r="VHH5863" s="25"/>
      <x:c r="VHI5863" s="25"/>
      <x:c r="VHJ5863" s="25"/>
      <x:c r="VHK5863" s="25"/>
      <x:c r="VHL5863" s="25"/>
      <x:c r="VHM5863" s="25"/>
      <x:c r="VHN5863" s="25"/>
      <x:c r="VHO5863" s="25"/>
      <x:c r="VHP5863" s="25"/>
      <x:c r="VHQ5863" s="25"/>
      <x:c r="VHR5863" s="25"/>
      <x:c r="VHS5863" s="25"/>
      <x:c r="VHT5863" s="25"/>
      <x:c r="VHU5863" s="25"/>
      <x:c r="VHV5863" s="25"/>
      <x:c r="VHW5863" s="25"/>
      <x:c r="VHX5863" s="25"/>
      <x:c r="VHY5863" s="25"/>
      <x:c r="VHZ5863" s="25"/>
      <x:c r="VIA5863" s="25"/>
      <x:c r="VIB5863" s="25"/>
      <x:c r="VIC5863" s="25"/>
      <x:c r="VID5863" s="25"/>
      <x:c r="VIE5863" s="25"/>
      <x:c r="VIF5863" s="25"/>
      <x:c r="VIG5863" s="25"/>
      <x:c r="VIH5863" s="25"/>
      <x:c r="VII5863" s="25"/>
      <x:c r="VIJ5863" s="25"/>
      <x:c r="VIK5863" s="25"/>
      <x:c r="VIL5863" s="25"/>
      <x:c r="VIM5863" s="25"/>
      <x:c r="VIN5863" s="25"/>
      <x:c r="VIO5863" s="25"/>
      <x:c r="VIP5863" s="25"/>
      <x:c r="VIQ5863" s="25"/>
      <x:c r="VIR5863" s="25"/>
      <x:c r="VIS5863" s="25"/>
      <x:c r="VIT5863" s="25"/>
      <x:c r="VIU5863" s="25"/>
      <x:c r="VIV5863" s="25"/>
      <x:c r="VIW5863" s="25"/>
      <x:c r="VIX5863" s="25"/>
      <x:c r="VIY5863" s="25"/>
      <x:c r="VIZ5863" s="25"/>
      <x:c r="VJA5863" s="25"/>
      <x:c r="VJB5863" s="25"/>
      <x:c r="VJC5863" s="25"/>
      <x:c r="VJD5863" s="25"/>
      <x:c r="VJE5863" s="25"/>
      <x:c r="VJF5863" s="25"/>
      <x:c r="VJG5863" s="25"/>
      <x:c r="VJH5863" s="25"/>
      <x:c r="VJI5863" s="25"/>
      <x:c r="VJJ5863" s="25"/>
      <x:c r="VJK5863" s="25"/>
      <x:c r="VJL5863" s="25"/>
      <x:c r="VJM5863" s="25"/>
      <x:c r="VJN5863" s="25"/>
      <x:c r="VJO5863" s="25"/>
      <x:c r="VJP5863" s="25"/>
      <x:c r="VJQ5863" s="25"/>
      <x:c r="VJR5863" s="25"/>
      <x:c r="VJS5863" s="25"/>
      <x:c r="VJT5863" s="25"/>
      <x:c r="VJU5863" s="25"/>
      <x:c r="VJV5863" s="25"/>
      <x:c r="VJW5863" s="25"/>
      <x:c r="VJX5863" s="25"/>
      <x:c r="VJY5863" s="25"/>
      <x:c r="VJZ5863" s="25"/>
      <x:c r="VKA5863" s="25"/>
      <x:c r="VKB5863" s="25"/>
      <x:c r="VKC5863" s="25"/>
      <x:c r="VKD5863" s="25"/>
      <x:c r="VKE5863" s="25"/>
      <x:c r="VKF5863" s="25"/>
      <x:c r="VKG5863" s="25"/>
      <x:c r="VKH5863" s="25"/>
      <x:c r="VKI5863" s="25"/>
      <x:c r="VKJ5863" s="25"/>
      <x:c r="VKK5863" s="25"/>
      <x:c r="VKL5863" s="25"/>
      <x:c r="VKM5863" s="25"/>
      <x:c r="VKN5863" s="25"/>
      <x:c r="VKO5863" s="25"/>
      <x:c r="VKP5863" s="25"/>
      <x:c r="VKQ5863" s="25"/>
      <x:c r="VKR5863" s="25"/>
      <x:c r="VKS5863" s="25"/>
      <x:c r="VKT5863" s="25"/>
      <x:c r="VKU5863" s="25"/>
      <x:c r="VKV5863" s="25"/>
      <x:c r="VKW5863" s="25"/>
      <x:c r="VKX5863" s="25"/>
      <x:c r="VKY5863" s="25"/>
      <x:c r="VKZ5863" s="25"/>
      <x:c r="VLA5863" s="25"/>
      <x:c r="VLB5863" s="25"/>
      <x:c r="VLC5863" s="25"/>
      <x:c r="VLD5863" s="25"/>
      <x:c r="VLE5863" s="25"/>
      <x:c r="VLF5863" s="25"/>
      <x:c r="VLG5863" s="25"/>
      <x:c r="VLH5863" s="25"/>
      <x:c r="VLI5863" s="25"/>
      <x:c r="VLJ5863" s="25"/>
      <x:c r="VLK5863" s="25"/>
      <x:c r="VLL5863" s="25"/>
      <x:c r="VLM5863" s="25"/>
      <x:c r="VLN5863" s="25"/>
      <x:c r="VLO5863" s="25"/>
      <x:c r="VLP5863" s="25"/>
      <x:c r="VLQ5863" s="25"/>
      <x:c r="VLR5863" s="25"/>
      <x:c r="VLS5863" s="25"/>
      <x:c r="VLT5863" s="25"/>
      <x:c r="VLU5863" s="25"/>
      <x:c r="VLV5863" s="25"/>
      <x:c r="VLW5863" s="25"/>
      <x:c r="VLX5863" s="25"/>
      <x:c r="VLY5863" s="25"/>
      <x:c r="VLZ5863" s="25"/>
      <x:c r="VMA5863" s="25"/>
      <x:c r="VMB5863" s="25"/>
      <x:c r="VMC5863" s="25"/>
      <x:c r="VMD5863" s="25"/>
      <x:c r="VME5863" s="25"/>
      <x:c r="VMF5863" s="25"/>
      <x:c r="VMG5863" s="25"/>
      <x:c r="VMH5863" s="25"/>
      <x:c r="VMI5863" s="25"/>
      <x:c r="VMJ5863" s="25"/>
      <x:c r="VMK5863" s="25"/>
      <x:c r="VML5863" s="25"/>
      <x:c r="VMM5863" s="25"/>
      <x:c r="VMN5863" s="25"/>
      <x:c r="VMO5863" s="25"/>
      <x:c r="VMP5863" s="25"/>
      <x:c r="VMQ5863" s="25"/>
      <x:c r="VMR5863" s="25"/>
      <x:c r="VMS5863" s="25"/>
      <x:c r="VMT5863" s="25"/>
      <x:c r="VMU5863" s="25"/>
      <x:c r="VMV5863" s="25"/>
      <x:c r="VMW5863" s="25"/>
      <x:c r="VMX5863" s="25"/>
      <x:c r="VMY5863" s="25"/>
      <x:c r="VMZ5863" s="25"/>
      <x:c r="VNA5863" s="25"/>
      <x:c r="VNB5863" s="25"/>
      <x:c r="VNC5863" s="25"/>
      <x:c r="VND5863" s="25"/>
      <x:c r="VNE5863" s="25"/>
      <x:c r="VNF5863" s="25"/>
      <x:c r="VNG5863" s="25"/>
      <x:c r="VNH5863" s="25"/>
      <x:c r="VNI5863" s="25"/>
      <x:c r="VNJ5863" s="25"/>
      <x:c r="VNK5863" s="25"/>
      <x:c r="VNL5863" s="25"/>
      <x:c r="VNM5863" s="25"/>
      <x:c r="VNN5863" s="25"/>
      <x:c r="VNO5863" s="25"/>
      <x:c r="VNP5863" s="25"/>
      <x:c r="VNQ5863" s="25"/>
      <x:c r="VNR5863" s="25"/>
      <x:c r="VNS5863" s="25"/>
      <x:c r="VNT5863" s="25"/>
      <x:c r="VNU5863" s="25"/>
      <x:c r="VNV5863" s="25"/>
      <x:c r="VNW5863" s="25"/>
      <x:c r="VNX5863" s="25"/>
      <x:c r="VNY5863" s="25"/>
      <x:c r="VNZ5863" s="25"/>
      <x:c r="VOA5863" s="25"/>
      <x:c r="VOB5863" s="25"/>
      <x:c r="VOC5863" s="25"/>
      <x:c r="VOD5863" s="25"/>
      <x:c r="VOE5863" s="25"/>
      <x:c r="VOF5863" s="25"/>
      <x:c r="VOG5863" s="25"/>
      <x:c r="VOH5863" s="25"/>
      <x:c r="VOI5863" s="25"/>
      <x:c r="VOJ5863" s="25"/>
      <x:c r="VOK5863" s="25"/>
      <x:c r="VOL5863" s="25"/>
      <x:c r="VOM5863" s="25"/>
      <x:c r="VON5863" s="25"/>
      <x:c r="VOO5863" s="25"/>
      <x:c r="VOP5863" s="25"/>
      <x:c r="VOQ5863" s="25"/>
      <x:c r="VOR5863" s="25"/>
      <x:c r="VOS5863" s="25"/>
      <x:c r="VOT5863" s="25"/>
      <x:c r="VOU5863" s="25"/>
      <x:c r="VOV5863" s="25"/>
      <x:c r="VOW5863" s="25"/>
      <x:c r="VOX5863" s="25"/>
      <x:c r="VOY5863" s="25"/>
      <x:c r="VOZ5863" s="25"/>
      <x:c r="VPA5863" s="25"/>
      <x:c r="VPB5863" s="25"/>
      <x:c r="VPC5863" s="25"/>
      <x:c r="VPD5863" s="25"/>
      <x:c r="VPE5863" s="25"/>
      <x:c r="VPF5863" s="25"/>
      <x:c r="VPG5863" s="25"/>
      <x:c r="VPH5863" s="25"/>
      <x:c r="VPI5863" s="25"/>
      <x:c r="VPJ5863" s="25"/>
      <x:c r="VPK5863" s="25"/>
      <x:c r="VPL5863" s="25"/>
      <x:c r="VPM5863" s="25"/>
      <x:c r="VPN5863" s="25"/>
      <x:c r="VPO5863" s="25"/>
      <x:c r="VPP5863" s="25"/>
      <x:c r="VPQ5863" s="25"/>
      <x:c r="VPR5863" s="25"/>
      <x:c r="VPS5863" s="25"/>
      <x:c r="VPT5863" s="25"/>
      <x:c r="VPU5863" s="25"/>
      <x:c r="VPV5863" s="25"/>
      <x:c r="VPW5863" s="25"/>
      <x:c r="VPX5863" s="25"/>
      <x:c r="VPY5863" s="25"/>
      <x:c r="VPZ5863" s="25"/>
      <x:c r="VQA5863" s="25"/>
      <x:c r="VQB5863" s="25"/>
      <x:c r="VQC5863" s="25"/>
      <x:c r="VQD5863" s="25"/>
      <x:c r="VQE5863" s="25"/>
      <x:c r="VQF5863" s="25"/>
      <x:c r="VQG5863" s="25"/>
      <x:c r="VQH5863" s="25"/>
      <x:c r="VQI5863" s="25"/>
      <x:c r="VQJ5863" s="25"/>
      <x:c r="VQK5863" s="25"/>
      <x:c r="VQL5863" s="25"/>
      <x:c r="VQM5863" s="25"/>
      <x:c r="VQN5863" s="25"/>
      <x:c r="VQO5863" s="25"/>
      <x:c r="VQP5863" s="25"/>
      <x:c r="VQQ5863" s="25"/>
      <x:c r="VQR5863" s="25"/>
      <x:c r="VQS5863" s="25"/>
      <x:c r="VQT5863" s="25"/>
      <x:c r="VQU5863" s="25"/>
      <x:c r="VQV5863" s="25"/>
      <x:c r="VQW5863" s="25"/>
      <x:c r="VQX5863" s="25"/>
      <x:c r="VQY5863" s="25"/>
      <x:c r="VQZ5863" s="25"/>
      <x:c r="VRA5863" s="25"/>
      <x:c r="VRB5863" s="25"/>
      <x:c r="VRC5863" s="25"/>
      <x:c r="VRD5863" s="25"/>
      <x:c r="VRE5863" s="25"/>
      <x:c r="VRF5863" s="25"/>
      <x:c r="VRG5863" s="25"/>
      <x:c r="VRH5863" s="25"/>
      <x:c r="VRI5863" s="25"/>
      <x:c r="VRJ5863" s="25"/>
      <x:c r="VRK5863" s="25"/>
      <x:c r="VRL5863" s="25"/>
      <x:c r="VRM5863" s="25"/>
      <x:c r="VRN5863" s="25"/>
      <x:c r="VRO5863" s="25"/>
      <x:c r="VRP5863" s="25"/>
      <x:c r="VRQ5863" s="25"/>
      <x:c r="VRR5863" s="25"/>
      <x:c r="VRS5863" s="25"/>
      <x:c r="VRT5863" s="25"/>
      <x:c r="VRU5863" s="25"/>
      <x:c r="VRV5863" s="25"/>
      <x:c r="VRW5863" s="25"/>
      <x:c r="VRX5863" s="25"/>
      <x:c r="VRY5863" s="25"/>
      <x:c r="VRZ5863" s="25"/>
      <x:c r="VSA5863" s="25"/>
      <x:c r="VSB5863" s="25"/>
      <x:c r="VSC5863" s="25"/>
      <x:c r="VSD5863" s="25"/>
      <x:c r="VSE5863" s="25"/>
      <x:c r="VSF5863" s="25"/>
      <x:c r="VSG5863" s="25"/>
      <x:c r="VSH5863" s="25"/>
      <x:c r="VSI5863" s="25"/>
      <x:c r="VSJ5863" s="25"/>
      <x:c r="VSK5863" s="25"/>
      <x:c r="VSL5863" s="25"/>
      <x:c r="VSM5863" s="25"/>
      <x:c r="VSN5863" s="25"/>
      <x:c r="VSO5863" s="25"/>
      <x:c r="VSP5863" s="25"/>
      <x:c r="VSQ5863" s="25"/>
      <x:c r="VSR5863" s="25"/>
      <x:c r="VSS5863" s="25"/>
      <x:c r="VST5863" s="25"/>
      <x:c r="VSU5863" s="25"/>
      <x:c r="VSV5863" s="25"/>
      <x:c r="VSW5863" s="25"/>
      <x:c r="VSX5863" s="25"/>
      <x:c r="VSY5863" s="25"/>
      <x:c r="VSZ5863" s="25"/>
      <x:c r="VTA5863" s="25"/>
      <x:c r="VTB5863" s="25"/>
      <x:c r="VTC5863" s="25"/>
      <x:c r="VTD5863" s="25"/>
      <x:c r="VTE5863" s="25"/>
      <x:c r="VTF5863" s="25"/>
      <x:c r="VTG5863" s="25"/>
      <x:c r="VTH5863" s="25"/>
      <x:c r="VTI5863" s="25"/>
      <x:c r="VTJ5863" s="25"/>
      <x:c r="VTK5863" s="25"/>
      <x:c r="VTL5863" s="25"/>
      <x:c r="VTM5863" s="25"/>
      <x:c r="VTN5863" s="25"/>
      <x:c r="VTO5863" s="25"/>
      <x:c r="VTP5863" s="25"/>
      <x:c r="VTQ5863" s="25"/>
      <x:c r="VTR5863" s="25"/>
      <x:c r="VTS5863" s="25"/>
      <x:c r="VTT5863" s="25"/>
      <x:c r="VTU5863" s="25"/>
      <x:c r="VTV5863" s="25"/>
      <x:c r="VTW5863" s="25"/>
      <x:c r="VTX5863" s="25"/>
      <x:c r="VTY5863" s="25"/>
      <x:c r="VTZ5863" s="25"/>
      <x:c r="VUA5863" s="25"/>
      <x:c r="VUB5863" s="25"/>
      <x:c r="VUC5863" s="25"/>
      <x:c r="VUD5863" s="25"/>
      <x:c r="VUE5863" s="25"/>
      <x:c r="VUF5863" s="25"/>
      <x:c r="VUG5863" s="25"/>
      <x:c r="VUH5863" s="25"/>
      <x:c r="VUI5863" s="25"/>
      <x:c r="VUJ5863" s="25"/>
      <x:c r="VUK5863" s="25"/>
      <x:c r="VUL5863" s="25"/>
      <x:c r="VUM5863" s="25"/>
      <x:c r="VUN5863" s="25"/>
      <x:c r="VUO5863" s="25"/>
      <x:c r="VUP5863" s="25"/>
      <x:c r="VUQ5863" s="25"/>
      <x:c r="VUR5863" s="25"/>
      <x:c r="VUS5863" s="25"/>
      <x:c r="VUT5863" s="25"/>
      <x:c r="VUU5863" s="25"/>
      <x:c r="VUV5863" s="25"/>
      <x:c r="VUW5863" s="25"/>
      <x:c r="VUX5863" s="25"/>
      <x:c r="VUY5863" s="25"/>
      <x:c r="VUZ5863" s="25"/>
      <x:c r="VVA5863" s="25"/>
      <x:c r="VVB5863" s="25"/>
      <x:c r="VVC5863" s="25"/>
      <x:c r="VVD5863" s="25"/>
      <x:c r="VVE5863" s="25"/>
      <x:c r="VVF5863" s="25"/>
      <x:c r="VVG5863" s="25"/>
      <x:c r="VVH5863" s="25"/>
      <x:c r="VVI5863" s="25"/>
      <x:c r="VVJ5863" s="25"/>
      <x:c r="VVK5863" s="25"/>
      <x:c r="VVL5863" s="25"/>
      <x:c r="VVM5863" s="25"/>
      <x:c r="VVN5863" s="25"/>
      <x:c r="VVO5863" s="25"/>
      <x:c r="VVP5863" s="25"/>
      <x:c r="VVQ5863" s="25"/>
      <x:c r="VVR5863" s="25"/>
      <x:c r="VVS5863" s="25"/>
      <x:c r="VVT5863" s="25"/>
      <x:c r="VVU5863" s="25"/>
      <x:c r="VVV5863" s="25"/>
      <x:c r="VVW5863" s="25"/>
      <x:c r="VVX5863" s="25"/>
      <x:c r="VVY5863" s="25"/>
      <x:c r="VVZ5863" s="25"/>
      <x:c r="VWA5863" s="25"/>
      <x:c r="VWB5863" s="25"/>
      <x:c r="VWC5863" s="25"/>
      <x:c r="VWD5863" s="25"/>
      <x:c r="VWE5863" s="25"/>
      <x:c r="VWF5863" s="25"/>
      <x:c r="VWG5863" s="25"/>
      <x:c r="VWH5863" s="25"/>
      <x:c r="VWI5863" s="25"/>
      <x:c r="VWJ5863" s="25"/>
      <x:c r="VWK5863" s="25"/>
      <x:c r="VWL5863" s="25"/>
      <x:c r="VWM5863" s="25"/>
      <x:c r="VWN5863" s="25"/>
      <x:c r="VWO5863" s="25"/>
      <x:c r="VWP5863" s="25"/>
      <x:c r="VWQ5863" s="25"/>
      <x:c r="VWR5863" s="25"/>
      <x:c r="VWS5863" s="25"/>
      <x:c r="VWT5863" s="25"/>
      <x:c r="VWU5863" s="25"/>
      <x:c r="VWV5863" s="25"/>
      <x:c r="VWW5863" s="25"/>
      <x:c r="VWX5863" s="25"/>
      <x:c r="VWY5863" s="25"/>
      <x:c r="VWZ5863" s="25"/>
      <x:c r="VXA5863" s="25"/>
      <x:c r="VXB5863" s="25"/>
      <x:c r="VXC5863" s="25"/>
      <x:c r="VXD5863" s="25"/>
      <x:c r="VXE5863" s="25"/>
      <x:c r="VXF5863" s="25"/>
      <x:c r="VXG5863" s="25"/>
      <x:c r="VXH5863" s="25"/>
      <x:c r="VXI5863" s="25"/>
      <x:c r="VXJ5863" s="25"/>
      <x:c r="VXK5863" s="25"/>
      <x:c r="VXL5863" s="25"/>
      <x:c r="VXM5863" s="25"/>
      <x:c r="VXN5863" s="25"/>
      <x:c r="VXO5863" s="25"/>
      <x:c r="VXP5863" s="25"/>
      <x:c r="VXQ5863" s="25"/>
      <x:c r="VXR5863" s="25"/>
      <x:c r="VXS5863" s="25"/>
      <x:c r="VXT5863" s="25"/>
      <x:c r="VXU5863" s="25"/>
      <x:c r="VXV5863" s="25"/>
      <x:c r="VXW5863" s="25"/>
      <x:c r="VXX5863" s="25"/>
      <x:c r="VXY5863" s="25"/>
      <x:c r="VXZ5863" s="25"/>
      <x:c r="VYA5863" s="25"/>
      <x:c r="VYB5863" s="25"/>
      <x:c r="VYC5863" s="25"/>
      <x:c r="VYD5863" s="25"/>
      <x:c r="VYE5863" s="25"/>
      <x:c r="VYF5863" s="25"/>
      <x:c r="VYG5863" s="25"/>
      <x:c r="VYH5863" s="25"/>
      <x:c r="VYI5863" s="25"/>
      <x:c r="VYJ5863" s="25"/>
      <x:c r="VYK5863" s="25"/>
      <x:c r="VYL5863" s="25"/>
      <x:c r="VYM5863" s="25"/>
      <x:c r="VYN5863" s="25"/>
      <x:c r="VYO5863" s="25"/>
      <x:c r="VYP5863" s="25"/>
      <x:c r="VYQ5863" s="25"/>
      <x:c r="VYR5863" s="25"/>
      <x:c r="VYS5863" s="25"/>
      <x:c r="VYT5863" s="25"/>
      <x:c r="VYU5863" s="25"/>
      <x:c r="VYV5863" s="25"/>
      <x:c r="VYW5863" s="25"/>
      <x:c r="VYX5863" s="25"/>
      <x:c r="VYY5863" s="25"/>
      <x:c r="VYZ5863" s="25"/>
      <x:c r="VZA5863" s="25"/>
      <x:c r="VZB5863" s="25"/>
      <x:c r="VZC5863" s="25"/>
      <x:c r="VZD5863" s="25"/>
      <x:c r="VZE5863" s="25"/>
      <x:c r="VZF5863" s="25"/>
      <x:c r="VZG5863" s="25"/>
      <x:c r="VZH5863" s="25"/>
      <x:c r="VZI5863" s="25"/>
      <x:c r="VZJ5863" s="25"/>
      <x:c r="VZK5863" s="25"/>
      <x:c r="VZL5863" s="25"/>
      <x:c r="VZM5863" s="25"/>
      <x:c r="VZN5863" s="25"/>
      <x:c r="VZO5863" s="25"/>
      <x:c r="VZP5863" s="25"/>
      <x:c r="VZQ5863" s="25"/>
      <x:c r="VZR5863" s="25"/>
      <x:c r="VZS5863" s="25"/>
      <x:c r="VZT5863" s="25"/>
      <x:c r="VZU5863" s="25"/>
      <x:c r="VZV5863" s="25"/>
      <x:c r="VZW5863" s="25"/>
      <x:c r="VZX5863" s="25"/>
      <x:c r="VZY5863" s="25"/>
      <x:c r="VZZ5863" s="25"/>
      <x:c r="WAA5863" s="25"/>
      <x:c r="WAB5863" s="25"/>
      <x:c r="WAC5863" s="25"/>
      <x:c r="WAD5863" s="25"/>
      <x:c r="WAE5863" s="25"/>
      <x:c r="WAF5863" s="25"/>
      <x:c r="WAG5863" s="25"/>
      <x:c r="WAH5863" s="25"/>
      <x:c r="WAI5863" s="25"/>
      <x:c r="WAJ5863" s="25"/>
      <x:c r="WAK5863" s="25"/>
      <x:c r="WAL5863" s="25"/>
      <x:c r="WAM5863" s="25"/>
      <x:c r="WAN5863" s="25"/>
      <x:c r="WAO5863" s="25"/>
      <x:c r="WAP5863" s="25"/>
      <x:c r="WAQ5863" s="25"/>
      <x:c r="WAR5863" s="25"/>
      <x:c r="WAS5863" s="25"/>
      <x:c r="WAT5863" s="25"/>
      <x:c r="WAU5863" s="25"/>
      <x:c r="WAV5863" s="25"/>
      <x:c r="WAW5863" s="25"/>
      <x:c r="WAX5863" s="25"/>
      <x:c r="WAY5863" s="25"/>
      <x:c r="WAZ5863" s="25"/>
      <x:c r="WBA5863" s="25"/>
      <x:c r="WBB5863" s="25"/>
      <x:c r="WBC5863" s="25"/>
      <x:c r="WBD5863" s="25"/>
      <x:c r="WBE5863" s="25"/>
      <x:c r="WBF5863" s="25"/>
      <x:c r="WBG5863" s="25"/>
      <x:c r="WBH5863" s="25"/>
      <x:c r="WBI5863" s="25"/>
      <x:c r="WBJ5863" s="25"/>
      <x:c r="WBK5863" s="25"/>
      <x:c r="WBL5863" s="25"/>
      <x:c r="WBM5863" s="25"/>
      <x:c r="WBN5863" s="25"/>
      <x:c r="WBO5863" s="25"/>
      <x:c r="WBP5863" s="25"/>
      <x:c r="WBQ5863" s="25"/>
      <x:c r="WBR5863" s="25"/>
      <x:c r="WBS5863" s="25"/>
      <x:c r="WBT5863" s="25"/>
      <x:c r="WBU5863" s="25"/>
      <x:c r="WBV5863" s="25"/>
      <x:c r="WBW5863" s="25"/>
      <x:c r="WBX5863" s="25"/>
      <x:c r="WBY5863" s="25"/>
      <x:c r="WBZ5863" s="25"/>
      <x:c r="WCA5863" s="25"/>
      <x:c r="WCB5863" s="25"/>
      <x:c r="WCC5863" s="25"/>
      <x:c r="WCD5863" s="25"/>
      <x:c r="WCE5863" s="25"/>
      <x:c r="WCF5863" s="25"/>
      <x:c r="WCG5863" s="25"/>
      <x:c r="WCH5863" s="25"/>
      <x:c r="WCI5863" s="25"/>
      <x:c r="WCJ5863" s="25"/>
      <x:c r="WCK5863" s="25"/>
      <x:c r="WCL5863" s="25"/>
      <x:c r="WCM5863" s="25"/>
      <x:c r="WCN5863" s="25"/>
      <x:c r="WCO5863" s="25"/>
      <x:c r="WCP5863" s="25"/>
      <x:c r="WCQ5863" s="25"/>
      <x:c r="WCR5863" s="25"/>
      <x:c r="WCS5863" s="25"/>
      <x:c r="WCT5863" s="25"/>
      <x:c r="WCU5863" s="25"/>
      <x:c r="WCV5863" s="25"/>
      <x:c r="WCW5863" s="25"/>
      <x:c r="WCX5863" s="25"/>
      <x:c r="WCY5863" s="25"/>
      <x:c r="WCZ5863" s="25"/>
      <x:c r="WDA5863" s="25"/>
      <x:c r="WDB5863" s="25"/>
      <x:c r="WDC5863" s="25"/>
      <x:c r="WDD5863" s="25"/>
      <x:c r="WDE5863" s="25"/>
      <x:c r="WDF5863" s="25"/>
      <x:c r="WDG5863" s="25"/>
      <x:c r="WDH5863" s="25"/>
      <x:c r="WDI5863" s="25"/>
      <x:c r="WDJ5863" s="25"/>
      <x:c r="WDK5863" s="25"/>
      <x:c r="WDL5863" s="25"/>
      <x:c r="WDM5863" s="25"/>
      <x:c r="WDN5863" s="25"/>
      <x:c r="WDO5863" s="25"/>
      <x:c r="WDP5863" s="25"/>
      <x:c r="WDQ5863" s="25"/>
      <x:c r="WDR5863" s="25"/>
      <x:c r="WDS5863" s="25"/>
      <x:c r="WDT5863" s="25"/>
      <x:c r="WDU5863" s="25"/>
      <x:c r="WDV5863" s="25"/>
      <x:c r="WDW5863" s="25"/>
      <x:c r="WDX5863" s="25"/>
      <x:c r="WDY5863" s="25"/>
      <x:c r="WDZ5863" s="25"/>
      <x:c r="WEA5863" s="25"/>
      <x:c r="WEB5863" s="25"/>
      <x:c r="WEC5863" s="25"/>
      <x:c r="WED5863" s="25"/>
      <x:c r="WEE5863" s="25"/>
      <x:c r="WEF5863" s="25"/>
      <x:c r="WEG5863" s="25"/>
      <x:c r="WEH5863" s="25"/>
      <x:c r="WEI5863" s="25"/>
      <x:c r="WEJ5863" s="25"/>
      <x:c r="WEK5863" s="25"/>
      <x:c r="WEL5863" s="25"/>
      <x:c r="WEM5863" s="25"/>
      <x:c r="WEN5863" s="25"/>
      <x:c r="WEO5863" s="25"/>
      <x:c r="WEP5863" s="25"/>
      <x:c r="WEQ5863" s="25"/>
      <x:c r="WER5863" s="25"/>
      <x:c r="WES5863" s="25"/>
      <x:c r="WET5863" s="25"/>
      <x:c r="WEU5863" s="25"/>
      <x:c r="WEV5863" s="25"/>
      <x:c r="WEW5863" s="25"/>
      <x:c r="WEX5863" s="25"/>
      <x:c r="WEY5863" s="25"/>
      <x:c r="WEZ5863" s="25"/>
      <x:c r="WFA5863" s="25"/>
      <x:c r="WFB5863" s="25"/>
      <x:c r="WFC5863" s="25"/>
      <x:c r="WFD5863" s="25"/>
      <x:c r="WFE5863" s="25"/>
      <x:c r="WFF5863" s="25"/>
      <x:c r="WFG5863" s="25"/>
      <x:c r="WFH5863" s="25"/>
      <x:c r="WFI5863" s="25"/>
      <x:c r="WFJ5863" s="25"/>
      <x:c r="WFK5863" s="25"/>
      <x:c r="WFL5863" s="25"/>
      <x:c r="WFM5863" s="25"/>
      <x:c r="WFN5863" s="25"/>
      <x:c r="WFO5863" s="25"/>
      <x:c r="WFP5863" s="25"/>
      <x:c r="WFQ5863" s="25"/>
      <x:c r="WFR5863" s="25"/>
      <x:c r="WFS5863" s="25"/>
      <x:c r="WFT5863" s="25"/>
      <x:c r="WFU5863" s="25"/>
      <x:c r="WFV5863" s="25"/>
      <x:c r="WFW5863" s="25"/>
      <x:c r="WFX5863" s="25"/>
      <x:c r="WFY5863" s="25"/>
      <x:c r="WFZ5863" s="25"/>
      <x:c r="WGA5863" s="25"/>
      <x:c r="WGB5863" s="25"/>
      <x:c r="WGC5863" s="25"/>
      <x:c r="WGD5863" s="25"/>
      <x:c r="WGE5863" s="25"/>
      <x:c r="WGF5863" s="25"/>
      <x:c r="WGG5863" s="25"/>
      <x:c r="WGH5863" s="25"/>
      <x:c r="WGI5863" s="25"/>
      <x:c r="WGJ5863" s="25"/>
      <x:c r="WGK5863" s="25"/>
      <x:c r="WGL5863" s="25"/>
      <x:c r="WGM5863" s="25"/>
      <x:c r="WGN5863" s="25"/>
      <x:c r="WGO5863" s="25"/>
      <x:c r="WGP5863" s="25"/>
      <x:c r="WGQ5863" s="25"/>
      <x:c r="WGR5863" s="25"/>
      <x:c r="WGS5863" s="25"/>
      <x:c r="WGT5863" s="25"/>
      <x:c r="WGU5863" s="25"/>
      <x:c r="WGV5863" s="25"/>
      <x:c r="WGW5863" s="25"/>
      <x:c r="WGX5863" s="25"/>
      <x:c r="WGY5863" s="25"/>
      <x:c r="WGZ5863" s="25"/>
      <x:c r="WHA5863" s="25"/>
      <x:c r="WHB5863" s="25"/>
      <x:c r="WHC5863" s="25"/>
      <x:c r="WHD5863" s="25"/>
      <x:c r="WHE5863" s="25"/>
      <x:c r="WHF5863" s="25"/>
      <x:c r="WHG5863" s="25"/>
      <x:c r="WHH5863" s="25"/>
      <x:c r="WHI5863" s="25"/>
      <x:c r="WHJ5863" s="25"/>
      <x:c r="WHK5863" s="25"/>
      <x:c r="WHL5863" s="25"/>
      <x:c r="WHM5863" s="25"/>
      <x:c r="WHN5863" s="25"/>
      <x:c r="WHO5863" s="25"/>
      <x:c r="WHP5863" s="25"/>
      <x:c r="WHQ5863" s="25"/>
      <x:c r="WHR5863" s="25"/>
      <x:c r="WHS5863" s="25"/>
      <x:c r="WHT5863" s="25"/>
      <x:c r="WHU5863" s="25"/>
      <x:c r="WHV5863" s="25"/>
      <x:c r="WHW5863" s="25"/>
      <x:c r="WHX5863" s="25"/>
      <x:c r="WHY5863" s="25"/>
      <x:c r="WHZ5863" s="25"/>
      <x:c r="WIA5863" s="25"/>
      <x:c r="WIB5863" s="25"/>
      <x:c r="WIC5863" s="25"/>
      <x:c r="WID5863" s="25"/>
      <x:c r="WIE5863" s="25"/>
      <x:c r="WIF5863" s="25"/>
      <x:c r="WIG5863" s="25"/>
      <x:c r="WIH5863" s="25"/>
      <x:c r="WII5863" s="25"/>
      <x:c r="WIJ5863" s="25"/>
      <x:c r="WIK5863" s="25"/>
      <x:c r="WIL5863" s="25"/>
      <x:c r="WIM5863" s="25"/>
      <x:c r="WIN5863" s="25"/>
      <x:c r="WIO5863" s="25"/>
      <x:c r="WIP5863" s="25"/>
      <x:c r="WIQ5863" s="25"/>
      <x:c r="WIR5863" s="25"/>
      <x:c r="WIS5863" s="25"/>
      <x:c r="WIT5863" s="25"/>
      <x:c r="WIU5863" s="25"/>
      <x:c r="WIV5863" s="25"/>
      <x:c r="WIW5863" s="25"/>
      <x:c r="WIX5863" s="25"/>
      <x:c r="WIY5863" s="25"/>
      <x:c r="WIZ5863" s="25"/>
      <x:c r="WJA5863" s="25"/>
      <x:c r="WJB5863" s="25"/>
      <x:c r="WJC5863" s="25"/>
      <x:c r="WJD5863" s="25"/>
      <x:c r="WJE5863" s="25"/>
      <x:c r="WJF5863" s="25"/>
      <x:c r="WJG5863" s="25"/>
      <x:c r="WJH5863" s="25"/>
      <x:c r="WJI5863" s="25"/>
      <x:c r="WJJ5863" s="25"/>
      <x:c r="WJK5863" s="25"/>
      <x:c r="WJL5863" s="25"/>
      <x:c r="WJM5863" s="25"/>
      <x:c r="WJN5863" s="25"/>
      <x:c r="WJO5863" s="25"/>
      <x:c r="WJP5863" s="25"/>
      <x:c r="WJQ5863" s="25"/>
      <x:c r="WJR5863" s="25"/>
      <x:c r="WJS5863" s="25"/>
      <x:c r="WJT5863" s="25"/>
      <x:c r="WJU5863" s="25"/>
      <x:c r="WJV5863" s="25"/>
      <x:c r="WJW5863" s="25"/>
      <x:c r="WJX5863" s="25"/>
      <x:c r="WJY5863" s="25"/>
      <x:c r="WJZ5863" s="25"/>
      <x:c r="WKA5863" s="25"/>
      <x:c r="WKB5863" s="25"/>
      <x:c r="WKC5863" s="25"/>
      <x:c r="WKD5863" s="25"/>
      <x:c r="WKE5863" s="25"/>
      <x:c r="WKF5863" s="25"/>
      <x:c r="WKG5863" s="25"/>
      <x:c r="WKH5863" s="25"/>
      <x:c r="WKI5863" s="25"/>
      <x:c r="WKJ5863" s="25"/>
      <x:c r="WKK5863" s="25"/>
      <x:c r="WKL5863" s="25"/>
      <x:c r="WKM5863" s="25"/>
      <x:c r="WKN5863" s="25"/>
      <x:c r="WKO5863" s="25"/>
      <x:c r="WKP5863" s="25"/>
      <x:c r="WKQ5863" s="25"/>
      <x:c r="WKR5863" s="25"/>
      <x:c r="WKS5863" s="25"/>
      <x:c r="WKT5863" s="25"/>
      <x:c r="WKU5863" s="25"/>
      <x:c r="WKV5863" s="25"/>
      <x:c r="WKW5863" s="25"/>
      <x:c r="WKX5863" s="25"/>
      <x:c r="WKY5863" s="25"/>
      <x:c r="WKZ5863" s="25"/>
      <x:c r="WLA5863" s="25"/>
      <x:c r="WLB5863" s="25"/>
      <x:c r="WLC5863" s="25"/>
      <x:c r="WLD5863" s="25"/>
      <x:c r="WLE5863" s="25"/>
      <x:c r="WLF5863" s="25"/>
      <x:c r="WLG5863" s="25"/>
      <x:c r="WLH5863" s="25"/>
      <x:c r="WLI5863" s="25"/>
      <x:c r="WLJ5863" s="25"/>
      <x:c r="WLK5863" s="25"/>
      <x:c r="WLL5863" s="25"/>
      <x:c r="WLM5863" s="25"/>
      <x:c r="WLN5863" s="25"/>
      <x:c r="WLO5863" s="25"/>
      <x:c r="WLP5863" s="25"/>
      <x:c r="WLQ5863" s="25"/>
      <x:c r="WLR5863" s="25"/>
      <x:c r="WLS5863" s="25"/>
      <x:c r="WLT5863" s="25"/>
      <x:c r="WLU5863" s="25"/>
      <x:c r="WLV5863" s="25"/>
      <x:c r="WLW5863" s="25"/>
      <x:c r="WLX5863" s="25"/>
      <x:c r="WLY5863" s="25"/>
      <x:c r="WLZ5863" s="25"/>
      <x:c r="WMA5863" s="25"/>
      <x:c r="WMB5863" s="25"/>
      <x:c r="WMC5863" s="25"/>
      <x:c r="WMD5863" s="25"/>
      <x:c r="WME5863" s="25"/>
      <x:c r="WMF5863" s="25"/>
      <x:c r="WMG5863" s="25"/>
      <x:c r="WMH5863" s="25"/>
      <x:c r="WMI5863" s="25"/>
      <x:c r="WMJ5863" s="25"/>
      <x:c r="WMK5863" s="25"/>
      <x:c r="WML5863" s="25"/>
      <x:c r="WMM5863" s="25"/>
      <x:c r="WMN5863" s="25"/>
      <x:c r="WMO5863" s="25"/>
      <x:c r="WMP5863" s="25"/>
      <x:c r="WMQ5863" s="25"/>
      <x:c r="WMR5863" s="25"/>
      <x:c r="WMS5863" s="25"/>
      <x:c r="WMT5863" s="25"/>
      <x:c r="WMU5863" s="25"/>
      <x:c r="WMV5863" s="25"/>
      <x:c r="WMW5863" s="25"/>
      <x:c r="WMX5863" s="25"/>
      <x:c r="WMY5863" s="25"/>
      <x:c r="WMZ5863" s="25"/>
      <x:c r="WNA5863" s="25"/>
      <x:c r="WNB5863" s="25"/>
      <x:c r="WNC5863" s="25"/>
      <x:c r="WND5863" s="25"/>
      <x:c r="WNE5863" s="25"/>
      <x:c r="WNF5863" s="25"/>
      <x:c r="WNG5863" s="25"/>
      <x:c r="WNH5863" s="25"/>
      <x:c r="WNI5863" s="25"/>
      <x:c r="WNJ5863" s="25"/>
      <x:c r="WNK5863" s="25"/>
      <x:c r="WNL5863" s="25"/>
      <x:c r="WNM5863" s="25"/>
      <x:c r="WNN5863" s="25"/>
      <x:c r="WNO5863" s="25"/>
      <x:c r="WNP5863" s="25"/>
      <x:c r="WNQ5863" s="25"/>
      <x:c r="WNR5863" s="25"/>
      <x:c r="WNS5863" s="25"/>
      <x:c r="WNT5863" s="25"/>
      <x:c r="WNU5863" s="25"/>
      <x:c r="WNV5863" s="25"/>
      <x:c r="WNW5863" s="25"/>
      <x:c r="WNX5863" s="25"/>
      <x:c r="WNY5863" s="25"/>
      <x:c r="WNZ5863" s="25"/>
      <x:c r="WOA5863" s="25"/>
      <x:c r="WOB5863" s="25"/>
      <x:c r="WOC5863" s="25"/>
      <x:c r="WOD5863" s="25"/>
      <x:c r="WOE5863" s="25"/>
      <x:c r="WOF5863" s="25"/>
      <x:c r="WOG5863" s="25"/>
      <x:c r="WOH5863" s="25"/>
      <x:c r="WOI5863" s="25"/>
      <x:c r="WOJ5863" s="25"/>
      <x:c r="WOK5863" s="25"/>
      <x:c r="WOL5863" s="25"/>
      <x:c r="WOM5863" s="25"/>
      <x:c r="WON5863" s="25"/>
      <x:c r="WOO5863" s="25"/>
      <x:c r="WOP5863" s="25"/>
      <x:c r="WOQ5863" s="25"/>
      <x:c r="WOR5863" s="25"/>
      <x:c r="WOS5863" s="25"/>
      <x:c r="WOT5863" s="25"/>
      <x:c r="WOU5863" s="25"/>
      <x:c r="WOV5863" s="25"/>
      <x:c r="WOW5863" s="25"/>
      <x:c r="WOX5863" s="25"/>
      <x:c r="WOY5863" s="25"/>
      <x:c r="WOZ5863" s="25"/>
      <x:c r="WPA5863" s="25"/>
      <x:c r="WPB5863" s="25"/>
      <x:c r="WPC5863" s="25"/>
      <x:c r="WPD5863" s="25"/>
      <x:c r="WPE5863" s="25"/>
      <x:c r="WPF5863" s="25"/>
      <x:c r="WPG5863" s="25"/>
      <x:c r="WPH5863" s="25"/>
      <x:c r="WPI5863" s="25"/>
      <x:c r="WPJ5863" s="25"/>
      <x:c r="WPK5863" s="25"/>
      <x:c r="WPL5863" s="25"/>
      <x:c r="WPM5863" s="25"/>
      <x:c r="WPN5863" s="25"/>
      <x:c r="WPO5863" s="25"/>
      <x:c r="WPP5863" s="25"/>
      <x:c r="WPQ5863" s="25"/>
      <x:c r="WPR5863" s="25"/>
      <x:c r="WPS5863" s="25"/>
      <x:c r="WPT5863" s="25"/>
      <x:c r="WPU5863" s="25"/>
      <x:c r="WPV5863" s="25"/>
      <x:c r="WPW5863" s="25"/>
      <x:c r="WPX5863" s="25"/>
      <x:c r="WPY5863" s="25"/>
      <x:c r="WPZ5863" s="25"/>
      <x:c r="WQA5863" s="25"/>
      <x:c r="WQB5863" s="25"/>
      <x:c r="WQC5863" s="25"/>
      <x:c r="WQD5863" s="25"/>
      <x:c r="WQE5863" s="25"/>
      <x:c r="WQF5863" s="25"/>
      <x:c r="WQG5863" s="25"/>
      <x:c r="WQH5863" s="25"/>
      <x:c r="WQI5863" s="25"/>
      <x:c r="WQJ5863" s="25"/>
      <x:c r="WQK5863" s="25"/>
      <x:c r="WQL5863" s="25"/>
      <x:c r="WQM5863" s="25"/>
      <x:c r="WQN5863" s="25"/>
      <x:c r="WQO5863" s="25"/>
      <x:c r="WQP5863" s="25"/>
      <x:c r="WQQ5863" s="25"/>
      <x:c r="WQR5863" s="25"/>
      <x:c r="WQS5863" s="25"/>
      <x:c r="WQT5863" s="25"/>
      <x:c r="WQU5863" s="25"/>
      <x:c r="WQV5863" s="25"/>
      <x:c r="WQW5863" s="25"/>
      <x:c r="WQX5863" s="25"/>
      <x:c r="WQY5863" s="25"/>
      <x:c r="WQZ5863" s="25"/>
      <x:c r="WRA5863" s="25"/>
      <x:c r="WRB5863" s="25"/>
      <x:c r="WRC5863" s="25"/>
      <x:c r="WRD5863" s="25"/>
      <x:c r="WRE5863" s="25"/>
      <x:c r="WRF5863" s="25"/>
      <x:c r="WRG5863" s="25"/>
      <x:c r="WRH5863" s="25"/>
      <x:c r="WRI5863" s="25"/>
      <x:c r="WRJ5863" s="25"/>
      <x:c r="WRK5863" s="25"/>
      <x:c r="WRL5863" s="25"/>
      <x:c r="WRM5863" s="25"/>
      <x:c r="WRN5863" s="25"/>
      <x:c r="WRO5863" s="25"/>
      <x:c r="WRP5863" s="25"/>
      <x:c r="WRQ5863" s="25"/>
      <x:c r="WRR5863" s="25"/>
      <x:c r="WRS5863" s="25"/>
      <x:c r="WRT5863" s="25"/>
      <x:c r="WRU5863" s="25"/>
      <x:c r="WRV5863" s="25"/>
      <x:c r="WRW5863" s="25"/>
      <x:c r="WRX5863" s="25"/>
      <x:c r="WRY5863" s="25"/>
      <x:c r="WRZ5863" s="25"/>
      <x:c r="WSA5863" s="25"/>
      <x:c r="WSB5863" s="25"/>
      <x:c r="WSC5863" s="25"/>
      <x:c r="WSD5863" s="25"/>
      <x:c r="WSE5863" s="25"/>
      <x:c r="WSF5863" s="25"/>
      <x:c r="WSG5863" s="25"/>
      <x:c r="WSH5863" s="25"/>
      <x:c r="WSI5863" s="25"/>
      <x:c r="WSJ5863" s="25"/>
      <x:c r="WSK5863" s="25"/>
      <x:c r="WSL5863" s="25"/>
      <x:c r="WSM5863" s="25"/>
      <x:c r="WSN5863" s="25"/>
      <x:c r="WSO5863" s="25"/>
      <x:c r="WSP5863" s="25"/>
      <x:c r="WSQ5863" s="25"/>
      <x:c r="WSR5863" s="25"/>
      <x:c r="WSS5863" s="25"/>
      <x:c r="WST5863" s="25"/>
      <x:c r="WSU5863" s="25"/>
      <x:c r="WSV5863" s="25"/>
      <x:c r="WSW5863" s="25"/>
      <x:c r="WSX5863" s="25"/>
      <x:c r="WSY5863" s="25"/>
      <x:c r="WSZ5863" s="25"/>
      <x:c r="WTA5863" s="25"/>
      <x:c r="WTB5863" s="25"/>
      <x:c r="WTC5863" s="25"/>
      <x:c r="WTD5863" s="25"/>
      <x:c r="WTE5863" s="25"/>
      <x:c r="WTF5863" s="25"/>
      <x:c r="WTG5863" s="25"/>
      <x:c r="WTH5863" s="25"/>
      <x:c r="WTI5863" s="25"/>
      <x:c r="WTJ5863" s="25"/>
      <x:c r="WTK5863" s="25"/>
      <x:c r="WTL5863" s="25"/>
      <x:c r="WTM5863" s="25"/>
      <x:c r="WTN5863" s="25"/>
      <x:c r="WTO5863" s="25"/>
      <x:c r="WTP5863" s="25"/>
      <x:c r="WTQ5863" s="25"/>
      <x:c r="WTR5863" s="25"/>
      <x:c r="WTS5863" s="25"/>
      <x:c r="WTT5863" s="25"/>
      <x:c r="WTU5863" s="25"/>
      <x:c r="WTV5863" s="25"/>
      <x:c r="WTW5863" s="25"/>
      <x:c r="WTX5863" s="25"/>
      <x:c r="WTY5863" s="25"/>
      <x:c r="WTZ5863" s="25"/>
      <x:c r="WUA5863" s="25"/>
      <x:c r="WUB5863" s="25"/>
      <x:c r="WUC5863" s="25"/>
      <x:c r="WUD5863" s="25"/>
      <x:c r="WUE5863" s="25"/>
      <x:c r="WUF5863" s="25"/>
      <x:c r="WUG5863" s="25"/>
      <x:c r="WUH5863" s="25"/>
      <x:c r="WUI5863" s="25"/>
      <x:c r="WUJ5863" s="25"/>
      <x:c r="WUK5863" s="25"/>
      <x:c r="WUL5863" s="25"/>
      <x:c r="WUM5863" s="25"/>
      <x:c r="WUN5863" s="25"/>
      <x:c r="WUO5863" s="25"/>
      <x:c r="WUP5863" s="25"/>
      <x:c r="WUQ5863" s="25"/>
      <x:c r="WUR5863" s="25"/>
      <x:c r="WUS5863" s="25"/>
      <x:c r="WUT5863" s="25"/>
      <x:c r="WUU5863" s="25"/>
      <x:c r="WUV5863" s="25"/>
      <x:c r="WUW5863" s="25"/>
      <x:c r="WUX5863" s="25"/>
      <x:c r="WUY5863" s="25"/>
      <x:c r="WUZ5863" s="25"/>
      <x:c r="WVA5863" s="25"/>
      <x:c r="WVB5863" s="25"/>
      <x:c r="WVC5863" s="25"/>
      <x:c r="WVD5863" s="25"/>
      <x:c r="WVE5863" s="25"/>
      <x:c r="WVF5863" s="25"/>
      <x:c r="WVG5863" s="25"/>
      <x:c r="WVH5863" s="25"/>
      <x:c r="WVI5863" s="25"/>
      <x:c r="WVJ5863" s="25"/>
      <x:c r="WVK5863" s="25"/>
      <x:c r="WVL5863" s="25"/>
      <x:c r="WVM5863" s="25"/>
      <x:c r="WVN5863" s="25"/>
      <x:c r="WVO5863" s="25"/>
      <x:c r="WVP5863" s="25"/>
      <x:c r="WVQ5863" s="25"/>
      <x:c r="WVR5863" s="25"/>
      <x:c r="WVS5863" s="25"/>
      <x:c r="WVT5863" s="25"/>
      <x:c r="WVU5863" s="25"/>
      <x:c r="WVV5863" s="25"/>
      <x:c r="WVW5863" s="25"/>
      <x:c r="WVX5863" s="25"/>
      <x:c r="WVY5863" s="25"/>
      <x:c r="WVZ5863" s="25"/>
      <x:c r="WWA5863" s="25"/>
      <x:c r="WWB5863" s="25"/>
      <x:c r="WWC5863" s="25"/>
      <x:c r="WWD5863" s="25"/>
      <x:c r="WWE5863" s="25"/>
      <x:c r="WWF5863" s="25"/>
      <x:c r="WWG5863" s="25"/>
      <x:c r="WWH5863" s="25"/>
      <x:c r="WWI5863" s="25"/>
      <x:c r="WWJ5863" s="25"/>
      <x:c r="WWK5863" s="25"/>
      <x:c r="WWL5863" s="25"/>
      <x:c r="WWM5863" s="25"/>
      <x:c r="WWN5863" s="25"/>
      <x:c r="WWO5863" s="25"/>
      <x:c r="WWP5863" s="25"/>
      <x:c r="WWQ5863" s="25"/>
      <x:c r="WWR5863" s="25"/>
      <x:c r="WWS5863" s="25"/>
      <x:c r="WWT5863" s="25"/>
      <x:c r="WWU5863" s="25"/>
      <x:c r="WWV5863" s="25"/>
      <x:c r="WWW5863" s="25"/>
      <x:c r="WWX5863" s="25"/>
      <x:c r="WWY5863" s="25"/>
      <x:c r="WWZ5863" s="25"/>
      <x:c r="WXA5863" s="25"/>
      <x:c r="WXB5863" s="25"/>
      <x:c r="WXC5863" s="25"/>
      <x:c r="WXD5863" s="25"/>
      <x:c r="WXE5863" s="25"/>
      <x:c r="WXF5863" s="25"/>
      <x:c r="WXG5863" s="25"/>
      <x:c r="WXH5863" s="25"/>
      <x:c r="WXI5863" s="25"/>
      <x:c r="WXJ5863" s="25"/>
      <x:c r="WXK5863" s="25"/>
      <x:c r="WXL5863" s="25"/>
      <x:c r="WXM5863" s="25"/>
      <x:c r="WXN5863" s="25"/>
      <x:c r="WXO5863" s="25"/>
      <x:c r="WXP5863" s="25"/>
      <x:c r="WXQ5863" s="25"/>
      <x:c r="WXR5863" s="25"/>
      <x:c r="WXS5863" s="25"/>
      <x:c r="WXT5863" s="25"/>
      <x:c r="WXU5863" s="25"/>
      <x:c r="WXV5863" s="25"/>
      <x:c r="WXW5863" s="25"/>
      <x:c r="WXX5863" s="25"/>
      <x:c r="WXY5863" s="25"/>
      <x:c r="WXZ5863" s="25"/>
      <x:c r="WYA5863" s="25"/>
      <x:c r="WYB5863" s="25"/>
      <x:c r="WYC5863" s="25"/>
      <x:c r="WYD5863" s="25"/>
      <x:c r="WYE5863" s="25"/>
      <x:c r="WYF5863" s="25"/>
      <x:c r="WYG5863" s="25"/>
      <x:c r="WYH5863" s="25"/>
      <x:c r="WYI5863" s="25"/>
      <x:c r="WYJ5863" s="25"/>
      <x:c r="WYK5863" s="25"/>
      <x:c r="WYL5863" s="25"/>
      <x:c r="WYM5863" s="25"/>
      <x:c r="WYN5863" s="25"/>
      <x:c r="WYO5863" s="25"/>
      <x:c r="WYP5863" s="25"/>
      <x:c r="WYQ5863" s="25"/>
      <x:c r="WYR5863" s="25"/>
      <x:c r="WYS5863" s="25"/>
      <x:c r="WYT5863" s="25"/>
      <x:c r="WYU5863" s="25"/>
      <x:c r="WYV5863" s="25"/>
      <x:c r="WYW5863" s="25"/>
      <x:c r="WYX5863" s="25"/>
      <x:c r="WYY5863" s="25"/>
      <x:c r="WYZ5863" s="25"/>
      <x:c r="WZA5863" s="25"/>
      <x:c r="WZB5863" s="25"/>
      <x:c r="WZC5863" s="25"/>
      <x:c r="WZD5863" s="25"/>
      <x:c r="WZE5863" s="25"/>
      <x:c r="WZF5863" s="25"/>
      <x:c r="WZG5863" s="25"/>
      <x:c r="WZH5863" s="25"/>
      <x:c r="WZI5863" s="25"/>
      <x:c r="WZJ5863" s="25"/>
      <x:c r="WZK5863" s="25"/>
      <x:c r="WZL5863" s="25"/>
      <x:c r="WZM5863" s="25"/>
      <x:c r="WZN5863" s="25"/>
      <x:c r="WZO5863" s="25"/>
      <x:c r="WZP5863" s="25"/>
      <x:c r="WZQ5863" s="25"/>
      <x:c r="WZR5863" s="25"/>
      <x:c r="WZS5863" s="25"/>
      <x:c r="WZT5863" s="25"/>
      <x:c r="WZU5863" s="25"/>
      <x:c r="WZV5863" s="25"/>
      <x:c r="WZW5863" s="25"/>
      <x:c r="WZX5863" s="25"/>
      <x:c r="WZY5863" s="25"/>
      <x:c r="WZZ5863" s="25"/>
      <x:c r="XAA5863" s="25"/>
      <x:c r="XAB5863" s="25"/>
      <x:c r="XAC5863" s="25"/>
      <x:c r="XAD5863" s="25"/>
      <x:c r="XAE5863" s="25"/>
      <x:c r="XAF5863" s="25"/>
      <x:c r="XAG5863" s="25"/>
      <x:c r="XAH5863" s="25"/>
      <x:c r="XAI5863" s="25"/>
      <x:c r="XAJ5863" s="25"/>
      <x:c r="XAK5863" s="25"/>
      <x:c r="XAL5863" s="25"/>
      <x:c r="XAM5863" s="25"/>
      <x:c r="XAN5863" s="25"/>
      <x:c r="XAO5863" s="25"/>
      <x:c r="XAP5863" s="25"/>
      <x:c r="XAQ5863" s="25"/>
      <x:c r="XAR5863" s="25"/>
      <x:c r="XAS5863" s="25"/>
      <x:c r="XAT5863" s="25"/>
      <x:c r="XAU5863" s="25"/>
      <x:c r="XAV5863" s="25"/>
      <x:c r="XAW5863" s="25"/>
      <x:c r="XAX5863" s="25"/>
      <x:c r="XAY5863" s="25"/>
      <x:c r="XAZ5863" s="25"/>
      <x:c r="XBA5863" s="25"/>
      <x:c r="XBB5863" s="25"/>
      <x:c r="XBC5863" s="25"/>
      <x:c r="XBD5863" s="25"/>
      <x:c r="XBE5863" s="25"/>
      <x:c r="XBF5863" s="25"/>
      <x:c r="XBG5863" s="25"/>
      <x:c r="XBH5863" s="25"/>
      <x:c r="XBI5863" s="25"/>
      <x:c r="XBJ5863" s="25"/>
      <x:c r="XBK5863" s="25"/>
      <x:c r="XBL5863" s="25"/>
      <x:c r="XBM5863" s="25"/>
      <x:c r="XBN5863" s="25"/>
      <x:c r="XBO5863" s="25"/>
      <x:c r="XBP5863" s="25"/>
      <x:c r="XBQ5863" s="25"/>
      <x:c r="XBR5863" s="25"/>
      <x:c r="XBS5863" s="25"/>
      <x:c r="XBT5863" s="25"/>
      <x:c r="XBU5863" s="25"/>
      <x:c r="XBV5863" s="25"/>
      <x:c r="XBW5863" s="25"/>
      <x:c r="XBX5863" s="25"/>
      <x:c r="XBY5863" s="25"/>
      <x:c r="XBZ5863" s="25"/>
      <x:c r="XCA5863" s="25"/>
      <x:c r="XCB5863" s="25"/>
      <x:c r="XCC5863" s="25"/>
      <x:c r="XCD5863" s="25"/>
      <x:c r="XCE5863" s="25"/>
      <x:c r="XCF5863" s="25"/>
      <x:c r="XCG5863" s="25"/>
      <x:c r="XCH5863" s="25"/>
      <x:c r="XCI5863" s="25"/>
      <x:c r="XCJ5863" s="25"/>
      <x:c r="XCK5863" s="25"/>
      <x:c r="XCL5863" s="25"/>
      <x:c r="XCM5863" s="25"/>
      <x:c r="XCN5863" s="25"/>
      <x:c r="XCO5863" s="25"/>
      <x:c r="XCP5863" s="25"/>
      <x:c r="XCQ5863" s="25"/>
      <x:c r="XCR5863" s="25"/>
      <x:c r="XCS5863" s="25"/>
      <x:c r="XCT5863" s="25"/>
      <x:c r="XCU5863" s="25"/>
      <x:c r="XCV5863" s="25"/>
      <x:c r="XCW5863" s="25"/>
      <x:c r="XCX5863" s="25"/>
      <x:c r="XCY5863" s="25"/>
      <x:c r="XCZ5863" s="25"/>
      <x:c r="XDA5863" s="25"/>
      <x:c r="XDB5863" s="25"/>
      <x:c r="XDC5863" s="25"/>
      <x:c r="XDD5863" s="25"/>
      <x:c r="XDE5863" s="25"/>
      <x:c r="XDF5863" s="25"/>
      <x:c r="XDG5863" s="25"/>
      <x:c r="XDH5863" s="25"/>
      <x:c r="XDI5863" s="25"/>
      <x:c r="XDJ5863" s="25"/>
      <x:c r="XDK5863" s="25"/>
      <x:c r="XDL5863" s="25"/>
      <x:c r="XDM5863" s="25"/>
      <x:c r="XDN5863" s="25"/>
      <x:c r="XDO5863" s="25"/>
      <x:c r="XDP5863" s="25"/>
      <x:c r="XDQ5863" s="25"/>
      <x:c r="XDR5863" s="25"/>
      <x:c r="XDS5863" s="25"/>
      <x:c r="XDT5863" s="25"/>
      <x:c r="XDU5863" s="25"/>
      <x:c r="XDV5863" s="25"/>
      <x:c r="XDW5863" s="25"/>
      <x:c r="XDX5863" s="25"/>
      <x:c r="XDY5863" s="25"/>
      <x:c r="XDZ5863" s="25"/>
      <x:c r="XEA5863" s="25"/>
      <x:c r="XEB5863" s="25"/>
      <x:c r="XEC5863" s="25"/>
      <x:c r="XED5863" s="25"/>
      <x:c r="XEE5863" s="25"/>
      <x:c r="XEF5863" s="25"/>
      <x:c r="XEG5863" s="25"/>
      <x:c r="XEH5863" s="25"/>
      <x:c r="XEI5863" s="25"/>
      <x:c r="XEJ5863" s="25"/>
      <x:c r="XEK5863" s="25"/>
      <x:c r="XEL5863" s="25"/>
      <x:c r="XEM5863" s="25"/>
      <x:c r="XEN5863" s="25"/>
      <x:c r="XEO5863" s="25"/>
      <x:c r="XEP5863" s="25"/>
      <x:c r="XEQ5863" s="25"/>
      <x:c r="XER5863" s="25"/>
      <x:c r="XES5863" s="25"/>
      <x:c r="XET5863" s="25"/>
      <x:c r="XEU5863" s="25"/>
      <x:c r="XEV5863" s="25"/>
      <x:c r="XEW5863" s="25"/>
      <x:c r="XEX5863" s="25"/>
      <x:c r="XEY5863" s="25"/>
      <x:c r="XEZ5863" s="25"/>
      <x:c r="XFA5863" s="25"/>
      <x:c r="XFB5863" s="25"/>
      <x:c r="XFC5863" s="25"/>
      <x:c r="XFD5863" s="25"/>
    </x:row>
    <x:row r="5864" spans="1:43" s="6" customFormat="1">
      <x:c r="A5864" s="386">
        <x:v>469423</x:v>
      </x:c>
      <x:c r="B5864" s="6">
        <x:v>1367</x:v>
      </x:c>
      <x:c r="C5864" s="6">
        <x:f>129/30</x:f>
        <x:v>4.3</x:v>
      </x:c>
      <x:c r="G5864" s="6">
        <x:v>1</x:v>
      </x:c>
      <x:c r="I5864" s="6" t="s">
        <x:v>746</x:v>
      </x:c>
      <x:c r="AG5864" s="93"/>
      <x:c r="AL5864" s="171" t="s">
        <x:v>858</x:v>
      </x:c>
      <x:c r="AM5864" s="171"/>
      <x:c r="AN5864" s="171"/>
      <x:c r="AO5864" s="171"/>
      <x:c r="AP5864" s="171"/>
      <x:c r="AQ5864" s="171"/>
    </x:row>
    <x:row r="5865" spans="1:16384" customFormat="1">
      <x:c r="A5865" s="25">
        <x:v>469424</x:v>
      </x:c>
      <x:c r="B5865" s="25">
        <x:v>1368</x:v>
      </x:c>
      <x:c r="C5865" s="25">
        <x:v>0.001</x:v>
      </x:c>
      <x:c r="D5865" s="25"/>
      <x:c r="E5865" s="25">
        <x:v>1</x:v>
      </x:c>
      <x:c r="F5865" s="25"/>
      <x:c r="G5865" s="25"/>
      <x:c r="H5865" s="25"/>
      <x:c r="I5865" s="25"/>
      <x:c r="J5865" s="25"/>
      <x:c r="K5865" s="25"/>
      <x:c r="L5865" s="25"/>
      <x:c r="M5865" s="25"/>
      <x:c r="N5865" s="25"/>
      <x:c r="O5865" s="25"/>
      <x:c r="P5865" s="25"/>
      <x:c r="Q5865" s="25"/>
      <x:c r="R5865" s="25"/>
      <x:c r="S5865" s="25"/>
      <x:c r="T5865" s="25"/>
      <x:c r="U5865" s="25"/>
      <x:c r="V5865" s="25"/>
      <x:c r="W5865" s="25"/>
      <x:c r="X5865" s="25"/>
      <x:c r="Y5865" s="25"/>
      <x:c r="Z5865" s="25"/>
      <x:c r="AA5865" s="25"/>
      <x:c r="AB5865" s="25"/>
      <x:c r="AC5865" s="25"/>
      <x:c r="AD5865" s="25"/>
      <x:c r="AE5865" s="25"/>
      <x:c r="AF5865" s="25"/>
      <x:c r="AG5865" s="25"/>
      <x:c r="AH5865" s="25"/>
      <x:c r="AI5865" s="25"/>
      <x:c r="AJ5865" s="25"/>
      <x:c r="AK5865" s="25"/>
      <x:c r="AL5865" s="25" t="s">
        <x:v>859</x:v>
      </x:c>
      <x:c r="AM5865" s="25"/>
      <x:c r="AN5865" s="25"/>
      <x:c r="AO5865" s="25"/>
      <x:c r="AP5865" s="25"/>
      <x:c r="AQ5865" s="25"/>
      <x:c r="AR5865" s="25"/>
      <x:c r="AS5865" s="25"/>
      <x:c r="AT5865" s="25"/>
      <x:c r="AU5865" s="25"/>
      <x:c r="AV5865" s="25"/>
      <x:c r="AW5865" s="25"/>
      <x:c r="AX5865" s="25"/>
      <x:c r="AY5865" s="25"/>
      <x:c r="AZ5865" s="25"/>
      <x:c r="BA5865" s="25"/>
      <x:c r="BB5865" s="25"/>
      <x:c r="BC5865" s="25"/>
      <x:c r="BD5865" s="25"/>
      <x:c r="BE5865" s="25"/>
      <x:c r="BF5865" s="25"/>
      <x:c r="BG5865" s="25"/>
      <x:c r="BH5865" s="25"/>
      <x:c r="BI5865" s="25"/>
      <x:c r="BJ5865" s="25"/>
      <x:c r="BK5865" s="25"/>
      <x:c r="BL5865" s="25"/>
      <x:c r="BM5865" s="25"/>
      <x:c r="BN5865" s="25"/>
      <x:c r="BO5865" s="25"/>
      <x:c r="BP5865" s="25"/>
      <x:c r="BQ5865" s="25"/>
      <x:c r="BR5865" s="25"/>
      <x:c r="BS5865" s="25"/>
      <x:c r="BT5865" s="25"/>
      <x:c r="BU5865" s="25"/>
      <x:c r="BV5865" s="25"/>
      <x:c r="BW5865" s="25"/>
      <x:c r="BX5865" s="25"/>
      <x:c r="BY5865" s="25"/>
      <x:c r="BZ5865" s="25"/>
      <x:c r="CA5865" s="25"/>
      <x:c r="CB5865" s="25"/>
      <x:c r="CC5865" s="25"/>
      <x:c r="CD5865" s="25"/>
      <x:c r="CE5865" s="25"/>
      <x:c r="CF5865" s="25"/>
      <x:c r="CG5865" s="25"/>
      <x:c r="CH5865" s="25"/>
      <x:c r="CI5865" s="25"/>
      <x:c r="CJ5865" s="25"/>
      <x:c r="CK5865" s="25"/>
      <x:c r="CL5865" s="25"/>
      <x:c r="CM5865" s="25"/>
      <x:c r="CN5865" s="25"/>
      <x:c r="CO5865" s="25"/>
      <x:c r="CP5865" s="25"/>
      <x:c r="CQ5865" s="25"/>
      <x:c r="CR5865" s="25"/>
      <x:c r="CS5865" s="25"/>
      <x:c r="CT5865" s="25"/>
      <x:c r="CU5865" s="25"/>
      <x:c r="CV5865" s="25"/>
      <x:c r="CW5865" s="25"/>
      <x:c r="CX5865" s="25"/>
      <x:c r="CY5865" s="25"/>
      <x:c r="CZ5865" s="25"/>
      <x:c r="DA5865" s="25"/>
      <x:c r="DB5865" s="25"/>
      <x:c r="DC5865" s="25"/>
      <x:c r="DD5865" s="25"/>
      <x:c r="DE5865" s="25"/>
      <x:c r="DF5865" s="25"/>
      <x:c r="DG5865" s="25"/>
      <x:c r="DH5865" s="25"/>
      <x:c r="DI5865" s="25"/>
      <x:c r="DJ5865" s="25"/>
      <x:c r="DK5865" s="25"/>
      <x:c r="DL5865" s="25"/>
      <x:c r="DM5865" s="25"/>
      <x:c r="DN5865" s="25"/>
      <x:c r="DO5865" s="25"/>
      <x:c r="DP5865" s="25"/>
      <x:c r="DQ5865" s="25"/>
      <x:c r="DR5865" s="25"/>
      <x:c r="DS5865" s="25"/>
      <x:c r="DT5865" s="25"/>
      <x:c r="DU5865" s="25"/>
      <x:c r="DV5865" s="25"/>
      <x:c r="DW5865" s="25"/>
      <x:c r="DX5865" s="25"/>
      <x:c r="DY5865" s="25"/>
      <x:c r="DZ5865" s="25"/>
      <x:c r="EA5865" s="25"/>
      <x:c r="EB5865" s="25"/>
      <x:c r="EC5865" s="25"/>
      <x:c r="ED5865" s="25"/>
      <x:c r="EE5865" s="25"/>
      <x:c r="EF5865" s="25"/>
      <x:c r="EG5865" s="25"/>
      <x:c r="EH5865" s="25"/>
      <x:c r="EI5865" s="25"/>
      <x:c r="EJ5865" s="25"/>
      <x:c r="EK5865" s="25"/>
      <x:c r="EL5865" s="25"/>
      <x:c r="EM5865" s="25"/>
      <x:c r="EN5865" s="25"/>
      <x:c r="EO5865" s="25"/>
      <x:c r="EP5865" s="25"/>
      <x:c r="EQ5865" s="25"/>
      <x:c r="ER5865" s="25"/>
      <x:c r="ES5865" s="25"/>
      <x:c r="ET5865" s="25"/>
      <x:c r="EU5865" s="25"/>
      <x:c r="EV5865" s="25"/>
      <x:c r="EW5865" s="25"/>
      <x:c r="EX5865" s="25"/>
      <x:c r="EY5865" s="25"/>
      <x:c r="EZ5865" s="25"/>
      <x:c r="FA5865" s="25"/>
      <x:c r="FB5865" s="25"/>
      <x:c r="FC5865" s="25"/>
      <x:c r="FD5865" s="25"/>
      <x:c r="FE5865" s="25"/>
      <x:c r="FF5865" s="25"/>
      <x:c r="FG5865" s="25"/>
      <x:c r="FH5865" s="25"/>
      <x:c r="FI5865" s="25"/>
      <x:c r="FJ5865" s="25"/>
      <x:c r="FK5865" s="25"/>
      <x:c r="FL5865" s="25"/>
      <x:c r="FM5865" s="25"/>
      <x:c r="FN5865" s="25"/>
      <x:c r="FO5865" s="25"/>
      <x:c r="FP5865" s="25"/>
      <x:c r="FQ5865" s="25"/>
      <x:c r="FR5865" s="25"/>
      <x:c r="FS5865" s="25"/>
      <x:c r="FT5865" s="25"/>
      <x:c r="FU5865" s="25"/>
      <x:c r="FV5865" s="25"/>
      <x:c r="FW5865" s="25"/>
      <x:c r="FX5865" s="25"/>
      <x:c r="FY5865" s="25"/>
      <x:c r="FZ5865" s="25"/>
      <x:c r="GA5865" s="25"/>
      <x:c r="GB5865" s="25"/>
      <x:c r="GC5865" s="25"/>
      <x:c r="GD5865" s="25"/>
      <x:c r="GE5865" s="25"/>
      <x:c r="GF5865" s="25"/>
      <x:c r="GG5865" s="25"/>
      <x:c r="GH5865" s="25"/>
      <x:c r="GI5865" s="25"/>
      <x:c r="GJ5865" s="25"/>
      <x:c r="GK5865" s="25"/>
      <x:c r="GL5865" s="25"/>
      <x:c r="GM5865" s="25"/>
      <x:c r="GN5865" s="25"/>
      <x:c r="GO5865" s="25"/>
      <x:c r="GP5865" s="25"/>
      <x:c r="GQ5865" s="25"/>
      <x:c r="GR5865" s="25"/>
      <x:c r="GS5865" s="25"/>
      <x:c r="GT5865" s="25"/>
      <x:c r="GU5865" s="25"/>
      <x:c r="GV5865" s="25"/>
      <x:c r="GW5865" s="25"/>
      <x:c r="GX5865" s="25"/>
      <x:c r="GY5865" s="25"/>
      <x:c r="GZ5865" s="25"/>
      <x:c r="HA5865" s="25"/>
      <x:c r="HB5865" s="25"/>
      <x:c r="HC5865" s="25"/>
      <x:c r="HD5865" s="25"/>
      <x:c r="HE5865" s="25"/>
      <x:c r="HF5865" s="25"/>
      <x:c r="HG5865" s="25"/>
      <x:c r="HH5865" s="25"/>
      <x:c r="HI5865" s="25"/>
      <x:c r="HJ5865" s="25"/>
      <x:c r="HK5865" s="25"/>
      <x:c r="HL5865" s="25"/>
      <x:c r="HM5865" s="25"/>
      <x:c r="HN5865" s="25"/>
      <x:c r="HO5865" s="25"/>
      <x:c r="HP5865" s="25"/>
      <x:c r="HQ5865" s="25"/>
      <x:c r="HR5865" s="25"/>
      <x:c r="HS5865" s="25"/>
      <x:c r="HT5865" s="25"/>
      <x:c r="HU5865" s="25"/>
      <x:c r="HV5865" s="25"/>
      <x:c r="HW5865" s="25"/>
      <x:c r="HX5865" s="25"/>
      <x:c r="HY5865" s="25"/>
      <x:c r="HZ5865" s="25"/>
      <x:c r="IA5865" s="25"/>
      <x:c r="IB5865" s="25"/>
      <x:c r="IC5865" s="25"/>
      <x:c r="ID5865" s="25"/>
      <x:c r="IE5865" s="25"/>
      <x:c r="IF5865" s="25"/>
      <x:c r="IG5865" s="25"/>
      <x:c r="IH5865" s="25"/>
      <x:c r="II5865" s="25"/>
      <x:c r="IJ5865" s="25"/>
      <x:c r="IK5865" s="25"/>
      <x:c r="IL5865" s="25"/>
      <x:c r="IM5865" s="25"/>
      <x:c r="IN5865" s="25"/>
      <x:c r="IO5865" s="25"/>
      <x:c r="IP5865" s="25"/>
      <x:c r="IQ5865" s="25"/>
      <x:c r="IR5865" s="25"/>
      <x:c r="IS5865" s="25"/>
      <x:c r="IT5865" s="25"/>
      <x:c r="IU5865" s="25"/>
      <x:c r="IV5865" s="25"/>
      <x:c r="IW5865" s="25"/>
      <x:c r="IX5865" s="25"/>
      <x:c r="IY5865" s="25"/>
      <x:c r="IZ5865" s="25"/>
      <x:c r="JA5865" s="25"/>
      <x:c r="JB5865" s="25"/>
      <x:c r="JC5865" s="25"/>
      <x:c r="JD5865" s="25"/>
      <x:c r="JE5865" s="25"/>
      <x:c r="JF5865" s="25"/>
      <x:c r="JG5865" s="25"/>
      <x:c r="JH5865" s="25"/>
      <x:c r="JI5865" s="25"/>
      <x:c r="JJ5865" s="25"/>
      <x:c r="JK5865" s="25"/>
      <x:c r="JL5865" s="25"/>
      <x:c r="JM5865" s="25"/>
      <x:c r="JN5865" s="25"/>
      <x:c r="JO5865" s="25"/>
      <x:c r="JP5865" s="25"/>
      <x:c r="JQ5865" s="25"/>
      <x:c r="JR5865" s="25"/>
      <x:c r="JS5865" s="25"/>
      <x:c r="JT5865" s="25"/>
      <x:c r="JU5865" s="25"/>
      <x:c r="JV5865" s="25"/>
      <x:c r="JW5865" s="25"/>
      <x:c r="JX5865" s="25"/>
      <x:c r="JY5865" s="25"/>
      <x:c r="JZ5865" s="25"/>
      <x:c r="KA5865" s="25"/>
      <x:c r="KB5865" s="25"/>
      <x:c r="KC5865" s="25"/>
      <x:c r="KD5865" s="25"/>
      <x:c r="KE5865" s="25"/>
      <x:c r="KF5865" s="25"/>
      <x:c r="KG5865" s="25"/>
      <x:c r="KH5865" s="25"/>
      <x:c r="KI5865" s="25"/>
      <x:c r="KJ5865" s="25"/>
      <x:c r="KK5865" s="25"/>
      <x:c r="KL5865" s="25"/>
      <x:c r="KM5865" s="25"/>
      <x:c r="KN5865" s="25"/>
      <x:c r="KO5865" s="25"/>
      <x:c r="KP5865" s="25"/>
      <x:c r="KQ5865" s="25"/>
      <x:c r="KR5865" s="25"/>
      <x:c r="KS5865" s="25"/>
      <x:c r="KT5865" s="25"/>
      <x:c r="KU5865" s="25"/>
      <x:c r="KV5865" s="25"/>
      <x:c r="KW5865" s="25"/>
      <x:c r="KX5865" s="25"/>
      <x:c r="KY5865" s="25"/>
      <x:c r="KZ5865" s="25"/>
      <x:c r="LA5865" s="25"/>
      <x:c r="LB5865" s="25"/>
      <x:c r="LC5865" s="25"/>
      <x:c r="LD5865" s="25"/>
      <x:c r="LE5865" s="25"/>
      <x:c r="LF5865" s="25"/>
      <x:c r="LG5865" s="25"/>
      <x:c r="LH5865" s="25"/>
      <x:c r="LI5865" s="25"/>
      <x:c r="LJ5865" s="25"/>
      <x:c r="LK5865" s="25"/>
      <x:c r="LL5865" s="25"/>
      <x:c r="LM5865" s="25"/>
      <x:c r="LN5865" s="25"/>
      <x:c r="LO5865" s="25"/>
      <x:c r="LP5865" s="25"/>
      <x:c r="LQ5865" s="25"/>
      <x:c r="LR5865" s="25"/>
      <x:c r="LS5865" s="25"/>
      <x:c r="LT5865" s="25"/>
      <x:c r="LU5865" s="25"/>
      <x:c r="LV5865" s="25"/>
      <x:c r="LW5865" s="25"/>
      <x:c r="LX5865" s="25"/>
      <x:c r="LY5865" s="25"/>
      <x:c r="LZ5865" s="25"/>
      <x:c r="MA5865" s="25"/>
      <x:c r="MB5865" s="25"/>
      <x:c r="MC5865" s="25"/>
      <x:c r="MD5865" s="25"/>
      <x:c r="ME5865" s="25"/>
      <x:c r="MF5865" s="25"/>
      <x:c r="MG5865" s="25"/>
      <x:c r="MH5865" s="25"/>
      <x:c r="MI5865" s="25"/>
      <x:c r="MJ5865" s="25"/>
      <x:c r="MK5865" s="25"/>
      <x:c r="ML5865" s="25"/>
      <x:c r="MM5865" s="25"/>
      <x:c r="MN5865" s="25"/>
      <x:c r="MO5865" s="25"/>
      <x:c r="MP5865" s="25"/>
      <x:c r="MQ5865" s="25"/>
      <x:c r="MR5865" s="25"/>
      <x:c r="MS5865" s="25"/>
      <x:c r="MT5865" s="25"/>
      <x:c r="MU5865" s="25"/>
      <x:c r="MV5865" s="25"/>
      <x:c r="MW5865" s="25"/>
      <x:c r="MX5865" s="25"/>
      <x:c r="MY5865" s="25"/>
      <x:c r="MZ5865" s="25"/>
      <x:c r="NA5865" s="25"/>
      <x:c r="NB5865" s="25"/>
      <x:c r="NC5865" s="25"/>
      <x:c r="ND5865" s="25"/>
      <x:c r="NE5865" s="25"/>
      <x:c r="NF5865" s="25"/>
      <x:c r="NG5865" s="25"/>
      <x:c r="NH5865" s="25"/>
      <x:c r="NI5865" s="25"/>
      <x:c r="NJ5865" s="25"/>
      <x:c r="NK5865" s="25"/>
      <x:c r="NL5865" s="25"/>
      <x:c r="NM5865" s="25"/>
      <x:c r="NN5865" s="25"/>
      <x:c r="NO5865" s="25"/>
      <x:c r="NP5865" s="25"/>
      <x:c r="NQ5865" s="25"/>
      <x:c r="NR5865" s="25"/>
      <x:c r="NS5865" s="25"/>
      <x:c r="NT5865" s="25"/>
      <x:c r="NU5865" s="25"/>
      <x:c r="NV5865" s="25"/>
      <x:c r="NW5865" s="25"/>
      <x:c r="NX5865" s="25"/>
      <x:c r="NY5865" s="25"/>
      <x:c r="NZ5865" s="25"/>
      <x:c r="OA5865" s="25"/>
      <x:c r="OB5865" s="25"/>
      <x:c r="OC5865" s="25"/>
      <x:c r="OD5865" s="25"/>
      <x:c r="OE5865" s="25"/>
      <x:c r="OF5865" s="25"/>
      <x:c r="OG5865" s="25"/>
      <x:c r="OH5865" s="25"/>
      <x:c r="OI5865" s="25"/>
      <x:c r="OJ5865" s="25"/>
      <x:c r="OK5865" s="25"/>
      <x:c r="OL5865" s="25"/>
      <x:c r="OM5865" s="25"/>
      <x:c r="ON5865" s="25"/>
      <x:c r="OO5865" s="25"/>
      <x:c r="OP5865" s="25"/>
      <x:c r="OQ5865" s="25"/>
      <x:c r="OR5865" s="25"/>
      <x:c r="OS5865" s="25"/>
      <x:c r="OT5865" s="25"/>
      <x:c r="OU5865" s="25"/>
      <x:c r="OV5865" s="25"/>
      <x:c r="OW5865" s="25"/>
      <x:c r="OX5865" s="25"/>
      <x:c r="OY5865" s="25"/>
      <x:c r="OZ5865" s="25"/>
      <x:c r="PA5865" s="25"/>
      <x:c r="PB5865" s="25"/>
      <x:c r="PC5865" s="25"/>
      <x:c r="PD5865" s="25"/>
      <x:c r="PE5865" s="25"/>
      <x:c r="PF5865" s="25"/>
      <x:c r="PG5865" s="25"/>
      <x:c r="PH5865" s="25"/>
      <x:c r="PI5865" s="25"/>
      <x:c r="PJ5865" s="25"/>
      <x:c r="PK5865" s="25"/>
      <x:c r="PL5865" s="25"/>
      <x:c r="PM5865" s="25"/>
      <x:c r="PN5865" s="25"/>
      <x:c r="PO5865" s="25"/>
      <x:c r="PP5865" s="25"/>
      <x:c r="PQ5865" s="25"/>
      <x:c r="PR5865" s="25"/>
      <x:c r="PS5865" s="25"/>
      <x:c r="PT5865" s="25"/>
      <x:c r="PU5865" s="25"/>
      <x:c r="PV5865" s="25"/>
      <x:c r="PW5865" s="25"/>
      <x:c r="PX5865" s="25"/>
      <x:c r="PY5865" s="25"/>
      <x:c r="PZ5865" s="25"/>
      <x:c r="QA5865" s="25"/>
      <x:c r="QB5865" s="25"/>
      <x:c r="QC5865" s="25"/>
      <x:c r="QD5865" s="25"/>
      <x:c r="QE5865" s="25"/>
      <x:c r="QF5865" s="25"/>
      <x:c r="QG5865" s="25"/>
      <x:c r="QH5865" s="25"/>
      <x:c r="QI5865" s="25"/>
      <x:c r="QJ5865" s="25"/>
      <x:c r="QK5865" s="25"/>
      <x:c r="QL5865" s="25"/>
      <x:c r="QM5865" s="25"/>
      <x:c r="QN5865" s="25"/>
      <x:c r="QO5865" s="25"/>
      <x:c r="QP5865" s="25"/>
      <x:c r="QQ5865" s="25"/>
      <x:c r="QR5865" s="25"/>
      <x:c r="QS5865" s="25"/>
      <x:c r="QT5865" s="25"/>
      <x:c r="QU5865" s="25"/>
      <x:c r="QV5865" s="25"/>
      <x:c r="QW5865" s="25"/>
      <x:c r="QX5865" s="25"/>
      <x:c r="QY5865" s="25"/>
      <x:c r="QZ5865" s="25"/>
      <x:c r="RA5865" s="25"/>
      <x:c r="RB5865" s="25"/>
      <x:c r="RC5865" s="25"/>
      <x:c r="RD5865" s="25"/>
      <x:c r="RE5865" s="25"/>
      <x:c r="RF5865" s="25"/>
      <x:c r="RG5865" s="25"/>
      <x:c r="RH5865" s="25"/>
      <x:c r="RI5865" s="25"/>
      <x:c r="RJ5865" s="25"/>
      <x:c r="RK5865" s="25"/>
      <x:c r="RL5865" s="25"/>
      <x:c r="RM5865" s="25"/>
      <x:c r="RN5865" s="25"/>
      <x:c r="RO5865" s="25"/>
      <x:c r="RP5865" s="25"/>
      <x:c r="RQ5865" s="25"/>
      <x:c r="RR5865" s="25"/>
      <x:c r="RS5865" s="25"/>
      <x:c r="RT5865" s="25"/>
      <x:c r="RU5865" s="25"/>
      <x:c r="RV5865" s="25"/>
      <x:c r="RW5865" s="25"/>
      <x:c r="RX5865" s="25"/>
      <x:c r="RY5865" s="25"/>
      <x:c r="RZ5865" s="25"/>
      <x:c r="SA5865" s="25"/>
      <x:c r="SB5865" s="25"/>
      <x:c r="SC5865" s="25"/>
      <x:c r="SD5865" s="25"/>
      <x:c r="SE5865" s="25"/>
      <x:c r="SF5865" s="25"/>
      <x:c r="SG5865" s="25"/>
      <x:c r="SH5865" s="25"/>
      <x:c r="SI5865" s="25"/>
      <x:c r="SJ5865" s="25"/>
      <x:c r="SK5865" s="25"/>
      <x:c r="SL5865" s="25"/>
      <x:c r="SM5865" s="25"/>
      <x:c r="SN5865" s="25"/>
      <x:c r="SO5865" s="25"/>
      <x:c r="SP5865" s="25"/>
      <x:c r="SQ5865" s="25"/>
      <x:c r="SR5865" s="25"/>
      <x:c r="SS5865" s="25"/>
      <x:c r="ST5865" s="25"/>
      <x:c r="SU5865" s="25"/>
      <x:c r="SV5865" s="25"/>
      <x:c r="SW5865" s="25"/>
      <x:c r="SX5865" s="25"/>
      <x:c r="SY5865" s="25"/>
      <x:c r="SZ5865" s="25"/>
      <x:c r="TA5865" s="25"/>
      <x:c r="TB5865" s="25"/>
      <x:c r="TC5865" s="25"/>
      <x:c r="TD5865" s="25"/>
      <x:c r="TE5865" s="25"/>
      <x:c r="TF5865" s="25"/>
      <x:c r="TG5865" s="25"/>
      <x:c r="TH5865" s="25"/>
      <x:c r="TI5865" s="25"/>
      <x:c r="TJ5865" s="25"/>
      <x:c r="TK5865" s="25"/>
      <x:c r="TL5865" s="25"/>
      <x:c r="TM5865" s="25"/>
      <x:c r="TN5865" s="25"/>
      <x:c r="TO5865" s="25"/>
      <x:c r="TP5865" s="25"/>
      <x:c r="TQ5865" s="25"/>
      <x:c r="TR5865" s="25"/>
      <x:c r="TS5865" s="25"/>
      <x:c r="TT5865" s="25"/>
      <x:c r="TU5865" s="25"/>
      <x:c r="TV5865" s="25"/>
      <x:c r="TW5865" s="25"/>
      <x:c r="TX5865" s="25"/>
      <x:c r="TY5865" s="25"/>
      <x:c r="TZ5865" s="25"/>
      <x:c r="UA5865" s="25"/>
      <x:c r="UB5865" s="25"/>
      <x:c r="UC5865" s="25"/>
      <x:c r="UD5865" s="25"/>
      <x:c r="UE5865" s="25"/>
      <x:c r="UF5865" s="25"/>
      <x:c r="UG5865" s="25"/>
      <x:c r="UH5865" s="25"/>
      <x:c r="UI5865" s="25"/>
      <x:c r="UJ5865" s="25"/>
      <x:c r="UK5865" s="25"/>
      <x:c r="UL5865" s="25"/>
      <x:c r="UM5865" s="25"/>
      <x:c r="UN5865" s="25"/>
      <x:c r="UO5865" s="25"/>
      <x:c r="UP5865" s="25"/>
      <x:c r="UQ5865" s="25"/>
      <x:c r="UR5865" s="25"/>
      <x:c r="US5865" s="25"/>
      <x:c r="UT5865" s="25"/>
      <x:c r="UU5865" s="25"/>
      <x:c r="UV5865" s="25"/>
      <x:c r="UW5865" s="25"/>
      <x:c r="UX5865" s="25"/>
      <x:c r="UY5865" s="25"/>
      <x:c r="UZ5865" s="25"/>
      <x:c r="VA5865" s="25"/>
      <x:c r="VB5865" s="25"/>
      <x:c r="VC5865" s="25"/>
      <x:c r="VD5865" s="25"/>
      <x:c r="VE5865" s="25"/>
      <x:c r="VF5865" s="25"/>
      <x:c r="VG5865" s="25"/>
      <x:c r="VH5865" s="25"/>
      <x:c r="VI5865" s="25"/>
      <x:c r="VJ5865" s="25"/>
      <x:c r="VK5865" s="25"/>
      <x:c r="VL5865" s="25"/>
      <x:c r="VM5865" s="25"/>
      <x:c r="VN5865" s="25"/>
      <x:c r="VO5865" s="25"/>
      <x:c r="VP5865" s="25"/>
      <x:c r="VQ5865" s="25"/>
      <x:c r="VR5865" s="25"/>
      <x:c r="VS5865" s="25"/>
      <x:c r="VT5865" s="25"/>
      <x:c r="VU5865" s="25"/>
      <x:c r="VV5865" s="25"/>
      <x:c r="VW5865" s="25"/>
      <x:c r="VX5865" s="25"/>
      <x:c r="VY5865" s="25"/>
      <x:c r="VZ5865" s="25"/>
      <x:c r="WA5865" s="25"/>
      <x:c r="WB5865" s="25"/>
      <x:c r="WC5865" s="25"/>
      <x:c r="WD5865" s="25"/>
      <x:c r="WE5865" s="25"/>
      <x:c r="WF5865" s="25"/>
      <x:c r="WG5865" s="25"/>
      <x:c r="WH5865" s="25"/>
      <x:c r="WI5865" s="25"/>
      <x:c r="WJ5865" s="25"/>
      <x:c r="WK5865" s="25"/>
      <x:c r="WL5865" s="25"/>
      <x:c r="WM5865" s="25"/>
      <x:c r="WN5865" s="25"/>
      <x:c r="WO5865" s="25"/>
      <x:c r="WP5865" s="25"/>
      <x:c r="WQ5865" s="25"/>
      <x:c r="WR5865" s="25"/>
      <x:c r="WS5865" s="25"/>
      <x:c r="WT5865" s="25"/>
      <x:c r="WU5865" s="25"/>
      <x:c r="WV5865" s="25"/>
      <x:c r="WW5865" s="25"/>
      <x:c r="WX5865" s="25"/>
      <x:c r="WY5865" s="25"/>
      <x:c r="WZ5865" s="25"/>
      <x:c r="XA5865" s="25"/>
      <x:c r="XB5865" s="25"/>
      <x:c r="XC5865" s="25"/>
      <x:c r="XD5865" s="25"/>
      <x:c r="XE5865" s="25"/>
      <x:c r="XF5865" s="25"/>
      <x:c r="XG5865" s="25"/>
      <x:c r="XH5865" s="25"/>
      <x:c r="XI5865" s="25"/>
      <x:c r="XJ5865" s="25"/>
      <x:c r="XK5865" s="25"/>
      <x:c r="XL5865" s="25"/>
      <x:c r="XM5865" s="25"/>
      <x:c r="XN5865" s="25"/>
      <x:c r="XO5865" s="25"/>
      <x:c r="XP5865" s="25"/>
      <x:c r="XQ5865" s="25"/>
      <x:c r="XR5865" s="25"/>
      <x:c r="XS5865" s="25"/>
      <x:c r="XT5865" s="25"/>
      <x:c r="XU5865" s="25"/>
      <x:c r="XV5865" s="25"/>
      <x:c r="XW5865" s="25"/>
      <x:c r="XX5865" s="25"/>
      <x:c r="XY5865" s="25"/>
      <x:c r="XZ5865" s="25"/>
      <x:c r="YA5865" s="25"/>
      <x:c r="YB5865" s="25"/>
      <x:c r="YC5865" s="25"/>
      <x:c r="YD5865" s="25"/>
      <x:c r="YE5865" s="25"/>
      <x:c r="YF5865" s="25"/>
      <x:c r="YG5865" s="25"/>
      <x:c r="YH5865" s="25"/>
      <x:c r="YI5865" s="25"/>
      <x:c r="YJ5865" s="25"/>
      <x:c r="YK5865" s="25"/>
      <x:c r="YL5865" s="25"/>
      <x:c r="YM5865" s="25"/>
      <x:c r="YN5865" s="25"/>
      <x:c r="YO5865" s="25"/>
      <x:c r="YP5865" s="25"/>
      <x:c r="YQ5865" s="25"/>
      <x:c r="YR5865" s="25"/>
      <x:c r="YS5865" s="25"/>
      <x:c r="YT5865" s="25"/>
      <x:c r="YU5865" s="25"/>
      <x:c r="YV5865" s="25"/>
      <x:c r="YW5865" s="25"/>
      <x:c r="YX5865" s="25"/>
      <x:c r="YY5865" s="25"/>
      <x:c r="YZ5865" s="25"/>
      <x:c r="ZA5865" s="25"/>
      <x:c r="ZB5865" s="25"/>
      <x:c r="ZC5865" s="25"/>
      <x:c r="ZD5865" s="25"/>
      <x:c r="ZE5865" s="25"/>
      <x:c r="ZF5865" s="25"/>
      <x:c r="ZG5865" s="25"/>
      <x:c r="ZH5865" s="25"/>
      <x:c r="ZI5865" s="25"/>
      <x:c r="ZJ5865" s="25"/>
      <x:c r="ZK5865" s="25"/>
      <x:c r="ZL5865" s="25"/>
      <x:c r="ZM5865" s="25"/>
      <x:c r="ZN5865" s="25"/>
      <x:c r="ZO5865" s="25"/>
      <x:c r="ZP5865" s="25"/>
      <x:c r="ZQ5865" s="25"/>
      <x:c r="ZR5865" s="25"/>
      <x:c r="ZS5865" s="25"/>
      <x:c r="ZT5865" s="25"/>
      <x:c r="ZU5865" s="25"/>
      <x:c r="ZV5865" s="25"/>
      <x:c r="ZW5865" s="25"/>
      <x:c r="ZX5865" s="25"/>
      <x:c r="ZY5865" s="25"/>
      <x:c r="ZZ5865" s="25"/>
      <x:c r="AAA5865" s="25"/>
      <x:c r="AAB5865" s="25"/>
      <x:c r="AAC5865" s="25"/>
      <x:c r="AAD5865" s="25"/>
      <x:c r="AAE5865" s="25"/>
      <x:c r="AAF5865" s="25"/>
      <x:c r="AAG5865" s="25"/>
      <x:c r="AAH5865" s="25"/>
      <x:c r="AAI5865" s="25"/>
      <x:c r="AAJ5865" s="25"/>
      <x:c r="AAK5865" s="25"/>
      <x:c r="AAL5865" s="25"/>
      <x:c r="AAM5865" s="25"/>
      <x:c r="AAN5865" s="25"/>
      <x:c r="AAO5865" s="25"/>
      <x:c r="AAP5865" s="25"/>
      <x:c r="AAQ5865" s="25"/>
      <x:c r="AAR5865" s="25"/>
      <x:c r="AAS5865" s="25"/>
      <x:c r="AAT5865" s="25"/>
      <x:c r="AAU5865" s="25"/>
      <x:c r="AAV5865" s="25"/>
      <x:c r="AAW5865" s="25"/>
      <x:c r="AAX5865" s="25"/>
      <x:c r="AAY5865" s="25"/>
      <x:c r="AAZ5865" s="25"/>
      <x:c r="ABA5865" s="25"/>
      <x:c r="ABB5865" s="25"/>
      <x:c r="ABC5865" s="25"/>
      <x:c r="ABD5865" s="25"/>
      <x:c r="ABE5865" s="25"/>
      <x:c r="ABF5865" s="25"/>
      <x:c r="ABG5865" s="25"/>
      <x:c r="ABH5865" s="25"/>
      <x:c r="ABI5865" s="25"/>
      <x:c r="ABJ5865" s="25"/>
      <x:c r="ABK5865" s="25"/>
      <x:c r="ABL5865" s="25"/>
      <x:c r="ABM5865" s="25"/>
      <x:c r="ABN5865" s="25"/>
      <x:c r="ABO5865" s="25"/>
      <x:c r="ABP5865" s="25"/>
      <x:c r="ABQ5865" s="25"/>
      <x:c r="ABR5865" s="25"/>
      <x:c r="ABS5865" s="25"/>
      <x:c r="ABT5865" s="25"/>
      <x:c r="ABU5865" s="25"/>
      <x:c r="ABV5865" s="25"/>
      <x:c r="ABW5865" s="25"/>
      <x:c r="ABX5865" s="25"/>
      <x:c r="ABY5865" s="25"/>
      <x:c r="ABZ5865" s="25"/>
      <x:c r="ACA5865" s="25"/>
      <x:c r="ACB5865" s="25"/>
      <x:c r="ACC5865" s="25"/>
      <x:c r="ACD5865" s="25"/>
      <x:c r="ACE5865" s="25"/>
      <x:c r="ACF5865" s="25"/>
      <x:c r="ACG5865" s="25"/>
      <x:c r="ACH5865" s="25"/>
      <x:c r="ACI5865" s="25"/>
      <x:c r="ACJ5865" s="25"/>
      <x:c r="ACK5865" s="25"/>
      <x:c r="ACL5865" s="25"/>
      <x:c r="ACM5865" s="25"/>
      <x:c r="ACN5865" s="25"/>
      <x:c r="ACO5865" s="25"/>
      <x:c r="ACP5865" s="25"/>
      <x:c r="ACQ5865" s="25"/>
      <x:c r="ACR5865" s="25"/>
      <x:c r="ACS5865" s="25"/>
      <x:c r="ACT5865" s="25"/>
      <x:c r="ACU5865" s="25"/>
      <x:c r="ACV5865" s="25"/>
      <x:c r="ACW5865" s="25"/>
      <x:c r="ACX5865" s="25"/>
      <x:c r="ACY5865" s="25"/>
      <x:c r="ACZ5865" s="25"/>
      <x:c r="ADA5865" s="25"/>
      <x:c r="ADB5865" s="25"/>
      <x:c r="ADC5865" s="25"/>
      <x:c r="ADD5865" s="25"/>
      <x:c r="ADE5865" s="25"/>
      <x:c r="ADF5865" s="25"/>
      <x:c r="ADG5865" s="25"/>
      <x:c r="ADH5865" s="25"/>
      <x:c r="ADI5865" s="25"/>
      <x:c r="ADJ5865" s="25"/>
      <x:c r="ADK5865" s="25"/>
      <x:c r="ADL5865" s="25"/>
      <x:c r="ADM5865" s="25"/>
      <x:c r="ADN5865" s="25"/>
      <x:c r="ADO5865" s="25"/>
      <x:c r="ADP5865" s="25"/>
      <x:c r="ADQ5865" s="25"/>
      <x:c r="ADR5865" s="25"/>
      <x:c r="ADS5865" s="25"/>
      <x:c r="ADT5865" s="25"/>
      <x:c r="ADU5865" s="25"/>
      <x:c r="ADV5865" s="25"/>
      <x:c r="ADW5865" s="25"/>
      <x:c r="ADX5865" s="25"/>
      <x:c r="ADY5865" s="25"/>
      <x:c r="ADZ5865" s="25"/>
      <x:c r="AEA5865" s="25"/>
      <x:c r="AEB5865" s="25"/>
      <x:c r="AEC5865" s="25"/>
      <x:c r="AED5865" s="25"/>
      <x:c r="AEE5865" s="25"/>
      <x:c r="AEF5865" s="25"/>
      <x:c r="AEG5865" s="25"/>
      <x:c r="AEH5865" s="25"/>
      <x:c r="AEI5865" s="25"/>
      <x:c r="AEJ5865" s="25"/>
      <x:c r="AEK5865" s="25"/>
      <x:c r="AEL5865" s="25"/>
      <x:c r="AEM5865" s="25"/>
      <x:c r="AEN5865" s="25"/>
      <x:c r="AEO5865" s="25"/>
      <x:c r="AEP5865" s="25"/>
      <x:c r="AEQ5865" s="25"/>
      <x:c r="AER5865" s="25"/>
      <x:c r="AES5865" s="25"/>
      <x:c r="AET5865" s="25"/>
      <x:c r="AEU5865" s="25"/>
      <x:c r="AEV5865" s="25"/>
      <x:c r="AEW5865" s="25"/>
      <x:c r="AEX5865" s="25"/>
      <x:c r="AEY5865" s="25"/>
      <x:c r="AEZ5865" s="25"/>
      <x:c r="AFA5865" s="25"/>
      <x:c r="AFB5865" s="25"/>
      <x:c r="AFC5865" s="25"/>
      <x:c r="AFD5865" s="25"/>
      <x:c r="AFE5865" s="25"/>
      <x:c r="AFF5865" s="25"/>
      <x:c r="AFG5865" s="25"/>
      <x:c r="AFH5865" s="25"/>
      <x:c r="AFI5865" s="25"/>
      <x:c r="AFJ5865" s="25"/>
      <x:c r="AFK5865" s="25"/>
      <x:c r="AFL5865" s="25"/>
      <x:c r="AFM5865" s="25"/>
      <x:c r="AFN5865" s="25"/>
      <x:c r="AFO5865" s="25"/>
      <x:c r="AFP5865" s="25"/>
      <x:c r="AFQ5865" s="25"/>
      <x:c r="AFR5865" s="25"/>
      <x:c r="AFS5865" s="25"/>
      <x:c r="AFT5865" s="25"/>
      <x:c r="AFU5865" s="25"/>
      <x:c r="AFV5865" s="25"/>
      <x:c r="AFW5865" s="25"/>
      <x:c r="AFX5865" s="25"/>
      <x:c r="AFY5865" s="25"/>
      <x:c r="AFZ5865" s="25"/>
      <x:c r="AGA5865" s="25"/>
      <x:c r="AGB5865" s="25"/>
      <x:c r="AGC5865" s="25"/>
      <x:c r="AGD5865" s="25"/>
      <x:c r="AGE5865" s="25"/>
      <x:c r="AGF5865" s="25"/>
      <x:c r="AGG5865" s="25"/>
      <x:c r="AGH5865" s="25"/>
      <x:c r="AGI5865" s="25"/>
      <x:c r="AGJ5865" s="25"/>
      <x:c r="AGK5865" s="25"/>
      <x:c r="AGL5865" s="25"/>
      <x:c r="AGM5865" s="25"/>
      <x:c r="AGN5865" s="25"/>
      <x:c r="AGO5865" s="25"/>
      <x:c r="AGP5865" s="25"/>
      <x:c r="AGQ5865" s="25"/>
      <x:c r="AGR5865" s="25"/>
      <x:c r="AGS5865" s="25"/>
      <x:c r="AGT5865" s="25"/>
      <x:c r="AGU5865" s="25"/>
      <x:c r="AGV5865" s="25"/>
      <x:c r="AGW5865" s="25"/>
      <x:c r="AGX5865" s="25"/>
      <x:c r="AGY5865" s="25"/>
      <x:c r="AGZ5865" s="25"/>
      <x:c r="AHA5865" s="25"/>
      <x:c r="AHB5865" s="25"/>
      <x:c r="AHC5865" s="25"/>
      <x:c r="AHD5865" s="25"/>
      <x:c r="AHE5865" s="25"/>
      <x:c r="AHF5865" s="25"/>
      <x:c r="AHG5865" s="25"/>
      <x:c r="AHH5865" s="25"/>
      <x:c r="AHI5865" s="25"/>
      <x:c r="AHJ5865" s="25"/>
      <x:c r="AHK5865" s="25"/>
      <x:c r="AHL5865" s="25"/>
      <x:c r="AHM5865" s="25"/>
      <x:c r="AHN5865" s="25"/>
      <x:c r="AHO5865" s="25"/>
      <x:c r="AHP5865" s="25"/>
      <x:c r="AHQ5865" s="25"/>
      <x:c r="AHR5865" s="25"/>
      <x:c r="AHS5865" s="25"/>
      <x:c r="AHT5865" s="25"/>
      <x:c r="AHU5865" s="25"/>
      <x:c r="AHV5865" s="25"/>
      <x:c r="AHW5865" s="25"/>
      <x:c r="AHX5865" s="25"/>
      <x:c r="AHY5865" s="25"/>
      <x:c r="AHZ5865" s="25"/>
      <x:c r="AIA5865" s="25"/>
      <x:c r="AIB5865" s="25"/>
      <x:c r="AIC5865" s="25"/>
      <x:c r="AID5865" s="25"/>
      <x:c r="AIE5865" s="25"/>
      <x:c r="AIF5865" s="25"/>
      <x:c r="AIG5865" s="25"/>
      <x:c r="AIH5865" s="25"/>
      <x:c r="AII5865" s="25"/>
      <x:c r="AIJ5865" s="25"/>
      <x:c r="AIK5865" s="25"/>
      <x:c r="AIL5865" s="25"/>
      <x:c r="AIM5865" s="25"/>
      <x:c r="AIN5865" s="25"/>
      <x:c r="AIO5865" s="25"/>
      <x:c r="AIP5865" s="25"/>
      <x:c r="AIQ5865" s="25"/>
      <x:c r="AIR5865" s="25"/>
      <x:c r="AIS5865" s="25"/>
      <x:c r="AIT5865" s="25"/>
      <x:c r="AIU5865" s="25"/>
      <x:c r="AIV5865" s="25"/>
      <x:c r="AIW5865" s="25"/>
      <x:c r="AIX5865" s="25"/>
      <x:c r="AIY5865" s="25"/>
      <x:c r="AIZ5865" s="25"/>
      <x:c r="AJA5865" s="25"/>
      <x:c r="AJB5865" s="25"/>
      <x:c r="AJC5865" s="25"/>
      <x:c r="AJD5865" s="25"/>
      <x:c r="AJE5865" s="25"/>
      <x:c r="AJF5865" s="25"/>
      <x:c r="AJG5865" s="25"/>
      <x:c r="AJH5865" s="25"/>
      <x:c r="AJI5865" s="25"/>
      <x:c r="AJJ5865" s="25"/>
      <x:c r="AJK5865" s="25"/>
      <x:c r="AJL5865" s="25"/>
      <x:c r="AJM5865" s="25"/>
      <x:c r="AJN5865" s="25"/>
      <x:c r="AJO5865" s="25"/>
      <x:c r="AJP5865" s="25"/>
      <x:c r="AJQ5865" s="25"/>
      <x:c r="AJR5865" s="25"/>
      <x:c r="AJS5865" s="25"/>
      <x:c r="AJT5865" s="25"/>
      <x:c r="AJU5865" s="25"/>
      <x:c r="AJV5865" s="25"/>
      <x:c r="AJW5865" s="25"/>
      <x:c r="AJX5865" s="25"/>
      <x:c r="AJY5865" s="25"/>
      <x:c r="AJZ5865" s="25"/>
      <x:c r="AKA5865" s="25"/>
      <x:c r="AKB5865" s="25"/>
      <x:c r="AKC5865" s="25"/>
      <x:c r="AKD5865" s="25"/>
      <x:c r="AKE5865" s="25"/>
      <x:c r="AKF5865" s="25"/>
      <x:c r="AKG5865" s="25"/>
      <x:c r="AKH5865" s="25"/>
      <x:c r="AKI5865" s="25"/>
      <x:c r="AKJ5865" s="25"/>
      <x:c r="AKK5865" s="25"/>
      <x:c r="AKL5865" s="25"/>
      <x:c r="AKM5865" s="25"/>
      <x:c r="AKN5865" s="25"/>
      <x:c r="AKO5865" s="25"/>
      <x:c r="AKP5865" s="25"/>
      <x:c r="AKQ5865" s="25"/>
      <x:c r="AKR5865" s="25"/>
      <x:c r="AKS5865" s="25"/>
      <x:c r="AKT5865" s="25"/>
      <x:c r="AKU5865" s="25"/>
      <x:c r="AKV5865" s="25"/>
      <x:c r="AKW5865" s="25"/>
      <x:c r="AKX5865" s="25"/>
      <x:c r="AKY5865" s="25"/>
      <x:c r="AKZ5865" s="25"/>
      <x:c r="ALA5865" s="25"/>
      <x:c r="ALB5865" s="25"/>
      <x:c r="ALC5865" s="25"/>
      <x:c r="ALD5865" s="25"/>
      <x:c r="ALE5865" s="25"/>
      <x:c r="ALF5865" s="25"/>
      <x:c r="ALG5865" s="25"/>
      <x:c r="ALH5865" s="25"/>
      <x:c r="ALI5865" s="25"/>
      <x:c r="ALJ5865" s="25"/>
      <x:c r="ALK5865" s="25"/>
      <x:c r="ALL5865" s="25"/>
      <x:c r="ALM5865" s="25"/>
      <x:c r="ALN5865" s="25"/>
      <x:c r="ALO5865" s="25"/>
      <x:c r="ALP5865" s="25"/>
      <x:c r="ALQ5865" s="25"/>
      <x:c r="ALR5865" s="25"/>
      <x:c r="ALS5865" s="25"/>
      <x:c r="ALT5865" s="25"/>
      <x:c r="ALU5865" s="25"/>
      <x:c r="ALV5865" s="25"/>
      <x:c r="ALW5865" s="25"/>
      <x:c r="ALX5865" s="25"/>
      <x:c r="ALY5865" s="25"/>
      <x:c r="ALZ5865" s="25"/>
      <x:c r="AMA5865" s="25"/>
      <x:c r="AMB5865" s="25"/>
      <x:c r="AMC5865" s="25"/>
      <x:c r="AMD5865" s="25"/>
      <x:c r="AME5865" s="25"/>
      <x:c r="AMF5865" s="25"/>
      <x:c r="AMG5865" s="25"/>
      <x:c r="AMH5865" s="25"/>
      <x:c r="AMI5865" s="25"/>
      <x:c r="AMJ5865" s="25"/>
      <x:c r="AMK5865" s="25"/>
      <x:c r="AML5865" s="25"/>
      <x:c r="AMM5865" s="25"/>
      <x:c r="AMN5865" s="25"/>
      <x:c r="AMO5865" s="25"/>
      <x:c r="AMP5865" s="25"/>
      <x:c r="AMQ5865" s="25"/>
      <x:c r="AMR5865" s="25"/>
      <x:c r="AMS5865" s="25"/>
      <x:c r="AMT5865" s="25"/>
      <x:c r="AMU5865" s="25"/>
      <x:c r="AMV5865" s="25"/>
      <x:c r="AMW5865" s="25"/>
      <x:c r="AMX5865" s="25"/>
      <x:c r="AMY5865" s="25"/>
      <x:c r="AMZ5865" s="25"/>
      <x:c r="ANA5865" s="25"/>
      <x:c r="ANB5865" s="25"/>
      <x:c r="ANC5865" s="25"/>
      <x:c r="AND5865" s="25"/>
      <x:c r="ANE5865" s="25"/>
      <x:c r="ANF5865" s="25"/>
      <x:c r="ANG5865" s="25"/>
      <x:c r="ANH5865" s="25"/>
      <x:c r="ANI5865" s="25"/>
      <x:c r="ANJ5865" s="25"/>
      <x:c r="ANK5865" s="25"/>
      <x:c r="ANL5865" s="25"/>
      <x:c r="ANM5865" s="25"/>
      <x:c r="ANN5865" s="25"/>
      <x:c r="ANO5865" s="25"/>
      <x:c r="ANP5865" s="25"/>
      <x:c r="ANQ5865" s="25"/>
      <x:c r="ANR5865" s="25"/>
      <x:c r="ANS5865" s="25"/>
      <x:c r="ANT5865" s="25"/>
      <x:c r="ANU5865" s="25"/>
      <x:c r="ANV5865" s="25"/>
      <x:c r="ANW5865" s="25"/>
      <x:c r="ANX5865" s="25"/>
      <x:c r="ANY5865" s="25"/>
      <x:c r="ANZ5865" s="25"/>
      <x:c r="AOA5865" s="25"/>
      <x:c r="AOB5865" s="25"/>
      <x:c r="AOC5865" s="25"/>
      <x:c r="AOD5865" s="25"/>
      <x:c r="AOE5865" s="25"/>
      <x:c r="AOF5865" s="25"/>
      <x:c r="AOG5865" s="25"/>
      <x:c r="AOH5865" s="25"/>
      <x:c r="AOI5865" s="25"/>
      <x:c r="AOJ5865" s="25"/>
      <x:c r="AOK5865" s="25"/>
      <x:c r="AOL5865" s="25"/>
      <x:c r="AOM5865" s="25"/>
      <x:c r="AON5865" s="25"/>
      <x:c r="AOO5865" s="25"/>
      <x:c r="AOP5865" s="25"/>
      <x:c r="AOQ5865" s="25"/>
      <x:c r="AOR5865" s="25"/>
      <x:c r="AOS5865" s="25"/>
      <x:c r="AOT5865" s="25"/>
      <x:c r="AOU5865" s="25"/>
      <x:c r="AOV5865" s="25"/>
      <x:c r="AOW5865" s="25"/>
      <x:c r="AOX5865" s="25"/>
      <x:c r="AOY5865" s="25"/>
      <x:c r="AOZ5865" s="25"/>
      <x:c r="APA5865" s="25"/>
      <x:c r="APB5865" s="25"/>
      <x:c r="APC5865" s="25"/>
      <x:c r="APD5865" s="25"/>
      <x:c r="APE5865" s="25"/>
      <x:c r="APF5865" s="25"/>
      <x:c r="APG5865" s="25"/>
      <x:c r="APH5865" s="25"/>
      <x:c r="API5865" s="25"/>
      <x:c r="APJ5865" s="25"/>
      <x:c r="APK5865" s="25"/>
      <x:c r="APL5865" s="25"/>
      <x:c r="APM5865" s="25"/>
      <x:c r="APN5865" s="25"/>
      <x:c r="APO5865" s="25"/>
      <x:c r="APP5865" s="25"/>
      <x:c r="APQ5865" s="25"/>
      <x:c r="APR5865" s="25"/>
      <x:c r="APS5865" s="25"/>
      <x:c r="APT5865" s="25"/>
      <x:c r="APU5865" s="25"/>
      <x:c r="APV5865" s="25"/>
      <x:c r="APW5865" s="25"/>
      <x:c r="APX5865" s="25"/>
      <x:c r="APY5865" s="25"/>
      <x:c r="APZ5865" s="25"/>
      <x:c r="AQA5865" s="25"/>
      <x:c r="AQB5865" s="25"/>
      <x:c r="AQC5865" s="25"/>
      <x:c r="AQD5865" s="25"/>
      <x:c r="AQE5865" s="25"/>
      <x:c r="AQF5865" s="25"/>
      <x:c r="AQG5865" s="25"/>
      <x:c r="AQH5865" s="25"/>
      <x:c r="AQI5865" s="25"/>
      <x:c r="AQJ5865" s="25"/>
      <x:c r="AQK5865" s="25"/>
      <x:c r="AQL5865" s="25"/>
      <x:c r="AQM5865" s="25"/>
      <x:c r="AQN5865" s="25"/>
      <x:c r="AQO5865" s="25"/>
      <x:c r="AQP5865" s="25"/>
      <x:c r="AQQ5865" s="25"/>
      <x:c r="AQR5865" s="25"/>
      <x:c r="AQS5865" s="25"/>
      <x:c r="AQT5865" s="25"/>
      <x:c r="AQU5865" s="25"/>
      <x:c r="AQV5865" s="25"/>
      <x:c r="AQW5865" s="25"/>
      <x:c r="AQX5865" s="25"/>
      <x:c r="AQY5865" s="25"/>
      <x:c r="AQZ5865" s="25"/>
      <x:c r="ARA5865" s="25"/>
      <x:c r="ARB5865" s="25"/>
      <x:c r="ARC5865" s="25"/>
      <x:c r="ARD5865" s="25"/>
      <x:c r="ARE5865" s="25"/>
      <x:c r="ARF5865" s="25"/>
      <x:c r="ARG5865" s="25"/>
      <x:c r="ARH5865" s="25"/>
      <x:c r="ARI5865" s="25"/>
      <x:c r="ARJ5865" s="25"/>
      <x:c r="ARK5865" s="25"/>
      <x:c r="ARL5865" s="25"/>
      <x:c r="ARM5865" s="25"/>
      <x:c r="ARN5865" s="25"/>
      <x:c r="ARO5865" s="25"/>
      <x:c r="ARP5865" s="25"/>
      <x:c r="ARQ5865" s="25"/>
      <x:c r="ARR5865" s="25"/>
      <x:c r="ARS5865" s="25"/>
      <x:c r="ART5865" s="25"/>
      <x:c r="ARU5865" s="25"/>
      <x:c r="ARV5865" s="25"/>
      <x:c r="ARW5865" s="25"/>
      <x:c r="ARX5865" s="25"/>
      <x:c r="ARY5865" s="25"/>
      <x:c r="ARZ5865" s="25"/>
      <x:c r="ASA5865" s="25"/>
      <x:c r="ASB5865" s="25"/>
      <x:c r="ASC5865" s="25"/>
      <x:c r="ASD5865" s="25"/>
      <x:c r="ASE5865" s="25"/>
      <x:c r="ASF5865" s="25"/>
      <x:c r="ASG5865" s="25"/>
      <x:c r="ASH5865" s="25"/>
      <x:c r="ASI5865" s="25"/>
      <x:c r="ASJ5865" s="25"/>
      <x:c r="ASK5865" s="25"/>
      <x:c r="ASL5865" s="25"/>
      <x:c r="ASM5865" s="25"/>
      <x:c r="ASN5865" s="25"/>
      <x:c r="ASO5865" s="25"/>
      <x:c r="ASP5865" s="25"/>
      <x:c r="ASQ5865" s="25"/>
      <x:c r="ASR5865" s="25"/>
      <x:c r="ASS5865" s="25"/>
      <x:c r="AST5865" s="25"/>
      <x:c r="ASU5865" s="25"/>
      <x:c r="ASV5865" s="25"/>
      <x:c r="ASW5865" s="25"/>
      <x:c r="ASX5865" s="25"/>
      <x:c r="ASY5865" s="25"/>
      <x:c r="ASZ5865" s="25"/>
      <x:c r="ATA5865" s="25"/>
      <x:c r="ATB5865" s="25"/>
      <x:c r="ATC5865" s="25"/>
      <x:c r="ATD5865" s="25"/>
      <x:c r="ATE5865" s="25"/>
      <x:c r="ATF5865" s="25"/>
      <x:c r="ATG5865" s="25"/>
      <x:c r="ATH5865" s="25"/>
      <x:c r="ATI5865" s="25"/>
      <x:c r="ATJ5865" s="25"/>
      <x:c r="ATK5865" s="25"/>
      <x:c r="ATL5865" s="25"/>
      <x:c r="ATM5865" s="25"/>
      <x:c r="ATN5865" s="25"/>
      <x:c r="ATO5865" s="25"/>
      <x:c r="ATP5865" s="25"/>
      <x:c r="ATQ5865" s="25"/>
      <x:c r="ATR5865" s="25"/>
      <x:c r="ATS5865" s="25"/>
      <x:c r="ATT5865" s="25"/>
      <x:c r="ATU5865" s="25"/>
      <x:c r="ATV5865" s="25"/>
      <x:c r="ATW5865" s="25"/>
      <x:c r="ATX5865" s="25"/>
      <x:c r="ATY5865" s="25"/>
      <x:c r="ATZ5865" s="25"/>
      <x:c r="AUA5865" s="25"/>
      <x:c r="AUB5865" s="25"/>
      <x:c r="AUC5865" s="25"/>
      <x:c r="AUD5865" s="25"/>
      <x:c r="AUE5865" s="25"/>
      <x:c r="AUF5865" s="25"/>
      <x:c r="AUG5865" s="25"/>
      <x:c r="AUH5865" s="25"/>
      <x:c r="AUI5865" s="25"/>
      <x:c r="AUJ5865" s="25"/>
      <x:c r="AUK5865" s="25"/>
      <x:c r="AUL5865" s="25"/>
      <x:c r="AUM5865" s="25"/>
      <x:c r="AUN5865" s="25"/>
      <x:c r="AUO5865" s="25"/>
      <x:c r="AUP5865" s="25"/>
      <x:c r="AUQ5865" s="25"/>
      <x:c r="AUR5865" s="25"/>
      <x:c r="AUS5865" s="25"/>
      <x:c r="AUT5865" s="25"/>
      <x:c r="AUU5865" s="25"/>
      <x:c r="AUV5865" s="25"/>
      <x:c r="AUW5865" s="25"/>
      <x:c r="AUX5865" s="25"/>
      <x:c r="AUY5865" s="25"/>
      <x:c r="AUZ5865" s="25"/>
      <x:c r="AVA5865" s="25"/>
      <x:c r="AVB5865" s="25"/>
      <x:c r="AVC5865" s="25"/>
      <x:c r="AVD5865" s="25"/>
      <x:c r="AVE5865" s="25"/>
      <x:c r="AVF5865" s="25"/>
      <x:c r="AVG5865" s="25"/>
      <x:c r="AVH5865" s="25"/>
      <x:c r="AVI5865" s="25"/>
      <x:c r="AVJ5865" s="25"/>
      <x:c r="AVK5865" s="25"/>
      <x:c r="AVL5865" s="25"/>
      <x:c r="AVM5865" s="25"/>
      <x:c r="AVN5865" s="25"/>
      <x:c r="AVO5865" s="25"/>
      <x:c r="AVP5865" s="25"/>
      <x:c r="AVQ5865" s="25"/>
      <x:c r="AVR5865" s="25"/>
      <x:c r="AVS5865" s="25"/>
      <x:c r="AVT5865" s="25"/>
      <x:c r="AVU5865" s="25"/>
      <x:c r="AVV5865" s="25"/>
      <x:c r="AVW5865" s="25"/>
      <x:c r="AVX5865" s="25"/>
      <x:c r="AVY5865" s="25"/>
      <x:c r="AVZ5865" s="25"/>
      <x:c r="AWA5865" s="25"/>
      <x:c r="AWB5865" s="25"/>
      <x:c r="AWC5865" s="25"/>
      <x:c r="AWD5865" s="25"/>
      <x:c r="AWE5865" s="25"/>
      <x:c r="AWF5865" s="25"/>
      <x:c r="AWG5865" s="25"/>
      <x:c r="AWH5865" s="25"/>
      <x:c r="AWI5865" s="25"/>
      <x:c r="AWJ5865" s="25"/>
      <x:c r="AWK5865" s="25"/>
      <x:c r="AWL5865" s="25"/>
      <x:c r="AWM5865" s="25"/>
      <x:c r="AWN5865" s="25"/>
      <x:c r="AWO5865" s="25"/>
      <x:c r="AWP5865" s="25"/>
      <x:c r="AWQ5865" s="25"/>
      <x:c r="AWR5865" s="25"/>
      <x:c r="AWS5865" s="25"/>
      <x:c r="AWT5865" s="25"/>
      <x:c r="AWU5865" s="25"/>
      <x:c r="AWV5865" s="25"/>
      <x:c r="AWW5865" s="25"/>
      <x:c r="AWX5865" s="25"/>
      <x:c r="AWY5865" s="25"/>
      <x:c r="AWZ5865" s="25"/>
      <x:c r="AXA5865" s="25"/>
      <x:c r="AXB5865" s="25"/>
      <x:c r="AXC5865" s="25"/>
      <x:c r="AXD5865" s="25"/>
      <x:c r="AXE5865" s="25"/>
      <x:c r="AXF5865" s="25"/>
      <x:c r="AXG5865" s="25"/>
      <x:c r="AXH5865" s="25"/>
      <x:c r="AXI5865" s="25"/>
      <x:c r="AXJ5865" s="25"/>
      <x:c r="AXK5865" s="25"/>
      <x:c r="AXL5865" s="25"/>
      <x:c r="AXM5865" s="25"/>
      <x:c r="AXN5865" s="25"/>
      <x:c r="AXO5865" s="25"/>
      <x:c r="AXP5865" s="25"/>
      <x:c r="AXQ5865" s="25"/>
      <x:c r="AXR5865" s="25"/>
      <x:c r="AXS5865" s="25"/>
      <x:c r="AXT5865" s="25"/>
      <x:c r="AXU5865" s="25"/>
      <x:c r="AXV5865" s="25"/>
      <x:c r="AXW5865" s="25"/>
      <x:c r="AXX5865" s="25"/>
      <x:c r="AXY5865" s="25"/>
      <x:c r="AXZ5865" s="25"/>
      <x:c r="AYA5865" s="25"/>
      <x:c r="AYB5865" s="25"/>
      <x:c r="AYC5865" s="25"/>
      <x:c r="AYD5865" s="25"/>
      <x:c r="AYE5865" s="25"/>
      <x:c r="AYF5865" s="25"/>
      <x:c r="AYG5865" s="25"/>
      <x:c r="AYH5865" s="25"/>
      <x:c r="AYI5865" s="25"/>
      <x:c r="AYJ5865" s="25"/>
      <x:c r="AYK5865" s="25"/>
      <x:c r="AYL5865" s="25"/>
      <x:c r="AYM5865" s="25"/>
      <x:c r="AYN5865" s="25"/>
      <x:c r="AYO5865" s="25"/>
      <x:c r="AYP5865" s="25"/>
      <x:c r="AYQ5865" s="25"/>
      <x:c r="AYR5865" s="25"/>
      <x:c r="AYS5865" s="25"/>
      <x:c r="AYT5865" s="25"/>
      <x:c r="AYU5865" s="25"/>
      <x:c r="AYV5865" s="25"/>
      <x:c r="AYW5865" s="25"/>
      <x:c r="AYX5865" s="25"/>
      <x:c r="AYY5865" s="25"/>
      <x:c r="AYZ5865" s="25"/>
      <x:c r="AZA5865" s="25"/>
      <x:c r="AZB5865" s="25"/>
      <x:c r="AZC5865" s="25"/>
      <x:c r="AZD5865" s="25"/>
      <x:c r="AZE5865" s="25"/>
      <x:c r="AZF5865" s="25"/>
      <x:c r="AZG5865" s="25"/>
      <x:c r="AZH5865" s="25"/>
      <x:c r="AZI5865" s="25"/>
      <x:c r="AZJ5865" s="25"/>
      <x:c r="AZK5865" s="25"/>
      <x:c r="AZL5865" s="25"/>
      <x:c r="AZM5865" s="25"/>
      <x:c r="AZN5865" s="25"/>
      <x:c r="AZO5865" s="25"/>
      <x:c r="AZP5865" s="25"/>
      <x:c r="AZQ5865" s="25"/>
      <x:c r="AZR5865" s="25"/>
      <x:c r="AZS5865" s="25"/>
      <x:c r="AZT5865" s="25"/>
      <x:c r="AZU5865" s="25"/>
      <x:c r="AZV5865" s="25"/>
      <x:c r="AZW5865" s="25"/>
      <x:c r="AZX5865" s="25"/>
      <x:c r="AZY5865" s="25"/>
      <x:c r="AZZ5865" s="25"/>
      <x:c r="BAA5865" s="25"/>
      <x:c r="BAB5865" s="25"/>
      <x:c r="BAC5865" s="25"/>
      <x:c r="BAD5865" s="25"/>
      <x:c r="BAE5865" s="25"/>
      <x:c r="BAF5865" s="25"/>
      <x:c r="BAG5865" s="25"/>
      <x:c r="BAH5865" s="25"/>
      <x:c r="BAI5865" s="25"/>
      <x:c r="BAJ5865" s="25"/>
      <x:c r="BAK5865" s="25"/>
      <x:c r="BAL5865" s="25"/>
      <x:c r="BAM5865" s="25"/>
      <x:c r="BAN5865" s="25"/>
      <x:c r="BAO5865" s="25"/>
      <x:c r="BAP5865" s="25"/>
      <x:c r="BAQ5865" s="25"/>
      <x:c r="BAR5865" s="25"/>
      <x:c r="BAS5865" s="25"/>
      <x:c r="BAT5865" s="25"/>
      <x:c r="BAU5865" s="25"/>
      <x:c r="BAV5865" s="25"/>
      <x:c r="BAW5865" s="25"/>
      <x:c r="BAX5865" s="25"/>
      <x:c r="BAY5865" s="25"/>
      <x:c r="BAZ5865" s="25"/>
      <x:c r="BBA5865" s="25"/>
      <x:c r="BBB5865" s="25"/>
      <x:c r="BBC5865" s="25"/>
      <x:c r="BBD5865" s="25"/>
      <x:c r="BBE5865" s="25"/>
      <x:c r="BBF5865" s="25"/>
      <x:c r="BBG5865" s="25"/>
      <x:c r="BBH5865" s="25"/>
      <x:c r="BBI5865" s="25"/>
      <x:c r="BBJ5865" s="25"/>
      <x:c r="BBK5865" s="25"/>
      <x:c r="BBL5865" s="25"/>
      <x:c r="BBM5865" s="25"/>
      <x:c r="BBN5865" s="25"/>
      <x:c r="BBO5865" s="25"/>
      <x:c r="BBP5865" s="25"/>
      <x:c r="BBQ5865" s="25"/>
      <x:c r="BBR5865" s="25"/>
      <x:c r="BBS5865" s="25"/>
      <x:c r="BBT5865" s="25"/>
      <x:c r="BBU5865" s="25"/>
      <x:c r="BBV5865" s="25"/>
      <x:c r="BBW5865" s="25"/>
      <x:c r="BBX5865" s="25"/>
      <x:c r="BBY5865" s="25"/>
      <x:c r="BBZ5865" s="25"/>
      <x:c r="BCA5865" s="25"/>
      <x:c r="BCB5865" s="25"/>
      <x:c r="BCC5865" s="25"/>
      <x:c r="BCD5865" s="25"/>
      <x:c r="BCE5865" s="25"/>
      <x:c r="BCF5865" s="25"/>
      <x:c r="BCG5865" s="25"/>
      <x:c r="BCH5865" s="25"/>
      <x:c r="BCI5865" s="25"/>
      <x:c r="BCJ5865" s="25"/>
      <x:c r="BCK5865" s="25"/>
      <x:c r="BCL5865" s="25"/>
      <x:c r="BCM5865" s="25"/>
      <x:c r="BCN5865" s="25"/>
      <x:c r="BCO5865" s="25"/>
      <x:c r="BCP5865" s="25"/>
      <x:c r="BCQ5865" s="25"/>
      <x:c r="BCR5865" s="25"/>
      <x:c r="BCS5865" s="25"/>
      <x:c r="BCT5865" s="25"/>
      <x:c r="BCU5865" s="25"/>
      <x:c r="BCV5865" s="25"/>
      <x:c r="BCW5865" s="25"/>
      <x:c r="BCX5865" s="25"/>
      <x:c r="BCY5865" s="25"/>
      <x:c r="BCZ5865" s="25"/>
      <x:c r="BDA5865" s="25"/>
      <x:c r="BDB5865" s="25"/>
      <x:c r="BDC5865" s="25"/>
      <x:c r="BDD5865" s="25"/>
      <x:c r="BDE5865" s="25"/>
      <x:c r="BDF5865" s="25"/>
      <x:c r="BDG5865" s="25"/>
      <x:c r="BDH5865" s="25"/>
      <x:c r="BDI5865" s="25"/>
      <x:c r="BDJ5865" s="25"/>
      <x:c r="BDK5865" s="25"/>
      <x:c r="BDL5865" s="25"/>
      <x:c r="BDM5865" s="25"/>
      <x:c r="BDN5865" s="25"/>
      <x:c r="BDO5865" s="25"/>
      <x:c r="BDP5865" s="25"/>
      <x:c r="BDQ5865" s="25"/>
      <x:c r="BDR5865" s="25"/>
      <x:c r="BDS5865" s="25"/>
      <x:c r="BDT5865" s="25"/>
      <x:c r="BDU5865" s="25"/>
      <x:c r="BDV5865" s="25"/>
      <x:c r="BDW5865" s="25"/>
      <x:c r="BDX5865" s="25"/>
      <x:c r="BDY5865" s="25"/>
      <x:c r="BDZ5865" s="25"/>
      <x:c r="BEA5865" s="25"/>
      <x:c r="BEB5865" s="25"/>
      <x:c r="BEC5865" s="25"/>
      <x:c r="BED5865" s="25"/>
      <x:c r="BEE5865" s="25"/>
      <x:c r="BEF5865" s="25"/>
      <x:c r="BEG5865" s="25"/>
      <x:c r="BEH5865" s="25"/>
      <x:c r="BEI5865" s="25"/>
      <x:c r="BEJ5865" s="25"/>
      <x:c r="BEK5865" s="25"/>
      <x:c r="BEL5865" s="25"/>
      <x:c r="BEM5865" s="25"/>
      <x:c r="BEN5865" s="25"/>
      <x:c r="BEO5865" s="25"/>
      <x:c r="BEP5865" s="25"/>
      <x:c r="BEQ5865" s="25"/>
      <x:c r="BER5865" s="25"/>
      <x:c r="BES5865" s="25"/>
      <x:c r="BET5865" s="25"/>
      <x:c r="BEU5865" s="25"/>
      <x:c r="BEV5865" s="25"/>
      <x:c r="BEW5865" s="25"/>
      <x:c r="BEX5865" s="25"/>
      <x:c r="BEY5865" s="25"/>
      <x:c r="BEZ5865" s="25"/>
      <x:c r="BFA5865" s="25"/>
      <x:c r="BFB5865" s="25"/>
      <x:c r="BFC5865" s="25"/>
      <x:c r="BFD5865" s="25"/>
      <x:c r="BFE5865" s="25"/>
      <x:c r="BFF5865" s="25"/>
      <x:c r="BFG5865" s="25"/>
      <x:c r="BFH5865" s="25"/>
      <x:c r="BFI5865" s="25"/>
      <x:c r="BFJ5865" s="25"/>
      <x:c r="BFK5865" s="25"/>
      <x:c r="BFL5865" s="25"/>
      <x:c r="BFM5865" s="25"/>
      <x:c r="BFN5865" s="25"/>
      <x:c r="BFO5865" s="25"/>
      <x:c r="BFP5865" s="25"/>
      <x:c r="BFQ5865" s="25"/>
      <x:c r="BFR5865" s="25"/>
      <x:c r="BFS5865" s="25"/>
      <x:c r="BFT5865" s="25"/>
      <x:c r="BFU5865" s="25"/>
      <x:c r="BFV5865" s="25"/>
      <x:c r="BFW5865" s="25"/>
      <x:c r="BFX5865" s="25"/>
      <x:c r="BFY5865" s="25"/>
      <x:c r="BFZ5865" s="25"/>
      <x:c r="BGA5865" s="25"/>
      <x:c r="BGB5865" s="25"/>
      <x:c r="BGC5865" s="25"/>
      <x:c r="BGD5865" s="25"/>
      <x:c r="BGE5865" s="25"/>
      <x:c r="BGF5865" s="25"/>
      <x:c r="BGG5865" s="25"/>
      <x:c r="BGH5865" s="25"/>
      <x:c r="BGI5865" s="25"/>
      <x:c r="BGJ5865" s="25"/>
      <x:c r="BGK5865" s="25"/>
      <x:c r="BGL5865" s="25"/>
      <x:c r="BGM5865" s="25"/>
      <x:c r="BGN5865" s="25"/>
      <x:c r="BGO5865" s="25"/>
      <x:c r="BGP5865" s="25"/>
      <x:c r="BGQ5865" s="25"/>
      <x:c r="BGR5865" s="25"/>
      <x:c r="BGS5865" s="25"/>
      <x:c r="BGT5865" s="25"/>
      <x:c r="BGU5865" s="25"/>
      <x:c r="BGV5865" s="25"/>
      <x:c r="BGW5865" s="25"/>
      <x:c r="BGX5865" s="25"/>
      <x:c r="BGY5865" s="25"/>
      <x:c r="BGZ5865" s="25"/>
      <x:c r="BHA5865" s="25"/>
      <x:c r="BHB5865" s="25"/>
      <x:c r="BHC5865" s="25"/>
      <x:c r="BHD5865" s="25"/>
      <x:c r="BHE5865" s="25"/>
      <x:c r="BHF5865" s="25"/>
      <x:c r="BHG5865" s="25"/>
      <x:c r="BHH5865" s="25"/>
      <x:c r="BHI5865" s="25"/>
      <x:c r="BHJ5865" s="25"/>
      <x:c r="BHK5865" s="25"/>
      <x:c r="BHL5865" s="25"/>
      <x:c r="BHM5865" s="25"/>
      <x:c r="BHN5865" s="25"/>
      <x:c r="BHO5865" s="25"/>
      <x:c r="BHP5865" s="25"/>
      <x:c r="BHQ5865" s="25"/>
      <x:c r="BHR5865" s="25"/>
      <x:c r="BHS5865" s="25"/>
      <x:c r="BHT5865" s="25"/>
      <x:c r="BHU5865" s="25"/>
      <x:c r="BHV5865" s="25"/>
      <x:c r="BHW5865" s="25"/>
      <x:c r="BHX5865" s="25"/>
      <x:c r="BHY5865" s="25"/>
      <x:c r="BHZ5865" s="25"/>
      <x:c r="BIA5865" s="25"/>
      <x:c r="BIB5865" s="25"/>
      <x:c r="BIC5865" s="25"/>
      <x:c r="BID5865" s="25"/>
      <x:c r="BIE5865" s="25"/>
      <x:c r="BIF5865" s="25"/>
      <x:c r="BIG5865" s="25"/>
      <x:c r="BIH5865" s="25"/>
      <x:c r="BII5865" s="25"/>
      <x:c r="BIJ5865" s="25"/>
      <x:c r="BIK5865" s="25"/>
      <x:c r="BIL5865" s="25"/>
      <x:c r="BIM5865" s="25"/>
      <x:c r="BIN5865" s="25"/>
      <x:c r="BIO5865" s="25"/>
      <x:c r="BIP5865" s="25"/>
      <x:c r="BIQ5865" s="25"/>
      <x:c r="BIR5865" s="25"/>
      <x:c r="BIS5865" s="25"/>
      <x:c r="BIT5865" s="25"/>
      <x:c r="BIU5865" s="25"/>
      <x:c r="BIV5865" s="25"/>
      <x:c r="BIW5865" s="25"/>
      <x:c r="BIX5865" s="25"/>
      <x:c r="BIY5865" s="25"/>
      <x:c r="BIZ5865" s="25"/>
      <x:c r="BJA5865" s="25"/>
      <x:c r="BJB5865" s="25"/>
      <x:c r="BJC5865" s="25"/>
      <x:c r="BJD5865" s="25"/>
      <x:c r="BJE5865" s="25"/>
      <x:c r="BJF5865" s="25"/>
      <x:c r="BJG5865" s="25"/>
      <x:c r="BJH5865" s="25"/>
      <x:c r="BJI5865" s="25"/>
      <x:c r="BJJ5865" s="25"/>
      <x:c r="BJK5865" s="25"/>
      <x:c r="BJL5865" s="25"/>
      <x:c r="BJM5865" s="25"/>
      <x:c r="BJN5865" s="25"/>
      <x:c r="BJO5865" s="25"/>
      <x:c r="BJP5865" s="25"/>
      <x:c r="BJQ5865" s="25"/>
      <x:c r="BJR5865" s="25"/>
      <x:c r="BJS5865" s="25"/>
      <x:c r="BJT5865" s="25"/>
      <x:c r="BJU5865" s="25"/>
      <x:c r="BJV5865" s="25"/>
      <x:c r="BJW5865" s="25"/>
      <x:c r="BJX5865" s="25"/>
      <x:c r="BJY5865" s="25"/>
      <x:c r="BJZ5865" s="25"/>
      <x:c r="BKA5865" s="25"/>
      <x:c r="BKB5865" s="25"/>
      <x:c r="BKC5865" s="25"/>
      <x:c r="BKD5865" s="25"/>
      <x:c r="BKE5865" s="25"/>
      <x:c r="BKF5865" s="25"/>
      <x:c r="BKG5865" s="25"/>
      <x:c r="BKH5865" s="25"/>
      <x:c r="BKI5865" s="25"/>
      <x:c r="BKJ5865" s="25"/>
      <x:c r="BKK5865" s="25"/>
      <x:c r="BKL5865" s="25"/>
      <x:c r="BKM5865" s="25"/>
      <x:c r="BKN5865" s="25"/>
      <x:c r="BKO5865" s="25"/>
      <x:c r="BKP5865" s="25"/>
      <x:c r="BKQ5865" s="25"/>
      <x:c r="BKR5865" s="25"/>
      <x:c r="BKS5865" s="25"/>
      <x:c r="BKT5865" s="25"/>
      <x:c r="BKU5865" s="25"/>
      <x:c r="BKV5865" s="25"/>
      <x:c r="BKW5865" s="25"/>
      <x:c r="BKX5865" s="25"/>
      <x:c r="BKY5865" s="25"/>
      <x:c r="BKZ5865" s="25"/>
      <x:c r="BLA5865" s="25"/>
      <x:c r="BLB5865" s="25"/>
      <x:c r="BLC5865" s="25"/>
      <x:c r="BLD5865" s="25"/>
      <x:c r="BLE5865" s="25"/>
      <x:c r="BLF5865" s="25"/>
      <x:c r="BLG5865" s="25"/>
      <x:c r="BLH5865" s="25"/>
      <x:c r="BLI5865" s="25"/>
      <x:c r="BLJ5865" s="25"/>
      <x:c r="BLK5865" s="25"/>
      <x:c r="BLL5865" s="25"/>
      <x:c r="BLM5865" s="25"/>
      <x:c r="BLN5865" s="25"/>
      <x:c r="BLO5865" s="25"/>
      <x:c r="BLP5865" s="25"/>
      <x:c r="BLQ5865" s="25"/>
      <x:c r="BLR5865" s="25"/>
      <x:c r="BLS5865" s="25"/>
      <x:c r="BLT5865" s="25"/>
      <x:c r="BLU5865" s="25"/>
      <x:c r="BLV5865" s="25"/>
      <x:c r="BLW5865" s="25"/>
      <x:c r="BLX5865" s="25"/>
      <x:c r="BLY5865" s="25"/>
      <x:c r="BLZ5865" s="25"/>
      <x:c r="BMA5865" s="25"/>
      <x:c r="BMB5865" s="25"/>
      <x:c r="BMC5865" s="25"/>
      <x:c r="BMD5865" s="25"/>
      <x:c r="BME5865" s="25"/>
      <x:c r="BMF5865" s="25"/>
      <x:c r="BMG5865" s="25"/>
      <x:c r="BMH5865" s="25"/>
      <x:c r="BMI5865" s="25"/>
      <x:c r="BMJ5865" s="25"/>
      <x:c r="BMK5865" s="25"/>
      <x:c r="BML5865" s="25"/>
      <x:c r="BMM5865" s="25"/>
      <x:c r="BMN5865" s="25"/>
      <x:c r="BMO5865" s="25"/>
      <x:c r="BMP5865" s="25"/>
      <x:c r="BMQ5865" s="25"/>
      <x:c r="BMR5865" s="25"/>
      <x:c r="BMS5865" s="25"/>
      <x:c r="BMT5865" s="25"/>
      <x:c r="BMU5865" s="25"/>
      <x:c r="BMV5865" s="25"/>
      <x:c r="BMW5865" s="25"/>
      <x:c r="BMX5865" s="25"/>
      <x:c r="BMY5865" s="25"/>
      <x:c r="BMZ5865" s="25"/>
      <x:c r="BNA5865" s="25"/>
      <x:c r="BNB5865" s="25"/>
      <x:c r="BNC5865" s="25"/>
      <x:c r="BND5865" s="25"/>
      <x:c r="BNE5865" s="25"/>
      <x:c r="BNF5865" s="25"/>
      <x:c r="BNG5865" s="25"/>
      <x:c r="BNH5865" s="25"/>
      <x:c r="BNI5865" s="25"/>
      <x:c r="BNJ5865" s="25"/>
      <x:c r="BNK5865" s="25"/>
      <x:c r="BNL5865" s="25"/>
      <x:c r="BNM5865" s="25"/>
      <x:c r="BNN5865" s="25"/>
      <x:c r="BNO5865" s="25"/>
      <x:c r="BNP5865" s="25"/>
      <x:c r="BNQ5865" s="25"/>
      <x:c r="BNR5865" s="25"/>
      <x:c r="BNS5865" s="25"/>
      <x:c r="BNT5865" s="25"/>
      <x:c r="BNU5865" s="25"/>
      <x:c r="BNV5865" s="25"/>
      <x:c r="BNW5865" s="25"/>
      <x:c r="BNX5865" s="25"/>
      <x:c r="BNY5865" s="25"/>
      <x:c r="BNZ5865" s="25"/>
      <x:c r="BOA5865" s="25"/>
      <x:c r="BOB5865" s="25"/>
      <x:c r="BOC5865" s="25"/>
      <x:c r="BOD5865" s="25"/>
      <x:c r="BOE5865" s="25"/>
      <x:c r="BOF5865" s="25"/>
      <x:c r="BOG5865" s="25"/>
      <x:c r="BOH5865" s="25"/>
      <x:c r="BOI5865" s="25"/>
      <x:c r="BOJ5865" s="25"/>
      <x:c r="BOK5865" s="25"/>
      <x:c r="BOL5865" s="25"/>
      <x:c r="BOM5865" s="25"/>
      <x:c r="BON5865" s="25"/>
      <x:c r="BOO5865" s="25"/>
      <x:c r="BOP5865" s="25"/>
      <x:c r="BOQ5865" s="25"/>
      <x:c r="BOR5865" s="25"/>
      <x:c r="BOS5865" s="25"/>
      <x:c r="BOT5865" s="25"/>
      <x:c r="BOU5865" s="25"/>
      <x:c r="BOV5865" s="25"/>
      <x:c r="BOW5865" s="25"/>
      <x:c r="BOX5865" s="25"/>
      <x:c r="BOY5865" s="25"/>
      <x:c r="BOZ5865" s="25"/>
      <x:c r="BPA5865" s="25"/>
      <x:c r="BPB5865" s="25"/>
      <x:c r="BPC5865" s="25"/>
      <x:c r="BPD5865" s="25"/>
      <x:c r="BPE5865" s="25"/>
      <x:c r="BPF5865" s="25"/>
      <x:c r="BPG5865" s="25"/>
      <x:c r="BPH5865" s="25"/>
      <x:c r="BPI5865" s="25"/>
      <x:c r="BPJ5865" s="25"/>
      <x:c r="BPK5865" s="25"/>
      <x:c r="BPL5865" s="25"/>
      <x:c r="BPM5865" s="25"/>
      <x:c r="BPN5865" s="25"/>
      <x:c r="BPO5865" s="25"/>
      <x:c r="BPP5865" s="25"/>
      <x:c r="BPQ5865" s="25"/>
      <x:c r="BPR5865" s="25"/>
      <x:c r="BPS5865" s="25"/>
      <x:c r="BPT5865" s="25"/>
      <x:c r="BPU5865" s="25"/>
      <x:c r="BPV5865" s="25"/>
      <x:c r="BPW5865" s="25"/>
      <x:c r="BPX5865" s="25"/>
      <x:c r="BPY5865" s="25"/>
      <x:c r="BPZ5865" s="25"/>
      <x:c r="BQA5865" s="25"/>
      <x:c r="BQB5865" s="25"/>
      <x:c r="BQC5865" s="25"/>
      <x:c r="BQD5865" s="25"/>
      <x:c r="BQE5865" s="25"/>
      <x:c r="BQF5865" s="25"/>
      <x:c r="BQG5865" s="25"/>
      <x:c r="BQH5865" s="25"/>
      <x:c r="BQI5865" s="25"/>
      <x:c r="BQJ5865" s="25"/>
      <x:c r="BQK5865" s="25"/>
      <x:c r="BQL5865" s="25"/>
      <x:c r="BQM5865" s="25"/>
      <x:c r="BQN5865" s="25"/>
      <x:c r="BQO5865" s="25"/>
      <x:c r="BQP5865" s="25"/>
      <x:c r="BQQ5865" s="25"/>
      <x:c r="BQR5865" s="25"/>
      <x:c r="BQS5865" s="25"/>
      <x:c r="BQT5865" s="25"/>
      <x:c r="BQU5865" s="25"/>
      <x:c r="BQV5865" s="25"/>
      <x:c r="BQW5865" s="25"/>
      <x:c r="BQX5865" s="25"/>
      <x:c r="BQY5865" s="25"/>
      <x:c r="BQZ5865" s="25"/>
      <x:c r="BRA5865" s="25"/>
      <x:c r="BRB5865" s="25"/>
      <x:c r="BRC5865" s="25"/>
      <x:c r="BRD5865" s="25"/>
      <x:c r="BRE5865" s="25"/>
      <x:c r="BRF5865" s="25"/>
      <x:c r="BRG5865" s="25"/>
      <x:c r="BRH5865" s="25"/>
      <x:c r="BRI5865" s="25"/>
      <x:c r="BRJ5865" s="25"/>
      <x:c r="BRK5865" s="25"/>
      <x:c r="BRL5865" s="25"/>
      <x:c r="BRM5865" s="25"/>
      <x:c r="BRN5865" s="25"/>
      <x:c r="BRO5865" s="25"/>
      <x:c r="BRP5865" s="25"/>
      <x:c r="BRQ5865" s="25"/>
      <x:c r="BRR5865" s="25"/>
      <x:c r="BRS5865" s="25"/>
      <x:c r="BRT5865" s="25"/>
      <x:c r="BRU5865" s="25"/>
      <x:c r="BRV5865" s="25"/>
      <x:c r="BRW5865" s="25"/>
      <x:c r="BRX5865" s="25"/>
      <x:c r="BRY5865" s="25"/>
      <x:c r="BRZ5865" s="25"/>
      <x:c r="BSA5865" s="25"/>
      <x:c r="BSB5865" s="25"/>
      <x:c r="BSC5865" s="25"/>
      <x:c r="BSD5865" s="25"/>
      <x:c r="BSE5865" s="25"/>
      <x:c r="BSF5865" s="25"/>
      <x:c r="BSG5865" s="25"/>
      <x:c r="BSH5865" s="25"/>
      <x:c r="BSI5865" s="25"/>
      <x:c r="BSJ5865" s="25"/>
      <x:c r="BSK5865" s="25"/>
      <x:c r="BSL5865" s="25"/>
      <x:c r="BSM5865" s="25"/>
      <x:c r="BSN5865" s="25"/>
      <x:c r="BSO5865" s="25"/>
      <x:c r="BSP5865" s="25"/>
      <x:c r="BSQ5865" s="25"/>
      <x:c r="BSR5865" s="25"/>
      <x:c r="BSS5865" s="25"/>
      <x:c r="BST5865" s="25"/>
      <x:c r="BSU5865" s="25"/>
      <x:c r="BSV5865" s="25"/>
      <x:c r="BSW5865" s="25"/>
      <x:c r="BSX5865" s="25"/>
      <x:c r="BSY5865" s="25"/>
      <x:c r="BSZ5865" s="25"/>
      <x:c r="BTA5865" s="25"/>
      <x:c r="BTB5865" s="25"/>
      <x:c r="BTC5865" s="25"/>
      <x:c r="BTD5865" s="25"/>
      <x:c r="BTE5865" s="25"/>
      <x:c r="BTF5865" s="25"/>
      <x:c r="BTG5865" s="25"/>
      <x:c r="BTH5865" s="25"/>
      <x:c r="BTI5865" s="25"/>
      <x:c r="BTJ5865" s="25"/>
      <x:c r="BTK5865" s="25"/>
      <x:c r="BTL5865" s="25"/>
      <x:c r="BTM5865" s="25"/>
      <x:c r="BTN5865" s="25"/>
      <x:c r="BTO5865" s="25"/>
      <x:c r="BTP5865" s="25"/>
      <x:c r="BTQ5865" s="25"/>
      <x:c r="BTR5865" s="25"/>
      <x:c r="BTS5865" s="25"/>
      <x:c r="BTT5865" s="25"/>
      <x:c r="BTU5865" s="25"/>
      <x:c r="BTV5865" s="25"/>
      <x:c r="BTW5865" s="25"/>
      <x:c r="BTX5865" s="25"/>
      <x:c r="BTY5865" s="25"/>
      <x:c r="BTZ5865" s="25"/>
      <x:c r="BUA5865" s="25"/>
      <x:c r="BUB5865" s="25"/>
      <x:c r="BUC5865" s="25"/>
      <x:c r="BUD5865" s="25"/>
      <x:c r="BUE5865" s="25"/>
      <x:c r="BUF5865" s="25"/>
      <x:c r="BUG5865" s="25"/>
      <x:c r="BUH5865" s="25"/>
      <x:c r="BUI5865" s="25"/>
      <x:c r="BUJ5865" s="25"/>
      <x:c r="BUK5865" s="25"/>
      <x:c r="BUL5865" s="25"/>
      <x:c r="BUM5865" s="25"/>
      <x:c r="BUN5865" s="25"/>
      <x:c r="BUO5865" s="25"/>
      <x:c r="BUP5865" s="25"/>
      <x:c r="BUQ5865" s="25"/>
      <x:c r="BUR5865" s="25"/>
      <x:c r="BUS5865" s="25"/>
      <x:c r="BUT5865" s="25"/>
      <x:c r="BUU5865" s="25"/>
      <x:c r="BUV5865" s="25"/>
      <x:c r="BUW5865" s="25"/>
      <x:c r="BUX5865" s="25"/>
      <x:c r="BUY5865" s="25"/>
      <x:c r="BUZ5865" s="25"/>
      <x:c r="BVA5865" s="25"/>
      <x:c r="BVB5865" s="25"/>
      <x:c r="BVC5865" s="25"/>
      <x:c r="BVD5865" s="25"/>
      <x:c r="BVE5865" s="25"/>
      <x:c r="BVF5865" s="25"/>
      <x:c r="BVG5865" s="25"/>
      <x:c r="BVH5865" s="25"/>
      <x:c r="BVI5865" s="25"/>
      <x:c r="BVJ5865" s="25"/>
      <x:c r="BVK5865" s="25"/>
      <x:c r="BVL5865" s="25"/>
      <x:c r="BVM5865" s="25"/>
      <x:c r="BVN5865" s="25"/>
      <x:c r="BVO5865" s="25"/>
      <x:c r="BVP5865" s="25"/>
      <x:c r="BVQ5865" s="25"/>
      <x:c r="BVR5865" s="25"/>
      <x:c r="BVS5865" s="25"/>
      <x:c r="BVT5865" s="25"/>
      <x:c r="BVU5865" s="25"/>
      <x:c r="BVV5865" s="25"/>
      <x:c r="BVW5865" s="25"/>
      <x:c r="BVX5865" s="25"/>
      <x:c r="BVY5865" s="25"/>
      <x:c r="BVZ5865" s="25"/>
      <x:c r="BWA5865" s="25"/>
      <x:c r="BWB5865" s="25"/>
      <x:c r="BWC5865" s="25"/>
      <x:c r="BWD5865" s="25"/>
      <x:c r="BWE5865" s="25"/>
      <x:c r="BWF5865" s="25"/>
      <x:c r="BWG5865" s="25"/>
      <x:c r="BWH5865" s="25"/>
      <x:c r="BWI5865" s="25"/>
      <x:c r="BWJ5865" s="25"/>
      <x:c r="BWK5865" s="25"/>
      <x:c r="BWL5865" s="25"/>
      <x:c r="BWM5865" s="25"/>
      <x:c r="BWN5865" s="25"/>
      <x:c r="BWO5865" s="25"/>
      <x:c r="BWP5865" s="25"/>
      <x:c r="BWQ5865" s="25"/>
      <x:c r="BWR5865" s="25"/>
      <x:c r="BWS5865" s="25"/>
      <x:c r="BWT5865" s="25"/>
      <x:c r="BWU5865" s="25"/>
      <x:c r="BWV5865" s="25"/>
      <x:c r="BWW5865" s="25"/>
      <x:c r="BWX5865" s="25"/>
      <x:c r="BWY5865" s="25"/>
      <x:c r="BWZ5865" s="25"/>
      <x:c r="BXA5865" s="25"/>
      <x:c r="BXB5865" s="25"/>
      <x:c r="BXC5865" s="25"/>
      <x:c r="BXD5865" s="25"/>
      <x:c r="BXE5865" s="25"/>
      <x:c r="BXF5865" s="25"/>
      <x:c r="BXG5865" s="25"/>
      <x:c r="BXH5865" s="25"/>
      <x:c r="BXI5865" s="25"/>
      <x:c r="BXJ5865" s="25"/>
      <x:c r="BXK5865" s="25"/>
      <x:c r="BXL5865" s="25"/>
      <x:c r="BXM5865" s="25"/>
      <x:c r="BXN5865" s="25"/>
      <x:c r="BXO5865" s="25"/>
      <x:c r="BXP5865" s="25"/>
      <x:c r="BXQ5865" s="25"/>
      <x:c r="BXR5865" s="25"/>
      <x:c r="BXS5865" s="25"/>
      <x:c r="BXT5865" s="25"/>
      <x:c r="BXU5865" s="25"/>
      <x:c r="BXV5865" s="25"/>
      <x:c r="BXW5865" s="25"/>
      <x:c r="BXX5865" s="25"/>
      <x:c r="BXY5865" s="25"/>
      <x:c r="BXZ5865" s="25"/>
      <x:c r="BYA5865" s="25"/>
      <x:c r="BYB5865" s="25"/>
      <x:c r="BYC5865" s="25"/>
      <x:c r="BYD5865" s="25"/>
      <x:c r="BYE5865" s="25"/>
      <x:c r="BYF5865" s="25"/>
      <x:c r="BYG5865" s="25"/>
      <x:c r="BYH5865" s="25"/>
      <x:c r="BYI5865" s="25"/>
      <x:c r="BYJ5865" s="25"/>
      <x:c r="BYK5865" s="25"/>
      <x:c r="BYL5865" s="25"/>
      <x:c r="BYM5865" s="25"/>
      <x:c r="BYN5865" s="25"/>
      <x:c r="BYO5865" s="25"/>
      <x:c r="BYP5865" s="25"/>
      <x:c r="BYQ5865" s="25"/>
      <x:c r="BYR5865" s="25"/>
      <x:c r="BYS5865" s="25"/>
      <x:c r="BYT5865" s="25"/>
      <x:c r="BYU5865" s="25"/>
      <x:c r="BYV5865" s="25"/>
      <x:c r="BYW5865" s="25"/>
      <x:c r="BYX5865" s="25"/>
      <x:c r="BYY5865" s="25"/>
      <x:c r="BYZ5865" s="25"/>
      <x:c r="BZA5865" s="25"/>
      <x:c r="BZB5865" s="25"/>
      <x:c r="BZC5865" s="25"/>
      <x:c r="BZD5865" s="25"/>
      <x:c r="BZE5865" s="25"/>
      <x:c r="BZF5865" s="25"/>
      <x:c r="BZG5865" s="25"/>
      <x:c r="BZH5865" s="25"/>
      <x:c r="BZI5865" s="25"/>
      <x:c r="BZJ5865" s="25"/>
      <x:c r="BZK5865" s="25"/>
      <x:c r="BZL5865" s="25"/>
      <x:c r="BZM5865" s="25"/>
      <x:c r="BZN5865" s="25"/>
      <x:c r="BZO5865" s="25"/>
      <x:c r="BZP5865" s="25"/>
      <x:c r="BZQ5865" s="25"/>
      <x:c r="BZR5865" s="25"/>
      <x:c r="BZS5865" s="25"/>
      <x:c r="BZT5865" s="25"/>
      <x:c r="BZU5865" s="25"/>
      <x:c r="BZV5865" s="25"/>
      <x:c r="BZW5865" s="25"/>
      <x:c r="BZX5865" s="25"/>
      <x:c r="BZY5865" s="25"/>
      <x:c r="BZZ5865" s="25"/>
      <x:c r="CAA5865" s="25"/>
      <x:c r="CAB5865" s="25"/>
      <x:c r="CAC5865" s="25"/>
      <x:c r="CAD5865" s="25"/>
      <x:c r="CAE5865" s="25"/>
      <x:c r="CAF5865" s="25"/>
      <x:c r="CAG5865" s="25"/>
      <x:c r="CAH5865" s="25"/>
      <x:c r="CAI5865" s="25"/>
      <x:c r="CAJ5865" s="25"/>
      <x:c r="CAK5865" s="25"/>
      <x:c r="CAL5865" s="25"/>
      <x:c r="CAM5865" s="25"/>
      <x:c r="CAN5865" s="25"/>
      <x:c r="CAO5865" s="25"/>
      <x:c r="CAP5865" s="25"/>
      <x:c r="CAQ5865" s="25"/>
      <x:c r="CAR5865" s="25"/>
      <x:c r="CAS5865" s="25"/>
      <x:c r="CAT5865" s="25"/>
      <x:c r="CAU5865" s="25"/>
      <x:c r="CAV5865" s="25"/>
      <x:c r="CAW5865" s="25"/>
      <x:c r="CAX5865" s="25"/>
      <x:c r="CAY5865" s="25"/>
      <x:c r="CAZ5865" s="25"/>
      <x:c r="CBA5865" s="25"/>
      <x:c r="CBB5865" s="25"/>
      <x:c r="CBC5865" s="25"/>
      <x:c r="CBD5865" s="25"/>
      <x:c r="CBE5865" s="25"/>
      <x:c r="CBF5865" s="25"/>
      <x:c r="CBG5865" s="25"/>
      <x:c r="CBH5865" s="25"/>
      <x:c r="CBI5865" s="25"/>
      <x:c r="CBJ5865" s="25"/>
      <x:c r="CBK5865" s="25"/>
      <x:c r="CBL5865" s="25"/>
      <x:c r="CBM5865" s="25"/>
      <x:c r="CBN5865" s="25"/>
      <x:c r="CBO5865" s="25"/>
      <x:c r="CBP5865" s="25"/>
      <x:c r="CBQ5865" s="25"/>
      <x:c r="CBR5865" s="25"/>
      <x:c r="CBS5865" s="25"/>
      <x:c r="CBT5865" s="25"/>
      <x:c r="CBU5865" s="25"/>
      <x:c r="CBV5865" s="25"/>
      <x:c r="CBW5865" s="25"/>
      <x:c r="CBX5865" s="25"/>
      <x:c r="CBY5865" s="25"/>
      <x:c r="CBZ5865" s="25"/>
      <x:c r="CCA5865" s="25"/>
      <x:c r="CCB5865" s="25"/>
      <x:c r="CCC5865" s="25"/>
      <x:c r="CCD5865" s="25"/>
      <x:c r="CCE5865" s="25"/>
      <x:c r="CCF5865" s="25"/>
      <x:c r="CCG5865" s="25"/>
      <x:c r="CCH5865" s="25"/>
      <x:c r="CCI5865" s="25"/>
      <x:c r="CCJ5865" s="25"/>
      <x:c r="CCK5865" s="25"/>
      <x:c r="CCL5865" s="25"/>
      <x:c r="CCM5865" s="25"/>
      <x:c r="CCN5865" s="25"/>
      <x:c r="CCO5865" s="25"/>
      <x:c r="CCP5865" s="25"/>
      <x:c r="CCQ5865" s="25"/>
      <x:c r="CCR5865" s="25"/>
      <x:c r="CCS5865" s="25"/>
      <x:c r="CCT5865" s="25"/>
      <x:c r="CCU5865" s="25"/>
      <x:c r="CCV5865" s="25"/>
      <x:c r="CCW5865" s="25"/>
      <x:c r="CCX5865" s="25"/>
      <x:c r="CCY5865" s="25"/>
      <x:c r="CCZ5865" s="25"/>
      <x:c r="CDA5865" s="25"/>
      <x:c r="CDB5865" s="25"/>
      <x:c r="CDC5865" s="25"/>
      <x:c r="CDD5865" s="25"/>
      <x:c r="CDE5865" s="25"/>
      <x:c r="CDF5865" s="25"/>
      <x:c r="CDG5865" s="25"/>
      <x:c r="CDH5865" s="25"/>
      <x:c r="CDI5865" s="25"/>
      <x:c r="CDJ5865" s="25"/>
      <x:c r="CDK5865" s="25"/>
      <x:c r="CDL5865" s="25"/>
      <x:c r="CDM5865" s="25"/>
      <x:c r="CDN5865" s="25"/>
      <x:c r="CDO5865" s="25"/>
      <x:c r="CDP5865" s="25"/>
      <x:c r="CDQ5865" s="25"/>
      <x:c r="CDR5865" s="25"/>
      <x:c r="CDS5865" s="25"/>
      <x:c r="CDT5865" s="25"/>
      <x:c r="CDU5865" s="25"/>
      <x:c r="CDV5865" s="25"/>
      <x:c r="CDW5865" s="25"/>
      <x:c r="CDX5865" s="25"/>
      <x:c r="CDY5865" s="25"/>
      <x:c r="CDZ5865" s="25"/>
      <x:c r="CEA5865" s="25"/>
      <x:c r="CEB5865" s="25"/>
      <x:c r="CEC5865" s="25"/>
      <x:c r="CED5865" s="25"/>
      <x:c r="CEE5865" s="25"/>
      <x:c r="CEF5865" s="25"/>
      <x:c r="CEG5865" s="25"/>
      <x:c r="CEH5865" s="25"/>
      <x:c r="CEI5865" s="25"/>
      <x:c r="CEJ5865" s="25"/>
      <x:c r="CEK5865" s="25"/>
      <x:c r="CEL5865" s="25"/>
      <x:c r="CEM5865" s="25"/>
      <x:c r="CEN5865" s="25"/>
      <x:c r="CEO5865" s="25"/>
      <x:c r="CEP5865" s="25"/>
      <x:c r="CEQ5865" s="25"/>
      <x:c r="CER5865" s="25"/>
      <x:c r="CES5865" s="25"/>
      <x:c r="CET5865" s="25"/>
      <x:c r="CEU5865" s="25"/>
      <x:c r="CEV5865" s="25"/>
      <x:c r="CEW5865" s="25"/>
      <x:c r="CEX5865" s="25"/>
      <x:c r="CEY5865" s="25"/>
      <x:c r="CEZ5865" s="25"/>
      <x:c r="CFA5865" s="25"/>
      <x:c r="CFB5865" s="25"/>
      <x:c r="CFC5865" s="25"/>
      <x:c r="CFD5865" s="25"/>
      <x:c r="CFE5865" s="25"/>
      <x:c r="CFF5865" s="25"/>
      <x:c r="CFG5865" s="25"/>
      <x:c r="CFH5865" s="25"/>
      <x:c r="CFI5865" s="25"/>
      <x:c r="CFJ5865" s="25"/>
      <x:c r="CFK5865" s="25"/>
      <x:c r="CFL5865" s="25"/>
      <x:c r="CFM5865" s="25"/>
      <x:c r="CFN5865" s="25"/>
      <x:c r="CFO5865" s="25"/>
      <x:c r="CFP5865" s="25"/>
      <x:c r="CFQ5865" s="25"/>
      <x:c r="CFR5865" s="25"/>
      <x:c r="CFS5865" s="25"/>
      <x:c r="CFT5865" s="25"/>
      <x:c r="CFU5865" s="25"/>
      <x:c r="CFV5865" s="25"/>
      <x:c r="CFW5865" s="25"/>
      <x:c r="CFX5865" s="25"/>
      <x:c r="CFY5865" s="25"/>
      <x:c r="CFZ5865" s="25"/>
      <x:c r="CGA5865" s="25"/>
      <x:c r="CGB5865" s="25"/>
      <x:c r="CGC5865" s="25"/>
      <x:c r="CGD5865" s="25"/>
      <x:c r="CGE5865" s="25"/>
      <x:c r="CGF5865" s="25"/>
      <x:c r="CGG5865" s="25"/>
      <x:c r="CGH5865" s="25"/>
      <x:c r="CGI5865" s="25"/>
      <x:c r="CGJ5865" s="25"/>
      <x:c r="CGK5865" s="25"/>
      <x:c r="CGL5865" s="25"/>
      <x:c r="CGM5865" s="25"/>
      <x:c r="CGN5865" s="25"/>
      <x:c r="CGO5865" s="25"/>
      <x:c r="CGP5865" s="25"/>
      <x:c r="CGQ5865" s="25"/>
      <x:c r="CGR5865" s="25"/>
      <x:c r="CGS5865" s="25"/>
      <x:c r="CGT5865" s="25"/>
      <x:c r="CGU5865" s="25"/>
      <x:c r="CGV5865" s="25"/>
      <x:c r="CGW5865" s="25"/>
      <x:c r="CGX5865" s="25"/>
      <x:c r="CGY5865" s="25"/>
      <x:c r="CGZ5865" s="25"/>
      <x:c r="CHA5865" s="25"/>
      <x:c r="CHB5865" s="25"/>
      <x:c r="CHC5865" s="25"/>
      <x:c r="CHD5865" s="25"/>
      <x:c r="CHE5865" s="25"/>
      <x:c r="CHF5865" s="25"/>
      <x:c r="CHG5865" s="25"/>
      <x:c r="CHH5865" s="25"/>
      <x:c r="CHI5865" s="25"/>
      <x:c r="CHJ5865" s="25"/>
      <x:c r="CHK5865" s="25"/>
      <x:c r="CHL5865" s="25"/>
      <x:c r="CHM5865" s="25"/>
      <x:c r="CHN5865" s="25"/>
      <x:c r="CHO5865" s="25"/>
      <x:c r="CHP5865" s="25"/>
      <x:c r="CHQ5865" s="25"/>
      <x:c r="CHR5865" s="25"/>
      <x:c r="CHS5865" s="25"/>
      <x:c r="CHT5865" s="25"/>
      <x:c r="CHU5865" s="25"/>
      <x:c r="CHV5865" s="25"/>
      <x:c r="CHW5865" s="25"/>
      <x:c r="CHX5865" s="25"/>
      <x:c r="CHY5865" s="25"/>
      <x:c r="CHZ5865" s="25"/>
      <x:c r="CIA5865" s="25"/>
      <x:c r="CIB5865" s="25"/>
      <x:c r="CIC5865" s="25"/>
      <x:c r="CID5865" s="25"/>
      <x:c r="CIE5865" s="25"/>
      <x:c r="CIF5865" s="25"/>
      <x:c r="CIG5865" s="25"/>
      <x:c r="CIH5865" s="25"/>
      <x:c r="CII5865" s="25"/>
      <x:c r="CIJ5865" s="25"/>
      <x:c r="CIK5865" s="25"/>
      <x:c r="CIL5865" s="25"/>
      <x:c r="CIM5865" s="25"/>
      <x:c r="CIN5865" s="25"/>
      <x:c r="CIO5865" s="25"/>
      <x:c r="CIP5865" s="25"/>
      <x:c r="CIQ5865" s="25"/>
      <x:c r="CIR5865" s="25"/>
      <x:c r="CIS5865" s="25"/>
      <x:c r="CIT5865" s="25"/>
      <x:c r="CIU5865" s="25"/>
      <x:c r="CIV5865" s="25"/>
      <x:c r="CIW5865" s="25"/>
      <x:c r="CIX5865" s="25"/>
      <x:c r="CIY5865" s="25"/>
      <x:c r="CIZ5865" s="25"/>
      <x:c r="CJA5865" s="25"/>
      <x:c r="CJB5865" s="25"/>
      <x:c r="CJC5865" s="25"/>
      <x:c r="CJD5865" s="25"/>
      <x:c r="CJE5865" s="25"/>
      <x:c r="CJF5865" s="25"/>
      <x:c r="CJG5865" s="25"/>
      <x:c r="CJH5865" s="25"/>
      <x:c r="CJI5865" s="25"/>
      <x:c r="CJJ5865" s="25"/>
      <x:c r="CJK5865" s="25"/>
      <x:c r="CJL5865" s="25"/>
      <x:c r="CJM5865" s="25"/>
      <x:c r="CJN5865" s="25"/>
      <x:c r="CJO5865" s="25"/>
      <x:c r="CJP5865" s="25"/>
      <x:c r="CJQ5865" s="25"/>
      <x:c r="CJR5865" s="25"/>
      <x:c r="CJS5865" s="25"/>
      <x:c r="CJT5865" s="25"/>
      <x:c r="CJU5865" s="25"/>
      <x:c r="CJV5865" s="25"/>
      <x:c r="CJW5865" s="25"/>
      <x:c r="CJX5865" s="25"/>
      <x:c r="CJY5865" s="25"/>
      <x:c r="CJZ5865" s="25"/>
      <x:c r="CKA5865" s="25"/>
      <x:c r="CKB5865" s="25"/>
      <x:c r="CKC5865" s="25"/>
      <x:c r="CKD5865" s="25"/>
      <x:c r="CKE5865" s="25"/>
      <x:c r="CKF5865" s="25"/>
      <x:c r="CKG5865" s="25"/>
      <x:c r="CKH5865" s="25"/>
      <x:c r="CKI5865" s="25"/>
      <x:c r="CKJ5865" s="25"/>
      <x:c r="CKK5865" s="25"/>
      <x:c r="CKL5865" s="25"/>
      <x:c r="CKM5865" s="25"/>
      <x:c r="CKN5865" s="25"/>
      <x:c r="CKO5865" s="25"/>
      <x:c r="CKP5865" s="25"/>
      <x:c r="CKQ5865" s="25"/>
      <x:c r="CKR5865" s="25"/>
      <x:c r="CKS5865" s="25"/>
      <x:c r="CKT5865" s="25"/>
      <x:c r="CKU5865" s="25"/>
      <x:c r="CKV5865" s="25"/>
      <x:c r="CKW5865" s="25"/>
      <x:c r="CKX5865" s="25"/>
      <x:c r="CKY5865" s="25"/>
      <x:c r="CKZ5865" s="25"/>
      <x:c r="CLA5865" s="25"/>
      <x:c r="CLB5865" s="25"/>
      <x:c r="CLC5865" s="25"/>
      <x:c r="CLD5865" s="25"/>
      <x:c r="CLE5865" s="25"/>
      <x:c r="CLF5865" s="25"/>
      <x:c r="CLG5865" s="25"/>
      <x:c r="CLH5865" s="25"/>
      <x:c r="CLI5865" s="25"/>
      <x:c r="CLJ5865" s="25"/>
      <x:c r="CLK5865" s="25"/>
      <x:c r="CLL5865" s="25"/>
      <x:c r="CLM5865" s="25"/>
      <x:c r="CLN5865" s="25"/>
      <x:c r="CLO5865" s="25"/>
      <x:c r="CLP5865" s="25"/>
      <x:c r="CLQ5865" s="25"/>
      <x:c r="CLR5865" s="25"/>
      <x:c r="CLS5865" s="25"/>
      <x:c r="CLT5865" s="25"/>
      <x:c r="CLU5865" s="25"/>
      <x:c r="CLV5865" s="25"/>
      <x:c r="CLW5865" s="25"/>
      <x:c r="CLX5865" s="25"/>
      <x:c r="CLY5865" s="25"/>
      <x:c r="CLZ5865" s="25"/>
      <x:c r="CMA5865" s="25"/>
      <x:c r="CMB5865" s="25"/>
      <x:c r="CMC5865" s="25"/>
      <x:c r="CMD5865" s="25"/>
      <x:c r="CME5865" s="25"/>
      <x:c r="CMF5865" s="25"/>
      <x:c r="CMG5865" s="25"/>
      <x:c r="CMH5865" s="25"/>
      <x:c r="CMI5865" s="25"/>
      <x:c r="CMJ5865" s="25"/>
      <x:c r="CMK5865" s="25"/>
      <x:c r="CML5865" s="25"/>
      <x:c r="CMM5865" s="25"/>
      <x:c r="CMN5865" s="25"/>
      <x:c r="CMO5865" s="25"/>
      <x:c r="CMP5865" s="25"/>
      <x:c r="CMQ5865" s="25"/>
      <x:c r="CMR5865" s="25"/>
      <x:c r="CMS5865" s="25"/>
      <x:c r="CMT5865" s="25"/>
      <x:c r="CMU5865" s="25"/>
      <x:c r="CMV5865" s="25"/>
      <x:c r="CMW5865" s="25"/>
      <x:c r="CMX5865" s="25"/>
      <x:c r="CMY5865" s="25"/>
      <x:c r="CMZ5865" s="25"/>
      <x:c r="CNA5865" s="25"/>
      <x:c r="CNB5865" s="25"/>
      <x:c r="CNC5865" s="25"/>
      <x:c r="CND5865" s="25"/>
      <x:c r="CNE5865" s="25"/>
      <x:c r="CNF5865" s="25"/>
      <x:c r="CNG5865" s="25"/>
      <x:c r="CNH5865" s="25"/>
      <x:c r="CNI5865" s="25"/>
      <x:c r="CNJ5865" s="25"/>
      <x:c r="CNK5865" s="25"/>
      <x:c r="CNL5865" s="25"/>
      <x:c r="CNM5865" s="25"/>
      <x:c r="CNN5865" s="25"/>
      <x:c r="CNO5865" s="25"/>
      <x:c r="CNP5865" s="25"/>
      <x:c r="CNQ5865" s="25"/>
      <x:c r="CNR5865" s="25"/>
      <x:c r="CNS5865" s="25"/>
      <x:c r="CNT5865" s="25"/>
      <x:c r="CNU5865" s="25"/>
      <x:c r="CNV5865" s="25"/>
      <x:c r="CNW5865" s="25"/>
      <x:c r="CNX5865" s="25"/>
      <x:c r="CNY5865" s="25"/>
      <x:c r="CNZ5865" s="25"/>
      <x:c r="COA5865" s="25"/>
      <x:c r="COB5865" s="25"/>
      <x:c r="COC5865" s="25"/>
      <x:c r="COD5865" s="25"/>
      <x:c r="COE5865" s="25"/>
      <x:c r="COF5865" s="25"/>
      <x:c r="COG5865" s="25"/>
      <x:c r="COH5865" s="25"/>
      <x:c r="COI5865" s="25"/>
      <x:c r="COJ5865" s="25"/>
      <x:c r="COK5865" s="25"/>
      <x:c r="COL5865" s="25"/>
      <x:c r="COM5865" s="25"/>
      <x:c r="CON5865" s="25"/>
      <x:c r="COO5865" s="25"/>
      <x:c r="COP5865" s="25"/>
      <x:c r="COQ5865" s="25"/>
      <x:c r="COR5865" s="25"/>
      <x:c r="COS5865" s="25"/>
      <x:c r="COT5865" s="25"/>
      <x:c r="COU5865" s="25"/>
      <x:c r="COV5865" s="25"/>
      <x:c r="COW5865" s="25"/>
      <x:c r="COX5865" s="25"/>
      <x:c r="COY5865" s="25"/>
      <x:c r="COZ5865" s="25"/>
      <x:c r="CPA5865" s="25"/>
      <x:c r="CPB5865" s="25"/>
      <x:c r="CPC5865" s="25"/>
      <x:c r="CPD5865" s="25"/>
      <x:c r="CPE5865" s="25"/>
      <x:c r="CPF5865" s="25"/>
      <x:c r="CPG5865" s="25"/>
      <x:c r="CPH5865" s="25"/>
      <x:c r="CPI5865" s="25"/>
      <x:c r="CPJ5865" s="25"/>
      <x:c r="CPK5865" s="25"/>
      <x:c r="CPL5865" s="25"/>
      <x:c r="CPM5865" s="25"/>
      <x:c r="CPN5865" s="25"/>
      <x:c r="CPO5865" s="25"/>
      <x:c r="CPP5865" s="25"/>
      <x:c r="CPQ5865" s="25"/>
      <x:c r="CPR5865" s="25"/>
      <x:c r="CPS5865" s="25"/>
      <x:c r="CPT5865" s="25"/>
      <x:c r="CPU5865" s="25"/>
      <x:c r="CPV5865" s="25"/>
      <x:c r="CPW5865" s="25"/>
      <x:c r="CPX5865" s="25"/>
      <x:c r="CPY5865" s="25"/>
      <x:c r="CPZ5865" s="25"/>
      <x:c r="CQA5865" s="25"/>
      <x:c r="CQB5865" s="25"/>
      <x:c r="CQC5865" s="25"/>
      <x:c r="CQD5865" s="25"/>
      <x:c r="CQE5865" s="25"/>
      <x:c r="CQF5865" s="25"/>
      <x:c r="CQG5865" s="25"/>
      <x:c r="CQH5865" s="25"/>
      <x:c r="CQI5865" s="25"/>
      <x:c r="CQJ5865" s="25"/>
      <x:c r="CQK5865" s="25"/>
      <x:c r="CQL5865" s="25"/>
      <x:c r="CQM5865" s="25"/>
      <x:c r="CQN5865" s="25"/>
      <x:c r="CQO5865" s="25"/>
      <x:c r="CQP5865" s="25"/>
      <x:c r="CQQ5865" s="25"/>
      <x:c r="CQR5865" s="25"/>
      <x:c r="CQS5865" s="25"/>
      <x:c r="CQT5865" s="25"/>
      <x:c r="CQU5865" s="25"/>
      <x:c r="CQV5865" s="25"/>
      <x:c r="CQW5865" s="25"/>
      <x:c r="CQX5865" s="25"/>
      <x:c r="CQY5865" s="25"/>
      <x:c r="CQZ5865" s="25"/>
      <x:c r="CRA5865" s="25"/>
      <x:c r="CRB5865" s="25"/>
      <x:c r="CRC5865" s="25"/>
      <x:c r="CRD5865" s="25"/>
      <x:c r="CRE5865" s="25"/>
      <x:c r="CRF5865" s="25"/>
      <x:c r="CRG5865" s="25"/>
      <x:c r="CRH5865" s="25"/>
      <x:c r="CRI5865" s="25"/>
      <x:c r="CRJ5865" s="25"/>
      <x:c r="CRK5865" s="25"/>
      <x:c r="CRL5865" s="25"/>
      <x:c r="CRM5865" s="25"/>
      <x:c r="CRN5865" s="25"/>
      <x:c r="CRO5865" s="25"/>
      <x:c r="CRP5865" s="25"/>
      <x:c r="CRQ5865" s="25"/>
      <x:c r="CRR5865" s="25"/>
      <x:c r="CRS5865" s="25"/>
      <x:c r="CRT5865" s="25"/>
      <x:c r="CRU5865" s="25"/>
      <x:c r="CRV5865" s="25"/>
      <x:c r="CRW5865" s="25"/>
      <x:c r="CRX5865" s="25"/>
      <x:c r="CRY5865" s="25"/>
      <x:c r="CRZ5865" s="25"/>
      <x:c r="CSA5865" s="25"/>
      <x:c r="CSB5865" s="25"/>
      <x:c r="CSC5865" s="25"/>
      <x:c r="CSD5865" s="25"/>
      <x:c r="CSE5865" s="25"/>
      <x:c r="CSF5865" s="25"/>
      <x:c r="CSG5865" s="25"/>
      <x:c r="CSH5865" s="25"/>
      <x:c r="CSI5865" s="25"/>
      <x:c r="CSJ5865" s="25"/>
      <x:c r="CSK5865" s="25"/>
      <x:c r="CSL5865" s="25"/>
      <x:c r="CSM5865" s="25"/>
      <x:c r="CSN5865" s="25"/>
      <x:c r="CSO5865" s="25"/>
      <x:c r="CSP5865" s="25"/>
      <x:c r="CSQ5865" s="25"/>
      <x:c r="CSR5865" s="25"/>
      <x:c r="CSS5865" s="25"/>
      <x:c r="CST5865" s="25"/>
      <x:c r="CSU5865" s="25"/>
      <x:c r="CSV5865" s="25"/>
      <x:c r="CSW5865" s="25"/>
      <x:c r="CSX5865" s="25"/>
      <x:c r="CSY5865" s="25"/>
      <x:c r="CSZ5865" s="25"/>
      <x:c r="CTA5865" s="25"/>
      <x:c r="CTB5865" s="25"/>
      <x:c r="CTC5865" s="25"/>
      <x:c r="CTD5865" s="25"/>
      <x:c r="CTE5865" s="25"/>
      <x:c r="CTF5865" s="25"/>
      <x:c r="CTG5865" s="25"/>
      <x:c r="CTH5865" s="25"/>
      <x:c r="CTI5865" s="25"/>
      <x:c r="CTJ5865" s="25"/>
      <x:c r="CTK5865" s="25"/>
      <x:c r="CTL5865" s="25"/>
      <x:c r="CTM5865" s="25"/>
      <x:c r="CTN5865" s="25"/>
      <x:c r="CTO5865" s="25"/>
      <x:c r="CTP5865" s="25"/>
      <x:c r="CTQ5865" s="25"/>
      <x:c r="CTR5865" s="25"/>
      <x:c r="CTS5865" s="25"/>
      <x:c r="CTT5865" s="25"/>
      <x:c r="CTU5865" s="25"/>
      <x:c r="CTV5865" s="25"/>
      <x:c r="CTW5865" s="25"/>
      <x:c r="CTX5865" s="25"/>
      <x:c r="CTY5865" s="25"/>
      <x:c r="CTZ5865" s="25"/>
      <x:c r="CUA5865" s="25"/>
      <x:c r="CUB5865" s="25"/>
      <x:c r="CUC5865" s="25"/>
      <x:c r="CUD5865" s="25"/>
      <x:c r="CUE5865" s="25"/>
      <x:c r="CUF5865" s="25"/>
      <x:c r="CUG5865" s="25"/>
      <x:c r="CUH5865" s="25"/>
      <x:c r="CUI5865" s="25"/>
      <x:c r="CUJ5865" s="25"/>
      <x:c r="CUK5865" s="25"/>
      <x:c r="CUL5865" s="25"/>
      <x:c r="CUM5865" s="25"/>
      <x:c r="CUN5865" s="25"/>
      <x:c r="CUO5865" s="25"/>
      <x:c r="CUP5865" s="25"/>
      <x:c r="CUQ5865" s="25"/>
      <x:c r="CUR5865" s="25"/>
      <x:c r="CUS5865" s="25"/>
      <x:c r="CUT5865" s="25"/>
      <x:c r="CUU5865" s="25"/>
      <x:c r="CUV5865" s="25"/>
      <x:c r="CUW5865" s="25"/>
      <x:c r="CUX5865" s="25"/>
      <x:c r="CUY5865" s="25"/>
      <x:c r="CUZ5865" s="25"/>
      <x:c r="CVA5865" s="25"/>
      <x:c r="CVB5865" s="25"/>
      <x:c r="CVC5865" s="25"/>
      <x:c r="CVD5865" s="25"/>
      <x:c r="CVE5865" s="25"/>
      <x:c r="CVF5865" s="25"/>
      <x:c r="CVG5865" s="25"/>
      <x:c r="CVH5865" s="25"/>
      <x:c r="CVI5865" s="25"/>
      <x:c r="CVJ5865" s="25"/>
      <x:c r="CVK5865" s="25"/>
      <x:c r="CVL5865" s="25"/>
      <x:c r="CVM5865" s="25"/>
      <x:c r="CVN5865" s="25"/>
      <x:c r="CVO5865" s="25"/>
      <x:c r="CVP5865" s="25"/>
      <x:c r="CVQ5865" s="25"/>
      <x:c r="CVR5865" s="25"/>
      <x:c r="CVS5865" s="25"/>
      <x:c r="CVT5865" s="25"/>
      <x:c r="CVU5865" s="25"/>
      <x:c r="CVV5865" s="25"/>
      <x:c r="CVW5865" s="25"/>
      <x:c r="CVX5865" s="25"/>
      <x:c r="CVY5865" s="25"/>
      <x:c r="CVZ5865" s="25"/>
      <x:c r="CWA5865" s="25"/>
      <x:c r="CWB5865" s="25"/>
      <x:c r="CWC5865" s="25"/>
      <x:c r="CWD5865" s="25"/>
      <x:c r="CWE5865" s="25"/>
      <x:c r="CWF5865" s="25"/>
      <x:c r="CWG5865" s="25"/>
      <x:c r="CWH5865" s="25"/>
      <x:c r="CWI5865" s="25"/>
      <x:c r="CWJ5865" s="25"/>
      <x:c r="CWK5865" s="25"/>
      <x:c r="CWL5865" s="25"/>
      <x:c r="CWM5865" s="25"/>
      <x:c r="CWN5865" s="25"/>
      <x:c r="CWO5865" s="25"/>
      <x:c r="CWP5865" s="25"/>
      <x:c r="CWQ5865" s="25"/>
      <x:c r="CWR5865" s="25"/>
      <x:c r="CWS5865" s="25"/>
      <x:c r="CWT5865" s="25"/>
      <x:c r="CWU5865" s="25"/>
      <x:c r="CWV5865" s="25"/>
      <x:c r="CWW5865" s="25"/>
      <x:c r="CWX5865" s="25"/>
      <x:c r="CWY5865" s="25"/>
      <x:c r="CWZ5865" s="25"/>
      <x:c r="CXA5865" s="25"/>
      <x:c r="CXB5865" s="25"/>
      <x:c r="CXC5865" s="25"/>
      <x:c r="CXD5865" s="25"/>
      <x:c r="CXE5865" s="25"/>
      <x:c r="CXF5865" s="25"/>
      <x:c r="CXG5865" s="25"/>
      <x:c r="CXH5865" s="25"/>
      <x:c r="CXI5865" s="25"/>
      <x:c r="CXJ5865" s="25"/>
      <x:c r="CXK5865" s="25"/>
      <x:c r="CXL5865" s="25"/>
      <x:c r="CXM5865" s="25"/>
      <x:c r="CXN5865" s="25"/>
      <x:c r="CXO5865" s="25"/>
      <x:c r="CXP5865" s="25"/>
      <x:c r="CXQ5865" s="25"/>
      <x:c r="CXR5865" s="25"/>
      <x:c r="CXS5865" s="25"/>
      <x:c r="CXT5865" s="25"/>
      <x:c r="CXU5865" s="25"/>
      <x:c r="CXV5865" s="25"/>
      <x:c r="CXW5865" s="25"/>
      <x:c r="CXX5865" s="25"/>
      <x:c r="CXY5865" s="25"/>
      <x:c r="CXZ5865" s="25"/>
      <x:c r="CYA5865" s="25"/>
      <x:c r="CYB5865" s="25"/>
      <x:c r="CYC5865" s="25"/>
      <x:c r="CYD5865" s="25"/>
      <x:c r="CYE5865" s="25"/>
      <x:c r="CYF5865" s="25"/>
      <x:c r="CYG5865" s="25"/>
      <x:c r="CYH5865" s="25"/>
      <x:c r="CYI5865" s="25"/>
      <x:c r="CYJ5865" s="25"/>
      <x:c r="CYK5865" s="25"/>
      <x:c r="CYL5865" s="25"/>
      <x:c r="CYM5865" s="25"/>
      <x:c r="CYN5865" s="25"/>
      <x:c r="CYO5865" s="25"/>
      <x:c r="CYP5865" s="25"/>
      <x:c r="CYQ5865" s="25"/>
      <x:c r="CYR5865" s="25"/>
      <x:c r="CYS5865" s="25"/>
      <x:c r="CYT5865" s="25"/>
      <x:c r="CYU5865" s="25"/>
      <x:c r="CYV5865" s="25"/>
      <x:c r="CYW5865" s="25"/>
      <x:c r="CYX5865" s="25"/>
      <x:c r="CYY5865" s="25"/>
      <x:c r="CYZ5865" s="25"/>
      <x:c r="CZA5865" s="25"/>
      <x:c r="CZB5865" s="25"/>
      <x:c r="CZC5865" s="25"/>
      <x:c r="CZD5865" s="25"/>
      <x:c r="CZE5865" s="25"/>
      <x:c r="CZF5865" s="25"/>
      <x:c r="CZG5865" s="25"/>
      <x:c r="CZH5865" s="25"/>
      <x:c r="CZI5865" s="25"/>
      <x:c r="CZJ5865" s="25"/>
      <x:c r="CZK5865" s="25"/>
      <x:c r="CZL5865" s="25"/>
      <x:c r="CZM5865" s="25"/>
      <x:c r="CZN5865" s="25"/>
      <x:c r="CZO5865" s="25"/>
      <x:c r="CZP5865" s="25"/>
      <x:c r="CZQ5865" s="25"/>
      <x:c r="CZR5865" s="25"/>
      <x:c r="CZS5865" s="25"/>
      <x:c r="CZT5865" s="25"/>
      <x:c r="CZU5865" s="25"/>
      <x:c r="CZV5865" s="25"/>
      <x:c r="CZW5865" s="25"/>
      <x:c r="CZX5865" s="25"/>
      <x:c r="CZY5865" s="25"/>
      <x:c r="CZZ5865" s="25"/>
      <x:c r="DAA5865" s="25"/>
      <x:c r="DAB5865" s="25"/>
      <x:c r="DAC5865" s="25"/>
      <x:c r="DAD5865" s="25"/>
      <x:c r="DAE5865" s="25"/>
      <x:c r="DAF5865" s="25"/>
      <x:c r="DAG5865" s="25"/>
      <x:c r="DAH5865" s="25"/>
      <x:c r="DAI5865" s="25"/>
      <x:c r="DAJ5865" s="25"/>
      <x:c r="DAK5865" s="25"/>
      <x:c r="DAL5865" s="25"/>
      <x:c r="DAM5865" s="25"/>
      <x:c r="DAN5865" s="25"/>
      <x:c r="DAO5865" s="25"/>
      <x:c r="DAP5865" s="25"/>
      <x:c r="DAQ5865" s="25"/>
      <x:c r="DAR5865" s="25"/>
      <x:c r="DAS5865" s="25"/>
      <x:c r="DAT5865" s="25"/>
      <x:c r="DAU5865" s="25"/>
      <x:c r="DAV5865" s="25"/>
      <x:c r="DAW5865" s="25"/>
      <x:c r="DAX5865" s="25"/>
      <x:c r="DAY5865" s="25"/>
      <x:c r="DAZ5865" s="25"/>
      <x:c r="DBA5865" s="25"/>
      <x:c r="DBB5865" s="25"/>
      <x:c r="DBC5865" s="25"/>
      <x:c r="DBD5865" s="25"/>
      <x:c r="DBE5865" s="25"/>
      <x:c r="DBF5865" s="25"/>
      <x:c r="DBG5865" s="25"/>
      <x:c r="DBH5865" s="25"/>
      <x:c r="DBI5865" s="25"/>
      <x:c r="DBJ5865" s="25"/>
      <x:c r="DBK5865" s="25"/>
      <x:c r="DBL5865" s="25"/>
      <x:c r="DBM5865" s="25"/>
      <x:c r="DBN5865" s="25"/>
      <x:c r="DBO5865" s="25"/>
      <x:c r="DBP5865" s="25"/>
      <x:c r="DBQ5865" s="25"/>
      <x:c r="DBR5865" s="25"/>
      <x:c r="DBS5865" s="25"/>
      <x:c r="DBT5865" s="25"/>
      <x:c r="DBU5865" s="25"/>
      <x:c r="DBV5865" s="25"/>
      <x:c r="DBW5865" s="25"/>
      <x:c r="DBX5865" s="25"/>
      <x:c r="DBY5865" s="25"/>
      <x:c r="DBZ5865" s="25"/>
      <x:c r="DCA5865" s="25"/>
      <x:c r="DCB5865" s="25"/>
      <x:c r="DCC5865" s="25"/>
      <x:c r="DCD5865" s="25"/>
      <x:c r="DCE5865" s="25"/>
      <x:c r="DCF5865" s="25"/>
      <x:c r="DCG5865" s="25"/>
      <x:c r="DCH5865" s="25"/>
      <x:c r="DCI5865" s="25"/>
      <x:c r="DCJ5865" s="25"/>
      <x:c r="DCK5865" s="25"/>
      <x:c r="DCL5865" s="25"/>
      <x:c r="DCM5865" s="25"/>
      <x:c r="DCN5865" s="25"/>
      <x:c r="DCO5865" s="25"/>
      <x:c r="DCP5865" s="25"/>
      <x:c r="DCQ5865" s="25"/>
      <x:c r="DCR5865" s="25"/>
      <x:c r="DCS5865" s="25"/>
      <x:c r="DCT5865" s="25"/>
      <x:c r="DCU5865" s="25"/>
      <x:c r="DCV5865" s="25"/>
      <x:c r="DCW5865" s="25"/>
      <x:c r="DCX5865" s="25"/>
      <x:c r="DCY5865" s="25"/>
      <x:c r="DCZ5865" s="25"/>
      <x:c r="DDA5865" s="25"/>
      <x:c r="DDB5865" s="25"/>
      <x:c r="DDC5865" s="25"/>
      <x:c r="DDD5865" s="25"/>
      <x:c r="DDE5865" s="25"/>
      <x:c r="DDF5865" s="25"/>
      <x:c r="DDG5865" s="25"/>
      <x:c r="DDH5865" s="25"/>
      <x:c r="DDI5865" s="25"/>
      <x:c r="DDJ5865" s="25"/>
      <x:c r="DDK5865" s="25"/>
      <x:c r="DDL5865" s="25"/>
      <x:c r="DDM5865" s="25"/>
      <x:c r="DDN5865" s="25"/>
      <x:c r="DDO5865" s="25"/>
      <x:c r="DDP5865" s="25"/>
      <x:c r="DDQ5865" s="25"/>
      <x:c r="DDR5865" s="25"/>
      <x:c r="DDS5865" s="25"/>
      <x:c r="DDT5865" s="25"/>
      <x:c r="DDU5865" s="25"/>
      <x:c r="DDV5865" s="25"/>
      <x:c r="DDW5865" s="25"/>
      <x:c r="DDX5865" s="25"/>
      <x:c r="DDY5865" s="25"/>
      <x:c r="DDZ5865" s="25"/>
      <x:c r="DEA5865" s="25"/>
      <x:c r="DEB5865" s="25"/>
      <x:c r="DEC5865" s="25"/>
      <x:c r="DED5865" s="25"/>
      <x:c r="DEE5865" s="25"/>
      <x:c r="DEF5865" s="25"/>
      <x:c r="DEG5865" s="25"/>
      <x:c r="DEH5865" s="25"/>
      <x:c r="DEI5865" s="25"/>
      <x:c r="DEJ5865" s="25"/>
      <x:c r="DEK5865" s="25"/>
      <x:c r="DEL5865" s="25"/>
      <x:c r="DEM5865" s="25"/>
      <x:c r="DEN5865" s="25"/>
      <x:c r="DEO5865" s="25"/>
      <x:c r="DEP5865" s="25"/>
      <x:c r="DEQ5865" s="25"/>
      <x:c r="DER5865" s="25"/>
      <x:c r="DES5865" s="25"/>
      <x:c r="DET5865" s="25"/>
      <x:c r="DEU5865" s="25"/>
      <x:c r="DEV5865" s="25"/>
      <x:c r="DEW5865" s="25"/>
      <x:c r="DEX5865" s="25"/>
      <x:c r="DEY5865" s="25"/>
      <x:c r="DEZ5865" s="25"/>
      <x:c r="DFA5865" s="25"/>
      <x:c r="DFB5865" s="25"/>
      <x:c r="DFC5865" s="25"/>
      <x:c r="DFD5865" s="25"/>
      <x:c r="DFE5865" s="25"/>
      <x:c r="DFF5865" s="25"/>
      <x:c r="DFG5865" s="25"/>
      <x:c r="DFH5865" s="25"/>
      <x:c r="DFI5865" s="25"/>
      <x:c r="DFJ5865" s="25"/>
      <x:c r="DFK5865" s="25"/>
      <x:c r="DFL5865" s="25"/>
      <x:c r="DFM5865" s="25"/>
      <x:c r="DFN5865" s="25"/>
      <x:c r="DFO5865" s="25"/>
      <x:c r="DFP5865" s="25"/>
      <x:c r="DFQ5865" s="25"/>
      <x:c r="DFR5865" s="25"/>
      <x:c r="DFS5865" s="25"/>
      <x:c r="DFT5865" s="25"/>
      <x:c r="DFU5865" s="25"/>
      <x:c r="DFV5865" s="25"/>
      <x:c r="DFW5865" s="25"/>
      <x:c r="DFX5865" s="25"/>
      <x:c r="DFY5865" s="25"/>
      <x:c r="DFZ5865" s="25"/>
      <x:c r="DGA5865" s="25"/>
      <x:c r="DGB5865" s="25"/>
      <x:c r="DGC5865" s="25"/>
      <x:c r="DGD5865" s="25"/>
      <x:c r="DGE5865" s="25"/>
      <x:c r="DGF5865" s="25"/>
      <x:c r="DGG5865" s="25"/>
      <x:c r="DGH5865" s="25"/>
      <x:c r="DGI5865" s="25"/>
      <x:c r="DGJ5865" s="25"/>
      <x:c r="DGK5865" s="25"/>
      <x:c r="DGL5865" s="25"/>
      <x:c r="DGM5865" s="25"/>
      <x:c r="DGN5865" s="25"/>
      <x:c r="DGO5865" s="25"/>
      <x:c r="DGP5865" s="25"/>
      <x:c r="DGQ5865" s="25"/>
      <x:c r="DGR5865" s="25"/>
      <x:c r="DGS5865" s="25"/>
      <x:c r="DGT5865" s="25"/>
      <x:c r="DGU5865" s="25"/>
      <x:c r="DGV5865" s="25"/>
      <x:c r="DGW5865" s="25"/>
      <x:c r="DGX5865" s="25"/>
      <x:c r="DGY5865" s="25"/>
      <x:c r="DGZ5865" s="25"/>
      <x:c r="DHA5865" s="25"/>
      <x:c r="DHB5865" s="25"/>
      <x:c r="DHC5865" s="25"/>
      <x:c r="DHD5865" s="25"/>
      <x:c r="DHE5865" s="25"/>
      <x:c r="DHF5865" s="25"/>
      <x:c r="DHG5865" s="25"/>
      <x:c r="DHH5865" s="25"/>
      <x:c r="DHI5865" s="25"/>
      <x:c r="DHJ5865" s="25"/>
      <x:c r="DHK5865" s="25"/>
      <x:c r="DHL5865" s="25"/>
      <x:c r="DHM5865" s="25"/>
      <x:c r="DHN5865" s="25"/>
      <x:c r="DHO5865" s="25"/>
      <x:c r="DHP5865" s="25"/>
      <x:c r="DHQ5865" s="25"/>
      <x:c r="DHR5865" s="25"/>
      <x:c r="DHS5865" s="25"/>
      <x:c r="DHT5865" s="25"/>
      <x:c r="DHU5865" s="25"/>
      <x:c r="DHV5865" s="25"/>
      <x:c r="DHW5865" s="25"/>
      <x:c r="DHX5865" s="25"/>
      <x:c r="DHY5865" s="25"/>
      <x:c r="DHZ5865" s="25"/>
      <x:c r="DIA5865" s="25"/>
      <x:c r="DIB5865" s="25"/>
      <x:c r="DIC5865" s="25"/>
      <x:c r="DID5865" s="25"/>
      <x:c r="DIE5865" s="25"/>
      <x:c r="DIF5865" s="25"/>
      <x:c r="DIG5865" s="25"/>
      <x:c r="DIH5865" s="25"/>
      <x:c r="DII5865" s="25"/>
      <x:c r="DIJ5865" s="25"/>
      <x:c r="DIK5865" s="25"/>
      <x:c r="DIL5865" s="25"/>
      <x:c r="DIM5865" s="25"/>
      <x:c r="DIN5865" s="25"/>
      <x:c r="DIO5865" s="25"/>
      <x:c r="DIP5865" s="25"/>
      <x:c r="DIQ5865" s="25"/>
      <x:c r="DIR5865" s="25"/>
      <x:c r="DIS5865" s="25"/>
      <x:c r="DIT5865" s="25"/>
      <x:c r="DIU5865" s="25"/>
      <x:c r="DIV5865" s="25"/>
      <x:c r="DIW5865" s="25"/>
      <x:c r="DIX5865" s="25"/>
      <x:c r="DIY5865" s="25"/>
      <x:c r="DIZ5865" s="25"/>
      <x:c r="DJA5865" s="25"/>
      <x:c r="DJB5865" s="25"/>
      <x:c r="DJC5865" s="25"/>
      <x:c r="DJD5865" s="25"/>
      <x:c r="DJE5865" s="25"/>
      <x:c r="DJF5865" s="25"/>
      <x:c r="DJG5865" s="25"/>
      <x:c r="DJH5865" s="25"/>
      <x:c r="DJI5865" s="25"/>
      <x:c r="DJJ5865" s="25"/>
      <x:c r="DJK5865" s="25"/>
      <x:c r="DJL5865" s="25"/>
      <x:c r="DJM5865" s="25"/>
      <x:c r="DJN5865" s="25"/>
      <x:c r="DJO5865" s="25"/>
      <x:c r="DJP5865" s="25"/>
      <x:c r="DJQ5865" s="25"/>
      <x:c r="DJR5865" s="25"/>
      <x:c r="DJS5865" s="25"/>
      <x:c r="DJT5865" s="25"/>
      <x:c r="DJU5865" s="25"/>
      <x:c r="DJV5865" s="25"/>
      <x:c r="DJW5865" s="25"/>
      <x:c r="DJX5865" s="25"/>
      <x:c r="DJY5865" s="25"/>
      <x:c r="DJZ5865" s="25"/>
      <x:c r="DKA5865" s="25"/>
      <x:c r="DKB5865" s="25"/>
      <x:c r="DKC5865" s="25"/>
      <x:c r="DKD5865" s="25"/>
      <x:c r="DKE5865" s="25"/>
      <x:c r="DKF5865" s="25"/>
      <x:c r="DKG5865" s="25"/>
      <x:c r="DKH5865" s="25"/>
      <x:c r="DKI5865" s="25"/>
      <x:c r="DKJ5865" s="25"/>
      <x:c r="DKK5865" s="25"/>
      <x:c r="DKL5865" s="25"/>
      <x:c r="DKM5865" s="25"/>
      <x:c r="DKN5865" s="25"/>
      <x:c r="DKO5865" s="25"/>
      <x:c r="DKP5865" s="25"/>
      <x:c r="DKQ5865" s="25"/>
      <x:c r="DKR5865" s="25"/>
      <x:c r="DKS5865" s="25"/>
      <x:c r="DKT5865" s="25"/>
      <x:c r="DKU5865" s="25"/>
      <x:c r="DKV5865" s="25"/>
      <x:c r="DKW5865" s="25"/>
      <x:c r="DKX5865" s="25"/>
      <x:c r="DKY5865" s="25"/>
      <x:c r="DKZ5865" s="25"/>
      <x:c r="DLA5865" s="25"/>
      <x:c r="DLB5865" s="25"/>
      <x:c r="DLC5865" s="25"/>
      <x:c r="DLD5865" s="25"/>
      <x:c r="DLE5865" s="25"/>
      <x:c r="DLF5865" s="25"/>
      <x:c r="DLG5865" s="25"/>
      <x:c r="DLH5865" s="25"/>
      <x:c r="DLI5865" s="25"/>
      <x:c r="DLJ5865" s="25"/>
      <x:c r="DLK5865" s="25"/>
      <x:c r="DLL5865" s="25"/>
      <x:c r="DLM5865" s="25"/>
      <x:c r="DLN5865" s="25"/>
      <x:c r="DLO5865" s="25"/>
      <x:c r="DLP5865" s="25"/>
      <x:c r="DLQ5865" s="25"/>
      <x:c r="DLR5865" s="25"/>
      <x:c r="DLS5865" s="25"/>
      <x:c r="DLT5865" s="25"/>
      <x:c r="DLU5865" s="25"/>
      <x:c r="DLV5865" s="25"/>
      <x:c r="DLW5865" s="25"/>
      <x:c r="DLX5865" s="25"/>
      <x:c r="DLY5865" s="25"/>
      <x:c r="DLZ5865" s="25"/>
      <x:c r="DMA5865" s="25"/>
      <x:c r="DMB5865" s="25"/>
      <x:c r="DMC5865" s="25"/>
      <x:c r="DMD5865" s="25"/>
      <x:c r="DME5865" s="25"/>
      <x:c r="DMF5865" s="25"/>
      <x:c r="DMG5865" s="25"/>
      <x:c r="DMH5865" s="25"/>
      <x:c r="DMI5865" s="25"/>
      <x:c r="DMJ5865" s="25"/>
      <x:c r="DMK5865" s="25"/>
      <x:c r="DML5865" s="25"/>
      <x:c r="DMM5865" s="25"/>
      <x:c r="DMN5865" s="25"/>
      <x:c r="DMO5865" s="25"/>
      <x:c r="DMP5865" s="25"/>
      <x:c r="DMQ5865" s="25"/>
      <x:c r="DMR5865" s="25"/>
      <x:c r="DMS5865" s="25"/>
      <x:c r="DMT5865" s="25"/>
      <x:c r="DMU5865" s="25"/>
      <x:c r="DMV5865" s="25"/>
      <x:c r="DMW5865" s="25"/>
      <x:c r="DMX5865" s="25"/>
      <x:c r="DMY5865" s="25"/>
      <x:c r="DMZ5865" s="25"/>
      <x:c r="DNA5865" s="25"/>
      <x:c r="DNB5865" s="25"/>
      <x:c r="DNC5865" s="25"/>
      <x:c r="DND5865" s="25"/>
      <x:c r="DNE5865" s="25"/>
      <x:c r="DNF5865" s="25"/>
      <x:c r="DNG5865" s="25"/>
      <x:c r="DNH5865" s="25"/>
      <x:c r="DNI5865" s="25"/>
      <x:c r="DNJ5865" s="25"/>
      <x:c r="DNK5865" s="25"/>
      <x:c r="DNL5865" s="25"/>
      <x:c r="DNM5865" s="25"/>
      <x:c r="DNN5865" s="25"/>
      <x:c r="DNO5865" s="25"/>
      <x:c r="DNP5865" s="25"/>
      <x:c r="DNQ5865" s="25"/>
      <x:c r="DNR5865" s="25"/>
      <x:c r="DNS5865" s="25"/>
      <x:c r="DNT5865" s="25"/>
      <x:c r="DNU5865" s="25"/>
      <x:c r="DNV5865" s="25"/>
      <x:c r="DNW5865" s="25"/>
      <x:c r="DNX5865" s="25"/>
      <x:c r="DNY5865" s="25"/>
      <x:c r="DNZ5865" s="25"/>
      <x:c r="DOA5865" s="25"/>
      <x:c r="DOB5865" s="25"/>
      <x:c r="DOC5865" s="25"/>
      <x:c r="DOD5865" s="25"/>
      <x:c r="DOE5865" s="25"/>
      <x:c r="DOF5865" s="25"/>
      <x:c r="DOG5865" s="25"/>
      <x:c r="DOH5865" s="25"/>
      <x:c r="DOI5865" s="25"/>
      <x:c r="DOJ5865" s="25"/>
      <x:c r="DOK5865" s="25"/>
      <x:c r="DOL5865" s="25"/>
      <x:c r="DOM5865" s="25"/>
      <x:c r="DON5865" s="25"/>
      <x:c r="DOO5865" s="25"/>
      <x:c r="DOP5865" s="25"/>
      <x:c r="DOQ5865" s="25"/>
      <x:c r="DOR5865" s="25"/>
      <x:c r="DOS5865" s="25"/>
      <x:c r="DOT5865" s="25"/>
      <x:c r="DOU5865" s="25"/>
      <x:c r="DOV5865" s="25"/>
      <x:c r="DOW5865" s="25"/>
      <x:c r="DOX5865" s="25"/>
      <x:c r="DOY5865" s="25"/>
      <x:c r="DOZ5865" s="25"/>
      <x:c r="DPA5865" s="25"/>
      <x:c r="DPB5865" s="25"/>
      <x:c r="DPC5865" s="25"/>
      <x:c r="DPD5865" s="25"/>
      <x:c r="DPE5865" s="25"/>
      <x:c r="DPF5865" s="25"/>
      <x:c r="DPG5865" s="25"/>
      <x:c r="DPH5865" s="25"/>
      <x:c r="DPI5865" s="25"/>
      <x:c r="DPJ5865" s="25"/>
      <x:c r="DPK5865" s="25"/>
      <x:c r="DPL5865" s="25"/>
      <x:c r="DPM5865" s="25"/>
      <x:c r="DPN5865" s="25"/>
      <x:c r="DPO5865" s="25"/>
      <x:c r="DPP5865" s="25"/>
      <x:c r="DPQ5865" s="25"/>
      <x:c r="DPR5865" s="25"/>
      <x:c r="DPS5865" s="25"/>
      <x:c r="DPT5865" s="25"/>
      <x:c r="DPU5865" s="25"/>
      <x:c r="DPV5865" s="25"/>
      <x:c r="DPW5865" s="25"/>
      <x:c r="DPX5865" s="25"/>
      <x:c r="DPY5865" s="25"/>
      <x:c r="DPZ5865" s="25"/>
      <x:c r="DQA5865" s="25"/>
      <x:c r="DQB5865" s="25"/>
      <x:c r="DQC5865" s="25"/>
      <x:c r="DQD5865" s="25"/>
      <x:c r="DQE5865" s="25"/>
      <x:c r="DQF5865" s="25"/>
      <x:c r="DQG5865" s="25"/>
      <x:c r="DQH5865" s="25"/>
      <x:c r="DQI5865" s="25"/>
      <x:c r="DQJ5865" s="25"/>
      <x:c r="DQK5865" s="25"/>
      <x:c r="DQL5865" s="25"/>
      <x:c r="DQM5865" s="25"/>
      <x:c r="DQN5865" s="25"/>
      <x:c r="DQO5865" s="25"/>
      <x:c r="DQP5865" s="25"/>
      <x:c r="DQQ5865" s="25"/>
      <x:c r="DQR5865" s="25"/>
      <x:c r="DQS5865" s="25"/>
      <x:c r="DQT5865" s="25"/>
      <x:c r="DQU5865" s="25"/>
      <x:c r="DQV5865" s="25"/>
      <x:c r="DQW5865" s="25"/>
      <x:c r="DQX5865" s="25"/>
      <x:c r="DQY5865" s="25"/>
      <x:c r="DQZ5865" s="25"/>
      <x:c r="DRA5865" s="25"/>
      <x:c r="DRB5865" s="25"/>
      <x:c r="DRC5865" s="25"/>
      <x:c r="DRD5865" s="25"/>
      <x:c r="DRE5865" s="25"/>
      <x:c r="DRF5865" s="25"/>
      <x:c r="DRG5865" s="25"/>
      <x:c r="DRH5865" s="25"/>
      <x:c r="DRI5865" s="25"/>
      <x:c r="DRJ5865" s="25"/>
      <x:c r="DRK5865" s="25"/>
      <x:c r="DRL5865" s="25"/>
      <x:c r="DRM5865" s="25"/>
      <x:c r="DRN5865" s="25"/>
      <x:c r="DRO5865" s="25"/>
      <x:c r="DRP5865" s="25"/>
      <x:c r="DRQ5865" s="25"/>
      <x:c r="DRR5865" s="25"/>
      <x:c r="DRS5865" s="25"/>
      <x:c r="DRT5865" s="25"/>
      <x:c r="DRU5865" s="25"/>
      <x:c r="DRV5865" s="25"/>
      <x:c r="DRW5865" s="25"/>
      <x:c r="DRX5865" s="25"/>
      <x:c r="DRY5865" s="25"/>
      <x:c r="DRZ5865" s="25"/>
      <x:c r="DSA5865" s="25"/>
      <x:c r="DSB5865" s="25"/>
      <x:c r="DSC5865" s="25"/>
      <x:c r="DSD5865" s="25"/>
      <x:c r="DSE5865" s="25"/>
      <x:c r="DSF5865" s="25"/>
      <x:c r="DSG5865" s="25"/>
      <x:c r="DSH5865" s="25"/>
      <x:c r="DSI5865" s="25"/>
      <x:c r="DSJ5865" s="25"/>
      <x:c r="DSK5865" s="25"/>
      <x:c r="DSL5865" s="25"/>
      <x:c r="DSM5865" s="25"/>
      <x:c r="DSN5865" s="25"/>
      <x:c r="DSO5865" s="25"/>
      <x:c r="DSP5865" s="25"/>
      <x:c r="DSQ5865" s="25"/>
      <x:c r="DSR5865" s="25"/>
      <x:c r="DSS5865" s="25"/>
      <x:c r="DST5865" s="25"/>
      <x:c r="DSU5865" s="25"/>
      <x:c r="DSV5865" s="25"/>
      <x:c r="DSW5865" s="25"/>
      <x:c r="DSX5865" s="25"/>
      <x:c r="DSY5865" s="25"/>
      <x:c r="DSZ5865" s="25"/>
      <x:c r="DTA5865" s="25"/>
      <x:c r="DTB5865" s="25"/>
      <x:c r="DTC5865" s="25"/>
      <x:c r="DTD5865" s="25"/>
      <x:c r="DTE5865" s="25"/>
      <x:c r="DTF5865" s="25"/>
      <x:c r="DTG5865" s="25"/>
      <x:c r="DTH5865" s="25"/>
      <x:c r="DTI5865" s="25"/>
      <x:c r="DTJ5865" s="25"/>
      <x:c r="DTK5865" s="25"/>
      <x:c r="DTL5865" s="25"/>
      <x:c r="DTM5865" s="25"/>
      <x:c r="DTN5865" s="25"/>
      <x:c r="DTO5865" s="25"/>
      <x:c r="DTP5865" s="25"/>
      <x:c r="DTQ5865" s="25"/>
      <x:c r="DTR5865" s="25"/>
      <x:c r="DTS5865" s="25"/>
      <x:c r="DTT5865" s="25"/>
      <x:c r="DTU5865" s="25"/>
      <x:c r="DTV5865" s="25"/>
      <x:c r="DTW5865" s="25"/>
      <x:c r="DTX5865" s="25"/>
      <x:c r="DTY5865" s="25"/>
      <x:c r="DTZ5865" s="25"/>
      <x:c r="DUA5865" s="25"/>
      <x:c r="DUB5865" s="25"/>
      <x:c r="DUC5865" s="25"/>
      <x:c r="DUD5865" s="25"/>
      <x:c r="DUE5865" s="25"/>
      <x:c r="DUF5865" s="25"/>
      <x:c r="DUG5865" s="25"/>
      <x:c r="DUH5865" s="25"/>
      <x:c r="DUI5865" s="25"/>
      <x:c r="DUJ5865" s="25"/>
      <x:c r="DUK5865" s="25"/>
      <x:c r="DUL5865" s="25"/>
      <x:c r="DUM5865" s="25"/>
      <x:c r="DUN5865" s="25"/>
      <x:c r="DUO5865" s="25"/>
      <x:c r="DUP5865" s="25"/>
      <x:c r="DUQ5865" s="25"/>
      <x:c r="DUR5865" s="25"/>
      <x:c r="DUS5865" s="25"/>
      <x:c r="DUT5865" s="25"/>
      <x:c r="DUU5865" s="25"/>
      <x:c r="DUV5865" s="25"/>
      <x:c r="DUW5865" s="25"/>
      <x:c r="DUX5865" s="25"/>
      <x:c r="DUY5865" s="25"/>
      <x:c r="DUZ5865" s="25"/>
      <x:c r="DVA5865" s="25"/>
      <x:c r="DVB5865" s="25"/>
      <x:c r="DVC5865" s="25"/>
      <x:c r="DVD5865" s="25"/>
      <x:c r="DVE5865" s="25"/>
      <x:c r="DVF5865" s="25"/>
      <x:c r="DVG5865" s="25"/>
      <x:c r="DVH5865" s="25"/>
      <x:c r="DVI5865" s="25"/>
      <x:c r="DVJ5865" s="25"/>
      <x:c r="DVK5865" s="25"/>
      <x:c r="DVL5865" s="25"/>
      <x:c r="DVM5865" s="25"/>
      <x:c r="DVN5865" s="25"/>
      <x:c r="DVO5865" s="25"/>
      <x:c r="DVP5865" s="25"/>
      <x:c r="DVQ5865" s="25"/>
      <x:c r="DVR5865" s="25"/>
      <x:c r="DVS5865" s="25"/>
      <x:c r="DVT5865" s="25"/>
      <x:c r="DVU5865" s="25"/>
      <x:c r="DVV5865" s="25"/>
      <x:c r="DVW5865" s="25"/>
      <x:c r="DVX5865" s="25"/>
      <x:c r="DVY5865" s="25"/>
      <x:c r="DVZ5865" s="25"/>
      <x:c r="DWA5865" s="25"/>
      <x:c r="DWB5865" s="25"/>
      <x:c r="DWC5865" s="25"/>
      <x:c r="DWD5865" s="25"/>
      <x:c r="DWE5865" s="25"/>
      <x:c r="DWF5865" s="25"/>
      <x:c r="DWG5865" s="25"/>
      <x:c r="DWH5865" s="25"/>
      <x:c r="DWI5865" s="25"/>
      <x:c r="DWJ5865" s="25"/>
      <x:c r="DWK5865" s="25"/>
      <x:c r="DWL5865" s="25"/>
      <x:c r="DWM5865" s="25"/>
      <x:c r="DWN5865" s="25"/>
      <x:c r="DWO5865" s="25"/>
      <x:c r="DWP5865" s="25"/>
      <x:c r="DWQ5865" s="25"/>
      <x:c r="DWR5865" s="25"/>
      <x:c r="DWS5865" s="25"/>
      <x:c r="DWT5865" s="25"/>
      <x:c r="DWU5865" s="25"/>
      <x:c r="DWV5865" s="25"/>
      <x:c r="DWW5865" s="25"/>
      <x:c r="DWX5865" s="25"/>
      <x:c r="DWY5865" s="25"/>
      <x:c r="DWZ5865" s="25"/>
      <x:c r="DXA5865" s="25"/>
      <x:c r="DXB5865" s="25"/>
      <x:c r="DXC5865" s="25"/>
      <x:c r="DXD5865" s="25"/>
      <x:c r="DXE5865" s="25"/>
      <x:c r="DXF5865" s="25"/>
      <x:c r="DXG5865" s="25"/>
      <x:c r="DXH5865" s="25"/>
      <x:c r="DXI5865" s="25"/>
      <x:c r="DXJ5865" s="25"/>
      <x:c r="DXK5865" s="25"/>
      <x:c r="DXL5865" s="25"/>
      <x:c r="DXM5865" s="25"/>
      <x:c r="DXN5865" s="25"/>
      <x:c r="DXO5865" s="25"/>
      <x:c r="DXP5865" s="25"/>
      <x:c r="DXQ5865" s="25"/>
      <x:c r="DXR5865" s="25"/>
      <x:c r="DXS5865" s="25"/>
      <x:c r="DXT5865" s="25"/>
      <x:c r="DXU5865" s="25"/>
      <x:c r="DXV5865" s="25"/>
      <x:c r="DXW5865" s="25"/>
      <x:c r="DXX5865" s="25"/>
      <x:c r="DXY5865" s="25"/>
      <x:c r="DXZ5865" s="25"/>
      <x:c r="DYA5865" s="25"/>
      <x:c r="DYB5865" s="25"/>
      <x:c r="DYC5865" s="25"/>
      <x:c r="DYD5865" s="25"/>
      <x:c r="DYE5865" s="25"/>
      <x:c r="DYF5865" s="25"/>
      <x:c r="DYG5865" s="25"/>
      <x:c r="DYH5865" s="25"/>
      <x:c r="DYI5865" s="25"/>
      <x:c r="DYJ5865" s="25"/>
      <x:c r="DYK5865" s="25"/>
      <x:c r="DYL5865" s="25"/>
      <x:c r="DYM5865" s="25"/>
      <x:c r="DYN5865" s="25"/>
      <x:c r="DYO5865" s="25"/>
      <x:c r="DYP5865" s="25"/>
      <x:c r="DYQ5865" s="25"/>
      <x:c r="DYR5865" s="25"/>
      <x:c r="DYS5865" s="25"/>
      <x:c r="DYT5865" s="25"/>
      <x:c r="DYU5865" s="25"/>
      <x:c r="DYV5865" s="25"/>
      <x:c r="DYW5865" s="25"/>
      <x:c r="DYX5865" s="25"/>
      <x:c r="DYY5865" s="25"/>
      <x:c r="DYZ5865" s="25"/>
      <x:c r="DZA5865" s="25"/>
      <x:c r="DZB5865" s="25"/>
      <x:c r="DZC5865" s="25"/>
      <x:c r="DZD5865" s="25"/>
      <x:c r="DZE5865" s="25"/>
      <x:c r="DZF5865" s="25"/>
      <x:c r="DZG5865" s="25"/>
      <x:c r="DZH5865" s="25"/>
      <x:c r="DZI5865" s="25"/>
      <x:c r="DZJ5865" s="25"/>
      <x:c r="DZK5865" s="25"/>
      <x:c r="DZL5865" s="25"/>
      <x:c r="DZM5865" s="25"/>
      <x:c r="DZN5865" s="25"/>
      <x:c r="DZO5865" s="25"/>
      <x:c r="DZP5865" s="25"/>
      <x:c r="DZQ5865" s="25"/>
      <x:c r="DZR5865" s="25"/>
      <x:c r="DZS5865" s="25"/>
      <x:c r="DZT5865" s="25"/>
      <x:c r="DZU5865" s="25"/>
      <x:c r="DZV5865" s="25"/>
      <x:c r="DZW5865" s="25"/>
      <x:c r="DZX5865" s="25"/>
      <x:c r="DZY5865" s="25"/>
      <x:c r="DZZ5865" s="25"/>
      <x:c r="EAA5865" s="25"/>
      <x:c r="EAB5865" s="25"/>
      <x:c r="EAC5865" s="25"/>
      <x:c r="EAD5865" s="25"/>
      <x:c r="EAE5865" s="25"/>
      <x:c r="EAF5865" s="25"/>
      <x:c r="EAG5865" s="25"/>
      <x:c r="EAH5865" s="25"/>
      <x:c r="EAI5865" s="25"/>
      <x:c r="EAJ5865" s="25"/>
      <x:c r="EAK5865" s="25"/>
      <x:c r="EAL5865" s="25"/>
      <x:c r="EAM5865" s="25"/>
      <x:c r="EAN5865" s="25"/>
      <x:c r="EAO5865" s="25"/>
      <x:c r="EAP5865" s="25"/>
      <x:c r="EAQ5865" s="25"/>
      <x:c r="EAR5865" s="25"/>
      <x:c r="EAS5865" s="25"/>
      <x:c r="EAT5865" s="25"/>
      <x:c r="EAU5865" s="25"/>
      <x:c r="EAV5865" s="25"/>
      <x:c r="EAW5865" s="25"/>
      <x:c r="EAX5865" s="25"/>
      <x:c r="EAY5865" s="25"/>
      <x:c r="EAZ5865" s="25"/>
      <x:c r="EBA5865" s="25"/>
      <x:c r="EBB5865" s="25"/>
      <x:c r="EBC5865" s="25"/>
      <x:c r="EBD5865" s="25"/>
      <x:c r="EBE5865" s="25"/>
      <x:c r="EBF5865" s="25"/>
      <x:c r="EBG5865" s="25"/>
      <x:c r="EBH5865" s="25"/>
      <x:c r="EBI5865" s="25"/>
      <x:c r="EBJ5865" s="25"/>
      <x:c r="EBK5865" s="25"/>
      <x:c r="EBL5865" s="25"/>
      <x:c r="EBM5865" s="25"/>
      <x:c r="EBN5865" s="25"/>
      <x:c r="EBO5865" s="25"/>
      <x:c r="EBP5865" s="25"/>
      <x:c r="EBQ5865" s="25"/>
      <x:c r="EBR5865" s="25"/>
      <x:c r="EBS5865" s="25"/>
      <x:c r="EBT5865" s="25"/>
      <x:c r="EBU5865" s="25"/>
      <x:c r="EBV5865" s="25"/>
      <x:c r="EBW5865" s="25"/>
      <x:c r="EBX5865" s="25"/>
      <x:c r="EBY5865" s="25"/>
      <x:c r="EBZ5865" s="25"/>
      <x:c r="ECA5865" s="25"/>
      <x:c r="ECB5865" s="25"/>
      <x:c r="ECC5865" s="25"/>
      <x:c r="ECD5865" s="25"/>
      <x:c r="ECE5865" s="25"/>
      <x:c r="ECF5865" s="25"/>
      <x:c r="ECG5865" s="25"/>
      <x:c r="ECH5865" s="25"/>
      <x:c r="ECI5865" s="25"/>
      <x:c r="ECJ5865" s="25"/>
      <x:c r="ECK5865" s="25"/>
      <x:c r="ECL5865" s="25"/>
      <x:c r="ECM5865" s="25"/>
      <x:c r="ECN5865" s="25"/>
      <x:c r="ECO5865" s="25"/>
      <x:c r="ECP5865" s="25"/>
      <x:c r="ECQ5865" s="25"/>
      <x:c r="ECR5865" s="25"/>
      <x:c r="ECS5865" s="25"/>
      <x:c r="ECT5865" s="25"/>
      <x:c r="ECU5865" s="25"/>
      <x:c r="ECV5865" s="25"/>
      <x:c r="ECW5865" s="25"/>
      <x:c r="ECX5865" s="25"/>
      <x:c r="ECY5865" s="25"/>
      <x:c r="ECZ5865" s="25"/>
      <x:c r="EDA5865" s="25"/>
      <x:c r="EDB5865" s="25"/>
      <x:c r="EDC5865" s="25"/>
      <x:c r="EDD5865" s="25"/>
      <x:c r="EDE5865" s="25"/>
      <x:c r="EDF5865" s="25"/>
      <x:c r="EDG5865" s="25"/>
      <x:c r="EDH5865" s="25"/>
      <x:c r="EDI5865" s="25"/>
      <x:c r="EDJ5865" s="25"/>
      <x:c r="EDK5865" s="25"/>
      <x:c r="EDL5865" s="25"/>
      <x:c r="EDM5865" s="25"/>
      <x:c r="EDN5865" s="25"/>
      <x:c r="EDO5865" s="25"/>
      <x:c r="EDP5865" s="25"/>
      <x:c r="EDQ5865" s="25"/>
      <x:c r="EDR5865" s="25"/>
      <x:c r="EDS5865" s="25"/>
      <x:c r="EDT5865" s="25"/>
      <x:c r="EDU5865" s="25"/>
      <x:c r="EDV5865" s="25"/>
      <x:c r="EDW5865" s="25"/>
      <x:c r="EDX5865" s="25"/>
      <x:c r="EDY5865" s="25"/>
      <x:c r="EDZ5865" s="25"/>
      <x:c r="EEA5865" s="25"/>
      <x:c r="EEB5865" s="25"/>
      <x:c r="EEC5865" s="25"/>
      <x:c r="EED5865" s="25"/>
      <x:c r="EEE5865" s="25"/>
      <x:c r="EEF5865" s="25"/>
      <x:c r="EEG5865" s="25"/>
      <x:c r="EEH5865" s="25"/>
      <x:c r="EEI5865" s="25"/>
      <x:c r="EEJ5865" s="25"/>
      <x:c r="EEK5865" s="25"/>
      <x:c r="EEL5865" s="25"/>
      <x:c r="EEM5865" s="25"/>
      <x:c r="EEN5865" s="25"/>
      <x:c r="EEO5865" s="25"/>
      <x:c r="EEP5865" s="25"/>
      <x:c r="EEQ5865" s="25"/>
      <x:c r="EER5865" s="25"/>
      <x:c r="EES5865" s="25"/>
      <x:c r="EET5865" s="25"/>
      <x:c r="EEU5865" s="25"/>
      <x:c r="EEV5865" s="25"/>
      <x:c r="EEW5865" s="25"/>
      <x:c r="EEX5865" s="25"/>
      <x:c r="EEY5865" s="25"/>
      <x:c r="EEZ5865" s="25"/>
      <x:c r="EFA5865" s="25"/>
      <x:c r="EFB5865" s="25"/>
      <x:c r="EFC5865" s="25"/>
      <x:c r="EFD5865" s="25"/>
      <x:c r="EFE5865" s="25"/>
      <x:c r="EFF5865" s="25"/>
      <x:c r="EFG5865" s="25"/>
      <x:c r="EFH5865" s="25"/>
      <x:c r="EFI5865" s="25"/>
      <x:c r="EFJ5865" s="25"/>
      <x:c r="EFK5865" s="25"/>
      <x:c r="EFL5865" s="25"/>
      <x:c r="EFM5865" s="25"/>
      <x:c r="EFN5865" s="25"/>
      <x:c r="EFO5865" s="25"/>
      <x:c r="EFP5865" s="25"/>
      <x:c r="EFQ5865" s="25"/>
      <x:c r="EFR5865" s="25"/>
      <x:c r="EFS5865" s="25"/>
      <x:c r="EFT5865" s="25"/>
      <x:c r="EFU5865" s="25"/>
      <x:c r="EFV5865" s="25"/>
      <x:c r="EFW5865" s="25"/>
      <x:c r="EFX5865" s="25"/>
      <x:c r="EFY5865" s="25"/>
      <x:c r="EFZ5865" s="25"/>
      <x:c r="EGA5865" s="25"/>
      <x:c r="EGB5865" s="25"/>
      <x:c r="EGC5865" s="25"/>
      <x:c r="EGD5865" s="25"/>
      <x:c r="EGE5865" s="25"/>
      <x:c r="EGF5865" s="25"/>
      <x:c r="EGG5865" s="25"/>
      <x:c r="EGH5865" s="25"/>
      <x:c r="EGI5865" s="25"/>
      <x:c r="EGJ5865" s="25"/>
      <x:c r="EGK5865" s="25"/>
      <x:c r="EGL5865" s="25"/>
      <x:c r="EGM5865" s="25"/>
      <x:c r="EGN5865" s="25"/>
      <x:c r="EGO5865" s="25"/>
      <x:c r="EGP5865" s="25"/>
      <x:c r="EGQ5865" s="25"/>
      <x:c r="EGR5865" s="25"/>
      <x:c r="EGS5865" s="25"/>
      <x:c r="EGT5865" s="25"/>
      <x:c r="EGU5865" s="25"/>
      <x:c r="EGV5865" s="25"/>
      <x:c r="EGW5865" s="25"/>
      <x:c r="EGX5865" s="25"/>
      <x:c r="EGY5865" s="25"/>
      <x:c r="EGZ5865" s="25"/>
      <x:c r="EHA5865" s="25"/>
      <x:c r="EHB5865" s="25"/>
      <x:c r="EHC5865" s="25"/>
      <x:c r="EHD5865" s="25"/>
      <x:c r="EHE5865" s="25"/>
      <x:c r="EHF5865" s="25"/>
      <x:c r="EHG5865" s="25"/>
      <x:c r="EHH5865" s="25"/>
      <x:c r="EHI5865" s="25"/>
      <x:c r="EHJ5865" s="25"/>
      <x:c r="EHK5865" s="25"/>
      <x:c r="EHL5865" s="25"/>
      <x:c r="EHM5865" s="25"/>
      <x:c r="EHN5865" s="25"/>
      <x:c r="EHO5865" s="25"/>
      <x:c r="EHP5865" s="25"/>
      <x:c r="EHQ5865" s="25"/>
      <x:c r="EHR5865" s="25"/>
      <x:c r="EHS5865" s="25"/>
      <x:c r="EHT5865" s="25"/>
      <x:c r="EHU5865" s="25"/>
      <x:c r="EHV5865" s="25"/>
      <x:c r="EHW5865" s="25"/>
      <x:c r="EHX5865" s="25"/>
      <x:c r="EHY5865" s="25"/>
      <x:c r="EHZ5865" s="25"/>
      <x:c r="EIA5865" s="25"/>
      <x:c r="EIB5865" s="25"/>
      <x:c r="EIC5865" s="25"/>
      <x:c r="EID5865" s="25"/>
      <x:c r="EIE5865" s="25"/>
      <x:c r="EIF5865" s="25"/>
      <x:c r="EIG5865" s="25"/>
      <x:c r="EIH5865" s="25"/>
      <x:c r="EII5865" s="25"/>
      <x:c r="EIJ5865" s="25"/>
      <x:c r="EIK5865" s="25"/>
      <x:c r="EIL5865" s="25"/>
      <x:c r="EIM5865" s="25"/>
      <x:c r="EIN5865" s="25"/>
      <x:c r="EIO5865" s="25"/>
      <x:c r="EIP5865" s="25"/>
      <x:c r="EIQ5865" s="25"/>
      <x:c r="EIR5865" s="25"/>
      <x:c r="EIS5865" s="25"/>
      <x:c r="EIT5865" s="25"/>
      <x:c r="EIU5865" s="25"/>
      <x:c r="EIV5865" s="25"/>
      <x:c r="EIW5865" s="25"/>
      <x:c r="EIX5865" s="25"/>
      <x:c r="EIY5865" s="25"/>
      <x:c r="EIZ5865" s="25"/>
      <x:c r="EJA5865" s="25"/>
      <x:c r="EJB5865" s="25"/>
      <x:c r="EJC5865" s="25"/>
      <x:c r="EJD5865" s="25"/>
      <x:c r="EJE5865" s="25"/>
      <x:c r="EJF5865" s="25"/>
      <x:c r="EJG5865" s="25"/>
      <x:c r="EJH5865" s="25"/>
      <x:c r="EJI5865" s="25"/>
      <x:c r="EJJ5865" s="25"/>
      <x:c r="EJK5865" s="25"/>
      <x:c r="EJL5865" s="25"/>
      <x:c r="EJM5865" s="25"/>
      <x:c r="EJN5865" s="25"/>
      <x:c r="EJO5865" s="25"/>
      <x:c r="EJP5865" s="25"/>
      <x:c r="EJQ5865" s="25"/>
      <x:c r="EJR5865" s="25"/>
      <x:c r="EJS5865" s="25"/>
      <x:c r="EJT5865" s="25"/>
      <x:c r="EJU5865" s="25"/>
      <x:c r="EJV5865" s="25"/>
      <x:c r="EJW5865" s="25"/>
      <x:c r="EJX5865" s="25"/>
      <x:c r="EJY5865" s="25"/>
      <x:c r="EJZ5865" s="25"/>
      <x:c r="EKA5865" s="25"/>
      <x:c r="EKB5865" s="25"/>
      <x:c r="EKC5865" s="25"/>
      <x:c r="EKD5865" s="25"/>
      <x:c r="EKE5865" s="25"/>
      <x:c r="EKF5865" s="25"/>
      <x:c r="EKG5865" s="25"/>
      <x:c r="EKH5865" s="25"/>
      <x:c r="EKI5865" s="25"/>
      <x:c r="EKJ5865" s="25"/>
      <x:c r="EKK5865" s="25"/>
      <x:c r="EKL5865" s="25"/>
      <x:c r="EKM5865" s="25"/>
      <x:c r="EKN5865" s="25"/>
      <x:c r="EKO5865" s="25"/>
      <x:c r="EKP5865" s="25"/>
      <x:c r="EKQ5865" s="25"/>
      <x:c r="EKR5865" s="25"/>
      <x:c r="EKS5865" s="25"/>
      <x:c r="EKT5865" s="25"/>
      <x:c r="EKU5865" s="25"/>
      <x:c r="EKV5865" s="25"/>
      <x:c r="EKW5865" s="25"/>
      <x:c r="EKX5865" s="25"/>
      <x:c r="EKY5865" s="25"/>
      <x:c r="EKZ5865" s="25"/>
      <x:c r="ELA5865" s="25"/>
      <x:c r="ELB5865" s="25"/>
      <x:c r="ELC5865" s="25"/>
      <x:c r="ELD5865" s="25"/>
      <x:c r="ELE5865" s="25"/>
      <x:c r="ELF5865" s="25"/>
      <x:c r="ELG5865" s="25"/>
      <x:c r="ELH5865" s="25"/>
      <x:c r="ELI5865" s="25"/>
      <x:c r="ELJ5865" s="25"/>
      <x:c r="ELK5865" s="25"/>
      <x:c r="ELL5865" s="25"/>
      <x:c r="ELM5865" s="25"/>
      <x:c r="ELN5865" s="25"/>
      <x:c r="ELO5865" s="25"/>
      <x:c r="ELP5865" s="25"/>
      <x:c r="ELQ5865" s="25"/>
      <x:c r="ELR5865" s="25"/>
      <x:c r="ELS5865" s="25"/>
      <x:c r="ELT5865" s="25"/>
      <x:c r="ELU5865" s="25"/>
      <x:c r="ELV5865" s="25"/>
      <x:c r="ELW5865" s="25"/>
      <x:c r="ELX5865" s="25"/>
      <x:c r="ELY5865" s="25"/>
      <x:c r="ELZ5865" s="25"/>
      <x:c r="EMA5865" s="25"/>
      <x:c r="EMB5865" s="25"/>
      <x:c r="EMC5865" s="25"/>
      <x:c r="EMD5865" s="25"/>
      <x:c r="EME5865" s="25"/>
      <x:c r="EMF5865" s="25"/>
      <x:c r="EMG5865" s="25"/>
      <x:c r="EMH5865" s="25"/>
      <x:c r="EMI5865" s="25"/>
      <x:c r="EMJ5865" s="25"/>
      <x:c r="EMK5865" s="25"/>
      <x:c r="EML5865" s="25"/>
      <x:c r="EMM5865" s="25"/>
      <x:c r="EMN5865" s="25"/>
      <x:c r="EMO5865" s="25"/>
      <x:c r="EMP5865" s="25"/>
      <x:c r="EMQ5865" s="25"/>
      <x:c r="EMR5865" s="25"/>
      <x:c r="EMS5865" s="25"/>
      <x:c r="EMT5865" s="25"/>
      <x:c r="EMU5865" s="25"/>
      <x:c r="EMV5865" s="25"/>
      <x:c r="EMW5865" s="25"/>
      <x:c r="EMX5865" s="25"/>
      <x:c r="EMY5865" s="25"/>
      <x:c r="EMZ5865" s="25"/>
      <x:c r="ENA5865" s="25"/>
      <x:c r="ENB5865" s="25"/>
      <x:c r="ENC5865" s="25"/>
      <x:c r="END5865" s="25"/>
      <x:c r="ENE5865" s="25"/>
      <x:c r="ENF5865" s="25"/>
      <x:c r="ENG5865" s="25"/>
      <x:c r="ENH5865" s="25"/>
      <x:c r="ENI5865" s="25"/>
      <x:c r="ENJ5865" s="25"/>
      <x:c r="ENK5865" s="25"/>
      <x:c r="ENL5865" s="25"/>
      <x:c r="ENM5865" s="25"/>
      <x:c r="ENN5865" s="25"/>
      <x:c r="ENO5865" s="25"/>
      <x:c r="ENP5865" s="25"/>
      <x:c r="ENQ5865" s="25"/>
      <x:c r="ENR5865" s="25"/>
      <x:c r="ENS5865" s="25"/>
      <x:c r="ENT5865" s="25"/>
      <x:c r="ENU5865" s="25"/>
      <x:c r="ENV5865" s="25"/>
      <x:c r="ENW5865" s="25"/>
      <x:c r="ENX5865" s="25"/>
      <x:c r="ENY5865" s="25"/>
      <x:c r="ENZ5865" s="25"/>
      <x:c r="EOA5865" s="25"/>
      <x:c r="EOB5865" s="25"/>
      <x:c r="EOC5865" s="25"/>
      <x:c r="EOD5865" s="25"/>
      <x:c r="EOE5865" s="25"/>
      <x:c r="EOF5865" s="25"/>
      <x:c r="EOG5865" s="25"/>
      <x:c r="EOH5865" s="25"/>
      <x:c r="EOI5865" s="25"/>
      <x:c r="EOJ5865" s="25"/>
      <x:c r="EOK5865" s="25"/>
      <x:c r="EOL5865" s="25"/>
      <x:c r="EOM5865" s="25"/>
      <x:c r="EON5865" s="25"/>
      <x:c r="EOO5865" s="25"/>
      <x:c r="EOP5865" s="25"/>
      <x:c r="EOQ5865" s="25"/>
      <x:c r="EOR5865" s="25"/>
      <x:c r="EOS5865" s="25"/>
      <x:c r="EOT5865" s="25"/>
      <x:c r="EOU5865" s="25"/>
      <x:c r="EOV5865" s="25"/>
      <x:c r="EOW5865" s="25"/>
      <x:c r="EOX5865" s="25"/>
      <x:c r="EOY5865" s="25"/>
      <x:c r="EOZ5865" s="25"/>
      <x:c r="EPA5865" s="25"/>
      <x:c r="EPB5865" s="25"/>
      <x:c r="EPC5865" s="25"/>
      <x:c r="EPD5865" s="25"/>
      <x:c r="EPE5865" s="25"/>
      <x:c r="EPF5865" s="25"/>
      <x:c r="EPG5865" s="25"/>
      <x:c r="EPH5865" s="25"/>
      <x:c r="EPI5865" s="25"/>
      <x:c r="EPJ5865" s="25"/>
      <x:c r="EPK5865" s="25"/>
      <x:c r="EPL5865" s="25"/>
      <x:c r="EPM5865" s="25"/>
      <x:c r="EPN5865" s="25"/>
      <x:c r="EPO5865" s="25"/>
      <x:c r="EPP5865" s="25"/>
      <x:c r="EPQ5865" s="25"/>
      <x:c r="EPR5865" s="25"/>
      <x:c r="EPS5865" s="25"/>
      <x:c r="EPT5865" s="25"/>
      <x:c r="EPU5865" s="25"/>
      <x:c r="EPV5865" s="25"/>
      <x:c r="EPW5865" s="25"/>
      <x:c r="EPX5865" s="25"/>
      <x:c r="EPY5865" s="25"/>
      <x:c r="EPZ5865" s="25"/>
      <x:c r="EQA5865" s="25"/>
      <x:c r="EQB5865" s="25"/>
      <x:c r="EQC5865" s="25"/>
      <x:c r="EQD5865" s="25"/>
      <x:c r="EQE5865" s="25"/>
      <x:c r="EQF5865" s="25"/>
      <x:c r="EQG5865" s="25"/>
      <x:c r="EQH5865" s="25"/>
      <x:c r="EQI5865" s="25"/>
      <x:c r="EQJ5865" s="25"/>
      <x:c r="EQK5865" s="25"/>
      <x:c r="EQL5865" s="25"/>
      <x:c r="EQM5865" s="25"/>
      <x:c r="EQN5865" s="25"/>
      <x:c r="EQO5865" s="25"/>
      <x:c r="EQP5865" s="25"/>
      <x:c r="EQQ5865" s="25"/>
      <x:c r="EQR5865" s="25"/>
      <x:c r="EQS5865" s="25"/>
      <x:c r="EQT5865" s="25"/>
      <x:c r="EQU5865" s="25"/>
      <x:c r="EQV5865" s="25"/>
      <x:c r="EQW5865" s="25"/>
      <x:c r="EQX5865" s="25"/>
      <x:c r="EQY5865" s="25"/>
      <x:c r="EQZ5865" s="25"/>
      <x:c r="ERA5865" s="25"/>
      <x:c r="ERB5865" s="25"/>
      <x:c r="ERC5865" s="25"/>
      <x:c r="ERD5865" s="25"/>
      <x:c r="ERE5865" s="25"/>
      <x:c r="ERF5865" s="25"/>
      <x:c r="ERG5865" s="25"/>
      <x:c r="ERH5865" s="25"/>
      <x:c r="ERI5865" s="25"/>
      <x:c r="ERJ5865" s="25"/>
      <x:c r="ERK5865" s="25"/>
      <x:c r="ERL5865" s="25"/>
      <x:c r="ERM5865" s="25"/>
      <x:c r="ERN5865" s="25"/>
      <x:c r="ERO5865" s="25"/>
      <x:c r="ERP5865" s="25"/>
      <x:c r="ERQ5865" s="25"/>
      <x:c r="ERR5865" s="25"/>
      <x:c r="ERS5865" s="25"/>
      <x:c r="ERT5865" s="25"/>
      <x:c r="ERU5865" s="25"/>
      <x:c r="ERV5865" s="25"/>
      <x:c r="ERW5865" s="25"/>
      <x:c r="ERX5865" s="25"/>
      <x:c r="ERY5865" s="25"/>
      <x:c r="ERZ5865" s="25"/>
      <x:c r="ESA5865" s="25"/>
      <x:c r="ESB5865" s="25"/>
      <x:c r="ESC5865" s="25"/>
      <x:c r="ESD5865" s="25"/>
      <x:c r="ESE5865" s="25"/>
      <x:c r="ESF5865" s="25"/>
      <x:c r="ESG5865" s="25"/>
      <x:c r="ESH5865" s="25"/>
      <x:c r="ESI5865" s="25"/>
      <x:c r="ESJ5865" s="25"/>
      <x:c r="ESK5865" s="25"/>
      <x:c r="ESL5865" s="25"/>
      <x:c r="ESM5865" s="25"/>
      <x:c r="ESN5865" s="25"/>
      <x:c r="ESO5865" s="25"/>
      <x:c r="ESP5865" s="25"/>
      <x:c r="ESQ5865" s="25"/>
      <x:c r="ESR5865" s="25"/>
      <x:c r="ESS5865" s="25"/>
      <x:c r="EST5865" s="25"/>
      <x:c r="ESU5865" s="25"/>
      <x:c r="ESV5865" s="25"/>
      <x:c r="ESW5865" s="25"/>
      <x:c r="ESX5865" s="25"/>
      <x:c r="ESY5865" s="25"/>
      <x:c r="ESZ5865" s="25"/>
      <x:c r="ETA5865" s="25"/>
      <x:c r="ETB5865" s="25"/>
      <x:c r="ETC5865" s="25"/>
      <x:c r="ETD5865" s="25"/>
      <x:c r="ETE5865" s="25"/>
      <x:c r="ETF5865" s="25"/>
      <x:c r="ETG5865" s="25"/>
      <x:c r="ETH5865" s="25"/>
      <x:c r="ETI5865" s="25"/>
      <x:c r="ETJ5865" s="25"/>
      <x:c r="ETK5865" s="25"/>
      <x:c r="ETL5865" s="25"/>
      <x:c r="ETM5865" s="25"/>
      <x:c r="ETN5865" s="25"/>
      <x:c r="ETO5865" s="25"/>
      <x:c r="ETP5865" s="25"/>
      <x:c r="ETQ5865" s="25"/>
      <x:c r="ETR5865" s="25"/>
      <x:c r="ETS5865" s="25"/>
      <x:c r="ETT5865" s="25"/>
      <x:c r="ETU5865" s="25"/>
      <x:c r="ETV5865" s="25"/>
      <x:c r="ETW5865" s="25"/>
      <x:c r="ETX5865" s="25"/>
      <x:c r="ETY5865" s="25"/>
      <x:c r="ETZ5865" s="25"/>
      <x:c r="EUA5865" s="25"/>
      <x:c r="EUB5865" s="25"/>
      <x:c r="EUC5865" s="25"/>
      <x:c r="EUD5865" s="25"/>
      <x:c r="EUE5865" s="25"/>
      <x:c r="EUF5865" s="25"/>
      <x:c r="EUG5865" s="25"/>
      <x:c r="EUH5865" s="25"/>
      <x:c r="EUI5865" s="25"/>
      <x:c r="EUJ5865" s="25"/>
      <x:c r="EUK5865" s="25"/>
      <x:c r="EUL5865" s="25"/>
      <x:c r="EUM5865" s="25"/>
      <x:c r="EUN5865" s="25"/>
      <x:c r="EUO5865" s="25"/>
      <x:c r="EUP5865" s="25"/>
      <x:c r="EUQ5865" s="25"/>
      <x:c r="EUR5865" s="25"/>
      <x:c r="EUS5865" s="25"/>
      <x:c r="EUT5865" s="25"/>
      <x:c r="EUU5865" s="25"/>
      <x:c r="EUV5865" s="25"/>
      <x:c r="EUW5865" s="25"/>
      <x:c r="EUX5865" s="25"/>
      <x:c r="EUY5865" s="25"/>
      <x:c r="EUZ5865" s="25"/>
      <x:c r="EVA5865" s="25"/>
      <x:c r="EVB5865" s="25"/>
      <x:c r="EVC5865" s="25"/>
      <x:c r="EVD5865" s="25"/>
      <x:c r="EVE5865" s="25"/>
      <x:c r="EVF5865" s="25"/>
      <x:c r="EVG5865" s="25"/>
      <x:c r="EVH5865" s="25"/>
      <x:c r="EVI5865" s="25"/>
      <x:c r="EVJ5865" s="25"/>
      <x:c r="EVK5865" s="25"/>
      <x:c r="EVL5865" s="25"/>
      <x:c r="EVM5865" s="25"/>
      <x:c r="EVN5865" s="25"/>
      <x:c r="EVO5865" s="25"/>
      <x:c r="EVP5865" s="25"/>
      <x:c r="EVQ5865" s="25"/>
      <x:c r="EVR5865" s="25"/>
      <x:c r="EVS5865" s="25"/>
      <x:c r="EVT5865" s="25"/>
      <x:c r="EVU5865" s="25"/>
      <x:c r="EVV5865" s="25"/>
      <x:c r="EVW5865" s="25"/>
      <x:c r="EVX5865" s="25"/>
      <x:c r="EVY5865" s="25"/>
      <x:c r="EVZ5865" s="25"/>
      <x:c r="EWA5865" s="25"/>
      <x:c r="EWB5865" s="25"/>
      <x:c r="EWC5865" s="25"/>
      <x:c r="EWD5865" s="25"/>
      <x:c r="EWE5865" s="25"/>
      <x:c r="EWF5865" s="25"/>
      <x:c r="EWG5865" s="25"/>
      <x:c r="EWH5865" s="25"/>
      <x:c r="EWI5865" s="25"/>
      <x:c r="EWJ5865" s="25"/>
      <x:c r="EWK5865" s="25"/>
      <x:c r="EWL5865" s="25"/>
      <x:c r="EWM5865" s="25"/>
      <x:c r="EWN5865" s="25"/>
      <x:c r="EWO5865" s="25"/>
      <x:c r="EWP5865" s="25"/>
      <x:c r="EWQ5865" s="25"/>
      <x:c r="EWR5865" s="25"/>
      <x:c r="EWS5865" s="25"/>
      <x:c r="EWT5865" s="25"/>
      <x:c r="EWU5865" s="25"/>
      <x:c r="EWV5865" s="25"/>
      <x:c r="EWW5865" s="25"/>
      <x:c r="EWX5865" s="25"/>
      <x:c r="EWY5865" s="25"/>
      <x:c r="EWZ5865" s="25"/>
      <x:c r="EXA5865" s="25"/>
      <x:c r="EXB5865" s="25"/>
      <x:c r="EXC5865" s="25"/>
      <x:c r="EXD5865" s="25"/>
      <x:c r="EXE5865" s="25"/>
      <x:c r="EXF5865" s="25"/>
      <x:c r="EXG5865" s="25"/>
      <x:c r="EXH5865" s="25"/>
      <x:c r="EXI5865" s="25"/>
      <x:c r="EXJ5865" s="25"/>
      <x:c r="EXK5865" s="25"/>
      <x:c r="EXL5865" s="25"/>
      <x:c r="EXM5865" s="25"/>
      <x:c r="EXN5865" s="25"/>
      <x:c r="EXO5865" s="25"/>
      <x:c r="EXP5865" s="25"/>
      <x:c r="EXQ5865" s="25"/>
      <x:c r="EXR5865" s="25"/>
      <x:c r="EXS5865" s="25"/>
      <x:c r="EXT5865" s="25"/>
      <x:c r="EXU5865" s="25"/>
      <x:c r="EXV5865" s="25"/>
      <x:c r="EXW5865" s="25"/>
      <x:c r="EXX5865" s="25"/>
      <x:c r="EXY5865" s="25"/>
      <x:c r="EXZ5865" s="25"/>
      <x:c r="EYA5865" s="25"/>
      <x:c r="EYB5865" s="25"/>
      <x:c r="EYC5865" s="25"/>
      <x:c r="EYD5865" s="25"/>
      <x:c r="EYE5865" s="25"/>
      <x:c r="EYF5865" s="25"/>
      <x:c r="EYG5865" s="25"/>
      <x:c r="EYH5865" s="25"/>
      <x:c r="EYI5865" s="25"/>
      <x:c r="EYJ5865" s="25"/>
      <x:c r="EYK5865" s="25"/>
      <x:c r="EYL5865" s="25"/>
      <x:c r="EYM5865" s="25"/>
      <x:c r="EYN5865" s="25"/>
      <x:c r="EYO5865" s="25"/>
      <x:c r="EYP5865" s="25"/>
      <x:c r="EYQ5865" s="25"/>
      <x:c r="EYR5865" s="25"/>
      <x:c r="EYS5865" s="25"/>
      <x:c r="EYT5865" s="25"/>
      <x:c r="EYU5865" s="25"/>
      <x:c r="EYV5865" s="25"/>
      <x:c r="EYW5865" s="25"/>
      <x:c r="EYX5865" s="25"/>
      <x:c r="EYY5865" s="25"/>
      <x:c r="EYZ5865" s="25"/>
      <x:c r="EZA5865" s="25"/>
      <x:c r="EZB5865" s="25"/>
      <x:c r="EZC5865" s="25"/>
      <x:c r="EZD5865" s="25"/>
      <x:c r="EZE5865" s="25"/>
      <x:c r="EZF5865" s="25"/>
      <x:c r="EZG5865" s="25"/>
      <x:c r="EZH5865" s="25"/>
      <x:c r="EZI5865" s="25"/>
      <x:c r="EZJ5865" s="25"/>
      <x:c r="EZK5865" s="25"/>
      <x:c r="EZL5865" s="25"/>
      <x:c r="EZM5865" s="25"/>
      <x:c r="EZN5865" s="25"/>
      <x:c r="EZO5865" s="25"/>
      <x:c r="EZP5865" s="25"/>
      <x:c r="EZQ5865" s="25"/>
      <x:c r="EZR5865" s="25"/>
      <x:c r="EZS5865" s="25"/>
      <x:c r="EZT5865" s="25"/>
      <x:c r="EZU5865" s="25"/>
      <x:c r="EZV5865" s="25"/>
      <x:c r="EZW5865" s="25"/>
      <x:c r="EZX5865" s="25"/>
      <x:c r="EZY5865" s="25"/>
      <x:c r="EZZ5865" s="25"/>
      <x:c r="FAA5865" s="25"/>
      <x:c r="FAB5865" s="25"/>
      <x:c r="FAC5865" s="25"/>
      <x:c r="FAD5865" s="25"/>
      <x:c r="FAE5865" s="25"/>
      <x:c r="FAF5865" s="25"/>
      <x:c r="FAG5865" s="25"/>
      <x:c r="FAH5865" s="25"/>
      <x:c r="FAI5865" s="25"/>
      <x:c r="FAJ5865" s="25"/>
      <x:c r="FAK5865" s="25"/>
      <x:c r="FAL5865" s="25"/>
      <x:c r="FAM5865" s="25"/>
      <x:c r="FAN5865" s="25"/>
      <x:c r="FAO5865" s="25"/>
      <x:c r="FAP5865" s="25"/>
      <x:c r="FAQ5865" s="25"/>
      <x:c r="FAR5865" s="25"/>
      <x:c r="FAS5865" s="25"/>
      <x:c r="FAT5865" s="25"/>
      <x:c r="FAU5865" s="25"/>
      <x:c r="FAV5865" s="25"/>
      <x:c r="FAW5865" s="25"/>
      <x:c r="FAX5865" s="25"/>
      <x:c r="FAY5865" s="25"/>
      <x:c r="FAZ5865" s="25"/>
      <x:c r="FBA5865" s="25"/>
      <x:c r="FBB5865" s="25"/>
      <x:c r="FBC5865" s="25"/>
      <x:c r="FBD5865" s="25"/>
      <x:c r="FBE5865" s="25"/>
      <x:c r="FBF5865" s="25"/>
      <x:c r="FBG5865" s="25"/>
      <x:c r="FBH5865" s="25"/>
      <x:c r="FBI5865" s="25"/>
      <x:c r="FBJ5865" s="25"/>
      <x:c r="FBK5865" s="25"/>
      <x:c r="FBL5865" s="25"/>
      <x:c r="FBM5865" s="25"/>
      <x:c r="FBN5865" s="25"/>
      <x:c r="FBO5865" s="25"/>
      <x:c r="FBP5865" s="25"/>
      <x:c r="FBQ5865" s="25"/>
      <x:c r="FBR5865" s="25"/>
      <x:c r="FBS5865" s="25"/>
      <x:c r="FBT5865" s="25"/>
      <x:c r="FBU5865" s="25"/>
      <x:c r="FBV5865" s="25"/>
      <x:c r="FBW5865" s="25"/>
      <x:c r="FBX5865" s="25"/>
      <x:c r="FBY5865" s="25"/>
      <x:c r="FBZ5865" s="25"/>
      <x:c r="FCA5865" s="25"/>
      <x:c r="FCB5865" s="25"/>
      <x:c r="FCC5865" s="25"/>
      <x:c r="FCD5865" s="25"/>
      <x:c r="FCE5865" s="25"/>
      <x:c r="FCF5865" s="25"/>
      <x:c r="FCG5865" s="25"/>
      <x:c r="FCH5865" s="25"/>
      <x:c r="FCI5865" s="25"/>
      <x:c r="FCJ5865" s="25"/>
      <x:c r="FCK5865" s="25"/>
      <x:c r="FCL5865" s="25"/>
      <x:c r="FCM5865" s="25"/>
      <x:c r="FCN5865" s="25"/>
      <x:c r="FCO5865" s="25"/>
      <x:c r="FCP5865" s="25"/>
      <x:c r="FCQ5865" s="25"/>
      <x:c r="FCR5865" s="25"/>
      <x:c r="FCS5865" s="25"/>
      <x:c r="FCT5865" s="25"/>
      <x:c r="FCU5865" s="25"/>
      <x:c r="FCV5865" s="25"/>
      <x:c r="FCW5865" s="25"/>
      <x:c r="FCX5865" s="25"/>
      <x:c r="FCY5865" s="25"/>
      <x:c r="FCZ5865" s="25"/>
      <x:c r="FDA5865" s="25"/>
      <x:c r="FDB5865" s="25"/>
      <x:c r="FDC5865" s="25"/>
      <x:c r="FDD5865" s="25"/>
      <x:c r="FDE5865" s="25"/>
      <x:c r="FDF5865" s="25"/>
      <x:c r="FDG5865" s="25"/>
      <x:c r="FDH5865" s="25"/>
      <x:c r="FDI5865" s="25"/>
      <x:c r="FDJ5865" s="25"/>
      <x:c r="FDK5865" s="25"/>
      <x:c r="FDL5865" s="25"/>
      <x:c r="FDM5865" s="25"/>
      <x:c r="FDN5865" s="25"/>
      <x:c r="FDO5865" s="25"/>
      <x:c r="FDP5865" s="25"/>
      <x:c r="FDQ5865" s="25"/>
      <x:c r="FDR5865" s="25"/>
      <x:c r="FDS5865" s="25"/>
      <x:c r="FDT5865" s="25"/>
      <x:c r="FDU5865" s="25"/>
      <x:c r="FDV5865" s="25"/>
      <x:c r="FDW5865" s="25"/>
      <x:c r="FDX5865" s="25"/>
      <x:c r="FDY5865" s="25"/>
      <x:c r="FDZ5865" s="25"/>
      <x:c r="FEA5865" s="25"/>
      <x:c r="FEB5865" s="25"/>
      <x:c r="FEC5865" s="25"/>
      <x:c r="FED5865" s="25"/>
      <x:c r="FEE5865" s="25"/>
      <x:c r="FEF5865" s="25"/>
      <x:c r="FEG5865" s="25"/>
      <x:c r="FEH5865" s="25"/>
      <x:c r="FEI5865" s="25"/>
      <x:c r="FEJ5865" s="25"/>
      <x:c r="FEK5865" s="25"/>
      <x:c r="FEL5865" s="25"/>
      <x:c r="FEM5865" s="25"/>
      <x:c r="FEN5865" s="25"/>
      <x:c r="FEO5865" s="25"/>
      <x:c r="FEP5865" s="25"/>
      <x:c r="FEQ5865" s="25"/>
      <x:c r="FER5865" s="25"/>
      <x:c r="FES5865" s="25"/>
      <x:c r="FET5865" s="25"/>
      <x:c r="FEU5865" s="25"/>
      <x:c r="FEV5865" s="25"/>
      <x:c r="FEW5865" s="25"/>
      <x:c r="FEX5865" s="25"/>
      <x:c r="FEY5865" s="25"/>
      <x:c r="FEZ5865" s="25"/>
      <x:c r="FFA5865" s="25"/>
      <x:c r="FFB5865" s="25"/>
      <x:c r="FFC5865" s="25"/>
      <x:c r="FFD5865" s="25"/>
      <x:c r="FFE5865" s="25"/>
      <x:c r="FFF5865" s="25"/>
      <x:c r="FFG5865" s="25"/>
      <x:c r="FFH5865" s="25"/>
      <x:c r="FFI5865" s="25"/>
      <x:c r="FFJ5865" s="25"/>
      <x:c r="FFK5865" s="25"/>
      <x:c r="FFL5865" s="25"/>
      <x:c r="FFM5865" s="25"/>
      <x:c r="FFN5865" s="25"/>
      <x:c r="FFO5865" s="25"/>
      <x:c r="FFP5865" s="25"/>
      <x:c r="FFQ5865" s="25"/>
      <x:c r="FFR5865" s="25"/>
      <x:c r="FFS5865" s="25"/>
      <x:c r="FFT5865" s="25"/>
      <x:c r="FFU5865" s="25"/>
      <x:c r="FFV5865" s="25"/>
      <x:c r="FFW5865" s="25"/>
      <x:c r="FFX5865" s="25"/>
      <x:c r="FFY5865" s="25"/>
      <x:c r="FFZ5865" s="25"/>
      <x:c r="FGA5865" s="25"/>
      <x:c r="FGB5865" s="25"/>
      <x:c r="FGC5865" s="25"/>
      <x:c r="FGD5865" s="25"/>
      <x:c r="FGE5865" s="25"/>
      <x:c r="FGF5865" s="25"/>
      <x:c r="FGG5865" s="25"/>
      <x:c r="FGH5865" s="25"/>
      <x:c r="FGI5865" s="25"/>
      <x:c r="FGJ5865" s="25"/>
      <x:c r="FGK5865" s="25"/>
      <x:c r="FGL5865" s="25"/>
      <x:c r="FGM5865" s="25"/>
      <x:c r="FGN5865" s="25"/>
      <x:c r="FGO5865" s="25"/>
      <x:c r="FGP5865" s="25"/>
      <x:c r="FGQ5865" s="25"/>
      <x:c r="FGR5865" s="25"/>
      <x:c r="FGS5865" s="25"/>
      <x:c r="FGT5865" s="25"/>
      <x:c r="FGU5865" s="25"/>
      <x:c r="FGV5865" s="25"/>
      <x:c r="FGW5865" s="25"/>
      <x:c r="FGX5865" s="25"/>
      <x:c r="FGY5865" s="25"/>
      <x:c r="FGZ5865" s="25"/>
      <x:c r="FHA5865" s="25"/>
      <x:c r="FHB5865" s="25"/>
      <x:c r="FHC5865" s="25"/>
      <x:c r="FHD5865" s="25"/>
      <x:c r="FHE5865" s="25"/>
      <x:c r="FHF5865" s="25"/>
      <x:c r="FHG5865" s="25"/>
      <x:c r="FHH5865" s="25"/>
      <x:c r="FHI5865" s="25"/>
      <x:c r="FHJ5865" s="25"/>
      <x:c r="FHK5865" s="25"/>
      <x:c r="FHL5865" s="25"/>
      <x:c r="FHM5865" s="25"/>
      <x:c r="FHN5865" s="25"/>
      <x:c r="FHO5865" s="25"/>
      <x:c r="FHP5865" s="25"/>
      <x:c r="FHQ5865" s="25"/>
      <x:c r="FHR5865" s="25"/>
      <x:c r="FHS5865" s="25"/>
      <x:c r="FHT5865" s="25"/>
      <x:c r="FHU5865" s="25"/>
      <x:c r="FHV5865" s="25"/>
      <x:c r="FHW5865" s="25"/>
      <x:c r="FHX5865" s="25"/>
      <x:c r="FHY5865" s="25"/>
      <x:c r="FHZ5865" s="25"/>
      <x:c r="FIA5865" s="25"/>
      <x:c r="FIB5865" s="25"/>
      <x:c r="FIC5865" s="25"/>
      <x:c r="FID5865" s="25"/>
      <x:c r="FIE5865" s="25"/>
      <x:c r="FIF5865" s="25"/>
      <x:c r="FIG5865" s="25"/>
      <x:c r="FIH5865" s="25"/>
      <x:c r="FII5865" s="25"/>
      <x:c r="FIJ5865" s="25"/>
      <x:c r="FIK5865" s="25"/>
      <x:c r="FIL5865" s="25"/>
      <x:c r="FIM5865" s="25"/>
      <x:c r="FIN5865" s="25"/>
      <x:c r="FIO5865" s="25"/>
      <x:c r="FIP5865" s="25"/>
      <x:c r="FIQ5865" s="25"/>
      <x:c r="FIR5865" s="25"/>
      <x:c r="FIS5865" s="25"/>
      <x:c r="FIT5865" s="25"/>
      <x:c r="FIU5865" s="25"/>
      <x:c r="FIV5865" s="25"/>
      <x:c r="FIW5865" s="25"/>
      <x:c r="FIX5865" s="25"/>
      <x:c r="FIY5865" s="25"/>
      <x:c r="FIZ5865" s="25"/>
      <x:c r="FJA5865" s="25"/>
      <x:c r="FJB5865" s="25"/>
      <x:c r="FJC5865" s="25"/>
      <x:c r="FJD5865" s="25"/>
      <x:c r="FJE5865" s="25"/>
      <x:c r="FJF5865" s="25"/>
      <x:c r="FJG5865" s="25"/>
      <x:c r="FJH5865" s="25"/>
      <x:c r="FJI5865" s="25"/>
      <x:c r="FJJ5865" s="25"/>
      <x:c r="FJK5865" s="25"/>
      <x:c r="FJL5865" s="25"/>
      <x:c r="FJM5865" s="25"/>
      <x:c r="FJN5865" s="25"/>
      <x:c r="FJO5865" s="25"/>
      <x:c r="FJP5865" s="25"/>
      <x:c r="FJQ5865" s="25"/>
      <x:c r="FJR5865" s="25"/>
      <x:c r="FJS5865" s="25"/>
      <x:c r="FJT5865" s="25"/>
      <x:c r="FJU5865" s="25"/>
      <x:c r="FJV5865" s="25"/>
      <x:c r="FJW5865" s="25"/>
      <x:c r="FJX5865" s="25"/>
      <x:c r="FJY5865" s="25"/>
      <x:c r="FJZ5865" s="25"/>
      <x:c r="FKA5865" s="25"/>
      <x:c r="FKB5865" s="25"/>
      <x:c r="FKC5865" s="25"/>
      <x:c r="FKD5865" s="25"/>
      <x:c r="FKE5865" s="25"/>
      <x:c r="FKF5865" s="25"/>
      <x:c r="FKG5865" s="25"/>
      <x:c r="FKH5865" s="25"/>
      <x:c r="FKI5865" s="25"/>
      <x:c r="FKJ5865" s="25"/>
      <x:c r="FKK5865" s="25"/>
      <x:c r="FKL5865" s="25"/>
      <x:c r="FKM5865" s="25"/>
      <x:c r="FKN5865" s="25"/>
      <x:c r="FKO5865" s="25"/>
      <x:c r="FKP5865" s="25"/>
      <x:c r="FKQ5865" s="25"/>
      <x:c r="FKR5865" s="25"/>
      <x:c r="FKS5865" s="25"/>
      <x:c r="FKT5865" s="25"/>
      <x:c r="FKU5865" s="25"/>
      <x:c r="FKV5865" s="25"/>
      <x:c r="FKW5865" s="25"/>
      <x:c r="FKX5865" s="25"/>
      <x:c r="FKY5865" s="25"/>
      <x:c r="FKZ5865" s="25"/>
      <x:c r="FLA5865" s="25"/>
      <x:c r="FLB5865" s="25"/>
      <x:c r="FLC5865" s="25"/>
      <x:c r="FLD5865" s="25"/>
      <x:c r="FLE5865" s="25"/>
      <x:c r="FLF5865" s="25"/>
      <x:c r="FLG5865" s="25"/>
      <x:c r="FLH5865" s="25"/>
      <x:c r="FLI5865" s="25"/>
      <x:c r="FLJ5865" s="25"/>
      <x:c r="FLK5865" s="25"/>
      <x:c r="FLL5865" s="25"/>
      <x:c r="FLM5865" s="25"/>
      <x:c r="FLN5865" s="25"/>
      <x:c r="FLO5865" s="25"/>
      <x:c r="FLP5865" s="25"/>
      <x:c r="FLQ5865" s="25"/>
      <x:c r="FLR5865" s="25"/>
      <x:c r="FLS5865" s="25"/>
      <x:c r="FLT5865" s="25"/>
      <x:c r="FLU5865" s="25"/>
      <x:c r="FLV5865" s="25"/>
      <x:c r="FLW5865" s="25"/>
      <x:c r="FLX5865" s="25"/>
      <x:c r="FLY5865" s="25"/>
      <x:c r="FLZ5865" s="25"/>
      <x:c r="FMA5865" s="25"/>
      <x:c r="FMB5865" s="25"/>
      <x:c r="FMC5865" s="25"/>
      <x:c r="FMD5865" s="25"/>
      <x:c r="FME5865" s="25"/>
      <x:c r="FMF5865" s="25"/>
      <x:c r="FMG5865" s="25"/>
      <x:c r="FMH5865" s="25"/>
      <x:c r="FMI5865" s="25"/>
      <x:c r="FMJ5865" s="25"/>
      <x:c r="FMK5865" s="25"/>
      <x:c r="FML5865" s="25"/>
      <x:c r="FMM5865" s="25"/>
      <x:c r="FMN5865" s="25"/>
      <x:c r="FMO5865" s="25"/>
      <x:c r="FMP5865" s="25"/>
      <x:c r="FMQ5865" s="25"/>
      <x:c r="FMR5865" s="25"/>
      <x:c r="FMS5865" s="25"/>
      <x:c r="FMT5865" s="25"/>
      <x:c r="FMU5865" s="25"/>
      <x:c r="FMV5865" s="25"/>
      <x:c r="FMW5865" s="25"/>
      <x:c r="FMX5865" s="25"/>
      <x:c r="FMY5865" s="25"/>
      <x:c r="FMZ5865" s="25"/>
      <x:c r="FNA5865" s="25"/>
      <x:c r="FNB5865" s="25"/>
      <x:c r="FNC5865" s="25"/>
      <x:c r="FND5865" s="25"/>
      <x:c r="FNE5865" s="25"/>
      <x:c r="FNF5865" s="25"/>
      <x:c r="FNG5865" s="25"/>
      <x:c r="FNH5865" s="25"/>
      <x:c r="FNI5865" s="25"/>
      <x:c r="FNJ5865" s="25"/>
      <x:c r="FNK5865" s="25"/>
      <x:c r="FNL5865" s="25"/>
      <x:c r="FNM5865" s="25"/>
      <x:c r="FNN5865" s="25"/>
      <x:c r="FNO5865" s="25"/>
      <x:c r="FNP5865" s="25"/>
      <x:c r="FNQ5865" s="25"/>
      <x:c r="FNR5865" s="25"/>
      <x:c r="FNS5865" s="25"/>
      <x:c r="FNT5865" s="25"/>
      <x:c r="FNU5865" s="25"/>
      <x:c r="FNV5865" s="25"/>
      <x:c r="FNW5865" s="25"/>
      <x:c r="FNX5865" s="25"/>
      <x:c r="FNY5865" s="25"/>
      <x:c r="FNZ5865" s="25"/>
      <x:c r="FOA5865" s="25"/>
      <x:c r="FOB5865" s="25"/>
      <x:c r="FOC5865" s="25"/>
      <x:c r="FOD5865" s="25"/>
      <x:c r="FOE5865" s="25"/>
      <x:c r="FOF5865" s="25"/>
      <x:c r="FOG5865" s="25"/>
      <x:c r="FOH5865" s="25"/>
      <x:c r="FOI5865" s="25"/>
      <x:c r="FOJ5865" s="25"/>
      <x:c r="FOK5865" s="25"/>
      <x:c r="FOL5865" s="25"/>
      <x:c r="FOM5865" s="25"/>
      <x:c r="FON5865" s="25"/>
      <x:c r="FOO5865" s="25"/>
      <x:c r="FOP5865" s="25"/>
      <x:c r="FOQ5865" s="25"/>
      <x:c r="FOR5865" s="25"/>
      <x:c r="FOS5865" s="25"/>
      <x:c r="FOT5865" s="25"/>
      <x:c r="FOU5865" s="25"/>
      <x:c r="FOV5865" s="25"/>
      <x:c r="FOW5865" s="25"/>
      <x:c r="FOX5865" s="25"/>
      <x:c r="FOY5865" s="25"/>
      <x:c r="FOZ5865" s="25"/>
      <x:c r="FPA5865" s="25"/>
      <x:c r="FPB5865" s="25"/>
      <x:c r="FPC5865" s="25"/>
      <x:c r="FPD5865" s="25"/>
      <x:c r="FPE5865" s="25"/>
      <x:c r="FPF5865" s="25"/>
      <x:c r="FPG5865" s="25"/>
      <x:c r="FPH5865" s="25"/>
      <x:c r="FPI5865" s="25"/>
      <x:c r="FPJ5865" s="25"/>
      <x:c r="FPK5865" s="25"/>
      <x:c r="FPL5865" s="25"/>
      <x:c r="FPM5865" s="25"/>
      <x:c r="FPN5865" s="25"/>
      <x:c r="FPO5865" s="25"/>
      <x:c r="FPP5865" s="25"/>
      <x:c r="FPQ5865" s="25"/>
      <x:c r="FPR5865" s="25"/>
      <x:c r="FPS5865" s="25"/>
      <x:c r="FPT5865" s="25"/>
      <x:c r="FPU5865" s="25"/>
      <x:c r="FPV5865" s="25"/>
      <x:c r="FPW5865" s="25"/>
      <x:c r="FPX5865" s="25"/>
      <x:c r="FPY5865" s="25"/>
      <x:c r="FPZ5865" s="25"/>
      <x:c r="FQA5865" s="25"/>
      <x:c r="FQB5865" s="25"/>
      <x:c r="FQC5865" s="25"/>
      <x:c r="FQD5865" s="25"/>
      <x:c r="FQE5865" s="25"/>
      <x:c r="FQF5865" s="25"/>
      <x:c r="FQG5865" s="25"/>
      <x:c r="FQH5865" s="25"/>
      <x:c r="FQI5865" s="25"/>
      <x:c r="FQJ5865" s="25"/>
      <x:c r="FQK5865" s="25"/>
      <x:c r="FQL5865" s="25"/>
      <x:c r="FQM5865" s="25"/>
      <x:c r="FQN5865" s="25"/>
      <x:c r="FQO5865" s="25"/>
      <x:c r="FQP5865" s="25"/>
      <x:c r="FQQ5865" s="25"/>
      <x:c r="FQR5865" s="25"/>
      <x:c r="FQS5865" s="25"/>
      <x:c r="FQT5865" s="25"/>
      <x:c r="FQU5865" s="25"/>
      <x:c r="FQV5865" s="25"/>
      <x:c r="FQW5865" s="25"/>
      <x:c r="FQX5865" s="25"/>
      <x:c r="FQY5865" s="25"/>
      <x:c r="FQZ5865" s="25"/>
      <x:c r="FRA5865" s="25"/>
      <x:c r="FRB5865" s="25"/>
      <x:c r="FRC5865" s="25"/>
      <x:c r="FRD5865" s="25"/>
      <x:c r="FRE5865" s="25"/>
      <x:c r="FRF5865" s="25"/>
      <x:c r="FRG5865" s="25"/>
      <x:c r="FRH5865" s="25"/>
      <x:c r="FRI5865" s="25"/>
      <x:c r="FRJ5865" s="25"/>
      <x:c r="FRK5865" s="25"/>
      <x:c r="FRL5865" s="25"/>
      <x:c r="FRM5865" s="25"/>
      <x:c r="FRN5865" s="25"/>
      <x:c r="FRO5865" s="25"/>
      <x:c r="FRP5865" s="25"/>
      <x:c r="FRQ5865" s="25"/>
      <x:c r="FRR5865" s="25"/>
      <x:c r="FRS5865" s="25"/>
      <x:c r="FRT5865" s="25"/>
      <x:c r="FRU5865" s="25"/>
      <x:c r="FRV5865" s="25"/>
      <x:c r="FRW5865" s="25"/>
      <x:c r="FRX5865" s="25"/>
      <x:c r="FRY5865" s="25"/>
      <x:c r="FRZ5865" s="25"/>
      <x:c r="FSA5865" s="25"/>
      <x:c r="FSB5865" s="25"/>
      <x:c r="FSC5865" s="25"/>
      <x:c r="FSD5865" s="25"/>
      <x:c r="FSE5865" s="25"/>
      <x:c r="FSF5865" s="25"/>
      <x:c r="FSG5865" s="25"/>
      <x:c r="FSH5865" s="25"/>
      <x:c r="FSI5865" s="25"/>
      <x:c r="FSJ5865" s="25"/>
      <x:c r="FSK5865" s="25"/>
      <x:c r="FSL5865" s="25"/>
      <x:c r="FSM5865" s="25"/>
      <x:c r="FSN5865" s="25"/>
      <x:c r="FSO5865" s="25"/>
      <x:c r="FSP5865" s="25"/>
      <x:c r="FSQ5865" s="25"/>
      <x:c r="FSR5865" s="25"/>
      <x:c r="FSS5865" s="25"/>
      <x:c r="FST5865" s="25"/>
      <x:c r="FSU5865" s="25"/>
      <x:c r="FSV5865" s="25"/>
      <x:c r="FSW5865" s="25"/>
      <x:c r="FSX5865" s="25"/>
      <x:c r="FSY5865" s="25"/>
      <x:c r="FSZ5865" s="25"/>
      <x:c r="FTA5865" s="25"/>
      <x:c r="FTB5865" s="25"/>
      <x:c r="FTC5865" s="25"/>
      <x:c r="FTD5865" s="25"/>
      <x:c r="FTE5865" s="25"/>
      <x:c r="FTF5865" s="25"/>
      <x:c r="FTG5865" s="25"/>
      <x:c r="FTH5865" s="25"/>
      <x:c r="FTI5865" s="25"/>
      <x:c r="FTJ5865" s="25"/>
      <x:c r="FTK5865" s="25"/>
      <x:c r="FTL5865" s="25"/>
      <x:c r="FTM5865" s="25"/>
      <x:c r="FTN5865" s="25"/>
      <x:c r="FTO5865" s="25"/>
      <x:c r="FTP5865" s="25"/>
      <x:c r="FTQ5865" s="25"/>
      <x:c r="FTR5865" s="25"/>
      <x:c r="FTS5865" s="25"/>
      <x:c r="FTT5865" s="25"/>
      <x:c r="FTU5865" s="25"/>
      <x:c r="FTV5865" s="25"/>
      <x:c r="FTW5865" s="25"/>
      <x:c r="FTX5865" s="25"/>
      <x:c r="FTY5865" s="25"/>
      <x:c r="FTZ5865" s="25"/>
      <x:c r="FUA5865" s="25"/>
      <x:c r="FUB5865" s="25"/>
      <x:c r="FUC5865" s="25"/>
      <x:c r="FUD5865" s="25"/>
      <x:c r="FUE5865" s="25"/>
      <x:c r="FUF5865" s="25"/>
      <x:c r="FUG5865" s="25"/>
      <x:c r="FUH5865" s="25"/>
      <x:c r="FUI5865" s="25"/>
      <x:c r="FUJ5865" s="25"/>
      <x:c r="FUK5865" s="25"/>
      <x:c r="FUL5865" s="25"/>
      <x:c r="FUM5865" s="25"/>
      <x:c r="FUN5865" s="25"/>
      <x:c r="FUO5865" s="25"/>
      <x:c r="FUP5865" s="25"/>
      <x:c r="FUQ5865" s="25"/>
      <x:c r="FUR5865" s="25"/>
      <x:c r="FUS5865" s="25"/>
      <x:c r="FUT5865" s="25"/>
      <x:c r="FUU5865" s="25"/>
      <x:c r="FUV5865" s="25"/>
      <x:c r="FUW5865" s="25"/>
      <x:c r="FUX5865" s="25"/>
      <x:c r="FUY5865" s="25"/>
      <x:c r="FUZ5865" s="25"/>
      <x:c r="FVA5865" s="25"/>
      <x:c r="FVB5865" s="25"/>
      <x:c r="FVC5865" s="25"/>
      <x:c r="FVD5865" s="25"/>
      <x:c r="FVE5865" s="25"/>
      <x:c r="FVF5865" s="25"/>
      <x:c r="FVG5865" s="25"/>
      <x:c r="FVH5865" s="25"/>
      <x:c r="FVI5865" s="25"/>
      <x:c r="FVJ5865" s="25"/>
      <x:c r="FVK5865" s="25"/>
      <x:c r="FVL5865" s="25"/>
      <x:c r="FVM5865" s="25"/>
      <x:c r="FVN5865" s="25"/>
      <x:c r="FVO5865" s="25"/>
      <x:c r="FVP5865" s="25"/>
      <x:c r="FVQ5865" s="25"/>
      <x:c r="FVR5865" s="25"/>
      <x:c r="FVS5865" s="25"/>
      <x:c r="FVT5865" s="25"/>
      <x:c r="FVU5865" s="25"/>
      <x:c r="FVV5865" s="25"/>
      <x:c r="FVW5865" s="25"/>
      <x:c r="FVX5865" s="25"/>
      <x:c r="FVY5865" s="25"/>
      <x:c r="FVZ5865" s="25"/>
      <x:c r="FWA5865" s="25"/>
      <x:c r="FWB5865" s="25"/>
      <x:c r="FWC5865" s="25"/>
      <x:c r="FWD5865" s="25"/>
      <x:c r="FWE5865" s="25"/>
      <x:c r="FWF5865" s="25"/>
      <x:c r="FWG5865" s="25"/>
      <x:c r="FWH5865" s="25"/>
      <x:c r="FWI5865" s="25"/>
      <x:c r="FWJ5865" s="25"/>
      <x:c r="FWK5865" s="25"/>
      <x:c r="FWL5865" s="25"/>
      <x:c r="FWM5865" s="25"/>
      <x:c r="FWN5865" s="25"/>
      <x:c r="FWO5865" s="25"/>
      <x:c r="FWP5865" s="25"/>
      <x:c r="FWQ5865" s="25"/>
      <x:c r="FWR5865" s="25"/>
      <x:c r="FWS5865" s="25"/>
      <x:c r="FWT5865" s="25"/>
      <x:c r="FWU5865" s="25"/>
      <x:c r="FWV5865" s="25"/>
      <x:c r="FWW5865" s="25"/>
      <x:c r="FWX5865" s="25"/>
      <x:c r="FWY5865" s="25"/>
      <x:c r="FWZ5865" s="25"/>
      <x:c r="FXA5865" s="25"/>
      <x:c r="FXB5865" s="25"/>
      <x:c r="FXC5865" s="25"/>
      <x:c r="FXD5865" s="25"/>
      <x:c r="FXE5865" s="25"/>
      <x:c r="FXF5865" s="25"/>
      <x:c r="FXG5865" s="25"/>
      <x:c r="FXH5865" s="25"/>
      <x:c r="FXI5865" s="25"/>
      <x:c r="FXJ5865" s="25"/>
      <x:c r="FXK5865" s="25"/>
      <x:c r="FXL5865" s="25"/>
      <x:c r="FXM5865" s="25"/>
      <x:c r="FXN5865" s="25"/>
      <x:c r="FXO5865" s="25"/>
      <x:c r="FXP5865" s="25"/>
      <x:c r="FXQ5865" s="25"/>
      <x:c r="FXR5865" s="25"/>
      <x:c r="FXS5865" s="25"/>
      <x:c r="FXT5865" s="25"/>
      <x:c r="FXU5865" s="25"/>
      <x:c r="FXV5865" s="25"/>
      <x:c r="FXW5865" s="25"/>
      <x:c r="FXX5865" s="25"/>
      <x:c r="FXY5865" s="25"/>
      <x:c r="FXZ5865" s="25"/>
      <x:c r="FYA5865" s="25"/>
      <x:c r="FYB5865" s="25"/>
      <x:c r="FYC5865" s="25"/>
      <x:c r="FYD5865" s="25"/>
      <x:c r="FYE5865" s="25"/>
      <x:c r="FYF5865" s="25"/>
      <x:c r="FYG5865" s="25"/>
      <x:c r="FYH5865" s="25"/>
      <x:c r="FYI5865" s="25"/>
      <x:c r="FYJ5865" s="25"/>
      <x:c r="FYK5865" s="25"/>
      <x:c r="FYL5865" s="25"/>
      <x:c r="FYM5865" s="25"/>
      <x:c r="FYN5865" s="25"/>
      <x:c r="FYO5865" s="25"/>
      <x:c r="FYP5865" s="25"/>
      <x:c r="FYQ5865" s="25"/>
      <x:c r="FYR5865" s="25"/>
      <x:c r="FYS5865" s="25"/>
      <x:c r="FYT5865" s="25"/>
      <x:c r="FYU5865" s="25"/>
      <x:c r="FYV5865" s="25"/>
      <x:c r="FYW5865" s="25"/>
      <x:c r="FYX5865" s="25"/>
      <x:c r="FYY5865" s="25"/>
      <x:c r="FYZ5865" s="25"/>
      <x:c r="FZA5865" s="25"/>
      <x:c r="FZB5865" s="25"/>
      <x:c r="FZC5865" s="25"/>
      <x:c r="FZD5865" s="25"/>
      <x:c r="FZE5865" s="25"/>
      <x:c r="FZF5865" s="25"/>
      <x:c r="FZG5865" s="25"/>
      <x:c r="FZH5865" s="25"/>
      <x:c r="FZI5865" s="25"/>
      <x:c r="FZJ5865" s="25"/>
      <x:c r="FZK5865" s="25"/>
      <x:c r="FZL5865" s="25"/>
      <x:c r="FZM5865" s="25"/>
      <x:c r="FZN5865" s="25"/>
      <x:c r="FZO5865" s="25"/>
      <x:c r="FZP5865" s="25"/>
      <x:c r="FZQ5865" s="25"/>
      <x:c r="FZR5865" s="25"/>
      <x:c r="FZS5865" s="25"/>
      <x:c r="FZT5865" s="25"/>
      <x:c r="FZU5865" s="25"/>
      <x:c r="FZV5865" s="25"/>
      <x:c r="FZW5865" s="25"/>
      <x:c r="FZX5865" s="25"/>
      <x:c r="FZY5865" s="25"/>
      <x:c r="FZZ5865" s="25"/>
      <x:c r="GAA5865" s="25"/>
      <x:c r="GAB5865" s="25"/>
      <x:c r="GAC5865" s="25"/>
      <x:c r="GAD5865" s="25"/>
      <x:c r="GAE5865" s="25"/>
      <x:c r="GAF5865" s="25"/>
      <x:c r="GAG5865" s="25"/>
      <x:c r="GAH5865" s="25"/>
      <x:c r="GAI5865" s="25"/>
      <x:c r="GAJ5865" s="25"/>
      <x:c r="GAK5865" s="25"/>
      <x:c r="GAL5865" s="25"/>
      <x:c r="GAM5865" s="25"/>
      <x:c r="GAN5865" s="25"/>
      <x:c r="GAO5865" s="25"/>
      <x:c r="GAP5865" s="25"/>
      <x:c r="GAQ5865" s="25"/>
      <x:c r="GAR5865" s="25"/>
      <x:c r="GAS5865" s="25"/>
      <x:c r="GAT5865" s="25"/>
      <x:c r="GAU5865" s="25"/>
      <x:c r="GAV5865" s="25"/>
      <x:c r="GAW5865" s="25"/>
      <x:c r="GAX5865" s="25"/>
      <x:c r="GAY5865" s="25"/>
      <x:c r="GAZ5865" s="25"/>
      <x:c r="GBA5865" s="25"/>
      <x:c r="GBB5865" s="25"/>
      <x:c r="GBC5865" s="25"/>
      <x:c r="GBD5865" s="25"/>
      <x:c r="GBE5865" s="25"/>
      <x:c r="GBF5865" s="25"/>
      <x:c r="GBG5865" s="25"/>
      <x:c r="GBH5865" s="25"/>
      <x:c r="GBI5865" s="25"/>
      <x:c r="GBJ5865" s="25"/>
      <x:c r="GBK5865" s="25"/>
      <x:c r="GBL5865" s="25"/>
      <x:c r="GBM5865" s="25"/>
      <x:c r="GBN5865" s="25"/>
      <x:c r="GBO5865" s="25"/>
      <x:c r="GBP5865" s="25"/>
      <x:c r="GBQ5865" s="25"/>
      <x:c r="GBR5865" s="25"/>
      <x:c r="GBS5865" s="25"/>
      <x:c r="GBT5865" s="25"/>
      <x:c r="GBU5865" s="25"/>
      <x:c r="GBV5865" s="25"/>
      <x:c r="GBW5865" s="25"/>
      <x:c r="GBX5865" s="25"/>
      <x:c r="GBY5865" s="25"/>
      <x:c r="GBZ5865" s="25"/>
      <x:c r="GCA5865" s="25"/>
      <x:c r="GCB5865" s="25"/>
      <x:c r="GCC5865" s="25"/>
      <x:c r="GCD5865" s="25"/>
      <x:c r="GCE5865" s="25"/>
      <x:c r="GCF5865" s="25"/>
      <x:c r="GCG5865" s="25"/>
      <x:c r="GCH5865" s="25"/>
      <x:c r="GCI5865" s="25"/>
      <x:c r="GCJ5865" s="25"/>
      <x:c r="GCK5865" s="25"/>
      <x:c r="GCL5865" s="25"/>
      <x:c r="GCM5865" s="25"/>
      <x:c r="GCN5865" s="25"/>
      <x:c r="GCO5865" s="25"/>
      <x:c r="GCP5865" s="25"/>
      <x:c r="GCQ5865" s="25"/>
      <x:c r="GCR5865" s="25"/>
      <x:c r="GCS5865" s="25"/>
      <x:c r="GCT5865" s="25"/>
      <x:c r="GCU5865" s="25"/>
      <x:c r="GCV5865" s="25"/>
      <x:c r="GCW5865" s="25"/>
      <x:c r="GCX5865" s="25"/>
      <x:c r="GCY5865" s="25"/>
      <x:c r="GCZ5865" s="25"/>
      <x:c r="GDA5865" s="25"/>
      <x:c r="GDB5865" s="25"/>
      <x:c r="GDC5865" s="25"/>
      <x:c r="GDD5865" s="25"/>
      <x:c r="GDE5865" s="25"/>
      <x:c r="GDF5865" s="25"/>
      <x:c r="GDG5865" s="25"/>
      <x:c r="GDH5865" s="25"/>
      <x:c r="GDI5865" s="25"/>
      <x:c r="GDJ5865" s="25"/>
      <x:c r="GDK5865" s="25"/>
      <x:c r="GDL5865" s="25"/>
      <x:c r="GDM5865" s="25"/>
      <x:c r="GDN5865" s="25"/>
      <x:c r="GDO5865" s="25"/>
      <x:c r="GDP5865" s="25"/>
      <x:c r="GDQ5865" s="25"/>
      <x:c r="GDR5865" s="25"/>
      <x:c r="GDS5865" s="25"/>
      <x:c r="GDT5865" s="25"/>
      <x:c r="GDU5865" s="25"/>
      <x:c r="GDV5865" s="25"/>
      <x:c r="GDW5865" s="25"/>
      <x:c r="GDX5865" s="25"/>
      <x:c r="GDY5865" s="25"/>
      <x:c r="GDZ5865" s="25"/>
      <x:c r="GEA5865" s="25"/>
      <x:c r="GEB5865" s="25"/>
      <x:c r="GEC5865" s="25"/>
      <x:c r="GED5865" s="25"/>
      <x:c r="GEE5865" s="25"/>
      <x:c r="GEF5865" s="25"/>
      <x:c r="GEG5865" s="25"/>
      <x:c r="GEH5865" s="25"/>
      <x:c r="GEI5865" s="25"/>
      <x:c r="GEJ5865" s="25"/>
      <x:c r="GEK5865" s="25"/>
      <x:c r="GEL5865" s="25"/>
      <x:c r="GEM5865" s="25"/>
      <x:c r="GEN5865" s="25"/>
      <x:c r="GEO5865" s="25"/>
      <x:c r="GEP5865" s="25"/>
      <x:c r="GEQ5865" s="25"/>
      <x:c r="GER5865" s="25"/>
      <x:c r="GES5865" s="25"/>
      <x:c r="GET5865" s="25"/>
      <x:c r="GEU5865" s="25"/>
      <x:c r="GEV5865" s="25"/>
      <x:c r="GEW5865" s="25"/>
      <x:c r="GEX5865" s="25"/>
      <x:c r="GEY5865" s="25"/>
      <x:c r="GEZ5865" s="25"/>
      <x:c r="GFA5865" s="25"/>
      <x:c r="GFB5865" s="25"/>
      <x:c r="GFC5865" s="25"/>
      <x:c r="GFD5865" s="25"/>
      <x:c r="GFE5865" s="25"/>
      <x:c r="GFF5865" s="25"/>
      <x:c r="GFG5865" s="25"/>
      <x:c r="GFH5865" s="25"/>
      <x:c r="GFI5865" s="25"/>
      <x:c r="GFJ5865" s="25"/>
      <x:c r="GFK5865" s="25"/>
      <x:c r="GFL5865" s="25"/>
      <x:c r="GFM5865" s="25"/>
      <x:c r="GFN5865" s="25"/>
      <x:c r="GFO5865" s="25"/>
      <x:c r="GFP5865" s="25"/>
      <x:c r="GFQ5865" s="25"/>
      <x:c r="GFR5865" s="25"/>
      <x:c r="GFS5865" s="25"/>
      <x:c r="GFT5865" s="25"/>
      <x:c r="GFU5865" s="25"/>
      <x:c r="GFV5865" s="25"/>
      <x:c r="GFW5865" s="25"/>
      <x:c r="GFX5865" s="25"/>
      <x:c r="GFY5865" s="25"/>
      <x:c r="GFZ5865" s="25"/>
      <x:c r="GGA5865" s="25"/>
      <x:c r="GGB5865" s="25"/>
      <x:c r="GGC5865" s="25"/>
      <x:c r="GGD5865" s="25"/>
      <x:c r="GGE5865" s="25"/>
      <x:c r="GGF5865" s="25"/>
      <x:c r="GGG5865" s="25"/>
      <x:c r="GGH5865" s="25"/>
      <x:c r="GGI5865" s="25"/>
      <x:c r="GGJ5865" s="25"/>
      <x:c r="GGK5865" s="25"/>
      <x:c r="GGL5865" s="25"/>
      <x:c r="GGM5865" s="25"/>
      <x:c r="GGN5865" s="25"/>
      <x:c r="GGO5865" s="25"/>
      <x:c r="GGP5865" s="25"/>
      <x:c r="GGQ5865" s="25"/>
      <x:c r="GGR5865" s="25"/>
      <x:c r="GGS5865" s="25"/>
      <x:c r="GGT5865" s="25"/>
      <x:c r="GGU5865" s="25"/>
      <x:c r="GGV5865" s="25"/>
      <x:c r="GGW5865" s="25"/>
      <x:c r="GGX5865" s="25"/>
      <x:c r="GGY5865" s="25"/>
      <x:c r="GGZ5865" s="25"/>
      <x:c r="GHA5865" s="25"/>
      <x:c r="GHB5865" s="25"/>
      <x:c r="GHC5865" s="25"/>
      <x:c r="GHD5865" s="25"/>
      <x:c r="GHE5865" s="25"/>
      <x:c r="GHF5865" s="25"/>
      <x:c r="GHG5865" s="25"/>
      <x:c r="GHH5865" s="25"/>
      <x:c r="GHI5865" s="25"/>
      <x:c r="GHJ5865" s="25"/>
      <x:c r="GHK5865" s="25"/>
      <x:c r="GHL5865" s="25"/>
      <x:c r="GHM5865" s="25"/>
      <x:c r="GHN5865" s="25"/>
      <x:c r="GHO5865" s="25"/>
      <x:c r="GHP5865" s="25"/>
      <x:c r="GHQ5865" s="25"/>
      <x:c r="GHR5865" s="25"/>
      <x:c r="GHS5865" s="25"/>
      <x:c r="GHT5865" s="25"/>
      <x:c r="GHU5865" s="25"/>
      <x:c r="GHV5865" s="25"/>
      <x:c r="GHW5865" s="25"/>
      <x:c r="GHX5865" s="25"/>
      <x:c r="GHY5865" s="25"/>
      <x:c r="GHZ5865" s="25"/>
      <x:c r="GIA5865" s="25"/>
      <x:c r="GIB5865" s="25"/>
      <x:c r="GIC5865" s="25"/>
      <x:c r="GID5865" s="25"/>
      <x:c r="GIE5865" s="25"/>
      <x:c r="GIF5865" s="25"/>
      <x:c r="GIG5865" s="25"/>
      <x:c r="GIH5865" s="25"/>
      <x:c r="GII5865" s="25"/>
      <x:c r="GIJ5865" s="25"/>
      <x:c r="GIK5865" s="25"/>
      <x:c r="GIL5865" s="25"/>
      <x:c r="GIM5865" s="25"/>
      <x:c r="GIN5865" s="25"/>
      <x:c r="GIO5865" s="25"/>
      <x:c r="GIP5865" s="25"/>
      <x:c r="GIQ5865" s="25"/>
      <x:c r="GIR5865" s="25"/>
      <x:c r="GIS5865" s="25"/>
      <x:c r="GIT5865" s="25"/>
      <x:c r="GIU5865" s="25"/>
      <x:c r="GIV5865" s="25"/>
      <x:c r="GIW5865" s="25"/>
      <x:c r="GIX5865" s="25"/>
      <x:c r="GIY5865" s="25"/>
      <x:c r="GIZ5865" s="25"/>
      <x:c r="GJA5865" s="25"/>
      <x:c r="GJB5865" s="25"/>
      <x:c r="GJC5865" s="25"/>
      <x:c r="GJD5865" s="25"/>
      <x:c r="GJE5865" s="25"/>
      <x:c r="GJF5865" s="25"/>
      <x:c r="GJG5865" s="25"/>
      <x:c r="GJH5865" s="25"/>
      <x:c r="GJI5865" s="25"/>
      <x:c r="GJJ5865" s="25"/>
      <x:c r="GJK5865" s="25"/>
      <x:c r="GJL5865" s="25"/>
      <x:c r="GJM5865" s="25"/>
      <x:c r="GJN5865" s="25"/>
      <x:c r="GJO5865" s="25"/>
      <x:c r="GJP5865" s="25"/>
      <x:c r="GJQ5865" s="25"/>
      <x:c r="GJR5865" s="25"/>
      <x:c r="GJS5865" s="25"/>
      <x:c r="GJT5865" s="25"/>
      <x:c r="GJU5865" s="25"/>
      <x:c r="GJV5865" s="25"/>
      <x:c r="GJW5865" s="25"/>
      <x:c r="GJX5865" s="25"/>
      <x:c r="GJY5865" s="25"/>
      <x:c r="GJZ5865" s="25"/>
      <x:c r="GKA5865" s="25"/>
      <x:c r="GKB5865" s="25"/>
      <x:c r="GKC5865" s="25"/>
      <x:c r="GKD5865" s="25"/>
      <x:c r="GKE5865" s="25"/>
      <x:c r="GKF5865" s="25"/>
      <x:c r="GKG5865" s="25"/>
      <x:c r="GKH5865" s="25"/>
      <x:c r="GKI5865" s="25"/>
      <x:c r="GKJ5865" s="25"/>
      <x:c r="GKK5865" s="25"/>
      <x:c r="GKL5865" s="25"/>
      <x:c r="GKM5865" s="25"/>
      <x:c r="GKN5865" s="25"/>
      <x:c r="GKO5865" s="25"/>
      <x:c r="GKP5865" s="25"/>
      <x:c r="GKQ5865" s="25"/>
      <x:c r="GKR5865" s="25"/>
      <x:c r="GKS5865" s="25"/>
      <x:c r="GKT5865" s="25"/>
      <x:c r="GKU5865" s="25"/>
      <x:c r="GKV5865" s="25"/>
      <x:c r="GKW5865" s="25"/>
      <x:c r="GKX5865" s="25"/>
      <x:c r="GKY5865" s="25"/>
      <x:c r="GKZ5865" s="25"/>
      <x:c r="GLA5865" s="25"/>
      <x:c r="GLB5865" s="25"/>
      <x:c r="GLC5865" s="25"/>
      <x:c r="GLD5865" s="25"/>
      <x:c r="GLE5865" s="25"/>
      <x:c r="GLF5865" s="25"/>
      <x:c r="GLG5865" s="25"/>
      <x:c r="GLH5865" s="25"/>
      <x:c r="GLI5865" s="25"/>
      <x:c r="GLJ5865" s="25"/>
      <x:c r="GLK5865" s="25"/>
      <x:c r="GLL5865" s="25"/>
      <x:c r="GLM5865" s="25"/>
      <x:c r="GLN5865" s="25"/>
      <x:c r="GLO5865" s="25"/>
      <x:c r="GLP5865" s="25"/>
      <x:c r="GLQ5865" s="25"/>
      <x:c r="GLR5865" s="25"/>
      <x:c r="GLS5865" s="25"/>
      <x:c r="GLT5865" s="25"/>
      <x:c r="GLU5865" s="25"/>
      <x:c r="GLV5865" s="25"/>
      <x:c r="GLW5865" s="25"/>
      <x:c r="GLX5865" s="25"/>
      <x:c r="GLY5865" s="25"/>
      <x:c r="GLZ5865" s="25"/>
      <x:c r="GMA5865" s="25"/>
      <x:c r="GMB5865" s="25"/>
      <x:c r="GMC5865" s="25"/>
      <x:c r="GMD5865" s="25"/>
      <x:c r="GME5865" s="25"/>
      <x:c r="GMF5865" s="25"/>
      <x:c r="GMG5865" s="25"/>
      <x:c r="GMH5865" s="25"/>
      <x:c r="GMI5865" s="25"/>
      <x:c r="GMJ5865" s="25"/>
      <x:c r="GMK5865" s="25"/>
      <x:c r="GML5865" s="25"/>
      <x:c r="GMM5865" s="25"/>
      <x:c r="GMN5865" s="25"/>
      <x:c r="GMO5865" s="25"/>
      <x:c r="GMP5865" s="25"/>
      <x:c r="GMQ5865" s="25"/>
      <x:c r="GMR5865" s="25"/>
      <x:c r="GMS5865" s="25"/>
      <x:c r="GMT5865" s="25"/>
      <x:c r="GMU5865" s="25"/>
      <x:c r="GMV5865" s="25"/>
      <x:c r="GMW5865" s="25"/>
      <x:c r="GMX5865" s="25"/>
      <x:c r="GMY5865" s="25"/>
      <x:c r="GMZ5865" s="25"/>
      <x:c r="GNA5865" s="25"/>
      <x:c r="GNB5865" s="25"/>
      <x:c r="GNC5865" s="25"/>
      <x:c r="GND5865" s="25"/>
      <x:c r="GNE5865" s="25"/>
      <x:c r="GNF5865" s="25"/>
      <x:c r="GNG5865" s="25"/>
      <x:c r="GNH5865" s="25"/>
      <x:c r="GNI5865" s="25"/>
      <x:c r="GNJ5865" s="25"/>
      <x:c r="GNK5865" s="25"/>
      <x:c r="GNL5865" s="25"/>
      <x:c r="GNM5865" s="25"/>
      <x:c r="GNN5865" s="25"/>
      <x:c r="GNO5865" s="25"/>
      <x:c r="GNP5865" s="25"/>
      <x:c r="GNQ5865" s="25"/>
      <x:c r="GNR5865" s="25"/>
      <x:c r="GNS5865" s="25"/>
      <x:c r="GNT5865" s="25"/>
      <x:c r="GNU5865" s="25"/>
      <x:c r="GNV5865" s="25"/>
      <x:c r="GNW5865" s="25"/>
      <x:c r="GNX5865" s="25"/>
      <x:c r="GNY5865" s="25"/>
      <x:c r="GNZ5865" s="25"/>
      <x:c r="GOA5865" s="25"/>
      <x:c r="GOB5865" s="25"/>
      <x:c r="GOC5865" s="25"/>
      <x:c r="GOD5865" s="25"/>
      <x:c r="GOE5865" s="25"/>
      <x:c r="GOF5865" s="25"/>
      <x:c r="GOG5865" s="25"/>
      <x:c r="GOH5865" s="25"/>
      <x:c r="GOI5865" s="25"/>
      <x:c r="GOJ5865" s="25"/>
      <x:c r="GOK5865" s="25"/>
      <x:c r="GOL5865" s="25"/>
      <x:c r="GOM5865" s="25"/>
      <x:c r="GON5865" s="25"/>
      <x:c r="GOO5865" s="25"/>
      <x:c r="GOP5865" s="25"/>
      <x:c r="GOQ5865" s="25"/>
      <x:c r="GOR5865" s="25"/>
      <x:c r="GOS5865" s="25"/>
      <x:c r="GOT5865" s="25"/>
      <x:c r="GOU5865" s="25"/>
      <x:c r="GOV5865" s="25"/>
      <x:c r="GOW5865" s="25"/>
      <x:c r="GOX5865" s="25"/>
      <x:c r="GOY5865" s="25"/>
      <x:c r="GOZ5865" s="25"/>
      <x:c r="GPA5865" s="25"/>
      <x:c r="GPB5865" s="25"/>
      <x:c r="GPC5865" s="25"/>
      <x:c r="GPD5865" s="25"/>
      <x:c r="GPE5865" s="25"/>
      <x:c r="GPF5865" s="25"/>
      <x:c r="GPG5865" s="25"/>
      <x:c r="GPH5865" s="25"/>
      <x:c r="GPI5865" s="25"/>
      <x:c r="GPJ5865" s="25"/>
      <x:c r="GPK5865" s="25"/>
      <x:c r="GPL5865" s="25"/>
      <x:c r="GPM5865" s="25"/>
      <x:c r="GPN5865" s="25"/>
      <x:c r="GPO5865" s="25"/>
      <x:c r="GPP5865" s="25"/>
      <x:c r="GPQ5865" s="25"/>
      <x:c r="GPR5865" s="25"/>
      <x:c r="GPS5865" s="25"/>
      <x:c r="GPT5865" s="25"/>
      <x:c r="GPU5865" s="25"/>
      <x:c r="GPV5865" s="25"/>
      <x:c r="GPW5865" s="25"/>
      <x:c r="GPX5865" s="25"/>
      <x:c r="GPY5865" s="25"/>
      <x:c r="GPZ5865" s="25"/>
      <x:c r="GQA5865" s="25"/>
      <x:c r="GQB5865" s="25"/>
      <x:c r="GQC5865" s="25"/>
      <x:c r="GQD5865" s="25"/>
      <x:c r="GQE5865" s="25"/>
      <x:c r="GQF5865" s="25"/>
      <x:c r="GQG5865" s="25"/>
      <x:c r="GQH5865" s="25"/>
      <x:c r="GQI5865" s="25"/>
      <x:c r="GQJ5865" s="25"/>
      <x:c r="GQK5865" s="25"/>
      <x:c r="GQL5865" s="25"/>
      <x:c r="GQM5865" s="25"/>
      <x:c r="GQN5865" s="25"/>
      <x:c r="GQO5865" s="25"/>
      <x:c r="GQP5865" s="25"/>
      <x:c r="GQQ5865" s="25"/>
      <x:c r="GQR5865" s="25"/>
      <x:c r="GQS5865" s="25"/>
      <x:c r="GQT5865" s="25"/>
      <x:c r="GQU5865" s="25"/>
      <x:c r="GQV5865" s="25"/>
      <x:c r="GQW5865" s="25"/>
      <x:c r="GQX5865" s="25"/>
      <x:c r="GQY5865" s="25"/>
      <x:c r="GQZ5865" s="25"/>
      <x:c r="GRA5865" s="25"/>
      <x:c r="GRB5865" s="25"/>
      <x:c r="GRC5865" s="25"/>
      <x:c r="GRD5865" s="25"/>
      <x:c r="GRE5865" s="25"/>
      <x:c r="GRF5865" s="25"/>
      <x:c r="GRG5865" s="25"/>
      <x:c r="GRH5865" s="25"/>
      <x:c r="GRI5865" s="25"/>
      <x:c r="GRJ5865" s="25"/>
      <x:c r="GRK5865" s="25"/>
      <x:c r="GRL5865" s="25"/>
      <x:c r="GRM5865" s="25"/>
      <x:c r="GRN5865" s="25"/>
      <x:c r="GRO5865" s="25"/>
      <x:c r="GRP5865" s="25"/>
      <x:c r="GRQ5865" s="25"/>
      <x:c r="GRR5865" s="25"/>
      <x:c r="GRS5865" s="25"/>
      <x:c r="GRT5865" s="25"/>
      <x:c r="GRU5865" s="25"/>
      <x:c r="GRV5865" s="25"/>
      <x:c r="GRW5865" s="25"/>
      <x:c r="GRX5865" s="25"/>
      <x:c r="GRY5865" s="25"/>
      <x:c r="GRZ5865" s="25"/>
      <x:c r="GSA5865" s="25"/>
      <x:c r="GSB5865" s="25"/>
      <x:c r="GSC5865" s="25"/>
      <x:c r="GSD5865" s="25"/>
      <x:c r="GSE5865" s="25"/>
      <x:c r="GSF5865" s="25"/>
      <x:c r="GSG5865" s="25"/>
      <x:c r="GSH5865" s="25"/>
      <x:c r="GSI5865" s="25"/>
      <x:c r="GSJ5865" s="25"/>
      <x:c r="GSK5865" s="25"/>
      <x:c r="GSL5865" s="25"/>
      <x:c r="GSM5865" s="25"/>
      <x:c r="GSN5865" s="25"/>
      <x:c r="GSO5865" s="25"/>
      <x:c r="GSP5865" s="25"/>
      <x:c r="GSQ5865" s="25"/>
      <x:c r="GSR5865" s="25"/>
      <x:c r="GSS5865" s="25"/>
      <x:c r="GST5865" s="25"/>
      <x:c r="GSU5865" s="25"/>
      <x:c r="GSV5865" s="25"/>
      <x:c r="GSW5865" s="25"/>
      <x:c r="GSX5865" s="25"/>
      <x:c r="GSY5865" s="25"/>
      <x:c r="GSZ5865" s="25"/>
      <x:c r="GTA5865" s="25"/>
      <x:c r="GTB5865" s="25"/>
      <x:c r="GTC5865" s="25"/>
      <x:c r="GTD5865" s="25"/>
      <x:c r="GTE5865" s="25"/>
      <x:c r="GTF5865" s="25"/>
      <x:c r="GTG5865" s="25"/>
      <x:c r="GTH5865" s="25"/>
      <x:c r="GTI5865" s="25"/>
      <x:c r="GTJ5865" s="25"/>
      <x:c r="GTK5865" s="25"/>
      <x:c r="GTL5865" s="25"/>
      <x:c r="GTM5865" s="25"/>
      <x:c r="GTN5865" s="25"/>
      <x:c r="GTO5865" s="25"/>
      <x:c r="GTP5865" s="25"/>
      <x:c r="GTQ5865" s="25"/>
      <x:c r="GTR5865" s="25"/>
      <x:c r="GTS5865" s="25"/>
      <x:c r="GTT5865" s="25"/>
      <x:c r="GTU5865" s="25"/>
      <x:c r="GTV5865" s="25"/>
      <x:c r="GTW5865" s="25"/>
      <x:c r="GTX5865" s="25"/>
      <x:c r="GTY5865" s="25"/>
      <x:c r="GTZ5865" s="25"/>
      <x:c r="GUA5865" s="25"/>
      <x:c r="GUB5865" s="25"/>
      <x:c r="GUC5865" s="25"/>
      <x:c r="GUD5865" s="25"/>
      <x:c r="GUE5865" s="25"/>
      <x:c r="GUF5865" s="25"/>
      <x:c r="GUG5865" s="25"/>
      <x:c r="GUH5865" s="25"/>
      <x:c r="GUI5865" s="25"/>
      <x:c r="GUJ5865" s="25"/>
      <x:c r="GUK5865" s="25"/>
      <x:c r="GUL5865" s="25"/>
      <x:c r="GUM5865" s="25"/>
      <x:c r="GUN5865" s="25"/>
      <x:c r="GUO5865" s="25"/>
      <x:c r="GUP5865" s="25"/>
      <x:c r="GUQ5865" s="25"/>
      <x:c r="GUR5865" s="25"/>
      <x:c r="GUS5865" s="25"/>
      <x:c r="GUT5865" s="25"/>
      <x:c r="GUU5865" s="25"/>
      <x:c r="GUV5865" s="25"/>
      <x:c r="GUW5865" s="25"/>
      <x:c r="GUX5865" s="25"/>
      <x:c r="GUY5865" s="25"/>
      <x:c r="GUZ5865" s="25"/>
      <x:c r="GVA5865" s="25"/>
      <x:c r="GVB5865" s="25"/>
      <x:c r="GVC5865" s="25"/>
      <x:c r="GVD5865" s="25"/>
      <x:c r="GVE5865" s="25"/>
      <x:c r="GVF5865" s="25"/>
      <x:c r="GVG5865" s="25"/>
      <x:c r="GVH5865" s="25"/>
      <x:c r="GVI5865" s="25"/>
      <x:c r="GVJ5865" s="25"/>
      <x:c r="GVK5865" s="25"/>
      <x:c r="GVL5865" s="25"/>
      <x:c r="GVM5865" s="25"/>
      <x:c r="GVN5865" s="25"/>
      <x:c r="GVO5865" s="25"/>
      <x:c r="GVP5865" s="25"/>
      <x:c r="GVQ5865" s="25"/>
      <x:c r="GVR5865" s="25"/>
      <x:c r="GVS5865" s="25"/>
      <x:c r="GVT5865" s="25"/>
      <x:c r="GVU5865" s="25"/>
      <x:c r="GVV5865" s="25"/>
      <x:c r="GVW5865" s="25"/>
      <x:c r="GVX5865" s="25"/>
      <x:c r="GVY5865" s="25"/>
      <x:c r="GVZ5865" s="25"/>
      <x:c r="GWA5865" s="25"/>
      <x:c r="GWB5865" s="25"/>
      <x:c r="GWC5865" s="25"/>
      <x:c r="GWD5865" s="25"/>
      <x:c r="GWE5865" s="25"/>
      <x:c r="GWF5865" s="25"/>
      <x:c r="GWG5865" s="25"/>
      <x:c r="GWH5865" s="25"/>
      <x:c r="GWI5865" s="25"/>
      <x:c r="GWJ5865" s="25"/>
      <x:c r="GWK5865" s="25"/>
      <x:c r="GWL5865" s="25"/>
      <x:c r="GWM5865" s="25"/>
      <x:c r="GWN5865" s="25"/>
      <x:c r="GWO5865" s="25"/>
      <x:c r="GWP5865" s="25"/>
      <x:c r="GWQ5865" s="25"/>
      <x:c r="GWR5865" s="25"/>
      <x:c r="GWS5865" s="25"/>
      <x:c r="GWT5865" s="25"/>
      <x:c r="GWU5865" s="25"/>
      <x:c r="GWV5865" s="25"/>
      <x:c r="GWW5865" s="25"/>
      <x:c r="GWX5865" s="25"/>
      <x:c r="GWY5865" s="25"/>
      <x:c r="GWZ5865" s="25"/>
      <x:c r="GXA5865" s="25"/>
      <x:c r="GXB5865" s="25"/>
      <x:c r="GXC5865" s="25"/>
      <x:c r="GXD5865" s="25"/>
      <x:c r="GXE5865" s="25"/>
      <x:c r="GXF5865" s="25"/>
      <x:c r="GXG5865" s="25"/>
      <x:c r="GXH5865" s="25"/>
      <x:c r="GXI5865" s="25"/>
      <x:c r="GXJ5865" s="25"/>
      <x:c r="GXK5865" s="25"/>
      <x:c r="GXL5865" s="25"/>
      <x:c r="GXM5865" s="25"/>
      <x:c r="GXN5865" s="25"/>
      <x:c r="GXO5865" s="25"/>
      <x:c r="GXP5865" s="25"/>
      <x:c r="GXQ5865" s="25"/>
      <x:c r="GXR5865" s="25"/>
      <x:c r="GXS5865" s="25"/>
      <x:c r="GXT5865" s="25"/>
      <x:c r="GXU5865" s="25"/>
      <x:c r="GXV5865" s="25"/>
      <x:c r="GXW5865" s="25"/>
      <x:c r="GXX5865" s="25"/>
      <x:c r="GXY5865" s="25"/>
      <x:c r="GXZ5865" s="25"/>
      <x:c r="GYA5865" s="25"/>
      <x:c r="GYB5865" s="25"/>
      <x:c r="GYC5865" s="25"/>
      <x:c r="GYD5865" s="25"/>
      <x:c r="GYE5865" s="25"/>
      <x:c r="GYF5865" s="25"/>
      <x:c r="GYG5865" s="25"/>
      <x:c r="GYH5865" s="25"/>
      <x:c r="GYI5865" s="25"/>
      <x:c r="GYJ5865" s="25"/>
      <x:c r="GYK5865" s="25"/>
      <x:c r="GYL5865" s="25"/>
      <x:c r="GYM5865" s="25"/>
      <x:c r="GYN5865" s="25"/>
      <x:c r="GYO5865" s="25"/>
      <x:c r="GYP5865" s="25"/>
      <x:c r="GYQ5865" s="25"/>
      <x:c r="GYR5865" s="25"/>
      <x:c r="GYS5865" s="25"/>
      <x:c r="GYT5865" s="25"/>
      <x:c r="GYU5865" s="25"/>
      <x:c r="GYV5865" s="25"/>
      <x:c r="GYW5865" s="25"/>
      <x:c r="GYX5865" s="25"/>
      <x:c r="GYY5865" s="25"/>
      <x:c r="GYZ5865" s="25"/>
      <x:c r="GZA5865" s="25"/>
      <x:c r="GZB5865" s="25"/>
      <x:c r="GZC5865" s="25"/>
      <x:c r="GZD5865" s="25"/>
      <x:c r="GZE5865" s="25"/>
      <x:c r="GZF5865" s="25"/>
      <x:c r="GZG5865" s="25"/>
      <x:c r="GZH5865" s="25"/>
      <x:c r="GZI5865" s="25"/>
      <x:c r="GZJ5865" s="25"/>
      <x:c r="GZK5865" s="25"/>
      <x:c r="GZL5865" s="25"/>
      <x:c r="GZM5865" s="25"/>
      <x:c r="GZN5865" s="25"/>
      <x:c r="GZO5865" s="25"/>
      <x:c r="GZP5865" s="25"/>
      <x:c r="GZQ5865" s="25"/>
      <x:c r="GZR5865" s="25"/>
      <x:c r="GZS5865" s="25"/>
      <x:c r="GZT5865" s="25"/>
      <x:c r="GZU5865" s="25"/>
      <x:c r="GZV5865" s="25"/>
      <x:c r="GZW5865" s="25"/>
      <x:c r="GZX5865" s="25"/>
      <x:c r="GZY5865" s="25"/>
      <x:c r="GZZ5865" s="25"/>
      <x:c r="HAA5865" s="25"/>
      <x:c r="HAB5865" s="25"/>
      <x:c r="HAC5865" s="25"/>
      <x:c r="HAD5865" s="25"/>
      <x:c r="HAE5865" s="25"/>
      <x:c r="HAF5865" s="25"/>
      <x:c r="HAG5865" s="25"/>
      <x:c r="HAH5865" s="25"/>
      <x:c r="HAI5865" s="25"/>
      <x:c r="HAJ5865" s="25"/>
      <x:c r="HAK5865" s="25"/>
      <x:c r="HAL5865" s="25"/>
      <x:c r="HAM5865" s="25"/>
      <x:c r="HAN5865" s="25"/>
      <x:c r="HAO5865" s="25"/>
      <x:c r="HAP5865" s="25"/>
      <x:c r="HAQ5865" s="25"/>
      <x:c r="HAR5865" s="25"/>
      <x:c r="HAS5865" s="25"/>
      <x:c r="HAT5865" s="25"/>
      <x:c r="HAU5865" s="25"/>
      <x:c r="HAV5865" s="25"/>
      <x:c r="HAW5865" s="25"/>
      <x:c r="HAX5865" s="25"/>
      <x:c r="HAY5865" s="25"/>
      <x:c r="HAZ5865" s="25"/>
      <x:c r="HBA5865" s="25"/>
      <x:c r="HBB5865" s="25"/>
      <x:c r="HBC5865" s="25"/>
      <x:c r="HBD5865" s="25"/>
      <x:c r="HBE5865" s="25"/>
      <x:c r="HBF5865" s="25"/>
      <x:c r="HBG5865" s="25"/>
      <x:c r="HBH5865" s="25"/>
      <x:c r="HBI5865" s="25"/>
      <x:c r="HBJ5865" s="25"/>
      <x:c r="HBK5865" s="25"/>
      <x:c r="HBL5865" s="25"/>
      <x:c r="HBM5865" s="25"/>
      <x:c r="HBN5865" s="25"/>
      <x:c r="HBO5865" s="25"/>
      <x:c r="HBP5865" s="25"/>
      <x:c r="HBQ5865" s="25"/>
      <x:c r="HBR5865" s="25"/>
      <x:c r="HBS5865" s="25"/>
      <x:c r="HBT5865" s="25"/>
      <x:c r="HBU5865" s="25"/>
      <x:c r="HBV5865" s="25"/>
      <x:c r="HBW5865" s="25"/>
      <x:c r="HBX5865" s="25"/>
      <x:c r="HBY5865" s="25"/>
      <x:c r="HBZ5865" s="25"/>
      <x:c r="HCA5865" s="25"/>
      <x:c r="HCB5865" s="25"/>
      <x:c r="HCC5865" s="25"/>
      <x:c r="HCD5865" s="25"/>
      <x:c r="HCE5865" s="25"/>
      <x:c r="HCF5865" s="25"/>
      <x:c r="HCG5865" s="25"/>
      <x:c r="HCH5865" s="25"/>
      <x:c r="HCI5865" s="25"/>
      <x:c r="HCJ5865" s="25"/>
      <x:c r="HCK5865" s="25"/>
      <x:c r="HCL5865" s="25"/>
      <x:c r="HCM5865" s="25"/>
      <x:c r="HCN5865" s="25"/>
      <x:c r="HCO5865" s="25"/>
      <x:c r="HCP5865" s="25"/>
      <x:c r="HCQ5865" s="25"/>
      <x:c r="HCR5865" s="25"/>
      <x:c r="HCS5865" s="25"/>
      <x:c r="HCT5865" s="25"/>
      <x:c r="HCU5865" s="25"/>
      <x:c r="HCV5865" s="25"/>
      <x:c r="HCW5865" s="25"/>
      <x:c r="HCX5865" s="25"/>
      <x:c r="HCY5865" s="25"/>
      <x:c r="HCZ5865" s="25"/>
      <x:c r="HDA5865" s="25"/>
      <x:c r="HDB5865" s="25"/>
      <x:c r="HDC5865" s="25"/>
      <x:c r="HDD5865" s="25"/>
      <x:c r="HDE5865" s="25"/>
      <x:c r="HDF5865" s="25"/>
      <x:c r="HDG5865" s="25"/>
      <x:c r="HDH5865" s="25"/>
      <x:c r="HDI5865" s="25"/>
      <x:c r="HDJ5865" s="25"/>
      <x:c r="HDK5865" s="25"/>
      <x:c r="HDL5865" s="25"/>
      <x:c r="HDM5865" s="25"/>
      <x:c r="HDN5865" s="25"/>
      <x:c r="HDO5865" s="25"/>
      <x:c r="HDP5865" s="25"/>
      <x:c r="HDQ5865" s="25"/>
      <x:c r="HDR5865" s="25"/>
      <x:c r="HDS5865" s="25"/>
      <x:c r="HDT5865" s="25"/>
      <x:c r="HDU5865" s="25"/>
      <x:c r="HDV5865" s="25"/>
      <x:c r="HDW5865" s="25"/>
      <x:c r="HDX5865" s="25"/>
      <x:c r="HDY5865" s="25"/>
      <x:c r="HDZ5865" s="25"/>
      <x:c r="HEA5865" s="25"/>
      <x:c r="HEB5865" s="25"/>
      <x:c r="HEC5865" s="25"/>
      <x:c r="HED5865" s="25"/>
      <x:c r="HEE5865" s="25"/>
      <x:c r="HEF5865" s="25"/>
      <x:c r="HEG5865" s="25"/>
      <x:c r="HEH5865" s="25"/>
      <x:c r="HEI5865" s="25"/>
      <x:c r="HEJ5865" s="25"/>
      <x:c r="HEK5865" s="25"/>
      <x:c r="HEL5865" s="25"/>
      <x:c r="HEM5865" s="25"/>
      <x:c r="HEN5865" s="25"/>
      <x:c r="HEO5865" s="25"/>
      <x:c r="HEP5865" s="25"/>
      <x:c r="HEQ5865" s="25"/>
      <x:c r="HER5865" s="25"/>
      <x:c r="HES5865" s="25"/>
      <x:c r="HET5865" s="25"/>
      <x:c r="HEU5865" s="25"/>
      <x:c r="HEV5865" s="25"/>
      <x:c r="HEW5865" s="25"/>
      <x:c r="HEX5865" s="25"/>
      <x:c r="HEY5865" s="25"/>
      <x:c r="HEZ5865" s="25"/>
      <x:c r="HFA5865" s="25"/>
      <x:c r="HFB5865" s="25"/>
      <x:c r="HFC5865" s="25"/>
      <x:c r="HFD5865" s="25"/>
      <x:c r="HFE5865" s="25"/>
      <x:c r="HFF5865" s="25"/>
      <x:c r="HFG5865" s="25"/>
      <x:c r="HFH5865" s="25"/>
      <x:c r="HFI5865" s="25"/>
      <x:c r="HFJ5865" s="25"/>
      <x:c r="HFK5865" s="25"/>
      <x:c r="HFL5865" s="25"/>
      <x:c r="HFM5865" s="25"/>
      <x:c r="HFN5865" s="25"/>
      <x:c r="HFO5865" s="25"/>
      <x:c r="HFP5865" s="25"/>
      <x:c r="HFQ5865" s="25"/>
      <x:c r="HFR5865" s="25"/>
      <x:c r="HFS5865" s="25"/>
      <x:c r="HFT5865" s="25"/>
      <x:c r="HFU5865" s="25"/>
      <x:c r="HFV5865" s="25"/>
      <x:c r="HFW5865" s="25"/>
      <x:c r="HFX5865" s="25"/>
      <x:c r="HFY5865" s="25"/>
      <x:c r="HFZ5865" s="25"/>
      <x:c r="HGA5865" s="25"/>
      <x:c r="HGB5865" s="25"/>
      <x:c r="HGC5865" s="25"/>
      <x:c r="HGD5865" s="25"/>
      <x:c r="HGE5865" s="25"/>
      <x:c r="HGF5865" s="25"/>
      <x:c r="HGG5865" s="25"/>
      <x:c r="HGH5865" s="25"/>
      <x:c r="HGI5865" s="25"/>
      <x:c r="HGJ5865" s="25"/>
      <x:c r="HGK5865" s="25"/>
      <x:c r="HGL5865" s="25"/>
      <x:c r="HGM5865" s="25"/>
      <x:c r="HGN5865" s="25"/>
      <x:c r="HGO5865" s="25"/>
      <x:c r="HGP5865" s="25"/>
      <x:c r="HGQ5865" s="25"/>
      <x:c r="HGR5865" s="25"/>
      <x:c r="HGS5865" s="25"/>
      <x:c r="HGT5865" s="25"/>
      <x:c r="HGU5865" s="25"/>
      <x:c r="HGV5865" s="25"/>
      <x:c r="HGW5865" s="25"/>
      <x:c r="HGX5865" s="25"/>
      <x:c r="HGY5865" s="25"/>
      <x:c r="HGZ5865" s="25"/>
      <x:c r="HHA5865" s="25"/>
      <x:c r="HHB5865" s="25"/>
      <x:c r="HHC5865" s="25"/>
      <x:c r="HHD5865" s="25"/>
      <x:c r="HHE5865" s="25"/>
      <x:c r="HHF5865" s="25"/>
      <x:c r="HHG5865" s="25"/>
      <x:c r="HHH5865" s="25"/>
      <x:c r="HHI5865" s="25"/>
      <x:c r="HHJ5865" s="25"/>
      <x:c r="HHK5865" s="25"/>
      <x:c r="HHL5865" s="25"/>
      <x:c r="HHM5865" s="25"/>
      <x:c r="HHN5865" s="25"/>
      <x:c r="HHO5865" s="25"/>
      <x:c r="HHP5865" s="25"/>
      <x:c r="HHQ5865" s="25"/>
      <x:c r="HHR5865" s="25"/>
      <x:c r="HHS5865" s="25"/>
      <x:c r="HHT5865" s="25"/>
      <x:c r="HHU5865" s="25"/>
      <x:c r="HHV5865" s="25"/>
      <x:c r="HHW5865" s="25"/>
      <x:c r="HHX5865" s="25"/>
      <x:c r="HHY5865" s="25"/>
      <x:c r="HHZ5865" s="25"/>
      <x:c r="HIA5865" s="25"/>
      <x:c r="HIB5865" s="25"/>
      <x:c r="HIC5865" s="25"/>
      <x:c r="HID5865" s="25"/>
      <x:c r="HIE5865" s="25"/>
      <x:c r="HIF5865" s="25"/>
      <x:c r="HIG5865" s="25"/>
      <x:c r="HIH5865" s="25"/>
      <x:c r="HII5865" s="25"/>
      <x:c r="HIJ5865" s="25"/>
      <x:c r="HIK5865" s="25"/>
      <x:c r="HIL5865" s="25"/>
      <x:c r="HIM5865" s="25"/>
      <x:c r="HIN5865" s="25"/>
      <x:c r="HIO5865" s="25"/>
      <x:c r="HIP5865" s="25"/>
      <x:c r="HIQ5865" s="25"/>
      <x:c r="HIR5865" s="25"/>
      <x:c r="HIS5865" s="25"/>
      <x:c r="HIT5865" s="25"/>
      <x:c r="HIU5865" s="25"/>
      <x:c r="HIV5865" s="25"/>
      <x:c r="HIW5865" s="25"/>
      <x:c r="HIX5865" s="25"/>
      <x:c r="HIY5865" s="25"/>
      <x:c r="HIZ5865" s="25"/>
      <x:c r="HJA5865" s="25"/>
      <x:c r="HJB5865" s="25"/>
      <x:c r="HJC5865" s="25"/>
      <x:c r="HJD5865" s="25"/>
      <x:c r="HJE5865" s="25"/>
      <x:c r="HJF5865" s="25"/>
      <x:c r="HJG5865" s="25"/>
      <x:c r="HJH5865" s="25"/>
      <x:c r="HJI5865" s="25"/>
      <x:c r="HJJ5865" s="25"/>
      <x:c r="HJK5865" s="25"/>
      <x:c r="HJL5865" s="25"/>
      <x:c r="HJM5865" s="25"/>
      <x:c r="HJN5865" s="25"/>
      <x:c r="HJO5865" s="25"/>
      <x:c r="HJP5865" s="25"/>
      <x:c r="HJQ5865" s="25"/>
      <x:c r="HJR5865" s="25"/>
      <x:c r="HJS5865" s="25"/>
      <x:c r="HJT5865" s="25"/>
      <x:c r="HJU5865" s="25"/>
      <x:c r="HJV5865" s="25"/>
      <x:c r="HJW5865" s="25"/>
      <x:c r="HJX5865" s="25"/>
      <x:c r="HJY5865" s="25"/>
      <x:c r="HJZ5865" s="25"/>
      <x:c r="HKA5865" s="25"/>
      <x:c r="HKB5865" s="25"/>
      <x:c r="HKC5865" s="25"/>
      <x:c r="HKD5865" s="25"/>
      <x:c r="HKE5865" s="25"/>
      <x:c r="HKF5865" s="25"/>
      <x:c r="HKG5865" s="25"/>
      <x:c r="HKH5865" s="25"/>
      <x:c r="HKI5865" s="25"/>
      <x:c r="HKJ5865" s="25"/>
      <x:c r="HKK5865" s="25"/>
      <x:c r="HKL5865" s="25"/>
      <x:c r="HKM5865" s="25"/>
      <x:c r="HKN5865" s="25"/>
      <x:c r="HKO5865" s="25"/>
      <x:c r="HKP5865" s="25"/>
      <x:c r="HKQ5865" s="25"/>
      <x:c r="HKR5865" s="25"/>
      <x:c r="HKS5865" s="25"/>
      <x:c r="HKT5865" s="25"/>
      <x:c r="HKU5865" s="25"/>
      <x:c r="HKV5865" s="25"/>
      <x:c r="HKW5865" s="25"/>
      <x:c r="HKX5865" s="25"/>
      <x:c r="HKY5865" s="25"/>
      <x:c r="HKZ5865" s="25"/>
      <x:c r="HLA5865" s="25"/>
      <x:c r="HLB5865" s="25"/>
      <x:c r="HLC5865" s="25"/>
      <x:c r="HLD5865" s="25"/>
      <x:c r="HLE5865" s="25"/>
      <x:c r="HLF5865" s="25"/>
      <x:c r="HLG5865" s="25"/>
      <x:c r="HLH5865" s="25"/>
      <x:c r="HLI5865" s="25"/>
      <x:c r="HLJ5865" s="25"/>
      <x:c r="HLK5865" s="25"/>
      <x:c r="HLL5865" s="25"/>
      <x:c r="HLM5865" s="25"/>
      <x:c r="HLN5865" s="25"/>
      <x:c r="HLO5865" s="25"/>
      <x:c r="HLP5865" s="25"/>
      <x:c r="HLQ5865" s="25"/>
      <x:c r="HLR5865" s="25"/>
      <x:c r="HLS5865" s="25"/>
      <x:c r="HLT5865" s="25"/>
      <x:c r="HLU5865" s="25"/>
      <x:c r="HLV5865" s="25"/>
      <x:c r="HLW5865" s="25"/>
      <x:c r="HLX5865" s="25"/>
      <x:c r="HLY5865" s="25"/>
      <x:c r="HLZ5865" s="25"/>
      <x:c r="HMA5865" s="25"/>
      <x:c r="HMB5865" s="25"/>
      <x:c r="HMC5865" s="25"/>
      <x:c r="HMD5865" s="25"/>
      <x:c r="HME5865" s="25"/>
      <x:c r="HMF5865" s="25"/>
      <x:c r="HMG5865" s="25"/>
      <x:c r="HMH5865" s="25"/>
      <x:c r="HMI5865" s="25"/>
      <x:c r="HMJ5865" s="25"/>
      <x:c r="HMK5865" s="25"/>
      <x:c r="HML5865" s="25"/>
      <x:c r="HMM5865" s="25"/>
      <x:c r="HMN5865" s="25"/>
      <x:c r="HMO5865" s="25"/>
      <x:c r="HMP5865" s="25"/>
      <x:c r="HMQ5865" s="25"/>
      <x:c r="HMR5865" s="25"/>
      <x:c r="HMS5865" s="25"/>
      <x:c r="HMT5865" s="25"/>
      <x:c r="HMU5865" s="25"/>
      <x:c r="HMV5865" s="25"/>
      <x:c r="HMW5865" s="25"/>
      <x:c r="HMX5865" s="25"/>
      <x:c r="HMY5865" s="25"/>
      <x:c r="HMZ5865" s="25"/>
      <x:c r="HNA5865" s="25"/>
      <x:c r="HNB5865" s="25"/>
      <x:c r="HNC5865" s="25"/>
      <x:c r="HND5865" s="25"/>
      <x:c r="HNE5865" s="25"/>
      <x:c r="HNF5865" s="25"/>
      <x:c r="HNG5865" s="25"/>
      <x:c r="HNH5865" s="25"/>
      <x:c r="HNI5865" s="25"/>
      <x:c r="HNJ5865" s="25"/>
      <x:c r="HNK5865" s="25"/>
      <x:c r="HNL5865" s="25"/>
      <x:c r="HNM5865" s="25"/>
      <x:c r="HNN5865" s="25"/>
      <x:c r="HNO5865" s="25"/>
      <x:c r="HNP5865" s="25"/>
      <x:c r="HNQ5865" s="25"/>
      <x:c r="HNR5865" s="25"/>
      <x:c r="HNS5865" s="25"/>
      <x:c r="HNT5865" s="25"/>
      <x:c r="HNU5865" s="25"/>
      <x:c r="HNV5865" s="25"/>
      <x:c r="HNW5865" s="25"/>
      <x:c r="HNX5865" s="25"/>
      <x:c r="HNY5865" s="25"/>
      <x:c r="HNZ5865" s="25"/>
      <x:c r="HOA5865" s="25"/>
      <x:c r="HOB5865" s="25"/>
      <x:c r="HOC5865" s="25"/>
      <x:c r="HOD5865" s="25"/>
      <x:c r="HOE5865" s="25"/>
      <x:c r="HOF5865" s="25"/>
      <x:c r="HOG5865" s="25"/>
      <x:c r="HOH5865" s="25"/>
      <x:c r="HOI5865" s="25"/>
      <x:c r="HOJ5865" s="25"/>
      <x:c r="HOK5865" s="25"/>
      <x:c r="HOL5865" s="25"/>
      <x:c r="HOM5865" s="25"/>
      <x:c r="HON5865" s="25"/>
      <x:c r="HOO5865" s="25"/>
      <x:c r="HOP5865" s="25"/>
      <x:c r="HOQ5865" s="25"/>
      <x:c r="HOR5865" s="25"/>
      <x:c r="HOS5865" s="25"/>
      <x:c r="HOT5865" s="25"/>
      <x:c r="HOU5865" s="25"/>
      <x:c r="HOV5865" s="25"/>
      <x:c r="HOW5865" s="25"/>
      <x:c r="HOX5865" s="25"/>
      <x:c r="HOY5865" s="25"/>
      <x:c r="HOZ5865" s="25"/>
      <x:c r="HPA5865" s="25"/>
      <x:c r="HPB5865" s="25"/>
      <x:c r="HPC5865" s="25"/>
      <x:c r="HPD5865" s="25"/>
      <x:c r="HPE5865" s="25"/>
      <x:c r="HPF5865" s="25"/>
      <x:c r="HPG5865" s="25"/>
      <x:c r="HPH5865" s="25"/>
      <x:c r="HPI5865" s="25"/>
      <x:c r="HPJ5865" s="25"/>
      <x:c r="HPK5865" s="25"/>
      <x:c r="HPL5865" s="25"/>
      <x:c r="HPM5865" s="25"/>
      <x:c r="HPN5865" s="25"/>
      <x:c r="HPO5865" s="25"/>
      <x:c r="HPP5865" s="25"/>
      <x:c r="HPQ5865" s="25"/>
      <x:c r="HPR5865" s="25"/>
      <x:c r="HPS5865" s="25"/>
      <x:c r="HPT5865" s="25"/>
      <x:c r="HPU5865" s="25"/>
      <x:c r="HPV5865" s="25"/>
      <x:c r="HPW5865" s="25"/>
      <x:c r="HPX5865" s="25"/>
      <x:c r="HPY5865" s="25"/>
      <x:c r="HPZ5865" s="25"/>
      <x:c r="HQA5865" s="25"/>
      <x:c r="HQB5865" s="25"/>
      <x:c r="HQC5865" s="25"/>
      <x:c r="HQD5865" s="25"/>
      <x:c r="HQE5865" s="25"/>
      <x:c r="HQF5865" s="25"/>
      <x:c r="HQG5865" s="25"/>
      <x:c r="HQH5865" s="25"/>
      <x:c r="HQI5865" s="25"/>
      <x:c r="HQJ5865" s="25"/>
      <x:c r="HQK5865" s="25"/>
      <x:c r="HQL5865" s="25"/>
      <x:c r="HQM5865" s="25"/>
      <x:c r="HQN5865" s="25"/>
      <x:c r="HQO5865" s="25"/>
      <x:c r="HQP5865" s="25"/>
      <x:c r="HQQ5865" s="25"/>
      <x:c r="HQR5865" s="25"/>
      <x:c r="HQS5865" s="25"/>
      <x:c r="HQT5865" s="25"/>
      <x:c r="HQU5865" s="25"/>
      <x:c r="HQV5865" s="25"/>
      <x:c r="HQW5865" s="25"/>
      <x:c r="HQX5865" s="25"/>
      <x:c r="HQY5865" s="25"/>
      <x:c r="HQZ5865" s="25"/>
      <x:c r="HRA5865" s="25"/>
      <x:c r="HRB5865" s="25"/>
      <x:c r="HRC5865" s="25"/>
      <x:c r="HRD5865" s="25"/>
      <x:c r="HRE5865" s="25"/>
      <x:c r="HRF5865" s="25"/>
      <x:c r="HRG5865" s="25"/>
      <x:c r="HRH5865" s="25"/>
      <x:c r="HRI5865" s="25"/>
      <x:c r="HRJ5865" s="25"/>
      <x:c r="HRK5865" s="25"/>
      <x:c r="HRL5865" s="25"/>
      <x:c r="HRM5865" s="25"/>
      <x:c r="HRN5865" s="25"/>
      <x:c r="HRO5865" s="25"/>
      <x:c r="HRP5865" s="25"/>
      <x:c r="HRQ5865" s="25"/>
      <x:c r="HRR5865" s="25"/>
      <x:c r="HRS5865" s="25"/>
      <x:c r="HRT5865" s="25"/>
      <x:c r="HRU5865" s="25"/>
      <x:c r="HRV5865" s="25"/>
      <x:c r="HRW5865" s="25"/>
      <x:c r="HRX5865" s="25"/>
      <x:c r="HRY5865" s="25"/>
      <x:c r="HRZ5865" s="25"/>
      <x:c r="HSA5865" s="25"/>
      <x:c r="HSB5865" s="25"/>
      <x:c r="HSC5865" s="25"/>
      <x:c r="HSD5865" s="25"/>
      <x:c r="HSE5865" s="25"/>
      <x:c r="HSF5865" s="25"/>
      <x:c r="HSG5865" s="25"/>
      <x:c r="HSH5865" s="25"/>
      <x:c r="HSI5865" s="25"/>
      <x:c r="HSJ5865" s="25"/>
      <x:c r="HSK5865" s="25"/>
      <x:c r="HSL5865" s="25"/>
      <x:c r="HSM5865" s="25"/>
      <x:c r="HSN5865" s="25"/>
      <x:c r="HSO5865" s="25"/>
      <x:c r="HSP5865" s="25"/>
      <x:c r="HSQ5865" s="25"/>
      <x:c r="HSR5865" s="25"/>
      <x:c r="HSS5865" s="25"/>
      <x:c r="HST5865" s="25"/>
      <x:c r="HSU5865" s="25"/>
      <x:c r="HSV5865" s="25"/>
      <x:c r="HSW5865" s="25"/>
      <x:c r="HSX5865" s="25"/>
      <x:c r="HSY5865" s="25"/>
      <x:c r="HSZ5865" s="25"/>
      <x:c r="HTA5865" s="25"/>
      <x:c r="HTB5865" s="25"/>
      <x:c r="HTC5865" s="25"/>
      <x:c r="HTD5865" s="25"/>
      <x:c r="HTE5865" s="25"/>
      <x:c r="HTF5865" s="25"/>
      <x:c r="HTG5865" s="25"/>
      <x:c r="HTH5865" s="25"/>
      <x:c r="HTI5865" s="25"/>
      <x:c r="HTJ5865" s="25"/>
      <x:c r="HTK5865" s="25"/>
      <x:c r="HTL5865" s="25"/>
      <x:c r="HTM5865" s="25"/>
      <x:c r="HTN5865" s="25"/>
      <x:c r="HTO5865" s="25"/>
      <x:c r="HTP5865" s="25"/>
      <x:c r="HTQ5865" s="25"/>
      <x:c r="HTR5865" s="25"/>
      <x:c r="HTS5865" s="25"/>
      <x:c r="HTT5865" s="25"/>
      <x:c r="HTU5865" s="25"/>
      <x:c r="HTV5865" s="25"/>
      <x:c r="HTW5865" s="25"/>
      <x:c r="HTX5865" s="25"/>
      <x:c r="HTY5865" s="25"/>
      <x:c r="HTZ5865" s="25"/>
      <x:c r="HUA5865" s="25"/>
      <x:c r="HUB5865" s="25"/>
      <x:c r="HUC5865" s="25"/>
      <x:c r="HUD5865" s="25"/>
      <x:c r="HUE5865" s="25"/>
      <x:c r="HUF5865" s="25"/>
      <x:c r="HUG5865" s="25"/>
      <x:c r="HUH5865" s="25"/>
      <x:c r="HUI5865" s="25"/>
      <x:c r="HUJ5865" s="25"/>
      <x:c r="HUK5865" s="25"/>
      <x:c r="HUL5865" s="25"/>
      <x:c r="HUM5865" s="25"/>
      <x:c r="HUN5865" s="25"/>
      <x:c r="HUO5865" s="25"/>
      <x:c r="HUP5865" s="25"/>
      <x:c r="HUQ5865" s="25"/>
      <x:c r="HUR5865" s="25"/>
      <x:c r="HUS5865" s="25"/>
      <x:c r="HUT5865" s="25"/>
      <x:c r="HUU5865" s="25"/>
      <x:c r="HUV5865" s="25"/>
      <x:c r="HUW5865" s="25"/>
      <x:c r="HUX5865" s="25"/>
      <x:c r="HUY5865" s="25"/>
      <x:c r="HUZ5865" s="25"/>
      <x:c r="HVA5865" s="25"/>
      <x:c r="HVB5865" s="25"/>
      <x:c r="HVC5865" s="25"/>
      <x:c r="HVD5865" s="25"/>
      <x:c r="HVE5865" s="25"/>
      <x:c r="HVF5865" s="25"/>
      <x:c r="HVG5865" s="25"/>
      <x:c r="HVH5865" s="25"/>
      <x:c r="HVI5865" s="25"/>
      <x:c r="HVJ5865" s="25"/>
      <x:c r="HVK5865" s="25"/>
      <x:c r="HVL5865" s="25"/>
      <x:c r="HVM5865" s="25"/>
      <x:c r="HVN5865" s="25"/>
      <x:c r="HVO5865" s="25"/>
      <x:c r="HVP5865" s="25"/>
      <x:c r="HVQ5865" s="25"/>
      <x:c r="HVR5865" s="25"/>
      <x:c r="HVS5865" s="25"/>
      <x:c r="HVT5865" s="25"/>
      <x:c r="HVU5865" s="25"/>
      <x:c r="HVV5865" s="25"/>
      <x:c r="HVW5865" s="25"/>
      <x:c r="HVX5865" s="25"/>
      <x:c r="HVY5865" s="25"/>
      <x:c r="HVZ5865" s="25"/>
      <x:c r="HWA5865" s="25"/>
      <x:c r="HWB5865" s="25"/>
      <x:c r="HWC5865" s="25"/>
      <x:c r="HWD5865" s="25"/>
      <x:c r="HWE5865" s="25"/>
      <x:c r="HWF5865" s="25"/>
      <x:c r="HWG5865" s="25"/>
      <x:c r="HWH5865" s="25"/>
      <x:c r="HWI5865" s="25"/>
      <x:c r="HWJ5865" s="25"/>
      <x:c r="HWK5865" s="25"/>
      <x:c r="HWL5865" s="25"/>
      <x:c r="HWM5865" s="25"/>
      <x:c r="HWN5865" s="25"/>
      <x:c r="HWO5865" s="25"/>
      <x:c r="HWP5865" s="25"/>
      <x:c r="HWQ5865" s="25"/>
      <x:c r="HWR5865" s="25"/>
      <x:c r="HWS5865" s="25"/>
      <x:c r="HWT5865" s="25"/>
      <x:c r="HWU5865" s="25"/>
      <x:c r="HWV5865" s="25"/>
      <x:c r="HWW5865" s="25"/>
      <x:c r="HWX5865" s="25"/>
      <x:c r="HWY5865" s="25"/>
      <x:c r="HWZ5865" s="25"/>
      <x:c r="HXA5865" s="25"/>
      <x:c r="HXB5865" s="25"/>
      <x:c r="HXC5865" s="25"/>
      <x:c r="HXD5865" s="25"/>
      <x:c r="HXE5865" s="25"/>
      <x:c r="HXF5865" s="25"/>
      <x:c r="HXG5865" s="25"/>
      <x:c r="HXH5865" s="25"/>
      <x:c r="HXI5865" s="25"/>
      <x:c r="HXJ5865" s="25"/>
      <x:c r="HXK5865" s="25"/>
      <x:c r="HXL5865" s="25"/>
      <x:c r="HXM5865" s="25"/>
      <x:c r="HXN5865" s="25"/>
      <x:c r="HXO5865" s="25"/>
      <x:c r="HXP5865" s="25"/>
      <x:c r="HXQ5865" s="25"/>
      <x:c r="HXR5865" s="25"/>
      <x:c r="HXS5865" s="25"/>
      <x:c r="HXT5865" s="25"/>
      <x:c r="HXU5865" s="25"/>
      <x:c r="HXV5865" s="25"/>
      <x:c r="HXW5865" s="25"/>
      <x:c r="HXX5865" s="25"/>
      <x:c r="HXY5865" s="25"/>
      <x:c r="HXZ5865" s="25"/>
      <x:c r="HYA5865" s="25"/>
      <x:c r="HYB5865" s="25"/>
      <x:c r="HYC5865" s="25"/>
      <x:c r="HYD5865" s="25"/>
      <x:c r="HYE5865" s="25"/>
      <x:c r="HYF5865" s="25"/>
      <x:c r="HYG5865" s="25"/>
      <x:c r="HYH5865" s="25"/>
      <x:c r="HYI5865" s="25"/>
      <x:c r="HYJ5865" s="25"/>
      <x:c r="HYK5865" s="25"/>
      <x:c r="HYL5865" s="25"/>
      <x:c r="HYM5865" s="25"/>
      <x:c r="HYN5865" s="25"/>
      <x:c r="HYO5865" s="25"/>
      <x:c r="HYP5865" s="25"/>
      <x:c r="HYQ5865" s="25"/>
      <x:c r="HYR5865" s="25"/>
      <x:c r="HYS5865" s="25"/>
      <x:c r="HYT5865" s="25"/>
      <x:c r="HYU5865" s="25"/>
      <x:c r="HYV5865" s="25"/>
      <x:c r="HYW5865" s="25"/>
      <x:c r="HYX5865" s="25"/>
      <x:c r="HYY5865" s="25"/>
      <x:c r="HYZ5865" s="25"/>
      <x:c r="HZA5865" s="25"/>
      <x:c r="HZB5865" s="25"/>
      <x:c r="HZC5865" s="25"/>
      <x:c r="HZD5865" s="25"/>
      <x:c r="HZE5865" s="25"/>
      <x:c r="HZF5865" s="25"/>
      <x:c r="HZG5865" s="25"/>
      <x:c r="HZH5865" s="25"/>
      <x:c r="HZI5865" s="25"/>
      <x:c r="HZJ5865" s="25"/>
      <x:c r="HZK5865" s="25"/>
      <x:c r="HZL5865" s="25"/>
      <x:c r="HZM5865" s="25"/>
      <x:c r="HZN5865" s="25"/>
      <x:c r="HZO5865" s="25"/>
      <x:c r="HZP5865" s="25"/>
      <x:c r="HZQ5865" s="25"/>
      <x:c r="HZR5865" s="25"/>
      <x:c r="HZS5865" s="25"/>
      <x:c r="HZT5865" s="25"/>
      <x:c r="HZU5865" s="25"/>
      <x:c r="HZV5865" s="25"/>
      <x:c r="HZW5865" s="25"/>
      <x:c r="HZX5865" s="25"/>
      <x:c r="HZY5865" s="25"/>
      <x:c r="HZZ5865" s="25"/>
      <x:c r="IAA5865" s="25"/>
      <x:c r="IAB5865" s="25"/>
      <x:c r="IAC5865" s="25"/>
      <x:c r="IAD5865" s="25"/>
      <x:c r="IAE5865" s="25"/>
      <x:c r="IAF5865" s="25"/>
      <x:c r="IAG5865" s="25"/>
      <x:c r="IAH5865" s="25"/>
      <x:c r="IAI5865" s="25"/>
      <x:c r="IAJ5865" s="25"/>
      <x:c r="IAK5865" s="25"/>
      <x:c r="IAL5865" s="25"/>
      <x:c r="IAM5865" s="25"/>
      <x:c r="IAN5865" s="25"/>
      <x:c r="IAO5865" s="25"/>
      <x:c r="IAP5865" s="25"/>
      <x:c r="IAQ5865" s="25"/>
      <x:c r="IAR5865" s="25"/>
      <x:c r="IAS5865" s="25"/>
      <x:c r="IAT5865" s="25"/>
      <x:c r="IAU5865" s="25"/>
      <x:c r="IAV5865" s="25"/>
      <x:c r="IAW5865" s="25"/>
      <x:c r="IAX5865" s="25"/>
      <x:c r="IAY5865" s="25"/>
      <x:c r="IAZ5865" s="25"/>
      <x:c r="IBA5865" s="25"/>
      <x:c r="IBB5865" s="25"/>
      <x:c r="IBC5865" s="25"/>
      <x:c r="IBD5865" s="25"/>
      <x:c r="IBE5865" s="25"/>
      <x:c r="IBF5865" s="25"/>
      <x:c r="IBG5865" s="25"/>
      <x:c r="IBH5865" s="25"/>
      <x:c r="IBI5865" s="25"/>
      <x:c r="IBJ5865" s="25"/>
      <x:c r="IBK5865" s="25"/>
      <x:c r="IBL5865" s="25"/>
      <x:c r="IBM5865" s="25"/>
      <x:c r="IBN5865" s="25"/>
      <x:c r="IBO5865" s="25"/>
      <x:c r="IBP5865" s="25"/>
      <x:c r="IBQ5865" s="25"/>
      <x:c r="IBR5865" s="25"/>
      <x:c r="IBS5865" s="25"/>
      <x:c r="IBT5865" s="25"/>
      <x:c r="IBU5865" s="25"/>
      <x:c r="IBV5865" s="25"/>
      <x:c r="IBW5865" s="25"/>
      <x:c r="IBX5865" s="25"/>
      <x:c r="IBY5865" s="25"/>
      <x:c r="IBZ5865" s="25"/>
      <x:c r="ICA5865" s="25"/>
      <x:c r="ICB5865" s="25"/>
      <x:c r="ICC5865" s="25"/>
      <x:c r="ICD5865" s="25"/>
      <x:c r="ICE5865" s="25"/>
      <x:c r="ICF5865" s="25"/>
      <x:c r="ICG5865" s="25"/>
      <x:c r="ICH5865" s="25"/>
      <x:c r="ICI5865" s="25"/>
      <x:c r="ICJ5865" s="25"/>
      <x:c r="ICK5865" s="25"/>
      <x:c r="ICL5865" s="25"/>
      <x:c r="ICM5865" s="25"/>
      <x:c r="ICN5865" s="25"/>
      <x:c r="ICO5865" s="25"/>
      <x:c r="ICP5865" s="25"/>
      <x:c r="ICQ5865" s="25"/>
      <x:c r="ICR5865" s="25"/>
      <x:c r="ICS5865" s="25"/>
      <x:c r="ICT5865" s="25"/>
      <x:c r="ICU5865" s="25"/>
      <x:c r="ICV5865" s="25"/>
      <x:c r="ICW5865" s="25"/>
      <x:c r="ICX5865" s="25"/>
      <x:c r="ICY5865" s="25"/>
      <x:c r="ICZ5865" s="25"/>
      <x:c r="IDA5865" s="25"/>
      <x:c r="IDB5865" s="25"/>
      <x:c r="IDC5865" s="25"/>
      <x:c r="IDD5865" s="25"/>
      <x:c r="IDE5865" s="25"/>
      <x:c r="IDF5865" s="25"/>
      <x:c r="IDG5865" s="25"/>
      <x:c r="IDH5865" s="25"/>
      <x:c r="IDI5865" s="25"/>
      <x:c r="IDJ5865" s="25"/>
      <x:c r="IDK5865" s="25"/>
      <x:c r="IDL5865" s="25"/>
      <x:c r="IDM5865" s="25"/>
      <x:c r="IDN5865" s="25"/>
      <x:c r="IDO5865" s="25"/>
      <x:c r="IDP5865" s="25"/>
      <x:c r="IDQ5865" s="25"/>
      <x:c r="IDR5865" s="25"/>
      <x:c r="IDS5865" s="25"/>
      <x:c r="IDT5865" s="25"/>
      <x:c r="IDU5865" s="25"/>
      <x:c r="IDV5865" s="25"/>
      <x:c r="IDW5865" s="25"/>
      <x:c r="IDX5865" s="25"/>
      <x:c r="IDY5865" s="25"/>
      <x:c r="IDZ5865" s="25"/>
      <x:c r="IEA5865" s="25"/>
      <x:c r="IEB5865" s="25"/>
      <x:c r="IEC5865" s="25"/>
      <x:c r="IED5865" s="25"/>
      <x:c r="IEE5865" s="25"/>
      <x:c r="IEF5865" s="25"/>
      <x:c r="IEG5865" s="25"/>
      <x:c r="IEH5865" s="25"/>
      <x:c r="IEI5865" s="25"/>
      <x:c r="IEJ5865" s="25"/>
      <x:c r="IEK5865" s="25"/>
      <x:c r="IEL5865" s="25"/>
      <x:c r="IEM5865" s="25"/>
      <x:c r="IEN5865" s="25"/>
      <x:c r="IEO5865" s="25"/>
      <x:c r="IEP5865" s="25"/>
      <x:c r="IEQ5865" s="25"/>
      <x:c r="IER5865" s="25"/>
      <x:c r="IES5865" s="25"/>
      <x:c r="IET5865" s="25"/>
      <x:c r="IEU5865" s="25"/>
      <x:c r="IEV5865" s="25"/>
      <x:c r="IEW5865" s="25"/>
      <x:c r="IEX5865" s="25"/>
      <x:c r="IEY5865" s="25"/>
      <x:c r="IEZ5865" s="25"/>
      <x:c r="IFA5865" s="25"/>
      <x:c r="IFB5865" s="25"/>
      <x:c r="IFC5865" s="25"/>
      <x:c r="IFD5865" s="25"/>
      <x:c r="IFE5865" s="25"/>
      <x:c r="IFF5865" s="25"/>
      <x:c r="IFG5865" s="25"/>
      <x:c r="IFH5865" s="25"/>
      <x:c r="IFI5865" s="25"/>
      <x:c r="IFJ5865" s="25"/>
      <x:c r="IFK5865" s="25"/>
      <x:c r="IFL5865" s="25"/>
      <x:c r="IFM5865" s="25"/>
      <x:c r="IFN5865" s="25"/>
      <x:c r="IFO5865" s="25"/>
      <x:c r="IFP5865" s="25"/>
      <x:c r="IFQ5865" s="25"/>
      <x:c r="IFR5865" s="25"/>
      <x:c r="IFS5865" s="25"/>
      <x:c r="IFT5865" s="25"/>
      <x:c r="IFU5865" s="25"/>
      <x:c r="IFV5865" s="25"/>
      <x:c r="IFW5865" s="25"/>
      <x:c r="IFX5865" s="25"/>
      <x:c r="IFY5865" s="25"/>
      <x:c r="IFZ5865" s="25"/>
      <x:c r="IGA5865" s="25"/>
      <x:c r="IGB5865" s="25"/>
      <x:c r="IGC5865" s="25"/>
      <x:c r="IGD5865" s="25"/>
      <x:c r="IGE5865" s="25"/>
      <x:c r="IGF5865" s="25"/>
      <x:c r="IGG5865" s="25"/>
      <x:c r="IGH5865" s="25"/>
      <x:c r="IGI5865" s="25"/>
      <x:c r="IGJ5865" s="25"/>
      <x:c r="IGK5865" s="25"/>
      <x:c r="IGL5865" s="25"/>
      <x:c r="IGM5865" s="25"/>
      <x:c r="IGN5865" s="25"/>
      <x:c r="IGO5865" s="25"/>
      <x:c r="IGP5865" s="25"/>
      <x:c r="IGQ5865" s="25"/>
      <x:c r="IGR5865" s="25"/>
      <x:c r="IGS5865" s="25"/>
      <x:c r="IGT5865" s="25"/>
      <x:c r="IGU5865" s="25"/>
      <x:c r="IGV5865" s="25"/>
      <x:c r="IGW5865" s="25"/>
      <x:c r="IGX5865" s="25"/>
      <x:c r="IGY5865" s="25"/>
      <x:c r="IGZ5865" s="25"/>
      <x:c r="IHA5865" s="25"/>
      <x:c r="IHB5865" s="25"/>
      <x:c r="IHC5865" s="25"/>
      <x:c r="IHD5865" s="25"/>
      <x:c r="IHE5865" s="25"/>
      <x:c r="IHF5865" s="25"/>
      <x:c r="IHG5865" s="25"/>
      <x:c r="IHH5865" s="25"/>
      <x:c r="IHI5865" s="25"/>
      <x:c r="IHJ5865" s="25"/>
      <x:c r="IHK5865" s="25"/>
      <x:c r="IHL5865" s="25"/>
      <x:c r="IHM5865" s="25"/>
      <x:c r="IHN5865" s="25"/>
      <x:c r="IHO5865" s="25"/>
      <x:c r="IHP5865" s="25"/>
      <x:c r="IHQ5865" s="25"/>
      <x:c r="IHR5865" s="25"/>
      <x:c r="IHS5865" s="25"/>
      <x:c r="IHT5865" s="25"/>
      <x:c r="IHU5865" s="25"/>
      <x:c r="IHV5865" s="25"/>
      <x:c r="IHW5865" s="25"/>
      <x:c r="IHX5865" s="25"/>
      <x:c r="IHY5865" s="25"/>
      <x:c r="IHZ5865" s="25"/>
      <x:c r="IIA5865" s="25"/>
      <x:c r="IIB5865" s="25"/>
      <x:c r="IIC5865" s="25"/>
      <x:c r="IID5865" s="25"/>
      <x:c r="IIE5865" s="25"/>
      <x:c r="IIF5865" s="25"/>
      <x:c r="IIG5865" s="25"/>
      <x:c r="IIH5865" s="25"/>
      <x:c r="III5865" s="25"/>
      <x:c r="IIJ5865" s="25"/>
      <x:c r="IIK5865" s="25"/>
      <x:c r="IIL5865" s="25"/>
      <x:c r="IIM5865" s="25"/>
      <x:c r="IIN5865" s="25"/>
      <x:c r="IIO5865" s="25"/>
      <x:c r="IIP5865" s="25"/>
      <x:c r="IIQ5865" s="25"/>
      <x:c r="IIR5865" s="25"/>
      <x:c r="IIS5865" s="25"/>
      <x:c r="IIT5865" s="25"/>
      <x:c r="IIU5865" s="25"/>
      <x:c r="IIV5865" s="25"/>
      <x:c r="IIW5865" s="25"/>
      <x:c r="IIX5865" s="25"/>
      <x:c r="IIY5865" s="25"/>
      <x:c r="IIZ5865" s="25"/>
      <x:c r="IJA5865" s="25"/>
      <x:c r="IJB5865" s="25"/>
      <x:c r="IJC5865" s="25"/>
      <x:c r="IJD5865" s="25"/>
      <x:c r="IJE5865" s="25"/>
      <x:c r="IJF5865" s="25"/>
      <x:c r="IJG5865" s="25"/>
      <x:c r="IJH5865" s="25"/>
      <x:c r="IJI5865" s="25"/>
      <x:c r="IJJ5865" s="25"/>
      <x:c r="IJK5865" s="25"/>
      <x:c r="IJL5865" s="25"/>
      <x:c r="IJM5865" s="25"/>
      <x:c r="IJN5865" s="25"/>
      <x:c r="IJO5865" s="25"/>
      <x:c r="IJP5865" s="25"/>
      <x:c r="IJQ5865" s="25"/>
      <x:c r="IJR5865" s="25"/>
      <x:c r="IJS5865" s="25"/>
      <x:c r="IJT5865" s="25"/>
      <x:c r="IJU5865" s="25"/>
      <x:c r="IJV5865" s="25"/>
      <x:c r="IJW5865" s="25"/>
      <x:c r="IJX5865" s="25"/>
      <x:c r="IJY5865" s="25"/>
      <x:c r="IJZ5865" s="25"/>
      <x:c r="IKA5865" s="25"/>
      <x:c r="IKB5865" s="25"/>
      <x:c r="IKC5865" s="25"/>
      <x:c r="IKD5865" s="25"/>
      <x:c r="IKE5865" s="25"/>
      <x:c r="IKF5865" s="25"/>
      <x:c r="IKG5865" s="25"/>
      <x:c r="IKH5865" s="25"/>
      <x:c r="IKI5865" s="25"/>
      <x:c r="IKJ5865" s="25"/>
      <x:c r="IKK5865" s="25"/>
      <x:c r="IKL5865" s="25"/>
      <x:c r="IKM5865" s="25"/>
      <x:c r="IKN5865" s="25"/>
      <x:c r="IKO5865" s="25"/>
      <x:c r="IKP5865" s="25"/>
      <x:c r="IKQ5865" s="25"/>
      <x:c r="IKR5865" s="25"/>
      <x:c r="IKS5865" s="25"/>
      <x:c r="IKT5865" s="25"/>
      <x:c r="IKU5865" s="25"/>
      <x:c r="IKV5865" s="25"/>
      <x:c r="IKW5865" s="25"/>
      <x:c r="IKX5865" s="25"/>
      <x:c r="IKY5865" s="25"/>
      <x:c r="IKZ5865" s="25"/>
      <x:c r="ILA5865" s="25"/>
      <x:c r="ILB5865" s="25"/>
      <x:c r="ILC5865" s="25"/>
      <x:c r="ILD5865" s="25"/>
      <x:c r="ILE5865" s="25"/>
      <x:c r="ILF5865" s="25"/>
      <x:c r="ILG5865" s="25"/>
      <x:c r="ILH5865" s="25"/>
      <x:c r="ILI5865" s="25"/>
      <x:c r="ILJ5865" s="25"/>
      <x:c r="ILK5865" s="25"/>
      <x:c r="ILL5865" s="25"/>
      <x:c r="ILM5865" s="25"/>
      <x:c r="ILN5865" s="25"/>
      <x:c r="ILO5865" s="25"/>
      <x:c r="ILP5865" s="25"/>
      <x:c r="ILQ5865" s="25"/>
      <x:c r="ILR5865" s="25"/>
      <x:c r="ILS5865" s="25"/>
      <x:c r="ILT5865" s="25"/>
      <x:c r="ILU5865" s="25"/>
      <x:c r="ILV5865" s="25"/>
      <x:c r="ILW5865" s="25"/>
      <x:c r="ILX5865" s="25"/>
      <x:c r="ILY5865" s="25"/>
      <x:c r="ILZ5865" s="25"/>
      <x:c r="IMA5865" s="25"/>
      <x:c r="IMB5865" s="25"/>
      <x:c r="IMC5865" s="25"/>
      <x:c r="IMD5865" s="25"/>
      <x:c r="IME5865" s="25"/>
      <x:c r="IMF5865" s="25"/>
      <x:c r="IMG5865" s="25"/>
      <x:c r="IMH5865" s="25"/>
      <x:c r="IMI5865" s="25"/>
      <x:c r="IMJ5865" s="25"/>
      <x:c r="IMK5865" s="25"/>
      <x:c r="IML5865" s="25"/>
      <x:c r="IMM5865" s="25"/>
      <x:c r="IMN5865" s="25"/>
      <x:c r="IMO5865" s="25"/>
      <x:c r="IMP5865" s="25"/>
      <x:c r="IMQ5865" s="25"/>
      <x:c r="IMR5865" s="25"/>
      <x:c r="IMS5865" s="25"/>
      <x:c r="IMT5865" s="25"/>
      <x:c r="IMU5865" s="25"/>
      <x:c r="IMV5865" s="25"/>
      <x:c r="IMW5865" s="25"/>
      <x:c r="IMX5865" s="25"/>
      <x:c r="IMY5865" s="25"/>
      <x:c r="IMZ5865" s="25"/>
      <x:c r="INA5865" s="25"/>
      <x:c r="INB5865" s="25"/>
      <x:c r="INC5865" s="25"/>
      <x:c r="IND5865" s="25"/>
      <x:c r="INE5865" s="25"/>
      <x:c r="INF5865" s="25"/>
      <x:c r="ING5865" s="25"/>
      <x:c r="INH5865" s="25"/>
      <x:c r="INI5865" s="25"/>
      <x:c r="INJ5865" s="25"/>
      <x:c r="INK5865" s="25"/>
      <x:c r="INL5865" s="25"/>
      <x:c r="INM5865" s="25"/>
      <x:c r="INN5865" s="25"/>
      <x:c r="INO5865" s="25"/>
      <x:c r="INP5865" s="25"/>
      <x:c r="INQ5865" s="25"/>
      <x:c r="INR5865" s="25"/>
      <x:c r="INS5865" s="25"/>
      <x:c r="INT5865" s="25"/>
      <x:c r="INU5865" s="25"/>
      <x:c r="INV5865" s="25"/>
      <x:c r="INW5865" s="25"/>
      <x:c r="INX5865" s="25"/>
      <x:c r="INY5865" s="25"/>
      <x:c r="INZ5865" s="25"/>
      <x:c r="IOA5865" s="25"/>
      <x:c r="IOB5865" s="25"/>
      <x:c r="IOC5865" s="25"/>
      <x:c r="IOD5865" s="25"/>
      <x:c r="IOE5865" s="25"/>
      <x:c r="IOF5865" s="25"/>
      <x:c r="IOG5865" s="25"/>
      <x:c r="IOH5865" s="25"/>
      <x:c r="IOI5865" s="25"/>
      <x:c r="IOJ5865" s="25"/>
      <x:c r="IOK5865" s="25"/>
      <x:c r="IOL5865" s="25"/>
      <x:c r="IOM5865" s="25"/>
      <x:c r="ION5865" s="25"/>
      <x:c r="IOO5865" s="25"/>
      <x:c r="IOP5865" s="25"/>
      <x:c r="IOQ5865" s="25"/>
      <x:c r="IOR5865" s="25"/>
      <x:c r="IOS5865" s="25"/>
      <x:c r="IOT5865" s="25"/>
      <x:c r="IOU5865" s="25"/>
      <x:c r="IOV5865" s="25"/>
      <x:c r="IOW5865" s="25"/>
      <x:c r="IOX5865" s="25"/>
      <x:c r="IOY5865" s="25"/>
      <x:c r="IOZ5865" s="25"/>
      <x:c r="IPA5865" s="25"/>
      <x:c r="IPB5865" s="25"/>
      <x:c r="IPC5865" s="25"/>
      <x:c r="IPD5865" s="25"/>
      <x:c r="IPE5865" s="25"/>
      <x:c r="IPF5865" s="25"/>
      <x:c r="IPG5865" s="25"/>
      <x:c r="IPH5865" s="25"/>
      <x:c r="IPI5865" s="25"/>
      <x:c r="IPJ5865" s="25"/>
      <x:c r="IPK5865" s="25"/>
      <x:c r="IPL5865" s="25"/>
      <x:c r="IPM5865" s="25"/>
      <x:c r="IPN5865" s="25"/>
      <x:c r="IPO5865" s="25"/>
      <x:c r="IPP5865" s="25"/>
      <x:c r="IPQ5865" s="25"/>
      <x:c r="IPR5865" s="25"/>
      <x:c r="IPS5865" s="25"/>
      <x:c r="IPT5865" s="25"/>
      <x:c r="IPU5865" s="25"/>
      <x:c r="IPV5865" s="25"/>
      <x:c r="IPW5865" s="25"/>
      <x:c r="IPX5865" s="25"/>
      <x:c r="IPY5865" s="25"/>
      <x:c r="IPZ5865" s="25"/>
      <x:c r="IQA5865" s="25"/>
      <x:c r="IQB5865" s="25"/>
      <x:c r="IQC5865" s="25"/>
      <x:c r="IQD5865" s="25"/>
      <x:c r="IQE5865" s="25"/>
      <x:c r="IQF5865" s="25"/>
      <x:c r="IQG5865" s="25"/>
      <x:c r="IQH5865" s="25"/>
      <x:c r="IQI5865" s="25"/>
      <x:c r="IQJ5865" s="25"/>
      <x:c r="IQK5865" s="25"/>
      <x:c r="IQL5865" s="25"/>
      <x:c r="IQM5865" s="25"/>
      <x:c r="IQN5865" s="25"/>
      <x:c r="IQO5865" s="25"/>
      <x:c r="IQP5865" s="25"/>
      <x:c r="IQQ5865" s="25"/>
      <x:c r="IQR5865" s="25"/>
      <x:c r="IQS5865" s="25"/>
      <x:c r="IQT5865" s="25"/>
      <x:c r="IQU5865" s="25"/>
      <x:c r="IQV5865" s="25"/>
      <x:c r="IQW5865" s="25"/>
      <x:c r="IQX5865" s="25"/>
      <x:c r="IQY5865" s="25"/>
      <x:c r="IQZ5865" s="25"/>
      <x:c r="IRA5865" s="25"/>
      <x:c r="IRB5865" s="25"/>
      <x:c r="IRC5865" s="25"/>
      <x:c r="IRD5865" s="25"/>
      <x:c r="IRE5865" s="25"/>
      <x:c r="IRF5865" s="25"/>
      <x:c r="IRG5865" s="25"/>
      <x:c r="IRH5865" s="25"/>
      <x:c r="IRI5865" s="25"/>
      <x:c r="IRJ5865" s="25"/>
      <x:c r="IRK5865" s="25"/>
      <x:c r="IRL5865" s="25"/>
      <x:c r="IRM5865" s="25"/>
      <x:c r="IRN5865" s="25"/>
      <x:c r="IRO5865" s="25"/>
      <x:c r="IRP5865" s="25"/>
      <x:c r="IRQ5865" s="25"/>
      <x:c r="IRR5865" s="25"/>
      <x:c r="IRS5865" s="25"/>
      <x:c r="IRT5865" s="25"/>
      <x:c r="IRU5865" s="25"/>
      <x:c r="IRV5865" s="25"/>
      <x:c r="IRW5865" s="25"/>
      <x:c r="IRX5865" s="25"/>
      <x:c r="IRY5865" s="25"/>
      <x:c r="IRZ5865" s="25"/>
      <x:c r="ISA5865" s="25"/>
      <x:c r="ISB5865" s="25"/>
      <x:c r="ISC5865" s="25"/>
      <x:c r="ISD5865" s="25"/>
      <x:c r="ISE5865" s="25"/>
      <x:c r="ISF5865" s="25"/>
      <x:c r="ISG5865" s="25"/>
      <x:c r="ISH5865" s="25"/>
      <x:c r="ISI5865" s="25"/>
      <x:c r="ISJ5865" s="25"/>
      <x:c r="ISK5865" s="25"/>
      <x:c r="ISL5865" s="25"/>
      <x:c r="ISM5865" s="25"/>
      <x:c r="ISN5865" s="25"/>
      <x:c r="ISO5865" s="25"/>
      <x:c r="ISP5865" s="25"/>
      <x:c r="ISQ5865" s="25"/>
      <x:c r="ISR5865" s="25"/>
      <x:c r="ISS5865" s="25"/>
      <x:c r="IST5865" s="25"/>
      <x:c r="ISU5865" s="25"/>
      <x:c r="ISV5865" s="25"/>
      <x:c r="ISW5865" s="25"/>
      <x:c r="ISX5865" s="25"/>
      <x:c r="ISY5865" s="25"/>
      <x:c r="ISZ5865" s="25"/>
      <x:c r="ITA5865" s="25"/>
      <x:c r="ITB5865" s="25"/>
      <x:c r="ITC5865" s="25"/>
      <x:c r="ITD5865" s="25"/>
      <x:c r="ITE5865" s="25"/>
      <x:c r="ITF5865" s="25"/>
      <x:c r="ITG5865" s="25"/>
      <x:c r="ITH5865" s="25"/>
      <x:c r="ITI5865" s="25"/>
      <x:c r="ITJ5865" s="25"/>
      <x:c r="ITK5865" s="25"/>
      <x:c r="ITL5865" s="25"/>
      <x:c r="ITM5865" s="25"/>
      <x:c r="ITN5865" s="25"/>
      <x:c r="ITO5865" s="25"/>
      <x:c r="ITP5865" s="25"/>
      <x:c r="ITQ5865" s="25"/>
      <x:c r="ITR5865" s="25"/>
      <x:c r="ITS5865" s="25"/>
      <x:c r="ITT5865" s="25"/>
      <x:c r="ITU5865" s="25"/>
      <x:c r="ITV5865" s="25"/>
      <x:c r="ITW5865" s="25"/>
      <x:c r="ITX5865" s="25"/>
      <x:c r="ITY5865" s="25"/>
      <x:c r="ITZ5865" s="25"/>
      <x:c r="IUA5865" s="25"/>
      <x:c r="IUB5865" s="25"/>
      <x:c r="IUC5865" s="25"/>
      <x:c r="IUD5865" s="25"/>
      <x:c r="IUE5865" s="25"/>
      <x:c r="IUF5865" s="25"/>
      <x:c r="IUG5865" s="25"/>
      <x:c r="IUH5865" s="25"/>
      <x:c r="IUI5865" s="25"/>
      <x:c r="IUJ5865" s="25"/>
      <x:c r="IUK5865" s="25"/>
      <x:c r="IUL5865" s="25"/>
      <x:c r="IUM5865" s="25"/>
      <x:c r="IUN5865" s="25"/>
      <x:c r="IUO5865" s="25"/>
      <x:c r="IUP5865" s="25"/>
      <x:c r="IUQ5865" s="25"/>
      <x:c r="IUR5865" s="25"/>
      <x:c r="IUS5865" s="25"/>
      <x:c r="IUT5865" s="25"/>
      <x:c r="IUU5865" s="25"/>
      <x:c r="IUV5865" s="25"/>
      <x:c r="IUW5865" s="25"/>
      <x:c r="IUX5865" s="25"/>
      <x:c r="IUY5865" s="25"/>
      <x:c r="IUZ5865" s="25"/>
      <x:c r="IVA5865" s="25"/>
      <x:c r="IVB5865" s="25"/>
      <x:c r="IVC5865" s="25"/>
      <x:c r="IVD5865" s="25"/>
      <x:c r="IVE5865" s="25"/>
      <x:c r="IVF5865" s="25"/>
      <x:c r="IVG5865" s="25"/>
      <x:c r="IVH5865" s="25"/>
      <x:c r="IVI5865" s="25"/>
      <x:c r="IVJ5865" s="25"/>
      <x:c r="IVK5865" s="25"/>
      <x:c r="IVL5865" s="25"/>
      <x:c r="IVM5865" s="25"/>
      <x:c r="IVN5865" s="25"/>
      <x:c r="IVO5865" s="25"/>
      <x:c r="IVP5865" s="25"/>
      <x:c r="IVQ5865" s="25"/>
      <x:c r="IVR5865" s="25"/>
      <x:c r="IVS5865" s="25"/>
      <x:c r="IVT5865" s="25"/>
      <x:c r="IVU5865" s="25"/>
      <x:c r="IVV5865" s="25"/>
      <x:c r="IVW5865" s="25"/>
      <x:c r="IVX5865" s="25"/>
      <x:c r="IVY5865" s="25"/>
      <x:c r="IVZ5865" s="25"/>
      <x:c r="IWA5865" s="25"/>
      <x:c r="IWB5865" s="25"/>
      <x:c r="IWC5865" s="25"/>
      <x:c r="IWD5865" s="25"/>
      <x:c r="IWE5865" s="25"/>
      <x:c r="IWF5865" s="25"/>
      <x:c r="IWG5865" s="25"/>
      <x:c r="IWH5865" s="25"/>
      <x:c r="IWI5865" s="25"/>
      <x:c r="IWJ5865" s="25"/>
      <x:c r="IWK5865" s="25"/>
      <x:c r="IWL5865" s="25"/>
      <x:c r="IWM5865" s="25"/>
      <x:c r="IWN5865" s="25"/>
      <x:c r="IWO5865" s="25"/>
      <x:c r="IWP5865" s="25"/>
      <x:c r="IWQ5865" s="25"/>
      <x:c r="IWR5865" s="25"/>
      <x:c r="IWS5865" s="25"/>
      <x:c r="IWT5865" s="25"/>
      <x:c r="IWU5865" s="25"/>
      <x:c r="IWV5865" s="25"/>
      <x:c r="IWW5865" s="25"/>
      <x:c r="IWX5865" s="25"/>
      <x:c r="IWY5865" s="25"/>
      <x:c r="IWZ5865" s="25"/>
      <x:c r="IXA5865" s="25"/>
      <x:c r="IXB5865" s="25"/>
      <x:c r="IXC5865" s="25"/>
      <x:c r="IXD5865" s="25"/>
      <x:c r="IXE5865" s="25"/>
      <x:c r="IXF5865" s="25"/>
      <x:c r="IXG5865" s="25"/>
      <x:c r="IXH5865" s="25"/>
      <x:c r="IXI5865" s="25"/>
      <x:c r="IXJ5865" s="25"/>
      <x:c r="IXK5865" s="25"/>
      <x:c r="IXL5865" s="25"/>
      <x:c r="IXM5865" s="25"/>
      <x:c r="IXN5865" s="25"/>
      <x:c r="IXO5865" s="25"/>
      <x:c r="IXP5865" s="25"/>
      <x:c r="IXQ5865" s="25"/>
      <x:c r="IXR5865" s="25"/>
      <x:c r="IXS5865" s="25"/>
      <x:c r="IXT5865" s="25"/>
      <x:c r="IXU5865" s="25"/>
      <x:c r="IXV5865" s="25"/>
      <x:c r="IXW5865" s="25"/>
      <x:c r="IXX5865" s="25"/>
      <x:c r="IXY5865" s="25"/>
      <x:c r="IXZ5865" s="25"/>
      <x:c r="IYA5865" s="25"/>
      <x:c r="IYB5865" s="25"/>
      <x:c r="IYC5865" s="25"/>
      <x:c r="IYD5865" s="25"/>
      <x:c r="IYE5865" s="25"/>
      <x:c r="IYF5865" s="25"/>
      <x:c r="IYG5865" s="25"/>
      <x:c r="IYH5865" s="25"/>
      <x:c r="IYI5865" s="25"/>
      <x:c r="IYJ5865" s="25"/>
      <x:c r="IYK5865" s="25"/>
      <x:c r="IYL5865" s="25"/>
      <x:c r="IYM5865" s="25"/>
      <x:c r="IYN5865" s="25"/>
      <x:c r="IYO5865" s="25"/>
      <x:c r="IYP5865" s="25"/>
      <x:c r="IYQ5865" s="25"/>
      <x:c r="IYR5865" s="25"/>
      <x:c r="IYS5865" s="25"/>
      <x:c r="IYT5865" s="25"/>
      <x:c r="IYU5865" s="25"/>
      <x:c r="IYV5865" s="25"/>
      <x:c r="IYW5865" s="25"/>
      <x:c r="IYX5865" s="25"/>
      <x:c r="IYY5865" s="25"/>
      <x:c r="IYZ5865" s="25"/>
      <x:c r="IZA5865" s="25"/>
      <x:c r="IZB5865" s="25"/>
      <x:c r="IZC5865" s="25"/>
      <x:c r="IZD5865" s="25"/>
      <x:c r="IZE5865" s="25"/>
      <x:c r="IZF5865" s="25"/>
      <x:c r="IZG5865" s="25"/>
      <x:c r="IZH5865" s="25"/>
      <x:c r="IZI5865" s="25"/>
      <x:c r="IZJ5865" s="25"/>
      <x:c r="IZK5865" s="25"/>
      <x:c r="IZL5865" s="25"/>
      <x:c r="IZM5865" s="25"/>
      <x:c r="IZN5865" s="25"/>
      <x:c r="IZO5865" s="25"/>
      <x:c r="IZP5865" s="25"/>
      <x:c r="IZQ5865" s="25"/>
      <x:c r="IZR5865" s="25"/>
      <x:c r="IZS5865" s="25"/>
      <x:c r="IZT5865" s="25"/>
      <x:c r="IZU5865" s="25"/>
      <x:c r="IZV5865" s="25"/>
      <x:c r="IZW5865" s="25"/>
      <x:c r="IZX5865" s="25"/>
      <x:c r="IZY5865" s="25"/>
      <x:c r="IZZ5865" s="25"/>
      <x:c r="JAA5865" s="25"/>
      <x:c r="JAB5865" s="25"/>
      <x:c r="JAC5865" s="25"/>
      <x:c r="JAD5865" s="25"/>
      <x:c r="JAE5865" s="25"/>
      <x:c r="JAF5865" s="25"/>
      <x:c r="JAG5865" s="25"/>
      <x:c r="JAH5865" s="25"/>
      <x:c r="JAI5865" s="25"/>
      <x:c r="JAJ5865" s="25"/>
      <x:c r="JAK5865" s="25"/>
      <x:c r="JAL5865" s="25"/>
      <x:c r="JAM5865" s="25"/>
      <x:c r="JAN5865" s="25"/>
      <x:c r="JAO5865" s="25"/>
      <x:c r="JAP5865" s="25"/>
      <x:c r="JAQ5865" s="25"/>
      <x:c r="JAR5865" s="25"/>
      <x:c r="JAS5865" s="25"/>
      <x:c r="JAT5865" s="25"/>
      <x:c r="JAU5865" s="25"/>
      <x:c r="JAV5865" s="25"/>
      <x:c r="JAW5865" s="25"/>
      <x:c r="JAX5865" s="25"/>
      <x:c r="JAY5865" s="25"/>
      <x:c r="JAZ5865" s="25"/>
      <x:c r="JBA5865" s="25"/>
      <x:c r="JBB5865" s="25"/>
      <x:c r="JBC5865" s="25"/>
      <x:c r="JBD5865" s="25"/>
      <x:c r="JBE5865" s="25"/>
      <x:c r="JBF5865" s="25"/>
      <x:c r="JBG5865" s="25"/>
      <x:c r="JBH5865" s="25"/>
      <x:c r="JBI5865" s="25"/>
      <x:c r="JBJ5865" s="25"/>
      <x:c r="JBK5865" s="25"/>
      <x:c r="JBL5865" s="25"/>
      <x:c r="JBM5865" s="25"/>
      <x:c r="JBN5865" s="25"/>
      <x:c r="JBO5865" s="25"/>
      <x:c r="JBP5865" s="25"/>
      <x:c r="JBQ5865" s="25"/>
      <x:c r="JBR5865" s="25"/>
      <x:c r="JBS5865" s="25"/>
      <x:c r="JBT5865" s="25"/>
      <x:c r="JBU5865" s="25"/>
      <x:c r="JBV5865" s="25"/>
      <x:c r="JBW5865" s="25"/>
      <x:c r="JBX5865" s="25"/>
      <x:c r="JBY5865" s="25"/>
      <x:c r="JBZ5865" s="25"/>
      <x:c r="JCA5865" s="25"/>
      <x:c r="JCB5865" s="25"/>
      <x:c r="JCC5865" s="25"/>
      <x:c r="JCD5865" s="25"/>
      <x:c r="JCE5865" s="25"/>
      <x:c r="JCF5865" s="25"/>
      <x:c r="JCG5865" s="25"/>
      <x:c r="JCH5865" s="25"/>
      <x:c r="JCI5865" s="25"/>
      <x:c r="JCJ5865" s="25"/>
      <x:c r="JCK5865" s="25"/>
      <x:c r="JCL5865" s="25"/>
      <x:c r="JCM5865" s="25"/>
      <x:c r="JCN5865" s="25"/>
      <x:c r="JCO5865" s="25"/>
      <x:c r="JCP5865" s="25"/>
      <x:c r="JCQ5865" s="25"/>
      <x:c r="JCR5865" s="25"/>
      <x:c r="JCS5865" s="25"/>
      <x:c r="JCT5865" s="25"/>
      <x:c r="JCU5865" s="25"/>
      <x:c r="JCV5865" s="25"/>
      <x:c r="JCW5865" s="25"/>
      <x:c r="JCX5865" s="25"/>
      <x:c r="JCY5865" s="25"/>
      <x:c r="JCZ5865" s="25"/>
      <x:c r="JDA5865" s="25"/>
      <x:c r="JDB5865" s="25"/>
      <x:c r="JDC5865" s="25"/>
      <x:c r="JDD5865" s="25"/>
      <x:c r="JDE5865" s="25"/>
      <x:c r="JDF5865" s="25"/>
      <x:c r="JDG5865" s="25"/>
      <x:c r="JDH5865" s="25"/>
      <x:c r="JDI5865" s="25"/>
      <x:c r="JDJ5865" s="25"/>
      <x:c r="JDK5865" s="25"/>
      <x:c r="JDL5865" s="25"/>
      <x:c r="JDM5865" s="25"/>
      <x:c r="JDN5865" s="25"/>
      <x:c r="JDO5865" s="25"/>
      <x:c r="JDP5865" s="25"/>
      <x:c r="JDQ5865" s="25"/>
      <x:c r="JDR5865" s="25"/>
      <x:c r="JDS5865" s="25"/>
      <x:c r="JDT5865" s="25"/>
      <x:c r="JDU5865" s="25"/>
      <x:c r="JDV5865" s="25"/>
      <x:c r="JDW5865" s="25"/>
      <x:c r="JDX5865" s="25"/>
      <x:c r="JDY5865" s="25"/>
      <x:c r="JDZ5865" s="25"/>
      <x:c r="JEA5865" s="25"/>
      <x:c r="JEB5865" s="25"/>
      <x:c r="JEC5865" s="25"/>
      <x:c r="JED5865" s="25"/>
      <x:c r="JEE5865" s="25"/>
      <x:c r="JEF5865" s="25"/>
      <x:c r="JEG5865" s="25"/>
      <x:c r="JEH5865" s="25"/>
      <x:c r="JEI5865" s="25"/>
      <x:c r="JEJ5865" s="25"/>
      <x:c r="JEK5865" s="25"/>
      <x:c r="JEL5865" s="25"/>
      <x:c r="JEM5865" s="25"/>
      <x:c r="JEN5865" s="25"/>
      <x:c r="JEO5865" s="25"/>
      <x:c r="JEP5865" s="25"/>
      <x:c r="JEQ5865" s="25"/>
      <x:c r="JER5865" s="25"/>
      <x:c r="JES5865" s="25"/>
      <x:c r="JET5865" s="25"/>
      <x:c r="JEU5865" s="25"/>
      <x:c r="JEV5865" s="25"/>
      <x:c r="JEW5865" s="25"/>
      <x:c r="JEX5865" s="25"/>
      <x:c r="JEY5865" s="25"/>
      <x:c r="JEZ5865" s="25"/>
      <x:c r="JFA5865" s="25"/>
      <x:c r="JFB5865" s="25"/>
      <x:c r="JFC5865" s="25"/>
      <x:c r="JFD5865" s="25"/>
      <x:c r="JFE5865" s="25"/>
      <x:c r="JFF5865" s="25"/>
      <x:c r="JFG5865" s="25"/>
      <x:c r="JFH5865" s="25"/>
      <x:c r="JFI5865" s="25"/>
      <x:c r="JFJ5865" s="25"/>
      <x:c r="JFK5865" s="25"/>
      <x:c r="JFL5865" s="25"/>
      <x:c r="JFM5865" s="25"/>
      <x:c r="JFN5865" s="25"/>
      <x:c r="JFO5865" s="25"/>
      <x:c r="JFP5865" s="25"/>
      <x:c r="JFQ5865" s="25"/>
      <x:c r="JFR5865" s="25"/>
      <x:c r="JFS5865" s="25"/>
      <x:c r="JFT5865" s="25"/>
      <x:c r="JFU5865" s="25"/>
      <x:c r="JFV5865" s="25"/>
      <x:c r="JFW5865" s="25"/>
      <x:c r="JFX5865" s="25"/>
      <x:c r="JFY5865" s="25"/>
      <x:c r="JFZ5865" s="25"/>
      <x:c r="JGA5865" s="25"/>
      <x:c r="JGB5865" s="25"/>
      <x:c r="JGC5865" s="25"/>
      <x:c r="JGD5865" s="25"/>
      <x:c r="JGE5865" s="25"/>
      <x:c r="JGF5865" s="25"/>
      <x:c r="JGG5865" s="25"/>
      <x:c r="JGH5865" s="25"/>
      <x:c r="JGI5865" s="25"/>
      <x:c r="JGJ5865" s="25"/>
      <x:c r="JGK5865" s="25"/>
      <x:c r="JGL5865" s="25"/>
      <x:c r="JGM5865" s="25"/>
      <x:c r="JGN5865" s="25"/>
      <x:c r="JGO5865" s="25"/>
      <x:c r="JGP5865" s="25"/>
      <x:c r="JGQ5865" s="25"/>
      <x:c r="JGR5865" s="25"/>
      <x:c r="JGS5865" s="25"/>
      <x:c r="JGT5865" s="25"/>
      <x:c r="JGU5865" s="25"/>
      <x:c r="JGV5865" s="25"/>
      <x:c r="JGW5865" s="25"/>
      <x:c r="JGX5865" s="25"/>
      <x:c r="JGY5865" s="25"/>
      <x:c r="JGZ5865" s="25"/>
      <x:c r="JHA5865" s="25"/>
      <x:c r="JHB5865" s="25"/>
      <x:c r="JHC5865" s="25"/>
      <x:c r="JHD5865" s="25"/>
      <x:c r="JHE5865" s="25"/>
      <x:c r="JHF5865" s="25"/>
      <x:c r="JHG5865" s="25"/>
      <x:c r="JHH5865" s="25"/>
      <x:c r="JHI5865" s="25"/>
      <x:c r="JHJ5865" s="25"/>
      <x:c r="JHK5865" s="25"/>
      <x:c r="JHL5865" s="25"/>
      <x:c r="JHM5865" s="25"/>
      <x:c r="JHN5865" s="25"/>
      <x:c r="JHO5865" s="25"/>
      <x:c r="JHP5865" s="25"/>
      <x:c r="JHQ5865" s="25"/>
      <x:c r="JHR5865" s="25"/>
      <x:c r="JHS5865" s="25"/>
      <x:c r="JHT5865" s="25"/>
      <x:c r="JHU5865" s="25"/>
      <x:c r="JHV5865" s="25"/>
      <x:c r="JHW5865" s="25"/>
      <x:c r="JHX5865" s="25"/>
      <x:c r="JHY5865" s="25"/>
      <x:c r="JHZ5865" s="25"/>
      <x:c r="JIA5865" s="25"/>
      <x:c r="JIB5865" s="25"/>
      <x:c r="JIC5865" s="25"/>
      <x:c r="JID5865" s="25"/>
      <x:c r="JIE5865" s="25"/>
      <x:c r="JIF5865" s="25"/>
      <x:c r="JIG5865" s="25"/>
      <x:c r="JIH5865" s="25"/>
      <x:c r="JII5865" s="25"/>
      <x:c r="JIJ5865" s="25"/>
      <x:c r="JIK5865" s="25"/>
      <x:c r="JIL5865" s="25"/>
      <x:c r="JIM5865" s="25"/>
      <x:c r="JIN5865" s="25"/>
      <x:c r="JIO5865" s="25"/>
      <x:c r="JIP5865" s="25"/>
      <x:c r="JIQ5865" s="25"/>
      <x:c r="JIR5865" s="25"/>
      <x:c r="JIS5865" s="25"/>
      <x:c r="JIT5865" s="25"/>
      <x:c r="JIU5865" s="25"/>
      <x:c r="JIV5865" s="25"/>
      <x:c r="JIW5865" s="25"/>
      <x:c r="JIX5865" s="25"/>
      <x:c r="JIY5865" s="25"/>
      <x:c r="JIZ5865" s="25"/>
      <x:c r="JJA5865" s="25"/>
      <x:c r="JJB5865" s="25"/>
      <x:c r="JJC5865" s="25"/>
      <x:c r="JJD5865" s="25"/>
      <x:c r="JJE5865" s="25"/>
      <x:c r="JJF5865" s="25"/>
      <x:c r="JJG5865" s="25"/>
      <x:c r="JJH5865" s="25"/>
      <x:c r="JJI5865" s="25"/>
      <x:c r="JJJ5865" s="25"/>
      <x:c r="JJK5865" s="25"/>
      <x:c r="JJL5865" s="25"/>
      <x:c r="JJM5865" s="25"/>
      <x:c r="JJN5865" s="25"/>
      <x:c r="JJO5865" s="25"/>
      <x:c r="JJP5865" s="25"/>
      <x:c r="JJQ5865" s="25"/>
      <x:c r="JJR5865" s="25"/>
      <x:c r="JJS5865" s="25"/>
      <x:c r="JJT5865" s="25"/>
      <x:c r="JJU5865" s="25"/>
      <x:c r="JJV5865" s="25"/>
      <x:c r="JJW5865" s="25"/>
      <x:c r="JJX5865" s="25"/>
      <x:c r="JJY5865" s="25"/>
      <x:c r="JJZ5865" s="25"/>
      <x:c r="JKA5865" s="25"/>
      <x:c r="JKB5865" s="25"/>
      <x:c r="JKC5865" s="25"/>
      <x:c r="JKD5865" s="25"/>
      <x:c r="JKE5865" s="25"/>
      <x:c r="JKF5865" s="25"/>
      <x:c r="JKG5865" s="25"/>
      <x:c r="JKH5865" s="25"/>
      <x:c r="JKI5865" s="25"/>
      <x:c r="JKJ5865" s="25"/>
      <x:c r="JKK5865" s="25"/>
      <x:c r="JKL5865" s="25"/>
      <x:c r="JKM5865" s="25"/>
      <x:c r="JKN5865" s="25"/>
      <x:c r="JKO5865" s="25"/>
      <x:c r="JKP5865" s="25"/>
      <x:c r="JKQ5865" s="25"/>
      <x:c r="JKR5865" s="25"/>
      <x:c r="JKS5865" s="25"/>
      <x:c r="JKT5865" s="25"/>
      <x:c r="JKU5865" s="25"/>
      <x:c r="JKV5865" s="25"/>
      <x:c r="JKW5865" s="25"/>
      <x:c r="JKX5865" s="25"/>
      <x:c r="JKY5865" s="25"/>
      <x:c r="JKZ5865" s="25"/>
      <x:c r="JLA5865" s="25"/>
      <x:c r="JLB5865" s="25"/>
      <x:c r="JLC5865" s="25"/>
      <x:c r="JLD5865" s="25"/>
      <x:c r="JLE5865" s="25"/>
      <x:c r="JLF5865" s="25"/>
      <x:c r="JLG5865" s="25"/>
      <x:c r="JLH5865" s="25"/>
      <x:c r="JLI5865" s="25"/>
      <x:c r="JLJ5865" s="25"/>
      <x:c r="JLK5865" s="25"/>
      <x:c r="JLL5865" s="25"/>
      <x:c r="JLM5865" s="25"/>
      <x:c r="JLN5865" s="25"/>
      <x:c r="JLO5865" s="25"/>
      <x:c r="JLP5865" s="25"/>
      <x:c r="JLQ5865" s="25"/>
      <x:c r="JLR5865" s="25"/>
      <x:c r="JLS5865" s="25"/>
      <x:c r="JLT5865" s="25"/>
      <x:c r="JLU5865" s="25"/>
      <x:c r="JLV5865" s="25"/>
      <x:c r="JLW5865" s="25"/>
      <x:c r="JLX5865" s="25"/>
      <x:c r="JLY5865" s="25"/>
      <x:c r="JLZ5865" s="25"/>
      <x:c r="JMA5865" s="25"/>
      <x:c r="JMB5865" s="25"/>
      <x:c r="JMC5865" s="25"/>
      <x:c r="JMD5865" s="25"/>
      <x:c r="JME5865" s="25"/>
      <x:c r="JMF5865" s="25"/>
      <x:c r="JMG5865" s="25"/>
      <x:c r="JMH5865" s="25"/>
      <x:c r="JMI5865" s="25"/>
      <x:c r="JMJ5865" s="25"/>
      <x:c r="JMK5865" s="25"/>
      <x:c r="JML5865" s="25"/>
      <x:c r="JMM5865" s="25"/>
      <x:c r="JMN5865" s="25"/>
      <x:c r="JMO5865" s="25"/>
      <x:c r="JMP5865" s="25"/>
      <x:c r="JMQ5865" s="25"/>
      <x:c r="JMR5865" s="25"/>
      <x:c r="JMS5865" s="25"/>
      <x:c r="JMT5865" s="25"/>
      <x:c r="JMU5865" s="25"/>
      <x:c r="JMV5865" s="25"/>
      <x:c r="JMW5865" s="25"/>
      <x:c r="JMX5865" s="25"/>
      <x:c r="JMY5865" s="25"/>
      <x:c r="JMZ5865" s="25"/>
      <x:c r="JNA5865" s="25"/>
      <x:c r="JNB5865" s="25"/>
      <x:c r="JNC5865" s="25"/>
      <x:c r="JND5865" s="25"/>
      <x:c r="JNE5865" s="25"/>
      <x:c r="JNF5865" s="25"/>
      <x:c r="JNG5865" s="25"/>
      <x:c r="JNH5865" s="25"/>
      <x:c r="JNI5865" s="25"/>
      <x:c r="JNJ5865" s="25"/>
      <x:c r="JNK5865" s="25"/>
      <x:c r="JNL5865" s="25"/>
      <x:c r="JNM5865" s="25"/>
      <x:c r="JNN5865" s="25"/>
      <x:c r="JNO5865" s="25"/>
      <x:c r="JNP5865" s="25"/>
      <x:c r="JNQ5865" s="25"/>
      <x:c r="JNR5865" s="25"/>
      <x:c r="JNS5865" s="25"/>
      <x:c r="JNT5865" s="25"/>
      <x:c r="JNU5865" s="25"/>
      <x:c r="JNV5865" s="25"/>
      <x:c r="JNW5865" s="25"/>
      <x:c r="JNX5865" s="25"/>
      <x:c r="JNY5865" s="25"/>
      <x:c r="JNZ5865" s="25"/>
      <x:c r="JOA5865" s="25"/>
      <x:c r="JOB5865" s="25"/>
      <x:c r="JOC5865" s="25"/>
      <x:c r="JOD5865" s="25"/>
      <x:c r="JOE5865" s="25"/>
      <x:c r="JOF5865" s="25"/>
      <x:c r="JOG5865" s="25"/>
      <x:c r="JOH5865" s="25"/>
      <x:c r="JOI5865" s="25"/>
      <x:c r="JOJ5865" s="25"/>
      <x:c r="JOK5865" s="25"/>
      <x:c r="JOL5865" s="25"/>
      <x:c r="JOM5865" s="25"/>
      <x:c r="JON5865" s="25"/>
      <x:c r="JOO5865" s="25"/>
      <x:c r="JOP5865" s="25"/>
      <x:c r="JOQ5865" s="25"/>
      <x:c r="JOR5865" s="25"/>
      <x:c r="JOS5865" s="25"/>
      <x:c r="JOT5865" s="25"/>
      <x:c r="JOU5865" s="25"/>
      <x:c r="JOV5865" s="25"/>
      <x:c r="JOW5865" s="25"/>
      <x:c r="JOX5865" s="25"/>
      <x:c r="JOY5865" s="25"/>
      <x:c r="JOZ5865" s="25"/>
      <x:c r="JPA5865" s="25"/>
      <x:c r="JPB5865" s="25"/>
      <x:c r="JPC5865" s="25"/>
      <x:c r="JPD5865" s="25"/>
      <x:c r="JPE5865" s="25"/>
      <x:c r="JPF5865" s="25"/>
      <x:c r="JPG5865" s="25"/>
      <x:c r="JPH5865" s="25"/>
      <x:c r="JPI5865" s="25"/>
      <x:c r="JPJ5865" s="25"/>
      <x:c r="JPK5865" s="25"/>
      <x:c r="JPL5865" s="25"/>
      <x:c r="JPM5865" s="25"/>
      <x:c r="JPN5865" s="25"/>
      <x:c r="JPO5865" s="25"/>
      <x:c r="JPP5865" s="25"/>
      <x:c r="JPQ5865" s="25"/>
      <x:c r="JPR5865" s="25"/>
      <x:c r="JPS5865" s="25"/>
      <x:c r="JPT5865" s="25"/>
      <x:c r="JPU5865" s="25"/>
      <x:c r="JPV5865" s="25"/>
      <x:c r="JPW5865" s="25"/>
      <x:c r="JPX5865" s="25"/>
      <x:c r="JPY5865" s="25"/>
      <x:c r="JPZ5865" s="25"/>
      <x:c r="JQA5865" s="25"/>
      <x:c r="JQB5865" s="25"/>
      <x:c r="JQC5865" s="25"/>
      <x:c r="JQD5865" s="25"/>
      <x:c r="JQE5865" s="25"/>
      <x:c r="JQF5865" s="25"/>
      <x:c r="JQG5865" s="25"/>
      <x:c r="JQH5865" s="25"/>
      <x:c r="JQI5865" s="25"/>
      <x:c r="JQJ5865" s="25"/>
      <x:c r="JQK5865" s="25"/>
      <x:c r="JQL5865" s="25"/>
      <x:c r="JQM5865" s="25"/>
      <x:c r="JQN5865" s="25"/>
      <x:c r="JQO5865" s="25"/>
      <x:c r="JQP5865" s="25"/>
      <x:c r="JQQ5865" s="25"/>
      <x:c r="JQR5865" s="25"/>
      <x:c r="JQS5865" s="25"/>
      <x:c r="JQT5865" s="25"/>
      <x:c r="JQU5865" s="25"/>
      <x:c r="JQV5865" s="25"/>
      <x:c r="JQW5865" s="25"/>
      <x:c r="JQX5865" s="25"/>
      <x:c r="JQY5865" s="25"/>
      <x:c r="JQZ5865" s="25"/>
      <x:c r="JRA5865" s="25"/>
      <x:c r="JRB5865" s="25"/>
      <x:c r="JRC5865" s="25"/>
      <x:c r="JRD5865" s="25"/>
      <x:c r="JRE5865" s="25"/>
      <x:c r="JRF5865" s="25"/>
      <x:c r="JRG5865" s="25"/>
      <x:c r="JRH5865" s="25"/>
      <x:c r="JRI5865" s="25"/>
      <x:c r="JRJ5865" s="25"/>
      <x:c r="JRK5865" s="25"/>
      <x:c r="JRL5865" s="25"/>
      <x:c r="JRM5865" s="25"/>
      <x:c r="JRN5865" s="25"/>
      <x:c r="JRO5865" s="25"/>
      <x:c r="JRP5865" s="25"/>
      <x:c r="JRQ5865" s="25"/>
      <x:c r="JRR5865" s="25"/>
      <x:c r="JRS5865" s="25"/>
      <x:c r="JRT5865" s="25"/>
      <x:c r="JRU5865" s="25"/>
      <x:c r="JRV5865" s="25"/>
      <x:c r="JRW5865" s="25"/>
      <x:c r="JRX5865" s="25"/>
      <x:c r="JRY5865" s="25"/>
      <x:c r="JRZ5865" s="25"/>
      <x:c r="JSA5865" s="25"/>
      <x:c r="JSB5865" s="25"/>
      <x:c r="JSC5865" s="25"/>
      <x:c r="JSD5865" s="25"/>
      <x:c r="JSE5865" s="25"/>
      <x:c r="JSF5865" s="25"/>
      <x:c r="JSG5865" s="25"/>
      <x:c r="JSH5865" s="25"/>
      <x:c r="JSI5865" s="25"/>
      <x:c r="JSJ5865" s="25"/>
      <x:c r="JSK5865" s="25"/>
      <x:c r="JSL5865" s="25"/>
      <x:c r="JSM5865" s="25"/>
      <x:c r="JSN5865" s="25"/>
      <x:c r="JSO5865" s="25"/>
      <x:c r="JSP5865" s="25"/>
      <x:c r="JSQ5865" s="25"/>
      <x:c r="JSR5865" s="25"/>
      <x:c r="JSS5865" s="25"/>
      <x:c r="JST5865" s="25"/>
      <x:c r="JSU5865" s="25"/>
      <x:c r="JSV5865" s="25"/>
      <x:c r="JSW5865" s="25"/>
      <x:c r="JSX5865" s="25"/>
      <x:c r="JSY5865" s="25"/>
      <x:c r="JSZ5865" s="25"/>
      <x:c r="JTA5865" s="25"/>
      <x:c r="JTB5865" s="25"/>
      <x:c r="JTC5865" s="25"/>
      <x:c r="JTD5865" s="25"/>
      <x:c r="JTE5865" s="25"/>
      <x:c r="JTF5865" s="25"/>
      <x:c r="JTG5865" s="25"/>
      <x:c r="JTH5865" s="25"/>
      <x:c r="JTI5865" s="25"/>
      <x:c r="JTJ5865" s="25"/>
      <x:c r="JTK5865" s="25"/>
      <x:c r="JTL5865" s="25"/>
      <x:c r="JTM5865" s="25"/>
      <x:c r="JTN5865" s="25"/>
      <x:c r="JTO5865" s="25"/>
      <x:c r="JTP5865" s="25"/>
      <x:c r="JTQ5865" s="25"/>
      <x:c r="JTR5865" s="25"/>
      <x:c r="JTS5865" s="25"/>
      <x:c r="JTT5865" s="25"/>
      <x:c r="JTU5865" s="25"/>
      <x:c r="JTV5865" s="25"/>
      <x:c r="JTW5865" s="25"/>
      <x:c r="JTX5865" s="25"/>
      <x:c r="JTY5865" s="25"/>
      <x:c r="JTZ5865" s="25"/>
      <x:c r="JUA5865" s="25"/>
      <x:c r="JUB5865" s="25"/>
      <x:c r="JUC5865" s="25"/>
      <x:c r="JUD5865" s="25"/>
      <x:c r="JUE5865" s="25"/>
      <x:c r="JUF5865" s="25"/>
      <x:c r="JUG5865" s="25"/>
      <x:c r="JUH5865" s="25"/>
      <x:c r="JUI5865" s="25"/>
      <x:c r="JUJ5865" s="25"/>
      <x:c r="JUK5865" s="25"/>
      <x:c r="JUL5865" s="25"/>
      <x:c r="JUM5865" s="25"/>
      <x:c r="JUN5865" s="25"/>
      <x:c r="JUO5865" s="25"/>
      <x:c r="JUP5865" s="25"/>
      <x:c r="JUQ5865" s="25"/>
      <x:c r="JUR5865" s="25"/>
      <x:c r="JUS5865" s="25"/>
      <x:c r="JUT5865" s="25"/>
      <x:c r="JUU5865" s="25"/>
      <x:c r="JUV5865" s="25"/>
      <x:c r="JUW5865" s="25"/>
      <x:c r="JUX5865" s="25"/>
      <x:c r="JUY5865" s="25"/>
      <x:c r="JUZ5865" s="25"/>
      <x:c r="JVA5865" s="25"/>
      <x:c r="JVB5865" s="25"/>
      <x:c r="JVC5865" s="25"/>
      <x:c r="JVD5865" s="25"/>
      <x:c r="JVE5865" s="25"/>
      <x:c r="JVF5865" s="25"/>
      <x:c r="JVG5865" s="25"/>
      <x:c r="JVH5865" s="25"/>
      <x:c r="JVI5865" s="25"/>
      <x:c r="JVJ5865" s="25"/>
      <x:c r="JVK5865" s="25"/>
      <x:c r="JVL5865" s="25"/>
      <x:c r="JVM5865" s="25"/>
      <x:c r="JVN5865" s="25"/>
      <x:c r="JVO5865" s="25"/>
      <x:c r="JVP5865" s="25"/>
      <x:c r="JVQ5865" s="25"/>
      <x:c r="JVR5865" s="25"/>
      <x:c r="JVS5865" s="25"/>
      <x:c r="JVT5865" s="25"/>
      <x:c r="JVU5865" s="25"/>
      <x:c r="JVV5865" s="25"/>
      <x:c r="JVW5865" s="25"/>
      <x:c r="JVX5865" s="25"/>
      <x:c r="JVY5865" s="25"/>
      <x:c r="JVZ5865" s="25"/>
      <x:c r="JWA5865" s="25"/>
      <x:c r="JWB5865" s="25"/>
      <x:c r="JWC5865" s="25"/>
      <x:c r="JWD5865" s="25"/>
      <x:c r="JWE5865" s="25"/>
      <x:c r="JWF5865" s="25"/>
      <x:c r="JWG5865" s="25"/>
      <x:c r="JWH5865" s="25"/>
      <x:c r="JWI5865" s="25"/>
      <x:c r="JWJ5865" s="25"/>
      <x:c r="JWK5865" s="25"/>
      <x:c r="JWL5865" s="25"/>
      <x:c r="JWM5865" s="25"/>
      <x:c r="JWN5865" s="25"/>
      <x:c r="JWO5865" s="25"/>
      <x:c r="JWP5865" s="25"/>
      <x:c r="JWQ5865" s="25"/>
      <x:c r="JWR5865" s="25"/>
      <x:c r="JWS5865" s="25"/>
      <x:c r="JWT5865" s="25"/>
      <x:c r="JWU5865" s="25"/>
      <x:c r="JWV5865" s="25"/>
      <x:c r="JWW5865" s="25"/>
      <x:c r="JWX5865" s="25"/>
      <x:c r="JWY5865" s="25"/>
      <x:c r="JWZ5865" s="25"/>
      <x:c r="JXA5865" s="25"/>
      <x:c r="JXB5865" s="25"/>
      <x:c r="JXC5865" s="25"/>
      <x:c r="JXD5865" s="25"/>
      <x:c r="JXE5865" s="25"/>
      <x:c r="JXF5865" s="25"/>
      <x:c r="JXG5865" s="25"/>
      <x:c r="JXH5865" s="25"/>
      <x:c r="JXI5865" s="25"/>
      <x:c r="JXJ5865" s="25"/>
      <x:c r="JXK5865" s="25"/>
      <x:c r="JXL5865" s="25"/>
      <x:c r="JXM5865" s="25"/>
      <x:c r="JXN5865" s="25"/>
      <x:c r="JXO5865" s="25"/>
      <x:c r="JXP5865" s="25"/>
      <x:c r="JXQ5865" s="25"/>
      <x:c r="JXR5865" s="25"/>
      <x:c r="JXS5865" s="25"/>
      <x:c r="JXT5865" s="25"/>
      <x:c r="JXU5865" s="25"/>
      <x:c r="JXV5865" s="25"/>
      <x:c r="JXW5865" s="25"/>
      <x:c r="JXX5865" s="25"/>
      <x:c r="JXY5865" s="25"/>
      <x:c r="JXZ5865" s="25"/>
      <x:c r="JYA5865" s="25"/>
      <x:c r="JYB5865" s="25"/>
      <x:c r="JYC5865" s="25"/>
      <x:c r="JYD5865" s="25"/>
      <x:c r="JYE5865" s="25"/>
      <x:c r="JYF5865" s="25"/>
      <x:c r="JYG5865" s="25"/>
      <x:c r="JYH5865" s="25"/>
      <x:c r="JYI5865" s="25"/>
      <x:c r="JYJ5865" s="25"/>
      <x:c r="JYK5865" s="25"/>
      <x:c r="JYL5865" s="25"/>
      <x:c r="JYM5865" s="25"/>
      <x:c r="JYN5865" s="25"/>
      <x:c r="JYO5865" s="25"/>
      <x:c r="JYP5865" s="25"/>
      <x:c r="JYQ5865" s="25"/>
      <x:c r="JYR5865" s="25"/>
      <x:c r="JYS5865" s="25"/>
      <x:c r="JYT5865" s="25"/>
      <x:c r="JYU5865" s="25"/>
      <x:c r="JYV5865" s="25"/>
      <x:c r="JYW5865" s="25"/>
      <x:c r="JYX5865" s="25"/>
      <x:c r="JYY5865" s="25"/>
      <x:c r="JYZ5865" s="25"/>
      <x:c r="JZA5865" s="25"/>
      <x:c r="JZB5865" s="25"/>
      <x:c r="JZC5865" s="25"/>
      <x:c r="JZD5865" s="25"/>
      <x:c r="JZE5865" s="25"/>
      <x:c r="JZF5865" s="25"/>
      <x:c r="JZG5865" s="25"/>
      <x:c r="JZH5865" s="25"/>
      <x:c r="JZI5865" s="25"/>
      <x:c r="JZJ5865" s="25"/>
      <x:c r="JZK5865" s="25"/>
      <x:c r="JZL5865" s="25"/>
      <x:c r="JZM5865" s="25"/>
      <x:c r="JZN5865" s="25"/>
      <x:c r="JZO5865" s="25"/>
      <x:c r="JZP5865" s="25"/>
      <x:c r="JZQ5865" s="25"/>
      <x:c r="JZR5865" s="25"/>
      <x:c r="JZS5865" s="25"/>
      <x:c r="JZT5865" s="25"/>
      <x:c r="JZU5865" s="25"/>
      <x:c r="JZV5865" s="25"/>
      <x:c r="JZW5865" s="25"/>
      <x:c r="JZX5865" s="25"/>
      <x:c r="JZY5865" s="25"/>
      <x:c r="JZZ5865" s="25"/>
      <x:c r="KAA5865" s="25"/>
      <x:c r="KAB5865" s="25"/>
      <x:c r="KAC5865" s="25"/>
      <x:c r="KAD5865" s="25"/>
      <x:c r="KAE5865" s="25"/>
      <x:c r="KAF5865" s="25"/>
      <x:c r="KAG5865" s="25"/>
      <x:c r="KAH5865" s="25"/>
      <x:c r="KAI5865" s="25"/>
      <x:c r="KAJ5865" s="25"/>
      <x:c r="KAK5865" s="25"/>
      <x:c r="KAL5865" s="25"/>
      <x:c r="KAM5865" s="25"/>
      <x:c r="KAN5865" s="25"/>
      <x:c r="KAO5865" s="25"/>
      <x:c r="KAP5865" s="25"/>
      <x:c r="KAQ5865" s="25"/>
      <x:c r="KAR5865" s="25"/>
      <x:c r="KAS5865" s="25"/>
      <x:c r="KAT5865" s="25"/>
      <x:c r="KAU5865" s="25"/>
      <x:c r="KAV5865" s="25"/>
      <x:c r="KAW5865" s="25"/>
      <x:c r="KAX5865" s="25"/>
      <x:c r="KAY5865" s="25"/>
      <x:c r="KAZ5865" s="25"/>
      <x:c r="KBA5865" s="25"/>
      <x:c r="KBB5865" s="25"/>
      <x:c r="KBC5865" s="25"/>
      <x:c r="KBD5865" s="25"/>
      <x:c r="KBE5865" s="25"/>
      <x:c r="KBF5865" s="25"/>
      <x:c r="KBG5865" s="25"/>
      <x:c r="KBH5865" s="25"/>
      <x:c r="KBI5865" s="25"/>
      <x:c r="KBJ5865" s="25"/>
      <x:c r="KBK5865" s="25"/>
      <x:c r="KBL5865" s="25"/>
      <x:c r="KBM5865" s="25"/>
      <x:c r="KBN5865" s="25"/>
      <x:c r="KBO5865" s="25"/>
      <x:c r="KBP5865" s="25"/>
      <x:c r="KBQ5865" s="25"/>
      <x:c r="KBR5865" s="25"/>
      <x:c r="KBS5865" s="25"/>
      <x:c r="KBT5865" s="25"/>
      <x:c r="KBU5865" s="25"/>
      <x:c r="KBV5865" s="25"/>
      <x:c r="KBW5865" s="25"/>
      <x:c r="KBX5865" s="25"/>
      <x:c r="KBY5865" s="25"/>
      <x:c r="KBZ5865" s="25"/>
      <x:c r="KCA5865" s="25"/>
      <x:c r="KCB5865" s="25"/>
      <x:c r="KCC5865" s="25"/>
      <x:c r="KCD5865" s="25"/>
      <x:c r="KCE5865" s="25"/>
      <x:c r="KCF5865" s="25"/>
      <x:c r="KCG5865" s="25"/>
      <x:c r="KCH5865" s="25"/>
      <x:c r="KCI5865" s="25"/>
      <x:c r="KCJ5865" s="25"/>
      <x:c r="KCK5865" s="25"/>
      <x:c r="KCL5865" s="25"/>
      <x:c r="KCM5865" s="25"/>
      <x:c r="KCN5865" s="25"/>
      <x:c r="KCO5865" s="25"/>
      <x:c r="KCP5865" s="25"/>
      <x:c r="KCQ5865" s="25"/>
      <x:c r="KCR5865" s="25"/>
      <x:c r="KCS5865" s="25"/>
      <x:c r="KCT5865" s="25"/>
      <x:c r="KCU5865" s="25"/>
      <x:c r="KCV5865" s="25"/>
      <x:c r="KCW5865" s="25"/>
      <x:c r="KCX5865" s="25"/>
      <x:c r="KCY5865" s="25"/>
      <x:c r="KCZ5865" s="25"/>
      <x:c r="KDA5865" s="25"/>
      <x:c r="KDB5865" s="25"/>
      <x:c r="KDC5865" s="25"/>
      <x:c r="KDD5865" s="25"/>
      <x:c r="KDE5865" s="25"/>
      <x:c r="KDF5865" s="25"/>
      <x:c r="KDG5865" s="25"/>
      <x:c r="KDH5865" s="25"/>
      <x:c r="KDI5865" s="25"/>
      <x:c r="KDJ5865" s="25"/>
      <x:c r="KDK5865" s="25"/>
      <x:c r="KDL5865" s="25"/>
      <x:c r="KDM5865" s="25"/>
      <x:c r="KDN5865" s="25"/>
      <x:c r="KDO5865" s="25"/>
      <x:c r="KDP5865" s="25"/>
      <x:c r="KDQ5865" s="25"/>
      <x:c r="KDR5865" s="25"/>
      <x:c r="KDS5865" s="25"/>
      <x:c r="KDT5865" s="25"/>
      <x:c r="KDU5865" s="25"/>
      <x:c r="KDV5865" s="25"/>
      <x:c r="KDW5865" s="25"/>
      <x:c r="KDX5865" s="25"/>
      <x:c r="KDY5865" s="25"/>
      <x:c r="KDZ5865" s="25"/>
      <x:c r="KEA5865" s="25"/>
      <x:c r="KEB5865" s="25"/>
      <x:c r="KEC5865" s="25"/>
      <x:c r="KED5865" s="25"/>
      <x:c r="KEE5865" s="25"/>
      <x:c r="KEF5865" s="25"/>
      <x:c r="KEG5865" s="25"/>
      <x:c r="KEH5865" s="25"/>
      <x:c r="KEI5865" s="25"/>
      <x:c r="KEJ5865" s="25"/>
      <x:c r="KEK5865" s="25"/>
      <x:c r="KEL5865" s="25"/>
      <x:c r="KEM5865" s="25"/>
      <x:c r="KEN5865" s="25"/>
      <x:c r="KEO5865" s="25"/>
      <x:c r="KEP5865" s="25"/>
      <x:c r="KEQ5865" s="25"/>
      <x:c r="KER5865" s="25"/>
      <x:c r="KES5865" s="25"/>
      <x:c r="KET5865" s="25"/>
      <x:c r="KEU5865" s="25"/>
      <x:c r="KEV5865" s="25"/>
      <x:c r="KEW5865" s="25"/>
      <x:c r="KEX5865" s="25"/>
      <x:c r="KEY5865" s="25"/>
      <x:c r="KEZ5865" s="25"/>
      <x:c r="KFA5865" s="25"/>
      <x:c r="KFB5865" s="25"/>
      <x:c r="KFC5865" s="25"/>
      <x:c r="KFD5865" s="25"/>
      <x:c r="KFE5865" s="25"/>
      <x:c r="KFF5865" s="25"/>
      <x:c r="KFG5865" s="25"/>
      <x:c r="KFH5865" s="25"/>
      <x:c r="KFI5865" s="25"/>
      <x:c r="KFJ5865" s="25"/>
      <x:c r="KFK5865" s="25"/>
      <x:c r="KFL5865" s="25"/>
      <x:c r="KFM5865" s="25"/>
      <x:c r="KFN5865" s="25"/>
      <x:c r="KFO5865" s="25"/>
      <x:c r="KFP5865" s="25"/>
      <x:c r="KFQ5865" s="25"/>
      <x:c r="KFR5865" s="25"/>
      <x:c r="KFS5865" s="25"/>
      <x:c r="KFT5865" s="25"/>
      <x:c r="KFU5865" s="25"/>
      <x:c r="KFV5865" s="25"/>
      <x:c r="KFW5865" s="25"/>
      <x:c r="KFX5865" s="25"/>
      <x:c r="KFY5865" s="25"/>
      <x:c r="KFZ5865" s="25"/>
      <x:c r="KGA5865" s="25"/>
      <x:c r="KGB5865" s="25"/>
      <x:c r="KGC5865" s="25"/>
      <x:c r="KGD5865" s="25"/>
      <x:c r="KGE5865" s="25"/>
      <x:c r="KGF5865" s="25"/>
      <x:c r="KGG5865" s="25"/>
      <x:c r="KGH5865" s="25"/>
      <x:c r="KGI5865" s="25"/>
      <x:c r="KGJ5865" s="25"/>
      <x:c r="KGK5865" s="25"/>
      <x:c r="KGL5865" s="25"/>
      <x:c r="KGM5865" s="25"/>
      <x:c r="KGN5865" s="25"/>
      <x:c r="KGO5865" s="25"/>
      <x:c r="KGP5865" s="25"/>
      <x:c r="KGQ5865" s="25"/>
      <x:c r="KGR5865" s="25"/>
      <x:c r="KGS5865" s="25"/>
      <x:c r="KGT5865" s="25"/>
      <x:c r="KGU5865" s="25"/>
      <x:c r="KGV5865" s="25"/>
      <x:c r="KGW5865" s="25"/>
      <x:c r="KGX5865" s="25"/>
      <x:c r="KGY5865" s="25"/>
      <x:c r="KGZ5865" s="25"/>
      <x:c r="KHA5865" s="25"/>
      <x:c r="KHB5865" s="25"/>
      <x:c r="KHC5865" s="25"/>
      <x:c r="KHD5865" s="25"/>
      <x:c r="KHE5865" s="25"/>
      <x:c r="KHF5865" s="25"/>
      <x:c r="KHG5865" s="25"/>
      <x:c r="KHH5865" s="25"/>
      <x:c r="KHI5865" s="25"/>
      <x:c r="KHJ5865" s="25"/>
      <x:c r="KHK5865" s="25"/>
      <x:c r="KHL5865" s="25"/>
      <x:c r="KHM5865" s="25"/>
      <x:c r="KHN5865" s="25"/>
      <x:c r="KHO5865" s="25"/>
      <x:c r="KHP5865" s="25"/>
      <x:c r="KHQ5865" s="25"/>
      <x:c r="KHR5865" s="25"/>
      <x:c r="KHS5865" s="25"/>
      <x:c r="KHT5865" s="25"/>
      <x:c r="KHU5865" s="25"/>
      <x:c r="KHV5865" s="25"/>
      <x:c r="KHW5865" s="25"/>
      <x:c r="KHX5865" s="25"/>
      <x:c r="KHY5865" s="25"/>
      <x:c r="KHZ5865" s="25"/>
      <x:c r="KIA5865" s="25"/>
      <x:c r="KIB5865" s="25"/>
      <x:c r="KIC5865" s="25"/>
      <x:c r="KID5865" s="25"/>
      <x:c r="KIE5865" s="25"/>
      <x:c r="KIF5865" s="25"/>
      <x:c r="KIG5865" s="25"/>
      <x:c r="KIH5865" s="25"/>
      <x:c r="KII5865" s="25"/>
      <x:c r="KIJ5865" s="25"/>
      <x:c r="KIK5865" s="25"/>
      <x:c r="KIL5865" s="25"/>
      <x:c r="KIM5865" s="25"/>
      <x:c r="KIN5865" s="25"/>
      <x:c r="KIO5865" s="25"/>
      <x:c r="KIP5865" s="25"/>
      <x:c r="KIQ5865" s="25"/>
      <x:c r="KIR5865" s="25"/>
      <x:c r="KIS5865" s="25"/>
      <x:c r="KIT5865" s="25"/>
      <x:c r="KIU5865" s="25"/>
      <x:c r="KIV5865" s="25"/>
      <x:c r="KIW5865" s="25"/>
      <x:c r="KIX5865" s="25"/>
      <x:c r="KIY5865" s="25"/>
      <x:c r="KIZ5865" s="25"/>
      <x:c r="KJA5865" s="25"/>
      <x:c r="KJB5865" s="25"/>
      <x:c r="KJC5865" s="25"/>
      <x:c r="KJD5865" s="25"/>
      <x:c r="KJE5865" s="25"/>
      <x:c r="KJF5865" s="25"/>
      <x:c r="KJG5865" s="25"/>
      <x:c r="KJH5865" s="25"/>
      <x:c r="KJI5865" s="25"/>
      <x:c r="KJJ5865" s="25"/>
      <x:c r="KJK5865" s="25"/>
      <x:c r="KJL5865" s="25"/>
      <x:c r="KJM5865" s="25"/>
      <x:c r="KJN5865" s="25"/>
      <x:c r="KJO5865" s="25"/>
      <x:c r="KJP5865" s="25"/>
      <x:c r="KJQ5865" s="25"/>
      <x:c r="KJR5865" s="25"/>
      <x:c r="KJS5865" s="25"/>
      <x:c r="KJT5865" s="25"/>
      <x:c r="KJU5865" s="25"/>
      <x:c r="KJV5865" s="25"/>
      <x:c r="KJW5865" s="25"/>
      <x:c r="KJX5865" s="25"/>
      <x:c r="KJY5865" s="25"/>
      <x:c r="KJZ5865" s="25"/>
      <x:c r="KKA5865" s="25"/>
      <x:c r="KKB5865" s="25"/>
      <x:c r="KKC5865" s="25"/>
      <x:c r="KKD5865" s="25"/>
      <x:c r="KKE5865" s="25"/>
      <x:c r="KKF5865" s="25"/>
      <x:c r="KKG5865" s="25"/>
      <x:c r="KKH5865" s="25"/>
      <x:c r="KKI5865" s="25"/>
      <x:c r="KKJ5865" s="25"/>
      <x:c r="KKK5865" s="25"/>
      <x:c r="KKL5865" s="25"/>
      <x:c r="KKM5865" s="25"/>
      <x:c r="KKN5865" s="25"/>
      <x:c r="KKO5865" s="25"/>
      <x:c r="KKP5865" s="25"/>
      <x:c r="KKQ5865" s="25"/>
      <x:c r="KKR5865" s="25"/>
      <x:c r="KKS5865" s="25"/>
      <x:c r="KKT5865" s="25"/>
      <x:c r="KKU5865" s="25"/>
      <x:c r="KKV5865" s="25"/>
      <x:c r="KKW5865" s="25"/>
      <x:c r="KKX5865" s="25"/>
      <x:c r="KKY5865" s="25"/>
      <x:c r="KKZ5865" s="25"/>
      <x:c r="KLA5865" s="25"/>
      <x:c r="KLB5865" s="25"/>
      <x:c r="KLC5865" s="25"/>
      <x:c r="KLD5865" s="25"/>
      <x:c r="KLE5865" s="25"/>
      <x:c r="KLF5865" s="25"/>
      <x:c r="KLG5865" s="25"/>
      <x:c r="KLH5865" s="25"/>
      <x:c r="KLI5865" s="25"/>
      <x:c r="KLJ5865" s="25"/>
      <x:c r="KLK5865" s="25"/>
      <x:c r="KLL5865" s="25"/>
      <x:c r="KLM5865" s="25"/>
      <x:c r="KLN5865" s="25"/>
      <x:c r="KLO5865" s="25"/>
      <x:c r="KLP5865" s="25"/>
      <x:c r="KLQ5865" s="25"/>
      <x:c r="KLR5865" s="25"/>
      <x:c r="KLS5865" s="25"/>
      <x:c r="KLT5865" s="25"/>
      <x:c r="KLU5865" s="25"/>
      <x:c r="KLV5865" s="25"/>
      <x:c r="KLW5865" s="25"/>
      <x:c r="KLX5865" s="25"/>
      <x:c r="KLY5865" s="25"/>
      <x:c r="KLZ5865" s="25"/>
      <x:c r="KMA5865" s="25"/>
      <x:c r="KMB5865" s="25"/>
      <x:c r="KMC5865" s="25"/>
      <x:c r="KMD5865" s="25"/>
      <x:c r="KME5865" s="25"/>
      <x:c r="KMF5865" s="25"/>
      <x:c r="KMG5865" s="25"/>
      <x:c r="KMH5865" s="25"/>
      <x:c r="KMI5865" s="25"/>
      <x:c r="KMJ5865" s="25"/>
      <x:c r="KMK5865" s="25"/>
      <x:c r="KML5865" s="25"/>
      <x:c r="KMM5865" s="25"/>
      <x:c r="KMN5865" s="25"/>
      <x:c r="KMO5865" s="25"/>
      <x:c r="KMP5865" s="25"/>
      <x:c r="KMQ5865" s="25"/>
      <x:c r="KMR5865" s="25"/>
      <x:c r="KMS5865" s="25"/>
      <x:c r="KMT5865" s="25"/>
      <x:c r="KMU5865" s="25"/>
      <x:c r="KMV5865" s="25"/>
      <x:c r="KMW5865" s="25"/>
      <x:c r="KMX5865" s="25"/>
      <x:c r="KMY5865" s="25"/>
      <x:c r="KMZ5865" s="25"/>
      <x:c r="KNA5865" s="25"/>
      <x:c r="KNB5865" s="25"/>
      <x:c r="KNC5865" s="25"/>
      <x:c r="KND5865" s="25"/>
      <x:c r="KNE5865" s="25"/>
      <x:c r="KNF5865" s="25"/>
      <x:c r="KNG5865" s="25"/>
      <x:c r="KNH5865" s="25"/>
      <x:c r="KNI5865" s="25"/>
      <x:c r="KNJ5865" s="25"/>
      <x:c r="KNK5865" s="25"/>
      <x:c r="KNL5865" s="25"/>
      <x:c r="KNM5865" s="25"/>
      <x:c r="KNN5865" s="25"/>
      <x:c r="KNO5865" s="25"/>
      <x:c r="KNP5865" s="25"/>
      <x:c r="KNQ5865" s="25"/>
      <x:c r="KNR5865" s="25"/>
      <x:c r="KNS5865" s="25"/>
      <x:c r="KNT5865" s="25"/>
      <x:c r="KNU5865" s="25"/>
      <x:c r="KNV5865" s="25"/>
      <x:c r="KNW5865" s="25"/>
      <x:c r="KNX5865" s="25"/>
      <x:c r="KNY5865" s="25"/>
      <x:c r="KNZ5865" s="25"/>
      <x:c r="KOA5865" s="25"/>
      <x:c r="KOB5865" s="25"/>
      <x:c r="KOC5865" s="25"/>
      <x:c r="KOD5865" s="25"/>
      <x:c r="KOE5865" s="25"/>
      <x:c r="KOF5865" s="25"/>
      <x:c r="KOG5865" s="25"/>
      <x:c r="KOH5865" s="25"/>
      <x:c r="KOI5865" s="25"/>
      <x:c r="KOJ5865" s="25"/>
      <x:c r="KOK5865" s="25"/>
      <x:c r="KOL5865" s="25"/>
      <x:c r="KOM5865" s="25"/>
      <x:c r="KON5865" s="25"/>
      <x:c r="KOO5865" s="25"/>
      <x:c r="KOP5865" s="25"/>
      <x:c r="KOQ5865" s="25"/>
      <x:c r="KOR5865" s="25"/>
      <x:c r="KOS5865" s="25"/>
      <x:c r="KOT5865" s="25"/>
      <x:c r="KOU5865" s="25"/>
      <x:c r="KOV5865" s="25"/>
      <x:c r="KOW5865" s="25"/>
      <x:c r="KOX5865" s="25"/>
      <x:c r="KOY5865" s="25"/>
      <x:c r="KOZ5865" s="25"/>
      <x:c r="KPA5865" s="25"/>
      <x:c r="KPB5865" s="25"/>
      <x:c r="KPC5865" s="25"/>
      <x:c r="KPD5865" s="25"/>
      <x:c r="KPE5865" s="25"/>
      <x:c r="KPF5865" s="25"/>
      <x:c r="KPG5865" s="25"/>
      <x:c r="KPH5865" s="25"/>
      <x:c r="KPI5865" s="25"/>
      <x:c r="KPJ5865" s="25"/>
      <x:c r="KPK5865" s="25"/>
      <x:c r="KPL5865" s="25"/>
      <x:c r="KPM5865" s="25"/>
      <x:c r="KPN5865" s="25"/>
      <x:c r="KPO5865" s="25"/>
      <x:c r="KPP5865" s="25"/>
      <x:c r="KPQ5865" s="25"/>
      <x:c r="KPR5865" s="25"/>
      <x:c r="KPS5865" s="25"/>
      <x:c r="KPT5865" s="25"/>
      <x:c r="KPU5865" s="25"/>
      <x:c r="KPV5865" s="25"/>
      <x:c r="KPW5865" s="25"/>
      <x:c r="KPX5865" s="25"/>
      <x:c r="KPY5865" s="25"/>
      <x:c r="KPZ5865" s="25"/>
      <x:c r="KQA5865" s="25"/>
      <x:c r="KQB5865" s="25"/>
      <x:c r="KQC5865" s="25"/>
      <x:c r="KQD5865" s="25"/>
      <x:c r="KQE5865" s="25"/>
      <x:c r="KQF5865" s="25"/>
      <x:c r="KQG5865" s="25"/>
      <x:c r="KQH5865" s="25"/>
      <x:c r="KQI5865" s="25"/>
      <x:c r="KQJ5865" s="25"/>
      <x:c r="KQK5865" s="25"/>
      <x:c r="KQL5865" s="25"/>
      <x:c r="KQM5865" s="25"/>
      <x:c r="KQN5865" s="25"/>
      <x:c r="KQO5865" s="25"/>
      <x:c r="KQP5865" s="25"/>
      <x:c r="KQQ5865" s="25"/>
      <x:c r="KQR5865" s="25"/>
      <x:c r="KQS5865" s="25"/>
      <x:c r="KQT5865" s="25"/>
      <x:c r="KQU5865" s="25"/>
      <x:c r="KQV5865" s="25"/>
      <x:c r="KQW5865" s="25"/>
      <x:c r="KQX5865" s="25"/>
      <x:c r="KQY5865" s="25"/>
      <x:c r="KQZ5865" s="25"/>
      <x:c r="KRA5865" s="25"/>
      <x:c r="KRB5865" s="25"/>
      <x:c r="KRC5865" s="25"/>
      <x:c r="KRD5865" s="25"/>
      <x:c r="KRE5865" s="25"/>
      <x:c r="KRF5865" s="25"/>
      <x:c r="KRG5865" s="25"/>
      <x:c r="KRH5865" s="25"/>
      <x:c r="KRI5865" s="25"/>
      <x:c r="KRJ5865" s="25"/>
      <x:c r="KRK5865" s="25"/>
      <x:c r="KRL5865" s="25"/>
      <x:c r="KRM5865" s="25"/>
      <x:c r="KRN5865" s="25"/>
      <x:c r="KRO5865" s="25"/>
      <x:c r="KRP5865" s="25"/>
      <x:c r="KRQ5865" s="25"/>
      <x:c r="KRR5865" s="25"/>
      <x:c r="KRS5865" s="25"/>
      <x:c r="KRT5865" s="25"/>
      <x:c r="KRU5865" s="25"/>
      <x:c r="KRV5865" s="25"/>
      <x:c r="KRW5865" s="25"/>
      <x:c r="KRX5865" s="25"/>
      <x:c r="KRY5865" s="25"/>
      <x:c r="KRZ5865" s="25"/>
      <x:c r="KSA5865" s="25"/>
      <x:c r="KSB5865" s="25"/>
      <x:c r="KSC5865" s="25"/>
      <x:c r="KSD5865" s="25"/>
      <x:c r="KSE5865" s="25"/>
      <x:c r="KSF5865" s="25"/>
      <x:c r="KSG5865" s="25"/>
      <x:c r="KSH5865" s="25"/>
      <x:c r="KSI5865" s="25"/>
      <x:c r="KSJ5865" s="25"/>
      <x:c r="KSK5865" s="25"/>
      <x:c r="KSL5865" s="25"/>
      <x:c r="KSM5865" s="25"/>
      <x:c r="KSN5865" s="25"/>
      <x:c r="KSO5865" s="25"/>
      <x:c r="KSP5865" s="25"/>
      <x:c r="KSQ5865" s="25"/>
      <x:c r="KSR5865" s="25"/>
      <x:c r="KSS5865" s="25"/>
      <x:c r="KST5865" s="25"/>
      <x:c r="KSU5865" s="25"/>
      <x:c r="KSV5865" s="25"/>
      <x:c r="KSW5865" s="25"/>
      <x:c r="KSX5865" s="25"/>
      <x:c r="KSY5865" s="25"/>
      <x:c r="KSZ5865" s="25"/>
      <x:c r="KTA5865" s="25"/>
      <x:c r="KTB5865" s="25"/>
      <x:c r="KTC5865" s="25"/>
      <x:c r="KTD5865" s="25"/>
      <x:c r="KTE5865" s="25"/>
      <x:c r="KTF5865" s="25"/>
      <x:c r="KTG5865" s="25"/>
      <x:c r="KTH5865" s="25"/>
      <x:c r="KTI5865" s="25"/>
      <x:c r="KTJ5865" s="25"/>
      <x:c r="KTK5865" s="25"/>
      <x:c r="KTL5865" s="25"/>
      <x:c r="KTM5865" s="25"/>
      <x:c r="KTN5865" s="25"/>
      <x:c r="KTO5865" s="25"/>
      <x:c r="KTP5865" s="25"/>
      <x:c r="KTQ5865" s="25"/>
      <x:c r="KTR5865" s="25"/>
      <x:c r="KTS5865" s="25"/>
      <x:c r="KTT5865" s="25"/>
      <x:c r="KTU5865" s="25"/>
      <x:c r="KTV5865" s="25"/>
      <x:c r="KTW5865" s="25"/>
      <x:c r="KTX5865" s="25"/>
      <x:c r="KTY5865" s="25"/>
      <x:c r="KTZ5865" s="25"/>
      <x:c r="KUA5865" s="25"/>
      <x:c r="KUB5865" s="25"/>
      <x:c r="KUC5865" s="25"/>
      <x:c r="KUD5865" s="25"/>
      <x:c r="KUE5865" s="25"/>
      <x:c r="KUF5865" s="25"/>
      <x:c r="KUG5865" s="25"/>
      <x:c r="KUH5865" s="25"/>
      <x:c r="KUI5865" s="25"/>
      <x:c r="KUJ5865" s="25"/>
      <x:c r="KUK5865" s="25"/>
      <x:c r="KUL5865" s="25"/>
      <x:c r="KUM5865" s="25"/>
      <x:c r="KUN5865" s="25"/>
      <x:c r="KUO5865" s="25"/>
      <x:c r="KUP5865" s="25"/>
      <x:c r="KUQ5865" s="25"/>
      <x:c r="KUR5865" s="25"/>
      <x:c r="KUS5865" s="25"/>
      <x:c r="KUT5865" s="25"/>
      <x:c r="KUU5865" s="25"/>
      <x:c r="KUV5865" s="25"/>
      <x:c r="KUW5865" s="25"/>
      <x:c r="KUX5865" s="25"/>
      <x:c r="KUY5865" s="25"/>
      <x:c r="KUZ5865" s="25"/>
      <x:c r="KVA5865" s="25"/>
      <x:c r="KVB5865" s="25"/>
      <x:c r="KVC5865" s="25"/>
      <x:c r="KVD5865" s="25"/>
      <x:c r="KVE5865" s="25"/>
      <x:c r="KVF5865" s="25"/>
      <x:c r="KVG5865" s="25"/>
      <x:c r="KVH5865" s="25"/>
      <x:c r="KVI5865" s="25"/>
      <x:c r="KVJ5865" s="25"/>
      <x:c r="KVK5865" s="25"/>
      <x:c r="KVL5865" s="25"/>
      <x:c r="KVM5865" s="25"/>
      <x:c r="KVN5865" s="25"/>
      <x:c r="KVO5865" s="25"/>
      <x:c r="KVP5865" s="25"/>
      <x:c r="KVQ5865" s="25"/>
      <x:c r="KVR5865" s="25"/>
      <x:c r="KVS5865" s="25"/>
      <x:c r="KVT5865" s="25"/>
      <x:c r="KVU5865" s="25"/>
      <x:c r="KVV5865" s="25"/>
      <x:c r="KVW5865" s="25"/>
      <x:c r="KVX5865" s="25"/>
      <x:c r="KVY5865" s="25"/>
      <x:c r="KVZ5865" s="25"/>
      <x:c r="KWA5865" s="25"/>
      <x:c r="KWB5865" s="25"/>
      <x:c r="KWC5865" s="25"/>
      <x:c r="KWD5865" s="25"/>
      <x:c r="KWE5865" s="25"/>
      <x:c r="KWF5865" s="25"/>
      <x:c r="KWG5865" s="25"/>
      <x:c r="KWH5865" s="25"/>
      <x:c r="KWI5865" s="25"/>
      <x:c r="KWJ5865" s="25"/>
      <x:c r="KWK5865" s="25"/>
      <x:c r="KWL5865" s="25"/>
      <x:c r="KWM5865" s="25"/>
      <x:c r="KWN5865" s="25"/>
      <x:c r="KWO5865" s="25"/>
      <x:c r="KWP5865" s="25"/>
      <x:c r="KWQ5865" s="25"/>
      <x:c r="KWR5865" s="25"/>
      <x:c r="KWS5865" s="25"/>
      <x:c r="KWT5865" s="25"/>
      <x:c r="KWU5865" s="25"/>
      <x:c r="KWV5865" s="25"/>
      <x:c r="KWW5865" s="25"/>
      <x:c r="KWX5865" s="25"/>
      <x:c r="KWY5865" s="25"/>
      <x:c r="KWZ5865" s="25"/>
      <x:c r="KXA5865" s="25"/>
      <x:c r="KXB5865" s="25"/>
      <x:c r="KXC5865" s="25"/>
      <x:c r="KXD5865" s="25"/>
      <x:c r="KXE5865" s="25"/>
      <x:c r="KXF5865" s="25"/>
      <x:c r="KXG5865" s="25"/>
      <x:c r="KXH5865" s="25"/>
      <x:c r="KXI5865" s="25"/>
      <x:c r="KXJ5865" s="25"/>
      <x:c r="KXK5865" s="25"/>
      <x:c r="KXL5865" s="25"/>
      <x:c r="KXM5865" s="25"/>
      <x:c r="KXN5865" s="25"/>
      <x:c r="KXO5865" s="25"/>
      <x:c r="KXP5865" s="25"/>
      <x:c r="KXQ5865" s="25"/>
      <x:c r="KXR5865" s="25"/>
      <x:c r="KXS5865" s="25"/>
      <x:c r="KXT5865" s="25"/>
      <x:c r="KXU5865" s="25"/>
      <x:c r="KXV5865" s="25"/>
      <x:c r="KXW5865" s="25"/>
      <x:c r="KXX5865" s="25"/>
      <x:c r="KXY5865" s="25"/>
      <x:c r="KXZ5865" s="25"/>
      <x:c r="KYA5865" s="25"/>
      <x:c r="KYB5865" s="25"/>
      <x:c r="KYC5865" s="25"/>
      <x:c r="KYD5865" s="25"/>
      <x:c r="KYE5865" s="25"/>
      <x:c r="KYF5865" s="25"/>
      <x:c r="KYG5865" s="25"/>
      <x:c r="KYH5865" s="25"/>
      <x:c r="KYI5865" s="25"/>
      <x:c r="KYJ5865" s="25"/>
      <x:c r="KYK5865" s="25"/>
      <x:c r="KYL5865" s="25"/>
      <x:c r="KYM5865" s="25"/>
      <x:c r="KYN5865" s="25"/>
      <x:c r="KYO5865" s="25"/>
      <x:c r="KYP5865" s="25"/>
      <x:c r="KYQ5865" s="25"/>
      <x:c r="KYR5865" s="25"/>
      <x:c r="KYS5865" s="25"/>
      <x:c r="KYT5865" s="25"/>
      <x:c r="KYU5865" s="25"/>
      <x:c r="KYV5865" s="25"/>
      <x:c r="KYW5865" s="25"/>
      <x:c r="KYX5865" s="25"/>
      <x:c r="KYY5865" s="25"/>
      <x:c r="KYZ5865" s="25"/>
      <x:c r="KZA5865" s="25"/>
      <x:c r="KZB5865" s="25"/>
      <x:c r="KZC5865" s="25"/>
      <x:c r="KZD5865" s="25"/>
      <x:c r="KZE5865" s="25"/>
      <x:c r="KZF5865" s="25"/>
      <x:c r="KZG5865" s="25"/>
      <x:c r="KZH5865" s="25"/>
      <x:c r="KZI5865" s="25"/>
      <x:c r="KZJ5865" s="25"/>
      <x:c r="KZK5865" s="25"/>
      <x:c r="KZL5865" s="25"/>
      <x:c r="KZM5865" s="25"/>
      <x:c r="KZN5865" s="25"/>
      <x:c r="KZO5865" s="25"/>
      <x:c r="KZP5865" s="25"/>
      <x:c r="KZQ5865" s="25"/>
      <x:c r="KZR5865" s="25"/>
      <x:c r="KZS5865" s="25"/>
      <x:c r="KZT5865" s="25"/>
      <x:c r="KZU5865" s="25"/>
      <x:c r="KZV5865" s="25"/>
      <x:c r="KZW5865" s="25"/>
      <x:c r="KZX5865" s="25"/>
      <x:c r="KZY5865" s="25"/>
      <x:c r="KZZ5865" s="25"/>
      <x:c r="LAA5865" s="25"/>
      <x:c r="LAB5865" s="25"/>
      <x:c r="LAC5865" s="25"/>
      <x:c r="LAD5865" s="25"/>
      <x:c r="LAE5865" s="25"/>
      <x:c r="LAF5865" s="25"/>
      <x:c r="LAG5865" s="25"/>
      <x:c r="LAH5865" s="25"/>
      <x:c r="LAI5865" s="25"/>
      <x:c r="LAJ5865" s="25"/>
      <x:c r="LAK5865" s="25"/>
      <x:c r="LAL5865" s="25"/>
      <x:c r="LAM5865" s="25"/>
      <x:c r="LAN5865" s="25"/>
      <x:c r="LAO5865" s="25"/>
      <x:c r="LAP5865" s="25"/>
      <x:c r="LAQ5865" s="25"/>
      <x:c r="LAR5865" s="25"/>
      <x:c r="LAS5865" s="25"/>
      <x:c r="LAT5865" s="25"/>
      <x:c r="LAU5865" s="25"/>
      <x:c r="LAV5865" s="25"/>
      <x:c r="LAW5865" s="25"/>
      <x:c r="LAX5865" s="25"/>
      <x:c r="LAY5865" s="25"/>
      <x:c r="LAZ5865" s="25"/>
      <x:c r="LBA5865" s="25"/>
      <x:c r="LBB5865" s="25"/>
      <x:c r="LBC5865" s="25"/>
      <x:c r="LBD5865" s="25"/>
      <x:c r="LBE5865" s="25"/>
      <x:c r="LBF5865" s="25"/>
      <x:c r="LBG5865" s="25"/>
      <x:c r="LBH5865" s="25"/>
      <x:c r="LBI5865" s="25"/>
      <x:c r="LBJ5865" s="25"/>
      <x:c r="LBK5865" s="25"/>
      <x:c r="LBL5865" s="25"/>
      <x:c r="LBM5865" s="25"/>
      <x:c r="LBN5865" s="25"/>
      <x:c r="LBO5865" s="25"/>
      <x:c r="LBP5865" s="25"/>
      <x:c r="LBQ5865" s="25"/>
      <x:c r="LBR5865" s="25"/>
      <x:c r="LBS5865" s="25"/>
      <x:c r="LBT5865" s="25"/>
      <x:c r="LBU5865" s="25"/>
      <x:c r="LBV5865" s="25"/>
      <x:c r="LBW5865" s="25"/>
      <x:c r="LBX5865" s="25"/>
      <x:c r="LBY5865" s="25"/>
      <x:c r="LBZ5865" s="25"/>
      <x:c r="LCA5865" s="25"/>
      <x:c r="LCB5865" s="25"/>
      <x:c r="LCC5865" s="25"/>
      <x:c r="LCD5865" s="25"/>
      <x:c r="LCE5865" s="25"/>
      <x:c r="LCF5865" s="25"/>
      <x:c r="LCG5865" s="25"/>
      <x:c r="LCH5865" s="25"/>
      <x:c r="LCI5865" s="25"/>
      <x:c r="LCJ5865" s="25"/>
      <x:c r="LCK5865" s="25"/>
      <x:c r="LCL5865" s="25"/>
      <x:c r="LCM5865" s="25"/>
      <x:c r="LCN5865" s="25"/>
      <x:c r="LCO5865" s="25"/>
      <x:c r="LCP5865" s="25"/>
      <x:c r="LCQ5865" s="25"/>
      <x:c r="LCR5865" s="25"/>
      <x:c r="LCS5865" s="25"/>
      <x:c r="LCT5865" s="25"/>
      <x:c r="LCU5865" s="25"/>
      <x:c r="LCV5865" s="25"/>
      <x:c r="LCW5865" s="25"/>
      <x:c r="LCX5865" s="25"/>
      <x:c r="LCY5865" s="25"/>
      <x:c r="LCZ5865" s="25"/>
      <x:c r="LDA5865" s="25"/>
      <x:c r="LDB5865" s="25"/>
      <x:c r="LDC5865" s="25"/>
      <x:c r="LDD5865" s="25"/>
      <x:c r="LDE5865" s="25"/>
      <x:c r="LDF5865" s="25"/>
      <x:c r="LDG5865" s="25"/>
      <x:c r="LDH5865" s="25"/>
      <x:c r="LDI5865" s="25"/>
      <x:c r="LDJ5865" s="25"/>
      <x:c r="LDK5865" s="25"/>
      <x:c r="LDL5865" s="25"/>
      <x:c r="LDM5865" s="25"/>
      <x:c r="LDN5865" s="25"/>
      <x:c r="LDO5865" s="25"/>
      <x:c r="LDP5865" s="25"/>
      <x:c r="LDQ5865" s="25"/>
      <x:c r="LDR5865" s="25"/>
      <x:c r="LDS5865" s="25"/>
      <x:c r="LDT5865" s="25"/>
      <x:c r="LDU5865" s="25"/>
      <x:c r="LDV5865" s="25"/>
      <x:c r="LDW5865" s="25"/>
      <x:c r="LDX5865" s="25"/>
      <x:c r="LDY5865" s="25"/>
      <x:c r="LDZ5865" s="25"/>
      <x:c r="LEA5865" s="25"/>
      <x:c r="LEB5865" s="25"/>
      <x:c r="LEC5865" s="25"/>
      <x:c r="LED5865" s="25"/>
      <x:c r="LEE5865" s="25"/>
      <x:c r="LEF5865" s="25"/>
      <x:c r="LEG5865" s="25"/>
      <x:c r="LEH5865" s="25"/>
      <x:c r="LEI5865" s="25"/>
      <x:c r="LEJ5865" s="25"/>
      <x:c r="LEK5865" s="25"/>
      <x:c r="LEL5865" s="25"/>
      <x:c r="LEM5865" s="25"/>
      <x:c r="LEN5865" s="25"/>
      <x:c r="LEO5865" s="25"/>
      <x:c r="LEP5865" s="25"/>
      <x:c r="LEQ5865" s="25"/>
      <x:c r="LER5865" s="25"/>
      <x:c r="LES5865" s="25"/>
      <x:c r="LET5865" s="25"/>
      <x:c r="LEU5865" s="25"/>
      <x:c r="LEV5865" s="25"/>
      <x:c r="LEW5865" s="25"/>
      <x:c r="LEX5865" s="25"/>
      <x:c r="LEY5865" s="25"/>
      <x:c r="LEZ5865" s="25"/>
      <x:c r="LFA5865" s="25"/>
      <x:c r="LFB5865" s="25"/>
      <x:c r="LFC5865" s="25"/>
      <x:c r="LFD5865" s="25"/>
      <x:c r="LFE5865" s="25"/>
      <x:c r="LFF5865" s="25"/>
      <x:c r="LFG5865" s="25"/>
      <x:c r="LFH5865" s="25"/>
      <x:c r="LFI5865" s="25"/>
      <x:c r="LFJ5865" s="25"/>
      <x:c r="LFK5865" s="25"/>
      <x:c r="LFL5865" s="25"/>
      <x:c r="LFM5865" s="25"/>
      <x:c r="LFN5865" s="25"/>
      <x:c r="LFO5865" s="25"/>
      <x:c r="LFP5865" s="25"/>
      <x:c r="LFQ5865" s="25"/>
      <x:c r="LFR5865" s="25"/>
      <x:c r="LFS5865" s="25"/>
      <x:c r="LFT5865" s="25"/>
      <x:c r="LFU5865" s="25"/>
      <x:c r="LFV5865" s="25"/>
      <x:c r="LFW5865" s="25"/>
      <x:c r="LFX5865" s="25"/>
      <x:c r="LFY5865" s="25"/>
      <x:c r="LFZ5865" s="25"/>
      <x:c r="LGA5865" s="25"/>
      <x:c r="LGB5865" s="25"/>
      <x:c r="LGC5865" s="25"/>
      <x:c r="LGD5865" s="25"/>
      <x:c r="LGE5865" s="25"/>
      <x:c r="LGF5865" s="25"/>
      <x:c r="LGG5865" s="25"/>
      <x:c r="LGH5865" s="25"/>
      <x:c r="LGI5865" s="25"/>
      <x:c r="LGJ5865" s="25"/>
      <x:c r="LGK5865" s="25"/>
      <x:c r="LGL5865" s="25"/>
      <x:c r="LGM5865" s="25"/>
      <x:c r="LGN5865" s="25"/>
      <x:c r="LGO5865" s="25"/>
      <x:c r="LGP5865" s="25"/>
      <x:c r="LGQ5865" s="25"/>
      <x:c r="LGR5865" s="25"/>
      <x:c r="LGS5865" s="25"/>
      <x:c r="LGT5865" s="25"/>
      <x:c r="LGU5865" s="25"/>
      <x:c r="LGV5865" s="25"/>
      <x:c r="LGW5865" s="25"/>
      <x:c r="LGX5865" s="25"/>
      <x:c r="LGY5865" s="25"/>
      <x:c r="LGZ5865" s="25"/>
      <x:c r="LHA5865" s="25"/>
      <x:c r="LHB5865" s="25"/>
      <x:c r="LHC5865" s="25"/>
      <x:c r="LHD5865" s="25"/>
      <x:c r="LHE5865" s="25"/>
      <x:c r="LHF5865" s="25"/>
      <x:c r="LHG5865" s="25"/>
      <x:c r="LHH5865" s="25"/>
      <x:c r="LHI5865" s="25"/>
      <x:c r="LHJ5865" s="25"/>
      <x:c r="LHK5865" s="25"/>
      <x:c r="LHL5865" s="25"/>
      <x:c r="LHM5865" s="25"/>
      <x:c r="LHN5865" s="25"/>
      <x:c r="LHO5865" s="25"/>
      <x:c r="LHP5865" s="25"/>
      <x:c r="LHQ5865" s="25"/>
      <x:c r="LHR5865" s="25"/>
      <x:c r="LHS5865" s="25"/>
      <x:c r="LHT5865" s="25"/>
      <x:c r="LHU5865" s="25"/>
      <x:c r="LHV5865" s="25"/>
      <x:c r="LHW5865" s="25"/>
      <x:c r="LHX5865" s="25"/>
      <x:c r="LHY5865" s="25"/>
      <x:c r="LHZ5865" s="25"/>
      <x:c r="LIA5865" s="25"/>
      <x:c r="LIB5865" s="25"/>
      <x:c r="LIC5865" s="25"/>
      <x:c r="LID5865" s="25"/>
      <x:c r="LIE5865" s="25"/>
      <x:c r="LIF5865" s="25"/>
      <x:c r="LIG5865" s="25"/>
      <x:c r="LIH5865" s="25"/>
      <x:c r="LII5865" s="25"/>
      <x:c r="LIJ5865" s="25"/>
      <x:c r="LIK5865" s="25"/>
      <x:c r="LIL5865" s="25"/>
      <x:c r="LIM5865" s="25"/>
      <x:c r="LIN5865" s="25"/>
      <x:c r="LIO5865" s="25"/>
      <x:c r="LIP5865" s="25"/>
      <x:c r="LIQ5865" s="25"/>
      <x:c r="LIR5865" s="25"/>
      <x:c r="LIS5865" s="25"/>
      <x:c r="LIT5865" s="25"/>
      <x:c r="LIU5865" s="25"/>
      <x:c r="LIV5865" s="25"/>
      <x:c r="LIW5865" s="25"/>
      <x:c r="LIX5865" s="25"/>
      <x:c r="LIY5865" s="25"/>
      <x:c r="LIZ5865" s="25"/>
      <x:c r="LJA5865" s="25"/>
      <x:c r="LJB5865" s="25"/>
      <x:c r="LJC5865" s="25"/>
      <x:c r="LJD5865" s="25"/>
      <x:c r="LJE5865" s="25"/>
      <x:c r="LJF5865" s="25"/>
      <x:c r="LJG5865" s="25"/>
      <x:c r="LJH5865" s="25"/>
      <x:c r="LJI5865" s="25"/>
      <x:c r="LJJ5865" s="25"/>
      <x:c r="LJK5865" s="25"/>
      <x:c r="LJL5865" s="25"/>
      <x:c r="LJM5865" s="25"/>
      <x:c r="LJN5865" s="25"/>
      <x:c r="LJO5865" s="25"/>
      <x:c r="LJP5865" s="25"/>
      <x:c r="LJQ5865" s="25"/>
      <x:c r="LJR5865" s="25"/>
      <x:c r="LJS5865" s="25"/>
      <x:c r="LJT5865" s="25"/>
      <x:c r="LJU5865" s="25"/>
      <x:c r="LJV5865" s="25"/>
      <x:c r="LJW5865" s="25"/>
      <x:c r="LJX5865" s="25"/>
      <x:c r="LJY5865" s="25"/>
      <x:c r="LJZ5865" s="25"/>
      <x:c r="LKA5865" s="25"/>
      <x:c r="LKB5865" s="25"/>
      <x:c r="LKC5865" s="25"/>
      <x:c r="LKD5865" s="25"/>
      <x:c r="LKE5865" s="25"/>
      <x:c r="LKF5865" s="25"/>
      <x:c r="LKG5865" s="25"/>
      <x:c r="LKH5865" s="25"/>
      <x:c r="LKI5865" s="25"/>
      <x:c r="LKJ5865" s="25"/>
      <x:c r="LKK5865" s="25"/>
      <x:c r="LKL5865" s="25"/>
      <x:c r="LKM5865" s="25"/>
      <x:c r="LKN5865" s="25"/>
      <x:c r="LKO5865" s="25"/>
      <x:c r="LKP5865" s="25"/>
      <x:c r="LKQ5865" s="25"/>
      <x:c r="LKR5865" s="25"/>
      <x:c r="LKS5865" s="25"/>
      <x:c r="LKT5865" s="25"/>
      <x:c r="LKU5865" s="25"/>
      <x:c r="LKV5865" s="25"/>
      <x:c r="LKW5865" s="25"/>
      <x:c r="LKX5865" s="25"/>
      <x:c r="LKY5865" s="25"/>
      <x:c r="LKZ5865" s="25"/>
      <x:c r="LLA5865" s="25"/>
      <x:c r="LLB5865" s="25"/>
      <x:c r="LLC5865" s="25"/>
      <x:c r="LLD5865" s="25"/>
      <x:c r="LLE5865" s="25"/>
      <x:c r="LLF5865" s="25"/>
      <x:c r="LLG5865" s="25"/>
      <x:c r="LLH5865" s="25"/>
      <x:c r="LLI5865" s="25"/>
      <x:c r="LLJ5865" s="25"/>
      <x:c r="LLK5865" s="25"/>
      <x:c r="LLL5865" s="25"/>
      <x:c r="LLM5865" s="25"/>
      <x:c r="LLN5865" s="25"/>
      <x:c r="LLO5865" s="25"/>
      <x:c r="LLP5865" s="25"/>
      <x:c r="LLQ5865" s="25"/>
      <x:c r="LLR5865" s="25"/>
      <x:c r="LLS5865" s="25"/>
      <x:c r="LLT5865" s="25"/>
      <x:c r="LLU5865" s="25"/>
      <x:c r="LLV5865" s="25"/>
      <x:c r="LLW5865" s="25"/>
      <x:c r="LLX5865" s="25"/>
      <x:c r="LLY5865" s="25"/>
      <x:c r="LLZ5865" s="25"/>
      <x:c r="LMA5865" s="25"/>
      <x:c r="LMB5865" s="25"/>
      <x:c r="LMC5865" s="25"/>
      <x:c r="LMD5865" s="25"/>
      <x:c r="LME5865" s="25"/>
      <x:c r="LMF5865" s="25"/>
      <x:c r="LMG5865" s="25"/>
      <x:c r="LMH5865" s="25"/>
      <x:c r="LMI5865" s="25"/>
      <x:c r="LMJ5865" s="25"/>
      <x:c r="LMK5865" s="25"/>
      <x:c r="LML5865" s="25"/>
      <x:c r="LMM5865" s="25"/>
      <x:c r="LMN5865" s="25"/>
      <x:c r="LMO5865" s="25"/>
      <x:c r="LMP5865" s="25"/>
      <x:c r="LMQ5865" s="25"/>
      <x:c r="LMR5865" s="25"/>
      <x:c r="LMS5865" s="25"/>
      <x:c r="LMT5865" s="25"/>
      <x:c r="LMU5865" s="25"/>
      <x:c r="LMV5865" s="25"/>
      <x:c r="LMW5865" s="25"/>
      <x:c r="LMX5865" s="25"/>
      <x:c r="LMY5865" s="25"/>
      <x:c r="LMZ5865" s="25"/>
      <x:c r="LNA5865" s="25"/>
      <x:c r="LNB5865" s="25"/>
      <x:c r="LNC5865" s="25"/>
      <x:c r="LND5865" s="25"/>
      <x:c r="LNE5865" s="25"/>
      <x:c r="LNF5865" s="25"/>
      <x:c r="LNG5865" s="25"/>
      <x:c r="LNH5865" s="25"/>
      <x:c r="LNI5865" s="25"/>
      <x:c r="LNJ5865" s="25"/>
      <x:c r="LNK5865" s="25"/>
      <x:c r="LNL5865" s="25"/>
      <x:c r="LNM5865" s="25"/>
      <x:c r="LNN5865" s="25"/>
      <x:c r="LNO5865" s="25"/>
      <x:c r="LNP5865" s="25"/>
      <x:c r="LNQ5865" s="25"/>
      <x:c r="LNR5865" s="25"/>
      <x:c r="LNS5865" s="25"/>
      <x:c r="LNT5865" s="25"/>
      <x:c r="LNU5865" s="25"/>
      <x:c r="LNV5865" s="25"/>
      <x:c r="LNW5865" s="25"/>
      <x:c r="LNX5865" s="25"/>
      <x:c r="LNY5865" s="25"/>
      <x:c r="LNZ5865" s="25"/>
      <x:c r="LOA5865" s="25"/>
      <x:c r="LOB5865" s="25"/>
      <x:c r="LOC5865" s="25"/>
      <x:c r="LOD5865" s="25"/>
      <x:c r="LOE5865" s="25"/>
      <x:c r="LOF5865" s="25"/>
      <x:c r="LOG5865" s="25"/>
      <x:c r="LOH5865" s="25"/>
      <x:c r="LOI5865" s="25"/>
      <x:c r="LOJ5865" s="25"/>
      <x:c r="LOK5865" s="25"/>
      <x:c r="LOL5865" s="25"/>
      <x:c r="LOM5865" s="25"/>
      <x:c r="LON5865" s="25"/>
      <x:c r="LOO5865" s="25"/>
      <x:c r="LOP5865" s="25"/>
      <x:c r="LOQ5865" s="25"/>
      <x:c r="LOR5865" s="25"/>
      <x:c r="LOS5865" s="25"/>
      <x:c r="LOT5865" s="25"/>
      <x:c r="LOU5865" s="25"/>
      <x:c r="LOV5865" s="25"/>
      <x:c r="LOW5865" s="25"/>
      <x:c r="LOX5865" s="25"/>
      <x:c r="LOY5865" s="25"/>
      <x:c r="LOZ5865" s="25"/>
      <x:c r="LPA5865" s="25"/>
      <x:c r="LPB5865" s="25"/>
      <x:c r="LPC5865" s="25"/>
      <x:c r="LPD5865" s="25"/>
      <x:c r="LPE5865" s="25"/>
      <x:c r="LPF5865" s="25"/>
      <x:c r="LPG5865" s="25"/>
      <x:c r="LPH5865" s="25"/>
      <x:c r="LPI5865" s="25"/>
      <x:c r="LPJ5865" s="25"/>
      <x:c r="LPK5865" s="25"/>
      <x:c r="LPL5865" s="25"/>
      <x:c r="LPM5865" s="25"/>
      <x:c r="LPN5865" s="25"/>
      <x:c r="LPO5865" s="25"/>
      <x:c r="LPP5865" s="25"/>
      <x:c r="LPQ5865" s="25"/>
      <x:c r="LPR5865" s="25"/>
      <x:c r="LPS5865" s="25"/>
      <x:c r="LPT5865" s="25"/>
      <x:c r="LPU5865" s="25"/>
      <x:c r="LPV5865" s="25"/>
      <x:c r="LPW5865" s="25"/>
      <x:c r="LPX5865" s="25"/>
      <x:c r="LPY5865" s="25"/>
      <x:c r="LPZ5865" s="25"/>
      <x:c r="LQA5865" s="25"/>
      <x:c r="LQB5865" s="25"/>
      <x:c r="LQC5865" s="25"/>
      <x:c r="LQD5865" s="25"/>
      <x:c r="LQE5865" s="25"/>
      <x:c r="LQF5865" s="25"/>
      <x:c r="LQG5865" s="25"/>
      <x:c r="LQH5865" s="25"/>
      <x:c r="LQI5865" s="25"/>
      <x:c r="LQJ5865" s="25"/>
      <x:c r="LQK5865" s="25"/>
      <x:c r="LQL5865" s="25"/>
      <x:c r="LQM5865" s="25"/>
      <x:c r="LQN5865" s="25"/>
      <x:c r="LQO5865" s="25"/>
      <x:c r="LQP5865" s="25"/>
      <x:c r="LQQ5865" s="25"/>
      <x:c r="LQR5865" s="25"/>
      <x:c r="LQS5865" s="25"/>
      <x:c r="LQT5865" s="25"/>
      <x:c r="LQU5865" s="25"/>
      <x:c r="LQV5865" s="25"/>
      <x:c r="LQW5865" s="25"/>
      <x:c r="LQX5865" s="25"/>
      <x:c r="LQY5865" s="25"/>
      <x:c r="LQZ5865" s="25"/>
      <x:c r="LRA5865" s="25"/>
      <x:c r="LRB5865" s="25"/>
      <x:c r="LRC5865" s="25"/>
      <x:c r="LRD5865" s="25"/>
      <x:c r="LRE5865" s="25"/>
      <x:c r="LRF5865" s="25"/>
      <x:c r="LRG5865" s="25"/>
      <x:c r="LRH5865" s="25"/>
      <x:c r="LRI5865" s="25"/>
      <x:c r="LRJ5865" s="25"/>
      <x:c r="LRK5865" s="25"/>
      <x:c r="LRL5865" s="25"/>
      <x:c r="LRM5865" s="25"/>
      <x:c r="LRN5865" s="25"/>
      <x:c r="LRO5865" s="25"/>
      <x:c r="LRP5865" s="25"/>
      <x:c r="LRQ5865" s="25"/>
      <x:c r="LRR5865" s="25"/>
      <x:c r="LRS5865" s="25"/>
      <x:c r="LRT5865" s="25"/>
      <x:c r="LRU5865" s="25"/>
      <x:c r="LRV5865" s="25"/>
      <x:c r="LRW5865" s="25"/>
      <x:c r="LRX5865" s="25"/>
      <x:c r="LRY5865" s="25"/>
      <x:c r="LRZ5865" s="25"/>
      <x:c r="LSA5865" s="25"/>
      <x:c r="LSB5865" s="25"/>
      <x:c r="LSC5865" s="25"/>
      <x:c r="LSD5865" s="25"/>
      <x:c r="LSE5865" s="25"/>
      <x:c r="LSF5865" s="25"/>
      <x:c r="LSG5865" s="25"/>
      <x:c r="LSH5865" s="25"/>
      <x:c r="LSI5865" s="25"/>
      <x:c r="LSJ5865" s="25"/>
      <x:c r="LSK5865" s="25"/>
      <x:c r="LSL5865" s="25"/>
      <x:c r="LSM5865" s="25"/>
      <x:c r="LSN5865" s="25"/>
      <x:c r="LSO5865" s="25"/>
      <x:c r="LSP5865" s="25"/>
      <x:c r="LSQ5865" s="25"/>
      <x:c r="LSR5865" s="25"/>
      <x:c r="LSS5865" s="25"/>
      <x:c r="LST5865" s="25"/>
      <x:c r="LSU5865" s="25"/>
      <x:c r="LSV5865" s="25"/>
      <x:c r="LSW5865" s="25"/>
      <x:c r="LSX5865" s="25"/>
      <x:c r="LSY5865" s="25"/>
      <x:c r="LSZ5865" s="25"/>
      <x:c r="LTA5865" s="25"/>
      <x:c r="LTB5865" s="25"/>
      <x:c r="LTC5865" s="25"/>
      <x:c r="LTD5865" s="25"/>
      <x:c r="LTE5865" s="25"/>
      <x:c r="LTF5865" s="25"/>
      <x:c r="LTG5865" s="25"/>
      <x:c r="LTH5865" s="25"/>
      <x:c r="LTI5865" s="25"/>
      <x:c r="LTJ5865" s="25"/>
      <x:c r="LTK5865" s="25"/>
      <x:c r="LTL5865" s="25"/>
      <x:c r="LTM5865" s="25"/>
      <x:c r="LTN5865" s="25"/>
      <x:c r="LTO5865" s="25"/>
      <x:c r="LTP5865" s="25"/>
      <x:c r="LTQ5865" s="25"/>
      <x:c r="LTR5865" s="25"/>
      <x:c r="LTS5865" s="25"/>
      <x:c r="LTT5865" s="25"/>
      <x:c r="LTU5865" s="25"/>
      <x:c r="LTV5865" s="25"/>
      <x:c r="LTW5865" s="25"/>
      <x:c r="LTX5865" s="25"/>
      <x:c r="LTY5865" s="25"/>
      <x:c r="LTZ5865" s="25"/>
      <x:c r="LUA5865" s="25"/>
      <x:c r="LUB5865" s="25"/>
      <x:c r="LUC5865" s="25"/>
      <x:c r="LUD5865" s="25"/>
      <x:c r="LUE5865" s="25"/>
      <x:c r="LUF5865" s="25"/>
      <x:c r="LUG5865" s="25"/>
      <x:c r="LUH5865" s="25"/>
      <x:c r="LUI5865" s="25"/>
      <x:c r="LUJ5865" s="25"/>
      <x:c r="LUK5865" s="25"/>
      <x:c r="LUL5865" s="25"/>
      <x:c r="LUM5865" s="25"/>
      <x:c r="LUN5865" s="25"/>
      <x:c r="LUO5865" s="25"/>
      <x:c r="LUP5865" s="25"/>
      <x:c r="LUQ5865" s="25"/>
      <x:c r="LUR5865" s="25"/>
      <x:c r="LUS5865" s="25"/>
      <x:c r="LUT5865" s="25"/>
      <x:c r="LUU5865" s="25"/>
      <x:c r="LUV5865" s="25"/>
      <x:c r="LUW5865" s="25"/>
      <x:c r="LUX5865" s="25"/>
      <x:c r="LUY5865" s="25"/>
      <x:c r="LUZ5865" s="25"/>
      <x:c r="LVA5865" s="25"/>
      <x:c r="LVB5865" s="25"/>
      <x:c r="LVC5865" s="25"/>
      <x:c r="LVD5865" s="25"/>
      <x:c r="LVE5865" s="25"/>
      <x:c r="LVF5865" s="25"/>
      <x:c r="LVG5865" s="25"/>
      <x:c r="LVH5865" s="25"/>
      <x:c r="LVI5865" s="25"/>
      <x:c r="LVJ5865" s="25"/>
      <x:c r="LVK5865" s="25"/>
      <x:c r="LVL5865" s="25"/>
      <x:c r="LVM5865" s="25"/>
      <x:c r="LVN5865" s="25"/>
      <x:c r="LVO5865" s="25"/>
      <x:c r="LVP5865" s="25"/>
      <x:c r="LVQ5865" s="25"/>
      <x:c r="LVR5865" s="25"/>
      <x:c r="LVS5865" s="25"/>
      <x:c r="LVT5865" s="25"/>
      <x:c r="LVU5865" s="25"/>
      <x:c r="LVV5865" s="25"/>
      <x:c r="LVW5865" s="25"/>
      <x:c r="LVX5865" s="25"/>
      <x:c r="LVY5865" s="25"/>
      <x:c r="LVZ5865" s="25"/>
      <x:c r="LWA5865" s="25"/>
      <x:c r="LWB5865" s="25"/>
      <x:c r="LWC5865" s="25"/>
      <x:c r="LWD5865" s="25"/>
      <x:c r="LWE5865" s="25"/>
      <x:c r="LWF5865" s="25"/>
      <x:c r="LWG5865" s="25"/>
      <x:c r="LWH5865" s="25"/>
      <x:c r="LWI5865" s="25"/>
      <x:c r="LWJ5865" s="25"/>
      <x:c r="LWK5865" s="25"/>
      <x:c r="LWL5865" s="25"/>
      <x:c r="LWM5865" s="25"/>
      <x:c r="LWN5865" s="25"/>
      <x:c r="LWO5865" s="25"/>
      <x:c r="LWP5865" s="25"/>
      <x:c r="LWQ5865" s="25"/>
      <x:c r="LWR5865" s="25"/>
      <x:c r="LWS5865" s="25"/>
      <x:c r="LWT5865" s="25"/>
      <x:c r="LWU5865" s="25"/>
      <x:c r="LWV5865" s="25"/>
      <x:c r="LWW5865" s="25"/>
      <x:c r="LWX5865" s="25"/>
      <x:c r="LWY5865" s="25"/>
      <x:c r="LWZ5865" s="25"/>
      <x:c r="LXA5865" s="25"/>
      <x:c r="LXB5865" s="25"/>
      <x:c r="LXC5865" s="25"/>
      <x:c r="LXD5865" s="25"/>
      <x:c r="LXE5865" s="25"/>
      <x:c r="LXF5865" s="25"/>
      <x:c r="LXG5865" s="25"/>
      <x:c r="LXH5865" s="25"/>
      <x:c r="LXI5865" s="25"/>
      <x:c r="LXJ5865" s="25"/>
      <x:c r="LXK5865" s="25"/>
      <x:c r="LXL5865" s="25"/>
      <x:c r="LXM5865" s="25"/>
      <x:c r="LXN5865" s="25"/>
      <x:c r="LXO5865" s="25"/>
      <x:c r="LXP5865" s="25"/>
      <x:c r="LXQ5865" s="25"/>
      <x:c r="LXR5865" s="25"/>
      <x:c r="LXS5865" s="25"/>
      <x:c r="LXT5865" s="25"/>
      <x:c r="LXU5865" s="25"/>
      <x:c r="LXV5865" s="25"/>
      <x:c r="LXW5865" s="25"/>
      <x:c r="LXX5865" s="25"/>
      <x:c r="LXY5865" s="25"/>
      <x:c r="LXZ5865" s="25"/>
      <x:c r="LYA5865" s="25"/>
      <x:c r="LYB5865" s="25"/>
      <x:c r="LYC5865" s="25"/>
      <x:c r="LYD5865" s="25"/>
      <x:c r="LYE5865" s="25"/>
      <x:c r="LYF5865" s="25"/>
      <x:c r="LYG5865" s="25"/>
      <x:c r="LYH5865" s="25"/>
      <x:c r="LYI5865" s="25"/>
      <x:c r="LYJ5865" s="25"/>
      <x:c r="LYK5865" s="25"/>
      <x:c r="LYL5865" s="25"/>
      <x:c r="LYM5865" s="25"/>
      <x:c r="LYN5865" s="25"/>
      <x:c r="LYO5865" s="25"/>
      <x:c r="LYP5865" s="25"/>
      <x:c r="LYQ5865" s="25"/>
      <x:c r="LYR5865" s="25"/>
      <x:c r="LYS5865" s="25"/>
      <x:c r="LYT5865" s="25"/>
      <x:c r="LYU5865" s="25"/>
      <x:c r="LYV5865" s="25"/>
      <x:c r="LYW5865" s="25"/>
      <x:c r="LYX5865" s="25"/>
      <x:c r="LYY5865" s="25"/>
      <x:c r="LYZ5865" s="25"/>
      <x:c r="LZA5865" s="25"/>
      <x:c r="LZB5865" s="25"/>
      <x:c r="LZC5865" s="25"/>
      <x:c r="LZD5865" s="25"/>
      <x:c r="LZE5865" s="25"/>
      <x:c r="LZF5865" s="25"/>
      <x:c r="LZG5865" s="25"/>
      <x:c r="LZH5865" s="25"/>
      <x:c r="LZI5865" s="25"/>
      <x:c r="LZJ5865" s="25"/>
      <x:c r="LZK5865" s="25"/>
      <x:c r="LZL5865" s="25"/>
      <x:c r="LZM5865" s="25"/>
      <x:c r="LZN5865" s="25"/>
      <x:c r="LZO5865" s="25"/>
      <x:c r="LZP5865" s="25"/>
      <x:c r="LZQ5865" s="25"/>
      <x:c r="LZR5865" s="25"/>
      <x:c r="LZS5865" s="25"/>
      <x:c r="LZT5865" s="25"/>
      <x:c r="LZU5865" s="25"/>
      <x:c r="LZV5865" s="25"/>
      <x:c r="LZW5865" s="25"/>
      <x:c r="LZX5865" s="25"/>
      <x:c r="LZY5865" s="25"/>
      <x:c r="LZZ5865" s="25"/>
      <x:c r="MAA5865" s="25"/>
      <x:c r="MAB5865" s="25"/>
      <x:c r="MAC5865" s="25"/>
      <x:c r="MAD5865" s="25"/>
      <x:c r="MAE5865" s="25"/>
      <x:c r="MAF5865" s="25"/>
      <x:c r="MAG5865" s="25"/>
      <x:c r="MAH5865" s="25"/>
      <x:c r="MAI5865" s="25"/>
      <x:c r="MAJ5865" s="25"/>
      <x:c r="MAK5865" s="25"/>
      <x:c r="MAL5865" s="25"/>
      <x:c r="MAM5865" s="25"/>
      <x:c r="MAN5865" s="25"/>
      <x:c r="MAO5865" s="25"/>
      <x:c r="MAP5865" s="25"/>
      <x:c r="MAQ5865" s="25"/>
      <x:c r="MAR5865" s="25"/>
      <x:c r="MAS5865" s="25"/>
      <x:c r="MAT5865" s="25"/>
      <x:c r="MAU5865" s="25"/>
      <x:c r="MAV5865" s="25"/>
      <x:c r="MAW5865" s="25"/>
      <x:c r="MAX5865" s="25"/>
      <x:c r="MAY5865" s="25"/>
      <x:c r="MAZ5865" s="25"/>
      <x:c r="MBA5865" s="25"/>
      <x:c r="MBB5865" s="25"/>
      <x:c r="MBC5865" s="25"/>
      <x:c r="MBD5865" s="25"/>
      <x:c r="MBE5865" s="25"/>
      <x:c r="MBF5865" s="25"/>
      <x:c r="MBG5865" s="25"/>
      <x:c r="MBH5865" s="25"/>
      <x:c r="MBI5865" s="25"/>
      <x:c r="MBJ5865" s="25"/>
      <x:c r="MBK5865" s="25"/>
      <x:c r="MBL5865" s="25"/>
      <x:c r="MBM5865" s="25"/>
      <x:c r="MBN5865" s="25"/>
      <x:c r="MBO5865" s="25"/>
      <x:c r="MBP5865" s="25"/>
      <x:c r="MBQ5865" s="25"/>
      <x:c r="MBR5865" s="25"/>
      <x:c r="MBS5865" s="25"/>
      <x:c r="MBT5865" s="25"/>
      <x:c r="MBU5865" s="25"/>
      <x:c r="MBV5865" s="25"/>
      <x:c r="MBW5865" s="25"/>
      <x:c r="MBX5865" s="25"/>
      <x:c r="MBY5865" s="25"/>
      <x:c r="MBZ5865" s="25"/>
      <x:c r="MCA5865" s="25"/>
      <x:c r="MCB5865" s="25"/>
      <x:c r="MCC5865" s="25"/>
      <x:c r="MCD5865" s="25"/>
      <x:c r="MCE5865" s="25"/>
      <x:c r="MCF5865" s="25"/>
      <x:c r="MCG5865" s="25"/>
      <x:c r="MCH5865" s="25"/>
      <x:c r="MCI5865" s="25"/>
      <x:c r="MCJ5865" s="25"/>
      <x:c r="MCK5865" s="25"/>
      <x:c r="MCL5865" s="25"/>
      <x:c r="MCM5865" s="25"/>
      <x:c r="MCN5865" s="25"/>
      <x:c r="MCO5865" s="25"/>
      <x:c r="MCP5865" s="25"/>
      <x:c r="MCQ5865" s="25"/>
      <x:c r="MCR5865" s="25"/>
      <x:c r="MCS5865" s="25"/>
      <x:c r="MCT5865" s="25"/>
      <x:c r="MCU5865" s="25"/>
      <x:c r="MCV5865" s="25"/>
      <x:c r="MCW5865" s="25"/>
      <x:c r="MCX5865" s="25"/>
      <x:c r="MCY5865" s="25"/>
      <x:c r="MCZ5865" s="25"/>
      <x:c r="MDA5865" s="25"/>
      <x:c r="MDB5865" s="25"/>
      <x:c r="MDC5865" s="25"/>
      <x:c r="MDD5865" s="25"/>
      <x:c r="MDE5865" s="25"/>
      <x:c r="MDF5865" s="25"/>
      <x:c r="MDG5865" s="25"/>
      <x:c r="MDH5865" s="25"/>
      <x:c r="MDI5865" s="25"/>
      <x:c r="MDJ5865" s="25"/>
      <x:c r="MDK5865" s="25"/>
      <x:c r="MDL5865" s="25"/>
      <x:c r="MDM5865" s="25"/>
      <x:c r="MDN5865" s="25"/>
      <x:c r="MDO5865" s="25"/>
      <x:c r="MDP5865" s="25"/>
      <x:c r="MDQ5865" s="25"/>
      <x:c r="MDR5865" s="25"/>
      <x:c r="MDS5865" s="25"/>
      <x:c r="MDT5865" s="25"/>
      <x:c r="MDU5865" s="25"/>
      <x:c r="MDV5865" s="25"/>
      <x:c r="MDW5865" s="25"/>
      <x:c r="MDX5865" s="25"/>
      <x:c r="MDY5865" s="25"/>
      <x:c r="MDZ5865" s="25"/>
      <x:c r="MEA5865" s="25"/>
      <x:c r="MEB5865" s="25"/>
      <x:c r="MEC5865" s="25"/>
      <x:c r="MED5865" s="25"/>
      <x:c r="MEE5865" s="25"/>
      <x:c r="MEF5865" s="25"/>
      <x:c r="MEG5865" s="25"/>
      <x:c r="MEH5865" s="25"/>
      <x:c r="MEI5865" s="25"/>
      <x:c r="MEJ5865" s="25"/>
      <x:c r="MEK5865" s="25"/>
      <x:c r="MEL5865" s="25"/>
      <x:c r="MEM5865" s="25"/>
      <x:c r="MEN5865" s="25"/>
      <x:c r="MEO5865" s="25"/>
      <x:c r="MEP5865" s="25"/>
      <x:c r="MEQ5865" s="25"/>
      <x:c r="MER5865" s="25"/>
      <x:c r="MES5865" s="25"/>
      <x:c r="MET5865" s="25"/>
      <x:c r="MEU5865" s="25"/>
      <x:c r="MEV5865" s="25"/>
      <x:c r="MEW5865" s="25"/>
      <x:c r="MEX5865" s="25"/>
      <x:c r="MEY5865" s="25"/>
      <x:c r="MEZ5865" s="25"/>
      <x:c r="MFA5865" s="25"/>
      <x:c r="MFB5865" s="25"/>
      <x:c r="MFC5865" s="25"/>
      <x:c r="MFD5865" s="25"/>
      <x:c r="MFE5865" s="25"/>
      <x:c r="MFF5865" s="25"/>
      <x:c r="MFG5865" s="25"/>
      <x:c r="MFH5865" s="25"/>
      <x:c r="MFI5865" s="25"/>
      <x:c r="MFJ5865" s="25"/>
      <x:c r="MFK5865" s="25"/>
      <x:c r="MFL5865" s="25"/>
      <x:c r="MFM5865" s="25"/>
      <x:c r="MFN5865" s="25"/>
      <x:c r="MFO5865" s="25"/>
      <x:c r="MFP5865" s="25"/>
      <x:c r="MFQ5865" s="25"/>
      <x:c r="MFR5865" s="25"/>
      <x:c r="MFS5865" s="25"/>
      <x:c r="MFT5865" s="25"/>
      <x:c r="MFU5865" s="25"/>
      <x:c r="MFV5865" s="25"/>
      <x:c r="MFW5865" s="25"/>
      <x:c r="MFX5865" s="25"/>
      <x:c r="MFY5865" s="25"/>
      <x:c r="MFZ5865" s="25"/>
      <x:c r="MGA5865" s="25"/>
      <x:c r="MGB5865" s="25"/>
      <x:c r="MGC5865" s="25"/>
      <x:c r="MGD5865" s="25"/>
      <x:c r="MGE5865" s="25"/>
      <x:c r="MGF5865" s="25"/>
      <x:c r="MGG5865" s="25"/>
      <x:c r="MGH5865" s="25"/>
      <x:c r="MGI5865" s="25"/>
      <x:c r="MGJ5865" s="25"/>
      <x:c r="MGK5865" s="25"/>
      <x:c r="MGL5865" s="25"/>
      <x:c r="MGM5865" s="25"/>
      <x:c r="MGN5865" s="25"/>
      <x:c r="MGO5865" s="25"/>
      <x:c r="MGP5865" s="25"/>
      <x:c r="MGQ5865" s="25"/>
      <x:c r="MGR5865" s="25"/>
      <x:c r="MGS5865" s="25"/>
      <x:c r="MGT5865" s="25"/>
      <x:c r="MGU5865" s="25"/>
      <x:c r="MGV5865" s="25"/>
      <x:c r="MGW5865" s="25"/>
      <x:c r="MGX5865" s="25"/>
      <x:c r="MGY5865" s="25"/>
      <x:c r="MGZ5865" s="25"/>
      <x:c r="MHA5865" s="25"/>
      <x:c r="MHB5865" s="25"/>
      <x:c r="MHC5865" s="25"/>
      <x:c r="MHD5865" s="25"/>
      <x:c r="MHE5865" s="25"/>
      <x:c r="MHF5865" s="25"/>
      <x:c r="MHG5865" s="25"/>
      <x:c r="MHH5865" s="25"/>
      <x:c r="MHI5865" s="25"/>
      <x:c r="MHJ5865" s="25"/>
      <x:c r="MHK5865" s="25"/>
      <x:c r="MHL5865" s="25"/>
      <x:c r="MHM5865" s="25"/>
      <x:c r="MHN5865" s="25"/>
      <x:c r="MHO5865" s="25"/>
      <x:c r="MHP5865" s="25"/>
      <x:c r="MHQ5865" s="25"/>
      <x:c r="MHR5865" s="25"/>
      <x:c r="MHS5865" s="25"/>
      <x:c r="MHT5865" s="25"/>
      <x:c r="MHU5865" s="25"/>
      <x:c r="MHV5865" s="25"/>
      <x:c r="MHW5865" s="25"/>
      <x:c r="MHX5865" s="25"/>
      <x:c r="MHY5865" s="25"/>
      <x:c r="MHZ5865" s="25"/>
      <x:c r="MIA5865" s="25"/>
      <x:c r="MIB5865" s="25"/>
      <x:c r="MIC5865" s="25"/>
      <x:c r="MID5865" s="25"/>
      <x:c r="MIE5865" s="25"/>
      <x:c r="MIF5865" s="25"/>
      <x:c r="MIG5865" s="25"/>
      <x:c r="MIH5865" s="25"/>
      <x:c r="MII5865" s="25"/>
      <x:c r="MIJ5865" s="25"/>
      <x:c r="MIK5865" s="25"/>
      <x:c r="MIL5865" s="25"/>
      <x:c r="MIM5865" s="25"/>
      <x:c r="MIN5865" s="25"/>
      <x:c r="MIO5865" s="25"/>
      <x:c r="MIP5865" s="25"/>
      <x:c r="MIQ5865" s="25"/>
      <x:c r="MIR5865" s="25"/>
      <x:c r="MIS5865" s="25"/>
      <x:c r="MIT5865" s="25"/>
      <x:c r="MIU5865" s="25"/>
      <x:c r="MIV5865" s="25"/>
      <x:c r="MIW5865" s="25"/>
      <x:c r="MIX5865" s="25"/>
      <x:c r="MIY5865" s="25"/>
      <x:c r="MIZ5865" s="25"/>
      <x:c r="MJA5865" s="25"/>
      <x:c r="MJB5865" s="25"/>
      <x:c r="MJC5865" s="25"/>
      <x:c r="MJD5865" s="25"/>
      <x:c r="MJE5865" s="25"/>
      <x:c r="MJF5865" s="25"/>
      <x:c r="MJG5865" s="25"/>
      <x:c r="MJH5865" s="25"/>
      <x:c r="MJI5865" s="25"/>
      <x:c r="MJJ5865" s="25"/>
      <x:c r="MJK5865" s="25"/>
      <x:c r="MJL5865" s="25"/>
      <x:c r="MJM5865" s="25"/>
      <x:c r="MJN5865" s="25"/>
      <x:c r="MJO5865" s="25"/>
      <x:c r="MJP5865" s="25"/>
      <x:c r="MJQ5865" s="25"/>
      <x:c r="MJR5865" s="25"/>
      <x:c r="MJS5865" s="25"/>
      <x:c r="MJT5865" s="25"/>
      <x:c r="MJU5865" s="25"/>
      <x:c r="MJV5865" s="25"/>
      <x:c r="MJW5865" s="25"/>
      <x:c r="MJX5865" s="25"/>
      <x:c r="MJY5865" s="25"/>
      <x:c r="MJZ5865" s="25"/>
      <x:c r="MKA5865" s="25"/>
      <x:c r="MKB5865" s="25"/>
      <x:c r="MKC5865" s="25"/>
      <x:c r="MKD5865" s="25"/>
      <x:c r="MKE5865" s="25"/>
      <x:c r="MKF5865" s="25"/>
      <x:c r="MKG5865" s="25"/>
      <x:c r="MKH5865" s="25"/>
      <x:c r="MKI5865" s="25"/>
      <x:c r="MKJ5865" s="25"/>
      <x:c r="MKK5865" s="25"/>
      <x:c r="MKL5865" s="25"/>
      <x:c r="MKM5865" s="25"/>
      <x:c r="MKN5865" s="25"/>
      <x:c r="MKO5865" s="25"/>
      <x:c r="MKP5865" s="25"/>
      <x:c r="MKQ5865" s="25"/>
      <x:c r="MKR5865" s="25"/>
      <x:c r="MKS5865" s="25"/>
      <x:c r="MKT5865" s="25"/>
      <x:c r="MKU5865" s="25"/>
      <x:c r="MKV5865" s="25"/>
      <x:c r="MKW5865" s="25"/>
      <x:c r="MKX5865" s="25"/>
      <x:c r="MKY5865" s="25"/>
      <x:c r="MKZ5865" s="25"/>
      <x:c r="MLA5865" s="25"/>
      <x:c r="MLB5865" s="25"/>
      <x:c r="MLC5865" s="25"/>
      <x:c r="MLD5865" s="25"/>
      <x:c r="MLE5865" s="25"/>
      <x:c r="MLF5865" s="25"/>
      <x:c r="MLG5865" s="25"/>
      <x:c r="MLH5865" s="25"/>
      <x:c r="MLI5865" s="25"/>
      <x:c r="MLJ5865" s="25"/>
      <x:c r="MLK5865" s="25"/>
      <x:c r="MLL5865" s="25"/>
      <x:c r="MLM5865" s="25"/>
      <x:c r="MLN5865" s="25"/>
      <x:c r="MLO5865" s="25"/>
      <x:c r="MLP5865" s="25"/>
      <x:c r="MLQ5865" s="25"/>
      <x:c r="MLR5865" s="25"/>
      <x:c r="MLS5865" s="25"/>
      <x:c r="MLT5865" s="25"/>
      <x:c r="MLU5865" s="25"/>
      <x:c r="MLV5865" s="25"/>
      <x:c r="MLW5865" s="25"/>
      <x:c r="MLX5865" s="25"/>
      <x:c r="MLY5865" s="25"/>
      <x:c r="MLZ5865" s="25"/>
      <x:c r="MMA5865" s="25"/>
      <x:c r="MMB5865" s="25"/>
      <x:c r="MMC5865" s="25"/>
      <x:c r="MMD5865" s="25"/>
      <x:c r="MME5865" s="25"/>
      <x:c r="MMF5865" s="25"/>
      <x:c r="MMG5865" s="25"/>
      <x:c r="MMH5865" s="25"/>
      <x:c r="MMI5865" s="25"/>
      <x:c r="MMJ5865" s="25"/>
      <x:c r="MMK5865" s="25"/>
      <x:c r="MML5865" s="25"/>
      <x:c r="MMM5865" s="25"/>
      <x:c r="MMN5865" s="25"/>
      <x:c r="MMO5865" s="25"/>
      <x:c r="MMP5865" s="25"/>
      <x:c r="MMQ5865" s="25"/>
      <x:c r="MMR5865" s="25"/>
      <x:c r="MMS5865" s="25"/>
      <x:c r="MMT5865" s="25"/>
      <x:c r="MMU5865" s="25"/>
      <x:c r="MMV5865" s="25"/>
      <x:c r="MMW5865" s="25"/>
      <x:c r="MMX5865" s="25"/>
      <x:c r="MMY5865" s="25"/>
      <x:c r="MMZ5865" s="25"/>
      <x:c r="MNA5865" s="25"/>
      <x:c r="MNB5865" s="25"/>
      <x:c r="MNC5865" s="25"/>
      <x:c r="MND5865" s="25"/>
      <x:c r="MNE5865" s="25"/>
      <x:c r="MNF5865" s="25"/>
      <x:c r="MNG5865" s="25"/>
      <x:c r="MNH5865" s="25"/>
      <x:c r="MNI5865" s="25"/>
      <x:c r="MNJ5865" s="25"/>
      <x:c r="MNK5865" s="25"/>
      <x:c r="MNL5865" s="25"/>
      <x:c r="MNM5865" s="25"/>
      <x:c r="MNN5865" s="25"/>
      <x:c r="MNO5865" s="25"/>
      <x:c r="MNP5865" s="25"/>
      <x:c r="MNQ5865" s="25"/>
      <x:c r="MNR5865" s="25"/>
      <x:c r="MNS5865" s="25"/>
      <x:c r="MNT5865" s="25"/>
      <x:c r="MNU5865" s="25"/>
      <x:c r="MNV5865" s="25"/>
      <x:c r="MNW5865" s="25"/>
      <x:c r="MNX5865" s="25"/>
      <x:c r="MNY5865" s="25"/>
      <x:c r="MNZ5865" s="25"/>
      <x:c r="MOA5865" s="25"/>
      <x:c r="MOB5865" s="25"/>
      <x:c r="MOC5865" s="25"/>
      <x:c r="MOD5865" s="25"/>
      <x:c r="MOE5865" s="25"/>
      <x:c r="MOF5865" s="25"/>
      <x:c r="MOG5865" s="25"/>
      <x:c r="MOH5865" s="25"/>
      <x:c r="MOI5865" s="25"/>
      <x:c r="MOJ5865" s="25"/>
      <x:c r="MOK5865" s="25"/>
      <x:c r="MOL5865" s="25"/>
      <x:c r="MOM5865" s="25"/>
      <x:c r="MON5865" s="25"/>
      <x:c r="MOO5865" s="25"/>
      <x:c r="MOP5865" s="25"/>
      <x:c r="MOQ5865" s="25"/>
      <x:c r="MOR5865" s="25"/>
      <x:c r="MOS5865" s="25"/>
      <x:c r="MOT5865" s="25"/>
      <x:c r="MOU5865" s="25"/>
      <x:c r="MOV5865" s="25"/>
      <x:c r="MOW5865" s="25"/>
      <x:c r="MOX5865" s="25"/>
      <x:c r="MOY5865" s="25"/>
      <x:c r="MOZ5865" s="25"/>
      <x:c r="MPA5865" s="25"/>
      <x:c r="MPB5865" s="25"/>
      <x:c r="MPC5865" s="25"/>
      <x:c r="MPD5865" s="25"/>
      <x:c r="MPE5865" s="25"/>
      <x:c r="MPF5865" s="25"/>
      <x:c r="MPG5865" s="25"/>
      <x:c r="MPH5865" s="25"/>
      <x:c r="MPI5865" s="25"/>
      <x:c r="MPJ5865" s="25"/>
      <x:c r="MPK5865" s="25"/>
      <x:c r="MPL5865" s="25"/>
      <x:c r="MPM5865" s="25"/>
      <x:c r="MPN5865" s="25"/>
      <x:c r="MPO5865" s="25"/>
      <x:c r="MPP5865" s="25"/>
      <x:c r="MPQ5865" s="25"/>
      <x:c r="MPR5865" s="25"/>
      <x:c r="MPS5865" s="25"/>
      <x:c r="MPT5865" s="25"/>
      <x:c r="MPU5865" s="25"/>
      <x:c r="MPV5865" s="25"/>
      <x:c r="MPW5865" s="25"/>
      <x:c r="MPX5865" s="25"/>
      <x:c r="MPY5865" s="25"/>
      <x:c r="MPZ5865" s="25"/>
      <x:c r="MQA5865" s="25"/>
      <x:c r="MQB5865" s="25"/>
      <x:c r="MQC5865" s="25"/>
      <x:c r="MQD5865" s="25"/>
      <x:c r="MQE5865" s="25"/>
      <x:c r="MQF5865" s="25"/>
      <x:c r="MQG5865" s="25"/>
      <x:c r="MQH5865" s="25"/>
      <x:c r="MQI5865" s="25"/>
      <x:c r="MQJ5865" s="25"/>
      <x:c r="MQK5865" s="25"/>
      <x:c r="MQL5865" s="25"/>
      <x:c r="MQM5865" s="25"/>
      <x:c r="MQN5865" s="25"/>
      <x:c r="MQO5865" s="25"/>
      <x:c r="MQP5865" s="25"/>
      <x:c r="MQQ5865" s="25"/>
      <x:c r="MQR5865" s="25"/>
      <x:c r="MQS5865" s="25"/>
      <x:c r="MQT5865" s="25"/>
      <x:c r="MQU5865" s="25"/>
      <x:c r="MQV5865" s="25"/>
      <x:c r="MQW5865" s="25"/>
      <x:c r="MQX5865" s="25"/>
      <x:c r="MQY5865" s="25"/>
      <x:c r="MQZ5865" s="25"/>
      <x:c r="MRA5865" s="25"/>
      <x:c r="MRB5865" s="25"/>
      <x:c r="MRC5865" s="25"/>
      <x:c r="MRD5865" s="25"/>
      <x:c r="MRE5865" s="25"/>
      <x:c r="MRF5865" s="25"/>
      <x:c r="MRG5865" s="25"/>
      <x:c r="MRH5865" s="25"/>
      <x:c r="MRI5865" s="25"/>
      <x:c r="MRJ5865" s="25"/>
      <x:c r="MRK5865" s="25"/>
      <x:c r="MRL5865" s="25"/>
      <x:c r="MRM5865" s="25"/>
      <x:c r="MRN5865" s="25"/>
      <x:c r="MRO5865" s="25"/>
      <x:c r="MRP5865" s="25"/>
      <x:c r="MRQ5865" s="25"/>
      <x:c r="MRR5865" s="25"/>
      <x:c r="MRS5865" s="25"/>
      <x:c r="MRT5865" s="25"/>
      <x:c r="MRU5865" s="25"/>
      <x:c r="MRV5865" s="25"/>
      <x:c r="MRW5865" s="25"/>
      <x:c r="MRX5865" s="25"/>
      <x:c r="MRY5865" s="25"/>
      <x:c r="MRZ5865" s="25"/>
      <x:c r="MSA5865" s="25"/>
      <x:c r="MSB5865" s="25"/>
      <x:c r="MSC5865" s="25"/>
      <x:c r="MSD5865" s="25"/>
      <x:c r="MSE5865" s="25"/>
      <x:c r="MSF5865" s="25"/>
      <x:c r="MSG5865" s="25"/>
      <x:c r="MSH5865" s="25"/>
      <x:c r="MSI5865" s="25"/>
      <x:c r="MSJ5865" s="25"/>
      <x:c r="MSK5865" s="25"/>
      <x:c r="MSL5865" s="25"/>
      <x:c r="MSM5865" s="25"/>
      <x:c r="MSN5865" s="25"/>
      <x:c r="MSO5865" s="25"/>
      <x:c r="MSP5865" s="25"/>
      <x:c r="MSQ5865" s="25"/>
      <x:c r="MSR5865" s="25"/>
      <x:c r="MSS5865" s="25"/>
      <x:c r="MST5865" s="25"/>
      <x:c r="MSU5865" s="25"/>
      <x:c r="MSV5865" s="25"/>
      <x:c r="MSW5865" s="25"/>
      <x:c r="MSX5865" s="25"/>
      <x:c r="MSY5865" s="25"/>
      <x:c r="MSZ5865" s="25"/>
      <x:c r="MTA5865" s="25"/>
      <x:c r="MTB5865" s="25"/>
      <x:c r="MTC5865" s="25"/>
      <x:c r="MTD5865" s="25"/>
      <x:c r="MTE5865" s="25"/>
      <x:c r="MTF5865" s="25"/>
      <x:c r="MTG5865" s="25"/>
      <x:c r="MTH5865" s="25"/>
      <x:c r="MTI5865" s="25"/>
      <x:c r="MTJ5865" s="25"/>
      <x:c r="MTK5865" s="25"/>
      <x:c r="MTL5865" s="25"/>
      <x:c r="MTM5865" s="25"/>
      <x:c r="MTN5865" s="25"/>
      <x:c r="MTO5865" s="25"/>
      <x:c r="MTP5865" s="25"/>
      <x:c r="MTQ5865" s="25"/>
      <x:c r="MTR5865" s="25"/>
      <x:c r="MTS5865" s="25"/>
      <x:c r="MTT5865" s="25"/>
      <x:c r="MTU5865" s="25"/>
      <x:c r="MTV5865" s="25"/>
      <x:c r="MTW5865" s="25"/>
      <x:c r="MTX5865" s="25"/>
      <x:c r="MTY5865" s="25"/>
      <x:c r="MTZ5865" s="25"/>
      <x:c r="MUA5865" s="25"/>
      <x:c r="MUB5865" s="25"/>
      <x:c r="MUC5865" s="25"/>
      <x:c r="MUD5865" s="25"/>
      <x:c r="MUE5865" s="25"/>
      <x:c r="MUF5865" s="25"/>
      <x:c r="MUG5865" s="25"/>
      <x:c r="MUH5865" s="25"/>
      <x:c r="MUI5865" s="25"/>
      <x:c r="MUJ5865" s="25"/>
      <x:c r="MUK5865" s="25"/>
      <x:c r="MUL5865" s="25"/>
      <x:c r="MUM5865" s="25"/>
      <x:c r="MUN5865" s="25"/>
      <x:c r="MUO5865" s="25"/>
      <x:c r="MUP5865" s="25"/>
      <x:c r="MUQ5865" s="25"/>
      <x:c r="MUR5865" s="25"/>
      <x:c r="MUS5865" s="25"/>
      <x:c r="MUT5865" s="25"/>
      <x:c r="MUU5865" s="25"/>
      <x:c r="MUV5865" s="25"/>
      <x:c r="MUW5865" s="25"/>
      <x:c r="MUX5865" s="25"/>
      <x:c r="MUY5865" s="25"/>
      <x:c r="MUZ5865" s="25"/>
      <x:c r="MVA5865" s="25"/>
      <x:c r="MVB5865" s="25"/>
      <x:c r="MVC5865" s="25"/>
      <x:c r="MVD5865" s="25"/>
      <x:c r="MVE5865" s="25"/>
      <x:c r="MVF5865" s="25"/>
      <x:c r="MVG5865" s="25"/>
      <x:c r="MVH5865" s="25"/>
      <x:c r="MVI5865" s="25"/>
      <x:c r="MVJ5865" s="25"/>
      <x:c r="MVK5865" s="25"/>
      <x:c r="MVL5865" s="25"/>
      <x:c r="MVM5865" s="25"/>
      <x:c r="MVN5865" s="25"/>
      <x:c r="MVO5865" s="25"/>
      <x:c r="MVP5865" s="25"/>
      <x:c r="MVQ5865" s="25"/>
      <x:c r="MVR5865" s="25"/>
      <x:c r="MVS5865" s="25"/>
      <x:c r="MVT5865" s="25"/>
      <x:c r="MVU5865" s="25"/>
      <x:c r="MVV5865" s="25"/>
      <x:c r="MVW5865" s="25"/>
      <x:c r="MVX5865" s="25"/>
      <x:c r="MVY5865" s="25"/>
      <x:c r="MVZ5865" s="25"/>
      <x:c r="MWA5865" s="25"/>
      <x:c r="MWB5865" s="25"/>
      <x:c r="MWC5865" s="25"/>
      <x:c r="MWD5865" s="25"/>
      <x:c r="MWE5865" s="25"/>
      <x:c r="MWF5865" s="25"/>
      <x:c r="MWG5865" s="25"/>
      <x:c r="MWH5865" s="25"/>
      <x:c r="MWI5865" s="25"/>
      <x:c r="MWJ5865" s="25"/>
      <x:c r="MWK5865" s="25"/>
      <x:c r="MWL5865" s="25"/>
      <x:c r="MWM5865" s="25"/>
      <x:c r="MWN5865" s="25"/>
      <x:c r="MWO5865" s="25"/>
      <x:c r="MWP5865" s="25"/>
      <x:c r="MWQ5865" s="25"/>
      <x:c r="MWR5865" s="25"/>
      <x:c r="MWS5865" s="25"/>
      <x:c r="MWT5865" s="25"/>
      <x:c r="MWU5865" s="25"/>
      <x:c r="MWV5865" s="25"/>
      <x:c r="MWW5865" s="25"/>
      <x:c r="MWX5865" s="25"/>
      <x:c r="MWY5865" s="25"/>
      <x:c r="MWZ5865" s="25"/>
      <x:c r="MXA5865" s="25"/>
      <x:c r="MXB5865" s="25"/>
      <x:c r="MXC5865" s="25"/>
      <x:c r="MXD5865" s="25"/>
      <x:c r="MXE5865" s="25"/>
      <x:c r="MXF5865" s="25"/>
      <x:c r="MXG5865" s="25"/>
      <x:c r="MXH5865" s="25"/>
      <x:c r="MXI5865" s="25"/>
      <x:c r="MXJ5865" s="25"/>
      <x:c r="MXK5865" s="25"/>
      <x:c r="MXL5865" s="25"/>
      <x:c r="MXM5865" s="25"/>
      <x:c r="MXN5865" s="25"/>
      <x:c r="MXO5865" s="25"/>
      <x:c r="MXP5865" s="25"/>
      <x:c r="MXQ5865" s="25"/>
      <x:c r="MXR5865" s="25"/>
      <x:c r="MXS5865" s="25"/>
      <x:c r="MXT5865" s="25"/>
      <x:c r="MXU5865" s="25"/>
      <x:c r="MXV5865" s="25"/>
      <x:c r="MXW5865" s="25"/>
      <x:c r="MXX5865" s="25"/>
      <x:c r="MXY5865" s="25"/>
      <x:c r="MXZ5865" s="25"/>
      <x:c r="MYA5865" s="25"/>
      <x:c r="MYB5865" s="25"/>
      <x:c r="MYC5865" s="25"/>
      <x:c r="MYD5865" s="25"/>
      <x:c r="MYE5865" s="25"/>
      <x:c r="MYF5865" s="25"/>
      <x:c r="MYG5865" s="25"/>
      <x:c r="MYH5865" s="25"/>
      <x:c r="MYI5865" s="25"/>
      <x:c r="MYJ5865" s="25"/>
      <x:c r="MYK5865" s="25"/>
      <x:c r="MYL5865" s="25"/>
      <x:c r="MYM5865" s="25"/>
      <x:c r="MYN5865" s="25"/>
      <x:c r="MYO5865" s="25"/>
      <x:c r="MYP5865" s="25"/>
      <x:c r="MYQ5865" s="25"/>
      <x:c r="MYR5865" s="25"/>
      <x:c r="MYS5865" s="25"/>
      <x:c r="MYT5865" s="25"/>
      <x:c r="MYU5865" s="25"/>
      <x:c r="MYV5865" s="25"/>
      <x:c r="MYW5865" s="25"/>
      <x:c r="MYX5865" s="25"/>
      <x:c r="MYY5865" s="25"/>
      <x:c r="MYZ5865" s="25"/>
      <x:c r="MZA5865" s="25"/>
      <x:c r="MZB5865" s="25"/>
      <x:c r="MZC5865" s="25"/>
      <x:c r="MZD5865" s="25"/>
      <x:c r="MZE5865" s="25"/>
      <x:c r="MZF5865" s="25"/>
      <x:c r="MZG5865" s="25"/>
      <x:c r="MZH5865" s="25"/>
      <x:c r="MZI5865" s="25"/>
      <x:c r="MZJ5865" s="25"/>
      <x:c r="MZK5865" s="25"/>
      <x:c r="MZL5865" s="25"/>
      <x:c r="MZM5865" s="25"/>
      <x:c r="MZN5865" s="25"/>
      <x:c r="MZO5865" s="25"/>
      <x:c r="MZP5865" s="25"/>
      <x:c r="MZQ5865" s="25"/>
      <x:c r="MZR5865" s="25"/>
      <x:c r="MZS5865" s="25"/>
      <x:c r="MZT5865" s="25"/>
      <x:c r="MZU5865" s="25"/>
      <x:c r="MZV5865" s="25"/>
      <x:c r="MZW5865" s="25"/>
      <x:c r="MZX5865" s="25"/>
      <x:c r="MZY5865" s="25"/>
      <x:c r="MZZ5865" s="25"/>
      <x:c r="NAA5865" s="25"/>
      <x:c r="NAB5865" s="25"/>
      <x:c r="NAC5865" s="25"/>
      <x:c r="NAD5865" s="25"/>
      <x:c r="NAE5865" s="25"/>
      <x:c r="NAF5865" s="25"/>
      <x:c r="NAG5865" s="25"/>
      <x:c r="NAH5865" s="25"/>
      <x:c r="NAI5865" s="25"/>
      <x:c r="NAJ5865" s="25"/>
      <x:c r="NAK5865" s="25"/>
      <x:c r="NAL5865" s="25"/>
      <x:c r="NAM5865" s="25"/>
      <x:c r="NAN5865" s="25"/>
      <x:c r="NAO5865" s="25"/>
      <x:c r="NAP5865" s="25"/>
      <x:c r="NAQ5865" s="25"/>
      <x:c r="NAR5865" s="25"/>
      <x:c r="NAS5865" s="25"/>
      <x:c r="NAT5865" s="25"/>
      <x:c r="NAU5865" s="25"/>
      <x:c r="NAV5865" s="25"/>
      <x:c r="NAW5865" s="25"/>
      <x:c r="NAX5865" s="25"/>
      <x:c r="NAY5865" s="25"/>
      <x:c r="NAZ5865" s="25"/>
      <x:c r="NBA5865" s="25"/>
      <x:c r="NBB5865" s="25"/>
      <x:c r="NBC5865" s="25"/>
      <x:c r="NBD5865" s="25"/>
      <x:c r="NBE5865" s="25"/>
      <x:c r="NBF5865" s="25"/>
      <x:c r="NBG5865" s="25"/>
      <x:c r="NBH5865" s="25"/>
      <x:c r="NBI5865" s="25"/>
      <x:c r="NBJ5865" s="25"/>
      <x:c r="NBK5865" s="25"/>
      <x:c r="NBL5865" s="25"/>
      <x:c r="NBM5865" s="25"/>
      <x:c r="NBN5865" s="25"/>
      <x:c r="NBO5865" s="25"/>
      <x:c r="NBP5865" s="25"/>
      <x:c r="NBQ5865" s="25"/>
      <x:c r="NBR5865" s="25"/>
      <x:c r="NBS5865" s="25"/>
      <x:c r="NBT5865" s="25"/>
      <x:c r="NBU5865" s="25"/>
      <x:c r="NBV5865" s="25"/>
      <x:c r="NBW5865" s="25"/>
      <x:c r="NBX5865" s="25"/>
      <x:c r="NBY5865" s="25"/>
      <x:c r="NBZ5865" s="25"/>
      <x:c r="NCA5865" s="25"/>
      <x:c r="NCB5865" s="25"/>
      <x:c r="NCC5865" s="25"/>
      <x:c r="NCD5865" s="25"/>
      <x:c r="NCE5865" s="25"/>
      <x:c r="NCF5865" s="25"/>
      <x:c r="NCG5865" s="25"/>
      <x:c r="NCH5865" s="25"/>
      <x:c r="NCI5865" s="25"/>
      <x:c r="NCJ5865" s="25"/>
      <x:c r="NCK5865" s="25"/>
      <x:c r="NCL5865" s="25"/>
      <x:c r="NCM5865" s="25"/>
      <x:c r="NCN5865" s="25"/>
      <x:c r="NCO5865" s="25"/>
      <x:c r="NCP5865" s="25"/>
      <x:c r="NCQ5865" s="25"/>
      <x:c r="NCR5865" s="25"/>
      <x:c r="NCS5865" s="25"/>
      <x:c r="NCT5865" s="25"/>
      <x:c r="NCU5865" s="25"/>
      <x:c r="NCV5865" s="25"/>
      <x:c r="NCW5865" s="25"/>
      <x:c r="NCX5865" s="25"/>
      <x:c r="NCY5865" s="25"/>
      <x:c r="NCZ5865" s="25"/>
      <x:c r="NDA5865" s="25"/>
      <x:c r="NDB5865" s="25"/>
      <x:c r="NDC5865" s="25"/>
      <x:c r="NDD5865" s="25"/>
      <x:c r="NDE5865" s="25"/>
      <x:c r="NDF5865" s="25"/>
      <x:c r="NDG5865" s="25"/>
      <x:c r="NDH5865" s="25"/>
      <x:c r="NDI5865" s="25"/>
      <x:c r="NDJ5865" s="25"/>
      <x:c r="NDK5865" s="25"/>
      <x:c r="NDL5865" s="25"/>
      <x:c r="NDM5865" s="25"/>
      <x:c r="NDN5865" s="25"/>
      <x:c r="NDO5865" s="25"/>
      <x:c r="NDP5865" s="25"/>
      <x:c r="NDQ5865" s="25"/>
      <x:c r="NDR5865" s="25"/>
      <x:c r="NDS5865" s="25"/>
      <x:c r="NDT5865" s="25"/>
      <x:c r="NDU5865" s="25"/>
      <x:c r="NDV5865" s="25"/>
      <x:c r="NDW5865" s="25"/>
      <x:c r="NDX5865" s="25"/>
      <x:c r="NDY5865" s="25"/>
      <x:c r="NDZ5865" s="25"/>
      <x:c r="NEA5865" s="25"/>
      <x:c r="NEB5865" s="25"/>
      <x:c r="NEC5865" s="25"/>
      <x:c r="NED5865" s="25"/>
      <x:c r="NEE5865" s="25"/>
      <x:c r="NEF5865" s="25"/>
      <x:c r="NEG5865" s="25"/>
      <x:c r="NEH5865" s="25"/>
      <x:c r="NEI5865" s="25"/>
      <x:c r="NEJ5865" s="25"/>
      <x:c r="NEK5865" s="25"/>
      <x:c r="NEL5865" s="25"/>
      <x:c r="NEM5865" s="25"/>
      <x:c r="NEN5865" s="25"/>
      <x:c r="NEO5865" s="25"/>
      <x:c r="NEP5865" s="25"/>
      <x:c r="NEQ5865" s="25"/>
      <x:c r="NER5865" s="25"/>
      <x:c r="NES5865" s="25"/>
      <x:c r="NET5865" s="25"/>
      <x:c r="NEU5865" s="25"/>
      <x:c r="NEV5865" s="25"/>
      <x:c r="NEW5865" s="25"/>
      <x:c r="NEX5865" s="25"/>
      <x:c r="NEY5865" s="25"/>
      <x:c r="NEZ5865" s="25"/>
      <x:c r="NFA5865" s="25"/>
      <x:c r="NFB5865" s="25"/>
      <x:c r="NFC5865" s="25"/>
      <x:c r="NFD5865" s="25"/>
      <x:c r="NFE5865" s="25"/>
      <x:c r="NFF5865" s="25"/>
      <x:c r="NFG5865" s="25"/>
      <x:c r="NFH5865" s="25"/>
      <x:c r="NFI5865" s="25"/>
      <x:c r="NFJ5865" s="25"/>
      <x:c r="NFK5865" s="25"/>
      <x:c r="NFL5865" s="25"/>
      <x:c r="NFM5865" s="25"/>
      <x:c r="NFN5865" s="25"/>
      <x:c r="NFO5865" s="25"/>
      <x:c r="NFP5865" s="25"/>
      <x:c r="NFQ5865" s="25"/>
      <x:c r="NFR5865" s="25"/>
      <x:c r="NFS5865" s="25"/>
      <x:c r="NFT5865" s="25"/>
      <x:c r="NFU5865" s="25"/>
      <x:c r="NFV5865" s="25"/>
      <x:c r="NFW5865" s="25"/>
      <x:c r="NFX5865" s="25"/>
      <x:c r="NFY5865" s="25"/>
      <x:c r="NFZ5865" s="25"/>
      <x:c r="NGA5865" s="25"/>
      <x:c r="NGB5865" s="25"/>
      <x:c r="NGC5865" s="25"/>
      <x:c r="NGD5865" s="25"/>
      <x:c r="NGE5865" s="25"/>
      <x:c r="NGF5865" s="25"/>
      <x:c r="NGG5865" s="25"/>
      <x:c r="NGH5865" s="25"/>
      <x:c r="NGI5865" s="25"/>
      <x:c r="NGJ5865" s="25"/>
      <x:c r="NGK5865" s="25"/>
      <x:c r="NGL5865" s="25"/>
      <x:c r="NGM5865" s="25"/>
      <x:c r="NGN5865" s="25"/>
      <x:c r="NGO5865" s="25"/>
      <x:c r="NGP5865" s="25"/>
      <x:c r="NGQ5865" s="25"/>
      <x:c r="NGR5865" s="25"/>
      <x:c r="NGS5865" s="25"/>
      <x:c r="NGT5865" s="25"/>
      <x:c r="NGU5865" s="25"/>
      <x:c r="NGV5865" s="25"/>
      <x:c r="NGW5865" s="25"/>
      <x:c r="NGX5865" s="25"/>
      <x:c r="NGY5865" s="25"/>
      <x:c r="NGZ5865" s="25"/>
      <x:c r="NHA5865" s="25"/>
      <x:c r="NHB5865" s="25"/>
      <x:c r="NHC5865" s="25"/>
      <x:c r="NHD5865" s="25"/>
      <x:c r="NHE5865" s="25"/>
      <x:c r="NHF5865" s="25"/>
      <x:c r="NHG5865" s="25"/>
      <x:c r="NHH5865" s="25"/>
      <x:c r="NHI5865" s="25"/>
      <x:c r="NHJ5865" s="25"/>
      <x:c r="NHK5865" s="25"/>
      <x:c r="NHL5865" s="25"/>
      <x:c r="NHM5865" s="25"/>
      <x:c r="NHN5865" s="25"/>
      <x:c r="NHO5865" s="25"/>
      <x:c r="NHP5865" s="25"/>
      <x:c r="NHQ5865" s="25"/>
      <x:c r="NHR5865" s="25"/>
      <x:c r="NHS5865" s="25"/>
      <x:c r="NHT5865" s="25"/>
      <x:c r="NHU5865" s="25"/>
      <x:c r="NHV5865" s="25"/>
      <x:c r="NHW5865" s="25"/>
      <x:c r="NHX5865" s="25"/>
      <x:c r="NHY5865" s="25"/>
      <x:c r="NHZ5865" s="25"/>
      <x:c r="NIA5865" s="25"/>
      <x:c r="NIB5865" s="25"/>
      <x:c r="NIC5865" s="25"/>
      <x:c r="NID5865" s="25"/>
      <x:c r="NIE5865" s="25"/>
      <x:c r="NIF5865" s="25"/>
      <x:c r="NIG5865" s="25"/>
      <x:c r="NIH5865" s="25"/>
      <x:c r="NII5865" s="25"/>
      <x:c r="NIJ5865" s="25"/>
      <x:c r="NIK5865" s="25"/>
      <x:c r="NIL5865" s="25"/>
      <x:c r="NIM5865" s="25"/>
      <x:c r="NIN5865" s="25"/>
      <x:c r="NIO5865" s="25"/>
      <x:c r="NIP5865" s="25"/>
      <x:c r="NIQ5865" s="25"/>
      <x:c r="NIR5865" s="25"/>
      <x:c r="NIS5865" s="25"/>
      <x:c r="NIT5865" s="25"/>
      <x:c r="NIU5865" s="25"/>
      <x:c r="NIV5865" s="25"/>
      <x:c r="NIW5865" s="25"/>
      <x:c r="NIX5865" s="25"/>
      <x:c r="NIY5865" s="25"/>
      <x:c r="NIZ5865" s="25"/>
      <x:c r="NJA5865" s="25"/>
      <x:c r="NJB5865" s="25"/>
      <x:c r="NJC5865" s="25"/>
      <x:c r="NJD5865" s="25"/>
      <x:c r="NJE5865" s="25"/>
      <x:c r="NJF5865" s="25"/>
      <x:c r="NJG5865" s="25"/>
      <x:c r="NJH5865" s="25"/>
      <x:c r="NJI5865" s="25"/>
      <x:c r="NJJ5865" s="25"/>
      <x:c r="NJK5865" s="25"/>
      <x:c r="NJL5865" s="25"/>
      <x:c r="NJM5865" s="25"/>
      <x:c r="NJN5865" s="25"/>
      <x:c r="NJO5865" s="25"/>
      <x:c r="NJP5865" s="25"/>
      <x:c r="NJQ5865" s="25"/>
      <x:c r="NJR5865" s="25"/>
      <x:c r="NJS5865" s="25"/>
      <x:c r="NJT5865" s="25"/>
      <x:c r="NJU5865" s="25"/>
      <x:c r="NJV5865" s="25"/>
      <x:c r="NJW5865" s="25"/>
      <x:c r="NJX5865" s="25"/>
      <x:c r="NJY5865" s="25"/>
      <x:c r="NJZ5865" s="25"/>
      <x:c r="NKA5865" s="25"/>
      <x:c r="NKB5865" s="25"/>
      <x:c r="NKC5865" s="25"/>
      <x:c r="NKD5865" s="25"/>
      <x:c r="NKE5865" s="25"/>
      <x:c r="NKF5865" s="25"/>
      <x:c r="NKG5865" s="25"/>
      <x:c r="NKH5865" s="25"/>
      <x:c r="NKI5865" s="25"/>
      <x:c r="NKJ5865" s="25"/>
      <x:c r="NKK5865" s="25"/>
      <x:c r="NKL5865" s="25"/>
      <x:c r="NKM5865" s="25"/>
      <x:c r="NKN5865" s="25"/>
      <x:c r="NKO5865" s="25"/>
      <x:c r="NKP5865" s="25"/>
      <x:c r="NKQ5865" s="25"/>
      <x:c r="NKR5865" s="25"/>
      <x:c r="NKS5865" s="25"/>
      <x:c r="NKT5865" s="25"/>
      <x:c r="NKU5865" s="25"/>
      <x:c r="NKV5865" s="25"/>
      <x:c r="NKW5865" s="25"/>
      <x:c r="NKX5865" s="25"/>
      <x:c r="NKY5865" s="25"/>
      <x:c r="NKZ5865" s="25"/>
      <x:c r="NLA5865" s="25"/>
      <x:c r="NLB5865" s="25"/>
      <x:c r="NLC5865" s="25"/>
      <x:c r="NLD5865" s="25"/>
      <x:c r="NLE5865" s="25"/>
      <x:c r="NLF5865" s="25"/>
      <x:c r="NLG5865" s="25"/>
      <x:c r="NLH5865" s="25"/>
      <x:c r="NLI5865" s="25"/>
      <x:c r="NLJ5865" s="25"/>
      <x:c r="NLK5865" s="25"/>
      <x:c r="NLL5865" s="25"/>
      <x:c r="NLM5865" s="25"/>
      <x:c r="NLN5865" s="25"/>
      <x:c r="NLO5865" s="25"/>
      <x:c r="NLP5865" s="25"/>
      <x:c r="NLQ5865" s="25"/>
      <x:c r="NLR5865" s="25"/>
      <x:c r="NLS5865" s="25"/>
      <x:c r="NLT5865" s="25"/>
      <x:c r="NLU5865" s="25"/>
      <x:c r="NLV5865" s="25"/>
      <x:c r="NLW5865" s="25"/>
      <x:c r="NLX5865" s="25"/>
      <x:c r="NLY5865" s="25"/>
      <x:c r="NLZ5865" s="25"/>
      <x:c r="NMA5865" s="25"/>
      <x:c r="NMB5865" s="25"/>
      <x:c r="NMC5865" s="25"/>
      <x:c r="NMD5865" s="25"/>
      <x:c r="NME5865" s="25"/>
      <x:c r="NMF5865" s="25"/>
      <x:c r="NMG5865" s="25"/>
      <x:c r="NMH5865" s="25"/>
      <x:c r="NMI5865" s="25"/>
      <x:c r="NMJ5865" s="25"/>
      <x:c r="NMK5865" s="25"/>
      <x:c r="NML5865" s="25"/>
      <x:c r="NMM5865" s="25"/>
      <x:c r="NMN5865" s="25"/>
      <x:c r="NMO5865" s="25"/>
      <x:c r="NMP5865" s="25"/>
      <x:c r="NMQ5865" s="25"/>
      <x:c r="NMR5865" s="25"/>
      <x:c r="NMS5865" s="25"/>
      <x:c r="NMT5865" s="25"/>
      <x:c r="NMU5865" s="25"/>
      <x:c r="NMV5865" s="25"/>
      <x:c r="NMW5865" s="25"/>
      <x:c r="NMX5865" s="25"/>
      <x:c r="NMY5865" s="25"/>
      <x:c r="NMZ5865" s="25"/>
      <x:c r="NNA5865" s="25"/>
      <x:c r="NNB5865" s="25"/>
      <x:c r="NNC5865" s="25"/>
      <x:c r="NND5865" s="25"/>
      <x:c r="NNE5865" s="25"/>
      <x:c r="NNF5865" s="25"/>
      <x:c r="NNG5865" s="25"/>
      <x:c r="NNH5865" s="25"/>
      <x:c r="NNI5865" s="25"/>
      <x:c r="NNJ5865" s="25"/>
      <x:c r="NNK5865" s="25"/>
      <x:c r="NNL5865" s="25"/>
      <x:c r="NNM5865" s="25"/>
      <x:c r="NNN5865" s="25"/>
      <x:c r="NNO5865" s="25"/>
      <x:c r="NNP5865" s="25"/>
      <x:c r="NNQ5865" s="25"/>
      <x:c r="NNR5865" s="25"/>
      <x:c r="NNS5865" s="25"/>
      <x:c r="NNT5865" s="25"/>
      <x:c r="NNU5865" s="25"/>
      <x:c r="NNV5865" s="25"/>
      <x:c r="NNW5865" s="25"/>
      <x:c r="NNX5865" s="25"/>
      <x:c r="NNY5865" s="25"/>
      <x:c r="NNZ5865" s="25"/>
      <x:c r="NOA5865" s="25"/>
      <x:c r="NOB5865" s="25"/>
      <x:c r="NOC5865" s="25"/>
      <x:c r="NOD5865" s="25"/>
      <x:c r="NOE5865" s="25"/>
      <x:c r="NOF5865" s="25"/>
      <x:c r="NOG5865" s="25"/>
      <x:c r="NOH5865" s="25"/>
      <x:c r="NOI5865" s="25"/>
      <x:c r="NOJ5865" s="25"/>
      <x:c r="NOK5865" s="25"/>
      <x:c r="NOL5865" s="25"/>
      <x:c r="NOM5865" s="25"/>
      <x:c r="NON5865" s="25"/>
      <x:c r="NOO5865" s="25"/>
      <x:c r="NOP5865" s="25"/>
      <x:c r="NOQ5865" s="25"/>
      <x:c r="NOR5865" s="25"/>
      <x:c r="NOS5865" s="25"/>
      <x:c r="NOT5865" s="25"/>
      <x:c r="NOU5865" s="25"/>
      <x:c r="NOV5865" s="25"/>
      <x:c r="NOW5865" s="25"/>
      <x:c r="NOX5865" s="25"/>
      <x:c r="NOY5865" s="25"/>
      <x:c r="NOZ5865" s="25"/>
      <x:c r="NPA5865" s="25"/>
      <x:c r="NPB5865" s="25"/>
      <x:c r="NPC5865" s="25"/>
      <x:c r="NPD5865" s="25"/>
      <x:c r="NPE5865" s="25"/>
      <x:c r="NPF5865" s="25"/>
      <x:c r="NPG5865" s="25"/>
      <x:c r="NPH5865" s="25"/>
      <x:c r="NPI5865" s="25"/>
      <x:c r="NPJ5865" s="25"/>
      <x:c r="NPK5865" s="25"/>
      <x:c r="NPL5865" s="25"/>
      <x:c r="NPM5865" s="25"/>
      <x:c r="NPN5865" s="25"/>
      <x:c r="NPO5865" s="25"/>
      <x:c r="NPP5865" s="25"/>
      <x:c r="NPQ5865" s="25"/>
      <x:c r="NPR5865" s="25"/>
      <x:c r="NPS5865" s="25"/>
      <x:c r="NPT5865" s="25"/>
      <x:c r="NPU5865" s="25"/>
      <x:c r="NPV5865" s="25"/>
      <x:c r="NPW5865" s="25"/>
      <x:c r="NPX5865" s="25"/>
      <x:c r="NPY5865" s="25"/>
      <x:c r="NPZ5865" s="25"/>
      <x:c r="NQA5865" s="25"/>
      <x:c r="NQB5865" s="25"/>
      <x:c r="NQC5865" s="25"/>
      <x:c r="NQD5865" s="25"/>
      <x:c r="NQE5865" s="25"/>
      <x:c r="NQF5865" s="25"/>
      <x:c r="NQG5865" s="25"/>
      <x:c r="NQH5865" s="25"/>
      <x:c r="NQI5865" s="25"/>
      <x:c r="NQJ5865" s="25"/>
      <x:c r="NQK5865" s="25"/>
      <x:c r="NQL5865" s="25"/>
      <x:c r="NQM5865" s="25"/>
      <x:c r="NQN5865" s="25"/>
      <x:c r="NQO5865" s="25"/>
      <x:c r="NQP5865" s="25"/>
      <x:c r="NQQ5865" s="25"/>
      <x:c r="NQR5865" s="25"/>
      <x:c r="NQS5865" s="25"/>
      <x:c r="NQT5865" s="25"/>
      <x:c r="NQU5865" s="25"/>
      <x:c r="NQV5865" s="25"/>
      <x:c r="NQW5865" s="25"/>
      <x:c r="NQX5865" s="25"/>
      <x:c r="NQY5865" s="25"/>
      <x:c r="NQZ5865" s="25"/>
      <x:c r="NRA5865" s="25"/>
      <x:c r="NRB5865" s="25"/>
      <x:c r="NRC5865" s="25"/>
      <x:c r="NRD5865" s="25"/>
      <x:c r="NRE5865" s="25"/>
      <x:c r="NRF5865" s="25"/>
      <x:c r="NRG5865" s="25"/>
      <x:c r="NRH5865" s="25"/>
      <x:c r="NRI5865" s="25"/>
      <x:c r="NRJ5865" s="25"/>
      <x:c r="NRK5865" s="25"/>
      <x:c r="NRL5865" s="25"/>
      <x:c r="NRM5865" s="25"/>
      <x:c r="NRN5865" s="25"/>
      <x:c r="NRO5865" s="25"/>
      <x:c r="NRP5865" s="25"/>
      <x:c r="NRQ5865" s="25"/>
      <x:c r="NRR5865" s="25"/>
      <x:c r="NRS5865" s="25"/>
      <x:c r="NRT5865" s="25"/>
      <x:c r="NRU5865" s="25"/>
      <x:c r="NRV5865" s="25"/>
      <x:c r="NRW5865" s="25"/>
      <x:c r="NRX5865" s="25"/>
      <x:c r="NRY5865" s="25"/>
      <x:c r="NRZ5865" s="25"/>
      <x:c r="NSA5865" s="25"/>
      <x:c r="NSB5865" s="25"/>
      <x:c r="NSC5865" s="25"/>
      <x:c r="NSD5865" s="25"/>
      <x:c r="NSE5865" s="25"/>
      <x:c r="NSF5865" s="25"/>
      <x:c r="NSG5865" s="25"/>
      <x:c r="NSH5865" s="25"/>
      <x:c r="NSI5865" s="25"/>
      <x:c r="NSJ5865" s="25"/>
      <x:c r="NSK5865" s="25"/>
      <x:c r="NSL5865" s="25"/>
      <x:c r="NSM5865" s="25"/>
      <x:c r="NSN5865" s="25"/>
      <x:c r="NSO5865" s="25"/>
      <x:c r="NSP5865" s="25"/>
      <x:c r="NSQ5865" s="25"/>
      <x:c r="NSR5865" s="25"/>
      <x:c r="NSS5865" s="25"/>
      <x:c r="NST5865" s="25"/>
      <x:c r="NSU5865" s="25"/>
      <x:c r="NSV5865" s="25"/>
      <x:c r="NSW5865" s="25"/>
      <x:c r="NSX5865" s="25"/>
      <x:c r="NSY5865" s="25"/>
      <x:c r="NSZ5865" s="25"/>
      <x:c r="NTA5865" s="25"/>
      <x:c r="NTB5865" s="25"/>
      <x:c r="NTC5865" s="25"/>
      <x:c r="NTD5865" s="25"/>
      <x:c r="NTE5865" s="25"/>
      <x:c r="NTF5865" s="25"/>
      <x:c r="NTG5865" s="25"/>
      <x:c r="NTH5865" s="25"/>
      <x:c r="NTI5865" s="25"/>
      <x:c r="NTJ5865" s="25"/>
      <x:c r="NTK5865" s="25"/>
      <x:c r="NTL5865" s="25"/>
      <x:c r="NTM5865" s="25"/>
      <x:c r="NTN5865" s="25"/>
      <x:c r="NTO5865" s="25"/>
      <x:c r="NTP5865" s="25"/>
      <x:c r="NTQ5865" s="25"/>
      <x:c r="NTR5865" s="25"/>
      <x:c r="NTS5865" s="25"/>
      <x:c r="NTT5865" s="25"/>
      <x:c r="NTU5865" s="25"/>
      <x:c r="NTV5865" s="25"/>
      <x:c r="NTW5865" s="25"/>
      <x:c r="NTX5865" s="25"/>
      <x:c r="NTY5865" s="25"/>
      <x:c r="NTZ5865" s="25"/>
      <x:c r="NUA5865" s="25"/>
      <x:c r="NUB5865" s="25"/>
      <x:c r="NUC5865" s="25"/>
      <x:c r="NUD5865" s="25"/>
      <x:c r="NUE5865" s="25"/>
      <x:c r="NUF5865" s="25"/>
      <x:c r="NUG5865" s="25"/>
      <x:c r="NUH5865" s="25"/>
      <x:c r="NUI5865" s="25"/>
      <x:c r="NUJ5865" s="25"/>
      <x:c r="NUK5865" s="25"/>
      <x:c r="NUL5865" s="25"/>
      <x:c r="NUM5865" s="25"/>
      <x:c r="NUN5865" s="25"/>
      <x:c r="NUO5865" s="25"/>
      <x:c r="NUP5865" s="25"/>
      <x:c r="NUQ5865" s="25"/>
      <x:c r="NUR5865" s="25"/>
      <x:c r="NUS5865" s="25"/>
      <x:c r="NUT5865" s="25"/>
      <x:c r="NUU5865" s="25"/>
      <x:c r="NUV5865" s="25"/>
      <x:c r="NUW5865" s="25"/>
      <x:c r="NUX5865" s="25"/>
      <x:c r="NUY5865" s="25"/>
      <x:c r="NUZ5865" s="25"/>
      <x:c r="NVA5865" s="25"/>
      <x:c r="NVB5865" s="25"/>
      <x:c r="NVC5865" s="25"/>
      <x:c r="NVD5865" s="25"/>
      <x:c r="NVE5865" s="25"/>
      <x:c r="NVF5865" s="25"/>
      <x:c r="NVG5865" s="25"/>
      <x:c r="NVH5865" s="25"/>
      <x:c r="NVI5865" s="25"/>
      <x:c r="NVJ5865" s="25"/>
      <x:c r="NVK5865" s="25"/>
      <x:c r="NVL5865" s="25"/>
      <x:c r="NVM5865" s="25"/>
      <x:c r="NVN5865" s="25"/>
      <x:c r="NVO5865" s="25"/>
      <x:c r="NVP5865" s="25"/>
      <x:c r="NVQ5865" s="25"/>
      <x:c r="NVR5865" s="25"/>
      <x:c r="NVS5865" s="25"/>
      <x:c r="NVT5865" s="25"/>
      <x:c r="NVU5865" s="25"/>
      <x:c r="NVV5865" s="25"/>
      <x:c r="NVW5865" s="25"/>
      <x:c r="NVX5865" s="25"/>
      <x:c r="NVY5865" s="25"/>
      <x:c r="NVZ5865" s="25"/>
      <x:c r="NWA5865" s="25"/>
      <x:c r="NWB5865" s="25"/>
      <x:c r="NWC5865" s="25"/>
      <x:c r="NWD5865" s="25"/>
      <x:c r="NWE5865" s="25"/>
      <x:c r="NWF5865" s="25"/>
      <x:c r="NWG5865" s="25"/>
      <x:c r="NWH5865" s="25"/>
      <x:c r="NWI5865" s="25"/>
      <x:c r="NWJ5865" s="25"/>
      <x:c r="NWK5865" s="25"/>
      <x:c r="NWL5865" s="25"/>
      <x:c r="NWM5865" s="25"/>
      <x:c r="NWN5865" s="25"/>
      <x:c r="NWO5865" s="25"/>
      <x:c r="NWP5865" s="25"/>
      <x:c r="NWQ5865" s="25"/>
      <x:c r="NWR5865" s="25"/>
      <x:c r="NWS5865" s="25"/>
      <x:c r="NWT5865" s="25"/>
      <x:c r="NWU5865" s="25"/>
      <x:c r="NWV5865" s="25"/>
      <x:c r="NWW5865" s="25"/>
      <x:c r="NWX5865" s="25"/>
      <x:c r="NWY5865" s="25"/>
      <x:c r="NWZ5865" s="25"/>
      <x:c r="NXA5865" s="25"/>
      <x:c r="NXB5865" s="25"/>
      <x:c r="NXC5865" s="25"/>
      <x:c r="NXD5865" s="25"/>
      <x:c r="NXE5865" s="25"/>
      <x:c r="NXF5865" s="25"/>
      <x:c r="NXG5865" s="25"/>
      <x:c r="NXH5865" s="25"/>
      <x:c r="NXI5865" s="25"/>
      <x:c r="NXJ5865" s="25"/>
      <x:c r="NXK5865" s="25"/>
      <x:c r="NXL5865" s="25"/>
      <x:c r="NXM5865" s="25"/>
      <x:c r="NXN5865" s="25"/>
      <x:c r="NXO5865" s="25"/>
      <x:c r="NXP5865" s="25"/>
      <x:c r="NXQ5865" s="25"/>
      <x:c r="NXR5865" s="25"/>
      <x:c r="NXS5865" s="25"/>
      <x:c r="NXT5865" s="25"/>
      <x:c r="NXU5865" s="25"/>
      <x:c r="NXV5865" s="25"/>
      <x:c r="NXW5865" s="25"/>
      <x:c r="NXX5865" s="25"/>
      <x:c r="NXY5865" s="25"/>
      <x:c r="NXZ5865" s="25"/>
      <x:c r="NYA5865" s="25"/>
      <x:c r="NYB5865" s="25"/>
      <x:c r="NYC5865" s="25"/>
      <x:c r="NYD5865" s="25"/>
      <x:c r="NYE5865" s="25"/>
      <x:c r="NYF5865" s="25"/>
      <x:c r="NYG5865" s="25"/>
      <x:c r="NYH5865" s="25"/>
      <x:c r="NYI5865" s="25"/>
      <x:c r="NYJ5865" s="25"/>
      <x:c r="NYK5865" s="25"/>
      <x:c r="NYL5865" s="25"/>
      <x:c r="NYM5865" s="25"/>
      <x:c r="NYN5865" s="25"/>
      <x:c r="NYO5865" s="25"/>
      <x:c r="NYP5865" s="25"/>
      <x:c r="NYQ5865" s="25"/>
      <x:c r="NYR5865" s="25"/>
      <x:c r="NYS5865" s="25"/>
      <x:c r="NYT5865" s="25"/>
      <x:c r="NYU5865" s="25"/>
      <x:c r="NYV5865" s="25"/>
      <x:c r="NYW5865" s="25"/>
      <x:c r="NYX5865" s="25"/>
      <x:c r="NYY5865" s="25"/>
      <x:c r="NYZ5865" s="25"/>
      <x:c r="NZA5865" s="25"/>
      <x:c r="NZB5865" s="25"/>
      <x:c r="NZC5865" s="25"/>
      <x:c r="NZD5865" s="25"/>
      <x:c r="NZE5865" s="25"/>
      <x:c r="NZF5865" s="25"/>
      <x:c r="NZG5865" s="25"/>
      <x:c r="NZH5865" s="25"/>
      <x:c r="NZI5865" s="25"/>
      <x:c r="NZJ5865" s="25"/>
      <x:c r="NZK5865" s="25"/>
      <x:c r="NZL5865" s="25"/>
      <x:c r="NZM5865" s="25"/>
      <x:c r="NZN5865" s="25"/>
      <x:c r="NZO5865" s="25"/>
      <x:c r="NZP5865" s="25"/>
      <x:c r="NZQ5865" s="25"/>
      <x:c r="NZR5865" s="25"/>
      <x:c r="NZS5865" s="25"/>
      <x:c r="NZT5865" s="25"/>
      <x:c r="NZU5865" s="25"/>
      <x:c r="NZV5865" s="25"/>
      <x:c r="NZW5865" s="25"/>
      <x:c r="NZX5865" s="25"/>
      <x:c r="NZY5865" s="25"/>
      <x:c r="NZZ5865" s="25"/>
      <x:c r="OAA5865" s="25"/>
      <x:c r="OAB5865" s="25"/>
      <x:c r="OAC5865" s="25"/>
      <x:c r="OAD5865" s="25"/>
      <x:c r="OAE5865" s="25"/>
      <x:c r="OAF5865" s="25"/>
      <x:c r="OAG5865" s="25"/>
      <x:c r="OAH5865" s="25"/>
      <x:c r="OAI5865" s="25"/>
      <x:c r="OAJ5865" s="25"/>
      <x:c r="OAK5865" s="25"/>
      <x:c r="OAL5865" s="25"/>
      <x:c r="OAM5865" s="25"/>
      <x:c r="OAN5865" s="25"/>
      <x:c r="OAO5865" s="25"/>
      <x:c r="OAP5865" s="25"/>
      <x:c r="OAQ5865" s="25"/>
      <x:c r="OAR5865" s="25"/>
      <x:c r="OAS5865" s="25"/>
      <x:c r="OAT5865" s="25"/>
      <x:c r="OAU5865" s="25"/>
      <x:c r="OAV5865" s="25"/>
      <x:c r="OAW5865" s="25"/>
      <x:c r="OAX5865" s="25"/>
      <x:c r="OAY5865" s="25"/>
      <x:c r="OAZ5865" s="25"/>
      <x:c r="OBA5865" s="25"/>
      <x:c r="OBB5865" s="25"/>
      <x:c r="OBC5865" s="25"/>
      <x:c r="OBD5865" s="25"/>
      <x:c r="OBE5865" s="25"/>
      <x:c r="OBF5865" s="25"/>
      <x:c r="OBG5865" s="25"/>
      <x:c r="OBH5865" s="25"/>
      <x:c r="OBI5865" s="25"/>
      <x:c r="OBJ5865" s="25"/>
      <x:c r="OBK5865" s="25"/>
      <x:c r="OBL5865" s="25"/>
      <x:c r="OBM5865" s="25"/>
      <x:c r="OBN5865" s="25"/>
      <x:c r="OBO5865" s="25"/>
      <x:c r="OBP5865" s="25"/>
      <x:c r="OBQ5865" s="25"/>
      <x:c r="OBR5865" s="25"/>
      <x:c r="OBS5865" s="25"/>
      <x:c r="OBT5865" s="25"/>
      <x:c r="OBU5865" s="25"/>
      <x:c r="OBV5865" s="25"/>
      <x:c r="OBW5865" s="25"/>
      <x:c r="OBX5865" s="25"/>
      <x:c r="OBY5865" s="25"/>
      <x:c r="OBZ5865" s="25"/>
      <x:c r="OCA5865" s="25"/>
      <x:c r="OCB5865" s="25"/>
      <x:c r="OCC5865" s="25"/>
      <x:c r="OCD5865" s="25"/>
      <x:c r="OCE5865" s="25"/>
      <x:c r="OCF5865" s="25"/>
      <x:c r="OCG5865" s="25"/>
      <x:c r="OCH5865" s="25"/>
      <x:c r="OCI5865" s="25"/>
      <x:c r="OCJ5865" s="25"/>
      <x:c r="OCK5865" s="25"/>
      <x:c r="OCL5865" s="25"/>
      <x:c r="OCM5865" s="25"/>
      <x:c r="OCN5865" s="25"/>
      <x:c r="OCO5865" s="25"/>
      <x:c r="OCP5865" s="25"/>
      <x:c r="OCQ5865" s="25"/>
      <x:c r="OCR5865" s="25"/>
      <x:c r="OCS5865" s="25"/>
      <x:c r="OCT5865" s="25"/>
      <x:c r="OCU5865" s="25"/>
      <x:c r="OCV5865" s="25"/>
      <x:c r="OCW5865" s="25"/>
      <x:c r="OCX5865" s="25"/>
      <x:c r="OCY5865" s="25"/>
      <x:c r="OCZ5865" s="25"/>
      <x:c r="ODA5865" s="25"/>
      <x:c r="ODB5865" s="25"/>
      <x:c r="ODC5865" s="25"/>
      <x:c r="ODD5865" s="25"/>
      <x:c r="ODE5865" s="25"/>
      <x:c r="ODF5865" s="25"/>
      <x:c r="ODG5865" s="25"/>
      <x:c r="ODH5865" s="25"/>
      <x:c r="ODI5865" s="25"/>
      <x:c r="ODJ5865" s="25"/>
      <x:c r="ODK5865" s="25"/>
      <x:c r="ODL5865" s="25"/>
      <x:c r="ODM5865" s="25"/>
      <x:c r="ODN5865" s="25"/>
      <x:c r="ODO5865" s="25"/>
      <x:c r="ODP5865" s="25"/>
      <x:c r="ODQ5865" s="25"/>
      <x:c r="ODR5865" s="25"/>
      <x:c r="ODS5865" s="25"/>
      <x:c r="ODT5865" s="25"/>
      <x:c r="ODU5865" s="25"/>
      <x:c r="ODV5865" s="25"/>
      <x:c r="ODW5865" s="25"/>
      <x:c r="ODX5865" s="25"/>
      <x:c r="ODY5865" s="25"/>
      <x:c r="ODZ5865" s="25"/>
      <x:c r="OEA5865" s="25"/>
      <x:c r="OEB5865" s="25"/>
      <x:c r="OEC5865" s="25"/>
      <x:c r="OED5865" s="25"/>
      <x:c r="OEE5865" s="25"/>
      <x:c r="OEF5865" s="25"/>
      <x:c r="OEG5865" s="25"/>
      <x:c r="OEH5865" s="25"/>
      <x:c r="OEI5865" s="25"/>
      <x:c r="OEJ5865" s="25"/>
      <x:c r="OEK5865" s="25"/>
      <x:c r="OEL5865" s="25"/>
      <x:c r="OEM5865" s="25"/>
      <x:c r="OEN5865" s="25"/>
      <x:c r="OEO5865" s="25"/>
      <x:c r="OEP5865" s="25"/>
      <x:c r="OEQ5865" s="25"/>
      <x:c r="OER5865" s="25"/>
      <x:c r="OES5865" s="25"/>
      <x:c r="OET5865" s="25"/>
      <x:c r="OEU5865" s="25"/>
      <x:c r="OEV5865" s="25"/>
      <x:c r="OEW5865" s="25"/>
      <x:c r="OEX5865" s="25"/>
      <x:c r="OEY5865" s="25"/>
      <x:c r="OEZ5865" s="25"/>
      <x:c r="OFA5865" s="25"/>
      <x:c r="OFB5865" s="25"/>
      <x:c r="OFC5865" s="25"/>
      <x:c r="OFD5865" s="25"/>
      <x:c r="OFE5865" s="25"/>
      <x:c r="OFF5865" s="25"/>
      <x:c r="OFG5865" s="25"/>
      <x:c r="OFH5865" s="25"/>
      <x:c r="OFI5865" s="25"/>
      <x:c r="OFJ5865" s="25"/>
      <x:c r="OFK5865" s="25"/>
      <x:c r="OFL5865" s="25"/>
      <x:c r="OFM5865" s="25"/>
      <x:c r="OFN5865" s="25"/>
      <x:c r="OFO5865" s="25"/>
      <x:c r="OFP5865" s="25"/>
      <x:c r="OFQ5865" s="25"/>
      <x:c r="OFR5865" s="25"/>
      <x:c r="OFS5865" s="25"/>
      <x:c r="OFT5865" s="25"/>
      <x:c r="OFU5865" s="25"/>
      <x:c r="OFV5865" s="25"/>
      <x:c r="OFW5865" s="25"/>
      <x:c r="OFX5865" s="25"/>
      <x:c r="OFY5865" s="25"/>
      <x:c r="OFZ5865" s="25"/>
      <x:c r="OGA5865" s="25"/>
      <x:c r="OGB5865" s="25"/>
      <x:c r="OGC5865" s="25"/>
      <x:c r="OGD5865" s="25"/>
      <x:c r="OGE5865" s="25"/>
      <x:c r="OGF5865" s="25"/>
      <x:c r="OGG5865" s="25"/>
      <x:c r="OGH5865" s="25"/>
      <x:c r="OGI5865" s="25"/>
      <x:c r="OGJ5865" s="25"/>
      <x:c r="OGK5865" s="25"/>
      <x:c r="OGL5865" s="25"/>
      <x:c r="OGM5865" s="25"/>
      <x:c r="OGN5865" s="25"/>
      <x:c r="OGO5865" s="25"/>
      <x:c r="OGP5865" s="25"/>
      <x:c r="OGQ5865" s="25"/>
      <x:c r="OGR5865" s="25"/>
      <x:c r="OGS5865" s="25"/>
      <x:c r="OGT5865" s="25"/>
      <x:c r="OGU5865" s="25"/>
      <x:c r="OGV5865" s="25"/>
      <x:c r="OGW5865" s="25"/>
      <x:c r="OGX5865" s="25"/>
      <x:c r="OGY5865" s="25"/>
      <x:c r="OGZ5865" s="25"/>
      <x:c r="OHA5865" s="25"/>
      <x:c r="OHB5865" s="25"/>
      <x:c r="OHC5865" s="25"/>
      <x:c r="OHD5865" s="25"/>
      <x:c r="OHE5865" s="25"/>
      <x:c r="OHF5865" s="25"/>
      <x:c r="OHG5865" s="25"/>
      <x:c r="OHH5865" s="25"/>
      <x:c r="OHI5865" s="25"/>
      <x:c r="OHJ5865" s="25"/>
      <x:c r="OHK5865" s="25"/>
      <x:c r="OHL5865" s="25"/>
      <x:c r="OHM5865" s="25"/>
      <x:c r="OHN5865" s="25"/>
      <x:c r="OHO5865" s="25"/>
      <x:c r="OHP5865" s="25"/>
      <x:c r="OHQ5865" s="25"/>
      <x:c r="OHR5865" s="25"/>
      <x:c r="OHS5865" s="25"/>
      <x:c r="OHT5865" s="25"/>
      <x:c r="OHU5865" s="25"/>
      <x:c r="OHV5865" s="25"/>
      <x:c r="OHW5865" s="25"/>
      <x:c r="OHX5865" s="25"/>
      <x:c r="OHY5865" s="25"/>
      <x:c r="OHZ5865" s="25"/>
      <x:c r="OIA5865" s="25"/>
      <x:c r="OIB5865" s="25"/>
      <x:c r="OIC5865" s="25"/>
      <x:c r="OID5865" s="25"/>
      <x:c r="OIE5865" s="25"/>
      <x:c r="OIF5865" s="25"/>
      <x:c r="OIG5865" s="25"/>
      <x:c r="OIH5865" s="25"/>
      <x:c r="OII5865" s="25"/>
      <x:c r="OIJ5865" s="25"/>
      <x:c r="OIK5865" s="25"/>
      <x:c r="OIL5865" s="25"/>
      <x:c r="OIM5865" s="25"/>
      <x:c r="OIN5865" s="25"/>
      <x:c r="OIO5865" s="25"/>
      <x:c r="OIP5865" s="25"/>
      <x:c r="OIQ5865" s="25"/>
      <x:c r="OIR5865" s="25"/>
      <x:c r="OIS5865" s="25"/>
      <x:c r="OIT5865" s="25"/>
      <x:c r="OIU5865" s="25"/>
      <x:c r="OIV5865" s="25"/>
      <x:c r="OIW5865" s="25"/>
      <x:c r="OIX5865" s="25"/>
      <x:c r="OIY5865" s="25"/>
      <x:c r="OIZ5865" s="25"/>
      <x:c r="OJA5865" s="25"/>
      <x:c r="OJB5865" s="25"/>
      <x:c r="OJC5865" s="25"/>
      <x:c r="OJD5865" s="25"/>
      <x:c r="OJE5865" s="25"/>
      <x:c r="OJF5865" s="25"/>
      <x:c r="OJG5865" s="25"/>
      <x:c r="OJH5865" s="25"/>
      <x:c r="OJI5865" s="25"/>
      <x:c r="OJJ5865" s="25"/>
      <x:c r="OJK5865" s="25"/>
      <x:c r="OJL5865" s="25"/>
      <x:c r="OJM5865" s="25"/>
      <x:c r="OJN5865" s="25"/>
      <x:c r="OJO5865" s="25"/>
      <x:c r="OJP5865" s="25"/>
      <x:c r="OJQ5865" s="25"/>
      <x:c r="OJR5865" s="25"/>
      <x:c r="OJS5865" s="25"/>
      <x:c r="OJT5865" s="25"/>
      <x:c r="OJU5865" s="25"/>
      <x:c r="OJV5865" s="25"/>
      <x:c r="OJW5865" s="25"/>
      <x:c r="OJX5865" s="25"/>
      <x:c r="OJY5865" s="25"/>
      <x:c r="OJZ5865" s="25"/>
      <x:c r="OKA5865" s="25"/>
      <x:c r="OKB5865" s="25"/>
      <x:c r="OKC5865" s="25"/>
      <x:c r="OKD5865" s="25"/>
      <x:c r="OKE5865" s="25"/>
      <x:c r="OKF5865" s="25"/>
      <x:c r="OKG5865" s="25"/>
      <x:c r="OKH5865" s="25"/>
      <x:c r="OKI5865" s="25"/>
      <x:c r="OKJ5865" s="25"/>
      <x:c r="OKK5865" s="25"/>
      <x:c r="OKL5865" s="25"/>
      <x:c r="OKM5865" s="25"/>
      <x:c r="OKN5865" s="25"/>
      <x:c r="OKO5865" s="25"/>
      <x:c r="OKP5865" s="25"/>
      <x:c r="OKQ5865" s="25"/>
      <x:c r="OKR5865" s="25"/>
      <x:c r="OKS5865" s="25"/>
      <x:c r="OKT5865" s="25"/>
      <x:c r="OKU5865" s="25"/>
      <x:c r="OKV5865" s="25"/>
      <x:c r="OKW5865" s="25"/>
      <x:c r="OKX5865" s="25"/>
      <x:c r="OKY5865" s="25"/>
      <x:c r="OKZ5865" s="25"/>
      <x:c r="OLA5865" s="25"/>
      <x:c r="OLB5865" s="25"/>
      <x:c r="OLC5865" s="25"/>
      <x:c r="OLD5865" s="25"/>
      <x:c r="OLE5865" s="25"/>
      <x:c r="OLF5865" s="25"/>
      <x:c r="OLG5865" s="25"/>
      <x:c r="OLH5865" s="25"/>
      <x:c r="OLI5865" s="25"/>
      <x:c r="OLJ5865" s="25"/>
      <x:c r="OLK5865" s="25"/>
      <x:c r="OLL5865" s="25"/>
      <x:c r="OLM5865" s="25"/>
      <x:c r="OLN5865" s="25"/>
      <x:c r="OLO5865" s="25"/>
      <x:c r="OLP5865" s="25"/>
      <x:c r="OLQ5865" s="25"/>
      <x:c r="OLR5865" s="25"/>
      <x:c r="OLS5865" s="25"/>
      <x:c r="OLT5865" s="25"/>
      <x:c r="OLU5865" s="25"/>
      <x:c r="OLV5865" s="25"/>
      <x:c r="OLW5865" s="25"/>
      <x:c r="OLX5865" s="25"/>
      <x:c r="OLY5865" s="25"/>
      <x:c r="OLZ5865" s="25"/>
      <x:c r="OMA5865" s="25"/>
      <x:c r="OMB5865" s="25"/>
      <x:c r="OMC5865" s="25"/>
      <x:c r="OMD5865" s="25"/>
      <x:c r="OME5865" s="25"/>
      <x:c r="OMF5865" s="25"/>
      <x:c r="OMG5865" s="25"/>
      <x:c r="OMH5865" s="25"/>
      <x:c r="OMI5865" s="25"/>
      <x:c r="OMJ5865" s="25"/>
      <x:c r="OMK5865" s="25"/>
      <x:c r="OML5865" s="25"/>
      <x:c r="OMM5865" s="25"/>
      <x:c r="OMN5865" s="25"/>
      <x:c r="OMO5865" s="25"/>
      <x:c r="OMP5865" s="25"/>
      <x:c r="OMQ5865" s="25"/>
      <x:c r="OMR5865" s="25"/>
      <x:c r="OMS5865" s="25"/>
      <x:c r="OMT5865" s="25"/>
      <x:c r="OMU5865" s="25"/>
      <x:c r="OMV5865" s="25"/>
      <x:c r="OMW5865" s="25"/>
      <x:c r="OMX5865" s="25"/>
      <x:c r="OMY5865" s="25"/>
      <x:c r="OMZ5865" s="25"/>
      <x:c r="ONA5865" s="25"/>
      <x:c r="ONB5865" s="25"/>
      <x:c r="ONC5865" s="25"/>
      <x:c r="OND5865" s="25"/>
      <x:c r="ONE5865" s="25"/>
      <x:c r="ONF5865" s="25"/>
      <x:c r="ONG5865" s="25"/>
      <x:c r="ONH5865" s="25"/>
      <x:c r="ONI5865" s="25"/>
      <x:c r="ONJ5865" s="25"/>
      <x:c r="ONK5865" s="25"/>
      <x:c r="ONL5865" s="25"/>
      <x:c r="ONM5865" s="25"/>
      <x:c r="ONN5865" s="25"/>
      <x:c r="ONO5865" s="25"/>
      <x:c r="ONP5865" s="25"/>
      <x:c r="ONQ5865" s="25"/>
      <x:c r="ONR5865" s="25"/>
      <x:c r="ONS5865" s="25"/>
      <x:c r="ONT5865" s="25"/>
      <x:c r="ONU5865" s="25"/>
      <x:c r="ONV5865" s="25"/>
      <x:c r="ONW5865" s="25"/>
      <x:c r="ONX5865" s="25"/>
      <x:c r="ONY5865" s="25"/>
      <x:c r="ONZ5865" s="25"/>
      <x:c r="OOA5865" s="25"/>
      <x:c r="OOB5865" s="25"/>
      <x:c r="OOC5865" s="25"/>
      <x:c r="OOD5865" s="25"/>
      <x:c r="OOE5865" s="25"/>
      <x:c r="OOF5865" s="25"/>
      <x:c r="OOG5865" s="25"/>
      <x:c r="OOH5865" s="25"/>
      <x:c r="OOI5865" s="25"/>
      <x:c r="OOJ5865" s="25"/>
      <x:c r="OOK5865" s="25"/>
      <x:c r="OOL5865" s="25"/>
      <x:c r="OOM5865" s="25"/>
      <x:c r="OON5865" s="25"/>
      <x:c r="OOO5865" s="25"/>
      <x:c r="OOP5865" s="25"/>
      <x:c r="OOQ5865" s="25"/>
      <x:c r="OOR5865" s="25"/>
      <x:c r="OOS5865" s="25"/>
      <x:c r="OOT5865" s="25"/>
      <x:c r="OOU5865" s="25"/>
      <x:c r="OOV5865" s="25"/>
      <x:c r="OOW5865" s="25"/>
      <x:c r="OOX5865" s="25"/>
      <x:c r="OOY5865" s="25"/>
      <x:c r="OOZ5865" s="25"/>
      <x:c r="OPA5865" s="25"/>
      <x:c r="OPB5865" s="25"/>
      <x:c r="OPC5865" s="25"/>
      <x:c r="OPD5865" s="25"/>
      <x:c r="OPE5865" s="25"/>
      <x:c r="OPF5865" s="25"/>
      <x:c r="OPG5865" s="25"/>
      <x:c r="OPH5865" s="25"/>
      <x:c r="OPI5865" s="25"/>
      <x:c r="OPJ5865" s="25"/>
      <x:c r="OPK5865" s="25"/>
      <x:c r="OPL5865" s="25"/>
      <x:c r="OPM5865" s="25"/>
      <x:c r="OPN5865" s="25"/>
      <x:c r="OPO5865" s="25"/>
      <x:c r="OPP5865" s="25"/>
      <x:c r="OPQ5865" s="25"/>
      <x:c r="OPR5865" s="25"/>
      <x:c r="OPS5865" s="25"/>
      <x:c r="OPT5865" s="25"/>
      <x:c r="OPU5865" s="25"/>
      <x:c r="OPV5865" s="25"/>
      <x:c r="OPW5865" s="25"/>
      <x:c r="OPX5865" s="25"/>
      <x:c r="OPY5865" s="25"/>
      <x:c r="OPZ5865" s="25"/>
      <x:c r="OQA5865" s="25"/>
      <x:c r="OQB5865" s="25"/>
      <x:c r="OQC5865" s="25"/>
      <x:c r="OQD5865" s="25"/>
      <x:c r="OQE5865" s="25"/>
      <x:c r="OQF5865" s="25"/>
      <x:c r="OQG5865" s="25"/>
      <x:c r="OQH5865" s="25"/>
      <x:c r="OQI5865" s="25"/>
      <x:c r="OQJ5865" s="25"/>
      <x:c r="OQK5865" s="25"/>
      <x:c r="OQL5865" s="25"/>
      <x:c r="OQM5865" s="25"/>
      <x:c r="OQN5865" s="25"/>
      <x:c r="OQO5865" s="25"/>
      <x:c r="OQP5865" s="25"/>
      <x:c r="OQQ5865" s="25"/>
      <x:c r="OQR5865" s="25"/>
      <x:c r="OQS5865" s="25"/>
      <x:c r="OQT5865" s="25"/>
      <x:c r="OQU5865" s="25"/>
      <x:c r="OQV5865" s="25"/>
      <x:c r="OQW5865" s="25"/>
      <x:c r="OQX5865" s="25"/>
      <x:c r="OQY5865" s="25"/>
      <x:c r="OQZ5865" s="25"/>
      <x:c r="ORA5865" s="25"/>
      <x:c r="ORB5865" s="25"/>
      <x:c r="ORC5865" s="25"/>
      <x:c r="ORD5865" s="25"/>
      <x:c r="ORE5865" s="25"/>
      <x:c r="ORF5865" s="25"/>
      <x:c r="ORG5865" s="25"/>
      <x:c r="ORH5865" s="25"/>
      <x:c r="ORI5865" s="25"/>
      <x:c r="ORJ5865" s="25"/>
      <x:c r="ORK5865" s="25"/>
      <x:c r="ORL5865" s="25"/>
      <x:c r="ORM5865" s="25"/>
      <x:c r="ORN5865" s="25"/>
      <x:c r="ORO5865" s="25"/>
      <x:c r="ORP5865" s="25"/>
      <x:c r="ORQ5865" s="25"/>
      <x:c r="ORR5865" s="25"/>
      <x:c r="ORS5865" s="25"/>
      <x:c r="ORT5865" s="25"/>
      <x:c r="ORU5865" s="25"/>
      <x:c r="ORV5865" s="25"/>
      <x:c r="ORW5865" s="25"/>
      <x:c r="ORX5865" s="25"/>
      <x:c r="ORY5865" s="25"/>
      <x:c r="ORZ5865" s="25"/>
      <x:c r="OSA5865" s="25"/>
      <x:c r="OSB5865" s="25"/>
      <x:c r="OSC5865" s="25"/>
      <x:c r="OSD5865" s="25"/>
      <x:c r="OSE5865" s="25"/>
      <x:c r="OSF5865" s="25"/>
      <x:c r="OSG5865" s="25"/>
      <x:c r="OSH5865" s="25"/>
      <x:c r="OSI5865" s="25"/>
      <x:c r="OSJ5865" s="25"/>
      <x:c r="OSK5865" s="25"/>
      <x:c r="OSL5865" s="25"/>
      <x:c r="OSM5865" s="25"/>
      <x:c r="OSN5865" s="25"/>
      <x:c r="OSO5865" s="25"/>
      <x:c r="OSP5865" s="25"/>
      <x:c r="OSQ5865" s="25"/>
      <x:c r="OSR5865" s="25"/>
      <x:c r="OSS5865" s="25"/>
      <x:c r="OST5865" s="25"/>
      <x:c r="OSU5865" s="25"/>
      <x:c r="OSV5865" s="25"/>
      <x:c r="OSW5865" s="25"/>
      <x:c r="OSX5865" s="25"/>
      <x:c r="OSY5865" s="25"/>
      <x:c r="OSZ5865" s="25"/>
      <x:c r="OTA5865" s="25"/>
      <x:c r="OTB5865" s="25"/>
      <x:c r="OTC5865" s="25"/>
      <x:c r="OTD5865" s="25"/>
      <x:c r="OTE5865" s="25"/>
      <x:c r="OTF5865" s="25"/>
      <x:c r="OTG5865" s="25"/>
      <x:c r="OTH5865" s="25"/>
      <x:c r="OTI5865" s="25"/>
      <x:c r="OTJ5865" s="25"/>
      <x:c r="OTK5865" s="25"/>
      <x:c r="OTL5865" s="25"/>
      <x:c r="OTM5865" s="25"/>
      <x:c r="OTN5865" s="25"/>
      <x:c r="OTO5865" s="25"/>
      <x:c r="OTP5865" s="25"/>
      <x:c r="OTQ5865" s="25"/>
      <x:c r="OTR5865" s="25"/>
      <x:c r="OTS5865" s="25"/>
      <x:c r="OTT5865" s="25"/>
      <x:c r="OTU5865" s="25"/>
      <x:c r="OTV5865" s="25"/>
      <x:c r="OTW5865" s="25"/>
      <x:c r="OTX5865" s="25"/>
      <x:c r="OTY5865" s="25"/>
      <x:c r="OTZ5865" s="25"/>
      <x:c r="OUA5865" s="25"/>
      <x:c r="OUB5865" s="25"/>
      <x:c r="OUC5865" s="25"/>
      <x:c r="OUD5865" s="25"/>
      <x:c r="OUE5865" s="25"/>
      <x:c r="OUF5865" s="25"/>
      <x:c r="OUG5865" s="25"/>
      <x:c r="OUH5865" s="25"/>
      <x:c r="OUI5865" s="25"/>
      <x:c r="OUJ5865" s="25"/>
      <x:c r="OUK5865" s="25"/>
      <x:c r="OUL5865" s="25"/>
      <x:c r="OUM5865" s="25"/>
      <x:c r="OUN5865" s="25"/>
      <x:c r="OUO5865" s="25"/>
      <x:c r="OUP5865" s="25"/>
      <x:c r="OUQ5865" s="25"/>
      <x:c r="OUR5865" s="25"/>
      <x:c r="OUS5865" s="25"/>
      <x:c r="OUT5865" s="25"/>
      <x:c r="OUU5865" s="25"/>
      <x:c r="OUV5865" s="25"/>
      <x:c r="OUW5865" s="25"/>
      <x:c r="OUX5865" s="25"/>
      <x:c r="OUY5865" s="25"/>
      <x:c r="OUZ5865" s="25"/>
      <x:c r="OVA5865" s="25"/>
      <x:c r="OVB5865" s="25"/>
      <x:c r="OVC5865" s="25"/>
      <x:c r="OVD5865" s="25"/>
      <x:c r="OVE5865" s="25"/>
      <x:c r="OVF5865" s="25"/>
      <x:c r="OVG5865" s="25"/>
      <x:c r="OVH5865" s="25"/>
      <x:c r="OVI5865" s="25"/>
      <x:c r="OVJ5865" s="25"/>
      <x:c r="OVK5865" s="25"/>
      <x:c r="OVL5865" s="25"/>
      <x:c r="OVM5865" s="25"/>
      <x:c r="OVN5865" s="25"/>
      <x:c r="OVO5865" s="25"/>
      <x:c r="OVP5865" s="25"/>
      <x:c r="OVQ5865" s="25"/>
      <x:c r="OVR5865" s="25"/>
      <x:c r="OVS5865" s="25"/>
      <x:c r="OVT5865" s="25"/>
      <x:c r="OVU5865" s="25"/>
      <x:c r="OVV5865" s="25"/>
      <x:c r="OVW5865" s="25"/>
      <x:c r="OVX5865" s="25"/>
      <x:c r="OVY5865" s="25"/>
      <x:c r="OVZ5865" s="25"/>
      <x:c r="OWA5865" s="25"/>
      <x:c r="OWB5865" s="25"/>
      <x:c r="OWC5865" s="25"/>
      <x:c r="OWD5865" s="25"/>
      <x:c r="OWE5865" s="25"/>
      <x:c r="OWF5865" s="25"/>
      <x:c r="OWG5865" s="25"/>
      <x:c r="OWH5865" s="25"/>
      <x:c r="OWI5865" s="25"/>
      <x:c r="OWJ5865" s="25"/>
      <x:c r="OWK5865" s="25"/>
      <x:c r="OWL5865" s="25"/>
      <x:c r="OWM5865" s="25"/>
      <x:c r="OWN5865" s="25"/>
      <x:c r="OWO5865" s="25"/>
      <x:c r="OWP5865" s="25"/>
      <x:c r="OWQ5865" s="25"/>
      <x:c r="OWR5865" s="25"/>
      <x:c r="OWS5865" s="25"/>
      <x:c r="OWT5865" s="25"/>
      <x:c r="OWU5865" s="25"/>
      <x:c r="OWV5865" s="25"/>
      <x:c r="OWW5865" s="25"/>
      <x:c r="OWX5865" s="25"/>
      <x:c r="OWY5865" s="25"/>
      <x:c r="OWZ5865" s="25"/>
      <x:c r="OXA5865" s="25"/>
      <x:c r="OXB5865" s="25"/>
      <x:c r="OXC5865" s="25"/>
      <x:c r="OXD5865" s="25"/>
      <x:c r="OXE5865" s="25"/>
      <x:c r="OXF5865" s="25"/>
      <x:c r="OXG5865" s="25"/>
      <x:c r="OXH5865" s="25"/>
      <x:c r="OXI5865" s="25"/>
      <x:c r="OXJ5865" s="25"/>
      <x:c r="OXK5865" s="25"/>
      <x:c r="OXL5865" s="25"/>
      <x:c r="OXM5865" s="25"/>
      <x:c r="OXN5865" s="25"/>
      <x:c r="OXO5865" s="25"/>
      <x:c r="OXP5865" s="25"/>
      <x:c r="OXQ5865" s="25"/>
      <x:c r="OXR5865" s="25"/>
      <x:c r="OXS5865" s="25"/>
      <x:c r="OXT5865" s="25"/>
      <x:c r="OXU5865" s="25"/>
      <x:c r="OXV5865" s="25"/>
      <x:c r="OXW5865" s="25"/>
      <x:c r="OXX5865" s="25"/>
      <x:c r="OXY5865" s="25"/>
      <x:c r="OXZ5865" s="25"/>
      <x:c r="OYA5865" s="25"/>
      <x:c r="OYB5865" s="25"/>
      <x:c r="OYC5865" s="25"/>
      <x:c r="OYD5865" s="25"/>
      <x:c r="OYE5865" s="25"/>
      <x:c r="OYF5865" s="25"/>
      <x:c r="OYG5865" s="25"/>
      <x:c r="OYH5865" s="25"/>
      <x:c r="OYI5865" s="25"/>
      <x:c r="OYJ5865" s="25"/>
      <x:c r="OYK5865" s="25"/>
      <x:c r="OYL5865" s="25"/>
      <x:c r="OYM5865" s="25"/>
      <x:c r="OYN5865" s="25"/>
      <x:c r="OYO5865" s="25"/>
      <x:c r="OYP5865" s="25"/>
      <x:c r="OYQ5865" s="25"/>
      <x:c r="OYR5865" s="25"/>
      <x:c r="OYS5865" s="25"/>
      <x:c r="OYT5865" s="25"/>
      <x:c r="OYU5865" s="25"/>
      <x:c r="OYV5865" s="25"/>
      <x:c r="OYW5865" s="25"/>
      <x:c r="OYX5865" s="25"/>
      <x:c r="OYY5865" s="25"/>
      <x:c r="OYZ5865" s="25"/>
      <x:c r="OZA5865" s="25"/>
      <x:c r="OZB5865" s="25"/>
      <x:c r="OZC5865" s="25"/>
      <x:c r="OZD5865" s="25"/>
      <x:c r="OZE5865" s="25"/>
      <x:c r="OZF5865" s="25"/>
      <x:c r="OZG5865" s="25"/>
      <x:c r="OZH5865" s="25"/>
      <x:c r="OZI5865" s="25"/>
      <x:c r="OZJ5865" s="25"/>
      <x:c r="OZK5865" s="25"/>
      <x:c r="OZL5865" s="25"/>
      <x:c r="OZM5865" s="25"/>
      <x:c r="OZN5865" s="25"/>
      <x:c r="OZO5865" s="25"/>
      <x:c r="OZP5865" s="25"/>
      <x:c r="OZQ5865" s="25"/>
      <x:c r="OZR5865" s="25"/>
      <x:c r="OZS5865" s="25"/>
      <x:c r="OZT5865" s="25"/>
      <x:c r="OZU5865" s="25"/>
      <x:c r="OZV5865" s="25"/>
      <x:c r="OZW5865" s="25"/>
      <x:c r="OZX5865" s="25"/>
      <x:c r="OZY5865" s="25"/>
      <x:c r="OZZ5865" s="25"/>
      <x:c r="PAA5865" s="25"/>
      <x:c r="PAB5865" s="25"/>
      <x:c r="PAC5865" s="25"/>
      <x:c r="PAD5865" s="25"/>
      <x:c r="PAE5865" s="25"/>
      <x:c r="PAF5865" s="25"/>
      <x:c r="PAG5865" s="25"/>
      <x:c r="PAH5865" s="25"/>
      <x:c r="PAI5865" s="25"/>
      <x:c r="PAJ5865" s="25"/>
      <x:c r="PAK5865" s="25"/>
      <x:c r="PAL5865" s="25"/>
      <x:c r="PAM5865" s="25"/>
      <x:c r="PAN5865" s="25"/>
      <x:c r="PAO5865" s="25"/>
      <x:c r="PAP5865" s="25"/>
      <x:c r="PAQ5865" s="25"/>
      <x:c r="PAR5865" s="25"/>
      <x:c r="PAS5865" s="25"/>
      <x:c r="PAT5865" s="25"/>
      <x:c r="PAU5865" s="25"/>
      <x:c r="PAV5865" s="25"/>
      <x:c r="PAW5865" s="25"/>
      <x:c r="PAX5865" s="25"/>
      <x:c r="PAY5865" s="25"/>
      <x:c r="PAZ5865" s="25"/>
      <x:c r="PBA5865" s="25"/>
      <x:c r="PBB5865" s="25"/>
      <x:c r="PBC5865" s="25"/>
      <x:c r="PBD5865" s="25"/>
      <x:c r="PBE5865" s="25"/>
      <x:c r="PBF5865" s="25"/>
      <x:c r="PBG5865" s="25"/>
      <x:c r="PBH5865" s="25"/>
      <x:c r="PBI5865" s="25"/>
      <x:c r="PBJ5865" s="25"/>
      <x:c r="PBK5865" s="25"/>
      <x:c r="PBL5865" s="25"/>
      <x:c r="PBM5865" s="25"/>
      <x:c r="PBN5865" s="25"/>
      <x:c r="PBO5865" s="25"/>
      <x:c r="PBP5865" s="25"/>
      <x:c r="PBQ5865" s="25"/>
      <x:c r="PBR5865" s="25"/>
      <x:c r="PBS5865" s="25"/>
      <x:c r="PBT5865" s="25"/>
      <x:c r="PBU5865" s="25"/>
      <x:c r="PBV5865" s="25"/>
      <x:c r="PBW5865" s="25"/>
      <x:c r="PBX5865" s="25"/>
      <x:c r="PBY5865" s="25"/>
      <x:c r="PBZ5865" s="25"/>
      <x:c r="PCA5865" s="25"/>
      <x:c r="PCB5865" s="25"/>
      <x:c r="PCC5865" s="25"/>
      <x:c r="PCD5865" s="25"/>
      <x:c r="PCE5865" s="25"/>
      <x:c r="PCF5865" s="25"/>
      <x:c r="PCG5865" s="25"/>
      <x:c r="PCH5865" s="25"/>
      <x:c r="PCI5865" s="25"/>
      <x:c r="PCJ5865" s="25"/>
      <x:c r="PCK5865" s="25"/>
      <x:c r="PCL5865" s="25"/>
      <x:c r="PCM5865" s="25"/>
      <x:c r="PCN5865" s="25"/>
      <x:c r="PCO5865" s="25"/>
      <x:c r="PCP5865" s="25"/>
      <x:c r="PCQ5865" s="25"/>
      <x:c r="PCR5865" s="25"/>
      <x:c r="PCS5865" s="25"/>
      <x:c r="PCT5865" s="25"/>
      <x:c r="PCU5865" s="25"/>
      <x:c r="PCV5865" s="25"/>
      <x:c r="PCW5865" s="25"/>
      <x:c r="PCX5865" s="25"/>
      <x:c r="PCY5865" s="25"/>
      <x:c r="PCZ5865" s="25"/>
      <x:c r="PDA5865" s="25"/>
      <x:c r="PDB5865" s="25"/>
      <x:c r="PDC5865" s="25"/>
      <x:c r="PDD5865" s="25"/>
      <x:c r="PDE5865" s="25"/>
      <x:c r="PDF5865" s="25"/>
      <x:c r="PDG5865" s="25"/>
      <x:c r="PDH5865" s="25"/>
      <x:c r="PDI5865" s="25"/>
      <x:c r="PDJ5865" s="25"/>
      <x:c r="PDK5865" s="25"/>
      <x:c r="PDL5865" s="25"/>
      <x:c r="PDM5865" s="25"/>
      <x:c r="PDN5865" s="25"/>
      <x:c r="PDO5865" s="25"/>
      <x:c r="PDP5865" s="25"/>
      <x:c r="PDQ5865" s="25"/>
      <x:c r="PDR5865" s="25"/>
      <x:c r="PDS5865" s="25"/>
      <x:c r="PDT5865" s="25"/>
      <x:c r="PDU5865" s="25"/>
      <x:c r="PDV5865" s="25"/>
      <x:c r="PDW5865" s="25"/>
      <x:c r="PDX5865" s="25"/>
      <x:c r="PDY5865" s="25"/>
      <x:c r="PDZ5865" s="25"/>
      <x:c r="PEA5865" s="25"/>
      <x:c r="PEB5865" s="25"/>
      <x:c r="PEC5865" s="25"/>
      <x:c r="PED5865" s="25"/>
      <x:c r="PEE5865" s="25"/>
      <x:c r="PEF5865" s="25"/>
      <x:c r="PEG5865" s="25"/>
      <x:c r="PEH5865" s="25"/>
      <x:c r="PEI5865" s="25"/>
      <x:c r="PEJ5865" s="25"/>
      <x:c r="PEK5865" s="25"/>
      <x:c r="PEL5865" s="25"/>
      <x:c r="PEM5865" s="25"/>
      <x:c r="PEN5865" s="25"/>
      <x:c r="PEO5865" s="25"/>
      <x:c r="PEP5865" s="25"/>
      <x:c r="PEQ5865" s="25"/>
      <x:c r="PER5865" s="25"/>
      <x:c r="PES5865" s="25"/>
      <x:c r="PET5865" s="25"/>
      <x:c r="PEU5865" s="25"/>
      <x:c r="PEV5865" s="25"/>
      <x:c r="PEW5865" s="25"/>
      <x:c r="PEX5865" s="25"/>
      <x:c r="PEY5865" s="25"/>
      <x:c r="PEZ5865" s="25"/>
      <x:c r="PFA5865" s="25"/>
      <x:c r="PFB5865" s="25"/>
      <x:c r="PFC5865" s="25"/>
      <x:c r="PFD5865" s="25"/>
      <x:c r="PFE5865" s="25"/>
      <x:c r="PFF5865" s="25"/>
      <x:c r="PFG5865" s="25"/>
      <x:c r="PFH5865" s="25"/>
      <x:c r="PFI5865" s="25"/>
      <x:c r="PFJ5865" s="25"/>
      <x:c r="PFK5865" s="25"/>
      <x:c r="PFL5865" s="25"/>
      <x:c r="PFM5865" s="25"/>
      <x:c r="PFN5865" s="25"/>
      <x:c r="PFO5865" s="25"/>
      <x:c r="PFP5865" s="25"/>
      <x:c r="PFQ5865" s="25"/>
      <x:c r="PFR5865" s="25"/>
      <x:c r="PFS5865" s="25"/>
      <x:c r="PFT5865" s="25"/>
      <x:c r="PFU5865" s="25"/>
      <x:c r="PFV5865" s="25"/>
      <x:c r="PFW5865" s="25"/>
      <x:c r="PFX5865" s="25"/>
      <x:c r="PFY5865" s="25"/>
      <x:c r="PFZ5865" s="25"/>
      <x:c r="PGA5865" s="25"/>
      <x:c r="PGB5865" s="25"/>
      <x:c r="PGC5865" s="25"/>
      <x:c r="PGD5865" s="25"/>
      <x:c r="PGE5865" s="25"/>
      <x:c r="PGF5865" s="25"/>
      <x:c r="PGG5865" s="25"/>
      <x:c r="PGH5865" s="25"/>
      <x:c r="PGI5865" s="25"/>
      <x:c r="PGJ5865" s="25"/>
      <x:c r="PGK5865" s="25"/>
      <x:c r="PGL5865" s="25"/>
      <x:c r="PGM5865" s="25"/>
      <x:c r="PGN5865" s="25"/>
      <x:c r="PGO5865" s="25"/>
      <x:c r="PGP5865" s="25"/>
      <x:c r="PGQ5865" s="25"/>
      <x:c r="PGR5865" s="25"/>
      <x:c r="PGS5865" s="25"/>
      <x:c r="PGT5865" s="25"/>
      <x:c r="PGU5865" s="25"/>
      <x:c r="PGV5865" s="25"/>
      <x:c r="PGW5865" s="25"/>
      <x:c r="PGX5865" s="25"/>
      <x:c r="PGY5865" s="25"/>
      <x:c r="PGZ5865" s="25"/>
      <x:c r="PHA5865" s="25"/>
      <x:c r="PHB5865" s="25"/>
      <x:c r="PHC5865" s="25"/>
      <x:c r="PHD5865" s="25"/>
      <x:c r="PHE5865" s="25"/>
      <x:c r="PHF5865" s="25"/>
      <x:c r="PHG5865" s="25"/>
      <x:c r="PHH5865" s="25"/>
      <x:c r="PHI5865" s="25"/>
      <x:c r="PHJ5865" s="25"/>
      <x:c r="PHK5865" s="25"/>
      <x:c r="PHL5865" s="25"/>
      <x:c r="PHM5865" s="25"/>
      <x:c r="PHN5865" s="25"/>
      <x:c r="PHO5865" s="25"/>
      <x:c r="PHP5865" s="25"/>
      <x:c r="PHQ5865" s="25"/>
      <x:c r="PHR5865" s="25"/>
      <x:c r="PHS5865" s="25"/>
      <x:c r="PHT5865" s="25"/>
      <x:c r="PHU5865" s="25"/>
      <x:c r="PHV5865" s="25"/>
      <x:c r="PHW5865" s="25"/>
      <x:c r="PHX5865" s="25"/>
      <x:c r="PHY5865" s="25"/>
      <x:c r="PHZ5865" s="25"/>
      <x:c r="PIA5865" s="25"/>
      <x:c r="PIB5865" s="25"/>
      <x:c r="PIC5865" s="25"/>
      <x:c r="PID5865" s="25"/>
      <x:c r="PIE5865" s="25"/>
      <x:c r="PIF5865" s="25"/>
      <x:c r="PIG5865" s="25"/>
      <x:c r="PIH5865" s="25"/>
      <x:c r="PII5865" s="25"/>
      <x:c r="PIJ5865" s="25"/>
      <x:c r="PIK5865" s="25"/>
      <x:c r="PIL5865" s="25"/>
      <x:c r="PIM5865" s="25"/>
      <x:c r="PIN5865" s="25"/>
      <x:c r="PIO5865" s="25"/>
      <x:c r="PIP5865" s="25"/>
      <x:c r="PIQ5865" s="25"/>
      <x:c r="PIR5865" s="25"/>
      <x:c r="PIS5865" s="25"/>
      <x:c r="PIT5865" s="25"/>
      <x:c r="PIU5865" s="25"/>
      <x:c r="PIV5865" s="25"/>
      <x:c r="PIW5865" s="25"/>
      <x:c r="PIX5865" s="25"/>
      <x:c r="PIY5865" s="25"/>
      <x:c r="PIZ5865" s="25"/>
      <x:c r="PJA5865" s="25"/>
      <x:c r="PJB5865" s="25"/>
      <x:c r="PJC5865" s="25"/>
      <x:c r="PJD5865" s="25"/>
      <x:c r="PJE5865" s="25"/>
      <x:c r="PJF5865" s="25"/>
      <x:c r="PJG5865" s="25"/>
      <x:c r="PJH5865" s="25"/>
      <x:c r="PJI5865" s="25"/>
      <x:c r="PJJ5865" s="25"/>
      <x:c r="PJK5865" s="25"/>
      <x:c r="PJL5865" s="25"/>
      <x:c r="PJM5865" s="25"/>
      <x:c r="PJN5865" s="25"/>
      <x:c r="PJO5865" s="25"/>
      <x:c r="PJP5865" s="25"/>
      <x:c r="PJQ5865" s="25"/>
      <x:c r="PJR5865" s="25"/>
      <x:c r="PJS5865" s="25"/>
      <x:c r="PJT5865" s="25"/>
      <x:c r="PJU5865" s="25"/>
      <x:c r="PJV5865" s="25"/>
      <x:c r="PJW5865" s="25"/>
      <x:c r="PJX5865" s="25"/>
      <x:c r="PJY5865" s="25"/>
      <x:c r="PJZ5865" s="25"/>
      <x:c r="PKA5865" s="25"/>
      <x:c r="PKB5865" s="25"/>
      <x:c r="PKC5865" s="25"/>
      <x:c r="PKD5865" s="25"/>
      <x:c r="PKE5865" s="25"/>
      <x:c r="PKF5865" s="25"/>
      <x:c r="PKG5865" s="25"/>
      <x:c r="PKH5865" s="25"/>
      <x:c r="PKI5865" s="25"/>
      <x:c r="PKJ5865" s="25"/>
      <x:c r="PKK5865" s="25"/>
      <x:c r="PKL5865" s="25"/>
      <x:c r="PKM5865" s="25"/>
      <x:c r="PKN5865" s="25"/>
      <x:c r="PKO5865" s="25"/>
      <x:c r="PKP5865" s="25"/>
      <x:c r="PKQ5865" s="25"/>
      <x:c r="PKR5865" s="25"/>
      <x:c r="PKS5865" s="25"/>
      <x:c r="PKT5865" s="25"/>
      <x:c r="PKU5865" s="25"/>
      <x:c r="PKV5865" s="25"/>
      <x:c r="PKW5865" s="25"/>
      <x:c r="PKX5865" s="25"/>
      <x:c r="PKY5865" s="25"/>
      <x:c r="PKZ5865" s="25"/>
      <x:c r="PLA5865" s="25"/>
      <x:c r="PLB5865" s="25"/>
      <x:c r="PLC5865" s="25"/>
      <x:c r="PLD5865" s="25"/>
      <x:c r="PLE5865" s="25"/>
      <x:c r="PLF5865" s="25"/>
      <x:c r="PLG5865" s="25"/>
      <x:c r="PLH5865" s="25"/>
      <x:c r="PLI5865" s="25"/>
      <x:c r="PLJ5865" s="25"/>
      <x:c r="PLK5865" s="25"/>
      <x:c r="PLL5865" s="25"/>
      <x:c r="PLM5865" s="25"/>
      <x:c r="PLN5865" s="25"/>
      <x:c r="PLO5865" s="25"/>
      <x:c r="PLP5865" s="25"/>
      <x:c r="PLQ5865" s="25"/>
      <x:c r="PLR5865" s="25"/>
      <x:c r="PLS5865" s="25"/>
      <x:c r="PLT5865" s="25"/>
      <x:c r="PLU5865" s="25"/>
      <x:c r="PLV5865" s="25"/>
      <x:c r="PLW5865" s="25"/>
      <x:c r="PLX5865" s="25"/>
      <x:c r="PLY5865" s="25"/>
      <x:c r="PLZ5865" s="25"/>
      <x:c r="PMA5865" s="25"/>
      <x:c r="PMB5865" s="25"/>
      <x:c r="PMC5865" s="25"/>
      <x:c r="PMD5865" s="25"/>
      <x:c r="PME5865" s="25"/>
      <x:c r="PMF5865" s="25"/>
      <x:c r="PMG5865" s="25"/>
      <x:c r="PMH5865" s="25"/>
      <x:c r="PMI5865" s="25"/>
      <x:c r="PMJ5865" s="25"/>
      <x:c r="PMK5865" s="25"/>
      <x:c r="PML5865" s="25"/>
      <x:c r="PMM5865" s="25"/>
      <x:c r="PMN5865" s="25"/>
      <x:c r="PMO5865" s="25"/>
      <x:c r="PMP5865" s="25"/>
      <x:c r="PMQ5865" s="25"/>
      <x:c r="PMR5865" s="25"/>
      <x:c r="PMS5865" s="25"/>
      <x:c r="PMT5865" s="25"/>
      <x:c r="PMU5865" s="25"/>
      <x:c r="PMV5865" s="25"/>
      <x:c r="PMW5865" s="25"/>
      <x:c r="PMX5865" s="25"/>
      <x:c r="PMY5865" s="25"/>
      <x:c r="PMZ5865" s="25"/>
      <x:c r="PNA5865" s="25"/>
      <x:c r="PNB5865" s="25"/>
      <x:c r="PNC5865" s="25"/>
      <x:c r="PND5865" s="25"/>
      <x:c r="PNE5865" s="25"/>
      <x:c r="PNF5865" s="25"/>
      <x:c r="PNG5865" s="25"/>
      <x:c r="PNH5865" s="25"/>
      <x:c r="PNI5865" s="25"/>
      <x:c r="PNJ5865" s="25"/>
      <x:c r="PNK5865" s="25"/>
      <x:c r="PNL5865" s="25"/>
      <x:c r="PNM5865" s="25"/>
      <x:c r="PNN5865" s="25"/>
      <x:c r="PNO5865" s="25"/>
      <x:c r="PNP5865" s="25"/>
      <x:c r="PNQ5865" s="25"/>
      <x:c r="PNR5865" s="25"/>
      <x:c r="PNS5865" s="25"/>
      <x:c r="PNT5865" s="25"/>
      <x:c r="PNU5865" s="25"/>
      <x:c r="PNV5865" s="25"/>
      <x:c r="PNW5865" s="25"/>
      <x:c r="PNX5865" s="25"/>
      <x:c r="PNY5865" s="25"/>
      <x:c r="PNZ5865" s="25"/>
      <x:c r="POA5865" s="25"/>
      <x:c r="POB5865" s="25"/>
      <x:c r="POC5865" s="25"/>
      <x:c r="POD5865" s="25"/>
      <x:c r="POE5865" s="25"/>
      <x:c r="POF5865" s="25"/>
      <x:c r="POG5865" s="25"/>
      <x:c r="POH5865" s="25"/>
      <x:c r="POI5865" s="25"/>
      <x:c r="POJ5865" s="25"/>
      <x:c r="POK5865" s="25"/>
      <x:c r="POL5865" s="25"/>
      <x:c r="POM5865" s="25"/>
      <x:c r="PON5865" s="25"/>
      <x:c r="POO5865" s="25"/>
      <x:c r="POP5865" s="25"/>
      <x:c r="POQ5865" s="25"/>
      <x:c r="POR5865" s="25"/>
      <x:c r="POS5865" s="25"/>
      <x:c r="POT5865" s="25"/>
      <x:c r="POU5865" s="25"/>
      <x:c r="POV5865" s="25"/>
      <x:c r="POW5865" s="25"/>
      <x:c r="POX5865" s="25"/>
      <x:c r="POY5865" s="25"/>
      <x:c r="POZ5865" s="25"/>
      <x:c r="PPA5865" s="25"/>
      <x:c r="PPB5865" s="25"/>
      <x:c r="PPC5865" s="25"/>
      <x:c r="PPD5865" s="25"/>
      <x:c r="PPE5865" s="25"/>
      <x:c r="PPF5865" s="25"/>
      <x:c r="PPG5865" s="25"/>
      <x:c r="PPH5865" s="25"/>
      <x:c r="PPI5865" s="25"/>
      <x:c r="PPJ5865" s="25"/>
      <x:c r="PPK5865" s="25"/>
      <x:c r="PPL5865" s="25"/>
      <x:c r="PPM5865" s="25"/>
      <x:c r="PPN5865" s="25"/>
      <x:c r="PPO5865" s="25"/>
      <x:c r="PPP5865" s="25"/>
      <x:c r="PPQ5865" s="25"/>
      <x:c r="PPR5865" s="25"/>
      <x:c r="PPS5865" s="25"/>
      <x:c r="PPT5865" s="25"/>
      <x:c r="PPU5865" s="25"/>
      <x:c r="PPV5865" s="25"/>
      <x:c r="PPW5865" s="25"/>
      <x:c r="PPX5865" s="25"/>
      <x:c r="PPY5865" s="25"/>
      <x:c r="PPZ5865" s="25"/>
      <x:c r="PQA5865" s="25"/>
      <x:c r="PQB5865" s="25"/>
      <x:c r="PQC5865" s="25"/>
      <x:c r="PQD5865" s="25"/>
      <x:c r="PQE5865" s="25"/>
      <x:c r="PQF5865" s="25"/>
      <x:c r="PQG5865" s="25"/>
      <x:c r="PQH5865" s="25"/>
      <x:c r="PQI5865" s="25"/>
      <x:c r="PQJ5865" s="25"/>
      <x:c r="PQK5865" s="25"/>
      <x:c r="PQL5865" s="25"/>
      <x:c r="PQM5865" s="25"/>
      <x:c r="PQN5865" s="25"/>
      <x:c r="PQO5865" s="25"/>
      <x:c r="PQP5865" s="25"/>
      <x:c r="PQQ5865" s="25"/>
      <x:c r="PQR5865" s="25"/>
      <x:c r="PQS5865" s="25"/>
      <x:c r="PQT5865" s="25"/>
      <x:c r="PQU5865" s="25"/>
      <x:c r="PQV5865" s="25"/>
      <x:c r="PQW5865" s="25"/>
      <x:c r="PQX5865" s="25"/>
      <x:c r="PQY5865" s="25"/>
      <x:c r="PQZ5865" s="25"/>
      <x:c r="PRA5865" s="25"/>
      <x:c r="PRB5865" s="25"/>
      <x:c r="PRC5865" s="25"/>
      <x:c r="PRD5865" s="25"/>
      <x:c r="PRE5865" s="25"/>
      <x:c r="PRF5865" s="25"/>
      <x:c r="PRG5865" s="25"/>
      <x:c r="PRH5865" s="25"/>
      <x:c r="PRI5865" s="25"/>
      <x:c r="PRJ5865" s="25"/>
      <x:c r="PRK5865" s="25"/>
      <x:c r="PRL5865" s="25"/>
      <x:c r="PRM5865" s="25"/>
      <x:c r="PRN5865" s="25"/>
      <x:c r="PRO5865" s="25"/>
      <x:c r="PRP5865" s="25"/>
      <x:c r="PRQ5865" s="25"/>
      <x:c r="PRR5865" s="25"/>
      <x:c r="PRS5865" s="25"/>
      <x:c r="PRT5865" s="25"/>
      <x:c r="PRU5865" s="25"/>
      <x:c r="PRV5865" s="25"/>
      <x:c r="PRW5865" s="25"/>
      <x:c r="PRX5865" s="25"/>
      <x:c r="PRY5865" s="25"/>
      <x:c r="PRZ5865" s="25"/>
      <x:c r="PSA5865" s="25"/>
      <x:c r="PSB5865" s="25"/>
      <x:c r="PSC5865" s="25"/>
      <x:c r="PSD5865" s="25"/>
      <x:c r="PSE5865" s="25"/>
      <x:c r="PSF5865" s="25"/>
      <x:c r="PSG5865" s="25"/>
      <x:c r="PSH5865" s="25"/>
      <x:c r="PSI5865" s="25"/>
      <x:c r="PSJ5865" s="25"/>
      <x:c r="PSK5865" s="25"/>
      <x:c r="PSL5865" s="25"/>
      <x:c r="PSM5865" s="25"/>
      <x:c r="PSN5865" s="25"/>
      <x:c r="PSO5865" s="25"/>
      <x:c r="PSP5865" s="25"/>
      <x:c r="PSQ5865" s="25"/>
      <x:c r="PSR5865" s="25"/>
      <x:c r="PSS5865" s="25"/>
      <x:c r="PST5865" s="25"/>
      <x:c r="PSU5865" s="25"/>
      <x:c r="PSV5865" s="25"/>
      <x:c r="PSW5865" s="25"/>
      <x:c r="PSX5865" s="25"/>
      <x:c r="PSY5865" s="25"/>
      <x:c r="PSZ5865" s="25"/>
      <x:c r="PTA5865" s="25"/>
      <x:c r="PTB5865" s="25"/>
      <x:c r="PTC5865" s="25"/>
      <x:c r="PTD5865" s="25"/>
      <x:c r="PTE5865" s="25"/>
      <x:c r="PTF5865" s="25"/>
      <x:c r="PTG5865" s="25"/>
      <x:c r="PTH5865" s="25"/>
      <x:c r="PTI5865" s="25"/>
      <x:c r="PTJ5865" s="25"/>
      <x:c r="PTK5865" s="25"/>
      <x:c r="PTL5865" s="25"/>
      <x:c r="PTM5865" s="25"/>
      <x:c r="PTN5865" s="25"/>
      <x:c r="PTO5865" s="25"/>
      <x:c r="PTP5865" s="25"/>
      <x:c r="PTQ5865" s="25"/>
      <x:c r="PTR5865" s="25"/>
      <x:c r="PTS5865" s="25"/>
      <x:c r="PTT5865" s="25"/>
      <x:c r="PTU5865" s="25"/>
      <x:c r="PTV5865" s="25"/>
      <x:c r="PTW5865" s="25"/>
      <x:c r="PTX5865" s="25"/>
      <x:c r="PTY5865" s="25"/>
      <x:c r="PTZ5865" s="25"/>
      <x:c r="PUA5865" s="25"/>
      <x:c r="PUB5865" s="25"/>
      <x:c r="PUC5865" s="25"/>
      <x:c r="PUD5865" s="25"/>
      <x:c r="PUE5865" s="25"/>
      <x:c r="PUF5865" s="25"/>
      <x:c r="PUG5865" s="25"/>
      <x:c r="PUH5865" s="25"/>
      <x:c r="PUI5865" s="25"/>
      <x:c r="PUJ5865" s="25"/>
      <x:c r="PUK5865" s="25"/>
      <x:c r="PUL5865" s="25"/>
      <x:c r="PUM5865" s="25"/>
      <x:c r="PUN5865" s="25"/>
      <x:c r="PUO5865" s="25"/>
      <x:c r="PUP5865" s="25"/>
      <x:c r="PUQ5865" s="25"/>
      <x:c r="PUR5865" s="25"/>
      <x:c r="PUS5865" s="25"/>
      <x:c r="PUT5865" s="25"/>
      <x:c r="PUU5865" s="25"/>
      <x:c r="PUV5865" s="25"/>
      <x:c r="PUW5865" s="25"/>
      <x:c r="PUX5865" s="25"/>
      <x:c r="PUY5865" s="25"/>
      <x:c r="PUZ5865" s="25"/>
      <x:c r="PVA5865" s="25"/>
      <x:c r="PVB5865" s="25"/>
      <x:c r="PVC5865" s="25"/>
      <x:c r="PVD5865" s="25"/>
      <x:c r="PVE5865" s="25"/>
      <x:c r="PVF5865" s="25"/>
      <x:c r="PVG5865" s="25"/>
      <x:c r="PVH5865" s="25"/>
      <x:c r="PVI5865" s="25"/>
      <x:c r="PVJ5865" s="25"/>
      <x:c r="PVK5865" s="25"/>
      <x:c r="PVL5865" s="25"/>
      <x:c r="PVM5865" s="25"/>
      <x:c r="PVN5865" s="25"/>
      <x:c r="PVO5865" s="25"/>
      <x:c r="PVP5865" s="25"/>
      <x:c r="PVQ5865" s="25"/>
      <x:c r="PVR5865" s="25"/>
      <x:c r="PVS5865" s="25"/>
      <x:c r="PVT5865" s="25"/>
      <x:c r="PVU5865" s="25"/>
      <x:c r="PVV5865" s="25"/>
      <x:c r="PVW5865" s="25"/>
      <x:c r="PVX5865" s="25"/>
      <x:c r="PVY5865" s="25"/>
      <x:c r="PVZ5865" s="25"/>
      <x:c r="PWA5865" s="25"/>
      <x:c r="PWB5865" s="25"/>
      <x:c r="PWC5865" s="25"/>
      <x:c r="PWD5865" s="25"/>
      <x:c r="PWE5865" s="25"/>
      <x:c r="PWF5865" s="25"/>
      <x:c r="PWG5865" s="25"/>
      <x:c r="PWH5865" s="25"/>
      <x:c r="PWI5865" s="25"/>
      <x:c r="PWJ5865" s="25"/>
      <x:c r="PWK5865" s="25"/>
      <x:c r="PWL5865" s="25"/>
      <x:c r="PWM5865" s="25"/>
      <x:c r="PWN5865" s="25"/>
      <x:c r="PWO5865" s="25"/>
      <x:c r="PWP5865" s="25"/>
      <x:c r="PWQ5865" s="25"/>
      <x:c r="PWR5865" s="25"/>
      <x:c r="PWS5865" s="25"/>
      <x:c r="PWT5865" s="25"/>
      <x:c r="PWU5865" s="25"/>
      <x:c r="PWV5865" s="25"/>
      <x:c r="PWW5865" s="25"/>
      <x:c r="PWX5865" s="25"/>
      <x:c r="PWY5865" s="25"/>
      <x:c r="PWZ5865" s="25"/>
      <x:c r="PXA5865" s="25"/>
      <x:c r="PXB5865" s="25"/>
      <x:c r="PXC5865" s="25"/>
      <x:c r="PXD5865" s="25"/>
      <x:c r="PXE5865" s="25"/>
      <x:c r="PXF5865" s="25"/>
      <x:c r="PXG5865" s="25"/>
      <x:c r="PXH5865" s="25"/>
      <x:c r="PXI5865" s="25"/>
      <x:c r="PXJ5865" s="25"/>
      <x:c r="PXK5865" s="25"/>
      <x:c r="PXL5865" s="25"/>
      <x:c r="PXM5865" s="25"/>
      <x:c r="PXN5865" s="25"/>
      <x:c r="PXO5865" s="25"/>
      <x:c r="PXP5865" s="25"/>
      <x:c r="PXQ5865" s="25"/>
      <x:c r="PXR5865" s="25"/>
      <x:c r="PXS5865" s="25"/>
      <x:c r="PXT5865" s="25"/>
      <x:c r="PXU5865" s="25"/>
      <x:c r="PXV5865" s="25"/>
      <x:c r="PXW5865" s="25"/>
      <x:c r="PXX5865" s="25"/>
      <x:c r="PXY5865" s="25"/>
      <x:c r="PXZ5865" s="25"/>
      <x:c r="PYA5865" s="25"/>
      <x:c r="PYB5865" s="25"/>
      <x:c r="PYC5865" s="25"/>
      <x:c r="PYD5865" s="25"/>
      <x:c r="PYE5865" s="25"/>
      <x:c r="PYF5865" s="25"/>
      <x:c r="PYG5865" s="25"/>
      <x:c r="PYH5865" s="25"/>
      <x:c r="PYI5865" s="25"/>
      <x:c r="PYJ5865" s="25"/>
      <x:c r="PYK5865" s="25"/>
      <x:c r="PYL5865" s="25"/>
      <x:c r="PYM5865" s="25"/>
      <x:c r="PYN5865" s="25"/>
      <x:c r="PYO5865" s="25"/>
      <x:c r="PYP5865" s="25"/>
      <x:c r="PYQ5865" s="25"/>
      <x:c r="PYR5865" s="25"/>
      <x:c r="PYS5865" s="25"/>
      <x:c r="PYT5865" s="25"/>
      <x:c r="PYU5865" s="25"/>
      <x:c r="PYV5865" s="25"/>
      <x:c r="PYW5865" s="25"/>
      <x:c r="PYX5865" s="25"/>
      <x:c r="PYY5865" s="25"/>
      <x:c r="PYZ5865" s="25"/>
      <x:c r="PZA5865" s="25"/>
      <x:c r="PZB5865" s="25"/>
      <x:c r="PZC5865" s="25"/>
      <x:c r="PZD5865" s="25"/>
      <x:c r="PZE5865" s="25"/>
      <x:c r="PZF5865" s="25"/>
      <x:c r="PZG5865" s="25"/>
      <x:c r="PZH5865" s="25"/>
      <x:c r="PZI5865" s="25"/>
      <x:c r="PZJ5865" s="25"/>
      <x:c r="PZK5865" s="25"/>
      <x:c r="PZL5865" s="25"/>
      <x:c r="PZM5865" s="25"/>
      <x:c r="PZN5865" s="25"/>
      <x:c r="PZO5865" s="25"/>
      <x:c r="PZP5865" s="25"/>
      <x:c r="PZQ5865" s="25"/>
      <x:c r="PZR5865" s="25"/>
      <x:c r="PZS5865" s="25"/>
      <x:c r="PZT5865" s="25"/>
      <x:c r="PZU5865" s="25"/>
      <x:c r="PZV5865" s="25"/>
      <x:c r="PZW5865" s="25"/>
      <x:c r="PZX5865" s="25"/>
      <x:c r="PZY5865" s="25"/>
      <x:c r="PZZ5865" s="25"/>
      <x:c r="QAA5865" s="25"/>
      <x:c r="QAB5865" s="25"/>
      <x:c r="QAC5865" s="25"/>
      <x:c r="QAD5865" s="25"/>
      <x:c r="QAE5865" s="25"/>
      <x:c r="QAF5865" s="25"/>
      <x:c r="QAG5865" s="25"/>
      <x:c r="QAH5865" s="25"/>
      <x:c r="QAI5865" s="25"/>
      <x:c r="QAJ5865" s="25"/>
      <x:c r="QAK5865" s="25"/>
      <x:c r="QAL5865" s="25"/>
      <x:c r="QAM5865" s="25"/>
      <x:c r="QAN5865" s="25"/>
      <x:c r="QAO5865" s="25"/>
      <x:c r="QAP5865" s="25"/>
      <x:c r="QAQ5865" s="25"/>
      <x:c r="QAR5865" s="25"/>
      <x:c r="QAS5865" s="25"/>
      <x:c r="QAT5865" s="25"/>
      <x:c r="QAU5865" s="25"/>
      <x:c r="QAV5865" s="25"/>
      <x:c r="QAW5865" s="25"/>
      <x:c r="QAX5865" s="25"/>
      <x:c r="QAY5865" s="25"/>
      <x:c r="QAZ5865" s="25"/>
      <x:c r="QBA5865" s="25"/>
      <x:c r="QBB5865" s="25"/>
      <x:c r="QBC5865" s="25"/>
      <x:c r="QBD5865" s="25"/>
      <x:c r="QBE5865" s="25"/>
      <x:c r="QBF5865" s="25"/>
      <x:c r="QBG5865" s="25"/>
      <x:c r="QBH5865" s="25"/>
      <x:c r="QBI5865" s="25"/>
      <x:c r="QBJ5865" s="25"/>
      <x:c r="QBK5865" s="25"/>
      <x:c r="QBL5865" s="25"/>
      <x:c r="QBM5865" s="25"/>
      <x:c r="QBN5865" s="25"/>
      <x:c r="QBO5865" s="25"/>
      <x:c r="QBP5865" s="25"/>
      <x:c r="QBQ5865" s="25"/>
      <x:c r="QBR5865" s="25"/>
      <x:c r="QBS5865" s="25"/>
      <x:c r="QBT5865" s="25"/>
      <x:c r="QBU5865" s="25"/>
      <x:c r="QBV5865" s="25"/>
      <x:c r="QBW5865" s="25"/>
      <x:c r="QBX5865" s="25"/>
      <x:c r="QBY5865" s="25"/>
      <x:c r="QBZ5865" s="25"/>
      <x:c r="QCA5865" s="25"/>
      <x:c r="QCB5865" s="25"/>
      <x:c r="QCC5865" s="25"/>
      <x:c r="QCD5865" s="25"/>
      <x:c r="QCE5865" s="25"/>
      <x:c r="QCF5865" s="25"/>
      <x:c r="QCG5865" s="25"/>
      <x:c r="QCH5865" s="25"/>
      <x:c r="QCI5865" s="25"/>
      <x:c r="QCJ5865" s="25"/>
      <x:c r="QCK5865" s="25"/>
      <x:c r="QCL5865" s="25"/>
      <x:c r="QCM5865" s="25"/>
      <x:c r="QCN5865" s="25"/>
      <x:c r="QCO5865" s="25"/>
      <x:c r="QCP5865" s="25"/>
      <x:c r="QCQ5865" s="25"/>
      <x:c r="QCR5865" s="25"/>
      <x:c r="QCS5865" s="25"/>
      <x:c r="QCT5865" s="25"/>
      <x:c r="QCU5865" s="25"/>
      <x:c r="QCV5865" s="25"/>
      <x:c r="QCW5865" s="25"/>
      <x:c r="QCX5865" s="25"/>
      <x:c r="QCY5865" s="25"/>
      <x:c r="QCZ5865" s="25"/>
      <x:c r="QDA5865" s="25"/>
      <x:c r="QDB5865" s="25"/>
      <x:c r="QDC5865" s="25"/>
      <x:c r="QDD5865" s="25"/>
      <x:c r="QDE5865" s="25"/>
      <x:c r="QDF5865" s="25"/>
      <x:c r="QDG5865" s="25"/>
      <x:c r="QDH5865" s="25"/>
      <x:c r="QDI5865" s="25"/>
      <x:c r="QDJ5865" s="25"/>
      <x:c r="QDK5865" s="25"/>
      <x:c r="QDL5865" s="25"/>
      <x:c r="QDM5865" s="25"/>
      <x:c r="QDN5865" s="25"/>
      <x:c r="QDO5865" s="25"/>
      <x:c r="QDP5865" s="25"/>
      <x:c r="QDQ5865" s="25"/>
      <x:c r="QDR5865" s="25"/>
      <x:c r="QDS5865" s="25"/>
      <x:c r="QDT5865" s="25"/>
      <x:c r="QDU5865" s="25"/>
      <x:c r="QDV5865" s="25"/>
      <x:c r="QDW5865" s="25"/>
      <x:c r="QDX5865" s="25"/>
      <x:c r="QDY5865" s="25"/>
      <x:c r="QDZ5865" s="25"/>
      <x:c r="QEA5865" s="25"/>
      <x:c r="QEB5865" s="25"/>
      <x:c r="QEC5865" s="25"/>
      <x:c r="QED5865" s="25"/>
      <x:c r="QEE5865" s="25"/>
      <x:c r="QEF5865" s="25"/>
      <x:c r="QEG5865" s="25"/>
      <x:c r="QEH5865" s="25"/>
      <x:c r="QEI5865" s="25"/>
      <x:c r="QEJ5865" s="25"/>
      <x:c r="QEK5865" s="25"/>
      <x:c r="QEL5865" s="25"/>
      <x:c r="QEM5865" s="25"/>
      <x:c r="QEN5865" s="25"/>
      <x:c r="QEO5865" s="25"/>
      <x:c r="QEP5865" s="25"/>
      <x:c r="QEQ5865" s="25"/>
      <x:c r="QER5865" s="25"/>
      <x:c r="QES5865" s="25"/>
      <x:c r="QET5865" s="25"/>
      <x:c r="QEU5865" s="25"/>
      <x:c r="QEV5865" s="25"/>
      <x:c r="QEW5865" s="25"/>
      <x:c r="QEX5865" s="25"/>
      <x:c r="QEY5865" s="25"/>
      <x:c r="QEZ5865" s="25"/>
      <x:c r="QFA5865" s="25"/>
      <x:c r="QFB5865" s="25"/>
      <x:c r="QFC5865" s="25"/>
      <x:c r="QFD5865" s="25"/>
      <x:c r="QFE5865" s="25"/>
      <x:c r="QFF5865" s="25"/>
      <x:c r="QFG5865" s="25"/>
      <x:c r="QFH5865" s="25"/>
      <x:c r="QFI5865" s="25"/>
      <x:c r="QFJ5865" s="25"/>
      <x:c r="QFK5865" s="25"/>
      <x:c r="QFL5865" s="25"/>
      <x:c r="QFM5865" s="25"/>
      <x:c r="QFN5865" s="25"/>
      <x:c r="QFO5865" s="25"/>
      <x:c r="QFP5865" s="25"/>
      <x:c r="QFQ5865" s="25"/>
      <x:c r="QFR5865" s="25"/>
      <x:c r="QFS5865" s="25"/>
      <x:c r="QFT5865" s="25"/>
      <x:c r="QFU5865" s="25"/>
      <x:c r="QFV5865" s="25"/>
      <x:c r="QFW5865" s="25"/>
      <x:c r="QFX5865" s="25"/>
      <x:c r="QFY5865" s="25"/>
      <x:c r="QFZ5865" s="25"/>
      <x:c r="QGA5865" s="25"/>
      <x:c r="QGB5865" s="25"/>
      <x:c r="QGC5865" s="25"/>
      <x:c r="QGD5865" s="25"/>
      <x:c r="QGE5865" s="25"/>
      <x:c r="QGF5865" s="25"/>
      <x:c r="QGG5865" s="25"/>
      <x:c r="QGH5865" s="25"/>
      <x:c r="QGI5865" s="25"/>
      <x:c r="QGJ5865" s="25"/>
      <x:c r="QGK5865" s="25"/>
      <x:c r="QGL5865" s="25"/>
      <x:c r="QGM5865" s="25"/>
      <x:c r="QGN5865" s="25"/>
      <x:c r="QGO5865" s="25"/>
      <x:c r="QGP5865" s="25"/>
      <x:c r="QGQ5865" s="25"/>
      <x:c r="QGR5865" s="25"/>
      <x:c r="QGS5865" s="25"/>
      <x:c r="QGT5865" s="25"/>
      <x:c r="QGU5865" s="25"/>
      <x:c r="QGV5865" s="25"/>
      <x:c r="QGW5865" s="25"/>
      <x:c r="QGX5865" s="25"/>
      <x:c r="QGY5865" s="25"/>
      <x:c r="QGZ5865" s="25"/>
      <x:c r="QHA5865" s="25"/>
      <x:c r="QHB5865" s="25"/>
      <x:c r="QHC5865" s="25"/>
      <x:c r="QHD5865" s="25"/>
      <x:c r="QHE5865" s="25"/>
      <x:c r="QHF5865" s="25"/>
      <x:c r="QHG5865" s="25"/>
      <x:c r="QHH5865" s="25"/>
      <x:c r="QHI5865" s="25"/>
      <x:c r="QHJ5865" s="25"/>
      <x:c r="QHK5865" s="25"/>
      <x:c r="QHL5865" s="25"/>
      <x:c r="QHM5865" s="25"/>
      <x:c r="QHN5865" s="25"/>
      <x:c r="QHO5865" s="25"/>
      <x:c r="QHP5865" s="25"/>
      <x:c r="QHQ5865" s="25"/>
      <x:c r="QHR5865" s="25"/>
      <x:c r="QHS5865" s="25"/>
      <x:c r="QHT5865" s="25"/>
      <x:c r="QHU5865" s="25"/>
      <x:c r="QHV5865" s="25"/>
      <x:c r="QHW5865" s="25"/>
      <x:c r="QHX5865" s="25"/>
      <x:c r="QHY5865" s="25"/>
      <x:c r="QHZ5865" s="25"/>
      <x:c r="QIA5865" s="25"/>
      <x:c r="QIB5865" s="25"/>
      <x:c r="QIC5865" s="25"/>
      <x:c r="QID5865" s="25"/>
      <x:c r="QIE5865" s="25"/>
      <x:c r="QIF5865" s="25"/>
      <x:c r="QIG5865" s="25"/>
      <x:c r="QIH5865" s="25"/>
      <x:c r="QII5865" s="25"/>
      <x:c r="QIJ5865" s="25"/>
      <x:c r="QIK5865" s="25"/>
      <x:c r="QIL5865" s="25"/>
      <x:c r="QIM5865" s="25"/>
      <x:c r="QIN5865" s="25"/>
      <x:c r="QIO5865" s="25"/>
      <x:c r="QIP5865" s="25"/>
      <x:c r="QIQ5865" s="25"/>
      <x:c r="QIR5865" s="25"/>
      <x:c r="QIS5865" s="25"/>
      <x:c r="QIT5865" s="25"/>
      <x:c r="QIU5865" s="25"/>
      <x:c r="QIV5865" s="25"/>
      <x:c r="QIW5865" s="25"/>
      <x:c r="QIX5865" s="25"/>
      <x:c r="QIY5865" s="25"/>
      <x:c r="QIZ5865" s="25"/>
      <x:c r="QJA5865" s="25"/>
      <x:c r="QJB5865" s="25"/>
      <x:c r="QJC5865" s="25"/>
      <x:c r="QJD5865" s="25"/>
      <x:c r="QJE5865" s="25"/>
      <x:c r="QJF5865" s="25"/>
      <x:c r="QJG5865" s="25"/>
      <x:c r="QJH5865" s="25"/>
      <x:c r="QJI5865" s="25"/>
      <x:c r="QJJ5865" s="25"/>
      <x:c r="QJK5865" s="25"/>
      <x:c r="QJL5865" s="25"/>
      <x:c r="QJM5865" s="25"/>
      <x:c r="QJN5865" s="25"/>
      <x:c r="QJO5865" s="25"/>
      <x:c r="QJP5865" s="25"/>
      <x:c r="QJQ5865" s="25"/>
      <x:c r="QJR5865" s="25"/>
      <x:c r="QJS5865" s="25"/>
      <x:c r="QJT5865" s="25"/>
      <x:c r="QJU5865" s="25"/>
      <x:c r="QJV5865" s="25"/>
      <x:c r="QJW5865" s="25"/>
      <x:c r="QJX5865" s="25"/>
      <x:c r="QJY5865" s="25"/>
      <x:c r="QJZ5865" s="25"/>
      <x:c r="QKA5865" s="25"/>
      <x:c r="QKB5865" s="25"/>
      <x:c r="QKC5865" s="25"/>
      <x:c r="QKD5865" s="25"/>
      <x:c r="QKE5865" s="25"/>
      <x:c r="QKF5865" s="25"/>
      <x:c r="QKG5865" s="25"/>
      <x:c r="QKH5865" s="25"/>
      <x:c r="QKI5865" s="25"/>
      <x:c r="QKJ5865" s="25"/>
      <x:c r="QKK5865" s="25"/>
      <x:c r="QKL5865" s="25"/>
      <x:c r="QKM5865" s="25"/>
      <x:c r="QKN5865" s="25"/>
      <x:c r="QKO5865" s="25"/>
      <x:c r="QKP5865" s="25"/>
      <x:c r="QKQ5865" s="25"/>
      <x:c r="QKR5865" s="25"/>
      <x:c r="QKS5865" s="25"/>
      <x:c r="QKT5865" s="25"/>
      <x:c r="QKU5865" s="25"/>
      <x:c r="QKV5865" s="25"/>
      <x:c r="QKW5865" s="25"/>
      <x:c r="QKX5865" s="25"/>
      <x:c r="QKY5865" s="25"/>
      <x:c r="QKZ5865" s="25"/>
      <x:c r="QLA5865" s="25"/>
      <x:c r="QLB5865" s="25"/>
      <x:c r="QLC5865" s="25"/>
      <x:c r="QLD5865" s="25"/>
      <x:c r="QLE5865" s="25"/>
      <x:c r="QLF5865" s="25"/>
      <x:c r="QLG5865" s="25"/>
      <x:c r="QLH5865" s="25"/>
      <x:c r="QLI5865" s="25"/>
      <x:c r="QLJ5865" s="25"/>
      <x:c r="QLK5865" s="25"/>
      <x:c r="QLL5865" s="25"/>
      <x:c r="QLM5865" s="25"/>
      <x:c r="QLN5865" s="25"/>
      <x:c r="QLO5865" s="25"/>
      <x:c r="QLP5865" s="25"/>
      <x:c r="QLQ5865" s="25"/>
      <x:c r="QLR5865" s="25"/>
      <x:c r="QLS5865" s="25"/>
      <x:c r="QLT5865" s="25"/>
      <x:c r="QLU5865" s="25"/>
      <x:c r="QLV5865" s="25"/>
      <x:c r="QLW5865" s="25"/>
      <x:c r="QLX5865" s="25"/>
      <x:c r="QLY5865" s="25"/>
      <x:c r="QLZ5865" s="25"/>
      <x:c r="QMA5865" s="25"/>
      <x:c r="QMB5865" s="25"/>
      <x:c r="QMC5865" s="25"/>
      <x:c r="QMD5865" s="25"/>
      <x:c r="QME5865" s="25"/>
      <x:c r="QMF5865" s="25"/>
      <x:c r="QMG5865" s="25"/>
      <x:c r="QMH5865" s="25"/>
      <x:c r="QMI5865" s="25"/>
      <x:c r="QMJ5865" s="25"/>
      <x:c r="QMK5865" s="25"/>
      <x:c r="QML5865" s="25"/>
      <x:c r="QMM5865" s="25"/>
      <x:c r="QMN5865" s="25"/>
      <x:c r="QMO5865" s="25"/>
      <x:c r="QMP5865" s="25"/>
      <x:c r="QMQ5865" s="25"/>
      <x:c r="QMR5865" s="25"/>
      <x:c r="QMS5865" s="25"/>
      <x:c r="QMT5865" s="25"/>
      <x:c r="QMU5865" s="25"/>
      <x:c r="QMV5865" s="25"/>
      <x:c r="QMW5865" s="25"/>
      <x:c r="QMX5865" s="25"/>
      <x:c r="QMY5865" s="25"/>
      <x:c r="QMZ5865" s="25"/>
      <x:c r="QNA5865" s="25"/>
      <x:c r="QNB5865" s="25"/>
      <x:c r="QNC5865" s="25"/>
      <x:c r="QND5865" s="25"/>
      <x:c r="QNE5865" s="25"/>
      <x:c r="QNF5865" s="25"/>
      <x:c r="QNG5865" s="25"/>
      <x:c r="QNH5865" s="25"/>
      <x:c r="QNI5865" s="25"/>
      <x:c r="QNJ5865" s="25"/>
      <x:c r="QNK5865" s="25"/>
      <x:c r="QNL5865" s="25"/>
      <x:c r="QNM5865" s="25"/>
      <x:c r="QNN5865" s="25"/>
      <x:c r="QNO5865" s="25"/>
      <x:c r="QNP5865" s="25"/>
      <x:c r="QNQ5865" s="25"/>
      <x:c r="QNR5865" s="25"/>
      <x:c r="QNS5865" s="25"/>
      <x:c r="QNT5865" s="25"/>
      <x:c r="QNU5865" s="25"/>
      <x:c r="QNV5865" s="25"/>
      <x:c r="QNW5865" s="25"/>
      <x:c r="QNX5865" s="25"/>
      <x:c r="QNY5865" s="25"/>
      <x:c r="QNZ5865" s="25"/>
      <x:c r="QOA5865" s="25"/>
      <x:c r="QOB5865" s="25"/>
      <x:c r="QOC5865" s="25"/>
      <x:c r="QOD5865" s="25"/>
      <x:c r="QOE5865" s="25"/>
      <x:c r="QOF5865" s="25"/>
      <x:c r="QOG5865" s="25"/>
      <x:c r="QOH5865" s="25"/>
      <x:c r="QOI5865" s="25"/>
      <x:c r="QOJ5865" s="25"/>
      <x:c r="QOK5865" s="25"/>
      <x:c r="QOL5865" s="25"/>
      <x:c r="QOM5865" s="25"/>
      <x:c r="QON5865" s="25"/>
      <x:c r="QOO5865" s="25"/>
      <x:c r="QOP5865" s="25"/>
      <x:c r="QOQ5865" s="25"/>
      <x:c r="QOR5865" s="25"/>
      <x:c r="QOS5865" s="25"/>
      <x:c r="QOT5865" s="25"/>
      <x:c r="QOU5865" s="25"/>
      <x:c r="QOV5865" s="25"/>
      <x:c r="QOW5865" s="25"/>
      <x:c r="QOX5865" s="25"/>
      <x:c r="QOY5865" s="25"/>
      <x:c r="QOZ5865" s="25"/>
      <x:c r="QPA5865" s="25"/>
      <x:c r="QPB5865" s="25"/>
      <x:c r="QPC5865" s="25"/>
      <x:c r="QPD5865" s="25"/>
      <x:c r="QPE5865" s="25"/>
      <x:c r="QPF5865" s="25"/>
      <x:c r="QPG5865" s="25"/>
      <x:c r="QPH5865" s="25"/>
      <x:c r="QPI5865" s="25"/>
      <x:c r="QPJ5865" s="25"/>
      <x:c r="QPK5865" s="25"/>
      <x:c r="QPL5865" s="25"/>
      <x:c r="QPM5865" s="25"/>
      <x:c r="QPN5865" s="25"/>
      <x:c r="QPO5865" s="25"/>
      <x:c r="QPP5865" s="25"/>
      <x:c r="QPQ5865" s="25"/>
      <x:c r="QPR5865" s="25"/>
      <x:c r="QPS5865" s="25"/>
      <x:c r="QPT5865" s="25"/>
      <x:c r="QPU5865" s="25"/>
      <x:c r="QPV5865" s="25"/>
      <x:c r="QPW5865" s="25"/>
      <x:c r="QPX5865" s="25"/>
      <x:c r="QPY5865" s="25"/>
      <x:c r="QPZ5865" s="25"/>
      <x:c r="QQA5865" s="25"/>
      <x:c r="QQB5865" s="25"/>
      <x:c r="QQC5865" s="25"/>
      <x:c r="QQD5865" s="25"/>
      <x:c r="QQE5865" s="25"/>
      <x:c r="QQF5865" s="25"/>
      <x:c r="QQG5865" s="25"/>
      <x:c r="QQH5865" s="25"/>
      <x:c r="QQI5865" s="25"/>
      <x:c r="QQJ5865" s="25"/>
      <x:c r="QQK5865" s="25"/>
      <x:c r="QQL5865" s="25"/>
      <x:c r="QQM5865" s="25"/>
      <x:c r="QQN5865" s="25"/>
      <x:c r="QQO5865" s="25"/>
      <x:c r="QQP5865" s="25"/>
      <x:c r="QQQ5865" s="25"/>
      <x:c r="QQR5865" s="25"/>
      <x:c r="QQS5865" s="25"/>
      <x:c r="QQT5865" s="25"/>
      <x:c r="QQU5865" s="25"/>
      <x:c r="QQV5865" s="25"/>
      <x:c r="QQW5865" s="25"/>
      <x:c r="QQX5865" s="25"/>
      <x:c r="QQY5865" s="25"/>
      <x:c r="QQZ5865" s="25"/>
      <x:c r="QRA5865" s="25"/>
      <x:c r="QRB5865" s="25"/>
      <x:c r="QRC5865" s="25"/>
      <x:c r="QRD5865" s="25"/>
      <x:c r="QRE5865" s="25"/>
      <x:c r="QRF5865" s="25"/>
      <x:c r="QRG5865" s="25"/>
      <x:c r="QRH5865" s="25"/>
      <x:c r="QRI5865" s="25"/>
      <x:c r="QRJ5865" s="25"/>
      <x:c r="QRK5865" s="25"/>
      <x:c r="QRL5865" s="25"/>
      <x:c r="QRM5865" s="25"/>
      <x:c r="QRN5865" s="25"/>
      <x:c r="QRO5865" s="25"/>
      <x:c r="QRP5865" s="25"/>
      <x:c r="QRQ5865" s="25"/>
      <x:c r="QRR5865" s="25"/>
      <x:c r="QRS5865" s="25"/>
      <x:c r="QRT5865" s="25"/>
      <x:c r="QRU5865" s="25"/>
      <x:c r="QRV5865" s="25"/>
      <x:c r="QRW5865" s="25"/>
      <x:c r="QRX5865" s="25"/>
      <x:c r="QRY5865" s="25"/>
      <x:c r="QRZ5865" s="25"/>
      <x:c r="QSA5865" s="25"/>
      <x:c r="QSB5865" s="25"/>
      <x:c r="QSC5865" s="25"/>
      <x:c r="QSD5865" s="25"/>
      <x:c r="QSE5865" s="25"/>
      <x:c r="QSF5865" s="25"/>
      <x:c r="QSG5865" s="25"/>
      <x:c r="QSH5865" s="25"/>
      <x:c r="QSI5865" s="25"/>
      <x:c r="QSJ5865" s="25"/>
      <x:c r="QSK5865" s="25"/>
      <x:c r="QSL5865" s="25"/>
      <x:c r="QSM5865" s="25"/>
      <x:c r="QSN5865" s="25"/>
      <x:c r="QSO5865" s="25"/>
      <x:c r="QSP5865" s="25"/>
      <x:c r="QSQ5865" s="25"/>
      <x:c r="QSR5865" s="25"/>
      <x:c r="QSS5865" s="25"/>
      <x:c r="QST5865" s="25"/>
      <x:c r="QSU5865" s="25"/>
      <x:c r="QSV5865" s="25"/>
      <x:c r="QSW5865" s="25"/>
      <x:c r="QSX5865" s="25"/>
      <x:c r="QSY5865" s="25"/>
      <x:c r="QSZ5865" s="25"/>
      <x:c r="QTA5865" s="25"/>
      <x:c r="QTB5865" s="25"/>
      <x:c r="QTC5865" s="25"/>
      <x:c r="QTD5865" s="25"/>
      <x:c r="QTE5865" s="25"/>
      <x:c r="QTF5865" s="25"/>
      <x:c r="QTG5865" s="25"/>
      <x:c r="QTH5865" s="25"/>
      <x:c r="QTI5865" s="25"/>
      <x:c r="QTJ5865" s="25"/>
      <x:c r="QTK5865" s="25"/>
      <x:c r="QTL5865" s="25"/>
      <x:c r="QTM5865" s="25"/>
      <x:c r="QTN5865" s="25"/>
      <x:c r="QTO5865" s="25"/>
      <x:c r="QTP5865" s="25"/>
      <x:c r="QTQ5865" s="25"/>
      <x:c r="QTR5865" s="25"/>
      <x:c r="QTS5865" s="25"/>
      <x:c r="QTT5865" s="25"/>
      <x:c r="QTU5865" s="25"/>
      <x:c r="QTV5865" s="25"/>
      <x:c r="QTW5865" s="25"/>
      <x:c r="QTX5865" s="25"/>
      <x:c r="QTY5865" s="25"/>
      <x:c r="QTZ5865" s="25"/>
      <x:c r="QUA5865" s="25"/>
      <x:c r="QUB5865" s="25"/>
      <x:c r="QUC5865" s="25"/>
      <x:c r="QUD5865" s="25"/>
      <x:c r="QUE5865" s="25"/>
      <x:c r="QUF5865" s="25"/>
      <x:c r="QUG5865" s="25"/>
      <x:c r="QUH5865" s="25"/>
      <x:c r="QUI5865" s="25"/>
      <x:c r="QUJ5865" s="25"/>
      <x:c r="QUK5865" s="25"/>
      <x:c r="QUL5865" s="25"/>
      <x:c r="QUM5865" s="25"/>
      <x:c r="QUN5865" s="25"/>
      <x:c r="QUO5865" s="25"/>
      <x:c r="QUP5865" s="25"/>
      <x:c r="QUQ5865" s="25"/>
      <x:c r="QUR5865" s="25"/>
      <x:c r="QUS5865" s="25"/>
      <x:c r="QUT5865" s="25"/>
      <x:c r="QUU5865" s="25"/>
      <x:c r="QUV5865" s="25"/>
      <x:c r="QUW5865" s="25"/>
      <x:c r="QUX5865" s="25"/>
      <x:c r="QUY5865" s="25"/>
      <x:c r="QUZ5865" s="25"/>
      <x:c r="QVA5865" s="25"/>
      <x:c r="QVB5865" s="25"/>
      <x:c r="QVC5865" s="25"/>
      <x:c r="QVD5865" s="25"/>
      <x:c r="QVE5865" s="25"/>
      <x:c r="QVF5865" s="25"/>
      <x:c r="QVG5865" s="25"/>
      <x:c r="QVH5865" s="25"/>
      <x:c r="QVI5865" s="25"/>
      <x:c r="QVJ5865" s="25"/>
      <x:c r="QVK5865" s="25"/>
      <x:c r="QVL5865" s="25"/>
      <x:c r="QVM5865" s="25"/>
      <x:c r="QVN5865" s="25"/>
      <x:c r="QVO5865" s="25"/>
      <x:c r="QVP5865" s="25"/>
      <x:c r="QVQ5865" s="25"/>
      <x:c r="QVR5865" s="25"/>
      <x:c r="QVS5865" s="25"/>
      <x:c r="QVT5865" s="25"/>
      <x:c r="QVU5865" s="25"/>
      <x:c r="QVV5865" s="25"/>
      <x:c r="QVW5865" s="25"/>
      <x:c r="QVX5865" s="25"/>
      <x:c r="QVY5865" s="25"/>
      <x:c r="QVZ5865" s="25"/>
      <x:c r="QWA5865" s="25"/>
      <x:c r="QWB5865" s="25"/>
      <x:c r="QWC5865" s="25"/>
      <x:c r="QWD5865" s="25"/>
      <x:c r="QWE5865" s="25"/>
      <x:c r="QWF5865" s="25"/>
      <x:c r="QWG5865" s="25"/>
      <x:c r="QWH5865" s="25"/>
      <x:c r="QWI5865" s="25"/>
      <x:c r="QWJ5865" s="25"/>
      <x:c r="QWK5865" s="25"/>
      <x:c r="QWL5865" s="25"/>
      <x:c r="QWM5865" s="25"/>
      <x:c r="QWN5865" s="25"/>
      <x:c r="QWO5865" s="25"/>
      <x:c r="QWP5865" s="25"/>
      <x:c r="QWQ5865" s="25"/>
      <x:c r="QWR5865" s="25"/>
      <x:c r="QWS5865" s="25"/>
      <x:c r="QWT5865" s="25"/>
      <x:c r="QWU5865" s="25"/>
      <x:c r="QWV5865" s="25"/>
      <x:c r="QWW5865" s="25"/>
      <x:c r="QWX5865" s="25"/>
      <x:c r="QWY5865" s="25"/>
      <x:c r="QWZ5865" s="25"/>
      <x:c r="QXA5865" s="25"/>
      <x:c r="QXB5865" s="25"/>
      <x:c r="QXC5865" s="25"/>
      <x:c r="QXD5865" s="25"/>
      <x:c r="QXE5865" s="25"/>
      <x:c r="QXF5865" s="25"/>
      <x:c r="QXG5865" s="25"/>
      <x:c r="QXH5865" s="25"/>
      <x:c r="QXI5865" s="25"/>
      <x:c r="QXJ5865" s="25"/>
      <x:c r="QXK5865" s="25"/>
      <x:c r="QXL5865" s="25"/>
      <x:c r="QXM5865" s="25"/>
      <x:c r="QXN5865" s="25"/>
      <x:c r="QXO5865" s="25"/>
      <x:c r="QXP5865" s="25"/>
      <x:c r="QXQ5865" s="25"/>
      <x:c r="QXR5865" s="25"/>
      <x:c r="QXS5865" s="25"/>
      <x:c r="QXT5865" s="25"/>
      <x:c r="QXU5865" s="25"/>
      <x:c r="QXV5865" s="25"/>
      <x:c r="QXW5865" s="25"/>
      <x:c r="QXX5865" s="25"/>
      <x:c r="QXY5865" s="25"/>
      <x:c r="QXZ5865" s="25"/>
      <x:c r="QYA5865" s="25"/>
      <x:c r="QYB5865" s="25"/>
      <x:c r="QYC5865" s="25"/>
      <x:c r="QYD5865" s="25"/>
      <x:c r="QYE5865" s="25"/>
      <x:c r="QYF5865" s="25"/>
      <x:c r="QYG5865" s="25"/>
      <x:c r="QYH5865" s="25"/>
      <x:c r="QYI5865" s="25"/>
      <x:c r="QYJ5865" s="25"/>
      <x:c r="QYK5865" s="25"/>
      <x:c r="QYL5865" s="25"/>
      <x:c r="QYM5865" s="25"/>
      <x:c r="QYN5865" s="25"/>
      <x:c r="QYO5865" s="25"/>
      <x:c r="QYP5865" s="25"/>
      <x:c r="QYQ5865" s="25"/>
      <x:c r="QYR5865" s="25"/>
      <x:c r="QYS5865" s="25"/>
      <x:c r="QYT5865" s="25"/>
      <x:c r="QYU5865" s="25"/>
      <x:c r="QYV5865" s="25"/>
      <x:c r="QYW5865" s="25"/>
      <x:c r="QYX5865" s="25"/>
      <x:c r="QYY5865" s="25"/>
      <x:c r="QYZ5865" s="25"/>
      <x:c r="QZA5865" s="25"/>
      <x:c r="QZB5865" s="25"/>
      <x:c r="QZC5865" s="25"/>
      <x:c r="QZD5865" s="25"/>
      <x:c r="QZE5865" s="25"/>
      <x:c r="QZF5865" s="25"/>
      <x:c r="QZG5865" s="25"/>
      <x:c r="QZH5865" s="25"/>
      <x:c r="QZI5865" s="25"/>
      <x:c r="QZJ5865" s="25"/>
      <x:c r="QZK5865" s="25"/>
      <x:c r="QZL5865" s="25"/>
      <x:c r="QZM5865" s="25"/>
      <x:c r="QZN5865" s="25"/>
      <x:c r="QZO5865" s="25"/>
      <x:c r="QZP5865" s="25"/>
      <x:c r="QZQ5865" s="25"/>
      <x:c r="QZR5865" s="25"/>
      <x:c r="QZS5865" s="25"/>
      <x:c r="QZT5865" s="25"/>
      <x:c r="QZU5865" s="25"/>
      <x:c r="QZV5865" s="25"/>
      <x:c r="QZW5865" s="25"/>
      <x:c r="QZX5865" s="25"/>
      <x:c r="QZY5865" s="25"/>
      <x:c r="QZZ5865" s="25"/>
      <x:c r="RAA5865" s="25"/>
      <x:c r="RAB5865" s="25"/>
      <x:c r="RAC5865" s="25"/>
      <x:c r="RAD5865" s="25"/>
      <x:c r="RAE5865" s="25"/>
      <x:c r="RAF5865" s="25"/>
      <x:c r="RAG5865" s="25"/>
      <x:c r="RAH5865" s="25"/>
      <x:c r="RAI5865" s="25"/>
      <x:c r="RAJ5865" s="25"/>
      <x:c r="RAK5865" s="25"/>
      <x:c r="RAL5865" s="25"/>
      <x:c r="RAM5865" s="25"/>
      <x:c r="RAN5865" s="25"/>
      <x:c r="RAO5865" s="25"/>
      <x:c r="RAP5865" s="25"/>
      <x:c r="RAQ5865" s="25"/>
      <x:c r="RAR5865" s="25"/>
      <x:c r="RAS5865" s="25"/>
      <x:c r="RAT5865" s="25"/>
      <x:c r="RAU5865" s="25"/>
      <x:c r="RAV5865" s="25"/>
      <x:c r="RAW5865" s="25"/>
      <x:c r="RAX5865" s="25"/>
      <x:c r="RAY5865" s="25"/>
      <x:c r="RAZ5865" s="25"/>
      <x:c r="RBA5865" s="25"/>
      <x:c r="RBB5865" s="25"/>
      <x:c r="RBC5865" s="25"/>
      <x:c r="RBD5865" s="25"/>
      <x:c r="RBE5865" s="25"/>
      <x:c r="RBF5865" s="25"/>
      <x:c r="RBG5865" s="25"/>
      <x:c r="RBH5865" s="25"/>
      <x:c r="RBI5865" s="25"/>
      <x:c r="RBJ5865" s="25"/>
      <x:c r="RBK5865" s="25"/>
      <x:c r="RBL5865" s="25"/>
      <x:c r="RBM5865" s="25"/>
      <x:c r="RBN5865" s="25"/>
      <x:c r="RBO5865" s="25"/>
      <x:c r="RBP5865" s="25"/>
      <x:c r="RBQ5865" s="25"/>
      <x:c r="RBR5865" s="25"/>
      <x:c r="RBS5865" s="25"/>
      <x:c r="RBT5865" s="25"/>
      <x:c r="RBU5865" s="25"/>
      <x:c r="RBV5865" s="25"/>
      <x:c r="RBW5865" s="25"/>
      <x:c r="RBX5865" s="25"/>
      <x:c r="RBY5865" s="25"/>
      <x:c r="RBZ5865" s="25"/>
      <x:c r="RCA5865" s="25"/>
      <x:c r="RCB5865" s="25"/>
      <x:c r="RCC5865" s="25"/>
      <x:c r="RCD5865" s="25"/>
      <x:c r="RCE5865" s="25"/>
      <x:c r="RCF5865" s="25"/>
      <x:c r="RCG5865" s="25"/>
      <x:c r="RCH5865" s="25"/>
      <x:c r="RCI5865" s="25"/>
      <x:c r="RCJ5865" s="25"/>
      <x:c r="RCK5865" s="25"/>
      <x:c r="RCL5865" s="25"/>
      <x:c r="RCM5865" s="25"/>
      <x:c r="RCN5865" s="25"/>
      <x:c r="RCO5865" s="25"/>
      <x:c r="RCP5865" s="25"/>
      <x:c r="RCQ5865" s="25"/>
      <x:c r="RCR5865" s="25"/>
      <x:c r="RCS5865" s="25"/>
      <x:c r="RCT5865" s="25"/>
      <x:c r="RCU5865" s="25"/>
      <x:c r="RCV5865" s="25"/>
      <x:c r="RCW5865" s="25"/>
      <x:c r="RCX5865" s="25"/>
      <x:c r="RCY5865" s="25"/>
      <x:c r="RCZ5865" s="25"/>
      <x:c r="RDA5865" s="25"/>
      <x:c r="RDB5865" s="25"/>
      <x:c r="RDC5865" s="25"/>
      <x:c r="RDD5865" s="25"/>
      <x:c r="RDE5865" s="25"/>
      <x:c r="RDF5865" s="25"/>
      <x:c r="RDG5865" s="25"/>
      <x:c r="RDH5865" s="25"/>
      <x:c r="RDI5865" s="25"/>
      <x:c r="RDJ5865" s="25"/>
      <x:c r="RDK5865" s="25"/>
      <x:c r="RDL5865" s="25"/>
      <x:c r="RDM5865" s="25"/>
      <x:c r="RDN5865" s="25"/>
      <x:c r="RDO5865" s="25"/>
      <x:c r="RDP5865" s="25"/>
      <x:c r="RDQ5865" s="25"/>
      <x:c r="RDR5865" s="25"/>
      <x:c r="RDS5865" s="25"/>
      <x:c r="RDT5865" s="25"/>
      <x:c r="RDU5865" s="25"/>
      <x:c r="RDV5865" s="25"/>
      <x:c r="RDW5865" s="25"/>
      <x:c r="RDX5865" s="25"/>
      <x:c r="RDY5865" s="25"/>
      <x:c r="RDZ5865" s="25"/>
      <x:c r="REA5865" s="25"/>
      <x:c r="REB5865" s="25"/>
      <x:c r="REC5865" s="25"/>
      <x:c r="RED5865" s="25"/>
      <x:c r="REE5865" s="25"/>
      <x:c r="REF5865" s="25"/>
      <x:c r="REG5865" s="25"/>
      <x:c r="REH5865" s="25"/>
      <x:c r="REI5865" s="25"/>
      <x:c r="REJ5865" s="25"/>
      <x:c r="REK5865" s="25"/>
      <x:c r="REL5865" s="25"/>
      <x:c r="REM5865" s="25"/>
      <x:c r="REN5865" s="25"/>
      <x:c r="REO5865" s="25"/>
      <x:c r="REP5865" s="25"/>
      <x:c r="REQ5865" s="25"/>
      <x:c r="RER5865" s="25"/>
      <x:c r="RES5865" s="25"/>
      <x:c r="RET5865" s="25"/>
      <x:c r="REU5865" s="25"/>
      <x:c r="REV5865" s="25"/>
      <x:c r="REW5865" s="25"/>
      <x:c r="REX5865" s="25"/>
      <x:c r="REY5865" s="25"/>
      <x:c r="REZ5865" s="25"/>
      <x:c r="RFA5865" s="25"/>
      <x:c r="RFB5865" s="25"/>
      <x:c r="RFC5865" s="25"/>
      <x:c r="RFD5865" s="25"/>
      <x:c r="RFE5865" s="25"/>
      <x:c r="RFF5865" s="25"/>
      <x:c r="RFG5865" s="25"/>
      <x:c r="RFH5865" s="25"/>
      <x:c r="RFI5865" s="25"/>
      <x:c r="RFJ5865" s="25"/>
      <x:c r="RFK5865" s="25"/>
      <x:c r="RFL5865" s="25"/>
      <x:c r="RFM5865" s="25"/>
      <x:c r="RFN5865" s="25"/>
      <x:c r="RFO5865" s="25"/>
      <x:c r="RFP5865" s="25"/>
      <x:c r="RFQ5865" s="25"/>
      <x:c r="RFR5865" s="25"/>
      <x:c r="RFS5865" s="25"/>
      <x:c r="RFT5865" s="25"/>
      <x:c r="RFU5865" s="25"/>
      <x:c r="RFV5865" s="25"/>
      <x:c r="RFW5865" s="25"/>
      <x:c r="RFX5865" s="25"/>
      <x:c r="RFY5865" s="25"/>
      <x:c r="RFZ5865" s="25"/>
      <x:c r="RGA5865" s="25"/>
      <x:c r="RGB5865" s="25"/>
      <x:c r="RGC5865" s="25"/>
      <x:c r="RGD5865" s="25"/>
      <x:c r="RGE5865" s="25"/>
      <x:c r="RGF5865" s="25"/>
      <x:c r="RGG5865" s="25"/>
      <x:c r="RGH5865" s="25"/>
      <x:c r="RGI5865" s="25"/>
      <x:c r="RGJ5865" s="25"/>
      <x:c r="RGK5865" s="25"/>
      <x:c r="RGL5865" s="25"/>
      <x:c r="RGM5865" s="25"/>
      <x:c r="RGN5865" s="25"/>
      <x:c r="RGO5865" s="25"/>
      <x:c r="RGP5865" s="25"/>
      <x:c r="RGQ5865" s="25"/>
      <x:c r="RGR5865" s="25"/>
      <x:c r="RGS5865" s="25"/>
      <x:c r="RGT5865" s="25"/>
      <x:c r="RGU5865" s="25"/>
      <x:c r="RGV5865" s="25"/>
      <x:c r="RGW5865" s="25"/>
      <x:c r="RGX5865" s="25"/>
      <x:c r="RGY5865" s="25"/>
      <x:c r="RGZ5865" s="25"/>
      <x:c r="RHA5865" s="25"/>
      <x:c r="RHB5865" s="25"/>
      <x:c r="RHC5865" s="25"/>
      <x:c r="RHD5865" s="25"/>
      <x:c r="RHE5865" s="25"/>
      <x:c r="RHF5865" s="25"/>
      <x:c r="RHG5865" s="25"/>
      <x:c r="RHH5865" s="25"/>
      <x:c r="RHI5865" s="25"/>
      <x:c r="RHJ5865" s="25"/>
      <x:c r="RHK5865" s="25"/>
      <x:c r="RHL5865" s="25"/>
      <x:c r="RHM5865" s="25"/>
      <x:c r="RHN5865" s="25"/>
      <x:c r="RHO5865" s="25"/>
      <x:c r="RHP5865" s="25"/>
      <x:c r="RHQ5865" s="25"/>
      <x:c r="RHR5865" s="25"/>
      <x:c r="RHS5865" s="25"/>
      <x:c r="RHT5865" s="25"/>
      <x:c r="RHU5865" s="25"/>
      <x:c r="RHV5865" s="25"/>
      <x:c r="RHW5865" s="25"/>
      <x:c r="RHX5865" s="25"/>
      <x:c r="RHY5865" s="25"/>
      <x:c r="RHZ5865" s="25"/>
      <x:c r="RIA5865" s="25"/>
      <x:c r="RIB5865" s="25"/>
      <x:c r="RIC5865" s="25"/>
      <x:c r="RID5865" s="25"/>
      <x:c r="RIE5865" s="25"/>
      <x:c r="RIF5865" s="25"/>
      <x:c r="RIG5865" s="25"/>
      <x:c r="RIH5865" s="25"/>
      <x:c r="RII5865" s="25"/>
      <x:c r="RIJ5865" s="25"/>
      <x:c r="RIK5865" s="25"/>
      <x:c r="RIL5865" s="25"/>
      <x:c r="RIM5865" s="25"/>
      <x:c r="RIN5865" s="25"/>
      <x:c r="RIO5865" s="25"/>
      <x:c r="RIP5865" s="25"/>
      <x:c r="RIQ5865" s="25"/>
      <x:c r="RIR5865" s="25"/>
      <x:c r="RIS5865" s="25"/>
      <x:c r="RIT5865" s="25"/>
      <x:c r="RIU5865" s="25"/>
      <x:c r="RIV5865" s="25"/>
      <x:c r="RIW5865" s="25"/>
      <x:c r="RIX5865" s="25"/>
      <x:c r="RIY5865" s="25"/>
      <x:c r="RIZ5865" s="25"/>
      <x:c r="RJA5865" s="25"/>
      <x:c r="RJB5865" s="25"/>
      <x:c r="RJC5865" s="25"/>
      <x:c r="RJD5865" s="25"/>
      <x:c r="RJE5865" s="25"/>
      <x:c r="RJF5865" s="25"/>
      <x:c r="RJG5865" s="25"/>
      <x:c r="RJH5865" s="25"/>
      <x:c r="RJI5865" s="25"/>
      <x:c r="RJJ5865" s="25"/>
      <x:c r="RJK5865" s="25"/>
      <x:c r="RJL5865" s="25"/>
      <x:c r="RJM5865" s="25"/>
      <x:c r="RJN5865" s="25"/>
      <x:c r="RJO5865" s="25"/>
      <x:c r="RJP5865" s="25"/>
      <x:c r="RJQ5865" s="25"/>
      <x:c r="RJR5865" s="25"/>
      <x:c r="RJS5865" s="25"/>
      <x:c r="RJT5865" s="25"/>
      <x:c r="RJU5865" s="25"/>
      <x:c r="RJV5865" s="25"/>
      <x:c r="RJW5865" s="25"/>
      <x:c r="RJX5865" s="25"/>
      <x:c r="RJY5865" s="25"/>
      <x:c r="RJZ5865" s="25"/>
      <x:c r="RKA5865" s="25"/>
      <x:c r="RKB5865" s="25"/>
      <x:c r="RKC5865" s="25"/>
      <x:c r="RKD5865" s="25"/>
      <x:c r="RKE5865" s="25"/>
      <x:c r="RKF5865" s="25"/>
      <x:c r="RKG5865" s="25"/>
      <x:c r="RKH5865" s="25"/>
      <x:c r="RKI5865" s="25"/>
      <x:c r="RKJ5865" s="25"/>
      <x:c r="RKK5865" s="25"/>
      <x:c r="RKL5865" s="25"/>
      <x:c r="RKM5865" s="25"/>
      <x:c r="RKN5865" s="25"/>
      <x:c r="RKO5865" s="25"/>
      <x:c r="RKP5865" s="25"/>
      <x:c r="RKQ5865" s="25"/>
      <x:c r="RKR5865" s="25"/>
      <x:c r="RKS5865" s="25"/>
      <x:c r="RKT5865" s="25"/>
      <x:c r="RKU5865" s="25"/>
      <x:c r="RKV5865" s="25"/>
      <x:c r="RKW5865" s="25"/>
      <x:c r="RKX5865" s="25"/>
      <x:c r="RKY5865" s="25"/>
      <x:c r="RKZ5865" s="25"/>
      <x:c r="RLA5865" s="25"/>
      <x:c r="RLB5865" s="25"/>
      <x:c r="RLC5865" s="25"/>
      <x:c r="RLD5865" s="25"/>
      <x:c r="RLE5865" s="25"/>
      <x:c r="RLF5865" s="25"/>
      <x:c r="RLG5865" s="25"/>
      <x:c r="RLH5865" s="25"/>
      <x:c r="RLI5865" s="25"/>
      <x:c r="RLJ5865" s="25"/>
      <x:c r="RLK5865" s="25"/>
      <x:c r="RLL5865" s="25"/>
      <x:c r="RLM5865" s="25"/>
      <x:c r="RLN5865" s="25"/>
      <x:c r="RLO5865" s="25"/>
      <x:c r="RLP5865" s="25"/>
      <x:c r="RLQ5865" s="25"/>
      <x:c r="RLR5865" s="25"/>
      <x:c r="RLS5865" s="25"/>
      <x:c r="RLT5865" s="25"/>
      <x:c r="RLU5865" s="25"/>
      <x:c r="RLV5865" s="25"/>
      <x:c r="RLW5865" s="25"/>
      <x:c r="RLX5865" s="25"/>
      <x:c r="RLY5865" s="25"/>
      <x:c r="RLZ5865" s="25"/>
      <x:c r="RMA5865" s="25"/>
      <x:c r="RMB5865" s="25"/>
      <x:c r="RMC5865" s="25"/>
      <x:c r="RMD5865" s="25"/>
      <x:c r="RME5865" s="25"/>
      <x:c r="RMF5865" s="25"/>
      <x:c r="RMG5865" s="25"/>
      <x:c r="RMH5865" s="25"/>
      <x:c r="RMI5865" s="25"/>
      <x:c r="RMJ5865" s="25"/>
      <x:c r="RMK5865" s="25"/>
      <x:c r="RML5865" s="25"/>
      <x:c r="RMM5865" s="25"/>
      <x:c r="RMN5865" s="25"/>
      <x:c r="RMO5865" s="25"/>
      <x:c r="RMP5865" s="25"/>
      <x:c r="RMQ5865" s="25"/>
      <x:c r="RMR5865" s="25"/>
      <x:c r="RMS5865" s="25"/>
      <x:c r="RMT5865" s="25"/>
      <x:c r="RMU5865" s="25"/>
      <x:c r="RMV5865" s="25"/>
      <x:c r="RMW5865" s="25"/>
      <x:c r="RMX5865" s="25"/>
      <x:c r="RMY5865" s="25"/>
      <x:c r="RMZ5865" s="25"/>
      <x:c r="RNA5865" s="25"/>
      <x:c r="RNB5865" s="25"/>
      <x:c r="RNC5865" s="25"/>
      <x:c r="RND5865" s="25"/>
      <x:c r="RNE5865" s="25"/>
      <x:c r="RNF5865" s="25"/>
      <x:c r="RNG5865" s="25"/>
      <x:c r="RNH5865" s="25"/>
      <x:c r="RNI5865" s="25"/>
      <x:c r="RNJ5865" s="25"/>
      <x:c r="RNK5865" s="25"/>
      <x:c r="RNL5865" s="25"/>
      <x:c r="RNM5865" s="25"/>
      <x:c r="RNN5865" s="25"/>
      <x:c r="RNO5865" s="25"/>
      <x:c r="RNP5865" s="25"/>
      <x:c r="RNQ5865" s="25"/>
      <x:c r="RNR5865" s="25"/>
      <x:c r="RNS5865" s="25"/>
      <x:c r="RNT5865" s="25"/>
      <x:c r="RNU5865" s="25"/>
      <x:c r="RNV5865" s="25"/>
      <x:c r="RNW5865" s="25"/>
      <x:c r="RNX5865" s="25"/>
      <x:c r="RNY5865" s="25"/>
      <x:c r="RNZ5865" s="25"/>
      <x:c r="ROA5865" s="25"/>
      <x:c r="ROB5865" s="25"/>
      <x:c r="ROC5865" s="25"/>
      <x:c r="ROD5865" s="25"/>
      <x:c r="ROE5865" s="25"/>
      <x:c r="ROF5865" s="25"/>
      <x:c r="ROG5865" s="25"/>
      <x:c r="ROH5865" s="25"/>
      <x:c r="ROI5865" s="25"/>
      <x:c r="ROJ5865" s="25"/>
      <x:c r="ROK5865" s="25"/>
      <x:c r="ROL5865" s="25"/>
      <x:c r="ROM5865" s="25"/>
      <x:c r="RON5865" s="25"/>
      <x:c r="ROO5865" s="25"/>
      <x:c r="ROP5865" s="25"/>
      <x:c r="ROQ5865" s="25"/>
      <x:c r="ROR5865" s="25"/>
      <x:c r="ROS5865" s="25"/>
      <x:c r="ROT5865" s="25"/>
      <x:c r="ROU5865" s="25"/>
      <x:c r="ROV5865" s="25"/>
      <x:c r="ROW5865" s="25"/>
      <x:c r="ROX5865" s="25"/>
      <x:c r="ROY5865" s="25"/>
      <x:c r="ROZ5865" s="25"/>
      <x:c r="RPA5865" s="25"/>
      <x:c r="RPB5865" s="25"/>
      <x:c r="RPC5865" s="25"/>
      <x:c r="RPD5865" s="25"/>
      <x:c r="RPE5865" s="25"/>
      <x:c r="RPF5865" s="25"/>
      <x:c r="RPG5865" s="25"/>
      <x:c r="RPH5865" s="25"/>
      <x:c r="RPI5865" s="25"/>
      <x:c r="RPJ5865" s="25"/>
      <x:c r="RPK5865" s="25"/>
      <x:c r="RPL5865" s="25"/>
      <x:c r="RPM5865" s="25"/>
      <x:c r="RPN5865" s="25"/>
      <x:c r="RPO5865" s="25"/>
      <x:c r="RPP5865" s="25"/>
      <x:c r="RPQ5865" s="25"/>
      <x:c r="RPR5865" s="25"/>
      <x:c r="RPS5865" s="25"/>
      <x:c r="RPT5865" s="25"/>
      <x:c r="RPU5865" s="25"/>
      <x:c r="RPV5865" s="25"/>
      <x:c r="RPW5865" s="25"/>
      <x:c r="RPX5865" s="25"/>
      <x:c r="RPY5865" s="25"/>
      <x:c r="RPZ5865" s="25"/>
      <x:c r="RQA5865" s="25"/>
      <x:c r="RQB5865" s="25"/>
      <x:c r="RQC5865" s="25"/>
      <x:c r="RQD5865" s="25"/>
      <x:c r="RQE5865" s="25"/>
      <x:c r="RQF5865" s="25"/>
      <x:c r="RQG5865" s="25"/>
      <x:c r="RQH5865" s="25"/>
      <x:c r="RQI5865" s="25"/>
      <x:c r="RQJ5865" s="25"/>
      <x:c r="RQK5865" s="25"/>
      <x:c r="RQL5865" s="25"/>
      <x:c r="RQM5865" s="25"/>
      <x:c r="RQN5865" s="25"/>
      <x:c r="RQO5865" s="25"/>
      <x:c r="RQP5865" s="25"/>
      <x:c r="RQQ5865" s="25"/>
      <x:c r="RQR5865" s="25"/>
      <x:c r="RQS5865" s="25"/>
      <x:c r="RQT5865" s="25"/>
      <x:c r="RQU5865" s="25"/>
      <x:c r="RQV5865" s="25"/>
      <x:c r="RQW5865" s="25"/>
      <x:c r="RQX5865" s="25"/>
      <x:c r="RQY5865" s="25"/>
      <x:c r="RQZ5865" s="25"/>
      <x:c r="RRA5865" s="25"/>
      <x:c r="RRB5865" s="25"/>
      <x:c r="RRC5865" s="25"/>
      <x:c r="RRD5865" s="25"/>
      <x:c r="RRE5865" s="25"/>
      <x:c r="RRF5865" s="25"/>
      <x:c r="RRG5865" s="25"/>
      <x:c r="RRH5865" s="25"/>
      <x:c r="RRI5865" s="25"/>
      <x:c r="RRJ5865" s="25"/>
      <x:c r="RRK5865" s="25"/>
      <x:c r="RRL5865" s="25"/>
      <x:c r="RRM5865" s="25"/>
      <x:c r="RRN5865" s="25"/>
      <x:c r="RRO5865" s="25"/>
      <x:c r="RRP5865" s="25"/>
      <x:c r="RRQ5865" s="25"/>
      <x:c r="RRR5865" s="25"/>
      <x:c r="RRS5865" s="25"/>
      <x:c r="RRT5865" s="25"/>
      <x:c r="RRU5865" s="25"/>
      <x:c r="RRV5865" s="25"/>
      <x:c r="RRW5865" s="25"/>
      <x:c r="RRX5865" s="25"/>
      <x:c r="RRY5865" s="25"/>
      <x:c r="RRZ5865" s="25"/>
      <x:c r="RSA5865" s="25"/>
      <x:c r="RSB5865" s="25"/>
      <x:c r="RSC5865" s="25"/>
      <x:c r="RSD5865" s="25"/>
      <x:c r="RSE5865" s="25"/>
      <x:c r="RSF5865" s="25"/>
      <x:c r="RSG5865" s="25"/>
      <x:c r="RSH5865" s="25"/>
      <x:c r="RSI5865" s="25"/>
      <x:c r="RSJ5865" s="25"/>
      <x:c r="RSK5865" s="25"/>
      <x:c r="RSL5865" s="25"/>
      <x:c r="RSM5865" s="25"/>
      <x:c r="RSN5865" s="25"/>
      <x:c r="RSO5865" s="25"/>
      <x:c r="RSP5865" s="25"/>
      <x:c r="RSQ5865" s="25"/>
      <x:c r="RSR5865" s="25"/>
      <x:c r="RSS5865" s="25"/>
      <x:c r="RST5865" s="25"/>
      <x:c r="RSU5865" s="25"/>
      <x:c r="RSV5865" s="25"/>
      <x:c r="RSW5865" s="25"/>
      <x:c r="RSX5865" s="25"/>
      <x:c r="RSY5865" s="25"/>
      <x:c r="RSZ5865" s="25"/>
      <x:c r="RTA5865" s="25"/>
      <x:c r="RTB5865" s="25"/>
      <x:c r="RTC5865" s="25"/>
      <x:c r="RTD5865" s="25"/>
      <x:c r="RTE5865" s="25"/>
      <x:c r="RTF5865" s="25"/>
      <x:c r="RTG5865" s="25"/>
      <x:c r="RTH5865" s="25"/>
      <x:c r="RTI5865" s="25"/>
      <x:c r="RTJ5865" s="25"/>
      <x:c r="RTK5865" s="25"/>
      <x:c r="RTL5865" s="25"/>
      <x:c r="RTM5865" s="25"/>
      <x:c r="RTN5865" s="25"/>
      <x:c r="RTO5865" s="25"/>
      <x:c r="RTP5865" s="25"/>
      <x:c r="RTQ5865" s="25"/>
      <x:c r="RTR5865" s="25"/>
      <x:c r="RTS5865" s="25"/>
      <x:c r="RTT5865" s="25"/>
      <x:c r="RTU5865" s="25"/>
      <x:c r="RTV5865" s="25"/>
      <x:c r="RTW5865" s="25"/>
      <x:c r="RTX5865" s="25"/>
      <x:c r="RTY5865" s="25"/>
      <x:c r="RTZ5865" s="25"/>
      <x:c r="RUA5865" s="25"/>
      <x:c r="RUB5865" s="25"/>
      <x:c r="RUC5865" s="25"/>
      <x:c r="RUD5865" s="25"/>
      <x:c r="RUE5865" s="25"/>
      <x:c r="RUF5865" s="25"/>
      <x:c r="RUG5865" s="25"/>
      <x:c r="RUH5865" s="25"/>
      <x:c r="RUI5865" s="25"/>
      <x:c r="RUJ5865" s="25"/>
      <x:c r="RUK5865" s="25"/>
      <x:c r="RUL5865" s="25"/>
      <x:c r="RUM5865" s="25"/>
      <x:c r="RUN5865" s="25"/>
      <x:c r="RUO5865" s="25"/>
      <x:c r="RUP5865" s="25"/>
      <x:c r="RUQ5865" s="25"/>
      <x:c r="RUR5865" s="25"/>
      <x:c r="RUS5865" s="25"/>
      <x:c r="RUT5865" s="25"/>
      <x:c r="RUU5865" s="25"/>
      <x:c r="RUV5865" s="25"/>
      <x:c r="RUW5865" s="25"/>
      <x:c r="RUX5865" s="25"/>
      <x:c r="RUY5865" s="25"/>
      <x:c r="RUZ5865" s="25"/>
      <x:c r="RVA5865" s="25"/>
      <x:c r="RVB5865" s="25"/>
      <x:c r="RVC5865" s="25"/>
      <x:c r="RVD5865" s="25"/>
      <x:c r="RVE5865" s="25"/>
      <x:c r="RVF5865" s="25"/>
      <x:c r="RVG5865" s="25"/>
      <x:c r="RVH5865" s="25"/>
      <x:c r="RVI5865" s="25"/>
      <x:c r="RVJ5865" s="25"/>
      <x:c r="RVK5865" s="25"/>
      <x:c r="RVL5865" s="25"/>
      <x:c r="RVM5865" s="25"/>
      <x:c r="RVN5865" s="25"/>
      <x:c r="RVO5865" s="25"/>
      <x:c r="RVP5865" s="25"/>
      <x:c r="RVQ5865" s="25"/>
      <x:c r="RVR5865" s="25"/>
      <x:c r="RVS5865" s="25"/>
      <x:c r="RVT5865" s="25"/>
      <x:c r="RVU5865" s="25"/>
      <x:c r="RVV5865" s="25"/>
      <x:c r="RVW5865" s="25"/>
      <x:c r="RVX5865" s="25"/>
      <x:c r="RVY5865" s="25"/>
      <x:c r="RVZ5865" s="25"/>
      <x:c r="RWA5865" s="25"/>
      <x:c r="RWB5865" s="25"/>
      <x:c r="RWC5865" s="25"/>
      <x:c r="RWD5865" s="25"/>
      <x:c r="RWE5865" s="25"/>
      <x:c r="RWF5865" s="25"/>
      <x:c r="RWG5865" s="25"/>
      <x:c r="RWH5865" s="25"/>
      <x:c r="RWI5865" s="25"/>
      <x:c r="RWJ5865" s="25"/>
      <x:c r="RWK5865" s="25"/>
      <x:c r="RWL5865" s="25"/>
      <x:c r="RWM5865" s="25"/>
      <x:c r="RWN5865" s="25"/>
      <x:c r="RWO5865" s="25"/>
      <x:c r="RWP5865" s="25"/>
      <x:c r="RWQ5865" s="25"/>
      <x:c r="RWR5865" s="25"/>
      <x:c r="RWS5865" s="25"/>
      <x:c r="RWT5865" s="25"/>
      <x:c r="RWU5865" s="25"/>
      <x:c r="RWV5865" s="25"/>
      <x:c r="RWW5865" s="25"/>
      <x:c r="RWX5865" s="25"/>
      <x:c r="RWY5865" s="25"/>
      <x:c r="RWZ5865" s="25"/>
      <x:c r="RXA5865" s="25"/>
      <x:c r="RXB5865" s="25"/>
      <x:c r="RXC5865" s="25"/>
      <x:c r="RXD5865" s="25"/>
      <x:c r="RXE5865" s="25"/>
      <x:c r="RXF5865" s="25"/>
      <x:c r="RXG5865" s="25"/>
      <x:c r="RXH5865" s="25"/>
      <x:c r="RXI5865" s="25"/>
      <x:c r="RXJ5865" s="25"/>
      <x:c r="RXK5865" s="25"/>
      <x:c r="RXL5865" s="25"/>
      <x:c r="RXM5865" s="25"/>
      <x:c r="RXN5865" s="25"/>
      <x:c r="RXO5865" s="25"/>
      <x:c r="RXP5865" s="25"/>
      <x:c r="RXQ5865" s="25"/>
      <x:c r="RXR5865" s="25"/>
      <x:c r="RXS5865" s="25"/>
      <x:c r="RXT5865" s="25"/>
      <x:c r="RXU5865" s="25"/>
      <x:c r="RXV5865" s="25"/>
      <x:c r="RXW5865" s="25"/>
      <x:c r="RXX5865" s="25"/>
      <x:c r="RXY5865" s="25"/>
      <x:c r="RXZ5865" s="25"/>
      <x:c r="RYA5865" s="25"/>
      <x:c r="RYB5865" s="25"/>
      <x:c r="RYC5865" s="25"/>
      <x:c r="RYD5865" s="25"/>
      <x:c r="RYE5865" s="25"/>
      <x:c r="RYF5865" s="25"/>
      <x:c r="RYG5865" s="25"/>
      <x:c r="RYH5865" s="25"/>
      <x:c r="RYI5865" s="25"/>
      <x:c r="RYJ5865" s="25"/>
      <x:c r="RYK5865" s="25"/>
      <x:c r="RYL5865" s="25"/>
      <x:c r="RYM5865" s="25"/>
      <x:c r="RYN5865" s="25"/>
      <x:c r="RYO5865" s="25"/>
      <x:c r="RYP5865" s="25"/>
      <x:c r="RYQ5865" s="25"/>
      <x:c r="RYR5865" s="25"/>
      <x:c r="RYS5865" s="25"/>
      <x:c r="RYT5865" s="25"/>
      <x:c r="RYU5865" s="25"/>
      <x:c r="RYV5865" s="25"/>
      <x:c r="RYW5865" s="25"/>
      <x:c r="RYX5865" s="25"/>
      <x:c r="RYY5865" s="25"/>
      <x:c r="RYZ5865" s="25"/>
      <x:c r="RZA5865" s="25"/>
      <x:c r="RZB5865" s="25"/>
      <x:c r="RZC5865" s="25"/>
      <x:c r="RZD5865" s="25"/>
      <x:c r="RZE5865" s="25"/>
      <x:c r="RZF5865" s="25"/>
      <x:c r="RZG5865" s="25"/>
      <x:c r="RZH5865" s="25"/>
      <x:c r="RZI5865" s="25"/>
      <x:c r="RZJ5865" s="25"/>
      <x:c r="RZK5865" s="25"/>
      <x:c r="RZL5865" s="25"/>
      <x:c r="RZM5865" s="25"/>
      <x:c r="RZN5865" s="25"/>
      <x:c r="RZO5865" s="25"/>
      <x:c r="RZP5865" s="25"/>
      <x:c r="RZQ5865" s="25"/>
      <x:c r="RZR5865" s="25"/>
      <x:c r="RZS5865" s="25"/>
      <x:c r="RZT5865" s="25"/>
      <x:c r="RZU5865" s="25"/>
      <x:c r="RZV5865" s="25"/>
      <x:c r="RZW5865" s="25"/>
      <x:c r="RZX5865" s="25"/>
      <x:c r="RZY5865" s="25"/>
      <x:c r="RZZ5865" s="25"/>
      <x:c r="SAA5865" s="25"/>
      <x:c r="SAB5865" s="25"/>
      <x:c r="SAC5865" s="25"/>
      <x:c r="SAD5865" s="25"/>
      <x:c r="SAE5865" s="25"/>
      <x:c r="SAF5865" s="25"/>
      <x:c r="SAG5865" s="25"/>
      <x:c r="SAH5865" s="25"/>
      <x:c r="SAI5865" s="25"/>
      <x:c r="SAJ5865" s="25"/>
      <x:c r="SAK5865" s="25"/>
      <x:c r="SAL5865" s="25"/>
      <x:c r="SAM5865" s="25"/>
      <x:c r="SAN5865" s="25"/>
      <x:c r="SAO5865" s="25"/>
      <x:c r="SAP5865" s="25"/>
      <x:c r="SAQ5865" s="25"/>
      <x:c r="SAR5865" s="25"/>
      <x:c r="SAS5865" s="25"/>
      <x:c r="SAT5865" s="25"/>
      <x:c r="SAU5865" s="25"/>
      <x:c r="SAV5865" s="25"/>
      <x:c r="SAW5865" s="25"/>
      <x:c r="SAX5865" s="25"/>
      <x:c r="SAY5865" s="25"/>
      <x:c r="SAZ5865" s="25"/>
      <x:c r="SBA5865" s="25"/>
      <x:c r="SBB5865" s="25"/>
      <x:c r="SBC5865" s="25"/>
      <x:c r="SBD5865" s="25"/>
      <x:c r="SBE5865" s="25"/>
      <x:c r="SBF5865" s="25"/>
      <x:c r="SBG5865" s="25"/>
      <x:c r="SBH5865" s="25"/>
      <x:c r="SBI5865" s="25"/>
      <x:c r="SBJ5865" s="25"/>
      <x:c r="SBK5865" s="25"/>
      <x:c r="SBL5865" s="25"/>
      <x:c r="SBM5865" s="25"/>
      <x:c r="SBN5865" s="25"/>
      <x:c r="SBO5865" s="25"/>
      <x:c r="SBP5865" s="25"/>
      <x:c r="SBQ5865" s="25"/>
      <x:c r="SBR5865" s="25"/>
      <x:c r="SBS5865" s="25"/>
      <x:c r="SBT5865" s="25"/>
      <x:c r="SBU5865" s="25"/>
      <x:c r="SBV5865" s="25"/>
      <x:c r="SBW5865" s="25"/>
      <x:c r="SBX5865" s="25"/>
      <x:c r="SBY5865" s="25"/>
      <x:c r="SBZ5865" s="25"/>
      <x:c r="SCA5865" s="25"/>
      <x:c r="SCB5865" s="25"/>
      <x:c r="SCC5865" s="25"/>
      <x:c r="SCD5865" s="25"/>
      <x:c r="SCE5865" s="25"/>
      <x:c r="SCF5865" s="25"/>
      <x:c r="SCG5865" s="25"/>
      <x:c r="SCH5865" s="25"/>
      <x:c r="SCI5865" s="25"/>
      <x:c r="SCJ5865" s="25"/>
      <x:c r="SCK5865" s="25"/>
      <x:c r="SCL5865" s="25"/>
      <x:c r="SCM5865" s="25"/>
      <x:c r="SCN5865" s="25"/>
      <x:c r="SCO5865" s="25"/>
      <x:c r="SCP5865" s="25"/>
      <x:c r="SCQ5865" s="25"/>
      <x:c r="SCR5865" s="25"/>
      <x:c r="SCS5865" s="25"/>
      <x:c r="SCT5865" s="25"/>
      <x:c r="SCU5865" s="25"/>
      <x:c r="SCV5865" s="25"/>
      <x:c r="SCW5865" s="25"/>
      <x:c r="SCX5865" s="25"/>
      <x:c r="SCY5865" s="25"/>
      <x:c r="SCZ5865" s="25"/>
      <x:c r="SDA5865" s="25"/>
      <x:c r="SDB5865" s="25"/>
      <x:c r="SDC5865" s="25"/>
      <x:c r="SDD5865" s="25"/>
      <x:c r="SDE5865" s="25"/>
      <x:c r="SDF5865" s="25"/>
      <x:c r="SDG5865" s="25"/>
      <x:c r="SDH5865" s="25"/>
      <x:c r="SDI5865" s="25"/>
      <x:c r="SDJ5865" s="25"/>
      <x:c r="SDK5865" s="25"/>
      <x:c r="SDL5865" s="25"/>
      <x:c r="SDM5865" s="25"/>
      <x:c r="SDN5865" s="25"/>
      <x:c r="SDO5865" s="25"/>
      <x:c r="SDP5865" s="25"/>
      <x:c r="SDQ5865" s="25"/>
      <x:c r="SDR5865" s="25"/>
      <x:c r="SDS5865" s="25"/>
      <x:c r="SDT5865" s="25"/>
      <x:c r="SDU5865" s="25"/>
      <x:c r="SDV5865" s="25"/>
      <x:c r="SDW5865" s="25"/>
      <x:c r="SDX5865" s="25"/>
      <x:c r="SDY5865" s="25"/>
      <x:c r="SDZ5865" s="25"/>
      <x:c r="SEA5865" s="25"/>
      <x:c r="SEB5865" s="25"/>
      <x:c r="SEC5865" s="25"/>
      <x:c r="SED5865" s="25"/>
      <x:c r="SEE5865" s="25"/>
      <x:c r="SEF5865" s="25"/>
      <x:c r="SEG5865" s="25"/>
      <x:c r="SEH5865" s="25"/>
      <x:c r="SEI5865" s="25"/>
      <x:c r="SEJ5865" s="25"/>
      <x:c r="SEK5865" s="25"/>
      <x:c r="SEL5865" s="25"/>
      <x:c r="SEM5865" s="25"/>
      <x:c r="SEN5865" s="25"/>
      <x:c r="SEO5865" s="25"/>
      <x:c r="SEP5865" s="25"/>
      <x:c r="SEQ5865" s="25"/>
      <x:c r="SER5865" s="25"/>
      <x:c r="SES5865" s="25"/>
      <x:c r="SET5865" s="25"/>
      <x:c r="SEU5865" s="25"/>
      <x:c r="SEV5865" s="25"/>
      <x:c r="SEW5865" s="25"/>
      <x:c r="SEX5865" s="25"/>
      <x:c r="SEY5865" s="25"/>
      <x:c r="SEZ5865" s="25"/>
      <x:c r="SFA5865" s="25"/>
      <x:c r="SFB5865" s="25"/>
      <x:c r="SFC5865" s="25"/>
      <x:c r="SFD5865" s="25"/>
      <x:c r="SFE5865" s="25"/>
      <x:c r="SFF5865" s="25"/>
      <x:c r="SFG5865" s="25"/>
      <x:c r="SFH5865" s="25"/>
      <x:c r="SFI5865" s="25"/>
      <x:c r="SFJ5865" s="25"/>
      <x:c r="SFK5865" s="25"/>
      <x:c r="SFL5865" s="25"/>
      <x:c r="SFM5865" s="25"/>
      <x:c r="SFN5865" s="25"/>
      <x:c r="SFO5865" s="25"/>
      <x:c r="SFP5865" s="25"/>
      <x:c r="SFQ5865" s="25"/>
      <x:c r="SFR5865" s="25"/>
      <x:c r="SFS5865" s="25"/>
      <x:c r="SFT5865" s="25"/>
      <x:c r="SFU5865" s="25"/>
      <x:c r="SFV5865" s="25"/>
      <x:c r="SFW5865" s="25"/>
      <x:c r="SFX5865" s="25"/>
      <x:c r="SFY5865" s="25"/>
      <x:c r="SFZ5865" s="25"/>
      <x:c r="SGA5865" s="25"/>
      <x:c r="SGB5865" s="25"/>
      <x:c r="SGC5865" s="25"/>
      <x:c r="SGD5865" s="25"/>
      <x:c r="SGE5865" s="25"/>
      <x:c r="SGF5865" s="25"/>
      <x:c r="SGG5865" s="25"/>
      <x:c r="SGH5865" s="25"/>
      <x:c r="SGI5865" s="25"/>
      <x:c r="SGJ5865" s="25"/>
      <x:c r="SGK5865" s="25"/>
      <x:c r="SGL5865" s="25"/>
      <x:c r="SGM5865" s="25"/>
      <x:c r="SGN5865" s="25"/>
      <x:c r="SGO5865" s="25"/>
      <x:c r="SGP5865" s="25"/>
      <x:c r="SGQ5865" s="25"/>
      <x:c r="SGR5865" s="25"/>
      <x:c r="SGS5865" s="25"/>
      <x:c r="SGT5865" s="25"/>
      <x:c r="SGU5865" s="25"/>
      <x:c r="SGV5865" s="25"/>
      <x:c r="SGW5865" s="25"/>
      <x:c r="SGX5865" s="25"/>
      <x:c r="SGY5865" s="25"/>
      <x:c r="SGZ5865" s="25"/>
      <x:c r="SHA5865" s="25"/>
      <x:c r="SHB5865" s="25"/>
      <x:c r="SHC5865" s="25"/>
      <x:c r="SHD5865" s="25"/>
      <x:c r="SHE5865" s="25"/>
      <x:c r="SHF5865" s="25"/>
      <x:c r="SHG5865" s="25"/>
      <x:c r="SHH5865" s="25"/>
      <x:c r="SHI5865" s="25"/>
      <x:c r="SHJ5865" s="25"/>
      <x:c r="SHK5865" s="25"/>
      <x:c r="SHL5865" s="25"/>
      <x:c r="SHM5865" s="25"/>
      <x:c r="SHN5865" s="25"/>
      <x:c r="SHO5865" s="25"/>
      <x:c r="SHP5865" s="25"/>
      <x:c r="SHQ5865" s="25"/>
      <x:c r="SHR5865" s="25"/>
      <x:c r="SHS5865" s="25"/>
      <x:c r="SHT5865" s="25"/>
      <x:c r="SHU5865" s="25"/>
      <x:c r="SHV5865" s="25"/>
      <x:c r="SHW5865" s="25"/>
      <x:c r="SHX5865" s="25"/>
      <x:c r="SHY5865" s="25"/>
      <x:c r="SHZ5865" s="25"/>
      <x:c r="SIA5865" s="25"/>
      <x:c r="SIB5865" s="25"/>
      <x:c r="SIC5865" s="25"/>
      <x:c r="SID5865" s="25"/>
      <x:c r="SIE5865" s="25"/>
      <x:c r="SIF5865" s="25"/>
      <x:c r="SIG5865" s="25"/>
      <x:c r="SIH5865" s="25"/>
      <x:c r="SII5865" s="25"/>
      <x:c r="SIJ5865" s="25"/>
      <x:c r="SIK5865" s="25"/>
      <x:c r="SIL5865" s="25"/>
      <x:c r="SIM5865" s="25"/>
      <x:c r="SIN5865" s="25"/>
      <x:c r="SIO5865" s="25"/>
      <x:c r="SIP5865" s="25"/>
      <x:c r="SIQ5865" s="25"/>
      <x:c r="SIR5865" s="25"/>
      <x:c r="SIS5865" s="25"/>
      <x:c r="SIT5865" s="25"/>
      <x:c r="SIU5865" s="25"/>
      <x:c r="SIV5865" s="25"/>
      <x:c r="SIW5865" s="25"/>
      <x:c r="SIX5865" s="25"/>
      <x:c r="SIY5865" s="25"/>
      <x:c r="SIZ5865" s="25"/>
      <x:c r="SJA5865" s="25"/>
      <x:c r="SJB5865" s="25"/>
      <x:c r="SJC5865" s="25"/>
      <x:c r="SJD5865" s="25"/>
      <x:c r="SJE5865" s="25"/>
      <x:c r="SJF5865" s="25"/>
      <x:c r="SJG5865" s="25"/>
      <x:c r="SJH5865" s="25"/>
      <x:c r="SJI5865" s="25"/>
      <x:c r="SJJ5865" s="25"/>
      <x:c r="SJK5865" s="25"/>
      <x:c r="SJL5865" s="25"/>
      <x:c r="SJM5865" s="25"/>
      <x:c r="SJN5865" s="25"/>
      <x:c r="SJO5865" s="25"/>
      <x:c r="SJP5865" s="25"/>
      <x:c r="SJQ5865" s="25"/>
      <x:c r="SJR5865" s="25"/>
      <x:c r="SJS5865" s="25"/>
      <x:c r="SJT5865" s="25"/>
      <x:c r="SJU5865" s="25"/>
      <x:c r="SJV5865" s="25"/>
      <x:c r="SJW5865" s="25"/>
      <x:c r="SJX5865" s="25"/>
      <x:c r="SJY5865" s="25"/>
      <x:c r="SJZ5865" s="25"/>
      <x:c r="SKA5865" s="25"/>
      <x:c r="SKB5865" s="25"/>
      <x:c r="SKC5865" s="25"/>
      <x:c r="SKD5865" s="25"/>
      <x:c r="SKE5865" s="25"/>
      <x:c r="SKF5865" s="25"/>
      <x:c r="SKG5865" s="25"/>
      <x:c r="SKH5865" s="25"/>
      <x:c r="SKI5865" s="25"/>
      <x:c r="SKJ5865" s="25"/>
      <x:c r="SKK5865" s="25"/>
      <x:c r="SKL5865" s="25"/>
      <x:c r="SKM5865" s="25"/>
      <x:c r="SKN5865" s="25"/>
      <x:c r="SKO5865" s="25"/>
      <x:c r="SKP5865" s="25"/>
      <x:c r="SKQ5865" s="25"/>
      <x:c r="SKR5865" s="25"/>
      <x:c r="SKS5865" s="25"/>
      <x:c r="SKT5865" s="25"/>
      <x:c r="SKU5865" s="25"/>
      <x:c r="SKV5865" s="25"/>
      <x:c r="SKW5865" s="25"/>
      <x:c r="SKX5865" s="25"/>
      <x:c r="SKY5865" s="25"/>
      <x:c r="SKZ5865" s="25"/>
      <x:c r="SLA5865" s="25"/>
      <x:c r="SLB5865" s="25"/>
      <x:c r="SLC5865" s="25"/>
      <x:c r="SLD5865" s="25"/>
      <x:c r="SLE5865" s="25"/>
      <x:c r="SLF5865" s="25"/>
      <x:c r="SLG5865" s="25"/>
      <x:c r="SLH5865" s="25"/>
      <x:c r="SLI5865" s="25"/>
      <x:c r="SLJ5865" s="25"/>
      <x:c r="SLK5865" s="25"/>
      <x:c r="SLL5865" s="25"/>
      <x:c r="SLM5865" s="25"/>
      <x:c r="SLN5865" s="25"/>
      <x:c r="SLO5865" s="25"/>
      <x:c r="SLP5865" s="25"/>
      <x:c r="SLQ5865" s="25"/>
      <x:c r="SLR5865" s="25"/>
      <x:c r="SLS5865" s="25"/>
      <x:c r="SLT5865" s="25"/>
      <x:c r="SLU5865" s="25"/>
      <x:c r="SLV5865" s="25"/>
      <x:c r="SLW5865" s="25"/>
      <x:c r="SLX5865" s="25"/>
      <x:c r="SLY5865" s="25"/>
      <x:c r="SLZ5865" s="25"/>
      <x:c r="SMA5865" s="25"/>
      <x:c r="SMB5865" s="25"/>
      <x:c r="SMC5865" s="25"/>
      <x:c r="SMD5865" s="25"/>
      <x:c r="SME5865" s="25"/>
      <x:c r="SMF5865" s="25"/>
      <x:c r="SMG5865" s="25"/>
      <x:c r="SMH5865" s="25"/>
      <x:c r="SMI5865" s="25"/>
      <x:c r="SMJ5865" s="25"/>
      <x:c r="SMK5865" s="25"/>
      <x:c r="SML5865" s="25"/>
      <x:c r="SMM5865" s="25"/>
      <x:c r="SMN5865" s="25"/>
      <x:c r="SMO5865" s="25"/>
      <x:c r="SMP5865" s="25"/>
      <x:c r="SMQ5865" s="25"/>
      <x:c r="SMR5865" s="25"/>
      <x:c r="SMS5865" s="25"/>
      <x:c r="SMT5865" s="25"/>
      <x:c r="SMU5865" s="25"/>
      <x:c r="SMV5865" s="25"/>
      <x:c r="SMW5865" s="25"/>
      <x:c r="SMX5865" s="25"/>
      <x:c r="SMY5865" s="25"/>
      <x:c r="SMZ5865" s="25"/>
      <x:c r="SNA5865" s="25"/>
      <x:c r="SNB5865" s="25"/>
      <x:c r="SNC5865" s="25"/>
      <x:c r="SND5865" s="25"/>
      <x:c r="SNE5865" s="25"/>
      <x:c r="SNF5865" s="25"/>
      <x:c r="SNG5865" s="25"/>
      <x:c r="SNH5865" s="25"/>
      <x:c r="SNI5865" s="25"/>
      <x:c r="SNJ5865" s="25"/>
      <x:c r="SNK5865" s="25"/>
      <x:c r="SNL5865" s="25"/>
      <x:c r="SNM5865" s="25"/>
      <x:c r="SNN5865" s="25"/>
      <x:c r="SNO5865" s="25"/>
      <x:c r="SNP5865" s="25"/>
      <x:c r="SNQ5865" s="25"/>
      <x:c r="SNR5865" s="25"/>
      <x:c r="SNS5865" s="25"/>
      <x:c r="SNT5865" s="25"/>
      <x:c r="SNU5865" s="25"/>
      <x:c r="SNV5865" s="25"/>
      <x:c r="SNW5865" s="25"/>
      <x:c r="SNX5865" s="25"/>
      <x:c r="SNY5865" s="25"/>
      <x:c r="SNZ5865" s="25"/>
      <x:c r="SOA5865" s="25"/>
      <x:c r="SOB5865" s="25"/>
      <x:c r="SOC5865" s="25"/>
      <x:c r="SOD5865" s="25"/>
      <x:c r="SOE5865" s="25"/>
      <x:c r="SOF5865" s="25"/>
      <x:c r="SOG5865" s="25"/>
      <x:c r="SOH5865" s="25"/>
      <x:c r="SOI5865" s="25"/>
      <x:c r="SOJ5865" s="25"/>
      <x:c r="SOK5865" s="25"/>
      <x:c r="SOL5865" s="25"/>
      <x:c r="SOM5865" s="25"/>
      <x:c r="SON5865" s="25"/>
      <x:c r="SOO5865" s="25"/>
      <x:c r="SOP5865" s="25"/>
      <x:c r="SOQ5865" s="25"/>
      <x:c r="SOR5865" s="25"/>
      <x:c r="SOS5865" s="25"/>
      <x:c r="SOT5865" s="25"/>
      <x:c r="SOU5865" s="25"/>
      <x:c r="SOV5865" s="25"/>
      <x:c r="SOW5865" s="25"/>
      <x:c r="SOX5865" s="25"/>
      <x:c r="SOY5865" s="25"/>
      <x:c r="SOZ5865" s="25"/>
      <x:c r="SPA5865" s="25"/>
      <x:c r="SPB5865" s="25"/>
      <x:c r="SPC5865" s="25"/>
      <x:c r="SPD5865" s="25"/>
      <x:c r="SPE5865" s="25"/>
      <x:c r="SPF5865" s="25"/>
      <x:c r="SPG5865" s="25"/>
      <x:c r="SPH5865" s="25"/>
      <x:c r="SPI5865" s="25"/>
      <x:c r="SPJ5865" s="25"/>
      <x:c r="SPK5865" s="25"/>
      <x:c r="SPL5865" s="25"/>
      <x:c r="SPM5865" s="25"/>
      <x:c r="SPN5865" s="25"/>
      <x:c r="SPO5865" s="25"/>
      <x:c r="SPP5865" s="25"/>
      <x:c r="SPQ5865" s="25"/>
      <x:c r="SPR5865" s="25"/>
      <x:c r="SPS5865" s="25"/>
      <x:c r="SPT5865" s="25"/>
      <x:c r="SPU5865" s="25"/>
      <x:c r="SPV5865" s="25"/>
      <x:c r="SPW5865" s="25"/>
      <x:c r="SPX5865" s="25"/>
      <x:c r="SPY5865" s="25"/>
      <x:c r="SPZ5865" s="25"/>
      <x:c r="SQA5865" s="25"/>
      <x:c r="SQB5865" s="25"/>
      <x:c r="SQC5865" s="25"/>
      <x:c r="SQD5865" s="25"/>
      <x:c r="SQE5865" s="25"/>
      <x:c r="SQF5865" s="25"/>
      <x:c r="SQG5865" s="25"/>
      <x:c r="SQH5865" s="25"/>
      <x:c r="SQI5865" s="25"/>
      <x:c r="SQJ5865" s="25"/>
      <x:c r="SQK5865" s="25"/>
      <x:c r="SQL5865" s="25"/>
      <x:c r="SQM5865" s="25"/>
      <x:c r="SQN5865" s="25"/>
      <x:c r="SQO5865" s="25"/>
      <x:c r="SQP5865" s="25"/>
      <x:c r="SQQ5865" s="25"/>
      <x:c r="SQR5865" s="25"/>
      <x:c r="SQS5865" s="25"/>
      <x:c r="SQT5865" s="25"/>
      <x:c r="SQU5865" s="25"/>
      <x:c r="SQV5865" s="25"/>
      <x:c r="SQW5865" s="25"/>
      <x:c r="SQX5865" s="25"/>
      <x:c r="SQY5865" s="25"/>
      <x:c r="SQZ5865" s="25"/>
      <x:c r="SRA5865" s="25"/>
      <x:c r="SRB5865" s="25"/>
      <x:c r="SRC5865" s="25"/>
      <x:c r="SRD5865" s="25"/>
      <x:c r="SRE5865" s="25"/>
      <x:c r="SRF5865" s="25"/>
      <x:c r="SRG5865" s="25"/>
      <x:c r="SRH5865" s="25"/>
      <x:c r="SRI5865" s="25"/>
      <x:c r="SRJ5865" s="25"/>
      <x:c r="SRK5865" s="25"/>
      <x:c r="SRL5865" s="25"/>
      <x:c r="SRM5865" s="25"/>
      <x:c r="SRN5865" s="25"/>
      <x:c r="SRO5865" s="25"/>
      <x:c r="SRP5865" s="25"/>
      <x:c r="SRQ5865" s="25"/>
      <x:c r="SRR5865" s="25"/>
      <x:c r="SRS5865" s="25"/>
      <x:c r="SRT5865" s="25"/>
      <x:c r="SRU5865" s="25"/>
      <x:c r="SRV5865" s="25"/>
      <x:c r="SRW5865" s="25"/>
      <x:c r="SRX5865" s="25"/>
      <x:c r="SRY5865" s="25"/>
      <x:c r="SRZ5865" s="25"/>
      <x:c r="SSA5865" s="25"/>
      <x:c r="SSB5865" s="25"/>
      <x:c r="SSC5865" s="25"/>
      <x:c r="SSD5865" s="25"/>
      <x:c r="SSE5865" s="25"/>
      <x:c r="SSF5865" s="25"/>
      <x:c r="SSG5865" s="25"/>
      <x:c r="SSH5865" s="25"/>
      <x:c r="SSI5865" s="25"/>
      <x:c r="SSJ5865" s="25"/>
      <x:c r="SSK5865" s="25"/>
      <x:c r="SSL5865" s="25"/>
      <x:c r="SSM5865" s="25"/>
      <x:c r="SSN5865" s="25"/>
      <x:c r="SSO5865" s="25"/>
      <x:c r="SSP5865" s="25"/>
      <x:c r="SSQ5865" s="25"/>
      <x:c r="SSR5865" s="25"/>
      <x:c r="SSS5865" s="25"/>
      <x:c r="SST5865" s="25"/>
      <x:c r="SSU5865" s="25"/>
      <x:c r="SSV5865" s="25"/>
      <x:c r="SSW5865" s="25"/>
      <x:c r="SSX5865" s="25"/>
      <x:c r="SSY5865" s="25"/>
      <x:c r="SSZ5865" s="25"/>
      <x:c r="STA5865" s="25"/>
      <x:c r="STB5865" s="25"/>
      <x:c r="STC5865" s="25"/>
      <x:c r="STD5865" s="25"/>
      <x:c r="STE5865" s="25"/>
      <x:c r="STF5865" s="25"/>
      <x:c r="STG5865" s="25"/>
      <x:c r="STH5865" s="25"/>
      <x:c r="STI5865" s="25"/>
      <x:c r="STJ5865" s="25"/>
      <x:c r="STK5865" s="25"/>
      <x:c r="STL5865" s="25"/>
      <x:c r="STM5865" s="25"/>
      <x:c r="STN5865" s="25"/>
      <x:c r="STO5865" s="25"/>
      <x:c r="STP5865" s="25"/>
      <x:c r="STQ5865" s="25"/>
      <x:c r="STR5865" s="25"/>
      <x:c r="STS5865" s="25"/>
      <x:c r="STT5865" s="25"/>
      <x:c r="STU5865" s="25"/>
      <x:c r="STV5865" s="25"/>
      <x:c r="STW5865" s="25"/>
      <x:c r="STX5865" s="25"/>
      <x:c r="STY5865" s="25"/>
      <x:c r="STZ5865" s="25"/>
      <x:c r="SUA5865" s="25"/>
      <x:c r="SUB5865" s="25"/>
      <x:c r="SUC5865" s="25"/>
      <x:c r="SUD5865" s="25"/>
      <x:c r="SUE5865" s="25"/>
      <x:c r="SUF5865" s="25"/>
      <x:c r="SUG5865" s="25"/>
      <x:c r="SUH5865" s="25"/>
      <x:c r="SUI5865" s="25"/>
      <x:c r="SUJ5865" s="25"/>
      <x:c r="SUK5865" s="25"/>
      <x:c r="SUL5865" s="25"/>
      <x:c r="SUM5865" s="25"/>
      <x:c r="SUN5865" s="25"/>
      <x:c r="SUO5865" s="25"/>
      <x:c r="SUP5865" s="25"/>
      <x:c r="SUQ5865" s="25"/>
      <x:c r="SUR5865" s="25"/>
      <x:c r="SUS5865" s="25"/>
      <x:c r="SUT5865" s="25"/>
      <x:c r="SUU5865" s="25"/>
      <x:c r="SUV5865" s="25"/>
      <x:c r="SUW5865" s="25"/>
      <x:c r="SUX5865" s="25"/>
      <x:c r="SUY5865" s="25"/>
      <x:c r="SUZ5865" s="25"/>
      <x:c r="SVA5865" s="25"/>
      <x:c r="SVB5865" s="25"/>
      <x:c r="SVC5865" s="25"/>
      <x:c r="SVD5865" s="25"/>
      <x:c r="SVE5865" s="25"/>
      <x:c r="SVF5865" s="25"/>
      <x:c r="SVG5865" s="25"/>
      <x:c r="SVH5865" s="25"/>
      <x:c r="SVI5865" s="25"/>
      <x:c r="SVJ5865" s="25"/>
      <x:c r="SVK5865" s="25"/>
      <x:c r="SVL5865" s="25"/>
      <x:c r="SVM5865" s="25"/>
      <x:c r="SVN5865" s="25"/>
      <x:c r="SVO5865" s="25"/>
      <x:c r="SVP5865" s="25"/>
      <x:c r="SVQ5865" s="25"/>
      <x:c r="SVR5865" s="25"/>
      <x:c r="SVS5865" s="25"/>
      <x:c r="SVT5865" s="25"/>
      <x:c r="SVU5865" s="25"/>
      <x:c r="SVV5865" s="25"/>
      <x:c r="SVW5865" s="25"/>
      <x:c r="SVX5865" s="25"/>
      <x:c r="SVY5865" s="25"/>
      <x:c r="SVZ5865" s="25"/>
      <x:c r="SWA5865" s="25"/>
      <x:c r="SWB5865" s="25"/>
      <x:c r="SWC5865" s="25"/>
      <x:c r="SWD5865" s="25"/>
      <x:c r="SWE5865" s="25"/>
      <x:c r="SWF5865" s="25"/>
      <x:c r="SWG5865" s="25"/>
      <x:c r="SWH5865" s="25"/>
      <x:c r="SWI5865" s="25"/>
      <x:c r="SWJ5865" s="25"/>
      <x:c r="SWK5865" s="25"/>
      <x:c r="SWL5865" s="25"/>
      <x:c r="SWM5865" s="25"/>
      <x:c r="SWN5865" s="25"/>
      <x:c r="SWO5865" s="25"/>
      <x:c r="SWP5865" s="25"/>
      <x:c r="SWQ5865" s="25"/>
      <x:c r="SWR5865" s="25"/>
      <x:c r="SWS5865" s="25"/>
      <x:c r="SWT5865" s="25"/>
      <x:c r="SWU5865" s="25"/>
      <x:c r="SWV5865" s="25"/>
      <x:c r="SWW5865" s="25"/>
      <x:c r="SWX5865" s="25"/>
      <x:c r="SWY5865" s="25"/>
      <x:c r="SWZ5865" s="25"/>
      <x:c r="SXA5865" s="25"/>
      <x:c r="SXB5865" s="25"/>
      <x:c r="SXC5865" s="25"/>
      <x:c r="SXD5865" s="25"/>
      <x:c r="SXE5865" s="25"/>
      <x:c r="SXF5865" s="25"/>
      <x:c r="SXG5865" s="25"/>
      <x:c r="SXH5865" s="25"/>
      <x:c r="SXI5865" s="25"/>
      <x:c r="SXJ5865" s="25"/>
      <x:c r="SXK5865" s="25"/>
      <x:c r="SXL5865" s="25"/>
      <x:c r="SXM5865" s="25"/>
      <x:c r="SXN5865" s="25"/>
      <x:c r="SXO5865" s="25"/>
      <x:c r="SXP5865" s="25"/>
      <x:c r="SXQ5865" s="25"/>
      <x:c r="SXR5865" s="25"/>
      <x:c r="SXS5865" s="25"/>
      <x:c r="SXT5865" s="25"/>
      <x:c r="SXU5865" s="25"/>
      <x:c r="SXV5865" s="25"/>
      <x:c r="SXW5865" s="25"/>
      <x:c r="SXX5865" s="25"/>
      <x:c r="SXY5865" s="25"/>
      <x:c r="SXZ5865" s="25"/>
      <x:c r="SYA5865" s="25"/>
      <x:c r="SYB5865" s="25"/>
      <x:c r="SYC5865" s="25"/>
      <x:c r="SYD5865" s="25"/>
      <x:c r="SYE5865" s="25"/>
      <x:c r="SYF5865" s="25"/>
      <x:c r="SYG5865" s="25"/>
      <x:c r="SYH5865" s="25"/>
      <x:c r="SYI5865" s="25"/>
      <x:c r="SYJ5865" s="25"/>
      <x:c r="SYK5865" s="25"/>
      <x:c r="SYL5865" s="25"/>
      <x:c r="SYM5865" s="25"/>
      <x:c r="SYN5865" s="25"/>
      <x:c r="SYO5865" s="25"/>
      <x:c r="SYP5865" s="25"/>
      <x:c r="SYQ5865" s="25"/>
      <x:c r="SYR5865" s="25"/>
      <x:c r="SYS5865" s="25"/>
      <x:c r="SYT5865" s="25"/>
      <x:c r="SYU5865" s="25"/>
      <x:c r="SYV5865" s="25"/>
      <x:c r="SYW5865" s="25"/>
      <x:c r="SYX5865" s="25"/>
      <x:c r="SYY5865" s="25"/>
      <x:c r="SYZ5865" s="25"/>
      <x:c r="SZA5865" s="25"/>
      <x:c r="SZB5865" s="25"/>
      <x:c r="SZC5865" s="25"/>
      <x:c r="SZD5865" s="25"/>
      <x:c r="SZE5865" s="25"/>
      <x:c r="SZF5865" s="25"/>
      <x:c r="SZG5865" s="25"/>
      <x:c r="SZH5865" s="25"/>
      <x:c r="SZI5865" s="25"/>
      <x:c r="SZJ5865" s="25"/>
      <x:c r="SZK5865" s="25"/>
      <x:c r="SZL5865" s="25"/>
      <x:c r="SZM5865" s="25"/>
      <x:c r="SZN5865" s="25"/>
      <x:c r="SZO5865" s="25"/>
      <x:c r="SZP5865" s="25"/>
      <x:c r="SZQ5865" s="25"/>
      <x:c r="SZR5865" s="25"/>
      <x:c r="SZS5865" s="25"/>
      <x:c r="SZT5865" s="25"/>
      <x:c r="SZU5865" s="25"/>
      <x:c r="SZV5865" s="25"/>
      <x:c r="SZW5865" s="25"/>
      <x:c r="SZX5865" s="25"/>
      <x:c r="SZY5865" s="25"/>
      <x:c r="SZZ5865" s="25"/>
      <x:c r="TAA5865" s="25"/>
      <x:c r="TAB5865" s="25"/>
      <x:c r="TAC5865" s="25"/>
      <x:c r="TAD5865" s="25"/>
      <x:c r="TAE5865" s="25"/>
      <x:c r="TAF5865" s="25"/>
      <x:c r="TAG5865" s="25"/>
      <x:c r="TAH5865" s="25"/>
      <x:c r="TAI5865" s="25"/>
      <x:c r="TAJ5865" s="25"/>
      <x:c r="TAK5865" s="25"/>
      <x:c r="TAL5865" s="25"/>
      <x:c r="TAM5865" s="25"/>
      <x:c r="TAN5865" s="25"/>
      <x:c r="TAO5865" s="25"/>
      <x:c r="TAP5865" s="25"/>
      <x:c r="TAQ5865" s="25"/>
      <x:c r="TAR5865" s="25"/>
      <x:c r="TAS5865" s="25"/>
      <x:c r="TAT5865" s="25"/>
      <x:c r="TAU5865" s="25"/>
      <x:c r="TAV5865" s="25"/>
      <x:c r="TAW5865" s="25"/>
      <x:c r="TAX5865" s="25"/>
      <x:c r="TAY5865" s="25"/>
      <x:c r="TAZ5865" s="25"/>
      <x:c r="TBA5865" s="25"/>
      <x:c r="TBB5865" s="25"/>
      <x:c r="TBC5865" s="25"/>
      <x:c r="TBD5865" s="25"/>
      <x:c r="TBE5865" s="25"/>
      <x:c r="TBF5865" s="25"/>
      <x:c r="TBG5865" s="25"/>
      <x:c r="TBH5865" s="25"/>
      <x:c r="TBI5865" s="25"/>
      <x:c r="TBJ5865" s="25"/>
      <x:c r="TBK5865" s="25"/>
      <x:c r="TBL5865" s="25"/>
      <x:c r="TBM5865" s="25"/>
      <x:c r="TBN5865" s="25"/>
      <x:c r="TBO5865" s="25"/>
      <x:c r="TBP5865" s="25"/>
      <x:c r="TBQ5865" s="25"/>
      <x:c r="TBR5865" s="25"/>
      <x:c r="TBS5865" s="25"/>
      <x:c r="TBT5865" s="25"/>
      <x:c r="TBU5865" s="25"/>
      <x:c r="TBV5865" s="25"/>
      <x:c r="TBW5865" s="25"/>
      <x:c r="TBX5865" s="25"/>
      <x:c r="TBY5865" s="25"/>
      <x:c r="TBZ5865" s="25"/>
      <x:c r="TCA5865" s="25"/>
      <x:c r="TCB5865" s="25"/>
      <x:c r="TCC5865" s="25"/>
      <x:c r="TCD5865" s="25"/>
      <x:c r="TCE5865" s="25"/>
      <x:c r="TCF5865" s="25"/>
      <x:c r="TCG5865" s="25"/>
      <x:c r="TCH5865" s="25"/>
      <x:c r="TCI5865" s="25"/>
      <x:c r="TCJ5865" s="25"/>
      <x:c r="TCK5865" s="25"/>
      <x:c r="TCL5865" s="25"/>
      <x:c r="TCM5865" s="25"/>
      <x:c r="TCN5865" s="25"/>
      <x:c r="TCO5865" s="25"/>
      <x:c r="TCP5865" s="25"/>
      <x:c r="TCQ5865" s="25"/>
      <x:c r="TCR5865" s="25"/>
      <x:c r="TCS5865" s="25"/>
      <x:c r="TCT5865" s="25"/>
      <x:c r="TCU5865" s="25"/>
      <x:c r="TCV5865" s="25"/>
      <x:c r="TCW5865" s="25"/>
      <x:c r="TCX5865" s="25"/>
      <x:c r="TCY5865" s="25"/>
      <x:c r="TCZ5865" s="25"/>
      <x:c r="TDA5865" s="25"/>
      <x:c r="TDB5865" s="25"/>
      <x:c r="TDC5865" s="25"/>
      <x:c r="TDD5865" s="25"/>
      <x:c r="TDE5865" s="25"/>
      <x:c r="TDF5865" s="25"/>
      <x:c r="TDG5865" s="25"/>
      <x:c r="TDH5865" s="25"/>
      <x:c r="TDI5865" s="25"/>
      <x:c r="TDJ5865" s="25"/>
      <x:c r="TDK5865" s="25"/>
      <x:c r="TDL5865" s="25"/>
      <x:c r="TDM5865" s="25"/>
      <x:c r="TDN5865" s="25"/>
      <x:c r="TDO5865" s="25"/>
      <x:c r="TDP5865" s="25"/>
      <x:c r="TDQ5865" s="25"/>
      <x:c r="TDR5865" s="25"/>
      <x:c r="TDS5865" s="25"/>
      <x:c r="TDT5865" s="25"/>
      <x:c r="TDU5865" s="25"/>
      <x:c r="TDV5865" s="25"/>
      <x:c r="TDW5865" s="25"/>
      <x:c r="TDX5865" s="25"/>
      <x:c r="TDY5865" s="25"/>
      <x:c r="TDZ5865" s="25"/>
      <x:c r="TEA5865" s="25"/>
      <x:c r="TEB5865" s="25"/>
      <x:c r="TEC5865" s="25"/>
      <x:c r="TED5865" s="25"/>
      <x:c r="TEE5865" s="25"/>
      <x:c r="TEF5865" s="25"/>
      <x:c r="TEG5865" s="25"/>
      <x:c r="TEH5865" s="25"/>
      <x:c r="TEI5865" s="25"/>
      <x:c r="TEJ5865" s="25"/>
      <x:c r="TEK5865" s="25"/>
      <x:c r="TEL5865" s="25"/>
      <x:c r="TEM5865" s="25"/>
      <x:c r="TEN5865" s="25"/>
      <x:c r="TEO5865" s="25"/>
      <x:c r="TEP5865" s="25"/>
      <x:c r="TEQ5865" s="25"/>
      <x:c r="TER5865" s="25"/>
      <x:c r="TES5865" s="25"/>
      <x:c r="TET5865" s="25"/>
      <x:c r="TEU5865" s="25"/>
      <x:c r="TEV5865" s="25"/>
      <x:c r="TEW5865" s="25"/>
      <x:c r="TEX5865" s="25"/>
      <x:c r="TEY5865" s="25"/>
      <x:c r="TEZ5865" s="25"/>
      <x:c r="TFA5865" s="25"/>
      <x:c r="TFB5865" s="25"/>
      <x:c r="TFC5865" s="25"/>
      <x:c r="TFD5865" s="25"/>
      <x:c r="TFE5865" s="25"/>
      <x:c r="TFF5865" s="25"/>
      <x:c r="TFG5865" s="25"/>
      <x:c r="TFH5865" s="25"/>
      <x:c r="TFI5865" s="25"/>
      <x:c r="TFJ5865" s="25"/>
      <x:c r="TFK5865" s="25"/>
      <x:c r="TFL5865" s="25"/>
      <x:c r="TFM5865" s="25"/>
      <x:c r="TFN5865" s="25"/>
      <x:c r="TFO5865" s="25"/>
      <x:c r="TFP5865" s="25"/>
      <x:c r="TFQ5865" s="25"/>
      <x:c r="TFR5865" s="25"/>
      <x:c r="TFS5865" s="25"/>
      <x:c r="TFT5865" s="25"/>
      <x:c r="TFU5865" s="25"/>
      <x:c r="TFV5865" s="25"/>
      <x:c r="TFW5865" s="25"/>
      <x:c r="TFX5865" s="25"/>
      <x:c r="TFY5865" s="25"/>
      <x:c r="TFZ5865" s="25"/>
      <x:c r="TGA5865" s="25"/>
      <x:c r="TGB5865" s="25"/>
      <x:c r="TGC5865" s="25"/>
      <x:c r="TGD5865" s="25"/>
      <x:c r="TGE5865" s="25"/>
      <x:c r="TGF5865" s="25"/>
      <x:c r="TGG5865" s="25"/>
      <x:c r="TGH5865" s="25"/>
      <x:c r="TGI5865" s="25"/>
      <x:c r="TGJ5865" s="25"/>
      <x:c r="TGK5865" s="25"/>
      <x:c r="TGL5865" s="25"/>
      <x:c r="TGM5865" s="25"/>
      <x:c r="TGN5865" s="25"/>
      <x:c r="TGO5865" s="25"/>
      <x:c r="TGP5865" s="25"/>
      <x:c r="TGQ5865" s="25"/>
      <x:c r="TGR5865" s="25"/>
      <x:c r="TGS5865" s="25"/>
      <x:c r="TGT5865" s="25"/>
      <x:c r="TGU5865" s="25"/>
      <x:c r="TGV5865" s="25"/>
      <x:c r="TGW5865" s="25"/>
      <x:c r="TGX5865" s="25"/>
      <x:c r="TGY5865" s="25"/>
      <x:c r="TGZ5865" s="25"/>
      <x:c r="THA5865" s="25"/>
      <x:c r="THB5865" s="25"/>
      <x:c r="THC5865" s="25"/>
      <x:c r="THD5865" s="25"/>
      <x:c r="THE5865" s="25"/>
      <x:c r="THF5865" s="25"/>
      <x:c r="THG5865" s="25"/>
      <x:c r="THH5865" s="25"/>
      <x:c r="THI5865" s="25"/>
      <x:c r="THJ5865" s="25"/>
      <x:c r="THK5865" s="25"/>
      <x:c r="THL5865" s="25"/>
      <x:c r="THM5865" s="25"/>
      <x:c r="THN5865" s="25"/>
      <x:c r="THO5865" s="25"/>
      <x:c r="THP5865" s="25"/>
      <x:c r="THQ5865" s="25"/>
      <x:c r="THR5865" s="25"/>
      <x:c r="THS5865" s="25"/>
      <x:c r="THT5865" s="25"/>
      <x:c r="THU5865" s="25"/>
      <x:c r="THV5865" s="25"/>
      <x:c r="THW5865" s="25"/>
      <x:c r="THX5865" s="25"/>
      <x:c r="THY5865" s="25"/>
      <x:c r="THZ5865" s="25"/>
      <x:c r="TIA5865" s="25"/>
      <x:c r="TIB5865" s="25"/>
      <x:c r="TIC5865" s="25"/>
      <x:c r="TID5865" s="25"/>
      <x:c r="TIE5865" s="25"/>
      <x:c r="TIF5865" s="25"/>
      <x:c r="TIG5865" s="25"/>
      <x:c r="TIH5865" s="25"/>
      <x:c r="TII5865" s="25"/>
      <x:c r="TIJ5865" s="25"/>
      <x:c r="TIK5865" s="25"/>
      <x:c r="TIL5865" s="25"/>
      <x:c r="TIM5865" s="25"/>
      <x:c r="TIN5865" s="25"/>
      <x:c r="TIO5865" s="25"/>
      <x:c r="TIP5865" s="25"/>
      <x:c r="TIQ5865" s="25"/>
      <x:c r="TIR5865" s="25"/>
      <x:c r="TIS5865" s="25"/>
      <x:c r="TIT5865" s="25"/>
      <x:c r="TIU5865" s="25"/>
      <x:c r="TIV5865" s="25"/>
      <x:c r="TIW5865" s="25"/>
      <x:c r="TIX5865" s="25"/>
      <x:c r="TIY5865" s="25"/>
      <x:c r="TIZ5865" s="25"/>
      <x:c r="TJA5865" s="25"/>
      <x:c r="TJB5865" s="25"/>
      <x:c r="TJC5865" s="25"/>
      <x:c r="TJD5865" s="25"/>
      <x:c r="TJE5865" s="25"/>
      <x:c r="TJF5865" s="25"/>
      <x:c r="TJG5865" s="25"/>
      <x:c r="TJH5865" s="25"/>
      <x:c r="TJI5865" s="25"/>
      <x:c r="TJJ5865" s="25"/>
      <x:c r="TJK5865" s="25"/>
      <x:c r="TJL5865" s="25"/>
      <x:c r="TJM5865" s="25"/>
      <x:c r="TJN5865" s="25"/>
      <x:c r="TJO5865" s="25"/>
      <x:c r="TJP5865" s="25"/>
      <x:c r="TJQ5865" s="25"/>
      <x:c r="TJR5865" s="25"/>
      <x:c r="TJS5865" s="25"/>
      <x:c r="TJT5865" s="25"/>
      <x:c r="TJU5865" s="25"/>
      <x:c r="TJV5865" s="25"/>
      <x:c r="TJW5865" s="25"/>
      <x:c r="TJX5865" s="25"/>
      <x:c r="TJY5865" s="25"/>
      <x:c r="TJZ5865" s="25"/>
      <x:c r="TKA5865" s="25"/>
      <x:c r="TKB5865" s="25"/>
      <x:c r="TKC5865" s="25"/>
      <x:c r="TKD5865" s="25"/>
      <x:c r="TKE5865" s="25"/>
      <x:c r="TKF5865" s="25"/>
      <x:c r="TKG5865" s="25"/>
      <x:c r="TKH5865" s="25"/>
      <x:c r="TKI5865" s="25"/>
      <x:c r="TKJ5865" s="25"/>
      <x:c r="TKK5865" s="25"/>
      <x:c r="TKL5865" s="25"/>
      <x:c r="TKM5865" s="25"/>
      <x:c r="TKN5865" s="25"/>
      <x:c r="TKO5865" s="25"/>
      <x:c r="TKP5865" s="25"/>
      <x:c r="TKQ5865" s="25"/>
      <x:c r="TKR5865" s="25"/>
      <x:c r="TKS5865" s="25"/>
      <x:c r="TKT5865" s="25"/>
      <x:c r="TKU5865" s="25"/>
      <x:c r="TKV5865" s="25"/>
      <x:c r="TKW5865" s="25"/>
      <x:c r="TKX5865" s="25"/>
      <x:c r="TKY5865" s="25"/>
      <x:c r="TKZ5865" s="25"/>
      <x:c r="TLA5865" s="25"/>
      <x:c r="TLB5865" s="25"/>
      <x:c r="TLC5865" s="25"/>
      <x:c r="TLD5865" s="25"/>
      <x:c r="TLE5865" s="25"/>
      <x:c r="TLF5865" s="25"/>
      <x:c r="TLG5865" s="25"/>
      <x:c r="TLH5865" s="25"/>
      <x:c r="TLI5865" s="25"/>
      <x:c r="TLJ5865" s="25"/>
      <x:c r="TLK5865" s="25"/>
      <x:c r="TLL5865" s="25"/>
      <x:c r="TLM5865" s="25"/>
      <x:c r="TLN5865" s="25"/>
      <x:c r="TLO5865" s="25"/>
      <x:c r="TLP5865" s="25"/>
      <x:c r="TLQ5865" s="25"/>
      <x:c r="TLR5865" s="25"/>
      <x:c r="TLS5865" s="25"/>
      <x:c r="TLT5865" s="25"/>
      <x:c r="TLU5865" s="25"/>
      <x:c r="TLV5865" s="25"/>
      <x:c r="TLW5865" s="25"/>
      <x:c r="TLX5865" s="25"/>
      <x:c r="TLY5865" s="25"/>
      <x:c r="TLZ5865" s="25"/>
      <x:c r="TMA5865" s="25"/>
      <x:c r="TMB5865" s="25"/>
      <x:c r="TMC5865" s="25"/>
      <x:c r="TMD5865" s="25"/>
      <x:c r="TME5865" s="25"/>
      <x:c r="TMF5865" s="25"/>
      <x:c r="TMG5865" s="25"/>
      <x:c r="TMH5865" s="25"/>
      <x:c r="TMI5865" s="25"/>
      <x:c r="TMJ5865" s="25"/>
      <x:c r="TMK5865" s="25"/>
      <x:c r="TML5865" s="25"/>
      <x:c r="TMM5865" s="25"/>
      <x:c r="TMN5865" s="25"/>
      <x:c r="TMO5865" s="25"/>
      <x:c r="TMP5865" s="25"/>
      <x:c r="TMQ5865" s="25"/>
      <x:c r="TMR5865" s="25"/>
      <x:c r="TMS5865" s="25"/>
      <x:c r="TMT5865" s="25"/>
      <x:c r="TMU5865" s="25"/>
      <x:c r="TMV5865" s="25"/>
      <x:c r="TMW5865" s="25"/>
      <x:c r="TMX5865" s="25"/>
      <x:c r="TMY5865" s="25"/>
      <x:c r="TMZ5865" s="25"/>
      <x:c r="TNA5865" s="25"/>
      <x:c r="TNB5865" s="25"/>
      <x:c r="TNC5865" s="25"/>
      <x:c r="TND5865" s="25"/>
      <x:c r="TNE5865" s="25"/>
      <x:c r="TNF5865" s="25"/>
      <x:c r="TNG5865" s="25"/>
      <x:c r="TNH5865" s="25"/>
      <x:c r="TNI5865" s="25"/>
      <x:c r="TNJ5865" s="25"/>
      <x:c r="TNK5865" s="25"/>
      <x:c r="TNL5865" s="25"/>
      <x:c r="TNM5865" s="25"/>
      <x:c r="TNN5865" s="25"/>
      <x:c r="TNO5865" s="25"/>
      <x:c r="TNP5865" s="25"/>
      <x:c r="TNQ5865" s="25"/>
      <x:c r="TNR5865" s="25"/>
      <x:c r="TNS5865" s="25"/>
      <x:c r="TNT5865" s="25"/>
      <x:c r="TNU5865" s="25"/>
      <x:c r="TNV5865" s="25"/>
      <x:c r="TNW5865" s="25"/>
      <x:c r="TNX5865" s="25"/>
      <x:c r="TNY5865" s="25"/>
      <x:c r="TNZ5865" s="25"/>
      <x:c r="TOA5865" s="25"/>
      <x:c r="TOB5865" s="25"/>
      <x:c r="TOC5865" s="25"/>
      <x:c r="TOD5865" s="25"/>
      <x:c r="TOE5865" s="25"/>
      <x:c r="TOF5865" s="25"/>
      <x:c r="TOG5865" s="25"/>
      <x:c r="TOH5865" s="25"/>
      <x:c r="TOI5865" s="25"/>
      <x:c r="TOJ5865" s="25"/>
      <x:c r="TOK5865" s="25"/>
      <x:c r="TOL5865" s="25"/>
      <x:c r="TOM5865" s="25"/>
      <x:c r="TON5865" s="25"/>
      <x:c r="TOO5865" s="25"/>
      <x:c r="TOP5865" s="25"/>
      <x:c r="TOQ5865" s="25"/>
      <x:c r="TOR5865" s="25"/>
      <x:c r="TOS5865" s="25"/>
      <x:c r="TOT5865" s="25"/>
      <x:c r="TOU5865" s="25"/>
      <x:c r="TOV5865" s="25"/>
      <x:c r="TOW5865" s="25"/>
      <x:c r="TOX5865" s="25"/>
      <x:c r="TOY5865" s="25"/>
      <x:c r="TOZ5865" s="25"/>
      <x:c r="TPA5865" s="25"/>
      <x:c r="TPB5865" s="25"/>
      <x:c r="TPC5865" s="25"/>
      <x:c r="TPD5865" s="25"/>
      <x:c r="TPE5865" s="25"/>
      <x:c r="TPF5865" s="25"/>
      <x:c r="TPG5865" s="25"/>
      <x:c r="TPH5865" s="25"/>
      <x:c r="TPI5865" s="25"/>
      <x:c r="TPJ5865" s="25"/>
      <x:c r="TPK5865" s="25"/>
      <x:c r="TPL5865" s="25"/>
      <x:c r="TPM5865" s="25"/>
      <x:c r="TPN5865" s="25"/>
      <x:c r="TPO5865" s="25"/>
      <x:c r="TPP5865" s="25"/>
      <x:c r="TPQ5865" s="25"/>
      <x:c r="TPR5865" s="25"/>
      <x:c r="TPS5865" s="25"/>
      <x:c r="TPT5865" s="25"/>
      <x:c r="TPU5865" s="25"/>
      <x:c r="TPV5865" s="25"/>
      <x:c r="TPW5865" s="25"/>
      <x:c r="TPX5865" s="25"/>
      <x:c r="TPY5865" s="25"/>
      <x:c r="TPZ5865" s="25"/>
      <x:c r="TQA5865" s="25"/>
      <x:c r="TQB5865" s="25"/>
      <x:c r="TQC5865" s="25"/>
      <x:c r="TQD5865" s="25"/>
      <x:c r="TQE5865" s="25"/>
      <x:c r="TQF5865" s="25"/>
      <x:c r="TQG5865" s="25"/>
      <x:c r="TQH5865" s="25"/>
      <x:c r="TQI5865" s="25"/>
      <x:c r="TQJ5865" s="25"/>
      <x:c r="TQK5865" s="25"/>
      <x:c r="TQL5865" s="25"/>
      <x:c r="TQM5865" s="25"/>
      <x:c r="TQN5865" s="25"/>
      <x:c r="TQO5865" s="25"/>
      <x:c r="TQP5865" s="25"/>
      <x:c r="TQQ5865" s="25"/>
      <x:c r="TQR5865" s="25"/>
      <x:c r="TQS5865" s="25"/>
      <x:c r="TQT5865" s="25"/>
      <x:c r="TQU5865" s="25"/>
      <x:c r="TQV5865" s="25"/>
      <x:c r="TQW5865" s="25"/>
      <x:c r="TQX5865" s="25"/>
      <x:c r="TQY5865" s="25"/>
      <x:c r="TQZ5865" s="25"/>
      <x:c r="TRA5865" s="25"/>
      <x:c r="TRB5865" s="25"/>
      <x:c r="TRC5865" s="25"/>
      <x:c r="TRD5865" s="25"/>
      <x:c r="TRE5865" s="25"/>
      <x:c r="TRF5865" s="25"/>
      <x:c r="TRG5865" s="25"/>
      <x:c r="TRH5865" s="25"/>
      <x:c r="TRI5865" s="25"/>
      <x:c r="TRJ5865" s="25"/>
      <x:c r="TRK5865" s="25"/>
      <x:c r="TRL5865" s="25"/>
      <x:c r="TRM5865" s="25"/>
      <x:c r="TRN5865" s="25"/>
      <x:c r="TRO5865" s="25"/>
      <x:c r="TRP5865" s="25"/>
      <x:c r="TRQ5865" s="25"/>
      <x:c r="TRR5865" s="25"/>
      <x:c r="TRS5865" s="25"/>
      <x:c r="TRT5865" s="25"/>
      <x:c r="TRU5865" s="25"/>
      <x:c r="TRV5865" s="25"/>
      <x:c r="TRW5865" s="25"/>
      <x:c r="TRX5865" s="25"/>
      <x:c r="TRY5865" s="25"/>
      <x:c r="TRZ5865" s="25"/>
      <x:c r="TSA5865" s="25"/>
      <x:c r="TSB5865" s="25"/>
      <x:c r="TSC5865" s="25"/>
      <x:c r="TSD5865" s="25"/>
      <x:c r="TSE5865" s="25"/>
      <x:c r="TSF5865" s="25"/>
      <x:c r="TSG5865" s="25"/>
      <x:c r="TSH5865" s="25"/>
      <x:c r="TSI5865" s="25"/>
      <x:c r="TSJ5865" s="25"/>
      <x:c r="TSK5865" s="25"/>
      <x:c r="TSL5865" s="25"/>
      <x:c r="TSM5865" s="25"/>
      <x:c r="TSN5865" s="25"/>
      <x:c r="TSO5865" s="25"/>
      <x:c r="TSP5865" s="25"/>
      <x:c r="TSQ5865" s="25"/>
      <x:c r="TSR5865" s="25"/>
      <x:c r="TSS5865" s="25"/>
      <x:c r="TST5865" s="25"/>
      <x:c r="TSU5865" s="25"/>
      <x:c r="TSV5865" s="25"/>
      <x:c r="TSW5865" s="25"/>
      <x:c r="TSX5865" s="25"/>
      <x:c r="TSY5865" s="25"/>
      <x:c r="TSZ5865" s="25"/>
      <x:c r="TTA5865" s="25"/>
      <x:c r="TTB5865" s="25"/>
      <x:c r="TTC5865" s="25"/>
      <x:c r="TTD5865" s="25"/>
      <x:c r="TTE5865" s="25"/>
      <x:c r="TTF5865" s="25"/>
      <x:c r="TTG5865" s="25"/>
      <x:c r="TTH5865" s="25"/>
      <x:c r="TTI5865" s="25"/>
      <x:c r="TTJ5865" s="25"/>
      <x:c r="TTK5865" s="25"/>
      <x:c r="TTL5865" s="25"/>
      <x:c r="TTM5865" s="25"/>
      <x:c r="TTN5865" s="25"/>
      <x:c r="TTO5865" s="25"/>
      <x:c r="TTP5865" s="25"/>
      <x:c r="TTQ5865" s="25"/>
      <x:c r="TTR5865" s="25"/>
      <x:c r="TTS5865" s="25"/>
      <x:c r="TTT5865" s="25"/>
      <x:c r="TTU5865" s="25"/>
      <x:c r="TTV5865" s="25"/>
      <x:c r="TTW5865" s="25"/>
      <x:c r="TTX5865" s="25"/>
      <x:c r="TTY5865" s="25"/>
      <x:c r="TTZ5865" s="25"/>
      <x:c r="TUA5865" s="25"/>
      <x:c r="TUB5865" s="25"/>
      <x:c r="TUC5865" s="25"/>
      <x:c r="TUD5865" s="25"/>
      <x:c r="TUE5865" s="25"/>
      <x:c r="TUF5865" s="25"/>
      <x:c r="TUG5865" s="25"/>
      <x:c r="TUH5865" s="25"/>
      <x:c r="TUI5865" s="25"/>
      <x:c r="TUJ5865" s="25"/>
      <x:c r="TUK5865" s="25"/>
      <x:c r="TUL5865" s="25"/>
      <x:c r="TUM5865" s="25"/>
      <x:c r="TUN5865" s="25"/>
      <x:c r="TUO5865" s="25"/>
      <x:c r="TUP5865" s="25"/>
      <x:c r="TUQ5865" s="25"/>
      <x:c r="TUR5865" s="25"/>
      <x:c r="TUS5865" s="25"/>
      <x:c r="TUT5865" s="25"/>
      <x:c r="TUU5865" s="25"/>
      <x:c r="TUV5865" s="25"/>
      <x:c r="TUW5865" s="25"/>
      <x:c r="TUX5865" s="25"/>
      <x:c r="TUY5865" s="25"/>
      <x:c r="TUZ5865" s="25"/>
      <x:c r="TVA5865" s="25"/>
      <x:c r="TVB5865" s="25"/>
      <x:c r="TVC5865" s="25"/>
      <x:c r="TVD5865" s="25"/>
      <x:c r="TVE5865" s="25"/>
      <x:c r="TVF5865" s="25"/>
      <x:c r="TVG5865" s="25"/>
      <x:c r="TVH5865" s="25"/>
      <x:c r="TVI5865" s="25"/>
      <x:c r="TVJ5865" s="25"/>
      <x:c r="TVK5865" s="25"/>
      <x:c r="TVL5865" s="25"/>
      <x:c r="TVM5865" s="25"/>
      <x:c r="TVN5865" s="25"/>
      <x:c r="TVO5865" s="25"/>
      <x:c r="TVP5865" s="25"/>
      <x:c r="TVQ5865" s="25"/>
      <x:c r="TVR5865" s="25"/>
      <x:c r="TVS5865" s="25"/>
      <x:c r="TVT5865" s="25"/>
      <x:c r="TVU5865" s="25"/>
      <x:c r="TVV5865" s="25"/>
      <x:c r="TVW5865" s="25"/>
      <x:c r="TVX5865" s="25"/>
      <x:c r="TVY5865" s="25"/>
      <x:c r="TVZ5865" s="25"/>
      <x:c r="TWA5865" s="25"/>
      <x:c r="TWB5865" s="25"/>
      <x:c r="TWC5865" s="25"/>
      <x:c r="TWD5865" s="25"/>
      <x:c r="TWE5865" s="25"/>
      <x:c r="TWF5865" s="25"/>
      <x:c r="TWG5865" s="25"/>
      <x:c r="TWH5865" s="25"/>
      <x:c r="TWI5865" s="25"/>
      <x:c r="TWJ5865" s="25"/>
      <x:c r="TWK5865" s="25"/>
      <x:c r="TWL5865" s="25"/>
      <x:c r="TWM5865" s="25"/>
      <x:c r="TWN5865" s="25"/>
      <x:c r="TWO5865" s="25"/>
      <x:c r="TWP5865" s="25"/>
      <x:c r="TWQ5865" s="25"/>
      <x:c r="TWR5865" s="25"/>
      <x:c r="TWS5865" s="25"/>
      <x:c r="TWT5865" s="25"/>
      <x:c r="TWU5865" s="25"/>
      <x:c r="TWV5865" s="25"/>
      <x:c r="TWW5865" s="25"/>
      <x:c r="TWX5865" s="25"/>
      <x:c r="TWY5865" s="25"/>
      <x:c r="TWZ5865" s="25"/>
      <x:c r="TXA5865" s="25"/>
      <x:c r="TXB5865" s="25"/>
      <x:c r="TXC5865" s="25"/>
      <x:c r="TXD5865" s="25"/>
      <x:c r="TXE5865" s="25"/>
      <x:c r="TXF5865" s="25"/>
      <x:c r="TXG5865" s="25"/>
      <x:c r="TXH5865" s="25"/>
      <x:c r="TXI5865" s="25"/>
      <x:c r="TXJ5865" s="25"/>
      <x:c r="TXK5865" s="25"/>
      <x:c r="TXL5865" s="25"/>
      <x:c r="TXM5865" s="25"/>
      <x:c r="TXN5865" s="25"/>
      <x:c r="TXO5865" s="25"/>
      <x:c r="TXP5865" s="25"/>
      <x:c r="TXQ5865" s="25"/>
      <x:c r="TXR5865" s="25"/>
      <x:c r="TXS5865" s="25"/>
      <x:c r="TXT5865" s="25"/>
      <x:c r="TXU5865" s="25"/>
      <x:c r="TXV5865" s="25"/>
      <x:c r="TXW5865" s="25"/>
      <x:c r="TXX5865" s="25"/>
      <x:c r="TXY5865" s="25"/>
      <x:c r="TXZ5865" s="25"/>
      <x:c r="TYA5865" s="25"/>
      <x:c r="TYB5865" s="25"/>
      <x:c r="TYC5865" s="25"/>
      <x:c r="TYD5865" s="25"/>
      <x:c r="TYE5865" s="25"/>
      <x:c r="TYF5865" s="25"/>
      <x:c r="TYG5865" s="25"/>
      <x:c r="TYH5865" s="25"/>
      <x:c r="TYI5865" s="25"/>
      <x:c r="TYJ5865" s="25"/>
      <x:c r="TYK5865" s="25"/>
      <x:c r="TYL5865" s="25"/>
      <x:c r="TYM5865" s="25"/>
      <x:c r="TYN5865" s="25"/>
      <x:c r="TYO5865" s="25"/>
      <x:c r="TYP5865" s="25"/>
      <x:c r="TYQ5865" s="25"/>
      <x:c r="TYR5865" s="25"/>
      <x:c r="TYS5865" s="25"/>
      <x:c r="TYT5865" s="25"/>
      <x:c r="TYU5865" s="25"/>
      <x:c r="TYV5865" s="25"/>
      <x:c r="TYW5865" s="25"/>
      <x:c r="TYX5865" s="25"/>
      <x:c r="TYY5865" s="25"/>
      <x:c r="TYZ5865" s="25"/>
      <x:c r="TZA5865" s="25"/>
      <x:c r="TZB5865" s="25"/>
      <x:c r="TZC5865" s="25"/>
      <x:c r="TZD5865" s="25"/>
      <x:c r="TZE5865" s="25"/>
      <x:c r="TZF5865" s="25"/>
      <x:c r="TZG5865" s="25"/>
      <x:c r="TZH5865" s="25"/>
      <x:c r="TZI5865" s="25"/>
      <x:c r="TZJ5865" s="25"/>
      <x:c r="TZK5865" s="25"/>
      <x:c r="TZL5865" s="25"/>
      <x:c r="TZM5865" s="25"/>
      <x:c r="TZN5865" s="25"/>
      <x:c r="TZO5865" s="25"/>
      <x:c r="TZP5865" s="25"/>
      <x:c r="TZQ5865" s="25"/>
      <x:c r="TZR5865" s="25"/>
      <x:c r="TZS5865" s="25"/>
      <x:c r="TZT5865" s="25"/>
      <x:c r="TZU5865" s="25"/>
      <x:c r="TZV5865" s="25"/>
      <x:c r="TZW5865" s="25"/>
      <x:c r="TZX5865" s="25"/>
      <x:c r="TZY5865" s="25"/>
      <x:c r="TZZ5865" s="25"/>
      <x:c r="UAA5865" s="25"/>
      <x:c r="UAB5865" s="25"/>
      <x:c r="UAC5865" s="25"/>
      <x:c r="UAD5865" s="25"/>
      <x:c r="UAE5865" s="25"/>
      <x:c r="UAF5865" s="25"/>
      <x:c r="UAG5865" s="25"/>
      <x:c r="UAH5865" s="25"/>
      <x:c r="UAI5865" s="25"/>
      <x:c r="UAJ5865" s="25"/>
      <x:c r="UAK5865" s="25"/>
      <x:c r="UAL5865" s="25"/>
      <x:c r="UAM5865" s="25"/>
      <x:c r="UAN5865" s="25"/>
      <x:c r="UAO5865" s="25"/>
      <x:c r="UAP5865" s="25"/>
      <x:c r="UAQ5865" s="25"/>
      <x:c r="UAR5865" s="25"/>
      <x:c r="UAS5865" s="25"/>
      <x:c r="UAT5865" s="25"/>
      <x:c r="UAU5865" s="25"/>
      <x:c r="UAV5865" s="25"/>
      <x:c r="UAW5865" s="25"/>
      <x:c r="UAX5865" s="25"/>
      <x:c r="UAY5865" s="25"/>
      <x:c r="UAZ5865" s="25"/>
      <x:c r="UBA5865" s="25"/>
      <x:c r="UBB5865" s="25"/>
      <x:c r="UBC5865" s="25"/>
      <x:c r="UBD5865" s="25"/>
      <x:c r="UBE5865" s="25"/>
      <x:c r="UBF5865" s="25"/>
      <x:c r="UBG5865" s="25"/>
      <x:c r="UBH5865" s="25"/>
      <x:c r="UBI5865" s="25"/>
      <x:c r="UBJ5865" s="25"/>
      <x:c r="UBK5865" s="25"/>
      <x:c r="UBL5865" s="25"/>
      <x:c r="UBM5865" s="25"/>
      <x:c r="UBN5865" s="25"/>
      <x:c r="UBO5865" s="25"/>
      <x:c r="UBP5865" s="25"/>
      <x:c r="UBQ5865" s="25"/>
      <x:c r="UBR5865" s="25"/>
      <x:c r="UBS5865" s="25"/>
      <x:c r="UBT5865" s="25"/>
      <x:c r="UBU5865" s="25"/>
      <x:c r="UBV5865" s="25"/>
      <x:c r="UBW5865" s="25"/>
      <x:c r="UBX5865" s="25"/>
      <x:c r="UBY5865" s="25"/>
      <x:c r="UBZ5865" s="25"/>
      <x:c r="UCA5865" s="25"/>
      <x:c r="UCB5865" s="25"/>
      <x:c r="UCC5865" s="25"/>
      <x:c r="UCD5865" s="25"/>
      <x:c r="UCE5865" s="25"/>
      <x:c r="UCF5865" s="25"/>
      <x:c r="UCG5865" s="25"/>
      <x:c r="UCH5865" s="25"/>
      <x:c r="UCI5865" s="25"/>
      <x:c r="UCJ5865" s="25"/>
      <x:c r="UCK5865" s="25"/>
      <x:c r="UCL5865" s="25"/>
      <x:c r="UCM5865" s="25"/>
      <x:c r="UCN5865" s="25"/>
      <x:c r="UCO5865" s="25"/>
      <x:c r="UCP5865" s="25"/>
      <x:c r="UCQ5865" s="25"/>
      <x:c r="UCR5865" s="25"/>
      <x:c r="UCS5865" s="25"/>
      <x:c r="UCT5865" s="25"/>
      <x:c r="UCU5865" s="25"/>
      <x:c r="UCV5865" s="25"/>
      <x:c r="UCW5865" s="25"/>
      <x:c r="UCX5865" s="25"/>
      <x:c r="UCY5865" s="25"/>
      <x:c r="UCZ5865" s="25"/>
      <x:c r="UDA5865" s="25"/>
      <x:c r="UDB5865" s="25"/>
      <x:c r="UDC5865" s="25"/>
      <x:c r="UDD5865" s="25"/>
      <x:c r="UDE5865" s="25"/>
      <x:c r="UDF5865" s="25"/>
      <x:c r="UDG5865" s="25"/>
      <x:c r="UDH5865" s="25"/>
      <x:c r="UDI5865" s="25"/>
      <x:c r="UDJ5865" s="25"/>
      <x:c r="UDK5865" s="25"/>
      <x:c r="UDL5865" s="25"/>
      <x:c r="UDM5865" s="25"/>
      <x:c r="UDN5865" s="25"/>
      <x:c r="UDO5865" s="25"/>
      <x:c r="UDP5865" s="25"/>
      <x:c r="UDQ5865" s="25"/>
      <x:c r="UDR5865" s="25"/>
      <x:c r="UDS5865" s="25"/>
      <x:c r="UDT5865" s="25"/>
      <x:c r="UDU5865" s="25"/>
      <x:c r="UDV5865" s="25"/>
      <x:c r="UDW5865" s="25"/>
      <x:c r="UDX5865" s="25"/>
      <x:c r="UDY5865" s="25"/>
      <x:c r="UDZ5865" s="25"/>
      <x:c r="UEA5865" s="25"/>
      <x:c r="UEB5865" s="25"/>
      <x:c r="UEC5865" s="25"/>
      <x:c r="UED5865" s="25"/>
      <x:c r="UEE5865" s="25"/>
      <x:c r="UEF5865" s="25"/>
      <x:c r="UEG5865" s="25"/>
      <x:c r="UEH5865" s="25"/>
      <x:c r="UEI5865" s="25"/>
      <x:c r="UEJ5865" s="25"/>
      <x:c r="UEK5865" s="25"/>
      <x:c r="UEL5865" s="25"/>
      <x:c r="UEM5865" s="25"/>
      <x:c r="UEN5865" s="25"/>
      <x:c r="UEO5865" s="25"/>
      <x:c r="UEP5865" s="25"/>
      <x:c r="UEQ5865" s="25"/>
      <x:c r="UER5865" s="25"/>
      <x:c r="UES5865" s="25"/>
      <x:c r="UET5865" s="25"/>
      <x:c r="UEU5865" s="25"/>
      <x:c r="UEV5865" s="25"/>
      <x:c r="UEW5865" s="25"/>
      <x:c r="UEX5865" s="25"/>
      <x:c r="UEY5865" s="25"/>
      <x:c r="UEZ5865" s="25"/>
      <x:c r="UFA5865" s="25"/>
      <x:c r="UFB5865" s="25"/>
      <x:c r="UFC5865" s="25"/>
      <x:c r="UFD5865" s="25"/>
      <x:c r="UFE5865" s="25"/>
      <x:c r="UFF5865" s="25"/>
      <x:c r="UFG5865" s="25"/>
      <x:c r="UFH5865" s="25"/>
      <x:c r="UFI5865" s="25"/>
      <x:c r="UFJ5865" s="25"/>
      <x:c r="UFK5865" s="25"/>
      <x:c r="UFL5865" s="25"/>
      <x:c r="UFM5865" s="25"/>
      <x:c r="UFN5865" s="25"/>
      <x:c r="UFO5865" s="25"/>
      <x:c r="UFP5865" s="25"/>
      <x:c r="UFQ5865" s="25"/>
      <x:c r="UFR5865" s="25"/>
      <x:c r="UFS5865" s="25"/>
      <x:c r="UFT5865" s="25"/>
      <x:c r="UFU5865" s="25"/>
      <x:c r="UFV5865" s="25"/>
      <x:c r="UFW5865" s="25"/>
      <x:c r="UFX5865" s="25"/>
      <x:c r="UFY5865" s="25"/>
      <x:c r="UFZ5865" s="25"/>
      <x:c r="UGA5865" s="25"/>
      <x:c r="UGB5865" s="25"/>
      <x:c r="UGC5865" s="25"/>
      <x:c r="UGD5865" s="25"/>
      <x:c r="UGE5865" s="25"/>
      <x:c r="UGF5865" s="25"/>
      <x:c r="UGG5865" s="25"/>
      <x:c r="UGH5865" s="25"/>
      <x:c r="UGI5865" s="25"/>
      <x:c r="UGJ5865" s="25"/>
      <x:c r="UGK5865" s="25"/>
      <x:c r="UGL5865" s="25"/>
      <x:c r="UGM5865" s="25"/>
      <x:c r="UGN5865" s="25"/>
      <x:c r="UGO5865" s="25"/>
      <x:c r="UGP5865" s="25"/>
      <x:c r="UGQ5865" s="25"/>
      <x:c r="UGR5865" s="25"/>
      <x:c r="UGS5865" s="25"/>
      <x:c r="UGT5865" s="25"/>
      <x:c r="UGU5865" s="25"/>
      <x:c r="UGV5865" s="25"/>
      <x:c r="UGW5865" s="25"/>
      <x:c r="UGX5865" s="25"/>
      <x:c r="UGY5865" s="25"/>
      <x:c r="UGZ5865" s="25"/>
      <x:c r="UHA5865" s="25"/>
      <x:c r="UHB5865" s="25"/>
      <x:c r="UHC5865" s="25"/>
      <x:c r="UHD5865" s="25"/>
      <x:c r="UHE5865" s="25"/>
      <x:c r="UHF5865" s="25"/>
      <x:c r="UHG5865" s="25"/>
      <x:c r="UHH5865" s="25"/>
      <x:c r="UHI5865" s="25"/>
      <x:c r="UHJ5865" s="25"/>
      <x:c r="UHK5865" s="25"/>
      <x:c r="UHL5865" s="25"/>
      <x:c r="UHM5865" s="25"/>
      <x:c r="UHN5865" s="25"/>
      <x:c r="UHO5865" s="25"/>
      <x:c r="UHP5865" s="25"/>
      <x:c r="UHQ5865" s="25"/>
      <x:c r="UHR5865" s="25"/>
      <x:c r="UHS5865" s="25"/>
      <x:c r="UHT5865" s="25"/>
      <x:c r="UHU5865" s="25"/>
      <x:c r="UHV5865" s="25"/>
      <x:c r="UHW5865" s="25"/>
      <x:c r="UHX5865" s="25"/>
      <x:c r="UHY5865" s="25"/>
      <x:c r="UHZ5865" s="25"/>
      <x:c r="UIA5865" s="25"/>
      <x:c r="UIB5865" s="25"/>
      <x:c r="UIC5865" s="25"/>
      <x:c r="UID5865" s="25"/>
      <x:c r="UIE5865" s="25"/>
      <x:c r="UIF5865" s="25"/>
      <x:c r="UIG5865" s="25"/>
      <x:c r="UIH5865" s="25"/>
      <x:c r="UII5865" s="25"/>
      <x:c r="UIJ5865" s="25"/>
      <x:c r="UIK5865" s="25"/>
      <x:c r="UIL5865" s="25"/>
      <x:c r="UIM5865" s="25"/>
      <x:c r="UIN5865" s="25"/>
      <x:c r="UIO5865" s="25"/>
      <x:c r="UIP5865" s="25"/>
      <x:c r="UIQ5865" s="25"/>
      <x:c r="UIR5865" s="25"/>
      <x:c r="UIS5865" s="25"/>
      <x:c r="UIT5865" s="25"/>
      <x:c r="UIU5865" s="25"/>
      <x:c r="UIV5865" s="25"/>
      <x:c r="UIW5865" s="25"/>
      <x:c r="UIX5865" s="25"/>
      <x:c r="UIY5865" s="25"/>
      <x:c r="UIZ5865" s="25"/>
      <x:c r="UJA5865" s="25"/>
      <x:c r="UJB5865" s="25"/>
      <x:c r="UJC5865" s="25"/>
      <x:c r="UJD5865" s="25"/>
      <x:c r="UJE5865" s="25"/>
      <x:c r="UJF5865" s="25"/>
      <x:c r="UJG5865" s="25"/>
      <x:c r="UJH5865" s="25"/>
      <x:c r="UJI5865" s="25"/>
      <x:c r="UJJ5865" s="25"/>
      <x:c r="UJK5865" s="25"/>
      <x:c r="UJL5865" s="25"/>
      <x:c r="UJM5865" s="25"/>
      <x:c r="UJN5865" s="25"/>
      <x:c r="UJO5865" s="25"/>
      <x:c r="UJP5865" s="25"/>
      <x:c r="UJQ5865" s="25"/>
      <x:c r="UJR5865" s="25"/>
      <x:c r="UJS5865" s="25"/>
      <x:c r="UJT5865" s="25"/>
      <x:c r="UJU5865" s="25"/>
      <x:c r="UJV5865" s="25"/>
      <x:c r="UJW5865" s="25"/>
      <x:c r="UJX5865" s="25"/>
      <x:c r="UJY5865" s="25"/>
      <x:c r="UJZ5865" s="25"/>
      <x:c r="UKA5865" s="25"/>
      <x:c r="UKB5865" s="25"/>
      <x:c r="UKC5865" s="25"/>
      <x:c r="UKD5865" s="25"/>
      <x:c r="UKE5865" s="25"/>
      <x:c r="UKF5865" s="25"/>
      <x:c r="UKG5865" s="25"/>
      <x:c r="UKH5865" s="25"/>
      <x:c r="UKI5865" s="25"/>
      <x:c r="UKJ5865" s="25"/>
      <x:c r="UKK5865" s="25"/>
      <x:c r="UKL5865" s="25"/>
      <x:c r="UKM5865" s="25"/>
      <x:c r="UKN5865" s="25"/>
      <x:c r="UKO5865" s="25"/>
      <x:c r="UKP5865" s="25"/>
      <x:c r="UKQ5865" s="25"/>
      <x:c r="UKR5865" s="25"/>
      <x:c r="UKS5865" s="25"/>
      <x:c r="UKT5865" s="25"/>
      <x:c r="UKU5865" s="25"/>
      <x:c r="UKV5865" s="25"/>
      <x:c r="UKW5865" s="25"/>
      <x:c r="UKX5865" s="25"/>
      <x:c r="UKY5865" s="25"/>
      <x:c r="UKZ5865" s="25"/>
      <x:c r="ULA5865" s="25"/>
      <x:c r="ULB5865" s="25"/>
      <x:c r="ULC5865" s="25"/>
      <x:c r="ULD5865" s="25"/>
      <x:c r="ULE5865" s="25"/>
      <x:c r="ULF5865" s="25"/>
      <x:c r="ULG5865" s="25"/>
      <x:c r="ULH5865" s="25"/>
      <x:c r="ULI5865" s="25"/>
      <x:c r="ULJ5865" s="25"/>
      <x:c r="ULK5865" s="25"/>
      <x:c r="ULL5865" s="25"/>
      <x:c r="ULM5865" s="25"/>
      <x:c r="ULN5865" s="25"/>
      <x:c r="ULO5865" s="25"/>
      <x:c r="ULP5865" s="25"/>
      <x:c r="ULQ5865" s="25"/>
      <x:c r="ULR5865" s="25"/>
      <x:c r="ULS5865" s="25"/>
      <x:c r="ULT5865" s="25"/>
      <x:c r="ULU5865" s="25"/>
      <x:c r="ULV5865" s="25"/>
      <x:c r="ULW5865" s="25"/>
      <x:c r="ULX5865" s="25"/>
      <x:c r="ULY5865" s="25"/>
      <x:c r="ULZ5865" s="25"/>
      <x:c r="UMA5865" s="25"/>
      <x:c r="UMB5865" s="25"/>
      <x:c r="UMC5865" s="25"/>
      <x:c r="UMD5865" s="25"/>
      <x:c r="UME5865" s="25"/>
      <x:c r="UMF5865" s="25"/>
      <x:c r="UMG5865" s="25"/>
      <x:c r="UMH5865" s="25"/>
      <x:c r="UMI5865" s="25"/>
      <x:c r="UMJ5865" s="25"/>
      <x:c r="UMK5865" s="25"/>
      <x:c r="UML5865" s="25"/>
      <x:c r="UMM5865" s="25"/>
      <x:c r="UMN5865" s="25"/>
      <x:c r="UMO5865" s="25"/>
      <x:c r="UMP5865" s="25"/>
      <x:c r="UMQ5865" s="25"/>
      <x:c r="UMR5865" s="25"/>
      <x:c r="UMS5865" s="25"/>
      <x:c r="UMT5865" s="25"/>
      <x:c r="UMU5865" s="25"/>
      <x:c r="UMV5865" s="25"/>
      <x:c r="UMW5865" s="25"/>
      <x:c r="UMX5865" s="25"/>
      <x:c r="UMY5865" s="25"/>
      <x:c r="UMZ5865" s="25"/>
      <x:c r="UNA5865" s="25"/>
      <x:c r="UNB5865" s="25"/>
      <x:c r="UNC5865" s="25"/>
      <x:c r="UND5865" s="25"/>
      <x:c r="UNE5865" s="25"/>
      <x:c r="UNF5865" s="25"/>
      <x:c r="UNG5865" s="25"/>
      <x:c r="UNH5865" s="25"/>
      <x:c r="UNI5865" s="25"/>
      <x:c r="UNJ5865" s="25"/>
      <x:c r="UNK5865" s="25"/>
      <x:c r="UNL5865" s="25"/>
      <x:c r="UNM5865" s="25"/>
      <x:c r="UNN5865" s="25"/>
      <x:c r="UNO5865" s="25"/>
      <x:c r="UNP5865" s="25"/>
      <x:c r="UNQ5865" s="25"/>
      <x:c r="UNR5865" s="25"/>
      <x:c r="UNS5865" s="25"/>
      <x:c r="UNT5865" s="25"/>
      <x:c r="UNU5865" s="25"/>
      <x:c r="UNV5865" s="25"/>
      <x:c r="UNW5865" s="25"/>
      <x:c r="UNX5865" s="25"/>
      <x:c r="UNY5865" s="25"/>
      <x:c r="UNZ5865" s="25"/>
      <x:c r="UOA5865" s="25"/>
      <x:c r="UOB5865" s="25"/>
      <x:c r="UOC5865" s="25"/>
      <x:c r="UOD5865" s="25"/>
      <x:c r="UOE5865" s="25"/>
      <x:c r="UOF5865" s="25"/>
      <x:c r="UOG5865" s="25"/>
      <x:c r="UOH5865" s="25"/>
      <x:c r="UOI5865" s="25"/>
      <x:c r="UOJ5865" s="25"/>
      <x:c r="UOK5865" s="25"/>
      <x:c r="UOL5865" s="25"/>
      <x:c r="UOM5865" s="25"/>
      <x:c r="UON5865" s="25"/>
      <x:c r="UOO5865" s="25"/>
      <x:c r="UOP5865" s="25"/>
      <x:c r="UOQ5865" s="25"/>
      <x:c r="UOR5865" s="25"/>
      <x:c r="UOS5865" s="25"/>
      <x:c r="UOT5865" s="25"/>
      <x:c r="UOU5865" s="25"/>
      <x:c r="UOV5865" s="25"/>
      <x:c r="UOW5865" s="25"/>
      <x:c r="UOX5865" s="25"/>
      <x:c r="UOY5865" s="25"/>
      <x:c r="UOZ5865" s="25"/>
      <x:c r="UPA5865" s="25"/>
      <x:c r="UPB5865" s="25"/>
      <x:c r="UPC5865" s="25"/>
      <x:c r="UPD5865" s="25"/>
      <x:c r="UPE5865" s="25"/>
      <x:c r="UPF5865" s="25"/>
      <x:c r="UPG5865" s="25"/>
      <x:c r="UPH5865" s="25"/>
      <x:c r="UPI5865" s="25"/>
      <x:c r="UPJ5865" s="25"/>
      <x:c r="UPK5865" s="25"/>
      <x:c r="UPL5865" s="25"/>
      <x:c r="UPM5865" s="25"/>
      <x:c r="UPN5865" s="25"/>
      <x:c r="UPO5865" s="25"/>
      <x:c r="UPP5865" s="25"/>
      <x:c r="UPQ5865" s="25"/>
      <x:c r="UPR5865" s="25"/>
      <x:c r="UPS5865" s="25"/>
      <x:c r="UPT5865" s="25"/>
      <x:c r="UPU5865" s="25"/>
      <x:c r="UPV5865" s="25"/>
      <x:c r="UPW5865" s="25"/>
      <x:c r="UPX5865" s="25"/>
      <x:c r="UPY5865" s="25"/>
      <x:c r="UPZ5865" s="25"/>
      <x:c r="UQA5865" s="25"/>
      <x:c r="UQB5865" s="25"/>
      <x:c r="UQC5865" s="25"/>
      <x:c r="UQD5865" s="25"/>
      <x:c r="UQE5865" s="25"/>
      <x:c r="UQF5865" s="25"/>
      <x:c r="UQG5865" s="25"/>
      <x:c r="UQH5865" s="25"/>
      <x:c r="UQI5865" s="25"/>
      <x:c r="UQJ5865" s="25"/>
      <x:c r="UQK5865" s="25"/>
      <x:c r="UQL5865" s="25"/>
      <x:c r="UQM5865" s="25"/>
      <x:c r="UQN5865" s="25"/>
      <x:c r="UQO5865" s="25"/>
      <x:c r="UQP5865" s="25"/>
      <x:c r="UQQ5865" s="25"/>
      <x:c r="UQR5865" s="25"/>
      <x:c r="UQS5865" s="25"/>
      <x:c r="UQT5865" s="25"/>
      <x:c r="UQU5865" s="25"/>
      <x:c r="UQV5865" s="25"/>
      <x:c r="UQW5865" s="25"/>
      <x:c r="UQX5865" s="25"/>
      <x:c r="UQY5865" s="25"/>
      <x:c r="UQZ5865" s="25"/>
      <x:c r="URA5865" s="25"/>
      <x:c r="URB5865" s="25"/>
      <x:c r="URC5865" s="25"/>
      <x:c r="URD5865" s="25"/>
      <x:c r="URE5865" s="25"/>
      <x:c r="URF5865" s="25"/>
      <x:c r="URG5865" s="25"/>
      <x:c r="URH5865" s="25"/>
      <x:c r="URI5865" s="25"/>
      <x:c r="URJ5865" s="25"/>
      <x:c r="URK5865" s="25"/>
      <x:c r="URL5865" s="25"/>
      <x:c r="URM5865" s="25"/>
      <x:c r="URN5865" s="25"/>
      <x:c r="URO5865" s="25"/>
      <x:c r="URP5865" s="25"/>
      <x:c r="URQ5865" s="25"/>
      <x:c r="URR5865" s="25"/>
      <x:c r="URS5865" s="25"/>
      <x:c r="URT5865" s="25"/>
      <x:c r="URU5865" s="25"/>
      <x:c r="URV5865" s="25"/>
      <x:c r="URW5865" s="25"/>
      <x:c r="URX5865" s="25"/>
      <x:c r="URY5865" s="25"/>
      <x:c r="URZ5865" s="25"/>
      <x:c r="USA5865" s="25"/>
      <x:c r="USB5865" s="25"/>
      <x:c r="USC5865" s="25"/>
      <x:c r="USD5865" s="25"/>
      <x:c r="USE5865" s="25"/>
      <x:c r="USF5865" s="25"/>
      <x:c r="USG5865" s="25"/>
      <x:c r="USH5865" s="25"/>
      <x:c r="USI5865" s="25"/>
      <x:c r="USJ5865" s="25"/>
      <x:c r="USK5865" s="25"/>
      <x:c r="USL5865" s="25"/>
      <x:c r="USM5865" s="25"/>
      <x:c r="USN5865" s="25"/>
      <x:c r="USO5865" s="25"/>
      <x:c r="USP5865" s="25"/>
      <x:c r="USQ5865" s="25"/>
      <x:c r="USR5865" s="25"/>
      <x:c r="USS5865" s="25"/>
      <x:c r="UST5865" s="25"/>
      <x:c r="USU5865" s="25"/>
      <x:c r="USV5865" s="25"/>
      <x:c r="USW5865" s="25"/>
      <x:c r="USX5865" s="25"/>
      <x:c r="USY5865" s="25"/>
      <x:c r="USZ5865" s="25"/>
      <x:c r="UTA5865" s="25"/>
      <x:c r="UTB5865" s="25"/>
      <x:c r="UTC5865" s="25"/>
      <x:c r="UTD5865" s="25"/>
      <x:c r="UTE5865" s="25"/>
      <x:c r="UTF5865" s="25"/>
      <x:c r="UTG5865" s="25"/>
      <x:c r="UTH5865" s="25"/>
      <x:c r="UTI5865" s="25"/>
      <x:c r="UTJ5865" s="25"/>
      <x:c r="UTK5865" s="25"/>
      <x:c r="UTL5865" s="25"/>
      <x:c r="UTM5865" s="25"/>
      <x:c r="UTN5865" s="25"/>
      <x:c r="UTO5865" s="25"/>
      <x:c r="UTP5865" s="25"/>
      <x:c r="UTQ5865" s="25"/>
      <x:c r="UTR5865" s="25"/>
      <x:c r="UTS5865" s="25"/>
      <x:c r="UTT5865" s="25"/>
      <x:c r="UTU5865" s="25"/>
      <x:c r="UTV5865" s="25"/>
      <x:c r="UTW5865" s="25"/>
      <x:c r="UTX5865" s="25"/>
      <x:c r="UTY5865" s="25"/>
      <x:c r="UTZ5865" s="25"/>
      <x:c r="UUA5865" s="25"/>
      <x:c r="UUB5865" s="25"/>
      <x:c r="UUC5865" s="25"/>
      <x:c r="UUD5865" s="25"/>
      <x:c r="UUE5865" s="25"/>
      <x:c r="UUF5865" s="25"/>
      <x:c r="UUG5865" s="25"/>
      <x:c r="UUH5865" s="25"/>
      <x:c r="UUI5865" s="25"/>
      <x:c r="UUJ5865" s="25"/>
      <x:c r="UUK5865" s="25"/>
      <x:c r="UUL5865" s="25"/>
      <x:c r="UUM5865" s="25"/>
      <x:c r="UUN5865" s="25"/>
      <x:c r="UUO5865" s="25"/>
      <x:c r="UUP5865" s="25"/>
      <x:c r="UUQ5865" s="25"/>
      <x:c r="UUR5865" s="25"/>
      <x:c r="UUS5865" s="25"/>
      <x:c r="UUT5865" s="25"/>
      <x:c r="UUU5865" s="25"/>
      <x:c r="UUV5865" s="25"/>
      <x:c r="UUW5865" s="25"/>
      <x:c r="UUX5865" s="25"/>
      <x:c r="UUY5865" s="25"/>
      <x:c r="UUZ5865" s="25"/>
      <x:c r="UVA5865" s="25"/>
      <x:c r="UVB5865" s="25"/>
      <x:c r="UVC5865" s="25"/>
      <x:c r="UVD5865" s="25"/>
      <x:c r="UVE5865" s="25"/>
      <x:c r="UVF5865" s="25"/>
      <x:c r="UVG5865" s="25"/>
      <x:c r="UVH5865" s="25"/>
      <x:c r="UVI5865" s="25"/>
      <x:c r="UVJ5865" s="25"/>
      <x:c r="UVK5865" s="25"/>
      <x:c r="UVL5865" s="25"/>
      <x:c r="UVM5865" s="25"/>
      <x:c r="UVN5865" s="25"/>
      <x:c r="UVO5865" s="25"/>
      <x:c r="UVP5865" s="25"/>
      <x:c r="UVQ5865" s="25"/>
      <x:c r="UVR5865" s="25"/>
      <x:c r="UVS5865" s="25"/>
      <x:c r="UVT5865" s="25"/>
      <x:c r="UVU5865" s="25"/>
      <x:c r="UVV5865" s="25"/>
      <x:c r="UVW5865" s="25"/>
      <x:c r="UVX5865" s="25"/>
      <x:c r="UVY5865" s="25"/>
      <x:c r="UVZ5865" s="25"/>
      <x:c r="UWA5865" s="25"/>
      <x:c r="UWB5865" s="25"/>
      <x:c r="UWC5865" s="25"/>
      <x:c r="UWD5865" s="25"/>
      <x:c r="UWE5865" s="25"/>
      <x:c r="UWF5865" s="25"/>
      <x:c r="UWG5865" s="25"/>
      <x:c r="UWH5865" s="25"/>
      <x:c r="UWI5865" s="25"/>
      <x:c r="UWJ5865" s="25"/>
      <x:c r="UWK5865" s="25"/>
      <x:c r="UWL5865" s="25"/>
      <x:c r="UWM5865" s="25"/>
      <x:c r="UWN5865" s="25"/>
      <x:c r="UWO5865" s="25"/>
      <x:c r="UWP5865" s="25"/>
      <x:c r="UWQ5865" s="25"/>
      <x:c r="UWR5865" s="25"/>
      <x:c r="UWS5865" s="25"/>
      <x:c r="UWT5865" s="25"/>
      <x:c r="UWU5865" s="25"/>
      <x:c r="UWV5865" s="25"/>
      <x:c r="UWW5865" s="25"/>
      <x:c r="UWX5865" s="25"/>
      <x:c r="UWY5865" s="25"/>
      <x:c r="UWZ5865" s="25"/>
      <x:c r="UXA5865" s="25"/>
      <x:c r="UXB5865" s="25"/>
      <x:c r="UXC5865" s="25"/>
      <x:c r="UXD5865" s="25"/>
      <x:c r="UXE5865" s="25"/>
      <x:c r="UXF5865" s="25"/>
      <x:c r="UXG5865" s="25"/>
      <x:c r="UXH5865" s="25"/>
      <x:c r="UXI5865" s="25"/>
      <x:c r="UXJ5865" s="25"/>
      <x:c r="UXK5865" s="25"/>
      <x:c r="UXL5865" s="25"/>
      <x:c r="UXM5865" s="25"/>
      <x:c r="UXN5865" s="25"/>
      <x:c r="UXO5865" s="25"/>
      <x:c r="UXP5865" s="25"/>
      <x:c r="UXQ5865" s="25"/>
      <x:c r="UXR5865" s="25"/>
      <x:c r="UXS5865" s="25"/>
      <x:c r="UXT5865" s="25"/>
      <x:c r="UXU5865" s="25"/>
      <x:c r="UXV5865" s="25"/>
      <x:c r="UXW5865" s="25"/>
      <x:c r="UXX5865" s="25"/>
      <x:c r="UXY5865" s="25"/>
      <x:c r="UXZ5865" s="25"/>
      <x:c r="UYA5865" s="25"/>
      <x:c r="UYB5865" s="25"/>
      <x:c r="UYC5865" s="25"/>
      <x:c r="UYD5865" s="25"/>
      <x:c r="UYE5865" s="25"/>
      <x:c r="UYF5865" s="25"/>
      <x:c r="UYG5865" s="25"/>
      <x:c r="UYH5865" s="25"/>
      <x:c r="UYI5865" s="25"/>
      <x:c r="UYJ5865" s="25"/>
      <x:c r="UYK5865" s="25"/>
      <x:c r="UYL5865" s="25"/>
      <x:c r="UYM5865" s="25"/>
      <x:c r="UYN5865" s="25"/>
      <x:c r="UYO5865" s="25"/>
      <x:c r="UYP5865" s="25"/>
      <x:c r="UYQ5865" s="25"/>
      <x:c r="UYR5865" s="25"/>
      <x:c r="UYS5865" s="25"/>
      <x:c r="UYT5865" s="25"/>
      <x:c r="UYU5865" s="25"/>
      <x:c r="UYV5865" s="25"/>
      <x:c r="UYW5865" s="25"/>
      <x:c r="UYX5865" s="25"/>
      <x:c r="UYY5865" s="25"/>
      <x:c r="UYZ5865" s="25"/>
      <x:c r="UZA5865" s="25"/>
      <x:c r="UZB5865" s="25"/>
      <x:c r="UZC5865" s="25"/>
      <x:c r="UZD5865" s="25"/>
      <x:c r="UZE5865" s="25"/>
      <x:c r="UZF5865" s="25"/>
      <x:c r="UZG5865" s="25"/>
      <x:c r="UZH5865" s="25"/>
      <x:c r="UZI5865" s="25"/>
      <x:c r="UZJ5865" s="25"/>
      <x:c r="UZK5865" s="25"/>
      <x:c r="UZL5865" s="25"/>
      <x:c r="UZM5865" s="25"/>
      <x:c r="UZN5865" s="25"/>
      <x:c r="UZO5865" s="25"/>
      <x:c r="UZP5865" s="25"/>
      <x:c r="UZQ5865" s="25"/>
      <x:c r="UZR5865" s="25"/>
      <x:c r="UZS5865" s="25"/>
      <x:c r="UZT5865" s="25"/>
      <x:c r="UZU5865" s="25"/>
      <x:c r="UZV5865" s="25"/>
      <x:c r="UZW5865" s="25"/>
      <x:c r="UZX5865" s="25"/>
      <x:c r="UZY5865" s="25"/>
      <x:c r="UZZ5865" s="25"/>
      <x:c r="VAA5865" s="25"/>
      <x:c r="VAB5865" s="25"/>
      <x:c r="VAC5865" s="25"/>
      <x:c r="VAD5865" s="25"/>
      <x:c r="VAE5865" s="25"/>
      <x:c r="VAF5865" s="25"/>
      <x:c r="VAG5865" s="25"/>
      <x:c r="VAH5865" s="25"/>
      <x:c r="VAI5865" s="25"/>
      <x:c r="VAJ5865" s="25"/>
      <x:c r="VAK5865" s="25"/>
      <x:c r="VAL5865" s="25"/>
      <x:c r="VAM5865" s="25"/>
      <x:c r="VAN5865" s="25"/>
      <x:c r="VAO5865" s="25"/>
      <x:c r="VAP5865" s="25"/>
      <x:c r="VAQ5865" s="25"/>
      <x:c r="VAR5865" s="25"/>
      <x:c r="VAS5865" s="25"/>
      <x:c r="VAT5865" s="25"/>
      <x:c r="VAU5865" s="25"/>
      <x:c r="VAV5865" s="25"/>
      <x:c r="VAW5865" s="25"/>
      <x:c r="VAX5865" s="25"/>
      <x:c r="VAY5865" s="25"/>
      <x:c r="VAZ5865" s="25"/>
      <x:c r="VBA5865" s="25"/>
      <x:c r="VBB5865" s="25"/>
      <x:c r="VBC5865" s="25"/>
      <x:c r="VBD5865" s="25"/>
      <x:c r="VBE5865" s="25"/>
      <x:c r="VBF5865" s="25"/>
      <x:c r="VBG5865" s="25"/>
      <x:c r="VBH5865" s="25"/>
      <x:c r="VBI5865" s="25"/>
      <x:c r="VBJ5865" s="25"/>
      <x:c r="VBK5865" s="25"/>
      <x:c r="VBL5865" s="25"/>
      <x:c r="VBM5865" s="25"/>
      <x:c r="VBN5865" s="25"/>
      <x:c r="VBO5865" s="25"/>
      <x:c r="VBP5865" s="25"/>
      <x:c r="VBQ5865" s="25"/>
      <x:c r="VBR5865" s="25"/>
      <x:c r="VBS5865" s="25"/>
      <x:c r="VBT5865" s="25"/>
      <x:c r="VBU5865" s="25"/>
      <x:c r="VBV5865" s="25"/>
      <x:c r="VBW5865" s="25"/>
      <x:c r="VBX5865" s="25"/>
      <x:c r="VBY5865" s="25"/>
      <x:c r="VBZ5865" s="25"/>
      <x:c r="VCA5865" s="25"/>
      <x:c r="VCB5865" s="25"/>
      <x:c r="VCC5865" s="25"/>
      <x:c r="VCD5865" s="25"/>
      <x:c r="VCE5865" s="25"/>
      <x:c r="VCF5865" s="25"/>
      <x:c r="VCG5865" s="25"/>
      <x:c r="VCH5865" s="25"/>
      <x:c r="VCI5865" s="25"/>
      <x:c r="VCJ5865" s="25"/>
      <x:c r="VCK5865" s="25"/>
      <x:c r="VCL5865" s="25"/>
      <x:c r="VCM5865" s="25"/>
      <x:c r="VCN5865" s="25"/>
      <x:c r="VCO5865" s="25"/>
      <x:c r="VCP5865" s="25"/>
      <x:c r="VCQ5865" s="25"/>
      <x:c r="VCR5865" s="25"/>
      <x:c r="VCS5865" s="25"/>
      <x:c r="VCT5865" s="25"/>
      <x:c r="VCU5865" s="25"/>
      <x:c r="VCV5865" s="25"/>
      <x:c r="VCW5865" s="25"/>
      <x:c r="VCX5865" s="25"/>
      <x:c r="VCY5865" s="25"/>
      <x:c r="VCZ5865" s="25"/>
      <x:c r="VDA5865" s="25"/>
      <x:c r="VDB5865" s="25"/>
      <x:c r="VDC5865" s="25"/>
      <x:c r="VDD5865" s="25"/>
      <x:c r="VDE5865" s="25"/>
      <x:c r="VDF5865" s="25"/>
      <x:c r="VDG5865" s="25"/>
      <x:c r="VDH5865" s="25"/>
      <x:c r="VDI5865" s="25"/>
      <x:c r="VDJ5865" s="25"/>
      <x:c r="VDK5865" s="25"/>
      <x:c r="VDL5865" s="25"/>
      <x:c r="VDM5865" s="25"/>
      <x:c r="VDN5865" s="25"/>
      <x:c r="VDO5865" s="25"/>
      <x:c r="VDP5865" s="25"/>
      <x:c r="VDQ5865" s="25"/>
      <x:c r="VDR5865" s="25"/>
      <x:c r="VDS5865" s="25"/>
      <x:c r="VDT5865" s="25"/>
      <x:c r="VDU5865" s="25"/>
      <x:c r="VDV5865" s="25"/>
      <x:c r="VDW5865" s="25"/>
      <x:c r="VDX5865" s="25"/>
      <x:c r="VDY5865" s="25"/>
      <x:c r="VDZ5865" s="25"/>
      <x:c r="VEA5865" s="25"/>
      <x:c r="VEB5865" s="25"/>
      <x:c r="VEC5865" s="25"/>
      <x:c r="VED5865" s="25"/>
      <x:c r="VEE5865" s="25"/>
      <x:c r="VEF5865" s="25"/>
      <x:c r="VEG5865" s="25"/>
      <x:c r="VEH5865" s="25"/>
      <x:c r="VEI5865" s="25"/>
      <x:c r="VEJ5865" s="25"/>
      <x:c r="VEK5865" s="25"/>
      <x:c r="VEL5865" s="25"/>
      <x:c r="VEM5865" s="25"/>
      <x:c r="VEN5865" s="25"/>
      <x:c r="VEO5865" s="25"/>
      <x:c r="VEP5865" s="25"/>
      <x:c r="VEQ5865" s="25"/>
      <x:c r="VER5865" s="25"/>
      <x:c r="VES5865" s="25"/>
      <x:c r="VET5865" s="25"/>
      <x:c r="VEU5865" s="25"/>
      <x:c r="VEV5865" s="25"/>
      <x:c r="VEW5865" s="25"/>
      <x:c r="VEX5865" s="25"/>
      <x:c r="VEY5865" s="25"/>
      <x:c r="VEZ5865" s="25"/>
      <x:c r="VFA5865" s="25"/>
      <x:c r="VFB5865" s="25"/>
      <x:c r="VFC5865" s="25"/>
      <x:c r="VFD5865" s="25"/>
      <x:c r="VFE5865" s="25"/>
      <x:c r="VFF5865" s="25"/>
      <x:c r="VFG5865" s="25"/>
      <x:c r="VFH5865" s="25"/>
      <x:c r="VFI5865" s="25"/>
      <x:c r="VFJ5865" s="25"/>
      <x:c r="VFK5865" s="25"/>
      <x:c r="VFL5865" s="25"/>
      <x:c r="VFM5865" s="25"/>
      <x:c r="VFN5865" s="25"/>
      <x:c r="VFO5865" s="25"/>
      <x:c r="VFP5865" s="25"/>
      <x:c r="VFQ5865" s="25"/>
      <x:c r="VFR5865" s="25"/>
      <x:c r="VFS5865" s="25"/>
      <x:c r="VFT5865" s="25"/>
      <x:c r="VFU5865" s="25"/>
      <x:c r="VFV5865" s="25"/>
      <x:c r="VFW5865" s="25"/>
      <x:c r="VFX5865" s="25"/>
      <x:c r="VFY5865" s="25"/>
      <x:c r="VFZ5865" s="25"/>
      <x:c r="VGA5865" s="25"/>
      <x:c r="VGB5865" s="25"/>
      <x:c r="VGC5865" s="25"/>
      <x:c r="VGD5865" s="25"/>
      <x:c r="VGE5865" s="25"/>
      <x:c r="VGF5865" s="25"/>
      <x:c r="VGG5865" s="25"/>
      <x:c r="VGH5865" s="25"/>
      <x:c r="VGI5865" s="25"/>
      <x:c r="VGJ5865" s="25"/>
      <x:c r="VGK5865" s="25"/>
      <x:c r="VGL5865" s="25"/>
      <x:c r="VGM5865" s="25"/>
      <x:c r="VGN5865" s="25"/>
      <x:c r="VGO5865" s="25"/>
      <x:c r="VGP5865" s="25"/>
      <x:c r="VGQ5865" s="25"/>
      <x:c r="VGR5865" s="25"/>
      <x:c r="VGS5865" s="25"/>
      <x:c r="VGT5865" s="25"/>
      <x:c r="VGU5865" s="25"/>
      <x:c r="VGV5865" s="25"/>
      <x:c r="VGW5865" s="25"/>
      <x:c r="VGX5865" s="25"/>
      <x:c r="VGY5865" s="25"/>
      <x:c r="VGZ5865" s="25"/>
      <x:c r="VHA5865" s="25"/>
      <x:c r="VHB5865" s="25"/>
      <x:c r="VHC5865" s="25"/>
      <x:c r="VHD5865" s="25"/>
      <x:c r="VHE5865" s="25"/>
      <x:c r="VHF5865" s="25"/>
      <x:c r="VHG5865" s="25"/>
      <x:c r="VHH5865" s="25"/>
      <x:c r="VHI5865" s="25"/>
      <x:c r="VHJ5865" s="25"/>
      <x:c r="VHK5865" s="25"/>
      <x:c r="VHL5865" s="25"/>
      <x:c r="VHM5865" s="25"/>
      <x:c r="VHN5865" s="25"/>
      <x:c r="VHO5865" s="25"/>
      <x:c r="VHP5865" s="25"/>
      <x:c r="VHQ5865" s="25"/>
      <x:c r="VHR5865" s="25"/>
      <x:c r="VHS5865" s="25"/>
      <x:c r="VHT5865" s="25"/>
      <x:c r="VHU5865" s="25"/>
      <x:c r="VHV5865" s="25"/>
      <x:c r="VHW5865" s="25"/>
      <x:c r="VHX5865" s="25"/>
      <x:c r="VHY5865" s="25"/>
      <x:c r="VHZ5865" s="25"/>
      <x:c r="VIA5865" s="25"/>
      <x:c r="VIB5865" s="25"/>
      <x:c r="VIC5865" s="25"/>
      <x:c r="VID5865" s="25"/>
      <x:c r="VIE5865" s="25"/>
      <x:c r="VIF5865" s="25"/>
      <x:c r="VIG5865" s="25"/>
      <x:c r="VIH5865" s="25"/>
      <x:c r="VII5865" s="25"/>
      <x:c r="VIJ5865" s="25"/>
      <x:c r="VIK5865" s="25"/>
      <x:c r="VIL5865" s="25"/>
      <x:c r="VIM5865" s="25"/>
      <x:c r="VIN5865" s="25"/>
      <x:c r="VIO5865" s="25"/>
      <x:c r="VIP5865" s="25"/>
      <x:c r="VIQ5865" s="25"/>
      <x:c r="VIR5865" s="25"/>
      <x:c r="VIS5865" s="25"/>
      <x:c r="VIT5865" s="25"/>
      <x:c r="VIU5865" s="25"/>
      <x:c r="VIV5865" s="25"/>
      <x:c r="VIW5865" s="25"/>
      <x:c r="VIX5865" s="25"/>
      <x:c r="VIY5865" s="25"/>
      <x:c r="VIZ5865" s="25"/>
      <x:c r="VJA5865" s="25"/>
      <x:c r="VJB5865" s="25"/>
      <x:c r="VJC5865" s="25"/>
      <x:c r="VJD5865" s="25"/>
      <x:c r="VJE5865" s="25"/>
      <x:c r="VJF5865" s="25"/>
      <x:c r="VJG5865" s="25"/>
      <x:c r="VJH5865" s="25"/>
      <x:c r="VJI5865" s="25"/>
      <x:c r="VJJ5865" s="25"/>
      <x:c r="VJK5865" s="25"/>
      <x:c r="VJL5865" s="25"/>
      <x:c r="VJM5865" s="25"/>
      <x:c r="VJN5865" s="25"/>
      <x:c r="VJO5865" s="25"/>
      <x:c r="VJP5865" s="25"/>
      <x:c r="VJQ5865" s="25"/>
      <x:c r="VJR5865" s="25"/>
      <x:c r="VJS5865" s="25"/>
      <x:c r="VJT5865" s="25"/>
      <x:c r="VJU5865" s="25"/>
      <x:c r="VJV5865" s="25"/>
      <x:c r="VJW5865" s="25"/>
      <x:c r="VJX5865" s="25"/>
      <x:c r="VJY5865" s="25"/>
      <x:c r="VJZ5865" s="25"/>
      <x:c r="VKA5865" s="25"/>
      <x:c r="VKB5865" s="25"/>
      <x:c r="VKC5865" s="25"/>
      <x:c r="VKD5865" s="25"/>
      <x:c r="VKE5865" s="25"/>
      <x:c r="VKF5865" s="25"/>
      <x:c r="VKG5865" s="25"/>
      <x:c r="VKH5865" s="25"/>
      <x:c r="VKI5865" s="25"/>
      <x:c r="VKJ5865" s="25"/>
      <x:c r="VKK5865" s="25"/>
      <x:c r="VKL5865" s="25"/>
      <x:c r="VKM5865" s="25"/>
      <x:c r="VKN5865" s="25"/>
      <x:c r="VKO5865" s="25"/>
      <x:c r="VKP5865" s="25"/>
      <x:c r="VKQ5865" s="25"/>
      <x:c r="VKR5865" s="25"/>
      <x:c r="VKS5865" s="25"/>
      <x:c r="VKT5865" s="25"/>
      <x:c r="VKU5865" s="25"/>
      <x:c r="VKV5865" s="25"/>
      <x:c r="VKW5865" s="25"/>
      <x:c r="VKX5865" s="25"/>
      <x:c r="VKY5865" s="25"/>
      <x:c r="VKZ5865" s="25"/>
      <x:c r="VLA5865" s="25"/>
      <x:c r="VLB5865" s="25"/>
      <x:c r="VLC5865" s="25"/>
      <x:c r="VLD5865" s="25"/>
      <x:c r="VLE5865" s="25"/>
      <x:c r="VLF5865" s="25"/>
      <x:c r="VLG5865" s="25"/>
      <x:c r="VLH5865" s="25"/>
      <x:c r="VLI5865" s="25"/>
      <x:c r="VLJ5865" s="25"/>
      <x:c r="VLK5865" s="25"/>
      <x:c r="VLL5865" s="25"/>
      <x:c r="VLM5865" s="25"/>
      <x:c r="VLN5865" s="25"/>
      <x:c r="VLO5865" s="25"/>
      <x:c r="VLP5865" s="25"/>
      <x:c r="VLQ5865" s="25"/>
      <x:c r="VLR5865" s="25"/>
      <x:c r="VLS5865" s="25"/>
      <x:c r="VLT5865" s="25"/>
      <x:c r="VLU5865" s="25"/>
      <x:c r="VLV5865" s="25"/>
      <x:c r="VLW5865" s="25"/>
      <x:c r="VLX5865" s="25"/>
      <x:c r="VLY5865" s="25"/>
      <x:c r="VLZ5865" s="25"/>
      <x:c r="VMA5865" s="25"/>
      <x:c r="VMB5865" s="25"/>
      <x:c r="VMC5865" s="25"/>
      <x:c r="VMD5865" s="25"/>
      <x:c r="VME5865" s="25"/>
      <x:c r="VMF5865" s="25"/>
      <x:c r="VMG5865" s="25"/>
      <x:c r="VMH5865" s="25"/>
      <x:c r="VMI5865" s="25"/>
      <x:c r="VMJ5865" s="25"/>
      <x:c r="VMK5865" s="25"/>
      <x:c r="VML5865" s="25"/>
      <x:c r="VMM5865" s="25"/>
      <x:c r="VMN5865" s="25"/>
      <x:c r="VMO5865" s="25"/>
      <x:c r="VMP5865" s="25"/>
      <x:c r="VMQ5865" s="25"/>
      <x:c r="VMR5865" s="25"/>
      <x:c r="VMS5865" s="25"/>
      <x:c r="VMT5865" s="25"/>
      <x:c r="VMU5865" s="25"/>
      <x:c r="VMV5865" s="25"/>
      <x:c r="VMW5865" s="25"/>
      <x:c r="VMX5865" s="25"/>
      <x:c r="VMY5865" s="25"/>
      <x:c r="VMZ5865" s="25"/>
      <x:c r="VNA5865" s="25"/>
      <x:c r="VNB5865" s="25"/>
      <x:c r="VNC5865" s="25"/>
      <x:c r="VND5865" s="25"/>
      <x:c r="VNE5865" s="25"/>
      <x:c r="VNF5865" s="25"/>
      <x:c r="VNG5865" s="25"/>
      <x:c r="VNH5865" s="25"/>
      <x:c r="VNI5865" s="25"/>
      <x:c r="VNJ5865" s="25"/>
      <x:c r="VNK5865" s="25"/>
      <x:c r="VNL5865" s="25"/>
      <x:c r="VNM5865" s="25"/>
      <x:c r="VNN5865" s="25"/>
      <x:c r="VNO5865" s="25"/>
      <x:c r="VNP5865" s="25"/>
      <x:c r="VNQ5865" s="25"/>
      <x:c r="VNR5865" s="25"/>
      <x:c r="VNS5865" s="25"/>
      <x:c r="VNT5865" s="25"/>
      <x:c r="VNU5865" s="25"/>
      <x:c r="VNV5865" s="25"/>
      <x:c r="VNW5865" s="25"/>
      <x:c r="VNX5865" s="25"/>
      <x:c r="VNY5865" s="25"/>
      <x:c r="VNZ5865" s="25"/>
      <x:c r="VOA5865" s="25"/>
      <x:c r="VOB5865" s="25"/>
      <x:c r="VOC5865" s="25"/>
      <x:c r="VOD5865" s="25"/>
      <x:c r="VOE5865" s="25"/>
      <x:c r="VOF5865" s="25"/>
      <x:c r="VOG5865" s="25"/>
      <x:c r="VOH5865" s="25"/>
      <x:c r="VOI5865" s="25"/>
      <x:c r="VOJ5865" s="25"/>
      <x:c r="VOK5865" s="25"/>
      <x:c r="VOL5865" s="25"/>
      <x:c r="VOM5865" s="25"/>
      <x:c r="VON5865" s="25"/>
      <x:c r="VOO5865" s="25"/>
      <x:c r="VOP5865" s="25"/>
      <x:c r="VOQ5865" s="25"/>
      <x:c r="VOR5865" s="25"/>
      <x:c r="VOS5865" s="25"/>
      <x:c r="VOT5865" s="25"/>
      <x:c r="VOU5865" s="25"/>
      <x:c r="VOV5865" s="25"/>
      <x:c r="VOW5865" s="25"/>
      <x:c r="VOX5865" s="25"/>
      <x:c r="VOY5865" s="25"/>
      <x:c r="VOZ5865" s="25"/>
      <x:c r="VPA5865" s="25"/>
      <x:c r="VPB5865" s="25"/>
      <x:c r="VPC5865" s="25"/>
      <x:c r="VPD5865" s="25"/>
      <x:c r="VPE5865" s="25"/>
      <x:c r="VPF5865" s="25"/>
      <x:c r="VPG5865" s="25"/>
      <x:c r="VPH5865" s="25"/>
      <x:c r="VPI5865" s="25"/>
      <x:c r="VPJ5865" s="25"/>
      <x:c r="VPK5865" s="25"/>
      <x:c r="VPL5865" s="25"/>
      <x:c r="VPM5865" s="25"/>
      <x:c r="VPN5865" s="25"/>
      <x:c r="VPO5865" s="25"/>
      <x:c r="VPP5865" s="25"/>
      <x:c r="VPQ5865" s="25"/>
      <x:c r="VPR5865" s="25"/>
      <x:c r="VPS5865" s="25"/>
      <x:c r="VPT5865" s="25"/>
      <x:c r="VPU5865" s="25"/>
      <x:c r="VPV5865" s="25"/>
      <x:c r="VPW5865" s="25"/>
      <x:c r="VPX5865" s="25"/>
      <x:c r="VPY5865" s="25"/>
      <x:c r="VPZ5865" s="25"/>
      <x:c r="VQA5865" s="25"/>
      <x:c r="VQB5865" s="25"/>
      <x:c r="VQC5865" s="25"/>
      <x:c r="VQD5865" s="25"/>
      <x:c r="VQE5865" s="25"/>
      <x:c r="VQF5865" s="25"/>
      <x:c r="VQG5865" s="25"/>
      <x:c r="VQH5865" s="25"/>
      <x:c r="VQI5865" s="25"/>
      <x:c r="VQJ5865" s="25"/>
      <x:c r="VQK5865" s="25"/>
      <x:c r="VQL5865" s="25"/>
      <x:c r="VQM5865" s="25"/>
      <x:c r="VQN5865" s="25"/>
      <x:c r="VQO5865" s="25"/>
      <x:c r="VQP5865" s="25"/>
      <x:c r="VQQ5865" s="25"/>
      <x:c r="VQR5865" s="25"/>
      <x:c r="VQS5865" s="25"/>
      <x:c r="VQT5865" s="25"/>
      <x:c r="VQU5865" s="25"/>
      <x:c r="VQV5865" s="25"/>
      <x:c r="VQW5865" s="25"/>
      <x:c r="VQX5865" s="25"/>
      <x:c r="VQY5865" s="25"/>
      <x:c r="VQZ5865" s="25"/>
      <x:c r="VRA5865" s="25"/>
      <x:c r="VRB5865" s="25"/>
      <x:c r="VRC5865" s="25"/>
      <x:c r="VRD5865" s="25"/>
      <x:c r="VRE5865" s="25"/>
      <x:c r="VRF5865" s="25"/>
      <x:c r="VRG5865" s="25"/>
      <x:c r="VRH5865" s="25"/>
      <x:c r="VRI5865" s="25"/>
      <x:c r="VRJ5865" s="25"/>
      <x:c r="VRK5865" s="25"/>
      <x:c r="VRL5865" s="25"/>
      <x:c r="VRM5865" s="25"/>
      <x:c r="VRN5865" s="25"/>
      <x:c r="VRO5865" s="25"/>
      <x:c r="VRP5865" s="25"/>
      <x:c r="VRQ5865" s="25"/>
      <x:c r="VRR5865" s="25"/>
      <x:c r="VRS5865" s="25"/>
      <x:c r="VRT5865" s="25"/>
      <x:c r="VRU5865" s="25"/>
      <x:c r="VRV5865" s="25"/>
      <x:c r="VRW5865" s="25"/>
      <x:c r="VRX5865" s="25"/>
      <x:c r="VRY5865" s="25"/>
      <x:c r="VRZ5865" s="25"/>
      <x:c r="VSA5865" s="25"/>
      <x:c r="VSB5865" s="25"/>
      <x:c r="VSC5865" s="25"/>
      <x:c r="VSD5865" s="25"/>
      <x:c r="VSE5865" s="25"/>
      <x:c r="VSF5865" s="25"/>
      <x:c r="VSG5865" s="25"/>
      <x:c r="VSH5865" s="25"/>
      <x:c r="VSI5865" s="25"/>
      <x:c r="VSJ5865" s="25"/>
      <x:c r="VSK5865" s="25"/>
      <x:c r="VSL5865" s="25"/>
      <x:c r="VSM5865" s="25"/>
      <x:c r="VSN5865" s="25"/>
      <x:c r="VSO5865" s="25"/>
      <x:c r="VSP5865" s="25"/>
      <x:c r="VSQ5865" s="25"/>
      <x:c r="VSR5865" s="25"/>
      <x:c r="VSS5865" s="25"/>
      <x:c r="VST5865" s="25"/>
      <x:c r="VSU5865" s="25"/>
      <x:c r="VSV5865" s="25"/>
      <x:c r="VSW5865" s="25"/>
      <x:c r="VSX5865" s="25"/>
      <x:c r="VSY5865" s="25"/>
      <x:c r="VSZ5865" s="25"/>
      <x:c r="VTA5865" s="25"/>
      <x:c r="VTB5865" s="25"/>
      <x:c r="VTC5865" s="25"/>
      <x:c r="VTD5865" s="25"/>
      <x:c r="VTE5865" s="25"/>
      <x:c r="VTF5865" s="25"/>
      <x:c r="VTG5865" s="25"/>
      <x:c r="VTH5865" s="25"/>
      <x:c r="VTI5865" s="25"/>
      <x:c r="VTJ5865" s="25"/>
      <x:c r="VTK5865" s="25"/>
      <x:c r="VTL5865" s="25"/>
      <x:c r="VTM5865" s="25"/>
      <x:c r="VTN5865" s="25"/>
      <x:c r="VTO5865" s="25"/>
      <x:c r="VTP5865" s="25"/>
      <x:c r="VTQ5865" s="25"/>
      <x:c r="VTR5865" s="25"/>
      <x:c r="VTS5865" s="25"/>
      <x:c r="VTT5865" s="25"/>
      <x:c r="VTU5865" s="25"/>
      <x:c r="VTV5865" s="25"/>
      <x:c r="VTW5865" s="25"/>
      <x:c r="VTX5865" s="25"/>
      <x:c r="VTY5865" s="25"/>
      <x:c r="VTZ5865" s="25"/>
      <x:c r="VUA5865" s="25"/>
      <x:c r="VUB5865" s="25"/>
      <x:c r="VUC5865" s="25"/>
      <x:c r="VUD5865" s="25"/>
      <x:c r="VUE5865" s="25"/>
      <x:c r="VUF5865" s="25"/>
      <x:c r="VUG5865" s="25"/>
      <x:c r="VUH5865" s="25"/>
      <x:c r="VUI5865" s="25"/>
      <x:c r="VUJ5865" s="25"/>
      <x:c r="VUK5865" s="25"/>
      <x:c r="VUL5865" s="25"/>
      <x:c r="VUM5865" s="25"/>
      <x:c r="VUN5865" s="25"/>
      <x:c r="VUO5865" s="25"/>
      <x:c r="VUP5865" s="25"/>
      <x:c r="VUQ5865" s="25"/>
      <x:c r="VUR5865" s="25"/>
      <x:c r="VUS5865" s="25"/>
      <x:c r="VUT5865" s="25"/>
      <x:c r="VUU5865" s="25"/>
      <x:c r="VUV5865" s="25"/>
      <x:c r="VUW5865" s="25"/>
      <x:c r="VUX5865" s="25"/>
      <x:c r="VUY5865" s="25"/>
      <x:c r="VUZ5865" s="25"/>
      <x:c r="VVA5865" s="25"/>
      <x:c r="VVB5865" s="25"/>
      <x:c r="VVC5865" s="25"/>
      <x:c r="VVD5865" s="25"/>
      <x:c r="VVE5865" s="25"/>
      <x:c r="VVF5865" s="25"/>
      <x:c r="VVG5865" s="25"/>
      <x:c r="VVH5865" s="25"/>
      <x:c r="VVI5865" s="25"/>
      <x:c r="VVJ5865" s="25"/>
      <x:c r="VVK5865" s="25"/>
      <x:c r="VVL5865" s="25"/>
      <x:c r="VVM5865" s="25"/>
      <x:c r="VVN5865" s="25"/>
      <x:c r="VVO5865" s="25"/>
      <x:c r="VVP5865" s="25"/>
      <x:c r="VVQ5865" s="25"/>
      <x:c r="VVR5865" s="25"/>
      <x:c r="VVS5865" s="25"/>
      <x:c r="VVT5865" s="25"/>
      <x:c r="VVU5865" s="25"/>
      <x:c r="VVV5865" s="25"/>
      <x:c r="VVW5865" s="25"/>
      <x:c r="VVX5865" s="25"/>
      <x:c r="VVY5865" s="25"/>
      <x:c r="VVZ5865" s="25"/>
      <x:c r="VWA5865" s="25"/>
      <x:c r="VWB5865" s="25"/>
      <x:c r="VWC5865" s="25"/>
      <x:c r="VWD5865" s="25"/>
      <x:c r="VWE5865" s="25"/>
      <x:c r="VWF5865" s="25"/>
      <x:c r="VWG5865" s="25"/>
      <x:c r="VWH5865" s="25"/>
      <x:c r="VWI5865" s="25"/>
      <x:c r="VWJ5865" s="25"/>
      <x:c r="VWK5865" s="25"/>
      <x:c r="VWL5865" s="25"/>
      <x:c r="VWM5865" s="25"/>
      <x:c r="VWN5865" s="25"/>
      <x:c r="VWO5865" s="25"/>
      <x:c r="VWP5865" s="25"/>
      <x:c r="VWQ5865" s="25"/>
      <x:c r="VWR5865" s="25"/>
      <x:c r="VWS5865" s="25"/>
      <x:c r="VWT5865" s="25"/>
      <x:c r="VWU5865" s="25"/>
      <x:c r="VWV5865" s="25"/>
      <x:c r="VWW5865" s="25"/>
      <x:c r="VWX5865" s="25"/>
      <x:c r="VWY5865" s="25"/>
      <x:c r="VWZ5865" s="25"/>
      <x:c r="VXA5865" s="25"/>
      <x:c r="VXB5865" s="25"/>
      <x:c r="VXC5865" s="25"/>
      <x:c r="VXD5865" s="25"/>
      <x:c r="VXE5865" s="25"/>
      <x:c r="VXF5865" s="25"/>
      <x:c r="VXG5865" s="25"/>
      <x:c r="VXH5865" s="25"/>
      <x:c r="VXI5865" s="25"/>
      <x:c r="VXJ5865" s="25"/>
      <x:c r="VXK5865" s="25"/>
      <x:c r="VXL5865" s="25"/>
      <x:c r="VXM5865" s="25"/>
      <x:c r="VXN5865" s="25"/>
      <x:c r="VXO5865" s="25"/>
      <x:c r="VXP5865" s="25"/>
      <x:c r="VXQ5865" s="25"/>
      <x:c r="VXR5865" s="25"/>
      <x:c r="VXS5865" s="25"/>
      <x:c r="VXT5865" s="25"/>
      <x:c r="VXU5865" s="25"/>
      <x:c r="VXV5865" s="25"/>
      <x:c r="VXW5865" s="25"/>
      <x:c r="VXX5865" s="25"/>
      <x:c r="VXY5865" s="25"/>
      <x:c r="VXZ5865" s="25"/>
      <x:c r="VYA5865" s="25"/>
      <x:c r="VYB5865" s="25"/>
      <x:c r="VYC5865" s="25"/>
      <x:c r="VYD5865" s="25"/>
      <x:c r="VYE5865" s="25"/>
      <x:c r="VYF5865" s="25"/>
      <x:c r="VYG5865" s="25"/>
      <x:c r="VYH5865" s="25"/>
      <x:c r="VYI5865" s="25"/>
      <x:c r="VYJ5865" s="25"/>
      <x:c r="VYK5865" s="25"/>
      <x:c r="VYL5865" s="25"/>
      <x:c r="VYM5865" s="25"/>
      <x:c r="VYN5865" s="25"/>
      <x:c r="VYO5865" s="25"/>
      <x:c r="VYP5865" s="25"/>
      <x:c r="VYQ5865" s="25"/>
      <x:c r="VYR5865" s="25"/>
      <x:c r="VYS5865" s="25"/>
      <x:c r="VYT5865" s="25"/>
      <x:c r="VYU5865" s="25"/>
      <x:c r="VYV5865" s="25"/>
      <x:c r="VYW5865" s="25"/>
      <x:c r="VYX5865" s="25"/>
      <x:c r="VYY5865" s="25"/>
      <x:c r="VYZ5865" s="25"/>
      <x:c r="VZA5865" s="25"/>
      <x:c r="VZB5865" s="25"/>
      <x:c r="VZC5865" s="25"/>
      <x:c r="VZD5865" s="25"/>
      <x:c r="VZE5865" s="25"/>
      <x:c r="VZF5865" s="25"/>
      <x:c r="VZG5865" s="25"/>
      <x:c r="VZH5865" s="25"/>
      <x:c r="VZI5865" s="25"/>
      <x:c r="VZJ5865" s="25"/>
      <x:c r="VZK5865" s="25"/>
      <x:c r="VZL5865" s="25"/>
      <x:c r="VZM5865" s="25"/>
      <x:c r="VZN5865" s="25"/>
      <x:c r="VZO5865" s="25"/>
      <x:c r="VZP5865" s="25"/>
      <x:c r="VZQ5865" s="25"/>
      <x:c r="VZR5865" s="25"/>
      <x:c r="VZS5865" s="25"/>
      <x:c r="VZT5865" s="25"/>
      <x:c r="VZU5865" s="25"/>
      <x:c r="VZV5865" s="25"/>
      <x:c r="VZW5865" s="25"/>
      <x:c r="VZX5865" s="25"/>
      <x:c r="VZY5865" s="25"/>
      <x:c r="VZZ5865" s="25"/>
      <x:c r="WAA5865" s="25"/>
      <x:c r="WAB5865" s="25"/>
      <x:c r="WAC5865" s="25"/>
      <x:c r="WAD5865" s="25"/>
      <x:c r="WAE5865" s="25"/>
      <x:c r="WAF5865" s="25"/>
      <x:c r="WAG5865" s="25"/>
      <x:c r="WAH5865" s="25"/>
      <x:c r="WAI5865" s="25"/>
      <x:c r="WAJ5865" s="25"/>
      <x:c r="WAK5865" s="25"/>
      <x:c r="WAL5865" s="25"/>
      <x:c r="WAM5865" s="25"/>
      <x:c r="WAN5865" s="25"/>
      <x:c r="WAO5865" s="25"/>
      <x:c r="WAP5865" s="25"/>
      <x:c r="WAQ5865" s="25"/>
      <x:c r="WAR5865" s="25"/>
      <x:c r="WAS5865" s="25"/>
      <x:c r="WAT5865" s="25"/>
      <x:c r="WAU5865" s="25"/>
      <x:c r="WAV5865" s="25"/>
      <x:c r="WAW5865" s="25"/>
      <x:c r="WAX5865" s="25"/>
      <x:c r="WAY5865" s="25"/>
      <x:c r="WAZ5865" s="25"/>
      <x:c r="WBA5865" s="25"/>
      <x:c r="WBB5865" s="25"/>
      <x:c r="WBC5865" s="25"/>
      <x:c r="WBD5865" s="25"/>
      <x:c r="WBE5865" s="25"/>
      <x:c r="WBF5865" s="25"/>
      <x:c r="WBG5865" s="25"/>
      <x:c r="WBH5865" s="25"/>
      <x:c r="WBI5865" s="25"/>
      <x:c r="WBJ5865" s="25"/>
      <x:c r="WBK5865" s="25"/>
      <x:c r="WBL5865" s="25"/>
      <x:c r="WBM5865" s="25"/>
      <x:c r="WBN5865" s="25"/>
      <x:c r="WBO5865" s="25"/>
      <x:c r="WBP5865" s="25"/>
      <x:c r="WBQ5865" s="25"/>
      <x:c r="WBR5865" s="25"/>
      <x:c r="WBS5865" s="25"/>
      <x:c r="WBT5865" s="25"/>
      <x:c r="WBU5865" s="25"/>
      <x:c r="WBV5865" s="25"/>
      <x:c r="WBW5865" s="25"/>
      <x:c r="WBX5865" s="25"/>
      <x:c r="WBY5865" s="25"/>
      <x:c r="WBZ5865" s="25"/>
      <x:c r="WCA5865" s="25"/>
      <x:c r="WCB5865" s="25"/>
      <x:c r="WCC5865" s="25"/>
      <x:c r="WCD5865" s="25"/>
      <x:c r="WCE5865" s="25"/>
      <x:c r="WCF5865" s="25"/>
      <x:c r="WCG5865" s="25"/>
      <x:c r="WCH5865" s="25"/>
      <x:c r="WCI5865" s="25"/>
      <x:c r="WCJ5865" s="25"/>
      <x:c r="WCK5865" s="25"/>
      <x:c r="WCL5865" s="25"/>
      <x:c r="WCM5865" s="25"/>
      <x:c r="WCN5865" s="25"/>
      <x:c r="WCO5865" s="25"/>
      <x:c r="WCP5865" s="25"/>
      <x:c r="WCQ5865" s="25"/>
      <x:c r="WCR5865" s="25"/>
      <x:c r="WCS5865" s="25"/>
      <x:c r="WCT5865" s="25"/>
      <x:c r="WCU5865" s="25"/>
      <x:c r="WCV5865" s="25"/>
      <x:c r="WCW5865" s="25"/>
      <x:c r="WCX5865" s="25"/>
      <x:c r="WCY5865" s="25"/>
      <x:c r="WCZ5865" s="25"/>
      <x:c r="WDA5865" s="25"/>
      <x:c r="WDB5865" s="25"/>
      <x:c r="WDC5865" s="25"/>
      <x:c r="WDD5865" s="25"/>
      <x:c r="WDE5865" s="25"/>
      <x:c r="WDF5865" s="25"/>
      <x:c r="WDG5865" s="25"/>
      <x:c r="WDH5865" s="25"/>
      <x:c r="WDI5865" s="25"/>
      <x:c r="WDJ5865" s="25"/>
      <x:c r="WDK5865" s="25"/>
      <x:c r="WDL5865" s="25"/>
      <x:c r="WDM5865" s="25"/>
      <x:c r="WDN5865" s="25"/>
      <x:c r="WDO5865" s="25"/>
      <x:c r="WDP5865" s="25"/>
      <x:c r="WDQ5865" s="25"/>
      <x:c r="WDR5865" s="25"/>
      <x:c r="WDS5865" s="25"/>
      <x:c r="WDT5865" s="25"/>
      <x:c r="WDU5865" s="25"/>
      <x:c r="WDV5865" s="25"/>
      <x:c r="WDW5865" s="25"/>
      <x:c r="WDX5865" s="25"/>
      <x:c r="WDY5865" s="25"/>
      <x:c r="WDZ5865" s="25"/>
      <x:c r="WEA5865" s="25"/>
      <x:c r="WEB5865" s="25"/>
      <x:c r="WEC5865" s="25"/>
      <x:c r="WED5865" s="25"/>
      <x:c r="WEE5865" s="25"/>
      <x:c r="WEF5865" s="25"/>
      <x:c r="WEG5865" s="25"/>
      <x:c r="WEH5865" s="25"/>
      <x:c r="WEI5865" s="25"/>
      <x:c r="WEJ5865" s="25"/>
      <x:c r="WEK5865" s="25"/>
      <x:c r="WEL5865" s="25"/>
      <x:c r="WEM5865" s="25"/>
      <x:c r="WEN5865" s="25"/>
      <x:c r="WEO5865" s="25"/>
      <x:c r="WEP5865" s="25"/>
      <x:c r="WEQ5865" s="25"/>
      <x:c r="WER5865" s="25"/>
      <x:c r="WES5865" s="25"/>
      <x:c r="WET5865" s="25"/>
      <x:c r="WEU5865" s="25"/>
      <x:c r="WEV5865" s="25"/>
      <x:c r="WEW5865" s="25"/>
      <x:c r="WEX5865" s="25"/>
      <x:c r="WEY5865" s="25"/>
      <x:c r="WEZ5865" s="25"/>
      <x:c r="WFA5865" s="25"/>
      <x:c r="WFB5865" s="25"/>
      <x:c r="WFC5865" s="25"/>
      <x:c r="WFD5865" s="25"/>
      <x:c r="WFE5865" s="25"/>
      <x:c r="WFF5865" s="25"/>
      <x:c r="WFG5865" s="25"/>
      <x:c r="WFH5865" s="25"/>
      <x:c r="WFI5865" s="25"/>
      <x:c r="WFJ5865" s="25"/>
      <x:c r="WFK5865" s="25"/>
      <x:c r="WFL5865" s="25"/>
      <x:c r="WFM5865" s="25"/>
      <x:c r="WFN5865" s="25"/>
      <x:c r="WFO5865" s="25"/>
      <x:c r="WFP5865" s="25"/>
      <x:c r="WFQ5865" s="25"/>
      <x:c r="WFR5865" s="25"/>
      <x:c r="WFS5865" s="25"/>
      <x:c r="WFT5865" s="25"/>
      <x:c r="WFU5865" s="25"/>
      <x:c r="WFV5865" s="25"/>
      <x:c r="WFW5865" s="25"/>
      <x:c r="WFX5865" s="25"/>
      <x:c r="WFY5865" s="25"/>
      <x:c r="WFZ5865" s="25"/>
      <x:c r="WGA5865" s="25"/>
      <x:c r="WGB5865" s="25"/>
      <x:c r="WGC5865" s="25"/>
      <x:c r="WGD5865" s="25"/>
      <x:c r="WGE5865" s="25"/>
      <x:c r="WGF5865" s="25"/>
      <x:c r="WGG5865" s="25"/>
      <x:c r="WGH5865" s="25"/>
      <x:c r="WGI5865" s="25"/>
      <x:c r="WGJ5865" s="25"/>
      <x:c r="WGK5865" s="25"/>
      <x:c r="WGL5865" s="25"/>
      <x:c r="WGM5865" s="25"/>
      <x:c r="WGN5865" s="25"/>
      <x:c r="WGO5865" s="25"/>
      <x:c r="WGP5865" s="25"/>
      <x:c r="WGQ5865" s="25"/>
      <x:c r="WGR5865" s="25"/>
      <x:c r="WGS5865" s="25"/>
      <x:c r="WGT5865" s="25"/>
      <x:c r="WGU5865" s="25"/>
      <x:c r="WGV5865" s="25"/>
      <x:c r="WGW5865" s="25"/>
      <x:c r="WGX5865" s="25"/>
      <x:c r="WGY5865" s="25"/>
      <x:c r="WGZ5865" s="25"/>
      <x:c r="WHA5865" s="25"/>
      <x:c r="WHB5865" s="25"/>
      <x:c r="WHC5865" s="25"/>
      <x:c r="WHD5865" s="25"/>
      <x:c r="WHE5865" s="25"/>
      <x:c r="WHF5865" s="25"/>
      <x:c r="WHG5865" s="25"/>
      <x:c r="WHH5865" s="25"/>
      <x:c r="WHI5865" s="25"/>
      <x:c r="WHJ5865" s="25"/>
      <x:c r="WHK5865" s="25"/>
      <x:c r="WHL5865" s="25"/>
      <x:c r="WHM5865" s="25"/>
      <x:c r="WHN5865" s="25"/>
      <x:c r="WHO5865" s="25"/>
      <x:c r="WHP5865" s="25"/>
      <x:c r="WHQ5865" s="25"/>
      <x:c r="WHR5865" s="25"/>
      <x:c r="WHS5865" s="25"/>
      <x:c r="WHT5865" s="25"/>
      <x:c r="WHU5865" s="25"/>
      <x:c r="WHV5865" s="25"/>
      <x:c r="WHW5865" s="25"/>
      <x:c r="WHX5865" s="25"/>
      <x:c r="WHY5865" s="25"/>
      <x:c r="WHZ5865" s="25"/>
      <x:c r="WIA5865" s="25"/>
      <x:c r="WIB5865" s="25"/>
      <x:c r="WIC5865" s="25"/>
      <x:c r="WID5865" s="25"/>
      <x:c r="WIE5865" s="25"/>
      <x:c r="WIF5865" s="25"/>
      <x:c r="WIG5865" s="25"/>
      <x:c r="WIH5865" s="25"/>
      <x:c r="WII5865" s="25"/>
      <x:c r="WIJ5865" s="25"/>
      <x:c r="WIK5865" s="25"/>
      <x:c r="WIL5865" s="25"/>
      <x:c r="WIM5865" s="25"/>
      <x:c r="WIN5865" s="25"/>
      <x:c r="WIO5865" s="25"/>
      <x:c r="WIP5865" s="25"/>
      <x:c r="WIQ5865" s="25"/>
      <x:c r="WIR5865" s="25"/>
      <x:c r="WIS5865" s="25"/>
      <x:c r="WIT5865" s="25"/>
      <x:c r="WIU5865" s="25"/>
      <x:c r="WIV5865" s="25"/>
      <x:c r="WIW5865" s="25"/>
      <x:c r="WIX5865" s="25"/>
      <x:c r="WIY5865" s="25"/>
      <x:c r="WIZ5865" s="25"/>
      <x:c r="WJA5865" s="25"/>
      <x:c r="WJB5865" s="25"/>
      <x:c r="WJC5865" s="25"/>
      <x:c r="WJD5865" s="25"/>
      <x:c r="WJE5865" s="25"/>
      <x:c r="WJF5865" s="25"/>
      <x:c r="WJG5865" s="25"/>
      <x:c r="WJH5865" s="25"/>
      <x:c r="WJI5865" s="25"/>
      <x:c r="WJJ5865" s="25"/>
      <x:c r="WJK5865" s="25"/>
      <x:c r="WJL5865" s="25"/>
      <x:c r="WJM5865" s="25"/>
      <x:c r="WJN5865" s="25"/>
      <x:c r="WJO5865" s="25"/>
      <x:c r="WJP5865" s="25"/>
      <x:c r="WJQ5865" s="25"/>
      <x:c r="WJR5865" s="25"/>
      <x:c r="WJS5865" s="25"/>
      <x:c r="WJT5865" s="25"/>
      <x:c r="WJU5865" s="25"/>
      <x:c r="WJV5865" s="25"/>
      <x:c r="WJW5865" s="25"/>
      <x:c r="WJX5865" s="25"/>
      <x:c r="WJY5865" s="25"/>
      <x:c r="WJZ5865" s="25"/>
      <x:c r="WKA5865" s="25"/>
      <x:c r="WKB5865" s="25"/>
      <x:c r="WKC5865" s="25"/>
      <x:c r="WKD5865" s="25"/>
      <x:c r="WKE5865" s="25"/>
      <x:c r="WKF5865" s="25"/>
      <x:c r="WKG5865" s="25"/>
      <x:c r="WKH5865" s="25"/>
      <x:c r="WKI5865" s="25"/>
      <x:c r="WKJ5865" s="25"/>
      <x:c r="WKK5865" s="25"/>
      <x:c r="WKL5865" s="25"/>
      <x:c r="WKM5865" s="25"/>
      <x:c r="WKN5865" s="25"/>
      <x:c r="WKO5865" s="25"/>
      <x:c r="WKP5865" s="25"/>
      <x:c r="WKQ5865" s="25"/>
      <x:c r="WKR5865" s="25"/>
      <x:c r="WKS5865" s="25"/>
      <x:c r="WKT5865" s="25"/>
      <x:c r="WKU5865" s="25"/>
      <x:c r="WKV5865" s="25"/>
      <x:c r="WKW5865" s="25"/>
      <x:c r="WKX5865" s="25"/>
      <x:c r="WKY5865" s="25"/>
      <x:c r="WKZ5865" s="25"/>
      <x:c r="WLA5865" s="25"/>
      <x:c r="WLB5865" s="25"/>
      <x:c r="WLC5865" s="25"/>
      <x:c r="WLD5865" s="25"/>
      <x:c r="WLE5865" s="25"/>
      <x:c r="WLF5865" s="25"/>
      <x:c r="WLG5865" s="25"/>
      <x:c r="WLH5865" s="25"/>
      <x:c r="WLI5865" s="25"/>
      <x:c r="WLJ5865" s="25"/>
      <x:c r="WLK5865" s="25"/>
      <x:c r="WLL5865" s="25"/>
      <x:c r="WLM5865" s="25"/>
      <x:c r="WLN5865" s="25"/>
      <x:c r="WLO5865" s="25"/>
      <x:c r="WLP5865" s="25"/>
      <x:c r="WLQ5865" s="25"/>
      <x:c r="WLR5865" s="25"/>
      <x:c r="WLS5865" s="25"/>
      <x:c r="WLT5865" s="25"/>
      <x:c r="WLU5865" s="25"/>
      <x:c r="WLV5865" s="25"/>
      <x:c r="WLW5865" s="25"/>
      <x:c r="WLX5865" s="25"/>
      <x:c r="WLY5865" s="25"/>
      <x:c r="WLZ5865" s="25"/>
      <x:c r="WMA5865" s="25"/>
      <x:c r="WMB5865" s="25"/>
      <x:c r="WMC5865" s="25"/>
      <x:c r="WMD5865" s="25"/>
      <x:c r="WME5865" s="25"/>
      <x:c r="WMF5865" s="25"/>
      <x:c r="WMG5865" s="25"/>
      <x:c r="WMH5865" s="25"/>
      <x:c r="WMI5865" s="25"/>
      <x:c r="WMJ5865" s="25"/>
      <x:c r="WMK5865" s="25"/>
      <x:c r="WML5865" s="25"/>
      <x:c r="WMM5865" s="25"/>
      <x:c r="WMN5865" s="25"/>
      <x:c r="WMO5865" s="25"/>
      <x:c r="WMP5865" s="25"/>
      <x:c r="WMQ5865" s="25"/>
      <x:c r="WMR5865" s="25"/>
      <x:c r="WMS5865" s="25"/>
      <x:c r="WMT5865" s="25"/>
      <x:c r="WMU5865" s="25"/>
      <x:c r="WMV5865" s="25"/>
      <x:c r="WMW5865" s="25"/>
      <x:c r="WMX5865" s="25"/>
      <x:c r="WMY5865" s="25"/>
      <x:c r="WMZ5865" s="25"/>
      <x:c r="WNA5865" s="25"/>
      <x:c r="WNB5865" s="25"/>
      <x:c r="WNC5865" s="25"/>
      <x:c r="WND5865" s="25"/>
      <x:c r="WNE5865" s="25"/>
      <x:c r="WNF5865" s="25"/>
      <x:c r="WNG5865" s="25"/>
      <x:c r="WNH5865" s="25"/>
      <x:c r="WNI5865" s="25"/>
      <x:c r="WNJ5865" s="25"/>
      <x:c r="WNK5865" s="25"/>
      <x:c r="WNL5865" s="25"/>
      <x:c r="WNM5865" s="25"/>
      <x:c r="WNN5865" s="25"/>
      <x:c r="WNO5865" s="25"/>
      <x:c r="WNP5865" s="25"/>
      <x:c r="WNQ5865" s="25"/>
      <x:c r="WNR5865" s="25"/>
      <x:c r="WNS5865" s="25"/>
      <x:c r="WNT5865" s="25"/>
      <x:c r="WNU5865" s="25"/>
      <x:c r="WNV5865" s="25"/>
      <x:c r="WNW5865" s="25"/>
      <x:c r="WNX5865" s="25"/>
      <x:c r="WNY5865" s="25"/>
      <x:c r="WNZ5865" s="25"/>
      <x:c r="WOA5865" s="25"/>
      <x:c r="WOB5865" s="25"/>
      <x:c r="WOC5865" s="25"/>
      <x:c r="WOD5865" s="25"/>
      <x:c r="WOE5865" s="25"/>
      <x:c r="WOF5865" s="25"/>
      <x:c r="WOG5865" s="25"/>
      <x:c r="WOH5865" s="25"/>
      <x:c r="WOI5865" s="25"/>
      <x:c r="WOJ5865" s="25"/>
      <x:c r="WOK5865" s="25"/>
      <x:c r="WOL5865" s="25"/>
      <x:c r="WOM5865" s="25"/>
      <x:c r="WON5865" s="25"/>
      <x:c r="WOO5865" s="25"/>
      <x:c r="WOP5865" s="25"/>
      <x:c r="WOQ5865" s="25"/>
      <x:c r="WOR5865" s="25"/>
      <x:c r="WOS5865" s="25"/>
      <x:c r="WOT5865" s="25"/>
      <x:c r="WOU5865" s="25"/>
      <x:c r="WOV5865" s="25"/>
      <x:c r="WOW5865" s="25"/>
      <x:c r="WOX5865" s="25"/>
      <x:c r="WOY5865" s="25"/>
      <x:c r="WOZ5865" s="25"/>
      <x:c r="WPA5865" s="25"/>
      <x:c r="WPB5865" s="25"/>
      <x:c r="WPC5865" s="25"/>
      <x:c r="WPD5865" s="25"/>
      <x:c r="WPE5865" s="25"/>
      <x:c r="WPF5865" s="25"/>
      <x:c r="WPG5865" s="25"/>
      <x:c r="WPH5865" s="25"/>
      <x:c r="WPI5865" s="25"/>
      <x:c r="WPJ5865" s="25"/>
      <x:c r="WPK5865" s="25"/>
      <x:c r="WPL5865" s="25"/>
      <x:c r="WPM5865" s="25"/>
      <x:c r="WPN5865" s="25"/>
      <x:c r="WPO5865" s="25"/>
      <x:c r="WPP5865" s="25"/>
      <x:c r="WPQ5865" s="25"/>
      <x:c r="WPR5865" s="25"/>
      <x:c r="WPS5865" s="25"/>
      <x:c r="WPT5865" s="25"/>
      <x:c r="WPU5865" s="25"/>
      <x:c r="WPV5865" s="25"/>
      <x:c r="WPW5865" s="25"/>
      <x:c r="WPX5865" s="25"/>
      <x:c r="WPY5865" s="25"/>
      <x:c r="WPZ5865" s="25"/>
      <x:c r="WQA5865" s="25"/>
      <x:c r="WQB5865" s="25"/>
      <x:c r="WQC5865" s="25"/>
      <x:c r="WQD5865" s="25"/>
      <x:c r="WQE5865" s="25"/>
      <x:c r="WQF5865" s="25"/>
      <x:c r="WQG5865" s="25"/>
      <x:c r="WQH5865" s="25"/>
      <x:c r="WQI5865" s="25"/>
      <x:c r="WQJ5865" s="25"/>
      <x:c r="WQK5865" s="25"/>
      <x:c r="WQL5865" s="25"/>
      <x:c r="WQM5865" s="25"/>
      <x:c r="WQN5865" s="25"/>
      <x:c r="WQO5865" s="25"/>
      <x:c r="WQP5865" s="25"/>
      <x:c r="WQQ5865" s="25"/>
      <x:c r="WQR5865" s="25"/>
      <x:c r="WQS5865" s="25"/>
      <x:c r="WQT5865" s="25"/>
      <x:c r="WQU5865" s="25"/>
      <x:c r="WQV5865" s="25"/>
      <x:c r="WQW5865" s="25"/>
      <x:c r="WQX5865" s="25"/>
      <x:c r="WQY5865" s="25"/>
      <x:c r="WQZ5865" s="25"/>
      <x:c r="WRA5865" s="25"/>
      <x:c r="WRB5865" s="25"/>
      <x:c r="WRC5865" s="25"/>
      <x:c r="WRD5865" s="25"/>
      <x:c r="WRE5865" s="25"/>
      <x:c r="WRF5865" s="25"/>
      <x:c r="WRG5865" s="25"/>
      <x:c r="WRH5865" s="25"/>
      <x:c r="WRI5865" s="25"/>
      <x:c r="WRJ5865" s="25"/>
      <x:c r="WRK5865" s="25"/>
      <x:c r="WRL5865" s="25"/>
      <x:c r="WRM5865" s="25"/>
      <x:c r="WRN5865" s="25"/>
      <x:c r="WRO5865" s="25"/>
      <x:c r="WRP5865" s="25"/>
      <x:c r="WRQ5865" s="25"/>
      <x:c r="WRR5865" s="25"/>
      <x:c r="WRS5865" s="25"/>
      <x:c r="WRT5865" s="25"/>
      <x:c r="WRU5865" s="25"/>
      <x:c r="WRV5865" s="25"/>
      <x:c r="WRW5865" s="25"/>
      <x:c r="WRX5865" s="25"/>
      <x:c r="WRY5865" s="25"/>
      <x:c r="WRZ5865" s="25"/>
      <x:c r="WSA5865" s="25"/>
      <x:c r="WSB5865" s="25"/>
      <x:c r="WSC5865" s="25"/>
      <x:c r="WSD5865" s="25"/>
      <x:c r="WSE5865" s="25"/>
      <x:c r="WSF5865" s="25"/>
      <x:c r="WSG5865" s="25"/>
      <x:c r="WSH5865" s="25"/>
      <x:c r="WSI5865" s="25"/>
      <x:c r="WSJ5865" s="25"/>
      <x:c r="WSK5865" s="25"/>
      <x:c r="WSL5865" s="25"/>
      <x:c r="WSM5865" s="25"/>
      <x:c r="WSN5865" s="25"/>
      <x:c r="WSO5865" s="25"/>
      <x:c r="WSP5865" s="25"/>
      <x:c r="WSQ5865" s="25"/>
      <x:c r="WSR5865" s="25"/>
      <x:c r="WSS5865" s="25"/>
      <x:c r="WST5865" s="25"/>
      <x:c r="WSU5865" s="25"/>
      <x:c r="WSV5865" s="25"/>
      <x:c r="WSW5865" s="25"/>
      <x:c r="WSX5865" s="25"/>
      <x:c r="WSY5865" s="25"/>
      <x:c r="WSZ5865" s="25"/>
      <x:c r="WTA5865" s="25"/>
      <x:c r="WTB5865" s="25"/>
      <x:c r="WTC5865" s="25"/>
      <x:c r="WTD5865" s="25"/>
      <x:c r="WTE5865" s="25"/>
      <x:c r="WTF5865" s="25"/>
      <x:c r="WTG5865" s="25"/>
      <x:c r="WTH5865" s="25"/>
      <x:c r="WTI5865" s="25"/>
      <x:c r="WTJ5865" s="25"/>
      <x:c r="WTK5865" s="25"/>
      <x:c r="WTL5865" s="25"/>
      <x:c r="WTM5865" s="25"/>
      <x:c r="WTN5865" s="25"/>
      <x:c r="WTO5865" s="25"/>
      <x:c r="WTP5865" s="25"/>
      <x:c r="WTQ5865" s="25"/>
      <x:c r="WTR5865" s="25"/>
      <x:c r="WTS5865" s="25"/>
      <x:c r="WTT5865" s="25"/>
      <x:c r="WTU5865" s="25"/>
      <x:c r="WTV5865" s="25"/>
      <x:c r="WTW5865" s="25"/>
      <x:c r="WTX5865" s="25"/>
      <x:c r="WTY5865" s="25"/>
      <x:c r="WTZ5865" s="25"/>
      <x:c r="WUA5865" s="25"/>
      <x:c r="WUB5865" s="25"/>
      <x:c r="WUC5865" s="25"/>
      <x:c r="WUD5865" s="25"/>
      <x:c r="WUE5865" s="25"/>
      <x:c r="WUF5865" s="25"/>
      <x:c r="WUG5865" s="25"/>
      <x:c r="WUH5865" s="25"/>
      <x:c r="WUI5865" s="25"/>
      <x:c r="WUJ5865" s="25"/>
      <x:c r="WUK5865" s="25"/>
      <x:c r="WUL5865" s="25"/>
      <x:c r="WUM5865" s="25"/>
      <x:c r="WUN5865" s="25"/>
      <x:c r="WUO5865" s="25"/>
      <x:c r="WUP5865" s="25"/>
      <x:c r="WUQ5865" s="25"/>
      <x:c r="WUR5865" s="25"/>
      <x:c r="WUS5865" s="25"/>
      <x:c r="WUT5865" s="25"/>
      <x:c r="WUU5865" s="25"/>
      <x:c r="WUV5865" s="25"/>
      <x:c r="WUW5865" s="25"/>
      <x:c r="WUX5865" s="25"/>
      <x:c r="WUY5865" s="25"/>
      <x:c r="WUZ5865" s="25"/>
      <x:c r="WVA5865" s="25"/>
      <x:c r="WVB5865" s="25"/>
      <x:c r="WVC5865" s="25"/>
      <x:c r="WVD5865" s="25"/>
      <x:c r="WVE5865" s="25"/>
      <x:c r="WVF5865" s="25"/>
      <x:c r="WVG5865" s="25"/>
      <x:c r="WVH5865" s="25"/>
      <x:c r="WVI5865" s="25"/>
      <x:c r="WVJ5865" s="25"/>
      <x:c r="WVK5865" s="25"/>
      <x:c r="WVL5865" s="25"/>
      <x:c r="WVM5865" s="25"/>
      <x:c r="WVN5865" s="25"/>
      <x:c r="WVO5865" s="25"/>
      <x:c r="WVP5865" s="25"/>
      <x:c r="WVQ5865" s="25"/>
      <x:c r="WVR5865" s="25"/>
      <x:c r="WVS5865" s="25"/>
      <x:c r="WVT5865" s="25"/>
      <x:c r="WVU5865" s="25"/>
      <x:c r="WVV5865" s="25"/>
      <x:c r="WVW5865" s="25"/>
      <x:c r="WVX5865" s="25"/>
      <x:c r="WVY5865" s="25"/>
      <x:c r="WVZ5865" s="25"/>
      <x:c r="WWA5865" s="25"/>
      <x:c r="WWB5865" s="25"/>
      <x:c r="WWC5865" s="25"/>
      <x:c r="WWD5865" s="25"/>
      <x:c r="WWE5865" s="25"/>
      <x:c r="WWF5865" s="25"/>
      <x:c r="WWG5865" s="25"/>
      <x:c r="WWH5865" s="25"/>
      <x:c r="WWI5865" s="25"/>
      <x:c r="WWJ5865" s="25"/>
      <x:c r="WWK5865" s="25"/>
      <x:c r="WWL5865" s="25"/>
      <x:c r="WWM5865" s="25"/>
      <x:c r="WWN5865" s="25"/>
      <x:c r="WWO5865" s="25"/>
      <x:c r="WWP5865" s="25"/>
      <x:c r="WWQ5865" s="25"/>
      <x:c r="WWR5865" s="25"/>
      <x:c r="WWS5865" s="25"/>
      <x:c r="WWT5865" s="25"/>
      <x:c r="WWU5865" s="25"/>
      <x:c r="WWV5865" s="25"/>
      <x:c r="WWW5865" s="25"/>
      <x:c r="WWX5865" s="25"/>
      <x:c r="WWY5865" s="25"/>
      <x:c r="WWZ5865" s="25"/>
      <x:c r="WXA5865" s="25"/>
      <x:c r="WXB5865" s="25"/>
      <x:c r="WXC5865" s="25"/>
      <x:c r="WXD5865" s="25"/>
      <x:c r="WXE5865" s="25"/>
      <x:c r="WXF5865" s="25"/>
      <x:c r="WXG5865" s="25"/>
      <x:c r="WXH5865" s="25"/>
      <x:c r="WXI5865" s="25"/>
      <x:c r="WXJ5865" s="25"/>
      <x:c r="WXK5865" s="25"/>
      <x:c r="WXL5865" s="25"/>
      <x:c r="WXM5865" s="25"/>
      <x:c r="WXN5865" s="25"/>
      <x:c r="WXO5865" s="25"/>
      <x:c r="WXP5865" s="25"/>
      <x:c r="WXQ5865" s="25"/>
      <x:c r="WXR5865" s="25"/>
      <x:c r="WXS5865" s="25"/>
      <x:c r="WXT5865" s="25"/>
      <x:c r="WXU5865" s="25"/>
      <x:c r="WXV5865" s="25"/>
      <x:c r="WXW5865" s="25"/>
      <x:c r="WXX5865" s="25"/>
      <x:c r="WXY5865" s="25"/>
      <x:c r="WXZ5865" s="25"/>
      <x:c r="WYA5865" s="25"/>
      <x:c r="WYB5865" s="25"/>
      <x:c r="WYC5865" s="25"/>
      <x:c r="WYD5865" s="25"/>
      <x:c r="WYE5865" s="25"/>
      <x:c r="WYF5865" s="25"/>
      <x:c r="WYG5865" s="25"/>
      <x:c r="WYH5865" s="25"/>
      <x:c r="WYI5865" s="25"/>
      <x:c r="WYJ5865" s="25"/>
      <x:c r="WYK5865" s="25"/>
      <x:c r="WYL5865" s="25"/>
      <x:c r="WYM5865" s="25"/>
      <x:c r="WYN5865" s="25"/>
      <x:c r="WYO5865" s="25"/>
      <x:c r="WYP5865" s="25"/>
      <x:c r="WYQ5865" s="25"/>
      <x:c r="WYR5865" s="25"/>
      <x:c r="WYS5865" s="25"/>
      <x:c r="WYT5865" s="25"/>
      <x:c r="WYU5865" s="25"/>
      <x:c r="WYV5865" s="25"/>
      <x:c r="WYW5865" s="25"/>
      <x:c r="WYX5865" s="25"/>
      <x:c r="WYY5865" s="25"/>
      <x:c r="WYZ5865" s="25"/>
      <x:c r="WZA5865" s="25"/>
      <x:c r="WZB5865" s="25"/>
      <x:c r="WZC5865" s="25"/>
      <x:c r="WZD5865" s="25"/>
      <x:c r="WZE5865" s="25"/>
      <x:c r="WZF5865" s="25"/>
      <x:c r="WZG5865" s="25"/>
      <x:c r="WZH5865" s="25"/>
      <x:c r="WZI5865" s="25"/>
      <x:c r="WZJ5865" s="25"/>
      <x:c r="WZK5865" s="25"/>
      <x:c r="WZL5865" s="25"/>
      <x:c r="WZM5865" s="25"/>
      <x:c r="WZN5865" s="25"/>
      <x:c r="WZO5865" s="25"/>
      <x:c r="WZP5865" s="25"/>
      <x:c r="WZQ5865" s="25"/>
      <x:c r="WZR5865" s="25"/>
      <x:c r="WZS5865" s="25"/>
      <x:c r="WZT5865" s="25"/>
      <x:c r="WZU5865" s="25"/>
      <x:c r="WZV5865" s="25"/>
      <x:c r="WZW5865" s="25"/>
      <x:c r="WZX5865" s="25"/>
      <x:c r="WZY5865" s="25"/>
      <x:c r="WZZ5865" s="25"/>
      <x:c r="XAA5865" s="25"/>
      <x:c r="XAB5865" s="25"/>
      <x:c r="XAC5865" s="25"/>
      <x:c r="XAD5865" s="25"/>
      <x:c r="XAE5865" s="25"/>
      <x:c r="XAF5865" s="25"/>
      <x:c r="XAG5865" s="25"/>
      <x:c r="XAH5865" s="25"/>
      <x:c r="XAI5865" s="25"/>
      <x:c r="XAJ5865" s="25"/>
      <x:c r="XAK5865" s="25"/>
      <x:c r="XAL5865" s="25"/>
      <x:c r="XAM5865" s="25"/>
      <x:c r="XAN5865" s="25"/>
      <x:c r="XAO5865" s="25"/>
      <x:c r="XAP5865" s="25"/>
      <x:c r="XAQ5865" s="25"/>
      <x:c r="XAR5865" s="25"/>
      <x:c r="XAS5865" s="25"/>
      <x:c r="XAT5865" s="25"/>
      <x:c r="XAU5865" s="25"/>
      <x:c r="XAV5865" s="25"/>
      <x:c r="XAW5865" s="25"/>
      <x:c r="XAX5865" s="25"/>
      <x:c r="XAY5865" s="25"/>
      <x:c r="XAZ5865" s="25"/>
      <x:c r="XBA5865" s="25"/>
      <x:c r="XBB5865" s="25"/>
      <x:c r="XBC5865" s="25"/>
      <x:c r="XBD5865" s="25"/>
      <x:c r="XBE5865" s="25"/>
      <x:c r="XBF5865" s="25"/>
      <x:c r="XBG5865" s="25"/>
      <x:c r="XBH5865" s="25"/>
      <x:c r="XBI5865" s="25"/>
      <x:c r="XBJ5865" s="25"/>
      <x:c r="XBK5865" s="25"/>
      <x:c r="XBL5865" s="25"/>
      <x:c r="XBM5865" s="25"/>
      <x:c r="XBN5865" s="25"/>
      <x:c r="XBO5865" s="25"/>
      <x:c r="XBP5865" s="25"/>
      <x:c r="XBQ5865" s="25"/>
      <x:c r="XBR5865" s="25"/>
      <x:c r="XBS5865" s="25"/>
      <x:c r="XBT5865" s="25"/>
      <x:c r="XBU5865" s="25"/>
      <x:c r="XBV5865" s="25"/>
      <x:c r="XBW5865" s="25"/>
      <x:c r="XBX5865" s="25"/>
      <x:c r="XBY5865" s="25"/>
      <x:c r="XBZ5865" s="25"/>
      <x:c r="XCA5865" s="25"/>
      <x:c r="XCB5865" s="25"/>
      <x:c r="XCC5865" s="25"/>
      <x:c r="XCD5865" s="25"/>
      <x:c r="XCE5865" s="25"/>
      <x:c r="XCF5865" s="25"/>
      <x:c r="XCG5865" s="25"/>
      <x:c r="XCH5865" s="25"/>
      <x:c r="XCI5865" s="25"/>
      <x:c r="XCJ5865" s="25"/>
      <x:c r="XCK5865" s="25"/>
      <x:c r="XCL5865" s="25"/>
      <x:c r="XCM5865" s="25"/>
      <x:c r="XCN5865" s="25"/>
      <x:c r="XCO5865" s="25"/>
      <x:c r="XCP5865" s="25"/>
      <x:c r="XCQ5865" s="25"/>
      <x:c r="XCR5865" s="25"/>
      <x:c r="XCS5865" s="25"/>
      <x:c r="XCT5865" s="25"/>
      <x:c r="XCU5865" s="25"/>
      <x:c r="XCV5865" s="25"/>
      <x:c r="XCW5865" s="25"/>
      <x:c r="XCX5865" s="25"/>
      <x:c r="XCY5865" s="25"/>
      <x:c r="XCZ5865" s="25"/>
      <x:c r="XDA5865" s="25"/>
      <x:c r="XDB5865" s="25"/>
      <x:c r="XDC5865" s="25"/>
      <x:c r="XDD5865" s="25"/>
      <x:c r="XDE5865" s="25"/>
      <x:c r="XDF5865" s="25"/>
      <x:c r="XDG5865" s="25"/>
      <x:c r="XDH5865" s="25"/>
      <x:c r="XDI5865" s="25"/>
      <x:c r="XDJ5865" s="25"/>
      <x:c r="XDK5865" s="25"/>
      <x:c r="XDL5865" s="25"/>
      <x:c r="XDM5865" s="25"/>
      <x:c r="XDN5865" s="25"/>
      <x:c r="XDO5865" s="25"/>
      <x:c r="XDP5865" s="25"/>
      <x:c r="XDQ5865" s="25"/>
      <x:c r="XDR5865" s="25"/>
      <x:c r="XDS5865" s="25"/>
      <x:c r="XDT5865" s="25"/>
      <x:c r="XDU5865" s="25"/>
      <x:c r="XDV5865" s="25"/>
      <x:c r="XDW5865" s="25"/>
      <x:c r="XDX5865" s="25"/>
      <x:c r="XDY5865" s="25"/>
      <x:c r="XDZ5865" s="25"/>
      <x:c r="XEA5865" s="25"/>
      <x:c r="XEB5865" s="25"/>
      <x:c r="XEC5865" s="25"/>
      <x:c r="XED5865" s="25"/>
      <x:c r="XEE5865" s="25"/>
      <x:c r="XEF5865" s="25"/>
      <x:c r="XEG5865" s="25"/>
      <x:c r="XEH5865" s="25"/>
      <x:c r="XEI5865" s="25"/>
      <x:c r="XEJ5865" s="25"/>
      <x:c r="XEK5865" s="25"/>
      <x:c r="XEL5865" s="25"/>
      <x:c r="XEM5865" s="25"/>
      <x:c r="XEN5865" s="25"/>
      <x:c r="XEO5865" s="25"/>
      <x:c r="XEP5865" s="25"/>
      <x:c r="XEQ5865" s="25"/>
      <x:c r="XER5865" s="25"/>
      <x:c r="XES5865" s="25"/>
      <x:c r="XET5865" s="25"/>
      <x:c r="XEU5865" s="25"/>
      <x:c r="XEV5865" s="25"/>
      <x:c r="XEW5865" s="25"/>
      <x:c r="XEX5865" s="25"/>
      <x:c r="XEY5865" s="25"/>
      <x:c r="XEZ5865" s="25"/>
      <x:c r="XFA5865" s="25"/>
      <x:c r="XFB5865" s="25"/>
      <x:c r="XFC5865" s="25"/>
      <x:c r="XFD5865" s="25"/>
    </x:row>
    <x:row r="5866" spans="1:43" s="6" customFormat="1">
      <x:c r="A5866" s="386">
        <x:v>469425</x:v>
      </x:c>
      <x:c r="B5866" s="6">
        <x:v>1369</x:v>
      </x:c>
      <x:c r="C5866" s="25">
        <x:v>0.001</x:v>
      </x:c>
      <x:c r="D5866" s="25"/>
      <x:c r="E5866" s="6">
        <x:v>1</x:v>
      </x:c>
      <x:c r="AG5866" s="93"/>
      <x:c r="AL5866" s="171" t="s">
        <x:v>860</x:v>
      </x:c>
      <x:c r="AM5866" s="171"/>
      <x:c r="AN5866" s="171"/>
      <x:c r="AO5866" s="171"/>
      <x:c r="AP5866" s="171"/>
      <x:c r="AQ5866" s="171"/>
    </x:row>
    <x:row r="5867" spans="1:16384" customFormat="1">
      <x:c r="A5867" s="25">
        <x:v>469426</x:v>
      </x:c>
      <x:c r="B5867" s="25">
        <x:v>1370</x:v>
      </x:c>
      <x:c r="C5867" s="25">
        <x:v>0.001</x:v>
      </x:c>
      <x:c r="D5867" s="25"/>
      <x:c r="E5867" s="25">
        <x:v>1</x:v>
      </x:c>
      <x:c r="F5867" s="25"/>
      <x:c r="G5867" s="25"/>
      <x:c r="H5867" s="25"/>
      <x:c r="I5867" s="25"/>
      <x:c r="J5867" s="25"/>
      <x:c r="K5867" s="25"/>
      <x:c r="L5867" s="25"/>
      <x:c r="M5867" s="25"/>
      <x:c r="N5867" s="25"/>
      <x:c r="O5867" s="25"/>
      <x:c r="P5867" s="25"/>
      <x:c r="Q5867" s="25"/>
      <x:c r="R5867" s="25"/>
      <x:c r="S5867" s="25"/>
      <x:c r="T5867" s="25"/>
      <x:c r="U5867" s="25"/>
      <x:c r="V5867" s="25"/>
      <x:c r="W5867" s="25"/>
      <x:c r="X5867" s="25"/>
      <x:c r="Y5867" s="25"/>
      <x:c r="Z5867" s="25"/>
      <x:c r="AA5867" s="25"/>
      <x:c r="AB5867" s="25"/>
      <x:c r="AC5867" s="25"/>
      <x:c r="AD5867" s="25"/>
      <x:c r="AE5867" s="25"/>
      <x:c r="AF5867" s="25"/>
      <x:c r="AG5867" s="25"/>
      <x:c r="AH5867" s="25"/>
      <x:c r="AI5867" s="25"/>
      <x:c r="AJ5867" s="25"/>
      <x:c r="AK5867" s="25"/>
      <x:c r="AL5867" s="25" t="s">
        <x:v>861</x:v>
      </x:c>
      <x:c r="AM5867" s="25"/>
      <x:c r="AN5867" s="25"/>
      <x:c r="AO5867" s="25"/>
      <x:c r="AP5867" s="25"/>
      <x:c r="AQ5867" s="25"/>
      <x:c r="AR5867" s="25"/>
      <x:c r="AS5867" s="25"/>
      <x:c r="AT5867" s="25"/>
      <x:c r="AU5867" s="25"/>
      <x:c r="AV5867" s="25"/>
      <x:c r="AW5867" s="25"/>
      <x:c r="AX5867" s="25"/>
      <x:c r="AY5867" s="25"/>
      <x:c r="AZ5867" s="25"/>
      <x:c r="BA5867" s="25"/>
      <x:c r="BB5867" s="25"/>
      <x:c r="BC5867" s="25"/>
      <x:c r="BD5867" s="25"/>
      <x:c r="BE5867" s="25"/>
      <x:c r="BF5867" s="25"/>
      <x:c r="BG5867" s="25"/>
      <x:c r="BH5867" s="25"/>
      <x:c r="BI5867" s="25"/>
      <x:c r="BJ5867" s="25"/>
      <x:c r="BK5867" s="25"/>
      <x:c r="BL5867" s="25"/>
      <x:c r="BM5867" s="25"/>
      <x:c r="BN5867" s="25"/>
      <x:c r="BO5867" s="25"/>
      <x:c r="BP5867" s="25"/>
      <x:c r="BQ5867" s="25"/>
      <x:c r="BR5867" s="25"/>
      <x:c r="BS5867" s="25"/>
      <x:c r="BT5867" s="25"/>
      <x:c r="BU5867" s="25"/>
      <x:c r="BV5867" s="25"/>
      <x:c r="BW5867" s="25"/>
      <x:c r="BX5867" s="25"/>
      <x:c r="BY5867" s="25"/>
      <x:c r="BZ5867" s="25"/>
      <x:c r="CA5867" s="25"/>
      <x:c r="CB5867" s="25"/>
      <x:c r="CC5867" s="25"/>
      <x:c r="CD5867" s="25"/>
      <x:c r="CE5867" s="25"/>
      <x:c r="CF5867" s="25"/>
      <x:c r="CG5867" s="25"/>
      <x:c r="CH5867" s="25"/>
      <x:c r="CI5867" s="25"/>
      <x:c r="CJ5867" s="25"/>
      <x:c r="CK5867" s="25"/>
      <x:c r="CL5867" s="25"/>
      <x:c r="CM5867" s="25"/>
      <x:c r="CN5867" s="25"/>
      <x:c r="CO5867" s="25"/>
      <x:c r="CP5867" s="25"/>
      <x:c r="CQ5867" s="25"/>
      <x:c r="CR5867" s="25"/>
      <x:c r="CS5867" s="25"/>
      <x:c r="CT5867" s="25"/>
      <x:c r="CU5867" s="25"/>
      <x:c r="CV5867" s="25"/>
      <x:c r="CW5867" s="25"/>
      <x:c r="CX5867" s="25"/>
      <x:c r="CY5867" s="25"/>
      <x:c r="CZ5867" s="25"/>
      <x:c r="DA5867" s="25"/>
      <x:c r="DB5867" s="25"/>
      <x:c r="DC5867" s="25"/>
      <x:c r="DD5867" s="25"/>
      <x:c r="DE5867" s="25"/>
      <x:c r="DF5867" s="25"/>
      <x:c r="DG5867" s="25"/>
      <x:c r="DH5867" s="25"/>
      <x:c r="DI5867" s="25"/>
      <x:c r="DJ5867" s="25"/>
      <x:c r="DK5867" s="25"/>
      <x:c r="DL5867" s="25"/>
      <x:c r="DM5867" s="25"/>
      <x:c r="DN5867" s="25"/>
      <x:c r="DO5867" s="25"/>
      <x:c r="DP5867" s="25"/>
      <x:c r="DQ5867" s="25"/>
      <x:c r="DR5867" s="25"/>
      <x:c r="DS5867" s="25"/>
      <x:c r="DT5867" s="25"/>
      <x:c r="DU5867" s="25"/>
      <x:c r="DV5867" s="25"/>
      <x:c r="DW5867" s="25"/>
      <x:c r="DX5867" s="25"/>
      <x:c r="DY5867" s="25"/>
      <x:c r="DZ5867" s="25"/>
      <x:c r="EA5867" s="25"/>
      <x:c r="EB5867" s="25"/>
      <x:c r="EC5867" s="25"/>
      <x:c r="ED5867" s="25"/>
      <x:c r="EE5867" s="25"/>
      <x:c r="EF5867" s="25"/>
      <x:c r="EG5867" s="25"/>
      <x:c r="EH5867" s="25"/>
      <x:c r="EI5867" s="25"/>
      <x:c r="EJ5867" s="25"/>
      <x:c r="EK5867" s="25"/>
      <x:c r="EL5867" s="25"/>
      <x:c r="EM5867" s="25"/>
      <x:c r="EN5867" s="25"/>
      <x:c r="EO5867" s="25"/>
      <x:c r="EP5867" s="25"/>
      <x:c r="EQ5867" s="25"/>
      <x:c r="ER5867" s="25"/>
      <x:c r="ES5867" s="25"/>
      <x:c r="ET5867" s="25"/>
      <x:c r="EU5867" s="25"/>
      <x:c r="EV5867" s="25"/>
      <x:c r="EW5867" s="25"/>
      <x:c r="EX5867" s="25"/>
      <x:c r="EY5867" s="25"/>
      <x:c r="EZ5867" s="25"/>
      <x:c r="FA5867" s="25"/>
      <x:c r="FB5867" s="25"/>
      <x:c r="FC5867" s="25"/>
      <x:c r="FD5867" s="25"/>
      <x:c r="FE5867" s="25"/>
      <x:c r="FF5867" s="25"/>
      <x:c r="FG5867" s="25"/>
      <x:c r="FH5867" s="25"/>
      <x:c r="FI5867" s="25"/>
      <x:c r="FJ5867" s="25"/>
      <x:c r="FK5867" s="25"/>
      <x:c r="FL5867" s="25"/>
      <x:c r="FM5867" s="25"/>
      <x:c r="FN5867" s="25"/>
      <x:c r="FO5867" s="25"/>
      <x:c r="FP5867" s="25"/>
      <x:c r="FQ5867" s="25"/>
      <x:c r="FR5867" s="25"/>
      <x:c r="FS5867" s="25"/>
      <x:c r="FT5867" s="25"/>
      <x:c r="FU5867" s="25"/>
      <x:c r="FV5867" s="25"/>
      <x:c r="FW5867" s="25"/>
      <x:c r="FX5867" s="25"/>
      <x:c r="FY5867" s="25"/>
      <x:c r="FZ5867" s="25"/>
      <x:c r="GA5867" s="25"/>
      <x:c r="GB5867" s="25"/>
      <x:c r="GC5867" s="25"/>
      <x:c r="GD5867" s="25"/>
      <x:c r="GE5867" s="25"/>
      <x:c r="GF5867" s="25"/>
      <x:c r="GG5867" s="25"/>
      <x:c r="GH5867" s="25"/>
      <x:c r="GI5867" s="25"/>
      <x:c r="GJ5867" s="25"/>
      <x:c r="GK5867" s="25"/>
      <x:c r="GL5867" s="25"/>
      <x:c r="GM5867" s="25"/>
      <x:c r="GN5867" s="25"/>
      <x:c r="GO5867" s="25"/>
      <x:c r="GP5867" s="25"/>
      <x:c r="GQ5867" s="25"/>
      <x:c r="GR5867" s="25"/>
      <x:c r="GS5867" s="25"/>
      <x:c r="GT5867" s="25"/>
      <x:c r="GU5867" s="25"/>
      <x:c r="GV5867" s="25"/>
      <x:c r="GW5867" s="25"/>
      <x:c r="GX5867" s="25"/>
      <x:c r="GY5867" s="25"/>
      <x:c r="GZ5867" s="25"/>
      <x:c r="HA5867" s="25"/>
      <x:c r="HB5867" s="25"/>
      <x:c r="HC5867" s="25"/>
      <x:c r="HD5867" s="25"/>
      <x:c r="HE5867" s="25"/>
      <x:c r="HF5867" s="25"/>
      <x:c r="HG5867" s="25"/>
      <x:c r="HH5867" s="25"/>
      <x:c r="HI5867" s="25"/>
      <x:c r="HJ5867" s="25"/>
      <x:c r="HK5867" s="25"/>
      <x:c r="HL5867" s="25"/>
      <x:c r="HM5867" s="25"/>
      <x:c r="HN5867" s="25"/>
      <x:c r="HO5867" s="25"/>
      <x:c r="HP5867" s="25"/>
      <x:c r="HQ5867" s="25"/>
      <x:c r="HR5867" s="25"/>
      <x:c r="HS5867" s="25"/>
      <x:c r="HT5867" s="25"/>
      <x:c r="HU5867" s="25"/>
      <x:c r="HV5867" s="25"/>
      <x:c r="HW5867" s="25"/>
      <x:c r="HX5867" s="25"/>
      <x:c r="HY5867" s="25"/>
      <x:c r="HZ5867" s="25"/>
      <x:c r="IA5867" s="25"/>
      <x:c r="IB5867" s="25"/>
      <x:c r="IC5867" s="25"/>
      <x:c r="ID5867" s="25"/>
      <x:c r="IE5867" s="25"/>
      <x:c r="IF5867" s="25"/>
      <x:c r="IG5867" s="25"/>
      <x:c r="IH5867" s="25"/>
      <x:c r="II5867" s="25"/>
      <x:c r="IJ5867" s="25"/>
      <x:c r="IK5867" s="25"/>
      <x:c r="IL5867" s="25"/>
      <x:c r="IM5867" s="25"/>
      <x:c r="IN5867" s="25"/>
      <x:c r="IO5867" s="25"/>
      <x:c r="IP5867" s="25"/>
      <x:c r="IQ5867" s="25"/>
      <x:c r="IR5867" s="25"/>
      <x:c r="IS5867" s="25"/>
      <x:c r="IT5867" s="25"/>
      <x:c r="IU5867" s="25"/>
      <x:c r="IV5867" s="25"/>
      <x:c r="IW5867" s="25"/>
      <x:c r="IX5867" s="25"/>
      <x:c r="IY5867" s="25"/>
      <x:c r="IZ5867" s="25"/>
      <x:c r="JA5867" s="25"/>
      <x:c r="JB5867" s="25"/>
      <x:c r="JC5867" s="25"/>
      <x:c r="JD5867" s="25"/>
      <x:c r="JE5867" s="25"/>
      <x:c r="JF5867" s="25"/>
      <x:c r="JG5867" s="25"/>
      <x:c r="JH5867" s="25"/>
      <x:c r="JI5867" s="25"/>
      <x:c r="JJ5867" s="25"/>
      <x:c r="JK5867" s="25"/>
      <x:c r="JL5867" s="25"/>
      <x:c r="JM5867" s="25"/>
      <x:c r="JN5867" s="25"/>
      <x:c r="JO5867" s="25"/>
      <x:c r="JP5867" s="25"/>
      <x:c r="JQ5867" s="25"/>
      <x:c r="JR5867" s="25"/>
      <x:c r="JS5867" s="25"/>
      <x:c r="JT5867" s="25"/>
      <x:c r="JU5867" s="25"/>
      <x:c r="JV5867" s="25"/>
      <x:c r="JW5867" s="25"/>
      <x:c r="JX5867" s="25"/>
      <x:c r="JY5867" s="25"/>
      <x:c r="JZ5867" s="25"/>
      <x:c r="KA5867" s="25"/>
      <x:c r="KB5867" s="25"/>
      <x:c r="KC5867" s="25"/>
      <x:c r="KD5867" s="25"/>
      <x:c r="KE5867" s="25"/>
      <x:c r="KF5867" s="25"/>
      <x:c r="KG5867" s="25"/>
      <x:c r="KH5867" s="25"/>
      <x:c r="KI5867" s="25"/>
      <x:c r="KJ5867" s="25"/>
      <x:c r="KK5867" s="25"/>
      <x:c r="KL5867" s="25"/>
      <x:c r="KM5867" s="25"/>
      <x:c r="KN5867" s="25"/>
      <x:c r="KO5867" s="25"/>
      <x:c r="KP5867" s="25"/>
      <x:c r="KQ5867" s="25"/>
      <x:c r="KR5867" s="25"/>
      <x:c r="KS5867" s="25"/>
      <x:c r="KT5867" s="25"/>
      <x:c r="KU5867" s="25"/>
      <x:c r="KV5867" s="25"/>
      <x:c r="KW5867" s="25"/>
      <x:c r="KX5867" s="25"/>
      <x:c r="KY5867" s="25"/>
      <x:c r="KZ5867" s="25"/>
      <x:c r="LA5867" s="25"/>
      <x:c r="LB5867" s="25"/>
      <x:c r="LC5867" s="25"/>
      <x:c r="LD5867" s="25"/>
      <x:c r="LE5867" s="25"/>
      <x:c r="LF5867" s="25"/>
      <x:c r="LG5867" s="25"/>
      <x:c r="LH5867" s="25"/>
      <x:c r="LI5867" s="25"/>
      <x:c r="LJ5867" s="25"/>
      <x:c r="LK5867" s="25"/>
      <x:c r="LL5867" s="25"/>
      <x:c r="LM5867" s="25"/>
      <x:c r="LN5867" s="25"/>
      <x:c r="LO5867" s="25"/>
      <x:c r="LP5867" s="25"/>
      <x:c r="LQ5867" s="25"/>
      <x:c r="LR5867" s="25"/>
      <x:c r="LS5867" s="25"/>
      <x:c r="LT5867" s="25"/>
      <x:c r="LU5867" s="25"/>
      <x:c r="LV5867" s="25"/>
      <x:c r="LW5867" s="25"/>
      <x:c r="LX5867" s="25"/>
      <x:c r="LY5867" s="25"/>
      <x:c r="LZ5867" s="25"/>
      <x:c r="MA5867" s="25"/>
      <x:c r="MB5867" s="25"/>
      <x:c r="MC5867" s="25"/>
      <x:c r="MD5867" s="25"/>
      <x:c r="ME5867" s="25"/>
      <x:c r="MF5867" s="25"/>
      <x:c r="MG5867" s="25"/>
      <x:c r="MH5867" s="25"/>
      <x:c r="MI5867" s="25"/>
      <x:c r="MJ5867" s="25"/>
      <x:c r="MK5867" s="25"/>
      <x:c r="ML5867" s="25"/>
      <x:c r="MM5867" s="25"/>
      <x:c r="MN5867" s="25"/>
      <x:c r="MO5867" s="25"/>
      <x:c r="MP5867" s="25"/>
      <x:c r="MQ5867" s="25"/>
      <x:c r="MR5867" s="25"/>
      <x:c r="MS5867" s="25"/>
      <x:c r="MT5867" s="25"/>
      <x:c r="MU5867" s="25"/>
      <x:c r="MV5867" s="25"/>
      <x:c r="MW5867" s="25"/>
      <x:c r="MX5867" s="25"/>
      <x:c r="MY5867" s="25"/>
      <x:c r="MZ5867" s="25"/>
      <x:c r="NA5867" s="25"/>
      <x:c r="NB5867" s="25"/>
      <x:c r="NC5867" s="25"/>
      <x:c r="ND5867" s="25"/>
      <x:c r="NE5867" s="25"/>
      <x:c r="NF5867" s="25"/>
      <x:c r="NG5867" s="25"/>
      <x:c r="NH5867" s="25"/>
      <x:c r="NI5867" s="25"/>
      <x:c r="NJ5867" s="25"/>
      <x:c r="NK5867" s="25"/>
      <x:c r="NL5867" s="25"/>
      <x:c r="NM5867" s="25"/>
      <x:c r="NN5867" s="25"/>
      <x:c r="NO5867" s="25"/>
      <x:c r="NP5867" s="25"/>
      <x:c r="NQ5867" s="25"/>
      <x:c r="NR5867" s="25"/>
      <x:c r="NS5867" s="25"/>
      <x:c r="NT5867" s="25"/>
      <x:c r="NU5867" s="25"/>
      <x:c r="NV5867" s="25"/>
      <x:c r="NW5867" s="25"/>
      <x:c r="NX5867" s="25"/>
      <x:c r="NY5867" s="25"/>
      <x:c r="NZ5867" s="25"/>
      <x:c r="OA5867" s="25"/>
      <x:c r="OB5867" s="25"/>
      <x:c r="OC5867" s="25"/>
      <x:c r="OD5867" s="25"/>
      <x:c r="OE5867" s="25"/>
      <x:c r="OF5867" s="25"/>
      <x:c r="OG5867" s="25"/>
      <x:c r="OH5867" s="25"/>
      <x:c r="OI5867" s="25"/>
      <x:c r="OJ5867" s="25"/>
      <x:c r="OK5867" s="25"/>
      <x:c r="OL5867" s="25"/>
      <x:c r="OM5867" s="25"/>
      <x:c r="ON5867" s="25"/>
      <x:c r="OO5867" s="25"/>
      <x:c r="OP5867" s="25"/>
      <x:c r="OQ5867" s="25"/>
      <x:c r="OR5867" s="25"/>
      <x:c r="OS5867" s="25"/>
      <x:c r="OT5867" s="25"/>
      <x:c r="OU5867" s="25"/>
      <x:c r="OV5867" s="25"/>
      <x:c r="OW5867" s="25"/>
      <x:c r="OX5867" s="25"/>
      <x:c r="OY5867" s="25"/>
      <x:c r="OZ5867" s="25"/>
      <x:c r="PA5867" s="25"/>
      <x:c r="PB5867" s="25"/>
      <x:c r="PC5867" s="25"/>
      <x:c r="PD5867" s="25"/>
      <x:c r="PE5867" s="25"/>
      <x:c r="PF5867" s="25"/>
      <x:c r="PG5867" s="25"/>
      <x:c r="PH5867" s="25"/>
      <x:c r="PI5867" s="25"/>
      <x:c r="PJ5867" s="25"/>
      <x:c r="PK5867" s="25"/>
      <x:c r="PL5867" s="25"/>
      <x:c r="PM5867" s="25"/>
      <x:c r="PN5867" s="25"/>
      <x:c r="PO5867" s="25"/>
      <x:c r="PP5867" s="25"/>
      <x:c r="PQ5867" s="25"/>
      <x:c r="PR5867" s="25"/>
      <x:c r="PS5867" s="25"/>
      <x:c r="PT5867" s="25"/>
      <x:c r="PU5867" s="25"/>
      <x:c r="PV5867" s="25"/>
      <x:c r="PW5867" s="25"/>
      <x:c r="PX5867" s="25"/>
      <x:c r="PY5867" s="25"/>
      <x:c r="PZ5867" s="25"/>
      <x:c r="QA5867" s="25"/>
      <x:c r="QB5867" s="25"/>
      <x:c r="QC5867" s="25"/>
      <x:c r="QD5867" s="25"/>
      <x:c r="QE5867" s="25"/>
      <x:c r="QF5867" s="25"/>
      <x:c r="QG5867" s="25"/>
      <x:c r="QH5867" s="25"/>
      <x:c r="QI5867" s="25"/>
      <x:c r="QJ5867" s="25"/>
      <x:c r="QK5867" s="25"/>
      <x:c r="QL5867" s="25"/>
      <x:c r="QM5867" s="25"/>
      <x:c r="QN5867" s="25"/>
      <x:c r="QO5867" s="25"/>
      <x:c r="QP5867" s="25"/>
      <x:c r="QQ5867" s="25"/>
      <x:c r="QR5867" s="25"/>
      <x:c r="QS5867" s="25"/>
      <x:c r="QT5867" s="25"/>
      <x:c r="QU5867" s="25"/>
      <x:c r="QV5867" s="25"/>
      <x:c r="QW5867" s="25"/>
      <x:c r="QX5867" s="25"/>
      <x:c r="QY5867" s="25"/>
      <x:c r="QZ5867" s="25"/>
      <x:c r="RA5867" s="25"/>
      <x:c r="RB5867" s="25"/>
      <x:c r="RC5867" s="25"/>
      <x:c r="RD5867" s="25"/>
      <x:c r="RE5867" s="25"/>
      <x:c r="RF5867" s="25"/>
      <x:c r="RG5867" s="25"/>
      <x:c r="RH5867" s="25"/>
      <x:c r="RI5867" s="25"/>
      <x:c r="RJ5867" s="25"/>
      <x:c r="RK5867" s="25"/>
      <x:c r="RL5867" s="25"/>
      <x:c r="RM5867" s="25"/>
      <x:c r="RN5867" s="25"/>
      <x:c r="RO5867" s="25"/>
      <x:c r="RP5867" s="25"/>
      <x:c r="RQ5867" s="25"/>
      <x:c r="RR5867" s="25"/>
      <x:c r="RS5867" s="25"/>
      <x:c r="RT5867" s="25"/>
      <x:c r="RU5867" s="25"/>
      <x:c r="RV5867" s="25"/>
      <x:c r="RW5867" s="25"/>
      <x:c r="RX5867" s="25"/>
      <x:c r="RY5867" s="25"/>
      <x:c r="RZ5867" s="25"/>
      <x:c r="SA5867" s="25"/>
      <x:c r="SB5867" s="25"/>
      <x:c r="SC5867" s="25"/>
      <x:c r="SD5867" s="25"/>
      <x:c r="SE5867" s="25"/>
      <x:c r="SF5867" s="25"/>
      <x:c r="SG5867" s="25"/>
      <x:c r="SH5867" s="25"/>
      <x:c r="SI5867" s="25"/>
      <x:c r="SJ5867" s="25"/>
      <x:c r="SK5867" s="25"/>
      <x:c r="SL5867" s="25"/>
      <x:c r="SM5867" s="25"/>
      <x:c r="SN5867" s="25"/>
      <x:c r="SO5867" s="25"/>
      <x:c r="SP5867" s="25"/>
      <x:c r="SQ5867" s="25"/>
      <x:c r="SR5867" s="25"/>
      <x:c r="SS5867" s="25"/>
      <x:c r="ST5867" s="25"/>
      <x:c r="SU5867" s="25"/>
      <x:c r="SV5867" s="25"/>
      <x:c r="SW5867" s="25"/>
      <x:c r="SX5867" s="25"/>
      <x:c r="SY5867" s="25"/>
      <x:c r="SZ5867" s="25"/>
      <x:c r="TA5867" s="25"/>
      <x:c r="TB5867" s="25"/>
      <x:c r="TC5867" s="25"/>
      <x:c r="TD5867" s="25"/>
      <x:c r="TE5867" s="25"/>
      <x:c r="TF5867" s="25"/>
      <x:c r="TG5867" s="25"/>
      <x:c r="TH5867" s="25"/>
      <x:c r="TI5867" s="25"/>
      <x:c r="TJ5867" s="25"/>
      <x:c r="TK5867" s="25"/>
      <x:c r="TL5867" s="25"/>
      <x:c r="TM5867" s="25"/>
      <x:c r="TN5867" s="25"/>
      <x:c r="TO5867" s="25"/>
      <x:c r="TP5867" s="25"/>
      <x:c r="TQ5867" s="25"/>
      <x:c r="TR5867" s="25"/>
      <x:c r="TS5867" s="25"/>
      <x:c r="TT5867" s="25"/>
      <x:c r="TU5867" s="25"/>
      <x:c r="TV5867" s="25"/>
      <x:c r="TW5867" s="25"/>
      <x:c r="TX5867" s="25"/>
      <x:c r="TY5867" s="25"/>
      <x:c r="TZ5867" s="25"/>
      <x:c r="UA5867" s="25"/>
      <x:c r="UB5867" s="25"/>
      <x:c r="UC5867" s="25"/>
      <x:c r="UD5867" s="25"/>
      <x:c r="UE5867" s="25"/>
      <x:c r="UF5867" s="25"/>
      <x:c r="UG5867" s="25"/>
      <x:c r="UH5867" s="25"/>
      <x:c r="UI5867" s="25"/>
      <x:c r="UJ5867" s="25"/>
      <x:c r="UK5867" s="25"/>
      <x:c r="UL5867" s="25"/>
      <x:c r="UM5867" s="25"/>
      <x:c r="UN5867" s="25"/>
      <x:c r="UO5867" s="25"/>
      <x:c r="UP5867" s="25"/>
      <x:c r="UQ5867" s="25"/>
      <x:c r="UR5867" s="25"/>
      <x:c r="US5867" s="25"/>
      <x:c r="UT5867" s="25"/>
      <x:c r="UU5867" s="25"/>
      <x:c r="UV5867" s="25"/>
      <x:c r="UW5867" s="25"/>
      <x:c r="UX5867" s="25"/>
      <x:c r="UY5867" s="25"/>
      <x:c r="UZ5867" s="25"/>
      <x:c r="VA5867" s="25"/>
      <x:c r="VB5867" s="25"/>
      <x:c r="VC5867" s="25"/>
      <x:c r="VD5867" s="25"/>
      <x:c r="VE5867" s="25"/>
      <x:c r="VF5867" s="25"/>
      <x:c r="VG5867" s="25"/>
      <x:c r="VH5867" s="25"/>
      <x:c r="VI5867" s="25"/>
      <x:c r="VJ5867" s="25"/>
      <x:c r="VK5867" s="25"/>
      <x:c r="VL5867" s="25"/>
      <x:c r="VM5867" s="25"/>
      <x:c r="VN5867" s="25"/>
      <x:c r="VO5867" s="25"/>
      <x:c r="VP5867" s="25"/>
      <x:c r="VQ5867" s="25"/>
      <x:c r="VR5867" s="25"/>
      <x:c r="VS5867" s="25"/>
      <x:c r="VT5867" s="25"/>
      <x:c r="VU5867" s="25"/>
      <x:c r="VV5867" s="25"/>
      <x:c r="VW5867" s="25"/>
      <x:c r="VX5867" s="25"/>
      <x:c r="VY5867" s="25"/>
      <x:c r="VZ5867" s="25"/>
      <x:c r="WA5867" s="25"/>
      <x:c r="WB5867" s="25"/>
      <x:c r="WC5867" s="25"/>
      <x:c r="WD5867" s="25"/>
      <x:c r="WE5867" s="25"/>
      <x:c r="WF5867" s="25"/>
      <x:c r="WG5867" s="25"/>
      <x:c r="WH5867" s="25"/>
      <x:c r="WI5867" s="25"/>
      <x:c r="WJ5867" s="25"/>
      <x:c r="WK5867" s="25"/>
      <x:c r="WL5867" s="25"/>
      <x:c r="WM5867" s="25"/>
      <x:c r="WN5867" s="25"/>
      <x:c r="WO5867" s="25"/>
      <x:c r="WP5867" s="25"/>
      <x:c r="WQ5867" s="25"/>
      <x:c r="WR5867" s="25"/>
      <x:c r="WS5867" s="25"/>
      <x:c r="WT5867" s="25"/>
      <x:c r="WU5867" s="25"/>
      <x:c r="WV5867" s="25"/>
      <x:c r="WW5867" s="25"/>
      <x:c r="WX5867" s="25"/>
      <x:c r="WY5867" s="25"/>
      <x:c r="WZ5867" s="25"/>
      <x:c r="XA5867" s="25"/>
      <x:c r="XB5867" s="25"/>
      <x:c r="XC5867" s="25"/>
      <x:c r="XD5867" s="25"/>
      <x:c r="XE5867" s="25"/>
      <x:c r="XF5867" s="25"/>
      <x:c r="XG5867" s="25"/>
      <x:c r="XH5867" s="25"/>
      <x:c r="XI5867" s="25"/>
      <x:c r="XJ5867" s="25"/>
      <x:c r="XK5867" s="25"/>
      <x:c r="XL5867" s="25"/>
      <x:c r="XM5867" s="25"/>
      <x:c r="XN5867" s="25"/>
      <x:c r="XO5867" s="25"/>
      <x:c r="XP5867" s="25"/>
      <x:c r="XQ5867" s="25"/>
      <x:c r="XR5867" s="25"/>
      <x:c r="XS5867" s="25"/>
      <x:c r="XT5867" s="25"/>
      <x:c r="XU5867" s="25"/>
      <x:c r="XV5867" s="25"/>
      <x:c r="XW5867" s="25"/>
      <x:c r="XX5867" s="25"/>
      <x:c r="XY5867" s="25"/>
      <x:c r="XZ5867" s="25"/>
      <x:c r="YA5867" s="25"/>
      <x:c r="YB5867" s="25"/>
      <x:c r="YC5867" s="25"/>
      <x:c r="YD5867" s="25"/>
      <x:c r="YE5867" s="25"/>
      <x:c r="YF5867" s="25"/>
      <x:c r="YG5867" s="25"/>
      <x:c r="YH5867" s="25"/>
      <x:c r="YI5867" s="25"/>
      <x:c r="YJ5867" s="25"/>
      <x:c r="YK5867" s="25"/>
      <x:c r="YL5867" s="25"/>
      <x:c r="YM5867" s="25"/>
      <x:c r="YN5867" s="25"/>
      <x:c r="YO5867" s="25"/>
      <x:c r="YP5867" s="25"/>
      <x:c r="YQ5867" s="25"/>
      <x:c r="YR5867" s="25"/>
      <x:c r="YS5867" s="25"/>
      <x:c r="YT5867" s="25"/>
      <x:c r="YU5867" s="25"/>
      <x:c r="YV5867" s="25"/>
      <x:c r="YW5867" s="25"/>
      <x:c r="YX5867" s="25"/>
      <x:c r="YY5867" s="25"/>
      <x:c r="YZ5867" s="25"/>
      <x:c r="ZA5867" s="25"/>
      <x:c r="ZB5867" s="25"/>
      <x:c r="ZC5867" s="25"/>
      <x:c r="ZD5867" s="25"/>
      <x:c r="ZE5867" s="25"/>
      <x:c r="ZF5867" s="25"/>
      <x:c r="ZG5867" s="25"/>
      <x:c r="ZH5867" s="25"/>
      <x:c r="ZI5867" s="25"/>
      <x:c r="ZJ5867" s="25"/>
      <x:c r="ZK5867" s="25"/>
      <x:c r="ZL5867" s="25"/>
      <x:c r="ZM5867" s="25"/>
      <x:c r="ZN5867" s="25"/>
      <x:c r="ZO5867" s="25"/>
      <x:c r="ZP5867" s="25"/>
      <x:c r="ZQ5867" s="25"/>
      <x:c r="ZR5867" s="25"/>
      <x:c r="ZS5867" s="25"/>
      <x:c r="ZT5867" s="25"/>
      <x:c r="ZU5867" s="25"/>
      <x:c r="ZV5867" s="25"/>
      <x:c r="ZW5867" s="25"/>
      <x:c r="ZX5867" s="25"/>
      <x:c r="ZY5867" s="25"/>
      <x:c r="ZZ5867" s="25"/>
      <x:c r="AAA5867" s="25"/>
      <x:c r="AAB5867" s="25"/>
      <x:c r="AAC5867" s="25"/>
      <x:c r="AAD5867" s="25"/>
      <x:c r="AAE5867" s="25"/>
      <x:c r="AAF5867" s="25"/>
      <x:c r="AAG5867" s="25"/>
      <x:c r="AAH5867" s="25"/>
      <x:c r="AAI5867" s="25"/>
      <x:c r="AAJ5867" s="25"/>
      <x:c r="AAK5867" s="25"/>
      <x:c r="AAL5867" s="25"/>
      <x:c r="AAM5867" s="25"/>
      <x:c r="AAN5867" s="25"/>
      <x:c r="AAO5867" s="25"/>
      <x:c r="AAP5867" s="25"/>
      <x:c r="AAQ5867" s="25"/>
      <x:c r="AAR5867" s="25"/>
      <x:c r="AAS5867" s="25"/>
      <x:c r="AAT5867" s="25"/>
      <x:c r="AAU5867" s="25"/>
      <x:c r="AAV5867" s="25"/>
      <x:c r="AAW5867" s="25"/>
      <x:c r="AAX5867" s="25"/>
      <x:c r="AAY5867" s="25"/>
      <x:c r="AAZ5867" s="25"/>
      <x:c r="ABA5867" s="25"/>
      <x:c r="ABB5867" s="25"/>
      <x:c r="ABC5867" s="25"/>
      <x:c r="ABD5867" s="25"/>
      <x:c r="ABE5867" s="25"/>
      <x:c r="ABF5867" s="25"/>
      <x:c r="ABG5867" s="25"/>
      <x:c r="ABH5867" s="25"/>
      <x:c r="ABI5867" s="25"/>
      <x:c r="ABJ5867" s="25"/>
      <x:c r="ABK5867" s="25"/>
      <x:c r="ABL5867" s="25"/>
      <x:c r="ABM5867" s="25"/>
      <x:c r="ABN5867" s="25"/>
      <x:c r="ABO5867" s="25"/>
      <x:c r="ABP5867" s="25"/>
      <x:c r="ABQ5867" s="25"/>
      <x:c r="ABR5867" s="25"/>
      <x:c r="ABS5867" s="25"/>
      <x:c r="ABT5867" s="25"/>
      <x:c r="ABU5867" s="25"/>
      <x:c r="ABV5867" s="25"/>
      <x:c r="ABW5867" s="25"/>
      <x:c r="ABX5867" s="25"/>
      <x:c r="ABY5867" s="25"/>
      <x:c r="ABZ5867" s="25"/>
      <x:c r="ACA5867" s="25"/>
      <x:c r="ACB5867" s="25"/>
      <x:c r="ACC5867" s="25"/>
      <x:c r="ACD5867" s="25"/>
      <x:c r="ACE5867" s="25"/>
      <x:c r="ACF5867" s="25"/>
      <x:c r="ACG5867" s="25"/>
      <x:c r="ACH5867" s="25"/>
      <x:c r="ACI5867" s="25"/>
      <x:c r="ACJ5867" s="25"/>
      <x:c r="ACK5867" s="25"/>
      <x:c r="ACL5867" s="25"/>
      <x:c r="ACM5867" s="25"/>
      <x:c r="ACN5867" s="25"/>
      <x:c r="ACO5867" s="25"/>
      <x:c r="ACP5867" s="25"/>
      <x:c r="ACQ5867" s="25"/>
      <x:c r="ACR5867" s="25"/>
      <x:c r="ACS5867" s="25"/>
      <x:c r="ACT5867" s="25"/>
      <x:c r="ACU5867" s="25"/>
      <x:c r="ACV5867" s="25"/>
      <x:c r="ACW5867" s="25"/>
      <x:c r="ACX5867" s="25"/>
      <x:c r="ACY5867" s="25"/>
      <x:c r="ACZ5867" s="25"/>
      <x:c r="ADA5867" s="25"/>
      <x:c r="ADB5867" s="25"/>
      <x:c r="ADC5867" s="25"/>
      <x:c r="ADD5867" s="25"/>
      <x:c r="ADE5867" s="25"/>
      <x:c r="ADF5867" s="25"/>
      <x:c r="ADG5867" s="25"/>
      <x:c r="ADH5867" s="25"/>
      <x:c r="ADI5867" s="25"/>
      <x:c r="ADJ5867" s="25"/>
      <x:c r="ADK5867" s="25"/>
      <x:c r="ADL5867" s="25"/>
      <x:c r="ADM5867" s="25"/>
      <x:c r="ADN5867" s="25"/>
      <x:c r="ADO5867" s="25"/>
      <x:c r="ADP5867" s="25"/>
      <x:c r="ADQ5867" s="25"/>
      <x:c r="ADR5867" s="25"/>
      <x:c r="ADS5867" s="25"/>
      <x:c r="ADT5867" s="25"/>
      <x:c r="ADU5867" s="25"/>
      <x:c r="ADV5867" s="25"/>
      <x:c r="ADW5867" s="25"/>
      <x:c r="ADX5867" s="25"/>
      <x:c r="ADY5867" s="25"/>
      <x:c r="ADZ5867" s="25"/>
      <x:c r="AEA5867" s="25"/>
      <x:c r="AEB5867" s="25"/>
      <x:c r="AEC5867" s="25"/>
      <x:c r="AED5867" s="25"/>
      <x:c r="AEE5867" s="25"/>
      <x:c r="AEF5867" s="25"/>
      <x:c r="AEG5867" s="25"/>
      <x:c r="AEH5867" s="25"/>
      <x:c r="AEI5867" s="25"/>
      <x:c r="AEJ5867" s="25"/>
      <x:c r="AEK5867" s="25"/>
      <x:c r="AEL5867" s="25"/>
      <x:c r="AEM5867" s="25"/>
      <x:c r="AEN5867" s="25"/>
      <x:c r="AEO5867" s="25"/>
      <x:c r="AEP5867" s="25"/>
      <x:c r="AEQ5867" s="25"/>
      <x:c r="AER5867" s="25"/>
      <x:c r="AES5867" s="25"/>
      <x:c r="AET5867" s="25"/>
      <x:c r="AEU5867" s="25"/>
      <x:c r="AEV5867" s="25"/>
      <x:c r="AEW5867" s="25"/>
      <x:c r="AEX5867" s="25"/>
      <x:c r="AEY5867" s="25"/>
      <x:c r="AEZ5867" s="25"/>
      <x:c r="AFA5867" s="25"/>
      <x:c r="AFB5867" s="25"/>
      <x:c r="AFC5867" s="25"/>
      <x:c r="AFD5867" s="25"/>
      <x:c r="AFE5867" s="25"/>
      <x:c r="AFF5867" s="25"/>
      <x:c r="AFG5867" s="25"/>
      <x:c r="AFH5867" s="25"/>
      <x:c r="AFI5867" s="25"/>
      <x:c r="AFJ5867" s="25"/>
      <x:c r="AFK5867" s="25"/>
      <x:c r="AFL5867" s="25"/>
      <x:c r="AFM5867" s="25"/>
      <x:c r="AFN5867" s="25"/>
      <x:c r="AFO5867" s="25"/>
      <x:c r="AFP5867" s="25"/>
      <x:c r="AFQ5867" s="25"/>
      <x:c r="AFR5867" s="25"/>
      <x:c r="AFS5867" s="25"/>
      <x:c r="AFT5867" s="25"/>
      <x:c r="AFU5867" s="25"/>
      <x:c r="AFV5867" s="25"/>
      <x:c r="AFW5867" s="25"/>
      <x:c r="AFX5867" s="25"/>
      <x:c r="AFY5867" s="25"/>
      <x:c r="AFZ5867" s="25"/>
      <x:c r="AGA5867" s="25"/>
      <x:c r="AGB5867" s="25"/>
      <x:c r="AGC5867" s="25"/>
      <x:c r="AGD5867" s="25"/>
      <x:c r="AGE5867" s="25"/>
      <x:c r="AGF5867" s="25"/>
      <x:c r="AGG5867" s="25"/>
      <x:c r="AGH5867" s="25"/>
      <x:c r="AGI5867" s="25"/>
      <x:c r="AGJ5867" s="25"/>
      <x:c r="AGK5867" s="25"/>
      <x:c r="AGL5867" s="25"/>
      <x:c r="AGM5867" s="25"/>
      <x:c r="AGN5867" s="25"/>
      <x:c r="AGO5867" s="25"/>
      <x:c r="AGP5867" s="25"/>
      <x:c r="AGQ5867" s="25"/>
      <x:c r="AGR5867" s="25"/>
      <x:c r="AGS5867" s="25"/>
      <x:c r="AGT5867" s="25"/>
      <x:c r="AGU5867" s="25"/>
      <x:c r="AGV5867" s="25"/>
      <x:c r="AGW5867" s="25"/>
      <x:c r="AGX5867" s="25"/>
      <x:c r="AGY5867" s="25"/>
      <x:c r="AGZ5867" s="25"/>
      <x:c r="AHA5867" s="25"/>
      <x:c r="AHB5867" s="25"/>
      <x:c r="AHC5867" s="25"/>
      <x:c r="AHD5867" s="25"/>
      <x:c r="AHE5867" s="25"/>
      <x:c r="AHF5867" s="25"/>
      <x:c r="AHG5867" s="25"/>
      <x:c r="AHH5867" s="25"/>
      <x:c r="AHI5867" s="25"/>
      <x:c r="AHJ5867" s="25"/>
      <x:c r="AHK5867" s="25"/>
      <x:c r="AHL5867" s="25"/>
      <x:c r="AHM5867" s="25"/>
      <x:c r="AHN5867" s="25"/>
      <x:c r="AHO5867" s="25"/>
      <x:c r="AHP5867" s="25"/>
      <x:c r="AHQ5867" s="25"/>
      <x:c r="AHR5867" s="25"/>
      <x:c r="AHS5867" s="25"/>
      <x:c r="AHT5867" s="25"/>
      <x:c r="AHU5867" s="25"/>
      <x:c r="AHV5867" s="25"/>
      <x:c r="AHW5867" s="25"/>
      <x:c r="AHX5867" s="25"/>
      <x:c r="AHY5867" s="25"/>
      <x:c r="AHZ5867" s="25"/>
      <x:c r="AIA5867" s="25"/>
      <x:c r="AIB5867" s="25"/>
      <x:c r="AIC5867" s="25"/>
      <x:c r="AID5867" s="25"/>
      <x:c r="AIE5867" s="25"/>
      <x:c r="AIF5867" s="25"/>
      <x:c r="AIG5867" s="25"/>
      <x:c r="AIH5867" s="25"/>
      <x:c r="AII5867" s="25"/>
      <x:c r="AIJ5867" s="25"/>
      <x:c r="AIK5867" s="25"/>
      <x:c r="AIL5867" s="25"/>
      <x:c r="AIM5867" s="25"/>
      <x:c r="AIN5867" s="25"/>
      <x:c r="AIO5867" s="25"/>
      <x:c r="AIP5867" s="25"/>
      <x:c r="AIQ5867" s="25"/>
      <x:c r="AIR5867" s="25"/>
      <x:c r="AIS5867" s="25"/>
      <x:c r="AIT5867" s="25"/>
      <x:c r="AIU5867" s="25"/>
      <x:c r="AIV5867" s="25"/>
      <x:c r="AIW5867" s="25"/>
      <x:c r="AIX5867" s="25"/>
      <x:c r="AIY5867" s="25"/>
      <x:c r="AIZ5867" s="25"/>
      <x:c r="AJA5867" s="25"/>
      <x:c r="AJB5867" s="25"/>
      <x:c r="AJC5867" s="25"/>
      <x:c r="AJD5867" s="25"/>
      <x:c r="AJE5867" s="25"/>
      <x:c r="AJF5867" s="25"/>
      <x:c r="AJG5867" s="25"/>
      <x:c r="AJH5867" s="25"/>
      <x:c r="AJI5867" s="25"/>
      <x:c r="AJJ5867" s="25"/>
      <x:c r="AJK5867" s="25"/>
      <x:c r="AJL5867" s="25"/>
      <x:c r="AJM5867" s="25"/>
      <x:c r="AJN5867" s="25"/>
      <x:c r="AJO5867" s="25"/>
      <x:c r="AJP5867" s="25"/>
      <x:c r="AJQ5867" s="25"/>
      <x:c r="AJR5867" s="25"/>
      <x:c r="AJS5867" s="25"/>
      <x:c r="AJT5867" s="25"/>
      <x:c r="AJU5867" s="25"/>
      <x:c r="AJV5867" s="25"/>
      <x:c r="AJW5867" s="25"/>
      <x:c r="AJX5867" s="25"/>
      <x:c r="AJY5867" s="25"/>
      <x:c r="AJZ5867" s="25"/>
      <x:c r="AKA5867" s="25"/>
      <x:c r="AKB5867" s="25"/>
      <x:c r="AKC5867" s="25"/>
      <x:c r="AKD5867" s="25"/>
      <x:c r="AKE5867" s="25"/>
      <x:c r="AKF5867" s="25"/>
      <x:c r="AKG5867" s="25"/>
      <x:c r="AKH5867" s="25"/>
      <x:c r="AKI5867" s="25"/>
      <x:c r="AKJ5867" s="25"/>
      <x:c r="AKK5867" s="25"/>
      <x:c r="AKL5867" s="25"/>
      <x:c r="AKM5867" s="25"/>
      <x:c r="AKN5867" s="25"/>
      <x:c r="AKO5867" s="25"/>
      <x:c r="AKP5867" s="25"/>
      <x:c r="AKQ5867" s="25"/>
      <x:c r="AKR5867" s="25"/>
      <x:c r="AKS5867" s="25"/>
      <x:c r="AKT5867" s="25"/>
      <x:c r="AKU5867" s="25"/>
      <x:c r="AKV5867" s="25"/>
      <x:c r="AKW5867" s="25"/>
      <x:c r="AKX5867" s="25"/>
      <x:c r="AKY5867" s="25"/>
      <x:c r="AKZ5867" s="25"/>
      <x:c r="ALA5867" s="25"/>
      <x:c r="ALB5867" s="25"/>
      <x:c r="ALC5867" s="25"/>
      <x:c r="ALD5867" s="25"/>
      <x:c r="ALE5867" s="25"/>
      <x:c r="ALF5867" s="25"/>
      <x:c r="ALG5867" s="25"/>
      <x:c r="ALH5867" s="25"/>
      <x:c r="ALI5867" s="25"/>
      <x:c r="ALJ5867" s="25"/>
      <x:c r="ALK5867" s="25"/>
      <x:c r="ALL5867" s="25"/>
      <x:c r="ALM5867" s="25"/>
      <x:c r="ALN5867" s="25"/>
      <x:c r="ALO5867" s="25"/>
      <x:c r="ALP5867" s="25"/>
      <x:c r="ALQ5867" s="25"/>
      <x:c r="ALR5867" s="25"/>
      <x:c r="ALS5867" s="25"/>
      <x:c r="ALT5867" s="25"/>
      <x:c r="ALU5867" s="25"/>
      <x:c r="ALV5867" s="25"/>
      <x:c r="ALW5867" s="25"/>
      <x:c r="ALX5867" s="25"/>
      <x:c r="ALY5867" s="25"/>
      <x:c r="ALZ5867" s="25"/>
      <x:c r="AMA5867" s="25"/>
      <x:c r="AMB5867" s="25"/>
      <x:c r="AMC5867" s="25"/>
      <x:c r="AMD5867" s="25"/>
      <x:c r="AME5867" s="25"/>
      <x:c r="AMF5867" s="25"/>
      <x:c r="AMG5867" s="25"/>
      <x:c r="AMH5867" s="25"/>
      <x:c r="AMI5867" s="25"/>
      <x:c r="AMJ5867" s="25"/>
      <x:c r="AMK5867" s="25"/>
      <x:c r="AML5867" s="25"/>
      <x:c r="AMM5867" s="25"/>
      <x:c r="AMN5867" s="25"/>
      <x:c r="AMO5867" s="25"/>
      <x:c r="AMP5867" s="25"/>
      <x:c r="AMQ5867" s="25"/>
      <x:c r="AMR5867" s="25"/>
      <x:c r="AMS5867" s="25"/>
      <x:c r="AMT5867" s="25"/>
      <x:c r="AMU5867" s="25"/>
      <x:c r="AMV5867" s="25"/>
      <x:c r="AMW5867" s="25"/>
      <x:c r="AMX5867" s="25"/>
      <x:c r="AMY5867" s="25"/>
      <x:c r="AMZ5867" s="25"/>
      <x:c r="ANA5867" s="25"/>
      <x:c r="ANB5867" s="25"/>
      <x:c r="ANC5867" s="25"/>
      <x:c r="AND5867" s="25"/>
      <x:c r="ANE5867" s="25"/>
      <x:c r="ANF5867" s="25"/>
      <x:c r="ANG5867" s="25"/>
      <x:c r="ANH5867" s="25"/>
      <x:c r="ANI5867" s="25"/>
      <x:c r="ANJ5867" s="25"/>
      <x:c r="ANK5867" s="25"/>
      <x:c r="ANL5867" s="25"/>
      <x:c r="ANM5867" s="25"/>
      <x:c r="ANN5867" s="25"/>
      <x:c r="ANO5867" s="25"/>
      <x:c r="ANP5867" s="25"/>
      <x:c r="ANQ5867" s="25"/>
      <x:c r="ANR5867" s="25"/>
      <x:c r="ANS5867" s="25"/>
      <x:c r="ANT5867" s="25"/>
      <x:c r="ANU5867" s="25"/>
      <x:c r="ANV5867" s="25"/>
      <x:c r="ANW5867" s="25"/>
      <x:c r="ANX5867" s="25"/>
      <x:c r="ANY5867" s="25"/>
      <x:c r="ANZ5867" s="25"/>
      <x:c r="AOA5867" s="25"/>
      <x:c r="AOB5867" s="25"/>
      <x:c r="AOC5867" s="25"/>
      <x:c r="AOD5867" s="25"/>
      <x:c r="AOE5867" s="25"/>
      <x:c r="AOF5867" s="25"/>
      <x:c r="AOG5867" s="25"/>
      <x:c r="AOH5867" s="25"/>
      <x:c r="AOI5867" s="25"/>
      <x:c r="AOJ5867" s="25"/>
      <x:c r="AOK5867" s="25"/>
      <x:c r="AOL5867" s="25"/>
      <x:c r="AOM5867" s="25"/>
      <x:c r="AON5867" s="25"/>
      <x:c r="AOO5867" s="25"/>
      <x:c r="AOP5867" s="25"/>
      <x:c r="AOQ5867" s="25"/>
      <x:c r="AOR5867" s="25"/>
      <x:c r="AOS5867" s="25"/>
      <x:c r="AOT5867" s="25"/>
      <x:c r="AOU5867" s="25"/>
      <x:c r="AOV5867" s="25"/>
      <x:c r="AOW5867" s="25"/>
      <x:c r="AOX5867" s="25"/>
      <x:c r="AOY5867" s="25"/>
      <x:c r="AOZ5867" s="25"/>
      <x:c r="APA5867" s="25"/>
      <x:c r="APB5867" s="25"/>
      <x:c r="APC5867" s="25"/>
      <x:c r="APD5867" s="25"/>
      <x:c r="APE5867" s="25"/>
      <x:c r="APF5867" s="25"/>
      <x:c r="APG5867" s="25"/>
      <x:c r="APH5867" s="25"/>
      <x:c r="API5867" s="25"/>
      <x:c r="APJ5867" s="25"/>
      <x:c r="APK5867" s="25"/>
      <x:c r="APL5867" s="25"/>
      <x:c r="APM5867" s="25"/>
      <x:c r="APN5867" s="25"/>
      <x:c r="APO5867" s="25"/>
      <x:c r="APP5867" s="25"/>
      <x:c r="APQ5867" s="25"/>
      <x:c r="APR5867" s="25"/>
      <x:c r="APS5867" s="25"/>
      <x:c r="APT5867" s="25"/>
      <x:c r="APU5867" s="25"/>
      <x:c r="APV5867" s="25"/>
      <x:c r="APW5867" s="25"/>
      <x:c r="APX5867" s="25"/>
      <x:c r="APY5867" s="25"/>
      <x:c r="APZ5867" s="25"/>
      <x:c r="AQA5867" s="25"/>
      <x:c r="AQB5867" s="25"/>
      <x:c r="AQC5867" s="25"/>
      <x:c r="AQD5867" s="25"/>
      <x:c r="AQE5867" s="25"/>
      <x:c r="AQF5867" s="25"/>
      <x:c r="AQG5867" s="25"/>
      <x:c r="AQH5867" s="25"/>
      <x:c r="AQI5867" s="25"/>
      <x:c r="AQJ5867" s="25"/>
      <x:c r="AQK5867" s="25"/>
      <x:c r="AQL5867" s="25"/>
      <x:c r="AQM5867" s="25"/>
      <x:c r="AQN5867" s="25"/>
      <x:c r="AQO5867" s="25"/>
      <x:c r="AQP5867" s="25"/>
      <x:c r="AQQ5867" s="25"/>
      <x:c r="AQR5867" s="25"/>
      <x:c r="AQS5867" s="25"/>
      <x:c r="AQT5867" s="25"/>
      <x:c r="AQU5867" s="25"/>
      <x:c r="AQV5867" s="25"/>
      <x:c r="AQW5867" s="25"/>
      <x:c r="AQX5867" s="25"/>
      <x:c r="AQY5867" s="25"/>
      <x:c r="AQZ5867" s="25"/>
      <x:c r="ARA5867" s="25"/>
      <x:c r="ARB5867" s="25"/>
      <x:c r="ARC5867" s="25"/>
      <x:c r="ARD5867" s="25"/>
      <x:c r="ARE5867" s="25"/>
      <x:c r="ARF5867" s="25"/>
      <x:c r="ARG5867" s="25"/>
      <x:c r="ARH5867" s="25"/>
      <x:c r="ARI5867" s="25"/>
      <x:c r="ARJ5867" s="25"/>
      <x:c r="ARK5867" s="25"/>
      <x:c r="ARL5867" s="25"/>
      <x:c r="ARM5867" s="25"/>
      <x:c r="ARN5867" s="25"/>
      <x:c r="ARO5867" s="25"/>
      <x:c r="ARP5867" s="25"/>
      <x:c r="ARQ5867" s="25"/>
      <x:c r="ARR5867" s="25"/>
      <x:c r="ARS5867" s="25"/>
      <x:c r="ART5867" s="25"/>
      <x:c r="ARU5867" s="25"/>
      <x:c r="ARV5867" s="25"/>
      <x:c r="ARW5867" s="25"/>
      <x:c r="ARX5867" s="25"/>
      <x:c r="ARY5867" s="25"/>
      <x:c r="ARZ5867" s="25"/>
      <x:c r="ASA5867" s="25"/>
      <x:c r="ASB5867" s="25"/>
      <x:c r="ASC5867" s="25"/>
      <x:c r="ASD5867" s="25"/>
      <x:c r="ASE5867" s="25"/>
      <x:c r="ASF5867" s="25"/>
      <x:c r="ASG5867" s="25"/>
      <x:c r="ASH5867" s="25"/>
      <x:c r="ASI5867" s="25"/>
      <x:c r="ASJ5867" s="25"/>
      <x:c r="ASK5867" s="25"/>
      <x:c r="ASL5867" s="25"/>
      <x:c r="ASM5867" s="25"/>
      <x:c r="ASN5867" s="25"/>
      <x:c r="ASO5867" s="25"/>
      <x:c r="ASP5867" s="25"/>
      <x:c r="ASQ5867" s="25"/>
      <x:c r="ASR5867" s="25"/>
      <x:c r="ASS5867" s="25"/>
      <x:c r="AST5867" s="25"/>
      <x:c r="ASU5867" s="25"/>
      <x:c r="ASV5867" s="25"/>
      <x:c r="ASW5867" s="25"/>
      <x:c r="ASX5867" s="25"/>
      <x:c r="ASY5867" s="25"/>
      <x:c r="ASZ5867" s="25"/>
      <x:c r="ATA5867" s="25"/>
      <x:c r="ATB5867" s="25"/>
      <x:c r="ATC5867" s="25"/>
      <x:c r="ATD5867" s="25"/>
      <x:c r="ATE5867" s="25"/>
      <x:c r="ATF5867" s="25"/>
      <x:c r="ATG5867" s="25"/>
      <x:c r="ATH5867" s="25"/>
      <x:c r="ATI5867" s="25"/>
      <x:c r="ATJ5867" s="25"/>
      <x:c r="ATK5867" s="25"/>
      <x:c r="ATL5867" s="25"/>
      <x:c r="ATM5867" s="25"/>
      <x:c r="ATN5867" s="25"/>
      <x:c r="ATO5867" s="25"/>
      <x:c r="ATP5867" s="25"/>
      <x:c r="ATQ5867" s="25"/>
      <x:c r="ATR5867" s="25"/>
      <x:c r="ATS5867" s="25"/>
      <x:c r="ATT5867" s="25"/>
      <x:c r="ATU5867" s="25"/>
      <x:c r="ATV5867" s="25"/>
      <x:c r="ATW5867" s="25"/>
      <x:c r="ATX5867" s="25"/>
      <x:c r="ATY5867" s="25"/>
      <x:c r="ATZ5867" s="25"/>
      <x:c r="AUA5867" s="25"/>
      <x:c r="AUB5867" s="25"/>
      <x:c r="AUC5867" s="25"/>
      <x:c r="AUD5867" s="25"/>
      <x:c r="AUE5867" s="25"/>
      <x:c r="AUF5867" s="25"/>
      <x:c r="AUG5867" s="25"/>
      <x:c r="AUH5867" s="25"/>
      <x:c r="AUI5867" s="25"/>
      <x:c r="AUJ5867" s="25"/>
      <x:c r="AUK5867" s="25"/>
      <x:c r="AUL5867" s="25"/>
      <x:c r="AUM5867" s="25"/>
      <x:c r="AUN5867" s="25"/>
      <x:c r="AUO5867" s="25"/>
      <x:c r="AUP5867" s="25"/>
      <x:c r="AUQ5867" s="25"/>
      <x:c r="AUR5867" s="25"/>
      <x:c r="AUS5867" s="25"/>
      <x:c r="AUT5867" s="25"/>
      <x:c r="AUU5867" s="25"/>
      <x:c r="AUV5867" s="25"/>
      <x:c r="AUW5867" s="25"/>
      <x:c r="AUX5867" s="25"/>
      <x:c r="AUY5867" s="25"/>
      <x:c r="AUZ5867" s="25"/>
      <x:c r="AVA5867" s="25"/>
      <x:c r="AVB5867" s="25"/>
      <x:c r="AVC5867" s="25"/>
      <x:c r="AVD5867" s="25"/>
      <x:c r="AVE5867" s="25"/>
      <x:c r="AVF5867" s="25"/>
      <x:c r="AVG5867" s="25"/>
      <x:c r="AVH5867" s="25"/>
      <x:c r="AVI5867" s="25"/>
      <x:c r="AVJ5867" s="25"/>
      <x:c r="AVK5867" s="25"/>
      <x:c r="AVL5867" s="25"/>
      <x:c r="AVM5867" s="25"/>
      <x:c r="AVN5867" s="25"/>
      <x:c r="AVO5867" s="25"/>
      <x:c r="AVP5867" s="25"/>
      <x:c r="AVQ5867" s="25"/>
      <x:c r="AVR5867" s="25"/>
      <x:c r="AVS5867" s="25"/>
      <x:c r="AVT5867" s="25"/>
      <x:c r="AVU5867" s="25"/>
      <x:c r="AVV5867" s="25"/>
      <x:c r="AVW5867" s="25"/>
      <x:c r="AVX5867" s="25"/>
      <x:c r="AVY5867" s="25"/>
      <x:c r="AVZ5867" s="25"/>
      <x:c r="AWA5867" s="25"/>
      <x:c r="AWB5867" s="25"/>
      <x:c r="AWC5867" s="25"/>
      <x:c r="AWD5867" s="25"/>
      <x:c r="AWE5867" s="25"/>
      <x:c r="AWF5867" s="25"/>
      <x:c r="AWG5867" s="25"/>
      <x:c r="AWH5867" s="25"/>
      <x:c r="AWI5867" s="25"/>
      <x:c r="AWJ5867" s="25"/>
      <x:c r="AWK5867" s="25"/>
      <x:c r="AWL5867" s="25"/>
      <x:c r="AWM5867" s="25"/>
      <x:c r="AWN5867" s="25"/>
      <x:c r="AWO5867" s="25"/>
      <x:c r="AWP5867" s="25"/>
      <x:c r="AWQ5867" s="25"/>
      <x:c r="AWR5867" s="25"/>
      <x:c r="AWS5867" s="25"/>
      <x:c r="AWT5867" s="25"/>
      <x:c r="AWU5867" s="25"/>
      <x:c r="AWV5867" s="25"/>
      <x:c r="AWW5867" s="25"/>
      <x:c r="AWX5867" s="25"/>
      <x:c r="AWY5867" s="25"/>
      <x:c r="AWZ5867" s="25"/>
      <x:c r="AXA5867" s="25"/>
      <x:c r="AXB5867" s="25"/>
      <x:c r="AXC5867" s="25"/>
      <x:c r="AXD5867" s="25"/>
      <x:c r="AXE5867" s="25"/>
      <x:c r="AXF5867" s="25"/>
      <x:c r="AXG5867" s="25"/>
      <x:c r="AXH5867" s="25"/>
      <x:c r="AXI5867" s="25"/>
      <x:c r="AXJ5867" s="25"/>
      <x:c r="AXK5867" s="25"/>
      <x:c r="AXL5867" s="25"/>
      <x:c r="AXM5867" s="25"/>
      <x:c r="AXN5867" s="25"/>
      <x:c r="AXO5867" s="25"/>
      <x:c r="AXP5867" s="25"/>
      <x:c r="AXQ5867" s="25"/>
      <x:c r="AXR5867" s="25"/>
      <x:c r="AXS5867" s="25"/>
      <x:c r="AXT5867" s="25"/>
      <x:c r="AXU5867" s="25"/>
      <x:c r="AXV5867" s="25"/>
      <x:c r="AXW5867" s="25"/>
      <x:c r="AXX5867" s="25"/>
      <x:c r="AXY5867" s="25"/>
      <x:c r="AXZ5867" s="25"/>
      <x:c r="AYA5867" s="25"/>
      <x:c r="AYB5867" s="25"/>
      <x:c r="AYC5867" s="25"/>
      <x:c r="AYD5867" s="25"/>
      <x:c r="AYE5867" s="25"/>
      <x:c r="AYF5867" s="25"/>
      <x:c r="AYG5867" s="25"/>
      <x:c r="AYH5867" s="25"/>
      <x:c r="AYI5867" s="25"/>
      <x:c r="AYJ5867" s="25"/>
      <x:c r="AYK5867" s="25"/>
      <x:c r="AYL5867" s="25"/>
      <x:c r="AYM5867" s="25"/>
      <x:c r="AYN5867" s="25"/>
      <x:c r="AYO5867" s="25"/>
      <x:c r="AYP5867" s="25"/>
      <x:c r="AYQ5867" s="25"/>
      <x:c r="AYR5867" s="25"/>
      <x:c r="AYS5867" s="25"/>
      <x:c r="AYT5867" s="25"/>
      <x:c r="AYU5867" s="25"/>
      <x:c r="AYV5867" s="25"/>
      <x:c r="AYW5867" s="25"/>
      <x:c r="AYX5867" s="25"/>
      <x:c r="AYY5867" s="25"/>
      <x:c r="AYZ5867" s="25"/>
      <x:c r="AZA5867" s="25"/>
      <x:c r="AZB5867" s="25"/>
      <x:c r="AZC5867" s="25"/>
      <x:c r="AZD5867" s="25"/>
      <x:c r="AZE5867" s="25"/>
      <x:c r="AZF5867" s="25"/>
      <x:c r="AZG5867" s="25"/>
      <x:c r="AZH5867" s="25"/>
      <x:c r="AZI5867" s="25"/>
      <x:c r="AZJ5867" s="25"/>
      <x:c r="AZK5867" s="25"/>
      <x:c r="AZL5867" s="25"/>
      <x:c r="AZM5867" s="25"/>
      <x:c r="AZN5867" s="25"/>
      <x:c r="AZO5867" s="25"/>
      <x:c r="AZP5867" s="25"/>
      <x:c r="AZQ5867" s="25"/>
      <x:c r="AZR5867" s="25"/>
      <x:c r="AZS5867" s="25"/>
      <x:c r="AZT5867" s="25"/>
      <x:c r="AZU5867" s="25"/>
      <x:c r="AZV5867" s="25"/>
      <x:c r="AZW5867" s="25"/>
      <x:c r="AZX5867" s="25"/>
      <x:c r="AZY5867" s="25"/>
      <x:c r="AZZ5867" s="25"/>
      <x:c r="BAA5867" s="25"/>
      <x:c r="BAB5867" s="25"/>
      <x:c r="BAC5867" s="25"/>
      <x:c r="BAD5867" s="25"/>
      <x:c r="BAE5867" s="25"/>
      <x:c r="BAF5867" s="25"/>
      <x:c r="BAG5867" s="25"/>
      <x:c r="BAH5867" s="25"/>
      <x:c r="BAI5867" s="25"/>
      <x:c r="BAJ5867" s="25"/>
      <x:c r="BAK5867" s="25"/>
      <x:c r="BAL5867" s="25"/>
      <x:c r="BAM5867" s="25"/>
      <x:c r="BAN5867" s="25"/>
      <x:c r="BAO5867" s="25"/>
      <x:c r="BAP5867" s="25"/>
      <x:c r="BAQ5867" s="25"/>
      <x:c r="BAR5867" s="25"/>
      <x:c r="BAS5867" s="25"/>
      <x:c r="BAT5867" s="25"/>
      <x:c r="BAU5867" s="25"/>
      <x:c r="BAV5867" s="25"/>
      <x:c r="BAW5867" s="25"/>
      <x:c r="BAX5867" s="25"/>
      <x:c r="BAY5867" s="25"/>
      <x:c r="BAZ5867" s="25"/>
      <x:c r="BBA5867" s="25"/>
      <x:c r="BBB5867" s="25"/>
      <x:c r="BBC5867" s="25"/>
      <x:c r="BBD5867" s="25"/>
      <x:c r="BBE5867" s="25"/>
      <x:c r="BBF5867" s="25"/>
      <x:c r="BBG5867" s="25"/>
      <x:c r="BBH5867" s="25"/>
      <x:c r="BBI5867" s="25"/>
      <x:c r="BBJ5867" s="25"/>
      <x:c r="BBK5867" s="25"/>
      <x:c r="BBL5867" s="25"/>
      <x:c r="BBM5867" s="25"/>
      <x:c r="BBN5867" s="25"/>
      <x:c r="BBO5867" s="25"/>
      <x:c r="BBP5867" s="25"/>
      <x:c r="BBQ5867" s="25"/>
      <x:c r="BBR5867" s="25"/>
      <x:c r="BBS5867" s="25"/>
      <x:c r="BBT5867" s="25"/>
      <x:c r="BBU5867" s="25"/>
      <x:c r="BBV5867" s="25"/>
      <x:c r="BBW5867" s="25"/>
      <x:c r="BBX5867" s="25"/>
      <x:c r="BBY5867" s="25"/>
      <x:c r="BBZ5867" s="25"/>
      <x:c r="BCA5867" s="25"/>
      <x:c r="BCB5867" s="25"/>
      <x:c r="BCC5867" s="25"/>
      <x:c r="BCD5867" s="25"/>
      <x:c r="BCE5867" s="25"/>
      <x:c r="BCF5867" s="25"/>
      <x:c r="BCG5867" s="25"/>
      <x:c r="BCH5867" s="25"/>
      <x:c r="BCI5867" s="25"/>
      <x:c r="BCJ5867" s="25"/>
      <x:c r="BCK5867" s="25"/>
      <x:c r="BCL5867" s="25"/>
      <x:c r="BCM5867" s="25"/>
      <x:c r="BCN5867" s="25"/>
      <x:c r="BCO5867" s="25"/>
      <x:c r="BCP5867" s="25"/>
      <x:c r="BCQ5867" s="25"/>
      <x:c r="BCR5867" s="25"/>
      <x:c r="BCS5867" s="25"/>
      <x:c r="BCT5867" s="25"/>
      <x:c r="BCU5867" s="25"/>
      <x:c r="BCV5867" s="25"/>
      <x:c r="BCW5867" s="25"/>
      <x:c r="BCX5867" s="25"/>
      <x:c r="BCY5867" s="25"/>
      <x:c r="BCZ5867" s="25"/>
      <x:c r="BDA5867" s="25"/>
      <x:c r="BDB5867" s="25"/>
      <x:c r="BDC5867" s="25"/>
      <x:c r="BDD5867" s="25"/>
      <x:c r="BDE5867" s="25"/>
      <x:c r="BDF5867" s="25"/>
      <x:c r="BDG5867" s="25"/>
      <x:c r="BDH5867" s="25"/>
      <x:c r="BDI5867" s="25"/>
      <x:c r="BDJ5867" s="25"/>
      <x:c r="BDK5867" s="25"/>
      <x:c r="BDL5867" s="25"/>
      <x:c r="BDM5867" s="25"/>
      <x:c r="BDN5867" s="25"/>
      <x:c r="BDO5867" s="25"/>
      <x:c r="BDP5867" s="25"/>
      <x:c r="BDQ5867" s="25"/>
      <x:c r="BDR5867" s="25"/>
      <x:c r="BDS5867" s="25"/>
      <x:c r="BDT5867" s="25"/>
      <x:c r="BDU5867" s="25"/>
      <x:c r="BDV5867" s="25"/>
      <x:c r="BDW5867" s="25"/>
      <x:c r="BDX5867" s="25"/>
      <x:c r="BDY5867" s="25"/>
      <x:c r="BDZ5867" s="25"/>
      <x:c r="BEA5867" s="25"/>
      <x:c r="BEB5867" s="25"/>
      <x:c r="BEC5867" s="25"/>
      <x:c r="BED5867" s="25"/>
      <x:c r="BEE5867" s="25"/>
      <x:c r="BEF5867" s="25"/>
      <x:c r="BEG5867" s="25"/>
      <x:c r="BEH5867" s="25"/>
      <x:c r="BEI5867" s="25"/>
      <x:c r="BEJ5867" s="25"/>
      <x:c r="BEK5867" s="25"/>
      <x:c r="BEL5867" s="25"/>
      <x:c r="BEM5867" s="25"/>
      <x:c r="BEN5867" s="25"/>
      <x:c r="BEO5867" s="25"/>
      <x:c r="BEP5867" s="25"/>
      <x:c r="BEQ5867" s="25"/>
      <x:c r="BER5867" s="25"/>
      <x:c r="BES5867" s="25"/>
      <x:c r="BET5867" s="25"/>
      <x:c r="BEU5867" s="25"/>
      <x:c r="BEV5867" s="25"/>
      <x:c r="BEW5867" s="25"/>
      <x:c r="BEX5867" s="25"/>
      <x:c r="BEY5867" s="25"/>
      <x:c r="BEZ5867" s="25"/>
      <x:c r="BFA5867" s="25"/>
      <x:c r="BFB5867" s="25"/>
      <x:c r="BFC5867" s="25"/>
      <x:c r="BFD5867" s="25"/>
      <x:c r="BFE5867" s="25"/>
      <x:c r="BFF5867" s="25"/>
      <x:c r="BFG5867" s="25"/>
      <x:c r="BFH5867" s="25"/>
      <x:c r="BFI5867" s="25"/>
      <x:c r="BFJ5867" s="25"/>
      <x:c r="BFK5867" s="25"/>
      <x:c r="BFL5867" s="25"/>
      <x:c r="BFM5867" s="25"/>
      <x:c r="BFN5867" s="25"/>
      <x:c r="BFO5867" s="25"/>
      <x:c r="BFP5867" s="25"/>
      <x:c r="BFQ5867" s="25"/>
      <x:c r="BFR5867" s="25"/>
      <x:c r="BFS5867" s="25"/>
      <x:c r="BFT5867" s="25"/>
      <x:c r="BFU5867" s="25"/>
      <x:c r="BFV5867" s="25"/>
      <x:c r="BFW5867" s="25"/>
      <x:c r="BFX5867" s="25"/>
      <x:c r="BFY5867" s="25"/>
      <x:c r="BFZ5867" s="25"/>
      <x:c r="BGA5867" s="25"/>
      <x:c r="BGB5867" s="25"/>
      <x:c r="BGC5867" s="25"/>
      <x:c r="BGD5867" s="25"/>
      <x:c r="BGE5867" s="25"/>
      <x:c r="BGF5867" s="25"/>
      <x:c r="BGG5867" s="25"/>
      <x:c r="BGH5867" s="25"/>
      <x:c r="BGI5867" s="25"/>
      <x:c r="BGJ5867" s="25"/>
      <x:c r="BGK5867" s="25"/>
      <x:c r="BGL5867" s="25"/>
      <x:c r="BGM5867" s="25"/>
      <x:c r="BGN5867" s="25"/>
      <x:c r="BGO5867" s="25"/>
      <x:c r="BGP5867" s="25"/>
      <x:c r="BGQ5867" s="25"/>
      <x:c r="BGR5867" s="25"/>
      <x:c r="BGS5867" s="25"/>
      <x:c r="BGT5867" s="25"/>
      <x:c r="BGU5867" s="25"/>
      <x:c r="BGV5867" s="25"/>
      <x:c r="BGW5867" s="25"/>
      <x:c r="BGX5867" s="25"/>
      <x:c r="BGY5867" s="25"/>
      <x:c r="BGZ5867" s="25"/>
      <x:c r="BHA5867" s="25"/>
      <x:c r="BHB5867" s="25"/>
      <x:c r="BHC5867" s="25"/>
      <x:c r="BHD5867" s="25"/>
      <x:c r="BHE5867" s="25"/>
      <x:c r="BHF5867" s="25"/>
      <x:c r="BHG5867" s="25"/>
      <x:c r="BHH5867" s="25"/>
      <x:c r="BHI5867" s="25"/>
      <x:c r="BHJ5867" s="25"/>
      <x:c r="BHK5867" s="25"/>
      <x:c r="BHL5867" s="25"/>
      <x:c r="BHM5867" s="25"/>
      <x:c r="BHN5867" s="25"/>
      <x:c r="BHO5867" s="25"/>
      <x:c r="BHP5867" s="25"/>
      <x:c r="BHQ5867" s="25"/>
      <x:c r="BHR5867" s="25"/>
      <x:c r="BHS5867" s="25"/>
      <x:c r="BHT5867" s="25"/>
      <x:c r="BHU5867" s="25"/>
      <x:c r="BHV5867" s="25"/>
      <x:c r="BHW5867" s="25"/>
      <x:c r="BHX5867" s="25"/>
      <x:c r="BHY5867" s="25"/>
      <x:c r="BHZ5867" s="25"/>
      <x:c r="BIA5867" s="25"/>
      <x:c r="BIB5867" s="25"/>
      <x:c r="BIC5867" s="25"/>
      <x:c r="BID5867" s="25"/>
      <x:c r="BIE5867" s="25"/>
      <x:c r="BIF5867" s="25"/>
      <x:c r="BIG5867" s="25"/>
      <x:c r="BIH5867" s="25"/>
      <x:c r="BII5867" s="25"/>
      <x:c r="BIJ5867" s="25"/>
      <x:c r="BIK5867" s="25"/>
      <x:c r="BIL5867" s="25"/>
      <x:c r="BIM5867" s="25"/>
      <x:c r="BIN5867" s="25"/>
      <x:c r="BIO5867" s="25"/>
      <x:c r="BIP5867" s="25"/>
      <x:c r="BIQ5867" s="25"/>
      <x:c r="BIR5867" s="25"/>
      <x:c r="BIS5867" s="25"/>
      <x:c r="BIT5867" s="25"/>
      <x:c r="BIU5867" s="25"/>
      <x:c r="BIV5867" s="25"/>
      <x:c r="BIW5867" s="25"/>
      <x:c r="BIX5867" s="25"/>
      <x:c r="BIY5867" s="25"/>
      <x:c r="BIZ5867" s="25"/>
      <x:c r="BJA5867" s="25"/>
      <x:c r="BJB5867" s="25"/>
      <x:c r="BJC5867" s="25"/>
      <x:c r="BJD5867" s="25"/>
      <x:c r="BJE5867" s="25"/>
      <x:c r="BJF5867" s="25"/>
      <x:c r="BJG5867" s="25"/>
      <x:c r="BJH5867" s="25"/>
      <x:c r="BJI5867" s="25"/>
      <x:c r="BJJ5867" s="25"/>
      <x:c r="BJK5867" s="25"/>
      <x:c r="BJL5867" s="25"/>
      <x:c r="BJM5867" s="25"/>
      <x:c r="BJN5867" s="25"/>
      <x:c r="BJO5867" s="25"/>
      <x:c r="BJP5867" s="25"/>
      <x:c r="BJQ5867" s="25"/>
      <x:c r="BJR5867" s="25"/>
      <x:c r="BJS5867" s="25"/>
      <x:c r="BJT5867" s="25"/>
      <x:c r="BJU5867" s="25"/>
      <x:c r="BJV5867" s="25"/>
      <x:c r="BJW5867" s="25"/>
      <x:c r="BJX5867" s="25"/>
      <x:c r="BJY5867" s="25"/>
      <x:c r="BJZ5867" s="25"/>
      <x:c r="BKA5867" s="25"/>
      <x:c r="BKB5867" s="25"/>
      <x:c r="BKC5867" s="25"/>
      <x:c r="BKD5867" s="25"/>
      <x:c r="BKE5867" s="25"/>
      <x:c r="BKF5867" s="25"/>
      <x:c r="BKG5867" s="25"/>
      <x:c r="BKH5867" s="25"/>
      <x:c r="BKI5867" s="25"/>
      <x:c r="BKJ5867" s="25"/>
      <x:c r="BKK5867" s="25"/>
      <x:c r="BKL5867" s="25"/>
      <x:c r="BKM5867" s="25"/>
      <x:c r="BKN5867" s="25"/>
      <x:c r="BKO5867" s="25"/>
      <x:c r="BKP5867" s="25"/>
      <x:c r="BKQ5867" s="25"/>
      <x:c r="BKR5867" s="25"/>
      <x:c r="BKS5867" s="25"/>
      <x:c r="BKT5867" s="25"/>
      <x:c r="BKU5867" s="25"/>
      <x:c r="BKV5867" s="25"/>
      <x:c r="BKW5867" s="25"/>
      <x:c r="BKX5867" s="25"/>
      <x:c r="BKY5867" s="25"/>
      <x:c r="BKZ5867" s="25"/>
      <x:c r="BLA5867" s="25"/>
      <x:c r="BLB5867" s="25"/>
      <x:c r="BLC5867" s="25"/>
      <x:c r="BLD5867" s="25"/>
      <x:c r="BLE5867" s="25"/>
      <x:c r="BLF5867" s="25"/>
      <x:c r="BLG5867" s="25"/>
      <x:c r="BLH5867" s="25"/>
      <x:c r="BLI5867" s="25"/>
      <x:c r="BLJ5867" s="25"/>
      <x:c r="BLK5867" s="25"/>
      <x:c r="BLL5867" s="25"/>
      <x:c r="BLM5867" s="25"/>
      <x:c r="BLN5867" s="25"/>
      <x:c r="BLO5867" s="25"/>
      <x:c r="BLP5867" s="25"/>
      <x:c r="BLQ5867" s="25"/>
      <x:c r="BLR5867" s="25"/>
      <x:c r="BLS5867" s="25"/>
      <x:c r="BLT5867" s="25"/>
      <x:c r="BLU5867" s="25"/>
      <x:c r="BLV5867" s="25"/>
      <x:c r="BLW5867" s="25"/>
      <x:c r="BLX5867" s="25"/>
      <x:c r="BLY5867" s="25"/>
      <x:c r="BLZ5867" s="25"/>
      <x:c r="BMA5867" s="25"/>
      <x:c r="BMB5867" s="25"/>
      <x:c r="BMC5867" s="25"/>
      <x:c r="BMD5867" s="25"/>
      <x:c r="BME5867" s="25"/>
      <x:c r="BMF5867" s="25"/>
      <x:c r="BMG5867" s="25"/>
      <x:c r="BMH5867" s="25"/>
      <x:c r="BMI5867" s="25"/>
      <x:c r="BMJ5867" s="25"/>
      <x:c r="BMK5867" s="25"/>
      <x:c r="BML5867" s="25"/>
      <x:c r="BMM5867" s="25"/>
      <x:c r="BMN5867" s="25"/>
      <x:c r="BMO5867" s="25"/>
      <x:c r="BMP5867" s="25"/>
      <x:c r="BMQ5867" s="25"/>
      <x:c r="BMR5867" s="25"/>
      <x:c r="BMS5867" s="25"/>
      <x:c r="BMT5867" s="25"/>
      <x:c r="BMU5867" s="25"/>
      <x:c r="BMV5867" s="25"/>
      <x:c r="BMW5867" s="25"/>
      <x:c r="BMX5867" s="25"/>
      <x:c r="BMY5867" s="25"/>
      <x:c r="BMZ5867" s="25"/>
      <x:c r="BNA5867" s="25"/>
      <x:c r="BNB5867" s="25"/>
      <x:c r="BNC5867" s="25"/>
      <x:c r="BND5867" s="25"/>
      <x:c r="BNE5867" s="25"/>
      <x:c r="BNF5867" s="25"/>
      <x:c r="BNG5867" s="25"/>
      <x:c r="BNH5867" s="25"/>
      <x:c r="BNI5867" s="25"/>
      <x:c r="BNJ5867" s="25"/>
      <x:c r="BNK5867" s="25"/>
      <x:c r="BNL5867" s="25"/>
      <x:c r="BNM5867" s="25"/>
      <x:c r="BNN5867" s="25"/>
      <x:c r="BNO5867" s="25"/>
      <x:c r="BNP5867" s="25"/>
      <x:c r="BNQ5867" s="25"/>
      <x:c r="BNR5867" s="25"/>
      <x:c r="BNS5867" s="25"/>
      <x:c r="BNT5867" s="25"/>
      <x:c r="BNU5867" s="25"/>
      <x:c r="BNV5867" s="25"/>
      <x:c r="BNW5867" s="25"/>
      <x:c r="BNX5867" s="25"/>
      <x:c r="BNY5867" s="25"/>
      <x:c r="BNZ5867" s="25"/>
      <x:c r="BOA5867" s="25"/>
      <x:c r="BOB5867" s="25"/>
      <x:c r="BOC5867" s="25"/>
      <x:c r="BOD5867" s="25"/>
      <x:c r="BOE5867" s="25"/>
      <x:c r="BOF5867" s="25"/>
      <x:c r="BOG5867" s="25"/>
      <x:c r="BOH5867" s="25"/>
      <x:c r="BOI5867" s="25"/>
      <x:c r="BOJ5867" s="25"/>
      <x:c r="BOK5867" s="25"/>
      <x:c r="BOL5867" s="25"/>
      <x:c r="BOM5867" s="25"/>
      <x:c r="BON5867" s="25"/>
      <x:c r="BOO5867" s="25"/>
      <x:c r="BOP5867" s="25"/>
      <x:c r="BOQ5867" s="25"/>
      <x:c r="BOR5867" s="25"/>
      <x:c r="BOS5867" s="25"/>
      <x:c r="BOT5867" s="25"/>
      <x:c r="BOU5867" s="25"/>
      <x:c r="BOV5867" s="25"/>
      <x:c r="BOW5867" s="25"/>
      <x:c r="BOX5867" s="25"/>
      <x:c r="BOY5867" s="25"/>
      <x:c r="BOZ5867" s="25"/>
      <x:c r="BPA5867" s="25"/>
      <x:c r="BPB5867" s="25"/>
      <x:c r="BPC5867" s="25"/>
      <x:c r="BPD5867" s="25"/>
      <x:c r="BPE5867" s="25"/>
      <x:c r="BPF5867" s="25"/>
      <x:c r="BPG5867" s="25"/>
      <x:c r="BPH5867" s="25"/>
      <x:c r="BPI5867" s="25"/>
      <x:c r="BPJ5867" s="25"/>
      <x:c r="BPK5867" s="25"/>
      <x:c r="BPL5867" s="25"/>
      <x:c r="BPM5867" s="25"/>
      <x:c r="BPN5867" s="25"/>
      <x:c r="BPO5867" s="25"/>
      <x:c r="BPP5867" s="25"/>
      <x:c r="BPQ5867" s="25"/>
      <x:c r="BPR5867" s="25"/>
      <x:c r="BPS5867" s="25"/>
      <x:c r="BPT5867" s="25"/>
      <x:c r="BPU5867" s="25"/>
      <x:c r="BPV5867" s="25"/>
      <x:c r="BPW5867" s="25"/>
      <x:c r="BPX5867" s="25"/>
      <x:c r="BPY5867" s="25"/>
      <x:c r="BPZ5867" s="25"/>
      <x:c r="BQA5867" s="25"/>
      <x:c r="BQB5867" s="25"/>
      <x:c r="BQC5867" s="25"/>
      <x:c r="BQD5867" s="25"/>
      <x:c r="BQE5867" s="25"/>
      <x:c r="BQF5867" s="25"/>
      <x:c r="BQG5867" s="25"/>
      <x:c r="BQH5867" s="25"/>
      <x:c r="BQI5867" s="25"/>
      <x:c r="BQJ5867" s="25"/>
      <x:c r="BQK5867" s="25"/>
      <x:c r="BQL5867" s="25"/>
      <x:c r="BQM5867" s="25"/>
      <x:c r="BQN5867" s="25"/>
      <x:c r="BQO5867" s="25"/>
      <x:c r="BQP5867" s="25"/>
      <x:c r="BQQ5867" s="25"/>
      <x:c r="BQR5867" s="25"/>
      <x:c r="BQS5867" s="25"/>
      <x:c r="BQT5867" s="25"/>
      <x:c r="BQU5867" s="25"/>
      <x:c r="BQV5867" s="25"/>
      <x:c r="BQW5867" s="25"/>
      <x:c r="BQX5867" s="25"/>
      <x:c r="BQY5867" s="25"/>
      <x:c r="BQZ5867" s="25"/>
      <x:c r="BRA5867" s="25"/>
      <x:c r="BRB5867" s="25"/>
      <x:c r="BRC5867" s="25"/>
      <x:c r="BRD5867" s="25"/>
      <x:c r="BRE5867" s="25"/>
      <x:c r="BRF5867" s="25"/>
      <x:c r="BRG5867" s="25"/>
      <x:c r="BRH5867" s="25"/>
      <x:c r="BRI5867" s="25"/>
      <x:c r="BRJ5867" s="25"/>
      <x:c r="BRK5867" s="25"/>
      <x:c r="BRL5867" s="25"/>
      <x:c r="BRM5867" s="25"/>
      <x:c r="BRN5867" s="25"/>
      <x:c r="BRO5867" s="25"/>
      <x:c r="BRP5867" s="25"/>
      <x:c r="BRQ5867" s="25"/>
      <x:c r="BRR5867" s="25"/>
      <x:c r="BRS5867" s="25"/>
      <x:c r="BRT5867" s="25"/>
      <x:c r="BRU5867" s="25"/>
      <x:c r="BRV5867" s="25"/>
      <x:c r="BRW5867" s="25"/>
      <x:c r="BRX5867" s="25"/>
      <x:c r="BRY5867" s="25"/>
      <x:c r="BRZ5867" s="25"/>
      <x:c r="BSA5867" s="25"/>
      <x:c r="BSB5867" s="25"/>
      <x:c r="BSC5867" s="25"/>
      <x:c r="BSD5867" s="25"/>
      <x:c r="BSE5867" s="25"/>
      <x:c r="BSF5867" s="25"/>
      <x:c r="BSG5867" s="25"/>
      <x:c r="BSH5867" s="25"/>
      <x:c r="BSI5867" s="25"/>
      <x:c r="BSJ5867" s="25"/>
      <x:c r="BSK5867" s="25"/>
      <x:c r="BSL5867" s="25"/>
      <x:c r="BSM5867" s="25"/>
      <x:c r="BSN5867" s="25"/>
      <x:c r="BSO5867" s="25"/>
      <x:c r="BSP5867" s="25"/>
      <x:c r="BSQ5867" s="25"/>
      <x:c r="BSR5867" s="25"/>
      <x:c r="BSS5867" s="25"/>
      <x:c r="BST5867" s="25"/>
      <x:c r="BSU5867" s="25"/>
      <x:c r="BSV5867" s="25"/>
      <x:c r="BSW5867" s="25"/>
      <x:c r="BSX5867" s="25"/>
      <x:c r="BSY5867" s="25"/>
      <x:c r="BSZ5867" s="25"/>
      <x:c r="BTA5867" s="25"/>
      <x:c r="BTB5867" s="25"/>
      <x:c r="BTC5867" s="25"/>
      <x:c r="BTD5867" s="25"/>
      <x:c r="BTE5867" s="25"/>
      <x:c r="BTF5867" s="25"/>
      <x:c r="BTG5867" s="25"/>
      <x:c r="BTH5867" s="25"/>
      <x:c r="BTI5867" s="25"/>
      <x:c r="BTJ5867" s="25"/>
      <x:c r="BTK5867" s="25"/>
      <x:c r="BTL5867" s="25"/>
      <x:c r="BTM5867" s="25"/>
      <x:c r="BTN5867" s="25"/>
      <x:c r="BTO5867" s="25"/>
      <x:c r="BTP5867" s="25"/>
      <x:c r="BTQ5867" s="25"/>
      <x:c r="BTR5867" s="25"/>
      <x:c r="BTS5867" s="25"/>
      <x:c r="BTT5867" s="25"/>
      <x:c r="BTU5867" s="25"/>
      <x:c r="BTV5867" s="25"/>
      <x:c r="BTW5867" s="25"/>
      <x:c r="BTX5867" s="25"/>
      <x:c r="BTY5867" s="25"/>
      <x:c r="BTZ5867" s="25"/>
      <x:c r="BUA5867" s="25"/>
      <x:c r="BUB5867" s="25"/>
      <x:c r="BUC5867" s="25"/>
      <x:c r="BUD5867" s="25"/>
      <x:c r="BUE5867" s="25"/>
      <x:c r="BUF5867" s="25"/>
      <x:c r="BUG5867" s="25"/>
      <x:c r="BUH5867" s="25"/>
      <x:c r="BUI5867" s="25"/>
      <x:c r="BUJ5867" s="25"/>
      <x:c r="BUK5867" s="25"/>
      <x:c r="BUL5867" s="25"/>
      <x:c r="BUM5867" s="25"/>
      <x:c r="BUN5867" s="25"/>
      <x:c r="BUO5867" s="25"/>
      <x:c r="BUP5867" s="25"/>
      <x:c r="BUQ5867" s="25"/>
      <x:c r="BUR5867" s="25"/>
      <x:c r="BUS5867" s="25"/>
      <x:c r="BUT5867" s="25"/>
      <x:c r="BUU5867" s="25"/>
      <x:c r="BUV5867" s="25"/>
      <x:c r="BUW5867" s="25"/>
      <x:c r="BUX5867" s="25"/>
      <x:c r="BUY5867" s="25"/>
      <x:c r="BUZ5867" s="25"/>
      <x:c r="BVA5867" s="25"/>
      <x:c r="BVB5867" s="25"/>
      <x:c r="BVC5867" s="25"/>
      <x:c r="BVD5867" s="25"/>
      <x:c r="BVE5867" s="25"/>
      <x:c r="BVF5867" s="25"/>
      <x:c r="BVG5867" s="25"/>
      <x:c r="BVH5867" s="25"/>
      <x:c r="BVI5867" s="25"/>
      <x:c r="BVJ5867" s="25"/>
      <x:c r="BVK5867" s="25"/>
      <x:c r="BVL5867" s="25"/>
      <x:c r="BVM5867" s="25"/>
      <x:c r="BVN5867" s="25"/>
      <x:c r="BVO5867" s="25"/>
      <x:c r="BVP5867" s="25"/>
      <x:c r="BVQ5867" s="25"/>
      <x:c r="BVR5867" s="25"/>
      <x:c r="BVS5867" s="25"/>
      <x:c r="BVT5867" s="25"/>
      <x:c r="BVU5867" s="25"/>
      <x:c r="BVV5867" s="25"/>
      <x:c r="BVW5867" s="25"/>
      <x:c r="BVX5867" s="25"/>
      <x:c r="BVY5867" s="25"/>
      <x:c r="BVZ5867" s="25"/>
      <x:c r="BWA5867" s="25"/>
      <x:c r="BWB5867" s="25"/>
      <x:c r="BWC5867" s="25"/>
      <x:c r="BWD5867" s="25"/>
      <x:c r="BWE5867" s="25"/>
      <x:c r="BWF5867" s="25"/>
      <x:c r="BWG5867" s="25"/>
      <x:c r="BWH5867" s="25"/>
      <x:c r="BWI5867" s="25"/>
      <x:c r="BWJ5867" s="25"/>
      <x:c r="BWK5867" s="25"/>
      <x:c r="BWL5867" s="25"/>
      <x:c r="BWM5867" s="25"/>
      <x:c r="BWN5867" s="25"/>
      <x:c r="BWO5867" s="25"/>
      <x:c r="BWP5867" s="25"/>
      <x:c r="BWQ5867" s="25"/>
      <x:c r="BWR5867" s="25"/>
      <x:c r="BWS5867" s="25"/>
      <x:c r="BWT5867" s="25"/>
      <x:c r="BWU5867" s="25"/>
      <x:c r="BWV5867" s="25"/>
      <x:c r="BWW5867" s="25"/>
      <x:c r="BWX5867" s="25"/>
      <x:c r="BWY5867" s="25"/>
      <x:c r="BWZ5867" s="25"/>
      <x:c r="BXA5867" s="25"/>
      <x:c r="BXB5867" s="25"/>
      <x:c r="BXC5867" s="25"/>
      <x:c r="BXD5867" s="25"/>
      <x:c r="BXE5867" s="25"/>
      <x:c r="BXF5867" s="25"/>
      <x:c r="BXG5867" s="25"/>
      <x:c r="BXH5867" s="25"/>
      <x:c r="BXI5867" s="25"/>
      <x:c r="BXJ5867" s="25"/>
      <x:c r="BXK5867" s="25"/>
      <x:c r="BXL5867" s="25"/>
      <x:c r="BXM5867" s="25"/>
      <x:c r="BXN5867" s="25"/>
      <x:c r="BXO5867" s="25"/>
      <x:c r="BXP5867" s="25"/>
      <x:c r="BXQ5867" s="25"/>
      <x:c r="BXR5867" s="25"/>
      <x:c r="BXS5867" s="25"/>
      <x:c r="BXT5867" s="25"/>
      <x:c r="BXU5867" s="25"/>
      <x:c r="BXV5867" s="25"/>
      <x:c r="BXW5867" s="25"/>
      <x:c r="BXX5867" s="25"/>
      <x:c r="BXY5867" s="25"/>
      <x:c r="BXZ5867" s="25"/>
      <x:c r="BYA5867" s="25"/>
      <x:c r="BYB5867" s="25"/>
      <x:c r="BYC5867" s="25"/>
      <x:c r="BYD5867" s="25"/>
      <x:c r="BYE5867" s="25"/>
      <x:c r="BYF5867" s="25"/>
      <x:c r="BYG5867" s="25"/>
      <x:c r="BYH5867" s="25"/>
      <x:c r="BYI5867" s="25"/>
      <x:c r="BYJ5867" s="25"/>
      <x:c r="BYK5867" s="25"/>
      <x:c r="BYL5867" s="25"/>
      <x:c r="BYM5867" s="25"/>
      <x:c r="BYN5867" s="25"/>
      <x:c r="BYO5867" s="25"/>
      <x:c r="BYP5867" s="25"/>
      <x:c r="BYQ5867" s="25"/>
      <x:c r="BYR5867" s="25"/>
      <x:c r="BYS5867" s="25"/>
      <x:c r="BYT5867" s="25"/>
      <x:c r="BYU5867" s="25"/>
      <x:c r="BYV5867" s="25"/>
      <x:c r="BYW5867" s="25"/>
      <x:c r="BYX5867" s="25"/>
      <x:c r="BYY5867" s="25"/>
      <x:c r="BYZ5867" s="25"/>
      <x:c r="BZA5867" s="25"/>
      <x:c r="BZB5867" s="25"/>
      <x:c r="BZC5867" s="25"/>
      <x:c r="BZD5867" s="25"/>
      <x:c r="BZE5867" s="25"/>
      <x:c r="BZF5867" s="25"/>
      <x:c r="BZG5867" s="25"/>
      <x:c r="BZH5867" s="25"/>
      <x:c r="BZI5867" s="25"/>
      <x:c r="BZJ5867" s="25"/>
      <x:c r="BZK5867" s="25"/>
      <x:c r="BZL5867" s="25"/>
      <x:c r="BZM5867" s="25"/>
      <x:c r="BZN5867" s="25"/>
      <x:c r="BZO5867" s="25"/>
      <x:c r="BZP5867" s="25"/>
      <x:c r="BZQ5867" s="25"/>
      <x:c r="BZR5867" s="25"/>
      <x:c r="BZS5867" s="25"/>
      <x:c r="BZT5867" s="25"/>
      <x:c r="BZU5867" s="25"/>
      <x:c r="BZV5867" s="25"/>
      <x:c r="BZW5867" s="25"/>
      <x:c r="BZX5867" s="25"/>
      <x:c r="BZY5867" s="25"/>
      <x:c r="BZZ5867" s="25"/>
      <x:c r="CAA5867" s="25"/>
      <x:c r="CAB5867" s="25"/>
      <x:c r="CAC5867" s="25"/>
      <x:c r="CAD5867" s="25"/>
      <x:c r="CAE5867" s="25"/>
      <x:c r="CAF5867" s="25"/>
      <x:c r="CAG5867" s="25"/>
      <x:c r="CAH5867" s="25"/>
      <x:c r="CAI5867" s="25"/>
      <x:c r="CAJ5867" s="25"/>
      <x:c r="CAK5867" s="25"/>
      <x:c r="CAL5867" s="25"/>
      <x:c r="CAM5867" s="25"/>
      <x:c r="CAN5867" s="25"/>
      <x:c r="CAO5867" s="25"/>
      <x:c r="CAP5867" s="25"/>
      <x:c r="CAQ5867" s="25"/>
      <x:c r="CAR5867" s="25"/>
      <x:c r="CAS5867" s="25"/>
      <x:c r="CAT5867" s="25"/>
      <x:c r="CAU5867" s="25"/>
      <x:c r="CAV5867" s="25"/>
      <x:c r="CAW5867" s="25"/>
      <x:c r="CAX5867" s="25"/>
      <x:c r="CAY5867" s="25"/>
      <x:c r="CAZ5867" s="25"/>
      <x:c r="CBA5867" s="25"/>
      <x:c r="CBB5867" s="25"/>
      <x:c r="CBC5867" s="25"/>
      <x:c r="CBD5867" s="25"/>
      <x:c r="CBE5867" s="25"/>
      <x:c r="CBF5867" s="25"/>
      <x:c r="CBG5867" s="25"/>
      <x:c r="CBH5867" s="25"/>
      <x:c r="CBI5867" s="25"/>
      <x:c r="CBJ5867" s="25"/>
      <x:c r="CBK5867" s="25"/>
      <x:c r="CBL5867" s="25"/>
      <x:c r="CBM5867" s="25"/>
      <x:c r="CBN5867" s="25"/>
      <x:c r="CBO5867" s="25"/>
      <x:c r="CBP5867" s="25"/>
      <x:c r="CBQ5867" s="25"/>
      <x:c r="CBR5867" s="25"/>
      <x:c r="CBS5867" s="25"/>
      <x:c r="CBT5867" s="25"/>
      <x:c r="CBU5867" s="25"/>
      <x:c r="CBV5867" s="25"/>
      <x:c r="CBW5867" s="25"/>
      <x:c r="CBX5867" s="25"/>
      <x:c r="CBY5867" s="25"/>
      <x:c r="CBZ5867" s="25"/>
      <x:c r="CCA5867" s="25"/>
      <x:c r="CCB5867" s="25"/>
      <x:c r="CCC5867" s="25"/>
      <x:c r="CCD5867" s="25"/>
      <x:c r="CCE5867" s="25"/>
      <x:c r="CCF5867" s="25"/>
      <x:c r="CCG5867" s="25"/>
      <x:c r="CCH5867" s="25"/>
      <x:c r="CCI5867" s="25"/>
      <x:c r="CCJ5867" s="25"/>
      <x:c r="CCK5867" s="25"/>
      <x:c r="CCL5867" s="25"/>
      <x:c r="CCM5867" s="25"/>
      <x:c r="CCN5867" s="25"/>
      <x:c r="CCO5867" s="25"/>
      <x:c r="CCP5867" s="25"/>
      <x:c r="CCQ5867" s="25"/>
      <x:c r="CCR5867" s="25"/>
      <x:c r="CCS5867" s="25"/>
      <x:c r="CCT5867" s="25"/>
      <x:c r="CCU5867" s="25"/>
      <x:c r="CCV5867" s="25"/>
      <x:c r="CCW5867" s="25"/>
      <x:c r="CCX5867" s="25"/>
      <x:c r="CCY5867" s="25"/>
      <x:c r="CCZ5867" s="25"/>
      <x:c r="CDA5867" s="25"/>
      <x:c r="CDB5867" s="25"/>
      <x:c r="CDC5867" s="25"/>
      <x:c r="CDD5867" s="25"/>
      <x:c r="CDE5867" s="25"/>
      <x:c r="CDF5867" s="25"/>
      <x:c r="CDG5867" s="25"/>
      <x:c r="CDH5867" s="25"/>
      <x:c r="CDI5867" s="25"/>
      <x:c r="CDJ5867" s="25"/>
      <x:c r="CDK5867" s="25"/>
      <x:c r="CDL5867" s="25"/>
      <x:c r="CDM5867" s="25"/>
      <x:c r="CDN5867" s="25"/>
      <x:c r="CDO5867" s="25"/>
      <x:c r="CDP5867" s="25"/>
      <x:c r="CDQ5867" s="25"/>
      <x:c r="CDR5867" s="25"/>
      <x:c r="CDS5867" s="25"/>
      <x:c r="CDT5867" s="25"/>
      <x:c r="CDU5867" s="25"/>
      <x:c r="CDV5867" s="25"/>
      <x:c r="CDW5867" s="25"/>
      <x:c r="CDX5867" s="25"/>
      <x:c r="CDY5867" s="25"/>
      <x:c r="CDZ5867" s="25"/>
      <x:c r="CEA5867" s="25"/>
      <x:c r="CEB5867" s="25"/>
      <x:c r="CEC5867" s="25"/>
      <x:c r="CED5867" s="25"/>
      <x:c r="CEE5867" s="25"/>
      <x:c r="CEF5867" s="25"/>
      <x:c r="CEG5867" s="25"/>
      <x:c r="CEH5867" s="25"/>
      <x:c r="CEI5867" s="25"/>
      <x:c r="CEJ5867" s="25"/>
      <x:c r="CEK5867" s="25"/>
      <x:c r="CEL5867" s="25"/>
      <x:c r="CEM5867" s="25"/>
      <x:c r="CEN5867" s="25"/>
      <x:c r="CEO5867" s="25"/>
      <x:c r="CEP5867" s="25"/>
      <x:c r="CEQ5867" s="25"/>
      <x:c r="CER5867" s="25"/>
      <x:c r="CES5867" s="25"/>
      <x:c r="CET5867" s="25"/>
      <x:c r="CEU5867" s="25"/>
      <x:c r="CEV5867" s="25"/>
      <x:c r="CEW5867" s="25"/>
      <x:c r="CEX5867" s="25"/>
      <x:c r="CEY5867" s="25"/>
      <x:c r="CEZ5867" s="25"/>
      <x:c r="CFA5867" s="25"/>
      <x:c r="CFB5867" s="25"/>
      <x:c r="CFC5867" s="25"/>
      <x:c r="CFD5867" s="25"/>
      <x:c r="CFE5867" s="25"/>
      <x:c r="CFF5867" s="25"/>
      <x:c r="CFG5867" s="25"/>
      <x:c r="CFH5867" s="25"/>
      <x:c r="CFI5867" s="25"/>
      <x:c r="CFJ5867" s="25"/>
      <x:c r="CFK5867" s="25"/>
      <x:c r="CFL5867" s="25"/>
      <x:c r="CFM5867" s="25"/>
      <x:c r="CFN5867" s="25"/>
      <x:c r="CFO5867" s="25"/>
      <x:c r="CFP5867" s="25"/>
      <x:c r="CFQ5867" s="25"/>
      <x:c r="CFR5867" s="25"/>
      <x:c r="CFS5867" s="25"/>
      <x:c r="CFT5867" s="25"/>
      <x:c r="CFU5867" s="25"/>
      <x:c r="CFV5867" s="25"/>
      <x:c r="CFW5867" s="25"/>
      <x:c r="CFX5867" s="25"/>
      <x:c r="CFY5867" s="25"/>
      <x:c r="CFZ5867" s="25"/>
      <x:c r="CGA5867" s="25"/>
      <x:c r="CGB5867" s="25"/>
      <x:c r="CGC5867" s="25"/>
      <x:c r="CGD5867" s="25"/>
      <x:c r="CGE5867" s="25"/>
      <x:c r="CGF5867" s="25"/>
      <x:c r="CGG5867" s="25"/>
      <x:c r="CGH5867" s="25"/>
      <x:c r="CGI5867" s="25"/>
      <x:c r="CGJ5867" s="25"/>
      <x:c r="CGK5867" s="25"/>
      <x:c r="CGL5867" s="25"/>
      <x:c r="CGM5867" s="25"/>
      <x:c r="CGN5867" s="25"/>
      <x:c r="CGO5867" s="25"/>
      <x:c r="CGP5867" s="25"/>
      <x:c r="CGQ5867" s="25"/>
      <x:c r="CGR5867" s="25"/>
      <x:c r="CGS5867" s="25"/>
      <x:c r="CGT5867" s="25"/>
      <x:c r="CGU5867" s="25"/>
      <x:c r="CGV5867" s="25"/>
      <x:c r="CGW5867" s="25"/>
      <x:c r="CGX5867" s="25"/>
      <x:c r="CGY5867" s="25"/>
      <x:c r="CGZ5867" s="25"/>
      <x:c r="CHA5867" s="25"/>
      <x:c r="CHB5867" s="25"/>
      <x:c r="CHC5867" s="25"/>
      <x:c r="CHD5867" s="25"/>
      <x:c r="CHE5867" s="25"/>
      <x:c r="CHF5867" s="25"/>
      <x:c r="CHG5867" s="25"/>
      <x:c r="CHH5867" s="25"/>
      <x:c r="CHI5867" s="25"/>
      <x:c r="CHJ5867" s="25"/>
      <x:c r="CHK5867" s="25"/>
      <x:c r="CHL5867" s="25"/>
      <x:c r="CHM5867" s="25"/>
      <x:c r="CHN5867" s="25"/>
      <x:c r="CHO5867" s="25"/>
      <x:c r="CHP5867" s="25"/>
      <x:c r="CHQ5867" s="25"/>
      <x:c r="CHR5867" s="25"/>
      <x:c r="CHS5867" s="25"/>
      <x:c r="CHT5867" s="25"/>
      <x:c r="CHU5867" s="25"/>
      <x:c r="CHV5867" s="25"/>
      <x:c r="CHW5867" s="25"/>
      <x:c r="CHX5867" s="25"/>
      <x:c r="CHY5867" s="25"/>
      <x:c r="CHZ5867" s="25"/>
      <x:c r="CIA5867" s="25"/>
      <x:c r="CIB5867" s="25"/>
      <x:c r="CIC5867" s="25"/>
      <x:c r="CID5867" s="25"/>
      <x:c r="CIE5867" s="25"/>
      <x:c r="CIF5867" s="25"/>
      <x:c r="CIG5867" s="25"/>
      <x:c r="CIH5867" s="25"/>
      <x:c r="CII5867" s="25"/>
      <x:c r="CIJ5867" s="25"/>
      <x:c r="CIK5867" s="25"/>
      <x:c r="CIL5867" s="25"/>
      <x:c r="CIM5867" s="25"/>
      <x:c r="CIN5867" s="25"/>
      <x:c r="CIO5867" s="25"/>
      <x:c r="CIP5867" s="25"/>
      <x:c r="CIQ5867" s="25"/>
      <x:c r="CIR5867" s="25"/>
      <x:c r="CIS5867" s="25"/>
      <x:c r="CIT5867" s="25"/>
      <x:c r="CIU5867" s="25"/>
      <x:c r="CIV5867" s="25"/>
      <x:c r="CIW5867" s="25"/>
      <x:c r="CIX5867" s="25"/>
      <x:c r="CIY5867" s="25"/>
      <x:c r="CIZ5867" s="25"/>
      <x:c r="CJA5867" s="25"/>
      <x:c r="CJB5867" s="25"/>
      <x:c r="CJC5867" s="25"/>
      <x:c r="CJD5867" s="25"/>
      <x:c r="CJE5867" s="25"/>
      <x:c r="CJF5867" s="25"/>
      <x:c r="CJG5867" s="25"/>
      <x:c r="CJH5867" s="25"/>
      <x:c r="CJI5867" s="25"/>
      <x:c r="CJJ5867" s="25"/>
      <x:c r="CJK5867" s="25"/>
      <x:c r="CJL5867" s="25"/>
      <x:c r="CJM5867" s="25"/>
      <x:c r="CJN5867" s="25"/>
      <x:c r="CJO5867" s="25"/>
      <x:c r="CJP5867" s="25"/>
      <x:c r="CJQ5867" s="25"/>
      <x:c r="CJR5867" s="25"/>
      <x:c r="CJS5867" s="25"/>
      <x:c r="CJT5867" s="25"/>
      <x:c r="CJU5867" s="25"/>
      <x:c r="CJV5867" s="25"/>
      <x:c r="CJW5867" s="25"/>
      <x:c r="CJX5867" s="25"/>
      <x:c r="CJY5867" s="25"/>
      <x:c r="CJZ5867" s="25"/>
      <x:c r="CKA5867" s="25"/>
      <x:c r="CKB5867" s="25"/>
      <x:c r="CKC5867" s="25"/>
      <x:c r="CKD5867" s="25"/>
      <x:c r="CKE5867" s="25"/>
      <x:c r="CKF5867" s="25"/>
      <x:c r="CKG5867" s="25"/>
      <x:c r="CKH5867" s="25"/>
      <x:c r="CKI5867" s="25"/>
      <x:c r="CKJ5867" s="25"/>
      <x:c r="CKK5867" s="25"/>
      <x:c r="CKL5867" s="25"/>
      <x:c r="CKM5867" s="25"/>
      <x:c r="CKN5867" s="25"/>
      <x:c r="CKO5867" s="25"/>
      <x:c r="CKP5867" s="25"/>
      <x:c r="CKQ5867" s="25"/>
      <x:c r="CKR5867" s="25"/>
      <x:c r="CKS5867" s="25"/>
      <x:c r="CKT5867" s="25"/>
      <x:c r="CKU5867" s="25"/>
      <x:c r="CKV5867" s="25"/>
      <x:c r="CKW5867" s="25"/>
      <x:c r="CKX5867" s="25"/>
      <x:c r="CKY5867" s="25"/>
      <x:c r="CKZ5867" s="25"/>
      <x:c r="CLA5867" s="25"/>
      <x:c r="CLB5867" s="25"/>
      <x:c r="CLC5867" s="25"/>
      <x:c r="CLD5867" s="25"/>
      <x:c r="CLE5867" s="25"/>
      <x:c r="CLF5867" s="25"/>
      <x:c r="CLG5867" s="25"/>
      <x:c r="CLH5867" s="25"/>
      <x:c r="CLI5867" s="25"/>
      <x:c r="CLJ5867" s="25"/>
      <x:c r="CLK5867" s="25"/>
      <x:c r="CLL5867" s="25"/>
      <x:c r="CLM5867" s="25"/>
      <x:c r="CLN5867" s="25"/>
      <x:c r="CLO5867" s="25"/>
      <x:c r="CLP5867" s="25"/>
      <x:c r="CLQ5867" s="25"/>
      <x:c r="CLR5867" s="25"/>
      <x:c r="CLS5867" s="25"/>
      <x:c r="CLT5867" s="25"/>
      <x:c r="CLU5867" s="25"/>
      <x:c r="CLV5867" s="25"/>
      <x:c r="CLW5867" s="25"/>
      <x:c r="CLX5867" s="25"/>
      <x:c r="CLY5867" s="25"/>
      <x:c r="CLZ5867" s="25"/>
      <x:c r="CMA5867" s="25"/>
      <x:c r="CMB5867" s="25"/>
      <x:c r="CMC5867" s="25"/>
      <x:c r="CMD5867" s="25"/>
      <x:c r="CME5867" s="25"/>
      <x:c r="CMF5867" s="25"/>
      <x:c r="CMG5867" s="25"/>
      <x:c r="CMH5867" s="25"/>
      <x:c r="CMI5867" s="25"/>
      <x:c r="CMJ5867" s="25"/>
      <x:c r="CMK5867" s="25"/>
      <x:c r="CML5867" s="25"/>
      <x:c r="CMM5867" s="25"/>
      <x:c r="CMN5867" s="25"/>
      <x:c r="CMO5867" s="25"/>
      <x:c r="CMP5867" s="25"/>
      <x:c r="CMQ5867" s="25"/>
      <x:c r="CMR5867" s="25"/>
      <x:c r="CMS5867" s="25"/>
      <x:c r="CMT5867" s="25"/>
      <x:c r="CMU5867" s="25"/>
      <x:c r="CMV5867" s="25"/>
      <x:c r="CMW5867" s="25"/>
      <x:c r="CMX5867" s="25"/>
      <x:c r="CMY5867" s="25"/>
      <x:c r="CMZ5867" s="25"/>
      <x:c r="CNA5867" s="25"/>
      <x:c r="CNB5867" s="25"/>
      <x:c r="CNC5867" s="25"/>
      <x:c r="CND5867" s="25"/>
      <x:c r="CNE5867" s="25"/>
      <x:c r="CNF5867" s="25"/>
      <x:c r="CNG5867" s="25"/>
      <x:c r="CNH5867" s="25"/>
      <x:c r="CNI5867" s="25"/>
      <x:c r="CNJ5867" s="25"/>
      <x:c r="CNK5867" s="25"/>
      <x:c r="CNL5867" s="25"/>
      <x:c r="CNM5867" s="25"/>
      <x:c r="CNN5867" s="25"/>
      <x:c r="CNO5867" s="25"/>
      <x:c r="CNP5867" s="25"/>
      <x:c r="CNQ5867" s="25"/>
      <x:c r="CNR5867" s="25"/>
      <x:c r="CNS5867" s="25"/>
      <x:c r="CNT5867" s="25"/>
      <x:c r="CNU5867" s="25"/>
      <x:c r="CNV5867" s="25"/>
      <x:c r="CNW5867" s="25"/>
      <x:c r="CNX5867" s="25"/>
      <x:c r="CNY5867" s="25"/>
      <x:c r="CNZ5867" s="25"/>
      <x:c r="COA5867" s="25"/>
      <x:c r="COB5867" s="25"/>
      <x:c r="COC5867" s="25"/>
      <x:c r="COD5867" s="25"/>
      <x:c r="COE5867" s="25"/>
      <x:c r="COF5867" s="25"/>
      <x:c r="COG5867" s="25"/>
      <x:c r="COH5867" s="25"/>
      <x:c r="COI5867" s="25"/>
      <x:c r="COJ5867" s="25"/>
      <x:c r="COK5867" s="25"/>
      <x:c r="COL5867" s="25"/>
      <x:c r="COM5867" s="25"/>
      <x:c r="CON5867" s="25"/>
      <x:c r="COO5867" s="25"/>
      <x:c r="COP5867" s="25"/>
      <x:c r="COQ5867" s="25"/>
      <x:c r="COR5867" s="25"/>
      <x:c r="COS5867" s="25"/>
      <x:c r="COT5867" s="25"/>
      <x:c r="COU5867" s="25"/>
      <x:c r="COV5867" s="25"/>
      <x:c r="COW5867" s="25"/>
      <x:c r="COX5867" s="25"/>
      <x:c r="COY5867" s="25"/>
      <x:c r="COZ5867" s="25"/>
      <x:c r="CPA5867" s="25"/>
      <x:c r="CPB5867" s="25"/>
      <x:c r="CPC5867" s="25"/>
      <x:c r="CPD5867" s="25"/>
      <x:c r="CPE5867" s="25"/>
      <x:c r="CPF5867" s="25"/>
      <x:c r="CPG5867" s="25"/>
      <x:c r="CPH5867" s="25"/>
      <x:c r="CPI5867" s="25"/>
      <x:c r="CPJ5867" s="25"/>
      <x:c r="CPK5867" s="25"/>
      <x:c r="CPL5867" s="25"/>
      <x:c r="CPM5867" s="25"/>
      <x:c r="CPN5867" s="25"/>
      <x:c r="CPO5867" s="25"/>
      <x:c r="CPP5867" s="25"/>
      <x:c r="CPQ5867" s="25"/>
      <x:c r="CPR5867" s="25"/>
      <x:c r="CPS5867" s="25"/>
      <x:c r="CPT5867" s="25"/>
      <x:c r="CPU5867" s="25"/>
      <x:c r="CPV5867" s="25"/>
      <x:c r="CPW5867" s="25"/>
      <x:c r="CPX5867" s="25"/>
      <x:c r="CPY5867" s="25"/>
      <x:c r="CPZ5867" s="25"/>
      <x:c r="CQA5867" s="25"/>
      <x:c r="CQB5867" s="25"/>
      <x:c r="CQC5867" s="25"/>
      <x:c r="CQD5867" s="25"/>
      <x:c r="CQE5867" s="25"/>
      <x:c r="CQF5867" s="25"/>
      <x:c r="CQG5867" s="25"/>
      <x:c r="CQH5867" s="25"/>
      <x:c r="CQI5867" s="25"/>
      <x:c r="CQJ5867" s="25"/>
      <x:c r="CQK5867" s="25"/>
      <x:c r="CQL5867" s="25"/>
      <x:c r="CQM5867" s="25"/>
      <x:c r="CQN5867" s="25"/>
      <x:c r="CQO5867" s="25"/>
      <x:c r="CQP5867" s="25"/>
      <x:c r="CQQ5867" s="25"/>
      <x:c r="CQR5867" s="25"/>
      <x:c r="CQS5867" s="25"/>
      <x:c r="CQT5867" s="25"/>
      <x:c r="CQU5867" s="25"/>
      <x:c r="CQV5867" s="25"/>
      <x:c r="CQW5867" s="25"/>
      <x:c r="CQX5867" s="25"/>
      <x:c r="CQY5867" s="25"/>
      <x:c r="CQZ5867" s="25"/>
      <x:c r="CRA5867" s="25"/>
      <x:c r="CRB5867" s="25"/>
      <x:c r="CRC5867" s="25"/>
      <x:c r="CRD5867" s="25"/>
      <x:c r="CRE5867" s="25"/>
      <x:c r="CRF5867" s="25"/>
      <x:c r="CRG5867" s="25"/>
      <x:c r="CRH5867" s="25"/>
      <x:c r="CRI5867" s="25"/>
      <x:c r="CRJ5867" s="25"/>
      <x:c r="CRK5867" s="25"/>
      <x:c r="CRL5867" s="25"/>
      <x:c r="CRM5867" s="25"/>
      <x:c r="CRN5867" s="25"/>
      <x:c r="CRO5867" s="25"/>
      <x:c r="CRP5867" s="25"/>
      <x:c r="CRQ5867" s="25"/>
      <x:c r="CRR5867" s="25"/>
      <x:c r="CRS5867" s="25"/>
      <x:c r="CRT5867" s="25"/>
      <x:c r="CRU5867" s="25"/>
      <x:c r="CRV5867" s="25"/>
      <x:c r="CRW5867" s="25"/>
      <x:c r="CRX5867" s="25"/>
      <x:c r="CRY5867" s="25"/>
      <x:c r="CRZ5867" s="25"/>
      <x:c r="CSA5867" s="25"/>
      <x:c r="CSB5867" s="25"/>
      <x:c r="CSC5867" s="25"/>
      <x:c r="CSD5867" s="25"/>
      <x:c r="CSE5867" s="25"/>
      <x:c r="CSF5867" s="25"/>
      <x:c r="CSG5867" s="25"/>
      <x:c r="CSH5867" s="25"/>
      <x:c r="CSI5867" s="25"/>
      <x:c r="CSJ5867" s="25"/>
      <x:c r="CSK5867" s="25"/>
      <x:c r="CSL5867" s="25"/>
      <x:c r="CSM5867" s="25"/>
      <x:c r="CSN5867" s="25"/>
      <x:c r="CSO5867" s="25"/>
      <x:c r="CSP5867" s="25"/>
      <x:c r="CSQ5867" s="25"/>
      <x:c r="CSR5867" s="25"/>
      <x:c r="CSS5867" s="25"/>
      <x:c r="CST5867" s="25"/>
      <x:c r="CSU5867" s="25"/>
      <x:c r="CSV5867" s="25"/>
      <x:c r="CSW5867" s="25"/>
      <x:c r="CSX5867" s="25"/>
      <x:c r="CSY5867" s="25"/>
      <x:c r="CSZ5867" s="25"/>
      <x:c r="CTA5867" s="25"/>
      <x:c r="CTB5867" s="25"/>
      <x:c r="CTC5867" s="25"/>
      <x:c r="CTD5867" s="25"/>
      <x:c r="CTE5867" s="25"/>
      <x:c r="CTF5867" s="25"/>
      <x:c r="CTG5867" s="25"/>
      <x:c r="CTH5867" s="25"/>
      <x:c r="CTI5867" s="25"/>
      <x:c r="CTJ5867" s="25"/>
      <x:c r="CTK5867" s="25"/>
      <x:c r="CTL5867" s="25"/>
      <x:c r="CTM5867" s="25"/>
      <x:c r="CTN5867" s="25"/>
      <x:c r="CTO5867" s="25"/>
      <x:c r="CTP5867" s="25"/>
      <x:c r="CTQ5867" s="25"/>
      <x:c r="CTR5867" s="25"/>
      <x:c r="CTS5867" s="25"/>
      <x:c r="CTT5867" s="25"/>
      <x:c r="CTU5867" s="25"/>
      <x:c r="CTV5867" s="25"/>
      <x:c r="CTW5867" s="25"/>
      <x:c r="CTX5867" s="25"/>
      <x:c r="CTY5867" s="25"/>
      <x:c r="CTZ5867" s="25"/>
      <x:c r="CUA5867" s="25"/>
      <x:c r="CUB5867" s="25"/>
      <x:c r="CUC5867" s="25"/>
      <x:c r="CUD5867" s="25"/>
      <x:c r="CUE5867" s="25"/>
      <x:c r="CUF5867" s="25"/>
      <x:c r="CUG5867" s="25"/>
      <x:c r="CUH5867" s="25"/>
      <x:c r="CUI5867" s="25"/>
      <x:c r="CUJ5867" s="25"/>
      <x:c r="CUK5867" s="25"/>
      <x:c r="CUL5867" s="25"/>
      <x:c r="CUM5867" s="25"/>
      <x:c r="CUN5867" s="25"/>
      <x:c r="CUO5867" s="25"/>
      <x:c r="CUP5867" s="25"/>
      <x:c r="CUQ5867" s="25"/>
      <x:c r="CUR5867" s="25"/>
      <x:c r="CUS5867" s="25"/>
      <x:c r="CUT5867" s="25"/>
      <x:c r="CUU5867" s="25"/>
      <x:c r="CUV5867" s="25"/>
      <x:c r="CUW5867" s="25"/>
      <x:c r="CUX5867" s="25"/>
      <x:c r="CUY5867" s="25"/>
      <x:c r="CUZ5867" s="25"/>
      <x:c r="CVA5867" s="25"/>
      <x:c r="CVB5867" s="25"/>
      <x:c r="CVC5867" s="25"/>
      <x:c r="CVD5867" s="25"/>
      <x:c r="CVE5867" s="25"/>
      <x:c r="CVF5867" s="25"/>
      <x:c r="CVG5867" s="25"/>
      <x:c r="CVH5867" s="25"/>
      <x:c r="CVI5867" s="25"/>
      <x:c r="CVJ5867" s="25"/>
      <x:c r="CVK5867" s="25"/>
      <x:c r="CVL5867" s="25"/>
      <x:c r="CVM5867" s="25"/>
      <x:c r="CVN5867" s="25"/>
      <x:c r="CVO5867" s="25"/>
      <x:c r="CVP5867" s="25"/>
      <x:c r="CVQ5867" s="25"/>
      <x:c r="CVR5867" s="25"/>
      <x:c r="CVS5867" s="25"/>
      <x:c r="CVT5867" s="25"/>
      <x:c r="CVU5867" s="25"/>
      <x:c r="CVV5867" s="25"/>
      <x:c r="CVW5867" s="25"/>
      <x:c r="CVX5867" s="25"/>
      <x:c r="CVY5867" s="25"/>
      <x:c r="CVZ5867" s="25"/>
      <x:c r="CWA5867" s="25"/>
      <x:c r="CWB5867" s="25"/>
      <x:c r="CWC5867" s="25"/>
      <x:c r="CWD5867" s="25"/>
      <x:c r="CWE5867" s="25"/>
      <x:c r="CWF5867" s="25"/>
      <x:c r="CWG5867" s="25"/>
      <x:c r="CWH5867" s="25"/>
      <x:c r="CWI5867" s="25"/>
      <x:c r="CWJ5867" s="25"/>
      <x:c r="CWK5867" s="25"/>
      <x:c r="CWL5867" s="25"/>
      <x:c r="CWM5867" s="25"/>
      <x:c r="CWN5867" s="25"/>
      <x:c r="CWO5867" s="25"/>
      <x:c r="CWP5867" s="25"/>
      <x:c r="CWQ5867" s="25"/>
      <x:c r="CWR5867" s="25"/>
      <x:c r="CWS5867" s="25"/>
      <x:c r="CWT5867" s="25"/>
      <x:c r="CWU5867" s="25"/>
      <x:c r="CWV5867" s="25"/>
      <x:c r="CWW5867" s="25"/>
      <x:c r="CWX5867" s="25"/>
      <x:c r="CWY5867" s="25"/>
      <x:c r="CWZ5867" s="25"/>
      <x:c r="CXA5867" s="25"/>
      <x:c r="CXB5867" s="25"/>
      <x:c r="CXC5867" s="25"/>
      <x:c r="CXD5867" s="25"/>
      <x:c r="CXE5867" s="25"/>
      <x:c r="CXF5867" s="25"/>
      <x:c r="CXG5867" s="25"/>
      <x:c r="CXH5867" s="25"/>
      <x:c r="CXI5867" s="25"/>
      <x:c r="CXJ5867" s="25"/>
      <x:c r="CXK5867" s="25"/>
      <x:c r="CXL5867" s="25"/>
      <x:c r="CXM5867" s="25"/>
      <x:c r="CXN5867" s="25"/>
      <x:c r="CXO5867" s="25"/>
      <x:c r="CXP5867" s="25"/>
      <x:c r="CXQ5867" s="25"/>
      <x:c r="CXR5867" s="25"/>
      <x:c r="CXS5867" s="25"/>
      <x:c r="CXT5867" s="25"/>
      <x:c r="CXU5867" s="25"/>
      <x:c r="CXV5867" s="25"/>
      <x:c r="CXW5867" s="25"/>
      <x:c r="CXX5867" s="25"/>
      <x:c r="CXY5867" s="25"/>
      <x:c r="CXZ5867" s="25"/>
      <x:c r="CYA5867" s="25"/>
      <x:c r="CYB5867" s="25"/>
      <x:c r="CYC5867" s="25"/>
      <x:c r="CYD5867" s="25"/>
      <x:c r="CYE5867" s="25"/>
      <x:c r="CYF5867" s="25"/>
      <x:c r="CYG5867" s="25"/>
      <x:c r="CYH5867" s="25"/>
      <x:c r="CYI5867" s="25"/>
      <x:c r="CYJ5867" s="25"/>
      <x:c r="CYK5867" s="25"/>
      <x:c r="CYL5867" s="25"/>
      <x:c r="CYM5867" s="25"/>
      <x:c r="CYN5867" s="25"/>
      <x:c r="CYO5867" s="25"/>
      <x:c r="CYP5867" s="25"/>
      <x:c r="CYQ5867" s="25"/>
      <x:c r="CYR5867" s="25"/>
      <x:c r="CYS5867" s="25"/>
      <x:c r="CYT5867" s="25"/>
      <x:c r="CYU5867" s="25"/>
      <x:c r="CYV5867" s="25"/>
      <x:c r="CYW5867" s="25"/>
      <x:c r="CYX5867" s="25"/>
      <x:c r="CYY5867" s="25"/>
      <x:c r="CYZ5867" s="25"/>
      <x:c r="CZA5867" s="25"/>
      <x:c r="CZB5867" s="25"/>
      <x:c r="CZC5867" s="25"/>
      <x:c r="CZD5867" s="25"/>
      <x:c r="CZE5867" s="25"/>
      <x:c r="CZF5867" s="25"/>
      <x:c r="CZG5867" s="25"/>
      <x:c r="CZH5867" s="25"/>
      <x:c r="CZI5867" s="25"/>
      <x:c r="CZJ5867" s="25"/>
      <x:c r="CZK5867" s="25"/>
      <x:c r="CZL5867" s="25"/>
      <x:c r="CZM5867" s="25"/>
      <x:c r="CZN5867" s="25"/>
      <x:c r="CZO5867" s="25"/>
      <x:c r="CZP5867" s="25"/>
      <x:c r="CZQ5867" s="25"/>
      <x:c r="CZR5867" s="25"/>
      <x:c r="CZS5867" s="25"/>
      <x:c r="CZT5867" s="25"/>
      <x:c r="CZU5867" s="25"/>
      <x:c r="CZV5867" s="25"/>
      <x:c r="CZW5867" s="25"/>
      <x:c r="CZX5867" s="25"/>
      <x:c r="CZY5867" s="25"/>
      <x:c r="CZZ5867" s="25"/>
      <x:c r="DAA5867" s="25"/>
      <x:c r="DAB5867" s="25"/>
      <x:c r="DAC5867" s="25"/>
      <x:c r="DAD5867" s="25"/>
      <x:c r="DAE5867" s="25"/>
      <x:c r="DAF5867" s="25"/>
      <x:c r="DAG5867" s="25"/>
      <x:c r="DAH5867" s="25"/>
      <x:c r="DAI5867" s="25"/>
      <x:c r="DAJ5867" s="25"/>
      <x:c r="DAK5867" s="25"/>
      <x:c r="DAL5867" s="25"/>
      <x:c r="DAM5867" s="25"/>
      <x:c r="DAN5867" s="25"/>
      <x:c r="DAO5867" s="25"/>
      <x:c r="DAP5867" s="25"/>
      <x:c r="DAQ5867" s="25"/>
      <x:c r="DAR5867" s="25"/>
      <x:c r="DAS5867" s="25"/>
      <x:c r="DAT5867" s="25"/>
      <x:c r="DAU5867" s="25"/>
      <x:c r="DAV5867" s="25"/>
      <x:c r="DAW5867" s="25"/>
      <x:c r="DAX5867" s="25"/>
      <x:c r="DAY5867" s="25"/>
      <x:c r="DAZ5867" s="25"/>
      <x:c r="DBA5867" s="25"/>
      <x:c r="DBB5867" s="25"/>
      <x:c r="DBC5867" s="25"/>
      <x:c r="DBD5867" s="25"/>
      <x:c r="DBE5867" s="25"/>
      <x:c r="DBF5867" s="25"/>
      <x:c r="DBG5867" s="25"/>
      <x:c r="DBH5867" s="25"/>
      <x:c r="DBI5867" s="25"/>
      <x:c r="DBJ5867" s="25"/>
      <x:c r="DBK5867" s="25"/>
      <x:c r="DBL5867" s="25"/>
      <x:c r="DBM5867" s="25"/>
      <x:c r="DBN5867" s="25"/>
      <x:c r="DBO5867" s="25"/>
      <x:c r="DBP5867" s="25"/>
      <x:c r="DBQ5867" s="25"/>
      <x:c r="DBR5867" s="25"/>
      <x:c r="DBS5867" s="25"/>
      <x:c r="DBT5867" s="25"/>
      <x:c r="DBU5867" s="25"/>
      <x:c r="DBV5867" s="25"/>
      <x:c r="DBW5867" s="25"/>
      <x:c r="DBX5867" s="25"/>
      <x:c r="DBY5867" s="25"/>
      <x:c r="DBZ5867" s="25"/>
      <x:c r="DCA5867" s="25"/>
      <x:c r="DCB5867" s="25"/>
      <x:c r="DCC5867" s="25"/>
      <x:c r="DCD5867" s="25"/>
      <x:c r="DCE5867" s="25"/>
      <x:c r="DCF5867" s="25"/>
      <x:c r="DCG5867" s="25"/>
      <x:c r="DCH5867" s="25"/>
      <x:c r="DCI5867" s="25"/>
      <x:c r="DCJ5867" s="25"/>
      <x:c r="DCK5867" s="25"/>
      <x:c r="DCL5867" s="25"/>
      <x:c r="DCM5867" s="25"/>
      <x:c r="DCN5867" s="25"/>
      <x:c r="DCO5867" s="25"/>
      <x:c r="DCP5867" s="25"/>
      <x:c r="DCQ5867" s="25"/>
      <x:c r="DCR5867" s="25"/>
      <x:c r="DCS5867" s="25"/>
      <x:c r="DCT5867" s="25"/>
      <x:c r="DCU5867" s="25"/>
      <x:c r="DCV5867" s="25"/>
      <x:c r="DCW5867" s="25"/>
      <x:c r="DCX5867" s="25"/>
      <x:c r="DCY5867" s="25"/>
      <x:c r="DCZ5867" s="25"/>
      <x:c r="DDA5867" s="25"/>
      <x:c r="DDB5867" s="25"/>
      <x:c r="DDC5867" s="25"/>
      <x:c r="DDD5867" s="25"/>
      <x:c r="DDE5867" s="25"/>
      <x:c r="DDF5867" s="25"/>
      <x:c r="DDG5867" s="25"/>
      <x:c r="DDH5867" s="25"/>
      <x:c r="DDI5867" s="25"/>
      <x:c r="DDJ5867" s="25"/>
      <x:c r="DDK5867" s="25"/>
      <x:c r="DDL5867" s="25"/>
      <x:c r="DDM5867" s="25"/>
      <x:c r="DDN5867" s="25"/>
      <x:c r="DDO5867" s="25"/>
      <x:c r="DDP5867" s="25"/>
      <x:c r="DDQ5867" s="25"/>
      <x:c r="DDR5867" s="25"/>
      <x:c r="DDS5867" s="25"/>
      <x:c r="DDT5867" s="25"/>
      <x:c r="DDU5867" s="25"/>
      <x:c r="DDV5867" s="25"/>
      <x:c r="DDW5867" s="25"/>
      <x:c r="DDX5867" s="25"/>
      <x:c r="DDY5867" s="25"/>
      <x:c r="DDZ5867" s="25"/>
      <x:c r="DEA5867" s="25"/>
      <x:c r="DEB5867" s="25"/>
      <x:c r="DEC5867" s="25"/>
      <x:c r="DED5867" s="25"/>
      <x:c r="DEE5867" s="25"/>
      <x:c r="DEF5867" s="25"/>
      <x:c r="DEG5867" s="25"/>
      <x:c r="DEH5867" s="25"/>
      <x:c r="DEI5867" s="25"/>
      <x:c r="DEJ5867" s="25"/>
      <x:c r="DEK5867" s="25"/>
      <x:c r="DEL5867" s="25"/>
      <x:c r="DEM5867" s="25"/>
      <x:c r="DEN5867" s="25"/>
      <x:c r="DEO5867" s="25"/>
      <x:c r="DEP5867" s="25"/>
      <x:c r="DEQ5867" s="25"/>
      <x:c r="DER5867" s="25"/>
      <x:c r="DES5867" s="25"/>
      <x:c r="DET5867" s="25"/>
      <x:c r="DEU5867" s="25"/>
      <x:c r="DEV5867" s="25"/>
      <x:c r="DEW5867" s="25"/>
      <x:c r="DEX5867" s="25"/>
      <x:c r="DEY5867" s="25"/>
      <x:c r="DEZ5867" s="25"/>
      <x:c r="DFA5867" s="25"/>
      <x:c r="DFB5867" s="25"/>
      <x:c r="DFC5867" s="25"/>
      <x:c r="DFD5867" s="25"/>
      <x:c r="DFE5867" s="25"/>
      <x:c r="DFF5867" s="25"/>
      <x:c r="DFG5867" s="25"/>
      <x:c r="DFH5867" s="25"/>
      <x:c r="DFI5867" s="25"/>
      <x:c r="DFJ5867" s="25"/>
      <x:c r="DFK5867" s="25"/>
      <x:c r="DFL5867" s="25"/>
      <x:c r="DFM5867" s="25"/>
      <x:c r="DFN5867" s="25"/>
      <x:c r="DFO5867" s="25"/>
      <x:c r="DFP5867" s="25"/>
      <x:c r="DFQ5867" s="25"/>
      <x:c r="DFR5867" s="25"/>
      <x:c r="DFS5867" s="25"/>
      <x:c r="DFT5867" s="25"/>
      <x:c r="DFU5867" s="25"/>
      <x:c r="DFV5867" s="25"/>
      <x:c r="DFW5867" s="25"/>
      <x:c r="DFX5867" s="25"/>
      <x:c r="DFY5867" s="25"/>
      <x:c r="DFZ5867" s="25"/>
      <x:c r="DGA5867" s="25"/>
      <x:c r="DGB5867" s="25"/>
      <x:c r="DGC5867" s="25"/>
      <x:c r="DGD5867" s="25"/>
      <x:c r="DGE5867" s="25"/>
      <x:c r="DGF5867" s="25"/>
      <x:c r="DGG5867" s="25"/>
      <x:c r="DGH5867" s="25"/>
      <x:c r="DGI5867" s="25"/>
      <x:c r="DGJ5867" s="25"/>
      <x:c r="DGK5867" s="25"/>
      <x:c r="DGL5867" s="25"/>
      <x:c r="DGM5867" s="25"/>
      <x:c r="DGN5867" s="25"/>
      <x:c r="DGO5867" s="25"/>
      <x:c r="DGP5867" s="25"/>
      <x:c r="DGQ5867" s="25"/>
      <x:c r="DGR5867" s="25"/>
      <x:c r="DGS5867" s="25"/>
      <x:c r="DGT5867" s="25"/>
      <x:c r="DGU5867" s="25"/>
      <x:c r="DGV5867" s="25"/>
      <x:c r="DGW5867" s="25"/>
      <x:c r="DGX5867" s="25"/>
      <x:c r="DGY5867" s="25"/>
      <x:c r="DGZ5867" s="25"/>
      <x:c r="DHA5867" s="25"/>
      <x:c r="DHB5867" s="25"/>
      <x:c r="DHC5867" s="25"/>
      <x:c r="DHD5867" s="25"/>
      <x:c r="DHE5867" s="25"/>
      <x:c r="DHF5867" s="25"/>
      <x:c r="DHG5867" s="25"/>
      <x:c r="DHH5867" s="25"/>
      <x:c r="DHI5867" s="25"/>
      <x:c r="DHJ5867" s="25"/>
      <x:c r="DHK5867" s="25"/>
      <x:c r="DHL5867" s="25"/>
      <x:c r="DHM5867" s="25"/>
      <x:c r="DHN5867" s="25"/>
      <x:c r="DHO5867" s="25"/>
      <x:c r="DHP5867" s="25"/>
      <x:c r="DHQ5867" s="25"/>
      <x:c r="DHR5867" s="25"/>
      <x:c r="DHS5867" s="25"/>
      <x:c r="DHT5867" s="25"/>
      <x:c r="DHU5867" s="25"/>
      <x:c r="DHV5867" s="25"/>
      <x:c r="DHW5867" s="25"/>
      <x:c r="DHX5867" s="25"/>
      <x:c r="DHY5867" s="25"/>
      <x:c r="DHZ5867" s="25"/>
      <x:c r="DIA5867" s="25"/>
      <x:c r="DIB5867" s="25"/>
      <x:c r="DIC5867" s="25"/>
      <x:c r="DID5867" s="25"/>
      <x:c r="DIE5867" s="25"/>
      <x:c r="DIF5867" s="25"/>
      <x:c r="DIG5867" s="25"/>
      <x:c r="DIH5867" s="25"/>
      <x:c r="DII5867" s="25"/>
      <x:c r="DIJ5867" s="25"/>
      <x:c r="DIK5867" s="25"/>
      <x:c r="DIL5867" s="25"/>
      <x:c r="DIM5867" s="25"/>
      <x:c r="DIN5867" s="25"/>
      <x:c r="DIO5867" s="25"/>
      <x:c r="DIP5867" s="25"/>
      <x:c r="DIQ5867" s="25"/>
      <x:c r="DIR5867" s="25"/>
      <x:c r="DIS5867" s="25"/>
      <x:c r="DIT5867" s="25"/>
      <x:c r="DIU5867" s="25"/>
      <x:c r="DIV5867" s="25"/>
      <x:c r="DIW5867" s="25"/>
      <x:c r="DIX5867" s="25"/>
      <x:c r="DIY5867" s="25"/>
      <x:c r="DIZ5867" s="25"/>
      <x:c r="DJA5867" s="25"/>
      <x:c r="DJB5867" s="25"/>
      <x:c r="DJC5867" s="25"/>
      <x:c r="DJD5867" s="25"/>
      <x:c r="DJE5867" s="25"/>
      <x:c r="DJF5867" s="25"/>
      <x:c r="DJG5867" s="25"/>
      <x:c r="DJH5867" s="25"/>
      <x:c r="DJI5867" s="25"/>
      <x:c r="DJJ5867" s="25"/>
      <x:c r="DJK5867" s="25"/>
      <x:c r="DJL5867" s="25"/>
      <x:c r="DJM5867" s="25"/>
      <x:c r="DJN5867" s="25"/>
      <x:c r="DJO5867" s="25"/>
      <x:c r="DJP5867" s="25"/>
      <x:c r="DJQ5867" s="25"/>
      <x:c r="DJR5867" s="25"/>
      <x:c r="DJS5867" s="25"/>
      <x:c r="DJT5867" s="25"/>
      <x:c r="DJU5867" s="25"/>
      <x:c r="DJV5867" s="25"/>
      <x:c r="DJW5867" s="25"/>
      <x:c r="DJX5867" s="25"/>
      <x:c r="DJY5867" s="25"/>
      <x:c r="DJZ5867" s="25"/>
      <x:c r="DKA5867" s="25"/>
      <x:c r="DKB5867" s="25"/>
      <x:c r="DKC5867" s="25"/>
      <x:c r="DKD5867" s="25"/>
      <x:c r="DKE5867" s="25"/>
      <x:c r="DKF5867" s="25"/>
      <x:c r="DKG5867" s="25"/>
      <x:c r="DKH5867" s="25"/>
      <x:c r="DKI5867" s="25"/>
      <x:c r="DKJ5867" s="25"/>
      <x:c r="DKK5867" s="25"/>
      <x:c r="DKL5867" s="25"/>
      <x:c r="DKM5867" s="25"/>
      <x:c r="DKN5867" s="25"/>
      <x:c r="DKO5867" s="25"/>
      <x:c r="DKP5867" s="25"/>
      <x:c r="DKQ5867" s="25"/>
      <x:c r="DKR5867" s="25"/>
      <x:c r="DKS5867" s="25"/>
      <x:c r="DKT5867" s="25"/>
      <x:c r="DKU5867" s="25"/>
      <x:c r="DKV5867" s="25"/>
      <x:c r="DKW5867" s="25"/>
      <x:c r="DKX5867" s="25"/>
      <x:c r="DKY5867" s="25"/>
      <x:c r="DKZ5867" s="25"/>
      <x:c r="DLA5867" s="25"/>
      <x:c r="DLB5867" s="25"/>
      <x:c r="DLC5867" s="25"/>
      <x:c r="DLD5867" s="25"/>
      <x:c r="DLE5867" s="25"/>
      <x:c r="DLF5867" s="25"/>
      <x:c r="DLG5867" s="25"/>
      <x:c r="DLH5867" s="25"/>
      <x:c r="DLI5867" s="25"/>
      <x:c r="DLJ5867" s="25"/>
      <x:c r="DLK5867" s="25"/>
      <x:c r="DLL5867" s="25"/>
      <x:c r="DLM5867" s="25"/>
      <x:c r="DLN5867" s="25"/>
      <x:c r="DLO5867" s="25"/>
      <x:c r="DLP5867" s="25"/>
      <x:c r="DLQ5867" s="25"/>
      <x:c r="DLR5867" s="25"/>
      <x:c r="DLS5867" s="25"/>
      <x:c r="DLT5867" s="25"/>
      <x:c r="DLU5867" s="25"/>
      <x:c r="DLV5867" s="25"/>
      <x:c r="DLW5867" s="25"/>
      <x:c r="DLX5867" s="25"/>
      <x:c r="DLY5867" s="25"/>
      <x:c r="DLZ5867" s="25"/>
      <x:c r="DMA5867" s="25"/>
      <x:c r="DMB5867" s="25"/>
      <x:c r="DMC5867" s="25"/>
      <x:c r="DMD5867" s="25"/>
      <x:c r="DME5867" s="25"/>
      <x:c r="DMF5867" s="25"/>
      <x:c r="DMG5867" s="25"/>
      <x:c r="DMH5867" s="25"/>
      <x:c r="DMI5867" s="25"/>
      <x:c r="DMJ5867" s="25"/>
      <x:c r="DMK5867" s="25"/>
      <x:c r="DML5867" s="25"/>
      <x:c r="DMM5867" s="25"/>
      <x:c r="DMN5867" s="25"/>
      <x:c r="DMO5867" s="25"/>
      <x:c r="DMP5867" s="25"/>
      <x:c r="DMQ5867" s="25"/>
      <x:c r="DMR5867" s="25"/>
      <x:c r="DMS5867" s="25"/>
      <x:c r="DMT5867" s="25"/>
      <x:c r="DMU5867" s="25"/>
      <x:c r="DMV5867" s="25"/>
      <x:c r="DMW5867" s="25"/>
      <x:c r="DMX5867" s="25"/>
      <x:c r="DMY5867" s="25"/>
      <x:c r="DMZ5867" s="25"/>
      <x:c r="DNA5867" s="25"/>
      <x:c r="DNB5867" s="25"/>
      <x:c r="DNC5867" s="25"/>
      <x:c r="DND5867" s="25"/>
      <x:c r="DNE5867" s="25"/>
      <x:c r="DNF5867" s="25"/>
      <x:c r="DNG5867" s="25"/>
      <x:c r="DNH5867" s="25"/>
      <x:c r="DNI5867" s="25"/>
      <x:c r="DNJ5867" s="25"/>
      <x:c r="DNK5867" s="25"/>
      <x:c r="DNL5867" s="25"/>
      <x:c r="DNM5867" s="25"/>
      <x:c r="DNN5867" s="25"/>
      <x:c r="DNO5867" s="25"/>
      <x:c r="DNP5867" s="25"/>
      <x:c r="DNQ5867" s="25"/>
      <x:c r="DNR5867" s="25"/>
      <x:c r="DNS5867" s="25"/>
      <x:c r="DNT5867" s="25"/>
      <x:c r="DNU5867" s="25"/>
      <x:c r="DNV5867" s="25"/>
      <x:c r="DNW5867" s="25"/>
      <x:c r="DNX5867" s="25"/>
      <x:c r="DNY5867" s="25"/>
      <x:c r="DNZ5867" s="25"/>
      <x:c r="DOA5867" s="25"/>
      <x:c r="DOB5867" s="25"/>
      <x:c r="DOC5867" s="25"/>
      <x:c r="DOD5867" s="25"/>
      <x:c r="DOE5867" s="25"/>
      <x:c r="DOF5867" s="25"/>
      <x:c r="DOG5867" s="25"/>
      <x:c r="DOH5867" s="25"/>
      <x:c r="DOI5867" s="25"/>
      <x:c r="DOJ5867" s="25"/>
      <x:c r="DOK5867" s="25"/>
      <x:c r="DOL5867" s="25"/>
      <x:c r="DOM5867" s="25"/>
      <x:c r="DON5867" s="25"/>
      <x:c r="DOO5867" s="25"/>
      <x:c r="DOP5867" s="25"/>
      <x:c r="DOQ5867" s="25"/>
      <x:c r="DOR5867" s="25"/>
      <x:c r="DOS5867" s="25"/>
      <x:c r="DOT5867" s="25"/>
      <x:c r="DOU5867" s="25"/>
      <x:c r="DOV5867" s="25"/>
      <x:c r="DOW5867" s="25"/>
      <x:c r="DOX5867" s="25"/>
      <x:c r="DOY5867" s="25"/>
      <x:c r="DOZ5867" s="25"/>
      <x:c r="DPA5867" s="25"/>
      <x:c r="DPB5867" s="25"/>
      <x:c r="DPC5867" s="25"/>
      <x:c r="DPD5867" s="25"/>
      <x:c r="DPE5867" s="25"/>
      <x:c r="DPF5867" s="25"/>
      <x:c r="DPG5867" s="25"/>
      <x:c r="DPH5867" s="25"/>
      <x:c r="DPI5867" s="25"/>
      <x:c r="DPJ5867" s="25"/>
      <x:c r="DPK5867" s="25"/>
      <x:c r="DPL5867" s="25"/>
      <x:c r="DPM5867" s="25"/>
      <x:c r="DPN5867" s="25"/>
      <x:c r="DPO5867" s="25"/>
      <x:c r="DPP5867" s="25"/>
      <x:c r="DPQ5867" s="25"/>
      <x:c r="DPR5867" s="25"/>
      <x:c r="DPS5867" s="25"/>
      <x:c r="DPT5867" s="25"/>
      <x:c r="DPU5867" s="25"/>
      <x:c r="DPV5867" s="25"/>
      <x:c r="DPW5867" s="25"/>
      <x:c r="DPX5867" s="25"/>
      <x:c r="DPY5867" s="25"/>
      <x:c r="DPZ5867" s="25"/>
      <x:c r="DQA5867" s="25"/>
      <x:c r="DQB5867" s="25"/>
      <x:c r="DQC5867" s="25"/>
      <x:c r="DQD5867" s="25"/>
      <x:c r="DQE5867" s="25"/>
      <x:c r="DQF5867" s="25"/>
      <x:c r="DQG5867" s="25"/>
      <x:c r="DQH5867" s="25"/>
      <x:c r="DQI5867" s="25"/>
      <x:c r="DQJ5867" s="25"/>
      <x:c r="DQK5867" s="25"/>
      <x:c r="DQL5867" s="25"/>
      <x:c r="DQM5867" s="25"/>
      <x:c r="DQN5867" s="25"/>
      <x:c r="DQO5867" s="25"/>
      <x:c r="DQP5867" s="25"/>
      <x:c r="DQQ5867" s="25"/>
      <x:c r="DQR5867" s="25"/>
      <x:c r="DQS5867" s="25"/>
      <x:c r="DQT5867" s="25"/>
      <x:c r="DQU5867" s="25"/>
      <x:c r="DQV5867" s="25"/>
      <x:c r="DQW5867" s="25"/>
      <x:c r="DQX5867" s="25"/>
      <x:c r="DQY5867" s="25"/>
      <x:c r="DQZ5867" s="25"/>
      <x:c r="DRA5867" s="25"/>
      <x:c r="DRB5867" s="25"/>
      <x:c r="DRC5867" s="25"/>
      <x:c r="DRD5867" s="25"/>
      <x:c r="DRE5867" s="25"/>
      <x:c r="DRF5867" s="25"/>
      <x:c r="DRG5867" s="25"/>
      <x:c r="DRH5867" s="25"/>
      <x:c r="DRI5867" s="25"/>
      <x:c r="DRJ5867" s="25"/>
      <x:c r="DRK5867" s="25"/>
      <x:c r="DRL5867" s="25"/>
      <x:c r="DRM5867" s="25"/>
      <x:c r="DRN5867" s="25"/>
      <x:c r="DRO5867" s="25"/>
      <x:c r="DRP5867" s="25"/>
      <x:c r="DRQ5867" s="25"/>
      <x:c r="DRR5867" s="25"/>
      <x:c r="DRS5867" s="25"/>
      <x:c r="DRT5867" s="25"/>
      <x:c r="DRU5867" s="25"/>
      <x:c r="DRV5867" s="25"/>
      <x:c r="DRW5867" s="25"/>
      <x:c r="DRX5867" s="25"/>
      <x:c r="DRY5867" s="25"/>
      <x:c r="DRZ5867" s="25"/>
      <x:c r="DSA5867" s="25"/>
      <x:c r="DSB5867" s="25"/>
      <x:c r="DSC5867" s="25"/>
      <x:c r="DSD5867" s="25"/>
      <x:c r="DSE5867" s="25"/>
      <x:c r="DSF5867" s="25"/>
      <x:c r="DSG5867" s="25"/>
      <x:c r="DSH5867" s="25"/>
      <x:c r="DSI5867" s="25"/>
      <x:c r="DSJ5867" s="25"/>
      <x:c r="DSK5867" s="25"/>
      <x:c r="DSL5867" s="25"/>
      <x:c r="DSM5867" s="25"/>
      <x:c r="DSN5867" s="25"/>
      <x:c r="DSO5867" s="25"/>
      <x:c r="DSP5867" s="25"/>
      <x:c r="DSQ5867" s="25"/>
      <x:c r="DSR5867" s="25"/>
      <x:c r="DSS5867" s="25"/>
      <x:c r="DST5867" s="25"/>
      <x:c r="DSU5867" s="25"/>
      <x:c r="DSV5867" s="25"/>
      <x:c r="DSW5867" s="25"/>
      <x:c r="DSX5867" s="25"/>
      <x:c r="DSY5867" s="25"/>
      <x:c r="DSZ5867" s="25"/>
      <x:c r="DTA5867" s="25"/>
      <x:c r="DTB5867" s="25"/>
      <x:c r="DTC5867" s="25"/>
      <x:c r="DTD5867" s="25"/>
      <x:c r="DTE5867" s="25"/>
      <x:c r="DTF5867" s="25"/>
      <x:c r="DTG5867" s="25"/>
      <x:c r="DTH5867" s="25"/>
      <x:c r="DTI5867" s="25"/>
      <x:c r="DTJ5867" s="25"/>
      <x:c r="DTK5867" s="25"/>
      <x:c r="DTL5867" s="25"/>
      <x:c r="DTM5867" s="25"/>
      <x:c r="DTN5867" s="25"/>
      <x:c r="DTO5867" s="25"/>
      <x:c r="DTP5867" s="25"/>
      <x:c r="DTQ5867" s="25"/>
      <x:c r="DTR5867" s="25"/>
      <x:c r="DTS5867" s="25"/>
      <x:c r="DTT5867" s="25"/>
      <x:c r="DTU5867" s="25"/>
      <x:c r="DTV5867" s="25"/>
      <x:c r="DTW5867" s="25"/>
      <x:c r="DTX5867" s="25"/>
      <x:c r="DTY5867" s="25"/>
      <x:c r="DTZ5867" s="25"/>
      <x:c r="DUA5867" s="25"/>
      <x:c r="DUB5867" s="25"/>
      <x:c r="DUC5867" s="25"/>
      <x:c r="DUD5867" s="25"/>
      <x:c r="DUE5867" s="25"/>
      <x:c r="DUF5867" s="25"/>
      <x:c r="DUG5867" s="25"/>
      <x:c r="DUH5867" s="25"/>
      <x:c r="DUI5867" s="25"/>
      <x:c r="DUJ5867" s="25"/>
      <x:c r="DUK5867" s="25"/>
      <x:c r="DUL5867" s="25"/>
      <x:c r="DUM5867" s="25"/>
      <x:c r="DUN5867" s="25"/>
      <x:c r="DUO5867" s="25"/>
      <x:c r="DUP5867" s="25"/>
      <x:c r="DUQ5867" s="25"/>
      <x:c r="DUR5867" s="25"/>
      <x:c r="DUS5867" s="25"/>
      <x:c r="DUT5867" s="25"/>
      <x:c r="DUU5867" s="25"/>
      <x:c r="DUV5867" s="25"/>
      <x:c r="DUW5867" s="25"/>
      <x:c r="DUX5867" s="25"/>
      <x:c r="DUY5867" s="25"/>
      <x:c r="DUZ5867" s="25"/>
      <x:c r="DVA5867" s="25"/>
      <x:c r="DVB5867" s="25"/>
      <x:c r="DVC5867" s="25"/>
      <x:c r="DVD5867" s="25"/>
      <x:c r="DVE5867" s="25"/>
      <x:c r="DVF5867" s="25"/>
      <x:c r="DVG5867" s="25"/>
      <x:c r="DVH5867" s="25"/>
      <x:c r="DVI5867" s="25"/>
      <x:c r="DVJ5867" s="25"/>
      <x:c r="DVK5867" s="25"/>
      <x:c r="DVL5867" s="25"/>
      <x:c r="DVM5867" s="25"/>
      <x:c r="DVN5867" s="25"/>
      <x:c r="DVO5867" s="25"/>
      <x:c r="DVP5867" s="25"/>
      <x:c r="DVQ5867" s="25"/>
      <x:c r="DVR5867" s="25"/>
      <x:c r="DVS5867" s="25"/>
      <x:c r="DVT5867" s="25"/>
      <x:c r="DVU5867" s="25"/>
      <x:c r="DVV5867" s="25"/>
      <x:c r="DVW5867" s="25"/>
      <x:c r="DVX5867" s="25"/>
      <x:c r="DVY5867" s="25"/>
      <x:c r="DVZ5867" s="25"/>
      <x:c r="DWA5867" s="25"/>
      <x:c r="DWB5867" s="25"/>
      <x:c r="DWC5867" s="25"/>
      <x:c r="DWD5867" s="25"/>
      <x:c r="DWE5867" s="25"/>
      <x:c r="DWF5867" s="25"/>
      <x:c r="DWG5867" s="25"/>
      <x:c r="DWH5867" s="25"/>
      <x:c r="DWI5867" s="25"/>
      <x:c r="DWJ5867" s="25"/>
      <x:c r="DWK5867" s="25"/>
      <x:c r="DWL5867" s="25"/>
      <x:c r="DWM5867" s="25"/>
      <x:c r="DWN5867" s="25"/>
      <x:c r="DWO5867" s="25"/>
      <x:c r="DWP5867" s="25"/>
      <x:c r="DWQ5867" s="25"/>
      <x:c r="DWR5867" s="25"/>
      <x:c r="DWS5867" s="25"/>
      <x:c r="DWT5867" s="25"/>
      <x:c r="DWU5867" s="25"/>
      <x:c r="DWV5867" s="25"/>
      <x:c r="DWW5867" s="25"/>
      <x:c r="DWX5867" s="25"/>
      <x:c r="DWY5867" s="25"/>
      <x:c r="DWZ5867" s="25"/>
      <x:c r="DXA5867" s="25"/>
      <x:c r="DXB5867" s="25"/>
      <x:c r="DXC5867" s="25"/>
      <x:c r="DXD5867" s="25"/>
      <x:c r="DXE5867" s="25"/>
      <x:c r="DXF5867" s="25"/>
      <x:c r="DXG5867" s="25"/>
      <x:c r="DXH5867" s="25"/>
      <x:c r="DXI5867" s="25"/>
      <x:c r="DXJ5867" s="25"/>
      <x:c r="DXK5867" s="25"/>
      <x:c r="DXL5867" s="25"/>
      <x:c r="DXM5867" s="25"/>
      <x:c r="DXN5867" s="25"/>
      <x:c r="DXO5867" s="25"/>
      <x:c r="DXP5867" s="25"/>
      <x:c r="DXQ5867" s="25"/>
      <x:c r="DXR5867" s="25"/>
      <x:c r="DXS5867" s="25"/>
      <x:c r="DXT5867" s="25"/>
      <x:c r="DXU5867" s="25"/>
      <x:c r="DXV5867" s="25"/>
      <x:c r="DXW5867" s="25"/>
      <x:c r="DXX5867" s="25"/>
      <x:c r="DXY5867" s="25"/>
      <x:c r="DXZ5867" s="25"/>
      <x:c r="DYA5867" s="25"/>
      <x:c r="DYB5867" s="25"/>
      <x:c r="DYC5867" s="25"/>
      <x:c r="DYD5867" s="25"/>
      <x:c r="DYE5867" s="25"/>
      <x:c r="DYF5867" s="25"/>
      <x:c r="DYG5867" s="25"/>
      <x:c r="DYH5867" s="25"/>
      <x:c r="DYI5867" s="25"/>
      <x:c r="DYJ5867" s="25"/>
      <x:c r="DYK5867" s="25"/>
      <x:c r="DYL5867" s="25"/>
      <x:c r="DYM5867" s="25"/>
      <x:c r="DYN5867" s="25"/>
      <x:c r="DYO5867" s="25"/>
      <x:c r="DYP5867" s="25"/>
      <x:c r="DYQ5867" s="25"/>
      <x:c r="DYR5867" s="25"/>
      <x:c r="DYS5867" s="25"/>
      <x:c r="DYT5867" s="25"/>
      <x:c r="DYU5867" s="25"/>
      <x:c r="DYV5867" s="25"/>
      <x:c r="DYW5867" s="25"/>
      <x:c r="DYX5867" s="25"/>
      <x:c r="DYY5867" s="25"/>
      <x:c r="DYZ5867" s="25"/>
      <x:c r="DZA5867" s="25"/>
      <x:c r="DZB5867" s="25"/>
      <x:c r="DZC5867" s="25"/>
      <x:c r="DZD5867" s="25"/>
      <x:c r="DZE5867" s="25"/>
      <x:c r="DZF5867" s="25"/>
      <x:c r="DZG5867" s="25"/>
      <x:c r="DZH5867" s="25"/>
      <x:c r="DZI5867" s="25"/>
      <x:c r="DZJ5867" s="25"/>
      <x:c r="DZK5867" s="25"/>
      <x:c r="DZL5867" s="25"/>
      <x:c r="DZM5867" s="25"/>
      <x:c r="DZN5867" s="25"/>
      <x:c r="DZO5867" s="25"/>
      <x:c r="DZP5867" s="25"/>
      <x:c r="DZQ5867" s="25"/>
      <x:c r="DZR5867" s="25"/>
      <x:c r="DZS5867" s="25"/>
      <x:c r="DZT5867" s="25"/>
      <x:c r="DZU5867" s="25"/>
      <x:c r="DZV5867" s="25"/>
      <x:c r="DZW5867" s="25"/>
      <x:c r="DZX5867" s="25"/>
      <x:c r="DZY5867" s="25"/>
      <x:c r="DZZ5867" s="25"/>
      <x:c r="EAA5867" s="25"/>
      <x:c r="EAB5867" s="25"/>
      <x:c r="EAC5867" s="25"/>
      <x:c r="EAD5867" s="25"/>
      <x:c r="EAE5867" s="25"/>
      <x:c r="EAF5867" s="25"/>
      <x:c r="EAG5867" s="25"/>
      <x:c r="EAH5867" s="25"/>
      <x:c r="EAI5867" s="25"/>
      <x:c r="EAJ5867" s="25"/>
      <x:c r="EAK5867" s="25"/>
      <x:c r="EAL5867" s="25"/>
      <x:c r="EAM5867" s="25"/>
      <x:c r="EAN5867" s="25"/>
      <x:c r="EAO5867" s="25"/>
      <x:c r="EAP5867" s="25"/>
      <x:c r="EAQ5867" s="25"/>
      <x:c r="EAR5867" s="25"/>
      <x:c r="EAS5867" s="25"/>
      <x:c r="EAT5867" s="25"/>
      <x:c r="EAU5867" s="25"/>
      <x:c r="EAV5867" s="25"/>
      <x:c r="EAW5867" s="25"/>
      <x:c r="EAX5867" s="25"/>
      <x:c r="EAY5867" s="25"/>
      <x:c r="EAZ5867" s="25"/>
      <x:c r="EBA5867" s="25"/>
      <x:c r="EBB5867" s="25"/>
      <x:c r="EBC5867" s="25"/>
      <x:c r="EBD5867" s="25"/>
      <x:c r="EBE5867" s="25"/>
      <x:c r="EBF5867" s="25"/>
      <x:c r="EBG5867" s="25"/>
      <x:c r="EBH5867" s="25"/>
      <x:c r="EBI5867" s="25"/>
      <x:c r="EBJ5867" s="25"/>
      <x:c r="EBK5867" s="25"/>
      <x:c r="EBL5867" s="25"/>
      <x:c r="EBM5867" s="25"/>
      <x:c r="EBN5867" s="25"/>
      <x:c r="EBO5867" s="25"/>
      <x:c r="EBP5867" s="25"/>
      <x:c r="EBQ5867" s="25"/>
      <x:c r="EBR5867" s="25"/>
      <x:c r="EBS5867" s="25"/>
      <x:c r="EBT5867" s="25"/>
      <x:c r="EBU5867" s="25"/>
      <x:c r="EBV5867" s="25"/>
      <x:c r="EBW5867" s="25"/>
      <x:c r="EBX5867" s="25"/>
      <x:c r="EBY5867" s="25"/>
      <x:c r="EBZ5867" s="25"/>
      <x:c r="ECA5867" s="25"/>
      <x:c r="ECB5867" s="25"/>
      <x:c r="ECC5867" s="25"/>
      <x:c r="ECD5867" s="25"/>
      <x:c r="ECE5867" s="25"/>
      <x:c r="ECF5867" s="25"/>
      <x:c r="ECG5867" s="25"/>
      <x:c r="ECH5867" s="25"/>
      <x:c r="ECI5867" s="25"/>
      <x:c r="ECJ5867" s="25"/>
      <x:c r="ECK5867" s="25"/>
      <x:c r="ECL5867" s="25"/>
      <x:c r="ECM5867" s="25"/>
      <x:c r="ECN5867" s="25"/>
      <x:c r="ECO5867" s="25"/>
      <x:c r="ECP5867" s="25"/>
      <x:c r="ECQ5867" s="25"/>
      <x:c r="ECR5867" s="25"/>
      <x:c r="ECS5867" s="25"/>
      <x:c r="ECT5867" s="25"/>
      <x:c r="ECU5867" s="25"/>
      <x:c r="ECV5867" s="25"/>
      <x:c r="ECW5867" s="25"/>
      <x:c r="ECX5867" s="25"/>
      <x:c r="ECY5867" s="25"/>
      <x:c r="ECZ5867" s="25"/>
      <x:c r="EDA5867" s="25"/>
      <x:c r="EDB5867" s="25"/>
      <x:c r="EDC5867" s="25"/>
      <x:c r="EDD5867" s="25"/>
      <x:c r="EDE5867" s="25"/>
      <x:c r="EDF5867" s="25"/>
      <x:c r="EDG5867" s="25"/>
      <x:c r="EDH5867" s="25"/>
      <x:c r="EDI5867" s="25"/>
      <x:c r="EDJ5867" s="25"/>
      <x:c r="EDK5867" s="25"/>
      <x:c r="EDL5867" s="25"/>
      <x:c r="EDM5867" s="25"/>
      <x:c r="EDN5867" s="25"/>
      <x:c r="EDO5867" s="25"/>
      <x:c r="EDP5867" s="25"/>
      <x:c r="EDQ5867" s="25"/>
      <x:c r="EDR5867" s="25"/>
      <x:c r="EDS5867" s="25"/>
      <x:c r="EDT5867" s="25"/>
      <x:c r="EDU5867" s="25"/>
      <x:c r="EDV5867" s="25"/>
      <x:c r="EDW5867" s="25"/>
      <x:c r="EDX5867" s="25"/>
      <x:c r="EDY5867" s="25"/>
      <x:c r="EDZ5867" s="25"/>
      <x:c r="EEA5867" s="25"/>
      <x:c r="EEB5867" s="25"/>
      <x:c r="EEC5867" s="25"/>
      <x:c r="EED5867" s="25"/>
      <x:c r="EEE5867" s="25"/>
      <x:c r="EEF5867" s="25"/>
      <x:c r="EEG5867" s="25"/>
      <x:c r="EEH5867" s="25"/>
      <x:c r="EEI5867" s="25"/>
      <x:c r="EEJ5867" s="25"/>
      <x:c r="EEK5867" s="25"/>
      <x:c r="EEL5867" s="25"/>
      <x:c r="EEM5867" s="25"/>
      <x:c r="EEN5867" s="25"/>
      <x:c r="EEO5867" s="25"/>
      <x:c r="EEP5867" s="25"/>
      <x:c r="EEQ5867" s="25"/>
      <x:c r="EER5867" s="25"/>
      <x:c r="EES5867" s="25"/>
      <x:c r="EET5867" s="25"/>
      <x:c r="EEU5867" s="25"/>
      <x:c r="EEV5867" s="25"/>
      <x:c r="EEW5867" s="25"/>
      <x:c r="EEX5867" s="25"/>
      <x:c r="EEY5867" s="25"/>
      <x:c r="EEZ5867" s="25"/>
      <x:c r="EFA5867" s="25"/>
      <x:c r="EFB5867" s="25"/>
      <x:c r="EFC5867" s="25"/>
      <x:c r="EFD5867" s="25"/>
      <x:c r="EFE5867" s="25"/>
      <x:c r="EFF5867" s="25"/>
      <x:c r="EFG5867" s="25"/>
      <x:c r="EFH5867" s="25"/>
      <x:c r="EFI5867" s="25"/>
      <x:c r="EFJ5867" s="25"/>
      <x:c r="EFK5867" s="25"/>
      <x:c r="EFL5867" s="25"/>
      <x:c r="EFM5867" s="25"/>
      <x:c r="EFN5867" s="25"/>
      <x:c r="EFO5867" s="25"/>
      <x:c r="EFP5867" s="25"/>
      <x:c r="EFQ5867" s="25"/>
      <x:c r="EFR5867" s="25"/>
      <x:c r="EFS5867" s="25"/>
      <x:c r="EFT5867" s="25"/>
      <x:c r="EFU5867" s="25"/>
      <x:c r="EFV5867" s="25"/>
      <x:c r="EFW5867" s="25"/>
      <x:c r="EFX5867" s="25"/>
      <x:c r="EFY5867" s="25"/>
      <x:c r="EFZ5867" s="25"/>
      <x:c r="EGA5867" s="25"/>
      <x:c r="EGB5867" s="25"/>
      <x:c r="EGC5867" s="25"/>
      <x:c r="EGD5867" s="25"/>
      <x:c r="EGE5867" s="25"/>
      <x:c r="EGF5867" s="25"/>
      <x:c r="EGG5867" s="25"/>
      <x:c r="EGH5867" s="25"/>
      <x:c r="EGI5867" s="25"/>
      <x:c r="EGJ5867" s="25"/>
      <x:c r="EGK5867" s="25"/>
      <x:c r="EGL5867" s="25"/>
      <x:c r="EGM5867" s="25"/>
      <x:c r="EGN5867" s="25"/>
      <x:c r="EGO5867" s="25"/>
      <x:c r="EGP5867" s="25"/>
      <x:c r="EGQ5867" s="25"/>
      <x:c r="EGR5867" s="25"/>
      <x:c r="EGS5867" s="25"/>
      <x:c r="EGT5867" s="25"/>
      <x:c r="EGU5867" s="25"/>
      <x:c r="EGV5867" s="25"/>
      <x:c r="EGW5867" s="25"/>
      <x:c r="EGX5867" s="25"/>
      <x:c r="EGY5867" s="25"/>
      <x:c r="EGZ5867" s="25"/>
      <x:c r="EHA5867" s="25"/>
      <x:c r="EHB5867" s="25"/>
      <x:c r="EHC5867" s="25"/>
      <x:c r="EHD5867" s="25"/>
      <x:c r="EHE5867" s="25"/>
      <x:c r="EHF5867" s="25"/>
      <x:c r="EHG5867" s="25"/>
      <x:c r="EHH5867" s="25"/>
      <x:c r="EHI5867" s="25"/>
      <x:c r="EHJ5867" s="25"/>
      <x:c r="EHK5867" s="25"/>
      <x:c r="EHL5867" s="25"/>
      <x:c r="EHM5867" s="25"/>
      <x:c r="EHN5867" s="25"/>
      <x:c r="EHO5867" s="25"/>
      <x:c r="EHP5867" s="25"/>
      <x:c r="EHQ5867" s="25"/>
      <x:c r="EHR5867" s="25"/>
      <x:c r="EHS5867" s="25"/>
      <x:c r="EHT5867" s="25"/>
      <x:c r="EHU5867" s="25"/>
      <x:c r="EHV5867" s="25"/>
      <x:c r="EHW5867" s="25"/>
      <x:c r="EHX5867" s="25"/>
      <x:c r="EHY5867" s="25"/>
      <x:c r="EHZ5867" s="25"/>
      <x:c r="EIA5867" s="25"/>
      <x:c r="EIB5867" s="25"/>
      <x:c r="EIC5867" s="25"/>
      <x:c r="EID5867" s="25"/>
      <x:c r="EIE5867" s="25"/>
      <x:c r="EIF5867" s="25"/>
      <x:c r="EIG5867" s="25"/>
      <x:c r="EIH5867" s="25"/>
      <x:c r="EII5867" s="25"/>
      <x:c r="EIJ5867" s="25"/>
      <x:c r="EIK5867" s="25"/>
      <x:c r="EIL5867" s="25"/>
      <x:c r="EIM5867" s="25"/>
      <x:c r="EIN5867" s="25"/>
      <x:c r="EIO5867" s="25"/>
      <x:c r="EIP5867" s="25"/>
      <x:c r="EIQ5867" s="25"/>
      <x:c r="EIR5867" s="25"/>
      <x:c r="EIS5867" s="25"/>
      <x:c r="EIT5867" s="25"/>
      <x:c r="EIU5867" s="25"/>
      <x:c r="EIV5867" s="25"/>
      <x:c r="EIW5867" s="25"/>
      <x:c r="EIX5867" s="25"/>
      <x:c r="EIY5867" s="25"/>
      <x:c r="EIZ5867" s="25"/>
      <x:c r="EJA5867" s="25"/>
      <x:c r="EJB5867" s="25"/>
      <x:c r="EJC5867" s="25"/>
      <x:c r="EJD5867" s="25"/>
      <x:c r="EJE5867" s="25"/>
      <x:c r="EJF5867" s="25"/>
      <x:c r="EJG5867" s="25"/>
      <x:c r="EJH5867" s="25"/>
      <x:c r="EJI5867" s="25"/>
      <x:c r="EJJ5867" s="25"/>
      <x:c r="EJK5867" s="25"/>
      <x:c r="EJL5867" s="25"/>
      <x:c r="EJM5867" s="25"/>
      <x:c r="EJN5867" s="25"/>
      <x:c r="EJO5867" s="25"/>
      <x:c r="EJP5867" s="25"/>
      <x:c r="EJQ5867" s="25"/>
      <x:c r="EJR5867" s="25"/>
      <x:c r="EJS5867" s="25"/>
      <x:c r="EJT5867" s="25"/>
      <x:c r="EJU5867" s="25"/>
      <x:c r="EJV5867" s="25"/>
      <x:c r="EJW5867" s="25"/>
      <x:c r="EJX5867" s="25"/>
      <x:c r="EJY5867" s="25"/>
      <x:c r="EJZ5867" s="25"/>
      <x:c r="EKA5867" s="25"/>
      <x:c r="EKB5867" s="25"/>
      <x:c r="EKC5867" s="25"/>
      <x:c r="EKD5867" s="25"/>
      <x:c r="EKE5867" s="25"/>
      <x:c r="EKF5867" s="25"/>
      <x:c r="EKG5867" s="25"/>
      <x:c r="EKH5867" s="25"/>
      <x:c r="EKI5867" s="25"/>
      <x:c r="EKJ5867" s="25"/>
      <x:c r="EKK5867" s="25"/>
      <x:c r="EKL5867" s="25"/>
      <x:c r="EKM5867" s="25"/>
      <x:c r="EKN5867" s="25"/>
      <x:c r="EKO5867" s="25"/>
      <x:c r="EKP5867" s="25"/>
      <x:c r="EKQ5867" s="25"/>
      <x:c r="EKR5867" s="25"/>
      <x:c r="EKS5867" s="25"/>
      <x:c r="EKT5867" s="25"/>
      <x:c r="EKU5867" s="25"/>
      <x:c r="EKV5867" s="25"/>
      <x:c r="EKW5867" s="25"/>
      <x:c r="EKX5867" s="25"/>
      <x:c r="EKY5867" s="25"/>
      <x:c r="EKZ5867" s="25"/>
      <x:c r="ELA5867" s="25"/>
      <x:c r="ELB5867" s="25"/>
      <x:c r="ELC5867" s="25"/>
      <x:c r="ELD5867" s="25"/>
      <x:c r="ELE5867" s="25"/>
      <x:c r="ELF5867" s="25"/>
      <x:c r="ELG5867" s="25"/>
      <x:c r="ELH5867" s="25"/>
      <x:c r="ELI5867" s="25"/>
      <x:c r="ELJ5867" s="25"/>
      <x:c r="ELK5867" s="25"/>
      <x:c r="ELL5867" s="25"/>
      <x:c r="ELM5867" s="25"/>
      <x:c r="ELN5867" s="25"/>
      <x:c r="ELO5867" s="25"/>
      <x:c r="ELP5867" s="25"/>
      <x:c r="ELQ5867" s="25"/>
      <x:c r="ELR5867" s="25"/>
      <x:c r="ELS5867" s="25"/>
      <x:c r="ELT5867" s="25"/>
      <x:c r="ELU5867" s="25"/>
      <x:c r="ELV5867" s="25"/>
      <x:c r="ELW5867" s="25"/>
      <x:c r="ELX5867" s="25"/>
      <x:c r="ELY5867" s="25"/>
      <x:c r="ELZ5867" s="25"/>
      <x:c r="EMA5867" s="25"/>
      <x:c r="EMB5867" s="25"/>
      <x:c r="EMC5867" s="25"/>
      <x:c r="EMD5867" s="25"/>
      <x:c r="EME5867" s="25"/>
      <x:c r="EMF5867" s="25"/>
      <x:c r="EMG5867" s="25"/>
      <x:c r="EMH5867" s="25"/>
      <x:c r="EMI5867" s="25"/>
      <x:c r="EMJ5867" s="25"/>
      <x:c r="EMK5867" s="25"/>
      <x:c r="EML5867" s="25"/>
      <x:c r="EMM5867" s="25"/>
      <x:c r="EMN5867" s="25"/>
      <x:c r="EMO5867" s="25"/>
      <x:c r="EMP5867" s="25"/>
      <x:c r="EMQ5867" s="25"/>
      <x:c r="EMR5867" s="25"/>
      <x:c r="EMS5867" s="25"/>
      <x:c r="EMT5867" s="25"/>
      <x:c r="EMU5867" s="25"/>
      <x:c r="EMV5867" s="25"/>
      <x:c r="EMW5867" s="25"/>
      <x:c r="EMX5867" s="25"/>
      <x:c r="EMY5867" s="25"/>
      <x:c r="EMZ5867" s="25"/>
      <x:c r="ENA5867" s="25"/>
      <x:c r="ENB5867" s="25"/>
      <x:c r="ENC5867" s="25"/>
      <x:c r="END5867" s="25"/>
      <x:c r="ENE5867" s="25"/>
      <x:c r="ENF5867" s="25"/>
      <x:c r="ENG5867" s="25"/>
      <x:c r="ENH5867" s="25"/>
      <x:c r="ENI5867" s="25"/>
      <x:c r="ENJ5867" s="25"/>
      <x:c r="ENK5867" s="25"/>
      <x:c r="ENL5867" s="25"/>
      <x:c r="ENM5867" s="25"/>
      <x:c r="ENN5867" s="25"/>
      <x:c r="ENO5867" s="25"/>
      <x:c r="ENP5867" s="25"/>
      <x:c r="ENQ5867" s="25"/>
      <x:c r="ENR5867" s="25"/>
      <x:c r="ENS5867" s="25"/>
      <x:c r="ENT5867" s="25"/>
      <x:c r="ENU5867" s="25"/>
      <x:c r="ENV5867" s="25"/>
      <x:c r="ENW5867" s="25"/>
      <x:c r="ENX5867" s="25"/>
      <x:c r="ENY5867" s="25"/>
      <x:c r="ENZ5867" s="25"/>
      <x:c r="EOA5867" s="25"/>
      <x:c r="EOB5867" s="25"/>
      <x:c r="EOC5867" s="25"/>
      <x:c r="EOD5867" s="25"/>
      <x:c r="EOE5867" s="25"/>
      <x:c r="EOF5867" s="25"/>
      <x:c r="EOG5867" s="25"/>
      <x:c r="EOH5867" s="25"/>
      <x:c r="EOI5867" s="25"/>
      <x:c r="EOJ5867" s="25"/>
      <x:c r="EOK5867" s="25"/>
      <x:c r="EOL5867" s="25"/>
      <x:c r="EOM5867" s="25"/>
      <x:c r="EON5867" s="25"/>
      <x:c r="EOO5867" s="25"/>
      <x:c r="EOP5867" s="25"/>
      <x:c r="EOQ5867" s="25"/>
      <x:c r="EOR5867" s="25"/>
      <x:c r="EOS5867" s="25"/>
      <x:c r="EOT5867" s="25"/>
      <x:c r="EOU5867" s="25"/>
      <x:c r="EOV5867" s="25"/>
      <x:c r="EOW5867" s="25"/>
      <x:c r="EOX5867" s="25"/>
      <x:c r="EOY5867" s="25"/>
      <x:c r="EOZ5867" s="25"/>
      <x:c r="EPA5867" s="25"/>
      <x:c r="EPB5867" s="25"/>
      <x:c r="EPC5867" s="25"/>
      <x:c r="EPD5867" s="25"/>
      <x:c r="EPE5867" s="25"/>
      <x:c r="EPF5867" s="25"/>
      <x:c r="EPG5867" s="25"/>
      <x:c r="EPH5867" s="25"/>
      <x:c r="EPI5867" s="25"/>
      <x:c r="EPJ5867" s="25"/>
      <x:c r="EPK5867" s="25"/>
      <x:c r="EPL5867" s="25"/>
      <x:c r="EPM5867" s="25"/>
      <x:c r="EPN5867" s="25"/>
      <x:c r="EPO5867" s="25"/>
      <x:c r="EPP5867" s="25"/>
      <x:c r="EPQ5867" s="25"/>
      <x:c r="EPR5867" s="25"/>
      <x:c r="EPS5867" s="25"/>
      <x:c r="EPT5867" s="25"/>
      <x:c r="EPU5867" s="25"/>
      <x:c r="EPV5867" s="25"/>
      <x:c r="EPW5867" s="25"/>
      <x:c r="EPX5867" s="25"/>
      <x:c r="EPY5867" s="25"/>
      <x:c r="EPZ5867" s="25"/>
      <x:c r="EQA5867" s="25"/>
      <x:c r="EQB5867" s="25"/>
      <x:c r="EQC5867" s="25"/>
      <x:c r="EQD5867" s="25"/>
      <x:c r="EQE5867" s="25"/>
      <x:c r="EQF5867" s="25"/>
      <x:c r="EQG5867" s="25"/>
      <x:c r="EQH5867" s="25"/>
      <x:c r="EQI5867" s="25"/>
      <x:c r="EQJ5867" s="25"/>
      <x:c r="EQK5867" s="25"/>
      <x:c r="EQL5867" s="25"/>
      <x:c r="EQM5867" s="25"/>
      <x:c r="EQN5867" s="25"/>
      <x:c r="EQO5867" s="25"/>
      <x:c r="EQP5867" s="25"/>
      <x:c r="EQQ5867" s="25"/>
      <x:c r="EQR5867" s="25"/>
      <x:c r="EQS5867" s="25"/>
      <x:c r="EQT5867" s="25"/>
      <x:c r="EQU5867" s="25"/>
      <x:c r="EQV5867" s="25"/>
      <x:c r="EQW5867" s="25"/>
      <x:c r="EQX5867" s="25"/>
      <x:c r="EQY5867" s="25"/>
      <x:c r="EQZ5867" s="25"/>
      <x:c r="ERA5867" s="25"/>
      <x:c r="ERB5867" s="25"/>
      <x:c r="ERC5867" s="25"/>
      <x:c r="ERD5867" s="25"/>
      <x:c r="ERE5867" s="25"/>
      <x:c r="ERF5867" s="25"/>
      <x:c r="ERG5867" s="25"/>
      <x:c r="ERH5867" s="25"/>
      <x:c r="ERI5867" s="25"/>
      <x:c r="ERJ5867" s="25"/>
      <x:c r="ERK5867" s="25"/>
      <x:c r="ERL5867" s="25"/>
      <x:c r="ERM5867" s="25"/>
      <x:c r="ERN5867" s="25"/>
      <x:c r="ERO5867" s="25"/>
      <x:c r="ERP5867" s="25"/>
      <x:c r="ERQ5867" s="25"/>
      <x:c r="ERR5867" s="25"/>
      <x:c r="ERS5867" s="25"/>
      <x:c r="ERT5867" s="25"/>
      <x:c r="ERU5867" s="25"/>
      <x:c r="ERV5867" s="25"/>
      <x:c r="ERW5867" s="25"/>
      <x:c r="ERX5867" s="25"/>
      <x:c r="ERY5867" s="25"/>
      <x:c r="ERZ5867" s="25"/>
      <x:c r="ESA5867" s="25"/>
      <x:c r="ESB5867" s="25"/>
      <x:c r="ESC5867" s="25"/>
      <x:c r="ESD5867" s="25"/>
      <x:c r="ESE5867" s="25"/>
      <x:c r="ESF5867" s="25"/>
      <x:c r="ESG5867" s="25"/>
      <x:c r="ESH5867" s="25"/>
      <x:c r="ESI5867" s="25"/>
      <x:c r="ESJ5867" s="25"/>
      <x:c r="ESK5867" s="25"/>
      <x:c r="ESL5867" s="25"/>
      <x:c r="ESM5867" s="25"/>
      <x:c r="ESN5867" s="25"/>
      <x:c r="ESO5867" s="25"/>
      <x:c r="ESP5867" s="25"/>
      <x:c r="ESQ5867" s="25"/>
      <x:c r="ESR5867" s="25"/>
      <x:c r="ESS5867" s="25"/>
      <x:c r="EST5867" s="25"/>
      <x:c r="ESU5867" s="25"/>
      <x:c r="ESV5867" s="25"/>
      <x:c r="ESW5867" s="25"/>
      <x:c r="ESX5867" s="25"/>
      <x:c r="ESY5867" s="25"/>
      <x:c r="ESZ5867" s="25"/>
      <x:c r="ETA5867" s="25"/>
      <x:c r="ETB5867" s="25"/>
      <x:c r="ETC5867" s="25"/>
      <x:c r="ETD5867" s="25"/>
      <x:c r="ETE5867" s="25"/>
      <x:c r="ETF5867" s="25"/>
      <x:c r="ETG5867" s="25"/>
      <x:c r="ETH5867" s="25"/>
      <x:c r="ETI5867" s="25"/>
      <x:c r="ETJ5867" s="25"/>
      <x:c r="ETK5867" s="25"/>
      <x:c r="ETL5867" s="25"/>
      <x:c r="ETM5867" s="25"/>
      <x:c r="ETN5867" s="25"/>
      <x:c r="ETO5867" s="25"/>
      <x:c r="ETP5867" s="25"/>
      <x:c r="ETQ5867" s="25"/>
      <x:c r="ETR5867" s="25"/>
      <x:c r="ETS5867" s="25"/>
      <x:c r="ETT5867" s="25"/>
      <x:c r="ETU5867" s="25"/>
      <x:c r="ETV5867" s="25"/>
      <x:c r="ETW5867" s="25"/>
      <x:c r="ETX5867" s="25"/>
      <x:c r="ETY5867" s="25"/>
      <x:c r="ETZ5867" s="25"/>
      <x:c r="EUA5867" s="25"/>
      <x:c r="EUB5867" s="25"/>
      <x:c r="EUC5867" s="25"/>
      <x:c r="EUD5867" s="25"/>
      <x:c r="EUE5867" s="25"/>
      <x:c r="EUF5867" s="25"/>
      <x:c r="EUG5867" s="25"/>
      <x:c r="EUH5867" s="25"/>
      <x:c r="EUI5867" s="25"/>
      <x:c r="EUJ5867" s="25"/>
      <x:c r="EUK5867" s="25"/>
      <x:c r="EUL5867" s="25"/>
      <x:c r="EUM5867" s="25"/>
      <x:c r="EUN5867" s="25"/>
      <x:c r="EUO5867" s="25"/>
      <x:c r="EUP5867" s="25"/>
      <x:c r="EUQ5867" s="25"/>
      <x:c r="EUR5867" s="25"/>
      <x:c r="EUS5867" s="25"/>
      <x:c r="EUT5867" s="25"/>
      <x:c r="EUU5867" s="25"/>
      <x:c r="EUV5867" s="25"/>
      <x:c r="EUW5867" s="25"/>
      <x:c r="EUX5867" s="25"/>
      <x:c r="EUY5867" s="25"/>
      <x:c r="EUZ5867" s="25"/>
      <x:c r="EVA5867" s="25"/>
      <x:c r="EVB5867" s="25"/>
      <x:c r="EVC5867" s="25"/>
      <x:c r="EVD5867" s="25"/>
      <x:c r="EVE5867" s="25"/>
      <x:c r="EVF5867" s="25"/>
      <x:c r="EVG5867" s="25"/>
      <x:c r="EVH5867" s="25"/>
      <x:c r="EVI5867" s="25"/>
      <x:c r="EVJ5867" s="25"/>
      <x:c r="EVK5867" s="25"/>
      <x:c r="EVL5867" s="25"/>
      <x:c r="EVM5867" s="25"/>
      <x:c r="EVN5867" s="25"/>
      <x:c r="EVO5867" s="25"/>
      <x:c r="EVP5867" s="25"/>
      <x:c r="EVQ5867" s="25"/>
      <x:c r="EVR5867" s="25"/>
      <x:c r="EVS5867" s="25"/>
      <x:c r="EVT5867" s="25"/>
      <x:c r="EVU5867" s="25"/>
      <x:c r="EVV5867" s="25"/>
      <x:c r="EVW5867" s="25"/>
      <x:c r="EVX5867" s="25"/>
      <x:c r="EVY5867" s="25"/>
      <x:c r="EVZ5867" s="25"/>
      <x:c r="EWA5867" s="25"/>
      <x:c r="EWB5867" s="25"/>
      <x:c r="EWC5867" s="25"/>
      <x:c r="EWD5867" s="25"/>
      <x:c r="EWE5867" s="25"/>
      <x:c r="EWF5867" s="25"/>
      <x:c r="EWG5867" s="25"/>
      <x:c r="EWH5867" s="25"/>
      <x:c r="EWI5867" s="25"/>
      <x:c r="EWJ5867" s="25"/>
      <x:c r="EWK5867" s="25"/>
      <x:c r="EWL5867" s="25"/>
      <x:c r="EWM5867" s="25"/>
      <x:c r="EWN5867" s="25"/>
      <x:c r="EWO5867" s="25"/>
      <x:c r="EWP5867" s="25"/>
      <x:c r="EWQ5867" s="25"/>
      <x:c r="EWR5867" s="25"/>
      <x:c r="EWS5867" s="25"/>
      <x:c r="EWT5867" s="25"/>
      <x:c r="EWU5867" s="25"/>
      <x:c r="EWV5867" s="25"/>
      <x:c r="EWW5867" s="25"/>
      <x:c r="EWX5867" s="25"/>
      <x:c r="EWY5867" s="25"/>
      <x:c r="EWZ5867" s="25"/>
      <x:c r="EXA5867" s="25"/>
      <x:c r="EXB5867" s="25"/>
      <x:c r="EXC5867" s="25"/>
      <x:c r="EXD5867" s="25"/>
      <x:c r="EXE5867" s="25"/>
      <x:c r="EXF5867" s="25"/>
      <x:c r="EXG5867" s="25"/>
      <x:c r="EXH5867" s="25"/>
      <x:c r="EXI5867" s="25"/>
      <x:c r="EXJ5867" s="25"/>
      <x:c r="EXK5867" s="25"/>
      <x:c r="EXL5867" s="25"/>
      <x:c r="EXM5867" s="25"/>
      <x:c r="EXN5867" s="25"/>
      <x:c r="EXO5867" s="25"/>
      <x:c r="EXP5867" s="25"/>
      <x:c r="EXQ5867" s="25"/>
      <x:c r="EXR5867" s="25"/>
      <x:c r="EXS5867" s="25"/>
      <x:c r="EXT5867" s="25"/>
      <x:c r="EXU5867" s="25"/>
      <x:c r="EXV5867" s="25"/>
      <x:c r="EXW5867" s="25"/>
      <x:c r="EXX5867" s="25"/>
      <x:c r="EXY5867" s="25"/>
      <x:c r="EXZ5867" s="25"/>
      <x:c r="EYA5867" s="25"/>
      <x:c r="EYB5867" s="25"/>
      <x:c r="EYC5867" s="25"/>
      <x:c r="EYD5867" s="25"/>
      <x:c r="EYE5867" s="25"/>
      <x:c r="EYF5867" s="25"/>
      <x:c r="EYG5867" s="25"/>
      <x:c r="EYH5867" s="25"/>
      <x:c r="EYI5867" s="25"/>
      <x:c r="EYJ5867" s="25"/>
      <x:c r="EYK5867" s="25"/>
      <x:c r="EYL5867" s="25"/>
      <x:c r="EYM5867" s="25"/>
      <x:c r="EYN5867" s="25"/>
      <x:c r="EYO5867" s="25"/>
      <x:c r="EYP5867" s="25"/>
      <x:c r="EYQ5867" s="25"/>
      <x:c r="EYR5867" s="25"/>
      <x:c r="EYS5867" s="25"/>
      <x:c r="EYT5867" s="25"/>
      <x:c r="EYU5867" s="25"/>
      <x:c r="EYV5867" s="25"/>
      <x:c r="EYW5867" s="25"/>
      <x:c r="EYX5867" s="25"/>
      <x:c r="EYY5867" s="25"/>
      <x:c r="EYZ5867" s="25"/>
      <x:c r="EZA5867" s="25"/>
      <x:c r="EZB5867" s="25"/>
      <x:c r="EZC5867" s="25"/>
      <x:c r="EZD5867" s="25"/>
      <x:c r="EZE5867" s="25"/>
      <x:c r="EZF5867" s="25"/>
      <x:c r="EZG5867" s="25"/>
      <x:c r="EZH5867" s="25"/>
      <x:c r="EZI5867" s="25"/>
      <x:c r="EZJ5867" s="25"/>
      <x:c r="EZK5867" s="25"/>
      <x:c r="EZL5867" s="25"/>
      <x:c r="EZM5867" s="25"/>
      <x:c r="EZN5867" s="25"/>
      <x:c r="EZO5867" s="25"/>
      <x:c r="EZP5867" s="25"/>
      <x:c r="EZQ5867" s="25"/>
      <x:c r="EZR5867" s="25"/>
      <x:c r="EZS5867" s="25"/>
      <x:c r="EZT5867" s="25"/>
      <x:c r="EZU5867" s="25"/>
      <x:c r="EZV5867" s="25"/>
      <x:c r="EZW5867" s="25"/>
      <x:c r="EZX5867" s="25"/>
      <x:c r="EZY5867" s="25"/>
      <x:c r="EZZ5867" s="25"/>
      <x:c r="FAA5867" s="25"/>
      <x:c r="FAB5867" s="25"/>
      <x:c r="FAC5867" s="25"/>
      <x:c r="FAD5867" s="25"/>
      <x:c r="FAE5867" s="25"/>
      <x:c r="FAF5867" s="25"/>
      <x:c r="FAG5867" s="25"/>
      <x:c r="FAH5867" s="25"/>
      <x:c r="FAI5867" s="25"/>
      <x:c r="FAJ5867" s="25"/>
      <x:c r="FAK5867" s="25"/>
      <x:c r="FAL5867" s="25"/>
      <x:c r="FAM5867" s="25"/>
      <x:c r="FAN5867" s="25"/>
      <x:c r="FAO5867" s="25"/>
      <x:c r="FAP5867" s="25"/>
      <x:c r="FAQ5867" s="25"/>
      <x:c r="FAR5867" s="25"/>
      <x:c r="FAS5867" s="25"/>
      <x:c r="FAT5867" s="25"/>
      <x:c r="FAU5867" s="25"/>
      <x:c r="FAV5867" s="25"/>
      <x:c r="FAW5867" s="25"/>
      <x:c r="FAX5867" s="25"/>
      <x:c r="FAY5867" s="25"/>
      <x:c r="FAZ5867" s="25"/>
      <x:c r="FBA5867" s="25"/>
      <x:c r="FBB5867" s="25"/>
      <x:c r="FBC5867" s="25"/>
      <x:c r="FBD5867" s="25"/>
      <x:c r="FBE5867" s="25"/>
      <x:c r="FBF5867" s="25"/>
      <x:c r="FBG5867" s="25"/>
      <x:c r="FBH5867" s="25"/>
      <x:c r="FBI5867" s="25"/>
      <x:c r="FBJ5867" s="25"/>
      <x:c r="FBK5867" s="25"/>
      <x:c r="FBL5867" s="25"/>
      <x:c r="FBM5867" s="25"/>
      <x:c r="FBN5867" s="25"/>
      <x:c r="FBO5867" s="25"/>
      <x:c r="FBP5867" s="25"/>
      <x:c r="FBQ5867" s="25"/>
      <x:c r="FBR5867" s="25"/>
      <x:c r="FBS5867" s="25"/>
      <x:c r="FBT5867" s="25"/>
      <x:c r="FBU5867" s="25"/>
      <x:c r="FBV5867" s="25"/>
      <x:c r="FBW5867" s="25"/>
      <x:c r="FBX5867" s="25"/>
      <x:c r="FBY5867" s="25"/>
      <x:c r="FBZ5867" s="25"/>
      <x:c r="FCA5867" s="25"/>
      <x:c r="FCB5867" s="25"/>
      <x:c r="FCC5867" s="25"/>
      <x:c r="FCD5867" s="25"/>
      <x:c r="FCE5867" s="25"/>
      <x:c r="FCF5867" s="25"/>
      <x:c r="FCG5867" s="25"/>
      <x:c r="FCH5867" s="25"/>
      <x:c r="FCI5867" s="25"/>
      <x:c r="FCJ5867" s="25"/>
      <x:c r="FCK5867" s="25"/>
      <x:c r="FCL5867" s="25"/>
      <x:c r="FCM5867" s="25"/>
      <x:c r="FCN5867" s="25"/>
      <x:c r="FCO5867" s="25"/>
      <x:c r="FCP5867" s="25"/>
      <x:c r="FCQ5867" s="25"/>
      <x:c r="FCR5867" s="25"/>
      <x:c r="FCS5867" s="25"/>
      <x:c r="FCT5867" s="25"/>
      <x:c r="FCU5867" s="25"/>
      <x:c r="FCV5867" s="25"/>
      <x:c r="FCW5867" s="25"/>
      <x:c r="FCX5867" s="25"/>
      <x:c r="FCY5867" s="25"/>
      <x:c r="FCZ5867" s="25"/>
      <x:c r="FDA5867" s="25"/>
      <x:c r="FDB5867" s="25"/>
      <x:c r="FDC5867" s="25"/>
      <x:c r="FDD5867" s="25"/>
      <x:c r="FDE5867" s="25"/>
      <x:c r="FDF5867" s="25"/>
      <x:c r="FDG5867" s="25"/>
      <x:c r="FDH5867" s="25"/>
      <x:c r="FDI5867" s="25"/>
      <x:c r="FDJ5867" s="25"/>
      <x:c r="FDK5867" s="25"/>
      <x:c r="FDL5867" s="25"/>
      <x:c r="FDM5867" s="25"/>
      <x:c r="FDN5867" s="25"/>
      <x:c r="FDO5867" s="25"/>
      <x:c r="FDP5867" s="25"/>
      <x:c r="FDQ5867" s="25"/>
      <x:c r="FDR5867" s="25"/>
      <x:c r="FDS5867" s="25"/>
      <x:c r="FDT5867" s="25"/>
      <x:c r="FDU5867" s="25"/>
      <x:c r="FDV5867" s="25"/>
      <x:c r="FDW5867" s="25"/>
      <x:c r="FDX5867" s="25"/>
      <x:c r="FDY5867" s="25"/>
      <x:c r="FDZ5867" s="25"/>
      <x:c r="FEA5867" s="25"/>
      <x:c r="FEB5867" s="25"/>
      <x:c r="FEC5867" s="25"/>
      <x:c r="FED5867" s="25"/>
      <x:c r="FEE5867" s="25"/>
      <x:c r="FEF5867" s="25"/>
      <x:c r="FEG5867" s="25"/>
      <x:c r="FEH5867" s="25"/>
      <x:c r="FEI5867" s="25"/>
      <x:c r="FEJ5867" s="25"/>
      <x:c r="FEK5867" s="25"/>
      <x:c r="FEL5867" s="25"/>
      <x:c r="FEM5867" s="25"/>
      <x:c r="FEN5867" s="25"/>
      <x:c r="FEO5867" s="25"/>
      <x:c r="FEP5867" s="25"/>
      <x:c r="FEQ5867" s="25"/>
      <x:c r="FER5867" s="25"/>
      <x:c r="FES5867" s="25"/>
      <x:c r="FET5867" s="25"/>
      <x:c r="FEU5867" s="25"/>
      <x:c r="FEV5867" s="25"/>
      <x:c r="FEW5867" s="25"/>
      <x:c r="FEX5867" s="25"/>
      <x:c r="FEY5867" s="25"/>
      <x:c r="FEZ5867" s="25"/>
      <x:c r="FFA5867" s="25"/>
      <x:c r="FFB5867" s="25"/>
      <x:c r="FFC5867" s="25"/>
      <x:c r="FFD5867" s="25"/>
      <x:c r="FFE5867" s="25"/>
      <x:c r="FFF5867" s="25"/>
      <x:c r="FFG5867" s="25"/>
      <x:c r="FFH5867" s="25"/>
      <x:c r="FFI5867" s="25"/>
      <x:c r="FFJ5867" s="25"/>
      <x:c r="FFK5867" s="25"/>
      <x:c r="FFL5867" s="25"/>
      <x:c r="FFM5867" s="25"/>
      <x:c r="FFN5867" s="25"/>
      <x:c r="FFO5867" s="25"/>
      <x:c r="FFP5867" s="25"/>
      <x:c r="FFQ5867" s="25"/>
      <x:c r="FFR5867" s="25"/>
      <x:c r="FFS5867" s="25"/>
      <x:c r="FFT5867" s="25"/>
      <x:c r="FFU5867" s="25"/>
      <x:c r="FFV5867" s="25"/>
      <x:c r="FFW5867" s="25"/>
      <x:c r="FFX5867" s="25"/>
      <x:c r="FFY5867" s="25"/>
      <x:c r="FFZ5867" s="25"/>
      <x:c r="FGA5867" s="25"/>
      <x:c r="FGB5867" s="25"/>
      <x:c r="FGC5867" s="25"/>
      <x:c r="FGD5867" s="25"/>
      <x:c r="FGE5867" s="25"/>
      <x:c r="FGF5867" s="25"/>
      <x:c r="FGG5867" s="25"/>
      <x:c r="FGH5867" s="25"/>
      <x:c r="FGI5867" s="25"/>
      <x:c r="FGJ5867" s="25"/>
      <x:c r="FGK5867" s="25"/>
      <x:c r="FGL5867" s="25"/>
      <x:c r="FGM5867" s="25"/>
      <x:c r="FGN5867" s="25"/>
      <x:c r="FGO5867" s="25"/>
      <x:c r="FGP5867" s="25"/>
      <x:c r="FGQ5867" s="25"/>
      <x:c r="FGR5867" s="25"/>
      <x:c r="FGS5867" s="25"/>
      <x:c r="FGT5867" s="25"/>
      <x:c r="FGU5867" s="25"/>
      <x:c r="FGV5867" s="25"/>
      <x:c r="FGW5867" s="25"/>
      <x:c r="FGX5867" s="25"/>
      <x:c r="FGY5867" s="25"/>
      <x:c r="FGZ5867" s="25"/>
      <x:c r="FHA5867" s="25"/>
      <x:c r="FHB5867" s="25"/>
      <x:c r="FHC5867" s="25"/>
      <x:c r="FHD5867" s="25"/>
      <x:c r="FHE5867" s="25"/>
      <x:c r="FHF5867" s="25"/>
      <x:c r="FHG5867" s="25"/>
      <x:c r="FHH5867" s="25"/>
      <x:c r="FHI5867" s="25"/>
      <x:c r="FHJ5867" s="25"/>
      <x:c r="FHK5867" s="25"/>
      <x:c r="FHL5867" s="25"/>
      <x:c r="FHM5867" s="25"/>
      <x:c r="FHN5867" s="25"/>
      <x:c r="FHO5867" s="25"/>
      <x:c r="FHP5867" s="25"/>
      <x:c r="FHQ5867" s="25"/>
      <x:c r="FHR5867" s="25"/>
      <x:c r="FHS5867" s="25"/>
      <x:c r="FHT5867" s="25"/>
      <x:c r="FHU5867" s="25"/>
      <x:c r="FHV5867" s="25"/>
      <x:c r="FHW5867" s="25"/>
      <x:c r="FHX5867" s="25"/>
      <x:c r="FHY5867" s="25"/>
      <x:c r="FHZ5867" s="25"/>
      <x:c r="FIA5867" s="25"/>
      <x:c r="FIB5867" s="25"/>
      <x:c r="FIC5867" s="25"/>
      <x:c r="FID5867" s="25"/>
      <x:c r="FIE5867" s="25"/>
      <x:c r="FIF5867" s="25"/>
      <x:c r="FIG5867" s="25"/>
      <x:c r="FIH5867" s="25"/>
      <x:c r="FII5867" s="25"/>
      <x:c r="FIJ5867" s="25"/>
      <x:c r="FIK5867" s="25"/>
      <x:c r="FIL5867" s="25"/>
      <x:c r="FIM5867" s="25"/>
      <x:c r="FIN5867" s="25"/>
      <x:c r="FIO5867" s="25"/>
      <x:c r="FIP5867" s="25"/>
      <x:c r="FIQ5867" s="25"/>
      <x:c r="FIR5867" s="25"/>
      <x:c r="FIS5867" s="25"/>
      <x:c r="FIT5867" s="25"/>
      <x:c r="FIU5867" s="25"/>
      <x:c r="FIV5867" s="25"/>
      <x:c r="FIW5867" s="25"/>
      <x:c r="FIX5867" s="25"/>
      <x:c r="FIY5867" s="25"/>
      <x:c r="FIZ5867" s="25"/>
      <x:c r="FJA5867" s="25"/>
      <x:c r="FJB5867" s="25"/>
      <x:c r="FJC5867" s="25"/>
      <x:c r="FJD5867" s="25"/>
      <x:c r="FJE5867" s="25"/>
      <x:c r="FJF5867" s="25"/>
      <x:c r="FJG5867" s="25"/>
      <x:c r="FJH5867" s="25"/>
      <x:c r="FJI5867" s="25"/>
      <x:c r="FJJ5867" s="25"/>
      <x:c r="FJK5867" s="25"/>
      <x:c r="FJL5867" s="25"/>
      <x:c r="FJM5867" s="25"/>
      <x:c r="FJN5867" s="25"/>
      <x:c r="FJO5867" s="25"/>
      <x:c r="FJP5867" s="25"/>
      <x:c r="FJQ5867" s="25"/>
      <x:c r="FJR5867" s="25"/>
      <x:c r="FJS5867" s="25"/>
      <x:c r="FJT5867" s="25"/>
      <x:c r="FJU5867" s="25"/>
      <x:c r="FJV5867" s="25"/>
      <x:c r="FJW5867" s="25"/>
      <x:c r="FJX5867" s="25"/>
      <x:c r="FJY5867" s="25"/>
      <x:c r="FJZ5867" s="25"/>
      <x:c r="FKA5867" s="25"/>
      <x:c r="FKB5867" s="25"/>
      <x:c r="FKC5867" s="25"/>
      <x:c r="FKD5867" s="25"/>
      <x:c r="FKE5867" s="25"/>
      <x:c r="FKF5867" s="25"/>
      <x:c r="FKG5867" s="25"/>
      <x:c r="FKH5867" s="25"/>
      <x:c r="FKI5867" s="25"/>
      <x:c r="FKJ5867" s="25"/>
      <x:c r="FKK5867" s="25"/>
      <x:c r="FKL5867" s="25"/>
      <x:c r="FKM5867" s="25"/>
      <x:c r="FKN5867" s="25"/>
      <x:c r="FKO5867" s="25"/>
      <x:c r="FKP5867" s="25"/>
      <x:c r="FKQ5867" s="25"/>
      <x:c r="FKR5867" s="25"/>
      <x:c r="FKS5867" s="25"/>
      <x:c r="FKT5867" s="25"/>
      <x:c r="FKU5867" s="25"/>
      <x:c r="FKV5867" s="25"/>
      <x:c r="FKW5867" s="25"/>
      <x:c r="FKX5867" s="25"/>
      <x:c r="FKY5867" s="25"/>
      <x:c r="FKZ5867" s="25"/>
      <x:c r="FLA5867" s="25"/>
      <x:c r="FLB5867" s="25"/>
      <x:c r="FLC5867" s="25"/>
      <x:c r="FLD5867" s="25"/>
      <x:c r="FLE5867" s="25"/>
      <x:c r="FLF5867" s="25"/>
      <x:c r="FLG5867" s="25"/>
      <x:c r="FLH5867" s="25"/>
      <x:c r="FLI5867" s="25"/>
      <x:c r="FLJ5867" s="25"/>
      <x:c r="FLK5867" s="25"/>
      <x:c r="FLL5867" s="25"/>
      <x:c r="FLM5867" s="25"/>
      <x:c r="FLN5867" s="25"/>
      <x:c r="FLO5867" s="25"/>
      <x:c r="FLP5867" s="25"/>
      <x:c r="FLQ5867" s="25"/>
      <x:c r="FLR5867" s="25"/>
      <x:c r="FLS5867" s="25"/>
      <x:c r="FLT5867" s="25"/>
      <x:c r="FLU5867" s="25"/>
      <x:c r="FLV5867" s="25"/>
      <x:c r="FLW5867" s="25"/>
      <x:c r="FLX5867" s="25"/>
      <x:c r="FLY5867" s="25"/>
      <x:c r="FLZ5867" s="25"/>
      <x:c r="FMA5867" s="25"/>
      <x:c r="FMB5867" s="25"/>
      <x:c r="FMC5867" s="25"/>
      <x:c r="FMD5867" s="25"/>
      <x:c r="FME5867" s="25"/>
      <x:c r="FMF5867" s="25"/>
      <x:c r="FMG5867" s="25"/>
      <x:c r="FMH5867" s="25"/>
      <x:c r="FMI5867" s="25"/>
      <x:c r="FMJ5867" s="25"/>
      <x:c r="FMK5867" s="25"/>
      <x:c r="FML5867" s="25"/>
      <x:c r="FMM5867" s="25"/>
      <x:c r="FMN5867" s="25"/>
      <x:c r="FMO5867" s="25"/>
      <x:c r="FMP5867" s="25"/>
      <x:c r="FMQ5867" s="25"/>
      <x:c r="FMR5867" s="25"/>
      <x:c r="FMS5867" s="25"/>
      <x:c r="FMT5867" s="25"/>
      <x:c r="FMU5867" s="25"/>
      <x:c r="FMV5867" s="25"/>
      <x:c r="FMW5867" s="25"/>
      <x:c r="FMX5867" s="25"/>
      <x:c r="FMY5867" s="25"/>
      <x:c r="FMZ5867" s="25"/>
      <x:c r="FNA5867" s="25"/>
      <x:c r="FNB5867" s="25"/>
      <x:c r="FNC5867" s="25"/>
      <x:c r="FND5867" s="25"/>
      <x:c r="FNE5867" s="25"/>
      <x:c r="FNF5867" s="25"/>
      <x:c r="FNG5867" s="25"/>
      <x:c r="FNH5867" s="25"/>
      <x:c r="FNI5867" s="25"/>
      <x:c r="FNJ5867" s="25"/>
      <x:c r="FNK5867" s="25"/>
      <x:c r="FNL5867" s="25"/>
      <x:c r="FNM5867" s="25"/>
      <x:c r="FNN5867" s="25"/>
      <x:c r="FNO5867" s="25"/>
      <x:c r="FNP5867" s="25"/>
      <x:c r="FNQ5867" s="25"/>
      <x:c r="FNR5867" s="25"/>
      <x:c r="FNS5867" s="25"/>
      <x:c r="FNT5867" s="25"/>
      <x:c r="FNU5867" s="25"/>
      <x:c r="FNV5867" s="25"/>
      <x:c r="FNW5867" s="25"/>
      <x:c r="FNX5867" s="25"/>
      <x:c r="FNY5867" s="25"/>
      <x:c r="FNZ5867" s="25"/>
      <x:c r="FOA5867" s="25"/>
      <x:c r="FOB5867" s="25"/>
      <x:c r="FOC5867" s="25"/>
      <x:c r="FOD5867" s="25"/>
      <x:c r="FOE5867" s="25"/>
      <x:c r="FOF5867" s="25"/>
      <x:c r="FOG5867" s="25"/>
      <x:c r="FOH5867" s="25"/>
      <x:c r="FOI5867" s="25"/>
      <x:c r="FOJ5867" s="25"/>
      <x:c r="FOK5867" s="25"/>
      <x:c r="FOL5867" s="25"/>
      <x:c r="FOM5867" s="25"/>
      <x:c r="FON5867" s="25"/>
      <x:c r="FOO5867" s="25"/>
      <x:c r="FOP5867" s="25"/>
      <x:c r="FOQ5867" s="25"/>
      <x:c r="FOR5867" s="25"/>
      <x:c r="FOS5867" s="25"/>
      <x:c r="FOT5867" s="25"/>
      <x:c r="FOU5867" s="25"/>
      <x:c r="FOV5867" s="25"/>
      <x:c r="FOW5867" s="25"/>
      <x:c r="FOX5867" s="25"/>
      <x:c r="FOY5867" s="25"/>
      <x:c r="FOZ5867" s="25"/>
      <x:c r="FPA5867" s="25"/>
      <x:c r="FPB5867" s="25"/>
      <x:c r="FPC5867" s="25"/>
      <x:c r="FPD5867" s="25"/>
      <x:c r="FPE5867" s="25"/>
      <x:c r="FPF5867" s="25"/>
      <x:c r="FPG5867" s="25"/>
      <x:c r="FPH5867" s="25"/>
      <x:c r="FPI5867" s="25"/>
      <x:c r="FPJ5867" s="25"/>
      <x:c r="FPK5867" s="25"/>
      <x:c r="FPL5867" s="25"/>
      <x:c r="FPM5867" s="25"/>
      <x:c r="FPN5867" s="25"/>
      <x:c r="FPO5867" s="25"/>
      <x:c r="FPP5867" s="25"/>
      <x:c r="FPQ5867" s="25"/>
      <x:c r="FPR5867" s="25"/>
      <x:c r="FPS5867" s="25"/>
      <x:c r="FPT5867" s="25"/>
      <x:c r="FPU5867" s="25"/>
      <x:c r="FPV5867" s="25"/>
      <x:c r="FPW5867" s="25"/>
      <x:c r="FPX5867" s="25"/>
      <x:c r="FPY5867" s="25"/>
      <x:c r="FPZ5867" s="25"/>
      <x:c r="FQA5867" s="25"/>
      <x:c r="FQB5867" s="25"/>
      <x:c r="FQC5867" s="25"/>
      <x:c r="FQD5867" s="25"/>
      <x:c r="FQE5867" s="25"/>
      <x:c r="FQF5867" s="25"/>
      <x:c r="FQG5867" s="25"/>
      <x:c r="FQH5867" s="25"/>
      <x:c r="FQI5867" s="25"/>
      <x:c r="FQJ5867" s="25"/>
      <x:c r="FQK5867" s="25"/>
      <x:c r="FQL5867" s="25"/>
      <x:c r="FQM5867" s="25"/>
      <x:c r="FQN5867" s="25"/>
      <x:c r="FQO5867" s="25"/>
      <x:c r="FQP5867" s="25"/>
      <x:c r="FQQ5867" s="25"/>
      <x:c r="FQR5867" s="25"/>
      <x:c r="FQS5867" s="25"/>
      <x:c r="FQT5867" s="25"/>
      <x:c r="FQU5867" s="25"/>
      <x:c r="FQV5867" s="25"/>
      <x:c r="FQW5867" s="25"/>
      <x:c r="FQX5867" s="25"/>
      <x:c r="FQY5867" s="25"/>
      <x:c r="FQZ5867" s="25"/>
      <x:c r="FRA5867" s="25"/>
      <x:c r="FRB5867" s="25"/>
      <x:c r="FRC5867" s="25"/>
      <x:c r="FRD5867" s="25"/>
      <x:c r="FRE5867" s="25"/>
      <x:c r="FRF5867" s="25"/>
      <x:c r="FRG5867" s="25"/>
      <x:c r="FRH5867" s="25"/>
      <x:c r="FRI5867" s="25"/>
      <x:c r="FRJ5867" s="25"/>
      <x:c r="FRK5867" s="25"/>
      <x:c r="FRL5867" s="25"/>
      <x:c r="FRM5867" s="25"/>
      <x:c r="FRN5867" s="25"/>
      <x:c r="FRO5867" s="25"/>
      <x:c r="FRP5867" s="25"/>
      <x:c r="FRQ5867" s="25"/>
      <x:c r="FRR5867" s="25"/>
      <x:c r="FRS5867" s="25"/>
      <x:c r="FRT5867" s="25"/>
      <x:c r="FRU5867" s="25"/>
      <x:c r="FRV5867" s="25"/>
      <x:c r="FRW5867" s="25"/>
      <x:c r="FRX5867" s="25"/>
      <x:c r="FRY5867" s="25"/>
      <x:c r="FRZ5867" s="25"/>
      <x:c r="FSA5867" s="25"/>
      <x:c r="FSB5867" s="25"/>
      <x:c r="FSC5867" s="25"/>
      <x:c r="FSD5867" s="25"/>
      <x:c r="FSE5867" s="25"/>
      <x:c r="FSF5867" s="25"/>
      <x:c r="FSG5867" s="25"/>
      <x:c r="FSH5867" s="25"/>
      <x:c r="FSI5867" s="25"/>
      <x:c r="FSJ5867" s="25"/>
      <x:c r="FSK5867" s="25"/>
      <x:c r="FSL5867" s="25"/>
      <x:c r="FSM5867" s="25"/>
      <x:c r="FSN5867" s="25"/>
      <x:c r="FSO5867" s="25"/>
      <x:c r="FSP5867" s="25"/>
      <x:c r="FSQ5867" s="25"/>
      <x:c r="FSR5867" s="25"/>
      <x:c r="FSS5867" s="25"/>
      <x:c r="FST5867" s="25"/>
      <x:c r="FSU5867" s="25"/>
      <x:c r="FSV5867" s="25"/>
      <x:c r="FSW5867" s="25"/>
      <x:c r="FSX5867" s="25"/>
      <x:c r="FSY5867" s="25"/>
      <x:c r="FSZ5867" s="25"/>
      <x:c r="FTA5867" s="25"/>
      <x:c r="FTB5867" s="25"/>
      <x:c r="FTC5867" s="25"/>
      <x:c r="FTD5867" s="25"/>
      <x:c r="FTE5867" s="25"/>
      <x:c r="FTF5867" s="25"/>
      <x:c r="FTG5867" s="25"/>
      <x:c r="FTH5867" s="25"/>
      <x:c r="FTI5867" s="25"/>
      <x:c r="FTJ5867" s="25"/>
      <x:c r="FTK5867" s="25"/>
      <x:c r="FTL5867" s="25"/>
      <x:c r="FTM5867" s="25"/>
      <x:c r="FTN5867" s="25"/>
      <x:c r="FTO5867" s="25"/>
      <x:c r="FTP5867" s="25"/>
      <x:c r="FTQ5867" s="25"/>
      <x:c r="FTR5867" s="25"/>
      <x:c r="FTS5867" s="25"/>
      <x:c r="FTT5867" s="25"/>
      <x:c r="FTU5867" s="25"/>
      <x:c r="FTV5867" s="25"/>
      <x:c r="FTW5867" s="25"/>
      <x:c r="FTX5867" s="25"/>
      <x:c r="FTY5867" s="25"/>
      <x:c r="FTZ5867" s="25"/>
      <x:c r="FUA5867" s="25"/>
      <x:c r="FUB5867" s="25"/>
      <x:c r="FUC5867" s="25"/>
      <x:c r="FUD5867" s="25"/>
      <x:c r="FUE5867" s="25"/>
      <x:c r="FUF5867" s="25"/>
      <x:c r="FUG5867" s="25"/>
      <x:c r="FUH5867" s="25"/>
      <x:c r="FUI5867" s="25"/>
      <x:c r="FUJ5867" s="25"/>
      <x:c r="FUK5867" s="25"/>
      <x:c r="FUL5867" s="25"/>
      <x:c r="FUM5867" s="25"/>
      <x:c r="FUN5867" s="25"/>
      <x:c r="FUO5867" s="25"/>
      <x:c r="FUP5867" s="25"/>
      <x:c r="FUQ5867" s="25"/>
      <x:c r="FUR5867" s="25"/>
      <x:c r="FUS5867" s="25"/>
      <x:c r="FUT5867" s="25"/>
      <x:c r="FUU5867" s="25"/>
      <x:c r="FUV5867" s="25"/>
      <x:c r="FUW5867" s="25"/>
      <x:c r="FUX5867" s="25"/>
      <x:c r="FUY5867" s="25"/>
      <x:c r="FUZ5867" s="25"/>
      <x:c r="FVA5867" s="25"/>
      <x:c r="FVB5867" s="25"/>
      <x:c r="FVC5867" s="25"/>
      <x:c r="FVD5867" s="25"/>
      <x:c r="FVE5867" s="25"/>
      <x:c r="FVF5867" s="25"/>
      <x:c r="FVG5867" s="25"/>
      <x:c r="FVH5867" s="25"/>
      <x:c r="FVI5867" s="25"/>
      <x:c r="FVJ5867" s="25"/>
      <x:c r="FVK5867" s="25"/>
      <x:c r="FVL5867" s="25"/>
      <x:c r="FVM5867" s="25"/>
      <x:c r="FVN5867" s="25"/>
      <x:c r="FVO5867" s="25"/>
      <x:c r="FVP5867" s="25"/>
      <x:c r="FVQ5867" s="25"/>
      <x:c r="FVR5867" s="25"/>
      <x:c r="FVS5867" s="25"/>
      <x:c r="FVT5867" s="25"/>
      <x:c r="FVU5867" s="25"/>
      <x:c r="FVV5867" s="25"/>
      <x:c r="FVW5867" s="25"/>
      <x:c r="FVX5867" s="25"/>
      <x:c r="FVY5867" s="25"/>
      <x:c r="FVZ5867" s="25"/>
      <x:c r="FWA5867" s="25"/>
      <x:c r="FWB5867" s="25"/>
      <x:c r="FWC5867" s="25"/>
      <x:c r="FWD5867" s="25"/>
      <x:c r="FWE5867" s="25"/>
      <x:c r="FWF5867" s="25"/>
      <x:c r="FWG5867" s="25"/>
      <x:c r="FWH5867" s="25"/>
      <x:c r="FWI5867" s="25"/>
      <x:c r="FWJ5867" s="25"/>
      <x:c r="FWK5867" s="25"/>
      <x:c r="FWL5867" s="25"/>
      <x:c r="FWM5867" s="25"/>
      <x:c r="FWN5867" s="25"/>
      <x:c r="FWO5867" s="25"/>
      <x:c r="FWP5867" s="25"/>
      <x:c r="FWQ5867" s="25"/>
      <x:c r="FWR5867" s="25"/>
      <x:c r="FWS5867" s="25"/>
      <x:c r="FWT5867" s="25"/>
      <x:c r="FWU5867" s="25"/>
      <x:c r="FWV5867" s="25"/>
      <x:c r="FWW5867" s="25"/>
      <x:c r="FWX5867" s="25"/>
      <x:c r="FWY5867" s="25"/>
      <x:c r="FWZ5867" s="25"/>
      <x:c r="FXA5867" s="25"/>
      <x:c r="FXB5867" s="25"/>
      <x:c r="FXC5867" s="25"/>
      <x:c r="FXD5867" s="25"/>
      <x:c r="FXE5867" s="25"/>
      <x:c r="FXF5867" s="25"/>
      <x:c r="FXG5867" s="25"/>
      <x:c r="FXH5867" s="25"/>
      <x:c r="FXI5867" s="25"/>
      <x:c r="FXJ5867" s="25"/>
      <x:c r="FXK5867" s="25"/>
      <x:c r="FXL5867" s="25"/>
      <x:c r="FXM5867" s="25"/>
      <x:c r="FXN5867" s="25"/>
      <x:c r="FXO5867" s="25"/>
      <x:c r="FXP5867" s="25"/>
      <x:c r="FXQ5867" s="25"/>
      <x:c r="FXR5867" s="25"/>
      <x:c r="FXS5867" s="25"/>
      <x:c r="FXT5867" s="25"/>
      <x:c r="FXU5867" s="25"/>
      <x:c r="FXV5867" s="25"/>
      <x:c r="FXW5867" s="25"/>
      <x:c r="FXX5867" s="25"/>
      <x:c r="FXY5867" s="25"/>
      <x:c r="FXZ5867" s="25"/>
      <x:c r="FYA5867" s="25"/>
      <x:c r="FYB5867" s="25"/>
      <x:c r="FYC5867" s="25"/>
      <x:c r="FYD5867" s="25"/>
      <x:c r="FYE5867" s="25"/>
      <x:c r="FYF5867" s="25"/>
      <x:c r="FYG5867" s="25"/>
      <x:c r="FYH5867" s="25"/>
      <x:c r="FYI5867" s="25"/>
      <x:c r="FYJ5867" s="25"/>
      <x:c r="FYK5867" s="25"/>
      <x:c r="FYL5867" s="25"/>
      <x:c r="FYM5867" s="25"/>
      <x:c r="FYN5867" s="25"/>
      <x:c r="FYO5867" s="25"/>
      <x:c r="FYP5867" s="25"/>
      <x:c r="FYQ5867" s="25"/>
      <x:c r="FYR5867" s="25"/>
      <x:c r="FYS5867" s="25"/>
      <x:c r="FYT5867" s="25"/>
      <x:c r="FYU5867" s="25"/>
      <x:c r="FYV5867" s="25"/>
      <x:c r="FYW5867" s="25"/>
      <x:c r="FYX5867" s="25"/>
      <x:c r="FYY5867" s="25"/>
      <x:c r="FYZ5867" s="25"/>
      <x:c r="FZA5867" s="25"/>
      <x:c r="FZB5867" s="25"/>
      <x:c r="FZC5867" s="25"/>
      <x:c r="FZD5867" s="25"/>
      <x:c r="FZE5867" s="25"/>
      <x:c r="FZF5867" s="25"/>
      <x:c r="FZG5867" s="25"/>
      <x:c r="FZH5867" s="25"/>
      <x:c r="FZI5867" s="25"/>
      <x:c r="FZJ5867" s="25"/>
      <x:c r="FZK5867" s="25"/>
      <x:c r="FZL5867" s="25"/>
      <x:c r="FZM5867" s="25"/>
      <x:c r="FZN5867" s="25"/>
      <x:c r="FZO5867" s="25"/>
      <x:c r="FZP5867" s="25"/>
      <x:c r="FZQ5867" s="25"/>
      <x:c r="FZR5867" s="25"/>
      <x:c r="FZS5867" s="25"/>
      <x:c r="FZT5867" s="25"/>
      <x:c r="FZU5867" s="25"/>
      <x:c r="FZV5867" s="25"/>
      <x:c r="FZW5867" s="25"/>
      <x:c r="FZX5867" s="25"/>
      <x:c r="FZY5867" s="25"/>
      <x:c r="FZZ5867" s="25"/>
      <x:c r="GAA5867" s="25"/>
      <x:c r="GAB5867" s="25"/>
      <x:c r="GAC5867" s="25"/>
      <x:c r="GAD5867" s="25"/>
      <x:c r="GAE5867" s="25"/>
      <x:c r="GAF5867" s="25"/>
      <x:c r="GAG5867" s="25"/>
      <x:c r="GAH5867" s="25"/>
      <x:c r="GAI5867" s="25"/>
      <x:c r="GAJ5867" s="25"/>
      <x:c r="GAK5867" s="25"/>
      <x:c r="GAL5867" s="25"/>
      <x:c r="GAM5867" s="25"/>
      <x:c r="GAN5867" s="25"/>
      <x:c r="GAO5867" s="25"/>
      <x:c r="GAP5867" s="25"/>
      <x:c r="GAQ5867" s="25"/>
      <x:c r="GAR5867" s="25"/>
      <x:c r="GAS5867" s="25"/>
      <x:c r="GAT5867" s="25"/>
      <x:c r="GAU5867" s="25"/>
      <x:c r="GAV5867" s="25"/>
      <x:c r="GAW5867" s="25"/>
      <x:c r="GAX5867" s="25"/>
      <x:c r="GAY5867" s="25"/>
      <x:c r="GAZ5867" s="25"/>
      <x:c r="GBA5867" s="25"/>
      <x:c r="GBB5867" s="25"/>
      <x:c r="GBC5867" s="25"/>
      <x:c r="GBD5867" s="25"/>
      <x:c r="GBE5867" s="25"/>
      <x:c r="GBF5867" s="25"/>
      <x:c r="GBG5867" s="25"/>
      <x:c r="GBH5867" s="25"/>
      <x:c r="GBI5867" s="25"/>
      <x:c r="GBJ5867" s="25"/>
      <x:c r="GBK5867" s="25"/>
      <x:c r="GBL5867" s="25"/>
      <x:c r="GBM5867" s="25"/>
      <x:c r="GBN5867" s="25"/>
      <x:c r="GBO5867" s="25"/>
      <x:c r="GBP5867" s="25"/>
      <x:c r="GBQ5867" s="25"/>
      <x:c r="GBR5867" s="25"/>
      <x:c r="GBS5867" s="25"/>
      <x:c r="GBT5867" s="25"/>
      <x:c r="GBU5867" s="25"/>
      <x:c r="GBV5867" s="25"/>
      <x:c r="GBW5867" s="25"/>
      <x:c r="GBX5867" s="25"/>
      <x:c r="GBY5867" s="25"/>
      <x:c r="GBZ5867" s="25"/>
      <x:c r="GCA5867" s="25"/>
      <x:c r="GCB5867" s="25"/>
      <x:c r="GCC5867" s="25"/>
      <x:c r="GCD5867" s="25"/>
      <x:c r="GCE5867" s="25"/>
      <x:c r="GCF5867" s="25"/>
      <x:c r="GCG5867" s="25"/>
      <x:c r="GCH5867" s="25"/>
      <x:c r="GCI5867" s="25"/>
      <x:c r="GCJ5867" s="25"/>
      <x:c r="GCK5867" s="25"/>
      <x:c r="GCL5867" s="25"/>
      <x:c r="GCM5867" s="25"/>
      <x:c r="GCN5867" s="25"/>
      <x:c r="GCO5867" s="25"/>
      <x:c r="GCP5867" s="25"/>
      <x:c r="GCQ5867" s="25"/>
      <x:c r="GCR5867" s="25"/>
      <x:c r="GCS5867" s="25"/>
      <x:c r="GCT5867" s="25"/>
      <x:c r="GCU5867" s="25"/>
      <x:c r="GCV5867" s="25"/>
      <x:c r="GCW5867" s="25"/>
      <x:c r="GCX5867" s="25"/>
      <x:c r="GCY5867" s="25"/>
      <x:c r="GCZ5867" s="25"/>
      <x:c r="GDA5867" s="25"/>
      <x:c r="GDB5867" s="25"/>
      <x:c r="GDC5867" s="25"/>
      <x:c r="GDD5867" s="25"/>
      <x:c r="GDE5867" s="25"/>
      <x:c r="GDF5867" s="25"/>
      <x:c r="GDG5867" s="25"/>
      <x:c r="GDH5867" s="25"/>
      <x:c r="GDI5867" s="25"/>
      <x:c r="GDJ5867" s="25"/>
      <x:c r="GDK5867" s="25"/>
      <x:c r="GDL5867" s="25"/>
      <x:c r="GDM5867" s="25"/>
      <x:c r="GDN5867" s="25"/>
      <x:c r="GDO5867" s="25"/>
      <x:c r="GDP5867" s="25"/>
      <x:c r="GDQ5867" s="25"/>
      <x:c r="GDR5867" s="25"/>
      <x:c r="GDS5867" s="25"/>
      <x:c r="GDT5867" s="25"/>
      <x:c r="GDU5867" s="25"/>
      <x:c r="GDV5867" s="25"/>
      <x:c r="GDW5867" s="25"/>
      <x:c r="GDX5867" s="25"/>
      <x:c r="GDY5867" s="25"/>
      <x:c r="GDZ5867" s="25"/>
      <x:c r="GEA5867" s="25"/>
      <x:c r="GEB5867" s="25"/>
      <x:c r="GEC5867" s="25"/>
      <x:c r="GED5867" s="25"/>
      <x:c r="GEE5867" s="25"/>
      <x:c r="GEF5867" s="25"/>
      <x:c r="GEG5867" s="25"/>
      <x:c r="GEH5867" s="25"/>
      <x:c r="GEI5867" s="25"/>
      <x:c r="GEJ5867" s="25"/>
      <x:c r="GEK5867" s="25"/>
      <x:c r="GEL5867" s="25"/>
      <x:c r="GEM5867" s="25"/>
      <x:c r="GEN5867" s="25"/>
      <x:c r="GEO5867" s="25"/>
      <x:c r="GEP5867" s="25"/>
      <x:c r="GEQ5867" s="25"/>
      <x:c r="GER5867" s="25"/>
      <x:c r="GES5867" s="25"/>
      <x:c r="GET5867" s="25"/>
      <x:c r="GEU5867" s="25"/>
      <x:c r="GEV5867" s="25"/>
      <x:c r="GEW5867" s="25"/>
      <x:c r="GEX5867" s="25"/>
      <x:c r="GEY5867" s="25"/>
      <x:c r="GEZ5867" s="25"/>
      <x:c r="GFA5867" s="25"/>
      <x:c r="GFB5867" s="25"/>
      <x:c r="GFC5867" s="25"/>
      <x:c r="GFD5867" s="25"/>
      <x:c r="GFE5867" s="25"/>
      <x:c r="GFF5867" s="25"/>
      <x:c r="GFG5867" s="25"/>
      <x:c r="GFH5867" s="25"/>
      <x:c r="GFI5867" s="25"/>
      <x:c r="GFJ5867" s="25"/>
      <x:c r="GFK5867" s="25"/>
      <x:c r="GFL5867" s="25"/>
      <x:c r="GFM5867" s="25"/>
      <x:c r="GFN5867" s="25"/>
      <x:c r="GFO5867" s="25"/>
      <x:c r="GFP5867" s="25"/>
      <x:c r="GFQ5867" s="25"/>
      <x:c r="GFR5867" s="25"/>
      <x:c r="GFS5867" s="25"/>
      <x:c r="GFT5867" s="25"/>
      <x:c r="GFU5867" s="25"/>
      <x:c r="GFV5867" s="25"/>
      <x:c r="GFW5867" s="25"/>
      <x:c r="GFX5867" s="25"/>
      <x:c r="GFY5867" s="25"/>
      <x:c r="GFZ5867" s="25"/>
      <x:c r="GGA5867" s="25"/>
      <x:c r="GGB5867" s="25"/>
      <x:c r="GGC5867" s="25"/>
      <x:c r="GGD5867" s="25"/>
      <x:c r="GGE5867" s="25"/>
      <x:c r="GGF5867" s="25"/>
      <x:c r="GGG5867" s="25"/>
      <x:c r="GGH5867" s="25"/>
      <x:c r="GGI5867" s="25"/>
      <x:c r="GGJ5867" s="25"/>
      <x:c r="GGK5867" s="25"/>
      <x:c r="GGL5867" s="25"/>
      <x:c r="GGM5867" s="25"/>
      <x:c r="GGN5867" s="25"/>
      <x:c r="GGO5867" s="25"/>
      <x:c r="GGP5867" s="25"/>
      <x:c r="GGQ5867" s="25"/>
      <x:c r="GGR5867" s="25"/>
      <x:c r="GGS5867" s="25"/>
      <x:c r="GGT5867" s="25"/>
      <x:c r="GGU5867" s="25"/>
      <x:c r="GGV5867" s="25"/>
      <x:c r="GGW5867" s="25"/>
      <x:c r="GGX5867" s="25"/>
      <x:c r="GGY5867" s="25"/>
      <x:c r="GGZ5867" s="25"/>
      <x:c r="GHA5867" s="25"/>
      <x:c r="GHB5867" s="25"/>
      <x:c r="GHC5867" s="25"/>
      <x:c r="GHD5867" s="25"/>
      <x:c r="GHE5867" s="25"/>
      <x:c r="GHF5867" s="25"/>
      <x:c r="GHG5867" s="25"/>
      <x:c r="GHH5867" s="25"/>
      <x:c r="GHI5867" s="25"/>
      <x:c r="GHJ5867" s="25"/>
      <x:c r="GHK5867" s="25"/>
      <x:c r="GHL5867" s="25"/>
      <x:c r="GHM5867" s="25"/>
      <x:c r="GHN5867" s="25"/>
      <x:c r="GHO5867" s="25"/>
      <x:c r="GHP5867" s="25"/>
      <x:c r="GHQ5867" s="25"/>
      <x:c r="GHR5867" s="25"/>
      <x:c r="GHS5867" s="25"/>
      <x:c r="GHT5867" s="25"/>
      <x:c r="GHU5867" s="25"/>
      <x:c r="GHV5867" s="25"/>
      <x:c r="GHW5867" s="25"/>
      <x:c r="GHX5867" s="25"/>
      <x:c r="GHY5867" s="25"/>
      <x:c r="GHZ5867" s="25"/>
      <x:c r="GIA5867" s="25"/>
      <x:c r="GIB5867" s="25"/>
      <x:c r="GIC5867" s="25"/>
      <x:c r="GID5867" s="25"/>
      <x:c r="GIE5867" s="25"/>
      <x:c r="GIF5867" s="25"/>
      <x:c r="GIG5867" s="25"/>
      <x:c r="GIH5867" s="25"/>
      <x:c r="GII5867" s="25"/>
      <x:c r="GIJ5867" s="25"/>
      <x:c r="GIK5867" s="25"/>
      <x:c r="GIL5867" s="25"/>
      <x:c r="GIM5867" s="25"/>
      <x:c r="GIN5867" s="25"/>
      <x:c r="GIO5867" s="25"/>
      <x:c r="GIP5867" s="25"/>
      <x:c r="GIQ5867" s="25"/>
      <x:c r="GIR5867" s="25"/>
      <x:c r="GIS5867" s="25"/>
      <x:c r="GIT5867" s="25"/>
      <x:c r="GIU5867" s="25"/>
      <x:c r="GIV5867" s="25"/>
      <x:c r="GIW5867" s="25"/>
      <x:c r="GIX5867" s="25"/>
      <x:c r="GIY5867" s="25"/>
      <x:c r="GIZ5867" s="25"/>
      <x:c r="GJA5867" s="25"/>
      <x:c r="GJB5867" s="25"/>
      <x:c r="GJC5867" s="25"/>
      <x:c r="GJD5867" s="25"/>
      <x:c r="GJE5867" s="25"/>
      <x:c r="GJF5867" s="25"/>
      <x:c r="GJG5867" s="25"/>
      <x:c r="GJH5867" s="25"/>
      <x:c r="GJI5867" s="25"/>
      <x:c r="GJJ5867" s="25"/>
      <x:c r="GJK5867" s="25"/>
      <x:c r="GJL5867" s="25"/>
      <x:c r="GJM5867" s="25"/>
      <x:c r="GJN5867" s="25"/>
      <x:c r="GJO5867" s="25"/>
      <x:c r="GJP5867" s="25"/>
      <x:c r="GJQ5867" s="25"/>
      <x:c r="GJR5867" s="25"/>
      <x:c r="GJS5867" s="25"/>
      <x:c r="GJT5867" s="25"/>
      <x:c r="GJU5867" s="25"/>
      <x:c r="GJV5867" s="25"/>
      <x:c r="GJW5867" s="25"/>
      <x:c r="GJX5867" s="25"/>
      <x:c r="GJY5867" s="25"/>
      <x:c r="GJZ5867" s="25"/>
      <x:c r="GKA5867" s="25"/>
      <x:c r="GKB5867" s="25"/>
      <x:c r="GKC5867" s="25"/>
      <x:c r="GKD5867" s="25"/>
      <x:c r="GKE5867" s="25"/>
      <x:c r="GKF5867" s="25"/>
      <x:c r="GKG5867" s="25"/>
      <x:c r="GKH5867" s="25"/>
      <x:c r="GKI5867" s="25"/>
      <x:c r="GKJ5867" s="25"/>
      <x:c r="GKK5867" s="25"/>
      <x:c r="GKL5867" s="25"/>
      <x:c r="GKM5867" s="25"/>
      <x:c r="GKN5867" s="25"/>
      <x:c r="GKO5867" s="25"/>
      <x:c r="GKP5867" s="25"/>
      <x:c r="GKQ5867" s="25"/>
      <x:c r="GKR5867" s="25"/>
      <x:c r="GKS5867" s="25"/>
      <x:c r="GKT5867" s="25"/>
      <x:c r="GKU5867" s="25"/>
      <x:c r="GKV5867" s="25"/>
      <x:c r="GKW5867" s="25"/>
      <x:c r="GKX5867" s="25"/>
      <x:c r="GKY5867" s="25"/>
      <x:c r="GKZ5867" s="25"/>
      <x:c r="GLA5867" s="25"/>
      <x:c r="GLB5867" s="25"/>
      <x:c r="GLC5867" s="25"/>
      <x:c r="GLD5867" s="25"/>
      <x:c r="GLE5867" s="25"/>
      <x:c r="GLF5867" s="25"/>
      <x:c r="GLG5867" s="25"/>
      <x:c r="GLH5867" s="25"/>
      <x:c r="GLI5867" s="25"/>
      <x:c r="GLJ5867" s="25"/>
      <x:c r="GLK5867" s="25"/>
      <x:c r="GLL5867" s="25"/>
      <x:c r="GLM5867" s="25"/>
      <x:c r="GLN5867" s="25"/>
      <x:c r="GLO5867" s="25"/>
      <x:c r="GLP5867" s="25"/>
      <x:c r="GLQ5867" s="25"/>
      <x:c r="GLR5867" s="25"/>
      <x:c r="GLS5867" s="25"/>
      <x:c r="GLT5867" s="25"/>
      <x:c r="GLU5867" s="25"/>
      <x:c r="GLV5867" s="25"/>
      <x:c r="GLW5867" s="25"/>
      <x:c r="GLX5867" s="25"/>
      <x:c r="GLY5867" s="25"/>
      <x:c r="GLZ5867" s="25"/>
      <x:c r="GMA5867" s="25"/>
      <x:c r="GMB5867" s="25"/>
      <x:c r="GMC5867" s="25"/>
      <x:c r="GMD5867" s="25"/>
      <x:c r="GME5867" s="25"/>
      <x:c r="GMF5867" s="25"/>
      <x:c r="GMG5867" s="25"/>
      <x:c r="GMH5867" s="25"/>
      <x:c r="GMI5867" s="25"/>
      <x:c r="GMJ5867" s="25"/>
      <x:c r="GMK5867" s="25"/>
      <x:c r="GML5867" s="25"/>
      <x:c r="GMM5867" s="25"/>
      <x:c r="GMN5867" s="25"/>
      <x:c r="GMO5867" s="25"/>
      <x:c r="GMP5867" s="25"/>
      <x:c r="GMQ5867" s="25"/>
      <x:c r="GMR5867" s="25"/>
      <x:c r="GMS5867" s="25"/>
      <x:c r="GMT5867" s="25"/>
      <x:c r="GMU5867" s="25"/>
      <x:c r="GMV5867" s="25"/>
      <x:c r="GMW5867" s="25"/>
      <x:c r="GMX5867" s="25"/>
      <x:c r="GMY5867" s="25"/>
      <x:c r="GMZ5867" s="25"/>
      <x:c r="GNA5867" s="25"/>
      <x:c r="GNB5867" s="25"/>
      <x:c r="GNC5867" s="25"/>
      <x:c r="GND5867" s="25"/>
      <x:c r="GNE5867" s="25"/>
      <x:c r="GNF5867" s="25"/>
      <x:c r="GNG5867" s="25"/>
      <x:c r="GNH5867" s="25"/>
      <x:c r="GNI5867" s="25"/>
      <x:c r="GNJ5867" s="25"/>
      <x:c r="GNK5867" s="25"/>
      <x:c r="GNL5867" s="25"/>
      <x:c r="GNM5867" s="25"/>
      <x:c r="GNN5867" s="25"/>
      <x:c r="GNO5867" s="25"/>
      <x:c r="GNP5867" s="25"/>
      <x:c r="GNQ5867" s="25"/>
      <x:c r="GNR5867" s="25"/>
      <x:c r="GNS5867" s="25"/>
      <x:c r="GNT5867" s="25"/>
      <x:c r="GNU5867" s="25"/>
      <x:c r="GNV5867" s="25"/>
      <x:c r="GNW5867" s="25"/>
      <x:c r="GNX5867" s="25"/>
      <x:c r="GNY5867" s="25"/>
      <x:c r="GNZ5867" s="25"/>
      <x:c r="GOA5867" s="25"/>
      <x:c r="GOB5867" s="25"/>
      <x:c r="GOC5867" s="25"/>
      <x:c r="GOD5867" s="25"/>
      <x:c r="GOE5867" s="25"/>
      <x:c r="GOF5867" s="25"/>
      <x:c r="GOG5867" s="25"/>
      <x:c r="GOH5867" s="25"/>
      <x:c r="GOI5867" s="25"/>
      <x:c r="GOJ5867" s="25"/>
      <x:c r="GOK5867" s="25"/>
      <x:c r="GOL5867" s="25"/>
      <x:c r="GOM5867" s="25"/>
      <x:c r="GON5867" s="25"/>
      <x:c r="GOO5867" s="25"/>
      <x:c r="GOP5867" s="25"/>
      <x:c r="GOQ5867" s="25"/>
      <x:c r="GOR5867" s="25"/>
      <x:c r="GOS5867" s="25"/>
      <x:c r="GOT5867" s="25"/>
      <x:c r="GOU5867" s="25"/>
      <x:c r="GOV5867" s="25"/>
      <x:c r="GOW5867" s="25"/>
      <x:c r="GOX5867" s="25"/>
      <x:c r="GOY5867" s="25"/>
      <x:c r="GOZ5867" s="25"/>
      <x:c r="GPA5867" s="25"/>
      <x:c r="GPB5867" s="25"/>
      <x:c r="GPC5867" s="25"/>
      <x:c r="GPD5867" s="25"/>
      <x:c r="GPE5867" s="25"/>
      <x:c r="GPF5867" s="25"/>
      <x:c r="GPG5867" s="25"/>
      <x:c r="GPH5867" s="25"/>
      <x:c r="GPI5867" s="25"/>
      <x:c r="GPJ5867" s="25"/>
      <x:c r="GPK5867" s="25"/>
      <x:c r="GPL5867" s="25"/>
      <x:c r="GPM5867" s="25"/>
      <x:c r="GPN5867" s="25"/>
      <x:c r="GPO5867" s="25"/>
      <x:c r="GPP5867" s="25"/>
      <x:c r="GPQ5867" s="25"/>
      <x:c r="GPR5867" s="25"/>
      <x:c r="GPS5867" s="25"/>
      <x:c r="GPT5867" s="25"/>
      <x:c r="GPU5867" s="25"/>
      <x:c r="GPV5867" s="25"/>
      <x:c r="GPW5867" s="25"/>
      <x:c r="GPX5867" s="25"/>
      <x:c r="GPY5867" s="25"/>
      <x:c r="GPZ5867" s="25"/>
      <x:c r="GQA5867" s="25"/>
      <x:c r="GQB5867" s="25"/>
      <x:c r="GQC5867" s="25"/>
      <x:c r="GQD5867" s="25"/>
      <x:c r="GQE5867" s="25"/>
      <x:c r="GQF5867" s="25"/>
      <x:c r="GQG5867" s="25"/>
      <x:c r="GQH5867" s="25"/>
      <x:c r="GQI5867" s="25"/>
      <x:c r="GQJ5867" s="25"/>
      <x:c r="GQK5867" s="25"/>
      <x:c r="GQL5867" s="25"/>
      <x:c r="GQM5867" s="25"/>
      <x:c r="GQN5867" s="25"/>
      <x:c r="GQO5867" s="25"/>
      <x:c r="GQP5867" s="25"/>
      <x:c r="GQQ5867" s="25"/>
      <x:c r="GQR5867" s="25"/>
      <x:c r="GQS5867" s="25"/>
      <x:c r="GQT5867" s="25"/>
      <x:c r="GQU5867" s="25"/>
      <x:c r="GQV5867" s="25"/>
      <x:c r="GQW5867" s="25"/>
      <x:c r="GQX5867" s="25"/>
      <x:c r="GQY5867" s="25"/>
      <x:c r="GQZ5867" s="25"/>
      <x:c r="GRA5867" s="25"/>
      <x:c r="GRB5867" s="25"/>
      <x:c r="GRC5867" s="25"/>
      <x:c r="GRD5867" s="25"/>
      <x:c r="GRE5867" s="25"/>
      <x:c r="GRF5867" s="25"/>
      <x:c r="GRG5867" s="25"/>
      <x:c r="GRH5867" s="25"/>
      <x:c r="GRI5867" s="25"/>
      <x:c r="GRJ5867" s="25"/>
      <x:c r="GRK5867" s="25"/>
      <x:c r="GRL5867" s="25"/>
      <x:c r="GRM5867" s="25"/>
      <x:c r="GRN5867" s="25"/>
      <x:c r="GRO5867" s="25"/>
      <x:c r="GRP5867" s="25"/>
      <x:c r="GRQ5867" s="25"/>
      <x:c r="GRR5867" s="25"/>
      <x:c r="GRS5867" s="25"/>
      <x:c r="GRT5867" s="25"/>
      <x:c r="GRU5867" s="25"/>
      <x:c r="GRV5867" s="25"/>
      <x:c r="GRW5867" s="25"/>
      <x:c r="GRX5867" s="25"/>
      <x:c r="GRY5867" s="25"/>
      <x:c r="GRZ5867" s="25"/>
      <x:c r="GSA5867" s="25"/>
      <x:c r="GSB5867" s="25"/>
      <x:c r="GSC5867" s="25"/>
      <x:c r="GSD5867" s="25"/>
      <x:c r="GSE5867" s="25"/>
      <x:c r="GSF5867" s="25"/>
      <x:c r="GSG5867" s="25"/>
      <x:c r="GSH5867" s="25"/>
      <x:c r="GSI5867" s="25"/>
      <x:c r="GSJ5867" s="25"/>
      <x:c r="GSK5867" s="25"/>
      <x:c r="GSL5867" s="25"/>
      <x:c r="GSM5867" s="25"/>
      <x:c r="GSN5867" s="25"/>
      <x:c r="GSO5867" s="25"/>
      <x:c r="GSP5867" s="25"/>
      <x:c r="GSQ5867" s="25"/>
      <x:c r="GSR5867" s="25"/>
      <x:c r="GSS5867" s="25"/>
      <x:c r="GST5867" s="25"/>
      <x:c r="GSU5867" s="25"/>
      <x:c r="GSV5867" s="25"/>
      <x:c r="GSW5867" s="25"/>
      <x:c r="GSX5867" s="25"/>
      <x:c r="GSY5867" s="25"/>
      <x:c r="GSZ5867" s="25"/>
      <x:c r="GTA5867" s="25"/>
      <x:c r="GTB5867" s="25"/>
      <x:c r="GTC5867" s="25"/>
      <x:c r="GTD5867" s="25"/>
      <x:c r="GTE5867" s="25"/>
      <x:c r="GTF5867" s="25"/>
      <x:c r="GTG5867" s="25"/>
      <x:c r="GTH5867" s="25"/>
      <x:c r="GTI5867" s="25"/>
      <x:c r="GTJ5867" s="25"/>
      <x:c r="GTK5867" s="25"/>
      <x:c r="GTL5867" s="25"/>
      <x:c r="GTM5867" s="25"/>
      <x:c r="GTN5867" s="25"/>
      <x:c r="GTO5867" s="25"/>
      <x:c r="GTP5867" s="25"/>
      <x:c r="GTQ5867" s="25"/>
      <x:c r="GTR5867" s="25"/>
      <x:c r="GTS5867" s="25"/>
      <x:c r="GTT5867" s="25"/>
      <x:c r="GTU5867" s="25"/>
      <x:c r="GTV5867" s="25"/>
      <x:c r="GTW5867" s="25"/>
      <x:c r="GTX5867" s="25"/>
      <x:c r="GTY5867" s="25"/>
      <x:c r="GTZ5867" s="25"/>
      <x:c r="GUA5867" s="25"/>
      <x:c r="GUB5867" s="25"/>
      <x:c r="GUC5867" s="25"/>
      <x:c r="GUD5867" s="25"/>
      <x:c r="GUE5867" s="25"/>
      <x:c r="GUF5867" s="25"/>
      <x:c r="GUG5867" s="25"/>
      <x:c r="GUH5867" s="25"/>
      <x:c r="GUI5867" s="25"/>
      <x:c r="GUJ5867" s="25"/>
      <x:c r="GUK5867" s="25"/>
      <x:c r="GUL5867" s="25"/>
      <x:c r="GUM5867" s="25"/>
      <x:c r="GUN5867" s="25"/>
      <x:c r="GUO5867" s="25"/>
      <x:c r="GUP5867" s="25"/>
      <x:c r="GUQ5867" s="25"/>
      <x:c r="GUR5867" s="25"/>
      <x:c r="GUS5867" s="25"/>
      <x:c r="GUT5867" s="25"/>
      <x:c r="GUU5867" s="25"/>
      <x:c r="GUV5867" s="25"/>
      <x:c r="GUW5867" s="25"/>
      <x:c r="GUX5867" s="25"/>
      <x:c r="GUY5867" s="25"/>
      <x:c r="GUZ5867" s="25"/>
      <x:c r="GVA5867" s="25"/>
      <x:c r="GVB5867" s="25"/>
      <x:c r="GVC5867" s="25"/>
      <x:c r="GVD5867" s="25"/>
      <x:c r="GVE5867" s="25"/>
      <x:c r="GVF5867" s="25"/>
      <x:c r="GVG5867" s="25"/>
      <x:c r="GVH5867" s="25"/>
      <x:c r="GVI5867" s="25"/>
      <x:c r="GVJ5867" s="25"/>
      <x:c r="GVK5867" s="25"/>
      <x:c r="GVL5867" s="25"/>
      <x:c r="GVM5867" s="25"/>
      <x:c r="GVN5867" s="25"/>
      <x:c r="GVO5867" s="25"/>
      <x:c r="GVP5867" s="25"/>
      <x:c r="GVQ5867" s="25"/>
      <x:c r="GVR5867" s="25"/>
      <x:c r="GVS5867" s="25"/>
      <x:c r="GVT5867" s="25"/>
      <x:c r="GVU5867" s="25"/>
      <x:c r="GVV5867" s="25"/>
      <x:c r="GVW5867" s="25"/>
      <x:c r="GVX5867" s="25"/>
      <x:c r="GVY5867" s="25"/>
      <x:c r="GVZ5867" s="25"/>
      <x:c r="GWA5867" s="25"/>
      <x:c r="GWB5867" s="25"/>
      <x:c r="GWC5867" s="25"/>
      <x:c r="GWD5867" s="25"/>
      <x:c r="GWE5867" s="25"/>
      <x:c r="GWF5867" s="25"/>
      <x:c r="GWG5867" s="25"/>
      <x:c r="GWH5867" s="25"/>
      <x:c r="GWI5867" s="25"/>
      <x:c r="GWJ5867" s="25"/>
      <x:c r="GWK5867" s="25"/>
      <x:c r="GWL5867" s="25"/>
      <x:c r="GWM5867" s="25"/>
      <x:c r="GWN5867" s="25"/>
      <x:c r="GWO5867" s="25"/>
      <x:c r="GWP5867" s="25"/>
      <x:c r="GWQ5867" s="25"/>
      <x:c r="GWR5867" s="25"/>
      <x:c r="GWS5867" s="25"/>
      <x:c r="GWT5867" s="25"/>
      <x:c r="GWU5867" s="25"/>
      <x:c r="GWV5867" s="25"/>
      <x:c r="GWW5867" s="25"/>
      <x:c r="GWX5867" s="25"/>
      <x:c r="GWY5867" s="25"/>
      <x:c r="GWZ5867" s="25"/>
      <x:c r="GXA5867" s="25"/>
      <x:c r="GXB5867" s="25"/>
      <x:c r="GXC5867" s="25"/>
      <x:c r="GXD5867" s="25"/>
      <x:c r="GXE5867" s="25"/>
      <x:c r="GXF5867" s="25"/>
      <x:c r="GXG5867" s="25"/>
      <x:c r="GXH5867" s="25"/>
      <x:c r="GXI5867" s="25"/>
      <x:c r="GXJ5867" s="25"/>
      <x:c r="GXK5867" s="25"/>
      <x:c r="GXL5867" s="25"/>
      <x:c r="GXM5867" s="25"/>
      <x:c r="GXN5867" s="25"/>
      <x:c r="GXO5867" s="25"/>
      <x:c r="GXP5867" s="25"/>
      <x:c r="GXQ5867" s="25"/>
      <x:c r="GXR5867" s="25"/>
      <x:c r="GXS5867" s="25"/>
      <x:c r="GXT5867" s="25"/>
      <x:c r="GXU5867" s="25"/>
      <x:c r="GXV5867" s="25"/>
      <x:c r="GXW5867" s="25"/>
      <x:c r="GXX5867" s="25"/>
      <x:c r="GXY5867" s="25"/>
      <x:c r="GXZ5867" s="25"/>
      <x:c r="GYA5867" s="25"/>
      <x:c r="GYB5867" s="25"/>
      <x:c r="GYC5867" s="25"/>
      <x:c r="GYD5867" s="25"/>
      <x:c r="GYE5867" s="25"/>
      <x:c r="GYF5867" s="25"/>
      <x:c r="GYG5867" s="25"/>
      <x:c r="GYH5867" s="25"/>
      <x:c r="GYI5867" s="25"/>
      <x:c r="GYJ5867" s="25"/>
      <x:c r="GYK5867" s="25"/>
      <x:c r="GYL5867" s="25"/>
      <x:c r="GYM5867" s="25"/>
      <x:c r="GYN5867" s="25"/>
      <x:c r="GYO5867" s="25"/>
      <x:c r="GYP5867" s="25"/>
      <x:c r="GYQ5867" s="25"/>
      <x:c r="GYR5867" s="25"/>
      <x:c r="GYS5867" s="25"/>
      <x:c r="GYT5867" s="25"/>
      <x:c r="GYU5867" s="25"/>
      <x:c r="GYV5867" s="25"/>
      <x:c r="GYW5867" s="25"/>
      <x:c r="GYX5867" s="25"/>
      <x:c r="GYY5867" s="25"/>
      <x:c r="GYZ5867" s="25"/>
      <x:c r="GZA5867" s="25"/>
      <x:c r="GZB5867" s="25"/>
      <x:c r="GZC5867" s="25"/>
      <x:c r="GZD5867" s="25"/>
      <x:c r="GZE5867" s="25"/>
      <x:c r="GZF5867" s="25"/>
      <x:c r="GZG5867" s="25"/>
      <x:c r="GZH5867" s="25"/>
      <x:c r="GZI5867" s="25"/>
      <x:c r="GZJ5867" s="25"/>
      <x:c r="GZK5867" s="25"/>
      <x:c r="GZL5867" s="25"/>
      <x:c r="GZM5867" s="25"/>
      <x:c r="GZN5867" s="25"/>
      <x:c r="GZO5867" s="25"/>
      <x:c r="GZP5867" s="25"/>
      <x:c r="GZQ5867" s="25"/>
      <x:c r="GZR5867" s="25"/>
      <x:c r="GZS5867" s="25"/>
      <x:c r="GZT5867" s="25"/>
      <x:c r="GZU5867" s="25"/>
      <x:c r="GZV5867" s="25"/>
      <x:c r="GZW5867" s="25"/>
      <x:c r="GZX5867" s="25"/>
      <x:c r="GZY5867" s="25"/>
      <x:c r="GZZ5867" s="25"/>
      <x:c r="HAA5867" s="25"/>
      <x:c r="HAB5867" s="25"/>
      <x:c r="HAC5867" s="25"/>
      <x:c r="HAD5867" s="25"/>
      <x:c r="HAE5867" s="25"/>
      <x:c r="HAF5867" s="25"/>
      <x:c r="HAG5867" s="25"/>
      <x:c r="HAH5867" s="25"/>
      <x:c r="HAI5867" s="25"/>
      <x:c r="HAJ5867" s="25"/>
      <x:c r="HAK5867" s="25"/>
      <x:c r="HAL5867" s="25"/>
      <x:c r="HAM5867" s="25"/>
      <x:c r="HAN5867" s="25"/>
      <x:c r="HAO5867" s="25"/>
      <x:c r="HAP5867" s="25"/>
      <x:c r="HAQ5867" s="25"/>
      <x:c r="HAR5867" s="25"/>
      <x:c r="HAS5867" s="25"/>
      <x:c r="HAT5867" s="25"/>
      <x:c r="HAU5867" s="25"/>
      <x:c r="HAV5867" s="25"/>
      <x:c r="HAW5867" s="25"/>
      <x:c r="HAX5867" s="25"/>
      <x:c r="HAY5867" s="25"/>
      <x:c r="HAZ5867" s="25"/>
      <x:c r="HBA5867" s="25"/>
      <x:c r="HBB5867" s="25"/>
      <x:c r="HBC5867" s="25"/>
      <x:c r="HBD5867" s="25"/>
      <x:c r="HBE5867" s="25"/>
      <x:c r="HBF5867" s="25"/>
      <x:c r="HBG5867" s="25"/>
      <x:c r="HBH5867" s="25"/>
      <x:c r="HBI5867" s="25"/>
      <x:c r="HBJ5867" s="25"/>
      <x:c r="HBK5867" s="25"/>
      <x:c r="HBL5867" s="25"/>
      <x:c r="HBM5867" s="25"/>
      <x:c r="HBN5867" s="25"/>
      <x:c r="HBO5867" s="25"/>
      <x:c r="HBP5867" s="25"/>
      <x:c r="HBQ5867" s="25"/>
      <x:c r="HBR5867" s="25"/>
      <x:c r="HBS5867" s="25"/>
      <x:c r="HBT5867" s="25"/>
      <x:c r="HBU5867" s="25"/>
      <x:c r="HBV5867" s="25"/>
      <x:c r="HBW5867" s="25"/>
      <x:c r="HBX5867" s="25"/>
      <x:c r="HBY5867" s="25"/>
      <x:c r="HBZ5867" s="25"/>
      <x:c r="HCA5867" s="25"/>
      <x:c r="HCB5867" s="25"/>
      <x:c r="HCC5867" s="25"/>
      <x:c r="HCD5867" s="25"/>
      <x:c r="HCE5867" s="25"/>
      <x:c r="HCF5867" s="25"/>
      <x:c r="HCG5867" s="25"/>
      <x:c r="HCH5867" s="25"/>
      <x:c r="HCI5867" s="25"/>
      <x:c r="HCJ5867" s="25"/>
      <x:c r="HCK5867" s="25"/>
      <x:c r="HCL5867" s="25"/>
      <x:c r="HCM5867" s="25"/>
      <x:c r="HCN5867" s="25"/>
      <x:c r="HCO5867" s="25"/>
      <x:c r="HCP5867" s="25"/>
      <x:c r="HCQ5867" s="25"/>
      <x:c r="HCR5867" s="25"/>
      <x:c r="HCS5867" s="25"/>
      <x:c r="HCT5867" s="25"/>
      <x:c r="HCU5867" s="25"/>
      <x:c r="HCV5867" s="25"/>
      <x:c r="HCW5867" s="25"/>
      <x:c r="HCX5867" s="25"/>
      <x:c r="HCY5867" s="25"/>
      <x:c r="HCZ5867" s="25"/>
      <x:c r="HDA5867" s="25"/>
      <x:c r="HDB5867" s="25"/>
      <x:c r="HDC5867" s="25"/>
      <x:c r="HDD5867" s="25"/>
      <x:c r="HDE5867" s="25"/>
      <x:c r="HDF5867" s="25"/>
      <x:c r="HDG5867" s="25"/>
      <x:c r="HDH5867" s="25"/>
      <x:c r="HDI5867" s="25"/>
      <x:c r="HDJ5867" s="25"/>
      <x:c r="HDK5867" s="25"/>
      <x:c r="HDL5867" s="25"/>
      <x:c r="HDM5867" s="25"/>
      <x:c r="HDN5867" s="25"/>
      <x:c r="HDO5867" s="25"/>
      <x:c r="HDP5867" s="25"/>
      <x:c r="HDQ5867" s="25"/>
      <x:c r="HDR5867" s="25"/>
      <x:c r="HDS5867" s="25"/>
      <x:c r="HDT5867" s="25"/>
      <x:c r="HDU5867" s="25"/>
      <x:c r="HDV5867" s="25"/>
      <x:c r="HDW5867" s="25"/>
      <x:c r="HDX5867" s="25"/>
      <x:c r="HDY5867" s="25"/>
      <x:c r="HDZ5867" s="25"/>
      <x:c r="HEA5867" s="25"/>
      <x:c r="HEB5867" s="25"/>
      <x:c r="HEC5867" s="25"/>
      <x:c r="HED5867" s="25"/>
      <x:c r="HEE5867" s="25"/>
      <x:c r="HEF5867" s="25"/>
      <x:c r="HEG5867" s="25"/>
      <x:c r="HEH5867" s="25"/>
      <x:c r="HEI5867" s="25"/>
      <x:c r="HEJ5867" s="25"/>
      <x:c r="HEK5867" s="25"/>
      <x:c r="HEL5867" s="25"/>
      <x:c r="HEM5867" s="25"/>
      <x:c r="HEN5867" s="25"/>
      <x:c r="HEO5867" s="25"/>
      <x:c r="HEP5867" s="25"/>
      <x:c r="HEQ5867" s="25"/>
      <x:c r="HER5867" s="25"/>
      <x:c r="HES5867" s="25"/>
      <x:c r="HET5867" s="25"/>
      <x:c r="HEU5867" s="25"/>
      <x:c r="HEV5867" s="25"/>
      <x:c r="HEW5867" s="25"/>
      <x:c r="HEX5867" s="25"/>
      <x:c r="HEY5867" s="25"/>
      <x:c r="HEZ5867" s="25"/>
      <x:c r="HFA5867" s="25"/>
      <x:c r="HFB5867" s="25"/>
      <x:c r="HFC5867" s="25"/>
      <x:c r="HFD5867" s="25"/>
      <x:c r="HFE5867" s="25"/>
      <x:c r="HFF5867" s="25"/>
      <x:c r="HFG5867" s="25"/>
      <x:c r="HFH5867" s="25"/>
      <x:c r="HFI5867" s="25"/>
      <x:c r="HFJ5867" s="25"/>
      <x:c r="HFK5867" s="25"/>
      <x:c r="HFL5867" s="25"/>
      <x:c r="HFM5867" s="25"/>
      <x:c r="HFN5867" s="25"/>
      <x:c r="HFO5867" s="25"/>
      <x:c r="HFP5867" s="25"/>
      <x:c r="HFQ5867" s="25"/>
      <x:c r="HFR5867" s="25"/>
      <x:c r="HFS5867" s="25"/>
      <x:c r="HFT5867" s="25"/>
      <x:c r="HFU5867" s="25"/>
      <x:c r="HFV5867" s="25"/>
      <x:c r="HFW5867" s="25"/>
      <x:c r="HFX5867" s="25"/>
      <x:c r="HFY5867" s="25"/>
      <x:c r="HFZ5867" s="25"/>
      <x:c r="HGA5867" s="25"/>
      <x:c r="HGB5867" s="25"/>
      <x:c r="HGC5867" s="25"/>
      <x:c r="HGD5867" s="25"/>
      <x:c r="HGE5867" s="25"/>
      <x:c r="HGF5867" s="25"/>
      <x:c r="HGG5867" s="25"/>
      <x:c r="HGH5867" s="25"/>
      <x:c r="HGI5867" s="25"/>
      <x:c r="HGJ5867" s="25"/>
      <x:c r="HGK5867" s="25"/>
      <x:c r="HGL5867" s="25"/>
      <x:c r="HGM5867" s="25"/>
      <x:c r="HGN5867" s="25"/>
      <x:c r="HGO5867" s="25"/>
      <x:c r="HGP5867" s="25"/>
      <x:c r="HGQ5867" s="25"/>
      <x:c r="HGR5867" s="25"/>
      <x:c r="HGS5867" s="25"/>
      <x:c r="HGT5867" s="25"/>
      <x:c r="HGU5867" s="25"/>
      <x:c r="HGV5867" s="25"/>
      <x:c r="HGW5867" s="25"/>
      <x:c r="HGX5867" s="25"/>
      <x:c r="HGY5867" s="25"/>
      <x:c r="HGZ5867" s="25"/>
      <x:c r="HHA5867" s="25"/>
      <x:c r="HHB5867" s="25"/>
      <x:c r="HHC5867" s="25"/>
      <x:c r="HHD5867" s="25"/>
      <x:c r="HHE5867" s="25"/>
      <x:c r="HHF5867" s="25"/>
      <x:c r="HHG5867" s="25"/>
      <x:c r="HHH5867" s="25"/>
      <x:c r="HHI5867" s="25"/>
      <x:c r="HHJ5867" s="25"/>
      <x:c r="HHK5867" s="25"/>
      <x:c r="HHL5867" s="25"/>
      <x:c r="HHM5867" s="25"/>
      <x:c r="HHN5867" s="25"/>
      <x:c r="HHO5867" s="25"/>
      <x:c r="HHP5867" s="25"/>
      <x:c r="HHQ5867" s="25"/>
      <x:c r="HHR5867" s="25"/>
      <x:c r="HHS5867" s="25"/>
      <x:c r="HHT5867" s="25"/>
      <x:c r="HHU5867" s="25"/>
      <x:c r="HHV5867" s="25"/>
      <x:c r="HHW5867" s="25"/>
      <x:c r="HHX5867" s="25"/>
      <x:c r="HHY5867" s="25"/>
      <x:c r="HHZ5867" s="25"/>
      <x:c r="HIA5867" s="25"/>
      <x:c r="HIB5867" s="25"/>
      <x:c r="HIC5867" s="25"/>
      <x:c r="HID5867" s="25"/>
      <x:c r="HIE5867" s="25"/>
      <x:c r="HIF5867" s="25"/>
      <x:c r="HIG5867" s="25"/>
      <x:c r="HIH5867" s="25"/>
      <x:c r="HII5867" s="25"/>
      <x:c r="HIJ5867" s="25"/>
      <x:c r="HIK5867" s="25"/>
      <x:c r="HIL5867" s="25"/>
      <x:c r="HIM5867" s="25"/>
      <x:c r="HIN5867" s="25"/>
      <x:c r="HIO5867" s="25"/>
      <x:c r="HIP5867" s="25"/>
      <x:c r="HIQ5867" s="25"/>
      <x:c r="HIR5867" s="25"/>
      <x:c r="HIS5867" s="25"/>
      <x:c r="HIT5867" s="25"/>
      <x:c r="HIU5867" s="25"/>
      <x:c r="HIV5867" s="25"/>
      <x:c r="HIW5867" s="25"/>
      <x:c r="HIX5867" s="25"/>
      <x:c r="HIY5867" s="25"/>
      <x:c r="HIZ5867" s="25"/>
      <x:c r="HJA5867" s="25"/>
      <x:c r="HJB5867" s="25"/>
      <x:c r="HJC5867" s="25"/>
      <x:c r="HJD5867" s="25"/>
      <x:c r="HJE5867" s="25"/>
      <x:c r="HJF5867" s="25"/>
      <x:c r="HJG5867" s="25"/>
      <x:c r="HJH5867" s="25"/>
      <x:c r="HJI5867" s="25"/>
      <x:c r="HJJ5867" s="25"/>
      <x:c r="HJK5867" s="25"/>
      <x:c r="HJL5867" s="25"/>
      <x:c r="HJM5867" s="25"/>
      <x:c r="HJN5867" s="25"/>
      <x:c r="HJO5867" s="25"/>
      <x:c r="HJP5867" s="25"/>
      <x:c r="HJQ5867" s="25"/>
      <x:c r="HJR5867" s="25"/>
      <x:c r="HJS5867" s="25"/>
      <x:c r="HJT5867" s="25"/>
      <x:c r="HJU5867" s="25"/>
      <x:c r="HJV5867" s="25"/>
      <x:c r="HJW5867" s="25"/>
      <x:c r="HJX5867" s="25"/>
      <x:c r="HJY5867" s="25"/>
      <x:c r="HJZ5867" s="25"/>
      <x:c r="HKA5867" s="25"/>
      <x:c r="HKB5867" s="25"/>
      <x:c r="HKC5867" s="25"/>
      <x:c r="HKD5867" s="25"/>
      <x:c r="HKE5867" s="25"/>
      <x:c r="HKF5867" s="25"/>
      <x:c r="HKG5867" s="25"/>
      <x:c r="HKH5867" s="25"/>
      <x:c r="HKI5867" s="25"/>
      <x:c r="HKJ5867" s="25"/>
      <x:c r="HKK5867" s="25"/>
      <x:c r="HKL5867" s="25"/>
      <x:c r="HKM5867" s="25"/>
      <x:c r="HKN5867" s="25"/>
      <x:c r="HKO5867" s="25"/>
      <x:c r="HKP5867" s="25"/>
      <x:c r="HKQ5867" s="25"/>
      <x:c r="HKR5867" s="25"/>
      <x:c r="HKS5867" s="25"/>
      <x:c r="HKT5867" s="25"/>
      <x:c r="HKU5867" s="25"/>
      <x:c r="HKV5867" s="25"/>
      <x:c r="HKW5867" s="25"/>
      <x:c r="HKX5867" s="25"/>
      <x:c r="HKY5867" s="25"/>
      <x:c r="HKZ5867" s="25"/>
      <x:c r="HLA5867" s="25"/>
      <x:c r="HLB5867" s="25"/>
      <x:c r="HLC5867" s="25"/>
      <x:c r="HLD5867" s="25"/>
      <x:c r="HLE5867" s="25"/>
      <x:c r="HLF5867" s="25"/>
      <x:c r="HLG5867" s="25"/>
      <x:c r="HLH5867" s="25"/>
      <x:c r="HLI5867" s="25"/>
      <x:c r="HLJ5867" s="25"/>
      <x:c r="HLK5867" s="25"/>
      <x:c r="HLL5867" s="25"/>
      <x:c r="HLM5867" s="25"/>
      <x:c r="HLN5867" s="25"/>
      <x:c r="HLO5867" s="25"/>
      <x:c r="HLP5867" s="25"/>
      <x:c r="HLQ5867" s="25"/>
      <x:c r="HLR5867" s="25"/>
      <x:c r="HLS5867" s="25"/>
      <x:c r="HLT5867" s="25"/>
      <x:c r="HLU5867" s="25"/>
      <x:c r="HLV5867" s="25"/>
      <x:c r="HLW5867" s="25"/>
      <x:c r="HLX5867" s="25"/>
      <x:c r="HLY5867" s="25"/>
      <x:c r="HLZ5867" s="25"/>
      <x:c r="HMA5867" s="25"/>
      <x:c r="HMB5867" s="25"/>
      <x:c r="HMC5867" s="25"/>
      <x:c r="HMD5867" s="25"/>
      <x:c r="HME5867" s="25"/>
      <x:c r="HMF5867" s="25"/>
      <x:c r="HMG5867" s="25"/>
      <x:c r="HMH5867" s="25"/>
      <x:c r="HMI5867" s="25"/>
      <x:c r="HMJ5867" s="25"/>
      <x:c r="HMK5867" s="25"/>
      <x:c r="HML5867" s="25"/>
      <x:c r="HMM5867" s="25"/>
      <x:c r="HMN5867" s="25"/>
      <x:c r="HMO5867" s="25"/>
      <x:c r="HMP5867" s="25"/>
      <x:c r="HMQ5867" s="25"/>
      <x:c r="HMR5867" s="25"/>
      <x:c r="HMS5867" s="25"/>
      <x:c r="HMT5867" s="25"/>
      <x:c r="HMU5867" s="25"/>
      <x:c r="HMV5867" s="25"/>
      <x:c r="HMW5867" s="25"/>
      <x:c r="HMX5867" s="25"/>
      <x:c r="HMY5867" s="25"/>
      <x:c r="HMZ5867" s="25"/>
      <x:c r="HNA5867" s="25"/>
      <x:c r="HNB5867" s="25"/>
      <x:c r="HNC5867" s="25"/>
      <x:c r="HND5867" s="25"/>
      <x:c r="HNE5867" s="25"/>
      <x:c r="HNF5867" s="25"/>
      <x:c r="HNG5867" s="25"/>
      <x:c r="HNH5867" s="25"/>
      <x:c r="HNI5867" s="25"/>
      <x:c r="HNJ5867" s="25"/>
      <x:c r="HNK5867" s="25"/>
      <x:c r="HNL5867" s="25"/>
      <x:c r="HNM5867" s="25"/>
      <x:c r="HNN5867" s="25"/>
      <x:c r="HNO5867" s="25"/>
      <x:c r="HNP5867" s="25"/>
      <x:c r="HNQ5867" s="25"/>
      <x:c r="HNR5867" s="25"/>
      <x:c r="HNS5867" s="25"/>
      <x:c r="HNT5867" s="25"/>
      <x:c r="HNU5867" s="25"/>
      <x:c r="HNV5867" s="25"/>
      <x:c r="HNW5867" s="25"/>
      <x:c r="HNX5867" s="25"/>
      <x:c r="HNY5867" s="25"/>
      <x:c r="HNZ5867" s="25"/>
      <x:c r="HOA5867" s="25"/>
      <x:c r="HOB5867" s="25"/>
      <x:c r="HOC5867" s="25"/>
      <x:c r="HOD5867" s="25"/>
      <x:c r="HOE5867" s="25"/>
      <x:c r="HOF5867" s="25"/>
      <x:c r="HOG5867" s="25"/>
      <x:c r="HOH5867" s="25"/>
      <x:c r="HOI5867" s="25"/>
      <x:c r="HOJ5867" s="25"/>
      <x:c r="HOK5867" s="25"/>
      <x:c r="HOL5867" s="25"/>
      <x:c r="HOM5867" s="25"/>
      <x:c r="HON5867" s="25"/>
      <x:c r="HOO5867" s="25"/>
      <x:c r="HOP5867" s="25"/>
      <x:c r="HOQ5867" s="25"/>
      <x:c r="HOR5867" s="25"/>
      <x:c r="HOS5867" s="25"/>
      <x:c r="HOT5867" s="25"/>
      <x:c r="HOU5867" s="25"/>
      <x:c r="HOV5867" s="25"/>
      <x:c r="HOW5867" s="25"/>
      <x:c r="HOX5867" s="25"/>
      <x:c r="HOY5867" s="25"/>
      <x:c r="HOZ5867" s="25"/>
      <x:c r="HPA5867" s="25"/>
      <x:c r="HPB5867" s="25"/>
      <x:c r="HPC5867" s="25"/>
      <x:c r="HPD5867" s="25"/>
      <x:c r="HPE5867" s="25"/>
      <x:c r="HPF5867" s="25"/>
      <x:c r="HPG5867" s="25"/>
      <x:c r="HPH5867" s="25"/>
      <x:c r="HPI5867" s="25"/>
      <x:c r="HPJ5867" s="25"/>
      <x:c r="HPK5867" s="25"/>
      <x:c r="HPL5867" s="25"/>
      <x:c r="HPM5867" s="25"/>
      <x:c r="HPN5867" s="25"/>
      <x:c r="HPO5867" s="25"/>
      <x:c r="HPP5867" s="25"/>
      <x:c r="HPQ5867" s="25"/>
      <x:c r="HPR5867" s="25"/>
      <x:c r="HPS5867" s="25"/>
      <x:c r="HPT5867" s="25"/>
      <x:c r="HPU5867" s="25"/>
      <x:c r="HPV5867" s="25"/>
      <x:c r="HPW5867" s="25"/>
      <x:c r="HPX5867" s="25"/>
      <x:c r="HPY5867" s="25"/>
      <x:c r="HPZ5867" s="25"/>
      <x:c r="HQA5867" s="25"/>
      <x:c r="HQB5867" s="25"/>
      <x:c r="HQC5867" s="25"/>
      <x:c r="HQD5867" s="25"/>
      <x:c r="HQE5867" s="25"/>
      <x:c r="HQF5867" s="25"/>
      <x:c r="HQG5867" s="25"/>
      <x:c r="HQH5867" s="25"/>
      <x:c r="HQI5867" s="25"/>
      <x:c r="HQJ5867" s="25"/>
      <x:c r="HQK5867" s="25"/>
      <x:c r="HQL5867" s="25"/>
      <x:c r="HQM5867" s="25"/>
      <x:c r="HQN5867" s="25"/>
      <x:c r="HQO5867" s="25"/>
      <x:c r="HQP5867" s="25"/>
      <x:c r="HQQ5867" s="25"/>
      <x:c r="HQR5867" s="25"/>
      <x:c r="HQS5867" s="25"/>
      <x:c r="HQT5867" s="25"/>
      <x:c r="HQU5867" s="25"/>
      <x:c r="HQV5867" s="25"/>
      <x:c r="HQW5867" s="25"/>
      <x:c r="HQX5867" s="25"/>
      <x:c r="HQY5867" s="25"/>
      <x:c r="HQZ5867" s="25"/>
      <x:c r="HRA5867" s="25"/>
      <x:c r="HRB5867" s="25"/>
      <x:c r="HRC5867" s="25"/>
      <x:c r="HRD5867" s="25"/>
      <x:c r="HRE5867" s="25"/>
      <x:c r="HRF5867" s="25"/>
      <x:c r="HRG5867" s="25"/>
      <x:c r="HRH5867" s="25"/>
      <x:c r="HRI5867" s="25"/>
      <x:c r="HRJ5867" s="25"/>
      <x:c r="HRK5867" s="25"/>
      <x:c r="HRL5867" s="25"/>
      <x:c r="HRM5867" s="25"/>
      <x:c r="HRN5867" s="25"/>
      <x:c r="HRO5867" s="25"/>
      <x:c r="HRP5867" s="25"/>
      <x:c r="HRQ5867" s="25"/>
      <x:c r="HRR5867" s="25"/>
      <x:c r="HRS5867" s="25"/>
      <x:c r="HRT5867" s="25"/>
      <x:c r="HRU5867" s="25"/>
      <x:c r="HRV5867" s="25"/>
      <x:c r="HRW5867" s="25"/>
      <x:c r="HRX5867" s="25"/>
      <x:c r="HRY5867" s="25"/>
      <x:c r="HRZ5867" s="25"/>
      <x:c r="HSA5867" s="25"/>
      <x:c r="HSB5867" s="25"/>
      <x:c r="HSC5867" s="25"/>
      <x:c r="HSD5867" s="25"/>
      <x:c r="HSE5867" s="25"/>
      <x:c r="HSF5867" s="25"/>
      <x:c r="HSG5867" s="25"/>
      <x:c r="HSH5867" s="25"/>
      <x:c r="HSI5867" s="25"/>
      <x:c r="HSJ5867" s="25"/>
      <x:c r="HSK5867" s="25"/>
      <x:c r="HSL5867" s="25"/>
      <x:c r="HSM5867" s="25"/>
      <x:c r="HSN5867" s="25"/>
      <x:c r="HSO5867" s="25"/>
      <x:c r="HSP5867" s="25"/>
      <x:c r="HSQ5867" s="25"/>
      <x:c r="HSR5867" s="25"/>
      <x:c r="HSS5867" s="25"/>
      <x:c r="HST5867" s="25"/>
      <x:c r="HSU5867" s="25"/>
      <x:c r="HSV5867" s="25"/>
      <x:c r="HSW5867" s="25"/>
      <x:c r="HSX5867" s="25"/>
      <x:c r="HSY5867" s="25"/>
      <x:c r="HSZ5867" s="25"/>
      <x:c r="HTA5867" s="25"/>
      <x:c r="HTB5867" s="25"/>
      <x:c r="HTC5867" s="25"/>
      <x:c r="HTD5867" s="25"/>
      <x:c r="HTE5867" s="25"/>
      <x:c r="HTF5867" s="25"/>
      <x:c r="HTG5867" s="25"/>
      <x:c r="HTH5867" s="25"/>
      <x:c r="HTI5867" s="25"/>
      <x:c r="HTJ5867" s="25"/>
      <x:c r="HTK5867" s="25"/>
      <x:c r="HTL5867" s="25"/>
      <x:c r="HTM5867" s="25"/>
      <x:c r="HTN5867" s="25"/>
      <x:c r="HTO5867" s="25"/>
      <x:c r="HTP5867" s="25"/>
      <x:c r="HTQ5867" s="25"/>
      <x:c r="HTR5867" s="25"/>
      <x:c r="HTS5867" s="25"/>
      <x:c r="HTT5867" s="25"/>
      <x:c r="HTU5867" s="25"/>
      <x:c r="HTV5867" s="25"/>
      <x:c r="HTW5867" s="25"/>
      <x:c r="HTX5867" s="25"/>
      <x:c r="HTY5867" s="25"/>
      <x:c r="HTZ5867" s="25"/>
      <x:c r="HUA5867" s="25"/>
      <x:c r="HUB5867" s="25"/>
      <x:c r="HUC5867" s="25"/>
      <x:c r="HUD5867" s="25"/>
      <x:c r="HUE5867" s="25"/>
      <x:c r="HUF5867" s="25"/>
      <x:c r="HUG5867" s="25"/>
      <x:c r="HUH5867" s="25"/>
      <x:c r="HUI5867" s="25"/>
      <x:c r="HUJ5867" s="25"/>
      <x:c r="HUK5867" s="25"/>
      <x:c r="HUL5867" s="25"/>
      <x:c r="HUM5867" s="25"/>
      <x:c r="HUN5867" s="25"/>
      <x:c r="HUO5867" s="25"/>
      <x:c r="HUP5867" s="25"/>
      <x:c r="HUQ5867" s="25"/>
      <x:c r="HUR5867" s="25"/>
      <x:c r="HUS5867" s="25"/>
      <x:c r="HUT5867" s="25"/>
      <x:c r="HUU5867" s="25"/>
      <x:c r="HUV5867" s="25"/>
      <x:c r="HUW5867" s="25"/>
      <x:c r="HUX5867" s="25"/>
      <x:c r="HUY5867" s="25"/>
      <x:c r="HUZ5867" s="25"/>
      <x:c r="HVA5867" s="25"/>
      <x:c r="HVB5867" s="25"/>
      <x:c r="HVC5867" s="25"/>
      <x:c r="HVD5867" s="25"/>
      <x:c r="HVE5867" s="25"/>
      <x:c r="HVF5867" s="25"/>
      <x:c r="HVG5867" s="25"/>
      <x:c r="HVH5867" s="25"/>
      <x:c r="HVI5867" s="25"/>
      <x:c r="HVJ5867" s="25"/>
      <x:c r="HVK5867" s="25"/>
      <x:c r="HVL5867" s="25"/>
      <x:c r="HVM5867" s="25"/>
      <x:c r="HVN5867" s="25"/>
      <x:c r="HVO5867" s="25"/>
      <x:c r="HVP5867" s="25"/>
      <x:c r="HVQ5867" s="25"/>
      <x:c r="HVR5867" s="25"/>
      <x:c r="HVS5867" s="25"/>
      <x:c r="HVT5867" s="25"/>
      <x:c r="HVU5867" s="25"/>
      <x:c r="HVV5867" s="25"/>
      <x:c r="HVW5867" s="25"/>
      <x:c r="HVX5867" s="25"/>
      <x:c r="HVY5867" s="25"/>
      <x:c r="HVZ5867" s="25"/>
      <x:c r="HWA5867" s="25"/>
      <x:c r="HWB5867" s="25"/>
      <x:c r="HWC5867" s="25"/>
      <x:c r="HWD5867" s="25"/>
      <x:c r="HWE5867" s="25"/>
      <x:c r="HWF5867" s="25"/>
      <x:c r="HWG5867" s="25"/>
      <x:c r="HWH5867" s="25"/>
      <x:c r="HWI5867" s="25"/>
      <x:c r="HWJ5867" s="25"/>
      <x:c r="HWK5867" s="25"/>
      <x:c r="HWL5867" s="25"/>
      <x:c r="HWM5867" s="25"/>
      <x:c r="HWN5867" s="25"/>
      <x:c r="HWO5867" s="25"/>
      <x:c r="HWP5867" s="25"/>
      <x:c r="HWQ5867" s="25"/>
      <x:c r="HWR5867" s="25"/>
      <x:c r="HWS5867" s="25"/>
      <x:c r="HWT5867" s="25"/>
      <x:c r="HWU5867" s="25"/>
      <x:c r="HWV5867" s="25"/>
      <x:c r="HWW5867" s="25"/>
      <x:c r="HWX5867" s="25"/>
      <x:c r="HWY5867" s="25"/>
      <x:c r="HWZ5867" s="25"/>
      <x:c r="HXA5867" s="25"/>
      <x:c r="HXB5867" s="25"/>
      <x:c r="HXC5867" s="25"/>
      <x:c r="HXD5867" s="25"/>
      <x:c r="HXE5867" s="25"/>
      <x:c r="HXF5867" s="25"/>
      <x:c r="HXG5867" s="25"/>
      <x:c r="HXH5867" s="25"/>
      <x:c r="HXI5867" s="25"/>
      <x:c r="HXJ5867" s="25"/>
      <x:c r="HXK5867" s="25"/>
      <x:c r="HXL5867" s="25"/>
      <x:c r="HXM5867" s="25"/>
      <x:c r="HXN5867" s="25"/>
      <x:c r="HXO5867" s="25"/>
      <x:c r="HXP5867" s="25"/>
      <x:c r="HXQ5867" s="25"/>
      <x:c r="HXR5867" s="25"/>
      <x:c r="HXS5867" s="25"/>
      <x:c r="HXT5867" s="25"/>
      <x:c r="HXU5867" s="25"/>
      <x:c r="HXV5867" s="25"/>
      <x:c r="HXW5867" s="25"/>
      <x:c r="HXX5867" s="25"/>
      <x:c r="HXY5867" s="25"/>
      <x:c r="HXZ5867" s="25"/>
      <x:c r="HYA5867" s="25"/>
      <x:c r="HYB5867" s="25"/>
      <x:c r="HYC5867" s="25"/>
      <x:c r="HYD5867" s="25"/>
      <x:c r="HYE5867" s="25"/>
      <x:c r="HYF5867" s="25"/>
      <x:c r="HYG5867" s="25"/>
      <x:c r="HYH5867" s="25"/>
      <x:c r="HYI5867" s="25"/>
      <x:c r="HYJ5867" s="25"/>
      <x:c r="HYK5867" s="25"/>
      <x:c r="HYL5867" s="25"/>
      <x:c r="HYM5867" s="25"/>
      <x:c r="HYN5867" s="25"/>
      <x:c r="HYO5867" s="25"/>
      <x:c r="HYP5867" s="25"/>
      <x:c r="HYQ5867" s="25"/>
      <x:c r="HYR5867" s="25"/>
      <x:c r="HYS5867" s="25"/>
      <x:c r="HYT5867" s="25"/>
      <x:c r="HYU5867" s="25"/>
      <x:c r="HYV5867" s="25"/>
      <x:c r="HYW5867" s="25"/>
      <x:c r="HYX5867" s="25"/>
      <x:c r="HYY5867" s="25"/>
      <x:c r="HYZ5867" s="25"/>
      <x:c r="HZA5867" s="25"/>
      <x:c r="HZB5867" s="25"/>
      <x:c r="HZC5867" s="25"/>
      <x:c r="HZD5867" s="25"/>
      <x:c r="HZE5867" s="25"/>
      <x:c r="HZF5867" s="25"/>
      <x:c r="HZG5867" s="25"/>
      <x:c r="HZH5867" s="25"/>
      <x:c r="HZI5867" s="25"/>
      <x:c r="HZJ5867" s="25"/>
      <x:c r="HZK5867" s="25"/>
      <x:c r="HZL5867" s="25"/>
      <x:c r="HZM5867" s="25"/>
      <x:c r="HZN5867" s="25"/>
      <x:c r="HZO5867" s="25"/>
      <x:c r="HZP5867" s="25"/>
      <x:c r="HZQ5867" s="25"/>
      <x:c r="HZR5867" s="25"/>
      <x:c r="HZS5867" s="25"/>
      <x:c r="HZT5867" s="25"/>
      <x:c r="HZU5867" s="25"/>
      <x:c r="HZV5867" s="25"/>
      <x:c r="HZW5867" s="25"/>
      <x:c r="HZX5867" s="25"/>
      <x:c r="HZY5867" s="25"/>
      <x:c r="HZZ5867" s="25"/>
      <x:c r="IAA5867" s="25"/>
      <x:c r="IAB5867" s="25"/>
      <x:c r="IAC5867" s="25"/>
      <x:c r="IAD5867" s="25"/>
      <x:c r="IAE5867" s="25"/>
      <x:c r="IAF5867" s="25"/>
      <x:c r="IAG5867" s="25"/>
      <x:c r="IAH5867" s="25"/>
      <x:c r="IAI5867" s="25"/>
      <x:c r="IAJ5867" s="25"/>
      <x:c r="IAK5867" s="25"/>
      <x:c r="IAL5867" s="25"/>
      <x:c r="IAM5867" s="25"/>
      <x:c r="IAN5867" s="25"/>
      <x:c r="IAO5867" s="25"/>
      <x:c r="IAP5867" s="25"/>
      <x:c r="IAQ5867" s="25"/>
      <x:c r="IAR5867" s="25"/>
      <x:c r="IAS5867" s="25"/>
      <x:c r="IAT5867" s="25"/>
      <x:c r="IAU5867" s="25"/>
      <x:c r="IAV5867" s="25"/>
      <x:c r="IAW5867" s="25"/>
      <x:c r="IAX5867" s="25"/>
      <x:c r="IAY5867" s="25"/>
      <x:c r="IAZ5867" s="25"/>
      <x:c r="IBA5867" s="25"/>
      <x:c r="IBB5867" s="25"/>
      <x:c r="IBC5867" s="25"/>
      <x:c r="IBD5867" s="25"/>
      <x:c r="IBE5867" s="25"/>
      <x:c r="IBF5867" s="25"/>
      <x:c r="IBG5867" s="25"/>
      <x:c r="IBH5867" s="25"/>
      <x:c r="IBI5867" s="25"/>
      <x:c r="IBJ5867" s="25"/>
      <x:c r="IBK5867" s="25"/>
      <x:c r="IBL5867" s="25"/>
      <x:c r="IBM5867" s="25"/>
      <x:c r="IBN5867" s="25"/>
      <x:c r="IBO5867" s="25"/>
      <x:c r="IBP5867" s="25"/>
      <x:c r="IBQ5867" s="25"/>
      <x:c r="IBR5867" s="25"/>
      <x:c r="IBS5867" s="25"/>
      <x:c r="IBT5867" s="25"/>
      <x:c r="IBU5867" s="25"/>
      <x:c r="IBV5867" s="25"/>
      <x:c r="IBW5867" s="25"/>
      <x:c r="IBX5867" s="25"/>
      <x:c r="IBY5867" s="25"/>
      <x:c r="IBZ5867" s="25"/>
      <x:c r="ICA5867" s="25"/>
      <x:c r="ICB5867" s="25"/>
      <x:c r="ICC5867" s="25"/>
      <x:c r="ICD5867" s="25"/>
      <x:c r="ICE5867" s="25"/>
      <x:c r="ICF5867" s="25"/>
      <x:c r="ICG5867" s="25"/>
      <x:c r="ICH5867" s="25"/>
      <x:c r="ICI5867" s="25"/>
      <x:c r="ICJ5867" s="25"/>
      <x:c r="ICK5867" s="25"/>
      <x:c r="ICL5867" s="25"/>
      <x:c r="ICM5867" s="25"/>
      <x:c r="ICN5867" s="25"/>
      <x:c r="ICO5867" s="25"/>
      <x:c r="ICP5867" s="25"/>
      <x:c r="ICQ5867" s="25"/>
      <x:c r="ICR5867" s="25"/>
      <x:c r="ICS5867" s="25"/>
      <x:c r="ICT5867" s="25"/>
      <x:c r="ICU5867" s="25"/>
      <x:c r="ICV5867" s="25"/>
      <x:c r="ICW5867" s="25"/>
      <x:c r="ICX5867" s="25"/>
      <x:c r="ICY5867" s="25"/>
      <x:c r="ICZ5867" s="25"/>
      <x:c r="IDA5867" s="25"/>
      <x:c r="IDB5867" s="25"/>
      <x:c r="IDC5867" s="25"/>
      <x:c r="IDD5867" s="25"/>
      <x:c r="IDE5867" s="25"/>
      <x:c r="IDF5867" s="25"/>
      <x:c r="IDG5867" s="25"/>
      <x:c r="IDH5867" s="25"/>
      <x:c r="IDI5867" s="25"/>
      <x:c r="IDJ5867" s="25"/>
      <x:c r="IDK5867" s="25"/>
      <x:c r="IDL5867" s="25"/>
      <x:c r="IDM5867" s="25"/>
      <x:c r="IDN5867" s="25"/>
      <x:c r="IDO5867" s="25"/>
      <x:c r="IDP5867" s="25"/>
      <x:c r="IDQ5867" s="25"/>
      <x:c r="IDR5867" s="25"/>
      <x:c r="IDS5867" s="25"/>
      <x:c r="IDT5867" s="25"/>
      <x:c r="IDU5867" s="25"/>
      <x:c r="IDV5867" s="25"/>
      <x:c r="IDW5867" s="25"/>
      <x:c r="IDX5867" s="25"/>
      <x:c r="IDY5867" s="25"/>
      <x:c r="IDZ5867" s="25"/>
      <x:c r="IEA5867" s="25"/>
      <x:c r="IEB5867" s="25"/>
      <x:c r="IEC5867" s="25"/>
      <x:c r="IED5867" s="25"/>
      <x:c r="IEE5867" s="25"/>
      <x:c r="IEF5867" s="25"/>
      <x:c r="IEG5867" s="25"/>
      <x:c r="IEH5867" s="25"/>
      <x:c r="IEI5867" s="25"/>
      <x:c r="IEJ5867" s="25"/>
      <x:c r="IEK5867" s="25"/>
      <x:c r="IEL5867" s="25"/>
      <x:c r="IEM5867" s="25"/>
      <x:c r="IEN5867" s="25"/>
      <x:c r="IEO5867" s="25"/>
      <x:c r="IEP5867" s="25"/>
      <x:c r="IEQ5867" s="25"/>
      <x:c r="IER5867" s="25"/>
      <x:c r="IES5867" s="25"/>
      <x:c r="IET5867" s="25"/>
      <x:c r="IEU5867" s="25"/>
      <x:c r="IEV5867" s="25"/>
      <x:c r="IEW5867" s="25"/>
      <x:c r="IEX5867" s="25"/>
      <x:c r="IEY5867" s="25"/>
      <x:c r="IEZ5867" s="25"/>
      <x:c r="IFA5867" s="25"/>
      <x:c r="IFB5867" s="25"/>
      <x:c r="IFC5867" s="25"/>
      <x:c r="IFD5867" s="25"/>
      <x:c r="IFE5867" s="25"/>
      <x:c r="IFF5867" s="25"/>
      <x:c r="IFG5867" s="25"/>
      <x:c r="IFH5867" s="25"/>
      <x:c r="IFI5867" s="25"/>
      <x:c r="IFJ5867" s="25"/>
      <x:c r="IFK5867" s="25"/>
      <x:c r="IFL5867" s="25"/>
      <x:c r="IFM5867" s="25"/>
      <x:c r="IFN5867" s="25"/>
      <x:c r="IFO5867" s="25"/>
      <x:c r="IFP5867" s="25"/>
      <x:c r="IFQ5867" s="25"/>
      <x:c r="IFR5867" s="25"/>
      <x:c r="IFS5867" s="25"/>
      <x:c r="IFT5867" s="25"/>
      <x:c r="IFU5867" s="25"/>
      <x:c r="IFV5867" s="25"/>
      <x:c r="IFW5867" s="25"/>
      <x:c r="IFX5867" s="25"/>
      <x:c r="IFY5867" s="25"/>
      <x:c r="IFZ5867" s="25"/>
      <x:c r="IGA5867" s="25"/>
      <x:c r="IGB5867" s="25"/>
      <x:c r="IGC5867" s="25"/>
      <x:c r="IGD5867" s="25"/>
      <x:c r="IGE5867" s="25"/>
      <x:c r="IGF5867" s="25"/>
      <x:c r="IGG5867" s="25"/>
      <x:c r="IGH5867" s="25"/>
      <x:c r="IGI5867" s="25"/>
      <x:c r="IGJ5867" s="25"/>
      <x:c r="IGK5867" s="25"/>
      <x:c r="IGL5867" s="25"/>
      <x:c r="IGM5867" s="25"/>
      <x:c r="IGN5867" s="25"/>
      <x:c r="IGO5867" s="25"/>
      <x:c r="IGP5867" s="25"/>
      <x:c r="IGQ5867" s="25"/>
      <x:c r="IGR5867" s="25"/>
      <x:c r="IGS5867" s="25"/>
      <x:c r="IGT5867" s="25"/>
      <x:c r="IGU5867" s="25"/>
      <x:c r="IGV5867" s="25"/>
      <x:c r="IGW5867" s="25"/>
      <x:c r="IGX5867" s="25"/>
      <x:c r="IGY5867" s="25"/>
      <x:c r="IGZ5867" s="25"/>
      <x:c r="IHA5867" s="25"/>
      <x:c r="IHB5867" s="25"/>
      <x:c r="IHC5867" s="25"/>
      <x:c r="IHD5867" s="25"/>
      <x:c r="IHE5867" s="25"/>
      <x:c r="IHF5867" s="25"/>
      <x:c r="IHG5867" s="25"/>
      <x:c r="IHH5867" s="25"/>
      <x:c r="IHI5867" s="25"/>
      <x:c r="IHJ5867" s="25"/>
      <x:c r="IHK5867" s="25"/>
      <x:c r="IHL5867" s="25"/>
      <x:c r="IHM5867" s="25"/>
      <x:c r="IHN5867" s="25"/>
      <x:c r="IHO5867" s="25"/>
      <x:c r="IHP5867" s="25"/>
      <x:c r="IHQ5867" s="25"/>
      <x:c r="IHR5867" s="25"/>
      <x:c r="IHS5867" s="25"/>
      <x:c r="IHT5867" s="25"/>
      <x:c r="IHU5867" s="25"/>
      <x:c r="IHV5867" s="25"/>
      <x:c r="IHW5867" s="25"/>
      <x:c r="IHX5867" s="25"/>
      <x:c r="IHY5867" s="25"/>
      <x:c r="IHZ5867" s="25"/>
      <x:c r="IIA5867" s="25"/>
      <x:c r="IIB5867" s="25"/>
      <x:c r="IIC5867" s="25"/>
      <x:c r="IID5867" s="25"/>
      <x:c r="IIE5867" s="25"/>
      <x:c r="IIF5867" s="25"/>
      <x:c r="IIG5867" s="25"/>
      <x:c r="IIH5867" s="25"/>
      <x:c r="III5867" s="25"/>
      <x:c r="IIJ5867" s="25"/>
      <x:c r="IIK5867" s="25"/>
      <x:c r="IIL5867" s="25"/>
      <x:c r="IIM5867" s="25"/>
      <x:c r="IIN5867" s="25"/>
      <x:c r="IIO5867" s="25"/>
      <x:c r="IIP5867" s="25"/>
      <x:c r="IIQ5867" s="25"/>
      <x:c r="IIR5867" s="25"/>
      <x:c r="IIS5867" s="25"/>
      <x:c r="IIT5867" s="25"/>
      <x:c r="IIU5867" s="25"/>
      <x:c r="IIV5867" s="25"/>
      <x:c r="IIW5867" s="25"/>
      <x:c r="IIX5867" s="25"/>
      <x:c r="IIY5867" s="25"/>
      <x:c r="IIZ5867" s="25"/>
      <x:c r="IJA5867" s="25"/>
      <x:c r="IJB5867" s="25"/>
      <x:c r="IJC5867" s="25"/>
      <x:c r="IJD5867" s="25"/>
      <x:c r="IJE5867" s="25"/>
      <x:c r="IJF5867" s="25"/>
      <x:c r="IJG5867" s="25"/>
      <x:c r="IJH5867" s="25"/>
      <x:c r="IJI5867" s="25"/>
      <x:c r="IJJ5867" s="25"/>
      <x:c r="IJK5867" s="25"/>
      <x:c r="IJL5867" s="25"/>
      <x:c r="IJM5867" s="25"/>
      <x:c r="IJN5867" s="25"/>
      <x:c r="IJO5867" s="25"/>
      <x:c r="IJP5867" s="25"/>
      <x:c r="IJQ5867" s="25"/>
      <x:c r="IJR5867" s="25"/>
      <x:c r="IJS5867" s="25"/>
      <x:c r="IJT5867" s="25"/>
      <x:c r="IJU5867" s="25"/>
      <x:c r="IJV5867" s="25"/>
      <x:c r="IJW5867" s="25"/>
      <x:c r="IJX5867" s="25"/>
      <x:c r="IJY5867" s="25"/>
      <x:c r="IJZ5867" s="25"/>
      <x:c r="IKA5867" s="25"/>
      <x:c r="IKB5867" s="25"/>
      <x:c r="IKC5867" s="25"/>
      <x:c r="IKD5867" s="25"/>
      <x:c r="IKE5867" s="25"/>
      <x:c r="IKF5867" s="25"/>
      <x:c r="IKG5867" s="25"/>
      <x:c r="IKH5867" s="25"/>
      <x:c r="IKI5867" s="25"/>
      <x:c r="IKJ5867" s="25"/>
      <x:c r="IKK5867" s="25"/>
      <x:c r="IKL5867" s="25"/>
      <x:c r="IKM5867" s="25"/>
      <x:c r="IKN5867" s="25"/>
      <x:c r="IKO5867" s="25"/>
      <x:c r="IKP5867" s="25"/>
      <x:c r="IKQ5867" s="25"/>
      <x:c r="IKR5867" s="25"/>
      <x:c r="IKS5867" s="25"/>
      <x:c r="IKT5867" s="25"/>
      <x:c r="IKU5867" s="25"/>
      <x:c r="IKV5867" s="25"/>
      <x:c r="IKW5867" s="25"/>
      <x:c r="IKX5867" s="25"/>
      <x:c r="IKY5867" s="25"/>
      <x:c r="IKZ5867" s="25"/>
      <x:c r="ILA5867" s="25"/>
      <x:c r="ILB5867" s="25"/>
      <x:c r="ILC5867" s="25"/>
      <x:c r="ILD5867" s="25"/>
      <x:c r="ILE5867" s="25"/>
      <x:c r="ILF5867" s="25"/>
      <x:c r="ILG5867" s="25"/>
      <x:c r="ILH5867" s="25"/>
      <x:c r="ILI5867" s="25"/>
      <x:c r="ILJ5867" s="25"/>
      <x:c r="ILK5867" s="25"/>
      <x:c r="ILL5867" s="25"/>
      <x:c r="ILM5867" s="25"/>
      <x:c r="ILN5867" s="25"/>
      <x:c r="ILO5867" s="25"/>
      <x:c r="ILP5867" s="25"/>
      <x:c r="ILQ5867" s="25"/>
      <x:c r="ILR5867" s="25"/>
      <x:c r="ILS5867" s="25"/>
      <x:c r="ILT5867" s="25"/>
      <x:c r="ILU5867" s="25"/>
      <x:c r="ILV5867" s="25"/>
      <x:c r="ILW5867" s="25"/>
      <x:c r="ILX5867" s="25"/>
      <x:c r="ILY5867" s="25"/>
      <x:c r="ILZ5867" s="25"/>
      <x:c r="IMA5867" s="25"/>
      <x:c r="IMB5867" s="25"/>
      <x:c r="IMC5867" s="25"/>
      <x:c r="IMD5867" s="25"/>
      <x:c r="IME5867" s="25"/>
      <x:c r="IMF5867" s="25"/>
      <x:c r="IMG5867" s="25"/>
      <x:c r="IMH5867" s="25"/>
      <x:c r="IMI5867" s="25"/>
      <x:c r="IMJ5867" s="25"/>
      <x:c r="IMK5867" s="25"/>
      <x:c r="IML5867" s="25"/>
      <x:c r="IMM5867" s="25"/>
      <x:c r="IMN5867" s="25"/>
      <x:c r="IMO5867" s="25"/>
      <x:c r="IMP5867" s="25"/>
      <x:c r="IMQ5867" s="25"/>
      <x:c r="IMR5867" s="25"/>
      <x:c r="IMS5867" s="25"/>
      <x:c r="IMT5867" s="25"/>
      <x:c r="IMU5867" s="25"/>
      <x:c r="IMV5867" s="25"/>
      <x:c r="IMW5867" s="25"/>
      <x:c r="IMX5867" s="25"/>
      <x:c r="IMY5867" s="25"/>
      <x:c r="IMZ5867" s="25"/>
      <x:c r="INA5867" s="25"/>
      <x:c r="INB5867" s="25"/>
      <x:c r="INC5867" s="25"/>
      <x:c r="IND5867" s="25"/>
      <x:c r="INE5867" s="25"/>
      <x:c r="INF5867" s="25"/>
      <x:c r="ING5867" s="25"/>
      <x:c r="INH5867" s="25"/>
      <x:c r="INI5867" s="25"/>
      <x:c r="INJ5867" s="25"/>
      <x:c r="INK5867" s="25"/>
      <x:c r="INL5867" s="25"/>
      <x:c r="INM5867" s="25"/>
      <x:c r="INN5867" s="25"/>
      <x:c r="INO5867" s="25"/>
      <x:c r="INP5867" s="25"/>
      <x:c r="INQ5867" s="25"/>
      <x:c r="INR5867" s="25"/>
      <x:c r="INS5867" s="25"/>
      <x:c r="INT5867" s="25"/>
      <x:c r="INU5867" s="25"/>
      <x:c r="INV5867" s="25"/>
      <x:c r="INW5867" s="25"/>
      <x:c r="INX5867" s="25"/>
      <x:c r="INY5867" s="25"/>
      <x:c r="INZ5867" s="25"/>
      <x:c r="IOA5867" s="25"/>
      <x:c r="IOB5867" s="25"/>
      <x:c r="IOC5867" s="25"/>
      <x:c r="IOD5867" s="25"/>
      <x:c r="IOE5867" s="25"/>
      <x:c r="IOF5867" s="25"/>
      <x:c r="IOG5867" s="25"/>
      <x:c r="IOH5867" s="25"/>
      <x:c r="IOI5867" s="25"/>
      <x:c r="IOJ5867" s="25"/>
      <x:c r="IOK5867" s="25"/>
      <x:c r="IOL5867" s="25"/>
      <x:c r="IOM5867" s="25"/>
      <x:c r="ION5867" s="25"/>
      <x:c r="IOO5867" s="25"/>
      <x:c r="IOP5867" s="25"/>
      <x:c r="IOQ5867" s="25"/>
      <x:c r="IOR5867" s="25"/>
      <x:c r="IOS5867" s="25"/>
      <x:c r="IOT5867" s="25"/>
      <x:c r="IOU5867" s="25"/>
      <x:c r="IOV5867" s="25"/>
      <x:c r="IOW5867" s="25"/>
      <x:c r="IOX5867" s="25"/>
      <x:c r="IOY5867" s="25"/>
      <x:c r="IOZ5867" s="25"/>
      <x:c r="IPA5867" s="25"/>
      <x:c r="IPB5867" s="25"/>
      <x:c r="IPC5867" s="25"/>
      <x:c r="IPD5867" s="25"/>
      <x:c r="IPE5867" s="25"/>
      <x:c r="IPF5867" s="25"/>
      <x:c r="IPG5867" s="25"/>
      <x:c r="IPH5867" s="25"/>
      <x:c r="IPI5867" s="25"/>
      <x:c r="IPJ5867" s="25"/>
      <x:c r="IPK5867" s="25"/>
      <x:c r="IPL5867" s="25"/>
      <x:c r="IPM5867" s="25"/>
      <x:c r="IPN5867" s="25"/>
      <x:c r="IPO5867" s="25"/>
      <x:c r="IPP5867" s="25"/>
      <x:c r="IPQ5867" s="25"/>
      <x:c r="IPR5867" s="25"/>
      <x:c r="IPS5867" s="25"/>
      <x:c r="IPT5867" s="25"/>
      <x:c r="IPU5867" s="25"/>
      <x:c r="IPV5867" s="25"/>
      <x:c r="IPW5867" s="25"/>
      <x:c r="IPX5867" s="25"/>
      <x:c r="IPY5867" s="25"/>
      <x:c r="IPZ5867" s="25"/>
      <x:c r="IQA5867" s="25"/>
      <x:c r="IQB5867" s="25"/>
      <x:c r="IQC5867" s="25"/>
      <x:c r="IQD5867" s="25"/>
      <x:c r="IQE5867" s="25"/>
      <x:c r="IQF5867" s="25"/>
      <x:c r="IQG5867" s="25"/>
      <x:c r="IQH5867" s="25"/>
      <x:c r="IQI5867" s="25"/>
      <x:c r="IQJ5867" s="25"/>
      <x:c r="IQK5867" s="25"/>
      <x:c r="IQL5867" s="25"/>
      <x:c r="IQM5867" s="25"/>
      <x:c r="IQN5867" s="25"/>
      <x:c r="IQO5867" s="25"/>
      <x:c r="IQP5867" s="25"/>
      <x:c r="IQQ5867" s="25"/>
      <x:c r="IQR5867" s="25"/>
      <x:c r="IQS5867" s="25"/>
      <x:c r="IQT5867" s="25"/>
      <x:c r="IQU5867" s="25"/>
      <x:c r="IQV5867" s="25"/>
      <x:c r="IQW5867" s="25"/>
      <x:c r="IQX5867" s="25"/>
      <x:c r="IQY5867" s="25"/>
      <x:c r="IQZ5867" s="25"/>
      <x:c r="IRA5867" s="25"/>
      <x:c r="IRB5867" s="25"/>
      <x:c r="IRC5867" s="25"/>
      <x:c r="IRD5867" s="25"/>
      <x:c r="IRE5867" s="25"/>
      <x:c r="IRF5867" s="25"/>
      <x:c r="IRG5867" s="25"/>
      <x:c r="IRH5867" s="25"/>
      <x:c r="IRI5867" s="25"/>
      <x:c r="IRJ5867" s="25"/>
      <x:c r="IRK5867" s="25"/>
      <x:c r="IRL5867" s="25"/>
      <x:c r="IRM5867" s="25"/>
      <x:c r="IRN5867" s="25"/>
      <x:c r="IRO5867" s="25"/>
      <x:c r="IRP5867" s="25"/>
      <x:c r="IRQ5867" s="25"/>
      <x:c r="IRR5867" s="25"/>
      <x:c r="IRS5867" s="25"/>
      <x:c r="IRT5867" s="25"/>
      <x:c r="IRU5867" s="25"/>
      <x:c r="IRV5867" s="25"/>
      <x:c r="IRW5867" s="25"/>
      <x:c r="IRX5867" s="25"/>
      <x:c r="IRY5867" s="25"/>
      <x:c r="IRZ5867" s="25"/>
      <x:c r="ISA5867" s="25"/>
      <x:c r="ISB5867" s="25"/>
      <x:c r="ISC5867" s="25"/>
      <x:c r="ISD5867" s="25"/>
      <x:c r="ISE5867" s="25"/>
      <x:c r="ISF5867" s="25"/>
      <x:c r="ISG5867" s="25"/>
      <x:c r="ISH5867" s="25"/>
      <x:c r="ISI5867" s="25"/>
      <x:c r="ISJ5867" s="25"/>
      <x:c r="ISK5867" s="25"/>
      <x:c r="ISL5867" s="25"/>
      <x:c r="ISM5867" s="25"/>
      <x:c r="ISN5867" s="25"/>
      <x:c r="ISO5867" s="25"/>
      <x:c r="ISP5867" s="25"/>
      <x:c r="ISQ5867" s="25"/>
      <x:c r="ISR5867" s="25"/>
      <x:c r="ISS5867" s="25"/>
      <x:c r="IST5867" s="25"/>
      <x:c r="ISU5867" s="25"/>
      <x:c r="ISV5867" s="25"/>
      <x:c r="ISW5867" s="25"/>
      <x:c r="ISX5867" s="25"/>
      <x:c r="ISY5867" s="25"/>
      <x:c r="ISZ5867" s="25"/>
      <x:c r="ITA5867" s="25"/>
      <x:c r="ITB5867" s="25"/>
      <x:c r="ITC5867" s="25"/>
      <x:c r="ITD5867" s="25"/>
      <x:c r="ITE5867" s="25"/>
      <x:c r="ITF5867" s="25"/>
      <x:c r="ITG5867" s="25"/>
      <x:c r="ITH5867" s="25"/>
      <x:c r="ITI5867" s="25"/>
      <x:c r="ITJ5867" s="25"/>
      <x:c r="ITK5867" s="25"/>
      <x:c r="ITL5867" s="25"/>
      <x:c r="ITM5867" s="25"/>
      <x:c r="ITN5867" s="25"/>
      <x:c r="ITO5867" s="25"/>
      <x:c r="ITP5867" s="25"/>
      <x:c r="ITQ5867" s="25"/>
      <x:c r="ITR5867" s="25"/>
      <x:c r="ITS5867" s="25"/>
      <x:c r="ITT5867" s="25"/>
      <x:c r="ITU5867" s="25"/>
      <x:c r="ITV5867" s="25"/>
      <x:c r="ITW5867" s="25"/>
      <x:c r="ITX5867" s="25"/>
      <x:c r="ITY5867" s="25"/>
      <x:c r="ITZ5867" s="25"/>
      <x:c r="IUA5867" s="25"/>
      <x:c r="IUB5867" s="25"/>
      <x:c r="IUC5867" s="25"/>
      <x:c r="IUD5867" s="25"/>
      <x:c r="IUE5867" s="25"/>
      <x:c r="IUF5867" s="25"/>
      <x:c r="IUG5867" s="25"/>
      <x:c r="IUH5867" s="25"/>
      <x:c r="IUI5867" s="25"/>
      <x:c r="IUJ5867" s="25"/>
      <x:c r="IUK5867" s="25"/>
      <x:c r="IUL5867" s="25"/>
      <x:c r="IUM5867" s="25"/>
      <x:c r="IUN5867" s="25"/>
      <x:c r="IUO5867" s="25"/>
      <x:c r="IUP5867" s="25"/>
      <x:c r="IUQ5867" s="25"/>
      <x:c r="IUR5867" s="25"/>
      <x:c r="IUS5867" s="25"/>
      <x:c r="IUT5867" s="25"/>
      <x:c r="IUU5867" s="25"/>
      <x:c r="IUV5867" s="25"/>
      <x:c r="IUW5867" s="25"/>
      <x:c r="IUX5867" s="25"/>
      <x:c r="IUY5867" s="25"/>
      <x:c r="IUZ5867" s="25"/>
      <x:c r="IVA5867" s="25"/>
      <x:c r="IVB5867" s="25"/>
      <x:c r="IVC5867" s="25"/>
      <x:c r="IVD5867" s="25"/>
      <x:c r="IVE5867" s="25"/>
      <x:c r="IVF5867" s="25"/>
      <x:c r="IVG5867" s="25"/>
      <x:c r="IVH5867" s="25"/>
      <x:c r="IVI5867" s="25"/>
      <x:c r="IVJ5867" s="25"/>
      <x:c r="IVK5867" s="25"/>
      <x:c r="IVL5867" s="25"/>
      <x:c r="IVM5867" s="25"/>
      <x:c r="IVN5867" s="25"/>
      <x:c r="IVO5867" s="25"/>
      <x:c r="IVP5867" s="25"/>
      <x:c r="IVQ5867" s="25"/>
      <x:c r="IVR5867" s="25"/>
      <x:c r="IVS5867" s="25"/>
      <x:c r="IVT5867" s="25"/>
      <x:c r="IVU5867" s="25"/>
      <x:c r="IVV5867" s="25"/>
      <x:c r="IVW5867" s="25"/>
      <x:c r="IVX5867" s="25"/>
      <x:c r="IVY5867" s="25"/>
      <x:c r="IVZ5867" s="25"/>
      <x:c r="IWA5867" s="25"/>
      <x:c r="IWB5867" s="25"/>
      <x:c r="IWC5867" s="25"/>
      <x:c r="IWD5867" s="25"/>
      <x:c r="IWE5867" s="25"/>
      <x:c r="IWF5867" s="25"/>
      <x:c r="IWG5867" s="25"/>
      <x:c r="IWH5867" s="25"/>
      <x:c r="IWI5867" s="25"/>
      <x:c r="IWJ5867" s="25"/>
      <x:c r="IWK5867" s="25"/>
      <x:c r="IWL5867" s="25"/>
      <x:c r="IWM5867" s="25"/>
      <x:c r="IWN5867" s="25"/>
      <x:c r="IWO5867" s="25"/>
      <x:c r="IWP5867" s="25"/>
      <x:c r="IWQ5867" s="25"/>
      <x:c r="IWR5867" s="25"/>
      <x:c r="IWS5867" s="25"/>
      <x:c r="IWT5867" s="25"/>
      <x:c r="IWU5867" s="25"/>
      <x:c r="IWV5867" s="25"/>
      <x:c r="IWW5867" s="25"/>
      <x:c r="IWX5867" s="25"/>
      <x:c r="IWY5867" s="25"/>
      <x:c r="IWZ5867" s="25"/>
      <x:c r="IXA5867" s="25"/>
      <x:c r="IXB5867" s="25"/>
      <x:c r="IXC5867" s="25"/>
      <x:c r="IXD5867" s="25"/>
      <x:c r="IXE5867" s="25"/>
      <x:c r="IXF5867" s="25"/>
      <x:c r="IXG5867" s="25"/>
      <x:c r="IXH5867" s="25"/>
      <x:c r="IXI5867" s="25"/>
      <x:c r="IXJ5867" s="25"/>
      <x:c r="IXK5867" s="25"/>
      <x:c r="IXL5867" s="25"/>
      <x:c r="IXM5867" s="25"/>
      <x:c r="IXN5867" s="25"/>
      <x:c r="IXO5867" s="25"/>
      <x:c r="IXP5867" s="25"/>
      <x:c r="IXQ5867" s="25"/>
      <x:c r="IXR5867" s="25"/>
      <x:c r="IXS5867" s="25"/>
      <x:c r="IXT5867" s="25"/>
      <x:c r="IXU5867" s="25"/>
      <x:c r="IXV5867" s="25"/>
      <x:c r="IXW5867" s="25"/>
      <x:c r="IXX5867" s="25"/>
      <x:c r="IXY5867" s="25"/>
      <x:c r="IXZ5867" s="25"/>
      <x:c r="IYA5867" s="25"/>
      <x:c r="IYB5867" s="25"/>
      <x:c r="IYC5867" s="25"/>
      <x:c r="IYD5867" s="25"/>
      <x:c r="IYE5867" s="25"/>
      <x:c r="IYF5867" s="25"/>
      <x:c r="IYG5867" s="25"/>
      <x:c r="IYH5867" s="25"/>
      <x:c r="IYI5867" s="25"/>
      <x:c r="IYJ5867" s="25"/>
      <x:c r="IYK5867" s="25"/>
      <x:c r="IYL5867" s="25"/>
      <x:c r="IYM5867" s="25"/>
      <x:c r="IYN5867" s="25"/>
      <x:c r="IYO5867" s="25"/>
      <x:c r="IYP5867" s="25"/>
      <x:c r="IYQ5867" s="25"/>
      <x:c r="IYR5867" s="25"/>
      <x:c r="IYS5867" s="25"/>
      <x:c r="IYT5867" s="25"/>
      <x:c r="IYU5867" s="25"/>
      <x:c r="IYV5867" s="25"/>
      <x:c r="IYW5867" s="25"/>
      <x:c r="IYX5867" s="25"/>
      <x:c r="IYY5867" s="25"/>
      <x:c r="IYZ5867" s="25"/>
      <x:c r="IZA5867" s="25"/>
      <x:c r="IZB5867" s="25"/>
      <x:c r="IZC5867" s="25"/>
      <x:c r="IZD5867" s="25"/>
      <x:c r="IZE5867" s="25"/>
      <x:c r="IZF5867" s="25"/>
      <x:c r="IZG5867" s="25"/>
      <x:c r="IZH5867" s="25"/>
      <x:c r="IZI5867" s="25"/>
      <x:c r="IZJ5867" s="25"/>
      <x:c r="IZK5867" s="25"/>
      <x:c r="IZL5867" s="25"/>
      <x:c r="IZM5867" s="25"/>
      <x:c r="IZN5867" s="25"/>
      <x:c r="IZO5867" s="25"/>
      <x:c r="IZP5867" s="25"/>
      <x:c r="IZQ5867" s="25"/>
      <x:c r="IZR5867" s="25"/>
      <x:c r="IZS5867" s="25"/>
      <x:c r="IZT5867" s="25"/>
      <x:c r="IZU5867" s="25"/>
      <x:c r="IZV5867" s="25"/>
      <x:c r="IZW5867" s="25"/>
      <x:c r="IZX5867" s="25"/>
      <x:c r="IZY5867" s="25"/>
      <x:c r="IZZ5867" s="25"/>
      <x:c r="JAA5867" s="25"/>
      <x:c r="JAB5867" s="25"/>
      <x:c r="JAC5867" s="25"/>
      <x:c r="JAD5867" s="25"/>
      <x:c r="JAE5867" s="25"/>
      <x:c r="JAF5867" s="25"/>
      <x:c r="JAG5867" s="25"/>
      <x:c r="JAH5867" s="25"/>
      <x:c r="JAI5867" s="25"/>
      <x:c r="JAJ5867" s="25"/>
      <x:c r="JAK5867" s="25"/>
      <x:c r="JAL5867" s="25"/>
      <x:c r="JAM5867" s="25"/>
      <x:c r="JAN5867" s="25"/>
      <x:c r="JAO5867" s="25"/>
      <x:c r="JAP5867" s="25"/>
      <x:c r="JAQ5867" s="25"/>
      <x:c r="JAR5867" s="25"/>
      <x:c r="JAS5867" s="25"/>
      <x:c r="JAT5867" s="25"/>
      <x:c r="JAU5867" s="25"/>
      <x:c r="JAV5867" s="25"/>
      <x:c r="JAW5867" s="25"/>
      <x:c r="JAX5867" s="25"/>
      <x:c r="JAY5867" s="25"/>
      <x:c r="JAZ5867" s="25"/>
      <x:c r="JBA5867" s="25"/>
      <x:c r="JBB5867" s="25"/>
      <x:c r="JBC5867" s="25"/>
      <x:c r="JBD5867" s="25"/>
      <x:c r="JBE5867" s="25"/>
      <x:c r="JBF5867" s="25"/>
      <x:c r="JBG5867" s="25"/>
      <x:c r="JBH5867" s="25"/>
      <x:c r="JBI5867" s="25"/>
      <x:c r="JBJ5867" s="25"/>
      <x:c r="JBK5867" s="25"/>
      <x:c r="JBL5867" s="25"/>
      <x:c r="JBM5867" s="25"/>
      <x:c r="JBN5867" s="25"/>
      <x:c r="JBO5867" s="25"/>
      <x:c r="JBP5867" s="25"/>
      <x:c r="JBQ5867" s="25"/>
      <x:c r="JBR5867" s="25"/>
      <x:c r="JBS5867" s="25"/>
      <x:c r="JBT5867" s="25"/>
      <x:c r="JBU5867" s="25"/>
      <x:c r="JBV5867" s="25"/>
      <x:c r="JBW5867" s="25"/>
      <x:c r="JBX5867" s="25"/>
      <x:c r="JBY5867" s="25"/>
      <x:c r="JBZ5867" s="25"/>
      <x:c r="JCA5867" s="25"/>
      <x:c r="JCB5867" s="25"/>
      <x:c r="JCC5867" s="25"/>
      <x:c r="JCD5867" s="25"/>
      <x:c r="JCE5867" s="25"/>
      <x:c r="JCF5867" s="25"/>
      <x:c r="JCG5867" s="25"/>
      <x:c r="JCH5867" s="25"/>
      <x:c r="JCI5867" s="25"/>
      <x:c r="JCJ5867" s="25"/>
      <x:c r="JCK5867" s="25"/>
      <x:c r="JCL5867" s="25"/>
      <x:c r="JCM5867" s="25"/>
      <x:c r="JCN5867" s="25"/>
      <x:c r="JCO5867" s="25"/>
      <x:c r="JCP5867" s="25"/>
      <x:c r="JCQ5867" s="25"/>
      <x:c r="JCR5867" s="25"/>
      <x:c r="JCS5867" s="25"/>
      <x:c r="JCT5867" s="25"/>
      <x:c r="JCU5867" s="25"/>
      <x:c r="JCV5867" s="25"/>
      <x:c r="JCW5867" s="25"/>
      <x:c r="JCX5867" s="25"/>
      <x:c r="JCY5867" s="25"/>
      <x:c r="JCZ5867" s="25"/>
      <x:c r="JDA5867" s="25"/>
      <x:c r="JDB5867" s="25"/>
      <x:c r="JDC5867" s="25"/>
      <x:c r="JDD5867" s="25"/>
      <x:c r="JDE5867" s="25"/>
      <x:c r="JDF5867" s="25"/>
      <x:c r="JDG5867" s="25"/>
      <x:c r="JDH5867" s="25"/>
      <x:c r="JDI5867" s="25"/>
      <x:c r="JDJ5867" s="25"/>
      <x:c r="JDK5867" s="25"/>
      <x:c r="JDL5867" s="25"/>
      <x:c r="JDM5867" s="25"/>
      <x:c r="JDN5867" s="25"/>
      <x:c r="JDO5867" s="25"/>
      <x:c r="JDP5867" s="25"/>
      <x:c r="JDQ5867" s="25"/>
      <x:c r="JDR5867" s="25"/>
      <x:c r="JDS5867" s="25"/>
      <x:c r="JDT5867" s="25"/>
      <x:c r="JDU5867" s="25"/>
      <x:c r="JDV5867" s="25"/>
      <x:c r="JDW5867" s="25"/>
      <x:c r="JDX5867" s="25"/>
      <x:c r="JDY5867" s="25"/>
      <x:c r="JDZ5867" s="25"/>
      <x:c r="JEA5867" s="25"/>
      <x:c r="JEB5867" s="25"/>
      <x:c r="JEC5867" s="25"/>
      <x:c r="JED5867" s="25"/>
      <x:c r="JEE5867" s="25"/>
      <x:c r="JEF5867" s="25"/>
      <x:c r="JEG5867" s="25"/>
      <x:c r="JEH5867" s="25"/>
      <x:c r="JEI5867" s="25"/>
      <x:c r="JEJ5867" s="25"/>
      <x:c r="JEK5867" s="25"/>
      <x:c r="JEL5867" s="25"/>
      <x:c r="JEM5867" s="25"/>
      <x:c r="JEN5867" s="25"/>
      <x:c r="JEO5867" s="25"/>
      <x:c r="JEP5867" s="25"/>
      <x:c r="JEQ5867" s="25"/>
      <x:c r="JER5867" s="25"/>
      <x:c r="JES5867" s="25"/>
      <x:c r="JET5867" s="25"/>
      <x:c r="JEU5867" s="25"/>
      <x:c r="JEV5867" s="25"/>
      <x:c r="JEW5867" s="25"/>
      <x:c r="JEX5867" s="25"/>
      <x:c r="JEY5867" s="25"/>
      <x:c r="JEZ5867" s="25"/>
      <x:c r="JFA5867" s="25"/>
      <x:c r="JFB5867" s="25"/>
      <x:c r="JFC5867" s="25"/>
      <x:c r="JFD5867" s="25"/>
      <x:c r="JFE5867" s="25"/>
      <x:c r="JFF5867" s="25"/>
      <x:c r="JFG5867" s="25"/>
      <x:c r="JFH5867" s="25"/>
      <x:c r="JFI5867" s="25"/>
      <x:c r="JFJ5867" s="25"/>
      <x:c r="JFK5867" s="25"/>
      <x:c r="JFL5867" s="25"/>
      <x:c r="JFM5867" s="25"/>
      <x:c r="JFN5867" s="25"/>
      <x:c r="JFO5867" s="25"/>
      <x:c r="JFP5867" s="25"/>
      <x:c r="JFQ5867" s="25"/>
      <x:c r="JFR5867" s="25"/>
      <x:c r="JFS5867" s="25"/>
      <x:c r="JFT5867" s="25"/>
      <x:c r="JFU5867" s="25"/>
      <x:c r="JFV5867" s="25"/>
      <x:c r="JFW5867" s="25"/>
      <x:c r="JFX5867" s="25"/>
      <x:c r="JFY5867" s="25"/>
      <x:c r="JFZ5867" s="25"/>
      <x:c r="JGA5867" s="25"/>
      <x:c r="JGB5867" s="25"/>
      <x:c r="JGC5867" s="25"/>
      <x:c r="JGD5867" s="25"/>
      <x:c r="JGE5867" s="25"/>
      <x:c r="JGF5867" s="25"/>
      <x:c r="JGG5867" s="25"/>
      <x:c r="JGH5867" s="25"/>
      <x:c r="JGI5867" s="25"/>
      <x:c r="JGJ5867" s="25"/>
      <x:c r="JGK5867" s="25"/>
      <x:c r="JGL5867" s="25"/>
      <x:c r="JGM5867" s="25"/>
      <x:c r="JGN5867" s="25"/>
      <x:c r="JGO5867" s="25"/>
      <x:c r="JGP5867" s="25"/>
      <x:c r="JGQ5867" s="25"/>
      <x:c r="JGR5867" s="25"/>
      <x:c r="JGS5867" s="25"/>
      <x:c r="JGT5867" s="25"/>
      <x:c r="JGU5867" s="25"/>
      <x:c r="JGV5867" s="25"/>
      <x:c r="JGW5867" s="25"/>
      <x:c r="JGX5867" s="25"/>
      <x:c r="JGY5867" s="25"/>
      <x:c r="JGZ5867" s="25"/>
      <x:c r="JHA5867" s="25"/>
      <x:c r="JHB5867" s="25"/>
      <x:c r="JHC5867" s="25"/>
      <x:c r="JHD5867" s="25"/>
      <x:c r="JHE5867" s="25"/>
      <x:c r="JHF5867" s="25"/>
      <x:c r="JHG5867" s="25"/>
      <x:c r="JHH5867" s="25"/>
      <x:c r="JHI5867" s="25"/>
      <x:c r="JHJ5867" s="25"/>
      <x:c r="JHK5867" s="25"/>
      <x:c r="JHL5867" s="25"/>
      <x:c r="JHM5867" s="25"/>
      <x:c r="JHN5867" s="25"/>
      <x:c r="JHO5867" s="25"/>
      <x:c r="JHP5867" s="25"/>
      <x:c r="JHQ5867" s="25"/>
      <x:c r="JHR5867" s="25"/>
      <x:c r="JHS5867" s="25"/>
      <x:c r="JHT5867" s="25"/>
      <x:c r="JHU5867" s="25"/>
      <x:c r="JHV5867" s="25"/>
      <x:c r="JHW5867" s="25"/>
      <x:c r="JHX5867" s="25"/>
      <x:c r="JHY5867" s="25"/>
      <x:c r="JHZ5867" s="25"/>
      <x:c r="JIA5867" s="25"/>
      <x:c r="JIB5867" s="25"/>
      <x:c r="JIC5867" s="25"/>
      <x:c r="JID5867" s="25"/>
      <x:c r="JIE5867" s="25"/>
      <x:c r="JIF5867" s="25"/>
      <x:c r="JIG5867" s="25"/>
      <x:c r="JIH5867" s="25"/>
      <x:c r="JII5867" s="25"/>
      <x:c r="JIJ5867" s="25"/>
      <x:c r="JIK5867" s="25"/>
      <x:c r="JIL5867" s="25"/>
      <x:c r="JIM5867" s="25"/>
      <x:c r="JIN5867" s="25"/>
      <x:c r="JIO5867" s="25"/>
      <x:c r="JIP5867" s="25"/>
      <x:c r="JIQ5867" s="25"/>
      <x:c r="JIR5867" s="25"/>
      <x:c r="JIS5867" s="25"/>
      <x:c r="JIT5867" s="25"/>
      <x:c r="JIU5867" s="25"/>
      <x:c r="JIV5867" s="25"/>
      <x:c r="JIW5867" s="25"/>
      <x:c r="JIX5867" s="25"/>
      <x:c r="JIY5867" s="25"/>
      <x:c r="JIZ5867" s="25"/>
      <x:c r="JJA5867" s="25"/>
      <x:c r="JJB5867" s="25"/>
      <x:c r="JJC5867" s="25"/>
      <x:c r="JJD5867" s="25"/>
      <x:c r="JJE5867" s="25"/>
      <x:c r="JJF5867" s="25"/>
      <x:c r="JJG5867" s="25"/>
      <x:c r="JJH5867" s="25"/>
      <x:c r="JJI5867" s="25"/>
      <x:c r="JJJ5867" s="25"/>
      <x:c r="JJK5867" s="25"/>
      <x:c r="JJL5867" s="25"/>
      <x:c r="JJM5867" s="25"/>
      <x:c r="JJN5867" s="25"/>
      <x:c r="JJO5867" s="25"/>
      <x:c r="JJP5867" s="25"/>
      <x:c r="JJQ5867" s="25"/>
      <x:c r="JJR5867" s="25"/>
      <x:c r="JJS5867" s="25"/>
      <x:c r="JJT5867" s="25"/>
      <x:c r="JJU5867" s="25"/>
      <x:c r="JJV5867" s="25"/>
      <x:c r="JJW5867" s="25"/>
      <x:c r="JJX5867" s="25"/>
      <x:c r="JJY5867" s="25"/>
      <x:c r="JJZ5867" s="25"/>
      <x:c r="JKA5867" s="25"/>
      <x:c r="JKB5867" s="25"/>
      <x:c r="JKC5867" s="25"/>
      <x:c r="JKD5867" s="25"/>
      <x:c r="JKE5867" s="25"/>
      <x:c r="JKF5867" s="25"/>
      <x:c r="JKG5867" s="25"/>
      <x:c r="JKH5867" s="25"/>
      <x:c r="JKI5867" s="25"/>
      <x:c r="JKJ5867" s="25"/>
      <x:c r="JKK5867" s="25"/>
      <x:c r="JKL5867" s="25"/>
      <x:c r="JKM5867" s="25"/>
      <x:c r="JKN5867" s="25"/>
      <x:c r="JKO5867" s="25"/>
      <x:c r="JKP5867" s="25"/>
      <x:c r="JKQ5867" s="25"/>
      <x:c r="JKR5867" s="25"/>
      <x:c r="JKS5867" s="25"/>
      <x:c r="JKT5867" s="25"/>
      <x:c r="JKU5867" s="25"/>
      <x:c r="JKV5867" s="25"/>
      <x:c r="JKW5867" s="25"/>
      <x:c r="JKX5867" s="25"/>
      <x:c r="JKY5867" s="25"/>
      <x:c r="JKZ5867" s="25"/>
      <x:c r="JLA5867" s="25"/>
      <x:c r="JLB5867" s="25"/>
      <x:c r="JLC5867" s="25"/>
      <x:c r="JLD5867" s="25"/>
      <x:c r="JLE5867" s="25"/>
      <x:c r="JLF5867" s="25"/>
      <x:c r="JLG5867" s="25"/>
      <x:c r="JLH5867" s="25"/>
      <x:c r="JLI5867" s="25"/>
      <x:c r="JLJ5867" s="25"/>
      <x:c r="JLK5867" s="25"/>
      <x:c r="JLL5867" s="25"/>
      <x:c r="JLM5867" s="25"/>
      <x:c r="JLN5867" s="25"/>
      <x:c r="JLO5867" s="25"/>
      <x:c r="JLP5867" s="25"/>
      <x:c r="JLQ5867" s="25"/>
      <x:c r="JLR5867" s="25"/>
      <x:c r="JLS5867" s="25"/>
      <x:c r="JLT5867" s="25"/>
      <x:c r="JLU5867" s="25"/>
      <x:c r="JLV5867" s="25"/>
      <x:c r="JLW5867" s="25"/>
      <x:c r="JLX5867" s="25"/>
      <x:c r="JLY5867" s="25"/>
      <x:c r="JLZ5867" s="25"/>
      <x:c r="JMA5867" s="25"/>
      <x:c r="JMB5867" s="25"/>
      <x:c r="JMC5867" s="25"/>
      <x:c r="JMD5867" s="25"/>
      <x:c r="JME5867" s="25"/>
      <x:c r="JMF5867" s="25"/>
      <x:c r="JMG5867" s="25"/>
      <x:c r="JMH5867" s="25"/>
      <x:c r="JMI5867" s="25"/>
      <x:c r="JMJ5867" s="25"/>
      <x:c r="JMK5867" s="25"/>
      <x:c r="JML5867" s="25"/>
      <x:c r="JMM5867" s="25"/>
      <x:c r="JMN5867" s="25"/>
      <x:c r="JMO5867" s="25"/>
      <x:c r="JMP5867" s="25"/>
      <x:c r="JMQ5867" s="25"/>
      <x:c r="JMR5867" s="25"/>
      <x:c r="JMS5867" s="25"/>
      <x:c r="JMT5867" s="25"/>
      <x:c r="JMU5867" s="25"/>
      <x:c r="JMV5867" s="25"/>
      <x:c r="JMW5867" s="25"/>
      <x:c r="JMX5867" s="25"/>
      <x:c r="JMY5867" s="25"/>
      <x:c r="JMZ5867" s="25"/>
      <x:c r="JNA5867" s="25"/>
      <x:c r="JNB5867" s="25"/>
      <x:c r="JNC5867" s="25"/>
      <x:c r="JND5867" s="25"/>
      <x:c r="JNE5867" s="25"/>
      <x:c r="JNF5867" s="25"/>
      <x:c r="JNG5867" s="25"/>
      <x:c r="JNH5867" s="25"/>
      <x:c r="JNI5867" s="25"/>
      <x:c r="JNJ5867" s="25"/>
      <x:c r="JNK5867" s="25"/>
      <x:c r="JNL5867" s="25"/>
      <x:c r="JNM5867" s="25"/>
      <x:c r="JNN5867" s="25"/>
      <x:c r="JNO5867" s="25"/>
      <x:c r="JNP5867" s="25"/>
      <x:c r="JNQ5867" s="25"/>
      <x:c r="JNR5867" s="25"/>
      <x:c r="JNS5867" s="25"/>
      <x:c r="JNT5867" s="25"/>
      <x:c r="JNU5867" s="25"/>
      <x:c r="JNV5867" s="25"/>
      <x:c r="JNW5867" s="25"/>
      <x:c r="JNX5867" s="25"/>
      <x:c r="JNY5867" s="25"/>
      <x:c r="JNZ5867" s="25"/>
      <x:c r="JOA5867" s="25"/>
      <x:c r="JOB5867" s="25"/>
      <x:c r="JOC5867" s="25"/>
      <x:c r="JOD5867" s="25"/>
      <x:c r="JOE5867" s="25"/>
      <x:c r="JOF5867" s="25"/>
      <x:c r="JOG5867" s="25"/>
      <x:c r="JOH5867" s="25"/>
      <x:c r="JOI5867" s="25"/>
      <x:c r="JOJ5867" s="25"/>
      <x:c r="JOK5867" s="25"/>
      <x:c r="JOL5867" s="25"/>
      <x:c r="JOM5867" s="25"/>
      <x:c r="JON5867" s="25"/>
      <x:c r="JOO5867" s="25"/>
      <x:c r="JOP5867" s="25"/>
      <x:c r="JOQ5867" s="25"/>
      <x:c r="JOR5867" s="25"/>
      <x:c r="JOS5867" s="25"/>
      <x:c r="JOT5867" s="25"/>
      <x:c r="JOU5867" s="25"/>
      <x:c r="JOV5867" s="25"/>
      <x:c r="JOW5867" s="25"/>
      <x:c r="JOX5867" s="25"/>
      <x:c r="JOY5867" s="25"/>
      <x:c r="JOZ5867" s="25"/>
      <x:c r="JPA5867" s="25"/>
      <x:c r="JPB5867" s="25"/>
      <x:c r="JPC5867" s="25"/>
      <x:c r="JPD5867" s="25"/>
      <x:c r="JPE5867" s="25"/>
      <x:c r="JPF5867" s="25"/>
      <x:c r="JPG5867" s="25"/>
      <x:c r="JPH5867" s="25"/>
      <x:c r="JPI5867" s="25"/>
      <x:c r="JPJ5867" s="25"/>
      <x:c r="JPK5867" s="25"/>
      <x:c r="JPL5867" s="25"/>
      <x:c r="JPM5867" s="25"/>
      <x:c r="JPN5867" s="25"/>
      <x:c r="JPO5867" s="25"/>
      <x:c r="JPP5867" s="25"/>
      <x:c r="JPQ5867" s="25"/>
      <x:c r="JPR5867" s="25"/>
      <x:c r="JPS5867" s="25"/>
      <x:c r="JPT5867" s="25"/>
      <x:c r="JPU5867" s="25"/>
      <x:c r="JPV5867" s="25"/>
      <x:c r="JPW5867" s="25"/>
      <x:c r="JPX5867" s="25"/>
      <x:c r="JPY5867" s="25"/>
      <x:c r="JPZ5867" s="25"/>
      <x:c r="JQA5867" s="25"/>
      <x:c r="JQB5867" s="25"/>
      <x:c r="JQC5867" s="25"/>
      <x:c r="JQD5867" s="25"/>
      <x:c r="JQE5867" s="25"/>
      <x:c r="JQF5867" s="25"/>
      <x:c r="JQG5867" s="25"/>
      <x:c r="JQH5867" s="25"/>
      <x:c r="JQI5867" s="25"/>
      <x:c r="JQJ5867" s="25"/>
      <x:c r="JQK5867" s="25"/>
      <x:c r="JQL5867" s="25"/>
      <x:c r="JQM5867" s="25"/>
      <x:c r="JQN5867" s="25"/>
      <x:c r="JQO5867" s="25"/>
      <x:c r="JQP5867" s="25"/>
      <x:c r="JQQ5867" s="25"/>
      <x:c r="JQR5867" s="25"/>
      <x:c r="JQS5867" s="25"/>
      <x:c r="JQT5867" s="25"/>
      <x:c r="JQU5867" s="25"/>
      <x:c r="JQV5867" s="25"/>
      <x:c r="JQW5867" s="25"/>
      <x:c r="JQX5867" s="25"/>
      <x:c r="JQY5867" s="25"/>
      <x:c r="JQZ5867" s="25"/>
      <x:c r="JRA5867" s="25"/>
      <x:c r="JRB5867" s="25"/>
      <x:c r="JRC5867" s="25"/>
      <x:c r="JRD5867" s="25"/>
      <x:c r="JRE5867" s="25"/>
      <x:c r="JRF5867" s="25"/>
      <x:c r="JRG5867" s="25"/>
      <x:c r="JRH5867" s="25"/>
      <x:c r="JRI5867" s="25"/>
      <x:c r="JRJ5867" s="25"/>
      <x:c r="JRK5867" s="25"/>
      <x:c r="JRL5867" s="25"/>
      <x:c r="JRM5867" s="25"/>
      <x:c r="JRN5867" s="25"/>
      <x:c r="JRO5867" s="25"/>
      <x:c r="JRP5867" s="25"/>
      <x:c r="JRQ5867" s="25"/>
      <x:c r="JRR5867" s="25"/>
      <x:c r="JRS5867" s="25"/>
      <x:c r="JRT5867" s="25"/>
      <x:c r="JRU5867" s="25"/>
      <x:c r="JRV5867" s="25"/>
      <x:c r="JRW5867" s="25"/>
      <x:c r="JRX5867" s="25"/>
      <x:c r="JRY5867" s="25"/>
      <x:c r="JRZ5867" s="25"/>
      <x:c r="JSA5867" s="25"/>
      <x:c r="JSB5867" s="25"/>
      <x:c r="JSC5867" s="25"/>
      <x:c r="JSD5867" s="25"/>
      <x:c r="JSE5867" s="25"/>
      <x:c r="JSF5867" s="25"/>
      <x:c r="JSG5867" s="25"/>
      <x:c r="JSH5867" s="25"/>
      <x:c r="JSI5867" s="25"/>
      <x:c r="JSJ5867" s="25"/>
      <x:c r="JSK5867" s="25"/>
      <x:c r="JSL5867" s="25"/>
      <x:c r="JSM5867" s="25"/>
      <x:c r="JSN5867" s="25"/>
      <x:c r="JSO5867" s="25"/>
      <x:c r="JSP5867" s="25"/>
      <x:c r="JSQ5867" s="25"/>
      <x:c r="JSR5867" s="25"/>
      <x:c r="JSS5867" s="25"/>
      <x:c r="JST5867" s="25"/>
      <x:c r="JSU5867" s="25"/>
      <x:c r="JSV5867" s="25"/>
      <x:c r="JSW5867" s="25"/>
      <x:c r="JSX5867" s="25"/>
      <x:c r="JSY5867" s="25"/>
      <x:c r="JSZ5867" s="25"/>
      <x:c r="JTA5867" s="25"/>
      <x:c r="JTB5867" s="25"/>
      <x:c r="JTC5867" s="25"/>
      <x:c r="JTD5867" s="25"/>
      <x:c r="JTE5867" s="25"/>
      <x:c r="JTF5867" s="25"/>
      <x:c r="JTG5867" s="25"/>
      <x:c r="JTH5867" s="25"/>
      <x:c r="JTI5867" s="25"/>
      <x:c r="JTJ5867" s="25"/>
      <x:c r="JTK5867" s="25"/>
      <x:c r="JTL5867" s="25"/>
      <x:c r="JTM5867" s="25"/>
      <x:c r="JTN5867" s="25"/>
      <x:c r="JTO5867" s="25"/>
      <x:c r="JTP5867" s="25"/>
      <x:c r="JTQ5867" s="25"/>
      <x:c r="JTR5867" s="25"/>
      <x:c r="JTS5867" s="25"/>
      <x:c r="JTT5867" s="25"/>
      <x:c r="JTU5867" s="25"/>
      <x:c r="JTV5867" s="25"/>
      <x:c r="JTW5867" s="25"/>
      <x:c r="JTX5867" s="25"/>
      <x:c r="JTY5867" s="25"/>
      <x:c r="JTZ5867" s="25"/>
      <x:c r="JUA5867" s="25"/>
      <x:c r="JUB5867" s="25"/>
      <x:c r="JUC5867" s="25"/>
      <x:c r="JUD5867" s="25"/>
      <x:c r="JUE5867" s="25"/>
      <x:c r="JUF5867" s="25"/>
      <x:c r="JUG5867" s="25"/>
      <x:c r="JUH5867" s="25"/>
      <x:c r="JUI5867" s="25"/>
      <x:c r="JUJ5867" s="25"/>
      <x:c r="JUK5867" s="25"/>
      <x:c r="JUL5867" s="25"/>
      <x:c r="JUM5867" s="25"/>
      <x:c r="JUN5867" s="25"/>
      <x:c r="JUO5867" s="25"/>
      <x:c r="JUP5867" s="25"/>
      <x:c r="JUQ5867" s="25"/>
      <x:c r="JUR5867" s="25"/>
      <x:c r="JUS5867" s="25"/>
      <x:c r="JUT5867" s="25"/>
      <x:c r="JUU5867" s="25"/>
      <x:c r="JUV5867" s="25"/>
      <x:c r="JUW5867" s="25"/>
      <x:c r="JUX5867" s="25"/>
      <x:c r="JUY5867" s="25"/>
      <x:c r="JUZ5867" s="25"/>
      <x:c r="JVA5867" s="25"/>
      <x:c r="JVB5867" s="25"/>
      <x:c r="JVC5867" s="25"/>
      <x:c r="JVD5867" s="25"/>
      <x:c r="JVE5867" s="25"/>
      <x:c r="JVF5867" s="25"/>
      <x:c r="JVG5867" s="25"/>
      <x:c r="JVH5867" s="25"/>
      <x:c r="JVI5867" s="25"/>
      <x:c r="JVJ5867" s="25"/>
      <x:c r="JVK5867" s="25"/>
      <x:c r="JVL5867" s="25"/>
      <x:c r="JVM5867" s="25"/>
      <x:c r="JVN5867" s="25"/>
      <x:c r="JVO5867" s="25"/>
      <x:c r="JVP5867" s="25"/>
      <x:c r="JVQ5867" s="25"/>
      <x:c r="JVR5867" s="25"/>
      <x:c r="JVS5867" s="25"/>
      <x:c r="JVT5867" s="25"/>
      <x:c r="JVU5867" s="25"/>
      <x:c r="JVV5867" s="25"/>
      <x:c r="JVW5867" s="25"/>
      <x:c r="JVX5867" s="25"/>
      <x:c r="JVY5867" s="25"/>
      <x:c r="JVZ5867" s="25"/>
      <x:c r="JWA5867" s="25"/>
      <x:c r="JWB5867" s="25"/>
      <x:c r="JWC5867" s="25"/>
      <x:c r="JWD5867" s="25"/>
      <x:c r="JWE5867" s="25"/>
      <x:c r="JWF5867" s="25"/>
      <x:c r="JWG5867" s="25"/>
      <x:c r="JWH5867" s="25"/>
      <x:c r="JWI5867" s="25"/>
      <x:c r="JWJ5867" s="25"/>
      <x:c r="JWK5867" s="25"/>
      <x:c r="JWL5867" s="25"/>
      <x:c r="JWM5867" s="25"/>
      <x:c r="JWN5867" s="25"/>
      <x:c r="JWO5867" s="25"/>
      <x:c r="JWP5867" s="25"/>
      <x:c r="JWQ5867" s="25"/>
      <x:c r="JWR5867" s="25"/>
      <x:c r="JWS5867" s="25"/>
      <x:c r="JWT5867" s="25"/>
      <x:c r="JWU5867" s="25"/>
      <x:c r="JWV5867" s="25"/>
      <x:c r="JWW5867" s="25"/>
      <x:c r="JWX5867" s="25"/>
      <x:c r="JWY5867" s="25"/>
      <x:c r="JWZ5867" s="25"/>
      <x:c r="JXA5867" s="25"/>
      <x:c r="JXB5867" s="25"/>
      <x:c r="JXC5867" s="25"/>
      <x:c r="JXD5867" s="25"/>
      <x:c r="JXE5867" s="25"/>
      <x:c r="JXF5867" s="25"/>
      <x:c r="JXG5867" s="25"/>
      <x:c r="JXH5867" s="25"/>
      <x:c r="JXI5867" s="25"/>
      <x:c r="JXJ5867" s="25"/>
      <x:c r="JXK5867" s="25"/>
      <x:c r="JXL5867" s="25"/>
      <x:c r="JXM5867" s="25"/>
      <x:c r="JXN5867" s="25"/>
      <x:c r="JXO5867" s="25"/>
      <x:c r="JXP5867" s="25"/>
      <x:c r="JXQ5867" s="25"/>
      <x:c r="JXR5867" s="25"/>
      <x:c r="JXS5867" s="25"/>
      <x:c r="JXT5867" s="25"/>
      <x:c r="JXU5867" s="25"/>
      <x:c r="JXV5867" s="25"/>
      <x:c r="JXW5867" s="25"/>
      <x:c r="JXX5867" s="25"/>
      <x:c r="JXY5867" s="25"/>
      <x:c r="JXZ5867" s="25"/>
      <x:c r="JYA5867" s="25"/>
      <x:c r="JYB5867" s="25"/>
      <x:c r="JYC5867" s="25"/>
      <x:c r="JYD5867" s="25"/>
      <x:c r="JYE5867" s="25"/>
      <x:c r="JYF5867" s="25"/>
      <x:c r="JYG5867" s="25"/>
      <x:c r="JYH5867" s="25"/>
      <x:c r="JYI5867" s="25"/>
      <x:c r="JYJ5867" s="25"/>
      <x:c r="JYK5867" s="25"/>
      <x:c r="JYL5867" s="25"/>
      <x:c r="JYM5867" s="25"/>
      <x:c r="JYN5867" s="25"/>
      <x:c r="JYO5867" s="25"/>
      <x:c r="JYP5867" s="25"/>
      <x:c r="JYQ5867" s="25"/>
      <x:c r="JYR5867" s="25"/>
      <x:c r="JYS5867" s="25"/>
      <x:c r="JYT5867" s="25"/>
      <x:c r="JYU5867" s="25"/>
      <x:c r="JYV5867" s="25"/>
      <x:c r="JYW5867" s="25"/>
      <x:c r="JYX5867" s="25"/>
      <x:c r="JYY5867" s="25"/>
      <x:c r="JYZ5867" s="25"/>
      <x:c r="JZA5867" s="25"/>
      <x:c r="JZB5867" s="25"/>
      <x:c r="JZC5867" s="25"/>
      <x:c r="JZD5867" s="25"/>
      <x:c r="JZE5867" s="25"/>
      <x:c r="JZF5867" s="25"/>
      <x:c r="JZG5867" s="25"/>
      <x:c r="JZH5867" s="25"/>
      <x:c r="JZI5867" s="25"/>
      <x:c r="JZJ5867" s="25"/>
      <x:c r="JZK5867" s="25"/>
      <x:c r="JZL5867" s="25"/>
      <x:c r="JZM5867" s="25"/>
      <x:c r="JZN5867" s="25"/>
      <x:c r="JZO5867" s="25"/>
      <x:c r="JZP5867" s="25"/>
      <x:c r="JZQ5867" s="25"/>
      <x:c r="JZR5867" s="25"/>
      <x:c r="JZS5867" s="25"/>
      <x:c r="JZT5867" s="25"/>
      <x:c r="JZU5867" s="25"/>
      <x:c r="JZV5867" s="25"/>
      <x:c r="JZW5867" s="25"/>
      <x:c r="JZX5867" s="25"/>
      <x:c r="JZY5867" s="25"/>
      <x:c r="JZZ5867" s="25"/>
      <x:c r="KAA5867" s="25"/>
      <x:c r="KAB5867" s="25"/>
      <x:c r="KAC5867" s="25"/>
      <x:c r="KAD5867" s="25"/>
      <x:c r="KAE5867" s="25"/>
      <x:c r="KAF5867" s="25"/>
      <x:c r="KAG5867" s="25"/>
      <x:c r="KAH5867" s="25"/>
      <x:c r="KAI5867" s="25"/>
      <x:c r="KAJ5867" s="25"/>
      <x:c r="KAK5867" s="25"/>
      <x:c r="KAL5867" s="25"/>
      <x:c r="KAM5867" s="25"/>
      <x:c r="KAN5867" s="25"/>
      <x:c r="KAO5867" s="25"/>
      <x:c r="KAP5867" s="25"/>
      <x:c r="KAQ5867" s="25"/>
      <x:c r="KAR5867" s="25"/>
      <x:c r="KAS5867" s="25"/>
      <x:c r="KAT5867" s="25"/>
      <x:c r="KAU5867" s="25"/>
      <x:c r="KAV5867" s="25"/>
      <x:c r="KAW5867" s="25"/>
      <x:c r="KAX5867" s="25"/>
      <x:c r="KAY5867" s="25"/>
      <x:c r="KAZ5867" s="25"/>
      <x:c r="KBA5867" s="25"/>
      <x:c r="KBB5867" s="25"/>
      <x:c r="KBC5867" s="25"/>
      <x:c r="KBD5867" s="25"/>
      <x:c r="KBE5867" s="25"/>
      <x:c r="KBF5867" s="25"/>
      <x:c r="KBG5867" s="25"/>
      <x:c r="KBH5867" s="25"/>
      <x:c r="KBI5867" s="25"/>
      <x:c r="KBJ5867" s="25"/>
      <x:c r="KBK5867" s="25"/>
      <x:c r="KBL5867" s="25"/>
      <x:c r="KBM5867" s="25"/>
      <x:c r="KBN5867" s="25"/>
      <x:c r="KBO5867" s="25"/>
      <x:c r="KBP5867" s="25"/>
      <x:c r="KBQ5867" s="25"/>
      <x:c r="KBR5867" s="25"/>
      <x:c r="KBS5867" s="25"/>
      <x:c r="KBT5867" s="25"/>
      <x:c r="KBU5867" s="25"/>
      <x:c r="KBV5867" s="25"/>
      <x:c r="KBW5867" s="25"/>
      <x:c r="KBX5867" s="25"/>
      <x:c r="KBY5867" s="25"/>
      <x:c r="KBZ5867" s="25"/>
      <x:c r="KCA5867" s="25"/>
      <x:c r="KCB5867" s="25"/>
      <x:c r="KCC5867" s="25"/>
      <x:c r="KCD5867" s="25"/>
      <x:c r="KCE5867" s="25"/>
      <x:c r="KCF5867" s="25"/>
      <x:c r="KCG5867" s="25"/>
      <x:c r="KCH5867" s="25"/>
      <x:c r="KCI5867" s="25"/>
      <x:c r="KCJ5867" s="25"/>
      <x:c r="KCK5867" s="25"/>
      <x:c r="KCL5867" s="25"/>
      <x:c r="KCM5867" s="25"/>
      <x:c r="KCN5867" s="25"/>
      <x:c r="KCO5867" s="25"/>
      <x:c r="KCP5867" s="25"/>
      <x:c r="KCQ5867" s="25"/>
      <x:c r="KCR5867" s="25"/>
      <x:c r="KCS5867" s="25"/>
      <x:c r="KCT5867" s="25"/>
      <x:c r="KCU5867" s="25"/>
      <x:c r="KCV5867" s="25"/>
      <x:c r="KCW5867" s="25"/>
      <x:c r="KCX5867" s="25"/>
      <x:c r="KCY5867" s="25"/>
      <x:c r="KCZ5867" s="25"/>
      <x:c r="KDA5867" s="25"/>
      <x:c r="KDB5867" s="25"/>
      <x:c r="KDC5867" s="25"/>
      <x:c r="KDD5867" s="25"/>
      <x:c r="KDE5867" s="25"/>
      <x:c r="KDF5867" s="25"/>
      <x:c r="KDG5867" s="25"/>
      <x:c r="KDH5867" s="25"/>
      <x:c r="KDI5867" s="25"/>
      <x:c r="KDJ5867" s="25"/>
      <x:c r="KDK5867" s="25"/>
      <x:c r="KDL5867" s="25"/>
      <x:c r="KDM5867" s="25"/>
      <x:c r="KDN5867" s="25"/>
      <x:c r="KDO5867" s="25"/>
      <x:c r="KDP5867" s="25"/>
      <x:c r="KDQ5867" s="25"/>
      <x:c r="KDR5867" s="25"/>
      <x:c r="KDS5867" s="25"/>
      <x:c r="KDT5867" s="25"/>
      <x:c r="KDU5867" s="25"/>
      <x:c r="KDV5867" s="25"/>
      <x:c r="KDW5867" s="25"/>
      <x:c r="KDX5867" s="25"/>
      <x:c r="KDY5867" s="25"/>
      <x:c r="KDZ5867" s="25"/>
      <x:c r="KEA5867" s="25"/>
      <x:c r="KEB5867" s="25"/>
      <x:c r="KEC5867" s="25"/>
      <x:c r="KED5867" s="25"/>
      <x:c r="KEE5867" s="25"/>
      <x:c r="KEF5867" s="25"/>
      <x:c r="KEG5867" s="25"/>
      <x:c r="KEH5867" s="25"/>
      <x:c r="KEI5867" s="25"/>
      <x:c r="KEJ5867" s="25"/>
      <x:c r="KEK5867" s="25"/>
      <x:c r="KEL5867" s="25"/>
      <x:c r="KEM5867" s="25"/>
      <x:c r="KEN5867" s="25"/>
      <x:c r="KEO5867" s="25"/>
      <x:c r="KEP5867" s="25"/>
      <x:c r="KEQ5867" s="25"/>
      <x:c r="KER5867" s="25"/>
      <x:c r="KES5867" s="25"/>
      <x:c r="KET5867" s="25"/>
      <x:c r="KEU5867" s="25"/>
      <x:c r="KEV5867" s="25"/>
      <x:c r="KEW5867" s="25"/>
      <x:c r="KEX5867" s="25"/>
      <x:c r="KEY5867" s="25"/>
      <x:c r="KEZ5867" s="25"/>
      <x:c r="KFA5867" s="25"/>
      <x:c r="KFB5867" s="25"/>
      <x:c r="KFC5867" s="25"/>
      <x:c r="KFD5867" s="25"/>
      <x:c r="KFE5867" s="25"/>
      <x:c r="KFF5867" s="25"/>
      <x:c r="KFG5867" s="25"/>
      <x:c r="KFH5867" s="25"/>
      <x:c r="KFI5867" s="25"/>
      <x:c r="KFJ5867" s="25"/>
      <x:c r="KFK5867" s="25"/>
      <x:c r="KFL5867" s="25"/>
      <x:c r="KFM5867" s="25"/>
      <x:c r="KFN5867" s="25"/>
      <x:c r="KFO5867" s="25"/>
      <x:c r="KFP5867" s="25"/>
      <x:c r="KFQ5867" s="25"/>
      <x:c r="KFR5867" s="25"/>
      <x:c r="KFS5867" s="25"/>
      <x:c r="KFT5867" s="25"/>
      <x:c r="KFU5867" s="25"/>
      <x:c r="KFV5867" s="25"/>
      <x:c r="KFW5867" s="25"/>
      <x:c r="KFX5867" s="25"/>
      <x:c r="KFY5867" s="25"/>
      <x:c r="KFZ5867" s="25"/>
      <x:c r="KGA5867" s="25"/>
      <x:c r="KGB5867" s="25"/>
      <x:c r="KGC5867" s="25"/>
      <x:c r="KGD5867" s="25"/>
      <x:c r="KGE5867" s="25"/>
      <x:c r="KGF5867" s="25"/>
      <x:c r="KGG5867" s="25"/>
      <x:c r="KGH5867" s="25"/>
      <x:c r="KGI5867" s="25"/>
      <x:c r="KGJ5867" s="25"/>
      <x:c r="KGK5867" s="25"/>
      <x:c r="KGL5867" s="25"/>
      <x:c r="KGM5867" s="25"/>
      <x:c r="KGN5867" s="25"/>
      <x:c r="KGO5867" s="25"/>
      <x:c r="KGP5867" s="25"/>
      <x:c r="KGQ5867" s="25"/>
      <x:c r="KGR5867" s="25"/>
      <x:c r="KGS5867" s="25"/>
      <x:c r="KGT5867" s="25"/>
      <x:c r="KGU5867" s="25"/>
      <x:c r="KGV5867" s="25"/>
      <x:c r="KGW5867" s="25"/>
      <x:c r="KGX5867" s="25"/>
      <x:c r="KGY5867" s="25"/>
      <x:c r="KGZ5867" s="25"/>
      <x:c r="KHA5867" s="25"/>
      <x:c r="KHB5867" s="25"/>
      <x:c r="KHC5867" s="25"/>
      <x:c r="KHD5867" s="25"/>
      <x:c r="KHE5867" s="25"/>
      <x:c r="KHF5867" s="25"/>
      <x:c r="KHG5867" s="25"/>
      <x:c r="KHH5867" s="25"/>
      <x:c r="KHI5867" s="25"/>
      <x:c r="KHJ5867" s="25"/>
      <x:c r="KHK5867" s="25"/>
      <x:c r="KHL5867" s="25"/>
      <x:c r="KHM5867" s="25"/>
      <x:c r="KHN5867" s="25"/>
      <x:c r="KHO5867" s="25"/>
      <x:c r="KHP5867" s="25"/>
      <x:c r="KHQ5867" s="25"/>
      <x:c r="KHR5867" s="25"/>
      <x:c r="KHS5867" s="25"/>
      <x:c r="KHT5867" s="25"/>
      <x:c r="KHU5867" s="25"/>
      <x:c r="KHV5867" s="25"/>
      <x:c r="KHW5867" s="25"/>
      <x:c r="KHX5867" s="25"/>
      <x:c r="KHY5867" s="25"/>
      <x:c r="KHZ5867" s="25"/>
      <x:c r="KIA5867" s="25"/>
      <x:c r="KIB5867" s="25"/>
      <x:c r="KIC5867" s="25"/>
      <x:c r="KID5867" s="25"/>
      <x:c r="KIE5867" s="25"/>
      <x:c r="KIF5867" s="25"/>
      <x:c r="KIG5867" s="25"/>
      <x:c r="KIH5867" s="25"/>
      <x:c r="KII5867" s="25"/>
      <x:c r="KIJ5867" s="25"/>
      <x:c r="KIK5867" s="25"/>
      <x:c r="KIL5867" s="25"/>
      <x:c r="KIM5867" s="25"/>
      <x:c r="KIN5867" s="25"/>
      <x:c r="KIO5867" s="25"/>
      <x:c r="KIP5867" s="25"/>
      <x:c r="KIQ5867" s="25"/>
      <x:c r="KIR5867" s="25"/>
      <x:c r="KIS5867" s="25"/>
      <x:c r="KIT5867" s="25"/>
      <x:c r="KIU5867" s="25"/>
      <x:c r="KIV5867" s="25"/>
      <x:c r="KIW5867" s="25"/>
      <x:c r="KIX5867" s="25"/>
      <x:c r="KIY5867" s="25"/>
      <x:c r="KIZ5867" s="25"/>
      <x:c r="KJA5867" s="25"/>
      <x:c r="KJB5867" s="25"/>
      <x:c r="KJC5867" s="25"/>
      <x:c r="KJD5867" s="25"/>
      <x:c r="KJE5867" s="25"/>
      <x:c r="KJF5867" s="25"/>
      <x:c r="KJG5867" s="25"/>
      <x:c r="KJH5867" s="25"/>
      <x:c r="KJI5867" s="25"/>
      <x:c r="KJJ5867" s="25"/>
      <x:c r="KJK5867" s="25"/>
      <x:c r="KJL5867" s="25"/>
      <x:c r="KJM5867" s="25"/>
      <x:c r="KJN5867" s="25"/>
      <x:c r="KJO5867" s="25"/>
      <x:c r="KJP5867" s="25"/>
      <x:c r="KJQ5867" s="25"/>
      <x:c r="KJR5867" s="25"/>
      <x:c r="KJS5867" s="25"/>
      <x:c r="KJT5867" s="25"/>
      <x:c r="KJU5867" s="25"/>
      <x:c r="KJV5867" s="25"/>
      <x:c r="KJW5867" s="25"/>
      <x:c r="KJX5867" s="25"/>
      <x:c r="KJY5867" s="25"/>
      <x:c r="KJZ5867" s="25"/>
      <x:c r="KKA5867" s="25"/>
      <x:c r="KKB5867" s="25"/>
      <x:c r="KKC5867" s="25"/>
      <x:c r="KKD5867" s="25"/>
      <x:c r="KKE5867" s="25"/>
      <x:c r="KKF5867" s="25"/>
      <x:c r="KKG5867" s="25"/>
      <x:c r="KKH5867" s="25"/>
      <x:c r="KKI5867" s="25"/>
      <x:c r="KKJ5867" s="25"/>
      <x:c r="KKK5867" s="25"/>
      <x:c r="KKL5867" s="25"/>
      <x:c r="KKM5867" s="25"/>
      <x:c r="KKN5867" s="25"/>
      <x:c r="KKO5867" s="25"/>
      <x:c r="KKP5867" s="25"/>
      <x:c r="KKQ5867" s="25"/>
      <x:c r="KKR5867" s="25"/>
      <x:c r="KKS5867" s="25"/>
      <x:c r="KKT5867" s="25"/>
      <x:c r="KKU5867" s="25"/>
      <x:c r="KKV5867" s="25"/>
      <x:c r="KKW5867" s="25"/>
      <x:c r="KKX5867" s="25"/>
      <x:c r="KKY5867" s="25"/>
      <x:c r="KKZ5867" s="25"/>
      <x:c r="KLA5867" s="25"/>
      <x:c r="KLB5867" s="25"/>
      <x:c r="KLC5867" s="25"/>
      <x:c r="KLD5867" s="25"/>
      <x:c r="KLE5867" s="25"/>
      <x:c r="KLF5867" s="25"/>
      <x:c r="KLG5867" s="25"/>
      <x:c r="KLH5867" s="25"/>
      <x:c r="KLI5867" s="25"/>
      <x:c r="KLJ5867" s="25"/>
      <x:c r="KLK5867" s="25"/>
      <x:c r="KLL5867" s="25"/>
      <x:c r="KLM5867" s="25"/>
      <x:c r="KLN5867" s="25"/>
      <x:c r="KLO5867" s="25"/>
      <x:c r="KLP5867" s="25"/>
      <x:c r="KLQ5867" s="25"/>
      <x:c r="KLR5867" s="25"/>
      <x:c r="KLS5867" s="25"/>
      <x:c r="KLT5867" s="25"/>
      <x:c r="KLU5867" s="25"/>
      <x:c r="KLV5867" s="25"/>
      <x:c r="KLW5867" s="25"/>
      <x:c r="KLX5867" s="25"/>
      <x:c r="KLY5867" s="25"/>
      <x:c r="KLZ5867" s="25"/>
      <x:c r="KMA5867" s="25"/>
      <x:c r="KMB5867" s="25"/>
      <x:c r="KMC5867" s="25"/>
      <x:c r="KMD5867" s="25"/>
      <x:c r="KME5867" s="25"/>
      <x:c r="KMF5867" s="25"/>
      <x:c r="KMG5867" s="25"/>
      <x:c r="KMH5867" s="25"/>
      <x:c r="KMI5867" s="25"/>
      <x:c r="KMJ5867" s="25"/>
      <x:c r="KMK5867" s="25"/>
      <x:c r="KML5867" s="25"/>
      <x:c r="KMM5867" s="25"/>
      <x:c r="KMN5867" s="25"/>
      <x:c r="KMO5867" s="25"/>
      <x:c r="KMP5867" s="25"/>
      <x:c r="KMQ5867" s="25"/>
      <x:c r="KMR5867" s="25"/>
      <x:c r="KMS5867" s="25"/>
      <x:c r="KMT5867" s="25"/>
      <x:c r="KMU5867" s="25"/>
      <x:c r="KMV5867" s="25"/>
      <x:c r="KMW5867" s="25"/>
      <x:c r="KMX5867" s="25"/>
      <x:c r="KMY5867" s="25"/>
      <x:c r="KMZ5867" s="25"/>
      <x:c r="KNA5867" s="25"/>
      <x:c r="KNB5867" s="25"/>
      <x:c r="KNC5867" s="25"/>
      <x:c r="KND5867" s="25"/>
      <x:c r="KNE5867" s="25"/>
      <x:c r="KNF5867" s="25"/>
      <x:c r="KNG5867" s="25"/>
      <x:c r="KNH5867" s="25"/>
      <x:c r="KNI5867" s="25"/>
      <x:c r="KNJ5867" s="25"/>
      <x:c r="KNK5867" s="25"/>
      <x:c r="KNL5867" s="25"/>
      <x:c r="KNM5867" s="25"/>
      <x:c r="KNN5867" s="25"/>
      <x:c r="KNO5867" s="25"/>
      <x:c r="KNP5867" s="25"/>
      <x:c r="KNQ5867" s="25"/>
      <x:c r="KNR5867" s="25"/>
      <x:c r="KNS5867" s="25"/>
      <x:c r="KNT5867" s="25"/>
      <x:c r="KNU5867" s="25"/>
      <x:c r="KNV5867" s="25"/>
      <x:c r="KNW5867" s="25"/>
      <x:c r="KNX5867" s="25"/>
      <x:c r="KNY5867" s="25"/>
      <x:c r="KNZ5867" s="25"/>
      <x:c r="KOA5867" s="25"/>
      <x:c r="KOB5867" s="25"/>
      <x:c r="KOC5867" s="25"/>
      <x:c r="KOD5867" s="25"/>
      <x:c r="KOE5867" s="25"/>
      <x:c r="KOF5867" s="25"/>
      <x:c r="KOG5867" s="25"/>
      <x:c r="KOH5867" s="25"/>
      <x:c r="KOI5867" s="25"/>
      <x:c r="KOJ5867" s="25"/>
      <x:c r="KOK5867" s="25"/>
      <x:c r="KOL5867" s="25"/>
      <x:c r="KOM5867" s="25"/>
      <x:c r="KON5867" s="25"/>
      <x:c r="KOO5867" s="25"/>
      <x:c r="KOP5867" s="25"/>
      <x:c r="KOQ5867" s="25"/>
      <x:c r="KOR5867" s="25"/>
      <x:c r="KOS5867" s="25"/>
      <x:c r="KOT5867" s="25"/>
      <x:c r="KOU5867" s="25"/>
      <x:c r="KOV5867" s="25"/>
      <x:c r="KOW5867" s="25"/>
      <x:c r="KOX5867" s="25"/>
      <x:c r="KOY5867" s="25"/>
      <x:c r="KOZ5867" s="25"/>
      <x:c r="KPA5867" s="25"/>
      <x:c r="KPB5867" s="25"/>
      <x:c r="KPC5867" s="25"/>
      <x:c r="KPD5867" s="25"/>
      <x:c r="KPE5867" s="25"/>
      <x:c r="KPF5867" s="25"/>
      <x:c r="KPG5867" s="25"/>
      <x:c r="KPH5867" s="25"/>
      <x:c r="KPI5867" s="25"/>
      <x:c r="KPJ5867" s="25"/>
      <x:c r="KPK5867" s="25"/>
      <x:c r="KPL5867" s="25"/>
      <x:c r="KPM5867" s="25"/>
      <x:c r="KPN5867" s="25"/>
      <x:c r="KPO5867" s="25"/>
      <x:c r="KPP5867" s="25"/>
      <x:c r="KPQ5867" s="25"/>
      <x:c r="KPR5867" s="25"/>
      <x:c r="KPS5867" s="25"/>
      <x:c r="KPT5867" s="25"/>
      <x:c r="KPU5867" s="25"/>
      <x:c r="KPV5867" s="25"/>
      <x:c r="KPW5867" s="25"/>
      <x:c r="KPX5867" s="25"/>
      <x:c r="KPY5867" s="25"/>
      <x:c r="KPZ5867" s="25"/>
      <x:c r="KQA5867" s="25"/>
      <x:c r="KQB5867" s="25"/>
      <x:c r="KQC5867" s="25"/>
      <x:c r="KQD5867" s="25"/>
      <x:c r="KQE5867" s="25"/>
      <x:c r="KQF5867" s="25"/>
      <x:c r="KQG5867" s="25"/>
      <x:c r="KQH5867" s="25"/>
      <x:c r="KQI5867" s="25"/>
      <x:c r="KQJ5867" s="25"/>
      <x:c r="KQK5867" s="25"/>
      <x:c r="KQL5867" s="25"/>
      <x:c r="KQM5867" s="25"/>
      <x:c r="KQN5867" s="25"/>
      <x:c r="KQO5867" s="25"/>
      <x:c r="KQP5867" s="25"/>
      <x:c r="KQQ5867" s="25"/>
      <x:c r="KQR5867" s="25"/>
      <x:c r="KQS5867" s="25"/>
      <x:c r="KQT5867" s="25"/>
      <x:c r="KQU5867" s="25"/>
      <x:c r="KQV5867" s="25"/>
      <x:c r="KQW5867" s="25"/>
      <x:c r="KQX5867" s="25"/>
      <x:c r="KQY5867" s="25"/>
      <x:c r="KQZ5867" s="25"/>
      <x:c r="KRA5867" s="25"/>
      <x:c r="KRB5867" s="25"/>
      <x:c r="KRC5867" s="25"/>
      <x:c r="KRD5867" s="25"/>
      <x:c r="KRE5867" s="25"/>
      <x:c r="KRF5867" s="25"/>
      <x:c r="KRG5867" s="25"/>
      <x:c r="KRH5867" s="25"/>
      <x:c r="KRI5867" s="25"/>
      <x:c r="KRJ5867" s="25"/>
      <x:c r="KRK5867" s="25"/>
      <x:c r="KRL5867" s="25"/>
      <x:c r="KRM5867" s="25"/>
      <x:c r="KRN5867" s="25"/>
      <x:c r="KRO5867" s="25"/>
      <x:c r="KRP5867" s="25"/>
      <x:c r="KRQ5867" s="25"/>
      <x:c r="KRR5867" s="25"/>
      <x:c r="KRS5867" s="25"/>
      <x:c r="KRT5867" s="25"/>
      <x:c r="KRU5867" s="25"/>
      <x:c r="KRV5867" s="25"/>
      <x:c r="KRW5867" s="25"/>
      <x:c r="KRX5867" s="25"/>
      <x:c r="KRY5867" s="25"/>
      <x:c r="KRZ5867" s="25"/>
      <x:c r="KSA5867" s="25"/>
      <x:c r="KSB5867" s="25"/>
      <x:c r="KSC5867" s="25"/>
      <x:c r="KSD5867" s="25"/>
      <x:c r="KSE5867" s="25"/>
      <x:c r="KSF5867" s="25"/>
      <x:c r="KSG5867" s="25"/>
      <x:c r="KSH5867" s="25"/>
      <x:c r="KSI5867" s="25"/>
      <x:c r="KSJ5867" s="25"/>
      <x:c r="KSK5867" s="25"/>
      <x:c r="KSL5867" s="25"/>
      <x:c r="KSM5867" s="25"/>
      <x:c r="KSN5867" s="25"/>
      <x:c r="KSO5867" s="25"/>
      <x:c r="KSP5867" s="25"/>
      <x:c r="KSQ5867" s="25"/>
      <x:c r="KSR5867" s="25"/>
      <x:c r="KSS5867" s="25"/>
      <x:c r="KST5867" s="25"/>
      <x:c r="KSU5867" s="25"/>
      <x:c r="KSV5867" s="25"/>
      <x:c r="KSW5867" s="25"/>
      <x:c r="KSX5867" s="25"/>
      <x:c r="KSY5867" s="25"/>
      <x:c r="KSZ5867" s="25"/>
      <x:c r="KTA5867" s="25"/>
      <x:c r="KTB5867" s="25"/>
      <x:c r="KTC5867" s="25"/>
      <x:c r="KTD5867" s="25"/>
      <x:c r="KTE5867" s="25"/>
      <x:c r="KTF5867" s="25"/>
      <x:c r="KTG5867" s="25"/>
      <x:c r="KTH5867" s="25"/>
      <x:c r="KTI5867" s="25"/>
      <x:c r="KTJ5867" s="25"/>
      <x:c r="KTK5867" s="25"/>
      <x:c r="KTL5867" s="25"/>
      <x:c r="KTM5867" s="25"/>
      <x:c r="KTN5867" s="25"/>
      <x:c r="KTO5867" s="25"/>
      <x:c r="KTP5867" s="25"/>
      <x:c r="KTQ5867" s="25"/>
      <x:c r="KTR5867" s="25"/>
      <x:c r="KTS5867" s="25"/>
      <x:c r="KTT5867" s="25"/>
      <x:c r="KTU5867" s="25"/>
      <x:c r="KTV5867" s="25"/>
      <x:c r="KTW5867" s="25"/>
      <x:c r="KTX5867" s="25"/>
      <x:c r="KTY5867" s="25"/>
      <x:c r="KTZ5867" s="25"/>
      <x:c r="KUA5867" s="25"/>
      <x:c r="KUB5867" s="25"/>
      <x:c r="KUC5867" s="25"/>
      <x:c r="KUD5867" s="25"/>
      <x:c r="KUE5867" s="25"/>
      <x:c r="KUF5867" s="25"/>
      <x:c r="KUG5867" s="25"/>
      <x:c r="KUH5867" s="25"/>
      <x:c r="KUI5867" s="25"/>
      <x:c r="KUJ5867" s="25"/>
      <x:c r="KUK5867" s="25"/>
      <x:c r="KUL5867" s="25"/>
      <x:c r="KUM5867" s="25"/>
      <x:c r="KUN5867" s="25"/>
      <x:c r="KUO5867" s="25"/>
      <x:c r="KUP5867" s="25"/>
      <x:c r="KUQ5867" s="25"/>
      <x:c r="KUR5867" s="25"/>
      <x:c r="KUS5867" s="25"/>
      <x:c r="KUT5867" s="25"/>
      <x:c r="KUU5867" s="25"/>
      <x:c r="KUV5867" s="25"/>
      <x:c r="KUW5867" s="25"/>
      <x:c r="KUX5867" s="25"/>
      <x:c r="KUY5867" s="25"/>
      <x:c r="KUZ5867" s="25"/>
      <x:c r="KVA5867" s="25"/>
      <x:c r="KVB5867" s="25"/>
      <x:c r="KVC5867" s="25"/>
      <x:c r="KVD5867" s="25"/>
      <x:c r="KVE5867" s="25"/>
      <x:c r="KVF5867" s="25"/>
      <x:c r="KVG5867" s="25"/>
      <x:c r="KVH5867" s="25"/>
      <x:c r="KVI5867" s="25"/>
      <x:c r="KVJ5867" s="25"/>
      <x:c r="KVK5867" s="25"/>
      <x:c r="KVL5867" s="25"/>
      <x:c r="KVM5867" s="25"/>
      <x:c r="KVN5867" s="25"/>
      <x:c r="KVO5867" s="25"/>
      <x:c r="KVP5867" s="25"/>
      <x:c r="KVQ5867" s="25"/>
      <x:c r="KVR5867" s="25"/>
      <x:c r="KVS5867" s="25"/>
      <x:c r="KVT5867" s="25"/>
      <x:c r="KVU5867" s="25"/>
      <x:c r="KVV5867" s="25"/>
      <x:c r="KVW5867" s="25"/>
      <x:c r="KVX5867" s="25"/>
      <x:c r="KVY5867" s="25"/>
      <x:c r="KVZ5867" s="25"/>
      <x:c r="KWA5867" s="25"/>
      <x:c r="KWB5867" s="25"/>
      <x:c r="KWC5867" s="25"/>
      <x:c r="KWD5867" s="25"/>
      <x:c r="KWE5867" s="25"/>
      <x:c r="KWF5867" s="25"/>
      <x:c r="KWG5867" s="25"/>
      <x:c r="KWH5867" s="25"/>
      <x:c r="KWI5867" s="25"/>
      <x:c r="KWJ5867" s="25"/>
      <x:c r="KWK5867" s="25"/>
      <x:c r="KWL5867" s="25"/>
      <x:c r="KWM5867" s="25"/>
      <x:c r="KWN5867" s="25"/>
      <x:c r="KWO5867" s="25"/>
      <x:c r="KWP5867" s="25"/>
      <x:c r="KWQ5867" s="25"/>
      <x:c r="KWR5867" s="25"/>
      <x:c r="KWS5867" s="25"/>
      <x:c r="KWT5867" s="25"/>
      <x:c r="KWU5867" s="25"/>
      <x:c r="KWV5867" s="25"/>
      <x:c r="KWW5867" s="25"/>
      <x:c r="KWX5867" s="25"/>
      <x:c r="KWY5867" s="25"/>
      <x:c r="KWZ5867" s="25"/>
      <x:c r="KXA5867" s="25"/>
      <x:c r="KXB5867" s="25"/>
      <x:c r="KXC5867" s="25"/>
      <x:c r="KXD5867" s="25"/>
      <x:c r="KXE5867" s="25"/>
      <x:c r="KXF5867" s="25"/>
      <x:c r="KXG5867" s="25"/>
      <x:c r="KXH5867" s="25"/>
      <x:c r="KXI5867" s="25"/>
      <x:c r="KXJ5867" s="25"/>
      <x:c r="KXK5867" s="25"/>
      <x:c r="KXL5867" s="25"/>
      <x:c r="KXM5867" s="25"/>
      <x:c r="KXN5867" s="25"/>
      <x:c r="KXO5867" s="25"/>
      <x:c r="KXP5867" s="25"/>
      <x:c r="KXQ5867" s="25"/>
      <x:c r="KXR5867" s="25"/>
      <x:c r="KXS5867" s="25"/>
      <x:c r="KXT5867" s="25"/>
      <x:c r="KXU5867" s="25"/>
      <x:c r="KXV5867" s="25"/>
      <x:c r="KXW5867" s="25"/>
      <x:c r="KXX5867" s="25"/>
      <x:c r="KXY5867" s="25"/>
      <x:c r="KXZ5867" s="25"/>
      <x:c r="KYA5867" s="25"/>
      <x:c r="KYB5867" s="25"/>
      <x:c r="KYC5867" s="25"/>
      <x:c r="KYD5867" s="25"/>
      <x:c r="KYE5867" s="25"/>
      <x:c r="KYF5867" s="25"/>
      <x:c r="KYG5867" s="25"/>
      <x:c r="KYH5867" s="25"/>
      <x:c r="KYI5867" s="25"/>
      <x:c r="KYJ5867" s="25"/>
      <x:c r="KYK5867" s="25"/>
      <x:c r="KYL5867" s="25"/>
      <x:c r="KYM5867" s="25"/>
      <x:c r="KYN5867" s="25"/>
      <x:c r="KYO5867" s="25"/>
      <x:c r="KYP5867" s="25"/>
      <x:c r="KYQ5867" s="25"/>
      <x:c r="KYR5867" s="25"/>
      <x:c r="KYS5867" s="25"/>
      <x:c r="KYT5867" s="25"/>
      <x:c r="KYU5867" s="25"/>
      <x:c r="KYV5867" s="25"/>
      <x:c r="KYW5867" s="25"/>
      <x:c r="KYX5867" s="25"/>
      <x:c r="KYY5867" s="25"/>
      <x:c r="KYZ5867" s="25"/>
      <x:c r="KZA5867" s="25"/>
      <x:c r="KZB5867" s="25"/>
      <x:c r="KZC5867" s="25"/>
      <x:c r="KZD5867" s="25"/>
      <x:c r="KZE5867" s="25"/>
      <x:c r="KZF5867" s="25"/>
      <x:c r="KZG5867" s="25"/>
      <x:c r="KZH5867" s="25"/>
      <x:c r="KZI5867" s="25"/>
      <x:c r="KZJ5867" s="25"/>
      <x:c r="KZK5867" s="25"/>
      <x:c r="KZL5867" s="25"/>
      <x:c r="KZM5867" s="25"/>
      <x:c r="KZN5867" s="25"/>
      <x:c r="KZO5867" s="25"/>
      <x:c r="KZP5867" s="25"/>
      <x:c r="KZQ5867" s="25"/>
      <x:c r="KZR5867" s="25"/>
      <x:c r="KZS5867" s="25"/>
      <x:c r="KZT5867" s="25"/>
      <x:c r="KZU5867" s="25"/>
      <x:c r="KZV5867" s="25"/>
      <x:c r="KZW5867" s="25"/>
      <x:c r="KZX5867" s="25"/>
      <x:c r="KZY5867" s="25"/>
      <x:c r="KZZ5867" s="25"/>
      <x:c r="LAA5867" s="25"/>
      <x:c r="LAB5867" s="25"/>
      <x:c r="LAC5867" s="25"/>
      <x:c r="LAD5867" s="25"/>
      <x:c r="LAE5867" s="25"/>
      <x:c r="LAF5867" s="25"/>
      <x:c r="LAG5867" s="25"/>
      <x:c r="LAH5867" s="25"/>
      <x:c r="LAI5867" s="25"/>
      <x:c r="LAJ5867" s="25"/>
      <x:c r="LAK5867" s="25"/>
      <x:c r="LAL5867" s="25"/>
      <x:c r="LAM5867" s="25"/>
      <x:c r="LAN5867" s="25"/>
      <x:c r="LAO5867" s="25"/>
      <x:c r="LAP5867" s="25"/>
      <x:c r="LAQ5867" s="25"/>
      <x:c r="LAR5867" s="25"/>
      <x:c r="LAS5867" s="25"/>
      <x:c r="LAT5867" s="25"/>
      <x:c r="LAU5867" s="25"/>
      <x:c r="LAV5867" s="25"/>
      <x:c r="LAW5867" s="25"/>
      <x:c r="LAX5867" s="25"/>
      <x:c r="LAY5867" s="25"/>
      <x:c r="LAZ5867" s="25"/>
      <x:c r="LBA5867" s="25"/>
      <x:c r="LBB5867" s="25"/>
      <x:c r="LBC5867" s="25"/>
      <x:c r="LBD5867" s="25"/>
      <x:c r="LBE5867" s="25"/>
      <x:c r="LBF5867" s="25"/>
      <x:c r="LBG5867" s="25"/>
      <x:c r="LBH5867" s="25"/>
      <x:c r="LBI5867" s="25"/>
      <x:c r="LBJ5867" s="25"/>
      <x:c r="LBK5867" s="25"/>
      <x:c r="LBL5867" s="25"/>
      <x:c r="LBM5867" s="25"/>
      <x:c r="LBN5867" s="25"/>
      <x:c r="LBO5867" s="25"/>
      <x:c r="LBP5867" s="25"/>
      <x:c r="LBQ5867" s="25"/>
      <x:c r="LBR5867" s="25"/>
      <x:c r="LBS5867" s="25"/>
      <x:c r="LBT5867" s="25"/>
      <x:c r="LBU5867" s="25"/>
      <x:c r="LBV5867" s="25"/>
      <x:c r="LBW5867" s="25"/>
      <x:c r="LBX5867" s="25"/>
      <x:c r="LBY5867" s="25"/>
      <x:c r="LBZ5867" s="25"/>
      <x:c r="LCA5867" s="25"/>
      <x:c r="LCB5867" s="25"/>
      <x:c r="LCC5867" s="25"/>
      <x:c r="LCD5867" s="25"/>
      <x:c r="LCE5867" s="25"/>
      <x:c r="LCF5867" s="25"/>
      <x:c r="LCG5867" s="25"/>
      <x:c r="LCH5867" s="25"/>
      <x:c r="LCI5867" s="25"/>
      <x:c r="LCJ5867" s="25"/>
      <x:c r="LCK5867" s="25"/>
      <x:c r="LCL5867" s="25"/>
      <x:c r="LCM5867" s="25"/>
      <x:c r="LCN5867" s="25"/>
      <x:c r="LCO5867" s="25"/>
      <x:c r="LCP5867" s="25"/>
      <x:c r="LCQ5867" s="25"/>
      <x:c r="LCR5867" s="25"/>
      <x:c r="LCS5867" s="25"/>
      <x:c r="LCT5867" s="25"/>
      <x:c r="LCU5867" s="25"/>
      <x:c r="LCV5867" s="25"/>
      <x:c r="LCW5867" s="25"/>
      <x:c r="LCX5867" s="25"/>
      <x:c r="LCY5867" s="25"/>
      <x:c r="LCZ5867" s="25"/>
      <x:c r="LDA5867" s="25"/>
      <x:c r="LDB5867" s="25"/>
      <x:c r="LDC5867" s="25"/>
      <x:c r="LDD5867" s="25"/>
      <x:c r="LDE5867" s="25"/>
      <x:c r="LDF5867" s="25"/>
      <x:c r="LDG5867" s="25"/>
      <x:c r="LDH5867" s="25"/>
      <x:c r="LDI5867" s="25"/>
      <x:c r="LDJ5867" s="25"/>
      <x:c r="LDK5867" s="25"/>
      <x:c r="LDL5867" s="25"/>
      <x:c r="LDM5867" s="25"/>
      <x:c r="LDN5867" s="25"/>
      <x:c r="LDO5867" s="25"/>
      <x:c r="LDP5867" s="25"/>
      <x:c r="LDQ5867" s="25"/>
      <x:c r="LDR5867" s="25"/>
      <x:c r="LDS5867" s="25"/>
      <x:c r="LDT5867" s="25"/>
      <x:c r="LDU5867" s="25"/>
      <x:c r="LDV5867" s="25"/>
      <x:c r="LDW5867" s="25"/>
      <x:c r="LDX5867" s="25"/>
      <x:c r="LDY5867" s="25"/>
      <x:c r="LDZ5867" s="25"/>
      <x:c r="LEA5867" s="25"/>
      <x:c r="LEB5867" s="25"/>
      <x:c r="LEC5867" s="25"/>
      <x:c r="LED5867" s="25"/>
      <x:c r="LEE5867" s="25"/>
      <x:c r="LEF5867" s="25"/>
      <x:c r="LEG5867" s="25"/>
      <x:c r="LEH5867" s="25"/>
      <x:c r="LEI5867" s="25"/>
      <x:c r="LEJ5867" s="25"/>
      <x:c r="LEK5867" s="25"/>
      <x:c r="LEL5867" s="25"/>
      <x:c r="LEM5867" s="25"/>
      <x:c r="LEN5867" s="25"/>
      <x:c r="LEO5867" s="25"/>
      <x:c r="LEP5867" s="25"/>
      <x:c r="LEQ5867" s="25"/>
      <x:c r="LER5867" s="25"/>
      <x:c r="LES5867" s="25"/>
      <x:c r="LET5867" s="25"/>
      <x:c r="LEU5867" s="25"/>
      <x:c r="LEV5867" s="25"/>
      <x:c r="LEW5867" s="25"/>
      <x:c r="LEX5867" s="25"/>
      <x:c r="LEY5867" s="25"/>
      <x:c r="LEZ5867" s="25"/>
      <x:c r="LFA5867" s="25"/>
      <x:c r="LFB5867" s="25"/>
      <x:c r="LFC5867" s="25"/>
      <x:c r="LFD5867" s="25"/>
      <x:c r="LFE5867" s="25"/>
      <x:c r="LFF5867" s="25"/>
      <x:c r="LFG5867" s="25"/>
      <x:c r="LFH5867" s="25"/>
      <x:c r="LFI5867" s="25"/>
      <x:c r="LFJ5867" s="25"/>
      <x:c r="LFK5867" s="25"/>
      <x:c r="LFL5867" s="25"/>
      <x:c r="LFM5867" s="25"/>
      <x:c r="LFN5867" s="25"/>
      <x:c r="LFO5867" s="25"/>
      <x:c r="LFP5867" s="25"/>
      <x:c r="LFQ5867" s="25"/>
      <x:c r="LFR5867" s="25"/>
      <x:c r="LFS5867" s="25"/>
      <x:c r="LFT5867" s="25"/>
      <x:c r="LFU5867" s="25"/>
      <x:c r="LFV5867" s="25"/>
      <x:c r="LFW5867" s="25"/>
      <x:c r="LFX5867" s="25"/>
      <x:c r="LFY5867" s="25"/>
      <x:c r="LFZ5867" s="25"/>
      <x:c r="LGA5867" s="25"/>
      <x:c r="LGB5867" s="25"/>
      <x:c r="LGC5867" s="25"/>
      <x:c r="LGD5867" s="25"/>
      <x:c r="LGE5867" s="25"/>
      <x:c r="LGF5867" s="25"/>
      <x:c r="LGG5867" s="25"/>
      <x:c r="LGH5867" s="25"/>
      <x:c r="LGI5867" s="25"/>
      <x:c r="LGJ5867" s="25"/>
      <x:c r="LGK5867" s="25"/>
      <x:c r="LGL5867" s="25"/>
      <x:c r="LGM5867" s="25"/>
      <x:c r="LGN5867" s="25"/>
      <x:c r="LGO5867" s="25"/>
      <x:c r="LGP5867" s="25"/>
      <x:c r="LGQ5867" s="25"/>
      <x:c r="LGR5867" s="25"/>
      <x:c r="LGS5867" s="25"/>
      <x:c r="LGT5867" s="25"/>
      <x:c r="LGU5867" s="25"/>
      <x:c r="LGV5867" s="25"/>
      <x:c r="LGW5867" s="25"/>
      <x:c r="LGX5867" s="25"/>
      <x:c r="LGY5867" s="25"/>
      <x:c r="LGZ5867" s="25"/>
      <x:c r="LHA5867" s="25"/>
      <x:c r="LHB5867" s="25"/>
      <x:c r="LHC5867" s="25"/>
      <x:c r="LHD5867" s="25"/>
      <x:c r="LHE5867" s="25"/>
      <x:c r="LHF5867" s="25"/>
      <x:c r="LHG5867" s="25"/>
      <x:c r="LHH5867" s="25"/>
      <x:c r="LHI5867" s="25"/>
      <x:c r="LHJ5867" s="25"/>
      <x:c r="LHK5867" s="25"/>
      <x:c r="LHL5867" s="25"/>
      <x:c r="LHM5867" s="25"/>
      <x:c r="LHN5867" s="25"/>
      <x:c r="LHO5867" s="25"/>
      <x:c r="LHP5867" s="25"/>
      <x:c r="LHQ5867" s="25"/>
      <x:c r="LHR5867" s="25"/>
      <x:c r="LHS5867" s="25"/>
      <x:c r="LHT5867" s="25"/>
      <x:c r="LHU5867" s="25"/>
      <x:c r="LHV5867" s="25"/>
      <x:c r="LHW5867" s="25"/>
      <x:c r="LHX5867" s="25"/>
      <x:c r="LHY5867" s="25"/>
      <x:c r="LHZ5867" s="25"/>
      <x:c r="LIA5867" s="25"/>
      <x:c r="LIB5867" s="25"/>
      <x:c r="LIC5867" s="25"/>
      <x:c r="LID5867" s="25"/>
      <x:c r="LIE5867" s="25"/>
      <x:c r="LIF5867" s="25"/>
      <x:c r="LIG5867" s="25"/>
      <x:c r="LIH5867" s="25"/>
      <x:c r="LII5867" s="25"/>
      <x:c r="LIJ5867" s="25"/>
      <x:c r="LIK5867" s="25"/>
      <x:c r="LIL5867" s="25"/>
      <x:c r="LIM5867" s="25"/>
      <x:c r="LIN5867" s="25"/>
      <x:c r="LIO5867" s="25"/>
      <x:c r="LIP5867" s="25"/>
      <x:c r="LIQ5867" s="25"/>
      <x:c r="LIR5867" s="25"/>
      <x:c r="LIS5867" s="25"/>
      <x:c r="LIT5867" s="25"/>
      <x:c r="LIU5867" s="25"/>
      <x:c r="LIV5867" s="25"/>
      <x:c r="LIW5867" s="25"/>
      <x:c r="LIX5867" s="25"/>
      <x:c r="LIY5867" s="25"/>
      <x:c r="LIZ5867" s="25"/>
      <x:c r="LJA5867" s="25"/>
      <x:c r="LJB5867" s="25"/>
      <x:c r="LJC5867" s="25"/>
      <x:c r="LJD5867" s="25"/>
      <x:c r="LJE5867" s="25"/>
      <x:c r="LJF5867" s="25"/>
      <x:c r="LJG5867" s="25"/>
      <x:c r="LJH5867" s="25"/>
      <x:c r="LJI5867" s="25"/>
      <x:c r="LJJ5867" s="25"/>
      <x:c r="LJK5867" s="25"/>
      <x:c r="LJL5867" s="25"/>
      <x:c r="LJM5867" s="25"/>
      <x:c r="LJN5867" s="25"/>
      <x:c r="LJO5867" s="25"/>
      <x:c r="LJP5867" s="25"/>
      <x:c r="LJQ5867" s="25"/>
      <x:c r="LJR5867" s="25"/>
      <x:c r="LJS5867" s="25"/>
      <x:c r="LJT5867" s="25"/>
      <x:c r="LJU5867" s="25"/>
      <x:c r="LJV5867" s="25"/>
      <x:c r="LJW5867" s="25"/>
      <x:c r="LJX5867" s="25"/>
      <x:c r="LJY5867" s="25"/>
      <x:c r="LJZ5867" s="25"/>
      <x:c r="LKA5867" s="25"/>
      <x:c r="LKB5867" s="25"/>
      <x:c r="LKC5867" s="25"/>
      <x:c r="LKD5867" s="25"/>
      <x:c r="LKE5867" s="25"/>
      <x:c r="LKF5867" s="25"/>
      <x:c r="LKG5867" s="25"/>
      <x:c r="LKH5867" s="25"/>
      <x:c r="LKI5867" s="25"/>
      <x:c r="LKJ5867" s="25"/>
      <x:c r="LKK5867" s="25"/>
      <x:c r="LKL5867" s="25"/>
      <x:c r="LKM5867" s="25"/>
      <x:c r="LKN5867" s="25"/>
      <x:c r="LKO5867" s="25"/>
      <x:c r="LKP5867" s="25"/>
      <x:c r="LKQ5867" s="25"/>
      <x:c r="LKR5867" s="25"/>
      <x:c r="LKS5867" s="25"/>
      <x:c r="LKT5867" s="25"/>
      <x:c r="LKU5867" s="25"/>
      <x:c r="LKV5867" s="25"/>
      <x:c r="LKW5867" s="25"/>
      <x:c r="LKX5867" s="25"/>
      <x:c r="LKY5867" s="25"/>
      <x:c r="LKZ5867" s="25"/>
      <x:c r="LLA5867" s="25"/>
      <x:c r="LLB5867" s="25"/>
      <x:c r="LLC5867" s="25"/>
      <x:c r="LLD5867" s="25"/>
      <x:c r="LLE5867" s="25"/>
      <x:c r="LLF5867" s="25"/>
      <x:c r="LLG5867" s="25"/>
      <x:c r="LLH5867" s="25"/>
      <x:c r="LLI5867" s="25"/>
      <x:c r="LLJ5867" s="25"/>
      <x:c r="LLK5867" s="25"/>
      <x:c r="LLL5867" s="25"/>
      <x:c r="LLM5867" s="25"/>
      <x:c r="LLN5867" s="25"/>
      <x:c r="LLO5867" s="25"/>
      <x:c r="LLP5867" s="25"/>
      <x:c r="LLQ5867" s="25"/>
      <x:c r="LLR5867" s="25"/>
      <x:c r="LLS5867" s="25"/>
      <x:c r="LLT5867" s="25"/>
      <x:c r="LLU5867" s="25"/>
      <x:c r="LLV5867" s="25"/>
      <x:c r="LLW5867" s="25"/>
      <x:c r="LLX5867" s="25"/>
      <x:c r="LLY5867" s="25"/>
      <x:c r="LLZ5867" s="25"/>
      <x:c r="LMA5867" s="25"/>
      <x:c r="LMB5867" s="25"/>
      <x:c r="LMC5867" s="25"/>
      <x:c r="LMD5867" s="25"/>
      <x:c r="LME5867" s="25"/>
      <x:c r="LMF5867" s="25"/>
      <x:c r="LMG5867" s="25"/>
      <x:c r="LMH5867" s="25"/>
      <x:c r="LMI5867" s="25"/>
      <x:c r="LMJ5867" s="25"/>
      <x:c r="LMK5867" s="25"/>
      <x:c r="LML5867" s="25"/>
      <x:c r="LMM5867" s="25"/>
      <x:c r="LMN5867" s="25"/>
      <x:c r="LMO5867" s="25"/>
      <x:c r="LMP5867" s="25"/>
      <x:c r="LMQ5867" s="25"/>
      <x:c r="LMR5867" s="25"/>
      <x:c r="LMS5867" s="25"/>
      <x:c r="LMT5867" s="25"/>
      <x:c r="LMU5867" s="25"/>
      <x:c r="LMV5867" s="25"/>
      <x:c r="LMW5867" s="25"/>
      <x:c r="LMX5867" s="25"/>
      <x:c r="LMY5867" s="25"/>
      <x:c r="LMZ5867" s="25"/>
      <x:c r="LNA5867" s="25"/>
      <x:c r="LNB5867" s="25"/>
      <x:c r="LNC5867" s="25"/>
      <x:c r="LND5867" s="25"/>
      <x:c r="LNE5867" s="25"/>
      <x:c r="LNF5867" s="25"/>
      <x:c r="LNG5867" s="25"/>
      <x:c r="LNH5867" s="25"/>
      <x:c r="LNI5867" s="25"/>
      <x:c r="LNJ5867" s="25"/>
      <x:c r="LNK5867" s="25"/>
      <x:c r="LNL5867" s="25"/>
      <x:c r="LNM5867" s="25"/>
      <x:c r="LNN5867" s="25"/>
      <x:c r="LNO5867" s="25"/>
      <x:c r="LNP5867" s="25"/>
      <x:c r="LNQ5867" s="25"/>
      <x:c r="LNR5867" s="25"/>
      <x:c r="LNS5867" s="25"/>
      <x:c r="LNT5867" s="25"/>
      <x:c r="LNU5867" s="25"/>
      <x:c r="LNV5867" s="25"/>
      <x:c r="LNW5867" s="25"/>
      <x:c r="LNX5867" s="25"/>
      <x:c r="LNY5867" s="25"/>
      <x:c r="LNZ5867" s="25"/>
      <x:c r="LOA5867" s="25"/>
      <x:c r="LOB5867" s="25"/>
      <x:c r="LOC5867" s="25"/>
      <x:c r="LOD5867" s="25"/>
      <x:c r="LOE5867" s="25"/>
      <x:c r="LOF5867" s="25"/>
      <x:c r="LOG5867" s="25"/>
      <x:c r="LOH5867" s="25"/>
      <x:c r="LOI5867" s="25"/>
      <x:c r="LOJ5867" s="25"/>
      <x:c r="LOK5867" s="25"/>
      <x:c r="LOL5867" s="25"/>
      <x:c r="LOM5867" s="25"/>
      <x:c r="LON5867" s="25"/>
      <x:c r="LOO5867" s="25"/>
      <x:c r="LOP5867" s="25"/>
      <x:c r="LOQ5867" s="25"/>
      <x:c r="LOR5867" s="25"/>
      <x:c r="LOS5867" s="25"/>
      <x:c r="LOT5867" s="25"/>
      <x:c r="LOU5867" s="25"/>
      <x:c r="LOV5867" s="25"/>
      <x:c r="LOW5867" s="25"/>
      <x:c r="LOX5867" s="25"/>
      <x:c r="LOY5867" s="25"/>
      <x:c r="LOZ5867" s="25"/>
      <x:c r="LPA5867" s="25"/>
      <x:c r="LPB5867" s="25"/>
      <x:c r="LPC5867" s="25"/>
      <x:c r="LPD5867" s="25"/>
      <x:c r="LPE5867" s="25"/>
      <x:c r="LPF5867" s="25"/>
      <x:c r="LPG5867" s="25"/>
      <x:c r="LPH5867" s="25"/>
      <x:c r="LPI5867" s="25"/>
      <x:c r="LPJ5867" s="25"/>
      <x:c r="LPK5867" s="25"/>
      <x:c r="LPL5867" s="25"/>
      <x:c r="LPM5867" s="25"/>
      <x:c r="LPN5867" s="25"/>
      <x:c r="LPO5867" s="25"/>
      <x:c r="LPP5867" s="25"/>
      <x:c r="LPQ5867" s="25"/>
      <x:c r="LPR5867" s="25"/>
      <x:c r="LPS5867" s="25"/>
      <x:c r="LPT5867" s="25"/>
      <x:c r="LPU5867" s="25"/>
      <x:c r="LPV5867" s="25"/>
      <x:c r="LPW5867" s="25"/>
      <x:c r="LPX5867" s="25"/>
      <x:c r="LPY5867" s="25"/>
      <x:c r="LPZ5867" s="25"/>
      <x:c r="LQA5867" s="25"/>
      <x:c r="LQB5867" s="25"/>
      <x:c r="LQC5867" s="25"/>
      <x:c r="LQD5867" s="25"/>
      <x:c r="LQE5867" s="25"/>
      <x:c r="LQF5867" s="25"/>
      <x:c r="LQG5867" s="25"/>
      <x:c r="LQH5867" s="25"/>
      <x:c r="LQI5867" s="25"/>
      <x:c r="LQJ5867" s="25"/>
      <x:c r="LQK5867" s="25"/>
      <x:c r="LQL5867" s="25"/>
      <x:c r="LQM5867" s="25"/>
      <x:c r="LQN5867" s="25"/>
      <x:c r="LQO5867" s="25"/>
      <x:c r="LQP5867" s="25"/>
      <x:c r="LQQ5867" s="25"/>
      <x:c r="LQR5867" s="25"/>
      <x:c r="LQS5867" s="25"/>
      <x:c r="LQT5867" s="25"/>
      <x:c r="LQU5867" s="25"/>
      <x:c r="LQV5867" s="25"/>
      <x:c r="LQW5867" s="25"/>
      <x:c r="LQX5867" s="25"/>
      <x:c r="LQY5867" s="25"/>
      <x:c r="LQZ5867" s="25"/>
      <x:c r="LRA5867" s="25"/>
      <x:c r="LRB5867" s="25"/>
      <x:c r="LRC5867" s="25"/>
      <x:c r="LRD5867" s="25"/>
      <x:c r="LRE5867" s="25"/>
      <x:c r="LRF5867" s="25"/>
      <x:c r="LRG5867" s="25"/>
      <x:c r="LRH5867" s="25"/>
      <x:c r="LRI5867" s="25"/>
      <x:c r="LRJ5867" s="25"/>
      <x:c r="LRK5867" s="25"/>
      <x:c r="LRL5867" s="25"/>
      <x:c r="LRM5867" s="25"/>
      <x:c r="LRN5867" s="25"/>
      <x:c r="LRO5867" s="25"/>
      <x:c r="LRP5867" s="25"/>
      <x:c r="LRQ5867" s="25"/>
      <x:c r="LRR5867" s="25"/>
      <x:c r="LRS5867" s="25"/>
      <x:c r="LRT5867" s="25"/>
      <x:c r="LRU5867" s="25"/>
      <x:c r="LRV5867" s="25"/>
      <x:c r="LRW5867" s="25"/>
      <x:c r="LRX5867" s="25"/>
      <x:c r="LRY5867" s="25"/>
      <x:c r="LRZ5867" s="25"/>
      <x:c r="LSA5867" s="25"/>
      <x:c r="LSB5867" s="25"/>
      <x:c r="LSC5867" s="25"/>
      <x:c r="LSD5867" s="25"/>
      <x:c r="LSE5867" s="25"/>
      <x:c r="LSF5867" s="25"/>
      <x:c r="LSG5867" s="25"/>
      <x:c r="LSH5867" s="25"/>
      <x:c r="LSI5867" s="25"/>
      <x:c r="LSJ5867" s="25"/>
      <x:c r="LSK5867" s="25"/>
      <x:c r="LSL5867" s="25"/>
      <x:c r="LSM5867" s="25"/>
      <x:c r="LSN5867" s="25"/>
      <x:c r="LSO5867" s="25"/>
      <x:c r="LSP5867" s="25"/>
      <x:c r="LSQ5867" s="25"/>
      <x:c r="LSR5867" s="25"/>
      <x:c r="LSS5867" s="25"/>
      <x:c r="LST5867" s="25"/>
      <x:c r="LSU5867" s="25"/>
      <x:c r="LSV5867" s="25"/>
      <x:c r="LSW5867" s="25"/>
      <x:c r="LSX5867" s="25"/>
      <x:c r="LSY5867" s="25"/>
      <x:c r="LSZ5867" s="25"/>
      <x:c r="LTA5867" s="25"/>
      <x:c r="LTB5867" s="25"/>
      <x:c r="LTC5867" s="25"/>
      <x:c r="LTD5867" s="25"/>
      <x:c r="LTE5867" s="25"/>
      <x:c r="LTF5867" s="25"/>
      <x:c r="LTG5867" s="25"/>
      <x:c r="LTH5867" s="25"/>
      <x:c r="LTI5867" s="25"/>
      <x:c r="LTJ5867" s="25"/>
      <x:c r="LTK5867" s="25"/>
      <x:c r="LTL5867" s="25"/>
      <x:c r="LTM5867" s="25"/>
      <x:c r="LTN5867" s="25"/>
      <x:c r="LTO5867" s="25"/>
      <x:c r="LTP5867" s="25"/>
      <x:c r="LTQ5867" s="25"/>
      <x:c r="LTR5867" s="25"/>
      <x:c r="LTS5867" s="25"/>
      <x:c r="LTT5867" s="25"/>
      <x:c r="LTU5867" s="25"/>
      <x:c r="LTV5867" s="25"/>
      <x:c r="LTW5867" s="25"/>
      <x:c r="LTX5867" s="25"/>
      <x:c r="LTY5867" s="25"/>
      <x:c r="LTZ5867" s="25"/>
      <x:c r="LUA5867" s="25"/>
      <x:c r="LUB5867" s="25"/>
      <x:c r="LUC5867" s="25"/>
      <x:c r="LUD5867" s="25"/>
      <x:c r="LUE5867" s="25"/>
      <x:c r="LUF5867" s="25"/>
      <x:c r="LUG5867" s="25"/>
      <x:c r="LUH5867" s="25"/>
      <x:c r="LUI5867" s="25"/>
      <x:c r="LUJ5867" s="25"/>
      <x:c r="LUK5867" s="25"/>
      <x:c r="LUL5867" s="25"/>
      <x:c r="LUM5867" s="25"/>
      <x:c r="LUN5867" s="25"/>
      <x:c r="LUO5867" s="25"/>
      <x:c r="LUP5867" s="25"/>
      <x:c r="LUQ5867" s="25"/>
      <x:c r="LUR5867" s="25"/>
      <x:c r="LUS5867" s="25"/>
      <x:c r="LUT5867" s="25"/>
      <x:c r="LUU5867" s="25"/>
      <x:c r="LUV5867" s="25"/>
      <x:c r="LUW5867" s="25"/>
      <x:c r="LUX5867" s="25"/>
      <x:c r="LUY5867" s="25"/>
      <x:c r="LUZ5867" s="25"/>
      <x:c r="LVA5867" s="25"/>
      <x:c r="LVB5867" s="25"/>
      <x:c r="LVC5867" s="25"/>
      <x:c r="LVD5867" s="25"/>
      <x:c r="LVE5867" s="25"/>
      <x:c r="LVF5867" s="25"/>
      <x:c r="LVG5867" s="25"/>
      <x:c r="LVH5867" s="25"/>
      <x:c r="LVI5867" s="25"/>
      <x:c r="LVJ5867" s="25"/>
      <x:c r="LVK5867" s="25"/>
      <x:c r="LVL5867" s="25"/>
      <x:c r="LVM5867" s="25"/>
      <x:c r="LVN5867" s="25"/>
      <x:c r="LVO5867" s="25"/>
      <x:c r="LVP5867" s="25"/>
      <x:c r="LVQ5867" s="25"/>
      <x:c r="LVR5867" s="25"/>
      <x:c r="LVS5867" s="25"/>
      <x:c r="LVT5867" s="25"/>
      <x:c r="LVU5867" s="25"/>
      <x:c r="LVV5867" s="25"/>
      <x:c r="LVW5867" s="25"/>
      <x:c r="LVX5867" s="25"/>
      <x:c r="LVY5867" s="25"/>
      <x:c r="LVZ5867" s="25"/>
      <x:c r="LWA5867" s="25"/>
      <x:c r="LWB5867" s="25"/>
      <x:c r="LWC5867" s="25"/>
      <x:c r="LWD5867" s="25"/>
      <x:c r="LWE5867" s="25"/>
      <x:c r="LWF5867" s="25"/>
      <x:c r="LWG5867" s="25"/>
      <x:c r="LWH5867" s="25"/>
      <x:c r="LWI5867" s="25"/>
      <x:c r="LWJ5867" s="25"/>
      <x:c r="LWK5867" s="25"/>
      <x:c r="LWL5867" s="25"/>
      <x:c r="LWM5867" s="25"/>
      <x:c r="LWN5867" s="25"/>
      <x:c r="LWO5867" s="25"/>
      <x:c r="LWP5867" s="25"/>
      <x:c r="LWQ5867" s="25"/>
      <x:c r="LWR5867" s="25"/>
      <x:c r="LWS5867" s="25"/>
      <x:c r="LWT5867" s="25"/>
      <x:c r="LWU5867" s="25"/>
      <x:c r="LWV5867" s="25"/>
      <x:c r="LWW5867" s="25"/>
      <x:c r="LWX5867" s="25"/>
      <x:c r="LWY5867" s="25"/>
      <x:c r="LWZ5867" s="25"/>
      <x:c r="LXA5867" s="25"/>
      <x:c r="LXB5867" s="25"/>
      <x:c r="LXC5867" s="25"/>
      <x:c r="LXD5867" s="25"/>
      <x:c r="LXE5867" s="25"/>
      <x:c r="LXF5867" s="25"/>
      <x:c r="LXG5867" s="25"/>
      <x:c r="LXH5867" s="25"/>
      <x:c r="LXI5867" s="25"/>
      <x:c r="LXJ5867" s="25"/>
      <x:c r="LXK5867" s="25"/>
      <x:c r="LXL5867" s="25"/>
      <x:c r="LXM5867" s="25"/>
      <x:c r="LXN5867" s="25"/>
      <x:c r="LXO5867" s="25"/>
      <x:c r="LXP5867" s="25"/>
      <x:c r="LXQ5867" s="25"/>
      <x:c r="LXR5867" s="25"/>
      <x:c r="LXS5867" s="25"/>
      <x:c r="LXT5867" s="25"/>
      <x:c r="LXU5867" s="25"/>
      <x:c r="LXV5867" s="25"/>
      <x:c r="LXW5867" s="25"/>
      <x:c r="LXX5867" s="25"/>
      <x:c r="LXY5867" s="25"/>
      <x:c r="LXZ5867" s="25"/>
      <x:c r="LYA5867" s="25"/>
      <x:c r="LYB5867" s="25"/>
      <x:c r="LYC5867" s="25"/>
      <x:c r="LYD5867" s="25"/>
      <x:c r="LYE5867" s="25"/>
      <x:c r="LYF5867" s="25"/>
      <x:c r="LYG5867" s="25"/>
      <x:c r="LYH5867" s="25"/>
      <x:c r="LYI5867" s="25"/>
      <x:c r="LYJ5867" s="25"/>
      <x:c r="LYK5867" s="25"/>
      <x:c r="LYL5867" s="25"/>
      <x:c r="LYM5867" s="25"/>
      <x:c r="LYN5867" s="25"/>
      <x:c r="LYO5867" s="25"/>
      <x:c r="LYP5867" s="25"/>
      <x:c r="LYQ5867" s="25"/>
      <x:c r="LYR5867" s="25"/>
      <x:c r="LYS5867" s="25"/>
      <x:c r="LYT5867" s="25"/>
      <x:c r="LYU5867" s="25"/>
      <x:c r="LYV5867" s="25"/>
      <x:c r="LYW5867" s="25"/>
      <x:c r="LYX5867" s="25"/>
      <x:c r="LYY5867" s="25"/>
      <x:c r="LYZ5867" s="25"/>
      <x:c r="LZA5867" s="25"/>
      <x:c r="LZB5867" s="25"/>
      <x:c r="LZC5867" s="25"/>
      <x:c r="LZD5867" s="25"/>
      <x:c r="LZE5867" s="25"/>
      <x:c r="LZF5867" s="25"/>
      <x:c r="LZG5867" s="25"/>
      <x:c r="LZH5867" s="25"/>
      <x:c r="LZI5867" s="25"/>
      <x:c r="LZJ5867" s="25"/>
      <x:c r="LZK5867" s="25"/>
      <x:c r="LZL5867" s="25"/>
      <x:c r="LZM5867" s="25"/>
      <x:c r="LZN5867" s="25"/>
      <x:c r="LZO5867" s="25"/>
      <x:c r="LZP5867" s="25"/>
      <x:c r="LZQ5867" s="25"/>
      <x:c r="LZR5867" s="25"/>
      <x:c r="LZS5867" s="25"/>
      <x:c r="LZT5867" s="25"/>
      <x:c r="LZU5867" s="25"/>
      <x:c r="LZV5867" s="25"/>
      <x:c r="LZW5867" s="25"/>
      <x:c r="LZX5867" s="25"/>
      <x:c r="LZY5867" s="25"/>
      <x:c r="LZZ5867" s="25"/>
      <x:c r="MAA5867" s="25"/>
      <x:c r="MAB5867" s="25"/>
      <x:c r="MAC5867" s="25"/>
      <x:c r="MAD5867" s="25"/>
      <x:c r="MAE5867" s="25"/>
      <x:c r="MAF5867" s="25"/>
      <x:c r="MAG5867" s="25"/>
      <x:c r="MAH5867" s="25"/>
      <x:c r="MAI5867" s="25"/>
      <x:c r="MAJ5867" s="25"/>
      <x:c r="MAK5867" s="25"/>
      <x:c r="MAL5867" s="25"/>
      <x:c r="MAM5867" s="25"/>
      <x:c r="MAN5867" s="25"/>
      <x:c r="MAO5867" s="25"/>
      <x:c r="MAP5867" s="25"/>
      <x:c r="MAQ5867" s="25"/>
      <x:c r="MAR5867" s="25"/>
      <x:c r="MAS5867" s="25"/>
      <x:c r="MAT5867" s="25"/>
      <x:c r="MAU5867" s="25"/>
      <x:c r="MAV5867" s="25"/>
      <x:c r="MAW5867" s="25"/>
      <x:c r="MAX5867" s="25"/>
      <x:c r="MAY5867" s="25"/>
      <x:c r="MAZ5867" s="25"/>
      <x:c r="MBA5867" s="25"/>
      <x:c r="MBB5867" s="25"/>
      <x:c r="MBC5867" s="25"/>
      <x:c r="MBD5867" s="25"/>
      <x:c r="MBE5867" s="25"/>
      <x:c r="MBF5867" s="25"/>
      <x:c r="MBG5867" s="25"/>
      <x:c r="MBH5867" s="25"/>
      <x:c r="MBI5867" s="25"/>
      <x:c r="MBJ5867" s="25"/>
      <x:c r="MBK5867" s="25"/>
      <x:c r="MBL5867" s="25"/>
      <x:c r="MBM5867" s="25"/>
      <x:c r="MBN5867" s="25"/>
      <x:c r="MBO5867" s="25"/>
      <x:c r="MBP5867" s="25"/>
      <x:c r="MBQ5867" s="25"/>
      <x:c r="MBR5867" s="25"/>
      <x:c r="MBS5867" s="25"/>
      <x:c r="MBT5867" s="25"/>
      <x:c r="MBU5867" s="25"/>
      <x:c r="MBV5867" s="25"/>
      <x:c r="MBW5867" s="25"/>
      <x:c r="MBX5867" s="25"/>
      <x:c r="MBY5867" s="25"/>
      <x:c r="MBZ5867" s="25"/>
      <x:c r="MCA5867" s="25"/>
      <x:c r="MCB5867" s="25"/>
      <x:c r="MCC5867" s="25"/>
      <x:c r="MCD5867" s="25"/>
      <x:c r="MCE5867" s="25"/>
      <x:c r="MCF5867" s="25"/>
      <x:c r="MCG5867" s="25"/>
      <x:c r="MCH5867" s="25"/>
      <x:c r="MCI5867" s="25"/>
      <x:c r="MCJ5867" s="25"/>
      <x:c r="MCK5867" s="25"/>
      <x:c r="MCL5867" s="25"/>
      <x:c r="MCM5867" s="25"/>
      <x:c r="MCN5867" s="25"/>
      <x:c r="MCO5867" s="25"/>
      <x:c r="MCP5867" s="25"/>
      <x:c r="MCQ5867" s="25"/>
      <x:c r="MCR5867" s="25"/>
      <x:c r="MCS5867" s="25"/>
      <x:c r="MCT5867" s="25"/>
      <x:c r="MCU5867" s="25"/>
      <x:c r="MCV5867" s="25"/>
      <x:c r="MCW5867" s="25"/>
      <x:c r="MCX5867" s="25"/>
      <x:c r="MCY5867" s="25"/>
      <x:c r="MCZ5867" s="25"/>
      <x:c r="MDA5867" s="25"/>
      <x:c r="MDB5867" s="25"/>
      <x:c r="MDC5867" s="25"/>
      <x:c r="MDD5867" s="25"/>
      <x:c r="MDE5867" s="25"/>
      <x:c r="MDF5867" s="25"/>
      <x:c r="MDG5867" s="25"/>
      <x:c r="MDH5867" s="25"/>
      <x:c r="MDI5867" s="25"/>
      <x:c r="MDJ5867" s="25"/>
      <x:c r="MDK5867" s="25"/>
      <x:c r="MDL5867" s="25"/>
      <x:c r="MDM5867" s="25"/>
      <x:c r="MDN5867" s="25"/>
      <x:c r="MDO5867" s="25"/>
      <x:c r="MDP5867" s="25"/>
      <x:c r="MDQ5867" s="25"/>
      <x:c r="MDR5867" s="25"/>
      <x:c r="MDS5867" s="25"/>
      <x:c r="MDT5867" s="25"/>
      <x:c r="MDU5867" s="25"/>
      <x:c r="MDV5867" s="25"/>
      <x:c r="MDW5867" s="25"/>
      <x:c r="MDX5867" s="25"/>
      <x:c r="MDY5867" s="25"/>
      <x:c r="MDZ5867" s="25"/>
      <x:c r="MEA5867" s="25"/>
      <x:c r="MEB5867" s="25"/>
      <x:c r="MEC5867" s="25"/>
      <x:c r="MED5867" s="25"/>
      <x:c r="MEE5867" s="25"/>
      <x:c r="MEF5867" s="25"/>
      <x:c r="MEG5867" s="25"/>
      <x:c r="MEH5867" s="25"/>
      <x:c r="MEI5867" s="25"/>
      <x:c r="MEJ5867" s="25"/>
      <x:c r="MEK5867" s="25"/>
      <x:c r="MEL5867" s="25"/>
      <x:c r="MEM5867" s="25"/>
      <x:c r="MEN5867" s="25"/>
      <x:c r="MEO5867" s="25"/>
      <x:c r="MEP5867" s="25"/>
      <x:c r="MEQ5867" s="25"/>
      <x:c r="MER5867" s="25"/>
      <x:c r="MES5867" s="25"/>
      <x:c r="MET5867" s="25"/>
      <x:c r="MEU5867" s="25"/>
      <x:c r="MEV5867" s="25"/>
      <x:c r="MEW5867" s="25"/>
      <x:c r="MEX5867" s="25"/>
      <x:c r="MEY5867" s="25"/>
      <x:c r="MEZ5867" s="25"/>
      <x:c r="MFA5867" s="25"/>
      <x:c r="MFB5867" s="25"/>
      <x:c r="MFC5867" s="25"/>
      <x:c r="MFD5867" s="25"/>
      <x:c r="MFE5867" s="25"/>
      <x:c r="MFF5867" s="25"/>
      <x:c r="MFG5867" s="25"/>
      <x:c r="MFH5867" s="25"/>
      <x:c r="MFI5867" s="25"/>
      <x:c r="MFJ5867" s="25"/>
      <x:c r="MFK5867" s="25"/>
      <x:c r="MFL5867" s="25"/>
      <x:c r="MFM5867" s="25"/>
      <x:c r="MFN5867" s="25"/>
      <x:c r="MFO5867" s="25"/>
      <x:c r="MFP5867" s="25"/>
      <x:c r="MFQ5867" s="25"/>
      <x:c r="MFR5867" s="25"/>
      <x:c r="MFS5867" s="25"/>
      <x:c r="MFT5867" s="25"/>
      <x:c r="MFU5867" s="25"/>
      <x:c r="MFV5867" s="25"/>
      <x:c r="MFW5867" s="25"/>
      <x:c r="MFX5867" s="25"/>
      <x:c r="MFY5867" s="25"/>
      <x:c r="MFZ5867" s="25"/>
      <x:c r="MGA5867" s="25"/>
      <x:c r="MGB5867" s="25"/>
      <x:c r="MGC5867" s="25"/>
      <x:c r="MGD5867" s="25"/>
      <x:c r="MGE5867" s="25"/>
      <x:c r="MGF5867" s="25"/>
      <x:c r="MGG5867" s="25"/>
      <x:c r="MGH5867" s="25"/>
      <x:c r="MGI5867" s="25"/>
      <x:c r="MGJ5867" s="25"/>
      <x:c r="MGK5867" s="25"/>
      <x:c r="MGL5867" s="25"/>
      <x:c r="MGM5867" s="25"/>
      <x:c r="MGN5867" s="25"/>
      <x:c r="MGO5867" s="25"/>
      <x:c r="MGP5867" s="25"/>
      <x:c r="MGQ5867" s="25"/>
      <x:c r="MGR5867" s="25"/>
      <x:c r="MGS5867" s="25"/>
      <x:c r="MGT5867" s="25"/>
      <x:c r="MGU5867" s="25"/>
      <x:c r="MGV5867" s="25"/>
      <x:c r="MGW5867" s="25"/>
      <x:c r="MGX5867" s="25"/>
      <x:c r="MGY5867" s="25"/>
      <x:c r="MGZ5867" s="25"/>
      <x:c r="MHA5867" s="25"/>
      <x:c r="MHB5867" s="25"/>
      <x:c r="MHC5867" s="25"/>
      <x:c r="MHD5867" s="25"/>
      <x:c r="MHE5867" s="25"/>
      <x:c r="MHF5867" s="25"/>
      <x:c r="MHG5867" s="25"/>
      <x:c r="MHH5867" s="25"/>
      <x:c r="MHI5867" s="25"/>
      <x:c r="MHJ5867" s="25"/>
      <x:c r="MHK5867" s="25"/>
      <x:c r="MHL5867" s="25"/>
      <x:c r="MHM5867" s="25"/>
      <x:c r="MHN5867" s="25"/>
      <x:c r="MHO5867" s="25"/>
      <x:c r="MHP5867" s="25"/>
      <x:c r="MHQ5867" s="25"/>
      <x:c r="MHR5867" s="25"/>
      <x:c r="MHS5867" s="25"/>
      <x:c r="MHT5867" s="25"/>
      <x:c r="MHU5867" s="25"/>
      <x:c r="MHV5867" s="25"/>
      <x:c r="MHW5867" s="25"/>
      <x:c r="MHX5867" s="25"/>
      <x:c r="MHY5867" s="25"/>
      <x:c r="MHZ5867" s="25"/>
      <x:c r="MIA5867" s="25"/>
      <x:c r="MIB5867" s="25"/>
      <x:c r="MIC5867" s="25"/>
      <x:c r="MID5867" s="25"/>
      <x:c r="MIE5867" s="25"/>
      <x:c r="MIF5867" s="25"/>
      <x:c r="MIG5867" s="25"/>
      <x:c r="MIH5867" s="25"/>
      <x:c r="MII5867" s="25"/>
      <x:c r="MIJ5867" s="25"/>
      <x:c r="MIK5867" s="25"/>
      <x:c r="MIL5867" s="25"/>
      <x:c r="MIM5867" s="25"/>
      <x:c r="MIN5867" s="25"/>
      <x:c r="MIO5867" s="25"/>
      <x:c r="MIP5867" s="25"/>
      <x:c r="MIQ5867" s="25"/>
      <x:c r="MIR5867" s="25"/>
      <x:c r="MIS5867" s="25"/>
      <x:c r="MIT5867" s="25"/>
      <x:c r="MIU5867" s="25"/>
      <x:c r="MIV5867" s="25"/>
      <x:c r="MIW5867" s="25"/>
      <x:c r="MIX5867" s="25"/>
      <x:c r="MIY5867" s="25"/>
      <x:c r="MIZ5867" s="25"/>
      <x:c r="MJA5867" s="25"/>
      <x:c r="MJB5867" s="25"/>
      <x:c r="MJC5867" s="25"/>
      <x:c r="MJD5867" s="25"/>
      <x:c r="MJE5867" s="25"/>
      <x:c r="MJF5867" s="25"/>
      <x:c r="MJG5867" s="25"/>
      <x:c r="MJH5867" s="25"/>
      <x:c r="MJI5867" s="25"/>
      <x:c r="MJJ5867" s="25"/>
      <x:c r="MJK5867" s="25"/>
      <x:c r="MJL5867" s="25"/>
      <x:c r="MJM5867" s="25"/>
      <x:c r="MJN5867" s="25"/>
      <x:c r="MJO5867" s="25"/>
      <x:c r="MJP5867" s="25"/>
      <x:c r="MJQ5867" s="25"/>
      <x:c r="MJR5867" s="25"/>
      <x:c r="MJS5867" s="25"/>
      <x:c r="MJT5867" s="25"/>
      <x:c r="MJU5867" s="25"/>
      <x:c r="MJV5867" s="25"/>
      <x:c r="MJW5867" s="25"/>
      <x:c r="MJX5867" s="25"/>
      <x:c r="MJY5867" s="25"/>
      <x:c r="MJZ5867" s="25"/>
      <x:c r="MKA5867" s="25"/>
      <x:c r="MKB5867" s="25"/>
      <x:c r="MKC5867" s="25"/>
      <x:c r="MKD5867" s="25"/>
      <x:c r="MKE5867" s="25"/>
      <x:c r="MKF5867" s="25"/>
      <x:c r="MKG5867" s="25"/>
      <x:c r="MKH5867" s="25"/>
      <x:c r="MKI5867" s="25"/>
      <x:c r="MKJ5867" s="25"/>
      <x:c r="MKK5867" s="25"/>
      <x:c r="MKL5867" s="25"/>
      <x:c r="MKM5867" s="25"/>
      <x:c r="MKN5867" s="25"/>
      <x:c r="MKO5867" s="25"/>
      <x:c r="MKP5867" s="25"/>
      <x:c r="MKQ5867" s="25"/>
      <x:c r="MKR5867" s="25"/>
      <x:c r="MKS5867" s="25"/>
      <x:c r="MKT5867" s="25"/>
      <x:c r="MKU5867" s="25"/>
      <x:c r="MKV5867" s="25"/>
      <x:c r="MKW5867" s="25"/>
      <x:c r="MKX5867" s="25"/>
      <x:c r="MKY5867" s="25"/>
      <x:c r="MKZ5867" s="25"/>
      <x:c r="MLA5867" s="25"/>
      <x:c r="MLB5867" s="25"/>
      <x:c r="MLC5867" s="25"/>
      <x:c r="MLD5867" s="25"/>
      <x:c r="MLE5867" s="25"/>
      <x:c r="MLF5867" s="25"/>
      <x:c r="MLG5867" s="25"/>
      <x:c r="MLH5867" s="25"/>
      <x:c r="MLI5867" s="25"/>
      <x:c r="MLJ5867" s="25"/>
      <x:c r="MLK5867" s="25"/>
      <x:c r="MLL5867" s="25"/>
      <x:c r="MLM5867" s="25"/>
      <x:c r="MLN5867" s="25"/>
      <x:c r="MLO5867" s="25"/>
      <x:c r="MLP5867" s="25"/>
      <x:c r="MLQ5867" s="25"/>
      <x:c r="MLR5867" s="25"/>
      <x:c r="MLS5867" s="25"/>
      <x:c r="MLT5867" s="25"/>
      <x:c r="MLU5867" s="25"/>
      <x:c r="MLV5867" s="25"/>
      <x:c r="MLW5867" s="25"/>
      <x:c r="MLX5867" s="25"/>
      <x:c r="MLY5867" s="25"/>
      <x:c r="MLZ5867" s="25"/>
      <x:c r="MMA5867" s="25"/>
      <x:c r="MMB5867" s="25"/>
      <x:c r="MMC5867" s="25"/>
      <x:c r="MMD5867" s="25"/>
      <x:c r="MME5867" s="25"/>
      <x:c r="MMF5867" s="25"/>
      <x:c r="MMG5867" s="25"/>
      <x:c r="MMH5867" s="25"/>
      <x:c r="MMI5867" s="25"/>
      <x:c r="MMJ5867" s="25"/>
      <x:c r="MMK5867" s="25"/>
      <x:c r="MML5867" s="25"/>
      <x:c r="MMM5867" s="25"/>
      <x:c r="MMN5867" s="25"/>
      <x:c r="MMO5867" s="25"/>
      <x:c r="MMP5867" s="25"/>
      <x:c r="MMQ5867" s="25"/>
      <x:c r="MMR5867" s="25"/>
      <x:c r="MMS5867" s="25"/>
      <x:c r="MMT5867" s="25"/>
      <x:c r="MMU5867" s="25"/>
      <x:c r="MMV5867" s="25"/>
      <x:c r="MMW5867" s="25"/>
      <x:c r="MMX5867" s="25"/>
      <x:c r="MMY5867" s="25"/>
      <x:c r="MMZ5867" s="25"/>
      <x:c r="MNA5867" s="25"/>
      <x:c r="MNB5867" s="25"/>
      <x:c r="MNC5867" s="25"/>
      <x:c r="MND5867" s="25"/>
      <x:c r="MNE5867" s="25"/>
      <x:c r="MNF5867" s="25"/>
      <x:c r="MNG5867" s="25"/>
      <x:c r="MNH5867" s="25"/>
      <x:c r="MNI5867" s="25"/>
      <x:c r="MNJ5867" s="25"/>
      <x:c r="MNK5867" s="25"/>
      <x:c r="MNL5867" s="25"/>
      <x:c r="MNM5867" s="25"/>
      <x:c r="MNN5867" s="25"/>
      <x:c r="MNO5867" s="25"/>
      <x:c r="MNP5867" s="25"/>
      <x:c r="MNQ5867" s="25"/>
      <x:c r="MNR5867" s="25"/>
      <x:c r="MNS5867" s="25"/>
      <x:c r="MNT5867" s="25"/>
      <x:c r="MNU5867" s="25"/>
      <x:c r="MNV5867" s="25"/>
      <x:c r="MNW5867" s="25"/>
      <x:c r="MNX5867" s="25"/>
      <x:c r="MNY5867" s="25"/>
      <x:c r="MNZ5867" s="25"/>
      <x:c r="MOA5867" s="25"/>
      <x:c r="MOB5867" s="25"/>
      <x:c r="MOC5867" s="25"/>
      <x:c r="MOD5867" s="25"/>
      <x:c r="MOE5867" s="25"/>
      <x:c r="MOF5867" s="25"/>
      <x:c r="MOG5867" s="25"/>
      <x:c r="MOH5867" s="25"/>
      <x:c r="MOI5867" s="25"/>
      <x:c r="MOJ5867" s="25"/>
      <x:c r="MOK5867" s="25"/>
      <x:c r="MOL5867" s="25"/>
      <x:c r="MOM5867" s="25"/>
      <x:c r="MON5867" s="25"/>
      <x:c r="MOO5867" s="25"/>
      <x:c r="MOP5867" s="25"/>
      <x:c r="MOQ5867" s="25"/>
      <x:c r="MOR5867" s="25"/>
      <x:c r="MOS5867" s="25"/>
      <x:c r="MOT5867" s="25"/>
      <x:c r="MOU5867" s="25"/>
      <x:c r="MOV5867" s="25"/>
      <x:c r="MOW5867" s="25"/>
      <x:c r="MOX5867" s="25"/>
      <x:c r="MOY5867" s="25"/>
      <x:c r="MOZ5867" s="25"/>
      <x:c r="MPA5867" s="25"/>
      <x:c r="MPB5867" s="25"/>
      <x:c r="MPC5867" s="25"/>
      <x:c r="MPD5867" s="25"/>
      <x:c r="MPE5867" s="25"/>
      <x:c r="MPF5867" s="25"/>
      <x:c r="MPG5867" s="25"/>
      <x:c r="MPH5867" s="25"/>
      <x:c r="MPI5867" s="25"/>
      <x:c r="MPJ5867" s="25"/>
      <x:c r="MPK5867" s="25"/>
      <x:c r="MPL5867" s="25"/>
      <x:c r="MPM5867" s="25"/>
      <x:c r="MPN5867" s="25"/>
      <x:c r="MPO5867" s="25"/>
      <x:c r="MPP5867" s="25"/>
      <x:c r="MPQ5867" s="25"/>
      <x:c r="MPR5867" s="25"/>
      <x:c r="MPS5867" s="25"/>
      <x:c r="MPT5867" s="25"/>
      <x:c r="MPU5867" s="25"/>
      <x:c r="MPV5867" s="25"/>
      <x:c r="MPW5867" s="25"/>
      <x:c r="MPX5867" s="25"/>
      <x:c r="MPY5867" s="25"/>
      <x:c r="MPZ5867" s="25"/>
      <x:c r="MQA5867" s="25"/>
      <x:c r="MQB5867" s="25"/>
      <x:c r="MQC5867" s="25"/>
      <x:c r="MQD5867" s="25"/>
      <x:c r="MQE5867" s="25"/>
      <x:c r="MQF5867" s="25"/>
      <x:c r="MQG5867" s="25"/>
      <x:c r="MQH5867" s="25"/>
      <x:c r="MQI5867" s="25"/>
      <x:c r="MQJ5867" s="25"/>
      <x:c r="MQK5867" s="25"/>
      <x:c r="MQL5867" s="25"/>
      <x:c r="MQM5867" s="25"/>
      <x:c r="MQN5867" s="25"/>
      <x:c r="MQO5867" s="25"/>
      <x:c r="MQP5867" s="25"/>
      <x:c r="MQQ5867" s="25"/>
      <x:c r="MQR5867" s="25"/>
      <x:c r="MQS5867" s="25"/>
      <x:c r="MQT5867" s="25"/>
      <x:c r="MQU5867" s="25"/>
      <x:c r="MQV5867" s="25"/>
      <x:c r="MQW5867" s="25"/>
      <x:c r="MQX5867" s="25"/>
      <x:c r="MQY5867" s="25"/>
      <x:c r="MQZ5867" s="25"/>
      <x:c r="MRA5867" s="25"/>
      <x:c r="MRB5867" s="25"/>
      <x:c r="MRC5867" s="25"/>
      <x:c r="MRD5867" s="25"/>
      <x:c r="MRE5867" s="25"/>
      <x:c r="MRF5867" s="25"/>
      <x:c r="MRG5867" s="25"/>
      <x:c r="MRH5867" s="25"/>
      <x:c r="MRI5867" s="25"/>
      <x:c r="MRJ5867" s="25"/>
      <x:c r="MRK5867" s="25"/>
      <x:c r="MRL5867" s="25"/>
      <x:c r="MRM5867" s="25"/>
      <x:c r="MRN5867" s="25"/>
      <x:c r="MRO5867" s="25"/>
      <x:c r="MRP5867" s="25"/>
      <x:c r="MRQ5867" s="25"/>
      <x:c r="MRR5867" s="25"/>
      <x:c r="MRS5867" s="25"/>
      <x:c r="MRT5867" s="25"/>
      <x:c r="MRU5867" s="25"/>
      <x:c r="MRV5867" s="25"/>
      <x:c r="MRW5867" s="25"/>
      <x:c r="MRX5867" s="25"/>
      <x:c r="MRY5867" s="25"/>
      <x:c r="MRZ5867" s="25"/>
      <x:c r="MSA5867" s="25"/>
      <x:c r="MSB5867" s="25"/>
      <x:c r="MSC5867" s="25"/>
      <x:c r="MSD5867" s="25"/>
      <x:c r="MSE5867" s="25"/>
      <x:c r="MSF5867" s="25"/>
      <x:c r="MSG5867" s="25"/>
      <x:c r="MSH5867" s="25"/>
      <x:c r="MSI5867" s="25"/>
      <x:c r="MSJ5867" s="25"/>
      <x:c r="MSK5867" s="25"/>
      <x:c r="MSL5867" s="25"/>
      <x:c r="MSM5867" s="25"/>
      <x:c r="MSN5867" s="25"/>
      <x:c r="MSO5867" s="25"/>
      <x:c r="MSP5867" s="25"/>
      <x:c r="MSQ5867" s="25"/>
      <x:c r="MSR5867" s="25"/>
      <x:c r="MSS5867" s="25"/>
      <x:c r="MST5867" s="25"/>
      <x:c r="MSU5867" s="25"/>
      <x:c r="MSV5867" s="25"/>
      <x:c r="MSW5867" s="25"/>
      <x:c r="MSX5867" s="25"/>
      <x:c r="MSY5867" s="25"/>
      <x:c r="MSZ5867" s="25"/>
      <x:c r="MTA5867" s="25"/>
      <x:c r="MTB5867" s="25"/>
      <x:c r="MTC5867" s="25"/>
      <x:c r="MTD5867" s="25"/>
      <x:c r="MTE5867" s="25"/>
      <x:c r="MTF5867" s="25"/>
      <x:c r="MTG5867" s="25"/>
      <x:c r="MTH5867" s="25"/>
      <x:c r="MTI5867" s="25"/>
      <x:c r="MTJ5867" s="25"/>
      <x:c r="MTK5867" s="25"/>
      <x:c r="MTL5867" s="25"/>
      <x:c r="MTM5867" s="25"/>
      <x:c r="MTN5867" s="25"/>
      <x:c r="MTO5867" s="25"/>
      <x:c r="MTP5867" s="25"/>
      <x:c r="MTQ5867" s="25"/>
      <x:c r="MTR5867" s="25"/>
      <x:c r="MTS5867" s="25"/>
      <x:c r="MTT5867" s="25"/>
      <x:c r="MTU5867" s="25"/>
      <x:c r="MTV5867" s="25"/>
      <x:c r="MTW5867" s="25"/>
      <x:c r="MTX5867" s="25"/>
      <x:c r="MTY5867" s="25"/>
      <x:c r="MTZ5867" s="25"/>
      <x:c r="MUA5867" s="25"/>
      <x:c r="MUB5867" s="25"/>
      <x:c r="MUC5867" s="25"/>
      <x:c r="MUD5867" s="25"/>
      <x:c r="MUE5867" s="25"/>
      <x:c r="MUF5867" s="25"/>
      <x:c r="MUG5867" s="25"/>
      <x:c r="MUH5867" s="25"/>
      <x:c r="MUI5867" s="25"/>
      <x:c r="MUJ5867" s="25"/>
      <x:c r="MUK5867" s="25"/>
      <x:c r="MUL5867" s="25"/>
      <x:c r="MUM5867" s="25"/>
      <x:c r="MUN5867" s="25"/>
      <x:c r="MUO5867" s="25"/>
      <x:c r="MUP5867" s="25"/>
      <x:c r="MUQ5867" s="25"/>
      <x:c r="MUR5867" s="25"/>
      <x:c r="MUS5867" s="25"/>
      <x:c r="MUT5867" s="25"/>
      <x:c r="MUU5867" s="25"/>
      <x:c r="MUV5867" s="25"/>
      <x:c r="MUW5867" s="25"/>
      <x:c r="MUX5867" s="25"/>
      <x:c r="MUY5867" s="25"/>
      <x:c r="MUZ5867" s="25"/>
      <x:c r="MVA5867" s="25"/>
      <x:c r="MVB5867" s="25"/>
      <x:c r="MVC5867" s="25"/>
      <x:c r="MVD5867" s="25"/>
      <x:c r="MVE5867" s="25"/>
      <x:c r="MVF5867" s="25"/>
      <x:c r="MVG5867" s="25"/>
      <x:c r="MVH5867" s="25"/>
      <x:c r="MVI5867" s="25"/>
      <x:c r="MVJ5867" s="25"/>
      <x:c r="MVK5867" s="25"/>
      <x:c r="MVL5867" s="25"/>
      <x:c r="MVM5867" s="25"/>
      <x:c r="MVN5867" s="25"/>
      <x:c r="MVO5867" s="25"/>
      <x:c r="MVP5867" s="25"/>
      <x:c r="MVQ5867" s="25"/>
      <x:c r="MVR5867" s="25"/>
      <x:c r="MVS5867" s="25"/>
      <x:c r="MVT5867" s="25"/>
      <x:c r="MVU5867" s="25"/>
      <x:c r="MVV5867" s="25"/>
      <x:c r="MVW5867" s="25"/>
      <x:c r="MVX5867" s="25"/>
      <x:c r="MVY5867" s="25"/>
      <x:c r="MVZ5867" s="25"/>
      <x:c r="MWA5867" s="25"/>
      <x:c r="MWB5867" s="25"/>
      <x:c r="MWC5867" s="25"/>
      <x:c r="MWD5867" s="25"/>
      <x:c r="MWE5867" s="25"/>
      <x:c r="MWF5867" s="25"/>
      <x:c r="MWG5867" s="25"/>
      <x:c r="MWH5867" s="25"/>
      <x:c r="MWI5867" s="25"/>
      <x:c r="MWJ5867" s="25"/>
      <x:c r="MWK5867" s="25"/>
      <x:c r="MWL5867" s="25"/>
      <x:c r="MWM5867" s="25"/>
      <x:c r="MWN5867" s="25"/>
      <x:c r="MWO5867" s="25"/>
      <x:c r="MWP5867" s="25"/>
      <x:c r="MWQ5867" s="25"/>
      <x:c r="MWR5867" s="25"/>
      <x:c r="MWS5867" s="25"/>
      <x:c r="MWT5867" s="25"/>
      <x:c r="MWU5867" s="25"/>
      <x:c r="MWV5867" s="25"/>
      <x:c r="MWW5867" s="25"/>
      <x:c r="MWX5867" s="25"/>
      <x:c r="MWY5867" s="25"/>
      <x:c r="MWZ5867" s="25"/>
      <x:c r="MXA5867" s="25"/>
      <x:c r="MXB5867" s="25"/>
      <x:c r="MXC5867" s="25"/>
      <x:c r="MXD5867" s="25"/>
      <x:c r="MXE5867" s="25"/>
      <x:c r="MXF5867" s="25"/>
      <x:c r="MXG5867" s="25"/>
      <x:c r="MXH5867" s="25"/>
      <x:c r="MXI5867" s="25"/>
      <x:c r="MXJ5867" s="25"/>
      <x:c r="MXK5867" s="25"/>
      <x:c r="MXL5867" s="25"/>
      <x:c r="MXM5867" s="25"/>
      <x:c r="MXN5867" s="25"/>
      <x:c r="MXO5867" s="25"/>
      <x:c r="MXP5867" s="25"/>
      <x:c r="MXQ5867" s="25"/>
      <x:c r="MXR5867" s="25"/>
      <x:c r="MXS5867" s="25"/>
      <x:c r="MXT5867" s="25"/>
      <x:c r="MXU5867" s="25"/>
      <x:c r="MXV5867" s="25"/>
      <x:c r="MXW5867" s="25"/>
      <x:c r="MXX5867" s="25"/>
      <x:c r="MXY5867" s="25"/>
      <x:c r="MXZ5867" s="25"/>
      <x:c r="MYA5867" s="25"/>
      <x:c r="MYB5867" s="25"/>
      <x:c r="MYC5867" s="25"/>
      <x:c r="MYD5867" s="25"/>
      <x:c r="MYE5867" s="25"/>
      <x:c r="MYF5867" s="25"/>
      <x:c r="MYG5867" s="25"/>
      <x:c r="MYH5867" s="25"/>
      <x:c r="MYI5867" s="25"/>
      <x:c r="MYJ5867" s="25"/>
      <x:c r="MYK5867" s="25"/>
      <x:c r="MYL5867" s="25"/>
      <x:c r="MYM5867" s="25"/>
      <x:c r="MYN5867" s="25"/>
      <x:c r="MYO5867" s="25"/>
      <x:c r="MYP5867" s="25"/>
      <x:c r="MYQ5867" s="25"/>
      <x:c r="MYR5867" s="25"/>
      <x:c r="MYS5867" s="25"/>
      <x:c r="MYT5867" s="25"/>
      <x:c r="MYU5867" s="25"/>
      <x:c r="MYV5867" s="25"/>
      <x:c r="MYW5867" s="25"/>
      <x:c r="MYX5867" s="25"/>
      <x:c r="MYY5867" s="25"/>
      <x:c r="MYZ5867" s="25"/>
      <x:c r="MZA5867" s="25"/>
      <x:c r="MZB5867" s="25"/>
      <x:c r="MZC5867" s="25"/>
      <x:c r="MZD5867" s="25"/>
      <x:c r="MZE5867" s="25"/>
      <x:c r="MZF5867" s="25"/>
      <x:c r="MZG5867" s="25"/>
      <x:c r="MZH5867" s="25"/>
      <x:c r="MZI5867" s="25"/>
      <x:c r="MZJ5867" s="25"/>
      <x:c r="MZK5867" s="25"/>
      <x:c r="MZL5867" s="25"/>
      <x:c r="MZM5867" s="25"/>
      <x:c r="MZN5867" s="25"/>
      <x:c r="MZO5867" s="25"/>
      <x:c r="MZP5867" s="25"/>
      <x:c r="MZQ5867" s="25"/>
      <x:c r="MZR5867" s="25"/>
      <x:c r="MZS5867" s="25"/>
      <x:c r="MZT5867" s="25"/>
      <x:c r="MZU5867" s="25"/>
      <x:c r="MZV5867" s="25"/>
      <x:c r="MZW5867" s="25"/>
      <x:c r="MZX5867" s="25"/>
      <x:c r="MZY5867" s="25"/>
      <x:c r="MZZ5867" s="25"/>
      <x:c r="NAA5867" s="25"/>
      <x:c r="NAB5867" s="25"/>
      <x:c r="NAC5867" s="25"/>
      <x:c r="NAD5867" s="25"/>
      <x:c r="NAE5867" s="25"/>
      <x:c r="NAF5867" s="25"/>
      <x:c r="NAG5867" s="25"/>
      <x:c r="NAH5867" s="25"/>
      <x:c r="NAI5867" s="25"/>
      <x:c r="NAJ5867" s="25"/>
      <x:c r="NAK5867" s="25"/>
      <x:c r="NAL5867" s="25"/>
      <x:c r="NAM5867" s="25"/>
      <x:c r="NAN5867" s="25"/>
      <x:c r="NAO5867" s="25"/>
      <x:c r="NAP5867" s="25"/>
      <x:c r="NAQ5867" s="25"/>
      <x:c r="NAR5867" s="25"/>
      <x:c r="NAS5867" s="25"/>
      <x:c r="NAT5867" s="25"/>
      <x:c r="NAU5867" s="25"/>
      <x:c r="NAV5867" s="25"/>
      <x:c r="NAW5867" s="25"/>
      <x:c r="NAX5867" s="25"/>
      <x:c r="NAY5867" s="25"/>
      <x:c r="NAZ5867" s="25"/>
      <x:c r="NBA5867" s="25"/>
      <x:c r="NBB5867" s="25"/>
      <x:c r="NBC5867" s="25"/>
      <x:c r="NBD5867" s="25"/>
      <x:c r="NBE5867" s="25"/>
      <x:c r="NBF5867" s="25"/>
      <x:c r="NBG5867" s="25"/>
      <x:c r="NBH5867" s="25"/>
      <x:c r="NBI5867" s="25"/>
      <x:c r="NBJ5867" s="25"/>
      <x:c r="NBK5867" s="25"/>
      <x:c r="NBL5867" s="25"/>
      <x:c r="NBM5867" s="25"/>
      <x:c r="NBN5867" s="25"/>
      <x:c r="NBO5867" s="25"/>
      <x:c r="NBP5867" s="25"/>
      <x:c r="NBQ5867" s="25"/>
      <x:c r="NBR5867" s="25"/>
      <x:c r="NBS5867" s="25"/>
      <x:c r="NBT5867" s="25"/>
      <x:c r="NBU5867" s="25"/>
      <x:c r="NBV5867" s="25"/>
      <x:c r="NBW5867" s="25"/>
      <x:c r="NBX5867" s="25"/>
      <x:c r="NBY5867" s="25"/>
      <x:c r="NBZ5867" s="25"/>
      <x:c r="NCA5867" s="25"/>
      <x:c r="NCB5867" s="25"/>
      <x:c r="NCC5867" s="25"/>
      <x:c r="NCD5867" s="25"/>
      <x:c r="NCE5867" s="25"/>
      <x:c r="NCF5867" s="25"/>
      <x:c r="NCG5867" s="25"/>
      <x:c r="NCH5867" s="25"/>
      <x:c r="NCI5867" s="25"/>
      <x:c r="NCJ5867" s="25"/>
      <x:c r="NCK5867" s="25"/>
      <x:c r="NCL5867" s="25"/>
      <x:c r="NCM5867" s="25"/>
      <x:c r="NCN5867" s="25"/>
      <x:c r="NCO5867" s="25"/>
      <x:c r="NCP5867" s="25"/>
      <x:c r="NCQ5867" s="25"/>
      <x:c r="NCR5867" s="25"/>
      <x:c r="NCS5867" s="25"/>
      <x:c r="NCT5867" s="25"/>
      <x:c r="NCU5867" s="25"/>
      <x:c r="NCV5867" s="25"/>
      <x:c r="NCW5867" s="25"/>
      <x:c r="NCX5867" s="25"/>
      <x:c r="NCY5867" s="25"/>
      <x:c r="NCZ5867" s="25"/>
      <x:c r="NDA5867" s="25"/>
      <x:c r="NDB5867" s="25"/>
      <x:c r="NDC5867" s="25"/>
      <x:c r="NDD5867" s="25"/>
      <x:c r="NDE5867" s="25"/>
      <x:c r="NDF5867" s="25"/>
      <x:c r="NDG5867" s="25"/>
      <x:c r="NDH5867" s="25"/>
      <x:c r="NDI5867" s="25"/>
      <x:c r="NDJ5867" s="25"/>
      <x:c r="NDK5867" s="25"/>
      <x:c r="NDL5867" s="25"/>
      <x:c r="NDM5867" s="25"/>
      <x:c r="NDN5867" s="25"/>
      <x:c r="NDO5867" s="25"/>
      <x:c r="NDP5867" s="25"/>
      <x:c r="NDQ5867" s="25"/>
      <x:c r="NDR5867" s="25"/>
      <x:c r="NDS5867" s="25"/>
      <x:c r="NDT5867" s="25"/>
      <x:c r="NDU5867" s="25"/>
      <x:c r="NDV5867" s="25"/>
      <x:c r="NDW5867" s="25"/>
      <x:c r="NDX5867" s="25"/>
      <x:c r="NDY5867" s="25"/>
      <x:c r="NDZ5867" s="25"/>
      <x:c r="NEA5867" s="25"/>
      <x:c r="NEB5867" s="25"/>
      <x:c r="NEC5867" s="25"/>
      <x:c r="NED5867" s="25"/>
      <x:c r="NEE5867" s="25"/>
      <x:c r="NEF5867" s="25"/>
      <x:c r="NEG5867" s="25"/>
      <x:c r="NEH5867" s="25"/>
      <x:c r="NEI5867" s="25"/>
      <x:c r="NEJ5867" s="25"/>
      <x:c r="NEK5867" s="25"/>
      <x:c r="NEL5867" s="25"/>
      <x:c r="NEM5867" s="25"/>
      <x:c r="NEN5867" s="25"/>
      <x:c r="NEO5867" s="25"/>
      <x:c r="NEP5867" s="25"/>
      <x:c r="NEQ5867" s="25"/>
      <x:c r="NER5867" s="25"/>
      <x:c r="NES5867" s="25"/>
      <x:c r="NET5867" s="25"/>
      <x:c r="NEU5867" s="25"/>
      <x:c r="NEV5867" s="25"/>
      <x:c r="NEW5867" s="25"/>
      <x:c r="NEX5867" s="25"/>
      <x:c r="NEY5867" s="25"/>
      <x:c r="NEZ5867" s="25"/>
      <x:c r="NFA5867" s="25"/>
      <x:c r="NFB5867" s="25"/>
      <x:c r="NFC5867" s="25"/>
      <x:c r="NFD5867" s="25"/>
      <x:c r="NFE5867" s="25"/>
      <x:c r="NFF5867" s="25"/>
      <x:c r="NFG5867" s="25"/>
      <x:c r="NFH5867" s="25"/>
      <x:c r="NFI5867" s="25"/>
      <x:c r="NFJ5867" s="25"/>
      <x:c r="NFK5867" s="25"/>
      <x:c r="NFL5867" s="25"/>
      <x:c r="NFM5867" s="25"/>
      <x:c r="NFN5867" s="25"/>
      <x:c r="NFO5867" s="25"/>
      <x:c r="NFP5867" s="25"/>
      <x:c r="NFQ5867" s="25"/>
      <x:c r="NFR5867" s="25"/>
      <x:c r="NFS5867" s="25"/>
      <x:c r="NFT5867" s="25"/>
      <x:c r="NFU5867" s="25"/>
      <x:c r="NFV5867" s="25"/>
      <x:c r="NFW5867" s="25"/>
      <x:c r="NFX5867" s="25"/>
      <x:c r="NFY5867" s="25"/>
      <x:c r="NFZ5867" s="25"/>
      <x:c r="NGA5867" s="25"/>
      <x:c r="NGB5867" s="25"/>
      <x:c r="NGC5867" s="25"/>
      <x:c r="NGD5867" s="25"/>
      <x:c r="NGE5867" s="25"/>
      <x:c r="NGF5867" s="25"/>
      <x:c r="NGG5867" s="25"/>
      <x:c r="NGH5867" s="25"/>
      <x:c r="NGI5867" s="25"/>
      <x:c r="NGJ5867" s="25"/>
      <x:c r="NGK5867" s="25"/>
      <x:c r="NGL5867" s="25"/>
      <x:c r="NGM5867" s="25"/>
      <x:c r="NGN5867" s="25"/>
      <x:c r="NGO5867" s="25"/>
      <x:c r="NGP5867" s="25"/>
      <x:c r="NGQ5867" s="25"/>
      <x:c r="NGR5867" s="25"/>
      <x:c r="NGS5867" s="25"/>
      <x:c r="NGT5867" s="25"/>
      <x:c r="NGU5867" s="25"/>
      <x:c r="NGV5867" s="25"/>
      <x:c r="NGW5867" s="25"/>
      <x:c r="NGX5867" s="25"/>
      <x:c r="NGY5867" s="25"/>
      <x:c r="NGZ5867" s="25"/>
      <x:c r="NHA5867" s="25"/>
      <x:c r="NHB5867" s="25"/>
      <x:c r="NHC5867" s="25"/>
      <x:c r="NHD5867" s="25"/>
      <x:c r="NHE5867" s="25"/>
      <x:c r="NHF5867" s="25"/>
      <x:c r="NHG5867" s="25"/>
      <x:c r="NHH5867" s="25"/>
      <x:c r="NHI5867" s="25"/>
      <x:c r="NHJ5867" s="25"/>
      <x:c r="NHK5867" s="25"/>
      <x:c r="NHL5867" s="25"/>
      <x:c r="NHM5867" s="25"/>
      <x:c r="NHN5867" s="25"/>
      <x:c r="NHO5867" s="25"/>
      <x:c r="NHP5867" s="25"/>
      <x:c r="NHQ5867" s="25"/>
      <x:c r="NHR5867" s="25"/>
      <x:c r="NHS5867" s="25"/>
      <x:c r="NHT5867" s="25"/>
      <x:c r="NHU5867" s="25"/>
      <x:c r="NHV5867" s="25"/>
      <x:c r="NHW5867" s="25"/>
      <x:c r="NHX5867" s="25"/>
      <x:c r="NHY5867" s="25"/>
      <x:c r="NHZ5867" s="25"/>
      <x:c r="NIA5867" s="25"/>
      <x:c r="NIB5867" s="25"/>
      <x:c r="NIC5867" s="25"/>
      <x:c r="NID5867" s="25"/>
      <x:c r="NIE5867" s="25"/>
      <x:c r="NIF5867" s="25"/>
      <x:c r="NIG5867" s="25"/>
      <x:c r="NIH5867" s="25"/>
      <x:c r="NII5867" s="25"/>
      <x:c r="NIJ5867" s="25"/>
      <x:c r="NIK5867" s="25"/>
      <x:c r="NIL5867" s="25"/>
      <x:c r="NIM5867" s="25"/>
      <x:c r="NIN5867" s="25"/>
      <x:c r="NIO5867" s="25"/>
      <x:c r="NIP5867" s="25"/>
      <x:c r="NIQ5867" s="25"/>
      <x:c r="NIR5867" s="25"/>
      <x:c r="NIS5867" s="25"/>
      <x:c r="NIT5867" s="25"/>
      <x:c r="NIU5867" s="25"/>
      <x:c r="NIV5867" s="25"/>
      <x:c r="NIW5867" s="25"/>
      <x:c r="NIX5867" s="25"/>
      <x:c r="NIY5867" s="25"/>
      <x:c r="NIZ5867" s="25"/>
      <x:c r="NJA5867" s="25"/>
      <x:c r="NJB5867" s="25"/>
      <x:c r="NJC5867" s="25"/>
      <x:c r="NJD5867" s="25"/>
      <x:c r="NJE5867" s="25"/>
      <x:c r="NJF5867" s="25"/>
      <x:c r="NJG5867" s="25"/>
      <x:c r="NJH5867" s="25"/>
      <x:c r="NJI5867" s="25"/>
      <x:c r="NJJ5867" s="25"/>
      <x:c r="NJK5867" s="25"/>
      <x:c r="NJL5867" s="25"/>
      <x:c r="NJM5867" s="25"/>
      <x:c r="NJN5867" s="25"/>
      <x:c r="NJO5867" s="25"/>
      <x:c r="NJP5867" s="25"/>
      <x:c r="NJQ5867" s="25"/>
      <x:c r="NJR5867" s="25"/>
      <x:c r="NJS5867" s="25"/>
      <x:c r="NJT5867" s="25"/>
      <x:c r="NJU5867" s="25"/>
      <x:c r="NJV5867" s="25"/>
      <x:c r="NJW5867" s="25"/>
      <x:c r="NJX5867" s="25"/>
      <x:c r="NJY5867" s="25"/>
      <x:c r="NJZ5867" s="25"/>
      <x:c r="NKA5867" s="25"/>
      <x:c r="NKB5867" s="25"/>
      <x:c r="NKC5867" s="25"/>
      <x:c r="NKD5867" s="25"/>
      <x:c r="NKE5867" s="25"/>
      <x:c r="NKF5867" s="25"/>
      <x:c r="NKG5867" s="25"/>
      <x:c r="NKH5867" s="25"/>
      <x:c r="NKI5867" s="25"/>
      <x:c r="NKJ5867" s="25"/>
      <x:c r="NKK5867" s="25"/>
      <x:c r="NKL5867" s="25"/>
      <x:c r="NKM5867" s="25"/>
      <x:c r="NKN5867" s="25"/>
      <x:c r="NKO5867" s="25"/>
      <x:c r="NKP5867" s="25"/>
      <x:c r="NKQ5867" s="25"/>
      <x:c r="NKR5867" s="25"/>
      <x:c r="NKS5867" s="25"/>
      <x:c r="NKT5867" s="25"/>
      <x:c r="NKU5867" s="25"/>
      <x:c r="NKV5867" s="25"/>
      <x:c r="NKW5867" s="25"/>
      <x:c r="NKX5867" s="25"/>
      <x:c r="NKY5867" s="25"/>
      <x:c r="NKZ5867" s="25"/>
      <x:c r="NLA5867" s="25"/>
      <x:c r="NLB5867" s="25"/>
      <x:c r="NLC5867" s="25"/>
      <x:c r="NLD5867" s="25"/>
      <x:c r="NLE5867" s="25"/>
      <x:c r="NLF5867" s="25"/>
      <x:c r="NLG5867" s="25"/>
      <x:c r="NLH5867" s="25"/>
      <x:c r="NLI5867" s="25"/>
      <x:c r="NLJ5867" s="25"/>
      <x:c r="NLK5867" s="25"/>
      <x:c r="NLL5867" s="25"/>
      <x:c r="NLM5867" s="25"/>
      <x:c r="NLN5867" s="25"/>
      <x:c r="NLO5867" s="25"/>
      <x:c r="NLP5867" s="25"/>
      <x:c r="NLQ5867" s="25"/>
      <x:c r="NLR5867" s="25"/>
      <x:c r="NLS5867" s="25"/>
      <x:c r="NLT5867" s="25"/>
      <x:c r="NLU5867" s="25"/>
      <x:c r="NLV5867" s="25"/>
      <x:c r="NLW5867" s="25"/>
      <x:c r="NLX5867" s="25"/>
      <x:c r="NLY5867" s="25"/>
      <x:c r="NLZ5867" s="25"/>
      <x:c r="NMA5867" s="25"/>
      <x:c r="NMB5867" s="25"/>
      <x:c r="NMC5867" s="25"/>
      <x:c r="NMD5867" s="25"/>
      <x:c r="NME5867" s="25"/>
      <x:c r="NMF5867" s="25"/>
      <x:c r="NMG5867" s="25"/>
      <x:c r="NMH5867" s="25"/>
      <x:c r="NMI5867" s="25"/>
      <x:c r="NMJ5867" s="25"/>
      <x:c r="NMK5867" s="25"/>
      <x:c r="NML5867" s="25"/>
      <x:c r="NMM5867" s="25"/>
      <x:c r="NMN5867" s="25"/>
      <x:c r="NMO5867" s="25"/>
      <x:c r="NMP5867" s="25"/>
      <x:c r="NMQ5867" s="25"/>
      <x:c r="NMR5867" s="25"/>
      <x:c r="NMS5867" s="25"/>
      <x:c r="NMT5867" s="25"/>
      <x:c r="NMU5867" s="25"/>
      <x:c r="NMV5867" s="25"/>
      <x:c r="NMW5867" s="25"/>
      <x:c r="NMX5867" s="25"/>
      <x:c r="NMY5867" s="25"/>
      <x:c r="NMZ5867" s="25"/>
      <x:c r="NNA5867" s="25"/>
      <x:c r="NNB5867" s="25"/>
      <x:c r="NNC5867" s="25"/>
      <x:c r="NND5867" s="25"/>
      <x:c r="NNE5867" s="25"/>
      <x:c r="NNF5867" s="25"/>
      <x:c r="NNG5867" s="25"/>
      <x:c r="NNH5867" s="25"/>
      <x:c r="NNI5867" s="25"/>
      <x:c r="NNJ5867" s="25"/>
      <x:c r="NNK5867" s="25"/>
      <x:c r="NNL5867" s="25"/>
      <x:c r="NNM5867" s="25"/>
      <x:c r="NNN5867" s="25"/>
      <x:c r="NNO5867" s="25"/>
      <x:c r="NNP5867" s="25"/>
      <x:c r="NNQ5867" s="25"/>
      <x:c r="NNR5867" s="25"/>
      <x:c r="NNS5867" s="25"/>
      <x:c r="NNT5867" s="25"/>
      <x:c r="NNU5867" s="25"/>
      <x:c r="NNV5867" s="25"/>
      <x:c r="NNW5867" s="25"/>
      <x:c r="NNX5867" s="25"/>
      <x:c r="NNY5867" s="25"/>
      <x:c r="NNZ5867" s="25"/>
      <x:c r="NOA5867" s="25"/>
      <x:c r="NOB5867" s="25"/>
      <x:c r="NOC5867" s="25"/>
      <x:c r="NOD5867" s="25"/>
      <x:c r="NOE5867" s="25"/>
      <x:c r="NOF5867" s="25"/>
      <x:c r="NOG5867" s="25"/>
      <x:c r="NOH5867" s="25"/>
      <x:c r="NOI5867" s="25"/>
      <x:c r="NOJ5867" s="25"/>
      <x:c r="NOK5867" s="25"/>
      <x:c r="NOL5867" s="25"/>
      <x:c r="NOM5867" s="25"/>
      <x:c r="NON5867" s="25"/>
      <x:c r="NOO5867" s="25"/>
      <x:c r="NOP5867" s="25"/>
      <x:c r="NOQ5867" s="25"/>
      <x:c r="NOR5867" s="25"/>
      <x:c r="NOS5867" s="25"/>
      <x:c r="NOT5867" s="25"/>
      <x:c r="NOU5867" s="25"/>
      <x:c r="NOV5867" s="25"/>
      <x:c r="NOW5867" s="25"/>
      <x:c r="NOX5867" s="25"/>
      <x:c r="NOY5867" s="25"/>
      <x:c r="NOZ5867" s="25"/>
      <x:c r="NPA5867" s="25"/>
      <x:c r="NPB5867" s="25"/>
      <x:c r="NPC5867" s="25"/>
      <x:c r="NPD5867" s="25"/>
      <x:c r="NPE5867" s="25"/>
      <x:c r="NPF5867" s="25"/>
      <x:c r="NPG5867" s="25"/>
      <x:c r="NPH5867" s="25"/>
      <x:c r="NPI5867" s="25"/>
      <x:c r="NPJ5867" s="25"/>
      <x:c r="NPK5867" s="25"/>
      <x:c r="NPL5867" s="25"/>
      <x:c r="NPM5867" s="25"/>
      <x:c r="NPN5867" s="25"/>
      <x:c r="NPO5867" s="25"/>
      <x:c r="NPP5867" s="25"/>
      <x:c r="NPQ5867" s="25"/>
      <x:c r="NPR5867" s="25"/>
      <x:c r="NPS5867" s="25"/>
      <x:c r="NPT5867" s="25"/>
      <x:c r="NPU5867" s="25"/>
      <x:c r="NPV5867" s="25"/>
      <x:c r="NPW5867" s="25"/>
      <x:c r="NPX5867" s="25"/>
      <x:c r="NPY5867" s="25"/>
      <x:c r="NPZ5867" s="25"/>
      <x:c r="NQA5867" s="25"/>
      <x:c r="NQB5867" s="25"/>
      <x:c r="NQC5867" s="25"/>
      <x:c r="NQD5867" s="25"/>
      <x:c r="NQE5867" s="25"/>
      <x:c r="NQF5867" s="25"/>
      <x:c r="NQG5867" s="25"/>
      <x:c r="NQH5867" s="25"/>
      <x:c r="NQI5867" s="25"/>
      <x:c r="NQJ5867" s="25"/>
      <x:c r="NQK5867" s="25"/>
      <x:c r="NQL5867" s="25"/>
      <x:c r="NQM5867" s="25"/>
      <x:c r="NQN5867" s="25"/>
      <x:c r="NQO5867" s="25"/>
      <x:c r="NQP5867" s="25"/>
      <x:c r="NQQ5867" s="25"/>
      <x:c r="NQR5867" s="25"/>
      <x:c r="NQS5867" s="25"/>
      <x:c r="NQT5867" s="25"/>
      <x:c r="NQU5867" s="25"/>
      <x:c r="NQV5867" s="25"/>
      <x:c r="NQW5867" s="25"/>
      <x:c r="NQX5867" s="25"/>
      <x:c r="NQY5867" s="25"/>
      <x:c r="NQZ5867" s="25"/>
      <x:c r="NRA5867" s="25"/>
      <x:c r="NRB5867" s="25"/>
      <x:c r="NRC5867" s="25"/>
      <x:c r="NRD5867" s="25"/>
      <x:c r="NRE5867" s="25"/>
      <x:c r="NRF5867" s="25"/>
      <x:c r="NRG5867" s="25"/>
      <x:c r="NRH5867" s="25"/>
      <x:c r="NRI5867" s="25"/>
      <x:c r="NRJ5867" s="25"/>
      <x:c r="NRK5867" s="25"/>
      <x:c r="NRL5867" s="25"/>
      <x:c r="NRM5867" s="25"/>
      <x:c r="NRN5867" s="25"/>
      <x:c r="NRO5867" s="25"/>
      <x:c r="NRP5867" s="25"/>
      <x:c r="NRQ5867" s="25"/>
      <x:c r="NRR5867" s="25"/>
      <x:c r="NRS5867" s="25"/>
      <x:c r="NRT5867" s="25"/>
      <x:c r="NRU5867" s="25"/>
      <x:c r="NRV5867" s="25"/>
      <x:c r="NRW5867" s="25"/>
      <x:c r="NRX5867" s="25"/>
      <x:c r="NRY5867" s="25"/>
      <x:c r="NRZ5867" s="25"/>
      <x:c r="NSA5867" s="25"/>
      <x:c r="NSB5867" s="25"/>
      <x:c r="NSC5867" s="25"/>
      <x:c r="NSD5867" s="25"/>
      <x:c r="NSE5867" s="25"/>
      <x:c r="NSF5867" s="25"/>
      <x:c r="NSG5867" s="25"/>
      <x:c r="NSH5867" s="25"/>
      <x:c r="NSI5867" s="25"/>
      <x:c r="NSJ5867" s="25"/>
      <x:c r="NSK5867" s="25"/>
      <x:c r="NSL5867" s="25"/>
      <x:c r="NSM5867" s="25"/>
      <x:c r="NSN5867" s="25"/>
      <x:c r="NSO5867" s="25"/>
      <x:c r="NSP5867" s="25"/>
      <x:c r="NSQ5867" s="25"/>
      <x:c r="NSR5867" s="25"/>
      <x:c r="NSS5867" s="25"/>
      <x:c r="NST5867" s="25"/>
      <x:c r="NSU5867" s="25"/>
      <x:c r="NSV5867" s="25"/>
      <x:c r="NSW5867" s="25"/>
      <x:c r="NSX5867" s="25"/>
      <x:c r="NSY5867" s="25"/>
      <x:c r="NSZ5867" s="25"/>
      <x:c r="NTA5867" s="25"/>
      <x:c r="NTB5867" s="25"/>
      <x:c r="NTC5867" s="25"/>
      <x:c r="NTD5867" s="25"/>
      <x:c r="NTE5867" s="25"/>
      <x:c r="NTF5867" s="25"/>
      <x:c r="NTG5867" s="25"/>
      <x:c r="NTH5867" s="25"/>
      <x:c r="NTI5867" s="25"/>
      <x:c r="NTJ5867" s="25"/>
      <x:c r="NTK5867" s="25"/>
      <x:c r="NTL5867" s="25"/>
      <x:c r="NTM5867" s="25"/>
      <x:c r="NTN5867" s="25"/>
      <x:c r="NTO5867" s="25"/>
      <x:c r="NTP5867" s="25"/>
      <x:c r="NTQ5867" s="25"/>
      <x:c r="NTR5867" s="25"/>
      <x:c r="NTS5867" s="25"/>
      <x:c r="NTT5867" s="25"/>
      <x:c r="NTU5867" s="25"/>
      <x:c r="NTV5867" s="25"/>
      <x:c r="NTW5867" s="25"/>
      <x:c r="NTX5867" s="25"/>
      <x:c r="NTY5867" s="25"/>
      <x:c r="NTZ5867" s="25"/>
      <x:c r="NUA5867" s="25"/>
      <x:c r="NUB5867" s="25"/>
      <x:c r="NUC5867" s="25"/>
      <x:c r="NUD5867" s="25"/>
      <x:c r="NUE5867" s="25"/>
      <x:c r="NUF5867" s="25"/>
      <x:c r="NUG5867" s="25"/>
      <x:c r="NUH5867" s="25"/>
      <x:c r="NUI5867" s="25"/>
      <x:c r="NUJ5867" s="25"/>
      <x:c r="NUK5867" s="25"/>
      <x:c r="NUL5867" s="25"/>
      <x:c r="NUM5867" s="25"/>
      <x:c r="NUN5867" s="25"/>
      <x:c r="NUO5867" s="25"/>
      <x:c r="NUP5867" s="25"/>
      <x:c r="NUQ5867" s="25"/>
      <x:c r="NUR5867" s="25"/>
      <x:c r="NUS5867" s="25"/>
      <x:c r="NUT5867" s="25"/>
      <x:c r="NUU5867" s="25"/>
      <x:c r="NUV5867" s="25"/>
      <x:c r="NUW5867" s="25"/>
      <x:c r="NUX5867" s="25"/>
      <x:c r="NUY5867" s="25"/>
      <x:c r="NUZ5867" s="25"/>
      <x:c r="NVA5867" s="25"/>
      <x:c r="NVB5867" s="25"/>
      <x:c r="NVC5867" s="25"/>
      <x:c r="NVD5867" s="25"/>
      <x:c r="NVE5867" s="25"/>
      <x:c r="NVF5867" s="25"/>
      <x:c r="NVG5867" s="25"/>
      <x:c r="NVH5867" s="25"/>
      <x:c r="NVI5867" s="25"/>
      <x:c r="NVJ5867" s="25"/>
      <x:c r="NVK5867" s="25"/>
      <x:c r="NVL5867" s="25"/>
      <x:c r="NVM5867" s="25"/>
      <x:c r="NVN5867" s="25"/>
      <x:c r="NVO5867" s="25"/>
      <x:c r="NVP5867" s="25"/>
      <x:c r="NVQ5867" s="25"/>
      <x:c r="NVR5867" s="25"/>
      <x:c r="NVS5867" s="25"/>
      <x:c r="NVT5867" s="25"/>
      <x:c r="NVU5867" s="25"/>
      <x:c r="NVV5867" s="25"/>
      <x:c r="NVW5867" s="25"/>
      <x:c r="NVX5867" s="25"/>
      <x:c r="NVY5867" s="25"/>
      <x:c r="NVZ5867" s="25"/>
      <x:c r="NWA5867" s="25"/>
      <x:c r="NWB5867" s="25"/>
      <x:c r="NWC5867" s="25"/>
      <x:c r="NWD5867" s="25"/>
      <x:c r="NWE5867" s="25"/>
      <x:c r="NWF5867" s="25"/>
      <x:c r="NWG5867" s="25"/>
      <x:c r="NWH5867" s="25"/>
      <x:c r="NWI5867" s="25"/>
      <x:c r="NWJ5867" s="25"/>
      <x:c r="NWK5867" s="25"/>
      <x:c r="NWL5867" s="25"/>
      <x:c r="NWM5867" s="25"/>
      <x:c r="NWN5867" s="25"/>
      <x:c r="NWO5867" s="25"/>
      <x:c r="NWP5867" s="25"/>
      <x:c r="NWQ5867" s="25"/>
      <x:c r="NWR5867" s="25"/>
      <x:c r="NWS5867" s="25"/>
      <x:c r="NWT5867" s="25"/>
      <x:c r="NWU5867" s="25"/>
      <x:c r="NWV5867" s="25"/>
      <x:c r="NWW5867" s="25"/>
      <x:c r="NWX5867" s="25"/>
      <x:c r="NWY5867" s="25"/>
      <x:c r="NWZ5867" s="25"/>
      <x:c r="NXA5867" s="25"/>
      <x:c r="NXB5867" s="25"/>
      <x:c r="NXC5867" s="25"/>
      <x:c r="NXD5867" s="25"/>
      <x:c r="NXE5867" s="25"/>
      <x:c r="NXF5867" s="25"/>
      <x:c r="NXG5867" s="25"/>
      <x:c r="NXH5867" s="25"/>
      <x:c r="NXI5867" s="25"/>
      <x:c r="NXJ5867" s="25"/>
      <x:c r="NXK5867" s="25"/>
      <x:c r="NXL5867" s="25"/>
      <x:c r="NXM5867" s="25"/>
      <x:c r="NXN5867" s="25"/>
      <x:c r="NXO5867" s="25"/>
      <x:c r="NXP5867" s="25"/>
      <x:c r="NXQ5867" s="25"/>
      <x:c r="NXR5867" s="25"/>
      <x:c r="NXS5867" s="25"/>
      <x:c r="NXT5867" s="25"/>
      <x:c r="NXU5867" s="25"/>
      <x:c r="NXV5867" s="25"/>
      <x:c r="NXW5867" s="25"/>
      <x:c r="NXX5867" s="25"/>
      <x:c r="NXY5867" s="25"/>
      <x:c r="NXZ5867" s="25"/>
      <x:c r="NYA5867" s="25"/>
      <x:c r="NYB5867" s="25"/>
      <x:c r="NYC5867" s="25"/>
      <x:c r="NYD5867" s="25"/>
      <x:c r="NYE5867" s="25"/>
      <x:c r="NYF5867" s="25"/>
      <x:c r="NYG5867" s="25"/>
      <x:c r="NYH5867" s="25"/>
      <x:c r="NYI5867" s="25"/>
      <x:c r="NYJ5867" s="25"/>
      <x:c r="NYK5867" s="25"/>
      <x:c r="NYL5867" s="25"/>
      <x:c r="NYM5867" s="25"/>
      <x:c r="NYN5867" s="25"/>
      <x:c r="NYO5867" s="25"/>
      <x:c r="NYP5867" s="25"/>
      <x:c r="NYQ5867" s="25"/>
      <x:c r="NYR5867" s="25"/>
      <x:c r="NYS5867" s="25"/>
      <x:c r="NYT5867" s="25"/>
      <x:c r="NYU5867" s="25"/>
      <x:c r="NYV5867" s="25"/>
      <x:c r="NYW5867" s="25"/>
      <x:c r="NYX5867" s="25"/>
      <x:c r="NYY5867" s="25"/>
      <x:c r="NYZ5867" s="25"/>
      <x:c r="NZA5867" s="25"/>
      <x:c r="NZB5867" s="25"/>
      <x:c r="NZC5867" s="25"/>
      <x:c r="NZD5867" s="25"/>
      <x:c r="NZE5867" s="25"/>
      <x:c r="NZF5867" s="25"/>
      <x:c r="NZG5867" s="25"/>
      <x:c r="NZH5867" s="25"/>
      <x:c r="NZI5867" s="25"/>
      <x:c r="NZJ5867" s="25"/>
      <x:c r="NZK5867" s="25"/>
      <x:c r="NZL5867" s="25"/>
      <x:c r="NZM5867" s="25"/>
      <x:c r="NZN5867" s="25"/>
      <x:c r="NZO5867" s="25"/>
      <x:c r="NZP5867" s="25"/>
      <x:c r="NZQ5867" s="25"/>
      <x:c r="NZR5867" s="25"/>
      <x:c r="NZS5867" s="25"/>
      <x:c r="NZT5867" s="25"/>
      <x:c r="NZU5867" s="25"/>
      <x:c r="NZV5867" s="25"/>
      <x:c r="NZW5867" s="25"/>
      <x:c r="NZX5867" s="25"/>
      <x:c r="NZY5867" s="25"/>
      <x:c r="NZZ5867" s="25"/>
      <x:c r="OAA5867" s="25"/>
      <x:c r="OAB5867" s="25"/>
      <x:c r="OAC5867" s="25"/>
      <x:c r="OAD5867" s="25"/>
      <x:c r="OAE5867" s="25"/>
      <x:c r="OAF5867" s="25"/>
      <x:c r="OAG5867" s="25"/>
      <x:c r="OAH5867" s="25"/>
      <x:c r="OAI5867" s="25"/>
      <x:c r="OAJ5867" s="25"/>
      <x:c r="OAK5867" s="25"/>
      <x:c r="OAL5867" s="25"/>
      <x:c r="OAM5867" s="25"/>
      <x:c r="OAN5867" s="25"/>
      <x:c r="OAO5867" s="25"/>
      <x:c r="OAP5867" s="25"/>
      <x:c r="OAQ5867" s="25"/>
      <x:c r="OAR5867" s="25"/>
      <x:c r="OAS5867" s="25"/>
      <x:c r="OAT5867" s="25"/>
      <x:c r="OAU5867" s="25"/>
      <x:c r="OAV5867" s="25"/>
      <x:c r="OAW5867" s="25"/>
      <x:c r="OAX5867" s="25"/>
      <x:c r="OAY5867" s="25"/>
      <x:c r="OAZ5867" s="25"/>
      <x:c r="OBA5867" s="25"/>
      <x:c r="OBB5867" s="25"/>
      <x:c r="OBC5867" s="25"/>
      <x:c r="OBD5867" s="25"/>
      <x:c r="OBE5867" s="25"/>
      <x:c r="OBF5867" s="25"/>
      <x:c r="OBG5867" s="25"/>
      <x:c r="OBH5867" s="25"/>
      <x:c r="OBI5867" s="25"/>
      <x:c r="OBJ5867" s="25"/>
      <x:c r="OBK5867" s="25"/>
      <x:c r="OBL5867" s="25"/>
      <x:c r="OBM5867" s="25"/>
      <x:c r="OBN5867" s="25"/>
      <x:c r="OBO5867" s="25"/>
      <x:c r="OBP5867" s="25"/>
      <x:c r="OBQ5867" s="25"/>
      <x:c r="OBR5867" s="25"/>
      <x:c r="OBS5867" s="25"/>
      <x:c r="OBT5867" s="25"/>
      <x:c r="OBU5867" s="25"/>
      <x:c r="OBV5867" s="25"/>
      <x:c r="OBW5867" s="25"/>
      <x:c r="OBX5867" s="25"/>
      <x:c r="OBY5867" s="25"/>
      <x:c r="OBZ5867" s="25"/>
      <x:c r="OCA5867" s="25"/>
      <x:c r="OCB5867" s="25"/>
      <x:c r="OCC5867" s="25"/>
      <x:c r="OCD5867" s="25"/>
      <x:c r="OCE5867" s="25"/>
      <x:c r="OCF5867" s="25"/>
      <x:c r="OCG5867" s="25"/>
      <x:c r="OCH5867" s="25"/>
      <x:c r="OCI5867" s="25"/>
      <x:c r="OCJ5867" s="25"/>
      <x:c r="OCK5867" s="25"/>
      <x:c r="OCL5867" s="25"/>
      <x:c r="OCM5867" s="25"/>
      <x:c r="OCN5867" s="25"/>
      <x:c r="OCO5867" s="25"/>
      <x:c r="OCP5867" s="25"/>
      <x:c r="OCQ5867" s="25"/>
      <x:c r="OCR5867" s="25"/>
      <x:c r="OCS5867" s="25"/>
      <x:c r="OCT5867" s="25"/>
      <x:c r="OCU5867" s="25"/>
      <x:c r="OCV5867" s="25"/>
      <x:c r="OCW5867" s="25"/>
      <x:c r="OCX5867" s="25"/>
      <x:c r="OCY5867" s="25"/>
      <x:c r="OCZ5867" s="25"/>
      <x:c r="ODA5867" s="25"/>
      <x:c r="ODB5867" s="25"/>
      <x:c r="ODC5867" s="25"/>
      <x:c r="ODD5867" s="25"/>
      <x:c r="ODE5867" s="25"/>
      <x:c r="ODF5867" s="25"/>
      <x:c r="ODG5867" s="25"/>
      <x:c r="ODH5867" s="25"/>
      <x:c r="ODI5867" s="25"/>
      <x:c r="ODJ5867" s="25"/>
      <x:c r="ODK5867" s="25"/>
      <x:c r="ODL5867" s="25"/>
      <x:c r="ODM5867" s="25"/>
      <x:c r="ODN5867" s="25"/>
      <x:c r="ODO5867" s="25"/>
      <x:c r="ODP5867" s="25"/>
      <x:c r="ODQ5867" s="25"/>
      <x:c r="ODR5867" s="25"/>
      <x:c r="ODS5867" s="25"/>
      <x:c r="ODT5867" s="25"/>
      <x:c r="ODU5867" s="25"/>
      <x:c r="ODV5867" s="25"/>
      <x:c r="ODW5867" s="25"/>
      <x:c r="ODX5867" s="25"/>
      <x:c r="ODY5867" s="25"/>
      <x:c r="ODZ5867" s="25"/>
      <x:c r="OEA5867" s="25"/>
      <x:c r="OEB5867" s="25"/>
      <x:c r="OEC5867" s="25"/>
      <x:c r="OED5867" s="25"/>
      <x:c r="OEE5867" s="25"/>
      <x:c r="OEF5867" s="25"/>
      <x:c r="OEG5867" s="25"/>
      <x:c r="OEH5867" s="25"/>
      <x:c r="OEI5867" s="25"/>
      <x:c r="OEJ5867" s="25"/>
      <x:c r="OEK5867" s="25"/>
      <x:c r="OEL5867" s="25"/>
      <x:c r="OEM5867" s="25"/>
      <x:c r="OEN5867" s="25"/>
      <x:c r="OEO5867" s="25"/>
      <x:c r="OEP5867" s="25"/>
      <x:c r="OEQ5867" s="25"/>
      <x:c r="OER5867" s="25"/>
      <x:c r="OES5867" s="25"/>
      <x:c r="OET5867" s="25"/>
      <x:c r="OEU5867" s="25"/>
      <x:c r="OEV5867" s="25"/>
      <x:c r="OEW5867" s="25"/>
      <x:c r="OEX5867" s="25"/>
      <x:c r="OEY5867" s="25"/>
      <x:c r="OEZ5867" s="25"/>
      <x:c r="OFA5867" s="25"/>
      <x:c r="OFB5867" s="25"/>
      <x:c r="OFC5867" s="25"/>
      <x:c r="OFD5867" s="25"/>
      <x:c r="OFE5867" s="25"/>
      <x:c r="OFF5867" s="25"/>
      <x:c r="OFG5867" s="25"/>
      <x:c r="OFH5867" s="25"/>
      <x:c r="OFI5867" s="25"/>
      <x:c r="OFJ5867" s="25"/>
      <x:c r="OFK5867" s="25"/>
      <x:c r="OFL5867" s="25"/>
      <x:c r="OFM5867" s="25"/>
      <x:c r="OFN5867" s="25"/>
      <x:c r="OFO5867" s="25"/>
      <x:c r="OFP5867" s="25"/>
      <x:c r="OFQ5867" s="25"/>
      <x:c r="OFR5867" s="25"/>
      <x:c r="OFS5867" s="25"/>
      <x:c r="OFT5867" s="25"/>
      <x:c r="OFU5867" s="25"/>
      <x:c r="OFV5867" s="25"/>
      <x:c r="OFW5867" s="25"/>
      <x:c r="OFX5867" s="25"/>
      <x:c r="OFY5867" s="25"/>
      <x:c r="OFZ5867" s="25"/>
      <x:c r="OGA5867" s="25"/>
      <x:c r="OGB5867" s="25"/>
      <x:c r="OGC5867" s="25"/>
      <x:c r="OGD5867" s="25"/>
      <x:c r="OGE5867" s="25"/>
      <x:c r="OGF5867" s="25"/>
      <x:c r="OGG5867" s="25"/>
      <x:c r="OGH5867" s="25"/>
      <x:c r="OGI5867" s="25"/>
      <x:c r="OGJ5867" s="25"/>
      <x:c r="OGK5867" s="25"/>
      <x:c r="OGL5867" s="25"/>
      <x:c r="OGM5867" s="25"/>
      <x:c r="OGN5867" s="25"/>
      <x:c r="OGO5867" s="25"/>
      <x:c r="OGP5867" s="25"/>
      <x:c r="OGQ5867" s="25"/>
      <x:c r="OGR5867" s="25"/>
      <x:c r="OGS5867" s="25"/>
      <x:c r="OGT5867" s="25"/>
      <x:c r="OGU5867" s="25"/>
      <x:c r="OGV5867" s="25"/>
      <x:c r="OGW5867" s="25"/>
      <x:c r="OGX5867" s="25"/>
      <x:c r="OGY5867" s="25"/>
      <x:c r="OGZ5867" s="25"/>
      <x:c r="OHA5867" s="25"/>
      <x:c r="OHB5867" s="25"/>
      <x:c r="OHC5867" s="25"/>
      <x:c r="OHD5867" s="25"/>
      <x:c r="OHE5867" s="25"/>
      <x:c r="OHF5867" s="25"/>
      <x:c r="OHG5867" s="25"/>
      <x:c r="OHH5867" s="25"/>
      <x:c r="OHI5867" s="25"/>
      <x:c r="OHJ5867" s="25"/>
      <x:c r="OHK5867" s="25"/>
      <x:c r="OHL5867" s="25"/>
      <x:c r="OHM5867" s="25"/>
      <x:c r="OHN5867" s="25"/>
      <x:c r="OHO5867" s="25"/>
      <x:c r="OHP5867" s="25"/>
      <x:c r="OHQ5867" s="25"/>
      <x:c r="OHR5867" s="25"/>
      <x:c r="OHS5867" s="25"/>
      <x:c r="OHT5867" s="25"/>
      <x:c r="OHU5867" s="25"/>
      <x:c r="OHV5867" s="25"/>
      <x:c r="OHW5867" s="25"/>
      <x:c r="OHX5867" s="25"/>
      <x:c r="OHY5867" s="25"/>
      <x:c r="OHZ5867" s="25"/>
      <x:c r="OIA5867" s="25"/>
      <x:c r="OIB5867" s="25"/>
      <x:c r="OIC5867" s="25"/>
      <x:c r="OID5867" s="25"/>
      <x:c r="OIE5867" s="25"/>
      <x:c r="OIF5867" s="25"/>
      <x:c r="OIG5867" s="25"/>
      <x:c r="OIH5867" s="25"/>
      <x:c r="OII5867" s="25"/>
      <x:c r="OIJ5867" s="25"/>
      <x:c r="OIK5867" s="25"/>
      <x:c r="OIL5867" s="25"/>
      <x:c r="OIM5867" s="25"/>
      <x:c r="OIN5867" s="25"/>
      <x:c r="OIO5867" s="25"/>
      <x:c r="OIP5867" s="25"/>
      <x:c r="OIQ5867" s="25"/>
      <x:c r="OIR5867" s="25"/>
      <x:c r="OIS5867" s="25"/>
      <x:c r="OIT5867" s="25"/>
      <x:c r="OIU5867" s="25"/>
      <x:c r="OIV5867" s="25"/>
      <x:c r="OIW5867" s="25"/>
      <x:c r="OIX5867" s="25"/>
      <x:c r="OIY5867" s="25"/>
      <x:c r="OIZ5867" s="25"/>
      <x:c r="OJA5867" s="25"/>
      <x:c r="OJB5867" s="25"/>
      <x:c r="OJC5867" s="25"/>
      <x:c r="OJD5867" s="25"/>
      <x:c r="OJE5867" s="25"/>
      <x:c r="OJF5867" s="25"/>
      <x:c r="OJG5867" s="25"/>
      <x:c r="OJH5867" s="25"/>
      <x:c r="OJI5867" s="25"/>
      <x:c r="OJJ5867" s="25"/>
      <x:c r="OJK5867" s="25"/>
      <x:c r="OJL5867" s="25"/>
      <x:c r="OJM5867" s="25"/>
      <x:c r="OJN5867" s="25"/>
      <x:c r="OJO5867" s="25"/>
      <x:c r="OJP5867" s="25"/>
      <x:c r="OJQ5867" s="25"/>
      <x:c r="OJR5867" s="25"/>
      <x:c r="OJS5867" s="25"/>
      <x:c r="OJT5867" s="25"/>
      <x:c r="OJU5867" s="25"/>
      <x:c r="OJV5867" s="25"/>
      <x:c r="OJW5867" s="25"/>
      <x:c r="OJX5867" s="25"/>
      <x:c r="OJY5867" s="25"/>
      <x:c r="OJZ5867" s="25"/>
      <x:c r="OKA5867" s="25"/>
      <x:c r="OKB5867" s="25"/>
      <x:c r="OKC5867" s="25"/>
      <x:c r="OKD5867" s="25"/>
      <x:c r="OKE5867" s="25"/>
      <x:c r="OKF5867" s="25"/>
      <x:c r="OKG5867" s="25"/>
      <x:c r="OKH5867" s="25"/>
      <x:c r="OKI5867" s="25"/>
      <x:c r="OKJ5867" s="25"/>
      <x:c r="OKK5867" s="25"/>
      <x:c r="OKL5867" s="25"/>
      <x:c r="OKM5867" s="25"/>
      <x:c r="OKN5867" s="25"/>
      <x:c r="OKO5867" s="25"/>
      <x:c r="OKP5867" s="25"/>
      <x:c r="OKQ5867" s="25"/>
      <x:c r="OKR5867" s="25"/>
      <x:c r="OKS5867" s="25"/>
      <x:c r="OKT5867" s="25"/>
      <x:c r="OKU5867" s="25"/>
      <x:c r="OKV5867" s="25"/>
      <x:c r="OKW5867" s="25"/>
      <x:c r="OKX5867" s="25"/>
      <x:c r="OKY5867" s="25"/>
      <x:c r="OKZ5867" s="25"/>
      <x:c r="OLA5867" s="25"/>
      <x:c r="OLB5867" s="25"/>
      <x:c r="OLC5867" s="25"/>
      <x:c r="OLD5867" s="25"/>
      <x:c r="OLE5867" s="25"/>
      <x:c r="OLF5867" s="25"/>
      <x:c r="OLG5867" s="25"/>
      <x:c r="OLH5867" s="25"/>
      <x:c r="OLI5867" s="25"/>
      <x:c r="OLJ5867" s="25"/>
      <x:c r="OLK5867" s="25"/>
      <x:c r="OLL5867" s="25"/>
      <x:c r="OLM5867" s="25"/>
      <x:c r="OLN5867" s="25"/>
      <x:c r="OLO5867" s="25"/>
      <x:c r="OLP5867" s="25"/>
      <x:c r="OLQ5867" s="25"/>
      <x:c r="OLR5867" s="25"/>
      <x:c r="OLS5867" s="25"/>
      <x:c r="OLT5867" s="25"/>
      <x:c r="OLU5867" s="25"/>
      <x:c r="OLV5867" s="25"/>
      <x:c r="OLW5867" s="25"/>
      <x:c r="OLX5867" s="25"/>
      <x:c r="OLY5867" s="25"/>
      <x:c r="OLZ5867" s="25"/>
      <x:c r="OMA5867" s="25"/>
      <x:c r="OMB5867" s="25"/>
      <x:c r="OMC5867" s="25"/>
      <x:c r="OMD5867" s="25"/>
      <x:c r="OME5867" s="25"/>
      <x:c r="OMF5867" s="25"/>
      <x:c r="OMG5867" s="25"/>
      <x:c r="OMH5867" s="25"/>
      <x:c r="OMI5867" s="25"/>
      <x:c r="OMJ5867" s="25"/>
      <x:c r="OMK5867" s="25"/>
      <x:c r="OML5867" s="25"/>
      <x:c r="OMM5867" s="25"/>
      <x:c r="OMN5867" s="25"/>
      <x:c r="OMO5867" s="25"/>
      <x:c r="OMP5867" s="25"/>
      <x:c r="OMQ5867" s="25"/>
      <x:c r="OMR5867" s="25"/>
      <x:c r="OMS5867" s="25"/>
      <x:c r="OMT5867" s="25"/>
      <x:c r="OMU5867" s="25"/>
      <x:c r="OMV5867" s="25"/>
      <x:c r="OMW5867" s="25"/>
      <x:c r="OMX5867" s="25"/>
      <x:c r="OMY5867" s="25"/>
      <x:c r="OMZ5867" s="25"/>
      <x:c r="ONA5867" s="25"/>
      <x:c r="ONB5867" s="25"/>
      <x:c r="ONC5867" s="25"/>
      <x:c r="OND5867" s="25"/>
      <x:c r="ONE5867" s="25"/>
      <x:c r="ONF5867" s="25"/>
      <x:c r="ONG5867" s="25"/>
      <x:c r="ONH5867" s="25"/>
      <x:c r="ONI5867" s="25"/>
      <x:c r="ONJ5867" s="25"/>
      <x:c r="ONK5867" s="25"/>
      <x:c r="ONL5867" s="25"/>
      <x:c r="ONM5867" s="25"/>
      <x:c r="ONN5867" s="25"/>
      <x:c r="ONO5867" s="25"/>
      <x:c r="ONP5867" s="25"/>
      <x:c r="ONQ5867" s="25"/>
      <x:c r="ONR5867" s="25"/>
      <x:c r="ONS5867" s="25"/>
      <x:c r="ONT5867" s="25"/>
      <x:c r="ONU5867" s="25"/>
      <x:c r="ONV5867" s="25"/>
      <x:c r="ONW5867" s="25"/>
      <x:c r="ONX5867" s="25"/>
      <x:c r="ONY5867" s="25"/>
      <x:c r="ONZ5867" s="25"/>
      <x:c r="OOA5867" s="25"/>
      <x:c r="OOB5867" s="25"/>
      <x:c r="OOC5867" s="25"/>
      <x:c r="OOD5867" s="25"/>
      <x:c r="OOE5867" s="25"/>
      <x:c r="OOF5867" s="25"/>
      <x:c r="OOG5867" s="25"/>
      <x:c r="OOH5867" s="25"/>
      <x:c r="OOI5867" s="25"/>
      <x:c r="OOJ5867" s="25"/>
      <x:c r="OOK5867" s="25"/>
      <x:c r="OOL5867" s="25"/>
      <x:c r="OOM5867" s="25"/>
      <x:c r="OON5867" s="25"/>
      <x:c r="OOO5867" s="25"/>
      <x:c r="OOP5867" s="25"/>
      <x:c r="OOQ5867" s="25"/>
      <x:c r="OOR5867" s="25"/>
      <x:c r="OOS5867" s="25"/>
      <x:c r="OOT5867" s="25"/>
      <x:c r="OOU5867" s="25"/>
      <x:c r="OOV5867" s="25"/>
      <x:c r="OOW5867" s="25"/>
      <x:c r="OOX5867" s="25"/>
      <x:c r="OOY5867" s="25"/>
      <x:c r="OOZ5867" s="25"/>
      <x:c r="OPA5867" s="25"/>
      <x:c r="OPB5867" s="25"/>
      <x:c r="OPC5867" s="25"/>
      <x:c r="OPD5867" s="25"/>
      <x:c r="OPE5867" s="25"/>
      <x:c r="OPF5867" s="25"/>
      <x:c r="OPG5867" s="25"/>
      <x:c r="OPH5867" s="25"/>
      <x:c r="OPI5867" s="25"/>
      <x:c r="OPJ5867" s="25"/>
      <x:c r="OPK5867" s="25"/>
      <x:c r="OPL5867" s="25"/>
      <x:c r="OPM5867" s="25"/>
      <x:c r="OPN5867" s="25"/>
      <x:c r="OPO5867" s="25"/>
      <x:c r="OPP5867" s="25"/>
      <x:c r="OPQ5867" s="25"/>
      <x:c r="OPR5867" s="25"/>
      <x:c r="OPS5867" s="25"/>
      <x:c r="OPT5867" s="25"/>
      <x:c r="OPU5867" s="25"/>
      <x:c r="OPV5867" s="25"/>
      <x:c r="OPW5867" s="25"/>
      <x:c r="OPX5867" s="25"/>
      <x:c r="OPY5867" s="25"/>
      <x:c r="OPZ5867" s="25"/>
      <x:c r="OQA5867" s="25"/>
      <x:c r="OQB5867" s="25"/>
      <x:c r="OQC5867" s="25"/>
      <x:c r="OQD5867" s="25"/>
      <x:c r="OQE5867" s="25"/>
      <x:c r="OQF5867" s="25"/>
      <x:c r="OQG5867" s="25"/>
      <x:c r="OQH5867" s="25"/>
      <x:c r="OQI5867" s="25"/>
      <x:c r="OQJ5867" s="25"/>
      <x:c r="OQK5867" s="25"/>
      <x:c r="OQL5867" s="25"/>
      <x:c r="OQM5867" s="25"/>
      <x:c r="OQN5867" s="25"/>
      <x:c r="OQO5867" s="25"/>
      <x:c r="OQP5867" s="25"/>
      <x:c r="OQQ5867" s="25"/>
      <x:c r="OQR5867" s="25"/>
      <x:c r="OQS5867" s="25"/>
      <x:c r="OQT5867" s="25"/>
      <x:c r="OQU5867" s="25"/>
      <x:c r="OQV5867" s="25"/>
      <x:c r="OQW5867" s="25"/>
      <x:c r="OQX5867" s="25"/>
      <x:c r="OQY5867" s="25"/>
      <x:c r="OQZ5867" s="25"/>
      <x:c r="ORA5867" s="25"/>
      <x:c r="ORB5867" s="25"/>
      <x:c r="ORC5867" s="25"/>
      <x:c r="ORD5867" s="25"/>
      <x:c r="ORE5867" s="25"/>
      <x:c r="ORF5867" s="25"/>
      <x:c r="ORG5867" s="25"/>
      <x:c r="ORH5867" s="25"/>
      <x:c r="ORI5867" s="25"/>
      <x:c r="ORJ5867" s="25"/>
      <x:c r="ORK5867" s="25"/>
      <x:c r="ORL5867" s="25"/>
      <x:c r="ORM5867" s="25"/>
      <x:c r="ORN5867" s="25"/>
      <x:c r="ORO5867" s="25"/>
      <x:c r="ORP5867" s="25"/>
      <x:c r="ORQ5867" s="25"/>
      <x:c r="ORR5867" s="25"/>
      <x:c r="ORS5867" s="25"/>
      <x:c r="ORT5867" s="25"/>
      <x:c r="ORU5867" s="25"/>
      <x:c r="ORV5867" s="25"/>
      <x:c r="ORW5867" s="25"/>
      <x:c r="ORX5867" s="25"/>
      <x:c r="ORY5867" s="25"/>
      <x:c r="ORZ5867" s="25"/>
      <x:c r="OSA5867" s="25"/>
      <x:c r="OSB5867" s="25"/>
      <x:c r="OSC5867" s="25"/>
      <x:c r="OSD5867" s="25"/>
      <x:c r="OSE5867" s="25"/>
      <x:c r="OSF5867" s="25"/>
      <x:c r="OSG5867" s="25"/>
      <x:c r="OSH5867" s="25"/>
      <x:c r="OSI5867" s="25"/>
      <x:c r="OSJ5867" s="25"/>
      <x:c r="OSK5867" s="25"/>
      <x:c r="OSL5867" s="25"/>
      <x:c r="OSM5867" s="25"/>
      <x:c r="OSN5867" s="25"/>
      <x:c r="OSO5867" s="25"/>
      <x:c r="OSP5867" s="25"/>
      <x:c r="OSQ5867" s="25"/>
      <x:c r="OSR5867" s="25"/>
      <x:c r="OSS5867" s="25"/>
      <x:c r="OST5867" s="25"/>
      <x:c r="OSU5867" s="25"/>
      <x:c r="OSV5867" s="25"/>
      <x:c r="OSW5867" s="25"/>
      <x:c r="OSX5867" s="25"/>
      <x:c r="OSY5867" s="25"/>
      <x:c r="OSZ5867" s="25"/>
      <x:c r="OTA5867" s="25"/>
      <x:c r="OTB5867" s="25"/>
      <x:c r="OTC5867" s="25"/>
      <x:c r="OTD5867" s="25"/>
      <x:c r="OTE5867" s="25"/>
      <x:c r="OTF5867" s="25"/>
      <x:c r="OTG5867" s="25"/>
      <x:c r="OTH5867" s="25"/>
      <x:c r="OTI5867" s="25"/>
      <x:c r="OTJ5867" s="25"/>
      <x:c r="OTK5867" s="25"/>
      <x:c r="OTL5867" s="25"/>
      <x:c r="OTM5867" s="25"/>
      <x:c r="OTN5867" s="25"/>
      <x:c r="OTO5867" s="25"/>
      <x:c r="OTP5867" s="25"/>
      <x:c r="OTQ5867" s="25"/>
      <x:c r="OTR5867" s="25"/>
      <x:c r="OTS5867" s="25"/>
      <x:c r="OTT5867" s="25"/>
      <x:c r="OTU5867" s="25"/>
      <x:c r="OTV5867" s="25"/>
      <x:c r="OTW5867" s="25"/>
      <x:c r="OTX5867" s="25"/>
      <x:c r="OTY5867" s="25"/>
      <x:c r="OTZ5867" s="25"/>
      <x:c r="OUA5867" s="25"/>
      <x:c r="OUB5867" s="25"/>
      <x:c r="OUC5867" s="25"/>
      <x:c r="OUD5867" s="25"/>
      <x:c r="OUE5867" s="25"/>
      <x:c r="OUF5867" s="25"/>
      <x:c r="OUG5867" s="25"/>
      <x:c r="OUH5867" s="25"/>
      <x:c r="OUI5867" s="25"/>
      <x:c r="OUJ5867" s="25"/>
      <x:c r="OUK5867" s="25"/>
      <x:c r="OUL5867" s="25"/>
      <x:c r="OUM5867" s="25"/>
      <x:c r="OUN5867" s="25"/>
      <x:c r="OUO5867" s="25"/>
      <x:c r="OUP5867" s="25"/>
      <x:c r="OUQ5867" s="25"/>
      <x:c r="OUR5867" s="25"/>
      <x:c r="OUS5867" s="25"/>
      <x:c r="OUT5867" s="25"/>
      <x:c r="OUU5867" s="25"/>
      <x:c r="OUV5867" s="25"/>
      <x:c r="OUW5867" s="25"/>
      <x:c r="OUX5867" s="25"/>
      <x:c r="OUY5867" s="25"/>
      <x:c r="OUZ5867" s="25"/>
      <x:c r="OVA5867" s="25"/>
      <x:c r="OVB5867" s="25"/>
      <x:c r="OVC5867" s="25"/>
      <x:c r="OVD5867" s="25"/>
      <x:c r="OVE5867" s="25"/>
      <x:c r="OVF5867" s="25"/>
      <x:c r="OVG5867" s="25"/>
      <x:c r="OVH5867" s="25"/>
      <x:c r="OVI5867" s="25"/>
      <x:c r="OVJ5867" s="25"/>
      <x:c r="OVK5867" s="25"/>
      <x:c r="OVL5867" s="25"/>
      <x:c r="OVM5867" s="25"/>
      <x:c r="OVN5867" s="25"/>
      <x:c r="OVO5867" s="25"/>
      <x:c r="OVP5867" s="25"/>
      <x:c r="OVQ5867" s="25"/>
      <x:c r="OVR5867" s="25"/>
      <x:c r="OVS5867" s="25"/>
      <x:c r="OVT5867" s="25"/>
      <x:c r="OVU5867" s="25"/>
      <x:c r="OVV5867" s="25"/>
      <x:c r="OVW5867" s="25"/>
      <x:c r="OVX5867" s="25"/>
      <x:c r="OVY5867" s="25"/>
      <x:c r="OVZ5867" s="25"/>
      <x:c r="OWA5867" s="25"/>
      <x:c r="OWB5867" s="25"/>
      <x:c r="OWC5867" s="25"/>
      <x:c r="OWD5867" s="25"/>
      <x:c r="OWE5867" s="25"/>
      <x:c r="OWF5867" s="25"/>
      <x:c r="OWG5867" s="25"/>
      <x:c r="OWH5867" s="25"/>
      <x:c r="OWI5867" s="25"/>
      <x:c r="OWJ5867" s="25"/>
      <x:c r="OWK5867" s="25"/>
      <x:c r="OWL5867" s="25"/>
      <x:c r="OWM5867" s="25"/>
      <x:c r="OWN5867" s="25"/>
      <x:c r="OWO5867" s="25"/>
      <x:c r="OWP5867" s="25"/>
      <x:c r="OWQ5867" s="25"/>
      <x:c r="OWR5867" s="25"/>
      <x:c r="OWS5867" s="25"/>
      <x:c r="OWT5867" s="25"/>
      <x:c r="OWU5867" s="25"/>
      <x:c r="OWV5867" s="25"/>
      <x:c r="OWW5867" s="25"/>
      <x:c r="OWX5867" s="25"/>
      <x:c r="OWY5867" s="25"/>
      <x:c r="OWZ5867" s="25"/>
      <x:c r="OXA5867" s="25"/>
      <x:c r="OXB5867" s="25"/>
      <x:c r="OXC5867" s="25"/>
      <x:c r="OXD5867" s="25"/>
      <x:c r="OXE5867" s="25"/>
      <x:c r="OXF5867" s="25"/>
      <x:c r="OXG5867" s="25"/>
      <x:c r="OXH5867" s="25"/>
      <x:c r="OXI5867" s="25"/>
      <x:c r="OXJ5867" s="25"/>
      <x:c r="OXK5867" s="25"/>
      <x:c r="OXL5867" s="25"/>
      <x:c r="OXM5867" s="25"/>
      <x:c r="OXN5867" s="25"/>
      <x:c r="OXO5867" s="25"/>
      <x:c r="OXP5867" s="25"/>
      <x:c r="OXQ5867" s="25"/>
      <x:c r="OXR5867" s="25"/>
      <x:c r="OXS5867" s="25"/>
      <x:c r="OXT5867" s="25"/>
      <x:c r="OXU5867" s="25"/>
      <x:c r="OXV5867" s="25"/>
      <x:c r="OXW5867" s="25"/>
      <x:c r="OXX5867" s="25"/>
      <x:c r="OXY5867" s="25"/>
      <x:c r="OXZ5867" s="25"/>
      <x:c r="OYA5867" s="25"/>
      <x:c r="OYB5867" s="25"/>
      <x:c r="OYC5867" s="25"/>
      <x:c r="OYD5867" s="25"/>
      <x:c r="OYE5867" s="25"/>
      <x:c r="OYF5867" s="25"/>
      <x:c r="OYG5867" s="25"/>
      <x:c r="OYH5867" s="25"/>
      <x:c r="OYI5867" s="25"/>
      <x:c r="OYJ5867" s="25"/>
      <x:c r="OYK5867" s="25"/>
      <x:c r="OYL5867" s="25"/>
      <x:c r="OYM5867" s="25"/>
      <x:c r="OYN5867" s="25"/>
      <x:c r="OYO5867" s="25"/>
      <x:c r="OYP5867" s="25"/>
      <x:c r="OYQ5867" s="25"/>
      <x:c r="OYR5867" s="25"/>
      <x:c r="OYS5867" s="25"/>
      <x:c r="OYT5867" s="25"/>
      <x:c r="OYU5867" s="25"/>
      <x:c r="OYV5867" s="25"/>
      <x:c r="OYW5867" s="25"/>
      <x:c r="OYX5867" s="25"/>
      <x:c r="OYY5867" s="25"/>
      <x:c r="OYZ5867" s="25"/>
      <x:c r="OZA5867" s="25"/>
      <x:c r="OZB5867" s="25"/>
      <x:c r="OZC5867" s="25"/>
      <x:c r="OZD5867" s="25"/>
      <x:c r="OZE5867" s="25"/>
      <x:c r="OZF5867" s="25"/>
      <x:c r="OZG5867" s="25"/>
      <x:c r="OZH5867" s="25"/>
      <x:c r="OZI5867" s="25"/>
      <x:c r="OZJ5867" s="25"/>
      <x:c r="OZK5867" s="25"/>
      <x:c r="OZL5867" s="25"/>
      <x:c r="OZM5867" s="25"/>
      <x:c r="OZN5867" s="25"/>
      <x:c r="OZO5867" s="25"/>
      <x:c r="OZP5867" s="25"/>
      <x:c r="OZQ5867" s="25"/>
      <x:c r="OZR5867" s="25"/>
      <x:c r="OZS5867" s="25"/>
      <x:c r="OZT5867" s="25"/>
      <x:c r="OZU5867" s="25"/>
      <x:c r="OZV5867" s="25"/>
      <x:c r="OZW5867" s="25"/>
      <x:c r="OZX5867" s="25"/>
      <x:c r="OZY5867" s="25"/>
      <x:c r="OZZ5867" s="25"/>
      <x:c r="PAA5867" s="25"/>
      <x:c r="PAB5867" s="25"/>
      <x:c r="PAC5867" s="25"/>
      <x:c r="PAD5867" s="25"/>
      <x:c r="PAE5867" s="25"/>
      <x:c r="PAF5867" s="25"/>
      <x:c r="PAG5867" s="25"/>
      <x:c r="PAH5867" s="25"/>
      <x:c r="PAI5867" s="25"/>
      <x:c r="PAJ5867" s="25"/>
      <x:c r="PAK5867" s="25"/>
      <x:c r="PAL5867" s="25"/>
      <x:c r="PAM5867" s="25"/>
      <x:c r="PAN5867" s="25"/>
      <x:c r="PAO5867" s="25"/>
      <x:c r="PAP5867" s="25"/>
      <x:c r="PAQ5867" s="25"/>
      <x:c r="PAR5867" s="25"/>
      <x:c r="PAS5867" s="25"/>
      <x:c r="PAT5867" s="25"/>
      <x:c r="PAU5867" s="25"/>
      <x:c r="PAV5867" s="25"/>
      <x:c r="PAW5867" s="25"/>
      <x:c r="PAX5867" s="25"/>
      <x:c r="PAY5867" s="25"/>
      <x:c r="PAZ5867" s="25"/>
      <x:c r="PBA5867" s="25"/>
      <x:c r="PBB5867" s="25"/>
      <x:c r="PBC5867" s="25"/>
      <x:c r="PBD5867" s="25"/>
      <x:c r="PBE5867" s="25"/>
      <x:c r="PBF5867" s="25"/>
      <x:c r="PBG5867" s="25"/>
      <x:c r="PBH5867" s="25"/>
      <x:c r="PBI5867" s="25"/>
      <x:c r="PBJ5867" s="25"/>
      <x:c r="PBK5867" s="25"/>
      <x:c r="PBL5867" s="25"/>
      <x:c r="PBM5867" s="25"/>
      <x:c r="PBN5867" s="25"/>
      <x:c r="PBO5867" s="25"/>
      <x:c r="PBP5867" s="25"/>
      <x:c r="PBQ5867" s="25"/>
      <x:c r="PBR5867" s="25"/>
      <x:c r="PBS5867" s="25"/>
      <x:c r="PBT5867" s="25"/>
      <x:c r="PBU5867" s="25"/>
      <x:c r="PBV5867" s="25"/>
      <x:c r="PBW5867" s="25"/>
      <x:c r="PBX5867" s="25"/>
      <x:c r="PBY5867" s="25"/>
      <x:c r="PBZ5867" s="25"/>
      <x:c r="PCA5867" s="25"/>
      <x:c r="PCB5867" s="25"/>
      <x:c r="PCC5867" s="25"/>
      <x:c r="PCD5867" s="25"/>
      <x:c r="PCE5867" s="25"/>
      <x:c r="PCF5867" s="25"/>
      <x:c r="PCG5867" s="25"/>
      <x:c r="PCH5867" s="25"/>
      <x:c r="PCI5867" s="25"/>
      <x:c r="PCJ5867" s="25"/>
      <x:c r="PCK5867" s="25"/>
      <x:c r="PCL5867" s="25"/>
      <x:c r="PCM5867" s="25"/>
      <x:c r="PCN5867" s="25"/>
      <x:c r="PCO5867" s="25"/>
      <x:c r="PCP5867" s="25"/>
      <x:c r="PCQ5867" s="25"/>
      <x:c r="PCR5867" s="25"/>
      <x:c r="PCS5867" s="25"/>
      <x:c r="PCT5867" s="25"/>
      <x:c r="PCU5867" s="25"/>
      <x:c r="PCV5867" s="25"/>
      <x:c r="PCW5867" s="25"/>
      <x:c r="PCX5867" s="25"/>
      <x:c r="PCY5867" s="25"/>
      <x:c r="PCZ5867" s="25"/>
      <x:c r="PDA5867" s="25"/>
      <x:c r="PDB5867" s="25"/>
      <x:c r="PDC5867" s="25"/>
      <x:c r="PDD5867" s="25"/>
      <x:c r="PDE5867" s="25"/>
      <x:c r="PDF5867" s="25"/>
      <x:c r="PDG5867" s="25"/>
      <x:c r="PDH5867" s="25"/>
      <x:c r="PDI5867" s="25"/>
      <x:c r="PDJ5867" s="25"/>
      <x:c r="PDK5867" s="25"/>
      <x:c r="PDL5867" s="25"/>
      <x:c r="PDM5867" s="25"/>
      <x:c r="PDN5867" s="25"/>
      <x:c r="PDO5867" s="25"/>
      <x:c r="PDP5867" s="25"/>
      <x:c r="PDQ5867" s="25"/>
      <x:c r="PDR5867" s="25"/>
      <x:c r="PDS5867" s="25"/>
      <x:c r="PDT5867" s="25"/>
      <x:c r="PDU5867" s="25"/>
      <x:c r="PDV5867" s="25"/>
      <x:c r="PDW5867" s="25"/>
      <x:c r="PDX5867" s="25"/>
      <x:c r="PDY5867" s="25"/>
      <x:c r="PDZ5867" s="25"/>
      <x:c r="PEA5867" s="25"/>
      <x:c r="PEB5867" s="25"/>
      <x:c r="PEC5867" s="25"/>
      <x:c r="PED5867" s="25"/>
      <x:c r="PEE5867" s="25"/>
      <x:c r="PEF5867" s="25"/>
      <x:c r="PEG5867" s="25"/>
      <x:c r="PEH5867" s="25"/>
      <x:c r="PEI5867" s="25"/>
      <x:c r="PEJ5867" s="25"/>
      <x:c r="PEK5867" s="25"/>
      <x:c r="PEL5867" s="25"/>
      <x:c r="PEM5867" s="25"/>
      <x:c r="PEN5867" s="25"/>
      <x:c r="PEO5867" s="25"/>
      <x:c r="PEP5867" s="25"/>
      <x:c r="PEQ5867" s="25"/>
      <x:c r="PER5867" s="25"/>
      <x:c r="PES5867" s="25"/>
      <x:c r="PET5867" s="25"/>
      <x:c r="PEU5867" s="25"/>
      <x:c r="PEV5867" s="25"/>
      <x:c r="PEW5867" s="25"/>
      <x:c r="PEX5867" s="25"/>
      <x:c r="PEY5867" s="25"/>
      <x:c r="PEZ5867" s="25"/>
      <x:c r="PFA5867" s="25"/>
      <x:c r="PFB5867" s="25"/>
      <x:c r="PFC5867" s="25"/>
      <x:c r="PFD5867" s="25"/>
      <x:c r="PFE5867" s="25"/>
      <x:c r="PFF5867" s="25"/>
      <x:c r="PFG5867" s="25"/>
      <x:c r="PFH5867" s="25"/>
      <x:c r="PFI5867" s="25"/>
      <x:c r="PFJ5867" s="25"/>
      <x:c r="PFK5867" s="25"/>
      <x:c r="PFL5867" s="25"/>
      <x:c r="PFM5867" s="25"/>
      <x:c r="PFN5867" s="25"/>
      <x:c r="PFO5867" s="25"/>
      <x:c r="PFP5867" s="25"/>
      <x:c r="PFQ5867" s="25"/>
      <x:c r="PFR5867" s="25"/>
      <x:c r="PFS5867" s="25"/>
      <x:c r="PFT5867" s="25"/>
      <x:c r="PFU5867" s="25"/>
      <x:c r="PFV5867" s="25"/>
      <x:c r="PFW5867" s="25"/>
      <x:c r="PFX5867" s="25"/>
      <x:c r="PFY5867" s="25"/>
      <x:c r="PFZ5867" s="25"/>
      <x:c r="PGA5867" s="25"/>
      <x:c r="PGB5867" s="25"/>
      <x:c r="PGC5867" s="25"/>
      <x:c r="PGD5867" s="25"/>
      <x:c r="PGE5867" s="25"/>
      <x:c r="PGF5867" s="25"/>
      <x:c r="PGG5867" s="25"/>
      <x:c r="PGH5867" s="25"/>
      <x:c r="PGI5867" s="25"/>
      <x:c r="PGJ5867" s="25"/>
      <x:c r="PGK5867" s="25"/>
      <x:c r="PGL5867" s="25"/>
      <x:c r="PGM5867" s="25"/>
      <x:c r="PGN5867" s="25"/>
      <x:c r="PGO5867" s="25"/>
      <x:c r="PGP5867" s="25"/>
      <x:c r="PGQ5867" s="25"/>
      <x:c r="PGR5867" s="25"/>
      <x:c r="PGS5867" s="25"/>
      <x:c r="PGT5867" s="25"/>
      <x:c r="PGU5867" s="25"/>
      <x:c r="PGV5867" s="25"/>
      <x:c r="PGW5867" s="25"/>
      <x:c r="PGX5867" s="25"/>
      <x:c r="PGY5867" s="25"/>
      <x:c r="PGZ5867" s="25"/>
      <x:c r="PHA5867" s="25"/>
      <x:c r="PHB5867" s="25"/>
      <x:c r="PHC5867" s="25"/>
      <x:c r="PHD5867" s="25"/>
      <x:c r="PHE5867" s="25"/>
      <x:c r="PHF5867" s="25"/>
      <x:c r="PHG5867" s="25"/>
      <x:c r="PHH5867" s="25"/>
      <x:c r="PHI5867" s="25"/>
      <x:c r="PHJ5867" s="25"/>
      <x:c r="PHK5867" s="25"/>
      <x:c r="PHL5867" s="25"/>
      <x:c r="PHM5867" s="25"/>
      <x:c r="PHN5867" s="25"/>
      <x:c r="PHO5867" s="25"/>
      <x:c r="PHP5867" s="25"/>
      <x:c r="PHQ5867" s="25"/>
      <x:c r="PHR5867" s="25"/>
      <x:c r="PHS5867" s="25"/>
      <x:c r="PHT5867" s="25"/>
      <x:c r="PHU5867" s="25"/>
      <x:c r="PHV5867" s="25"/>
      <x:c r="PHW5867" s="25"/>
      <x:c r="PHX5867" s="25"/>
      <x:c r="PHY5867" s="25"/>
      <x:c r="PHZ5867" s="25"/>
      <x:c r="PIA5867" s="25"/>
      <x:c r="PIB5867" s="25"/>
      <x:c r="PIC5867" s="25"/>
      <x:c r="PID5867" s="25"/>
      <x:c r="PIE5867" s="25"/>
      <x:c r="PIF5867" s="25"/>
      <x:c r="PIG5867" s="25"/>
      <x:c r="PIH5867" s="25"/>
      <x:c r="PII5867" s="25"/>
      <x:c r="PIJ5867" s="25"/>
      <x:c r="PIK5867" s="25"/>
      <x:c r="PIL5867" s="25"/>
      <x:c r="PIM5867" s="25"/>
      <x:c r="PIN5867" s="25"/>
      <x:c r="PIO5867" s="25"/>
      <x:c r="PIP5867" s="25"/>
      <x:c r="PIQ5867" s="25"/>
      <x:c r="PIR5867" s="25"/>
      <x:c r="PIS5867" s="25"/>
      <x:c r="PIT5867" s="25"/>
      <x:c r="PIU5867" s="25"/>
      <x:c r="PIV5867" s="25"/>
      <x:c r="PIW5867" s="25"/>
      <x:c r="PIX5867" s="25"/>
      <x:c r="PIY5867" s="25"/>
      <x:c r="PIZ5867" s="25"/>
      <x:c r="PJA5867" s="25"/>
      <x:c r="PJB5867" s="25"/>
      <x:c r="PJC5867" s="25"/>
      <x:c r="PJD5867" s="25"/>
      <x:c r="PJE5867" s="25"/>
      <x:c r="PJF5867" s="25"/>
      <x:c r="PJG5867" s="25"/>
      <x:c r="PJH5867" s="25"/>
      <x:c r="PJI5867" s="25"/>
      <x:c r="PJJ5867" s="25"/>
      <x:c r="PJK5867" s="25"/>
      <x:c r="PJL5867" s="25"/>
      <x:c r="PJM5867" s="25"/>
      <x:c r="PJN5867" s="25"/>
      <x:c r="PJO5867" s="25"/>
      <x:c r="PJP5867" s="25"/>
      <x:c r="PJQ5867" s="25"/>
      <x:c r="PJR5867" s="25"/>
      <x:c r="PJS5867" s="25"/>
      <x:c r="PJT5867" s="25"/>
      <x:c r="PJU5867" s="25"/>
      <x:c r="PJV5867" s="25"/>
      <x:c r="PJW5867" s="25"/>
      <x:c r="PJX5867" s="25"/>
      <x:c r="PJY5867" s="25"/>
      <x:c r="PJZ5867" s="25"/>
      <x:c r="PKA5867" s="25"/>
      <x:c r="PKB5867" s="25"/>
      <x:c r="PKC5867" s="25"/>
      <x:c r="PKD5867" s="25"/>
      <x:c r="PKE5867" s="25"/>
      <x:c r="PKF5867" s="25"/>
      <x:c r="PKG5867" s="25"/>
      <x:c r="PKH5867" s="25"/>
      <x:c r="PKI5867" s="25"/>
      <x:c r="PKJ5867" s="25"/>
      <x:c r="PKK5867" s="25"/>
      <x:c r="PKL5867" s="25"/>
      <x:c r="PKM5867" s="25"/>
      <x:c r="PKN5867" s="25"/>
      <x:c r="PKO5867" s="25"/>
      <x:c r="PKP5867" s="25"/>
      <x:c r="PKQ5867" s="25"/>
      <x:c r="PKR5867" s="25"/>
      <x:c r="PKS5867" s="25"/>
      <x:c r="PKT5867" s="25"/>
      <x:c r="PKU5867" s="25"/>
      <x:c r="PKV5867" s="25"/>
      <x:c r="PKW5867" s="25"/>
      <x:c r="PKX5867" s="25"/>
      <x:c r="PKY5867" s="25"/>
      <x:c r="PKZ5867" s="25"/>
      <x:c r="PLA5867" s="25"/>
      <x:c r="PLB5867" s="25"/>
      <x:c r="PLC5867" s="25"/>
      <x:c r="PLD5867" s="25"/>
      <x:c r="PLE5867" s="25"/>
      <x:c r="PLF5867" s="25"/>
      <x:c r="PLG5867" s="25"/>
      <x:c r="PLH5867" s="25"/>
      <x:c r="PLI5867" s="25"/>
      <x:c r="PLJ5867" s="25"/>
      <x:c r="PLK5867" s="25"/>
      <x:c r="PLL5867" s="25"/>
      <x:c r="PLM5867" s="25"/>
      <x:c r="PLN5867" s="25"/>
      <x:c r="PLO5867" s="25"/>
      <x:c r="PLP5867" s="25"/>
      <x:c r="PLQ5867" s="25"/>
      <x:c r="PLR5867" s="25"/>
      <x:c r="PLS5867" s="25"/>
      <x:c r="PLT5867" s="25"/>
      <x:c r="PLU5867" s="25"/>
      <x:c r="PLV5867" s="25"/>
      <x:c r="PLW5867" s="25"/>
      <x:c r="PLX5867" s="25"/>
      <x:c r="PLY5867" s="25"/>
      <x:c r="PLZ5867" s="25"/>
      <x:c r="PMA5867" s="25"/>
      <x:c r="PMB5867" s="25"/>
      <x:c r="PMC5867" s="25"/>
      <x:c r="PMD5867" s="25"/>
      <x:c r="PME5867" s="25"/>
      <x:c r="PMF5867" s="25"/>
      <x:c r="PMG5867" s="25"/>
      <x:c r="PMH5867" s="25"/>
      <x:c r="PMI5867" s="25"/>
      <x:c r="PMJ5867" s="25"/>
      <x:c r="PMK5867" s="25"/>
      <x:c r="PML5867" s="25"/>
      <x:c r="PMM5867" s="25"/>
      <x:c r="PMN5867" s="25"/>
      <x:c r="PMO5867" s="25"/>
      <x:c r="PMP5867" s="25"/>
      <x:c r="PMQ5867" s="25"/>
      <x:c r="PMR5867" s="25"/>
      <x:c r="PMS5867" s="25"/>
      <x:c r="PMT5867" s="25"/>
      <x:c r="PMU5867" s="25"/>
      <x:c r="PMV5867" s="25"/>
      <x:c r="PMW5867" s="25"/>
      <x:c r="PMX5867" s="25"/>
      <x:c r="PMY5867" s="25"/>
      <x:c r="PMZ5867" s="25"/>
      <x:c r="PNA5867" s="25"/>
      <x:c r="PNB5867" s="25"/>
      <x:c r="PNC5867" s="25"/>
      <x:c r="PND5867" s="25"/>
      <x:c r="PNE5867" s="25"/>
      <x:c r="PNF5867" s="25"/>
      <x:c r="PNG5867" s="25"/>
      <x:c r="PNH5867" s="25"/>
      <x:c r="PNI5867" s="25"/>
      <x:c r="PNJ5867" s="25"/>
      <x:c r="PNK5867" s="25"/>
      <x:c r="PNL5867" s="25"/>
      <x:c r="PNM5867" s="25"/>
      <x:c r="PNN5867" s="25"/>
      <x:c r="PNO5867" s="25"/>
      <x:c r="PNP5867" s="25"/>
      <x:c r="PNQ5867" s="25"/>
      <x:c r="PNR5867" s="25"/>
      <x:c r="PNS5867" s="25"/>
      <x:c r="PNT5867" s="25"/>
      <x:c r="PNU5867" s="25"/>
      <x:c r="PNV5867" s="25"/>
      <x:c r="PNW5867" s="25"/>
      <x:c r="PNX5867" s="25"/>
      <x:c r="PNY5867" s="25"/>
      <x:c r="PNZ5867" s="25"/>
      <x:c r="POA5867" s="25"/>
      <x:c r="POB5867" s="25"/>
      <x:c r="POC5867" s="25"/>
      <x:c r="POD5867" s="25"/>
      <x:c r="POE5867" s="25"/>
      <x:c r="POF5867" s="25"/>
      <x:c r="POG5867" s="25"/>
      <x:c r="POH5867" s="25"/>
      <x:c r="POI5867" s="25"/>
      <x:c r="POJ5867" s="25"/>
      <x:c r="POK5867" s="25"/>
      <x:c r="POL5867" s="25"/>
      <x:c r="POM5867" s="25"/>
      <x:c r="PON5867" s="25"/>
      <x:c r="POO5867" s="25"/>
      <x:c r="POP5867" s="25"/>
      <x:c r="POQ5867" s="25"/>
      <x:c r="POR5867" s="25"/>
      <x:c r="POS5867" s="25"/>
      <x:c r="POT5867" s="25"/>
      <x:c r="POU5867" s="25"/>
      <x:c r="POV5867" s="25"/>
      <x:c r="POW5867" s="25"/>
      <x:c r="POX5867" s="25"/>
      <x:c r="POY5867" s="25"/>
      <x:c r="POZ5867" s="25"/>
      <x:c r="PPA5867" s="25"/>
      <x:c r="PPB5867" s="25"/>
      <x:c r="PPC5867" s="25"/>
      <x:c r="PPD5867" s="25"/>
      <x:c r="PPE5867" s="25"/>
      <x:c r="PPF5867" s="25"/>
      <x:c r="PPG5867" s="25"/>
      <x:c r="PPH5867" s="25"/>
      <x:c r="PPI5867" s="25"/>
      <x:c r="PPJ5867" s="25"/>
      <x:c r="PPK5867" s="25"/>
      <x:c r="PPL5867" s="25"/>
      <x:c r="PPM5867" s="25"/>
      <x:c r="PPN5867" s="25"/>
      <x:c r="PPO5867" s="25"/>
      <x:c r="PPP5867" s="25"/>
      <x:c r="PPQ5867" s="25"/>
      <x:c r="PPR5867" s="25"/>
      <x:c r="PPS5867" s="25"/>
      <x:c r="PPT5867" s="25"/>
      <x:c r="PPU5867" s="25"/>
      <x:c r="PPV5867" s="25"/>
      <x:c r="PPW5867" s="25"/>
      <x:c r="PPX5867" s="25"/>
      <x:c r="PPY5867" s="25"/>
      <x:c r="PPZ5867" s="25"/>
      <x:c r="PQA5867" s="25"/>
      <x:c r="PQB5867" s="25"/>
      <x:c r="PQC5867" s="25"/>
      <x:c r="PQD5867" s="25"/>
      <x:c r="PQE5867" s="25"/>
      <x:c r="PQF5867" s="25"/>
      <x:c r="PQG5867" s="25"/>
      <x:c r="PQH5867" s="25"/>
      <x:c r="PQI5867" s="25"/>
      <x:c r="PQJ5867" s="25"/>
      <x:c r="PQK5867" s="25"/>
      <x:c r="PQL5867" s="25"/>
      <x:c r="PQM5867" s="25"/>
      <x:c r="PQN5867" s="25"/>
      <x:c r="PQO5867" s="25"/>
      <x:c r="PQP5867" s="25"/>
      <x:c r="PQQ5867" s="25"/>
      <x:c r="PQR5867" s="25"/>
      <x:c r="PQS5867" s="25"/>
      <x:c r="PQT5867" s="25"/>
      <x:c r="PQU5867" s="25"/>
      <x:c r="PQV5867" s="25"/>
      <x:c r="PQW5867" s="25"/>
      <x:c r="PQX5867" s="25"/>
      <x:c r="PQY5867" s="25"/>
      <x:c r="PQZ5867" s="25"/>
      <x:c r="PRA5867" s="25"/>
      <x:c r="PRB5867" s="25"/>
      <x:c r="PRC5867" s="25"/>
      <x:c r="PRD5867" s="25"/>
      <x:c r="PRE5867" s="25"/>
      <x:c r="PRF5867" s="25"/>
      <x:c r="PRG5867" s="25"/>
      <x:c r="PRH5867" s="25"/>
      <x:c r="PRI5867" s="25"/>
      <x:c r="PRJ5867" s="25"/>
      <x:c r="PRK5867" s="25"/>
      <x:c r="PRL5867" s="25"/>
      <x:c r="PRM5867" s="25"/>
      <x:c r="PRN5867" s="25"/>
      <x:c r="PRO5867" s="25"/>
      <x:c r="PRP5867" s="25"/>
      <x:c r="PRQ5867" s="25"/>
      <x:c r="PRR5867" s="25"/>
      <x:c r="PRS5867" s="25"/>
      <x:c r="PRT5867" s="25"/>
      <x:c r="PRU5867" s="25"/>
      <x:c r="PRV5867" s="25"/>
      <x:c r="PRW5867" s="25"/>
      <x:c r="PRX5867" s="25"/>
      <x:c r="PRY5867" s="25"/>
      <x:c r="PRZ5867" s="25"/>
      <x:c r="PSA5867" s="25"/>
      <x:c r="PSB5867" s="25"/>
      <x:c r="PSC5867" s="25"/>
      <x:c r="PSD5867" s="25"/>
      <x:c r="PSE5867" s="25"/>
      <x:c r="PSF5867" s="25"/>
      <x:c r="PSG5867" s="25"/>
      <x:c r="PSH5867" s="25"/>
      <x:c r="PSI5867" s="25"/>
      <x:c r="PSJ5867" s="25"/>
      <x:c r="PSK5867" s="25"/>
      <x:c r="PSL5867" s="25"/>
      <x:c r="PSM5867" s="25"/>
      <x:c r="PSN5867" s="25"/>
      <x:c r="PSO5867" s="25"/>
      <x:c r="PSP5867" s="25"/>
      <x:c r="PSQ5867" s="25"/>
      <x:c r="PSR5867" s="25"/>
      <x:c r="PSS5867" s="25"/>
      <x:c r="PST5867" s="25"/>
      <x:c r="PSU5867" s="25"/>
      <x:c r="PSV5867" s="25"/>
      <x:c r="PSW5867" s="25"/>
      <x:c r="PSX5867" s="25"/>
      <x:c r="PSY5867" s="25"/>
      <x:c r="PSZ5867" s="25"/>
      <x:c r="PTA5867" s="25"/>
      <x:c r="PTB5867" s="25"/>
      <x:c r="PTC5867" s="25"/>
      <x:c r="PTD5867" s="25"/>
      <x:c r="PTE5867" s="25"/>
      <x:c r="PTF5867" s="25"/>
      <x:c r="PTG5867" s="25"/>
      <x:c r="PTH5867" s="25"/>
      <x:c r="PTI5867" s="25"/>
      <x:c r="PTJ5867" s="25"/>
      <x:c r="PTK5867" s="25"/>
      <x:c r="PTL5867" s="25"/>
      <x:c r="PTM5867" s="25"/>
      <x:c r="PTN5867" s="25"/>
      <x:c r="PTO5867" s="25"/>
      <x:c r="PTP5867" s="25"/>
      <x:c r="PTQ5867" s="25"/>
      <x:c r="PTR5867" s="25"/>
      <x:c r="PTS5867" s="25"/>
      <x:c r="PTT5867" s="25"/>
      <x:c r="PTU5867" s="25"/>
      <x:c r="PTV5867" s="25"/>
      <x:c r="PTW5867" s="25"/>
      <x:c r="PTX5867" s="25"/>
      <x:c r="PTY5867" s="25"/>
      <x:c r="PTZ5867" s="25"/>
      <x:c r="PUA5867" s="25"/>
      <x:c r="PUB5867" s="25"/>
      <x:c r="PUC5867" s="25"/>
      <x:c r="PUD5867" s="25"/>
      <x:c r="PUE5867" s="25"/>
      <x:c r="PUF5867" s="25"/>
      <x:c r="PUG5867" s="25"/>
      <x:c r="PUH5867" s="25"/>
      <x:c r="PUI5867" s="25"/>
      <x:c r="PUJ5867" s="25"/>
      <x:c r="PUK5867" s="25"/>
      <x:c r="PUL5867" s="25"/>
      <x:c r="PUM5867" s="25"/>
      <x:c r="PUN5867" s="25"/>
      <x:c r="PUO5867" s="25"/>
      <x:c r="PUP5867" s="25"/>
      <x:c r="PUQ5867" s="25"/>
      <x:c r="PUR5867" s="25"/>
      <x:c r="PUS5867" s="25"/>
      <x:c r="PUT5867" s="25"/>
      <x:c r="PUU5867" s="25"/>
      <x:c r="PUV5867" s="25"/>
      <x:c r="PUW5867" s="25"/>
      <x:c r="PUX5867" s="25"/>
      <x:c r="PUY5867" s="25"/>
      <x:c r="PUZ5867" s="25"/>
      <x:c r="PVA5867" s="25"/>
      <x:c r="PVB5867" s="25"/>
      <x:c r="PVC5867" s="25"/>
      <x:c r="PVD5867" s="25"/>
      <x:c r="PVE5867" s="25"/>
      <x:c r="PVF5867" s="25"/>
      <x:c r="PVG5867" s="25"/>
      <x:c r="PVH5867" s="25"/>
      <x:c r="PVI5867" s="25"/>
      <x:c r="PVJ5867" s="25"/>
      <x:c r="PVK5867" s="25"/>
      <x:c r="PVL5867" s="25"/>
      <x:c r="PVM5867" s="25"/>
      <x:c r="PVN5867" s="25"/>
      <x:c r="PVO5867" s="25"/>
      <x:c r="PVP5867" s="25"/>
      <x:c r="PVQ5867" s="25"/>
      <x:c r="PVR5867" s="25"/>
      <x:c r="PVS5867" s="25"/>
      <x:c r="PVT5867" s="25"/>
      <x:c r="PVU5867" s="25"/>
      <x:c r="PVV5867" s="25"/>
      <x:c r="PVW5867" s="25"/>
      <x:c r="PVX5867" s="25"/>
      <x:c r="PVY5867" s="25"/>
      <x:c r="PVZ5867" s="25"/>
      <x:c r="PWA5867" s="25"/>
      <x:c r="PWB5867" s="25"/>
      <x:c r="PWC5867" s="25"/>
      <x:c r="PWD5867" s="25"/>
      <x:c r="PWE5867" s="25"/>
      <x:c r="PWF5867" s="25"/>
      <x:c r="PWG5867" s="25"/>
      <x:c r="PWH5867" s="25"/>
      <x:c r="PWI5867" s="25"/>
      <x:c r="PWJ5867" s="25"/>
      <x:c r="PWK5867" s="25"/>
      <x:c r="PWL5867" s="25"/>
      <x:c r="PWM5867" s="25"/>
      <x:c r="PWN5867" s="25"/>
      <x:c r="PWO5867" s="25"/>
      <x:c r="PWP5867" s="25"/>
      <x:c r="PWQ5867" s="25"/>
      <x:c r="PWR5867" s="25"/>
      <x:c r="PWS5867" s="25"/>
      <x:c r="PWT5867" s="25"/>
      <x:c r="PWU5867" s="25"/>
      <x:c r="PWV5867" s="25"/>
      <x:c r="PWW5867" s="25"/>
      <x:c r="PWX5867" s="25"/>
      <x:c r="PWY5867" s="25"/>
      <x:c r="PWZ5867" s="25"/>
      <x:c r="PXA5867" s="25"/>
      <x:c r="PXB5867" s="25"/>
      <x:c r="PXC5867" s="25"/>
      <x:c r="PXD5867" s="25"/>
      <x:c r="PXE5867" s="25"/>
      <x:c r="PXF5867" s="25"/>
      <x:c r="PXG5867" s="25"/>
      <x:c r="PXH5867" s="25"/>
      <x:c r="PXI5867" s="25"/>
      <x:c r="PXJ5867" s="25"/>
      <x:c r="PXK5867" s="25"/>
      <x:c r="PXL5867" s="25"/>
      <x:c r="PXM5867" s="25"/>
      <x:c r="PXN5867" s="25"/>
      <x:c r="PXO5867" s="25"/>
      <x:c r="PXP5867" s="25"/>
      <x:c r="PXQ5867" s="25"/>
      <x:c r="PXR5867" s="25"/>
      <x:c r="PXS5867" s="25"/>
      <x:c r="PXT5867" s="25"/>
      <x:c r="PXU5867" s="25"/>
      <x:c r="PXV5867" s="25"/>
      <x:c r="PXW5867" s="25"/>
      <x:c r="PXX5867" s="25"/>
      <x:c r="PXY5867" s="25"/>
      <x:c r="PXZ5867" s="25"/>
      <x:c r="PYA5867" s="25"/>
      <x:c r="PYB5867" s="25"/>
      <x:c r="PYC5867" s="25"/>
      <x:c r="PYD5867" s="25"/>
      <x:c r="PYE5867" s="25"/>
      <x:c r="PYF5867" s="25"/>
      <x:c r="PYG5867" s="25"/>
      <x:c r="PYH5867" s="25"/>
      <x:c r="PYI5867" s="25"/>
      <x:c r="PYJ5867" s="25"/>
      <x:c r="PYK5867" s="25"/>
      <x:c r="PYL5867" s="25"/>
      <x:c r="PYM5867" s="25"/>
      <x:c r="PYN5867" s="25"/>
      <x:c r="PYO5867" s="25"/>
      <x:c r="PYP5867" s="25"/>
      <x:c r="PYQ5867" s="25"/>
      <x:c r="PYR5867" s="25"/>
      <x:c r="PYS5867" s="25"/>
      <x:c r="PYT5867" s="25"/>
      <x:c r="PYU5867" s="25"/>
      <x:c r="PYV5867" s="25"/>
      <x:c r="PYW5867" s="25"/>
      <x:c r="PYX5867" s="25"/>
      <x:c r="PYY5867" s="25"/>
      <x:c r="PYZ5867" s="25"/>
      <x:c r="PZA5867" s="25"/>
      <x:c r="PZB5867" s="25"/>
      <x:c r="PZC5867" s="25"/>
      <x:c r="PZD5867" s="25"/>
      <x:c r="PZE5867" s="25"/>
      <x:c r="PZF5867" s="25"/>
      <x:c r="PZG5867" s="25"/>
      <x:c r="PZH5867" s="25"/>
      <x:c r="PZI5867" s="25"/>
      <x:c r="PZJ5867" s="25"/>
      <x:c r="PZK5867" s="25"/>
      <x:c r="PZL5867" s="25"/>
      <x:c r="PZM5867" s="25"/>
      <x:c r="PZN5867" s="25"/>
      <x:c r="PZO5867" s="25"/>
      <x:c r="PZP5867" s="25"/>
      <x:c r="PZQ5867" s="25"/>
      <x:c r="PZR5867" s="25"/>
      <x:c r="PZS5867" s="25"/>
      <x:c r="PZT5867" s="25"/>
      <x:c r="PZU5867" s="25"/>
      <x:c r="PZV5867" s="25"/>
      <x:c r="PZW5867" s="25"/>
      <x:c r="PZX5867" s="25"/>
      <x:c r="PZY5867" s="25"/>
      <x:c r="PZZ5867" s="25"/>
      <x:c r="QAA5867" s="25"/>
      <x:c r="QAB5867" s="25"/>
      <x:c r="QAC5867" s="25"/>
      <x:c r="QAD5867" s="25"/>
      <x:c r="QAE5867" s="25"/>
      <x:c r="QAF5867" s="25"/>
      <x:c r="QAG5867" s="25"/>
      <x:c r="QAH5867" s="25"/>
      <x:c r="QAI5867" s="25"/>
      <x:c r="QAJ5867" s="25"/>
      <x:c r="QAK5867" s="25"/>
      <x:c r="QAL5867" s="25"/>
      <x:c r="QAM5867" s="25"/>
      <x:c r="QAN5867" s="25"/>
      <x:c r="QAO5867" s="25"/>
      <x:c r="QAP5867" s="25"/>
      <x:c r="QAQ5867" s="25"/>
      <x:c r="QAR5867" s="25"/>
      <x:c r="QAS5867" s="25"/>
      <x:c r="QAT5867" s="25"/>
      <x:c r="QAU5867" s="25"/>
      <x:c r="QAV5867" s="25"/>
      <x:c r="QAW5867" s="25"/>
      <x:c r="QAX5867" s="25"/>
      <x:c r="QAY5867" s="25"/>
      <x:c r="QAZ5867" s="25"/>
      <x:c r="QBA5867" s="25"/>
      <x:c r="QBB5867" s="25"/>
      <x:c r="QBC5867" s="25"/>
      <x:c r="QBD5867" s="25"/>
      <x:c r="QBE5867" s="25"/>
      <x:c r="QBF5867" s="25"/>
      <x:c r="QBG5867" s="25"/>
      <x:c r="QBH5867" s="25"/>
      <x:c r="QBI5867" s="25"/>
      <x:c r="QBJ5867" s="25"/>
      <x:c r="QBK5867" s="25"/>
      <x:c r="QBL5867" s="25"/>
      <x:c r="QBM5867" s="25"/>
      <x:c r="QBN5867" s="25"/>
      <x:c r="QBO5867" s="25"/>
      <x:c r="QBP5867" s="25"/>
      <x:c r="QBQ5867" s="25"/>
      <x:c r="QBR5867" s="25"/>
      <x:c r="QBS5867" s="25"/>
      <x:c r="QBT5867" s="25"/>
      <x:c r="QBU5867" s="25"/>
      <x:c r="QBV5867" s="25"/>
      <x:c r="QBW5867" s="25"/>
      <x:c r="QBX5867" s="25"/>
      <x:c r="QBY5867" s="25"/>
      <x:c r="QBZ5867" s="25"/>
      <x:c r="QCA5867" s="25"/>
      <x:c r="QCB5867" s="25"/>
      <x:c r="QCC5867" s="25"/>
      <x:c r="QCD5867" s="25"/>
      <x:c r="QCE5867" s="25"/>
      <x:c r="QCF5867" s="25"/>
      <x:c r="QCG5867" s="25"/>
      <x:c r="QCH5867" s="25"/>
      <x:c r="QCI5867" s="25"/>
      <x:c r="QCJ5867" s="25"/>
      <x:c r="QCK5867" s="25"/>
      <x:c r="QCL5867" s="25"/>
      <x:c r="QCM5867" s="25"/>
      <x:c r="QCN5867" s="25"/>
      <x:c r="QCO5867" s="25"/>
      <x:c r="QCP5867" s="25"/>
      <x:c r="QCQ5867" s="25"/>
      <x:c r="QCR5867" s="25"/>
      <x:c r="QCS5867" s="25"/>
      <x:c r="QCT5867" s="25"/>
      <x:c r="QCU5867" s="25"/>
      <x:c r="QCV5867" s="25"/>
      <x:c r="QCW5867" s="25"/>
      <x:c r="QCX5867" s="25"/>
      <x:c r="QCY5867" s="25"/>
      <x:c r="QCZ5867" s="25"/>
      <x:c r="QDA5867" s="25"/>
      <x:c r="QDB5867" s="25"/>
      <x:c r="QDC5867" s="25"/>
      <x:c r="QDD5867" s="25"/>
      <x:c r="QDE5867" s="25"/>
      <x:c r="QDF5867" s="25"/>
      <x:c r="QDG5867" s="25"/>
      <x:c r="QDH5867" s="25"/>
      <x:c r="QDI5867" s="25"/>
      <x:c r="QDJ5867" s="25"/>
      <x:c r="QDK5867" s="25"/>
      <x:c r="QDL5867" s="25"/>
      <x:c r="QDM5867" s="25"/>
      <x:c r="QDN5867" s="25"/>
      <x:c r="QDO5867" s="25"/>
      <x:c r="QDP5867" s="25"/>
      <x:c r="QDQ5867" s="25"/>
      <x:c r="QDR5867" s="25"/>
      <x:c r="QDS5867" s="25"/>
      <x:c r="QDT5867" s="25"/>
      <x:c r="QDU5867" s="25"/>
      <x:c r="QDV5867" s="25"/>
      <x:c r="QDW5867" s="25"/>
      <x:c r="QDX5867" s="25"/>
      <x:c r="QDY5867" s="25"/>
      <x:c r="QDZ5867" s="25"/>
      <x:c r="QEA5867" s="25"/>
      <x:c r="QEB5867" s="25"/>
      <x:c r="QEC5867" s="25"/>
      <x:c r="QED5867" s="25"/>
      <x:c r="QEE5867" s="25"/>
      <x:c r="QEF5867" s="25"/>
      <x:c r="QEG5867" s="25"/>
      <x:c r="QEH5867" s="25"/>
      <x:c r="QEI5867" s="25"/>
      <x:c r="QEJ5867" s="25"/>
      <x:c r="QEK5867" s="25"/>
      <x:c r="QEL5867" s="25"/>
      <x:c r="QEM5867" s="25"/>
      <x:c r="QEN5867" s="25"/>
      <x:c r="QEO5867" s="25"/>
      <x:c r="QEP5867" s="25"/>
      <x:c r="QEQ5867" s="25"/>
      <x:c r="QER5867" s="25"/>
      <x:c r="QES5867" s="25"/>
      <x:c r="QET5867" s="25"/>
      <x:c r="QEU5867" s="25"/>
      <x:c r="QEV5867" s="25"/>
      <x:c r="QEW5867" s="25"/>
      <x:c r="QEX5867" s="25"/>
      <x:c r="QEY5867" s="25"/>
      <x:c r="QEZ5867" s="25"/>
      <x:c r="QFA5867" s="25"/>
      <x:c r="QFB5867" s="25"/>
      <x:c r="QFC5867" s="25"/>
      <x:c r="QFD5867" s="25"/>
      <x:c r="QFE5867" s="25"/>
      <x:c r="QFF5867" s="25"/>
      <x:c r="QFG5867" s="25"/>
      <x:c r="QFH5867" s="25"/>
      <x:c r="QFI5867" s="25"/>
      <x:c r="QFJ5867" s="25"/>
      <x:c r="QFK5867" s="25"/>
      <x:c r="QFL5867" s="25"/>
      <x:c r="QFM5867" s="25"/>
      <x:c r="QFN5867" s="25"/>
      <x:c r="QFO5867" s="25"/>
      <x:c r="QFP5867" s="25"/>
      <x:c r="QFQ5867" s="25"/>
      <x:c r="QFR5867" s="25"/>
      <x:c r="QFS5867" s="25"/>
      <x:c r="QFT5867" s="25"/>
      <x:c r="QFU5867" s="25"/>
      <x:c r="QFV5867" s="25"/>
      <x:c r="QFW5867" s="25"/>
      <x:c r="QFX5867" s="25"/>
      <x:c r="QFY5867" s="25"/>
      <x:c r="QFZ5867" s="25"/>
      <x:c r="QGA5867" s="25"/>
      <x:c r="QGB5867" s="25"/>
      <x:c r="QGC5867" s="25"/>
      <x:c r="QGD5867" s="25"/>
      <x:c r="QGE5867" s="25"/>
      <x:c r="QGF5867" s="25"/>
      <x:c r="QGG5867" s="25"/>
      <x:c r="QGH5867" s="25"/>
      <x:c r="QGI5867" s="25"/>
      <x:c r="QGJ5867" s="25"/>
      <x:c r="QGK5867" s="25"/>
      <x:c r="QGL5867" s="25"/>
      <x:c r="QGM5867" s="25"/>
      <x:c r="QGN5867" s="25"/>
      <x:c r="QGO5867" s="25"/>
      <x:c r="QGP5867" s="25"/>
      <x:c r="QGQ5867" s="25"/>
      <x:c r="QGR5867" s="25"/>
      <x:c r="QGS5867" s="25"/>
      <x:c r="QGT5867" s="25"/>
      <x:c r="QGU5867" s="25"/>
      <x:c r="QGV5867" s="25"/>
      <x:c r="QGW5867" s="25"/>
      <x:c r="QGX5867" s="25"/>
      <x:c r="QGY5867" s="25"/>
      <x:c r="QGZ5867" s="25"/>
      <x:c r="QHA5867" s="25"/>
      <x:c r="QHB5867" s="25"/>
      <x:c r="QHC5867" s="25"/>
      <x:c r="QHD5867" s="25"/>
      <x:c r="QHE5867" s="25"/>
      <x:c r="QHF5867" s="25"/>
      <x:c r="QHG5867" s="25"/>
      <x:c r="QHH5867" s="25"/>
      <x:c r="QHI5867" s="25"/>
      <x:c r="QHJ5867" s="25"/>
      <x:c r="QHK5867" s="25"/>
      <x:c r="QHL5867" s="25"/>
      <x:c r="QHM5867" s="25"/>
      <x:c r="QHN5867" s="25"/>
      <x:c r="QHO5867" s="25"/>
      <x:c r="QHP5867" s="25"/>
      <x:c r="QHQ5867" s="25"/>
      <x:c r="QHR5867" s="25"/>
      <x:c r="QHS5867" s="25"/>
      <x:c r="QHT5867" s="25"/>
      <x:c r="QHU5867" s="25"/>
      <x:c r="QHV5867" s="25"/>
      <x:c r="QHW5867" s="25"/>
      <x:c r="QHX5867" s="25"/>
      <x:c r="QHY5867" s="25"/>
      <x:c r="QHZ5867" s="25"/>
      <x:c r="QIA5867" s="25"/>
      <x:c r="QIB5867" s="25"/>
      <x:c r="QIC5867" s="25"/>
      <x:c r="QID5867" s="25"/>
      <x:c r="QIE5867" s="25"/>
      <x:c r="QIF5867" s="25"/>
      <x:c r="QIG5867" s="25"/>
      <x:c r="QIH5867" s="25"/>
      <x:c r="QII5867" s="25"/>
      <x:c r="QIJ5867" s="25"/>
      <x:c r="QIK5867" s="25"/>
      <x:c r="QIL5867" s="25"/>
      <x:c r="QIM5867" s="25"/>
      <x:c r="QIN5867" s="25"/>
      <x:c r="QIO5867" s="25"/>
      <x:c r="QIP5867" s="25"/>
      <x:c r="QIQ5867" s="25"/>
      <x:c r="QIR5867" s="25"/>
      <x:c r="QIS5867" s="25"/>
      <x:c r="QIT5867" s="25"/>
      <x:c r="QIU5867" s="25"/>
      <x:c r="QIV5867" s="25"/>
      <x:c r="QIW5867" s="25"/>
      <x:c r="QIX5867" s="25"/>
      <x:c r="QIY5867" s="25"/>
      <x:c r="QIZ5867" s="25"/>
      <x:c r="QJA5867" s="25"/>
      <x:c r="QJB5867" s="25"/>
      <x:c r="QJC5867" s="25"/>
      <x:c r="QJD5867" s="25"/>
      <x:c r="QJE5867" s="25"/>
      <x:c r="QJF5867" s="25"/>
      <x:c r="QJG5867" s="25"/>
      <x:c r="QJH5867" s="25"/>
      <x:c r="QJI5867" s="25"/>
      <x:c r="QJJ5867" s="25"/>
      <x:c r="QJK5867" s="25"/>
      <x:c r="QJL5867" s="25"/>
      <x:c r="QJM5867" s="25"/>
      <x:c r="QJN5867" s="25"/>
      <x:c r="QJO5867" s="25"/>
      <x:c r="QJP5867" s="25"/>
      <x:c r="QJQ5867" s="25"/>
      <x:c r="QJR5867" s="25"/>
      <x:c r="QJS5867" s="25"/>
      <x:c r="QJT5867" s="25"/>
      <x:c r="QJU5867" s="25"/>
      <x:c r="QJV5867" s="25"/>
      <x:c r="QJW5867" s="25"/>
      <x:c r="QJX5867" s="25"/>
      <x:c r="QJY5867" s="25"/>
      <x:c r="QJZ5867" s="25"/>
      <x:c r="QKA5867" s="25"/>
      <x:c r="QKB5867" s="25"/>
      <x:c r="QKC5867" s="25"/>
      <x:c r="QKD5867" s="25"/>
      <x:c r="QKE5867" s="25"/>
      <x:c r="QKF5867" s="25"/>
      <x:c r="QKG5867" s="25"/>
      <x:c r="QKH5867" s="25"/>
      <x:c r="QKI5867" s="25"/>
      <x:c r="QKJ5867" s="25"/>
      <x:c r="QKK5867" s="25"/>
      <x:c r="QKL5867" s="25"/>
      <x:c r="QKM5867" s="25"/>
      <x:c r="QKN5867" s="25"/>
      <x:c r="QKO5867" s="25"/>
      <x:c r="QKP5867" s="25"/>
      <x:c r="QKQ5867" s="25"/>
      <x:c r="QKR5867" s="25"/>
      <x:c r="QKS5867" s="25"/>
      <x:c r="QKT5867" s="25"/>
      <x:c r="QKU5867" s="25"/>
      <x:c r="QKV5867" s="25"/>
      <x:c r="QKW5867" s="25"/>
      <x:c r="QKX5867" s="25"/>
      <x:c r="QKY5867" s="25"/>
      <x:c r="QKZ5867" s="25"/>
      <x:c r="QLA5867" s="25"/>
      <x:c r="QLB5867" s="25"/>
      <x:c r="QLC5867" s="25"/>
      <x:c r="QLD5867" s="25"/>
      <x:c r="QLE5867" s="25"/>
      <x:c r="QLF5867" s="25"/>
      <x:c r="QLG5867" s="25"/>
      <x:c r="QLH5867" s="25"/>
      <x:c r="QLI5867" s="25"/>
      <x:c r="QLJ5867" s="25"/>
      <x:c r="QLK5867" s="25"/>
      <x:c r="QLL5867" s="25"/>
      <x:c r="QLM5867" s="25"/>
      <x:c r="QLN5867" s="25"/>
      <x:c r="QLO5867" s="25"/>
      <x:c r="QLP5867" s="25"/>
      <x:c r="QLQ5867" s="25"/>
      <x:c r="QLR5867" s="25"/>
      <x:c r="QLS5867" s="25"/>
      <x:c r="QLT5867" s="25"/>
      <x:c r="QLU5867" s="25"/>
      <x:c r="QLV5867" s="25"/>
      <x:c r="QLW5867" s="25"/>
      <x:c r="QLX5867" s="25"/>
      <x:c r="QLY5867" s="25"/>
      <x:c r="QLZ5867" s="25"/>
      <x:c r="QMA5867" s="25"/>
      <x:c r="QMB5867" s="25"/>
      <x:c r="QMC5867" s="25"/>
      <x:c r="QMD5867" s="25"/>
      <x:c r="QME5867" s="25"/>
      <x:c r="QMF5867" s="25"/>
      <x:c r="QMG5867" s="25"/>
      <x:c r="QMH5867" s="25"/>
      <x:c r="QMI5867" s="25"/>
      <x:c r="QMJ5867" s="25"/>
      <x:c r="QMK5867" s="25"/>
      <x:c r="QML5867" s="25"/>
      <x:c r="QMM5867" s="25"/>
      <x:c r="QMN5867" s="25"/>
      <x:c r="QMO5867" s="25"/>
      <x:c r="QMP5867" s="25"/>
      <x:c r="QMQ5867" s="25"/>
      <x:c r="QMR5867" s="25"/>
      <x:c r="QMS5867" s="25"/>
      <x:c r="QMT5867" s="25"/>
      <x:c r="QMU5867" s="25"/>
      <x:c r="QMV5867" s="25"/>
      <x:c r="QMW5867" s="25"/>
      <x:c r="QMX5867" s="25"/>
      <x:c r="QMY5867" s="25"/>
      <x:c r="QMZ5867" s="25"/>
      <x:c r="QNA5867" s="25"/>
      <x:c r="QNB5867" s="25"/>
      <x:c r="QNC5867" s="25"/>
      <x:c r="QND5867" s="25"/>
      <x:c r="QNE5867" s="25"/>
      <x:c r="QNF5867" s="25"/>
      <x:c r="QNG5867" s="25"/>
      <x:c r="QNH5867" s="25"/>
      <x:c r="QNI5867" s="25"/>
      <x:c r="QNJ5867" s="25"/>
      <x:c r="QNK5867" s="25"/>
      <x:c r="QNL5867" s="25"/>
      <x:c r="QNM5867" s="25"/>
      <x:c r="QNN5867" s="25"/>
      <x:c r="QNO5867" s="25"/>
      <x:c r="QNP5867" s="25"/>
      <x:c r="QNQ5867" s="25"/>
      <x:c r="QNR5867" s="25"/>
      <x:c r="QNS5867" s="25"/>
      <x:c r="QNT5867" s="25"/>
      <x:c r="QNU5867" s="25"/>
      <x:c r="QNV5867" s="25"/>
      <x:c r="QNW5867" s="25"/>
      <x:c r="QNX5867" s="25"/>
      <x:c r="QNY5867" s="25"/>
      <x:c r="QNZ5867" s="25"/>
      <x:c r="QOA5867" s="25"/>
      <x:c r="QOB5867" s="25"/>
      <x:c r="QOC5867" s="25"/>
      <x:c r="QOD5867" s="25"/>
      <x:c r="QOE5867" s="25"/>
      <x:c r="QOF5867" s="25"/>
      <x:c r="QOG5867" s="25"/>
      <x:c r="QOH5867" s="25"/>
      <x:c r="QOI5867" s="25"/>
      <x:c r="QOJ5867" s="25"/>
      <x:c r="QOK5867" s="25"/>
      <x:c r="QOL5867" s="25"/>
      <x:c r="QOM5867" s="25"/>
      <x:c r="QON5867" s="25"/>
      <x:c r="QOO5867" s="25"/>
      <x:c r="QOP5867" s="25"/>
      <x:c r="QOQ5867" s="25"/>
      <x:c r="QOR5867" s="25"/>
      <x:c r="QOS5867" s="25"/>
      <x:c r="QOT5867" s="25"/>
      <x:c r="QOU5867" s="25"/>
      <x:c r="QOV5867" s="25"/>
      <x:c r="QOW5867" s="25"/>
      <x:c r="QOX5867" s="25"/>
      <x:c r="QOY5867" s="25"/>
      <x:c r="QOZ5867" s="25"/>
      <x:c r="QPA5867" s="25"/>
      <x:c r="QPB5867" s="25"/>
      <x:c r="QPC5867" s="25"/>
      <x:c r="QPD5867" s="25"/>
      <x:c r="QPE5867" s="25"/>
      <x:c r="QPF5867" s="25"/>
      <x:c r="QPG5867" s="25"/>
      <x:c r="QPH5867" s="25"/>
      <x:c r="QPI5867" s="25"/>
      <x:c r="QPJ5867" s="25"/>
      <x:c r="QPK5867" s="25"/>
      <x:c r="QPL5867" s="25"/>
      <x:c r="QPM5867" s="25"/>
      <x:c r="QPN5867" s="25"/>
      <x:c r="QPO5867" s="25"/>
      <x:c r="QPP5867" s="25"/>
      <x:c r="QPQ5867" s="25"/>
      <x:c r="QPR5867" s="25"/>
      <x:c r="QPS5867" s="25"/>
      <x:c r="QPT5867" s="25"/>
      <x:c r="QPU5867" s="25"/>
      <x:c r="QPV5867" s="25"/>
      <x:c r="QPW5867" s="25"/>
      <x:c r="QPX5867" s="25"/>
      <x:c r="QPY5867" s="25"/>
      <x:c r="QPZ5867" s="25"/>
      <x:c r="QQA5867" s="25"/>
      <x:c r="QQB5867" s="25"/>
      <x:c r="QQC5867" s="25"/>
      <x:c r="QQD5867" s="25"/>
      <x:c r="QQE5867" s="25"/>
      <x:c r="QQF5867" s="25"/>
      <x:c r="QQG5867" s="25"/>
      <x:c r="QQH5867" s="25"/>
      <x:c r="QQI5867" s="25"/>
      <x:c r="QQJ5867" s="25"/>
      <x:c r="QQK5867" s="25"/>
      <x:c r="QQL5867" s="25"/>
      <x:c r="QQM5867" s="25"/>
      <x:c r="QQN5867" s="25"/>
      <x:c r="QQO5867" s="25"/>
      <x:c r="QQP5867" s="25"/>
      <x:c r="QQQ5867" s="25"/>
      <x:c r="QQR5867" s="25"/>
      <x:c r="QQS5867" s="25"/>
      <x:c r="QQT5867" s="25"/>
      <x:c r="QQU5867" s="25"/>
      <x:c r="QQV5867" s="25"/>
      <x:c r="QQW5867" s="25"/>
      <x:c r="QQX5867" s="25"/>
      <x:c r="QQY5867" s="25"/>
      <x:c r="QQZ5867" s="25"/>
      <x:c r="QRA5867" s="25"/>
      <x:c r="QRB5867" s="25"/>
      <x:c r="QRC5867" s="25"/>
      <x:c r="QRD5867" s="25"/>
      <x:c r="QRE5867" s="25"/>
      <x:c r="QRF5867" s="25"/>
      <x:c r="QRG5867" s="25"/>
      <x:c r="QRH5867" s="25"/>
      <x:c r="QRI5867" s="25"/>
      <x:c r="QRJ5867" s="25"/>
      <x:c r="QRK5867" s="25"/>
      <x:c r="QRL5867" s="25"/>
      <x:c r="QRM5867" s="25"/>
      <x:c r="QRN5867" s="25"/>
      <x:c r="QRO5867" s="25"/>
      <x:c r="QRP5867" s="25"/>
      <x:c r="QRQ5867" s="25"/>
      <x:c r="QRR5867" s="25"/>
      <x:c r="QRS5867" s="25"/>
      <x:c r="QRT5867" s="25"/>
      <x:c r="QRU5867" s="25"/>
      <x:c r="QRV5867" s="25"/>
      <x:c r="QRW5867" s="25"/>
      <x:c r="QRX5867" s="25"/>
      <x:c r="QRY5867" s="25"/>
      <x:c r="QRZ5867" s="25"/>
      <x:c r="QSA5867" s="25"/>
      <x:c r="QSB5867" s="25"/>
      <x:c r="QSC5867" s="25"/>
      <x:c r="QSD5867" s="25"/>
      <x:c r="QSE5867" s="25"/>
      <x:c r="QSF5867" s="25"/>
      <x:c r="QSG5867" s="25"/>
      <x:c r="QSH5867" s="25"/>
      <x:c r="QSI5867" s="25"/>
      <x:c r="QSJ5867" s="25"/>
      <x:c r="QSK5867" s="25"/>
      <x:c r="QSL5867" s="25"/>
      <x:c r="QSM5867" s="25"/>
      <x:c r="QSN5867" s="25"/>
      <x:c r="QSO5867" s="25"/>
      <x:c r="QSP5867" s="25"/>
      <x:c r="QSQ5867" s="25"/>
      <x:c r="QSR5867" s="25"/>
      <x:c r="QSS5867" s="25"/>
      <x:c r="QST5867" s="25"/>
      <x:c r="QSU5867" s="25"/>
      <x:c r="QSV5867" s="25"/>
      <x:c r="QSW5867" s="25"/>
      <x:c r="QSX5867" s="25"/>
      <x:c r="QSY5867" s="25"/>
      <x:c r="QSZ5867" s="25"/>
      <x:c r="QTA5867" s="25"/>
      <x:c r="QTB5867" s="25"/>
      <x:c r="QTC5867" s="25"/>
      <x:c r="QTD5867" s="25"/>
      <x:c r="QTE5867" s="25"/>
      <x:c r="QTF5867" s="25"/>
      <x:c r="QTG5867" s="25"/>
      <x:c r="QTH5867" s="25"/>
      <x:c r="QTI5867" s="25"/>
      <x:c r="QTJ5867" s="25"/>
      <x:c r="QTK5867" s="25"/>
      <x:c r="QTL5867" s="25"/>
      <x:c r="QTM5867" s="25"/>
      <x:c r="QTN5867" s="25"/>
      <x:c r="QTO5867" s="25"/>
      <x:c r="QTP5867" s="25"/>
      <x:c r="QTQ5867" s="25"/>
      <x:c r="QTR5867" s="25"/>
      <x:c r="QTS5867" s="25"/>
      <x:c r="QTT5867" s="25"/>
      <x:c r="QTU5867" s="25"/>
      <x:c r="QTV5867" s="25"/>
      <x:c r="QTW5867" s="25"/>
      <x:c r="QTX5867" s="25"/>
      <x:c r="QTY5867" s="25"/>
      <x:c r="QTZ5867" s="25"/>
      <x:c r="QUA5867" s="25"/>
      <x:c r="QUB5867" s="25"/>
      <x:c r="QUC5867" s="25"/>
      <x:c r="QUD5867" s="25"/>
      <x:c r="QUE5867" s="25"/>
      <x:c r="QUF5867" s="25"/>
      <x:c r="QUG5867" s="25"/>
      <x:c r="QUH5867" s="25"/>
      <x:c r="QUI5867" s="25"/>
      <x:c r="QUJ5867" s="25"/>
      <x:c r="QUK5867" s="25"/>
      <x:c r="QUL5867" s="25"/>
      <x:c r="QUM5867" s="25"/>
      <x:c r="QUN5867" s="25"/>
      <x:c r="QUO5867" s="25"/>
      <x:c r="QUP5867" s="25"/>
      <x:c r="QUQ5867" s="25"/>
      <x:c r="QUR5867" s="25"/>
      <x:c r="QUS5867" s="25"/>
      <x:c r="QUT5867" s="25"/>
      <x:c r="QUU5867" s="25"/>
      <x:c r="QUV5867" s="25"/>
      <x:c r="QUW5867" s="25"/>
      <x:c r="QUX5867" s="25"/>
      <x:c r="QUY5867" s="25"/>
      <x:c r="QUZ5867" s="25"/>
      <x:c r="QVA5867" s="25"/>
      <x:c r="QVB5867" s="25"/>
      <x:c r="QVC5867" s="25"/>
      <x:c r="QVD5867" s="25"/>
      <x:c r="QVE5867" s="25"/>
      <x:c r="QVF5867" s="25"/>
      <x:c r="QVG5867" s="25"/>
      <x:c r="QVH5867" s="25"/>
      <x:c r="QVI5867" s="25"/>
      <x:c r="QVJ5867" s="25"/>
      <x:c r="QVK5867" s="25"/>
      <x:c r="QVL5867" s="25"/>
      <x:c r="QVM5867" s="25"/>
      <x:c r="QVN5867" s="25"/>
      <x:c r="QVO5867" s="25"/>
      <x:c r="QVP5867" s="25"/>
      <x:c r="QVQ5867" s="25"/>
      <x:c r="QVR5867" s="25"/>
      <x:c r="QVS5867" s="25"/>
      <x:c r="QVT5867" s="25"/>
      <x:c r="QVU5867" s="25"/>
      <x:c r="QVV5867" s="25"/>
      <x:c r="QVW5867" s="25"/>
      <x:c r="QVX5867" s="25"/>
      <x:c r="QVY5867" s="25"/>
      <x:c r="QVZ5867" s="25"/>
      <x:c r="QWA5867" s="25"/>
      <x:c r="QWB5867" s="25"/>
      <x:c r="QWC5867" s="25"/>
      <x:c r="QWD5867" s="25"/>
      <x:c r="QWE5867" s="25"/>
      <x:c r="QWF5867" s="25"/>
      <x:c r="QWG5867" s="25"/>
      <x:c r="QWH5867" s="25"/>
      <x:c r="QWI5867" s="25"/>
      <x:c r="QWJ5867" s="25"/>
      <x:c r="QWK5867" s="25"/>
      <x:c r="QWL5867" s="25"/>
      <x:c r="QWM5867" s="25"/>
      <x:c r="QWN5867" s="25"/>
      <x:c r="QWO5867" s="25"/>
      <x:c r="QWP5867" s="25"/>
      <x:c r="QWQ5867" s="25"/>
      <x:c r="QWR5867" s="25"/>
      <x:c r="QWS5867" s="25"/>
      <x:c r="QWT5867" s="25"/>
      <x:c r="QWU5867" s="25"/>
      <x:c r="QWV5867" s="25"/>
      <x:c r="QWW5867" s="25"/>
      <x:c r="QWX5867" s="25"/>
      <x:c r="QWY5867" s="25"/>
      <x:c r="QWZ5867" s="25"/>
      <x:c r="QXA5867" s="25"/>
      <x:c r="QXB5867" s="25"/>
      <x:c r="QXC5867" s="25"/>
      <x:c r="QXD5867" s="25"/>
      <x:c r="QXE5867" s="25"/>
      <x:c r="QXF5867" s="25"/>
      <x:c r="QXG5867" s="25"/>
      <x:c r="QXH5867" s="25"/>
      <x:c r="QXI5867" s="25"/>
      <x:c r="QXJ5867" s="25"/>
      <x:c r="QXK5867" s="25"/>
      <x:c r="QXL5867" s="25"/>
      <x:c r="QXM5867" s="25"/>
      <x:c r="QXN5867" s="25"/>
      <x:c r="QXO5867" s="25"/>
      <x:c r="QXP5867" s="25"/>
      <x:c r="QXQ5867" s="25"/>
      <x:c r="QXR5867" s="25"/>
      <x:c r="QXS5867" s="25"/>
      <x:c r="QXT5867" s="25"/>
      <x:c r="QXU5867" s="25"/>
      <x:c r="QXV5867" s="25"/>
      <x:c r="QXW5867" s="25"/>
      <x:c r="QXX5867" s="25"/>
      <x:c r="QXY5867" s="25"/>
      <x:c r="QXZ5867" s="25"/>
      <x:c r="QYA5867" s="25"/>
      <x:c r="QYB5867" s="25"/>
      <x:c r="QYC5867" s="25"/>
      <x:c r="QYD5867" s="25"/>
      <x:c r="QYE5867" s="25"/>
      <x:c r="QYF5867" s="25"/>
      <x:c r="QYG5867" s="25"/>
      <x:c r="QYH5867" s="25"/>
      <x:c r="QYI5867" s="25"/>
      <x:c r="QYJ5867" s="25"/>
      <x:c r="QYK5867" s="25"/>
      <x:c r="QYL5867" s="25"/>
      <x:c r="QYM5867" s="25"/>
      <x:c r="QYN5867" s="25"/>
      <x:c r="QYO5867" s="25"/>
      <x:c r="QYP5867" s="25"/>
      <x:c r="QYQ5867" s="25"/>
      <x:c r="QYR5867" s="25"/>
      <x:c r="QYS5867" s="25"/>
      <x:c r="QYT5867" s="25"/>
      <x:c r="QYU5867" s="25"/>
      <x:c r="QYV5867" s="25"/>
      <x:c r="QYW5867" s="25"/>
      <x:c r="QYX5867" s="25"/>
      <x:c r="QYY5867" s="25"/>
      <x:c r="QYZ5867" s="25"/>
      <x:c r="QZA5867" s="25"/>
      <x:c r="QZB5867" s="25"/>
      <x:c r="QZC5867" s="25"/>
      <x:c r="QZD5867" s="25"/>
      <x:c r="QZE5867" s="25"/>
      <x:c r="QZF5867" s="25"/>
      <x:c r="QZG5867" s="25"/>
      <x:c r="QZH5867" s="25"/>
      <x:c r="QZI5867" s="25"/>
      <x:c r="QZJ5867" s="25"/>
      <x:c r="QZK5867" s="25"/>
      <x:c r="QZL5867" s="25"/>
      <x:c r="QZM5867" s="25"/>
      <x:c r="QZN5867" s="25"/>
      <x:c r="QZO5867" s="25"/>
      <x:c r="QZP5867" s="25"/>
      <x:c r="QZQ5867" s="25"/>
      <x:c r="QZR5867" s="25"/>
      <x:c r="QZS5867" s="25"/>
      <x:c r="QZT5867" s="25"/>
      <x:c r="QZU5867" s="25"/>
      <x:c r="QZV5867" s="25"/>
      <x:c r="QZW5867" s="25"/>
      <x:c r="QZX5867" s="25"/>
      <x:c r="QZY5867" s="25"/>
      <x:c r="QZZ5867" s="25"/>
      <x:c r="RAA5867" s="25"/>
      <x:c r="RAB5867" s="25"/>
      <x:c r="RAC5867" s="25"/>
      <x:c r="RAD5867" s="25"/>
      <x:c r="RAE5867" s="25"/>
      <x:c r="RAF5867" s="25"/>
      <x:c r="RAG5867" s="25"/>
      <x:c r="RAH5867" s="25"/>
      <x:c r="RAI5867" s="25"/>
      <x:c r="RAJ5867" s="25"/>
      <x:c r="RAK5867" s="25"/>
      <x:c r="RAL5867" s="25"/>
      <x:c r="RAM5867" s="25"/>
      <x:c r="RAN5867" s="25"/>
      <x:c r="RAO5867" s="25"/>
      <x:c r="RAP5867" s="25"/>
      <x:c r="RAQ5867" s="25"/>
      <x:c r="RAR5867" s="25"/>
      <x:c r="RAS5867" s="25"/>
      <x:c r="RAT5867" s="25"/>
      <x:c r="RAU5867" s="25"/>
      <x:c r="RAV5867" s="25"/>
      <x:c r="RAW5867" s="25"/>
      <x:c r="RAX5867" s="25"/>
      <x:c r="RAY5867" s="25"/>
      <x:c r="RAZ5867" s="25"/>
      <x:c r="RBA5867" s="25"/>
      <x:c r="RBB5867" s="25"/>
      <x:c r="RBC5867" s="25"/>
      <x:c r="RBD5867" s="25"/>
      <x:c r="RBE5867" s="25"/>
      <x:c r="RBF5867" s="25"/>
      <x:c r="RBG5867" s="25"/>
      <x:c r="RBH5867" s="25"/>
      <x:c r="RBI5867" s="25"/>
      <x:c r="RBJ5867" s="25"/>
      <x:c r="RBK5867" s="25"/>
      <x:c r="RBL5867" s="25"/>
      <x:c r="RBM5867" s="25"/>
      <x:c r="RBN5867" s="25"/>
      <x:c r="RBO5867" s="25"/>
      <x:c r="RBP5867" s="25"/>
      <x:c r="RBQ5867" s="25"/>
      <x:c r="RBR5867" s="25"/>
      <x:c r="RBS5867" s="25"/>
      <x:c r="RBT5867" s="25"/>
      <x:c r="RBU5867" s="25"/>
      <x:c r="RBV5867" s="25"/>
      <x:c r="RBW5867" s="25"/>
      <x:c r="RBX5867" s="25"/>
      <x:c r="RBY5867" s="25"/>
      <x:c r="RBZ5867" s="25"/>
      <x:c r="RCA5867" s="25"/>
      <x:c r="RCB5867" s="25"/>
      <x:c r="RCC5867" s="25"/>
      <x:c r="RCD5867" s="25"/>
      <x:c r="RCE5867" s="25"/>
      <x:c r="RCF5867" s="25"/>
      <x:c r="RCG5867" s="25"/>
      <x:c r="RCH5867" s="25"/>
      <x:c r="RCI5867" s="25"/>
      <x:c r="RCJ5867" s="25"/>
      <x:c r="RCK5867" s="25"/>
      <x:c r="RCL5867" s="25"/>
      <x:c r="RCM5867" s="25"/>
      <x:c r="RCN5867" s="25"/>
      <x:c r="RCO5867" s="25"/>
      <x:c r="RCP5867" s="25"/>
      <x:c r="RCQ5867" s="25"/>
      <x:c r="RCR5867" s="25"/>
      <x:c r="RCS5867" s="25"/>
      <x:c r="RCT5867" s="25"/>
      <x:c r="RCU5867" s="25"/>
      <x:c r="RCV5867" s="25"/>
      <x:c r="RCW5867" s="25"/>
      <x:c r="RCX5867" s="25"/>
      <x:c r="RCY5867" s="25"/>
      <x:c r="RCZ5867" s="25"/>
      <x:c r="RDA5867" s="25"/>
      <x:c r="RDB5867" s="25"/>
      <x:c r="RDC5867" s="25"/>
      <x:c r="RDD5867" s="25"/>
      <x:c r="RDE5867" s="25"/>
      <x:c r="RDF5867" s="25"/>
      <x:c r="RDG5867" s="25"/>
      <x:c r="RDH5867" s="25"/>
      <x:c r="RDI5867" s="25"/>
      <x:c r="RDJ5867" s="25"/>
      <x:c r="RDK5867" s="25"/>
      <x:c r="RDL5867" s="25"/>
      <x:c r="RDM5867" s="25"/>
      <x:c r="RDN5867" s="25"/>
      <x:c r="RDO5867" s="25"/>
      <x:c r="RDP5867" s="25"/>
      <x:c r="RDQ5867" s="25"/>
      <x:c r="RDR5867" s="25"/>
      <x:c r="RDS5867" s="25"/>
      <x:c r="RDT5867" s="25"/>
      <x:c r="RDU5867" s="25"/>
      <x:c r="RDV5867" s="25"/>
      <x:c r="RDW5867" s="25"/>
      <x:c r="RDX5867" s="25"/>
      <x:c r="RDY5867" s="25"/>
      <x:c r="RDZ5867" s="25"/>
      <x:c r="REA5867" s="25"/>
      <x:c r="REB5867" s="25"/>
      <x:c r="REC5867" s="25"/>
      <x:c r="RED5867" s="25"/>
      <x:c r="REE5867" s="25"/>
      <x:c r="REF5867" s="25"/>
      <x:c r="REG5867" s="25"/>
      <x:c r="REH5867" s="25"/>
      <x:c r="REI5867" s="25"/>
      <x:c r="REJ5867" s="25"/>
      <x:c r="REK5867" s="25"/>
      <x:c r="REL5867" s="25"/>
      <x:c r="REM5867" s="25"/>
      <x:c r="REN5867" s="25"/>
      <x:c r="REO5867" s="25"/>
      <x:c r="REP5867" s="25"/>
      <x:c r="REQ5867" s="25"/>
      <x:c r="RER5867" s="25"/>
      <x:c r="RES5867" s="25"/>
      <x:c r="RET5867" s="25"/>
      <x:c r="REU5867" s="25"/>
      <x:c r="REV5867" s="25"/>
      <x:c r="REW5867" s="25"/>
      <x:c r="REX5867" s="25"/>
      <x:c r="REY5867" s="25"/>
      <x:c r="REZ5867" s="25"/>
      <x:c r="RFA5867" s="25"/>
      <x:c r="RFB5867" s="25"/>
      <x:c r="RFC5867" s="25"/>
      <x:c r="RFD5867" s="25"/>
      <x:c r="RFE5867" s="25"/>
      <x:c r="RFF5867" s="25"/>
      <x:c r="RFG5867" s="25"/>
      <x:c r="RFH5867" s="25"/>
      <x:c r="RFI5867" s="25"/>
      <x:c r="RFJ5867" s="25"/>
      <x:c r="RFK5867" s="25"/>
      <x:c r="RFL5867" s="25"/>
      <x:c r="RFM5867" s="25"/>
      <x:c r="RFN5867" s="25"/>
      <x:c r="RFO5867" s="25"/>
      <x:c r="RFP5867" s="25"/>
      <x:c r="RFQ5867" s="25"/>
      <x:c r="RFR5867" s="25"/>
      <x:c r="RFS5867" s="25"/>
      <x:c r="RFT5867" s="25"/>
      <x:c r="RFU5867" s="25"/>
      <x:c r="RFV5867" s="25"/>
      <x:c r="RFW5867" s="25"/>
      <x:c r="RFX5867" s="25"/>
      <x:c r="RFY5867" s="25"/>
      <x:c r="RFZ5867" s="25"/>
      <x:c r="RGA5867" s="25"/>
      <x:c r="RGB5867" s="25"/>
      <x:c r="RGC5867" s="25"/>
      <x:c r="RGD5867" s="25"/>
      <x:c r="RGE5867" s="25"/>
      <x:c r="RGF5867" s="25"/>
      <x:c r="RGG5867" s="25"/>
      <x:c r="RGH5867" s="25"/>
      <x:c r="RGI5867" s="25"/>
      <x:c r="RGJ5867" s="25"/>
      <x:c r="RGK5867" s="25"/>
      <x:c r="RGL5867" s="25"/>
      <x:c r="RGM5867" s="25"/>
      <x:c r="RGN5867" s="25"/>
      <x:c r="RGO5867" s="25"/>
      <x:c r="RGP5867" s="25"/>
      <x:c r="RGQ5867" s="25"/>
      <x:c r="RGR5867" s="25"/>
      <x:c r="RGS5867" s="25"/>
      <x:c r="RGT5867" s="25"/>
      <x:c r="RGU5867" s="25"/>
      <x:c r="RGV5867" s="25"/>
      <x:c r="RGW5867" s="25"/>
      <x:c r="RGX5867" s="25"/>
      <x:c r="RGY5867" s="25"/>
      <x:c r="RGZ5867" s="25"/>
      <x:c r="RHA5867" s="25"/>
      <x:c r="RHB5867" s="25"/>
      <x:c r="RHC5867" s="25"/>
      <x:c r="RHD5867" s="25"/>
      <x:c r="RHE5867" s="25"/>
      <x:c r="RHF5867" s="25"/>
      <x:c r="RHG5867" s="25"/>
      <x:c r="RHH5867" s="25"/>
      <x:c r="RHI5867" s="25"/>
      <x:c r="RHJ5867" s="25"/>
      <x:c r="RHK5867" s="25"/>
      <x:c r="RHL5867" s="25"/>
      <x:c r="RHM5867" s="25"/>
      <x:c r="RHN5867" s="25"/>
      <x:c r="RHO5867" s="25"/>
      <x:c r="RHP5867" s="25"/>
      <x:c r="RHQ5867" s="25"/>
      <x:c r="RHR5867" s="25"/>
      <x:c r="RHS5867" s="25"/>
      <x:c r="RHT5867" s="25"/>
      <x:c r="RHU5867" s="25"/>
      <x:c r="RHV5867" s="25"/>
      <x:c r="RHW5867" s="25"/>
      <x:c r="RHX5867" s="25"/>
      <x:c r="RHY5867" s="25"/>
      <x:c r="RHZ5867" s="25"/>
      <x:c r="RIA5867" s="25"/>
      <x:c r="RIB5867" s="25"/>
      <x:c r="RIC5867" s="25"/>
      <x:c r="RID5867" s="25"/>
      <x:c r="RIE5867" s="25"/>
      <x:c r="RIF5867" s="25"/>
      <x:c r="RIG5867" s="25"/>
      <x:c r="RIH5867" s="25"/>
      <x:c r="RII5867" s="25"/>
      <x:c r="RIJ5867" s="25"/>
      <x:c r="RIK5867" s="25"/>
      <x:c r="RIL5867" s="25"/>
      <x:c r="RIM5867" s="25"/>
      <x:c r="RIN5867" s="25"/>
      <x:c r="RIO5867" s="25"/>
      <x:c r="RIP5867" s="25"/>
      <x:c r="RIQ5867" s="25"/>
      <x:c r="RIR5867" s="25"/>
      <x:c r="RIS5867" s="25"/>
      <x:c r="RIT5867" s="25"/>
      <x:c r="RIU5867" s="25"/>
      <x:c r="RIV5867" s="25"/>
      <x:c r="RIW5867" s="25"/>
      <x:c r="RIX5867" s="25"/>
      <x:c r="RIY5867" s="25"/>
      <x:c r="RIZ5867" s="25"/>
      <x:c r="RJA5867" s="25"/>
      <x:c r="RJB5867" s="25"/>
      <x:c r="RJC5867" s="25"/>
      <x:c r="RJD5867" s="25"/>
      <x:c r="RJE5867" s="25"/>
      <x:c r="RJF5867" s="25"/>
      <x:c r="RJG5867" s="25"/>
      <x:c r="RJH5867" s="25"/>
      <x:c r="RJI5867" s="25"/>
      <x:c r="RJJ5867" s="25"/>
      <x:c r="RJK5867" s="25"/>
      <x:c r="RJL5867" s="25"/>
      <x:c r="RJM5867" s="25"/>
      <x:c r="RJN5867" s="25"/>
      <x:c r="RJO5867" s="25"/>
      <x:c r="RJP5867" s="25"/>
      <x:c r="RJQ5867" s="25"/>
      <x:c r="RJR5867" s="25"/>
      <x:c r="RJS5867" s="25"/>
      <x:c r="RJT5867" s="25"/>
      <x:c r="RJU5867" s="25"/>
      <x:c r="RJV5867" s="25"/>
      <x:c r="RJW5867" s="25"/>
      <x:c r="RJX5867" s="25"/>
      <x:c r="RJY5867" s="25"/>
      <x:c r="RJZ5867" s="25"/>
      <x:c r="RKA5867" s="25"/>
      <x:c r="RKB5867" s="25"/>
      <x:c r="RKC5867" s="25"/>
      <x:c r="RKD5867" s="25"/>
      <x:c r="RKE5867" s="25"/>
      <x:c r="RKF5867" s="25"/>
      <x:c r="RKG5867" s="25"/>
      <x:c r="RKH5867" s="25"/>
      <x:c r="RKI5867" s="25"/>
      <x:c r="RKJ5867" s="25"/>
      <x:c r="RKK5867" s="25"/>
      <x:c r="RKL5867" s="25"/>
      <x:c r="RKM5867" s="25"/>
      <x:c r="RKN5867" s="25"/>
      <x:c r="RKO5867" s="25"/>
      <x:c r="RKP5867" s="25"/>
      <x:c r="RKQ5867" s="25"/>
      <x:c r="RKR5867" s="25"/>
      <x:c r="RKS5867" s="25"/>
      <x:c r="RKT5867" s="25"/>
      <x:c r="RKU5867" s="25"/>
      <x:c r="RKV5867" s="25"/>
      <x:c r="RKW5867" s="25"/>
      <x:c r="RKX5867" s="25"/>
      <x:c r="RKY5867" s="25"/>
      <x:c r="RKZ5867" s="25"/>
      <x:c r="RLA5867" s="25"/>
      <x:c r="RLB5867" s="25"/>
      <x:c r="RLC5867" s="25"/>
      <x:c r="RLD5867" s="25"/>
      <x:c r="RLE5867" s="25"/>
      <x:c r="RLF5867" s="25"/>
      <x:c r="RLG5867" s="25"/>
      <x:c r="RLH5867" s="25"/>
      <x:c r="RLI5867" s="25"/>
      <x:c r="RLJ5867" s="25"/>
      <x:c r="RLK5867" s="25"/>
      <x:c r="RLL5867" s="25"/>
      <x:c r="RLM5867" s="25"/>
      <x:c r="RLN5867" s="25"/>
      <x:c r="RLO5867" s="25"/>
      <x:c r="RLP5867" s="25"/>
      <x:c r="RLQ5867" s="25"/>
      <x:c r="RLR5867" s="25"/>
      <x:c r="RLS5867" s="25"/>
      <x:c r="RLT5867" s="25"/>
      <x:c r="RLU5867" s="25"/>
      <x:c r="RLV5867" s="25"/>
      <x:c r="RLW5867" s="25"/>
      <x:c r="RLX5867" s="25"/>
      <x:c r="RLY5867" s="25"/>
      <x:c r="RLZ5867" s="25"/>
      <x:c r="RMA5867" s="25"/>
      <x:c r="RMB5867" s="25"/>
      <x:c r="RMC5867" s="25"/>
      <x:c r="RMD5867" s="25"/>
      <x:c r="RME5867" s="25"/>
      <x:c r="RMF5867" s="25"/>
      <x:c r="RMG5867" s="25"/>
      <x:c r="RMH5867" s="25"/>
      <x:c r="RMI5867" s="25"/>
      <x:c r="RMJ5867" s="25"/>
      <x:c r="RMK5867" s="25"/>
      <x:c r="RML5867" s="25"/>
      <x:c r="RMM5867" s="25"/>
      <x:c r="RMN5867" s="25"/>
      <x:c r="RMO5867" s="25"/>
      <x:c r="RMP5867" s="25"/>
      <x:c r="RMQ5867" s="25"/>
      <x:c r="RMR5867" s="25"/>
      <x:c r="RMS5867" s="25"/>
      <x:c r="RMT5867" s="25"/>
      <x:c r="RMU5867" s="25"/>
      <x:c r="RMV5867" s="25"/>
      <x:c r="RMW5867" s="25"/>
      <x:c r="RMX5867" s="25"/>
      <x:c r="RMY5867" s="25"/>
      <x:c r="RMZ5867" s="25"/>
      <x:c r="RNA5867" s="25"/>
      <x:c r="RNB5867" s="25"/>
      <x:c r="RNC5867" s="25"/>
      <x:c r="RND5867" s="25"/>
      <x:c r="RNE5867" s="25"/>
      <x:c r="RNF5867" s="25"/>
      <x:c r="RNG5867" s="25"/>
      <x:c r="RNH5867" s="25"/>
      <x:c r="RNI5867" s="25"/>
      <x:c r="RNJ5867" s="25"/>
      <x:c r="RNK5867" s="25"/>
      <x:c r="RNL5867" s="25"/>
      <x:c r="RNM5867" s="25"/>
      <x:c r="RNN5867" s="25"/>
      <x:c r="RNO5867" s="25"/>
      <x:c r="RNP5867" s="25"/>
      <x:c r="RNQ5867" s="25"/>
      <x:c r="RNR5867" s="25"/>
      <x:c r="RNS5867" s="25"/>
      <x:c r="RNT5867" s="25"/>
      <x:c r="RNU5867" s="25"/>
      <x:c r="RNV5867" s="25"/>
      <x:c r="RNW5867" s="25"/>
      <x:c r="RNX5867" s="25"/>
      <x:c r="RNY5867" s="25"/>
      <x:c r="RNZ5867" s="25"/>
      <x:c r="ROA5867" s="25"/>
      <x:c r="ROB5867" s="25"/>
      <x:c r="ROC5867" s="25"/>
      <x:c r="ROD5867" s="25"/>
      <x:c r="ROE5867" s="25"/>
      <x:c r="ROF5867" s="25"/>
      <x:c r="ROG5867" s="25"/>
      <x:c r="ROH5867" s="25"/>
      <x:c r="ROI5867" s="25"/>
      <x:c r="ROJ5867" s="25"/>
      <x:c r="ROK5867" s="25"/>
      <x:c r="ROL5867" s="25"/>
      <x:c r="ROM5867" s="25"/>
      <x:c r="RON5867" s="25"/>
      <x:c r="ROO5867" s="25"/>
      <x:c r="ROP5867" s="25"/>
      <x:c r="ROQ5867" s="25"/>
      <x:c r="ROR5867" s="25"/>
      <x:c r="ROS5867" s="25"/>
      <x:c r="ROT5867" s="25"/>
      <x:c r="ROU5867" s="25"/>
      <x:c r="ROV5867" s="25"/>
      <x:c r="ROW5867" s="25"/>
      <x:c r="ROX5867" s="25"/>
      <x:c r="ROY5867" s="25"/>
      <x:c r="ROZ5867" s="25"/>
      <x:c r="RPA5867" s="25"/>
      <x:c r="RPB5867" s="25"/>
      <x:c r="RPC5867" s="25"/>
      <x:c r="RPD5867" s="25"/>
      <x:c r="RPE5867" s="25"/>
      <x:c r="RPF5867" s="25"/>
      <x:c r="RPG5867" s="25"/>
      <x:c r="RPH5867" s="25"/>
      <x:c r="RPI5867" s="25"/>
      <x:c r="RPJ5867" s="25"/>
      <x:c r="RPK5867" s="25"/>
      <x:c r="RPL5867" s="25"/>
      <x:c r="RPM5867" s="25"/>
      <x:c r="RPN5867" s="25"/>
      <x:c r="RPO5867" s="25"/>
      <x:c r="RPP5867" s="25"/>
      <x:c r="RPQ5867" s="25"/>
      <x:c r="RPR5867" s="25"/>
      <x:c r="RPS5867" s="25"/>
      <x:c r="RPT5867" s="25"/>
      <x:c r="RPU5867" s="25"/>
      <x:c r="RPV5867" s="25"/>
      <x:c r="RPW5867" s="25"/>
      <x:c r="RPX5867" s="25"/>
      <x:c r="RPY5867" s="25"/>
      <x:c r="RPZ5867" s="25"/>
      <x:c r="RQA5867" s="25"/>
      <x:c r="RQB5867" s="25"/>
      <x:c r="RQC5867" s="25"/>
      <x:c r="RQD5867" s="25"/>
      <x:c r="RQE5867" s="25"/>
      <x:c r="RQF5867" s="25"/>
      <x:c r="RQG5867" s="25"/>
      <x:c r="RQH5867" s="25"/>
      <x:c r="RQI5867" s="25"/>
      <x:c r="RQJ5867" s="25"/>
      <x:c r="RQK5867" s="25"/>
      <x:c r="RQL5867" s="25"/>
      <x:c r="RQM5867" s="25"/>
      <x:c r="RQN5867" s="25"/>
      <x:c r="RQO5867" s="25"/>
      <x:c r="RQP5867" s="25"/>
      <x:c r="RQQ5867" s="25"/>
      <x:c r="RQR5867" s="25"/>
      <x:c r="RQS5867" s="25"/>
      <x:c r="RQT5867" s="25"/>
      <x:c r="RQU5867" s="25"/>
      <x:c r="RQV5867" s="25"/>
      <x:c r="RQW5867" s="25"/>
      <x:c r="RQX5867" s="25"/>
      <x:c r="RQY5867" s="25"/>
      <x:c r="RQZ5867" s="25"/>
      <x:c r="RRA5867" s="25"/>
      <x:c r="RRB5867" s="25"/>
      <x:c r="RRC5867" s="25"/>
      <x:c r="RRD5867" s="25"/>
      <x:c r="RRE5867" s="25"/>
      <x:c r="RRF5867" s="25"/>
      <x:c r="RRG5867" s="25"/>
      <x:c r="RRH5867" s="25"/>
      <x:c r="RRI5867" s="25"/>
      <x:c r="RRJ5867" s="25"/>
      <x:c r="RRK5867" s="25"/>
      <x:c r="RRL5867" s="25"/>
      <x:c r="RRM5867" s="25"/>
      <x:c r="RRN5867" s="25"/>
      <x:c r="RRO5867" s="25"/>
      <x:c r="RRP5867" s="25"/>
      <x:c r="RRQ5867" s="25"/>
      <x:c r="RRR5867" s="25"/>
      <x:c r="RRS5867" s="25"/>
      <x:c r="RRT5867" s="25"/>
      <x:c r="RRU5867" s="25"/>
      <x:c r="RRV5867" s="25"/>
      <x:c r="RRW5867" s="25"/>
      <x:c r="RRX5867" s="25"/>
      <x:c r="RRY5867" s="25"/>
      <x:c r="RRZ5867" s="25"/>
      <x:c r="RSA5867" s="25"/>
      <x:c r="RSB5867" s="25"/>
      <x:c r="RSC5867" s="25"/>
      <x:c r="RSD5867" s="25"/>
      <x:c r="RSE5867" s="25"/>
      <x:c r="RSF5867" s="25"/>
      <x:c r="RSG5867" s="25"/>
      <x:c r="RSH5867" s="25"/>
      <x:c r="RSI5867" s="25"/>
      <x:c r="RSJ5867" s="25"/>
      <x:c r="RSK5867" s="25"/>
      <x:c r="RSL5867" s="25"/>
      <x:c r="RSM5867" s="25"/>
      <x:c r="RSN5867" s="25"/>
      <x:c r="RSO5867" s="25"/>
      <x:c r="RSP5867" s="25"/>
      <x:c r="RSQ5867" s="25"/>
      <x:c r="RSR5867" s="25"/>
      <x:c r="RSS5867" s="25"/>
      <x:c r="RST5867" s="25"/>
      <x:c r="RSU5867" s="25"/>
      <x:c r="RSV5867" s="25"/>
      <x:c r="RSW5867" s="25"/>
      <x:c r="RSX5867" s="25"/>
      <x:c r="RSY5867" s="25"/>
      <x:c r="RSZ5867" s="25"/>
      <x:c r="RTA5867" s="25"/>
      <x:c r="RTB5867" s="25"/>
      <x:c r="RTC5867" s="25"/>
      <x:c r="RTD5867" s="25"/>
      <x:c r="RTE5867" s="25"/>
      <x:c r="RTF5867" s="25"/>
      <x:c r="RTG5867" s="25"/>
      <x:c r="RTH5867" s="25"/>
      <x:c r="RTI5867" s="25"/>
      <x:c r="RTJ5867" s="25"/>
      <x:c r="RTK5867" s="25"/>
      <x:c r="RTL5867" s="25"/>
      <x:c r="RTM5867" s="25"/>
      <x:c r="RTN5867" s="25"/>
      <x:c r="RTO5867" s="25"/>
      <x:c r="RTP5867" s="25"/>
      <x:c r="RTQ5867" s="25"/>
      <x:c r="RTR5867" s="25"/>
      <x:c r="RTS5867" s="25"/>
      <x:c r="RTT5867" s="25"/>
      <x:c r="RTU5867" s="25"/>
      <x:c r="RTV5867" s="25"/>
      <x:c r="RTW5867" s="25"/>
      <x:c r="RTX5867" s="25"/>
      <x:c r="RTY5867" s="25"/>
      <x:c r="RTZ5867" s="25"/>
      <x:c r="RUA5867" s="25"/>
      <x:c r="RUB5867" s="25"/>
      <x:c r="RUC5867" s="25"/>
      <x:c r="RUD5867" s="25"/>
      <x:c r="RUE5867" s="25"/>
      <x:c r="RUF5867" s="25"/>
      <x:c r="RUG5867" s="25"/>
      <x:c r="RUH5867" s="25"/>
      <x:c r="RUI5867" s="25"/>
      <x:c r="RUJ5867" s="25"/>
      <x:c r="RUK5867" s="25"/>
      <x:c r="RUL5867" s="25"/>
      <x:c r="RUM5867" s="25"/>
      <x:c r="RUN5867" s="25"/>
      <x:c r="RUO5867" s="25"/>
      <x:c r="RUP5867" s="25"/>
      <x:c r="RUQ5867" s="25"/>
      <x:c r="RUR5867" s="25"/>
      <x:c r="RUS5867" s="25"/>
      <x:c r="RUT5867" s="25"/>
      <x:c r="RUU5867" s="25"/>
      <x:c r="RUV5867" s="25"/>
      <x:c r="RUW5867" s="25"/>
      <x:c r="RUX5867" s="25"/>
      <x:c r="RUY5867" s="25"/>
      <x:c r="RUZ5867" s="25"/>
      <x:c r="RVA5867" s="25"/>
      <x:c r="RVB5867" s="25"/>
      <x:c r="RVC5867" s="25"/>
      <x:c r="RVD5867" s="25"/>
      <x:c r="RVE5867" s="25"/>
      <x:c r="RVF5867" s="25"/>
      <x:c r="RVG5867" s="25"/>
      <x:c r="RVH5867" s="25"/>
      <x:c r="RVI5867" s="25"/>
      <x:c r="RVJ5867" s="25"/>
      <x:c r="RVK5867" s="25"/>
      <x:c r="RVL5867" s="25"/>
      <x:c r="RVM5867" s="25"/>
      <x:c r="RVN5867" s="25"/>
      <x:c r="RVO5867" s="25"/>
      <x:c r="RVP5867" s="25"/>
      <x:c r="RVQ5867" s="25"/>
      <x:c r="RVR5867" s="25"/>
      <x:c r="RVS5867" s="25"/>
      <x:c r="RVT5867" s="25"/>
      <x:c r="RVU5867" s="25"/>
      <x:c r="RVV5867" s="25"/>
      <x:c r="RVW5867" s="25"/>
      <x:c r="RVX5867" s="25"/>
      <x:c r="RVY5867" s="25"/>
      <x:c r="RVZ5867" s="25"/>
      <x:c r="RWA5867" s="25"/>
      <x:c r="RWB5867" s="25"/>
      <x:c r="RWC5867" s="25"/>
      <x:c r="RWD5867" s="25"/>
      <x:c r="RWE5867" s="25"/>
      <x:c r="RWF5867" s="25"/>
      <x:c r="RWG5867" s="25"/>
      <x:c r="RWH5867" s="25"/>
      <x:c r="RWI5867" s="25"/>
      <x:c r="RWJ5867" s="25"/>
      <x:c r="RWK5867" s="25"/>
      <x:c r="RWL5867" s="25"/>
      <x:c r="RWM5867" s="25"/>
      <x:c r="RWN5867" s="25"/>
      <x:c r="RWO5867" s="25"/>
      <x:c r="RWP5867" s="25"/>
      <x:c r="RWQ5867" s="25"/>
      <x:c r="RWR5867" s="25"/>
      <x:c r="RWS5867" s="25"/>
      <x:c r="RWT5867" s="25"/>
      <x:c r="RWU5867" s="25"/>
      <x:c r="RWV5867" s="25"/>
      <x:c r="RWW5867" s="25"/>
      <x:c r="RWX5867" s="25"/>
      <x:c r="RWY5867" s="25"/>
      <x:c r="RWZ5867" s="25"/>
      <x:c r="RXA5867" s="25"/>
      <x:c r="RXB5867" s="25"/>
      <x:c r="RXC5867" s="25"/>
      <x:c r="RXD5867" s="25"/>
      <x:c r="RXE5867" s="25"/>
      <x:c r="RXF5867" s="25"/>
      <x:c r="RXG5867" s="25"/>
      <x:c r="RXH5867" s="25"/>
      <x:c r="RXI5867" s="25"/>
      <x:c r="RXJ5867" s="25"/>
      <x:c r="RXK5867" s="25"/>
      <x:c r="RXL5867" s="25"/>
      <x:c r="RXM5867" s="25"/>
      <x:c r="RXN5867" s="25"/>
      <x:c r="RXO5867" s="25"/>
      <x:c r="RXP5867" s="25"/>
      <x:c r="RXQ5867" s="25"/>
      <x:c r="RXR5867" s="25"/>
      <x:c r="RXS5867" s="25"/>
      <x:c r="RXT5867" s="25"/>
      <x:c r="RXU5867" s="25"/>
      <x:c r="RXV5867" s="25"/>
      <x:c r="RXW5867" s="25"/>
      <x:c r="RXX5867" s="25"/>
      <x:c r="RXY5867" s="25"/>
      <x:c r="RXZ5867" s="25"/>
      <x:c r="RYA5867" s="25"/>
      <x:c r="RYB5867" s="25"/>
      <x:c r="RYC5867" s="25"/>
      <x:c r="RYD5867" s="25"/>
      <x:c r="RYE5867" s="25"/>
      <x:c r="RYF5867" s="25"/>
      <x:c r="RYG5867" s="25"/>
      <x:c r="RYH5867" s="25"/>
      <x:c r="RYI5867" s="25"/>
      <x:c r="RYJ5867" s="25"/>
      <x:c r="RYK5867" s="25"/>
      <x:c r="RYL5867" s="25"/>
      <x:c r="RYM5867" s="25"/>
      <x:c r="RYN5867" s="25"/>
      <x:c r="RYO5867" s="25"/>
      <x:c r="RYP5867" s="25"/>
      <x:c r="RYQ5867" s="25"/>
      <x:c r="RYR5867" s="25"/>
      <x:c r="RYS5867" s="25"/>
      <x:c r="RYT5867" s="25"/>
      <x:c r="RYU5867" s="25"/>
      <x:c r="RYV5867" s="25"/>
      <x:c r="RYW5867" s="25"/>
      <x:c r="RYX5867" s="25"/>
      <x:c r="RYY5867" s="25"/>
      <x:c r="RYZ5867" s="25"/>
      <x:c r="RZA5867" s="25"/>
      <x:c r="RZB5867" s="25"/>
      <x:c r="RZC5867" s="25"/>
      <x:c r="RZD5867" s="25"/>
      <x:c r="RZE5867" s="25"/>
      <x:c r="RZF5867" s="25"/>
      <x:c r="RZG5867" s="25"/>
      <x:c r="RZH5867" s="25"/>
      <x:c r="RZI5867" s="25"/>
      <x:c r="RZJ5867" s="25"/>
      <x:c r="RZK5867" s="25"/>
      <x:c r="RZL5867" s="25"/>
      <x:c r="RZM5867" s="25"/>
      <x:c r="RZN5867" s="25"/>
      <x:c r="RZO5867" s="25"/>
      <x:c r="RZP5867" s="25"/>
      <x:c r="RZQ5867" s="25"/>
      <x:c r="RZR5867" s="25"/>
      <x:c r="RZS5867" s="25"/>
      <x:c r="RZT5867" s="25"/>
      <x:c r="RZU5867" s="25"/>
      <x:c r="RZV5867" s="25"/>
      <x:c r="RZW5867" s="25"/>
      <x:c r="RZX5867" s="25"/>
      <x:c r="RZY5867" s="25"/>
      <x:c r="RZZ5867" s="25"/>
      <x:c r="SAA5867" s="25"/>
      <x:c r="SAB5867" s="25"/>
      <x:c r="SAC5867" s="25"/>
      <x:c r="SAD5867" s="25"/>
      <x:c r="SAE5867" s="25"/>
      <x:c r="SAF5867" s="25"/>
      <x:c r="SAG5867" s="25"/>
      <x:c r="SAH5867" s="25"/>
      <x:c r="SAI5867" s="25"/>
      <x:c r="SAJ5867" s="25"/>
      <x:c r="SAK5867" s="25"/>
      <x:c r="SAL5867" s="25"/>
      <x:c r="SAM5867" s="25"/>
      <x:c r="SAN5867" s="25"/>
      <x:c r="SAO5867" s="25"/>
      <x:c r="SAP5867" s="25"/>
      <x:c r="SAQ5867" s="25"/>
      <x:c r="SAR5867" s="25"/>
      <x:c r="SAS5867" s="25"/>
      <x:c r="SAT5867" s="25"/>
      <x:c r="SAU5867" s="25"/>
      <x:c r="SAV5867" s="25"/>
      <x:c r="SAW5867" s="25"/>
      <x:c r="SAX5867" s="25"/>
      <x:c r="SAY5867" s="25"/>
      <x:c r="SAZ5867" s="25"/>
      <x:c r="SBA5867" s="25"/>
      <x:c r="SBB5867" s="25"/>
      <x:c r="SBC5867" s="25"/>
      <x:c r="SBD5867" s="25"/>
      <x:c r="SBE5867" s="25"/>
      <x:c r="SBF5867" s="25"/>
      <x:c r="SBG5867" s="25"/>
      <x:c r="SBH5867" s="25"/>
      <x:c r="SBI5867" s="25"/>
      <x:c r="SBJ5867" s="25"/>
      <x:c r="SBK5867" s="25"/>
      <x:c r="SBL5867" s="25"/>
      <x:c r="SBM5867" s="25"/>
      <x:c r="SBN5867" s="25"/>
      <x:c r="SBO5867" s="25"/>
      <x:c r="SBP5867" s="25"/>
      <x:c r="SBQ5867" s="25"/>
      <x:c r="SBR5867" s="25"/>
      <x:c r="SBS5867" s="25"/>
      <x:c r="SBT5867" s="25"/>
      <x:c r="SBU5867" s="25"/>
      <x:c r="SBV5867" s="25"/>
      <x:c r="SBW5867" s="25"/>
      <x:c r="SBX5867" s="25"/>
      <x:c r="SBY5867" s="25"/>
      <x:c r="SBZ5867" s="25"/>
      <x:c r="SCA5867" s="25"/>
      <x:c r="SCB5867" s="25"/>
      <x:c r="SCC5867" s="25"/>
      <x:c r="SCD5867" s="25"/>
      <x:c r="SCE5867" s="25"/>
      <x:c r="SCF5867" s="25"/>
      <x:c r="SCG5867" s="25"/>
      <x:c r="SCH5867" s="25"/>
      <x:c r="SCI5867" s="25"/>
      <x:c r="SCJ5867" s="25"/>
      <x:c r="SCK5867" s="25"/>
      <x:c r="SCL5867" s="25"/>
      <x:c r="SCM5867" s="25"/>
      <x:c r="SCN5867" s="25"/>
      <x:c r="SCO5867" s="25"/>
      <x:c r="SCP5867" s="25"/>
      <x:c r="SCQ5867" s="25"/>
      <x:c r="SCR5867" s="25"/>
      <x:c r="SCS5867" s="25"/>
      <x:c r="SCT5867" s="25"/>
      <x:c r="SCU5867" s="25"/>
      <x:c r="SCV5867" s="25"/>
      <x:c r="SCW5867" s="25"/>
      <x:c r="SCX5867" s="25"/>
      <x:c r="SCY5867" s="25"/>
      <x:c r="SCZ5867" s="25"/>
      <x:c r="SDA5867" s="25"/>
      <x:c r="SDB5867" s="25"/>
      <x:c r="SDC5867" s="25"/>
      <x:c r="SDD5867" s="25"/>
      <x:c r="SDE5867" s="25"/>
      <x:c r="SDF5867" s="25"/>
      <x:c r="SDG5867" s="25"/>
      <x:c r="SDH5867" s="25"/>
      <x:c r="SDI5867" s="25"/>
      <x:c r="SDJ5867" s="25"/>
      <x:c r="SDK5867" s="25"/>
      <x:c r="SDL5867" s="25"/>
      <x:c r="SDM5867" s="25"/>
      <x:c r="SDN5867" s="25"/>
      <x:c r="SDO5867" s="25"/>
      <x:c r="SDP5867" s="25"/>
      <x:c r="SDQ5867" s="25"/>
      <x:c r="SDR5867" s="25"/>
      <x:c r="SDS5867" s="25"/>
      <x:c r="SDT5867" s="25"/>
      <x:c r="SDU5867" s="25"/>
      <x:c r="SDV5867" s="25"/>
      <x:c r="SDW5867" s="25"/>
      <x:c r="SDX5867" s="25"/>
      <x:c r="SDY5867" s="25"/>
      <x:c r="SDZ5867" s="25"/>
      <x:c r="SEA5867" s="25"/>
      <x:c r="SEB5867" s="25"/>
      <x:c r="SEC5867" s="25"/>
      <x:c r="SED5867" s="25"/>
      <x:c r="SEE5867" s="25"/>
      <x:c r="SEF5867" s="25"/>
      <x:c r="SEG5867" s="25"/>
      <x:c r="SEH5867" s="25"/>
      <x:c r="SEI5867" s="25"/>
      <x:c r="SEJ5867" s="25"/>
      <x:c r="SEK5867" s="25"/>
      <x:c r="SEL5867" s="25"/>
      <x:c r="SEM5867" s="25"/>
      <x:c r="SEN5867" s="25"/>
      <x:c r="SEO5867" s="25"/>
      <x:c r="SEP5867" s="25"/>
      <x:c r="SEQ5867" s="25"/>
      <x:c r="SER5867" s="25"/>
      <x:c r="SES5867" s="25"/>
      <x:c r="SET5867" s="25"/>
      <x:c r="SEU5867" s="25"/>
      <x:c r="SEV5867" s="25"/>
      <x:c r="SEW5867" s="25"/>
      <x:c r="SEX5867" s="25"/>
      <x:c r="SEY5867" s="25"/>
      <x:c r="SEZ5867" s="25"/>
      <x:c r="SFA5867" s="25"/>
      <x:c r="SFB5867" s="25"/>
      <x:c r="SFC5867" s="25"/>
      <x:c r="SFD5867" s="25"/>
      <x:c r="SFE5867" s="25"/>
      <x:c r="SFF5867" s="25"/>
      <x:c r="SFG5867" s="25"/>
      <x:c r="SFH5867" s="25"/>
      <x:c r="SFI5867" s="25"/>
      <x:c r="SFJ5867" s="25"/>
      <x:c r="SFK5867" s="25"/>
      <x:c r="SFL5867" s="25"/>
      <x:c r="SFM5867" s="25"/>
      <x:c r="SFN5867" s="25"/>
      <x:c r="SFO5867" s="25"/>
      <x:c r="SFP5867" s="25"/>
      <x:c r="SFQ5867" s="25"/>
      <x:c r="SFR5867" s="25"/>
      <x:c r="SFS5867" s="25"/>
      <x:c r="SFT5867" s="25"/>
      <x:c r="SFU5867" s="25"/>
      <x:c r="SFV5867" s="25"/>
      <x:c r="SFW5867" s="25"/>
      <x:c r="SFX5867" s="25"/>
      <x:c r="SFY5867" s="25"/>
      <x:c r="SFZ5867" s="25"/>
      <x:c r="SGA5867" s="25"/>
      <x:c r="SGB5867" s="25"/>
      <x:c r="SGC5867" s="25"/>
      <x:c r="SGD5867" s="25"/>
      <x:c r="SGE5867" s="25"/>
      <x:c r="SGF5867" s="25"/>
      <x:c r="SGG5867" s="25"/>
      <x:c r="SGH5867" s="25"/>
      <x:c r="SGI5867" s="25"/>
      <x:c r="SGJ5867" s="25"/>
      <x:c r="SGK5867" s="25"/>
      <x:c r="SGL5867" s="25"/>
      <x:c r="SGM5867" s="25"/>
      <x:c r="SGN5867" s="25"/>
      <x:c r="SGO5867" s="25"/>
      <x:c r="SGP5867" s="25"/>
      <x:c r="SGQ5867" s="25"/>
      <x:c r="SGR5867" s="25"/>
      <x:c r="SGS5867" s="25"/>
      <x:c r="SGT5867" s="25"/>
      <x:c r="SGU5867" s="25"/>
      <x:c r="SGV5867" s="25"/>
      <x:c r="SGW5867" s="25"/>
      <x:c r="SGX5867" s="25"/>
      <x:c r="SGY5867" s="25"/>
      <x:c r="SGZ5867" s="25"/>
      <x:c r="SHA5867" s="25"/>
      <x:c r="SHB5867" s="25"/>
      <x:c r="SHC5867" s="25"/>
      <x:c r="SHD5867" s="25"/>
      <x:c r="SHE5867" s="25"/>
      <x:c r="SHF5867" s="25"/>
      <x:c r="SHG5867" s="25"/>
      <x:c r="SHH5867" s="25"/>
      <x:c r="SHI5867" s="25"/>
      <x:c r="SHJ5867" s="25"/>
      <x:c r="SHK5867" s="25"/>
      <x:c r="SHL5867" s="25"/>
      <x:c r="SHM5867" s="25"/>
      <x:c r="SHN5867" s="25"/>
      <x:c r="SHO5867" s="25"/>
      <x:c r="SHP5867" s="25"/>
      <x:c r="SHQ5867" s="25"/>
      <x:c r="SHR5867" s="25"/>
      <x:c r="SHS5867" s="25"/>
      <x:c r="SHT5867" s="25"/>
      <x:c r="SHU5867" s="25"/>
      <x:c r="SHV5867" s="25"/>
      <x:c r="SHW5867" s="25"/>
      <x:c r="SHX5867" s="25"/>
      <x:c r="SHY5867" s="25"/>
      <x:c r="SHZ5867" s="25"/>
      <x:c r="SIA5867" s="25"/>
      <x:c r="SIB5867" s="25"/>
      <x:c r="SIC5867" s="25"/>
      <x:c r="SID5867" s="25"/>
      <x:c r="SIE5867" s="25"/>
      <x:c r="SIF5867" s="25"/>
      <x:c r="SIG5867" s="25"/>
      <x:c r="SIH5867" s="25"/>
      <x:c r="SII5867" s="25"/>
      <x:c r="SIJ5867" s="25"/>
      <x:c r="SIK5867" s="25"/>
      <x:c r="SIL5867" s="25"/>
      <x:c r="SIM5867" s="25"/>
      <x:c r="SIN5867" s="25"/>
      <x:c r="SIO5867" s="25"/>
      <x:c r="SIP5867" s="25"/>
      <x:c r="SIQ5867" s="25"/>
      <x:c r="SIR5867" s="25"/>
      <x:c r="SIS5867" s="25"/>
      <x:c r="SIT5867" s="25"/>
      <x:c r="SIU5867" s="25"/>
      <x:c r="SIV5867" s="25"/>
      <x:c r="SIW5867" s="25"/>
      <x:c r="SIX5867" s="25"/>
      <x:c r="SIY5867" s="25"/>
      <x:c r="SIZ5867" s="25"/>
      <x:c r="SJA5867" s="25"/>
      <x:c r="SJB5867" s="25"/>
      <x:c r="SJC5867" s="25"/>
      <x:c r="SJD5867" s="25"/>
      <x:c r="SJE5867" s="25"/>
      <x:c r="SJF5867" s="25"/>
      <x:c r="SJG5867" s="25"/>
      <x:c r="SJH5867" s="25"/>
      <x:c r="SJI5867" s="25"/>
      <x:c r="SJJ5867" s="25"/>
      <x:c r="SJK5867" s="25"/>
      <x:c r="SJL5867" s="25"/>
      <x:c r="SJM5867" s="25"/>
      <x:c r="SJN5867" s="25"/>
      <x:c r="SJO5867" s="25"/>
      <x:c r="SJP5867" s="25"/>
      <x:c r="SJQ5867" s="25"/>
      <x:c r="SJR5867" s="25"/>
      <x:c r="SJS5867" s="25"/>
      <x:c r="SJT5867" s="25"/>
      <x:c r="SJU5867" s="25"/>
      <x:c r="SJV5867" s="25"/>
      <x:c r="SJW5867" s="25"/>
      <x:c r="SJX5867" s="25"/>
      <x:c r="SJY5867" s="25"/>
      <x:c r="SJZ5867" s="25"/>
      <x:c r="SKA5867" s="25"/>
      <x:c r="SKB5867" s="25"/>
      <x:c r="SKC5867" s="25"/>
      <x:c r="SKD5867" s="25"/>
      <x:c r="SKE5867" s="25"/>
      <x:c r="SKF5867" s="25"/>
      <x:c r="SKG5867" s="25"/>
      <x:c r="SKH5867" s="25"/>
      <x:c r="SKI5867" s="25"/>
      <x:c r="SKJ5867" s="25"/>
      <x:c r="SKK5867" s="25"/>
      <x:c r="SKL5867" s="25"/>
      <x:c r="SKM5867" s="25"/>
      <x:c r="SKN5867" s="25"/>
      <x:c r="SKO5867" s="25"/>
      <x:c r="SKP5867" s="25"/>
      <x:c r="SKQ5867" s="25"/>
      <x:c r="SKR5867" s="25"/>
      <x:c r="SKS5867" s="25"/>
      <x:c r="SKT5867" s="25"/>
      <x:c r="SKU5867" s="25"/>
      <x:c r="SKV5867" s="25"/>
      <x:c r="SKW5867" s="25"/>
      <x:c r="SKX5867" s="25"/>
      <x:c r="SKY5867" s="25"/>
      <x:c r="SKZ5867" s="25"/>
      <x:c r="SLA5867" s="25"/>
      <x:c r="SLB5867" s="25"/>
      <x:c r="SLC5867" s="25"/>
      <x:c r="SLD5867" s="25"/>
      <x:c r="SLE5867" s="25"/>
      <x:c r="SLF5867" s="25"/>
      <x:c r="SLG5867" s="25"/>
      <x:c r="SLH5867" s="25"/>
      <x:c r="SLI5867" s="25"/>
      <x:c r="SLJ5867" s="25"/>
      <x:c r="SLK5867" s="25"/>
      <x:c r="SLL5867" s="25"/>
      <x:c r="SLM5867" s="25"/>
      <x:c r="SLN5867" s="25"/>
      <x:c r="SLO5867" s="25"/>
      <x:c r="SLP5867" s="25"/>
      <x:c r="SLQ5867" s="25"/>
      <x:c r="SLR5867" s="25"/>
      <x:c r="SLS5867" s="25"/>
      <x:c r="SLT5867" s="25"/>
      <x:c r="SLU5867" s="25"/>
      <x:c r="SLV5867" s="25"/>
      <x:c r="SLW5867" s="25"/>
      <x:c r="SLX5867" s="25"/>
      <x:c r="SLY5867" s="25"/>
      <x:c r="SLZ5867" s="25"/>
      <x:c r="SMA5867" s="25"/>
      <x:c r="SMB5867" s="25"/>
      <x:c r="SMC5867" s="25"/>
      <x:c r="SMD5867" s="25"/>
      <x:c r="SME5867" s="25"/>
      <x:c r="SMF5867" s="25"/>
      <x:c r="SMG5867" s="25"/>
      <x:c r="SMH5867" s="25"/>
      <x:c r="SMI5867" s="25"/>
      <x:c r="SMJ5867" s="25"/>
      <x:c r="SMK5867" s="25"/>
      <x:c r="SML5867" s="25"/>
      <x:c r="SMM5867" s="25"/>
      <x:c r="SMN5867" s="25"/>
      <x:c r="SMO5867" s="25"/>
      <x:c r="SMP5867" s="25"/>
      <x:c r="SMQ5867" s="25"/>
      <x:c r="SMR5867" s="25"/>
      <x:c r="SMS5867" s="25"/>
      <x:c r="SMT5867" s="25"/>
      <x:c r="SMU5867" s="25"/>
      <x:c r="SMV5867" s="25"/>
      <x:c r="SMW5867" s="25"/>
      <x:c r="SMX5867" s="25"/>
      <x:c r="SMY5867" s="25"/>
      <x:c r="SMZ5867" s="25"/>
      <x:c r="SNA5867" s="25"/>
      <x:c r="SNB5867" s="25"/>
      <x:c r="SNC5867" s="25"/>
      <x:c r="SND5867" s="25"/>
      <x:c r="SNE5867" s="25"/>
      <x:c r="SNF5867" s="25"/>
      <x:c r="SNG5867" s="25"/>
      <x:c r="SNH5867" s="25"/>
      <x:c r="SNI5867" s="25"/>
      <x:c r="SNJ5867" s="25"/>
      <x:c r="SNK5867" s="25"/>
      <x:c r="SNL5867" s="25"/>
      <x:c r="SNM5867" s="25"/>
      <x:c r="SNN5867" s="25"/>
      <x:c r="SNO5867" s="25"/>
      <x:c r="SNP5867" s="25"/>
      <x:c r="SNQ5867" s="25"/>
      <x:c r="SNR5867" s="25"/>
      <x:c r="SNS5867" s="25"/>
      <x:c r="SNT5867" s="25"/>
      <x:c r="SNU5867" s="25"/>
      <x:c r="SNV5867" s="25"/>
      <x:c r="SNW5867" s="25"/>
      <x:c r="SNX5867" s="25"/>
      <x:c r="SNY5867" s="25"/>
      <x:c r="SNZ5867" s="25"/>
      <x:c r="SOA5867" s="25"/>
      <x:c r="SOB5867" s="25"/>
      <x:c r="SOC5867" s="25"/>
      <x:c r="SOD5867" s="25"/>
      <x:c r="SOE5867" s="25"/>
      <x:c r="SOF5867" s="25"/>
      <x:c r="SOG5867" s="25"/>
      <x:c r="SOH5867" s="25"/>
      <x:c r="SOI5867" s="25"/>
      <x:c r="SOJ5867" s="25"/>
      <x:c r="SOK5867" s="25"/>
      <x:c r="SOL5867" s="25"/>
      <x:c r="SOM5867" s="25"/>
      <x:c r="SON5867" s="25"/>
      <x:c r="SOO5867" s="25"/>
      <x:c r="SOP5867" s="25"/>
      <x:c r="SOQ5867" s="25"/>
      <x:c r="SOR5867" s="25"/>
      <x:c r="SOS5867" s="25"/>
      <x:c r="SOT5867" s="25"/>
      <x:c r="SOU5867" s="25"/>
      <x:c r="SOV5867" s="25"/>
      <x:c r="SOW5867" s="25"/>
      <x:c r="SOX5867" s="25"/>
      <x:c r="SOY5867" s="25"/>
      <x:c r="SOZ5867" s="25"/>
      <x:c r="SPA5867" s="25"/>
      <x:c r="SPB5867" s="25"/>
      <x:c r="SPC5867" s="25"/>
      <x:c r="SPD5867" s="25"/>
      <x:c r="SPE5867" s="25"/>
      <x:c r="SPF5867" s="25"/>
      <x:c r="SPG5867" s="25"/>
      <x:c r="SPH5867" s="25"/>
      <x:c r="SPI5867" s="25"/>
      <x:c r="SPJ5867" s="25"/>
      <x:c r="SPK5867" s="25"/>
      <x:c r="SPL5867" s="25"/>
      <x:c r="SPM5867" s="25"/>
      <x:c r="SPN5867" s="25"/>
      <x:c r="SPO5867" s="25"/>
      <x:c r="SPP5867" s="25"/>
      <x:c r="SPQ5867" s="25"/>
      <x:c r="SPR5867" s="25"/>
      <x:c r="SPS5867" s="25"/>
      <x:c r="SPT5867" s="25"/>
      <x:c r="SPU5867" s="25"/>
      <x:c r="SPV5867" s="25"/>
      <x:c r="SPW5867" s="25"/>
      <x:c r="SPX5867" s="25"/>
      <x:c r="SPY5867" s="25"/>
      <x:c r="SPZ5867" s="25"/>
      <x:c r="SQA5867" s="25"/>
      <x:c r="SQB5867" s="25"/>
      <x:c r="SQC5867" s="25"/>
      <x:c r="SQD5867" s="25"/>
      <x:c r="SQE5867" s="25"/>
      <x:c r="SQF5867" s="25"/>
      <x:c r="SQG5867" s="25"/>
      <x:c r="SQH5867" s="25"/>
      <x:c r="SQI5867" s="25"/>
      <x:c r="SQJ5867" s="25"/>
      <x:c r="SQK5867" s="25"/>
      <x:c r="SQL5867" s="25"/>
      <x:c r="SQM5867" s="25"/>
      <x:c r="SQN5867" s="25"/>
      <x:c r="SQO5867" s="25"/>
      <x:c r="SQP5867" s="25"/>
      <x:c r="SQQ5867" s="25"/>
      <x:c r="SQR5867" s="25"/>
      <x:c r="SQS5867" s="25"/>
      <x:c r="SQT5867" s="25"/>
      <x:c r="SQU5867" s="25"/>
      <x:c r="SQV5867" s="25"/>
      <x:c r="SQW5867" s="25"/>
      <x:c r="SQX5867" s="25"/>
      <x:c r="SQY5867" s="25"/>
      <x:c r="SQZ5867" s="25"/>
      <x:c r="SRA5867" s="25"/>
      <x:c r="SRB5867" s="25"/>
      <x:c r="SRC5867" s="25"/>
      <x:c r="SRD5867" s="25"/>
      <x:c r="SRE5867" s="25"/>
      <x:c r="SRF5867" s="25"/>
      <x:c r="SRG5867" s="25"/>
      <x:c r="SRH5867" s="25"/>
      <x:c r="SRI5867" s="25"/>
      <x:c r="SRJ5867" s="25"/>
      <x:c r="SRK5867" s="25"/>
      <x:c r="SRL5867" s="25"/>
      <x:c r="SRM5867" s="25"/>
      <x:c r="SRN5867" s="25"/>
      <x:c r="SRO5867" s="25"/>
      <x:c r="SRP5867" s="25"/>
      <x:c r="SRQ5867" s="25"/>
      <x:c r="SRR5867" s="25"/>
      <x:c r="SRS5867" s="25"/>
      <x:c r="SRT5867" s="25"/>
      <x:c r="SRU5867" s="25"/>
      <x:c r="SRV5867" s="25"/>
      <x:c r="SRW5867" s="25"/>
      <x:c r="SRX5867" s="25"/>
      <x:c r="SRY5867" s="25"/>
      <x:c r="SRZ5867" s="25"/>
      <x:c r="SSA5867" s="25"/>
      <x:c r="SSB5867" s="25"/>
      <x:c r="SSC5867" s="25"/>
      <x:c r="SSD5867" s="25"/>
      <x:c r="SSE5867" s="25"/>
      <x:c r="SSF5867" s="25"/>
      <x:c r="SSG5867" s="25"/>
      <x:c r="SSH5867" s="25"/>
      <x:c r="SSI5867" s="25"/>
      <x:c r="SSJ5867" s="25"/>
      <x:c r="SSK5867" s="25"/>
      <x:c r="SSL5867" s="25"/>
      <x:c r="SSM5867" s="25"/>
      <x:c r="SSN5867" s="25"/>
      <x:c r="SSO5867" s="25"/>
      <x:c r="SSP5867" s="25"/>
      <x:c r="SSQ5867" s="25"/>
      <x:c r="SSR5867" s="25"/>
      <x:c r="SSS5867" s="25"/>
      <x:c r="SST5867" s="25"/>
      <x:c r="SSU5867" s="25"/>
      <x:c r="SSV5867" s="25"/>
      <x:c r="SSW5867" s="25"/>
      <x:c r="SSX5867" s="25"/>
      <x:c r="SSY5867" s="25"/>
      <x:c r="SSZ5867" s="25"/>
      <x:c r="STA5867" s="25"/>
      <x:c r="STB5867" s="25"/>
      <x:c r="STC5867" s="25"/>
      <x:c r="STD5867" s="25"/>
      <x:c r="STE5867" s="25"/>
      <x:c r="STF5867" s="25"/>
      <x:c r="STG5867" s="25"/>
      <x:c r="STH5867" s="25"/>
      <x:c r="STI5867" s="25"/>
      <x:c r="STJ5867" s="25"/>
      <x:c r="STK5867" s="25"/>
      <x:c r="STL5867" s="25"/>
      <x:c r="STM5867" s="25"/>
      <x:c r="STN5867" s="25"/>
      <x:c r="STO5867" s="25"/>
      <x:c r="STP5867" s="25"/>
      <x:c r="STQ5867" s="25"/>
      <x:c r="STR5867" s="25"/>
      <x:c r="STS5867" s="25"/>
      <x:c r="STT5867" s="25"/>
      <x:c r="STU5867" s="25"/>
      <x:c r="STV5867" s="25"/>
      <x:c r="STW5867" s="25"/>
      <x:c r="STX5867" s="25"/>
      <x:c r="STY5867" s="25"/>
      <x:c r="STZ5867" s="25"/>
      <x:c r="SUA5867" s="25"/>
      <x:c r="SUB5867" s="25"/>
      <x:c r="SUC5867" s="25"/>
      <x:c r="SUD5867" s="25"/>
      <x:c r="SUE5867" s="25"/>
      <x:c r="SUF5867" s="25"/>
      <x:c r="SUG5867" s="25"/>
      <x:c r="SUH5867" s="25"/>
      <x:c r="SUI5867" s="25"/>
      <x:c r="SUJ5867" s="25"/>
      <x:c r="SUK5867" s="25"/>
      <x:c r="SUL5867" s="25"/>
      <x:c r="SUM5867" s="25"/>
      <x:c r="SUN5867" s="25"/>
      <x:c r="SUO5867" s="25"/>
      <x:c r="SUP5867" s="25"/>
      <x:c r="SUQ5867" s="25"/>
      <x:c r="SUR5867" s="25"/>
      <x:c r="SUS5867" s="25"/>
      <x:c r="SUT5867" s="25"/>
      <x:c r="SUU5867" s="25"/>
      <x:c r="SUV5867" s="25"/>
      <x:c r="SUW5867" s="25"/>
      <x:c r="SUX5867" s="25"/>
      <x:c r="SUY5867" s="25"/>
      <x:c r="SUZ5867" s="25"/>
      <x:c r="SVA5867" s="25"/>
      <x:c r="SVB5867" s="25"/>
      <x:c r="SVC5867" s="25"/>
      <x:c r="SVD5867" s="25"/>
      <x:c r="SVE5867" s="25"/>
      <x:c r="SVF5867" s="25"/>
      <x:c r="SVG5867" s="25"/>
      <x:c r="SVH5867" s="25"/>
      <x:c r="SVI5867" s="25"/>
      <x:c r="SVJ5867" s="25"/>
      <x:c r="SVK5867" s="25"/>
      <x:c r="SVL5867" s="25"/>
      <x:c r="SVM5867" s="25"/>
      <x:c r="SVN5867" s="25"/>
      <x:c r="SVO5867" s="25"/>
      <x:c r="SVP5867" s="25"/>
      <x:c r="SVQ5867" s="25"/>
      <x:c r="SVR5867" s="25"/>
      <x:c r="SVS5867" s="25"/>
      <x:c r="SVT5867" s="25"/>
      <x:c r="SVU5867" s="25"/>
      <x:c r="SVV5867" s="25"/>
      <x:c r="SVW5867" s="25"/>
      <x:c r="SVX5867" s="25"/>
      <x:c r="SVY5867" s="25"/>
      <x:c r="SVZ5867" s="25"/>
      <x:c r="SWA5867" s="25"/>
      <x:c r="SWB5867" s="25"/>
      <x:c r="SWC5867" s="25"/>
      <x:c r="SWD5867" s="25"/>
      <x:c r="SWE5867" s="25"/>
      <x:c r="SWF5867" s="25"/>
      <x:c r="SWG5867" s="25"/>
      <x:c r="SWH5867" s="25"/>
      <x:c r="SWI5867" s="25"/>
      <x:c r="SWJ5867" s="25"/>
      <x:c r="SWK5867" s="25"/>
      <x:c r="SWL5867" s="25"/>
      <x:c r="SWM5867" s="25"/>
      <x:c r="SWN5867" s="25"/>
      <x:c r="SWO5867" s="25"/>
      <x:c r="SWP5867" s="25"/>
      <x:c r="SWQ5867" s="25"/>
      <x:c r="SWR5867" s="25"/>
      <x:c r="SWS5867" s="25"/>
      <x:c r="SWT5867" s="25"/>
      <x:c r="SWU5867" s="25"/>
      <x:c r="SWV5867" s="25"/>
      <x:c r="SWW5867" s="25"/>
      <x:c r="SWX5867" s="25"/>
      <x:c r="SWY5867" s="25"/>
      <x:c r="SWZ5867" s="25"/>
      <x:c r="SXA5867" s="25"/>
      <x:c r="SXB5867" s="25"/>
      <x:c r="SXC5867" s="25"/>
      <x:c r="SXD5867" s="25"/>
      <x:c r="SXE5867" s="25"/>
      <x:c r="SXF5867" s="25"/>
      <x:c r="SXG5867" s="25"/>
      <x:c r="SXH5867" s="25"/>
      <x:c r="SXI5867" s="25"/>
      <x:c r="SXJ5867" s="25"/>
      <x:c r="SXK5867" s="25"/>
      <x:c r="SXL5867" s="25"/>
      <x:c r="SXM5867" s="25"/>
      <x:c r="SXN5867" s="25"/>
      <x:c r="SXO5867" s="25"/>
      <x:c r="SXP5867" s="25"/>
      <x:c r="SXQ5867" s="25"/>
      <x:c r="SXR5867" s="25"/>
      <x:c r="SXS5867" s="25"/>
      <x:c r="SXT5867" s="25"/>
      <x:c r="SXU5867" s="25"/>
      <x:c r="SXV5867" s="25"/>
      <x:c r="SXW5867" s="25"/>
      <x:c r="SXX5867" s="25"/>
      <x:c r="SXY5867" s="25"/>
      <x:c r="SXZ5867" s="25"/>
      <x:c r="SYA5867" s="25"/>
      <x:c r="SYB5867" s="25"/>
      <x:c r="SYC5867" s="25"/>
      <x:c r="SYD5867" s="25"/>
      <x:c r="SYE5867" s="25"/>
      <x:c r="SYF5867" s="25"/>
      <x:c r="SYG5867" s="25"/>
      <x:c r="SYH5867" s="25"/>
      <x:c r="SYI5867" s="25"/>
      <x:c r="SYJ5867" s="25"/>
      <x:c r="SYK5867" s="25"/>
      <x:c r="SYL5867" s="25"/>
      <x:c r="SYM5867" s="25"/>
      <x:c r="SYN5867" s="25"/>
      <x:c r="SYO5867" s="25"/>
      <x:c r="SYP5867" s="25"/>
      <x:c r="SYQ5867" s="25"/>
      <x:c r="SYR5867" s="25"/>
      <x:c r="SYS5867" s="25"/>
      <x:c r="SYT5867" s="25"/>
      <x:c r="SYU5867" s="25"/>
      <x:c r="SYV5867" s="25"/>
      <x:c r="SYW5867" s="25"/>
      <x:c r="SYX5867" s="25"/>
      <x:c r="SYY5867" s="25"/>
      <x:c r="SYZ5867" s="25"/>
      <x:c r="SZA5867" s="25"/>
      <x:c r="SZB5867" s="25"/>
      <x:c r="SZC5867" s="25"/>
      <x:c r="SZD5867" s="25"/>
      <x:c r="SZE5867" s="25"/>
      <x:c r="SZF5867" s="25"/>
      <x:c r="SZG5867" s="25"/>
      <x:c r="SZH5867" s="25"/>
      <x:c r="SZI5867" s="25"/>
      <x:c r="SZJ5867" s="25"/>
      <x:c r="SZK5867" s="25"/>
      <x:c r="SZL5867" s="25"/>
      <x:c r="SZM5867" s="25"/>
      <x:c r="SZN5867" s="25"/>
      <x:c r="SZO5867" s="25"/>
      <x:c r="SZP5867" s="25"/>
      <x:c r="SZQ5867" s="25"/>
      <x:c r="SZR5867" s="25"/>
      <x:c r="SZS5867" s="25"/>
      <x:c r="SZT5867" s="25"/>
      <x:c r="SZU5867" s="25"/>
      <x:c r="SZV5867" s="25"/>
      <x:c r="SZW5867" s="25"/>
      <x:c r="SZX5867" s="25"/>
      <x:c r="SZY5867" s="25"/>
      <x:c r="SZZ5867" s="25"/>
      <x:c r="TAA5867" s="25"/>
      <x:c r="TAB5867" s="25"/>
      <x:c r="TAC5867" s="25"/>
      <x:c r="TAD5867" s="25"/>
      <x:c r="TAE5867" s="25"/>
      <x:c r="TAF5867" s="25"/>
      <x:c r="TAG5867" s="25"/>
      <x:c r="TAH5867" s="25"/>
      <x:c r="TAI5867" s="25"/>
      <x:c r="TAJ5867" s="25"/>
      <x:c r="TAK5867" s="25"/>
      <x:c r="TAL5867" s="25"/>
      <x:c r="TAM5867" s="25"/>
      <x:c r="TAN5867" s="25"/>
      <x:c r="TAO5867" s="25"/>
      <x:c r="TAP5867" s="25"/>
      <x:c r="TAQ5867" s="25"/>
      <x:c r="TAR5867" s="25"/>
      <x:c r="TAS5867" s="25"/>
      <x:c r="TAT5867" s="25"/>
      <x:c r="TAU5867" s="25"/>
      <x:c r="TAV5867" s="25"/>
      <x:c r="TAW5867" s="25"/>
      <x:c r="TAX5867" s="25"/>
      <x:c r="TAY5867" s="25"/>
      <x:c r="TAZ5867" s="25"/>
      <x:c r="TBA5867" s="25"/>
      <x:c r="TBB5867" s="25"/>
      <x:c r="TBC5867" s="25"/>
      <x:c r="TBD5867" s="25"/>
      <x:c r="TBE5867" s="25"/>
      <x:c r="TBF5867" s="25"/>
      <x:c r="TBG5867" s="25"/>
      <x:c r="TBH5867" s="25"/>
      <x:c r="TBI5867" s="25"/>
      <x:c r="TBJ5867" s="25"/>
      <x:c r="TBK5867" s="25"/>
      <x:c r="TBL5867" s="25"/>
      <x:c r="TBM5867" s="25"/>
      <x:c r="TBN5867" s="25"/>
      <x:c r="TBO5867" s="25"/>
      <x:c r="TBP5867" s="25"/>
      <x:c r="TBQ5867" s="25"/>
      <x:c r="TBR5867" s="25"/>
      <x:c r="TBS5867" s="25"/>
      <x:c r="TBT5867" s="25"/>
      <x:c r="TBU5867" s="25"/>
      <x:c r="TBV5867" s="25"/>
      <x:c r="TBW5867" s="25"/>
      <x:c r="TBX5867" s="25"/>
      <x:c r="TBY5867" s="25"/>
      <x:c r="TBZ5867" s="25"/>
      <x:c r="TCA5867" s="25"/>
      <x:c r="TCB5867" s="25"/>
      <x:c r="TCC5867" s="25"/>
      <x:c r="TCD5867" s="25"/>
      <x:c r="TCE5867" s="25"/>
      <x:c r="TCF5867" s="25"/>
      <x:c r="TCG5867" s="25"/>
      <x:c r="TCH5867" s="25"/>
      <x:c r="TCI5867" s="25"/>
      <x:c r="TCJ5867" s="25"/>
      <x:c r="TCK5867" s="25"/>
      <x:c r="TCL5867" s="25"/>
      <x:c r="TCM5867" s="25"/>
      <x:c r="TCN5867" s="25"/>
      <x:c r="TCO5867" s="25"/>
      <x:c r="TCP5867" s="25"/>
      <x:c r="TCQ5867" s="25"/>
      <x:c r="TCR5867" s="25"/>
      <x:c r="TCS5867" s="25"/>
      <x:c r="TCT5867" s="25"/>
      <x:c r="TCU5867" s="25"/>
      <x:c r="TCV5867" s="25"/>
      <x:c r="TCW5867" s="25"/>
      <x:c r="TCX5867" s="25"/>
      <x:c r="TCY5867" s="25"/>
      <x:c r="TCZ5867" s="25"/>
      <x:c r="TDA5867" s="25"/>
      <x:c r="TDB5867" s="25"/>
      <x:c r="TDC5867" s="25"/>
      <x:c r="TDD5867" s="25"/>
      <x:c r="TDE5867" s="25"/>
      <x:c r="TDF5867" s="25"/>
      <x:c r="TDG5867" s="25"/>
      <x:c r="TDH5867" s="25"/>
      <x:c r="TDI5867" s="25"/>
      <x:c r="TDJ5867" s="25"/>
      <x:c r="TDK5867" s="25"/>
      <x:c r="TDL5867" s="25"/>
      <x:c r="TDM5867" s="25"/>
      <x:c r="TDN5867" s="25"/>
      <x:c r="TDO5867" s="25"/>
      <x:c r="TDP5867" s="25"/>
      <x:c r="TDQ5867" s="25"/>
      <x:c r="TDR5867" s="25"/>
      <x:c r="TDS5867" s="25"/>
      <x:c r="TDT5867" s="25"/>
      <x:c r="TDU5867" s="25"/>
      <x:c r="TDV5867" s="25"/>
      <x:c r="TDW5867" s="25"/>
      <x:c r="TDX5867" s="25"/>
      <x:c r="TDY5867" s="25"/>
      <x:c r="TDZ5867" s="25"/>
      <x:c r="TEA5867" s="25"/>
      <x:c r="TEB5867" s="25"/>
      <x:c r="TEC5867" s="25"/>
      <x:c r="TED5867" s="25"/>
      <x:c r="TEE5867" s="25"/>
      <x:c r="TEF5867" s="25"/>
      <x:c r="TEG5867" s="25"/>
      <x:c r="TEH5867" s="25"/>
      <x:c r="TEI5867" s="25"/>
      <x:c r="TEJ5867" s="25"/>
      <x:c r="TEK5867" s="25"/>
      <x:c r="TEL5867" s="25"/>
      <x:c r="TEM5867" s="25"/>
      <x:c r="TEN5867" s="25"/>
      <x:c r="TEO5867" s="25"/>
      <x:c r="TEP5867" s="25"/>
      <x:c r="TEQ5867" s="25"/>
      <x:c r="TER5867" s="25"/>
      <x:c r="TES5867" s="25"/>
      <x:c r="TET5867" s="25"/>
      <x:c r="TEU5867" s="25"/>
      <x:c r="TEV5867" s="25"/>
      <x:c r="TEW5867" s="25"/>
      <x:c r="TEX5867" s="25"/>
      <x:c r="TEY5867" s="25"/>
      <x:c r="TEZ5867" s="25"/>
      <x:c r="TFA5867" s="25"/>
      <x:c r="TFB5867" s="25"/>
      <x:c r="TFC5867" s="25"/>
      <x:c r="TFD5867" s="25"/>
      <x:c r="TFE5867" s="25"/>
      <x:c r="TFF5867" s="25"/>
      <x:c r="TFG5867" s="25"/>
      <x:c r="TFH5867" s="25"/>
      <x:c r="TFI5867" s="25"/>
      <x:c r="TFJ5867" s="25"/>
      <x:c r="TFK5867" s="25"/>
      <x:c r="TFL5867" s="25"/>
      <x:c r="TFM5867" s="25"/>
      <x:c r="TFN5867" s="25"/>
      <x:c r="TFO5867" s="25"/>
      <x:c r="TFP5867" s="25"/>
      <x:c r="TFQ5867" s="25"/>
      <x:c r="TFR5867" s="25"/>
      <x:c r="TFS5867" s="25"/>
      <x:c r="TFT5867" s="25"/>
      <x:c r="TFU5867" s="25"/>
      <x:c r="TFV5867" s="25"/>
      <x:c r="TFW5867" s="25"/>
      <x:c r="TFX5867" s="25"/>
      <x:c r="TFY5867" s="25"/>
      <x:c r="TFZ5867" s="25"/>
      <x:c r="TGA5867" s="25"/>
      <x:c r="TGB5867" s="25"/>
      <x:c r="TGC5867" s="25"/>
      <x:c r="TGD5867" s="25"/>
      <x:c r="TGE5867" s="25"/>
      <x:c r="TGF5867" s="25"/>
      <x:c r="TGG5867" s="25"/>
      <x:c r="TGH5867" s="25"/>
      <x:c r="TGI5867" s="25"/>
      <x:c r="TGJ5867" s="25"/>
      <x:c r="TGK5867" s="25"/>
      <x:c r="TGL5867" s="25"/>
      <x:c r="TGM5867" s="25"/>
      <x:c r="TGN5867" s="25"/>
      <x:c r="TGO5867" s="25"/>
      <x:c r="TGP5867" s="25"/>
      <x:c r="TGQ5867" s="25"/>
      <x:c r="TGR5867" s="25"/>
      <x:c r="TGS5867" s="25"/>
      <x:c r="TGT5867" s="25"/>
      <x:c r="TGU5867" s="25"/>
      <x:c r="TGV5867" s="25"/>
      <x:c r="TGW5867" s="25"/>
      <x:c r="TGX5867" s="25"/>
      <x:c r="TGY5867" s="25"/>
      <x:c r="TGZ5867" s="25"/>
      <x:c r="THA5867" s="25"/>
      <x:c r="THB5867" s="25"/>
      <x:c r="THC5867" s="25"/>
      <x:c r="THD5867" s="25"/>
      <x:c r="THE5867" s="25"/>
      <x:c r="THF5867" s="25"/>
      <x:c r="THG5867" s="25"/>
      <x:c r="THH5867" s="25"/>
      <x:c r="THI5867" s="25"/>
      <x:c r="THJ5867" s="25"/>
      <x:c r="THK5867" s="25"/>
      <x:c r="THL5867" s="25"/>
      <x:c r="THM5867" s="25"/>
      <x:c r="THN5867" s="25"/>
      <x:c r="THO5867" s="25"/>
      <x:c r="THP5867" s="25"/>
      <x:c r="THQ5867" s="25"/>
      <x:c r="THR5867" s="25"/>
      <x:c r="THS5867" s="25"/>
      <x:c r="THT5867" s="25"/>
      <x:c r="THU5867" s="25"/>
      <x:c r="THV5867" s="25"/>
      <x:c r="THW5867" s="25"/>
      <x:c r="THX5867" s="25"/>
      <x:c r="THY5867" s="25"/>
      <x:c r="THZ5867" s="25"/>
      <x:c r="TIA5867" s="25"/>
      <x:c r="TIB5867" s="25"/>
      <x:c r="TIC5867" s="25"/>
      <x:c r="TID5867" s="25"/>
      <x:c r="TIE5867" s="25"/>
      <x:c r="TIF5867" s="25"/>
      <x:c r="TIG5867" s="25"/>
      <x:c r="TIH5867" s="25"/>
      <x:c r="TII5867" s="25"/>
      <x:c r="TIJ5867" s="25"/>
      <x:c r="TIK5867" s="25"/>
      <x:c r="TIL5867" s="25"/>
      <x:c r="TIM5867" s="25"/>
      <x:c r="TIN5867" s="25"/>
      <x:c r="TIO5867" s="25"/>
      <x:c r="TIP5867" s="25"/>
      <x:c r="TIQ5867" s="25"/>
      <x:c r="TIR5867" s="25"/>
      <x:c r="TIS5867" s="25"/>
      <x:c r="TIT5867" s="25"/>
      <x:c r="TIU5867" s="25"/>
      <x:c r="TIV5867" s="25"/>
      <x:c r="TIW5867" s="25"/>
      <x:c r="TIX5867" s="25"/>
      <x:c r="TIY5867" s="25"/>
      <x:c r="TIZ5867" s="25"/>
      <x:c r="TJA5867" s="25"/>
      <x:c r="TJB5867" s="25"/>
      <x:c r="TJC5867" s="25"/>
      <x:c r="TJD5867" s="25"/>
      <x:c r="TJE5867" s="25"/>
      <x:c r="TJF5867" s="25"/>
      <x:c r="TJG5867" s="25"/>
      <x:c r="TJH5867" s="25"/>
      <x:c r="TJI5867" s="25"/>
      <x:c r="TJJ5867" s="25"/>
      <x:c r="TJK5867" s="25"/>
      <x:c r="TJL5867" s="25"/>
      <x:c r="TJM5867" s="25"/>
      <x:c r="TJN5867" s="25"/>
      <x:c r="TJO5867" s="25"/>
      <x:c r="TJP5867" s="25"/>
      <x:c r="TJQ5867" s="25"/>
      <x:c r="TJR5867" s="25"/>
      <x:c r="TJS5867" s="25"/>
      <x:c r="TJT5867" s="25"/>
      <x:c r="TJU5867" s="25"/>
      <x:c r="TJV5867" s="25"/>
      <x:c r="TJW5867" s="25"/>
      <x:c r="TJX5867" s="25"/>
      <x:c r="TJY5867" s="25"/>
      <x:c r="TJZ5867" s="25"/>
      <x:c r="TKA5867" s="25"/>
      <x:c r="TKB5867" s="25"/>
      <x:c r="TKC5867" s="25"/>
      <x:c r="TKD5867" s="25"/>
      <x:c r="TKE5867" s="25"/>
      <x:c r="TKF5867" s="25"/>
      <x:c r="TKG5867" s="25"/>
      <x:c r="TKH5867" s="25"/>
      <x:c r="TKI5867" s="25"/>
      <x:c r="TKJ5867" s="25"/>
      <x:c r="TKK5867" s="25"/>
      <x:c r="TKL5867" s="25"/>
      <x:c r="TKM5867" s="25"/>
      <x:c r="TKN5867" s="25"/>
      <x:c r="TKO5867" s="25"/>
      <x:c r="TKP5867" s="25"/>
      <x:c r="TKQ5867" s="25"/>
      <x:c r="TKR5867" s="25"/>
      <x:c r="TKS5867" s="25"/>
      <x:c r="TKT5867" s="25"/>
      <x:c r="TKU5867" s="25"/>
      <x:c r="TKV5867" s="25"/>
      <x:c r="TKW5867" s="25"/>
      <x:c r="TKX5867" s="25"/>
      <x:c r="TKY5867" s="25"/>
      <x:c r="TKZ5867" s="25"/>
      <x:c r="TLA5867" s="25"/>
      <x:c r="TLB5867" s="25"/>
      <x:c r="TLC5867" s="25"/>
      <x:c r="TLD5867" s="25"/>
      <x:c r="TLE5867" s="25"/>
      <x:c r="TLF5867" s="25"/>
      <x:c r="TLG5867" s="25"/>
      <x:c r="TLH5867" s="25"/>
      <x:c r="TLI5867" s="25"/>
      <x:c r="TLJ5867" s="25"/>
      <x:c r="TLK5867" s="25"/>
      <x:c r="TLL5867" s="25"/>
      <x:c r="TLM5867" s="25"/>
      <x:c r="TLN5867" s="25"/>
      <x:c r="TLO5867" s="25"/>
      <x:c r="TLP5867" s="25"/>
      <x:c r="TLQ5867" s="25"/>
      <x:c r="TLR5867" s="25"/>
      <x:c r="TLS5867" s="25"/>
      <x:c r="TLT5867" s="25"/>
      <x:c r="TLU5867" s="25"/>
      <x:c r="TLV5867" s="25"/>
      <x:c r="TLW5867" s="25"/>
      <x:c r="TLX5867" s="25"/>
      <x:c r="TLY5867" s="25"/>
      <x:c r="TLZ5867" s="25"/>
      <x:c r="TMA5867" s="25"/>
      <x:c r="TMB5867" s="25"/>
      <x:c r="TMC5867" s="25"/>
      <x:c r="TMD5867" s="25"/>
      <x:c r="TME5867" s="25"/>
      <x:c r="TMF5867" s="25"/>
      <x:c r="TMG5867" s="25"/>
      <x:c r="TMH5867" s="25"/>
      <x:c r="TMI5867" s="25"/>
      <x:c r="TMJ5867" s="25"/>
      <x:c r="TMK5867" s="25"/>
      <x:c r="TML5867" s="25"/>
      <x:c r="TMM5867" s="25"/>
      <x:c r="TMN5867" s="25"/>
      <x:c r="TMO5867" s="25"/>
      <x:c r="TMP5867" s="25"/>
      <x:c r="TMQ5867" s="25"/>
      <x:c r="TMR5867" s="25"/>
      <x:c r="TMS5867" s="25"/>
      <x:c r="TMT5867" s="25"/>
      <x:c r="TMU5867" s="25"/>
      <x:c r="TMV5867" s="25"/>
      <x:c r="TMW5867" s="25"/>
      <x:c r="TMX5867" s="25"/>
      <x:c r="TMY5867" s="25"/>
      <x:c r="TMZ5867" s="25"/>
      <x:c r="TNA5867" s="25"/>
      <x:c r="TNB5867" s="25"/>
      <x:c r="TNC5867" s="25"/>
      <x:c r="TND5867" s="25"/>
      <x:c r="TNE5867" s="25"/>
      <x:c r="TNF5867" s="25"/>
      <x:c r="TNG5867" s="25"/>
      <x:c r="TNH5867" s="25"/>
      <x:c r="TNI5867" s="25"/>
      <x:c r="TNJ5867" s="25"/>
      <x:c r="TNK5867" s="25"/>
      <x:c r="TNL5867" s="25"/>
      <x:c r="TNM5867" s="25"/>
      <x:c r="TNN5867" s="25"/>
      <x:c r="TNO5867" s="25"/>
      <x:c r="TNP5867" s="25"/>
      <x:c r="TNQ5867" s="25"/>
      <x:c r="TNR5867" s="25"/>
      <x:c r="TNS5867" s="25"/>
      <x:c r="TNT5867" s="25"/>
      <x:c r="TNU5867" s="25"/>
      <x:c r="TNV5867" s="25"/>
      <x:c r="TNW5867" s="25"/>
      <x:c r="TNX5867" s="25"/>
      <x:c r="TNY5867" s="25"/>
      <x:c r="TNZ5867" s="25"/>
      <x:c r="TOA5867" s="25"/>
      <x:c r="TOB5867" s="25"/>
      <x:c r="TOC5867" s="25"/>
      <x:c r="TOD5867" s="25"/>
      <x:c r="TOE5867" s="25"/>
      <x:c r="TOF5867" s="25"/>
      <x:c r="TOG5867" s="25"/>
      <x:c r="TOH5867" s="25"/>
      <x:c r="TOI5867" s="25"/>
      <x:c r="TOJ5867" s="25"/>
      <x:c r="TOK5867" s="25"/>
      <x:c r="TOL5867" s="25"/>
      <x:c r="TOM5867" s="25"/>
      <x:c r="TON5867" s="25"/>
      <x:c r="TOO5867" s="25"/>
      <x:c r="TOP5867" s="25"/>
      <x:c r="TOQ5867" s="25"/>
      <x:c r="TOR5867" s="25"/>
      <x:c r="TOS5867" s="25"/>
      <x:c r="TOT5867" s="25"/>
      <x:c r="TOU5867" s="25"/>
      <x:c r="TOV5867" s="25"/>
      <x:c r="TOW5867" s="25"/>
      <x:c r="TOX5867" s="25"/>
      <x:c r="TOY5867" s="25"/>
      <x:c r="TOZ5867" s="25"/>
      <x:c r="TPA5867" s="25"/>
      <x:c r="TPB5867" s="25"/>
      <x:c r="TPC5867" s="25"/>
      <x:c r="TPD5867" s="25"/>
      <x:c r="TPE5867" s="25"/>
      <x:c r="TPF5867" s="25"/>
      <x:c r="TPG5867" s="25"/>
      <x:c r="TPH5867" s="25"/>
      <x:c r="TPI5867" s="25"/>
      <x:c r="TPJ5867" s="25"/>
      <x:c r="TPK5867" s="25"/>
      <x:c r="TPL5867" s="25"/>
      <x:c r="TPM5867" s="25"/>
      <x:c r="TPN5867" s="25"/>
      <x:c r="TPO5867" s="25"/>
      <x:c r="TPP5867" s="25"/>
      <x:c r="TPQ5867" s="25"/>
      <x:c r="TPR5867" s="25"/>
      <x:c r="TPS5867" s="25"/>
      <x:c r="TPT5867" s="25"/>
      <x:c r="TPU5867" s="25"/>
      <x:c r="TPV5867" s="25"/>
      <x:c r="TPW5867" s="25"/>
      <x:c r="TPX5867" s="25"/>
      <x:c r="TPY5867" s="25"/>
      <x:c r="TPZ5867" s="25"/>
      <x:c r="TQA5867" s="25"/>
      <x:c r="TQB5867" s="25"/>
      <x:c r="TQC5867" s="25"/>
      <x:c r="TQD5867" s="25"/>
      <x:c r="TQE5867" s="25"/>
      <x:c r="TQF5867" s="25"/>
      <x:c r="TQG5867" s="25"/>
      <x:c r="TQH5867" s="25"/>
      <x:c r="TQI5867" s="25"/>
      <x:c r="TQJ5867" s="25"/>
      <x:c r="TQK5867" s="25"/>
      <x:c r="TQL5867" s="25"/>
      <x:c r="TQM5867" s="25"/>
      <x:c r="TQN5867" s="25"/>
      <x:c r="TQO5867" s="25"/>
      <x:c r="TQP5867" s="25"/>
      <x:c r="TQQ5867" s="25"/>
      <x:c r="TQR5867" s="25"/>
      <x:c r="TQS5867" s="25"/>
      <x:c r="TQT5867" s="25"/>
      <x:c r="TQU5867" s="25"/>
      <x:c r="TQV5867" s="25"/>
      <x:c r="TQW5867" s="25"/>
      <x:c r="TQX5867" s="25"/>
      <x:c r="TQY5867" s="25"/>
      <x:c r="TQZ5867" s="25"/>
      <x:c r="TRA5867" s="25"/>
      <x:c r="TRB5867" s="25"/>
      <x:c r="TRC5867" s="25"/>
      <x:c r="TRD5867" s="25"/>
      <x:c r="TRE5867" s="25"/>
      <x:c r="TRF5867" s="25"/>
      <x:c r="TRG5867" s="25"/>
      <x:c r="TRH5867" s="25"/>
      <x:c r="TRI5867" s="25"/>
      <x:c r="TRJ5867" s="25"/>
      <x:c r="TRK5867" s="25"/>
      <x:c r="TRL5867" s="25"/>
      <x:c r="TRM5867" s="25"/>
      <x:c r="TRN5867" s="25"/>
      <x:c r="TRO5867" s="25"/>
      <x:c r="TRP5867" s="25"/>
      <x:c r="TRQ5867" s="25"/>
      <x:c r="TRR5867" s="25"/>
      <x:c r="TRS5867" s="25"/>
      <x:c r="TRT5867" s="25"/>
      <x:c r="TRU5867" s="25"/>
      <x:c r="TRV5867" s="25"/>
      <x:c r="TRW5867" s="25"/>
      <x:c r="TRX5867" s="25"/>
      <x:c r="TRY5867" s="25"/>
      <x:c r="TRZ5867" s="25"/>
      <x:c r="TSA5867" s="25"/>
      <x:c r="TSB5867" s="25"/>
      <x:c r="TSC5867" s="25"/>
      <x:c r="TSD5867" s="25"/>
      <x:c r="TSE5867" s="25"/>
      <x:c r="TSF5867" s="25"/>
      <x:c r="TSG5867" s="25"/>
      <x:c r="TSH5867" s="25"/>
      <x:c r="TSI5867" s="25"/>
      <x:c r="TSJ5867" s="25"/>
      <x:c r="TSK5867" s="25"/>
      <x:c r="TSL5867" s="25"/>
      <x:c r="TSM5867" s="25"/>
      <x:c r="TSN5867" s="25"/>
      <x:c r="TSO5867" s="25"/>
      <x:c r="TSP5867" s="25"/>
      <x:c r="TSQ5867" s="25"/>
      <x:c r="TSR5867" s="25"/>
      <x:c r="TSS5867" s="25"/>
      <x:c r="TST5867" s="25"/>
      <x:c r="TSU5867" s="25"/>
      <x:c r="TSV5867" s="25"/>
      <x:c r="TSW5867" s="25"/>
      <x:c r="TSX5867" s="25"/>
      <x:c r="TSY5867" s="25"/>
      <x:c r="TSZ5867" s="25"/>
      <x:c r="TTA5867" s="25"/>
      <x:c r="TTB5867" s="25"/>
      <x:c r="TTC5867" s="25"/>
      <x:c r="TTD5867" s="25"/>
      <x:c r="TTE5867" s="25"/>
      <x:c r="TTF5867" s="25"/>
      <x:c r="TTG5867" s="25"/>
      <x:c r="TTH5867" s="25"/>
      <x:c r="TTI5867" s="25"/>
      <x:c r="TTJ5867" s="25"/>
      <x:c r="TTK5867" s="25"/>
      <x:c r="TTL5867" s="25"/>
      <x:c r="TTM5867" s="25"/>
      <x:c r="TTN5867" s="25"/>
      <x:c r="TTO5867" s="25"/>
      <x:c r="TTP5867" s="25"/>
      <x:c r="TTQ5867" s="25"/>
      <x:c r="TTR5867" s="25"/>
      <x:c r="TTS5867" s="25"/>
      <x:c r="TTT5867" s="25"/>
      <x:c r="TTU5867" s="25"/>
      <x:c r="TTV5867" s="25"/>
      <x:c r="TTW5867" s="25"/>
      <x:c r="TTX5867" s="25"/>
      <x:c r="TTY5867" s="25"/>
      <x:c r="TTZ5867" s="25"/>
      <x:c r="TUA5867" s="25"/>
      <x:c r="TUB5867" s="25"/>
      <x:c r="TUC5867" s="25"/>
      <x:c r="TUD5867" s="25"/>
      <x:c r="TUE5867" s="25"/>
      <x:c r="TUF5867" s="25"/>
      <x:c r="TUG5867" s="25"/>
      <x:c r="TUH5867" s="25"/>
      <x:c r="TUI5867" s="25"/>
      <x:c r="TUJ5867" s="25"/>
      <x:c r="TUK5867" s="25"/>
      <x:c r="TUL5867" s="25"/>
      <x:c r="TUM5867" s="25"/>
      <x:c r="TUN5867" s="25"/>
      <x:c r="TUO5867" s="25"/>
      <x:c r="TUP5867" s="25"/>
      <x:c r="TUQ5867" s="25"/>
      <x:c r="TUR5867" s="25"/>
      <x:c r="TUS5867" s="25"/>
      <x:c r="TUT5867" s="25"/>
      <x:c r="TUU5867" s="25"/>
      <x:c r="TUV5867" s="25"/>
      <x:c r="TUW5867" s="25"/>
      <x:c r="TUX5867" s="25"/>
      <x:c r="TUY5867" s="25"/>
      <x:c r="TUZ5867" s="25"/>
      <x:c r="TVA5867" s="25"/>
      <x:c r="TVB5867" s="25"/>
      <x:c r="TVC5867" s="25"/>
      <x:c r="TVD5867" s="25"/>
      <x:c r="TVE5867" s="25"/>
      <x:c r="TVF5867" s="25"/>
      <x:c r="TVG5867" s="25"/>
      <x:c r="TVH5867" s="25"/>
      <x:c r="TVI5867" s="25"/>
      <x:c r="TVJ5867" s="25"/>
      <x:c r="TVK5867" s="25"/>
      <x:c r="TVL5867" s="25"/>
      <x:c r="TVM5867" s="25"/>
      <x:c r="TVN5867" s="25"/>
      <x:c r="TVO5867" s="25"/>
      <x:c r="TVP5867" s="25"/>
      <x:c r="TVQ5867" s="25"/>
      <x:c r="TVR5867" s="25"/>
      <x:c r="TVS5867" s="25"/>
      <x:c r="TVT5867" s="25"/>
      <x:c r="TVU5867" s="25"/>
      <x:c r="TVV5867" s="25"/>
      <x:c r="TVW5867" s="25"/>
      <x:c r="TVX5867" s="25"/>
      <x:c r="TVY5867" s="25"/>
      <x:c r="TVZ5867" s="25"/>
      <x:c r="TWA5867" s="25"/>
      <x:c r="TWB5867" s="25"/>
      <x:c r="TWC5867" s="25"/>
      <x:c r="TWD5867" s="25"/>
      <x:c r="TWE5867" s="25"/>
      <x:c r="TWF5867" s="25"/>
      <x:c r="TWG5867" s="25"/>
      <x:c r="TWH5867" s="25"/>
      <x:c r="TWI5867" s="25"/>
      <x:c r="TWJ5867" s="25"/>
      <x:c r="TWK5867" s="25"/>
      <x:c r="TWL5867" s="25"/>
      <x:c r="TWM5867" s="25"/>
      <x:c r="TWN5867" s="25"/>
      <x:c r="TWO5867" s="25"/>
      <x:c r="TWP5867" s="25"/>
      <x:c r="TWQ5867" s="25"/>
      <x:c r="TWR5867" s="25"/>
      <x:c r="TWS5867" s="25"/>
      <x:c r="TWT5867" s="25"/>
      <x:c r="TWU5867" s="25"/>
      <x:c r="TWV5867" s="25"/>
      <x:c r="TWW5867" s="25"/>
      <x:c r="TWX5867" s="25"/>
      <x:c r="TWY5867" s="25"/>
      <x:c r="TWZ5867" s="25"/>
      <x:c r="TXA5867" s="25"/>
      <x:c r="TXB5867" s="25"/>
      <x:c r="TXC5867" s="25"/>
      <x:c r="TXD5867" s="25"/>
      <x:c r="TXE5867" s="25"/>
      <x:c r="TXF5867" s="25"/>
      <x:c r="TXG5867" s="25"/>
      <x:c r="TXH5867" s="25"/>
      <x:c r="TXI5867" s="25"/>
      <x:c r="TXJ5867" s="25"/>
      <x:c r="TXK5867" s="25"/>
      <x:c r="TXL5867" s="25"/>
      <x:c r="TXM5867" s="25"/>
      <x:c r="TXN5867" s="25"/>
      <x:c r="TXO5867" s="25"/>
      <x:c r="TXP5867" s="25"/>
      <x:c r="TXQ5867" s="25"/>
      <x:c r="TXR5867" s="25"/>
      <x:c r="TXS5867" s="25"/>
      <x:c r="TXT5867" s="25"/>
      <x:c r="TXU5867" s="25"/>
      <x:c r="TXV5867" s="25"/>
      <x:c r="TXW5867" s="25"/>
      <x:c r="TXX5867" s="25"/>
      <x:c r="TXY5867" s="25"/>
      <x:c r="TXZ5867" s="25"/>
      <x:c r="TYA5867" s="25"/>
      <x:c r="TYB5867" s="25"/>
      <x:c r="TYC5867" s="25"/>
      <x:c r="TYD5867" s="25"/>
      <x:c r="TYE5867" s="25"/>
      <x:c r="TYF5867" s="25"/>
      <x:c r="TYG5867" s="25"/>
      <x:c r="TYH5867" s="25"/>
      <x:c r="TYI5867" s="25"/>
      <x:c r="TYJ5867" s="25"/>
      <x:c r="TYK5867" s="25"/>
      <x:c r="TYL5867" s="25"/>
      <x:c r="TYM5867" s="25"/>
      <x:c r="TYN5867" s="25"/>
      <x:c r="TYO5867" s="25"/>
      <x:c r="TYP5867" s="25"/>
      <x:c r="TYQ5867" s="25"/>
      <x:c r="TYR5867" s="25"/>
      <x:c r="TYS5867" s="25"/>
      <x:c r="TYT5867" s="25"/>
      <x:c r="TYU5867" s="25"/>
      <x:c r="TYV5867" s="25"/>
      <x:c r="TYW5867" s="25"/>
      <x:c r="TYX5867" s="25"/>
      <x:c r="TYY5867" s="25"/>
      <x:c r="TYZ5867" s="25"/>
      <x:c r="TZA5867" s="25"/>
      <x:c r="TZB5867" s="25"/>
      <x:c r="TZC5867" s="25"/>
      <x:c r="TZD5867" s="25"/>
      <x:c r="TZE5867" s="25"/>
      <x:c r="TZF5867" s="25"/>
      <x:c r="TZG5867" s="25"/>
      <x:c r="TZH5867" s="25"/>
      <x:c r="TZI5867" s="25"/>
      <x:c r="TZJ5867" s="25"/>
      <x:c r="TZK5867" s="25"/>
      <x:c r="TZL5867" s="25"/>
      <x:c r="TZM5867" s="25"/>
      <x:c r="TZN5867" s="25"/>
      <x:c r="TZO5867" s="25"/>
      <x:c r="TZP5867" s="25"/>
      <x:c r="TZQ5867" s="25"/>
      <x:c r="TZR5867" s="25"/>
      <x:c r="TZS5867" s="25"/>
      <x:c r="TZT5867" s="25"/>
      <x:c r="TZU5867" s="25"/>
      <x:c r="TZV5867" s="25"/>
      <x:c r="TZW5867" s="25"/>
      <x:c r="TZX5867" s="25"/>
      <x:c r="TZY5867" s="25"/>
      <x:c r="TZZ5867" s="25"/>
      <x:c r="UAA5867" s="25"/>
      <x:c r="UAB5867" s="25"/>
      <x:c r="UAC5867" s="25"/>
      <x:c r="UAD5867" s="25"/>
      <x:c r="UAE5867" s="25"/>
      <x:c r="UAF5867" s="25"/>
      <x:c r="UAG5867" s="25"/>
      <x:c r="UAH5867" s="25"/>
      <x:c r="UAI5867" s="25"/>
      <x:c r="UAJ5867" s="25"/>
      <x:c r="UAK5867" s="25"/>
      <x:c r="UAL5867" s="25"/>
      <x:c r="UAM5867" s="25"/>
      <x:c r="UAN5867" s="25"/>
      <x:c r="UAO5867" s="25"/>
      <x:c r="UAP5867" s="25"/>
      <x:c r="UAQ5867" s="25"/>
      <x:c r="UAR5867" s="25"/>
      <x:c r="UAS5867" s="25"/>
      <x:c r="UAT5867" s="25"/>
      <x:c r="UAU5867" s="25"/>
      <x:c r="UAV5867" s="25"/>
      <x:c r="UAW5867" s="25"/>
      <x:c r="UAX5867" s="25"/>
      <x:c r="UAY5867" s="25"/>
      <x:c r="UAZ5867" s="25"/>
      <x:c r="UBA5867" s="25"/>
      <x:c r="UBB5867" s="25"/>
      <x:c r="UBC5867" s="25"/>
      <x:c r="UBD5867" s="25"/>
      <x:c r="UBE5867" s="25"/>
      <x:c r="UBF5867" s="25"/>
      <x:c r="UBG5867" s="25"/>
      <x:c r="UBH5867" s="25"/>
      <x:c r="UBI5867" s="25"/>
      <x:c r="UBJ5867" s="25"/>
      <x:c r="UBK5867" s="25"/>
      <x:c r="UBL5867" s="25"/>
      <x:c r="UBM5867" s="25"/>
      <x:c r="UBN5867" s="25"/>
      <x:c r="UBO5867" s="25"/>
      <x:c r="UBP5867" s="25"/>
      <x:c r="UBQ5867" s="25"/>
      <x:c r="UBR5867" s="25"/>
      <x:c r="UBS5867" s="25"/>
      <x:c r="UBT5867" s="25"/>
      <x:c r="UBU5867" s="25"/>
      <x:c r="UBV5867" s="25"/>
      <x:c r="UBW5867" s="25"/>
      <x:c r="UBX5867" s="25"/>
      <x:c r="UBY5867" s="25"/>
      <x:c r="UBZ5867" s="25"/>
      <x:c r="UCA5867" s="25"/>
      <x:c r="UCB5867" s="25"/>
      <x:c r="UCC5867" s="25"/>
      <x:c r="UCD5867" s="25"/>
      <x:c r="UCE5867" s="25"/>
      <x:c r="UCF5867" s="25"/>
      <x:c r="UCG5867" s="25"/>
      <x:c r="UCH5867" s="25"/>
      <x:c r="UCI5867" s="25"/>
      <x:c r="UCJ5867" s="25"/>
      <x:c r="UCK5867" s="25"/>
      <x:c r="UCL5867" s="25"/>
      <x:c r="UCM5867" s="25"/>
      <x:c r="UCN5867" s="25"/>
      <x:c r="UCO5867" s="25"/>
      <x:c r="UCP5867" s="25"/>
      <x:c r="UCQ5867" s="25"/>
      <x:c r="UCR5867" s="25"/>
      <x:c r="UCS5867" s="25"/>
      <x:c r="UCT5867" s="25"/>
      <x:c r="UCU5867" s="25"/>
      <x:c r="UCV5867" s="25"/>
      <x:c r="UCW5867" s="25"/>
      <x:c r="UCX5867" s="25"/>
      <x:c r="UCY5867" s="25"/>
      <x:c r="UCZ5867" s="25"/>
      <x:c r="UDA5867" s="25"/>
      <x:c r="UDB5867" s="25"/>
      <x:c r="UDC5867" s="25"/>
      <x:c r="UDD5867" s="25"/>
      <x:c r="UDE5867" s="25"/>
      <x:c r="UDF5867" s="25"/>
      <x:c r="UDG5867" s="25"/>
      <x:c r="UDH5867" s="25"/>
      <x:c r="UDI5867" s="25"/>
      <x:c r="UDJ5867" s="25"/>
      <x:c r="UDK5867" s="25"/>
      <x:c r="UDL5867" s="25"/>
      <x:c r="UDM5867" s="25"/>
      <x:c r="UDN5867" s="25"/>
      <x:c r="UDO5867" s="25"/>
      <x:c r="UDP5867" s="25"/>
      <x:c r="UDQ5867" s="25"/>
      <x:c r="UDR5867" s="25"/>
      <x:c r="UDS5867" s="25"/>
      <x:c r="UDT5867" s="25"/>
      <x:c r="UDU5867" s="25"/>
      <x:c r="UDV5867" s="25"/>
      <x:c r="UDW5867" s="25"/>
      <x:c r="UDX5867" s="25"/>
      <x:c r="UDY5867" s="25"/>
      <x:c r="UDZ5867" s="25"/>
      <x:c r="UEA5867" s="25"/>
      <x:c r="UEB5867" s="25"/>
      <x:c r="UEC5867" s="25"/>
      <x:c r="UED5867" s="25"/>
      <x:c r="UEE5867" s="25"/>
      <x:c r="UEF5867" s="25"/>
      <x:c r="UEG5867" s="25"/>
      <x:c r="UEH5867" s="25"/>
      <x:c r="UEI5867" s="25"/>
      <x:c r="UEJ5867" s="25"/>
      <x:c r="UEK5867" s="25"/>
      <x:c r="UEL5867" s="25"/>
      <x:c r="UEM5867" s="25"/>
      <x:c r="UEN5867" s="25"/>
      <x:c r="UEO5867" s="25"/>
      <x:c r="UEP5867" s="25"/>
      <x:c r="UEQ5867" s="25"/>
      <x:c r="UER5867" s="25"/>
      <x:c r="UES5867" s="25"/>
      <x:c r="UET5867" s="25"/>
      <x:c r="UEU5867" s="25"/>
      <x:c r="UEV5867" s="25"/>
      <x:c r="UEW5867" s="25"/>
      <x:c r="UEX5867" s="25"/>
      <x:c r="UEY5867" s="25"/>
      <x:c r="UEZ5867" s="25"/>
      <x:c r="UFA5867" s="25"/>
      <x:c r="UFB5867" s="25"/>
      <x:c r="UFC5867" s="25"/>
      <x:c r="UFD5867" s="25"/>
      <x:c r="UFE5867" s="25"/>
      <x:c r="UFF5867" s="25"/>
      <x:c r="UFG5867" s="25"/>
      <x:c r="UFH5867" s="25"/>
      <x:c r="UFI5867" s="25"/>
      <x:c r="UFJ5867" s="25"/>
      <x:c r="UFK5867" s="25"/>
      <x:c r="UFL5867" s="25"/>
      <x:c r="UFM5867" s="25"/>
      <x:c r="UFN5867" s="25"/>
      <x:c r="UFO5867" s="25"/>
      <x:c r="UFP5867" s="25"/>
      <x:c r="UFQ5867" s="25"/>
      <x:c r="UFR5867" s="25"/>
      <x:c r="UFS5867" s="25"/>
      <x:c r="UFT5867" s="25"/>
      <x:c r="UFU5867" s="25"/>
      <x:c r="UFV5867" s="25"/>
      <x:c r="UFW5867" s="25"/>
      <x:c r="UFX5867" s="25"/>
      <x:c r="UFY5867" s="25"/>
      <x:c r="UFZ5867" s="25"/>
      <x:c r="UGA5867" s="25"/>
      <x:c r="UGB5867" s="25"/>
      <x:c r="UGC5867" s="25"/>
      <x:c r="UGD5867" s="25"/>
      <x:c r="UGE5867" s="25"/>
      <x:c r="UGF5867" s="25"/>
      <x:c r="UGG5867" s="25"/>
      <x:c r="UGH5867" s="25"/>
      <x:c r="UGI5867" s="25"/>
      <x:c r="UGJ5867" s="25"/>
      <x:c r="UGK5867" s="25"/>
      <x:c r="UGL5867" s="25"/>
      <x:c r="UGM5867" s="25"/>
      <x:c r="UGN5867" s="25"/>
      <x:c r="UGO5867" s="25"/>
      <x:c r="UGP5867" s="25"/>
      <x:c r="UGQ5867" s="25"/>
      <x:c r="UGR5867" s="25"/>
      <x:c r="UGS5867" s="25"/>
      <x:c r="UGT5867" s="25"/>
      <x:c r="UGU5867" s="25"/>
      <x:c r="UGV5867" s="25"/>
      <x:c r="UGW5867" s="25"/>
      <x:c r="UGX5867" s="25"/>
      <x:c r="UGY5867" s="25"/>
      <x:c r="UGZ5867" s="25"/>
      <x:c r="UHA5867" s="25"/>
      <x:c r="UHB5867" s="25"/>
      <x:c r="UHC5867" s="25"/>
      <x:c r="UHD5867" s="25"/>
      <x:c r="UHE5867" s="25"/>
      <x:c r="UHF5867" s="25"/>
      <x:c r="UHG5867" s="25"/>
      <x:c r="UHH5867" s="25"/>
      <x:c r="UHI5867" s="25"/>
      <x:c r="UHJ5867" s="25"/>
      <x:c r="UHK5867" s="25"/>
      <x:c r="UHL5867" s="25"/>
      <x:c r="UHM5867" s="25"/>
      <x:c r="UHN5867" s="25"/>
      <x:c r="UHO5867" s="25"/>
      <x:c r="UHP5867" s="25"/>
      <x:c r="UHQ5867" s="25"/>
      <x:c r="UHR5867" s="25"/>
      <x:c r="UHS5867" s="25"/>
      <x:c r="UHT5867" s="25"/>
      <x:c r="UHU5867" s="25"/>
      <x:c r="UHV5867" s="25"/>
      <x:c r="UHW5867" s="25"/>
      <x:c r="UHX5867" s="25"/>
      <x:c r="UHY5867" s="25"/>
      <x:c r="UHZ5867" s="25"/>
      <x:c r="UIA5867" s="25"/>
      <x:c r="UIB5867" s="25"/>
      <x:c r="UIC5867" s="25"/>
      <x:c r="UID5867" s="25"/>
      <x:c r="UIE5867" s="25"/>
      <x:c r="UIF5867" s="25"/>
      <x:c r="UIG5867" s="25"/>
      <x:c r="UIH5867" s="25"/>
      <x:c r="UII5867" s="25"/>
      <x:c r="UIJ5867" s="25"/>
      <x:c r="UIK5867" s="25"/>
      <x:c r="UIL5867" s="25"/>
      <x:c r="UIM5867" s="25"/>
      <x:c r="UIN5867" s="25"/>
      <x:c r="UIO5867" s="25"/>
      <x:c r="UIP5867" s="25"/>
      <x:c r="UIQ5867" s="25"/>
      <x:c r="UIR5867" s="25"/>
      <x:c r="UIS5867" s="25"/>
      <x:c r="UIT5867" s="25"/>
      <x:c r="UIU5867" s="25"/>
      <x:c r="UIV5867" s="25"/>
      <x:c r="UIW5867" s="25"/>
      <x:c r="UIX5867" s="25"/>
      <x:c r="UIY5867" s="25"/>
      <x:c r="UIZ5867" s="25"/>
      <x:c r="UJA5867" s="25"/>
      <x:c r="UJB5867" s="25"/>
      <x:c r="UJC5867" s="25"/>
      <x:c r="UJD5867" s="25"/>
      <x:c r="UJE5867" s="25"/>
      <x:c r="UJF5867" s="25"/>
      <x:c r="UJG5867" s="25"/>
      <x:c r="UJH5867" s="25"/>
      <x:c r="UJI5867" s="25"/>
      <x:c r="UJJ5867" s="25"/>
      <x:c r="UJK5867" s="25"/>
      <x:c r="UJL5867" s="25"/>
      <x:c r="UJM5867" s="25"/>
      <x:c r="UJN5867" s="25"/>
      <x:c r="UJO5867" s="25"/>
      <x:c r="UJP5867" s="25"/>
      <x:c r="UJQ5867" s="25"/>
      <x:c r="UJR5867" s="25"/>
      <x:c r="UJS5867" s="25"/>
      <x:c r="UJT5867" s="25"/>
      <x:c r="UJU5867" s="25"/>
      <x:c r="UJV5867" s="25"/>
      <x:c r="UJW5867" s="25"/>
      <x:c r="UJX5867" s="25"/>
      <x:c r="UJY5867" s="25"/>
      <x:c r="UJZ5867" s="25"/>
      <x:c r="UKA5867" s="25"/>
      <x:c r="UKB5867" s="25"/>
      <x:c r="UKC5867" s="25"/>
      <x:c r="UKD5867" s="25"/>
      <x:c r="UKE5867" s="25"/>
      <x:c r="UKF5867" s="25"/>
      <x:c r="UKG5867" s="25"/>
      <x:c r="UKH5867" s="25"/>
      <x:c r="UKI5867" s="25"/>
      <x:c r="UKJ5867" s="25"/>
      <x:c r="UKK5867" s="25"/>
      <x:c r="UKL5867" s="25"/>
      <x:c r="UKM5867" s="25"/>
      <x:c r="UKN5867" s="25"/>
      <x:c r="UKO5867" s="25"/>
      <x:c r="UKP5867" s="25"/>
      <x:c r="UKQ5867" s="25"/>
      <x:c r="UKR5867" s="25"/>
      <x:c r="UKS5867" s="25"/>
      <x:c r="UKT5867" s="25"/>
      <x:c r="UKU5867" s="25"/>
      <x:c r="UKV5867" s="25"/>
      <x:c r="UKW5867" s="25"/>
      <x:c r="UKX5867" s="25"/>
      <x:c r="UKY5867" s="25"/>
      <x:c r="UKZ5867" s="25"/>
      <x:c r="ULA5867" s="25"/>
      <x:c r="ULB5867" s="25"/>
      <x:c r="ULC5867" s="25"/>
      <x:c r="ULD5867" s="25"/>
      <x:c r="ULE5867" s="25"/>
      <x:c r="ULF5867" s="25"/>
      <x:c r="ULG5867" s="25"/>
      <x:c r="ULH5867" s="25"/>
      <x:c r="ULI5867" s="25"/>
      <x:c r="ULJ5867" s="25"/>
      <x:c r="ULK5867" s="25"/>
      <x:c r="ULL5867" s="25"/>
      <x:c r="ULM5867" s="25"/>
      <x:c r="ULN5867" s="25"/>
      <x:c r="ULO5867" s="25"/>
      <x:c r="ULP5867" s="25"/>
      <x:c r="ULQ5867" s="25"/>
      <x:c r="ULR5867" s="25"/>
      <x:c r="ULS5867" s="25"/>
      <x:c r="ULT5867" s="25"/>
      <x:c r="ULU5867" s="25"/>
      <x:c r="ULV5867" s="25"/>
      <x:c r="ULW5867" s="25"/>
      <x:c r="ULX5867" s="25"/>
      <x:c r="ULY5867" s="25"/>
      <x:c r="ULZ5867" s="25"/>
      <x:c r="UMA5867" s="25"/>
      <x:c r="UMB5867" s="25"/>
      <x:c r="UMC5867" s="25"/>
      <x:c r="UMD5867" s="25"/>
      <x:c r="UME5867" s="25"/>
      <x:c r="UMF5867" s="25"/>
      <x:c r="UMG5867" s="25"/>
      <x:c r="UMH5867" s="25"/>
      <x:c r="UMI5867" s="25"/>
      <x:c r="UMJ5867" s="25"/>
      <x:c r="UMK5867" s="25"/>
      <x:c r="UML5867" s="25"/>
      <x:c r="UMM5867" s="25"/>
      <x:c r="UMN5867" s="25"/>
      <x:c r="UMO5867" s="25"/>
      <x:c r="UMP5867" s="25"/>
      <x:c r="UMQ5867" s="25"/>
      <x:c r="UMR5867" s="25"/>
      <x:c r="UMS5867" s="25"/>
      <x:c r="UMT5867" s="25"/>
      <x:c r="UMU5867" s="25"/>
      <x:c r="UMV5867" s="25"/>
      <x:c r="UMW5867" s="25"/>
      <x:c r="UMX5867" s="25"/>
      <x:c r="UMY5867" s="25"/>
      <x:c r="UMZ5867" s="25"/>
      <x:c r="UNA5867" s="25"/>
      <x:c r="UNB5867" s="25"/>
      <x:c r="UNC5867" s="25"/>
      <x:c r="UND5867" s="25"/>
      <x:c r="UNE5867" s="25"/>
      <x:c r="UNF5867" s="25"/>
      <x:c r="UNG5867" s="25"/>
      <x:c r="UNH5867" s="25"/>
      <x:c r="UNI5867" s="25"/>
      <x:c r="UNJ5867" s="25"/>
      <x:c r="UNK5867" s="25"/>
      <x:c r="UNL5867" s="25"/>
      <x:c r="UNM5867" s="25"/>
      <x:c r="UNN5867" s="25"/>
      <x:c r="UNO5867" s="25"/>
      <x:c r="UNP5867" s="25"/>
      <x:c r="UNQ5867" s="25"/>
      <x:c r="UNR5867" s="25"/>
      <x:c r="UNS5867" s="25"/>
      <x:c r="UNT5867" s="25"/>
      <x:c r="UNU5867" s="25"/>
      <x:c r="UNV5867" s="25"/>
      <x:c r="UNW5867" s="25"/>
      <x:c r="UNX5867" s="25"/>
      <x:c r="UNY5867" s="25"/>
      <x:c r="UNZ5867" s="25"/>
      <x:c r="UOA5867" s="25"/>
      <x:c r="UOB5867" s="25"/>
      <x:c r="UOC5867" s="25"/>
      <x:c r="UOD5867" s="25"/>
      <x:c r="UOE5867" s="25"/>
      <x:c r="UOF5867" s="25"/>
      <x:c r="UOG5867" s="25"/>
      <x:c r="UOH5867" s="25"/>
      <x:c r="UOI5867" s="25"/>
      <x:c r="UOJ5867" s="25"/>
      <x:c r="UOK5867" s="25"/>
      <x:c r="UOL5867" s="25"/>
      <x:c r="UOM5867" s="25"/>
      <x:c r="UON5867" s="25"/>
      <x:c r="UOO5867" s="25"/>
      <x:c r="UOP5867" s="25"/>
      <x:c r="UOQ5867" s="25"/>
      <x:c r="UOR5867" s="25"/>
      <x:c r="UOS5867" s="25"/>
      <x:c r="UOT5867" s="25"/>
      <x:c r="UOU5867" s="25"/>
      <x:c r="UOV5867" s="25"/>
      <x:c r="UOW5867" s="25"/>
      <x:c r="UOX5867" s="25"/>
      <x:c r="UOY5867" s="25"/>
      <x:c r="UOZ5867" s="25"/>
      <x:c r="UPA5867" s="25"/>
      <x:c r="UPB5867" s="25"/>
      <x:c r="UPC5867" s="25"/>
      <x:c r="UPD5867" s="25"/>
      <x:c r="UPE5867" s="25"/>
      <x:c r="UPF5867" s="25"/>
      <x:c r="UPG5867" s="25"/>
      <x:c r="UPH5867" s="25"/>
      <x:c r="UPI5867" s="25"/>
      <x:c r="UPJ5867" s="25"/>
      <x:c r="UPK5867" s="25"/>
      <x:c r="UPL5867" s="25"/>
      <x:c r="UPM5867" s="25"/>
      <x:c r="UPN5867" s="25"/>
      <x:c r="UPO5867" s="25"/>
      <x:c r="UPP5867" s="25"/>
      <x:c r="UPQ5867" s="25"/>
      <x:c r="UPR5867" s="25"/>
      <x:c r="UPS5867" s="25"/>
      <x:c r="UPT5867" s="25"/>
      <x:c r="UPU5867" s="25"/>
      <x:c r="UPV5867" s="25"/>
      <x:c r="UPW5867" s="25"/>
      <x:c r="UPX5867" s="25"/>
      <x:c r="UPY5867" s="25"/>
      <x:c r="UPZ5867" s="25"/>
      <x:c r="UQA5867" s="25"/>
      <x:c r="UQB5867" s="25"/>
      <x:c r="UQC5867" s="25"/>
      <x:c r="UQD5867" s="25"/>
      <x:c r="UQE5867" s="25"/>
      <x:c r="UQF5867" s="25"/>
      <x:c r="UQG5867" s="25"/>
      <x:c r="UQH5867" s="25"/>
      <x:c r="UQI5867" s="25"/>
      <x:c r="UQJ5867" s="25"/>
      <x:c r="UQK5867" s="25"/>
      <x:c r="UQL5867" s="25"/>
      <x:c r="UQM5867" s="25"/>
      <x:c r="UQN5867" s="25"/>
      <x:c r="UQO5867" s="25"/>
      <x:c r="UQP5867" s="25"/>
      <x:c r="UQQ5867" s="25"/>
      <x:c r="UQR5867" s="25"/>
      <x:c r="UQS5867" s="25"/>
      <x:c r="UQT5867" s="25"/>
      <x:c r="UQU5867" s="25"/>
      <x:c r="UQV5867" s="25"/>
      <x:c r="UQW5867" s="25"/>
      <x:c r="UQX5867" s="25"/>
      <x:c r="UQY5867" s="25"/>
      <x:c r="UQZ5867" s="25"/>
      <x:c r="URA5867" s="25"/>
      <x:c r="URB5867" s="25"/>
      <x:c r="URC5867" s="25"/>
      <x:c r="URD5867" s="25"/>
      <x:c r="URE5867" s="25"/>
      <x:c r="URF5867" s="25"/>
      <x:c r="URG5867" s="25"/>
      <x:c r="URH5867" s="25"/>
      <x:c r="URI5867" s="25"/>
      <x:c r="URJ5867" s="25"/>
      <x:c r="URK5867" s="25"/>
      <x:c r="URL5867" s="25"/>
      <x:c r="URM5867" s="25"/>
      <x:c r="URN5867" s="25"/>
      <x:c r="URO5867" s="25"/>
      <x:c r="URP5867" s="25"/>
      <x:c r="URQ5867" s="25"/>
      <x:c r="URR5867" s="25"/>
      <x:c r="URS5867" s="25"/>
      <x:c r="URT5867" s="25"/>
      <x:c r="URU5867" s="25"/>
      <x:c r="URV5867" s="25"/>
      <x:c r="URW5867" s="25"/>
      <x:c r="URX5867" s="25"/>
      <x:c r="URY5867" s="25"/>
      <x:c r="URZ5867" s="25"/>
      <x:c r="USA5867" s="25"/>
      <x:c r="USB5867" s="25"/>
      <x:c r="USC5867" s="25"/>
      <x:c r="USD5867" s="25"/>
      <x:c r="USE5867" s="25"/>
      <x:c r="USF5867" s="25"/>
      <x:c r="USG5867" s="25"/>
      <x:c r="USH5867" s="25"/>
      <x:c r="USI5867" s="25"/>
      <x:c r="USJ5867" s="25"/>
      <x:c r="USK5867" s="25"/>
      <x:c r="USL5867" s="25"/>
      <x:c r="USM5867" s="25"/>
      <x:c r="USN5867" s="25"/>
      <x:c r="USO5867" s="25"/>
      <x:c r="USP5867" s="25"/>
      <x:c r="USQ5867" s="25"/>
      <x:c r="USR5867" s="25"/>
      <x:c r="USS5867" s="25"/>
      <x:c r="UST5867" s="25"/>
      <x:c r="USU5867" s="25"/>
      <x:c r="USV5867" s="25"/>
      <x:c r="USW5867" s="25"/>
      <x:c r="USX5867" s="25"/>
      <x:c r="USY5867" s="25"/>
      <x:c r="USZ5867" s="25"/>
      <x:c r="UTA5867" s="25"/>
      <x:c r="UTB5867" s="25"/>
      <x:c r="UTC5867" s="25"/>
      <x:c r="UTD5867" s="25"/>
      <x:c r="UTE5867" s="25"/>
      <x:c r="UTF5867" s="25"/>
      <x:c r="UTG5867" s="25"/>
      <x:c r="UTH5867" s="25"/>
      <x:c r="UTI5867" s="25"/>
      <x:c r="UTJ5867" s="25"/>
      <x:c r="UTK5867" s="25"/>
      <x:c r="UTL5867" s="25"/>
      <x:c r="UTM5867" s="25"/>
      <x:c r="UTN5867" s="25"/>
      <x:c r="UTO5867" s="25"/>
      <x:c r="UTP5867" s="25"/>
      <x:c r="UTQ5867" s="25"/>
      <x:c r="UTR5867" s="25"/>
      <x:c r="UTS5867" s="25"/>
      <x:c r="UTT5867" s="25"/>
      <x:c r="UTU5867" s="25"/>
      <x:c r="UTV5867" s="25"/>
      <x:c r="UTW5867" s="25"/>
      <x:c r="UTX5867" s="25"/>
      <x:c r="UTY5867" s="25"/>
      <x:c r="UTZ5867" s="25"/>
      <x:c r="UUA5867" s="25"/>
      <x:c r="UUB5867" s="25"/>
      <x:c r="UUC5867" s="25"/>
      <x:c r="UUD5867" s="25"/>
      <x:c r="UUE5867" s="25"/>
      <x:c r="UUF5867" s="25"/>
      <x:c r="UUG5867" s="25"/>
      <x:c r="UUH5867" s="25"/>
      <x:c r="UUI5867" s="25"/>
      <x:c r="UUJ5867" s="25"/>
      <x:c r="UUK5867" s="25"/>
      <x:c r="UUL5867" s="25"/>
      <x:c r="UUM5867" s="25"/>
      <x:c r="UUN5867" s="25"/>
      <x:c r="UUO5867" s="25"/>
      <x:c r="UUP5867" s="25"/>
      <x:c r="UUQ5867" s="25"/>
      <x:c r="UUR5867" s="25"/>
      <x:c r="UUS5867" s="25"/>
      <x:c r="UUT5867" s="25"/>
      <x:c r="UUU5867" s="25"/>
      <x:c r="UUV5867" s="25"/>
      <x:c r="UUW5867" s="25"/>
      <x:c r="UUX5867" s="25"/>
      <x:c r="UUY5867" s="25"/>
      <x:c r="UUZ5867" s="25"/>
      <x:c r="UVA5867" s="25"/>
      <x:c r="UVB5867" s="25"/>
      <x:c r="UVC5867" s="25"/>
      <x:c r="UVD5867" s="25"/>
      <x:c r="UVE5867" s="25"/>
      <x:c r="UVF5867" s="25"/>
      <x:c r="UVG5867" s="25"/>
      <x:c r="UVH5867" s="25"/>
      <x:c r="UVI5867" s="25"/>
      <x:c r="UVJ5867" s="25"/>
      <x:c r="UVK5867" s="25"/>
      <x:c r="UVL5867" s="25"/>
      <x:c r="UVM5867" s="25"/>
      <x:c r="UVN5867" s="25"/>
      <x:c r="UVO5867" s="25"/>
      <x:c r="UVP5867" s="25"/>
      <x:c r="UVQ5867" s="25"/>
      <x:c r="UVR5867" s="25"/>
      <x:c r="UVS5867" s="25"/>
      <x:c r="UVT5867" s="25"/>
      <x:c r="UVU5867" s="25"/>
      <x:c r="UVV5867" s="25"/>
      <x:c r="UVW5867" s="25"/>
      <x:c r="UVX5867" s="25"/>
      <x:c r="UVY5867" s="25"/>
      <x:c r="UVZ5867" s="25"/>
      <x:c r="UWA5867" s="25"/>
      <x:c r="UWB5867" s="25"/>
      <x:c r="UWC5867" s="25"/>
      <x:c r="UWD5867" s="25"/>
      <x:c r="UWE5867" s="25"/>
      <x:c r="UWF5867" s="25"/>
      <x:c r="UWG5867" s="25"/>
      <x:c r="UWH5867" s="25"/>
      <x:c r="UWI5867" s="25"/>
      <x:c r="UWJ5867" s="25"/>
      <x:c r="UWK5867" s="25"/>
      <x:c r="UWL5867" s="25"/>
      <x:c r="UWM5867" s="25"/>
      <x:c r="UWN5867" s="25"/>
      <x:c r="UWO5867" s="25"/>
      <x:c r="UWP5867" s="25"/>
      <x:c r="UWQ5867" s="25"/>
      <x:c r="UWR5867" s="25"/>
      <x:c r="UWS5867" s="25"/>
      <x:c r="UWT5867" s="25"/>
      <x:c r="UWU5867" s="25"/>
      <x:c r="UWV5867" s="25"/>
      <x:c r="UWW5867" s="25"/>
      <x:c r="UWX5867" s="25"/>
      <x:c r="UWY5867" s="25"/>
      <x:c r="UWZ5867" s="25"/>
      <x:c r="UXA5867" s="25"/>
      <x:c r="UXB5867" s="25"/>
      <x:c r="UXC5867" s="25"/>
      <x:c r="UXD5867" s="25"/>
      <x:c r="UXE5867" s="25"/>
      <x:c r="UXF5867" s="25"/>
      <x:c r="UXG5867" s="25"/>
      <x:c r="UXH5867" s="25"/>
      <x:c r="UXI5867" s="25"/>
      <x:c r="UXJ5867" s="25"/>
      <x:c r="UXK5867" s="25"/>
      <x:c r="UXL5867" s="25"/>
      <x:c r="UXM5867" s="25"/>
      <x:c r="UXN5867" s="25"/>
      <x:c r="UXO5867" s="25"/>
      <x:c r="UXP5867" s="25"/>
      <x:c r="UXQ5867" s="25"/>
      <x:c r="UXR5867" s="25"/>
      <x:c r="UXS5867" s="25"/>
      <x:c r="UXT5867" s="25"/>
      <x:c r="UXU5867" s="25"/>
      <x:c r="UXV5867" s="25"/>
      <x:c r="UXW5867" s="25"/>
      <x:c r="UXX5867" s="25"/>
      <x:c r="UXY5867" s="25"/>
      <x:c r="UXZ5867" s="25"/>
      <x:c r="UYA5867" s="25"/>
      <x:c r="UYB5867" s="25"/>
      <x:c r="UYC5867" s="25"/>
      <x:c r="UYD5867" s="25"/>
      <x:c r="UYE5867" s="25"/>
      <x:c r="UYF5867" s="25"/>
      <x:c r="UYG5867" s="25"/>
      <x:c r="UYH5867" s="25"/>
      <x:c r="UYI5867" s="25"/>
      <x:c r="UYJ5867" s="25"/>
      <x:c r="UYK5867" s="25"/>
      <x:c r="UYL5867" s="25"/>
      <x:c r="UYM5867" s="25"/>
      <x:c r="UYN5867" s="25"/>
      <x:c r="UYO5867" s="25"/>
      <x:c r="UYP5867" s="25"/>
      <x:c r="UYQ5867" s="25"/>
      <x:c r="UYR5867" s="25"/>
      <x:c r="UYS5867" s="25"/>
      <x:c r="UYT5867" s="25"/>
      <x:c r="UYU5867" s="25"/>
      <x:c r="UYV5867" s="25"/>
      <x:c r="UYW5867" s="25"/>
      <x:c r="UYX5867" s="25"/>
      <x:c r="UYY5867" s="25"/>
      <x:c r="UYZ5867" s="25"/>
      <x:c r="UZA5867" s="25"/>
      <x:c r="UZB5867" s="25"/>
      <x:c r="UZC5867" s="25"/>
      <x:c r="UZD5867" s="25"/>
      <x:c r="UZE5867" s="25"/>
      <x:c r="UZF5867" s="25"/>
      <x:c r="UZG5867" s="25"/>
      <x:c r="UZH5867" s="25"/>
      <x:c r="UZI5867" s="25"/>
      <x:c r="UZJ5867" s="25"/>
      <x:c r="UZK5867" s="25"/>
      <x:c r="UZL5867" s="25"/>
      <x:c r="UZM5867" s="25"/>
      <x:c r="UZN5867" s="25"/>
      <x:c r="UZO5867" s="25"/>
      <x:c r="UZP5867" s="25"/>
      <x:c r="UZQ5867" s="25"/>
      <x:c r="UZR5867" s="25"/>
      <x:c r="UZS5867" s="25"/>
      <x:c r="UZT5867" s="25"/>
      <x:c r="UZU5867" s="25"/>
      <x:c r="UZV5867" s="25"/>
      <x:c r="UZW5867" s="25"/>
      <x:c r="UZX5867" s="25"/>
      <x:c r="UZY5867" s="25"/>
      <x:c r="UZZ5867" s="25"/>
      <x:c r="VAA5867" s="25"/>
      <x:c r="VAB5867" s="25"/>
      <x:c r="VAC5867" s="25"/>
      <x:c r="VAD5867" s="25"/>
      <x:c r="VAE5867" s="25"/>
      <x:c r="VAF5867" s="25"/>
      <x:c r="VAG5867" s="25"/>
      <x:c r="VAH5867" s="25"/>
      <x:c r="VAI5867" s="25"/>
      <x:c r="VAJ5867" s="25"/>
      <x:c r="VAK5867" s="25"/>
      <x:c r="VAL5867" s="25"/>
      <x:c r="VAM5867" s="25"/>
      <x:c r="VAN5867" s="25"/>
      <x:c r="VAO5867" s="25"/>
      <x:c r="VAP5867" s="25"/>
      <x:c r="VAQ5867" s="25"/>
      <x:c r="VAR5867" s="25"/>
      <x:c r="VAS5867" s="25"/>
      <x:c r="VAT5867" s="25"/>
      <x:c r="VAU5867" s="25"/>
      <x:c r="VAV5867" s="25"/>
      <x:c r="VAW5867" s="25"/>
      <x:c r="VAX5867" s="25"/>
      <x:c r="VAY5867" s="25"/>
      <x:c r="VAZ5867" s="25"/>
      <x:c r="VBA5867" s="25"/>
      <x:c r="VBB5867" s="25"/>
      <x:c r="VBC5867" s="25"/>
      <x:c r="VBD5867" s="25"/>
      <x:c r="VBE5867" s="25"/>
      <x:c r="VBF5867" s="25"/>
      <x:c r="VBG5867" s="25"/>
      <x:c r="VBH5867" s="25"/>
      <x:c r="VBI5867" s="25"/>
      <x:c r="VBJ5867" s="25"/>
      <x:c r="VBK5867" s="25"/>
      <x:c r="VBL5867" s="25"/>
      <x:c r="VBM5867" s="25"/>
      <x:c r="VBN5867" s="25"/>
      <x:c r="VBO5867" s="25"/>
      <x:c r="VBP5867" s="25"/>
      <x:c r="VBQ5867" s="25"/>
      <x:c r="VBR5867" s="25"/>
      <x:c r="VBS5867" s="25"/>
      <x:c r="VBT5867" s="25"/>
      <x:c r="VBU5867" s="25"/>
      <x:c r="VBV5867" s="25"/>
      <x:c r="VBW5867" s="25"/>
      <x:c r="VBX5867" s="25"/>
      <x:c r="VBY5867" s="25"/>
      <x:c r="VBZ5867" s="25"/>
      <x:c r="VCA5867" s="25"/>
      <x:c r="VCB5867" s="25"/>
      <x:c r="VCC5867" s="25"/>
      <x:c r="VCD5867" s="25"/>
      <x:c r="VCE5867" s="25"/>
      <x:c r="VCF5867" s="25"/>
      <x:c r="VCG5867" s="25"/>
      <x:c r="VCH5867" s="25"/>
      <x:c r="VCI5867" s="25"/>
      <x:c r="VCJ5867" s="25"/>
      <x:c r="VCK5867" s="25"/>
      <x:c r="VCL5867" s="25"/>
      <x:c r="VCM5867" s="25"/>
      <x:c r="VCN5867" s="25"/>
      <x:c r="VCO5867" s="25"/>
      <x:c r="VCP5867" s="25"/>
      <x:c r="VCQ5867" s="25"/>
      <x:c r="VCR5867" s="25"/>
      <x:c r="VCS5867" s="25"/>
      <x:c r="VCT5867" s="25"/>
      <x:c r="VCU5867" s="25"/>
      <x:c r="VCV5867" s="25"/>
      <x:c r="VCW5867" s="25"/>
      <x:c r="VCX5867" s="25"/>
      <x:c r="VCY5867" s="25"/>
      <x:c r="VCZ5867" s="25"/>
      <x:c r="VDA5867" s="25"/>
      <x:c r="VDB5867" s="25"/>
      <x:c r="VDC5867" s="25"/>
      <x:c r="VDD5867" s="25"/>
      <x:c r="VDE5867" s="25"/>
      <x:c r="VDF5867" s="25"/>
      <x:c r="VDG5867" s="25"/>
      <x:c r="VDH5867" s="25"/>
      <x:c r="VDI5867" s="25"/>
      <x:c r="VDJ5867" s="25"/>
      <x:c r="VDK5867" s="25"/>
      <x:c r="VDL5867" s="25"/>
      <x:c r="VDM5867" s="25"/>
      <x:c r="VDN5867" s="25"/>
      <x:c r="VDO5867" s="25"/>
      <x:c r="VDP5867" s="25"/>
      <x:c r="VDQ5867" s="25"/>
      <x:c r="VDR5867" s="25"/>
      <x:c r="VDS5867" s="25"/>
      <x:c r="VDT5867" s="25"/>
      <x:c r="VDU5867" s="25"/>
      <x:c r="VDV5867" s="25"/>
      <x:c r="VDW5867" s="25"/>
      <x:c r="VDX5867" s="25"/>
      <x:c r="VDY5867" s="25"/>
      <x:c r="VDZ5867" s="25"/>
      <x:c r="VEA5867" s="25"/>
      <x:c r="VEB5867" s="25"/>
      <x:c r="VEC5867" s="25"/>
      <x:c r="VED5867" s="25"/>
      <x:c r="VEE5867" s="25"/>
      <x:c r="VEF5867" s="25"/>
      <x:c r="VEG5867" s="25"/>
      <x:c r="VEH5867" s="25"/>
      <x:c r="VEI5867" s="25"/>
      <x:c r="VEJ5867" s="25"/>
      <x:c r="VEK5867" s="25"/>
      <x:c r="VEL5867" s="25"/>
      <x:c r="VEM5867" s="25"/>
      <x:c r="VEN5867" s="25"/>
      <x:c r="VEO5867" s="25"/>
      <x:c r="VEP5867" s="25"/>
      <x:c r="VEQ5867" s="25"/>
      <x:c r="VER5867" s="25"/>
      <x:c r="VES5867" s="25"/>
      <x:c r="VET5867" s="25"/>
      <x:c r="VEU5867" s="25"/>
      <x:c r="VEV5867" s="25"/>
      <x:c r="VEW5867" s="25"/>
      <x:c r="VEX5867" s="25"/>
      <x:c r="VEY5867" s="25"/>
      <x:c r="VEZ5867" s="25"/>
      <x:c r="VFA5867" s="25"/>
      <x:c r="VFB5867" s="25"/>
      <x:c r="VFC5867" s="25"/>
      <x:c r="VFD5867" s="25"/>
      <x:c r="VFE5867" s="25"/>
      <x:c r="VFF5867" s="25"/>
      <x:c r="VFG5867" s="25"/>
      <x:c r="VFH5867" s="25"/>
      <x:c r="VFI5867" s="25"/>
      <x:c r="VFJ5867" s="25"/>
      <x:c r="VFK5867" s="25"/>
      <x:c r="VFL5867" s="25"/>
      <x:c r="VFM5867" s="25"/>
      <x:c r="VFN5867" s="25"/>
      <x:c r="VFO5867" s="25"/>
      <x:c r="VFP5867" s="25"/>
      <x:c r="VFQ5867" s="25"/>
      <x:c r="VFR5867" s="25"/>
      <x:c r="VFS5867" s="25"/>
      <x:c r="VFT5867" s="25"/>
      <x:c r="VFU5867" s="25"/>
      <x:c r="VFV5867" s="25"/>
      <x:c r="VFW5867" s="25"/>
      <x:c r="VFX5867" s="25"/>
      <x:c r="VFY5867" s="25"/>
      <x:c r="VFZ5867" s="25"/>
      <x:c r="VGA5867" s="25"/>
      <x:c r="VGB5867" s="25"/>
      <x:c r="VGC5867" s="25"/>
      <x:c r="VGD5867" s="25"/>
      <x:c r="VGE5867" s="25"/>
      <x:c r="VGF5867" s="25"/>
      <x:c r="VGG5867" s="25"/>
      <x:c r="VGH5867" s="25"/>
      <x:c r="VGI5867" s="25"/>
      <x:c r="VGJ5867" s="25"/>
      <x:c r="VGK5867" s="25"/>
      <x:c r="VGL5867" s="25"/>
      <x:c r="VGM5867" s="25"/>
      <x:c r="VGN5867" s="25"/>
      <x:c r="VGO5867" s="25"/>
      <x:c r="VGP5867" s="25"/>
      <x:c r="VGQ5867" s="25"/>
      <x:c r="VGR5867" s="25"/>
      <x:c r="VGS5867" s="25"/>
      <x:c r="VGT5867" s="25"/>
      <x:c r="VGU5867" s="25"/>
      <x:c r="VGV5867" s="25"/>
      <x:c r="VGW5867" s="25"/>
      <x:c r="VGX5867" s="25"/>
      <x:c r="VGY5867" s="25"/>
      <x:c r="VGZ5867" s="25"/>
      <x:c r="VHA5867" s="25"/>
      <x:c r="VHB5867" s="25"/>
      <x:c r="VHC5867" s="25"/>
      <x:c r="VHD5867" s="25"/>
      <x:c r="VHE5867" s="25"/>
      <x:c r="VHF5867" s="25"/>
      <x:c r="VHG5867" s="25"/>
      <x:c r="VHH5867" s="25"/>
      <x:c r="VHI5867" s="25"/>
      <x:c r="VHJ5867" s="25"/>
      <x:c r="VHK5867" s="25"/>
      <x:c r="VHL5867" s="25"/>
      <x:c r="VHM5867" s="25"/>
      <x:c r="VHN5867" s="25"/>
      <x:c r="VHO5867" s="25"/>
      <x:c r="VHP5867" s="25"/>
      <x:c r="VHQ5867" s="25"/>
      <x:c r="VHR5867" s="25"/>
      <x:c r="VHS5867" s="25"/>
      <x:c r="VHT5867" s="25"/>
      <x:c r="VHU5867" s="25"/>
      <x:c r="VHV5867" s="25"/>
      <x:c r="VHW5867" s="25"/>
      <x:c r="VHX5867" s="25"/>
      <x:c r="VHY5867" s="25"/>
      <x:c r="VHZ5867" s="25"/>
      <x:c r="VIA5867" s="25"/>
      <x:c r="VIB5867" s="25"/>
      <x:c r="VIC5867" s="25"/>
      <x:c r="VID5867" s="25"/>
      <x:c r="VIE5867" s="25"/>
      <x:c r="VIF5867" s="25"/>
      <x:c r="VIG5867" s="25"/>
      <x:c r="VIH5867" s="25"/>
      <x:c r="VII5867" s="25"/>
      <x:c r="VIJ5867" s="25"/>
      <x:c r="VIK5867" s="25"/>
      <x:c r="VIL5867" s="25"/>
      <x:c r="VIM5867" s="25"/>
      <x:c r="VIN5867" s="25"/>
      <x:c r="VIO5867" s="25"/>
      <x:c r="VIP5867" s="25"/>
      <x:c r="VIQ5867" s="25"/>
      <x:c r="VIR5867" s="25"/>
      <x:c r="VIS5867" s="25"/>
      <x:c r="VIT5867" s="25"/>
      <x:c r="VIU5867" s="25"/>
      <x:c r="VIV5867" s="25"/>
      <x:c r="VIW5867" s="25"/>
      <x:c r="VIX5867" s="25"/>
      <x:c r="VIY5867" s="25"/>
      <x:c r="VIZ5867" s="25"/>
      <x:c r="VJA5867" s="25"/>
      <x:c r="VJB5867" s="25"/>
      <x:c r="VJC5867" s="25"/>
      <x:c r="VJD5867" s="25"/>
      <x:c r="VJE5867" s="25"/>
      <x:c r="VJF5867" s="25"/>
      <x:c r="VJG5867" s="25"/>
      <x:c r="VJH5867" s="25"/>
      <x:c r="VJI5867" s="25"/>
      <x:c r="VJJ5867" s="25"/>
      <x:c r="VJK5867" s="25"/>
      <x:c r="VJL5867" s="25"/>
      <x:c r="VJM5867" s="25"/>
      <x:c r="VJN5867" s="25"/>
      <x:c r="VJO5867" s="25"/>
      <x:c r="VJP5867" s="25"/>
      <x:c r="VJQ5867" s="25"/>
      <x:c r="VJR5867" s="25"/>
      <x:c r="VJS5867" s="25"/>
      <x:c r="VJT5867" s="25"/>
      <x:c r="VJU5867" s="25"/>
      <x:c r="VJV5867" s="25"/>
      <x:c r="VJW5867" s="25"/>
      <x:c r="VJX5867" s="25"/>
      <x:c r="VJY5867" s="25"/>
      <x:c r="VJZ5867" s="25"/>
      <x:c r="VKA5867" s="25"/>
      <x:c r="VKB5867" s="25"/>
      <x:c r="VKC5867" s="25"/>
      <x:c r="VKD5867" s="25"/>
      <x:c r="VKE5867" s="25"/>
      <x:c r="VKF5867" s="25"/>
      <x:c r="VKG5867" s="25"/>
      <x:c r="VKH5867" s="25"/>
      <x:c r="VKI5867" s="25"/>
      <x:c r="VKJ5867" s="25"/>
      <x:c r="VKK5867" s="25"/>
      <x:c r="VKL5867" s="25"/>
      <x:c r="VKM5867" s="25"/>
      <x:c r="VKN5867" s="25"/>
      <x:c r="VKO5867" s="25"/>
      <x:c r="VKP5867" s="25"/>
      <x:c r="VKQ5867" s="25"/>
      <x:c r="VKR5867" s="25"/>
      <x:c r="VKS5867" s="25"/>
      <x:c r="VKT5867" s="25"/>
      <x:c r="VKU5867" s="25"/>
      <x:c r="VKV5867" s="25"/>
      <x:c r="VKW5867" s="25"/>
      <x:c r="VKX5867" s="25"/>
      <x:c r="VKY5867" s="25"/>
      <x:c r="VKZ5867" s="25"/>
      <x:c r="VLA5867" s="25"/>
      <x:c r="VLB5867" s="25"/>
      <x:c r="VLC5867" s="25"/>
      <x:c r="VLD5867" s="25"/>
      <x:c r="VLE5867" s="25"/>
      <x:c r="VLF5867" s="25"/>
      <x:c r="VLG5867" s="25"/>
      <x:c r="VLH5867" s="25"/>
      <x:c r="VLI5867" s="25"/>
      <x:c r="VLJ5867" s="25"/>
      <x:c r="VLK5867" s="25"/>
      <x:c r="VLL5867" s="25"/>
      <x:c r="VLM5867" s="25"/>
      <x:c r="VLN5867" s="25"/>
      <x:c r="VLO5867" s="25"/>
      <x:c r="VLP5867" s="25"/>
      <x:c r="VLQ5867" s="25"/>
      <x:c r="VLR5867" s="25"/>
      <x:c r="VLS5867" s="25"/>
      <x:c r="VLT5867" s="25"/>
      <x:c r="VLU5867" s="25"/>
      <x:c r="VLV5867" s="25"/>
      <x:c r="VLW5867" s="25"/>
      <x:c r="VLX5867" s="25"/>
      <x:c r="VLY5867" s="25"/>
      <x:c r="VLZ5867" s="25"/>
      <x:c r="VMA5867" s="25"/>
      <x:c r="VMB5867" s="25"/>
      <x:c r="VMC5867" s="25"/>
      <x:c r="VMD5867" s="25"/>
      <x:c r="VME5867" s="25"/>
      <x:c r="VMF5867" s="25"/>
      <x:c r="VMG5867" s="25"/>
      <x:c r="VMH5867" s="25"/>
      <x:c r="VMI5867" s="25"/>
      <x:c r="VMJ5867" s="25"/>
      <x:c r="VMK5867" s="25"/>
      <x:c r="VML5867" s="25"/>
      <x:c r="VMM5867" s="25"/>
      <x:c r="VMN5867" s="25"/>
      <x:c r="VMO5867" s="25"/>
      <x:c r="VMP5867" s="25"/>
      <x:c r="VMQ5867" s="25"/>
      <x:c r="VMR5867" s="25"/>
      <x:c r="VMS5867" s="25"/>
      <x:c r="VMT5867" s="25"/>
      <x:c r="VMU5867" s="25"/>
      <x:c r="VMV5867" s="25"/>
      <x:c r="VMW5867" s="25"/>
      <x:c r="VMX5867" s="25"/>
      <x:c r="VMY5867" s="25"/>
      <x:c r="VMZ5867" s="25"/>
      <x:c r="VNA5867" s="25"/>
      <x:c r="VNB5867" s="25"/>
      <x:c r="VNC5867" s="25"/>
      <x:c r="VND5867" s="25"/>
      <x:c r="VNE5867" s="25"/>
      <x:c r="VNF5867" s="25"/>
      <x:c r="VNG5867" s="25"/>
      <x:c r="VNH5867" s="25"/>
      <x:c r="VNI5867" s="25"/>
      <x:c r="VNJ5867" s="25"/>
      <x:c r="VNK5867" s="25"/>
      <x:c r="VNL5867" s="25"/>
      <x:c r="VNM5867" s="25"/>
      <x:c r="VNN5867" s="25"/>
      <x:c r="VNO5867" s="25"/>
      <x:c r="VNP5867" s="25"/>
      <x:c r="VNQ5867" s="25"/>
      <x:c r="VNR5867" s="25"/>
      <x:c r="VNS5867" s="25"/>
      <x:c r="VNT5867" s="25"/>
      <x:c r="VNU5867" s="25"/>
      <x:c r="VNV5867" s="25"/>
      <x:c r="VNW5867" s="25"/>
      <x:c r="VNX5867" s="25"/>
      <x:c r="VNY5867" s="25"/>
      <x:c r="VNZ5867" s="25"/>
      <x:c r="VOA5867" s="25"/>
      <x:c r="VOB5867" s="25"/>
      <x:c r="VOC5867" s="25"/>
      <x:c r="VOD5867" s="25"/>
      <x:c r="VOE5867" s="25"/>
      <x:c r="VOF5867" s="25"/>
      <x:c r="VOG5867" s="25"/>
      <x:c r="VOH5867" s="25"/>
      <x:c r="VOI5867" s="25"/>
      <x:c r="VOJ5867" s="25"/>
      <x:c r="VOK5867" s="25"/>
      <x:c r="VOL5867" s="25"/>
      <x:c r="VOM5867" s="25"/>
      <x:c r="VON5867" s="25"/>
      <x:c r="VOO5867" s="25"/>
      <x:c r="VOP5867" s="25"/>
      <x:c r="VOQ5867" s="25"/>
      <x:c r="VOR5867" s="25"/>
      <x:c r="VOS5867" s="25"/>
      <x:c r="VOT5867" s="25"/>
      <x:c r="VOU5867" s="25"/>
      <x:c r="VOV5867" s="25"/>
      <x:c r="VOW5867" s="25"/>
      <x:c r="VOX5867" s="25"/>
      <x:c r="VOY5867" s="25"/>
      <x:c r="VOZ5867" s="25"/>
      <x:c r="VPA5867" s="25"/>
      <x:c r="VPB5867" s="25"/>
      <x:c r="VPC5867" s="25"/>
      <x:c r="VPD5867" s="25"/>
      <x:c r="VPE5867" s="25"/>
      <x:c r="VPF5867" s="25"/>
      <x:c r="VPG5867" s="25"/>
      <x:c r="VPH5867" s="25"/>
      <x:c r="VPI5867" s="25"/>
      <x:c r="VPJ5867" s="25"/>
      <x:c r="VPK5867" s="25"/>
      <x:c r="VPL5867" s="25"/>
      <x:c r="VPM5867" s="25"/>
      <x:c r="VPN5867" s="25"/>
      <x:c r="VPO5867" s="25"/>
      <x:c r="VPP5867" s="25"/>
      <x:c r="VPQ5867" s="25"/>
      <x:c r="VPR5867" s="25"/>
      <x:c r="VPS5867" s="25"/>
      <x:c r="VPT5867" s="25"/>
      <x:c r="VPU5867" s="25"/>
      <x:c r="VPV5867" s="25"/>
      <x:c r="VPW5867" s="25"/>
      <x:c r="VPX5867" s="25"/>
      <x:c r="VPY5867" s="25"/>
      <x:c r="VPZ5867" s="25"/>
      <x:c r="VQA5867" s="25"/>
      <x:c r="VQB5867" s="25"/>
      <x:c r="VQC5867" s="25"/>
      <x:c r="VQD5867" s="25"/>
      <x:c r="VQE5867" s="25"/>
      <x:c r="VQF5867" s="25"/>
      <x:c r="VQG5867" s="25"/>
      <x:c r="VQH5867" s="25"/>
      <x:c r="VQI5867" s="25"/>
      <x:c r="VQJ5867" s="25"/>
      <x:c r="VQK5867" s="25"/>
      <x:c r="VQL5867" s="25"/>
      <x:c r="VQM5867" s="25"/>
      <x:c r="VQN5867" s="25"/>
      <x:c r="VQO5867" s="25"/>
      <x:c r="VQP5867" s="25"/>
      <x:c r="VQQ5867" s="25"/>
      <x:c r="VQR5867" s="25"/>
      <x:c r="VQS5867" s="25"/>
      <x:c r="VQT5867" s="25"/>
      <x:c r="VQU5867" s="25"/>
      <x:c r="VQV5867" s="25"/>
      <x:c r="VQW5867" s="25"/>
      <x:c r="VQX5867" s="25"/>
      <x:c r="VQY5867" s="25"/>
      <x:c r="VQZ5867" s="25"/>
      <x:c r="VRA5867" s="25"/>
      <x:c r="VRB5867" s="25"/>
      <x:c r="VRC5867" s="25"/>
      <x:c r="VRD5867" s="25"/>
      <x:c r="VRE5867" s="25"/>
      <x:c r="VRF5867" s="25"/>
      <x:c r="VRG5867" s="25"/>
      <x:c r="VRH5867" s="25"/>
      <x:c r="VRI5867" s="25"/>
      <x:c r="VRJ5867" s="25"/>
      <x:c r="VRK5867" s="25"/>
      <x:c r="VRL5867" s="25"/>
      <x:c r="VRM5867" s="25"/>
      <x:c r="VRN5867" s="25"/>
      <x:c r="VRO5867" s="25"/>
      <x:c r="VRP5867" s="25"/>
      <x:c r="VRQ5867" s="25"/>
      <x:c r="VRR5867" s="25"/>
      <x:c r="VRS5867" s="25"/>
      <x:c r="VRT5867" s="25"/>
      <x:c r="VRU5867" s="25"/>
      <x:c r="VRV5867" s="25"/>
      <x:c r="VRW5867" s="25"/>
      <x:c r="VRX5867" s="25"/>
      <x:c r="VRY5867" s="25"/>
      <x:c r="VRZ5867" s="25"/>
      <x:c r="VSA5867" s="25"/>
      <x:c r="VSB5867" s="25"/>
      <x:c r="VSC5867" s="25"/>
      <x:c r="VSD5867" s="25"/>
      <x:c r="VSE5867" s="25"/>
      <x:c r="VSF5867" s="25"/>
      <x:c r="VSG5867" s="25"/>
      <x:c r="VSH5867" s="25"/>
      <x:c r="VSI5867" s="25"/>
      <x:c r="VSJ5867" s="25"/>
      <x:c r="VSK5867" s="25"/>
      <x:c r="VSL5867" s="25"/>
      <x:c r="VSM5867" s="25"/>
      <x:c r="VSN5867" s="25"/>
      <x:c r="VSO5867" s="25"/>
      <x:c r="VSP5867" s="25"/>
      <x:c r="VSQ5867" s="25"/>
      <x:c r="VSR5867" s="25"/>
      <x:c r="VSS5867" s="25"/>
      <x:c r="VST5867" s="25"/>
      <x:c r="VSU5867" s="25"/>
      <x:c r="VSV5867" s="25"/>
      <x:c r="VSW5867" s="25"/>
      <x:c r="VSX5867" s="25"/>
      <x:c r="VSY5867" s="25"/>
      <x:c r="VSZ5867" s="25"/>
      <x:c r="VTA5867" s="25"/>
      <x:c r="VTB5867" s="25"/>
      <x:c r="VTC5867" s="25"/>
      <x:c r="VTD5867" s="25"/>
      <x:c r="VTE5867" s="25"/>
      <x:c r="VTF5867" s="25"/>
      <x:c r="VTG5867" s="25"/>
      <x:c r="VTH5867" s="25"/>
      <x:c r="VTI5867" s="25"/>
      <x:c r="VTJ5867" s="25"/>
      <x:c r="VTK5867" s="25"/>
      <x:c r="VTL5867" s="25"/>
      <x:c r="VTM5867" s="25"/>
      <x:c r="VTN5867" s="25"/>
      <x:c r="VTO5867" s="25"/>
      <x:c r="VTP5867" s="25"/>
      <x:c r="VTQ5867" s="25"/>
      <x:c r="VTR5867" s="25"/>
      <x:c r="VTS5867" s="25"/>
      <x:c r="VTT5867" s="25"/>
      <x:c r="VTU5867" s="25"/>
      <x:c r="VTV5867" s="25"/>
      <x:c r="VTW5867" s="25"/>
      <x:c r="VTX5867" s="25"/>
      <x:c r="VTY5867" s="25"/>
      <x:c r="VTZ5867" s="25"/>
      <x:c r="VUA5867" s="25"/>
      <x:c r="VUB5867" s="25"/>
      <x:c r="VUC5867" s="25"/>
      <x:c r="VUD5867" s="25"/>
      <x:c r="VUE5867" s="25"/>
      <x:c r="VUF5867" s="25"/>
      <x:c r="VUG5867" s="25"/>
      <x:c r="VUH5867" s="25"/>
      <x:c r="VUI5867" s="25"/>
      <x:c r="VUJ5867" s="25"/>
      <x:c r="VUK5867" s="25"/>
      <x:c r="VUL5867" s="25"/>
      <x:c r="VUM5867" s="25"/>
      <x:c r="VUN5867" s="25"/>
      <x:c r="VUO5867" s="25"/>
      <x:c r="VUP5867" s="25"/>
      <x:c r="VUQ5867" s="25"/>
      <x:c r="VUR5867" s="25"/>
      <x:c r="VUS5867" s="25"/>
      <x:c r="VUT5867" s="25"/>
      <x:c r="VUU5867" s="25"/>
      <x:c r="VUV5867" s="25"/>
      <x:c r="VUW5867" s="25"/>
      <x:c r="VUX5867" s="25"/>
      <x:c r="VUY5867" s="25"/>
      <x:c r="VUZ5867" s="25"/>
      <x:c r="VVA5867" s="25"/>
      <x:c r="VVB5867" s="25"/>
      <x:c r="VVC5867" s="25"/>
      <x:c r="VVD5867" s="25"/>
      <x:c r="VVE5867" s="25"/>
      <x:c r="VVF5867" s="25"/>
      <x:c r="VVG5867" s="25"/>
      <x:c r="VVH5867" s="25"/>
      <x:c r="VVI5867" s="25"/>
      <x:c r="VVJ5867" s="25"/>
      <x:c r="VVK5867" s="25"/>
      <x:c r="VVL5867" s="25"/>
      <x:c r="VVM5867" s="25"/>
      <x:c r="VVN5867" s="25"/>
      <x:c r="VVO5867" s="25"/>
      <x:c r="VVP5867" s="25"/>
      <x:c r="VVQ5867" s="25"/>
      <x:c r="VVR5867" s="25"/>
      <x:c r="VVS5867" s="25"/>
      <x:c r="VVT5867" s="25"/>
      <x:c r="VVU5867" s="25"/>
      <x:c r="VVV5867" s="25"/>
      <x:c r="VVW5867" s="25"/>
      <x:c r="VVX5867" s="25"/>
      <x:c r="VVY5867" s="25"/>
      <x:c r="VVZ5867" s="25"/>
      <x:c r="VWA5867" s="25"/>
      <x:c r="VWB5867" s="25"/>
      <x:c r="VWC5867" s="25"/>
      <x:c r="VWD5867" s="25"/>
      <x:c r="VWE5867" s="25"/>
      <x:c r="VWF5867" s="25"/>
      <x:c r="VWG5867" s="25"/>
      <x:c r="VWH5867" s="25"/>
      <x:c r="VWI5867" s="25"/>
      <x:c r="VWJ5867" s="25"/>
      <x:c r="VWK5867" s="25"/>
      <x:c r="VWL5867" s="25"/>
      <x:c r="VWM5867" s="25"/>
      <x:c r="VWN5867" s="25"/>
      <x:c r="VWO5867" s="25"/>
      <x:c r="VWP5867" s="25"/>
      <x:c r="VWQ5867" s="25"/>
      <x:c r="VWR5867" s="25"/>
      <x:c r="VWS5867" s="25"/>
      <x:c r="VWT5867" s="25"/>
      <x:c r="VWU5867" s="25"/>
      <x:c r="VWV5867" s="25"/>
      <x:c r="VWW5867" s="25"/>
      <x:c r="VWX5867" s="25"/>
      <x:c r="VWY5867" s="25"/>
      <x:c r="VWZ5867" s="25"/>
      <x:c r="VXA5867" s="25"/>
      <x:c r="VXB5867" s="25"/>
      <x:c r="VXC5867" s="25"/>
      <x:c r="VXD5867" s="25"/>
      <x:c r="VXE5867" s="25"/>
      <x:c r="VXF5867" s="25"/>
      <x:c r="VXG5867" s="25"/>
      <x:c r="VXH5867" s="25"/>
      <x:c r="VXI5867" s="25"/>
      <x:c r="VXJ5867" s="25"/>
      <x:c r="VXK5867" s="25"/>
      <x:c r="VXL5867" s="25"/>
      <x:c r="VXM5867" s="25"/>
      <x:c r="VXN5867" s="25"/>
      <x:c r="VXO5867" s="25"/>
      <x:c r="VXP5867" s="25"/>
      <x:c r="VXQ5867" s="25"/>
      <x:c r="VXR5867" s="25"/>
      <x:c r="VXS5867" s="25"/>
      <x:c r="VXT5867" s="25"/>
      <x:c r="VXU5867" s="25"/>
      <x:c r="VXV5867" s="25"/>
      <x:c r="VXW5867" s="25"/>
      <x:c r="VXX5867" s="25"/>
      <x:c r="VXY5867" s="25"/>
      <x:c r="VXZ5867" s="25"/>
      <x:c r="VYA5867" s="25"/>
      <x:c r="VYB5867" s="25"/>
      <x:c r="VYC5867" s="25"/>
      <x:c r="VYD5867" s="25"/>
      <x:c r="VYE5867" s="25"/>
      <x:c r="VYF5867" s="25"/>
      <x:c r="VYG5867" s="25"/>
      <x:c r="VYH5867" s="25"/>
      <x:c r="VYI5867" s="25"/>
      <x:c r="VYJ5867" s="25"/>
      <x:c r="VYK5867" s="25"/>
      <x:c r="VYL5867" s="25"/>
      <x:c r="VYM5867" s="25"/>
      <x:c r="VYN5867" s="25"/>
      <x:c r="VYO5867" s="25"/>
      <x:c r="VYP5867" s="25"/>
      <x:c r="VYQ5867" s="25"/>
      <x:c r="VYR5867" s="25"/>
      <x:c r="VYS5867" s="25"/>
      <x:c r="VYT5867" s="25"/>
      <x:c r="VYU5867" s="25"/>
      <x:c r="VYV5867" s="25"/>
      <x:c r="VYW5867" s="25"/>
      <x:c r="VYX5867" s="25"/>
      <x:c r="VYY5867" s="25"/>
      <x:c r="VYZ5867" s="25"/>
      <x:c r="VZA5867" s="25"/>
      <x:c r="VZB5867" s="25"/>
      <x:c r="VZC5867" s="25"/>
      <x:c r="VZD5867" s="25"/>
      <x:c r="VZE5867" s="25"/>
      <x:c r="VZF5867" s="25"/>
      <x:c r="VZG5867" s="25"/>
      <x:c r="VZH5867" s="25"/>
      <x:c r="VZI5867" s="25"/>
      <x:c r="VZJ5867" s="25"/>
      <x:c r="VZK5867" s="25"/>
      <x:c r="VZL5867" s="25"/>
      <x:c r="VZM5867" s="25"/>
      <x:c r="VZN5867" s="25"/>
      <x:c r="VZO5867" s="25"/>
      <x:c r="VZP5867" s="25"/>
      <x:c r="VZQ5867" s="25"/>
      <x:c r="VZR5867" s="25"/>
      <x:c r="VZS5867" s="25"/>
      <x:c r="VZT5867" s="25"/>
      <x:c r="VZU5867" s="25"/>
      <x:c r="VZV5867" s="25"/>
      <x:c r="VZW5867" s="25"/>
      <x:c r="VZX5867" s="25"/>
      <x:c r="VZY5867" s="25"/>
      <x:c r="VZZ5867" s="25"/>
      <x:c r="WAA5867" s="25"/>
      <x:c r="WAB5867" s="25"/>
      <x:c r="WAC5867" s="25"/>
      <x:c r="WAD5867" s="25"/>
      <x:c r="WAE5867" s="25"/>
      <x:c r="WAF5867" s="25"/>
      <x:c r="WAG5867" s="25"/>
      <x:c r="WAH5867" s="25"/>
      <x:c r="WAI5867" s="25"/>
      <x:c r="WAJ5867" s="25"/>
      <x:c r="WAK5867" s="25"/>
      <x:c r="WAL5867" s="25"/>
      <x:c r="WAM5867" s="25"/>
      <x:c r="WAN5867" s="25"/>
      <x:c r="WAO5867" s="25"/>
      <x:c r="WAP5867" s="25"/>
      <x:c r="WAQ5867" s="25"/>
      <x:c r="WAR5867" s="25"/>
      <x:c r="WAS5867" s="25"/>
      <x:c r="WAT5867" s="25"/>
      <x:c r="WAU5867" s="25"/>
      <x:c r="WAV5867" s="25"/>
      <x:c r="WAW5867" s="25"/>
      <x:c r="WAX5867" s="25"/>
      <x:c r="WAY5867" s="25"/>
      <x:c r="WAZ5867" s="25"/>
      <x:c r="WBA5867" s="25"/>
      <x:c r="WBB5867" s="25"/>
      <x:c r="WBC5867" s="25"/>
      <x:c r="WBD5867" s="25"/>
      <x:c r="WBE5867" s="25"/>
      <x:c r="WBF5867" s="25"/>
      <x:c r="WBG5867" s="25"/>
      <x:c r="WBH5867" s="25"/>
      <x:c r="WBI5867" s="25"/>
      <x:c r="WBJ5867" s="25"/>
      <x:c r="WBK5867" s="25"/>
      <x:c r="WBL5867" s="25"/>
      <x:c r="WBM5867" s="25"/>
      <x:c r="WBN5867" s="25"/>
      <x:c r="WBO5867" s="25"/>
      <x:c r="WBP5867" s="25"/>
      <x:c r="WBQ5867" s="25"/>
      <x:c r="WBR5867" s="25"/>
      <x:c r="WBS5867" s="25"/>
      <x:c r="WBT5867" s="25"/>
      <x:c r="WBU5867" s="25"/>
      <x:c r="WBV5867" s="25"/>
      <x:c r="WBW5867" s="25"/>
      <x:c r="WBX5867" s="25"/>
      <x:c r="WBY5867" s="25"/>
      <x:c r="WBZ5867" s="25"/>
      <x:c r="WCA5867" s="25"/>
      <x:c r="WCB5867" s="25"/>
      <x:c r="WCC5867" s="25"/>
      <x:c r="WCD5867" s="25"/>
      <x:c r="WCE5867" s="25"/>
      <x:c r="WCF5867" s="25"/>
      <x:c r="WCG5867" s="25"/>
      <x:c r="WCH5867" s="25"/>
      <x:c r="WCI5867" s="25"/>
      <x:c r="WCJ5867" s="25"/>
      <x:c r="WCK5867" s="25"/>
      <x:c r="WCL5867" s="25"/>
      <x:c r="WCM5867" s="25"/>
      <x:c r="WCN5867" s="25"/>
      <x:c r="WCO5867" s="25"/>
      <x:c r="WCP5867" s="25"/>
      <x:c r="WCQ5867" s="25"/>
      <x:c r="WCR5867" s="25"/>
      <x:c r="WCS5867" s="25"/>
      <x:c r="WCT5867" s="25"/>
      <x:c r="WCU5867" s="25"/>
      <x:c r="WCV5867" s="25"/>
      <x:c r="WCW5867" s="25"/>
      <x:c r="WCX5867" s="25"/>
      <x:c r="WCY5867" s="25"/>
      <x:c r="WCZ5867" s="25"/>
      <x:c r="WDA5867" s="25"/>
      <x:c r="WDB5867" s="25"/>
      <x:c r="WDC5867" s="25"/>
      <x:c r="WDD5867" s="25"/>
      <x:c r="WDE5867" s="25"/>
      <x:c r="WDF5867" s="25"/>
      <x:c r="WDG5867" s="25"/>
      <x:c r="WDH5867" s="25"/>
      <x:c r="WDI5867" s="25"/>
      <x:c r="WDJ5867" s="25"/>
      <x:c r="WDK5867" s="25"/>
      <x:c r="WDL5867" s="25"/>
      <x:c r="WDM5867" s="25"/>
      <x:c r="WDN5867" s="25"/>
      <x:c r="WDO5867" s="25"/>
      <x:c r="WDP5867" s="25"/>
      <x:c r="WDQ5867" s="25"/>
      <x:c r="WDR5867" s="25"/>
      <x:c r="WDS5867" s="25"/>
      <x:c r="WDT5867" s="25"/>
      <x:c r="WDU5867" s="25"/>
      <x:c r="WDV5867" s="25"/>
      <x:c r="WDW5867" s="25"/>
      <x:c r="WDX5867" s="25"/>
      <x:c r="WDY5867" s="25"/>
      <x:c r="WDZ5867" s="25"/>
      <x:c r="WEA5867" s="25"/>
      <x:c r="WEB5867" s="25"/>
      <x:c r="WEC5867" s="25"/>
      <x:c r="WED5867" s="25"/>
      <x:c r="WEE5867" s="25"/>
      <x:c r="WEF5867" s="25"/>
      <x:c r="WEG5867" s="25"/>
      <x:c r="WEH5867" s="25"/>
      <x:c r="WEI5867" s="25"/>
      <x:c r="WEJ5867" s="25"/>
      <x:c r="WEK5867" s="25"/>
      <x:c r="WEL5867" s="25"/>
      <x:c r="WEM5867" s="25"/>
      <x:c r="WEN5867" s="25"/>
      <x:c r="WEO5867" s="25"/>
      <x:c r="WEP5867" s="25"/>
      <x:c r="WEQ5867" s="25"/>
      <x:c r="WER5867" s="25"/>
      <x:c r="WES5867" s="25"/>
      <x:c r="WET5867" s="25"/>
      <x:c r="WEU5867" s="25"/>
      <x:c r="WEV5867" s="25"/>
      <x:c r="WEW5867" s="25"/>
      <x:c r="WEX5867" s="25"/>
      <x:c r="WEY5867" s="25"/>
      <x:c r="WEZ5867" s="25"/>
      <x:c r="WFA5867" s="25"/>
      <x:c r="WFB5867" s="25"/>
      <x:c r="WFC5867" s="25"/>
      <x:c r="WFD5867" s="25"/>
      <x:c r="WFE5867" s="25"/>
      <x:c r="WFF5867" s="25"/>
      <x:c r="WFG5867" s="25"/>
      <x:c r="WFH5867" s="25"/>
      <x:c r="WFI5867" s="25"/>
      <x:c r="WFJ5867" s="25"/>
      <x:c r="WFK5867" s="25"/>
      <x:c r="WFL5867" s="25"/>
      <x:c r="WFM5867" s="25"/>
      <x:c r="WFN5867" s="25"/>
      <x:c r="WFO5867" s="25"/>
      <x:c r="WFP5867" s="25"/>
      <x:c r="WFQ5867" s="25"/>
      <x:c r="WFR5867" s="25"/>
      <x:c r="WFS5867" s="25"/>
      <x:c r="WFT5867" s="25"/>
      <x:c r="WFU5867" s="25"/>
      <x:c r="WFV5867" s="25"/>
      <x:c r="WFW5867" s="25"/>
      <x:c r="WFX5867" s="25"/>
      <x:c r="WFY5867" s="25"/>
      <x:c r="WFZ5867" s="25"/>
      <x:c r="WGA5867" s="25"/>
      <x:c r="WGB5867" s="25"/>
      <x:c r="WGC5867" s="25"/>
      <x:c r="WGD5867" s="25"/>
      <x:c r="WGE5867" s="25"/>
      <x:c r="WGF5867" s="25"/>
      <x:c r="WGG5867" s="25"/>
      <x:c r="WGH5867" s="25"/>
      <x:c r="WGI5867" s="25"/>
      <x:c r="WGJ5867" s="25"/>
      <x:c r="WGK5867" s="25"/>
      <x:c r="WGL5867" s="25"/>
      <x:c r="WGM5867" s="25"/>
      <x:c r="WGN5867" s="25"/>
      <x:c r="WGO5867" s="25"/>
      <x:c r="WGP5867" s="25"/>
      <x:c r="WGQ5867" s="25"/>
      <x:c r="WGR5867" s="25"/>
      <x:c r="WGS5867" s="25"/>
      <x:c r="WGT5867" s="25"/>
      <x:c r="WGU5867" s="25"/>
      <x:c r="WGV5867" s="25"/>
      <x:c r="WGW5867" s="25"/>
      <x:c r="WGX5867" s="25"/>
      <x:c r="WGY5867" s="25"/>
      <x:c r="WGZ5867" s="25"/>
      <x:c r="WHA5867" s="25"/>
      <x:c r="WHB5867" s="25"/>
      <x:c r="WHC5867" s="25"/>
      <x:c r="WHD5867" s="25"/>
      <x:c r="WHE5867" s="25"/>
      <x:c r="WHF5867" s="25"/>
      <x:c r="WHG5867" s="25"/>
      <x:c r="WHH5867" s="25"/>
      <x:c r="WHI5867" s="25"/>
      <x:c r="WHJ5867" s="25"/>
      <x:c r="WHK5867" s="25"/>
      <x:c r="WHL5867" s="25"/>
      <x:c r="WHM5867" s="25"/>
      <x:c r="WHN5867" s="25"/>
      <x:c r="WHO5867" s="25"/>
      <x:c r="WHP5867" s="25"/>
      <x:c r="WHQ5867" s="25"/>
      <x:c r="WHR5867" s="25"/>
      <x:c r="WHS5867" s="25"/>
      <x:c r="WHT5867" s="25"/>
      <x:c r="WHU5867" s="25"/>
      <x:c r="WHV5867" s="25"/>
      <x:c r="WHW5867" s="25"/>
      <x:c r="WHX5867" s="25"/>
      <x:c r="WHY5867" s="25"/>
      <x:c r="WHZ5867" s="25"/>
      <x:c r="WIA5867" s="25"/>
      <x:c r="WIB5867" s="25"/>
      <x:c r="WIC5867" s="25"/>
      <x:c r="WID5867" s="25"/>
      <x:c r="WIE5867" s="25"/>
      <x:c r="WIF5867" s="25"/>
      <x:c r="WIG5867" s="25"/>
      <x:c r="WIH5867" s="25"/>
      <x:c r="WII5867" s="25"/>
      <x:c r="WIJ5867" s="25"/>
      <x:c r="WIK5867" s="25"/>
      <x:c r="WIL5867" s="25"/>
      <x:c r="WIM5867" s="25"/>
      <x:c r="WIN5867" s="25"/>
      <x:c r="WIO5867" s="25"/>
      <x:c r="WIP5867" s="25"/>
      <x:c r="WIQ5867" s="25"/>
      <x:c r="WIR5867" s="25"/>
      <x:c r="WIS5867" s="25"/>
      <x:c r="WIT5867" s="25"/>
      <x:c r="WIU5867" s="25"/>
      <x:c r="WIV5867" s="25"/>
      <x:c r="WIW5867" s="25"/>
      <x:c r="WIX5867" s="25"/>
      <x:c r="WIY5867" s="25"/>
      <x:c r="WIZ5867" s="25"/>
      <x:c r="WJA5867" s="25"/>
      <x:c r="WJB5867" s="25"/>
      <x:c r="WJC5867" s="25"/>
      <x:c r="WJD5867" s="25"/>
      <x:c r="WJE5867" s="25"/>
      <x:c r="WJF5867" s="25"/>
      <x:c r="WJG5867" s="25"/>
      <x:c r="WJH5867" s="25"/>
      <x:c r="WJI5867" s="25"/>
      <x:c r="WJJ5867" s="25"/>
      <x:c r="WJK5867" s="25"/>
      <x:c r="WJL5867" s="25"/>
      <x:c r="WJM5867" s="25"/>
      <x:c r="WJN5867" s="25"/>
      <x:c r="WJO5867" s="25"/>
      <x:c r="WJP5867" s="25"/>
      <x:c r="WJQ5867" s="25"/>
      <x:c r="WJR5867" s="25"/>
      <x:c r="WJS5867" s="25"/>
      <x:c r="WJT5867" s="25"/>
      <x:c r="WJU5867" s="25"/>
      <x:c r="WJV5867" s="25"/>
      <x:c r="WJW5867" s="25"/>
      <x:c r="WJX5867" s="25"/>
      <x:c r="WJY5867" s="25"/>
      <x:c r="WJZ5867" s="25"/>
      <x:c r="WKA5867" s="25"/>
      <x:c r="WKB5867" s="25"/>
      <x:c r="WKC5867" s="25"/>
      <x:c r="WKD5867" s="25"/>
      <x:c r="WKE5867" s="25"/>
      <x:c r="WKF5867" s="25"/>
      <x:c r="WKG5867" s="25"/>
      <x:c r="WKH5867" s="25"/>
      <x:c r="WKI5867" s="25"/>
      <x:c r="WKJ5867" s="25"/>
      <x:c r="WKK5867" s="25"/>
      <x:c r="WKL5867" s="25"/>
      <x:c r="WKM5867" s="25"/>
      <x:c r="WKN5867" s="25"/>
      <x:c r="WKO5867" s="25"/>
      <x:c r="WKP5867" s="25"/>
      <x:c r="WKQ5867" s="25"/>
      <x:c r="WKR5867" s="25"/>
      <x:c r="WKS5867" s="25"/>
      <x:c r="WKT5867" s="25"/>
      <x:c r="WKU5867" s="25"/>
      <x:c r="WKV5867" s="25"/>
      <x:c r="WKW5867" s="25"/>
      <x:c r="WKX5867" s="25"/>
      <x:c r="WKY5867" s="25"/>
      <x:c r="WKZ5867" s="25"/>
      <x:c r="WLA5867" s="25"/>
      <x:c r="WLB5867" s="25"/>
      <x:c r="WLC5867" s="25"/>
      <x:c r="WLD5867" s="25"/>
      <x:c r="WLE5867" s="25"/>
      <x:c r="WLF5867" s="25"/>
      <x:c r="WLG5867" s="25"/>
      <x:c r="WLH5867" s="25"/>
      <x:c r="WLI5867" s="25"/>
      <x:c r="WLJ5867" s="25"/>
      <x:c r="WLK5867" s="25"/>
      <x:c r="WLL5867" s="25"/>
      <x:c r="WLM5867" s="25"/>
      <x:c r="WLN5867" s="25"/>
      <x:c r="WLO5867" s="25"/>
      <x:c r="WLP5867" s="25"/>
      <x:c r="WLQ5867" s="25"/>
      <x:c r="WLR5867" s="25"/>
      <x:c r="WLS5867" s="25"/>
      <x:c r="WLT5867" s="25"/>
      <x:c r="WLU5867" s="25"/>
      <x:c r="WLV5867" s="25"/>
      <x:c r="WLW5867" s="25"/>
      <x:c r="WLX5867" s="25"/>
      <x:c r="WLY5867" s="25"/>
      <x:c r="WLZ5867" s="25"/>
      <x:c r="WMA5867" s="25"/>
      <x:c r="WMB5867" s="25"/>
      <x:c r="WMC5867" s="25"/>
      <x:c r="WMD5867" s="25"/>
      <x:c r="WME5867" s="25"/>
      <x:c r="WMF5867" s="25"/>
      <x:c r="WMG5867" s="25"/>
      <x:c r="WMH5867" s="25"/>
      <x:c r="WMI5867" s="25"/>
      <x:c r="WMJ5867" s="25"/>
      <x:c r="WMK5867" s="25"/>
      <x:c r="WML5867" s="25"/>
      <x:c r="WMM5867" s="25"/>
      <x:c r="WMN5867" s="25"/>
      <x:c r="WMO5867" s="25"/>
      <x:c r="WMP5867" s="25"/>
      <x:c r="WMQ5867" s="25"/>
      <x:c r="WMR5867" s="25"/>
      <x:c r="WMS5867" s="25"/>
      <x:c r="WMT5867" s="25"/>
      <x:c r="WMU5867" s="25"/>
      <x:c r="WMV5867" s="25"/>
      <x:c r="WMW5867" s="25"/>
      <x:c r="WMX5867" s="25"/>
      <x:c r="WMY5867" s="25"/>
      <x:c r="WMZ5867" s="25"/>
      <x:c r="WNA5867" s="25"/>
      <x:c r="WNB5867" s="25"/>
      <x:c r="WNC5867" s="25"/>
      <x:c r="WND5867" s="25"/>
      <x:c r="WNE5867" s="25"/>
      <x:c r="WNF5867" s="25"/>
      <x:c r="WNG5867" s="25"/>
      <x:c r="WNH5867" s="25"/>
      <x:c r="WNI5867" s="25"/>
      <x:c r="WNJ5867" s="25"/>
      <x:c r="WNK5867" s="25"/>
      <x:c r="WNL5867" s="25"/>
      <x:c r="WNM5867" s="25"/>
      <x:c r="WNN5867" s="25"/>
      <x:c r="WNO5867" s="25"/>
      <x:c r="WNP5867" s="25"/>
      <x:c r="WNQ5867" s="25"/>
      <x:c r="WNR5867" s="25"/>
      <x:c r="WNS5867" s="25"/>
      <x:c r="WNT5867" s="25"/>
      <x:c r="WNU5867" s="25"/>
      <x:c r="WNV5867" s="25"/>
      <x:c r="WNW5867" s="25"/>
      <x:c r="WNX5867" s="25"/>
      <x:c r="WNY5867" s="25"/>
      <x:c r="WNZ5867" s="25"/>
      <x:c r="WOA5867" s="25"/>
      <x:c r="WOB5867" s="25"/>
      <x:c r="WOC5867" s="25"/>
      <x:c r="WOD5867" s="25"/>
      <x:c r="WOE5867" s="25"/>
      <x:c r="WOF5867" s="25"/>
      <x:c r="WOG5867" s="25"/>
      <x:c r="WOH5867" s="25"/>
      <x:c r="WOI5867" s="25"/>
      <x:c r="WOJ5867" s="25"/>
      <x:c r="WOK5867" s="25"/>
      <x:c r="WOL5867" s="25"/>
      <x:c r="WOM5867" s="25"/>
      <x:c r="WON5867" s="25"/>
      <x:c r="WOO5867" s="25"/>
      <x:c r="WOP5867" s="25"/>
      <x:c r="WOQ5867" s="25"/>
      <x:c r="WOR5867" s="25"/>
      <x:c r="WOS5867" s="25"/>
      <x:c r="WOT5867" s="25"/>
      <x:c r="WOU5867" s="25"/>
      <x:c r="WOV5867" s="25"/>
      <x:c r="WOW5867" s="25"/>
      <x:c r="WOX5867" s="25"/>
      <x:c r="WOY5867" s="25"/>
      <x:c r="WOZ5867" s="25"/>
      <x:c r="WPA5867" s="25"/>
      <x:c r="WPB5867" s="25"/>
      <x:c r="WPC5867" s="25"/>
      <x:c r="WPD5867" s="25"/>
      <x:c r="WPE5867" s="25"/>
      <x:c r="WPF5867" s="25"/>
      <x:c r="WPG5867" s="25"/>
      <x:c r="WPH5867" s="25"/>
      <x:c r="WPI5867" s="25"/>
      <x:c r="WPJ5867" s="25"/>
      <x:c r="WPK5867" s="25"/>
      <x:c r="WPL5867" s="25"/>
      <x:c r="WPM5867" s="25"/>
      <x:c r="WPN5867" s="25"/>
      <x:c r="WPO5867" s="25"/>
      <x:c r="WPP5867" s="25"/>
      <x:c r="WPQ5867" s="25"/>
      <x:c r="WPR5867" s="25"/>
      <x:c r="WPS5867" s="25"/>
      <x:c r="WPT5867" s="25"/>
      <x:c r="WPU5867" s="25"/>
      <x:c r="WPV5867" s="25"/>
      <x:c r="WPW5867" s="25"/>
      <x:c r="WPX5867" s="25"/>
      <x:c r="WPY5867" s="25"/>
      <x:c r="WPZ5867" s="25"/>
      <x:c r="WQA5867" s="25"/>
      <x:c r="WQB5867" s="25"/>
      <x:c r="WQC5867" s="25"/>
      <x:c r="WQD5867" s="25"/>
      <x:c r="WQE5867" s="25"/>
      <x:c r="WQF5867" s="25"/>
      <x:c r="WQG5867" s="25"/>
      <x:c r="WQH5867" s="25"/>
      <x:c r="WQI5867" s="25"/>
      <x:c r="WQJ5867" s="25"/>
      <x:c r="WQK5867" s="25"/>
      <x:c r="WQL5867" s="25"/>
      <x:c r="WQM5867" s="25"/>
      <x:c r="WQN5867" s="25"/>
      <x:c r="WQO5867" s="25"/>
      <x:c r="WQP5867" s="25"/>
      <x:c r="WQQ5867" s="25"/>
      <x:c r="WQR5867" s="25"/>
      <x:c r="WQS5867" s="25"/>
      <x:c r="WQT5867" s="25"/>
      <x:c r="WQU5867" s="25"/>
      <x:c r="WQV5867" s="25"/>
      <x:c r="WQW5867" s="25"/>
      <x:c r="WQX5867" s="25"/>
      <x:c r="WQY5867" s="25"/>
      <x:c r="WQZ5867" s="25"/>
      <x:c r="WRA5867" s="25"/>
      <x:c r="WRB5867" s="25"/>
      <x:c r="WRC5867" s="25"/>
      <x:c r="WRD5867" s="25"/>
      <x:c r="WRE5867" s="25"/>
      <x:c r="WRF5867" s="25"/>
      <x:c r="WRG5867" s="25"/>
      <x:c r="WRH5867" s="25"/>
      <x:c r="WRI5867" s="25"/>
      <x:c r="WRJ5867" s="25"/>
      <x:c r="WRK5867" s="25"/>
      <x:c r="WRL5867" s="25"/>
      <x:c r="WRM5867" s="25"/>
      <x:c r="WRN5867" s="25"/>
      <x:c r="WRO5867" s="25"/>
      <x:c r="WRP5867" s="25"/>
      <x:c r="WRQ5867" s="25"/>
      <x:c r="WRR5867" s="25"/>
      <x:c r="WRS5867" s="25"/>
      <x:c r="WRT5867" s="25"/>
      <x:c r="WRU5867" s="25"/>
      <x:c r="WRV5867" s="25"/>
      <x:c r="WRW5867" s="25"/>
      <x:c r="WRX5867" s="25"/>
      <x:c r="WRY5867" s="25"/>
      <x:c r="WRZ5867" s="25"/>
      <x:c r="WSA5867" s="25"/>
      <x:c r="WSB5867" s="25"/>
      <x:c r="WSC5867" s="25"/>
      <x:c r="WSD5867" s="25"/>
      <x:c r="WSE5867" s="25"/>
      <x:c r="WSF5867" s="25"/>
      <x:c r="WSG5867" s="25"/>
      <x:c r="WSH5867" s="25"/>
      <x:c r="WSI5867" s="25"/>
      <x:c r="WSJ5867" s="25"/>
      <x:c r="WSK5867" s="25"/>
      <x:c r="WSL5867" s="25"/>
      <x:c r="WSM5867" s="25"/>
      <x:c r="WSN5867" s="25"/>
      <x:c r="WSO5867" s="25"/>
      <x:c r="WSP5867" s="25"/>
      <x:c r="WSQ5867" s="25"/>
      <x:c r="WSR5867" s="25"/>
      <x:c r="WSS5867" s="25"/>
      <x:c r="WST5867" s="25"/>
      <x:c r="WSU5867" s="25"/>
      <x:c r="WSV5867" s="25"/>
      <x:c r="WSW5867" s="25"/>
      <x:c r="WSX5867" s="25"/>
      <x:c r="WSY5867" s="25"/>
      <x:c r="WSZ5867" s="25"/>
      <x:c r="WTA5867" s="25"/>
      <x:c r="WTB5867" s="25"/>
      <x:c r="WTC5867" s="25"/>
      <x:c r="WTD5867" s="25"/>
      <x:c r="WTE5867" s="25"/>
      <x:c r="WTF5867" s="25"/>
      <x:c r="WTG5867" s="25"/>
      <x:c r="WTH5867" s="25"/>
      <x:c r="WTI5867" s="25"/>
      <x:c r="WTJ5867" s="25"/>
      <x:c r="WTK5867" s="25"/>
      <x:c r="WTL5867" s="25"/>
      <x:c r="WTM5867" s="25"/>
      <x:c r="WTN5867" s="25"/>
      <x:c r="WTO5867" s="25"/>
      <x:c r="WTP5867" s="25"/>
      <x:c r="WTQ5867" s="25"/>
      <x:c r="WTR5867" s="25"/>
      <x:c r="WTS5867" s="25"/>
      <x:c r="WTT5867" s="25"/>
      <x:c r="WTU5867" s="25"/>
      <x:c r="WTV5867" s="25"/>
      <x:c r="WTW5867" s="25"/>
      <x:c r="WTX5867" s="25"/>
      <x:c r="WTY5867" s="25"/>
      <x:c r="WTZ5867" s="25"/>
      <x:c r="WUA5867" s="25"/>
      <x:c r="WUB5867" s="25"/>
      <x:c r="WUC5867" s="25"/>
      <x:c r="WUD5867" s="25"/>
      <x:c r="WUE5867" s="25"/>
      <x:c r="WUF5867" s="25"/>
      <x:c r="WUG5867" s="25"/>
      <x:c r="WUH5867" s="25"/>
      <x:c r="WUI5867" s="25"/>
      <x:c r="WUJ5867" s="25"/>
      <x:c r="WUK5867" s="25"/>
      <x:c r="WUL5867" s="25"/>
      <x:c r="WUM5867" s="25"/>
      <x:c r="WUN5867" s="25"/>
      <x:c r="WUO5867" s="25"/>
      <x:c r="WUP5867" s="25"/>
      <x:c r="WUQ5867" s="25"/>
      <x:c r="WUR5867" s="25"/>
      <x:c r="WUS5867" s="25"/>
      <x:c r="WUT5867" s="25"/>
      <x:c r="WUU5867" s="25"/>
      <x:c r="WUV5867" s="25"/>
      <x:c r="WUW5867" s="25"/>
      <x:c r="WUX5867" s="25"/>
      <x:c r="WUY5867" s="25"/>
      <x:c r="WUZ5867" s="25"/>
      <x:c r="WVA5867" s="25"/>
      <x:c r="WVB5867" s="25"/>
      <x:c r="WVC5867" s="25"/>
      <x:c r="WVD5867" s="25"/>
      <x:c r="WVE5867" s="25"/>
      <x:c r="WVF5867" s="25"/>
      <x:c r="WVG5867" s="25"/>
      <x:c r="WVH5867" s="25"/>
      <x:c r="WVI5867" s="25"/>
      <x:c r="WVJ5867" s="25"/>
      <x:c r="WVK5867" s="25"/>
      <x:c r="WVL5867" s="25"/>
      <x:c r="WVM5867" s="25"/>
      <x:c r="WVN5867" s="25"/>
      <x:c r="WVO5867" s="25"/>
      <x:c r="WVP5867" s="25"/>
      <x:c r="WVQ5867" s="25"/>
      <x:c r="WVR5867" s="25"/>
      <x:c r="WVS5867" s="25"/>
      <x:c r="WVT5867" s="25"/>
      <x:c r="WVU5867" s="25"/>
      <x:c r="WVV5867" s="25"/>
      <x:c r="WVW5867" s="25"/>
      <x:c r="WVX5867" s="25"/>
      <x:c r="WVY5867" s="25"/>
      <x:c r="WVZ5867" s="25"/>
      <x:c r="WWA5867" s="25"/>
      <x:c r="WWB5867" s="25"/>
      <x:c r="WWC5867" s="25"/>
      <x:c r="WWD5867" s="25"/>
      <x:c r="WWE5867" s="25"/>
      <x:c r="WWF5867" s="25"/>
      <x:c r="WWG5867" s="25"/>
      <x:c r="WWH5867" s="25"/>
      <x:c r="WWI5867" s="25"/>
      <x:c r="WWJ5867" s="25"/>
      <x:c r="WWK5867" s="25"/>
      <x:c r="WWL5867" s="25"/>
      <x:c r="WWM5867" s="25"/>
      <x:c r="WWN5867" s="25"/>
      <x:c r="WWO5867" s="25"/>
      <x:c r="WWP5867" s="25"/>
      <x:c r="WWQ5867" s="25"/>
      <x:c r="WWR5867" s="25"/>
      <x:c r="WWS5867" s="25"/>
      <x:c r="WWT5867" s="25"/>
      <x:c r="WWU5867" s="25"/>
      <x:c r="WWV5867" s="25"/>
      <x:c r="WWW5867" s="25"/>
      <x:c r="WWX5867" s="25"/>
      <x:c r="WWY5867" s="25"/>
      <x:c r="WWZ5867" s="25"/>
      <x:c r="WXA5867" s="25"/>
      <x:c r="WXB5867" s="25"/>
      <x:c r="WXC5867" s="25"/>
      <x:c r="WXD5867" s="25"/>
      <x:c r="WXE5867" s="25"/>
      <x:c r="WXF5867" s="25"/>
      <x:c r="WXG5867" s="25"/>
      <x:c r="WXH5867" s="25"/>
      <x:c r="WXI5867" s="25"/>
      <x:c r="WXJ5867" s="25"/>
      <x:c r="WXK5867" s="25"/>
      <x:c r="WXL5867" s="25"/>
      <x:c r="WXM5867" s="25"/>
      <x:c r="WXN5867" s="25"/>
      <x:c r="WXO5867" s="25"/>
      <x:c r="WXP5867" s="25"/>
      <x:c r="WXQ5867" s="25"/>
      <x:c r="WXR5867" s="25"/>
      <x:c r="WXS5867" s="25"/>
      <x:c r="WXT5867" s="25"/>
      <x:c r="WXU5867" s="25"/>
      <x:c r="WXV5867" s="25"/>
      <x:c r="WXW5867" s="25"/>
      <x:c r="WXX5867" s="25"/>
      <x:c r="WXY5867" s="25"/>
      <x:c r="WXZ5867" s="25"/>
      <x:c r="WYA5867" s="25"/>
      <x:c r="WYB5867" s="25"/>
      <x:c r="WYC5867" s="25"/>
      <x:c r="WYD5867" s="25"/>
      <x:c r="WYE5867" s="25"/>
      <x:c r="WYF5867" s="25"/>
      <x:c r="WYG5867" s="25"/>
      <x:c r="WYH5867" s="25"/>
      <x:c r="WYI5867" s="25"/>
      <x:c r="WYJ5867" s="25"/>
      <x:c r="WYK5867" s="25"/>
      <x:c r="WYL5867" s="25"/>
      <x:c r="WYM5867" s="25"/>
      <x:c r="WYN5867" s="25"/>
      <x:c r="WYO5867" s="25"/>
      <x:c r="WYP5867" s="25"/>
      <x:c r="WYQ5867" s="25"/>
      <x:c r="WYR5867" s="25"/>
      <x:c r="WYS5867" s="25"/>
      <x:c r="WYT5867" s="25"/>
      <x:c r="WYU5867" s="25"/>
      <x:c r="WYV5867" s="25"/>
      <x:c r="WYW5867" s="25"/>
      <x:c r="WYX5867" s="25"/>
      <x:c r="WYY5867" s="25"/>
      <x:c r="WYZ5867" s="25"/>
      <x:c r="WZA5867" s="25"/>
      <x:c r="WZB5867" s="25"/>
      <x:c r="WZC5867" s="25"/>
      <x:c r="WZD5867" s="25"/>
      <x:c r="WZE5867" s="25"/>
      <x:c r="WZF5867" s="25"/>
      <x:c r="WZG5867" s="25"/>
      <x:c r="WZH5867" s="25"/>
      <x:c r="WZI5867" s="25"/>
      <x:c r="WZJ5867" s="25"/>
      <x:c r="WZK5867" s="25"/>
      <x:c r="WZL5867" s="25"/>
      <x:c r="WZM5867" s="25"/>
      <x:c r="WZN5867" s="25"/>
      <x:c r="WZO5867" s="25"/>
      <x:c r="WZP5867" s="25"/>
      <x:c r="WZQ5867" s="25"/>
      <x:c r="WZR5867" s="25"/>
      <x:c r="WZS5867" s="25"/>
      <x:c r="WZT5867" s="25"/>
      <x:c r="WZU5867" s="25"/>
      <x:c r="WZV5867" s="25"/>
      <x:c r="WZW5867" s="25"/>
      <x:c r="WZX5867" s="25"/>
      <x:c r="WZY5867" s="25"/>
      <x:c r="WZZ5867" s="25"/>
      <x:c r="XAA5867" s="25"/>
      <x:c r="XAB5867" s="25"/>
      <x:c r="XAC5867" s="25"/>
      <x:c r="XAD5867" s="25"/>
      <x:c r="XAE5867" s="25"/>
      <x:c r="XAF5867" s="25"/>
      <x:c r="XAG5867" s="25"/>
      <x:c r="XAH5867" s="25"/>
      <x:c r="XAI5867" s="25"/>
      <x:c r="XAJ5867" s="25"/>
      <x:c r="XAK5867" s="25"/>
      <x:c r="XAL5867" s="25"/>
      <x:c r="XAM5867" s="25"/>
      <x:c r="XAN5867" s="25"/>
      <x:c r="XAO5867" s="25"/>
      <x:c r="XAP5867" s="25"/>
      <x:c r="XAQ5867" s="25"/>
      <x:c r="XAR5867" s="25"/>
      <x:c r="XAS5867" s="25"/>
      <x:c r="XAT5867" s="25"/>
      <x:c r="XAU5867" s="25"/>
      <x:c r="XAV5867" s="25"/>
      <x:c r="XAW5867" s="25"/>
      <x:c r="XAX5867" s="25"/>
      <x:c r="XAY5867" s="25"/>
      <x:c r="XAZ5867" s="25"/>
      <x:c r="XBA5867" s="25"/>
      <x:c r="XBB5867" s="25"/>
      <x:c r="XBC5867" s="25"/>
      <x:c r="XBD5867" s="25"/>
      <x:c r="XBE5867" s="25"/>
      <x:c r="XBF5867" s="25"/>
      <x:c r="XBG5867" s="25"/>
      <x:c r="XBH5867" s="25"/>
      <x:c r="XBI5867" s="25"/>
      <x:c r="XBJ5867" s="25"/>
      <x:c r="XBK5867" s="25"/>
      <x:c r="XBL5867" s="25"/>
      <x:c r="XBM5867" s="25"/>
      <x:c r="XBN5867" s="25"/>
      <x:c r="XBO5867" s="25"/>
      <x:c r="XBP5867" s="25"/>
      <x:c r="XBQ5867" s="25"/>
      <x:c r="XBR5867" s="25"/>
      <x:c r="XBS5867" s="25"/>
      <x:c r="XBT5867" s="25"/>
      <x:c r="XBU5867" s="25"/>
      <x:c r="XBV5867" s="25"/>
      <x:c r="XBW5867" s="25"/>
      <x:c r="XBX5867" s="25"/>
      <x:c r="XBY5867" s="25"/>
      <x:c r="XBZ5867" s="25"/>
      <x:c r="XCA5867" s="25"/>
      <x:c r="XCB5867" s="25"/>
      <x:c r="XCC5867" s="25"/>
      <x:c r="XCD5867" s="25"/>
      <x:c r="XCE5867" s="25"/>
      <x:c r="XCF5867" s="25"/>
      <x:c r="XCG5867" s="25"/>
      <x:c r="XCH5867" s="25"/>
      <x:c r="XCI5867" s="25"/>
      <x:c r="XCJ5867" s="25"/>
      <x:c r="XCK5867" s="25"/>
      <x:c r="XCL5867" s="25"/>
      <x:c r="XCM5867" s="25"/>
      <x:c r="XCN5867" s="25"/>
      <x:c r="XCO5867" s="25"/>
      <x:c r="XCP5867" s="25"/>
      <x:c r="XCQ5867" s="25"/>
      <x:c r="XCR5867" s="25"/>
      <x:c r="XCS5867" s="25"/>
      <x:c r="XCT5867" s="25"/>
      <x:c r="XCU5867" s="25"/>
      <x:c r="XCV5867" s="25"/>
      <x:c r="XCW5867" s="25"/>
      <x:c r="XCX5867" s="25"/>
      <x:c r="XCY5867" s="25"/>
      <x:c r="XCZ5867" s="25"/>
      <x:c r="XDA5867" s="25"/>
      <x:c r="XDB5867" s="25"/>
      <x:c r="XDC5867" s="25"/>
      <x:c r="XDD5867" s="25"/>
      <x:c r="XDE5867" s="25"/>
      <x:c r="XDF5867" s="25"/>
      <x:c r="XDG5867" s="25"/>
      <x:c r="XDH5867" s="25"/>
      <x:c r="XDI5867" s="25"/>
      <x:c r="XDJ5867" s="25"/>
      <x:c r="XDK5867" s="25"/>
      <x:c r="XDL5867" s="25"/>
      <x:c r="XDM5867" s="25"/>
      <x:c r="XDN5867" s="25"/>
      <x:c r="XDO5867" s="25"/>
      <x:c r="XDP5867" s="25"/>
      <x:c r="XDQ5867" s="25"/>
      <x:c r="XDR5867" s="25"/>
      <x:c r="XDS5867" s="25"/>
      <x:c r="XDT5867" s="25"/>
      <x:c r="XDU5867" s="25"/>
      <x:c r="XDV5867" s="25"/>
      <x:c r="XDW5867" s="25"/>
      <x:c r="XDX5867" s="25"/>
      <x:c r="XDY5867" s="25"/>
      <x:c r="XDZ5867" s="25"/>
      <x:c r="XEA5867" s="25"/>
      <x:c r="XEB5867" s="25"/>
      <x:c r="XEC5867" s="25"/>
      <x:c r="XED5867" s="25"/>
      <x:c r="XEE5867" s="25"/>
      <x:c r="XEF5867" s="25"/>
      <x:c r="XEG5867" s="25"/>
      <x:c r="XEH5867" s="25"/>
      <x:c r="XEI5867" s="25"/>
      <x:c r="XEJ5867" s="25"/>
      <x:c r="XEK5867" s="25"/>
      <x:c r="XEL5867" s="25"/>
      <x:c r="XEM5867" s="25"/>
      <x:c r="XEN5867" s="25"/>
      <x:c r="XEO5867" s="25"/>
      <x:c r="XEP5867" s="25"/>
      <x:c r="XEQ5867" s="25"/>
      <x:c r="XER5867" s="25"/>
      <x:c r="XES5867" s="25"/>
      <x:c r="XET5867" s="25"/>
      <x:c r="XEU5867" s="25"/>
      <x:c r="XEV5867" s="25"/>
      <x:c r="XEW5867" s="25"/>
      <x:c r="XEX5867" s="25"/>
      <x:c r="XEY5867" s="25"/>
      <x:c r="XEZ5867" s="25"/>
      <x:c r="XFA5867" s="25"/>
      <x:c r="XFB5867" s="25"/>
      <x:c r="XFC5867" s="25"/>
      <x:c r="XFD5867" s="25"/>
    </x:row>
    <x:row r="5868" spans="1:43" s="6" customFormat="1">
      <x:c r="A5868" s="386">
        <x:v>469427</x:v>
      </x:c>
      <x:c r="B5868" s="6">
        <x:v>1371</x:v>
      </x:c>
      <x:c r="C5868" s="6">
        <x:f>14/30</x:f>
        <x:v>0.466666666666667</x:v>
      </x:c>
      <x:c r="G5868" s="6">
        <x:v>1</x:v>
      </x:c>
      <x:c r="I5868" s="6" t="s">
        <x:v>746</x:v>
      </x:c>
      <x:c r="M5868" s="6">
        <x:v>5046</x:v>
      </x:c>
      <x:c r="O5868" s="6" t="s">
        <x:v>101</x:v>
      </x:c>
      <x:c r="AG5868" s="93"/>
      <x:c r="AL5868" s="171" t="s">
        <x:v>862</x:v>
      </x:c>
      <x:c r="AM5868" s="171"/>
      <x:c r="AN5868" s="171"/>
      <x:c r="AO5868" s="171"/>
      <x:c r="AP5868" s="171"/>
      <x:c r="AQ5868" s="171"/>
    </x:row>
    <x:row r="5869" spans="1:43" s="6" customFormat="1">
      <x:c r="A5869" s="386">
        <x:v>469428</x:v>
      </x:c>
      <x:c r="B5869" s="6">
        <x:v>1371</x:v>
      </x:c>
      <x:c r="C5869" s="6">
        <x:f>20/30</x:f>
        <x:v>0.666666666666667</x:v>
      </x:c>
      <x:c r="G5869" s="6">
        <x:v>1</x:v>
      </x:c>
      <x:c r="I5869" s="6" t="s">
        <x:v>746</x:v>
      </x:c>
      <x:c r="M5869" s="6">
        <x:v>5047</x:v>
      </x:c>
      <x:c r="O5869" s="6" t="s">
        <x:v>101</x:v>
      </x:c>
      <x:c r="AG5869" s="93"/>
      <x:c r="AL5869" s="171" t="s">
        <x:v>862</x:v>
      </x:c>
      <x:c r="AM5869" s="171"/>
      <x:c r="AN5869" s="171"/>
      <x:c r="AO5869" s="171"/>
      <x:c r="AP5869" s="171"/>
      <x:c r="AQ5869" s="171"/>
    </x:row>
    <x:row r="5870" spans="1:43" s="6" customFormat="1">
      <x:c r="A5870" s="386">
        <x:v>469429</x:v>
      </x:c>
      <x:c r="B5870" s="6">
        <x:v>1371</x:v>
      </x:c>
      <x:c r="C5870" s="6">
        <x:f>31/30</x:f>
        <x:v>1.03333333333333</x:v>
      </x:c>
      <x:c r="G5870" s="6">
        <x:v>1</x:v>
      </x:c>
      <x:c r="I5870" s="6" t="s">
        <x:v>746</x:v>
      </x:c>
      <x:c r="M5870" s="6">
        <x:v>5047</x:v>
      </x:c>
      <x:c r="O5870" s="6" t="s">
        <x:v>101</x:v>
      </x:c>
      <x:c r="AG5870" s="93"/>
      <x:c r="AL5870" s="171" t="s">
        <x:v>862</x:v>
      </x:c>
      <x:c r="AM5870" s="171"/>
      <x:c r="AN5870" s="171"/>
      <x:c r="AO5870" s="171"/>
      <x:c r="AP5870" s="171"/>
      <x:c r="AQ5870" s="171"/>
    </x:row>
    <x:row r="5871" spans="1:43" s="6" customFormat="1">
      <x:c r="A5871" s="386">
        <x:v>469430</x:v>
      </x:c>
      <x:c r="B5871" s="6">
        <x:v>1371</x:v>
      </x:c>
      <x:c r="C5871" s="6">
        <x:f>42/30</x:f>
        <x:v>1.4</x:v>
      </x:c>
      <x:c r="G5871" s="6">
        <x:v>2</x:v>
      </x:c>
      <x:c r="I5871" s="6" t="s">
        <x:v>746</x:v>
      </x:c>
      <x:c r="M5871" s="6">
        <x:v>5047</x:v>
      </x:c>
      <x:c r="O5871" s="6" t="s">
        <x:v>101</x:v>
      </x:c>
      <x:c r="AG5871" s="93"/>
      <x:c r="AL5871" s="171" t="s">
        <x:v>862</x:v>
      </x:c>
      <x:c r="AM5871" s="171"/>
      <x:c r="AN5871" s="171"/>
      <x:c r="AO5871" s="171"/>
      <x:c r="AP5871" s="171"/>
      <x:c r="AQ5871" s="171"/>
    </x:row>
    <x:row r="5872" spans="1:16384" customFormat="1">
      <x:c r="A5872" s="25">
        <x:v>469431</x:v>
      </x:c>
      <x:c r="B5872" s="25">
        <x:v>1361</x:v>
      </x:c>
      <x:c r="C5872" s="25">
        <x:f>26/30</x:f>
        <x:v>0.866666666666667</x:v>
      </x:c>
      <x:c r="D5872" s="25"/>
      <x:c r="E5872" s="25"/>
      <x:c r="F5872" s="25"/>
      <x:c r="G5872" s="25">
        <x:v>1</x:v>
      </x:c>
      <x:c r="H5872" s="25"/>
      <x:c r="I5872" s="25" t="s">
        <x:v>746</x:v>
      </x:c>
      <x:c r="J5872" s="25"/>
      <x:c r="K5872" s="25"/>
      <x:c r="L5872" s="25"/>
      <x:c r="M5872" s="25">
        <x:v>5054</x:v>
      </x:c>
      <x:c r="N5872" s="25"/>
      <x:c r="O5872" s="25" t="s">
        <x:v>101</x:v>
      </x:c>
      <x:c r="P5872" s="25"/>
      <x:c r="Q5872" s="25"/>
      <x:c r="R5872" s="25"/>
      <x:c r="S5872" s="25"/>
      <x:c r="T5872" s="25"/>
      <x:c r="U5872" s="25"/>
      <x:c r="V5872" s="25"/>
      <x:c r="W5872" s="25"/>
      <x:c r="X5872" s="25"/>
      <x:c r="Y5872" s="25"/>
      <x:c r="Z5872" s="25"/>
      <x:c r="AA5872" s="25"/>
      <x:c r="AB5872" s="25"/>
      <x:c r="AC5872" s="25"/>
      <x:c r="AD5872" s="25"/>
      <x:c r="AE5872" s="25"/>
      <x:c r="AF5872" s="25"/>
      <x:c r="AG5872" s="25"/>
      <x:c r="AH5872" s="25"/>
      <x:c r="AI5872" s="25"/>
      <x:c r="AJ5872" s="25"/>
      <x:c r="AK5872" s="25"/>
      <x:c r="AL5872" s="25" t="s">
        <x:v>863</x:v>
      </x:c>
      <x:c r="AM5872" s="25"/>
      <x:c r="AN5872" s="25"/>
      <x:c r="AO5872" s="25"/>
      <x:c r="AP5872" s="25"/>
      <x:c r="AQ5872" s="25"/>
      <x:c r="AR5872" s="25"/>
      <x:c r="AS5872" s="25"/>
      <x:c r="AT5872" s="25"/>
      <x:c r="AU5872" s="25"/>
      <x:c r="AV5872" s="25"/>
      <x:c r="AW5872" s="25"/>
      <x:c r="AX5872" s="25"/>
      <x:c r="AY5872" s="25"/>
      <x:c r="AZ5872" s="25"/>
      <x:c r="BA5872" s="25"/>
      <x:c r="BB5872" s="25"/>
      <x:c r="BC5872" s="25"/>
      <x:c r="BD5872" s="25"/>
      <x:c r="BE5872" s="25"/>
      <x:c r="BF5872" s="25"/>
      <x:c r="BG5872" s="25"/>
      <x:c r="BH5872" s="25"/>
      <x:c r="BI5872" s="25"/>
      <x:c r="BJ5872" s="25"/>
      <x:c r="BK5872" s="25"/>
      <x:c r="BL5872" s="25"/>
      <x:c r="BM5872" s="25"/>
      <x:c r="BN5872" s="25"/>
      <x:c r="BO5872" s="25"/>
      <x:c r="BP5872" s="25"/>
      <x:c r="BQ5872" s="25"/>
      <x:c r="BR5872" s="25"/>
      <x:c r="BS5872" s="25"/>
      <x:c r="BT5872" s="25"/>
      <x:c r="BU5872" s="25"/>
      <x:c r="BV5872" s="25"/>
      <x:c r="BW5872" s="25"/>
      <x:c r="BX5872" s="25"/>
      <x:c r="BY5872" s="25"/>
      <x:c r="BZ5872" s="25"/>
      <x:c r="CA5872" s="25"/>
      <x:c r="CB5872" s="25"/>
      <x:c r="CC5872" s="25"/>
      <x:c r="CD5872" s="25"/>
      <x:c r="CE5872" s="25"/>
      <x:c r="CF5872" s="25"/>
      <x:c r="CG5872" s="25"/>
      <x:c r="CH5872" s="25"/>
      <x:c r="CI5872" s="25"/>
      <x:c r="CJ5872" s="25"/>
      <x:c r="CK5872" s="25"/>
      <x:c r="CL5872" s="25"/>
      <x:c r="CM5872" s="25"/>
      <x:c r="CN5872" s="25"/>
      <x:c r="CO5872" s="25"/>
      <x:c r="CP5872" s="25"/>
      <x:c r="CQ5872" s="25"/>
      <x:c r="CR5872" s="25"/>
      <x:c r="CS5872" s="25"/>
      <x:c r="CT5872" s="25"/>
      <x:c r="CU5872" s="25"/>
      <x:c r="CV5872" s="25"/>
      <x:c r="CW5872" s="25"/>
      <x:c r="CX5872" s="25"/>
      <x:c r="CY5872" s="25"/>
      <x:c r="CZ5872" s="25"/>
      <x:c r="DA5872" s="25"/>
      <x:c r="DB5872" s="25"/>
      <x:c r="DC5872" s="25"/>
      <x:c r="DD5872" s="25"/>
      <x:c r="DE5872" s="25"/>
      <x:c r="DF5872" s="25"/>
      <x:c r="DG5872" s="25"/>
      <x:c r="DH5872" s="25"/>
      <x:c r="DI5872" s="25"/>
      <x:c r="DJ5872" s="25"/>
      <x:c r="DK5872" s="25"/>
      <x:c r="DL5872" s="25"/>
      <x:c r="DM5872" s="25"/>
      <x:c r="DN5872" s="25"/>
      <x:c r="DO5872" s="25"/>
      <x:c r="DP5872" s="25"/>
      <x:c r="DQ5872" s="25"/>
      <x:c r="DR5872" s="25"/>
      <x:c r="DS5872" s="25"/>
      <x:c r="DT5872" s="25"/>
      <x:c r="DU5872" s="25"/>
      <x:c r="DV5872" s="25"/>
      <x:c r="DW5872" s="25"/>
      <x:c r="DX5872" s="25"/>
      <x:c r="DY5872" s="25"/>
      <x:c r="DZ5872" s="25"/>
      <x:c r="EA5872" s="25"/>
      <x:c r="EB5872" s="25"/>
      <x:c r="EC5872" s="25"/>
      <x:c r="ED5872" s="25"/>
      <x:c r="EE5872" s="25"/>
      <x:c r="EF5872" s="25"/>
      <x:c r="EG5872" s="25"/>
      <x:c r="EH5872" s="25"/>
      <x:c r="EI5872" s="25"/>
      <x:c r="EJ5872" s="25"/>
      <x:c r="EK5872" s="25"/>
      <x:c r="EL5872" s="25"/>
      <x:c r="EM5872" s="25"/>
      <x:c r="EN5872" s="25"/>
      <x:c r="EO5872" s="25"/>
      <x:c r="EP5872" s="25"/>
      <x:c r="EQ5872" s="25"/>
      <x:c r="ER5872" s="25"/>
      <x:c r="ES5872" s="25"/>
      <x:c r="ET5872" s="25"/>
      <x:c r="EU5872" s="25"/>
      <x:c r="EV5872" s="25"/>
      <x:c r="EW5872" s="25"/>
      <x:c r="EX5872" s="25"/>
      <x:c r="EY5872" s="25"/>
      <x:c r="EZ5872" s="25"/>
      <x:c r="FA5872" s="25"/>
      <x:c r="FB5872" s="25"/>
      <x:c r="FC5872" s="25"/>
      <x:c r="FD5872" s="25"/>
      <x:c r="FE5872" s="25"/>
      <x:c r="FF5872" s="25"/>
      <x:c r="FG5872" s="25"/>
      <x:c r="FH5872" s="25"/>
      <x:c r="FI5872" s="25"/>
      <x:c r="FJ5872" s="25"/>
      <x:c r="FK5872" s="25"/>
      <x:c r="FL5872" s="25"/>
      <x:c r="FM5872" s="25"/>
      <x:c r="FN5872" s="25"/>
      <x:c r="FO5872" s="25"/>
      <x:c r="FP5872" s="25"/>
      <x:c r="FQ5872" s="25"/>
      <x:c r="FR5872" s="25"/>
      <x:c r="FS5872" s="25"/>
      <x:c r="FT5872" s="25"/>
      <x:c r="FU5872" s="25"/>
      <x:c r="FV5872" s="25"/>
      <x:c r="FW5872" s="25"/>
      <x:c r="FX5872" s="25"/>
      <x:c r="FY5872" s="25"/>
      <x:c r="FZ5872" s="25"/>
      <x:c r="GA5872" s="25"/>
      <x:c r="GB5872" s="25"/>
      <x:c r="GC5872" s="25"/>
      <x:c r="GD5872" s="25"/>
      <x:c r="GE5872" s="25"/>
      <x:c r="GF5872" s="25"/>
      <x:c r="GG5872" s="25"/>
      <x:c r="GH5872" s="25"/>
      <x:c r="GI5872" s="25"/>
      <x:c r="GJ5872" s="25"/>
      <x:c r="GK5872" s="25"/>
      <x:c r="GL5872" s="25"/>
      <x:c r="GM5872" s="25"/>
      <x:c r="GN5872" s="25"/>
      <x:c r="GO5872" s="25"/>
      <x:c r="GP5872" s="25"/>
      <x:c r="GQ5872" s="25"/>
      <x:c r="GR5872" s="25"/>
      <x:c r="GS5872" s="25"/>
      <x:c r="GT5872" s="25"/>
      <x:c r="GU5872" s="25"/>
      <x:c r="GV5872" s="25"/>
      <x:c r="GW5872" s="25"/>
      <x:c r="GX5872" s="25"/>
      <x:c r="GY5872" s="25"/>
      <x:c r="GZ5872" s="25"/>
      <x:c r="HA5872" s="25"/>
      <x:c r="HB5872" s="25"/>
      <x:c r="HC5872" s="25"/>
      <x:c r="HD5872" s="25"/>
      <x:c r="HE5872" s="25"/>
      <x:c r="HF5872" s="25"/>
      <x:c r="HG5872" s="25"/>
      <x:c r="HH5872" s="25"/>
      <x:c r="HI5872" s="25"/>
      <x:c r="HJ5872" s="25"/>
      <x:c r="HK5872" s="25"/>
      <x:c r="HL5872" s="25"/>
      <x:c r="HM5872" s="25"/>
      <x:c r="HN5872" s="25"/>
      <x:c r="HO5872" s="25"/>
      <x:c r="HP5872" s="25"/>
      <x:c r="HQ5872" s="25"/>
      <x:c r="HR5872" s="25"/>
      <x:c r="HS5872" s="25"/>
      <x:c r="HT5872" s="25"/>
      <x:c r="HU5872" s="25"/>
      <x:c r="HV5872" s="25"/>
      <x:c r="HW5872" s="25"/>
      <x:c r="HX5872" s="25"/>
      <x:c r="HY5872" s="25"/>
      <x:c r="HZ5872" s="25"/>
      <x:c r="IA5872" s="25"/>
      <x:c r="IB5872" s="25"/>
      <x:c r="IC5872" s="25"/>
      <x:c r="ID5872" s="25"/>
      <x:c r="IE5872" s="25"/>
      <x:c r="IF5872" s="25"/>
      <x:c r="IG5872" s="25"/>
      <x:c r="IH5872" s="25"/>
      <x:c r="II5872" s="25"/>
      <x:c r="IJ5872" s="25"/>
      <x:c r="IK5872" s="25"/>
      <x:c r="IL5872" s="25"/>
      <x:c r="IM5872" s="25"/>
      <x:c r="IN5872" s="25"/>
      <x:c r="IO5872" s="25"/>
      <x:c r="IP5872" s="25"/>
      <x:c r="IQ5872" s="25"/>
      <x:c r="IR5872" s="25"/>
      <x:c r="IS5872" s="25"/>
      <x:c r="IT5872" s="25"/>
      <x:c r="IU5872" s="25"/>
      <x:c r="IV5872" s="25"/>
      <x:c r="IW5872" s="25"/>
      <x:c r="IX5872" s="25"/>
      <x:c r="IY5872" s="25"/>
      <x:c r="IZ5872" s="25"/>
      <x:c r="JA5872" s="25"/>
      <x:c r="JB5872" s="25"/>
      <x:c r="JC5872" s="25"/>
      <x:c r="JD5872" s="25"/>
      <x:c r="JE5872" s="25"/>
      <x:c r="JF5872" s="25"/>
      <x:c r="JG5872" s="25"/>
      <x:c r="JH5872" s="25"/>
      <x:c r="JI5872" s="25"/>
      <x:c r="JJ5872" s="25"/>
      <x:c r="JK5872" s="25"/>
      <x:c r="JL5872" s="25"/>
      <x:c r="JM5872" s="25"/>
      <x:c r="JN5872" s="25"/>
      <x:c r="JO5872" s="25"/>
      <x:c r="JP5872" s="25"/>
      <x:c r="JQ5872" s="25"/>
      <x:c r="JR5872" s="25"/>
      <x:c r="JS5872" s="25"/>
      <x:c r="JT5872" s="25"/>
      <x:c r="JU5872" s="25"/>
      <x:c r="JV5872" s="25"/>
      <x:c r="JW5872" s="25"/>
      <x:c r="JX5872" s="25"/>
      <x:c r="JY5872" s="25"/>
      <x:c r="JZ5872" s="25"/>
      <x:c r="KA5872" s="25"/>
      <x:c r="KB5872" s="25"/>
      <x:c r="KC5872" s="25"/>
      <x:c r="KD5872" s="25"/>
      <x:c r="KE5872" s="25"/>
      <x:c r="KF5872" s="25"/>
      <x:c r="KG5872" s="25"/>
      <x:c r="KH5872" s="25"/>
      <x:c r="KI5872" s="25"/>
      <x:c r="KJ5872" s="25"/>
      <x:c r="KK5872" s="25"/>
      <x:c r="KL5872" s="25"/>
      <x:c r="KM5872" s="25"/>
      <x:c r="KN5872" s="25"/>
      <x:c r="KO5872" s="25"/>
      <x:c r="KP5872" s="25"/>
      <x:c r="KQ5872" s="25"/>
      <x:c r="KR5872" s="25"/>
      <x:c r="KS5872" s="25"/>
      <x:c r="KT5872" s="25"/>
      <x:c r="KU5872" s="25"/>
      <x:c r="KV5872" s="25"/>
      <x:c r="KW5872" s="25"/>
      <x:c r="KX5872" s="25"/>
      <x:c r="KY5872" s="25"/>
      <x:c r="KZ5872" s="25"/>
      <x:c r="LA5872" s="25"/>
      <x:c r="LB5872" s="25"/>
      <x:c r="LC5872" s="25"/>
      <x:c r="LD5872" s="25"/>
      <x:c r="LE5872" s="25"/>
      <x:c r="LF5872" s="25"/>
      <x:c r="LG5872" s="25"/>
      <x:c r="LH5872" s="25"/>
      <x:c r="LI5872" s="25"/>
      <x:c r="LJ5872" s="25"/>
      <x:c r="LK5872" s="25"/>
      <x:c r="LL5872" s="25"/>
      <x:c r="LM5872" s="25"/>
      <x:c r="LN5872" s="25"/>
      <x:c r="LO5872" s="25"/>
      <x:c r="LP5872" s="25"/>
      <x:c r="LQ5872" s="25"/>
      <x:c r="LR5872" s="25"/>
      <x:c r="LS5872" s="25"/>
      <x:c r="LT5872" s="25"/>
      <x:c r="LU5872" s="25"/>
      <x:c r="LV5872" s="25"/>
      <x:c r="LW5872" s="25"/>
      <x:c r="LX5872" s="25"/>
      <x:c r="LY5872" s="25"/>
      <x:c r="LZ5872" s="25"/>
      <x:c r="MA5872" s="25"/>
      <x:c r="MB5872" s="25"/>
      <x:c r="MC5872" s="25"/>
      <x:c r="MD5872" s="25"/>
      <x:c r="ME5872" s="25"/>
      <x:c r="MF5872" s="25"/>
      <x:c r="MG5872" s="25"/>
      <x:c r="MH5872" s="25"/>
      <x:c r="MI5872" s="25"/>
      <x:c r="MJ5872" s="25"/>
      <x:c r="MK5872" s="25"/>
      <x:c r="ML5872" s="25"/>
      <x:c r="MM5872" s="25"/>
      <x:c r="MN5872" s="25"/>
      <x:c r="MO5872" s="25"/>
      <x:c r="MP5872" s="25"/>
      <x:c r="MQ5872" s="25"/>
      <x:c r="MR5872" s="25"/>
      <x:c r="MS5872" s="25"/>
      <x:c r="MT5872" s="25"/>
      <x:c r="MU5872" s="25"/>
      <x:c r="MV5872" s="25"/>
      <x:c r="MW5872" s="25"/>
      <x:c r="MX5872" s="25"/>
      <x:c r="MY5872" s="25"/>
      <x:c r="MZ5872" s="25"/>
      <x:c r="NA5872" s="25"/>
      <x:c r="NB5872" s="25"/>
      <x:c r="NC5872" s="25"/>
      <x:c r="ND5872" s="25"/>
      <x:c r="NE5872" s="25"/>
      <x:c r="NF5872" s="25"/>
      <x:c r="NG5872" s="25"/>
      <x:c r="NH5872" s="25"/>
      <x:c r="NI5872" s="25"/>
      <x:c r="NJ5872" s="25"/>
      <x:c r="NK5872" s="25"/>
      <x:c r="NL5872" s="25"/>
      <x:c r="NM5872" s="25"/>
      <x:c r="NN5872" s="25"/>
      <x:c r="NO5872" s="25"/>
      <x:c r="NP5872" s="25"/>
      <x:c r="NQ5872" s="25"/>
      <x:c r="NR5872" s="25"/>
      <x:c r="NS5872" s="25"/>
      <x:c r="NT5872" s="25"/>
      <x:c r="NU5872" s="25"/>
      <x:c r="NV5872" s="25"/>
      <x:c r="NW5872" s="25"/>
      <x:c r="NX5872" s="25"/>
      <x:c r="NY5872" s="25"/>
      <x:c r="NZ5872" s="25"/>
      <x:c r="OA5872" s="25"/>
      <x:c r="OB5872" s="25"/>
      <x:c r="OC5872" s="25"/>
      <x:c r="OD5872" s="25"/>
      <x:c r="OE5872" s="25"/>
      <x:c r="OF5872" s="25"/>
      <x:c r="OG5872" s="25"/>
      <x:c r="OH5872" s="25"/>
      <x:c r="OI5872" s="25"/>
      <x:c r="OJ5872" s="25"/>
      <x:c r="OK5872" s="25"/>
      <x:c r="OL5872" s="25"/>
      <x:c r="OM5872" s="25"/>
      <x:c r="ON5872" s="25"/>
      <x:c r="OO5872" s="25"/>
      <x:c r="OP5872" s="25"/>
      <x:c r="OQ5872" s="25"/>
      <x:c r="OR5872" s="25"/>
      <x:c r="OS5872" s="25"/>
      <x:c r="OT5872" s="25"/>
      <x:c r="OU5872" s="25"/>
      <x:c r="OV5872" s="25"/>
      <x:c r="OW5872" s="25"/>
      <x:c r="OX5872" s="25"/>
      <x:c r="OY5872" s="25"/>
      <x:c r="OZ5872" s="25"/>
      <x:c r="PA5872" s="25"/>
      <x:c r="PB5872" s="25"/>
      <x:c r="PC5872" s="25"/>
      <x:c r="PD5872" s="25"/>
      <x:c r="PE5872" s="25"/>
      <x:c r="PF5872" s="25"/>
      <x:c r="PG5872" s="25"/>
      <x:c r="PH5872" s="25"/>
      <x:c r="PI5872" s="25"/>
      <x:c r="PJ5872" s="25"/>
      <x:c r="PK5872" s="25"/>
      <x:c r="PL5872" s="25"/>
      <x:c r="PM5872" s="25"/>
      <x:c r="PN5872" s="25"/>
      <x:c r="PO5872" s="25"/>
      <x:c r="PP5872" s="25"/>
      <x:c r="PQ5872" s="25"/>
      <x:c r="PR5872" s="25"/>
      <x:c r="PS5872" s="25"/>
      <x:c r="PT5872" s="25"/>
      <x:c r="PU5872" s="25"/>
      <x:c r="PV5872" s="25"/>
      <x:c r="PW5872" s="25"/>
      <x:c r="PX5872" s="25"/>
      <x:c r="PY5872" s="25"/>
      <x:c r="PZ5872" s="25"/>
      <x:c r="QA5872" s="25"/>
      <x:c r="QB5872" s="25"/>
      <x:c r="QC5872" s="25"/>
      <x:c r="QD5872" s="25"/>
      <x:c r="QE5872" s="25"/>
      <x:c r="QF5872" s="25"/>
      <x:c r="QG5872" s="25"/>
      <x:c r="QH5872" s="25"/>
      <x:c r="QI5872" s="25"/>
      <x:c r="QJ5872" s="25"/>
      <x:c r="QK5872" s="25"/>
      <x:c r="QL5872" s="25"/>
      <x:c r="QM5872" s="25"/>
      <x:c r="QN5872" s="25"/>
      <x:c r="QO5872" s="25"/>
      <x:c r="QP5872" s="25"/>
      <x:c r="QQ5872" s="25"/>
      <x:c r="QR5872" s="25"/>
      <x:c r="QS5872" s="25"/>
      <x:c r="QT5872" s="25"/>
      <x:c r="QU5872" s="25"/>
      <x:c r="QV5872" s="25"/>
      <x:c r="QW5872" s="25"/>
      <x:c r="QX5872" s="25"/>
      <x:c r="QY5872" s="25"/>
      <x:c r="QZ5872" s="25"/>
      <x:c r="RA5872" s="25"/>
      <x:c r="RB5872" s="25"/>
      <x:c r="RC5872" s="25"/>
      <x:c r="RD5872" s="25"/>
      <x:c r="RE5872" s="25"/>
      <x:c r="RF5872" s="25"/>
      <x:c r="RG5872" s="25"/>
      <x:c r="RH5872" s="25"/>
      <x:c r="RI5872" s="25"/>
      <x:c r="RJ5872" s="25"/>
      <x:c r="RK5872" s="25"/>
      <x:c r="RL5872" s="25"/>
      <x:c r="RM5872" s="25"/>
      <x:c r="RN5872" s="25"/>
      <x:c r="RO5872" s="25"/>
      <x:c r="RP5872" s="25"/>
      <x:c r="RQ5872" s="25"/>
      <x:c r="RR5872" s="25"/>
      <x:c r="RS5872" s="25"/>
      <x:c r="RT5872" s="25"/>
      <x:c r="RU5872" s="25"/>
      <x:c r="RV5872" s="25"/>
      <x:c r="RW5872" s="25"/>
      <x:c r="RX5872" s="25"/>
      <x:c r="RY5872" s="25"/>
      <x:c r="RZ5872" s="25"/>
      <x:c r="SA5872" s="25"/>
      <x:c r="SB5872" s="25"/>
      <x:c r="SC5872" s="25"/>
      <x:c r="SD5872" s="25"/>
      <x:c r="SE5872" s="25"/>
      <x:c r="SF5872" s="25"/>
      <x:c r="SG5872" s="25"/>
      <x:c r="SH5872" s="25"/>
      <x:c r="SI5872" s="25"/>
      <x:c r="SJ5872" s="25"/>
      <x:c r="SK5872" s="25"/>
      <x:c r="SL5872" s="25"/>
      <x:c r="SM5872" s="25"/>
      <x:c r="SN5872" s="25"/>
      <x:c r="SO5872" s="25"/>
      <x:c r="SP5872" s="25"/>
      <x:c r="SQ5872" s="25"/>
      <x:c r="SR5872" s="25"/>
      <x:c r="SS5872" s="25"/>
      <x:c r="ST5872" s="25"/>
      <x:c r="SU5872" s="25"/>
      <x:c r="SV5872" s="25"/>
      <x:c r="SW5872" s="25"/>
      <x:c r="SX5872" s="25"/>
      <x:c r="SY5872" s="25"/>
      <x:c r="SZ5872" s="25"/>
      <x:c r="TA5872" s="25"/>
      <x:c r="TB5872" s="25"/>
      <x:c r="TC5872" s="25"/>
      <x:c r="TD5872" s="25"/>
      <x:c r="TE5872" s="25"/>
      <x:c r="TF5872" s="25"/>
      <x:c r="TG5872" s="25"/>
      <x:c r="TH5872" s="25"/>
      <x:c r="TI5872" s="25"/>
      <x:c r="TJ5872" s="25"/>
      <x:c r="TK5872" s="25"/>
      <x:c r="TL5872" s="25"/>
      <x:c r="TM5872" s="25"/>
      <x:c r="TN5872" s="25"/>
      <x:c r="TO5872" s="25"/>
      <x:c r="TP5872" s="25"/>
      <x:c r="TQ5872" s="25"/>
      <x:c r="TR5872" s="25"/>
      <x:c r="TS5872" s="25"/>
      <x:c r="TT5872" s="25"/>
      <x:c r="TU5872" s="25"/>
      <x:c r="TV5872" s="25"/>
      <x:c r="TW5872" s="25"/>
      <x:c r="TX5872" s="25"/>
      <x:c r="TY5872" s="25"/>
      <x:c r="TZ5872" s="25"/>
      <x:c r="UA5872" s="25"/>
      <x:c r="UB5872" s="25"/>
      <x:c r="UC5872" s="25"/>
      <x:c r="UD5872" s="25"/>
      <x:c r="UE5872" s="25"/>
      <x:c r="UF5872" s="25"/>
      <x:c r="UG5872" s="25"/>
      <x:c r="UH5872" s="25"/>
      <x:c r="UI5872" s="25"/>
      <x:c r="UJ5872" s="25"/>
      <x:c r="UK5872" s="25"/>
      <x:c r="UL5872" s="25"/>
      <x:c r="UM5872" s="25"/>
      <x:c r="UN5872" s="25"/>
      <x:c r="UO5872" s="25"/>
      <x:c r="UP5872" s="25"/>
      <x:c r="UQ5872" s="25"/>
      <x:c r="UR5872" s="25"/>
      <x:c r="US5872" s="25"/>
      <x:c r="UT5872" s="25"/>
      <x:c r="UU5872" s="25"/>
      <x:c r="UV5872" s="25"/>
      <x:c r="UW5872" s="25"/>
      <x:c r="UX5872" s="25"/>
      <x:c r="UY5872" s="25"/>
      <x:c r="UZ5872" s="25"/>
      <x:c r="VA5872" s="25"/>
      <x:c r="VB5872" s="25"/>
      <x:c r="VC5872" s="25"/>
      <x:c r="VD5872" s="25"/>
      <x:c r="VE5872" s="25"/>
      <x:c r="VF5872" s="25"/>
      <x:c r="VG5872" s="25"/>
      <x:c r="VH5872" s="25"/>
      <x:c r="VI5872" s="25"/>
      <x:c r="VJ5872" s="25"/>
      <x:c r="VK5872" s="25"/>
      <x:c r="VL5872" s="25"/>
      <x:c r="VM5872" s="25"/>
      <x:c r="VN5872" s="25"/>
      <x:c r="VO5872" s="25"/>
      <x:c r="VP5872" s="25"/>
      <x:c r="VQ5872" s="25"/>
      <x:c r="VR5872" s="25"/>
      <x:c r="VS5872" s="25"/>
      <x:c r="VT5872" s="25"/>
      <x:c r="VU5872" s="25"/>
      <x:c r="VV5872" s="25"/>
      <x:c r="VW5872" s="25"/>
      <x:c r="VX5872" s="25"/>
      <x:c r="VY5872" s="25"/>
      <x:c r="VZ5872" s="25"/>
      <x:c r="WA5872" s="25"/>
      <x:c r="WB5872" s="25"/>
      <x:c r="WC5872" s="25"/>
      <x:c r="WD5872" s="25"/>
      <x:c r="WE5872" s="25"/>
      <x:c r="WF5872" s="25"/>
      <x:c r="WG5872" s="25"/>
      <x:c r="WH5872" s="25"/>
      <x:c r="WI5872" s="25"/>
      <x:c r="WJ5872" s="25"/>
      <x:c r="WK5872" s="25"/>
      <x:c r="WL5872" s="25"/>
      <x:c r="WM5872" s="25"/>
      <x:c r="WN5872" s="25"/>
      <x:c r="WO5872" s="25"/>
      <x:c r="WP5872" s="25"/>
      <x:c r="WQ5872" s="25"/>
      <x:c r="WR5872" s="25"/>
      <x:c r="WS5872" s="25"/>
      <x:c r="WT5872" s="25"/>
      <x:c r="WU5872" s="25"/>
      <x:c r="WV5872" s="25"/>
      <x:c r="WW5872" s="25"/>
      <x:c r="WX5872" s="25"/>
      <x:c r="WY5872" s="25"/>
      <x:c r="WZ5872" s="25"/>
      <x:c r="XA5872" s="25"/>
      <x:c r="XB5872" s="25"/>
      <x:c r="XC5872" s="25"/>
      <x:c r="XD5872" s="25"/>
      <x:c r="XE5872" s="25"/>
      <x:c r="XF5872" s="25"/>
      <x:c r="XG5872" s="25"/>
      <x:c r="XH5872" s="25"/>
      <x:c r="XI5872" s="25"/>
      <x:c r="XJ5872" s="25"/>
      <x:c r="XK5872" s="25"/>
      <x:c r="XL5872" s="25"/>
      <x:c r="XM5872" s="25"/>
      <x:c r="XN5872" s="25"/>
      <x:c r="XO5872" s="25"/>
      <x:c r="XP5872" s="25"/>
      <x:c r="XQ5872" s="25"/>
      <x:c r="XR5872" s="25"/>
      <x:c r="XS5872" s="25"/>
      <x:c r="XT5872" s="25"/>
      <x:c r="XU5872" s="25"/>
      <x:c r="XV5872" s="25"/>
      <x:c r="XW5872" s="25"/>
      <x:c r="XX5872" s="25"/>
      <x:c r="XY5872" s="25"/>
      <x:c r="XZ5872" s="25"/>
      <x:c r="YA5872" s="25"/>
      <x:c r="YB5872" s="25"/>
      <x:c r="YC5872" s="25"/>
      <x:c r="YD5872" s="25"/>
      <x:c r="YE5872" s="25"/>
      <x:c r="YF5872" s="25"/>
      <x:c r="YG5872" s="25"/>
      <x:c r="YH5872" s="25"/>
      <x:c r="YI5872" s="25"/>
      <x:c r="YJ5872" s="25"/>
      <x:c r="YK5872" s="25"/>
      <x:c r="YL5872" s="25"/>
      <x:c r="YM5872" s="25"/>
      <x:c r="YN5872" s="25"/>
      <x:c r="YO5872" s="25"/>
      <x:c r="YP5872" s="25"/>
      <x:c r="YQ5872" s="25"/>
      <x:c r="YR5872" s="25"/>
      <x:c r="YS5872" s="25"/>
      <x:c r="YT5872" s="25"/>
      <x:c r="YU5872" s="25"/>
      <x:c r="YV5872" s="25"/>
      <x:c r="YW5872" s="25"/>
      <x:c r="YX5872" s="25"/>
      <x:c r="YY5872" s="25"/>
      <x:c r="YZ5872" s="25"/>
      <x:c r="ZA5872" s="25"/>
      <x:c r="ZB5872" s="25"/>
      <x:c r="ZC5872" s="25"/>
      <x:c r="ZD5872" s="25"/>
      <x:c r="ZE5872" s="25"/>
      <x:c r="ZF5872" s="25"/>
      <x:c r="ZG5872" s="25"/>
      <x:c r="ZH5872" s="25"/>
      <x:c r="ZI5872" s="25"/>
      <x:c r="ZJ5872" s="25"/>
      <x:c r="ZK5872" s="25"/>
      <x:c r="ZL5872" s="25"/>
      <x:c r="ZM5872" s="25"/>
      <x:c r="ZN5872" s="25"/>
      <x:c r="ZO5872" s="25"/>
      <x:c r="ZP5872" s="25"/>
      <x:c r="ZQ5872" s="25"/>
      <x:c r="ZR5872" s="25"/>
      <x:c r="ZS5872" s="25"/>
      <x:c r="ZT5872" s="25"/>
      <x:c r="ZU5872" s="25"/>
      <x:c r="ZV5872" s="25"/>
      <x:c r="ZW5872" s="25"/>
      <x:c r="ZX5872" s="25"/>
      <x:c r="ZY5872" s="25"/>
      <x:c r="ZZ5872" s="25"/>
      <x:c r="AAA5872" s="25"/>
      <x:c r="AAB5872" s="25"/>
      <x:c r="AAC5872" s="25"/>
      <x:c r="AAD5872" s="25"/>
      <x:c r="AAE5872" s="25"/>
      <x:c r="AAF5872" s="25"/>
      <x:c r="AAG5872" s="25"/>
      <x:c r="AAH5872" s="25"/>
      <x:c r="AAI5872" s="25"/>
      <x:c r="AAJ5872" s="25"/>
      <x:c r="AAK5872" s="25"/>
      <x:c r="AAL5872" s="25"/>
      <x:c r="AAM5872" s="25"/>
      <x:c r="AAN5872" s="25"/>
      <x:c r="AAO5872" s="25"/>
      <x:c r="AAP5872" s="25"/>
      <x:c r="AAQ5872" s="25"/>
      <x:c r="AAR5872" s="25"/>
      <x:c r="AAS5872" s="25"/>
      <x:c r="AAT5872" s="25"/>
      <x:c r="AAU5872" s="25"/>
      <x:c r="AAV5872" s="25"/>
      <x:c r="AAW5872" s="25"/>
      <x:c r="AAX5872" s="25"/>
      <x:c r="AAY5872" s="25"/>
      <x:c r="AAZ5872" s="25"/>
      <x:c r="ABA5872" s="25"/>
      <x:c r="ABB5872" s="25"/>
      <x:c r="ABC5872" s="25"/>
      <x:c r="ABD5872" s="25"/>
      <x:c r="ABE5872" s="25"/>
      <x:c r="ABF5872" s="25"/>
      <x:c r="ABG5872" s="25"/>
      <x:c r="ABH5872" s="25"/>
      <x:c r="ABI5872" s="25"/>
      <x:c r="ABJ5872" s="25"/>
      <x:c r="ABK5872" s="25"/>
      <x:c r="ABL5872" s="25"/>
      <x:c r="ABM5872" s="25"/>
      <x:c r="ABN5872" s="25"/>
      <x:c r="ABO5872" s="25"/>
      <x:c r="ABP5872" s="25"/>
      <x:c r="ABQ5872" s="25"/>
      <x:c r="ABR5872" s="25"/>
      <x:c r="ABS5872" s="25"/>
      <x:c r="ABT5872" s="25"/>
      <x:c r="ABU5872" s="25"/>
      <x:c r="ABV5872" s="25"/>
      <x:c r="ABW5872" s="25"/>
      <x:c r="ABX5872" s="25"/>
      <x:c r="ABY5872" s="25"/>
      <x:c r="ABZ5872" s="25"/>
      <x:c r="ACA5872" s="25"/>
      <x:c r="ACB5872" s="25"/>
      <x:c r="ACC5872" s="25"/>
      <x:c r="ACD5872" s="25"/>
      <x:c r="ACE5872" s="25"/>
      <x:c r="ACF5872" s="25"/>
      <x:c r="ACG5872" s="25"/>
      <x:c r="ACH5872" s="25"/>
      <x:c r="ACI5872" s="25"/>
      <x:c r="ACJ5872" s="25"/>
      <x:c r="ACK5872" s="25"/>
      <x:c r="ACL5872" s="25"/>
      <x:c r="ACM5872" s="25"/>
      <x:c r="ACN5872" s="25"/>
      <x:c r="ACO5872" s="25"/>
      <x:c r="ACP5872" s="25"/>
      <x:c r="ACQ5872" s="25"/>
      <x:c r="ACR5872" s="25"/>
      <x:c r="ACS5872" s="25"/>
      <x:c r="ACT5872" s="25"/>
      <x:c r="ACU5872" s="25"/>
      <x:c r="ACV5872" s="25"/>
      <x:c r="ACW5872" s="25"/>
      <x:c r="ACX5872" s="25"/>
      <x:c r="ACY5872" s="25"/>
      <x:c r="ACZ5872" s="25"/>
      <x:c r="ADA5872" s="25"/>
      <x:c r="ADB5872" s="25"/>
      <x:c r="ADC5872" s="25"/>
      <x:c r="ADD5872" s="25"/>
      <x:c r="ADE5872" s="25"/>
      <x:c r="ADF5872" s="25"/>
      <x:c r="ADG5872" s="25"/>
      <x:c r="ADH5872" s="25"/>
      <x:c r="ADI5872" s="25"/>
      <x:c r="ADJ5872" s="25"/>
      <x:c r="ADK5872" s="25"/>
      <x:c r="ADL5872" s="25"/>
      <x:c r="ADM5872" s="25"/>
      <x:c r="ADN5872" s="25"/>
      <x:c r="ADO5872" s="25"/>
      <x:c r="ADP5872" s="25"/>
      <x:c r="ADQ5872" s="25"/>
      <x:c r="ADR5872" s="25"/>
      <x:c r="ADS5872" s="25"/>
      <x:c r="ADT5872" s="25"/>
      <x:c r="ADU5872" s="25"/>
      <x:c r="ADV5872" s="25"/>
      <x:c r="ADW5872" s="25"/>
      <x:c r="ADX5872" s="25"/>
      <x:c r="ADY5872" s="25"/>
      <x:c r="ADZ5872" s="25"/>
      <x:c r="AEA5872" s="25"/>
      <x:c r="AEB5872" s="25"/>
      <x:c r="AEC5872" s="25"/>
      <x:c r="AED5872" s="25"/>
      <x:c r="AEE5872" s="25"/>
      <x:c r="AEF5872" s="25"/>
      <x:c r="AEG5872" s="25"/>
      <x:c r="AEH5872" s="25"/>
      <x:c r="AEI5872" s="25"/>
      <x:c r="AEJ5872" s="25"/>
      <x:c r="AEK5872" s="25"/>
      <x:c r="AEL5872" s="25"/>
      <x:c r="AEM5872" s="25"/>
      <x:c r="AEN5872" s="25"/>
      <x:c r="AEO5872" s="25"/>
      <x:c r="AEP5872" s="25"/>
      <x:c r="AEQ5872" s="25"/>
      <x:c r="AER5872" s="25"/>
      <x:c r="AES5872" s="25"/>
      <x:c r="AET5872" s="25"/>
      <x:c r="AEU5872" s="25"/>
      <x:c r="AEV5872" s="25"/>
      <x:c r="AEW5872" s="25"/>
      <x:c r="AEX5872" s="25"/>
      <x:c r="AEY5872" s="25"/>
      <x:c r="AEZ5872" s="25"/>
      <x:c r="AFA5872" s="25"/>
      <x:c r="AFB5872" s="25"/>
      <x:c r="AFC5872" s="25"/>
      <x:c r="AFD5872" s="25"/>
      <x:c r="AFE5872" s="25"/>
      <x:c r="AFF5872" s="25"/>
      <x:c r="AFG5872" s="25"/>
      <x:c r="AFH5872" s="25"/>
      <x:c r="AFI5872" s="25"/>
      <x:c r="AFJ5872" s="25"/>
      <x:c r="AFK5872" s="25"/>
      <x:c r="AFL5872" s="25"/>
      <x:c r="AFM5872" s="25"/>
      <x:c r="AFN5872" s="25"/>
      <x:c r="AFO5872" s="25"/>
      <x:c r="AFP5872" s="25"/>
      <x:c r="AFQ5872" s="25"/>
      <x:c r="AFR5872" s="25"/>
      <x:c r="AFS5872" s="25"/>
      <x:c r="AFT5872" s="25"/>
      <x:c r="AFU5872" s="25"/>
      <x:c r="AFV5872" s="25"/>
      <x:c r="AFW5872" s="25"/>
      <x:c r="AFX5872" s="25"/>
      <x:c r="AFY5872" s="25"/>
      <x:c r="AFZ5872" s="25"/>
      <x:c r="AGA5872" s="25"/>
      <x:c r="AGB5872" s="25"/>
      <x:c r="AGC5872" s="25"/>
      <x:c r="AGD5872" s="25"/>
      <x:c r="AGE5872" s="25"/>
      <x:c r="AGF5872" s="25"/>
      <x:c r="AGG5872" s="25"/>
      <x:c r="AGH5872" s="25"/>
      <x:c r="AGI5872" s="25"/>
      <x:c r="AGJ5872" s="25"/>
      <x:c r="AGK5872" s="25"/>
      <x:c r="AGL5872" s="25"/>
      <x:c r="AGM5872" s="25"/>
      <x:c r="AGN5872" s="25"/>
      <x:c r="AGO5872" s="25"/>
      <x:c r="AGP5872" s="25"/>
      <x:c r="AGQ5872" s="25"/>
      <x:c r="AGR5872" s="25"/>
      <x:c r="AGS5872" s="25"/>
      <x:c r="AGT5872" s="25"/>
      <x:c r="AGU5872" s="25"/>
      <x:c r="AGV5872" s="25"/>
      <x:c r="AGW5872" s="25"/>
      <x:c r="AGX5872" s="25"/>
      <x:c r="AGY5872" s="25"/>
      <x:c r="AGZ5872" s="25"/>
      <x:c r="AHA5872" s="25"/>
      <x:c r="AHB5872" s="25"/>
      <x:c r="AHC5872" s="25"/>
      <x:c r="AHD5872" s="25"/>
      <x:c r="AHE5872" s="25"/>
      <x:c r="AHF5872" s="25"/>
      <x:c r="AHG5872" s="25"/>
      <x:c r="AHH5872" s="25"/>
      <x:c r="AHI5872" s="25"/>
      <x:c r="AHJ5872" s="25"/>
      <x:c r="AHK5872" s="25"/>
      <x:c r="AHL5872" s="25"/>
      <x:c r="AHM5872" s="25"/>
      <x:c r="AHN5872" s="25"/>
      <x:c r="AHO5872" s="25"/>
      <x:c r="AHP5872" s="25"/>
      <x:c r="AHQ5872" s="25"/>
      <x:c r="AHR5872" s="25"/>
      <x:c r="AHS5872" s="25"/>
      <x:c r="AHT5872" s="25"/>
      <x:c r="AHU5872" s="25"/>
      <x:c r="AHV5872" s="25"/>
      <x:c r="AHW5872" s="25"/>
      <x:c r="AHX5872" s="25"/>
      <x:c r="AHY5872" s="25"/>
      <x:c r="AHZ5872" s="25"/>
      <x:c r="AIA5872" s="25"/>
      <x:c r="AIB5872" s="25"/>
      <x:c r="AIC5872" s="25"/>
      <x:c r="AID5872" s="25"/>
      <x:c r="AIE5872" s="25"/>
      <x:c r="AIF5872" s="25"/>
      <x:c r="AIG5872" s="25"/>
      <x:c r="AIH5872" s="25"/>
      <x:c r="AII5872" s="25"/>
      <x:c r="AIJ5872" s="25"/>
      <x:c r="AIK5872" s="25"/>
      <x:c r="AIL5872" s="25"/>
      <x:c r="AIM5872" s="25"/>
      <x:c r="AIN5872" s="25"/>
      <x:c r="AIO5872" s="25"/>
      <x:c r="AIP5872" s="25"/>
      <x:c r="AIQ5872" s="25"/>
      <x:c r="AIR5872" s="25"/>
      <x:c r="AIS5872" s="25"/>
      <x:c r="AIT5872" s="25"/>
      <x:c r="AIU5872" s="25"/>
      <x:c r="AIV5872" s="25"/>
      <x:c r="AIW5872" s="25"/>
      <x:c r="AIX5872" s="25"/>
      <x:c r="AIY5872" s="25"/>
      <x:c r="AIZ5872" s="25"/>
      <x:c r="AJA5872" s="25"/>
      <x:c r="AJB5872" s="25"/>
      <x:c r="AJC5872" s="25"/>
      <x:c r="AJD5872" s="25"/>
      <x:c r="AJE5872" s="25"/>
      <x:c r="AJF5872" s="25"/>
      <x:c r="AJG5872" s="25"/>
      <x:c r="AJH5872" s="25"/>
      <x:c r="AJI5872" s="25"/>
      <x:c r="AJJ5872" s="25"/>
      <x:c r="AJK5872" s="25"/>
      <x:c r="AJL5872" s="25"/>
      <x:c r="AJM5872" s="25"/>
      <x:c r="AJN5872" s="25"/>
      <x:c r="AJO5872" s="25"/>
      <x:c r="AJP5872" s="25"/>
      <x:c r="AJQ5872" s="25"/>
      <x:c r="AJR5872" s="25"/>
      <x:c r="AJS5872" s="25"/>
      <x:c r="AJT5872" s="25"/>
      <x:c r="AJU5872" s="25"/>
      <x:c r="AJV5872" s="25"/>
      <x:c r="AJW5872" s="25"/>
      <x:c r="AJX5872" s="25"/>
      <x:c r="AJY5872" s="25"/>
      <x:c r="AJZ5872" s="25"/>
      <x:c r="AKA5872" s="25"/>
      <x:c r="AKB5872" s="25"/>
      <x:c r="AKC5872" s="25"/>
      <x:c r="AKD5872" s="25"/>
      <x:c r="AKE5872" s="25"/>
      <x:c r="AKF5872" s="25"/>
      <x:c r="AKG5872" s="25"/>
      <x:c r="AKH5872" s="25"/>
      <x:c r="AKI5872" s="25"/>
      <x:c r="AKJ5872" s="25"/>
      <x:c r="AKK5872" s="25"/>
      <x:c r="AKL5872" s="25"/>
      <x:c r="AKM5872" s="25"/>
      <x:c r="AKN5872" s="25"/>
      <x:c r="AKO5872" s="25"/>
      <x:c r="AKP5872" s="25"/>
      <x:c r="AKQ5872" s="25"/>
      <x:c r="AKR5872" s="25"/>
      <x:c r="AKS5872" s="25"/>
      <x:c r="AKT5872" s="25"/>
      <x:c r="AKU5872" s="25"/>
      <x:c r="AKV5872" s="25"/>
      <x:c r="AKW5872" s="25"/>
      <x:c r="AKX5872" s="25"/>
      <x:c r="AKY5872" s="25"/>
      <x:c r="AKZ5872" s="25"/>
      <x:c r="ALA5872" s="25"/>
      <x:c r="ALB5872" s="25"/>
      <x:c r="ALC5872" s="25"/>
      <x:c r="ALD5872" s="25"/>
      <x:c r="ALE5872" s="25"/>
      <x:c r="ALF5872" s="25"/>
      <x:c r="ALG5872" s="25"/>
      <x:c r="ALH5872" s="25"/>
      <x:c r="ALI5872" s="25"/>
      <x:c r="ALJ5872" s="25"/>
      <x:c r="ALK5872" s="25"/>
      <x:c r="ALL5872" s="25"/>
      <x:c r="ALM5872" s="25"/>
      <x:c r="ALN5872" s="25"/>
      <x:c r="ALO5872" s="25"/>
      <x:c r="ALP5872" s="25"/>
      <x:c r="ALQ5872" s="25"/>
      <x:c r="ALR5872" s="25"/>
      <x:c r="ALS5872" s="25"/>
      <x:c r="ALT5872" s="25"/>
      <x:c r="ALU5872" s="25"/>
      <x:c r="ALV5872" s="25"/>
      <x:c r="ALW5872" s="25"/>
      <x:c r="ALX5872" s="25"/>
      <x:c r="ALY5872" s="25"/>
      <x:c r="ALZ5872" s="25"/>
      <x:c r="AMA5872" s="25"/>
      <x:c r="AMB5872" s="25"/>
      <x:c r="AMC5872" s="25"/>
      <x:c r="AMD5872" s="25"/>
      <x:c r="AME5872" s="25"/>
      <x:c r="AMF5872" s="25"/>
      <x:c r="AMG5872" s="25"/>
      <x:c r="AMH5872" s="25"/>
      <x:c r="AMI5872" s="25"/>
      <x:c r="AMJ5872" s="25"/>
      <x:c r="AMK5872" s="25"/>
      <x:c r="AML5872" s="25"/>
      <x:c r="AMM5872" s="25"/>
      <x:c r="AMN5872" s="25"/>
      <x:c r="AMO5872" s="25"/>
      <x:c r="AMP5872" s="25"/>
      <x:c r="AMQ5872" s="25"/>
      <x:c r="AMR5872" s="25"/>
      <x:c r="AMS5872" s="25"/>
      <x:c r="AMT5872" s="25"/>
      <x:c r="AMU5872" s="25"/>
      <x:c r="AMV5872" s="25"/>
      <x:c r="AMW5872" s="25"/>
      <x:c r="AMX5872" s="25"/>
      <x:c r="AMY5872" s="25"/>
      <x:c r="AMZ5872" s="25"/>
      <x:c r="ANA5872" s="25"/>
      <x:c r="ANB5872" s="25"/>
      <x:c r="ANC5872" s="25"/>
      <x:c r="AND5872" s="25"/>
      <x:c r="ANE5872" s="25"/>
      <x:c r="ANF5872" s="25"/>
      <x:c r="ANG5872" s="25"/>
      <x:c r="ANH5872" s="25"/>
      <x:c r="ANI5872" s="25"/>
      <x:c r="ANJ5872" s="25"/>
      <x:c r="ANK5872" s="25"/>
      <x:c r="ANL5872" s="25"/>
      <x:c r="ANM5872" s="25"/>
      <x:c r="ANN5872" s="25"/>
      <x:c r="ANO5872" s="25"/>
      <x:c r="ANP5872" s="25"/>
      <x:c r="ANQ5872" s="25"/>
      <x:c r="ANR5872" s="25"/>
      <x:c r="ANS5872" s="25"/>
      <x:c r="ANT5872" s="25"/>
      <x:c r="ANU5872" s="25"/>
      <x:c r="ANV5872" s="25"/>
      <x:c r="ANW5872" s="25"/>
      <x:c r="ANX5872" s="25"/>
      <x:c r="ANY5872" s="25"/>
      <x:c r="ANZ5872" s="25"/>
      <x:c r="AOA5872" s="25"/>
      <x:c r="AOB5872" s="25"/>
      <x:c r="AOC5872" s="25"/>
      <x:c r="AOD5872" s="25"/>
      <x:c r="AOE5872" s="25"/>
      <x:c r="AOF5872" s="25"/>
      <x:c r="AOG5872" s="25"/>
      <x:c r="AOH5872" s="25"/>
      <x:c r="AOI5872" s="25"/>
      <x:c r="AOJ5872" s="25"/>
      <x:c r="AOK5872" s="25"/>
      <x:c r="AOL5872" s="25"/>
      <x:c r="AOM5872" s="25"/>
      <x:c r="AON5872" s="25"/>
      <x:c r="AOO5872" s="25"/>
      <x:c r="AOP5872" s="25"/>
      <x:c r="AOQ5872" s="25"/>
      <x:c r="AOR5872" s="25"/>
      <x:c r="AOS5872" s="25"/>
      <x:c r="AOT5872" s="25"/>
      <x:c r="AOU5872" s="25"/>
      <x:c r="AOV5872" s="25"/>
      <x:c r="AOW5872" s="25"/>
      <x:c r="AOX5872" s="25"/>
      <x:c r="AOY5872" s="25"/>
      <x:c r="AOZ5872" s="25"/>
      <x:c r="APA5872" s="25"/>
      <x:c r="APB5872" s="25"/>
      <x:c r="APC5872" s="25"/>
      <x:c r="APD5872" s="25"/>
      <x:c r="APE5872" s="25"/>
      <x:c r="APF5872" s="25"/>
      <x:c r="APG5872" s="25"/>
      <x:c r="APH5872" s="25"/>
      <x:c r="API5872" s="25"/>
      <x:c r="APJ5872" s="25"/>
      <x:c r="APK5872" s="25"/>
      <x:c r="APL5872" s="25"/>
      <x:c r="APM5872" s="25"/>
      <x:c r="APN5872" s="25"/>
      <x:c r="APO5872" s="25"/>
      <x:c r="APP5872" s="25"/>
      <x:c r="APQ5872" s="25"/>
      <x:c r="APR5872" s="25"/>
      <x:c r="APS5872" s="25"/>
      <x:c r="APT5872" s="25"/>
      <x:c r="APU5872" s="25"/>
      <x:c r="APV5872" s="25"/>
      <x:c r="APW5872" s="25"/>
      <x:c r="APX5872" s="25"/>
      <x:c r="APY5872" s="25"/>
      <x:c r="APZ5872" s="25"/>
      <x:c r="AQA5872" s="25"/>
      <x:c r="AQB5872" s="25"/>
      <x:c r="AQC5872" s="25"/>
      <x:c r="AQD5872" s="25"/>
      <x:c r="AQE5872" s="25"/>
      <x:c r="AQF5872" s="25"/>
      <x:c r="AQG5872" s="25"/>
      <x:c r="AQH5872" s="25"/>
      <x:c r="AQI5872" s="25"/>
      <x:c r="AQJ5872" s="25"/>
      <x:c r="AQK5872" s="25"/>
      <x:c r="AQL5872" s="25"/>
      <x:c r="AQM5872" s="25"/>
      <x:c r="AQN5872" s="25"/>
      <x:c r="AQO5872" s="25"/>
      <x:c r="AQP5872" s="25"/>
      <x:c r="AQQ5872" s="25"/>
      <x:c r="AQR5872" s="25"/>
      <x:c r="AQS5872" s="25"/>
      <x:c r="AQT5872" s="25"/>
      <x:c r="AQU5872" s="25"/>
      <x:c r="AQV5872" s="25"/>
      <x:c r="AQW5872" s="25"/>
      <x:c r="AQX5872" s="25"/>
      <x:c r="AQY5872" s="25"/>
      <x:c r="AQZ5872" s="25"/>
      <x:c r="ARA5872" s="25"/>
      <x:c r="ARB5872" s="25"/>
      <x:c r="ARC5872" s="25"/>
      <x:c r="ARD5872" s="25"/>
      <x:c r="ARE5872" s="25"/>
      <x:c r="ARF5872" s="25"/>
      <x:c r="ARG5872" s="25"/>
      <x:c r="ARH5872" s="25"/>
      <x:c r="ARI5872" s="25"/>
      <x:c r="ARJ5872" s="25"/>
      <x:c r="ARK5872" s="25"/>
      <x:c r="ARL5872" s="25"/>
      <x:c r="ARM5872" s="25"/>
      <x:c r="ARN5872" s="25"/>
      <x:c r="ARO5872" s="25"/>
      <x:c r="ARP5872" s="25"/>
      <x:c r="ARQ5872" s="25"/>
      <x:c r="ARR5872" s="25"/>
      <x:c r="ARS5872" s="25"/>
      <x:c r="ART5872" s="25"/>
      <x:c r="ARU5872" s="25"/>
      <x:c r="ARV5872" s="25"/>
      <x:c r="ARW5872" s="25"/>
      <x:c r="ARX5872" s="25"/>
      <x:c r="ARY5872" s="25"/>
      <x:c r="ARZ5872" s="25"/>
      <x:c r="ASA5872" s="25"/>
      <x:c r="ASB5872" s="25"/>
      <x:c r="ASC5872" s="25"/>
      <x:c r="ASD5872" s="25"/>
      <x:c r="ASE5872" s="25"/>
      <x:c r="ASF5872" s="25"/>
      <x:c r="ASG5872" s="25"/>
      <x:c r="ASH5872" s="25"/>
      <x:c r="ASI5872" s="25"/>
      <x:c r="ASJ5872" s="25"/>
      <x:c r="ASK5872" s="25"/>
      <x:c r="ASL5872" s="25"/>
      <x:c r="ASM5872" s="25"/>
      <x:c r="ASN5872" s="25"/>
      <x:c r="ASO5872" s="25"/>
      <x:c r="ASP5872" s="25"/>
      <x:c r="ASQ5872" s="25"/>
      <x:c r="ASR5872" s="25"/>
      <x:c r="ASS5872" s="25"/>
      <x:c r="AST5872" s="25"/>
      <x:c r="ASU5872" s="25"/>
      <x:c r="ASV5872" s="25"/>
      <x:c r="ASW5872" s="25"/>
      <x:c r="ASX5872" s="25"/>
      <x:c r="ASY5872" s="25"/>
      <x:c r="ASZ5872" s="25"/>
      <x:c r="ATA5872" s="25"/>
      <x:c r="ATB5872" s="25"/>
      <x:c r="ATC5872" s="25"/>
      <x:c r="ATD5872" s="25"/>
      <x:c r="ATE5872" s="25"/>
      <x:c r="ATF5872" s="25"/>
      <x:c r="ATG5872" s="25"/>
      <x:c r="ATH5872" s="25"/>
      <x:c r="ATI5872" s="25"/>
      <x:c r="ATJ5872" s="25"/>
      <x:c r="ATK5872" s="25"/>
      <x:c r="ATL5872" s="25"/>
      <x:c r="ATM5872" s="25"/>
      <x:c r="ATN5872" s="25"/>
      <x:c r="ATO5872" s="25"/>
      <x:c r="ATP5872" s="25"/>
      <x:c r="ATQ5872" s="25"/>
      <x:c r="ATR5872" s="25"/>
      <x:c r="ATS5872" s="25"/>
      <x:c r="ATT5872" s="25"/>
      <x:c r="ATU5872" s="25"/>
      <x:c r="ATV5872" s="25"/>
      <x:c r="ATW5872" s="25"/>
      <x:c r="ATX5872" s="25"/>
      <x:c r="ATY5872" s="25"/>
      <x:c r="ATZ5872" s="25"/>
      <x:c r="AUA5872" s="25"/>
      <x:c r="AUB5872" s="25"/>
      <x:c r="AUC5872" s="25"/>
      <x:c r="AUD5872" s="25"/>
      <x:c r="AUE5872" s="25"/>
      <x:c r="AUF5872" s="25"/>
      <x:c r="AUG5872" s="25"/>
      <x:c r="AUH5872" s="25"/>
      <x:c r="AUI5872" s="25"/>
      <x:c r="AUJ5872" s="25"/>
      <x:c r="AUK5872" s="25"/>
      <x:c r="AUL5872" s="25"/>
      <x:c r="AUM5872" s="25"/>
      <x:c r="AUN5872" s="25"/>
      <x:c r="AUO5872" s="25"/>
      <x:c r="AUP5872" s="25"/>
      <x:c r="AUQ5872" s="25"/>
      <x:c r="AUR5872" s="25"/>
      <x:c r="AUS5872" s="25"/>
      <x:c r="AUT5872" s="25"/>
      <x:c r="AUU5872" s="25"/>
      <x:c r="AUV5872" s="25"/>
      <x:c r="AUW5872" s="25"/>
      <x:c r="AUX5872" s="25"/>
      <x:c r="AUY5872" s="25"/>
      <x:c r="AUZ5872" s="25"/>
      <x:c r="AVA5872" s="25"/>
      <x:c r="AVB5872" s="25"/>
      <x:c r="AVC5872" s="25"/>
      <x:c r="AVD5872" s="25"/>
      <x:c r="AVE5872" s="25"/>
      <x:c r="AVF5872" s="25"/>
      <x:c r="AVG5872" s="25"/>
      <x:c r="AVH5872" s="25"/>
      <x:c r="AVI5872" s="25"/>
      <x:c r="AVJ5872" s="25"/>
      <x:c r="AVK5872" s="25"/>
      <x:c r="AVL5872" s="25"/>
      <x:c r="AVM5872" s="25"/>
      <x:c r="AVN5872" s="25"/>
      <x:c r="AVO5872" s="25"/>
      <x:c r="AVP5872" s="25"/>
      <x:c r="AVQ5872" s="25"/>
      <x:c r="AVR5872" s="25"/>
      <x:c r="AVS5872" s="25"/>
      <x:c r="AVT5872" s="25"/>
      <x:c r="AVU5872" s="25"/>
      <x:c r="AVV5872" s="25"/>
      <x:c r="AVW5872" s="25"/>
      <x:c r="AVX5872" s="25"/>
      <x:c r="AVY5872" s="25"/>
      <x:c r="AVZ5872" s="25"/>
      <x:c r="AWA5872" s="25"/>
      <x:c r="AWB5872" s="25"/>
      <x:c r="AWC5872" s="25"/>
      <x:c r="AWD5872" s="25"/>
      <x:c r="AWE5872" s="25"/>
      <x:c r="AWF5872" s="25"/>
      <x:c r="AWG5872" s="25"/>
      <x:c r="AWH5872" s="25"/>
      <x:c r="AWI5872" s="25"/>
      <x:c r="AWJ5872" s="25"/>
      <x:c r="AWK5872" s="25"/>
      <x:c r="AWL5872" s="25"/>
      <x:c r="AWM5872" s="25"/>
      <x:c r="AWN5872" s="25"/>
      <x:c r="AWO5872" s="25"/>
      <x:c r="AWP5872" s="25"/>
      <x:c r="AWQ5872" s="25"/>
      <x:c r="AWR5872" s="25"/>
      <x:c r="AWS5872" s="25"/>
      <x:c r="AWT5872" s="25"/>
      <x:c r="AWU5872" s="25"/>
      <x:c r="AWV5872" s="25"/>
      <x:c r="AWW5872" s="25"/>
      <x:c r="AWX5872" s="25"/>
      <x:c r="AWY5872" s="25"/>
      <x:c r="AWZ5872" s="25"/>
      <x:c r="AXA5872" s="25"/>
      <x:c r="AXB5872" s="25"/>
      <x:c r="AXC5872" s="25"/>
      <x:c r="AXD5872" s="25"/>
      <x:c r="AXE5872" s="25"/>
      <x:c r="AXF5872" s="25"/>
      <x:c r="AXG5872" s="25"/>
      <x:c r="AXH5872" s="25"/>
      <x:c r="AXI5872" s="25"/>
      <x:c r="AXJ5872" s="25"/>
      <x:c r="AXK5872" s="25"/>
      <x:c r="AXL5872" s="25"/>
      <x:c r="AXM5872" s="25"/>
      <x:c r="AXN5872" s="25"/>
      <x:c r="AXO5872" s="25"/>
      <x:c r="AXP5872" s="25"/>
      <x:c r="AXQ5872" s="25"/>
      <x:c r="AXR5872" s="25"/>
      <x:c r="AXS5872" s="25"/>
      <x:c r="AXT5872" s="25"/>
      <x:c r="AXU5872" s="25"/>
      <x:c r="AXV5872" s="25"/>
      <x:c r="AXW5872" s="25"/>
      <x:c r="AXX5872" s="25"/>
      <x:c r="AXY5872" s="25"/>
      <x:c r="AXZ5872" s="25"/>
      <x:c r="AYA5872" s="25"/>
      <x:c r="AYB5872" s="25"/>
      <x:c r="AYC5872" s="25"/>
      <x:c r="AYD5872" s="25"/>
      <x:c r="AYE5872" s="25"/>
      <x:c r="AYF5872" s="25"/>
      <x:c r="AYG5872" s="25"/>
      <x:c r="AYH5872" s="25"/>
      <x:c r="AYI5872" s="25"/>
      <x:c r="AYJ5872" s="25"/>
      <x:c r="AYK5872" s="25"/>
      <x:c r="AYL5872" s="25"/>
      <x:c r="AYM5872" s="25"/>
      <x:c r="AYN5872" s="25"/>
      <x:c r="AYO5872" s="25"/>
      <x:c r="AYP5872" s="25"/>
      <x:c r="AYQ5872" s="25"/>
      <x:c r="AYR5872" s="25"/>
      <x:c r="AYS5872" s="25"/>
      <x:c r="AYT5872" s="25"/>
      <x:c r="AYU5872" s="25"/>
      <x:c r="AYV5872" s="25"/>
      <x:c r="AYW5872" s="25"/>
      <x:c r="AYX5872" s="25"/>
      <x:c r="AYY5872" s="25"/>
      <x:c r="AYZ5872" s="25"/>
      <x:c r="AZA5872" s="25"/>
      <x:c r="AZB5872" s="25"/>
      <x:c r="AZC5872" s="25"/>
      <x:c r="AZD5872" s="25"/>
      <x:c r="AZE5872" s="25"/>
      <x:c r="AZF5872" s="25"/>
      <x:c r="AZG5872" s="25"/>
      <x:c r="AZH5872" s="25"/>
      <x:c r="AZI5872" s="25"/>
      <x:c r="AZJ5872" s="25"/>
      <x:c r="AZK5872" s="25"/>
      <x:c r="AZL5872" s="25"/>
      <x:c r="AZM5872" s="25"/>
      <x:c r="AZN5872" s="25"/>
      <x:c r="AZO5872" s="25"/>
      <x:c r="AZP5872" s="25"/>
      <x:c r="AZQ5872" s="25"/>
      <x:c r="AZR5872" s="25"/>
      <x:c r="AZS5872" s="25"/>
      <x:c r="AZT5872" s="25"/>
      <x:c r="AZU5872" s="25"/>
      <x:c r="AZV5872" s="25"/>
      <x:c r="AZW5872" s="25"/>
      <x:c r="AZX5872" s="25"/>
      <x:c r="AZY5872" s="25"/>
      <x:c r="AZZ5872" s="25"/>
      <x:c r="BAA5872" s="25"/>
      <x:c r="BAB5872" s="25"/>
      <x:c r="BAC5872" s="25"/>
      <x:c r="BAD5872" s="25"/>
      <x:c r="BAE5872" s="25"/>
      <x:c r="BAF5872" s="25"/>
      <x:c r="BAG5872" s="25"/>
      <x:c r="BAH5872" s="25"/>
      <x:c r="BAI5872" s="25"/>
      <x:c r="BAJ5872" s="25"/>
      <x:c r="BAK5872" s="25"/>
      <x:c r="BAL5872" s="25"/>
      <x:c r="BAM5872" s="25"/>
      <x:c r="BAN5872" s="25"/>
      <x:c r="BAO5872" s="25"/>
      <x:c r="BAP5872" s="25"/>
      <x:c r="BAQ5872" s="25"/>
      <x:c r="BAR5872" s="25"/>
      <x:c r="BAS5872" s="25"/>
      <x:c r="BAT5872" s="25"/>
      <x:c r="BAU5872" s="25"/>
      <x:c r="BAV5872" s="25"/>
      <x:c r="BAW5872" s="25"/>
      <x:c r="BAX5872" s="25"/>
      <x:c r="BAY5872" s="25"/>
      <x:c r="BAZ5872" s="25"/>
      <x:c r="BBA5872" s="25"/>
      <x:c r="BBB5872" s="25"/>
      <x:c r="BBC5872" s="25"/>
      <x:c r="BBD5872" s="25"/>
      <x:c r="BBE5872" s="25"/>
      <x:c r="BBF5872" s="25"/>
      <x:c r="BBG5872" s="25"/>
      <x:c r="BBH5872" s="25"/>
      <x:c r="BBI5872" s="25"/>
      <x:c r="BBJ5872" s="25"/>
      <x:c r="BBK5872" s="25"/>
      <x:c r="BBL5872" s="25"/>
      <x:c r="BBM5872" s="25"/>
      <x:c r="BBN5872" s="25"/>
      <x:c r="BBO5872" s="25"/>
      <x:c r="BBP5872" s="25"/>
      <x:c r="BBQ5872" s="25"/>
      <x:c r="BBR5872" s="25"/>
      <x:c r="BBS5872" s="25"/>
      <x:c r="BBT5872" s="25"/>
      <x:c r="BBU5872" s="25"/>
      <x:c r="BBV5872" s="25"/>
      <x:c r="BBW5872" s="25"/>
      <x:c r="BBX5872" s="25"/>
      <x:c r="BBY5872" s="25"/>
      <x:c r="BBZ5872" s="25"/>
      <x:c r="BCA5872" s="25"/>
      <x:c r="BCB5872" s="25"/>
      <x:c r="BCC5872" s="25"/>
      <x:c r="BCD5872" s="25"/>
      <x:c r="BCE5872" s="25"/>
      <x:c r="BCF5872" s="25"/>
      <x:c r="BCG5872" s="25"/>
      <x:c r="BCH5872" s="25"/>
      <x:c r="BCI5872" s="25"/>
      <x:c r="BCJ5872" s="25"/>
      <x:c r="BCK5872" s="25"/>
      <x:c r="BCL5872" s="25"/>
      <x:c r="BCM5872" s="25"/>
      <x:c r="BCN5872" s="25"/>
      <x:c r="BCO5872" s="25"/>
      <x:c r="BCP5872" s="25"/>
      <x:c r="BCQ5872" s="25"/>
      <x:c r="BCR5872" s="25"/>
      <x:c r="BCS5872" s="25"/>
      <x:c r="BCT5872" s="25"/>
      <x:c r="BCU5872" s="25"/>
      <x:c r="BCV5872" s="25"/>
      <x:c r="BCW5872" s="25"/>
      <x:c r="BCX5872" s="25"/>
      <x:c r="BCY5872" s="25"/>
      <x:c r="BCZ5872" s="25"/>
      <x:c r="BDA5872" s="25"/>
      <x:c r="BDB5872" s="25"/>
      <x:c r="BDC5872" s="25"/>
      <x:c r="BDD5872" s="25"/>
      <x:c r="BDE5872" s="25"/>
      <x:c r="BDF5872" s="25"/>
      <x:c r="BDG5872" s="25"/>
      <x:c r="BDH5872" s="25"/>
      <x:c r="BDI5872" s="25"/>
      <x:c r="BDJ5872" s="25"/>
      <x:c r="BDK5872" s="25"/>
      <x:c r="BDL5872" s="25"/>
      <x:c r="BDM5872" s="25"/>
      <x:c r="BDN5872" s="25"/>
      <x:c r="BDO5872" s="25"/>
      <x:c r="BDP5872" s="25"/>
      <x:c r="BDQ5872" s="25"/>
      <x:c r="BDR5872" s="25"/>
      <x:c r="BDS5872" s="25"/>
      <x:c r="BDT5872" s="25"/>
      <x:c r="BDU5872" s="25"/>
      <x:c r="BDV5872" s="25"/>
      <x:c r="BDW5872" s="25"/>
      <x:c r="BDX5872" s="25"/>
      <x:c r="BDY5872" s="25"/>
      <x:c r="BDZ5872" s="25"/>
      <x:c r="BEA5872" s="25"/>
      <x:c r="BEB5872" s="25"/>
      <x:c r="BEC5872" s="25"/>
      <x:c r="BED5872" s="25"/>
      <x:c r="BEE5872" s="25"/>
      <x:c r="BEF5872" s="25"/>
      <x:c r="BEG5872" s="25"/>
      <x:c r="BEH5872" s="25"/>
      <x:c r="BEI5872" s="25"/>
      <x:c r="BEJ5872" s="25"/>
      <x:c r="BEK5872" s="25"/>
      <x:c r="BEL5872" s="25"/>
      <x:c r="BEM5872" s="25"/>
      <x:c r="BEN5872" s="25"/>
      <x:c r="BEO5872" s="25"/>
      <x:c r="BEP5872" s="25"/>
      <x:c r="BEQ5872" s="25"/>
      <x:c r="BER5872" s="25"/>
      <x:c r="BES5872" s="25"/>
      <x:c r="BET5872" s="25"/>
      <x:c r="BEU5872" s="25"/>
      <x:c r="BEV5872" s="25"/>
      <x:c r="BEW5872" s="25"/>
      <x:c r="BEX5872" s="25"/>
      <x:c r="BEY5872" s="25"/>
      <x:c r="BEZ5872" s="25"/>
      <x:c r="BFA5872" s="25"/>
      <x:c r="BFB5872" s="25"/>
      <x:c r="BFC5872" s="25"/>
      <x:c r="BFD5872" s="25"/>
      <x:c r="BFE5872" s="25"/>
      <x:c r="BFF5872" s="25"/>
      <x:c r="BFG5872" s="25"/>
      <x:c r="BFH5872" s="25"/>
      <x:c r="BFI5872" s="25"/>
      <x:c r="BFJ5872" s="25"/>
      <x:c r="BFK5872" s="25"/>
      <x:c r="BFL5872" s="25"/>
      <x:c r="BFM5872" s="25"/>
      <x:c r="BFN5872" s="25"/>
      <x:c r="BFO5872" s="25"/>
      <x:c r="BFP5872" s="25"/>
      <x:c r="BFQ5872" s="25"/>
      <x:c r="BFR5872" s="25"/>
      <x:c r="BFS5872" s="25"/>
      <x:c r="BFT5872" s="25"/>
      <x:c r="BFU5872" s="25"/>
      <x:c r="BFV5872" s="25"/>
      <x:c r="BFW5872" s="25"/>
      <x:c r="BFX5872" s="25"/>
      <x:c r="BFY5872" s="25"/>
      <x:c r="BFZ5872" s="25"/>
      <x:c r="BGA5872" s="25"/>
      <x:c r="BGB5872" s="25"/>
      <x:c r="BGC5872" s="25"/>
      <x:c r="BGD5872" s="25"/>
      <x:c r="BGE5872" s="25"/>
      <x:c r="BGF5872" s="25"/>
      <x:c r="BGG5872" s="25"/>
      <x:c r="BGH5872" s="25"/>
      <x:c r="BGI5872" s="25"/>
      <x:c r="BGJ5872" s="25"/>
      <x:c r="BGK5872" s="25"/>
      <x:c r="BGL5872" s="25"/>
      <x:c r="BGM5872" s="25"/>
      <x:c r="BGN5872" s="25"/>
      <x:c r="BGO5872" s="25"/>
      <x:c r="BGP5872" s="25"/>
      <x:c r="BGQ5872" s="25"/>
      <x:c r="BGR5872" s="25"/>
      <x:c r="BGS5872" s="25"/>
      <x:c r="BGT5872" s="25"/>
      <x:c r="BGU5872" s="25"/>
      <x:c r="BGV5872" s="25"/>
      <x:c r="BGW5872" s="25"/>
      <x:c r="BGX5872" s="25"/>
      <x:c r="BGY5872" s="25"/>
      <x:c r="BGZ5872" s="25"/>
      <x:c r="BHA5872" s="25"/>
      <x:c r="BHB5872" s="25"/>
      <x:c r="BHC5872" s="25"/>
      <x:c r="BHD5872" s="25"/>
      <x:c r="BHE5872" s="25"/>
      <x:c r="BHF5872" s="25"/>
      <x:c r="BHG5872" s="25"/>
      <x:c r="BHH5872" s="25"/>
      <x:c r="BHI5872" s="25"/>
      <x:c r="BHJ5872" s="25"/>
      <x:c r="BHK5872" s="25"/>
      <x:c r="BHL5872" s="25"/>
      <x:c r="BHM5872" s="25"/>
      <x:c r="BHN5872" s="25"/>
      <x:c r="BHO5872" s="25"/>
      <x:c r="BHP5872" s="25"/>
      <x:c r="BHQ5872" s="25"/>
      <x:c r="BHR5872" s="25"/>
      <x:c r="BHS5872" s="25"/>
      <x:c r="BHT5872" s="25"/>
      <x:c r="BHU5872" s="25"/>
      <x:c r="BHV5872" s="25"/>
      <x:c r="BHW5872" s="25"/>
      <x:c r="BHX5872" s="25"/>
      <x:c r="BHY5872" s="25"/>
      <x:c r="BHZ5872" s="25"/>
      <x:c r="BIA5872" s="25"/>
      <x:c r="BIB5872" s="25"/>
      <x:c r="BIC5872" s="25"/>
      <x:c r="BID5872" s="25"/>
      <x:c r="BIE5872" s="25"/>
      <x:c r="BIF5872" s="25"/>
      <x:c r="BIG5872" s="25"/>
      <x:c r="BIH5872" s="25"/>
      <x:c r="BII5872" s="25"/>
      <x:c r="BIJ5872" s="25"/>
      <x:c r="BIK5872" s="25"/>
      <x:c r="BIL5872" s="25"/>
      <x:c r="BIM5872" s="25"/>
      <x:c r="BIN5872" s="25"/>
      <x:c r="BIO5872" s="25"/>
      <x:c r="BIP5872" s="25"/>
      <x:c r="BIQ5872" s="25"/>
      <x:c r="BIR5872" s="25"/>
      <x:c r="BIS5872" s="25"/>
      <x:c r="BIT5872" s="25"/>
      <x:c r="BIU5872" s="25"/>
      <x:c r="BIV5872" s="25"/>
      <x:c r="BIW5872" s="25"/>
      <x:c r="BIX5872" s="25"/>
      <x:c r="BIY5872" s="25"/>
      <x:c r="BIZ5872" s="25"/>
      <x:c r="BJA5872" s="25"/>
      <x:c r="BJB5872" s="25"/>
      <x:c r="BJC5872" s="25"/>
      <x:c r="BJD5872" s="25"/>
      <x:c r="BJE5872" s="25"/>
      <x:c r="BJF5872" s="25"/>
      <x:c r="BJG5872" s="25"/>
      <x:c r="BJH5872" s="25"/>
      <x:c r="BJI5872" s="25"/>
      <x:c r="BJJ5872" s="25"/>
      <x:c r="BJK5872" s="25"/>
      <x:c r="BJL5872" s="25"/>
      <x:c r="BJM5872" s="25"/>
      <x:c r="BJN5872" s="25"/>
      <x:c r="BJO5872" s="25"/>
      <x:c r="BJP5872" s="25"/>
      <x:c r="BJQ5872" s="25"/>
      <x:c r="BJR5872" s="25"/>
      <x:c r="BJS5872" s="25"/>
      <x:c r="BJT5872" s="25"/>
      <x:c r="BJU5872" s="25"/>
      <x:c r="BJV5872" s="25"/>
      <x:c r="BJW5872" s="25"/>
      <x:c r="BJX5872" s="25"/>
      <x:c r="BJY5872" s="25"/>
      <x:c r="BJZ5872" s="25"/>
      <x:c r="BKA5872" s="25"/>
      <x:c r="BKB5872" s="25"/>
      <x:c r="BKC5872" s="25"/>
      <x:c r="BKD5872" s="25"/>
      <x:c r="BKE5872" s="25"/>
      <x:c r="BKF5872" s="25"/>
      <x:c r="BKG5872" s="25"/>
      <x:c r="BKH5872" s="25"/>
      <x:c r="BKI5872" s="25"/>
      <x:c r="BKJ5872" s="25"/>
      <x:c r="BKK5872" s="25"/>
      <x:c r="BKL5872" s="25"/>
      <x:c r="BKM5872" s="25"/>
      <x:c r="BKN5872" s="25"/>
      <x:c r="BKO5872" s="25"/>
      <x:c r="BKP5872" s="25"/>
      <x:c r="BKQ5872" s="25"/>
      <x:c r="BKR5872" s="25"/>
      <x:c r="BKS5872" s="25"/>
      <x:c r="BKT5872" s="25"/>
      <x:c r="BKU5872" s="25"/>
      <x:c r="BKV5872" s="25"/>
      <x:c r="BKW5872" s="25"/>
      <x:c r="BKX5872" s="25"/>
      <x:c r="BKY5872" s="25"/>
      <x:c r="BKZ5872" s="25"/>
      <x:c r="BLA5872" s="25"/>
      <x:c r="BLB5872" s="25"/>
      <x:c r="BLC5872" s="25"/>
      <x:c r="BLD5872" s="25"/>
      <x:c r="BLE5872" s="25"/>
      <x:c r="BLF5872" s="25"/>
      <x:c r="BLG5872" s="25"/>
      <x:c r="BLH5872" s="25"/>
      <x:c r="BLI5872" s="25"/>
      <x:c r="BLJ5872" s="25"/>
      <x:c r="BLK5872" s="25"/>
      <x:c r="BLL5872" s="25"/>
      <x:c r="BLM5872" s="25"/>
      <x:c r="BLN5872" s="25"/>
      <x:c r="BLO5872" s="25"/>
      <x:c r="BLP5872" s="25"/>
      <x:c r="BLQ5872" s="25"/>
      <x:c r="BLR5872" s="25"/>
      <x:c r="BLS5872" s="25"/>
      <x:c r="BLT5872" s="25"/>
      <x:c r="BLU5872" s="25"/>
      <x:c r="BLV5872" s="25"/>
      <x:c r="BLW5872" s="25"/>
      <x:c r="BLX5872" s="25"/>
      <x:c r="BLY5872" s="25"/>
      <x:c r="BLZ5872" s="25"/>
      <x:c r="BMA5872" s="25"/>
      <x:c r="BMB5872" s="25"/>
      <x:c r="BMC5872" s="25"/>
      <x:c r="BMD5872" s="25"/>
      <x:c r="BME5872" s="25"/>
      <x:c r="BMF5872" s="25"/>
      <x:c r="BMG5872" s="25"/>
      <x:c r="BMH5872" s="25"/>
      <x:c r="BMI5872" s="25"/>
      <x:c r="BMJ5872" s="25"/>
      <x:c r="BMK5872" s="25"/>
      <x:c r="BML5872" s="25"/>
      <x:c r="BMM5872" s="25"/>
      <x:c r="BMN5872" s="25"/>
      <x:c r="BMO5872" s="25"/>
      <x:c r="BMP5872" s="25"/>
      <x:c r="BMQ5872" s="25"/>
      <x:c r="BMR5872" s="25"/>
      <x:c r="BMS5872" s="25"/>
      <x:c r="BMT5872" s="25"/>
      <x:c r="BMU5872" s="25"/>
      <x:c r="BMV5872" s="25"/>
      <x:c r="BMW5872" s="25"/>
      <x:c r="BMX5872" s="25"/>
      <x:c r="BMY5872" s="25"/>
      <x:c r="BMZ5872" s="25"/>
      <x:c r="BNA5872" s="25"/>
      <x:c r="BNB5872" s="25"/>
      <x:c r="BNC5872" s="25"/>
      <x:c r="BND5872" s="25"/>
      <x:c r="BNE5872" s="25"/>
      <x:c r="BNF5872" s="25"/>
      <x:c r="BNG5872" s="25"/>
      <x:c r="BNH5872" s="25"/>
      <x:c r="BNI5872" s="25"/>
      <x:c r="BNJ5872" s="25"/>
      <x:c r="BNK5872" s="25"/>
      <x:c r="BNL5872" s="25"/>
      <x:c r="BNM5872" s="25"/>
      <x:c r="BNN5872" s="25"/>
      <x:c r="BNO5872" s="25"/>
      <x:c r="BNP5872" s="25"/>
      <x:c r="BNQ5872" s="25"/>
      <x:c r="BNR5872" s="25"/>
      <x:c r="BNS5872" s="25"/>
      <x:c r="BNT5872" s="25"/>
      <x:c r="BNU5872" s="25"/>
      <x:c r="BNV5872" s="25"/>
      <x:c r="BNW5872" s="25"/>
      <x:c r="BNX5872" s="25"/>
      <x:c r="BNY5872" s="25"/>
      <x:c r="BNZ5872" s="25"/>
      <x:c r="BOA5872" s="25"/>
      <x:c r="BOB5872" s="25"/>
      <x:c r="BOC5872" s="25"/>
      <x:c r="BOD5872" s="25"/>
      <x:c r="BOE5872" s="25"/>
      <x:c r="BOF5872" s="25"/>
      <x:c r="BOG5872" s="25"/>
      <x:c r="BOH5872" s="25"/>
      <x:c r="BOI5872" s="25"/>
      <x:c r="BOJ5872" s="25"/>
      <x:c r="BOK5872" s="25"/>
      <x:c r="BOL5872" s="25"/>
      <x:c r="BOM5872" s="25"/>
      <x:c r="BON5872" s="25"/>
      <x:c r="BOO5872" s="25"/>
      <x:c r="BOP5872" s="25"/>
      <x:c r="BOQ5872" s="25"/>
      <x:c r="BOR5872" s="25"/>
      <x:c r="BOS5872" s="25"/>
      <x:c r="BOT5872" s="25"/>
      <x:c r="BOU5872" s="25"/>
      <x:c r="BOV5872" s="25"/>
      <x:c r="BOW5872" s="25"/>
      <x:c r="BOX5872" s="25"/>
      <x:c r="BOY5872" s="25"/>
      <x:c r="BOZ5872" s="25"/>
      <x:c r="BPA5872" s="25"/>
      <x:c r="BPB5872" s="25"/>
      <x:c r="BPC5872" s="25"/>
      <x:c r="BPD5872" s="25"/>
      <x:c r="BPE5872" s="25"/>
      <x:c r="BPF5872" s="25"/>
      <x:c r="BPG5872" s="25"/>
      <x:c r="BPH5872" s="25"/>
      <x:c r="BPI5872" s="25"/>
      <x:c r="BPJ5872" s="25"/>
      <x:c r="BPK5872" s="25"/>
      <x:c r="BPL5872" s="25"/>
      <x:c r="BPM5872" s="25"/>
      <x:c r="BPN5872" s="25"/>
      <x:c r="BPO5872" s="25"/>
      <x:c r="BPP5872" s="25"/>
      <x:c r="BPQ5872" s="25"/>
      <x:c r="BPR5872" s="25"/>
      <x:c r="BPS5872" s="25"/>
      <x:c r="BPT5872" s="25"/>
      <x:c r="BPU5872" s="25"/>
      <x:c r="BPV5872" s="25"/>
      <x:c r="BPW5872" s="25"/>
      <x:c r="BPX5872" s="25"/>
      <x:c r="BPY5872" s="25"/>
      <x:c r="BPZ5872" s="25"/>
      <x:c r="BQA5872" s="25"/>
      <x:c r="BQB5872" s="25"/>
      <x:c r="BQC5872" s="25"/>
      <x:c r="BQD5872" s="25"/>
      <x:c r="BQE5872" s="25"/>
      <x:c r="BQF5872" s="25"/>
      <x:c r="BQG5872" s="25"/>
      <x:c r="BQH5872" s="25"/>
      <x:c r="BQI5872" s="25"/>
      <x:c r="BQJ5872" s="25"/>
      <x:c r="BQK5872" s="25"/>
      <x:c r="BQL5872" s="25"/>
      <x:c r="BQM5872" s="25"/>
      <x:c r="BQN5872" s="25"/>
      <x:c r="BQO5872" s="25"/>
      <x:c r="BQP5872" s="25"/>
      <x:c r="BQQ5872" s="25"/>
      <x:c r="BQR5872" s="25"/>
      <x:c r="BQS5872" s="25"/>
      <x:c r="BQT5872" s="25"/>
      <x:c r="BQU5872" s="25"/>
      <x:c r="BQV5872" s="25"/>
      <x:c r="BQW5872" s="25"/>
      <x:c r="BQX5872" s="25"/>
      <x:c r="BQY5872" s="25"/>
      <x:c r="BQZ5872" s="25"/>
      <x:c r="BRA5872" s="25"/>
      <x:c r="BRB5872" s="25"/>
      <x:c r="BRC5872" s="25"/>
      <x:c r="BRD5872" s="25"/>
      <x:c r="BRE5872" s="25"/>
      <x:c r="BRF5872" s="25"/>
      <x:c r="BRG5872" s="25"/>
      <x:c r="BRH5872" s="25"/>
      <x:c r="BRI5872" s="25"/>
      <x:c r="BRJ5872" s="25"/>
      <x:c r="BRK5872" s="25"/>
      <x:c r="BRL5872" s="25"/>
      <x:c r="BRM5872" s="25"/>
      <x:c r="BRN5872" s="25"/>
      <x:c r="BRO5872" s="25"/>
      <x:c r="BRP5872" s="25"/>
      <x:c r="BRQ5872" s="25"/>
      <x:c r="BRR5872" s="25"/>
      <x:c r="BRS5872" s="25"/>
      <x:c r="BRT5872" s="25"/>
      <x:c r="BRU5872" s="25"/>
      <x:c r="BRV5872" s="25"/>
      <x:c r="BRW5872" s="25"/>
      <x:c r="BRX5872" s="25"/>
      <x:c r="BRY5872" s="25"/>
      <x:c r="BRZ5872" s="25"/>
      <x:c r="BSA5872" s="25"/>
      <x:c r="BSB5872" s="25"/>
      <x:c r="BSC5872" s="25"/>
      <x:c r="BSD5872" s="25"/>
      <x:c r="BSE5872" s="25"/>
      <x:c r="BSF5872" s="25"/>
      <x:c r="BSG5872" s="25"/>
      <x:c r="BSH5872" s="25"/>
      <x:c r="BSI5872" s="25"/>
      <x:c r="BSJ5872" s="25"/>
      <x:c r="BSK5872" s="25"/>
      <x:c r="BSL5872" s="25"/>
      <x:c r="BSM5872" s="25"/>
      <x:c r="BSN5872" s="25"/>
      <x:c r="BSO5872" s="25"/>
      <x:c r="BSP5872" s="25"/>
      <x:c r="BSQ5872" s="25"/>
      <x:c r="BSR5872" s="25"/>
      <x:c r="BSS5872" s="25"/>
      <x:c r="BST5872" s="25"/>
      <x:c r="BSU5872" s="25"/>
      <x:c r="BSV5872" s="25"/>
      <x:c r="BSW5872" s="25"/>
      <x:c r="BSX5872" s="25"/>
      <x:c r="BSY5872" s="25"/>
      <x:c r="BSZ5872" s="25"/>
      <x:c r="BTA5872" s="25"/>
      <x:c r="BTB5872" s="25"/>
      <x:c r="BTC5872" s="25"/>
      <x:c r="BTD5872" s="25"/>
      <x:c r="BTE5872" s="25"/>
      <x:c r="BTF5872" s="25"/>
      <x:c r="BTG5872" s="25"/>
      <x:c r="BTH5872" s="25"/>
      <x:c r="BTI5872" s="25"/>
      <x:c r="BTJ5872" s="25"/>
      <x:c r="BTK5872" s="25"/>
      <x:c r="BTL5872" s="25"/>
      <x:c r="BTM5872" s="25"/>
      <x:c r="BTN5872" s="25"/>
      <x:c r="BTO5872" s="25"/>
      <x:c r="BTP5872" s="25"/>
      <x:c r="BTQ5872" s="25"/>
      <x:c r="BTR5872" s="25"/>
      <x:c r="BTS5872" s="25"/>
      <x:c r="BTT5872" s="25"/>
      <x:c r="BTU5872" s="25"/>
      <x:c r="BTV5872" s="25"/>
      <x:c r="BTW5872" s="25"/>
      <x:c r="BTX5872" s="25"/>
      <x:c r="BTY5872" s="25"/>
      <x:c r="BTZ5872" s="25"/>
      <x:c r="BUA5872" s="25"/>
      <x:c r="BUB5872" s="25"/>
      <x:c r="BUC5872" s="25"/>
      <x:c r="BUD5872" s="25"/>
      <x:c r="BUE5872" s="25"/>
      <x:c r="BUF5872" s="25"/>
      <x:c r="BUG5872" s="25"/>
      <x:c r="BUH5872" s="25"/>
      <x:c r="BUI5872" s="25"/>
      <x:c r="BUJ5872" s="25"/>
      <x:c r="BUK5872" s="25"/>
      <x:c r="BUL5872" s="25"/>
      <x:c r="BUM5872" s="25"/>
      <x:c r="BUN5872" s="25"/>
      <x:c r="BUO5872" s="25"/>
      <x:c r="BUP5872" s="25"/>
      <x:c r="BUQ5872" s="25"/>
      <x:c r="BUR5872" s="25"/>
      <x:c r="BUS5872" s="25"/>
      <x:c r="BUT5872" s="25"/>
      <x:c r="BUU5872" s="25"/>
      <x:c r="BUV5872" s="25"/>
      <x:c r="BUW5872" s="25"/>
      <x:c r="BUX5872" s="25"/>
      <x:c r="BUY5872" s="25"/>
      <x:c r="BUZ5872" s="25"/>
      <x:c r="BVA5872" s="25"/>
      <x:c r="BVB5872" s="25"/>
      <x:c r="BVC5872" s="25"/>
      <x:c r="BVD5872" s="25"/>
      <x:c r="BVE5872" s="25"/>
      <x:c r="BVF5872" s="25"/>
      <x:c r="BVG5872" s="25"/>
      <x:c r="BVH5872" s="25"/>
      <x:c r="BVI5872" s="25"/>
      <x:c r="BVJ5872" s="25"/>
      <x:c r="BVK5872" s="25"/>
      <x:c r="BVL5872" s="25"/>
      <x:c r="BVM5872" s="25"/>
      <x:c r="BVN5872" s="25"/>
      <x:c r="BVO5872" s="25"/>
      <x:c r="BVP5872" s="25"/>
      <x:c r="BVQ5872" s="25"/>
      <x:c r="BVR5872" s="25"/>
      <x:c r="BVS5872" s="25"/>
      <x:c r="BVT5872" s="25"/>
      <x:c r="BVU5872" s="25"/>
      <x:c r="BVV5872" s="25"/>
      <x:c r="BVW5872" s="25"/>
      <x:c r="BVX5872" s="25"/>
      <x:c r="BVY5872" s="25"/>
      <x:c r="BVZ5872" s="25"/>
      <x:c r="BWA5872" s="25"/>
      <x:c r="BWB5872" s="25"/>
      <x:c r="BWC5872" s="25"/>
      <x:c r="BWD5872" s="25"/>
      <x:c r="BWE5872" s="25"/>
      <x:c r="BWF5872" s="25"/>
      <x:c r="BWG5872" s="25"/>
      <x:c r="BWH5872" s="25"/>
      <x:c r="BWI5872" s="25"/>
      <x:c r="BWJ5872" s="25"/>
      <x:c r="BWK5872" s="25"/>
      <x:c r="BWL5872" s="25"/>
      <x:c r="BWM5872" s="25"/>
      <x:c r="BWN5872" s="25"/>
      <x:c r="BWO5872" s="25"/>
      <x:c r="BWP5872" s="25"/>
      <x:c r="BWQ5872" s="25"/>
      <x:c r="BWR5872" s="25"/>
      <x:c r="BWS5872" s="25"/>
      <x:c r="BWT5872" s="25"/>
      <x:c r="BWU5872" s="25"/>
      <x:c r="BWV5872" s="25"/>
      <x:c r="BWW5872" s="25"/>
      <x:c r="BWX5872" s="25"/>
      <x:c r="BWY5872" s="25"/>
      <x:c r="BWZ5872" s="25"/>
      <x:c r="BXA5872" s="25"/>
      <x:c r="BXB5872" s="25"/>
      <x:c r="BXC5872" s="25"/>
      <x:c r="BXD5872" s="25"/>
      <x:c r="BXE5872" s="25"/>
      <x:c r="BXF5872" s="25"/>
      <x:c r="BXG5872" s="25"/>
      <x:c r="BXH5872" s="25"/>
      <x:c r="BXI5872" s="25"/>
      <x:c r="BXJ5872" s="25"/>
      <x:c r="BXK5872" s="25"/>
      <x:c r="BXL5872" s="25"/>
      <x:c r="BXM5872" s="25"/>
      <x:c r="BXN5872" s="25"/>
      <x:c r="BXO5872" s="25"/>
      <x:c r="BXP5872" s="25"/>
      <x:c r="BXQ5872" s="25"/>
      <x:c r="BXR5872" s="25"/>
      <x:c r="BXS5872" s="25"/>
      <x:c r="BXT5872" s="25"/>
      <x:c r="BXU5872" s="25"/>
      <x:c r="BXV5872" s="25"/>
      <x:c r="BXW5872" s="25"/>
      <x:c r="BXX5872" s="25"/>
      <x:c r="BXY5872" s="25"/>
      <x:c r="BXZ5872" s="25"/>
      <x:c r="BYA5872" s="25"/>
      <x:c r="BYB5872" s="25"/>
      <x:c r="BYC5872" s="25"/>
      <x:c r="BYD5872" s="25"/>
      <x:c r="BYE5872" s="25"/>
      <x:c r="BYF5872" s="25"/>
      <x:c r="BYG5872" s="25"/>
      <x:c r="BYH5872" s="25"/>
      <x:c r="BYI5872" s="25"/>
      <x:c r="BYJ5872" s="25"/>
      <x:c r="BYK5872" s="25"/>
      <x:c r="BYL5872" s="25"/>
      <x:c r="BYM5872" s="25"/>
      <x:c r="BYN5872" s="25"/>
      <x:c r="BYO5872" s="25"/>
      <x:c r="BYP5872" s="25"/>
      <x:c r="BYQ5872" s="25"/>
      <x:c r="BYR5872" s="25"/>
      <x:c r="BYS5872" s="25"/>
      <x:c r="BYT5872" s="25"/>
      <x:c r="BYU5872" s="25"/>
      <x:c r="BYV5872" s="25"/>
      <x:c r="BYW5872" s="25"/>
      <x:c r="BYX5872" s="25"/>
      <x:c r="BYY5872" s="25"/>
      <x:c r="BYZ5872" s="25"/>
      <x:c r="BZA5872" s="25"/>
      <x:c r="BZB5872" s="25"/>
      <x:c r="BZC5872" s="25"/>
      <x:c r="BZD5872" s="25"/>
      <x:c r="BZE5872" s="25"/>
      <x:c r="BZF5872" s="25"/>
      <x:c r="BZG5872" s="25"/>
      <x:c r="BZH5872" s="25"/>
      <x:c r="BZI5872" s="25"/>
      <x:c r="BZJ5872" s="25"/>
      <x:c r="BZK5872" s="25"/>
      <x:c r="BZL5872" s="25"/>
      <x:c r="BZM5872" s="25"/>
      <x:c r="BZN5872" s="25"/>
      <x:c r="BZO5872" s="25"/>
      <x:c r="BZP5872" s="25"/>
      <x:c r="BZQ5872" s="25"/>
      <x:c r="BZR5872" s="25"/>
      <x:c r="BZS5872" s="25"/>
      <x:c r="BZT5872" s="25"/>
      <x:c r="BZU5872" s="25"/>
      <x:c r="BZV5872" s="25"/>
      <x:c r="BZW5872" s="25"/>
      <x:c r="BZX5872" s="25"/>
      <x:c r="BZY5872" s="25"/>
      <x:c r="BZZ5872" s="25"/>
      <x:c r="CAA5872" s="25"/>
      <x:c r="CAB5872" s="25"/>
      <x:c r="CAC5872" s="25"/>
      <x:c r="CAD5872" s="25"/>
      <x:c r="CAE5872" s="25"/>
      <x:c r="CAF5872" s="25"/>
      <x:c r="CAG5872" s="25"/>
      <x:c r="CAH5872" s="25"/>
      <x:c r="CAI5872" s="25"/>
      <x:c r="CAJ5872" s="25"/>
      <x:c r="CAK5872" s="25"/>
      <x:c r="CAL5872" s="25"/>
      <x:c r="CAM5872" s="25"/>
      <x:c r="CAN5872" s="25"/>
      <x:c r="CAO5872" s="25"/>
      <x:c r="CAP5872" s="25"/>
      <x:c r="CAQ5872" s="25"/>
      <x:c r="CAR5872" s="25"/>
      <x:c r="CAS5872" s="25"/>
      <x:c r="CAT5872" s="25"/>
      <x:c r="CAU5872" s="25"/>
      <x:c r="CAV5872" s="25"/>
      <x:c r="CAW5872" s="25"/>
      <x:c r="CAX5872" s="25"/>
      <x:c r="CAY5872" s="25"/>
      <x:c r="CAZ5872" s="25"/>
      <x:c r="CBA5872" s="25"/>
      <x:c r="CBB5872" s="25"/>
      <x:c r="CBC5872" s="25"/>
      <x:c r="CBD5872" s="25"/>
      <x:c r="CBE5872" s="25"/>
      <x:c r="CBF5872" s="25"/>
      <x:c r="CBG5872" s="25"/>
      <x:c r="CBH5872" s="25"/>
      <x:c r="CBI5872" s="25"/>
      <x:c r="CBJ5872" s="25"/>
      <x:c r="CBK5872" s="25"/>
      <x:c r="CBL5872" s="25"/>
      <x:c r="CBM5872" s="25"/>
      <x:c r="CBN5872" s="25"/>
      <x:c r="CBO5872" s="25"/>
      <x:c r="CBP5872" s="25"/>
      <x:c r="CBQ5872" s="25"/>
      <x:c r="CBR5872" s="25"/>
      <x:c r="CBS5872" s="25"/>
      <x:c r="CBT5872" s="25"/>
      <x:c r="CBU5872" s="25"/>
      <x:c r="CBV5872" s="25"/>
      <x:c r="CBW5872" s="25"/>
      <x:c r="CBX5872" s="25"/>
      <x:c r="CBY5872" s="25"/>
      <x:c r="CBZ5872" s="25"/>
      <x:c r="CCA5872" s="25"/>
      <x:c r="CCB5872" s="25"/>
      <x:c r="CCC5872" s="25"/>
      <x:c r="CCD5872" s="25"/>
      <x:c r="CCE5872" s="25"/>
      <x:c r="CCF5872" s="25"/>
      <x:c r="CCG5872" s="25"/>
      <x:c r="CCH5872" s="25"/>
      <x:c r="CCI5872" s="25"/>
      <x:c r="CCJ5872" s="25"/>
      <x:c r="CCK5872" s="25"/>
      <x:c r="CCL5872" s="25"/>
      <x:c r="CCM5872" s="25"/>
      <x:c r="CCN5872" s="25"/>
      <x:c r="CCO5872" s="25"/>
      <x:c r="CCP5872" s="25"/>
      <x:c r="CCQ5872" s="25"/>
      <x:c r="CCR5872" s="25"/>
      <x:c r="CCS5872" s="25"/>
      <x:c r="CCT5872" s="25"/>
      <x:c r="CCU5872" s="25"/>
      <x:c r="CCV5872" s="25"/>
      <x:c r="CCW5872" s="25"/>
      <x:c r="CCX5872" s="25"/>
      <x:c r="CCY5872" s="25"/>
      <x:c r="CCZ5872" s="25"/>
      <x:c r="CDA5872" s="25"/>
      <x:c r="CDB5872" s="25"/>
      <x:c r="CDC5872" s="25"/>
      <x:c r="CDD5872" s="25"/>
      <x:c r="CDE5872" s="25"/>
      <x:c r="CDF5872" s="25"/>
      <x:c r="CDG5872" s="25"/>
      <x:c r="CDH5872" s="25"/>
      <x:c r="CDI5872" s="25"/>
      <x:c r="CDJ5872" s="25"/>
      <x:c r="CDK5872" s="25"/>
      <x:c r="CDL5872" s="25"/>
      <x:c r="CDM5872" s="25"/>
      <x:c r="CDN5872" s="25"/>
      <x:c r="CDO5872" s="25"/>
      <x:c r="CDP5872" s="25"/>
      <x:c r="CDQ5872" s="25"/>
      <x:c r="CDR5872" s="25"/>
      <x:c r="CDS5872" s="25"/>
      <x:c r="CDT5872" s="25"/>
      <x:c r="CDU5872" s="25"/>
      <x:c r="CDV5872" s="25"/>
      <x:c r="CDW5872" s="25"/>
      <x:c r="CDX5872" s="25"/>
      <x:c r="CDY5872" s="25"/>
      <x:c r="CDZ5872" s="25"/>
      <x:c r="CEA5872" s="25"/>
      <x:c r="CEB5872" s="25"/>
      <x:c r="CEC5872" s="25"/>
      <x:c r="CED5872" s="25"/>
      <x:c r="CEE5872" s="25"/>
      <x:c r="CEF5872" s="25"/>
      <x:c r="CEG5872" s="25"/>
      <x:c r="CEH5872" s="25"/>
      <x:c r="CEI5872" s="25"/>
      <x:c r="CEJ5872" s="25"/>
      <x:c r="CEK5872" s="25"/>
      <x:c r="CEL5872" s="25"/>
      <x:c r="CEM5872" s="25"/>
      <x:c r="CEN5872" s="25"/>
      <x:c r="CEO5872" s="25"/>
      <x:c r="CEP5872" s="25"/>
      <x:c r="CEQ5872" s="25"/>
      <x:c r="CER5872" s="25"/>
      <x:c r="CES5872" s="25"/>
      <x:c r="CET5872" s="25"/>
      <x:c r="CEU5872" s="25"/>
      <x:c r="CEV5872" s="25"/>
      <x:c r="CEW5872" s="25"/>
      <x:c r="CEX5872" s="25"/>
      <x:c r="CEY5872" s="25"/>
      <x:c r="CEZ5872" s="25"/>
      <x:c r="CFA5872" s="25"/>
      <x:c r="CFB5872" s="25"/>
      <x:c r="CFC5872" s="25"/>
      <x:c r="CFD5872" s="25"/>
      <x:c r="CFE5872" s="25"/>
      <x:c r="CFF5872" s="25"/>
      <x:c r="CFG5872" s="25"/>
      <x:c r="CFH5872" s="25"/>
      <x:c r="CFI5872" s="25"/>
      <x:c r="CFJ5872" s="25"/>
      <x:c r="CFK5872" s="25"/>
      <x:c r="CFL5872" s="25"/>
      <x:c r="CFM5872" s="25"/>
      <x:c r="CFN5872" s="25"/>
      <x:c r="CFO5872" s="25"/>
      <x:c r="CFP5872" s="25"/>
      <x:c r="CFQ5872" s="25"/>
      <x:c r="CFR5872" s="25"/>
      <x:c r="CFS5872" s="25"/>
      <x:c r="CFT5872" s="25"/>
      <x:c r="CFU5872" s="25"/>
      <x:c r="CFV5872" s="25"/>
      <x:c r="CFW5872" s="25"/>
      <x:c r="CFX5872" s="25"/>
      <x:c r="CFY5872" s="25"/>
      <x:c r="CFZ5872" s="25"/>
      <x:c r="CGA5872" s="25"/>
      <x:c r="CGB5872" s="25"/>
      <x:c r="CGC5872" s="25"/>
      <x:c r="CGD5872" s="25"/>
      <x:c r="CGE5872" s="25"/>
      <x:c r="CGF5872" s="25"/>
      <x:c r="CGG5872" s="25"/>
      <x:c r="CGH5872" s="25"/>
      <x:c r="CGI5872" s="25"/>
      <x:c r="CGJ5872" s="25"/>
      <x:c r="CGK5872" s="25"/>
      <x:c r="CGL5872" s="25"/>
      <x:c r="CGM5872" s="25"/>
      <x:c r="CGN5872" s="25"/>
      <x:c r="CGO5872" s="25"/>
      <x:c r="CGP5872" s="25"/>
      <x:c r="CGQ5872" s="25"/>
      <x:c r="CGR5872" s="25"/>
      <x:c r="CGS5872" s="25"/>
      <x:c r="CGT5872" s="25"/>
      <x:c r="CGU5872" s="25"/>
      <x:c r="CGV5872" s="25"/>
      <x:c r="CGW5872" s="25"/>
      <x:c r="CGX5872" s="25"/>
      <x:c r="CGY5872" s="25"/>
      <x:c r="CGZ5872" s="25"/>
      <x:c r="CHA5872" s="25"/>
      <x:c r="CHB5872" s="25"/>
      <x:c r="CHC5872" s="25"/>
      <x:c r="CHD5872" s="25"/>
      <x:c r="CHE5872" s="25"/>
      <x:c r="CHF5872" s="25"/>
      <x:c r="CHG5872" s="25"/>
      <x:c r="CHH5872" s="25"/>
      <x:c r="CHI5872" s="25"/>
      <x:c r="CHJ5872" s="25"/>
      <x:c r="CHK5872" s="25"/>
      <x:c r="CHL5872" s="25"/>
      <x:c r="CHM5872" s="25"/>
      <x:c r="CHN5872" s="25"/>
      <x:c r="CHO5872" s="25"/>
      <x:c r="CHP5872" s="25"/>
      <x:c r="CHQ5872" s="25"/>
      <x:c r="CHR5872" s="25"/>
      <x:c r="CHS5872" s="25"/>
      <x:c r="CHT5872" s="25"/>
      <x:c r="CHU5872" s="25"/>
      <x:c r="CHV5872" s="25"/>
      <x:c r="CHW5872" s="25"/>
      <x:c r="CHX5872" s="25"/>
      <x:c r="CHY5872" s="25"/>
      <x:c r="CHZ5872" s="25"/>
      <x:c r="CIA5872" s="25"/>
      <x:c r="CIB5872" s="25"/>
      <x:c r="CIC5872" s="25"/>
      <x:c r="CID5872" s="25"/>
      <x:c r="CIE5872" s="25"/>
      <x:c r="CIF5872" s="25"/>
      <x:c r="CIG5872" s="25"/>
      <x:c r="CIH5872" s="25"/>
      <x:c r="CII5872" s="25"/>
      <x:c r="CIJ5872" s="25"/>
      <x:c r="CIK5872" s="25"/>
      <x:c r="CIL5872" s="25"/>
      <x:c r="CIM5872" s="25"/>
      <x:c r="CIN5872" s="25"/>
      <x:c r="CIO5872" s="25"/>
      <x:c r="CIP5872" s="25"/>
      <x:c r="CIQ5872" s="25"/>
      <x:c r="CIR5872" s="25"/>
      <x:c r="CIS5872" s="25"/>
      <x:c r="CIT5872" s="25"/>
      <x:c r="CIU5872" s="25"/>
      <x:c r="CIV5872" s="25"/>
      <x:c r="CIW5872" s="25"/>
      <x:c r="CIX5872" s="25"/>
      <x:c r="CIY5872" s="25"/>
      <x:c r="CIZ5872" s="25"/>
      <x:c r="CJA5872" s="25"/>
      <x:c r="CJB5872" s="25"/>
      <x:c r="CJC5872" s="25"/>
      <x:c r="CJD5872" s="25"/>
      <x:c r="CJE5872" s="25"/>
      <x:c r="CJF5872" s="25"/>
      <x:c r="CJG5872" s="25"/>
      <x:c r="CJH5872" s="25"/>
      <x:c r="CJI5872" s="25"/>
      <x:c r="CJJ5872" s="25"/>
      <x:c r="CJK5872" s="25"/>
      <x:c r="CJL5872" s="25"/>
      <x:c r="CJM5872" s="25"/>
      <x:c r="CJN5872" s="25"/>
      <x:c r="CJO5872" s="25"/>
      <x:c r="CJP5872" s="25"/>
      <x:c r="CJQ5872" s="25"/>
      <x:c r="CJR5872" s="25"/>
      <x:c r="CJS5872" s="25"/>
      <x:c r="CJT5872" s="25"/>
      <x:c r="CJU5872" s="25"/>
      <x:c r="CJV5872" s="25"/>
      <x:c r="CJW5872" s="25"/>
      <x:c r="CJX5872" s="25"/>
      <x:c r="CJY5872" s="25"/>
      <x:c r="CJZ5872" s="25"/>
      <x:c r="CKA5872" s="25"/>
      <x:c r="CKB5872" s="25"/>
      <x:c r="CKC5872" s="25"/>
      <x:c r="CKD5872" s="25"/>
      <x:c r="CKE5872" s="25"/>
      <x:c r="CKF5872" s="25"/>
      <x:c r="CKG5872" s="25"/>
      <x:c r="CKH5872" s="25"/>
      <x:c r="CKI5872" s="25"/>
      <x:c r="CKJ5872" s="25"/>
      <x:c r="CKK5872" s="25"/>
      <x:c r="CKL5872" s="25"/>
      <x:c r="CKM5872" s="25"/>
      <x:c r="CKN5872" s="25"/>
      <x:c r="CKO5872" s="25"/>
      <x:c r="CKP5872" s="25"/>
      <x:c r="CKQ5872" s="25"/>
      <x:c r="CKR5872" s="25"/>
      <x:c r="CKS5872" s="25"/>
      <x:c r="CKT5872" s="25"/>
      <x:c r="CKU5872" s="25"/>
      <x:c r="CKV5872" s="25"/>
      <x:c r="CKW5872" s="25"/>
      <x:c r="CKX5872" s="25"/>
      <x:c r="CKY5872" s="25"/>
      <x:c r="CKZ5872" s="25"/>
      <x:c r="CLA5872" s="25"/>
      <x:c r="CLB5872" s="25"/>
      <x:c r="CLC5872" s="25"/>
      <x:c r="CLD5872" s="25"/>
      <x:c r="CLE5872" s="25"/>
      <x:c r="CLF5872" s="25"/>
      <x:c r="CLG5872" s="25"/>
      <x:c r="CLH5872" s="25"/>
      <x:c r="CLI5872" s="25"/>
      <x:c r="CLJ5872" s="25"/>
      <x:c r="CLK5872" s="25"/>
      <x:c r="CLL5872" s="25"/>
      <x:c r="CLM5872" s="25"/>
      <x:c r="CLN5872" s="25"/>
      <x:c r="CLO5872" s="25"/>
      <x:c r="CLP5872" s="25"/>
      <x:c r="CLQ5872" s="25"/>
      <x:c r="CLR5872" s="25"/>
      <x:c r="CLS5872" s="25"/>
      <x:c r="CLT5872" s="25"/>
      <x:c r="CLU5872" s="25"/>
      <x:c r="CLV5872" s="25"/>
      <x:c r="CLW5872" s="25"/>
      <x:c r="CLX5872" s="25"/>
      <x:c r="CLY5872" s="25"/>
      <x:c r="CLZ5872" s="25"/>
      <x:c r="CMA5872" s="25"/>
      <x:c r="CMB5872" s="25"/>
      <x:c r="CMC5872" s="25"/>
      <x:c r="CMD5872" s="25"/>
      <x:c r="CME5872" s="25"/>
      <x:c r="CMF5872" s="25"/>
      <x:c r="CMG5872" s="25"/>
      <x:c r="CMH5872" s="25"/>
      <x:c r="CMI5872" s="25"/>
      <x:c r="CMJ5872" s="25"/>
      <x:c r="CMK5872" s="25"/>
      <x:c r="CML5872" s="25"/>
      <x:c r="CMM5872" s="25"/>
      <x:c r="CMN5872" s="25"/>
      <x:c r="CMO5872" s="25"/>
      <x:c r="CMP5872" s="25"/>
      <x:c r="CMQ5872" s="25"/>
      <x:c r="CMR5872" s="25"/>
      <x:c r="CMS5872" s="25"/>
      <x:c r="CMT5872" s="25"/>
      <x:c r="CMU5872" s="25"/>
      <x:c r="CMV5872" s="25"/>
      <x:c r="CMW5872" s="25"/>
      <x:c r="CMX5872" s="25"/>
      <x:c r="CMY5872" s="25"/>
      <x:c r="CMZ5872" s="25"/>
      <x:c r="CNA5872" s="25"/>
      <x:c r="CNB5872" s="25"/>
      <x:c r="CNC5872" s="25"/>
      <x:c r="CND5872" s="25"/>
      <x:c r="CNE5872" s="25"/>
      <x:c r="CNF5872" s="25"/>
      <x:c r="CNG5872" s="25"/>
      <x:c r="CNH5872" s="25"/>
      <x:c r="CNI5872" s="25"/>
      <x:c r="CNJ5872" s="25"/>
      <x:c r="CNK5872" s="25"/>
      <x:c r="CNL5872" s="25"/>
      <x:c r="CNM5872" s="25"/>
      <x:c r="CNN5872" s="25"/>
      <x:c r="CNO5872" s="25"/>
      <x:c r="CNP5872" s="25"/>
      <x:c r="CNQ5872" s="25"/>
      <x:c r="CNR5872" s="25"/>
      <x:c r="CNS5872" s="25"/>
      <x:c r="CNT5872" s="25"/>
      <x:c r="CNU5872" s="25"/>
      <x:c r="CNV5872" s="25"/>
      <x:c r="CNW5872" s="25"/>
      <x:c r="CNX5872" s="25"/>
      <x:c r="CNY5872" s="25"/>
      <x:c r="CNZ5872" s="25"/>
      <x:c r="COA5872" s="25"/>
      <x:c r="COB5872" s="25"/>
      <x:c r="COC5872" s="25"/>
      <x:c r="COD5872" s="25"/>
      <x:c r="COE5872" s="25"/>
      <x:c r="COF5872" s="25"/>
      <x:c r="COG5872" s="25"/>
      <x:c r="COH5872" s="25"/>
      <x:c r="COI5872" s="25"/>
      <x:c r="COJ5872" s="25"/>
      <x:c r="COK5872" s="25"/>
      <x:c r="COL5872" s="25"/>
      <x:c r="COM5872" s="25"/>
      <x:c r="CON5872" s="25"/>
      <x:c r="COO5872" s="25"/>
      <x:c r="COP5872" s="25"/>
      <x:c r="COQ5872" s="25"/>
      <x:c r="COR5872" s="25"/>
      <x:c r="COS5872" s="25"/>
      <x:c r="COT5872" s="25"/>
      <x:c r="COU5872" s="25"/>
      <x:c r="COV5872" s="25"/>
      <x:c r="COW5872" s="25"/>
      <x:c r="COX5872" s="25"/>
      <x:c r="COY5872" s="25"/>
      <x:c r="COZ5872" s="25"/>
      <x:c r="CPA5872" s="25"/>
      <x:c r="CPB5872" s="25"/>
      <x:c r="CPC5872" s="25"/>
      <x:c r="CPD5872" s="25"/>
      <x:c r="CPE5872" s="25"/>
      <x:c r="CPF5872" s="25"/>
      <x:c r="CPG5872" s="25"/>
      <x:c r="CPH5872" s="25"/>
      <x:c r="CPI5872" s="25"/>
      <x:c r="CPJ5872" s="25"/>
      <x:c r="CPK5872" s="25"/>
      <x:c r="CPL5872" s="25"/>
      <x:c r="CPM5872" s="25"/>
      <x:c r="CPN5872" s="25"/>
      <x:c r="CPO5872" s="25"/>
      <x:c r="CPP5872" s="25"/>
      <x:c r="CPQ5872" s="25"/>
      <x:c r="CPR5872" s="25"/>
      <x:c r="CPS5872" s="25"/>
      <x:c r="CPT5872" s="25"/>
      <x:c r="CPU5872" s="25"/>
      <x:c r="CPV5872" s="25"/>
      <x:c r="CPW5872" s="25"/>
      <x:c r="CPX5872" s="25"/>
      <x:c r="CPY5872" s="25"/>
      <x:c r="CPZ5872" s="25"/>
      <x:c r="CQA5872" s="25"/>
      <x:c r="CQB5872" s="25"/>
      <x:c r="CQC5872" s="25"/>
      <x:c r="CQD5872" s="25"/>
      <x:c r="CQE5872" s="25"/>
      <x:c r="CQF5872" s="25"/>
      <x:c r="CQG5872" s="25"/>
      <x:c r="CQH5872" s="25"/>
      <x:c r="CQI5872" s="25"/>
      <x:c r="CQJ5872" s="25"/>
      <x:c r="CQK5872" s="25"/>
      <x:c r="CQL5872" s="25"/>
      <x:c r="CQM5872" s="25"/>
      <x:c r="CQN5872" s="25"/>
      <x:c r="CQO5872" s="25"/>
      <x:c r="CQP5872" s="25"/>
      <x:c r="CQQ5872" s="25"/>
      <x:c r="CQR5872" s="25"/>
      <x:c r="CQS5872" s="25"/>
      <x:c r="CQT5872" s="25"/>
      <x:c r="CQU5872" s="25"/>
      <x:c r="CQV5872" s="25"/>
      <x:c r="CQW5872" s="25"/>
      <x:c r="CQX5872" s="25"/>
      <x:c r="CQY5872" s="25"/>
      <x:c r="CQZ5872" s="25"/>
      <x:c r="CRA5872" s="25"/>
      <x:c r="CRB5872" s="25"/>
      <x:c r="CRC5872" s="25"/>
      <x:c r="CRD5872" s="25"/>
      <x:c r="CRE5872" s="25"/>
      <x:c r="CRF5872" s="25"/>
      <x:c r="CRG5872" s="25"/>
      <x:c r="CRH5872" s="25"/>
      <x:c r="CRI5872" s="25"/>
      <x:c r="CRJ5872" s="25"/>
      <x:c r="CRK5872" s="25"/>
      <x:c r="CRL5872" s="25"/>
      <x:c r="CRM5872" s="25"/>
      <x:c r="CRN5872" s="25"/>
      <x:c r="CRO5872" s="25"/>
      <x:c r="CRP5872" s="25"/>
      <x:c r="CRQ5872" s="25"/>
      <x:c r="CRR5872" s="25"/>
      <x:c r="CRS5872" s="25"/>
      <x:c r="CRT5872" s="25"/>
      <x:c r="CRU5872" s="25"/>
      <x:c r="CRV5872" s="25"/>
      <x:c r="CRW5872" s="25"/>
      <x:c r="CRX5872" s="25"/>
      <x:c r="CRY5872" s="25"/>
      <x:c r="CRZ5872" s="25"/>
      <x:c r="CSA5872" s="25"/>
      <x:c r="CSB5872" s="25"/>
      <x:c r="CSC5872" s="25"/>
      <x:c r="CSD5872" s="25"/>
      <x:c r="CSE5872" s="25"/>
      <x:c r="CSF5872" s="25"/>
      <x:c r="CSG5872" s="25"/>
      <x:c r="CSH5872" s="25"/>
      <x:c r="CSI5872" s="25"/>
      <x:c r="CSJ5872" s="25"/>
      <x:c r="CSK5872" s="25"/>
      <x:c r="CSL5872" s="25"/>
      <x:c r="CSM5872" s="25"/>
      <x:c r="CSN5872" s="25"/>
      <x:c r="CSO5872" s="25"/>
      <x:c r="CSP5872" s="25"/>
      <x:c r="CSQ5872" s="25"/>
      <x:c r="CSR5872" s="25"/>
      <x:c r="CSS5872" s="25"/>
      <x:c r="CST5872" s="25"/>
      <x:c r="CSU5872" s="25"/>
      <x:c r="CSV5872" s="25"/>
      <x:c r="CSW5872" s="25"/>
      <x:c r="CSX5872" s="25"/>
      <x:c r="CSY5872" s="25"/>
      <x:c r="CSZ5872" s="25"/>
      <x:c r="CTA5872" s="25"/>
      <x:c r="CTB5872" s="25"/>
      <x:c r="CTC5872" s="25"/>
      <x:c r="CTD5872" s="25"/>
      <x:c r="CTE5872" s="25"/>
      <x:c r="CTF5872" s="25"/>
      <x:c r="CTG5872" s="25"/>
      <x:c r="CTH5872" s="25"/>
      <x:c r="CTI5872" s="25"/>
      <x:c r="CTJ5872" s="25"/>
      <x:c r="CTK5872" s="25"/>
      <x:c r="CTL5872" s="25"/>
      <x:c r="CTM5872" s="25"/>
      <x:c r="CTN5872" s="25"/>
      <x:c r="CTO5872" s="25"/>
      <x:c r="CTP5872" s="25"/>
      <x:c r="CTQ5872" s="25"/>
      <x:c r="CTR5872" s="25"/>
      <x:c r="CTS5872" s="25"/>
      <x:c r="CTT5872" s="25"/>
      <x:c r="CTU5872" s="25"/>
      <x:c r="CTV5872" s="25"/>
      <x:c r="CTW5872" s="25"/>
      <x:c r="CTX5872" s="25"/>
      <x:c r="CTY5872" s="25"/>
      <x:c r="CTZ5872" s="25"/>
      <x:c r="CUA5872" s="25"/>
      <x:c r="CUB5872" s="25"/>
      <x:c r="CUC5872" s="25"/>
      <x:c r="CUD5872" s="25"/>
      <x:c r="CUE5872" s="25"/>
      <x:c r="CUF5872" s="25"/>
      <x:c r="CUG5872" s="25"/>
      <x:c r="CUH5872" s="25"/>
      <x:c r="CUI5872" s="25"/>
      <x:c r="CUJ5872" s="25"/>
      <x:c r="CUK5872" s="25"/>
      <x:c r="CUL5872" s="25"/>
      <x:c r="CUM5872" s="25"/>
      <x:c r="CUN5872" s="25"/>
      <x:c r="CUO5872" s="25"/>
      <x:c r="CUP5872" s="25"/>
      <x:c r="CUQ5872" s="25"/>
      <x:c r="CUR5872" s="25"/>
      <x:c r="CUS5872" s="25"/>
      <x:c r="CUT5872" s="25"/>
      <x:c r="CUU5872" s="25"/>
      <x:c r="CUV5872" s="25"/>
      <x:c r="CUW5872" s="25"/>
      <x:c r="CUX5872" s="25"/>
      <x:c r="CUY5872" s="25"/>
      <x:c r="CUZ5872" s="25"/>
      <x:c r="CVA5872" s="25"/>
      <x:c r="CVB5872" s="25"/>
      <x:c r="CVC5872" s="25"/>
      <x:c r="CVD5872" s="25"/>
      <x:c r="CVE5872" s="25"/>
      <x:c r="CVF5872" s="25"/>
      <x:c r="CVG5872" s="25"/>
      <x:c r="CVH5872" s="25"/>
      <x:c r="CVI5872" s="25"/>
      <x:c r="CVJ5872" s="25"/>
      <x:c r="CVK5872" s="25"/>
      <x:c r="CVL5872" s="25"/>
      <x:c r="CVM5872" s="25"/>
      <x:c r="CVN5872" s="25"/>
      <x:c r="CVO5872" s="25"/>
      <x:c r="CVP5872" s="25"/>
      <x:c r="CVQ5872" s="25"/>
      <x:c r="CVR5872" s="25"/>
      <x:c r="CVS5872" s="25"/>
      <x:c r="CVT5872" s="25"/>
      <x:c r="CVU5872" s="25"/>
      <x:c r="CVV5872" s="25"/>
      <x:c r="CVW5872" s="25"/>
      <x:c r="CVX5872" s="25"/>
      <x:c r="CVY5872" s="25"/>
      <x:c r="CVZ5872" s="25"/>
      <x:c r="CWA5872" s="25"/>
      <x:c r="CWB5872" s="25"/>
      <x:c r="CWC5872" s="25"/>
      <x:c r="CWD5872" s="25"/>
      <x:c r="CWE5872" s="25"/>
      <x:c r="CWF5872" s="25"/>
      <x:c r="CWG5872" s="25"/>
      <x:c r="CWH5872" s="25"/>
      <x:c r="CWI5872" s="25"/>
      <x:c r="CWJ5872" s="25"/>
      <x:c r="CWK5872" s="25"/>
      <x:c r="CWL5872" s="25"/>
      <x:c r="CWM5872" s="25"/>
      <x:c r="CWN5872" s="25"/>
      <x:c r="CWO5872" s="25"/>
      <x:c r="CWP5872" s="25"/>
      <x:c r="CWQ5872" s="25"/>
      <x:c r="CWR5872" s="25"/>
      <x:c r="CWS5872" s="25"/>
      <x:c r="CWT5872" s="25"/>
      <x:c r="CWU5872" s="25"/>
      <x:c r="CWV5872" s="25"/>
      <x:c r="CWW5872" s="25"/>
      <x:c r="CWX5872" s="25"/>
      <x:c r="CWY5872" s="25"/>
      <x:c r="CWZ5872" s="25"/>
      <x:c r="CXA5872" s="25"/>
      <x:c r="CXB5872" s="25"/>
      <x:c r="CXC5872" s="25"/>
      <x:c r="CXD5872" s="25"/>
      <x:c r="CXE5872" s="25"/>
      <x:c r="CXF5872" s="25"/>
      <x:c r="CXG5872" s="25"/>
      <x:c r="CXH5872" s="25"/>
      <x:c r="CXI5872" s="25"/>
      <x:c r="CXJ5872" s="25"/>
      <x:c r="CXK5872" s="25"/>
      <x:c r="CXL5872" s="25"/>
      <x:c r="CXM5872" s="25"/>
      <x:c r="CXN5872" s="25"/>
      <x:c r="CXO5872" s="25"/>
      <x:c r="CXP5872" s="25"/>
      <x:c r="CXQ5872" s="25"/>
      <x:c r="CXR5872" s="25"/>
      <x:c r="CXS5872" s="25"/>
      <x:c r="CXT5872" s="25"/>
      <x:c r="CXU5872" s="25"/>
      <x:c r="CXV5872" s="25"/>
      <x:c r="CXW5872" s="25"/>
      <x:c r="CXX5872" s="25"/>
      <x:c r="CXY5872" s="25"/>
      <x:c r="CXZ5872" s="25"/>
      <x:c r="CYA5872" s="25"/>
      <x:c r="CYB5872" s="25"/>
      <x:c r="CYC5872" s="25"/>
      <x:c r="CYD5872" s="25"/>
      <x:c r="CYE5872" s="25"/>
      <x:c r="CYF5872" s="25"/>
      <x:c r="CYG5872" s="25"/>
      <x:c r="CYH5872" s="25"/>
      <x:c r="CYI5872" s="25"/>
      <x:c r="CYJ5872" s="25"/>
      <x:c r="CYK5872" s="25"/>
      <x:c r="CYL5872" s="25"/>
      <x:c r="CYM5872" s="25"/>
      <x:c r="CYN5872" s="25"/>
      <x:c r="CYO5872" s="25"/>
      <x:c r="CYP5872" s="25"/>
      <x:c r="CYQ5872" s="25"/>
      <x:c r="CYR5872" s="25"/>
      <x:c r="CYS5872" s="25"/>
      <x:c r="CYT5872" s="25"/>
      <x:c r="CYU5872" s="25"/>
      <x:c r="CYV5872" s="25"/>
      <x:c r="CYW5872" s="25"/>
      <x:c r="CYX5872" s="25"/>
      <x:c r="CYY5872" s="25"/>
      <x:c r="CYZ5872" s="25"/>
      <x:c r="CZA5872" s="25"/>
      <x:c r="CZB5872" s="25"/>
      <x:c r="CZC5872" s="25"/>
      <x:c r="CZD5872" s="25"/>
      <x:c r="CZE5872" s="25"/>
      <x:c r="CZF5872" s="25"/>
      <x:c r="CZG5872" s="25"/>
      <x:c r="CZH5872" s="25"/>
      <x:c r="CZI5872" s="25"/>
      <x:c r="CZJ5872" s="25"/>
      <x:c r="CZK5872" s="25"/>
      <x:c r="CZL5872" s="25"/>
      <x:c r="CZM5872" s="25"/>
      <x:c r="CZN5872" s="25"/>
      <x:c r="CZO5872" s="25"/>
      <x:c r="CZP5872" s="25"/>
      <x:c r="CZQ5872" s="25"/>
      <x:c r="CZR5872" s="25"/>
      <x:c r="CZS5872" s="25"/>
      <x:c r="CZT5872" s="25"/>
      <x:c r="CZU5872" s="25"/>
      <x:c r="CZV5872" s="25"/>
      <x:c r="CZW5872" s="25"/>
      <x:c r="CZX5872" s="25"/>
      <x:c r="CZY5872" s="25"/>
      <x:c r="CZZ5872" s="25"/>
      <x:c r="DAA5872" s="25"/>
      <x:c r="DAB5872" s="25"/>
      <x:c r="DAC5872" s="25"/>
      <x:c r="DAD5872" s="25"/>
      <x:c r="DAE5872" s="25"/>
      <x:c r="DAF5872" s="25"/>
      <x:c r="DAG5872" s="25"/>
      <x:c r="DAH5872" s="25"/>
      <x:c r="DAI5872" s="25"/>
      <x:c r="DAJ5872" s="25"/>
      <x:c r="DAK5872" s="25"/>
      <x:c r="DAL5872" s="25"/>
      <x:c r="DAM5872" s="25"/>
      <x:c r="DAN5872" s="25"/>
      <x:c r="DAO5872" s="25"/>
      <x:c r="DAP5872" s="25"/>
      <x:c r="DAQ5872" s="25"/>
      <x:c r="DAR5872" s="25"/>
      <x:c r="DAS5872" s="25"/>
      <x:c r="DAT5872" s="25"/>
      <x:c r="DAU5872" s="25"/>
      <x:c r="DAV5872" s="25"/>
      <x:c r="DAW5872" s="25"/>
      <x:c r="DAX5872" s="25"/>
      <x:c r="DAY5872" s="25"/>
      <x:c r="DAZ5872" s="25"/>
      <x:c r="DBA5872" s="25"/>
      <x:c r="DBB5872" s="25"/>
      <x:c r="DBC5872" s="25"/>
      <x:c r="DBD5872" s="25"/>
      <x:c r="DBE5872" s="25"/>
      <x:c r="DBF5872" s="25"/>
      <x:c r="DBG5872" s="25"/>
      <x:c r="DBH5872" s="25"/>
      <x:c r="DBI5872" s="25"/>
      <x:c r="DBJ5872" s="25"/>
      <x:c r="DBK5872" s="25"/>
      <x:c r="DBL5872" s="25"/>
      <x:c r="DBM5872" s="25"/>
      <x:c r="DBN5872" s="25"/>
      <x:c r="DBO5872" s="25"/>
      <x:c r="DBP5872" s="25"/>
      <x:c r="DBQ5872" s="25"/>
      <x:c r="DBR5872" s="25"/>
      <x:c r="DBS5872" s="25"/>
      <x:c r="DBT5872" s="25"/>
      <x:c r="DBU5872" s="25"/>
      <x:c r="DBV5872" s="25"/>
      <x:c r="DBW5872" s="25"/>
      <x:c r="DBX5872" s="25"/>
      <x:c r="DBY5872" s="25"/>
      <x:c r="DBZ5872" s="25"/>
      <x:c r="DCA5872" s="25"/>
      <x:c r="DCB5872" s="25"/>
      <x:c r="DCC5872" s="25"/>
      <x:c r="DCD5872" s="25"/>
      <x:c r="DCE5872" s="25"/>
      <x:c r="DCF5872" s="25"/>
      <x:c r="DCG5872" s="25"/>
      <x:c r="DCH5872" s="25"/>
      <x:c r="DCI5872" s="25"/>
      <x:c r="DCJ5872" s="25"/>
      <x:c r="DCK5872" s="25"/>
      <x:c r="DCL5872" s="25"/>
      <x:c r="DCM5872" s="25"/>
      <x:c r="DCN5872" s="25"/>
      <x:c r="DCO5872" s="25"/>
      <x:c r="DCP5872" s="25"/>
      <x:c r="DCQ5872" s="25"/>
      <x:c r="DCR5872" s="25"/>
      <x:c r="DCS5872" s="25"/>
      <x:c r="DCT5872" s="25"/>
      <x:c r="DCU5872" s="25"/>
      <x:c r="DCV5872" s="25"/>
      <x:c r="DCW5872" s="25"/>
      <x:c r="DCX5872" s="25"/>
      <x:c r="DCY5872" s="25"/>
      <x:c r="DCZ5872" s="25"/>
      <x:c r="DDA5872" s="25"/>
      <x:c r="DDB5872" s="25"/>
      <x:c r="DDC5872" s="25"/>
      <x:c r="DDD5872" s="25"/>
      <x:c r="DDE5872" s="25"/>
      <x:c r="DDF5872" s="25"/>
      <x:c r="DDG5872" s="25"/>
      <x:c r="DDH5872" s="25"/>
      <x:c r="DDI5872" s="25"/>
      <x:c r="DDJ5872" s="25"/>
      <x:c r="DDK5872" s="25"/>
      <x:c r="DDL5872" s="25"/>
      <x:c r="DDM5872" s="25"/>
      <x:c r="DDN5872" s="25"/>
      <x:c r="DDO5872" s="25"/>
      <x:c r="DDP5872" s="25"/>
      <x:c r="DDQ5872" s="25"/>
      <x:c r="DDR5872" s="25"/>
      <x:c r="DDS5872" s="25"/>
      <x:c r="DDT5872" s="25"/>
      <x:c r="DDU5872" s="25"/>
      <x:c r="DDV5872" s="25"/>
      <x:c r="DDW5872" s="25"/>
      <x:c r="DDX5872" s="25"/>
      <x:c r="DDY5872" s="25"/>
      <x:c r="DDZ5872" s="25"/>
      <x:c r="DEA5872" s="25"/>
      <x:c r="DEB5872" s="25"/>
      <x:c r="DEC5872" s="25"/>
      <x:c r="DED5872" s="25"/>
      <x:c r="DEE5872" s="25"/>
      <x:c r="DEF5872" s="25"/>
      <x:c r="DEG5872" s="25"/>
      <x:c r="DEH5872" s="25"/>
      <x:c r="DEI5872" s="25"/>
      <x:c r="DEJ5872" s="25"/>
      <x:c r="DEK5872" s="25"/>
      <x:c r="DEL5872" s="25"/>
      <x:c r="DEM5872" s="25"/>
      <x:c r="DEN5872" s="25"/>
      <x:c r="DEO5872" s="25"/>
      <x:c r="DEP5872" s="25"/>
      <x:c r="DEQ5872" s="25"/>
      <x:c r="DER5872" s="25"/>
      <x:c r="DES5872" s="25"/>
      <x:c r="DET5872" s="25"/>
      <x:c r="DEU5872" s="25"/>
      <x:c r="DEV5872" s="25"/>
      <x:c r="DEW5872" s="25"/>
      <x:c r="DEX5872" s="25"/>
      <x:c r="DEY5872" s="25"/>
      <x:c r="DEZ5872" s="25"/>
      <x:c r="DFA5872" s="25"/>
      <x:c r="DFB5872" s="25"/>
      <x:c r="DFC5872" s="25"/>
      <x:c r="DFD5872" s="25"/>
      <x:c r="DFE5872" s="25"/>
      <x:c r="DFF5872" s="25"/>
      <x:c r="DFG5872" s="25"/>
      <x:c r="DFH5872" s="25"/>
      <x:c r="DFI5872" s="25"/>
      <x:c r="DFJ5872" s="25"/>
      <x:c r="DFK5872" s="25"/>
      <x:c r="DFL5872" s="25"/>
      <x:c r="DFM5872" s="25"/>
      <x:c r="DFN5872" s="25"/>
      <x:c r="DFO5872" s="25"/>
      <x:c r="DFP5872" s="25"/>
      <x:c r="DFQ5872" s="25"/>
      <x:c r="DFR5872" s="25"/>
      <x:c r="DFS5872" s="25"/>
      <x:c r="DFT5872" s="25"/>
      <x:c r="DFU5872" s="25"/>
      <x:c r="DFV5872" s="25"/>
      <x:c r="DFW5872" s="25"/>
      <x:c r="DFX5872" s="25"/>
      <x:c r="DFY5872" s="25"/>
      <x:c r="DFZ5872" s="25"/>
      <x:c r="DGA5872" s="25"/>
      <x:c r="DGB5872" s="25"/>
      <x:c r="DGC5872" s="25"/>
      <x:c r="DGD5872" s="25"/>
      <x:c r="DGE5872" s="25"/>
      <x:c r="DGF5872" s="25"/>
      <x:c r="DGG5872" s="25"/>
      <x:c r="DGH5872" s="25"/>
      <x:c r="DGI5872" s="25"/>
      <x:c r="DGJ5872" s="25"/>
      <x:c r="DGK5872" s="25"/>
      <x:c r="DGL5872" s="25"/>
      <x:c r="DGM5872" s="25"/>
      <x:c r="DGN5872" s="25"/>
      <x:c r="DGO5872" s="25"/>
      <x:c r="DGP5872" s="25"/>
      <x:c r="DGQ5872" s="25"/>
      <x:c r="DGR5872" s="25"/>
      <x:c r="DGS5872" s="25"/>
      <x:c r="DGT5872" s="25"/>
      <x:c r="DGU5872" s="25"/>
      <x:c r="DGV5872" s="25"/>
      <x:c r="DGW5872" s="25"/>
      <x:c r="DGX5872" s="25"/>
      <x:c r="DGY5872" s="25"/>
      <x:c r="DGZ5872" s="25"/>
      <x:c r="DHA5872" s="25"/>
      <x:c r="DHB5872" s="25"/>
      <x:c r="DHC5872" s="25"/>
      <x:c r="DHD5872" s="25"/>
      <x:c r="DHE5872" s="25"/>
      <x:c r="DHF5872" s="25"/>
      <x:c r="DHG5872" s="25"/>
      <x:c r="DHH5872" s="25"/>
      <x:c r="DHI5872" s="25"/>
      <x:c r="DHJ5872" s="25"/>
      <x:c r="DHK5872" s="25"/>
      <x:c r="DHL5872" s="25"/>
      <x:c r="DHM5872" s="25"/>
      <x:c r="DHN5872" s="25"/>
      <x:c r="DHO5872" s="25"/>
      <x:c r="DHP5872" s="25"/>
      <x:c r="DHQ5872" s="25"/>
      <x:c r="DHR5872" s="25"/>
      <x:c r="DHS5872" s="25"/>
      <x:c r="DHT5872" s="25"/>
      <x:c r="DHU5872" s="25"/>
      <x:c r="DHV5872" s="25"/>
      <x:c r="DHW5872" s="25"/>
      <x:c r="DHX5872" s="25"/>
      <x:c r="DHY5872" s="25"/>
      <x:c r="DHZ5872" s="25"/>
      <x:c r="DIA5872" s="25"/>
      <x:c r="DIB5872" s="25"/>
      <x:c r="DIC5872" s="25"/>
      <x:c r="DID5872" s="25"/>
      <x:c r="DIE5872" s="25"/>
      <x:c r="DIF5872" s="25"/>
      <x:c r="DIG5872" s="25"/>
      <x:c r="DIH5872" s="25"/>
      <x:c r="DII5872" s="25"/>
      <x:c r="DIJ5872" s="25"/>
      <x:c r="DIK5872" s="25"/>
      <x:c r="DIL5872" s="25"/>
      <x:c r="DIM5872" s="25"/>
      <x:c r="DIN5872" s="25"/>
      <x:c r="DIO5872" s="25"/>
      <x:c r="DIP5872" s="25"/>
      <x:c r="DIQ5872" s="25"/>
      <x:c r="DIR5872" s="25"/>
      <x:c r="DIS5872" s="25"/>
      <x:c r="DIT5872" s="25"/>
      <x:c r="DIU5872" s="25"/>
      <x:c r="DIV5872" s="25"/>
      <x:c r="DIW5872" s="25"/>
      <x:c r="DIX5872" s="25"/>
      <x:c r="DIY5872" s="25"/>
      <x:c r="DIZ5872" s="25"/>
      <x:c r="DJA5872" s="25"/>
      <x:c r="DJB5872" s="25"/>
      <x:c r="DJC5872" s="25"/>
      <x:c r="DJD5872" s="25"/>
      <x:c r="DJE5872" s="25"/>
      <x:c r="DJF5872" s="25"/>
      <x:c r="DJG5872" s="25"/>
      <x:c r="DJH5872" s="25"/>
      <x:c r="DJI5872" s="25"/>
      <x:c r="DJJ5872" s="25"/>
      <x:c r="DJK5872" s="25"/>
      <x:c r="DJL5872" s="25"/>
      <x:c r="DJM5872" s="25"/>
      <x:c r="DJN5872" s="25"/>
      <x:c r="DJO5872" s="25"/>
      <x:c r="DJP5872" s="25"/>
      <x:c r="DJQ5872" s="25"/>
      <x:c r="DJR5872" s="25"/>
      <x:c r="DJS5872" s="25"/>
      <x:c r="DJT5872" s="25"/>
      <x:c r="DJU5872" s="25"/>
      <x:c r="DJV5872" s="25"/>
      <x:c r="DJW5872" s="25"/>
      <x:c r="DJX5872" s="25"/>
      <x:c r="DJY5872" s="25"/>
      <x:c r="DJZ5872" s="25"/>
      <x:c r="DKA5872" s="25"/>
      <x:c r="DKB5872" s="25"/>
      <x:c r="DKC5872" s="25"/>
      <x:c r="DKD5872" s="25"/>
      <x:c r="DKE5872" s="25"/>
      <x:c r="DKF5872" s="25"/>
      <x:c r="DKG5872" s="25"/>
      <x:c r="DKH5872" s="25"/>
      <x:c r="DKI5872" s="25"/>
      <x:c r="DKJ5872" s="25"/>
      <x:c r="DKK5872" s="25"/>
      <x:c r="DKL5872" s="25"/>
      <x:c r="DKM5872" s="25"/>
      <x:c r="DKN5872" s="25"/>
      <x:c r="DKO5872" s="25"/>
      <x:c r="DKP5872" s="25"/>
      <x:c r="DKQ5872" s="25"/>
      <x:c r="DKR5872" s="25"/>
      <x:c r="DKS5872" s="25"/>
      <x:c r="DKT5872" s="25"/>
      <x:c r="DKU5872" s="25"/>
      <x:c r="DKV5872" s="25"/>
      <x:c r="DKW5872" s="25"/>
      <x:c r="DKX5872" s="25"/>
      <x:c r="DKY5872" s="25"/>
      <x:c r="DKZ5872" s="25"/>
      <x:c r="DLA5872" s="25"/>
      <x:c r="DLB5872" s="25"/>
      <x:c r="DLC5872" s="25"/>
      <x:c r="DLD5872" s="25"/>
      <x:c r="DLE5872" s="25"/>
      <x:c r="DLF5872" s="25"/>
      <x:c r="DLG5872" s="25"/>
      <x:c r="DLH5872" s="25"/>
      <x:c r="DLI5872" s="25"/>
      <x:c r="DLJ5872" s="25"/>
      <x:c r="DLK5872" s="25"/>
      <x:c r="DLL5872" s="25"/>
      <x:c r="DLM5872" s="25"/>
      <x:c r="DLN5872" s="25"/>
      <x:c r="DLO5872" s="25"/>
      <x:c r="DLP5872" s="25"/>
      <x:c r="DLQ5872" s="25"/>
      <x:c r="DLR5872" s="25"/>
      <x:c r="DLS5872" s="25"/>
      <x:c r="DLT5872" s="25"/>
      <x:c r="DLU5872" s="25"/>
      <x:c r="DLV5872" s="25"/>
      <x:c r="DLW5872" s="25"/>
      <x:c r="DLX5872" s="25"/>
      <x:c r="DLY5872" s="25"/>
      <x:c r="DLZ5872" s="25"/>
      <x:c r="DMA5872" s="25"/>
      <x:c r="DMB5872" s="25"/>
      <x:c r="DMC5872" s="25"/>
      <x:c r="DMD5872" s="25"/>
      <x:c r="DME5872" s="25"/>
      <x:c r="DMF5872" s="25"/>
      <x:c r="DMG5872" s="25"/>
      <x:c r="DMH5872" s="25"/>
      <x:c r="DMI5872" s="25"/>
      <x:c r="DMJ5872" s="25"/>
      <x:c r="DMK5872" s="25"/>
      <x:c r="DML5872" s="25"/>
      <x:c r="DMM5872" s="25"/>
      <x:c r="DMN5872" s="25"/>
      <x:c r="DMO5872" s="25"/>
      <x:c r="DMP5872" s="25"/>
      <x:c r="DMQ5872" s="25"/>
      <x:c r="DMR5872" s="25"/>
      <x:c r="DMS5872" s="25"/>
      <x:c r="DMT5872" s="25"/>
      <x:c r="DMU5872" s="25"/>
      <x:c r="DMV5872" s="25"/>
      <x:c r="DMW5872" s="25"/>
      <x:c r="DMX5872" s="25"/>
      <x:c r="DMY5872" s="25"/>
      <x:c r="DMZ5872" s="25"/>
      <x:c r="DNA5872" s="25"/>
      <x:c r="DNB5872" s="25"/>
      <x:c r="DNC5872" s="25"/>
      <x:c r="DND5872" s="25"/>
      <x:c r="DNE5872" s="25"/>
      <x:c r="DNF5872" s="25"/>
      <x:c r="DNG5872" s="25"/>
      <x:c r="DNH5872" s="25"/>
      <x:c r="DNI5872" s="25"/>
      <x:c r="DNJ5872" s="25"/>
      <x:c r="DNK5872" s="25"/>
      <x:c r="DNL5872" s="25"/>
      <x:c r="DNM5872" s="25"/>
      <x:c r="DNN5872" s="25"/>
      <x:c r="DNO5872" s="25"/>
      <x:c r="DNP5872" s="25"/>
      <x:c r="DNQ5872" s="25"/>
      <x:c r="DNR5872" s="25"/>
      <x:c r="DNS5872" s="25"/>
      <x:c r="DNT5872" s="25"/>
      <x:c r="DNU5872" s="25"/>
      <x:c r="DNV5872" s="25"/>
      <x:c r="DNW5872" s="25"/>
      <x:c r="DNX5872" s="25"/>
      <x:c r="DNY5872" s="25"/>
      <x:c r="DNZ5872" s="25"/>
      <x:c r="DOA5872" s="25"/>
      <x:c r="DOB5872" s="25"/>
      <x:c r="DOC5872" s="25"/>
      <x:c r="DOD5872" s="25"/>
      <x:c r="DOE5872" s="25"/>
      <x:c r="DOF5872" s="25"/>
      <x:c r="DOG5872" s="25"/>
      <x:c r="DOH5872" s="25"/>
      <x:c r="DOI5872" s="25"/>
      <x:c r="DOJ5872" s="25"/>
      <x:c r="DOK5872" s="25"/>
      <x:c r="DOL5872" s="25"/>
      <x:c r="DOM5872" s="25"/>
      <x:c r="DON5872" s="25"/>
      <x:c r="DOO5872" s="25"/>
      <x:c r="DOP5872" s="25"/>
      <x:c r="DOQ5872" s="25"/>
      <x:c r="DOR5872" s="25"/>
      <x:c r="DOS5872" s="25"/>
      <x:c r="DOT5872" s="25"/>
      <x:c r="DOU5872" s="25"/>
      <x:c r="DOV5872" s="25"/>
      <x:c r="DOW5872" s="25"/>
      <x:c r="DOX5872" s="25"/>
      <x:c r="DOY5872" s="25"/>
      <x:c r="DOZ5872" s="25"/>
      <x:c r="DPA5872" s="25"/>
      <x:c r="DPB5872" s="25"/>
      <x:c r="DPC5872" s="25"/>
      <x:c r="DPD5872" s="25"/>
      <x:c r="DPE5872" s="25"/>
      <x:c r="DPF5872" s="25"/>
      <x:c r="DPG5872" s="25"/>
      <x:c r="DPH5872" s="25"/>
      <x:c r="DPI5872" s="25"/>
      <x:c r="DPJ5872" s="25"/>
      <x:c r="DPK5872" s="25"/>
      <x:c r="DPL5872" s="25"/>
      <x:c r="DPM5872" s="25"/>
      <x:c r="DPN5872" s="25"/>
      <x:c r="DPO5872" s="25"/>
      <x:c r="DPP5872" s="25"/>
      <x:c r="DPQ5872" s="25"/>
      <x:c r="DPR5872" s="25"/>
      <x:c r="DPS5872" s="25"/>
      <x:c r="DPT5872" s="25"/>
      <x:c r="DPU5872" s="25"/>
      <x:c r="DPV5872" s="25"/>
      <x:c r="DPW5872" s="25"/>
      <x:c r="DPX5872" s="25"/>
      <x:c r="DPY5872" s="25"/>
      <x:c r="DPZ5872" s="25"/>
      <x:c r="DQA5872" s="25"/>
      <x:c r="DQB5872" s="25"/>
      <x:c r="DQC5872" s="25"/>
      <x:c r="DQD5872" s="25"/>
      <x:c r="DQE5872" s="25"/>
      <x:c r="DQF5872" s="25"/>
      <x:c r="DQG5872" s="25"/>
      <x:c r="DQH5872" s="25"/>
      <x:c r="DQI5872" s="25"/>
      <x:c r="DQJ5872" s="25"/>
      <x:c r="DQK5872" s="25"/>
      <x:c r="DQL5872" s="25"/>
      <x:c r="DQM5872" s="25"/>
      <x:c r="DQN5872" s="25"/>
      <x:c r="DQO5872" s="25"/>
      <x:c r="DQP5872" s="25"/>
      <x:c r="DQQ5872" s="25"/>
      <x:c r="DQR5872" s="25"/>
      <x:c r="DQS5872" s="25"/>
      <x:c r="DQT5872" s="25"/>
      <x:c r="DQU5872" s="25"/>
      <x:c r="DQV5872" s="25"/>
      <x:c r="DQW5872" s="25"/>
      <x:c r="DQX5872" s="25"/>
      <x:c r="DQY5872" s="25"/>
      <x:c r="DQZ5872" s="25"/>
      <x:c r="DRA5872" s="25"/>
      <x:c r="DRB5872" s="25"/>
      <x:c r="DRC5872" s="25"/>
      <x:c r="DRD5872" s="25"/>
      <x:c r="DRE5872" s="25"/>
      <x:c r="DRF5872" s="25"/>
      <x:c r="DRG5872" s="25"/>
      <x:c r="DRH5872" s="25"/>
      <x:c r="DRI5872" s="25"/>
      <x:c r="DRJ5872" s="25"/>
      <x:c r="DRK5872" s="25"/>
      <x:c r="DRL5872" s="25"/>
      <x:c r="DRM5872" s="25"/>
      <x:c r="DRN5872" s="25"/>
      <x:c r="DRO5872" s="25"/>
      <x:c r="DRP5872" s="25"/>
      <x:c r="DRQ5872" s="25"/>
      <x:c r="DRR5872" s="25"/>
      <x:c r="DRS5872" s="25"/>
      <x:c r="DRT5872" s="25"/>
      <x:c r="DRU5872" s="25"/>
      <x:c r="DRV5872" s="25"/>
      <x:c r="DRW5872" s="25"/>
      <x:c r="DRX5872" s="25"/>
      <x:c r="DRY5872" s="25"/>
      <x:c r="DRZ5872" s="25"/>
      <x:c r="DSA5872" s="25"/>
      <x:c r="DSB5872" s="25"/>
      <x:c r="DSC5872" s="25"/>
      <x:c r="DSD5872" s="25"/>
      <x:c r="DSE5872" s="25"/>
      <x:c r="DSF5872" s="25"/>
      <x:c r="DSG5872" s="25"/>
      <x:c r="DSH5872" s="25"/>
      <x:c r="DSI5872" s="25"/>
      <x:c r="DSJ5872" s="25"/>
      <x:c r="DSK5872" s="25"/>
      <x:c r="DSL5872" s="25"/>
      <x:c r="DSM5872" s="25"/>
      <x:c r="DSN5872" s="25"/>
      <x:c r="DSO5872" s="25"/>
      <x:c r="DSP5872" s="25"/>
      <x:c r="DSQ5872" s="25"/>
      <x:c r="DSR5872" s="25"/>
      <x:c r="DSS5872" s="25"/>
      <x:c r="DST5872" s="25"/>
      <x:c r="DSU5872" s="25"/>
      <x:c r="DSV5872" s="25"/>
      <x:c r="DSW5872" s="25"/>
      <x:c r="DSX5872" s="25"/>
      <x:c r="DSY5872" s="25"/>
      <x:c r="DSZ5872" s="25"/>
      <x:c r="DTA5872" s="25"/>
      <x:c r="DTB5872" s="25"/>
      <x:c r="DTC5872" s="25"/>
      <x:c r="DTD5872" s="25"/>
      <x:c r="DTE5872" s="25"/>
      <x:c r="DTF5872" s="25"/>
      <x:c r="DTG5872" s="25"/>
      <x:c r="DTH5872" s="25"/>
      <x:c r="DTI5872" s="25"/>
      <x:c r="DTJ5872" s="25"/>
      <x:c r="DTK5872" s="25"/>
      <x:c r="DTL5872" s="25"/>
      <x:c r="DTM5872" s="25"/>
      <x:c r="DTN5872" s="25"/>
      <x:c r="DTO5872" s="25"/>
      <x:c r="DTP5872" s="25"/>
      <x:c r="DTQ5872" s="25"/>
      <x:c r="DTR5872" s="25"/>
      <x:c r="DTS5872" s="25"/>
      <x:c r="DTT5872" s="25"/>
      <x:c r="DTU5872" s="25"/>
      <x:c r="DTV5872" s="25"/>
      <x:c r="DTW5872" s="25"/>
      <x:c r="DTX5872" s="25"/>
      <x:c r="DTY5872" s="25"/>
      <x:c r="DTZ5872" s="25"/>
      <x:c r="DUA5872" s="25"/>
      <x:c r="DUB5872" s="25"/>
      <x:c r="DUC5872" s="25"/>
      <x:c r="DUD5872" s="25"/>
      <x:c r="DUE5872" s="25"/>
      <x:c r="DUF5872" s="25"/>
      <x:c r="DUG5872" s="25"/>
      <x:c r="DUH5872" s="25"/>
      <x:c r="DUI5872" s="25"/>
      <x:c r="DUJ5872" s="25"/>
      <x:c r="DUK5872" s="25"/>
      <x:c r="DUL5872" s="25"/>
      <x:c r="DUM5872" s="25"/>
      <x:c r="DUN5872" s="25"/>
      <x:c r="DUO5872" s="25"/>
      <x:c r="DUP5872" s="25"/>
      <x:c r="DUQ5872" s="25"/>
      <x:c r="DUR5872" s="25"/>
      <x:c r="DUS5872" s="25"/>
      <x:c r="DUT5872" s="25"/>
      <x:c r="DUU5872" s="25"/>
      <x:c r="DUV5872" s="25"/>
      <x:c r="DUW5872" s="25"/>
      <x:c r="DUX5872" s="25"/>
      <x:c r="DUY5872" s="25"/>
      <x:c r="DUZ5872" s="25"/>
      <x:c r="DVA5872" s="25"/>
      <x:c r="DVB5872" s="25"/>
      <x:c r="DVC5872" s="25"/>
      <x:c r="DVD5872" s="25"/>
      <x:c r="DVE5872" s="25"/>
      <x:c r="DVF5872" s="25"/>
      <x:c r="DVG5872" s="25"/>
      <x:c r="DVH5872" s="25"/>
      <x:c r="DVI5872" s="25"/>
      <x:c r="DVJ5872" s="25"/>
      <x:c r="DVK5872" s="25"/>
      <x:c r="DVL5872" s="25"/>
      <x:c r="DVM5872" s="25"/>
      <x:c r="DVN5872" s="25"/>
      <x:c r="DVO5872" s="25"/>
      <x:c r="DVP5872" s="25"/>
      <x:c r="DVQ5872" s="25"/>
      <x:c r="DVR5872" s="25"/>
      <x:c r="DVS5872" s="25"/>
      <x:c r="DVT5872" s="25"/>
      <x:c r="DVU5872" s="25"/>
      <x:c r="DVV5872" s="25"/>
      <x:c r="DVW5872" s="25"/>
      <x:c r="DVX5872" s="25"/>
      <x:c r="DVY5872" s="25"/>
      <x:c r="DVZ5872" s="25"/>
      <x:c r="DWA5872" s="25"/>
      <x:c r="DWB5872" s="25"/>
      <x:c r="DWC5872" s="25"/>
      <x:c r="DWD5872" s="25"/>
      <x:c r="DWE5872" s="25"/>
      <x:c r="DWF5872" s="25"/>
      <x:c r="DWG5872" s="25"/>
      <x:c r="DWH5872" s="25"/>
      <x:c r="DWI5872" s="25"/>
      <x:c r="DWJ5872" s="25"/>
      <x:c r="DWK5872" s="25"/>
      <x:c r="DWL5872" s="25"/>
      <x:c r="DWM5872" s="25"/>
      <x:c r="DWN5872" s="25"/>
      <x:c r="DWO5872" s="25"/>
      <x:c r="DWP5872" s="25"/>
      <x:c r="DWQ5872" s="25"/>
      <x:c r="DWR5872" s="25"/>
      <x:c r="DWS5872" s="25"/>
      <x:c r="DWT5872" s="25"/>
      <x:c r="DWU5872" s="25"/>
      <x:c r="DWV5872" s="25"/>
      <x:c r="DWW5872" s="25"/>
      <x:c r="DWX5872" s="25"/>
      <x:c r="DWY5872" s="25"/>
      <x:c r="DWZ5872" s="25"/>
      <x:c r="DXA5872" s="25"/>
      <x:c r="DXB5872" s="25"/>
      <x:c r="DXC5872" s="25"/>
      <x:c r="DXD5872" s="25"/>
      <x:c r="DXE5872" s="25"/>
      <x:c r="DXF5872" s="25"/>
      <x:c r="DXG5872" s="25"/>
      <x:c r="DXH5872" s="25"/>
      <x:c r="DXI5872" s="25"/>
      <x:c r="DXJ5872" s="25"/>
      <x:c r="DXK5872" s="25"/>
      <x:c r="DXL5872" s="25"/>
      <x:c r="DXM5872" s="25"/>
      <x:c r="DXN5872" s="25"/>
      <x:c r="DXO5872" s="25"/>
      <x:c r="DXP5872" s="25"/>
      <x:c r="DXQ5872" s="25"/>
      <x:c r="DXR5872" s="25"/>
      <x:c r="DXS5872" s="25"/>
      <x:c r="DXT5872" s="25"/>
      <x:c r="DXU5872" s="25"/>
      <x:c r="DXV5872" s="25"/>
      <x:c r="DXW5872" s="25"/>
      <x:c r="DXX5872" s="25"/>
      <x:c r="DXY5872" s="25"/>
      <x:c r="DXZ5872" s="25"/>
      <x:c r="DYA5872" s="25"/>
      <x:c r="DYB5872" s="25"/>
      <x:c r="DYC5872" s="25"/>
      <x:c r="DYD5872" s="25"/>
      <x:c r="DYE5872" s="25"/>
      <x:c r="DYF5872" s="25"/>
      <x:c r="DYG5872" s="25"/>
      <x:c r="DYH5872" s="25"/>
      <x:c r="DYI5872" s="25"/>
      <x:c r="DYJ5872" s="25"/>
      <x:c r="DYK5872" s="25"/>
      <x:c r="DYL5872" s="25"/>
      <x:c r="DYM5872" s="25"/>
      <x:c r="DYN5872" s="25"/>
      <x:c r="DYO5872" s="25"/>
      <x:c r="DYP5872" s="25"/>
      <x:c r="DYQ5872" s="25"/>
      <x:c r="DYR5872" s="25"/>
      <x:c r="DYS5872" s="25"/>
      <x:c r="DYT5872" s="25"/>
      <x:c r="DYU5872" s="25"/>
      <x:c r="DYV5872" s="25"/>
      <x:c r="DYW5872" s="25"/>
      <x:c r="DYX5872" s="25"/>
      <x:c r="DYY5872" s="25"/>
      <x:c r="DYZ5872" s="25"/>
      <x:c r="DZA5872" s="25"/>
      <x:c r="DZB5872" s="25"/>
      <x:c r="DZC5872" s="25"/>
      <x:c r="DZD5872" s="25"/>
      <x:c r="DZE5872" s="25"/>
      <x:c r="DZF5872" s="25"/>
      <x:c r="DZG5872" s="25"/>
      <x:c r="DZH5872" s="25"/>
      <x:c r="DZI5872" s="25"/>
      <x:c r="DZJ5872" s="25"/>
      <x:c r="DZK5872" s="25"/>
      <x:c r="DZL5872" s="25"/>
      <x:c r="DZM5872" s="25"/>
      <x:c r="DZN5872" s="25"/>
      <x:c r="DZO5872" s="25"/>
      <x:c r="DZP5872" s="25"/>
      <x:c r="DZQ5872" s="25"/>
      <x:c r="DZR5872" s="25"/>
      <x:c r="DZS5872" s="25"/>
      <x:c r="DZT5872" s="25"/>
      <x:c r="DZU5872" s="25"/>
      <x:c r="DZV5872" s="25"/>
      <x:c r="DZW5872" s="25"/>
      <x:c r="DZX5872" s="25"/>
      <x:c r="DZY5872" s="25"/>
      <x:c r="DZZ5872" s="25"/>
      <x:c r="EAA5872" s="25"/>
      <x:c r="EAB5872" s="25"/>
      <x:c r="EAC5872" s="25"/>
      <x:c r="EAD5872" s="25"/>
      <x:c r="EAE5872" s="25"/>
      <x:c r="EAF5872" s="25"/>
      <x:c r="EAG5872" s="25"/>
      <x:c r="EAH5872" s="25"/>
      <x:c r="EAI5872" s="25"/>
      <x:c r="EAJ5872" s="25"/>
      <x:c r="EAK5872" s="25"/>
      <x:c r="EAL5872" s="25"/>
      <x:c r="EAM5872" s="25"/>
      <x:c r="EAN5872" s="25"/>
      <x:c r="EAO5872" s="25"/>
      <x:c r="EAP5872" s="25"/>
      <x:c r="EAQ5872" s="25"/>
      <x:c r="EAR5872" s="25"/>
      <x:c r="EAS5872" s="25"/>
      <x:c r="EAT5872" s="25"/>
      <x:c r="EAU5872" s="25"/>
      <x:c r="EAV5872" s="25"/>
      <x:c r="EAW5872" s="25"/>
      <x:c r="EAX5872" s="25"/>
      <x:c r="EAY5872" s="25"/>
      <x:c r="EAZ5872" s="25"/>
      <x:c r="EBA5872" s="25"/>
      <x:c r="EBB5872" s="25"/>
      <x:c r="EBC5872" s="25"/>
      <x:c r="EBD5872" s="25"/>
      <x:c r="EBE5872" s="25"/>
      <x:c r="EBF5872" s="25"/>
      <x:c r="EBG5872" s="25"/>
      <x:c r="EBH5872" s="25"/>
      <x:c r="EBI5872" s="25"/>
      <x:c r="EBJ5872" s="25"/>
      <x:c r="EBK5872" s="25"/>
      <x:c r="EBL5872" s="25"/>
      <x:c r="EBM5872" s="25"/>
      <x:c r="EBN5872" s="25"/>
      <x:c r="EBO5872" s="25"/>
      <x:c r="EBP5872" s="25"/>
      <x:c r="EBQ5872" s="25"/>
      <x:c r="EBR5872" s="25"/>
      <x:c r="EBS5872" s="25"/>
      <x:c r="EBT5872" s="25"/>
      <x:c r="EBU5872" s="25"/>
      <x:c r="EBV5872" s="25"/>
      <x:c r="EBW5872" s="25"/>
      <x:c r="EBX5872" s="25"/>
      <x:c r="EBY5872" s="25"/>
      <x:c r="EBZ5872" s="25"/>
      <x:c r="ECA5872" s="25"/>
      <x:c r="ECB5872" s="25"/>
      <x:c r="ECC5872" s="25"/>
      <x:c r="ECD5872" s="25"/>
      <x:c r="ECE5872" s="25"/>
      <x:c r="ECF5872" s="25"/>
      <x:c r="ECG5872" s="25"/>
      <x:c r="ECH5872" s="25"/>
      <x:c r="ECI5872" s="25"/>
      <x:c r="ECJ5872" s="25"/>
      <x:c r="ECK5872" s="25"/>
      <x:c r="ECL5872" s="25"/>
      <x:c r="ECM5872" s="25"/>
      <x:c r="ECN5872" s="25"/>
      <x:c r="ECO5872" s="25"/>
      <x:c r="ECP5872" s="25"/>
      <x:c r="ECQ5872" s="25"/>
      <x:c r="ECR5872" s="25"/>
      <x:c r="ECS5872" s="25"/>
      <x:c r="ECT5872" s="25"/>
      <x:c r="ECU5872" s="25"/>
      <x:c r="ECV5872" s="25"/>
      <x:c r="ECW5872" s="25"/>
      <x:c r="ECX5872" s="25"/>
      <x:c r="ECY5872" s="25"/>
      <x:c r="ECZ5872" s="25"/>
      <x:c r="EDA5872" s="25"/>
      <x:c r="EDB5872" s="25"/>
      <x:c r="EDC5872" s="25"/>
      <x:c r="EDD5872" s="25"/>
      <x:c r="EDE5872" s="25"/>
      <x:c r="EDF5872" s="25"/>
      <x:c r="EDG5872" s="25"/>
      <x:c r="EDH5872" s="25"/>
      <x:c r="EDI5872" s="25"/>
      <x:c r="EDJ5872" s="25"/>
      <x:c r="EDK5872" s="25"/>
      <x:c r="EDL5872" s="25"/>
      <x:c r="EDM5872" s="25"/>
      <x:c r="EDN5872" s="25"/>
      <x:c r="EDO5872" s="25"/>
      <x:c r="EDP5872" s="25"/>
      <x:c r="EDQ5872" s="25"/>
      <x:c r="EDR5872" s="25"/>
      <x:c r="EDS5872" s="25"/>
      <x:c r="EDT5872" s="25"/>
      <x:c r="EDU5872" s="25"/>
      <x:c r="EDV5872" s="25"/>
      <x:c r="EDW5872" s="25"/>
      <x:c r="EDX5872" s="25"/>
      <x:c r="EDY5872" s="25"/>
      <x:c r="EDZ5872" s="25"/>
      <x:c r="EEA5872" s="25"/>
      <x:c r="EEB5872" s="25"/>
      <x:c r="EEC5872" s="25"/>
      <x:c r="EED5872" s="25"/>
      <x:c r="EEE5872" s="25"/>
      <x:c r="EEF5872" s="25"/>
      <x:c r="EEG5872" s="25"/>
      <x:c r="EEH5872" s="25"/>
      <x:c r="EEI5872" s="25"/>
      <x:c r="EEJ5872" s="25"/>
      <x:c r="EEK5872" s="25"/>
      <x:c r="EEL5872" s="25"/>
      <x:c r="EEM5872" s="25"/>
      <x:c r="EEN5872" s="25"/>
      <x:c r="EEO5872" s="25"/>
      <x:c r="EEP5872" s="25"/>
      <x:c r="EEQ5872" s="25"/>
      <x:c r="EER5872" s="25"/>
      <x:c r="EES5872" s="25"/>
      <x:c r="EET5872" s="25"/>
      <x:c r="EEU5872" s="25"/>
      <x:c r="EEV5872" s="25"/>
      <x:c r="EEW5872" s="25"/>
      <x:c r="EEX5872" s="25"/>
      <x:c r="EEY5872" s="25"/>
      <x:c r="EEZ5872" s="25"/>
      <x:c r="EFA5872" s="25"/>
      <x:c r="EFB5872" s="25"/>
      <x:c r="EFC5872" s="25"/>
      <x:c r="EFD5872" s="25"/>
      <x:c r="EFE5872" s="25"/>
      <x:c r="EFF5872" s="25"/>
      <x:c r="EFG5872" s="25"/>
      <x:c r="EFH5872" s="25"/>
      <x:c r="EFI5872" s="25"/>
      <x:c r="EFJ5872" s="25"/>
      <x:c r="EFK5872" s="25"/>
      <x:c r="EFL5872" s="25"/>
      <x:c r="EFM5872" s="25"/>
      <x:c r="EFN5872" s="25"/>
      <x:c r="EFO5872" s="25"/>
      <x:c r="EFP5872" s="25"/>
      <x:c r="EFQ5872" s="25"/>
      <x:c r="EFR5872" s="25"/>
      <x:c r="EFS5872" s="25"/>
      <x:c r="EFT5872" s="25"/>
      <x:c r="EFU5872" s="25"/>
      <x:c r="EFV5872" s="25"/>
      <x:c r="EFW5872" s="25"/>
      <x:c r="EFX5872" s="25"/>
      <x:c r="EFY5872" s="25"/>
      <x:c r="EFZ5872" s="25"/>
      <x:c r="EGA5872" s="25"/>
      <x:c r="EGB5872" s="25"/>
      <x:c r="EGC5872" s="25"/>
      <x:c r="EGD5872" s="25"/>
      <x:c r="EGE5872" s="25"/>
      <x:c r="EGF5872" s="25"/>
      <x:c r="EGG5872" s="25"/>
      <x:c r="EGH5872" s="25"/>
      <x:c r="EGI5872" s="25"/>
      <x:c r="EGJ5872" s="25"/>
      <x:c r="EGK5872" s="25"/>
      <x:c r="EGL5872" s="25"/>
      <x:c r="EGM5872" s="25"/>
      <x:c r="EGN5872" s="25"/>
      <x:c r="EGO5872" s="25"/>
      <x:c r="EGP5872" s="25"/>
      <x:c r="EGQ5872" s="25"/>
      <x:c r="EGR5872" s="25"/>
      <x:c r="EGS5872" s="25"/>
      <x:c r="EGT5872" s="25"/>
      <x:c r="EGU5872" s="25"/>
      <x:c r="EGV5872" s="25"/>
      <x:c r="EGW5872" s="25"/>
      <x:c r="EGX5872" s="25"/>
      <x:c r="EGY5872" s="25"/>
      <x:c r="EGZ5872" s="25"/>
      <x:c r="EHA5872" s="25"/>
      <x:c r="EHB5872" s="25"/>
      <x:c r="EHC5872" s="25"/>
      <x:c r="EHD5872" s="25"/>
      <x:c r="EHE5872" s="25"/>
      <x:c r="EHF5872" s="25"/>
      <x:c r="EHG5872" s="25"/>
      <x:c r="EHH5872" s="25"/>
      <x:c r="EHI5872" s="25"/>
      <x:c r="EHJ5872" s="25"/>
      <x:c r="EHK5872" s="25"/>
      <x:c r="EHL5872" s="25"/>
      <x:c r="EHM5872" s="25"/>
      <x:c r="EHN5872" s="25"/>
      <x:c r="EHO5872" s="25"/>
      <x:c r="EHP5872" s="25"/>
      <x:c r="EHQ5872" s="25"/>
      <x:c r="EHR5872" s="25"/>
      <x:c r="EHS5872" s="25"/>
      <x:c r="EHT5872" s="25"/>
      <x:c r="EHU5872" s="25"/>
      <x:c r="EHV5872" s="25"/>
      <x:c r="EHW5872" s="25"/>
      <x:c r="EHX5872" s="25"/>
      <x:c r="EHY5872" s="25"/>
      <x:c r="EHZ5872" s="25"/>
      <x:c r="EIA5872" s="25"/>
      <x:c r="EIB5872" s="25"/>
      <x:c r="EIC5872" s="25"/>
      <x:c r="EID5872" s="25"/>
      <x:c r="EIE5872" s="25"/>
      <x:c r="EIF5872" s="25"/>
      <x:c r="EIG5872" s="25"/>
      <x:c r="EIH5872" s="25"/>
      <x:c r="EII5872" s="25"/>
      <x:c r="EIJ5872" s="25"/>
      <x:c r="EIK5872" s="25"/>
      <x:c r="EIL5872" s="25"/>
      <x:c r="EIM5872" s="25"/>
      <x:c r="EIN5872" s="25"/>
      <x:c r="EIO5872" s="25"/>
      <x:c r="EIP5872" s="25"/>
      <x:c r="EIQ5872" s="25"/>
      <x:c r="EIR5872" s="25"/>
      <x:c r="EIS5872" s="25"/>
      <x:c r="EIT5872" s="25"/>
      <x:c r="EIU5872" s="25"/>
      <x:c r="EIV5872" s="25"/>
      <x:c r="EIW5872" s="25"/>
      <x:c r="EIX5872" s="25"/>
      <x:c r="EIY5872" s="25"/>
      <x:c r="EIZ5872" s="25"/>
      <x:c r="EJA5872" s="25"/>
      <x:c r="EJB5872" s="25"/>
      <x:c r="EJC5872" s="25"/>
      <x:c r="EJD5872" s="25"/>
      <x:c r="EJE5872" s="25"/>
      <x:c r="EJF5872" s="25"/>
      <x:c r="EJG5872" s="25"/>
      <x:c r="EJH5872" s="25"/>
      <x:c r="EJI5872" s="25"/>
      <x:c r="EJJ5872" s="25"/>
      <x:c r="EJK5872" s="25"/>
      <x:c r="EJL5872" s="25"/>
      <x:c r="EJM5872" s="25"/>
      <x:c r="EJN5872" s="25"/>
      <x:c r="EJO5872" s="25"/>
      <x:c r="EJP5872" s="25"/>
      <x:c r="EJQ5872" s="25"/>
      <x:c r="EJR5872" s="25"/>
      <x:c r="EJS5872" s="25"/>
      <x:c r="EJT5872" s="25"/>
      <x:c r="EJU5872" s="25"/>
      <x:c r="EJV5872" s="25"/>
      <x:c r="EJW5872" s="25"/>
      <x:c r="EJX5872" s="25"/>
      <x:c r="EJY5872" s="25"/>
      <x:c r="EJZ5872" s="25"/>
      <x:c r="EKA5872" s="25"/>
      <x:c r="EKB5872" s="25"/>
      <x:c r="EKC5872" s="25"/>
      <x:c r="EKD5872" s="25"/>
      <x:c r="EKE5872" s="25"/>
      <x:c r="EKF5872" s="25"/>
      <x:c r="EKG5872" s="25"/>
      <x:c r="EKH5872" s="25"/>
      <x:c r="EKI5872" s="25"/>
      <x:c r="EKJ5872" s="25"/>
      <x:c r="EKK5872" s="25"/>
      <x:c r="EKL5872" s="25"/>
      <x:c r="EKM5872" s="25"/>
      <x:c r="EKN5872" s="25"/>
      <x:c r="EKO5872" s="25"/>
      <x:c r="EKP5872" s="25"/>
      <x:c r="EKQ5872" s="25"/>
      <x:c r="EKR5872" s="25"/>
      <x:c r="EKS5872" s="25"/>
      <x:c r="EKT5872" s="25"/>
      <x:c r="EKU5872" s="25"/>
      <x:c r="EKV5872" s="25"/>
      <x:c r="EKW5872" s="25"/>
      <x:c r="EKX5872" s="25"/>
      <x:c r="EKY5872" s="25"/>
      <x:c r="EKZ5872" s="25"/>
      <x:c r="ELA5872" s="25"/>
      <x:c r="ELB5872" s="25"/>
      <x:c r="ELC5872" s="25"/>
      <x:c r="ELD5872" s="25"/>
      <x:c r="ELE5872" s="25"/>
      <x:c r="ELF5872" s="25"/>
      <x:c r="ELG5872" s="25"/>
      <x:c r="ELH5872" s="25"/>
      <x:c r="ELI5872" s="25"/>
      <x:c r="ELJ5872" s="25"/>
      <x:c r="ELK5872" s="25"/>
      <x:c r="ELL5872" s="25"/>
      <x:c r="ELM5872" s="25"/>
      <x:c r="ELN5872" s="25"/>
      <x:c r="ELO5872" s="25"/>
      <x:c r="ELP5872" s="25"/>
      <x:c r="ELQ5872" s="25"/>
      <x:c r="ELR5872" s="25"/>
      <x:c r="ELS5872" s="25"/>
      <x:c r="ELT5872" s="25"/>
      <x:c r="ELU5872" s="25"/>
      <x:c r="ELV5872" s="25"/>
      <x:c r="ELW5872" s="25"/>
      <x:c r="ELX5872" s="25"/>
      <x:c r="ELY5872" s="25"/>
      <x:c r="ELZ5872" s="25"/>
      <x:c r="EMA5872" s="25"/>
      <x:c r="EMB5872" s="25"/>
      <x:c r="EMC5872" s="25"/>
      <x:c r="EMD5872" s="25"/>
      <x:c r="EME5872" s="25"/>
      <x:c r="EMF5872" s="25"/>
      <x:c r="EMG5872" s="25"/>
      <x:c r="EMH5872" s="25"/>
      <x:c r="EMI5872" s="25"/>
      <x:c r="EMJ5872" s="25"/>
      <x:c r="EMK5872" s="25"/>
      <x:c r="EML5872" s="25"/>
      <x:c r="EMM5872" s="25"/>
      <x:c r="EMN5872" s="25"/>
      <x:c r="EMO5872" s="25"/>
      <x:c r="EMP5872" s="25"/>
      <x:c r="EMQ5872" s="25"/>
      <x:c r="EMR5872" s="25"/>
      <x:c r="EMS5872" s="25"/>
      <x:c r="EMT5872" s="25"/>
      <x:c r="EMU5872" s="25"/>
      <x:c r="EMV5872" s="25"/>
      <x:c r="EMW5872" s="25"/>
      <x:c r="EMX5872" s="25"/>
      <x:c r="EMY5872" s="25"/>
      <x:c r="EMZ5872" s="25"/>
      <x:c r="ENA5872" s="25"/>
      <x:c r="ENB5872" s="25"/>
      <x:c r="ENC5872" s="25"/>
      <x:c r="END5872" s="25"/>
      <x:c r="ENE5872" s="25"/>
      <x:c r="ENF5872" s="25"/>
      <x:c r="ENG5872" s="25"/>
      <x:c r="ENH5872" s="25"/>
      <x:c r="ENI5872" s="25"/>
      <x:c r="ENJ5872" s="25"/>
      <x:c r="ENK5872" s="25"/>
      <x:c r="ENL5872" s="25"/>
      <x:c r="ENM5872" s="25"/>
      <x:c r="ENN5872" s="25"/>
      <x:c r="ENO5872" s="25"/>
      <x:c r="ENP5872" s="25"/>
      <x:c r="ENQ5872" s="25"/>
      <x:c r="ENR5872" s="25"/>
      <x:c r="ENS5872" s="25"/>
      <x:c r="ENT5872" s="25"/>
      <x:c r="ENU5872" s="25"/>
      <x:c r="ENV5872" s="25"/>
      <x:c r="ENW5872" s="25"/>
      <x:c r="ENX5872" s="25"/>
      <x:c r="ENY5872" s="25"/>
      <x:c r="ENZ5872" s="25"/>
      <x:c r="EOA5872" s="25"/>
      <x:c r="EOB5872" s="25"/>
      <x:c r="EOC5872" s="25"/>
      <x:c r="EOD5872" s="25"/>
      <x:c r="EOE5872" s="25"/>
      <x:c r="EOF5872" s="25"/>
      <x:c r="EOG5872" s="25"/>
      <x:c r="EOH5872" s="25"/>
      <x:c r="EOI5872" s="25"/>
      <x:c r="EOJ5872" s="25"/>
      <x:c r="EOK5872" s="25"/>
      <x:c r="EOL5872" s="25"/>
      <x:c r="EOM5872" s="25"/>
      <x:c r="EON5872" s="25"/>
      <x:c r="EOO5872" s="25"/>
      <x:c r="EOP5872" s="25"/>
      <x:c r="EOQ5872" s="25"/>
      <x:c r="EOR5872" s="25"/>
      <x:c r="EOS5872" s="25"/>
      <x:c r="EOT5872" s="25"/>
      <x:c r="EOU5872" s="25"/>
      <x:c r="EOV5872" s="25"/>
      <x:c r="EOW5872" s="25"/>
      <x:c r="EOX5872" s="25"/>
      <x:c r="EOY5872" s="25"/>
      <x:c r="EOZ5872" s="25"/>
      <x:c r="EPA5872" s="25"/>
      <x:c r="EPB5872" s="25"/>
      <x:c r="EPC5872" s="25"/>
      <x:c r="EPD5872" s="25"/>
      <x:c r="EPE5872" s="25"/>
      <x:c r="EPF5872" s="25"/>
      <x:c r="EPG5872" s="25"/>
      <x:c r="EPH5872" s="25"/>
      <x:c r="EPI5872" s="25"/>
      <x:c r="EPJ5872" s="25"/>
      <x:c r="EPK5872" s="25"/>
      <x:c r="EPL5872" s="25"/>
      <x:c r="EPM5872" s="25"/>
      <x:c r="EPN5872" s="25"/>
      <x:c r="EPO5872" s="25"/>
      <x:c r="EPP5872" s="25"/>
      <x:c r="EPQ5872" s="25"/>
      <x:c r="EPR5872" s="25"/>
      <x:c r="EPS5872" s="25"/>
      <x:c r="EPT5872" s="25"/>
      <x:c r="EPU5872" s="25"/>
      <x:c r="EPV5872" s="25"/>
      <x:c r="EPW5872" s="25"/>
      <x:c r="EPX5872" s="25"/>
      <x:c r="EPY5872" s="25"/>
      <x:c r="EPZ5872" s="25"/>
      <x:c r="EQA5872" s="25"/>
      <x:c r="EQB5872" s="25"/>
      <x:c r="EQC5872" s="25"/>
      <x:c r="EQD5872" s="25"/>
      <x:c r="EQE5872" s="25"/>
      <x:c r="EQF5872" s="25"/>
      <x:c r="EQG5872" s="25"/>
      <x:c r="EQH5872" s="25"/>
      <x:c r="EQI5872" s="25"/>
      <x:c r="EQJ5872" s="25"/>
      <x:c r="EQK5872" s="25"/>
      <x:c r="EQL5872" s="25"/>
      <x:c r="EQM5872" s="25"/>
      <x:c r="EQN5872" s="25"/>
      <x:c r="EQO5872" s="25"/>
      <x:c r="EQP5872" s="25"/>
      <x:c r="EQQ5872" s="25"/>
      <x:c r="EQR5872" s="25"/>
      <x:c r="EQS5872" s="25"/>
      <x:c r="EQT5872" s="25"/>
      <x:c r="EQU5872" s="25"/>
      <x:c r="EQV5872" s="25"/>
      <x:c r="EQW5872" s="25"/>
      <x:c r="EQX5872" s="25"/>
      <x:c r="EQY5872" s="25"/>
      <x:c r="EQZ5872" s="25"/>
      <x:c r="ERA5872" s="25"/>
      <x:c r="ERB5872" s="25"/>
      <x:c r="ERC5872" s="25"/>
      <x:c r="ERD5872" s="25"/>
      <x:c r="ERE5872" s="25"/>
      <x:c r="ERF5872" s="25"/>
      <x:c r="ERG5872" s="25"/>
      <x:c r="ERH5872" s="25"/>
      <x:c r="ERI5872" s="25"/>
      <x:c r="ERJ5872" s="25"/>
      <x:c r="ERK5872" s="25"/>
      <x:c r="ERL5872" s="25"/>
      <x:c r="ERM5872" s="25"/>
      <x:c r="ERN5872" s="25"/>
      <x:c r="ERO5872" s="25"/>
      <x:c r="ERP5872" s="25"/>
      <x:c r="ERQ5872" s="25"/>
      <x:c r="ERR5872" s="25"/>
      <x:c r="ERS5872" s="25"/>
      <x:c r="ERT5872" s="25"/>
      <x:c r="ERU5872" s="25"/>
      <x:c r="ERV5872" s="25"/>
      <x:c r="ERW5872" s="25"/>
      <x:c r="ERX5872" s="25"/>
      <x:c r="ERY5872" s="25"/>
      <x:c r="ERZ5872" s="25"/>
      <x:c r="ESA5872" s="25"/>
      <x:c r="ESB5872" s="25"/>
      <x:c r="ESC5872" s="25"/>
      <x:c r="ESD5872" s="25"/>
      <x:c r="ESE5872" s="25"/>
      <x:c r="ESF5872" s="25"/>
      <x:c r="ESG5872" s="25"/>
      <x:c r="ESH5872" s="25"/>
      <x:c r="ESI5872" s="25"/>
      <x:c r="ESJ5872" s="25"/>
      <x:c r="ESK5872" s="25"/>
      <x:c r="ESL5872" s="25"/>
      <x:c r="ESM5872" s="25"/>
      <x:c r="ESN5872" s="25"/>
      <x:c r="ESO5872" s="25"/>
      <x:c r="ESP5872" s="25"/>
      <x:c r="ESQ5872" s="25"/>
      <x:c r="ESR5872" s="25"/>
      <x:c r="ESS5872" s="25"/>
      <x:c r="EST5872" s="25"/>
      <x:c r="ESU5872" s="25"/>
      <x:c r="ESV5872" s="25"/>
      <x:c r="ESW5872" s="25"/>
      <x:c r="ESX5872" s="25"/>
      <x:c r="ESY5872" s="25"/>
      <x:c r="ESZ5872" s="25"/>
      <x:c r="ETA5872" s="25"/>
      <x:c r="ETB5872" s="25"/>
      <x:c r="ETC5872" s="25"/>
      <x:c r="ETD5872" s="25"/>
      <x:c r="ETE5872" s="25"/>
      <x:c r="ETF5872" s="25"/>
      <x:c r="ETG5872" s="25"/>
      <x:c r="ETH5872" s="25"/>
      <x:c r="ETI5872" s="25"/>
      <x:c r="ETJ5872" s="25"/>
      <x:c r="ETK5872" s="25"/>
      <x:c r="ETL5872" s="25"/>
      <x:c r="ETM5872" s="25"/>
      <x:c r="ETN5872" s="25"/>
      <x:c r="ETO5872" s="25"/>
      <x:c r="ETP5872" s="25"/>
      <x:c r="ETQ5872" s="25"/>
      <x:c r="ETR5872" s="25"/>
      <x:c r="ETS5872" s="25"/>
      <x:c r="ETT5872" s="25"/>
      <x:c r="ETU5872" s="25"/>
      <x:c r="ETV5872" s="25"/>
      <x:c r="ETW5872" s="25"/>
      <x:c r="ETX5872" s="25"/>
      <x:c r="ETY5872" s="25"/>
      <x:c r="ETZ5872" s="25"/>
      <x:c r="EUA5872" s="25"/>
      <x:c r="EUB5872" s="25"/>
      <x:c r="EUC5872" s="25"/>
      <x:c r="EUD5872" s="25"/>
      <x:c r="EUE5872" s="25"/>
      <x:c r="EUF5872" s="25"/>
      <x:c r="EUG5872" s="25"/>
      <x:c r="EUH5872" s="25"/>
      <x:c r="EUI5872" s="25"/>
      <x:c r="EUJ5872" s="25"/>
      <x:c r="EUK5872" s="25"/>
      <x:c r="EUL5872" s="25"/>
      <x:c r="EUM5872" s="25"/>
      <x:c r="EUN5872" s="25"/>
      <x:c r="EUO5872" s="25"/>
      <x:c r="EUP5872" s="25"/>
      <x:c r="EUQ5872" s="25"/>
      <x:c r="EUR5872" s="25"/>
      <x:c r="EUS5872" s="25"/>
      <x:c r="EUT5872" s="25"/>
      <x:c r="EUU5872" s="25"/>
      <x:c r="EUV5872" s="25"/>
      <x:c r="EUW5872" s="25"/>
      <x:c r="EUX5872" s="25"/>
      <x:c r="EUY5872" s="25"/>
      <x:c r="EUZ5872" s="25"/>
      <x:c r="EVA5872" s="25"/>
      <x:c r="EVB5872" s="25"/>
      <x:c r="EVC5872" s="25"/>
      <x:c r="EVD5872" s="25"/>
      <x:c r="EVE5872" s="25"/>
      <x:c r="EVF5872" s="25"/>
      <x:c r="EVG5872" s="25"/>
      <x:c r="EVH5872" s="25"/>
      <x:c r="EVI5872" s="25"/>
      <x:c r="EVJ5872" s="25"/>
      <x:c r="EVK5872" s="25"/>
      <x:c r="EVL5872" s="25"/>
      <x:c r="EVM5872" s="25"/>
      <x:c r="EVN5872" s="25"/>
      <x:c r="EVO5872" s="25"/>
      <x:c r="EVP5872" s="25"/>
      <x:c r="EVQ5872" s="25"/>
      <x:c r="EVR5872" s="25"/>
      <x:c r="EVS5872" s="25"/>
      <x:c r="EVT5872" s="25"/>
      <x:c r="EVU5872" s="25"/>
      <x:c r="EVV5872" s="25"/>
      <x:c r="EVW5872" s="25"/>
      <x:c r="EVX5872" s="25"/>
      <x:c r="EVY5872" s="25"/>
      <x:c r="EVZ5872" s="25"/>
      <x:c r="EWA5872" s="25"/>
      <x:c r="EWB5872" s="25"/>
      <x:c r="EWC5872" s="25"/>
      <x:c r="EWD5872" s="25"/>
      <x:c r="EWE5872" s="25"/>
      <x:c r="EWF5872" s="25"/>
      <x:c r="EWG5872" s="25"/>
      <x:c r="EWH5872" s="25"/>
      <x:c r="EWI5872" s="25"/>
      <x:c r="EWJ5872" s="25"/>
      <x:c r="EWK5872" s="25"/>
      <x:c r="EWL5872" s="25"/>
      <x:c r="EWM5872" s="25"/>
      <x:c r="EWN5872" s="25"/>
      <x:c r="EWO5872" s="25"/>
      <x:c r="EWP5872" s="25"/>
      <x:c r="EWQ5872" s="25"/>
      <x:c r="EWR5872" s="25"/>
      <x:c r="EWS5872" s="25"/>
      <x:c r="EWT5872" s="25"/>
      <x:c r="EWU5872" s="25"/>
      <x:c r="EWV5872" s="25"/>
      <x:c r="EWW5872" s="25"/>
      <x:c r="EWX5872" s="25"/>
      <x:c r="EWY5872" s="25"/>
      <x:c r="EWZ5872" s="25"/>
      <x:c r="EXA5872" s="25"/>
      <x:c r="EXB5872" s="25"/>
      <x:c r="EXC5872" s="25"/>
      <x:c r="EXD5872" s="25"/>
      <x:c r="EXE5872" s="25"/>
      <x:c r="EXF5872" s="25"/>
      <x:c r="EXG5872" s="25"/>
      <x:c r="EXH5872" s="25"/>
      <x:c r="EXI5872" s="25"/>
      <x:c r="EXJ5872" s="25"/>
      <x:c r="EXK5872" s="25"/>
      <x:c r="EXL5872" s="25"/>
      <x:c r="EXM5872" s="25"/>
      <x:c r="EXN5872" s="25"/>
      <x:c r="EXO5872" s="25"/>
      <x:c r="EXP5872" s="25"/>
      <x:c r="EXQ5872" s="25"/>
      <x:c r="EXR5872" s="25"/>
      <x:c r="EXS5872" s="25"/>
      <x:c r="EXT5872" s="25"/>
      <x:c r="EXU5872" s="25"/>
      <x:c r="EXV5872" s="25"/>
      <x:c r="EXW5872" s="25"/>
      <x:c r="EXX5872" s="25"/>
      <x:c r="EXY5872" s="25"/>
      <x:c r="EXZ5872" s="25"/>
      <x:c r="EYA5872" s="25"/>
      <x:c r="EYB5872" s="25"/>
      <x:c r="EYC5872" s="25"/>
      <x:c r="EYD5872" s="25"/>
      <x:c r="EYE5872" s="25"/>
      <x:c r="EYF5872" s="25"/>
      <x:c r="EYG5872" s="25"/>
      <x:c r="EYH5872" s="25"/>
      <x:c r="EYI5872" s="25"/>
      <x:c r="EYJ5872" s="25"/>
      <x:c r="EYK5872" s="25"/>
      <x:c r="EYL5872" s="25"/>
      <x:c r="EYM5872" s="25"/>
      <x:c r="EYN5872" s="25"/>
      <x:c r="EYO5872" s="25"/>
      <x:c r="EYP5872" s="25"/>
      <x:c r="EYQ5872" s="25"/>
      <x:c r="EYR5872" s="25"/>
      <x:c r="EYS5872" s="25"/>
      <x:c r="EYT5872" s="25"/>
      <x:c r="EYU5872" s="25"/>
      <x:c r="EYV5872" s="25"/>
      <x:c r="EYW5872" s="25"/>
      <x:c r="EYX5872" s="25"/>
      <x:c r="EYY5872" s="25"/>
      <x:c r="EYZ5872" s="25"/>
      <x:c r="EZA5872" s="25"/>
      <x:c r="EZB5872" s="25"/>
      <x:c r="EZC5872" s="25"/>
      <x:c r="EZD5872" s="25"/>
      <x:c r="EZE5872" s="25"/>
      <x:c r="EZF5872" s="25"/>
      <x:c r="EZG5872" s="25"/>
      <x:c r="EZH5872" s="25"/>
      <x:c r="EZI5872" s="25"/>
      <x:c r="EZJ5872" s="25"/>
      <x:c r="EZK5872" s="25"/>
      <x:c r="EZL5872" s="25"/>
      <x:c r="EZM5872" s="25"/>
      <x:c r="EZN5872" s="25"/>
      <x:c r="EZO5872" s="25"/>
      <x:c r="EZP5872" s="25"/>
      <x:c r="EZQ5872" s="25"/>
      <x:c r="EZR5872" s="25"/>
      <x:c r="EZS5872" s="25"/>
      <x:c r="EZT5872" s="25"/>
      <x:c r="EZU5872" s="25"/>
      <x:c r="EZV5872" s="25"/>
      <x:c r="EZW5872" s="25"/>
      <x:c r="EZX5872" s="25"/>
      <x:c r="EZY5872" s="25"/>
      <x:c r="EZZ5872" s="25"/>
      <x:c r="FAA5872" s="25"/>
      <x:c r="FAB5872" s="25"/>
      <x:c r="FAC5872" s="25"/>
      <x:c r="FAD5872" s="25"/>
      <x:c r="FAE5872" s="25"/>
      <x:c r="FAF5872" s="25"/>
      <x:c r="FAG5872" s="25"/>
      <x:c r="FAH5872" s="25"/>
      <x:c r="FAI5872" s="25"/>
      <x:c r="FAJ5872" s="25"/>
      <x:c r="FAK5872" s="25"/>
      <x:c r="FAL5872" s="25"/>
      <x:c r="FAM5872" s="25"/>
      <x:c r="FAN5872" s="25"/>
      <x:c r="FAO5872" s="25"/>
      <x:c r="FAP5872" s="25"/>
      <x:c r="FAQ5872" s="25"/>
      <x:c r="FAR5872" s="25"/>
      <x:c r="FAS5872" s="25"/>
      <x:c r="FAT5872" s="25"/>
      <x:c r="FAU5872" s="25"/>
      <x:c r="FAV5872" s="25"/>
      <x:c r="FAW5872" s="25"/>
      <x:c r="FAX5872" s="25"/>
      <x:c r="FAY5872" s="25"/>
      <x:c r="FAZ5872" s="25"/>
      <x:c r="FBA5872" s="25"/>
      <x:c r="FBB5872" s="25"/>
      <x:c r="FBC5872" s="25"/>
      <x:c r="FBD5872" s="25"/>
      <x:c r="FBE5872" s="25"/>
      <x:c r="FBF5872" s="25"/>
      <x:c r="FBG5872" s="25"/>
      <x:c r="FBH5872" s="25"/>
      <x:c r="FBI5872" s="25"/>
      <x:c r="FBJ5872" s="25"/>
      <x:c r="FBK5872" s="25"/>
      <x:c r="FBL5872" s="25"/>
      <x:c r="FBM5872" s="25"/>
      <x:c r="FBN5872" s="25"/>
      <x:c r="FBO5872" s="25"/>
      <x:c r="FBP5872" s="25"/>
      <x:c r="FBQ5872" s="25"/>
      <x:c r="FBR5872" s="25"/>
      <x:c r="FBS5872" s="25"/>
      <x:c r="FBT5872" s="25"/>
      <x:c r="FBU5872" s="25"/>
      <x:c r="FBV5872" s="25"/>
      <x:c r="FBW5872" s="25"/>
      <x:c r="FBX5872" s="25"/>
      <x:c r="FBY5872" s="25"/>
      <x:c r="FBZ5872" s="25"/>
      <x:c r="FCA5872" s="25"/>
      <x:c r="FCB5872" s="25"/>
      <x:c r="FCC5872" s="25"/>
      <x:c r="FCD5872" s="25"/>
      <x:c r="FCE5872" s="25"/>
      <x:c r="FCF5872" s="25"/>
      <x:c r="FCG5872" s="25"/>
      <x:c r="FCH5872" s="25"/>
      <x:c r="FCI5872" s="25"/>
      <x:c r="FCJ5872" s="25"/>
      <x:c r="FCK5872" s="25"/>
      <x:c r="FCL5872" s="25"/>
      <x:c r="FCM5872" s="25"/>
      <x:c r="FCN5872" s="25"/>
      <x:c r="FCO5872" s="25"/>
      <x:c r="FCP5872" s="25"/>
      <x:c r="FCQ5872" s="25"/>
      <x:c r="FCR5872" s="25"/>
      <x:c r="FCS5872" s="25"/>
      <x:c r="FCT5872" s="25"/>
      <x:c r="FCU5872" s="25"/>
      <x:c r="FCV5872" s="25"/>
      <x:c r="FCW5872" s="25"/>
      <x:c r="FCX5872" s="25"/>
      <x:c r="FCY5872" s="25"/>
      <x:c r="FCZ5872" s="25"/>
      <x:c r="FDA5872" s="25"/>
      <x:c r="FDB5872" s="25"/>
      <x:c r="FDC5872" s="25"/>
      <x:c r="FDD5872" s="25"/>
      <x:c r="FDE5872" s="25"/>
      <x:c r="FDF5872" s="25"/>
      <x:c r="FDG5872" s="25"/>
      <x:c r="FDH5872" s="25"/>
      <x:c r="FDI5872" s="25"/>
      <x:c r="FDJ5872" s="25"/>
      <x:c r="FDK5872" s="25"/>
      <x:c r="FDL5872" s="25"/>
      <x:c r="FDM5872" s="25"/>
      <x:c r="FDN5872" s="25"/>
      <x:c r="FDO5872" s="25"/>
      <x:c r="FDP5872" s="25"/>
      <x:c r="FDQ5872" s="25"/>
      <x:c r="FDR5872" s="25"/>
      <x:c r="FDS5872" s="25"/>
      <x:c r="FDT5872" s="25"/>
      <x:c r="FDU5872" s="25"/>
      <x:c r="FDV5872" s="25"/>
      <x:c r="FDW5872" s="25"/>
      <x:c r="FDX5872" s="25"/>
      <x:c r="FDY5872" s="25"/>
      <x:c r="FDZ5872" s="25"/>
      <x:c r="FEA5872" s="25"/>
      <x:c r="FEB5872" s="25"/>
      <x:c r="FEC5872" s="25"/>
      <x:c r="FED5872" s="25"/>
      <x:c r="FEE5872" s="25"/>
      <x:c r="FEF5872" s="25"/>
      <x:c r="FEG5872" s="25"/>
      <x:c r="FEH5872" s="25"/>
      <x:c r="FEI5872" s="25"/>
      <x:c r="FEJ5872" s="25"/>
      <x:c r="FEK5872" s="25"/>
      <x:c r="FEL5872" s="25"/>
      <x:c r="FEM5872" s="25"/>
      <x:c r="FEN5872" s="25"/>
      <x:c r="FEO5872" s="25"/>
      <x:c r="FEP5872" s="25"/>
      <x:c r="FEQ5872" s="25"/>
      <x:c r="FER5872" s="25"/>
      <x:c r="FES5872" s="25"/>
      <x:c r="FET5872" s="25"/>
      <x:c r="FEU5872" s="25"/>
      <x:c r="FEV5872" s="25"/>
      <x:c r="FEW5872" s="25"/>
      <x:c r="FEX5872" s="25"/>
      <x:c r="FEY5872" s="25"/>
      <x:c r="FEZ5872" s="25"/>
      <x:c r="FFA5872" s="25"/>
      <x:c r="FFB5872" s="25"/>
      <x:c r="FFC5872" s="25"/>
      <x:c r="FFD5872" s="25"/>
      <x:c r="FFE5872" s="25"/>
      <x:c r="FFF5872" s="25"/>
      <x:c r="FFG5872" s="25"/>
      <x:c r="FFH5872" s="25"/>
      <x:c r="FFI5872" s="25"/>
      <x:c r="FFJ5872" s="25"/>
      <x:c r="FFK5872" s="25"/>
      <x:c r="FFL5872" s="25"/>
      <x:c r="FFM5872" s="25"/>
      <x:c r="FFN5872" s="25"/>
      <x:c r="FFO5872" s="25"/>
      <x:c r="FFP5872" s="25"/>
      <x:c r="FFQ5872" s="25"/>
      <x:c r="FFR5872" s="25"/>
      <x:c r="FFS5872" s="25"/>
      <x:c r="FFT5872" s="25"/>
      <x:c r="FFU5872" s="25"/>
      <x:c r="FFV5872" s="25"/>
      <x:c r="FFW5872" s="25"/>
      <x:c r="FFX5872" s="25"/>
      <x:c r="FFY5872" s="25"/>
      <x:c r="FFZ5872" s="25"/>
      <x:c r="FGA5872" s="25"/>
      <x:c r="FGB5872" s="25"/>
      <x:c r="FGC5872" s="25"/>
      <x:c r="FGD5872" s="25"/>
      <x:c r="FGE5872" s="25"/>
      <x:c r="FGF5872" s="25"/>
      <x:c r="FGG5872" s="25"/>
      <x:c r="FGH5872" s="25"/>
      <x:c r="FGI5872" s="25"/>
      <x:c r="FGJ5872" s="25"/>
      <x:c r="FGK5872" s="25"/>
      <x:c r="FGL5872" s="25"/>
      <x:c r="FGM5872" s="25"/>
      <x:c r="FGN5872" s="25"/>
      <x:c r="FGO5872" s="25"/>
      <x:c r="FGP5872" s="25"/>
      <x:c r="FGQ5872" s="25"/>
      <x:c r="FGR5872" s="25"/>
      <x:c r="FGS5872" s="25"/>
      <x:c r="FGT5872" s="25"/>
      <x:c r="FGU5872" s="25"/>
      <x:c r="FGV5872" s="25"/>
      <x:c r="FGW5872" s="25"/>
      <x:c r="FGX5872" s="25"/>
      <x:c r="FGY5872" s="25"/>
      <x:c r="FGZ5872" s="25"/>
      <x:c r="FHA5872" s="25"/>
      <x:c r="FHB5872" s="25"/>
      <x:c r="FHC5872" s="25"/>
      <x:c r="FHD5872" s="25"/>
      <x:c r="FHE5872" s="25"/>
      <x:c r="FHF5872" s="25"/>
      <x:c r="FHG5872" s="25"/>
      <x:c r="FHH5872" s="25"/>
      <x:c r="FHI5872" s="25"/>
      <x:c r="FHJ5872" s="25"/>
      <x:c r="FHK5872" s="25"/>
      <x:c r="FHL5872" s="25"/>
      <x:c r="FHM5872" s="25"/>
      <x:c r="FHN5872" s="25"/>
      <x:c r="FHO5872" s="25"/>
      <x:c r="FHP5872" s="25"/>
      <x:c r="FHQ5872" s="25"/>
      <x:c r="FHR5872" s="25"/>
      <x:c r="FHS5872" s="25"/>
      <x:c r="FHT5872" s="25"/>
      <x:c r="FHU5872" s="25"/>
      <x:c r="FHV5872" s="25"/>
      <x:c r="FHW5872" s="25"/>
      <x:c r="FHX5872" s="25"/>
      <x:c r="FHY5872" s="25"/>
      <x:c r="FHZ5872" s="25"/>
      <x:c r="FIA5872" s="25"/>
      <x:c r="FIB5872" s="25"/>
      <x:c r="FIC5872" s="25"/>
      <x:c r="FID5872" s="25"/>
      <x:c r="FIE5872" s="25"/>
      <x:c r="FIF5872" s="25"/>
      <x:c r="FIG5872" s="25"/>
      <x:c r="FIH5872" s="25"/>
      <x:c r="FII5872" s="25"/>
      <x:c r="FIJ5872" s="25"/>
      <x:c r="FIK5872" s="25"/>
      <x:c r="FIL5872" s="25"/>
      <x:c r="FIM5872" s="25"/>
      <x:c r="FIN5872" s="25"/>
      <x:c r="FIO5872" s="25"/>
      <x:c r="FIP5872" s="25"/>
      <x:c r="FIQ5872" s="25"/>
      <x:c r="FIR5872" s="25"/>
      <x:c r="FIS5872" s="25"/>
      <x:c r="FIT5872" s="25"/>
      <x:c r="FIU5872" s="25"/>
      <x:c r="FIV5872" s="25"/>
      <x:c r="FIW5872" s="25"/>
      <x:c r="FIX5872" s="25"/>
      <x:c r="FIY5872" s="25"/>
      <x:c r="FIZ5872" s="25"/>
      <x:c r="FJA5872" s="25"/>
      <x:c r="FJB5872" s="25"/>
      <x:c r="FJC5872" s="25"/>
      <x:c r="FJD5872" s="25"/>
      <x:c r="FJE5872" s="25"/>
      <x:c r="FJF5872" s="25"/>
      <x:c r="FJG5872" s="25"/>
      <x:c r="FJH5872" s="25"/>
      <x:c r="FJI5872" s="25"/>
      <x:c r="FJJ5872" s="25"/>
      <x:c r="FJK5872" s="25"/>
      <x:c r="FJL5872" s="25"/>
      <x:c r="FJM5872" s="25"/>
      <x:c r="FJN5872" s="25"/>
      <x:c r="FJO5872" s="25"/>
      <x:c r="FJP5872" s="25"/>
      <x:c r="FJQ5872" s="25"/>
      <x:c r="FJR5872" s="25"/>
      <x:c r="FJS5872" s="25"/>
      <x:c r="FJT5872" s="25"/>
      <x:c r="FJU5872" s="25"/>
      <x:c r="FJV5872" s="25"/>
      <x:c r="FJW5872" s="25"/>
      <x:c r="FJX5872" s="25"/>
      <x:c r="FJY5872" s="25"/>
      <x:c r="FJZ5872" s="25"/>
      <x:c r="FKA5872" s="25"/>
      <x:c r="FKB5872" s="25"/>
      <x:c r="FKC5872" s="25"/>
      <x:c r="FKD5872" s="25"/>
      <x:c r="FKE5872" s="25"/>
      <x:c r="FKF5872" s="25"/>
      <x:c r="FKG5872" s="25"/>
      <x:c r="FKH5872" s="25"/>
      <x:c r="FKI5872" s="25"/>
      <x:c r="FKJ5872" s="25"/>
      <x:c r="FKK5872" s="25"/>
      <x:c r="FKL5872" s="25"/>
      <x:c r="FKM5872" s="25"/>
      <x:c r="FKN5872" s="25"/>
      <x:c r="FKO5872" s="25"/>
      <x:c r="FKP5872" s="25"/>
      <x:c r="FKQ5872" s="25"/>
      <x:c r="FKR5872" s="25"/>
      <x:c r="FKS5872" s="25"/>
      <x:c r="FKT5872" s="25"/>
      <x:c r="FKU5872" s="25"/>
      <x:c r="FKV5872" s="25"/>
      <x:c r="FKW5872" s="25"/>
      <x:c r="FKX5872" s="25"/>
      <x:c r="FKY5872" s="25"/>
      <x:c r="FKZ5872" s="25"/>
      <x:c r="FLA5872" s="25"/>
      <x:c r="FLB5872" s="25"/>
      <x:c r="FLC5872" s="25"/>
      <x:c r="FLD5872" s="25"/>
      <x:c r="FLE5872" s="25"/>
      <x:c r="FLF5872" s="25"/>
      <x:c r="FLG5872" s="25"/>
      <x:c r="FLH5872" s="25"/>
      <x:c r="FLI5872" s="25"/>
      <x:c r="FLJ5872" s="25"/>
      <x:c r="FLK5872" s="25"/>
      <x:c r="FLL5872" s="25"/>
      <x:c r="FLM5872" s="25"/>
      <x:c r="FLN5872" s="25"/>
      <x:c r="FLO5872" s="25"/>
      <x:c r="FLP5872" s="25"/>
      <x:c r="FLQ5872" s="25"/>
      <x:c r="FLR5872" s="25"/>
      <x:c r="FLS5872" s="25"/>
      <x:c r="FLT5872" s="25"/>
      <x:c r="FLU5872" s="25"/>
      <x:c r="FLV5872" s="25"/>
      <x:c r="FLW5872" s="25"/>
      <x:c r="FLX5872" s="25"/>
      <x:c r="FLY5872" s="25"/>
      <x:c r="FLZ5872" s="25"/>
      <x:c r="FMA5872" s="25"/>
      <x:c r="FMB5872" s="25"/>
      <x:c r="FMC5872" s="25"/>
      <x:c r="FMD5872" s="25"/>
      <x:c r="FME5872" s="25"/>
      <x:c r="FMF5872" s="25"/>
      <x:c r="FMG5872" s="25"/>
      <x:c r="FMH5872" s="25"/>
      <x:c r="FMI5872" s="25"/>
      <x:c r="FMJ5872" s="25"/>
      <x:c r="FMK5872" s="25"/>
      <x:c r="FML5872" s="25"/>
      <x:c r="FMM5872" s="25"/>
      <x:c r="FMN5872" s="25"/>
      <x:c r="FMO5872" s="25"/>
      <x:c r="FMP5872" s="25"/>
      <x:c r="FMQ5872" s="25"/>
      <x:c r="FMR5872" s="25"/>
      <x:c r="FMS5872" s="25"/>
      <x:c r="FMT5872" s="25"/>
      <x:c r="FMU5872" s="25"/>
      <x:c r="FMV5872" s="25"/>
      <x:c r="FMW5872" s="25"/>
      <x:c r="FMX5872" s="25"/>
      <x:c r="FMY5872" s="25"/>
      <x:c r="FMZ5872" s="25"/>
      <x:c r="FNA5872" s="25"/>
      <x:c r="FNB5872" s="25"/>
      <x:c r="FNC5872" s="25"/>
      <x:c r="FND5872" s="25"/>
      <x:c r="FNE5872" s="25"/>
      <x:c r="FNF5872" s="25"/>
      <x:c r="FNG5872" s="25"/>
      <x:c r="FNH5872" s="25"/>
      <x:c r="FNI5872" s="25"/>
      <x:c r="FNJ5872" s="25"/>
      <x:c r="FNK5872" s="25"/>
      <x:c r="FNL5872" s="25"/>
      <x:c r="FNM5872" s="25"/>
      <x:c r="FNN5872" s="25"/>
      <x:c r="FNO5872" s="25"/>
      <x:c r="FNP5872" s="25"/>
      <x:c r="FNQ5872" s="25"/>
      <x:c r="FNR5872" s="25"/>
      <x:c r="FNS5872" s="25"/>
      <x:c r="FNT5872" s="25"/>
      <x:c r="FNU5872" s="25"/>
      <x:c r="FNV5872" s="25"/>
      <x:c r="FNW5872" s="25"/>
      <x:c r="FNX5872" s="25"/>
      <x:c r="FNY5872" s="25"/>
      <x:c r="FNZ5872" s="25"/>
      <x:c r="FOA5872" s="25"/>
      <x:c r="FOB5872" s="25"/>
      <x:c r="FOC5872" s="25"/>
      <x:c r="FOD5872" s="25"/>
      <x:c r="FOE5872" s="25"/>
      <x:c r="FOF5872" s="25"/>
      <x:c r="FOG5872" s="25"/>
      <x:c r="FOH5872" s="25"/>
      <x:c r="FOI5872" s="25"/>
      <x:c r="FOJ5872" s="25"/>
      <x:c r="FOK5872" s="25"/>
      <x:c r="FOL5872" s="25"/>
      <x:c r="FOM5872" s="25"/>
      <x:c r="FON5872" s="25"/>
      <x:c r="FOO5872" s="25"/>
      <x:c r="FOP5872" s="25"/>
      <x:c r="FOQ5872" s="25"/>
      <x:c r="FOR5872" s="25"/>
      <x:c r="FOS5872" s="25"/>
      <x:c r="FOT5872" s="25"/>
      <x:c r="FOU5872" s="25"/>
      <x:c r="FOV5872" s="25"/>
      <x:c r="FOW5872" s="25"/>
      <x:c r="FOX5872" s="25"/>
      <x:c r="FOY5872" s="25"/>
      <x:c r="FOZ5872" s="25"/>
      <x:c r="FPA5872" s="25"/>
      <x:c r="FPB5872" s="25"/>
      <x:c r="FPC5872" s="25"/>
      <x:c r="FPD5872" s="25"/>
      <x:c r="FPE5872" s="25"/>
      <x:c r="FPF5872" s="25"/>
      <x:c r="FPG5872" s="25"/>
      <x:c r="FPH5872" s="25"/>
      <x:c r="FPI5872" s="25"/>
      <x:c r="FPJ5872" s="25"/>
      <x:c r="FPK5872" s="25"/>
      <x:c r="FPL5872" s="25"/>
      <x:c r="FPM5872" s="25"/>
      <x:c r="FPN5872" s="25"/>
      <x:c r="FPO5872" s="25"/>
      <x:c r="FPP5872" s="25"/>
      <x:c r="FPQ5872" s="25"/>
      <x:c r="FPR5872" s="25"/>
      <x:c r="FPS5872" s="25"/>
      <x:c r="FPT5872" s="25"/>
      <x:c r="FPU5872" s="25"/>
      <x:c r="FPV5872" s="25"/>
      <x:c r="FPW5872" s="25"/>
      <x:c r="FPX5872" s="25"/>
      <x:c r="FPY5872" s="25"/>
      <x:c r="FPZ5872" s="25"/>
      <x:c r="FQA5872" s="25"/>
      <x:c r="FQB5872" s="25"/>
      <x:c r="FQC5872" s="25"/>
      <x:c r="FQD5872" s="25"/>
      <x:c r="FQE5872" s="25"/>
      <x:c r="FQF5872" s="25"/>
      <x:c r="FQG5872" s="25"/>
      <x:c r="FQH5872" s="25"/>
      <x:c r="FQI5872" s="25"/>
      <x:c r="FQJ5872" s="25"/>
      <x:c r="FQK5872" s="25"/>
      <x:c r="FQL5872" s="25"/>
      <x:c r="FQM5872" s="25"/>
      <x:c r="FQN5872" s="25"/>
      <x:c r="FQO5872" s="25"/>
      <x:c r="FQP5872" s="25"/>
      <x:c r="FQQ5872" s="25"/>
      <x:c r="FQR5872" s="25"/>
      <x:c r="FQS5872" s="25"/>
      <x:c r="FQT5872" s="25"/>
      <x:c r="FQU5872" s="25"/>
      <x:c r="FQV5872" s="25"/>
      <x:c r="FQW5872" s="25"/>
      <x:c r="FQX5872" s="25"/>
      <x:c r="FQY5872" s="25"/>
      <x:c r="FQZ5872" s="25"/>
      <x:c r="FRA5872" s="25"/>
      <x:c r="FRB5872" s="25"/>
      <x:c r="FRC5872" s="25"/>
      <x:c r="FRD5872" s="25"/>
      <x:c r="FRE5872" s="25"/>
      <x:c r="FRF5872" s="25"/>
      <x:c r="FRG5872" s="25"/>
      <x:c r="FRH5872" s="25"/>
      <x:c r="FRI5872" s="25"/>
      <x:c r="FRJ5872" s="25"/>
      <x:c r="FRK5872" s="25"/>
      <x:c r="FRL5872" s="25"/>
      <x:c r="FRM5872" s="25"/>
      <x:c r="FRN5872" s="25"/>
      <x:c r="FRO5872" s="25"/>
      <x:c r="FRP5872" s="25"/>
      <x:c r="FRQ5872" s="25"/>
      <x:c r="FRR5872" s="25"/>
      <x:c r="FRS5872" s="25"/>
      <x:c r="FRT5872" s="25"/>
      <x:c r="FRU5872" s="25"/>
      <x:c r="FRV5872" s="25"/>
      <x:c r="FRW5872" s="25"/>
      <x:c r="FRX5872" s="25"/>
      <x:c r="FRY5872" s="25"/>
      <x:c r="FRZ5872" s="25"/>
      <x:c r="FSA5872" s="25"/>
      <x:c r="FSB5872" s="25"/>
      <x:c r="FSC5872" s="25"/>
      <x:c r="FSD5872" s="25"/>
      <x:c r="FSE5872" s="25"/>
      <x:c r="FSF5872" s="25"/>
      <x:c r="FSG5872" s="25"/>
      <x:c r="FSH5872" s="25"/>
      <x:c r="FSI5872" s="25"/>
      <x:c r="FSJ5872" s="25"/>
      <x:c r="FSK5872" s="25"/>
      <x:c r="FSL5872" s="25"/>
      <x:c r="FSM5872" s="25"/>
      <x:c r="FSN5872" s="25"/>
      <x:c r="FSO5872" s="25"/>
      <x:c r="FSP5872" s="25"/>
      <x:c r="FSQ5872" s="25"/>
      <x:c r="FSR5872" s="25"/>
      <x:c r="FSS5872" s="25"/>
      <x:c r="FST5872" s="25"/>
      <x:c r="FSU5872" s="25"/>
      <x:c r="FSV5872" s="25"/>
      <x:c r="FSW5872" s="25"/>
      <x:c r="FSX5872" s="25"/>
      <x:c r="FSY5872" s="25"/>
      <x:c r="FSZ5872" s="25"/>
      <x:c r="FTA5872" s="25"/>
      <x:c r="FTB5872" s="25"/>
      <x:c r="FTC5872" s="25"/>
      <x:c r="FTD5872" s="25"/>
      <x:c r="FTE5872" s="25"/>
      <x:c r="FTF5872" s="25"/>
      <x:c r="FTG5872" s="25"/>
      <x:c r="FTH5872" s="25"/>
      <x:c r="FTI5872" s="25"/>
      <x:c r="FTJ5872" s="25"/>
      <x:c r="FTK5872" s="25"/>
      <x:c r="FTL5872" s="25"/>
      <x:c r="FTM5872" s="25"/>
      <x:c r="FTN5872" s="25"/>
      <x:c r="FTO5872" s="25"/>
      <x:c r="FTP5872" s="25"/>
      <x:c r="FTQ5872" s="25"/>
      <x:c r="FTR5872" s="25"/>
      <x:c r="FTS5872" s="25"/>
      <x:c r="FTT5872" s="25"/>
      <x:c r="FTU5872" s="25"/>
      <x:c r="FTV5872" s="25"/>
      <x:c r="FTW5872" s="25"/>
      <x:c r="FTX5872" s="25"/>
      <x:c r="FTY5872" s="25"/>
      <x:c r="FTZ5872" s="25"/>
      <x:c r="FUA5872" s="25"/>
      <x:c r="FUB5872" s="25"/>
      <x:c r="FUC5872" s="25"/>
      <x:c r="FUD5872" s="25"/>
      <x:c r="FUE5872" s="25"/>
      <x:c r="FUF5872" s="25"/>
      <x:c r="FUG5872" s="25"/>
      <x:c r="FUH5872" s="25"/>
      <x:c r="FUI5872" s="25"/>
      <x:c r="FUJ5872" s="25"/>
      <x:c r="FUK5872" s="25"/>
      <x:c r="FUL5872" s="25"/>
      <x:c r="FUM5872" s="25"/>
      <x:c r="FUN5872" s="25"/>
      <x:c r="FUO5872" s="25"/>
      <x:c r="FUP5872" s="25"/>
      <x:c r="FUQ5872" s="25"/>
      <x:c r="FUR5872" s="25"/>
      <x:c r="FUS5872" s="25"/>
      <x:c r="FUT5872" s="25"/>
      <x:c r="FUU5872" s="25"/>
      <x:c r="FUV5872" s="25"/>
      <x:c r="FUW5872" s="25"/>
      <x:c r="FUX5872" s="25"/>
      <x:c r="FUY5872" s="25"/>
      <x:c r="FUZ5872" s="25"/>
      <x:c r="FVA5872" s="25"/>
      <x:c r="FVB5872" s="25"/>
      <x:c r="FVC5872" s="25"/>
      <x:c r="FVD5872" s="25"/>
      <x:c r="FVE5872" s="25"/>
      <x:c r="FVF5872" s="25"/>
      <x:c r="FVG5872" s="25"/>
      <x:c r="FVH5872" s="25"/>
      <x:c r="FVI5872" s="25"/>
      <x:c r="FVJ5872" s="25"/>
      <x:c r="FVK5872" s="25"/>
      <x:c r="FVL5872" s="25"/>
      <x:c r="FVM5872" s="25"/>
      <x:c r="FVN5872" s="25"/>
      <x:c r="FVO5872" s="25"/>
      <x:c r="FVP5872" s="25"/>
      <x:c r="FVQ5872" s="25"/>
      <x:c r="FVR5872" s="25"/>
      <x:c r="FVS5872" s="25"/>
      <x:c r="FVT5872" s="25"/>
      <x:c r="FVU5872" s="25"/>
      <x:c r="FVV5872" s="25"/>
      <x:c r="FVW5872" s="25"/>
      <x:c r="FVX5872" s="25"/>
      <x:c r="FVY5872" s="25"/>
      <x:c r="FVZ5872" s="25"/>
      <x:c r="FWA5872" s="25"/>
      <x:c r="FWB5872" s="25"/>
      <x:c r="FWC5872" s="25"/>
      <x:c r="FWD5872" s="25"/>
      <x:c r="FWE5872" s="25"/>
      <x:c r="FWF5872" s="25"/>
      <x:c r="FWG5872" s="25"/>
      <x:c r="FWH5872" s="25"/>
      <x:c r="FWI5872" s="25"/>
      <x:c r="FWJ5872" s="25"/>
      <x:c r="FWK5872" s="25"/>
      <x:c r="FWL5872" s="25"/>
      <x:c r="FWM5872" s="25"/>
      <x:c r="FWN5872" s="25"/>
      <x:c r="FWO5872" s="25"/>
      <x:c r="FWP5872" s="25"/>
      <x:c r="FWQ5872" s="25"/>
      <x:c r="FWR5872" s="25"/>
      <x:c r="FWS5872" s="25"/>
      <x:c r="FWT5872" s="25"/>
      <x:c r="FWU5872" s="25"/>
      <x:c r="FWV5872" s="25"/>
      <x:c r="FWW5872" s="25"/>
      <x:c r="FWX5872" s="25"/>
      <x:c r="FWY5872" s="25"/>
      <x:c r="FWZ5872" s="25"/>
      <x:c r="FXA5872" s="25"/>
      <x:c r="FXB5872" s="25"/>
      <x:c r="FXC5872" s="25"/>
      <x:c r="FXD5872" s="25"/>
      <x:c r="FXE5872" s="25"/>
      <x:c r="FXF5872" s="25"/>
      <x:c r="FXG5872" s="25"/>
      <x:c r="FXH5872" s="25"/>
      <x:c r="FXI5872" s="25"/>
      <x:c r="FXJ5872" s="25"/>
      <x:c r="FXK5872" s="25"/>
      <x:c r="FXL5872" s="25"/>
      <x:c r="FXM5872" s="25"/>
      <x:c r="FXN5872" s="25"/>
      <x:c r="FXO5872" s="25"/>
      <x:c r="FXP5872" s="25"/>
      <x:c r="FXQ5872" s="25"/>
      <x:c r="FXR5872" s="25"/>
      <x:c r="FXS5872" s="25"/>
      <x:c r="FXT5872" s="25"/>
      <x:c r="FXU5872" s="25"/>
      <x:c r="FXV5872" s="25"/>
      <x:c r="FXW5872" s="25"/>
      <x:c r="FXX5872" s="25"/>
      <x:c r="FXY5872" s="25"/>
      <x:c r="FXZ5872" s="25"/>
      <x:c r="FYA5872" s="25"/>
      <x:c r="FYB5872" s="25"/>
      <x:c r="FYC5872" s="25"/>
      <x:c r="FYD5872" s="25"/>
      <x:c r="FYE5872" s="25"/>
      <x:c r="FYF5872" s="25"/>
      <x:c r="FYG5872" s="25"/>
      <x:c r="FYH5872" s="25"/>
      <x:c r="FYI5872" s="25"/>
      <x:c r="FYJ5872" s="25"/>
      <x:c r="FYK5872" s="25"/>
      <x:c r="FYL5872" s="25"/>
      <x:c r="FYM5872" s="25"/>
      <x:c r="FYN5872" s="25"/>
      <x:c r="FYO5872" s="25"/>
      <x:c r="FYP5872" s="25"/>
      <x:c r="FYQ5872" s="25"/>
      <x:c r="FYR5872" s="25"/>
      <x:c r="FYS5872" s="25"/>
      <x:c r="FYT5872" s="25"/>
      <x:c r="FYU5872" s="25"/>
      <x:c r="FYV5872" s="25"/>
      <x:c r="FYW5872" s="25"/>
      <x:c r="FYX5872" s="25"/>
      <x:c r="FYY5872" s="25"/>
      <x:c r="FYZ5872" s="25"/>
      <x:c r="FZA5872" s="25"/>
      <x:c r="FZB5872" s="25"/>
      <x:c r="FZC5872" s="25"/>
      <x:c r="FZD5872" s="25"/>
      <x:c r="FZE5872" s="25"/>
      <x:c r="FZF5872" s="25"/>
      <x:c r="FZG5872" s="25"/>
      <x:c r="FZH5872" s="25"/>
      <x:c r="FZI5872" s="25"/>
      <x:c r="FZJ5872" s="25"/>
      <x:c r="FZK5872" s="25"/>
      <x:c r="FZL5872" s="25"/>
      <x:c r="FZM5872" s="25"/>
      <x:c r="FZN5872" s="25"/>
      <x:c r="FZO5872" s="25"/>
      <x:c r="FZP5872" s="25"/>
      <x:c r="FZQ5872" s="25"/>
      <x:c r="FZR5872" s="25"/>
      <x:c r="FZS5872" s="25"/>
      <x:c r="FZT5872" s="25"/>
      <x:c r="FZU5872" s="25"/>
      <x:c r="FZV5872" s="25"/>
      <x:c r="FZW5872" s="25"/>
      <x:c r="FZX5872" s="25"/>
      <x:c r="FZY5872" s="25"/>
      <x:c r="FZZ5872" s="25"/>
      <x:c r="GAA5872" s="25"/>
      <x:c r="GAB5872" s="25"/>
      <x:c r="GAC5872" s="25"/>
      <x:c r="GAD5872" s="25"/>
      <x:c r="GAE5872" s="25"/>
      <x:c r="GAF5872" s="25"/>
      <x:c r="GAG5872" s="25"/>
      <x:c r="GAH5872" s="25"/>
      <x:c r="GAI5872" s="25"/>
      <x:c r="GAJ5872" s="25"/>
      <x:c r="GAK5872" s="25"/>
      <x:c r="GAL5872" s="25"/>
      <x:c r="GAM5872" s="25"/>
      <x:c r="GAN5872" s="25"/>
      <x:c r="GAO5872" s="25"/>
      <x:c r="GAP5872" s="25"/>
      <x:c r="GAQ5872" s="25"/>
      <x:c r="GAR5872" s="25"/>
      <x:c r="GAS5872" s="25"/>
      <x:c r="GAT5872" s="25"/>
      <x:c r="GAU5872" s="25"/>
      <x:c r="GAV5872" s="25"/>
      <x:c r="GAW5872" s="25"/>
      <x:c r="GAX5872" s="25"/>
      <x:c r="GAY5872" s="25"/>
      <x:c r="GAZ5872" s="25"/>
      <x:c r="GBA5872" s="25"/>
      <x:c r="GBB5872" s="25"/>
      <x:c r="GBC5872" s="25"/>
      <x:c r="GBD5872" s="25"/>
      <x:c r="GBE5872" s="25"/>
      <x:c r="GBF5872" s="25"/>
      <x:c r="GBG5872" s="25"/>
      <x:c r="GBH5872" s="25"/>
      <x:c r="GBI5872" s="25"/>
      <x:c r="GBJ5872" s="25"/>
      <x:c r="GBK5872" s="25"/>
      <x:c r="GBL5872" s="25"/>
      <x:c r="GBM5872" s="25"/>
      <x:c r="GBN5872" s="25"/>
      <x:c r="GBO5872" s="25"/>
      <x:c r="GBP5872" s="25"/>
      <x:c r="GBQ5872" s="25"/>
      <x:c r="GBR5872" s="25"/>
      <x:c r="GBS5872" s="25"/>
      <x:c r="GBT5872" s="25"/>
      <x:c r="GBU5872" s="25"/>
      <x:c r="GBV5872" s="25"/>
      <x:c r="GBW5872" s="25"/>
      <x:c r="GBX5872" s="25"/>
      <x:c r="GBY5872" s="25"/>
      <x:c r="GBZ5872" s="25"/>
      <x:c r="GCA5872" s="25"/>
      <x:c r="GCB5872" s="25"/>
      <x:c r="GCC5872" s="25"/>
      <x:c r="GCD5872" s="25"/>
      <x:c r="GCE5872" s="25"/>
      <x:c r="GCF5872" s="25"/>
      <x:c r="GCG5872" s="25"/>
      <x:c r="GCH5872" s="25"/>
      <x:c r="GCI5872" s="25"/>
      <x:c r="GCJ5872" s="25"/>
      <x:c r="GCK5872" s="25"/>
      <x:c r="GCL5872" s="25"/>
      <x:c r="GCM5872" s="25"/>
      <x:c r="GCN5872" s="25"/>
      <x:c r="GCO5872" s="25"/>
      <x:c r="GCP5872" s="25"/>
      <x:c r="GCQ5872" s="25"/>
      <x:c r="GCR5872" s="25"/>
      <x:c r="GCS5872" s="25"/>
      <x:c r="GCT5872" s="25"/>
      <x:c r="GCU5872" s="25"/>
      <x:c r="GCV5872" s="25"/>
      <x:c r="GCW5872" s="25"/>
      <x:c r="GCX5872" s="25"/>
      <x:c r="GCY5872" s="25"/>
      <x:c r="GCZ5872" s="25"/>
      <x:c r="GDA5872" s="25"/>
      <x:c r="GDB5872" s="25"/>
      <x:c r="GDC5872" s="25"/>
      <x:c r="GDD5872" s="25"/>
      <x:c r="GDE5872" s="25"/>
      <x:c r="GDF5872" s="25"/>
      <x:c r="GDG5872" s="25"/>
      <x:c r="GDH5872" s="25"/>
      <x:c r="GDI5872" s="25"/>
      <x:c r="GDJ5872" s="25"/>
      <x:c r="GDK5872" s="25"/>
      <x:c r="GDL5872" s="25"/>
      <x:c r="GDM5872" s="25"/>
      <x:c r="GDN5872" s="25"/>
      <x:c r="GDO5872" s="25"/>
      <x:c r="GDP5872" s="25"/>
      <x:c r="GDQ5872" s="25"/>
      <x:c r="GDR5872" s="25"/>
      <x:c r="GDS5872" s="25"/>
      <x:c r="GDT5872" s="25"/>
      <x:c r="GDU5872" s="25"/>
      <x:c r="GDV5872" s="25"/>
      <x:c r="GDW5872" s="25"/>
      <x:c r="GDX5872" s="25"/>
      <x:c r="GDY5872" s="25"/>
      <x:c r="GDZ5872" s="25"/>
      <x:c r="GEA5872" s="25"/>
      <x:c r="GEB5872" s="25"/>
      <x:c r="GEC5872" s="25"/>
      <x:c r="GED5872" s="25"/>
      <x:c r="GEE5872" s="25"/>
      <x:c r="GEF5872" s="25"/>
      <x:c r="GEG5872" s="25"/>
      <x:c r="GEH5872" s="25"/>
      <x:c r="GEI5872" s="25"/>
      <x:c r="GEJ5872" s="25"/>
      <x:c r="GEK5872" s="25"/>
      <x:c r="GEL5872" s="25"/>
      <x:c r="GEM5872" s="25"/>
      <x:c r="GEN5872" s="25"/>
      <x:c r="GEO5872" s="25"/>
      <x:c r="GEP5872" s="25"/>
      <x:c r="GEQ5872" s="25"/>
      <x:c r="GER5872" s="25"/>
      <x:c r="GES5872" s="25"/>
      <x:c r="GET5872" s="25"/>
      <x:c r="GEU5872" s="25"/>
      <x:c r="GEV5872" s="25"/>
      <x:c r="GEW5872" s="25"/>
      <x:c r="GEX5872" s="25"/>
      <x:c r="GEY5872" s="25"/>
      <x:c r="GEZ5872" s="25"/>
      <x:c r="GFA5872" s="25"/>
      <x:c r="GFB5872" s="25"/>
      <x:c r="GFC5872" s="25"/>
      <x:c r="GFD5872" s="25"/>
      <x:c r="GFE5872" s="25"/>
      <x:c r="GFF5872" s="25"/>
      <x:c r="GFG5872" s="25"/>
      <x:c r="GFH5872" s="25"/>
      <x:c r="GFI5872" s="25"/>
      <x:c r="GFJ5872" s="25"/>
      <x:c r="GFK5872" s="25"/>
      <x:c r="GFL5872" s="25"/>
      <x:c r="GFM5872" s="25"/>
      <x:c r="GFN5872" s="25"/>
      <x:c r="GFO5872" s="25"/>
      <x:c r="GFP5872" s="25"/>
      <x:c r="GFQ5872" s="25"/>
      <x:c r="GFR5872" s="25"/>
      <x:c r="GFS5872" s="25"/>
      <x:c r="GFT5872" s="25"/>
      <x:c r="GFU5872" s="25"/>
      <x:c r="GFV5872" s="25"/>
      <x:c r="GFW5872" s="25"/>
      <x:c r="GFX5872" s="25"/>
      <x:c r="GFY5872" s="25"/>
      <x:c r="GFZ5872" s="25"/>
      <x:c r="GGA5872" s="25"/>
      <x:c r="GGB5872" s="25"/>
      <x:c r="GGC5872" s="25"/>
      <x:c r="GGD5872" s="25"/>
      <x:c r="GGE5872" s="25"/>
      <x:c r="GGF5872" s="25"/>
      <x:c r="GGG5872" s="25"/>
      <x:c r="GGH5872" s="25"/>
      <x:c r="GGI5872" s="25"/>
      <x:c r="GGJ5872" s="25"/>
      <x:c r="GGK5872" s="25"/>
      <x:c r="GGL5872" s="25"/>
      <x:c r="GGM5872" s="25"/>
      <x:c r="GGN5872" s="25"/>
      <x:c r="GGO5872" s="25"/>
      <x:c r="GGP5872" s="25"/>
      <x:c r="GGQ5872" s="25"/>
      <x:c r="GGR5872" s="25"/>
      <x:c r="GGS5872" s="25"/>
      <x:c r="GGT5872" s="25"/>
      <x:c r="GGU5872" s="25"/>
      <x:c r="GGV5872" s="25"/>
      <x:c r="GGW5872" s="25"/>
      <x:c r="GGX5872" s="25"/>
      <x:c r="GGY5872" s="25"/>
      <x:c r="GGZ5872" s="25"/>
      <x:c r="GHA5872" s="25"/>
      <x:c r="GHB5872" s="25"/>
      <x:c r="GHC5872" s="25"/>
      <x:c r="GHD5872" s="25"/>
      <x:c r="GHE5872" s="25"/>
      <x:c r="GHF5872" s="25"/>
      <x:c r="GHG5872" s="25"/>
      <x:c r="GHH5872" s="25"/>
      <x:c r="GHI5872" s="25"/>
      <x:c r="GHJ5872" s="25"/>
      <x:c r="GHK5872" s="25"/>
      <x:c r="GHL5872" s="25"/>
      <x:c r="GHM5872" s="25"/>
      <x:c r="GHN5872" s="25"/>
      <x:c r="GHO5872" s="25"/>
      <x:c r="GHP5872" s="25"/>
      <x:c r="GHQ5872" s="25"/>
      <x:c r="GHR5872" s="25"/>
      <x:c r="GHS5872" s="25"/>
      <x:c r="GHT5872" s="25"/>
      <x:c r="GHU5872" s="25"/>
      <x:c r="GHV5872" s="25"/>
      <x:c r="GHW5872" s="25"/>
      <x:c r="GHX5872" s="25"/>
      <x:c r="GHY5872" s="25"/>
      <x:c r="GHZ5872" s="25"/>
      <x:c r="GIA5872" s="25"/>
      <x:c r="GIB5872" s="25"/>
      <x:c r="GIC5872" s="25"/>
      <x:c r="GID5872" s="25"/>
      <x:c r="GIE5872" s="25"/>
      <x:c r="GIF5872" s="25"/>
      <x:c r="GIG5872" s="25"/>
      <x:c r="GIH5872" s="25"/>
      <x:c r="GII5872" s="25"/>
      <x:c r="GIJ5872" s="25"/>
      <x:c r="GIK5872" s="25"/>
      <x:c r="GIL5872" s="25"/>
      <x:c r="GIM5872" s="25"/>
      <x:c r="GIN5872" s="25"/>
      <x:c r="GIO5872" s="25"/>
      <x:c r="GIP5872" s="25"/>
      <x:c r="GIQ5872" s="25"/>
      <x:c r="GIR5872" s="25"/>
      <x:c r="GIS5872" s="25"/>
      <x:c r="GIT5872" s="25"/>
      <x:c r="GIU5872" s="25"/>
      <x:c r="GIV5872" s="25"/>
      <x:c r="GIW5872" s="25"/>
      <x:c r="GIX5872" s="25"/>
      <x:c r="GIY5872" s="25"/>
      <x:c r="GIZ5872" s="25"/>
      <x:c r="GJA5872" s="25"/>
      <x:c r="GJB5872" s="25"/>
      <x:c r="GJC5872" s="25"/>
      <x:c r="GJD5872" s="25"/>
      <x:c r="GJE5872" s="25"/>
      <x:c r="GJF5872" s="25"/>
      <x:c r="GJG5872" s="25"/>
      <x:c r="GJH5872" s="25"/>
      <x:c r="GJI5872" s="25"/>
      <x:c r="GJJ5872" s="25"/>
      <x:c r="GJK5872" s="25"/>
      <x:c r="GJL5872" s="25"/>
      <x:c r="GJM5872" s="25"/>
      <x:c r="GJN5872" s="25"/>
      <x:c r="GJO5872" s="25"/>
      <x:c r="GJP5872" s="25"/>
      <x:c r="GJQ5872" s="25"/>
      <x:c r="GJR5872" s="25"/>
      <x:c r="GJS5872" s="25"/>
      <x:c r="GJT5872" s="25"/>
      <x:c r="GJU5872" s="25"/>
      <x:c r="GJV5872" s="25"/>
      <x:c r="GJW5872" s="25"/>
      <x:c r="GJX5872" s="25"/>
      <x:c r="GJY5872" s="25"/>
      <x:c r="GJZ5872" s="25"/>
      <x:c r="GKA5872" s="25"/>
      <x:c r="GKB5872" s="25"/>
      <x:c r="GKC5872" s="25"/>
      <x:c r="GKD5872" s="25"/>
      <x:c r="GKE5872" s="25"/>
      <x:c r="GKF5872" s="25"/>
      <x:c r="GKG5872" s="25"/>
      <x:c r="GKH5872" s="25"/>
      <x:c r="GKI5872" s="25"/>
      <x:c r="GKJ5872" s="25"/>
      <x:c r="GKK5872" s="25"/>
      <x:c r="GKL5872" s="25"/>
      <x:c r="GKM5872" s="25"/>
      <x:c r="GKN5872" s="25"/>
      <x:c r="GKO5872" s="25"/>
      <x:c r="GKP5872" s="25"/>
      <x:c r="GKQ5872" s="25"/>
      <x:c r="GKR5872" s="25"/>
      <x:c r="GKS5872" s="25"/>
      <x:c r="GKT5872" s="25"/>
      <x:c r="GKU5872" s="25"/>
      <x:c r="GKV5872" s="25"/>
      <x:c r="GKW5872" s="25"/>
      <x:c r="GKX5872" s="25"/>
      <x:c r="GKY5872" s="25"/>
      <x:c r="GKZ5872" s="25"/>
      <x:c r="GLA5872" s="25"/>
      <x:c r="GLB5872" s="25"/>
      <x:c r="GLC5872" s="25"/>
      <x:c r="GLD5872" s="25"/>
      <x:c r="GLE5872" s="25"/>
      <x:c r="GLF5872" s="25"/>
      <x:c r="GLG5872" s="25"/>
      <x:c r="GLH5872" s="25"/>
      <x:c r="GLI5872" s="25"/>
      <x:c r="GLJ5872" s="25"/>
      <x:c r="GLK5872" s="25"/>
      <x:c r="GLL5872" s="25"/>
      <x:c r="GLM5872" s="25"/>
      <x:c r="GLN5872" s="25"/>
      <x:c r="GLO5872" s="25"/>
      <x:c r="GLP5872" s="25"/>
      <x:c r="GLQ5872" s="25"/>
      <x:c r="GLR5872" s="25"/>
      <x:c r="GLS5872" s="25"/>
      <x:c r="GLT5872" s="25"/>
      <x:c r="GLU5872" s="25"/>
      <x:c r="GLV5872" s="25"/>
      <x:c r="GLW5872" s="25"/>
      <x:c r="GLX5872" s="25"/>
      <x:c r="GLY5872" s="25"/>
      <x:c r="GLZ5872" s="25"/>
      <x:c r="GMA5872" s="25"/>
      <x:c r="GMB5872" s="25"/>
      <x:c r="GMC5872" s="25"/>
      <x:c r="GMD5872" s="25"/>
      <x:c r="GME5872" s="25"/>
      <x:c r="GMF5872" s="25"/>
      <x:c r="GMG5872" s="25"/>
      <x:c r="GMH5872" s="25"/>
      <x:c r="GMI5872" s="25"/>
      <x:c r="GMJ5872" s="25"/>
      <x:c r="GMK5872" s="25"/>
      <x:c r="GML5872" s="25"/>
      <x:c r="GMM5872" s="25"/>
      <x:c r="GMN5872" s="25"/>
      <x:c r="GMO5872" s="25"/>
      <x:c r="GMP5872" s="25"/>
      <x:c r="GMQ5872" s="25"/>
      <x:c r="GMR5872" s="25"/>
      <x:c r="GMS5872" s="25"/>
      <x:c r="GMT5872" s="25"/>
      <x:c r="GMU5872" s="25"/>
      <x:c r="GMV5872" s="25"/>
      <x:c r="GMW5872" s="25"/>
      <x:c r="GMX5872" s="25"/>
      <x:c r="GMY5872" s="25"/>
      <x:c r="GMZ5872" s="25"/>
      <x:c r="GNA5872" s="25"/>
      <x:c r="GNB5872" s="25"/>
      <x:c r="GNC5872" s="25"/>
      <x:c r="GND5872" s="25"/>
      <x:c r="GNE5872" s="25"/>
      <x:c r="GNF5872" s="25"/>
      <x:c r="GNG5872" s="25"/>
      <x:c r="GNH5872" s="25"/>
      <x:c r="GNI5872" s="25"/>
      <x:c r="GNJ5872" s="25"/>
      <x:c r="GNK5872" s="25"/>
      <x:c r="GNL5872" s="25"/>
      <x:c r="GNM5872" s="25"/>
      <x:c r="GNN5872" s="25"/>
      <x:c r="GNO5872" s="25"/>
      <x:c r="GNP5872" s="25"/>
      <x:c r="GNQ5872" s="25"/>
      <x:c r="GNR5872" s="25"/>
      <x:c r="GNS5872" s="25"/>
      <x:c r="GNT5872" s="25"/>
      <x:c r="GNU5872" s="25"/>
      <x:c r="GNV5872" s="25"/>
      <x:c r="GNW5872" s="25"/>
      <x:c r="GNX5872" s="25"/>
      <x:c r="GNY5872" s="25"/>
      <x:c r="GNZ5872" s="25"/>
      <x:c r="GOA5872" s="25"/>
      <x:c r="GOB5872" s="25"/>
      <x:c r="GOC5872" s="25"/>
      <x:c r="GOD5872" s="25"/>
      <x:c r="GOE5872" s="25"/>
      <x:c r="GOF5872" s="25"/>
      <x:c r="GOG5872" s="25"/>
      <x:c r="GOH5872" s="25"/>
      <x:c r="GOI5872" s="25"/>
      <x:c r="GOJ5872" s="25"/>
      <x:c r="GOK5872" s="25"/>
      <x:c r="GOL5872" s="25"/>
      <x:c r="GOM5872" s="25"/>
      <x:c r="GON5872" s="25"/>
      <x:c r="GOO5872" s="25"/>
      <x:c r="GOP5872" s="25"/>
      <x:c r="GOQ5872" s="25"/>
      <x:c r="GOR5872" s="25"/>
      <x:c r="GOS5872" s="25"/>
      <x:c r="GOT5872" s="25"/>
      <x:c r="GOU5872" s="25"/>
      <x:c r="GOV5872" s="25"/>
      <x:c r="GOW5872" s="25"/>
      <x:c r="GOX5872" s="25"/>
      <x:c r="GOY5872" s="25"/>
      <x:c r="GOZ5872" s="25"/>
      <x:c r="GPA5872" s="25"/>
      <x:c r="GPB5872" s="25"/>
      <x:c r="GPC5872" s="25"/>
      <x:c r="GPD5872" s="25"/>
      <x:c r="GPE5872" s="25"/>
      <x:c r="GPF5872" s="25"/>
      <x:c r="GPG5872" s="25"/>
      <x:c r="GPH5872" s="25"/>
      <x:c r="GPI5872" s="25"/>
      <x:c r="GPJ5872" s="25"/>
      <x:c r="GPK5872" s="25"/>
      <x:c r="GPL5872" s="25"/>
      <x:c r="GPM5872" s="25"/>
      <x:c r="GPN5872" s="25"/>
      <x:c r="GPO5872" s="25"/>
      <x:c r="GPP5872" s="25"/>
      <x:c r="GPQ5872" s="25"/>
      <x:c r="GPR5872" s="25"/>
      <x:c r="GPS5872" s="25"/>
      <x:c r="GPT5872" s="25"/>
      <x:c r="GPU5872" s="25"/>
      <x:c r="GPV5872" s="25"/>
      <x:c r="GPW5872" s="25"/>
      <x:c r="GPX5872" s="25"/>
      <x:c r="GPY5872" s="25"/>
      <x:c r="GPZ5872" s="25"/>
      <x:c r="GQA5872" s="25"/>
      <x:c r="GQB5872" s="25"/>
      <x:c r="GQC5872" s="25"/>
      <x:c r="GQD5872" s="25"/>
      <x:c r="GQE5872" s="25"/>
      <x:c r="GQF5872" s="25"/>
      <x:c r="GQG5872" s="25"/>
      <x:c r="GQH5872" s="25"/>
      <x:c r="GQI5872" s="25"/>
      <x:c r="GQJ5872" s="25"/>
      <x:c r="GQK5872" s="25"/>
      <x:c r="GQL5872" s="25"/>
      <x:c r="GQM5872" s="25"/>
      <x:c r="GQN5872" s="25"/>
      <x:c r="GQO5872" s="25"/>
      <x:c r="GQP5872" s="25"/>
      <x:c r="GQQ5872" s="25"/>
      <x:c r="GQR5872" s="25"/>
      <x:c r="GQS5872" s="25"/>
      <x:c r="GQT5872" s="25"/>
      <x:c r="GQU5872" s="25"/>
      <x:c r="GQV5872" s="25"/>
      <x:c r="GQW5872" s="25"/>
      <x:c r="GQX5872" s="25"/>
      <x:c r="GQY5872" s="25"/>
      <x:c r="GQZ5872" s="25"/>
      <x:c r="GRA5872" s="25"/>
      <x:c r="GRB5872" s="25"/>
      <x:c r="GRC5872" s="25"/>
      <x:c r="GRD5872" s="25"/>
      <x:c r="GRE5872" s="25"/>
      <x:c r="GRF5872" s="25"/>
      <x:c r="GRG5872" s="25"/>
      <x:c r="GRH5872" s="25"/>
      <x:c r="GRI5872" s="25"/>
      <x:c r="GRJ5872" s="25"/>
      <x:c r="GRK5872" s="25"/>
      <x:c r="GRL5872" s="25"/>
      <x:c r="GRM5872" s="25"/>
      <x:c r="GRN5872" s="25"/>
      <x:c r="GRO5872" s="25"/>
      <x:c r="GRP5872" s="25"/>
      <x:c r="GRQ5872" s="25"/>
      <x:c r="GRR5872" s="25"/>
      <x:c r="GRS5872" s="25"/>
      <x:c r="GRT5872" s="25"/>
      <x:c r="GRU5872" s="25"/>
      <x:c r="GRV5872" s="25"/>
      <x:c r="GRW5872" s="25"/>
      <x:c r="GRX5872" s="25"/>
      <x:c r="GRY5872" s="25"/>
      <x:c r="GRZ5872" s="25"/>
      <x:c r="GSA5872" s="25"/>
      <x:c r="GSB5872" s="25"/>
      <x:c r="GSC5872" s="25"/>
      <x:c r="GSD5872" s="25"/>
      <x:c r="GSE5872" s="25"/>
      <x:c r="GSF5872" s="25"/>
      <x:c r="GSG5872" s="25"/>
      <x:c r="GSH5872" s="25"/>
      <x:c r="GSI5872" s="25"/>
      <x:c r="GSJ5872" s="25"/>
      <x:c r="GSK5872" s="25"/>
      <x:c r="GSL5872" s="25"/>
      <x:c r="GSM5872" s="25"/>
      <x:c r="GSN5872" s="25"/>
      <x:c r="GSO5872" s="25"/>
      <x:c r="GSP5872" s="25"/>
      <x:c r="GSQ5872" s="25"/>
      <x:c r="GSR5872" s="25"/>
      <x:c r="GSS5872" s="25"/>
      <x:c r="GST5872" s="25"/>
      <x:c r="GSU5872" s="25"/>
      <x:c r="GSV5872" s="25"/>
      <x:c r="GSW5872" s="25"/>
      <x:c r="GSX5872" s="25"/>
      <x:c r="GSY5872" s="25"/>
      <x:c r="GSZ5872" s="25"/>
      <x:c r="GTA5872" s="25"/>
      <x:c r="GTB5872" s="25"/>
      <x:c r="GTC5872" s="25"/>
      <x:c r="GTD5872" s="25"/>
      <x:c r="GTE5872" s="25"/>
      <x:c r="GTF5872" s="25"/>
      <x:c r="GTG5872" s="25"/>
      <x:c r="GTH5872" s="25"/>
      <x:c r="GTI5872" s="25"/>
      <x:c r="GTJ5872" s="25"/>
      <x:c r="GTK5872" s="25"/>
      <x:c r="GTL5872" s="25"/>
      <x:c r="GTM5872" s="25"/>
      <x:c r="GTN5872" s="25"/>
      <x:c r="GTO5872" s="25"/>
      <x:c r="GTP5872" s="25"/>
      <x:c r="GTQ5872" s="25"/>
      <x:c r="GTR5872" s="25"/>
      <x:c r="GTS5872" s="25"/>
      <x:c r="GTT5872" s="25"/>
      <x:c r="GTU5872" s="25"/>
      <x:c r="GTV5872" s="25"/>
      <x:c r="GTW5872" s="25"/>
      <x:c r="GTX5872" s="25"/>
      <x:c r="GTY5872" s="25"/>
      <x:c r="GTZ5872" s="25"/>
      <x:c r="GUA5872" s="25"/>
      <x:c r="GUB5872" s="25"/>
      <x:c r="GUC5872" s="25"/>
      <x:c r="GUD5872" s="25"/>
      <x:c r="GUE5872" s="25"/>
      <x:c r="GUF5872" s="25"/>
      <x:c r="GUG5872" s="25"/>
      <x:c r="GUH5872" s="25"/>
      <x:c r="GUI5872" s="25"/>
      <x:c r="GUJ5872" s="25"/>
      <x:c r="GUK5872" s="25"/>
      <x:c r="GUL5872" s="25"/>
      <x:c r="GUM5872" s="25"/>
      <x:c r="GUN5872" s="25"/>
      <x:c r="GUO5872" s="25"/>
      <x:c r="GUP5872" s="25"/>
      <x:c r="GUQ5872" s="25"/>
      <x:c r="GUR5872" s="25"/>
      <x:c r="GUS5872" s="25"/>
      <x:c r="GUT5872" s="25"/>
      <x:c r="GUU5872" s="25"/>
      <x:c r="GUV5872" s="25"/>
      <x:c r="GUW5872" s="25"/>
      <x:c r="GUX5872" s="25"/>
      <x:c r="GUY5872" s="25"/>
      <x:c r="GUZ5872" s="25"/>
      <x:c r="GVA5872" s="25"/>
      <x:c r="GVB5872" s="25"/>
      <x:c r="GVC5872" s="25"/>
      <x:c r="GVD5872" s="25"/>
      <x:c r="GVE5872" s="25"/>
      <x:c r="GVF5872" s="25"/>
      <x:c r="GVG5872" s="25"/>
      <x:c r="GVH5872" s="25"/>
      <x:c r="GVI5872" s="25"/>
      <x:c r="GVJ5872" s="25"/>
      <x:c r="GVK5872" s="25"/>
      <x:c r="GVL5872" s="25"/>
      <x:c r="GVM5872" s="25"/>
      <x:c r="GVN5872" s="25"/>
      <x:c r="GVO5872" s="25"/>
      <x:c r="GVP5872" s="25"/>
      <x:c r="GVQ5872" s="25"/>
      <x:c r="GVR5872" s="25"/>
      <x:c r="GVS5872" s="25"/>
      <x:c r="GVT5872" s="25"/>
      <x:c r="GVU5872" s="25"/>
      <x:c r="GVV5872" s="25"/>
      <x:c r="GVW5872" s="25"/>
      <x:c r="GVX5872" s="25"/>
      <x:c r="GVY5872" s="25"/>
      <x:c r="GVZ5872" s="25"/>
      <x:c r="GWA5872" s="25"/>
      <x:c r="GWB5872" s="25"/>
      <x:c r="GWC5872" s="25"/>
      <x:c r="GWD5872" s="25"/>
      <x:c r="GWE5872" s="25"/>
      <x:c r="GWF5872" s="25"/>
      <x:c r="GWG5872" s="25"/>
      <x:c r="GWH5872" s="25"/>
      <x:c r="GWI5872" s="25"/>
      <x:c r="GWJ5872" s="25"/>
      <x:c r="GWK5872" s="25"/>
      <x:c r="GWL5872" s="25"/>
      <x:c r="GWM5872" s="25"/>
      <x:c r="GWN5872" s="25"/>
      <x:c r="GWO5872" s="25"/>
      <x:c r="GWP5872" s="25"/>
      <x:c r="GWQ5872" s="25"/>
      <x:c r="GWR5872" s="25"/>
      <x:c r="GWS5872" s="25"/>
      <x:c r="GWT5872" s="25"/>
      <x:c r="GWU5872" s="25"/>
      <x:c r="GWV5872" s="25"/>
      <x:c r="GWW5872" s="25"/>
      <x:c r="GWX5872" s="25"/>
      <x:c r="GWY5872" s="25"/>
      <x:c r="GWZ5872" s="25"/>
      <x:c r="GXA5872" s="25"/>
      <x:c r="GXB5872" s="25"/>
      <x:c r="GXC5872" s="25"/>
      <x:c r="GXD5872" s="25"/>
      <x:c r="GXE5872" s="25"/>
      <x:c r="GXF5872" s="25"/>
      <x:c r="GXG5872" s="25"/>
      <x:c r="GXH5872" s="25"/>
      <x:c r="GXI5872" s="25"/>
      <x:c r="GXJ5872" s="25"/>
      <x:c r="GXK5872" s="25"/>
      <x:c r="GXL5872" s="25"/>
      <x:c r="GXM5872" s="25"/>
      <x:c r="GXN5872" s="25"/>
      <x:c r="GXO5872" s="25"/>
      <x:c r="GXP5872" s="25"/>
      <x:c r="GXQ5872" s="25"/>
      <x:c r="GXR5872" s="25"/>
      <x:c r="GXS5872" s="25"/>
      <x:c r="GXT5872" s="25"/>
      <x:c r="GXU5872" s="25"/>
      <x:c r="GXV5872" s="25"/>
      <x:c r="GXW5872" s="25"/>
      <x:c r="GXX5872" s="25"/>
      <x:c r="GXY5872" s="25"/>
      <x:c r="GXZ5872" s="25"/>
      <x:c r="GYA5872" s="25"/>
      <x:c r="GYB5872" s="25"/>
      <x:c r="GYC5872" s="25"/>
      <x:c r="GYD5872" s="25"/>
      <x:c r="GYE5872" s="25"/>
      <x:c r="GYF5872" s="25"/>
      <x:c r="GYG5872" s="25"/>
      <x:c r="GYH5872" s="25"/>
      <x:c r="GYI5872" s="25"/>
      <x:c r="GYJ5872" s="25"/>
      <x:c r="GYK5872" s="25"/>
      <x:c r="GYL5872" s="25"/>
      <x:c r="GYM5872" s="25"/>
      <x:c r="GYN5872" s="25"/>
      <x:c r="GYO5872" s="25"/>
      <x:c r="GYP5872" s="25"/>
      <x:c r="GYQ5872" s="25"/>
      <x:c r="GYR5872" s="25"/>
      <x:c r="GYS5872" s="25"/>
      <x:c r="GYT5872" s="25"/>
      <x:c r="GYU5872" s="25"/>
      <x:c r="GYV5872" s="25"/>
      <x:c r="GYW5872" s="25"/>
      <x:c r="GYX5872" s="25"/>
      <x:c r="GYY5872" s="25"/>
      <x:c r="GYZ5872" s="25"/>
      <x:c r="GZA5872" s="25"/>
      <x:c r="GZB5872" s="25"/>
      <x:c r="GZC5872" s="25"/>
      <x:c r="GZD5872" s="25"/>
      <x:c r="GZE5872" s="25"/>
      <x:c r="GZF5872" s="25"/>
      <x:c r="GZG5872" s="25"/>
      <x:c r="GZH5872" s="25"/>
      <x:c r="GZI5872" s="25"/>
      <x:c r="GZJ5872" s="25"/>
      <x:c r="GZK5872" s="25"/>
      <x:c r="GZL5872" s="25"/>
      <x:c r="GZM5872" s="25"/>
      <x:c r="GZN5872" s="25"/>
      <x:c r="GZO5872" s="25"/>
      <x:c r="GZP5872" s="25"/>
      <x:c r="GZQ5872" s="25"/>
      <x:c r="GZR5872" s="25"/>
      <x:c r="GZS5872" s="25"/>
      <x:c r="GZT5872" s="25"/>
      <x:c r="GZU5872" s="25"/>
      <x:c r="GZV5872" s="25"/>
      <x:c r="GZW5872" s="25"/>
      <x:c r="GZX5872" s="25"/>
      <x:c r="GZY5872" s="25"/>
      <x:c r="GZZ5872" s="25"/>
      <x:c r="HAA5872" s="25"/>
      <x:c r="HAB5872" s="25"/>
      <x:c r="HAC5872" s="25"/>
      <x:c r="HAD5872" s="25"/>
      <x:c r="HAE5872" s="25"/>
      <x:c r="HAF5872" s="25"/>
      <x:c r="HAG5872" s="25"/>
      <x:c r="HAH5872" s="25"/>
      <x:c r="HAI5872" s="25"/>
      <x:c r="HAJ5872" s="25"/>
      <x:c r="HAK5872" s="25"/>
      <x:c r="HAL5872" s="25"/>
      <x:c r="HAM5872" s="25"/>
      <x:c r="HAN5872" s="25"/>
      <x:c r="HAO5872" s="25"/>
      <x:c r="HAP5872" s="25"/>
      <x:c r="HAQ5872" s="25"/>
      <x:c r="HAR5872" s="25"/>
      <x:c r="HAS5872" s="25"/>
      <x:c r="HAT5872" s="25"/>
      <x:c r="HAU5872" s="25"/>
      <x:c r="HAV5872" s="25"/>
      <x:c r="HAW5872" s="25"/>
      <x:c r="HAX5872" s="25"/>
      <x:c r="HAY5872" s="25"/>
      <x:c r="HAZ5872" s="25"/>
      <x:c r="HBA5872" s="25"/>
      <x:c r="HBB5872" s="25"/>
      <x:c r="HBC5872" s="25"/>
      <x:c r="HBD5872" s="25"/>
      <x:c r="HBE5872" s="25"/>
      <x:c r="HBF5872" s="25"/>
      <x:c r="HBG5872" s="25"/>
      <x:c r="HBH5872" s="25"/>
      <x:c r="HBI5872" s="25"/>
      <x:c r="HBJ5872" s="25"/>
      <x:c r="HBK5872" s="25"/>
      <x:c r="HBL5872" s="25"/>
      <x:c r="HBM5872" s="25"/>
      <x:c r="HBN5872" s="25"/>
      <x:c r="HBO5872" s="25"/>
      <x:c r="HBP5872" s="25"/>
      <x:c r="HBQ5872" s="25"/>
      <x:c r="HBR5872" s="25"/>
      <x:c r="HBS5872" s="25"/>
      <x:c r="HBT5872" s="25"/>
      <x:c r="HBU5872" s="25"/>
      <x:c r="HBV5872" s="25"/>
      <x:c r="HBW5872" s="25"/>
      <x:c r="HBX5872" s="25"/>
      <x:c r="HBY5872" s="25"/>
      <x:c r="HBZ5872" s="25"/>
      <x:c r="HCA5872" s="25"/>
      <x:c r="HCB5872" s="25"/>
      <x:c r="HCC5872" s="25"/>
      <x:c r="HCD5872" s="25"/>
      <x:c r="HCE5872" s="25"/>
      <x:c r="HCF5872" s="25"/>
      <x:c r="HCG5872" s="25"/>
      <x:c r="HCH5872" s="25"/>
      <x:c r="HCI5872" s="25"/>
      <x:c r="HCJ5872" s="25"/>
      <x:c r="HCK5872" s="25"/>
      <x:c r="HCL5872" s="25"/>
      <x:c r="HCM5872" s="25"/>
      <x:c r="HCN5872" s="25"/>
      <x:c r="HCO5872" s="25"/>
      <x:c r="HCP5872" s="25"/>
      <x:c r="HCQ5872" s="25"/>
      <x:c r="HCR5872" s="25"/>
      <x:c r="HCS5872" s="25"/>
      <x:c r="HCT5872" s="25"/>
      <x:c r="HCU5872" s="25"/>
      <x:c r="HCV5872" s="25"/>
      <x:c r="HCW5872" s="25"/>
      <x:c r="HCX5872" s="25"/>
      <x:c r="HCY5872" s="25"/>
      <x:c r="HCZ5872" s="25"/>
      <x:c r="HDA5872" s="25"/>
      <x:c r="HDB5872" s="25"/>
      <x:c r="HDC5872" s="25"/>
      <x:c r="HDD5872" s="25"/>
      <x:c r="HDE5872" s="25"/>
      <x:c r="HDF5872" s="25"/>
      <x:c r="HDG5872" s="25"/>
      <x:c r="HDH5872" s="25"/>
      <x:c r="HDI5872" s="25"/>
      <x:c r="HDJ5872" s="25"/>
      <x:c r="HDK5872" s="25"/>
      <x:c r="HDL5872" s="25"/>
      <x:c r="HDM5872" s="25"/>
      <x:c r="HDN5872" s="25"/>
      <x:c r="HDO5872" s="25"/>
      <x:c r="HDP5872" s="25"/>
      <x:c r="HDQ5872" s="25"/>
      <x:c r="HDR5872" s="25"/>
      <x:c r="HDS5872" s="25"/>
      <x:c r="HDT5872" s="25"/>
      <x:c r="HDU5872" s="25"/>
      <x:c r="HDV5872" s="25"/>
      <x:c r="HDW5872" s="25"/>
      <x:c r="HDX5872" s="25"/>
      <x:c r="HDY5872" s="25"/>
      <x:c r="HDZ5872" s="25"/>
      <x:c r="HEA5872" s="25"/>
      <x:c r="HEB5872" s="25"/>
      <x:c r="HEC5872" s="25"/>
      <x:c r="HED5872" s="25"/>
      <x:c r="HEE5872" s="25"/>
      <x:c r="HEF5872" s="25"/>
      <x:c r="HEG5872" s="25"/>
      <x:c r="HEH5872" s="25"/>
      <x:c r="HEI5872" s="25"/>
      <x:c r="HEJ5872" s="25"/>
      <x:c r="HEK5872" s="25"/>
      <x:c r="HEL5872" s="25"/>
      <x:c r="HEM5872" s="25"/>
      <x:c r="HEN5872" s="25"/>
      <x:c r="HEO5872" s="25"/>
      <x:c r="HEP5872" s="25"/>
      <x:c r="HEQ5872" s="25"/>
      <x:c r="HER5872" s="25"/>
      <x:c r="HES5872" s="25"/>
      <x:c r="HET5872" s="25"/>
      <x:c r="HEU5872" s="25"/>
      <x:c r="HEV5872" s="25"/>
      <x:c r="HEW5872" s="25"/>
      <x:c r="HEX5872" s="25"/>
      <x:c r="HEY5872" s="25"/>
      <x:c r="HEZ5872" s="25"/>
      <x:c r="HFA5872" s="25"/>
      <x:c r="HFB5872" s="25"/>
      <x:c r="HFC5872" s="25"/>
      <x:c r="HFD5872" s="25"/>
      <x:c r="HFE5872" s="25"/>
      <x:c r="HFF5872" s="25"/>
      <x:c r="HFG5872" s="25"/>
      <x:c r="HFH5872" s="25"/>
      <x:c r="HFI5872" s="25"/>
      <x:c r="HFJ5872" s="25"/>
      <x:c r="HFK5872" s="25"/>
      <x:c r="HFL5872" s="25"/>
      <x:c r="HFM5872" s="25"/>
      <x:c r="HFN5872" s="25"/>
      <x:c r="HFO5872" s="25"/>
      <x:c r="HFP5872" s="25"/>
      <x:c r="HFQ5872" s="25"/>
      <x:c r="HFR5872" s="25"/>
      <x:c r="HFS5872" s="25"/>
      <x:c r="HFT5872" s="25"/>
      <x:c r="HFU5872" s="25"/>
      <x:c r="HFV5872" s="25"/>
      <x:c r="HFW5872" s="25"/>
      <x:c r="HFX5872" s="25"/>
      <x:c r="HFY5872" s="25"/>
      <x:c r="HFZ5872" s="25"/>
      <x:c r="HGA5872" s="25"/>
      <x:c r="HGB5872" s="25"/>
      <x:c r="HGC5872" s="25"/>
      <x:c r="HGD5872" s="25"/>
      <x:c r="HGE5872" s="25"/>
      <x:c r="HGF5872" s="25"/>
      <x:c r="HGG5872" s="25"/>
      <x:c r="HGH5872" s="25"/>
      <x:c r="HGI5872" s="25"/>
      <x:c r="HGJ5872" s="25"/>
      <x:c r="HGK5872" s="25"/>
      <x:c r="HGL5872" s="25"/>
      <x:c r="HGM5872" s="25"/>
      <x:c r="HGN5872" s="25"/>
      <x:c r="HGO5872" s="25"/>
      <x:c r="HGP5872" s="25"/>
      <x:c r="HGQ5872" s="25"/>
      <x:c r="HGR5872" s="25"/>
      <x:c r="HGS5872" s="25"/>
      <x:c r="HGT5872" s="25"/>
      <x:c r="HGU5872" s="25"/>
      <x:c r="HGV5872" s="25"/>
      <x:c r="HGW5872" s="25"/>
      <x:c r="HGX5872" s="25"/>
      <x:c r="HGY5872" s="25"/>
      <x:c r="HGZ5872" s="25"/>
      <x:c r="HHA5872" s="25"/>
      <x:c r="HHB5872" s="25"/>
      <x:c r="HHC5872" s="25"/>
      <x:c r="HHD5872" s="25"/>
      <x:c r="HHE5872" s="25"/>
      <x:c r="HHF5872" s="25"/>
      <x:c r="HHG5872" s="25"/>
      <x:c r="HHH5872" s="25"/>
      <x:c r="HHI5872" s="25"/>
      <x:c r="HHJ5872" s="25"/>
      <x:c r="HHK5872" s="25"/>
      <x:c r="HHL5872" s="25"/>
      <x:c r="HHM5872" s="25"/>
      <x:c r="HHN5872" s="25"/>
      <x:c r="HHO5872" s="25"/>
      <x:c r="HHP5872" s="25"/>
      <x:c r="HHQ5872" s="25"/>
      <x:c r="HHR5872" s="25"/>
      <x:c r="HHS5872" s="25"/>
      <x:c r="HHT5872" s="25"/>
      <x:c r="HHU5872" s="25"/>
      <x:c r="HHV5872" s="25"/>
      <x:c r="HHW5872" s="25"/>
      <x:c r="HHX5872" s="25"/>
      <x:c r="HHY5872" s="25"/>
      <x:c r="HHZ5872" s="25"/>
      <x:c r="HIA5872" s="25"/>
      <x:c r="HIB5872" s="25"/>
      <x:c r="HIC5872" s="25"/>
      <x:c r="HID5872" s="25"/>
      <x:c r="HIE5872" s="25"/>
      <x:c r="HIF5872" s="25"/>
      <x:c r="HIG5872" s="25"/>
      <x:c r="HIH5872" s="25"/>
      <x:c r="HII5872" s="25"/>
      <x:c r="HIJ5872" s="25"/>
      <x:c r="HIK5872" s="25"/>
      <x:c r="HIL5872" s="25"/>
      <x:c r="HIM5872" s="25"/>
      <x:c r="HIN5872" s="25"/>
      <x:c r="HIO5872" s="25"/>
      <x:c r="HIP5872" s="25"/>
      <x:c r="HIQ5872" s="25"/>
      <x:c r="HIR5872" s="25"/>
      <x:c r="HIS5872" s="25"/>
      <x:c r="HIT5872" s="25"/>
      <x:c r="HIU5872" s="25"/>
      <x:c r="HIV5872" s="25"/>
      <x:c r="HIW5872" s="25"/>
      <x:c r="HIX5872" s="25"/>
      <x:c r="HIY5872" s="25"/>
      <x:c r="HIZ5872" s="25"/>
      <x:c r="HJA5872" s="25"/>
      <x:c r="HJB5872" s="25"/>
      <x:c r="HJC5872" s="25"/>
      <x:c r="HJD5872" s="25"/>
      <x:c r="HJE5872" s="25"/>
      <x:c r="HJF5872" s="25"/>
      <x:c r="HJG5872" s="25"/>
      <x:c r="HJH5872" s="25"/>
      <x:c r="HJI5872" s="25"/>
      <x:c r="HJJ5872" s="25"/>
      <x:c r="HJK5872" s="25"/>
      <x:c r="HJL5872" s="25"/>
      <x:c r="HJM5872" s="25"/>
      <x:c r="HJN5872" s="25"/>
      <x:c r="HJO5872" s="25"/>
      <x:c r="HJP5872" s="25"/>
      <x:c r="HJQ5872" s="25"/>
      <x:c r="HJR5872" s="25"/>
      <x:c r="HJS5872" s="25"/>
      <x:c r="HJT5872" s="25"/>
      <x:c r="HJU5872" s="25"/>
      <x:c r="HJV5872" s="25"/>
      <x:c r="HJW5872" s="25"/>
      <x:c r="HJX5872" s="25"/>
      <x:c r="HJY5872" s="25"/>
      <x:c r="HJZ5872" s="25"/>
      <x:c r="HKA5872" s="25"/>
      <x:c r="HKB5872" s="25"/>
      <x:c r="HKC5872" s="25"/>
      <x:c r="HKD5872" s="25"/>
      <x:c r="HKE5872" s="25"/>
      <x:c r="HKF5872" s="25"/>
      <x:c r="HKG5872" s="25"/>
      <x:c r="HKH5872" s="25"/>
      <x:c r="HKI5872" s="25"/>
      <x:c r="HKJ5872" s="25"/>
      <x:c r="HKK5872" s="25"/>
      <x:c r="HKL5872" s="25"/>
      <x:c r="HKM5872" s="25"/>
      <x:c r="HKN5872" s="25"/>
      <x:c r="HKO5872" s="25"/>
      <x:c r="HKP5872" s="25"/>
      <x:c r="HKQ5872" s="25"/>
      <x:c r="HKR5872" s="25"/>
      <x:c r="HKS5872" s="25"/>
      <x:c r="HKT5872" s="25"/>
      <x:c r="HKU5872" s="25"/>
      <x:c r="HKV5872" s="25"/>
      <x:c r="HKW5872" s="25"/>
      <x:c r="HKX5872" s="25"/>
      <x:c r="HKY5872" s="25"/>
      <x:c r="HKZ5872" s="25"/>
      <x:c r="HLA5872" s="25"/>
      <x:c r="HLB5872" s="25"/>
      <x:c r="HLC5872" s="25"/>
      <x:c r="HLD5872" s="25"/>
      <x:c r="HLE5872" s="25"/>
      <x:c r="HLF5872" s="25"/>
      <x:c r="HLG5872" s="25"/>
      <x:c r="HLH5872" s="25"/>
      <x:c r="HLI5872" s="25"/>
      <x:c r="HLJ5872" s="25"/>
      <x:c r="HLK5872" s="25"/>
      <x:c r="HLL5872" s="25"/>
      <x:c r="HLM5872" s="25"/>
      <x:c r="HLN5872" s="25"/>
      <x:c r="HLO5872" s="25"/>
      <x:c r="HLP5872" s="25"/>
      <x:c r="HLQ5872" s="25"/>
      <x:c r="HLR5872" s="25"/>
      <x:c r="HLS5872" s="25"/>
      <x:c r="HLT5872" s="25"/>
      <x:c r="HLU5872" s="25"/>
      <x:c r="HLV5872" s="25"/>
      <x:c r="HLW5872" s="25"/>
      <x:c r="HLX5872" s="25"/>
      <x:c r="HLY5872" s="25"/>
      <x:c r="HLZ5872" s="25"/>
      <x:c r="HMA5872" s="25"/>
      <x:c r="HMB5872" s="25"/>
      <x:c r="HMC5872" s="25"/>
      <x:c r="HMD5872" s="25"/>
      <x:c r="HME5872" s="25"/>
      <x:c r="HMF5872" s="25"/>
      <x:c r="HMG5872" s="25"/>
      <x:c r="HMH5872" s="25"/>
      <x:c r="HMI5872" s="25"/>
      <x:c r="HMJ5872" s="25"/>
      <x:c r="HMK5872" s="25"/>
      <x:c r="HML5872" s="25"/>
      <x:c r="HMM5872" s="25"/>
      <x:c r="HMN5872" s="25"/>
      <x:c r="HMO5872" s="25"/>
      <x:c r="HMP5872" s="25"/>
      <x:c r="HMQ5872" s="25"/>
      <x:c r="HMR5872" s="25"/>
      <x:c r="HMS5872" s="25"/>
      <x:c r="HMT5872" s="25"/>
      <x:c r="HMU5872" s="25"/>
      <x:c r="HMV5872" s="25"/>
      <x:c r="HMW5872" s="25"/>
      <x:c r="HMX5872" s="25"/>
      <x:c r="HMY5872" s="25"/>
      <x:c r="HMZ5872" s="25"/>
      <x:c r="HNA5872" s="25"/>
      <x:c r="HNB5872" s="25"/>
      <x:c r="HNC5872" s="25"/>
      <x:c r="HND5872" s="25"/>
      <x:c r="HNE5872" s="25"/>
      <x:c r="HNF5872" s="25"/>
      <x:c r="HNG5872" s="25"/>
      <x:c r="HNH5872" s="25"/>
      <x:c r="HNI5872" s="25"/>
      <x:c r="HNJ5872" s="25"/>
      <x:c r="HNK5872" s="25"/>
      <x:c r="HNL5872" s="25"/>
      <x:c r="HNM5872" s="25"/>
      <x:c r="HNN5872" s="25"/>
      <x:c r="HNO5872" s="25"/>
      <x:c r="HNP5872" s="25"/>
      <x:c r="HNQ5872" s="25"/>
      <x:c r="HNR5872" s="25"/>
      <x:c r="HNS5872" s="25"/>
      <x:c r="HNT5872" s="25"/>
      <x:c r="HNU5872" s="25"/>
      <x:c r="HNV5872" s="25"/>
      <x:c r="HNW5872" s="25"/>
      <x:c r="HNX5872" s="25"/>
      <x:c r="HNY5872" s="25"/>
      <x:c r="HNZ5872" s="25"/>
      <x:c r="HOA5872" s="25"/>
      <x:c r="HOB5872" s="25"/>
      <x:c r="HOC5872" s="25"/>
      <x:c r="HOD5872" s="25"/>
      <x:c r="HOE5872" s="25"/>
      <x:c r="HOF5872" s="25"/>
      <x:c r="HOG5872" s="25"/>
      <x:c r="HOH5872" s="25"/>
      <x:c r="HOI5872" s="25"/>
      <x:c r="HOJ5872" s="25"/>
      <x:c r="HOK5872" s="25"/>
      <x:c r="HOL5872" s="25"/>
      <x:c r="HOM5872" s="25"/>
      <x:c r="HON5872" s="25"/>
      <x:c r="HOO5872" s="25"/>
      <x:c r="HOP5872" s="25"/>
      <x:c r="HOQ5872" s="25"/>
      <x:c r="HOR5872" s="25"/>
      <x:c r="HOS5872" s="25"/>
      <x:c r="HOT5872" s="25"/>
      <x:c r="HOU5872" s="25"/>
      <x:c r="HOV5872" s="25"/>
      <x:c r="HOW5872" s="25"/>
      <x:c r="HOX5872" s="25"/>
      <x:c r="HOY5872" s="25"/>
      <x:c r="HOZ5872" s="25"/>
      <x:c r="HPA5872" s="25"/>
      <x:c r="HPB5872" s="25"/>
      <x:c r="HPC5872" s="25"/>
      <x:c r="HPD5872" s="25"/>
      <x:c r="HPE5872" s="25"/>
      <x:c r="HPF5872" s="25"/>
      <x:c r="HPG5872" s="25"/>
      <x:c r="HPH5872" s="25"/>
      <x:c r="HPI5872" s="25"/>
      <x:c r="HPJ5872" s="25"/>
      <x:c r="HPK5872" s="25"/>
      <x:c r="HPL5872" s="25"/>
      <x:c r="HPM5872" s="25"/>
      <x:c r="HPN5872" s="25"/>
      <x:c r="HPO5872" s="25"/>
      <x:c r="HPP5872" s="25"/>
      <x:c r="HPQ5872" s="25"/>
      <x:c r="HPR5872" s="25"/>
      <x:c r="HPS5872" s="25"/>
      <x:c r="HPT5872" s="25"/>
      <x:c r="HPU5872" s="25"/>
      <x:c r="HPV5872" s="25"/>
      <x:c r="HPW5872" s="25"/>
      <x:c r="HPX5872" s="25"/>
      <x:c r="HPY5872" s="25"/>
      <x:c r="HPZ5872" s="25"/>
      <x:c r="HQA5872" s="25"/>
      <x:c r="HQB5872" s="25"/>
      <x:c r="HQC5872" s="25"/>
      <x:c r="HQD5872" s="25"/>
      <x:c r="HQE5872" s="25"/>
      <x:c r="HQF5872" s="25"/>
      <x:c r="HQG5872" s="25"/>
      <x:c r="HQH5872" s="25"/>
      <x:c r="HQI5872" s="25"/>
      <x:c r="HQJ5872" s="25"/>
      <x:c r="HQK5872" s="25"/>
      <x:c r="HQL5872" s="25"/>
      <x:c r="HQM5872" s="25"/>
      <x:c r="HQN5872" s="25"/>
      <x:c r="HQO5872" s="25"/>
      <x:c r="HQP5872" s="25"/>
      <x:c r="HQQ5872" s="25"/>
      <x:c r="HQR5872" s="25"/>
      <x:c r="HQS5872" s="25"/>
      <x:c r="HQT5872" s="25"/>
      <x:c r="HQU5872" s="25"/>
      <x:c r="HQV5872" s="25"/>
      <x:c r="HQW5872" s="25"/>
      <x:c r="HQX5872" s="25"/>
      <x:c r="HQY5872" s="25"/>
      <x:c r="HQZ5872" s="25"/>
      <x:c r="HRA5872" s="25"/>
      <x:c r="HRB5872" s="25"/>
      <x:c r="HRC5872" s="25"/>
      <x:c r="HRD5872" s="25"/>
      <x:c r="HRE5872" s="25"/>
      <x:c r="HRF5872" s="25"/>
      <x:c r="HRG5872" s="25"/>
      <x:c r="HRH5872" s="25"/>
      <x:c r="HRI5872" s="25"/>
      <x:c r="HRJ5872" s="25"/>
      <x:c r="HRK5872" s="25"/>
      <x:c r="HRL5872" s="25"/>
      <x:c r="HRM5872" s="25"/>
      <x:c r="HRN5872" s="25"/>
      <x:c r="HRO5872" s="25"/>
      <x:c r="HRP5872" s="25"/>
      <x:c r="HRQ5872" s="25"/>
      <x:c r="HRR5872" s="25"/>
      <x:c r="HRS5872" s="25"/>
      <x:c r="HRT5872" s="25"/>
      <x:c r="HRU5872" s="25"/>
      <x:c r="HRV5872" s="25"/>
      <x:c r="HRW5872" s="25"/>
      <x:c r="HRX5872" s="25"/>
      <x:c r="HRY5872" s="25"/>
      <x:c r="HRZ5872" s="25"/>
      <x:c r="HSA5872" s="25"/>
      <x:c r="HSB5872" s="25"/>
      <x:c r="HSC5872" s="25"/>
      <x:c r="HSD5872" s="25"/>
      <x:c r="HSE5872" s="25"/>
      <x:c r="HSF5872" s="25"/>
      <x:c r="HSG5872" s="25"/>
      <x:c r="HSH5872" s="25"/>
      <x:c r="HSI5872" s="25"/>
      <x:c r="HSJ5872" s="25"/>
      <x:c r="HSK5872" s="25"/>
      <x:c r="HSL5872" s="25"/>
      <x:c r="HSM5872" s="25"/>
      <x:c r="HSN5872" s="25"/>
      <x:c r="HSO5872" s="25"/>
      <x:c r="HSP5872" s="25"/>
      <x:c r="HSQ5872" s="25"/>
      <x:c r="HSR5872" s="25"/>
      <x:c r="HSS5872" s="25"/>
      <x:c r="HST5872" s="25"/>
      <x:c r="HSU5872" s="25"/>
      <x:c r="HSV5872" s="25"/>
      <x:c r="HSW5872" s="25"/>
      <x:c r="HSX5872" s="25"/>
      <x:c r="HSY5872" s="25"/>
      <x:c r="HSZ5872" s="25"/>
      <x:c r="HTA5872" s="25"/>
      <x:c r="HTB5872" s="25"/>
      <x:c r="HTC5872" s="25"/>
      <x:c r="HTD5872" s="25"/>
      <x:c r="HTE5872" s="25"/>
      <x:c r="HTF5872" s="25"/>
      <x:c r="HTG5872" s="25"/>
      <x:c r="HTH5872" s="25"/>
      <x:c r="HTI5872" s="25"/>
      <x:c r="HTJ5872" s="25"/>
      <x:c r="HTK5872" s="25"/>
      <x:c r="HTL5872" s="25"/>
      <x:c r="HTM5872" s="25"/>
      <x:c r="HTN5872" s="25"/>
      <x:c r="HTO5872" s="25"/>
      <x:c r="HTP5872" s="25"/>
      <x:c r="HTQ5872" s="25"/>
      <x:c r="HTR5872" s="25"/>
      <x:c r="HTS5872" s="25"/>
      <x:c r="HTT5872" s="25"/>
      <x:c r="HTU5872" s="25"/>
      <x:c r="HTV5872" s="25"/>
      <x:c r="HTW5872" s="25"/>
      <x:c r="HTX5872" s="25"/>
      <x:c r="HTY5872" s="25"/>
      <x:c r="HTZ5872" s="25"/>
      <x:c r="HUA5872" s="25"/>
      <x:c r="HUB5872" s="25"/>
      <x:c r="HUC5872" s="25"/>
      <x:c r="HUD5872" s="25"/>
      <x:c r="HUE5872" s="25"/>
      <x:c r="HUF5872" s="25"/>
      <x:c r="HUG5872" s="25"/>
      <x:c r="HUH5872" s="25"/>
      <x:c r="HUI5872" s="25"/>
      <x:c r="HUJ5872" s="25"/>
      <x:c r="HUK5872" s="25"/>
      <x:c r="HUL5872" s="25"/>
      <x:c r="HUM5872" s="25"/>
      <x:c r="HUN5872" s="25"/>
      <x:c r="HUO5872" s="25"/>
      <x:c r="HUP5872" s="25"/>
      <x:c r="HUQ5872" s="25"/>
      <x:c r="HUR5872" s="25"/>
      <x:c r="HUS5872" s="25"/>
      <x:c r="HUT5872" s="25"/>
      <x:c r="HUU5872" s="25"/>
      <x:c r="HUV5872" s="25"/>
      <x:c r="HUW5872" s="25"/>
      <x:c r="HUX5872" s="25"/>
      <x:c r="HUY5872" s="25"/>
      <x:c r="HUZ5872" s="25"/>
      <x:c r="HVA5872" s="25"/>
      <x:c r="HVB5872" s="25"/>
      <x:c r="HVC5872" s="25"/>
      <x:c r="HVD5872" s="25"/>
      <x:c r="HVE5872" s="25"/>
      <x:c r="HVF5872" s="25"/>
      <x:c r="HVG5872" s="25"/>
      <x:c r="HVH5872" s="25"/>
      <x:c r="HVI5872" s="25"/>
      <x:c r="HVJ5872" s="25"/>
      <x:c r="HVK5872" s="25"/>
      <x:c r="HVL5872" s="25"/>
      <x:c r="HVM5872" s="25"/>
      <x:c r="HVN5872" s="25"/>
      <x:c r="HVO5872" s="25"/>
      <x:c r="HVP5872" s="25"/>
      <x:c r="HVQ5872" s="25"/>
      <x:c r="HVR5872" s="25"/>
      <x:c r="HVS5872" s="25"/>
      <x:c r="HVT5872" s="25"/>
      <x:c r="HVU5872" s="25"/>
      <x:c r="HVV5872" s="25"/>
      <x:c r="HVW5872" s="25"/>
      <x:c r="HVX5872" s="25"/>
      <x:c r="HVY5872" s="25"/>
      <x:c r="HVZ5872" s="25"/>
      <x:c r="HWA5872" s="25"/>
      <x:c r="HWB5872" s="25"/>
      <x:c r="HWC5872" s="25"/>
      <x:c r="HWD5872" s="25"/>
      <x:c r="HWE5872" s="25"/>
      <x:c r="HWF5872" s="25"/>
      <x:c r="HWG5872" s="25"/>
      <x:c r="HWH5872" s="25"/>
      <x:c r="HWI5872" s="25"/>
      <x:c r="HWJ5872" s="25"/>
      <x:c r="HWK5872" s="25"/>
      <x:c r="HWL5872" s="25"/>
      <x:c r="HWM5872" s="25"/>
      <x:c r="HWN5872" s="25"/>
      <x:c r="HWO5872" s="25"/>
      <x:c r="HWP5872" s="25"/>
      <x:c r="HWQ5872" s="25"/>
      <x:c r="HWR5872" s="25"/>
      <x:c r="HWS5872" s="25"/>
      <x:c r="HWT5872" s="25"/>
      <x:c r="HWU5872" s="25"/>
      <x:c r="HWV5872" s="25"/>
      <x:c r="HWW5872" s="25"/>
      <x:c r="HWX5872" s="25"/>
      <x:c r="HWY5872" s="25"/>
      <x:c r="HWZ5872" s="25"/>
      <x:c r="HXA5872" s="25"/>
      <x:c r="HXB5872" s="25"/>
      <x:c r="HXC5872" s="25"/>
      <x:c r="HXD5872" s="25"/>
      <x:c r="HXE5872" s="25"/>
      <x:c r="HXF5872" s="25"/>
      <x:c r="HXG5872" s="25"/>
      <x:c r="HXH5872" s="25"/>
      <x:c r="HXI5872" s="25"/>
      <x:c r="HXJ5872" s="25"/>
      <x:c r="HXK5872" s="25"/>
      <x:c r="HXL5872" s="25"/>
      <x:c r="HXM5872" s="25"/>
      <x:c r="HXN5872" s="25"/>
      <x:c r="HXO5872" s="25"/>
      <x:c r="HXP5872" s="25"/>
      <x:c r="HXQ5872" s="25"/>
      <x:c r="HXR5872" s="25"/>
      <x:c r="HXS5872" s="25"/>
      <x:c r="HXT5872" s="25"/>
      <x:c r="HXU5872" s="25"/>
      <x:c r="HXV5872" s="25"/>
      <x:c r="HXW5872" s="25"/>
      <x:c r="HXX5872" s="25"/>
      <x:c r="HXY5872" s="25"/>
      <x:c r="HXZ5872" s="25"/>
      <x:c r="HYA5872" s="25"/>
      <x:c r="HYB5872" s="25"/>
      <x:c r="HYC5872" s="25"/>
      <x:c r="HYD5872" s="25"/>
      <x:c r="HYE5872" s="25"/>
      <x:c r="HYF5872" s="25"/>
      <x:c r="HYG5872" s="25"/>
      <x:c r="HYH5872" s="25"/>
      <x:c r="HYI5872" s="25"/>
      <x:c r="HYJ5872" s="25"/>
      <x:c r="HYK5872" s="25"/>
      <x:c r="HYL5872" s="25"/>
      <x:c r="HYM5872" s="25"/>
      <x:c r="HYN5872" s="25"/>
      <x:c r="HYO5872" s="25"/>
      <x:c r="HYP5872" s="25"/>
      <x:c r="HYQ5872" s="25"/>
      <x:c r="HYR5872" s="25"/>
      <x:c r="HYS5872" s="25"/>
      <x:c r="HYT5872" s="25"/>
      <x:c r="HYU5872" s="25"/>
      <x:c r="HYV5872" s="25"/>
      <x:c r="HYW5872" s="25"/>
      <x:c r="HYX5872" s="25"/>
      <x:c r="HYY5872" s="25"/>
      <x:c r="HYZ5872" s="25"/>
      <x:c r="HZA5872" s="25"/>
      <x:c r="HZB5872" s="25"/>
      <x:c r="HZC5872" s="25"/>
      <x:c r="HZD5872" s="25"/>
      <x:c r="HZE5872" s="25"/>
      <x:c r="HZF5872" s="25"/>
      <x:c r="HZG5872" s="25"/>
      <x:c r="HZH5872" s="25"/>
      <x:c r="HZI5872" s="25"/>
      <x:c r="HZJ5872" s="25"/>
      <x:c r="HZK5872" s="25"/>
      <x:c r="HZL5872" s="25"/>
      <x:c r="HZM5872" s="25"/>
      <x:c r="HZN5872" s="25"/>
      <x:c r="HZO5872" s="25"/>
      <x:c r="HZP5872" s="25"/>
      <x:c r="HZQ5872" s="25"/>
      <x:c r="HZR5872" s="25"/>
      <x:c r="HZS5872" s="25"/>
      <x:c r="HZT5872" s="25"/>
      <x:c r="HZU5872" s="25"/>
      <x:c r="HZV5872" s="25"/>
      <x:c r="HZW5872" s="25"/>
      <x:c r="HZX5872" s="25"/>
      <x:c r="HZY5872" s="25"/>
      <x:c r="HZZ5872" s="25"/>
      <x:c r="IAA5872" s="25"/>
      <x:c r="IAB5872" s="25"/>
      <x:c r="IAC5872" s="25"/>
      <x:c r="IAD5872" s="25"/>
      <x:c r="IAE5872" s="25"/>
      <x:c r="IAF5872" s="25"/>
      <x:c r="IAG5872" s="25"/>
      <x:c r="IAH5872" s="25"/>
      <x:c r="IAI5872" s="25"/>
      <x:c r="IAJ5872" s="25"/>
      <x:c r="IAK5872" s="25"/>
      <x:c r="IAL5872" s="25"/>
      <x:c r="IAM5872" s="25"/>
      <x:c r="IAN5872" s="25"/>
      <x:c r="IAO5872" s="25"/>
      <x:c r="IAP5872" s="25"/>
      <x:c r="IAQ5872" s="25"/>
      <x:c r="IAR5872" s="25"/>
      <x:c r="IAS5872" s="25"/>
      <x:c r="IAT5872" s="25"/>
      <x:c r="IAU5872" s="25"/>
      <x:c r="IAV5872" s="25"/>
      <x:c r="IAW5872" s="25"/>
      <x:c r="IAX5872" s="25"/>
      <x:c r="IAY5872" s="25"/>
      <x:c r="IAZ5872" s="25"/>
      <x:c r="IBA5872" s="25"/>
      <x:c r="IBB5872" s="25"/>
      <x:c r="IBC5872" s="25"/>
      <x:c r="IBD5872" s="25"/>
      <x:c r="IBE5872" s="25"/>
      <x:c r="IBF5872" s="25"/>
      <x:c r="IBG5872" s="25"/>
      <x:c r="IBH5872" s="25"/>
      <x:c r="IBI5872" s="25"/>
      <x:c r="IBJ5872" s="25"/>
      <x:c r="IBK5872" s="25"/>
      <x:c r="IBL5872" s="25"/>
      <x:c r="IBM5872" s="25"/>
      <x:c r="IBN5872" s="25"/>
      <x:c r="IBO5872" s="25"/>
      <x:c r="IBP5872" s="25"/>
      <x:c r="IBQ5872" s="25"/>
      <x:c r="IBR5872" s="25"/>
      <x:c r="IBS5872" s="25"/>
      <x:c r="IBT5872" s="25"/>
      <x:c r="IBU5872" s="25"/>
      <x:c r="IBV5872" s="25"/>
      <x:c r="IBW5872" s="25"/>
      <x:c r="IBX5872" s="25"/>
      <x:c r="IBY5872" s="25"/>
      <x:c r="IBZ5872" s="25"/>
      <x:c r="ICA5872" s="25"/>
      <x:c r="ICB5872" s="25"/>
      <x:c r="ICC5872" s="25"/>
      <x:c r="ICD5872" s="25"/>
      <x:c r="ICE5872" s="25"/>
      <x:c r="ICF5872" s="25"/>
      <x:c r="ICG5872" s="25"/>
      <x:c r="ICH5872" s="25"/>
      <x:c r="ICI5872" s="25"/>
      <x:c r="ICJ5872" s="25"/>
      <x:c r="ICK5872" s="25"/>
      <x:c r="ICL5872" s="25"/>
      <x:c r="ICM5872" s="25"/>
      <x:c r="ICN5872" s="25"/>
      <x:c r="ICO5872" s="25"/>
      <x:c r="ICP5872" s="25"/>
      <x:c r="ICQ5872" s="25"/>
      <x:c r="ICR5872" s="25"/>
      <x:c r="ICS5872" s="25"/>
      <x:c r="ICT5872" s="25"/>
      <x:c r="ICU5872" s="25"/>
      <x:c r="ICV5872" s="25"/>
      <x:c r="ICW5872" s="25"/>
      <x:c r="ICX5872" s="25"/>
      <x:c r="ICY5872" s="25"/>
      <x:c r="ICZ5872" s="25"/>
      <x:c r="IDA5872" s="25"/>
      <x:c r="IDB5872" s="25"/>
      <x:c r="IDC5872" s="25"/>
      <x:c r="IDD5872" s="25"/>
      <x:c r="IDE5872" s="25"/>
      <x:c r="IDF5872" s="25"/>
      <x:c r="IDG5872" s="25"/>
      <x:c r="IDH5872" s="25"/>
      <x:c r="IDI5872" s="25"/>
      <x:c r="IDJ5872" s="25"/>
      <x:c r="IDK5872" s="25"/>
      <x:c r="IDL5872" s="25"/>
      <x:c r="IDM5872" s="25"/>
      <x:c r="IDN5872" s="25"/>
      <x:c r="IDO5872" s="25"/>
      <x:c r="IDP5872" s="25"/>
      <x:c r="IDQ5872" s="25"/>
      <x:c r="IDR5872" s="25"/>
      <x:c r="IDS5872" s="25"/>
      <x:c r="IDT5872" s="25"/>
      <x:c r="IDU5872" s="25"/>
      <x:c r="IDV5872" s="25"/>
      <x:c r="IDW5872" s="25"/>
      <x:c r="IDX5872" s="25"/>
      <x:c r="IDY5872" s="25"/>
      <x:c r="IDZ5872" s="25"/>
      <x:c r="IEA5872" s="25"/>
      <x:c r="IEB5872" s="25"/>
      <x:c r="IEC5872" s="25"/>
      <x:c r="IED5872" s="25"/>
      <x:c r="IEE5872" s="25"/>
      <x:c r="IEF5872" s="25"/>
      <x:c r="IEG5872" s="25"/>
      <x:c r="IEH5872" s="25"/>
      <x:c r="IEI5872" s="25"/>
      <x:c r="IEJ5872" s="25"/>
      <x:c r="IEK5872" s="25"/>
      <x:c r="IEL5872" s="25"/>
      <x:c r="IEM5872" s="25"/>
      <x:c r="IEN5872" s="25"/>
      <x:c r="IEO5872" s="25"/>
      <x:c r="IEP5872" s="25"/>
      <x:c r="IEQ5872" s="25"/>
      <x:c r="IER5872" s="25"/>
      <x:c r="IES5872" s="25"/>
      <x:c r="IET5872" s="25"/>
      <x:c r="IEU5872" s="25"/>
      <x:c r="IEV5872" s="25"/>
      <x:c r="IEW5872" s="25"/>
      <x:c r="IEX5872" s="25"/>
      <x:c r="IEY5872" s="25"/>
      <x:c r="IEZ5872" s="25"/>
      <x:c r="IFA5872" s="25"/>
      <x:c r="IFB5872" s="25"/>
      <x:c r="IFC5872" s="25"/>
      <x:c r="IFD5872" s="25"/>
      <x:c r="IFE5872" s="25"/>
      <x:c r="IFF5872" s="25"/>
      <x:c r="IFG5872" s="25"/>
      <x:c r="IFH5872" s="25"/>
      <x:c r="IFI5872" s="25"/>
      <x:c r="IFJ5872" s="25"/>
      <x:c r="IFK5872" s="25"/>
      <x:c r="IFL5872" s="25"/>
      <x:c r="IFM5872" s="25"/>
      <x:c r="IFN5872" s="25"/>
      <x:c r="IFO5872" s="25"/>
      <x:c r="IFP5872" s="25"/>
      <x:c r="IFQ5872" s="25"/>
      <x:c r="IFR5872" s="25"/>
      <x:c r="IFS5872" s="25"/>
      <x:c r="IFT5872" s="25"/>
      <x:c r="IFU5872" s="25"/>
      <x:c r="IFV5872" s="25"/>
      <x:c r="IFW5872" s="25"/>
      <x:c r="IFX5872" s="25"/>
      <x:c r="IFY5872" s="25"/>
      <x:c r="IFZ5872" s="25"/>
      <x:c r="IGA5872" s="25"/>
      <x:c r="IGB5872" s="25"/>
      <x:c r="IGC5872" s="25"/>
      <x:c r="IGD5872" s="25"/>
      <x:c r="IGE5872" s="25"/>
      <x:c r="IGF5872" s="25"/>
      <x:c r="IGG5872" s="25"/>
      <x:c r="IGH5872" s="25"/>
      <x:c r="IGI5872" s="25"/>
      <x:c r="IGJ5872" s="25"/>
      <x:c r="IGK5872" s="25"/>
      <x:c r="IGL5872" s="25"/>
      <x:c r="IGM5872" s="25"/>
      <x:c r="IGN5872" s="25"/>
      <x:c r="IGO5872" s="25"/>
      <x:c r="IGP5872" s="25"/>
      <x:c r="IGQ5872" s="25"/>
      <x:c r="IGR5872" s="25"/>
      <x:c r="IGS5872" s="25"/>
      <x:c r="IGT5872" s="25"/>
      <x:c r="IGU5872" s="25"/>
      <x:c r="IGV5872" s="25"/>
      <x:c r="IGW5872" s="25"/>
      <x:c r="IGX5872" s="25"/>
      <x:c r="IGY5872" s="25"/>
      <x:c r="IGZ5872" s="25"/>
      <x:c r="IHA5872" s="25"/>
      <x:c r="IHB5872" s="25"/>
      <x:c r="IHC5872" s="25"/>
      <x:c r="IHD5872" s="25"/>
      <x:c r="IHE5872" s="25"/>
      <x:c r="IHF5872" s="25"/>
      <x:c r="IHG5872" s="25"/>
      <x:c r="IHH5872" s="25"/>
      <x:c r="IHI5872" s="25"/>
      <x:c r="IHJ5872" s="25"/>
      <x:c r="IHK5872" s="25"/>
      <x:c r="IHL5872" s="25"/>
      <x:c r="IHM5872" s="25"/>
      <x:c r="IHN5872" s="25"/>
      <x:c r="IHO5872" s="25"/>
      <x:c r="IHP5872" s="25"/>
      <x:c r="IHQ5872" s="25"/>
      <x:c r="IHR5872" s="25"/>
      <x:c r="IHS5872" s="25"/>
      <x:c r="IHT5872" s="25"/>
      <x:c r="IHU5872" s="25"/>
      <x:c r="IHV5872" s="25"/>
      <x:c r="IHW5872" s="25"/>
      <x:c r="IHX5872" s="25"/>
      <x:c r="IHY5872" s="25"/>
      <x:c r="IHZ5872" s="25"/>
      <x:c r="IIA5872" s="25"/>
      <x:c r="IIB5872" s="25"/>
      <x:c r="IIC5872" s="25"/>
      <x:c r="IID5872" s="25"/>
      <x:c r="IIE5872" s="25"/>
      <x:c r="IIF5872" s="25"/>
      <x:c r="IIG5872" s="25"/>
      <x:c r="IIH5872" s="25"/>
      <x:c r="III5872" s="25"/>
      <x:c r="IIJ5872" s="25"/>
      <x:c r="IIK5872" s="25"/>
      <x:c r="IIL5872" s="25"/>
      <x:c r="IIM5872" s="25"/>
      <x:c r="IIN5872" s="25"/>
      <x:c r="IIO5872" s="25"/>
      <x:c r="IIP5872" s="25"/>
      <x:c r="IIQ5872" s="25"/>
      <x:c r="IIR5872" s="25"/>
      <x:c r="IIS5872" s="25"/>
      <x:c r="IIT5872" s="25"/>
      <x:c r="IIU5872" s="25"/>
      <x:c r="IIV5872" s="25"/>
      <x:c r="IIW5872" s="25"/>
      <x:c r="IIX5872" s="25"/>
      <x:c r="IIY5872" s="25"/>
      <x:c r="IIZ5872" s="25"/>
      <x:c r="IJA5872" s="25"/>
      <x:c r="IJB5872" s="25"/>
      <x:c r="IJC5872" s="25"/>
      <x:c r="IJD5872" s="25"/>
      <x:c r="IJE5872" s="25"/>
      <x:c r="IJF5872" s="25"/>
      <x:c r="IJG5872" s="25"/>
      <x:c r="IJH5872" s="25"/>
      <x:c r="IJI5872" s="25"/>
      <x:c r="IJJ5872" s="25"/>
      <x:c r="IJK5872" s="25"/>
      <x:c r="IJL5872" s="25"/>
      <x:c r="IJM5872" s="25"/>
      <x:c r="IJN5872" s="25"/>
      <x:c r="IJO5872" s="25"/>
      <x:c r="IJP5872" s="25"/>
      <x:c r="IJQ5872" s="25"/>
      <x:c r="IJR5872" s="25"/>
      <x:c r="IJS5872" s="25"/>
      <x:c r="IJT5872" s="25"/>
      <x:c r="IJU5872" s="25"/>
      <x:c r="IJV5872" s="25"/>
      <x:c r="IJW5872" s="25"/>
      <x:c r="IJX5872" s="25"/>
      <x:c r="IJY5872" s="25"/>
      <x:c r="IJZ5872" s="25"/>
      <x:c r="IKA5872" s="25"/>
      <x:c r="IKB5872" s="25"/>
      <x:c r="IKC5872" s="25"/>
      <x:c r="IKD5872" s="25"/>
      <x:c r="IKE5872" s="25"/>
      <x:c r="IKF5872" s="25"/>
      <x:c r="IKG5872" s="25"/>
      <x:c r="IKH5872" s="25"/>
      <x:c r="IKI5872" s="25"/>
      <x:c r="IKJ5872" s="25"/>
      <x:c r="IKK5872" s="25"/>
      <x:c r="IKL5872" s="25"/>
      <x:c r="IKM5872" s="25"/>
      <x:c r="IKN5872" s="25"/>
      <x:c r="IKO5872" s="25"/>
      <x:c r="IKP5872" s="25"/>
      <x:c r="IKQ5872" s="25"/>
      <x:c r="IKR5872" s="25"/>
      <x:c r="IKS5872" s="25"/>
      <x:c r="IKT5872" s="25"/>
      <x:c r="IKU5872" s="25"/>
      <x:c r="IKV5872" s="25"/>
      <x:c r="IKW5872" s="25"/>
      <x:c r="IKX5872" s="25"/>
      <x:c r="IKY5872" s="25"/>
      <x:c r="IKZ5872" s="25"/>
      <x:c r="ILA5872" s="25"/>
      <x:c r="ILB5872" s="25"/>
      <x:c r="ILC5872" s="25"/>
      <x:c r="ILD5872" s="25"/>
      <x:c r="ILE5872" s="25"/>
      <x:c r="ILF5872" s="25"/>
      <x:c r="ILG5872" s="25"/>
      <x:c r="ILH5872" s="25"/>
      <x:c r="ILI5872" s="25"/>
      <x:c r="ILJ5872" s="25"/>
      <x:c r="ILK5872" s="25"/>
      <x:c r="ILL5872" s="25"/>
      <x:c r="ILM5872" s="25"/>
      <x:c r="ILN5872" s="25"/>
      <x:c r="ILO5872" s="25"/>
      <x:c r="ILP5872" s="25"/>
      <x:c r="ILQ5872" s="25"/>
      <x:c r="ILR5872" s="25"/>
      <x:c r="ILS5872" s="25"/>
      <x:c r="ILT5872" s="25"/>
      <x:c r="ILU5872" s="25"/>
      <x:c r="ILV5872" s="25"/>
      <x:c r="ILW5872" s="25"/>
      <x:c r="ILX5872" s="25"/>
      <x:c r="ILY5872" s="25"/>
      <x:c r="ILZ5872" s="25"/>
      <x:c r="IMA5872" s="25"/>
      <x:c r="IMB5872" s="25"/>
      <x:c r="IMC5872" s="25"/>
      <x:c r="IMD5872" s="25"/>
      <x:c r="IME5872" s="25"/>
      <x:c r="IMF5872" s="25"/>
      <x:c r="IMG5872" s="25"/>
      <x:c r="IMH5872" s="25"/>
      <x:c r="IMI5872" s="25"/>
      <x:c r="IMJ5872" s="25"/>
      <x:c r="IMK5872" s="25"/>
      <x:c r="IML5872" s="25"/>
      <x:c r="IMM5872" s="25"/>
      <x:c r="IMN5872" s="25"/>
      <x:c r="IMO5872" s="25"/>
      <x:c r="IMP5872" s="25"/>
      <x:c r="IMQ5872" s="25"/>
      <x:c r="IMR5872" s="25"/>
      <x:c r="IMS5872" s="25"/>
      <x:c r="IMT5872" s="25"/>
      <x:c r="IMU5872" s="25"/>
      <x:c r="IMV5872" s="25"/>
      <x:c r="IMW5872" s="25"/>
      <x:c r="IMX5872" s="25"/>
      <x:c r="IMY5872" s="25"/>
      <x:c r="IMZ5872" s="25"/>
      <x:c r="INA5872" s="25"/>
      <x:c r="INB5872" s="25"/>
      <x:c r="INC5872" s="25"/>
      <x:c r="IND5872" s="25"/>
      <x:c r="INE5872" s="25"/>
      <x:c r="INF5872" s="25"/>
      <x:c r="ING5872" s="25"/>
      <x:c r="INH5872" s="25"/>
      <x:c r="INI5872" s="25"/>
      <x:c r="INJ5872" s="25"/>
      <x:c r="INK5872" s="25"/>
      <x:c r="INL5872" s="25"/>
      <x:c r="INM5872" s="25"/>
      <x:c r="INN5872" s="25"/>
      <x:c r="INO5872" s="25"/>
      <x:c r="INP5872" s="25"/>
      <x:c r="INQ5872" s="25"/>
      <x:c r="INR5872" s="25"/>
      <x:c r="INS5872" s="25"/>
      <x:c r="INT5872" s="25"/>
      <x:c r="INU5872" s="25"/>
      <x:c r="INV5872" s="25"/>
      <x:c r="INW5872" s="25"/>
      <x:c r="INX5872" s="25"/>
      <x:c r="INY5872" s="25"/>
      <x:c r="INZ5872" s="25"/>
      <x:c r="IOA5872" s="25"/>
      <x:c r="IOB5872" s="25"/>
      <x:c r="IOC5872" s="25"/>
      <x:c r="IOD5872" s="25"/>
      <x:c r="IOE5872" s="25"/>
      <x:c r="IOF5872" s="25"/>
      <x:c r="IOG5872" s="25"/>
      <x:c r="IOH5872" s="25"/>
      <x:c r="IOI5872" s="25"/>
      <x:c r="IOJ5872" s="25"/>
      <x:c r="IOK5872" s="25"/>
      <x:c r="IOL5872" s="25"/>
      <x:c r="IOM5872" s="25"/>
      <x:c r="ION5872" s="25"/>
      <x:c r="IOO5872" s="25"/>
      <x:c r="IOP5872" s="25"/>
      <x:c r="IOQ5872" s="25"/>
      <x:c r="IOR5872" s="25"/>
      <x:c r="IOS5872" s="25"/>
      <x:c r="IOT5872" s="25"/>
      <x:c r="IOU5872" s="25"/>
      <x:c r="IOV5872" s="25"/>
      <x:c r="IOW5872" s="25"/>
      <x:c r="IOX5872" s="25"/>
      <x:c r="IOY5872" s="25"/>
      <x:c r="IOZ5872" s="25"/>
      <x:c r="IPA5872" s="25"/>
      <x:c r="IPB5872" s="25"/>
      <x:c r="IPC5872" s="25"/>
      <x:c r="IPD5872" s="25"/>
      <x:c r="IPE5872" s="25"/>
      <x:c r="IPF5872" s="25"/>
      <x:c r="IPG5872" s="25"/>
      <x:c r="IPH5872" s="25"/>
      <x:c r="IPI5872" s="25"/>
      <x:c r="IPJ5872" s="25"/>
      <x:c r="IPK5872" s="25"/>
      <x:c r="IPL5872" s="25"/>
      <x:c r="IPM5872" s="25"/>
      <x:c r="IPN5872" s="25"/>
      <x:c r="IPO5872" s="25"/>
      <x:c r="IPP5872" s="25"/>
      <x:c r="IPQ5872" s="25"/>
      <x:c r="IPR5872" s="25"/>
      <x:c r="IPS5872" s="25"/>
      <x:c r="IPT5872" s="25"/>
      <x:c r="IPU5872" s="25"/>
      <x:c r="IPV5872" s="25"/>
      <x:c r="IPW5872" s="25"/>
      <x:c r="IPX5872" s="25"/>
      <x:c r="IPY5872" s="25"/>
      <x:c r="IPZ5872" s="25"/>
      <x:c r="IQA5872" s="25"/>
      <x:c r="IQB5872" s="25"/>
      <x:c r="IQC5872" s="25"/>
      <x:c r="IQD5872" s="25"/>
      <x:c r="IQE5872" s="25"/>
      <x:c r="IQF5872" s="25"/>
      <x:c r="IQG5872" s="25"/>
      <x:c r="IQH5872" s="25"/>
      <x:c r="IQI5872" s="25"/>
      <x:c r="IQJ5872" s="25"/>
      <x:c r="IQK5872" s="25"/>
      <x:c r="IQL5872" s="25"/>
      <x:c r="IQM5872" s="25"/>
      <x:c r="IQN5872" s="25"/>
      <x:c r="IQO5872" s="25"/>
      <x:c r="IQP5872" s="25"/>
      <x:c r="IQQ5872" s="25"/>
      <x:c r="IQR5872" s="25"/>
      <x:c r="IQS5872" s="25"/>
      <x:c r="IQT5872" s="25"/>
      <x:c r="IQU5872" s="25"/>
      <x:c r="IQV5872" s="25"/>
      <x:c r="IQW5872" s="25"/>
      <x:c r="IQX5872" s="25"/>
      <x:c r="IQY5872" s="25"/>
      <x:c r="IQZ5872" s="25"/>
      <x:c r="IRA5872" s="25"/>
      <x:c r="IRB5872" s="25"/>
      <x:c r="IRC5872" s="25"/>
      <x:c r="IRD5872" s="25"/>
      <x:c r="IRE5872" s="25"/>
      <x:c r="IRF5872" s="25"/>
      <x:c r="IRG5872" s="25"/>
      <x:c r="IRH5872" s="25"/>
      <x:c r="IRI5872" s="25"/>
      <x:c r="IRJ5872" s="25"/>
      <x:c r="IRK5872" s="25"/>
      <x:c r="IRL5872" s="25"/>
      <x:c r="IRM5872" s="25"/>
      <x:c r="IRN5872" s="25"/>
      <x:c r="IRO5872" s="25"/>
      <x:c r="IRP5872" s="25"/>
      <x:c r="IRQ5872" s="25"/>
      <x:c r="IRR5872" s="25"/>
      <x:c r="IRS5872" s="25"/>
      <x:c r="IRT5872" s="25"/>
      <x:c r="IRU5872" s="25"/>
      <x:c r="IRV5872" s="25"/>
      <x:c r="IRW5872" s="25"/>
      <x:c r="IRX5872" s="25"/>
      <x:c r="IRY5872" s="25"/>
      <x:c r="IRZ5872" s="25"/>
      <x:c r="ISA5872" s="25"/>
      <x:c r="ISB5872" s="25"/>
      <x:c r="ISC5872" s="25"/>
      <x:c r="ISD5872" s="25"/>
      <x:c r="ISE5872" s="25"/>
      <x:c r="ISF5872" s="25"/>
      <x:c r="ISG5872" s="25"/>
      <x:c r="ISH5872" s="25"/>
      <x:c r="ISI5872" s="25"/>
      <x:c r="ISJ5872" s="25"/>
      <x:c r="ISK5872" s="25"/>
      <x:c r="ISL5872" s="25"/>
      <x:c r="ISM5872" s="25"/>
      <x:c r="ISN5872" s="25"/>
      <x:c r="ISO5872" s="25"/>
      <x:c r="ISP5872" s="25"/>
      <x:c r="ISQ5872" s="25"/>
      <x:c r="ISR5872" s="25"/>
      <x:c r="ISS5872" s="25"/>
      <x:c r="IST5872" s="25"/>
      <x:c r="ISU5872" s="25"/>
      <x:c r="ISV5872" s="25"/>
      <x:c r="ISW5872" s="25"/>
      <x:c r="ISX5872" s="25"/>
      <x:c r="ISY5872" s="25"/>
      <x:c r="ISZ5872" s="25"/>
      <x:c r="ITA5872" s="25"/>
      <x:c r="ITB5872" s="25"/>
      <x:c r="ITC5872" s="25"/>
      <x:c r="ITD5872" s="25"/>
      <x:c r="ITE5872" s="25"/>
      <x:c r="ITF5872" s="25"/>
      <x:c r="ITG5872" s="25"/>
      <x:c r="ITH5872" s="25"/>
      <x:c r="ITI5872" s="25"/>
      <x:c r="ITJ5872" s="25"/>
      <x:c r="ITK5872" s="25"/>
      <x:c r="ITL5872" s="25"/>
      <x:c r="ITM5872" s="25"/>
      <x:c r="ITN5872" s="25"/>
      <x:c r="ITO5872" s="25"/>
      <x:c r="ITP5872" s="25"/>
      <x:c r="ITQ5872" s="25"/>
      <x:c r="ITR5872" s="25"/>
      <x:c r="ITS5872" s="25"/>
      <x:c r="ITT5872" s="25"/>
      <x:c r="ITU5872" s="25"/>
      <x:c r="ITV5872" s="25"/>
      <x:c r="ITW5872" s="25"/>
      <x:c r="ITX5872" s="25"/>
      <x:c r="ITY5872" s="25"/>
      <x:c r="ITZ5872" s="25"/>
      <x:c r="IUA5872" s="25"/>
      <x:c r="IUB5872" s="25"/>
      <x:c r="IUC5872" s="25"/>
      <x:c r="IUD5872" s="25"/>
      <x:c r="IUE5872" s="25"/>
      <x:c r="IUF5872" s="25"/>
      <x:c r="IUG5872" s="25"/>
      <x:c r="IUH5872" s="25"/>
      <x:c r="IUI5872" s="25"/>
      <x:c r="IUJ5872" s="25"/>
      <x:c r="IUK5872" s="25"/>
      <x:c r="IUL5872" s="25"/>
      <x:c r="IUM5872" s="25"/>
      <x:c r="IUN5872" s="25"/>
      <x:c r="IUO5872" s="25"/>
      <x:c r="IUP5872" s="25"/>
      <x:c r="IUQ5872" s="25"/>
      <x:c r="IUR5872" s="25"/>
      <x:c r="IUS5872" s="25"/>
      <x:c r="IUT5872" s="25"/>
      <x:c r="IUU5872" s="25"/>
      <x:c r="IUV5872" s="25"/>
      <x:c r="IUW5872" s="25"/>
      <x:c r="IUX5872" s="25"/>
      <x:c r="IUY5872" s="25"/>
      <x:c r="IUZ5872" s="25"/>
      <x:c r="IVA5872" s="25"/>
      <x:c r="IVB5872" s="25"/>
      <x:c r="IVC5872" s="25"/>
      <x:c r="IVD5872" s="25"/>
      <x:c r="IVE5872" s="25"/>
      <x:c r="IVF5872" s="25"/>
      <x:c r="IVG5872" s="25"/>
      <x:c r="IVH5872" s="25"/>
      <x:c r="IVI5872" s="25"/>
      <x:c r="IVJ5872" s="25"/>
      <x:c r="IVK5872" s="25"/>
      <x:c r="IVL5872" s="25"/>
      <x:c r="IVM5872" s="25"/>
      <x:c r="IVN5872" s="25"/>
      <x:c r="IVO5872" s="25"/>
      <x:c r="IVP5872" s="25"/>
      <x:c r="IVQ5872" s="25"/>
      <x:c r="IVR5872" s="25"/>
      <x:c r="IVS5872" s="25"/>
      <x:c r="IVT5872" s="25"/>
      <x:c r="IVU5872" s="25"/>
      <x:c r="IVV5872" s="25"/>
      <x:c r="IVW5872" s="25"/>
      <x:c r="IVX5872" s="25"/>
      <x:c r="IVY5872" s="25"/>
      <x:c r="IVZ5872" s="25"/>
      <x:c r="IWA5872" s="25"/>
      <x:c r="IWB5872" s="25"/>
      <x:c r="IWC5872" s="25"/>
      <x:c r="IWD5872" s="25"/>
      <x:c r="IWE5872" s="25"/>
      <x:c r="IWF5872" s="25"/>
      <x:c r="IWG5872" s="25"/>
      <x:c r="IWH5872" s="25"/>
      <x:c r="IWI5872" s="25"/>
      <x:c r="IWJ5872" s="25"/>
      <x:c r="IWK5872" s="25"/>
      <x:c r="IWL5872" s="25"/>
      <x:c r="IWM5872" s="25"/>
      <x:c r="IWN5872" s="25"/>
      <x:c r="IWO5872" s="25"/>
      <x:c r="IWP5872" s="25"/>
      <x:c r="IWQ5872" s="25"/>
      <x:c r="IWR5872" s="25"/>
      <x:c r="IWS5872" s="25"/>
      <x:c r="IWT5872" s="25"/>
      <x:c r="IWU5872" s="25"/>
      <x:c r="IWV5872" s="25"/>
      <x:c r="IWW5872" s="25"/>
      <x:c r="IWX5872" s="25"/>
      <x:c r="IWY5872" s="25"/>
      <x:c r="IWZ5872" s="25"/>
      <x:c r="IXA5872" s="25"/>
      <x:c r="IXB5872" s="25"/>
      <x:c r="IXC5872" s="25"/>
      <x:c r="IXD5872" s="25"/>
      <x:c r="IXE5872" s="25"/>
      <x:c r="IXF5872" s="25"/>
      <x:c r="IXG5872" s="25"/>
      <x:c r="IXH5872" s="25"/>
      <x:c r="IXI5872" s="25"/>
      <x:c r="IXJ5872" s="25"/>
      <x:c r="IXK5872" s="25"/>
      <x:c r="IXL5872" s="25"/>
      <x:c r="IXM5872" s="25"/>
      <x:c r="IXN5872" s="25"/>
      <x:c r="IXO5872" s="25"/>
      <x:c r="IXP5872" s="25"/>
      <x:c r="IXQ5872" s="25"/>
      <x:c r="IXR5872" s="25"/>
      <x:c r="IXS5872" s="25"/>
      <x:c r="IXT5872" s="25"/>
      <x:c r="IXU5872" s="25"/>
      <x:c r="IXV5872" s="25"/>
      <x:c r="IXW5872" s="25"/>
      <x:c r="IXX5872" s="25"/>
      <x:c r="IXY5872" s="25"/>
      <x:c r="IXZ5872" s="25"/>
      <x:c r="IYA5872" s="25"/>
      <x:c r="IYB5872" s="25"/>
      <x:c r="IYC5872" s="25"/>
      <x:c r="IYD5872" s="25"/>
      <x:c r="IYE5872" s="25"/>
      <x:c r="IYF5872" s="25"/>
      <x:c r="IYG5872" s="25"/>
      <x:c r="IYH5872" s="25"/>
      <x:c r="IYI5872" s="25"/>
      <x:c r="IYJ5872" s="25"/>
      <x:c r="IYK5872" s="25"/>
      <x:c r="IYL5872" s="25"/>
      <x:c r="IYM5872" s="25"/>
      <x:c r="IYN5872" s="25"/>
      <x:c r="IYO5872" s="25"/>
      <x:c r="IYP5872" s="25"/>
      <x:c r="IYQ5872" s="25"/>
      <x:c r="IYR5872" s="25"/>
      <x:c r="IYS5872" s="25"/>
      <x:c r="IYT5872" s="25"/>
      <x:c r="IYU5872" s="25"/>
      <x:c r="IYV5872" s="25"/>
      <x:c r="IYW5872" s="25"/>
      <x:c r="IYX5872" s="25"/>
      <x:c r="IYY5872" s="25"/>
      <x:c r="IYZ5872" s="25"/>
      <x:c r="IZA5872" s="25"/>
      <x:c r="IZB5872" s="25"/>
      <x:c r="IZC5872" s="25"/>
      <x:c r="IZD5872" s="25"/>
      <x:c r="IZE5872" s="25"/>
      <x:c r="IZF5872" s="25"/>
      <x:c r="IZG5872" s="25"/>
      <x:c r="IZH5872" s="25"/>
      <x:c r="IZI5872" s="25"/>
      <x:c r="IZJ5872" s="25"/>
      <x:c r="IZK5872" s="25"/>
      <x:c r="IZL5872" s="25"/>
      <x:c r="IZM5872" s="25"/>
      <x:c r="IZN5872" s="25"/>
      <x:c r="IZO5872" s="25"/>
      <x:c r="IZP5872" s="25"/>
      <x:c r="IZQ5872" s="25"/>
      <x:c r="IZR5872" s="25"/>
      <x:c r="IZS5872" s="25"/>
      <x:c r="IZT5872" s="25"/>
      <x:c r="IZU5872" s="25"/>
      <x:c r="IZV5872" s="25"/>
      <x:c r="IZW5872" s="25"/>
      <x:c r="IZX5872" s="25"/>
      <x:c r="IZY5872" s="25"/>
      <x:c r="IZZ5872" s="25"/>
      <x:c r="JAA5872" s="25"/>
      <x:c r="JAB5872" s="25"/>
      <x:c r="JAC5872" s="25"/>
      <x:c r="JAD5872" s="25"/>
      <x:c r="JAE5872" s="25"/>
      <x:c r="JAF5872" s="25"/>
      <x:c r="JAG5872" s="25"/>
      <x:c r="JAH5872" s="25"/>
      <x:c r="JAI5872" s="25"/>
      <x:c r="JAJ5872" s="25"/>
      <x:c r="JAK5872" s="25"/>
      <x:c r="JAL5872" s="25"/>
      <x:c r="JAM5872" s="25"/>
      <x:c r="JAN5872" s="25"/>
      <x:c r="JAO5872" s="25"/>
      <x:c r="JAP5872" s="25"/>
      <x:c r="JAQ5872" s="25"/>
      <x:c r="JAR5872" s="25"/>
      <x:c r="JAS5872" s="25"/>
      <x:c r="JAT5872" s="25"/>
      <x:c r="JAU5872" s="25"/>
      <x:c r="JAV5872" s="25"/>
      <x:c r="JAW5872" s="25"/>
      <x:c r="JAX5872" s="25"/>
      <x:c r="JAY5872" s="25"/>
      <x:c r="JAZ5872" s="25"/>
      <x:c r="JBA5872" s="25"/>
      <x:c r="JBB5872" s="25"/>
      <x:c r="JBC5872" s="25"/>
      <x:c r="JBD5872" s="25"/>
      <x:c r="JBE5872" s="25"/>
      <x:c r="JBF5872" s="25"/>
      <x:c r="JBG5872" s="25"/>
      <x:c r="JBH5872" s="25"/>
      <x:c r="JBI5872" s="25"/>
      <x:c r="JBJ5872" s="25"/>
      <x:c r="JBK5872" s="25"/>
      <x:c r="JBL5872" s="25"/>
      <x:c r="JBM5872" s="25"/>
      <x:c r="JBN5872" s="25"/>
      <x:c r="JBO5872" s="25"/>
      <x:c r="JBP5872" s="25"/>
      <x:c r="JBQ5872" s="25"/>
      <x:c r="JBR5872" s="25"/>
      <x:c r="JBS5872" s="25"/>
      <x:c r="JBT5872" s="25"/>
      <x:c r="JBU5872" s="25"/>
      <x:c r="JBV5872" s="25"/>
      <x:c r="JBW5872" s="25"/>
      <x:c r="JBX5872" s="25"/>
      <x:c r="JBY5872" s="25"/>
      <x:c r="JBZ5872" s="25"/>
      <x:c r="JCA5872" s="25"/>
      <x:c r="JCB5872" s="25"/>
      <x:c r="JCC5872" s="25"/>
      <x:c r="JCD5872" s="25"/>
      <x:c r="JCE5872" s="25"/>
      <x:c r="JCF5872" s="25"/>
      <x:c r="JCG5872" s="25"/>
      <x:c r="JCH5872" s="25"/>
      <x:c r="JCI5872" s="25"/>
      <x:c r="JCJ5872" s="25"/>
      <x:c r="JCK5872" s="25"/>
      <x:c r="JCL5872" s="25"/>
      <x:c r="JCM5872" s="25"/>
      <x:c r="JCN5872" s="25"/>
      <x:c r="JCO5872" s="25"/>
      <x:c r="JCP5872" s="25"/>
      <x:c r="JCQ5872" s="25"/>
      <x:c r="JCR5872" s="25"/>
      <x:c r="JCS5872" s="25"/>
      <x:c r="JCT5872" s="25"/>
      <x:c r="JCU5872" s="25"/>
      <x:c r="JCV5872" s="25"/>
      <x:c r="JCW5872" s="25"/>
      <x:c r="JCX5872" s="25"/>
      <x:c r="JCY5872" s="25"/>
      <x:c r="JCZ5872" s="25"/>
      <x:c r="JDA5872" s="25"/>
      <x:c r="JDB5872" s="25"/>
      <x:c r="JDC5872" s="25"/>
      <x:c r="JDD5872" s="25"/>
      <x:c r="JDE5872" s="25"/>
      <x:c r="JDF5872" s="25"/>
      <x:c r="JDG5872" s="25"/>
      <x:c r="JDH5872" s="25"/>
      <x:c r="JDI5872" s="25"/>
      <x:c r="JDJ5872" s="25"/>
      <x:c r="JDK5872" s="25"/>
      <x:c r="JDL5872" s="25"/>
      <x:c r="JDM5872" s="25"/>
      <x:c r="JDN5872" s="25"/>
      <x:c r="JDO5872" s="25"/>
      <x:c r="JDP5872" s="25"/>
      <x:c r="JDQ5872" s="25"/>
      <x:c r="JDR5872" s="25"/>
      <x:c r="JDS5872" s="25"/>
      <x:c r="JDT5872" s="25"/>
      <x:c r="JDU5872" s="25"/>
      <x:c r="JDV5872" s="25"/>
      <x:c r="JDW5872" s="25"/>
      <x:c r="JDX5872" s="25"/>
      <x:c r="JDY5872" s="25"/>
      <x:c r="JDZ5872" s="25"/>
      <x:c r="JEA5872" s="25"/>
      <x:c r="JEB5872" s="25"/>
      <x:c r="JEC5872" s="25"/>
      <x:c r="JED5872" s="25"/>
      <x:c r="JEE5872" s="25"/>
      <x:c r="JEF5872" s="25"/>
      <x:c r="JEG5872" s="25"/>
      <x:c r="JEH5872" s="25"/>
      <x:c r="JEI5872" s="25"/>
      <x:c r="JEJ5872" s="25"/>
      <x:c r="JEK5872" s="25"/>
      <x:c r="JEL5872" s="25"/>
      <x:c r="JEM5872" s="25"/>
      <x:c r="JEN5872" s="25"/>
      <x:c r="JEO5872" s="25"/>
      <x:c r="JEP5872" s="25"/>
      <x:c r="JEQ5872" s="25"/>
      <x:c r="JER5872" s="25"/>
      <x:c r="JES5872" s="25"/>
      <x:c r="JET5872" s="25"/>
      <x:c r="JEU5872" s="25"/>
      <x:c r="JEV5872" s="25"/>
      <x:c r="JEW5872" s="25"/>
      <x:c r="JEX5872" s="25"/>
      <x:c r="JEY5872" s="25"/>
      <x:c r="JEZ5872" s="25"/>
      <x:c r="JFA5872" s="25"/>
      <x:c r="JFB5872" s="25"/>
      <x:c r="JFC5872" s="25"/>
      <x:c r="JFD5872" s="25"/>
      <x:c r="JFE5872" s="25"/>
      <x:c r="JFF5872" s="25"/>
      <x:c r="JFG5872" s="25"/>
      <x:c r="JFH5872" s="25"/>
      <x:c r="JFI5872" s="25"/>
      <x:c r="JFJ5872" s="25"/>
      <x:c r="JFK5872" s="25"/>
      <x:c r="JFL5872" s="25"/>
      <x:c r="JFM5872" s="25"/>
      <x:c r="JFN5872" s="25"/>
      <x:c r="JFO5872" s="25"/>
      <x:c r="JFP5872" s="25"/>
      <x:c r="JFQ5872" s="25"/>
      <x:c r="JFR5872" s="25"/>
      <x:c r="JFS5872" s="25"/>
      <x:c r="JFT5872" s="25"/>
      <x:c r="JFU5872" s="25"/>
      <x:c r="JFV5872" s="25"/>
      <x:c r="JFW5872" s="25"/>
      <x:c r="JFX5872" s="25"/>
      <x:c r="JFY5872" s="25"/>
      <x:c r="JFZ5872" s="25"/>
      <x:c r="JGA5872" s="25"/>
      <x:c r="JGB5872" s="25"/>
      <x:c r="JGC5872" s="25"/>
      <x:c r="JGD5872" s="25"/>
      <x:c r="JGE5872" s="25"/>
      <x:c r="JGF5872" s="25"/>
      <x:c r="JGG5872" s="25"/>
      <x:c r="JGH5872" s="25"/>
      <x:c r="JGI5872" s="25"/>
      <x:c r="JGJ5872" s="25"/>
      <x:c r="JGK5872" s="25"/>
      <x:c r="JGL5872" s="25"/>
      <x:c r="JGM5872" s="25"/>
      <x:c r="JGN5872" s="25"/>
      <x:c r="JGO5872" s="25"/>
      <x:c r="JGP5872" s="25"/>
      <x:c r="JGQ5872" s="25"/>
      <x:c r="JGR5872" s="25"/>
      <x:c r="JGS5872" s="25"/>
      <x:c r="JGT5872" s="25"/>
      <x:c r="JGU5872" s="25"/>
      <x:c r="JGV5872" s="25"/>
      <x:c r="JGW5872" s="25"/>
      <x:c r="JGX5872" s="25"/>
      <x:c r="JGY5872" s="25"/>
      <x:c r="JGZ5872" s="25"/>
      <x:c r="JHA5872" s="25"/>
      <x:c r="JHB5872" s="25"/>
      <x:c r="JHC5872" s="25"/>
      <x:c r="JHD5872" s="25"/>
      <x:c r="JHE5872" s="25"/>
      <x:c r="JHF5872" s="25"/>
      <x:c r="JHG5872" s="25"/>
      <x:c r="JHH5872" s="25"/>
      <x:c r="JHI5872" s="25"/>
      <x:c r="JHJ5872" s="25"/>
      <x:c r="JHK5872" s="25"/>
      <x:c r="JHL5872" s="25"/>
      <x:c r="JHM5872" s="25"/>
      <x:c r="JHN5872" s="25"/>
      <x:c r="JHO5872" s="25"/>
      <x:c r="JHP5872" s="25"/>
      <x:c r="JHQ5872" s="25"/>
      <x:c r="JHR5872" s="25"/>
      <x:c r="JHS5872" s="25"/>
      <x:c r="JHT5872" s="25"/>
      <x:c r="JHU5872" s="25"/>
      <x:c r="JHV5872" s="25"/>
      <x:c r="JHW5872" s="25"/>
      <x:c r="JHX5872" s="25"/>
      <x:c r="JHY5872" s="25"/>
      <x:c r="JHZ5872" s="25"/>
      <x:c r="JIA5872" s="25"/>
      <x:c r="JIB5872" s="25"/>
      <x:c r="JIC5872" s="25"/>
      <x:c r="JID5872" s="25"/>
      <x:c r="JIE5872" s="25"/>
      <x:c r="JIF5872" s="25"/>
      <x:c r="JIG5872" s="25"/>
      <x:c r="JIH5872" s="25"/>
      <x:c r="JII5872" s="25"/>
      <x:c r="JIJ5872" s="25"/>
      <x:c r="JIK5872" s="25"/>
      <x:c r="JIL5872" s="25"/>
      <x:c r="JIM5872" s="25"/>
      <x:c r="JIN5872" s="25"/>
      <x:c r="JIO5872" s="25"/>
      <x:c r="JIP5872" s="25"/>
      <x:c r="JIQ5872" s="25"/>
      <x:c r="JIR5872" s="25"/>
      <x:c r="JIS5872" s="25"/>
      <x:c r="JIT5872" s="25"/>
      <x:c r="JIU5872" s="25"/>
      <x:c r="JIV5872" s="25"/>
      <x:c r="JIW5872" s="25"/>
      <x:c r="JIX5872" s="25"/>
      <x:c r="JIY5872" s="25"/>
      <x:c r="JIZ5872" s="25"/>
      <x:c r="JJA5872" s="25"/>
      <x:c r="JJB5872" s="25"/>
      <x:c r="JJC5872" s="25"/>
      <x:c r="JJD5872" s="25"/>
      <x:c r="JJE5872" s="25"/>
      <x:c r="JJF5872" s="25"/>
      <x:c r="JJG5872" s="25"/>
      <x:c r="JJH5872" s="25"/>
      <x:c r="JJI5872" s="25"/>
      <x:c r="JJJ5872" s="25"/>
      <x:c r="JJK5872" s="25"/>
      <x:c r="JJL5872" s="25"/>
      <x:c r="JJM5872" s="25"/>
      <x:c r="JJN5872" s="25"/>
      <x:c r="JJO5872" s="25"/>
      <x:c r="JJP5872" s="25"/>
      <x:c r="JJQ5872" s="25"/>
      <x:c r="JJR5872" s="25"/>
      <x:c r="JJS5872" s="25"/>
      <x:c r="JJT5872" s="25"/>
      <x:c r="JJU5872" s="25"/>
      <x:c r="JJV5872" s="25"/>
      <x:c r="JJW5872" s="25"/>
      <x:c r="JJX5872" s="25"/>
      <x:c r="JJY5872" s="25"/>
      <x:c r="JJZ5872" s="25"/>
      <x:c r="JKA5872" s="25"/>
      <x:c r="JKB5872" s="25"/>
      <x:c r="JKC5872" s="25"/>
      <x:c r="JKD5872" s="25"/>
      <x:c r="JKE5872" s="25"/>
      <x:c r="JKF5872" s="25"/>
      <x:c r="JKG5872" s="25"/>
      <x:c r="JKH5872" s="25"/>
      <x:c r="JKI5872" s="25"/>
      <x:c r="JKJ5872" s="25"/>
      <x:c r="JKK5872" s="25"/>
      <x:c r="JKL5872" s="25"/>
      <x:c r="JKM5872" s="25"/>
      <x:c r="JKN5872" s="25"/>
      <x:c r="JKO5872" s="25"/>
      <x:c r="JKP5872" s="25"/>
      <x:c r="JKQ5872" s="25"/>
      <x:c r="JKR5872" s="25"/>
      <x:c r="JKS5872" s="25"/>
      <x:c r="JKT5872" s="25"/>
      <x:c r="JKU5872" s="25"/>
      <x:c r="JKV5872" s="25"/>
      <x:c r="JKW5872" s="25"/>
      <x:c r="JKX5872" s="25"/>
      <x:c r="JKY5872" s="25"/>
      <x:c r="JKZ5872" s="25"/>
      <x:c r="JLA5872" s="25"/>
      <x:c r="JLB5872" s="25"/>
      <x:c r="JLC5872" s="25"/>
      <x:c r="JLD5872" s="25"/>
      <x:c r="JLE5872" s="25"/>
      <x:c r="JLF5872" s="25"/>
      <x:c r="JLG5872" s="25"/>
      <x:c r="JLH5872" s="25"/>
      <x:c r="JLI5872" s="25"/>
      <x:c r="JLJ5872" s="25"/>
      <x:c r="JLK5872" s="25"/>
      <x:c r="JLL5872" s="25"/>
      <x:c r="JLM5872" s="25"/>
      <x:c r="JLN5872" s="25"/>
      <x:c r="JLO5872" s="25"/>
      <x:c r="JLP5872" s="25"/>
      <x:c r="JLQ5872" s="25"/>
      <x:c r="JLR5872" s="25"/>
      <x:c r="JLS5872" s="25"/>
      <x:c r="JLT5872" s="25"/>
      <x:c r="JLU5872" s="25"/>
      <x:c r="JLV5872" s="25"/>
      <x:c r="JLW5872" s="25"/>
      <x:c r="JLX5872" s="25"/>
      <x:c r="JLY5872" s="25"/>
      <x:c r="JLZ5872" s="25"/>
      <x:c r="JMA5872" s="25"/>
      <x:c r="JMB5872" s="25"/>
      <x:c r="JMC5872" s="25"/>
      <x:c r="JMD5872" s="25"/>
      <x:c r="JME5872" s="25"/>
      <x:c r="JMF5872" s="25"/>
      <x:c r="JMG5872" s="25"/>
      <x:c r="JMH5872" s="25"/>
      <x:c r="JMI5872" s="25"/>
      <x:c r="JMJ5872" s="25"/>
      <x:c r="JMK5872" s="25"/>
      <x:c r="JML5872" s="25"/>
      <x:c r="JMM5872" s="25"/>
      <x:c r="JMN5872" s="25"/>
      <x:c r="JMO5872" s="25"/>
      <x:c r="JMP5872" s="25"/>
      <x:c r="JMQ5872" s="25"/>
      <x:c r="JMR5872" s="25"/>
      <x:c r="JMS5872" s="25"/>
      <x:c r="JMT5872" s="25"/>
      <x:c r="JMU5872" s="25"/>
      <x:c r="JMV5872" s="25"/>
      <x:c r="JMW5872" s="25"/>
      <x:c r="JMX5872" s="25"/>
      <x:c r="JMY5872" s="25"/>
      <x:c r="JMZ5872" s="25"/>
      <x:c r="JNA5872" s="25"/>
      <x:c r="JNB5872" s="25"/>
      <x:c r="JNC5872" s="25"/>
      <x:c r="JND5872" s="25"/>
      <x:c r="JNE5872" s="25"/>
      <x:c r="JNF5872" s="25"/>
      <x:c r="JNG5872" s="25"/>
      <x:c r="JNH5872" s="25"/>
      <x:c r="JNI5872" s="25"/>
      <x:c r="JNJ5872" s="25"/>
      <x:c r="JNK5872" s="25"/>
      <x:c r="JNL5872" s="25"/>
      <x:c r="JNM5872" s="25"/>
      <x:c r="JNN5872" s="25"/>
      <x:c r="JNO5872" s="25"/>
      <x:c r="JNP5872" s="25"/>
      <x:c r="JNQ5872" s="25"/>
      <x:c r="JNR5872" s="25"/>
      <x:c r="JNS5872" s="25"/>
      <x:c r="JNT5872" s="25"/>
      <x:c r="JNU5872" s="25"/>
      <x:c r="JNV5872" s="25"/>
      <x:c r="JNW5872" s="25"/>
      <x:c r="JNX5872" s="25"/>
      <x:c r="JNY5872" s="25"/>
      <x:c r="JNZ5872" s="25"/>
      <x:c r="JOA5872" s="25"/>
      <x:c r="JOB5872" s="25"/>
      <x:c r="JOC5872" s="25"/>
      <x:c r="JOD5872" s="25"/>
      <x:c r="JOE5872" s="25"/>
      <x:c r="JOF5872" s="25"/>
      <x:c r="JOG5872" s="25"/>
      <x:c r="JOH5872" s="25"/>
      <x:c r="JOI5872" s="25"/>
      <x:c r="JOJ5872" s="25"/>
      <x:c r="JOK5872" s="25"/>
      <x:c r="JOL5872" s="25"/>
      <x:c r="JOM5872" s="25"/>
      <x:c r="JON5872" s="25"/>
      <x:c r="JOO5872" s="25"/>
      <x:c r="JOP5872" s="25"/>
      <x:c r="JOQ5872" s="25"/>
      <x:c r="JOR5872" s="25"/>
      <x:c r="JOS5872" s="25"/>
      <x:c r="JOT5872" s="25"/>
      <x:c r="JOU5872" s="25"/>
      <x:c r="JOV5872" s="25"/>
      <x:c r="JOW5872" s="25"/>
      <x:c r="JOX5872" s="25"/>
      <x:c r="JOY5872" s="25"/>
      <x:c r="JOZ5872" s="25"/>
      <x:c r="JPA5872" s="25"/>
      <x:c r="JPB5872" s="25"/>
      <x:c r="JPC5872" s="25"/>
      <x:c r="JPD5872" s="25"/>
      <x:c r="JPE5872" s="25"/>
      <x:c r="JPF5872" s="25"/>
      <x:c r="JPG5872" s="25"/>
      <x:c r="JPH5872" s="25"/>
      <x:c r="JPI5872" s="25"/>
      <x:c r="JPJ5872" s="25"/>
      <x:c r="JPK5872" s="25"/>
      <x:c r="JPL5872" s="25"/>
      <x:c r="JPM5872" s="25"/>
      <x:c r="JPN5872" s="25"/>
      <x:c r="JPO5872" s="25"/>
      <x:c r="JPP5872" s="25"/>
      <x:c r="JPQ5872" s="25"/>
      <x:c r="JPR5872" s="25"/>
      <x:c r="JPS5872" s="25"/>
      <x:c r="JPT5872" s="25"/>
      <x:c r="JPU5872" s="25"/>
      <x:c r="JPV5872" s="25"/>
      <x:c r="JPW5872" s="25"/>
      <x:c r="JPX5872" s="25"/>
      <x:c r="JPY5872" s="25"/>
      <x:c r="JPZ5872" s="25"/>
      <x:c r="JQA5872" s="25"/>
      <x:c r="JQB5872" s="25"/>
      <x:c r="JQC5872" s="25"/>
      <x:c r="JQD5872" s="25"/>
      <x:c r="JQE5872" s="25"/>
      <x:c r="JQF5872" s="25"/>
      <x:c r="JQG5872" s="25"/>
      <x:c r="JQH5872" s="25"/>
      <x:c r="JQI5872" s="25"/>
      <x:c r="JQJ5872" s="25"/>
      <x:c r="JQK5872" s="25"/>
      <x:c r="JQL5872" s="25"/>
      <x:c r="JQM5872" s="25"/>
      <x:c r="JQN5872" s="25"/>
      <x:c r="JQO5872" s="25"/>
      <x:c r="JQP5872" s="25"/>
      <x:c r="JQQ5872" s="25"/>
      <x:c r="JQR5872" s="25"/>
      <x:c r="JQS5872" s="25"/>
      <x:c r="JQT5872" s="25"/>
      <x:c r="JQU5872" s="25"/>
      <x:c r="JQV5872" s="25"/>
      <x:c r="JQW5872" s="25"/>
      <x:c r="JQX5872" s="25"/>
      <x:c r="JQY5872" s="25"/>
      <x:c r="JQZ5872" s="25"/>
      <x:c r="JRA5872" s="25"/>
      <x:c r="JRB5872" s="25"/>
      <x:c r="JRC5872" s="25"/>
      <x:c r="JRD5872" s="25"/>
      <x:c r="JRE5872" s="25"/>
      <x:c r="JRF5872" s="25"/>
      <x:c r="JRG5872" s="25"/>
      <x:c r="JRH5872" s="25"/>
      <x:c r="JRI5872" s="25"/>
      <x:c r="JRJ5872" s="25"/>
      <x:c r="JRK5872" s="25"/>
      <x:c r="JRL5872" s="25"/>
      <x:c r="JRM5872" s="25"/>
      <x:c r="JRN5872" s="25"/>
      <x:c r="JRO5872" s="25"/>
      <x:c r="JRP5872" s="25"/>
      <x:c r="JRQ5872" s="25"/>
      <x:c r="JRR5872" s="25"/>
      <x:c r="JRS5872" s="25"/>
      <x:c r="JRT5872" s="25"/>
      <x:c r="JRU5872" s="25"/>
      <x:c r="JRV5872" s="25"/>
      <x:c r="JRW5872" s="25"/>
      <x:c r="JRX5872" s="25"/>
      <x:c r="JRY5872" s="25"/>
      <x:c r="JRZ5872" s="25"/>
      <x:c r="JSA5872" s="25"/>
      <x:c r="JSB5872" s="25"/>
      <x:c r="JSC5872" s="25"/>
      <x:c r="JSD5872" s="25"/>
      <x:c r="JSE5872" s="25"/>
      <x:c r="JSF5872" s="25"/>
      <x:c r="JSG5872" s="25"/>
      <x:c r="JSH5872" s="25"/>
      <x:c r="JSI5872" s="25"/>
      <x:c r="JSJ5872" s="25"/>
      <x:c r="JSK5872" s="25"/>
      <x:c r="JSL5872" s="25"/>
      <x:c r="JSM5872" s="25"/>
      <x:c r="JSN5872" s="25"/>
      <x:c r="JSO5872" s="25"/>
      <x:c r="JSP5872" s="25"/>
      <x:c r="JSQ5872" s="25"/>
      <x:c r="JSR5872" s="25"/>
      <x:c r="JSS5872" s="25"/>
      <x:c r="JST5872" s="25"/>
      <x:c r="JSU5872" s="25"/>
      <x:c r="JSV5872" s="25"/>
      <x:c r="JSW5872" s="25"/>
      <x:c r="JSX5872" s="25"/>
      <x:c r="JSY5872" s="25"/>
      <x:c r="JSZ5872" s="25"/>
      <x:c r="JTA5872" s="25"/>
      <x:c r="JTB5872" s="25"/>
      <x:c r="JTC5872" s="25"/>
      <x:c r="JTD5872" s="25"/>
      <x:c r="JTE5872" s="25"/>
      <x:c r="JTF5872" s="25"/>
      <x:c r="JTG5872" s="25"/>
      <x:c r="JTH5872" s="25"/>
      <x:c r="JTI5872" s="25"/>
      <x:c r="JTJ5872" s="25"/>
      <x:c r="JTK5872" s="25"/>
      <x:c r="JTL5872" s="25"/>
      <x:c r="JTM5872" s="25"/>
      <x:c r="JTN5872" s="25"/>
      <x:c r="JTO5872" s="25"/>
      <x:c r="JTP5872" s="25"/>
      <x:c r="JTQ5872" s="25"/>
      <x:c r="JTR5872" s="25"/>
      <x:c r="JTS5872" s="25"/>
      <x:c r="JTT5872" s="25"/>
      <x:c r="JTU5872" s="25"/>
      <x:c r="JTV5872" s="25"/>
      <x:c r="JTW5872" s="25"/>
      <x:c r="JTX5872" s="25"/>
      <x:c r="JTY5872" s="25"/>
      <x:c r="JTZ5872" s="25"/>
      <x:c r="JUA5872" s="25"/>
      <x:c r="JUB5872" s="25"/>
      <x:c r="JUC5872" s="25"/>
      <x:c r="JUD5872" s="25"/>
      <x:c r="JUE5872" s="25"/>
      <x:c r="JUF5872" s="25"/>
      <x:c r="JUG5872" s="25"/>
      <x:c r="JUH5872" s="25"/>
      <x:c r="JUI5872" s="25"/>
      <x:c r="JUJ5872" s="25"/>
      <x:c r="JUK5872" s="25"/>
      <x:c r="JUL5872" s="25"/>
      <x:c r="JUM5872" s="25"/>
      <x:c r="JUN5872" s="25"/>
      <x:c r="JUO5872" s="25"/>
      <x:c r="JUP5872" s="25"/>
      <x:c r="JUQ5872" s="25"/>
      <x:c r="JUR5872" s="25"/>
      <x:c r="JUS5872" s="25"/>
      <x:c r="JUT5872" s="25"/>
      <x:c r="JUU5872" s="25"/>
      <x:c r="JUV5872" s="25"/>
      <x:c r="JUW5872" s="25"/>
      <x:c r="JUX5872" s="25"/>
      <x:c r="JUY5872" s="25"/>
      <x:c r="JUZ5872" s="25"/>
      <x:c r="JVA5872" s="25"/>
      <x:c r="JVB5872" s="25"/>
      <x:c r="JVC5872" s="25"/>
      <x:c r="JVD5872" s="25"/>
      <x:c r="JVE5872" s="25"/>
      <x:c r="JVF5872" s="25"/>
      <x:c r="JVG5872" s="25"/>
      <x:c r="JVH5872" s="25"/>
      <x:c r="JVI5872" s="25"/>
      <x:c r="JVJ5872" s="25"/>
      <x:c r="JVK5872" s="25"/>
      <x:c r="JVL5872" s="25"/>
      <x:c r="JVM5872" s="25"/>
      <x:c r="JVN5872" s="25"/>
      <x:c r="JVO5872" s="25"/>
      <x:c r="JVP5872" s="25"/>
      <x:c r="JVQ5872" s="25"/>
      <x:c r="JVR5872" s="25"/>
      <x:c r="JVS5872" s="25"/>
      <x:c r="JVT5872" s="25"/>
      <x:c r="JVU5872" s="25"/>
      <x:c r="JVV5872" s="25"/>
      <x:c r="JVW5872" s="25"/>
      <x:c r="JVX5872" s="25"/>
      <x:c r="JVY5872" s="25"/>
      <x:c r="JVZ5872" s="25"/>
      <x:c r="JWA5872" s="25"/>
      <x:c r="JWB5872" s="25"/>
      <x:c r="JWC5872" s="25"/>
      <x:c r="JWD5872" s="25"/>
      <x:c r="JWE5872" s="25"/>
      <x:c r="JWF5872" s="25"/>
      <x:c r="JWG5872" s="25"/>
      <x:c r="JWH5872" s="25"/>
      <x:c r="JWI5872" s="25"/>
      <x:c r="JWJ5872" s="25"/>
      <x:c r="JWK5872" s="25"/>
      <x:c r="JWL5872" s="25"/>
      <x:c r="JWM5872" s="25"/>
      <x:c r="JWN5872" s="25"/>
      <x:c r="JWO5872" s="25"/>
      <x:c r="JWP5872" s="25"/>
      <x:c r="JWQ5872" s="25"/>
      <x:c r="JWR5872" s="25"/>
      <x:c r="JWS5872" s="25"/>
      <x:c r="JWT5872" s="25"/>
      <x:c r="JWU5872" s="25"/>
      <x:c r="JWV5872" s="25"/>
      <x:c r="JWW5872" s="25"/>
      <x:c r="JWX5872" s="25"/>
      <x:c r="JWY5872" s="25"/>
      <x:c r="JWZ5872" s="25"/>
      <x:c r="JXA5872" s="25"/>
      <x:c r="JXB5872" s="25"/>
      <x:c r="JXC5872" s="25"/>
      <x:c r="JXD5872" s="25"/>
      <x:c r="JXE5872" s="25"/>
      <x:c r="JXF5872" s="25"/>
      <x:c r="JXG5872" s="25"/>
      <x:c r="JXH5872" s="25"/>
      <x:c r="JXI5872" s="25"/>
      <x:c r="JXJ5872" s="25"/>
      <x:c r="JXK5872" s="25"/>
      <x:c r="JXL5872" s="25"/>
      <x:c r="JXM5872" s="25"/>
      <x:c r="JXN5872" s="25"/>
      <x:c r="JXO5872" s="25"/>
      <x:c r="JXP5872" s="25"/>
      <x:c r="JXQ5872" s="25"/>
      <x:c r="JXR5872" s="25"/>
      <x:c r="JXS5872" s="25"/>
      <x:c r="JXT5872" s="25"/>
      <x:c r="JXU5872" s="25"/>
      <x:c r="JXV5872" s="25"/>
      <x:c r="JXW5872" s="25"/>
      <x:c r="JXX5872" s="25"/>
      <x:c r="JXY5872" s="25"/>
      <x:c r="JXZ5872" s="25"/>
      <x:c r="JYA5872" s="25"/>
      <x:c r="JYB5872" s="25"/>
      <x:c r="JYC5872" s="25"/>
      <x:c r="JYD5872" s="25"/>
      <x:c r="JYE5872" s="25"/>
      <x:c r="JYF5872" s="25"/>
      <x:c r="JYG5872" s="25"/>
      <x:c r="JYH5872" s="25"/>
      <x:c r="JYI5872" s="25"/>
      <x:c r="JYJ5872" s="25"/>
      <x:c r="JYK5872" s="25"/>
      <x:c r="JYL5872" s="25"/>
      <x:c r="JYM5872" s="25"/>
      <x:c r="JYN5872" s="25"/>
      <x:c r="JYO5872" s="25"/>
      <x:c r="JYP5872" s="25"/>
      <x:c r="JYQ5872" s="25"/>
      <x:c r="JYR5872" s="25"/>
      <x:c r="JYS5872" s="25"/>
      <x:c r="JYT5872" s="25"/>
      <x:c r="JYU5872" s="25"/>
      <x:c r="JYV5872" s="25"/>
      <x:c r="JYW5872" s="25"/>
      <x:c r="JYX5872" s="25"/>
      <x:c r="JYY5872" s="25"/>
      <x:c r="JYZ5872" s="25"/>
      <x:c r="JZA5872" s="25"/>
      <x:c r="JZB5872" s="25"/>
      <x:c r="JZC5872" s="25"/>
      <x:c r="JZD5872" s="25"/>
      <x:c r="JZE5872" s="25"/>
      <x:c r="JZF5872" s="25"/>
      <x:c r="JZG5872" s="25"/>
      <x:c r="JZH5872" s="25"/>
      <x:c r="JZI5872" s="25"/>
      <x:c r="JZJ5872" s="25"/>
      <x:c r="JZK5872" s="25"/>
      <x:c r="JZL5872" s="25"/>
      <x:c r="JZM5872" s="25"/>
      <x:c r="JZN5872" s="25"/>
      <x:c r="JZO5872" s="25"/>
      <x:c r="JZP5872" s="25"/>
      <x:c r="JZQ5872" s="25"/>
      <x:c r="JZR5872" s="25"/>
      <x:c r="JZS5872" s="25"/>
      <x:c r="JZT5872" s="25"/>
      <x:c r="JZU5872" s="25"/>
      <x:c r="JZV5872" s="25"/>
      <x:c r="JZW5872" s="25"/>
      <x:c r="JZX5872" s="25"/>
      <x:c r="JZY5872" s="25"/>
      <x:c r="JZZ5872" s="25"/>
      <x:c r="KAA5872" s="25"/>
      <x:c r="KAB5872" s="25"/>
      <x:c r="KAC5872" s="25"/>
      <x:c r="KAD5872" s="25"/>
      <x:c r="KAE5872" s="25"/>
      <x:c r="KAF5872" s="25"/>
      <x:c r="KAG5872" s="25"/>
      <x:c r="KAH5872" s="25"/>
      <x:c r="KAI5872" s="25"/>
      <x:c r="KAJ5872" s="25"/>
      <x:c r="KAK5872" s="25"/>
      <x:c r="KAL5872" s="25"/>
      <x:c r="KAM5872" s="25"/>
      <x:c r="KAN5872" s="25"/>
      <x:c r="KAO5872" s="25"/>
      <x:c r="KAP5872" s="25"/>
      <x:c r="KAQ5872" s="25"/>
      <x:c r="KAR5872" s="25"/>
      <x:c r="KAS5872" s="25"/>
      <x:c r="KAT5872" s="25"/>
      <x:c r="KAU5872" s="25"/>
      <x:c r="KAV5872" s="25"/>
      <x:c r="KAW5872" s="25"/>
      <x:c r="KAX5872" s="25"/>
      <x:c r="KAY5872" s="25"/>
      <x:c r="KAZ5872" s="25"/>
      <x:c r="KBA5872" s="25"/>
      <x:c r="KBB5872" s="25"/>
      <x:c r="KBC5872" s="25"/>
      <x:c r="KBD5872" s="25"/>
      <x:c r="KBE5872" s="25"/>
      <x:c r="KBF5872" s="25"/>
      <x:c r="KBG5872" s="25"/>
      <x:c r="KBH5872" s="25"/>
      <x:c r="KBI5872" s="25"/>
      <x:c r="KBJ5872" s="25"/>
      <x:c r="KBK5872" s="25"/>
      <x:c r="KBL5872" s="25"/>
      <x:c r="KBM5872" s="25"/>
      <x:c r="KBN5872" s="25"/>
      <x:c r="KBO5872" s="25"/>
      <x:c r="KBP5872" s="25"/>
      <x:c r="KBQ5872" s="25"/>
      <x:c r="KBR5872" s="25"/>
      <x:c r="KBS5872" s="25"/>
      <x:c r="KBT5872" s="25"/>
      <x:c r="KBU5872" s="25"/>
      <x:c r="KBV5872" s="25"/>
      <x:c r="KBW5872" s="25"/>
      <x:c r="KBX5872" s="25"/>
      <x:c r="KBY5872" s="25"/>
      <x:c r="KBZ5872" s="25"/>
      <x:c r="KCA5872" s="25"/>
      <x:c r="KCB5872" s="25"/>
      <x:c r="KCC5872" s="25"/>
      <x:c r="KCD5872" s="25"/>
      <x:c r="KCE5872" s="25"/>
      <x:c r="KCF5872" s="25"/>
      <x:c r="KCG5872" s="25"/>
      <x:c r="KCH5872" s="25"/>
      <x:c r="KCI5872" s="25"/>
      <x:c r="KCJ5872" s="25"/>
      <x:c r="KCK5872" s="25"/>
      <x:c r="KCL5872" s="25"/>
      <x:c r="KCM5872" s="25"/>
      <x:c r="KCN5872" s="25"/>
      <x:c r="KCO5872" s="25"/>
      <x:c r="KCP5872" s="25"/>
      <x:c r="KCQ5872" s="25"/>
      <x:c r="KCR5872" s="25"/>
      <x:c r="KCS5872" s="25"/>
      <x:c r="KCT5872" s="25"/>
      <x:c r="KCU5872" s="25"/>
      <x:c r="KCV5872" s="25"/>
      <x:c r="KCW5872" s="25"/>
      <x:c r="KCX5872" s="25"/>
      <x:c r="KCY5872" s="25"/>
      <x:c r="KCZ5872" s="25"/>
      <x:c r="KDA5872" s="25"/>
      <x:c r="KDB5872" s="25"/>
      <x:c r="KDC5872" s="25"/>
      <x:c r="KDD5872" s="25"/>
      <x:c r="KDE5872" s="25"/>
      <x:c r="KDF5872" s="25"/>
      <x:c r="KDG5872" s="25"/>
      <x:c r="KDH5872" s="25"/>
      <x:c r="KDI5872" s="25"/>
      <x:c r="KDJ5872" s="25"/>
      <x:c r="KDK5872" s="25"/>
      <x:c r="KDL5872" s="25"/>
      <x:c r="KDM5872" s="25"/>
      <x:c r="KDN5872" s="25"/>
      <x:c r="KDO5872" s="25"/>
      <x:c r="KDP5872" s="25"/>
      <x:c r="KDQ5872" s="25"/>
      <x:c r="KDR5872" s="25"/>
      <x:c r="KDS5872" s="25"/>
      <x:c r="KDT5872" s="25"/>
      <x:c r="KDU5872" s="25"/>
      <x:c r="KDV5872" s="25"/>
      <x:c r="KDW5872" s="25"/>
      <x:c r="KDX5872" s="25"/>
      <x:c r="KDY5872" s="25"/>
      <x:c r="KDZ5872" s="25"/>
      <x:c r="KEA5872" s="25"/>
      <x:c r="KEB5872" s="25"/>
      <x:c r="KEC5872" s="25"/>
      <x:c r="KED5872" s="25"/>
      <x:c r="KEE5872" s="25"/>
      <x:c r="KEF5872" s="25"/>
      <x:c r="KEG5872" s="25"/>
      <x:c r="KEH5872" s="25"/>
      <x:c r="KEI5872" s="25"/>
      <x:c r="KEJ5872" s="25"/>
      <x:c r="KEK5872" s="25"/>
      <x:c r="KEL5872" s="25"/>
      <x:c r="KEM5872" s="25"/>
      <x:c r="KEN5872" s="25"/>
      <x:c r="KEO5872" s="25"/>
      <x:c r="KEP5872" s="25"/>
      <x:c r="KEQ5872" s="25"/>
      <x:c r="KER5872" s="25"/>
      <x:c r="KES5872" s="25"/>
      <x:c r="KET5872" s="25"/>
      <x:c r="KEU5872" s="25"/>
      <x:c r="KEV5872" s="25"/>
      <x:c r="KEW5872" s="25"/>
      <x:c r="KEX5872" s="25"/>
      <x:c r="KEY5872" s="25"/>
      <x:c r="KEZ5872" s="25"/>
      <x:c r="KFA5872" s="25"/>
      <x:c r="KFB5872" s="25"/>
      <x:c r="KFC5872" s="25"/>
      <x:c r="KFD5872" s="25"/>
      <x:c r="KFE5872" s="25"/>
      <x:c r="KFF5872" s="25"/>
      <x:c r="KFG5872" s="25"/>
      <x:c r="KFH5872" s="25"/>
      <x:c r="KFI5872" s="25"/>
      <x:c r="KFJ5872" s="25"/>
      <x:c r="KFK5872" s="25"/>
      <x:c r="KFL5872" s="25"/>
      <x:c r="KFM5872" s="25"/>
      <x:c r="KFN5872" s="25"/>
      <x:c r="KFO5872" s="25"/>
      <x:c r="KFP5872" s="25"/>
      <x:c r="KFQ5872" s="25"/>
      <x:c r="KFR5872" s="25"/>
      <x:c r="KFS5872" s="25"/>
      <x:c r="KFT5872" s="25"/>
      <x:c r="KFU5872" s="25"/>
      <x:c r="KFV5872" s="25"/>
      <x:c r="KFW5872" s="25"/>
      <x:c r="KFX5872" s="25"/>
      <x:c r="KFY5872" s="25"/>
      <x:c r="KFZ5872" s="25"/>
      <x:c r="KGA5872" s="25"/>
      <x:c r="KGB5872" s="25"/>
      <x:c r="KGC5872" s="25"/>
      <x:c r="KGD5872" s="25"/>
      <x:c r="KGE5872" s="25"/>
      <x:c r="KGF5872" s="25"/>
      <x:c r="KGG5872" s="25"/>
      <x:c r="KGH5872" s="25"/>
      <x:c r="KGI5872" s="25"/>
      <x:c r="KGJ5872" s="25"/>
      <x:c r="KGK5872" s="25"/>
      <x:c r="KGL5872" s="25"/>
      <x:c r="KGM5872" s="25"/>
      <x:c r="KGN5872" s="25"/>
      <x:c r="KGO5872" s="25"/>
      <x:c r="KGP5872" s="25"/>
      <x:c r="KGQ5872" s="25"/>
      <x:c r="KGR5872" s="25"/>
      <x:c r="KGS5872" s="25"/>
      <x:c r="KGT5872" s="25"/>
      <x:c r="KGU5872" s="25"/>
      <x:c r="KGV5872" s="25"/>
      <x:c r="KGW5872" s="25"/>
      <x:c r="KGX5872" s="25"/>
      <x:c r="KGY5872" s="25"/>
      <x:c r="KGZ5872" s="25"/>
      <x:c r="KHA5872" s="25"/>
      <x:c r="KHB5872" s="25"/>
      <x:c r="KHC5872" s="25"/>
      <x:c r="KHD5872" s="25"/>
      <x:c r="KHE5872" s="25"/>
      <x:c r="KHF5872" s="25"/>
      <x:c r="KHG5872" s="25"/>
      <x:c r="KHH5872" s="25"/>
      <x:c r="KHI5872" s="25"/>
      <x:c r="KHJ5872" s="25"/>
      <x:c r="KHK5872" s="25"/>
      <x:c r="KHL5872" s="25"/>
      <x:c r="KHM5872" s="25"/>
      <x:c r="KHN5872" s="25"/>
      <x:c r="KHO5872" s="25"/>
      <x:c r="KHP5872" s="25"/>
      <x:c r="KHQ5872" s="25"/>
      <x:c r="KHR5872" s="25"/>
      <x:c r="KHS5872" s="25"/>
      <x:c r="KHT5872" s="25"/>
      <x:c r="KHU5872" s="25"/>
      <x:c r="KHV5872" s="25"/>
      <x:c r="KHW5872" s="25"/>
      <x:c r="KHX5872" s="25"/>
      <x:c r="KHY5872" s="25"/>
      <x:c r="KHZ5872" s="25"/>
      <x:c r="KIA5872" s="25"/>
      <x:c r="KIB5872" s="25"/>
      <x:c r="KIC5872" s="25"/>
      <x:c r="KID5872" s="25"/>
      <x:c r="KIE5872" s="25"/>
      <x:c r="KIF5872" s="25"/>
      <x:c r="KIG5872" s="25"/>
      <x:c r="KIH5872" s="25"/>
      <x:c r="KII5872" s="25"/>
      <x:c r="KIJ5872" s="25"/>
      <x:c r="KIK5872" s="25"/>
      <x:c r="KIL5872" s="25"/>
      <x:c r="KIM5872" s="25"/>
      <x:c r="KIN5872" s="25"/>
      <x:c r="KIO5872" s="25"/>
      <x:c r="KIP5872" s="25"/>
      <x:c r="KIQ5872" s="25"/>
      <x:c r="KIR5872" s="25"/>
      <x:c r="KIS5872" s="25"/>
      <x:c r="KIT5872" s="25"/>
      <x:c r="KIU5872" s="25"/>
      <x:c r="KIV5872" s="25"/>
      <x:c r="KIW5872" s="25"/>
      <x:c r="KIX5872" s="25"/>
      <x:c r="KIY5872" s="25"/>
      <x:c r="KIZ5872" s="25"/>
      <x:c r="KJA5872" s="25"/>
      <x:c r="KJB5872" s="25"/>
      <x:c r="KJC5872" s="25"/>
      <x:c r="KJD5872" s="25"/>
      <x:c r="KJE5872" s="25"/>
      <x:c r="KJF5872" s="25"/>
      <x:c r="KJG5872" s="25"/>
      <x:c r="KJH5872" s="25"/>
      <x:c r="KJI5872" s="25"/>
      <x:c r="KJJ5872" s="25"/>
      <x:c r="KJK5872" s="25"/>
      <x:c r="KJL5872" s="25"/>
      <x:c r="KJM5872" s="25"/>
      <x:c r="KJN5872" s="25"/>
      <x:c r="KJO5872" s="25"/>
      <x:c r="KJP5872" s="25"/>
      <x:c r="KJQ5872" s="25"/>
      <x:c r="KJR5872" s="25"/>
      <x:c r="KJS5872" s="25"/>
      <x:c r="KJT5872" s="25"/>
      <x:c r="KJU5872" s="25"/>
      <x:c r="KJV5872" s="25"/>
      <x:c r="KJW5872" s="25"/>
      <x:c r="KJX5872" s="25"/>
      <x:c r="KJY5872" s="25"/>
      <x:c r="KJZ5872" s="25"/>
      <x:c r="KKA5872" s="25"/>
      <x:c r="KKB5872" s="25"/>
      <x:c r="KKC5872" s="25"/>
      <x:c r="KKD5872" s="25"/>
      <x:c r="KKE5872" s="25"/>
      <x:c r="KKF5872" s="25"/>
      <x:c r="KKG5872" s="25"/>
      <x:c r="KKH5872" s="25"/>
      <x:c r="KKI5872" s="25"/>
      <x:c r="KKJ5872" s="25"/>
      <x:c r="KKK5872" s="25"/>
      <x:c r="KKL5872" s="25"/>
      <x:c r="KKM5872" s="25"/>
      <x:c r="KKN5872" s="25"/>
      <x:c r="KKO5872" s="25"/>
      <x:c r="KKP5872" s="25"/>
      <x:c r="KKQ5872" s="25"/>
      <x:c r="KKR5872" s="25"/>
      <x:c r="KKS5872" s="25"/>
      <x:c r="KKT5872" s="25"/>
      <x:c r="KKU5872" s="25"/>
      <x:c r="KKV5872" s="25"/>
      <x:c r="KKW5872" s="25"/>
      <x:c r="KKX5872" s="25"/>
      <x:c r="KKY5872" s="25"/>
      <x:c r="KKZ5872" s="25"/>
      <x:c r="KLA5872" s="25"/>
      <x:c r="KLB5872" s="25"/>
      <x:c r="KLC5872" s="25"/>
      <x:c r="KLD5872" s="25"/>
      <x:c r="KLE5872" s="25"/>
      <x:c r="KLF5872" s="25"/>
      <x:c r="KLG5872" s="25"/>
      <x:c r="KLH5872" s="25"/>
      <x:c r="KLI5872" s="25"/>
      <x:c r="KLJ5872" s="25"/>
      <x:c r="KLK5872" s="25"/>
      <x:c r="KLL5872" s="25"/>
      <x:c r="KLM5872" s="25"/>
      <x:c r="KLN5872" s="25"/>
      <x:c r="KLO5872" s="25"/>
      <x:c r="KLP5872" s="25"/>
      <x:c r="KLQ5872" s="25"/>
      <x:c r="KLR5872" s="25"/>
      <x:c r="KLS5872" s="25"/>
      <x:c r="KLT5872" s="25"/>
      <x:c r="KLU5872" s="25"/>
      <x:c r="KLV5872" s="25"/>
      <x:c r="KLW5872" s="25"/>
      <x:c r="KLX5872" s="25"/>
      <x:c r="KLY5872" s="25"/>
      <x:c r="KLZ5872" s="25"/>
      <x:c r="KMA5872" s="25"/>
      <x:c r="KMB5872" s="25"/>
      <x:c r="KMC5872" s="25"/>
      <x:c r="KMD5872" s="25"/>
      <x:c r="KME5872" s="25"/>
      <x:c r="KMF5872" s="25"/>
      <x:c r="KMG5872" s="25"/>
      <x:c r="KMH5872" s="25"/>
      <x:c r="KMI5872" s="25"/>
      <x:c r="KMJ5872" s="25"/>
      <x:c r="KMK5872" s="25"/>
      <x:c r="KML5872" s="25"/>
      <x:c r="KMM5872" s="25"/>
      <x:c r="KMN5872" s="25"/>
      <x:c r="KMO5872" s="25"/>
      <x:c r="KMP5872" s="25"/>
      <x:c r="KMQ5872" s="25"/>
      <x:c r="KMR5872" s="25"/>
      <x:c r="KMS5872" s="25"/>
      <x:c r="KMT5872" s="25"/>
      <x:c r="KMU5872" s="25"/>
      <x:c r="KMV5872" s="25"/>
      <x:c r="KMW5872" s="25"/>
      <x:c r="KMX5872" s="25"/>
      <x:c r="KMY5872" s="25"/>
      <x:c r="KMZ5872" s="25"/>
      <x:c r="KNA5872" s="25"/>
      <x:c r="KNB5872" s="25"/>
      <x:c r="KNC5872" s="25"/>
      <x:c r="KND5872" s="25"/>
      <x:c r="KNE5872" s="25"/>
      <x:c r="KNF5872" s="25"/>
      <x:c r="KNG5872" s="25"/>
      <x:c r="KNH5872" s="25"/>
      <x:c r="KNI5872" s="25"/>
      <x:c r="KNJ5872" s="25"/>
      <x:c r="KNK5872" s="25"/>
      <x:c r="KNL5872" s="25"/>
      <x:c r="KNM5872" s="25"/>
      <x:c r="KNN5872" s="25"/>
      <x:c r="KNO5872" s="25"/>
      <x:c r="KNP5872" s="25"/>
      <x:c r="KNQ5872" s="25"/>
      <x:c r="KNR5872" s="25"/>
      <x:c r="KNS5872" s="25"/>
      <x:c r="KNT5872" s="25"/>
      <x:c r="KNU5872" s="25"/>
      <x:c r="KNV5872" s="25"/>
      <x:c r="KNW5872" s="25"/>
      <x:c r="KNX5872" s="25"/>
      <x:c r="KNY5872" s="25"/>
      <x:c r="KNZ5872" s="25"/>
      <x:c r="KOA5872" s="25"/>
      <x:c r="KOB5872" s="25"/>
      <x:c r="KOC5872" s="25"/>
      <x:c r="KOD5872" s="25"/>
      <x:c r="KOE5872" s="25"/>
      <x:c r="KOF5872" s="25"/>
      <x:c r="KOG5872" s="25"/>
      <x:c r="KOH5872" s="25"/>
      <x:c r="KOI5872" s="25"/>
      <x:c r="KOJ5872" s="25"/>
      <x:c r="KOK5872" s="25"/>
      <x:c r="KOL5872" s="25"/>
      <x:c r="KOM5872" s="25"/>
      <x:c r="KON5872" s="25"/>
      <x:c r="KOO5872" s="25"/>
      <x:c r="KOP5872" s="25"/>
      <x:c r="KOQ5872" s="25"/>
      <x:c r="KOR5872" s="25"/>
      <x:c r="KOS5872" s="25"/>
      <x:c r="KOT5872" s="25"/>
      <x:c r="KOU5872" s="25"/>
      <x:c r="KOV5872" s="25"/>
      <x:c r="KOW5872" s="25"/>
      <x:c r="KOX5872" s="25"/>
      <x:c r="KOY5872" s="25"/>
      <x:c r="KOZ5872" s="25"/>
      <x:c r="KPA5872" s="25"/>
      <x:c r="KPB5872" s="25"/>
      <x:c r="KPC5872" s="25"/>
      <x:c r="KPD5872" s="25"/>
      <x:c r="KPE5872" s="25"/>
      <x:c r="KPF5872" s="25"/>
      <x:c r="KPG5872" s="25"/>
      <x:c r="KPH5872" s="25"/>
      <x:c r="KPI5872" s="25"/>
      <x:c r="KPJ5872" s="25"/>
      <x:c r="KPK5872" s="25"/>
      <x:c r="KPL5872" s="25"/>
      <x:c r="KPM5872" s="25"/>
      <x:c r="KPN5872" s="25"/>
      <x:c r="KPO5872" s="25"/>
      <x:c r="KPP5872" s="25"/>
      <x:c r="KPQ5872" s="25"/>
      <x:c r="KPR5872" s="25"/>
      <x:c r="KPS5872" s="25"/>
      <x:c r="KPT5872" s="25"/>
      <x:c r="KPU5872" s="25"/>
      <x:c r="KPV5872" s="25"/>
      <x:c r="KPW5872" s="25"/>
      <x:c r="KPX5872" s="25"/>
      <x:c r="KPY5872" s="25"/>
      <x:c r="KPZ5872" s="25"/>
      <x:c r="KQA5872" s="25"/>
      <x:c r="KQB5872" s="25"/>
      <x:c r="KQC5872" s="25"/>
      <x:c r="KQD5872" s="25"/>
      <x:c r="KQE5872" s="25"/>
      <x:c r="KQF5872" s="25"/>
      <x:c r="KQG5872" s="25"/>
      <x:c r="KQH5872" s="25"/>
      <x:c r="KQI5872" s="25"/>
      <x:c r="KQJ5872" s="25"/>
      <x:c r="KQK5872" s="25"/>
      <x:c r="KQL5872" s="25"/>
      <x:c r="KQM5872" s="25"/>
      <x:c r="KQN5872" s="25"/>
      <x:c r="KQO5872" s="25"/>
      <x:c r="KQP5872" s="25"/>
      <x:c r="KQQ5872" s="25"/>
      <x:c r="KQR5872" s="25"/>
      <x:c r="KQS5872" s="25"/>
      <x:c r="KQT5872" s="25"/>
      <x:c r="KQU5872" s="25"/>
      <x:c r="KQV5872" s="25"/>
      <x:c r="KQW5872" s="25"/>
      <x:c r="KQX5872" s="25"/>
      <x:c r="KQY5872" s="25"/>
      <x:c r="KQZ5872" s="25"/>
      <x:c r="KRA5872" s="25"/>
      <x:c r="KRB5872" s="25"/>
      <x:c r="KRC5872" s="25"/>
      <x:c r="KRD5872" s="25"/>
      <x:c r="KRE5872" s="25"/>
      <x:c r="KRF5872" s="25"/>
      <x:c r="KRG5872" s="25"/>
      <x:c r="KRH5872" s="25"/>
      <x:c r="KRI5872" s="25"/>
      <x:c r="KRJ5872" s="25"/>
      <x:c r="KRK5872" s="25"/>
      <x:c r="KRL5872" s="25"/>
      <x:c r="KRM5872" s="25"/>
      <x:c r="KRN5872" s="25"/>
      <x:c r="KRO5872" s="25"/>
      <x:c r="KRP5872" s="25"/>
      <x:c r="KRQ5872" s="25"/>
      <x:c r="KRR5872" s="25"/>
      <x:c r="KRS5872" s="25"/>
      <x:c r="KRT5872" s="25"/>
      <x:c r="KRU5872" s="25"/>
      <x:c r="KRV5872" s="25"/>
      <x:c r="KRW5872" s="25"/>
      <x:c r="KRX5872" s="25"/>
      <x:c r="KRY5872" s="25"/>
      <x:c r="KRZ5872" s="25"/>
      <x:c r="KSA5872" s="25"/>
      <x:c r="KSB5872" s="25"/>
      <x:c r="KSC5872" s="25"/>
      <x:c r="KSD5872" s="25"/>
      <x:c r="KSE5872" s="25"/>
      <x:c r="KSF5872" s="25"/>
      <x:c r="KSG5872" s="25"/>
      <x:c r="KSH5872" s="25"/>
      <x:c r="KSI5872" s="25"/>
      <x:c r="KSJ5872" s="25"/>
      <x:c r="KSK5872" s="25"/>
      <x:c r="KSL5872" s="25"/>
      <x:c r="KSM5872" s="25"/>
      <x:c r="KSN5872" s="25"/>
      <x:c r="KSO5872" s="25"/>
      <x:c r="KSP5872" s="25"/>
      <x:c r="KSQ5872" s="25"/>
      <x:c r="KSR5872" s="25"/>
      <x:c r="KSS5872" s="25"/>
      <x:c r="KST5872" s="25"/>
      <x:c r="KSU5872" s="25"/>
      <x:c r="KSV5872" s="25"/>
      <x:c r="KSW5872" s="25"/>
      <x:c r="KSX5872" s="25"/>
      <x:c r="KSY5872" s="25"/>
      <x:c r="KSZ5872" s="25"/>
      <x:c r="KTA5872" s="25"/>
      <x:c r="KTB5872" s="25"/>
      <x:c r="KTC5872" s="25"/>
      <x:c r="KTD5872" s="25"/>
      <x:c r="KTE5872" s="25"/>
      <x:c r="KTF5872" s="25"/>
      <x:c r="KTG5872" s="25"/>
      <x:c r="KTH5872" s="25"/>
      <x:c r="KTI5872" s="25"/>
      <x:c r="KTJ5872" s="25"/>
      <x:c r="KTK5872" s="25"/>
      <x:c r="KTL5872" s="25"/>
      <x:c r="KTM5872" s="25"/>
      <x:c r="KTN5872" s="25"/>
      <x:c r="KTO5872" s="25"/>
      <x:c r="KTP5872" s="25"/>
      <x:c r="KTQ5872" s="25"/>
      <x:c r="KTR5872" s="25"/>
      <x:c r="KTS5872" s="25"/>
      <x:c r="KTT5872" s="25"/>
      <x:c r="KTU5872" s="25"/>
      <x:c r="KTV5872" s="25"/>
      <x:c r="KTW5872" s="25"/>
      <x:c r="KTX5872" s="25"/>
      <x:c r="KTY5872" s="25"/>
      <x:c r="KTZ5872" s="25"/>
      <x:c r="KUA5872" s="25"/>
      <x:c r="KUB5872" s="25"/>
      <x:c r="KUC5872" s="25"/>
      <x:c r="KUD5872" s="25"/>
      <x:c r="KUE5872" s="25"/>
      <x:c r="KUF5872" s="25"/>
      <x:c r="KUG5872" s="25"/>
      <x:c r="KUH5872" s="25"/>
      <x:c r="KUI5872" s="25"/>
      <x:c r="KUJ5872" s="25"/>
      <x:c r="KUK5872" s="25"/>
      <x:c r="KUL5872" s="25"/>
      <x:c r="KUM5872" s="25"/>
      <x:c r="KUN5872" s="25"/>
      <x:c r="KUO5872" s="25"/>
      <x:c r="KUP5872" s="25"/>
      <x:c r="KUQ5872" s="25"/>
      <x:c r="KUR5872" s="25"/>
      <x:c r="KUS5872" s="25"/>
      <x:c r="KUT5872" s="25"/>
      <x:c r="KUU5872" s="25"/>
      <x:c r="KUV5872" s="25"/>
      <x:c r="KUW5872" s="25"/>
      <x:c r="KUX5872" s="25"/>
      <x:c r="KUY5872" s="25"/>
      <x:c r="KUZ5872" s="25"/>
      <x:c r="KVA5872" s="25"/>
      <x:c r="KVB5872" s="25"/>
      <x:c r="KVC5872" s="25"/>
      <x:c r="KVD5872" s="25"/>
      <x:c r="KVE5872" s="25"/>
      <x:c r="KVF5872" s="25"/>
      <x:c r="KVG5872" s="25"/>
      <x:c r="KVH5872" s="25"/>
      <x:c r="KVI5872" s="25"/>
      <x:c r="KVJ5872" s="25"/>
      <x:c r="KVK5872" s="25"/>
      <x:c r="KVL5872" s="25"/>
      <x:c r="KVM5872" s="25"/>
      <x:c r="KVN5872" s="25"/>
      <x:c r="KVO5872" s="25"/>
      <x:c r="KVP5872" s="25"/>
      <x:c r="KVQ5872" s="25"/>
      <x:c r="KVR5872" s="25"/>
      <x:c r="KVS5872" s="25"/>
      <x:c r="KVT5872" s="25"/>
      <x:c r="KVU5872" s="25"/>
      <x:c r="KVV5872" s="25"/>
      <x:c r="KVW5872" s="25"/>
      <x:c r="KVX5872" s="25"/>
      <x:c r="KVY5872" s="25"/>
      <x:c r="KVZ5872" s="25"/>
      <x:c r="KWA5872" s="25"/>
      <x:c r="KWB5872" s="25"/>
      <x:c r="KWC5872" s="25"/>
      <x:c r="KWD5872" s="25"/>
      <x:c r="KWE5872" s="25"/>
      <x:c r="KWF5872" s="25"/>
      <x:c r="KWG5872" s="25"/>
      <x:c r="KWH5872" s="25"/>
      <x:c r="KWI5872" s="25"/>
      <x:c r="KWJ5872" s="25"/>
      <x:c r="KWK5872" s="25"/>
      <x:c r="KWL5872" s="25"/>
      <x:c r="KWM5872" s="25"/>
      <x:c r="KWN5872" s="25"/>
      <x:c r="KWO5872" s="25"/>
      <x:c r="KWP5872" s="25"/>
      <x:c r="KWQ5872" s="25"/>
      <x:c r="KWR5872" s="25"/>
      <x:c r="KWS5872" s="25"/>
      <x:c r="KWT5872" s="25"/>
      <x:c r="KWU5872" s="25"/>
      <x:c r="KWV5872" s="25"/>
      <x:c r="KWW5872" s="25"/>
      <x:c r="KWX5872" s="25"/>
      <x:c r="KWY5872" s="25"/>
      <x:c r="KWZ5872" s="25"/>
      <x:c r="KXA5872" s="25"/>
      <x:c r="KXB5872" s="25"/>
      <x:c r="KXC5872" s="25"/>
      <x:c r="KXD5872" s="25"/>
      <x:c r="KXE5872" s="25"/>
      <x:c r="KXF5872" s="25"/>
      <x:c r="KXG5872" s="25"/>
      <x:c r="KXH5872" s="25"/>
      <x:c r="KXI5872" s="25"/>
      <x:c r="KXJ5872" s="25"/>
      <x:c r="KXK5872" s="25"/>
      <x:c r="KXL5872" s="25"/>
      <x:c r="KXM5872" s="25"/>
      <x:c r="KXN5872" s="25"/>
      <x:c r="KXO5872" s="25"/>
      <x:c r="KXP5872" s="25"/>
      <x:c r="KXQ5872" s="25"/>
      <x:c r="KXR5872" s="25"/>
      <x:c r="KXS5872" s="25"/>
      <x:c r="KXT5872" s="25"/>
      <x:c r="KXU5872" s="25"/>
      <x:c r="KXV5872" s="25"/>
      <x:c r="KXW5872" s="25"/>
      <x:c r="KXX5872" s="25"/>
      <x:c r="KXY5872" s="25"/>
      <x:c r="KXZ5872" s="25"/>
      <x:c r="KYA5872" s="25"/>
      <x:c r="KYB5872" s="25"/>
      <x:c r="KYC5872" s="25"/>
      <x:c r="KYD5872" s="25"/>
      <x:c r="KYE5872" s="25"/>
      <x:c r="KYF5872" s="25"/>
      <x:c r="KYG5872" s="25"/>
      <x:c r="KYH5872" s="25"/>
      <x:c r="KYI5872" s="25"/>
      <x:c r="KYJ5872" s="25"/>
      <x:c r="KYK5872" s="25"/>
      <x:c r="KYL5872" s="25"/>
      <x:c r="KYM5872" s="25"/>
      <x:c r="KYN5872" s="25"/>
      <x:c r="KYO5872" s="25"/>
      <x:c r="KYP5872" s="25"/>
      <x:c r="KYQ5872" s="25"/>
      <x:c r="KYR5872" s="25"/>
      <x:c r="KYS5872" s="25"/>
      <x:c r="KYT5872" s="25"/>
      <x:c r="KYU5872" s="25"/>
      <x:c r="KYV5872" s="25"/>
      <x:c r="KYW5872" s="25"/>
      <x:c r="KYX5872" s="25"/>
      <x:c r="KYY5872" s="25"/>
      <x:c r="KYZ5872" s="25"/>
      <x:c r="KZA5872" s="25"/>
      <x:c r="KZB5872" s="25"/>
      <x:c r="KZC5872" s="25"/>
      <x:c r="KZD5872" s="25"/>
      <x:c r="KZE5872" s="25"/>
      <x:c r="KZF5872" s="25"/>
      <x:c r="KZG5872" s="25"/>
      <x:c r="KZH5872" s="25"/>
      <x:c r="KZI5872" s="25"/>
      <x:c r="KZJ5872" s="25"/>
      <x:c r="KZK5872" s="25"/>
      <x:c r="KZL5872" s="25"/>
      <x:c r="KZM5872" s="25"/>
      <x:c r="KZN5872" s="25"/>
      <x:c r="KZO5872" s="25"/>
      <x:c r="KZP5872" s="25"/>
      <x:c r="KZQ5872" s="25"/>
      <x:c r="KZR5872" s="25"/>
      <x:c r="KZS5872" s="25"/>
      <x:c r="KZT5872" s="25"/>
      <x:c r="KZU5872" s="25"/>
      <x:c r="KZV5872" s="25"/>
      <x:c r="KZW5872" s="25"/>
      <x:c r="KZX5872" s="25"/>
      <x:c r="KZY5872" s="25"/>
      <x:c r="KZZ5872" s="25"/>
      <x:c r="LAA5872" s="25"/>
      <x:c r="LAB5872" s="25"/>
      <x:c r="LAC5872" s="25"/>
      <x:c r="LAD5872" s="25"/>
      <x:c r="LAE5872" s="25"/>
      <x:c r="LAF5872" s="25"/>
      <x:c r="LAG5872" s="25"/>
      <x:c r="LAH5872" s="25"/>
      <x:c r="LAI5872" s="25"/>
      <x:c r="LAJ5872" s="25"/>
      <x:c r="LAK5872" s="25"/>
      <x:c r="LAL5872" s="25"/>
      <x:c r="LAM5872" s="25"/>
      <x:c r="LAN5872" s="25"/>
      <x:c r="LAO5872" s="25"/>
      <x:c r="LAP5872" s="25"/>
      <x:c r="LAQ5872" s="25"/>
      <x:c r="LAR5872" s="25"/>
      <x:c r="LAS5872" s="25"/>
      <x:c r="LAT5872" s="25"/>
      <x:c r="LAU5872" s="25"/>
      <x:c r="LAV5872" s="25"/>
      <x:c r="LAW5872" s="25"/>
      <x:c r="LAX5872" s="25"/>
      <x:c r="LAY5872" s="25"/>
      <x:c r="LAZ5872" s="25"/>
      <x:c r="LBA5872" s="25"/>
      <x:c r="LBB5872" s="25"/>
      <x:c r="LBC5872" s="25"/>
      <x:c r="LBD5872" s="25"/>
      <x:c r="LBE5872" s="25"/>
      <x:c r="LBF5872" s="25"/>
      <x:c r="LBG5872" s="25"/>
      <x:c r="LBH5872" s="25"/>
      <x:c r="LBI5872" s="25"/>
      <x:c r="LBJ5872" s="25"/>
      <x:c r="LBK5872" s="25"/>
      <x:c r="LBL5872" s="25"/>
      <x:c r="LBM5872" s="25"/>
      <x:c r="LBN5872" s="25"/>
      <x:c r="LBO5872" s="25"/>
      <x:c r="LBP5872" s="25"/>
      <x:c r="LBQ5872" s="25"/>
      <x:c r="LBR5872" s="25"/>
      <x:c r="LBS5872" s="25"/>
      <x:c r="LBT5872" s="25"/>
      <x:c r="LBU5872" s="25"/>
      <x:c r="LBV5872" s="25"/>
      <x:c r="LBW5872" s="25"/>
      <x:c r="LBX5872" s="25"/>
      <x:c r="LBY5872" s="25"/>
      <x:c r="LBZ5872" s="25"/>
      <x:c r="LCA5872" s="25"/>
      <x:c r="LCB5872" s="25"/>
      <x:c r="LCC5872" s="25"/>
      <x:c r="LCD5872" s="25"/>
      <x:c r="LCE5872" s="25"/>
      <x:c r="LCF5872" s="25"/>
      <x:c r="LCG5872" s="25"/>
      <x:c r="LCH5872" s="25"/>
      <x:c r="LCI5872" s="25"/>
      <x:c r="LCJ5872" s="25"/>
      <x:c r="LCK5872" s="25"/>
      <x:c r="LCL5872" s="25"/>
      <x:c r="LCM5872" s="25"/>
      <x:c r="LCN5872" s="25"/>
      <x:c r="LCO5872" s="25"/>
      <x:c r="LCP5872" s="25"/>
      <x:c r="LCQ5872" s="25"/>
      <x:c r="LCR5872" s="25"/>
      <x:c r="LCS5872" s="25"/>
      <x:c r="LCT5872" s="25"/>
      <x:c r="LCU5872" s="25"/>
      <x:c r="LCV5872" s="25"/>
      <x:c r="LCW5872" s="25"/>
      <x:c r="LCX5872" s="25"/>
      <x:c r="LCY5872" s="25"/>
      <x:c r="LCZ5872" s="25"/>
      <x:c r="LDA5872" s="25"/>
      <x:c r="LDB5872" s="25"/>
      <x:c r="LDC5872" s="25"/>
      <x:c r="LDD5872" s="25"/>
      <x:c r="LDE5872" s="25"/>
      <x:c r="LDF5872" s="25"/>
      <x:c r="LDG5872" s="25"/>
      <x:c r="LDH5872" s="25"/>
      <x:c r="LDI5872" s="25"/>
      <x:c r="LDJ5872" s="25"/>
      <x:c r="LDK5872" s="25"/>
      <x:c r="LDL5872" s="25"/>
      <x:c r="LDM5872" s="25"/>
      <x:c r="LDN5872" s="25"/>
      <x:c r="LDO5872" s="25"/>
      <x:c r="LDP5872" s="25"/>
      <x:c r="LDQ5872" s="25"/>
      <x:c r="LDR5872" s="25"/>
      <x:c r="LDS5872" s="25"/>
      <x:c r="LDT5872" s="25"/>
      <x:c r="LDU5872" s="25"/>
      <x:c r="LDV5872" s="25"/>
      <x:c r="LDW5872" s="25"/>
      <x:c r="LDX5872" s="25"/>
      <x:c r="LDY5872" s="25"/>
      <x:c r="LDZ5872" s="25"/>
      <x:c r="LEA5872" s="25"/>
      <x:c r="LEB5872" s="25"/>
      <x:c r="LEC5872" s="25"/>
      <x:c r="LED5872" s="25"/>
      <x:c r="LEE5872" s="25"/>
      <x:c r="LEF5872" s="25"/>
      <x:c r="LEG5872" s="25"/>
      <x:c r="LEH5872" s="25"/>
      <x:c r="LEI5872" s="25"/>
      <x:c r="LEJ5872" s="25"/>
      <x:c r="LEK5872" s="25"/>
      <x:c r="LEL5872" s="25"/>
      <x:c r="LEM5872" s="25"/>
      <x:c r="LEN5872" s="25"/>
      <x:c r="LEO5872" s="25"/>
      <x:c r="LEP5872" s="25"/>
      <x:c r="LEQ5872" s="25"/>
      <x:c r="LER5872" s="25"/>
      <x:c r="LES5872" s="25"/>
      <x:c r="LET5872" s="25"/>
      <x:c r="LEU5872" s="25"/>
      <x:c r="LEV5872" s="25"/>
      <x:c r="LEW5872" s="25"/>
      <x:c r="LEX5872" s="25"/>
      <x:c r="LEY5872" s="25"/>
      <x:c r="LEZ5872" s="25"/>
      <x:c r="LFA5872" s="25"/>
      <x:c r="LFB5872" s="25"/>
      <x:c r="LFC5872" s="25"/>
      <x:c r="LFD5872" s="25"/>
      <x:c r="LFE5872" s="25"/>
      <x:c r="LFF5872" s="25"/>
      <x:c r="LFG5872" s="25"/>
      <x:c r="LFH5872" s="25"/>
      <x:c r="LFI5872" s="25"/>
      <x:c r="LFJ5872" s="25"/>
      <x:c r="LFK5872" s="25"/>
      <x:c r="LFL5872" s="25"/>
      <x:c r="LFM5872" s="25"/>
      <x:c r="LFN5872" s="25"/>
      <x:c r="LFO5872" s="25"/>
      <x:c r="LFP5872" s="25"/>
      <x:c r="LFQ5872" s="25"/>
      <x:c r="LFR5872" s="25"/>
      <x:c r="LFS5872" s="25"/>
      <x:c r="LFT5872" s="25"/>
      <x:c r="LFU5872" s="25"/>
      <x:c r="LFV5872" s="25"/>
      <x:c r="LFW5872" s="25"/>
      <x:c r="LFX5872" s="25"/>
      <x:c r="LFY5872" s="25"/>
      <x:c r="LFZ5872" s="25"/>
      <x:c r="LGA5872" s="25"/>
      <x:c r="LGB5872" s="25"/>
      <x:c r="LGC5872" s="25"/>
      <x:c r="LGD5872" s="25"/>
      <x:c r="LGE5872" s="25"/>
      <x:c r="LGF5872" s="25"/>
      <x:c r="LGG5872" s="25"/>
      <x:c r="LGH5872" s="25"/>
      <x:c r="LGI5872" s="25"/>
      <x:c r="LGJ5872" s="25"/>
      <x:c r="LGK5872" s="25"/>
      <x:c r="LGL5872" s="25"/>
      <x:c r="LGM5872" s="25"/>
      <x:c r="LGN5872" s="25"/>
      <x:c r="LGO5872" s="25"/>
      <x:c r="LGP5872" s="25"/>
      <x:c r="LGQ5872" s="25"/>
      <x:c r="LGR5872" s="25"/>
      <x:c r="LGS5872" s="25"/>
      <x:c r="LGT5872" s="25"/>
      <x:c r="LGU5872" s="25"/>
      <x:c r="LGV5872" s="25"/>
      <x:c r="LGW5872" s="25"/>
      <x:c r="LGX5872" s="25"/>
      <x:c r="LGY5872" s="25"/>
      <x:c r="LGZ5872" s="25"/>
      <x:c r="LHA5872" s="25"/>
      <x:c r="LHB5872" s="25"/>
      <x:c r="LHC5872" s="25"/>
      <x:c r="LHD5872" s="25"/>
      <x:c r="LHE5872" s="25"/>
      <x:c r="LHF5872" s="25"/>
      <x:c r="LHG5872" s="25"/>
      <x:c r="LHH5872" s="25"/>
      <x:c r="LHI5872" s="25"/>
      <x:c r="LHJ5872" s="25"/>
      <x:c r="LHK5872" s="25"/>
      <x:c r="LHL5872" s="25"/>
      <x:c r="LHM5872" s="25"/>
      <x:c r="LHN5872" s="25"/>
      <x:c r="LHO5872" s="25"/>
      <x:c r="LHP5872" s="25"/>
      <x:c r="LHQ5872" s="25"/>
      <x:c r="LHR5872" s="25"/>
      <x:c r="LHS5872" s="25"/>
      <x:c r="LHT5872" s="25"/>
      <x:c r="LHU5872" s="25"/>
      <x:c r="LHV5872" s="25"/>
      <x:c r="LHW5872" s="25"/>
      <x:c r="LHX5872" s="25"/>
      <x:c r="LHY5872" s="25"/>
      <x:c r="LHZ5872" s="25"/>
      <x:c r="LIA5872" s="25"/>
      <x:c r="LIB5872" s="25"/>
      <x:c r="LIC5872" s="25"/>
      <x:c r="LID5872" s="25"/>
      <x:c r="LIE5872" s="25"/>
      <x:c r="LIF5872" s="25"/>
      <x:c r="LIG5872" s="25"/>
      <x:c r="LIH5872" s="25"/>
      <x:c r="LII5872" s="25"/>
      <x:c r="LIJ5872" s="25"/>
      <x:c r="LIK5872" s="25"/>
      <x:c r="LIL5872" s="25"/>
      <x:c r="LIM5872" s="25"/>
      <x:c r="LIN5872" s="25"/>
      <x:c r="LIO5872" s="25"/>
      <x:c r="LIP5872" s="25"/>
      <x:c r="LIQ5872" s="25"/>
      <x:c r="LIR5872" s="25"/>
      <x:c r="LIS5872" s="25"/>
      <x:c r="LIT5872" s="25"/>
      <x:c r="LIU5872" s="25"/>
      <x:c r="LIV5872" s="25"/>
      <x:c r="LIW5872" s="25"/>
      <x:c r="LIX5872" s="25"/>
      <x:c r="LIY5872" s="25"/>
      <x:c r="LIZ5872" s="25"/>
      <x:c r="LJA5872" s="25"/>
      <x:c r="LJB5872" s="25"/>
      <x:c r="LJC5872" s="25"/>
      <x:c r="LJD5872" s="25"/>
      <x:c r="LJE5872" s="25"/>
      <x:c r="LJF5872" s="25"/>
      <x:c r="LJG5872" s="25"/>
      <x:c r="LJH5872" s="25"/>
      <x:c r="LJI5872" s="25"/>
      <x:c r="LJJ5872" s="25"/>
      <x:c r="LJK5872" s="25"/>
      <x:c r="LJL5872" s="25"/>
      <x:c r="LJM5872" s="25"/>
      <x:c r="LJN5872" s="25"/>
      <x:c r="LJO5872" s="25"/>
      <x:c r="LJP5872" s="25"/>
      <x:c r="LJQ5872" s="25"/>
      <x:c r="LJR5872" s="25"/>
      <x:c r="LJS5872" s="25"/>
      <x:c r="LJT5872" s="25"/>
      <x:c r="LJU5872" s="25"/>
      <x:c r="LJV5872" s="25"/>
      <x:c r="LJW5872" s="25"/>
      <x:c r="LJX5872" s="25"/>
      <x:c r="LJY5872" s="25"/>
      <x:c r="LJZ5872" s="25"/>
      <x:c r="LKA5872" s="25"/>
      <x:c r="LKB5872" s="25"/>
      <x:c r="LKC5872" s="25"/>
      <x:c r="LKD5872" s="25"/>
      <x:c r="LKE5872" s="25"/>
      <x:c r="LKF5872" s="25"/>
      <x:c r="LKG5872" s="25"/>
      <x:c r="LKH5872" s="25"/>
      <x:c r="LKI5872" s="25"/>
      <x:c r="LKJ5872" s="25"/>
      <x:c r="LKK5872" s="25"/>
      <x:c r="LKL5872" s="25"/>
      <x:c r="LKM5872" s="25"/>
      <x:c r="LKN5872" s="25"/>
      <x:c r="LKO5872" s="25"/>
      <x:c r="LKP5872" s="25"/>
      <x:c r="LKQ5872" s="25"/>
      <x:c r="LKR5872" s="25"/>
      <x:c r="LKS5872" s="25"/>
      <x:c r="LKT5872" s="25"/>
      <x:c r="LKU5872" s="25"/>
      <x:c r="LKV5872" s="25"/>
      <x:c r="LKW5872" s="25"/>
      <x:c r="LKX5872" s="25"/>
      <x:c r="LKY5872" s="25"/>
      <x:c r="LKZ5872" s="25"/>
      <x:c r="LLA5872" s="25"/>
      <x:c r="LLB5872" s="25"/>
      <x:c r="LLC5872" s="25"/>
      <x:c r="LLD5872" s="25"/>
      <x:c r="LLE5872" s="25"/>
      <x:c r="LLF5872" s="25"/>
      <x:c r="LLG5872" s="25"/>
      <x:c r="LLH5872" s="25"/>
      <x:c r="LLI5872" s="25"/>
      <x:c r="LLJ5872" s="25"/>
      <x:c r="LLK5872" s="25"/>
      <x:c r="LLL5872" s="25"/>
      <x:c r="LLM5872" s="25"/>
      <x:c r="LLN5872" s="25"/>
      <x:c r="LLO5872" s="25"/>
      <x:c r="LLP5872" s="25"/>
      <x:c r="LLQ5872" s="25"/>
      <x:c r="LLR5872" s="25"/>
      <x:c r="LLS5872" s="25"/>
      <x:c r="LLT5872" s="25"/>
      <x:c r="LLU5872" s="25"/>
      <x:c r="LLV5872" s="25"/>
      <x:c r="LLW5872" s="25"/>
      <x:c r="LLX5872" s="25"/>
      <x:c r="LLY5872" s="25"/>
      <x:c r="LLZ5872" s="25"/>
      <x:c r="LMA5872" s="25"/>
      <x:c r="LMB5872" s="25"/>
      <x:c r="LMC5872" s="25"/>
      <x:c r="LMD5872" s="25"/>
      <x:c r="LME5872" s="25"/>
      <x:c r="LMF5872" s="25"/>
      <x:c r="LMG5872" s="25"/>
      <x:c r="LMH5872" s="25"/>
      <x:c r="LMI5872" s="25"/>
      <x:c r="LMJ5872" s="25"/>
      <x:c r="LMK5872" s="25"/>
      <x:c r="LML5872" s="25"/>
      <x:c r="LMM5872" s="25"/>
      <x:c r="LMN5872" s="25"/>
      <x:c r="LMO5872" s="25"/>
      <x:c r="LMP5872" s="25"/>
      <x:c r="LMQ5872" s="25"/>
      <x:c r="LMR5872" s="25"/>
      <x:c r="LMS5872" s="25"/>
      <x:c r="LMT5872" s="25"/>
      <x:c r="LMU5872" s="25"/>
      <x:c r="LMV5872" s="25"/>
      <x:c r="LMW5872" s="25"/>
      <x:c r="LMX5872" s="25"/>
      <x:c r="LMY5872" s="25"/>
      <x:c r="LMZ5872" s="25"/>
      <x:c r="LNA5872" s="25"/>
      <x:c r="LNB5872" s="25"/>
      <x:c r="LNC5872" s="25"/>
      <x:c r="LND5872" s="25"/>
      <x:c r="LNE5872" s="25"/>
      <x:c r="LNF5872" s="25"/>
      <x:c r="LNG5872" s="25"/>
      <x:c r="LNH5872" s="25"/>
      <x:c r="LNI5872" s="25"/>
      <x:c r="LNJ5872" s="25"/>
      <x:c r="LNK5872" s="25"/>
      <x:c r="LNL5872" s="25"/>
      <x:c r="LNM5872" s="25"/>
      <x:c r="LNN5872" s="25"/>
      <x:c r="LNO5872" s="25"/>
      <x:c r="LNP5872" s="25"/>
      <x:c r="LNQ5872" s="25"/>
      <x:c r="LNR5872" s="25"/>
      <x:c r="LNS5872" s="25"/>
      <x:c r="LNT5872" s="25"/>
      <x:c r="LNU5872" s="25"/>
      <x:c r="LNV5872" s="25"/>
      <x:c r="LNW5872" s="25"/>
      <x:c r="LNX5872" s="25"/>
      <x:c r="LNY5872" s="25"/>
      <x:c r="LNZ5872" s="25"/>
      <x:c r="LOA5872" s="25"/>
      <x:c r="LOB5872" s="25"/>
      <x:c r="LOC5872" s="25"/>
      <x:c r="LOD5872" s="25"/>
      <x:c r="LOE5872" s="25"/>
      <x:c r="LOF5872" s="25"/>
      <x:c r="LOG5872" s="25"/>
      <x:c r="LOH5872" s="25"/>
      <x:c r="LOI5872" s="25"/>
      <x:c r="LOJ5872" s="25"/>
      <x:c r="LOK5872" s="25"/>
      <x:c r="LOL5872" s="25"/>
      <x:c r="LOM5872" s="25"/>
      <x:c r="LON5872" s="25"/>
      <x:c r="LOO5872" s="25"/>
      <x:c r="LOP5872" s="25"/>
      <x:c r="LOQ5872" s="25"/>
      <x:c r="LOR5872" s="25"/>
      <x:c r="LOS5872" s="25"/>
      <x:c r="LOT5872" s="25"/>
      <x:c r="LOU5872" s="25"/>
      <x:c r="LOV5872" s="25"/>
      <x:c r="LOW5872" s="25"/>
      <x:c r="LOX5872" s="25"/>
      <x:c r="LOY5872" s="25"/>
      <x:c r="LOZ5872" s="25"/>
      <x:c r="LPA5872" s="25"/>
      <x:c r="LPB5872" s="25"/>
      <x:c r="LPC5872" s="25"/>
      <x:c r="LPD5872" s="25"/>
      <x:c r="LPE5872" s="25"/>
      <x:c r="LPF5872" s="25"/>
      <x:c r="LPG5872" s="25"/>
      <x:c r="LPH5872" s="25"/>
      <x:c r="LPI5872" s="25"/>
      <x:c r="LPJ5872" s="25"/>
      <x:c r="LPK5872" s="25"/>
      <x:c r="LPL5872" s="25"/>
      <x:c r="LPM5872" s="25"/>
      <x:c r="LPN5872" s="25"/>
      <x:c r="LPO5872" s="25"/>
      <x:c r="LPP5872" s="25"/>
      <x:c r="LPQ5872" s="25"/>
      <x:c r="LPR5872" s="25"/>
      <x:c r="LPS5872" s="25"/>
      <x:c r="LPT5872" s="25"/>
      <x:c r="LPU5872" s="25"/>
      <x:c r="LPV5872" s="25"/>
      <x:c r="LPW5872" s="25"/>
      <x:c r="LPX5872" s="25"/>
      <x:c r="LPY5872" s="25"/>
      <x:c r="LPZ5872" s="25"/>
      <x:c r="LQA5872" s="25"/>
      <x:c r="LQB5872" s="25"/>
      <x:c r="LQC5872" s="25"/>
      <x:c r="LQD5872" s="25"/>
      <x:c r="LQE5872" s="25"/>
      <x:c r="LQF5872" s="25"/>
      <x:c r="LQG5872" s="25"/>
      <x:c r="LQH5872" s="25"/>
      <x:c r="LQI5872" s="25"/>
      <x:c r="LQJ5872" s="25"/>
      <x:c r="LQK5872" s="25"/>
      <x:c r="LQL5872" s="25"/>
      <x:c r="LQM5872" s="25"/>
      <x:c r="LQN5872" s="25"/>
      <x:c r="LQO5872" s="25"/>
      <x:c r="LQP5872" s="25"/>
      <x:c r="LQQ5872" s="25"/>
      <x:c r="LQR5872" s="25"/>
      <x:c r="LQS5872" s="25"/>
      <x:c r="LQT5872" s="25"/>
      <x:c r="LQU5872" s="25"/>
      <x:c r="LQV5872" s="25"/>
      <x:c r="LQW5872" s="25"/>
      <x:c r="LQX5872" s="25"/>
      <x:c r="LQY5872" s="25"/>
      <x:c r="LQZ5872" s="25"/>
      <x:c r="LRA5872" s="25"/>
      <x:c r="LRB5872" s="25"/>
      <x:c r="LRC5872" s="25"/>
      <x:c r="LRD5872" s="25"/>
      <x:c r="LRE5872" s="25"/>
      <x:c r="LRF5872" s="25"/>
      <x:c r="LRG5872" s="25"/>
      <x:c r="LRH5872" s="25"/>
      <x:c r="LRI5872" s="25"/>
      <x:c r="LRJ5872" s="25"/>
      <x:c r="LRK5872" s="25"/>
      <x:c r="LRL5872" s="25"/>
      <x:c r="LRM5872" s="25"/>
      <x:c r="LRN5872" s="25"/>
      <x:c r="LRO5872" s="25"/>
      <x:c r="LRP5872" s="25"/>
      <x:c r="LRQ5872" s="25"/>
      <x:c r="LRR5872" s="25"/>
      <x:c r="LRS5872" s="25"/>
      <x:c r="LRT5872" s="25"/>
      <x:c r="LRU5872" s="25"/>
      <x:c r="LRV5872" s="25"/>
      <x:c r="LRW5872" s="25"/>
      <x:c r="LRX5872" s="25"/>
      <x:c r="LRY5872" s="25"/>
      <x:c r="LRZ5872" s="25"/>
      <x:c r="LSA5872" s="25"/>
      <x:c r="LSB5872" s="25"/>
      <x:c r="LSC5872" s="25"/>
      <x:c r="LSD5872" s="25"/>
      <x:c r="LSE5872" s="25"/>
      <x:c r="LSF5872" s="25"/>
      <x:c r="LSG5872" s="25"/>
      <x:c r="LSH5872" s="25"/>
      <x:c r="LSI5872" s="25"/>
      <x:c r="LSJ5872" s="25"/>
      <x:c r="LSK5872" s="25"/>
      <x:c r="LSL5872" s="25"/>
      <x:c r="LSM5872" s="25"/>
      <x:c r="LSN5872" s="25"/>
      <x:c r="LSO5872" s="25"/>
      <x:c r="LSP5872" s="25"/>
      <x:c r="LSQ5872" s="25"/>
      <x:c r="LSR5872" s="25"/>
      <x:c r="LSS5872" s="25"/>
      <x:c r="LST5872" s="25"/>
      <x:c r="LSU5872" s="25"/>
      <x:c r="LSV5872" s="25"/>
      <x:c r="LSW5872" s="25"/>
      <x:c r="LSX5872" s="25"/>
      <x:c r="LSY5872" s="25"/>
      <x:c r="LSZ5872" s="25"/>
      <x:c r="LTA5872" s="25"/>
      <x:c r="LTB5872" s="25"/>
      <x:c r="LTC5872" s="25"/>
      <x:c r="LTD5872" s="25"/>
      <x:c r="LTE5872" s="25"/>
      <x:c r="LTF5872" s="25"/>
      <x:c r="LTG5872" s="25"/>
      <x:c r="LTH5872" s="25"/>
      <x:c r="LTI5872" s="25"/>
      <x:c r="LTJ5872" s="25"/>
      <x:c r="LTK5872" s="25"/>
      <x:c r="LTL5872" s="25"/>
      <x:c r="LTM5872" s="25"/>
      <x:c r="LTN5872" s="25"/>
      <x:c r="LTO5872" s="25"/>
      <x:c r="LTP5872" s="25"/>
      <x:c r="LTQ5872" s="25"/>
      <x:c r="LTR5872" s="25"/>
      <x:c r="LTS5872" s="25"/>
      <x:c r="LTT5872" s="25"/>
      <x:c r="LTU5872" s="25"/>
      <x:c r="LTV5872" s="25"/>
      <x:c r="LTW5872" s="25"/>
      <x:c r="LTX5872" s="25"/>
      <x:c r="LTY5872" s="25"/>
      <x:c r="LTZ5872" s="25"/>
      <x:c r="LUA5872" s="25"/>
      <x:c r="LUB5872" s="25"/>
      <x:c r="LUC5872" s="25"/>
      <x:c r="LUD5872" s="25"/>
      <x:c r="LUE5872" s="25"/>
      <x:c r="LUF5872" s="25"/>
      <x:c r="LUG5872" s="25"/>
      <x:c r="LUH5872" s="25"/>
      <x:c r="LUI5872" s="25"/>
      <x:c r="LUJ5872" s="25"/>
      <x:c r="LUK5872" s="25"/>
      <x:c r="LUL5872" s="25"/>
      <x:c r="LUM5872" s="25"/>
      <x:c r="LUN5872" s="25"/>
      <x:c r="LUO5872" s="25"/>
      <x:c r="LUP5872" s="25"/>
      <x:c r="LUQ5872" s="25"/>
      <x:c r="LUR5872" s="25"/>
      <x:c r="LUS5872" s="25"/>
      <x:c r="LUT5872" s="25"/>
      <x:c r="LUU5872" s="25"/>
      <x:c r="LUV5872" s="25"/>
      <x:c r="LUW5872" s="25"/>
      <x:c r="LUX5872" s="25"/>
      <x:c r="LUY5872" s="25"/>
      <x:c r="LUZ5872" s="25"/>
      <x:c r="LVA5872" s="25"/>
      <x:c r="LVB5872" s="25"/>
      <x:c r="LVC5872" s="25"/>
      <x:c r="LVD5872" s="25"/>
      <x:c r="LVE5872" s="25"/>
      <x:c r="LVF5872" s="25"/>
      <x:c r="LVG5872" s="25"/>
      <x:c r="LVH5872" s="25"/>
      <x:c r="LVI5872" s="25"/>
      <x:c r="LVJ5872" s="25"/>
      <x:c r="LVK5872" s="25"/>
      <x:c r="LVL5872" s="25"/>
      <x:c r="LVM5872" s="25"/>
      <x:c r="LVN5872" s="25"/>
      <x:c r="LVO5872" s="25"/>
      <x:c r="LVP5872" s="25"/>
      <x:c r="LVQ5872" s="25"/>
      <x:c r="LVR5872" s="25"/>
      <x:c r="LVS5872" s="25"/>
      <x:c r="LVT5872" s="25"/>
      <x:c r="LVU5872" s="25"/>
      <x:c r="LVV5872" s="25"/>
      <x:c r="LVW5872" s="25"/>
      <x:c r="LVX5872" s="25"/>
      <x:c r="LVY5872" s="25"/>
      <x:c r="LVZ5872" s="25"/>
      <x:c r="LWA5872" s="25"/>
      <x:c r="LWB5872" s="25"/>
      <x:c r="LWC5872" s="25"/>
      <x:c r="LWD5872" s="25"/>
      <x:c r="LWE5872" s="25"/>
      <x:c r="LWF5872" s="25"/>
      <x:c r="LWG5872" s="25"/>
      <x:c r="LWH5872" s="25"/>
      <x:c r="LWI5872" s="25"/>
      <x:c r="LWJ5872" s="25"/>
      <x:c r="LWK5872" s="25"/>
      <x:c r="LWL5872" s="25"/>
      <x:c r="LWM5872" s="25"/>
      <x:c r="LWN5872" s="25"/>
      <x:c r="LWO5872" s="25"/>
      <x:c r="LWP5872" s="25"/>
      <x:c r="LWQ5872" s="25"/>
      <x:c r="LWR5872" s="25"/>
      <x:c r="LWS5872" s="25"/>
      <x:c r="LWT5872" s="25"/>
      <x:c r="LWU5872" s="25"/>
      <x:c r="LWV5872" s="25"/>
      <x:c r="LWW5872" s="25"/>
      <x:c r="LWX5872" s="25"/>
      <x:c r="LWY5872" s="25"/>
      <x:c r="LWZ5872" s="25"/>
      <x:c r="LXA5872" s="25"/>
      <x:c r="LXB5872" s="25"/>
      <x:c r="LXC5872" s="25"/>
      <x:c r="LXD5872" s="25"/>
      <x:c r="LXE5872" s="25"/>
      <x:c r="LXF5872" s="25"/>
      <x:c r="LXG5872" s="25"/>
      <x:c r="LXH5872" s="25"/>
      <x:c r="LXI5872" s="25"/>
      <x:c r="LXJ5872" s="25"/>
      <x:c r="LXK5872" s="25"/>
      <x:c r="LXL5872" s="25"/>
      <x:c r="LXM5872" s="25"/>
      <x:c r="LXN5872" s="25"/>
      <x:c r="LXO5872" s="25"/>
      <x:c r="LXP5872" s="25"/>
      <x:c r="LXQ5872" s="25"/>
      <x:c r="LXR5872" s="25"/>
      <x:c r="LXS5872" s="25"/>
      <x:c r="LXT5872" s="25"/>
      <x:c r="LXU5872" s="25"/>
      <x:c r="LXV5872" s="25"/>
      <x:c r="LXW5872" s="25"/>
      <x:c r="LXX5872" s="25"/>
      <x:c r="LXY5872" s="25"/>
      <x:c r="LXZ5872" s="25"/>
      <x:c r="LYA5872" s="25"/>
      <x:c r="LYB5872" s="25"/>
      <x:c r="LYC5872" s="25"/>
      <x:c r="LYD5872" s="25"/>
      <x:c r="LYE5872" s="25"/>
      <x:c r="LYF5872" s="25"/>
      <x:c r="LYG5872" s="25"/>
      <x:c r="LYH5872" s="25"/>
      <x:c r="LYI5872" s="25"/>
      <x:c r="LYJ5872" s="25"/>
      <x:c r="LYK5872" s="25"/>
      <x:c r="LYL5872" s="25"/>
      <x:c r="LYM5872" s="25"/>
      <x:c r="LYN5872" s="25"/>
      <x:c r="LYO5872" s="25"/>
      <x:c r="LYP5872" s="25"/>
      <x:c r="LYQ5872" s="25"/>
      <x:c r="LYR5872" s="25"/>
      <x:c r="LYS5872" s="25"/>
      <x:c r="LYT5872" s="25"/>
      <x:c r="LYU5872" s="25"/>
      <x:c r="LYV5872" s="25"/>
      <x:c r="LYW5872" s="25"/>
      <x:c r="LYX5872" s="25"/>
      <x:c r="LYY5872" s="25"/>
      <x:c r="LYZ5872" s="25"/>
      <x:c r="LZA5872" s="25"/>
      <x:c r="LZB5872" s="25"/>
      <x:c r="LZC5872" s="25"/>
      <x:c r="LZD5872" s="25"/>
      <x:c r="LZE5872" s="25"/>
      <x:c r="LZF5872" s="25"/>
      <x:c r="LZG5872" s="25"/>
      <x:c r="LZH5872" s="25"/>
      <x:c r="LZI5872" s="25"/>
      <x:c r="LZJ5872" s="25"/>
      <x:c r="LZK5872" s="25"/>
      <x:c r="LZL5872" s="25"/>
      <x:c r="LZM5872" s="25"/>
      <x:c r="LZN5872" s="25"/>
      <x:c r="LZO5872" s="25"/>
      <x:c r="LZP5872" s="25"/>
      <x:c r="LZQ5872" s="25"/>
      <x:c r="LZR5872" s="25"/>
      <x:c r="LZS5872" s="25"/>
      <x:c r="LZT5872" s="25"/>
      <x:c r="LZU5872" s="25"/>
      <x:c r="LZV5872" s="25"/>
      <x:c r="LZW5872" s="25"/>
      <x:c r="LZX5872" s="25"/>
      <x:c r="LZY5872" s="25"/>
      <x:c r="LZZ5872" s="25"/>
      <x:c r="MAA5872" s="25"/>
      <x:c r="MAB5872" s="25"/>
      <x:c r="MAC5872" s="25"/>
      <x:c r="MAD5872" s="25"/>
      <x:c r="MAE5872" s="25"/>
      <x:c r="MAF5872" s="25"/>
      <x:c r="MAG5872" s="25"/>
      <x:c r="MAH5872" s="25"/>
      <x:c r="MAI5872" s="25"/>
      <x:c r="MAJ5872" s="25"/>
      <x:c r="MAK5872" s="25"/>
      <x:c r="MAL5872" s="25"/>
      <x:c r="MAM5872" s="25"/>
      <x:c r="MAN5872" s="25"/>
      <x:c r="MAO5872" s="25"/>
      <x:c r="MAP5872" s="25"/>
      <x:c r="MAQ5872" s="25"/>
      <x:c r="MAR5872" s="25"/>
      <x:c r="MAS5872" s="25"/>
      <x:c r="MAT5872" s="25"/>
      <x:c r="MAU5872" s="25"/>
      <x:c r="MAV5872" s="25"/>
      <x:c r="MAW5872" s="25"/>
      <x:c r="MAX5872" s="25"/>
      <x:c r="MAY5872" s="25"/>
      <x:c r="MAZ5872" s="25"/>
      <x:c r="MBA5872" s="25"/>
      <x:c r="MBB5872" s="25"/>
      <x:c r="MBC5872" s="25"/>
      <x:c r="MBD5872" s="25"/>
      <x:c r="MBE5872" s="25"/>
      <x:c r="MBF5872" s="25"/>
      <x:c r="MBG5872" s="25"/>
      <x:c r="MBH5872" s="25"/>
      <x:c r="MBI5872" s="25"/>
      <x:c r="MBJ5872" s="25"/>
      <x:c r="MBK5872" s="25"/>
      <x:c r="MBL5872" s="25"/>
      <x:c r="MBM5872" s="25"/>
      <x:c r="MBN5872" s="25"/>
      <x:c r="MBO5872" s="25"/>
      <x:c r="MBP5872" s="25"/>
      <x:c r="MBQ5872" s="25"/>
      <x:c r="MBR5872" s="25"/>
      <x:c r="MBS5872" s="25"/>
      <x:c r="MBT5872" s="25"/>
      <x:c r="MBU5872" s="25"/>
      <x:c r="MBV5872" s="25"/>
      <x:c r="MBW5872" s="25"/>
      <x:c r="MBX5872" s="25"/>
      <x:c r="MBY5872" s="25"/>
      <x:c r="MBZ5872" s="25"/>
      <x:c r="MCA5872" s="25"/>
      <x:c r="MCB5872" s="25"/>
      <x:c r="MCC5872" s="25"/>
      <x:c r="MCD5872" s="25"/>
      <x:c r="MCE5872" s="25"/>
      <x:c r="MCF5872" s="25"/>
      <x:c r="MCG5872" s="25"/>
      <x:c r="MCH5872" s="25"/>
      <x:c r="MCI5872" s="25"/>
      <x:c r="MCJ5872" s="25"/>
      <x:c r="MCK5872" s="25"/>
      <x:c r="MCL5872" s="25"/>
      <x:c r="MCM5872" s="25"/>
      <x:c r="MCN5872" s="25"/>
      <x:c r="MCO5872" s="25"/>
      <x:c r="MCP5872" s="25"/>
      <x:c r="MCQ5872" s="25"/>
      <x:c r="MCR5872" s="25"/>
      <x:c r="MCS5872" s="25"/>
      <x:c r="MCT5872" s="25"/>
      <x:c r="MCU5872" s="25"/>
      <x:c r="MCV5872" s="25"/>
      <x:c r="MCW5872" s="25"/>
      <x:c r="MCX5872" s="25"/>
      <x:c r="MCY5872" s="25"/>
      <x:c r="MCZ5872" s="25"/>
      <x:c r="MDA5872" s="25"/>
      <x:c r="MDB5872" s="25"/>
      <x:c r="MDC5872" s="25"/>
      <x:c r="MDD5872" s="25"/>
      <x:c r="MDE5872" s="25"/>
      <x:c r="MDF5872" s="25"/>
      <x:c r="MDG5872" s="25"/>
      <x:c r="MDH5872" s="25"/>
      <x:c r="MDI5872" s="25"/>
      <x:c r="MDJ5872" s="25"/>
      <x:c r="MDK5872" s="25"/>
      <x:c r="MDL5872" s="25"/>
      <x:c r="MDM5872" s="25"/>
      <x:c r="MDN5872" s="25"/>
      <x:c r="MDO5872" s="25"/>
      <x:c r="MDP5872" s="25"/>
      <x:c r="MDQ5872" s="25"/>
      <x:c r="MDR5872" s="25"/>
      <x:c r="MDS5872" s="25"/>
      <x:c r="MDT5872" s="25"/>
      <x:c r="MDU5872" s="25"/>
      <x:c r="MDV5872" s="25"/>
      <x:c r="MDW5872" s="25"/>
      <x:c r="MDX5872" s="25"/>
      <x:c r="MDY5872" s="25"/>
      <x:c r="MDZ5872" s="25"/>
      <x:c r="MEA5872" s="25"/>
      <x:c r="MEB5872" s="25"/>
      <x:c r="MEC5872" s="25"/>
      <x:c r="MED5872" s="25"/>
      <x:c r="MEE5872" s="25"/>
      <x:c r="MEF5872" s="25"/>
      <x:c r="MEG5872" s="25"/>
      <x:c r="MEH5872" s="25"/>
      <x:c r="MEI5872" s="25"/>
      <x:c r="MEJ5872" s="25"/>
      <x:c r="MEK5872" s="25"/>
      <x:c r="MEL5872" s="25"/>
      <x:c r="MEM5872" s="25"/>
      <x:c r="MEN5872" s="25"/>
      <x:c r="MEO5872" s="25"/>
      <x:c r="MEP5872" s="25"/>
      <x:c r="MEQ5872" s="25"/>
      <x:c r="MER5872" s="25"/>
      <x:c r="MES5872" s="25"/>
      <x:c r="MET5872" s="25"/>
      <x:c r="MEU5872" s="25"/>
      <x:c r="MEV5872" s="25"/>
      <x:c r="MEW5872" s="25"/>
      <x:c r="MEX5872" s="25"/>
      <x:c r="MEY5872" s="25"/>
      <x:c r="MEZ5872" s="25"/>
      <x:c r="MFA5872" s="25"/>
      <x:c r="MFB5872" s="25"/>
      <x:c r="MFC5872" s="25"/>
      <x:c r="MFD5872" s="25"/>
      <x:c r="MFE5872" s="25"/>
      <x:c r="MFF5872" s="25"/>
      <x:c r="MFG5872" s="25"/>
      <x:c r="MFH5872" s="25"/>
      <x:c r="MFI5872" s="25"/>
      <x:c r="MFJ5872" s="25"/>
      <x:c r="MFK5872" s="25"/>
      <x:c r="MFL5872" s="25"/>
      <x:c r="MFM5872" s="25"/>
      <x:c r="MFN5872" s="25"/>
      <x:c r="MFO5872" s="25"/>
      <x:c r="MFP5872" s="25"/>
      <x:c r="MFQ5872" s="25"/>
      <x:c r="MFR5872" s="25"/>
      <x:c r="MFS5872" s="25"/>
      <x:c r="MFT5872" s="25"/>
      <x:c r="MFU5872" s="25"/>
      <x:c r="MFV5872" s="25"/>
      <x:c r="MFW5872" s="25"/>
      <x:c r="MFX5872" s="25"/>
      <x:c r="MFY5872" s="25"/>
      <x:c r="MFZ5872" s="25"/>
      <x:c r="MGA5872" s="25"/>
      <x:c r="MGB5872" s="25"/>
      <x:c r="MGC5872" s="25"/>
      <x:c r="MGD5872" s="25"/>
      <x:c r="MGE5872" s="25"/>
      <x:c r="MGF5872" s="25"/>
      <x:c r="MGG5872" s="25"/>
      <x:c r="MGH5872" s="25"/>
      <x:c r="MGI5872" s="25"/>
      <x:c r="MGJ5872" s="25"/>
      <x:c r="MGK5872" s="25"/>
      <x:c r="MGL5872" s="25"/>
      <x:c r="MGM5872" s="25"/>
      <x:c r="MGN5872" s="25"/>
      <x:c r="MGO5872" s="25"/>
      <x:c r="MGP5872" s="25"/>
      <x:c r="MGQ5872" s="25"/>
      <x:c r="MGR5872" s="25"/>
      <x:c r="MGS5872" s="25"/>
      <x:c r="MGT5872" s="25"/>
      <x:c r="MGU5872" s="25"/>
      <x:c r="MGV5872" s="25"/>
      <x:c r="MGW5872" s="25"/>
      <x:c r="MGX5872" s="25"/>
      <x:c r="MGY5872" s="25"/>
      <x:c r="MGZ5872" s="25"/>
      <x:c r="MHA5872" s="25"/>
      <x:c r="MHB5872" s="25"/>
      <x:c r="MHC5872" s="25"/>
      <x:c r="MHD5872" s="25"/>
      <x:c r="MHE5872" s="25"/>
      <x:c r="MHF5872" s="25"/>
      <x:c r="MHG5872" s="25"/>
      <x:c r="MHH5872" s="25"/>
      <x:c r="MHI5872" s="25"/>
      <x:c r="MHJ5872" s="25"/>
      <x:c r="MHK5872" s="25"/>
      <x:c r="MHL5872" s="25"/>
      <x:c r="MHM5872" s="25"/>
      <x:c r="MHN5872" s="25"/>
      <x:c r="MHO5872" s="25"/>
      <x:c r="MHP5872" s="25"/>
      <x:c r="MHQ5872" s="25"/>
      <x:c r="MHR5872" s="25"/>
      <x:c r="MHS5872" s="25"/>
      <x:c r="MHT5872" s="25"/>
      <x:c r="MHU5872" s="25"/>
      <x:c r="MHV5872" s="25"/>
      <x:c r="MHW5872" s="25"/>
      <x:c r="MHX5872" s="25"/>
      <x:c r="MHY5872" s="25"/>
      <x:c r="MHZ5872" s="25"/>
      <x:c r="MIA5872" s="25"/>
      <x:c r="MIB5872" s="25"/>
      <x:c r="MIC5872" s="25"/>
      <x:c r="MID5872" s="25"/>
      <x:c r="MIE5872" s="25"/>
      <x:c r="MIF5872" s="25"/>
      <x:c r="MIG5872" s="25"/>
      <x:c r="MIH5872" s="25"/>
      <x:c r="MII5872" s="25"/>
      <x:c r="MIJ5872" s="25"/>
      <x:c r="MIK5872" s="25"/>
      <x:c r="MIL5872" s="25"/>
      <x:c r="MIM5872" s="25"/>
      <x:c r="MIN5872" s="25"/>
      <x:c r="MIO5872" s="25"/>
      <x:c r="MIP5872" s="25"/>
      <x:c r="MIQ5872" s="25"/>
      <x:c r="MIR5872" s="25"/>
      <x:c r="MIS5872" s="25"/>
      <x:c r="MIT5872" s="25"/>
      <x:c r="MIU5872" s="25"/>
      <x:c r="MIV5872" s="25"/>
      <x:c r="MIW5872" s="25"/>
      <x:c r="MIX5872" s="25"/>
      <x:c r="MIY5872" s="25"/>
      <x:c r="MIZ5872" s="25"/>
      <x:c r="MJA5872" s="25"/>
      <x:c r="MJB5872" s="25"/>
      <x:c r="MJC5872" s="25"/>
      <x:c r="MJD5872" s="25"/>
      <x:c r="MJE5872" s="25"/>
      <x:c r="MJF5872" s="25"/>
      <x:c r="MJG5872" s="25"/>
      <x:c r="MJH5872" s="25"/>
      <x:c r="MJI5872" s="25"/>
      <x:c r="MJJ5872" s="25"/>
      <x:c r="MJK5872" s="25"/>
      <x:c r="MJL5872" s="25"/>
      <x:c r="MJM5872" s="25"/>
      <x:c r="MJN5872" s="25"/>
      <x:c r="MJO5872" s="25"/>
      <x:c r="MJP5872" s="25"/>
      <x:c r="MJQ5872" s="25"/>
      <x:c r="MJR5872" s="25"/>
      <x:c r="MJS5872" s="25"/>
      <x:c r="MJT5872" s="25"/>
      <x:c r="MJU5872" s="25"/>
      <x:c r="MJV5872" s="25"/>
      <x:c r="MJW5872" s="25"/>
      <x:c r="MJX5872" s="25"/>
      <x:c r="MJY5872" s="25"/>
      <x:c r="MJZ5872" s="25"/>
      <x:c r="MKA5872" s="25"/>
      <x:c r="MKB5872" s="25"/>
      <x:c r="MKC5872" s="25"/>
      <x:c r="MKD5872" s="25"/>
      <x:c r="MKE5872" s="25"/>
      <x:c r="MKF5872" s="25"/>
      <x:c r="MKG5872" s="25"/>
      <x:c r="MKH5872" s="25"/>
      <x:c r="MKI5872" s="25"/>
      <x:c r="MKJ5872" s="25"/>
      <x:c r="MKK5872" s="25"/>
      <x:c r="MKL5872" s="25"/>
      <x:c r="MKM5872" s="25"/>
      <x:c r="MKN5872" s="25"/>
      <x:c r="MKO5872" s="25"/>
      <x:c r="MKP5872" s="25"/>
      <x:c r="MKQ5872" s="25"/>
      <x:c r="MKR5872" s="25"/>
      <x:c r="MKS5872" s="25"/>
      <x:c r="MKT5872" s="25"/>
      <x:c r="MKU5872" s="25"/>
      <x:c r="MKV5872" s="25"/>
      <x:c r="MKW5872" s="25"/>
      <x:c r="MKX5872" s="25"/>
      <x:c r="MKY5872" s="25"/>
      <x:c r="MKZ5872" s="25"/>
      <x:c r="MLA5872" s="25"/>
      <x:c r="MLB5872" s="25"/>
      <x:c r="MLC5872" s="25"/>
      <x:c r="MLD5872" s="25"/>
      <x:c r="MLE5872" s="25"/>
      <x:c r="MLF5872" s="25"/>
      <x:c r="MLG5872" s="25"/>
      <x:c r="MLH5872" s="25"/>
      <x:c r="MLI5872" s="25"/>
      <x:c r="MLJ5872" s="25"/>
      <x:c r="MLK5872" s="25"/>
      <x:c r="MLL5872" s="25"/>
      <x:c r="MLM5872" s="25"/>
      <x:c r="MLN5872" s="25"/>
      <x:c r="MLO5872" s="25"/>
      <x:c r="MLP5872" s="25"/>
      <x:c r="MLQ5872" s="25"/>
      <x:c r="MLR5872" s="25"/>
      <x:c r="MLS5872" s="25"/>
      <x:c r="MLT5872" s="25"/>
      <x:c r="MLU5872" s="25"/>
      <x:c r="MLV5872" s="25"/>
      <x:c r="MLW5872" s="25"/>
      <x:c r="MLX5872" s="25"/>
      <x:c r="MLY5872" s="25"/>
      <x:c r="MLZ5872" s="25"/>
      <x:c r="MMA5872" s="25"/>
      <x:c r="MMB5872" s="25"/>
      <x:c r="MMC5872" s="25"/>
      <x:c r="MMD5872" s="25"/>
      <x:c r="MME5872" s="25"/>
      <x:c r="MMF5872" s="25"/>
      <x:c r="MMG5872" s="25"/>
      <x:c r="MMH5872" s="25"/>
      <x:c r="MMI5872" s="25"/>
      <x:c r="MMJ5872" s="25"/>
      <x:c r="MMK5872" s="25"/>
      <x:c r="MML5872" s="25"/>
      <x:c r="MMM5872" s="25"/>
      <x:c r="MMN5872" s="25"/>
      <x:c r="MMO5872" s="25"/>
      <x:c r="MMP5872" s="25"/>
      <x:c r="MMQ5872" s="25"/>
      <x:c r="MMR5872" s="25"/>
      <x:c r="MMS5872" s="25"/>
      <x:c r="MMT5872" s="25"/>
      <x:c r="MMU5872" s="25"/>
      <x:c r="MMV5872" s="25"/>
      <x:c r="MMW5872" s="25"/>
      <x:c r="MMX5872" s="25"/>
      <x:c r="MMY5872" s="25"/>
      <x:c r="MMZ5872" s="25"/>
      <x:c r="MNA5872" s="25"/>
      <x:c r="MNB5872" s="25"/>
      <x:c r="MNC5872" s="25"/>
      <x:c r="MND5872" s="25"/>
      <x:c r="MNE5872" s="25"/>
      <x:c r="MNF5872" s="25"/>
      <x:c r="MNG5872" s="25"/>
      <x:c r="MNH5872" s="25"/>
      <x:c r="MNI5872" s="25"/>
      <x:c r="MNJ5872" s="25"/>
      <x:c r="MNK5872" s="25"/>
      <x:c r="MNL5872" s="25"/>
      <x:c r="MNM5872" s="25"/>
      <x:c r="MNN5872" s="25"/>
      <x:c r="MNO5872" s="25"/>
      <x:c r="MNP5872" s="25"/>
      <x:c r="MNQ5872" s="25"/>
      <x:c r="MNR5872" s="25"/>
      <x:c r="MNS5872" s="25"/>
      <x:c r="MNT5872" s="25"/>
      <x:c r="MNU5872" s="25"/>
      <x:c r="MNV5872" s="25"/>
      <x:c r="MNW5872" s="25"/>
      <x:c r="MNX5872" s="25"/>
      <x:c r="MNY5872" s="25"/>
      <x:c r="MNZ5872" s="25"/>
      <x:c r="MOA5872" s="25"/>
      <x:c r="MOB5872" s="25"/>
      <x:c r="MOC5872" s="25"/>
      <x:c r="MOD5872" s="25"/>
      <x:c r="MOE5872" s="25"/>
      <x:c r="MOF5872" s="25"/>
      <x:c r="MOG5872" s="25"/>
      <x:c r="MOH5872" s="25"/>
      <x:c r="MOI5872" s="25"/>
      <x:c r="MOJ5872" s="25"/>
      <x:c r="MOK5872" s="25"/>
      <x:c r="MOL5872" s="25"/>
      <x:c r="MOM5872" s="25"/>
      <x:c r="MON5872" s="25"/>
      <x:c r="MOO5872" s="25"/>
      <x:c r="MOP5872" s="25"/>
      <x:c r="MOQ5872" s="25"/>
      <x:c r="MOR5872" s="25"/>
      <x:c r="MOS5872" s="25"/>
      <x:c r="MOT5872" s="25"/>
      <x:c r="MOU5872" s="25"/>
      <x:c r="MOV5872" s="25"/>
      <x:c r="MOW5872" s="25"/>
      <x:c r="MOX5872" s="25"/>
      <x:c r="MOY5872" s="25"/>
      <x:c r="MOZ5872" s="25"/>
      <x:c r="MPA5872" s="25"/>
      <x:c r="MPB5872" s="25"/>
      <x:c r="MPC5872" s="25"/>
      <x:c r="MPD5872" s="25"/>
      <x:c r="MPE5872" s="25"/>
      <x:c r="MPF5872" s="25"/>
      <x:c r="MPG5872" s="25"/>
      <x:c r="MPH5872" s="25"/>
      <x:c r="MPI5872" s="25"/>
      <x:c r="MPJ5872" s="25"/>
      <x:c r="MPK5872" s="25"/>
      <x:c r="MPL5872" s="25"/>
      <x:c r="MPM5872" s="25"/>
      <x:c r="MPN5872" s="25"/>
      <x:c r="MPO5872" s="25"/>
      <x:c r="MPP5872" s="25"/>
      <x:c r="MPQ5872" s="25"/>
      <x:c r="MPR5872" s="25"/>
      <x:c r="MPS5872" s="25"/>
      <x:c r="MPT5872" s="25"/>
      <x:c r="MPU5872" s="25"/>
      <x:c r="MPV5872" s="25"/>
      <x:c r="MPW5872" s="25"/>
      <x:c r="MPX5872" s="25"/>
      <x:c r="MPY5872" s="25"/>
      <x:c r="MPZ5872" s="25"/>
      <x:c r="MQA5872" s="25"/>
      <x:c r="MQB5872" s="25"/>
      <x:c r="MQC5872" s="25"/>
      <x:c r="MQD5872" s="25"/>
      <x:c r="MQE5872" s="25"/>
      <x:c r="MQF5872" s="25"/>
      <x:c r="MQG5872" s="25"/>
      <x:c r="MQH5872" s="25"/>
      <x:c r="MQI5872" s="25"/>
      <x:c r="MQJ5872" s="25"/>
      <x:c r="MQK5872" s="25"/>
      <x:c r="MQL5872" s="25"/>
      <x:c r="MQM5872" s="25"/>
      <x:c r="MQN5872" s="25"/>
      <x:c r="MQO5872" s="25"/>
      <x:c r="MQP5872" s="25"/>
      <x:c r="MQQ5872" s="25"/>
      <x:c r="MQR5872" s="25"/>
      <x:c r="MQS5872" s="25"/>
      <x:c r="MQT5872" s="25"/>
      <x:c r="MQU5872" s="25"/>
      <x:c r="MQV5872" s="25"/>
      <x:c r="MQW5872" s="25"/>
      <x:c r="MQX5872" s="25"/>
      <x:c r="MQY5872" s="25"/>
      <x:c r="MQZ5872" s="25"/>
      <x:c r="MRA5872" s="25"/>
      <x:c r="MRB5872" s="25"/>
      <x:c r="MRC5872" s="25"/>
      <x:c r="MRD5872" s="25"/>
      <x:c r="MRE5872" s="25"/>
      <x:c r="MRF5872" s="25"/>
      <x:c r="MRG5872" s="25"/>
      <x:c r="MRH5872" s="25"/>
      <x:c r="MRI5872" s="25"/>
      <x:c r="MRJ5872" s="25"/>
      <x:c r="MRK5872" s="25"/>
      <x:c r="MRL5872" s="25"/>
      <x:c r="MRM5872" s="25"/>
      <x:c r="MRN5872" s="25"/>
      <x:c r="MRO5872" s="25"/>
      <x:c r="MRP5872" s="25"/>
      <x:c r="MRQ5872" s="25"/>
      <x:c r="MRR5872" s="25"/>
      <x:c r="MRS5872" s="25"/>
      <x:c r="MRT5872" s="25"/>
      <x:c r="MRU5872" s="25"/>
      <x:c r="MRV5872" s="25"/>
      <x:c r="MRW5872" s="25"/>
      <x:c r="MRX5872" s="25"/>
      <x:c r="MRY5872" s="25"/>
      <x:c r="MRZ5872" s="25"/>
      <x:c r="MSA5872" s="25"/>
      <x:c r="MSB5872" s="25"/>
      <x:c r="MSC5872" s="25"/>
      <x:c r="MSD5872" s="25"/>
      <x:c r="MSE5872" s="25"/>
      <x:c r="MSF5872" s="25"/>
      <x:c r="MSG5872" s="25"/>
      <x:c r="MSH5872" s="25"/>
      <x:c r="MSI5872" s="25"/>
      <x:c r="MSJ5872" s="25"/>
      <x:c r="MSK5872" s="25"/>
      <x:c r="MSL5872" s="25"/>
      <x:c r="MSM5872" s="25"/>
      <x:c r="MSN5872" s="25"/>
      <x:c r="MSO5872" s="25"/>
      <x:c r="MSP5872" s="25"/>
      <x:c r="MSQ5872" s="25"/>
      <x:c r="MSR5872" s="25"/>
      <x:c r="MSS5872" s="25"/>
      <x:c r="MST5872" s="25"/>
      <x:c r="MSU5872" s="25"/>
      <x:c r="MSV5872" s="25"/>
      <x:c r="MSW5872" s="25"/>
      <x:c r="MSX5872" s="25"/>
      <x:c r="MSY5872" s="25"/>
      <x:c r="MSZ5872" s="25"/>
      <x:c r="MTA5872" s="25"/>
      <x:c r="MTB5872" s="25"/>
      <x:c r="MTC5872" s="25"/>
      <x:c r="MTD5872" s="25"/>
      <x:c r="MTE5872" s="25"/>
      <x:c r="MTF5872" s="25"/>
      <x:c r="MTG5872" s="25"/>
      <x:c r="MTH5872" s="25"/>
      <x:c r="MTI5872" s="25"/>
      <x:c r="MTJ5872" s="25"/>
      <x:c r="MTK5872" s="25"/>
      <x:c r="MTL5872" s="25"/>
      <x:c r="MTM5872" s="25"/>
      <x:c r="MTN5872" s="25"/>
      <x:c r="MTO5872" s="25"/>
      <x:c r="MTP5872" s="25"/>
      <x:c r="MTQ5872" s="25"/>
      <x:c r="MTR5872" s="25"/>
      <x:c r="MTS5872" s="25"/>
      <x:c r="MTT5872" s="25"/>
      <x:c r="MTU5872" s="25"/>
      <x:c r="MTV5872" s="25"/>
      <x:c r="MTW5872" s="25"/>
      <x:c r="MTX5872" s="25"/>
      <x:c r="MTY5872" s="25"/>
      <x:c r="MTZ5872" s="25"/>
      <x:c r="MUA5872" s="25"/>
      <x:c r="MUB5872" s="25"/>
      <x:c r="MUC5872" s="25"/>
      <x:c r="MUD5872" s="25"/>
      <x:c r="MUE5872" s="25"/>
      <x:c r="MUF5872" s="25"/>
      <x:c r="MUG5872" s="25"/>
      <x:c r="MUH5872" s="25"/>
      <x:c r="MUI5872" s="25"/>
      <x:c r="MUJ5872" s="25"/>
      <x:c r="MUK5872" s="25"/>
      <x:c r="MUL5872" s="25"/>
      <x:c r="MUM5872" s="25"/>
      <x:c r="MUN5872" s="25"/>
      <x:c r="MUO5872" s="25"/>
      <x:c r="MUP5872" s="25"/>
      <x:c r="MUQ5872" s="25"/>
      <x:c r="MUR5872" s="25"/>
      <x:c r="MUS5872" s="25"/>
      <x:c r="MUT5872" s="25"/>
      <x:c r="MUU5872" s="25"/>
      <x:c r="MUV5872" s="25"/>
      <x:c r="MUW5872" s="25"/>
      <x:c r="MUX5872" s="25"/>
      <x:c r="MUY5872" s="25"/>
      <x:c r="MUZ5872" s="25"/>
      <x:c r="MVA5872" s="25"/>
      <x:c r="MVB5872" s="25"/>
      <x:c r="MVC5872" s="25"/>
      <x:c r="MVD5872" s="25"/>
      <x:c r="MVE5872" s="25"/>
      <x:c r="MVF5872" s="25"/>
      <x:c r="MVG5872" s="25"/>
      <x:c r="MVH5872" s="25"/>
      <x:c r="MVI5872" s="25"/>
      <x:c r="MVJ5872" s="25"/>
      <x:c r="MVK5872" s="25"/>
      <x:c r="MVL5872" s="25"/>
      <x:c r="MVM5872" s="25"/>
      <x:c r="MVN5872" s="25"/>
      <x:c r="MVO5872" s="25"/>
      <x:c r="MVP5872" s="25"/>
      <x:c r="MVQ5872" s="25"/>
      <x:c r="MVR5872" s="25"/>
      <x:c r="MVS5872" s="25"/>
      <x:c r="MVT5872" s="25"/>
      <x:c r="MVU5872" s="25"/>
      <x:c r="MVV5872" s="25"/>
      <x:c r="MVW5872" s="25"/>
      <x:c r="MVX5872" s="25"/>
      <x:c r="MVY5872" s="25"/>
      <x:c r="MVZ5872" s="25"/>
      <x:c r="MWA5872" s="25"/>
      <x:c r="MWB5872" s="25"/>
      <x:c r="MWC5872" s="25"/>
      <x:c r="MWD5872" s="25"/>
      <x:c r="MWE5872" s="25"/>
      <x:c r="MWF5872" s="25"/>
      <x:c r="MWG5872" s="25"/>
      <x:c r="MWH5872" s="25"/>
      <x:c r="MWI5872" s="25"/>
      <x:c r="MWJ5872" s="25"/>
      <x:c r="MWK5872" s="25"/>
      <x:c r="MWL5872" s="25"/>
      <x:c r="MWM5872" s="25"/>
      <x:c r="MWN5872" s="25"/>
      <x:c r="MWO5872" s="25"/>
      <x:c r="MWP5872" s="25"/>
      <x:c r="MWQ5872" s="25"/>
      <x:c r="MWR5872" s="25"/>
      <x:c r="MWS5872" s="25"/>
      <x:c r="MWT5872" s="25"/>
      <x:c r="MWU5872" s="25"/>
      <x:c r="MWV5872" s="25"/>
      <x:c r="MWW5872" s="25"/>
      <x:c r="MWX5872" s="25"/>
      <x:c r="MWY5872" s="25"/>
      <x:c r="MWZ5872" s="25"/>
      <x:c r="MXA5872" s="25"/>
      <x:c r="MXB5872" s="25"/>
      <x:c r="MXC5872" s="25"/>
      <x:c r="MXD5872" s="25"/>
      <x:c r="MXE5872" s="25"/>
      <x:c r="MXF5872" s="25"/>
      <x:c r="MXG5872" s="25"/>
      <x:c r="MXH5872" s="25"/>
      <x:c r="MXI5872" s="25"/>
      <x:c r="MXJ5872" s="25"/>
      <x:c r="MXK5872" s="25"/>
      <x:c r="MXL5872" s="25"/>
      <x:c r="MXM5872" s="25"/>
      <x:c r="MXN5872" s="25"/>
      <x:c r="MXO5872" s="25"/>
      <x:c r="MXP5872" s="25"/>
      <x:c r="MXQ5872" s="25"/>
      <x:c r="MXR5872" s="25"/>
      <x:c r="MXS5872" s="25"/>
      <x:c r="MXT5872" s="25"/>
      <x:c r="MXU5872" s="25"/>
      <x:c r="MXV5872" s="25"/>
      <x:c r="MXW5872" s="25"/>
      <x:c r="MXX5872" s="25"/>
      <x:c r="MXY5872" s="25"/>
      <x:c r="MXZ5872" s="25"/>
      <x:c r="MYA5872" s="25"/>
      <x:c r="MYB5872" s="25"/>
      <x:c r="MYC5872" s="25"/>
      <x:c r="MYD5872" s="25"/>
      <x:c r="MYE5872" s="25"/>
      <x:c r="MYF5872" s="25"/>
      <x:c r="MYG5872" s="25"/>
      <x:c r="MYH5872" s="25"/>
      <x:c r="MYI5872" s="25"/>
      <x:c r="MYJ5872" s="25"/>
      <x:c r="MYK5872" s="25"/>
      <x:c r="MYL5872" s="25"/>
      <x:c r="MYM5872" s="25"/>
      <x:c r="MYN5872" s="25"/>
      <x:c r="MYO5872" s="25"/>
      <x:c r="MYP5872" s="25"/>
      <x:c r="MYQ5872" s="25"/>
      <x:c r="MYR5872" s="25"/>
      <x:c r="MYS5872" s="25"/>
      <x:c r="MYT5872" s="25"/>
      <x:c r="MYU5872" s="25"/>
      <x:c r="MYV5872" s="25"/>
      <x:c r="MYW5872" s="25"/>
      <x:c r="MYX5872" s="25"/>
      <x:c r="MYY5872" s="25"/>
      <x:c r="MYZ5872" s="25"/>
      <x:c r="MZA5872" s="25"/>
      <x:c r="MZB5872" s="25"/>
      <x:c r="MZC5872" s="25"/>
      <x:c r="MZD5872" s="25"/>
      <x:c r="MZE5872" s="25"/>
      <x:c r="MZF5872" s="25"/>
      <x:c r="MZG5872" s="25"/>
      <x:c r="MZH5872" s="25"/>
      <x:c r="MZI5872" s="25"/>
      <x:c r="MZJ5872" s="25"/>
      <x:c r="MZK5872" s="25"/>
      <x:c r="MZL5872" s="25"/>
      <x:c r="MZM5872" s="25"/>
      <x:c r="MZN5872" s="25"/>
      <x:c r="MZO5872" s="25"/>
      <x:c r="MZP5872" s="25"/>
      <x:c r="MZQ5872" s="25"/>
      <x:c r="MZR5872" s="25"/>
      <x:c r="MZS5872" s="25"/>
      <x:c r="MZT5872" s="25"/>
      <x:c r="MZU5872" s="25"/>
      <x:c r="MZV5872" s="25"/>
      <x:c r="MZW5872" s="25"/>
      <x:c r="MZX5872" s="25"/>
      <x:c r="MZY5872" s="25"/>
      <x:c r="MZZ5872" s="25"/>
      <x:c r="NAA5872" s="25"/>
      <x:c r="NAB5872" s="25"/>
      <x:c r="NAC5872" s="25"/>
      <x:c r="NAD5872" s="25"/>
      <x:c r="NAE5872" s="25"/>
      <x:c r="NAF5872" s="25"/>
      <x:c r="NAG5872" s="25"/>
      <x:c r="NAH5872" s="25"/>
      <x:c r="NAI5872" s="25"/>
      <x:c r="NAJ5872" s="25"/>
      <x:c r="NAK5872" s="25"/>
      <x:c r="NAL5872" s="25"/>
      <x:c r="NAM5872" s="25"/>
      <x:c r="NAN5872" s="25"/>
      <x:c r="NAO5872" s="25"/>
      <x:c r="NAP5872" s="25"/>
      <x:c r="NAQ5872" s="25"/>
      <x:c r="NAR5872" s="25"/>
      <x:c r="NAS5872" s="25"/>
      <x:c r="NAT5872" s="25"/>
      <x:c r="NAU5872" s="25"/>
      <x:c r="NAV5872" s="25"/>
      <x:c r="NAW5872" s="25"/>
      <x:c r="NAX5872" s="25"/>
      <x:c r="NAY5872" s="25"/>
      <x:c r="NAZ5872" s="25"/>
      <x:c r="NBA5872" s="25"/>
      <x:c r="NBB5872" s="25"/>
      <x:c r="NBC5872" s="25"/>
      <x:c r="NBD5872" s="25"/>
      <x:c r="NBE5872" s="25"/>
      <x:c r="NBF5872" s="25"/>
      <x:c r="NBG5872" s="25"/>
      <x:c r="NBH5872" s="25"/>
      <x:c r="NBI5872" s="25"/>
      <x:c r="NBJ5872" s="25"/>
      <x:c r="NBK5872" s="25"/>
      <x:c r="NBL5872" s="25"/>
      <x:c r="NBM5872" s="25"/>
      <x:c r="NBN5872" s="25"/>
      <x:c r="NBO5872" s="25"/>
      <x:c r="NBP5872" s="25"/>
      <x:c r="NBQ5872" s="25"/>
      <x:c r="NBR5872" s="25"/>
      <x:c r="NBS5872" s="25"/>
      <x:c r="NBT5872" s="25"/>
      <x:c r="NBU5872" s="25"/>
      <x:c r="NBV5872" s="25"/>
      <x:c r="NBW5872" s="25"/>
      <x:c r="NBX5872" s="25"/>
      <x:c r="NBY5872" s="25"/>
      <x:c r="NBZ5872" s="25"/>
      <x:c r="NCA5872" s="25"/>
      <x:c r="NCB5872" s="25"/>
      <x:c r="NCC5872" s="25"/>
      <x:c r="NCD5872" s="25"/>
      <x:c r="NCE5872" s="25"/>
      <x:c r="NCF5872" s="25"/>
      <x:c r="NCG5872" s="25"/>
      <x:c r="NCH5872" s="25"/>
      <x:c r="NCI5872" s="25"/>
      <x:c r="NCJ5872" s="25"/>
      <x:c r="NCK5872" s="25"/>
      <x:c r="NCL5872" s="25"/>
      <x:c r="NCM5872" s="25"/>
      <x:c r="NCN5872" s="25"/>
      <x:c r="NCO5872" s="25"/>
      <x:c r="NCP5872" s="25"/>
      <x:c r="NCQ5872" s="25"/>
      <x:c r="NCR5872" s="25"/>
      <x:c r="NCS5872" s="25"/>
      <x:c r="NCT5872" s="25"/>
      <x:c r="NCU5872" s="25"/>
      <x:c r="NCV5872" s="25"/>
      <x:c r="NCW5872" s="25"/>
      <x:c r="NCX5872" s="25"/>
      <x:c r="NCY5872" s="25"/>
      <x:c r="NCZ5872" s="25"/>
      <x:c r="NDA5872" s="25"/>
      <x:c r="NDB5872" s="25"/>
      <x:c r="NDC5872" s="25"/>
      <x:c r="NDD5872" s="25"/>
      <x:c r="NDE5872" s="25"/>
      <x:c r="NDF5872" s="25"/>
      <x:c r="NDG5872" s="25"/>
      <x:c r="NDH5872" s="25"/>
      <x:c r="NDI5872" s="25"/>
      <x:c r="NDJ5872" s="25"/>
      <x:c r="NDK5872" s="25"/>
      <x:c r="NDL5872" s="25"/>
      <x:c r="NDM5872" s="25"/>
      <x:c r="NDN5872" s="25"/>
      <x:c r="NDO5872" s="25"/>
      <x:c r="NDP5872" s="25"/>
      <x:c r="NDQ5872" s="25"/>
      <x:c r="NDR5872" s="25"/>
      <x:c r="NDS5872" s="25"/>
      <x:c r="NDT5872" s="25"/>
      <x:c r="NDU5872" s="25"/>
      <x:c r="NDV5872" s="25"/>
      <x:c r="NDW5872" s="25"/>
      <x:c r="NDX5872" s="25"/>
      <x:c r="NDY5872" s="25"/>
      <x:c r="NDZ5872" s="25"/>
      <x:c r="NEA5872" s="25"/>
      <x:c r="NEB5872" s="25"/>
      <x:c r="NEC5872" s="25"/>
      <x:c r="NED5872" s="25"/>
      <x:c r="NEE5872" s="25"/>
      <x:c r="NEF5872" s="25"/>
      <x:c r="NEG5872" s="25"/>
      <x:c r="NEH5872" s="25"/>
      <x:c r="NEI5872" s="25"/>
      <x:c r="NEJ5872" s="25"/>
      <x:c r="NEK5872" s="25"/>
      <x:c r="NEL5872" s="25"/>
      <x:c r="NEM5872" s="25"/>
      <x:c r="NEN5872" s="25"/>
      <x:c r="NEO5872" s="25"/>
      <x:c r="NEP5872" s="25"/>
      <x:c r="NEQ5872" s="25"/>
      <x:c r="NER5872" s="25"/>
      <x:c r="NES5872" s="25"/>
      <x:c r="NET5872" s="25"/>
      <x:c r="NEU5872" s="25"/>
      <x:c r="NEV5872" s="25"/>
      <x:c r="NEW5872" s="25"/>
      <x:c r="NEX5872" s="25"/>
      <x:c r="NEY5872" s="25"/>
      <x:c r="NEZ5872" s="25"/>
      <x:c r="NFA5872" s="25"/>
      <x:c r="NFB5872" s="25"/>
      <x:c r="NFC5872" s="25"/>
      <x:c r="NFD5872" s="25"/>
      <x:c r="NFE5872" s="25"/>
      <x:c r="NFF5872" s="25"/>
      <x:c r="NFG5872" s="25"/>
      <x:c r="NFH5872" s="25"/>
      <x:c r="NFI5872" s="25"/>
      <x:c r="NFJ5872" s="25"/>
      <x:c r="NFK5872" s="25"/>
      <x:c r="NFL5872" s="25"/>
      <x:c r="NFM5872" s="25"/>
      <x:c r="NFN5872" s="25"/>
      <x:c r="NFO5872" s="25"/>
      <x:c r="NFP5872" s="25"/>
      <x:c r="NFQ5872" s="25"/>
      <x:c r="NFR5872" s="25"/>
      <x:c r="NFS5872" s="25"/>
      <x:c r="NFT5872" s="25"/>
      <x:c r="NFU5872" s="25"/>
      <x:c r="NFV5872" s="25"/>
      <x:c r="NFW5872" s="25"/>
      <x:c r="NFX5872" s="25"/>
      <x:c r="NFY5872" s="25"/>
      <x:c r="NFZ5872" s="25"/>
      <x:c r="NGA5872" s="25"/>
      <x:c r="NGB5872" s="25"/>
      <x:c r="NGC5872" s="25"/>
      <x:c r="NGD5872" s="25"/>
      <x:c r="NGE5872" s="25"/>
      <x:c r="NGF5872" s="25"/>
      <x:c r="NGG5872" s="25"/>
      <x:c r="NGH5872" s="25"/>
      <x:c r="NGI5872" s="25"/>
      <x:c r="NGJ5872" s="25"/>
      <x:c r="NGK5872" s="25"/>
      <x:c r="NGL5872" s="25"/>
      <x:c r="NGM5872" s="25"/>
      <x:c r="NGN5872" s="25"/>
      <x:c r="NGO5872" s="25"/>
      <x:c r="NGP5872" s="25"/>
      <x:c r="NGQ5872" s="25"/>
      <x:c r="NGR5872" s="25"/>
      <x:c r="NGS5872" s="25"/>
      <x:c r="NGT5872" s="25"/>
      <x:c r="NGU5872" s="25"/>
      <x:c r="NGV5872" s="25"/>
      <x:c r="NGW5872" s="25"/>
      <x:c r="NGX5872" s="25"/>
      <x:c r="NGY5872" s="25"/>
      <x:c r="NGZ5872" s="25"/>
      <x:c r="NHA5872" s="25"/>
      <x:c r="NHB5872" s="25"/>
      <x:c r="NHC5872" s="25"/>
      <x:c r="NHD5872" s="25"/>
      <x:c r="NHE5872" s="25"/>
      <x:c r="NHF5872" s="25"/>
      <x:c r="NHG5872" s="25"/>
      <x:c r="NHH5872" s="25"/>
      <x:c r="NHI5872" s="25"/>
      <x:c r="NHJ5872" s="25"/>
      <x:c r="NHK5872" s="25"/>
      <x:c r="NHL5872" s="25"/>
      <x:c r="NHM5872" s="25"/>
      <x:c r="NHN5872" s="25"/>
      <x:c r="NHO5872" s="25"/>
      <x:c r="NHP5872" s="25"/>
      <x:c r="NHQ5872" s="25"/>
      <x:c r="NHR5872" s="25"/>
      <x:c r="NHS5872" s="25"/>
      <x:c r="NHT5872" s="25"/>
      <x:c r="NHU5872" s="25"/>
      <x:c r="NHV5872" s="25"/>
      <x:c r="NHW5872" s="25"/>
      <x:c r="NHX5872" s="25"/>
      <x:c r="NHY5872" s="25"/>
      <x:c r="NHZ5872" s="25"/>
      <x:c r="NIA5872" s="25"/>
      <x:c r="NIB5872" s="25"/>
      <x:c r="NIC5872" s="25"/>
      <x:c r="NID5872" s="25"/>
      <x:c r="NIE5872" s="25"/>
      <x:c r="NIF5872" s="25"/>
      <x:c r="NIG5872" s="25"/>
      <x:c r="NIH5872" s="25"/>
      <x:c r="NII5872" s="25"/>
      <x:c r="NIJ5872" s="25"/>
      <x:c r="NIK5872" s="25"/>
      <x:c r="NIL5872" s="25"/>
      <x:c r="NIM5872" s="25"/>
      <x:c r="NIN5872" s="25"/>
      <x:c r="NIO5872" s="25"/>
      <x:c r="NIP5872" s="25"/>
      <x:c r="NIQ5872" s="25"/>
      <x:c r="NIR5872" s="25"/>
      <x:c r="NIS5872" s="25"/>
      <x:c r="NIT5872" s="25"/>
      <x:c r="NIU5872" s="25"/>
      <x:c r="NIV5872" s="25"/>
      <x:c r="NIW5872" s="25"/>
      <x:c r="NIX5872" s="25"/>
      <x:c r="NIY5872" s="25"/>
      <x:c r="NIZ5872" s="25"/>
      <x:c r="NJA5872" s="25"/>
      <x:c r="NJB5872" s="25"/>
      <x:c r="NJC5872" s="25"/>
      <x:c r="NJD5872" s="25"/>
      <x:c r="NJE5872" s="25"/>
      <x:c r="NJF5872" s="25"/>
      <x:c r="NJG5872" s="25"/>
      <x:c r="NJH5872" s="25"/>
      <x:c r="NJI5872" s="25"/>
      <x:c r="NJJ5872" s="25"/>
      <x:c r="NJK5872" s="25"/>
      <x:c r="NJL5872" s="25"/>
      <x:c r="NJM5872" s="25"/>
      <x:c r="NJN5872" s="25"/>
      <x:c r="NJO5872" s="25"/>
      <x:c r="NJP5872" s="25"/>
      <x:c r="NJQ5872" s="25"/>
      <x:c r="NJR5872" s="25"/>
      <x:c r="NJS5872" s="25"/>
      <x:c r="NJT5872" s="25"/>
      <x:c r="NJU5872" s="25"/>
      <x:c r="NJV5872" s="25"/>
      <x:c r="NJW5872" s="25"/>
      <x:c r="NJX5872" s="25"/>
      <x:c r="NJY5872" s="25"/>
      <x:c r="NJZ5872" s="25"/>
      <x:c r="NKA5872" s="25"/>
      <x:c r="NKB5872" s="25"/>
      <x:c r="NKC5872" s="25"/>
      <x:c r="NKD5872" s="25"/>
      <x:c r="NKE5872" s="25"/>
      <x:c r="NKF5872" s="25"/>
      <x:c r="NKG5872" s="25"/>
      <x:c r="NKH5872" s="25"/>
      <x:c r="NKI5872" s="25"/>
      <x:c r="NKJ5872" s="25"/>
      <x:c r="NKK5872" s="25"/>
      <x:c r="NKL5872" s="25"/>
      <x:c r="NKM5872" s="25"/>
      <x:c r="NKN5872" s="25"/>
      <x:c r="NKO5872" s="25"/>
      <x:c r="NKP5872" s="25"/>
      <x:c r="NKQ5872" s="25"/>
      <x:c r="NKR5872" s="25"/>
      <x:c r="NKS5872" s="25"/>
      <x:c r="NKT5872" s="25"/>
      <x:c r="NKU5872" s="25"/>
      <x:c r="NKV5872" s="25"/>
      <x:c r="NKW5872" s="25"/>
      <x:c r="NKX5872" s="25"/>
      <x:c r="NKY5872" s="25"/>
      <x:c r="NKZ5872" s="25"/>
      <x:c r="NLA5872" s="25"/>
      <x:c r="NLB5872" s="25"/>
      <x:c r="NLC5872" s="25"/>
      <x:c r="NLD5872" s="25"/>
      <x:c r="NLE5872" s="25"/>
      <x:c r="NLF5872" s="25"/>
      <x:c r="NLG5872" s="25"/>
      <x:c r="NLH5872" s="25"/>
      <x:c r="NLI5872" s="25"/>
      <x:c r="NLJ5872" s="25"/>
      <x:c r="NLK5872" s="25"/>
      <x:c r="NLL5872" s="25"/>
      <x:c r="NLM5872" s="25"/>
      <x:c r="NLN5872" s="25"/>
      <x:c r="NLO5872" s="25"/>
      <x:c r="NLP5872" s="25"/>
      <x:c r="NLQ5872" s="25"/>
      <x:c r="NLR5872" s="25"/>
      <x:c r="NLS5872" s="25"/>
      <x:c r="NLT5872" s="25"/>
      <x:c r="NLU5872" s="25"/>
      <x:c r="NLV5872" s="25"/>
      <x:c r="NLW5872" s="25"/>
      <x:c r="NLX5872" s="25"/>
      <x:c r="NLY5872" s="25"/>
      <x:c r="NLZ5872" s="25"/>
      <x:c r="NMA5872" s="25"/>
      <x:c r="NMB5872" s="25"/>
      <x:c r="NMC5872" s="25"/>
      <x:c r="NMD5872" s="25"/>
      <x:c r="NME5872" s="25"/>
      <x:c r="NMF5872" s="25"/>
      <x:c r="NMG5872" s="25"/>
      <x:c r="NMH5872" s="25"/>
      <x:c r="NMI5872" s="25"/>
      <x:c r="NMJ5872" s="25"/>
      <x:c r="NMK5872" s="25"/>
      <x:c r="NML5872" s="25"/>
      <x:c r="NMM5872" s="25"/>
      <x:c r="NMN5872" s="25"/>
      <x:c r="NMO5872" s="25"/>
      <x:c r="NMP5872" s="25"/>
      <x:c r="NMQ5872" s="25"/>
      <x:c r="NMR5872" s="25"/>
      <x:c r="NMS5872" s="25"/>
      <x:c r="NMT5872" s="25"/>
      <x:c r="NMU5872" s="25"/>
      <x:c r="NMV5872" s="25"/>
      <x:c r="NMW5872" s="25"/>
      <x:c r="NMX5872" s="25"/>
      <x:c r="NMY5872" s="25"/>
      <x:c r="NMZ5872" s="25"/>
      <x:c r="NNA5872" s="25"/>
      <x:c r="NNB5872" s="25"/>
      <x:c r="NNC5872" s="25"/>
      <x:c r="NND5872" s="25"/>
      <x:c r="NNE5872" s="25"/>
      <x:c r="NNF5872" s="25"/>
      <x:c r="NNG5872" s="25"/>
      <x:c r="NNH5872" s="25"/>
      <x:c r="NNI5872" s="25"/>
      <x:c r="NNJ5872" s="25"/>
      <x:c r="NNK5872" s="25"/>
      <x:c r="NNL5872" s="25"/>
      <x:c r="NNM5872" s="25"/>
      <x:c r="NNN5872" s="25"/>
      <x:c r="NNO5872" s="25"/>
      <x:c r="NNP5872" s="25"/>
      <x:c r="NNQ5872" s="25"/>
      <x:c r="NNR5872" s="25"/>
      <x:c r="NNS5872" s="25"/>
      <x:c r="NNT5872" s="25"/>
      <x:c r="NNU5872" s="25"/>
      <x:c r="NNV5872" s="25"/>
      <x:c r="NNW5872" s="25"/>
      <x:c r="NNX5872" s="25"/>
      <x:c r="NNY5872" s="25"/>
      <x:c r="NNZ5872" s="25"/>
      <x:c r="NOA5872" s="25"/>
      <x:c r="NOB5872" s="25"/>
      <x:c r="NOC5872" s="25"/>
      <x:c r="NOD5872" s="25"/>
      <x:c r="NOE5872" s="25"/>
      <x:c r="NOF5872" s="25"/>
      <x:c r="NOG5872" s="25"/>
      <x:c r="NOH5872" s="25"/>
      <x:c r="NOI5872" s="25"/>
      <x:c r="NOJ5872" s="25"/>
      <x:c r="NOK5872" s="25"/>
      <x:c r="NOL5872" s="25"/>
      <x:c r="NOM5872" s="25"/>
      <x:c r="NON5872" s="25"/>
      <x:c r="NOO5872" s="25"/>
      <x:c r="NOP5872" s="25"/>
      <x:c r="NOQ5872" s="25"/>
      <x:c r="NOR5872" s="25"/>
      <x:c r="NOS5872" s="25"/>
      <x:c r="NOT5872" s="25"/>
      <x:c r="NOU5872" s="25"/>
      <x:c r="NOV5872" s="25"/>
      <x:c r="NOW5872" s="25"/>
      <x:c r="NOX5872" s="25"/>
      <x:c r="NOY5872" s="25"/>
      <x:c r="NOZ5872" s="25"/>
      <x:c r="NPA5872" s="25"/>
      <x:c r="NPB5872" s="25"/>
      <x:c r="NPC5872" s="25"/>
      <x:c r="NPD5872" s="25"/>
      <x:c r="NPE5872" s="25"/>
      <x:c r="NPF5872" s="25"/>
      <x:c r="NPG5872" s="25"/>
      <x:c r="NPH5872" s="25"/>
      <x:c r="NPI5872" s="25"/>
      <x:c r="NPJ5872" s="25"/>
      <x:c r="NPK5872" s="25"/>
      <x:c r="NPL5872" s="25"/>
      <x:c r="NPM5872" s="25"/>
      <x:c r="NPN5872" s="25"/>
      <x:c r="NPO5872" s="25"/>
      <x:c r="NPP5872" s="25"/>
      <x:c r="NPQ5872" s="25"/>
      <x:c r="NPR5872" s="25"/>
      <x:c r="NPS5872" s="25"/>
      <x:c r="NPT5872" s="25"/>
      <x:c r="NPU5872" s="25"/>
      <x:c r="NPV5872" s="25"/>
      <x:c r="NPW5872" s="25"/>
      <x:c r="NPX5872" s="25"/>
      <x:c r="NPY5872" s="25"/>
      <x:c r="NPZ5872" s="25"/>
      <x:c r="NQA5872" s="25"/>
      <x:c r="NQB5872" s="25"/>
      <x:c r="NQC5872" s="25"/>
      <x:c r="NQD5872" s="25"/>
      <x:c r="NQE5872" s="25"/>
      <x:c r="NQF5872" s="25"/>
      <x:c r="NQG5872" s="25"/>
      <x:c r="NQH5872" s="25"/>
      <x:c r="NQI5872" s="25"/>
      <x:c r="NQJ5872" s="25"/>
      <x:c r="NQK5872" s="25"/>
      <x:c r="NQL5872" s="25"/>
      <x:c r="NQM5872" s="25"/>
      <x:c r="NQN5872" s="25"/>
      <x:c r="NQO5872" s="25"/>
      <x:c r="NQP5872" s="25"/>
      <x:c r="NQQ5872" s="25"/>
      <x:c r="NQR5872" s="25"/>
      <x:c r="NQS5872" s="25"/>
      <x:c r="NQT5872" s="25"/>
      <x:c r="NQU5872" s="25"/>
      <x:c r="NQV5872" s="25"/>
      <x:c r="NQW5872" s="25"/>
      <x:c r="NQX5872" s="25"/>
      <x:c r="NQY5872" s="25"/>
      <x:c r="NQZ5872" s="25"/>
      <x:c r="NRA5872" s="25"/>
      <x:c r="NRB5872" s="25"/>
      <x:c r="NRC5872" s="25"/>
      <x:c r="NRD5872" s="25"/>
      <x:c r="NRE5872" s="25"/>
      <x:c r="NRF5872" s="25"/>
      <x:c r="NRG5872" s="25"/>
      <x:c r="NRH5872" s="25"/>
      <x:c r="NRI5872" s="25"/>
      <x:c r="NRJ5872" s="25"/>
      <x:c r="NRK5872" s="25"/>
      <x:c r="NRL5872" s="25"/>
      <x:c r="NRM5872" s="25"/>
      <x:c r="NRN5872" s="25"/>
      <x:c r="NRO5872" s="25"/>
      <x:c r="NRP5872" s="25"/>
      <x:c r="NRQ5872" s="25"/>
      <x:c r="NRR5872" s="25"/>
      <x:c r="NRS5872" s="25"/>
      <x:c r="NRT5872" s="25"/>
      <x:c r="NRU5872" s="25"/>
      <x:c r="NRV5872" s="25"/>
      <x:c r="NRW5872" s="25"/>
      <x:c r="NRX5872" s="25"/>
      <x:c r="NRY5872" s="25"/>
      <x:c r="NRZ5872" s="25"/>
      <x:c r="NSA5872" s="25"/>
      <x:c r="NSB5872" s="25"/>
      <x:c r="NSC5872" s="25"/>
      <x:c r="NSD5872" s="25"/>
      <x:c r="NSE5872" s="25"/>
      <x:c r="NSF5872" s="25"/>
      <x:c r="NSG5872" s="25"/>
      <x:c r="NSH5872" s="25"/>
      <x:c r="NSI5872" s="25"/>
      <x:c r="NSJ5872" s="25"/>
      <x:c r="NSK5872" s="25"/>
      <x:c r="NSL5872" s="25"/>
      <x:c r="NSM5872" s="25"/>
      <x:c r="NSN5872" s="25"/>
      <x:c r="NSO5872" s="25"/>
      <x:c r="NSP5872" s="25"/>
      <x:c r="NSQ5872" s="25"/>
      <x:c r="NSR5872" s="25"/>
      <x:c r="NSS5872" s="25"/>
      <x:c r="NST5872" s="25"/>
      <x:c r="NSU5872" s="25"/>
      <x:c r="NSV5872" s="25"/>
      <x:c r="NSW5872" s="25"/>
      <x:c r="NSX5872" s="25"/>
      <x:c r="NSY5872" s="25"/>
      <x:c r="NSZ5872" s="25"/>
      <x:c r="NTA5872" s="25"/>
      <x:c r="NTB5872" s="25"/>
      <x:c r="NTC5872" s="25"/>
      <x:c r="NTD5872" s="25"/>
      <x:c r="NTE5872" s="25"/>
      <x:c r="NTF5872" s="25"/>
      <x:c r="NTG5872" s="25"/>
      <x:c r="NTH5872" s="25"/>
      <x:c r="NTI5872" s="25"/>
      <x:c r="NTJ5872" s="25"/>
      <x:c r="NTK5872" s="25"/>
      <x:c r="NTL5872" s="25"/>
      <x:c r="NTM5872" s="25"/>
      <x:c r="NTN5872" s="25"/>
      <x:c r="NTO5872" s="25"/>
      <x:c r="NTP5872" s="25"/>
      <x:c r="NTQ5872" s="25"/>
      <x:c r="NTR5872" s="25"/>
      <x:c r="NTS5872" s="25"/>
      <x:c r="NTT5872" s="25"/>
      <x:c r="NTU5872" s="25"/>
      <x:c r="NTV5872" s="25"/>
      <x:c r="NTW5872" s="25"/>
      <x:c r="NTX5872" s="25"/>
      <x:c r="NTY5872" s="25"/>
      <x:c r="NTZ5872" s="25"/>
      <x:c r="NUA5872" s="25"/>
      <x:c r="NUB5872" s="25"/>
      <x:c r="NUC5872" s="25"/>
      <x:c r="NUD5872" s="25"/>
      <x:c r="NUE5872" s="25"/>
      <x:c r="NUF5872" s="25"/>
      <x:c r="NUG5872" s="25"/>
      <x:c r="NUH5872" s="25"/>
      <x:c r="NUI5872" s="25"/>
      <x:c r="NUJ5872" s="25"/>
      <x:c r="NUK5872" s="25"/>
      <x:c r="NUL5872" s="25"/>
      <x:c r="NUM5872" s="25"/>
      <x:c r="NUN5872" s="25"/>
      <x:c r="NUO5872" s="25"/>
      <x:c r="NUP5872" s="25"/>
      <x:c r="NUQ5872" s="25"/>
      <x:c r="NUR5872" s="25"/>
      <x:c r="NUS5872" s="25"/>
      <x:c r="NUT5872" s="25"/>
      <x:c r="NUU5872" s="25"/>
      <x:c r="NUV5872" s="25"/>
      <x:c r="NUW5872" s="25"/>
      <x:c r="NUX5872" s="25"/>
      <x:c r="NUY5872" s="25"/>
      <x:c r="NUZ5872" s="25"/>
      <x:c r="NVA5872" s="25"/>
      <x:c r="NVB5872" s="25"/>
      <x:c r="NVC5872" s="25"/>
      <x:c r="NVD5872" s="25"/>
      <x:c r="NVE5872" s="25"/>
      <x:c r="NVF5872" s="25"/>
      <x:c r="NVG5872" s="25"/>
      <x:c r="NVH5872" s="25"/>
      <x:c r="NVI5872" s="25"/>
      <x:c r="NVJ5872" s="25"/>
      <x:c r="NVK5872" s="25"/>
      <x:c r="NVL5872" s="25"/>
      <x:c r="NVM5872" s="25"/>
      <x:c r="NVN5872" s="25"/>
      <x:c r="NVO5872" s="25"/>
      <x:c r="NVP5872" s="25"/>
      <x:c r="NVQ5872" s="25"/>
      <x:c r="NVR5872" s="25"/>
      <x:c r="NVS5872" s="25"/>
      <x:c r="NVT5872" s="25"/>
      <x:c r="NVU5872" s="25"/>
      <x:c r="NVV5872" s="25"/>
      <x:c r="NVW5872" s="25"/>
      <x:c r="NVX5872" s="25"/>
      <x:c r="NVY5872" s="25"/>
      <x:c r="NVZ5872" s="25"/>
      <x:c r="NWA5872" s="25"/>
      <x:c r="NWB5872" s="25"/>
      <x:c r="NWC5872" s="25"/>
      <x:c r="NWD5872" s="25"/>
      <x:c r="NWE5872" s="25"/>
      <x:c r="NWF5872" s="25"/>
      <x:c r="NWG5872" s="25"/>
      <x:c r="NWH5872" s="25"/>
      <x:c r="NWI5872" s="25"/>
      <x:c r="NWJ5872" s="25"/>
      <x:c r="NWK5872" s="25"/>
      <x:c r="NWL5872" s="25"/>
      <x:c r="NWM5872" s="25"/>
      <x:c r="NWN5872" s="25"/>
      <x:c r="NWO5872" s="25"/>
      <x:c r="NWP5872" s="25"/>
      <x:c r="NWQ5872" s="25"/>
      <x:c r="NWR5872" s="25"/>
      <x:c r="NWS5872" s="25"/>
      <x:c r="NWT5872" s="25"/>
      <x:c r="NWU5872" s="25"/>
      <x:c r="NWV5872" s="25"/>
      <x:c r="NWW5872" s="25"/>
      <x:c r="NWX5872" s="25"/>
      <x:c r="NWY5872" s="25"/>
      <x:c r="NWZ5872" s="25"/>
      <x:c r="NXA5872" s="25"/>
      <x:c r="NXB5872" s="25"/>
      <x:c r="NXC5872" s="25"/>
      <x:c r="NXD5872" s="25"/>
      <x:c r="NXE5872" s="25"/>
      <x:c r="NXF5872" s="25"/>
      <x:c r="NXG5872" s="25"/>
      <x:c r="NXH5872" s="25"/>
      <x:c r="NXI5872" s="25"/>
      <x:c r="NXJ5872" s="25"/>
      <x:c r="NXK5872" s="25"/>
      <x:c r="NXL5872" s="25"/>
      <x:c r="NXM5872" s="25"/>
      <x:c r="NXN5872" s="25"/>
      <x:c r="NXO5872" s="25"/>
      <x:c r="NXP5872" s="25"/>
      <x:c r="NXQ5872" s="25"/>
      <x:c r="NXR5872" s="25"/>
      <x:c r="NXS5872" s="25"/>
      <x:c r="NXT5872" s="25"/>
      <x:c r="NXU5872" s="25"/>
      <x:c r="NXV5872" s="25"/>
      <x:c r="NXW5872" s="25"/>
      <x:c r="NXX5872" s="25"/>
      <x:c r="NXY5872" s="25"/>
      <x:c r="NXZ5872" s="25"/>
      <x:c r="NYA5872" s="25"/>
      <x:c r="NYB5872" s="25"/>
      <x:c r="NYC5872" s="25"/>
      <x:c r="NYD5872" s="25"/>
      <x:c r="NYE5872" s="25"/>
      <x:c r="NYF5872" s="25"/>
      <x:c r="NYG5872" s="25"/>
      <x:c r="NYH5872" s="25"/>
      <x:c r="NYI5872" s="25"/>
      <x:c r="NYJ5872" s="25"/>
      <x:c r="NYK5872" s="25"/>
      <x:c r="NYL5872" s="25"/>
      <x:c r="NYM5872" s="25"/>
      <x:c r="NYN5872" s="25"/>
      <x:c r="NYO5872" s="25"/>
      <x:c r="NYP5872" s="25"/>
      <x:c r="NYQ5872" s="25"/>
      <x:c r="NYR5872" s="25"/>
      <x:c r="NYS5872" s="25"/>
      <x:c r="NYT5872" s="25"/>
      <x:c r="NYU5872" s="25"/>
      <x:c r="NYV5872" s="25"/>
      <x:c r="NYW5872" s="25"/>
      <x:c r="NYX5872" s="25"/>
      <x:c r="NYY5872" s="25"/>
      <x:c r="NYZ5872" s="25"/>
      <x:c r="NZA5872" s="25"/>
      <x:c r="NZB5872" s="25"/>
      <x:c r="NZC5872" s="25"/>
      <x:c r="NZD5872" s="25"/>
      <x:c r="NZE5872" s="25"/>
      <x:c r="NZF5872" s="25"/>
      <x:c r="NZG5872" s="25"/>
      <x:c r="NZH5872" s="25"/>
      <x:c r="NZI5872" s="25"/>
      <x:c r="NZJ5872" s="25"/>
      <x:c r="NZK5872" s="25"/>
      <x:c r="NZL5872" s="25"/>
      <x:c r="NZM5872" s="25"/>
      <x:c r="NZN5872" s="25"/>
      <x:c r="NZO5872" s="25"/>
      <x:c r="NZP5872" s="25"/>
      <x:c r="NZQ5872" s="25"/>
      <x:c r="NZR5872" s="25"/>
      <x:c r="NZS5872" s="25"/>
      <x:c r="NZT5872" s="25"/>
      <x:c r="NZU5872" s="25"/>
      <x:c r="NZV5872" s="25"/>
      <x:c r="NZW5872" s="25"/>
      <x:c r="NZX5872" s="25"/>
      <x:c r="NZY5872" s="25"/>
      <x:c r="NZZ5872" s="25"/>
      <x:c r="OAA5872" s="25"/>
      <x:c r="OAB5872" s="25"/>
      <x:c r="OAC5872" s="25"/>
      <x:c r="OAD5872" s="25"/>
      <x:c r="OAE5872" s="25"/>
      <x:c r="OAF5872" s="25"/>
      <x:c r="OAG5872" s="25"/>
      <x:c r="OAH5872" s="25"/>
      <x:c r="OAI5872" s="25"/>
      <x:c r="OAJ5872" s="25"/>
      <x:c r="OAK5872" s="25"/>
      <x:c r="OAL5872" s="25"/>
      <x:c r="OAM5872" s="25"/>
      <x:c r="OAN5872" s="25"/>
      <x:c r="OAO5872" s="25"/>
      <x:c r="OAP5872" s="25"/>
      <x:c r="OAQ5872" s="25"/>
      <x:c r="OAR5872" s="25"/>
      <x:c r="OAS5872" s="25"/>
      <x:c r="OAT5872" s="25"/>
      <x:c r="OAU5872" s="25"/>
      <x:c r="OAV5872" s="25"/>
      <x:c r="OAW5872" s="25"/>
      <x:c r="OAX5872" s="25"/>
      <x:c r="OAY5872" s="25"/>
      <x:c r="OAZ5872" s="25"/>
      <x:c r="OBA5872" s="25"/>
      <x:c r="OBB5872" s="25"/>
      <x:c r="OBC5872" s="25"/>
      <x:c r="OBD5872" s="25"/>
      <x:c r="OBE5872" s="25"/>
      <x:c r="OBF5872" s="25"/>
      <x:c r="OBG5872" s="25"/>
      <x:c r="OBH5872" s="25"/>
      <x:c r="OBI5872" s="25"/>
      <x:c r="OBJ5872" s="25"/>
      <x:c r="OBK5872" s="25"/>
      <x:c r="OBL5872" s="25"/>
      <x:c r="OBM5872" s="25"/>
      <x:c r="OBN5872" s="25"/>
      <x:c r="OBO5872" s="25"/>
      <x:c r="OBP5872" s="25"/>
      <x:c r="OBQ5872" s="25"/>
      <x:c r="OBR5872" s="25"/>
      <x:c r="OBS5872" s="25"/>
      <x:c r="OBT5872" s="25"/>
      <x:c r="OBU5872" s="25"/>
      <x:c r="OBV5872" s="25"/>
      <x:c r="OBW5872" s="25"/>
      <x:c r="OBX5872" s="25"/>
      <x:c r="OBY5872" s="25"/>
      <x:c r="OBZ5872" s="25"/>
      <x:c r="OCA5872" s="25"/>
      <x:c r="OCB5872" s="25"/>
      <x:c r="OCC5872" s="25"/>
      <x:c r="OCD5872" s="25"/>
      <x:c r="OCE5872" s="25"/>
      <x:c r="OCF5872" s="25"/>
      <x:c r="OCG5872" s="25"/>
      <x:c r="OCH5872" s="25"/>
      <x:c r="OCI5872" s="25"/>
      <x:c r="OCJ5872" s="25"/>
      <x:c r="OCK5872" s="25"/>
      <x:c r="OCL5872" s="25"/>
      <x:c r="OCM5872" s="25"/>
      <x:c r="OCN5872" s="25"/>
      <x:c r="OCO5872" s="25"/>
      <x:c r="OCP5872" s="25"/>
      <x:c r="OCQ5872" s="25"/>
      <x:c r="OCR5872" s="25"/>
      <x:c r="OCS5872" s="25"/>
      <x:c r="OCT5872" s="25"/>
      <x:c r="OCU5872" s="25"/>
      <x:c r="OCV5872" s="25"/>
      <x:c r="OCW5872" s="25"/>
      <x:c r="OCX5872" s="25"/>
      <x:c r="OCY5872" s="25"/>
      <x:c r="OCZ5872" s="25"/>
      <x:c r="ODA5872" s="25"/>
      <x:c r="ODB5872" s="25"/>
      <x:c r="ODC5872" s="25"/>
      <x:c r="ODD5872" s="25"/>
      <x:c r="ODE5872" s="25"/>
      <x:c r="ODF5872" s="25"/>
      <x:c r="ODG5872" s="25"/>
      <x:c r="ODH5872" s="25"/>
      <x:c r="ODI5872" s="25"/>
      <x:c r="ODJ5872" s="25"/>
      <x:c r="ODK5872" s="25"/>
      <x:c r="ODL5872" s="25"/>
      <x:c r="ODM5872" s="25"/>
      <x:c r="ODN5872" s="25"/>
      <x:c r="ODO5872" s="25"/>
      <x:c r="ODP5872" s="25"/>
      <x:c r="ODQ5872" s="25"/>
      <x:c r="ODR5872" s="25"/>
      <x:c r="ODS5872" s="25"/>
      <x:c r="ODT5872" s="25"/>
      <x:c r="ODU5872" s="25"/>
      <x:c r="ODV5872" s="25"/>
      <x:c r="ODW5872" s="25"/>
      <x:c r="ODX5872" s="25"/>
      <x:c r="ODY5872" s="25"/>
      <x:c r="ODZ5872" s="25"/>
      <x:c r="OEA5872" s="25"/>
      <x:c r="OEB5872" s="25"/>
      <x:c r="OEC5872" s="25"/>
      <x:c r="OED5872" s="25"/>
      <x:c r="OEE5872" s="25"/>
      <x:c r="OEF5872" s="25"/>
      <x:c r="OEG5872" s="25"/>
      <x:c r="OEH5872" s="25"/>
      <x:c r="OEI5872" s="25"/>
      <x:c r="OEJ5872" s="25"/>
      <x:c r="OEK5872" s="25"/>
      <x:c r="OEL5872" s="25"/>
      <x:c r="OEM5872" s="25"/>
      <x:c r="OEN5872" s="25"/>
      <x:c r="OEO5872" s="25"/>
      <x:c r="OEP5872" s="25"/>
      <x:c r="OEQ5872" s="25"/>
      <x:c r="OER5872" s="25"/>
      <x:c r="OES5872" s="25"/>
      <x:c r="OET5872" s="25"/>
      <x:c r="OEU5872" s="25"/>
      <x:c r="OEV5872" s="25"/>
      <x:c r="OEW5872" s="25"/>
      <x:c r="OEX5872" s="25"/>
      <x:c r="OEY5872" s="25"/>
      <x:c r="OEZ5872" s="25"/>
      <x:c r="OFA5872" s="25"/>
      <x:c r="OFB5872" s="25"/>
      <x:c r="OFC5872" s="25"/>
      <x:c r="OFD5872" s="25"/>
      <x:c r="OFE5872" s="25"/>
      <x:c r="OFF5872" s="25"/>
      <x:c r="OFG5872" s="25"/>
      <x:c r="OFH5872" s="25"/>
      <x:c r="OFI5872" s="25"/>
      <x:c r="OFJ5872" s="25"/>
      <x:c r="OFK5872" s="25"/>
      <x:c r="OFL5872" s="25"/>
      <x:c r="OFM5872" s="25"/>
      <x:c r="OFN5872" s="25"/>
      <x:c r="OFO5872" s="25"/>
      <x:c r="OFP5872" s="25"/>
      <x:c r="OFQ5872" s="25"/>
      <x:c r="OFR5872" s="25"/>
      <x:c r="OFS5872" s="25"/>
      <x:c r="OFT5872" s="25"/>
      <x:c r="OFU5872" s="25"/>
      <x:c r="OFV5872" s="25"/>
      <x:c r="OFW5872" s="25"/>
      <x:c r="OFX5872" s="25"/>
      <x:c r="OFY5872" s="25"/>
      <x:c r="OFZ5872" s="25"/>
      <x:c r="OGA5872" s="25"/>
      <x:c r="OGB5872" s="25"/>
      <x:c r="OGC5872" s="25"/>
      <x:c r="OGD5872" s="25"/>
      <x:c r="OGE5872" s="25"/>
      <x:c r="OGF5872" s="25"/>
      <x:c r="OGG5872" s="25"/>
      <x:c r="OGH5872" s="25"/>
      <x:c r="OGI5872" s="25"/>
      <x:c r="OGJ5872" s="25"/>
      <x:c r="OGK5872" s="25"/>
      <x:c r="OGL5872" s="25"/>
      <x:c r="OGM5872" s="25"/>
      <x:c r="OGN5872" s="25"/>
      <x:c r="OGO5872" s="25"/>
      <x:c r="OGP5872" s="25"/>
      <x:c r="OGQ5872" s="25"/>
      <x:c r="OGR5872" s="25"/>
      <x:c r="OGS5872" s="25"/>
      <x:c r="OGT5872" s="25"/>
      <x:c r="OGU5872" s="25"/>
      <x:c r="OGV5872" s="25"/>
      <x:c r="OGW5872" s="25"/>
      <x:c r="OGX5872" s="25"/>
      <x:c r="OGY5872" s="25"/>
      <x:c r="OGZ5872" s="25"/>
      <x:c r="OHA5872" s="25"/>
      <x:c r="OHB5872" s="25"/>
      <x:c r="OHC5872" s="25"/>
      <x:c r="OHD5872" s="25"/>
      <x:c r="OHE5872" s="25"/>
      <x:c r="OHF5872" s="25"/>
      <x:c r="OHG5872" s="25"/>
      <x:c r="OHH5872" s="25"/>
      <x:c r="OHI5872" s="25"/>
      <x:c r="OHJ5872" s="25"/>
      <x:c r="OHK5872" s="25"/>
      <x:c r="OHL5872" s="25"/>
      <x:c r="OHM5872" s="25"/>
      <x:c r="OHN5872" s="25"/>
      <x:c r="OHO5872" s="25"/>
      <x:c r="OHP5872" s="25"/>
      <x:c r="OHQ5872" s="25"/>
      <x:c r="OHR5872" s="25"/>
      <x:c r="OHS5872" s="25"/>
      <x:c r="OHT5872" s="25"/>
      <x:c r="OHU5872" s="25"/>
      <x:c r="OHV5872" s="25"/>
      <x:c r="OHW5872" s="25"/>
      <x:c r="OHX5872" s="25"/>
      <x:c r="OHY5872" s="25"/>
      <x:c r="OHZ5872" s="25"/>
      <x:c r="OIA5872" s="25"/>
      <x:c r="OIB5872" s="25"/>
      <x:c r="OIC5872" s="25"/>
      <x:c r="OID5872" s="25"/>
      <x:c r="OIE5872" s="25"/>
      <x:c r="OIF5872" s="25"/>
      <x:c r="OIG5872" s="25"/>
      <x:c r="OIH5872" s="25"/>
      <x:c r="OII5872" s="25"/>
      <x:c r="OIJ5872" s="25"/>
      <x:c r="OIK5872" s="25"/>
      <x:c r="OIL5872" s="25"/>
      <x:c r="OIM5872" s="25"/>
      <x:c r="OIN5872" s="25"/>
      <x:c r="OIO5872" s="25"/>
      <x:c r="OIP5872" s="25"/>
      <x:c r="OIQ5872" s="25"/>
      <x:c r="OIR5872" s="25"/>
      <x:c r="OIS5872" s="25"/>
      <x:c r="OIT5872" s="25"/>
      <x:c r="OIU5872" s="25"/>
      <x:c r="OIV5872" s="25"/>
      <x:c r="OIW5872" s="25"/>
      <x:c r="OIX5872" s="25"/>
      <x:c r="OIY5872" s="25"/>
      <x:c r="OIZ5872" s="25"/>
      <x:c r="OJA5872" s="25"/>
      <x:c r="OJB5872" s="25"/>
      <x:c r="OJC5872" s="25"/>
      <x:c r="OJD5872" s="25"/>
      <x:c r="OJE5872" s="25"/>
      <x:c r="OJF5872" s="25"/>
      <x:c r="OJG5872" s="25"/>
      <x:c r="OJH5872" s="25"/>
      <x:c r="OJI5872" s="25"/>
      <x:c r="OJJ5872" s="25"/>
      <x:c r="OJK5872" s="25"/>
      <x:c r="OJL5872" s="25"/>
      <x:c r="OJM5872" s="25"/>
      <x:c r="OJN5872" s="25"/>
      <x:c r="OJO5872" s="25"/>
      <x:c r="OJP5872" s="25"/>
      <x:c r="OJQ5872" s="25"/>
      <x:c r="OJR5872" s="25"/>
      <x:c r="OJS5872" s="25"/>
      <x:c r="OJT5872" s="25"/>
      <x:c r="OJU5872" s="25"/>
      <x:c r="OJV5872" s="25"/>
      <x:c r="OJW5872" s="25"/>
      <x:c r="OJX5872" s="25"/>
      <x:c r="OJY5872" s="25"/>
      <x:c r="OJZ5872" s="25"/>
      <x:c r="OKA5872" s="25"/>
      <x:c r="OKB5872" s="25"/>
      <x:c r="OKC5872" s="25"/>
      <x:c r="OKD5872" s="25"/>
      <x:c r="OKE5872" s="25"/>
      <x:c r="OKF5872" s="25"/>
      <x:c r="OKG5872" s="25"/>
      <x:c r="OKH5872" s="25"/>
      <x:c r="OKI5872" s="25"/>
      <x:c r="OKJ5872" s="25"/>
      <x:c r="OKK5872" s="25"/>
      <x:c r="OKL5872" s="25"/>
      <x:c r="OKM5872" s="25"/>
      <x:c r="OKN5872" s="25"/>
      <x:c r="OKO5872" s="25"/>
      <x:c r="OKP5872" s="25"/>
      <x:c r="OKQ5872" s="25"/>
      <x:c r="OKR5872" s="25"/>
      <x:c r="OKS5872" s="25"/>
      <x:c r="OKT5872" s="25"/>
      <x:c r="OKU5872" s="25"/>
      <x:c r="OKV5872" s="25"/>
      <x:c r="OKW5872" s="25"/>
      <x:c r="OKX5872" s="25"/>
      <x:c r="OKY5872" s="25"/>
      <x:c r="OKZ5872" s="25"/>
      <x:c r="OLA5872" s="25"/>
      <x:c r="OLB5872" s="25"/>
      <x:c r="OLC5872" s="25"/>
      <x:c r="OLD5872" s="25"/>
      <x:c r="OLE5872" s="25"/>
      <x:c r="OLF5872" s="25"/>
      <x:c r="OLG5872" s="25"/>
      <x:c r="OLH5872" s="25"/>
      <x:c r="OLI5872" s="25"/>
      <x:c r="OLJ5872" s="25"/>
      <x:c r="OLK5872" s="25"/>
      <x:c r="OLL5872" s="25"/>
      <x:c r="OLM5872" s="25"/>
      <x:c r="OLN5872" s="25"/>
      <x:c r="OLO5872" s="25"/>
      <x:c r="OLP5872" s="25"/>
      <x:c r="OLQ5872" s="25"/>
      <x:c r="OLR5872" s="25"/>
      <x:c r="OLS5872" s="25"/>
      <x:c r="OLT5872" s="25"/>
      <x:c r="OLU5872" s="25"/>
      <x:c r="OLV5872" s="25"/>
      <x:c r="OLW5872" s="25"/>
      <x:c r="OLX5872" s="25"/>
      <x:c r="OLY5872" s="25"/>
      <x:c r="OLZ5872" s="25"/>
      <x:c r="OMA5872" s="25"/>
      <x:c r="OMB5872" s="25"/>
      <x:c r="OMC5872" s="25"/>
      <x:c r="OMD5872" s="25"/>
      <x:c r="OME5872" s="25"/>
      <x:c r="OMF5872" s="25"/>
      <x:c r="OMG5872" s="25"/>
      <x:c r="OMH5872" s="25"/>
      <x:c r="OMI5872" s="25"/>
      <x:c r="OMJ5872" s="25"/>
      <x:c r="OMK5872" s="25"/>
      <x:c r="OML5872" s="25"/>
      <x:c r="OMM5872" s="25"/>
      <x:c r="OMN5872" s="25"/>
      <x:c r="OMO5872" s="25"/>
      <x:c r="OMP5872" s="25"/>
      <x:c r="OMQ5872" s="25"/>
      <x:c r="OMR5872" s="25"/>
      <x:c r="OMS5872" s="25"/>
      <x:c r="OMT5872" s="25"/>
      <x:c r="OMU5872" s="25"/>
      <x:c r="OMV5872" s="25"/>
      <x:c r="OMW5872" s="25"/>
      <x:c r="OMX5872" s="25"/>
      <x:c r="OMY5872" s="25"/>
      <x:c r="OMZ5872" s="25"/>
      <x:c r="ONA5872" s="25"/>
      <x:c r="ONB5872" s="25"/>
      <x:c r="ONC5872" s="25"/>
      <x:c r="OND5872" s="25"/>
      <x:c r="ONE5872" s="25"/>
      <x:c r="ONF5872" s="25"/>
      <x:c r="ONG5872" s="25"/>
      <x:c r="ONH5872" s="25"/>
      <x:c r="ONI5872" s="25"/>
      <x:c r="ONJ5872" s="25"/>
      <x:c r="ONK5872" s="25"/>
      <x:c r="ONL5872" s="25"/>
      <x:c r="ONM5872" s="25"/>
      <x:c r="ONN5872" s="25"/>
      <x:c r="ONO5872" s="25"/>
      <x:c r="ONP5872" s="25"/>
      <x:c r="ONQ5872" s="25"/>
      <x:c r="ONR5872" s="25"/>
      <x:c r="ONS5872" s="25"/>
      <x:c r="ONT5872" s="25"/>
      <x:c r="ONU5872" s="25"/>
      <x:c r="ONV5872" s="25"/>
      <x:c r="ONW5872" s="25"/>
      <x:c r="ONX5872" s="25"/>
      <x:c r="ONY5872" s="25"/>
      <x:c r="ONZ5872" s="25"/>
      <x:c r="OOA5872" s="25"/>
      <x:c r="OOB5872" s="25"/>
      <x:c r="OOC5872" s="25"/>
      <x:c r="OOD5872" s="25"/>
      <x:c r="OOE5872" s="25"/>
      <x:c r="OOF5872" s="25"/>
      <x:c r="OOG5872" s="25"/>
      <x:c r="OOH5872" s="25"/>
      <x:c r="OOI5872" s="25"/>
      <x:c r="OOJ5872" s="25"/>
      <x:c r="OOK5872" s="25"/>
      <x:c r="OOL5872" s="25"/>
      <x:c r="OOM5872" s="25"/>
      <x:c r="OON5872" s="25"/>
      <x:c r="OOO5872" s="25"/>
      <x:c r="OOP5872" s="25"/>
      <x:c r="OOQ5872" s="25"/>
      <x:c r="OOR5872" s="25"/>
      <x:c r="OOS5872" s="25"/>
      <x:c r="OOT5872" s="25"/>
      <x:c r="OOU5872" s="25"/>
      <x:c r="OOV5872" s="25"/>
      <x:c r="OOW5872" s="25"/>
      <x:c r="OOX5872" s="25"/>
      <x:c r="OOY5872" s="25"/>
      <x:c r="OOZ5872" s="25"/>
      <x:c r="OPA5872" s="25"/>
      <x:c r="OPB5872" s="25"/>
      <x:c r="OPC5872" s="25"/>
      <x:c r="OPD5872" s="25"/>
      <x:c r="OPE5872" s="25"/>
      <x:c r="OPF5872" s="25"/>
      <x:c r="OPG5872" s="25"/>
      <x:c r="OPH5872" s="25"/>
      <x:c r="OPI5872" s="25"/>
      <x:c r="OPJ5872" s="25"/>
      <x:c r="OPK5872" s="25"/>
      <x:c r="OPL5872" s="25"/>
      <x:c r="OPM5872" s="25"/>
      <x:c r="OPN5872" s="25"/>
      <x:c r="OPO5872" s="25"/>
      <x:c r="OPP5872" s="25"/>
      <x:c r="OPQ5872" s="25"/>
      <x:c r="OPR5872" s="25"/>
      <x:c r="OPS5872" s="25"/>
      <x:c r="OPT5872" s="25"/>
      <x:c r="OPU5872" s="25"/>
      <x:c r="OPV5872" s="25"/>
      <x:c r="OPW5872" s="25"/>
      <x:c r="OPX5872" s="25"/>
      <x:c r="OPY5872" s="25"/>
      <x:c r="OPZ5872" s="25"/>
      <x:c r="OQA5872" s="25"/>
      <x:c r="OQB5872" s="25"/>
      <x:c r="OQC5872" s="25"/>
      <x:c r="OQD5872" s="25"/>
      <x:c r="OQE5872" s="25"/>
      <x:c r="OQF5872" s="25"/>
      <x:c r="OQG5872" s="25"/>
      <x:c r="OQH5872" s="25"/>
      <x:c r="OQI5872" s="25"/>
      <x:c r="OQJ5872" s="25"/>
      <x:c r="OQK5872" s="25"/>
      <x:c r="OQL5872" s="25"/>
      <x:c r="OQM5872" s="25"/>
      <x:c r="OQN5872" s="25"/>
      <x:c r="OQO5872" s="25"/>
      <x:c r="OQP5872" s="25"/>
      <x:c r="OQQ5872" s="25"/>
      <x:c r="OQR5872" s="25"/>
      <x:c r="OQS5872" s="25"/>
      <x:c r="OQT5872" s="25"/>
      <x:c r="OQU5872" s="25"/>
      <x:c r="OQV5872" s="25"/>
      <x:c r="OQW5872" s="25"/>
      <x:c r="OQX5872" s="25"/>
      <x:c r="OQY5872" s="25"/>
      <x:c r="OQZ5872" s="25"/>
      <x:c r="ORA5872" s="25"/>
      <x:c r="ORB5872" s="25"/>
      <x:c r="ORC5872" s="25"/>
      <x:c r="ORD5872" s="25"/>
      <x:c r="ORE5872" s="25"/>
      <x:c r="ORF5872" s="25"/>
      <x:c r="ORG5872" s="25"/>
      <x:c r="ORH5872" s="25"/>
      <x:c r="ORI5872" s="25"/>
      <x:c r="ORJ5872" s="25"/>
      <x:c r="ORK5872" s="25"/>
      <x:c r="ORL5872" s="25"/>
      <x:c r="ORM5872" s="25"/>
      <x:c r="ORN5872" s="25"/>
      <x:c r="ORO5872" s="25"/>
      <x:c r="ORP5872" s="25"/>
      <x:c r="ORQ5872" s="25"/>
      <x:c r="ORR5872" s="25"/>
      <x:c r="ORS5872" s="25"/>
      <x:c r="ORT5872" s="25"/>
      <x:c r="ORU5872" s="25"/>
      <x:c r="ORV5872" s="25"/>
      <x:c r="ORW5872" s="25"/>
      <x:c r="ORX5872" s="25"/>
      <x:c r="ORY5872" s="25"/>
      <x:c r="ORZ5872" s="25"/>
      <x:c r="OSA5872" s="25"/>
      <x:c r="OSB5872" s="25"/>
      <x:c r="OSC5872" s="25"/>
      <x:c r="OSD5872" s="25"/>
      <x:c r="OSE5872" s="25"/>
      <x:c r="OSF5872" s="25"/>
      <x:c r="OSG5872" s="25"/>
      <x:c r="OSH5872" s="25"/>
      <x:c r="OSI5872" s="25"/>
      <x:c r="OSJ5872" s="25"/>
      <x:c r="OSK5872" s="25"/>
      <x:c r="OSL5872" s="25"/>
      <x:c r="OSM5872" s="25"/>
      <x:c r="OSN5872" s="25"/>
      <x:c r="OSO5872" s="25"/>
      <x:c r="OSP5872" s="25"/>
      <x:c r="OSQ5872" s="25"/>
      <x:c r="OSR5872" s="25"/>
      <x:c r="OSS5872" s="25"/>
      <x:c r="OST5872" s="25"/>
      <x:c r="OSU5872" s="25"/>
      <x:c r="OSV5872" s="25"/>
      <x:c r="OSW5872" s="25"/>
      <x:c r="OSX5872" s="25"/>
      <x:c r="OSY5872" s="25"/>
      <x:c r="OSZ5872" s="25"/>
      <x:c r="OTA5872" s="25"/>
      <x:c r="OTB5872" s="25"/>
      <x:c r="OTC5872" s="25"/>
      <x:c r="OTD5872" s="25"/>
      <x:c r="OTE5872" s="25"/>
      <x:c r="OTF5872" s="25"/>
      <x:c r="OTG5872" s="25"/>
      <x:c r="OTH5872" s="25"/>
      <x:c r="OTI5872" s="25"/>
      <x:c r="OTJ5872" s="25"/>
      <x:c r="OTK5872" s="25"/>
      <x:c r="OTL5872" s="25"/>
      <x:c r="OTM5872" s="25"/>
      <x:c r="OTN5872" s="25"/>
      <x:c r="OTO5872" s="25"/>
      <x:c r="OTP5872" s="25"/>
      <x:c r="OTQ5872" s="25"/>
      <x:c r="OTR5872" s="25"/>
      <x:c r="OTS5872" s="25"/>
      <x:c r="OTT5872" s="25"/>
      <x:c r="OTU5872" s="25"/>
      <x:c r="OTV5872" s="25"/>
      <x:c r="OTW5872" s="25"/>
      <x:c r="OTX5872" s="25"/>
      <x:c r="OTY5872" s="25"/>
      <x:c r="OTZ5872" s="25"/>
      <x:c r="OUA5872" s="25"/>
      <x:c r="OUB5872" s="25"/>
      <x:c r="OUC5872" s="25"/>
      <x:c r="OUD5872" s="25"/>
      <x:c r="OUE5872" s="25"/>
      <x:c r="OUF5872" s="25"/>
      <x:c r="OUG5872" s="25"/>
      <x:c r="OUH5872" s="25"/>
      <x:c r="OUI5872" s="25"/>
      <x:c r="OUJ5872" s="25"/>
      <x:c r="OUK5872" s="25"/>
      <x:c r="OUL5872" s="25"/>
      <x:c r="OUM5872" s="25"/>
      <x:c r="OUN5872" s="25"/>
      <x:c r="OUO5872" s="25"/>
      <x:c r="OUP5872" s="25"/>
      <x:c r="OUQ5872" s="25"/>
      <x:c r="OUR5872" s="25"/>
      <x:c r="OUS5872" s="25"/>
      <x:c r="OUT5872" s="25"/>
      <x:c r="OUU5872" s="25"/>
      <x:c r="OUV5872" s="25"/>
      <x:c r="OUW5872" s="25"/>
      <x:c r="OUX5872" s="25"/>
      <x:c r="OUY5872" s="25"/>
      <x:c r="OUZ5872" s="25"/>
      <x:c r="OVA5872" s="25"/>
      <x:c r="OVB5872" s="25"/>
      <x:c r="OVC5872" s="25"/>
      <x:c r="OVD5872" s="25"/>
      <x:c r="OVE5872" s="25"/>
      <x:c r="OVF5872" s="25"/>
      <x:c r="OVG5872" s="25"/>
      <x:c r="OVH5872" s="25"/>
      <x:c r="OVI5872" s="25"/>
      <x:c r="OVJ5872" s="25"/>
      <x:c r="OVK5872" s="25"/>
      <x:c r="OVL5872" s="25"/>
      <x:c r="OVM5872" s="25"/>
      <x:c r="OVN5872" s="25"/>
      <x:c r="OVO5872" s="25"/>
      <x:c r="OVP5872" s="25"/>
      <x:c r="OVQ5872" s="25"/>
      <x:c r="OVR5872" s="25"/>
      <x:c r="OVS5872" s="25"/>
      <x:c r="OVT5872" s="25"/>
      <x:c r="OVU5872" s="25"/>
      <x:c r="OVV5872" s="25"/>
      <x:c r="OVW5872" s="25"/>
      <x:c r="OVX5872" s="25"/>
      <x:c r="OVY5872" s="25"/>
      <x:c r="OVZ5872" s="25"/>
      <x:c r="OWA5872" s="25"/>
      <x:c r="OWB5872" s="25"/>
      <x:c r="OWC5872" s="25"/>
      <x:c r="OWD5872" s="25"/>
      <x:c r="OWE5872" s="25"/>
      <x:c r="OWF5872" s="25"/>
      <x:c r="OWG5872" s="25"/>
      <x:c r="OWH5872" s="25"/>
      <x:c r="OWI5872" s="25"/>
      <x:c r="OWJ5872" s="25"/>
      <x:c r="OWK5872" s="25"/>
      <x:c r="OWL5872" s="25"/>
      <x:c r="OWM5872" s="25"/>
      <x:c r="OWN5872" s="25"/>
      <x:c r="OWO5872" s="25"/>
      <x:c r="OWP5872" s="25"/>
      <x:c r="OWQ5872" s="25"/>
      <x:c r="OWR5872" s="25"/>
      <x:c r="OWS5872" s="25"/>
      <x:c r="OWT5872" s="25"/>
      <x:c r="OWU5872" s="25"/>
      <x:c r="OWV5872" s="25"/>
      <x:c r="OWW5872" s="25"/>
      <x:c r="OWX5872" s="25"/>
      <x:c r="OWY5872" s="25"/>
      <x:c r="OWZ5872" s="25"/>
      <x:c r="OXA5872" s="25"/>
      <x:c r="OXB5872" s="25"/>
      <x:c r="OXC5872" s="25"/>
      <x:c r="OXD5872" s="25"/>
      <x:c r="OXE5872" s="25"/>
      <x:c r="OXF5872" s="25"/>
      <x:c r="OXG5872" s="25"/>
      <x:c r="OXH5872" s="25"/>
      <x:c r="OXI5872" s="25"/>
      <x:c r="OXJ5872" s="25"/>
      <x:c r="OXK5872" s="25"/>
      <x:c r="OXL5872" s="25"/>
      <x:c r="OXM5872" s="25"/>
      <x:c r="OXN5872" s="25"/>
      <x:c r="OXO5872" s="25"/>
      <x:c r="OXP5872" s="25"/>
      <x:c r="OXQ5872" s="25"/>
      <x:c r="OXR5872" s="25"/>
      <x:c r="OXS5872" s="25"/>
      <x:c r="OXT5872" s="25"/>
      <x:c r="OXU5872" s="25"/>
      <x:c r="OXV5872" s="25"/>
      <x:c r="OXW5872" s="25"/>
      <x:c r="OXX5872" s="25"/>
      <x:c r="OXY5872" s="25"/>
      <x:c r="OXZ5872" s="25"/>
      <x:c r="OYA5872" s="25"/>
      <x:c r="OYB5872" s="25"/>
      <x:c r="OYC5872" s="25"/>
      <x:c r="OYD5872" s="25"/>
      <x:c r="OYE5872" s="25"/>
      <x:c r="OYF5872" s="25"/>
      <x:c r="OYG5872" s="25"/>
      <x:c r="OYH5872" s="25"/>
      <x:c r="OYI5872" s="25"/>
      <x:c r="OYJ5872" s="25"/>
      <x:c r="OYK5872" s="25"/>
      <x:c r="OYL5872" s="25"/>
      <x:c r="OYM5872" s="25"/>
      <x:c r="OYN5872" s="25"/>
      <x:c r="OYO5872" s="25"/>
      <x:c r="OYP5872" s="25"/>
      <x:c r="OYQ5872" s="25"/>
      <x:c r="OYR5872" s="25"/>
      <x:c r="OYS5872" s="25"/>
      <x:c r="OYT5872" s="25"/>
      <x:c r="OYU5872" s="25"/>
      <x:c r="OYV5872" s="25"/>
      <x:c r="OYW5872" s="25"/>
      <x:c r="OYX5872" s="25"/>
      <x:c r="OYY5872" s="25"/>
      <x:c r="OYZ5872" s="25"/>
      <x:c r="OZA5872" s="25"/>
      <x:c r="OZB5872" s="25"/>
      <x:c r="OZC5872" s="25"/>
      <x:c r="OZD5872" s="25"/>
      <x:c r="OZE5872" s="25"/>
      <x:c r="OZF5872" s="25"/>
      <x:c r="OZG5872" s="25"/>
      <x:c r="OZH5872" s="25"/>
      <x:c r="OZI5872" s="25"/>
      <x:c r="OZJ5872" s="25"/>
      <x:c r="OZK5872" s="25"/>
      <x:c r="OZL5872" s="25"/>
      <x:c r="OZM5872" s="25"/>
      <x:c r="OZN5872" s="25"/>
      <x:c r="OZO5872" s="25"/>
      <x:c r="OZP5872" s="25"/>
      <x:c r="OZQ5872" s="25"/>
      <x:c r="OZR5872" s="25"/>
      <x:c r="OZS5872" s="25"/>
      <x:c r="OZT5872" s="25"/>
      <x:c r="OZU5872" s="25"/>
      <x:c r="OZV5872" s="25"/>
      <x:c r="OZW5872" s="25"/>
      <x:c r="OZX5872" s="25"/>
      <x:c r="OZY5872" s="25"/>
      <x:c r="OZZ5872" s="25"/>
      <x:c r="PAA5872" s="25"/>
      <x:c r="PAB5872" s="25"/>
      <x:c r="PAC5872" s="25"/>
      <x:c r="PAD5872" s="25"/>
      <x:c r="PAE5872" s="25"/>
      <x:c r="PAF5872" s="25"/>
      <x:c r="PAG5872" s="25"/>
      <x:c r="PAH5872" s="25"/>
      <x:c r="PAI5872" s="25"/>
      <x:c r="PAJ5872" s="25"/>
      <x:c r="PAK5872" s="25"/>
      <x:c r="PAL5872" s="25"/>
      <x:c r="PAM5872" s="25"/>
      <x:c r="PAN5872" s="25"/>
      <x:c r="PAO5872" s="25"/>
      <x:c r="PAP5872" s="25"/>
      <x:c r="PAQ5872" s="25"/>
      <x:c r="PAR5872" s="25"/>
      <x:c r="PAS5872" s="25"/>
      <x:c r="PAT5872" s="25"/>
      <x:c r="PAU5872" s="25"/>
      <x:c r="PAV5872" s="25"/>
      <x:c r="PAW5872" s="25"/>
      <x:c r="PAX5872" s="25"/>
      <x:c r="PAY5872" s="25"/>
      <x:c r="PAZ5872" s="25"/>
      <x:c r="PBA5872" s="25"/>
      <x:c r="PBB5872" s="25"/>
      <x:c r="PBC5872" s="25"/>
      <x:c r="PBD5872" s="25"/>
      <x:c r="PBE5872" s="25"/>
      <x:c r="PBF5872" s="25"/>
      <x:c r="PBG5872" s="25"/>
      <x:c r="PBH5872" s="25"/>
      <x:c r="PBI5872" s="25"/>
      <x:c r="PBJ5872" s="25"/>
      <x:c r="PBK5872" s="25"/>
      <x:c r="PBL5872" s="25"/>
      <x:c r="PBM5872" s="25"/>
      <x:c r="PBN5872" s="25"/>
      <x:c r="PBO5872" s="25"/>
      <x:c r="PBP5872" s="25"/>
      <x:c r="PBQ5872" s="25"/>
      <x:c r="PBR5872" s="25"/>
      <x:c r="PBS5872" s="25"/>
      <x:c r="PBT5872" s="25"/>
      <x:c r="PBU5872" s="25"/>
      <x:c r="PBV5872" s="25"/>
      <x:c r="PBW5872" s="25"/>
      <x:c r="PBX5872" s="25"/>
      <x:c r="PBY5872" s="25"/>
      <x:c r="PBZ5872" s="25"/>
      <x:c r="PCA5872" s="25"/>
      <x:c r="PCB5872" s="25"/>
      <x:c r="PCC5872" s="25"/>
      <x:c r="PCD5872" s="25"/>
      <x:c r="PCE5872" s="25"/>
      <x:c r="PCF5872" s="25"/>
      <x:c r="PCG5872" s="25"/>
      <x:c r="PCH5872" s="25"/>
      <x:c r="PCI5872" s="25"/>
      <x:c r="PCJ5872" s="25"/>
      <x:c r="PCK5872" s="25"/>
      <x:c r="PCL5872" s="25"/>
      <x:c r="PCM5872" s="25"/>
      <x:c r="PCN5872" s="25"/>
      <x:c r="PCO5872" s="25"/>
      <x:c r="PCP5872" s="25"/>
      <x:c r="PCQ5872" s="25"/>
      <x:c r="PCR5872" s="25"/>
      <x:c r="PCS5872" s="25"/>
      <x:c r="PCT5872" s="25"/>
      <x:c r="PCU5872" s="25"/>
      <x:c r="PCV5872" s="25"/>
      <x:c r="PCW5872" s="25"/>
      <x:c r="PCX5872" s="25"/>
      <x:c r="PCY5872" s="25"/>
      <x:c r="PCZ5872" s="25"/>
      <x:c r="PDA5872" s="25"/>
      <x:c r="PDB5872" s="25"/>
      <x:c r="PDC5872" s="25"/>
      <x:c r="PDD5872" s="25"/>
      <x:c r="PDE5872" s="25"/>
      <x:c r="PDF5872" s="25"/>
      <x:c r="PDG5872" s="25"/>
      <x:c r="PDH5872" s="25"/>
      <x:c r="PDI5872" s="25"/>
      <x:c r="PDJ5872" s="25"/>
      <x:c r="PDK5872" s="25"/>
      <x:c r="PDL5872" s="25"/>
      <x:c r="PDM5872" s="25"/>
      <x:c r="PDN5872" s="25"/>
      <x:c r="PDO5872" s="25"/>
      <x:c r="PDP5872" s="25"/>
      <x:c r="PDQ5872" s="25"/>
      <x:c r="PDR5872" s="25"/>
      <x:c r="PDS5872" s="25"/>
      <x:c r="PDT5872" s="25"/>
      <x:c r="PDU5872" s="25"/>
      <x:c r="PDV5872" s="25"/>
      <x:c r="PDW5872" s="25"/>
      <x:c r="PDX5872" s="25"/>
      <x:c r="PDY5872" s="25"/>
      <x:c r="PDZ5872" s="25"/>
      <x:c r="PEA5872" s="25"/>
      <x:c r="PEB5872" s="25"/>
      <x:c r="PEC5872" s="25"/>
      <x:c r="PED5872" s="25"/>
      <x:c r="PEE5872" s="25"/>
      <x:c r="PEF5872" s="25"/>
      <x:c r="PEG5872" s="25"/>
      <x:c r="PEH5872" s="25"/>
      <x:c r="PEI5872" s="25"/>
      <x:c r="PEJ5872" s="25"/>
      <x:c r="PEK5872" s="25"/>
      <x:c r="PEL5872" s="25"/>
      <x:c r="PEM5872" s="25"/>
      <x:c r="PEN5872" s="25"/>
      <x:c r="PEO5872" s="25"/>
      <x:c r="PEP5872" s="25"/>
      <x:c r="PEQ5872" s="25"/>
      <x:c r="PER5872" s="25"/>
      <x:c r="PES5872" s="25"/>
      <x:c r="PET5872" s="25"/>
      <x:c r="PEU5872" s="25"/>
      <x:c r="PEV5872" s="25"/>
      <x:c r="PEW5872" s="25"/>
      <x:c r="PEX5872" s="25"/>
      <x:c r="PEY5872" s="25"/>
      <x:c r="PEZ5872" s="25"/>
      <x:c r="PFA5872" s="25"/>
      <x:c r="PFB5872" s="25"/>
      <x:c r="PFC5872" s="25"/>
      <x:c r="PFD5872" s="25"/>
      <x:c r="PFE5872" s="25"/>
      <x:c r="PFF5872" s="25"/>
      <x:c r="PFG5872" s="25"/>
      <x:c r="PFH5872" s="25"/>
      <x:c r="PFI5872" s="25"/>
      <x:c r="PFJ5872" s="25"/>
      <x:c r="PFK5872" s="25"/>
      <x:c r="PFL5872" s="25"/>
      <x:c r="PFM5872" s="25"/>
      <x:c r="PFN5872" s="25"/>
      <x:c r="PFO5872" s="25"/>
      <x:c r="PFP5872" s="25"/>
      <x:c r="PFQ5872" s="25"/>
      <x:c r="PFR5872" s="25"/>
      <x:c r="PFS5872" s="25"/>
      <x:c r="PFT5872" s="25"/>
      <x:c r="PFU5872" s="25"/>
      <x:c r="PFV5872" s="25"/>
      <x:c r="PFW5872" s="25"/>
      <x:c r="PFX5872" s="25"/>
      <x:c r="PFY5872" s="25"/>
      <x:c r="PFZ5872" s="25"/>
      <x:c r="PGA5872" s="25"/>
      <x:c r="PGB5872" s="25"/>
      <x:c r="PGC5872" s="25"/>
      <x:c r="PGD5872" s="25"/>
      <x:c r="PGE5872" s="25"/>
      <x:c r="PGF5872" s="25"/>
      <x:c r="PGG5872" s="25"/>
      <x:c r="PGH5872" s="25"/>
      <x:c r="PGI5872" s="25"/>
      <x:c r="PGJ5872" s="25"/>
      <x:c r="PGK5872" s="25"/>
      <x:c r="PGL5872" s="25"/>
      <x:c r="PGM5872" s="25"/>
      <x:c r="PGN5872" s="25"/>
      <x:c r="PGO5872" s="25"/>
      <x:c r="PGP5872" s="25"/>
      <x:c r="PGQ5872" s="25"/>
      <x:c r="PGR5872" s="25"/>
      <x:c r="PGS5872" s="25"/>
      <x:c r="PGT5872" s="25"/>
      <x:c r="PGU5872" s="25"/>
      <x:c r="PGV5872" s="25"/>
      <x:c r="PGW5872" s="25"/>
      <x:c r="PGX5872" s="25"/>
      <x:c r="PGY5872" s="25"/>
      <x:c r="PGZ5872" s="25"/>
      <x:c r="PHA5872" s="25"/>
      <x:c r="PHB5872" s="25"/>
      <x:c r="PHC5872" s="25"/>
      <x:c r="PHD5872" s="25"/>
      <x:c r="PHE5872" s="25"/>
      <x:c r="PHF5872" s="25"/>
      <x:c r="PHG5872" s="25"/>
      <x:c r="PHH5872" s="25"/>
      <x:c r="PHI5872" s="25"/>
      <x:c r="PHJ5872" s="25"/>
      <x:c r="PHK5872" s="25"/>
      <x:c r="PHL5872" s="25"/>
      <x:c r="PHM5872" s="25"/>
      <x:c r="PHN5872" s="25"/>
      <x:c r="PHO5872" s="25"/>
      <x:c r="PHP5872" s="25"/>
      <x:c r="PHQ5872" s="25"/>
      <x:c r="PHR5872" s="25"/>
      <x:c r="PHS5872" s="25"/>
      <x:c r="PHT5872" s="25"/>
      <x:c r="PHU5872" s="25"/>
      <x:c r="PHV5872" s="25"/>
      <x:c r="PHW5872" s="25"/>
      <x:c r="PHX5872" s="25"/>
      <x:c r="PHY5872" s="25"/>
      <x:c r="PHZ5872" s="25"/>
      <x:c r="PIA5872" s="25"/>
      <x:c r="PIB5872" s="25"/>
      <x:c r="PIC5872" s="25"/>
      <x:c r="PID5872" s="25"/>
      <x:c r="PIE5872" s="25"/>
      <x:c r="PIF5872" s="25"/>
      <x:c r="PIG5872" s="25"/>
      <x:c r="PIH5872" s="25"/>
      <x:c r="PII5872" s="25"/>
      <x:c r="PIJ5872" s="25"/>
      <x:c r="PIK5872" s="25"/>
      <x:c r="PIL5872" s="25"/>
      <x:c r="PIM5872" s="25"/>
      <x:c r="PIN5872" s="25"/>
      <x:c r="PIO5872" s="25"/>
      <x:c r="PIP5872" s="25"/>
      <x:c r="PIQ5872" s="25"/>
      <x:c r="PIR5872" s="25"/>
      <x:c r="PIS5872" s="25"/>
      <x:c r="PIT5872" s="25"/>
      <x:c r="PIU5872" s="25"/>
      <x:c r="PIV5872" s="25"/>
      <x:c r="PIW5872" s="25"/>
      <x:c r="PIX5872" s="25"/>
      <x:c r="PIY5872" s="25"/>
      <x:c r="PIZ5872" s="25"/>
      <x:c r="PJA5872" s="25"/>
      <x:c r="PJB5872" s="25"/>
      <x:c r="PJC5872" s="25"/>
      <x:c r="PJD5872" s="25"/>
      <x:c r="PJE5872" s="25"/>
      <x:c r="PJF5872" s="25"/>
      <x:c r="PJG5872" s="25"/>
      <x:c r="PJH5872" s="25"/>
      <x:c r="PJI5872" s="25"/>
      <x:c r="PJJ5872" s="25"/>
      <x:c r="PJK5872" s="25"/>
      <x:c r="PJL5872" s="25"/>
      <x:c r="PJM5872" s="25"/>
      <x:c r="PJN5872" s="25"/>
      <x:c r="PJO5872" s="25"/>
      <x:c r="PJP5872" s="25"/>
      <x:c r="PJQ5872" s="25"/>
      <x:c r="PJR5872" s="25"/>
      <x:c r="PJS5872" s="25"/>
      <x:c r="PJT5872" s="25"/>
      <x:c r="PJU5872" s="25"/>
      <x:c r="PJV5872" s="25"/>
      <x:c r="PJW5872" s="25"/>
      <x:c r="PJX5872" s="25"/>
      <x:c r="PJY5872" s="25"/>
      <x:c r="PJZ5872" s="25"/>
      <x:c r="PKA5872" s="25"/>
      <x:c r="PKB5872" s="25"/>
      <x:c r="PKC5872" s="25"/>
      <x:c r="PKD5872" s="25"/>
      <x:c r="PKE5872" s="25"/>
      <x:c r="PKF5872" s="25"/>
      <x:c r="PKG5872" s="25"/>
      <x:c r="PKH5872" s="25"/>
      <x:c r="PKI5872" s="25"/>
      <x:c r="PKJ5872" s="25"/>
      <x:c r="PKK5872" s="25"/>
      <x:c r="PKL5872" s="25"/>
      <x:c r="PKM5872" s="25"/>
      <x:c r="PKN5872" s="25"/>
      <x:c r="PKO5872" s="25"/>
      <x:c r="PKP5872" s="25"/>
      <x:c r="PKQ5872" s="25"/>
      <x:c r="PKR5872" s="25"/>
      <x:c r="PKS5872" s="25"/>
      <x:c r="PKT5872" s="25"/>
      <x:c r="PKU5872" s="25"/>
      <x:c r="PKV5872" s="25"/>
      <x:c r="PKW5872" s="25"/>
      <x:c r="PKX5872" s="25"/>
      <x:c r="PKY5872" s="25"/>
      <x:c r="PKZ5872" s="25"/>
      <x:c r="PLA5872" s="25"/>
      <x:c r="PLB5872" s="25"/>
      <x:c r="PLC5872" s="25"/>
      <x:c r="PLD5872" s="25"/>
      <x:c r="PLE5872" s="25"/>
      <x:c r="PLF5872" s="25"/>
      <x:c r="PLG5872" s="25"/>
      <x:c r="PLH5872" s="25"/>
      <x:c r="PLI5872" s="25"/>
      <x:c r="PLJ5872" s="25"/>
      <x:c r="PLK5872" s="25"/>
      <x:c r="PLL5872" s="25"/>
      <x:c r="PLM5872" s="25"/>
      <x:c r="PLN5872" s="25"/>
      <x:c r="PLO5872" s="25"/>
      <x:c r="PLP5872" s="25"/>
      <x:c r="PLQ5872" s="25"/>
      <x:c r="PLR5872" s="25"/>
      <x:c r="PLS5872" s="25"/>
      <x:c r="PLT5872" s="25"/>
      <x:c r="PLU5872" s="25"/>
      <x:c r="PLV5872" s="25"/>
      <x:c r="PLW5872" s="25"/>
      <x:c r="PLX5872" s="25"/>
      <x:c r="PLY5872" s="25"/>
      <x:c r="PLZ5872" s="25"/>
      <x:c r="PMA5872" s="25"/>
      <x:c r="PMB5872" s="25"/>
      <x:c r="PMC5872" s="25"/>
      <x:c r="PMD5872" s="25"/>
      <x:c r="PME5872" s="25"/>
      <x:c r="PMF5872" s="25"/>
      <x:c r="PMG5872" s="25"/>
      <x:c r="PMH5872" s="25"/>
      <x:c r="PMI5872" s="25"/>
      <x:c r="PMJ5872" s="25"/>
      <x:c r="PMK5872" s="25"/>
      <x:c r="PML5872" s="25"/>
      <x:c r="PMM5872" s="25"/>
      <x:c r="PMN5872" s="25"/>
      <x:c r="PMO5872" s="25"/>
      <x:c r="PMP5872" s="25"/>
      <x:c r="PMQ5872" s="25"/>
      <x:c r="PMR5872" s="25"/>
      <x:c r="PMS5872" s="25"/>
      <x:c r="PMT5872" s="25"/>
      <x:c r="PMU5872" s="25"/>
      <x:c r="PMV5872" s="25"/>
      <x:c r="PMW5872" s="25"/>
      <x:c r="PMX5872" s="25"/>
      <x:c r="PMY5872" s="25"/>
      <x:c r="PMZ5872" s="25"/>
      <x:c r="PNA5872" s="25"/>
      <x:c r="PNB5872" s="25"/>
      <x:c r="PNC5872" s="25"/>
      <x:c r="PND5872" s="25"/>
      <x:c r="PNE5872" s="25"/>
      <x:c r="PNF5872" s="25"/>
      <x:c r="PNG5872" s="25"/>
      <x:c r="PNH5872" s="25"/>
      <x:c r="PNI5872" s="25"/>
      <x:c r="PNJ5872" s="25"/>
      <x:c r="PNK5872" s="25"/>
      <x:c r="PNL5872" s="25"/>
      <x:c r="PNM5872" s="25"/>
      <x:c r="PNN5872" s="25"/>
      <x:c r="PNO5872" s="25"/>
      <x:c r="PNP5872" s="25"/>
      <x:c r="PNQ5872" s="25"/>
      <x:c r="PNR5872" s="25"/>
      <x:c r="PNS5872" s="25"/>
      <x:c r="PNT5872" s="25"/>
      <x:c r="PNU5872" s="25"/>
      <x:c r="PNV5872" s="25"/>
      <x:c r="PNW5872" s="25"/>
      <x:c r="PNX5872" s="25"/>
      <x:c r="PNY5872" s="25"/>
      <x:c r="PNZ5872" s="25"/>
      <x:c r="POA5872" s="25"/>
      <x:c r="POB5872" s="25"/>
      <x:c r="POC5872" s="25"/>
      <x:c r="POD5872" s="25"/>
      <x:c r="POE5872" s="25"/>
      <x:c r="POF5872" s="25"/>
      <x:c r="POG5872" s="25"/>
      <x:c r="POH5872" s="25"/>
      <x:c r="POI5872" s="25"/>
      <x:c r="POJ5872" s="25"/>
      <x:c r="POK5872" s="25"/>
      <x:c r="POL5872" s="25"/>
      <x:c r="POM5872" s="25"/>
      <x:c r="PON5872" s="25"/>
      <x:c r="POO5872" s="25"/>
      <x:c r="POP5872" s="25"/>
      <x:c r="POQ5872" s="25"/>
      <x:c r="POR5872" s="25"/>
      <x:c r="POS5872" s="25"/>
      <x:c r="POT5872" s="25"/>
      <x:c r="POU5872" s="25"/>
      <x:c r="POV5872" s="25"/>
      <x:c r="POW5872" s="25"/>
      <x:c r="POX5872" s="25"/>
      <x:c r="POY5872" s="25"/>
      <x:c r="POZ5872" s="25"/>
      <x:c r="PPA5872" s="25"/>
      <x:c r="PPB5872" s="25"/>
      <x:c r="PPC5872" s="25"/>
      <x:c r="PPD5872" s="25"/>
      <x:c r="PPE5872" s="25"/>
      <x:c r="PPF5872" s="25"/>
      <x:c r="PPG5872" s="25"/>
      <x:c r="PPH5872" s="25"/>
      <x:c r="PPI5872" s="25"/>
      <x:c r="PPJ5872" s="25"/>
      <x:c r="PPK5872" s="25"/>
      <x:c r="PPL5872" s="25"/>
      <x:c r="PPM5872" s="25"/>
      <x:c r="PPN5872" s="25"/>
      <x:c r="PPO5872" s="25"/>
      <x:c r="PPP5872" s="25"/>
      <x:c r="PPQ5872" s="25"/>
      <x:c r="PPR5872" s="25"/>
      <x:c r="PPS5872" s="25"/>
      <x:c r="PPT5872" s="25"/>
      <x:c r="PPU5872" s="25"/>
      <x:c r="PPV5872" s="25"/>
      <x:c r="PPW5872" s="25"/>
      <x:c r="PPX5872" s="25"/>
      <x:c r="PPY5872" s="25"/>
      <x:c r="PPZ5872" s="25"/>
      <x:c r="PQA5872" s="25"/>
      <x:c r="PQB5872" s="25"/>
      <x:c r="PQC5872" s="25"/>
      <x:c r="PQD5872" s="25"/>
      <x:c r="PQE5872" s="25"/>
      <x:c r="PQF5872" s="25"/>
      <x:c r="PQG5872" s="25"/>
      <x:c r="PQH5872" s="25"/>
      <x:c r="PQI5872" s="25"/>
      <x:c r="PQJ5872" s="25"/>
      <x:c r="PQK5872" s="25"/>
      <x:c r="PQL5872" s="25"/>
      <x:c r="PQM5872" s="25"/>
      <x:c r="PQN5872" s="25"/>
      <x:c r="PQO5872" s="25"/>
      <x:c r="PQP5872" s="25"/>
      <x:c r="PQQ5872" s="25"/>
      <x:c r="PQR5872" s="25"/>
      <x:c r="PQS5872" s="25"/>
      <x:c r="PQT5872" s="25"/>
      <x:c r="PQU5872" s="25"/>
      <x:c r="PQV5872" s="25"/>
      <x:c r="PQW5872" s="25"/>
      <x:c r="PQX5872" s="25"/>
      <x:c r="PQY5872" s="25"/>
      <x:c r="PQZ5872" s="25"/>
      <x:c r="PRA5872" s="25"/>
      <x:c r="PRB5872" s="25"/>
      <x:c r="PRC5872" s="25"/>
      <x:c r="PRD5872" s="25"/>
      <x:c r="PRE5872" s="25"/>
      <x:c r="PRF5872" s="25"/>
      <x:c r="PRG5872" s="25"/>
      <x:c r="PRH5872" s="25"/>
      <x:c r="PRI5872" s="25"/>
      <x:c r="PRJ5872" s="25"/>
      <x:c r="PRK5872" s="25"/>
      <x:c r="PRL5872" s="25"/>
      <x:c r="PRM5872" s="25"/>
      <x:c r="PRN5872" s="25"/>
      <x:c r="PRO5872" s="25"/>
      <x:c r="PRP5872" s="25"/>
      <x:c r="PRQ5872" s="25"/>
      <x:c r="PRR5872" s="25"/>
      <x:c r="PRS5872" s="25"/>
      <x:c r="PRT5872" s="25"/>
      <x:c r="PRU5872" s="25"/>
      <x:c r="PRV5872" s="25"/>
      <x:c r="PRW5872" s="25"/>
      <x:c r="PRX5872" s="25"/>
      <x:c r="PRY5872" s="25"/>
      <x:c r="PRZ5872" s="25"/>
      <x:c r="PSA5872" s="25"/>
      <x:c r="PSB5872" s="25"/>
      <x:c r="PSC5872" s="25"/>
      <x:c r="PSD5872" s="25"/>
      <x:c r="PSE5872" s="25"/>
      <x:c r="PSF5872" s="25"/>
      <x:c r="PSG5872" s="25"/>
      <x:c r="PSH5872" s="25"/>
      <x:c r="PSI5872" s="25"/>
      <x:c r="PSJ5872" s="25"/>
      <x:c r="PSK5872" s="25"/>
      <x:c r="PSL5872" s="25"/>
      <x:c r="PSM5872" s="25"/>
      <x:c r="PSN5872" s="25"/>
      <x:c r="PSO5872" s="25"/>
      <x:c r="PSP5872" s="25"/>
      <x:c r="PSQ5872" s="25"/>
      <x:c r="PSR5872" s="25"/>
      <x:c r="PSS5872" s="25"/>
      <x:c r="PST5872" s="25"/>
      <x:c r="PSU5872" s="25"/>
      <x:c r="PSV5872" s="25"/>
      <x:c r="PSW5872" s="25"/>
      <x:c r="PSX5872" s="25"/>
      <x:c r="PSY5872" s="25"/>
      <x:c r="PSZ5872" s="25"/>
      <x:c r="PTA5872" s="25"/>
      <x:c r="PTB5872" s="25"/>
      <x:c r="PTC5872" s="25"/>
      <x:c r="PTD5872" s="25"/>
      <x:c r="PTE5872" s="25"/>
      <x:c r="PTF5872" s="25"/>
      <x:c r="PTG5872" s="25"/>
      <x:c r="PTH5872" s="25"/>
      <x:c r="PTI5872" s="25"/>
      <x:c r="PTJ5872" s="25"/>
      <x:c r="PTK5872" s="25"/>
      <x:c r="PTL5872" s="25"/>
      <x:c r="PTM5872" s="25"/>
      <x:c r="PTN5872" s="25"/>
      <x:c r="PTO5872" s="25"/>
      <x:c r="PTP5872" s="25"/>
      <x:c r="PTQ5872" s="25"/>
      <x:c r="PTR5872" s="25"/>
      <x:c r="PTS5872" s="25"/>
      <x:c r="PTT5872" s="25"/>
      <x:c r="PTU5872" s="25"/>
      <x:c r="PTV5872" s="25"/>
      <x:c r="PTW5872" s="25"/>
      <x:c r="PTX5872" s="25"/>
      <x:c r="PTY5872" s="25"/>
      <x:c r="PTZ5872" s="25"/>
      <x:c r="PUA5872" s="25"/>
      <x:c r="PUB5872" s="25"/>
      <x:c r="PUC5872" s="25"/>
      <x:c r="PUD5872" s="25"/>
      <x:c r="PUE5872" s="25"/>
      <x:c r="PUF5872" s="25"/>
      <x:c r="PUG5872" s="25"/>
      <x:c r="PUH5872" s="25"/>
      <x:c r="PUI5872" s="25"/>
      <x:c r="PUJ5872" s="25"/>
      <x:c r="PUK5872" s="25"/>
      <x:c r="PUL5872" s="25"/>
      <x:c r="PUM5872" s="25"/>
      <x:c r="PUN5872" s="25"/>
      <x:c r="PUO5872" s="25"/>
      <x:c r="PUP5872" s="25"/>
      <x:c r="PUQ5872" s="25"/>
      <x:c r="PUR5872" s="25"/>
      <x:c r="PUS5872" s="25"/>
      <x:c r="PUT5872" s="25"/>
      <x:c r="PUU5872" s="25"/>
      <x:c r="PUV5872" s="25"/>
      <x:c r="PUW5872" s="25"/>
      <x:c r="PUX5872" s="25"/>
      <x:c r="PUY5872" s="25"/>
      <x:c r="PUZ5872" s="25"/>
      <x:c r="PVA5872" s="25"/>
      <x:c r="PVB5872" s="25"/>
      <x:c r="PVC5872" s="25"/>
      <x:c r="PVD5872" s="25"/>
      <x:c r="PVE5872" s="25"/>
      <x:c r="PVF5872" s="25"/>
      <x:c r="PVG5872" s="25"/>
      <x:c r="PVH5872" s="25"/>
      <x:c r="PVI5872" s="25"/>
      <x:c r="PVJ5872" s="25"/>
      <x:c r="PVK5872" s="25"/>
      <x:c r="PVL5872" s="25"/>
      <x:c r="PVM5872" s="25"/>
      <x:c r="PVN5872" s="25"/>
      <x:c r="PVO5872" s="25"/>
      <x:c r="PVP5872" s="25"/>
      <x:c r="PVQ5872" s="25"/>
      <x:c r="PVR5872" s="25"/>
      <x:c r="PVS5872" s="25"/>
      <x:c r="PVT5872" s="25"/>
      <x:c r="PVU5872" s="25"/>
      <x:c r="PVV5872" s="25"/>
      <x:c r="PVW5872" s="25"/>
      <x:c r="PVX5872" s="25"/>
      <x:c r="PVY5872" s="25"/>
      <x:c r="PVZ5872" s="25"/>
      <x:c r="PWA5872" s="25"/>
      <x:c r="PWB5872" s="25"/>
      <x:c r="PWC5872" s="25"/>
      <x:c r="PWD5872" s="25"/>
      <x:c r="PWE5872" s="25"/>
      <x:c r="PWF5872" s="25"/>
      <x:c r="PWG5872" s="25"/>
      <x:c r="PWH5872" s="25"/>
      <x:c r="PWI5872" s="25"/>
      <x:c r="PWJ5872" s="25"/>
      <x:c r="PWK5872" s="25"/>
      <x:c r="PWL5872" s="25"/>
      <x:c r="PWM5872" s="25"/>
      <x:c r="PWN5872" s="25"/>
      <x:c r="PWO5872" s="25"/>
      <x:c r="PWP5872" s="25"/>
      <x:c r="PWQ5872" s="25"/>
      <x:c r="PWR5872" s="25"/>
      <x:c r="PWS5872" s="25"/>
      <x:c r="PWT5872" s="25"/>
      <x:c r="PWU5872" s="25"/>
      <x:c r="PWV5872" s="25"/>
      <x:c r="PWW5872" s="25"/>
      <x:c r="PWX5872" s="25"/>
      <x:c r="PWY5872" s="25"/>
      <x:c r="PWZ5872" s="25"/>
      <x:c r="PXA5872" s="25"/>
      <x:c r="PXB5872" s="25"/>
      <x:c r="PXC5872" s="25"/>
      <x:c r="PXD5872" s="25"/>
      <x:c r="PXE5872" s="25"/>
      <x:c r="PXF5872" s="25"/>
      <x:c r="PXG5872" s="25"/>
      <x:c r="PXH5872" s="25"/>
      <x:c r="PXI5872" s="25"/>
      <x:c r="PXJ5872" s="25"/>
      <x:c r="PXK5872" s="25"/>
      <x:c r="PXL5872" s="25"/>
      <x:c r="PXM5872" s="25"/>
      <x:c r="PXN5872" s="25"/>
      <x:c r="PXO5872" s="25"/>
      <x:c r="PXP5872" s="25"/>
      <x:c r="PXQ5872" s="25"/>
      <x:c r="PXR5872" s="25"/>
      <x:c r="PXS5872" s="25"/>
      <x:c r="PXT5872" s="25"/>
      <x:c r="PXU5872" s="25"/>
      <x:c r="PXV5872" s="25"/>
      <x:c r="PXW5872" s="25"/>
      <x:c r="PXX5872" s="25"/>
      <x:c r="PXY5872" s="25"/>
      <x:c r="PXZ5872" s="25"/>
      <x:c r="PYA5872" s="25"/>
      <x:c r="PYB5872" s="25"/>
      <x:c r="PYC5872" s="25"/>
      <x:c r="PYD5872" s="25"/>
      <x:c r="PYE5872" s="25"/>
      <x:c r="PYF5872" s="25"/>
      <x:c r="PYG5872" s="25"/>
      <x:c r="PYH5872" s="25"/>
      <x:c r="PYI5872" s="25"/>
      <x:c r="PYJ5872" s="25"/>
      <x:c r="PYK5872" s="25"/>
      <x:c r="PYL5872" s="25"/>
      <x:c r="PYM5872" s="25"/>
      <x:c r="PYN5872" s="25"/>
      <x:c r="PYO5872" s="25"/>
      <x:c r="PYP5872" s="25"/>
      <x:c r="PYQ5872" s="25"/>
      <x:c r="PYR5872" s="25"/>
      <x:c r="PYS5872" s="25"/>
      <x:c r="PYT5872" s="25"/>
      <x:c r="PYU5872" s="25"/>
      <x:c r="PYV5872" s="25"/>
      <x:c r="PYW5872" s="25"/>
      <x:c r="PYX5872" s="25"/>
      <x:c r="PYY5872" s="25"/>
      <x:c r="PYZ5872" s="25"/>
      <x:c r="PZA5872" s="25"/>
      <x:c r="PZB5872" s="25"/>
      <x:c r="PZC5872" s="25"/>
      <x:c r="PZD5872" s="25"/>
      <x:c r="PZE5872" s="25"/>
      <x:c r="PZF5872" s="25"/>
      <x:c r="PZG5872" s="25"/>
      <x:c r="PZH5872" s="25"/>
      <x:c r="PZI5872" s="25"/>
      <x:c r="PZJ5872" s="25"/>
      <x:c r="PZK5872" s="25"/>
      <x:c r="PZL5872" s="25"/>
      <x:c r="PZM5872" s="25"/>
      <x:c r="PZN5872" s="25"/>
      <x:c r="PZO5872" s="25"/>
      <x:c r="PZP5872" s="25"/>
      <x:c r="PZQ5872" s="25"/>
      <x:c r="PZR5872" s="25"/>
      <x:c r="PZS5872" s="25"/>
      <x:c r="PZT5872" s="25"/>
      <x:c r="PZU5872" s="25"/>
      <x:c r="PZV5872" s="25"/>
      <x:c r="PZW5872" s="25"/>
      <x:c r="PZX5872" s="25"/>
      <x:c r="PZY5872" s="25"/>
      <x:c r="PZZ5872" s="25"/>
      <x:c r="QAA5872" s="25"/>
      <x:c r="QAB5872" s="25"/>
      <x:c r="QAC5872" s="25"/>
      <x:c r="QAD5872" s="25"/>
      <x:c r="QAE5872" s="25"/>
      <x:c r="QAF5872" s="25"/>
      <x:c r="QAG5872" s="25"/>
      <x:c r="QAH5872" s="25"/>
      <x:c r="QAI5872" s="25"/>
      <x:c r="QAJ5872" s="25"/>
      <x:c r="QAK5872" s="25"/>
      <x:c r="QAL5872" s="25"/>
      <x:c r="QAM5872" s="25"/>
      <x:c r="QAN5872" s="25"/>
      <x:c r="QAO5872" s="25"/>
      <x:c r="QAP5872" s="25"/>
      <x:c r="QAQ5872" s="25"/>
      <x:c r="QAR5872" s="25"/>
      <x:c r="QAS5872" s="25"/>
      <x:c r="QAT5872" s="25"/>
      <x:c r="QAU5872" s="25"/>
      <x:c r="QAV5872" s="25"/>
      <x:c r="QAW5872" s="25"/>
      <x:c r="QAX5872" s="25"/>
      <x:c r="QAY5872" s="25"/>
      <x:c r="QAZ5872" s="25"/>
      <x:c r="QBA5872" s="25"/>
      <x:c r="QBB5872" s="25"/>
      <x:c r="QBC5872" s="25"/>
      <x:c r="QBD5872" s="25"/>
      <x:c r="QBE5872" s="25"/>
      <x:c r="QBF5872" s="25"/>
      <x:c r="QBG5872" s="25"/>
      <x:c r="QBH5872" s="25"/>
      <x:c r="QBI5872" s="25"/>
      <x:c r="QBJ5872" s="25"/>
      <x:c r="QBK5872" s="25"/>
      <x:c r="QBL5872" s="25"/>
      <x:c r="QBM5872" s="25"/>
      <x:c r="QBN5872" s="25"/>
      <x:c r="QBO5872" s="25"/>
      <x:c r="QBP5872" s="25"/>
      <x:c r="QBQ5872" s="25"/>
      <x:c r="QBR5872" s="25"/>
      <x:c r="QBS5872" s="25"/>
      <x:c r="QBT5872" s="25"/>
      <x:c r="QBU5872" s="25"/>
      <x:c r="QBV5872" s="25"/>
      <x:c r="QBW5872" s="25"/>
      <x:c r="QBX5872" s="25"/>
      <x:c r="QBY5872" s="25"/>
      <x:c r="QBZ5872" s="25"/>
      <x:c r="QCA5872" s="25"/>
      <x:c r="QCB5872" s="25"/>
      <x:c r="QCC5872" s="25"/>
      <x:c r="QCD5872" s="25"/>
      <x:c r="QCE5872" s="25"/>
      <x:c r="QCF5872" s="25"/>
      <x:c r="QCG5872" s="25"/>
      <x:c r="QCH5872" s="25"/>
      <x:c r="QCI5872" s="25"/>
      <x:c r="QCJ5872" s="25"/>
      <x:c r="QCK5872" s="25"/>
      <x:c r="QCL5872" s="25"/>
      <x:c r="QCM5872" s="25"/>
      <x:c r="QCN5872" s="25"/>
      <x:c r="QCO5872" s="25"/>
      <x:c r="QCP5872" s="25"/>
      <x:c r="QCQ5872" s="25"/>
      <x:c r="QCR5872" s="25"/>
      <x:c r="QCS5872" s="25"/>
      <x:c r="QCT5872" s="25"/>
      <x:c r="QCU5872" s="25"/>
      <x:c r="QCV5872" s="25"/>
      <x:c r="QCW5872" s="25"/>
      <x:c r="QCX5872" s="25"/>
      <x:c r="QCY5872" s="25"/>
      <x:c r="QCZ5872" s="25"/>
      <x:c r="QDA5872" s="25"/>
      <x:c r="QDB5872" s="25"/>
      <x:c r="QDC5872" s="25"/>
      <x:c r="QDD5872" s="25"/>
      <x:c r="QDE5872" s="25"/>
      <x:c r="QDF5872" s="25"/>
      <x:c r="QDG5872" s="25"/>
      <x:c r="QDH5872" s="25"/>
      <x:c r="QDI5872" s="25"/>
      <x:c r="QDJ5872" s="25"/>
      <x:c r="QDK5872" s="25"/>
      <x:c r="QDL5872" s="25"/>
      <x:c r="QDM5872" s="25"/>
      <x:c r="QDN5872" s="25"/>
      <x:c r="QDO5872" s="25"/>
      <x:c r="QDP5872" s="25"/>
      <x:c r="QDQ5872" s="25"/>
      <x:c r="QDR5872" s="25"/>
      <x:c r="QDS5872" s="25"/>
      <x:c r="QDT5872" s="25"/>
      <x:c r="QDU5872" s="25"/>
      <x:c r="QDV5872" s="25"/>
      <x:c r="QDW5872" s="25"/>
      <x:c r="QDX5872" s="25"/>
      <x:c r="QDY5872" s="25"/>
      <x:c r="QDZ5872" s="25"/>
      <x:c r="QEA5872" s="25"/>
      <x:c r="QEB5872" s="25"/>
      <x:c r="QEC5872" s="25"/>
      <x:c r="QED5872" s="25"/>
      <x:c r="QEE5872" s="25"/>
      <x:c r="QEF5872" s="25"/>
      <x:c r="QEG5872" s="25"/>
      <x:c r="QEH5872" s="25"/>
      <x:c r="QEI5872" s="25"/>
      <x:c r="QEJ5872" s="25"/>
      <x:c r="QEK5872" s="25"/>
      <x:c r="QEL5872" s="25"/>
      <x:c r="QEM5872" s="25"/>
      <x:c r="QEN5872" s="25"/>
      <x:c r="QEO5872" s="25"/>
      <x:c r="QEP5872" s="25"/>
      <x:c r="QEQ5872" s="25"/>
      <x:c r="QER5872" s="25"/>
      <x:c r="QES5872" s="25"/>
      <x:c r="QET5872" s="25"/>
      <x:c r="QEU5872" s="25"/>
      <x:c r="QEV5872" s="25"/>
      <x:c r="QEW5872" s="25"/>
      <x:c r="QEX5872" s="25"/>
      <x:c r="QEY5872" s="25"/>
      <x:c r="QEZ5872" s="25"/>
      <x:c r="QFA5872" s="25"/>
      <x:c r="QFB5872" s="25"/>
      <x:c r="QFC5872" s="25"/>
      <x:c r="QFD5872" s="25"/>
      <x:c r="QFE5872" s="25"/>
      <x:c r="QFF5872" s="25"/>
      <x:c r="QFG5872" s="25"/>
      <x:c r="QFH5872" s="25"/>
      <x:c r="QFI5872" s="25"/>
      <x:c r="QFJ5872" s="25"/>
      <x:c r="QFK5872" s="25"/>
      <x:c r="QFL5872" s="25"/>
      <x:c r="QFM5872" s="25"/>
      <x:c r="QFN5872" s="25"/>
      <x:c r="QFO5872" s="25"/>
      <x:c r="QFP5872" s="25"/>
      <x:c r="QFQ5872" s="25"/>
      <x:c r="QFR5872" s="25"/>
      <x:c r="QFS5872" s="25"/>
      <x:c r="QFT5872" s="25"/>
      <x:c r="QFU5872" s="25"/>
      <x:c r="QFV5872" s="25"/>
      <x:c r="QFW5872" s="25"/>
      <x:c r="QFX5872" s="25"/>
      <x:c r="QFY5872" s="25"/>
      <x:c r="QFZ5872" s="25"/>
      <x:c r="QGA5872" s="25"/>
      <x:c r="QGB5872" s="25"/>
      <x:c r="QGC5872" s="25"/>
      <x:c r="QGD5872" s="25"/>
      <x:c r="QGE5872" s="25"/>
      <x:c r="QGF5872" s="25"/>
      <x:c r="QGG5872" s="25"/>
      <x:c r="QGH5872" s="25"/>
      <x:c r="QGI5872" s="25"/>
      <x:c r="QGJ5872" s="25"/>
      <x:c r="QGK5872" s="25"/>
      <x:c r="QGL5872" s="25"/>
      <x:c r="QGM5872" s="25"/>
      <x:c r="QGN5872" s="25"/>
      <x:c r="QGO5872" s="25"/>
      <x:c r="QGP5872" s="25"/>
      <x:c r="QGQ5872" s="25"/>
      <x:c r="QGR5872" s="25"/>
      <x:c r="QGS5872" s="25"/>
      <x:c r="QGT5872" s="25"/>
      <x:c r="QGU5872" s="25"/>
      <x:c r="QGV5872" s="25"/>
      <x:c r="QGW5872" s="25"/>
      <x:c r="QGX5872" s="25"/>
      <x:c r="QGY5872" s="25"/>
      <x:c r="QGZ5872" s="25"/>
      <x:c r="QHA5872" s="25"/>
      <x:c r="QHB5872" s="25"/>
      <x:c r="QHC5872" s="25"/>
      <x:c r="QHD5872" s="25"/>
      <x:c r="QHE5872" s="25"/>
      <x:c r="QHF5872" s="25"/>
      <x:c r="QHG5872" s="25"/>
      <x:c r="QHH5872" s="25"/>
      <x:c r="QHI5872" s="25"/>
      <x:c r="QHJ5872" s="25"/>
      <x:c r="QHK5872" s="25"/>
      <x:c r="QHL5872" s="25"/>
      <x:c r="QHM5872" s="25"/>
      <x:c r="QHN5872" s="25"/>
      <x:c r="QHO5872" s="25"/>
      <x:c r="QHP5872" s="25"/>
      <x:c r="QHQ5872" s="25"/>
      <x:c r="QHR5872" s="25"/>
      <x:c r="QHS5872" s="25"/>
      <x:c r="QHT5872" s="25"/>
      <x:c r="QHU5872" s="25"/>
      <x:c r="QHV5872" s="25"/>
      <x:c r="QHW5872" s="25"/>
      <x:c r="QHX5872" s="25"/>
      <x:c r="QHY5872" s="25"/>
      <x:c r="QHZ5872" s="25"/>
      <x:c r="QIA5872" s="25"/>
      <x:c r="QIB5872" s="25"/>
      <x:c r="QIC5872" s="25"/>
      <x:c r="QID5872" s="25"/>
      <x:c r="QIE5872" s="25"/>
      <x:c r="QIF5872" s="25"/>
      <x:c r="QIG5872" s="25"/>
      <x:c r="QIH5872" s="25"/>
      <x:c r="QII5872" s="25"/>
      <x:c r="QIJ5872" s="25"/>
      <x:c r="QIK5872" s="25"/>
      <x:c r="QIL5872" s="25"/>
      <x:c r="QIM5872" s="25"/>
      <x:c r="QIN5872" s="25"/>
      <x:c r="QIO5872" s="25"/>
      <x:c r="QIP5872" s="25"/>
      <x:c r="QIQ5872" s="25"/>
      <x:c r="QIR5872" s="25"/>
      <x:c r="QIS5872" s="25"/>
      <x:c r="QIT5872" s="25"/>
      <x:c r="QIU5872" s="25"/>
      <x:c r="QIV5872" s="25"/>
      <x:c r="QIW5872" s="25"/>
      <x:c r="QIX5872" s="25"/>
      <x:c r="QIY5872" s="25"/>
      <x:c r="QIZ5872" s="25"/>
      <x:c r="QJA5872" s="25"/>
      <x:c r="QJB5872" s="25"/>
      <x:c r="QJC5872" s="25"/>
      <x:c r="QJD5872" s="25"/>
      <x:c r="QJE5872" s="25"/>
      <x:c r="QJF5872" s="25"/>
      <x:c r="QJG5872" s="25"/>
      <x:c r="QJH5872" s="25"/>
      <x:c r="QJI5872" s="25"/>
      <x:c r="QJJ5872" s="25"/>
      <x:c r="QJK5872" s="25"/>
      <x:c r="QJL5872" s="25"/>
      <x:c r="QJM5872" s="25"/>
      <x:c r="QJN5872" s="25"/>
      <x:c r="QJO5872" s="25"/>
      <x:c r="QJP5872" s="25"/>
      <x:c r="QJQ5872" s="25"/>
      <x:c r="QJR5872" s="25"/>
      <x:c r="QJS5872" s="25"/>
      <x:c r="QJT5872" s="25"/>
      <x:c r="QJU5872" s="25"/>
      <x:c r="QJV5872" s="25"/>
      <x:c r="QJW5872" s="25"/>
      <x:c r="QJX5872" s="25"/>
      <x:c r="QJY5872" s="25"/>
      <x:c r="QJZ5872" s="25"/>
      <x:c r="QKA5872" s="25"/>
      <x:c r="QKB5872" s="25"/>
      <x:c r="QKC5872" s="25"/>
      <x:c r="QKD5872" s="25"/>
      <x:c r="QKE5872" s="25"/>
      <x:c r="QKF5872" s="25"/>
      <x:c r="QKG5872" s="25"/>
      <x:c r="QKH5872" s="25"/>
      <x:c r="QKI5872" s="25"/>
      <x:c r="QKJ5872" s="25"/>
      <x:c r="QKK5872" s="25"/>
      <x:c r="QKL5872" s="25"/>
      <x:c r="QKM5872" s="25"/>
      <x:c r="QKN5872" s="25"/>
      <x:c r="QKO5872" s="25"/>
      <x:c r="QKP5872" s="25"/>
      <x:c r="QKQ5872" s="25"/>
      <x:c r="QKR5872" s="25"/>
      <x:c r="QKS5872" s="25"/>
      <x:c r="QKT5872" s="25"/>
      <x:c r="QKU5872" s="25"/>
      <x:c r="QKV5872" s="25"/>
      <x:c r="QKW5872" s="25"/>
      <x:c r="QKX5872" s="25"/>
      <x:c r="QKY5872" s="25"/>
      <x:c r="QKZ5872" s="25"/>
      <x:c r="QLA5872" s="25"/>
      <x:c r="QLB5872" s="25"/>
      <x:c r="QLC5872" s="25"/>
      <x:c r="QLD5872" s="25"/>
      <x:c r="QLE5872" s="25"/>
      <x:c r="QLF5872" s="25"/>
      <x:c r="QLG5872" s="25"/>
      <x:c r="QLH5872" s="25"/>
      <x:c r="QLI5872" s="25"/>
      <x:c r="QLJ5872" s="25"/>
      <x:c r="QLK5872" s="25"/>
      <x:c r="QLL5872" s="25"/>
      <x:c r="QLM5872" s="25"/>
      <x:c r="QLN5872" s="25"/>
      <x:c r="QLO5872" s="25"/>
      <x:c r="QLP5872" s="25"/>
      <x:c r="QLQ5872" s="25"/>
      <x:c r="QLR5872" s="25"/>
      <x:c r="QLS5872" s="25"/>
      <x:c r="QLT5872" s="25"/>
      <x:c r="QLU5872" s="25"/>
      <x:c r="QLV5872" s="25"/>
      <x:c r="QLW5872" s="25"/>
      <x:c r="QLX5872" s="25"/>
      <x:c r="QLY5872" s="25"/>
      <x:c r="QLZ5872" s="25"/>
      <x:c r="QMA5872" s="25"/>
      <x:c r="QMB5872" s="25"/>
      <x:c r="QMC5872" s="25"/>
      <x:c r="QMD5872" s="25"/>
      <x:c r="QME5872" s="25"/>
      <x:c r="QMF5872" s="25"/>
      <x:c r="QMG5872" s="25"/>
      <x:c r="QMH5872" s="25"/>
      <x:c r="QMI5872" s="25"/>
      <x:c r="QMJ5872" s="25"/>
      <x:c r="QMK5872" s="25"/>
      <x:c r="QML5872" s="25"/>
      <x:c r="QMM5872" s="25"/>
      <x:c r="QMN5872" s="25"/>
      <x:c r="QMO5872" s="25"/>
      <x:c r="QMP5872" s="25"/>
      <x:c r="QMQ5872" s="25"/>
      <x:c r="QMR5872" s="25"/>
      <x:c r="QMS5872" s="25"/>
      <x:c r="QMT5872" s="25"/>
      <x:c r="QMU5872" s="25"/>
      <x:c r="QMV5872" s="25"/>
      <x:c r="QMW5872" s="25"/>
      <x:c r="QMX5872" s="25"/>
      <x:c r="QMY5872" s="25"/>
      <x:c r="QMZ5872" s="25"/>
      <x:c r="QNA5872" s="25"/>
      <x:c r="QNB5872" s="25"/>
      <x:c r="QNC5872" s="25"/>
      <x:c r="QND5872" s="25"/>
      <x:c r="QNE5872" s="25"/>
      <x:c r="QNF5872" s="25"/>
      <x:c r="QNG5872" s="25"/>
      <x:c r="QNH5872" s="25"/>
      <x:c r="QNI5872" s="25"/>
      <x:c r="QNJ5872" s="25"/>
      <x:c r="QNK5872" s="25"/>
      <x:c r="QNL5872" s="25"/>
      <x:c r="QNM5872" s="25"/>
      <x:c r="QNN5872" s="25"/>
      <x:c r="QNO5872" s="25"/>
      <x:c r="QNP5872" s="25"/>
      <x:c r="QNQ5872" s="25"/>
      <x:c r="QNR5872" s="25"/>
      <x:c r="QNS5872" s="25"/>
      <x:c r="QNT5872" s="25"/>
      <x:c r="QNU5872" s="25"/>
      <x:c r="QNV5872" s="25"/>
      <x:c r="QNW5872" s="25"/>
      <x:c r="QNX5872" s="25"/>
      <x:c r="QNY5872" s="25"/>
      <x:c r="QNZ5872" s="25"/>
      <x:c r="QOA5872" s="25"/>
      <x:c r="QOB5872" s="25"/>
      <x:c r="QOC5872" s="25"/>
      <x:c r="QOD5872" s="25"/>
      <x:c r="QOE5872" s="25"/>
      <x:c r="QOF5872" s="25"/>
      <x:c r="QOG5872" s="25"/>
      <x:c r="QOH5872" s="25"/>
      <x:c r="QOI5872" s="25"/>
      <x:c r="QOJ5872" s="25"/>
      <x:c r="QOK5872" s="25"/>
      <x:c r="QOL5872" s="25"/>
      <x:c r="QOM5872" s="25"/>
      <x:c r="QON5872" s="25"/>
      <x:c r="QOO5872" s="25"/>
      <x:c r="QOP5872" s="25"/>
      <x:c r="QOQ5872" s="25"/>
      <x:c r="QOR5872" s="25"/>
      <x:c r="QOS5872" s="25"/>
      <x:c r="QOT5872" s="25"/>
      <x:c r="QOU5872" s="25"/>
      <x:c r="QOV5872" s="25"/>
      <x:c r="QOW5872" s="25"/>
      <x:c r="QOX5872" s="25"/>
      <x:c r="QOY5872" s="25"/>
      <x:c r="QOZ5872" s="25"/>
      <x:c r="QPA5872" s="25"/>
      <x:c r="QPB5872" s="25"/>
      <x:c r="QPC5872" s="25"/>
      <x:c r="QPD5872" s="25"/>
      <x:c r="QPE5872" s="25"/>
      <x:c r="QPF5872" s="25"/>
      <x:c r="QPG5872" s="25"/>
      <x:c r="QPH5872" s="25"/>
      <x:c r="QPI5872" s="25"/>
      <x:c r="QPJ5872" s="25"/>
      <x:c r="QPK5872" s="25"/>
      <x:c r="QPL5872" s="25"/>
      <x:c r="QPM5872" s="25"/>
      <x:c r="QPN5872" s="25"/>
      <x:c r="QPO5872" s="25"/>
      <x:c r="QPP5872" s="25"/>
      <x:c r="QPQ5872" s="25"/>
      <x:c r="QPR5872" s="25"/>
      <x:c r="QPS5872" s="25"/>
      <x:c r="QPT5872" s="25"/>
      <x:c r="QPU5872" s="25"/>
      <x:c r="QPV5872" s="25"/>
      <x:c r="QPW5872" s="25"/>
      <x:c r="QPX5872" s="25"/>
      <x:c r="QPY5872" s="25"/>
      <x:c r="QPZ5872" s="25"/>
      <x:c r="QQA5872" s="25"/>
      <x:c r="QQB5872" s="25"/>
      <x:c r="QQC5872" s="25"/>
      <x:c r="QQD5872" s="25"/>
      <x:c r="QQE5872" s="25"/>
      <x:c r="QQF5872" s="25"/>
      <x:c r="QQG5872" s="25"/>
      <x:c r="QQH5872" s="25"/>
      <x:c r="QQI5872" s="25"/>
      <x:c r="QQJ5872" s="25"/>
      <x:c r="QQK5872" s="25"/>
      <x:c r="QQL5872" s="25"/>
      <x:c r="QQM5872" s="25"/>
      <x:c r="QQN5872" s="25"/>
      <x:c r="QQO5872" s="25"/>
      <x:c r="QQP5872" s="25"/>
      <x:c r="QQQ5872" s="25"/>
      <x:c r="QQR5872" s="25"/>
      <x:c r="QQS5872" s="25"/>
      <x:c r="QQT5872" s="25"/>
      <x:c r="QQU5872" s="25"/>
      <x:c r="QQV5872" s="25"/>
      <x:c r="QQW5872" s="25"/>
      <x:c r="QQX5872" s="25"/>
      <x:c r="QQY5872" s="25"/>
      <x:c r="QQZ5872" s="25"/>
      <x:c r="QRA5872" s="25"/>
      <x:c r="QRB5872" s="25"/>
      <x:c r="QRC5872" s="25"/>
      <x:c r="QRD5872" s="25"/>
      <x:c r="QRE5872" s="25"/>
      <x:c r="QRF5872" s="25"/>
      <x:c r="QRG5872" s="25"/>
      <x:c r="QRH5872" s="25"/>
      <x:c r="QRI5872" s="25"/>
      <x:c r="QRJ5872" s="25"/>
      <x:c r="QRK5872" s="25"/>
      <x:c r="QRL5872" s="25"/>
      <x:c r="QRM5872" s="25"/>
      <x:c r="QRN5872" s="25"/>
      <x:c r="QRO5872" s="25"/>
      <x:c r="QRP5872" s="25"/>
      <x:c r="QRQ5872" s="25"/>
      <x:c r="QRR5872" s="25"/>
      <x:c r="QRS5872" s="25"/>
      <x:c r="QRT5872" s="25"/>
      <x:c r="QRU5872" s="25"/>
      <x:c r="QRV5872" s="25"/>
      <x:c r="QRW5872" s="25"/>
      <x:c r="QRX5872" s="25"/>
      <x:c r="QRY5872" s="25"/>
      <x:c r="QRZ5872" s="25"/>
      <x:c r="QSA5872" s="25"/>
      <x:c r="QSB5872" s="25"/>
      <x:c r="QSC5872" s="25"/>
      <x:c r="QSD5872" s="25"/>
      <x:c r="QSE5872" s="25"/>
      <x:c r="QSF5872" s="25"/>
      <x:c r="QSG5872" s="25"/>
      <x:c r="QSH5872" s="25"/>
      <x:c r="QSI5872" s="25"/>
      <x:c r="QSJ5872" s="25"/>
      <x:c r="QSK5872" s="25"/>
      <x:c r="QSL5872" s="25"/>
      <x:c r="QSM5872" s="25"/>
      <x:c r="QSN5872" s="25"/>
      <x:c r="QSO5872" s="25"/>
      <x:c r="QSP5872" s="25"/>
      <x:c r="QSQ5872" s="25"/>
      <x:c r="QSR5872" s="25"/>
      <x:c r="QSS5872" s="25"/>
      <x:c r="QST5872" s="25"/>
      <x:c r="QSU5872" s="25"/>
      <x:c r="QSV5872" s="25"/>
      <x:c r="QSW5872" s="25"/>
      <x:c r="QSX5872" s="25"/>
      <x:c r="QSY5872" s="25"/>
      <x:c r="QSZ5872" s="25"/>
      <x:c r="QTA5872" s="25"/>
      <x:c r="QTB5872" s="25"/>
      <x:c r="QTC5872" s="25"/>
      <x:c r="QTD5872" s="25"/>
      <x:c r="QTE5872" s="25"/>
      <x:c r="QTF5872" s="25"/>
      <x:c r="QTG5872" s="25"/>
      <x:c r="QTH5872" s="25"/>
      <x:c r="QTI5872" s="25"/>
      <x:c r="QTJ5872" s="25"/>
      <x:c r="QTK5872" s="25"/>
      <x:c r="QTL5872" s="25"/>
      <x:c r="QTM5872" s="25"/>
      <x:c r="QTN5872" s="25"/>
      <x:c r="QTO5872" s="25"/>
      <x:c r="QTP5872" s="25"/>
      <x:c r="QTQ5872" s="25"/>
      <x:c r="QTR5872" s="25"/>
      <x:c r="QTS5872" s="25"/>
      <x:c r="QTT5872" s="25"/>
      <x:c r="QTU5872" s="25"/>
      <x:c r="QTV5872" s="25"/>
      <x:c r="QTW5872" s="25"/>
      <x:c r="QTX5872" s="25"/>
      <x:c r="QTY5872" s="25"/>
      <x:c r="QTZ5872" s="25"/>
      <x:c r="QUA5872" s="25"/>
      <x:c r="QUB5872" s="25"/>
      <x:c r="QUC5872" s="25"/>
      <x:c r="QUD5872" s="25"/>
      <x:c r="QUE5872" s="25"/>
      <x:c r="QUF5872" s="25"/>
      <x:c r="QUG5872" s="25"/>
      <x:c r="QUH5872" s="25"/>
      <x:c r="QUI5872" s="25"/>
      <x:c r="QUJ5872" s="25"/>
      <x:c r="QUK5872" s="25"/>
      <x:c r="QUL5872" s="25"/>
      <x:c r="QUM5872" s="25"/>
      <x:c r="QUN5872" s="25"/>
      <x:c r="QUO5872" s="25"/>
      <x:c r="QUP5872" s="25"/>
      <x:c r="QUQ5872" s="25"/>
      <x:c r="QUR5872" s="25"/>
      <x:c r="QUS5872" s="25"/>
      <x:c r="QUT5872" s="25"/>
      <x:c r="QUU5872" s="25"/>
      <x:c r="QUV5872" s="25"/>
      <x:c r="QUW5872" s="25"/>
      <x:c r="QUX5872" s="25"/>
      <x:c r="QUY5872" s="25"/>
      <x:c r="QUZ5872" s="25"/>
      <x:c r="QVA5872" s="25"/>
      <x:c r="QVB5872" s="25"/>
      <x:c r="QVC5872" s="25"/>
      <x:c r="QVD5872" s="25"/>
      <x:c r="QVE5872" s="25"/>
      <x:c r="QVF5872" s="25"/>
      <x:c r="QVG5872" s="25"/>
      <x:c r="QVH5872" s="25"/>
      <x:c r="QVI5872" s="25"/>
      <x:c r="QVJ5872" s="25"/>
      <x:c r="QVK5872" s="25"/>
      <x:c r="QVL5872" s="25"/>
      <x:c r="QVM5872" s="25"/>
      <x:c r="QVN5872" s="25"/>
      <x:c r="QVO5872" s="25"/>
      <x:c r="QVP5872" s="25"/>
      <x:c r="QVQ5872" s="25"/>
      <x:c r="QVR5872" s="25"/>
      <x:c r="QVS5872" s="25"/>
      <x:c r="QVT5872" s="25"/>
      <x:c r="QVU5872" s="25"/>
      <x:c r="QVV5872" s="25"/>
      <x:c r="QVW5872" s="25"/>
      <x:c r="QVX5872" s="25"/>
      <x:c r="QVY5872" s="25"/>
      <x:c r="QVZ5872" s="25"/>
      <x:c r="QWA5872" s="25"/>
      <x:c r="QWB5872" s="25"/>
      <x:c r="QWC5872" s="25"/>
      <x:c r="QWD5872" s="25"/>
      <x:c r="QWE5872" s="25"/>
      <x:c r="QWF5872" s="25"/>
      <x:c r="QWG5872" s="25"/>
      <x:c r="QWH5872" s="25"/>
      <x:c r="QWI5872" s="25"/>
      <x:c r="QWJ5872" s="25"/>
      <x:c r="QWK5872" s="25"/>
      <x:c r="QWL5872" s="25"/>
      <x:c r="QWM5872" s="25"/>
      <x:c r="QWN5872" s="25"/>
      <x:c r="QWO5872" s="25"/>
      <x:c r="QWP5872" s="25"/>
      <x:c r="QWQ5872" s="25"/>
      <x:c r="QWR5872" s="25"/>
      <x:c r="QWS5872" s="25"/>
      <x:c r="QWT5872" s="25"/>
      <x:c r="QWU5872" s="25"/>
      <x:c r="QWV5872" s="25"/>
      <x:c r="QWW5872" s="25"/>
      <x:c r="QWX5872" s="25"/>
      <x:c r="QWY5872" s="25"/>
      <x:c r="QWZ5872" s="25"/>
      <x:c r="QXA5872" s="25"/>
      <x:c r="QXB5872" s="25"/>
      <x:c r="QXC5872" s="25"/>
      <x:c r="QXD5872" s="25"/>
      <x:c r="QXE5872" s="25"/>
      <x:c r="QXF5872" s="25"/>
      <x:c r="QXG5872" s="25"/>
      <x:c r="QXH5872" s="25"/>
      <x:c r="QXI5872" s="25"/>
      <x:c r="QXJ5872" s="25"/>
      <x:c r="QXK5872" s="25"/>
      <x:c r="QXL5872" s="25"/>
      <x:c r="QXM5872" s="25"/>
      <x:c r="QXN5872" s="25"/>
      <x:c r="QXO5872" s="25"/>
      <x:c r="QXP5872" s="25"/>
      <x:c r="QXQ5872" s="25"/>
      <x:c r="QXR5872" s="25"/>
      <x:c r="QXS5872" s="25"/>
      <x:c r="QXT5872" s="25"/>
      <x:c r="QXU5872" s="25"/>
      <x:c r="QXV5872" s="25"/>
      <x:c r="QXW5872" s="25"/>
      <x:c r="QXX5872" s="25"/>
      <x:c r="QXY5872" s="25"/>
      <x:c r="QXZ5872" s="25"/>
      <x:c r="QYA5872" s="25"/>
      <x:c r="QYB5872" s="25"/>
      <x:c r="QYC5872" s="25"/>
      <x:c r="QYD5872" s="25"/>
      <x:c r="QYE5872" s="25"/>
      <x:c r="QYF5872" s="25"/>
      <x:c r="QYG5872" s="25"/>
      <x:c r="QYH5872" s="25"/>
      <x:c r="QYI5872" s="25"/>
      <x:c r="QYJ5872" s="25"/>
      <x:c r="QYK5872" s="25"/>
      <x:c r="QYL5872" s="25"/>
      <x:c r="QYM5872" s="25"/>
      <x:c r="QYN5872" s="25"/>
      <x:c r="QYO5872" s="25"/>
      <x:c r="QYP5872" s="25"/>
      <x:c r="QYQ5872" s="25"/>
      <x:c r="QYR5872" s="25"/>
      <x:c r="QYS5872" s="25"/>
      <x:c r="QYT5872" s="25"/>
      <x:c r="QYU5872" s="25"/>
      <x:c r="QYV5872" s="25"/>
      <x:c r="QYW5872" s="25"/>
      <x:c r="QYX5872" s="25"/>
      <x:c r="QYY5872" s="25"/>
      <x:c r="QYZ5872" s="25"/>
      <x:c r="QZA5872" s="25"/>
      <x:c r="QZB5872" s="25"/>
      <x:c r="QZC5872" s="25"/>
      <x:c r="QZD5872" s="25"/>
      <x:c r="QZE5872" s="25"/>
      <x:c r="QZF5872" s="25"/>
      <x:c r="QZG5872" s="25"/>
      <x:c r="QZH5872" s="25"/>
      <x:c r="QZI5872" s="25"/>
      <x:c r="QZJ5872" s="25"/>
      <x:c r="QZK5872" s="25"/>
      <x:c r="QZL5872" s="25"/>
      <x:c r="QZM5872" s="25"/>
      <x:c r="QZN5872" s="25"/>
      <x:c r="QZO5872" s="25"/>
      <x:c r="QZP5872" s="25"/>
      <x:c r="QZQ5872" s="25"/>
      <x:c r="QZR5872" s="25"/>
      <x:c r="QZS5872" s="25"/>
      <x:c r="QZT5872" s="25"/>
      <x:c r="QZU5872" s="25"/>
      <x:c r="QZV5872" s="25"/>
      <x:c r="QZW5872" s="25"/>
      <x:c r="QZX5872" s="25"/>
      <x:c r="QZY5872" s="25"/>
      <x:c r="QZZ5872" s="25"/>
      <x:c r="RAA5872" s="25"/>
      <x:c r="RAB5872" s="25"/>
      <x:c r="RAC5872" s="25"/>
      <x:c r="RAD5872" s="25"/>
      <x:c r="RAE5872" s="25"/>
      <x:c r="RAF5872" s="25"/>
      <x:c r="RAG5872" s="25"/>
      <x:c r="RAH5872" s="25"/>
      <x:c r="RAI5872" s="25"/>
      <x:c r="RAJ5872" s="25"/>
      <x:c r="RAK5872" s="25"/>
      <x:c r="RAL5872" s="25"/>
      <x:c r="RAM5872" s="25"/>
      <x:c r="RAN5872" s="25"/>
      <x:c r="RAO5872" s="25"/>
      <x:c r="RAP5872" s="25"/>
      <x:c r="RAQ5872" s="25"/>
      <x:c r="RAR5872" s="25"/>
      <x:c r="RAS5872" s="25"/>
      <x:c r="RAT5872" s="25"/>
      <x:c r="RAU5872" s="25"/>
      <x:c r="RAV5872" s="25"/>
      <x:c r="RAW5872" s="25"/>
      <x:c r="RAX5872" s="25"/>
      <x:c r="RAY5872" s="25"/>
      <x:c r="RAZ5872" s="25"/>
      <x:c r="RBA5872" s="25"/>
      <x:c r="RBB5872" s="25"/>
      <x:c r="RBC5872" s="25"/>
      <x:c r="RBD5872" s="25"/>
      <x:c r="RBE5872" s="25"/>
      <x:c r="RBF5872" s="25"/>
      <x:c r="RBG5872" s="25"/>
      <x:c r="RBH5872" s="25"/>
      <x:c r="RBI5872" s="25"/>
      <x:c r="RBJ5872" s="25"/>
      <x:c r="RBK5872" s="25"/>
      <x:c r="RBL5872" s="25"/>
      <x:c r="RBM5872" s="25"/>
      <x:c r="RBN5872" s="25"/>
      <x:c r="RBO5872" s="25"/>
      <x:c r="RBP5872" s="25"/>
      <x:c r="RBQ5872" s="25"/>
      <x:c r="RBR5872" s="25"/>
      <x:c r="RBS5872" s="25"/>
      <x:c r="RBT5872" s="25"/>
      <x:c r="RBU5872" s="25"/>
      <x:c r="RBV5872" s="25"/>
      <x:c r="RBW5872" s="25"/>
      <x:c r="RBX5872" s="25"/>
      <x:c r="RBY5872" s="25"/>
      <x:c r="RBZ5872" s="25"/>
      <x:c r="RCA5872" s="25"/>
      <x:c r="RCB5872" s="25"/>
      <x:c r="RCC5872" s="25"/>
      <x:c r="RCD5872" s="25"/>
      <x:c r="RCE5872" s="25"/>
      <x:c r="RCF5872" s="25"/>
      <x:c r="RCG5872" s="25"/>
      <x:c r="RCH5872" s="25"/>
      <x:c r="RCI5872" s="25"/>
      <x:c r="RCJ5872" s="25"/>
      <x:c r="RCK5872" s="25"/>
      <x:c r="RCL5872" s="25"/>
      <x:c r="RCM5872" s="25"/>
      <x:c r="RCN5872" s="25"/>
      <x:c r="RCO5872" s="25"/>
      <x:c r="RCP5872" s="25"/>
      <x:c r="RCQ5872" s="25"/>
      <x:c r="RCR5872" s="25"/>
      <x:c r="RCS5872" s="25"/>
      <x:c r="RCT5872" s="25"/>
      <x:c r="RCU5872" s="25"/>
      <x:c r="RCV5872" s="25"/>
      <x:c r="RCW5872" s="25"/>
      <x:c r="RCX5872" s="25"/>
      <x:c r="RCY5872" s="25"/>
      <x:c r="RCZ5872" s="25"/>
      <x:c r="RDA5872" s="25"/>
      <x:c r="RDB5872" s="25"/>
      <x:c r="RDC5872" s="25"/>
      <x:c r="RDD5872" s="25"/>
      <x:c r="RDE5872" s="25"/>
      <x:c r="RDF5872" s="25"/>
      <x:c r="RDG5872" s="25"/>
      <x:c r="RDH5872" s="25"/>
      <x:c r="RDI5872" s="25"/>
      <x:c r="RDJ5872" s="25"/>
      <x:c r="RDK5872" s="25"/>
      <x:c r="RDL5872" s="25"/>
      <x:c r="RDM5872" s="25"/>
      <x:c r="RDN5872" s="25"/>
      <x:c r="RDO5872" s="25"/>
      <x:c r="RDP5872" s="25"/>
      <x:c r="RDQ5872" s="25"/>
      <x:c r="RDR5872" s="25"/>
      <x:c r="RDS5872" s="25"/>
      <x:c r="RDT5872" s="25"/>
      <x:c r="RDU5872" s="25"/>
      <x:c r="RDV5872" s="25"/>
      <x:c r="RDW5872" s="25"/>
      <x:c r="RDX5872" s="25"/>
      <x:c r="RDY5872" s="25"/>
      <x:c r="RDZ5872" s="25"/>
      <x:c r="REA5872" s="25"/>
      <x:c r="REB5872" s="25"/>
      <x:c r="REC5872" s="25"/>
      <x:c r="RED5872" s="25"/>
      <x:c r="REE5872" s="25"/>
      <x:c r="REF5872" s="25"/>
      <x:c r="REG5872" s="25"/>
      <x:c r="REH5872" s="25"/>
      <x:c r="REI5872" s="25"/>
      <x:c r="REJ5872" s="25"/>
      <x:c r="REK5872" s="25"/>
      <x:c r="REL5872" s="25"/>
      <x:c r="REM5872" s="25"/>
      <x:c r="REN5872" s="25"/>
      <x:c r="REO5872" s="25"/>
      <x:c r="REP5872" s="25"/>
      <x:c r="REQ5872" s="25"/>
      <x:c r="RER5872" s="25"/>
      <x:c r="RES5872" s="25"/>
      <x:c r="RET5872" s="25"/>
      <x:c r="REU5872" s="25"/>
      <x:c r="REV5872" s="25"/>
      <x:c r="REW5872" s="25"/>
      <x:c r="REX5872" s="25"/>
      <x:c r="REY5872" s="25"/>
      <x:c r="REZ5872" s="25"/>
      <x:c r="RFA5872" s="25"/>
      <x:c r="RFB5872" s="25"/>
      <x:c r="RFC5872" s="25"/>
      <x:c r="RFD5872" s="25"/>
      <x:c r="RFE5872" s="25"/>
      <x:c r="RFF5872" s="25"/>
      <x:c r="RFG5872" s="25"/>
      <x:c r="RFH5872" s="25"/>
      <x:c r="RFI5872" s="25"/>
      <x:c r="RFJ5872" s="25"/>
      <x:c r="RFK5872" s="25"/>
      <x:c r="RFL5872" s="25"/>
      <x:c r="RFM5872" s="25"/>
      <x:c r="RFN5872" s="25"/>
      <x:c r="RFO5872" s="25"/>
      <x:c r="RFP5872" s="25"/>
      <x:c r="RFQ5872" s="25"/>
      <x:c r="RFR5872" s="25"/>
      <x:c r="RFS5872" s="25"/>
      <x:c r="RFT5872" s="25"/>
      <x:c r="RFU5872" s="25"/>
      <x:c r="RFV5872" s="25"/>
      <x:c r="RFW5872" s="25"/>
      <x:c r="RFX5872" s="25"/>
      <x:c r="RFY5872" s="25"/>
      <x:c r="RFZ5872" s="25"/>
      <x:c r="RGA5872" s="25"/>
      <x:c r="RGB5872" s="25"/>
      <x:c r="RGC5872" s="25"/>
      <x:c r="RGD5872" s="25"/>
      <x:c r="RGE5872" s="25"/>
      <x:c r="RGF5872" s="25"/>
      <x:c r="RGG5872" s="25"/>
      <x:c r="RGH5872" s="25"/>
      <x:c r="RGI5872" s="25"/>
      <x:c r="RGJ5872" s="25"/>
      <x:c r="RGK5872" s="25"/>
      <x:c r="RGL5872" s="25"/>
      <x:c r="RGM5872" s="25"/>
      <x:c r="RGN5872" s="25"/>
      <x:c r="RGO5872" s="25"/>
      <x:c r="RGP5872" s="25"/>
      <x:c r="RGQ5872" s="25"/>
      <x:c r="RGR5872" s="25"/>
      <x:c r="RGS5872" s="25"/>
      <x:c r="RGT5872" s="25"/>
      <x:c r="RGU5872" s="25"/>
      <x:c r="RGV5872" s="25"/>
      <x:c r="RGW5872" s="25"/>
      <x:c r="RGX5872" s="25"/>
      <x:c r="RGY5872" s="25"/>
      <x:c r="RGZ5872" s="25"/>
      <x:c r="RHA5872" s="25"/>
      <x:c r="RHB5872" s="25"/>
      <x:c r="RHC5872" s="25"/>
      <x:c r="RHD5872" s="25"/>
      <x:c r="RHE5872" s="25"/>
      <x:c r="RHF5872" s="25"/>
      <x:c r="RHG5872" s="25"/>
      <x:c r="RHH5872" s="25"/>
      <x:c r="RHI5872" s="25"/>
      <x:c r="RHJ5872" s="25"/>
      <x:c r="RHK5872" s="25"/>
      <x:c r="RHL5872" s="25"/>
      <x:c r="RHM5872" s="25"/>
      <x:c r="RHN5872" s="25"/>
      <x:c r="RHO5872" s="25"/>
      <x:c r="RHP5872" s="25"/>
      <x:c r="RHQ5872" s="25"/>
      <x:c r="RHR5872" s="25"/>
      <x:c r="RHS5872" s="25"/>
      <x:c r="RHT5872" s="25"/>
      <x:c r="RHU5872" s="25"/>
      <x:c r="RHV5872" s="25"/>
      <x:c r="RHW5872" s="25"/>
      <x:c r="RHX5872" s="25"/>
      <x:c r="RHY5872" s="25"/>
      <x:c r="RHZ5872" s="25"/>
      <x:c r="RIA5872" s="25"/>
      <x:c r="RIB5872" s="25"/>
      <x:c r="RIC5872" s="25"/>
      <x:c r="RID5872" s="25"/>
      <x:c r="RIE5872" s="25"/>
      <x:c r="RIF5872" s="25"/>
      <x:c r="RIG5872" s="25"/>
      <x:c r="RIH5872" s="25"/>
      <x:c r="RII5872" s="25"/>
      <x:c r="RIJ5872" s="25"/>
      <x:c r="RIK5872" s="25"/>
      <x:c r="RIL5872" s="25"/>
      <x:c r="RIM5872" s="25"/>
      <x:c r="RIN5872" s="25"/>
      <x:c r="RIO5872" s="25"/>
      <x:c r="RIP5872" s="25"/>
      <x:c r="RIQ5872" s="25"/>
      <x:c r="RIR5872" s="25"/>
      <x:c r="RIS5872" s="25"/>
      <x:c r="RIT5872" s="25"/>
      <x:c r="RIU5872" s="25"/>
      <x:c r="RIV5872" s="25"/>
      <x:c r="RIW5872" s="25"/>
      <x:c r="RIX5872" s="25"/>
      <x:c r="RIY5872" s="25"/>
      <x:c r="RIZ5872" s="25"/>
      <x:c r="RJA5872" s="25"/>
      <x:c r="RJB5872" s="25"/>
      <x:c r="RJC5872" s="25"/>
      <x:c r="RJD5872" s="25"/>
      <x:c r="RJE5872" s="25"/>
      <x:c r="RJF5872" s="25"/>
      <x:c r="RJG5872" s="25"/>
      <x:c r="RJH5872" s="25"/>
      <x:c r="RJI5872" s="25"/>
      <x:c r="RJJ5872" s="25"/>
      <x:c r="RJK5872" s="25"/>
      <x:c r="RJL5872" s="25"/>
      <x:c r="RJM5872" s="25"/>
      <x:c r="RJN5872" s="25"/>
      <x:c r="RJO5872" s="25"/>
      <x:c r="RJP5872" s="25"/>
      <x:c r="RJQ5872" s="25"/>
      <x:c r="RJR5872" s="25"/>
      <x:c r="RJS5872" s="25"/>
      <x:c r="RJT5872" s="25"/>
      <x:c r="RJU5872" s="25"/>
      <x:c r="RJV5872" s="25"/>
      <x:c r="RJW5872" s="25"/>
      <x:c r="RJX5872" s="25"/>
      <x:c r="RJY5872" s="25"/>
      <x:c r="RJZ5872" s="25"/>
      <x:c r="RKA5872" s="25"/>
      <x:c r="RKB5872" s="25"/>
      <x:c r="RKC5872" s="25"/>
      <x:c r="RKD5872" s="25"/>
      <x:c r="RKE5872" s="25"/>
      <x:c r="RKF5872" s="25"/>
      <x:c r="RKG5872" s="25"/>
      <x:c r="RKH5872" s="25"/>
      <x:c r="RKI5872" s="25"/>
      <x:c r="RKJ5872" s="25"/>
      <x:c r="RKK5872" s="25"/>
      <x:c r="RKL5872" s="25"/>
      <x:c r="RKM5872" s="25"/>
      <x:c r="RKN5872" s="25"/>
      <x:c r="RKO5872" s="25"/>
      <x:c r="RKP5872" s="25"/>
      <x:c r="RKQ5872" s="25"/>
      <x:c r="RKR5872" s="25"/>
      <x:c r="RKS5872" s="25"/>
      <x:c r="RKT5872" s="25"/>
      <x:c r="RKU5872" s="25"/>
      <x:c r="RKV5872" s="25"/>
      <x:c r="RKW5872" s="25"/>
      <x:c r="RKX5872" s="25"/>
      <x:c r="RKY5872" s="25"/>
      <x:c r="RKZ5872" s="25"/>
      <x:c r="RLA5872" s="25"/>
      <x:c r="RLB5872" s="25"/>
      <x:c r="RLC5872" s="25"/>
      <x:c r="RLD5872" s="25"/>
      <x:c r="RLE5872" s="25"/>
      <x:c r="RLF5872" s="25"/>
      <x:c r="RLG5872" s="25"/>
      <x:c r="RLH5872" s="25"/>
      <x:c r="RLI5872" s="25"/>
      <x:c r="RLJ5872" s="25"/>
      <x:c r="RLK5872" s="25"/>
      <x:c r="RLL5872" s="25"/>
      <x:c r="RLM5872" s="25"/>
      <x:c r="RLN5872" s="25"/>
      <x:c r="RLO5872" s="25"/>
      <x:c r="RLP5872" s="25"/>
      <x:c r="RLQ5872" s="25"/>
      <x:c r="RLR5872" s="25"/>
      <x:c r="RLS5872" s="25"/>
      <x:c r="RLT5872" s="25"/>
      <x:c r="RLU5872" s="25"/>
      <x:c r="RLV5872" s="25"/>
      <x:c r="RLW5872" s="25"/>
      <x:c r="RLX5872" s="25"/>
      <x:c r="RLY5872" s="25"/>
      <x:c r="RLZ5872" s="25"/>
      <x:c r="RMA5872" s="25"/>
      <x:c r="RMB5872" s="25"/>
      <x:c r="RMC5872" s="25"/>
      <x:c r="RMD5872" s="25"/>
      <x:c r="RME5872" s="25"/>
      <x:c r="RMF5872" s="25"/>
      <x:c r="RMG5872" s="25"/>
      <x:c r="RMH5872" s="25"/>
      <x:c r="RMI5872" s="25"/>
      <x:c r="RMJ5872" s="25"/>
      <x:c r="RMK5872" s="25"/>
      <x:c r="RML5872" s="25"/>
      <x:c r="RMM5872" s="25"/>
      <x:c r="RMN5872" s="25"/>
      <x:c r="RMO5872" s="25"/>
      <x:c r="RMP5872" s="25"/>
      <x:c r="RMQ5872" s="25"/>
      <x:c r="RMR5872" s="25"/>
      <x:c r="RMS5872" s="25"/>
      <x:c r="RMT5872" s="25"/>
      <x:c r="RMU5872" s="25"/>
      <x:c r="RMV5872" s="25"/>
      <x:c r="RMW5872" s="25"/>
      <x:c r="RMX5872" s="25"/>
      <x:c r="RMY5872" s="25"/>
      <x:c r="RMZ5872" s="25"/>
      <x:c r="RNA5872" s="25"/>
      <x:c r="RNB5872" s="25"/>
      <x:c r="RNC5872" s="25"/>
      <x:c r="RND5872" s="25"/>
      <x:c r="RNE5872" s="25"/>
      <x:c r="RNF5872" s="25"/>
      <x:c r="RNG5872" s="25"/>
      <x:c r="RNH5872" s="25"/>
      <x:c r="RNI5872" s="25"/>
      <x:c r="RNJ5872" s="25"/>
      <x:c r="RNK5872" s="25"/>
      <x:c r="RNL5872" s="25"/>
      <x:c r="RNM5872" s="25"/>
      <x:c r="RNN5872" s="25"/>
      <x:c r="RNO5872" s="25"/>
      <x:c r="RNP5872" s="25"/>
      <x:c r="RNQ5872" s="25"/>
      <x:c r="RNR5872" s="25"/>
      <x:c r="RNS5872" s="25"/>
      <x:c r="RNT5872" s="25"/>
      <x:c r="RNU5872" s="25"/>
      <x:c r="RNV5872" s="25"/>
      <x:c r="RNW5872" s="25"/>
      <x:c r="RNX5872" s="25"/>
      <x:c r="RNY5872" s="25"/>
      <x:c r="RNZ5872" s="25"/>
      <x:c r="ROA5872" s="25"/>
      <x:c r="ROB5872" s="25"/>
      <x:c r="ROC5872" s="25"/>
      <x:c r="ROD5872" s="25"/>
      <x:c r="ROE5872" s="25"/>
      <x:c r="ROF5872" s="25"/>
      <x:c r="ROG5872" s="25"/>
      <x:c r="ROH5872" s="25"/>
      <x:c r="ROI5872" s="25"/>
      <x:c r="ROJ5872" s="25"/>
      <x:c r="ROK5872" s="25"/>
      <x:c r="ROL5872" s="25"/>
      <x:c r="ROM5872" s="25"/>
      <x:c r="RON5872" s="25"/>
      <x:c r="ROO5872" s="25"/>
      <x:c r="ROP5872" s="25"/>
      <x:c r="ROQ5872" s="25"/>
      <x:c r="ROR5872" s="25"/>
      <x:c r="ROS5872" s="25"/>
      <x:c r="ROT5872" s="25"/>
      <x:c r="ROU5872" s="25"/>
      <x:c r="ROV5872" s="25"/>
      <x:c r="ROW5872" s="25"/>
      <x:c r="ROX5872" s="25"/>
      <x:c r="ROY5872" s="25"/>
      <x:c r="ROZ5872" s="25"/>
      <x:c r="RPA5872" s="25"/>
      <x:c r="RPB5872" s="25"/>
      <x:c r="RPC5872" s="25"/>
      <x:c r="RPD5872" s="25"/>
      <x:c r="RPE5872" s="25"/>
      <x:c r="RPF5872" s="25"/>
      <x:c r="RPG5872" s="25"/>
      <x:c r="RPH5872" s="25"/>
      <x:c r="RPI5872" s="25"/>
      <x:c r="RPJ5872" s="25"/>
      <x:c r="RPK5872" s="25"/>
      <x:c r="RPL5872" s="25"/>
      <x:c r="RPM5872" s="25"/>
      <x:c r="RPN5872" s="25"/>
      <x:c r="RPO5872" s="25"/>
      <x:c r="RPP5872" s="25"/>
      <x:c r="RPQ5872" s="25"/>
      <x:c r="RPR5872" s="25"/>
      <x:c r="RPS5872" s="25"/>
      <x:c r="RPT5872" s="25"/>
      <x:c r="RPU5872" s="25"/>
      <x:c r="RPV5872" s="25"/>
      <x:c r="RPW5872" s="25"/>
      <x:c r="RPX5872" s="25"/>
      <x:c r="RPY5872" s="25"/>
      <x:c r="RPZ5872" s="25"/>
      <x:c r="RQA5872" s="25"/>
      <x:c r="RQB5872" s="25"/>
      <x:c r="RQC5872" s="25"/>
      <x:c r="RQD5872" s="25"/>
      <x:c r="RQE5872" s="25"/>
      <x:c r="RQF5872" s="25"/>
      <x:c r="RQG5872" s="25"/>
      <x:c r="RQH5872" s="25"/>
      <x:c r="RQI5872" s="25"/>
      <x:c r="RQJ5872" s="25"/>
      <x:c r="RQK5872" s="25"/>
      <x:c r="RQL5872" s="25"/>
      <x:c r="RQM5872" s="25"/>
      <x:c r="RQN5872" s="25"/>
      <x:c r="RQO5872" s="25"/>
      <x:c r="RQP5872" s="25"/>
      <x:c r="RQQ5872" s="25"/>
      <x:c r="RQR5872" s="25"/>
      <x:c r="RQS5872" s="25"/>
      <x:c r="RQT5872" s="25"/>
      <x:c r="RQU5872" s="25"/>
      <x:c r="RQV5872" s="25"/>
      <x:c r="RQW5872" s="25"/>
      <x:c r="RQX5872" s="25"/>
      <x:c r="RQY5872" s="25"/>
      <x:c r="RQZ5872" s="25"/>
      <x:c r="RRA5872" s="25"/>
      <x:c r="RRB5872" s="25"/>
      <x:c r="RRC5872" s="25"/>
      <x:c r="RRD5872" s="25"/>
      <x:c r="RRE5872" s="25"/>
      <x:c r="RRF5872" s="25"/>
      <x:c r="RRG5872" s="25"/>
      <x:c r="RRH5872" s="25"/>
      <x:c r="RRI5872" s="25"/>
      <x:c r="RRJ5872" s="25"/>
      <x:c r="RRK5872" s="25"/>
      <x:c r="RRL5872" s="25"/>
      <x:c r="RRM5872" s="25"/>
      <x:c r="RRN5872" s="25"/>
      <x:c r="RRO5872" s="25"/>
      <x:c r="RRP5872" s="25"/>
      <x:c r="RRQ5872" s="25"/>
      <x:c r="RRR5872" s="25"/>
      <x:c r="RRS5872" s="25"/>
      <x:c r="RRT5872" s="25"/>
      <x:c r="RRU5872" s="25"/>
      <x:c r="RRV5872" s="25"/>
      <x:c r="RRW5872" s="25"/>
      <x:c r="RRX5872" s="25"/>
      <x:c r="RRY5872" s="25"/>
      <x:c r="RRZ5872" s="25"/>
      <x:c r="RSA5872" s="25"/>
      <x:c r="RSB5872" s="25"/>
      <x:c r="RSC5872" s="25"/>
      <x:c r="RSD5872" s="25"/>
      <x:c r="RSE5872" s="25"/>
      <x:c r="RSF5872" s="25"/>
      <x:c r="RSG5872" s="25"/>
      <x:c r="RSH5872" s="25"/>
      <x:c r="RSI5872" s="25"/>
      <x:c r="RSJ5872" s="25"/>
      <x:c r="RSK5872" s="25"/>
      <x:c r="RSL5872" s="25"/>
      <x:c r="RSM5872" s="25"/>
      <x:c r="RSN5872" s="25"/>
      <x:c r="RSO5872" s="25"/>
      <x:c r="RSP5872" s="25"/>
      <x:c r="RSQ5872" s="25"/>
      <x:c r="RSR5872" s="25"/>
      <x:c r="RSS5872" s="25"/>
      <x:c r="RST5872" s="25"/>
      <x:c r="RSU5872" s="25"/>
      <x:c r="RSV5872" s="25"/>
      <x:c r="RSW5872" s="25"/>
      <x:c r="RSX5872" s="25"/>
      <x:c r="RSY5872" s="25"/>
      <x:c r="RSZ5872" s="25"/>
      <x:c r="RTA5872" s="25"/>
      <x:c r="RTB5872" s="25"/>
      <x:c r="RTC5872" s="25"/>
      <x:c r="RTD5872" s="25"/>
      <x:c r="RTE5872" s="25"/>
      <x:c r="RTF5872" s="25"/>
      <x:c r="RTG5872" s="25"/>
      <x:c r="RTH5872" s="25"/>
      <x:c r="RTI5872" s="25"/>
      <x:c r="RTJ5872" s="25"/>
      <x:c r="RTK5872" s="25"/>
      <x:c r="RTL5872" s="25"/>
      <x:c r="RTM5872" s="25"/>
      <x:c r="RTN5872" s="25"/>
      <x:c r="RTO5872" s="25"/>
      <x:c r="RTP5872" s="25"/>
      <x:c r="RTQ5872" s="25"/>
      <x:c r="RTR5872" s="25"/>
      <x:c r="RTS5872" s="25"/>
      <x:c r="RTT5872" s="25"/>
      <x:c r="RTU5872" s="25"/>
      <x:c r="RTV5872" s="25"/>
      <x:c r="RTW5872" s="25"/>
      <x:c r="RTX5872" s="25"/>
      <x:c r="RTY5872" s="25"/>
      <x:c r="RTZ5872" s="25"/>
      <x:c r="RUA5872" s="25"/>
      <x:c r="RUB5872" s="25"/>
      <x:c r="RUC5872" s="25"/>
      <x:c r="RUD5872" s="25"/>
      <x:c r="RUE5872" s="25"/>
      <x:c r="RUF5872" s="25"/>
      <x:c r="RUG5872" s="25"/>
      <x:c r="RUH5872" s="25"/>
      <x:c r="RUI5872" s="25"/>
      <x:c r="RUJ5872" s="25"/>
      <x:c r="RUK5872" s="25"/>
      <x:c r="RUL5872" s="25"/>
      <x:c r="RUM5872" s="25"/>
      <x:c r="RUN5872" s="25"/>
      <x:c r="RUO5872" s="25"/>
      <x:c r="RUP5872" s="25"/>
      <x:c r="RUQ5872" s="25"/>
      <x:c r="RUR5872" s="25"/>
      <x:c r="RUS5872" s="25"/>
      <x:c r="RUT5872" s="25"/>
      <x:c r="RUU5872" s="25"/>
      <x:c r="RUV5872" s="25"/>
      <x:c r="RUW5872" s="25"/>
      <x:c r="RUX5872" s="25"/>
      <x:c r="RUY5872" s="25"/>
      <x:c r="RUZ5872" s="25"/>
      <x:c r="RVA5872" s="25"/>
      <x:c r="RVB5872" s="25"/>
      <x:c r="RVC5872" s="25"/>
      <x:c r="RVD5872" s="25"/>
      <x:c r="RVE5872" s="25"/>
      <x:c r="RVF5872" s="25"/>
      <x:c r="RVG5872" s="25"/>
      <x:c r="RVH5872" s="25"/>
      <x:c r="RVI5872" s="25"/>
      <x:c r="RVJ5872" s="25"/>
      <x:c r="RVK5872" s="25"/>
      <x:c r="RVL5872" s="25"/>
      <x:c r="RVM5872" s="25"/>
      <x:c r="RVN5872" s="25"/>
      <x:c r="RVO5872" s="25"/>
      <x:c r="RVP5872" s="25"/>
      <x:c r="RVQ5872" s="25"/>
      <x:c r="RVR5872" s="25"/>
      <x:c r="RVS5872" s="25"/>
      <x:c r="RVT5872" s="25"/>
      <x:c r="RVU5872" s="25"/>
      <x:c r="RVV5872" s="25"/>
      <x:c r="RVW5872" s="25"/>
      <x:c r="RVX5872" s="25"/>
      <x:c r="RVY5872" s="25"/>
      <x:c r="RVZ5872" s="25"/>
      <x:c r="RWA5872" s="25"/>
      <x:c r="RWB5872" s="25"/>
      <x:c r="RWC5872" s="25"/>
      <x:c r="RWD5872" s="25"/>
      <x:c r="RWE5872" s="25"/>
      <x:c r="RWF5872" s="25"/>
      <x:c r="RWG5872" s="25"/>
      <x:c r="RWH5872" s="25"/>
      <x:c r="RWI5872" s="25"/>
      <x:c r="RWJ5872" s="25"/>
      <x:c r="RWK5872" s="25"/>
      <x:c r="RWL5872" s="25"/>
      <x:c r="RWM5872" s="25"/>
      <x:c r="RWN5872" s="25"/>
      <x:c r="RWO5872" s="25"/>
      <x:c r="RWP5872" s="25"/>
      <x:c r="RWQ5872" s="25"/>
      <x:c r="RWR5872" s="25"/>
      <x:c r="RWS5872" s="25"/>
      <x:c r="RWT5872" s="25"/>
      <x:c r="RWU5872" s="25"/>
      <x:c r="RWV5872" s="25"/>
      <x:c r="RWW5872" s="25"/>
      <x:c r="RWX5872" s="25"/>
      <x:c r="RWY5872" s="25"/>
      <x:c r="RWZ5872" s="25"/>
      <x:c r="RXA5872" s="25"/>
      <x:c r="RXB5872" s="25"/>
      <x:c r="RXC5872" s="25"/>
      <x:c r="RXD5872" s="25"/>
      <x:c r="RXE5872" s="25"/>
      <x:c r="RXF5872" s="25"/>
      <x:c r="RXG5872" s="25"/>
      <x:c r="RXH5872" s="25"/>
      <x:c r="RXI5872" s="25"/>
      <x:c r="RXJ5872" s="25"/>
      <x:c r="RXK5872" s="25"/>
      <x:c r="RXL5872" s="25"/>
      <x:c r="RXM5872" s="25"/>
      <x:c r="RXN5872" s="25"/>
      <x:c r="RXO5872" s="25"/>
      <x:c r="RXP5872" s="25"/>
      <x:c r="RXQ5872" s="25"/>
      <x:c r="RXR5872" s="25"/>
      <x:c r="RXS5872" s="25"/>
      <x:c r="RXT5872" s="25"/>
      <x:c r="RXU5872" s="25"/>
      <x:c r="RXV5872" s="25"/>
      <x:c r="RXW5872" s="25"/>
      <x:c r="RXX5872" s="25"/>
      <x:c r="RXY5872" s="25"/>
      <x:c r="RXZ5872" s="25"/>
      <x:c r="RYA5872" s="25"/>
      <x:c r="RYB5872" s="25"/>
      <x:c r="RYC5872" s="25"/>
      <x:c r="RYD5872" s="25"/>
      <x:c r="RYE5872" s="25"/>
      <x:c r="RYF5872" s="25"/>
      <x:c r="RYG5872" s="25"/>
      <x:c r="RYH5872" s="25"/>
      <x:c r="RYI5872" s="25"/>
      <x:c r="RYJ5872" s="25"/>
      <x:c r="RYK5872" s="25"/>
      <x:c r="RYL5872" s="25"/>
      <x:c r="RYM5872" s="25"/>
      <x:c r="RYN5872" s="25"/>
      <x:c r="RYO5872" s="25"/>
      <x:c r="RYP5872" s="25"/>
      <x:c r="RYQ5872" s="25"/>
      <x:c r="RYR5872" s="25"/>
      <x:c r="RYS5872" s="25"/>
      <x:c r="RYT5872" s="25"/>
      <x:c r="RYU5872" s="25"/>
      <x:c r="RYV5872" s="25"/>
      <x:c r="RYW5872" s="25"/>
      <x:c r="RYX5872" s="25"/>
      <x:c r="RYY5872" s="25"/>
      <x:c r="RYZ5872" s="25"/>
      <x:c r="RZA5872" s="25"/>
      <x:c r="RZB5872" s="25"/>
      <x:c r="RZC5872" s="25"/>
      <x:c r="RZD5872" s="25"/>
      <x:c r="RZE5872" s="25"/>
      <x:c r="RZF5872" s="25"/>
      <x:c r="RZG5872" s="25"/>
      <x:c r="RZH5872" s="25"/>
      <x:c r="RZI5872" s="25"/>
      <x:c r="RZJ5872" s="25"/>
      <x:c r="RZK5872" s="25"/>
      <x:c r="RZL5872" s="25"/>
      <x:c r="RZM5872" s="25"/>
      <x:c r="RZN5872" s="25"/>
      <x:c r="RZO5872" s="25"/>
      <x:c r="RZP5872" s="25"/>
      <x:c r="RZQ5872" s="25"/>
      <x:c r="RZR5872" s="25"/>
      <x:c r="RZS5872" s="25"/>
      <x:c r="RZT5872" s="25"/>
      <x:c r="RZU5872" s="25"/>
      <x:c r="RZV5872" s="25"/>
      <x:c r="RZW5872" s="25"/>
      <x:c r="RZX5872" s="25"/>
      <x:c r="RZY5872" s="25"/>
      <x:c r="RZZ5872" s="25"/>
      <x:c r="SAA5872" s="25"/>
      <x:c r="SAB5872" s="25"/>
      <x:c r="SAC5872" s="25"/>
      <x:c r="SAD5872" s="25"/>
      <x:c r="SAE5872" s="25"/>
      <x:c r="SAF5872" s="25"/>
      <x:c r="SAG5872" s="25"/>
      <x:c r="SAH5872" s="25"/>
      <x:c r="SAI5872" s="25"/>
      <x:c r="SAJ5872" s="25"/>
      <x:c r="SAK5872" s="25"/>
      <x:c r="SAL5872" s="25"/>
      <x:c r="SAM5872" s="25"/>
      <x:c r="SAN5872" s="25"/>
      <x:c r="SAO5872" s="25"/>
      <x:c r="SAP5872" s="25"/>
      <x:c r="SAQ5872" s="25"/>
      <x:c r="SAR5872" s="25"/>
      <x:c r="SAS5872" s="25"/>
      <x:c r="SAT5872" s="25"/>
      <x:c r="SAU5872" s="25"/>
      <x:c r="SAV5872" s="25"/>
      <x:c r="SAW5872" s="25"/>
      <x:c r="SAX5872" s="25"/>
      <x:c r="SAY5872" s="25"/>
      <x:c r="SAZ5872" s="25"/>
      <x:c r="SBA5872" s="25"/>
      <x:c r="SBB5872" s="25"/>
      <x:c r="SBC5872" s="25"/>
      <x:c r="SBD5872" s="25"/>
      <x:c r="SBE5872" s="25"/>
      <x:c r="SBF5872" s="25"/>
      <x:c r="SBG5872" s="25"/>
      <x:c r="SBH5872" s="25"/>
      <x:c r="SBI5872" s="25"/>
      <x:c r="SBJ5872" s="25"/>
      <x:c r="SBK5872" s="25"/>
      <x:c r="SBL5872" s="25"/>
      <x:c r="SBM5872" s="25"/>
      <x:c r="SBN5872" s="25"/>
      <x:c r="SBO5872" s="25"/>
      <x:c r="SBP5872" s="25"/>
      <x:c r="SBQ5872" s="25"/>
      <x:c r="SBR5872" s="25"/>
      <x:c r="SBS5872" s="25"/>
      <x:c r="SBT5872" s="25"/>
      <x:c r="SBU5872" s="25"/>
      <x:c r="SBV5872" s="25"/>
      <x:c r="SBW5872" s="25"/>
      <x:c r="SBX5872" s="25"/>
      <x:c r="SBY5872" s="25"/>
      <x:c r="SBZ5872" s="25"/>
      <x:c r="SCA5872" s="25"/>
      <x:c r="SCB5872" s="25"/>
      <x:c r="SCC5872" s="25"/>
      <x:c r="SCD5872" s="25"/>
      <x:c r="SCE5872" s="25"/>
      <x:c r="SCF5872" s="25"/>
      <x:c r="SCG5872" s="25"/>
      <x:c r="SCH5872" s="25"/>
      <x:c r="SCI5872" s="25"/>
      <x:c r="SCJ5872" s="25"/>
      <x:c r="SCK5872" s="25"/>
      <x:c r="SCL5872" s="25"/>
      <x:c r="SCM5872" s="25"/>
      <x:c r="SCN5872" s="25"/>
      <x:c r="SCO5872" s="25"/>
      <x:c r="SCP5872" s="25"/>
      <x:c r="SCQ5872" s="25"/>
      <x:c r="SCR5872" s="25"/>
      <x:c r="SCS5872" s="25"/>
      <x:c r="SCT5872" s="25"/>
      <x:c r="SCU5872" s="25"/>
      <x:c r="SCV5872" s="25"/>
      <x:c r="SCW5872" s="25"/>
      <x:c r="SCX5872" s="25"/>
      <x:c r="SCY5872" s="25"/>
      <x:c r="SCZ5872" s="25"/>
      <x:c r="SDA5872" s="25"/>
      <x:c r="SDB5872" s="25"/>
      <x:c r="SDC5872" s="25"/>
      <x:c r="SDD5872" s="25"/>
      <x:c r="SDE5872" s="25"/>
      <x:c r="SDF5872" s="25"/>
      <x:c r="SDG5872" s="25"/>
      <x:c r="SDH5872" s="25"/>
      <x:c r="SDI5872" s="25"/>
      <x:c r="SDJ5872" s="25"/>
      <x:c r="SDK5872" s="25"/>
      <x:c r="SDL5872" s="25"/>
      <x:c r="SDM5872" s="25"/>
      <x:c r="SDN5872" s="25"/>
      <x:c r="SDO5872" s="25"/>
      <x:c r="SDP5872" s="25"/>
      <x:c r="SDQ5872" s="25"/>
      <x:c r="SDR5872" s="25"/>
      <x:c r="SDS5872" s="25"/>
      <x:c r="SDT5872" s="25"/>
      <x:c r="SDU5872" s="25"/>
      <x:c r="SDV5872" s="25"/>
      <x:c r="SDW5872" s="25"/>
      <x:c r="SDX5872" s="25"/>
      <x:c r="SDY5872" s="25"/>
      <x:c r="SDZ5872" s="25"/>
      <x:c r="SEA5872" s="25"/>
      <x:c r="SEB5872" s="25"/>
      <x:c r="SEC5872" s="25"/>
      <x:c r="SED5872" s="25"/>
      <x:c r="SEE5872" s="25"/>
      <x:c r="SEF5872" s="25"/>
      <x:c r="SEG5872" s="25"/>
      <x:c r="SEH5872" s="25"/>
      <x:c r="SEI5872" s="25"/>
      <x:c r="SEJ5872" s="25"/>
      <x:c r="SEK5872" s="25"/>
      <x:c r="SEL5872" s="25"/>
      <x:c r="SEM5872" s="25"/>
      <x:c r="SEN5872" s="25"/>
      <x:c r="SEO5872" s="25"/>
      <x:c r="SEP5872" s="25"/>
      <x:c r="SEQ5872" s="25"/>
      <x:c r="SER5872" s="25"/>
      <x:c r="SES5872" s="25"/>
      <x:c r="SET5872" s="25"/>
      <x:c r="SEU5872" s="25"/>
      <x:c r="SEV5872" s="25"/>
      <x:c r="SEW5872" s="25"/>
      <x:c r="SEX5872" s="25"/>
      <x:c r="SEY5872" s="25"/>
      <x:c r="SEZ5872" s="25"/>
      <x:c r="SFA5872" s="25"/>
      <x:c r="SFB5872" s="25"/>
      <x:c r="SFC5872" s="25"/>
      <x:c r="SFD5872" s="25"/>
      <x:c r="SFE5872" s="25"/>
      <x:c r="SFF5872" s="25"/>
      <x:c r="SFG5872" s="25"/>
      <x:c r="SFH5872" s="25"/>
      <x:c r="SFI5872" s="25"/>
      <x:c r="SFJ5872" s="25"/>
      <x:c r="SFK5872" s="25"/>
      <x:c r="SFL5872" s="25"/>
      <x:c r="SFM5872" s="25"/>
      <x:c r="SFN5872" s="25"/>
      <x:c r="SFO5872" s="25"/>
      <x:c r="SFP5872" s="25"/>
      <x:c r="SFQ5872" s="25"/>
      <x:c r="SFR5872" s="25"/>
      <x:c r="SFS5872" s="25"/>
      <x:c r="SFT5872" s="25"/>
      <x:c r="SFU5872" s="25"/>
      <x:c r="SFV5872" s="25"/>
      <x:c r="SFW5872" s="25"/>
      <x:c r="SFX5872" s="25"/>
      <x:c r="SFY5872" s="25"/>
      <x:c r="SFZ5872" s="25"/>
      <x:c r="SGA5872" s="25"/>
      <x:c r="SGB5872" s="25"/>
      <x:c r="SGC5872" s="25"/>
      <x:c r="SGD5872" s="25"/>
      <x:c r="SGE5872" s="25"/>
      <x:c r="SGF5872" s="25"/>
      <x:c r="SGG5872" s="25"/>
      <x:c r="SGH5872" s="25"/>
      <x:c r="SGI5872" s="25"/>
      <x:c r="SGJ5872" s="25"/>
      <x:c r="SGK5872" s="25"/>
      <x:c r="SGL5872" s="25"/>
      <x:c r="SGM5872" s="25"/>
      <x:c r="SGN5872" s="25"/>
      <x:c r="SGO5872" s="25"/>
      <x:c r="SGP5872" s="25"/>
      <x:c r="SGQ5872" s="25"/>
      <x:c r="SGR5872" s="25"/>
      <x:c r="SGS5872" s="25"/>
      <x:c r="SGT5872" s="25"/>
      <x:c r="SGU5872" s="25"/>
      <x:c r="SGV5872" s="25"/>
      <x:c r="SGW5872" s="25"/>
      <x:c r="SGX5872" s="25"/>
      <x:c r="SGY5872" s="25"/>
      <x:c r="SGZ5872" s="25"/>
      <x:c r="SHA5872" s="25"/>
      <x:c r="SHB5872" s="25"/>
      <x:c r="SHC5872" s="25"/>
      <x:c r="SHD5872" s="25"/>
      <x:c r="SHE5872" s="25"/>
      <x:c r="SHF5872" s="25"/>
      <x:c r="SHG5872" s="25"/>
      <x:c r="SHH5872" s="25"/>
      <x:c r="SHI5872" s="25"/>
      <x:c r="SHJ5872" s="25"/>
      <x:c r="SHK5872" s="25"/>
      <x:c r="SHL5872" s="25"/>
      <x:c r="SHM5872" s="25"/>
      <x:c r="SHN5872" s="25"/>
      <x:c r="SHO5872" s="25"/>
      <x:c r="SHP5872" s="25"/>
      <x:c r="SHQ5872" s="25"/>
      <x:c r="SHR5872" s="25"/>
      <x:c r="SHS5872" s="25"/>
      <x:c r="SHT5872" s="25"/>
      <x:c r="SHU5872" s="25"/>
      <x:c r="SHV5872" s="25"/>
      <x:c r="SHW5872" s="25"/>
      <x:c r="SHX5872" s="25"/>
      <x:c r="SHY5872" s="25"/>
      <x:c r="SHZ5872" s="25"/>
      <x:c r="SIA5872" s="25"/>
      <x:c r="SIB5872" s="25"/>
      <x:c r="SIC5872" s="25"/>
      <x:c r="SID5872" s="25"/>
      <x:c r="SIE5872" s="25"/>
      <x:c r="SIF5872" s="25"/>
      <x:c r="SIG5872" s="25"/>
      <x:c r="SIH5872" s="25"/>
      <x:c r="SII5872" s="25"/>
      <x:c r="SIJ5872" s="25"/>
      <x:c r="SIK5872" s="25"/>
      <x:c r="SIL5872" s="25"/>
      <x:c r="SIM5872" s="25"/>
      <x:c r="SIN5872" s="25"/>
      <x:c r="SIO5872" s="25"/>
      <x:c r="SIP5872" s="25"/>
      <x:c r="SIQ5872" s="25"/>
      <x:c r="SIR5872" s="25"/>
      <x:c r="SIS5872" s="25"/>
      <x:c r="SIT5872" s="25"/>
      <x:c r="SIU5872" s="25"/>
      <x:c r="SIV5872" s="25"/>
      <x:c r="SIW5872" s="25"/>
      <x:c r="SIX5872" s="25"/>
      <x:c r="SIY5872" s="25"/>
      <x:c r="SIZ5872" s="25"/>
      <x:c r="SJA5872" s="25"/>
      <x:c r="SJB5872" s="25"/>
      <x:c r="SJC5872" s="25"/>
      <x:c r="SJD5872" s="25"/>
      <x:c r="SJE5872" s="25"/>
      <x:c r="SJF5872" s="25"/>
      <x:c r="SJG5872" s="25"/>
      <x:c r="SJH5872" s="25"/>
      <x:c r="SJI5872" s="25"/>
      <x:c r="SJJ5872" s="25"/>
      <x:c r="SJK5872" s="25"/>
      <x:c r="SJL5872" s="25"/>
      <x:c r="SJM5872" s="25"/>
      <x:c r="SJN5872" s="25"/>
      <x:c r="SJO5872" s="25"/>
      <x:c r="SJP5872" s="25"/>
      <x:c r="SJQ5872" s="25"/>
      <x:c r="SJR5872" s="25"/>
      <x:c r="SJS5872" s="25"/>
      <x:c r="SJT5872" s="25"/>
      <x:c r="SJU5872" s="25"/>
      <x:c r="SJV5872" s="25"/>
      <x:c r="SJW5872" s="25"/>
      <x:c r="SJX5872" s="25"/>
      <x:c r="SJY5872" s="25"/>
      <x:c r="SJZ5872" s="25"/>
      <x:c r="SKA5872" s="25"/>
      <x:c r="SKB5872" s="25"/>
      <x:c r="SKC5872" s="25"/>
      <x:c r="SKD5872" s="25"/>
      <x:c r="SKE5872" s="25"/>
      <x:c r="SKF5872" s="25"/>
      <x:c r="SKG5872" s="25"/>
      <x:c r="SKH5872" s="25"/>
      <x:c r="SKI5872" s="25"/>
      <x:c r="SKJ5872" s="25"/>
      <x:c r="SKK5872" s="25"/>
      <x:c r="SKL5872" s="25"/>
      <x:c r="SKM5872" s="25"/>
      <x:c r="SKN5872" s="25"/>
      <x:c r="SKO5872" s="25"/>
      <x:c r="SKP5872" s="25"/>
      <x:c r="SKQ5872" s="25"/>
      <x:c r="SKR5872" s="25"/>
      <x:c r="SKS5872" s="25"/>
      <x:c r="SKT5872" s="25"/>
      <x:c r="SKU5872" s="25"/>
      <x:c r="SKV5872" s="25"/>
      <x:c r="SKW5872" s="25"/>
      <x:c r="SKX5872" s="25"/>
      <x:c r="SKY5872" s="25"/>
      <x:c r="SKZ5872" s="25"/>
      <x:c r="SLA5872" s="25"/>
      <x:c r="SLB5872" s="25"/>
      <x:c r="SLC5872" s="25"/>
      <x:c r="SLD5872" s="25"/>
      <x:c r="SLE5872" s="25"/>
      <x:c r="SLF5872" s="25"/>
      <x:c r="SLG5872" s="25"/>
      <x:c r="SLH5872" s="25"/>
      <x:c r="SLI5872" s="25"/>
      <x:c r="SLJ5872" s="25"/>
      <x:c r="SLK5872" s="25"/>
      <x:c r="SLL5872" s="25"/>
      <x:c r="SLM5872" s="25"/>
      <x:c r="SLN5872" s="25"/>
      <x:c r="SLO5872" s="25"/>
      <x:c r="SLP5872" s="25"/>
      <x:c r="SLQ5872" s="25"/>
      <x:c r="SLR5872" s="25"/>
      <x:c r="SLS5872" s="25"/>
      <x:c r="SLT5872" s="25"/>
      <x:c r="SLU5872" s="25"/>
      <x:c r="SLV5872" s="25"/>
      <x:c r="SLW5872" s="25"/>
      <x:c r="SLX5872" s="25"/>
      <x:c r="SLY5872" s="25"/>
      <x:c r="SLZ5872" s="25"/>
      <x:c r="SMA5872" s="25"/>
      <x:c r="SMB5872" s="25"/>
      <x:c r="SMC5872" s="25"/>
      <x:c r="SMD5872" s="25"/>
      <x:c r="SME5872" s="25"/>
      <x:c r="SMF5872" s="25"/>
      <x:c r="SMG5872" s="25"/>
      <x:c r="SMH5872" s="25"/>
      <x:c r="SMI5872" s="25"/>
      <x:c r="SMJ5872" s="25"/>
      <x:c r="SMK5872" s="25"/>
      <x:c r="SML5872" s="25"/>
      <x:c r="SMM5872" s="25"/>
      <x:c r="SMN5872" s="25"/>
      <x:c r="SMO5872" s="25"/>
      <x:c r="SMP5872" s="25"/>
      <x:c r="SMQ5872" s="25"/>
      <x:c r="SMR5872" s="25"/>
      <x:c r="SMS5872" s="25"/>
      <x:c r="SMT5872" s="25"/>
      <x:c r="SMU5872" s="25"/>
      <x:c r="SMV5872" s="25"/>
      <x:c r="SMW5872" s="25"/>
      <x:c r="SMX5872" s="25"/>
      <x:c r="SMY5872" s="25"/>
      <x:c r="SMZ5872" s="25"/>
      <x:c r="SNA5872" s="25"/>
      <x:c r="SNB5872" s="25"/>
      <x:c r="SNC5872" s="25"/>
      <x:c r="SND5872" s="25"/>
      <x:c r="SNE5872" s="25"/>
      <x:c r="SNF5872" s="25"/>
      <x:c r="SNG5872" s="25"/>
      <x:c r="SNH5872" s="25"/>
      <x:c r="SNI5872" s="25"/>
      <x:c r="SNJ5872" s="25"/>
      <x:c r="SNK5872" s="25"/>
      <x:c r="SNL5872" s="25"/>
      <x:c r="SNM5872" s="25"/>
      <x:c r="SNN5872" s="25"/>
      <x:c r="SNO5872" s="25"/>
      <x:c r="SNP5872" s="25"/>
      <x:c r="SNQ5872" s="25"/>
      <x:c r="SNR5872" s="25"/>
      <x:c r="SNS5872" s="25"/>
      <x:c r="SNT5872" s="25"/>
      <x:c r="SNU5872" s="25"/>
      <x:c r="SNV5872" s="25"/>
      <x:c r="SNW5872" s="25"/>
      <x:c r="SNX5872" s="25"/>
      <x:c r="SNY5872" s="25"/>
      <x:c r="SNZ5872" s="25"/>
      <x:c r="SOA5872" s="25"/>
      <x:c r="SOB5872" s="25"/>
      <x:c r="SOC5872" s="25"/>
      <x:c r="SOD5872" s="25"/>
      <x:c r="SOE5872" s="25"/>
      <x:c r="SOF5872" s="25"/>
      <x:c r="SOG5872" s="25"/>
      <x:c r="SOH5872" s="25"/>
      <x:c r="SOI5872" s="25"/>
      <x:c r="SOJ5872" s="25"/>
      <x:c r="SOK5872" s="25"/>
      <x:c r="SOL5872" s="25"/>
      <x:c r="SOM5872" s="25"/>
      <x:c r="SON5872" s="25"/>
      <x:c r="SOO5872" s="25"/>
      <x:c r="SOP5872" s="25"/>
      <x:c r="SOQ5872" s="25"/>
      <x:c r="SOR5872" s="25"/>
      <x:c r="SOS5872" s="25"/>
      <x:c r="SOT5872" s="25"/>
      <x:c r="SOU5872" s="25"/>
      <x:c r="SOV5872" s="25"/>
      <x:c r="SOW5872" s="25"/>
      <x:c r="SOX5872" s="25"/>
      <x:c r="SOY5872" s="25"/>
      <x:c r="SOZ5872" s="25"/>
      <x:c r="SPA5872" s="25"/>
      <x:c r="SPB5872" s="25"/>
      <x:c r="SPC5872" s="25"/>
      <x:c r="SPD5872" s="25"/>
      <x:c r="SPE5872" s="25"/>
      <x:c r="SPF5872" s="25"/>
      <x:c r="SPG5872" s="25"/>
      <x:c r="SPH5872" s="25"/>
      <x:c r="SPI5872" s="25"/>
      <x:c r="SPJ5872" s="25"/>
      <x:c r="SPK5872" s="25"/>
      <x:c r="SPL5872" s="25"/>
      <x:c r="SPM5872" s="25"/>
      <x:c r="SPN5872" s="25"/>
      <x:c r="SPO5872" s="25"/>
      <x:c r="SPP5872" s="25"/>
      <x:c r="SPQ5872" s="25"/>
      <x:c r="SPR5872" s="25"/>
      <x:c r="SPS5872" s="25"/>
      <x:c r="SPT5872" s="25"/>
      <x:c r="SPU5872" s="25"/>
      <x:c r="SPV5872" s="25"/>
      <x:c r="SPW5872" s="25"/>
      <x:c r="SPX5872" s="25"/>
      <x:c r="SPY5872" s="25"/>
      <x:c r="SPZ5872" s="25"/>
      <x:c r="SQA5872" s="25"/>
      <x:c r="SQB5872" s="25"/>
      <x:c r="SQC5872" s="25"/>
      <x:c r="SQD5872" s="25"/>
      <x:c r="SQE5872" s="25"/>
      <x:c r="SQF5872" s="25"/>
      <x:c r="SQG5872" s="25"/>
      <x:c r="SQH5872" s="25"/>
      <x:c r="SQI5872" s="25"/>
      <x:c r="SQJ5872" s="25"/>
      <x:c r="SQK5872" s="25"/>
      <x:c r="SQL5872" s="25"/>
      <x:c r="SQM5872" s="25"/>
      <x:c r="SQN5872" s="25"/>
      <x:c r="SQO5872" s="25"/>
      <x:c r="SQP5872" s="25"/>
      <x:c r="SQQ5872" s="25"/>
      <x:c r="SQR5872" s="25"/>
      <x:c r="SQS5872" s="25"/>
      <x:c r="SQT5872" s="25"/>
      <x:c r="SQU5872" s="25"/>
      <x:c r="SQV5872" s="25"/>
      <x:c r="SQW5872" s="25"/>
      <x:c r="SQX5872" s="25"/>
      <x:c r="SQY5872" s="25"/>
      <x:c r="SQZ5872" s="25"/>
      <x:c r="SRA5872" s="25"/>
      <x:c r="SRB5872" s="25"/>
      <x:c r="SRC5872" s="25"/>
      <x:c r="SRD5872" s="25"/>
      <x:c r="SRE5872" s="25"/>
      <x:c r="SRF5872" s="25"/>
      <x:c r="SRG5872" s="25"/>
      <x:c r="SRH5872" s="25"/>
      <x:c r="SRI5872" s="25"/>
      <x:c r="SRJ5872" s="25"/>
      <x:c r="SRK5872" s="25"/>
      <x:c r="SRL5872" s="25"/>
      <x:c r="SRM5872" s="25"/>
      <x:c r="SRN5872" s="25"/>
      <x:c r="SRO5872" s="25"/>
      <x:c r="SRP5872" s="25"/>
      <x:c r="SRQ5872" s="25"/>
      <x:c r="SRR5872" s="25"/>
      <x:c r="SRS5872" s="25"/>
      <x:c r="SRT5872" s="25"/>
      <x:c r="SRU5872" s="25"/>
      <x:c r="SRV5872" s="25"/>
      <x:c r="SRW5872" s="25"/>
      <x:c r="SRX5872" s="25"/>
      <x:c r="SRY5872" s="25"/>
      <x:c r="SRZ5872" s="25"/>
      <x:c r="SSA5872" s="25"/>
      <x:c r="SSB5872" s="25"/>
      <x:c r="SSC5872" s="25"/>
      <x:c r="SSD5872" s="25"/>
      <x:c r="SSE5872" s="25"/>
      <x:c r="SSF5872" s="25"/>
      <x:c r="SSG5872" s="25"/>
      <x:c r="SSH5872" s="25"/>
      <x:c r="SSI5872" s="25"/>
      <x:c r="SSJ5872" s="25"/>
      <x:c r="SSK5872" s="25"/>
      <x:c r="SSL5872" s="25"/>
      <x:c r="SSM5872" s="25"/>
      <x:c r="SSN5872" s="25"/>
      <x:c r="SSO5872" s="25"/>
      <x:c r="SSP5872" s="25"/>
      <x:c r="SSQ5872" s="25"/>
      <x:c r="SSR5872" s="25"/>
      <x:c r="SSS5872" s="25"/>
      <x:c r="SST5872" s="25"/>
      <x:c r="SSU5872" s="25"/>
      <x:c r="SSV5872" s="25"/>
      <x:c r="SSW5872" s="25"/>
      <x:c r="SSX5872" s="25"/>
      <x:c r="SSY5872" s="25"/>
      <x:c r="SSZ5872" s="25"/>
      <x:c r="STA5872" s="25"/>
      <x:c r="STB5872" s="25"/>
      <x:c r="STC5872" s="25"/>
      <x:c r="STD5872" s="25"/>
      <x:c r="STE5872" s="25"/>
      <x:c r="STF5872" s="25"/>
      <x:c r="STG5872" s="25"/>
      <x:c r="STH5872" s="25"/>
      <x:c r="STI5872" s="25"/>
      <x:c r="STJ5872" s="25"/>
      <x:c r="STK5872" s="25"/>
      <x:c r="STL5872" s="25"/>
      <x:c r="STM5872" s="25"/>
      <x:c r="STN5872" s="25"/>
      <x:c r="STO5872" s="25"/>
      <x:c r="STP5872" s="25"/>
      <x:c r="STQ5872" s="25"/>
      <x:c r="STR5872" s="25"/>
      <x:c r="STS5872" s="25"/>
      <x:c r="STT5872" s="25"/>
      <x:c r="STU5872" s="25"/>
      <x:c r="STV5872" s="25"/>
      <x:c r="STW5872" s="25"/>
      <x:c r="STX5872" s="25"/>
      <x:c r="STY5872" s="25"/>
      <x:c r="STZ5872" s="25"/>
      <x:c r="SUA5872" s="25"/>
      <x:c r="SUB5872" s="25"/>
      <x:c r="SUC5872" s="25"/>
      <x:c r="SUD5872" s="25"/>
      <x:c r="SUE5872" s="25"/>
      <x:c r="SUF5872" s="25"/>
      <x:c r="SUG5872" s="25"/>
      <x:c r="SUH5872" s="25"/>
      <x:c r="SUI5872" s="25"/>
      <x:c r="SUJ5872" s="25"/>
      <x:c r="SUK5872" s="25"/>
      <x:c r="SUL5872" s="25"/>
      <x:c r="SUM5872" s="25"/>
      <x:c r="SUN5872" s="25"/>
      <x:c r="SUO5872" s="25"/>
      <x:c r="SUP5872" s="25"/>
      <x:c r="SUQ5872" s="25"/>
      <x:c r="SUR5872" s="25"/>
      <x:c r="SUS5872" s="25"/>
      <x:c r="SUT5872" s="25"/>
      <x:c r="SUU5872" s="25"/>
      <x:c r="SUV5872" s="25"/>
      <x:c r="SUW5872" s="25"/>
      <x:c r="SUX5872" s="25"/>
      <x:c r="SUY5872" s="25"/>
      <x:c r="SUZ5872" s="25"/>
      <x:c r="SVA5872" s="25"/>
      <x:c r="SVB5872" s="25"/>
      <x:c r="SVC5872" s="25"/>
      <x:c r="SVD5872" s="25"/>
      <x:c r="SVE5872" s="25"/>
      <x:c r="SVF5872" s="25"/>
      <x:c r="SVG5872" s="25"/>
      <x:c r="SVH5872" s="25"/>
      <x:c r="SVI5872" s="25"/>
      <x:c r="SVJ5872" s="25"/>
      <x:c r="SVK5872" s="25"/>
      <x:c r="SVL5872" s="25"/>
      <x:c r="SVM5872" s="25"/>
      <x:c r="SVN5872" s="25"/>
      <x:c r="SVO5872" s="25"/>
      <x:c r="SVP5872" s="25"/>
      <x:c r="SVQ5872" s="25"/>
      <x:c r="SVR5872" s="25"/>
      <x:c r="SVS5872" s="25"/>
      <x:c r="SVT5872" s="25"/>
      <x:c r="SVU5872" s="25"/>
      <x:c r="SVV5872" s="25"/>
      <x:c r="SVW5872" s="25"/>
      <x:c r="SVX5872" s="25"/>
      <x:c r="SVY5872" s="25"/>
      <x:c r="SVZ5872" s="25"/>
      <x:c r="SWA5872" s="25"/>
      <x:c r="SWB5872" s="25"/>
      <x:c r="SWC5872" s="25"/>
      <x:c r="SWD5872" s="25"/>
      <x:c r="SWE5872" s="25"/>
      <x:c r="SWF5872" s="25"/>
      <x:c r="SWG5872" s="25"/>
      <x:c r="SWH5872" s="25"/>
      <x:c r="SWI5872" s="25"/>
      <x:c r="SWJ5872" s="25"/>
      <x:c r="SWK5872" s="25"/>
      <x:c r="SWL5872" s="25"/>
      <x:c r="SWM5872" s="25"/>
      <x:c r="SWN5872" s="25"/>
      <x:c r="SWO5872" s="25"/>
      <x:c r="SWP5872" s="25"/>
      <x:c r="SWQ5872" s="25"/>
      <x:c r="SWR5872" s="25"/>
      <x:c r="SWS5872" s="25"/>
      <x:c r="SWT5872" s="25"/>
      <x:c r="SWU5872" s="25"/>
      <x:c r="SWV5872" s="25"/>
      <x:c r="SWW5872" s="25"/>
      <x:c r="SWX5872" s="25"/>
      <x:c r="SWY5872" s="25"/>
      <x:c r="SWZ5872" s="25"/>
      <x:c r="SXA5872" s="25"/>
      <x:c r="SXB5872" s="25"/>
      <x:c r="SXC5872" s="25"/>
      <x:c r="SXD5872" s="25"/>
      <x:c r="SXE5872" s="25"/>
      <x:c r="SXF5872" s="25"/>
      <x:c r="SXG5872" s="25"/>
      <x:c r="SXH5872" s="25"/>
      <x:c r="SXI5872" s="25"/>
      <x:c r="SXJ5872" s="25"/>
      <x:c r="SXK5872" s="25"/>
      <x:c r="SXL5872" s="25"/>
      <x:c r="SXM5872" s="25"/>
      <x:c r="SXN5872" s="25"/>
      <x:c r="SXO5872" s="25"/>
      <x:c r="SXP5872" s="25"/>
      <x:c r="SXQ5872" s="25"/>
      <x:c r="SXR5872" s="25"/>
      <x:c r="SXS5872" s="25"/>
      <x:c r="SXT5872" s="25"/>
      <x:c r="SXU5872" s="25"/>
      <x:c r="SXV5872" s="25"/>
      <x:c r="SXW5872" s="25"/>
      <x:c r="SXX5872" s="25"/>
      <x:c r="SXY5872" s="25"/>
      <x:c r="SXZ5872" s="25"/>
      <x:c r="SYA5872" s="25"/>
      <x:c r="SYB5872" s="25"/>
      <x:c r="SYC5872" s="25"/>
      <x:c r="SYD5872" s="25"/>
      <x:c r="SYE5872" s="25"/>
      <x:c r="SYF5872" s="25"/>
      <x:c r="SYG5872" s="25"/>
      <x:c r="SYH5872" s="25"/>
      <x:c r="SYI5872" s="25"/>
      <x:c r="SYJ5872" s="25"/>
      <x:c r="SYK5872" s="25"/>
      <x:c r="SYL5872" s="25"/>
      <x:c r="SYM5872" s="25"/>
      <x:c r="SYN5872" s="25"/>
      <x:c r="SYO5872" s="25"/>
      <x:c r="SYP5872" s="25"/>
      <x:c r="SYQ5872" s="25"/>
      <x:c r="SYR5872" s="25"/>
      <x:c r="SYS5872" s="25"/>
      <x:c r="SYT5872" s="25"/>
      <x:c r="SYU5872" s="25"/>
      <x:c r="SYV5872" s="25"/>
      <x:c r="SYW5872" s="25"/>
      <x:c r="SYX5872" s="25"/>
      <x:c r="SYY5872" s="25"/>
      <x:c r="SYZ5872" s="25"/>
      <x:c r="SZA5872" s="25"/>
      <x:c r="SZB5872" s="25"/>
      <x:c r="SZC5872" s="25"/>
      <x:c r="SZD5872" s="25"/>
      <x:c r="SZE5872" s="25"/>
      <x:c r="SZF5872" s="25"/>
      <x:c r="SZG5872" s="25"/>
      <x:c r="SZH5872" s="25"/>
      <x:c r="SZI5872" s="25"/>
      <x:c r="SZJ5872" s="25"/>
      <x:c r="SZK5872" s="25"/>
      <x:c r="SZL5872" s="25"/>
      <x:c r="SZM5872" s="25"/>
      <x:c r="SZN5872" s="25"/>
      <x:c r="SZO5872" s="25"/>
      <x:c r="SZP5872" s="25"/>
      <x:c r="SZQ5872" s="25"/>
      <x:c r="SZR5872" s="25"/>
      <x:c r="SZS5872" s="25"/>
      <x:c r="SZT5872" s="25"/>
      <x:c r="SZU5872" s="25"/>
      <x:c r="SZV5872" s="25"/>
      <x:c r="SZW5872" s="25"/>
      <x:c r="SZX5872" s="25"/>
      <x:c r="SZY5872" s="25"/>
      <x:c r="SZZ5872" s="25"/>
      <x:c r="TAA5872" s="25"/>
      <x:c r="TAB5872" s="25"/>
      <x:c r="TAC5872" s="25"/>
      <x:c r="TAD5872" s="25"/>
      <x:c r="TAE5872" s="25"/>
      <x:c r="TAF5872" s="25"/>
      <x:c r="TAG5872" s="25"/>
      <x:c r="TAH5872" s="25"/>
      <x:c r="TAI5872" s="25"/>
      <x:c r="TAJ5872" s="25"/>
      <x:c r="TAK5872" s="25"/>
      <x:c r="TAL5872" s="25"/>
      <x:c r="TAM5872" s="25"/>
      <x:c r="TAN5872" s="25"/>
      <x:c r="TAO5872" s="25"/>
      <x:c r="TAP5872" s="25"/>
      <x:c r="TAQ5872" s="25"/>
      <x:c r="TAR5872" s="25"/>
      <x:c r="TAS5872" s="25"/>
      <x:c r="TAT5872" s="25"/>
      <x:c r="TAU5872" s="25"/>
      <x:c r="TAV5872" s="25"/>
      <x:c r="TAW5872" s="25"/>
      <x:c r="TAX5872" s="25"/>
      <x:c r="TAY5872" s="25"/>
      <x:c r="TAZ5872" s="25"/>
      <x:c r="TBA5872" s="25"/>
      <x:c r="TBB5872" s="25"/>
      <x:c r="TBC5872" s="25"/>
      <x:c r="TBD5872" s="25"/>
      <x:c r="TBE5872" s="25"/>
      <x:c r="TBF5872" s="25"/>
      <x:c r="TBG5872" s="25"/>
      <x:c r="TBH5872" s="25"/>
      <x:c r="TBI5872" s="25"/>
      <x:c r="TBJ5872" s="25"/>
      <x:c r="TBK5872" s="25"/>
      <x:c r="TBL5872" s="25"/>
      <x:c r="TBM5872" s="25"/>
      <x:c r="TBN5872" s="25"/>
      <x:c r="TBO5872" s="25"/>
      <x:c r="TBP5872" s="25"/>
      <x:c r="TBQ5872" s="25"/>
      <x:c r="TBR5872" s="25"/>
      <x:c r="TBS5872" s="25"/>
      <x:c r="TBT5872" s="25"/>
      <x:c r="TBU5872" s="25"/>
      <x:c r="TBV5872" s="25"/>
      <x:c r="TBW5872" s="25"/>
      <x:c r="TBX5872" s="25"/>
      <x:c r="TBY5872" s="25"/>
      <x:c r="TBZ5872" s="25"/>
      <x:c r="TCA5872" s="25"/>
      <x:c r="TCB5872" s="25"/>
      <x:c r="TCC5872" s="25"/>
      <x:c r="TCD5872" s="25"/>
      <x:c r="TCE5872" s="25"/>
      <x:c r="TCF5872" s="25"/>
      <x:c r="TCG5872" s="25"/>
      <x:c r="TCH5872" s="25"/>
      <x:c r="TCI5872" s="25"/>
      <x:c r="TCJ5872" s="25"/>
      <x:c r="TCK5872" s="25"/>
      <x:c r="TCL5872" s="25"/>
      <x:c r="TCM5872" s="25"/>
      <x:c r="TCN5872" s="25"/>
      <x:c r="TCO5872" s="25"/>
      <x:c r="TCP5872" s="25"/>
      <x:c r="TCQ5872" s="25"/>
      <x:c r="TCR5872" s="25"/>
      <x:c r="TCS5872" s="25"/>
      <x:c r="TCT5872" s="25"/>
      <x:c r="TCU5872" s="25"/>
      <x:c r="TCV5872" s="25"/>
      <x:c r="TCW5872" s="25"/>
      <x:c r="TCX5872" s="25"/>
      <x:c r="TCY5872" s="25"/>
      <x:c r="TCZ5872" s="25"/>
      <x:c r="TDA5872" s="25"/>
      <x:c r="TDB5872" s="25"/>
      <x:c r="TDC5872" s="25"/>
      <x:c r="TDD5872" s="25"/>
      <x:c r="TDE5872" s="25"/>
      <x:c r="TDF5872" s="25"/>
      <x:c r="TDG5872" s="25"/>
      <x:c r="TDH5872" s="25"/>
      <x:c r="TDI5872" s="25"/>
      <x:c r="TDJ5872" s="25"/>
      <x:c r="TDK5872" s="25"/>
      <x:c r="TDL5872" s="25"/>
      <x:c r="TDM5872" s="25"/>
      <x:c r="TDN5872" s="25"/>
      <x:c r="TDO5872" s="25"/>
      <x:c r="TDP5872" s="25"/>
      <x:c r="TDQ5872" s="25"/>
      <x:c r="TDR5872" s="25"/>
      <x:c r="TDS5872" s="25"/>
      <x:c r="TDT5872" s="25"/>
      <x:c r="TDU5872" s="25"/>
      <x:c r="TDV5872" s="25"/>
      <x:c r="TDW5872" s="25"/>
      <x:c r="TDX5872" s="25"/>
      <x:c r="TDY5872" s="25"/>
      <x:c r="TDZ5872" s="25"/>
      <x:c r="TEA5872" s="25"/>
      <x:c r="TEB5872" s="25"/>
      <x:c r="TEC5872" s="25"/>
      <x:c r="TED5872" s="25"/>
      <x:c r="TEE5872" s="25"/>
      <x:c r="TEF5872" s="25"/>
      <x:c r="TEG5872" s="25"/>
      <x:c r="TEH5872" s="25"/>
      <x:c r="TEI5872" s="25"/>
      <x:c r="TEJ5872" s="25"/>
      <x:c r="TEK5872" s="25"/>
      <x:c r="TEL5872" s="25"/>
      <x:c r="TEM5872" s="25"/>
      <x:c r="TEN5872" s="25"/>
      <x:c r="TEO5872" s="25"/>
      <x:c r="TEP5872" s="25"/>
      <x:c r="TEQ5872" s="25"/>
      <x:c r="TER5872" s="25"/>
      <x:c r="TES5872" s="25"/>
      <x:c r="TET5872" s="25"/>
      <x:c r="TEU5872" s="25"/>
      <x:c r="TEV5872" s="25"/>
      <x:c r="TEW5872" s="25"/>
      <x:c r="TEX5872" s="25"/>
      <x:c r="TEY5872" s="25"/>
      <x:c r="TEZ5872" s="25"/>
      <x:c r="TFA5872" s="25"/>
      <x:c r="TFB5872" s="25"/>
      <x:c r="TFC5872" s="25"/>
      <x:c r="TFD5872" s="25"/>
      <x:c r="TFE5872" s="25"/>
      <x:c r="TFF5872" s="25"/>
      <x:c r="TFG5872" s="25"/>
      <x:c r="TFH5872" s="25"/>
      <x:c r="TFI5872" s="25"/>
      <x:c r="TFJ5872" s="25"/>
      <x:c r="TFK5872" s="25"/>
      <x:c r="TFL5872" s="25"/>
      <x:c r="TFM5872" s="25"/>
      <x:c r="TFN5872" s="25"/>
      <x:c r="TFO5872" s="25"/>
      <x:c r="TFP5872" s="25"/>
      <x:c r="TFQ5872" s="25"/>
      <x:c r="TFR5872" s="25"/>
      <x:c r="TFS5872" s="25"/>
      <x:c r="TFT5872" s="25"/>
      <x:c r="TFU5872" s="25"/>
      <x:c r="TFV5872" s="25"/>
      <x:c r="TFW5872" s="25"/>
      <x:c r="TFX5872" s="25"/>
      <x:c r="TFY5872" s="25"/>
      <x:c r="TFZ5872" s="25"/>
      <x:c r="TGA5872" s="25"/>
      <x:c r="TGB5872" s="25"/>
      <x:c r="TGC5872" s="25"/>
      <x:c r="TGD5872" s="25"/>
      <x:c r="TGE5872" s="25"/>
      <x:c r="TGF5872" s="25"/>
      <x:c r="TGG5872" s="25"/>
      <x:c r="TGH5872" s="25"/>
      <x:c r="TGI5872" s="25"/>
      <x:c r="TGJ5872" s="25"/>
      <x:c r="TGK5872" s="25"/>
      <x:c r="TGL5872" s="25"/>
      <x:c r="TGM5872" s="25"/>
      <x:c r="TGN5872" s="25"/>
      <x:c r="TGO5872" s="25"/>
      <x:c r="TGP5872" s="25"/>
      <x:c r="TGQ5872" s="25"/>
      <x:c r="TGR5872" s="25"/>
      <x:c r="TGS5872" s="25"/>
      <x:c r="TGT5872" s="25"/>
      <x:c r="TGU5872" s="25"/>
      <x:c r="TGV5872" s="25"/>
      <x:c r="TGW5872" s="25"/>
      <x:c r="TGX5872" s="25"/>
      <x:c r="TGY5872" s="25"/>
      <x:c r="TGZ5872" s="25"/>
      <x:c r="THA5872" s="25"/>
      <x:c r="THB5872" s="25"/>
      <x:c r="THC5872" s="25"/>
      <x:c r="THD5872" s="25"/>
      <x:c r="THE5872" s="25"/>
      <x:c r="THF5872" s="25"/>
      <x:c r="THG5872" s="25"/>
      <x:c r="THH5872" s="25"/>
      <x:c r="THI5872" s="25"/>
      <x:c r="THJ5872" s="25"/>
      <x:c r="THK5872" s="25"/>
      <x:c r="THL5872" s="25"/>
      <x:c r="THM5872" s="25"/>
      <x:c r="THN5872" s="25"/>
      <x:c r="THO5872" s="25"/>
      <x:c r="THP5872" s="25"/>
      <x:c r="THQ5872" s="25"/>
      <x:c r="THR5872" s="25"/>
      <x:c r="THS5872" s="25"/>
      <x:c r="THT5872" s="25"/>
      <x:c r="THU5872" s="25"/>
      <x:c r="THV5872" s="25"/>
      <x:c r="THW5872" s="25"/>
      <x:c r="THX5872" s="25"/>
      <x:c r="THY5872" s="25"/>
      <x:c r="THZ5872" s="25"/>
      <x:c r="TIA5872" s="25"/>
      <x:c r="TIB5872" s="25"/>
      <x:c r="TIC5872" s="25"/>
      <x:c r="TID5872" s="25"/>
      <x:c r="TIE5872" s="25"/>
      <x:c r="TIF5872" s="25"/>
      <x:c r="TIG5872" s="25"/>
      <x:c r="TIH5872" s="25"/>
      <x:c r="TII5872" s="25"/>
      <x:c r="TIJ5872" s="25"/>
      <x:c r="TIK5872" s="25"/>
      <x:c r="TIL5872" s="25"/>
      <x:c r="TIM5872" s="25"/>
      <x:c r="TIN5872" s="25"/>
      <x:c r="TIO5872" s="25"/>
      <x:c r="TIP5872" s="25"/>
      <x:c r="TIQ5872" s="25"/>
      <x:c r="TIR5872" s="25"/>
      <x:c r="TIS5872" s="25"/>
      <x:c r="TIT5872" s="25"/>
      <x:c r="TIU5872" s="25"/>
      <x:c r="TIV5872" s="25"/>
      <x:c r="TIW5872" s="25"/>
      <x:c r="TIX5872" s="25"/>
      <x:c r="TIY5872" s="25"/>
      <x:c r="TIZ5872" s="25"/>
      <x:c r="TJA5872" s="25"/>
      <x:c r="TJB5872" s="25"/>
      <x:c r="TJC5872" s="25"/>
      <x:c r="TJD5872" s="25"/>
      <x:c r="TJE5872" s="25"/>
      <x:c r="TJF5872" s="25"/>
      <x:c r="TJG5872" s="25"/>
      <x:c r="TJH5872" s="25"/>
      <x:c r="TJI5872" s="25"/>
      <x:c r="TJJ5872" s="25"/>
      <x:c r="TJK5872" s="25"/>
      <x:c r="TJL5872" s="25"/>
      <x:c r="TJM5872" s="25"/>
      <x:c r="TJN5872" s="25"/>
      <x:c r="TJO5872" s="25"/>
      <x:c r="TJP5872" s="25"/>
      <x:c r="TJQ5872" s="25"/>
      <x:c r="TJR5872" s="25"/>
      <x:c r="TJS5872" s="25"/>
      <x:c r="TJT5872" s="25"/>
      <x:c r="TJU5872" s="25"/>
      <x:c r="TJV5872" s="25"/>
      <x:c r="TJW5872" s="25"/>
      <x:c r="TJX5872" s="25"/>
      <x:c r="TJY5872" s="25"/>
      <x:c r="TJZ5872" s="25"/>
      <x:c r="TKA5872" s="25"/>
      <x:c r="TKB5872" s="25"/>
      <x:c r="TKC5872" s="25"/>
      <x:c r="TKD5872" s="25"/>
      <x:c r="TKE5872" s="25"/>
      <x:c r="TKF5872" s="25"/>
      <x:c r="TKG5872" s="25"/>
      <x:c r="TKH5872" s="25"/>
      <x:c r="TKI5872" s="25"/>
      <x:c r="TKJ5872" s="25"/>
      <x:c r="TKK5872" s="25"/>
      <x:c r="TKL5872" s="25"/>
      <x:c r="TKM5872" s="25"/>
      <x:c r="TKN5872" s="25"/>
      <x:c r="TKO5872" s="25"/>
      <x:c r="TKP5872" s="25"/>
      <x:c r="TKQ5872" s="25"/>
      <x:c r="TKR5872" s="25"/>
      <x:c r="TKS5872" s="25"/>
      <x:c r="TKT5872" s="25"/>
      <x:c r="TKU5872" s="25"/>
      <x:c r="TKV5872" s="25"/>
      <x:c r="TKW5872" s="25"/>
      <x:c r="TKX5872" s="25"/>
      <x:c r="TKY5872" s="25"/>
      <x:c r="TKZ5872" s="25"/>
      <x:c r="TLA5872" s="25"/>
      <x:c r="TLB5872" s="25"/>
      <x:c r="TLC5872" s="25"/>
      <x:c r="TLD5872" s="25"/>
      <x:c r="TLE5872" s="25"/>
      <x:c r="TLF5872" s="25"/>
      <x:c r="TLG5872" s="25"/>
      <x:c r="TLH5872" s="25"/>
      <x:c r="TLI5872" s="25"/>
      <x:c r="TLJ5872" s="25"/>
      <x:c r="TLK5872" s="25"/>
      <x:c r="TLL5872" s="25"/>
      <x:c r="TLM5872" s="25"/>
      <x:c r="TLN5872" s="25"/>
      <x:c r="TLO5872" s="25"/>
      <x:c r="TLP5872" s="25"/>
      <x:c r="TLQ5872" s="25"/>
      <x:c r="TLR5872" s="25"/>
      <x:c r="TLS5872" s="25"/>
      <x:c r="TLT5872" s="25"/>
      <x:c r="TLU5872" s="25"/>
      <x:c r="TLV5872" s="25"/>
      <x:c r="TLW5872" s="25"/>
      <x:c r="TLX5872" s="25"/>
      <x:c r="TLY5872" s="25"/>
      <x:c r="TLZ5872" s="25"/>
      <x:c r="TMA5872" s="25"/>
      <x:c r="TMB5872" s="25"/>
      <x:c r="TMC5872" s="25"/>
      <x:c r="TMD5872" s="25"/>
      <x:c r="TME5872" s="25"/>
      <x:c r="TMF5872" s="25"/>
      <x:c r="TMG5872" s="25"/>
      <x:c r="TMH5872" s="25"/>
      <x:c r="TMI5872" s="25"/>
      <x:c r="TMJ5872" s="25"/>
      <x:c r="TMK5872" s="25"/>
      <x:c r="TML5872" s="25"/>
      <x:c r="TMM5872" s="25"/>
      <x:c r="TMN5872" s="25"/>
      <x:c r="TMO5872" s="25"/>
      <x:c r="TMP5872" s="25"/>
      <x:c r="TMQ5872" s="25"/>
      <x:c r="TMR5872" s="25"/>
      <x:c r="TMS5872" s="25"/>
      <x:c r="TMT5872" s="25"/>
      <x:c r="TMU5872" s="25"/>
      <x:c r="TMV5872" s="25"/>
      <x:c r="TMW5872" s="25"/>
      <x:c r="TMX5872" s="25"/>
      <x:c r="TMY5872" s="25"/>
      <x:c r="TMZ5872" s="25"/>
      <x:c r="TNA5872" s="25"/>
      <x:c r="TNB5872" s="25"/>
      <x:c r="TNC5872" s="25"/>
      <x:c r="TND5872" s="25"/>
      <x:c r="TNE5872" s="25"/>
      <x:c r="TNF5872" s="25"/>
      <x:c r="TNG5872" s="25"/>
      <x:c r="TNH5872" s="25"/>
      <x:c r="TNI5872" s="25"/>
      <x:c r="TNJ5872" s="25"/>
      <x:c r="TNK5872" s="25"/>
      <x:c r="TNL5872" s="25"/>
      <x:c r="TNM5872" s="25"/>
      <x:c r="TNN5872" s="25"/>
      <x:c r="TNO5872" s="25"/>
      <x:c r="TNP5872" s="25"/>
      <x:c r="TNQ5872" s="25"/>
      <x:c r="TNR5872" s="25"/>
      <x:c r="TNS5872" s="25"/>
      <x:c r="TNT5872" s="25"/>
      <x:c r="TNU5872" s="25"/>
      <x:c r="TNV5872" s="25"/>
      <x:c r="TNW5872" s="25"/>
      <x:c r="TNX5872" s="25"/>
      <x:c r="TNY5872" s="25"/>
      <x:c r="TNZ5872" s="25"/>
      <x:c r="TOA5872" s="25"/>
      <x:c r="TOB5872" s="25"/>
      <x:c r="TOC5872" s="25"/>
      <x:c r="TOD5872" s="25"/>
      <x:c r="TOE5872" s="25"/>
      <x:c r="TOF5872" s="25"/>
      <x:c r="TOG5872" s="25"/>
      <x:c r="TOH5872" s="25"/>
      <x:c r="TOI5872" s="25"/>
      <x:c r="TOJ5872" s="25"/>
      <x:c r="TOK5872" s="25"/>
      <x:c r="TOL5872" s="25"/>
      <x:c r="TOM5872" s="25"/>
      <x:c r="TON5872" s="25"/>
      <x:c r="TOO5872" s="25"/>
      <x:c r="TOP5872" s="25"/>
      <x:c r="TOQ5872" s="25"/>
      <x:c r="TOR5872" s="25"/>
      <x:c r="TOS5872" s="25"/>
      <x:c r="TOT5872" s="25"/>
      <x:c r="TOU5872" s="25"/>
      <x:c r="TOV5872" s="25"/>
      <x:c r="TOW5872" s="25"/>
      <x:c r="TOX5872" s="25"/>
      <x:c r="TOY5872" s="25"/>
      <x:c r="TOZ5872" s="25"/>
      <x:c r="TPA5872" s="25"/>
      <x:c r="TPB5872" s="25"/>
      <x:c r="TPC5872" s="25"/>
      <x:c r="TPD5872" s="25"/>
      <x:c r="TPE5872" s="25"/>
      <x:c r="TPF5872" s="25"/>
      <x:c r="TPG5872" s="25"/>
      <x:c r="TPH5872" s="25"/>
      <x:c r="TPI5872" s="25"/>
      <x:c r="TPJ5872" s="25"/>
      <x:c r="TPK5872" s="25"/>
      <x:c r="TPL5872" s="25"/>
      <x:c r="TPM5872" s="25"/>
      <x:c r="TPN5872" s="25"/>
      <x:c r="TPO5872" s="25"/>
      <x:c r="TPP5872" s="25"/>
      <x:c r="TPQ5872" s="25"/>
      <x:c r="TPR5872" s="25"/>
      <x:c r="TPS5872" s="25"/>
      <x:c r="TPT5872" s="25"/>
      <x:c r="TPU5872" s="25"/>
      <x:c r="TPV5872" s="25"/>
      <x:c r="TPW5872" s="25"/>
      <x:c r="TPX5872" s="25"/>
      <x:c r="TPY5872" s="25"/>
      <x:c r="TPZ5872" s="25"/>
      <x:c r="TQA5872" s="25"/>
      <x:c r="TQB5872" s="25"/>
      <x:c r="TQC5872" s="25"/>
      <x:c r="TQD5872" s="25"/>
      <x:c r="TQE5872" s="25"/>
      <x:c r="TQF5872" s="25"/>
      <x:c r="TQG5872" s="25"/>
      <x:c r="TQH5872" s="25"/>
      <x:c r="TQI5872" s="25"/>
      <x:c r="TQJ5872" s="25"/>
      <x:c r="TQK5872" s="25"/>
      <x:c r="TQL5872" s="25"/>
      <x:c r="TQM5872" s="25"/>
      <x:c r="TQN5872" s="25"/>
      <x:c r="TQO5872" s="25"/>
      <x:c r="TQP5872" s="25"/>
      <x:c r="TQQ5872" s="25"/>
      <x:c r="TQR5872" s="25"/>
      <x:c r="TQS5872" s="25"/>
      <x:c r="TQT5872" s="25"/>
      <x:c r="TQU5872" s="25"/>
      <x:c r="TQV5872" s="25"/>
      <x:c r="TQW5872" s="25"/>
      <x:c r="TQX5872" s="25"/>
      <x:c r="TQY5872" s="25"/>
      <x:c r="TQZ5872" s="25"/>
      <x:c r="TRA5872" s="25"/>
      <x:c r="TRB5872" s="25"/>
      <x:c r="TRC5872" s="25"/>
      <x:c r="TRD5872" s="25"/>
      <x:c r="TRE5872" s="25"/>
      <x:c r="TRF5872" s="25"/>
      <x:c r="TRG5872" s="25"/>
      <x:c r="TRH5872" s="25"/>
      <x:c r="TRI5872" s="25"/>
      <x:c r="TRJ5872" s="25"/>
      <x:c r="TRK5872" s="25"/>
      <x:c r="TRL5872" s="25"/>
      <x:c r="TRM5872" s="25"/>
      <x:c r="TRN5872" s="25"/>
      <x:c r="TRO5872" s="25"/>
      <x:c r="TRP5872" s="25"/>
      <x:c r="TRQ5872" s="25"/>
      <x:c r="TRR5872" s="25"/>
      <x:c r="TRS5872" s="25"/>
      <x:c r="TRT5872" s="25"/>
      <x:c r="TRU5872" s="25"/>
      <x:c r="TRV5872" s="25"/>
      <x:c r="TRW5872" s="25"/>
      <x:c r="TRX5872" s="25"/>
      <x:c r="TRY5872" s="25"/>
      <x:c r="TRZ5872" s="25"/>
      <x:c r="TSA5872" s="25"/>
      <x:c r="TSB5872" s="25"/>
      <x:c r="TSC5872" s="25"/>
      <x:c r="TSD5872" s="25"/>
      <x:c r="TSE5872" s="25"/>
      <x:c r="TSF5872" s="25"/>
      <x:c r="TSG5872" s="25"/>
      <x:c r="TSH5872" s="25"/>
      <x:c r="TSI5872" s="25"/>
      <x:c r="TSJ5872" s="25"/>
      <x:c r="TSK5872" s="25"/>
      <x:c r="TSL5872" s="25"/>
      <x:c r="TSM5872" s="25"/>
      <x:c r="TSN5872" s="25"/>
      <x:c r="TSO5872" s="25"/>
      <x:c r="TSP5872" s="25"/>
      <x:c r="TSQ5872" s="25"/>
      <x:c r="TSR5872" s="25"/>
      <x:c r="TSS5872" s="25"/>
      <x:c r="TST5872" s="25"/>
      <x:c r="TSU5872" s="25"/>
      <x:c r="TSV5872" s="25"/>
      <x:c r="TSW5872" s="25"/>
      <x:c r="TSX5872" s="25"/>
      <x:c r="TSY5872" s="25"/>
      <x:c r="TSZ5872" s="25"/>
      <x:c r="TTA5872" s="25"/>
      <x:c r="TTB5872" s="25"/>
      <x:c r="TTC5872" s="25"/>
      <x:c r="TTD5872" s="25"/>
      <x:c r="TTE5872" s="25"/>
      <x:c r="TTF5872" s="25"/>
      <x:c r="TTG5872" s="25"/>
      <x:c r="TTH5872" s="25"/>
      <x:c r="TTI5872" s="25"/>
      <x:c r="TTJ5872" s="25"/>
      <x:c r="TTK5872" s="25"/>
      <x:c r="TTL5872" s="25"/>
      <x:c r="TTM5872" s="25"/>
      <x:c r="TTN5872" s="25"/>
      <x:c r="TTO5872" s="25"/>
      <x:c r="TTP5872" s="25"/>
      <x:c r="TTQ5872" s="25"/>
      <x:c r="TTR5872" s="25"/>
      <x:c r="TTS5872" s="25"/>
      <x:c r="TTT5872" s="25"/>
      <x:c r="TTU5872" s="25"/>
      <x:c r="TTV5872" s="25"/>
      <x:c r="TTW5872" s="25"/>
      <x:c r="TTX5872" s="25"/>
      <x:c r="TTY5872" s="25"/>
      <x:c r="TTZ5872" s="25"/>
      <x:c r="TUA5872" s="25"/>
      <x:c r="TUB5872" s="25"/>
      <x:c r="TUC5872" s="25"/>
      <x:c r="TUD5872" s="25"/>
      <x:c r="TUE5872" s="25"/>
      <x:c r="TUF5872" s="25"/>
      <x:c r="TUG5872" s="25"/>
      <x:c r="TUH5872" s="25"/>
      <x:c r="TUI5872" s="25"/>
      <x:c r="TUJ5872" s="25"/>
      <x:c r="TUK5872" s="25"/>
      <x:c r="TUL5872" s="25"/>
      <x:c r="TUM5872" s="25"/>
      <x:c r="TUN5872" s="25"/>
      <x:c r="TUO5872" s="25"/>
      <x:c r="TUP5872" s="25"/>
      <x:c r="TUQ5872" s="25"/>
      <x:c r="TUR5872" s="25"/>
      <x:c r="TUS5872" s="25"/>
      <x:c r="TUT5872" s="25"/>
      <x:c r="TUU5872" s="25"/>
      <x:c r="TUV5872" s="25"/>
      <x:c r="TUW5872" s="25"/>
      <x:c r="TUX5872" s="25"/>
      <x:c r="TUY5872" s="25"/>
      <x:c r="TUZ5872" s="25"/>
      <x:c r="TVA5872" s="25"/>
      <x:c r="TVB5872" s="25"/>
      <x:c r="TVC5872" s="25"/>
      <x:c r="TVD5872" s="25"/>
      <x:c r="TVE5872" s="25"/>
      <x:c r="TVF5872" s="25"/>
      <x:c r="TVG5872" s="25"/>
      <x:c r="TVH5872" s="25"/>
      <x:c r="TVI5872" s="25"/>
      <x:c r="TVJ5872" s="25"/>
      <x:c r="TVK5872" s="25"/>
      <x:c r="TVL5872" s="25"/>
      <x:c r="TVM5872" s="25"/>
      <x:c r="TVN5872" s="25"/>
      <x:c r="TVO5872" s="25"/>
      <x:c r="TVP5872" s="25"/>
      <x:c r="TVQ5872" s="25"/>
      <x:c r="TVR5872" s="25"/>
      <x:c r="TVS5872" s="25"/>
      <x:c r="TVT5872" s="25"/>
      <x:c r="TVU5872" s="25"/>
      <x:c r="TVV5872" s="25"/>
      <x:c r="TVW5872" s="25"/>
      <x:c r="TVX5872" s="25"/>
      <x:c r="TVY5872" s="25"/>
      <x:c r="TVZ5872" s="25"/>
      <x:c r="TWA5872" s="25"/>
      <x:c r="TWB5872" s="25"/>
      <x:c r="TWC5872" s="25"/>
      <x:c r="TWD5872" s="25"/>
      <x:c r="TWE5872" s="25"/>
      <x:c r="TWF5872" s="25"/>
      <x:c r="TWG5872" s="25"/>
      <x:c r="TWH5872" s="25"/>
      <x:c r="TWI5872" s="25"/>
      <x:c r="TWJ5872" s="25"/>
      <x:c r="TWK5872" s="25"/>
      <x:c r="TWL5872" s="25"/>
      <x:c r="TWM5872" s="25"/>
      <x:c r="TWN5872" s="25"/>
      <x:c r="TWO5872" s="25"/>
      <x:c r="TWP5872" s="25"/>
      <x:c r="TWQ5872" s="25"/>
      <x:c r="TWR5872" s="25"/>
      <x:c r="TWS5872" s="25"/>
      <x:c r="TWT5872" s="25"/>
      <x:c r="TWU5872" s="25"/>
      <x:c r="TWV5872" s="25"/>
      <x:c r="TWW5872" s="25"/>
      <x:c r="TWX5872" s="25"/>
      <x:c r="TWY5872" s="25"/>
      <x:c r="TWZ5872" s="25"/>
      <x:c r="TXA5872" s="25"/>
      <x:c r="TXB5872" s="25"/>
      <x:c r="TXC5872" s="25"/>
      <x:c r="TXD5872" s="25"/>
      <x:c r="TXE5872" s="25"/>
      <x:c r="TXF5872" s="25"/>
      <x:c r="TXG5872" s="25"/>
      <x:c r="TXH5872" s="25"/>
      <x:c r="TXI5872" s="25"/>
      <x:c r="TXJ5872" s="25"/>
      <x:c r="TXK5872" s="25"/>
      <x:c r="TXL5872" s="25"/>
      <x:c r="TXM5872" s="25"/>
      <x:c r="TXN5872" s="25"/>
      <x:c r="TXO5872" s="25"/>
      <x:c r="TXP5872" s="25"/>
      <x:c r="TXQ5872" s="25"/>
      <x:c r="TXR5872" s="25"/>
      <x:c r="TXS5872" s="25"/>
      <x:c r="TXT5872" s="25"/>
      <x:c r="TXU5872" s="25"/>
      <x:c r="TXV5872" s="25"/>
      <x:c r="TXW5872" s="25"/>
      <x:c r="TXX5872" s="25"/>
      <x:c r="TXY5872" s="25"/>
      <x:c r="TXZ5872" s="25"/>
      <x:c r="TYA5872" s="25"/>
      <x:c r="TYB5872" s="25"/>
      <x:c r="TYC5872" s="25"/>
      <x:c r="TYD5872" s="25"/>
      <x:c r="TYE5872" s="25"/>
      <x:c r="TYF5872" s="25"/>
      <x:c r="TYG5872" s="25"/>
      <x:c r="TYH5872" s="25"/>
      <x:c r="TYI5872" s="25"/>
      <x:c r="TYJ5872" s="25"/>
      <x:c r="TYK5872" s="25"/>
      <x:c r="TYL5872" s="25"/>
      <x:c r="TYM5872" s="25"/>
      <x:c r="TYN5872" s="25"/>
      <x:c r="TYO5872" s="25"/>
      <x:c r="TYP5872" s="25"/>
      <x:c r="TYQ5872" s="25"/>
      <x:c r="TYR5872" s="25"/>
      <x:c r="TYS5872" s="25"/>
      <x:c r="TYT5872" s="25"/>
      <x:c r="TYU5872" s="25"/>
      <x:c r="TYV5872" s="25"/>
      <x:c r="TYW5872" s="25"/>
      <x:c r="TYX5872" s="25"/>
      <x:c r="TYY5872" s="25"/>
      <x:c r="TYZ5872" s="25"/>
      <x:c r="TZA5872" s="25"/>
      <x:c r="TZB5872" s="25"/>
      <x:c r="TZC5872" s="25"/>
      <x:c r="TZD5872" s="25"/>
      <x:c r="TZE5872" s="25"/>
      <x:c r="TZF5872" s="25"/>
      <x:c r="TZG5872" s="25"/>
      <x:c r="TZH5872" s="25"/>
      <x:c r="TZI5872" s="25"/>
      <x:c r="TZJ5872" s="25"/>
      <x:c r="TZK5872" s="25"/>
      <x:c r="TZL5872" s="25"/>
      <x:c r="TZM5872" s="25"/>
      <x:c r="TZN5872" s="25"/>
      <x:c r="TZO5872" s="25"/>
      <x:c r="TZP5872" s="25"/>
      <x:c r="TZQ5872" s="25"/>
      <x:c r="TZR5872" s="25"/>
      <x:c r="TZS5872" s="25"/>
      <x:c r="TZT5872" s="25"/>
      <x:c r="TZU5872" s="25"/>
      <x:c r="TZV5872" s="25"/>
      <x:c r="TZW5872" s="25"/>
      <x:c r="TZX5872" s="25"/>
      <x:c r="TZY5872" s="25"/>
      <x:c r="TZZ5872" s="25"/>
      <x:c r="UAA5872" s="25"/>
      <x:c r="UAB5872" s="25"/>
      <x:c r="UAC5872" s="25"/>
      <x:c r="UAD5872" s="25"/>
      <x:c r="UAE5872" s="25"/>
      <x:c r="UAF5872" s="25"/>
      <x:c r="UAG5872" s="25"/>
      <x:c r="UAH5872" s="25"/>
      <x:c r="UAI5872" s="25"/>
      <x:c r="UAJ5872" s="25"/>
      <x:c r="UAK5872" s="25"/>
      <x:c r="UAL5872" s="25"/>
      <x:c r="UAM5872" s="25"/>
      <x:c r="UAN5872" s="25"/>
      <x:c r="UAO5872" s="25"/>
      <x:c r="UAP5872" s="25"/>
      <x:c r="UAQ5872" s="25"/>
      <x:c r="UAR5872" s="25"/>
      <x:c r="UAS5872" s="25"/>
      <x:c r="UAT5872" s="25"/>
      <x:c r="UAU5872" s="25"/>
      <x:c r="UAV5872" s="25"/>
      <x:c r="UAW5872" s="25"/>
      <x:c r="UAX5872" s="25"/>
      <x:c r="UAY5872" s="25"/>
      <x:c r="UAZ5872" s="25"/>
      <x:c r="UBA5872" s="25"/>
      <x:c r="UBB5872" s="25"/>
      <x:c r="UBC5872" s="25"/>
      <x:c r="UBD5872" s="25"/>
      <x:c r="UBE5872" s="25"/>
      <x:c r="UBF5872" s="25"/>
      <x:c r="UBG5872" s="25"/>
      <x:c r="UBH5872" s="25"/>
      <x:c r="UBI5872" s="25"/>
      <x:c r="UBJ5872" s="25"/>
      <x:c r="UBK5872" s="25"/>
      <x:c r="UBL5872" s="25"/>
      <x:c r="UBM5872" s="25"/>
      <x:c r="UBN5872" s="25"/>
      <x:c r="UBO5872" s="25"/>
      <x:c r="UBP5872" s="25"/>
      <x:c r="UBQ5872" s="25"/>
      <x:c r="UBR5872" s="25"/>
      <x:c r="UBS5872" s="25"/>
      <x:c r="UBT5872" s="25"/>
      <x:c r="UBU5872" s="25"/>
      <x:c r="UBV5872" s="25"/>
      <x:c r="UBW5872" s="25"/>
      <x:c r="UBX5872" s="25"/>
      <x:c r="UBY5872" s="25"/>
      <x:c r="UBZ5872" s="25"/>
      <x:c r="UCA5872" s="25"/>
      <x:c r="UCB5872" s="25"/>
      <x:c r="UCC5872" s="25"/>
      <x:c r="UCD5872" s="25"/>
      <x:c r="UCE5872" s="25"/>
      <x:c r="UCF5872" s="25"/>
      <x:c r="UCG5872" s="25"/>
      <x:c r="UCH5872" s="25"/>
      <x:c r="UCI5872" s="25"/>
      <x:c r="UCJ5872" s="25"/>
      <x:c r="UCK5872" s="25"/>
      <x:c r="UCL5872" s="25"/>
      <x:c r="UCM5872" s="25"/>
      <x:c r="UCN5872" s="25"/>
      <x:c r="UCO5872" s="25"/>
      <x:c r="UCP5872" s="25"/>
      <x:c r="UCQ5872" s="25"/>
      <x:c r="UCR5872" s="25"/>
      <x:c r="UCS5872" s="25"/>
      <x:c r="UCT5872" s="25"/>
      <x:c r="UCU5872" s="25"/>
      <x:c r="UCV5872" s="25"/>
      <x:c r="UCW5872" s="25"/>
      <x:c r="UCX5872" s="25"/>
      <x:c r="UCY5872" s="25"/>
      <x:c r="UCZ5872" s="25"/>
      <x:c r="UDA5872" s="25"/>
      <x:c r="UDB5872" s="25"/>
      <x:c r="UDC5872" s="25"/>
      <x:c r="UDD5872" s="25"/>
      <x:c r="UDE5872" s="25"/>
      <x:c r="UDF5872" s="25"/>
      <x:c r="UDG5872" s="25"/>
      <x:c r="UDH5872" s="25"/>
      <x:c r="UDI5872" s="25"/>
      <x:c r="UDJ5872" s="25"/>
      <x:c r="UDK5872" s="25"/>
      <x:c r="UDL5872" s="25"/>
      <x:c r="UDM5872" s="25"/>
      <x:c r="UDN5872" s="25"/>
      <x:c r="UDO5872" s="25"/>
      <x:c r="UDP5872" s="25"/>
      <x:c r="UDQ5872" s="25"/>
      <x:c r="UDR5872" s="25"/>
      <x:c r="UDS5872" s="25"/>
      <x:c r="UDT5872" s="25"/>
      <x:c r="UDU5872" s="25"/>
      <x:c r="UDV5872" s="25"/>
      <x:c r="UDW5872" s="25"/>
      <x:c r="UDX5872" s="25"/>
      <x:c r="UDY5872" s="25"/>
      <x:c r="UDZ5872" s="25"/>
      <x:c r="UEA5872" s="25"/>
      <x:c r="UEB5872" s="25"/>
      <x:c r="UEC5872" s="25"/>
      <x:c r="UED5872" s="25"/>
      <x:c r="UEE5872" s="25"/>
      <x:c r="UEF5872" s="25"/>
      <x:c r="UEG5872" s="25"/>
      <x:c r="UEH5872" s="25"/>
      <x:c r="UEI5872" s="25"/>
      <x:c r="UEJ5872" s="25"/>
      <x:c r="UEK5872" s="25"/>
      <x:c r="UEL5872" s="25"/>
      <x:c r="UEM5872" s="25"/>
      <x:c r="UEN5872" s="25"/>
      <x:c r="UEO5872" s="25"/>
      <x:c r="UEP5872" s="25"/>
      <x:c r="UEQ5872" s="25"/>
      <x:c r="UER5872" s="25"/>
      <x:c r="UES5872" s="25"/>
      <x:c r="UET5872" s="25"/>
      <x:c r="UEU5872" s="25"/>
      <x:c r="UEV5872" s="25"/>
      <x:c r="UEW5872" s="25"/>
      <x:c r="UEX5872" s="25"/>
      <x:c r="UEY5872" s="25"/>
      <x:c r="UEZ5872" s="25"/>
      <x:c r="UFA5872" s="25"/>
      <x:c r="UFB5872" s="25"/>
      <x:c r="UFC5872" s="25"/>
      <x:c r="UFD5872" s="25"/>
      <x:c r="UFE5872" s="25"/>
      <x:c r="UFF5872" s="25"/>
      <x:c r="UFG5872" s="25"/>
      <x:c r="UFH5872" s="25"/>
      <x:c r="UFI5872" s="25"/>
      <x:c r="UFJ5872" s="25"/>
      <x:c r="UFK5872" s="25"/>
      <x:c r="UFL5872" s="25"/>
      <x:c r="UFM5872" s="25"/>
      <x:c r="UFN5872" s="25"/>
      <x:c r="UFO5872" s="25"/>
      <x:c r="UFP5872" s="25"/>
      <x:c r="UFQ5872" s="25"/>
      <x:c r="UFR5872" s="25"/>
      <x:c r="UFS5872" s="25"/>
      <x:c r="UFT5872" s="25"/>
      <x:c r="UFU5872" s="25"/>
      <x:c r="UFV5872" s="25"/>
      <x:c r="UFW5872" s="25"/>
      <x:c r="UFX5872" s="25"/>
      <x:c r="UFY5872" s="25"/>
      <x:c r="UFZ5872" s="25"/>
      <x:c r="UGA5872" s="25"/>
      <x:c r="UGB5872" s="25"/>
      <x:c r="UGC5872" s="25"/>
      <x:c r="UGD5872" s="25"/>
      <x:c r="UGE5872" s="25"/>
      <x:c r="UGF5872" s="25"/>
      <x:c r="UGG5872" s="25"/>
      <x:c r="UGH5872" s="25"/>
      <x:c r="UGI5872" s="25"/>
      <x:c r="UGJ5872" s="25"/>
      <x:c r="UGK5872" s="25"/>
      <x:c r="UGL5872" s="25"/>
      <x:c r="UGM5872" s="25"/>
      <x:c r="UGN5872" s="25"/>
      <x:c r="UGO5872" s="25"/>
      <x:c r="UGP5872" s="25"/>
      <x:c r="UGQ5872" s="25"/>
      <x:c r="UGR5872" s="25"/>
      <x:c r="UGS5872" s="25"/>
      <x:c r="UGT5872" s="25"/>
      <x:c r="UGU5872" s="25"/>
      <x:c r="UGV5872" s="25"/>
      <x:c r="UGW5872" s="25"/>
      <x:c r="UGX5872" s="25"/>
      <x:c r="UGY5872" s="25"/>
      <x:c r="UGZ5872" s="25"/>
      <x:c r="UHA5872" s="25"/>
      <x:c r="UHB5872" s="25"/>
      <x:c r="UHC5872" s="25"/>
      <x:c r="UHD5872" s="25"/>
      <x:c r="UHE5872" s="25"/>
      <x:c r="UHF5872" s="25"/>
      <x:c r="UHG5872" s="25"/>
      <x:c r="UHH5872" s="25"/>
      <x:c r="UHI5872" s="25"/>
      <x:c r="UHJ5872" s="25"/>
      <x:c r="UHK5872" s="25"/>
      <x:c r="UHL5872" s="25"/>
      <x:c r="UHM5872" s="25"/>
      <x:c r="UHN5872" s="25"/>
      <x:c r="UHO5872" s="25"/>
      <x:c r="UHP5872" s="25"/>
      <x:c r="UHQ5872" s="25"/>
      <x:c r="UHR5872" s="25"/>
      <x:c r="UHS5872" s="25"/>
      <x:c r="UHT5872" s="25"/>
      <x:c r="UHU5872" s="25"/>
      <x:c r="UHV5872" s="25"/>
      <x:c r="UHW5872" s="25"/>
      <x:c r="UHX5872" s="25"/>
      <x:c r="UHY5872" s="25"/>
      <x:c r="UHZ5872" s="25"/>
      <x:c r="UIA5872" s="25"/>
      <x:c r="UIB5872" s="25"/>
      <x:c r="UIC5872" s="25"/>
      <x:c r="UID5872" s="25"/>
      <x:c r="UIE5872" s="25"/>
      <x:c r="UIF5872" s="25"/>
      <x:c r="UIG5872" s="25"/>
      <x:c r="UIH5872" s="25"/>
      <x:c r="UII5872" s="25"/>
      <x:c r="UIJ5872" s="25"/>
      <x:c r="UIK5872" s="25"/>
      <x:c r="UIL5872" s="25"/>
      <x:c r="UIM5872" s="25"/>
      <x:c r="UIN5872" s="25"/>
      <x:c r="UIO5872" s="25"/>
      <x:c r="UIP5872" s="25"/>
      <x:c r="UIQ5872" s="25"/>
      <x:c r="UIR5872" s="25"/>
      <x:c r="UIS5872" s="25"/>
      <x:c r="UIT5872" s="25"/>
      <x:c r="UIU5872" s="25"/>
      <x:c r="UIV5872" s="25"/>
      <x:c r="UIW5872" s="25"/>
      <x:c r="UIX5872" s="25"/>
      <x:c r="UIY5872" s="25"/>
      <x:c r="UIZ5872" s="25"/>
      <x:c r="UJA5872" s="25"/>
      <x:c r="UJB5872" s="25"/>
      <x:c r="UJC5872" s="25"/>
      <x:c r="UJD5872" s="25"/>
      <x:c r="UJE5872" s="25"/>
      <x:c r="UJF5872" s="25"/>
      <x:c r="UJG5872" s="25"/>
      <x:c r="UJH5872" s="25"/>
      <x:c r="UJI5872" s="25"/>
      <x:c r="UJJ5872" s="25"/>
      <x:c r="UJK5872" s="25"/>
      <x:c r="UJL5872" s="25"/>
      <x:c r="UJM5872" s="25"/>
      <x:c r="UJN5872" s="25"/>
      <x:c r="UJO5872" s="25"/>
      <x:c r="UJP5872" s="25"/>
      <x:c r="UJQ5872" s="25"/>
      <x:c r="UJR5872" s="25"/>
      <x:c r="UJS5872" s="25"/>
      <x:c r="UJT5872" s="25"/>
      <x:c r="UJU5872" s="25"/>
      <x:c r="UJV5872" s="25"/>
      <x:c r="UJW5872" s="25"/>
      <x:c r="UJX5872" s="25"/>
      <x:c r="UJY5872" s="25"/>
      <x:c r="UJZ5872" s="25"/>
      <x:c r="UKA5872" s="25"/>
      <x:c r="UKB5872" s="25"/>
      <x:c r="UKC5872" s="25"/>
      <x:c r="UKD5872" s="25"/>
      <x:c r="UKE5872" s="25"/>
      <x:c r="UKF5872" s="25"/>
      <x:c r="UKG5872" s="25"/>
      <x:c r="UKH5872" s="25"/>
      <x:c r="UKI5872" s="25"/>
      <x:c r="UKJ5872" s="25"/>
      <x:c r="UKK5872" s="25"/>
      <x:c r="UKL5872" s="25"/>
      <x:c r="UKM5872" s="25"/>
      <x:c r="UKN5872" s="25"/>
      <x:c r="UKO5872" s="25"/>
      <x:c r="UKP5872" s="25"/>
      <x:c r="UKQ5872" s="25"/>
      <x:c r="UKR5872" s="25"/>
      <x:c r="UKS5872" s="25"/>
      <x:c r="UKT5872" s="25"/>
      <x:c r="UKU5872" s="25"/>
      <x:c r="UKV5872" s="25"/>
      <x:c r="UKW5872" s="25"/>
      <x:c r="UKX5872" s="25"/>
      <x:c r="UKY5872" s="25"/>
      <x:c r="UKZ5872" s="25"/>
      <x:c r="ULA5872" s="25"/>
      <x:c r="ULB5872" s="25"/>
      <x:c r="ULC5872" s="25"/>
      <x:c r="ULD5872" s="25"/>
      <x:c r="ULE5872" s="25"/>
      <x:c r="ULF5872" s="25"/>
      <x:c r="ULG5872" s="25"/>
      <x:c r="ULH5872" s="25"/>
      <x:c r="ULI5872" s="25"/>
      <x:c r="ULJ5872" s="25"/>
      <x:c r="ULK5872" s="25"/>
      <x:c r="ULL5872" s="25"/>
      <x:c r="ULM5872" s="25"/>
      <x:c r="ULN5872" s="25"/>
      <x:c r="ULO5872" s="25"/>
      <x:c r="ULP5872" s="25"/>
      <x:c r="ULQ5872" s="25"/>
      <x:c r="ULR5872" s="25"/>
      <x:c r="ULS5872" s="25"/>
      <x:c r="ULT5872" s="25"/>
      <x:c r="ULU5872" s="25"/>
      <x:c r="ULV5872" s="25"/>
      <x:c r="ULW5872" s="25"/>
      <x:c r="ULX5872" s="25"/>
      <x:c r="ULY5872" s="25"/>
      <x:c r="ULZ5872" s="25"/>
      <x:c r="UMA5872" s="25"/>
      <x:c r="UMB5872" s="25"/>
      <x:c r="UMC5872" s="25"/>
      <x:c r="UMD5872" s="25"/>
      <x:c r="UME5872" s="25"/>
      <x:c r="UMF5872" s="25"/>
      <x:c r="UMG5872" s="25"/>
      <x:c r="UMH5872" s="25"/>
      <x:c r="UMI5872" s="25"/>
      <x:c r="UMJ5872" s="25"/>
      <x:c r="UMK5872" s="25"/>
      <x:c r="UML5872" s="25"/>
      <x:c r="UMM5872" s="25"/>
      <x:c r="UMN5872" s="25"/>
      <x:c r="UMO5872" s="25"/>
      <x:c r="UMP5872" s="25"/>
      <x:c r="UMQ5872" s="25"/>
      <x:c r="UMR5872" s="25"/>
      <x:c r="UMS5872" s="25"/>
      <x:c r="UMT5872" s="25"/>
      <x:c r="UMU5872" s="25"/>
      <x:c r="UMV5872" s="25"/>
      <x:c r="UMW5872" s="25"/>
      <x:c r="UMX5872" s="25"/>
      <x:c r="UMY5872" s="25"/>
      <x:c r="UMZ5872" s="25"/>
      <x:c r="UNA5872" s="25"/>
      <x:c r="UNB5872" s="25"/>
      <x:c r="UNC5872" s="25"/>
      <x:c r="UND5872" s="25"/>
      <x:c r="UNE5872" s="25"/>
      <x:c r="UNF5872" s="25"/>
      <x:c r="UNG5872" s="25"/>
      <x:c r="UNH5872" s="25"/>
      <x:c r="UNI5872" s="25"/>
      <x:c r="UNJ5872" s="25"/>
      <x:c r="UNK5872" s="25"/>
      <x:c r="UNL5872" s="25"/>
      <x:c r="UNM5872" s="25"/>
      <x:c r="UNN5872" s="25"/>
      <x:c r="UNO5872" s="25"/>
      <x:c r="UNP5872" s="25"/>
      <x:c r="UNQ5872" s="25"/>
      <x:c r="UNR5872" s="25"/>
      <x:c r="UNS5872" s="25"/>
      <x:c r="UNT5872" s="25"/>
      <x:c r="UNU5872" s="25"/>
      <x:c r="UNV5872" s="25"/>
      <x:c r="UNW5872" s="25"/>
      <x:c r="UNX5872" s="25"/>
      <x:c r="UNY5872" s="25"/>
      <x:c r="UNZ5872" s="25"/>
      <x:c r="UOA5872" s="25"/>
      <x:c r="UOB5872" s="25"/>
      <x:c r="UOC5872" s="25"/>
      <x:c r="UOD5872" s="25"/>
      <x:c r="UOE5872" s="25"/>
      <x:c r="UOF5872" s="25"/>
      <x:c r="UOG5872" s="25"/>
      <x:c r="UOH5872" s="25"/>
      <x:c r="UOI5872" s="25"/>
      <x:c r="UOJ5872" s="25"/>
      <x:c r="UOK5872" s="25"/>
      <x:c r="UOL5872" s="25"/>
      <x:c r="UOM5872" s="25"/>
      <x:c r="UON5872" s="25"/>
      <x:c r="UOO5872" s="25"/>
      <x:c r="UOP5872" s="25"/>
      <x:c r="UOQ5872" s="25"/>
      <x:c r="UOR5872" s="25"/>
      <x:c r="UOS5872" s="25"/>
      <x:c r="UOT5872" s="25"/>
      <x:c r="UOU5872" s="25"/>
      <x:c r="UOV5872" s="25"/>
      <x:c r="UOW5872" s="25"/>
      <x:c r="UOX5872" s="25"/>
      <x:c r="UOY5872" s="25"/>
      <x:c r="UOZ5872" s="25"/>
      <x:c r="UPA5872" s="25"/>
      <x:c r="UPB5872" s="25"/>
      <x:c r="UPC5872" s="25"/>
      <x:c r="UPD5872" s="25"/>
      <x:c r="UPE5872" s="25"/>
      <x:c r="UPF5872" s="25"/>
      <x:c r="UPG5872" s="25"/>
      <x:c r="UPH5872" s="25"/>
      <x:c r="UPI5872" s="25"/>
      <x:c r="UPJ5872" s="25"/>
      <x:c r="UPK5872" s="25"/>
      <x:c r="UPL5872" s="25"/>
      <x:c r="UPM5872" s="25"/>
      <x:c r="UPN5872" s="25"/>
      <x:c r="UPO5872" s="25"/>
      <x:c r="UPP5872" s="25"/>
      <x:c r="UPQ5872" s="25"/>
      <x:c r="UPR5872" s="25"/>
      <x:c r="UPS5872" s="25"/>
      <x:c r="UPT5872" s="25"/>
      <x:c r="UPU5872" s="25"/>
      <x:c r="UPV5872" s="25"/>
      <x:c r="UPW5872" s="25"/>
      <x:c r="UPX5872" s="25"/>
      <x:c r="UPY5872" s="25"/>
      <x:c r="UPZ5872" s="25"/>
      <x:c r="UQA5872" s="25"/>
      <x:c r="UQB5872" s="25"/>
      <x:c r="UQC5872" s="25"/>
      <x:c r="UQD5872" s="25"/>
      <x:c r="UQE5872" s="25"/>
      <x:c r="UQF5872" s="25"/>
      <x:c r="UQG5872" s="25"/>
      <x:c r="UQH5872" s="25"/>
      <x:c r="UQI5872" s="25"/>
      <x:c r="UQJ5872" s="25"/>
      <x:c r="UQK5872" s="25"/>
      <x:c r="UQL5872" s="25"/>
      <x:c r="UQM5872" s="25"/>
      <x:c r="UQN5872" s="25"/>
      <x:c r="UQO5872" s="25"/>
      <x:c r="UQP5872" s="25"/>
      <x:c r="UQQ5872" s="25"/>
      <x:c r="UQR5872" s="25"/>
      <x:c r="UQS5872" s="25"/>
      <x:c r="UQT5872" s="25"/>
      <x:c r="UQU5872" s="25"/>
      <x:c r="UQV5872" s="25"/>
      <x:c r="UQW5872" s="25"/>
      <x:c r="UQX5872" s="25"/>
      <x:c r="UQY5872" s="25"/>
      <x:c r="UQZ5872" s="25"/>
      <x:c r="URA5872" s="25"/>
      <x:c r="URB5872" s="25"/>
      <x:c r="URC5872" s="25"/>
      <x:c r="URD5872" s="25"/>
      <x:c r="URE5872" s="25"/>
      <x:c r="URF5872" s="25"/>
      <x:c r="URG5872" s="25"/>
      <x:c r="URH5872" s="25"/>
      <x:c r="URI5872" s="25"/>
      <x:c r="URJ5872" s="25"/>
      <x:c r="URK5872" s="25"/>
      <x:c r="URL5872" s="25"/>
      <x:c r="URM5872" s="25"/>
      <x:c r="URN5872" s="25"/>
      <x:c r="URO5872" s="25"/>
      <x:c r="URP5872" s="25"/>
      <x:c r="URQ5872" s="25"/>
      <x:c r="URR5872" s="25"/>
      <x:c r="URS5872" s="25"/>
      <x:c r="URT5872" s="25"/>
      <x:c r="URU5872" s="25"/>
      <x:c r="URV5872" s="25"/>
      <x:c r="URW5872" s="25"/>
      <x:c r="URX5872" s="25"/>
      <x:c r="URY5872" s="25"/>
      <x:c r="URZ5872" s="25"/>
      <x:c r="USA5872" s="25"/>
      <x:c r="USB5872" s="25"/>
      <x:c r="USC5872" s="25"/>
      <x:c r="USD5872" s="25"/>
      <x:c r="USE5872" s="25"/>
      <x:c r="USF5872" s="25"/>
      <x:c r="USG5872" s="25"/>
      <x:c r="USH5872" s="25"/>
      <x:c r="USI5872" s="25"/>
      <x:c r="USJ5872" s="25"/>
      <x:c r="USK5872" s="25"/>
      <x:c r="USL5872" s="25"/>
      <x:c r="USM5872" s="25"/>
      <x:c r="USN5872" s="25"/>
      <x:c r="USO5872" s="25"/>
      <x:c r="USP5872" s="25"/>
      <x:c r="USQ5872" s="25"/>
      <x:c r="USR5872" s="25"/>
      <x:c r="USS5872" s="25"/>
      <x:c r="UST5872" s="25"/>
      <x:c r="USU5872" s="25"/>
      <x:c r="USV5872" s="25"/>
      <x:c r="USW5872" s="25"/>
      <x:c r="USX5872" s="25"/>
      <x:c r="USY5872" s="25"/>
      <x:c r="USZ5872" s="25"/>
      <x:c r="UTA5872" s="25"/>
      <x:c r="UTB5872" s="25"/>
      <x:c r="UTC5872" s="25"/>
      <x:c r="UTD5872" s="25"/>
      <x:c r="UTE5872" s="25"/>
      <x:c r="UTF5872" s="25"/>
      <x:c r="UTG5872" s="25"/>
      <x:c r="UTH5872" s="25"/>
      <x:c r="UTI5872" s="25"/>
      <x:c r="UTJ5872" s="25"/>
      <x:c r="UTK5872" s="25"/>
      <x:c r="UTL5872" s="25"/>
      <x:c r="UTM5872" s="25"/>
      <x:c r="UTN5872" s="25"/>
      <x:c r="UTO5872" s="25"/>
      <x:c r="UTP5872" s="25"/>
      <x:c r="UTQ5872" s="25"/>
      <x:c r="UTR5872" s="25"/>
      <x:c r="UTS5872" s="25"/>
      <x:c r="UTT5872" s="25"/>
      <x:c r="UTU5872" s="25"/>
      <x:c r="UTV5872" s="25"/>
      <x:c r="UTW5872" s="25"/>
      <x:c r="UTX5872" s="25"/>
      <x:c r="UTY5872" s="25"/>
      <x:c r="UTZ5872" s="25"/>
      <x:c r="UUA5872" s="25"/>
      <x:c r="UUB5872" s="25"/>
      <x:c r="UUC5872" s="25"/>
      <x:c r="UUD5872" s="25"/>
      <x:c r="UUE5872" s="25"/>
      <x:c r="UUF5872" s="25"/>
      <x:c r="UUG5872" s="25"/>
      <x:c r="UUH5872" s="25"/>
      <x:c r="UUI5872" s="25"/>
      <x:c r="UUJ5872" s="25"/>
      <x:c r="UUK5872" s="25"/>
      <x:c r="UUL5872" s="25"/>
      <x:c r="UUM5872" s="25"/>
      <x:c r="UUN5872" s="25"/>
      <x:c r="UUO5872" s="25"/>
      <x:c r="UUP5872" s="25"/>
      <x:c r="UUQ5872" s="25"/>
      <x:c r="UUR5872" s="25"/>
      <x:c r="UUS5872" s="25"/>
      <x:c r="UUT5872" s="25"/>
      <x:c r="UUU5872" s="25"/>
      <x:c r="UUV5872" s="25"/>
      <x:c r="UUW5872" s="25"/>
      <x:c r="UUX5872" s="25"/>
      <x:c r="UUY5872" s="25"/>
      <x:c r="UUZ5872" s="25"/>
      <x:c r="UVA5872" s="25"/>
      <x:c r="UVB5872" s="25"/>
      <x:c r="UVC5872" s="25"/>
      <x:c r="UVD5872" s="25"/>
      <x:c r="UVE5872" s="25"/>
      <x:c r="UVF5872" s="25"/>
      <x:c r="UVG5872" s="25"/>
      <x:c r="UVH5872" s="25"/>
      <x:c r="UVI5872" s="25"/>
      <x:c r="UVJ5872" s="25"/>
      <x:c r="UVK5872" s="25"/>
      <x:c r="UVL5872" s="25"/>
      <x:c r="UVM5872" s="25"/>
      <x:c r="UVN5872" s="25"/>
      <x:c r="UVO5872" s="25"/>
      <x:c r="UVP5872" s="25"/>
      <x:c r="UVQ5872" s="25"/>
      <x:c r="UVR5872" s="25"/>
      <x:c r="UVS5872" s="25"/>
      <x:c r="UVT5872" s="25"/>
      <x:c r="UVU5872" s="25"/>
      <x:c r="UVV5872" s="25"/>
      <x:c r="UVW5872" s="25"/>
      <x:c r="UVX5872" s="25"/>
      <x:c r="UVY5872" s="25"/>
      <x:c r="UVZ5872" s="25"/>
      <x:c r="UWA5872" s="25"/>
      <x:c r="UWB5872" s="25"/>
      <x:c r="UWC5872" s="25"/>
      <x:c r="UWD5872" s="25"/>
      <x:c r="UWE5872" s="25"/>
      <x:c r="UWF5872" s="25"/>
      <x:c r="UWG5872" s="25"/>
      <x:c r="UWH5872" s="25"/>
      <x:c r="UWI5872" s="25"/>
      <x:c r="UWJ5872" s="25"/>
      <x:c r="UWK5872" s="25"/>
      <x:c r="UWL5872" s="25"/>
      <x:c r="UWM5872" s="25"/>
      <x:c r="UWN5872" s="25"/>
      <x:c r="UWO5872" s="25"/>
      <x:c r="UWP5872" s="25"/>
      <x:c r="UWQ5872" s="25"/>
      <x:c r="UWR5872" s="25"/>
      <x:c r="UWS5872" s="25"/>
      <x:c r="UWT5872" s="25"/>
      <x:c r="UWU5872" s="25"/>
      <x:c r="UWV5872" s="25"/>
      <x:c r="UWW5872" s="25"/>
      <x:c r="UWX5872" s="25"/>
      <x:c r="UWY5872" s="25"/>
      <x:c r="UWZ5872" s="25"/>
      <x:c r="UXA5872" s="25"/>
      <x:c r="UXB5872" s="25"/>
      <x:c r="UXC5872" s="25"/>
      <x:c r="UXD5872" s="25"/>
      <x:c r="UXE5872" s="25"/>
      <x:c r="UXF5872" s="25"/>
      <x:c r="UXG5872" s="25"/>
      <x:c r="UXH5872" s="25"/>
      <x:c r="UXI5872" s="25"/>
      <x:c r="UXJ5872" s="25"/>
      <x:c r="UXK5872" s="25"/>
      <x:c r="UXL5872" s="25"/>
      <x:c r="UXM5872" s="25"/>
      <x:c r="UXN5872" s="25"/>
      <x:c r="UXO5872" s="25"/>
      <x:c r="UXP5872" s="25"/>
      <x:c r="UXQ5872" s="25"/>
      <x:c r="UXR5872" s="25"/>
      <x:c r="UXS5872" s="25"/>
      <x:c r="UXT5872" s="25"/>
      <x:c r="UXU5872" s="25"/>
      <x:c r="UXV5872" s="25"/>
      <x:c r="UXW5872" s="25"/>
      <x:c r="UXX5872" s="25"/>
      <x:c r="UXY5872" s="25"/>
      <x:c r="UXZ5872" s="25"/>
      <x:c r="UYA5872" s="25"/>
      <x:c r="UYB5872" s="25"/>
      <x:c r="UYC5872" s="25"/>
      <x:c r="UYD5872" s="25"/>
      <x:c r="UYE5872" s="25"/>
      <x:c r="UYF5872" s="25"/>
      <x:c r="UYG5872" s="25"/>
      <x:c r="UYH5872" s="25"/>
      <x:c r="UYI5872" s="25"/>
      <x:c r="UYJ5872" s="25"/>
      <x:c r="UYK5872" s="25"/>
      <x:c r="UYL5872" s="25"/>
      <x:c r="UYM5872" s="25"/>
      <x:c r="UYN5872" s="25"/>
      <x:c r="UYO5872" s="25"/>
      <x:c r="UYP5872" s="25"/>
      <x:c r="UYQ5872" s="25"/>
      <x:c r="UYR5872" s="25"/>
      <x:c r="UYS5872" s="25"/>
      <x:c r="UYT5872" s="25"/>
      <x:c r="UYU5872" s="25"/>
      <x:c r="UYV5872" s="25"/>
      <x:c r="UYW5872" s="25"/>
      <x:c r="UYX5872" s="25"/>
      <x:c r="UYY5872" s="25"/>
      <x:c r="UYZ5872" s="25"/>
      <x:c r="UZA5872" s="25"/>
      <x:c r="UZB5872" s="25"/>
      <x:c r="UZC5872" s="25"/>
      <x:c r="UZD5872" s="25"/>
      <x:c r="UZE5872" s="25"/>
      <x:c r="UZF5872" s="25"/>
      <x:c r="UZG5872" s="25"/>
      <x:c r="UZH5872" s="25"/>
      <x:c r="UZI5872" s="25"/>
      <x:c r="UZJ5872" s="25"/>
      <x:c r="UZK5872" s="25"/>
      <x:c r="UZL5872" s="25"/>
      <x:c r="UZM5872" s="25"/>
      <x:c r="UZN5872" s="25"/>
      <x:c r="UZO5872" s="25"/>
      <x:c r="UZP5872" s="25"/>
      <x:c r="UZQ5872" s="25"/>
      <x:c r="UZR5872" s="25"/>
      <x:c r="UZS5872" s="25"/>
      <x:c r="UZT5872" s="25"/>
      <x:c r="UZU5872" s="25"/>
      <x:c r="UZV5872" s="25"/>
      <x:c r="UZW5872" s="25"/>
      <x:c r="UZX5872" s="25"/>
      <x:c r="UZY5872" s="25"/>
      <x:c r="UZZ5872" s="25"/>
      <x:c r="VAA5872" s="25"/>
      <x:c r="VAB5872" s="25"/>
      <x:c r="VAC5872" s="25"/>
      <x:c r="VAD5872" s="25"/>
      <x:c r="VAE5872" s="25"/>
      <x:c r="VAF5872" s="25"/>
      <x:c r="VAG5872" s="25"/>
      <x:c r="VAH5872" s="25"/>
      <x:c r="VAI5872" s="25"/>
      <x:c r="VAJ5872" s="25"/>
      <x:c r="VAK5872" s="25"/>
      <x:c r="VAL5872" s="25"/>
      <x:c r="VAM5872" s="25"/>
      <x:c r="VAN5872" s="25"/>
      <x:c r="VAO5872" s="25"/>
      <x:c r="VAP5872" s="25"/>
      <x:c r="VAQ5872" s="25"/>
      <x:c r="VAR5872" s="25"/>
      <x:c r="VAS5872" s="25"/>
      <x:c r="VAT5872" s="25"/>
      <x:c r="VAU5872" s="25"/>
      <x:c r="VAV5872" s="25"/>
      <x:c r="VAW5872" s="25"/>
      <x:c r="VAX5872" s="25"/>
      <x:c r="VAY5872" s="25"/>
      <x:c r="VAZ5872" s="25"/>
      <x:c r="VBA5872" s="25"/>
      <x:c r="VBB5872" s="25"/>
      <x:c r="VBC5872" s="25"/>
      <x:c r="VBD5872" s="25"/>
      <x:c r="VBE5872" s="25"/>
      <x:c r="VBF5872" s="25"/>
      <x:c r="VBG5872" s="25"/>
      <x:c r="VBH5872" s="25"/>
      <x:c r="VBI5872" s="25"/>
      <x:c r="VBJ5872" s="25"/>
      <x:c r="VBK5872" s="25"/>
      <x:c r="VBL5872" s="25"/>
      <x:c r="VBM5872" s="25"/>
      <x:c r="VBN5872" s="25"/>
      <x:c r="VBO5872" s="25"/>
      <x:c r="VBP5872" s="25"/>
      <x:c r="VBQ5872" s="25"/>
      <x:c r="VBR5872" s="25"/>
      <x:c r="VBS5872" s="25"/>
      <x:c r="VBT5872" s="25"/>
      <x:c r="VBU5872" s="25"/>
      <x:c r="VBV5872" s="25"/>
      <x:c r="VBW5872" s="25"/>
      <x:c r="VBX5872" s="25"/>
      <x:c r="VBY5872" s="25"/>
      <x:c r="VBZ5872" s="25"/>
      <x:c r="VCA5872" s="25"/>
      <x:c r="VCB5872" s="25"/>
      <x:c r="VCC5872" s="25"/>
      <x:c r="VCD5872" s="25"/>
      <x:c r="VCE5872" s="25"/>
      <x:c r="VCF5872" s="25"/>
      <x:c r="VCG5872" s="25"/>
      <x:c r="VCH5872" s="25"/>
      <x:c r="VCI5872" s="25"/>
      <x:c r="VCJ5872" s="25"/>
      <x:c r="VCK5872" s="25"/>
      <x:c r="VCL5872" s="25"/>
      <x:c r="VCM5872" s="25"/>
      <x:c r="VCN5872" s="25"/>
      <x:c r="VCO5872" s="25"/>
      <x:c r="VCP5872" s="25"/>
      <x:c r="VCQ5872" s="25"/>
      <x:c r="VCR5872" s="25"/>
      <x:c r="VCS5872" s="25"/>
      <x:c r="VCT5872" s="25"/>
      <x:c r="VCU5872" s="25"/>
      <x:c r="VCV5872" s="25"/>
      <x:c r="VCW5872" s="25"/>
      <x:c r="VCX5872" s="25"/>
      <x:c r="VCY5872" s="25"/>
      <x:c r="VCZ5872" s="25"/>
      <x:c r="VDA5872" s="25"/>
      <x:c r="VDB5872" s="25"/>
      <x:c r="VDC5872" s="25"/>
      <x:c r="VDD5872" s="25"/>
      <x:c r="VDE5872" s="25"/>
      <x:c r="VDF5872" s="25"/>
      <x:c r="VDG5872" s="25"/>
      <x:c r="VDH5872" s="25"/>
      <x:c r="VDI5872" s="25"/>
      <x:c r="VDJ5872" s="25"/>
      <x:c r="VDK5872" s="25"/>
      <x:c r="VDL5872" s="25"/>
      <x:c r="VDM5872" s="25"/>
      <x:c r="VDN5872" s="25"/>
      <x:c r="VDO5872" s="25"/>
      <x:c r="VDP5872" s="25"/>
      <x:c r="VDQ5872" s="25"/>
      <x:c r="VDR5872" s="25"/>
      <x:c r="VDS5872" s="25"/>
      <x:c r="VDT5872" s="25"/>
      <x:c r="VDU5872" s="25"/>
      <x:c r="VDV5872" s="25"/>
      <x:c r="VDW5872" s="25"/>
      <x:c r="VDX5872" s="25"/>
      <x:c r="VDY5872" s="25"/>
      <x:c r="VDZ5872" s="25"/>
      <x:c r="VEA5872" s="25"/>
      <x:c r="VEB5872" s="25"/>
      <x:c r="VEC5872" s="25"/>
      <x:c r="VED5872" s="25"/>
      <x:c r="VEE5872" s="25"/>
      <x:c r="VEF5872" s="25"/>
      <x:c r="VEG5872" s="25"/>
      <x:c r="VEH5872" s="25"/>
      <x:c r="VEI5872" s="25"/>
      <x:c r="VEJ5872" s="25"/>
      <x:c r="VEK5872" s="25"/>
      <x:c r="VEL5872" s="25"/>
      <x:c r="VEM5872" s="25"/>
      <x:c r="VEN5872" s="25"/>
      <x:c r="VEO5872" s="25"/>
      <x:c r="VEP5872" s="25"/>
      <x:c r="VEQ5872" s="25"/>
      <x:c r="VER5872" s="25"/>
      <x:c r="VES5872" s="25"/>
      <x:c r="VET5872" s="25"/>
      <x:c r="VEU5872" s="25"/>
      <x:c r="VEV5872" s="25"/>
      <x:c r="VEW5872" s="25"/>
      <x:c r="VEX5872" s="25"/>
      <x:c r="VEY5872" s="25"/>
      <x:c r="VEZ5872" s="25"/>
      <x:c r="VFA5872" s="25"/>
      <x:c r="VFB5872" s="25"/>
      <x:c r="VFC5872" s="25"/>
      <x:c r="VFD5872" s="25"/>
      <x:c r="VFE5872" s="25"/>
      <x:c r="VFF5872" s="25"/>
      <x:c r="VFG5872" s="25"/>
      <x:c r="VFH5872" s="25"/>
      <x:c r="VFI5872" s="25"/>
      <x:c r="VFJ5872" s="25"/>
      <x:c r="VFK5872" s="25"/>
      <x:c r="VFL5872" s="25"/>
      <x:c r="VFM5872" s="25"/>
      <x:c r="VFN5872" s="25"/>
      <x:c r="VFO5872" s="25"/>
      <x:c r="VFP5872" s="25"/>
      <x:c r="VFQ5872" s="25"/>
      <x:c r="VFR5872" s="25"/>
      <x:c r="VFS5872" s="25"/>
      <x:c r="VFT5872" s="25"/>
      <x:c r="VFU5872" s="25"/>
      <x:c r="VFV5872" s="25"/>
      <x:c r="VFW5872" s="25"/>
      <x:c r="VFX5872" s="25"/>
      <x:c r="VFY5872" s="25"/>
      <x:c r="VFZ5872" s="25"/>
      <x:c r="VGA5872" s="25"/>
      <x:c r="VGB5872" s="25"/>
      <x:c r="VGC5872" s="25"/>
      <x:c r="VGD5872" s="25"/>
      <x:c r="VGE5872" s="25"/>
      <x:c r="VGF5872" s="25"/>
      <x:c r="VGG5872" s="25"/>
      <x:c r="VGH5872" s="25"/>
      <x:c r="VGI5872" s="25"/>
      <x:c r="VGJ5872" s="25"/>
      <x:c r="VGK5872" s="25"/>
      <x:c r="VGL5872" s="25"/>
      <x:c r="VGM5872" s="25"/>
      <x:c r="VGN5872" s="25"/>
      <x:c r="VGO5872" s="25"/>
      <x:c r="VGP5872" s="25"/>
      <x:c r="VGQ5872" s="25"/>
      <x:c r="VGR5872" s="25"/>
      <x:c r="VGS5872" s="25"/>
      <x:c r="VGT5872" s="25"/>
      <x:c r="VGU5872" s="25"/>
      <x:c r="VGV5872" s="25"/>
      <x:c r="VGW5872" s="25"/>
      <x:c r="VGX5872" s="25"/>
      <x:c r="VGY5872" s="25"/>
      <x:c r="VGZ5872" s="25"/>
      <x:c r="VHA5872" s="25"/>
      <x:c r="VHB5872" s="25"/>
      <x:c r="VHC5872" s="25"/>
      <x:c r="VHD5872" s="25"/>
      <x:c r="VHE5872" s="25"/>
      <x:c r="VHF5872" s="25"/>
      <x:c r="VHG5872" s="25"/>
      <x:c r="VHH5872" s="25"/>
      <x:c r="VHI5872" s="25"/>
      <x:c r="VHJ5872" s="25"/>
      <x:c r="VHK5872" s="25"/>
      <x:c r="VHL5872" s="25"/>
      <x:c r="VHM5872" s="25"/>
      <x:c r="VHN5872" s="25"/>
      <x:c r="VHO5872" s="25"/>
      <x:c r="VHP5872" s="25"/>
      <x:c r="VHQ5872" s="25"/>
      <x:c r="VHR5872" s="25"/>
      <x:c r="VHS5872" s="25"/>
      <x:c r="VHT5872" s="25"/>
      <x:c r="VHU5872" s="25"/>
      <x:c r="VHV5872" s="25"/>
      <x:c r="VHW5872" s="25"/>
      <x:c r="VHX5872" s="25"/>
      <x:c r="VHY5872" s="25"/>
      <x:c r="VHZ5872" s="25"/>
      <x:c r="VIA5872" s="25"/>
      <x:c r="VIB5872" s="25"/>
      <x:c r="VIC5872" s="25"/>
      <x:c r="VID5872" s="25"/>
      <x:c r="VIE5872" s="25"/>
      <x:c r="VIF5872" s="25"/>
      <x:c r="VIG5872" s="25"/>
      <x:c r="VIH5872" s="25"/>
      <x:c r="VII5872" s="25"/>
      <x:c r="VIJ5872" s="25"/>
      <x:c r="VIK5872" s="25"/>
      <x:c r="VIL5872" s="25"/>
      <x:c r="VIM5872" s="25"/>
      <x:c r="VIN5872" s="25"/>
      <x:c r="VIO5872" s="25"/>
      <x:c r="VIP5872" s="25"/>
      <x:c r="VIQ5872" s="25"/>
      <x:c r="VIR5872" s="25"/>
      <x:c r="VIS5872" s="25"/>
      <x:c r="VIT5872" s="25"/>
      <x:c r="VIU5872" s="25"/>
      <x:c r="VIV5872" s="25"/>
      <x:c r="VIW5872" s="25"/>
      <x:c r="VIX5872" s="25"/>
      <x:c r="VIY5872" s="25"/>
      <x:c r="VIZ5872" s="25"/>
      <x:c r="VJA5872" s="25"/>
      <x:c r="VJB5872" s="25"/>
      <x:c r="VJC5872" s="25"/>
      <x:c r="VJD5872" s="25"/>
      <x:c r="VJE5872" s="25"/>
      <x:c r="VJF5872" s="25"/>
      <x:c r="VJG5872" s="25"/>
      <x:c r="VJH5872" s="25"/>
      <x:c r="VJI5872" s="25"/>
      <x:c r="VJJ5872" s="25"/>
      <x:c r="VJK5872" s="25"/>
      <x:c r="VJL5872" s="25"/>
      <x:c r="VJM5872" s="25"/>
      <x:c r="VJN5872" s="25"/>
      <x:c r="VJO5872" s="25"/>
      <x:c r="VJP5872" s="25"/>
      <x:c r="VJQ5872" s="25"/>
      <x:c r="VJR5872" s="25"/>
      <x:c r="VJS5872" s="25"/>
      <x:c r="VJT5872" s="25"/>
      <x:c r="VJU5872" s="25"/>
      <x:c r="VJV5872" s="25"/>
      <x:c r="VJW5872" s="25"/>
      <x:c r="VJX5872" s="25"/>
      <x:c r="VJY5872" s="25"/>
      <x:c r="VJZ5872" s="25"/>
      <x:c r="VKA5872" s="25"/>
      <x:c r="VKB5872" s="25"/>
      <x:c r="VKC5872" s="25"/>
      <x:c r="VKD5872" s="25"/>
      <x:c r="VKE5872" s="25"/>
      <x:c r="VKF5872" s="25"/>
      <x:c r="VKG5872" s="25"/>
      <x:c r="VKH5872" s="25"/>
      <x:c r="VKI5872" s="25"/>
      <x:c r="VKJ5872" s="25"/>
      <x:c r="VKK5872" s="25"/>
      <x:c r="VKL5872" s="25"/>
      <x:c r="VKM5872" s="25"/>
      <x:c r="VKN5872" s="25"/>
      <x:c r="VKO5872" s="25"/>
      <x:c r="VKP5872" s="25"/>
      <x:c r="VKQ5872" s="25"/>
      <x:c r="VKR5872" s="25"/>
      <x:c r="VKS5872" s="25"/>
      <x:c r="VKT5872" s="25"/>
      <x:c r="VKU5872" s="25"/>
      <x:c r="VKV5872" s="25"/>
      <x:c r="VKW5872" s="25"/>
      <x:c r="VKX5872" s="25"/>
      <x:c r="VKY5872" s="25"/>
      <x:c r="VKZ5872" s="25"/>
      <x:c r="VLA5872" s="25"/>
      <x:c r="VLB5872" s="25"/>
      <x:c r="VLC5872" s="25"/>
      <x:c r="VLD5872" s="25"/>
      <x:c r="VLE5872" s="25"/>
      <x:c r="VLF5872" s="25"/>
      <x:c r="VLG5872" s="25"/>
      <x:c r="VLH5872" s="25"/>
      <x:c r="VLI5872" s="25"/>
      <x:c r="VLJ5872" s="25"/>
      <x:c r="VLK5872" s="25"/>
      <x:c r="VLL5872" s="25"/>
      <x:c r="VLM5872" s="25"/>
      <x:c r="VLN5872" s="25"/>
      <x:c r="VLO5872" s="25"/>
      <x:c r="VLP5872" s="25"/>
      <x:c r="VLQ5872" s="25"/>
      <x:c r="VLR5872" s="25"/>
      <x:c r="VLS5872" s="25"/>
      <x:c r="VLT5872" s="25"/>
      <x:c r="VLU5872" s="25"/>
      <x:c r="VLV5872" s="25"/>
      <x:c r="VLW5872" s="25"/>
      <x:c r="VLX5872" s="25"/>
      <x:c r="VLY5872" s="25"/>
      <x:c r="VLZ5872" s="25"/>
      <x:c r="VMA5872" s="25"/>
      <x:c r="VMB5872" s="25"/>
      <x:c r="VMC5872" s="25"/>
      <x:c r="VMD5872" s="25"/>
      <x:c r="VME5872" s="25"/>
      <x:c r="VMF5872" s="25"/>
      <x:c r="VMG5872" s="25"/>
      <x:c r="VMH5872" s="25"/>
      <x:c r="VMI5872" s="25"/>
      <x:c r="VMJ5872" s="25"/>
      <x:c r="VMK5872" s="25"/>
      <x:c r="VML5872" s="25"/>
      <x:c r="VMM5872" s="25"/>
      <x:c r="VMN5872" s="25"/>
      <x:c r="VMO5872" s="25"/>
      <x:c r="VMP5872" s="25"/>
      <x:c r="VMQ5872" s="25"/>
      <x:c r="VMR5872" s="25"/>
      <x:c r="VMS5872" s="25"/>
      <x:c r="VMT5872" s="25"/>
      <x:c r="VMU5872" s="25"/>
      <x:c r="VMV5872" s="25"/>
      <x:c r="VMW5872" s="25"/>
      <x:c r="VMX5872" s="25"/>
      <x:c r="VMY5872" s="25"/>
      <x:c r="VMZ5872" s="25"/>
      <x:c r="VNA5872" s="25"/>
      <x:c r="VNB5872" s="25"/>
      <x:c r="VNC5872" s="25"/>
      <x:c r="VND5872" s="25"/>
      <x:c r="VNE5872" s="25"/>
      <x:c r="VNF5872" s="25"/>
      <x:c r="VNG5872" s="25"/>
      <x:c r="VNH5872" s="25"/>
      <x:c r="VNI5872" s="25"/>
      <x:c r="VNJ5872" s="25"/>
      <x:c r="VNK5872" s="25"/>
      <x:c r="VNL5872" s="25"/>
      <x:c r="VNM5872" s="25"/>
      <x:c r="VNN5872" s="25"/>
      <x:c r="VNO5872" s="25"/>
      <x:c r="VNP5872" s="25"/>
      <x:c r="VNQ5872" s="25"/>
      <x:c r="VNR5872" s="25"/>
      <x:c r="VNS5872" s="25"/>
      <x:c r="VNT5872" s="25"/>
      <x:c r="VNU5872" s="25"/>
      <x:c r="VNV5872" s="25"/>
      <x:c r="VNW5872" s="25"/>
      <x:c r="VNX5872" s="25"/>
      <x:c r="VNY5872" s="25"/>
      <x:c r="VNZ5872" s="25"/>
      <x:c r="VOA5872" s="25"/>
      <x:c r="VOB5872" s="25"/>
      <x:c r="VOC5872" s="25"/>
      <x:c r="VOD5872" s="25"/>
      <x:c r="VOE5872" s="25"/>
      <x:c r="VOF5872" s="25"/>
      <x:c r="VOG5872" s="25"/>
      <x:c r="VOH5872" s="25"/>
      <x:c r="VOI5872" s="25"/>
      <x:c r="VOJ5872" s="25"/>
      <x:c r="VOK5872" s="25"/>
      <x:c r="VOL5872" s="25"/>
      <x:c r="VOM5872" s="25"/>
      <x:c r="VON5872" s="25"/>
      <x:c r="VOO5872" s="25"/>
      <x:c r="VOP5872" s="25"/>
      <x:c r="VOQ5872" s="25"/>
      <x:c r="VOR5872" s="25"/>
      <x:c r="VOS5872" s="25"/>
      <x:c r="VOT5872" s="25"/>
      <x:c r="VOU5872" s="25"/>
      <x:c r="VOV5872" s="25"/>
      <x:c r="VOW5872" s="25"/>
      <x:c r="VOX5872" s="25"/>
      <x:c r="VOY5872" s="25"/>
      <x:c r="VOZ5872" s="25"/>
      <x:c r="VPA5872" s="25"/>
      <x:c r="VPB5872" s="25"/>
      <x:c r="VPC5872" s="25"/>
      <x:c r="VPD5872" s="25"/>
      <x:c r="VPE5872" s="25"/>
      <x:c r="VPF5872" s="25"/>
      <x:c r="VPG5872" s="25"/>
      <x:c r="VPH5872" s="25"/>
      <x:c r="VPI5872" s="25"/>
      <x:c r="VPJ5872" s="25"/>
      <x:c r="VPK5872" s="25"/>
      <x:c r="VPL5872" s="25"/>
      <x:c r="VPM5872" s="25"/>
      <x:c r="VPN5872" s="25"/>
      <x:c r="VPO5872" s="25"/>
      <x:c r="VPP5872" s="25"/>
      <x:c r="VPQ5872" s="25"/>
      <x:c r="VPR5872" s="25"/>
      <x:c r="VPS5872" s="25"/>
      <x:c r="VPT5872" s="25"/>
      <x:c r="VPU5872" s="25"/>
      <x:c r="VPV5872" s="25"/>
      <x:c r="VPW5872" s="25"/>
      <x:c r="VPX5872" s="25"/>
      <x:c r="VPY5872" s="25"/>
      <x:c r="VPZ5872" s="25"/>
      <x:c r="VQA5872" s="25"/>
      <x:c r="VQB5872" s="25"/>
      <x:c r="VQC5872" s="25"/>
      <x:c r="VQD5872" s="25"/>
      <x:c r="VQE5872" s="25"/>
      <x:c r="VQF5872" s="25"/>
      <x:c r="VQG5872" s="25"/>
      <x:c r="VQH5872" s="25"/>
      <x:c r="VQI5872" s="25"/>
      <x:c r="VQJ5872" s="25"/>
      <x:c r="VQK5872" s="25"/>
      <x:c r="VQL5872" s="25"/>
      <x:c r="VQM5872" s="25"/>
      <x:c r="VQN5872" s="25"/>
      <x:c r="VQO5872" s="25"/>
      <x:c r="VQP5872" s="25"/>
      <x:c r="VQQ5872" s="25"/>
      <x:c r="VQR5872" s="25"/>
      <x:c r="VQS5872" s="25"/>
      <x:c r="VQT5872" s="25"/>
      <x:c r="VQU5872" s="25"/>
      <x:c r="VQV5872" s="25"/>
      <x:c r="VQW5872" s="25"/>
      <x:c r="VQX5872" s="25"/>
      <x:c r="VQY5872" s="25"/>
      <x:c r="VQZ5872" s="25"/>
      <x:c r="VRA5872" s="25"/>
      <x:c r="VRB5872" s="25"/>
      <x:c r="VRC5872" s="25"/>
      <x:c r="VRD5872" s="25"/>
      <x:c r="VRE5872" s="25"/>
      <x:c r="VRF5872" s="25"/>
      <x:c r="VRG5872" s="25"/>
      <x:c r="VRH5872" s="25"/>
      <x:c r="VRI5872" s="25"/>
      <x:c r="VRJ5872" s="25"/>
      <x:c r="VRK5872" s="25"/>
      <x:c r="VRL5872" s="25"/>
      <x:c r="VRM5872" s="25"/>
      <x:c r="VRN5872" s="25"/>
      <x:c r="VRO5872" s="25"/>
      <x:c r="VRP5872" s="25"/>
      <x:c r="VRQ5872" s="25"/>
      <x:c r="VRR5872" s="25"/>
      <x:c r="VRS5872" s="25"/>
      <x:c r="VRT5872" s="25"/>
      <x:c r="VRU5872" s="25"/>
      <x:c r="VRV5872" s="25"/>
      <x:c r="VRW5872" s="25"/>
      <x:c r="VRX5872" s="25"/>
      <x:c r="VRY5872" s="25"/>
      <x:c r="VRZ5872" s="25"/>
      <x:c r="VSA5872" s="25"/>
      <x:c r="VSB5872" s="25"/>
      <x:c r="VSC5872" s="25"/>
      <x:c r="VSD5872" s="25"/>
      <x:c r="VSE5872" s="25"/>
      <x:c r="VSF5872" s="25"/>
      <x:c r="VSG5872" s="25"/>
      <x:c r="VSH5872" s="25"/>
      <x:c r="VSI5872" s="25"/>
      <x:c r="VSJ5872" s="25"/>
      <x:c r="VSK5872" s="25"/>
      <x:c r="VSL5872" s="25"/>
      <x:c r="VSM5872" s="25"/>
      <x:c r="VSN5872" s="25"/>
      <x:c r="VSO5872" s="25"/>
      <x:c r="VSP5872" s="25"/>
      <x:c r="VSQ5872" s="25"/>
      <x:c r="VSR5872" s="25"/>
      <x:c r="VSS5872" s="25"/>
      <x:c r="VST5872" s="25"/>
      <x:c r="VSU5872" s="25"/>
      <x:c r="VSV5872" s="25"/>
      <x:c r="VSW5872" s="25"/>
      <x:c r="VSX5872" s="25"/>
      <x:c r="VSY5872" s="25"/>
      <x:c r="VSZ5872" s="25"/>
      <x:c r="VTA5872" s="25"/>
      <x:c r="VTB5872" s="25"/>
      <x:c r="VTC5872" s="25"/>
      <x:c r="VTD5872" s="25"/>
      <x:c r="VTE5872" s="25"/>
      <x:c r="VTF5872" s="25"/>
      <x:c r="VTG5872" s="25"/>
      <x:c r="VTH5872" s="25"/>
      <x:c r="VTI5872" s="25"/>
      <x:c r="VTJ5872" s="25"/>
      <x:c r="VTK5872" s="25"/>
      <x:c r="VTL5872" s="25"/>
      <x:c r="VTM5872" s="25"/>
      <x:c r="VTN5872" s="25"/>
      <x:c r="VTO5872" s="25"/>
      <x:c r="VTP5872" s="25"/>
      <x:c r="VTQ5872" s="25"/>
      <x:c r="VTR5872" s="25"/>
      <x:c r="VTS5872" s="25"/>
      <x:c r="VTT5872" s="25"/>
      <x:c r="VTU5872" s="25"/>
      <x:c r="VTV5872" s="25"/>
      <x:c r="VTW5872" s="25"/>
      <x:c r="VTX5872" s="25"/>
      <x:c r="VTY5872" s="25"/>
      <x:c r="VTZ5872" s="25"/>
      <x:c r="VUA5872" s="25"/>
      <x:c r="VUB5872" s="25"/>
      <x:c r="VUC5872" s="25"/>
      <x:c r="VUD5872" s="25"/>
      <x:c r="VUE5872" s="25"/>
      <x:c r="VUF5872" s="25"/>
      <x:c r="VUG5872" s="25"/>
      <x:c r="VUH5872" s="25"/>
      <x:c r="VUI5872" s="25"/>
      <x:c r="VUJ5872" s="25"/>
      <x:c r="VUK5872" s="25"/>
      <x:c r="VUL5872" s="25"/>
      <x:c r="VUM5872" s="25"/>
      <x:c r="VUN5872" s="25"/>
      <x:c r="VUO5872" s="25"/>
      <x:c r="VUP5872" s="25"/>
      <x:c r="VUQ5872" s="25"/>
      <x:c r="VUR5872" s="25"/>
      <x:c r="VUS5872" s="25"/>
      <x:c r="VUT5872" s="25"/>
      <x:c r="VUU5872" s="25"/>
      <x:c r="VUV5872" s="25"/>
      <x:c r="VUW5872" s="25"/>
      <x:c r="VUX5872" s="25"/>
      <x:c r="VUY5872" s="25"/>
      <x:c r="VUZ5872" s="25"/>
      <x:c r="VVA5872" s="25"/>
      <x:c r="VVB5872" s="25"/>
      <x:c r="VVC5872" s="25"/>
      <x:c r="VVD5872" s="25"/>
      <x:c r="VVE5872" s="25"/>
      <x:c r="VVF5872" s="25"/>
      <x:c r="VVG5872" s="25"/>
      <x:c r="VVH5872" s="25"/>
      <x:c r="VVI5872" s="25"/>
      <x:c r="VVJ5872" s="25"/>
      <x:c r="VVK5872" s="25"/>
      <x:c r="VVL5872" s="25"/>
      <x:c r="VVM5872" s="25"/>
      <x:c r="VVN5872" s="25"/>
      <x:c r="VVO5872" s="25"/>
      <x:c r="VVP5872" s="25"/>
      <x:c r="VVQ5872" s="25"/>
      <x:c r="VVR5872" s="25"/>
      <x:c r="VVS5872" s="25"/>
      <x:c r="VVT5872" s="25"/>
      <x:c r="VVU5872" s="25"/>
      <x:c r="VVV5872" s="25"/>
      <x:c r="VVW5872" s="25"/>
      <x:c r="VVX5872" s="25"/>
      <x:c r="VVY5872" s="25"/>
      <x:c r="VVZ5872" s="25"/>
      <x:c r="VWA5872" s="25"/>
      <x:c r="VWB5872" s="25"/>
      <x:c r="VWC5872" s="25"/>
      <x:c r="VWD5872" s="25"/>
      <x:c r="VWE5872" s="25"/>
      <x:c r="VWF5872" s="25"/>
      <x:c r="VWG5872" s="25"/>
      <x:c r="VWH5872" s="25"/>
      <x:c r="VWI5872" s="25"/>
      <x:c r="VWJ5872" s="25"/>
      <x:c r="VWK5872" s="25"/>
      <x:c r="VWL5872" s="25"/>
      <x:c r="VWM5872" s="25"/>
      <x:c r="VWN5872" s="25"/>
      <x:c r="VWO5872" s="25"/>
      <x:c r="VWP5872" s="25"/>
      <x:c r="VWQ5872" s="25"/>
      <x:c r="VWR5872" s="25"/>
      <x:c r="VWS5872" s="25"/>
      <x:c r="VWT5872" s="25"/>
      <x:c r="VWU5872" s="25"/>
      <x:c r="VWV5872" s="25"/>
      <x:c r="VWW5872" s="25"/>
      <x:c r="VWX5872" s="25"/>
      <x:c r="VWY5872" s="25"/>
      <x:c r="VWZ5872" s="25"/>
      <x:c r="VXA5872" s="25"/>
      <x:c r="VXB5872" s="25"/>
      <x:c r="VXC5872" s="25"/>
      <x:c r="VXD5872" s="25"/>
      <x:c r="VXE5872" s="25"/>
      <x:c r="VXF5872" s="25"/>
      <x:c r="VXG5872" s="25"/>
      <x:c r="VXH5872" s="25"/>
      <x:c r="VXI5872" s="25"/>
      <x:c r="VXJ5872" s="25"/>
      <x:c r="VXK5872" s="25"/>
      <x:c r="VXL5872" s="25"/>
      <x:c r="VXM5872" s="25"/>
      <x:c r="VXN5872" s="25"/>
      <x:c r="VXO5872" s="25"/>
      <x:c r="VXP5872" s="25"/>
      <x:c r="VXQ5872" s="25"/>
      <x:c r="VXR5872" s="25"/>
      <x:c r="VXS5872" s="25"/>
      <x:c r="VXT5872" s="25"/>
      <x:c r="VXU5872" s="25"/>
      <x:c r="VXV5872" s="25"/>
      <x:c r="VXW5872" s="25"/>
      <x:c r="VXX5872" s="25"/>
      <x:c r="VXY5872" s="25"/>
      <x:c r="VXZ5872" s="25"/>
      <x:c r="VYA5872" s="25"/>
      <x:c r="VYB5872" s="25"/>
      <x:c r="VYC5872" s="25"/>
      <x:c r="VYD5872" s="25"/>
      <x:c r="VYE5872" s="25"/>
      <x:c r="VYF5872" s="25"/>
      <x:c r="VYG5872" s="25"/>
      <x:c r="VYH5872" s="25"/>
      <x:c r="VYI5872" s="25"/>
      <x:c r="VYJ5872" s="25"/>
      <x:c r="VYK5872" s="25"/>
      <x:c r="VYL5872" s="25"/>
      <x:c r="VYM5872" s="25"/>
      <x:c r="VYN5872" s="25"/>
      <x:c r="VYO5872" s="25"/>
      <x:c r="VYP5872" s="25"/>
      <x:c r="VYQ5872" s="25"/>
      <x:c r="VYR5872" s="25"/>
      <x:c r="VYS5872" s="25"/>
      <x:c r="VYT5872" s="25"/>
      <x:c r="VYU5872" s="25"/>
      <x:c r="VYV5872" s="25"/>
      <x:c r="VYW5872" s="25"/>
      <x:c r="VYX5872" s="25"/>
      <x:c r="VYY5872" s="25"/>
      <x:c r="VYZ5872" s="25"/>
      <x:c r="VZA5872" s="25"/>
      <x:c r="VZB5872" s="25"/>
      <x:c r="VZC5872" s="25"/>
      <x:c r="VZD5872" s="25"/>
      <x:c r="VZE5872" s="25"/>
      <x:c r="VZF5872" s="25"/>
      <x:c r="VZG5872" s="25"/>
      <x:c r="VZH5872" s="25"/>
      <x:c r="VZI5872" s="25"/>
      <x:c r="VZJ5872" s="25"/>
      <x:c r="VZK5872" s="25"/>
      <x:c r="VZL5872" s="25"/>
      <x:c r="VZM5872" s="25"/>
      <x:c r="VZN5872" s="25"/>
      <x:c r="VZO5872" s="25"/>
      <x:c r="VZP5872" s="25"/>
      <x:c r="VZQ5872" s="25"/>
      <x:c r="VZR5872" s="25"/>
      <x:c r="VZS5872" s="25"/>
      <x:c r="VZT5872" s="25"/>
      <x:c r="VZU5872" s="25"/>
      <x:c r="VZV5872" s="25"/>
      <x:c r="VZW5872" s="25"/>
      <x:c r="VZX5872" s="25"/>
      <x:c r="VZY5872" s="25"/>
      <x:c r="VZZ5872" s="25"/>
      <x:c r="WAA5872" s="25"/>
      <x:c r="WAB5872" s="25"/>
      <x:c r="WAC5872" s="25"/>
      <x:c r="WAD5872" s="25"/>
      <x:c r="WAE5872" s="25"/>
      <x:c r="WAF5872" s="25"/>
      <x:c r="WAG5872" s="25"/>
      <x:c r="WAH5872" s="25"/>
      <x:c r="WAI5872" s="25"/>
      <x:c r="WAJ5872" s="25"/>
      <x:c r="WAK5872" s="25"/>
      <x:c r="WAL5872" s="25"/>
      <x:c r="WAM5872" s="25"/>
      <x:c r="WAN5872" s="25"/>
      <x:c r="WAO5872" s="25"/>
      <x:c r="WAP5872" s="25"/>
      <x:c r="WAQ5872" s="25"/>
      <x:c r="WAR5872" s="25"/>
      <x:c r="WAS5872" s="25"/>
      <x:c r="WAT5872" s="25"/>
      <x:c r="WAU5872" s="25"/>
      <x:c r="WAV5872" s="25"/>
      <x:c r="WAW5872" s="25"/>
      <x:c r="WAX5872" s="25"/>
      <x:c r="WAY5872" s="25"/>
      <x:c r="WAZ5872" s="25"/>
      <x:c r="WBA5872" s="25"/>
      <x:c r="WBB5872" s="25"/>
      <x:c r="WBC5872" s="25"/>
      <x:c r="WBD5872" s="25"/>
      <x:c r="WBE5872" s="25"/>
      <x:c r="WBF5872" s="25"/>
      <x:c r="WBG5872" s="25"/>
      <x:c r="WBH5872" s="25"/>
      <x:c r="WBI5872" s="25"/>
      <x:c r="WBJ5872" s="25"/>
      <x:c r="WBK5872" s="25"/>
      <x:c r="WBL5872" s="25"/>
      <x:c r="WBM5872" s="25"/>
      <x:c r="WBN5872" s="25"/>
      <x:c r="WBO5872" s="25"/>
      <x:c r="WBP5872" s="25"/>
      <x:c r="WBQ5872" s="25"/>
      <x:c r="WBR5872" s="25"/>
      <x:c r="WBS5872" s="25"/>
      <x:c r="WBT5872" s="25"/>
      <x:c r="WBU5872" s="25"/>
      <x:c r="WBV5872" s="25"/>
      <x:c r="WBW5872" s="25"/>
      <x:c r="WBX5872" s="25"/>
      <x:c r="WBY5872" s="25"/>
      <x:c r="WBZ5872" s="25"/>
      <x:c r="WCA5872" s="25"/>
      <x:c r="WCB5872" s="25"/>
      <x:c r="WCC5872" s="25"/>
      <x:c r="WCD5872" s="25"/>
      <x:c r="WCE5872" s="25"/>
      <x:c r="WCF5872" s="25"/>
      <x:c r="WCG5872" s="25"/>
      <x:c r="WCH5872" s="25"/>
      <x:c r="WCI5872" s="25"/>
      <x:c r="WCJ5872" s="25"/>
      <x:c r="WCK5872" s="25"/>
      <x:c r="WCL5872" s="25"/>
      <x:c r="WCM5872" s="25"/>
      <x:c r="WCN5872" s="25"/>
      <x:c r="WCO5872" s="25"/>
      <x:c r="WCP5872" s="25"/>
      <x:c r="WCQ5872" s="25"/>
      <x:c r="WCR5872" s="25"/>
      <x:c r="WCS5872" s="25"/>
      <x:c r="WCT5872" s="25"/>
      <x:c r="WCU5872" s="25"/>
      <x:c r="WCV5872" s="25"/>
      <x:c r="WCW5872" s="25"/>
      <x:c r="WCX5872" s="25"/>
      <x:c r="WCY5872" s="25"/>
      <x:c r="WCZ5872" s="25"/>
      <x:c r="WDA5872" s="25"/>
      <x:c r="WDB5872" s="25"/>
      <x:c r="WDC5872" s="25"/>
      <x:c r="WDD5872" s="25"/>
      <x:c r="WDE5872" s="25"/>
      <x:c r="WDF5872" s="25"/>
      <x:c r="WDG5872" s="25"/>
      <x:c r="WDH5872" s="25"/>
      <x:c r="WDI5872" s="25"/>
      <x:c r="WDJ5872" s="25"/>
      <x:c r="WDK5872" s="25"/>
      <x:c r="WDL5872" s="25"/>
      <x:c r="WDM5872" s="25"/>
      <x:c r="WDN5872" s="25"/>
      <x:c r="WDO5872" s="25"/>
      <x:c r="WDP5872" s="25"/>
      <x:c r="WDQ5872" s="25"/>
      <x:c r="WDR5872" s="25"/>
      <x:c r="WDS5872" s="25"/>
      <x:c r="WDT5872" s="25"/>
      <x:c r="WDU5872" s="25"/>
      <x:c r="WDV5872" s="25"/>
      <x:c r="WDW5872" s="25"/>
      <x:c r="WDX5872" s="25"/>
      <x:c r="WDY5872" s="25"/>
      <x:c r="WDZ5872" s="25"/>
      <x:c r="WEA5872" s="25"/>
      <x:c r="WEB5872" s="25"/>
      <x:c r="WEC5872" s="25"/>
      <x:c r="WED5872" s="25"/>
      <x:c r="WEE5872" s="25"/>
      <x:c r="WEF5872" s="25"/>
      <x:c r="WEG5872" s="25"/>
      <x:c r="WEH5872" s="25"/>
      <x:c r="WEI5872" s="25"/>
      <x:c r="WEJ5872" s="25"/>
      <x:c r="WEK5872" s="25"/>
      <x:c r="WEL5872" s="25"/>
      <x:c r="WEM5872" s="25"/>
      <x:c r="WEN5872" s="25"/>
      <x:c r="WEO5872" s="25"/>
      <x:c r="WEP5872" s="25"/>
      <x:c r="WEQ5872" s="25"/>
      <x:c r="WER5872" s="25"/>
      <x:c r="WES5872" s="25"/>
      <x:c r="WET5872" s="25"/>
      <x:c r="WEU5872" s="25"/>
      <x:c r="WEV5872" s="25"/>
      <x:c r="WEW5872" s="25"/>
      <x:c r="WEX5872" s="25"/>
      <x:c r="WEY5872" s="25"/>
      <x:c r="WEZ5872" s="25"/>
      <x:c r="WFA5872" s="25"/>
      <x:c r="WFB5872" s="25"/>
      <x:c r="WFC5872" s="25"/>
      <x:c r="WFD5872" s="25"/>
      <x:c r="WFE5872" s="25"/>
      <x:c r="WFF5872" s="25"/>
      <x:c r="WFG5872" s="25"/>
      <x:c r="WFH5872" s="25"/>
      <x:c r="WFI5872" s="25"/>
      <x:c r="WFJ5872" s="25"/>
      <x:c r="WFK5872" s="25"/>
      <x:c r="WFL5872" s="25"/>
      <x:c r="WFM5872" s="25"/>
      <x:c r="WFN5872" s="25"/>
      <x:c r="WFO5872" s="25"/>
      <x:c r="WFP5872" s="25"/>
      <x:c r="WFQ5872" s="25"/>
      <x:c r="WFR5872" s="25"/>
      <x:c r="WFS5872" s="25"/>
      <x:c r="WFT5872" s="25"/>
      <x:c r="WFU5872" s="25"/>
      <x:c r="WFV5872" s="25"/>
      <x:c r="WFW5872" s="25"/>
      <x:c r="WFX5872" s="25"/>
      <x:c r="WFY5872" s="25"/>
      <x:c r="WFZ5872" s="25"/>
      <x:c r="WGA5872" s="25"/>
      <x:c r="WGB5872" s="25"/>
      <x:c r="WGC5872" s="25"/>
      <x:c r="WGD5872" s="25"/>
      <x:c r="WGE5872" s="25"/>
      <x:c r="WGF5872" s="25"/>
      <x:c r="WGG5872" s="25"/>
      <x:c r="WGH5872" s="25"/>
      <x:c r="WGI5872" s="25"/>
      <x:c r="WGJ5872" s="25"/>
      <x:c r="WGK5872" s="25"/>
      <x:c r="WGL5872" s="25"/>
      <x:c r="WGM5872" s="25"/>
      <x:c r="WGN5872" s="25"/>
      <x:c r="WGO5872" s="25"/>
      <x:c r="WGP5872" s="25"/>
      <x:c r="WGQ5872" s="25"/>
      <x:c r="WGR5872" s="25"/>
      <x:c r="WGS5872" s="25"/>
      <x:c r="WGT5872" s="25"/>
      <x:c r="WGU5872" s="25"/>
      <x:c r="WGV5872" s="25"/>
      <x:c r="WGW5872" s="25"/>
      <x:c r="WGX5872" s="25"/>
      <x:c r="WGY5872" s="25"/>
      <x:c r="WGZ5872" s="25"/>
      <x:c r="WHA5872" s="25"/>
      <x:c r="WHB5872" s="25"/>
      <x:c r="WHC5872" s="25"/>
      <x:c r="WHD5872" s="25"/>
      <x:c r="WHE5872" s="25"/>
      <x:c r="WHF5872" s="25"/>
      <x:c r="WHG5872" s="25"/>
      <x:c r="WHH5872" s="25"/>
      <x:c r="WHI5872" s="25"/>
      <x:c r="WHJ5872" s="25"/>
      <x:c r="WHK5872" s="25"/>
      <x:c r="WHL5872" s="25"/>
      <x:c r="WHM5872" s="25"/>
      <x:c r="WHN5872" s="25"/>
      <x:c r="WHO5872" s="25"/>
      <x:c r="WHP5872" s="25"/>
      <x:c r="WHQ5872" s="25"/>
      <x:c r="WHR5872" s="25"/>
      <x:c r="WHS5872" s="25"/>
      <x:c r="WHT5872" s="25"/>
      <x:c r="WHU5872" s="25"/>
      <x:c r="WHV5872" s="25"/>
      <x:c r="WHW5872" s="25"/>
      <x:c r="WHX5872" s="25"/>
      <x:c r="WHY5872" s="25"/>
      <x:c r="WHZ5872" s="25"/>
      <x:c r="WIA5872" s="25"/>
      <x:c r="WIB5872" s="25"/>
      <x:c r="WIC5872" s="25"/>
      <x:c r="WID5872" s="25"/>
      <x:c r="WIE5872" s="25"/>
      <x:c r="WIF5872" s="25"/>
      <x:c r="WIG5872" s="25"/>
      <x:c r="WIH5872" s="25"/>
      <x:c r="WII5872" s="25"/>
      <x:c r="WIJ5872" s="25"/>
      <x:c r="WIK5872" s="25"/>
      <x:c r="WIL5872" s="25"/>
      <x:c r="WIM5872" s="25"/>
      <x:c r="WIN5872" s="25"/>
      <x:c r="WIO5872" s="25"/>
      <x:c r="WIP5872" s="25"/>
      <x:c r="WIQ5872" s="25"/>
      <x:c r="WIR5872" s="25"/>
      <x:c r="WIS5872" s="25"/>
      <x:c r="WIT5872" s="25"/>
      <x:c r="WIU5872" s="25"/>
      <x:c r="WIV5872" s="25"/>
      <x:c r="WIW5872" s="25"/>
      <x:c r="WIX5872" s="25"/>
      <x:c r="WIY5872" s="25"/>
      <x:c r="WIZ5872" s="25"/>
      <x:c r="WJA5872" s="25"/>
      <x:c r="WJB5872" s="25"/>
      <x:c r="WJC5872" s="25"/>
      <x:c r="WJD5872" s="25"/>
      <x:c r="WJE5872" s="25"/>
      <x:c r="WJF5872" s="25"/>
      <x:c r="WJG5872" s="25"/>
      <x:c r="WJH5872" s="25"/>
      <x:c r="WJI5872" s="25"/>
      <x:c r="WJJ5872" s="25"/>
      <x:c r="WJK5872" s="25"/>
      <x:c r="WJL5872" s="25"/>
      <x:c r="WJM5872" s="25"/>
      <x:c r="WJN5872" s="25"/>
      <x:c r="WJO5872" s="25"/>
      <x:c r="WJP5872" s="25"/>
      <x:c r="WJQ5872" s="25"/>
      <x:c r="WJR5872" s="25"/>
      <x:c r="WJS5872" s="25"/>
      <x:c r="WJT5872" s="25"/>
      <x:c r="WJU5872" s="25"/>
      <x:c r="WJV5872" s="25"/>
      <x:c r="WJW5872" s="25"/>
      <x:c r="WJX5872" s="25"/>
      <x:c r="WJY5872" s="25"/>
      <x:c r="WJZ5872" s="25"/>
      <x:c r="WKA5872" s="25"/>
      <x:c r="WKB5872" s="25"/>
      <x:c r="WKC5872" s="25"/>
      <x:c r="WKD5872" s="25"/>
      <x:c r="WKE5872" s="25"/>
      <x:c r="WKF5872" s="25"/>
      <x:c r="WKG5872" s="25"/>
      <x:c r="WKH5872" s="25"/>
      <x:c r="WKI5872" s="25"/>
      <x:c r="WKJ5872" s="25"/>
      <x:c r="WKK5872" s="25"/>
      <x:c r="WKL5872" s="25"/>
      <x:c r="WKM5872" s="25"/>
      <x:c r="WKN5872" s="25"/>
      <x:c r="WKO5872" s="25"/>
      <x:c r="WKP5872" s="25"/>
      <x:c r="WKQ5872" s="25"/>
      <x:c r="WKR5872" s="25"/>
      <x:c r="WKS5872" s="25"/>
      <x:c r="WKT5872" s="25"/>
      <x:c r="WKU5872" s="25"/>
      <x:c r="WKV5872" s="25"/>
      <x:c r="WKW5872" s="25"/>
      <x:c r="WKX5872" s="25"/>
      <x:c r="WKY5872" s="25"/>
      <x:c r="WKZ5872" s="25"/>
      <x:c r="WLA5872" s="25"/>
      <x:c r="WLB5872" s="25"/>
      <x:c r="WLC5872" s="25"/>
      <x:c r="WLD5872" s="25"/>
      <x:c r="WLE5872" s="25"/>
      <x:c r="WLF5872" s="25"/>
      <x:c r="WLG5872" s="25"/>
      <x:c r="WLH5872" s="25"/>
      <x:c r="WLI5872" s="25"/>
      <x:c r="WLJ5872" s="25"/>
      <x:c r="WLK5872" s="25"/>
      <x:c r="WLL5872" s="25"/>
      <x:c r="WLM5872" s="25"/>
      <x:c r="WLN5872" s="25"/>
      <x:c r="WLO5872" s="25"/>
      <x:c r="WLP5872" s="25"/>
      <x:c r="WLQ5872" s="25"/>
      <x:c r="WLR5872" s="25"/>
      <x:c r="WLS5872" s="25"/>
      <x:c r="WLT5872" s="25"/>
      <x:c r="WLU5872" s="25"/>
      <x:c r="WLV5872" s="25"/>
      <x:c r="WLW5872" s="25"/>
      <x:c r="WLX5872" s="25"/>
      <x:c r="WLY5872" s="25"/>
      <x:c r="WLZ5872" s="25"/>
      <x:c r="WMA5872" s="25"/>
      <x:c r="WMB5872" s="25"/>
      <x:c r="WMC5872" s="25"/>
      <x:c r="WMD5872" s="25"/>
      <x:c r="WME5872" s="25"/>
      <x:c r="WMF5872" s="25"/>
      <x:c r="WMG5872" s="25"/>
      <x:c r="WMH5872" s="25"/>
      <x:c r="WMI5872" s="25"/>
      <x:c r="WMJ5872" s="25"/>
      <x:c r="WMK5872" s="25"/>
      <x:c r="WML5872" s="25"/>
      <x:c r="WMM5872" s="25"/>
      <x:c r="WMN5872" s="25"/>
      <x:c r="WMO5872" s="25"/>
      <x:c r="WMP5872" s="25"/>
      <x:c r="WMQ5872" s="25"/>
      <x:c r="WMR5872" s="25"/>
      <x:c r="WMS5872" s="25"/>
      <x:c r="WMT5872" s="25"/>
      <x:c r="WMU5872" s="25"/>
      <x:c r="WMV5872" s="25"/>
      <x:c r="WMW5872" s="25"/>
      <x:c r="WMX5872" s="25"/>
      <x:c r="WMY5872" s="25"/>
      <x:c r="WMZ5872" s="25"/>
      <x:c r="WNA5872" s="25"/>
      <x:c r="WNB5872" s="25"/>
      <x:c r="WNC5872" s="25"/>
      <x:c r="WND5872" s="25"/>
      <x:c r="WNE5872" s="25"/>
      <x:c r="WNF5872" s="25"/>
      <x:c r="WNG5872" s="25"/>
      <x:c r="WNH5872" s="25"/>
      <x:c r="WNI5872" s="25"/>
      <x:c r="WNJ5872" s="25"/>
      <x:c r="WNK5872" s="25"/>
      <x:c r="WNL5872" s="25"/>
      <x:c r="WNM5872" s="25"/>
      <x:c r="WNN5872" s="25"/>
      <x:c r="WNO5872" s="25"/>
      <x:c r="WNP5872" s="25"/>
      <x:c r="WNQ5872" s="25"/>
      <x:c r="WNR5872" s="25"/>
      <x:c r="WNS5872" s="25"/>
      <x:c r="WNT5872" s="25"/>
      <x:c r="WNU5872" s="25"/>
      <x:c r="WNV5872" s="25"/>
      <x:c r="WNW5872" s="25"/>
      <x:c r="WNX5872" s="25"/>
      <x:c r="WNY5872" s="25"/>
      <x:c r="WNZ5872" s="25"/>
      <x:c r="WOA5872" s="25"/>
      <x:c r="WOB5872" s="25"/>
      <x:c r="WOC5872" s="25"/>
      <x:c r="WOD5872" s="25"/>
      <x:c r="WOE5872" s="25"/>
      <x:c r="WOF5872" s="25"/>
      <x:c r="WOG5872" s="25"/>
      <x:c r="WOH5872" s="25"/>
      <x:c r="WOI5872" s="25"/>
      <x:c r="WOJ5872" s="25"/>
      <x:c r="WOK5872" s="25"/>
      <x:c r="WOL5872" s="25"/>
      <x:c r="WOM5872" s="25"/>
      <x:c r="WON5872" s="25"/>
      <x:c r="WOO5872" s="25"/>
      <x:c r="WOP5872" s="25"/>
      <x:c r="WOQ5872" s="25"/>
      <x:c r="WOR5872" s="25"/>
      <x:c r="WOS5872" s="25"/>
      <x:c r="WOT5872" s="25"/>
      <x:c r="WOU5872" s="25"/>
      <x:c r="WOV5872" s="25"/>
      <x:c r="WOW5872" s="25"/>
      <x:c r="WOX5872" s="25"/>
      <x:c r="WOY5872" s="25"/>
      <x:c r="WOZ5872" s="25"/>
      <x:c r="WPA5872" s="25"/>
      <x:c r="WPB5872" s="25"/>
      <x:c r="WPC5872" s="25"/>
      <x:c r="WPD5872" s="25"/>
      <x:c r="WPE5872" s="25"/>
      <x:c r="WPF5872" s="25"/>
      <x:c r="WPG5872" s="25"/>
      <x:c r="WPH5872" s="25"/>
      <x:c r="WPI5872" s="25"/>
      <x:c r="WPJ5872" s="25"/>
      <x:c r="WPK5872" s="25"/>
      <x:c r="WPL5872" s="25"/>
      <x:c r="WPM5872" s="25"/>
      <x:c r="WPN5872" s="25"/>
      <x:c r="WPO5872" s="25"/>
      <x:c r="WPP5872" s="25"/>
      <x:c r="WPQ5872" s="25"/>
      <x:c r="WPR5872" s="25"/>
      <x:c r="WPS5872" s="25"/>
      <x:c r="WPT5872" s="25"/>
      <x:c r="WPU5872" s="25"/>
      <x:c r="WPV5872" s="25"/>
      <x:c r="WPW5872" s="25"/>
      <x:c r="WPX5872" s="25"/>
      <x:c r="WPY5872" s="25"/>
      <x:c r="WPZ5872" s="25"/>
      <x:c r="WQA5872" s="25"/>
      <x:c r="WQB5872" s="25"/>
      <x:c r="WQC5872" s="25"/>
      <x:c r="WQD5872" s="25"/>
      <x:c r="WQE5872" s="25"/>
      <x:c r="WQF5872" s="25"/>
      <x:c r="WQG5872" s="25"/>
      <x:c r="WQH5872" s="25"/>
      <x:c r="WQI5872" s="25"/>
      <x:c r="WQJ5872" s="25"/>
      <x:c r="WQK5872" s="25"/>
      <x:c r="WQL5872" s="25"/>
      <x:c r="WQM5872" s="25"/>
      <x:c r="WQN5872" s="25"/>
      <x:c r="WQO5872" s="25"/>
      <x:c r="WQP5872" s="25"/>
      <x:c r="WQQ5872" s="25"/>
      <x:c r="WQR5872" s="25"/>
      <x:c r="WQS5872" s="25"/>
      <x:c r="WQT5872" s="25"/>
      <x:c r="WQU5872" s="25"/>
      <x:c r="WQV5872" s="25"/>
      <x:c r="WQW5872" s="25"/>
      <x:c r="WQX5872" s="25"/>
      <x:c r="WQY5872" s="25"/>
      <x:c r="WQZ5872" s="25"/>
      <x:c r="WRA5872" s="25"/>
      <x:c r="WRB5872" s="25"/>
      <x:c r="WRC5872" s="25"/>
      <x:c r="WRD5872" s="25"/>
      <x:c r="WRE5872" s="25"/>
      <x:c r="WRF5872" s="25"/>
      <x:c r="WRG5872" s="25"/>
      <x:c r="WRH5872" s="25"/>
      <x:c r="WRI5872" s="25"/>
      <x:c r="WRJ5872" s="25"/>
      <x:c r="WRK5872" s="25"/>
      <x:c r="WRL5872" s="25"/>
      <x:c r="WRM5872" s="25"/>
      <x:c r="WRN5872" s="25"/>
      <x:c r="WRO5872" s="25"/>
      <x:c r="WRP5872" s="25"/>
      <x:c r="WRQ5872" s="25"/>
      <x:c r="WRR5872" s="25"/>
      <x:c r="WRS5872" s="25"/>
      <x:c r="WRT5872" s="25"/>
      <x:c r="WRU5872" s="25"/>
      <x:c r="WRV5872" s="25"/>
      <x:c r="WRW5872" s="25"/>
      <x:c r="WRX5872" s="25"/>
      <x:c r="WRY5872" s="25"/>
      <x:c r="WRZ5872" s="25"/>
      <x:c r="WSA5872" s="25"/>
      <x:c r="WSB5872" s="25"/>
      <x:c r="WSC5872" s="25"/>
      <x:c r="WSD5872" s="25"/>
      <x:c r="WSE5872" s="25"/>
      <x:c r="WSF5872" s="25"/>
      <x:c r="WSG5872" s="25"/>
      <x:c r="WSH5872" s="25"/>
      <x:c r="WSI5872" s="25"/>
      <x:c r="WSJ5872" s="25"/>
      <x:c r="WSK5872" s="25"/>
      <x:c r="WSL5872" s="25"/>
      <x:c r="WSM5872" s="25"/>
      <x:c r="WSN5872" s="25"/>
      <x:c r="WSO5872" s="25"/>
      <x:c r="WSP5872" s="25"/>
      <x:c r="WSQ5872" s="25"/>
      <x:c r="WSR5872" s="25"/>
      <x:c r="WSS5872" s="25"/>
      <x:c r="WST5872" s="25"/>
      <x:c r="WSU5872" s="25"/>
      <x:c r="WSV5872" s="25"/>
      <x:c r="WSW5872" s="25"/>
      <x:c r="WSX5872" s="25"/>
      <x:c r="WSY5872" s="25"/>
      <x:c r="WSZ5872" s="25"/>
      <x:c r="WTA5872" s="25"/>
      <x:c r="WTB5872" s="25"/>
      <x:c r="WTC5872" s="25"/>
      <x:c r="WTD5872" s="25"/>
      <x:c r="WTE5872" s="25"/>
      <x:c r="WTF5872" s="25"/>
      <x:c r="WTG5872" s="25"/>
      <x:c r="WTH5872" s="25"/>
      <x:c r="WTI5872" s="25"/>
      <x:c r="WTJ5872" s="25"/>
      <x:c r="WTK5872" s="25"/>
      <x:c r="WTL5872" s="25"/>
      <x:c r="WTM5872" s="25"/>
      <x:c r="WTN5872" s="25"/>
      <x:c r="WTO5872" s="25"/>
      <x:c r="WTP5872" s="25"/>
      <x:c r="WTQ5872" s="25"/>
      <x:c r="WTR5872" s="25"/>
      <x:c r="WTS5872" s="25"/>
      <x:c r="WTT5872" s="25"/>
      <x:c r="WTU5872" s="25"/>
      <x:c r="WTV5872" s="25"/>
      <x:c r="WTW5872" s="25"/>
      <x:c r="WTX5872" s="25"/>
      <x:c r="WTY5872" s="25"/>
      <x:c r="WTZ5872" s="25"/>
      <x:c r="WUA5872" s="25"/>
      <x:c r="WUB5872" s="25"/>
      <x:c r="WUC5872" s="25"/>
      <x:c r="WUD5872" s="25"/>
      <x:c r="WUE5872" s="25"/>
      <x:c r="WUF5872" s="25"/>
      <x:c r="WUG5872" s="25"/>
      <x:c r="WUH5872" s="25"/>
      <x:c r="WUI5872" s="25"/>
      <x:c r="WUJ5872" s="25"/>
      <x:c r="WUK5872" s="25"/>
      <x:c r="WUL5872" s="25"/>
      <x:c r="WUM5872" s="25"/>
      <x:c r="WUN5872" s="25"/>
      <x:c r="WUO5872" s="25"/>
      <x:c r="WUP5872" s="25"/>
      <x:c r="WUQ5872" s="25"/>
      <x:c r="WUR5872" s="25"/>
      <x:c r="WUS5872" s="25"/>
      <x:c r="WUT5872" s="25"/>
      <x:c r="WUU5872" s="25"/>
      <x:c r="WUV5872" s="25"/>
      <x:c r="WUW5872" s="25"/>
      <x:c r="WUX5872" s="25"/>
      <x:c r="WUY5872" s="25"/>
      <x:c r="WUZ5872" s="25"/>
      <x:c r="WVA5872" s="25"/>
      <x:c r="WVB5872" s="25"/>
      <x:c r="WVC5872" s="25"/>
      <x:c r="WVD5872" s="25"/>
      <x:c r="WVE5872" s="25"/>
      <x:c r="WVF5872" s="25"/>
      <x:c r="WVG5872" s="25"/>
      <x:c r="WVH5872" s="25"/>
      <x:c r="WVI5872" s="25"/>
      <x:c r="WVJ5872" s="25"/>
      <x:c r="WVK5872" s="25"/>
      <x:c r="WVL5872" s="25"/>
      <x:c r="WVM5872" s="25"/>
      <x:c r="WVN5872" s="25"/>
      <x:c r="WVO5872" s="25"/>
      <x:c r="WVP5872" s="25"/>
      <x:c r="WVQ5872" s="25"/>
      <x:c r="WVR5872" s="25"/>
      <x:c r="WVS5872" s="25"/>
      <x:c r="WVT5872" s="25"/>
      <x:c r="WVU5872" s="25"/>
      <x:c r="WVV5872" s="25"/>
      <x:c r="WVW5872" s="25"/>
      <x:c r="WVX5872" s="25"/>
      <x:c r="WVY5872" s="25"/>
      <x:c r="WVZ5872" s="25"/>
      <x:c r="WWA5872" s="25"/>
      <x:c r="WWB5872" s="25"/>
      <x:c r="WWC5872" s="25"/>
      <x:c r="WWD5872" s="25"/>
      <x:c r="WWE5872" s="25"/>
      <x:c r="WWF5872" s="25"/>
      <x:c r="WWG5872" s="25"/>
      <x:c r="WWH5872" s="25"/>
      <x:c r="WWI5872" s="25"/>
      <x:c r="WWJ5872" s="25"/>
      <x:c r="WWK5872" s="25"/>
      <x:c r="WWL5872" s="25"/>
      <x:c r="WWM5872" s="25"/>
      <x:c r="WWN5872" s="25"/>
      <x:c r="WWO5872" s="25"/>
      <x:c r="WWP5872" s="25"/>
      <x:c r="WWQ5872" s="25"/>
      <x:c r="WWR5872" s="25"/>
      <x:c r="WWS5872" s="25"/>
      <x:c r="WWT5872" s="25"/>
      <x:c r="WWU5872" s="25"/>
      <x:c r="WWV5872" s="25"/>
      <x:c r="WWW5872" s="25"/>
      <x:c r="WWX5872" s="25"/>
      <x:c r="WWY5872" s="25"/>
      <x:c r="WWZ5872" s="25"/>
      <x:c r="WXA5872" s="25"/>
      <x:c r="WXB5872" s="25"/>
      <x:c r="WXC5872" s="25"/>
      <x:c r="WXD5872" s="25"/>
      <x:c r="WXE5872" s="25"/>
      <x:c r="WXF5872" s="25"/>
      <x:c r="WXG5872" s="25"/>
      <x:c r="WXH5872" s="25"/>
      <x:c r="WXI5872" s="25"/>
      <x:c r="WXJ5872" s="25"/>
      <x:c r="WXK5872" s="25"/>
      <x:c r="WXL5872" s="25"/>
      <x:c r="WXM5872" s="25"/>
      <x:c r="WXN5872" s="25"/>
      <x:c r="WXO5872" s="25"/>
      <x:c r="WXP5872" s="25"/>
      <x:c r="WXQ5872" s="25"/>
      <x:c r="WXR5872" s="25"/>
      <x:c r="WXS5872" s="25"/>
      <x:c r="WXT5872" s="25"/>
      <x:c r="WXU5872" s="25"/>
      <x:c r="WXV5872" s="25"/>
      <x:c r="WXW5872" s="25"/>
      <x:c r="WXX5872" s="25"/>
      <x:c r="WXY5872" s="25"/>
      <x:c r="WXZ5872" s="25"/>
      <x:c r="WYA5872" s="25"/>
      <x:c r="WYB5872" s="25"/>
      <x:c r="WYC5872" s="25"/>
      <x:c r="WYD5872" s="25"/>
      <x:c r="WYE5872" s="25"/>
      <x:c r="WYF5872" s="25"/>
      <x:c r="WYG5872" s="25"/>
      <x:c r="WYH5872" s="25"/>
      <x:c r="WYI5872" s="25"/>
      <x:c r="WYJ5872" s="25"/>
      <x:c r="WYK5872" s="25"/>
      <x:c r="WYL5872" s="25"/>
      <x:c r="WYM5872" s="25"/>
      <x:c r="WYN5872" s="25"/>
      <x:c r="WYO5872" s="25"/>
      <x:c r="WYP5872" s="25"/>
      <x:c r="WYQ5872" s="25"/>
      <x:c r="WYR5872" s="25"/>
      <x:c r="WYS5872" s="25"/>
      <x:c r="WYT5872" s="25"/>
      <x:c r="WYU5872" s="25"/>
      <x:c r="WYV5872" s="25"/>
      <x:c r="WYW5872" s="25"/>
      <x:c r="WYX5872" s="25"/>
      <x:c r="WYY5872" s="25"/>
      <x:c r="WYZ5872" s="25"/>
      <x:c r="WZA5872" s="25"/>
      <x:c r="WZB5872" s="25"/>
      <x:c r="WZC5872" s="25"/>
      <x:c r="WZD5872" s="25"/>
      <x:c r="WZE5872" s="25"/>
      <x:c r="WZF5872" s="25"/>
      <x:c r="WZG5872" s="25"/>
      <x:c r="WZH5872" s="25"/>
      <x:c r="WZI5872" s="25"/>
      <x:c r="WZJ5872" s="25"/>
      <x:c r="WZK5872" s="25"/>
      <x:c r="WZL5872" s="25"/>
      <x:c r="WZM5872" s="25"/>
      <x:c r="WZN5872" s="25"/>
      <x:c r="WZO5872" s="25"/>
      <x:c r="WZP5872" s="25"/>
      <x:c r="WZQ5872" s="25"/>
      <x:c r="WZR5872" s="25"/>
      <x:c r="WZS5872" s="25"/>
      <x:c r="WZT5872" s="25"/>
      <x:c r="WZU5872" s="25"/>
      <x:c r="WZV5872" s="25"/>
      <x:c r="WZW5872" s="25"/>
      <x:c r="WZX5872" s="25"/>
      <x:c r="WZY5872" s="25"/>
      <x:c r="WZZ5872" s="25"/>
      <x:c r="XAA5872" s="25"/>
      <x:c r="XAB5872" s="25"/>
      <x:c r="XAC5872" s="25"/>
      <x:c r="XAD5872" s="25"/>
      <x:c r="XAE5872" s="25"/>
      <x:c r="XAF5872" s="25"/>
      <x:c r="XAG5872" s="25"/>
      <x:c r="XAH5872" s="25"/>
      <x:c r="XAI5872" s="25"/>
      <x:c r="XAJ5872" s="25"/>
      <x:c r="XAK5872" s="25"/>
      <x:c r="XAL5872" s="25"/>
      <x:c r="XAM5872" s="25"/>
      <x:c r="XAN5872" s="25"/>
      <x:c r="XAO5872" s="25"/>
      <x:c r="XAP5872" s="25"/>
      <x:c r="XAQ5872" s="25"/>
      <x:c r="XAR5872" s="25"/>
      <x:c r="XAS5872" s="25"/>
      <x:c r="XAT5872" s="25"/>
      <x:c r="XAU5872" s="25"/>
      <x:c r="XAV5872" s="25"/>
      <x:c r="XAW5872" s="25"/>
      <x:c r="XAX5872" s="25"/>
      <x:c r="XAY5872" s="25"/>
      <x:c r="XAZ5872" s="25"/>
      <x:c r="XBA5872" s="25"/>
      <x:c r="XBB5872" s="25"/>
      <x:c r="XBC5872" s="25"/>
      <x:c r="XBD5872" s="25"/>
      <x:c r="XBE5872" s="25"/>
      <x:c r="XBF5872" s="25"/>
      <x:c r="XBG5872" s="25"/>
      <x:c r="XBH5872" s="25"/>
      <x:c r="XBI5872" s="25"/>
      <x:c r="XBJ5872" s="25"/>
      <x:c r="XBK5872" s="25"/>
      <x:c r="XBL5872" s="25"/>
      <x:c r="XBM5872" s="25"/>
      <x:c r="XBN5872" s="25"/>
      <x:c r="XBO5872" s="25"/>
      <x:c r="XBP5872" s="25"/>
      <x:c r="XBQ5872" s="25"/>
      <x:c r="XBR5872" s="25"/>
      <x:c r="XBS5872" s="25"/>
      <x:c r="XBT5872" s="25"/>
      <x:c r="XBU5872" s="25"/>
      <x:c r="XBV5872" s="25"/>
      <x:c r="XBW5872" s="25"/>
      <x:c r="XBX5872" s="25"/>
      <x:c r="XBY5872" s="25"/>
      <x:c r="XBZ5872" s="25"/>
      <x:c r="XCA5872" s="25"/>
      <x:c r="XCB5872" s="25"/>
      <x:c r="XCC5872" s="25"/>
      <x:c r="XCD5872" s="25"/>
      <x:c r="XCE5872" s="25"/>
      <x:c r="XCF5872" s="25"/>
      <x:c r="XCG5872" s="25"/>
      <x:c r="XCH5872" s="25"/>
      <x:c r="XCI5872" s="25"/>
      <x:c r="XCJ5872" s="25"/>
      <x:c r="XCK5872" s="25"/>
      <x:c r="XCL5872" s="25"/>
      <x:c r="XCM5872" s="25"/>
      <x:c r="XCN5872" s="25"/>
      <x:c r="XCO5872" s="25"/>
      <x:c r="XCP5872" s="25"/>
      <x:c r="XCQ5872" s="25"/>
      <x:c r="XCR5872" s="25"/>
      <x:c r="XCS5872" s="25"/>
      <x:c r="XCT5872" s="25"/>
      <x:c r="XCU5872" s="25"/>
      <x:c r="XCV5872" s="25"/>
      <x:c r="XCW5872" s="25"/>
      <x:c r="XCX5872" s="25"/>
      <x:c r="XCY5872" s="25"/>
      <x:c r="XCZ5872" s="25"/>
      <x:c r="XDA5872" s="25"/>
      <x:c r="XDB5872" s="25"/>
      <x:c r="XDC5872" s="25"/>
      <x:c r="XDD5872" s="25"/>
      <x:c r="XDE5872" s="25"/>
      <x:c r="XDF5872" s="25"/>
      <x:c r="XDG5872" s="25"/>
      <x:c r="XDH5872" s="25"/>
      <x:c r="XDI5872" s="25"/>
      <x:c r="XDJ5872" s="25"/>
      <x:c r="XDK5872" s="25"/>
      <x:c r="XDL5872" s="25"/>
      <x:c r="XDM5872" s="25"/>
      <x:c r="XDN5872" s="25"/>
      <x:c r="XDO5872" s="25"/>
      <x:c r="XDP5872" s="25"/>
      <x:c r="XDQ5872" s="25"/>
      <x:c r="XDR5872" s="25"/>
      <x:c r="XDS5872" s="25"/>
      <x:c r="XDT5872" s="25"/>
      <x:c r="XDU5872" s="25"/>
      <x:c r="XDV5872" s="25"/>
      <x:c r="XDW5872" s="25"/>
      <x:c r="XDX5872" s="25"/>
      <x:c r="XDY5872" s="25"/>
      <x:c r="XDZ5872" s="25"/>
      <x:c r="XEA5872" s="25"/>
      <x:c r="XEB5872" s="25"/>
      <x:c r="XEC5872" s="25"/>
      <x:c r="XED5872" s="25"/>
      <x:c r="XEE5872" s="25"/>
      <x:c r="XEF5872" s="25"/>
      <x:c r="XEG5872" s="25"/>
      <x:c r="XEH5872" s="25"/>
      <x:c r="XEI5872" s="25"/>
      <x:c r="XEJ5872" s="25"/>
      <x:c r="XEK5872" s="25"/>
      <x:c r="XEL5872" s="25"/>
      <x:c r="XEM5872" s="25"/>
      <x:c r="XEN5872" s="25"/>
      <x:c r="XEO5872" s="25"/>
      <x:c r="XEP5872" s="25"/>
      <x:c r="XEQ5872" s="25"/>
      <x:c r="XER5872" s="25"/>
      <x:c r="XES5872" s="25"/>
      <x:c r="XET5872" s="25"/>
      <x:c r="XEU5872" s="25"/>
      <x:c r="XEV5872" s="25"/>
      <x:c r="XEW5872" s="25"/>
      <x:c r="XEX5872" s="25"/>
      <x:c r="XEY5872" s="25"/>
      <x:c r="XEZ5872" s="25"/>
      <x:c r="XFA5872" s="25"/>
      <x:c r="XFB5872" s="25"/>
      <x:c r="XFC5872" s="25"/>
      <x:c r="XFD5872" s="25"/>
    </x:row>
    <x:row r="5873" spans="1:16384" customFormat="1">
      <x:c r="A5873" s="25">
        <x:v>469432</x:v>
      </x:c>
      <x:c r="B5873" s="25">
        <x:v>1361</x:v>
      </x:c>
      <x:c r="C5873" s="25">
        <x:f>37/30</x:f>
        <x:v>1.23333333333333</x:v>
      </x:c>
      <x:c r="D5873" s="25"/>
      <x:c r="E5873" s="25"/>
      <x:c r="F5873" s="25"/>
      <x:c r="G5873" s="25">
        <x:v>1</x:v>
      </x:c>
      <x:c r="H5873" s="25"/>
      <x:c r="I5873" s="25" t="s">
        <x:v>746</x:v>
      </x:c>
      <x:c r="J5873" s="25"/>
      <x:c r="K5873" s="25"/>
      <x:c r="L5873" s="25"/>
      <x:c r="M5873" s="25">
        <x:v>5054</x:v>
      </x:c>
      <x:c r="N5873" s="25"/>
      <x:c r="O5873" s="25" t="s">
        <x:v>101</x:v>
      </x:c>
      <x:c r="P5873" s="25"/>
      <x:c r="Q5873" s="25"/>
      <x:c r="R5873" s="25"/>
      <x:c r="S5873" s="25"/>
      <x:c r="T5873" s="25"/>
      <x:c r="U5873" s="25"/>
      <x:c r="V5873" s="25"/>
      <x:c r="W5873" s="25"/>
      <x:c r="X5873" s="25"/>
      <x:c r="Y5873" s="25"/>
      <x:c r="Z5873" s="25"/>
      <x:c r="AA5873" s="25"/>
      <x:c r="AB5873" s="25"/>
      <x:c r="AC5873" s="25"/>
      <x:c r="AD5873" s="25"/>
      <x:c r="AE5873" s="25"/>
      <x:c r="AF5873" s="25"/>
      <x:c r="AG5873" s="25"/>
      <x:c r="AH5873" s="25"/>
      <x:c r="AI5873" s="25"/>
      <x:c r="AJ5873" s="25"/>
      <x:c r="AK5873" s="25"/>
      <x:c r="AL5873" s="25" t="s">
        <x:v>863</x:v>
      </x:c>
      <x:c r="AM5873" s="25"/>
      <x:c r="AN5873" s="25"/>
      <x:c r="AO5873" s="25"/>
      <x:c r="AP5873" s="25"/>
      <x:c r="AQ5873" s="25"/>
      <x:c r="AR5873" s="25"/>
      <x:c r="AS5873" s="25"/>
      <x:c r="AT5873" s="25"/>
      <x:c r="AU5873" s="25"/>
      <x:c r="AV5873" s="25"/>
      <x:c r="AW5873" s="25"/>
      <x:c r="AX5873" s="25"/>
      <x:c r="AY5873" s="25"/>
      <x:c r="AZ5873" s="25"/>
      <x:c r="BA5873" s="25"/>
      <x:c r="BB5873" s="25"/>
      <x:c r="BC5873" s="25"/>
      <x:c r="BD5873" s="25"/>
      <x:c r="BE5873" s="25"/>
      <x:c r="BF5873" s="25"/>
      <x:c r="BG5873" s="25"/>
      <x:c r="BH5873" s="25"/>
      <x:c r="BI5873" s="25"/>
      <x:c r="BJ5873" s="25"/>
      <x:c r="BK5873" s="25"/>
      <x:c r="BL5873" s="25"/>
      <x:c r="BM5873" s="25"/>
      <x:c r="BN5873" s="25"/>
      <x:c r="BO5873" s="25"/>
      <x:c r="BP5873" s="25"/>
      <x:c r="BQ5873" s="25"/>
      <x:c r="BR5873" s="25"/>
      <x:c r="BS5873" s="25"/>
      <x:c r="BT5873" s="25"/>
      <x:c r="BU5873" s="25"/>
      <x:c r="BV5873" s="25"/>
      <x:c r="BW5873" s="25"/>
      <x:c r="BX5873" s="25"/>
      <x:c r="BY5873" s="25"/>
      <x:c r="BZ5873" s="25"/>
      <x:c r="CA5873" s="25"/>
      <x:c r="CB5873" s="25"/>
      <x:c r="CC5873" s="25"/>
      <x:c r="CD5873" s="25"/>
      <x:c r="CE5873" s="25"/>
      <x:c r="CF5873" s="25"/>
      <x:c r="CG5873" s="25"/>
      <x:c r="CH5873" s="25"/>
      <x:c r="CI5873" s="25"/>
      <x:c r="CJ5873" s="25"/>
      <x:c r="CK5873" s="25"/>
      <x:c r="CL5873" s="25"/>
      <x:c r="CM5873" s="25"/>
      <x:c r="CN5873" s="25"/>
      <x:c r="CO5873" s="25"/>
      <x:c r="CP5873" s="25"/>
      <x:c r="CQ5873" s="25"/>
      <x:c r="CR5873" s="25"/>
      <x:c r="CS5873" s="25"/>
      <x:c r="CT5873" s="25"/>
      <x:c r="CU5873" s="25"/>
      <x:c r="CV5873" s="25"/>
      <x:c r="CW5873" s="25"/>
      <x:c r="CX5873" s="25"/>
      <x:c r="CY5873" s="25"/>
      <x:c r="CZ5873" s="25"/>
      <x:c r="DA5873" s="25"/>
      <x:c r="DB5873" s="25"/>
      <x:c r="DC5873" s="25"/>
      <x:c r="DD5873" s="25"/>
      <x:c r="DE5873" s="25"/>
      <x:c r="DF5873" s="25"/>
      <x:c r="DG5873" s="25"/>
      <x:c r="DH5873" s="25"/>
      <x:c r="DI5873" s="25"/>
      <x:c r="DJ5873" s="25"/>
      <x:c r="DK5873" s="25"/>
      <x:c r="DL5873" s="25"/>
      <x:c r="DM5873" s="25"/>
      <x:c r="DN5873" s="25"/>
      <x:c r="DO5873" s="25"/>
      <x:c r="DP5873" s="25"/>
      <x:c r="DQ5873" s="25"/>
      <x:c r="DR5873" s="25"/>
      <x:c r="DS5873" s="25"/>
      <x:c r="DT5873" s="25"/>
      <x:c r="DU5873" s="25"/>
      <x:c r="DV5873" s="25"/>
      <x:c r="DW5873" s="25"/>
      <x:c r="DX5873" s="25"/>
      <x:c r="DY5873" s="25"/>
      <x:c r="DZ5873" s="25"/>
      <x:c r="EA5873" s="25"/>
      <x:c r="EB5873" s="25"/>
      <x:c r="EC5873" s="25"/>
      <x:c r="ED5873" s="25"/>
      <x:c r="EE5873" s="25"/>
      <x:c r="EF5873" s="25"/>
      <x:c r="EG5873" s="25"/>
      <x:c r="EH5873" s="25"/>
      <x:c r="EI5873" s="25"/>
      <x:c r="EJ5873" s="25"/>
      <x:c r="EK5873" s="25"/>
      <x:c r="EL5873" s="25"/>
      <x:c r="EM5873" s="25"/>
      <x:c r="EN5873" s="25"/>
      <x:c r="EO5873" s="25"/>
      <x:c r="EP5873" s="25"/>
      <x:c r="EQ5873" s="25"/>
      <x:c r="ER5873" s="25"/>
      <x:c r="ES5873" s="25"/>
      <x:c r="ET5873" s="25"/>
      <x:c r="EU5873" s="25"/>
      <x:c r="EV5873" s="25"/>
      <x:c r="EW5873" s="25"/>
      <x:c r="EX5873" s="25"/>
      <x:c r="EY5873" s="25"/>
      <x:c r="EZ5873" s="25"/>
      <x:c r="FA5873" s="25"/>
      <x:c r="FB5873" s="25"/>
      <x:c r="FC5873" s="25"/>
      <x:c r="FD5873" s="25"/>
      <x:c r="FE5873" s="25"/>
      <x:c r="FF5873" s="25"/>
      <x:c r="FG5873" s="25"/>
      <x:c r="FH5873" s="25"/>
      <x:c r="FI5873" s="25"/>
      <x:c r="FJ5873" s="25"/>
      <x:c r="FK5873" s="25"/>
      <x:c r="FL5873" s="25"/>
      <x:c r="FM5873" s="25"/>
      <x:c r="FN5873" s="25"/>
      <x:c r="FO5873" s="25"/>
      <x:c r="FP5873" s="25"/>
      <x:c r="FQ5873" s="25"/>
      <x:c r="FR5873" s="25"/>
      <x:c r="FS5873" s="25"/>
      <x:c r="FT5873" s="25"/>
      <x:c r="FU5873" s="25"/>
      <x:c r="FV5873" s="25"/>
      <x:c r="FW5873" s="25"/>
      <x:c r="FX5873" s="25"/>
      <x:c r="FY5873" s="25"/>
      <x:c r="FZ5873" s="25"/>
      <x:c r="GA5873" s="25"/>
      <x:c r="GB5873" s="25"/>
      <x:c r="GC5873" s="25"/>
      <x:c r="GD5873" s="25"/>
      <x:c r="GE5873" s="25"/>
      <x:c r="GF5873" s="25"/>
      <x:c r="GG5873" s="25"/>
      <x:c r="GH5873" s="25"/>
      <x:c r="GI5873" s="25"/>
      <x:c r="GJ5873" s="25"/>
      <x:c r="GK5873" s="25"/>
      <x:c r="GL5873" s="25"/>
      <x:c r="GM5873" s="25"/>
      <x:c r="GN5873" s="25"/>
      <x:c r="GO5873" s="25"/>
      <x:c r="GP5873" s="25"/>
      <x:c r="GQ5873" s="25"/>
      <x:c r="GR5873" s="25"/>
      <x:c r="GS5873" s="25"/>
      <x:c r="GT5873" s="25"/>
      <x:c r="GU5873" s="25"/>
      <x:c r="GV5873" s="25"/>
      <x:c r="GW5873" s="25"/>
      <x:c r="GX5873" s="25"/>
      <x:c r="GY5873" s="25"/>
      <x:c r="GZ5873" s="25"/>
      <x:c r="HA5873" s="25"/>
      <x:c r="HB5873" s="25"/>
      <x:c r="HC5873" s="25"/>
      <x:c r="HD5873" s="25"/>
      <x:c r="HE5873" s="25"/>
      <x:c r="HF5873" s="25"/>
      <x:c r="HG5873" s="25"/>
      <x:c r="HH5873" s="25"/>
      <x:c r="HI5873" s="25"/>
      <x:c r="HJ5873" s="25"/>
      <x:c r="HK5873" s="25"/>
      <x:c r="HL5873" s="25"/>
      <x:c r="HM5873" s="25"/>
      <x:c r="HN5873" s="25"/>
      <x:c r="HO5873" s="25"/>
      <x:c r="HP5873" s="25"/>
      <x:c r="HQ5873" s="25"/>
      <x:c r="HR5873" s="25"/>
      <x:c r="HS5873" s="25"/>
      <x:c r="HT5873" s="25"/>
      <x:c r="HU5873" s="25"/>
      <x:c r="HV5873" s="25"/>
      <x:c r="HW5873" s="25"/>
      <x:c r="HX5873" s="25"/>
      <x:c r="HY5873" s="25"/>
      <x:c r="HZ5873" s="25"/>
      <x:c r="IA5873" s="25"/>
      <x:c r="IB5873" s="25"/>
      <x:c r="IC5873" s="25"/>
      <x:c r="ID5873" s="25"/>
      <x:c r="IE5873" s="25"/>
      <x:c r="IF5873" s="25"/>
      <x:c r="IG5873" s="25"/>
      <x:c r="IH5873" s="25"/>
      <x:c r="II5873" s="25"/>
      <x:c r="IJ5873" s="25"/>
      <x:c r="IK5873" s="25"/>
      <x:c r="IL5873" s="25"/>
      <x:c r="IM5873" s="25"/>
      <x:c r="IN5873" s="25"/>
      <x:c r="IO5873" s="25"/>
      <x:c r="IP5873" s="25"/>
      <x:c r="IQ5873" s="25"/>
      <x:c r="IR5873" s="25"/>
      <x:c r="IS5873" s="25"/>
      <x:c r="IT5873" s="25"/>
      <x:c r="IU5873" s="25"/>
      <x:c r="IV5873" s="25"/>
      <x:c r="IW5873" s="25"/>
      <x:c r="IX5873" s="25"/>
      <x:c r="IY5873" s="25"/>
      <x:c r="IZ5873" s="25"/>
      <x:c r="JA5873" s="25"/>
      <x:c r="JB5873" s="25"/>
      <x:c r="JC5873" s="25"/>
      <x:c r="JD5873" s="25"/>
      <x:c r="JE5873" s="25"/>
      <x:c r="JF5873" s="25"/>
      <x:c r="JG5873" s="25"/>
      <x:c r="JH5873" s="25"/>
      <x:c r="JI5873" s="25"/>
      <x:c r="JJ5873" s="25"/>
      <x:c r="JK5873" s="25"/>
      <x:c r="JL5873" s="25"/>
      <x:c r="JM5873" s="25"/>
      <x:c r="JN5873" s="25"/>
      <x:c r="JO5873" s="25"/>
      <x:c r="JP5873" s="25"/>
      <x:c r="JQ5873" s="25"/>
      <x:c r="JR5873" s="25"/>
      <x:c r="JS5873" s="25"/>
      <x:c r="JT5873" s="25"/>
      <x:c r="JU5873" s="25"/>
      <x:c r="JV5873" s="25"/>
      <x:c r="JW5873" s="25"/>
      <x:c r="JX5873" s="25"/>
      <x:c r="JY5873" s="25"/>
      <x:c r="JZ5873" s="25"/>
      <x:c r="KA5873" s="25"/>
      <x:c r="KB5873" s="25"/>
      <x:c r="KC5873" s="25"/>
      <x:c r="KD5873" s="25"/>
      <x:c r="KE5873" s="25"/>
      <x:c r="KF5873" s="25"/>
      <x:c r="KG5873" s="25"/>
      <x:c r="KH5873" s="25"/>
      <x:c r="KI5873" s="25"/>
      <x:c r="KJ5873" s="25"/>
      <x:c r="KK5873" s="25"/>
      <x:c r="KL5873" s="25"/>
      <x:c r="KM5873" s="25"/>
      <x:c r="KN5873" s="25"/>
      <x:c r="KO5873" s="25"/>
      <x:c r="KP5873" s="25"/>
      <x:c r="KQ5873" s="25"/>
      <x:c r="KR5873" s="25"/>
      <x:c r="KS5873" s="25"/>
      <x:c r="KT5873" s="25"/>
      <x:c r="KU5873" s="25"/>
      <x:c r="KV5873" s="25"/>
      <x:c r="KW5873" s="25"/>
      <x:c r="KX5873" s="25"/>
      <x:c r="KY5873" s="25"/>
      <x:c r="KZ5873" s="25"/>
      <x:c r="LA5873" s="25"/>
      <x:c r="LB5873" s="25"/>
      <x:c r="LC5873" s="25"/>
      <x:c r="LD5873" s="25"/>
      <x:c r="LE5873" s="25"/>
      <x:c r="LF5873" s="25"/>
      <x:c r="LG5873" s="25"/>
      <x:c r="LH5873" s="25"/>
      <x:c r="LI5873" s="25"/>
      <x:c r="LJ5873" s="25"/>
      <x:c r="LK5873" s="25"/>
      <x:c r="LL5873" s="25"/>
      <x:c r="LM5873" s="25"/>
      <x:c r="LN5873" s="25"/>
      <x:c r="LO5873" s="25"/>
      <x:c r="LP5873" s="25"/>
      <x:c r="LQ5873" s="25"/>
      <x:c r="LR5873" s="25"/>
      <x:c r="LS5873" s="25"/>
      <x:c r="LT5873" s="25"/>
      <x:c r="LU5873" s="25"/>
      <x:c r="LV5873" s="25"/>
      <x:c r="LW5873" s="25"/>
      <x:c r="LX5873" s="25"/>
      <x:c r="LY5873" s="25"/>
      <x:c r="LZ5873" s="25"/>
      <x:c r="MA5873" s="25"/>
      <x:c r="MB5873" s="25"/>
      <x:c r="MC5873" s="25"/>
      <x:c r="MD5873" s="25"/>
      <x:c r="ME5873" s="25"/>
      <x:c r="MF5873" s="25"/>
      <x:c r="MG5873" s="25"/>
      <x:c r="MH5873" s="25"/>
      <x:c r="MI5873" s="25"/>
      <x:c r="MJ5873" s="25"/>
      <x:c r="MK5873" s="25"/>
      <x:c r="ML5873" s="25"/>
      <x:c r="MM5873" s="25"/>
      <x:c r="MN5873" s="25"/>
      <x:c r="MO5873" s="25"/>
      <x:c r="MP5873" s="25"/>
      <x:c r="MQ5873" s="25"/>
      <x:c r="MR5873" s="25"/>
      <x:c r="MS5873" s="25"/>
      <x:c r="MT5873" s="25"/>
      <x:c r="MU5873" s="25"/>
      <x:c r="MV5873" s="25"/>
      <x:c r="MW5873" s="25"/>
      <x:c r="MX5873" s="25"/>
      <x:c r="MY5873" s="25"/>
      <x:c r="MZ5873" s="25"/>
      <x:c r="NA5873" s="25"/>
      <x:c r="NB5873" s="25"/>
      <x:c r="NC5873" s="25"/>
      <x:c r="ND5873" s="25"/>
      <x:c r="NE5873" s="25"/>
      <x:c r="NF5873" s="25"/>
      <x:c r="NG5873" s="25"/>
      <x:c r="NH5873" s="25"/>
      <x:c r="NI5873" s="25"/>
      <x:c r="NJ5873" s="25"/>
      <x:c r="NK5873" s="25"/>
      <x:c r="NL5873" s="25"/>
      <x:c r="NM5873" s="25"/>
      <x:c r="NN5873" s="25"/>
      <x:c r="NO5873" s="25"/>
      <x:c r="NP5873" s="25"/>
      <x:c r="NQ5873" s="25"/>
      <x:c r="NR5873" s="25"/>
      <x:c r="NS5873" s="25"/>
      <x:c r="NT5873" s="25"/>
      <x:c r="NU5873" s="25"/>
      <x:c r="NV5873" s="25"/>
      <x:c r="NW5873" s="25"/>
      <x:c r="NX5873" s="25"/>
      <x:c r="NY5873" s="25"/>
      <x:c r="NZ5873" s="25"/>
      <x:c r="OA5873" s="25"/>
      <x:c r="OB5873" s="25"/>
      <x:c r="OC5873" s="25"/>
      <x:c r="OD5873" s="25"/>
      <x:c r="OE5873" s="25"/>
      <x:c r="OF5873" s="25"/>
      <x:c r="OG5873" s="25"/>
      <x:c r="OH5873" s="25"/>
      <x:c r="OI5873" s="25"/>
      <x:c r="OJ5873" s="25"/>
      <x:c r="OK5873" s="25"/>
      <x:c r="OL5873" s="25"/>
      <x:c r="OM5873" s="25"/>
      <x:c r="ON5873" s="25"/>
      <x:c r="OO5873" s="25"/>
      <x:c r="OP5873" s="25"/>
      <x:c r="OQ5873" s="25"/>
      <x:c r="OR5873" s="25"/>
      <x:c r="OS5873" s="25"/>
      <x:c r="OT5873" s="25"/>
      <x:c r="OU5873" s="25"/>
      <x:c r="OV5873" s="25"/>
      <x:c r="OW5873" s="25"/>
      <x:c r="OX5873" s="25"/>
      <x:c r="OY5873" s="25"/>
      <x:c r="OZ5873" s="25"/>
      <x:c r="PA5873" s="25"/>
      <x:c r="PB5873" s="25"/>
      <x:c r="PC5873" s="25"/>
      <x:c r="PD5873" s="25"/>
      <x:c r="PE5873" s="25"/>
      <x:c r="PF5873" s="25"/>
      <x:c r="PG5873" s="25"/>
      <x:c r="PH5873" s="25"/>
      <x:c r="PI5873" s="25"/>
      <x:c r="PJ5873" s="25"/>
      <x:c r="PK5873" s="25"/>
      <x:c r="PL5873" s="25"/>
      <x:c r="PM5873" s="25"/>
      <x:c r="PN5873" s="25"/>
      <x:c r="PO5873" s="25"/>
      <x:c r="PP5873" s="25"/>
      <x:c r="PQ5873" s="25"/>
      <x:c r="PR5873" s="25"/>
      <x:c r="PS5873" s="25"/>
      <x:c r="PT5873" s="25"/>
      <x:c r="PU5873" s="25"/>
      <x:c r="PV5873" s="25"/>
      <x:c r="PW5873" s="25"/>
      <x:c r="PX5873" s="25"/>
      <x:c r="PY5873" s="25"/>
      <x:c r="PZ5873" s="25"/>
      <x:c r="QA5873" s="25"/>
      <x:c r="QB5873" s="25"/>
      <x:c r="QC5873" s="25"/>
      <x:c r="QD5873" s="25"/>
      <x:c r="QE5873" s="25"/>
      <x:c r="QF5873" s="25"/>
      <x:c r="QG5873" s="25"/>
      <x:c r="QH5873" s="25"/>
      <x:c r="QI5873" s="25"/>
      <x:c r="QJ5873" s="25"/>
      <x:c r="QK5873" s="25"/>
      <x:c r="QL5873" s="25"/>
      <x:c r="QM5873" s="25"/>
      <x:c r="QN5873" s="25"/>
      <x:c r="QO5873" s="25"/>
      <x:c r="QP5873" s="25"/>
      <x:c r="QQ5873" s="25"/>
      <x:c r="QR5873" s="25"/>
      <x:c r="QS5873" s="25"/>
      <x:c r="QT5873" s="25"/>
      <x:c r="QU5873" s="25"/>
      <x:c r="QV5873" s="25"/>
      <x:c r="QW5873" s="25"/>
      <x:c r="QX5873" s="25"/>
      <x:c r="QY5873" s="25"/>
      <x:c r="QZ5873" s="25"/>
      <x:c r="RA5873" s="25"/>
      <x:c r="RB5873" s="25"/>
      <x:c r="RC5873" s="25"/>
      <x:c r="RD5873" s="25"/>
      <x:c r="RE5873" s="25"/>
      <x:c r="RF5873" s="25"/>
      <x:c r="RG5873" s="25"/>
      <x:c r="RH5873" s="25"/>
      <x:c r="RI5873" s="25"/>
      <x:c r="RJ5873" s="25"/>
      <x:c r="RK5873" s="25"/>
      <x:c r="RL5873" s="25"/>
      <x:c r="RM5873" s="25"/>
      <x:c r="RN5873" s="25"/>
      <x:c r="RO5873" s="25"/>
      <x:c r="RP5873" s="25"/>
      <x:c r="RQ5873" s="25"/>
      <x:c r="RR5873" s="25"/>
      <x:c r="RS5873" s="25"/>
      <x:c r="RT5873" s="25"/>
      <x:c r="RU5873" s="25"/>
      <x:c r="RV5873" s="25"/>
      <x:c r="RW5873" s="25"/>
      <x:c r="RX5873" s="25"/>
      <x:c r="RY5873" s="25"/>
      <x:c r="RZ5873" s="25"/>
      <x:c r="SA5873" s="25"/>
      <x:c r="SB5873" s="25"/>
      <x:c r="SC5873" s="25"/>
      <x:c r="SD5873" s="25"/>
      <x:c r="SE5873" s="25"/>
      <x:c r="SF5873" s="25"/>
      <x:c r="SG5873" s="25"/>
      <x:c r="SH5873" s="25"/>
      <x:c r="SI5873" s="25"/>
      <x:c r="SJ5873" s="25"/>
      <x:c r="SK5873" s="25"/>
      <x:c r="SL5873" s="25"/>
      <x:c r="SM5873" s="25"/>
      <x:c r="SN5873" s="25"/>
      <x:c r="SO5873" s="25"/>
      <x:c r="SP5873" s="25"/>
      <x:c r="SQ5873" s="25"/>
      <x:c r="SR5873" s="25"/>
      <x:c r="SS5873" s="25"/>
      <x:c r="ST5873" s="25"/>
      <x:c r="SU5873" s="25"/>
      <x:c r="SV5873" s="25"/>
      <x:c r="SW5873" s="25"/>
      <x:c r="SX5873" s="25"/>
      <x:c r="SY5873" s="25"/>
      <x:c r="SZ5873" s="25"/>
      <x:c r="TA5873" s="25"/>
      <x:c r="TB5873" s="25"/>
      <x:c r="TC5873" s="25"/>
      <x:c r="TD5873" s="25"/>
      <x:c r="TE5873" s="25"/>
      <x:c r="TF5873" s="25"/>
      <x:c r="TG5873" s="25"/>
      <x:c r="TH5873" s="25"/>
      <x:c r="TI5873" s="25"/>
      <x:c r="TJ5873" s="25"/>
      <x:c r="TK5873" s="25"/>
      <x:c r="TL5873" s="25"/>
      <x:c r="TM5873" s="25"/>
      <x:c r="TN5873" s="25"/>
      <x:c r="TO5873" s="25"/>
      <x:c r="TP5873" s="25"/>
      <x:c r="TQ5873" s="25"/>
      <x:c r="TR5873" s="25"/>
      <x:c r="TS5873" s="25"/>
      <x:c r="TT5873" s="25"/>
      <x:c r="TU5873" s="25"/>
      <x:c r="TV5873" s="25"/>
      <x:c r="TW5873" s="25"/>
      <x:c r="TX5873" s="25"/>
      <x:c r="TY5873" s="25"/>
      <x:c r="TZ5873" s="25"/>
      <x:c r="UA5873" s="25"/>
      <x:c r="UB5873" s="25"/>
      <x:c r="UC5873" s="25"/>
      <x:c r="UD5873" s="25"/>
      <x:c r="UE5873" s="25"/>
      <x:c r="UF5873" s="25"/>
      <x:c r="UG5873" s="25"/>
      <x:c r="UH5873" s="25"/>
      <x:c r="UI5873" s="25"/>
      <x:c r="UJ5873" s="25"/>
      <x:c r="UK5873" s="25"/>
      <x:c r="UL5873" s="25"/>
      <x:c r="UM5873" s="25"/>
      <x:c r="UN5873" s="25"/>
      <x:c r="UO5873" s="25"/>
      <x:c r="UP5873" s="25"/>
      <x:c r="UQ5873" s="25"/>
      <x:c r="UR5873" s="25"/>
      <x:c r="US5873" s="25"/>
      <x:c r="UT5873" s="25"/>
      <x:c r="UU5873" s="25"/>
      <x:c r="UV5873" s="25"/>
      <x:c r="UW5873" s="25"/>
      <x:c r="UX5873" s="25"/>
      <x:c r="UY5873" s="25"/>
      <x:c r="UZ5873" s="25"/>
      <x:c r="VA5873" s="25"/>
      <x:c r="VB5873" s="25"/>
      <x:c r="VC5873" s="25"/>
      <x:c r="VD5873" s="25"/>
      <x:c r="VE5873" s="25"/>
      <x:c r="VF5873" s="25"/>
      <x:c r="VG5873" s="25"/>
      <x:c r="VH5873" s="25"/>
      <x:c r="VI5873" s="25"/>
      <x:c r="VJ5873" s="25"/>
      <x:c r="VK5873" s="25"/>
      <x:c r="VL5873" s="25"/>
      <x:c r="VM5873" s="25"/>
      <x:c r="VN5873" s="25"/>
      <x:c r="VO5873" s="25"/>
      <x:c r="VP5873" s="25"/>
      <x:c r="VQ5873" s="25"/>
      <x:c r="VR5873" s="25"/>
      <x:c r="VS5873" s="25"/>
      <x:c r="VT5873" s="25"/>
      <x:c r="VU5873" s="25"/>
      <x:c r="VV5873" s="25"/>
      <x:c r="VW5873" s="25"/>
      <x:c r="VX5873" s="25"/>
      <x:c r="VY5873" s="25"/>
      <x:c r="VZ5873" s="25"/>
      <x:c r="WA5873" s="25"/>
      <x:c r="WB5873" s="25"/>
      <x:c r="WC5873" s="25"/>
      <x:c r="WD5873" s="25"/>
      <x:c r="WE5873" s="25"/>
      <x:c r="WF5873" s="25"/>
      <x:c r="WG5873" s="25"/>
      <x:c r="WH5873" s="25"/>
      <x:c r="WI5873" s="25"/>
      <x:c r="WJ5873" s="25"/>
      <x:c r="WK5873" s="25"/>
      <x:c r="WL5873" s="25"/>
      <x:c r="WM5873" s="25"/>
      <x:c r="WN5873" s="25"/>
      <x:c r="WO5873" s="25"/>
      <x:c r="WP5873" s="25"/>
      <x:c r="WQ5873" s="25"/>
      <x:c r="WR5873" s="25"/>
      <x:c r="WS5873" s="25"/>
      <x:c r="WT5873" s="25"/>
      <x:c r="WU5873" s="25"/>
      <x:c r="WV5873" s="25"/>
      <x:c r="WW5873" s="25"/>
      <x:c r="WX5873" s="25"/>
      <x:c r="WY5873" s="25"/>
      <x:c r="WZ5873" s="25"/>
      <x:c r="XA5873" s="25"/>
      <x:c r="XB5873" s="25"/>
      <x:c r="XC5873" s="25"/>
      <x:c r="XD5873" s="25"/>
      <x:c r="XE5873" s="25"/>
      <x:c r="XF5873" s="25"/>
      <x:c r="XG5873" s="25"/>
      <x:c r="XH5873" s="25"/>
      <x:c r="XI5873" s="25"/>
      <x:c r="XJ5873" s="25"/>
      <x:c r="XK5873" s="25"/>
      <x:c r="XL5873" s="25"/>
      <x:c r="XM5873" s="25"/>
      <x:c r="XN5873" s="25"/>
      <x:c r="XO5873" s="25"/>
      <x:c r="XP5873" s="25"/>
      <x:c r="XQ5873" s="25"/>
      <x:c r="XR5873" s="25"/>
      <x:c r="XS5873" s="25"/>
      <x:c r="XT5873" s="25"/>
      <x:c r="XU5873" s="25"/>
      <x:c r="XV5873" s="25"/>
      <x:c r="XW5873" s="25"/>
      <x:c r="XX5873" s="25"/>
      <x:c r="XY5873" s="25"/>
      <x:c r="XZ5873" s="25"/>
      <x:c r="YA5873" s="25"/>
      <x:c r="YB5873" s="25"/>
      <x:c r="YC5873" s="25"/>
      <x:c r="YD5873" s="25"/>
      <x:c r="YE5873" s="25"/>
      <x:c r="YF5873" s="25"/>
      <x:c r="YG5873" s="25"/>
      <x:c r="YH5873" s="25"/>
      <x:c r="YI5873" s="25"/>
      <x:c r="YJ5873" s="25"/>
      <x:c r="YK5873" s="25"/>
      <x:c r="YL5873" s="25"/>
      <x:c r="YM5873" s="25"/>
      <x:c r="YN5873" s="25"/>
      <x:c r="YO5873" s="25"/>
      <x:c r="YP5873" s="25"/>
      <x:c r="YQ5873" s="25"/>
      <x:c r="YR5873" s="25"/>
      <x:c r="YS5873" s="25"/>
      <x:c r="YT5873" s="25"/>
      <x:c r="YU5873" s="25"/>
      <x:c r="YV5873" s="25"/>
      <x:c r="YW5873" s="25"/>
      <x:c r="YX5873" s="25"/>
      <x:c r="YY5873" s="25"/>
      <x:c r="YZ5873" s="25"/>
      <x:c r="ZA5873" s="25"/>
      <x:c r="ZB5873" s="25"/>
      <x:c r="ZC5873" s="25"/>
      <x:c r="ZD5873" s="25"/>
      <x:c r="ZE5873" s="25"/>
      <x:c r="ZF5873" s="25"/>
      <x:c r="ZG5873" s="25"/>
      <x:c r="ZH5873" s="25"/>
      <x:c r="ZI5873" s="25"/>
      <x:c r="ZJ5873" s="25"/>
      <x:c r="ZK5873" s="25"/>
      <x:c r="ZL5873" s="25"/>
      <x:c r="ZM5873" s="25"/>
      <x:c r="ZN5873" s="25"/>
      <x:c r="ZO5873" s="25"/>
      <x:c r="ZP5873" s="25"/>
      <x:c r="ZQ5873" s="25"/>
      <x:c r="ZR5873" s="25"/>
      <x:c r="ZS5873" s="25"/>
      <x:c r="ZT5873" s="25"/>
      <x:c r="ZU5873" s="25"/>
      <x:c r="ZV5873" s="25"/>
      <x:c r="ZW5873" s="25"/>
      <x:c r="ZX5873" s="25"/>
      <x:c r="ZY5873" s="25"/>
      <x:c r="ZZ5873" s="25"/>
      <x:c r="AAA5873" s="25"/>
      <x:c r="AAB5873" s="25"/>
      <x:c r="AAC5873" s="25"/>
      <x:c r="AAD5873" s="25"/>
      <x:c r="AAE5873" s="25"/>
      <x:c r="AAF5873" s="25"/>
      <x:c r="AAG5873" s="25"/>
      <x:c r="AAH5873" s="25"/>
      <x:c r="AAI5873" s="25"/>
      <x:c r="AAJ5873" s="25"/>
      <x:c r="AAK5873" s="25"/>
      <x:c r="AAL5873" s="25"/>
      <x:c r="AAM5873" s="25"/>
      <x:c r="AAN5873" s="25"/>
      <x:c r="AAO5873" s="25"/>
      <x:c r="AAP5873" s="25"/>
      <x:c r="AAQ5873" s="25"/>
      <x:c r="AAR5873" s="25"/>
      <x:c r="AAS5873" s="25"/>
      <x:c r="AAT5873" s="25"/>
      <x:c r="AAU5873" s="25"/>
      <x:c r="AAV5873" s="25"/>
      <x:c r="AAW5873" s="25"/>
      <x:c r="AAX5873" s="25"/>
      <x:c r="AAY5873" s="25"/>
      <x:c r="AAZ5873" s="25"/>
      <x:c r="ABA5873" s="25"/>
      <x:c r="ABB5873" s="25"/>
      <x:c r="ABC5873" s="25"/>
      <x:c r="ABD5873" s="25"/>
      <x:c r="ABE5873" s="25"/>
      <x:c r="ABF5873" s="25"/>
      <x:c r="ABG5873" s="25"/>
      <x:c r="ABH5873" s="25"/>
      <x:c r="ABI5873" s="25"/>
      <x:c r="ABJ5873" s="25"/>
      <x:c r="ABK5873" s="25"/>
      <x:c r="ABL5873" s="25"/>
      <x:c r="ABM5873" s="25"/>
      <x:c r="ABN5873" s="25"/>
      <x:c r="ABO5873" s="25"/>
      <x:c r="ABP5873" s="25"/>
      <x:c r="ABQ5873" s="25"/>
      <x:c r="ABR5873" s="25"/>
      <x:c r="ABS5873" s="25"/>
      <x:c r="ABT5873" s="25"/>
      <x:c r="ABU5873" s="25"/>
      <x:c r="ABV5873" s="25"/>
      <x:c r="ABW5873" s="25"/>
      <x:c r="ABX5873" s="25"/>
      <x:c r="ABY5873" s="25"/>
      <x:c r="ABZ5873" s="25"/>
      <x:c r="ACA5873" s="25"/>
      <x:c r="ACB5873" s="25"/>
      <x:c r="ACC5873" s="25"/>
      <x:c r="ACD5873" s="25"/>
      <x:c r="ACE5873" s="25"/>
      <x:c r="ACF5873" s="25"/>
      <x:c r="ACG5873" s="25"/>
      <x:c r="ACH5873" s="25"/>
      <x:c r="ACI5873" s="25"/>
      <x:c r="ACJ5873" s="25"/>
      <x:c r="ACK5873" s="25"/>
      <x:c r="ACL5873" s="25"/>
      <x:c r="ACM5873" s="25"/>
      <x:c r="ACN5873" s="25"/>
      <x:c r="ACO5873" s="25"/>
      <x:c r="ACP5873" s="25"/>
      <x:c r="ACQ5873" s="25"/>
      <x:c r="ACR5873" s="25"/>
      <x:c r="ACS5873" s="25"/>
      <x:c r="ACT5873" s="25"/>
      <x:c r="ACU5873" s="25"/>
      <x:c r="ACV5873" s="25"/>
      <x:c r="ACW5873" s="25"/>
      <x:c r="ACX5873" s="25"/>
      <x:c r="ACY5873" s="25"/>
      <x:c r="ACZ5873" s="25"/>
      <x:c r="ADA5873" s="25"/>
      <x:c r="ADB5873" s="25"/>
      <x:c r="ADC5873" s="25"/>
      <x:c r="ADD5873" s="25"/>
      <x:c r="ADE5873" s="25"/>
      <x:c r="ADF5873" s="25"/>
      <x:c r="ADG5873" s="25"/>
      <x:c r="ADH5873" s="25"/>
      <x:c r="ADI5873" s="25"/>
      <x:c r="ADJ5873" s="25"/>
      <x:c r="ADK5873" s="25"/>
      <x:c r="ADL5873" s="25"/>
      <x:c r="ADM5873" s="25"/>
      <x:c r="ADN5873" s="25"/>
      <x:c r="ADO5873" s="25"/>
      <x:c r="ADP5873" s="25"/>
      <x:c r="ADQ5873" s="25"/>
      <x:c r="ADR5873" s="25"/>
      <x:c r="ADS5873" s="25"/>
      <x:c r="ADT5873" s="25"/>
      <x:c r="ADU5873" s="25"/>
      <x:c r="ADV5873" s="25"/>
      <x:c r="ADW5873" s="25"/>
      <x:c r="ADX5873" s="25"/>
      <x:c r="ADY5873" s="25"/>
      <x:c r="ADZ5873" s="25"/>
      <x:c r="AEA5873" s="25"/>
      <x:c r="AEB5873" s="25"/>
      <x:c r="AEC5873" s="25"/>
      <x:c r="AED5873" s="25"/>
      <x:c r="AEE5873" s="25"/>
      <x:c r="AEF5873" s="25"/>
      <x:c r="AEG5873" s="25"/>
      <x:c r="AEH5873" s="25"/>
      <x:c r="AEI5873" s="25"/>
      <x:c r="AEJ5873" s="25"/>
      <x:c r="AEK5873" s="25"/>
      <x:c r="AEL5873" s="25"/>
      <x:c r="AEM5873" s="25"/>
      <x:c r="AEN5873" s="25"/>
      <x:c r="AEO5873" s="25"/>
      <x:c r="AEP5873" s="25"/>
      <x:c r="AEQ5873" s="25"/>
      <x:c r="AER5873" s="25"/>
      <x:c r="AES5873" s="25"/>
      <x:c r="AET5873" s="25"/>
      <x:c r="AEU5873" s="25"/>
      <x:c r="AEV5873" s="25"/>
      <x:c r="AEW5873" s="25"/>
      <x:c r="AEX5873" s="25"/>
      <x:c r="AEY5873" s="25"/>
      <x:c r="AEZ5873" s="25"/>
      <x:c r="AFA5873" s="25"/>
      <x:c r="AFB5873" s="25"/>
      <x:c r="AFC5873" s="25"/>
      <x:c r="AFD5873" s="25"/>
      <x:c r="AFE5873" s="25"/>
      <x:c r="AFF5873" s="25"/>
      <x:c r="AFG5873" s="25"/>
      <x:c r="AFH5873" s="25"/>
      <x:c r="AFI5873" s="25"/>
      <x:c r="AFJ5873" s="25"/>
      <x:c r="AFK5873" s="25"/>
      <x:c r="AFL5873" s="25"/>
      <x:c r="AFM5873" s="25"/>
      <x:c r="AFN5873" s="25"/>
      <x:c r="AFO5873" s="25"/>
      <x:c r="AFP5873" s="25"/>
      <x:c r="AFQ5873" s="25"/>
      <x:c r="AFR5873" s="25"/>
      <x:c r="AFS5873" s="25"/>
      <x:c r="AFT5873" s="25"/>
      <x:c r="AFU5873" s="25"/>
      <x:c r="AFV5873" s="25"/>
      <x:c r="AFW5873" s="25"/>
      <x:c r="AFX5873" s="25"/>
      <x:c r="AFY5873" s="25"/>
      <x:c r="AFZ5873" s="25"/>
      <x:c r="AGA5873" s="25"/>
      <x:c r="AGB5873" s="25"/>
      <x:c r="AGC5873" s="25"/>
      <x:c r="AGD5873" s="25"/>
      <x:c r="AGE5873" s="25"/>
      <x:c r="AGF5873" s="25"/>
      <x:c r="AGG5873" s="25"/>
      <x:c r="AGH5873" s="25"/>
      <x:c r="AGI5873" s="25"/>
      <x:c r="AGJ5873" s="25"/>
      <x:c r="AGK5873" s="25"/>
      <x:c r="AGL5873" s="25"/>
      <x:c r="AGM5873" s="25"/>
      <x:c r="AGN5873" s="25"/>
      <x:c r="AGO5873" s="25"/>
      <x:c r="AGP5873" s="25"/>
      <x:c r="AGQ5873" s="25"/>
      <x:c r="AGR5873" s="25"/>
      <x:c r="AGS5873" s="25"/>
      <x:c r="AGT5873" s="25"/>
      <x:c r="AGU5873" s="25"/>
      <x:c r="AGV5873" s="25"/>
      <x:c r="AGW5873" s="25"/>
      <x:c r="AGX5873" s="25"/>
      <x:c r="AGY5873" s="25"/>
      <x:c r="AGZ5873" s="25"/>
      <x:c r="AHA5873" s="25"/>
      <x:c r="AHB5873" s="25"/>
      <x:c r="AHC5873" s="25"/>
      <x:c r="AHD5873" s="25"/>
      <x:c r="AHE5873" s="25"/>
      <x:c r="AHF5873" s="25"/>
      <x:c r="AHG5873" s="25"/>
      <x:c r="AHH5873" s="25"/>
      <x:c r="AHI5873" s="25"/>
      <x:c r="AHJ5873" s="25"/>
      <x:c r="AHK5873" s="25"/>
      <x:c r="AHL5873" s="25"/>
      <x:c r="AHM5873" s="25"/>
      <x:c r="AHN5873" s="25"/>
      <x:c r="AHO5873" s="25"/>
      <x:c r="AHP5873" s="25"/>
      <x:c r="AHQ5873" s="25"/>
      <x:c r="AHR5873" s="25"/>
      <x:c r="AHS5873" s="25"/>
      <x:c r="AHT5873" s="25"/>
      <x:c r="AHU5873" s="25"/>
      <x:c r="AHV5873" s="25"/>
      <x:c r="AHW5873" s="25"/>
      <x:c r="AHX5873" s="25"/>
      <x:c r="AHY5873" s="25"/>
      <x:c r="AHZ5873" s="25"/>
      <x:c r="AIA5873" s="25"/>
      <x:c r="AIB5873" s="25"/>
      <x:c r="AIC5873" s="25"/>
      <x:c r="AID5873" s="25"/>
      <x:c r="AIE5873" s="25"/>
      <x:c r="AIF5873" s="25"/>
      <x:c r="AIG5873" s="25"/>
      <x:c r="AIH5873" s="25"/>
      <x:c r="AII5873" s="25"/>
      <x:c r="AIJ5873" s="25"/>
      <x:c r="AIK5873" s="25"/>
      <x:c r="AIL5873" s="25"/>
      <x:c r="AIM5873" s="25"/>
      <x:c r="AIN5873" s="25"/>
      <x:c r="AIO5873" s="25"/>
      <x:c r="AIP5873" s="25"/>
      <x:c r="AIQ5873" s="25"/>
      <x:c r="AIR5873" s="25"/>
      <x:c r="AIS5873" s="25"/>
      <x:c r="AIT5873" s="25"/>
      <x:c r="AIU5873" s="25"/>
      <x:c r="AIV5873" s="25"/>
      <x:c r="AIW5873" s="25"/>
      <x:c r="AIX5873" s="25"/>
      <x:c r="AIY5873" s="25"/>
      <x:c r="AIZ5873" s="25"/>
      <x:c r="AJA5873" s="25"/>
      <x:c r="AJB5873" s="25"/>
      <x:c r="AJC5873" s="25"/>
      <x:c r="AJD5873" s="25"/>
      <x:c r="AJE5873" s="25"/>
      <x:c r="AJF5873" s="25"/>
      <x:c r="AJG5873" s="25"/>
      <x:c r="AJH5873" s="25"/>
      <x:c r="AJI5873" s="25"/>
      <x:c r="AJJ5873" s="25"/>
      <x:c r="AJK5873" s="25"/>
      <x:c r="AJL5873" s="25"/>
      <x:c r="AJM5873" s="25"/>
      <x:c r="AJN5873" s="25"/>
      <x:c r="AJO5873" s="25"/>
      <x:c r="AJP5873" s="25"/>
      <x:c r="AJQ5873" s="25"/>
      <x:c r="AJR5873" s="25"/>
      <x:c r="AJS5873" s="25"/>
      <x:c r="AJT5873" s="25"/>
      <x:c r="AJU5873" s="25"/>
      <x:c r="AJV5873" s="25"/>
      <x:c r="AJW5873" s="25"/>
      <x:c r="AJX5873" s="25"/>
      <x:c r="AJY5873" s="25"/>
      <x:c r="AJZ5873" s="25"/>
      <x:c r="AKA5873" s="25"/>
      <x:c r="AKB5873" s="25"/>
      <x:c r="AKC5873" s="25"/>
      <x:c r="AKD5873" s="25"/>
      <x:c r="AKE5873" s="25"/>
      <x:c r="AKF5873" s="25"/>
      <x:c r="AKG5873" s="25"/>
      <x:c r="AKH5873" s="25"/>
      <x:c r="AKI5873" s="25"/>
      <x:c r="AKJ5873" s="25"/>
      <x:c r="AKK5873" s="25"/>
      <x:c r="AKL5873" s="25"/>
      <x:c r="AKM5873" s="25"/>
      <x:c r="AKN5873" s="25"/>
      <x:c r="AKO5873" s="25"/>
      <x:c r="AKP5873" s="25"/>
      <x:c r="AKQ5873" s="25"/>
      <x:c r="AKR5873" s="25"/>
      <x:c r="AKS5873" s="25"/>
      <x:c r="AKT5873" s="25"/>
      <x:c r="AKU5873" s="25"/>
      <x:c r="AKV5873" s="25"/>
      <x:c r="AKW5873" s="25"/>
      <x:c r="AKX5873" s="25"/>
      <x:c r="AKY5873" s="25"/>
      <x:c r="AKZ5873" s="25"/>
      <x:c r="ALA5873" s="25"/>
      <x:c r="ALB5873" s="25"/>
      <x:c r="ALC5873" s="25"/>
      <x:c r="ALD5873" s="25"/>
      <x:c r="ALE5873" s="25"/>
      <x:c r="ALF5873" s="25"/>
      <x:c r="ALG5873" s="25"/>
      <x:c r="ALH5873" s="25"/>
      <x:c r="ALI5873" s="25"/>
      <x:c r="ALJ5873" s="25"/>
      <x:c r="ALK5873" s="25"/>
      <x:c r="ALL5873" s="25"/>
      <x:c r="ALM5873" s="25"/>
      <x:c r="ALN5873" s="25"/>
      <x:c r="ALO5873" s="25"/>
      <x:c r="ALP5873" s="25"/>
      <x:c r="ALQ5873" s="25"/>
      <x:c r="ALR5873" s="25"/>
      <x:c r="ALS5873" s="25"/>
      <x:c r="ALT5873" s="25"/>
      <x:c r="ALU5873" s="25"/>
      <x:c r="ALV5873" s="25"/>
      <x:c r="ALW5873" s="25"/>
      <x:c r="ALX5873" s="25"/>
      <x:c r="ALY5873" s="25"/>
      <x:c r="ALZ5873" s="25"/>
      <x:c r="AMA5873" s="25"/>
      <x:c r="AMB5873" s="25"/>
      <x:c r="AMC5873" s="25"/>
      <x:c r="AMD5873" s="25"/>
      <x:c r="AME5873" s="25"/>
      <x:c r="AMF5873" s="25"/>
      <x:c r="AMG5873" s="25"/>
      <x:c r="AMH5873" s="25"/>
      <x:c r="AMI5873" s="25"/>
      <x:c r="AMJ5873" s="25"/>
      <x:c r="AMK5873" s="25"/>
      <x:c r="AML5873" s="25"/>
      <x:c r="AMM5873" s="25"/>
      <x:c r="AMN5873" s="25"/>
      <x:c r="AMO5873" s="25"/>
      <x:c r="AMP5873" s="25"/>
      <x:c r="AMQ5873" s="25"/>
      <x:c r="AMR5873" s="25"/>
      <x:c r="AMS5873" s="25"/>
      <x:c r="AMT5873" s="25"/>
      <x:c r="AMU5873" s="25"/>
      <x:c r="AMV5873" s="25"/>
      <x:c r="AMW5873" s="25"/>
      <x:c r="AMX5873" s="25"/>
      <x:c r="AMY5873" s="25"/>
      <x:c r="AMZ5873" s="25"/>
      <x:c r="ANA5873" s="25"/>
      <x:c r="ANB5873" s="25"/>
      <x:c r="ANC5873" s="25"/>
      <x:c r="AND5873" s="25"/>
      <x:c r="ANE5873" s="25"/>
      <x:c r="ANF5873" s="25"/>
      <x:c r="ANG5873" s="25"/>
      <x:c r="ANH5873" s="25"/>
      <x:c r="ANI5873" s="25"/>
      <x:c r="ANJ5873" s="25"/>
      <x:c r="ANK5873" s="25"/>
      <x:c r="ANL5873" s="25"/>
      <x:c r="ANM5873" s="25"/>
      <x:c r="ANN5873" s="25"/>
      <x:c r="ANO5873" s="25"/>
      <x:c r="ANP5873" s="25"/>
      <x:c r="ANQ5873" s="25"/>
      <x:c r="ANR5873" s="25"/>
      <x:c r="ANS5873" s="25"/>
      <x:c r="ANT5873" s="25"/>
      <x:c r="ANU5873" s="25"/>
      <x:c r="ANV5873" s="25"/>
      <x:c r="ANW5873" s="25"/>
      <x:c r="ANX5873" s="25"/>
      <x:c r="ANY5873" s="25"/>
      <x:c r="ANZ5873" s="25"/>
      <x:c r="AOA5873" s="25"/>
      <x:c r="AOB5873" s="25"/>
      <x:c r="AOC5873" s="25"/>
      <x:c r="AOD5873" s="25"/>
      <x:c r="AOE5873" s="25"/>
      <x:c r="AOF5873" s="25"/>
      <x:c r="AOG5873" s="25"/>
      <x:c r="AOH5873" s="25"/>
      <x:c r="AOI5873" s="25"/>
      <x:c r="AOJ5873" s="25"/>
      <x:c r="AOK5873" s="25"/>
      <x:c r="AOL5873" s="25"/>
      <x:c r="AOM5873" s="25"/>
      <x:c r="AON5873" s="25"/>
      <x:c r="AOO5873" s="25"/>
      <x:c r="AOP5873" s="25"/>
      <x:c r="AOQ5873" s="25"/>
      <x:c r="AOR5873" s="25"/>
      <x:c r="AOS5873" s="25"/>
      <x:c r="AOT5873" s="25"/>
      <x:c r="AOU5873" s="25"/>
      <x:c r="AOV5873" s="25"/>
      <x:c r="AOW5873" s="25"/>
      <x:c r="AOX5873" s="25"/>
      <x:c r="AOY5873" s="25"/>
      <x:c r="AOZ5873" s="25"/>
      <x:c r="APA5873" s="25"/>
      <x:c r="APB5873" s="25"/>
      <x:c r="APC5873" s="25"/>
      <x:c r="APD5873" s="25"/>
      <x:c r="APE5873" s="25"/>
      <x:c r="APF5873" s="25"/>
      <x:c r="APG5873" s="25"/>
      <x:c r="APH5873" s="25"/>
      <x:c r="API5873" s="25"/>
      <x:c r="APJ5873" s="25"/>
      <x:c r="APK5873" s="25"/>
      <x:c r="APL5873" s="25"/>
      <x:c r="APM5873" s="25"/>
      <x:c r="APN5873" s="25"/>
      <x:c r="APO5873" s="25"/>
      <x:c r="APP5873" s="25"/>
      <x:c r="APQ5873" s="25"/>
      <x:c r="APR5873" s="25"/>
      <x:c r="APS5873" s="25"/>
      <x:c r="APT5873" s="25"/>
      <x:c r="APU5873" s="25"/>
      <x:c r="APV5873" s="25"/>
      <x:c r="APW5873" s="25"/>
      <x:c r="APX5873" s="25"/>
      <x:c r="APY5873" s="25"/>
      <x:c r="APZ5873" s="25"/>
      <x:c r="AQA5873" s="25"/>
      <x:c r="AQB5873" s="25"/>
      <x:c r="AQC5873" s="25"/>
      <x:c r="AQD5873" s="25"/>
      <x:c r="AQE5873" s="25"/>
      <x:c r="AQF5873" s="25"/>
      <x:c r="AQG5873" s="25"/>
      <x:c r="AQH5873" s="25"/>
      <x:c r="AQI5873" s="25"/>
      <x:c r="AQJ5873" s="25"/>
      <x:c r="AQK5873" s="25"/>
      <x:c r="AQL5873" s="25"/>
      <x:c r="AQM5873" s="25"/>
      <x:c r="AQN5873" s="25"/>
      <x:c r="AQO5873" s="25"/>
      <x:c r="AQP5873" s="25"/>
      <x:c r="AQQ5873" s="25"/>
      <x:c r="AQR5873" s="25"/>
      <x:c r="AQS5873" s="25"/>
      <x:c r="AQT5873" s="25"/>
      <x:c r="AQU5873" s="25"/>
      <x:c r="AQV5873" s="25"/>
      <x:c r="AQW5873" s="25"/>
      <x:c r="AQX5873" s="25"/>
      <x:c r="AQY5873" s="25"/>
      <x:c r="AQZ5873" s="25"/>
      <x:c r="ARA5873" s="25"/>
      <x:c r="ARB5873" s="25"/>
      <x:c r="ARC5873" s="25"/>
      <x:c r="ARD5873" s="25"/>
      <x:c r="ARE5873" s="25"/>
      <x:c r="ARF5873" s="25"/>
      <x:c r="ARG5873" s="25"/>
      <x:c r="ARH5873" s="25"/>
      <x:c r="ARI5873" s="25"/>
      <x:c r="ARJ5873" s="25"/>
      <x:c r="ARK5873" s="25"/>
      <x:c r="ARL5873" s="25"/>
      <x:c r="ARM5873" s="25"/>
      <x:c r="ARN5873" s="25"/>
      <x:c r="ARO5873" s="25"/>
      <x:c r="ARP5873" s="25"/>
      <x:c r="ARQ5873" s="25"/>
      <x:c r="ARR5873" s="25"/>
      <x:c r="ARS5873" s="25"/>
      <x:c r="ART5873" s="25"/>
      <x:c r="ARU5873" s="25"/>
      <x:c r="ARV5873" s="25"/>
      <x:c r="ARW5873" s="25"/>
      <x:c r="ARX5873" s="25"/>
      <x:c r="ARY5873" s="25"/>
      <x:c r="ARZ5873" s="25"/>
      <x:c r="ASA5873" s="25"/>
      <x:c r="ASB5873" s="25"/>
      <x:c r="ASC5873" s="25"/>
      <x:c r="ASD5873" s="25"/>
      <x:c r="ASE5873" s="25"/>
      <x:c r="ASF5873" s="25"/>
      <x:c r="ASG5873" s="25"/>
      <x:c r="ASH5873" s="25"/>
      <x:c r="ASI5873" s="25"/>
      <x:c r="ASJ5873" s="25"/>
      <x:c r="ASK5873" s="25"/>
      <x:c r="ASL5873" s="25"/>
      <x:c r="ASM5873" s="25"/>
      <x:c r="ASN5873" s="25"/>
      <x:c r="ASO5873" s="25"/>
      <x:c r="ASP5873" s="25"/>
      <x:c r="ASQ5873" s="25"/>
      <x:c r="ASR5873" s="25"/>
      <x:c r="ASS5873" s="25"/>
      <x:c r="AST5873" s="25"/>
      <x:c r="ASU5873" s="25"/>
      <x:c r="ASV5873" s="25"/>
      <x:c r="ASW5873" s="25"/>
      <x:c r="ASX5873" s="25"/>
      <x:c r="ASY5873" s="25"/>
      <x:c r="ASZ5873" s="25"/>
      <x:c r="ATA5873" s="25"/>
      <x:c r="ATB5873" s="25"/>
      <x:c r="ATC5873" s="25"/>
      <x:c r="ATD5873" s="25"/>
      <x:c r="ATE5873" s="25"/>
      <x:c r="ATF5873" s="25"/>
      <x:c r="ATG5873" s="25"/>
      <x:c r="ATH5873" s="25"/>
      <x:c r="ATI5873" s="25"/>
      <x:c r="ATJ5873" s="25"/>
      <x:c r="ATK5873" s="25"/>
      <x:c r="ATL5873" s="25"/>
      <x:c r="ATM5873" s="25"/>
      <x:c r="ATN5873" s="25"/>
      <x:c r="ATO5873" s="25"/>
      <x:c r="ATP5873" s="25"/>
      <x:c r="ATQ5873" s="25"/>
      <x:c r="ATR5873" s="25"/>
      <x:c r="ATS5873" s="25"/>
      <x:c r="ATT5873" s="25"/>
      <x:c r="ATU5873" s="25"/>
      <x:c r="ATV5873" s="25"/>
      <x:c r="ATW5873" s="25"/>
      <x:c r="ATX5873" s="25"/>
      <x:c r="ATY5873" s="25"/>
      <x:c r="ATZ5873" s="25"/>
      <x:c r="AUA5873" s="25"/>
      <x:c r="AUB5873" s="25"/>
      <x:c r="AUC5873" s="25"/>
      <x:c r="AUD5873" s="25"/>
      <x:c r="AUE5873" s="25"/>
      <x:c r="AUF5873" s="25"/>
      <x:c r="AUG5873" s="25"/>
      <x:c r="AUH5873" s="25"/>
      <x:c r="AUI5873" s="25"/>
      <x:c r="AUJ5873" s="25"/>
      <x:c r="AUK5873" s="25"/>
      <x:c r="AUL5873" s="25"/>
      <x:c r="AUM5873" s="25"/>
      <x:c r="AUN5873" s="25"/>
      <x:c r="AUO5873" s="25"/>
      <x:c r="AUP5873" s="25"/>
      <x:c r="AUQ5873" s="25"/>
      <x:c r="AUR5873" s="25"/>
      <x:c r="AUS5873" s="25"/>
      <x:c r="AUT5873" s="25"/>
      <x:c r="AUU5873" s="25"/>
      <x:c r="AUV5873" s="25"/>
      <x:c r="AUW5873" s="25"/>
      <x:c r="AUX5873" s="25"/>
      <x:c r="AUY5873" s="25"/>
      <x:c r="AUZ5873" s="25"/>
      <x:c r="AVA5873" s="25"/>
      <x:c r="AVB5873" s="25"/>
      <x:c r="AVC5873" s="25"/>
      <x:c r="AVD5873" s="25"/>
      <x:c r="AVE5873" s="25"/>
      <x:c r="AVF5873" s="25"/>
      <x:c r="AVG5873" s="25"/>
      <x:c r="AVH5873" s="25"/>
      <x:c r="AVI5873" s="25"/>
      <x:c r="AVJ5873" s="25"/>
      <x:c r="AVK5873" s="25"/>
      <x:c r="AVL5873" s="25"/>
      <x:c r="AVM5873" s="25"/>
      <x:c r="AVN5873" s="25"/>
      <x:c r="AVO5873" s="25"/>
      <x:c r="AVP5873" s="25"/>
      <x:c r="AVQ5873" s="25"/>
      <x:c r="AVR5873" s="25"/>
      <x:c r="AVS5873" s="25"/>
      <x:c r="AVT5873" s="25"/>
      <x:c r="AVU5873" s="25"/>
      <x:c r="AVV5873" s="25"/>
      <x:c r="AVW5873" s="25"/>
      <x:c r="AVX5873" s="25"/>
      <x:c r="AVY5873" s="25"/>
      <x:c r="AVZ5873" s="25"/>
      <x:c r="AWA5873" s="25"/>
      <x:c r="AWB5873" s="25"/>
      <x:c r="AWC5873" s="25"/>
      <x:c r="AWD5873" s="25"/>
      <x:c r="AWE5873" s="25"/>
      <x:c r="AWF5873" s="25"/>
      <x:c r="AWG5873" s="25"/>
      <x:c r="AWH5873" s="25"/>
      <x:c r="AWI5873" s="25"/>
      <x:c r="AWJ5873" s="25"/>
      <x:c r="AWK5873" s="25"/>
      <x:c r="AWL5873" s="25"/>
      <x:c r="AWM5873" s="25"/>
      <x:c r="AWN5873" s="25"/>
      <x:c r="AWO5873" s="25"/>
      <x:c r="AWP5873" s="25"/>
      <x:c r="AWQ5873" s="25"/>
      <x:c r="AWR5873" s="25"/>
      <x:c r="AWS5873" s="25"/>
      <x:c r="AWT5873" s="25"/>
      <x:c r="AWU5873" s="25"/>
      <x:c r="AWV5873" s="25"/>
      <x:c r="AWW5873" s="25"/>
      <x:c r="AWX5873" s="25"/>
      <x:c r="AWY5873" s="25"/>
      <x:c r="AWZ5873" s="25"/>
      <x:c r="AXA5873" s="25"/>
      <x:c r="AXB5873" s="25"/>
      <x:c r="AXC5873" s="25"/>
      <x:c r="AXD5873" s="25"/>
      <x:c r="AXE5873" s="25"/>
      <x:c r="AXF5873" s="25"/>
      <x:c r="AXG5873" s="25"/>
      <x:c r="AXH5873" s="25"/>
      <x:c r="AXI5873" s="25"/>
      <x:c r="AXJ5873" s="25"/>
      <x:c r="AXK5873" s="25"/>
      <x:c r="AXL5873" s="25"/>
      <x:c r="AXM5873" s="25"/>
      <x:c r="AXN5873" s="25"/>
      <x:c r="AXO5873" s="25"/>
      <x:c r="AXP5873" s="25"/>
      <x:c r="AXQ5873" s="25"/>
      <x:c r="AXR5873" s="25"/>
      <x:c r="AXS5873" s="25"/>
      <x:c r="AXT5873" s="25"/>
      <x:c r="AXU5873" s="25"/>
      <x:c r="AXV5873" s="25"/>
      <x:c r="AXW5873" s="25"/>
      <x:c r="AXX5873" s="25"/>
      <x:c r="AXY5873" s="25"/>
      <x:c r="AXZ5873" s="25"/>
      <x:c r="AYA5873" s="25"/>
      <x:c r="AYB5873" s="25"/>
      <x:c r="AYC5873" s="25"/>
      <x:c r="AYD5873" s="25"/>
      <x:c r="AYE5873" s="25"/>
      <x:c r="AYF5873" s="25"/>
      <x:c r="AYG5873" s="25"/>
      <x:c r="AYH5873" s="25"/>
      <x:c r="AYI5873" s="25"/>
      <x:c r="AYJ5873" s="25"/>
      <x:c r="AYK5873" s="25"/>
      <x:c r="AYL5873" s="25"/>
      <x:c r="AYM5873" s="25"/>
      <x:c r="AYN5873" s="25"/>
      <x:c r="AYO5873" s="25"/>
      <x:c r="AYP5873" s="25"/>
      <x:c r="AYQ5873" s="25"/>
      <x:c r="AYR5873" s="25"/>
      <x:c r="AYS5873" s="25"/>
      <x:c r="AYT5873" s="25"/>
      <x:c r="AYU5873" s="25"/>
      <x:c r="AYV5873" s="25"/>
      <x:c r="AYW5873" s="25"/>
      <x:c r="AYX5873" s="25"/>
      <x:c r="AYY5873" s="25"/>
      <x:c r="AYZ5873" s="25"/>
      <x:c r="AZA5873" s="25"/>
      <x:c r="AZB5873" s="25"/>
      <x:c r="AZC5873" s="25"/>
      <x:c r="AZD5873" s="25"/>
      <x:c r="AZE5873" s="25"/>
      <x:c r="AZF5873" s="25"/>
      <x:c r="AZG5873" s="25"/>
      <x:c r="AZH5873" s="25"/>
      <x:c r="AZI5873" s="25"/>
      <x:c r="AZJ5873" s="25"/>
      <x:c r="AZK5873" s="25"/>
      <x:c r="AZL5873" s="25"/>
      <x:c r="AZM5873" s="25"/>
      <x:c r="AZN5873" s="25"/>
      <x:c r="AZO5873" s="25"/>
      <x:c r="AZP5873" s="25"/>
      <x:c r="AZQ5873" s="25"/>
      <x:c r="AZR5873" s="25"/>
      <x:c r="AZS5873" s="25"/>
      <x:c r="AZT5873" s="25"/>
      <x:c r="AZU5873" s="25"/>
      <x:c r="AZV5873" s="25"/>
      <x:c r="AZW5873" s="25"/>
      <x:c r="AZX5873" s="25"/>
      <x:c r="AZY5873" s="25"/>
      <x:c r="AZZ5873" s="25"/>
      <x:c r="BAA5873" s="25"/>
      <x:c r="BAB5873" s="25"/>
      <x:c r="BAC5873" s="25"/>
      <x:c r="BAD5873" s="25"/>
      <x:c r="BAE5873" s="25"/>
      <x:c r="BAF5873" s="25"/>
      <x:c r="BAG5873" s="25"/>
      <x:c r="BAH5873" s="25"/>
      <x:c r="BAI5873" s="25"/>
      <x:c r="BAJ5873" s="25"/>
      <x:c r="BAK5873" s="25"/>
      <x:c r="BAL5873" s="25"/>
      <x:c r="BAM5873" s="25"/>
      <x:c r="BAN5873" s="25"/>
      <x:c r="BAO5873" s="25"/>
      <x:c r="BAP5873" s="25"/>
      <x:c r="BAQ5873" s="25"/>
      <x:c r="BAR5873" s="25"/>
      <x:c r="BAS5873" s="25"/>
      <x:c r="BAT5873" s="25"/>
      <x:c r="BAU5873" s="25"/>
      <x:c r="BAV5873" s="25"/>
      <x:c r="BAW5873" s="25"/>
      <x:c r="BAX5873" s="25"/>
      <x:c r="BAY5873" s="25"/>
      <x:c r="BAZ5873" s="25"/>
      <x:c r="BBA5873" s="25"/>
      <x:c r="BBB5873" s="25"/>
      <x:c r="BBC5873" s="25"/>
      <x:c r="BBD5873" s="25"/>
      <x:c r="BBE5873" s="25"/>
      <x:c r="BBF5873" s="25"/>
      <x:c r="BBG5873" s="25"/>
      <x:c r="BBH5873" s="25"/>
      <x:c r="BBI5873" s="25"/>
      <x:c r="BBJ5873" s="25"/>
      <x:c r="BBK5873" s="25"/>
      <x:c r="BBL5873" s="25"/>
      <x:c r="BBM5873" s="25"/>
      <x:c r="BBN5873" s="25"/>
      <x:c r="BBO5873" s="25"/>
      <x:c r="BBP5873" s="25"/>
      <x:c r="BBQ5873" s="25"/>
      <x:c r="BBR5873" s="25"/>
      <x:c r="BBS5873" s="25"/>
      <x:c r="BBT5873" s="25"/>
      <x:c r="BBU5873" s="25"/>
      <x:c r="BBV5873" s="25"/>
      <x:c r="BBW5873" s="25"/>
      <x:c r="BBX5873" s="25"/>
      <x:c r="BBY5873" s="25"/>
      <x:c r="BBZ5873" s="25"/>
      <x:c r="BCA5873" s="25"/>
      <x:c r="BCB5873" s="25"/>
      <x:c r="BCC5873" s="25"/>
      <x:c r="BCD5873" s="25"/>
      <x:c r="BCE5873" s="25"/>
      <x:c r="BCF5873" s="25"/>
      <x:c r="BCG5873" s="25"/>
      <x:c r="BCH5873" s="25"/>
      <x:c r="BCI5873" s="25"/>
      <x:c r="BCJ5873" s="25"/>
      <x:c r="BCK5873" s="25"/>
      <x:c r="BCL5873" s="25"/>
      <x:c r="BCM5873" s="25"/>
      <x:c r="BCN5873" s="25"/>
      <x:c r="BCO5873" s="25"/>
      <x:c r="BCP5873" s="25"/>
      <x:c r="BCQ5873" s="25"/>
      <x:c r="BCR5873" s="25"/>
      <x:c r="BCS5873" s="25"/>
      <x:c r="BCT5873" s="25"/>
      <x:c r="BCU5873" s="25"/>
      <x:c r="BCV5873" s="25"/>
      <x:c r="BCW5873" s="25"/>
      <x:c r="BCX5873" s="25"/>
      <x:c r="BCY5873" s="25"/>
      <x:c r="BCZ5873" s="25"/>
      <x:c r="BDA5873" s="25"/>
      <x:c r="BDB5873" s="25"/>
      <x:c r="BDC5873" s="25"/>
      <x:c r="BDD5873" s="25"/>
      <x:c r="BDE5873" s="25"/>
      <x:c r="BDF5873" s="25"/>
      <x:c r="BDG5873" s="25"/>
      <x:c r="BDH5873" s="25"/>
      <x:c r="BDI5873" s="25"/>
      <x:c r="BDJ5873" s="25"/>
      <x:c r="BDK5873" s="25"/>
      <x:c r="BDL5873" s="25"/>
      <x:c r="BDM5873" s="25"/>
      <x:c r="BDN5873" s="25"/>
      <x:c r="BDO5873" s="25"/>
      <x:c r="BDP5873" s="25"/>
      <x:c r="BDQ5873" s="25"/>
      <x:c r="BDR5873" s="25"/>
      <x:c r="BDS5873" s="25"/>
      <x:c r="BDT5873" s="25"/>
      <x:c r="BDU5873" s="25"/>
      <x:c r="BDV5873" s="25"/>
      <x:c r="BDW5873" s="25"/>
      <x:c r="BDX5873" s="25"/>
      <x:c r="BDY5873" s="25"/>
      <x:c r="BDZ5873" s="25"/>
      <x:c r="BEA5873" s="25"/>
      <x:c r="BEB5873" s="25"/>
      <x:c r="BEC5873" s="25"/>
      <x:c r="BED5873" s="25"/>
      <x:c r="BEE5873" s="25"/>
      <x:c r="BEF5873" s="25"/>
      <x:c r="BEG5873" s="25"/>
      <x:c r="BEH5873" s="25"/>
      <x:c r="BEI5873" s="25"/>
      <x:c r="BEJ5873" s="25"/>
      <x:c r="BEK5873" s="25"/>
      <x:c r="BEL5873" s="25"/>
      <x:c r="BEM5873" s="25"/>
      <x:c r="BEN5873" s="25"/>
      <x:c r="BEO5873" s="25"/>
      <x:c r="BEP5873" s="25"/>
      <x:c r="BEQ5873" s="25"/>
      <x:c r="BER5873" s="25"/>
      <x:c r="BES5873" s="25"/>
      <x:c r="BET5873" s="25"/>
      <x:c r="BEU5873" s="25"/>
      <x:c r="BEV5873" s="25"/>
      <x:c r="BEW5873" s="25"/>
      <x:c r="BEX5873" s="25"/>
      <x:c r="BEY5873" s="25"/>
      <x:c r="BEZ5873" s="25"/>
      <x:c r="BFA5873" s="25"/>
      <x:c r="BFB5873" s="25"/>
      <x:c r="BFC5873" s="25"/>
      <x:c r="BFD5873" s="25"/>
      <x:c r="BFE5873" s="25"/>
      <x:c r="BFF5873" s="25"/>
      <x:c r="BFG5873" s="25"/>
      <x:c r="BFH5873" s="25"/>
      <x:c r="BFI5873" s="25"/>
      <x:c r="BFJ5873" s="25"/>
      <x:c r="BFK5873" s="25"/>
      <x:c r="BFL5873" s="25"/>
      <x:c r="BFM5873" s="25"/>
      <x:c r="BFN5873" s="25"/>
      <x:c r="BFO5873" s="25"/>
      <x:c r="BFP5873" s="25"/>
      <x:c r="BFQ5873" s="25"/>
      <x:c r="BFR5873" s="25"/>
      <x:c r="BFS5873" s="25"/>
      <x:c r="BFT5873" s="25"/>
      <x:c r="BFU5873" s="25"/>
      <x:c r="BFV5873" s="25"/>
      <x:c r="BFW5873" s="25"/>
      <x:c r="BFX5873" s="25"/>
      <x:c r="BFY5873" s="25"/>
      <x:c r="BFZ5873" s="25"/>
      <x:c r="BGA5873" s="25"/>
      <x:c r="BGB5873" s="25"/>
      <x:c r="BGC5873" s="25"/>
      <x:c r="BGD5873" s="25"/>
      <x:c r="BGE5873" s="25"/>
      <x:c r="BGF5873" s="25"/>
      <x:c r="BGG5873" s="25"/>
      <x:c r="BGH5873" s="25"/>
      <x:c r="BGI5873" s="25"/>
      <x:c r="BGJ5873" s="25"/>
      <x:c r="BGK5873" s="25"/>
      <x:c r="BGL5873" s="25"/>
      <x:c r="BGM5873" s="25"/>
      <x:c r="BGN5873" s="25"/>
      <x:c r="BGO5873" s="25"/>
      <x:c r="BGP5873" s="25"/>
      <x:c r="BGQ5873" s="25"/>
      <x:c r="BGR5873" s="25"/>
      <x:c r="BGS5873" s="25"/>
      <x:c r="BGT5873" s="25"/>
      <x:c r="BGU5873" s="25"/>
      <x:c r="BGV5873" s="25"/>
      <x:c r="BGW5873" s="25"/>
      <x:c r="BGX5873" s="25"/>
      <x:c r="BGY5873" s="25"/>
      <x:c r="BGZ5873" s="25"/>
      <x:c r="BHA5873" s="25"/>
      <x:c r="BHB5873" s="25"/>
      <x:c r="BHC5873" s="25"/>
      <x:c r="BHD5873" s="25"/>
      <x:c r="BHE5873" s="25"/>
      <x:c r="BHF5873" s="25"/>
      <x:c r="BHG5873" s="25"/>
      <x:c r="BHH5873" s="25"/>
      <x:c r="BHI5873" s="25"/>
      <x:c r="BHJ5873" s="25"/>
      <x:c r="BHK5873" s="25"/>
      <x:c r="BHL5873" s="25"/>
      <x:c r="BHM5873" s="25"/>
      <x:c r="BHN5873" s="25"/>
      <x:c r="BHO5873" s="25"/>
      <x:c r="BHP5873" s="25"/>
      <x:c r="BHQ5873" s="25"/>
      <x:c r="BHR5873" s="25"/>
      <x:c r="BHS5873" s="25"/>
      <x:c r="BHT5873" s="25"/>
      <x:c r="BHU5873" s="25"/>
      <x:c r="BHV5873" s="25"/>
      <x:c r="BHW5873" s="25"/>
      <x:c r="BHX5873" s="25"/>
      <x:c r="BHY5873" s="25"/>
      <x:c r="BHZ5873" s="25"/>
      <x:c r="BIA5873" s="25"/>
      <x:c r="BIB5873" s="25"/>
      <x:c r="BIC5873" s="25"/>
      <x:c r="BID5873" s="25"/>
      <x:c r="BIE5873" s="25"/>
      <x:c r="BIF5873" s="25"/>
      <x:c r="BIG5873" s="25"/>
      <x:c r="BIH5873" s="25"/>
      <x:c r="BII5873" s="25"/>
      <x:c r="BIJ5873" s="25"/>
      <x:c r="BIK5873" s="25"/>
      <x:c r="BIL5873" s="25"/>
      <x:c r="BIM5873" s="25"/>
      <x:c r="BIN5873" s="25"/>
      <x:c r="BIO5873" s="25"/>
      <x:c r="BIP5873" s="25"/>
      <x:c r="BIQ5873" s="25"/>
      <x:c r="BIR5873" s="25"/>
      <x:c r="BIS5873" s="25"/>
      <x:c r="BIT5873" s="25"/>
      <x:c r="BIU5873" s="25"/>
      <x:c r="BIV5873" s="25"/>
      <x:c r="BIW5873" s="25"/>
      <x:c r="BIX5873" s="25"/>
      <x:c r="BIY5873" s="25"/>
      <x:c r="BIZ5873" s="25"/>
      <x:c r="BJA5873" s="25"/>
      <x:c r="BJB5873" s="25"/>
      <x:c r="BJC5873" s="25"/>
      <x:c r="BJD5873" s="25"/>
      <x:c r="BJE5873" s="25"/>
      <x:c r="BJF5873" s="25"/>
      <x:c r="BJG5873" s="25"/>
      <x:c r="BJH5873" s="25"/>
      <x:c r="BJI5873" s="25"/>
      <x:c r="BJJ5873" s="25"/>
      <x:c r="BJK5873" s="25"/>
      <x:c r="BJL5873" s="25"/>
      <x:c r="BJM5873" s="25"/>
      <x:c r="BJN5873" s="25"/>
      <x:c r="BJO5873" s="25"/>
      <x:c r="BJP5873" s="25"/>
      <x:c r="BJQ5873" s="25"/>
      <x:c r="BJR5873" s="25"/>
      <x:c r="BJS5873" s="25"/>
      <x:c r="BJT5873" s="25"/>
      <x:c r="BJU5873" s="25"/>
      <x:c r="BJV5873" s="25"/>
      <x:c r="BJW5873" s="25"/>
      <x:c r="BJX5873" s="25"/>
      <x:c r="BJY5873" s="25"/>
      <x:c r="BJZ5873" s="25"/>
      <x:c r="BKA5873" s="25"/>
      <x:c r="BKB5873" s="25"/>
      <x:c r="BKC5873" s="25"/>
      <x:c r="BKD5873" s="25"/>
      <x:c r="BKE5873" s="25"/>
      <x:c r="BKF5873" s="25"/>
      <x:c r="BKG5873" s="25"/>
      <x:c r="BKH5873" s="25"/>
      <x:c r="BKI5873" s="25"/>
      <x:c r="BKJ5873" s="25"/>
      <x:c r="BKK5873" s="25"/>
      <x:c r="BKL5873" s="25"/>
      <x:c r="BKM5873" s="25"/>
      <x:c r="BKN5873" s="25"/>
      <x:c r="BKO5873" s="25"/>
      <x:c r="BKP5873" s="25"/>
      <x:c r="BKQ5873" s="25"/>
      <x:c r="BKR5873" s="25"/>
      <x:c r="BKS5873" s="25"/>
      <x:c r="BKT5873" s="25"/>
      <x:c r="BKU5873" s="25"/>
      <x:c r="BKV5873" s="25"/>
      <x:c r="BKW5873" s="25"/>
      <x:c r="BKX5873" s="25"/>
      <x:c r="BKY5873" s="25"/>
      <x:c r="BKZ5873" s="25"/>
      <x:c r="BLA5873" s="25"/>
      <x:c r="BLB5873" s="25"/>
      <x:c r="BLC5873" s="25"/>
      <x:c r="BLD5873" s="25"/>
      <x:c r="BLE5873" s="25"/>
      <x:c r="BLF5873" s="25"/>
      <x:c r="BLG5873" s="25"/>
      <x:c r="BLH5873" s="25"/>
      <x:c r="BLI5873" s="25"/>
      <x:c r="BLJ5873" s="25"/>
      <x:c r="BLK5873" s="25"/>
      <x:c r="BLL5873" s="25"/>
      <x:c r="BLM5873" s="25"/>
      <x:c r="BLN5873" s="25"/>
      <x:c r="BLO5873" s="25"/>
      <x:c r="BLP5873" s="25"/>
      <x:c r="BLQ5873" s="25"/>
      <x:c r="BLR5873" s="25"/>
      <x:c r="BLS5873" s="25"/>
      <x:c r="BLT5873" s="25"/>
      <x:c r="BLU5873" s="25"/>
      <x:c r="BLV5873" s="25"/>
      <x:c r="BLW5873" s="25"/>
      <x:c r="BLX5873" s="25"/>
      <x:c r="BLY5873" s="25"/>
      <x:c r="BLZ5873" s="25"/>
      <x:c r="BMA5873" s="25"/>
      <x:c r="BMB5873" s="25"/>
      <x:c r="BMC5873" s="25"/>
      <x:c r="BMD5873" s="25"/>
      <x:c r="BME5873" s="25"/>
      <x:c r="BMF5873" s="25"/>
      <x:c r="BMG5873" s="25"/>
      <x:c r="BMH5873" s="25"/>
      <x:c r="BMI5873" s="25"/>
      <x:c r="BMJ5873" s="25"/>
      <x:c r="BMK5873" s="25"/>
      <x:c r="BML5873" s="25"/>
      <x:c r="BMM5873" s="25"/>
      <x:c r="BMN5873" s="25"/>
      <x:c r="BMO5873" s="25"/>
      <x:c r="BMP5873" s="25"/>
      <x:c r="BMQ5873" s="25"/>
      <x:c r="BMR5873" s="25"/>
      <x:c r="BMS5873" s="25"/>
      <x:c r="BMT5873" s="25"/>
      <x:c r="BMU5873" s="25"/>
      <x:c r="BMV5873" s="25"/>
      <x:c r="BMW5873" s="25"/>
      <x:c r="BMX5873" s="25"/>
      <x:c r="BMY5873" s="25"/>
      <x:c r="BMZ5873" s="25"/>
      <x:c r="BNA5873" s="25"/>
      <x:c r="BNB5873" s="25"/>
      <x:c r="BNC5873" s="25"/>
      <x:c r="BND5873" s="25"/>
      <x:c r="BNE5873" s="25"/>
      <x:c r="BNF5873" s="25"/>
      <x:c r="BNG5873" s="25"/>
      <x:c r="BNH5873" s="25"/>
      <x:c r="BNI5873" s="25"/>
      <x:c r="BNJ5873" s="25"/>
      <x:c r="BNK5873" s="25"/>
      <x:c r="BNL5873" s="25"/>
      <x:c r="BNM5873" s="25"/>
      <x:c r="BNN5873" s="25"/>
      <x:c r="BNO5873" s="25"/>
      <x:c r="BNP5873" s="25"/>
      <x:c r="BNQ5873" s="25"/>
      <x:c r="BNR5873" s="25"/>
      <x:c r="BNS5873" s="25"/>
      <x:c r="BNT5873" s="25"/>
      <x:c r="BNU5873" s="25"/>
      <x:c r="BNV5873" s="25"/>
      <x:c r="BNW5873" s="25"/>
      <x:c r="BNX5873" s="25"/>
      <x:c r="BNY5873" s="25"/>
      <x:c r="BNZ5873" s="25"/>
      <x:c r="BOA5873" s="25"/>
      <x:c r="BOB5873" s="25"/>
      <x:c r="BOC5873" s="25"/>
      <x:c r="BOD5873" s="25"/>
      <x:c r="BOE5873" s="25"/>
      <x:c r="BOF5873" s="25"/>
      <x:c r="BOG5873" s="25"/>
      <x:c r="BOH5873" s="25"/>
      <x:c r="BOI5873" s="25"/>
      <x:c r="BOJ5873" s="25"/>
      <x:c r="BOK5873" s="25"/>
      <x:c r="BOL5873" s="25"/>
      <x:c r="BOM5873" s="25"/>
      <x:c r="BON5873" s="25"/>
      <x:c r="BOO5873" s="25"/>
      <x:c r="BOP5873" s="25"/>
      <x:c r="BOQ5873" s="25"/>
      <x:c r="BOR5873" s="25"/>
      <x:c r="BOS5873" s="25"/>
      <x:c r="BOT5873" s="25"/>
      <x:c r="BOU5873" s="25"/>
      <x:c r="BOV5873" s="25"/>
      <x:c r="BOW5873" s="25"/>
      <x:c r="BOX5873" s="25"/>
      <x:c r="BOY5873" s="25"/>
      <x:c r="BOZ5873" s="25"/>
      <x:c r="BPA5873" s="25"/>
      <x:c r="BPB5873" s="25"/>
      <x:c r="BPC5873" s="25"/>
      <x:c r="BPD5873" s="25"/>
      <x:c r="BPE5873" s="25"/>
      <x:c r="BPF5873" s="25"/>
      <x:c r="BPG5873" s="25"/>
      <x:c r="BPH5873" s="25"/>
      <x:c r="BPI5873" s="25"/>
      <x:c r="BPJ5873" s="25"/>
      <x:c r="BPK5873" s="25"/>
      <x:c r="BPL5873" s="25"/>
      <x:c r="BPM5873" s="25"/>
      <x:c r="BPN5873" s="25"/>
      <x:c r="BPO5873" s="25"/>
      <x:c r="BPP5873" s="25"/>
      <x:c r="BPQ5873" s="25"/>
      <x:c r="BPR5873" s="25"/>
      <x:c r="BPS5873" s="25"/>
      <x:c r="BPT5873" s="25"/>
      <x:c r="BPU5873" s="25"/>
      <x:c r="BPV5873" s="25"/>
      <x:c r="BPW5873" s="25"/>
      <x:c r="BPX5873" s="25"/>
      <x:c r="BPY5873" s="25"/>
      <x:c r="BPZ5873" s="25"/>
      <x:c r="BQA5873" s="25"/>
      <x:c r="BQB5873" s="25"/>
      <x:c r="BQC5873" s="25"/>
      <x:c r="BQD5873" s="25"/>
      <x:c r="BQE5873" s="25"/>
      <x:c r="BQF5873" s="25"/>
      <x:c r="BQG5873" s="25"/>
      <x:c r="BQH5873" s="25"/>
      <x:c r="BQI5873" s="25"/>
      <x:c r="BQJ5873" s="25"/>
      <x:c r="BQK5873" s="25"/>
      <x:c r="BQL5873" s="25"/>
      <x:c r="BQM5873" s="25"/>
      <x:c r="BQN5873" s="25"/>
      <x:c r="BQO5873" s="25"/>
      <x:c r="BQP5873" s="25"/>
      <x:c r="BQQ5873" s="25"/>
      <x:c r="BQR5873" s="25"/>
      <x:c r="BQS5873" s="25"/>
      <x:c r="BQT5873" s="25"/>
      <x:c r="BQU5873" s="25"/>
      <x:c r="BQV5873" s="25"/>
      <x:c r="BQW5873" s="25"/>
      <x:c r="BQX5873" s="25"/>
      <x:c r="BQY5873" s="25"/>
      <x:c r="BQZ5873" s="25"/>
      <x:c r="BRA5873" s="25"/>
      <x:c r="BRB5873" s="25"/>
      <x:c r="BRC5873" s="25"/>
      <x:c r="BRD5873" s="25"/>
      <x:c r="BRE5873" s="25"/>
      <x:c r="BRF5873" s="25"/>
      <x:c r="BRG5873" s="25"/>
      <x:c r="BRH5873" s="25"/>
      <x:c r="BRI5873" s="25"/>
      <x:c r="BRJ5873" s="25"/>
      <x:c r="BRK5873" s="25"/>
      <x:c r="BRL5873" s="25"/>
      <x:c r="BRM5873" s="25"/>
      <x:c r="BRN5873" s="25"/>
      <x:c r="BRO5873" s="25"/>
      <x:c r="BRP5873" s="25"/>
      <x:c r="BRQ5873" s="25"/>
      <x:c r="BRR5873" s="25"/>
      <x:c r="BRS5873" s="25"/>
      <x:c r="BRT5873" s="25"/>
      <x:c r="BRU5873" s="25"/>
      <x:c r="BRV5873" s="25"/>
      <x:c r="BRW5873" s="25"/>
      <x:c r="BRX5873" s="25"/>
      <x:c r="BRY5873" s="25"/>
      <x:c r="BRZ5873" s="25"/>
      <x:c r="BSA5873" s="25"/>
      <x:c r="BSB5873" s="25"/>
      <x:c r="BSC5873" s="25"/>
      <x:c r="BSD5873" s="25"/>
      <x:c r="BSE5873" s="25"/>
      <x:c r="BSF5873" s="25"/>
      <x:c r="BSG5873" s="25"/>
      <x:c r="BSH5873" s="25"/>
      <x:c r="BSI5873" s="25"/>
      <x:c r="BSJ5873" s="25"/>
      <x:c r="BSK5873" s="25"/>
      <x:c r="BSL5873" s="25"/>
      <x:c r="BSM5873" s="25"/>
      <x:c r="BSN5873" s="25"/>
      <x:c r="BSO5873" s="25"/>
      <x:c r="BSP5873" s="25"/>
      <x:c r="BSQ5873" s="25"/>
      <x:c r="BSR5873" s="25"/>
      <x:c r="BSS5873" s="25"/>
      <x:c r="BST5873" s="25"/>
      <x:c r="BSU5873" s="25"/>
      <x:c r="BSV5873" s="25"/>
      <x:c r="BSW5873" s="25"/>
      <x:c r="BSX5873" s="25"/>
      <x:c r="BSY5873" s="25"/>
      <x:c r="BSZ5873" s="25"/>
      <x:c r="BTA5873" s="25"/>
      <x:c r="BTB5873" s="25"/>
      <x:c r="BTC5873" s="25"/>
      <x:c r="BTD5873" s="25"/>
      <x:c r="BTE5873" s="25"/>
      <x:c r="BTF5873" s="25"/>
      <x:c r="BTG5873" s="25"/>
      <x:c r="BTH5873" s="25"/>
      <x:c r="BTI5873" s="25"/>
      <x:c r="BTJ5873" s="25"/>
      <x:c r="BTK5873" s="25"/>
      <x:c r="BTL5873" s="25"/>
      <x:c r="BTM5873" s="25"/>
      <x:c r="BTN5873" s="25"/>
      <x:c r="BTO5873" s="25"/>
      <x:c r="BTP5873" s="25"/>
      <x:c r="BTQ5873" s="25"/>
      <x:c r="BTR5873" s="25"/>
      <x:c r="BTS5873" s="25"/>
      <x:c r="BTT5873" s="25"/>
      <x:c r="BTU5873" s="25"/>
      <x:c r="BTV5873" s="25"/>
      <x:c r="BTW5873" s="25"/>
      <x:c r="BTX5873" s="25"/>
      <x:c r="BTY5873" s="25"/>
      <x:c r="BTZ5873" s="25"/>
      <x:c r="BUA5873" s="25"/>
      <x:c r="BUB5873" s="25"/>
      <x:c r="BUC5873" s="25"/>
      <x:c r="BUD5873" s="25"/>
      <x:c r="BUE5873" s="25"/>
      <x:c r="BUF5873" s="25"/>
      <x:c r="BUG5873" s="25"/>
      <x:c r="BUH5873" s="25"/>
      <x:c r="BUI5873" s="25"/>
      <x:c r="BUJ5873" s="25"/>
      <x:c r="BUK5873" s="25"/>
      <x:c r="BUL5873" s="25"/>
      <x:c r="BUM5873" s="25"/>
      <x:c r="BUN5873" s="25"/>
      <x:c r="BUO5873" s="25"/>
      <x:c r="BUP5873" s="25"/>
      <x:c r="BUQ5873" s="25"/>
      <x:c r="BUR5873" s="25"/>
      <x:c r="BUS5873" s="25"/>
      <x:c r="BUT5873" s="25"/>
      <x:c r="BUU5873" s="25"/>
      <x:c r="BUV5873" s="25"/>
      <x:c r="BUW5873" s="25"/>
      <x:c r="BUX5873" s="25"/>
      <x:c r="BUY5873" s="25"/>
      <x:c r="BUZ5873" s="25"/>
      <x:c r="BVA5873" s="25"/>
      <x:c r="BVB5873" s="25"/>
      <x:c r="BVC5873" s="25"/>
      <x:c r="BVD5873" s="25"/>
      <x:c r="BVE5873" s="25"/>
      <x:c r="BVF5873" s="25"/>
      <x:c r="BVG5873" s="25"/>
      <x:c r="BVH5873" s="25"/>
      <x:c r="BVI5873" s="25"/>
      <x:c r="BVJ5873" s="25"/>
      <x:c r="BVK5873" s="25"/>
      <x:c r="BVL5873" s="25"/>
      <x:c r="BVM5873" s="25"/>
      <x:c r="BVN5873" s="25"/>
      <x:c r="BVO5873" s="25"/>
      <x:c r="BVP5873" s="25"/>
      <x:c r="BVQ5873" s="25"/>
      <x:c r="BVR5873" s="25"/>
      <x:c r="BVS5873" s="25"/>
      <x:c r="BVT5873" s="25"/>
      <x:c r="BVU5873" s="25"/>
      <x:c r="BVV5873" s="25"/>
      <x:c r="BVW5873" s="25"/>
      <x:c r="BVX5873" s="25"/>
      <x:c r="BVY5873" s="25"/>
      <x:c r="BVZ5873" s="25"/>
      <x:c r="BWA5873" s="25"/>
      <x:c r="BWB5873" s="25"/>
      <x:c r="BWC5873" s="25"/>
      <x:c r="BWD5873" s="25"/>
      <x:c r="BWE5873" s="25"/>
      <x:c r="BWF5873" s="25"/>
      <x:c r="BWG5873" s="25"/>
      <x:c r="BWH5873" s="25"/>
      <x:c r="BWI5873" s="25"/>
      <x:c r="BWJ5873" s="25"/>
      <x:c r="BWK5873" s="25"/>
      <x:c r="BWL5873" s="25"/>
      <x:c r="BWM5873" s="25"/>
      <x:c r="BWN5873" s="25"/>
      <x:c r="BWO5873" s="25"/>
      <x:c r="BWP5873" s="25"/>
      <x:c r="BWQ5873" s="25"/>
      <x:c r="BWR5873" s="25"/>
      <x:c r="BWS5873" s="25"/>
      <x:c r="BWT5873" s="25"/>
      <x:c r="BWU5873" s="25"/>
      <x:c r="BWV5873" s="25"/>
      <x:c r="BWW5873" s="25"/>
      <x:c r="BWX5873" s="25"/>
      <x:c r="BWY5873" s="25"/>
      <x:c r="BWZ5873" s="25"/>
      <x:c r="BXA5873" s="25"/>
      <x:c r="BXB5873" s="25"/>
      <x:c r="BXC5873" s="25"/>
      <x:c r="BXD5873" s="25"/>
      <x:c r="BXE5873" s="25"/>
      <x:c r="BXF5873" s="25"/>
      <x:c r="BXG5873" s="25"/>
      <x:c r="BXH5873" s="25"/>
      <x:c r="BXI5873" s="25"/>
      <x:c r="BXJ5873" s="25"/>
      <x:c r="BXK5873" s="25"/>
      <x:c r="BXL5873" s="25"/>
      <x:c r="BXM5873" s="25"/>
      <x:c r="BXN5873" s="25"/>
      <x:c r="BXO5873" s="25"/>
      <x:c r="BXP5873" s="25"/>
      <x:c r="BXQ5873" s="25"/>
      <x:c r="BXR5873" s="25"/>
      <x:c r="BXS5873" s="25"/>
      <x:c r="BXT5873" s="25"/>
      <x:c r="BXU5873" s="25"/>
      <x:c r="BXV5873" s="25"/>
      <x:c r="BXW5873" s="25"/>
      <x:c r="BXX5873" s="25"/>
      <x:c r="BXY5873" s="25"/>
      <x:c r="BXZ5873" s="25"/>
      <x:c r="BYA5873" s="25"/>
      <x:c r="BYB5873" s="25"/>
      <x:c r="BYC5873" s="25"/>
      <x:c r="BYD5873" s="25"/>
      <x:c r="BYE5873" s="25"/>
      <x:c r="BYF5873" s="25"/>
      <x:c r="BYG5873" s="25"/>
      <x:c r="BYH5873" s="25"/>
      <x:c r="BYI5873" s="25"/>
      <x:c r="BYJ5873" s="25"/>
      <x:c r="BYK5873" s="25"/>
      <x:c r="BYL5873" s="25"/>
      <x:c r="BYM5873" s="25"/>
      <x:c r="BYN5873" s="25"/>
      <x:c r="BYO5873" s="25"/>
      <x:c r="BYP5873" s="25"/>
      <x:c r="BYQ5873" s="25"/>
      <x:c r="BYR5873" s="25"/>
      <x:c r="BYS5873" s="25"/>
      <x:c r="BYT5873" s="25"/>
      <x:c r="BYU5873" s="25"/>
      <x:c r="BYV5873" s="25"/>
      <x:c r="BYW5873" s="25"/>
      <x:c r="BYX5873" s="25"/>
      <x:c r="BYY5873" s="25"/>
      <x:c r="BYZ5873" s="25"/>
      <x:c r="BZA5873" s="25"/>
      <x:c r="BZB5873" s="25"/>
      <x:c r="BZC5873" s="25"/>
      <x:c r="BZD5873" s="25"/>
      <x:c r="BZE5873" s="25"/>
      <x:c r="BZF5873" s="25"/>
      <x:c r="BZG5873" s="25"/>
      <x:c r="BZH5873" s="25"/>
      <x:c r="BZI5873" s="25"/>
      <x:c r="BZJ5873" s="25"/>
      <x:c r="BZK5873" s="25"/>
      <x:c r="BZL5873" s="25"/>
      <x:c r="BZM5873" s="25"/>
      <x:c r="BZN5873" s="25"/>
      <x:c r="BZO5873" s="25"/>
      <x:c r="BZP5873" s="25"/>
      <x:c r="BZQ5873" s="25"/>
      <x:c r="BZR5873" s="25"/>
      <x:c r="BZS5873" s="25"/>
      <x:c r="BZT5873" s="25"/>
      <x:c r="BZU5873" s="25"/>
      <x:c r="BZV5873" s="25"/>
      <x:c r="BZW5873" s="25"/>
      <x:c r="BZX5873" s="25"/>
      <x:c r="BZY5873" s="25"/>
      <x:c r="BZZ5873" s="25"/>
      <x:c r="CAA5873" s="25"/>
      <x:c r="CAB5873" s="25"/>
      <x:c r="CAC5873" s="25"/>
      <x:c r="CAD5873" s="25"/>
      <x:c r="CAE5873" s="25"/>
      <x:c r="CAF5873" s="25"/>
      <x:c r="CAG5873" s="25"/>
      <x:c r="CAH5873" s="25"/>
      <x:c r="CAI5873" s="25"/>
      <x:c r="CAJ5873" s="25"/>
      <x:c r="CAK5873" s="25"/>
      <x:c r="CAL5873" s="25"/>
      <x:c r="CAM5873" s="25"/>
      <x:c r="CAN5873" s="25"/>
      <x:c r="CAO5873" s="25"/>
      <x:c r="CAP5873" s="25"/>
      <x:c r="CAQ5873" s="25"/>
      <x:c r="CAR5873" s="25"/>
      <x:c r="CAS5873" s="25"/>
      <x:c r="CAT5873" s="25"/>
      <x:c r="CAU5873" s="25"/>
      <x:c r="CAV5873" s="25"/>
      <x:c r="CAW5873" s="25"/>
      <x:c r="CAX5873" s="25"/>
      <x:c r="CAY5873" s="25"/>
      <x:c r="CAZ5873" s="25"/>
      <x:c r="CBA5873" s="25"/>
      <x:c r="CBB5873" s="25"/>
      <x:c r="CBC5873" s="25"/>
      <x:c r="CBD5873" s="25"/>
      <x:c r="CBE5873" s="25"/>
      <x:c r="CBF5873" s="25"/>
      <x:c r="CBG5873" s="25"/>
      <x:c r="CBH5873" s="25"/>
      <x:c r="CBI5873" s="25"/>
      <x:c r="CBJ5873" s="25"/>
      <x:c r="CBK5873" s="25"/>
      <x:c r="CBL5873" s="25"/>
      <x:c r="CBM5873" s="25"/>
      <x:c r="CBN5873" s="25"/>
      <x:c r="CBO5873" s="25"/>
      <x:c r="CBP5873" s="25"/>
      <x:c r="CBQ5873" s="25"/>
      <x:c r="CBR5873" s="25"/>
      <x:c r="CBS5873" s="25"/>
      <x:c r="CBT5873" s="25"/>
      <x:c r="CBU5873" s="25"/>
      <x:c r="CBV5873" s="25"/>
      <x:c r="CBW5873" s="25"/>
      <x:c r="CBX5873" s="25"/>
      <x:c r="CBY5873" s="25"/>
      <x:c r="CBZ5873" s="25"/>
      <x:c r="CCA5873" s="25"/>
      <x:c r="CCB5873" s="25"/>
      <x:c r="CCC5873" s="25"/>
      <x:c r="CCD5873" s="25"/>
      <x:c r="CCE5873" s="25"/>
      <x:c r="CCF5873" s="25"/>
      <x:c r="CCG5873" s="25"/>
      <x:c r="CCH5873" s="25"/>
      <x:c r="CCI5873" s="25"/>
      <x:c r="CCJ5873" s="25"/>
      <x:c r="CCK5873" s="25"/>
      <x:c r="CCL5873" s="25"/>
      <x:c r="CCM5873" s="25"/>
      <x:c r="CCN5873" s="25"/>
      <x:c r="CCO5873" s="25"/>
      <x:c r="CCP5873" s="25"/>
      <x:c r="CCQ5873" s="25"/>
      <x:c r="CCR5873" s="25"/>
      <x:c r="CCS5873" s="25"/>
      <x:c r="CCT5873" s="25"/>
      <x:c r="CCU5873" s="25"/>
      <x:c r="CCV5873" s="25"/>
      <x:c r="CCW5873" s="25"/>
      <x:c r="CCX5873" s="25"/>
      <x:c r="CCY5873" s="25"/>
      <x:c r="CCZ5873" s="25"/>
      <x:c r="CDA5873" s="25"/>
      <x:c r="CDB5873" s="25"/>
      <x:c r="CDC5873" s="25"/>
      <x:c r="CDD5873" s="25"/>
      <x:c r="CDE5873" s="25"/>
      <x:c r="CDF5873" s="25"/>
      <x:c r="CDG5873" s="25"/>
      <x:c r="CDH5873" s="25"/>
      <x:c r="CDI5873" s="25"/>
      <x:c r="CDJ5873" s="25"/>
      <x:c r="CDK5873" s="25"/>
      <x:c r="CDL5873" s="25"/>
      <x:c r="CDM5873" s="25"/>
      <x:c r="CDN5873" s="25"/>
      <x:c r="CDO5873" s="25"/>
      <x:c r="CDP5873" s="25"/>
      <x:c r="CDQ5873" s="25"/>
      <x:c r="CDR5873" s="25"/>
      <x:c r="CDS5873" s="25"/>
      <x:c r="CDT5873" s="25"/>
      <x:c r="CDU5873" s="25"/>
      <x:c r="CDV5873" s="25"/>
      <x:c r="CDW5873" s="25"/>
      <x:c r="CDX5873" s="25"/>
      <x:c r="CDY5873" s="25"/>
      <x:c r="CDZ5873" s="25"/>
      <x:c r="CEA5873" s="25"/>
      <x:c r="CEB5873" s="25"/>
      <x:c r="CEC5873" s="25"/>
      <x:c r="CED5873" s="25"/>
      <x:c r="CEE5873" s="25"/>
      <x:c r="CEF5873" s="25"/>
      <x:c r="CEG5873" s="25"/>
      <x:c r="CEH5873" s="25"/>
      <x:c r="CEI5873" s="25"/>
      <x:c r="CEJ5873" s="25"/>
      <x:c r="CEK5873" s="25"/>
      <x:c r="CEL5873" s="25"/>
      <x:c r="CEM5873" s="25"/>
      <x:c r="CEN5873" s="25"/>
      <x:c r="CEO5873" s="25"/>
      <x:c r="CEP5873" s="25"/>
      <x:c r="CEQ5873" s="25"/>
      <x:c r="CER5873" s="25"/>
      <x:c r="CES5873" s="25"/>
      <x:c r="CET5873" s="25"/>
      <x:c r="CEU5873" s="25"/>
      <x:c r="CEV5873" s="25"/>
      <x:c r="CEW5873" s="25"/>
      <x:c r="CEX5873" s="25"/>
      <x:c r="CEY5873" s="25"/>
      <x:c r="CEZ5873" s="25"/>
      <x:c r="CFA5873" s="25"/>
      <x:c r="CFB5873" s="25"/>
      <x:c r="CFC5873" s="25"/>
      <x:c r="CFD5873" s="25"/>
      <x:c r="CFE5873" s="25"/>
      <x:c r="CFF5873" s="25"/>
      <x:c r="CFG5873" s="25"/>
      <x:c r="CFH5873" s="25"/>
      <x:c r="CFI5873" s="25"/>
      <x:c r="CFJ5873" s="25"/>
      <x:c r="CFK5873" s="25"/>
      <x:c r="CFL5873" s="25"/>
      <x:c r="CFM5873" s="25"/>
      <x:c r="CFN5873" s="25"/>
      <x:c r="CFO5873" s="25"/>
      <x:c r="CFP5873" s="25"/>
      <x:c r="CFQ5873" s="25"/>
      <x:c r="CFR5873" s="25"/>
      <x:c r="CFS5873" s="25"/>
      <x:c r="CFT5873" s="25"/>
      <x:c r="CFU5873" s="25"/>
      <x:c r="CFV5873" s="25"/>
      <x:c r="CFW5873" s="25"/>
      <x:c r="CFX5873" s="25"/>
      <x:c r="CFY5873" s="25"/>
      <x:c r="CFZ5873" s="25"/>
      <x:c r="CGA5873" s="25"/>
      <x:c r="CGB5873" s="25"/>
      <x:c r="CGC5873" s="25"/>
      <x:c r="CGD5873" s="25"/>
      <x:c r="CGE5873" s="25"/>
      <x:c r="CGF5873" s="25"/>
      <x:c r="CGG5873" s="25"/>
      <x:c r="CGH5873" s="25"/>
      <x:c r="CGI5873" s="25"/>
      <x:c r="CGJ5873" s="25"/>
      <x:c r="CGK5873" s="25"/>
      <x:c r="CGL5873" s="25"/>
      <x:c r="CGM5873" s="25"/>
      <x:c r="CGN5873" s="25"/>
      <x:c r="CGO5873" s="25"/>
      <x:c r="CGP5873" s="25"/>
      <x:c r="CGQ5873" s="25"/>
      <x:c r="CGR5873" s="25"/>
      <x:c r="CGS5873" s="25"/>
      <x:c r="CGT5873" s="25"/>
      <x:c r="CGU5873" s="25"/>
      <x:c r="CGV5873" s="25"/>
      <x:c r="CGW5873" s="25"/>
      <x:c r="CGX5873" s="25"/>
      <x:c r="CGY5873" s="25"/>
      <x:c r="CGZ5873" s="25"/>
      <x:c r="CHA5873" s="25"/>
      <x:c r="CHB5873" s="25"/>
      <x:c r="CHC5873" s="25"/>
      <x:c r="CHD5873" s="25"/>
      <x:c r="CHE5873" s="25"/>
      <x:c r="CHF5873" s="25"/>
      <x:c r="CHG5873" s="25"/>
      <x:c r="CHH5873" s="25"/>
      <x:c r="CHI5873" s="25"/>
      <x:c r="CHJ5873" s="25"/>
      <x:c r="CHK5873" s="25"/>
      <x:c r="CHL5873" s="25"/>
      <x:c r="CHM5873" s="25"/>
      <x:c r="CHN5873" s="25"/>
      <x:c r="CHO5873" s="25"/>
      <x:c r="CHP5873" s="25"/>
      <x:c r="CHQ5873" s="25"/>
      <x:c r="CHR5873" s="25"/>
      <x:c r="CHS5873" s="25"/>
      <x:c r="CHT5873" s="25"/>
      <x:c r="CHU5873" s="25"/>
      <x:c r="CHV5873" s="25"/>
      <x:c r="CHW5873" s="25"/>
      <x:c r="CHX5873" s="25"/>
      <x:c r="CHY5873" s="25"/>
      <x:c r="CHZ5873" s="25"/>
      <x:c r="CIA5873" s="25"/>
      <x:c r="CIB5873" s="25"/>
      <x:c r="CIC5873" s="25"/>
      <x:c r="CID5873" s="25"/>
      <x:c r="CIE5873" s="25"/>
      <x:c r="CIF5873" s="25"/>
      <x:c r="CIG5873" s="25"/>
      <x:c r="CIH5873" s="25"/>
      <x:c r="CII5873" s="25"/>
      <x:c r="CIJ5873" s="25"/>
      <x:c r="CIK5873" s="25"/>
      <x:c r="CIL5873" s="25"/>
      <x:c r="CIM5873" s="25"/>
      <x:c r="CIN5873" s="25"/>
      <x:c r="CIO5873" s="25"/>
      <x:c r="CIP5873" s="25"/>
      <x:c r="CIQ5873" s="25"/>
      <x:c r="CIR5873" s="25"/>
      <x:c r="CIS5873" s="25"/>
      <x:c r="CIT5873" s="25"/>
      <x:c r="CIU5873" s="25"/>
      <x:c r="CIV5873" s="25"/>
      <x:c r="CIW5873" s="25"/>
      <x:c r="CIX5873" s="25"/>
      <x:c r="CIY5873" s="25"/>
      <x:c r="CIZ5873" s="25"/>
      <x:c r="CJA5873" s="25"/>
      <x:c r="CJB5873" s="25"/>
      <x:c r="CJC5873" s="25"/>
      <x:c r="CJD5873" s="25"/>
      <x:c r="CJE5873" s="25"/>
      <x:c r="CJF5873" s="25"/>
      <x:c r="CJG5873" s="25"/>
      <x:c r="CJH5873" s="25"/>
      <x:c r="CJI5873" s="25"/>
      <x:c r="CJJ5873" s="25"/>
      <x:c r="CJK5873" s="25"/>
      <x:c r="CJL5873" s="25"/>
      <x:c r="CJM5873" s="25"/>
      <x:c r="CJN5873" s="25"/>
      <x:c r="CJO5873" s="25"/>
      <x:c r="CJP5873" s="25"/>
      <x:c r="CJQ5873" s="25"/>
      <x:c r="CJR5873" s="25"/>
      <x:c r="CJS5873" s="25"/>
      <x:c r="CJT5873" s="25"/>
      <x:c r="CJU5873" s="25"/>
      <x:c r="CJV5873" s="25"/>
      <x:c r="CJW5873" s="25"/>
      <x:c r="CJX5873" s="25"/>
      <x:c r="CJY5873" s="25"/>
      <x:c r="CJZ5873" s="25"/>
      <x:c r="CKA5873" s="25"/>
      <x:c r="CKB5873" s="25"/>
      <x:c r="CKC5873" s="25"/>
      <x:c r="CKD5873" s="25"/>
      <x:c r="CKE5873" s="25"/>
      <x:c r="CKF5873" s="25"/>
      <x:c r="CKG5873" s="25"/>
      <x:c r="CKH5873" s="25"/>
      <x:c r="CKI5873" s="25"/>
      <x:c r="CKJ5873" s="25"/>
      <x:c r="CKK5873" s="25"/>
      <x:c r="CKL5873" s="25"/>
      <x:c r="CKM5873" s="25"/>
      <x:c r="CKN5873" s="25"/>
      <x:c r="CKO5873" s="25"/>
      <x:c r="CKP5873" s="25"/>
      <x:c r="CKQ5873" s="25"/>
      <x:c r="CKR5873" s="25"/>
      <x:c r="CKS5873" s="25"/>
      <x:c r="CKT5873" s="25"/>
      <x:c r="CKU5873" s="25"/>
      <x:c r="CKV5873" s="25"/>
      <x:c r="CKW5873" s="25"/>
      <x:c r="CKX5873" s="25"/>
      <x:c r="CKY5873" s="25"/>
      <x:c r="CKZ5873" s="25"/>
      <x:c r="CLA5873" s="25"/>
      <x:c r="CLB5873" s="25"/>
      <x:c r="CLC5873" s="25"/>
      <x:c r="CLD5873" s="25"/>
      <x:c r="CLE5873" s="25"/>
      <x:c r="CLF5873" s="25"/>
      <x:c r="CLG5873" s="25"/>
      <x:c r="CLH5873" s="25"/>
      <x:c r="CLI5873" s="25"/>
      <x:c r="CLJ5873" s="25"/>
      <x:c r="CLK5873" s="25"/>
      <x:c r="CLL5873" s="25"/>
      <x:c r="CLM5873" s="25"/>
      <x:c r="CLN5873" s="25"/>
      <x:c r="CLO5873" s="25"/>
      <x:c r="CLP5873" s="25"/>
      <x:c r="CLQ5873" s="25"/>
      <x:c r="CLR5873" s="25"/>
      <x:c r="CLS5873" s="25"/>
      <x:c r="CLT5873" s="25"/>
      <x:c r="CLU5873" s="25"/>
      <x:c r="CLV5873" s="25"/>
      <x:c r="CLW5873" s="25"/>
      <x:c r="CLX5873" s="25"/>
      <x:c r="CLY5873" s="25"/>
      <x:c r="CLZ5873" s="25"/>
      <x:c r="CMA5873" s="25"/>
      <x:c r="CMB5873" s="25"/>
      <x:c r="CMC5873" s="25"/>
      <x:c r="CMD5873" s="25"/>
      <x:c r="CME5873" s="25"/>
      <x:c r="CMF5873" s="25"/>
      <x:c r="CMG5873" s="25"/>
      <x:c r="CMH5873" s="25"/>
      <x:c r="CMI5873" s="25"/>
      <x:c r="CMJ5873" s="25"/>
      <x:c r="CMK5873" s="25"/>
      <x:c r="CML5873" s="25"/>
      <x:c r="CMM5873" s="25"/>
      <x:c r="CMN5873" s="25"/>
      <x:c r="CMO5873" s="25"/>
      <x:c r="CMP5873" s="25"/>
      <x:c r="CMQ5873" s="25"/>
      <x:c r="CMR5873" s="25"/>
      <x:c r="CMS5873" s="25"/>
      <x:c r="CMT5873" s="25"/>
      <x:c r="CMU5873" s="25"/>
      <x:c r="CMV5873" s="25"/>
      <x:c r="CMW5873" s="25"/>
      <x:c r="CMX5873" s="25"/>
      <x:c r="CMY5873" s="25"/>
      <x:c r="CMZ5873" s="25"/>
      <x:c r="CNA5873" s="25"/>
      <x:c r="CNB5873" s="25"/>
      <x:c r="CNC5873" s="25"/>
      <x:c r="CND5873" s="25"/>
      <x:c r="CNE5873" s="25"/>
      <x:c r="CNF5873" s="25"/>
      <x:c r="CNG5873" s="25"/>
      <x:c r="CNH5873" s="25"/>
      <x:c r="CNI5873" s="25"/>
      <x:c r="CNJ5873" s="25"/>
      <x:c r="CNK5873" s="25"/>
      <x:c r="CNL5873" s="25"/>
      <x:c r="CNM5873" s="25"/>
      <x:c r="CNN5873" s="25"/>
      <x:c r="CNO5873" s="25"/>
      <x:c r="CNP5873" s="25"/>
      <x:c r="CNQ5873" s="25"/>
      <x:c r="CNR5873" s="25"/>
      <x:c r="CNS5873" s="25"/>
      <x:c r="CNT5873" s="25"/>
      <x:c r="CNU5873" s="25"/>
      <x:c r="CNV5873" s="25"/>
      <x:c r="CNW5873" s="25"/>
      <x:c r="CNX5873" s="25"/>
      <x:c r="CNY5873" s="25"/>
      <x:c r="CNZ5873" s="25"/>
      <x:c r="COA5873" s="25"/>
      <x:c r="COB5873" s="25"/>
      <x:c r="COC5873" s="25"/>
      <x:c r="COD5873" s="25"/>
      <x:c r="COE5873" s="25"/>
      <x:c r="COF5873" s="25"/>
      <x:c r="COG5873" s="25"/>
      <x:c r="COH5873" s="25"/>
      <x:c r="COI5873" s="25"/>
      <x:c r="COJ5873" s="25"/>
      <x:c r="COK5873" s="25"/>
      <x:c r="COL5873" s="25"/>
      <x:c r="COM5873" s="25"/>
      <x:c r="CON5873" s="25"/>
      <x:c r="COO5873" s="25"/>
      <x:c r="COP5873" s="25"/>
      <x:c r="COQ5873" s="25"/>
      <x:c r="COR5873" s="25"/>
      <x:c r="COS5873" s="25"/>
      <x:c r="COT5873" s="25"/>
      <x:c r="COU5873" s="25"/>
      <x:c r="COV5873" s="25"/>
      <x:c r="COW5873" s="25"/>
      <x:c r="COX5873" s="25"/>
      <x:c r="COY5873" s="25"/>
      <x:c r="COZ5873" s="25"/>
      <x:c r="CPA5873" s="25"/>
      <x:c r="CPB5873" s="25"/>
      <x:c r="CPC5873" s="25"/>
      <x:c r="CPD5873" s="25"/>
      <x:c r="CPE5873" s="25"/>
      <x:c r="CPF5873" s="25"/>
      <x:c r="CPG5873" s="25"/>
      <x:c r="CPH5873" s="25"/>
      <x:c r="CPI5873" s="25"/>
      <x:c r="CPJ5873" s="25"/>
      <x:c r="CPK5873" s="25"/>
      <x:c r="CPL5873" s="25"/>
      <x:c r="CPM5873" s="25"/>
      <x:c r="CPN5873" s="25"/>
      <x:c r="CPO5873" s="25"/>
      <x:c r="CPP5873" s="25"/>
      <x:c r="CPQ5873" s="25"/>
      <x:c r="CPR5873" s="25"/>
      <x:c r="CPS5873" s="25"/>
      <x:c r="CPT5873" s="25"/>
      <x:c r="CPU5873" s="25"/>
      <x:c r="CPV5873" s="25"/>
      <x:c r="CPW5873" s="25"/>
      <x:c r="CPX5873" s="25"/>
      <x:c r="CPY5873" s="25"/>
      <x:c r="CPZ5873" s="25"/>
      <x:c r="CQA5873" s="25"/>
      <x:c r="CQB5873" s="25"/>
      <x:c r="CQC5873" s="25"/>
      <x:c r="CQD5873" s="25"/>
      <x:c r="CQE5873" s="25"/>
      <x:c r="CQF5873" s="25"/>
      <x:c r="CQG5873" s="25"/>
      <x:c r="CQH5873" s="25"/>
      <x:c r="CQI5873" s="25"/>
      <x:c r="CQJ5873" s="25"/>
      <x:c r="CQK5873" s="25"/>
      <x:c r="CQL5873" s="25"/>
      <x:c r="CQM5873" s="25"/>
      <x:c r="CQN5873" s="25"/>
      <x:c r="CQO5873" s="25"/>
      <x:c r="CQP5873" s="25"/>
      <x:c r="CQQ5873" s="25"/>
      <x:c r="CQR5873" s="25"/>
      <x:c r="CQS5873" s="25"/>
      <x:c r="CQT5873" s="25"/>
      <x:c r="CQU5873" s="25"/>
      <x:c r="CQV5873" s="25"/>
      <x:c r="CQW5873" s="25"/>
      <x:c r="CQX5873" s="25"/>
      <x:c r="CQY5873" s="25"/>
      <x:c r="CQZ5873" s="25"/>
      <x:c r="CRA5873" s="25"/>
      <x:c r="CRB5873" s="25"/>
      <x:c r="CRC5873" s="25"/>
      <x:c r="CRD5873" s="25"/>
      <x:c r="CRE5873" s="25"/>
      <x:c r="CRF5873" s="25"/>
      <x:c r="CRG5873" s="25"/>
      <x:c r="CRH5873" s="25"/>
      <x:c r="CRI5873" s="25"/>
      <x:c r="CRJ5873" s="25"/>
      <x:c r="CRK5873" s="25"/>
      <x:c r="CRL5873" s="25"/>
      <x:c r="CRM5873" s="25"/>
      <x:c r="CRN5873" s="25"/>
      <x:c r="CRO5873" s="25"/>
      <x:c r="CRP5873" s="25"/>
      <x:c r="CRQ5873" s="25"/>
      <x:c r="CRR5873" s="25"/>
      <x:c r="CRS5873" s="25"/>
      <x:c r="CRT5873" s="25"/>
      <x:c r="CRU5873" s="25"/>
      <x:c r="CRV5873" s="25"/>
      <x:c r="CRW5873" s="25"/>
      <x:c r="CRX5873" s="25"/>
      <x:c r="CRY5873" s="25"/>
      <x:c r="CRZ5873" s="25"/>
      <x:c r="CSA5873" s="25"/>
      <x:c r="CSB5873" s="25"/>
      <x:c r="CSC5873" s="25"/>
      <x:c r="CSD5873" s="25"/>
      <x:c r="CSE5873" s="25"/>
      <x:c r="CSF5873" s="25"/>
      <x:c r="CSG5873" s="25"/>
      <x:c r="CSH5873" s="25"/>
      <x:c r="CSI5873" s="25"/>
      <x:c r="CSJ5873" s="25"/>
      <x:c r="CSK5873" s="25"/>
      <x:c r="CSL5873" s="25"/>
      <x:c r="CSM5873" s="25"/>
      <x:c r="CSN5873" s="25"/>
      <x:c r="CSO5873" s="25"/>
      <x:c r="CSP5873" s="25"/>
      <x:c r="CSQ5873" s="25"/>
      <x:c r="CSR5873" s="25"/>
      <x:c r="CSS5873" s="25"/>
      <x:c r="CST5873" s="25"/>
      <x:c r="CSU5873" s="25"/>
      <x:c r="CSV5873" s="25"/>
      <x:c r="CSW5873" s="25"/>
      <x:c r="CSX5873" s="25"/>
      <x:c r="CSY5873" s="25"/>
      <x:c r="CSZ5873" s="25"/>
      <x:c r="CTA5873" s="25"/>
      <x:c r="CTB5873" s="25"/>
      <x:c r="CTC5873" s="25"/>
      <x:c r="CTD5873" s="25"/>
      <x:c r="CTE5873" s="25"/>
      <x:c r="CTF5873" s="25"/>
      <x:c r="CTG5873" s="25"/>
      <x:c r="CTH5873" s="25"/>
      <x:c r="CTI5873" s="25"/>
      <x:c r="CTJ5873" s="25"/>
      <x:c r="CTK5873" s="25"/>
      <x:c r="CTL5873" s="25"/>
      <x:c r="CTM5873" s="25"/>
      <x:c r="CTN5873" s="25"/>
      <x:c r="CTO5873" s="25"/>
      <x:c r="CTP5873" s="25"/>
      <x:c r="CTQ5873" s="25"/>
      <x:c r="CTR5873" s="25"/>
      <x:c r="CTS5873" s="25"/>
      <x:c r="CTT5873" s="25"/>
      <x:c r="CTU5873" s="25"/>
      <x:c r="CTV5873" s="25"/>
      <x:c r="CTW5873" s="25"/>
      <x:c r="CTX5873" s="25"/>
      <x:c r="CTY5873" s="25"/>
      <x:c r="CTZ5873" s="25"/>
      <x:c r="CUA5873" s="25"/>
      <x:c r="CUB5873" s="25"/>
      <x:c r="CUC5873" s="25"/>
      <x:c r="CUD5873" s="25"/>
      <x:c r="CUE5873" s="25"/>
      <x:c r="CUF5873" s="25"/>
      <x:c r="CUG5873" s="25"/>
      <x:c r="CUH5873" s="25"/>
      <x:c r="CUI5873" s="25"/>
      <x:c r="CUJ5873" s="25"/>
      <x:c r="CUK5873" s="25"/>
      <x:c r="CUL5873" s="25"/>
      <x:c r="CUM5873" s="25"/>
      <x:c r="CUN5873" s="25"/>
      <x:c r="CUO5873" s="25"/>
      <x:c r="CUP5873" s="25"/>
      <x:c r="CUQ5873" s="25"/>
      <x:c r="CUR5873" s="25"/>
      <x:c r="CUS5873" s="25"/>
      <x:c r="CUT5873" s="25"/>
      <x:c r="CUU5873" s="25"/>
      <x:c r="CUV5873" s="25"/>
      <x:c r="CUW5873" s="25"/>
      <x:c r="CUX5873" s="25"/>
      <x:c r="CUY5873" s="25"/>
      <x:c r="CUZ5873" s="25"/>
      <x:c r="CVA5873" s="25"/>
      <x:c r="CVB5873" s="25"/>
      <x:c r="CVC5873" s="25"/>
      <x:c r="CVD5873" s="25"/>
      <x:c r="CVE5873" s="25"/>
      <x:c r="CVF5873" s="25"/>
      <x:c r="CVG5873" s="25"/>
      <x:c r="CVH5873" s="25"/>
      <x:c r="CVI5873" s="25"/>
      <x:c r="CVJ5873" s="25"/>
      <x:c r="CVK5873" s="25"/>
      <x:c r="CVL5873" s="25"/>
      <x:c r="CVM5873" s="25"/>
      <x:c r="CVN5873" s="25"/>
      <x:c r="CVO5873" s="25"/>
      <x:c r="CVP5873" s="25"/>
      <x:c r="CVQ5873" s="25"/>
      <x:c r="CVR5873" s="25"/>
      <x:c r="CVS5873" s="25"/>
      <x:c r="CVT5873" s="25"/>
      <x:c r="CVU5873" s="25"/>
      <x:c r="CVV5873" s="25"/>
      <x:c r="CVW5873" s="25"/>
      <x:c r="CVX5873" s="25"/>
      <x:c r="CVY5873" s="25"/>
      <x:c r="CVZ5873" s="25"/>
      <x:c r="CWA5873" s="25"/>
      <x:c r="CWB5873" s="25"/>
      <x:c r="CWC5873" s="25"/>
      <x:c r="CWD5873" s="25"/>
      <x:c r="CWE5873" s="25"/>
      <x:c r="CWF5873" s="25"/>
      <x:c r="CWG5873" s="25"/>
      <x:c r="CWH5873" s="25"/>
      <x:c r="CWI5873" s="25"/>
      <x:c r="CWJ5873" s="25"/>
      <x:c r="CWK5873" s="25"/>
      <x:c r="CWL5873" s="25"/>
      <x:c r="CWM5873" s="25"/>
      <x:c r="CWN5873" s="25"/>
      <x:c r="CWO5873" s="25"/>
      <x:c r="CWP5873" s="25"/>
      <x:c r="CWQ5873" s="25"/>
      <x:c r="CWR5873" s="25"/>
      <x:c r="CWS5873" s="25"/>
      <x:c r="CWT5873" s="25"/>
      <x:c r="CWU5873" s="25"/>
      <x:c r="CWV5873" s="25"/>
      <x:c r="CWW5873" s="25"/>
      <x:c r="CWX5873" s="25"/>
      <x:c r="CWY5873" s="25"/>
      <x:c r="CWZ5873" s="25"/>
      <x:c r="CXA5873" s="25"/>
      <x:c r="CXB5873" s="25"/>
      <x:c r="CXC5873" s="25"/>
      <x:c r="CXD5873" s="25"/>
      <x:c r="CXE5873" s="25"/>
      <x:c r="CXF5873" s="25"/>
      <x:c r="CXG5873" s="25"/>
      <x:c r="CXH5873" s="25"/>
      <x:c r="CXI5873" s="25"/>
      <x:c r="CXJ5873" s="25"/>
      <x:c r="CXK5873" s="25"/>
      <x:c r="CXL5873" s="25"/>
      <x:c r="CXM5873" s="25"/>
      <x:c r="CXN5873" s="25"/>
      <x:c r="CXO5873" s="25"/>
      <x:c r="CXP5873" s="25"/>
      <x:c r="CXQ5873" s="25"/>
      <x:c r="CXR5873" s="25"/>
      <x:c r="CXS5873" s="25"/>
      <x:c r="CXT5873" s="25"/>
      <x:c r="CXU5873" s="25"/>
      <x:c r="CXV5873" s="25"/>
      <x:c r="CXW5873" s="25"/>
      <x:c r="CXX5873" s="25"/>
      <x:c r="CXY5873" s="25"/>
      <x:c r="CXZ5873" s="25"/>
      <x:c r="CYA5873" s="25"/>
      <x:c r="CYB5873" s="25"/>
      <x:c r="CYC5873" s="25"/>
      <x:c r="CYD5873" s="25"/>
      <x:c r="CYE5873" s="25"/>
      <x:c r="CYF5873" s="25"/>
      <x:c r="CYG5873" s="25"/>
      <x:c r="CYH5873" s="25"/>
      <x:c r="CYI5873" s="25"/>
      <x:c r="CYJ5873" s="25"/>
      <x:c r="CYK5873" s="25"/>
      <x:c r="CYL5873" s="25"/>
      <x:c r="CYM5873" s="25"/>
      <x:c r="CYN5873" s="25"/>
      <x:c r="CYO5873" s="25"/>
      <x:c r="CYP5873" s="25"/>
      <x:c r="CYQ5873" s="25"/>
      <x:c r="CYR5873" s="25"/>
      <x:c r="CYS5873" s="25"/>
      <x:c r="CYT5873" s="25"/>
      <x:c r="CYU5873" s="25"/>
      <x:c r="CYV5873" s="25"/>
      <x:c r="CYW5873" s="25"/>
      <x:c r="CYX5873" s="25"/>
      <x:c r="CYY5873" s="25"/>
      <x:c r="CYZ5873" s="25"/>
      <x:c r="CZA5873" s="25"/>
      <x:c r="CZB5873" s="25"/>
      <x:c r="CZC5873" s="25"/>
      <x:c r="CZD5873" s="25"/>
      <x:c r="CZE5873" s="25"/>
      <x:c r="CZF5873" s="25"/>
      <x:c r="CZG5873" s="25"/>
      <x:c r="CZH5873" s="25"/>
      <x:c r="CZI5873" s="25"/>
      <x:c r="CZJ5873" s="25"/>
      <x:c r="CZK5873" s="25"/>
      <x:c r="CZL5873" s="25"/>
      <x:c r="CZM5873" s="25"/>
      <x:c r="CZN5873" s="25"/>
      <x:c r="CZO5873" s="25"/>
      <x:c r="CZP5873" s="25"/>
      <x:c r="CZQ5873" s="25"/>
      <x:c r="CZR5873" s="25"/>
      <x:c r="CZS5873" s="25"/>
      <x:c r="CZT5873" s="25"/>
      <x:c r="CZU5873" s="25"/>
      <x:c r="CZV5873" s="25"/>
      <x:c r="CZW5873" s="25"/>
      <x:c r="CZX5873" s="25"/>
      <x:c r="CZY5873" s="25"/>
      <x:c r="CZZ5873" s="25"/>
      <x:c r="DAA5873" s="25"/>
      <x:c r="DAB5873" s="25"/>
      <x:c r="DAC5873" s="25"/>
      <x:c r="DAD5873" s="25"/>
      <x:c r="DAE5873" s="25"/>
      <x:c r="DAF5873" s="25"/>
      <x:c r="DAG5873" s="25"/>
      <x:c r="DAH5873" s="25"/>
      <x:c r="DAI5873" s="25"/>
      <x:c r="DAJ5873" s="25"/>
      <x:c r="DAK5873" s="25"/>
      <x:c r="DAL5873" s="25"/>
      <x:c r="DAM5873" s="25"/>
      <x:c r="DAN5873" s="25"/>
      <x:c r="DAO5873" s="25"/>
      <x:c r="DAP5873" s="25"/>
      <x:c r="DAQ5873" s="25"/>
      <x:c r="DAR5873" s="25"/>
      <x:c r="DAS5873" s="25"/>
      <x:c r="DAT5873" s="25"/>
      <x:c r="DAU5873" s="25"/>
      <x:c r="DAV5873" s="25"/>
      <x:c r="DAW5873" s="25"/>
      <x:c r="DAX5873" s="25"/>
      <x:c r="DAY5873" s="25"/>
      <x:c r="DAZ5873" s="25"/>
      <x:c r="DBA5873" s="25"/>
      <x:c r="DBB5873" s="25"/>
      <x:c r="DBC5873" s="25"/>
      <x:c r="DBD5873" s="25"/>
      <x:c r="DBE5873" s="25"/>
      <x:c r="DBF5873" s="25"/>
      <x:c r="DBG5873" s="25"/>
      <x:c r="DBH5873" s="25"/>
      <x:c r="DBI5873" s="25"/>
      <x:c r="DBJ5873" s="25"/>
      <x:c r="DBK5873" s="25"/>
      <x:c r="DBL5873" s="25"/>
      <x:c r="DBM5873" s="25"/>
      <x:c r="DBN5873" s="25"/>
      <x:c r="DBO5873" s="25"/>
      <x:c r="DBP5873" s="25"/>
      <x:c r="DBQ5873" s="25"/>
      <x:c r="DBR5873" s="25"/>
      <x:c r="DBS5873" s="25"/>
      <x:c r="DBT5873" s="25"/>
      <x:c r="DBU5873" s="25"/>
      <x:c r="DBV5873" s="25"/>
      <x:c r="DBW5873" s="25"/>
      <x:c r="DBX5873" s="25"/>
      <x:c r="DBY5873" s="25"/>
      <x:c r="DBZ5873" s="25"/>
      <x:c r="DCA5873" s="25"/>
      <x:c r="DCB5873" s="25"/>
      <x:c r="DCC5873" s="25"/>
      <x:c r="DCD5873" s="25"/>
      <x:c r="DCE5873" s="25"/>
      <x:c r="DCF5873" s="25"/>
      <x:c r="DCG5873" s="25"/>
      <x:c r="DCH5873" s="25"/>
      <x:c r="DCI5873" s="25"/>
      <x:c r="DCJ5873" s="25"/>
      <x:c r="DCK5873" s="25"/>
      <x:c r="DCL5873" s="25"/>
      <x:c r="DCM5873" s="25"/>
      <x:c r="DCN5873" s="25"/>
      <x:c r="DCO5873" s="25"/>
      <x:c r="DCP5873" s="25"/>
      <x:c r="DCQ5873" s="25"/>
      <x:c r="DCR5873" s="25"/>
      <x:c r="DCS5873" s="25"/>
      <x:c r="DCT5873" s="25"/>
      <x:c r="DCU5873" s="25"/>
      <x:c r="DCV5873" s="25"/>
      <x:c r="DCW5873" s="25"/>
      <x:c r="DCX5873" s="25"/>
      <x:c r="DCY5873" s="25"/>
      <x:c r="DCZ5873" s="25"/>
      <x:c r="DDA5873" s="25"/>
      <x:c r="DDB5873" s="25"/>
      <x:c r="DDC5873" s="25"/>
      <x:c r="DDD5873" s="25"/>
      <x:c r="DDE5873" s="25"/>
      <x:c r="DDF5873" s="25"/>
      <x:c r="DDG5873" s="25"/>
      <x:c r="DDH5873" s="25"/>
      <x:c r="DDI5873" s="25"/>
      <x:c r="DDJ5873" s="25"/>
      <x:c r="DDK5873" s="25"/>
      <x:c r="DDL5873" s="25"/>
      <x:c r="DDM5873" s="25"/>
      <x:c r="DDN5873" s="25"/>
      <x:c r="DDO5873" s="25"/>
      <x:c r="DDP5873" s="25"/>
      <x:c r="DDQ5873" s="25"/>
      <x:c r="DDR5873" s="25"/>
      <x:c r="DDS5873" s="25"/>
      <x:c r="DDT5873" s="25"/>
      <x:c r="DDU5873" s="25"/>
      <x:c r="DDV5873" s="25"/>
      <x:c r="DDW5873" s="25"/>
      <x:c r="DDX5873" s="25"/>
      <x:c r="DDY5873" s="25"/>
      <x:c r="DDZ5873" s="25"/>
      <x:c r="DEA5873" s="25"/>
      <x:c r="DEB5873" s="25"/>
      <x:c r="DEC5873" s="25"/>
      <x:c r="DED5873" s="25"/>
      <x:c r="DEE5873" s="25"/>
      <x:c r="DEF5873" s="25"/>
      <x:c r="DEG5873" s="25"/>
      <x:c r="DEH5873" s="25"/>
      <x:c r="DEI5873" s="25"/>
      <x:c r="DEJ5873" s="25"/>
      <x:c r="DEK5873" s="25"/>
      <x:c r="DEL5873" s="25"/>
      <x:c r="DEM5873" s="25"/>
      <x:c r="DEN5873" s="25"/>
      <x:c r="DEO5873" s="25"/>
      <x:c r="DEP5873" s="25"/>
      <x:c r="DEQ5873" s="25"/>
      <x:c r="DER5873" s="25"/>
      <x:c r="DES5873" s="25"/>
      <x:c r="DET5873" s="25"/>
      <x:c r="DEU5873" s="25"/>
      <x:c r="DEV5873" s="25"/>
      <x:c r="DEW5873" s="25"/>
      <x:c r="DEX5873" s="25"/>
      <x:c r="DEY5873" s="25"/>
      <x:c r="DEZ5873" s="25"/>
      <x:c r="DFA5873" s="25"/>
      <x:c r="DFB5873" s="25"/>
      <x:c r="DFC5873" s="25"/>
      <x:c r="DFD5873" s="25"/>
      <x:c r="DFE5873" s="25"/>
      <x:c r="DFF5873" s="25"/>
      <x:c r="DFG5873" s="25"/>
      <x:c r="DFH5873" s="25"/>
      <x:c r="DFI5873" s="25"/>
      <x:c r="DFJ5873" s="25"/>
      <x:c r="DFK5873" s="25"/>
      <x:c r="DFL5873" s="25"/>
      <x:c r="DFM5873" s="25"/>
      <x:c r="DFN5873" s="25"/>
      <x:c r="DFO5873" s="25"/>
      <x:c r="DFP5873" s="25"/>
      <x:c r="DFQ5873" s="25"/>
      <x:c r="DFR5873" s="25"/>
      <x:c r="DFS5873" s="25"/>
      <x:c r="DFT5873" s="25"/>
      <x:c r="DFU5873" s="25"/>
      <x:c r="DFV5873" s="25"/>
      <x:c r="DFW5873" s="25"/>
      <x:c r="DFX5873" s="25"/>
      <x:c r="DFY5873" s="25"/>
      <x:c r="DFZ5873" s="25"/>
      <x:c r="DGA5873" s="25"/>
      <x:c r="DGB5873" s="25"/>
      <x:c r="DGC5873" s="25"/>
      <x:c r="DGD5873" s="25"/>
      <x:c r="DGE5873" s="25"/>
      <x:c r="DGF5873" s="25"/>
      <x:c r="DGG5873" s="25"/>
      <x:c r="DGH5873" s="25"/>
      <x:c r="DGI5873" s="25"/>
      <x:c r="DGJ5873" s="25"/>
      <x:c r="DGK5873" s="25"/>
      <x:c r="DGL5873" s="25"/>
      <x:c r="DGM5873" s="25"/>
      <x:c r="DGN5873" s="25"/>
      <x:c r="DGO5873" s="25"/>
      <x:c r="DGP5873" s="25"/>
      <x:c r="DGQ5873" s="25"/>
      <x:c r="DGR5873" s="25"/>
      <x:c r="DGS5873" s="25"/>
      <x:c r="DGT5873" s="25"/>
      <x:c r="DGU5873" s="25"/>
      <x:c r="DGV5873" s="25"/>
      <x:c r="DGW5873" s="25"/>
      <x:c r="DGX5873" s="25"/>
      <x:c r="DGY5873" s="25"/>
      <x:c r="DGZ5873" s="25"/>
      <x:c r="DHA5873" s="25"/>
      <x:c r="DHB5873" s="25"/>
      <x:c r="DHC5873" s="25"/>
      <x:c r="DHD5873" s="25"/>
      <x:c r="DHE5873" s="25"/>
      <x:c r="DHF5873" s="25"/>
      <x:c r="DHG5873" s="25"/>
      <x:c r="DHH5873" s="25"/>
      <x:c r="DHI5873" s="25"/>
      <x:c r="DHJ5873" s="25"/>
      <x:c r="DHK5873" s="25"/>
      <x:c r="DHL5873" s="25"/>
      <x:c r="DHM5873" s="25"/>
      <x:c r="DHN5873" s="25"/>
      <x:c r="DHO5873" s="25"/>
      <x:c r="DHP5873" s="25"/>
      <x:c r="DHQ5873" s="25"/>
      <x:c r="DHR5873" s="25"/>
      <x:c r="DHS5873" s="25"/>
      <x:c r="DHT5873" s="25"/>
      <x:c r="DHU5873" s="25"/>
      <x:c r="DHV5873" s="25"/>
      <x:c r="DHW5873" s="25"/>
      <x:c r="DHX5873" s="25"/>
      <x:c r="DHY5873" s="25"/>
      <x:c r="DHZ5873" s="25"/>
      <x:c r="DIA5873" s="25"/>
      <x:c r="DIB5873" s="25"/>
      <x:c r="DIC5873" s="25"/>
      <x:c r="DID5873" s="25"/>
      <x:c r="DIE5873" s="25"/>
      <x:c r="DIF5873" s="25"/>
      <x:c r="DIG5873" s="25"/>
      <x:c r="DIH5873" s="25"/>
      <x:c r="DII5873" s="25"/>
      <x:c r="DIJ5873" s="25"/>
      <x:c r="DIK5873" s="25"/>
      <x:c r="DIL5873" s="25"/>
      <x:c r="DIM5873" s="25"/>
      <x:c r="DIN5873" s="25"/>
      <x:c r="DIO5873" s="25"/>
      <x:c r="DIP5873" s="25"/>
      <x:c r="DIQ5873" s="25"/>
      <x:c r="DIR5873" s="25"/>
      <x:c r="DIS5873" s="25"/>
      <x:c r="DIT5873" s="25"/>
      <x:c r="DIU5873" s="25"/>
      <x:c r="DIV5873" s="25"/>
      <x:c r="DIW5873" s="25"/>
      <x:c r="DIX5873" s="25"/>
      <x:c r="DIY5873" s="25"/>
      <x:c r="DIZ5873" s="25"/>
      <x:c r="DJA5873" s="25"/>
      <x:c r="DJB5873" s="25"/>
      <x:c r="DJC5873" s="25"/>
      <x:c r="DJD5873" s="25"/>
      <x:c r="DJE5873" s="25"/>
      <x:c r="DJF5873" s="25"/>
      <x:c r="DJG5873" s="25"/>
      <x:c r="DJH5873" s="25"/>
      <x:c r="DJI5873" s="25"/>
      <x:c r="DJJ5873" s="25"/>
      <x:c r="DJK5873" s="25"/>
      <x:c r="DJL5873" s="25"/>
      <x:c r="DJM5873" s="25"/>
      <x:c r="DJN5873" s="25"/>
      <x:c r="DJO5873" s="25"/>
      <x:c r="DJP5873" s="25"/>
      <x:c r="DJQ5873" s="25"/>
      <x:c r="DJR5873" s="25"/>
      <x:c r="DJS5873" s="25"/>
      <x:c r="DJT5873" s="25"/>
      <x:c r="DJU5873" s="25"/>
      <x:c r="DJV5873" s="25"/>
      <x:c r="DJW5873" s="25"/>
      <x:c r="DJX5873" s="25"/>
      <x:c r="DJY5873" s="25"/>
      <x:c r="DJZ5873" s="25"/>
      <x:c r="DKA5873" s="25"/>
      <x:c r="DKB5873" s="25"/>
      <x:c r="DKC5873" s="25"/>
      <x:c r="DKD5873" s="25"/>
      <x:c r="DKE5873" s="25"/>
      <x:c r="DKF5873" s="25"/>
      <x:c r="DKG5873" s="25"/>
      <x:c r="DKH5873" s="25"/>
      <x:c r="DKI5873" s="25"/>
      <x:c r="DKJ5873" s="25"/>
      <x:c r="DKK5873" s="25"/>
      <x:c r="DKL5873" s="25"/>
      <x:c r="DKM5873" s="25"/>
      <x:c r="DKN5873" s="25"/>
      <x:c r="DKO5873" s="25"/>
      <x:c r="DKP5873" s="25"/>
      <x:c r="DKQ5873" s="25"/>
      <x:c r="DKR5873" s="25"/>
      <x:c r="DKS5873" s="25"/>
      <x:c r="DKT5873" s="25"/>
      <x:c r="DKU5873" s="25"/>
      <x:c r="DKV5873" s="25"/>
      <x:c r="DKW5873" s="25"/>
      <x:c r="DKX5873" s="25"/>
      <x:c r="DKY5873" s="25"/>
      <x:c r="DKZ5873" s="25"/>
      <x:c r="DLA5873" s="25"/>
      <x:c r="DLB5873" s="25"/>
      <x:c r="DLC5873" s="25"/>
      <x:c r="DLD5873" s="25"/>
      <x:c r="DLE5873" s="25"/>
      <x:c r="DLF5873" s="25"/>
      <x:c r="DLG5873" s="25"/>
      <x:c r="DLH5873" s="25"/>
      <x:c r="DLI5873" s="25"/>
      <x:c r="DLJ5873" s="25"/>
      <x:c r="DLK5873" s="25"/>
      <x:c r="DLL5873" s="25"/>
      <x:c r="DLM5873" s="25"/>
      <x:c r="DLN5873" s="25"/>
      <x:c r="DLO5873" s="25"/>
      <x:c r="DLP5873" s="25"/>
      <x:c r="DLQ5873" s="25"/>
      <x:c r="DLR5873" s="25"/>
      <x:c r="DLS5873" s="25"/>
      <x:c r="DLT5873" s="25"/>
      <x:c r="DLU5873" s="25"/>
      <x:c r="DLV5873" s="25"/>
      <x:c r="DLW5873" s="25"/>
      <x:c r="DLX5873" s="25"/>
      <x:c r="DLY5873" s="25"/>
      <x:c r="DLZ5873" s="25"/>
      <x:c r="DMA5873" s="25"/>
      <x:c r="DMB5873" s="25"/>
      <x:c r="DMC5873" s="25"/>
      <x:c r="DMD5873" s="25"/>
      <x:c r="DME5873" s="25"/>
      <x:c r="DMF5873" s="25"/>
      <x:c r="DMG5873" s="25"/>
      <x:c r="DMH5873" s="25"/>
      <x:c r="DMI5873" s="25"/>
      <x:c r="DMJ5873" s="25"/>
      <x:c r="DMK5873" s="25"/>
      <x:c r="DML5873" s="25"/>
      <x:c r="DMM5873" s="25"/>
      <x:c r="DMN5873" s="25"/>
      <x:c r="DMO5873" s="25"/>
      <x:c r="DMP5873" s="25"/>
      <x:c r="DMQ5873" s="25"/>
      <x:c r="DMR5873" s="25"/>
      <x:c r="DMS5873" s="25"/>
      <x:c r="DMT5873" s="25"/>
      <x:c r="DMU5873" s="25"/>
      <x:c r="DMV5873" s="25"/>
      <x:c r="DMW5873" s="25"/>
      <x:c r="DMX5873" s="25"/>
      <x:c r="DMY5873" s="25"/>
      <x:c r="DMZ5873" s="25"/>
      <x:c r="DNA5873" s="25"/>
      <x:c r="DNB5873" s="25"/>
      <x:c r="DNC5873" s="25"/>
      <x:c r="DND5873" s="25"/>
      <x:c r="DNE5873" s="25"/>
      <x:c r="DNF5873" s="25"/>
      <x:c r="DNG5873" s="25"/>
      <x:c r="DNH5873" s="25"/>
      <x:c r="DNI5873" s="25"/>
      <x:c r="DNJ5873" s="25"/>
      <x:c r="DNK5873" s="25"/>
      <x:c r="DNL5873" s="25"/>
      <x:c r="DNM5873" s="25"/>
      <x:c r="DNN5873" s="25"/>
      <x:c r="DNO5873" s="25"/>
      <x:c r="DNP5873" s="25"/>
      <x:c r="DNQ5873" s="25"/>
      <x:c r="DNR5873" s="25"/>
      <x:c r="DNS5873" s="25"/>
      <x:c r="DNT5873" s="25"/>
      <x:c r="DNU5873" s="25"/>
      <x:c r="DNV5873" s="25"/>
      <x:c r="DNW5873" s="25"/>
      <x:c r="DNX5873" s="25"/>
      <x:c r="DNY5873" s="25"/>
      <x:c r="DNZ5873" s="25"/>
      <x:c r="DOA5873" s="25"/>
      <x:c r="DOB5873" s="25"/>
      <x:c r="DOC5873" s="25"/>
      <x:c r="DOD5873" s="25"/>
      <x:c r="DOE5873" s="25"/>
      <x:c r="DOF5873" s="25"/>
      <x:c r="DOG5873" s="25"/>
      <x:c r="DOH5873" s="25"/>
      <x:c r="DOI5873" s="25"/>
      <x:c r="DOJ5873" s="25"/>
      <x:c r="DOK5873" s="25"/>
      <x:c r="DOL5873" s="25"/>
      <x:c r="DOM5873" s="25"/>
      <x:c r="DON5873" s="25"/>
      <x:c r="DOO5873" s="25"/>
      <x:c r="DOP5873" s="25"/>
      <x:c r="DOQ5873" s="25"/>
      <x:c r="DOR5873" s="25"/>
      <x:c r="DOS5873" s="25"/>
      <x:c r="DOT5873" s="25"/>
      <x:c r="DOU5873" s="25"/>
      <x:c r="DOV5873" s="25"/>
      <x:c r="DOW5873" s="25"/>
      <x:c r="DOX5873" s="25"/>
      <x:c r="DOY5873" s="25"/>
      <x:c r="DOZ5873" s="25"/>
      <x:c r="DPA5873" s="25"/>
      <x:c r="DPB5873" s="25"/>
      <x:c r="DPC5873" s="25"/>
      <x:c r="DPD5873" s="25"/>
      <x:c r="DPE5873" s="25"/>
      <x:c r="DPF5873" s="25"/>
      <x:c r="DPG5873" s="25"/>
      <x:c r="DPH5873" s="25"/>
      <x:c r="DPI5873" s="25"/>
      <x:c r="DPJ5873" s="25"/>
      <x:c r="DPK5873" s="25"/>
      <x:c r="DPL5873" s="25"/>
      <x:c r="DPM5873" s="25"/>
      <x:c r="DPN5873" s="25"/>
      <x:c r="DPO5873" s="25"/>
      <x:c r="DPP5873" s="25"/>
      <x:c r="DPQ5873" s="25"/>
      <x:c r="DPR5873" s="25"/>
      <x:c r="DPS5873" s="25"/>
      <x:c r="DPT5873" s="25"/>
      <x:c r="DPU5873" s="25"/>
      <x:c r="DPV5873" s="25"/>
      <x:c r="DPW5873" s="25"/>
      <x:c r="DPX5873" s="25"/>
      <x:c r="DPY5873" s="25"/>
      <x:c r="DPZ5873" s="25"/>
      <x:c r="DQA5873" s="25"/>
      <x:c r="DQB5873" s="25"/>
      <x:c r="DQC5873" s="25"/>
      <x:c r="DQD5873" s="25"/>
      <x:c r="DQE5873" s="25"/>
      <x:c r="DQF5873" s="25"/>
      <x:c r="DQG5873" s="25"/>
      <x:c r="DQH5873" s="25"/>
      <x:c r="DQI5873" s="25"/>
      <x:c r="DQJ5873" s="25"/>
      <x:c r="DQK5873" s="25"/>
      <x:c r="DQL5873" s="25"/>
      <x:c r="DQM5873" s="25"/>
      <x:c r="DQN5873" s="25"/>
      <x:c r="DQO5873" s="25"/>
      <x:c r="DQP5873" s="25"/>
      <x:c r="DQQ5873" s="25"/>
      <x:c r="DQR5873" s="25"/>
      <x:c r="DQS5873" s="25"/>
      <x:c r="DQT5873" s="25"/>
      <x:c r="DQU5873" s="25"/>
      <x:c r="DQV5873" s="25"/>
      <x:c r="DQW5873" s="25"/>
      <x:c r="DQX5873" s="25"/>
      <x:c r="DQY5873" s="25"/>
      <x:c r="DQZ5873" s="25"/>
      <x:c r="DRA5873" s="25"/>
      <x:c r="DRB5873" s="25"/>
      <x:c r="DRC5873" s="25"/>
      <x:c r="DRD5873" s="25"/>
      <x:c r="DRE5873" s="25"/>
      <x:c r="DRF5873" s="25"/>
      <x:c r="DRG5873" s="25"/>
      <x:c r="DRH5873" s="25"/>
      <x:c r="DRI5873" s="25"/>
      <x:c r="DRJ5873" s="25"/>
      <x:c r="DRK5873" s="25"/>
      <x:c r="DRL5873" s="25"/>
      <x:c r="DRM5873" s="25"/>
      <x:c r="DRN5873" s="25"/>
      <x:c r="DRO5873" s="25"/>
      <x:c r="DRP5873" s="25"/>
      <x:c r="DRQ5873" s="25"/>
      <x:c r="DRR5873" s="25"/>
      <x:c r="DRS5873" s="25"/>
      <x:c r="DRT5873" s="25"/>
      <x:c r="DRU5873" s="25"/>
      <x:c r="DRV5873" s="25"/>
      <x:c r="DRW5873" s="25"/>
      <x:c r="DRX5873" s="25"/>
      <x:c r="DRY5873" s="25"/>
      <x:c r="DRZ5873" s="25"/>
      <x:c r="DSA5873" s="25"/>
      <x:c r="DSB5873" s="25"/>
      <x:c r="DSC5873" s="25"/>
      <x:c r="DSD5873" s="25"/>
      <x:c r="DSE5873" s="25"/>
      <x:c r="DSF5873" s="25"/>
      <x:c r="DSG5873" s="25"/>
      <x:c r="DSH5873" s="25"/>
      <x:c r="DSI5873" s="25"/>
      <x:c r="DSJ5873" s="25"/>
      <x:c r="DSK5873" s="25"/>
      <x:c r="DSL5873" s="25"/>
      <x:c r="DSM5873" s="25"/>
      <x:c r="DSN5873" s="25"/>
      <x:c r="DSO5873" s="25"/>
      <x:c r="DSP5873" s="25"/>
      <x:c r="DSQ5873" s="25"/>
      <x:c r="DSR5873" s="25"/>
      <x:c r="DSS5873" s="25"/>
      <x:c r="DST5873" s="25"/>
      <x:c r="DSU5873" s="25"/>
      <x:c r="DSV5873" s="25"/>
      <x:c r="DSW5873" s="25"/>
      <x:c r="DSX5873" s="25"/>
      <x:c r="DSY5873" s="25"/>
      <x:c r="DSZ5873" s="25"/>
      <x:c r="DTA5873" s="25"/>
      <x:c r="DTB5873" s="25"/>
      <x:c r="DTC5873" s="25"/>
      <x:c r="DTD5873" s="25"/>
      <x:c r="DTE5873" s="25"/>
      <x:c r="DTF5873" s="25"/>
      <x:c r="DTG5873" s="25"/>
      <x:c r="DTH5873" s="25"/>
      <x:c r="DTI5873" s="25"/>
      <x:c r="DTJ5873" s="25"/>
      <x:c r="DTK5873" s="25"/>
      <x:c r="DTL5873" s="25"/>
      <x:c r="DTM5873" s="25"/>
      <x:c r="DTN5873" s="25"/>
      <x:c r="DTO5873" s="25"/>
      <x:c r="DTP5873" s="25"/>
      <x:c r="DTQ5873" s="25"/>
      <x:c r="DTR5873" s="25"/>
      <x:c r="DTS5873" s="25"/>
      <x:c r="DTT5873" s="25"/>
      <x:c r="DTU5873" s="25"/>
      <x:c r="DTV5873" s="25"/>
      <x:c r="DTW5873" s="25"/>
      <x:c r="DTX5873" s="25"/>
      <x:c r="DTY5873" s="25"/>
      <x:c r="DTZ5873" s="25"/>
      <x:c r="DUA5873" s="25"/>
      <x:c r="DUB5873" s="25"/>
      <x:c r="DUC5873" s="25"/>
      <x:c r="DUD5873" s="25"/>
      <x:c r="DUE5873" s="25"/>
      <x:c r="DUF5873" s="25"/>
      <x:c r="DUG5873" s="25"/>
      <x:c r="DUH5873" s="25"/>
      <x:c r="DUI5873" s="25"/>
      <x:c r="DUJ5873" s="25"/>
      <x:c r="DUK5873" s="25"/>
      <x:c r="DUL5873" s="25"/>
      <x:c r="DUM5873" s="25"/>
      <x:c r="DUN5873" s="25"/>
      <x:c r="DUO5873" s="25"/>
      <x:c r="DUP5873" s="25"/>
      <x:c r="DUQ5873" s="25"/>
      <x:c r="DUR5873" s="25"/>
      <x:c r="DUS5873" s="25"/>
      <x:c r="DUT5873" s="25"/>
      <x:c r="DUU5873" s="25"/>
      <x:c r="DUV5873" s="25"/>
      <x:c r="DUW5873" s="25"/>
      <x:c r="DUX5873" s="25"/>
      <x:c r="DUY5873" s="25"/>
      <x:c r="DUZ5873" s="25"/>
      <x:c r="DVA5873" s="25"/>
      <x:c r="DVB5873" s="25"/>
      <x:c r="DVC5873" s="25"/>
      <x:c r="DVD5873" s="25"/>
      <x:c r="DVE5873" s="25"/>
      <x:c r="DVF5873" s="25"/>
      <x:c r="DVG5873" s="25"/>
      <x:c r="DVH5873" s="25"/>
      <x:c r="DVI5873" s="25"/>
      <x:c r="DVJ5873" s="25"/>
      <x:c r="DVK5873" s="25"/>
      <x:c r="DVL5873" s="25"/>
      <x:c r="DVM5873" s="25"/>
      <x:c r="DVN5873" s="25"/>
      <x:c r="DVO5873" s="25"/>
      <x:c r="DVP5873" s="25"/>
      <x:c r="DVQ5873" s="25"/>
      <x:c r="DVR5873" s="25"/>
      <x:c r="DVS5873" s="25"/>
      <x:c r="DVT5873" s="25"/>
      <x:c r="DVU5873" s="25"/>
      <x:c r="DVV5873" s="25"/>
      <x:c r="DVW5873" s="25"/>
      <x:c r="DVX5873" s="25"/>
      <x:c r="DVY5873" s="25"/>
      <x:c r="DVZ5873" s="25"/>
      <x:c r="DWA5873" s="25"/>
      <x:c r="DWB5873" s="25"/>
      <x:c r="DWC5873" s="25"/>
      <x:c r="DWD5873" s="25"/>
      <x:c r="DWE5873" s="25"/>
      <x:c r="DWF5873" s="25"/>
      <x:c r="DWG5873" s="25"/>
      <x:c r="DWH5873" s="25"/>
      <x:c r="DWI5873" s="25"/>
      <x:c r="DWJ5873" s="25"/>
      <x:c r="DWK5873" s="25"/>
      <x:c r="DWL5873" s="25"/>
      <x:c r="DWM5873" s="25"/>
      <x:c r="DWN5873" s="25"/>
      <x:c r="DWO5873" s="25"/>
      <x:c r="DWP5873" s="25"/>
      <x:c r="DWQ5873" s="25"/>
      <x:c r="DWR5873" s="25"/>
      <x:c r="DWS5873" s="25"/>
      <x:c r="DWT5873" s="25"/>
      <x:c r="DWU5873" s="25"/>
      <x:c r="DWV5873" s="25"/>
      <x:c r="DWW5873" s="25"/>
      <x:c r="DWX5873" s="25"/>
      <x:c r="DWY5873" s="25"/>
      <x:c r="DWZ5873" s="25"/>
      <x:c r="DXA5873" s="25"/>
      <x:c r="DXB5873" s="25"/>
      <x:c r="DXC5873" s="25"/>
      <x:c r="DXD5873" s="25"/>
      <x:c r="DXE5873" s="25"/>
      <x:c r="DXF5873" s="25"/>
      <x:c r="DXG5873" s="25"/>
      <x:c r="DXH5873" s="25"/>
      <x:c r="DXI5873" s="25"/>
      <x:c r="DXJ5873" s="25"/>
      <x:c r="DXK5873" s="25"/>
      <x:c r="DXL5873" s="25"/>
      <x:c r="DXM5873" s="25"/>
      <x:c r="DXN5873" s="25"/>
      <x:c r="DXO5873" s="25"/>
      <x:c r="DXP5873" s="25"/>
      <x:c r="DXQ5873" s="25"/>
      <x:c r="DXR5873" s="25"/>
      <x:c r="DXS5873" s="25"/>
      <x:c r="DXT5873" s="25"/>
      <x:c r="DXU5873" s="25"/>
      <x:c r="DXV5873" s="25"/>
      <x:c r="DXW5873" s="25"/>
      <x:c r="DXX5873" s="25"/>
      <x:c r="DXY5873" s="25"/>
      <x:c r="DXZ5873" s="25"/>
      <x:c r="DYA5873" s="25"/>
      <x:c r="DYB5873" s="25"/>
      <x:c r="DYC5873" s="25"/>
      <x:c r="DYD5873" s="25"/>
      <x:c r="DYE5873" s="25"/>
      <x:c r="DYF5873" s="25"/>
      <x:c r="DYG5873" s="25"/>
      <x:c r="DYH5873" s="25"/>
      <x:c r="DYI5873" s="25"/>
      <x:c r="DYJ5873" s="25"/>
      <x:c r="DYK5873" s="25"/>
      <x:c r="DYL5873" s="25"/>
      <x:c r="DYM5873" s="25"/>
      <x:c r="DYN5873" s="25"/>
      <x:c r="DYO5873" s="25"/>
      <x:c r="DYP5873" s="25"/>
      <x:c r="DYQ5873" s="25"/>
      <x:c r="DYR5873" s="25"/>
      <x:c r="DYS5873" s="25"/>
      <x:c r="DYT5873" s="25"/>
      <x:c r="DYU5873" s="25"/>
      <x:c r="DYV5873" s="25"/>
      <x:c r="DYW5873" s="25"/>
      <x:c r="DYX5873" s="25"/>
      <x:c r="DYY5873" s="25"/>
      <x:c r="DYZ5873" s="25"/>
      <x:c r="DZA5873" s="25"/>
      <x:c r="DZB5873" s="25"/>
      <x:c r="DZC5873" s="25"/>
      <x:c r="DZD5873" s="25"/>
      <x:c r="DZE5873" s="25"/>
      <x:c r="DZF5873" s="25"/>
      <x:c r="DZG5873" s="25"/>
      <x:c r="DZH5873" s="25"/>
      <x:c r="DZI5873" s="25"/>
      <x:c r="DZJ5873" s="25"/>
      <x:c r="DZK5873" s="25"/>
      <x:c r="DZL5873" s="25"/>
      <x:c r="DZM5873" s="25"/>
      <x:c r="DZN5873" s="25"/>
      <x:c r="DZO5873" s="25"/>
      <x:c r="DZP5873" s="25"/>
      <x:c r="DZQ5873" s="25"/>
      <x:c r="DZR5873" s="25"/>
      <x:c r="DZS5873" s="25"/>
      <x:c r="DZT5873" s="25"/>
      <x:c r="DZU5873" s="25"/>
      <x:c r="DZV5873" s="25"/>
      <x:c r="DZW5873" s="25"/>
      <x:c r="DZX5873" s="25"/>
      <x:c r="DZY5873" s="25"/>
      <x:c r="DZZ5873" s="25"/>
      <x:c r="EAA5873" s="25"/>
      <x:c r="EAB5873" s="25"/>
      <x:c r="EAC5873" s="25"/>
      <x:c r="EAD5873" s="25"/>
      <x:c r="EAE5873" s="25"/>
      <x:c r="EAF5873" s="25"/>
      <x:c r="EAG5873" s="25"/>
      <x:c r="EAH5873" s="25"/>
      <x:c r="EAI5873" s="25"/>
      <x:c r="EAJ5873" s="25"/>
      <x:c r="EAK5873" s="25"/>
      <x:c r="EAL5873" s="25"/>
      <x:c r="EAM5873" s="25"/>
      <x:c r="EAN5873" s="25"/>
      <x:c r="EAO5873" s="25"/>
      <x:c r="EAP5873" s="25"/>
      <x:c r="EAQ5873" s="25"/>
      <x:c r="EAR5873" s="25"/>
      <x:c r="EAS5873" s="25"/>
      <x:c r="EAT5873" s="25"/>
      <x:c r="EAU5873" s="25"/>
      <x:c r="EAV5873" s="25"/>
      <x:c r="EAW5873" s="25"/>
      <x:c r="EAX5873" s="25"/>
      <x:c r="EAY5873" s="25"/>
      <x:c r="EAZ5873" s="25"/>
      <x:c r="EBA5873" s="25"/>
      <x:c r="EBB5873" s="25"/>
      <x:c r="EBC5873" s="25"/>
      <x:c r="EBD5873" s="25"/>
      <x:c r="EBE5873" s="25"/>
      <x:c r="EBF5873" s="25"/>
      <x:c r="EBG5873" s="25"/>
      <x:c r="EBH5873" s="25"/>
      <x:c r="EBI5873" s="25"/>
      <x:c r="EBJ5873" s="25"/>
      <x:c r="EBK5873" s="25"/>
      <x:c r="EBL5873" s="25"/>
      <x:c r="EBM5873" s="25"/>
      <x:c r="EBN5873" s="25"/>
      <x:c r="EBO5873" s="25"/>
      <x:c r="EBP5873" s="25"/>
      <x:c r="EBQ5873" s="25"/>
      <x:c r="EBR5873" s="25"/>
      <x:c r="EBS5873" s="25"/>
      <x:c r="EBT5873" s="25"/>
      <x:c r="EBU5873" s="25"/>
      <x:c r="EBV5873" s="25"/>
      <x:c r="EBW5873" s="25"/>
      <x:c r="EBX5873" s="25"/>
      <x:c r="EBY5873" s="25"/>
      <x:c r="EBZ5873" s="25"/>
      <x:c r="ECA5873" s="25"/>
      <x:c r="ECB5873" s="25"/>
      <x:c r="ECC5873" s="25"/>
      <x:c r="ECD5873" s="25"/>
      <x:c r="ECE5873" s="25"/>
      <x:c r="ECF5873" s="25"/>
      <x:c r="ECG5873" s="25"/>
      <x:c r="ECH5873" s="25"/>
      <x:c r="ECI5873" s="25"/>
      <x:c r="ECJ5873" s="25"/>
      <x:c r="ECK5873" s="25"/>
      <x:c r="ECL5873" s="25"/>
      <x:c r="ECM5873" s="25"/>
      <x:c r="ECN5873" s="25"/>
      <x:c r="ECO5873" s="25"/>
      <x:c r="ECP5873" s="25"/>
      <x:c r="ECQ5873" s="25"/>
      <x:c r="ECR5873" s="25"/>
      <x:c r="ECS5873" s="25"/>
      <x:c r="ECT5873" s="25"/>
      <x:c r="ECU5873" s="25"/>
      <x:c r="ECV5873" s="25"/>
      <x:c r="ECW5873" s="25"/>
      <x:c r="ECX5873" s="25"/>
      <x:c r="ECY5873" s="25"/>
      <x:c r="ECZ5873" s="25"/>
      <x:c r="EDA5873" s="25"/>
      <x:c r="EDB5873" s="25"/>
      <x:c r="EDC5873" s="25"/>
      <x:c r="EDD5873" s="25"/>
      <x:c r="EDE5873" s="25"/>
      <x:c r="EDF5873" s="25"/>
      <x:c r="EDG5873" s="25"/>
      <x:c r="EDH5873" s="25"/>
      <x:c r="EDI5873" s="25"/>
      <x:c r="EDJ5873" s="25"/>
      <x:c r="EDK5873" s="25"/>
      <x:c r="EDL5873" s="25"/>
      <x:c r="EDM5873" s="25"/>
      <x:c r="EDN5873" s="25"/>
      <x:c r="EDO5873" s="25"/>
      <x:c r="EDP5873" s="25"/>
      <x:c r="EDQ5873" s="25"/>
      <x:c r="EDR5873" s="25"/>
      <x:c r="EDS5873" s="25"/>
      <x:c r="EDT5873" s="25"/>
      <x:c r="EDU5873" s="25"/>
      <x:c r="EDV5873" s="25"/>
      <x:c r="EDW5873" s="25"/>
      <x:c r="EDX5873" s="25"/>
      <x:c r="EDY5873" s="25"/>
      <x:c r="EDZ5873" s="25"/>
      <x:c r="EEA5873" s="25"/>
      <x:c r="EEB5873" s="25"/>
      <x:c r="EEC5873" s="25"/>
      <x:c r="EED5873" s="25"/>
      <x:c r="EEE5873" s="25"/>
      <x:c r="EEF5873" s="25"/>
      <x:c r="EEG5873" s="25"/>
      <x:c r="EEH5873" s="25"/>
      <x:c r="EEI5873" s="25"/>
      <x:c r="EEJ5873" s="25"/>
      <x:c r="EEK5873" s="25"/>
      <x:c r="EEL5873" s="25"/>
      <x:c r="EEM5873" s="25"/>
      <x:c r="EEN5873" s="25"/>
      <x:c r="EEO5873" s="25"/>
      <x:c r="EEP5873" s="25"/>
      <x:c r="EEQ5873" s="25"/>
      <x:c r="EER5873" s="25"/>
      <x:c r="EES5873" s="25"/>
      <x:c r="EET5873" s="25"/>
      <x:c r="EEU5873" s="25"/>
      <x:c r="EEV5873" s="25"/>
      <x:c r="EEW5873" s="25"/>
      <x:c r="EEX5873" s="25"/>
      <x:c r="EEY5873" s="25"/>
      <x:c r="EEZ5873" s="25"/>
      <x:c r="EFA5873" s="25"/>
      <x:c r="EFB5873" s="25"/>
      <x:c r="EFC5873" s="25"/>
      <x:c r="EFD5873" s="25"/>
      <x:c r="EFE5873" s="25"/>
      <x:c r="EFF5873" s="25"/>
      <x:c r="EFG5873" s="25"/>
      <x:c r="EFH5873" s="25"/>
      <x:c r="EFI5873" s="25"/>
      <x:c r="EFJ5873" s="25"/>
      <x:c r="EFK5873" s="25"/>
      <x:c r="EFL5873" s="25"/>
      <x:c r="EFM5873" s="25"/>
      <x:c r="EFN5873" s="25"/>
      <x:c r="EFO5873" s="25"/>
      <x:c r="EFP5873" s="25"/>
      <x:c r="EFQ5873" s="25"/>
      <x:c r="EFR5873" s="25"/>
      <x:c r="EFS5873" s="25"/>
      <x:c r="EFT5873" s="25"/>
      <x:c r="EFU5873" s="25"/>
      <x:c r="EFV5873" s="25"/>
      <x:c r="EFW5873" s="25"/>
      <x:c r="EFX5873" s="25"/>
      <x:c r="EFY5873" s="25"/>
      <x:c r="EFZ5873" s="25"/>
      <x:c r="EGA5873" s="25"/>
      <x:c r="EGB5873" s="25"/>
      <x:c r="EGC5873" s="25"/>
      <x:c r="EGD5873" s="25"/>
      <x:c r="EGE5873" s="25"/>
      <x:c r="EGF5873" s="25"/>
      <x:c r="EGG5873" s="25"/>
      <x:c r="EGH5873" s="25"/>
      <x:c r="EGI5873" s="25"/>
      <x:c r="EGJ5873" s="25"/>
      <x:c r="EGK5873" s="25"/>
      <x:c r="EGL5873" s="25"/>
      <x:c r="EGM5873" s="25"/>
      <x:c r="EGN5873" s="25"/>
      <x:c r="EGO5873" s="25"/>
      <x:c r="EGP5873" s="25"/>
      <x:c r="EGQ5873" s="25"/>
      <x:c r="EGR5873" s="25"/>
      <x:c r="EGS5873" s="25"/>
      <x:c r="EGT5873" s="25"/>
      <x:c r="EGU5873" s="25"/>
      <x:c r="EGV5873" s="25"/>
      <x:c r="EGW5873" s="25"/>
      <x:c r="EGX5873" s="25"/>
      <x:c r="EGY5873" s="25"/>
      <x:c r="EGZ5873" s="25"/>
      <x:c r="EHA5873" s="25"/>
      <x:c r="EHB5873" s="25"/>
      <x:c r="EHC5873" s="25"/>
      <x:c r="EHD5873" s="25"/>
      <x:c r="EHE5873" s="25"/>
      <x:c r="EHF5873" s="25"/>
      <x:c r="EHG5873" s="25"/>
      <x:c r="EHH5873" s="25"/>
      <x:c r="EHI5873" s="25"/>
      <x:c r="EHJ5873" s="25"/>
      <x:c r="EHK5873" s="25"/>
      <x:c r="EHL5873" s="25"/>
      <x:c r="EHM5873" s="25"/>
      <x:c r="EHN5873" s="25"/>
      <x:c r="EHO5873" s="25"/>
      <x:c r="EHP5873" s="25"/>
      <x:c r="EHQ5873" s="25"/>
      <x:c r="EHR5873" s="25"/>
      <x:c r="EHS5873" s="25"/>
      <x:c r="EHT5873" s="25"/>
      <x:c r="EHU5873" s="25"/>
      <x:c r="EHV5873" s="25"/>
      <x:c r="EHW5873" s="25"/>
      <x:c r="EHX5873" s="25"/>
      <x:c r="EHY5873" s="25"/>
      <x:c r="EHZ5873" s="25"/>
      <x:c r="EIA5873" s="25"/>
      <x:c r="EIB5873" s="25"/>
      <x:c r="EIC5873" s="25"/>
      <x:c r="EID5873" s="25"/>
      <x:c r="EIE5873" s="25"/>
      <x:c r="EIF5873" s="25"/>
      <x:c r="EIG5873" s="25"/>
      <x:c r="EIH5873" s="25"/>
      <x:c r="EII5873" s="25"/>
      <x:c r="EIJ5873" s="25"/>
      <x:c r="EIK5873" s="25"/>
      <x:c r="EIL5873" s="25"/>
      <x:c r="EIM5873" s="25"/>
      <x:c r="EIN5873" s="25"/>
      <x:c r="EIO5873" s="25"/>
      <x:c r="EIP5873" s="25"/>
      <x:c r="EIQ5873" s="25"/>
      <x:c r="EIR5873" s="25"/>
      <x:c r="EIS5873" s="25"/>
      <x:c r="EIT5873" s="25"/>
      <x:c r="EIU5873" s="25"/>
      <x:c r="EIV5873" s="25"/>
      <x:c r="EIW5873" s="25"/>
      <x:c r="EIX5873" s="25"/>
      <x:c r="EIY5873" s="25"/>
      <x:c r="EIZ5873" s="25"/>
      <x:c r="EJA5873" s="25"/>
      <x:c r="EJB5873" s="25"/>
      <x:c r="EJC5873" s="25"/>
      <x:c r="EJD5873" s="25"/>
      <x:c r="EJE5873" s="25"/>
      <x:c r="EJF5873" s="25"/>
      <x:c r="EJG5873" s="25"/>
      <x:c r="EJH5873" s="25"/>
      <x:c r="EJI5873" s="25"/>
      <x:c r="EJJ5873" s="25"/>
      <x:c r="EJK5873" s="25"/>
      <x:c r="EJL5873" s="25"/>
      <x:c r="EJM5873" s="25"/>
      <x:c r="EJN5873" s="25"/>
      <x:c r="EJO5873" s="25"/>
      <x:c r="EJP5873" s="25"/>
      <x:c r="EJQ5873" s="25"/>
      <x:c r="EJR5873" s="25"/>
      <x:c r="EJS5873" s="25"/>
      <x:c r="EJT5873" s="25"/>
      <x:c r="EJU5873" s="25"/>
      <x:c r="EJV5873" s="25"/>
      <x:c r="EJW5873" s="25"/>
      <x:c r="EJX5873" s="25"/>
      <x:c r="EJY5873" s="25"/>
      <x:c r="EJZ5873" s="25"/>
      <x:c r="EKA5873" s="25"/>
      <x:c r="EKB5873" s="25"/>
      <x:c r="EKC5873" s="25"/>
      <x:c r="EKD5873" s="25"/>
      <x:c r="EKE5873" s="25"/>
      <x:c r="EKF5873" s="25"/>
      <x:c r="EKG5873" s="25"/>
      <x:c r="EKH5873" s="25"/>
      <x:c r="EKI5873" s="25"/>
      <x:c r="EKJ5873" s="25"/>
      <x:c r="EKK5873" s="25"/>
      <x:c r="EKL5873" s="25"/>
      <x:c r="EKM5873" s="25"/>
      <x:c r="EKN5873" s="25"/>
      <x:c r="EKO5873" s="25"/>
      <x:c r="EKP5873" s="25"/>
      <x:c r="EKQ5873" s="25"/>
      <x:c r="EKR5873" s="25"/>
      <x:c r="EKS5873" s="25"/>
      <x:c r="EKT5873" s="25"/>
      <x:c r="EKU5873" s="25"/>
      <x:c r="EKV5873" s="25"/>
      <x:c r="EKW5873" s="25"/>
      <x:c r="EKX5873" s="25"/>
      <x:c r="EKY5873" s="25"/>
      <x:c r="EKZ5873" s="25"/>
      <x:c r="ELA5873" s="25"/>
      <x:c r="ELB5873" s="25"/>
      <x:c r="ELC5873" s="25"/>
      <x:c r="ELD5873" s="25"/>
      <x:c r="ELE5873" s="25"/>
      <x:c r="ELF5873" s="25"/>
      <x:c r="ELG5873" s="25"/>
      <x:c r="ELH5873" s="25"/>
      <x:c r="ELI5873" s="25"/>
      <x:c r="ELJ5873" s="25"/>
      <x:c r="ELK5873" s="25"/>
      <x:c r="ELL5873" s="25"/>
      <x:c r="ELM5873" s="25"/>
      <x:c r="ELN5873" s="25"/>
      <x:c r="ELO5873" s="25"/>
      <x:c r="ELP5873" s="25"/>
      <x:c r="ELQ5873" s="25"/>
      <x:c r="ELR5873" s="25"/>
      <x:c r="ELS5873" s="25"/>
      <x:c r="ELT5873" s="25"/>
      <x:c r="ELU5873" s="25"/>
      <x:c r="ELV5873" s="25"/>
      <x:c r="ELW5873" s="25"/>
      <x:c r="ELX5873" s="25"/>
      <x:c r="ELY5873" s="25"/>
      <x:c r="ELZ5873" s="25"/>
      <x:c r="EMA5873" s="25"/>
      <x:c r="EMB5873" s="25"/>
      <x:c r="EMC5873" s="25"/>
      <x:c r="EMD5873" s="25"/>
      <x:c r="EME5873" s="25"/>
      <x:c r="EMF5873" s="25"/>
      <x:c r="EMG5873" s="25"/>
      <x:c r="EMH5873" s="25"/>
      <x:c r="EMI5873" s="25"/>
      <x:c r="EMJ5873" s="25"/>
      <x:c r="EMK5873" s="25"/>
      <x:c r="EML5873" s="25"/>
      <x:c r="EMM5873" s="25"/>
      <x:c r="EMN5873" s="25"/>
      <x:c r="EMO5873" s="25"/>
      <x:c r="EMP5873" s="25"/>
      <x:c r="EMQ5873" s="25"/>
      <x:c r="EMR5873" s="25"/>
      <x:c r="EMS5873" s="25"/>
      <x:c r="EMT5873" s="25"/>
      <x:c r="EMU5873" s="25"/>
      <x:c r="EMV5873" s="25"/>
      <x:c r="EMW5873" s="25"/>
      <x:c r="EMX5873" s="25"/>
      <x:c r="EMY5873" s="25"/>
      <x:c r="EMZ5873" s="25"/>
      <x:c r="ENA5873" s="25"/>
      <x:c r="ENB5873" s="25"/>
      <x:c r="ENC5873" s="25"/>
      <x:c r="END5873" s="25"/>
      <x:c r="ENE5873" s="25"/>
      <x:c r="ENF5873" s="25"/>
      <x:c r="ENG5873" s="25"/>
      <x:c r="ENH5873" s="25"/>
      <x:c r="ENI5873" s="25"/>
      <x:c r="ENJ5873" s="25"/>
      <x:c r="ENK5873" s="25"/>
      <x:c r="ENL5873" s="25"/>
      <x:c r="ENM5873" s="25"/>
      <x:c r="ENN5873" s="25"/>
      <x:c r="ENO5873" s="25"/>
      <x:c r="ENP5873" s="25"/>
      <x:c r="ENQ5873" s="25"/>
      <x:c r="ENR5873" s="25"/>
      <x:c r="ENS5873" s="25"/>
      <x:c r="ENT5873" s="25"/>
      <x:c r="ENU5873" s="25"/>
      <x:c r="ENV5873" s="25"/>
      <x:c r="ENW5873" s="25"/>
      <x:c r="ENX5873" s="25"/>
      <x:c r="ENY5873" s="25"/>
      <x:c r="ENZ5873" s="25"/>
      <x:c r="EOA5873" s="25"/>
      <x:c r="EOB5873" s="25"/>
      <x:c r="EOC5873" s="25"/>
      <x:c r="EOD5873" s="25"/>
      <x:c r="EOE5873" s="25"/>
      <x:c r="EOF5873" s="25"/>
      <x:c r="EOG5873" s="25"/>
      <x:c r="EOH5873" s="25"/>
      <x:c r="EOI5873" s="25"/>
      <x:c r="EOJ5873" s="25"/>
      <x:c r="EOK5873" s="25"/>
      <x:c r="EOL5873" s="25"/>
      <x:c r="EOM5873" s="25"/>
      <x:c r="EON5873" s="25"/>
      <x:c r="EOO5873" s="25"/>
      <x:c r="EOP5873" s="25"/>
      <x:c r="EOQ5873" s="25"/>
      <x:c r="EOR5873" s="25"/>
      <x:c r="EOS5873" s="25"/>
      <x:c r="EOT5873" s="25"/>
      <x:c r="EOU5873" s="25"/>
      <x:c r="EOV5873" s="25"/>
      <x:c r="EOW5873" s="25"/>
      <x:c r="EOX5873" s="25"/>
      <x:c r="EOY5873" s="25"/>
      <x:c r="EOZ5873" s="25"/>
      <x:c r="EPA5873" s="25"/>
      <x:c r="EPB5873" s="25"/>
      <x:c r="EPC5873" s="25"/>
      <x:c r="EPD5873" s="25"/>
      <x:c r="EPE5873" s="25"/>
      <x:c r="EPF5873" s="25"/>
      <x:c r="EPG5873" s="25"/>
      <x:c r="EPH5873" s="25"/>
      <x:c r="EPI5873" s="25"/>
      <x:c r="EPJ5873" s="25"/>
      <x:c r="EPK5873" s="25"/>
      <x:c r="EPL5873" s="25"/>
      <x:c r="EPM5873" s="25"/>
      <x:c r="EPN5873" s="25"/>
      <x:c r="EPO5873" s="25"/>
      <x:c r="EPP5873" s="25"/>
      <x:c r="EPQ5873" s="25"/>
      <x:c r="EPR5873" s="25"/>
      <x:c r="EPS5873" s="25"/>
      <x:c r="EPT5873" s="25"/>
      <x:c r="EPU5873" s="25"/>
      <x:c r="EPV5873" s="25"/>
      <x:c r="EPW5873" s="25"/>
      <x:c r="EPX5873" s="25"/>
      <x:c r="EPY5873" s="25"/>
      <x:c r="EPZ5873" s="25"/>
      <x:c r="EQA5873" s="25"/>
      <x:c r="EQB5873" s="25"/>
      <x:c r="EQC5873" s="25"/>
      <x:c r="EQD5873" s="25"/>
      <x:c r="EQE5873" s="25"/>
      <x:c r="EQF5873" s="25"/>
      <x:c r="EQG5873" s="25"/>
      <x:c r="EQH5873" s="25"/>
      <x:c r="EQI5873" s="25"/>
      <x:c r="EQJ5873" s="25"/>
      <x:c r="EQK5873" s="25"/>
      <x:c r="EQL5873" s="25"/>
      <x:c r="EQM5873" s="25"/>
      <x:c r="EQN5873" s="25"/>
      <x:c r="EQO5873" s="25"/>
      <x:c r="EQP5873" s="25"/>
      <x:c r="EQQ5873" s="25"/>
      <x:c r="EQR5873" s="25"/>
      <x:c r="EQS5873" s="25"/>
      <x:c r="EQT5873" s="25"/>
      <x:c r="EQU5873" s="25"/>
      <x:c r="EQV5873" s="25"/>
      <x:c r="EQW5873" s="25"/>
      <x:c r="EQX5873" s="25"/>
      <x:c r="EQY5873" s="25"/>
      <x:c r="EQZ5873" s="25"/>
      <x:c r="ERA5873" s="25"/>
      <x:c r="ERB5873" s="25"/>
      <x:c r="ERC5873" s="25"/>
      <x:c r="ERD5873" s="25"/>
      <x:c r="ERE5873" s="25"/>
      <x:c r="ERF5873" s="25"/>
      <x:c r="ERG5873" s="25"/>
      <x:c r="ERH5873" s="25"/>
      <x:c r="ERI5873" s="25"/>
      <x:c r="ERJ5873" s="25"/>
      <x:c r="ERK5873" s="25"/>
      <x:c r="ERL5873" s="25"/>
      <x:c r="ERM5873" s="25"/>
      <x:c r="ERN5873" s="25"/>
      <x:c r="ERO5873" s="25"/>
      <x:c r="ERP5873" s="25"/>
      <x:c r="ERQ5873" s="25"/>
      <x:c r="ERR5873" s="25"/>
      <x:c r="ERS5873" s="25"/>
      <x:c r="ERT5873" s="25"/>
      <x:c r="ERU5873" s="25"/>
      <x:c r="ERV5873" s="25"/>
      <x:c r="ERW5873" s="25"/>
      <x:c r="ERX5873" s="25"/>
      <x:c r="ERY5873" s="25"/>
      <x:c r="ERZ5873" s="25"/>
      <x:c r="ESA5873" s="25"/>
      <x:c r="ESB5873" s="25"/>
      <x:c r="ESC5873" s="25"/>
      <x:c r="ESD5873" s="25"/>
      <x:c r="ESE5873" s="25"/>
      <x:c r="ESF5873" s="25"/>
      <x:c r="ESG5873" s="25"/>
      <x:c r="ESH5873" s="25"/>
      <x:c r="ESI5873" s="25"/>
      <x:c r="ESJ5873" s="25"/>
      <x:c r="ESK5873" s="25"/>
      <x:c r="ESL5873" s="25"/>
      <x:c r="ESM5873" s="25"/>
      <x:c r="ESN5873" s="25"/>
      <x:c r="ESO5873" s="25"/>
      <x:c r="ESP5873" s="25"/>
      <x:c r="ESQ5873" s="25"/>
      <x:c r="ESR5873" s="25"/>
      <x:c r="ESS5873" s="25"/>
      <x:c r="EST5873" s="25"/>
      <x:c r="ESU5873" s="25"/>
      <x:c r="ESV5873" s="25"/>
      <x:c r="ESW5873" s="25"/>
      <x:c r="ESX5873" s="25"/>
      <x:c r="ESY5873" s="25"/>
      <x:c r="ESZ5873" s="25"/>
      <x:c r="ETA5873" s="25"/>
      <x:c r="ETB5873" s="25"/>
      <x:c r="ETC5873" s="25"/>
      <x:c r="ETD5873" s="25"/>
      <x:c r="ETE5873" s="25"/>
      <x:c r="ETF5873" s="25"/>
      <x:c r="ETG5873" s="25"/>
      <x:c r="ETH5873" s="25"/>
      <x:c r="ETI5873" s="25"/>
      <x:c r="ETJ5873" s="25"/>
      <x:c r="ETK5873" s="25"/>
      <x:c r="ETL5873" s="25"/>
      <x:c r="ETM5873" s="25"/>
      <x:c r="ETN5873" s="25"/>
      <x:c r="ETO5873" s="25"/>
      <x:c r="ETP5873" s="25"/>
      <x:c r="ETQ5873" s="25"/>
      <x:c r="ETR5873" s="25"/>
      <x:c r="ETS5873" s="25"/>
      <x:c r="ETT5873" s="25"/>
      <x:c r="ETU5873" s="25"/>
      <x:c r="ETV5873" s="25"/>
      <x:c r="ETW5873" s="25"/>
      <x:c r="ETX5873" s="25"/>
      <x:c r="ETY5873" s="25"/>
      <x:c r="ETZ5873" s="25"/>
      <x:c r="EUA5873" s="25"/>
      <x:c r="EUB5873" s="25"/>
      <x:c r="EUC5873" s="25"/>
      <x:c r="EUD5873" s="25"/>
      <x:c r="EUE5873" s="25"/>
      <x:c r="EUF5873" s="25"/>
      <x:c r="EUG5873" s="25"/>
      <x:c r="EUH5873" s="25"/>
      <x:c r="EUI5873" s="25"/>
      <x:c r="EUJ5873" s="25"/>
      <x:c r="EUK5873" s="25"/>
      <x:c r="EUL5873" s="25"/>
      <x:c r="EUM5873" s="25"/>
      <x:c r="EUN5873" s="25"/>
      <x:c r="EUO5873" s="25"/>
      <x:c r="EUP5873" s="25"/>
      <x:c r="EUQ5873" s="25"/>
      <x:c r="EUR5873" s="25"/>
      <x:c r="EUS5873" s="25"/>
      <x:c r="EUT5873" s="25"/>
      <x:c r="EUU5873" s="25"/>
      <x:c r="EUV5873" s="25"/>
      <x:c r="EUW5873" s="25"/>
      <x:c r="EUX5873" s="25"/>
      <x:c r="EUY5873" s="25"/>
      <x:c r="EUZ5873" s="25"/>
      <x:c r="EVA5873" s="25"/>
      <x:c r="EVB5873" s="25"/>
      <x:c r="EVC5873" s="25"/>
      <x:c r="EVD5873" s="25"/>
      <x:c r="EVE5873" s="25"/>
      <x:c r="EVF5873" s="25"/>
      <x:c r="EVG5873" s="25"/>
      <x:c r="EVH5873" s="25"/>
      <x:c r="EVI5873" s="25"/>
      <x:c r="EVJ5873" s="25"/>
      <x:c r="EVK5873" s="25"/>
      <x:c r="EVL5873" s="25"/>
      <x:c r="EVM5873" s="25"/>
      <x:c r="EVN5873" s="25"/>
      <x:c r="EVO5873" s="25"/>
      <x:c r="EVP5873" s="25"/>
      <x:c r="EVQ5873" s="25"/>
      <x:c r="EVR5873" s="25"/>
      <x:c r="EVS5873" s="25"/>
      <x:c r="EVT5873" s="25"/>
      <x:c r="EVU5873" s="25"/>
      <x:c r="EVV5873" s="25"/>
      <x:c r="EVW5873" s="25"/>
      <x:c r="EVX5873" s="25"/>
      <x:c r="EVY5873" s="25"/>
      <x:c r="EVZ5873" s="25"/>
      <x:c r="EWA5873" s="25"/>
      <x:c r="EWB5873" s="25"/>
      <x:c r="EWC5873" s="25"/>
      <x:c r="EWD5873" s="25"/>
      <x:c r="EWE5873" s="25"/>
      <x:c r="EWF5873" s="25"/>
      <x:c r="EWG5873" s="25"/>
      <x:c r="EWH5873" s="25"/>
      <x:c r="EWI5873" s="25"/>
      <x:c r="EWJ5873" s="25"/>
      <x:c r="EWK5873" s="25"/>
      <x:c r="EWL5873" s="25"/>
      <x:c r="EWM5873" s="25"/>
      <x:c r="EWN5873" s="25"/>
      <x:c r="EWO5873" s="25"/>
      <x:c r="EWP5873" s="25"/>
      <x:c r="EWQ5873" s="25"/>
      <x:c r="EWR5873" s="25"/>
      <x:c r="EWS5873" s="25"/>
      <x:c r="EWT5873" s="25"/>
      <x:c r="EWU5873" s="25"/>
      <x:c r="EWV5873" s="25"/>
      <x:c r="EWW5873" s="25"/>
      <x:c r="EWX5873" s="25"/>
      <x:c r="EWY5873" s="25"/>
      <x:c r="EWZ5873" s="25"/>
      <x:c r="EXA5873" s="25"/>
      <x:c r="EXB5873" s="25"/>
      <x:c r="EXC5873" s="25"/>
      <x:c r="EXD5873" s="25"/>
      <x:c r="EXE5873" s="25"/>
      <x:c r="EXF5873" s="25"/>
      <x:c r="EXG5873" s="25"/>
      <x:c r="EXH5873" s="25"/>
      <x:c r="EXI5873" s="25"/>
      <x:c r="EXJ5873" s="25"/>
      <x:c r="EXK5873" s="25"/>
      <x:c r="EXL5873" s="25"/>
      <x:c r="EXM5873" s="25"/>
      <x:c r="EXN5873" s="25"/>
      <x:c r="EXO5873" s="25"/>
      <x:c r="EXP5873" s="25"/>
      <x:c r="EXQ5873" s="25"/>
      <x:c r="EXR5873" s="25"/>
      <x:c r="EXS5873" s="25"/>
      <x:c r="EXT5873" s="25"/>
      <x:c r="EXU5873" s="25"/>
      <x:c r="EXV5873" s="25"/>
      <x:c r="EXW5873" s="25"/>
      <x:c r="EXX5873" s="25"/>
      <x:c r="EXY5873" s="25"/>
      <x:c r="EXZ5873" s="25"/>
      <x:c r="EYA5873" s="25"/>
      <x:c r="EYB5873" s="25"/>
      <x:c r="EYC5873" s="25"/>
      <x:c r="EYD5873" s="25"/>
      <x:c r="EYE5873" s="25"/>
      <x:c r="EYF5873" s="25"/>
      <x:c r="EYG5873" s="25"/>
      <x:c r="EYH5873" s="25"/>
      <x:c r="EYI5873" s="25"/>
      <x:c r="EYJ5873" s="25"/>
      <x:c r="EYK5873" s="25"/>
      <x:c r="EYL5873" s="25"/>
      <x:c r="EYM5873" s="25"/>
      <x:c r="EYN5873" s="25"/>
      <x:c r="EYO5873" s="25"/>
      <x:c r="EYP5873" s="25"/>
      <x:c r="EYQ5873" s="25"/>
      <x:c r="EYR5873" s="25"/>
      <x:c r="EYS5873" s="25"/>
      <x:c r="EYT5873" s="25"/>
      <x:c r="EYU5873" s="25"/>
      <x:c r="EYV5873" s="25"/>
      <x:c r="EYW5873" s="25"/>
      <x:c r="EYX5873" s="25"/>
      <x:c r="EYY5873" s="25"/>
      <x:c r="EYZ5873" s="25"/>
      <x:c r="EZA5873" s="25"/>
      <x:c r="EZB5873" s="25"/>
      <x:c r="EZC5873" s="25"/>
      <x:c r="EZD5873" s="25"/>
      <x:c r="EZE5873" s="25"/>
      <x:c r="EZF5873" s="25"/>
      <x:c r="EZG5873" s="25"/>
      <x:c r="EZH5873" s="25"/>
      <x:c r="EZI5873" s="25"/>
      <x:c r="EZJ5873" s="25"/>
      <x:c r="EZK5873" s="25"/>
      <x:c r="EZL5873" s="25"/>
      <x:c r="EZM5873" s="25"/>
      <x:c r="EZN5873" s="25"/>
      <x:c r="EZO5873" s="25"/>
      <x:c r="EZP5873" s="25"/>
      <x:c r="EZQ5873" s="25"/>
      <x:c r="EZR5873" s="25"/>
      <x:c r="EZS5873" s="25"/>
      <x:c r="EZT5873" s="25"/>
      <x:c r="EZU5873" s="25"/>
      <x:c r="EZV5873" s="25"/>
      <x:c r="EZW5873" s="25"/>
      <x:c r="EZX5873" s="25"/>
      <x:c r="EZY5873" s="25"/>
      <x:c r="EZZ5873" s="25"/>
      <x:c r="FAA5873" s="25"/>
      <x:c r="FAB5873" s="25"/>
      <x:c r="FAC5873" s="25"/>
      <x:c r="FAD5873" s="25"/>
      <x:c r="FAE5873" s="25"/>
      <x:c r="FAF5873" s="25"/>
      <x:c r="FAG5873" s="25"/>
      <x:c r="FAH5873" s="25"/>
      <x:c r="FAI5873" s="25"/>
      <x:c r="FAJ5873" s="25"/>
      <x:c r="FAK5873" s="25"/>
      <x:c r="FAL5873" s="25"/>
      <x:c r="FAM5873" s="25"/>
      <x:c r="FAN5873" s="25"/>
      <x:c r="FAO5873" s="25"/>
      <x:c r="FAP5873" s="25"/>
      <x:c r="FAQ5873" s="25"/>
      <x:c r="FAR5873" s="25"/>
      <x:c r="FAS5873" s="25"/>
      <x:c r="FAT5873" s="25"/>
      <x:c r="FAU5873" s="25"/>
      <x:c r="FAV5873" s="25"/>
      <x:c r="FAW5873" s="25"/>
      <x:c r="FAX5873" s="25"/>
      <x:c r="FAY5873" s="25"/>
      <x:c r="FAZ5873" s="25"/>
      <x:c r="FBA5873" s="25"/>
      <x:c r="FBB5873" s="25"/>
      <x:c r="FBC5873" s="25"/>
      <x:c r="FBD5873" s="25"/>
      <x:c r="FBE5873" s="25"/>
      <x:c r="FBF5873" s="25"/>
      <x:c r="FBG5873" s="25"/>
      <x:c r="FBH5873" s="25"/>
      <x:c r="FBI5873" s="25"/>
      <x:c r="FBJ5873" s="25"/>
      <x:c r="FBK5873" s="25"/>
      <x:c r="FBL5873" s="25"/>
      <x:c r="FBM5873" s="25"/>
      <x:c r="FBN5873" s="25"/>
      <x:c r="FBO5873" s="25"/>
      <x:c r="FBP5873" s="25"/>
      <x:c r="FBQ5873" s="25"/>
      <x:c r="FBR5873" s="25"/>
      <x:c r="FBS5873" s="25"/>
      <x:c r="FBT5873" s="25"/>
      <x:c r="FBU5873" s="25"/>
      <x:c r="FBV5873" s="25"/>
      <x:c r="FBW5873" s="25"/>
      <x:c r="FBX5873" s="25"/>
      <x:c r="FBY5873" s="25"/>
      <x:c r="FBZ5873" s="25"/>
      <x:c r="FCA5873" s="25"/>
      <x:c r="FCB5873" s="25"/>
      <x:c r="FCC5873" s="25"/>
      <x:c r="FCD5873" s="25"/>
      <x:c r="FCE5873" s="25"/>
      <x:c r="FCF5873" s="25"/>
      <x:c r="FCG5873" s="25"/>
      <x:c r="FCH5873" s="25"/>
      <x:c r="FCI5873" s="25"/>
      <x:c r="FCJ5873" s="25"/>
      <x:c r="FCK5873" s="25"/>
      <x:c r="FCL5873" s="25"/>
      <x:c r="FCM5873" s="25"/>
      <x:c r="FCN5873" s="25"/>
      <x:c r="FCO5873" s="25"/>
      <x:c r="FCP5873" s="25"/>
      <x:c r="FCQ5873" s="25"/>
      <x:c r="FCR5873" s="25"/>
      <x:c r="FCS5873" s="25"/>
      <x:c r="FCT5873" s="25"/>
      <x:c r="FCU5873" s="25"/>
      <x:c r="FCV5873" s="25"/>
      <x:c r="FCW5873" s="25"/>
      <x:c r="FCX5873" s="25"/>
      <x:c r="FCY5873" s="25"/>
      <x:c r="FCZ5873" s="25"/>
      <x:c r="FDA5873" s="25"/>
      <x:c r="FDB5873" s="25"/>
      <x:c r="FDC5873" s="25"/>
      <x:c r="FDD5873" s="25"/>
      <x:c r="FDE5873" s="25"/>
      <x:c r="FDF5873" s="25"/>
      <x:c r="FDG5873" s="25"/>
      <x:c r="FDH5873" s="25"/>
      <x:c r="FDI5873" s="25"/>
      <x:c r="FDJ5873" s="25"/>
      <x:c r="FDK5873" s="25"/>
      <x:c r="FDL5873" s="25"/>
      <x:c r="FDM5873" s="25"/>
      <x:c r="FDN5873" s="25"/>
      <x:c r="FDO5873" s="25"/>
      <x:c r="FDP5873" s="25"/>
      <x:c r="FDQ5873" s="25"/>
      <x:c r="FDR5873" s="25"/>
      <x:c r="FDS5873" s="25"/>
      <x:c r="FDT5873" s="25"/>
      <x:c r="FDU5873" s="25"/>
      <x:c r="FDV5873" s="25"/>
      <x:c r="FDW5873" s="25"/>
      <x:c r="FDX5873" s="25"/>
      <x:c r="FDY5873" s="25"/>
      <x:c r="FDZ5873" s="25"/>
      <x:c r="FEA5873" s="25"/>
      <x:c r="FEB5873" s="25"/>
      <x:c r="FEC5873" s="25"/>
      <x:c r="FED5873" s="25"/>
      <x:c r="FEE5873" s="25"/>
      <x:c r="FEF5873" s="25"/>
      <x:c r="FEG5873" s="25"/>
      <x:c r="FEH5873" s="25"/>
      <x:c r="FEI5873" s="25"/>
      <x:c r="FEJ5873" s="25"/>
      <x:c r="FEK5873" s="25"/>
      <x:c r="FEL5873" s="25"/>
      <x:c r="FEM5873" s="25"/>
      <x:c r="FEN5873" s="25"/>
      <x:c r="FEO5873" s="25"/>
      <x:c r="FEP5873" s="25"/>
      <x:c r="FEQ5873" s="25"/>
      <x:c r="FER5873" s="25"/>
      <x:c r="FES5873" s="25"/>
      <x:c r="FET5873" s="25"/>
      <x:c r="FEU5873" s="25"/>
      <x:c r="FEV5873" s="25"/>
      <x:c r="FEW5873" s="25"/>
      <x:c r="FEX5873" s="25"/>
      <x:c r="FEY5873" s="25"/>
      <x:c r="FEZ5873" s="25"/>
      <x:c r="FFA5873" s="25"/>
      <x:c r="FFB5873" s="25"/>
      <x:c r="FFC5873" s="25"/>
      <x:c r="FFD5873" s="25"/>
      <x:c r="FFE5873" s="25"/>
      <x:c r="FFF5873" s="25"/>
      <x:c r="FFG5873" s="25"/>
      <x:c r="FFH5873" s="25"/>
      <x:c r="FFI5873" s="25"/>
      <x:c r="FFJ5873" s="25"/>
      <x:c r="FFK5873" s="25"/>
      <x:c r="FFL5873" s="25"/>
      <x:c r="FFM5873" s="25"/>
      <x:c r="FFN5873" s="25"/>
      <x:c r="FFO5873" s="25"/>
      <x:c r="FFP5873" s="25"/>
      <x:c r="FFQ5873" s="25"/>
      <x:c r="FFR5873" s="25"/>
      <x:c r="FFS5873" s="25"/>
      <x:c r="FFT5873" s="25"/>
      <x:c r="FFU5873" s="25"/>
      <x:c r="FFV5873" s="25"/>
      <x:c r="FFW5873" s="25"/>
      <x:c r="FFX5873" s="25"/>
      <x:c r="FFY5873" s="25"/>
      <x:c r="FFZ5873" s="25"/>
      <x:c r="FGA5873" s="25"/>
      <x:c r="FGB5873" s="25"/>
      <x:c r="FGC5873" s="25"/>
      <x:c r="FGD5873" s="25"/>
      <x:c r="FGE5873" s="25"/>
      <x:c r="FGF5873" s="25"/>
      <x:c r="FGG5873" s="25"/>
      <x:c r="FGH5873" s="25"/>
      <x:c r="FGI5873" s="25"/>
      <x:c r="FGJ5873" s="25"/>
      <x:c r="FGK5873" s="25"/>
      <x:c r="FGL5873" s="25"/>
      <x:c r="FGM5873" s="25"/>
      <x:c r="FGN5873" s="25"/>
      <x:c r="FGO5873" s="25"/>
      <x:c r="FGP5873" s="25"/>
      <x:c r="FGQ5873" s="25"/>
      <x:c r="FGR5873" s="25"/>
      <x:c r="FGS5873" s="25"/>
      <x:c r="FGT5873" s="25"/>
      <x:c r="FGU5873" s="25"/>
      <x:c r="FGV5873" s="25"/>
      <x:c r="FGW5873" s="25"/>
      <x:c r="FGX5873" s="25"/>
      <x:c r="FGY5873" s="25"/>
      <x:c r="FGZ5873" s="25"/>
      <x:c r="FHA5873" s="25"/>
      <x:c r="FHB5873" s="25"/>
      <x:c r="FHC5873" s="25"/>
      <x:c r="FHD5873" s="25"/>
      <x:c r="FHE5873" s="25"/>
      <x:c r="FHF5873" s="25"/>
      <x:c r="FHG5873" s="25"/>
      <x:c r="FHH5873" s="25"/>
      <x:c r="FHI5873" s="25"/>
      <x:c r="FHJ5873" s="25"/>
      <x:c r="FHK5873" s="25"/>
      <x:c r="FHL5873" s="25"/>
      <x:c r="FHM5873" s="25"/>
      <x:c r="FHN5873" s="25"/>
      <x:c r="FHO5873" s="25"/>
      <x:c r="FHP5873" s="25"/>
      <x:c r="FHQ5873" s="25"/>
      <x:c r="FHR5873" s="25"/>
      <x:c r="FHS5873" s="25"/>
      <x:c r="FHT5873" s="25"/>
      <x:c r="FHU5873" s="25"/>
      <x:c r="FHV5873" s="25"/>
      <x:c r="FHW5873" s="25"/>
      <x:c r="FHX5873" s="25"/>
      <x:c r="FHY5873" s="25"/>
      <x:c r="FHZ5873" s="25"/>
      <x:c r="FIA5873" s="25"/>
      <x:c r="FIB5873" s="25"/>
      <x:c r="FIC5873" s="25"/>
      <x:c r="FID5873" s="25"/>
      <x:c r="FIE5873" s="25"/>
      <x:c r="FIF5873" s="25"/>
      <x:c r="FIG5873" s="25"/>
      <x:c r="FIH5873" s="25"/>
      <x:c r="FII5873" s="25"/>
      <x:c r="FIJ5873" s="25"/>
      <x:c r="FIK5873" s="25"/>
      <x:c r="FIL5873" s="25"/>
      <x:c r="FIM5873" s="25"/>
      <x:c r="FIN5873" s="25"/>
      <x:c r="FIO5873" s="25"/>
      <x:c r="FIP5873" s="25"/>
      <x:c r="FIQ5873" s="25"/>
      <x:c r="FIR5873" s="25"/>
      <x:c r="FIS5873" s="25"/>
      <x:c r="FIT5873" s="25"/>
      <x:c r="FIU5873" s="25"/>
      <x:c r="FIV5873" s="25"/>
      <x:c r="FIW5873" s="25"/>
      <x:c r="FIX5873" s="25"/>
      <x:c r="FIY5873" s="25"/>
      <x:c r="FIZ5873" s="25"/>
      <x:c r="FJA5873" s="25"/>
      <x:c r="FJB5873" s="25"/>
      <x:c r="FJC5873" s="25"/>
      <x:c r="FJD5873" s="25"/>
      <x:c r="FJE5873" s="25"/>
      <x:c r="FJF5873" s="25"/>
      <x:c r="FJG5873" s="25"/>
      <x:c r="FJH5873" s="25"/>
      <x:c r="FJI5873" s="25"/>
      <x:c r="FJJ5873" s="25"/>
      <x:c r="FJK5873" s="25"/>
      <x:c r="FJL5873" s="25"/>
      <x:c r="FJM5873" s="25"/>
      <x:c r="FJN5873" s="25"/>
      <x:c r="FJO5873" s="25"/>
      <x:c r="FJP5873" s="25"/>
      <x:c r="FJQ5873" s="25"/>
      <x:c r="FJR5873" s="25"/>
      <x:c r="FJS5873" s="25"/>
      <x:c r="FJT5873" s="25"/>
      <x:c r="FJU5873" s="25"/>
      <x:c r="FJV5873" s="25"/>
      <x:c r="FJW5873" s="25"/>
      <x:c r="FJX5873" s="25"/>
      <x:c r="FJY5873" s="25"/>
      <x:c r="FJZ5873" s="25"/>
      <x:c r="FKA5873" s="25"/>
      <x:c r="FKB5873" s="25"/>
      <x:c r="FKC5873" s="25"/>
      <x:c r="FKD5873" s="25"/>
      <x:c r="FKE5873" s="25"/>
      <x:c r="FKF5873" s="25"/>
      <x:c r="FKG5873" s="25"/>
      <x:c r="FKH5873" s="25"/>
      <x:c r="FKI5873" s="25"/>
      <x:c r="FKJ5873" s="25"/>
      <x:c r="FKK5873" s="25"/>
      <x:c r="FKL5873" s="25"/>
      <x:c r="FKM5873" s="25"/>
      <x:c r="FKN5873" s="25"/>
      <x:c r="FKO5873" s="25"/>
      <x:c r="FKP5873" s="25"/>
      <x:c r="FKQ5873" s="25"/>
      <x:c r="FKR5873" s="25"/>
      <x:c r="FKS5873" s="25"/>
      <x:c r="FKT5873" s="25"/>
      <x:c r="FKU5873" s="25"/>
      <x:c r="FKV5873" s="25"/>
      <x:c r="FKW5873" s="25"/>
      <x:c r="FKX5873" s="25"/>
      <x:c r="FKY5873" s="25"/>
      <x:c r="FKZ5873" s="25"/>
      <x:c r="FLA5873" s="25"/>
      <x:c r="FLB5873" s="25"/>
      <x:c r="FLC5873" s="25"/>
      <x:c r="FLD5873" s="25"/>
      <x:c r="FLE5873" s="25"/>
      <x:c r="FLF5873" s="25"/>
      <x:c r="FLG5873" s="25"/>
      <x:c r="FLH5873" s="25"/>
      <x:c r="FLI5873" s="25"/>
      <x:c r="FLJ5873" s="25"/>
      <x:c r="FLK5873" s="25"/>
      <x:c r="FLL5873" s="25"/>
      <x:c r="FLM5873" s="25"/>
      <x:c r="FLN5873" s="25"/>
      <x:c r="FLO5873" s="25"/>
      <x:c r="FLP5873" s="25"/>
      <x:c r="FLQ5873" s="25"/>
      <x:c r="FLR5873" s="25"/>
      <x:c r="FLS5873" s="25"/>
      <x:c r="FLT5873" s="25"/>
      <x:c r="FLU5873" s="25"/>
      <x:c r="FLV5873" s="25"/>
      <x:c r="FLW5873" s="25"/>
      <x:c r="FLX5873" s="25"/>
      <x:c r="FLY5873" s="25"/>
      <x:c r="FLZ5873" s="25"/>
      <x:c r="FMA5873" s="25"/>
      <x:c r="FMB5873" s="25"/>
      <x:c r="FMC5873" s="25"/>
      <x:c r="FMD5873" s="25"/>
      <x:c r="FME5873" s="25"/>
      <x:c r="FMF5873" s="25"/>
      <x:c r="FMG5873" s="25"/>
      <x:c r="FMH5873" s="25"/>
      <x:c r="FMI5873" s="25"/>
      <x:c r="FMJ5873" s="25"/>
      <x:c r="FMK5873" s="25"/>
      <x:c r="FML5873" s="25"/>
      <x:c r="FMM5873" s="25"/>
      <x:c r="FMN5873" s="25"/>
      <x:c r="FMO5873" s="25"/>
      <x:c r="FMP5873" s="25"/>
      <x:c r="FMQ5873" s="25"/>
      <x:c r="FMR5873" s="25"/>
      <x:c r="FMS5873" s="25"/>
      <x:c r="FMT5873" s="25"/>
      <x:c r="FMU5873" s="25"/>
      <x:c r="FMV5873" s="25"/>
      <x:c r="FMW5873" s="25"/>
      <x:c r="FMX5873" s="25"/>
      <x:c r="FMY5873" s="25"/>
      <x:c r="FMZ5873" s="25"/>
      <x:c r="FNA5873" s="25"/>
      <x:c r="FNB5873" s="25"/>
      <x:c r="FNC5873" s="25"/>
      <x:c r="FND5873" s="25"/>
      <x:c r="FNE5873" s="25"/>
      <x:c r="FNF5873" s="25"/>
      <x:c r="FNG5873" s="25"/>
      <x:c r="FNH5873" s="25"/>
      <x:c r="FNI5873" s="25"/>
      <x:c r="FNJ5873" s="25"/>
      <x:c r="FNK5873" s="25"/>
      <x:c r="FNL5873" s="25"/>
      <x:c r="FNM5873" s="25"/>
      <x:c r="FNN5873" s="25"/>
      <x:c r="FNO5873" s="25"/>
      <x:c r="FNP5873" s="25"/>
      <x:c r="FNQ5873" s="25"/>
      <x:c r="FNR5873" s="25"/>
      <x:c r="FNS5873" s="25"/>
      <x:c r="FNT5873" s="25"/>
      <x:c r="FNU5873" s="25"/>
      <x:c r="FNV5873" s="25"/>
      <x:c r="FNW5873" s="25"/>
      <x:c r="FNX5873" s="25"/>
      <x:c r="FNY5873" s="25"/>
      <x:c r="FNZ5873" s="25"/>
      <x:c r="FOA5873" s="25"/>
      <x:c r="FOB5873" s="25"/>
      <x:c r="FOC5873" s="25"/>
      <x:c r="FOD5873" s="25"/>
      <x:c r="FOE5873" s="25"/>
      <x:c r="FOF5873" s="25"/>
      <x:c r="FOG5873" s="25"/>
      <x:c r="FOH5873" s="25"/>
      <x:c r="FOI5873" s="25"/>
      <x:c r="FOJ5873" s="25"/>
      <x:c r="FOK5873" s="25"/>
      <x:c r="FOL5873" s="25"/>
      <x:c r="FOM5873" s="25"/>
      <x:c r="FON5873" s="25"/>
      <x:c r="FOO5873" s="25"/>
      <x:c r="FOP5873" s="25"/>
      <x:c r="FOQ5873" s="25"/>
      <x:c r="FOR5873" s="25"/>
      <x:c r="FOS5873" s="25"/>
      <x:c r="FOT5873" s="25"/>
      <x:c r="FOU5873" s="25"/>
      <x:c r="FOV5873" s="25"/>
      <x:c r="FOW5873" s="25"/>
      <x:c r="FOX5873" s="25"/>
      <x:c r="FOY5873" s="25"/>
      <x:c r="FOZ5873" s="25"/>
      <x:c r="FPA5873" s="25"/>
      <x:c r="FPB5873" s="25"/>
      <x:c r="FPC5873" s="25"/>
      <x:c r="FPD5873" s="25"/>
      <x:c r="FPE5873" s="25"/>
      <x:c r="FPF5873" s="25"/>
      <x:c r="FPG5873" s="25"/>
      <x:c r="FPH5873" s="25"/>
      <x:c r="FPI5873" s="25"/>
      <x:c r="FPJ5873" s="25"/>
      <x:c r="FPK5873" s="25"/>
      <x:c r="FPL5873" s="25"/>
      <x:c r="FPM5873" s="25"/>
      <x:c r="FPN5873" s="25"/>
      <x:c r="FPO5873" s="25"/>
      <x:c r="FPP5873" s="25"/>
      <x:c r="FPQ5873" s="25"/>
      <x:c r="FPR5873" s="25"/>
      <x:c r="FPS5873" s="25"/>
      <x:c r="FPT5873" s="25"/>
      <x:c r="FPU5873" s="25"/>
      <x:c r="FPV5873" s="25"/>
      <x:c r="FPW5873" s="25"/>
      <x:c r="FPX5873" s="25"/>
      <x:c r="FPY5873" s="25"/>
      <x:c r="FPZ5873" s="25"/>
      <x:c r="FQA5873" s="25"/>
      <x:c r="FQB5873" s="25"/>
      <x:c r="FQC5873" s="25"/>
      <x:c r="FQD5873" s="25"/>
      <x:c r="FQE5873" s="25"/>
      <x:c r="FQF5873" s="25"/>
      <x:c r="FQG5873" s="25"/>
      <x:c r="FQH5873" s="25"/>
      <x:c r="FQI5873" s="25"/>
      <x:c r="FQJ5873" s="25"/>
      <x:c r="FQK5873" s="25"/>
      <x:c r="FQL5873" s="25"/>
      <x:c r="FQM5873" s="25"/>
      <x:c r="FQN5873" s="25"/>
      <x:c r="FQO5873" s="25"/>
      <x:c r="FQP5873" s="25"/>
      <x:c r="FQQ5873" s="25"/>
      <x:c r="FQR5873" s="25"/>
      <x:c r="FQS5873" s="25"/>
      <x:c r="FQT5873" s="25"/>
      <x:c r="FQU5873" s="25"/>
      <x:c r="FQV5873" s="25"/>
      <x:c r="FQW5873" s="25"/>
      <x:c r="FQX5873" s="25"/>
      <x:c r="FQY5873" s="25"/>
      <x:c r="FQZ5873" s="25"/>
      <x:c r="FRA5873" s="25"/>
      <x:c r="FRB5873" s="25"/>
      <x:c r="FRC5873" s="25"/>
      <x:c r="FRD5873" s="25"/>
      <x:c r="FRE5873" s="25"/>
      <x:c r="FRF5873" s="25"/>
      <x:c r="FRG5873" s="25"/>
      <x:c r="FRH5873" s="25"/>
      <x:c r="FRI5873" s="25"/>
      <x:c r="FRJ5873" s="25"/>
      <x:c r="FRK5873" s="25"/>
      <x:c r="FRL5873" s="25"/>
      <x:c r="FRM5873" s="25"/>
      <x:c r="FRN5873" s="25"/>
      <x:c r="FRO5873" s="25"/>
      <x:c r="FRP5873" s="25"/>
      <x:c r="FRQ5873" s="25"/>
      <x:c r="FRR5873" s="25"/>
      <x:c r="FRS5873" s="25"/>
      <x:c r="FRT5873" s="25"/>
      <x:c r="FRU5873" s="25"/>
      <x:c r="FRV5873" s="25"/>
      <x:c r="FRW5873" s="25"/>
      <x:c r="FRX5873" s="25"/>
      <x:c r="FRY5873" s="25"/>
      <x:c r="FRZ5873" s="25"/>
      <x:c r="FSA5873" s="25"/>
      <x:c r="FSB5873" s="25"/>
      <x:c r="FSC5873" s="25"/>
      <x:c r="FSD5873" s="25"/>
      <x:c r="FSE5873" s="25"/>
      <x:c r="FSF5873" s="25"/>
      <x:c r="FSG5873" s="25"/>
      <x:c r="FSH5873" s="25"/>
      <x:c r="FSI5873" s="25"/>
      <x:c r="FSJ5873" s="25"/>
      <x:c r="FSK5873" s="25"/>
      <x:c r="FSL5873" s="25"/>
      <x:c r="FSM5873" s="25"/>
      <x:c r="FSN5873" s="25"/>
      <x:c r="FSO5873" s="25"/>
      <x:c r="FSP5873" s="25"/>
      <x:c r="FSQ5873" s="25"/>
      <x:c r="FSR5873" s="25"/>
      <x:c r="FSS5873" s="25"/>
      <x:c r="FST5873" s="25"/>
      <x:c r="FSU5873" s="25"/>
      <x:c r="FSV5873" s="25"/>
      <x:c r="FSW5873" s="25"/>
      <x:c r="FSX5873" s="25"/>
      <x:c r="FSY5873" s="25"/>
      <x:c r="FSZ5873" s="25"/>
      <x:c r="FTA5873" s="25"/>
      <x:c r="FTB5873" s="25"/>
      <x:c r="FTC5873" s="25"/>
      <x:c r="FTD5873" s="25"/>
      <x:c r="FTE5873" s="25"/>
      <x:c r="FTF5873" s="25"/>
      <x:c r="FTG5873" s="25"/>
      <x:c r="FTH5873" s="25"/>
      <x:c r="FTI5873" s="25"/>
      <x:c r="FTJ5873" s="25"/>
      <x:c r="FTK5873" s="25"/>
      <x:c r="FTL5873" s="25"/>
      <x:c r="FTM5873" s="25"/>
      <x:c r="FTN5873" s="25"/>
      <x:c r="FTO5873" s="25"/>
      <x:c r="FTP5873" s="25"/>
      <x:c r="FTQ5873" s="25"/>
      <x:c r="FTR5873" s="25"/>
      <x:c r="FTS5873" s="25"/>
      <x:c r="FTT5873" s="25"/>
      <x:c r="FTU5873" s="25"/>
      <x:c r="FTV5873" s="25"/>
      <x:c r="FTW5873" s="25"/>
      <x:c r="FTX5873" s="25"/>
      <x:c r="FTY5873" s="25"/>
      <x:c r="FTZ5873" s="25"/>
      <x:c r="FUA5873" s="25"/>
      <x:c r="FUB5873" s="25"/>
      <x:c r="FUC5873" s="25"/>
      <x:c r="FUD5873" s="25"/>
      <x:c r="FUE5873" s="25"/>
      <x:c r="FUF5873" s="25"/>
      <x:c r="FUG5873" s="25"/>
      <x:c r="FUH5873" s="25"/>
      <x:c r="FUI5873" s="25"/>
      <x:c r="FUJ5873" s="25"/>
      <x:c r="FUK5873" s="25"/>
      <x:c r="FUL5873" s="25"/>
      <x:c r="FUM5873" s="25"/>
      <x:c r="FUN5873" s="25"/>
      <x:c r="FUO5873" s="25"/>
      <x:c r="FUP5873" s="25"/>
      <x:c r="FUQ5873" s="25"/>
      <x:c r="FUR5873" s="25"/>
      <x:c r="FUS5873" s="25"/>
      <x:c r="FUT5873" s="25"/>
      <x:c r="FUU5873" s="25"/>
      <x:c r="FUV5873" s="25"/>
      <x:c r="FUW5873" s="25"/>
      <x:c r="FUX5873" s="25"/>
      <x:c r="FUY5873" s="25"/>
      <x:c r="FUZ5873" s="25"/>
      <x:c r="FVA5873" s="25"/>
      <x:c r="FVB5873" s="25"/>
      <x:c r="FVC5873" s="25"/>
      <x:c r="FVD5873" s="25"/>
      <x:c r="FVE5873" s="25"/>
      <x:c r="FVF5873" s="25"/>
      <x:c r="FVG5873" s="25"/>
      <x:c r="FVH5873" s="25"/>
      <x:c r="FVI5873" s="25"/>
      <x:c r="FVJ5873" s="25"/>
      <x:c r="FVK5873" s="25"/>
      <x:c r="FVL5873" s="25"/>
      <x:c r="FVM5873" s="25"/>
      <x:c r="FVN5873" s="25"/>
      <x:c r="FVO5873" s="25"/>
      <x:c r="FVP5873" s="25"/>
      <x:c r="FVQ5873" s="25"/>
      <x:c r="FVR5873" s="25"/>
      <x:c r="FVS5873" s="25"/>
      <x:c r="FVT5873" s="25"/>
      <x:c r="FVU5873" s="25"/>
      <x:c r="FVV5873" s="25"/>
      <x:c r="FVW5873" s="25"/>
      <x:c r="FVX5873" s="25"/>
      <x:c r="FVY5873" s="25"/>
      <x:c r="FVZ5873" s="25"/>
      <x:c r="FWA5873" s="25"/>
      <x:c r="FWB5873" s="25"/>
      <x:c r="FWC5873" s="25"/>
      <x:c r="FWD5873" s="25"/>
      <x:c r="FWE5873" s="25"/>
      <x:c r="FWF5873" s="25"/>
      <x:c r="FWG5873" s="25"/>
      <x:c r="FWH5873" s="25"/>
      <x:c r="FWI5873" s="25"/>
      <x:c r="FWJ5873" s="25"/>
      <x:c r="FWK5873" s="25"/>
      <x:c r="FWL5873" s="25"/>
      <x:c r="FWM5873" s="25"/>
      <x:c r="FWN5873" s="25"/>
      <x:c r="FWO5873" s="25"/>
      <x:c r="FWP5873" s="25"/>
      <x:c r="FWQ5873" s="25"/>
      <x:c r="FWR5873" s="25"/>
      <x:c r="FWS5873" s="25"/>
      <x:c r="FWT5873" s="25"/>
      <x:c r="FWU5873" s="25"/>
      <x:c r="FWV5873" s="25"/>
      <x:c r="FWW5873" s="25"/>
      <x:c r="FWX5873" s="25"/>
      <x:c r="FWY5873" s="25"/>
      <x:c r="FWZ5873" s="25"/>
      <x:c r="FXA5873" s="25"/>
      <x:c r="FXB5873" s="25"/>
      <x:c r="FXC5873" s="25"/>
      <x:c r="FXD5873" s="25"/>
      <x:c r="FXE5873" s="25"/>
      <x:c r="FXF5873" s="25"/>
      <x:c r="FXG5873" s="25"/>
      <x:c r="FXH5873" s="25"/>
      <x:c r="FXI5873" s="25"/>
      <x:c r="FXJ5873" s="25"/>
      <x:c r="FXK5873" s="25"/>
      <x:c r="FXL5873" s="25"/>
      <x:c r="FXM5873" s="25"/>
      <x:c r="FXN5873" s="25"/>
      <x:c r="FXO5873" s="25"/>
      <x:c r="FXP5873" s="25"/>
      <x:c r="FXQ5873" s="25"/>
      <x:c r="FXR5873" s="25"/>
      <x:c r="FXS5873" s="25"/>
      <x:c r="FXT5873" s="25"/>
      <x:c r="FXU5873" s="25"/>
      <x:c r="FXV5873" s="25"/>
      <x:c r="FXW5873" s="25"/>
      <x:c r="FXX5873" s="25"/>
      <x:c r="FXY5873" s="25"/>
      <x:c r="FXZ5873" s="25"/>
      <x:c r="FYA5873" s="25"/>
      <x:c r="FYB5873" s="25"/>
      <x:c r="FYC5873" s="25"/>
      <x:c r="FYD5873" s="25"/>
      <x:c r="FYE5873" s="25"/>
      <x:c r="FYF5873" s="25"/>
      <x:c r="FYG5873" s="25"/>
      <x:c r="FYH5873" s="25"/>
      <x:c r="FYI5873" s="25"/>
      <x:c r="FYJ5873" s="25"/>
      <x:c r="FYK5873" s="25"/>
      <x:c r="FYL5873" s="25"/>
      <x:c r="FYM5873" s="25"/>
      <x:c r="FYN5873" s="25"/>
      <x:c r="FYO5873" s="25"/>
      <x:c r="FYP5873" s="25"/>
      <x:c r="FYQ5873" s="25"/>
      <x:c r="FYR5873" s="25"/>
      <x:c r="FYS5873" s="25"/>
      <x:c r="FYT5873" s="25"/>
      <x:c r="FYU5873" s="25"/>
      <x:c r="FYV5873" s="25"/>
      <x:c r="FYW5873" s="25"/>
      <x:c r="FYX5873" s="25"/>
      <x:c r="FYY5873" s="25"/>
      <x:c r="FYZ5873" s="25"/>
      <x:c r="FZA5873" s="25"/>
      <x:c r="FZB5873" s="25"/>
      <x:c r="FZC5873" s="25"/>
      <x:c r="FZD5873" s="25"/>
      <x:c r="FZE5873" s="25"/>
      <x:c r="FZF5873" s="25"/>
      <x:c r="FZG5873" s="25"/>
      <x:c r="FZH5873" s="25"/>
      <x:c r="FZI5873" s="25"/>
      <x:c r="FZJ5873" s="25"/>
      <x:c r="FZK5873" s="25"/>
      <x:c r="FZL5873" s="25"/>
      <x:c r="FZM5873" s="25"/>
      <x:c r="FZN5873" s="25"/>
      <x:c r="FZO5873" s="25"/>
      <x:c r="FZP5873" s="25"/>
      <x:c r="FZQ5873" s="25"/>
      <x:c r="FZR5873" s="25"/>
      <x:c r="FZS5873" s="25"/>
      <x:c r="FZT5873" s="25"/>
      <x:c r="FZU5873" s="25"/>
      <x:c r="FZV5873" s="25"/>
      <x:c r="FZW5873" s="25"/>
      <x:c r="FZX5873" s="25"/>
      <x:c r="FZY5873" s="25"/>
      <x:c r="FZZ5873" s="25"/>
      <x:c r="GAA5873" s="25"/>
      <x:c r="GAB5873" s="25"/>
      <x:c r="GAC5873" s="25"/>
      <x:c r="GAD5873" s="25"/>
      <x:c r="GAE5873" s="25"/>
      <x:c r="GAF5873" s="25"/>
      <x:c r="GAG5873" s="25"/>
      <x:c r="GAH5873" s="25"/>
      <x:c r="GAI5873" s="25"/>
      <x:c r="GAJ5873" s="25"/>
      <x:c r="GAK5873" s="25"/>
      <x:c r="GAL5873" s="25"/>
      <x:c r="GAM5873" s="25"/>
      <x:c r="GAN5873" s="25"/>
      <x:c r="GAO5873" s="25"/>
      <x:c r="GAP5873" s="25"/>
      <x:c r="GAQ5873" s="25"/>
      <x:c r="GAR5873" s="25"/>
      <x:c r="GAS5873" s="25"/>
      <x:c r="GAT5873" s="25"/>
      <x:c r="GAU5873" s="25"/>
      <x:c r="GAV5873" s="25"/>
      <x:c r="GAW5873" s="25"/>
      <x:c r="GAX5873" s="25"/>
      <x:c r="GAY5873" s="25"/>
      <x:c r="GAZ5873" s="25"/>
      <x:c r="GBA5873" s="25"/>
      <x:c r="GBB5873" s="25"/>
      <x:c r="GBC5873" s="25"/>
      <x:c r="GBD5873" s="25"/>
      <x:c r="GBE5873" s="25"/>
      <x:c r="GBF5873" s="25"/>
      <x:c r="GBG5873" s="25"/>
      <x:c r="GBH5873" s="25"/>
      <x:c r="GBI5873" s="25"/>
      <x:c r="GBJ5873" s="25"/>
      <x:c r="GBK5873" s="25"/>
      <x:c r="GBL5873" s="25"/>
      <x:c r="GBM5873" s="25"/>
      <x:c r="GBN5873" s="25"/>
      <x:c r="GBO5873" s="25"/>
      <x:c r="GBP5873" s="25"/>
      <x:c r="GBQ5873" s="25"/>
      <x:c r="GBR5873" s="25"/>
      <x:c r="GBS5873" s="25"/>
      <x:c r="GBT5873" s="25"/>
      <x:c r="GBU5873" s="25"/>
      <x:c r="GBV5873" s="25"/>
      <x:c r="GBW5873" s="25"/>
      <x:c r="GBX5873" s="25"/>
      <x:c r="GBY5873" s="25"/>
      <x:c r="GBZ5873" s="25"/>
      <x:c r="GCA5873" s="25"/>
      <x:c r="GCB5873" s="25"/>
      <x:c r="GCC5873" s="25"/>
      <x:c r="GCD5873" s="25"/>
      <x:c r="GCE5873" s="25"/>
      <x:c r="GCF5873" s="25"/>
      <x:c r="GCG5873" s="25"/>
      <x:c r="GCH5873" s="25"/>
      <x:c r="GCI5873" s="25"/>
      <x:c r="GCJ5873" s="25"/>
      <x:c r="GCK5873" s="25"/>
      <x:c r="GCL5873" s="25"/>
      <x:c r="GCM5873" s="25"/>
      <x:c r="GCN5873" s="25"/>
      <x:c r="GCO5873" s="25"/>
      <x:c r="GCP5873" s="25"/>
      <x:c r="GCQ5873" s="25"/>
      <x:c r="GCR5873" s="25"/>
      <x:c r="GCS5873" s="25"/>
      <x:c r="GCT5873" s="25"/>
      <x:c r="GCU5873" s="25"/>
      <x:c r="GCV5873" s="25"/>
      <x:c r="GCW5873" s="25"/>
      <x:c r="GCX5873" s="25"/>
      <x:c r="GCY5873" s="25"/>
      <x:c r="GCZ5873" s="25"/>
      <x:c r="GDA5873" s="25"/>
      <x:c r="GDB5873" s="25"/>
      <x:c r="GDC5873" s="25"/>
      <x:c r="GDD5873" s="25"/>
      <x:c r="GDE5873" s="25"/>
      <x:c r="GDF5873" s="25"/>
      <x:c r="GDG5873" s="25"/>
      <x:c r="GDH5873" s="25"/>
      <x:c r="GDI5873" s="25"/>
      <x:c r="GDJ5873" s="25"/>
      <x:c r="GDK5873" s="25"/>
      <x:c r="GDL5873" s="25"/>
      <x:c r="GDM5873" s="25"/>
      <x:c r="GDN5873" s="25"/>
      <x:c r="GDO5873" s="25"/>
      <x:c r="GDP5873" s="25"/>
      <x:c r="GDQ5873" s="25"/>
      <x:c r="GDR5873" s="25"/>
      <x:c r="GDS5873" s="25"/>
      <x:c r="GDT5873" s="25"/>
      <x:c r="GDU5873" s="25"/>
      <x:c r="GDV5873" s="25"/>
      <x:c r="GDW5873" s="25"/>
      <x:c r="GDX5873" s="25"/>
      <x:c r="GDY5873" s="25"/>
      <x:c r="GDZ5873" s="25"/>
      <x:c r="GEA5873" s="25"/>
      <x:c r="GEB5873" s="25"/>
      <x:c r="GEC5873" s="25"/>
      <x:c r="GED5873" s="25"/>
      <x:c r="GEE5873" s="25"/>
      <x:c r="GEF5873" s="25"/>
      <x:c r="GEG5873" s="25"/>
      <x:c r="GEH5873" s="25"/>
      <x:c r="GEI5873" s="25"/>
      <x:c r="GEJ5873" s="25"/>
      <x:c r="GEK5873" s="25"/>
      <x:c r="GEL5873" s="25"/>
      <x:c r="GEM5873" s="25"/>
      <x:c r="GEN5873" s="25"/>
      <x:c r="GEO5873" s="25"/>
      <x:c r="GEP5873" s="25"/>
      <x:c r="GEQ5873" s="25"/>
      <x:c r="GER5873" s="25"/>
      <x:c r="GES5873" s="25"/>
      <x:c r="GET5873" s="25"/>
      <x:c r="GEU5873" s="25"/>
      <x:c r="GEV5873" s="25"/>
      <x:c r="GEW5873" s="25"/>
      <x:c r="GEX5873" s="25"/>
      <x:c r="GEY5873" s="25"/>
      <x:c r="GEZ5873" s="25"/>
      <x:c r="GFA5873" s="25"/>
      <x:c r="GFB5873" s="25"/>
      <x:c r="GFC5873" s="25"/>
      <x:c r="GFD5873" s="25"/>
      <x:c r="GFE5873" s="25"/>
      <x:c r="GFF5873" s="25"/>
      <x:c r="GFG5873" s="25"/>
      <x:c r="GFH5873" s="25"/>
      <x:c r="GFI5873" s="25"/>
      <x:c r="GFJ5873" s="25"/>
      <x:c r="GFK5873" s="25"/>
      <x:c r="GFL5873" s="25"/>
      <x:c r="GFM5873" s="25"/>
      <x:c r="GFN5873" s="25"/>
      <x:c r="GFO5873" s="25"/>
      <x:c r="GFP5873" s="25"/>
      <x:c r="GFQ5873" s="25"/>
      <x:c r="GFR5873" s="25"/>
      <x:c r="GFS5873" s="25"/>
      <x:c r="GFT5873" s="25"/>
      <x:c r="GFU5873" s="25"/>
      <x:c r="GFV5873" s="25"/>
      <x:c r="GFW5873" s="25"/>
      <x:c r="GFX5873" s="25"/>
      <x:c r="GFY5873" s="25"/>
      <x:c r="GFZ5873" s="25"/>
      <x:c r="GGA5873" s="25"/>
      <x:c r="GGB5873" s="25"/>
      <x:c r="GGC5873" s="25"/>
      <x:c r="GGD5873" s="25"/>
      <x:c r="GGE5873" s="25"/>
      <x:c r="GGF5873" s="25"/>
      <x:c r="GGG5873" s="25"/>
      <x:c r="GGH5873" s="25"/>
      <x:c r="GGI5873" s="25"/>
      <x:c r="GGJ5873" s="25"/>
      <x:c r="GGK5873" s="25"/>
      <x:c r="GGL5873" s="25"/>
      <x:c r="GGM5873" s="25"/>
      <x:c r="GGN5873" s="25"/>
      <x:c r="GGO5873" s="25"/>
      <x:c r="GGP5873" s="25"/>
      <x:c r="GGQ5873" s="25"/>
      <x:c r="GGR5873" s="25"/>
      <x:c r="GGS5873" s="25"/>
      <x:c r="GGT5873" s="25"/>
      <x:c r="GGU5873" s="25"/>
      <x:c r="GGV5873" s="25"/>
      <x:c r="GGW5873" s="25"/>
      <x:c r="GGX5873" s="25"/>
      <x:c r="GGY5873" s="25"/>
      <x:c r="GGZ5873" s="25"/>
      <x:c r="GHA5873" s="25"/>
      <x:c r="GHB5873" s="25"/>
      <x:c r="GHC5873" s="25"/>
      <x:c r="GHD5873" s="25"/>
      <x:c r="GHE5873" s="25"/>
      <x:c r="GHF5873" s="25"/>
      <x:c r="GHG5873" s="25"/>
      <x:c r="GHH5873" s="25"/>
      <x:c r="GHI5873" s="25"/>
      <x:c r="GHJ5873" s="25"/>
      <x:c r="GHK5873" s="25"/>
      <x:c r="GHL5873" s="25"/>
      <x:c r="GHM5873" s="25"/>
      <x:c r="GHN5873" s="25"/>
      <x:c r="GHO5873" s="25"/>
      <x:c r="GHP5873" s="25"/>
      <x:c r="GHQ5873" s="25"/>
      <x:c r="GHR5873" s="25"/>
      <x:c r="GHS5873" s="25"/>
      <x:c r="GHT5873" s="25"/>
      <x:c r="GHU5873" s="25"/>
      <x:c r="GHV5873" s="25"/>
      <x:c r="GHW5873" s="25"/>
      <x:c r="GHX5873" s="25"/>
      <x:c r="GHY5873" s="25"/>
      <x:c r="GHZ5873" s="25"/>
      <x:c r="GIA5873" s="25"/>
      <x:c r="GIB5873" s="25"/>
      <x:c r="GIC5873" s="25"/>
      <x:c r="GID5873" s="25"/>
      <x:c r="GIE5873" s="25"/>
      <x:c r="GIF5873" s="25"/>
      <x:c r="GIG5873" s="25"/>
      <x:c r="GIH5873" s="25"/>
      <x:c r="GII5873" s="25"/>
      <x:c r="GIJ5873" s="25"/>
      <x:c r="GIK5873" s="25"/>
      <x:c r="GIL5873" s="25"/>
      <x:c r="GIM5873" s="25"/>
      <x:c r="GIN5873" s="25"/>
      <x:c r="GIO5873" s="25"/>
      <x:c r="GIP5873" s="25"/>
      <x:c r="GIQ5873" s="25"/>
      <x:c r="GIR5873" s="25"/>
      <x:c r="GIS5873" s="25"/>
      <x:c r="GIT5873" s="25"/>
      <x:c r="GIU5873" s="25"/>
      <x:c r="GIV5873" s="25"/>
      <x:c r="GIW5873" s="25"/>
      <x:c r="GIX5873" s="25"/>
      <x:c r="GIY5873" s="25"/>
      <x:c r="GIZ5873" s="25"/>
      <x:c r="GJA5873" s="25"/>
      <x:c r="GJB5873" s="25"/>
      <x:c r="GJC5873" s="25"/>
      <x:c r="GJD5873" s="25"/>
      <x:c r="GJE5873" s="25"/>
      <x:c r="GJF5873" s="25"/>
      <x:c r="GJG5873" s="25"/>
      <x:c r="GJH5873" s="25"/>
      <x:c r="GJI5873" s="25"/>
      <x:c r="GJJ5873" s="25"/>
      <x:c r="GJK5873" s="25"/>
      <x:c r="GJL5873" s="25"/>
      <x:c r="GJM5873" s="25"/>
      <x:c r="GJN5873" s="25"/>
      <x:c r="GJO5873" s="25"/>
      <x:c r="GJP5873" s="25"/>
      <x:c r="GJQ5873" s="25"/>
      <x:c r="GJR5873" s="25"/>
      <x:c r="GJS5873" s="25"/>
      <x:c r="GJT5873" s="25"/>
      <x:c r="GJU5873" s="25"/>
      <x:c r="GJV5873" s="25"/>
      <x:c r="GJW5873" s="25"/>
      <x:c r="GJX5873" s="25"/>
      <x:c r="GJY5873" s="25"/>
      <x:c r="GJZ5873" s="25"/>
      <x:c r="GKA5873" s="25"/>
      <x:c r="GKB5873" s="25"/>
      <x:c r="GKC5873" s="25"/>
      <x:c r="GKD5873" s="25"/>
      <x:c r="GKE5873" s="25"/>
      <x:c r="GKF5873" s="25"/>
      <x:c r="GKG5873" s="25"/>
      <x:c r="GKH5873" s="25"/>
      <x:c r="GKI5873" s="25"/>
      <x:c r="GKJ5873" s="25"/>
      <x:c r="GKK5873" s="25"/>
      <x:c r="GKL5873" s="25"/>
      <x:c r="GKM5873" s="25"/>
      <x:c r="GKN5873" s="25"/>
      <x:c r="GKO5873" s="25"/>
      <x:c r="GKP5873" s="25"/>
      <x:c r="GKQ5873" s="25"/>
      <x:c r="GKR5873" s="25"/>
      <x:c r="GKS5873" s="25"/>
      <x:c r="GKT5873" s="25"/>
      <x:c r="GKU5873" s="25"/>
      <x:c r="GKV5873" s="25"/>
      <x:c r="GKW5873" s="25"/>
      <x:c r="GKX5873" s="25"/>
      <x:c r="GKY5873" s="25"/>
      <x:c r="GKZ5873" s="25"/>
      <x:c r="GLA5873" s="25"/>
      <x:c r="GLB5873" s="25"/>
      <x:c r="GLC5873" s="25"/>
      <x:c r="GLD5873" s="25"/>
      <x:c r="GLE5873" s="25"/>
      <x:c r="GLF5873" s="25"/>
      <x:c r="GLG5873" s="25"/>
      <x:c r="GLH5873" s="25"/>
      <x:c r="GLI5873" s="25"/>
      <x:c r="GLJ5873" s="25"/>
      <x:c r="GLK5873" s="25"/>
      <x:c r="GLL5873" s="25"/>
      <x:c r="GLM5873" s="25"/>
      <x:c r="GLN5873" s="25"/>
      <x:c r="GLO5873" s="25"/>
      <x:c r="GLP5873" s="25"/>
      <x:c r="GLQ5873" s="25"/>
      <x:c r="GLR5873" s="25"/>
      <x:c r="GLS5873" s="25"/>
      <x:c r="GLT5873" s="25"/>
      <x:c r="GLU5873" s="25"/>
      <x:c r="GLV5873" s="25"/>
      <x:c r="GLW5873" s="25"/>
      <x:c r="GLX5873" s="25"/>
      <x:c r="GLY5873" s="25"/>
      <x:c r="GLZ5873" s="25"/>
      <x:c r="GMA5873" s="25"/>
      <x:c r="GMB5873" s="25"/>
      <x:c r="GMC5873" s="25"/>
      <x:c r="GMD5873" s="25"/>
      <x:c r="GME5873" s="25"/>
      <x:c r="GMF5873" s="25"/>
      <x:c r="GMG5873" s="25"/>
      <x:c r="GMH5873" s="25"/>
      <x:c r="GMI5873" s="25"/>
      <x:c r="GMJ5873" s="25"/>
      <x:c r="GMK5873" s="25"/>
      <x:c r="GML5873" s="25"/>
      <x:c r="GMM5873" s="25"/>
      <x:c r="GMN5873" s="25"/>
      <x:c r="GMO5873" s="25"/>
      <x:c r="GMP5873" s="25"/>
      <x:c r="GMQ5873" s="25"/>
      <x:c r="GMR5873" s="25"/>
      <x:c r="GMS5873" s="25"/>
      <x:c r="GMT5873" s="25"/>
      <x:c r="GMU5873" s="25"/>
      <x:c r="GMV5873" s="25"/>
      <x:c r="GMW5873" s="25"/>
      <x:c r="GMX5873" s="25"/>
      <x:c r="GMY5873" s="25"/>
      <x:c r="GMZ5873" s="25"/>
      <x:c r="GNA5873" s="25"/>
      <x:c r="GNB5873" s="25"/>
      <x:c r="GNC5873" s="25"/>
      <x:c r="GND5873" s="25"/>
      <x:c r="GNE5873" s="25"/>
      <x:c r="GNF5873" s="25"/>
      <x:c r="GNG5873" s="25"/>
      <x:c r="GNH5873" s="25"/>
      <x:c r="GNI5873" s="25"/>
      <x:c r="GNJ5873" s="25"/>
      <x:c r="GNK5873" s="25"/>
      <x:c r="GNL5873" s="25"/>
      <x:c r="GNM5873" s="25"/>
      <x:c r="GNN5873" s="25"/>
      <x:c r="GNO5873" s="25"/>
      <x:c r="GNP5873" s="25"/>
      <x:c r="GNQ5873" s="25"/>
      <x:c r="GNR5873" s="25"/>
      <x:c r="GNS5873" s="25"/>
      <x:c r="GNT5873" s="25"/>
      <x:c r="GNU5873" s="25"/>
      <x:c r="GNV5873" s="25"/>
      <x:c r="GNW5873" s="25"/>
      <x:c r="GNX5873" s="25"/>
      <x:c r="GNY5873" s="25"/>
      <x:c r="GNZ5873" s="25"/>
      <x:c r="GOA5873" s="25"/>
      <x:c r="GOB5873" s="25"/>
      <x:c r="GOC5873" s="25"/>
      <x:c r="GOD5873" s="25"/>
      <x:c r="GOE5873" s="25"/>
      <x:c r="GOF5873" s="25"/>
      <x:c r="GOG5873" s="25"/>
      <x:c r="GOH5873" s="25"/>
      <x:c r="GOI5873" s="25"/>
      <x:c r="GOJ5873" s="25"/>
      <x:c r="GOK5873" s="25"/>
      <x:c r="GOL5873" s="25"/>
      <x:c r="GOM5873" s="25"/>
      <x:c r="GON5873" s="25"/>
      <x:c r="GOO5873" s="25"/>
      <x:c r="GOP5873" s="25"/>
      <x:c r="GOQ5873" s="25"/>
      <x:c r="GOR5873" s="25"/>
      <x:c r="GOS5873" s="25"/>
      <x:c r="GOT5873" s="25"/>
      <x:c r="GOU5873" s="25"/>
      <x:c r="GOV5873" s="25"/>
      <x:c r="GOW5873" s="25"/>
      <x:c r="GOX5873" s="25"/>
      <x:c r="GOY5873" s="25"/>
      <x:c r="GOZ5873" s="25"/>
      <x:c r="GPA5873" s="25"/>
      <x:c r="GPB5873" s="25"/>
      <x:c r="GPC5873" s="25"/>
      <x:c r="GPD5873" s="25"/>
      <x:c r="GPE5873" s="25"/>
      <x:c r="GPF5873" s="25"/>
      <x:c r="GPG5873" s="25"/>
      <x:c r="GPH5873" s="25"/>
      <x:c r="GPI5873" s="25"/>
      <x:c r="GPJ5873" s="25"/>
      <x:c r="GPK5873" s="25"/>
      <x:c r="GPL5873" s="25"/>
      <x:c r="GPM5873" s="25"/>
      <x:c r="GPN5873" s="25"/>
      <x:c r="GPO5873" s="25"/>
      <x:c r="GPP5873" s="25"/>
      <x:c r="GPQ5873" s="25"/>
      <x:c r="GPR5873" s="25"/>
      <x:c r="GPS5873" s="25"/>
      <x:c r="GPT5873" s="25"/>
      <x:c r="GPU5873" s="25"/>
      <x:c r="GPV5873" s="25"/>
      <x:c r="GPW5873" s="25"/>
      <x:c r="GPX5873" s="25"/>
      <x:c r="GPY5873" s="25"/>
      <x:c r="GPZ5873" s="25"/>
      <x:c r="GQA5873" s="25"/>
      <x:c r="GQB5873" s="25"/>
      <x:c r="GQC5873" s="25"/>
      <x:c r="GQD5873" s="25"/>
      <x:c r="GQE5873" s="25"/>
      <x:c r="GQF5873" s="25"/>
      <x:c r="GQG5873" s="25"/>
      <x:c r="GQH5873" s="25"/>
      <x:c r="GQI5873" s="25"/>
      <x:c r="GQJ5873" s="25"/>
      <x:c r="GQK5873" s="25"/>
      <x:c r="GQL5873" s="25"/>
      <x:c r="GQM5873" s="25"/>
      <x:c r="GQN5873" s="25"/>
      <x:c r="GQO5873" s="25"/>
      <x:c r="GQP5873" s="25"/>
      <x:c r="GQQ5873" s="25"/>
      <x:c r="GQR5873" s="25"/>
      <x:c r="GQS5873" s="25"/>
      <x:c r="GQT5873" s="25"/>
      <x:c r="GQU5873" s="25"/>
      <x:c r="GQV5873" s="25"/>
      <x:c r="GQW5873" s="25"/>
      <x:c r="GQX5873" s="25"/>
      <x:c r="GQY5873" s="25"/>
      <x:c r="GQZ5873" s="25"/>
      <x:c r="GRA5873" s="25"/>
      <x:c r="GRB5873" s="25"/>
      <x:c r="GRC5873" s="25"/>
      <x:c r="GRD5873" s="25"/>
      <x:c r="GRE5873" s="25"/>
      <x:c r="GRF5873" s="25"/>
      <x:c r="GRG5873" s="25"/>
      <x:c r="GRH5873" s="25"/>
      <x:c r="GRI5873" s="25"/>
      <x:c r="GRJ5873" s="25"/>
      <x:c r="GRK5873" s="25"/>
      <x:c r="GRL5873" s="25"/>
      <x:c r="GRM5873" s="25"/>
      <x:c r="GRN5873" s="25"/>
      <x:c r="GRO5873" s="25"/>
      <x:c r="GRP5873" s="25"/>
      <x:c r="GRQ5873" s="25"/>
      <x:c r="GRR5873" s="25"/>
      <x:c r="GRS5873" s="25"/>
      <x:c r="GRT5873" s="25"/>
      <x:c r="GRU5873" s="25"/>
      <x:c r="GRV5873" s="25"/>
      <x:c r="GRW5873" s="25"/>
      <x:c r="GRX5873" s="25"/>
      <x:c r="GRY5873" s="25"/>
      <x:c r="GRZ5873" s="25"/>
      <x:c r="GSA5873" s="25"/>
      <x:c r="GSB5873" s="25"/>
      <x:c r="GSC5873" s="25"/>
      <x:c r="GSD5873" s="25"/>
      <x:c r="GSE5873" s="25"/>
      <x:c r="GSF5873" s="25"/>
      <x:c r="GSG5873" s="25"/>
      <x:c r="GSH5873" s="25"/>
      <x:c r="GSI5873" s="25"/>
      <x:c r="GSJ5873" s="25"/>
      <x:c r="GSK5873" s="25"/>
      <x:c r="GSL5873" s="25"/>
      <x:c r="GSM5873" s="25"/>
      <x:c r="GSN5873" s="25"/>
      <x:c r="GSO5873" s="25"/>
      <x:c r="GSP5873" s="25"/>
      <x:c r="GSQ5873" s="25"/>
      <x:c r="GSR5873" s="25"/>
      <x:c r="GSS5873" s="25"/>
      <x:c r="GST5873" s="25"/>
      <x:c r="GSU5873" s="25"/>
      <x:c r="GSV5873" s="25"/>
      <x:c r="GSW5873" s="25"/>
      <x:c r="GSX5873" s="25"/>
      <x:c r="GSY5873" s="25"/>
      <x:c r="GSZ5873" s="25"/>
      <x:c r="GTA5873" s="25"/>
      <x:c r="GTB5873" s="25"/>
      <x:c r="GTC5873" s="25"/>
      <x:c r="GTD5873" s="25"/>
      <x:c r="GTE5873" s="25"/>
      <x:c r="GTF5873" s="25"/>
      <x:c r="GTG5873" s="25"/>
      <x:c r="GTH5873" s="25"/>
      <x:c r="GTI5873" s="25"/>
      <x:c r="GTJ5873" s="25"/>
      <x:c r="GTK5873" s="25"/>
      <x:c r="GTL5873" s="25"/>
      <x:c r="GTM5873" s="25"/>
      <x:c r="GTN5873" s="25"/>
      <x:c r="GTO5873" s="25"/>
      <x:c r="GTP5873" s="25"/>
      <x:c r="GTQ5873" s="25"/>
      <x:c r="GTR5873" s="25"/>
      <x:c r="GTS5873" s="25"/>
      <x:c r="GTT5873" s="25"/>
      <x:c r="GTU5873" s="25"/>
      <x:c r="GTV5873" s="25"/>
      <x:c r="GTW5873" s="25"/>
      <x:c r="GTX5873" s="25"/>
      <x:c r="GTY5873" s="25"/>
      <x:c r="GTZ5873" s="25"/>
      <x:c r="GUA5873" s="25"/>
      <x:c r="GUB5873" s="25"/>
      <x:c r="GUC5873" s="25"/>
      <x:c r="GUD5873" s="25"/>
      <x:c r="GUE5873" s="25"/>
      <x:c r="GUF5873" s="25"/>
      <x:c r="GUG5873" s="25"/>
      <x:c r="GUH5873" s="25"/>
      <x:c r="GUI5873" s="25"/>
      <x:c r="GUJ5873" s="25"/>
      <x:c r="GUK5873" s="25"/>
      <x:c r="GUL5873" s="25"/>
      <x:c r="GUM5873" s="25"/>
      <x:c r="GUN5873" s="25"/>
      <x:c r="GUO5873" s="25"/>
      <x:c r="GUP5873" s="25"/>
      <x:c r="GUQ5873" s="25"/>
      <x:c r="GUR5873" s="25"/>
      <x:c r="GUS5873" s="25"/>
      <x:c r="GUT5873" s="25"/>
      <x:c r="GUU5873" s="25"/>
      <x:c r="GUV5873" s="25"/>
      <x:c r="GUW5873" s="25"/>
      <x:c r="GUX5873" s="25"/>
      <x:c r="GUY5873" s="25"/>
      <x:c r="GUZ5873" s="25"/>
      <x:c r="GVA5873" s="25"/>
      <x:c r="GVB5873" s="25"/>
      <x:c r="GVC5873" s="25"/>
      <x:c r="GVD5873" s="25"/>
      <x:c r="GVE5873" s="25"/>
      <x:c r="GVF5873" s="25"/>
      <x:c r="GVG5873" s="25"/>
      <x:c r="GVH5873" s="25"/>
      <x:c r="GVI5873" s="25"/>
      <x:c r="GVJ5873" s="25"/>
      <x:c r="GVK5873" s="25"/>
      <x:c r="GVL5873" s="25"/>
      <x:c r="GVM5873" s="25"/>
      <x:c r="GVN5873" s="25"/>
      <x:c r="GVO5873" s="25"/>
      <x:c r="GVP5873" s="25"/>
      <x:c r="GVQ5873" s="25"/>
      <x:c r="GVR5873" s="25"/>
      <x:c r="GVS5873" s="25"/>
      <x:c r="GVT5873" s="25"/>
      <x:c r="GVU5873" s="25"/>
      <x:c r="GVV5873" s="25"/>
      <x:c r="GVW5873" s="25"/>
      <x:c r="GVX5873" s="25"/>
      <x:c r="GVY5873" s="25"/>
      <x:c r="GVZ5873" s="25"/>
      <x:c r="GWA5873" s="25"/>
      <x:c r="GWB5873" s="25"/>
      <x:c r="GWC5873" s="25"/>
      <x:c r="GWD5873" s="25"/>
      <x:c r="GWE5873" s="25"/>
      <x:c r="GWF5873" s="25"/>
      <x:c r="GWG5873" s="25"/>
      <x:c r="GWH5873" s="25"/>
      <x:c r="GWI5873" s="25"/>
      <x:c r="GWJ5873" s="25"/>
      <x:c r="GWK5873" s="25"/>
      <x:c r="GWL5873" s="25"/>
      <x:c r="GWM5873" s="25"/>
      <x:c r="GWN5873" s="25"/>
      <x:c r="GWO5873" s="25"/>
      <x:c r="GWP5873" s="25"/>
      <x:c r="GWQ5873" s="25"/>
      <x:c r="GWR5873" s="25"/>
      <x:c r="GWS5873" s="25"/>
      <x:c r="GWT5873" s="25"/>
      <x:c r="GWU5873" s="25"/>
      <x:c r="GWV5873" s="25"/>
      <x:c r="GWW5873" s="25"/>
      <x:c r="GWX5873" s="25"/>
      <x:c r="GWY5873" s="25"/>
      <x:c r="GWZ5873" s="25"/>
      <x:c r="GXA5873" s="25"/>
      <x:c r="GXB5873" s="25"/>
      <x:c r="GXC5873" s="25"/>
      <x:c r="GXD5873" s="25"/>
      <x:c r="GXE5873" s="25"/>
      <x:c r="GXF5873" s="25"/>
      <x:c r="GXG5873" s="25"/>
      <x:c r="GXH5873" s="25"/>
      <x:c r="GXI5873" s="25"/>
      <x:c r="GXJ5873" s="25"/>
      <x:c r="GXK5873" s="25"/>
      <x:c r="GXL5873" s="25"/>
      <x:c r="GXM5873" s="25"/>
      <x:c r="GXN5873" s="25"/>
      <x:c r="GXO5873" s="25"/>
      <x:c r="GXP5873" s="25"/>
      <x:c r="GXQ5873" s="25"/>
      <x:c r="GXR5873" s="25"/>
      <x:c r="GXS5873" s="25"/>
      <x:c r="GXT5873" s="25"/>
      <x:c r="GXU5873" s="25"/>
      <x:c r="GXV5873" s="25"/>
      <x:c r="GXW5873" s="25"/>
      <x:c r="GXX5873" s="25"/>
      <x:c r="GXY5873" s="25"/>
      <x:c r="GXZ5873" s="25"/>
      <x:c r="GYA5873" s="25"/>
      <x:c r="GYB5873" s="25"/>
      <x:c r="GYC5873" s="25"/>
      <x:c r="GYD5873" s="25"/>
      <x:c r="GYE5873" s="25"/>
      <x:c r="GYF5873" s="25"/>
      <x:c r="GYG5873" s="25"/>
      <x:c r="GYH5873" s="25"/>
      <x:c r="GYI5873" s="25"/>
      <x:c r="GYJ5873" s="25"/>
      <x:c r="GYK5873" s="25"/>
      <x:c r="GYL5873" s="25"/>
      <x:c r="GYM5873" s="25"/>
      <x:c r="GYN5873" s="25"/>
      <x:c r="GYO5873" s="25"/>
      <x:c r="GYP5873" s="25"/>
      <x:c r="GYQ5873" s="25"/>
      <x:c r="GYR5873" s="25"/>
      <x:c r="GYS5873" s="25"/>
      <x:c r="GYT5873" s="25"/>
      <x:c r="GYU5873" s="25"/>
      <x:c r="GYV5873" s="25"/>
      <x:c r="GYW5873" s="25"/>
      <x:c r="GYX5873" s="25"/>
      <x:c r="GYY5873" s="25"/>
      <x:c r="GYZ5873" s="25"/>
      <x:c r="GZA5873" s="25"/>
      <x:c r="GZB5873" s="25"/>
      <x:c r="GZC5873" s="25"/>
      <x:c r="GZD5873" s="25"/>
      <x:c r="GZE5873" s="25"/>
      <x:c r="GZF5873" s="25"/>
      <x:c r="GZG5873" s="25"/>
      <x:c r="GZH5873" s="25"/>
      <x:c r="GZI5873" s="25"/>
      <x:c r="GZJ5873" s="25"/>
      <x:c r="GZK5873" s="25"/>
      <x:c r="GZL5873" s="25"/>
      <x:c r="GZM5873" s="25"/>
      <x:c r="GZN5873" s="25"/>
      <x:c r="GZO5873" s="25"/>
      <x:c r="GZP5873" s="25"/>
      <x:c r="GZQ5873" s="25"/>
      <x:c r="GZR5873" s="25"/>
      <x:c r="GZS5873" s="25"/>
      <x:c r="GZT5873" s="25"/>
      <x:c r="GZU5873" s="25"/>
      <x:c r="GZV5873" s="25"/>
      <x:c r="GZW5873" s="25"/>
      <x:c r="GZX5873" s="25"/>
      <x:c r="GZY5873" s="25"/>
      <x:c r="GZZ5873" s="25"/>
      <x:c r="HAA5873" s="25"/>
      <x:c r="HAB5873" s="25"/>
      <x:c r="HAC5873" s="25"/>
      <x:c r="HAD5873" s="25"/>
      <x:c r="HAE5873" s="25"/>
      <x:c r="HAF5873" s="25"/>
      <x:c r="HAG5873" s="25"/>
      <x:c r="HAH5873" s="25"/>
      <x:c r="HAI5873" s="25"/>
      <x:c r="HAJ5873" s="25"/>
      <x:c r="HAK5873" s="25"/>
      <x:c r="HAL5873" s="25"/>
      <x:c r="HAM5873" s="25"/>
      <x:c r="HAN5873" s="25"/>
      <x:c r="HAO5873" s="25"/>
      <x:c r="HAP5873" s="25"/>
      <x:c r="HAQ5873" s="25"/>
      <x:c r="HAR5873" s="25"/>
      <x:c r="HAS5873" s="25"/>
      <x:c r="HAT5873" s="25"/>
      <x:c r="HAU5873" s="25"/>
      <x:c r="HAV5873" s="25"/>
      <x:c r="HAW5873" s="25"/>
      <x:c r="HAX5873" s="25"/>
      <x:c r="HAY5873" s="25"/>
      <x:c r="HAZ5873" s="25"/>
      <x:c r="HBA5873" s="25"/>
      <x:c r="HBB5873" s="25"/>
      <x:c r="HBC5873" s="25"/>
      <x:c r="HBD5873" s="25"/>
      <x:c r="HBE5873" s="25"/>
      <x:c r="HBF5873" s="25"/>
      <x:c r="HBG5873" s="25"/>
      <x:c r="HBH5873" s="25"/>
      <x:c r="HBI5873" s="25"/>
      <x:c r="HBJ5873" s="25"/>
      <x:c r="HBK5873" s="25"/>
      <x:c r="HBL5873" s="25"/>
      <x:c r="HBM5873" s="25"/>
      <x:c r="HBN5873" s="25"/>
      <x:c r="HBO5873" s="25"/>
      <x:c r="HBP5873" s="25"/>
      <x:c r="HBQ5873" s="25"/>
      <x:c r="HBR5873" s="25"/>
      <x:c r="HBS5873" s="25"/>
      <x:c r="HBT5873" s="25"/>
      <x:c r="HBU5873" s="25"/>
      <x:c r="HBV5873" s="25"/>
      <x:c r="HBW5873" s="25"/>
      <x:c r="HBX5873" s="25"/>
      <x:c r="HBY5873" s="25"/>
      <x:c r="HBZ5873" s="25"/>
      <x:c r="HCA5873" s="25"/>
      <x:c r="HCB5873" s="25"/>
      <x:c r="HCC5873" s="25"/>
      <x:c r="HCD5873" s="25"/>
      <x:c r="HCE5873" s="25"/>
      <x:c r="HCF5873" s="25"/>
      <x:c r="HCG5873" s="25"/>
      <x:c r="HCH5873" s="25"/>
      <x:c r="HCI5873" s="25"/>
      <x:c r="HCJ5873" s="25"/>
      <x:c r="HCK5873" s="25"/>
      <x:c r="HCL5873" s="25"/>
      <x:c r="HCM5873" s="25"/>
      <x:c r="HCN5873" s="25"/>
      <x:c r="HCO5873" s="25"/>
      <x:c r="HCP5873" s="25"/>
      <x:c r="HCQ5873" s="25"/>
      <x:c r="HCR5873" s="25"/>
      <x:c r="HCS5873" s="25"/>
      <x:c r="HCT5873" s="25"/>
      <x:c r="HCU5873" s="25"/>
      <x:c r="HCV5873" s="25"/>
      <x:c r="HCW5873" s="25"/>
      <x:c r="HCX5873" s="25"/>
      <x:c r="HCY5873" s="25"/>
      <x:c r="HCZ5873" s="25"/>
      <x:c r="HDA5873" s="25"/>
      <x:c r="HDB5873" s="25"/>
      <x:c r="HDC5873" s="25"/>
      <x:c r="HDD5873" s="25"/>
      <x:c r="HDE5873" s="25"/>
      <x:c r="HDF5873" s="25"/>
      <x:c r="HDG5873" s="25"/>
      <x:c r="HDH5873" s="25"/>
      <x:c r="HDI5873" s="25"/>
      <x:c r="HDJ5873" s="25"/>
      <x:c r="HDK5873" s="25"/>
      <x:c r="HDL5873" s="25"/>
      <x:c r="HDM5873" s="25"/>
      <x:c r="HDN5873" s="25"/>
      <x:c r="HDO5873" s="25"/>
      <x:c r="HDP5873" s="25"/>
      <x:c r="HDQ5873" s="25"/>
      <x:c r="HDR5873" s="25"/>
      <x:c r="HDS5873" s="25"/>
      <x:c r="HDT5873" s="25"/>
      <x:c r="HDU5873" s="25"/>
      <x:c r="HDV5873" s="25"/>
      <x:c r="HDW5873" s="25"/>
      <x:c r="HDX5873" s="25"/>
      <x:c r="HDY5873" s="25"/>
      <x:c r="HDZ5873" s="25"/>
      <x:c r="HEA5873" s="25"/>
      <x:c r="HEB5873" s="25"/>
      <x:c r="HEC5873" s="25"/>
      <x:c r="HED5873" s="25"/>
      <x:c r="HEE5873" s="25"/>
      <x:c r="HEF5873" s="25"/>
      <x:c r="HEG5873" s="25"/>
      <x:c r="HEH5873" s="25"/>
      <x:c r="HEI5873" s="25"/>
      <x:c r="HEJ5873" s="25"/>
      <x:c r="HEK5873" s="25"/>
      <x:c r="HEL5873" s="25"/>
      <x:c r="HEM5873" s="25"/>
      <x:c r="HEN5873" s="25"/>
      <x:c r="HEO5873" s="25"/>
      <x:c r="HEP5873" s="25"/>
      <x:c r="HEQ5873" s="25"/>
      <x:c r="HER5873" s="25"/>
      <x:c r="HES5873" s="25"/>
      <x:c r="HET5873" s="25"/>
      <x:c r="HEU5873" s="25"/>
      <x:c r="HEV5873" s="25"/>
      <x:c r="HEW5873" s="25"/>
      <x:c r="HEX5873" s="25"/>
      <x:c r="HEY5873" s="25"/>
      <x:c r="HEZ5873" s="25"/>
      <x:c r="HFA5873" s="25"/>
      <x:c r="HFB5873" s="25"/>
      <x:c r="HFC5873" s="25"/>
      <x:c r="HFD5873" s="25"/>
      <x:c r="HFE5873" s="25"/>
      <x:c r="HFF5873" s="25"/>
      <x:c r="HFG5873" s="25"/>
      <x:c r="HFH5873" s="25"/>
      <x:c r="HFI5873" s="25"/>
      <x:c r="HFJ5873" s="25"/>
      <x:c r="HFK5873" s="25"/>
      <x:c r="HFL5873" s="25"/>
      <x:c r="HFM5873" s="25"/>
      <x:c r="HFN5873" s="25"/>
      <x:c r="HFO5873" s="25"/>
      <x:c r="HFP5873" s="25"/>
      <x:c r="HFQ5873" s="25"/>
      <x:c r="HFR5873" s="25"/>
      <x:c r="HFS5873" s="25"/>
      <x:c r="HFT5873" s="25"/>
      <x:c r="HFU5873" s="25"/>
      <x:c r="HFV5873" s="25"/>
      <x:c r="HFW5873" s="25"/>
      <x:c r="HFX5873" s="25"/>
      <x:c r="HFY5873" s="25"/>
      <x:c r="HFZ5873" s="25"/>
      <x:c r="HGA5873" s="25"/>
      <x:c r="HGB5873" s="25"/>
      <x:c r="HGC5873" s="25"/>
      <x:c r="HGD5873" s="25"/>
      <x:c r="HGE5873" s="25"/>
      <x:c r="HGF5873" s="25"/>
      <x:c r="HGG5873" s="25"/>
      <x:c r="HGH5873" s="25"/>
      <x:c r="HGI5873" s="25"/>
      <x:c r="HGJ5873" s="25"/>
      <x:c r="HGK5873" s="25"/>
      <x:c r="HGL5873" s="25"/>
      <x:c r="HGM5873" s="25"/>
      <x:c r="HGN5873" s="25"/>
      <x:c r="HGO5873" s="25"/>
      <x:c r="HGP5873" s="25"/>
      <x:c r="HGQ5873" s="25"/>
      <x:c r="HGR5873" s="25"/>
      <x:c r="HGS5873" s="25"/>
      <x:c r="HGT5873" s="25"/>
      <x:c r="HGU5873" s="25"/>
      <x:c r="HGV5873" s="25"/>
      <x:c r="HGW5873" s="25"/>
      <x:c r="HGX5873" s="25"/>
      <x:c r="HGY5873" s="25"/>
      <x:c r="HGZ5873" s="25"/>
      <x:c r="HHA5873" s="25"/>
      <x:c r="HHB5873" s="25"/>
      <x:c r="HHC5873" s="25"/>
      <x:c r="HHD5873" s="25"/>
      <x:c r="HHE5873" s="25"/>
      <x:c r="HHF5873" s="25"/>
      <x:c r="HHG5873" s="25"/>
      <x:c r="HHH5873" s="25"/>
      <x:c r="HHI5873" s="25"/>
      <x:c r="HHJ5873" s="25"/>
      <x:c r="HHK5873" s="25"/>
      <x:c r="HHL5873" s="25"/>
      <x:c r="HHM5873" s="25"/>
      <x:c r="HHN5873" s="25"/>
      <x:c r="HHO5873" s="25"/>
      <x:c r="HHP5873" s="25"/>
      <x:c r="HHQ5873" s="25"/>
      <x:c r="HHR5873" s="25"/>
      <x:c r="HHS5873" s="25"/>
      <x:c r="HHT5873" s="25"/>
      <x:c r="HHU5873" s="25"/>
      <x:c r="HHV5873" s="25"/>
      <x:c r="HHW5873" s="25"/>
      <x:c r="HHX5873" s="25"/>
      <x:c r="HHY5873" s="25"/>
      <x:c r="HHZ5873" s="25"/>
      <x:c r="HIA5873" s="25"/>
      <x:c r="HIB5873" s="25"/>
      <x:c r="HIC5873" s="25"/>
      <x:c r="HID5873" s="25"/>
      <x:c r="HIE5873" s="25"/>
      <x:c r="HIF5873" s="25"/>
      <x:c r="HIG5873" s="25"/>
      <x:c r="HIH5873" s="25"/>
      <x:c r="HII5873" s="25"/>
      <x:c r="HIJ5873" s="25"/>
      <x:c r="HIK5873" s="25"/>
      <x:c r="HIL5873" s="25"/>
      <x:c r="HIM5873" s="25"/>
      <x:c r="HIN5873" s="25"/>
      <x:c r="HIO5873" s="25"/>
      <x:c r="HIP5873" s="25"/>
      <x:c r="HIQ5873" s="25"/>
      <x:c r="HIR5873" s="25"/>
      <x:c r="HIS5873" s="25"/>
      <x:c r="HIT5873" s="25"/>
      <x:c r="HIU5873" s="25"/>
      <x:c r="HIV5873" s="25"/>
      <x:c r="HIW5873" s="25"/>
      <x:c r="HIX5873" s="25"/>
      <x:c r="HIY5873" s="25"/>
      <x:c r="HIZ5873" s="25"/>
      <x:c r="HJA5873" s="25"/>
      <x:c r="HJB5873" s="25"/>
      <x:c r="HJC5873" s="25"/>
      <x:c r="HJD5873" s="25"/>
      <x:c r="HJE5873" s="25"/>
      <x:c r="HJF5873" s="25"/>
      <x:c r="HJG5873" s="25"/>
      <x:c r="HJH5873" s="25"/>
      <x:c r="HJI5873" s="25"/>
      <x:c r="HJJ5873" s="25"/>
      <x:c r="HJK5873" s="25"/>
      <x:c r="HJL5873" s="25"/>
      <x:c r="HJM5873" s="25"/>
      <x:c r="HJN5873" s="25"/>
      <x:c r="HJO5873" s="25"/>
      <x:c r="HJP5873" s="25"/>
      <x:c r="HJQ5873" s="25"/>
      <x:c r="HJR5873" s="25"/>
      <x:c r="HJS5873" s="25"/>
      <x:c r="HJT5873" s="25"/>
      <x:c r="HJU5873" s="25"/>
      <x:c r="HJV5873" s="25"/>
      <x:c r="HJW5873" s="25"/>
      <x:c r="HJX5873" s="25"/>
      <x:c r="HJY5873" s="25"/>
      <x:c r="HJZ5873" s="25"/>
      <x:c r="HKA5873" s="25"/>
      <x:c r="HKB5873" s="25"/>
      <x:c r="HKC5873" s="25"/>
      <x:c r="HKD5873" s="25"/>
      <x:c r="HKE5873" s="25"/>
      <x:c r="HKF5873" s="25"/>
      <x:c r="HKG5873" s="25"/>
      <x:c r="HKH5873" s="25"/>
      <x:c r="HKI5873" s="25"/>
      <x:c r="HKJ5873" s="25"/>
      <x:c r="HKK5873" s="25"/>
      <x:c r="HKL5873" s="25"/>
      <x:c r="HKM5873" s="25"/>
      <x:c r="HKN5873" s="25"/>
      <x:c r="HKO5873" s="25"/>
      <x:c r="HKP5873" s="25"/>
      <x:c r="HKQ5873" s="25"/>
      <x:c r="HKR5873" s="25"/>
      <x:c r="HKS5873" s="25"/>
      <x:c r="HKT5873" s="25"/>
      <x:c r="HKU5873" s="25"/>
      <x:c r="HKV5873" s="25"/>
      <x:c r="HKW5873" s="25"/>
      <x:c r="HKX5873" s="25"/>
      <x:c r="HKY5873" s="25"/>
      <x:c r="HKZ5873" s="25"/>
      <x:c r="HLA5873" s="25"/>
      <x:c r="HLB5873" s="25"/>
      <x:c r="HLC5873" s="25"/>
      <x:c r="HLD5873" s="25"/>
      <x:c r="HLE5873" s="25"/>
      <x:c r="HLF5873" s="25"/>
      <x:c r="HLG5873" s="25"/>
      <x:c r="HLH5873" s="25"/>
      <x:c r="HLI5873" s="25"/>
      <x:c r="HLJ5873" s="25"/>
      <x:c r="HLK5873" s="25"/>
      <x:c r="HLL5873" s="25"/>
      <x:c r="HLM5873" s="25"/>
      <x:c r="HLN5873" s="25"/>
      <x:c r="HLO5873" s="25"/>
      <x:c r="HLP5873" s="25"/>
      <x:c r="HLQ5873" s="25"/>
      <x:c r="HLR5873" s="25"/>
      <x:c r="HLS5873" s="25"/>
      <x:c r="HLT5873" s="25"/>
      <x:c r="HLU5873" s="25"/>
      <x:c r="HLV5873" s="25"/>
      <x:c r="HLW5873" s="25"/>
      <x:c r="HLX5873" s="25"/>
      <x:c r="HLY5873" s="25"/>
      <x:c r="HLZ5873" s="25"/>
      <x:c r="HMA5873" s="25"/>
      <x:c r="HMB5873" s="25"/>
      <x:c r="HMC5873" s="25"/>
      <x:c r="HMD5873" s="25"/>
      <x:c r="HME5873" s="25"/>
      <x:c r="HMF5873" s="25"/>
      <x:c r="HMG5873" s="25"/>
      <x:c r="HMH5873" s="25"/>
      <x:c r="HMI5873" s="25"/>
      <x:c r="HMJ5873" s="25"/>
      <x:c r="HMK5873" s="25"/>
      <x:c r="HML5873" s="25"/>
      <x:c r="HMM5873" s="25"/>
      <x:c r="HMN5873" s="25"/>
      <x:c r="HMO5873" s="25"/>
      <x:c r="HMP5873" s="25"/>
      <x:c r="HMQ5873" s="25"/>
      <x:c r="HMR5873" s="25"/>
      <x:c r="HMS5873" s="25"/>
      <x:c r="HMT5873" s="25"/>
      <x:c r="HMU5873" s="25"/>
      <x:c r="HMV5873" s="25"/>
      <x:c r="HMW5873" s="25"/>
      <x:c r="HMX5873" s="25"/>
      <x:c r="HMY5873" s="25"/>
      <x:c r="HMZ5873" s="25"/>
      <x:c r="HNA5873" s="25"/>
      <x:c r="HNB5873" s="25"/>
      <x:c r="HNC5873" s="25"/>
      <x:c r="HND5873" s="25"/>
      <x:c r="HNE5873" s="25"/>
      <x:c r="HNF5873" s="25"/>
      <x:c r="HNG5873" s="25"/>
      <x:c r="HNH5873" s="25"/>
      <x:c r="HNI5873" s="25"/>
      <x:c r="HNJ5873" s="25"/>
      <x:c r="HNK5873" s="25"/>
      <x:c r="HNL5873" s="25"/>
      <x:c r="HNM5873" s="25"/>
      <x:c r="HNN5873" s="25"/>
      <x:c r="HNO5873" s="25"/>
      <x:c r="HNP5873" s="25"/>
      <x:c r="HNQ5873" s="25"/>
      <x:c r="HNR5873" s="25"/>
      <x:c r="HNS5873" s="25"/>
      <x:c r="HNT5873" s="25"/>
      <x:c r="HNU5873" s="25"/>
      <x:c r="HNV5873" s="25"/>
      <x:c r="HNW5873" s="25"/>
      <x:c r="HNX5873" s="25"/>
      <x:c r="HNY5873" s="25"/>
      <x:c r="HNZ5873" s="25"/>
      <x:c r="HOA5873" s="25"/>
      <x:c r="HOB5873" s="25"/>
      <x:c r="HOC5873" s="25"/>
      <x:c r="HOD5873" s="25"/>
      <x:c r="HOE5873" s="25"/>
      <x:c r="HOF5873" s="25"/>
      <x:c r="HOG5873" s="25"/>
      <x:c r="HOH5873" s="25"/>
      <x:c r="HOI5873" s="25"/>
      <x:c r="HOJ5873" s="25"/>
      <x:c r="HOK5873" s="25"/>
      <x:c r="HOL5873" s="25"/>
      <x:c r="HOM5873" s="25"/>
      <x:c r="HON5873" s="25"/>
      <x:c r="HOO5873" s="25"/>
      <x:c r="HOP5873" s="25"/>
      <x:c r="HOQ5873" s="25"/>
      <x:c r="HOR5873" s="25"/>
      <x:c r="HOS5873" s="25"/>
      <x:c r="HOT5873" s="25"/>
      <x:c r="HOU5873" s="25"/>
      <x:c r="HOV5873" s="25"/>
      <x:c r="HOW5873" s="25"/>
      <x:c r="HOX5873" s="25"/>
      <x:c r="HOY5873" s="25"/>
      <x:c r="HOZ5873" s="25"/>
      <x:c r="HPA5873" s="25"/>
      <x:c r="HPB5873" s="25"/>
      <x:c r="HPC5873" s="25"/>
      <x:c r="HPD5873" s="25"/>
      <x:c r="HPE5873" s="25"/>
      <x:c r="HPF5873" s="25"/>
      <x:c r="HPG5873" s="25"/>
      <x:c r="HPH5873" s="25"/>
      <x:c r="HPI5873" s="25"/>
      <x:c r="HPJ5873" s="25"/>
      <x:c r="HPK5873" s="25"/>
      <x:c r="HPL5873" s="25"/>
      <x:c r="HPM5873" s="25"/>
      <x:c r="HPN5873" s="25"/>
      <x:c r="HPO5873" s="25"/>
      <x:c r="HPP5873" s="25"/>
      <x:c r="HPQ5873" s="25"/>
      <x:c r="HPR5873" s="25"/>
      <x:c r="HPS5873" s="25"/>
      <x:c r="HPT5873" s="25"/>
      <x:c r="HPU5873" s="25"/>
      <x:c r="HPV5873" s="25"/>
      <x:c r="HPW5873" s="25"/>
      <x:c r="HPX5873" s="25"/>
      <x:c r="HPY5873" s="25"/>
      <x:c r="HPZ5873" s="25"/>
      <x:c r="HQA5873" s="25"/>
      <x:c r="HQB5873" s="25"/>
      <x:c r="HQC5873" s="25"/>
      <x:c r="HQD5873" s="25"/>
      <x:c r="HQE5873" s="25"/>
      <x:c r="HQF5873" s="25"/>
      <x:c r="HQG5873" s="25"/>
      <x:c r="HQH5873" s="25"/>
      <x:c r="HQI5873" s="25"/>
      <x:c r="HQJ5873" s="25"/>
      <x:c r="HQK5873" s="25"/>
      <x:c r="HQL5873" s="25"/>
      <x:c r="HQM5873" s="25"/>
      <x:c r="HQN5873" s="25"/>
      <x:c r="HQO5873" s="25"/>
      <x:c r="HQP5873" s="25"/>
      <x:c r="HQQ5873" s="25"/>
      <x:c r="HQR5873" s="25"/>
      <x:c r="HQS5873" s="25"/>
      <x:c r="HQT5873" s="25"/>
      <x:c r="HQU5873" s="25"/>
      <x:c r="HQV5873" s="25"/>
      <x:c r="HQW5873" s="25"/>
      <x:c r="HQX5873" s="25"/>
      <x:c r="HQY5873" s="25"/>
      <x:c r="HQZ5873" s="25"/>
      <x:c r="HRA5873" s="25"/>
      <x:c r="HRB5873" s="25"/>
      <x:c r="HRC5873" s="25"/>
      <x:c r="HRD5873" s="25"/>
      <x:c r="HRE5873" s="25"/>
      <x:c r="HRF5873" s="25"/>
      <x:c r="HRG5873" s="25"/>
      <x:c r="HRH5873" s="25"/>
      <x:c r="HRI5873" s="25"/>
      <x:c r="HRJ5873" s="25"/>
      <x:c r="HRK5873" s="25"/>
      <x:c r="HRL5873" s="25"/>
      <x:c r="HRM5873" s="25"/>
      <x:c r="HRN5873" s="25"/>
      <x:c r="HRO5873" s="25"/>
      <x:c r="HRP5873" s="25"/>
      <x:c r="HRQ5873" s="25"/>
      <x:c r="HRR5873" s="25"/>
      <x:c r="HRS5873" s="25"/>
      <x:c r="HRT5873" s="25"/>
      <x:c r="HRU5873" s="25"/>
      <x:c r="HRV5873" s="25"/>
      <x:c r="HRW5873" s="25"/>
      <x:c r="HRX5873" s="25"/>
      <x:c r="HRY5873" s="25"/>
      <x:c r="HRZ5873" s="25"/>
      <x:c r="HSA5873" s="25"/>
      <x:c r="HSB5873" s="25"/>
      <x:c r="HSC5873" s="25"/>
      <x:c r="HSD5873" s="25"/>
      <x:c r="HSE5873" s="25"/>
      <x:c r="HSF5873" s="25"/>
      <x:c r="HSG5873" s="25"/>
      <x:c r="HSH5873" s="25"/>
      <x:c r="HSI5873" s="25"/>
      <x:c r="HSJ5873" s="25"/>
      <x:c r="HSK5873" s="25"/>
      <x:c r="HSL5873" s="25"/>
      <x:c r="HSM5873" s="25"/>
      <x:c r="HSN5873" s="25"/>
      <x:c r="HSO5873" s="25"/>
      <x:c r="HSP5873" s="25"/>
      <x:c r="HSQ5873" s="25"/>
      <x:c r="HSR5873" s="25"/>
      <x:c r="HSS5873" s="25"/>
      <x:c r="HST5873" s="25"/>
      <x:c r="HSU5873" s="25"/>
      <x:c r="HSV5873" s="25"/>
      <x:c r="HSW5873" s="25"/>
      <x:c r="HSX5873" s="25"/>
      <x:c r="HSY5873" s="25"/>
      <x:c r="HSZ5873" s="25"/>
      <x:c r="HTA5873" s="25"/>
      <x:c r="HTB5873" s="25"/>
      <x:c r="HTC5873" s="25"/>
      <x:c r="HTD5873" s="25"/>
      <x:c r="HTE5873" s="25"/>
      <x:c r="HTF5873" s="25"/>
      <x:c r="HTG5873" s="25"/>
      <x:c r="HTH5873" s="25"/>
      <x:c r="HTI5873" s="25"/>
      <x:c r="HTJ5873" s="25"/>
      <x:c r="HTK5873" s="25"/>
      <x:c r="HTL5873" s="25"/>
      <x:c r="HTM5873" s="25"/>
      <x:c r="HTN5873" s="25"/>
      <x:c r="HTO5873" s="25"/>
      <x:c r="HTP5873" s="25"/>
      <x:c r="HTQ5873" s="25"/>
      <x:c r="HTR5873" s="25"/>
      <x:c r="HTS5873" s="25"/>
      <x:c r="HTT5873" s="25"/>
      <x:c r="HTU5873" s="25"/>
      <x:c r="HTV5873" s="25"/>
      <x:c r="HTW5873" s="25"/>
      <x:c r="HTX5873" s="25"/>
      <x:c r="HTY5873" s="25"/>
      <x:c r="HTZ5873" s="25"/>
      <x:c r="HUA5873" s="25"/>
      <x:c r="HUB5873" s="25"/>
      <x:c r="HUC5873" s="25"/>
      <x:c r="HUD5873" s="25"/>
      <x:c r="HUE5873" s="25"/>
      <x:c r="HUF5873" s="25"/>
      <x:c r="HUG5873" s="25"/>
      <x:c r="HUH5873" s="25"/>
      <x:c r="HUI5873" s="25"/>
      <x:c r="HUJ5873" s="25"/>
      <x:c r="HUK5873" s="25"/>
      <x:c r="HUL5873" s="25"/>
      <x:c r="HUM5873" s="25"/>
      <x:c r="HUN5873" s="25"/>
      <x:c r="HUO5873" s="25"/>
      <x:c r="HUP5873" s="25"/>
      <x:c r="HUQ5873" s="25"/>
      <x:c r="HUR5873" s="25"/>
      <x:c r="HUS5873" s="25"/>
      <x:c r="HUT5873" s="25"/>
      <x:c r="HUU5873" s="25"/>
      <x:c r="HUV5873" s="25"/>
      <x:c r="HUW5873" s="25"/>
      <x:c r="HUX5873" s="25"/>
      <x:c r="HUY5873" s="25"/>
      <x:c r="HUZ5873" s="25"/>
      <x:c r="HVA5873" s="25"/>
      <x:c r="HVB5873" s="25"/>
      <x:c r="HVC5873" s="25"/>
      <x:c r="HVD5873" s="25"/>
      <x:c r="HVE5873" s="25"/>
      <x:c r="HVF5873" s="25"/>
      <x:c r="HVG5873" s="25"/>
      <x:c r="HVH5873" s="25"/>
      <x:c r="HVI5873" s="25"/>
      <x:c r="HVJ5873" s="25"/>
      <x:c r="HVK5873" s="25"/>
      <x:c r="HVL5873" s="25"/>
      <x:c r="HVM5873" s="25"/>
      <x:c r="HVN5873" s="25"/>
      <x:c r="HVO5873" s="25"/>
      <x:c r="HVP5873" s="25"/>
      <x:c r="HVQ5873" s="25"/>
      <x:c r="HVR5873" s="25"/>
      <x:c r="HVS5873" s="25"/>
      <x:c r="HVT5873" s="25"/>
      <x:c r="HVU5873" s="25"/>
      <x:c r="HVV5873" s="25"/>
      <x:c r="HVW5873" s="25"/>
      <x:c r="HVX5873" s="25"/>
      <x:c r="HVY5873" s="25"/>
      <x:c r="HVZ5873" s="25"/>
      <x:c r="HWA5873" s="25"/>
      <x:c r="HWB5873" s="25"/>
      <x:c r="HWC5873" s="25"/>
      <x:c r="HWD5873" s="25"/>
      <x:c r="HWE5873" s="25"/>
      <x:c r="HWF5873" s="25"/>
      <x:c r="HWG5873" s="25"/>
      <x:c r="HWH5873" s="25"/>
      <x:c r="HWI5873" s="25"/>
      <x:c r="HWJ5873" s="25"/>
      <x:c r="HWK5873" s="25"/>
      <x:c r="HWL5873" s="25"/>
      <x:c r="HWM5873" s="25"/>
      <x:c r="HWN5873" s="25"/>
      <x:c r="HWO5873" s="25"/>
      <x:c r="HWP5873" s="25"/>
      <x:c r="HWQ5873" s="25"/>
      <x:c r="HWR5873" s="25"/>
      <x:c r="HWS5873" s="25"/>
      <x:c r="HWT5873" s="25"/>
      <x:c r="HWU5873" s="25"/>
      <x:c r="HWV5873" s="25"/>
      <x:c r="HWW5873" s="25"/>
      <x:c r="HWX5873" s="25"/>
      <x:c r="HWY5873" s="25"/>
      <x:c r="HWZ5873" s="25"/>
      <x:c r="HXA5873" s="25"/>
      <x:c r="HXB5873" s="25"/>
      <x:c r="HXC5873" s="25"/>
      <x:c r="HXD5873" s="25"/>
      <x:c r="HXE5873" s="25"/>
      <x:c r="HXF5873" s="25"/>
      <x:c r="HXG5873" s="25"/>
      <x:c r="HXH5873" s="25"/>
      <x:c r="HXI5873" s="25"/>
      <x:c r="HXJ5873" s="25"/>
      <x:c r="HXK5873" s="25"/>
      <x:c r="HXL5873" s="25"/>
      <x:c r="HXM5873" s="25"/>
      <x:c r="HXN5873" s="25"/>
      <x:c r="HXO5873" s="25"/>
      <x:c r="HXP5873" s="25"/>
      <x:c r="HXQ5873" s="25"/>
      <x:c r="HXR5873" s="25"/>
      <x:c r="HXS5873" s="25"/>
      <x:c r="HXT5873" s="25"/>
      <x:c r="HXU5873" s="25"/>
      <x:c r="HXV5873" s="25"/>
      <x:c r="HXW5873" s="25"/>
      <x:c r="HXX5873" s="25"/>
      <x:c r="HXY5873" s="25"/>
      <x:c r="HXZ5873" s="25"/>
      <x:c r="HYA5873" s="25"/>
      <x:c r="HYB5873" s="25"/>
      <x:c r="HYC5873" s="25"/>
      <x:c r="HYD5873" s="25"/>
      <x:c r="HYE5873" s="25"/>
      <x:c r="HYF5873" s="25"/>
      <x:c r="HYG5873" s="25"/>
      <x:c r="HYH5873" s="25"/>
      <x:c r="HYI5873" s="25"/>
      <x:c r="HYJ5873" s="25"/>
      <x:c r="HYK5873" s="25"/>
      <x:c r="HYL5873" s="25"/>
      <x:c r="HYM5873" s="25"/>
      <x:c r="HYN5873" s="25"/>
      <x:c r="HYO5873" s="25"/>
      <x:c r="HYP5873" s="25"/>
      <x:c r="HYQ5873" s="25"/>
      <x:c r="HYR5873" s="25"/>
      <x:c r="HYS5873" s="25"/>
      <x:c r="HYT5873" s="25"/>
      <x:c r="HYU5873" s="25"/>
      <x:c r="HYV5873" s="25"/>
      <x:c r="HYW5873" s="25"/>
      <x:c r="HYX5873" s="25"/>
      <x:c r="HYY5873" s="25"/>
      <x:c r="HYZ5873" s="25"/>
      <x:c r="HZA5873" s="25"/>
      <x:c r="HZB5873" s="25"/>
      <x:c r="HZC5873" s="25"/>
      <x:c r="HZD5873" s="25"/>
      <x:c r="HZE5873" s="25"/>
      <x:c r="HZF5873" s="25"/>
      <x:c r="HZG5873" s="25"/>
      <x:c r="HZH5873" s="25"/>
      <x:c r="HZI5873" s="25"/>
      <x:c r="HZJ5873" s="25"/>
      <x:c r="HZK5873" s="25"/>
      <x:c r="HZL5873" s="25"/>
      <x:c r="HZM5873" s="25"/>
      <x:c r="HZN5873" s="25"/>
      <x:c r="HZO5873" s="25"/>
      <x:c r="HZP5873" s="25"/>
      <x:c r="HZQ5873" s="25"/>
      <x:c r="HZR5873" s="25"/>
      <x:c r="HZS5873" s="25"/>
      <x:c r="HZT5873" s="25"/>
      <x:c r="HZU5873" s="25"/>
      <x:c r="HZV5873" s="25"/>
      <x:c r="HZW5873" s="25"/>
      <x:c r="HZX5873" s="25"/>
      <x:c r="HZY5873" s="25"/>
      <x:c r="HZZ5873" s="25"/>
      <x:c r="IAA5873" s="25"/>
      <x:c r="IAB5873" s="25"/>
      <x:c r="IAC5873" s="25"/>
      <x:c r="IAD5873" s="25"/>
      <x:c r="IAE5873" s="25"/>
      <x:c r="IAF5873" s="25"/>
      <x:c r="IAG5873" s="25"/>
      <x:c r="IAH5873" s="25"/>
      <x:c r="IAI5873" s="25"/>
      <x:c r="IAJ5873" s="25"/>
      <x:c r="IAK5873" s="25"/>
      <x:c r="IAL5873" s="25"/>
      <x:c r="IAM5873" s="25"/>
      <x:c r="IAN5873" s="25"/>
      <x:c r="IAO5873" s="25"/>
      <x:c r="IAP5873" s="25"/>
      <x:c r="IAQ5873" s="25"/>
      <x:c r="IAR5873" s="25"/>
      <x:c r="IAS5873" s="25"/>
      <x:c r="IAT5873" s="25"/>
      <x:c r="IAU5873" s="25"/>
      <x:c r="IAV5873" s="25"/>
      <x:c r="IAW5873" s="25"/>
      <x:c r="IAX5873" s="25"/>
      <x:c r="IAY5873" s="25"/>
      <x:c r="IAZ5873" s="25"/>
      <x:c r="IBA5873" s="25"/>
      <x:c r="IBB5873" s="25"/>
      <x:c r="IBC5873" s="25"/>
      <x:c r="IBD5873" s="25"/>
      <x:c r="IBE5873" s="25"/>
      <x:c r="IBF5873" s="25"/>
      <x:c r="IBG5873" s="25"/>
      <x:c r="IBH5873" s="25"/>
      <x:c r="IBI5873" s="25"/>
      <x:c r="IBJ5873" s="25"/>
      <x:c r="IBK5873" s="25"/>
      <x:c r="IBL5873" s="25"/>
      <x:c r="IBM5873" s="25"/>
      <x:c r="IBN5873" s="25"/>
      <x:c r="IBO5873" s="25"/>
      <x:c r="IBP5873" s="25"/>
      <x:c r="IBQ5873" s="25"/>
      <x:c r="IBR5873" s="25"/>
      <x:c r="IBS5873" s="25"/>
      <x:c r="IBT5873" s="25"/>
      <x:c r="IBU5873" s="25"/>
      <x:c r="IBV5873" s="25"/>
      <x:c r="IBW5873" s="25"/>
      <x:c r="IBX5873" s="25"/>
      <x:c r="IBY5873" s="25"/>
      <x:c r="IBZ5873" s="25"/>
      <x:c r="ICA5873" s="25"/>
      <x:c r="ICB5873" s="25"/>
      <x:c r="ICC5873" s="25"/>
      <x:c r="ICD5873" s="25"/>
      <x:c r="ICE5873" s="25"/>
      <x:c r="ICF5873" s="25"/>
      <x:c r="ICG5873" s="25"/>
      <x:c r="ICH5873" s="25"/>
      <x:c r="ICI5873" s="25"/>
      <x:c r="ICJ5873" s="25"/>
      <x:c r="ICK5873" s="25"/>
      <x:c r="ICL5873" s="25"/>
      <x:c r="ICM5873" s="25"/>
      <x:c r="ICN5873" s="25"/>
      <x:c r="ICO5873" s="25"/>
      <x:c r="ICP5873" s="25"/>
      <x:c r="ICQ5873" s="25"/>
      <x:c r="ICR5873" s="25"/>
      <x:c r="ICS5873" s="25"/>
      <x:c r="ICT5873" s="25"/>
      <x:c r="ICU5873" s="25"/>
      <x:c r="ICV5873" s="25"/>
      <x:c r="ICW5873" s="25"/>
      <x:c r="ICX5873" s="25"/>
      <x:c r="ICY5873" s="25"/>
      <x:c r="ICZ5873" s="25"/>
      <x:c r="IDA5873" s="25"/>
      <x:c r="IDB5873" s="25"/>
      <x:c r="IDC5873" s="25"/>
      <x:c r="IDD5873" s="25"/>
      <x:c r="IDE5873" s="25"/>
      <x:c r="IDF5873" s="25"/>
      <x:c r="IDG5873" s="25"/>
      <x:c r="IDH5873" s="25"/>
      <x:c r="IDI5873" s="25"/>
      <x:c r="IDJ5873" s="25"/>
      <x:c r="IDK5873" s="25"/>
      <x:c r="IDL5873" s="25"/>
      <x:c r="IDM5873" s="25"/>
      <x:c r="IDN5873" s="25"/>
      <x:c r="IDO5873" s="25"/>
      <x:c r="IDP5873" s="25"/>
      <x:c r="IDQ5873" s="25"/>
      <x:c r="IDR5873" s="25"/>
      <x:c r="IDS5873" s="25"/>
      <x:c r="IDT5873" s="25"/>
      <x:c r="IDU5873" s="25"/>
      <x:c r="IDV5873" s="25"/>
      <x:c r="IDW5873" s="25"/>
      <x:c r="IDX5873" s="25"/>
      <x:c r="IDY5873" s="25"/>
      <x:c r="IDZ5873" s="25"/>
      <x:c r="IEA5873" s="25"/>
      <x:c r="IEB5873" s="25"/>
      <x:c r="IEC5873" s="25"/>
      <x:c r="IED5873" s="25"/>
      <x:c r="IEE5873" s="25"/>
      <x:c r="IEF5873" s="25"/>
      <x:c r="IEG5873" s="25"/>
      <x:c r="IEH5873" s="25"/>
      <x:c r="IEI5873" s="25"/>
      <x:c r="IEJ5873" s="25"/>
      <x:c r="IEK5873" s="25"/>
      <x:c r="IEL5873" s="25"/>
      <x:c r="IEM5873" s="25"/>
      <x:c r="IEN5873" s="25"/>
      <x:c r="IEO5873" s="25"/>
      <x:c r="IEP5873" s="25"/>
      <x:c r="IEQ5873" s="25"/>
      <x:c r="IER5873" s="25"/>
      <x:c r="IES5873" s="25"/>
      <x:c r="IET5873" s="25"/>
      <x:c r="IEU5873" s="25"/>
      <x:c r="IEV5873" s="25"/>
      <x:c r="IEW5873" s="25"/>
      <x:c r="IEX5873" s="25"/>
      <x:c r="IEY5873" s="25"/>
      <x:c r="IEZ5873" s="25"/>
      <x:c r="IFA5873" s="25"/>
      <x:c r="IFB5873" s="25"/>
      <x:c r="IFC5873" s="25"/>
      <x:c r="IFD5873" s="25"/>
      <x:c r="IFE5873" s="25"/>
      <x:c r="IFF5873" s="25"/>
      <x:c r="IFG5873" s="25"/>
      <x:c r="IFH5873" s="25"/>
      <x:c r="IFI5873" s="25"/>
      <x:c r="IFJ5873" s="25"/>
      <x:c r="IFK5873" s="25"/>
      <x:c r="IFL5873" s="25"/>
      <x:c r="IFM5873" s="25"/>
      <x:c r="IFN5873" s="25"/>
      <x:c r="IFO5873" s="25"/>
      <x:c r="IFP5873" s="25"/>
      <x:c r="IFQ5873" s="25"/>
      <x:c r="IFR5873" s="25"/>
      <x:c r="IFS5873" s="25"/>
      <x:c r="IFT5873" s="25"/>
      <x:c r="IFU5873" s="25"/>
      <x:c r="IFV5873" s="25"/>
      <x:c r="IFW5873" s="25"/>
      <x:c r="IFX5873" s="25"/>
      <x:c r="IFY5873" s="25"/>
      <x:c r="IFZ5873" s="25"/>
      <x:c r="IGA5873" s="25"/>
      <x:c r="IGB5873" s="25"/>
      <x:c r="IGC5873" s="25"/>
      <x:c r="IGD5873" s="25"/>
      <x:c r="IGE5873" s="25"/>
      <x:c r="IGF5873" s="25"/>
      <x:c r="IGG5873" s="25"/>
      <x:c r="IGH5873" s="25"/>
      <x:c r="IGI5873" s="25"/>
      <x:c r="IGJ5873" s="25"/>
      <x:c r="IGK5873" s="25"/>
      <x:c r="IGL5873" s="25"/>
      <x:c r="IGM5873" s="25"/>
      <x:c r="IGN5873" s="25"/>
      <x:c r="IGO5873" s="25"/>
      <x:c r="IGP5873" s="25"/>
      <x:c r="IGQ5873" s="25"/>
      <x:c r="IGR5873" s="25"/>
      <x:c r="IGS5873" s="25"/>
      <x:c r="IGT5873" s="25"/>
      <x:c r="IGU5873" s="25"/>
      <x:c r="IGV5873" s="25"/>
      <x:c r="IGW5873" s="25"/>
      <x:c r="IGX5873" s="25"/>
      <x:c r="IGY5873" s="25"/>
      <x:c r="IGZ5873" s="25"/>
      <x:c r="IHA5873" s="25"/>
      <x:c r="IHB5873" s="25"/>
      <x:c r="IHC5873" s="25"/>
      <x:c r="IHD5873" s="25"/>
      <x:c r="IHE5873" s="25"/>
      <x:c r="IHF5873" s="25"/>
      <x:c r="IHG5873" s="25"/>
      <x:c r="IHH5873" s="25"/>
      <x:c r="IHI5873" s="25"/>
      <x:c r="IHJ5873" s="25"/>
      <x:c r="IHK5873" s="25"/>
      <x:c r="IHL5873" s="25"/>
      <x:c r="IHM5873" s="25"/>
      <x:c r="IHN5873" s="25"/>
      <x:c r="IHO5873" s="25"/>
      <x:c r="IHP5873" s="25"/>
      <x:c r="IHQ5873" s="25"/>
      <x:c r="IHR5873" s="25"/>
      <x:c r="IHS5873" s="25"/>
      <x:c r="IHT5873" s="25"/>
      <x:c r="IHU5873" s="25"/>
      <x:c r="IHV5873" s="25"/>
      <x:c r="IHW5873" s="25"/>
      <x:c r="IHX5873" s="25"/>
      <x:c r="IHY5873" s="25"/>
      <x:c r="IHZ5873" s="25"/>
      <x:c r="IIA5873" s="25"/>
      <x:c r="IIB5873" s="25"/>
      <x:c r="IIC5873" s="25"/>
      <x:c r="IID5873" s="25"/>
      <x:c r="IIE5873" s="25"/>
      <x:c r="IIF5873" s="25"/>
      <x:c r="IIG5873" s="25"/>
      <x:c r="IIH5873" s="25"/>
      <x:c r="III5873" s="25"/>
      <x:c r="IIJ5873" s="25"/>
      <x:c r="IIK5873" s="25"/>
      <x:c r="IIL5873" s="25"/>
      <x:c r="IIM5873" s="25"/>
      <x:c r="IIN5873" s="25"/>
      <x:c r="IIO5873" s="25"/>
      <x:c r="IIP5873" s="25"/>
      <x:c r="IIQ5873" s="25"/>
      <x:c r="IIR5873" s="25"/>
      <x:c r="IIS5873" s="25"/>
      <x:c r="IIT5873" s="25"/>
      <x:c r="IIU5873" s="25"/>
      <x:c r="IIV5873" s="25"/>
      <x:c r="IIW5873" s="25"/>
      <x:c r="IIX5873" s="25"/>
      <x:c r="IIY5873" s="25"/>
      <x:c r="IIZ5873" s="25"/>
      <x:c r="IJA5873" s="25"/>
      <x:c r="IJB5873" s="25"/>
      <x:c r="IJC5873" s="25"/>
      <x:c r="IJD5873" s="25"/>
      <x:c r="IJE5873" s="25"/>
      <x:c r="IJF5873" s="25"/>
      <x:c r="IJG5873" s="25"/>
      <x:c r="IJH5873" s="25"/>
      <x:c r="IJI5873" s="25"/>
      <x:c r="IJJ5873" s="25"/>
      <x:c r="IJK5873" s="25"/>
      <x:c r="IJL5873" s="25"/>
      <x:c r="IJM5873" s="25"/>
      <x:c r="IJN5873" s="25"/>
      <x:c r="IJO5873" s="25"/>
      <x:c r="IJP5873" s="25"/>
      <x:c r="IJQ5873" s="25"/>
      <x:c r="IJR5873" s="25"/>
      <x:c r="IJS5873" s="25"/>
      <x:c r="IJT5873" s="25"/>
      <x:c r="IJU5873" s="25"/>
      <x:c r="IJV5873" s="25"/>
      <x:c r="IJW5873" s="25"/>
      <x:c r="IJX5873" s="25"/>
      <x:c r="IJY5873" s="25"/>
      <x:c r="IJZ5873" s="25"/>
      <x:c r="IKA5873" s="25"/>
      <x:c r="IKB5873" s="25"/>
      <x:c r="IKC5873" s="25"/>
      <x:c r="IKD5873" s="25"/>
      <x:c r="IKE5873" s="25"/>
      <x:c r="IKF5873" s="25"/>
      <x:c r="IKG5873" s="25"/>
      <x:c r="IKH5873" s="25"/>
      <x:c r="IKI5873" s="25"/>
      <x:c r="IKJ5873" s="25"/>
      <x:c r="IKK5873" s="25"/>
      <x:c r="IKL5873" s="25"/>
      <x:c r="IKM5873" s="25"/>
      <x:c r="IKN5873" s="25"/>
      <x:c r="IKO5873" s="25"/>
      <x:c r="IKP5873" s="25"/>
      <x:c r="IKQ5873" s="25"/>
      <x:c r="IKR5873" s="25"/>
      <x:c r="IKS5873" s="25"/>
      <x:c r="IKT5873" s="25"/>
      <x:c r="IKU5873" s="25"/>
      <x:c r="IKV5873" s="25"/>
      <x:c r="IKW5873" s="25"/>
      <x:c r="IKX5873" s="25"/>
      <x:c r="IKY5873" s="25"/>
      <x:c r="IKZ5873" s="25"/>
      <x:c r="ILA5873" s="25"/>
      <x:c r="ILB5873" s="25"/>
      <x:c r="ILC5873" s="25"/>
      <x:c r="ILD5873" s="25"/>
      <x:c r="ILE5873" s="25"/>
      <x:c r="ILF5873" s="25"/>
      <x:c r="ILG5873" s="25"/>
      <x:c r="ILH5873" s="25"/>
      <x:c r="ILI5873" s="25"/>
      <x:c r="ILJ5873" s="25"/>
      <x:c r="ILK5873" s="25"/>
      <x:c r="ILL5873" s="25"/>
      <x:c r="ILM5873" s="25"/>
      <x:c r="ILN5873" s="25"/>
      <x:c r="ILO5873" s="25"/>
      <x:c r="ILP5873" s="25"/>
      <x:c r="ILQ5873" s="25"/>
      <x:c r="ILR5873" s="25"/>
      <x:c r="ILS5873" s="25"/>
      <x:c r="ILT5873" s="25"/>
      <x:c r="ILU5873" s="25"/>
      <x:c r="ILV5873" s="25"/>
      <x:c r="ILW5873" s="25"/>
      <x:c r="ILX5873" s="25"/>
      <x:c r="ILY5873" s="25"/>
      <x:c r="ILZ5873" s="25"/>
      <x:c r="IMA5873" s="25"/>
      <x:c r="IMB5873" s="25"/>
      <x:c r="IMC5873" s="25"/>
      <x:c r="IMD5873" s="25"/>
      <x:c r="IME5873" s="25"/>
      <x:c r="IMF5873" s="25"/>
      <x:c r="IMG5873" s="25"/>
      <x:c r="IMH5873" s="25"/>
      <x:c r="IMI5873" s="25"/>
      <x:c r="IMJ5873" s="25"/>
      <x:c r="IMK5873" s="25"/>
      <x:c r="IML5873" s="25"/>
      <x:c r="IMM5873" s="25"/>
      <x:c r="IMN5873" s="25"/>
      <x:c r="IMO5873" s="25"/>
      <x:c r="IMP5873" s="25"/>
      <x:c r="IMQ5873" s="25"/>
      <x:c r="IMR5873" s="25"/>
      <x:c r="IMS5873" s="25"/>
      <x:c r="IMT5873" s="25"/>
      <x:c r="IMU5873" s="25"/>
      <x:c r="IMV5873" s="25"/>
      <x:c r="IMW5873" s="25"/>
      <x:c r="IMX5873" s="25"/>
      <x:c r="IMY5873" s="25"/>
      <x:c r="IMZ5873" s="25"/>
      <x:c r="INA5873" s="25"/>
      <x:c r="INB5873" s="25"/>
      <x:c r="INC5873" s="25"/>
      <x:c r="IND5873" s="25"/>
      <x:c r="INE5873" s="25"/>
      <x:c r="INF5873" s="25"/>
      <x:c r="ING5873" s="25"/>
      <x:c r="INH5873" s="25"/>
      <x:c r="INI5873" s="25"/>
      <x:c r="INJ5873" s="25"/>
      <x:c r="INK5873" s="25"/>
      <x:c r="INL5873" s="25"/>
      <x:c r="INM5873" s="25"/>
      <x:c r="INN5873" s="25"/>
      <x:c r="INO5873" s="25"/>
      <x:c r="INP5873" s="25"/>
      <x:c r="INQ5873" s="25"/>
      <x:c r="INR5873" s="25"/>
      <x:c r="INS5873" s="25"/>
      <x:c r="INT5873" s="25"/>
      <x:c r="INU5873" s="25"/>
      <x:c r="INV5873" s="25"/>
      <x:c r="INW5873" s="25"/>
      <x:c r="INX5873" s="25"/>
      <x:c r="INY5873" s="25"/>
      <x:c r="INZ5873" s="25"/>
      <x:c r="IOA5873" s="25"/>
      <x:c r="IOB5873" s="25"/>
      <x:c r="IOC5873" s="25"/>
      <x:c r="IOD5873" s="25"/>
      <x:c r="IOE5873" s="25"/>
      <x:c r="IOF5873" s="25"/>
      <x:c r="IOG5873" s="25"/>
      <x:c r="IOH5873" s="25"/>
      <x:c r="IOI5873" s="25"/>
      <x:c r="IOJ5873" s="25"/>
      <x:c r="IOK5873" s="25"/>
      <x:c r="IOL5873" s="25"/>
      <x:c r="IOM5873" s="25"/>
      <x:c r="ION5873" s="25"/>
      <x:c r="IOO5873" s="25"/>
      <x:c r="IOP5873" s="25"/>
      <x:c r="IOQ5873" s="25"/>
      <x:c r="IOR5873" s="25"/>
      <x:c r="IOS5873" s="25"/>
      <x:c r="IOT5873" s="25"/>
      <x:c r="IOU5873" s="25"/>
      <x:c r="IOV5873" s="25"/>
      <x:c r="IOW5873" s="25"/>
      <x:c r="IOX5873" s="25"/>
      <x:c r="IOY5873" s="25"/>
      <x:c r="IOZ5873" s="25"/>
      <x:c r="IPA5873" s="25"/>
      <x:c r="IPB5873" s="25"/>
      <x:c r="IPC5873" s="25"/>
      <x:c r="IPD5873" s="25"/>
      <x:c r="IPE5873" s="25"/>
      <x:c r="IPF5873" s="25"/>
      <x:c r="IPG5873" s="25"/>
      <x:c r="IPH5873" s="25"/>
      <x:c r="IPI5873" s="25"/>
      <x:c r="IPJ5873" s="25"/>
      <x:c r="IPK5873" s="25"/>
      <x:c r="IPL5873" s="25"/>
      <x:c r="IPM5873" s="25"/>
      <x:c r="IPN5873" s="25"/>
      <x:c r="IPO5873" s="25"/>
      <x:c r="IPP5873" s="25"/>
      <x:c r="IPQ5873" s="25"/>
      <x:c r="IPR5873" s="25"/>
      <x:c r="IPS5873" s="25"/>
      <x:c r="IPT5873" s="25"/>
      <x:c r="IPU5873" s="25"/>
      <x:c r="IPV5873" s="25"/>
      <x:c r="IPW5873" s="25"/>
      <x:c r="IPX5873" s="25"/>
      <x:c r="IPY5873" s="25"/>
      <x:c r="IPZ5873" s="25"/>
      <x:c r="IQA5873" s="25"/>
      <x:c r="IQB5873" s="25"/>
      <x:c r="IQC5873" s="25"/>
      <x:c r="IQD5873" s="25"/>
      <x:c r="IQE5873" s="25"/>
      <x:c r="IQF5873" s="25"/>
      <x:c r="IQG5873" s="25"/>
      <x:c r="IQH5873" s="25"/>
      <x:c r="IQI5873" s="25"/>
      <x:c r="IQJ5873" s="25"/>
      <x:c r="IQK5873" s="25"/>
      <x:c r="IQL5873" s="25"/>
      <x:c r="IQM5873" s="25"/>
      <x:c r="IQN5873" s="25"/>
      <x:c r="IQO5873" s="25"/>
      <x:c r="IQP5873" s="25"/>
      <x:c r="IQQ5873" s="25"/>
      <x:c r="IQR5873" s="25"/>
      <x:c r="IQS5873" s="25"/>
      <x:c r="IQT5873" s="25"/>
      <x:c r="IQU5873" s="25"/>
      <x:c r="IQV5873" s="25"/>
      <x:c r="IQW5873" s="25"/>
      <x:c r="IQX5873" s="25"/>
      <x:c r="IQY5873" s="25"/>
      <x:c r="IQZ5873" s="25"/>
      <x:c r="IRA5873" s="25"/>
      <x:c r="IRB5873" s="25"/>
      <x:c r="IRC5873" s="25"/>
      <x:c r="IRD5873" s="25"/>
      <x:c r="IRE5873" s="25"/>
      <x:c r="IRF5873" s="25"/>
      <x:c r="IRG5873" s="25"/>
      <x:c r="IRH5873" s="25"/>
      <x:c r="IRI5873" s="25"/>
      <x:c r="IRJ5873" s="25"/>
      <x:c r="IRK5873" s="25"/>
      <x:c r="IRL5873" s="25"/>
      <x:c r="IRM5873" s="25"/>
      <x:c r="IRN5873" s="25"/>
      <x:c r="IRO5873" s="25"/>
      <x:c r="IRP5873" s="25"/>
      <x:c r="IRQ5873" s="25"/>
      <x:c r="IRR5873" s="25"/>
      <x:c r="IRS5873" s="25"/>
      <x:c r="IRT5873" s="25"/>
      <x:c r="IRU5873" s="25"/>
      <x:c r="IRV5873" s="25"/>
      <x:c r="IRW5873" s="25"/>
      <x:c r="IRX5873" s="25"/>
      <x:c r="IRY5873" s="25"/>
      <x:c r="IRZ5873" s="25"/>
      <x:c r="ISA5873" s="25"/>
      <x:c r="ISB5873" s="25"/>
      <x:c r="ISC5873" s="25"/>
      <x:c r="ISD5873" s="25"/>
      <x:c r="ISE5873" s="25"/>
      <x:c r="ISF5873" s="25"/>
      <x:c r="ISG5873" s="25"/>
      <x:c r="ISH5873" s="25"/>
      <x:c r="ISI5873" s="25"/>
      <x:c r="ISJ5873" s="25"/>
      <x:c r="ISK5873" s="25"/>
      <x:c r="ISL5873" s="25"/>
      <x:c r="ISM5873" s="25"/>
      <x:c r="ISN5873" s="25"/>
      <x:c r="ISO5873" s="25"/>
      <x:c r="ISP5873" s="25"/>
      <x:c r="ISQ5873" s="25"/>
      <x:c r="ISR5873" s="25"/>
      <x:c r="ISS5873" s="25"/>
      <x:c r="IST5873" s="25"/>
      <x:c r="ISU5873" s="25"/>
      <x:c r="ISV5873" s="25"/>
      <x:c r="ISW5873" s="25"/>
      <x:c r="ISX5873" s="25"/>
      <x:c r="ISY5873" s="25"/>
      <x:c r="ISZ5873" s="25"/>
      <x:c r="ITA5873" s="25"/>
      <x:c r="ITB5873" s="25"/>
      <x:c r="ITC5873" s="25"/>
      <x:c r="ITD5873" s="25"/>
      <x:c r="ITE5873" s="25"/>
      <x:c r="ITF5873" s="25"/>
      <x:c r="ITG5873" s="25"/>
      <x:c r="ITH5873" s="25"/>
      <x:c r="ITI5873" s="25"/>
      <x:c r="ITJ5873" s="25"/>
      <x:c r="ITK5873" s="25"/>
      <x:c r="ITL5873" s="25"/>
      <x:c r="ITM5873" s="25"/>
      <x:c r="ITN5873" s="25"/>
      <x:c r="ITO5873" s="25"/>
      <x:c r="ITP5873" s="25"/>
      <x:c r="ITQ5873" s="25"/>
      <x:c r="ITR5873" s="25"/>
      <x:c r="ITS5873" s="25"/>
      <x:c r="ITT5873" s="25"/>
      <x:c r="ITU5873" s="25"/>
      <x:c r="ITV5873" s="25"/>
      <x:c r="ITW5873" s="25"/>
      <x:c r="ITX5873" s="25"/>
      <x:c r="ITY5873" s="25"/>
      <x:c r="ITZ5873" s="25"/>
      <x:c r="IUA5873" s="25"/>
      <x:c r="IUB5873" s="25"/>
      <x:c r="IUC5873" s="25"/>
      <x:c r="IUD5873" s="25"/>
      <x:c r="IUE5873" s="25"/>
      <x:c r="IUF5873" s="25"/>
      <x:c r="IUG5873" s="25"/>
      <x:c r="IUH5873" s="25"/>
      <x:c r="IUI5873" s="25"/>
      <x:c r="IUJ5873" s="25"/>
      <x:c r="IUK5873" s="25"/>
      <x:c r="IUL5873" s="25"/>
      <x:c r="IUM5873" s="25"/>
      <x:c r="IUN5873" s="25"/>
      <x:c r="IUO5873" s="25"/>
      <x:c r="IUP5873" s="25"/>
      <x:c r="IUQ5873" s="25"/>
      <x:c r="IUR5873" s="25"/>
      <x:c r="IUS5873" s="25"/>
      <x:c r="IUT5873" s="25"/>
      <x:c r="IUU5873" s="25"/>
      <x:c r="IUV5873" s="25"/>
      <x:c r="IUW5873" s="25"/>
      <x:c r="IUX5873" s="25"/>
      <x:c r="IUY5873" s="25"/>
      <x:c r="IUZ5873" s="25"/>
      <x:c r="IVA5873" s="25"/>
      <x:c r="IVB5873" s="25"/>
      <x:c r="IVC5873" s="25"/>
      <x:c r="IVD5873" s="25"/>
      <x:c r="IVE5873" s="25"/>
      <x:c r="IVF5873" s="25"/>
      <x:c r="IVG5873" s="25"/>
      <x:c r="IVH5873" s="25"/>
      <x:c r="IVI5873" s="25"/>
      <x:c r="IVJ5873" s="25"/>
      <x:c r="IVK5873" s="25"/>
      <x:c r="IVL5873" s="25"/>
      <x:c r="IVM5873" s="25"/>
      <x:c r="IVN5873" s="25"/>
      <x:c r="IVO5873" s="25"/>
      <x:c r="IVP5873" s="25"/>
      <x:c r="IVQ5873" s="25"/>
      <x:c r="IVR5873" s="25"/>
      <x:c r="IVS5873" s="25"/>
      <x:c r="IVT5873" s="25"/>
      <x:c r="IVU5873" s="25"/>
      <x:c r="IVV5873" s="25"/>
      <x:c r="IVW5873" s="25"/>
      <x:c r="IVX5873" s="25"/>
      <x:c r="IVY5873" s="25"/>
      <x:c r="IVZ5873" s="25"/>
      <x:c r="IWA5873" s="25"/>
      <x:c r="IWB5873" s="25"/>
      <x:c r="IWC5873" s="25"/>
      <x:c r="IWD5873" s="25"/>
      <x:c r="IWE5873" s="25"/>
      <x:c r="IWF5873" s="25"/>
      <x:c r="IWG5873" s="25"/>
      <x:c r="IWH5873" s="25"/>
      <x:c r="IWI5873" s="25"/>
      <x:c r="IWJ5873" s="25"/>
      <x:c r="IWK5873" s="25"/>
      <x:c r="IWL5873" s="25"/>
      <x:c r="IWM5873" s="25"/>
      <x:c r="IWN5873" s="25"/>
      <x:c r="IWO5873" s="25"/>
      <x:c r="IWP5873" s="25"/>
      <x:c r="IWQ5873" s="25"/>
      <x:c r="IWR5873" s="25"/>
      <x:c r="IWS5873" s="25"/>
      <x:c r="IWT5873" s="25"/>
      <x:c r="IWU5873" s="25"/>
      <x:c r="IWV5873" s="25"/>
      <x:c r="IWW5873" s="25"/>
      <x:c r="IWX5873" s="25"/>
      <x:c r="IWY5873" s="25"/>
      <x:c r="IWZ5873" s="25"/>
      <x:c r="IXA5873" s="25"/>
      <x:c r="IXB5873" s="25"/>
      <x:c r="IXC5873" s="25"/>
      <x:c r="IXD5873" s="25"/>
      <x:c r="IXE5873" s="25"/>
      <x:c r="IXF5873" s="25"/>
      <x:c r="IXG5873" s="25"/>
      <x:c r="IXH5873" s="25"/>
      <x:c r="IXI5873" s="25"/>
      <x:c r="IXJ5873" s="25"/>
      <x:c r="IXK5873" s="25"/>
      <x:c r="IXL5873" s="25"/>
      <x:c r="IXM5873" s="25"/>
      <x:c r="IXN5873" s="25"/>
      <x:c r="IXO5873" s="25"/>
      <x:c r="IXP5873" s="25"/>
      <x:c r="IXQ5873" s="25"/>
      <x:c r="IXR5873" s="25"/>
      <x:c r="IXS5873" s="25"/>
      <x:c r="IXT5873" s="25"/>
      <x:c r="IXU5873" s="25"/>
      <x:c r="IXV5873" s="25"/>
      <x:c r="IXW5873" s="25"/>
      <x:c r="IXX5873" s="25"/>
      <x:c r="IXY5873" s="25"/>
      <x:c r="IXZ5873" s="25"/>
      <x:c r="IYA5873" s="25"/>
      <x:c r="IYB5873" s="25"/>
      <x:c r="IYC5873" s="25"/>
      <x:c r="IYD5873" s="25"/>
      <x:c r="IYE5873" s="25"/>
      <x:c r="IYF5873" s="25"/>
      <x:c r="IYG5873" s="25"/>
      <x:c r="IYH5873" s="25"/>
      <x:c r="IYI5873" s="25"/>
      <x:c r="IYJ5873" s="25"/>
      <x:c r="IYK5873" s="25"/>
      <x:c r="IYL5873" s="25"/>
      <x:c r="IYM5873" s="25"/>
      <x:c r="IYN5873" s="25"/>
      <x:c r="IYO5873" s="25"/>
      <x:c r="IYP5873" s="25"/>
      <x:c r="IYQ5873" s="25"/>
      <x:c r="IYR5873" s="25"/>
      <x:c r="IYS5873" s="25"/>
      <x:c r="IYT5873" s="25"/>
      <x:c r="IYU5873" s="25"/>
      <x:c r="IYV5873" s="25"/>
      <x:c r="IYW5873" s="25"/>
      <x:c r="IYX5873" s="25"/>
      <x:c r="IYY5873" s="25"/>
      <x:c r="IYZ5873" s="25"/>
      <x:c r="IZA5873" s="25"/>
      <x:c r="IZB5873" s="25"/>
      <x:c r="IZC5873" s="25"/>
      <x:c r="IZD5873" s="25"/>
      <x:c r="IZE5873" s="25"/>
      <x:c r="IZF5873" s="25"/>
      <x:c r="IZG5873" s="25"/>
      <x:c r="IZH5873" s="25"/>
      <x:c r="IZI5873" s="25"/>
      <x:c r="IZJ5873" s="25"/>
      <x:c r="IZK5873" s="25"/>
      <x:c r="IZL5873" s="25"/>
      <x:c r="IZM5873" s="25"/>
      <x:c r="IZN5873" s="25"/>
      <x:c r="IZO5873" s="25"/>
      <x:c r="IZP5873" s="25"/>
      <x:c r="IZQ5873" s="25"/>
      <x:c r="IZR5873" s="25"/>
      <x:c r="IZS5873" s="25"/>
      <x:c r="IZT5873" s="25"/>
      <x:c r="IZU5873" s="25"/>
      <x:c r="IZV5873" s="25"/>
      <x:c r="IZW5873" s="25"/>
      <x:c r="IZX5873" s="25"/>
      <x:c r="IZY5873" s="25"/>
      <x:c r="IZZ5873" s="25"/>
      <x:c r="JAA5873" s="25"/>
      <x:c r="JAB5873" s="25"/>
      <x:c r="JAC5873" s="25"/>
      <x:c r="JAD5873" s="25"/>
      <x:c r="JAE5873" s="25"/>
      <x:c r="JAF5873" s="25"/>
      <x:c r="JAG5873" s="25"/>
      <x:c r="JAH5873" s="25"/>
      <x:c r="JAI5873" s="25"/>
      <x:c r="JAJ5873" s="25"/>
      <x:c r="JAK5873" s="25"/>
      <x:c r="JAL5873" s="25"/>
      <x:c r="JAM5873" s="25"/>
      <x:c r="JAN5873" s="25"/>
      <x:c r="JAO5873" s="25"/>
      <x:c r="JAP5873" s="25"/>
      <x:c r="JAQ5873" s="25"/>
      <x:c r="JAR5873" s="25"/>
      <x:c r="JAS5873" s="25"/>
      <x:c r="JAT5873" s="25"/>
      <x:c r="JAU5873" s="25"/>
      <x:c r="JAV5873" s="25"/>
      <x:c r="JAW5873" s="25"/>
      <x:c r="JAX5873" s="25"/>
      <x:c r="JAY5873" s="25"/>
      <x:c r="JAZ5873" s="25"/>
      <x:c r="JBA5873" s="25"/>
      <x:c r="JBB5873" s="25"/>
      <x:c r="JBC5873" s="25"/>
      <x:c r="JBD5873" s="25"/>
      <x:c r="JBE5873" s="25"/>
      <x:c r="JBF5873" s="25"/>
      <x:c r="JBG5873" s="25"/>
      <x:c r="JBH5873" s="25"/>
      <x:c r="JBI5873" s="25"/>
      <x:c r="JBJ5873" s="25"/>
      <x:c r="JBK5873" s="25"/>
      <x:c r="JBL5873" s="25"/>
      <x:c r="JBM5873" s="25"/>
      <x:c r="JBN5873" s="25"/>
      <x:c r="JBO5873" s="25"/>
      <x:c r="JBP5873" s="25"/>
      <x:c r="JBQ5873" s="25"/>
      <x:c r="JBR5873" s="25"/>
      <x:c r="JBS5873" s="25"/>
      <x:c r="JBT5873" s="25"/>
      <x:c r="JBU5873" s="25"/>
      <x:c r="JBV5873" s="25"/>
      <x:c r="JBW5873" s="25"/>
      <x:c r="JBX5873" s="25"/>
      <x:c r="JBY5873" s="25"/>
      <x:c r="JBZ5873" s="25"/>
      <x:c r="JCA5873" s="25"/>
      <x:c r="JCB5873" s="25"/>
      <x:c r="JCC5873" s="25"/>
      <x:c r="JCD5873" s="25"/>
      <x:c r="JCE5873" s="25"/>
      <x:c r="JCF5873" s="25"/>
      <x:c r="JCG5873" s="25"/>
      <x:c r="JCH5873" s="25"/>
      <x:c r="JCI5873" s="25"/>
      <x:c r="JCJ5873" s="25"/>
      <x:c r="JCK5873" s="25"/>
      <x:c r="JCL5873" s="25"/>
      <x:c r="JCM5873" s="25"/>
      <x:c r="JCN5873" s="25"/>
      <x:c r="JCO5873" s="25"/>
      <x:c r="JCP5873" s="25"/>
      <x:c r="JCQ5873" s="25"/>
      <x:c r="JCR5873" s="25"/>
      <x:c r="JCS5873" s="25"/>
      <x:c r="JCT5873" s="25"/>
      <x:c r="JCU5873" s="25"/>
      <x:c r="JCV5873" s="25"/>
      <x:c r="JCW5873" s="25"/>
      <x:c r="JCX5873" s="25"/>
      <x:c r="JCY5873" s="25"/>
      <x:c r="JCZ5873" s="25"/>
      <x:c r="JDA5873" s="25"/>
      <x:c r="JDB5873" s="25"/>
      <x:c r="JDC5873" s="25"/>
      <x:c r="JDD5873" s="25"/>
      <x:c r="JDE5873" s="25"/>
      <x:c r="JDF5873" s="25"/>
      <x:c r="JDG5873" s="25"/>
      <x:c r="JDH5873" s="25"/>
      <x:c r="JDI5873" s="25"/>
      <x:c r="JDJ5873" s="25"/>
      <x:c r="JDK5873" s="25"/>
      <x:c r="JDL5873" s="25"/>
      <x:c r="JDM5873" s="25"/>
      <x:c r="JDN5873" s="25"/>
      <x:c r="JDO5873" s="25"/>
      <x:c r="JDP5873" s="25"/>
      <x:c r="JDQ5873" s="25"/>
      <x:c r="JDR5873" s="25"/>
      <x:c r="JDS5873" s="25"/>
      <x:c r="JDT5873" s="25"/>
      <x:c r="JDU5873" s="25"/>
      <x:c r="JDV5873" s="25"/>
      <x:c r="JDW5873" s="25"/>
      <x:c r="JDX5873" s="25"/>
      <x:c r="JDY5873" s="25"/>
      <x:c r="JDZ5873" s="25"/>
      <x:c r="JEA5873" s="25"/>
      <x:c r="JEB5873" s="25"/>
      <x:c r="JEC5873" s="25"/>
      <x:c r="JED5873" s="25"/>
      <x:c r="JEE5873" s="25"/>
      <x:c r="JEF5873" s="25"/>
      <x:c r="JEG5873" s="25"/>
      <x:c r="JEH5873" s="25"/>
      <x:c r="JEI5873" s="25"/>
      <x:c r="JEJ5873" s="25"/>
      <x:c r="JEK5873" s="25"/>
      <x:c r="JEL5873" s="25"/>
      <x:c r="JEM5873" s="25"/>
      <x:c r="JEN5873" s="25"/>
      <x:c r="JEO5873" s="25"/>
      <x:c r="JEP5873" s="25"/>
      <x:c r="JEQ5873" s="25"/>
      <x:c r="JER5873" s="25"/>
      <x:c r="JES5873" s="25"/>
      <x:c r="JET5873" s="25"/>
      <x:c r="JEU5873" s="25"/>
      <x:c r="JEV5873" s="25"/>
      <x:c r="JEW5873" s="25"/>
      <x:c r="JEX5873" s="25"/>
      <x:c r="JEY5873" s="25"/>
      <x:c r="JEZ5873" s="25"/>
      <x:c r="JFA5873" s="25"/>
      <x:c r="JFB5873" s="25"/>
      <x:c r="JFC5873" s="25"/>
      <x:c r="JFD5873" s="25"/>
      <x:c r="JFE5873" s="25"/>
      <x:c r="JFF5873" s="25"/>
      <x:c r="JFG5873" s="25"/>
      <x:c r="JFH5873" s="25"/>
      <x:c r="JFI5873" s="25"/>
      <x:c r="JFJ5873" s="25"/>
      <x:c r="JFK5873" s="25"/>
      <x:c r="JFL5873" s="25"/>
      <x:c r="JFM5873" s="25"/>
      <x:c r="JFN5873" s="25"/>
      <x:c r="JFO5873" s="25"/>
      <x:c r="JFP5873" s="25"/>
      <x:c r="JFQ5873" s="25"/>
      <x:c r="JFR5873" s="25"/>
      <x:c r="JFS5873" s="25"/>
      <x:c r="JFT5873" s="25"/>
      <x:c r="JFU5873" s="25"/>
      <x:c r="JFV5873" s="25"/>
      <x:c r="JFW5873" s="25"/>
      <x:c r="JFX5873" s="25"/>
      <x:c r="JFY5873" s="25"/>
      <x:c r="JFZ5873" s="25"/>
      <x:c r="JGA5873" s="25"/>
      <x:c r="JGB5873" s="25"/>
      <x:c r="JGC5873" s="25"/>
      <x:c r="JGD5873" s="25"/>
      <x:c r="JGE5873" s="25"/>
      <x:c r="JGF5873" s="25"/>
      <x:c r="JGG5873" s="25"/>
      <x:c r="JGH5873" s="25"/>
      <x:c r="JGI5873" s="25"/>
      <x:c r="JGJ5873" s="25"/>
      <x:c r="JGK5873" s="25"/>
      <x:c r="JGL5873" s="25"/>
      <x:c r="JGM5873" s="25"/>
      <x:c r="JGN5873" s="25"/>
      <x:c r="JGO5873" s="25"/>
      <x:c r="JGP5873" s="25"/>
      <x:c r="JGQ5873" s="25"/>
      <x:c r="JGR5873" s="25"/>
      <x:c r="JGS5873" s="25"/>
      <x:c r="JGT5873" s="25"/>
      <x:c r="JGU5873" s="25"/>
      <x:c r="JGV5873" s="25"/>
      <x:c r="JGW5873" s="25"/>
      <x:c r="JGX5873" s="25"/>
      <x:c r="JGY5873" s="25"/>
      <x:c r="JGZ5873" s="25"/>
      <x:c r="JHA5873" s="25"/>
      <x:c r="JHB5873" s="25"/>
      <x:c r="JHC5873" s="25"/>
      <x:c r="JHD5873" s="25"/>
      <x:c r="JHE5873" s="25"/>
      <x:c r="JHF5873" s="25"/>
      <x:c r="JHG5873" s="25"/>
      <x:c r="JHH5873" s="25"/>
      <x:c r="JHI5873" s="25"/>
      <x:c r="JHJ5873" s="25"/>
      <x:c r="JHK5873" s="25"/>
      <x:c r="JHL5873" s="25"/>
      <x:c r="JHM5873" s="25"/>
      <x:c r="JHN5873" s="25"/>
      <x:c r="JHO5873" s="25"/>
      <x:c r="JHP5873" s="25"/>
      <x:c r="JHQ5873" s="25"/>
      <x:c r="JHR5873" s="25"/>
      <x:c r="JHS5873" s="25"/>
      <x:c r="JHT5873" s="25"/>
      <x:c r="JHU5873" s="25"/>
      <x:c r="JHV5873" s="25"/>
      <x:c r="JHW5873" s="25"/>
      <x:c r="JHX5873" s="25"/>
      <x:c r="JHY5873" s="25"/>
      <x:c r="JHZ5873" s="25"/>
      <x:c r="JIA5873" s="25"/>
      <x:c r="JIB5873" s="25"/>
      <x:c r="JIC5873" s="25"/>
      <x:c r="JID5873" s="25"/>
      <x:c r="JIE5873" s="25"/>
      <x:c r="JIF5873" s="25"/>
      <x:c r="JIG5873" s="25"/>
      <x:c r="JIH5873" s="25"/>
      <x:c r="JII5873" s="25"/>
      <x:c r="JIJ5873" s="25"/>
      <x:c r="JIK5873" s="25"/>
      <x:c r="JIL5873" s="25"/>
      <x:c r="JIM5873" s="25"/>
      <x:c r="JIN5873" s="25"/>
      <x:c r="JIO5873" s="25"/>
      <x:c r="JIP5873" s="25"/>
      <x:c r="JIQ5873" s="25"/>
      <x:c r="JIR5873" s="25"/>
      <x:c r="JIS5873" s="25"/>
      <x:c r="JIT5873" s="25"/>
      <x:c r="JIU5873" s="25"/>
      <x:c r="JIV5873" s="25"/>
      <x:c r="JIW5873" s="25"/>
      <x:c r="JIX5873" s="25"/>
      <x:c r="JIY5873" s="25"/>
      <x:c r="JIZ5873" s="25"/>
      <x:c r="JJA5873" s="25"/>
      <x:c r="JJB5873" s="25"/>
      <x:c r="JJC5873" s="25"/>
      <x:c r="JJD5873" s="25"/>
      <x:c r="JJE5873" s="25"/>
      <x:c r="JJF5873" s="25"/>
      <x:c r="JJG5873" s="25"/>
      <x:c r="JJH5873" s="25"/>
      <x:c r="JJI5873" s="25"/>
      <x:c r="JJJ5873" s="25"/>
      <x:c r="JJK5873" s="25"/>
      <x:c r="JJL5873" s="25"/>
      <x:c r="JJM5873" s="25"/>
      <x:c r="JJN5873" s="25"/>
      <x:c r="JJO5873" s="25"/>
      <x:c r="JJP5873" s="25"/>
      <x:c r="JJQ5873" s="25"/>
      <x:c r="JJR5873" s="25"/>
      <x:c r="JJS5873" s="25"/>
      <x:c r="JJT5873" s="25"/>
      <x:c r="JJU5873" s="25"/>
      <x:c r="JJV5873" s="25"/>
      <x:c r="JJW5873" s="25"/>
      <x:c r="JJX5873" s="25"/>
      <x:c r="JJY5873" s="25"/>
      <x:c r="JJZ5873" s="25"/>
      <x:c r="JKA5873" s="25"/>
      <x:c r="JKB5873" s="25"/>
      <x:c r="JKC5873" s="25"/>
      <x:c r="JKD5873" s="25"/>
      <x:c r="JKE5873" s="25"/>
      <x:c r="JKF5873" s="25"/>
      <x:c r="JKG5873" s="25"/>
      <x:c r="JKH5873" s="25"/>
      <x:c r="JKI5873" s="25"/>
      <x:c r="JKJ5873" s="25"/>
      <x:c r="JKK5873" s="25"/>
      <x:c r="JKL5873" s="25"/>
      <x:c r="JKM5873" s="25"/>
      <x:c r="JKN5873" s="25"/>
      <x:c r="JKO5873" s="25"/>
      <x:c r="JKP5873" s="25"/>
      <x:c r="JKQ5873" s="25"/>
      <x:c r="JKR5873" s="25"/>
      <x:c r="JKS5873" s="25"/>
      <x:c r="JKT5873" s="25"/>
      <x:c r="JKU5873" s="25"/>
      <x:c r="JKV5873" s="25"/>
      <x:c r="JKW5873" s="25"/>
      <x:c r="JKX5873" s="25"/>
      <x:c r="JKY5873" s="25"/>
      <x:c r="JKZ5873" s="25"/>
      <x:c r="JLA5873" s="25"/>
      <x:c r="JLB5873" s="25"/>
      <x:c r="JLC5873" s="25"/>
      <x:c r="JLD5873" s="25"/>
      <x:c r="JLE5873" s="25"/>
      <x:c r="JLF5873" s="25"/>
      <x:c r="JLG5873" s="25"/>
      <x:c r="JLH5873" s="25"/>
      <x:c r="JLI5873" s="25"/>
      <x:c r="JLJ5873" s="25"/>
      <x:c r="JLK5873" s="25"/>
      <x:c r="JLL5873" s="25"/>
      <x:c r="JLM5873" s="25"/>
      <x:c r="JLN5873" s="25"/>
      <x:c r="JLO5873" s="25"/>
      <x:c r="JLP5873" s="25"/>
      <x:c r="JLQ5873" s="25"/>
      <x:c r="JLR5873" s="25"/>
      <x:c r="JLS5873" s="25"/>
      <x:c r="JLT5873" s="25"/>
      <x:c r="JLU5873" s="25"/>
      <x:c r="JLV5873" s="25"/>
      <x:c r="JLW5873" s="25"/>
      <x:c r="JLX5873" s="25"/>
      <x:c r="JLY5873" s="25"/>
      <x:c r="JLZ5873" s="25"/>
      <x:c r="JMA5873" s="25"/>
      <x:c r="JMB5873" s="25"/>
      <x:c r="JMC5873" s="25"/>
      <x:c r="JMD5873" s="25"/>
      <x:c r="JME5873" s="25"/>
      <x:c r="JMF5873" s="25"/>
      <x:c r="JMG5873" s="25"/>
      <x:c r="JMH5873" s="25"/>
      <x:c r="JMI5873" s="25"/>
      <x:c r="JMJ5873" s="25"/>
      <x:c r="JMK5873" s="25"/>
      <x:c r="JML5873" s="25"/>
      <x:c r="JMM5873" s="25"/>
      <x:c r="JMN5873" s="25"/>
      <x:c r="JMO5873" s="25"/>
      <x:c r="JMP5873" s="25"/>
      <x:c r="JMQ5873" s="25"/>
      <x:c r="JMR5873" s="25"/>
      <x:c r="JMS5873" s="25"/>
      <x:c r="JMT5873" s="25"/>
      <x:c r="JMU5873" s="25"/>
      <x:c r="JMV5873" s="25"/>
      <x:c r="JMW5873" s="25"/>
      <x:c r="JMX5873" s="25"/>
      <x:c r="JMY5873" s="25"/>
      <x:c r="JMZ5873" s="25"/>
      <x:c r="JNA5873" s="25"/>
      <x:c r="JNB5873" s="25"/>
      <x:c r="JNC5873" s="25"/>
      <x:c r="JND5873" s="25"/>
      <x:c r="JNE5873" s="25"/>
      <x:c r="JNF5873" s="25"/>
      <x:c r="JNG5873" s="25"/>
      <x:c r="JNH5873" s="25"/>
      <x:c r="JNI5873" s="25"/>
      <x:c r="JNJ5873" s="25"/>
      <x:c r="JNK5873" s="25"/>
      <x:c r="JNL5873" s="25"/>
      <x:c r="JNM5873" s="25"/>
      <x:c r="JNN5873" s="25"/>
      <x:c r="JNO5873" s="25"/>
      <x:c r="JNP5873" s="25"/>
      <x:c r="JNQ5873" s="25"/>
      <x:c r="JNR5873" s="25"/>
      <x:c r="JNS5873" s="25"/>
      <x:c r="JNT5873" s="25"/>
      <x:c r="JNU5873" s="25"/>
      <x:c r="JNV5873" s="25"/>
      <x:c r="JNW5873" s="25"/>
      <x:c r="JNX5873" s="25"/>
      <x:c r="JNY5873" s="25"/>
      <x:c r="JNZ5873" s="25"/>
      <x:c r="JOA5873" s="25"/>
      <x:c r="JOB5873" s="25"/>
      <x:c r="JOC5873" s="25"/>
      <x:c r="JOD5873" s="25"/>
      <x:c r="JOE5873" s="25"/>
      <x:c r="JOF5873" s="25"/>
      <x:c r="JOG5873" s="25"/>
      <x:c r="JOH5873" s="25"/>
      <x:c r="JOI5873" s="25"/>
      <x:c r="JOJ5873" s="25"/>
      <x:c r="JOK5873" s="25"/>
      <x:c r="JOL5873" s="25"/>
      <x:c r="JOM5873" s="25"/>
      <x:c r="JON5873" s="25"/>
      <x:c r="JOO5873" s="25"/>
      <x:c r="JOP5873" s="25"/>
      <x:c r="JOQ5873" s="25"/>
      <x:c r="JOR5873" s="25"/>
      <x:c r="JOS5873" s="25"/>
      <x:c r="JOT5873" s="25"/>
      <x:c r="JOU5873" s="25"/>
      <x:c r="JOV5873" s="25"/>
      <x:c r="JOW5873" s="25"/>
      <x:c r="JOX5873" s="25"/>
      <x:c r="JOY5873" s="25"/>
      <x:c r="JOZ5873" s="25"/>
      <x:c r="JPA5873" s="25"/>
      <x:c r="JPB5873" s="25"/>
      <x:c r="JPC5873" s="25"/>
      <x:c r="JPD5873" s="25"/>
      <x:c r="JPE5873" s="25"/>
      <x:c r="JPF5873" s="25"/>
      <x:c r="JPG5873" s="25"/>
      <x:c r="JPH5873" s="25"/>
      <x:c r="JPI5873" s="25"/>
      <x:c r="JPJ5873" s="25"/>
      <x:c r="JPK5873" s="25"/>
      <x:c r="JPL5873" s="25"/>
      <x:c r="JPM5873" s="25"/>
      <x:c r="JPN5873" s="25"/>
      <x:c r="JPO5873" s="25"/>
      <x:c r="JPP5873" s="25"/>
      <x:c r="JPQ5873" s="25"/>
      <x:c r="JPR5873" s="25"/>
      <x:c r="JPS5873" s="25"/>
      <x:c r="JPT5873" s="25"/>
      <x:c r="JPU5873" s="25"/>
      <x:c r="JPV5873" s="25"/>
      <x:c r="JPW5873" s="25"/>
      <x:c r="JPX5873" s="25"/>
      <x:c r="JPY5873" s="25"/>
      <x:c r="JPZ5873" s="25"/>
      <x:c r="JQA5873" s="25"/>
      <x:c r="JQB5873" s="25"/>
      <x:c r="JQC5873" s="25"/>
      <x:c r="JQD5873" s="25"/>
      <x:c r="JQE5873" s="25"/>
      <x:c r="JQF5873" s="25"/>
      <x:c r="JQG5873" s="25"/>
      <x:c r="JQH5873" s="25"/>
      <x:c r="JQI5873" s="25"/>
      <x:c r="JQJ5873" s="25"/>
      <x:c r="JQK5873" s="25"/>
      <x:c r="JQL5873" s="25"/>
      <x:c r="JQM5873" s="25"/>
      <x:c r="JQN5873" s="25"/>
      <x:c r="JQO5873" s="25"/>
      <x:c r="JQP5873" s="25"/>
      <x:c r="JQQ5873" s="25"/>
      <x:c r="JQR5873" s="25"/>
      <x:c r="JQS5873" s="25"/>
      <x:c r="JQT5873" s="25"/>
      <x:c r="JQU5873" s="25"/>
      <x:c r="JQV5873" s="25"/>
      <x:c r="JQW5873" s="25"/>
      <x:c r="JQX5873" s="25"/>
      <x:c r="JQY5873" s="25"/>
      <x:c r="JQZ5873" s="25"/>
      <x:c r="JRA5873" s="25"/>
      <x:c r="JRB5873" s="25"/>
      <x:c r="JRC5873" s="25"/>
      <x:c r="JRD5873" s="25"/>
      <x:c r="JRE5873" s="25"/>
      <x:c r="JRF5873" s="25"/>
      <x:c r="JRG5873" s="25"/>
      <x:c r="JRH5873" s="25"/>
      <x:c r="JRI5873" s="25"/>
      <x:c r="JRJ5873" s="25"/>
      <x:c r="JRK5873" s="25"/>
      <x:c r="JRL5873" s="25"/>
      <x:c r="JRM5873" s="25"/>
      <x:c r="JRN5873" s="25"/>
      <x:c r="JRO5873" s="25"/>
      <x:c r="JRP5873" s="25"/>
      <x:c r="JRQ5873" s="25"/>
      <x:c r="JRR5873" s="25"/>
      <x:c r="JRS5873" s="25"/>
      <x:c r="JRT5873" s="25"/>
      <x:c r="JRU5873" s="25"/>
      <x:c r="JRV5873" s="25"/>
      <x:c r="JRW5873" s="25"/>
      <x:c r="JRX5873" s="25"/>
      <x:c r="JRY5873" s="25"/>
      <x:c r="JRZ5873" s="25"/>
      <x:c r="JSA5873" s="25"/>
      <x:c r="JSB5873" s="25"/>
      <x:c r="JSC5873" s="25"/>
      <x:c r="JSD5873" s="25"/>
      <x:c r="JSE5873" s="25"/>
      <x:c r="JSF5873" s="25"/>
      <x:c r="JSG5873" s="25"/>
      <x:c r="JSH5873" s="25"/>
      <x:c r="JSI5873" s="25"/>
      <x:c r="JSJ5873" s="25"/>
      <x:c r="JSK5873" s="25"/>
      <x:c r="JSL5873" s="25"/>
      <x:c r="JSM5873" s="25"/>
      <x:c r="JSN5873" s="25"/>
      <x:c r="JSO5873" s="25"/>
      <x:c r="JSP5873" s="25"/>
      <x:c r="JSQ5873" s="25"/>
      <x:c r="JSR5873" s="25"/>
      <x:c r="JSS5873" s="25"/>
      <x:c r="JST5873" s="25"/>
      <x:c r="JSU5873" s="25"/>
      <x:c r="JSV5873" s="25"/>
      <x:c r="JSW5873" s="25"/>
      <x:c r="JSX5873" s="25"/>
      <x:c r="JSY5873" s="25"/>
      <x:c r="JSZ5873" s="25"/>
      <x:c r="JTA5873" s="25"/>
      <x:c r="JTB5873" s="25"/>
      <x:c r="JTC5873" s="25"/>
      <x:c r="JTD5873" s="25"/>
      <x:c r="JTE5873" s="25"/>
      <x:c r="JTF5873" s="25"/>
      <x:c r="JTG5873" s="25"/>
      <x:c r="JTH5873" s="25"/>
      <x:c r="JTI5873" s="25"/>
      <x:c r="JTJ5873" s="25"/>
      <x:c r="JTK5873" s="25"/>
      <x:c r="JTL5873" s="25"/>
      <x:c r="JTM5873" s="25"/>
      <x:c r="JTN5873" s="25"/>
      <x:c r="JTO5873" s="25"/>
      <x:c r="JTP5873" s="25"/>
      <x:c r="JTQ5873" s="25"/>
      <x:c r="JTR5873" s="25"/>
      <x:c r="JTS5873" s="25"/>
      <x:c r="JTT5873" s="25"/>
      <x:c r="JTU5873" s="25"/>
      <x:c r="JTV5873" s="25"/>
      <x:c r="JTW5873" s="25"/>
      <x:c r="JTX5873" s="25"/>
      <x:c r="JTY5873" s="25"/>
      <x:c r="JTZ5873" s="25"/>
      <x:c r="JUA5873" s="25"/>
      <x:c r="JUB5873" s="25"/>
      <x:c r="JUC5873" s="25"/>
      <x:c r="JUD5873" s="25"/>
      <x:c r="JUE5873" s="25"/>
      <x:c r="JUF5873" s="25"/>
      <x:c r="JUG5873" s="25"/>
      <x:c r="JUH5873" s="25"/>
      <x:c r="JUI5873" s="25"/>
      <x:c r="JUJ5873" s="25"/>
      <x:c r="JUK5873" s="25"/>
      <x:c r="JUL5873" s="25"/>
      <x:c r="JUM5873" s="25"/>
      <x:c r="JUN5873" s="25"/>
      <x:c r="JUO5873" s="25"/>
      <x:c r="JUP5873" s="25"/>
      <x:c r="JUQ5873" s="25"/>
      <x:c r="JUR5873" s="25"/>
      <x:c r="JUS5873" s="25"/>
      <x:c r="JUT5873" s="25"/>
      <x:c r="JUU5873" s="25"/>
      <x:c r="JUV5873" s="25"/>
      <x:c r="JUW5873" s="25"/>
      <x:c r="JUX5873" s="25"/>
      <x:c r="JUY5873" s="25"/>
      <x:c r="JUZ5873" s="25"/>
      <x:c r="JVA5873" s="25"/>
      <x:c r="JVB5873" s="25"/>
      <x:c r="JVC5873" s="25"/>
      <x:c r="JVD5873" s="25"/>
      <x:c r="JVE5873" s="25"/>
      <x:c r="JVF5873" s="25"/>
      <x:c r="JVG5873" s="25"/>
      <x:c r="JVH5873" s="25"/>
      <x:c r="JVI5873" s="25"/>
      <x:c r="JVJ5873" s="25"/>
      <x:c r="JVK5873" s="25"/>
      <x:c r="JVL5873" s="25"/>
      <x:c r="JVM5873" s="25"/>
      <x:c r="JVN5873" s="25"/>
      <x:c r="JVO5873" s="25"/>
      <x:c r="JVP5873" s="25"/>
      <x:c r="JVQ5873" s="25"/>
      <x:c r="JVR5873" s="25"/>
      <x:c r="JVS5873" s="25"/>
      <x:c r="JVT5873" s="25"/>
      <x:c r="JVU5873" s="25"/>
      <x:c r="JVV5873" s="25"/>
      <x:c r="JVW5873" s="25"/>
      <x:c r="JVX5873" s="25"/>
      <x:c r="JVY5873" s="25"/>
      <x:c r="JVZ5873" s="25"/>
      <x:c r="JWA5873" s="25"/>
      <x:c r="JWB5873" s="25"/>
      <x:c r="JWC5873" s="25"/>
      <x:c r="JWD5873" s="25"/>
      <x:c r="JWE5873" s="25"/>
      <x:c r="JWF5873" s="25"/>
      <x:c r="JWG5873" s="25"/>
      <x:c r="JWH5873" s="25"/>
      <x:c r="JWI5873" s="25"/>
      <x:c r="JWJ5873" s="25"/>
      <x:c r="JWK5873" s="25"/>
      <x:c r="JWL5873" s="25"/>
      <x:c r="JWM5873" s="25"/>
      <x:c r="JWN5873" s="25"/>
      <x:c r="JWO5873" s="25"/>
      <x:c r="JWP5873" s="25"/>
      <x:c r="JWQ5873" s="25"/>
      <x:c r="JWR5873" s="25"/>
      <x:c r="JWS5873" s="25"/>
      <x:c r="JWT5873" s="25"/>
      <x:c r="JWU5873" s="25"/>
      <x:c r="JWV5873" s="25"/>
      <x:c r="JWW5873" s="25"/>
      <x:c r="JWX5873" s="25"/>
      <x:c r="JWY5873" s="25"/>
      <x:c r="JWZ5873" s="25"/>
      <x:c r="JXA5873" s="25"/>
      <x:c r="JXB5873" s="25"/>
      <x:c r="JXC5873" s="25"/>
      <x:c r="JXD5873" s="25"/>
      <x:c r="JXE5873" s="25"/>
      <x:c r="JXF5873" s="25"/>
      <x:c r="JXG5873" s="25"/>
      <x:c r="JXH5873" s="25"/>
      <x:c r="JXI5873" s="25"/>
      <x:c r="JXJ5873" s="25"/>
      <x:c r="JXK5873" s="25"/>
      <x:c r="JXL5873" s="25"/>
      <x:c r="JXM5873" s="25"/>
      <x:c r="JXN5873" s="25"/>
      <x:c r="JXO5873" s="25"/>
      <x:c r="JXP5873" s="25"/>
      <x:c r="JXQ5873" s="25"/>
      <x:c r="JXR5873" s="25"/>
      <x:c r="JXS5873" s="25"/>
      <x:c r="JXT5873" s="25"/>
      <x:c r="JXU5873" s="25"/>
      <x:c r="JXV5873" s="25"/>
      <x:c r="JXW5873" s="25"/>
      <x:c r="JXX5873" s="25"/>
      <x:c r="JXY5873" s="25"/>
      <x:c r="JXZ5873" s="25"/>
      <x:c r="JYA5873" s="25"/>
      <x:c r="JYB5873" s="25"/>
      <x:c r="JYC5873" s="25"/>
      <x:c r="JYD5873" s="25"/>
      <x:c r="JYE5873" s="25"/>
      <x:c r="JYF5873" s="25"/>
      <x:c r="JYG5873" s="25"/>
      <x:c r="JYH5873" s="25"/>
      <x:c r="JYI5873" s="25"/>
      <x:c r="JYJ5873" s="25"/>
      <x:c r="JYK5873" s="25"/>
      <x:c r="JYL5873" s="25"/>
      <x:c r="JYM5873" s="25"/>
      <x:c r="JYN5873" s="25"/>
      <x:c r="JYO5873" s="25"/>
      <x:c r="JYP5873" s="25"/>
      <x:c r="JYQ5873" s="25"/>
      <x:c r="JYR5873" s="25"/>
      <x:c r="JYS5873" s="25"/>
      <x:c r="JYT5873" s="25"/>
      <x:c r="JYU5873" s="25"/>
      <x:c r="JYV5873" s="25"/>
      <x:c r="JYW5873" s="25"/>
      <x:c r="JYX5873" s="25"/>
      <x:c r="JYY5873" s="25"/>
      <x:c r="JYZ5873" s="25"/>
      <x:c r="JZA5873" s="25"/>
      <x:c r="JZB5873" s="25"/>
      <x:c r="JZC5873" s="25"/>
      <x:c r="JZD5873" s="25"/>
      <x:c r="JZE5873" s="25"/>
      <x:c r="JZF5873" s="25"/>
      <x:c r="JZG5873" s="25"/>
      <x:c r="JZH5873" s="25"/>
      <x:c r="JZI5873" s="25"/>
      <x:c r="JZJ5873" s="25"/>
      <x:c r="JZK5873" s="25"/>
      <x:c r="JZL5873" s="25"/>
      <x:c r="JZM5873" s="25"/>
      <x:c r="JZN5873" s="25"/>
      <x:c r="JZO5873" s="25"/>
      <x:c r="JZP5873" s="25"/>
      <x:c r="JZQ5873" s="25"/>
      <x:c r="JZR5873" s="25"/>
      <x:c r="JZS5873" s="25"/>
      <x:c r="JZT5873" s="25"/>
      <x:c r="JZU5873" s="25"/>
      <x:c r="JZV5873" s="25"/>
      <x:c r="JZW5873" s="25"/>
      <x:c r="JZX5873" s="25"/>
      <x:c r="JZY5873" s="25"/>
      <x:c r="JZZ5873" s="25"/>
      <x:c r="KAA5873" s="25"/>
      <x:c r="KAB5873" s="25"/>
      <x:c r="KAC5873" s="25"/>
      <x:c r="KAD5873" s="25"/>
      <x:c r="KAE5873" s="25"/>
      <x:c r="KAF5873" s="25"/>
      <x:c r="KAG5873" s="25"/>
      <x:c r="KAH5873" s="25"/>
      <x:c r="KAI5873" s="25"/>
      <x:c r="KAJ5873" s="25"/>
      <x:c r="KAK5873" s="25"/>
      <x:c r="KAL5873" s="25"/>
      <x:c r="KAM5873" s="25"/>
      <x:c r="KAN5873" s="25"/>
      <x:c r="KAO5873" s="25"/>
      <x:c r="KAP5873" s="25"/>
      <x:c r="KAQ5873" s="25"/>
      <x:c r="KAR5873" s="25"/>
      <x:c r="KAS5873" s="25"/>
      <x:c r="KAT5873" s="25"/>
      <x:c r="KAU5873" s="25"/>
      <x:c r="KAV5873" s="25"/>
      <x:c r="KAW5873" s="25"/>
      <x:c r="KAX5873" s="25"/>
      <x:c r="KAY5873" s="25"/>
      <x:c r="KAZ5873" s="25"/>
      <x:c r="KBA5873" s="25"/>
      <x:c r="KBB5873" s="25"/>
      <x:c r="KBC5873" s="25"/>
      <x:c r="KBD5873" s="25"/>
      <x:c r="KBE5873" s="25"/>
      <x:c r="KBF5873" s="25"/>
      <x:c r="KBG5873" s="25"/>
      <x:c r="KBH5873" s="25"/>
      <x:c r="KBI5873" s="25"/>
      <x:c r="KBJ5873" s="25"/>
      <x:c r="KBK5873" s="25"/>
      <x:c r="KBL5873" s="25"/>
      <x:c r="KBM5873" s="25"/>
      <x:c r="KBN5873" s="25"/>
      <x:c r="KBO5873" s="25"/>
      <x:c r="KBP5873" s="25"/>
      <x:c r="KBQ5873" s="25"/>
      <x:c r="KBR5873" s="25"/>
      <x:c r="KBS5873" s="25"/>
      <x:c r="KBT5873" s="25"/>
      <x:c r="KBU5873" s="25"/>
      <x:c r="KBV5873" s="25"/>
      <x:c r="KBW5873" s="25"/>
      <x:c r="KBX5873" s="25"/>
      <x:c r="KBY5873" s="25"/>
      <x:c r="KBZ5873" s="25"/>
      <x:c r="KCA5873" s="25"/>
      <x:c r="KCB5873" s="25"/>
      <x:c r="KCC5873" s="25"/>
      <x:c r="KCD5873" s="25"/>
      <x:c r="KCE5873" s="25"/>
      <x:c r="KCF5873" s="25"/>
      <x:c r="KCG5873" s="25"/>
      <x:c r="KCH5873" s="25"/>
      <x:c r="KCI5873" s="25"/>
      <x:c r="KCJ5873" s="25"/>
      <x:c r="KCK5873" s="25"/>
      <x:c r="KCL5873" s="25"/>
      <x:c r="KCM5873" s="25"/>
      <x:c r="KCN5873" s="25"/>
      <x:c r="KCO5873" s="25"/>
      <x:c r="KCP5873" s="25"/>
      <x:c r="KCQ5873" s="25"/>
      <x:c r="KCR5873" s="25"/>
      <x:c r="KCS5873" s="25"/>
      <x:c r="KCT5873" s="25"/>
      <x:c r="KCU5873" s="25"/>
      <x:c r="KCV5873" s="25"/>
      <x:c r="KCW5873" s="25"/>
      <x:c r="KCX5873" s="25"/>
      <x:c r="KCY5873" s="25"/>
      <x:c r="KCZ5873" s="25"/>
      <x:c r="KDA5873" s="25"/>
      <x:c r="KDB5873" s="25"/>
      <x:c r="KDC5873" s="25"/>
      <x:c r="KDD5873" s="25"/>
      <x:c r="KDE5873" s="25"/>
      <x:c r="KDF5873" s="25"/>
      <x:c r="KDG5873" s="25"/>
      <x:c r="KDH5873" s="25"/>
      <x:c r="KDI5873" s="25"/>
      <x:c r="KDJ5873" s="25"/>
      <x:c r="KDK5873" s="25"/>
      <x:c r="KDL5873" s="25"/>
      <x:c r="KDM5873" s="25"/>
      <x:c r="KDN5873" s="25"/>
      <x:c r="KDO5873" s="25"/>
      <x:c r="KDP5873" s="25"/>
      <x:c r="KDQ5873" s="25"/>
      <x:c r="KDR5873" s="25"/>
      <x:c r="KDS5873" s="25"/>
      <x:c r="KDT5873" s="25"/>
      <x:c r="KDU5873" s="25"/>
      <x:c r="KDV5873" s="25"/>
      <x:c r="KDW5873" s="25"/>
      <x:c r="KDX5873" s="25"/>
      <x:c r="KDY5873" s="25"/>
      <x:c r="KDZ5873" s="25"/>
      <x:c r="KEA5873" s="25"/>
      <x:c r="KEB5873" s="25"/>
      <x:c r="KEC5873" s="25"/>
      <x:c r="KED5873" s="25"/>
      <x:c r="KEE5873" s="25"/>
      <x:c r="KEF5873" s="25"/>
      <x:c r="KEG5873" s="25"/>
      <x:c r="KEH5873" s="25"/>
      <x:c r="KEI5873" s="25"/>
      <x:c r="KEJ5873" s="25"/>
      <x:c r="KEK5873" s="25"/>
      <x:c r="KEL5873" s="25"/>
      <x:c r="KEM5873" s="25"/>
      <x:c r="KEN5873" s="25"/>
      <x:c r="KEO5873" s="25"/>
      <x:c r="KEP5873" s="25"/>
      <x:c r="KEQ5873" s="25"/>
      <x:c r="KER5873" s="25"/>
      <x:c r="KES5873" s="25"/>
      <x:c r="KET5873" s="25"/>
      <x:c r="KEU5873" s="25"/>
      <x:c r="KEV5873" s="25"/>
      <x:c r="KEW5873" s="25"/>
      <x:c r="KEX5873" s="25"/>
      <x:c r="KEY5873" s="25"/>
      <x:c r="KEZ5873" s="25"/>
      <x:c r="KFA5873" s="25"/>
      <x:c r="KFB5873" s="25"/>
      <x:c r="KFC5873" s="25"/>
      <x:c r="KFD5873" s="25"/>
      <x:c r="KFE5873" s="25"/>
      <x:c r="KFF5873" s="25"/>
      <x:c r="KFG5873" s="25"/>
      <x:c r="KFH5873" s="25"/>
      <x:c r="KFI5873" s="25"/>
      <x:c r="KFJ5873" s="25"/>
      <x:c r="KFK5873" s="25"/>
      <x:c r="KFL5873" s="25"/>
      <x:c r="KFM5873" s="25"/>
      <x:c r="KFN5873" s="25"/>
      <x:c r="KFO5873" s="25"/>
      <x:c r="KFP5873" s="25"/>
      <x:c r="KFQ5873" s="25"/>
      <x:c r="KFR5873" s="25"/>
      <x:c r="KFS5873" s="25"/>
      <x:c r="KFT5873" s="25"/>
      <x:c r="KFU5873" s="25"/>
      <x:c r="KFV5873" s="25"/>
      <x:c r="KFW5873" s="25"/>
      <x:c r="KFX5873" s="25"/>
      <x:c r="KFY5873" s="25"/>
      <x:c r="KFZ5873" s="25"/>
      <x:c r="KGA5873" s="25"/>
      <x:c r="KGB5873" s="25"/>
      <x:c r="KGC5873" s="25"/>
      <x:c r="KGD5873" s="25"/>
      <x:c r="KGE5873" s="25"/>
      <x:c r="KGF5873" s="25"/>
      <x:c r="KGG5873" s="25"/>
      <x:c r="KGH5873" s="25"/>
      <x:c r="KGI5873" s="25"/>
      <x:c r="KGJ5873" s="25"/>
      <x:c r="KGK5873" s="25"/>
      <x:c r="KGL5873" s="25"/>
      <x:c r="KGM5873" s="25"/>
      <x:c r="KGN5873" s="25"/>
      <x:c r="KGO5873" s="25"/>
      <x:c r="KGP5873" s="25"/>
      <x:c r="KGQ5873" s="25"/>
      <x:c r="KGR5873" s="25"/>
      <x:c r="KGS5873" s="25"/>
      <x:c r="KGT5873" s="25"/>
      <x:c r="KGU5873" s="25"/>
      <x:c r="KGV5873" s="25"/>
      <x:c r="KGW5873" s="25"/>
      <x:c r="KGX5873" s="25"/>
      <x:c r="KGY5873" s="25"/>
      <x:c r="KGZ5873" s="25"/>
      <x:c r="KHA5873" s="25"/>
      <x:c r="KHB5873" s="25"/>
      <x:c r="KHC5873" s="25"/>
      <x:c r="KHD5873" s="25"/>
      <x:c r="KHE5873" s="25"/>
      <x:c r="KHF5873" s="25"/>
      <x:c r="KHG5873" s="25"/>
      <x:c r="KHH5873" s="25"/>
      <x:c r="KHI5873" s="25"/>
      <x:c r="KHJ5873" s="25"/>
      <x:c r="KHK5873" s="25"/>
      <x:c r="KHL5873" s="25"/>
      <x:c r="KHM5873" s="25"/>
      <x:c r="KHN5873" s="25"/>
      <x:c r="KHO5873" s="25"/>
      <x:c r="KHP5873" s="25"/>
      <x:c r="KHQ5873" s="25"/>
      <x:c r="KHR5873" s="25"/>
      <x:c r="KHS5873" s="25"/>
      <x:c r="KHT5873" s="25"/>
      <x:c r="KHU5873" s="25"/>
      <x:c r="KHV5873" s="25"/>
      <x:c r="KHW5873" s="25"/>
      <x:c r="KHX5873" s="25"/>
      <x:c r="KHY5873" s="25"/>
      <x:c r="KHZ5873" s="25"/>
      <x:c r="KIA5873" s="25"/>
      <x:c r="KIB5873" s="25"/>
      <x:c r="KIC5873" s="25"/>
      <x:c r="KID5873" s="25"/>
      <x:c r="KIE5873" s="25"/>
      <x:c r="KIF5873" s="25"/>
      <x:c r="KIG5873" s="25"/>
      <x:c r="KIH5873" s="25"/>
      <x:c r="KII5873" s="25"/>
      <x:c r="KIJ5873" s="25"/>
      <x:c r="KIK5873" s="25"/>
      <x:c r="KIL5873" s="25"/>
      <x:c r="KIM5873" s="25"/>
      <x:c r="KIN5873" s="25"/>
      <x:c r="KIO5873" s="25"/>
      <x:c r="KIP5873" s="25"/>
      <x:c r="KIQ5873" s="25"/>
      <x:c r="KIR5873" s="25"/>
      <x:c r="KIS5873" s="25"/>
      <x:c r="KIT5873" s="25"/>
      <x:c r="KIU5873" s="25"/>
      <x:c r="KIV5873" s="25"/>
      <x:c r="KIW5873" s="25"/>
      <x:c r="KIX5873" s="25"/>
      <x:c r="KIY5873" s="25"/>
      <x:c r="KIZ5873" s="25"/>
      <x:c r="KJA5873" s="25"/>
      <x:c r="KJB5873" s="25"/>
      <x:c r="KJC5873" s="25"/>
      <x:c r="KJD5873" s="25"/>
      <x:c r="KJE5873" s="25"/>
      <x:c r="KJF5873" s="25"/>
      <x:c r="KJG5873" s="25"/>
      <x:c r="KJH5873" s="25"/>
      <x:c r="KJI5873" s="25"/>
      <x:c r="KJJ5873" s="25"/>
      <x:c r="KJK5873" s="25"/>
      <x:c r="KJL5873" s="25"/>
      <x:c r="KJM5873" s="25"/>
      <x:c r="KJN5873" s="25"/>
      <x:c r="KJO5873" s="25"/>
      <x:c r="KJP5873" s="25"/>
      <x:c r="KJQ5873" s="25"/>
      <x:c r="KJR5873" s="25"/>
      <x:c r="KJS5873" s="25"/>
      <x:c r="KJT5873" s="25"/>
      <x:c r="KJU5873" s="25"/>
      <x:c r="KJV5873" s="25"/>
      <x:c r="KJW5873" s="25"/>
      <x:c r="KJX5873" s="25"/>
      <x:c r="KJY5873" s="25"/>
      <x:c r="KJZ5873" s="25"/>
      <x:c r="KKA5873" s="25"/>
      <x:c r="KKB5873" s="25"/>
      <x:c r="KKC5873" s="25"/>
      <x:c r="KKD5873" s="25"/>
      <x:c r="KKE5873" s="25"/>
      <x:c r="KKF5873" s="25"/>
      <x:c r="KKG5873" s="25"/>
      <x:c r="KKH5873" s="25"/>
      <x:c r="KKI5873" s="25"/>
      <x:c r="KKJ5873" s="25"/>
      <x:c r="KKK5873" s="25"/>
      <x:c r="KKL5873" s="25"/>
      <x:c r="KKM5873" s="25"/>
      <x:c r="KKN5873" s="25"/>
      <x:c r="KKO5873" s="25"/>
      <x:c r="KKP5873" s="25"/>
      <x:c r="KKQ5873" s="25"/>
      <x:c r="KKR5873" s="25"/>
      <x:c r="KKS5873" s="25"/>
      <x:c r="KKT5873" s="25"/>
      <x:c r="KKU5873" s="25"/>
      <x:c r="KKV5873" s="25"/>
      <x:c r="KKW5873" s="25"/>
      <x:c r="KKX5873" s="25"/>
      <x:c r="KKY5873" s="25"/>
      <x:c r="KKZ5873" s="25"/>
      <x:c r="KLA5873" s="25"/>
      <x:c r="KLB5873" s="25"/>
      <x:c r="KLC5873" s="25"/>
      <x:c r="KLD5873" s="25"/>
      <x:c r="KLE5873" s="25"/>
      <x:c r="KLF5873" s="25"/>
      <x:c r="KLG5873" s="25"/>
      <x:c r="KLH5873" s="25"/>
      <x:c r="KLI5873" s="25"/>
      <x:c r="KLJ5873" s="25"/>
      <x:c r="KLK5873" s="25"/>
      <x:c r="KLL5873" s="25"/>
      <x:c r="KLM5873" s="25"/>
      <x:c r="KLN5873" s="25"/>
      <x:c r="KLO5873" s="25"/>
      <x:c r="KLP5873" s="25"/>
      <x:c r="KLQ5873" s="25"/>
      <x:c r="KLR5873" s="25"/>
      <x:c r="KLS5873" s="25"/>
      <x:c r="KLT5873" s="25"/>
      <x:c r="KLU5873" s="25"/>
      <x:c r="KLV5873" s="25"/>
      <x:c r="KLW5873" s="25"/>
      <x:c r="KLX5873" s="25"/>
      <x:c r="KLY5873" s="25"/>
      <x:c r="KLZ5873" s="25"/>
      <x:c r="KMA5873" s="25"/>
      <x:c r="KMB5873" s="25"/>
      <x:c r="KMC5873" s="25"/>
      <x:c r="KMD5873" s="25"/>
      <x:c r="KME5873" s="25"/>
      <x:c r="KMF5873" s="25"/>
      <x:c r="KMG5873" s="25"/>
      <x:c r="KMH5873" s="25"/>
      <x:c r="KMI5873" s="25"/>
      <x:c r="KMJ5873" s="25"/>
      <x:c r="KMK5873" s="25"/>
      <x:c r="KML5873" s="25"/>
      <x:c r="KMM5873" s="25"/>
      <x:c r="KMN5873" s="25"/>
      <x:c r="KMO5873" s="25"/>
      <x:c r="KMP5873" s="25"/>
      <x:c r="KMQ5873" s="25"/>
      <x:c r="KMR5873" s="25"/>
      <x:c r="KMS5873" s="25"/>
      <x:c r="KMT5873" s="25"/>
      <x:c r="KMU5873" s="25"/>
      <x:c r="KMV5873" s="25"/>
      <x:c r="KMW5873" s="25"/>
      <x:c r="KMX5873" s="25"/>
      <x:c r="KMY5873" s="25"/>
      <x:c r="KMZ5873" s="25"/>
      <x:c r="KNA5873" s="25"/>
      <x:c r="KNB5873" s="25"/>
      <x:c r="KNC5873" s="25"/>
      <x:c r="KND5873" s="25"/>
      <x:c r="KNE5873" s="25"/>
      <x:c r="KNF5873" s="25"/>
      <x:c r="KNG5873" s="25"/>
      <x:c r="KNH5873" s="25"/>
      <x:c r="KNI5873" s="25"/>
      <x:c r="KNJ5873" s="25"/>
      <x:c r="KNK5873" s="25"/>
      <x:c r="KNL5873" s="25"/>
      <x:c r="KNM5873" s="25"/>
      <x:c r="KNN5873" s="25"/>
      <x:c r="KNO5873" s="25"/>
      <x:c r="KNP5873" s="25"/>
      <x:c r="KNQ5873" s="25"/>
      <x:c r="KNR5873" s="25"/>
      <x:c r="KNS5873" s="25"/>
      <x:c r="KNT5873" s="25"/>
      <x:c r="KNU5873" s="25"/>
      <x:c r="KNV5873" s="25"/>
      <x:c r="KNW5873" s="25"/>
      <x:c r="KNX5873" s="25"/>
      <x:c r="KNY5873" s="25"/>
      <x:c r="KNZ5873" s="25"/>
      <x:c r="KOA5873" s="25"/>
      <x:c r="KOB5873" s="25"/>
      <x:c r="KOC5873" s="25"/>
      <x:c r="KOD5873" s="25"/>
      <x:c r="KOE5873" s="25"/>
      <x:c r="KOF5873" s="25"/>
      <x:c r="KOG5873" s="25"/>
      <x:c r="KOH5873" s="25"/>
      <x:c r="KOI5873" s="25"/>
      <x:c r="KOJ5873" s="25"/>
      <x:c r="KOK5873" s="25"/>
      <x:c r="KOL5873" s="25"/>
      <x:c r="KOM5873" s="25"/>
      <x:c r="KON5873" s="25"/>
      <x:c r="KOO5873" s="25"/>
      <x:c r="KOP5873" s="25"/>
      <x:c r="KOQ5873" s="25"/>
      <x:c r="KOR5873" s="25"/>
      <x:c r="KOS5873" s="25"/>
      <x:c r="KOT5873" s="25"/>
      <x:c r="KOU5873" s="25"/>
      <x:c r="KOV5873" s="25"/>
      <x:c r="KOW5873" s="25"/>
      <x:c r="KOX5873" s="25"/>
      <x:c r="KOY5873" s="25"/>
      <x:c r="KOZ5873" s="25"/>
      <x:c r="KPA5873" s="25"/>
      <x:c r="KPB5873" s="25"/>
      <x:c r="KPC5873" s="25"/>
      <x:c r="KPD5873" s="25"/>
      <x:c r="KPE5873" s="25"/>
      <x:c r="KPF5873" s="25"/>
      <x:c r="KPG5873" s="25"/>
      <x:c r="KPH5873" s="25"/>
      <x:c r="KPI5873" s="25"/>
      <x:c r="KPJ5873" s="25"/>
      <x:c r="KPK5873" s="25"/>
      <x:c r="KPL5873" s="25"/>
      <x:c r="KPM5873" s="25"/>
      <x:c r="KPN5873" s="25"/>
      <x:c r="KPO5873" s="25"/>
      <x:c r="KPP5873" s="25"/>
      <x:c r="KPQ5873" s="25"/>
      <x:c r="KPR5873" s="25"/>
      <x:c r="KPS5873" s="25"/>
      <x:c r="KPT5873" s="25"/>
      <x:c r="KPU5873" s="25"/>
      <x:c r="KPV5873" s="25"/>
      <x:c r="KPW5873" s="25"/>
      <x:c r="KPX5873" s="25"/>
      <x:c r="KPY5873" s="25"/>
      <x:c r="KPZ5873" s="25"/>
      <x:c r="KQA5873" s="25"/>
      <x:c r="KQB5873" s="25"/>
      <x:c r="KQC5873" s="25"/>
      <x:c r="KQD5873" s="25"/>
      <x:c r="KQE5873" s="25"/>
      <x:c r="KQF5873" s="25"/>
      <x:c r="KQG5873" s="25"/>
      <x:c r="KQH5873" s="25"/>
      <x:c r="KQI5873" s="25"/>
      <x:c r="KQJ5873" s="25"/>
      <x:c r="KQK5873" s="25"/>
      <x:c r="KQL5873" s="25"/>
      <x:c r="KQM5873" s="25"/>
      <x:c r="KQN5873" s="25"/>
      <x:c r="KQO5873" s="25"/>
      <x:c r="KQP5873" s="25"/>
      <x:c r="KQQ5873" s="25"/>
      <x:c r="KQR5873" s="25"/>
      <x:c r="KQS5873" s="25"/>
      <x:c r="KQT5873" s="25"/>
      <x:c r="KQU5873" s="25"/>
      <x:c r="KQV5873" s="25"/>
      <x:c r="KQW5873" s="25"/>
      <x:c r="KQX5873" s="25"/>
      <x:c r="KQY5873" s="25"/>
      <x:c r="KQZ5873" s="25"/>
      <x:c r="KRA5873" s="25"/>
      <x:c r="KRB5873" s="25"/>
      <x:c r="KRC5873" s="25"/>
      <x:c r="KRD5873" s="25"/>
      <x:c r="KRE5873" s="25"/>
      <x:c r="KRF5873" s="25"/>
      <x:c r="KRG5873" s="25"/>
      <x:c r="KRH5873" s="25"/>
      <x:c r="KRI5873" s="25"/>
      <x:c r="KRJ5873" s="25"/>
      <x:c r="KRK5873" s="25"/>
      <x:c r="KRL5873" s="25"/>
      <x:c r="KRM5873" s="25"/>
      <x:c r="KRN5873" s="25"/>
      <x:c r="KRO5873" s="25"/>
      <x:c r="KRP5873" s="25"/>
      <x:c r="KRQ5873" s="25"/>
      <x:c r="KRR5873" s="25"/>
      <x:c r="KRS5873" s="25"/>
      <x:c r="KRT5873" s="25"/>
      <x:c r="KRU5873" s="25"/>
      <x:c r="KRV5873" s="25"/>
      <x:c r="KRW5873" s="25"/>
      <x:c r="KRX5873" s="25"/>
      <x:c r="KRY5873" s="25"/>
      <x:c r="KRZ5873" s="25"/>
      <x:c r="KSA5873" s="25"/>
      <x:c r="KSB5873" s="25"/>
      <x:c r="KSC5873" s="25"/>
      <x:c r="KSD5873" s="25"/>
      <x:c r="KSE5873" s="25"/>
      <x:c r="KSF5873" s="25"/>
      <x:c r="KSG5873" s="25"/>
      <x:c r="KSH5873" s="25"/>
      <x:c r="KSI5873" s="25"/>
      <x:c r="KSJ5873" s="25"/>
      <x:c r="KSK5873" s="25"/>
      <x:c r="KSL5873" s="25"/>
      <x:c r="KSM5873" s="25"/>
      <x:c r="KSN5873" s="25"/>
      <x:c r="KSO5873" s="25"/>
      <x:c r="KSP5873" s="25"/>
      <x:c r="KSQ5873" s="25"/>
      <x:c r="KSR5873" s="25"/>
      <x:c r="KSS5873" s="25"/>
      <x:c r="KST5873" s="25"/>
      <x:c r="KSU5873" s="25"/>
      <x:c r="KSV5873" s="25"/>
      <x:c r="KSW5873" s="25"/>
      <x:c r="KSX5873" s="25"/>
      <x:c r="KSY5873" s="25"/>
      <x:c r="KSZ5873" s="25"/>
      <x:c r="KTA5873" s="25"/>
      <x:c r="KTB5873" s="25"/>
      <x:c r="KTC5873" s="25"/>
      <x:c r="KTD5873" s="25"/>
      <x:c r="KTE5873" s="25"/>
      <x:c r="KTF5873" s="25"/>
      <x:c r="KTG5873" s="25"/>
      <x:c r="KTH5873" s="25"/>
      <x:c r="KTI5873" s="25"/>
      <x:c r="KTJ5873" s="25"/>
      <x:c r="KTK5873" s="25"/>
      <x:c r="KTL5873" s="25"/>
      <x:c r="KTM5873" s="25"/>
      <x:c r="KTN5873" s="25"/>
      <x:c r="KTO5873" s="25"/>
      <x:c r="KTP5873" s="25"/>
      <x:c r="KTQ5873" s="25"/>
      <x:c r="KTR5873" s="25"/>
      <x:c r="KTS5873" s="25"/>
      <x:c r="KTT5873" s="25"/>
      <x:c r="KTU5873" s="25"/>
      <x:c r="KTV5873" s="25"/>
      <x:c r="KTW5873" s="25"/>
      <x:c r="KTX5873" s="25"/>
      <x:c r="KTY5873" s="25"/>
      <x:c r="KTZ5873" s="25"/>
      <x:c r="KUA5873" s="25"/>
      <x:c r="KUB5873" s="25"/>
      <x:c r="KUC5873" s="25"/>
      <x:c r="KUD5873" s="25"/>
      <x:c r="KUE5873" s="25"/>
      <x:c r="KUF5873" s="25"/>
      <x:c r="KUG5873" s="25"/>
      <x:c r="KUH5873" s="25"/>
      <x:c r="KUI5873" s="25"/>
      <x:c r="KUJ5873" s="25"/>
      <x:c r="KUK5873" s="25"/>
      <x:c r="KUL5873" s="25"/>
      <x:c r="KUM5873" s="25"/>
      <x:c r="KUN5873" s="25"/>
      <x:c r="KUO5873" s="25"/>
      <x:c r="KUP5873" s="25"/>
      <x:c r="KUQ5873" s="25"/>
      <x:c r="KUR5873" s="25"/>
      <x:c r="KUS5873" s="25"/>
      <x:c r="KUT5873" s="25"/>
      <x:c r="KUU5873" s="25"/>
      <x:c r="KUV5873" s="25"/>
      <x:c r="KUW5873" s="25"/>
      <x:c r="KUX5873" s="25"/>
      <x:c r="KUY5873" s="25"/>
      <x:c r="KUZ5873" s="25"/>
      <x:c r="KVA5873" s="25"/>
      <x:c r="KVB5873" s="25"/>
      <x:c r="KVC5873" s="25"/>
      <x:c r="KVD5873" s="25"/>
      <x:c r="KVE5873" s="25"/>
      <x:c r="KVF5873" s="25"/>
      <x:c r="KVG5873" s="25"/>
      <x:c r="KVH5873" s="25"/>
      <x:c r="KVI5873" s="25"/>
      <x:c r="KVJ5873" s="25"/>
      <x:c r="KVK5873" s="25"/>
      <x:c r="KVL5873" s="25"/>
      <x:c r="KVM5873" s="25"/>
      <x:c r="KVN5873" s="25"/>
      <x:c r="KVO5873" s="25"/>
      <x:c r="KVP5873" s="25"/>
      <x:c r="KVQ5873" s="25"/>
      <x:c r="KVR5873" s="25"/>
      <x:c r="KVS5873" s="25"/>
      <x:c r="KVT5873" s="25"/>
      <x:c r="KVU5873" s="25"/>
      <x:c r="KVV5873" s="25"/>
      <x:c r="KVW5873" s="25"/>
      <x:c r="KVX5873" s="25"/>
      <x:c r="KVY5873" s="25"/>
      <x:c r="KVZ5873" s="25"/>
      <x:c r="KWA5873" s="25"/>
      <x:c r="KWB5873" s="25"/>
      <x:c r="KWC5873" s="25"/>
      <x:c r="KWD5873" s="25"/>
      <x:c r="KWE5873" s="25"/>
      <x:c r="KWF5873" s="25"/>
      <x:c r="KWG5873" s="25"/>
      <x:c r="KWH5873" s="25"/>
      <x:c r="KWI5873" s="25"/>
      <x:c r="KWJ5873" s="25"/>
      <x:c r="KWK5873" s="25"/>
      <x:c r="KWL5873" s="25"/>
      <x:c r="KWM5873" s="25"/>
      <x:c r="KWN5873" s="25"/>
      <x:c r="KWO5873" s="25"/>
      <x:c r="KWP5873" s="25"/>
      <x:c r="KWQ5873" s="25"/>
      <x:c r="KWR5873" s="25"/>
      <x:c r="KWS5873" s="25"/>
      <x:c r="KWT5873" s="25"/>
      <x:c r="KWU5873" s="25"/>
      <x:c r="KWV5873" s="25"/>
      <x:c r="KWW5873" s="25"/>
      <x:c r="KWX5873" s="25"/>
      <x:c r="KWY5873" s="25"/>
      <x:c r="KWZ5873" s="25"/>
      <x:c r="KXA5873" s="25"/>
      <x:c r="KXB5873" s="25"/>
      <x:c r="KXC5873" s="25"/>
      <x:c r="KXD5873" s="25"/>
      <x:c r="KXE5873" s="25"/>
      <x:c r="KXF5873" s="25"/>
      <x:c r="KXG5873" s="25"/>
      <x:c r="KXH5873" s="25"/>
      <x:c r="KXI5873" s="25"/>
      <x:c r="KXJ5873" s="25"/>
      <x:c r="KXK5873" s="25"/>
      <x:c r="KXL5873" s="25"/>
      <x:c r="KXM5873" s="25"/>
      <x:c r="KXN5873" s="25"/>
      <x:c r="KXO5873" s="25"/>
      <x:c r="KXP5873" s="25"/>
      <x:c r="KXQ5873" s="25"/>
      <x:c r="KXR5873" s="25"/>
      <x:c r="KXS5873" s="25"/>
      <x:c r="KXT5873" s="25"/>
      <x:c r="KXU5873" s="25"/>
      <x:c r="KXV5873" s="25"/>
      <x:c r="KXW5873" s="25"/>
      <x:c r="KXX5873" s="25"/>
      <x:c r="KXY5873" s="25"/>
      <x:c r="KXZ5873" s="25"/>
      <x:c r="KYA5873" s="25"/>
      <x:c r="KYB5873" s="25"/>
      <x:c r="KYC5873" s="25"/>
      <x:c r="KYD5873" s="25"/>
      <x:c r="KYE5873" s="25"/>
      <x:c r="KYF5873" s="25"/>
      <x:c r="KYG5873" s="25"/>
      <x:c r="KYH5873" s="25"/>
      <x:c r="KYI5873" s="25"/>
      <x:c r="KYJ5873" s="25"/>
      <x:c r="KYK5873" s="25"/>
      <x:c r="KYL5873" s="25"/>
      <x:c r="KYM5873" s="25"/>
      <x:c r="KYN5873" s="25"/>
      <x:c r="KYO5873" s="25"/>
      <x:c r="KYP5873" s="25"/>
      <x:c r="KYQ5873" s="25"/>
      <x:c r="KYR5873" s="25"/>
      <x:c r="KYS5873" s="25"/>
      <x:c r="KYT5873" s="25"/>
      <x:c r="KYU5873" s="25"/>
      <x:c r="KYV5873" s="25"/>
      <x:c r="KYW5873" s="25"/>
      <x:c r="KYX5873" s="25"/>
      <x:c r="KYY5873" s="25"/>
      <x:c r="KYZ5873" s="25"/>
      <x:c r="KZA5873" s="25"/>
      <x:c r="KZB5873" s="25"/>
      <x:c r="KZC5873" s="25"/>
      <x:c r="KZD5873" s="25"/>
      <x:c r="KZE5873" s="25"/>
      <x:c r="KZF5873" s="25"/>
      <x:c r="KZG5873" s="25"/>
      <x:c r="KZH5873" s="25"/>
      <x:c r="KZI5873" s="25"/>
      <x:c r="KZJ5873" s="25"/>
      <x:c r="KZK5873" s="25"/>
      <x:c r="KZL5873" s="25"/>
      <x:c r="KZM5873" s="25"/>
      <x:c r="KZN5873" s="25"/>
      <x:c r="KZO5873" s="25"/>
      <x:c r="KZP5873" s="25"/>
      <x:c r="KZQ5873" s="25"/>
      <x:c r="KZR5873" s="25"/>
      <x:c r="KZS5873" s="25"/>
      <x:c r="KZT5873" s="25"/>
      <x:c r="KZU5873" s="25"/>
      <x:c r="KZV5873" s="25"/>
      <x:c r="KZW5873" s="25"/>
      <x:c r="KZX5873" s="25"/>
      <x:c r="KZY5873" s="25"/>
      <x:c r="KZZ5873" s="25"/>
      <x:c r="LAA5873" s="25"/>
      <x:c r="LAB5873" s="25"/>
      <x:c r="LAC5873" s="25"/>
      <x:c r="LAD5873" s="25"/>
      <x:c r="LAE5873" s="25"/>
      <x:c r="LAF5873" s="25"/>
      <x:c r="LAG5873" s="25"/>
      <x:c r="LAH5873" s="25"/>
      <x:c r="LAI5873" s="25"/>
      <x:c r="LAJ5873" s="25"/>
      <x:c r="LAK5873" s="25"/>
      <x:c r="LAL5873" s="25"/>
      <x:c r="LAM5873" s="25"/>
      <x:c r="LAN5873" s="25"/>
      <x:c r="LAO5873" s="25"/>
      <x:c r="LAP5873" s="25"/>
      <x:c r="LAQ5873" s="25"/>
      <x:c r="LAR5873" s="25"/>
      <x:c r="LAS5873" s="25"/>
      <x:c r="LAT5873" s="25"/>
      <x:c r="LAU5873" s="25"/>
      <x:c r="LAV5873" s="25"/>
      <x:c r="LAW5873" s="25"/>
      <x:c r="LAX5873" s="25"/>
      <x:c r="LAY5873" s="25"/>
      <x:c r="LAZ5873" s="25"/>
      <x:c r="LBA5873" s="25"/>
      <x:c r="LBB5873" s="25"/>
      <x:c r="LBC5873" s="25"/>
      <x:c r="LBD5873" s="25"/>
      <x:c r="LBE5873" s="25"/>
      <x:c r="LBF5873" s="25"/>
      <x:c r="LBG5873" s="25"/>
      <x:c r="LBH5873" s="25"/>
      <x:c r="LBI5873" s="25"/>
      <x:c r="LBJ5873" s="25"/>
      <x:c r="LBK5873" s="25"/>
      <x:c r="LBL5873" s="25"/>
      <x:c r="LBM5873" s="25"/>
      <x:c r="LBN5873" s="25"/>
      <x:c r="LBO5873" s="25"/>
      <x:c r="LBP5873" s="25"/>
      <x:c r="LBQ5873" s="25"/>
      <x:c r="LBR5873" s="25"/>
      <x:c r="LBS5873" s="25"/>
      <x:c r="LBT5873" s="25"/>
      <x:c r="LBU5873" s="25"/>
      <x:c r="LBV5873" s="25"/>
      <x:c r="LBW5873" s="25"/>
      <x:c r="LBX5873" s="25"/>
      <x:c r="LBY5873" s="25"/>
      <x:c r="LBZ5873" s="25"/>
      <x:c r="LCA5873" s="25"/>
      <x:c r="LCB5873" s="25"/>
      <x:c r="LCC5873" s="25"/>
      <x:c r="LCD5873" s="25"/>
      <x:c r="LCE5873" s="25"/>
      <x:c r="LCF5873" s="25"/>
      <x:c r="LCG5873" s="25"/>
      <x:c r="LCH5873" s="25"/>
      <x:c r="LCI5873" s="25"/>
      <x:c r="LCJ5873" s="25"/>
      <x:c r="LCK5873" s="25"/>
      <x:c r="LCL5873" s="25"/>
      <x:c r="LCM5873" s="25"/>
      <x:c r="LCN5873" s="25"/>
      <x:c r="LCO5873" s="25"/>
      <x:c r="LCP5873" s="25"/>
      <x:c r="LCQ5873" s="25"/>
      <x:c r="LCR5873" s="25"/>
      <x:c r="LCS5873" s="25"/>
      <x:c r="LCT5873" s="25"/>
      <x:c r="LCU5873" s="25"/>
      <x:c r="LCV5873" s="25"/>
      <x:c r="LCW5873" s="25"/>
      <x:c r="LCX5873" s="25"/>
      <x:c r="LCY5873" s="25"/>
      <x:c r="LCZ5873" s="25"/>
      <x:c r="LDA5873" s="25"/>
      <x:c r="LDB5873" s="25"/>
      <x:c r="LDC5873" s="25"/>
      <x:c r="LDD5873" s="25"/>
      <x:c r="LDE5873" s="25"/>
      <x:c r="LDF5873" s="25"/>
      <x:c r="LDG5873" s="25"/>
      <x:c r="LDH5873" s="25"/>
      <x:c r="LDI5873" s="25"/>
      <x:c r="LDJ5873" s="25"/>
      <x:c r="LDK5873" s="25"/>
      <x:c r="LDL5873" s="25"/>
      <x:c r="LDM5873" s="25"/>
      <x:c r="LDN5873" s="25"/>
      <x:c r="LDO5873" s="25"/>
      <x:c r="LDP5873" s="25"/>
      <x:c r="LDQ5873" s="25"/>
      <x:c r="LDR5873" s="25"/>
      <x:c r="LDS5873" s="25"/>
      <x:c r="LDT5873" s="25"/>
      <x:c r="LDU5873" s="25"/>
      <x:c r="LDV5873" s="25"/>
      <x:c r="LDW5873" s="25"/>
      <x:c r="LDX5873" s="25"/>
      <x:c r="LDY5873" s="25"/>
      <x:c r="LDZ5873" s="25"/>
      <x:c r="LEA5873" s="25"/>
      <x:c r="LEB5873" s="25"/>
      <x:c r="LEC5873" s="25"/>
      <x:c r="LED5873" s="25"/>
      <x:c r="LEE5873" s="25"/>
      <x:c r="LEF5873" s="25"/>
      <x:c r="LEG5873" s="25"/>
      <x:c r="LEH5873" s="25"/>
      <x:c r="LEI5873" s="25"/>
      <x:c r="LEJ5873" s="25"/>
      <x:c r="LEK5873" s="25"/>
      <x:c r="LEL5873" s="25"/>
      <x:c r="LEM5873" s="25"/>
      <x:c r="LEN5873" s="25"/>
      <x:c r="LEO5873" s="25"/>
      <x:c r="LEP5873" s="25"/>
      <x:c r="LEQ5873" s="25"/>
      <x:c r="LER5873" s="25"/>
      <x:c r="LES5873" s="25"/>
      <x:c r="LET5873" s="25"/>
      <x:c r="LEU5873" s="25"/>
      <x:c r="LEV5873" s="25"/>
      <x:c r="LEW5873" s="25"/>
      <x:c r="LEX5873" s="25"/>
      <x:c r="LEY5873" s="25"/>
      <x:c r="LEZ5873" s="25"/>
      <x:c r="LFA5873" s="25"/>
      <x:c r="LFB5873" s="25"/>
      <x:c r="LFC5873" s="25"/>
      <x:c r="LFD5873" s="25"/>
      <x:c r="LFE5873" s="25"/>
      <x:c r="LFF5873" s="25"/>
      <x:c r="LFG5873" s="25"/>
      <x:c r="LFH5873" s="25"/>
      <x:c r="LFI5873" s="25"/>
      <x:c r="LFJ5873" s="25"/>
      <x:c r="LFK5873" s="25"/>
      <x:c r="LFL5873" s="25"/>
      <x:c r="LFM5873" s="25"/>
      <x:c r="LFN5873" s="25"/>
      <x:c r="LFO5873" s="25"/>
      <x:c r="LFP5873" s="25"/>
      <x:c r="LFQ5873" s="25"/>
      <x:c r="LFR5873" s="25"/>
      <x:c r="LFS5873" s="25"/>
      <x:c r="LFT5873" s="25"/>
      <x:c r="LFU5873" s="25"/>
      <x:c r="LFV5873" s="25"/>
      <x:c r="LFW5873" s="25"/>
      <x:c r="LFX5873" s="25"/>
      <x:c r="LFY5873" s="25"/>
      <x:c r="LFZ5873" s="25"/>
      <x:c r="LGA5873" s="25"/>
      <x:c r="LGB5873" s="25"/>
      <x:c r="LGC5873" s="25"/>
      <x:c r="LGD5873" s="25"/>
      <x:c r="LGE5873" s="25"/>
      <x:c r="LGF5873" s="25"/>
      <x:c r="LGG5873" s="25"/>
      <x:c r="LGH5873" s="25"/>
      <x:c r="LGI5873" s="25"/>
      <x:c r="LGJ5873" s="25"/>
      <x:c r="LGK5873" s="25"/>
      <x:c r="LGL5873" s="25"/>
      <x:c r="LGM5873" s="25"/>
      <x:c r="LGN5873" s="25"/>
      <x:c r="LGO5873" s="25"/>
      <x:c r="LGP5873" s="25"/>
      <x:c r="LGQ5873" s="25"/>
      <x:c r="LGR5873" s="25"/>
      <x:c r="LGS5873" s="25"/>
      <x:c r="LGT5873" s="25"/>
      <x:c r="LGU5873" s="25"/>
      <x:c r="LGV5873" s="25"/>
      <x:c r="LGW5873" s="25"/>
      <x:c r="LGX5873" s="25"/>
      <x:c r="LGY5873" s="25"/>
      <x:c r="LGZ5873" s="25"/>
      <x:c r="LHA5873" s="25"/>
      <x:c r="LHB5873" s="25"/>
      <x:c r="LHC5873" s="25"/>
      <x:c r="LHD5873" s="25"/>
      <x:c r="LHE5873" s="25"/>
      <x:c r="LHF5873" s="25"/>
      <x:c r="LHG5873" s="25"/>
      <x:c r="LHH5873" s="25"/>
      <x:c r="LHI5873" s="25"/>
      <x:c r="LHJ5873" s="25"/>
      <x:c r="LHK5873" s="25"/>
      <x:c r="LHL5873" s="25"/>
      <x:c r="LHM5873" s="25"/>
      <x:c r="LHN5873" s="25"/>
      <x:c r="LHO5873" s="25"/>
      <x:c r="LHP5873" s="25"/>
      <x:c r="LHQ5873" s="25"/>
      <x:c r="LHR5873" s="25"/>
      <x:c r="LHS5873" s="25"/>
      <x:c r="LHT5873" s="25"/>
      <x:c r="LHU5873" s="25"/>
      <x:c r="LHV5873" s="25"/>
      <x:c r="LHW5873" s="25"/>
      <x:c r="LHX5873" s="25"/>
      <x:c r="LHY5873" s="25"/>
      <x:c r="LHZ5873" s="25"/>
      <x:c r="LIA5873" s="25"/>
      <x:c r="LIB5873" s="25"/>
      <x:c r="LIC5873" s="25"/>
      <x:c r="LID5873" s="25"/>
      <x:c r="LIE5873" s="25"/>
      <x:c r="LIF5873" s="25"/>
      <x:c r="LIG5873" s="25"/>
      <x:c r="LIH5873" s="25"/>
      <x:c r="LII5873" s="25"/>
      <x:c r="LIJ5873" s="25"/>
      <x:c r="LIK5873" s="25"/>
      <x:c r="LIL5873" s="25"/>
      <x:c r="LIM5873" s="25"/>
      <x:c r="LIN5873" s="25"/>
      <x:c r="LIO5873" s="25"/>
      <x:c r="LIP5873" s="25"/>
      <x:c r="LIQ5873" s="25"/>
      <x:c r="LIR5873" s="25"/>
      <x:c r="LIS5873" s="25"/>
      <x:c r="LIT5873" s="25"/>
      <x:c r="LIU5873" s="25"/>
      <x:c r="LIV5873" s="25"/>
      <x:c r="LIW5873" s="25"/>
      <x:c r="LIX5873" s="25"/>
      <x:c r="LIY5873" s="25"/>
      <x:c r="LIZ5873" s="25"/>
      <x:c r="LJA5873" s="25"/>
      <x:c r="LJB5873" s="25"/>
      <x:c r="LJC5873" s="25"/>
      <x:c r="LJD5873" s="25"/>
      <x:c r="LJE5873" s="25"/>
      <x:c r="LJF5873" s="25"/>
      <x:c r="LJG5873" s="25"/>
      <x:c r="LJH5873" s="25"/>
      <x:c r="LJI5873" s="25"/>
      <x:c r="LJJ5873" s="25"/>
      <x:c r="LJK5873" s="25"/>
      <x:c r="LJL5873" s="25"/>
      <x:c r="LJM5873" s="25"/>
      <x:c r="LJN5873" s="25"/>
      <x:c r="LJO5873" s="25"/>
      <x:c r="LJP5873" s="25"/>
      <x:c r="LJQ5873" s="25"/>
      <x:c r="LJR5873" s="25"/>
      <x:c r="LJS5873" s="25"/>
      <x:c r="LJT5873" s="25"/>
      <x:c r="LJU5873" s="25"/>
      <x:c r="LJV5873" s="25"/>
      <x:c r="LJW5873" s="25"/>
      <x:c r="LJX5873" s="25"/>
      <x:c r="LJY5873" s="25"/>
      <x:c r="LJZ5873" s="25"/>
      <x:c r="LKA5873" s="25"/>
      <x:c r="LKB5873" s="25"/>
      <x:c r="LKC5873" s="25"/>
      <x:c r="LKD5873" s="25"/>
      <x:c r="LKE5873" s="25"/>
      <x:c r="LKF5873" s="25"/>
      <x:c r="LKG5873" s="25"/>
      <x:c r="LKH5873" s="25"/>
      <x:c r="LKI5873" s="25"/>
      <x:c r="LKJ5873" s="25"/>
      <x:c r="LKK5873" s="25"/>
      <x:c r="LKL5873" s="25"/>
      <x:c r="LKM5873" s="25"/>
      <x:c r="LKN5873" s="25"/>
      <x:c r="LKO5873" s="25"/>
      <x:c r="LKP5873" s="25"/>
      <x:c r="LKQ5873" s="25"/>
      <x:c r="LKR5873" s="25"/>
      <x:c r="LKS5873" s="25"/>
      <x:c r="LKT5873" s="25"/>
      <x:c r="LKU5873" s="25"/>
      <x:c r="LKV5873" s="25"/>
      <x:c r="LKW5873" s="25"/>
      <x:c r="LKX5873" s="25"/>
      <x:c r="LKY5873" s="25"/>
      <x:c r="LKZ5873" s="25"/>
      <x:c r="LLA5873" s="25"/>
      <x:c r="LLB5873" s="25"/>
      <x:c r="LLC5873" s="25"/>
      <x:c r="LLD5873" s="25"/>
      <x:c r="LLE5873" s="25"/>
      <x:c r="LLF5873" s="25"/>
      <x:c r="LLG5873" s="25"/>
      <x:c r="LLH5873" s="25"/>
      <x:c r="LLI5873" s="25"/>
      <x:c r="LLJ5873" s="25"/>
      <x:c r="LLK5873" s="25"/>
      <x:c r="LLL5873" s="25"/>
      <x:c r="LLM5873" s="25"/>
      <x:c r="LLN5873" s="25"/>
      <x:c r="LLO5873" s="25"/>
      <x:c r="LLP5873" s="25"/>
      <x:c r="LLQ5873" s="25"/>
      <x:c r="LLR5873" s="25"/>
      <x:c r="LLS5873" s="25"/>
      <x:c r="LLT5873" s="25"/>
      <x:c r="LLU5873" s="25"/>
      <x:c r="LLV5873" s="25"/>
      <x:c r="LLW5873" s="25"/>
      <x:c r="LLX5873" s="25"/>
      <x:c r="LLY5873" s="25"/>
      <x:c r="LLZ5873" s="25"/>
      <x:c r="LMA5873" s="25"/>
      <x:c r="LMB5873" s="25"/>
      <x:c r="LMC5873" s="25"/>
      <x:c r="LMD5873" s="25"/>
      <x:c r="LME5873" s="25"/>
      <x:c r="LMF5873" s="25"/>
      <x:c r="LMG5873" s="25"/>
      <x:c r="LMH5873" s="25"/>
      <x:c r="LMI5873" s="25"/>
      <x:c r="LMJ5873" s="25"/>
      <x:c r="LMK5873" s="25"/>
      <x:c r="LML5873" s="25"/>
      <x:c r="LMM5873" s="25"/>
      <x:c r="LMN5873" s="25"/>
      <x:c r="LMO5873" s="25"/>
      <x:c r="LMP5873" s="25"/>
      <x:c r="LMQ5873" s="25"/>
      <x:c r="LMR5873" s="25"/>
      <x:c r="LMS5873" s="25"/>
      <x:c r="LMT5873" s="25"/>
      <x:c r="LMU5873" s="25"/>
      <x:c r="LMV5873" s="25"/>
      <x:c r="LMW5873" s="25"/>
      <x:c r="LMX5873" s="25"/>
      <x:c r="LMY5873" s="25"/>
      <x:c r="LMZ5873" s="25"/>
      <x:c r="LNA5873" s="25"/>
      <x:c r="LNB5873" s="25"/>
      <x:c r="LNC5873" s="25"/>
      <x:c r="LND5873" s="25"/>
      <x:c r="LNE5873" s="25"/>
      <x:c r="LNF5873" s="25"/>
      <x:c r="LNG5873" s="25"/>
      <x:c r="LNH5873" s="25"/>
      <x:c r="LNI5873" s="25"/>
      <x:c r="LNJ5873" s="25"/>
      <x:c r="LNK5873" s="25"/>
      <x:c r="LNL5873" s="25"/>
      <x:c r="LNM5873" s="25"/>
      <x:c r="LNN5873" s="25"/>
      <x:c r="LNO5873" s="25"/>
      <x:c r="LNP5873" s="25"/>
      <x:c r="LNQ5873" s="25"/>
      <x:c r="LNR5873" s="25"/>
      <x:c r="LNS5873" s="25"/>
      <x:c r="LNT5873" s="25"/>
      <x:c r="LNU5873" s="25"/>
      <x:c r="LNV5873" s="25"/>
      <x:c r="LNW5873" s="25"/>
      <x:c r="LNX5873" s="25"/>
      <x:c r="LNY5873" s="25"/>
      <x:c r="LNZ5873" s="25"/>
      <x:c r="LOA5873" s="25"/>
      <x:c r="LOB5873" s="25"/>
      <x:c r="LOC5873" s="25"/>
      <x:c r="LOD5873" s="25"/>
      <x:c r="LOE5873" s="25"/>
      <x:c r="LOF5873" s="25"/>
      <x:c r="LOG5873" s="25"/>
      <x:c r="LOH5873" s="25"/>
      <x:c r="LOI5873" s="25"/>
      <x:c r="LOJ5873" s="25"/>
      <x:c r="LOK5873" s="25"/>
      <x:c r="LOL5873" s="25"/>
      <x:c r="LOM5873" s="25"/>
      <x:c r="LON5873" s="25"/>
      <x:c r="LOO5873" s="25"/>
      <x:c r="LOP5873" s="25"/>
      <x:c r="LOQ5873" s="25"/>
      <x:c r="LOR5873" s="25"/>
      <x:c r="LOS5873" s="25"/>
      <x:c r="LOT5873" s="25"/>
      <x:c r="LOU5873" s="25"/>
      <x:c r="LOV5873" s="25"/>
      <x:c r="LOW5873" s="25"/>
      <x:c r="LOX5873" s="25"/>
      <x:c r="LOY5873" s="25"/>
      <x:c r="LOZ5873" s="25"/>
      <x:c r="LPA5873" s="25"/>
      <x:c r="LPB5873" s="25"/>
      <x:c r="LPC5873" s="25"/>
      <x:c r="LPD5873" s="25"/>
      <x:c r="LPE5873" s="25"/>
      <x:c r="LPF5873" s="25"/>
      <x:c r="LPG5873" s="25"/>
      <x:c r="LPH5873" s="25"/>
      <x:c r="LPI5873" s="25"/>
      <x:c r="LPJ5873" s="25"/>
      <x:c r="LPK5873" s="25"/>
      <x:c r="LPL5873" s="25"/>
      <x:c r="LPM5873" s="25"/>
      <x:c r="LPN5873" s="25"/>
      <x:c r="LPO5873" s="25"/>
      <x:c r="LPP5873" s="25"/>
      <x:c r="LPQ5873" s="25"/>
      <x:c r="LPR5873" s="25"/>
      <x:c r="LPS5873" s="25"/>
      <x:c r="LPT5873" s="25"/>
      <x:c r="LPU5873" s="25"/>
      <x:c r="LPV5873" s="25"/>
      <x:c r="LPW5873" s="25"/>
      <x:c r="LPX5873" s="25"/>
      <x:c r="LPY5873" s="25"/>
      <x:c r="LPZ5873" s="25"/>
      <x:c r="LQA5873" s="25"/>
      <x:c r="LQB5873" s="25"/>
      <x:c r="LQC5873" s="25"/>
      <x:c r="LQD5873" s="25"/>
      <x:c r="LQE5873" s="25"/>
      <x:c r="LQF5873" s="25"/>
      <x:c r="LQG5873" s="25"/>
      <x:c r="LQH5873" s="25"/>
      <x:c r="LQI5873" s="25"/>
      <x:c r="LQJ5873" s="25"/>
      <x:c r="LQK5873" s="25"/>
      <x:c r="LQL5873" s="25"/>
      <x:c r="LQM5873" s="25"/>
      <x:c r="LQN5873" s="25"/>
      <x:c r="LQO5873" s="25"/>
      <x:c r="LQP5873" s="25"/>
      <x:c r="LQQ5873" s="25"/>
      <x:c r="LQR5873" s="25"/>
      <x:c r="LQS5873" s="25"/>
      <x:c r="LQT5873" s="25"/>
      <x:c r="LQU5873" s="25"/>
      <x:c r="LQV5873" s="25"/>
      <x:c r="LQW5873" s="25"/>
      <x:c r="LQX5873" s="25"/>
      <x:c r="LQY5873" s="25"/>
      <x:c r="LQZ5873" s="25"/>
      <x:c r="LRA5873" s="25"/>
      <x:c r="LRB5873" s="25"/>
      <x:c r="LRC5873" s="25"/>
      <x:c r="LRD5873" s="25"/>
      <x:c r="LRE5873" s="25"/>
      <x:c r="LRF5873" s="25"/>
      <x:c r="LRG5873" s="25"/>
      <x:c r="LRH5873" s="25"/>
      <x:c r="LRI5873" s="25"/>
      <x:c r="LRJ5873" s="25"/>
      <x:c r="LRK5873" s="25"/>
      <x:c r="LRL5873" s="25"/>
      <x:c r="LRM5873" s="25"/>
      <x:c r="LRN5873" s="25"/>
      <x:c r="LRO5873" s="25"/>
      <x:c r="LRP5873" s="25"/>
      <x:c r="LRQ5873" s="25"/>
      <x:c r="LRR5873" s="25"/>
      <x:c r="LRS5873" s="25"/>
      <x:c r="LRT5873" s="25"/>
      <x:c r="LRU5873" s="25"/>
      <x:c r="LRV5873" s="25"/>
      <x:c r="LRW5873" s="25"/>
      <x:c r="LRX5873" s="25"/>
      <x:c r="LRY5873" s="25"/>
      <x:c r="LRZ5873" s="25"/>
      <x:c r="LSA5873" s="25"/>
      <x:c r="LSB5873" s="25"/>
      <x:c r="LSC5873" s="25"/>
      <x:c r="LSD5873" s="25"/>
      <x:c r="LSE5873" s="25"/>
      <x:c r="LSF5873" s="25"/>
      <x:c r="LSG5873" s="25"/>
      <x:c r="LSH5873" s="25"/>
      <x:c r="LSI5873" s="25"/>
      <x:c r="LSJ5873" s="25"/>
      <x:c r="LSK5873" s="25"/>
      <x:c r="LSL5873" s="25"/>
      <x:c r="LSM5873" s="25"/>
      <x:c r="LSN5873" s="25"/>
      <x:c r="LSO5873" s="25"/>
      <x:c r="LSP5873" s="25"/>
      <x:c r="LSQ5873" s="25"/>
      <x:c r="LSR5873" s="25"/>
      <x:c r="LSS5873" s="25"/>
      <x:c r="LST5873" s="25"/>
      <x:c r="LSU5873" s="25"/>
      <x:c r="LSV5873" s="25"/>
      <x:c r="LSW5873" s="25"/>
      <x:c r="LSX5873" s="25"/>
      <x:c r="LSY5873" s="25"/>
      <x:c r="LSZ5873" s="25"/>
      <x:c r="LTA5873" s="25"/>
      <x:c r="LTB5873" s="25"/>
      <x:c r="LTC5873" s="25"/>
      <x:c r="LTD5873" s="25"/>
      <x:c r="LTE5873" s="25"/>
      <x:c r="LTF5873" s="25"/>
      <x:c r="LTG5873" s="25"/>
      <x:c r="LTH5873" s="25"/>
      <x:c r="LTI5873" s="25"/>
      <x:c r="LTJ5873" s="25"/>
      <x:c r="LTK5873" s="25"/>
      <x:c r="LTL5873" s="25"/>
      <x:c r="LTM5873" s="25"/>
      <x:c r="LTN5873" s="25"/>
      <x:c r="LTO5873" s="25"/>
      <x:c r="LTP5873" s="25"/>
      <x:c r="LTQ5873" s="25"/>
      <x:c r="LTR5873" s="25"/>
      <x:c r="LTS5873" s="25"/>
      <x:c r="LTT5873" s="25"/>
      <x:c r="LTU5873" s="25"/>
      <x:c r="LTV5873" s="25"/>
      <x:c r="LTW5873" s="25"/>
      <x:c r="LTX5873" s="25"/>
      <x:c r="LTY5873" s="25"/>
      <x:c r="LTZ5873" s="25"/>
      <x:c r="LUA5873" s="25"/>
      <x:c r="LUB5873" s="25"/>
      <x:c r="LUC5873" s="25"/>
      <x:c r="LUD5873" s="25"/>
      <x:c r="LUE5873" s="25"/>
      <x:c r="LUF5873" s="25"/>
      <x:c r="LUG5873" s="25"/>
      <x:c r="LUH5873" s="25"/>
      <x:c r="LUI5873" s="25"/>
      <x:c r="LUJ5873" s="25"/>
      <x:c r="LUK5873" s="25"/>
      <x:c r="LUL5873" s="25"/>
      <x:c r="LUM5873" s="25"/>
      <x:c r="LUN5873" s="25"/>
      <x:c r="LUO5873" s="25"/>
      <x:c r="LUP5873" s="25"/>
      <x:c r="LUQ5873" s="25"/>
      <x:c r="LUR5873" s="25"/>
      <x:c r="LUS5873" s="25"/>
      <x:c r="LUT5873" s="25"/>
      <x:c r="LUU5873" s="25"/>
      <x:c r="LUV5873" s="25"/>
      <x:c r="LUW5873" s="25"/>
      <x:c r="LUX5873" s="25"/>
      <x:c r="LUY5873" s="25"/>
      <x:c r="LUZ5873" s="25"/>
      <x:c r="LVA5873" s="25"/>
      <x:c r="LVB5873" s="25"/>
      <x:c r="LVC5873" s="25"/>
      <x:c r="LVD5873" s="25"/>
      <x:c r="LVE5873" s="25"/>
      <x:c r="LVF5873" s="25"/>
      <x:c r="LVG5873" s="25"/>
      <x:c r="LVH5873" s="25"/>
      <x:c r="LVI5873" s="25"/>
      <x:c r="LVJ5873" s="25"/>
      <x:c r="LVK5873" s="25"/>
      <x:c r="LVL5873" s="25"/>
      <x:c r="LVM5873" s="25"/>
      <x:c r="LVN5873" s="25"/>
      <x:c r="LVO5873" s="25"/>
      <x:c r="LVP5873" s="25"/>
      <x:c r="LVQ5873" s="25"/>
      <x:c r="LVR5873" s="25"/>
      <x:c r="LVS5873" s="25"/>
      <x:c r="LVT5873" s="25"/>
      <x:c r="LVU5873" s="25"/>
      <x:c r="LVV5873" s="25"/>
      <x:c r="LVW5873" s="25"/>
      <x:c r="LVX5873" s="25"/>
      <x:c r="LVY5873" s="25"/>
      <x:c r="LVZ5873" s="25"/>
      <x:c r="LWA5873" s="25"/>
      <x:c r="LWB5873" s="25"/>
      <x:c r="LWC5873" s="25"/>
      <x:c r="LWD5873" s="25"/>
      <x:c r="LWE5873" s="25"/>
      <x:c r="LWF5873" s="25"/>
      <x:c r="LWG5873" s="25"/>
      <x:c r="LWH5873" s="25"/>
      <x:c r="LWI5873" s="25"/>
      <x:c r="LWJ5873" s="25"/>
      <x:c r="LWK5873" s="25"/>
      <x:c r="LWL5873" s="25"/>
      <x:c r="LWM5873" s="25"/>
      <x:c r="LWN5873" s="25"/>
      <x:c r="LWO5873" s="25"/>
      <x:c r="LWP5873" s="25"/>
      <x:c r="LWQ5873" s="25"/>
      <x:c r="LWR5873" s="25"/>
      <x:c r="LWS5873" s="25"/>
      <x:c r="LWT5873" s="25"/>
      <x:c r="LWU5873" s="25"/>
      <x:c r="LWV5873" s="25"/>
      <x:c r="LWW5873" s="25"/>
      <x:c r="LWX5873" s="25"/>
      <x:c r="LWY5873" s="25"/>
      <x:c r="LWZ5873" s="25"/>
      <x:c r="LXA5873" s="25"/>
      <x:c r="LXB5873" s="25"/>
      <x:c r="LXC5873" s="25"/>
      <x:c r="LXD5873" s="25"/>
      <x:c r="LXE5873" s="25"/>
      <x:c r="LXF5873" s="25"/>
      <x:c r="LXG5873" s="25"/>
      <x:c r="LXH5873" s="25"/>
      <x:c r="LXI5873" s="25"/>
      <x:c r="LXJ5873" s="25"/>
      <x:c r="LXK5873" s="25"/>
      <x:c r="LXL5873" s="25"/>
      <x:c r="LXM5873" s="25"/>
      <x:c r="LXN5873" s="25"/>
      <x:c r="LXO5873" s="25"/>
      <x:c r="LXP5873" s="25"/>
      <x:c r="LXQ5873" s="25"/>
      <x:c r="LXR5873" s="25"/>
      <x:c r="LXS5873" s="25"/>
      <x:c r="LXT5873" s="25"/>
      <x:c r="LXU5873" s="25"/>
      <x:c r="LXV5873" s="25"/>
      <x:c r="LXW5873" s="25"/>
      <x:c r="LXX5873" s="25"/>
      <x:c r="LXY5873" s="25"/>
      <x:c r="LXZ5873" s="25"/>
      <x:c r="LYA5873" s="25"/>
      <x:c r="LYB5873" s="25"/>
      <x:c r="LYC5873" s="25"/>
      <x:c r="LYD5873" s="25"/>
      <x:c r="LYE5873" s="25"/>
      <x:c r="LYF5873" s="25"/>
      <x:c r="LYG5873" s="25"/>
      <x:c r="LYH5873" s="25"/>
      <x:c r="LYI5873" s="25"/>
      <x:c r="LYJ5873" s="25"/>
      <x:c r="LYK5873" s="25"/>
      <x:c r="LYL5873" s="25"/>
      <x:c r="LYM5873" s="25"/>
      <x:c r="LYN5873" s="25"/>
      <x:c r="LYO5873" s="25"/>
      <x:c r="LYP5873" s="25"/>
      <x:c r="LYQ5873" s="25"/>
      <x:c r="LYR5873" s="25"/>
      <x:c r="LYS5873" s="25"/>
      <x:c r="LYT5873" s="25"/>
      <x:c r="LYU5873" s="25"/>
      <x:c r="LYV5873" s="25"/>
      <x:c r="LYW5873" s="25"/>
      <x:c r="LYX5873" s="25"/>
      <x:c r="LYY5873" s="25"/>
      <x:c r="LYZ5873" s="25"/>
      <x:c r="LZA5873" s="25"/>
      <x:c r="LZB5873" s="25"/>
      <x:c r="LZC5873" s="25"/>
      <x:c r="LZD5873" s="25"/>
      <x:c r="LZE5873" s="25"/>
      <x:c r="LZF5873" s="25"/>
      <x:c r="LZG5873" s="25"/>
      <x:c r="LZH5873" s="25"/>
      <x:c r="LZI5873" s="25"/>
      <x:c r="LZJ5873" s="25"/>
      <x:c r="LZK5873" s="25"/>
      <x:c r="LZL5873" s="25"/>
      <x:c r="LZM5873" s="25"/>
      <x:c r="LZN5873" s="25"/>
      <x:c r="LZO5873" s="25"/>
      <x:c r="LZP5873" s="25"/>
      <x:c r="LZQ5873" s="25"/>
      <x:c r="LZR5873" s="25"/>
      <x:c r="LZS5873" s="25"/>
      <x:c r="LZT5873" s="25"/>
      <x:c r="LZU5873" s="25"/>
      <x:c r="LZV5873" s="25"/>
      <x:c r="LZW5873" s="25"/>
      <x:c r="LZX5873" s="25"/>
      <x:c r="LZY5873" s="25"/>
      <x:c r="LZZ5873" s="25"/>
      <x:c r="MAA5873" s="25"/>
      <x:c r="MAB5873" s="25"/>
      <x:c r="MAC5873" s="25"/>
      <x:c r="MAD5873" s="25"/>
      <x:c r="MAE5873" s="25"/>
      <x:c r="MAF5873" s="25"/>
      <x:c r="MAG5873" s="25"/>
      <x:c r="MAH5873" s="25"/>
      <x:c r="MAI5873" s="25"/>
      <x:c r="MAJ5873" s="25"/>
      <x:c r="MAK5873" s="25"/>
      <x:c r="MAL5873" s="25"/>
      <x:c r="MAM5873" s="25"/>
      <x:c r="MAN5873" s="25"/>
      <x:c r="MAO5873" s="25"/>
      <x:c r="MAP5873" s="25"/>
      <x:c r="MAQ5873" s="25"/>
      <x:c r="MAR5873" s="25"/>
      <x:c r="MAS5873" s="25"/>
      <x:c r="MAT5873" s="25"/>
      <x:c r="MAU5873" s="25"/>
      <x:c r="MAV5873" s="25"/>
      <x:c r="MAW5873" s="25"/>
      <x:c r="MAX5873" s="25"/>
      <x:c r="MAY5873" s="25"/>
      <x:c r="MAZ5873" s="25"/>
      <x:c r="MBA5873" s="25"/>
      <x:c r="MBB5873" s="25"/>
      <x:c r="MBC5873" s="25"/>
      <x:c r="MBD5873" s="25"/>
      <x:c r="MBE5873" s="25"/>
      <x:c r="MBF5873" s="25"/>
      <x:c r="MBG5873" s="25"/>
      <x:c r="MBH5873" s="25"/>
      <x:c r="MBI5873" s="25"/>
      <x:c r="MBJ5873" s="25"/>
      <x:c r="MBK5873" s="25"/>
      <x:c r="MBL5873" s="25"/>
      <x:c r="MBM5873" s="25"/>
      <x:c r="MBN5873" s="25"/>
      <x:c r="MBO5873" s="25"/>
      <x:c r="MBP5873" s="25"/>
      <x:c r="MBQ5873" s="25"/>
      <x:c r="MBR5873" s="25"/>
      <x:c r="MBS5873" s="25"/>
      <x:c r="MBT5873" s="25"/>
      <x:c r="MBU5873" s="25"/>
      <x:c r="MBV5873" s="25"/>
      <x:c r="MBW5873" s="25"/>
      <x:c r="MBX5873" s="25"/>
      <x:c r="MBY5873" s="25"/>
      <x:c r="MBZ5873" s="25"/>
      <x:c r="MCA5873" s="25"/>
      <x:c r="MCB5873" s="25"/>
      <x:c r="MCC5873" s="25"/>
      <x:c r="MCD5873" s="25"/>
      <x:c r="MCE5873" s="25"/>
      <x:c r="MCF5873" s="25"/>
      <x:c r="MCG5873" s="25"/>
      <x:c r="MCH5873" s="25"/>
      <x:c r="MCI5873" s="25"/>
      <x:c r="MCJ5873" s="25"/>
      <x:c r="MCK5873" s="25"/>
      <x:c r="MCL5873" s="25"/>
      <x:c r="MCM5873" s="25"/>
      <x:c r="MCN5873" s="25"/>
      <x:c r="MCO5873" s="25"/>
      <x:c r="MCP5873" s="25"/>
      <x:c r="MCQ5873" s="25"/>
      <x:c r="MCR5873" s="25"/>
      <x:c r="MCS5873" s="25"/>
      <x:c r="MCT5873" s="25"/>
      <x:c r="MCU5873" s="25"/>
      <x:c r="MCV5873" s="25"/>
      <x:c r="MCW5873" s="25"/>
      <x:c r="MCX5873" s="25"/>
      <x:c r="MCY5873" s="25"/>
      <x:c r="MCZ5873" s="25"/>
      <x:c r="MDA5873" s="25"/>
      <x:c r="MDB5873" s="25"/>
      <x:c r="MDC5873" s="25"/>
      <x:c r="MDD5873" s="25"/>
      <x:c r="MDE5873" s="25"/>
      <x:c r="MDF5873" s="25"/>
      <x:c r="MDG5873" s="25"/>
      <x:c r="MDH5873" s="25"/>
      <x:c r="MDI5873" s="25"/>
      <x:c r="MDJ5873" s="25"/>
      <x:c r="MDK5873" s="25"/>
      <x:c r="MDL5873" s="25"/>
      <x:c r="MDM5873" s="25"/>
      <x:c r="MDN5873" s="25"/>
      <x:c r="MDO5873" s="25"/>
      <x:c r="MDP5873" s="25"/>
      <x:c r="MDQ5873" s="25"/>
      <x:c r="MDR5873" s="25"/>
      <x:c r="MDS5873" s="25"/>
      <x:c r="MDT5873" s="25"/>
      <x:c r="MDU5873" s="25"/>
      <x:c r="MDV5873" s="25"/>
      <x:c r="MDW5873" s="25"/>
      <x:c r="MDX5873" s="25"/>
      <x:c r="MDY5873" s="25"/>
      <x:c r="MDZ5873" s="25"/>
      <x:c r="MEA5873" s="25"/>
      <x:c r="MEB5873" s="25"/>
      <x:c r="MEC5873" s="25"/>
      <x:c r="MED5873" s="25"/>
      <x:c r="MEE5873" s="25"/>
      <x:c r="MEF5873" s="25"/>
      <x:c r="MEG5873" s="25"/>
      <x:c r="MEH5873" s="25"/>
      <x:c r="MEI5873" s="25"/>
      <x:c r="MEJ5873" s="25"/>
      <x:c r="MEK5873" s="25"/>
      <x:c r="MEL5873" s="25"/>
      <x:c r="MEM5873" s="25"/>
      <x:c r="MEN5873" s="25"/>
      <x:c r="MEO5873" s="25"/>
      <x:c r="MEP5873" s="25"/>
      <x:c r="MEQ5873" s="25"/>
      <x:c r="MER5873" s="25"/>
      <x:c r="MES5873" s="25"/>
      <x:c r="MET5873" s="25"/>
      <x:c r="MEU5873" s="25"/>
      <x:c r="MEV5873" s="25"/>
      <x:c r="MEW5873" s="25"/>
      <x:c r="MEX5873" s="25"/>
      <x:c r="MEY5873" s="25"/>
      <x:c r="MEZ5873" s="25"/>
      <x:c r="MFA5873" s="25"/>
      <x:c r="MFB5873" s="25"/>
      <x:c r="MFC5873" s="25"/>
      <x:c r="MFD5873" s="25"/>
      <x:c r="MFE5873" s="25"/>
      <x:c r="MFF5873" s="25"/>
      <x:c r="MFG5873" s="25"/>
      <x:c r="MFH5873" s="25"/>
      <x:c r="MFI5873" s="25"/>
      <x:c r="MFJ5873" s="25"/>
      <x:c r="MFK5873" s="25"/>
      <x:c r="MFL5873" s="25"/>
      <x:c r="MFM5873" s="25"/>
      <x:c r="MFN5873" s="25"/>
      <x:c r="MFO5873" s="25"/>
      <x:c r="MFP5873" s="25"/>
      <x:c r="MFQ5873" s="25"/>
      <x:c r="MFR5873" s="25"/>
      <x:c r="MFS5873" s="25"/>
      <x:c r="MFT5873" s="25"/>
      <x:c r="MFU5873" s="25"/>
      <x:c r="MFV5873" s="25"/>
      <x:c r="MFW5873" s="25"/>
      <x:c r="MFX5873" s="25"/>
      <x:c r="MFY5873" s="25"/>
      <x:c r="MFZ5873" s="25"/>
      <x:c r="MGA5873" s="25"/>
      <x:c r="MGB5873" s="25"/>
      <x:c r="MGC5873" s="25"/>
      <x:c r="MGD5873" s="25"/>
      <x:c r="MGE5873" s="25"/>
      <x:c r="MGF5873" s="25"/>
      <x:c r="MGG5873" s="25"/>
      <x:c r="MGH5873" s="25"/>
      <x:c r="MGI5873" s="25"/>
      <x:c r="MGJ5873" s="25"/>
      <x:c r="MGK5873" s="25"/>
      <x:c r="MGL5873" s="25"/>
      <x:c r="MGM5873" s="25"/>
      <x:c r="MGN5873" s="25"/>
      <x:c r="MGO5873" s="25"/>
      <x:c r="MGP5873" s="25"/>
      <x:c r="MGQ5873" s="25"/>
      <x:c r="MGR5873" s="25"/>
      <x:c r="MGS5873" s="25"/>
      <x:c r="MGT5873" s="25"/>
      <x:c r="MGU5873" s="25"/>
      <x:c r="MGV5873" s="25"/>
      <x:c r="MGW5873" s="25"/>
      <x:c r="MGX5873" s="25"/>
      <x:c r="MGY5873" s="25"/>
      <x:c r="MGZ5873" s="25"/>
      <x:c r="MHA5873" s="25"/>
      <x:c r="MHB5873" s="25"/>
      <x:c r="MHC5873" s="25"/>
      <x:c r="MHD5873" s="25"/>
      <x:c r="MHE5873" s="25"/>
      <x:c r="MHF5873" s="25"/>
      <x:c r="MHG5873" s="25"/>
      <x:c r="MHH5873" s="25"/>
      <x:c r="MHI5873" s="25"/>
      <x:c r="MHJ5873" s="25"/>
      <x:c r="MHK5873" s="25"/>
      <x:c r="MHL5873" s="25"/>
      <x:c r="MHM5873" s="25"/>
      <x:c r="MHN5873" s="25"/>
      <x:c r="MHO5873" s="25"/>
      <x:c r="MHP5873" s="25"/>
      <x:c r="MHQ5873" s="25"/>
      <x:c r="MHR5873" s="25"/>
      <x:c r="MHS5873" s="25"/>
      <x:c r="MHT5873" s="25"/>
      <x:c r="MHU5873" s="25"/>
      <x:c r="MHV5873" s="25"/>
      <x:c r="MHW5873" s="25"/>
      <x:c r="MHX5873" s="25"/>
      <x:c r="MHY5873" s="25"/>
      <x:c r="MHZ5873" s="25"/>
      <x:c r="MIA5873" s="25"/>
      <x:c r="MIB5873" s="25"/>
      <x:c r="MIC5873" s="25"/>
      <x:c r="MID5873" s="25"/>
      <x:c r="MIE5873" s="25"/>
      <x:c r="MIF5873" s="25"/>
      <x:c r="MIG5873" s="25"/>
      <x:c r="MIH5873" s="25"/>
      <x:c r="MII5873" s="25"/>
      <x:c r="MIJ5873" s="25"/>
      <x:c r="MIK5873" s="25"/>
      <x:c r="MIL5873" s="25"/>
      <x:c r="MIM5873" s="25"/>
      <x:c r="MIN5873" s="25"/>
      <x:c r="MIO5873" s="25"/>
      <x:c r="MIP5873" s="25"/>
      <x:c r="MIQ5873" s="25"/>
      <x:c r="MIR5873" s="25"/>
      <x:c r="MIS5873" s="25"/>
      <x:c r="MIT5873" s="25"/>
      <x:c r="MIU5873" s="25"/>
      <x:c r="MIV5873" s="25"/>
      <x:c r="MIW5873" s="25"/>
      <x:c r="MIX5873" s="25"/>
      <x:c r="MIY5873" s="25"/>
      <x:c r="MIZ5873" s="25"/>
      <x:c r="MJA5873" s="25"/>
      <x:c r="MJB5873" s="25"/>
      <x:c r="MJC5873" s="25"/>
      <x:c r="MJD5873" s="25"/>
      <x:c r="MJE5873" s="25"/>
      <x:c r="MJF5873" s="25"/>
      <x:c r="MJG5873" s="25"/>
      <x:c r="MJH5873" s="25"/>
      <x:c r="MJI5873" s="25"/>
      <x:c r="MJJ5873" s="25"/>
      <x:c r="MJK5873" s="25"/>
      <x:c r="MJL5873" s="25"/>
      <x:c r="MJM5873" s="25"/>
      <x:c r="MJN5873" s="25"/>
      <x:c r="MJO5873" s="25"/>
      <x:c r="MJP5873" s="25"/>
      <x:c r="MJQ5873" s="25"/>
      <x:c r="MJR5873" s="25"/>
      <x:c r="MJS5873" s="25"/>
      <x:c r="MJT5873" s="25"/>
      <x:c r="MJU5873" s="25"/>
      <x:c r="MJV5873" s="25"/>
      <x:c r="MJW5873" s="25"/>
      <x:c r="MJX5873" s="25"/>
      <x:c r="MJY5873" s="25"/>
      <x:c r="MJZ5873" s="25"/>
      <x:c r="MKA5873" s="25"/>
      <x:c r="MKB5873" s="25"/>
      <x:c r="MKC5873" s="25"/>
      <x:c r="MKD5873" s="25"/>
      <x:c r="MKE5873" s="25"/>
      <x:c r="MKF5873" s="25"/>
      <x:c r="MKG5873" s="25"/>
      <x:c r="MKH5873" s="25"/>
      <x:c r="MKI5873" s="25"/>
      <x:c r="MKJ5873" s="25"/>
      <x:c r="MKK5873" s="25"/>
      <x:c r="MKL5873" s="25"/>
      <x:c r="MKM5873" s="25"/>
      <x:c r="MKN5873" s="25"/>
      <x:c r="MKO5873" s="25"/>
      <x:c r="MKP5873" s="25"/>
      <x:c r="MKQ5873" s="25"/>
      <x:c r="MKR5873" s="25"/>
      <x:c r="MKS5873" s="25"/>
      <x:c r="MKT5873" s="25"/>
      <x:c r="MKU5873" s="25"/>
      <x:c r="MKV5873" s="25"/>
      <x:c r="MKW5873" s="25"/>
      <x:c r="MKX5873" s="25"/>
      <x:c r="MKY5873" s="25"/>
      <x:c r="MKZ5873" s="25"/>
      <x:c r="MLA5873" s="25"/>
      <x:c r="MLB5873" s="25"/>
      <x:c r="MLC5873" s="25"/>
      <x:c r="MLD5873" s="25"/>
      <x:c r="MLE5873" s="25"/>
      <x:c r="MLF5873" s="25"/>
      <x:c r="MLG5873" s="25"/>
      <x:c r="MLH5873" s="25"/>
      <x:c r="MLI5873" s="25"/>
      <x:c r="MLJ5873" s="25"/>
      <x:c r="MLK5873" s="25"/>
      <x:c r="MLL5873" s="25"/>
      <x:c r="MLM5873" s="25"/>
      <x:c r="MLN5873" s="25"/>
      <x:c r="MLO5873" s="25"/>
      <x:c r="MLP5873" s="25"/>
      <x:c r="MLQ5873" s="25"/>
      <x:c r="MLR5873" s="25"/>
      <x:c r="MLS5873" s="25"/>
      <x:c r="MLT5873" s="25"/>
      <x:c r="MLU5873" s="25"/>
      <x:c r="MLV5873" s="25"/>
      <x:c r="MLW5873" s="25"/>
      <x:c r="MLX5873" s="25"/>
      <x:c r="MLY5873" s="25"/>
      <x:c r="MLZ5873" s="25"/>
      <x:c r="MMA5873" s="25"/>
      <x:c r="MMB5873" s="25"/>
      <x:c r="MMC5873" s="25"/>
      <x:c r="MMD5873" s="25"/>
      <x:c r="MME5873" s="25"/>
      <x:c r="MMF5873" s="25"/>
      <x:c r="MMG5873" s="25"/>
      <x:c r="MMH5873" s="25"/>
      <x:c r="MMI5873" s="25"/>
      <x:c r="MMJ5873" s="25"/>
      <x:c r="MMK5873" s="25"/>
      <x:c r="MML5873" s="25"/>
      <x:c r="MMM5873" s="25"/>
      <x:c r="MMN5873" s="25"/>
      <x:c r="MMO5873" s="25"/>
      <x:c r="MMP5873" s="25"/>
      <x:c r="MMQ5873" s="25"/>
      <x:c r="MMR5873" s="25"/>
      <x:c r="MMS5873" s="25"/>
      <x:c r="MMT5873" s="25"/>
      <x:c r="MMU5873" s="25"/>
      <x:c r="MMV5873" s="25"/>
      <x:c r="MMW5873" s="25"/>
      <x:c r="MMX5873" s="25"/>
      <x:c r="MMY5873" s="25"/>
      <x:c r="MMZ5873" s="25"/>
      <x:c r="MNA5873" s="25"/>
      <x:c r="MNB5873" s="25"/>
      <x:c r="MNC5873" s="25"/>
      <x:c r="MND5873" s="25"/>
      <x:c r="MNE5873" s="25"/>
      <x:c r="MNF5873" s="25"/>
      <x:c r="MNG5873" s="25"/>
      <x:c r="MNH5873" s="25"/>
      <x:c r="MNI5873" s="25"/>
      <x:c r="MNJ5873" s="25"/>
      <x:c r="MNK5873" s="25"/>
      <x:c r="MNL5873" s="25"/>
      <x:c r="MNM5873" s="25"/>
      <x:c r="MNN5873" s="25"/>
      <x:c r="MNO5873" s="25"/>
      <x:c r="MNP5873" s="25"/>
      <x:c r="MNQ5873" s="25"/>
      <x:c r="MNR5873" s="25"/>
      <x:c r="MNS5873" s="25"/>
      <x:c r="MNT5873" s="25"/>
      <x:c r="MNU5873" s="25"/>
      <x:c r="MNV5873" s="25"/>
      <x:c r="MNW5873" s="25"/>
      <x:c r="MNX5873" s="25"/>
      <x:c r="MNY5873" s="25"/>
      <x:c r="MNZ5873" s="25"/>
      <x:c r="MOA5873" s="25"/>
      <x:c r="MOB5873" s="25"/>
      <x:c r="MOC5873" s="25"/>
      <x:c r="MOD5873" s="25"/>
      <x:c r="MOE5873" s="25"/>
      <x:c r="MOF5873" s="25"/>
      <x:c r="MOG5873" s="25"/>
      <x:c r="MOH5873" s="25"/>
      <x:c r="MOI5873" s="25"/>
      <x:c r="MOJ5873" s="25"/>
      <x:c r="MOK5873" s="25"/>
      <x:c r="MOL5873" s="25"/>
      <x:c r="MOM5873" s="25"/>
      <x:c r="MON5873" s="25"/>
      <x:c r="MOO5873" s="25"/>
      <x:c r="MOP5873" s="25"/>
      <x:c r="MOQ5873" s="25"/>
      <x:c r="MOR5873" s="25"/>
      <x:c r="MOS5873" s="25"/>
      <x:c r="MOT5873" s="25"/>
      <x:c r="MOU5873" s="25"/>
      <x:c r="MOV5873" s="25"/>
      <x:c r="MOW5873" s="25"/>
      <x:c r="MOX5873" s="25"/>
      <x:c r="MOY5873" s="25"/>
      <x:c r="MOZ5873" s="25"/>
      <x:c r="MPA5873" s="25"/>
      <x:c r="MPB5873" s="25"/>
      <x:c r="MPC5873" s="25"/>
      <x:c r="MPD5873" s="25"/>
      <x:c r="MPE5873" s="25"/>
      <x:c r="MPF5873" s="25"/>
      <x:c r="MPG5873" s="25"/>
      <x:c r="MPH5873" s="25"/>
      <x:c r="MPI5873" s="25"/>
      <x:c r="MPJ5873" s="25"/>
      <x:c r="MPK5873" s="25"/>
      <x:c r="MPL5873" s="25"/>
      <x:c r="MPM5873" s="25"/>
      <x:c r="MPN5873" s="25"/>
      <x:c r="MPO5873" s="25"/>
      <x:c r="MPP5873" s="25"/>
      <x:c r="MPQ5873" s="25"/>
      <x:c r="MPR5873" s="25"/>
      <x:c r="MPS5873" s="25"/>
      <x:c r="MPT5873" s="25"/>
      <x:c r="MPU5873" s="25"/>
      <x:c r="MPV5873" s="25"/>
      <x:c r="MPW5873" s="25"/>
      <x:c r="MPX5873" s="25"/>
      <x:c r="MPY5873" s="25"/>
      <x:c r="MPZ5873" s="25"/>
      <x:c r="MQA5873" s="25"/>
      <x:c r="MQB5873" s="25"/>
      <x:c r="MQC5873" s="25"/>
      <x:c r="MQD5873" s="25"/>
      <x:c r="MQE5873" s="25"/>
      <x:c r="MQF5873" s="25"/>
      <x:c r="MQG5873" s="25"/>
      <x:c r="MQH5873" s="25"/>
      <x:c r="MQI5873" s="25"/>
      <x:c r="MQJ5873" s="25"/>
      <x:c r="MQK5873" s="25"/>
      <x:c r="MQL5873" s="25"/>
      <x:c r="MQM5873" s="25"/>
      <x:c r="MQN5873" s="25"/>
      <x:c r="MQO5873" s="25"/>
      <x:c r="MQP5873" s="25"/>
      <x:c r="MQQ5873" s="25"/>
      <x:c r="MQR5873" s="25"/>
      <x:c r="MQS5873" s="25"/>
      <x:c r="MQT5873" s="25"/>
      <x:c r="MQU5873" s="25"/>
      <x:c r="MQV5873" s="25"/>
      <x:c r="MQW5873" s="25"/>
      <x:c r="MQX5873" s="25"/>
      <x:c r="MQY5873" s="25"/>
      <x:c r="MQZ5873" s="25"/>
      <x:c r="MRA5873" s="25"/>
      <x:c r="MRB5873" s="25"/>
      <x:c r="MRC5873" s="25"/>
      <x:c r="MRD5873" s="25"/>
      <x:c r="MRE5873" s="25"/>
      <x:c r="MRF5873" s="25"/>
      <x:c r="MRG5873" s="25"/>
      <x:c r="MRH5873" s="25"/>
      <x:c r="MRI5873" s="25"/>
      <x:c r="MRJ5873" s="25"/>
      <x:c r="MRK5873" s="25"/>
      <x:c r="MRL5873" s="25"/>
      <x:c r="MRM5873" s="25"/>
      <x:c r="MRN5873" s="25"/>
      <x:c r="MRO5873" s="25"/>
      <x:c r="MRP5873" s="25"/>
      <x:c r="MRQ5873" s="25"/>
      <x:c r="MRR5873" s="25"/>
      <x:c r="MRS5873" s="25"/>
      <x:c r="MRT5873" s="25"/>
      <x:c r="MRU5873" s="25"/>
      <x:c r="MRV5873" s="25"/>
      <x:c r="MRW5873" s="25"/>
      <x:c r="MRX5873" s="25"/>
      <x:c r="MRY5873" s="25"/>
      <x:c r="MRZ5873" s="25"/>
      <x:c r="MSA5873" s="25"/>
      <x:c r="MSB5873" s="25"/>
      <x:c r="MSC5873" s="25"/>
      <x:c r="MSD5873" s="25"/>
      <x:c r="MSE5873" s="25"/>
      <x:c r="MSF5873" s="25"/>
      <x:c r="MSG5873" s="25"/>
      <x:c r="MSH5873" s="25"/>
      <x:c r="MSI5873" s="25"/>
      <x:c r="MSJ5873" s="25"/>
      <x:c r="MSK5873" s="25"/>
      <x:c r="MSL5873" s="25"/>
      <x:c r="MSM5873" s="25"/>
      <x:c r="MSN5873" s="25"/>
      <x:c r="MSO5873" s="25"/>
      <x:c r="MSP5873" s="25"/>
      <x:c r="MSQ5873" s="25"/>
      <x:c r="MSR5873" s="25"/>
      <x:c r="MSS5873" s="25"/>
      <x:c r="MST5873" s="25"/>
      <x:c r="MSU5873" s="25"/>
      <x:c r="MSV5873" s="25"/>
      <x:c r="MSW5873" s="25"/>
      <x:c r="MSX5873" s="25"/>
      <x:c r="MSY5873" s="25"/>
      <x:c r="MSZ5873" s="25"/>
      <x:c r="MTA5873" s="25"/>
      <x:c r="MTB5873" s="25"/>
      <x:c r="MTC5873" s="25"/>
      <x:c r="MTD5873" s="25"/>
      <x:c r="MTE5873" s="25"/>
      <x:c r="MTF5873" s="25"/>
      <x:c r="MTG5873" s="25"/>
      <x:c r="MTH5873" s="25"/>
      <x:c r="MTI5873" s="25"/>
      <x:c r="MTJ5873" s="25"/>
      <x:c r="MTK5873" s="25"/>
      <x:c r="MTL5873" s="25"/>
      <x:c r="MTM5873" s="25"/>
      <x:c r="MTN5873" s="25"/>
      <x:c r="MTO5873" s="25"/>
      <x:c r="MTP5873" s="25"/>
      <x:c r="MTQ5873" s="25"/>
      <x:c r="MTR5873" s="25"/>
      <x:c r="MTS5873" s="25"/>
      <x:c r="MTT5873" s="25"/>
      <x:c r="MTU5873" s="25"/>
      <x:c r="MTV5873" s="25"/>
      <x:c r="MTW5873" s="25"/>
      <x:c r="MTX5873" s="25"/>
      <x:c r="MTY5873" s="25"/>
      <x:c r="MTZ5873" s="25"/>
      <x:c r="MUA5873" s="25"/>
      <x:c r="MUB5873" s="25"/>
      <x:c r="MUC5873" s="25"/>
      <x:c r="MUD5873" s="25"/>
      <x:c r="MUE5873" s="25"/>
      <x:c r="MUF5873" s="25"/>
      <x:c r="MUG5873" s="25"/>
      <x:c r="MUH5873" s="25"/>
      <x:c r="MUI5873" s="25"/>
      <x:c r="MUJ5873" s="25"/>
      <x:c r="MUK5873" s="25"/>
      <x:c r="MUL5873" s="25"/>
      <x:c r="MUM5873" s="25"/>
      <x:c r="MUN5873" s="25"/>
      <x:c r="MUO5873" s="25"/>
      <x:c r="MUP5873" s="25"/>
      <x:c r="MUQ5873" s="25"/>
      <x:c r="MUR5873" s="25"/>
      <x:c r="MUS5873" s="25"/>
      <x:c r="MUT5873" s="25"/>
      <x:c r="MUU5873" s="25"/>
      <x:c r="MUV5873" s="25"/>
      <x:c r="MUW5873" s="25"/>
      <x:c r="MUX5873" s="25"/>
      <x:c r="MUY5873" s="25"/>
      <x:c r="MUZ5873" s="25"/>
      <x:c r="MVA5873" s="25"/>
      <x:c r="MVB5873" s="25"/>
      <x:c r="MVC5873" s="25"/>
      <x:c r="MVD5873" s="25"/>
      <x:c r="MVE5873" s="25"/>
      <x:c r="MVF5873" s="25"/>
      <x:c r="MVG5873" s="25"/>
      <x:c r="MVH5873" s="25"/>
      <x:c r="MVI5873" s="25"/>
      <x:c r="MVJ5873" s="25"/>
      <x:c r="MVK5873" s="25"/>
      <x:c r="MVL5873" s="25"/>
      <x:c r="MVM5873" s="25"/>
      <x:c r="MVN5873" s="25"/>
      <x:c r="MVO5873" s="25"/>
      <x:c r="MVP5873" s="25"/>
      <x:c r="MVQ5873" s="25"/>
      <x:c r="MVR5873" s="25"/>
      <x:c r="MVS5873" s="25"/>
      <x:c r="MVT5873" s="25"/>
      <x:c r="MVU5873" s="25"/>
      <x:c r="MVV5873" s="25"/>
      <x:c r="MVW5873" s="25"/>
      <x:c r="MVX5873" s="25"/>
      <x:c r="MVY5873" s="25"/>
      <x:c r="MVZ5873" s="25"/>
      <x:c r="MWA5873" s="25"/>
      <x:c r="MWB5873" s="25"/>
      <x:c r="MWC5873" s="25"/>
      <x:c r="MWD5873" s="25"/>
      <x:c r="MWE5873" s="25"/>
      <x:c r="MWF5873" s="25"/>
      <x:c r="MWG5873" s="25"/>
      <x:c r="MWH5873" s="25"/>
      <x:c r="MWI5873" s="25"/>
      <x:c r="MWJ5873" s="25"/>
      <x:c r="MWK5873" s="25"/>
      <x:c r="MWL5873" s="25"/>
      <x:c r="MWM5873" s="25"/>
      <x:c r="MWN5873" s="25"/>
      <x:c r="MWO5873" s="25"/>
      <x:c r="MWP5873" s="25"/>
      <x:c r="MWQ5873" s="25"/>
      <x:c r="MWR5873" s="25"/>
      <x:c r="MWS5873" s="25"/>
      <x:c r="MWT5873" s="25"/>
      <x:c r="MWU5873" s="25"/>
      <x:c r="MWV5873" s="25"/>
      <x:c r="MWW5873" s="25"/>
      <x:c r="MWX5873" s="25"/>
      <x:c r="MWY5873" s="25"/>
      <x:c r="MWZ5873" s="25"/>
      <x:c r="MXA5873" s="25"/>
      <x:c r="MXB5873" s="25"/>
      <x:c r="MXC5873" s="25"/>
      <x:c r="MXD5873" s="25"/>
      <x:c r="MXE5873" s="25"/>
      <x:c r="MXF5873" s="25"/>
      <x:c r="MXG5873" s="25"/>
      <x:c r="MXH5873" s="25"/>
      <x:c r="MXI5873" s="25"/>
      <x:c r="MXJ5873" s="25"/>
      <x:c r="MXK5873" s="25"/>
      <x:c r="MXL5873" s="25"/>
      <x:c r="MXM5873" s="25"/>
      <x:c r="MXN5873" s="25"/>
      <x:c r="MXO5873" s="25"/>
      <x:c r="MXP5873" s="25"/>
      <x:c r="MXQ5873" s="25"/>
      <x:c r="MXR5873" s="25"/>
      <x:c r="MXS5873" s="25"/>
      <x:c r="MXT5873" s="25"/>
      <x:c r="MXU5873" s="25"/>
      <x:c r="MXV5873" s="25"/>
      <x:c r="MXW5873" s="25"/>
      <x:c r="MXX5873" s="25"/>
      <x:c r="MXY5873" s="25"/>
      <x:c r="MXZ5873" s="25"/>
      <x:c r="MYA5873" s="25"/>
      <x:c r="MYB5873" s="25"/>
      <x:c r="MYC5873" s="25"/>
      <x:c r="MYD5873" s="25"/>
      <x:c r="MYE5873" s="25"/>
      <x:c r="MYF5873" s="25"/>
      <x:c r="MYG5873" s="25"/>
      <x:c r="MYH5873" s="25"/>
      <x:c r="MYI5873" s="25"/>
      <x:c r="MYJ5873" s="25"/>
      <x:c r="MYK5873" s="25"/>
      <x:c r="MYL5873" s="25"/>
      <x:c r="MYM5873" s="25"/>
      <x:c r="MYN5873" s="25"/>
      <x:c r="MYO5873" s="25"/>
      <x:c r="MYP5873" s="25"/>
      <x:c r="MYQ5873" s="25"/>
      <x:c r="MYR5873" s="25"/>
      <x:c r="MYS5873" s="25"/>
      <x:c r="MYT5873" s="25"/>
      <x:c r="MYU5873" s="25"/>
      <x:c r="MYV5873" s="25"/>
      <x:c r="MYW5873" s="25"/>
      <x:c r="MYX5873" s="25"/>
      <x:c r="MYY5873" s="25"/>
      <x:c r="MYZ5873" s="25"/>
      <x:c r="MZA5873" s="25"/>
      <x:c r="MZB5873" s="25"/>
      <x:c r="MZC5873" s="25"/>
      <x:c r="MZD5873" s="25"/>
      <x:c r="MZE5873" s="25"/>
      <x:c r="MZF5873" s="25"/>
      <x:c r="MZG5873" s="25"/>
      <x:c r="MZH5873" s="25"/>
      <x:c r="MZI5873" s="25"/>
      <x:c r="MZJ5873" s="25"/>
      <x:c r="MZK5873" s="25"/>
      <x:c r="MZL5873" s="25"/>
      <x:c r="MZM5873" s="25"/>
      <x:c r="MZN5873" s="25"/>
      <x:c r="MZO5873" s="25"/>
      <x:c r="MZP5873" s="25"/>
      <x:c r="MZQ5873" s="25"/>
      <x:c r="MZR5873" s="25"/>
      <x:c r="MZS5873" s="25"/>
      <x:c r="MZT5873" s="25"/>
      <x:c r="MZU5873" s="25"/>
      <x:c r="MZV5873" s="25"/>
      <x:c r="MZW5873" s="25"/>
      <x:c r="MZX5873" s="25"/>
      <x:c r="MZY5873" s="25"/>
      <x:c r="MZZ5873" s="25"/>
      <x:c r="NAA5873" s="25"/>
      <x:c r="NAB5873" s="25"/>
      <x:c r="NAC5873" s="25"/>
      <x:c r="NAD5873" s="25"/>
      <x:c r="NAE5873" s="25"/>
      <x:c r="NAF5873" s="25"/>
      <x:c r="NAG5873" s="25"/>
      <x:c r="NAH5873" s="25"/>
      <x:c r="NAI5873" s="25"/>
      <x:c r="NAJ5873" s="25"/>
      <x:c r="NAK5873" s="25"/>
      <x:c r="NAL5873" s="25"/>
      <x:c r="NAM5873" s="25"/>
      <x:c r="NAN5873" s="25"/>
      <x:c r="NAO5873" s="25"/>
      <x:c r="NAP5873" s="25"/>
      <x:c r="NAQ5873" s="25"/>
      <x:c r="NAR5873" s="25"/>
      <x:c r="NAS5873" s="25"/>
      <x:c r="NAT5873" s="25"/>
      <x:c r="NAU5873" s="25"/>
      <x:c r="NAV5873" s="25"/>
      <x:c r="NAW5873" s="25"/>
      <x:c r="NAX5873" s="25"/>
      <x:c r="NAY5873" s="25"/>
      <x:c r="NAZ5873" s="25"/>
      <x:c r="NBA5873" s="25"/>
      <x:c r="NBB5873" s="25"/>
      <x:c r="NBC5873" s="25"/>
      <x:c r="NBD5873" s="25"/>
      <x:c r="NBE5873" s="25"/>
      <x:c r="NBF5873" s="25"/>
      <x:c r="NBG5873" s="25"/>
      <x:c r="NBH5873" s="25"/>
      <x:c r="NBI5873" s="25"/>
      <x:c r="NBJ5873" s="25"/>
      <x:c r="NBK5873" s="25"/>
      <x:c r="NBL5873" s="25"/>
      <x:c r="NBM5873" s="25"/>
      <x:c r="NBN5873" s="25"/>
      <x:c r="NBO5873" s="25"/>
      <x:c r="NBP5873" s="25"/>
      <x:c r="NBQ5873" s="25"/>
      <x:c r="NBR5873" s="25"/>
      <x:c r="NBS5873" s="25"/>
      <x:c r="NBT5873" s="25"/>
      <x:c r="NBU5873" s="25"/>
      <x:c r="NBV5873" s="25"/>
      <x:c r="NBW5873" s="25"/>
      <x:c r="NBX5873" s="25"/>
      <x:c r="NBY5873" s="25"/>
      <x:c r="NBZ5873" s="25"/>
      <x:c r="NCA5873" s="25"/>
      <x:c r="NCB5873" s="25"/>
      <x:c r="NCC5873" s="25"/>
      <x:c r="NCD5873" s="25"/>
      <x:c r="NCE5873" s="25"/>
      <x:c r="NCF5873" s="25"/>
      <x:c r="NCG5873" s="25"/>
      <x:c r="NCH5873" s="25"/>
      <x:c r="NCI5873" s="25"/>
      <x:c r="NCJ5873" s="25"/>
      <x:c r="NCK5873" s="25"/>
      <x:c r="NCL5873" s="25"/>
      <x:c r="NCM5873" s="25"/>
      <x:c r="NCN5873" s="25"/>
      <x:c r="NCO5873" s="25"/>
      <x:c r="NCP5873" s="25"/>
      <x:c r="NCQ5873" s="25"/>
      <x:c r="NCR5873" s="25"/>
      <x:c r="NCS5873" s="25"/>
      <x:c r="NCT5873" s="25"/>
      <x:c r="NCU5873" s="25"/>
      <x:c r="NCV5873" s="25"/>
      <x:c r="NCW5873" s="25"/>
      <x:c r="NCX5873" s="25"/>
      <x:c r="NCY5873" s="25"/>
      <x:c r="NCZ5873" s="25"/>
      <x:c r="NDA5873" s="25"/>
      <x:c r="NDB5873" s="25"/>
      <x:c r="NDC5873" s="25"/>
      <x:c r="NDD5873" s="25"/>
      <x:c r="NDE5873" s="25"/>
      <x:c r="NDF5873" s="25"/>
      <x:c r="NDG5873" s="25"/>
      <x:c r="NDH5873" s="25"/>
      <x:c r="NDI5873" s="25"/>
      <x:c r="NDJ5873" s="25"/>
      <x:c r="NDK5873" s="25"/>
      <x:c r="NDL5873" s="25"/>
      <x:c r="NDM5873" s="25"/>
      <x:c r="NDN5873" s="25"/>
      <x:c r="NDO5873" s="25"/>
      <x:c r="NDP5873" s="25"/>
      <x:c r="NDQ5873" s="25"/>
      <x:c r="NDR5873" s="25"/>
      <x:c r="NDS5873" s="25"/>
      <x:c r="NDT5873" s="25"/>
      <x:c r="NDU5873" s="25"/>
      <x:c r="NDV5873" s="25"/>
      <x:c r="NDW5873" s="25"/>
      <x:c r="NDX5873" s="25"/>
      <x:c r="NDY5873" s="25"/>
      <x:c r="NDZ5873" s="25"/>
      <x:c r="NEA5873" s="25"/>
      <x:c r="NEB5873" s="25"/>
      <x:c r="NEC5873" s="25"/>
      <x:c r="NED5873" s="25"/>
      <x:c r="NEE5873" s="25"/>
      <x:c r="NEF5873" s="25"/>
      <x:c r="NEG5873" s="25"/>
      <x:c r="NEH5873" s="25"/>
      <x:c r="NEI5873" s="25"/>
      <x:c r="NEJ5873" s="25"/>
      <x:c r="NEK5873" s="25"/>
      <x:c r="NEL5873" s="25"/>
      <x:c r="NEM5873" s="25"/>
      <x:c r="NEN5873" s="25"/>
      <x:c r="NEO5873" s="25"/>
      <x:c r="NEP5873" s="25"/>
      <x:c r="NEQ5873" s="25"/>
      <x:c r="NER5873" s="25"/>
      <x:c r="NES5873" s="25"/>
      <x:c r="NET5873" s="25"/>
      <x:c r="NEU5873" s="25"/>
      <x:c r="NEV5873" s="25"/>
      <x:c r="NEW5873" s="25"/>
      <x:c r="NEX5873" s="25"/>
      <x:c r="NEY5873" s="25"/>
      <x:c r="NEZ5873" s="25"/>
      <x:c r="NFA5873" s="25"/>
      <x:c r="NFB5873" s="25"/>
      <x:c r="NFC5873" s="25"/>
      <x:c r="NFD5873" s="25"/>
      <x:c r="NFE5873" s="25"/>
      <x:c r="NFF5873" s="25"/>
      <x:c r="NFG5873" s="25"/>
      <x:c r="NFH5873" s="25"/>
      <x:c r="NFI5873" s="25"/>
      <x:c r="NFJ5873" s="25"/>
      <x:c r="NFK5873" s="25"/>
      <x:c r="NFL5873" s="25"/>
      <x:c r="NFM5873" s="25"/>
      <x:c r="NFN5873" s="25"/>
      <x:c r="NFO5873" s="25"/>
      <x:c r="NFP5873" s="25"/>
      <x:c r="NFQ5873" s="25"/>
      <x:c r="NFR5873" s="25"/>
      <x:c r="NFS5873" s="25"/>
      <x:c r="NFT5873" s="25"/>
      <x:c r="NFU5873" s="25"/>
      <x:c r="NFV5873" s="25"/>
      <x:c r="NFW5873" s="25"/>
      <x:c r="NFX5873" s="25"/>
      <x:c r="NFY5873" s="25"/>
      <x:c r="NFZ5873" s="25"/>
      <x:c r="NGA5873" s="25"/>
      <x:c r="NGB5873" s="25"/>
      <x:c r="NGC5873" s="25"/>
      <x:c r="NGD5873" s="25"/>
      <x:c r="NGE5873" s="25"/>
      <x:c r="NGF5873" s="25"/>
      <x:c r="NGG5873" s="25"/>
      <x:c r="NGH5873" s="25"/>
      <x:c r="NGI5873" s="25"/>
      <x:c r="NGJ5873" s="25"/>
      <x:c r="NGK5873" s="25"/>
      <x:c r="NGL5873" s="25"/>
      <x:c r="NGM5873" s="25"/>
      <x:c r="NGN5873" s="25"/>
      <x:c r="NGO5873" s="25"/>
      <x:c r="NGP5873" s="25"/>
      <x:c r="NGQ5873" s="25"/>
      <x:c r="NGR5873" s="25"/>
      <x:c r="NGS5873" s="25"/>
      <x:c r="NGT5873" s="25"/>
      <x:c r="NGU5873" s="25"/>
      <x:c r="NGV5873" s="25"/>
      <x:c r="NGW5873" s="25"/>
      <x:c r="NGX5873" s="25"/>
      <x:c r="NGY5873" s="25"/>
      <x:c r="NGZ5873" s="25"/>
      <x:c r="NHA5873" s="25"/>
      <x:c r="NHB5873" s="25"/>
      <x:c r="NHC5873" s="25"/>
      <x:c r="NHD5873" s="25"/>
      <x:c r="NHE5873" s="25"/>
      <x:c r="NHF5873" s="25"/>
      <x:c r="NHG5873" s="25"/>
      <x:c r="NHH5873" s="25"/>
      <x:c r="NHI5873" s="25"/>
      <x:c r="NHJ5873" s="25"/>
      <x:c r="NHK5873" s="25"/>
      <x:c r="NHL5873" s="25"/>
      <x:c r="NHM5873" s="25"/>
      <x:c r="NHN5873" s="25"/>
      <x:c r="NHO5873" s="25"/>
      <x:c r="NHP5873" s="25"/>
      <x:c r="NHQ5873" s="25"/>
      <x:c r="NHR5873" s="25"/>
      <x:c r="NHS5873" s="25"/>
      <x:c r="NHT5873" s="25"/>
      <x:c r="NHU5873" s="25"/>
      <x:c r="NHV5873" s="25"/>
      <x:c r="NHW5873" s="25"/>
      <x:c r="NHX5873" s="25"/>
      <x:c r="NHY5873" s="25"/>
      <x:c r="NHZ5873" s="25"/>
      <x:c r="NIA5873" s="25"/>
      <x:c r="NIB5873" s="25"/>
      <x:c r="NIC5873" s="25"/>
      <x:c r="NID5873" s="25"/>
      <x:c r="NIE5873" s="25"/>
      <x:c r="NIF5873" s="25"/>
      <x:c r="NIG5873" s="25"/>
      <x:c r="NIH5873" s="25"/>
      <x:c r="NII5873" s="25"/>
      <x:c r="NIJ5873" s="25"/>
      <x:c r="NIK5873" s="25"/>
      <x:c r="NIL5873" s="25"/>
      <x:c r="NIM5873" s="25"/>
      <x:c r="NIN5873" s="25"/>
      <x:c r="NIO5873" s="25"/>
      <x:c r="NIP5873" s="25"/>
      <x:c r="NIQ5873" s="25"/>
      <x:c r="NIR5873" s="25"/>
      <x:c r="NIS5873" s="25"/>
      <x:c r="NIT5873" s="25"/>
      <x:c r="NIU5873" s="25"/>
      <x:c r="NIV5873" s="25"/>
      <x:c r="NIW5873" s="25"/>
      <x:c r="NIX5873" s="25"/>
      <x:c r="NIY5873" s="25"/>
      <x:c r="NIZ5873" s="25"/>
      <x:c r="NJA5873" s="25"/>
      <x:c r="NJB5873" s="25"/>
      <x:c r="NJC5873" s="25"/>
      <x:c r="NJD5873" s="25"/>
      <x:c r="NJE5873" s="25"/>
      <x:c r="NJF5873" s="25"/>
      <x:c r="NJG5873" s="25"/>
      <x:c r="NJH5873" s="25"/>
      <x:c r="NJI5873" s="25"/>
      <x:c r="NJJ5873" s="25"/>
      <x:c r="NJK5873" s="25"/>
      <x:c r="NJL5873" s="25"/>
      <x:c r="NJM5873" s="25"/>
      <x:c r="NJN5873" s="25"/>
      <x:c r="NJO5873" s="25"/>
      <x:c r="NJP5873" s="25"/>
      <x:c r="NJQ5873" s="25"/>
      <x:c r="NJR5873" s="25"/>
      <x:c r="NJS5873" s="25"/>
      <x:c r="NJT5873" s="25"/>
      <x:c r="NJU5873" s="25"/>
      <x:c r="NJV5873" s="25"/>
      <x:c r="NJW5873" s="25"/>
      <x:c r="NJX5873" s="25"/>
      <x:c r="NJY5873" s="25"/>
      <x:c r="NJZ5873" s="25"/>
      <x:c r="NKA5873" s="25"/>
      <x:c r="NKB5873" s="25"/>
      <x:c r="NKC5873" s="25"/>
      <x:c r="NKD5873" s="25"/>
      <x:c r="NKE5873" s="25"/>
      <x:c r="NKF5873" s="25"/>
      <x:c r="NKG5873" s="25"/>
      <x:c r="NKH5873" s="25"/>
      <x:c r="NKI5873" s="25"/>
      <x:c r="NKJ5873" s="25"/>
      <x:c r="NKK5873" s="25"/>
      <x:c r="NKL5873" s="25"/>
      <x:c r="NKM5873" s="25"/>
      <x:c r="NKN5873" s="25"/>
      <x:c r="NKO5873" s="25"/>
      <x:c r="NKP5873" s="25"/>
      <x:c r="NKQ5873" s="25"/>
      <x:c r="NKR5873" s="25"/>
      <x:c r="NKS5873" s="25"/>
      <x:c r="NKT5873" s="25"/>
      <x:c r="NKU5873" s="25"/>
      <x:c r="NKV5873" s="25"/>
      <x:c r="NKW5873" s="25"/>
      <x:c r="NKX5873" s="25"/>
      <x:c r="NKY5873" s="25"/>
      <x:c r="NKZ5873" s="25"/>
      <x:c r="NLA5873" s="25"/>
      <x:c r="NLB5873" s="25"/>
      <x:c r="NLC5873" s="25"/>
      <x:c r="NLD5873" s="25"/>
      <x:c r="NLE5873" s="25"/>
      <x:c r="NLF5873" s="25"/>
      <x:c r="NLG5873" s="25"/>
      <x:c r="NLH5873" s="25"/>
      <x:c r="NLI5873" s="25"/>
      <x:c r="NLJ5873" s="25"/>
      <x:c r="NLK5873" s="25"/>
      <x:c r="NLL5873" s="25"/>
      <x:c r="NLM5873" s="25"/>
      <x:c r="NLN5873" s="25"/>
      <x:c r="NLO5873" s="25"/>
      <x:c r="NLP5873" s="25"/>
      <x:c r="NLQ5873" s="25"/>
      <x:c r="NLR5873" s="25"/>
      <x:c r="NLS5873" s="25"/>
      <x:c r="NLT5873" s="25"/>
      <x:c r="NLU5873" s="25"/>
      <x:c r="NLV5873" s="25"/>
      <x:c r="NLW5873" s="25"/>
      <x:c r="NLX5873" s="25"/>
      <x:c r="NLY5873" s="25"/>
      <x:c r="NLZ5873" s="25"/>
      <x:c r="NMA5873" s="25"/>
      <x:c r="NMB5873" s="25"/>
      <x:c r="NMC5873" s="25"/>
      <x:c r="NMD5873" s="25"/>
      <x:c r="NME5873" s="25"/>
      <x:c r="NMF5873" s="25"/>
      <x:c r="NMG5873" s="25"/>
      <x:c r="NMH5873" s="25"/>
      <x:c r="NMI5873" s="25"/>
      <x:c r="NMJ5873" s="25"/>
      <x:c r="NMK5873" s="25"/>
      <x:c r="NML5873" s="25"/>
      <x:c r="NMM5873" s="25"/>
      <x:c r="NMN5873" s="25"/>
      <x:c r="NMO5873" s="25"/>
      <x:c r="NMP5873" s="25"/>
      <x:c r="NMQ5873" s="25"/>
      <x:c r="NMR5873" s="25"/>
      <x:c r="NMS5873" s="25"/>
      <x:c r="NMT5873" s="25"/>
      <x:c r="NMU5873" s="25"/>
      <x:c r="NMV5873" s="25"/>
      <x:c r="NMW5873" s="25"/>
      <x:c r="NMX5873" s="25"/>
      <x:c r="NMY5873" s="25"/>
      <x:c r="NMZ5873" s="25"/>
      <x:c r="NNA5873" s="25"/>
      <x:c r="NNB5873" s="25"/>
      <x:c r="NNC5873" s="25"/>
      <x:c r="NND5873" s="25"/>
      <x:c r="NNE5873" s="25"/>
      <x:c r="NNF5873" s="25"/>
      <x:c r="NNG5873" s="25"/>
      <x:c r="NNH5873" s="25"/>
      <x:c r="NNI5873" s="25"/>
      <x:c r="NNJ5873" s="25"/>
      <x:c r="NNK5873" s="25"/>
      <x:c r="NNL5873" s="25"/>
      <x:c r="NNM5873" s="25"/>
      <x:c r="NNN5873" s="25"/>
      <x:c r="NNO5873" s="25"/>
      <x:c r="NNP5873" s="25"/>
      <x:c r="NNQ5873" s="25"/>
      <x:c r="NNR5873" s="25"/>
      <x:c r="NNS5873" s="25"/>
      <x:c r="NNT5873" s="25"/>
      <x:c r="NNU5873" s="25"/>
      <x:c r="NNV5873" s="25"/>
      <x:c r="NNW5873" s="25"/>
      <x:c r="NNX5873" s="25"/>
      <x:c r="NNY5873" s="25"/>
      <x:c r="NNZ5873" s="25"/>
      <x:c r="NOA5873" s="25"/>
      <x:c r="NOB5873" s="25"/>
      <x:c r="NOC5873" s="25"/>
      <x:c r="NOD5873" s="25"/>
      <x:c r="NOE5873" s="25"/>
      <x:c r="NOF5873" s="25"/>
      <x:c r="NOG5873" s="25"/>
      <x:c r="NOH5873" s="25"/>
      <x:c r="NOI5873" s="25"/>
      <x:c r="NOJ5873" s="25"/>
      <x:c r="NOK5873" s="25"/>
      <x:c r="NOL5873" s="25"/>
      <x:c r="NOM5873" s="25"/>
      <x:c r="NON5873" s="25"/>
      <x:c r="NOO5873" s="25"/>
      <x:c r="NOP5873" s="25"/>
      <x:c r="NOQ5873" s="25"/>
      <x:c r="NOR5873" s="25"/>
      <x:c r="NOS5873" s="25"/>
      <x:c r="NOT5873" s="25"/>
      <x:c r="NOU5873" s="25"/>
      <x:c r="NOV5873" s="25"/>
      <x:c r="NOW5873" s="25"/>
      <x:c r="NOX5873" s="25"/>
      <x:c r="NOY5873" s="25"/>
      <x:c r="NOZ5873" s="25"/>
      <x:c r="NPA5873" s="25"/>
      <x:c r="NPB5873" s="25"/>
      <x:c r="NPC5873" s="25"/>
      <x:c r="NPD5873" s="25"/>
      <x:c r="NPE5873" s="25"/>
      <x:c r="NPF5873" s="25"/>
      <x:c r="NPG5873" s="25"/>
      <x:c r="NPH5873" s="25"/>
      <x:c r="NPI5873" s="25"/>
      <x:c r="NPJ5873" s="25"/>
      <x:c r="NPK5873" s="25"/>
      <x:c r="NPL5873" s="25"/>
      <x:c r="NPM5873" s="25"/>
      <x:c r="NPN5873" s="25"/>
      <x:c r="NPO5873" s="25"/>
      <x:c r="NPP5873" s="25"/>
      <x:c r="NPQ5873" s="25"/>
      <x:c r="NPR5873" s="25"/>
      <x:c r="NPS5873" s="25"/>
      <x:c r="NPT5873" s="25"/>
      <x:c r="NPU5873" s="25"/>
      <x:c r="NPV5873" s="25"/>
      <x:c r="NPW5873" s="25"/>
      <x:c r="NPX5873" s="25"/>
      <x:c r="NPY5873" s="25"/>
      <x:c r="NPZ5873" s="25"/>
      <x:c r="NQA5873" s="25"/>
      <x:c r="NQB5873" s="25"/>
      <x:c r="NQC5873" s="25"/>
      <x:c r="NQD5873" s="25"/>
      <x:c r="NQE5873" s="25"/>
      <x:c r="NQF5873" s="25"/>
      <x:c r="NQG5873" s="25"/>
      <x:c r="NQH5873" s="25"/>
      <x:c r="NQI5873" s="25"/>
      <x:c r="NQJ5873" s="25"/>
      <x:c r="NQK5873" s="25"/>
      <x:c r="NQL5873" s="25"/>
      <x:c r="NQM5873" s="25"/>
      <x:c r="NQN5873" s="25"/>
      <x:c r="NQO5873" s="25"/>
      <x:c r="NQP5873" s="25"/>
      <x:c r="NQQ5873" s="25"/>
      <x:c r="NQR5873" s="25"/>
      <x:c r="NQS5873" s="25"/>
      <x:c r="NQT5873" s="25"/>
      <x:c r="NQU5873" s="25"/>
      <x:c r="NQV5873" s="25"/>
      <x:c r="NQW5873" s="25"/>
      <x:c r="NQX5873" s="25"/>
      <x:c r="NQY5873" s="25"/>
      <x:c r="NQZ5873" s="25"/>
      <x:c r="NRA5873" s="25"/>
      <x:c r="NRB5873" s="25"/>
      <x:c r="NRC5873" s="25"/>
      <x:c r="NRD5873" s="25"/>
      <x:c r="NRE5873" s="25"/>
      <x:c r="NRF5873" s="25"/>
      <x:c r="NRG5873" s="25"/>
      <x:c r="NRH5873" s="25"/>
      <x:c r="NRI5873" s="25"/>
      <x:c r="NRJ5873" s="25"/>
      <x:c r="NRK5873" s="25"/>
      <x:c r="NRL5873" s="25"/>
      <x:c r="NRM5873" s="25"/>
      <x:c r="NRN5873" s="25"/>
      <x:c r="NRO5873" s="25"/>
      <x:c r="NRP5873" s="25"/>
      <x:c r="NRQ5873" s="25"/>
      <x:c r="NRR5873" s="25"/>
      <x:c r="NRS5873" s="25"/>
      <x:c r="NRT5873" s="25"/>
      <x:c r="NRU5873" s="25"/>
      <x:c r="NRV5873" s="25"/>
      <x:c r="NRW5873" s="25"/>
      <x:c r="NRX5873" s="25"/>
      <x:c r="NRY5873" s="25"/>
      <x:c r="NRZ5873" s="25"/>
      <x:c r="NSA5873" s="25"/>
      <x:c r="NSB5873" s="25"/>
      <x:c r="NSC5873" s="25"/>
      <x:c r="NSD5873" s="25"/>
      <x:c r="NSE5873" s="25"/>
      <x:c r="NSF5873" s="25"/>
      <x:c r="NSG5873" s="25"/>
      <x:c r="NSH5873" s="25"/>
      <x:c r="NSI5873" s="25"/>
      <x:c r="NSJ5873" s="25"/>
      <x:c r="NSK5873" s="25"/>
      <x:c r="NSL5873" s="25"/>
      <x:c r="NSM5873" s="25"/>
      <x:c r="NSN5873" s="25"/>
      <x:c r="NSO5873" s="25"/>
      <x:c r="NSP5873" s="25"/>
      <x:c r="NSQ5873" s="25"/>
      <x:c r="NSR5873" s="25"/>
      <x:c r="NSS5873" s="25"/>
      <x:c r="NST5873" s="25"/>
      <x:c r="NSU5873" s="25"/>
      <x:c r="NSV5873" s="25"/>
      <x:c r="NSW5873" s="25"/>
      <x:c r="NSX5873" s="25"/>
      <x:c r="NSY5873" s="25"/>
      <x:c r="NSZ5873" s="25"/>
      <x:c r="NTA5873" s="25"/>
      <x:c r="NTB5873" s="25"/>
      <x:c r="NTC5873" s="25"/>
      <x:c r="NTD5873" s="25"/>
      <x:c r="NTE5873" s="25"/>
      <x:c r="NTF5873" s="25"/>
      <x:c r="NTG5873" s="25"/>
      <x:c r="NTH5873" s="25"/>
      <x:c r="NTI5873" s="25"/>
      <x:c r="NTJ5873" s="25"/>
      <x:c r="NTK5873" s="25"/>
      <x:c r="NTL5873" s="25"/>
      <x:c r="NTM5873" s="25"/>
      <x:c r="NTN5873" s="25"/>
      <x:c r="NTO5873" s="25"/>
      <x:c r="NTP5873" s="25"/>
      <x:c r="NTQ5873" s="25"/>
      <x:c r="NTR5873" s="25"/>
      <x:c r="NTS5873" s="25"/>
      <x:c r="NTT5873" s="25"/>
      <x:c r="NTU5873" s="25"/>
      <x:c r="NTV5873" s="25"/>
      <x:c r="NTW5873" s="25"/>
      <x:c r="NTX5873" s="25"/>
      <x:c r="NTY5873" s="25"/>
      <x:c r="NTZ5873" s="25"/>
      <x:c r="NUA5873" s="25"/>
      <x:c r="NUB5873" s="25"/>
      <x:c r="NUC5873" s="25"/>
      <x:c r="NUD5873" s="25"/>
      <x:c r="NUE5873" s="25"/>
      <x:c r="NUF5873" s="25"/>
      <x:c r="NUG5873" s="25"/>
      <x:c r="NUH5873" s="25"/>
      <x:c r="NUI5873" s="25"/>
      <x:c r="NUJ5873" s="25"/>
      <x:c r="NUK5873" s="25"/>
      <x:c r="NUL5873" s="25"/>
      <x:c r="NUM5873" s="25"/>
      <x:c r="NUN5873" s="25"/>
      <x:c r="NUO5873" s="25"/>
      <x:c r="NUP5873" s="25"/>
      <x:c r="NUQ5873" s="25"/>
      <x:c r="NUR5873" s="25"/>
      <x:c r="NUS5873" s="25"/>
      <x:c r="NUT5873" s="25"/>
      <x:c r="NUU5873" s="25"/>
      <x:c r="NUV5873" s="25"/>
      <x:c r="NUW5873" s="25"/>
      <x:c r="NUX5873" s="25"/>
      <x:c r="NUY5873" s="25"/>
      <x:c r="NUZ5873" s="25"/>
      <x:c r="NVA5873" s="25"/>
      <x:c r="NVB5873" s="25"/>
      <x:c r="NVC5873" s="25"/>
      <x:c r="NVD5873" s="25"/>
      <x:c r="NVE5873" s="25"/>
      <x:c r="NVF5873" s="25"/>
      <x:c r="NVG5873" s="25"/>
      <x:c r="NVH5873" s="25"/>
      <x:c r="NVI5873" s="25"/>
      <x:c r="NVJ5873" s="25"/>
      <x:c r="NVK5873" s="25"/>
      <x:c r="NVL5873" s="25"/>
      <x:c r="NVM5873" s="25"/>
      <x:c r="NVN5873" s="25"/>
      <x:c r="NVO5873" s="25"/>
      <x:c r="NVP5873" s="25"/>
      <x:c r="NVQ5873" s="25"/>
      <x:c r="NVR5873" s="25"/>
      <x:c r="NVS5873" s="25"/>
      <x:c r="NVT5873" s="25"/>
      <x:c r="NVU5873" s="25"/>
      <x:c r="NVV5873" s="25"/>
      <x:c r="NVW5873" s="25"/>
      <x:c r="NVX5873" s="25"/>
      <x:c r="NVY5873" s="25"/>
      <x:c r="NVZ5873" s="25"/>
      <x:c r="NWA5873" s="25"/>
      <x:c r="NWB5873" s="25"/>
      <x:c r="NWC5873" s="25"/>
      <x:c r="NWD5873" s="25"/>
      <x:c r="NWE5873" s="25"/>
      <x:c r="NWF5873" s="25"/>
      <x:c r="NWG5873" s="25"/>
      <x:c r="NWH5873" s="25"/>
      <x:c r="NWI5873" s="25"/>
      <x:c r="NWJ5873" s="25"/>
      <x:c r="NWK5873" s="25"/>
      <x:c r="NWL5873" s="25"/>
      <x:c r="NWM5873" s="25"/>
      <x:c r="NWN5873" s="25"/>
      <x:c r="NWO5873" s="25"/>
      <x:c r="NWP5873" s="25"/>
      <x:c r="NWQ5873" s="25"/>
      <x:c r="NWR5873" s="25"/>
      <x:c r="NWS5873" s="25"/>
      <x:c r="NWT5873" s="25"/>
      <x:c r="NWU5873" s="25"/>
      <x:c r="NWV5873" s="25"/>
      <x:c r="NWW5873" s="25"/>
      <x:c r="NWX5873" s="25"/>
      <x:c r="NWY5873" s="25"/>
      <x:c r="NWZ5873" s="25"/>
      <x:c r="NXA5873" s="25"/>
      <x:c r="NXB5873" s="25"/>
      <x:c r="NXC5873" s="25"/>
      <x:c r="NXD5873" s="25"/>
      <x:c r="NXE5873" s="25"/>
      <x:c r="NXF5873" s="25"/>
      <x:c r="NXG5873" s="25"/>
      <x:c r="NXH5873" s="25"/>
      <x:c r="NXI5873" s="25"/>
      <x:c r="NXJ5873" s="25"/>
      <x:c r="NXK5873" s="25"/>
      <x:c r="NXL5873" s="25"/>
      <x:c r="NXM5873" s="25"/>
      <x:c r="NXN5873" s="25"/>
      <x:c r="NXO5873" s="25"/>
      <x:c r="NXP5873" s="25"/>
      <x:c r="NXQ5873" s="25"/>
      <x:c r="NXR5873" s="25"/>
      <x:c r="NXS5873" s="25"/>
      <x:c r="NXT5873" s="25"/>
      <x:c r="NXU5873" s="25"/>
      <x:c r="NXV5873" s="25"/>
      <x:c r="NXW5873" s="25"/>
      <x:c r="NXX5873" s="25"/>
      <x:c r="NXY5873" s="25"/>
      <x:c r="NXZ5873" s="25"/>
      <x:c r="NYA5873" s="25"/>
      <x:c r="NYB5873" s="25"/>
      <x:c r="NYC5873" s="25"/>
      <x:c r="NYD5873" s="25"/>
      <x:c r="NYE5873" s="25"/>
      <x:c r="NYF5873" s="25"/>
      <x:c r="NYG5873" s="25"/>
      <x:c r="NYH5873" s="25"/>
      <x:c r="NYI5873" s="25"/>
      <x:c r="NYJ5873" s="25"/>
      <x:c r="NYK5873" s="25"/>
      <x:c r="NYL5873" s="25"/>
      <x:c r="NYM5873" s="25"/>
      <x:c r="NYN5873" s="25"/>
      <x:c r="NYO5873" s="25"/>
      <x:c r="NYP5873" s="25"/>
      <x:c r="NYQ5873" s="25"/>
      <x:c r="NYR5873" s="25"/>
      <x:c r="NYS5873" s="25"/>
      <x:c r="NYT5873" s="25"/>
      <x:c r="NYU5873" s="25"/>
      <x:c r="NYV5873" s="25"/>
      <x:c r="NYW5873" s="25"/>
      <x:c r="NYX5873" s="25"/>
      <x:c r="NYY5873" s="25"/>
      <x:c r="NYZ5873" s="25"/>
      <x:c r="NZA5873" s="25"/>
      <x:c r="NZB5873" s="25"/>
      <x:c r="NZC5873" s="25"/>
      <x:c r="NZD5873" s="25"/>
      <x:c r="NZE5873" s="25"/>
      <x:c r="NZF5873" s="25"/>
      <x:c r="NZG5873" s="25"/>
      <x:c r="NZH5873" s="25"/>
      <x:c r="NZI5873" s="25"/>
      <x:c r="NZJ5873" s="25"/>
      <x:c r="NZK5873" s="25"/>
      <x:c r="NZL5873" s="25"/>
      <x:c r="NZM5873" s="25"/>
      <x:c r="NZN5873" s="25"/>
      <x:c r="NZO5873" s="25"/>
      <x:c r="NZP5873" s="25"/>
      <x:c r="NZQ5873" s="25"/>
      <x:c r="NZR5873" s="25"/>
      <x:c r="NZS5873" s="25"/>
      <x:c r="NZT5873" s="25"/>
      <x:c r="NZU5873" s="25"/>
      <x:c r="NZV5873" s="25"/>
      <x:c r="NZW5873" s="25"/>
      <x:c r="NZX5873" s="25"/>
      <x:c r="NZY5873" s="25"/>
      <x:c r="NZZ5873" s="25"/>
      <x:c r="OAA5873" s="25"/>
      <x:c r="OAB5873" s="25"/>
      <x:c r="OAC5873" s="25"/>
      <x:c r="OAD5873" s="25"/>
      <x:c r="OAE5873" s="25"/>
      <x:c r="OAF5873" s="25"/>
      <x:c r="OAG5873" s="25"/>
      <x:c r="OAH5873" s="25"/>
      <x:c r="OAI5873" s="25"/>
      <x:c r="OAJ5873" s="25"/>
      <x:c r="OAK5873" s="25"/>
      <x:c r="OAL5873" s="25"/>
      <x:c r="OAM5873" s="25"/>
      <x:c r="OAN5873" s="25"/>
      <x:c r="OAO5873" s="25"/>
      <x:c r="OAP5873" s="25"/>
      <x:c r="OAQ5873" s="25"/>
      <x:c r="OAR5873" s="25"/>
      <x:c r="OAS5873" s="25"/>
      <x:c r="OAT5873" s="25"/>
      <x:c r="OAU5873" s="25"/>
      <x:c r="OAV5873" s="25"/>
      <x:c r="OAW5873" s="25"/>
      <x:c r="OAX5873" s="25"/>
      <x:c r="OAY5873" s="25"/>
      <x:c r="OAZ5873" s="25"/>
      <x:c r="OBA5873" s="25"/>
      <x:c r="OBB5873" s="25"/>
      <x:c r="OBC5873" s="25"/>
      <x:c r="OBD5873" s="25"/>
      <x:c r="OBE5873" s="25"/>
      <x:c r="OBF5873" s="25"/>
      <x:c r="OBG5873" s="25"/>
      <x:c r="OBH5873" s="25"/>
      <x:c r="OBI5873" s="25"/>
      <x:c r="OBJ5873" s="25"/>
      <x:c r="OBK5873" s="25"/>
      <x:c r="OBL5873" s="25"/>
      <x:c r="OBM5873" s="25"/>
      <x:c r="OBN5873" s="25"/>
      <x:c r="OBO5873" s="25"/>
      <x:c r="OBP5873" s="25"/>
      <x:c r="OBQ5873" s="25"/>
      <x:c r="OBR5873" s="25"/>
      <x:c r="OBS5873" s="25"/>
      <x:c r="OBT5873" s="25"/>
      <x:c r="OBU5873" s="25"/>
      <x:c r="OBV5873" s="25"/>
      <x:c r="OBW5873" s="25"/>
      <x:c r="OBX5873" s="25"/>
      <x:c r="OBY5873" s="25"/>
      <x:c r="OBZ5873" s="25"/>
      <x:c r="OCA5873" s="25"/>
      <x:c r="OCB5873" s="25"/>
      <x:c r="OCC5873" s="25"/>
      <x:c r="OCD5873" s="25"/>
      <x:c r="OCE5873" s="25"/>
      <x:c r="OCF5873" s="25"/>
      <x:c r="OCG5873" s="25"/>
      <x:c r="OCH5873" s="25"/>
      <x:c r="OCI5873" s="25"/>
      <x:c r="OCJ5873" s="25"/>
      <x:c r="OCK5873" s="25"/>
      <x:c r="OCL5873" s="25"/>
      <x:c r="OCM5873" s="25"/>
      <x:c r="OCN5873" s="25"/>
      <x:c r="OCO5873" s="25"/>
      <x:c r="OCP5873" s="25"/>
      <x:c r="OCQ5873" s="25"/>
      <x:c r="OCR5873" s="25"/>
      <x:c r="OCS5873" s="25"/>
      <x:c r="OCT5873" s="25"/>
      <x:c r="OCU5873" s="25"/>
      <x:c r="OCV5873" s="25"/>
      <x:c r="OCW5873" s="25"/>
      <x:c r="OCX5873" s="25"/>
      <x:c r="OCY5873" s="25"/>
      <x:c r="OCZ5873" s="25"/>
      <x:c r="ODA5873" s="25"/>
      <x:c r="ODB5873" s="25"/>
      <x:c r="ODC5873" s="25"/>
      <x:c r="ODD5873" s="25"/>
      <x:c r="ODE5873" s="25"/>
      <x:c r="ODF5873" s="25"/>
      <x:c r="ODG5873" s="25"/>
      <x:c r="ODH5873" s="25"/>
      <x:c r="ODI5873" s="25"/>
      <x:c r="ODJ5873" s="25"/>
      <x:c r="ODK5873" s="25"/>
      <x:c r="ODL5873" s="25"/>
      <x:c r="ODM5873" s="25"/>
      <x:c r="ODN5873" s="25"/>
      <x:c r="ODO5873" s="25"/>
      <x:c r="ODP5873" s="25"/>
      <x:c r="ODQ5873" s="25"/>
      <x:c r="ODR5873" s="25"/>
      <x:c r="ODS5873" s="25"/>
      <x:c r="ODT5873" s="25"/>
      <x:c r="ODU5873" s="25"/>
      <x:c r="ODV5873" s="25"/>
      <x:c r="ODW5873" s="25"/>
      <x:c r="ODX5873" s="25"/>
      <x:c r="ODY5873" s="25"/>
      <x:c r="ODZ5873" s="25"/>
      <x:c r="OEA5873" s="25"/>
      <x:c r="OEB5873" s="25"/>
      <x:c r="OEC5873" s="25"/>
      <x:c r="OED5873" s="25"/>
      <x:c r="OEE5873" s="25"/>
      <x:c r="OEF5873" s="25"/>
      <x:c r="OEG5873" s="25"/>
      <x:c r="OEH5873" s="25"/>
      <x:c r="OEI5873" s="25"/>
      <x:c r="OEJ5873" s="25"/>
      <x:c r="OEK5873" s="25"/>
      <x:c r="OEL5873" s="25"/>
      <x:c r="OEM5873" s="25"/>
      <x:c r="OEN5873" s="25"/>
      <x:c r="OEO5873" s="25"/>
      <x:c r="OEP5873" s="25"/>
      <x:c r="OEQ5873" s="25"/>
      <x:c r="OER5873" s="25"/>
      <x:c r="OES5873" s="25"/>
      <x:c r="OET5873" s="25"/>
      <x:c r="OEU5873" s="25"/>
      <x:c r="OEV5873" s="25"/>
      <x:c r="OEW5873" s="25"/>
      <x:c r="OEX5873" s="25"/>
      <x:c r="OEY5873" s="25"/>
      <x:c r="OEZ5873" s="25"/>
      <x:c r="OFA5873" s="25"/>
      <x:c r="OFB5873" s="25"/>
      <x:c r="OFC5873" s="25"/>
      <x:c r="OFD5873" s="25"/>
      <x:c r="OFE5873" s="25"/>
      <x:c r="OFF5873" s="25"/>
      <x:c r="OFG5873" s="25"/>
      <x:c r="OFH5873" s="25"/>
      <x:c r="OFI5873" s="25"/>
      <x:c r="OFJ5873" s="25"/>
      <x:c r="OFK5873" s="25"/>
      <x:c r="OFL5873" s="25"/>
      <x:c r="OFM5873" s="25"/>
      <x:c r="OFN5873" s="25"/>
      <x:c r="OFO5873" s="25"/>
      <x:c r="OFP5873" s="25"/>
      <x:c r="OFQ5873" s="25"/>
      <x:c r="OFR5873" s="25"/>
      <x:c r="OFS5873" s="25"/>
      <x:c r="OFT5873" s="25"/>
      <x:c r="OFU5873" s="25"/>
      <x:c r="OFV5873" s="25"/>
      <x:c r="OFW5873" s="25"/>
      <x:c r="OFX5873" s="25"/>
      <x:c r="OFY5873" s="25"/>
      <x:c r="OFZ5873" s="25"/>
      <x:c r="OGA5873" s="25"/>
      <x:c r="OGB5873" s="25"/>
      <x:c r="OGC5873" s="25"/>
      <x:c r="OGD5873" s="25"/>
      <x:c r="OGE5873" s="25"/>
      <x:c r="OGF5873" s="25"/>
      <x:c r="OGG5873" s="25"/>
      <x:c r="OGH5873" s="25"/>
      <x:c r="OGI5873" s="25"/>
      <x:c r="OGJ5873" s="25"/>
      <x:c r="OGK5873" s="25"/>
      <x:c r="OGL5873" s="25"/>
      <x:c r="OGM5873" s="25"/>
      <x:c r="OGN5873" s="25"/>
      <x:c r="OGO5873" s="25"/>
      <x:c r="OGP5873" s="25"/>
      <x:c r="OGQ5873" s="25"/>
      <x:c r="OGR5873" s="25"/>
      <x:c r="OGS5873" s="25"/>
      <x:c r="OGT5873" s="25"/>
      <x:c r="OGU5873" s="25"/>
      <x:c r="OGV5873" s="25"/>
      <x:c r="OGW5873" s="25"/>
      <x:c r="OGX5873" s="25"/>
      <x:c r="OGY5873" s="25"/>
      <x:c r="OGZ5873" s="25"/>
      <x:c r="OHA5873" s="25"/>
      <x:c r="OHB5873" s="25"/>
      <x:c r="OHC5873" s="25"/>
      <x:c r="OHD5873" s="25"/>
      <x:c r="OHE5873" s="25"/>
      <x:c r="OHF5873" s="25"/>
      <x:c r="OHG5873" s="25"/>
      <x:c r="OHH5873" s="25"/>
      <x:c r="OHI5873" s="25"/>
      <x:c r="OHJ5873" s="25"/>
      <x:c r="OHK5873" s="25"/>
      <x:c r="OHL5873" s="25"/>
      <x:c r="OHM5873" s="25"/>
      <x:c r="OHN5873" s="25"/>
      <x:c r="OHO5873" s="25"/>
      <x:c r="OHP5873" s="25"/>
      <x:c r="OHQ5873" s="25"/>
      <x:c r="OHR5873" s="25"/>
      <x:c r="OHS5873" s="25"/>
      <x:c r="OHT5873" s="25"/>
      <x:c r="OHU5873" s="25"/>
      <x:c r="OHV5873" s="25"/>
      <x:c r="OHW5873" s="25"/>
      <x:c r="OHX5873" s="25"/>
      <x:c r="OHY5873" s="25"/>
      <x:c r="OHZ5873" s="25"/>
      <x:c r="OIA5873" s="25"/>
      <x:c r="OIB5873" s="25"/>
      <x:c r="OIC5873" s="25"/>
      <x:c r="OID5873" s="25"/>
      <x:c r="OIE5873" s="25"/>
      <x:c r="OIF5873" s="25"/>
      <x:c r="OIG5873" s="25"/>
      <x:c r="OIH5873" s="25"/>
      <x:c r="OII5873" s="25"/>
      <x:c r="OIJ5873" s="25"/>
      <x:c r="OIK5873" s="25"/>
      <x:c r="OIL5873" s="25"/>
      <x:c r="OIM5873" s="25"/>
      <x:c r="OIN5873" s="25"/>
      <x:c r="OIO5873" s="25"/>
      <x:c r="OIP5873" s="25"/>
      <x:c r="OIQ5873" s="25"/>
      <x:c r="OIR5873" s="25"/>
      <x:c r="OIS5873" s="25"/>
      <x:c r="OIT5873" s="25"/>
      <x:c r="OIU5873" s="25"/>
      <x:c r="OIV5873" s="25"/>
      <x:c r="OIW5873" s="25"/>
      <x:c r="OIX5873" s="25"/>
      <x:c r="OIY5873" s="25"/>
      <x:c r="OIZ5873" s="25"/>
      <x:c r="OJA5873" s="25"/>
      <x:c r="OJB5873" s="25"/>
      <x:c r="OJC5873" s="25"/>
      <x:c r="OJD5873" s="25"/>
      <x:c r="OJE5873" s="25"/>
      <x:c r="OJF5873" s="25"/>
      <x:c r="OJG5873" s="25"/>
      <x:c r="OJH5873" s="25"/>
      <x:c r="OJI5873" s="25"/>
      <x:c r="OJJ5873" s="25"/>
      <x:c r="OJK5873" s="25"/>
      <x:c r="OJL5873" s="25"/>
      <x:c r="OJM5873" s="25"/>
      <x:c r="OJN5873" s="25"/>
      <x:c r="OJO5873" s="25"/>
      <x:c r="OJP5873" s="25"/>
      <x:c r="OJQ5873" s="25"/>
      <x:c r="OJR5873" s="25"/>
      <x:c r="OJS5873" s="25"/>
      <x:c r="OJT5873" s="25"/>
      <x:c r="OJU5873" s="25"/>
      <x:c r="OJV5873" s="25"/>
      <x:c r="OJW5873" s="25"/>
      <x:c r="OJX5873" s="25"/>
      <x:c r="OJY5873" s="25"/>
      <x:c r="OJZ5873" s="25"/>
      <x:c r="OKA5873" s="25"/>
      <x:c r="OKB5873" s="25"/>
      <x:c r="OKC5873" s="25"/>
      <x:c r="OKD5873" s="25"/>
      <x:c r="OKE5873" s="25"/>
      <x:c r="OKF5873" s="25"/>
      <x:c r="OKG5873" s="25"/>
      <x:c r="OKH5873" s="25"/>
      <x:c r="OKI5873" s="25"/>
      <x:c r="OKJ5873" s="25"/>
      <x:c r="OKK5873" s="25"/>
      <x:c r="OKL5873" s="25"/>
      <x:c r="OKM5873" s="25"/>
      <x:c r="OKN5873" s="25"/>
      <x:c r="OKO5873" s="25"/>
      <x:c r="OKP5873" s="25"/>
      <x:c r="OKQ5873" s="25"/>
      <x:c r="OKR5873" s="25"/>
      <x:c r="OKS5873" s="25"/>
      <x:c r="OKT5873" s="25"/>
      <x:c r="OKU5873" s="25"/>
      <x:c r="OKV5873" s="25"/>
      <x:c r="OKW5873" s="25"/>
      <x:c r="OKX5873" s="25"/>
      <x:c r="OKY5873" s="25"/>
      <x:c r="OKZ5873" s="25"/>
      <x:c r="OLA5873" s="25"/>
      <x:c r="OLB5873" s="25"/>
      <x:c r="OLC5873" s="25"/>
      <x:c r="OLD5873" s="25"/>
      <x:c r="OLE5873" s="25"/>
      <x:c r="OLF5873" s="25"/>
      <x:c r="OLG5873" s="25"/>
      <x:c r="OLH5873" s="25"/>
      <x:c r="OLI5873" s="25"/>
      <x:c r="OLJ5873" s="25"/>
      <x:c r="OLK5873" s="25"/>
      <x:c r="OLL5873" s="25"/>
      <x:c r="OLM5873" s="25"/>
      <x:c r="OLN5873" s="25"/>
      <x:c r="OLO5873" s="25"/>
      <x:c r="OLP5873" s="25"/>
      <x:c r="OLQ5873" s="25"/>
      <x:c r="OLR5873" s="25"/>
      <x:c r="OLS5873" s="25"/>
      <x:c r="OLT5873" s="25"/>
      <x:c r="OLU5873" s="25"/>
      <x:c r="OLV5873" s="25"/>
      <x:c r="OLW5873" s="25"/>
      <x:c r="OLX5873" s="25"/>
      <x:c r="OLY5873" s="25"/>
      <x:c r="OLZ5873" s="25"/>
      <x:c r="OMA5873" s="25"/>
      <x:c r="OMB5873" s="25"/>
      <x:c r="OMC5873" s="25"/>
      <x:c r="OMD5873" s="25"/>
      <x:c r="OME5873" s="25"/>
      <x:c r="OMF5873" s="25"/>
      <x:c r="OMG5873" s="25"/>
      <x:c r="OMH5873" s="25"/>
      <x:c r="OMI5873" s="25"/>
      <x:c r="OMJ5873" s="25"/>
      <x:c r="OMK5873" s="25"/>
      <x:c r="OML5873" s="25"/>
      <x:c r="OMM5873" s="25"/>
      <x:c r="OMN5873" s="25"/>
      <x:c r="OMO5873" s="25"/>
      <x:c r="OMP5873" s="25"/>
      <x:c r="OMQ5873" s="25"/>
      <x:c r="OMR5873" s="25"/>
      <x:c r="OMS5873" s="25"/>
      <x:c r="OMT5873" s="25"/>
      <x:c r="OMU5873" s="25"/>
      <x:c r="OMV5873" s="25"/>
      <x:c r="OMW5873" s="25"/>
      <x:c r="OMX5873" s="25"/>
      <x:c r="OMY5873" s="25"/>
      <x:c r="OMZ5873" s="25"/>
      <x:c r="ONA5873" s="25"/>
      <x:c r="ONB5873" s="25"/>
      <x:c r="ONC5873" s="25"/>
      <x:c r="OND5873" s="25"/>
      <x:c r="ONE5873" s="25"/>
      <x:c r="ONF5873" s="25"/>
      <x:c r="ONG5873" s="25"/>
      <x:c r="ONH5873" s="25"/>
      <x:c r="ONI5873" s="25"/>
      <x:c r="ONJ5873" s="25"/>
      <x:c r="ONK5873" s="25"/>
      <x:c r="ONL5873" s="25"/>
      <x:c r="ONM5873" s="25"/>
      <x:c r="ONN5873" s="25"/>
      <x:c r="ONO5873" s="25"/>
      <x:c r="ONP5873" s="25"/>
      <x:c r="ONQ5873" s="25"/>
      <x:c r="ONR5873" s="25"/>
      <x:c r="ONS5873" s="25"/>
      <x:c r="ONT5873" s="25"/>
      <x:c r="ONU5873" s="25"/>
      <x:c r="ONV5873" s="25"/>
      <x:c r="ONW5873" s="25"/>
      <x:c r="ONX5873" s="25"/>
      <x:c r="ONY5873" s="25"/>
      <x:c r="ONZ5873" s="25"/>
      <x:c r="OOA5873" s="25"/>
      <x:c r="OOB5873" s="25"/>
      <x:c r="OOC5873" s="25"/>
      <x:c r="OOD5873" s="25"/>
      <x:c r="OOE5873" s="25"/>
      <x:c r="OOF5873" s="25"/>
      <x:c r="OOG5873" s="25"/>
      <x:c r="OOH5873" s="25"/>
      <x:c r="OOI5873" s="25"/>
      <x:c r="OOJ5873" s="25"/>
      <x:c r="OOK5873" s="25"/>
      <x:c r="OOL5873" s="25"/>
      <x:c r="OOM5873" s="25"/>
      <x:c r="OON5873" s="25"/>
      <x:c r="OOO5873" s="25"/>
      <x:c r="OOP5873" s="25"/>
      <x:c r="OOQ5873" s="25"/>
      <x:c r="OOR5873" s="25"/>
      <x:c r="OOS5873" s="25"/>
      <x:c r="OOT5873" s="25"/>
      <x:c r="OOU5873" s="25"/>
      <x:c r="OOV5873" s="25"/>
      <x:c r="OOW5873" s="25"/>
      <x:c r="OOX5873" s="25"/>
      <x:c r="OOY5873" s="25"/>
      <x:c r="OOZ5873" s="25"/>
      <x:c r="OPA5873" s="25"/>
      <x:c r="OPB5873" s="25"/>
      <x:c r="OPC5873" s="25"/>
      <x:c r="OPD5873" s="25"/>
      <x:c r="OPE5873" s="25"/>
      <x:c r="OPF5873" s="25"/>
      <x:c r="OPG5873" s="25"/>
      <x:c r="OPH5873" s="25"/>
      <x:c r="OPI5873" s="25"/>
      <x:c r="OPJ5873" s="25"/>
      <x:c r="OPK5873" s="25"/>
      <x:c r="OPL5873" s="25"/>
      <x:c r="OPM5873" s="25"/>
      <x:c r="OPN5873" s="25"/>
      <x:c r="OPO5873" s="25"/>
      <x:c r="OPP5873" s="25"/>
      <x:c r="OPQ5873" s="25"/>
      <x:c r="OPR5873" s="25"/>
      <x:c r="OPS5873" s="25"/>
      <x:c r="OPT5873" s="25"/>
      <x:c r="OPU5873" s="25"/>
      <x:c r="OPV5873" s="25"/>
      <x:c r="OPW5873" s="25"/>
      <x:c r="OPX5873" s="25"/>
      <x:c r="OPY5873" s="25"/>
      <x:c r="OPZ5873" s="25"/>
      <x:c r="OQA5873" s="25"/>
      <x:c r="OQB5873" s="25"/>
      <x:c r="OQC5873" s="25"/>
      <x:c r="OQD5873" s="25"/>
      <x:c r="OQE5873" s="25"/>
      <x:c r="OQF5873" s="25"/>
      <x:c r="OQG5873" s="25"/>
      <x:c r="OQH5873" s="25"/>
      <x:c r="OQI5873" s="25"/>
      <x:c r="OQJ5873" s="25"/>
      <x:c r="OQK5873" s="25"/>
      <x:c r="OQL5873" s="25"/>
      <x:c r="OQM5873" s="25"/>
      <x:c r="OQN5873" s="25"/>
      <x:c r="OQO5873" s="25"/>
      <x:c r="OQP5873" s="25"/>
      <x:c r="OQQ5873" s="25"/>
      <x:c r="OQR5873" s="25"/>
      <x:c r="OQS5873" s="25"/>
      <x:c r="OQT5873" s="25"/>
      <x:c r="OQU5873" s="25"/>
      <x:c r="OQV5873" s="25"/>
      <x:c r="OQW5873" s="25"/>
      <x:c r="OQX5873" s="25"/>
      <x:c r="OQY5873" s="25"/>
      <x:c r="OQZ5873" s="25"/>
      <x:c r="ORA5873" s="25"/>
      <x:c r="ORB5873" s="25"/>
      <x:c r="ORC5873" s="25"/>
      <x:c r="ORD5873" s="25"/>
      <x:c r="ORE5873" s="25"/>
      <x:c r="ORF5873" s="25"/>
      <x:c r="ORG5873" s="25"/>
      <x:c r="ORH5873" s="25"/>
      <x:c r="ORI5873" s="25"/>
      <x:c r="ORJ5873" s="25"/>
      <x:c r="ORK5873" s="25"/>
      <x:c r="ORL5873" s="25"/>
      <x:c r="ORM5873" s="25"/>
      <x:c r="ORN5873" s="25"/>
      <x:c r="ORO5873" s="25"/>
      <x:c r="ORP5873" s="25"/>
      <x:c r="ORQ5873" s="25"/>
      <x:c r="ORR5873" s="25"/>
      <x:c r="ORS5873" s="25"/>
      <x:c r="ORT5873" s="25"/>
      <x:c r="ORU5873" s="25"/>
      <x:c r="ORV5873" s="25"/>
      <x:c r="ORW5873" s="25"/>
      <x:c r="ORX5873" s="25"/>
      <x:c r="ORY5873" s="25"/>
      <x:c r="ORZ5873" s="25"/>
      <x:c r="OSA5873" s="25"/>
      <x:c r="OSB5873" s="25"/>
      <x:c r="OSC5873" s="25"/>
      <x:c r="OSD5873" s="25"/>
      <x:c r="OSE5873" s="25"/>
      <x:c r="OSF5873" s="25"/>
      <x:c r="OSG5873" s="25"/>
      <x:c r="OSH5873" s="25"/>
      <x:c r="OSI5873" s="25"/>
      <x:c r="OSJ5873" s="25"/>
      <x:c r="OSK5873" s="25"/>
      <x:c r="OSL5873" s="25"/>
      <x:c r="OSM5873" s="25"/>
      <x:c r="OSN5873" s="25"/>
      <x:c r="OSO5873" s="25"/>
      <x:c r="OSP5873" s="25"/>
      <x:c r="OSQ5873" s="25"/>
      <x:c r="OSR5873" s="25"/>
      <x:c r="OSS5873" s="25"/>
      <x:c r="OST5873" s="25"/>
      <x:c r="OSU5873" s="25"/>
      <x:c r="OSV5873" s="25"/>
      <x:c r="OSW5873" s="25"/>
      <x:c r="OSX5873" s="25"/>
      <x:c r="OSY5873" s="25"/>
      <x:c r="OSZ5873" s="25"/>
      <x:c r="OTA5873" s="25"/>
      <x:c r="OTB5873" s="25"/>
      <x:c r="OTC5873" s="25"/>
      <x:c r="OTD5873" s="25"/>
      <x:c r="OTE5873" s="25"/>
      <x:c r="OTF5873" s="25"/>
      <x:c r="OTG5873" s="25"/>
      <x:c r="OTH5873" s="25"/>
      <x:c r="OTI5873" s="25"/>
      <x:c r="OTJ5873" s="25"/>
      <x:c r="OTK5873" s="25"/>
      <x:c r="OTL5873" s="25"/>
      <x:c r="OTM5873" s="25"/>
      <x:c r="OTN5873" s="25"/>
      <x:c r="OTO5873" s="25"/>
      <x:c r="OTP5873" s="25"/>
      <x:c r="OTQ5873" s="25"/>
      <x:c r="OTR5873" s="25"/>
      <x:c r="OTS5873" s="25"/>
      <x:c r="OTT5873" s="25"/>
      <x:c r="OTU5873" s="25"/>
      <x:c r="OTV5873" s="25"/>
      <x:c r="OTW5873" s="25"/>
      <x:c r="OTX5873" s="25"/>
      <x:c r="OTY5873" s="25"/>
      <x:c r="OTZ5873" s="25"/>
      <x:c r="OUA5873" s="25"/>
      <x:c r="OUB5873" s="25"/>
      <x:c r="OUC5873" s="25"/>
      <x:c r="OUD5873" s="25"/>
      <x:c r="OUE5873" s="25"/>
      <x:c r="OUF5873" s="25"/>
      <x:c r="OUG5873" s="25"/>
      <x:c r="OUH5873" s="25"/>
      <x:c r="OUI5873" s="25"/>
      <x:c r="OUJ5873" s="25"/>
      <x:c r="OUK5873" s="25"/>
      <x:c r="OUL5873" s="25"/>
      <x:c r="OUM5873" s="25"/>
      <x:c r="OUN5873" s="25"/>
      <x:c r="OUO5873" s="25"/>
      <x:c r="OUP5873" s="25"/>
      <x:c r="OUQ5873" s="25"/>
      <x:c r="OUR5873" s="25"/>
      <x:c r="OUS5873" s="25"/>
      <x:c r="OUT5873" s="25"/>
      <x:c r="OUU5873" s="25"/>
      <x:c r="OUV5873" s="25"/>
      <x:c r="OUW5873" s="25"/>
      <x:c r="OUX5873" s="25"/>
      <x:c r="OUY5873" s="25"/>
      <x:c r="OUZ5873" s="25"/>
      <x:c r="OVA5873" s="25"/>
      <x:c r="OVB5873" s="25"/>
      <x:c r="OVC5873" s="25"/>
      <x:c r="OVD5873" s="25"/>
      <x:c r="OVE5873" s="25"/>
      <x:c r="OVF5873" s="25"/>
      <x:c r="OVG5873" s="25"/>
      <x:c r="OVH5873" s="25"/>
      <x:c r="OVI5873" s="25"/>
      <x:c r="OVJ5873" s="25"/>
      <x:c r="OVK5873" s="25"/>
      <x:c r="OVL5873" s="25"/>
      <x:c r="OVM5873" s="25"/>
      <x:c r="OVN5873" s="25"/>
      <x:c r="OVO5873" s="25"/>
      <x:c r="OVP5873" s="25"/>
      <x:c r="OVQ5873" s="25"/>
      <x:c r="OVR5873" s="25"/>
      <x:c r="OVS5873" s="25"/>
      <x:c r="OVT5873" s="25"/>
      <x:c r="OVU5873" s="25"/>
      <x:c r="OVV5873" s="25"/>
      <x:c r="OVW5873" s="25"/>
      <x:c r="OVX5873" s="25"/>
      <x:c r="OVY5873" s="25"/>
      <x:c r="OVZ5873" s="25"/>
      <x:c r="OWA5873" s="25"/>
      <x:c r="OWB5873" s="25"/>
      <x:c r="OWC5873" s="25"/>
      <x:c r="OWD5873" s="25"/>
      <x:c r="OWE5873" s="25"/>
      <x:c r="OWF5873" s="25"/>
      <x:c r="OWG5873" s="25"/>
      <x:c r="OWH5873" s="25"/>
      <x:c r="OWI5873" s="25"/>
      <x:c r="OWJ5873" s="25"/>
      <x:c r="OWK5873" s="25"/>
      <x:c r="OWL5873" s="25"/>
      <x:c r="OWM5873" s="25"/>
      <x:c r="OWN5873" s="25"/>
      <x:c r="OWO5873" s="25"/>
      <x:c r="OWP5873" s="25"/>
      <x:c r="OWQ5873" s="25"/>
      <x:c r="OWR5873" s="25"/>
      <x:c r="OWS5873" s="25"/>
      <x:c r="OWT5873" s="25"/>
      <x:c r="OWU5873" s="25"/>
      <x:c r="OWV5873" s="25"/>
      <x:c r="OWW5873" s="25"/>
      <x:c r="OWX5873" s="25"/>
      <x:c r="OWY5873" s="25"/>
      <x:c r="OWZ5873" s="25"/>
      <x:c r="OXA5873" s="25"/>
      <x:c r="OXB5873" s="25"/>
      <x:c r="OXC5873" s="25"/>
      <x:c r="OXD5873" s="25"/>
      <x:c r="OXE5873" s="25"/>
      <x:c r="OXF5873" s="25"/>
      <x:c r="OXG5873" s="25"/>
      <x:c r="OXH5873" s="25"/>
      <x:c r="OXI5873" s="25"/>
      <x:c r="OXJ5873" s="25"/>
      <x:c r="OXK5873" s="25"/>
      <x:c r="OXL5873" s="25"/>
      <x:c r="OXM5873" s="25"/>
      <x:c r="OXN5873" s="25"/>
      <x:c r="OXO5873" s="25"/>
      <x:c r="OXP5873" s="25"/>
      <x:c r="OXQ5873" s="25"/>
      <x:c r="OXR5873" s="25"/>
      <x:c r="OXS5873" s="25"/>
      <x:c r="OXT5873" s="25"/>
      <x:c r="OXU5873" s="25"/>
      <x:c r="OXV5873" s="25"/>
      <x:c r="OXW5873" s="25"/>
      <x:c r="OXX5873" s="25"/>
      <x:c r="OXY5873" s="25"/>
      <x:c r="OXZ5873" s="25"/>
      <x:c r="OYA5873" s="25"/>
      <x:c r="OYB5873" s="25"/>
      <x:c r="OYC5873" s="25"/>
      <x:c r="OYD5873" s="25"/>
      <x:c r="OYE5873" s="25"/>
      <x:c r="OYF5873" s="25"/>
      <x:c r="OYG5873" s="25"/>
      <x:c r="OYH5873" s="25"/>
      <x:c r="OYI5873" s="25"/>
      <x:c r="OYJ5873" s="25"/>
      <x:c r="OYK5873" s="25"/>
      <x:c r="OYL5873" s="25"/>
      <x:c r="OYM5873" s="25"/>
      <x:c r="OYN5873" s="25"/>
      <x:c r="OYO5873" s="25"/>
      <x:c r="OYP5873" s="25"/>
      <x:c r="OYQ5873" s="25"/>
      <x:c r="OYR5873" s="25"/>
      <x:c r="OYS5873" s="25"/>
      <x:c r="OYT5873" s="25"/>
      <x:c r="OYU5873" s="25"/>
      <x:c r="OYV5873" s="25"/>
      <x:c r="OYW5873" s="25"/>
      <x:c r="OYX5873" s="25"/>
      <x:c r="OYY5873" s="25"/>
      <x:c r="OYZ5873" s="25"/>
      <x:c r="OZA5873" s="25"/>
      <x:c r="OZB5873" s="25"/>
      <x:c r="OZC5873" s="25"/>
      <x:c r="OZD5873" s="25"/>
      <x:c r="OZE5873" s="25"/>
      <x:c r="OZF5873" s="25"/>
      <x:c r="OZG5873" s="25"/>
      <x:c r="OZH5873" s="25"/>
      <x:c r="OZI5873" s="25"/>
      <x:c r="OZJ5873" s="25"/>
      <x:c r="OZK5873" s="25"/>
      <x:c r="OZL5873" s="25"/>
      <x:c r="OZM5873" s="25"/>
      <x:c r="OZN5873" s="25"/>
      <x:c r="OZO5873" s="25"/>
      <x:c r="OZP5873" s="25"/>
      <x:c r="OZQ5873" s="25"/>
      <x:c r="OZR5873" s="25"/>
      <x:c r="OZS5873" s="25"/>
      <x:c r="OZT5873" s="25"/>
      <x:c r="OZU5873" s="25"/>
      <x:c r="OZV5873" s="25"/>
      <x:c r="OZW5873" s="25"/>
      <x:c r="OZX5873" s="25"/>
      <x:c r="OZY5873" s="25"/>
      <x:c r="OZZ5873" s="25"/>
      <x:c r="PAA5873" s="25"/>
      <x:c r="PAB5873" s="25"/>
      <x:c r="PAC5873" s="25"/>
      <x:c r="PAD5873" s="25"/>
      <x:c r="PAE5873" s="25"/>
      <x:c r="PAF5873" s="25"/>
      <x:c r="PAG5873" s="25"/>
      <x:c r="PAH5873" s="25"/>
      <x:c r="PAI5873" s="25"/>
      <x:c r="PAJ5873" s="25"/>
      <x:c r="PAK5873" s="25"/>
      <x:c r="PAL5873" s="25"/>
      <x:c r="PAM5873" s="25"/>
      <x:c r="PAN5873" s="25"/>
      <x:c r="PAO5873" s="25"/>
      <x:c r="PAP5873" s="25"/>
      <x:c r="PAQ5873" s="25"/>
      <x:c r="PAR5873" s="25"/>
      <x:c r="PAS5873" s="25"/>
      <x:c r="PAT5873" s="25"/>
      <x:c r="PAU5873" s="25"/>
      <x:c r="PAV5873" s="25"/>
      <x:c r="PAW5873" s="25"/>
      <x:c r="PAX5873" s="25"/>
      <x:c r="PAY5873" s="25"/>
      <x:c r="PAZ5873" s="25"/>
      <x:c r="PBA5873" s="25"/>
      <x:c r="PBB5873" s="25"/>
      <x:c r="PBC5873" s="25"/>
      <x:c r="PBD5873" s="25"/>
      <x:c r="PBE5873" s="25"/>
      <x:c r="PBF5873" s="25"/>
      <x:c r="PBG5873" s="25"/>
      <x:c r="PBH5873" s="25"/>
      <x:c r="PBI5873" s="25"/>
      <x:c r="PBJ5873" s="25"/>
      <x:c r="PBK5873" s="25"/>
      <x:c r="PBL5873" s="25"/>
      <x:c r="PBM5873" s="25"/>
      <x:c r="PBN5873" s="25"/>
      <x:c r="PBO5873" s="25"/>
      <x:c r="PBP5873" s="25"/>
      <x:c r="PBQ5873" s="25"/>
      <x:c r="PBR5873" s="25"/>
      <x:c r="PBS5873" s="25"/>
      <x:c r="PBT5873" s="25"/>
      <x:c r="PBU5873" s="25"/>
      <x:c r="PBV5873" s="25"/>
      <x:c r="PBW5873" s="25"/>
      <x:c r="PBX5873" s="25"/>
      <x:c r="PBY5873" s="25"/>
      <x:c r="PBZ5873" s="25"/>
      <x:c r="PCA5873" s="25"/>
      <x:c r="PCB5873" s="25"/>
      <x:c r="PCC5873" s="25"/>
      <x:c r="PCD5873" s="25"/>
      <x:c r="PCE5873" s="25"/>
      <x:c r="PCF5873" s="25"/>
      <x:c r="PCG5873" s="25"/>
      <x:c r="PCH5873" s="25"/>
      <x:c r="PCI5873" s="25"/>
      <x:c r="PCJ5873" s="25"/>
      <x:c r="PCK5873" s="25"/>
      <x:c r="PCL5873" s="25"/>
      <x:c r="PCM5873" s="25"/>
      <x:c r="PCN5873" s="25"/>
      <x:c r="PCO5873" s="25"/>
      <x:c r="PCP5873" s="25"/>
      <x:c r="PCQ5873" s="25"/>
      <x:c r="PCR5873" s="25"/>
      <x:c r="PCS5873" s="25"/>
      <x:c r="PCT5873" s="25"/>
      <x:c r="PCU5873" s="25"/>
      <x:c r="PCV5873" s="25"/>
      <x:c r="PCW5873" s="25"/>
      <x:c r="PCX5873" s="25"/>
      <x:c r="PCY5873" s="25"/>
      <x:c r="PCZ5873" s="25"/>
      <x:c r="PDA5873" s="25"/>
      <x:c r="PDB5873" s="25"/>
      <x:c r="PDC5873" s="25"/>
      <x:c r="PDD5873" s="25"/>
      <x:c r="PDE5873" s="25"/>
      <x:c r="PDF5873" s="25"/>
      <x:c r="PDG5873" s="25"/>
      <x:c r="PDH5873" s="25"/>
      <x:c r="PDI5873" s="25"/>
      <x:c r="PDJ5873" s="25"/>
      <x:c r="PDK5873" s="25"/>
      <x:c r="PDL5873" s="25"/>
      <x:c r="PDM5873" s="25"/>
      <x:c r="PDN5873" s="25"/>
      <x:c r="PDO5873" s="25"/>
      <x:c r="PDP5873" s="25"/>
      <x:c r="PDQ5873" s="25"/>
      <x:c r="PDR5873" s="25"/>
      <x:c r="PDS5873" s="25"/>
      <x:c r="PDT5873" s="25"/>
      <x:c r="PDU5873" s="25"/>
      <x:c r="PDV5873" s="25"/>
      <x:c r="PDW5873" s="25"/>
      <x:c r="PDX5873" s="25"/>
      <x:c r="PDY5873" s="25"/>
      <x:c r="PDZ5873" s="25"/>
      <x:c r="PEA5873" s="25"/>
      <x:c r="PEB5873" s="25"/>
      <x:c r="PEC5873" s="25"/>
      <x:c r="PED5873" s="25"/>
      <x:c r="PEE5873" s="25"/>
      <x:c r="PEF5873" s="25"/>
      <x:c r="PEG5873" s="25"/>
      <x:c r="PEH5873" s="25"/>
      <x:c r="PEI5873" s="25"/>
      <x:c r="PEJ5873" s="25"/>
      <x:c r="PEK5873" s="25"/>
      <x:c r="PEL5873" s="25"/>
      <x:c r="PEM5873" s="25"/>
      <x:c r="PEN5873" s="25"/>
      <x:c r="PEO5873" s="25"/>
      <x:c r="PEP5873" s="25"/>
      <x:c r="PEQ5873" s="25"/>
      <x:c r="PER5873" s="25"/>
      <x:c r="PES5873" s="25"/>
      <x:c r="PET5873" s="25"/>
      <x:c r="PEU5873" s="25"/>
      <x:c r="PEV5873" s="25"/>
      <x:c r="PEW5873" s="25"/>
      <x:c r="PEX5873" s="25"/>
      <x:c r="PEY5873" s="25"/>
      <x:c r="PEZ5873" s="25"/>
      <x:c r="PFA5873" s="25"/>
      <x:c r="PFB5873" s="25"/>
      <x:c r="PFC5873" s="25"/>
      <x:c r="PFD5873" s="25"/>
      <x:c r="PFE5873" s="25"/>
      <x:c r="PFF5873" s="25"/>
      <x:c r="PFG5873" s="25"/>
      <x:c r="PFH5873" s="25"/>
      <x:c r="PFI5873" s="25"/>
      <x:c r="PFJ5873" s="25"/>
      <x:c r="PFK5873" s="25"/>
      <x:c r="PFL5873" s="25"/>
      <x:c r="PFM5873" s="25"/>
      <x:c r="PFN5873" s="25"/>
      <x:c r="PFO5873" s="25"/>
      <x:c r="PFP5873" s="25"/>
      <x:c r="PFQ5873" s="25"/>
      <x:c r="PFR5873" s="25"/>
      <x:c r="PFS5873" s="25"/>
      <x:c r="PFT5873" s="25"/>
      <x:c r="PFU5873" s="25"/>
      <x:c r="PFV5873" s="25"/>
      <x:c r="PFW5873" s="25"/>
      <x:c r="PFX5873" s="25"/>
      <x:c r="PFY5873" s="25"/>
      <x:c r="PFZ5873" s="25"/>
      <x:c r="PGA5873" s="25"/>
      <x:c r="PGB5873" s="25"/>
      <x:c r="PGC5873" s="25"/>
      <x:c r="PGD5873" s="25"/>
      <x:c r="PGE5873" s="25"/>
      <x:c r="PGF5873" s="25"/>
      <x:c r="PGG5873" s="25"/>
      <x:c r="PGH5873" s="25"/>
      <x:c r="PGI5873" s="25"/>
      <x:c r="PGJ5873" s="25"/>
      <x:c r="PGK5873" s="25"/>
      <x:c r="PGL5873" s="25"/>
      <x:c r="PGM5873" s="25"/>
      <x:c r="PGN5873" s="25"/>
      <x:c r="PGO5873" s="25"/>
      <x:c r="PGP5873" s="25"/>
      <x:c r="PGQ5873" s="25"/>
      <x:c r="PGR5873" s="25"/>
      <x:c r="PGS5873" s="25"/>
      <x:c r="PGT5873" s="25"/>
      <x:c r="PGU5873" s="25"/>
      <x:c r="PGV5873" s="25"/>
      <x:c r="PGW5873" s="25"/>
      <x:c r="PGX5873" s="25"/>
      <x:c r="PGY5873" s="25"/>
      <x:c r="PGZ5873" s="25"/>
      <x:c r="PHA5873" s="25"/>
      <x:c r="PHB5873" s="25"/>
      <x:c r="PHC5873" s="25"/>
      <x:c r="PHD5873" s="25"/>
      <x:c r="PHE5873" s="25"/>
      <x:c r="PHF5873" s="25"/>
      <x:c r="PHG5873" s="25"/>
      <x:c r="PHH5873" s="25"/>
      <x:c r="PHI5873" s="25"/>
      <x:c r="PHJ5873" s="25"/>
      <x:c r="PHK5873" s="25"/>
      <x:c r="PHL5873" s="25"/>
      <x:c r="PHM5873" s="25"/>
      <x:c r="PHN5873" s="25"/>
      <x:c r="PHO5873" s="25"/>
      <x:c r="PHP5873" s="25"/>
      <x:c r="PHQ5873" s="25"/>
      <x:c r="PHR5873" s="25"/>
      <x:c r="PHS5873" s="25"/>
      <x:c r="PHT5873" s="25"/>
      <x:c r="PHU5873" s="25"/>
      <x:c r="PHV5873" s="25"/>
      <x:c r="PHW5873" s="25"/>
      <x:c r="PHX5873" s="25"/>
      <x:c r="PHY5873" s="25"/>
      <x:c r="PHZ5873" s="25"/>
      <x:c r="PIA5873" s="25"/>
      <x:c r="PIB5873" s="25"/>
      <x:c r="PIC5873" s="25"/>
      <x:c r="PID5873" s="25"/>
      <x:c r="PIE5873" s="25"/>
      <x:c r="PIF5873" s="25"/>
      <x:c r="PIG5873" s="25"/>
      <x:c r="PIH5873" s="25"/>
      <x:c r="PII5873" s="25"/>
      <x:c r="PIJ5873" s="25"/>
      <x:c r="PIK5873" s="25"/>
      <x:c r="PIL5873" s="25"/>
      <x:c r="PIM5873" s="25"/>
      <x:c r="PIN5873" s="25"/>
      <x:c r="PIO5873" s="25"/>
      <x:c r="PIP5873" s="25"/>
      <x:c r="PIQ5873" s="25"/>
      <x:c r="PIR5873" s="25"/>
      <x:c r="PIS5873" s="25"/>
      <x:c r="PIT5873" s="25"/>
      <x:c r="PIU5873" s="25"/>
      <x:c r="PIV5873" s="25"/>
      <x:c r="PIW5873" s="25"/>
      <x:c r="PIX5873" s="25"/>
      <x:c r="PIY5873" s="25"/>
      <x:c r="PIZ5873" s="25"/>
      <x:c r="PJA5873" s="25"/>
      <x:c r="PJB5873" s="25"/>
      <x:c r="PJC5873" s="25"/>
      <x:c r="PJD5873" s="25"/>
      <x:c r="PJE5873" s="25"/>
      <x:c r="PJF5873" s="25"/>
      <x:c r="PJG5873" s="25"/>
      <x:c r="PJH5873" s="25"/>
      <x:c r="PJI5873" s="25"/>
      <x:c r="PJJ5873" s="25"/>
      <x:c r="PJK5873" s="25"/>
      <x:c r="PJL5873" s="25"/>
      <x:c r="PJM5873" s="25"/>
      <x:c r="PJN5873" s="25"/>
      <x:c r="PJO5873" s="25"/>
      <x:c r="PJP5873" s="25"/>
      <x:c r="PJQ5873" s="25"/>
      <x:c r="PJR5873" s="25"/>
      <x:c r="PJS5873" s="25"/>
      <x:c r="PJT5873" s="25"/>
      <x:c r="PJU5873" s="25"/>
      <x:c r="PJV5873" s="25"/>
      <x:c r="PJW5873" s="25"/>
      <x:c r="PJX5873" s="25"/>
      <x:c r="PJY5873" s="25"/>
      <x:c r="PJZ5873" s="25"/>
      <x:c r="PKA5873" s="25"/>
      <x:c r="PKB5873" s="25"/>
      <x:c r="PKC5873" s="25"/>
      <x:c r="PKD5873" s="25"/>
      <x:c r="PKE5873" s="25"/>
      <x:c r="PKF5873" s="25"/>
      <x:c r="PKG5873" s="25"/>
      <x:c r="PKH5873" s="25"/>
      <x:c r="PKI5873" s="25"/>
      <x:c r="PKJ5873" s="25"/>
      <x:c r="PKK5873" s="25"/>
      <x:c r="PKL5873" s="25"/>
      <x:c r="PKM5873" s="25"/>
      <x:c r="PKN5873" s="25"/>
      <x:c r="PKO5873" s="25"/>
      <x:c r="PKP5873" s="25"/>
      <x:c r="PKQ5873" s="25"/>
      <x:c r="PKR5873" s="25"/>
      <x:c r="PKS5873" s="25"/>
      <x:c r="PKT5873" s="25"/>
      <x:c r="PKU5873" s="25"/>
      <x:c r="PKV5873" s="25"/>
      <x:c r="PKW5873" s="25"/>
      <x:c r="PKX5873" s="25"/>
      <x:c r="PKY5873" s="25"/>
      <x:c r="PKZ5873" s="25"/>
      <x:c r="PLA5873" s="25"/>
      <x:c r="PLB5873" s="25"/>
      <x:c r="PLC5873" s="25"/>
      <x:c r="PLD5873" s="25"/>
      <x:c r="PLE5873" s="25"/>
      <x:c r="PLF5873" s="25"/>
      <x:c r="PLG5873" s="25"/>
      <x:c r="PLH5873" s="25"/>
      <x:c r="PLI5873" s="25"/>
      <x:c r="PLJ5873" s="25"/>
      <x:c r="PLK5873" s="25"/>
      <x:c r="PLL5873" s="25"/>
      <x:c r="PLM5873" s="25"/>
      <x:c r="PLN5873" s="25"/>
      <x:c r="PLO5873" s="25"/>
      <x:c r="PLP5873" s="25"/>
      <x:c r="PLQ5873" s="25"/>
      <x:c r="PLR5873" s="25"/>
      <x:c r="PLS5873" s="25"/>
      <x:c r="PLT5873" s="25"/>
      <x:c r="PLU5873" s="25"/>
      <x:c r="PLV5873" s="25"/>
      <x:c r="PLW5873" s="25"/>
      <x:c r="PLX5873" s="25"/>
      <x:c r="PLY5873" s="25"/>
      <x:c r="PLZ5873" s="25"/>
      <x:c r="PMA5873" s="25"/>
      <x:c r="PMB5873" s="25"/>
      <x:c r="PMC5873" s="25"/>
      <x:c r="PMD5873" s="25"/>
      <x:c r="PME5873" s="25"/>
      <x:c r="PMF5873" s="25"/>
      <x:c r="PMG5873" s="25"/>
      <x:c r="PMH5873" s="25"/>
      <x:c r="PMI5873" s="25"/>
      <x:c r="PMJ5873" s="25"/>
      <x:c r="PMK5873" s="25"/>
      <x:c r="PML5873" s="25"/>
      <x:c r="PMM5873" s="25"/>
      <x:c r="PMN5873" s="25"/>
      <x:c r="PMO5873" s="25"/>
      <x:c r="PMP5873" s="25"/>
      <x:c r="PMQ5873" s="25"/>
      <x:c r="PMR5873" s="25"/>
      <x:c r="PMS5873" s="25"/>
      <x:c r="PMT5873" s="25"/>
      <x:c r="PMU5873" s="25"/>
      <x:c r="PMV5873" s="25"/>
      <x:c r="PMW5873" s="25"/>
      <x:c r="PMX5873" s="25"/>
      <x:c r="PMY5873" s="25"/>
      <x:c r="PMZ5873" s="25"/>
      <x:c r="PNA5873" s="25"/>
      <x:c r="PNB5873" s="25"/>
      <x:c r="PNC5873" s="25"/>
      <x:c r="PND5873" s="25"/>
      <x:c r="PNE5873" s="25"/>
      <x:c r="PNF5873" s="25"/>
      <x:c r="PNG5873" s="25"/>
      <x:c r="PNH5873" s="25"/>
      <x:c r="PNI5873" s="25"/>
      <x:c r="PNJ5873" s="25"/>
      <x:c r="PNK5873" s="25"/>
      <x:c r="PNL5873" s="25"/>
      <x:c r="PNM5873" s="25"/>
      <x:c r="PNN5873" s="25"/>
      <x:c r="PNO5873" s="25"/>
      <x:c r="PNP5873" s="25"/>
      <x:c r="PNQ5873" s="25"/>
      <x:c r="PNR5873" s="25"/>
      <x:c r="PNS5873" s="25"/>
      <x:c r="PNT5873" s="25"/>
      <x:c r="PNU5873" s="25"/>
      <x:c r="PNV5873" s="25"/>
      <x:c r="PNW5873" s="25"/>
      <x:c r="PNX5873" s="25"/>
      <x:c r="PNY5873" s="25"/>
      <x:c r="PNZ5873" s="25"/>
      <x:c r="POA5873" s="25"/>
      <x:c r="POB5873" s="25"/>
      <x:c r="POC5873" s="25"/>
      <x:c r="POD5873" s="25"/>
      <x:c r="POE5873" s="25"/>
      <x:c r="POF5873" s="25"/>
      <x:c r="POG5873" s="25"/>
      <x:c r="POH5873" s="25"/>
      <x:c r="POI5873" s="25"/>
      <x:c r="POJ5873" s="25"/>
      <x:c r="POK5873" s="25"/>
      <x:c r="POL5873" s="25"/>
      <x:c r="POM5873" s="25"/>
      <x:c r="PON5873" s="25"/>
      <x:c r="POO5873" s="25"/>
      <x:c r="POP5873" s="25"/>
      <x:c r="POQ5873" s="25"/>
      <x:c r="POR5873" s="25"/>
      <x:c r="POS5873" s="25"/>
      <x:c r="POT5873" s="25"/>
      <x:c r="POU5873" s="25"/>
      <x:c r="POV5873" s="25"/>
      <x:c r="POW5873" s="25"/>
      <x:c r="POX5873" s="25"/>
      <x:c r="POY5873" s="25"/>
      <x:c r="POZ5873" s="25"/>
      <x:c r="PPA5873" s="25"/>
      <x:c r="PPB5873" s="25"/>
      <x:c r="PPC5873" s="25"/>
      <x:c r="PPD5873" s="25"/>
      <x:c r="PPE5873" s="25"/>
      <x:c r="PPF5873" s="25"/>
      <x:c r="PPG5873" s="25"/>
      <x:c r="PPH5873" s="25"/>
      <x:c r="PPI5873" s="25"/>
      <x:c r="PPJ5873" s="25"/>
      <x:c r="PPK5873" s="25"/>
      <x:c r="PPL5873" s="25"/>
      <x:c r="PPM5873" s="25"/>
      <x:c r="PPN5873" s="25"/>
      <x:c r="PPO5873" s="25"/>
      <x:c r="PPP5873" s="25"/>
      <x:c r="PPQ5873" s="25"/>
      <x:c r="PPR5873" s="25"/>
      <x:c r="PPS5873" s="25"/>
      <x:c r="PPT5873" s="25"/>
      <x:c r="PPU5873" s="25"/>
      <x:c r="PPV5873" s="25"/>
      <x:c r="PPW5873" s="25"/>
      <x:c r="PPX5873" s="25"/>
      <x:c r="PPY5873" s="25"/>
      <x:c r="PPZ5873" s="25"/>
      <x:c r="PQA5873" s="25"/>
      <x:c r="PQB5873" s="25"/>
      <x:c r="PQC5873" s="25"/>
      <x:c r="PQD5873" s="25"/>
      <x:c r="PQE5873" s="25"/>
      <x:c r="PQF5873" s="25"/>
      <x:c r="PQG5873" s="25"/>
      <x:c r="PQH5873" s="25"/>
      <x:c r="PQI5873" s="25"/>
      <x:c r="PQJ5873" s="25"/>
      <x:c r="PQK5873" s="25"/>
      <x:c r="PQL5873" s="25"/>
      <x:c r="PQM5873" s="25"/>
      <x:c r="PQN5873" s="25"/>
      <x:c r="PQO5873" s="25"/>
      <x:c r="PQP5873" s="25"/>
      <x:c r="PQQ5873" s="25"/>
      <x:c r="PQR5873" s="25"/>
      <x:c r="PQS5873" s="25"/>
      <x:c r="PQT5873" s="25"/>
      <x:c r="PQU5873" s="25"/>
      <x:c r="PQV5873" s="25"/>
      <x:c r="PQW5873" s="25"/>
      <x:c r="PQX5873" s="25"/>
      <x:c r="PQY5873" s="25"/>
      <x:c r="PQZ5873" s="25"/>
      <x:c r="PRA5873" s="25"/>
      <x:c r="PRB5873" s="25"/>
      <x:c r="PRC5873" s="25"/>
      <x:c r="PRD5873" s="25"/>
      <x:c r="PRE5873" s="25"/>
      <x:c r="PRF5873" s="25"/>
      <x:c r="PRG5873" s="25"/>
      <x:c r="PRH5873" s="25"/>
      <x:c r="PRI5873" s="25"/>
      <x:c r="PRJ5873" s="25"/>
      <x:c r="PRK5873" s="25"/>
      <x:c r="PRL5873" s="25"/>
      <x:c r="PRM5873" s="25"/>
      <x:c r="PRN5873" s="25"/>
      <x:c r="PRO5873" s="25"/>
      <x:c r="PRP5873" s="25"/>
      <x:c r="PRQ5873" s="25"/>
      <x:c r="PRR5873" s="25"/>
      <x:c r="PRS5873" s="25"/>
      <x:c r="PRT5873" s="25"/>
      <x:c r="PRU5873" s="25"/>
      <x:c r="PRV5873" s="25"/>
      <x:c r="PRW5873" s="25"/>
      <x:c r="PRX5873" s="25"/>
      <x:c r="PRY5873" s="25"/>
      <x:c r="PRZ5873" s="25"/>
      <x:c r="PSA5873" s="25"/>
      <x:c r="PSB5873" s="25"/>
      <x:c r="PSC5873" s="25"/>
      <x:c r="PSD5873" s="25"/>
      <x:c r="PSE5873" s="25"/>
      <x:c r="PSF5873" s="25"/>
      <x:c r="PSG5873" s="25"/>
      <x:c r="PSH5873" s="25"/>
      <x:c r="PSI5873" s="25"/>
      <x:c r="PSJ5873" s="25"/>
      <x:c r="PSK5873" s="25"/>
      <x:c r="PSL5873" s="25"/>
      <x:c r="PSM5873" s="25"/>
      <x:c r="PSN5873" s="25"/>
      <x:c r="PSO5873" s="25"/>
      <x:c r="PSP5873" s="25"/>
      <x:c r="PSQ5873" s="25"/>
      <x:c r="PSR5873" s="25"/>
      <x:c r="PSS5873" s="25"/>
      <x:c r="PST5873" s="25"/>
      <x:c r="PSU5873" s="25"/>
      <x:c r="PSV5873" s="25"/>
      <x:c r="PSW5873" s="25"/>
      <x:c r="PSX5873" s="25"/>
      <x:c r="PSY5873" s="25"/>
      <x:c r="PSZ5873" s="25"/>
      <x:c r="PTA5873" s="25"/>
      <x:c r="PTB5873" s="25"/>
      <x:c r="PTC5873" s="25"/>
      <x:c r="PTD5873" s="25"/>
      <x:c r="PTE5873" s="25"/>
      <x:c r="PTF5873" s="25"/>
      <x:c r="PTG5873" s="25"/>
      <x:c r="PTH5873" s="25"/>
      <x:c r="PTI5873" s="25"/>
      <x:c r="PTJ5873" s="25"/>
      <x:c r="PTK5873" s="25"/>
      <x:c r="PTL5873" s="25"/>
      <x:c r="PTM5873" s="25"/>
      <x:c r="PTN5873" s="25"/>
      <x:c r="PTO5873" s="25"/>
      <x:c r="PTP5873" s="25"/>
      <x:c r="PTQ5873" s="25"/>
      <x:c r="PTR5873" s="25"/>
      <x:c r="PTS5873" s="25"/>
      <x:c r="PTT5873" s="25"/>
      <x:c r="PTU5873" s="25"/>
      <x:c r="PTV5873" s="25"/>
      <x:c r="PTW5873" s="25"/>
      <x:c r="PTX5873" s="25"/>
      <x:c r="PTY5873" s="25"/>
      <x:c r="PTZ5873" s="25"/>
      <x:c r="PUA5873" s="25"/>
      <x:c r="PUB5873" s="25"/>
      <x:c r="PUC5873" s="25"/>
      <x:c r="PUD5873" s="25"/>
      <x:c r="PUE5873" s="25"/>
      <x:c r="PUF5873" s="25"/>
      <x:c r="PUG5873" s="25"/>
      <x:c r="PUH5873" s="25"/>
      <x:c r="PUI5873" s="25"/>
      <x:c r="PUJ5873" s="25"/>
      <x:c r="PUK5873" s="25"/>
      <x:c r="PUL5873" s="25"/>
      <x:c r="PUM5873" s="25"/>
      <x:c r="PUN5873" s="25"/>
      <x:c r="PUO5873" s="25"/>
      <x:c r="PUP5873" s="25"/>
      <x:c r="PUQ5873" s="25"/>
      <x:c r="PUR5873" s="25"/>
      <x:c r="PUS5873" s="25"/>
      <x:c r="PUT5873" s="25"/>
      <x:c r="PUU5873" s="25"/>
      <x:c r="PUV5873" s="25"/>
      <x:c r="PUW5873" s="25"/>
      <x:c r="PUX5873" s="25"/>
      <x:c r="PUY5873" s="25"/>
      <x:c r="PUZ5873" s="25"/>
      <x:c r="PVA5873" s="25"/>
      <x:c r="PVB5873" s="25"/>
      <x:c r="PVC5873" s="25"/>
      <x:c r="PVD5873" s="25"/>
      <x:c r="PVE5873" s="25"/>
      <x:c r="PVF5873" s="25"/>
      <x:c r="PVG5873" s="25"/>
      <x:c r="PVH5873" s="25"/>
      <x:c r="PVI5873" s="25"/>
      <x:c r="PVJ5873" s="25"/>
      <x:c r="PVK5873" s="25"/>
      <x:c r="PVL5873" s="25"/>
      <x:c r="PVM5873" s="25"/>
      <x:c r="PVN5873" s="25"/>
      <x:c r="PVO5873" s="25"/>
      <x:c r="PVP5873" s="25"/>
      <x:c r="PVQ5873" s="25"/>
      <x:c r="PVR5873" s="25"/>
      <x:c r="PVS5873" s="25"/>
      <x:c r="PVT5873" s="25"/>
      <x:c r="PVU5873" s="25"/>
      <x:c r="PVV5873" s="25"/>
      <x:c r="PVW5873" s="25"/>
      <x:c r="PVX5873" s="25"/>
      <x:c r="PVY5873" s="25"/>
      <x:c r="PVZ5873" s="25"/>
      <x:c r="PWA5873" s="25"/>
      <x:c r="PWB5873" s="25"/>
      <x:c r="PWC5873" s="25"/>
      <x:c r="PWD5873" s="25"/>
      <x:c r="PWE5873" s="25"/>
      <x:c r="PWF5873" s="25"/>
      <x:c r="PWG5873" s="25"/>
      <x:c r="PWH5873" s="25"/>
      <x:c r="PWI5873" s="25"/>
      <x:c r="PWJ5873" s="25"/>
      <x:c r="PWK5873" s="25"/>
      <x:c r="PWL5873" s="25"/>
      <x:c r="PWM5873" s="25"/>
      <x:c r="PWN5873" s="25"/>
      <x:c r="PWO5873" s="25"/>
      <x:c r="PWP5873" s="25"/>
      <x:c r="PWQ5873" s="25"/>
      <x:c r="PWR5873" s="25"/>
      <x:c r="PWS5873" s="25"/>
      <x:c r="PWT5873" s="25"/>
      <x:c r="PWU5873" s="25"/>
      <x:c r="PWV5873" s="25"/>
      <x:c r="PWW5873" s="25"/>
      <x:c r="PWX5873" s="25"/>
      <x:c r="PWY5873" s="25"/>
      <x:c r="PWZ5873" s="25"/>
      <x:c r="PXA5873" s="25"/>
      <x:c r="PXB5873" s="25"/>
      <x:c r="PXC5873" s="25"/>
      <x:c r="PXD5873" s="25"/>
      <x:c r="PXE5873" s="25"/>
      <x:c r="PXF5873" s="25"/>
      <x:c r="PXG5873" s="25"/>
      <x:c r="PXH5873" s="25"/>
      <x:c r="PXI5873" s="25"/>
      <x:c r="PXJ5873" s="25"/>
      <x:c r="PXK5873" s="25"/>
      <x:c r="PXL5873" s="25"/>
      <x:c r="PXM5873" s="25"/>
      <x:c r="PXN5873" s="25"/>
      <x:c r="PXO5873" s="25"/>
      <x:c r="PXP5873" s="25"/>
      <x:c r="PXQ5873" s="25"/>
      <x:c r="PXR5873" s="25"/>
      <x:c r="PXS5873" s="25"/>
      <x:c r="PXT5873" s="25"/>
      <x:c r="PXU5873" s="25"/>
      <x:c r="PXV5873" s="25"/>
      <x:c r="PXW5873" s="25"/>
      <x:c r="PXX5873" s="25"/>
      <x:c r="PXY5873" s="25"/>
      <x:c r="PXZ5873" s="25"/>
      <x:c r="PYA5873" s="25"/>
      <x:c r="PYB5873" s="25"/>
      <x:c r="PYC5873" s="25"/>
      <x:c r="PYD5873" s="25"/>
      <x:c r="PYE5873" s="25"/>
      <x:c r="PYF5873" s="25"/>
      <x:c r="PYG5873" s="25"/>
      <x:c r="PYH5873" s="25"/>
      <x:c r="PYI5873" s="25"/>
      <x:c r="PYJ5873" s="25"/>
      <x:c r="PYK5873" s="25"/>
      <x:c r="PYL5873" s="25"/>
      <x:c r="PYM5873" s="25"/>
      <x:c r="PYN5873" s="25"/>
      <x:c r="PYO5873" s="25"/>
      <x:c r="PYP5873" s="25"/>
      <x:c r="PYQ5873" s="25"/>
      <x:c r="PYR5873" s="25"/>
      <x:c r="PYS5873" s="25"/>
      <x:c r="PYT5873" s="25"/>
      <x:c r="PYU5873" s="25"/>
      <x:c r="PYV5873" s="25"/>
      <x:c r="PYW5873" s="25"/>
      <x:c r="PYX5873" s="25"/>
      <x:c r="PYY5873" s="25"/>
      <x:c r="PYZ5873" s="25"/>
      <x:c r="PZA5873" s="25"/>
      <x:c r="PZB5873" s="25"/>
      <x:c r="PZC5873" s="25"/>
      <x:c r="PZD5873" s="25"/>
      <x:c r="PZE5873" s="25"/>
      <x:c r="PZF5873" s="25"/>
      <x:c r="PZG5873" s="25"/>
      <x:c r="PZH5873" s="25"/>
      <x:c r="PZI5873" s="25"/>
      <x:c r="PZJ5873" s="25"/>
      <x:c r="PZK5873" s="25"/>
      <x:c r="PZL5873" s="25"/>
      <x:c r="PZM5873" s="25"/>
      <x:c r="PZN5873" s="25"/>
      <x:c r="PZO5873" s="25"/>
      <x:c r="PZP5873" s="25"/>
      <x:c r="PZQ5873" s="25"/>
      <x:c r="PZR5873" s="25"/>
      <x:c r="PZS5873" s="25"/>
      <x:c r="PZT5873" s="25"/>
      <x:c r="PZU5873" s="25"/>
      <x:c r="PZV5873" s="25"/>
      <x:c r="PZW5873" s="25"/>
      <x:c r="PZX5873" s="25"/>
      <x:c r="PZY5873" s="25"/>
      <x:c r="PZZ5873" s="25"/>
      <x:c r="QAA5873" s="25"/>
      <x:c r="QAB5873" s="25"/>
      <x:c r="QAC5873" s="25"/>
      <x:c r="QAD5873" s="25"/>
      <x:c r="QAE5873" s="25"/>
      <x:c r="QAF5873" s="25"/>
      <x:c r="QAG5873" s="25"/>
      <x:c r="QAH5873" s="25"/>
      <x:c r="QAI5873" s="25"/>
      <x:c r="QAJ5873" s="25"/>
      <x:c r="QAK5873" s="25"/>
      <x:c r="QAL5873" s="25"/>
      <x:c r="QAM5873" s="25"/>
      <x:c r="QAN5873" s="25"/>
      <x:c r="QAO5873" s="25"/>
      <x:c r="QAP5873" s="25"/>
      <x:c r="QAQ5873" s="25"/>
      <x:c r="QAR5873" s="25"/>
      <x:c r="QAS5873" s="25"/>
      <x:c r="QAT5873" s="25"/>
      <x:c r="QAU5873" s="25"/>
      <x:c r="QAV5873" s="25"/>
      <x:c r="QAW5873" s="25"/>
      <x:c r="QAX5873" s="25"/>
      <x:c r="QAY5873" s="25"/>
      <x:c r="QAZ5873" s="25"/>
      <x:c r="QBA5873" s="25"/>
      <x:c r="QBB5873" s="25"/>
      <x:c r="QBC5873" s="25"/>
      <x:c r="QBD5873" s="25"/>
      <x:c r="QBE5873" s="25"/>
      <x:c r="QBF5873" s="25"/>
      <x:c r="QBG5873" s="25"/>
      <x:c r="QBH5873" s="25"/>
      <x:c r="QBI5873" s="25"/>
      <x:c r="QBJ5873" s="25"/>
      <x:c r="QBK5873" s="25"/>
      <x:c r="QBL5873" s="25"/>
      <x:c r="QBM5873" s="25"/>
      <x:c r="QBN5873" s="25"/>
      <x:c r="QBO5873" s="25"/>
      <x:c r="QBP5873" s="25"/>
      <x:c r="QBQ5873" s="25"/>
      <x:c r="QBR5873" s="25"/>
      <x:c r="QBS5873" s="25"/>
      <x:c r="QBT5873" s="25"/>
      <x:c r="QBU5873" s="25"/>
      <x:c r="QBV5873" s="25"/>
      <x:c r="QBW5873" s="25"/>
      <x:c r="QBX5873" s="25"/>
      <x:c r="QBY5873" s="25"/>
      <x:c r="QBZ5873" s="25"/>
      <x:c r="QCA5873" s="25"/>
      <x:c r="QCB5873" s="25"/>
      <x:c r="QCC5873" s="25"/>
      <x:c r="QCD5873" s="25"/>
      <x:c r="QCE5873" s="25"/>
      <x:c r="QCF5873" s="25"/>
      <x:c r="QCG5873" s="25"/>
      <x:c r="QCH5873" s="25"/>
      <x:c r="QCI5873" s="25"/>
      <x:c r="QCJ5873" s="25"/>
      <x:c r="QCK5873" s="25"/>
      <x:c r="QCL5873" s="25"/>
      <x:c r="QCM5873" s="25"/>
      <x:c r="QCN5873" s="25"/>
      <x:c r="QCO5873" s="25"/>
      <x:c r="QCP5873" s="25"/>
      <x:c r="QCQ5873" s="25"/>
      <x:c r="QCR5873" s="25"/>
      <x:c r="QCS5873" s="25"/>
      <x:c r="QCT5873" s="25"/>
      <x:c r="QCU5873" s="25"/>
      <x:c r="QCV5873" s="25"/>
      <x:c r="QCW5873" s="25"/>
      <x:c r="QCX5873" s="25"/>
      <x:c r="QCY5873" s="25"/>
      <x:c r="QCZ5873" s="25"/>
      <x:c r="QDA5873" s="25"/>
      <x:c r="QDB5873" s="25"/>
      <x:c r="QDC5873" s="25"/>
      <x:c r="QDD5873" s="25"/>
      <x:c r="QDE5873" s="25"/>
      <x:c r="QDF5873" s="25"/>
      <x:c r="QDG5873" s="25"/>
      <x:c r="QDH5873" s="25"/>
      <x:c r="QDI5873" s="25"/>
      <x:c r="QDJ5873" s="25"/>
      <x:c r="QDK5873" s="25"/>
      <x:c r="QDL5873" s="25"/>
      <x:c r="QDM5873" s="25"/>
      <x:c r="QDN5873" s="25"/>
      <x:c r="QDO5873" s="25"/>
      <x:c r="QDP5873" s="25"/>
      <x:c r="QDQ5873" s="25"/>
      <x:c r="QDR5873" s="25"/>
      <x:c r="QDS5873" s="25"/>
      <x:c r="QDT5873" s="25"/>
      <x:c r="QDU5873" s="25"/>
      <x:c r="QDV5873" s="25"/>
      <x:c r="QDW5873" s="25"/>
      <x:c r="QDX5873" s="25"/>
      <x:c r="QDY5873" s="25"/>
      <x:c r="QDZ5873" s="25"/>
      <x:c r="QEA5873" s="25"/>
      <x:c r="QEB5873" s="25"/>
      <x:c r="QEC5873" s="25"/>
      <x:c r="QED5873" s="25"/>
      <x:c r="QEE5873" s="25"/>
      <x:c r="QEF5873" s="25"/>
      <x:c r="QEG5873" s="25"/>
      <x:c r="QEH5873" s="25"/>
      <x:c r="QEI5873" s="25"/>
      <x:c r="QEJ5873" s="25"/>
      <x:c r="QEK5873" s="25"/>
      <x:c r="QEL5873" s="25"/>
      <x:c r="QEM5873" s="25"/>
      <x:c r="QEN5873" s="25"/>
      <x:c r="QEO5873" s="25"/>
      <x:c r="QEP5873" s="25"/>
      <x:c r="QEQ5873" s="25"/>
      <x:c r="QER5873" s="25"/>
      <x:c r="QES5873" s="25"/>
      <x:c r="QET5873" s="25"/>
      <x:c r="QEU5873" s="25"/>
      <x:c r="QEV5873" s="25"/>
      <x:c r="QEW5873" s="25"/>
      <x:c r="QEX5873" s="25"/>
      <x:c r="QEY5873" s="25"/>
      <x:c r="QEZ5873" s="25"/>
      <x:c r="QFA5873" s="25"/>
      <x:c r="QFB5873" s="25"/>
      <x:c r="QFC5873" s="25"/>
      <x:c r="QFD5873" s="25"/>
      <x:c r="QFE5873" s="25"/>
      <x:c r="QFF5873" s="25"/>
      <x:c r="QFG5873" s="25"/>
      <x:c r="QFH5873" s="25"/>
      <x:c r="QFI5873" s="25"/>
      <x:c r="QFJ5873" s="25"/>
      <x:c r="QFK5873" s="25"/>
      <x:c r="QFL5873" s="25"/>
      <x:c r="QFM5873" s="25"/>
      <x:c r="QFN5873" s="25"/>
      <x:c r="QFO5873" s="25"/>
      <x:c r="QFP5873" s="25"/>
      <x:c r="QFQ5873" s="25"/>
      <x:c r="QFR5873" s="25"/>
      <x:c r="QFS5873" s="25"/>
      <x:c r="QFT5873" s="25"/>
      <x:c r="QFU5873" s="25"/>
      <x:c r="QFV5873" s="25"/>
      <x:c r="QFW5873" s="25"/>
      <x:c r="QFX5873" s="25"/>
      <x:c r="QFY5873" s="25"/>
      <x:c r="QFZ5873" s="25"/>
      <x:c r="QGA5873" s="25"/>
      <x:c r="QGB5873" s="25"/>
      <x:c r="QGC5873" s="25"/>
      <x:c r="QGD5873" s="25"/>
      <x:c r="QGE5873" s="25"/>
      <x:c r="QGF5873" s="25"/>
      <x:c r="QGG5873" s="25"/>
      <x:c r="QGH5873" s="25"/>
      <x:c r="QGI5873" s="25"/>
      <x:c r="QGJ5873" s="25"/>
      <x:c r="QGK5873" s="25"/>
      <x:c r="QGL5873" s="25"/>
      <x:c r="QGM5873" s="25"/>
      <x:c r="QGN5873" s="25"/>
      <x:c r="QGO5873" s="25"/>
      <x:c r="QGP5873" s="25"/>
      <x:c r="QGQ5873" s="25"/>
      <x:c r="QGR5873" s="25"/>
      <x:c r="QGS5873" s="25"/>
      <x:c r="QGT5873" s="25"/>
      <x:c r="QGU5873" s="25"/>
      <x:c r="QGV5873" s="25"/>
      <x:c r="QGW5873" s="25"/>
      <x:c r="QGX5873" s="25"/>
      <x:c r="QGY5873" s="25"/>
      <x:c r="QGZ5873" s="25"/>
      <x:c r="QHA5873" s="25"/>
      <x:c r="QHB5873" s="25"/>
      <x:c r="QHC5873" s="25"/>
      <x:c r="QHD5873" s="25"/>
      <x:c r="QHE5873" s="25"/>
      <x:c r="QHF5873" s="25"/>
      <x:c r="QHG5873" s="25"/>
      <x:c r="QHH5873" s="25"/>
      <x:c r="QHI5873" s="25"/>
      <x:c r="QHJ5873" s="25"/>
      <x:c r="QHK5873" s="25"/>
      <x:c r="QHL5873" s="25"/>
      <x:c r="QHM5873" s="25"/>
      <x:c r="QHN5873" s="25"/>
      <x:c r="QHO5873" s="25"/>
      <x:c r="QHP5873" s="25"/>
      <x:c r="QHQ5873" s="25"/>
      <x:c r="QHR5873" s="25"/>
      <x:c r="QHS5873" s="25"/>
      <x:c r="QHT5873" s="25"/>
      <x:c r="QHU5873" s="25"/>
      <x:c r="QHV5873" s="25"/>
      <x:c r="QHW5873" s="25"/>
      <x:c r="QHX5873" s="25"/>
      <x:c r="QHY5873" s="25"/>
      <x:c r="QHZ5873" s="25"/>
      <x:c r="QIA5873" s="25"/>
      <x:c r="QIB5873" s="25"/>
      <x:c r="QIC5873" s="25"/>
      <x:c r="QID5873" s="25"/>
      <x:c r="QIE5873" s="25"/>
      <x:c r="QIF5873" s="25"/>
      <x:c r="QIG5873" s="25"/>
      <x:c r="QIH5873" s="25"/>
      <x:c r="QII5873" s="25"/>
      <x:c r="QIJ5873" s="25"/>
      <x:c r="QIK5873" s="25"/>
      <x:c r="QIL5873" s="25"/>
      <x:c r="QIM5873" s="25"/>
      <x:c r="QIN5873" s="25"/>
      <x:c r="QIO5873" s="25"/>
      <x:c r="QIP5873" s="25"/>
      <x:c r="QIQ5873" s="25"/>
      <x:c r="QIR5873" s="25"/>
      <x:c r="QIS5873" s="25"/>
      <x:c r="QIT5873" s="25"/>
      <x:c r="QIU5873" s="25"/>
      <x:c r="QIV5873" s="25"/>
      <x:c r="QIW5873" s="25"/>
      <x:c r="QIX5873" s="25"/>
      <x:c r="QIY5873" s="25"/>
      <x:c r="QIZ5873" s="25"/>
      <x:c r="QJA5873" s="25"/>
      <x:c r="QJB5873" s="25"/>
      <x:c r="QJC5873" s="25"/>
      <x:c r="QJD5873" s="25"/>
      <x:c r="QJE5873" s="25"/>
      <x:c r="QJF5873" s="25"/>
      <x:c r="QJG5873" s="25"/>
      <x:c r="QJH5873" s="25"/>
      <x:c r="QJI5873" s="25"/>
      <x:c r="QJJ5873" s="25"/>
      <x:c r="QJK5873" s="25"/>
      <x:c r="QJL5873" s="25"/>
      <x:c r="QJM5873" s="25"/>
      <x:c r="QJN5873" s="25"/>
      <x:c r="QJO5873" s="25"/>
      <x:c r="QJP5873" s="25"/>
      <x:c r="QJQ5873" s="25"/>
      <x:c r="QJR5873" s="25"/>
      <x:c r="QJS5873" s="25"/>
      <x:c r="QJT5873" s="25"/>
      <x:c r="QJU5873" s="25"/>
      <x:c r="QJV5873" s="25"/>
      <x:c r="QJW5873" s="25"/>
      <x:c r="QJX5873" s="25"/>
      <x:c r="QJY5873" s="25"/>
      <x:c r="QJZ5873" s="25"/>
      <x:c r="QKA5873" s="25"/>
      <x:c r="QKB5873" s="25"/>
      <x:c r="QKC5873" s="25"/>
      <x:c r="QKD5873" s="25"/>
      <x:c r="QKE5873" s="25"/>
      <x:c r="QKF5873" s="25"/>
      <x:c r="QKG5873" s="25"/>
      <x:c r="QKH5873" s="25"/>
      <x:c r="QKI5873" s="25"/>
      <x:c r="QKJ5873" s="25"/>
      <x:c r="QKK5873" s="25"/>
      <x:c r="QKL5873" s="25"/>
      <x:c r="QKM5873" s="25"/>
      <x:c r="QKN5873" s="25"/>
      <x:c r="QKO5873" s="25"/>
      <x:c r="QKP5873" s="25"/>
      <x:c r="QKQ5873" s="25"/>
      <x:c r="QKR5873" s="25"/>
      <x:c r="QKS5873" s="25"/>
      <x:c r="QKT5873" s="25"/>
      <x:c r="QKU5873" s="25"/>
      <x:c r="QKV5873" s="25"/>
      <x:c r="QKW5873" s="25"/>
      <x:c r="QKX5873" s="25"/>
      <x:c r="QKY5873" s="25"/>
      <x:c r="QKZ5873" s="25"/>
      <x:c r="QLA5873" s="25"/>
      <x:c r="QLB5873" s="25"/>
      <x:c r="QLC5873" s="25"/>
      <x:c r="QLD5873" s="25"/>
      <x:c r="QLE5873" s="25"/>
      <x:c r="QLF5873" s="25"/>
      <x:c r="QLG5873" s="25"/>
      <x:c r="QLH5873" s="25"/>
      <x:c r="QLI5873" s="25"/>
      <x:c r="QLJ5873" s="25"/>
      <x:c r="QLK5873" s="25"/>
      <x:c r="QLL5873" s="25"/>
      <x:c r="QLM5873" s="25"/>
      <x:c r="QLN5873" s="25"/>
      <x:c r="QLO5873" s="25"/>
      <x:c r="QLP5873" s="25"/>
      <x:c r="QLQ5873" s="25"/>
      <x:c r="QLR5873" s="25"/>
      <x:c r="QLS5873" s="25"/>
      <x:c r="QLT5873" s="25"/>
      <x:c r="QLU5873" s="25"/>
      <x:c r="QLV5873" s="25"/>
      <x:c r="QLW5873" s="25"/>
      <x:c r="QLX5873" s="25"/>
      <x:c r="QLY5873" s="25"/>
      <x:c r="QLZ5873" s="25"/>
      <x:c r="QMA5873" s="25"/>
      <x:c r="QMB5873" s="25"/>
      <x:c r="QMC5873" s="25"/>
      <x:c r="QMD5873" s="25"/>
      <x:c r="QME5873" s="25"/>
      <x:c r="QMF5873" s="25"/>
      <x:c r="QMG5873" s="25"/>
      <x:c r="QMH5873" s="25"/>
      <x:c r="QMI5873" s="25"/>
      <x:c r="QMJ5873" s="25"/>
      <x:c r="QMK5873" s="25"/>
      <x:c r="QML5873" s="25"/>
      <x:c r="QMM5873" s="25"/>
      <x:c r="QMN5873" s="25"/>
      <x:c r="QMO5873" s="25"/>
      <x:c r="QMP5873" s="25"/>
      <x:c r="QMQ5873" s="25"/>
      <x:c r="QMR5873" s="25"/>
      <x:c r="QMS5873" s="25"/>
      <x:c r="QMT5873" s="25"/>
      <x:c r="QMU5873" s="25"/>
      <x:c r="QMV5873" s="25"/>
      <x:c r="QMW5873" s="25"/>
      <x:c r="QMX5873" s="25"/>
      <x:c r="QMY5873" s="25"/>
      <x:c r="QMZ5873" s="25"/>
      <x:c r="QNA5873" s="25"/>
      <x:c r="QNB5873" s="25"/>
      <x:c r="QNC5873" s="25"/>
      <x:c r="QND5873" s="25"/>
      <x:c r="QNE5873" s="25"/>
      <x:c r="QNF5873" s="25"/>
      <x:c r="QNG5873" s="25"/>
      <x:c r="QNH5873" s="25"/>
      <x:c r="QNI5873" s="25"/>
      <x:c r="QNJ5873" s="25"/>
      <x:c r="QNK5873" s="25"/>
      <x:c r="QNL5873" s="25"/>
      <x:c r="QNM5873" s="25"/>
      <x:c r="QNN5873" s="25"/>
      <x:c r="QNO5873" s="25"/>
      <x:c r="QNP5873" s="25"/>
      <x:c r="QNQ5873" s="25"/>
      <x:c r="QNR5873" s="25"/>
      <x:c r="QNS5873" s="25"/>
      <x:c r="QNT5873" s="25"/>
      <x:c r="QNU5873" s="25"/>
      <x:c r="QNV5873" s="25"/>
      <x:c r="QNW5873" s="25"/>
      <x:c r="QNX5873" s="25"/>
      <x:c r="QNY5873" s="25"/>
      <x:c r="QNZ5873" s="25"/>
      <x:c r="QOA5873" s="25"/>
      <x:c r="QOB5873" s="25"/>
      <x:c r="QOC5873" s="25"/>
      <x:c r="QOD5873" s="25"/>
      <x:c r="QOE5873" s="25"/>
      <x:c r="QOF5873" s="25"/>
      <x:c r="QOG5873" s="25"/>
      <x:c r="QOH5873" s="25"/>
      <x:c r="QOI5873" s="25"/>
      <x:c r="QOJ5873" s="25"/>
      <x:c r="QOK5873" s="25"/>
      <x:c r="QOL5873" s="25"/>
      <x:c r="QOM5873" s="25"/>
      <x:c r="QON5873" s="25"/>
      <x:c r="QOO5873" s="25"/>
      <x:c r="QOP5873" s="25"/>
      <x:c r="QOQ5873" s="25"/>
      <x:c r="QOR5873" s="25"/>
      <x:c r="QOS5873" s="25"/>
      <x:c r="QOT5873" s="25"/>
      <x:c r="QOU5873" s="25"/>
      <x:c r="QOV5873" s="25"/>
      <x:c r="QOW5873" s="25"/>
      <x:c r="QOX5873" s="25"/>
      <x:c r="QOY5873" s="25"/>
      <x:c r="QOZ5873" s="25"/>
      <x:c r="QPA5873" s="25"/>
      <x:c r="QPB5873" s="25"/>
      <x:c r="QPC5873" s="25"/>
      <x:c r="QPD5873" s="25"/>
      <x:c r="QPE5873" s="25"/>
      <x:c r="QPF5873" s="25"/>
      <x:c r="QPG5873" s="25"/>
      <x:c r="QPH5873" s="25"/>
      <x:c r="QPI5873" s="25"/>
      <x:c r="QPJ5873" s="25"/>
      <x:c r="QPK5873" s="25"/>
      <x:c r="QPL5873" s="25"/>
      <x:c r="QPM5873" s="25"/>
      <x:c r="QPN5873" s="25"/>
      <x:c r="QPO5873" s="25"/>
      <x:c r="QPP5873" s="25"/>
      <x:c r="QPQ5873" s="25"/>
      <x:c r="QPR5873" s="25"/>
      <x:c r="QPS5873" s="25"/>
      <x:c r="QPT5873" s="25"/>
      <x:c r="QPU5873" s="25"/>
      <x:c r="QPV5873" s="25"/>
      <x:c r="QPW5873" s="25"/>
      <x:c r="QPX5873" s="25"/>
      <x:c r="QPY5873" s="25"/>
      <x:c r="QPZ5873" s="25"/>
      <x:c r="QQA5873" s="25"/>
      <x:c r="QQB5873" s="25"/>
      <x:c r="QQC5873" s="25"/>
      <x:c r="QQD5873" s="25"/>
      <x:c r="QQE5873" s="25"/>
      <x:c r="QQF5873" s="25"/>
      <x:c r="QQG5873" s="25"/>
      <x:c r="QQH5873" s="25"/>
      <x:c r="QQI5873" s="25"/>
      <x:c r="QQJ5873" s="25"/>
      <x:c r="QQK5873" s="25"/>
      <x:c r="QQL5873" s="25"/>
      <x:c r="QQM5873" s="25"/>
      <x:c r="QQN5873" s="25"/>
      <x:c r="QQO5873" s="25"/>
      <x:c r="QQP5873" s="25"/>
      <x:c r="QQQ5873" s="25"/>
      <x:c r="QQR5873" s="25"/>
      <x:c r="QQS5873" s="25"/>
      <x:c r="QQT5873" s="25"/>
      <x:c r="QQU5873" s="25"/>
      <x:c r="QQV5873" s="25"/>
      <x:c r="QQW5873" s="25"/>
      <x:c r="QQX5873" s="25"/>
      <x:c r="QQY5873" s="25"/>
      <x:c r="QQZ5873" s="25"/>
      <x:c r="QRA5873" s="25"/>
      <x:c r="QRB5873" s="25"/>
      <x:c r="QRC5873" s="25"/>
      <x:c r="QRD5873" s="25"/>
      <x:c r="QRE5873" s="25"/>
      <x:c r="QRF5873" s="25"/>
      <x:c r="QRG5873" s="25"/>
      <x:c r="QRH5873" s="25"/>
      <x:c r="QRI5873" s="25"/>
      <x:c r="QRJ5873" s="25"/>
      <x:c r="QRK5873" s="25"/>
      <x:c r="QRL5873" s="25"/>
      <x:c r="QRM5873" s="25"/>
      <x:c r="QRN5873" s="25"/>
      <x:c r="QRO5873" s="25"/>
      <x:c r="QRP5873" s="25"/>
      <x:c r="QRQ5873" s="25"/>
      <x:c r="QRR5873" s="25"/>
      <x:c r="QRS5873" s="25"/>
      <x:c r="QRT5873" s="25"/>
      <x:c r="QRU5873" s="25"/>
      <x:c r="QRV5873" s="25"/>
      <x:c r="QRW5873" s="25"/>
      <x:c r="QRX5873" s="25"/>
      <x:c r="QRY5873" s="25"/>
      <x:c r="QRZ5873" s="25"/>
      <x:c r="QSA5873" s="25"/>
      <x:c r="QSB5873" s="25"/>
      <x:c r="QSC5873" s="25"/>
      <x:c r="QSD5873" s="25"/>
      <x:c r="QSE5873" s="25"/>
      <x:c r="QSF5873" s="25"/>
      <x:c r="QSG5873" s="25"/>
      <x:c r="QSH5873" s="25"/>
      <x:c r="QSI5873" s="25"/>
      <x:c r="QSJ5873" s="25"/>
      <x:c r="QSK5873" s="25"/>
      <x:c r="QSL5873" s="25"/>
      <x:c r="QSM5873" s="25"/>
      <x:c r="QSN5873" s="25"/>
      <x:c r="QSO5873" s="25"/>
      <x:c r="QSP5873" s="25"/>
      <x:c r="QSQ5873" s="25"/>
      <x:c r="QSR5873" s="25"/>
      <x:c r="QSS5873" s="25"/>
      <x:c r="QST5873" s="25"/>
      <x:c r="QSU5873" s="25"/>
      <x:c r="QSV5873" s="25"/>
      <x:c r="QSW5873" s="25"/>
      <x:c r="QSX5873" s="25"/>
      <x:c r="QSY5873" s="25"/>
      <x:c r="QSZ5873" s="25"/>
      <x:c r="QTA5873" s="25"/>
      <x:c r="QTB5873" s="25"/>
      <x:c r="QTC5873" s="25"/>
      <x:c r="QTD5873" s="25"/>
      <x:c r="QTE5873" s="25"/>
      <x:c r="QTF5873" s="25"/>
      <x:c r="QTG5873" s="25"/>
      <x:c r="QTH5873" s="25"/>
      <x:c r="QTI5873" s="25"/>
      <x:c r="QTJ5873" s="25"/>
      <x:c r="QTK5873" s="25"/>
      <x:c r="QTL5873" s="25"/>
      <x:c r="QTM5873" s="25"/>
      <x:c r="QTN5873" s="25"/>
      <x:c r="QTO5873" s="25"/>
      <x:c r="QTP5873" s="25"/>
      <x:c r="QTQ5873" s="25"/>
      <x:c r="QTR5873" s="25"/>
      <x:c r="QTS5873" s="25"/>
      <x:c r="QTT5873" s="25"/>
      <x:c r="QTU5873" s="25"/>
      <x:c r="QTV5873" s="25"/>
      <x:c r="QTW5873" s="25"/>
      <x:c r="QTX5873" s="25"/>
      <x:c r="QTY5873" s="25"/>
      <x:c r="QTZ5873" s="25"/>
      <x:c r="QUA5873" s="25"/>
      <x:c r="QUB5873" s="25"/>
      <x:c r="QUC5873" s="25"/>
      <x:c r="QUD5873" s="25"/>
      <x:c r="QUE5873" s="25"/>
      <x:c r="QUF5873" s="25"/>
      <x:c r="QUG5873" s="25"/>
      <x:c r="QUH5873" s="25"/>
      <x:c r="QUI5873" s="25"/>
      <x:c r="QUJ5873" s="25"/>
      <x:c r="QUK5873" s="25"/>
      <x:c r="QUL5873" s="25"/>
      <x:c r="QUM5873" s="25"/>
      <x:c r="QUN5873" s="25"/>
      <x:c r="QUO5873" s="25"/>
      <x:c r="QUP5873" s="25"/>
      <x:c r="QUQ5873" s="25"/>
      <x:c r="QUR5873" s="25"/>
      <x:c r="QUS5873" s="25"/>
      <x:c r="QUT5873" s="25"/>
      <x:c r="QUU5873" s="25"/>
      <x:c r="QUV5873" s="25"/>
      <x:c r="QUW5873" s="25"/>
      <x:c r="QUX5873" s="25"/>
      <x:c r="QUY5873" s="25"/>
      <x:c r="QUZ5873" s="25"/>
      <x:c r="QVA5873" s="25"/>
      <x:c r="QVB5873" s="25"/>
      <x:c r="QVC5873" s="25"/>
      <x:c r="QVD5873" s="25"/>
      <x:c r="QVE5873" s="25"/>
      <x:c r="QVF5873" s="25"/>
      <x:c r="QVG5873" s="25"/>
      <x:c r="QVH5873" s="25"/>
      <x:c r="QVI5873" s="25"/>
      <x:c r="QVJ5873" s="25"/>
      <x:c r="QVK5873" s="25"/>
      <x:c r="QVL5873" s="25"/>
      <x:c r="QVM5873" s="25"/>
      <x:c r="QVN5873" s="25"/>
      <x:c r="QVO5873" s="25"/>
      <x:c r="QVP5873" s="25"/>
      <x:c r="QVQ5873" s="25"/>
      <x:c r="QVR5873" s="25"/>
      <x:c r="QVS5873" s="25"/>
      <x:c r="QVT5873" s="25"/>
      <x:c r="QVU5873" s="25"/>
      <x:c r="QVV5873" s="25"/>
      <x:c r="QVW5873" s="25"/>
      <x:c r="QVX5873" s="25"/>
      <x:c r="QVY5873" s="25"/>
      <x:c r="QVZ5873" s="25"/>
      <x:c r="QWA5873" s="25"/>
      <x:c r="QWB5873" s="25"/>
      <x:c r="QWC5873" s="25"/>
      <x:c r="QWD5873" s="25"/>
      <x:c r="QWE5873" s="25"/>
      <x:c r="QWF5873" s="25"/>
      <x:c r="QWG5873" s="25"/>
      <x:c r="QWH5873" s="25"/>
      <x:c r="QWI5873" s="25"/>
      <x:c r="QWJ5873" s="25"/>
      <x:c r="QWK5873" s="25"/>
      <x:c r="QWL5873" s="25"/>
      <x:c r="QWM5873" s="25"/>
      <x:c r="QWN5873" s="25"/>
      <x:c r="QWO5873" s="25"/>
      <x:c r="QWP5873" s="25"/>
      <x:c r="QWQ5873" s="25"/>
      <x:c r="QWR5873" s="25"/>
      <x:c r="QWS5873" s="25"/>
      <x:c r="QWT5873" s="25"/>
      <x:c r="QWU5873" s="25"/>
      <x:c r="QWV5873" s="25"/>
      <x:c r="QWW5873" s="25"/>
      <x:c r="QWX5873" s="25"/>
      <x:c r="QWY5873" s="25"/>
      <x:c r="QWZ5873" s="25"/>
      <x:c r="QXA5873" s="25"/>
      <x:c r="QXB5873" s="25"/>
      <x:c r="QXC5873" s="25"/>
      <x:c r="QXD5873" s="25"/>
      <x:c r="QXE5873" s="25"/>
      <x:c r="QXF5873" s="25"/>
      <x:c r="QXG5873" s="25"/>
      <x:c r="QXH5873" s="25"/>
      <x:c r="QXI5873" s="25"/>
      <x:c r="QXJ5873" s="25"/>
      <x:c r="QXK5873" s="25"/>
      <x:c r="QXL5873" s="25"/>
      <x:c r="QXM5873" s="25"/>
      <x:c r="QXN5873" s="25"/>
      <x:c r="QXO5873" s="25"/>
      <x:c r="QXP5873" s="25"/>
      <x:c r="QXQ5873" s="25"/>
      <x:c r="QXR5873" s="25"/>
      <x:c r="QXS5873" s="25"/>
      <x:c r="QXT5873" s="25"/>
      <x:c r="QXU5873" s="25"/>
      <x:c r="QXV5873" s="25"/>
      <x:c r="QXW5873" s="25"/>
      <x:c r="QXX5873" s="25"/>
      <x:c r="QXY5873" s="25"/>
      <x:c r="QXZ5873" s="25"/>
      <x:c r="QYA5873" s="25"/>
      <x:c r="QYB5873" s="25"/>
      <x:c r="QYC5873" s="25"/>
      <x:c r="QYD5873" s="25"/>
      <x:c r="QYE5873" s="25"/>
      <x:c r="QYF5873" s="25"/>
      <x:c r="QYG5873" s="25"/>
      <x:c r="QYH5873" s="25"/>
      <x:c r="QYI5873" s="25"/>
      <x:c r="QYJ5873" s="25"/>
      <x:c r="QYK5873" s="25"/>
      <x:c r="QYL5873" s="25"/>
      <x:c r="QYM5873" s="25"/>
      <x:c r="QYN5873" s="25"/>
      <x:c r="QYO5873" s="25"/>
      <x:c r="QYP5873" s="25"/>
      <x:c r="QYQ5873" s="25"/>
      <x:c r="QYR5873" s="25"/>
      <x:c r="QYS5873" s="25"/>
      <x:c r="QYT5873" s="25"/>
      <x:c r="QYU5873" s="25"/>
      <x:c r="QYV5873" s="25"/>
      <x:c r="QYW5873" s="25"/>
      <x:c r="QYX5873" s="25"/>
      <x:c r="QYY5873" s="25"/>
      <x:c r="QYZ5873" s="25"/>
      <x:c r="QZA5873" s="25"/>
      <x:c r="QZB5873" s="25"/>
      <x:c r="QZC5873" s="25"/>
      <x:c r="QZD5873" s="25"/>
      <x:c r="QZE5873" s="25"/>
      <x:c r="QZF5873" s="25"/>
      <x:c r="QZG5873" s="25"/>
      <x:c r="QZH5873" s="25"/>
      <x:c r="QZI5873" s="25"/>
      <x:c r="QZJ5873" s="25"/>
      <x:c r="QZK5873" s="25"/>
      <x:c r="QZL5873" s="25"/>
      <x:c r="QZM5873" s="25"/>
      <x:c r="QZN5873" s="25"/>
      <x:c r="QZO5873" s="25"/>
      <x:c r="QZP5873" s="25"/>
      <x:c r="QZQ5873" s="25"/>
      <x:c r="QZR5873" s="25"/>
      <x:c r="QZS5873" s="25"/>
      <x:c r="QZT5873" s="25"/>
      <x:c r="QZU5873" s="25"/>
      <x:c r="QZV5873" s="25"/>
      <x:c r="QZW5873" s="25"/>
      <x:c r="QZX5873" s="25"/>
      <x:c r="QZY5873" s="25"/>
      <x:c r="QZZ5873" s="25"/>
      <x:c r="RAA5873" s="25"/>
      <x:c r="RAB5873" s="25"/>
      <x:c r="RAC5873" s="25"/>
      <x:c r="RAD5873" s="25"/>
      <x:c r="RAE5873" s="25"/>
      <x:c r="RAF5873" s="25"/>
      <x:c r="RAG5873" s="25"/>
      <x:c r="RAH5873" s="25"/>
      <x:c r="RAI5873" s="25"/>
      <x:c r="RAJ5873" s="25"/>
      <x:c r="RAK5873" s="25"/>
      <x:c r="RAL5873" s="25"/>
      <x:c r="RAM5873" s="25"/>
      <x:c r="RAN5873" s="25"/>
      <x:c r="RAO5873" s="25"/>
      <x:c r="RAP5873" s="25"/>
      <x:c r="RAQ5873" s="25"/>
      <x:c r="RAR5873" s="25"/>
      <x:c r="RAS5873" s="25"/>
      <x:c r="RAT5873" s="25"/>
      <x:c r="RAU5873" s="25"/>
      <x:c r="RAV5873" s="25"/>
      <x:c r="RAW5873" s="25"/>
      <x:c r="RAX5873" s="25"/>
      <x:c r="RAY5873" s="25"/>
      <x:c r="RAZ5873" s="25"/>
      <x:c r="RBA5873" s="25"/>
      <x:c r="RBB5873" s="25"/>
      <x:c r="RBC5873" s="25"/>
      <x:c r="RBD5873" s="25"/>
      <x:c r="RBE5873" s="25"/>
      <x:c r="RBF5873" s="25"/>
      <x:c r="RBG5873" s="25"/>
      <x:c r="RBH5873" s="25"/>
      <x:c r="RBI5873" s="25"/>
      <x:c r="RBJ5873" s="25"/>
      <x:c r="RBK5873" s="25"/>
      <x:c r="RBL5873" s="25"/>
      <x:c r="RBM5873" s="25"/>
      <x:c r="RBN5873" s="25"/>
      <x:c r="RBO5873" s="25"/>
      <x:c r="RBP5873" s="25"/>
      <x:c r="RBQ5873" s="25"/>
      <x:c r="RBR5873" s="25"/>
      <x:c r="RBS5873" s="25"/>
      <x:c r="RBT5873" s="25"/>
      <x:c r="RBU5873" s="25"/>
      <x:c r="RBV5873" s="25"/>
      <x:c r="RBW5873" s="25"/>
      <x:c r="RBX5873" s="25"/>
      <x:c r="RBY5873" s="25"/>
      <x:c r="RBZ5873" s="25"/>
      <x:c r="RCA5873" s="25"/>
      <x:c r="RCB5873" s="25"/>
      <x:c r="RCC5873" s="25"/>
      <x:c r="RCD5873" s="25"/>
      <x:c r="RCE5873" s="25"/>
      <x:c r="RCF5873" s="25"/>
      <x:c r="RCG5873" s="25"/>
      <x:c r="RCH5873" s="25"/>
      <x:c r="RCI5873" s="25"/>
      <x:c r="RCJ5873" s="25"/>
      <x:c r="RCK5873" s="25"/>
      <x:c r="RCL5873" s="25"/>
      <x:c r="RCM5873" s="25"/>
      <x:c r="RCN5873" s="25"/>
      <x:c r="RCO5873" s="25"/>
      <x:c r="RCP5873" s="25"/>
      <x:c r="RCQ5873" s="25"/>
      <x:c r="RCR5873" s="25"/>
      <x:c r="RCS5873" s="25"/>
      <x:c r="RCT5873" s="25"/>
      <x:c r="RCU5873" s="25"/>
      <x:c r="RCV5873" s="25"/>
      <x:c r="RCW5873" s="25"/>
      <x:c r="RCX5873" s="25"/>
      <x:c r="RCY5873" s="25"/>
      <x:c r="RCZ5873" s="25"/>
      <x:c r="RDA5873" s="25"/>
      <x:c r="RDB5873" s="25"/>
      <x:c r="RDC5873" s="25"/>
      <x:c r="RDD5873" s="25"/>
      <x:c r="RDE5873" s="25"/>
      <x:c r="RDF5873" s="25"/>
      <x:c r="RDG5873" s="25"/>
      <x:c r="RDH5873" s="25"/>
      <x:c r="RDI5873" s="25"/>
      <x:c r="RDJ5873" s="25"/>
      <x:c r="RDK5873" s="25"/>
      <x:c r="RDL5873" s="25"/>
      <x:c r="RDM5873" s="25"/>
      <x:c r="RDN5873" s="25"/>
      <x:c r="RDO5873" s="25"/>
      <x:c r="RDP5873" s="25"/>
      <x:c r="RDQ5873" s="25"/>
      <x:c r="RDR5873" s="25"/>
      <x:c r="RDS5873" s="25"/>
      <x:c r="RDT5873" s="25"/>
      <x:c r="RDU5873" s="25"/>
      <x:c r="RDV5873" s="25"/>
      <x:c r="RDW5873" s="25"/>
      <x:c r="RDX5873" s="25"/>
      <x:c r="RDY5873" s="25"/>
      <x:c r="RDZ5873" s="25"/>
      <x:c r="REA5873" s="25"/>
      <x:c r="REB5873" s="25"/>
      <x:c r="REC5873" s="25"/>
      <x:c r="RED5873" s="25"/>
      <x:c r="REE5873" s="25"/>
      <x:c r="REF5873" s="25"/>
      <x:c r="REG5873" s="25"/>
      <x:c r="REH5873" s="25"/>
      <x:c r="REI5873" s="25"/>
      <x:c r="REJ5873" s="25"/>
      <x:c r="REK5873" s="25"/>
      <x:c r="REL5873" s="25"/>
      <x:c r="REM5873" s="25"/>
      <x:c r="REN5873" s="25"/>
      <x:c r="REO5873" s="25"/>
      <x:c r="REP5873" s="25"/>
      <x:c r="REQ5873" s="25"/>
      <x:c r="RER5873" s="25"/>
      <x:c r="RES5873" s="25"/>
      <x:c r="RET5873" s="25"/>
      <x:c r="REU5873" s="25"/>
      <x:c r="REV5873" s="25"/>
      <x:c r="REW5873" s="25"/>
      <x:c r="REX5873" s="25"/>
      <x:c r="REY5873" s="25"/>
      <x:c r="REZ5873" s="25"/>
      <x:c r="RFA5873" s="25"/>
      <x:c r="RFB5873" s="25"/>
      <x:c r="RFC5873" s="25"/>
      <x:c r="RFD5873" s="25"/>
      <x:c r="RFE5873" s="25"/>
      <x:c r="RFF5873" s="25"/>
      <x:c r="RFG5873" s="25"/>
      <x:c r="RFH5873" s="25"/>
      <x:c r="RFI5873" s="25"/>
      <x:c r="RFJ5873" s="25"/>
      <x:c r="RFK5873" s="25"/>
      <x:c r="RFL5873" s="25"/>
      <x:c r="RFM5873" s="25"/>
      <x:c r="RFN5873" s="25"/>
      <x:c r="RFO5873" s="25"/>
      <x:c r="RFP5873" s="25"/>
      <x:c r="RFQ5873" s="25"/>
      <x:c r="RFR5873" s="25"/>
      <x:c r="RFS5873" s="25"/>
      <x:c r="RFT5873" s="25"/>
      <x:c r="RFU5873" s="25"/>
      <x:c r="RFV5873" s="25"/>
      <x:c r="RFW5873" s="25"/>
      <x:c r="RFX5873" s="25"/>
      <x:c r="RFY5873" s="25"/>
      <x:c r="RFZ5873" s="25"/>
      <x:c r="RGA5873" s="25"/>
      <x:c r="RGB5873" s="25"/>
      <x:c r="RGC5873" s="25"/>
      <x:c r="RGD5873" s="25"/>
      <x:c r="RGE5873" s="25"/>
      <x:c r="RGF5873" s="25"/>
      <x:c r="RGG5873" s="25"/>
      <x:c r="RGH5873" s="25"/>
      <x:c r="RGI5873" s="25"/>
      <x:c r="RGJ5873" s="25"/>
      <x:c r="RGK5873" s="25"/>
      <x:c r="RGL5873" s="25"/>
      <x:c r="RGM5873" s="25"/>
      <x:c r="RGN5873" s="25"/>
      <x:c r="RGO5873" s="25"/>
      <x:c r="RGP5873" s="25"/>
      <x:c r="RGQ5873" s="25"/>
      <x:c r="RGR5873" s="25"/>
      <x:c r="RGS5873" s="25"/>
      <x:c r="RGT5873" s="25"/>
      <x:c r="RGU5873" s="25"/>
      <x:c r="RGV5873" s="25"/>
      <x:c r="RGW5873" s="25"/>
      <x:c r="RGX5873" s="25"/>
      <x:c r="RGY5873" s="25"/>
      <x:c r="RGZ5873" s="25"/>
      <x:c r="RHA5873" s="25"/>
      <x:c r="RHB5873" s="25"/>
      <x:c r="RHC5873" s="25"/>
      <x:c r="RHD5873" s="25"/>
      <x:c r="RHE5873" s="25"/>
      <x:c r="RHF5873" s="25"/>
      <x:c r="RHG5873" s="25"/>
      <x:c r="RHH5873" s="25"/>
      <x:c r="RHI5873" s="25"/>
      <x:c r="RHJ5873" s="25"/>
      <x:c r="RHK5873" s="25"/>
      <x:c r="RHL5873" s="25"/>
      <x:c r="RHM5873" s="25"/>
      <x:c r="RHN5873" s="25"/>
      <x:c r="RHO5873" s="25"/>
      <x:c r="RHP5873" s="25"/>
      <x:c r="RHQ5873" s="25"/>
      <x:c r="RHR5873" s="25"/>
      <x:c r="RHS5873" s="25"/>
      <x:c r="RHT5873" s="25"/>
      <x:c r="RHU5873" s="25"/>
      <x:c r="RHV5873" s="25"/>
      <x:c r="RHW5873" s="25"/>
      <x:c r="RHX5873" s="25"/>
      <x:c r="RHY5873" s="25"/>
      <x:c r="RHZ5873" s="25"/>
      <x:c r="RIA5873" s="25"/>
      <x:c r="RIB5873" s="25"/>
      <x:c r="RIC5873" s="25"/>
      <x:c r="RID5873" s="25"/>
      <x:c r="RIE5873" s="25"/>
      <x:c r="RIF5873" s="25"/>
      <x:c r="RIG5873" s="25"/>
      <x:c r="RIH5873" s="25"/>
      <x:c r="RII5873" s="25"/>
      <x:c r="RIJ5873" s="25"/>
      <x:c r="RIK5873" s="25"/>
      <x:c r="RIL5873" s="25"/>
      <x:c r="RIM5873" s="25"/>
      <x:c r="RIN5873" s="25"/>
      <x:c r="RIO5873" s="25"/>
      <x:c r="RIP5873" s="25"/>
      <x:c r="RIQ5873" s="25"/>
      <x:c r="RIR5873" s="25"/>
      <x:c r="RIS5873" s="25"/>
      <x:c r="RIT5873" s="25"/>
      <x:c r="RIU5873" s="25"/>
      <x:c r="RIV5873" s="25"/>
      <x:c r="RIW5873" s="25"/>
      <x:c r="RIX5873" s="25"/>
      <x:c r="RIY5873" s="25"/>
      <x:c r="RIZ5873" s="25"/>
      <x:c r="RJA5873" s="25"/>
      <x:c r="RJB5873" s="25"/>
      <x:c r="RJC5873" s="25"/>
      <x:c r="RJD5873" s="25"/>
      <x:c r="RJE5873" s="25"/>
      <x:c r="RJF5873" s="25"/>
      <x:c r="RJG5873" s="25"/>
      <x:c r="RJH5873" s="25"/>
      <x:c r="RJI5873" s="25"/>
      <x:c r="RJJ5873" s="25"/>
      <x:c r="RJK5873" s="25"/>
      <x:c r="RJL5873" s="25"/>
      <x:c r="RJM5873" s="25"/>
      <x:c r="RJN5873" s="25"/>
      <x:c r="RJO5873" s="25"/>
      <x:c r="RJP5873" s="25"/>
      <x:c r="RJQ5873" s="25"/>
      <x:c r="RJR5873" s="25"/>
      <x:c r="RJS5873" s="25"/>
      <x:c r="RJT5873" s="25"/>
      <x:c r="RJU5873" s="25"/>
      <x:c r="RJV5873" s="25"/>
      <x:c r="RJW5873" s="25"/>
      <x:c r="RJX5873" s="25"/>
      <x:c r="RJY5873" s="25"/>
      <x:c r="RJZ5873" s="25"/>
      <x:c r="RKA5873" s="25"/>
      <x:c r="RKB5873" s="25"/>
      <x:c r="RKC5873" s="25"/>
      <x:c r="RKD5873" s="25"/>
      <x:c r="RKE5873" s="25"/>
      <x:c r="RKF5873" s="25"/>
      <x:c r="RKG5873" s="25"/>
      <x:c r="RKH5873" s="25"/>
      <x:c r="RKI5873" s="25"/>
      <x:c r="RKJ5873" s="25"/>
      <x:c r="RKK5873" s="25"/>
      <x:c r="RKL5873" s="25"/>
      <x:c r="RKM5873" s="25"/>
      <x:c r="RKN5873" s="25"/>
      <x:c r="RKO5873" s="25"/>
      <x:c r="RKP5873" s="25"/>
      <x:c r="RKQ5873" s="25"/>
      <x:c r="RKR5873" s="25"/>
      <x:c r="RKS5873" s="25"/>
      <x:c r="RKT5873" s="25"/>
      <x:c r="RKU5873" s="25"/>
      <x:c r="RKV5873" s="25"/>
      <x:c r="RKW5873" s="25"/>
      <x:c r="RKX5873" s="25"/>
      <x:c r="RKY5873" s="25"/>
      <x:c r="RKZ5873" s="25"/>
      <x:c r="RLA5873" s="25"/>
      <x:c r="RLB5873" s="25"/>
      <x:c r="RLC5873" s="25"/>
      <x:c r="RLD5873" s="25"/>
      <x:c r="RLE5873" s="25"/>
      <x:c r="RLF5873" s="25"/>
      <x:c r="RLG5873" s="25"/>
      <x:c r="RLH5873" s="25"/>
      <x:c r="RLI5873" s="25"/>
      <x:c r="RLJ5873" s="25"/>
      <x:c r="RLK5873" s="25"/>
      <x:c r="RLL5873" s="25"/>
      <x:c r="RLM5873" s="25"/>
      <x:c r="RLN5873" s="25"/>
      <x:c r="RLO5873" s="25"/>
      <x:c r="RLP5873" s="25"/>
      <x:c r="RLQ5873" s="25"/>
      <x:c r="RLR5873" s="25"/>
      <x:c r="RLS5873" s="25"/>
      <x:c r="RLT5873" s="25"/>
      <x:c r="RLU5873" s="25"/>
      <x:c r="RLV5873" s="25"/>
      <x:c r="RLW5873" s="25"/>
      <x:c r="RLX5873" s="25"/>
      <x:c r="RLY5873" s="25"/>
      <x:c r="RLZ5873" s="25"/>
      <x:c r="RMA5873" s="25"/>
      <x:c r="RMB5873" s="25"/>
      <x:c r="RMC5873" s="25"/>
      <x:c r="RMD5873" s="25"/>
      <x:c r="RME5873" s="25"/>
      <x:c r="RMF5873" s="25"/>
      <x:c r="RMG5873" s="25"/>
      <x:c r="RMH5873" s="25"/>
      <x:c r="RMI5873" s="25"/>
      <x:c r="RMJ5873" s="25"/>
      <x:c r="RMK5873" s="25"/>
      <x:c r="RML5873" s="25"/>
      <x:c r="RMM5873" s="25"/>
      <x:c r="RMN5873" s="25"/>
      <x:c r="RMO5873" s="25"/>
      <x:c r="RMP5873" s="25"/>
      <x:c r="RMQ5873" s="25"/>
      <x:c r="RMR5873" s="25"/>
      <x:c r="RMS5873" s="25"/>
      <x:c r="RMT5873" s="25"/>
      <x:c r="RMU5873" s="25"/>
      <x:c r="RMV5873" s="25"/>
      <x:c r="RMW5873" s="25"/>
      <x:c r="RMX5873" s="25"/>
      <x:c r="RMY5873" s="25"/>
      <x:c r="RMZ5873" s="25"/>
      <x:c r="RNA5873" s="25"/>
      <x:c r="RNB5873" s="25"/>
      <x:c r="RNC5873" s="25"/>
      <x:c r="RND5873" s="25"/>
      <x:c r="RNE5873" s="25"/>
      <x:c r="RNF5873" s="25"/>
      <x:c r="RNG5873" s="25"/>
      <x:c r="RNH5873" s="25"/>
      <x:c r="RNI5873" s="25"/>
      <x:c r="RNJ5873" s="25"/>
      <x:c r="RNK5873" s="25"/>
      <x:c r="RNL5873" s="25"/>
      <x:c r="RNM5873" s="25"/>
      <x:c r="RNN5873" s="25"/>
      <x:c r="RNO5873" s="25"/>
      <x:c r="RNP5873" s="25"/>
      <x:c r="RNQ5873" s="25"/>
      <x:c r="RNR5873" s="25"/>
      <x:c r="RNS5873" s="25"/>
      <x:c r="RNT5873" s="25"/>
      <x:c r="RNU5873" s="25"/>
      <x:c r="RNV5873" s="25"/>
      <x:c r="RNW5873" s="25"/>
      <x:c r="RNX5873" s="25"/>
      <x:c r="RNY5873" s="25"/>
      <x:c r="RNZ5873" s="25"/>
      <x:c r="ROA5873" s="25"/>
      <x:c r="ROB5873" s="25"/>
      <x:c r="ROC5873" s="25"/>
      <x:c r="ROD5873" s="25"/>
      <x:c r="ROE5873" s="25"/>
      <x:c r="ROF5873" s="25"/>
      <x:c r="ROG5873" s="25"/>
      <x:c r="ROH5873" s="25"/>
      <x:c r="ROI5873" s="25"/>
      <x:c r="ROJ5873" s="25"/>
      <x:c r="ROK5873" s="25"/>
      <x:c r="ROL5873" s="25"/>
      <x:c r="ROM5873" s="25"/>
      <x:c r="RON5873" s="25"/>
      <x:c r="ROO5873" s="25"/>
      <x:c r="ROP5873" s="25"/>
      <x:c r="ROQ5873" s="25"/>
      <x:c r="ROR5873" s="25"/>
      <x:c r="ROS5873" s="25"/>
      <x:c r="ROT5873" s="25"/>
      <x:c r="ROU5873" s="25"/>
      <x:c r="ROV5873" s="25"/>
      <x:c r="ROW5873" s="25"/>
      <x:c r="ROX5873" s="25"/>
      <x:c r="ROY5873" s="25"/>
      <x:c r="ROZ5873" s="25"/>
      <x:c r="RPA5873" s="25"/>
      <x:c r="RPB5873" s="25"/>
      <x:c r="RPC5873" s="25"/>
      <x:c r="RPD5873" s="25"/>
      <x:c r="RPE5873" s="25"/>
      <x:c r="RPF5873" s="25"/>
      <x:c r="RPG5873" s="25"/>
      <x:c r="RPH5873" s="25"/>
      <x:c r="RPI5873" s="25"/>
      <x:c r="RPJ5873" s="25"/>
      <x:c r="RPK5873" s="25"/>
      <x:c r="RPL5873" s="25"/>
      <x:c r="RPM5873" s="25"/>
      <x:c r="RPN5873" s="25"/>
      <x:c r="RPO5873" s="25"/>
      <x:c r="RPP5873" s="25"/>
      <x:c r="RPQ5873" s="25"/>
      <x:c r="RPR5873" s="25"/>
      <x:c r="RPS5873" s="25"/>
      <x:c r="RPT5873" s="25"/>
      <x:c r="RPU5873" s="25"/>
      <x:c r="RPV5873" s="25"/>
      <x:c r="RPW5873" s="25"/>
      <x:c r="RPX5873" s="25"/>
      <x:c r="RPY5873" s="25"/>
      <x:c r="RPZ5873" s="25"/>
      <x:c r="RQA5873" s="25"/>
      <x:c r="RQB5873" s="25"/>
      <x:c r="RQC5873" s="25"/>
      <x:c r="RQD5873" s="25"/>
      <x:c r="RQE5873" s="25"/>
      <x:c r="RQF5873" s="25"/>
      <x:c r="RQG5873" s="25"/>
      <x:c r="RQH5873" s="25"/>
      <x:c r="RQI5873" s="25"/>
      <x:c r="RQJ5873" s="25"/>
      <x:c r="RQK5873" s="25"/>
      <x:c r="RQL5873" s="25"/>
      <x:c r="RQM5873" s="25"/>
      <x:c r="RQN5873" s="25"/>
      <x:c r="RQO5873" s="25"/>
      <x:c r="RQP5873" s="25"/>
      <x:c r="RQQ5873" s="25"/>
      <x:c r="RQR5873" s="25"/>
      <x:c r="RQS5873" s="25"/>
      <x:c r="RQT5873" s="25"/>
      <x:c r="RQU5873" s="25"/>
      <x:c r="RQV5873" s="25"/>
      <x:c r="RQW5873" s="25"/>
      <x:c r="RQX5873" s="25"/>
      <x:c r="RQY5873" s="25"/>
      <x:c r="RQZ5873" s="25"/>
      <x:c r="RRA5873" s="25"/>
      <x:c r="RRB5873" s="25"/>
      <x:c r="RRC5873" s="25"/>
      <x:c r="RRD5873" s="25"/>
      <x:c r="RRE5873" s="25"/>
      <x:c r="RRF5873" s="25"/>
      <x:c r="RRG5873" s="25"/>
      <x:c r="RRH5873" s="25"/>
      <x:c r="RRI5873" s="25"/>
      <x:c r="RRJ5873" s="25"/>
      <x:c r="RRK5873" s="25"/>
      <x:c r="RRL5873" s="25"/>
      <x:c r="RRM5873" s="25"/>
      <x:c r="RRN5873" s="25"/>
      <x:c r="RRO5873" s="25"/>
      <x:c r="RRP5873" s="25"/>
      <x:c r="RRQ5873" s="25"/>
      <x:c r="RRR5873" s="25"/>
      <x:c r="RRS5873" s="25"/>
      <x:c r="RRT5873" s="25"/>
      <x:c r="RRU5873" s="25"/>
      <x:c r="RRV5873" s="25"/>
      <x:c r="RRW5873" s="25"/>
      <x:c r="RRX5873" s="25"/>
      <x:c r="RRY5873" s="25"/>
      <x:c r="RRZ5873" s="25"/>
      <x:c r="RSA5873" s="25"/>
      <x:c r="RSB5873" s="25"/>
      <x:c r="RSC5873" s="25"/>
      <x:c r="RSD5873" s="25"/>
      <x:c r="RSE5873" s="25"/>
      <x:c r="RSF5873" s="25"/>
      <x:c r="RSG5873" s="25"/>
      <x:c r="RSH5873" s="25"/>
      <x:c r="RSI5873" s="25"/>
      <x:c r="RSJ5873" s="25"/>
      <x:c r="RSK5873" s="25"/>
      <x:c r="RSL5873" s="25"/>
      <x:c r="RSM5873" s="25"/>
      <x:c r="RSN5873" s="25"/>
      <x:c r="RSO5873" s="25"/>
      <x:c r="RSP5873" s="25"/>
      <x:c r="RSQ5873" s="25"/>
      <x:c r="RSR5873" s="25"/>
      <x:c r="RSS5873" s="25"/>
      <x:c r="RST5873" s="25"/>
      <x:c r="RSU5873" s="25"/>
      <x:c r="RSV5873" s="25"/>
      <x:c r="RSW5873" s="25"/>
      <x:c r="RSX5873" s="25"/>
      <x:c r="RSY5873" s="25"/>
      <x:c r="RSZ5873" s="25"/>
      <x:c r="RTA5873" s="25"/>
      <x:c r="RTB5873" s="25"/>
      <x:c r="RTC5873" s="25"/>
      <x:c r="RTD5873" s="25"/>
      <x:c r="RTE5873" s="25"/>
      <x:c r="RTF5873" s="25"/>
      <x:c r="RTG5873" s="25"/>
      <x:c r="RTH5873" s="25"/>
      <x:c r="RTI5873" s="25"/>
      <x:c r="RTJ5873" s="25"/>
      <x:c r="RTK5873" s="25"/>
      <x:c r="RTL5873" s="25"/>
      <x:c r="RTM5873" s="25"/>
      <x:c r="RTN5873" s="25"/>
      <x:c r="RTO5873" s="25"/>
      <x:c r="RTP5873" s="25"/>
      <x:c r="RTQ5873" s="25"/>
      <x:c r="RTR5873" s="25"/>
      <x:c r="RTS5873" s="25"/>
      <x:c r="RTT5873" s="25"/>
      <x:c r="RTU5873" s="25"/>
      <x:c r="RTV5873" s="25"/>
      <x:c r="RTW5873" s="25"/>
      <x:c r="RTX5873" s="25"/>
      <x:c r="RTY5873" s="25"/>
      <x:c r="RTZ5873" s="25"/>
      <x:c r="RUA5873" s="25"/>
      <x:c r="RUB5873" s="25"/>
      <x:c r="RUC5873" s="25"/>
      <x:c r="RUD5873" s="25"/>
      <x:c r="RUE5873" s="25"/>
      <x:c r="RUF5873" s="25"/>
      <x:c r="RUG5873" s="25"/>
      <x:c r="RUH5873" s="25"/>
      <x:c r="RUI5873" s="25"/>
      <x:c r="RUJ5873" s="25"/>
      <x:c r="RUK5873" s="25"/>
      <x:c r="RUL5873" s="25"/>
      <x:c r="RUM5873" s="25"/>
      <x:c r="RUN5873" s="25"/>
      <x:c r="RUO5873" s="25"/>
      <x:c r="RUP5873" s="25"/>
      <x:c r="RUQ5873" s="25"/>
      <x:c r="RUR5873" s="25"/>
      <x:c r="RUS5873" s="25"/>
      <x:c r="RUT5873" s="25"/>
      <x:c r="RUU5873" s="25"/>
      <x:c r="RUV5873" s="25"/>
      <x:c r="RUW5873" s="25"/>
      <x:c r="RUX5873" s="25"/>
      <x:c r="RUY5873" s="25"/>
      <x:c r="RUZ5873" s="25"/>
      <x:c r="RVA5873" s="25"/>
      <x:c r="RVB5873" s="25"/>
      <x:c r="RVC5873" s="25"/>
      <x:c r="RVD5873" s="25"/>
      <x:c r="RVE5873" s="25"/>
      <x:c r="RVF5873" s="25"/>
      <x:c r="RVG5873" s="25"/>
      <x:c r="RVH5873" s="25"/>
      <x:c r="RVI5873" s="25"/>
      <x:c r="RVJ5873" s="25"/>
      <x:c r="RVK5873" s="25"/>
      <x:c r="RVL5873" s="25"/>
      <x:c r="RVM5873" s="25"/>
      <x:c r="RVN5873" s="25"/>
      <x:c r="RVO5873" s="25"/>
      <x:c r="RVP5873" s="25"/>
      <x:c r="RVQ5873" s="25"/>
      <x:c r="RVR5873" s="25"/>
      <x:c r="RVS5873" s="25"/>
      <x:c r="RVT5873" s="25"/>
      <x:c r="RVU5873" s="25"/>
      <x:c r="RVV5873" s="25"/>
      <x:c r="RVW5873" s="25"/>
      <x:c r="RVX5873" s="25"/>
      <x:c r="RVY5873" s="25"/>
      <x:c r="RVZ5873" s="25"/>
      <x:c r="RWA5873" s="25"/>
      <x:c r="RWB5873" s="25"/>
      <x:c r="RWC5873" s="25"/>
      <x:c r="RWD5873" s="25"/>
      <x:c r="RWE5873" s="25"/>
      <x:c r="RWF5873" s="25"/>
      <x:c r="RWG5873" s="25"/>
      <x:c r="RWH5873" s="25"/>
      <x:c r="RWI5873" s="25"/>
      <x:c r="RWJ5873" s="25"/>
      <x:c r="RWK5873" s="25"/>
      <x:c r="RWL5873" s="25"/>
      <x:c r="RWM5873" s="25"/>
      <x:c r="RWN5873" s="25"/>
      <x:c r="RWO5873" s="25"/>
      <x:c r="RWP5873" s="25"/>
      <x:c r="RWQ5873" s="25"/>
      <x:c r="RWR5873" s="25"/>
      <x:c r="RWS5873" s="25"/>
      <x:c r="RWT5873" s="25"/>
      <x:c r="RWU5873" s="25"/>
      <x:c r="RWV5873" s="25"/>
      <x:c r="RWW5873" s="25"/>
      <x:c r="RWX5873" s="25"/>
      <x:c r="RWY5873" s="25"/>
      <x:c r="RWZ5873" s="25"/>
      <x:c r="RXA5873" s="25"/>
      <x:c r="RXB5873" s="25"/>
      <x:c r="RXC5873" s="25"/>
      <x:c r="RXD5873" s="25"/>
      <x:c r="RXE5873" s="25"/>
      <x:c r="RXF5873" s="25"/>
      <x:c r="RXG5873" s="25"/>
      <x:c r="RXH5873" s="25"/>
      <x:c r="RXI5873" s="25"/>
      <x:c r="RXJ5873" s="25"/>
      <x:c r="RXK5873" s="25"/>
      <x:c r="RXL5873" s="25"/>
      <x:c r="RXM5873" s="25"/>
      <x:c r="RXN5873" s="25"/>
      <x:c r="RXO5873" s="25"/>
      <x:c r="RXP5873" s="25"/>
      <x:c r="RXQ5873" s="25"/>
      <x:c r="RXR5873" s="25"/>
      <x:c r="RXS5873" s="25"/>
      <x:c r="RXT5873" s="25"/>
      <x:c r="RXU5873" s="25"/>
      <x:c r="RXV5873" s="25"/>
      <x:c r="RXW5873" s="25"/>
      <x:c r="RXX5873" s="25"/>
      <x:c r="RXY5873" s="25"/>
      <x:c r="RXZ5873" s="25"/>
      <x:c r="RYA5873" s="25"/>
      <x:c r="RYB5873" s="25"/>
      <x:c r="RYC5873" s="25"/>
      <x:c r="RYD5873" s="25"/>
      <x:c r="RYE5873" s="25"/>
      <x:c r="RYF5873" s="25"/>
      <x:c r="RYG5873" s="25"/>
      <x:c r="RYH5873" s="25"/>
      <x:c r="RYI5873" s="25"/>
      <x:c r="RYJ5873" s="25"/>
      <x:c r="RYK5873" s="25"/>
      <x:c r="RYL5873" s="25"/>
      <x:c r="RYM5873" s="25"/>
      <x:c r="RYN5873" s="25"/>
      <x:c r="RYO5873" s="25"/>
      <x:c r="RYP5873" s="25"/>
      <x:c r="RYQ5873" s="25"/>
      <x:c r="RYR5873" s="25"/>
      <x:c r="RYS5873" s="25"/>
      <x:c r="RYT5873" s="25"/>
      <x:c r="RYU5873" s="25"/>
      <x:c r="RYV5873" s="25"/>
      <x:c r="RYW5873" s="25"/>
      <x:c r="RYX5873" s="25"/>
      <x:c r="RYY5873" s="25"/>
      <x:c r="RYZ5873" s="25"/>
      <x:c r="RZA5873" s="25"/>
      <x:c r="RZB5873" s="25"/>
      <x:c r="RZC5873" s="25"/>
      <x:c r="RZD5873" s="25"/>
      <x:c r="RZE5873" s="25"/>
      <x:c r="RZF5873" s="25"/>
      <x:c r="RZG5873" s="25"/>
      <x:c r="RZH5873" s="25"/>
      <x:c r="RZI5873" s="25"/>
      <x:c r="RZJ5873" s="25"/>
      <x:c r="RZK5873" s="25"/>
      <x:c r="RZL5873" s="25"/>
      <x:c r="RZM5873" s="25"/>
      <x:c r="RZN5873" s="25"/>
      <x:c r="RZO5873" s="25"/>
      <x:c r="RZP5873" s="25"/>
      <x:c r="RZQ5873" s="25"/>
      <x:c r="RZR5873" s="25"/>
      <x:c r="RZS5873" s="25"/>
      <x:c r="RZT5873" s="25"/>
      <x:c r="RZU5873" s="25"/>
      <x:c r="RZV5873" s="25"/>
      <x:c r="RZW5873" s="25"/>
      <x:c r="RZX5873" s="25"/>
      <x:c r="RZY5873" s="25"/>
      <x:c r="RZZ5873" s="25"/>
      <x:c r="SAA5873" s="25"/>
      <x:c r="SAB5873" s="25"/>
      <x:c r="SAC5873" s="25"/>
      <x:c r="SAD5873" s="25"/>
      <x:c r="SAE5873" s="25"/>
      <x:c r="SAF5873" s="25"/>
      <x:c r="SAG5873" s="25"/>
      <x:c r="SAH5873" s="25"/>
      <x:c r="SAI5873" s="25"/>
      <x:c r="SAJ5873" s="25"/>
      <x:c r="SAK5873" s="25"/>
      <x:c r="SAL5873" s="25"/>
      <x:c r="SAM5873" s="25"/>
      <x:c r="SAN5873" s="25"/>
      <x:c r="SAO5873" s="25"/>
      <x:c r="SAP5873" s="25"/>
      <x:c r="SAQ5873" s="25"/>
      <x:c r="SAR5873" s="25"/>
      <x:c r="SAS5873" s="25"/>
      <x:c r="SAT5873" s="25"/>
      <x:c r="SAU5873" s="25"/>
      <x:c r="SAV5873" s="25"/>
      <x:c r="SAW5873" s="25"/>
      <x:c r="SAX5873" s="25"/>
      <x:c r="SAY5873" s="25"/>
      <x:c r="SAZ5873" s="25"/>
      <x:c r="SBA5873" s="25"/>
      <x:c r="SBB5873" s="25"/>
      <x:c r="SBC5873" s="25"/>
      <x:c r="SBD5873" s="25"/>
      <x:c r="SBE5873" s="25"/>
      <x:c r="SBF5873" s="25"/>
      <x:c r="SBG5873" s="25"/>
      <x:c r="SBH5873" s="25"/>
      <x:c r="SBI5873" s="25"/>
      <x:c r="SBJ5873" s="25"/>
      <x:c r="SBK5873" s="25"/>
      <x:c r="SBL5873" s="25"/>
      <x:c r="SBM5873" s="25"/>
      <x:c r="SBN5873" s="25"/>
      <x:c r="SBO5873" s="25"/>
      <x:c r="SBP5873" s="25"/>
      <x:c r="SBQ5873" s="25"/>
      <x:c r="SBR5873" s="25"/>
      <x:c r="SBS5873" s="25"/>
      <x:c r="SBT5873" s="25"/>
      <x:c r="SBU5873" s="25"/>
      <x:c r="SBV5873" s="25"/>
      <x:c r="SBW5873" s="25"/>
      <x:c r="SBX5873" s="25"/>
      <x:c r="SBY5873" s="25"/>
      <x:c r="SBZ5873" s="25"/>
      <x:c r="SCA5873" s="25"/>
      <x:c r="SCB5873" s="25"/>
      <x:c r="SCC5873" s="25"/>
      <x:c r="SCD5873" s="25"/>
      <x:c r="SCE5873" s="25"/>
      <x:c r="SCF5873" s="25"/>
      <x:c r="SCG5873" s="25"/>
      <x:c r="SCH5873" s="25"/>
      <x:c r="SCI5873" s="25"/>
      <x:c r="SCJ5873" s="25"/>
      <x:c r="SCK5873" s="25"/>
      <x:c r="SCL5873" s="25"/>
      <x:c r="SCM5873" s="25"/>
      <x:c r="SCN5873" s="25"/>
      <x:c r="SCO5873" s="25"/>
      <x:c r="SCP5873" s="25"/>
      <x:c r="SCQ5873" s="25"/>
      <x:c r="SCR5873" s="25"/>
      <x:c r="SCS5873" s="25"/>
      <x:c r="SCT5873" s="25"/>
      <x:c r="SCU5873" s="25"/>
      <x:c r="SCV5873" s="25"/>
      <x:c r="SCW5873" s="25"/>
      <x:c r="SCX5873" s="25"/>
      <x:c r="SCY5873" s="25"/>
      <x:c r="SCZ5873" s="25"/>
      <x:c r="SDA5873" s="25"/>
      <x:c r="SDB5873" s="25"/>
      <x:c r="SDC5873" s="25"/>
      <x:c r="SDD5873" s="25"/>
      <x:c r="SDE5873" s="25"/>
      <x:c r="SDF5873" s="25"/>
      <x:c r="SDG5873" s="25"/>
      <x:c r="SDH5873" s="25"/>
      <x:c r="SDI5873" s="25"/>
      <x:c r="SDJ5873" s="25"/>
      <x:c r="SDK5873" s="25"/>
      <x:c r="SDL5873" s="25"/>
      <x:c r="SDM5873" s="25"/>
      <x:c r="SDN5873" s="25"/>
      <x:c r="SDO5873" s="25"/>
      <x:c r="SDP5873" s="25"/>
      <x:c r="SDQ5873" s="25"/>
      <x:c r="SDR5873" s="25"/>
      <x:c r="SDS5873" s="25"/>
      <x:c r="SDT5873" s="25"/>
      <x:c r="SDU5873" s="25"/>
      <x:c r="SDV5873" s="25"/>
      <x:c r="SDW5873" s="25"/>
      <x:c r="SDX5873" s="25"/>
      <x:c r="SDY5873" s="25"/>
      <x:c r="SDZ5873" s="25"/>
      <x:c r="SEA5873" s="25"/>
      <x:c r="SEB5873" s="25"/>
      <x:c r="SEC5873" s="25"/>
      <x:c r="SED5873" s="25"/>
      <x:c r="SEE5873" s="25"/>
      <x:c r="SEF5873" s="25"/>
      <x:c r="SEG5873" s="25"/>
      <x:c r="SEH5873" s="25"/>
      <x:c r="SEI5873" s="25"/>
      <x:c r="SEJ5873" s="25"/>
      <x:c r="SEK5873" s="25"/>
      <x:c r="SEL5873" s="25"/>
      <x:c r="SEM5873" s="25"/>
      <x:c r="SEN5873" s="25"/>
      <x:c r="SEO5873" s="25"/>
      <x:c r="SEP5873" s="25"/>
      <x:c r="SEQ5873" s="25"/>
      <x:c r="SER5873" s="25"/>
      <x:c r="SES5873" s="25"/>
      <x:c r="SET5873" s="25"/>
      <x:c r="SEU5873" s="25"/>
      <x:c r="SEV5873" s="25"/>
      <x:c r="SEW5873" s="25"/>
      <x:c r="SEX5873" s="25"/>
      <x:c r="SEY5873" s="25"/>
      <x:c r="SEZ5873" s="25"/>
      <x:c r="SFA5873" s="25"/>
      <x:c r="SFB5873" s="25"/>
      <x:c r="SFC5873" s="25"/>
      <x:c r="SFD5873" s="25"/>
      <x:c r="SFE5873" s="25"/>
      <x:c r="SFF5873" s="25"/>
      <x:c r="SFG5873" s="25"/>
      <x:c r="SFH5873" s="25"/>
      <x:c r="SFI5873" s="25"/>
      <x:c r="SFJ5873" s="25"/>
      <x:c r="SFK5873" s="25"/>
      <x:c r="SFL5873" s="25"/>
      <x:c r="SFM5873" s="25"/>
      <x:c r="SFN5873" s="25"/>
      <x:c r="SFO5873" s="25"/>
      <x:c r="SFP5873" s="25"/>
      <x:c r="SFQ5873" s="25"/>
      <x:c r="SFR5873" s="25"/>
      <x:c r="SFS5873" s="25"/>
      <x:c r="SFT5873" s="25"/>
      <x:c r="SFU5873" s="25"/>
      <x:c r="SFV5873" s="25"/>
      <x:c r="SFW5873" s="25"/>
      <x:c r="SFX5873" s="25"/>
      <x:c r="SFY5873" s="25"/>
      <x:c r="SFZ5873" s="25"/>
      <x:c r="SGA5873" s="25"/>
      <x:c r="SGB5873" s="25"/>
      <x:c r="SGC5873" s="25"/>
      <x:c r="SGD5873" s="25"/>
      <x:c r="SGE5873" s="25"/>
      <x:c r="SGF5873" s="25"/>
      <x:c r="SGG5873" s="25"/>
      <x:c r="SGH5873" s="25"/>
      <x:c r="SGI5873" s="25"/>
      <x:c r="SGJ5873" s="25"/>
      <x:c r="SGK5873" s="25"/>
      <x:c r="SGL5873" s="25"/>
      <x:c r="SGM5873" s="25"/>
      <x:c r="SGN5873" s="25"/>
      <x:c r="SGO5873" s="25"/>
      <x:c r="SGP5873" s="25"/>
      <x:c r="SGQ5873" s="25"/>
      <x:c r="SGR5873" s="25"/>
      <x:c r="SGS5873" s="25"/>
      <x:c r="SGT5873" s="25"/>
      <x:c r="SGU5873" s="25"/>
      <x:c r="SGV5873" s="25"/>
      <x:c r="SGW5873" s="25"/>
      <x:c r="SGX5873" s="25"/>
      <x:c r="SGY5873" s="25"/>
      <x:c r="SGZ5873" s="25"/>
      <x:c r="SHA5873" s="25"/>
      <x:c r="SHB5873" s="25"/>
      <x:c r="SHC5873" s="25"/>
      <x:c r="SHD5873" s="25"/>
      <x:c r="SHE5873" s="25"/>
      <x:c r="SHF5873" s="25"/>
      <x:c r="SHG5873" s="25"/>
      <x:c r="SHH5873" s="25"/>
      <x:c r="SHI5873" s="25"/>
      <x:c r="SHJ5873" s="25"/>
      <x:c r="SHK5873" s="25"/>
      <x:c r="SHL5873" s="25"/>
      <x:c r="SHM5873" s="25"/>
      <x:c r="SHN5873" s="25"/>
      <x:c r="SHO5873" s="25"/>
      <x:c r="SHP5873" s="25"/>
      <x:c r="SHQ5873" s="25"/>
      <x:c r="SHR5873" s="25"/>
      <x:c r="SHS5873" s="25"/>
      <x:c r="SHT5873" s="25"/>
      <x:c r="SHU5873" s="25"/>
      <x:c r="SHV5873" s="25"/>
      <x:c r="SHW5873" s="25"/>
      <x:c r="SHX5873" s="25"/>
      <x:c r="SHY5873" s="25"/>
      <x:c r="SHZ5873" s="25"/>
      <x:c r="SIA5873" s="25"/>
      <x:c r="SIB5873" s="25"/>
      <x:c r="SIC5873" s="25"/>
      <x:c r="SID5873" s="25"/>
      <x:c r="SIE5873" s="25"/>
      <x:c r="SIF5873" s="25"/>
      <x:c r="SIG5873" s="25"/>
      <x:c r="SIH5873" s="25"/>
      <x:c r="SII5873" s="25"/>
      <x:c r="SIJ5873" s="25"/>
      <x:c r="SIK5873" s="25"/>
      <x:c r="SIL5873" s="25"/>
      <x:c r="SIM5873" s="25"/>
      <x:c r="SIN5873" s="25"/>
      <x:c r="SIO5873" s="25"/>
      <x:c r="SIP5873" s="25"/>
      <x:c r="SIQ5873" s="25"/>
      <x:c r="SIR5873" s="25"/>
      <x:c r="SIS5873" s="25"/>
      <x:c r="SIT5873" s="25"/>
      <x:c r="SIU5873" s="25"/>
      <x:c r="SIV5873" s="25"/>
      <x:c r="SIW5873" s="25"/>
      <x:c r="SIX5873" s="25"/>
      <x:c r="SIY5873" s="25"/>
      <x:c r="SIZ5873" s="25"/>
      <x:c r="SJA5873" s="25"/>
      <x:c r="SJB5873" s="25"/>
      <x:c r="SJC5873" s="25"/>
      <x:c r="SJD5873" s="25"/>
      <x:c r="SJE5873" s="25"/>
      <x:c r="SJF5873" s="25"/>
      <x:c r="SJG5873" s="25"/>
      <x:c r="SJH5873" s="25"/>
      <x:c r="SJI5873" s="25"/>
      <x:c r="SJJ5873" s="25"/>
      <x:c r="SJK5873" s="25"/>
      <x:c r="SJL5873" s="25"/>
      <x:c r="SJM5873" s="25"/>
      <x:c r="SJN5873" s="25"/>
      <x:c r="SJO5873" s="25"/>
      <x:c r="SJP5873" s="25"/>
      <x:c r="SJQ5873" s="25"/>
      <x:c r="SJR5873" s="25"/>
      <x:c r="SJS5873" s="25"/>
      <x:c r="SJT5873" s="25"/>
      <x:c r="SJU5873" s="25"/>
      <x:c r="SJV5873" s="25"/>
      <x:c r="SJW5873" s="25"/>
      <x:c r="SJX5873" s="25"/>
      <x:c r="SJY5873" s="25"/>
      <x:c r="SJZ5873" s="25"/>
      <x:c r="SKA5873" s="25"/>
      <x:c r="SKB5873" s="25"/>
      <x:c r="SKC5873" s="25"/>
      <x:c r="SKD5873" s="25"/>
      <x:c r="SKE5873" s="25"/>
      <x:c r="SKF5873" s="25"/>
      <x:c r="SKG5873" s="25"/>
      <x:c r="SKH5873" s="25"/>
      <x:c r="SKI5873" s="25"/>
      <x:c r="SKJ5873" s="25"/>
      <x:c r="SKK5873" s="25"/>
      <x:c r="SKL5873" s="25"/>
      <x:c r="SKM5873" s="25"/>
      <x:c r="SKN5873" s="25"/>
      <x:c r="SKO5873" s="25"/>
      <x:c r="SKP5873" s="25"/>
      <x:c r="SKQ5873" s="25"/>
      <x:c r="SKR5873" s="25"/>
      <x:c r="SKS5873" s="25"/>
      <x:c r="SKT5873" s="25"/>
      <x:c r="SKU5873" s="25"/>
      <x:c r="SKV5873" s="25"/>
      <x:c r="SKW5873" s="25"/>
      <x:c r="SKX5873" s="25"/>
      <x:c r="SKY5873" s="25"/>
      <x:c r="SKZ5873" s="25"/>
      <x:c r="SLA5873" s="25"/>
      <x:c r="SLB5873" s="25"/>
      <x:c r="SLC5873" s="25"/>
      <x:c r="SLD5873" s="25"/>
      <x:c r="SLE5873" s="25"/>
      <x:c r="SLF5873" s="25"/>
      <x:c r="SLG5873" s="25"/>
      <x:c r="SLH5873" s="25"/>
      <x:c r="SLI5873" s="25"/>
      <x:c r="SLJ5873" s="25"/>
      <x:c r="SLK5873" s="25"/>
      <x:c r="SLL5873" s="25"/>
      <x:c r="SLM5873" s="25"/>
      <x:c r="SLN5873" s="25"/>
      <x:c r="SLO5873" s="25"/>
      <x:c r="SLP5873" s="25"/>
      <x:c r="SLQ5873" s="25"/>
      <x:c r="SLR5873" s="25"/>
      <x:c r="SLS5873" s="25"/>
      <x:c r="SLT5873" s="25"/>
      <x:c r="SLU5873" s="25"/>
      <x:c r="SLV5873" s="25"/>
      <x:c r="SLW5873" s="25"/>
      <x:c r="SLX5873" s="25"/>
      <x:c r="SLY5873" s="25"/>
      <x:c r="SLZ5873" s="25"/>
      <x:c r="SMA5873" s="25"/>
      <x:c r="SMB5873" s="25"/>
      <x:c r="SMC5873" s="25"/>
      <x:c r="SMD5873" s="25"/>
      <x:c r="SME5873" s="25"/>
      <x:c r="SMF5873" s="25"/>
      <x:c r="SMG5873" s="25"/>
      <x:c r="SMH5873" s="25"/>
      <x:c r="SMI5873" s="25"/>
      <x:c r="SMJ5873" s="25"/>
      <x:c r="SMK5873" s="25"/>
      <x:c r="SML5873" s="25"/>
      <x:c r="SMM5873" s="25"/>
      <x:c r="SMN5873" s="25"/>
      <x:c r="SMO5873" s="25"/>
      <x:c r="SMP5873" s="25"/>
      <x:c r="SMQ5873" s="25"/>
      <x:c r="SMR5873" s="25"/>
      <x:c r="SMS5873" s="25"/>
      <x:c r="SMT5873" s="25"/>
      <x:c r="SMU5873" s="25"/>
      <x:c r="SMV5873" s="25"/>
      <x:c r="SMW5873" s="25"/>
      <x:c r="SMX5873" s="25"/>
      <x:c r="SMY5873" s="25"/>
      <x:c r="SMZ5873" s="25"/>
      <x:c r="SNA5873" s="25"/>
      <x:c r="SNB5873" s="25"/>
      <x:c r="SNC5873" s="25"/>
      <x:c r="SND5873" s="25"/>
      <x:c r="SNE5873" s="25"/>
      <x:c r="SNF5873" s="25"/>
      <x:c r="SNG5873" s="25"/>
      <x:c r="SNH5873" s="25"/>
      <x:c r="SNI5873" s="25"/>
      <x:c r="SNJ5873" s="25"/>
      <x:c r="SNK5873" s="25"/>
      <x:c r="SNL5873" s="25"/>
      <x:c r="SNM5873" s="25"/>
      <x:c r="SNN5873" s="25"/>
      <x:c r="SNO5873" s="25"/>
      <x:c r="SNP5873" s="25"/>
      <x:c r="SNQ5873" s="25"/>
      <x:c r="SNR5873" s="25"/>
      <x:c r="SNS5873" s="25"/>
      <x:c r="SNT5873" s="25"/>
      <x:c r="SNU5873" s="25"/>
      <x:c r="SNV5873" s="25"/>
      <x:c r="SNW5873" s="25"/>
      <x:c r="SNX5873" s="25"/>
      <x:c r="SNY5873" s="25"/>
      <x:c r="SNZ5873" s="25"/>
      <x:c r="SOA5873" s="25"/>
      <x:c r="SOB5873" s="25"/>
      <x:c r="SOC5873" s="25"/>
      <x:c r="SOD5873" s="25"/>
      <x:c r="SOE5873" s="25"/>
      <x:c r="SOF5873" s="25"/>
      <x:c r="SOG5873" s="25"/>
      <x:c r="SOH5873" s="25"/>
      <x:c r="SOI5873" s="25"/>
      <x:c r="SOJ5873" s="25"/>
      <x:c r="SOK5873" s="25"/>
      <x:c r="SOL5873" s="25"/>
      <x:c r="SOM5873" s="25"/>
      <x:c r="SON5873" s="25"/>
      <x:c r="SOO5873" s="25"/>
      <x:c r="SOP5873" s="25"/>
      <x:c r="SOQ5873" s="25"/>
      <x:c r="SOR5873" s="25"/>
      <x:c r="SOS5873" s="25"/>
      <x:c r="SOT5873" s="25"/>
      <x:c r="SOU5873" s="25"/>
      <x:c r="SOV5873" s="25"/>
      <x:c r="SOW5873" s="25"/>
      <x:c r="SOX5873" s="25"/>
      <x:c r="SOY5873" s="25"/>
      <x:c r="SOZ5873" s="25"/>
      <x:c r="SPA5873" s="25"/>
      <x:c r="SPB5873" s="25"/>
      <x:c r="SPC5873" s="25"/>
      <x:c r="SPD5873" s="25"/>
      <x:c r="SPE5873" s="25"/>
      <x:c r="SPF5873" s="25"/>
      <x:c r="SPG5873" s="25"/>
      <x:c r="SPH5873" s="25"/>
      <x:c r="SPI5873" s="25"/>
      <x:c r="SPJ5873" s="25"/>
      <x:c r="SPK5873" s="25"/>
      <x:c r="SPL5873" s="25"/>
      <x:c r="SPM5873" s="25"/>
      <x:c r="SPN5873" s="25"/>
      <x:c r="SPO5873" s="25"/>
      <x:c r="SPP5873" s="25"/>
      <x:c r="SPQ5873" s="25"/>
      <x:c r="SPR5873" s="25"/>
      <x:c r="SPS5873" s="25"/>
      <x:c r="SPT5873" s="25"/>
      <x:c r="SPU5873" s="25"/>
      <x:c r="SPV5873" s="25"/>
      <x:c r="SPW5873" s="25"/>
      <x:c r="SPX5873" s="25"/>
      <x:c r="SPY5873" s="25"/>
      <x:c r="SPZ5873" s="25"/>
      <x:c r="SQA5873" s="25"/>
      <x:c r="SQB5873" s="25"/>
      <x:c r="SQC5873" s="25"/>
      <x:c r="SQD5873" s="25"/>
      <x:c r="SQE5873" s="25"/>
      <x:c r="SQF5873" s="25"/>
      <x:c r="SQG5873" s="25"/>
      <x:c r="SQH5873" s="25"/>
      <x:c r="SQI5873" s="25"/>
      <x:c r="SQJ5873" s="25"/>
      <x:c r="SQK5873" s="25"/>
      <x:c r="SQL5873" s="25"/>
      <x:c r="SQM5873" s="25"/>
      <x:c r="SQN5873" s="25"/>
      <x:c r="SQO5873" s="25"/>
      <x:c r="SQP5873" s="25"/>
      <x:c r="SQQ5873" s="25"/>
      <x:c r="SQR5873" s="25"/>
      <x:c r="SQS5873" s="25"/>
      <x:c r="SQT5873" s="25"/>
      <x:c r="SQU5873" s="25"/>
      <x:c r="SQV5873" s="25"/>
      <x:c r="SQW5873" s="25"/>
      <x:c r="SQX5873" s="25"/>
      <x:c r="SQY5873" s="25"/>
      <x:c r="SQZ5873" s="25"/>
      <x:c r="SRA5873" s="25"/>
      <x:c r="SRB5873" s="25"/>
      <x:c r="SRC5873" s="25"/>
      <x:c r="SRD5873" s="25"/>
      <x:c r="SRE5873" s="25"/>
      <x:c r="SRF5873" s="25"/>
      <x:c r="SRG5873" s="25"/>
      <x:c r="SRH5873" s="25"/>
      <x:c r="SRI5873" s="25"/>
      <x:c r="SRJ5873" s="25"/>
      <x:c r="SRK5873" s="25"/>
      <x:c r="SRL5873" s="25"/>
      <x:c r="SRM5873" s="25"/>
      <x:c r="SRN5873" s="25"/>
      <x:c r="SRO5873" s="25"/>
      <x:c r="SRP5873" s="25"/>
      <x:c r="SRQ5873" s="25"/>
      <x:c r="SRR5873" s="25"/>
      <x:c r="SRS5873" s="25"/>
      <x:c r="SRT5873" s="25"/>
      <x:c r="SRU5873" s="25"/>
      <x:c r="SRV5873" s="25"/>
      <x:c r="SRW5873" s="25"/>
      <x:c r="SRX5873" s="25"/>
      <x:c r="SRY5873" s="25"/>
      <x:c r="SRZ5873" s="25"/>
      <x:c r="SSA5873" s="25"/>
      <x:c r="SSB5873" s="25"/>
      <x:c r="SSC5873" s="25"/>
      <x:c r="SSD5873" s="25"/>
      <x:c r="SSE5873" s="25"/>
      <x:c r="SSF5873" s="25"/>
      <x:c r="SSG5873" s="25"/>
      <x:c r="SSH5873" s="25"/>
      <x:c r="SSI5873" s="25"/>
      <x:c r="SSJ5873" s="25"/>
      <x:c r="SSK5873" s="25"/>
      <x:c r="SSL5873" s="25"/>
      <x:c r="SSM5873" s="25"/>
      <x:c r="SSN5873" s="25"/>
      <x:c r="SSO5873" s="25"/>
      <x:c r="SSP5873" s="25"/>
      <x:c r="SSQ5873" s="25"/>
      <x:c r="SSR5873" s="25"/>
      <x:c r="SSS5873" s="25"/>
      <x:c r="SST5873" s="25"/>
      <x:c r="SSU5873" s="25"/>
      <x:c r="SSV5873" s="25"/>
      <x:c r="SSW5873" s="25"/>
      <x:c r="SSX5873" s="25"/>
      <x:c r="SSY5873" s="25"/>
      <x:c r="SSZ5873" s="25"/>
      <x:c r="STA5873" s="25"/>
      <x:c r="STB5873" s="25"/>
      <x:c r="STC5873" s="25"/>
      <x:c r="STD5873" s="25"/>
      <x:c r="STE5873" s="25"/>
      <x:c r="STF5873" s="25"/>
      <x:c r="STG5873" s="25"/>
      <x:c r="STH5873" s="25"/>
      <x:c r="STI5873" s="25"/>
      <x:c r="STJ5873" s="25"/>
      <x:c r="STK5873" s="25"/>
      <x:c r="STL5873" s="25"/>
      <x:c r="STM5873" s="25"/>
      <x:c r="STN5873" s="25"/>
      <x:c r="STO5873" s="25"/>
      <x:c r="STP5873" s="25"/>
      <x:c r="STQ5873" s="25"/>
      <x:c r="STR5873" s="25"/>
      <x:c r="STS5873" s="25"/>
      <x:c r="STT5873" s="25"/>
      <x:c r="STU5873" s="25"/>
      <x:c r="STV5873" s="25"/>
      <x:c r="STW5873" s="25"/>
      <x:c r="STX5873" s="25"/>
      <x:c r="STY5873" s="25"/>
      <x:c r="STZ5873" s="25"/>
      <x:c r="SUA5873" s="25"/>
      <x:c r="SUB5873" s="25"/>
      <x:c r="SUC5873" s="25"/>
      <x:c r="SUD5873" s="25"/>
      <x:c r="SUE5873" s="25"/>
      <x:c r="SUF5873" s="25"/>
      <x:c r="SUG5873" s="25"/>
      <x:c r="SUH5873" s="25"/>
      <x:c r="SUI5873" s="25"/>
      <x:c r="SUJ5873" s="25"/>
      <x:c r="SUK5873" s="25"/>
      <x:c r="SUL5873" s="25"/>
      <x:c r="SUM5873" s="25"/>
      <x:c r="SUN5873" s="25"/>
      <x:c r="SUO5873" s="25"/>
      <x:c r="SUP5873" s="25"/>
      <x:c r="SUQ5873" s="25"/>
      <x:c r="SUR5873" s="25"/>
      <x:c r="SUS5873" s="25"/>
      <x:c r="SUT5873" s="25"/>
      <x:c r="SUU5873" s="25"/>
      <x:c r="SUV5873" s="25"/>
      <x:c r="SUW5873" s="25"/>
      <x:c r="SUX5873" s="25"/>
      <x:c r="SUY5873" s="25"/>
      <x:c r="SUZ5873" s="25"/>
      <x:c r="SVA5873" s="25"/>
      <x:c r="SVB5873" s="25"/>
      <x:c r="SVC5873" s="25"/>
      <x:c r="SVD5873" s="25"/>
      <x:c r="SVE5873" s="25"/>
      <x:c r="SVF5873" s="25"/>
      <x:c r="SVG5873" s="25"/>
      <x:c r="SVH5873" s="25"/>
      <x:c r="SVI5873" s="25"/>
      <x:c r="SVJ5873" s="25"/>
      <x:c r="SVK5873" s="25"/>
      <x:c r="SVL5873" s="25"/>
      <x:c r="SVM5873" s="25"/>
      <x:c r="SVN5873" s="25"/>
      <x:c r="SVO5873" s="25"/>
      <x:c r="SVP5873" s="25"/>
      <x:c r="SVQ5873" s="25"/>
      <x:c r="SVR5873" s="25"/>
      <x:c r="SVS5873" s="25"/>
      <x:c r="SVT5873" s="25"/>
      <x:c r="SVU5873" s="25"/>
      <x:c r="SVV5873" s="25"/>
      <x:c r="SVW5873" s="25"/>
      <x:c r="SVX5873" s="25"/>
      <x:c r="SVY5873" s="25"/>
      <x:c r="SVZ5873" s="25"/>
      <x:c r="SWA5873" s="25"/>
      <x:c r="SWB5873" s="25"/>
      <x:c r="SWC5873" s="25"/>
      <x:c r="SWD5873" s="25"/>
      <x:c r="SWE5873" s="25"/>
      <x:c r="SWF5873" s="25"/>
      <x:c r="SWG5873" s="25"/>
      <x:c r="SWH5873" s="25"/>
      <x:c r="SWI5873" s="25"/>
      <x:c r="SWJ5873" s="25"/>
      <x:c r="SWK5873" s="25"/>
      <x:c r="SWL5873" s="25"/>
      <x:c r="SWM5873" s="25"/>
      <x:c r="SWN5873" s="25"/>
      <x:c r="SWO5873" s="25"/>
      <x:c r="SWP5873" s="25"/>
      <x:c r="SWQ5873" s="25"/>
      <x:c r="SWR5873" s="25"/>
      <x:c r="SWS5873" s="25"/>
      <x:c r="SWT5873" s="25"/>
      <x:c r="SWU5873" s="25"/>
      <x:c r="SWV5873" s="25"/>
      <x:c r="SWW5873" s="25"/>
      <x:c r="SWX5873" s="25"/>
      <x:c r="SWY5873" s="25"/>
      <x:c r="SWZ5873" s="25"/>
      <x:c r="SXA5873" s="25"/>
      <x:c r="SXB5873" s="25"/>
      <x:c r="SXC5873" s="25"/>
      <x:c r="SXD5873" s="25"/>
      <x:c r="SXE5873" s="25"/>
      <x:c r="SXF5873" s="25"/>
      <x:c r="SXG5873" s="25"/>
      <x:c r="SXH5873" s="25"/>
      <x:c r="SXI5873" s="25"/>
      <x:c r="SXJ5873" s="25"/>
      <x:c r="SXK5873" s="25"/>
      <x:c r="SXL5873" s="25"/>
      <x:c r="SXM5873" s="25"/>
      <x:c r="SXN5873" s="25"/>
      <x:c r="SXO5873" s="25"/>
      <x:c r="SXP5873" s="25"/>
      <x:c r="SXQ5873" s="25"/>
      <x:c r="SXR5873" s="25"/>
      <x:c r="SXS5873" s="25"/>
      <x:c r="SXT5873" s="25"/>
      <x:c r="SXU5873" s="25"/>
      <x:c r="SXV5873" s="25"/>
      <x:c r="SXW5873" s="25"/>
      <x:c r="SXX5873" s="25"/>
      <x:c r="SXY5873" s="25"/>
      <x:c r="SXZ5873" s="25"/>
      <x:c r="SYA5873" s="25"/>
      <x:c r="SYB5873" s="25"/>
      <x:c r="SYC5873" s="25"/>
      <x:c r="SYD5873" s="25"/>
      <x:c r="SYE5873" s="25"/>
      <x:c r="SYF5873" s="25"/>
      <x:c r="SYG5873" s="25"/>
      <x:c r="SYH5873" s="25"/>
      <x:c r="SYI5873" s="25"/>
      <x:c r="SYJ5873" s="25"/>
      <x:c r="SYK5873" s="25"/>
      <x:c r="SYL5873" s="25"/>
      <x:c r="SYM5873" s="25"/>
      <x:c r="SYN5873" s="25"/>
      <x:c r="SYO5873" s="25"/>
      <x:c r="SYP5873" s="25"/>
      <x:c r="SYQ5873" s="25"/>
      <x:c r="SYR5873" s="25"/>
      <x:c r="SYS5873" s="25"/>
      <x:c r="SYT5873" s="25"/>
      <x:c r="SYU5873" s="25"/>
      <x:c r="SYV5873" s="25"/>
      <x:c r="SYW5873" s="25"/>
      <x:c r="SYX5873" s="25"/>
      <x:c r="SYY5873" s="25"/>
      <x:c r="SYZ5873" s="25"/>
      <x:c r="SZA5873" s="25"/>
      <x:c r="SZB5873" s="25"/>
      <x:c r="SZC5873" s="25"/>
      <x:c r="SZD5873" s="25"/>
      <x:c r="SZE5873" s="25"/>
      <x:c r="SZF5873" s="25"/>
      <x:c r="SZG5873" s="25"/>
      <x:c r="SZH5873" s="25"/>
      <x:c r="SZI5873" s="25"/>
      <x:c r="SZJ5873" s="25"/>
      <x:c r="SZK5873" s="25"/>
      <x:c r="SZL5873" s="25"/>
      <x:c r="SZM5873" s="25"/>
      <x:c r="SZN5873" s="25"/>
      <x:c r="SZO5873" s="25"/>
      <x:c r="SZP5873" s="25"/>
      <x:c r="SZQ5873" s="25"/>
      <x:c r="SZR5873" s="25"/>
      <x:c r="SZS5873" s="25"/>
      <x:c r="SZT5873" s="25"/>
      <x:c r="SZU5873" s="25"/>
      <x:c r="SZV5873" s="25"/>
      <x:c r="SZW5873" s="25"/>
      <x:c r="SZX5873" s="25"/>
      <x:c r="SZY5873" s="25"/>
      <x:c r="SZZ5873" s="25"/>
      <x:c r="TAA5873" s="25"/>
      <x:c r="TAB5873" s="25"/>
      <x:c r="TAC5873" s="25"/>
      <x:c r="TAD5873" s="25"/>
      <x:c r="TAE5873" s="25"/>
      <x:c r="TAF5873" s="25"/>
      <x:c r="TAG5873" s="25"/>
      <x:c r="TAH5873" s="25"/>
      <x:c r="TAI5873" s="25"/>
      <x:c r="TAJ5873" s="25"/>
      <x:c r="TAK5873" s="25"/>
      <x:c r="TAL5873" s="25"/>
      <x:c r="TAM5873" s="25"/>
      <x:c r="TAN5873" s="25"/>
      <x:c r="TAO5873" s="25"/>
      <x:c r="TAP5873" s="25"/>
      <x:c r="TAQ5873" s="25"/>
      <x:c r="TAR5873" s="25"/>
      <x:c r="TAS5873" s="25"/>
      <x:c r="TAT5873" s="25"/>
      <x:c r="TAU5873" s="25"/>
      <x:c r="TAV5873" s="25"/>
      <x:c r="TAW5873" s="25"/>
      <x:c r="TAX5873" s="25"/>
      <x:c r="TAY5873" s="25"/>
      <x:c r="TAZ5873" s="25"/>
      <x:c r="TBA5873" s="25"/>
      <x:c r="TBB5873" s="25"/>
      <x:c r="TBC5873" s="25"/>
      <x:c r="TBD5873" s="25"/>
      <x:c r="TBE5873" s="25"/>
      <x:c r="TBF5873" s="25"/>
      <x:c r="TBG5873" s="25"/>
      <x:c r="TBH5873" s="25"/>
      <x:c r="TBI5873" s="25"/>
      <x:c r="TBJ5873" s="25"/>
      <x:c r="TBK5873" s="25"/>
      <x:c r="TBL5873" s="25"/>
      <x:c r="TBM5873" s="25"/>
      <x:c r="TBN5873" s="25"/>
      <x:c r="TBO5873" s="25"/>
      <x:c r="TBP5873" s="25"/>
      <x:c r="TBQ5873" s="25"/>
      <x:c r="TBR5873" s="25"/>
      <x:c r="TBS5873" s="25"/>
      <x:c r="TBT5873" s="25"/>
      <x:c r="TBU5873" s="25"/>
      <x:c r="TBV5873" s="25"/>
      <x:c r="TBW5873" s="25"/>
      <x:c r="TBX5873" s="25"/>
      <x:c r="TBY5873" s="25"/>
      <x:c r="TBZ5873" s="25"/>
      <x:c r="TCA5873" s="25"/>
      <x:c r="TCB5873" s="25"/>
      <x:c r="TCC5873" s="25"/>
      <x:c r="TCD5873" s="25"/>
      <x:c r="TCE5873" s="25"/>
      <x:c r="TCF5873" s="25"/>
      <x:c r="TCG5873" s="25"/>
      <x:c r="TCH5873" s="25"/>
      <x:c r="TCI5873" s="25"/>
      <x:c r="TCJ5873" s="25"/>
      <x:c r="TCK5873" s="25"/>
      <x:c r="TCL5873" s="25"/>
      <x:c r="TCM5873" s="25"/>
      <x:c r="TCN5873" s="25"/>
      <x:c r="TCO5873" s="25"/>
      <x:c r="TCP5873" s="25"/>
      <x:c r="TCQ5873" s="25"/>
      <x:c r="TCR5873" s="25"/>
      <x:c r="TCS5873" s="25"/>
      <x:c r="TCT5873" s="25"/>
      <x:c r="TCU5873" s="25"/>
      <x:c r="TCV5873" s="25"/>
      <x:c r="TCW5873" s="25"/>
      <x:c r="TCX5873" s="25"/>
      <x:c r="TCY5873" s="25"/>
      <x:c r="TCZ5873" s="25"/>
      <x:c r="TDA5873" s="25"/>
      <x:c r="TDB5873" s="25"/>
      <x:c r="TDC5873" s="25"/>
      <x:c r="TDD5873" s="25"/>
      <x:c r="TDE5873" s="25"/>
      <x:c r="TDF5873" s="25"/>
      <x:c r="TDG5873" s="25"/>
      <x:c r="TDH5873" s="25"/>
      <x:c r="TDI5873" s="25"/>
      <x:c r="TDJ5873" s="25"/>
      <x:c r="TDK5873" s="25"/>
      <x:c r="TDL5873" s="25"/>
      <x:c r="TDM5873" s="25"/>
      <x:c r="TDN5873" s="25"/>
      <x:c r="TDO5873" s="25"/>
      <x:c r="TDP5873" s="25"/>
      <x:c r="TDQ5873" s="25"/>
      <x:c r="TDR5873" s="25"/>
      <x:c r="TDS5873" s="25"/>
      <x:c r="TDT5873" s="25"/>
      <x:c r="TDU5873" s="25"/>
      <x:c r="TDV5873" s="25"/>
      <x:c r="TDW5873" s="25"/>
      <x:c r="TDX5873" s="25"/>
      <x:c r="TDY5873" s="25"/>
      <x:c r="TDZ5873" s="25"/>
      <x:c r="TEA5873" s="25"/>
      <x:c r="TEB5873" s="25"/>
      <x:c r="TEC5873" s="25"/>
      <x:c r="TED5873" s="25"/>
      <x:c r="TEE5873" s="25"/>
      <x:c r="TEF5873" s="25"/>
      <x:c r="TEG5873" s="25"/>
      <x:c r="TEH5873" s="25"/>
      <x:c r="TEI5873" s="25"/>
      <x:c r="TEJ5873" s="25"/>
      <x:c r="TEK5873" s="25"/>
      <x:c r="TEL5873" s="25"/>
      <x:c r="TEM5873" s="25"/>
      <x:c r="TEN5873" s="25"/>
      <x:c r="TEO5873" s="25"/>
      <x:c r="TEP5873" s="25"/>
      <x:c r="TEQ5873" s="25"/>
      <x:c r="TER5873" s="25"/>
      <x:c r="TES5873" s="25"/>
      <x:c r="TET5873" s="25"/>
      <x:c r="TEU5873" s="25"/>
      <x:c r="TEV5873" s="25"/>
      <x:c r="TEW5873" s="25"/>
      <x:c r="TEX5873" s="25"/>
      <x:c r="TEY5873" s="25"/>
      <x:c r="TEZ5873" s="25"/>
      <x:c r="TFA5873" s="25"/>
      <x:c r="TFB5873" s="25"/>
      <x:c r="TFC5873" s="25"/>
      <x:c r="TFD5873" s="25"/>
      <x:c r="TFE5873" s="25"/>
      <x:c r="TFF5873" s="25"/>
      <x:c r="TFG5873" s="25"/>
      <x:c r="TFH5873" s="25"/>
      <x:c r="TFI5873" s="25"/>
      <x:c r="TFJ5873" s="25"/>
      <x:c r="TFK5873" s="25"/>
      <x:c r="TFL5873" s="25"/>
      <x:c r="TFM5873" s="25"/>
      <x:c r="TFN5873" s="25"/>
      <x:c r="TFO5873" s="25"/>
      <x:c r="TFP5873" s="25"/>
      <x:c r="TFQ5873" s="25"/>
      <x:c r="TFR5873" s="25"/>
      <x:c r="TFS5873" s="25"/>
      <x:c r="TFT5873" s="25"/>
      <x:c r="TFU5873" s="25"/>
      <x:c r="TFV5873" s="25"/>
      <x:c r="TFW5873" s="25"/>
      <x:c r="TFX5873" s="25"/>
      <x:c r="TFY5873" s="25"/>
      <x:c r="TFZ5873" s="25"/>
      <x:c r="TGA5873" s="25"/>
      <x:c r="TGB5873" s="25"/>
      <x:c r="TGC5873" s="25"/>
      <x:c r="TGD5873" s="25"/>
      <x:c r="TGE5873" s="25"/>
      <x:c r="TGF5873" s="25"/>
      <x:c r="TGG5873" s="25"/>
      <x:c r="TGH5873" s="25"/>
      <x:c r="TGI5873" s="25"/>
      <x:c r="TGJ5873" s="25"/>
      <x:c r="TGK5873" s="25"/>
      <x:c r="TGL5873" s="25"/>
      <x:c r="TGM5873" s="25"/>
      <x:c r="TGN5873" s="25"/>
      <x:c r="TGO5873" s="25"/>
      <x:c r="TGP5873" s="25"/>
      <x:c r="TGQ5873" s="25"/>
      <x:c r="TGR5873" s="25"/>
      <x:c r="TGS5873" s="25"/>
      <x:c r="TGT5873" s="25"/>
      <x:c r="TGU5873" s="25"/>
      <x:c r="TGV5873" s="25"/>
      <x:c r="TGW5873" s="25"/>
      <x:c r="TGX5873" s="25"/>
      <x:c r="TGY5873" s="25"/>
      <x:c r="TGZ5873" s="25"/>
      <x:c r="THA5873" s="25"/>
      <x:c r="THB5873" s="25"/>
      <x:c r="THC5873" s="25"/>
      <x:c r="THD5873" s="25"/>
      <x:c r="THE5873" s="25"/>
      <x:c r="THF5873" s="25"/>
      <x:c r="THG5873" s="25"/>
      <x:c r="THH5873" s="25"/>
      <x:c r="THI5873" s="25"/>
      <x:c r="THJ5873" s="25"/>
      <x:c r="THK5873" s="25"/>
      <x:c r="THL5873" s="25"/>
      <x:c r="THM5873" s="25"/>
      <x:c r="THN5873" s="25"/>
      <x:c r="THO5873" s="25"/>
      <x:c r="THP5873" s="25"/>
      <x:c r="THQ5873" s="25"/>
      <x:c r="THR5873" s="25"/>
      <x:c r="THS5873" s="25"/>
      <x:c r="THT5873" s="25"/>
      <x:c r="THU5873" s="25"/>
      <x:c r="THV5873" s="25"/>
      <x:c r="THW5873" s="25"/>
      <x:c r="THX5873" s="25"/>
      <x:c r="THY5873" s="25"/>
      <x:c r="THZ5873" s="25"/>
      <x:c r="TIA5873" s="25"/>
      <x:c r="TIB5873" s="25"/>
      <x:c r="TIC5873" s="25"/>
      <x:c r="TID5873" s="25"/>
      <x:c r="TIE5873" s="25"/>
      <x:c r="TIF5873" s="25"/>
      <x:c r="TIG5873" s="25"/>
      <x:c r="TIH5873" s="25"/>
      <x:c r="TII5873" s="25"/>
      <x:c r="TIJ5873" s="25"/>
      <x:c r="TIK5873" s="25"/>
      <x:c r="TIL5873" s="25"/>
      <x:c r="TIM5873" s="25"/>
      <x:c r="TIN5873" s="25"/>
      <x:c r="TIO5873" s="25"/>
      <x:c r="TIP5873" s="25"/>
      <x:c r="TIQ5873" s="25"/>
      <x:c r="TIR5873" s="25"/>
      <x:c r="TIS5873" s="25"/>
      <x:c r="TIT5873" s="25"/>
      <x:c r="TIU5873" s="25"/>
      <x:c r="TIV5873" s="25"/>
      <x:c r="TIW5873" s="25"/>
      <x:c r="TIX5873" s="25"/>
      <x:c r="TIY5873" s="25"/>
      <x:c r="TIZ5873" s="25"/>
      <x:c r="TJA5873" s="25"/>
      <x:c r="TJB5873" s="25"/>
      <x:c r="TJC5873" s="25"/>
      <x:c r="TJD5873" s="25"/>
      <x:c r="TJE5873" s="25"/>
      <x:c r="TJF5873" s="25"/>
      <x:c r="TJG5873" s="25"/>
      <x:c r="TJH5873" s="25"/>
      <x:c r="TJI5873" s="25"/>
      <x:c r="TJJ5873" s="25"/>
      <x:c r="TJK5873" s="25"/>
      <x:c r="TJL5873" s="25"/>
      <x:c r="TJM5873" s="25"/>
      <x:c r="TJN5873" s="25"/>
      <x:c r="TJO5873" s="25"/>
      <x:c r="TJP5873" s="25"/>
      <x:c r="TJQ5873" s="25"/>
      <x:c r="TJR5873" s="25"/>
      <x:c r="TJS5873" s="25"/>
      <x:c r="TJT5873" s="25"/>
      <x:c r="TJU5873" s="25"/>
      <x:c r="TJV5873" s="25"/>
      <x:c r="TJW5873" s="25"/>
      <x:c r="TJX5873" s="25"/>
      <x:c r="TJY5873" s="25"/>
      <x:c r="TJZ5873" s="25"/>
      <x:c r="TKA5873" s="25"/>
      <x:c r="TKB5873" s="25"/>
      <x:c r="TKC5873" s="25"/>
      <x:c r="TKD5873" s="25"/>
      <x:c r="TKE5873" s="25"/>
      <x:c r="TKF5873" s="25"/>
      <x:c r="TKG5873" s="25"/>
      <x:c r="TKH5873" s="25"/>
      <x:c r="TKI5873" s="25"/>
      <x:c r="TKJ5873" s="25"/>
      <x:c r="TKK5873" s="25"/>
      <x:c r="TKL5873" s="25"/>
      <x:c r="TKM5873" s="25"/>
      <x:c r="TKN5873" s="25"/>
      <x:c r="TKO5873" s="25"/>
      <x:c r="TKP5873" s="25"/>
      <x:c r="TKQ5873" s="25"/>
      <x:c r="TKR5873" s="25"/>
      <x:c r="TKS5873" s="25"/>
      <x:c r="TKT5873" s="25"/>
      <x:c r="TKU5873" s="25"/>
      <x:c r="TKV5873" s="25"/>
      <x:c r="TKW5873" s="25"/>
      <x:c r="TKX5873" s="25"/>
      <x:c r="TKY5873" s="25"/>
      <x:c r="TKZ5873" s="25"/>
      <x:c r="TLA5873" s="25"/>
      <x:c r="TLB5873" s="25"/>
      <x:c r="TLC5873" s="25"/>
      <x:c r="TLD5873" s="25"/>
      <x:c r="TLE5873" s="25"/>
      <x:c r="TLF5873" s="25"/>
      <x:c r="TLG5873" s="25"/>
      <x:c r="TLH5873" s="25"/>
      <x:c r="TLI5873" s="25"/>
      <x:c r="TLJ5873" s="25"/>
      <x:c r="TLK5873" s="25"/>
      <x:c r="TLL5873" s="25"/>
      <x:c r="TLM5873" s="25"/>
      <x:c r="TLN5873" s="25"/>
      <x:c r="TLO5873" s="25"/>
      <x:c r="TLP5873" s="25"/>
      <x:c r="TLQ5873" s="25"/>
      <x:c r="TLR5873" s="25"/>
      <x:c r="TLS5873" s="25"/>
      <x:c r="TLT5873" s="25"/>
      <x:c r="TLU5873" s="25"/>
      <x:c r="TLV5873" s="25"/>
      <x:c r="TLW5873" s="25"/>
      <x:c r="TLX5873" s="25"/>
      <x:c r="TLY5873" s="25"/>
      <x:c r="TLZ5873" s="25"/>
      <x:c r="TMA5873" s="25"/>
      <x:c r="TMB5873" s="25"/>
      <x:c r="TMC5873" s="25"/>
      <x:c r="TMD5873" s="25"/>
      <x:c r="TME5873" s="25"/>
      <x:c r="TMF5873" s="25"/>
      <x:c r="TMG5873" s="25"/>
      <x:c r="TMH5873" s="25"/>
      <x:c r="TMI5873" s="25"/>
      <x:c r="TMJ5873" s="25"/>
      <x:c r="TMK5873" s="25"/>
      <x:c r="TML5873" s="25"/>
      <x:c r="TMM5873" s="25"/>
      <x:c r="TMN5873" s="25"/>
      <x:c r="TMO5873" s="25"/>
      <x:c r="TMP5873" s="25"/>
      <x:c r="TMQ5873" s="25"/>
      <x:c r="TMR5873" s="25"/>
      <x:c r="TMS5873" s="25"/>
      <x:c r="TMT5873" s="25"/>
      <x:c r="TMU5873" s="25"/>
      <x:c r="TMV5873" s="25"/>
      <x:c r="TMW5873" s="25"/>
      <x:c r="TMX5873" s="25"/>
      <x:c r="TMY5873" s="25"/>
      <x:c r="TMZ5873" s="25"/>
      <x:c r="TNA5873" s="25"/>
      <x:c r="TNB5873" s="25"/>
      <x:c r="TNC5873" s="25"/>
      <x:c r="TND5873" s="25"/>
      <x:c r="TNE5873" s="25"/>
      <x:c r="TNF5873" s="25"/>
      <x:c r="TNG5873" s="25"/>
      <x:c r="TNH5873" s="25"/>
      <x:c r="TNI5873" s="25"/>
      <x:c r="TNJ5873" s="25"/>
      <x:c r="TNK5873" s="25"/>
      <x:c r="TNL5873" s="25"/>
      <x:c r="TNM5873" s="25"/>
      <x:c r="TNN5873" s="25"/>
      <x:c r="TNO5873" s="25"/>
      <x:c r="TNP5873" s="25"/>
      <x:c r="TNQ5873" s="25"/>
      <x:c r="TNR5873" s="25"/>
      <x:c r="TNS5873" s="25"/>
      <x:c r="TNT5873" s="25"/>
      <x:c r="TNU5873" s="25"/>
      <x:c r="TNV5873" s="25"/>
      <x:c r="TNW5873" s="25"/>
      <x:c r="TNX5873" s="25"/>
      <x:c r="TNY5873" s="25"/>
      <x:c r="TNZ5873" s="25"/>
      <x:c r="TOA5873" s="25"/>
      <x:c r="TOB5873" s="25"/>
      <x:c r="TOC5873" s="25"/>
      <x:c r="TOD5873" s="25"/>
      <x:c r="TOE5873" s="25"/>
      <x:c r="TOF5873" s="25"/>
      <x:c r="TOG5873" s="25"/>
      <x:c r="TOH5873" s="25"/>
      <x:c r="TOI5873" s="25"/>
      <x:c r="TOJ5873" s="25"/>
      <x:c r="TOK5873" s="25"/>
      <x:c r="TOL5873" s="25"/>
      <x:c r="TOM5873" s="25"/>
      <x:c r="TON5873" s="25"/>
      <x:c r="TOO5873" s="25"/>
      <x:c r="TOP5873" s="25"/>
      <x:c r="TOQ5873" s="25"/>
      <x:c r="TOR5873" s="25"/>
      <x:c r="TOS5873" s="25"/>
      <x:c r="TOT5873" s="25"/>
      <x:c r="TOU5873" s="25"/>
      <x:c r="TOV5873" s="25"/>
      <x:c r="TOW5873" s="25"/>
      <x:c r="TOX5873" s="25"/>
      <x:c r="TOY5873" s="25"/>
      <x:c r="TOZ5873" s="25"/>
      <x:c r="TPA5873" s="25"/>
      <x:c r="TPB5873" s="25"/>
      <x:c r="TPC5873" s="25"/>
      <x:c r="TPD5873" s="25"/>
      <x:c r="TPE5873" s="25"/>
      <x:c r="TPF5873" s="25"/>
      <x:c r="TPG5873" s="25"/>
      <x:c r="TPH5873" s="25"/>
      <x:c r="TPI5873" s="25"/>
      <x:c r="TPJ5873" s="25"/>
      <x:c r="TPK5873" s="25"/>
      <x:c r="TPL5873" s="25"/>
      <x:c r="TPM5873" s="25"/>
      <x:c r="TPN5873" s="25"/>
      <x:c r="TPO5873" s="25"/>
      <x:c r="TPP5873" s="25"/>
      <x:c r="TPQ5873" s="25"/>
      <x:c r="TPR5873" s="25"/>
      <x:c r="TPS5873" s="25"/>
      <x:c r="TPT5873" s="25"/>
      <x:c r="TPU5873" s="25"/>
      <x:c r="TPV5873" s="25"/>
      <x:c r="TPW5873" s="25"/>
      <x:c r="TPX5873" s="25"/>
      <x:c r="TPY5873" s="25"/>
      <x:c r="TPZ5873" s="25"/>
      <x:c r="TQA5873" s="25"/>
      <x:c r="TQB5873" s="25"/>
      <x:c r="TQC5873" s="25"/>
      <x:c r="TQD5873" s="25"/>
      <x:c r="TQE5873" s="25"/>
      <x:c r="TQF5873" s="25"/>
      <x:c r="TQG5873" s="25"/>
      <x:c r="TQH5873" s="25"/>
      <x:c r="TQI5873" s="25"/>
      <x:c r="TQJ5873" s="25"/>
      <x:c r="TQK5873" s="25"/>
      <x:c r="TQL5873" s="25"/>
      <x:c r="TQM5873" s="25"/>
      <x:c r="TQN5873" s="25"/>
      <x:c r="TQO5873" s="25"/>
      <x:c r="TQP5873" s="25"/>
      <x:c r="TQQ5873" s="25"/>
      <x:c r="TQR5873" s="25"/>
      <x:c r="TQS5873" s="25"/>
      <x:c r="TQT5873" s="25"/>
      <x:c r="TQU5873" s="25"/>
      <x:c r="TQV5873" s="25"/>
      <x:c r="TQW5873" s="25"/>
      <x:c r="TQX5873" s="25"/>
      <x:c r="TQY5873" s="25"/>
      <x:c r="TQZ5873" s="25"/>
      <x:c r="TRA5873" s="25"/>
      <x:c r="TRB5873" s="25"/>
      <x:c r="TRC5873" s="25"/>
      <x:c r="TRD5873" s="25"/>
      <x:c r="TRE5873" s="25"/>
      <x:c r="TRF5873" s="25"/>
      <x:c r="TRG5873" s="25"/>
      <x:c r="TRH5873" s="25"/>
      <x:c r="TRI5873" s="25"/>
      <x:c r="TRJ5873" s="25"/>
      <x:c r="TRK5873" s="25"/>
      <x:c r="TRL5873" s="25"/>
      <x:c r="TRM5873" s="25"/>
      <x:c r="TRN5873" s="25"/>
      <x:c r="TRO5873" s="25"/>
      <x:c r="TRP5873" s="25"/>
      <x:c r="TRQ5873" s="25"/>
      <x:c r="TRR5873" s="25"/>
      <x:c r="TRS5873" s="25"/>
      <x:c r="TRT5873" s="25"/>
      <x:c r="TRU5873" s="25"/>
      <x:c r="TRV5873" s="25"/>
      <x:c r="TRW5873" s="25"/>
      <x:c r="TRX5873" s="25"/>
      <x:c r="TRY5873" s="25"/>
      <x:c r="TRZ5873" s="25"/>
      <x:c r="TSA5873" s="25"/>
      <x:c r="TSB5873" s="25"/>
      <x:c r="TSC5873" s="25"/>
      <x:c r="TSD5873" s="25"/>
      <x:c r="TSE5873" s="25"/>
      <x:c r="TSF5873" s="25"/>
      <x:c r="TSG5873" s="25"/>
      <x:c r="TSH5873" s="25"/>
      <x:c r="TSI5873" s="25"/>
      <x:c r="TSJ5873" s="25"/>
      <x:c r="TSK5873" s="25"/>
      <x:c r="TSL5873" s="25"/>
      <x:c r="TSM5873" s="25"/>
      <x:c r="TSN5873" s="25"/>
      <x:c r="TSO5873" s="25"/>
      <x:c r="TSP5873" s="25"/>
      <x:c r="TSQ5873" s="25"/>
      <x:c r="TSR5873" s="25"/>
      <x:c r="TSS5873" s="25"/>
      <x:c r="TST5873" s="25"/>
      <x:c r="TSU5873" s="25"/>
      <x:c r="TSV5873" s="25"/>
      <x:c r="TSW5873" s="25"/>
      <x:c r="TSX5873" s="25"/>
      <x:c r="TSY5873" s="25"/>
      <x:c r="TSZ5873" s="25"/>
      <x:c r="TTA5873" s="25"/>
      <x:c r="TTB5873" s="25"/>
      <x:c r="TTC5873" s="25"/>
      <x:c r="TTD5873" s="25"/>
      <x:c r="TTE5873" s="25"/>
      <x:c r="TTF5873" s="25"/>
      <x:c r="TTG5873" s="25"/>
      <x:c r="TTH5873" s="25"/>
      <x:c r="TTI5873" s="25"/>
      <x:c r="TTJ5873" s="25"/>
      <x:c r="TTK5873" s="25"/>
      <x:c r="TTL5873" s="25"/>
      <x:c r="TTM5873" s="25"/>
      <x:c r="TTN5873" s="25"/>
      <x:c r="TTO5873" s="25"/>
      <x:c r="TTP5873" s="25"/>
      <x:c r="TTQ5873" s="25"/>
      <x:c r="TTR5873" s="25"/>
      <x:c r="TTS5873" s="25"/>
      <x:c r="TTT5873" s="25"/>
      <x:c r="TTU5873" s="25"/>
      <x:c r="TTV5873" s="25"/>
      <x:c r="TTW5873" s="25"/>
      <x:c r="TTX5873" s="25"/>
      <x:c r="TTY5873" s="25"/>
      <x:c r="TTZ5873" s="25"/>
      <x:c r="TUA5873" s="25"/>
      <x:c r="TUB5873" s="25"/>
      <x:c r="TUC5873" s="25"/>
      <x:c r="TUD5873" s="25"/>
      <x:c r="TUE5873" s="25"/>
      <x:c r="TUF5873" s="25"/>
      <x:c r="TUG5873" s="25"/>
      <x:c r="TUH5873" s="25"/>
      <x:c r="TUI5873" s="25"/>
      <x:c r="TUJ5873" s="25"/>
      <x:c r="TUK5873" s="25"/>
      <x:c r="TUL5873" s="25"/>
      <x:c r="TUM5873" s="25"/>
      <x:c r="TUN5873" s="25"/>
      <x:c r="TUO5873" s="25"/>
      <x:c r="TUP5873" s="25"/>
      <x:c r="TUQ5873" s="25"/>
      <x:c r="TUR5873" s="25"/>
      <x:c r="TUS5873" s="25"/>
      <x:c r="TUT5873" s="25"/>
      <x:c r="TUU5873" s="25"/>
      <x:c r="TUV5873" s="25"/>
      <x:c r="TUW5873" s="25"/>
      <x:c r="TUX5873" s="25"/>
      <x:c r="TUY5873" s="25"/>
      <x:c r="TUZ5873" s="25"/>
      <x:c r="TVA5873" s="25"/>
      <x:c r="TVB5873" s="25"/>
      <x:c r="TVC5873" s="25"/>
      <x:c r="TVD5873" s="25"/>
      <x:c r="TVE5873" s="25"/>
      <x:c r="TVF5873" s="25"/>
      <x:c r="TVG5873" s="25"/>
      <x:c r="TVH5873" s="25"/>
      <x:c r="TVI5873" s="25"/>
      <x:c r="TVJ5873" s="25"/>
      <x:c r="TVK5873" s="25"/>
      <x:c r="TVL5873" s="25"/>
      <x:c r="TVM5873" s="25"/>
      <x:c r="TVN5873" s="25"/>
      <x:c r="TVO5873" s="25"/>
      <x:c r="TVP5873" s="25"/>
      <x:c r="TVQ5873" s="25"/>
      <x:c r="TVR5873" s="25"/>
      <x:c r="TVS5873" s="25"/>
      <x:c r="TVT5873" s="25"/>
      <x:c r="TVU5873" s="25"/>
      <x:c r="TVV5873" s="25"/>
      <x:c r="TVW5873" s="25"/>
      <x:c r="TVX5873" s="25"/>
      <x:c r="TVY5873" s="25"/>
      <x:c r="TVZ5873" s="25"/>
      <x:c r="TWA5873" s="25"/>
      <x:c r="TWB5873" s="25"/>
      <x:c r="TWC5873" s="25"/>
      <x:c r="TWD5873" s="25"/>
      <x:c r="TWE5873" s="25"/>
      <x:c r="TWF5873" s="25"/>
      <x:c r="TWG5873" s="25"/>
      <x:c r="TWH5873" s="25"/>
      <x:c r="TWI5873" s="25"/>
      <x:c r="TWJ5873" s="25"/>
      <x:c r="TWK5873" s="25"/>
      <x:c r="TWL5873" s="25"/>
      <x:c r="TWM5873" s="25"/>
      <x:c r="TWN5873" s="25"/>
      <x:c r="TWO5873" s="25"/>
      <x:c r="TWP5873" s="25"/>
      <x:c r="TWQ5873" s="25"/>
      <x:c r="TWR5873" s="25"/>
      <x:c r="TWS5873" s="25"/>
      <x:c r="TWT5873" s="25"/>
      <x:c r="TWU5873" s="25"/>
      <x:c r="TWV5873" s="25"/>
      <x:c r="TWW5873" s="25"/>
      <x:c r="TWX5873" s="25"/>
      <x:c r="TWY5873" s="25"/>
      <x:c r="TWZ5873" s="25"/>
      <x:c r="TXA5873" s="25"/>
      <x:c r="TXB5873" s="25"/>
      <x:c r="TXC5873" s="25"/>
      <x:c r="TXD5873" s="25"/>
      <x:c r="TXE5873" s="25"/>
      <x:c r="TXF5873" s="25"/>
      <x:c r="TXG5873" s="25"/>
      <x:c r="TXH5873" s="25"/>
      <x:c r="TXI5873" s="25"/>
      <x:c r="TXJ5873" s="25"/>
      <x:c r="TXK5873" s="25"/>
      <x:c r="TXL5873" s="25"/>
      <x:c r="TXM5873" s="25"/>
      <x:c r="TXN5873" s="25"/>
      <x:c r="TXO5873" s="25"/>
      <x:c r="TXP5873" s="25"/>
      <x:c r="TXQ5873" s="25"/>
      <x:c r="TXR5873" s="25"/>
      <x:c r="TXS5873" s="25"/>
      <x:c r="TXT5873" s="25"/>
      <x:c r="TXU5873" s="25"/>
      <x:c r="TXV5873" s="25"/>
      <x:c r="TXW5873" s="25"/>
      <x:c r="TXX5873" s="25"/>
      <x:c r="TXY5873" s="25"/>
      <x:c r="TXZ5873" s="25"/>
      <x:c r="TYA5873" s="25"/>
      <x:c r="TYB5873" s="25"/>
      <x:c r="TYC5873" s="25"/>
      <x:c r="TYD5873" s="25"/>
      <x:c r="TYE5873" s="25"/>
      <x:c r="TYF5873" s="25"/>
      <x:c r="TYG5873" s="25"/>
      <x:c r="TYH5873" s="25"/>
      <x:c r="TYI5873" s="25"/>
      <x:c r="TYJ5873" s="25"/>
      <x:c r="TYK5873" s="25"/>
      <x:c r="TYL5873" s="25"/>
      <x:c r="TYM5873" s="25"/>
      <x:c r="TYN5873" s="25"/>
      <x:c r="TYO5873" s="25"/>
      <x:c r="TYP5873" s="25"/>
      <x:c r="TYQ5873" s="25"/>
      <x:c r="TYR5873" s="25"/>
      <x:c r="TYS5873" s="25"/>
      <x:c r="TYT5873" s="25"/>
      <x:c r="TYU5873" s="25"/>
      <x:c r="TYV5873" s="25"/>
      <x:c r="TYW5873" s="25"/>
      <x:c r="TYX5873" s="25"/>
      <x:c r="TYY5873" s="25"/>
      <x:c r="TYZ5873" s="25"/>
      <x:c r="TZA5873" s="25"/>
      <x:c r="TZB5873" s="25"/>
      <x:c r="TZC5873" s="25"/>
      <x:c r="TZD5873" s="25"/>
      <x:c r="TZE5873" s="25"/>
      <x:c r="TZF5873" s="25"/>
      <x:c r="TZG5873" s="25"/>
      <x:c r="TZH5873" s="25"/>
      <x:c r="TZI5873" s="25"/>
      <x:c r="TZJ5873" s="25"/>
      <x:c r="TZK5873" s="25"/>
      <x:c r="TZL5873" s="25"/>
      <x:c r="TZM5873" s="25"/>
      <x:c r="TZN5873" s="25"/>
      <x:c r="TZO5873" s="25"/>
      <x:c r="TZP5873" s="25"/>
      <x:c r="TZQ5873" s="25"/>
      <x:c r="TZR5873" s="25"/>
      <x:c r="TZS5873" s="25"/>
      <x:c r="TZT5873" s="25"/>
      <x:c r="TZU5873" s="25"/>
      <x:c r="TZV5873" s="25"/>
      <x:c r="TZW5873" s="25"/>
      <x:c r="TZX5873" s="25"/>
      <x:c r="TZY5873" s="25"/>
      <x:c r="TZZ5873" s="25"/>
      <x:c r="UAA5873" s="25"/>
      <x:c r="UAB5873" s="25"/>
      <x:c r="UAC5873" s="25"/>
      <x:c r="UAD5873" s="25"/>
      <x:c r="UAE5873" s="25"/>
      <x:c r="UAF5873" s="25"/>
      <x:c r="UAG5873" s="25"/>
      <x:c r="UAH5873" s="25"/>
      <x:c r="UAI5873" s="25"/>
      <x:c r="UAJ5873" s="25"/>
      <x:c r="UAK5873" s="25"/>
      <x:c r="UAL5873" s="25"/>
      <x:c r="UAM5873" s="25"/>
      <x:c r="UAN5873" s="25"/>
      <x:c r="UAO5873" s="25"/>
      <x:c r="UAP5873" s="25"/>
      <x:c r="UAQ5873" s="25"/>
      <x:c r="UAR5873" s="25"/>
      <x:c r="UAS5873" s="25"/>
      <x:c r="UAT5873" s="25"/>
      <x:c r="UAU5873" s="25"/>
      <x:c r="UAV5873" s="25"/>
      <x:c r="UAW5873" s="25"/>
      <x:c r="UAX5873" s="25"/>
      <x:c r="UAY5873" s="25"/>
      <x:c r="UAZ5873" s="25"/>
      <x:c r="UBA5873" s="25"/>
      <x:c r="UBB5873" s="25"/>
      <x:c r="UBC5873" s="25"/>
      <x:c r="UBD5873" s="25"/>
      <x:c r="UBE5873" s="25"/>
      <x:c r="UBF5873" s="25"/>
      <x:c r="UBG5873" s="25"/>
      <x:c r="UBH5873" s="25"/>
      <x:c r="UBI5873" s="25"/>
      <x:c r="UBJ5873" s="25"/>
      <x:c r="UBK5873" s="25"/>
      <x:c r="UBL5873" s="25"/>
      <x:c r="UBM5873" s="25"/>
      <x:c r="UBN5873" s="25"/>
      <x:c r="UBO5873" s="25"/>
      <x:c r="UBP5873" s="25"/>
      <x:c r="UBQ5873" s="25"/>
      <x:c r="UBR5873" s="25"/>
      <x:c r="UBS5873" s="25"/>
      <x:c r="UBT5873" s="25"/>
      <x:c r="UBU5873" s="25"/>
      <x:c r="UBV5873" s="25"/>
      <x:c r="UBW5873" s="25"/>
      <x:c r="UBX5873" s="25"/>
      <x:c r="UBY5873" s="25"/>
      <x:c r="UBZ5873" s="25"/>
      <x:c r="UCA5873" s="25"/>
      <x:c r="UCB5873" s="25"/>
      <x:c r="UCC5873" s="25"/>
      <x:c r="UCD5873" s="25"/>
      <x:c r="UCE5873" s="25"/>
      <x:c r="UCF5873" s="25"/>
      <x:c r="UCG5873" s="25"/>
      <x:c r="UCH5873" s="25"/>
      <x:c r="UCI5873" s="25"/>
      <x:c r="UCJ5873" s="25"/>
      <x:c r="UCK5873" s="25"/>
      <x:c r="UCL5873" s="25"/>
      <x:c r="UCM5873" s="25"/>
      <x:c r="UCN5873" s="25"/>
      <x:c r="UCO5873" s="25"/>
      <x:c r="UCP5873" s="25"/>
      <x:c r="UCQ5873" s="25"/>
      <x:c r="UCR5873" s="25"/>
      <x:c r="UCS5873" s="25"/>
      <x:c r="UCT5873" s="25"/>
      <x:c r="UCU5873" s="25"/>
      <x:c r="UCV5873" s="25"/>
      <x:c r="UCW5873" s="25"/>
      <x:c r="UCX5873" s="25"/>
      <x:c r="UCY5873" s="25"/>
      <x:c r="UCZ5873" s="25"/>
      <x:c r="UDA5873" s="25"/>
      <x:c r="UDB5873" s="25"/>
      <x:c r="UDC5873" s="25"/>
      <x:c r="UDD5873" s="25"/>
      <x:c r="UDE5873" s="25"/>
      <x:c r="UDF5873" s="25"/>
      <x:c r="UDG5873" s="25"/>
      <x:c r="UDH5873" s="25"/>
      <x:c r="UDI5873" s="25"/>
      <x:c r="UDJ5873" s="25"/>
      <x:c r="UDK5873" s="25"/>
      <x:c r="UDL5873" s="25"/>
      <x:c r="UDM5873" s="25"/>
      <x:c r="UDN5873" s="25"/>
      <x:c r="UDO5873" s="25"/>
      <x:c r="UDP5873" s="25"/>
      <x:c r="UDQ5873" s="25"/>
      <x:c r="UDR5873" s="25"/>
      <x:c r="UDS5873" s="25"/>
      <x:c r="UDT5873" s="25"/>
      <x:c r="UDU5873" s="25"/>
      <x:c r="UDV5873" s="25"/>
      <x:c r="UDW5873" s="25"/>
      <x:c r="UDX5873" s="25"/>
      <x:c r="UDY5873" s="25"/>
      <x:c r="UDZ5873" s="25"/>
      <x:c r="UEA5873" s="25"/>
      <x:c r="UEB5873" s="25"/>
      <x:c r="UEC5873" s="25"/>
      <x:c r="UED5873" s="25"/>
      <x:c r="UEE5873" s="25"/>
      <x:c r="UEF5873" s="25"/>
      <x:c r="UEG5873" s="25"/>
      <x:c r="UEH5873" s="25"/>
      <x:c r="UEI5873" s="25"/>
      <x:c r="UEJ5873" s="25"/>
      <x:c r="UEK5873" s="25"/>
      <x:c r="UEL5873" s="25"/>
      <x:c r="UEM5873" s="25"/>
      <x:c r="UEN5873" s="25"/>
      <x:c r="UEO5873" s="25"/>
      <x:c r="UEP5873" s="25"/>
      <x:c r="UEQ5873" s="25"/>
      <x:c r="UER5873" s="25"/>
      <x:c r="UES5873" s="25"/>
      <x:c r="UET5873" s="25"/>
      <x:c r="UEU5873" s="25"/>
      <x:c r="UEV5873" s="25"/>
      <x:c r="UEW5873" s="25"/>
      <x:c r="UEX5873" s="25"/>
      <x:c r="UEY5873" s="25"/>
      <x:c r="UEZ5873" s="25"/>
      <x:c r="UFA5873" s="25"/>
      <x:c r="UFB5873" s="25"/>
      <x:c r="UFC5873" s="25"/>
      <x:c r="UFD5873" s="25"/>
      <x:c r="UFE5873" s="25"/>
      <x:c r="UFF5873" s="25"/>
      <x:c r="UFG5873" s="25"/>
      <x:c r="UFH5873" s="25"/>
      <x:c r="UFI5873" s="25"/>
      <x:c r="UFJ5873" s="25"/>
      <x:c r="UFK5873" s="25"/>
      <x:c r="UFL5873" s="25"/>
      <x:c r="UFM5873" s="25"/>
      <x:c r="UFN5873" s="25"/>
      <x:c r="UFO5873" s="25"/>
      <x:c r="UFP5873" s="25"/>
      <x:c r="UFQ5873" s="25"/>
      <x:c r="UFR5873" s="25"/>
      <x:c r="UFS5873" s="25"/>
      <x:c r="UFT5873" s="25"/>
      <x:c r="UFU5873" s="25"/>
      <x:c r="UFV5873" s="25"/>
      <x:c r="UFW5873" s="25"/>
      <x:c r="UFX5873" s="25"/>
      <x:c r="UFY5873" s="25"/>
      <x:c r="UFZ5873" s="25"/>
      <x:c r="UGA5873" s="25"/>
      <x:c r="UGB5873" s="25"/>
      <x:c r="UGC5873" s="25"/>
      <x:c r="UGD5873" s="25"/>
      <x:c r="UGE5873" s="25"/>
      <x:c r="UGF5873" s="25"/>
      <x:c r="UGG5873" s="25"/>
      <x:c r="UGH5873" s="25"/>
      <x:c r="UGI5873" s="25"/>
      <x:c r="UGJ5873" s="25"/>
      <x:c r="UGK5873" s="25"/>
      <x:c r="UGL5873" s="25"/>
      <x:c r="UGM5873" s="25"/>
      <x:c r="UGN5873" s="25"/>
      <x:c r="UGO5873" s="25"/>
      <x:c r="UGP5873" s="25"/>
      <x:c r="UGQ5873" s="25"/>
      <x:c r="UGR5873" s="25"/>
      <x:c r="UGS5873" s="25"/>
      <x:c r="UGT5873" s="25"/>
      <x:c r="UGU5873" s="25"/>
      <x:c r="UGV5873" s="25"/>
      <x:c r="UGW5873" s="25"/>
      <x:c r="UGX5873" s="25"/>
      <x:c r="UGY5873" s="25"/>
      <x:c r="UGZ5873" s="25"/>
      <x:c r="UHA5873" s="25"/>
      <x:c r="UHB5873" s="25"/>
      <x:c r="UHC5873" s="25"/>
      <x:c r="UHD5873" s="25"/>
      <x:c r="UHE5873" s="25"/>
      <x:c r="UHF5873" s="25"/>
      <x:c r="UHG5873" s="25"/>
      <x:c r="UHH5873" s="25"/>
      <x:c r="UHI5873" s="25"/>
      <x:c r="UHJ5873" s="25"/>
      <x:c r="UHK5873" s="25"/>
      <x:c r="UHL5873" s="25"/>
      <x:c r="UHM5873" s="25"/>
      <x:c r="UHN5873" s="25"/>
      <x:c r="UHO5873" s="25"/>
      <x:c r="UHP5873" s="25"/>
      <x:c r="UHQ5873" s="25"/>
      <x:c r="UHR5873" s="25"/>
      <x:c r="UHS5873" s="25"/>
      <x:c r="UHT5873" s="25"/>
      <x:c r="UHU5873" s="25"/>
      <x:c r="UHV5873" s="25"/>
      <x:c r="UHW5873" s="25"/>
      <x:c r="UHX5873" s="25"/>
      <x:c r="UHY5873" s="25"/>
      <x:c r="UHZ5873" s="25"/>
      <x:c r="UIA5873" s="25"/>
      <x:c r="UIB5873" s="25"/>
      <x:c r="UIC5873" s="25"/>
      <x:c r="UID5873" s="25"/>
      <x:c r="UIE5873" s="25"/>
      <x:c r="UIF5873" s="25"/>
      <x:c r="UIG5873" s="25"/>
      <x:c r="UIH5873" s="25"/>
      <x:c r="UII5873" s="25"/>
      <x:c r="UIJ5873" s="25"/>
      <x:c r="UIK5873" s="25"/>
      <x:c r="UIL5873" s="25"/>
      <x:c r="UIM5873" s="25"/>
      <x:c r="UIN5873" s="25"/>
      <x:c r="UIO5873" s="25"/>
      <x:c r="UIP5873" s="25"/>
      <x:c r="UIQ5873" s="25"/>
      <x:c r="UIR5873" s="25"/>
      <x:c r="UIS5873" s="25"/>
      <x:c r="UIT5873" s="25"/>
      <x:c r="UIU5873" s="25"/>
      <x:c r="UIV5873" s="25"/>
      <x:c r="UIW5873" s="25"/>
      <x:c r="UIX5873" s="25"/>
      <x:c r="UIY5873" s="25"/>
      <x:c r="UIZ5873" s="25"/>
      <x:c r="UJA5873" s="25"/>
      <x:c r="UJB5873" s="25"/>
      <x:c r="UJC5873" s="25"/>
      <x:c r="UJD5873" s="25"/>
      <x:c r="UJE5873" s="25"/>
      <x:c r="UJF5873" s="25"/>
      <x:c r="UJG5873" s="25"/>
      <x:c r="UJH5873" s="25"/>
      <x:c r="UJI5873" s="25"/>
      <x:c r="UJJ5873" s="25"/>
      <x:c r="UJK5873" s="25"/>
      <x:c r="UJL5873" s="25"/>
      <x:c r="UJM5873" s="25"/>
      <x:c r="UJN5873" s="25"/>
      <x:c r="UJO5873" s="25"/>
      <x:c r="UJP5873" s="25"/>
      <x:c r="UJQ5873" s="25"/>
      <x:c r="UJR5873" s="25"/>
      <x:c r="UJS5873" s="25"/>
      <x:c r="UJT5873" s="25"/>
      <x:c r="UJU5873" s="25"/>
      <x:c r="UJV5873" s="25"/>
      <x:c r="UJW5873" s="25"/>
      <x:c r="UJX5873" s="25"/>
      <x:c r="UJY5873" s="25"/>
      <x:c r="UJZ5873" s="25"/>
      <x:c r="UKA5873" s="25"/>
      <x:c r="UKB5873" s="25"/>
      <x:c r="UKC5873" s="25"/>
      <x:c r="UKD5873" s="25"/>
      <x:c r="UKE5873" s="25"/>
      <x:c r="UKF5873" s="25"/>
      <x:c r="UKG5873" s="25"/>
      <x:c r="UKH5873" s="25"/>
      <x:c r="UKI5873" s="25"/>
      <x:c r="UKJ5873" s="25"/>
      <x:c r="UKK5873" s="25"/>
      <x:c r="UKL5873" s="25"/>
      <x:c r="UKM5873" s="25"/>
      <x:c r="UKN5873" s="25"/>
      <x:c r="UKO5873" s="25"/>
      <x:c r="UKP5873" s="25"/>
      <x:c r="UKQ5873" s="25"/>
      <x:c r="UKR5873" s="25"/>
      <x:c r="UKS5873" s="25"/>
      <x:c r="UKT5873" s="25"/>
      <x:c r="UKU5873" s="25"/>
      <x:c r="UKV5873" s="25"/>
      <x:c r="UKW5873" s="25"/>
      <x:c r="UKX5873" s="25"/>
      <x:c r="UKY5873" s="25"/>
      <x:c r="UKZ5873" s="25"/>
      <x:c r="ULA5873" s="25"/>
      <x:c r="ULB5873" s="25"/>
      <x:c r="ULC5873" s="25"/>
      <x:c r="ULD5873" s="25"/>
      <x:c r="ULE5873" s="25"/>
      <x:c r="ULF5873" s="25"/>
      <x:c r="ULG5873" s="25"/>
      <x:c r="ULH5873" s="25"/>
      <x:c r="ULI5873" s="25"/>
      <x:c r="ULJ5873" s="25"/>
      <x:c r="ULK5873" s="25"/>
      <x:c r="ULL5873" s="25"/>
      <x:c r="ULM5873" s="25"/>
      <x:c r="ULN5873" s="25"/>
      <x:c r="ULO5873" s="25"/>
      <x:c r="ULP5873" s="25"/>
      <x:c r="ULQ5873" s="25"/>
      <x:c r="ULR5873" s="25"/>
      <x:c r="ULS5873" s="25"/>
      <x:c r="ULT5873" s="25"/>
      <x:c r="ULU5873" s="25"/>
      <x:c r="ULV5873" s="25"/>
      <x:c r="ULW5873" s="25"/>
      <x:c r="ULX5873" s="25"/>
      <x:c r="ULY5873" s="25"/>
      <x:c r="ULZ5873" s="25"/>
      <x:c r="UMA5873" s="25"/>
      <x:c r="UMB5873" s="25"/>
      <x:c r="UMC5873" s="25"/>
      <x:c r="UMD5873" s="25"/>
      <x:c r="UME5873" s="25"/>
      <x:c r="UMF5873" s="25"/>
      <x:c r="UMG5873" s="25"/>
      <x:c r="UMH5873" s="25"/>
      <x:c r="UMI5873" s="25"/>
      <x:c r="UMJ5873" s="25"/>
      <x:c r="UMK5873" s="25"/>
      <x:c r="UML5873" s="25"/>
      <x:c r="UMM5873" s="25"/>
      <x:c r="UMN5873" s="25"/>
      <x:c r="UMO5873" s="25"/>
      <x:c r="UMP5873" s="25"/>
      <x:c r="UMQ5873" s="25"/>
      <x:c r="UMR5873" s="25"/>
      <x:c r="UMS5873" s="25"/>
      <x:c r="UMT5873" s="25"/>
      <x:c r="UMU5873" s="25"/>
      <x:c r="UMV5873" s="25"/>
      <x:c r="UMW5873" s="25"/>
      <x:c r="UMX5873" s="25"/>
      <x:c r="UMY5873" s="25"/>
      <x:c r="UMZ5873" s="25"/>
      <x:c r="UNA5873" s="25"/>
      <x:c r="UNB5873" s="25"/>
      <x:c r="UNC5873" s="25"/>
      <x:c r="UND5873" s="25"/>
      <x:c r="UNE5873" s="25"/>
      <x:c r="UNF5873" s="25"/>
      <x:c r="UNG5873" s="25"/>
      <x:c r="UNH5873" s="25"/>
      <x:c r="UNI5873" s="25"/>
      <x:c r="UNJ5873" s="25"/>
      <x:c r="UNK5873" s="25"/>
      <x:c r="UNL5873" s="25"/>
      <x:c r="UNM5873" s="25"/>
      <x:c r="UNN5873" s="25"/>
      <x:c r="UNO5873" s="25"/>
      <x:c r="UNP5873" s="25"/>
      <x:c r="UNQ5873" s="25"/>
      <x:c r="UNR5873" s="25"/>
      <x:c r="UNS5873" s="25"/>
      <x:c r="UNT5873" s="25"/>
      <x:c r="UNU5873" s="25"/>
      <x:c r="UNV5873" s="25"/>
      <x:c r="UNW5873" s="25"/>
      <x:c r="UNX5873" s="25"/>
      <x:c r="UNY5873" s="25"/>
      <x:c r="UNZ5873" s="25"/>
      <x:c r="UOA5873" s="25"/>
      <x:c r="UOB5873" s="25"/>
      <x:c r="UOC5873" s="25"/>
      <x:c r="UOD5873" s="25"/>
      <x:c r="UOE5873" s="25"/>
      <x:c r="UOF5873" s="25"/>
      <x:c r="UOG5873" s="25"/>
      <x:c r="UOH5873" s="25"/>
      <x:c r="UOI5873" s="25"/>
      <x:c r="UOJ5873" s="25"/>
      <x:c r="UOK5873" s="25"/>
      <x:c r="UOL5873" s="25"/>
      <x:c r="UOM5873" s="25"/>
      <x:c r="UON5873" s="25"/>
      <x:c r="UOO5873" s="25"/>
      <x:c r="UOP5873" s="25"/>
      <x:c r="UOQ5873" s="25"/>
      <x:c r="UOR5873" s="25"/>
      <x:c r="UOS5873" s="25"/>
      <x:c r="UOT5873" s="25"/>
      <x:c r="UOU5873" s="25"/>
      <x:c r="UOV5873" s="25"/>
      <x:c r="UOW5873" s="25"/>
      <x:c r="UOX5873" s="25"/>
      <x:c r="UOY5873" s="25"/>
      <x:c r="UOZ5873" s="25"/>
      <x:c r="UPA5873" s="25"/>
      <x:c r="UPB5873" s="25"/>
      <x:c r="UPC5873" s="25"/>
      <x:c r="UPD5873" s="25"/>
      <x:c r="UPE5873" s="25"/>
      <x:c r="UPF5873" s="25"/>
      <x:c r="UPG5873" s="25"/>
      <x:c r="UPH5873" s="25"/>
      <x:c r="UPI5873" s="25"/>
      <x:c r="UPJ5873" s="25"/>
      <x:c r="UPK5873" s="25"/>
      <x:c r="UPL5873" s="25"/>
      <x:c r="UPM5873" s="25"/>
      <x:c r="UPN5873" s="25"/>
      <x:c r="UPO5873" s="25"/>
      <x:c r="UPP5873" s="25"/>
      <x:c r="UPQ5873" s="25"/>
      <x:c r="UPR5873" s="25"/>
      <x:c r="UPS5873" s="25"/>
      <x:c r="UPT5873" s="25"/>
      <x:c r="UPU5873" s="25"/>
      <x:c r="UPV5873" s="25"/>
      <x:c r="UPW5873" s="25"/>
      <x:c r="UPX5873" s="25"/>
      <x:c r="UPY5873" s="25"/>
      <x:c r="UPZ5873" s="25"/>
      <x:c r="UQA5873" s="25"/>
      <x:c r="UQB5873" s="25"/>
      <x:c r="UQC5873" s="25"/>
      <x:c r="UQD5873" s="25"/>
      <x:c r="UQE5873" s="25"/>
      <x:c r="UQF5873" s="25"/>
      <x:c r="UQG5873" s="25"/>
      <x:c r="UQH5873" s="25"/>
      <x:c r="UQI5873" s="25"/>
      <x:c r="UQJ5873" s="25"/>
      <x:c r="UQK5873" s="25"/>
      <x:c r="UQL5873" s="25"/>
      <x:c r="UQM5873" s="25"/>
      <x:c r="UQN5873" s="25"/>
      <x:c r="UQO5873" s="25"/>
      <x:c r="UQP5873" s="25"/>
      <x:c r="UQQ5873" s="25"/>
      <x:c r="UQR5873" s="25"/>
      <x:c r="UQS5873" s="25"/>
      <x:c r="UQT5873" s="25"/>
      <x:c r="UQU5873" s="25"/>
      <x:c r="UQV5873" s="25"/>
      <x:c r="UQW5873" s="25"/>
      <x:c r="UQX5873" s="25"/>
      <x:c r="UQY5873" s="25"/>
      <x:c r="UQZ5873" s="25"/>
      <x:c r="URA5873" s="25"/>
      <x:c r="URB5873" s="25"/>
      <x:c r="URC5873" s="25"/>
      <x:c r="URD5873" s="25"/>
      <x:c r="URE5873" s="25"/>
      <x:c r="URF5873" s="25"/>
      <x:c r="URG5873" s="25"/>
      <x:c r="URH5873" s="25"/>
      <x:c r="URI5873" s="25"/>
      <x:c r="URJ5873" s="25"/>
      <x:c r="URK5873" s="25"/>
      <x:c r="URL5873" s="25"/>
      <x:c r="URM5873" s="25"/>
      <x:c r="URN5873" s="25"/>
      <x:c r="URO5873" s="25"/>
      <x:c r="URP5873" s="25"/>
      <x:c r="URQ5873" s="25"/>
      <x:c r="URR5873" s="25"/>
      <x:c r="URS5873" s="25"/>
      <x:c r="URT5873" s="25"/>
      <x:c r="URU5873" s="25"/>
      <x:c r="URV5873" s="25"/>
      <x:c r="URW5873" s="25"/>
      <x:c r="URX5873" s="25"/>
      <x:c r="URY5873" s="25"/>
      <x:c r="URZ5873" s="25"/>
      <x:c r="USA5873" s="25"/>
      <x:c r="USB5873" s="25"/>
      <x:c r="USC5873" s="25"/>
      <x:c r="USD5873" s="25"/>
      <x:c r="USE5873" s="25"/>
      <x:c r="USF5873" s="25"/>
      <x:c r="USG5873" s="25"/>
      <x:c r="USH5873" s="25"/>
      <x:c r="USI5873" s="25"/>
      <x:c r="USJ5873" s="25"/>
      <x:c r="USK5873" s="25"/>
      <x:c r="USL5873" s="25"/>
      <x:c r="USM5873" s="25"/>
      <x:c r="USN5873" s="25"/>
      <x:c r="USO5873" s="25"/>
      <x:c r="USP5873" s="25"/>
      <x:c r="USQ5873" s="25"/>
      <x:c r="USR5873" s="25"/>
      <x:c r="USS5873" s="25"/>
      <x:c r="UST5873" s="25"/>
      <x:c r="USU5873" s="25"/>
      <x:c r="USV5873" s="25"/>
      <x:c r="USW5873" s="25"/>
      <x:c r="USX5873" s="25"/>
      <x:c r="USY5873" s="25"/>
      <x:c r="USZ5873" s="25"/>
      <x:c r="UTA5873" s="25"/>
      <x:c r="UTB5873" s="25"/>
      <x:c r="UTC5873" s="25"/>
      <x:c r="UTD5873" s="25"/>
      <x:c r="UTE5873" s="25"/>
      <x:c r="UTF5873" s="25"/>
      <x:c r="UTG5873" s="25"/>
      <x:c r="UTH5873" s="25"/>
      <x:c r="UTI5873" s="25"/>
      <x:c r="UTJ5873" s="25"/>
      <x:c r="UTK5873" s="25"/>
      <x:c r="UTL5873" s="25"/>
      <x:c r="UTM5873" s="25"/>
      <x:c r="UTN5873" s="25"/>
      <x:c r="UTO5873" s="25"/>
      <x:c r="UTP5873" s="25"/>
      <x:c r="UTQ5873" s="25"/>
      <x:c r="UTR5873" s="25"/>
      <x:c r="UTS5873" s="25"/>
      <x:c r="UTT5873" s="25"/>
      <x:c r="UTU5873" s="25"/>
      <x:c r="UTV5873" s="25"/>
      <x:c r="UTW5873" s="25"/>
      <x:c r="UTX5873" s="25"/>
      <x:c r="UTY5873" s="25"/>
      <x:c r="UTZ5873" s="25"/>
      <x:c r="UUA5873" s="25"/>
      <x:c r="UUB5873" s="25"/>
      <x:c r="UUC5873" s="25"/>
      <x:c r="UUD5873" s="25"/>
      <x:c r="UUE5873" s="25"/>
      <x:c r="UUF5873" s="25"/>
      <x:c r="UUG5873" s="25"/>
      <x:c r="UUH5873" s="25"/>
      <x:c r="UUI5873" s="25"/>
      <x:c r="UUJ5873" s="25"/>
      <x:c r="UUK5873" s="25"/>
      <x:c r="UUL5873" s="25"/>
      <x:c r="UUM5873" s="25"/>
      <x:c r="UUN5873" s="25"/>
      <x:c r="UUO5873" s="25"/>
      <x:c r="UUP5873" s="25"/>
      <x:c r="UUQ5873" s="25"/>
      <x:c r="UUR5873" s="25"/>
      <x:c r="UUS5873" s="25"/>
      <x:c r="UUT5873" s="25"/>
      <x:c r="UUU5873" s="25"/>
      <x:c r="UUV5873" s="25"/>
      <x:c r="UUW5873" s="25"/>
      <x:c r="UUX5873" s="25"/>
      <x:c r="UUY5873" s="25"/>
      <x:c r="UUZ5873" s="25"/>
      <x:c r="UVA5873" s="25"/>
      <x:c r="UVB5873" s="25"/>
      <x:c r="UVC5873" s="25"/>
      <x:c r="UVD5873" s="25"/>
      <x:c r="UVE5873" s="25"/>
      <x:c r="UVF5873" s="25"/>
      <x:c r="UVG5873" s="25"/>
      <x:c r="UVH5873" s="25"/>
      <x:c r="UVI5873" s="25"/>
      <x:c r="UVJ5873" s="25"/>
      <x:c r="UVK5873" s="25"/>
      <x:c r="UVL5873" s="25"/>
      <x:c r="UVM5873" s="25"/>
      <x:c r="UVN5873" s="25"/>
      <x:c r="UVO5873" s="25"/>
      <x:c r="UVP5873" s="25"/>
      <x:c r="UVQ5873" s="25"/>
      <x:c r="UVR5873" s="25"/>
      <x:c r="UVS5873" s="25"/>
      <x:c r="UVT5873" s="25"/>
      <x:c r="UVU5873" s="25"/>
      <x:c r="UVV5873" s="25"/>
      <x:c r="UVW5873" s="25"/>
      <x:c r="UVX5873" s="25"/>
      <x:c r="UVY5873" s="25"/>
      <x:c r="UVZ5873" s="25"/>
      <x:c r="UWA5873" s="25"/>
      <x:c r="UWB5873" s="25"/>
      <x:c r="UWC5873" s="25"/>
      <x:c r="UWD5873" s="25"/>
      <x:c r="UWE5873" s="25"/>
      <x:c r="UWF5873" s="25"/>
      <x:c r="UWG5873" s="25"/>
      <x:c r="UWH5873" s="25"/>
      <x:c r="UWI5873" s="25"/>
      <x:c r="UWJ5873" s="25"/>
      <x:c r="UWK5873" s="25"/>
      <x:c r="UWL5873" s="25"/>
      <x:c r="UWM5873" s="25"/>
      <x:c r="UWN5873" s="25"/>
      <x:c r="UWO5873" s="25"/>
      <x:c r="UWP5873" s="25"/>
      <x:c r="UWQ5873" s="25"/>
      <x:c r="UWR5873" s="25"/>
      <x:c r="UWS5873" s="25"/>
      <x:c r="UWT5873" s="25"/>
      <x:c r="UWU5873" s="25"/>
      <x:c r="UWV5873" s="25"/>
      <x:c r="UWW5873" s="25"/>
      <x:c r="UWX5873" s="25"/>
      <x:c r="UWY5873" s="25"/>
      <x:c r="UWZ5873" s="25"/>
      <x:c r="UXA5873" s="25"/>
      <x:c r="UXB5873" s="25"/>
      <x:c r="UXC5873" s="25"/>
      <x:c r="UXD5873" s="25"/>
      <x:c r="UXE5873" s="25"/>
      <x:c r="UXF5873" s="25"/>
      <x:c r="UXG5873" s="25"/>
      <x:c r="UXH5873" s="25"/>
      <x:c r="UXI5873" s="25"/>
      <x:c r="UXJ5873" s="25"/>
      <x:c r="UXK5873" s="25"/>
      <x:c r="UXL5873" s="25"/>
      <x:c r="UXM5873" s="25"/>
      <x:c r="UXN5873" s="25"/>
      <x:c r="UXO5873" s="25"/>
      <x:c r="UXP5873" s="25"/>
      <x:c r="UXQ5873" s="25"/>
      <x:c r="UXR5873" s="25"/>
      <x:c r="UXS5873" s="25"/>
      <x:c r="UXT5873" s="25"/>
      <x:c r="UXU5873" s="25"/>
      <x:c r="UXV5873" s="25"/>
      <x:c r="UXW5873" s="25"/>
      <x:c r="UXX5873" s="25"/>
      <x:c r="UXY5873" s="25"/>
      <x:c r="UXZ5873" s="25"/>
      <x:c r="UYA5873" s="25"/>
      <x:c r="UYB5873" s="25"/>
      <x:c r="UYC5873" s="25"/>
      <x:c r="UYD5873" s="25"/>
      <x:c r="UYE5873" s="25"/>
      <x:c r="UYF5873" s="25"/>
      <x:c r="UYG5873" s="25"/>
      <x:c r="UYH5873" s="25"/>
      <x:c r="UYI5873" s="25"/>
      <x:c r="UYJ5873" s="25"/>
      <x:c r="UYK5873" s="25"/>
      <x:c r="UYL5873" s="25"/>
      <x:c r="UYM5873" s="25"/>
      <x:c r="UYN5873" s="25"/>
      <x:c r="UYO5873" s="25"/>
      <x:c r="UYP5873" s="25"/>
      <x:c r="UYQ5873" s="25"/>
      <x:c r="UYR5873" s="25"/>
      <x:c r="UYS5873" s="25"/>
      <x:c r="UYT5873" s="25"/>
      <x:c r="UYU5873" s="25"/>
      <x:c r="UYV5873" s="25"/>
      <x:c r="UYW5873" s="25"/>
      <x:c r="UYX5873" s="25"/>
      <x:c r="UYY5873" s="25"/>
      <x:c r="UYZ5873" s="25"/>
      <x:c r="UZA5873" s="25"/>
      <x:c r="UZB5873" s="25"/>
      <x:c r="UZC5873" s="25"/>
      <x:c r="UZD5873" s="25"/>
      <x:c r="UZE5873" s="25"/>
      <x:c r="UZF5873" s="25"/>
      <x:c r="UZG5873" s="25"/>
      <x:c r="UZH5873" s="25"/>
      <x:c r="UZI5873" s="25"/>
      <x:c r="UZJ5873" s="25"/>
      <x:c r="UZK5873" s="25"/>
      <x:c r="UZL5873" s="25"/>
      <x:c r="UZM5873" s="25"/>
      <x:c r="UZN5873" s="25"/>
      <x:c r="UZO5873" s="25"/>
      <x:c r="UZP5873" s="25"/>
      <x:c r="UZQ5873" s="25"/>
      <x:c r="UZR5873" s="25"/>
      <x:c r="UZS5873" s="25"/>
      <x:c r="UZT5873" s="25"/>
      <x:c r="UZU5873" s="25"/>
      <x:c r="UZV5873" s="25"/>
      <x:c r="UZW5873" s="25"/>
      <x:c r="UZX5873" s="25"/>
      <x:c r="UZY5873" s="25"/>
      <x:c r="UZZ5873" s="25"/>
      <x:c r="VAA5873" s="25"/>
      <x:c r="VAB5873" s="25"/>
      <x:c r="VAC5873" s="25"/>
      <x:c r="VAD5873" s="25"/>
      <x:c r="VAE5873" s="25"/>
      <x:c r="VAF5873" s="25"/>
      <x:c r="VAG5873" s="25"/>
      <x:c r="VAH5873" s="25"/>
      <x:c r="VAI5873" s="25"/>
      <x:c r="VAJ5873" s="25"/>
      <x:c r="VAK5873" s="25"/>
      <x:c r="VAL5873" s="25"/>
      <x:c r="VAM5873" s="25"/>
      <x:c r="VAN5873" s="25"/>
      <x:c r="VAO5873" s="25"/>
      <x:c r="VAP5873" s="25"/>
      <x:c r="VAQ5873" s="25"/>
      <x:c r="VAR5873" s="25"/>
      <x:c r="VAS5873" s="25"/>
      <x:c r="VAT5873" s="25"/>
      <x:c r="VAU5873" s="25"/>
      <x:c r="VAV5873" s="25"/>
      <x:c r="VAW5873" s="25"/>
      <x:c r="VAX5873" s="25"/>
      <x:c r="VAY5873" s="25"/>
      <x:c r="VAZ5873" s="25"/>
      <x:c r="VBA5873" s="25"/>
      <x:c r="VBB5873" s="25"/>
      <x:c r="VBC5873" s="25"/>
      <x:c r="VBD5873" s="25"/>
      <x:c r="VBE5873" s="25"/>
      <x:c r="VBF5873" s="25"/>
      <x:c r="VBG5873" s="25"/>
      <x:c r="VBH5873" s="25"/>
      <x:c r="VBI5873" s="25"/>
      <x:c r="VBJ5873" s="25"/>
      <x:c r="VBK5873" s="25"/>
      <x:c r="VBL5873" s="25"/>
      <x:c r="VBM5873" s="25"/>
      <x:c r="VBN5873" s="25"/>
      <x:c r="VBO5873" s="25"/>
      <x:c r="VBP5873" s="25"/>
      <x:c r="VBQ5873" s="25"/>
      <x:c r="VBR5873" s="25"/>
      <x:c r="VBS5873" s="25"/>
      <x:c r="VBT5873" s="25"/>
      <x:c r="VBU5873" s="25"/>
      <x:c r="VBV5873" s="25"/>
      <x:c r="VBW5873" s="25"/>
      <x:c r="VBX5873" s="25"/>
      <x:c r="VBY5873" s="25"/>
      <x:c r="VBZ5873" s="25"/>
      <x:c r="VCA5873" s="25"/>
      <x:c r="VCB5873" s="25"/>
      <x:c r="VCC5873" s="25"/>
      <x:c r="VCD5873" s="25"/>
      <x:c r="VCE5873" s="25"/>
      <x:c r="VCF5873" s="25"/>
      <x:c r="VCG5873" s="25"/>
      <x:c r="VCH5873" s="25"/>
      <x:c r="VCI5873" s="25"/>
      <x:c r="VCJ5873" s="25"/>
      <x:c r="VCK5873" s="25"/>
      <x:c r="VCL5873" s="25"/>
      <x:c r="VCM5873" s="25"/>
      <x:c r="VCN5873" s="25"/>
      <x:c r="VCO5873" s="25"/>
      <x:c r="VCP5873" s="25"/>
      <x:c r="VCQ5873" s="25"/>
      <x:c r="VCR5873" s="25"/>
      <x:c r="VCS5873" s="25"/>
      <x:c r="VCT5873" s="25"/>
      <x:c r="VCU5873" s="25"/>
      <x:c r="VCV5873" s="25"/>
      <x:c r="VCW5873" s="25"/>
      <x:c r="VCX5873" s="25"/>
      <x:c r="VCY5873" s="25"/>
      <x:c r="VCZ5873" s="25"/>
      <x:c r="VDA5873" s="25"/>
      <x:c r="VDB5873" s="25"/>
      <x:c r="VDC5873" s="25"/>
      <x:c r="VDD5873" s="25"/>
      <x:c r="VDE5873" s="25"/>
      <x:c r="VDF5873" s="25"/>
      <x:c r="VDG5873" s="25"/>
      <x:c r="VDH5873" s="25"/>
      <x:c r="VDI5873" s="25"/>
      <x:c r="VDJ5873" s="25"/>
      <x:c r="VDK5873" s="25"/>
      <x:c r="VDL5873" s="25"/>
      <x:c r="VDM5873" s="25"/>
      <x:c r="VDN5873" s="25"/>
      <x:c r="VDO5873" s="25"/>
      <x:c r="VDP5873" s="25"/>
      <x:c r="VDQ5873" s="25"/>
      <x:c r="VDR5873" s="25"/>
      <x:c r="VDS5873" s="25"/>
      <x:c r="VDT5873" s="25"/>
      <x:c r="VDU5873" s="25"/>
      <x:c r="VDV5873" s="25"/>
      <x:c r="VDW5873" s="25"/>
      <x:c r="VDX5873" s="25"/>
      <x:c r="VDY5873" s="25"/>
      <x:c r="VDZ5873" s="25"/>
      <x:c r="VEA5873" s="25"/>
      <x:c r="VEB5873" s="25"/>
      <x:c r="VEC5873" s="25"/>
      <x:c r="VED5873" s="25"/>
      <x:c r="VEE5873" s="25"/>
      <x:c r="VEF5873" s="25"/>
      <x:c r="VEG5873" s="25"/>
      <x:c r="VEH5873" s="25"/>
      <x:c r="VEI5873" s="25"/>
      <x:c r="VEJ5873" s="25"/>
      <x:c r="VEK5873" s="25"/>
      <x:c r="VEL5873" s="25"/>
      <x:c r="VEM5873" s="25"/>
      <x:c r="VEN5873" s="25"/>
      <x:c r="VEO5873" s="25"/>
      <x:c r="VEP5873" s="25"/>
      <x:c r="VEQ5873" s="25"/>
      <x:c r="VER5873" s="25"/>
      <x:c r="VES5873" s="25"/>
      <x:c r="VET5873" s="25"/>
      <x:c r="VEU5873" s="25"/>
      <x:c r="VEV5873" s="25"/>
      <x:c r="VEW5873" s="25"/>
      <x:c r="VEX5873" s="25"/>
      <x:c r="VEY5873" s="25"/>
      <x:c r="VEZ5873" s="25"/>
      <x:c r="VFA5873" s="25"/>
      <x:c r="VFB5873" s="25"/>
      <x:c r="VFC5873" s="25"/>
      <x:c r="VFD5873" s="25"/>
      <x:c r="VFE5873" s="25"/>
      <x:c r="VFF5873" s="25"/>
      <x:c r="VFG5873" s="25"/>
      <x:c r="VFH5873" s="25"/>
      <x:c r="VFI5873" s="25"/>
      <x:c r="VFJ5873" s="25"/>
      <x:c r="VFK5873" s="25"/>
      <x:c r="VFL5873" s="25"/>
      <x:c r="VFM5873" s="25"/>
      <x:c r="VFN5873" s="25"/>
      <x:c r="VFO5873" s="25"/>
      <x:c r="VFP5873" s="25"/>
      <x:c r="VFQ5873" s="25"/>
      <x:c r="VFR5873" s="25"/>
      <x:c r="VFS5873" s="25"/>
      <x:c r="VFT5873" s="25"/>
      <x:c r="VFU5873" s="25"/>
      <x:c r="VFV5873" s="25"/>
      <x:c r="VFW5873" s="25"/>
      <x:c r="VFX5873" s="25"/>
      <x:c r="VFY5873" s="25"/>
      <x:c r="VFZ5873" s="25"/>
      <x:c r="VGA5873" s="25"/>
      <x:c r="VGB5873" s="25"/>
      <x:c r="VGC5873" s="25"/>
      <x:c r="VGD5873" s="25"/>
      <x:c r="VGE5873" s="25"/>
      <x:c r="VGF5873" s="25"/>
      <x:c r="VGG5873" s="25"/>
      <x:c r="VGH5873" s="25"/>
      <x:c r="VGI5873" s="25"/>
      <x:c r="VGJ5873" s="25"/>
      <x:c r="VGK5873" s="25"/>
      <x:c r="VGL5873" s="25"/>
      <x:c r="VGM5873" s="25"/>
      <x:c r="VGN5873" s="25"/>
      <x:c r="VGO5873" s="25"/>
      <x:c r="VGP5873" s="25"/>
      <x:c r="VGQ5873" s="25"/>
      <x:c r="VGR5873" s="25"/>
      <x:c r="VGS5873" s="25"/>
      <x:c r="VGT5873" s="25"/>
      <x:c r="VGU5873" s="25"/>
      <x:c r="VGV5873" s="25"/>
      <x:c r="VGW5873" s="25"/>
      <x:c r="VGX5873" s="25"/>
      <x:c r="VGY5873" s="25"/>
      <x:c r="VGZ5873" s="25"/>
      <x:c r="VHA5873" s="25"/>
      <x:c r="VHB5873" s="25"/>
      <x:c r="VHC5873" s="25"/>
      <x:c r="VHD5873" s="25"/>
      <x:c r="VHE5873" s="25"/>
      <x:c r="VHF5873" s="25"/>
      <x:c r="VHG5873" s="25"/>
      <x:c r="VHH5873" s="25"/>
      <x:c r="VHI5873" s="25"/>
      <x:c r="VHJ5873" s="25"/>
      <x:c r="VHK5873" s="25"/>
      <x:c r="VHL5873" s="25"/>
      <x:c r="VHM5873" s="25"/>
      <x:c r="VHN5873" s="25"/>
      <x:c r="VHO5873" s="25"/>
      <x:c r="VHP5873" s="25"/>
      <x:c r="VHQ5873" s="25"/>
      <x:c r="VHR5873" s="25"/>
      <x:c r="VHS5873" s="25"/>
      <x:c r="VHT5873" s="25"/>
      <x:c r="VHU5873" s="25"/>
      <x:c r="VHV5873" s="25"/>
      <x:c r="VHW5873" s="25"/>
      <x:c r="VHX5873" s="25"/>
      <x:c r="VHY5873" s="25"/>
      <x:c r="VHZ5873" s="25"/>
      <x:c r="VIA5873" s="25"/>
      <x:c r="VIB5873" s="25"/>
      <x:c r="VIC5873" s="25"/>
      <x:c r="VID5873" s="25"/>
      <x:c r="VIE5873" s="25"/>
      <x:c r="VIF5873" s="25"/>
      <x:c r="VIG5873" s="25"/>
      <x:c r="VIH5873" s="25"/>
      <x:c r="VII5873" s="25"/>
      <x:c r="VIJ5873" s="25"/>
      <x:c r="VIK5873" s="25"/>
      <x:c r="VIL5873" s="25"/>
      <x:c r="VIM5873" s="25"/>
      <x:c r="VIN5873" s="25"/>
      <x:c r="VIO5873" s="25"/>
      <x:c r="VIP5873" s="25"/>
      <x:c r="VIQ5873" s="25"/>
      <x:c r="VIR5873" s="25"/>
      <x:c r="VIS5873" s="25"/>
      <x:c r="VIT5873" s="25"/>
      <x:c r="VIU5873" s="25"/>
      <x:c r="VIV5873" s="25"/>
      <x:c r="VIW5873" s="25"/>
      <x:c r="VIX5873" s="25"/>
      <x:c r="VIY5873" s="25"/>
      <x:c r="VIZ5873" s="25"/>
      <x:c r="VJA5873" s="25"/>
      <x:c r="VJB5873" s="25"/>
      <x:c r="VJC5873" s="25"/>
      <x:c r="VJD5873" s="25"/>
      <x:c r="VJE5873" s="25"/>
      <x:c r="VJF5873" s="25"/>
      <x:c r="VJG5873" s="25"/>
      <x:c r="VJH5873" s="25"/>
      <x:c r="VJI5873" s="25"/>
      <x:c r="VJJ5873" s="25"/>
      <x:c r="VJK5873" s="25"/>
      <x:c r="VJL5873" s="25"/>
      <x:c r="VJM5873" s="25"/>
      <x:c r="VJN5873" s="25"/>
      <x:c r="VJO5873" s="25"/>
      <x:c r="VJP5873" s="25"/>
      <x:c r="VJQ5873" s="25"/>
      <x:c r="VJR5873" s="25"/>
      <x:c r="VJS5873" s="25"/>
      <x:c r="VJT5873" s="25"/>
      <x:c r="VJU5873" s="25"/>
      <x:c r="VJV5873" s="25"/>
      <x:c r="VJW5873" s="25"/>
      <x:c r="VJX5873" s="25"/>
      <x:c r="VJY5873" s="25"/>
      <x:c r="VJZ5873" s="25"/>
      <x:c r="VKA5873" s="25"/>
      <x:c r="VKB5873" s="25"/>
      <x:c r="VKC5873" s="25"/>
      <x:c r="VKD5873" s="25"/>
      <x:c r="VKE5873" s="25"/>
      <x:c r="VKF5873" s="25"/>
      <x:c r="VKG5873" s="25"/>
      <x:c r="VKH5873" s="25"/>
      <x:c r="VKI5873" s="25"/>
      <x:c r="VKJ5873" s="25"/>
      <x:c r="VKK5873" s="25"/>
      <x:c r="VKL5873" s="25"/>
      <x:c r="VKM5873" s="25"/>
      <x:c r="VKN5873" s="25"/>
      <x:c r="VKO5873" s="25"/>
      <x:c r="VKP5873" s="25"/>
      <x:c r="VKQ5873" s="25"/>
      <x:c r="VKR5873" s="25"/>
      <x:c r="VKS5873" s="25"/>
      <x:c r="VKT5873" s="25"/>
      <x:c r="VKU5873" s="25"/>
      <x:c r="VKV5873" s="25"/>
      <x:c r="VKW5873" s="25"/>
      <x:c r="VKX5873" s="25"/>
      <x:c r="VKY5873" s="25"/>
      <x:c r="VKZ5873" s="25"/>
      <x:c r="VLA5873" s="25"/>
      <x:c r="VLB5873" s="25"/>
      <x:c r="VLC5873" s="25"/>
      <x:c r="VLD5873" s="25"/>
      <x:c r="VLE5873" s="25"/>
      <x:c r="VLF5873" s="25"/>
      <x:c r="VLG5873" s="25"/>
      <x:c r="VLH5873" s="25"/>
      <x:c r="VLI5873" s="25"/>
      <x:c r="VLJ5873" s="25"/>
      <x:c r="VLK5873" s="25"/>
      <x:c r="VLL5873" s="25"/>
      <x:c r="VLM5873" s="25"/>
      <x:c r="VLN5873" s="25"/>
      <x:c r="VLO5873" s="25"/>
      <x:c r="VLP5873" s="25"/>
      <x:c r="VLQ5873" s="25"/>
      <x:c r="VLR5873" s="25"/>
      <x:c r="VLS5873" s="25"/>
      <x:c r="VLT5873" s="25"/>
      <x:c r="VLU5873" s="25"/>
      <x:c r="VLV5873" s="25"/>
      <x:c r="VLW5873" s="25"/>
      <x:c r="VLX5873" s="25"/>
      <x:c r="VLY5873" s="25"/>
      <x:c r="VLZ5873" s="25"/>
      <x:c r="VMA5873" s="25"/>
      <x:c r="VMB5873" s="25"/>
      <x:c r="VMC5873" s="25"/>
      <x:c r="VMD5873" s="25"/>
      <x:c r="VME5873" s="25"/>
      <x:c r="VMF5873" s="25"/>
      <x:c r="VMG5873" s="25"/>
      <x:c r="VMH5873" s="25"/>
      <x:c r="VMI5873" s="25"/>
      <x:c r="VMJ5873" s="25"/>
      <x:c r="VMK5873" s="25"/>
      <x:c r="VML5873" s="25"/>
      <x:c r="VMM5873" s="25"/>
      <x:c r="VMN5873" s="25"/>
      <x:c r="VMO5873" s="25"/>
      <x:c r="VMP5873" s="25"/>
      <x:c r="VMQ5873" s="25"/>
      <x:c r="VMR5873" s="25"/>
      <x:c r="VMS5873" s="25"/>
      <x:c r="VMT5873" s="25"/>
      <x:c r="VMU5873" s="25"/>
      <x:c r="VMV5873" s="25"/>
      <x:c r="VMW5873" s="25"/>
      <x:c r="VMX5873" s="25"/>
      <x:c r="VMY5873" s="25"/>
      <x:c r="VMZ5873" s="25"/>
      <x:c r="VNA5873" s="25"/>
      <x:c r="VNB5873" s="25"/>
      <x:c r="VNC5873" s="25"/>
      <x:c r="VND5873" s="25"/>
      <x:c r="VNE5873" s="25"/>
      <x:c r="VNF5873" s="25"/>
      <x:c r="VNG5873" s="25"/>
      <x:c r="VNH5873" s="25"/>
      <x:c r="VNI5873" s="25"/>
      <x:c r="VNJ5873" s="25"/>
      <x:c r="VNK5873" s="25"/>
      <x:c r="VNL5873" s="25"/>
      <x:c r="VNM5873" s="25"/>
      <x:c r="VNN5873" s="25"/>
      <x:c r="VNO5873" s="25"/>
      <x:c r="VNP5873" s="25"/>
      <x:c r="VNQ5873" s="25"/>
      <x:c r="VNR5873" s="25"/>
      <x:c r="VNS5873" s="25"/>
      <x:c r="VNT5873" s="25"/>
      <x:c r="VNU5873" s="25"/>
      <x:c r="VNV5873" s="25"/>
      <x:c r="VNW5873" s="25"/>
      <x:c r="VNX5873" s="25"/>
      <x:c r="VNY5873" s="25"/>
      <x:c r="VNZ5873" s="25"/>
      <x:c r="VOA5873" s="25"/>
      <x:c r="VOB5873" s="25"/>
      <x:c r="VOC5873" s="25"/>
      <x:c r="VOD5873" s="25"/>
      <x:c r="VOE5873" s="25"/>
      <x:c r="VOF5873" s="25"/>
      <x:c r="VOG5873" s="25"/>
      <x:c r="VOH5873" s="25"/>
      <x:c r="VOI5873" s="25"/>
      <x:c r="VOJ5873" s="25"/>
      <x:c r="VOK5873" s="25"/>
      <x:c r="VOL5873" s="25"/>
      <x:c r="VOM5873" s="25"/>
      <x:c r="VON5873" s="25"/>
      <x:c r="VOO5873" s="25"/>
      <x:c r="VOP5873" s="25"/>
      <x:c r="VOQ5873" s="25"/>
      <x:c r="VOR5873" s="25"/>
      <x:c r="VOS5873" s="25"/>
      <x:c r="VOT5873" s="25"/>
      <x:c r="VOU5873" s="25"/>
      <x:c r="VOV5873" s="25"/>
      <x:c r="VOW5873" s="25"/>
      <x:c r="VOX5873" s="25"/>
      <x:c r="VOY5873" s="25"/>
      <x:c r="VOZ5873" s="25"/>
      <x:c r="VPA5873" s="25"/>
      <x:c r="VPB5873" s="25"/>
      <x:c r="VPC5873" s="25"/>
      <x:c r="VPD5873" s="25"/>
      <x:c r="VPE5873" s="25"/>
      <x:c r="VPF5873" s="25"/>
      <x:c r="VPG5873" s="25"/>
      <x:c r="VPH5873" s="25"/>
      <x:c r="VPI5873" s="25"/>
      <x:c r="VPJ5873" s="25"/>
      <x:c r="VPK5873" s="25"/>
      <x:c r="VPL5873" s="25"/>
      <x:c r="VPM5873" s="25"/>
      <x:c r="VPN5873" s="25"/>
      <x:c r="VPO5873" s="25"/>
      <x:c r="VPP5873" s="25"/>
      <x:c r="VPQ5873" s="25"/>
      <x:c r="VPR5873" s="25"/>
      <x:c r="VPS5873" s="25"/>
      <x:c r="VPT5873" s="25"/>
      <x:c r="VPU5873" s="25"/>
      <x:c r="VPV5873" s="25"/>
      <x:c r="VPW5873" s="25"/>
      <x:c r="VPX5873" s="25"/>
      <x:c r="VPY5873" s="25"/>
      <x:c r="VPZ5873" s="25"/>
      <x:c r="VQA5873" s="25"/>
      <x:c r="VQB5873" s="25"/>
      <x:c r="VQC5873" s="25"/>
      <x:c r="VQD5873" s="25"/>
      <x:c r="VQE5873" s="25"/>
      <x:c r="VQF5873" s="25"/>
      <x:c r="VQG5873" s="25"/>
      <x:c r="VQH5873" s="25"/>
      <x:c r="VQI5873" s="25"/>
      <x:c r="VQJ5873" s="25"/>
      <x:c r="VQK5873" s="25"/>
      <x:c r="VQL5873" s="25"/>
      <x:c r="VQM5873" s="25"/>
      <x:c r="VQN5873" s="25"/>
      <x:c r="VQO5873" s="25"/>
      <x:c r="VQP5873" s="25"/>
      <x:c r="VQQ5873" s="25"/>
      <x:c r="VQR5873" s="25"/>
      <x:c r="VQS5873" s="25"/>
      <x:c r="VQT5873" s="25"/>
      <x:c r="VQU5873" s="25"/>
      <x:c r="VQV5873" s="25"/>
      <x:c r="VQW5873" s="25"/>
      <x:c r="VQX5873" s="25"/>
      <x:c r="VQY5873" s="25"/>
      <x:c r="VQZ5873" s="25"/>
      <x:c r="VRA5873" s="25"/>
      <x:c r="VRB5873" s="25"/>
      <x:c r="VRC5873" s="25"/>
      <x:c r="VRD5873" s="25"/>
      <x:c r="VRE5873" s="25"/>
      <x:c r="VRF5873" s="25"/>
      <x:c r="VRG5873" s="25"/>
      <x:c r="VRH5873" s="25"/>
      <x:c r="VRI5873" s="25"/>
      <x:c r="VRJ5873" s="25"/>
      <x:c r="VRK5873" s="25"/>
      <x:c r="VRL5873" s="25"/>
      <x:c r="VRM5873" s="25"/>
      <x:c r="VRN5873" s="25"/>
      <x:c r="VRO5873" s="25"/>
      <x:c r="VRP5873" s="25"/>
      <x:c r="VRQ5873" s="25"/>
      <x:c r="VRR5873" s="25"/>
      <x:c r="VRS5873" s="25"/>
      <x:c r="VRT5873" s="25"/>
      <x:c r="VRU5873" s="25"/>
      <x:c r="VRV5873" s="25"/>
      <x:c r="VRW5873" s="25"/>
      <x:c r="VRX5873" s="25"/>
      <x:c r="VRY5873" s="25"/>
      <x:c r="VRZ5873" s="25"/>
      <x:c r="VSA5873" s="25"/>
      <x:c r="VSB5873" s="25"/>
      <x:c r="VSC5873" s="25"/>
      <x:c r="VSD5873" s="25"/>
      <x:c r="VSE5873" s="25"/>
      <x:c r="VSF5873" s="25"/>
      <x:c r="VSG5873" s="25"/>
      <x:c r="VSH5873" s="25"/>
      <x:c r="VSI5873" s="25"/>
      <x:c r="VSJ5873" s="25"/>
      <x:c r="VSK5873" s="25"/>
      <x:c r="VSL5873" s="25"/>
      <x:c r="VSM5873" s="25"/>
      <x:c r="VSN5873" s="25"/>
      <x:c r="VSO5873" s="25"/>
      <x:c r="VSP5873" s="25"/>
      <x:c r="VSQ5873" s="25"/>
      <x:c r="VSR5873" s="25"/>
      <x:c r="VSS5873" s="25"/>
      <x:c r="VST5873" s="25"/>
      <x:c r="VSU5873" s="25"/>
      <x:c r="VSV5873" s="25"/>
      <x:c r="VSW5873" s="25"/>
      <x:c r="VSX5873" s="25"/>
      <x:c r="VSY5873" s="25"/>
      <x:c r="VSZ5873" s="25"/>
      <x:c r="VTA5873" s="25"/>
      <x:c r="VTB5873" s="25"/>
      <x:c r="VTC5873" s="25"/>
      <x:c r="VTD5873" s="25"/>
      <x:c r="VTE5873" s="25"/>
      <x:c r="VTF5873" s="25"/>
      <x:c r="VTG5873" s="25"/>
      <x:c r="VTH5873" s="25"/>
      <x:c r="VTI5873" s="25"/>
      <x:c r="VTJ5873" s="25"/>
      <x:c r="VTK5873" s="25"/>
      <x:c r="VTL5873" s="25"/>
      <x:c r="VTM5873" s="25"/>
      <x:c r="VTN5873" s="25"/>
      <x:c r="VTO5873" s="25"/>
      <x:c r="VTP5873" s="25"/>
      <x:c r="VTQ5873" s="25"/>
      <x:c r="VTR5873" s="25"/>
      <x:c r="VTS5873" s="25"/>
      <x:c r="VTT5873" s="25"/>
      <x:c r="VTU5873" s="25"/>
      <x:c r="VTV5873" s="25"/>
      <x:c r="VTW5873" s="25"/>
      <x:c r="VTX5873" s="25"/>
      <x:c r="VTY5873" s="25"/>
      <x:c r="VTZ5873" s="25"/>
      <x:c r="VUA5873" s="25"/>
      <x:c r="VUB5873" s="25"/>
      <x:c r="VUC5873" s="25"/>
      <x:c r="VUD5873" s="25"/>
      <x:c r="VUE5873" s="25"/>
      <x:c r="VUF5873" s="25"/>
      <x:c r="VUG5873" s="25"/>
      <x:c r="VUH5873" s="25"/>
      <x:c r="VUI5873" s="25"/>
      <x:c r="VUJ5873" s="25"/>
      <x:c r="VUK5873" s="25"/>
      <x:c r="VUL5873" s="25"/>
      <x:c r="VUM5873" s="25"/>
      <x:c r="VUN5873" s="25"/>
      <x:c r="VUO5873" s="25"/>
      <x:c r="VUP5873" s="25"/>
      <x:c r="VUQ5873" s="25"/>
      <x:c r="VUR5873" s="25"/>
      <x:c r="VUS5873" s="25"/>
      <x:c r="VUT5873" s="25"/>
      <x:c r="VUU5873" s="25"/>
      <x:c r="VUV5873" s="25"/>
      <x:c r="VUW5873" s="25"/>
      <x:c r="VUX5873" s="25"/>
      <x:c r="VUY5873" s="25"/>
      <x:c r="VUZ5873" s="25"/>
      <x:c r="VVA5873" s="25"/>
      <x:c r="VVB5873" s="25"/>
      <x:c r="VVC5873" s="25"/>
      <x:c r="VVD5873" s="25"/>
      <x:c r="VVE5873" s="25"/>
      <x:c r="VVF5873" s="25"/>
      <x:c r="VVG5873" s="25"/>
      <x:c r="VVH5873" s="25"/>
      <x:c r="VVI5873" s="25"/>
      <x:c r="VVJ5873" s="25"/>
      <x:c r="VVK5873" s="25"/>
      <x:c r="VVL5873" s="25"/>
      <x:c r="VVM5873" s="25"/>
      <x:c r="VVN5873" s="25"/>
      <x:c r="VVO5873" s="25"/>
      <x:c r="VVP5873" s="25"/>
      <x:c r="VVQ5873" s="25"/>
      <x:c r="VVR5873" s="25"/>
      <x:c r="VVS5873" s="25"/>
      <x:c r="VVT5873" s="25"/>
      <x:c r="VVU5873" s="25"/>
      <x:c r="VVV5873" s="25"/>
      <x:c r="VVW5873" s="25"/>
      <x:c r="VVX5873" s="25"/>
      <x:c r="VVY5873" s="25"/>
      <x:c r="VVZ5873" s="25"/>
      <x:c r="VWA5873" s="25"/>
      <x:c r="VWB5873" s="25"/>
      <x:c r="VWC5873" s="25"/>
      <x:c r="VWD5873" s="25"/>
      <x:c r="VWE5873" s="25"/>
      <x:c r="VWF5873" s="25"/>
      <x:c r="VWG5873" s="25"/>
      <x:c r="VWH5873" s="25"/>
      <x:c r="VWI5873" s="25"/>
      <x:c r="VWJ5873" s="25"/>
      <x:c r="VWK5873" s="25"/>
      <x:c r="VWL5873" s="25"/>
      <x:c r="VWM5873" s="25"/>
      <x:c r="VWN5873" s="25"/>
      <x:c r="VWO5873" s="25"/>
      <x:c r="VWP5873" s="25"/>
      <x:c r="VWQ5873" s="25"/>
      <x:c r="VWR5873" s="25"/>
      <x:c r="VWS5873" s="25"/>
      <x:c r="VWT5873" s="25"/>
      <x:c r="VWU5873" s="25"/>
      <x:c r="VWV5873" s="25"/>
      <x:c r="VWW5873" s="25"/>
      <x:c r="VWX5873" s="25"/>
      <x:c r="VWY5873" s="25"/>
      <x:c r="VWZ5873" s="25"/>
      <x:c r="VXA5873" s="25"/>
      <x:c r="VXB5873" s="25"/>
      <x:c r="VXC5873" s="25"/>
      <x:c r="VXD5873" s="25"/>
      <x:c r="VXE5873" s="25"/>
      <x:c r="VXF5873" s="25"/>
      <x:c r="VXG5873" s="25"/>
      <x:c r="VXH5873" s="25"/>
      <x:c r="VXI5873" s="25"/>
      <x:c r="VXJ5873" s="25"/>
      <x:c r="VXK5873" s="25"/>
      <x:c r="VXL5873" s="25"/>
      <x:c r="VXM5873" s="25"/>
      <x:c r="VXN5873" s="25"/>
      <x:c r="VXO5873" s="25"/>
      <x:c r="VXP5873" s="25"/>
      <x:c r="VXQ5873" s="25"/>
      <x:c r="VXR5873" s="25"/>
      <x:c r="VXS5873" s="25"/>
      <x:c r="VXT5873" s="25"/>
      <x:c r="VXU5873" s="25"/>
      <x:c r="VXV5873" s="25"/>
      <x:c r="VXW5873" s="25"/>
      <x:c r="VXX5873" s="25"/>
      <x:c r="VXY5873" s="25"/>
      <x:c r="VXZ5873" s="25"/>
      <x:c r="VYA5873" s="25"/>
      <x:c r="VYB5873" s="25"/>
      <x:c r="VYC5873" s="25"/>
      <x:c r="VYD5873" s="25"/>
      <x:c r="VYE5873" s="25"/>
      <x:c r="VYF5873" s="25"/>
      <x:c r="VYG5873" s="25"/>
      <x:c r="VYH5873" s="25"/>
      <x:c r="VYI5873" s="25"/>
      <x:c r="VYJ5873" s="25"/>
      <x:c r="VYK5873" s="25"/>
      <x:c r="VYL5873" s="25"/>
      <x:c r="VYM5873" s="25"/>
      <x:c r="VYN5873" s="25"/>
      <x:c r="VYO5873" s="25"/>
      <x:c r="VYP5873" s="25"/>
      <x:c r="VYQ5873" s="25"/>
      <x:c r="VYR5873" s="25"/>
      <x:c r="VYS5873" s="25"/>
      <x:c r="VYT5873" s="25"/>
      <x:c r="VYU5873" s="25"/>
      <x:c r="VYV5873" s="25"/>
      <x:c r="VYW5873" s="25"/>
      <x:c r="VYX5873" s="25"/>
      <x:c r="VYY5873" s="25"/>
      <x:c r="VYZ5873" s="25"/>
      <x:c r="VZA5873" s="25"/>
      <x:c r="VZB5873" s="25"/>
      <x:c r="VZC5873" s="25"/>
      <x:c r="VZD5873" s="25"/>
      <x:c r="VZE5873" s="25"/>
      <x:c r="VZF5873" s="25"/>
      <x:c r="VZG5873" s="25"/>
      <x:c r="VZH5873" s="25"/>
      <x:c r="VZI5873" s="25"/>
      <x:c r="VZJ5873" s="25"/>
      <x:c r="VZK5873" s="25"/>
      <x:c r="VZL5873" s="25"/>
      <x:c r="VZM5873" s="25"/>
      <x:c r="VZN5873" s="25"/>
      <x:c r="VZO5873" s="25"/>
      <x:c r="VZP5873" s="25"/>
      <x:c r="VZQ5873" s="25"/>
      <x:c r="VZR5873" s="25"/>
      <x:c r="VZS5873" s="25"/>
      <x:c r="VZT5873" s="25"/>
      <x:c r="VZU5873" s="25"/>
      <x:c r="VZV5873" s="25"/>
      <x:c r="VZW5873" s="25"/>
      <x:c r="VZX5873" s="25"/>
      <x:c r="VZY5873" s="25"/>
      <x:c r="VZZ5873" s="25"/>
      <x:c r="WAA5873" s="25"/>
      <x:c r="WAB5873" s="25"/>
      <x:c r="WAC5873" s="25"/>
      <x:c r="WAD5873" s="25"/>
      <x:c r="WAE5873" s="25"/>
      <x:c r="WAF5873" s="25"/>
      <x:c r="WAG5873" s="25"/>
      <x:c r="WAH5873" s="25"/>
      <x:c r="WAI5873" s="25"/>
      <x:c r="WAJ5873" s="25"/>
      <x:c r="WAK5873" s="25"/>
      <x:c r="WAL5873" s="25"/>
      <x:c r="WAM5873" s="25"/>
      <x:c r="WAN5873" s="25"/>
      <x:c r="WAO5873" s="25"/>
      <x:c r="WAP5873" s="25"/>
      <x:c r="WAQ5873" s="25"/>
      <x:c r="WAR5873" s="25"/>
      <x:c r="WAS5873" s="25"/>
      <x:c r="WAT5873" s="25"/>
      <x:c r="WAU5873" s="25"/>
      <x:c r="WAV5873" s="25"/>
      <x:c r="WAW5873" s="25"/>
      <x:c r="WAX5873" s="25"/>
      <x:c r="WAY5873" s="25"/>
      <x:c r="WAZ5873" s="25"/>
      <x:c r="WBA5873" s="25"/>
      <x:c r="WBB5873" s="25"/>
      <x:c r="WBC5873" s="25"/>
      <x:c r="WBD5873" s="25"/>
      <x:c r="WBE5873" s="25"/>
      <x:c r="WBF5873" s="25"/>
      <x:c r="WBG5873" s="25"/>
      <x:c r="WBH5873" s="25"/>
      <x:c r="WBI5873" s="25"/>
      <x:c r="WBJ5873" s="25"/>
      <x:c r="WBK5873" s="25"/>
      <x:c r="WBL5873" s="25"/>
      <x:c r="WBM5873" s="25"/>
      <x:c r="WBN5873" s="25"/>
      <x:c r="WBO5873" s="25"/>
      <x:c r="WBP5873" s="25"/>
      <x:c r="WBQ5873" s="25"/>
      <x:c r="WBR5873" s="25"/>
      <x:c r="WBS5873" s="25"/>
      <x:c r="WBT5873" s="25"/>
      <x:c r="WBU5873" s="25"/>
      <x:c r="WBV5873" s="25"/>
      <x:c r="WBW5873" s="25"/>
      <x:c r="WBX5873" s="25"/>
      <x:c r="WBY5873" s="25"/>
      <x:c r="WBZ5873" s="25"/>
      <x:c r="WCA5873" s="25"/>
      <x:c r="WCB5873" s="25"/>
      <x:c r="WCC5873" s="25"/>
      <x:c r="WCD5873" s="25"/>
      <x:c r="WCE5873" s="25"/>
      <x:c r="WCF5873" s="25"/>
      <x:c r="WCG5873" s="25"/>
      <x:c r="WCH5873" s="25"/>
      <x:c r="WCI5873" s="25"/>
      <x:c r="WCJ5873" s="25"/>
      <x:c r="WCK5873" s="25"/>
      <x:c r="WCL5873" s="25"/>
      <x:c r="WCM5873" s="25"/>
      <x:c r="WCN5873" s="25"/>
      <x:c r="WCO5873" s="25"/>
      <x:c r="WCP5873" s="25"/>
      <x:c r="WCQ5873" s="25"/>
      <x:c r="WCR5873" s="25"/>
      <x:c r="WCS5873" s="25"/>
      <x:c r="WCT5873" s="25"/>
      <x:c r="WCU5873" s="25"/>
      <x:c r="WCV5873" s="25"/>
      <x:c r="WCW5873" s="25"/>
      <x:c r="WCX5873" s="25"/>
      <x:c r="WCY5873" s="25"/>
      <x:c r="WCZ5873" s="25"/>
      <x:c r="WDA5873" s="25"/>
      <x:c r="WDB5873" s="25"/>
      <x:c r="WDC5873" s="25"/>
      <x:c r="WDD5873" s="25"/>
      <x:c r="WDE5873" s="25"/>
      <x:c r="WDF5873" s="25"/>
      <x:c r="WDG5873" s="25"/>
      <x:c r="WDH5873" s="25"/>
      <x:c r="WDI5873" s="25"/>
      <x:c r="WDJ5873" s="25"/>
      <x:c r="WDK5873" s="25"/>
      <x:c r="WDL5873" s="25"/>
      <x:c r="WDM5873" s="25"/>
      <x:c r="WDN5873" s="25"/>
      <x:c r="WDO5873" s="25"/>
      <x:c r="WDP5873" s="25"/>
      <x:c r="WDQ5873" s="25"/>
      <x:c r="WDR5873" s="25"/>
      <x:c r="WDS5873" s="25"/>
      <x:c r="WDT5873" s="25"/>
      <x:c r="WDU5873" s="25"/>
      <x:c r="WDV5873" s="25"/>
      <x:c r="WDW5873" s="25"/>
      <x:c r="WDX5873" s="25"/>
      <x:c r="WDY5873" s="25"/>
      <x:c r="WDZ5873" s="25"/>
      <x:c r="WEA5873" s="25"/>
      <x:c r="WEB5873" s="25"/>
      <x:c r="WEC5873" s="25"/>
      <x:c r="WED5873" s="25"/>
      <x:c r="WEE5873" s="25"/>
      <x:c r="WEF5873" s="25"/>
      <x:c r="WEG5873" s="25"/>
      <x:c r="WEH5873" s="25"/>
      <x:c r="WEI5873" s="25"/>
      <x:c r="WEJ5873" s="25"/>
      <x:c r="WEK5873" s="25"/>
      <x:c r="WEL5873" s="25"/>
      <x:c r="WEM5873" s="25"/>
      <x:c r="WEN5873" s="25"/>
      <x:c r="WEO5873" s="25"/>
      <x:c r="WEP5873" s="25"/>
      <x:c r="WEQ5873" s="25"/>
      <x:c r="WER5873" s="25"/>
      <x:c r="WES5873" s="25"/>
      <x:c r="WET5873" s="25"/>
      <x:c r="WEU5873" s="25"/>
      <x:c r="WEV5873" s="25"/>
      <x:c r="WEW5873" s="25"/>
      <x:c r="WEX5873" s="25"/>
      <x:c r="WEY5873" s="25"/>
      <x:c r="WEZ5873" s="25"/>
      <x:c r="WFA5873" s="25"/>
      <x:c r="WFB5873" s="25"/>
      <x:c r="WFC5873" s="25"/>
      <x:c r="WFD5873" s="25"/>
      <x:c r="WFE5873" s="25"/>
      <x:c r="WFF5873" s="25"/>
      <x:c r="WFG5873" s="25"/>
      <x:c r="WFH5873" s="25"/>
      <x:c r="WFI5873" s="25"/>
      <x:c r="WFJ5873" s="25"/>
      <x:c r="WFK5873" s="25"/>
      <x:c r="WFL5873" s="25"/>
      <x:c r="WFM5873" s="25"/>
      <x:c r="WFN5873" s="25"/>
      <x:c r="WFO5873" s="25"/>
      <x:c r="WFP5873" s="25"/>
      <x:c r="WFQ5873" s="25"/>
      <x:c r="WFR5873" s="25"/>
      <x:c r="WFS5873" s="25"/>
      <x:c r="WFT5873" s="25"/>
      <x:c r="WFU5873" s="25"/>
      <x:c r="WFV5873" s="25"/>
      <x:c r="WFW5873" s="25"/>
      <x:c r="WFX5873" s="25"/>
      <x:c r="WFY5873" s="25"/>
      <x:c r="WFZ5873" s="25"/>
      <x:c r="WGA5873" s="25"/>
      <x:c r="WGB5873" s="25"/>
      <x:c r="WGC5873" s="25"/>
      <x:c r="WGD5873" s="25"/>
      <x:c r="WGE5873" s="25"/>
      <x:c r="WGF5873" s="25"/>
      <x:c r="WGG5873" s="25"/>
      <x:c r="WGH5873" s="25"/>
      <x:c r="WGI5873" s="25"/>
      <x:c r="WGJ5873" s="25"/>
      <x:c r="WGK5873" s="25"/>
      <x:c r="WGL5873" s="25"/>
      <x:c r="WGM5873" s="25"/>
      <x:c r="WGN5873" s="25"/>
      <x:c r="WGO5873" s="25"/>
      <x:c r="WGP5873" s="25"/>
      <x:c r="WGQ5873" s="25"/>
      <x:c r="WGR5873" s="25"/>
      <x:c r="WGS5873" s="25"/>
      <x:c r="WGT5873" s="25"/>
      <x:c r="WGU5873" s="25"/>
      <x:c r="WGV5873" s="25"/>
      <x:c r="WGW5873" s="25"/>
      <x:c r="WGX5873" s="25"/>
      <x:c r="WGY5873" s="25"/>
      <x:c r="WGZ5873" s="25"/>
      <x:c r="WHA5873" s="25"/>
      <x:c r="WHB5873" s="25"/>
      <x:c r="WHC5873" s="25"/>
      <x:c r="WHD5873" s="25"/>
      <x:c r="WHE5873" s="25"/>
      <x:c r="WHF5873" s="25"/>
      <x:c r="WHG5873" s="25"/>
      <x:c r="WHH5873" s="25"/>
      <x:c r="WHI5873" s="25"/>
      <x:c r="WHJ5873" s="25"/>
      <x:c r="WHK5873" s="25"/>
      <x:c r="WHL5873" s="25"/>
      <x:c r="WHM5873" s="25"/>
      <x:c r="WHN5873" s="25"/>
      <x:c r="WHO5873" s="25"/>
      <x:c r="WHP5873" s="25"/>
      <x:c r="WHQ5873" s="25"/>
      <x:c r="WHR5873" s="25"/>
      <x:c r="WHS5873" s="25"/>
      <x:c r="WHT5873" s="25"/>
      <x:c r="WHU5873" s="25"/>
      <x:c r="WHV5873" s="25"/>
      <x:c r="WHW5873" s="25"/>
      <x:c r="WHX5873" s="25"/>
      <x:c r="WHY5873" s="25"/>
      <x:c r="WHZ5873" s="25"/>
      <x:c r="WIA5873" s="25"/>
      <x:c r="WIB5873" s="25"/>
      <x:c r="WIC5873" s="25"/>
      <x:c r="WID5873" s="25"/>
      <x:c r="WIE5873" s="25"/>
      <x:c r="WIF5873" s="25"/>
      <x:c r="WIG5873" s="25"/>
      <x:c r="WIH5873" s="25"/>
      <x:c r="WII5873" s="25"/>
      <x:c r="WIJ5873" s="25"/>
      <x:c r="WIK5873" s="25"/>
      <x:c r="WIL5873" s="25"/>
      <x:c r="WIM5873" s="25"/>
      <x:c r="WIN5873" s="25"/>
      <x:c r="WIO5873" s="25"/>
      <x:c r="WIP5873" s="25"/>
      <x:c r="WIQ5873" s="25"/>
      <x:c r="WIR5873" s="25"/>
      <x:c r="WIS5873" s="25"/>
      <x:c r="WIT5873" s="25"/>
      <x:c r="WIU5873" s="25"/>
      <x:c r="WIV5873" s="25"/>
      <x:c r="WIW5873" s="25"/>
      <x:c r="WIX5873" s="25"/>
      <x:c r="WIY5873" s="25"/>
      <x:c r="WIZ5873" s="25"/>
      <x:c r="WJA5873" s="25"/>
      <x:c r="WJB5873" s="25"/>
      <x:c r="WJC5873" s="25"/>
      <x:c r="WJD5873" s="25"/>
      <x:c r="WJE5873" s="25"/>
      <x:c r="WJF5873" s="25"/>
      <x:c r="WJG5873" s="25"/>
      <x:c r="WJH5873" s="25"/>
      <x:c r="WJI5873" s="25"/>
      <x:c r="WJJ5873" s="25"/>
      <x:c r="WJK5873" s="25"/>
      <x:c r="WJL5873" s="25"/>
      <x:c r="WJM5873" s="25"/>
      <x:c r="WJN5873" s="25"/>
      <x:c r="WJO5873" s="25"/>
      <x:c r="WJP5873" s="25"/>
      <x:c r="WJQ5873" s="25"/>
      <x:c r="WJR5873" s="25"/>
      <x:c r="WJS5873" s="25"/>
      <x:c r="WJT5873" s="25"/>
      <x:c r="WJU5873" s="25"/>
      <x:c r="WJV5873" s="25"/>
      <x:c r="WJW5873" s="25"/>
      <x:c r="WJX5873" s="25"/>
      <x:c r="WJY5873" s="25"/>
      <x:c r="WJZ5873" s="25"/>
      <x:c r="WKA5873" s="25"/>
      <x:c r="WKB5873" s="25"/>
      <x:c r="WKC5873" s="25"/>
      <x:c r="WKD5873" s="25"/>
      <x:c r="WKE5873" s="25"/>
      <x:c r="WKF5873" s="25"/>
      <x:c r="WKG5873" s="25"/>
      <x:c r="WKH5873" s="25"/>
      <x:c r="WKI5873" s="25"/>
      <x:c r="WKJ5873" s="25"/>
      <x:c r="WKK5873" s="25"/>
      <x:c r="WKL5873" s="25"/>
      <x:c r="WKM5873" s="25"/>
      <x:c r="WKN5873" s="25"/>
      <x:c r="WKO5873" s="25"/>
      <x:c r="WKP5873" s="25"/>
      <x:c r="WKQ5873" s="25"/>
      <x:c r="WKR5873" s="25"/>
      <x:c r="WKS5873" s="25"/>
      <x:c r="WKT5873" s="25"/>
      <x:c r="WKU5873" s="25"/>
      <x:c r="WKV5873" s="25"/>
      <x:c r="WKW5873" s="25"/>
      <x:c r="WKX5873" s="25"/>
      <x:c r="WKY5873" s="25"/>
      <x:c r="WKZ5873" s="25"/>
      <x:c r="WLA5873" s="25"/>
      <x:c r="WLB5873" s="25"/>
      <x:c r="WLC5873" s="25"/>
      <x:c r="WLD5873" s="25"/>
      <x:c r="WLE5873" s="25"/>
      <x:c r="WLF5873" s="25"/>
      <x:c r="WLG5873" s="25"/>
      <x:c r="WLH5873" s="25"/>
      <x:c r="WLI5873" s="25"/>
      <x:c r="WLJ5873" s="25"/>
      <x:c r="WLK5873" s="25"/>
      <x:c r="WLL5873" s="25"/>
      <x:c r="WLM5873" s="25"/>
      <x:c r="WLN5873" s="25"/>
      <x:c r="WLO5873" s="25"/>
      <x:c r="WLP5873" s="25"/>
      <x:c r="WLQ5873" s="25"/>
      <x:c r="WLR5873" s="25"/>
      <x:c r="WLS5873" s="25"/>
      <x:c r="WLT5873" s="25"/>
      <x:c r="WLU5873" s="25"/>
      <x:c r="WLV5873" s="25"/>
      <x:c r="WLW5873" s="25"/>
      <x:c r="WLX5873" s="25"/>
      <x:c r="WLY5873" s="25"/>
      <x:c r="WLZ5873" s="25"/>
      <x:c r="WMA5873" s="25"/>
      <x:c r="WMB5873" s="25"/>
      <x:c r="WMC5873" s="25"/>
      <x:c r="WMD5873" s="25"/>
      <x:c r="WME5873" s="25"/>
      <x:c r="WMF5873" s="25"/>
      <x:c r="WMG5873" s="25"/>
      <x:c r="WMH5873" s="25"/>
      <x:c r="WMI5873" s="25"/>
      <x:c r="WMJ5873" s="25"/>
      <x:c r="WMK5873" s="25"/>
      <x:c r="WML5873" s="25"/>
      <x:c r="WMM5873" s="25"/>
      <x:c r="WMN5873" s="25"/>
      <x:c r="WMO5873" s="25"/>
      <x:c r="WMP5873" s="25"/>
      <x:c r="WMQ5873" s="25"/>
      <x:c r="WMR5873" s="25"/>
      <x:c r="WMS5873" s="25"/>
      <x:c r="WMT5873" s="25"/>
      <x:c r="WMU5873" s="25"/>
      <x:c r="WMV5873" s="25"/>
      <x:c r="WMW5873" s="25"/>
      <x:c r="WMX5873" s="25"/>
      <x:c r="WMY5873" s="25"/>
      <x:c r="WMZ5873" s="25"/>
      <x:c r="WNA5873" s="25"/>
      <x:c r="WNB5873" s="25"/>
      <x:c r="WNC5873" s="25"/>
      <x:c r="WND5873" s="25"/>
      <x:c r="WNE5873" s="25"/>
      <x:c r="WNF5873" s="25"/>
      <x:c r="WNG5873" s="25"/>
      <x:c r="WNH5873" s="25"/>
      <x:c r="WNI5873" s="25"/>
      <x:c r="WNJ5873" s="25"/>
      <x:c r="WNK5873" s="25"/>
      <x:c r="WNL5873" s="25"/>
      <x:c r="WNM5873" s="25"/>
      <x:c r="WNN5873" s="25"/>
      <x:c r="WNO5873" s="25"/>
      <x:c r="WNP5873" s="25"/>
      <x:c r="WNQ5873" s="25"/>
      <x:c r="WNR5873" s="25"/>
      <x:c r="WNS5873" s="25"/>
      <x:c r="WNT5873" s="25"/>
      <x:c r="WNU5873" s="25"/>
      <x:c r="WNV5873" s="25"/>
      <x:c r="WNW5873" s="25"/>
      <x:c r="WNX5873" s="25"/>
      <x:c r="WNY5873" s="25"/>
      <x:c r="WNZ5873" s="25"/>
      <x:c r="WOA5873" s="25"/>
      <x:c r="WOB5873" s="25"/>
      <x:c r="WOC5873" s="25"/>
      <x:c r="WOD5873" s="25"/>
      <x:c r="WOE5873" s="25"/>
      <x:c r="WOF5873" s="25"/>
      <x:c r="WOG5873" s="25"/>
      <x:c r="WOH5873" s="25"/>
      <x:c r="WOI5873" s="25"/>
      <x:c r="WOJ5873" s="25"/>
      <x:c r="WOK5873" s="25"/>
      <x:c r="WOL5873" s="25"/>
      <x:c r="WOM5873" s="25"/>
      <x:c r="WON5873" s="25"/>
      <x:c r="WOO5873" s="25"/>
      <x:c r="WOP5873" s="25"/>
      <x:c r="WOQ5873" s="25"/>
      <x:c r="WOR5873" s="25"/>
      <x:c r="WOS5873" s="25"/>
      <x:c r="WOT5873" s="25"/>
      <x:c r="WOU5873" s="25"/>
      <x:c r="WOV5873" s="25"/>
      <x:c r="WOW5873" s="25"/>
      <x:c r="WOX5873" s="25"/>
      <x:c r="WOY5873" s="25"/>
      <x:c r="WOZ5873" s="25"/>
      <x:c r="WPA5873" s="25"/>
      <x:c r="WPB5873" s="25"/>
      <x:c r="WPC5873" s="25"/>
      <x:c r="WPD5873" s="25"/>
      <x:c r="WPE5873" s="25"/>
      <x:c r="WPF5873" s="25"/>
      <x:c r="WPG5873" s="25"/>
      <x:c r="WPH5873" s="25"/>
      <x:c r="WPI5873" s="25"/>
      <x:c r="WPJ5873" s="25"/>
      <x:c r="WPK5873" s="25"/>
      <x:c r="WPL5873" s="25"/>
      <x:c r="WPM5873" s="25"/>
      <x:c r="WPN5873" s="25"/>
      <x:c r="WPO5873" s="25"/>
      <x:c r="WPP5873" s="25"/>
      <x:c r="WPQ5873" s="25"/>
      <x:c r="WPR5873" s="25"/>
      <x:c r="WPS5873" s="25"/>
      <x:c r="WPT5873" s="25"/>
      <x:c r="WPU5873" s="25"/>
      <x:c r="WPV5873" s="25"/>
      <x:c r="WPW5873" s="25"/>
      <x:c r="WPX5873" s="25"/>
      <x:c r="WPY5873" s="25"/>
      <x:c r="WPZ5873" s="25"/>
      <x:c r="WQA5873" s="25"/>
      <x:c r="WQB5873" s="25"/>
      <x:c r="WQC5873" s="25"/>
      <x:c r="WQD5873" s="25"/>
      <x:c r="WQE5873" s="25"/>
      <x:c r="WQF5873" s="25"/>
      <x:c r="WQG5873" s="25"/>
      <x:c r="WQH5873" s="25"/>
      <x:c r="WQI5873" s="25"/>
      <x:c r="WQJ5873" s="25"/>
      <x:c r="WQK5873" s="25"/>
      <x:c r="WQL5873" s="25"/>
      <x:c r="WQM5873" s="25"/>
      <x:c r="WQN5873" s="25"/>
      <x:c r="WQO5873" s="25"/>
      <x:c r="WQP5873" s="25"/>
      <x:c r="WQQ5873" s="25"/>
      <x:c r="WQR5873" s="25"/>
      <x:c r="WQS5873" s="25"/>
      <x:c r="WQT5873" s="25"/>
      <x:c r="WQU5873" s="25"/>
      <x:c r="WQV5873" s="25"/>
      <x:c r="WQW5873" s="25"/>
      <x:c r="WQX5873" s="25"/>
      <x:c r="WQY5873" s="25"/>
      <x:c r="WQZ5873" s="25"/>
      <x:c r="WRA5873" s="25"/>
      <x:c r="WRB5873" s="25"/>
      <x:c r="WRC5873" s="25"/>
      <x:c r="WRD5873" s="25"/>
      <x:c r="WRE5873" s="25"/>
      <x:c r="WRF5873" s="25"/>
      <x:c r="WRG5873" s="25"/>
      <x:c r="WRH5873" s="25"/>
      <x:c r="WRI5873" s="25"/>
      <x:c r="WRJ5873" s="25"/>
      <x:c r="WRK5873" s="25"/>
      <x:c r="WRL5873" s="25"/>
      <x:c r="WRM5873" s="25"/>
      <x:c r="WRN5873" s="25"/>
      <x:c r="WRO5873" s="25"/>
      <x:c r="WRP5873" s="25"/>
      <x:c r="WRQ5873" s="25"/>
      <x:c r="WRR5873" s="25"/>
      <x:c r="WRS5873" s="25"/>
      <x:c r="WRT5873" s="25"/>
      <x:c r="WRU5873" s="25"/>
      <x:c r="WRV5873" s="25"/>
      <x:c r="WRW5873" s="25"/>
      <x:c r="WRX5873" s="25"/>
      <x:c r="WRY5873" s="25"/>
      <x:c r="WRZ5873" s="25"/>
      <x:c r="WSA5873" s="25"/>
      <x:c r="WSB5873" s="25"/>
      <x:c r="WSC5873" s="25"/>
      <x:c r="WSD5873" s="25"/>
      <x:c r="WSE5873" s="25"/>
      <x:c r="WSF5873" s="25"/>
      <x:c r="WSG5873" s="25"/>
      <x:c r="WSH5873" s="25"/>
      <x:c r="WSI5873" s="25"/>
      <x:c r="WSJ5873" s="25"/>
      <x:c r="WSK5873" s="25"/>
      <x:c r="WSL5873" s="25"/>
      <x:c r="WSM5873" s="25"/>
      <x:c r="WSN5873" s="25"/>
      <x:c r="WSO5873" s="25"/>
      <x:c r="WSP5873" s="25"/>
      <x:c r="WSQ5873" s="25"/>
      <x:c r="WSR5873" s="25"/>
      <x:c r="WSS5873" s="25"/>
      <x:c r="WST5873" s="25"/>
      <x:c r="WSU5873" s="25"/>
      <x:c r="WSV5873" s="25"/>
      <x:c r="WSW5873" s="25"/>
      <x:c r="WSX5873" s="25"/>
      <x:c r="WSY5873" s="25"/>
      <x:c r="WSZ5873" s="25"/>
      <x:c r="WTA5873" s="25"/>
      <x:c r="WTB5873" s="25"/>
      <x:c r="WTC5873" s="25"/>
      <x:c r="WTD5873" s="25"/>
      <x:c r="WTE5873" s="25"/>
      <x:c r="WTF5873" s="25"/>
      <x:c r="WTG5873" s="25"/>
      <x:c r="WTH5873" s="25"/>
      <x:c r="WTI5873" s="25"/>
      <x:c r="WTJ5873" s="25"/>
      <x:c r="WTK5873" s="25"/>
      <x:c r="WTL5873" s="25"/>
      <x:c r="WTM5873" s="25"/>
      <x:c r="WTN5873" s="25"/>
      <x:c r="WTO5873" s="25"/>
      <x:c r="WTP5873" s="25"/>
      <x:c r="WTQ5873" s="25"/>
      <x:c r="WTR5873" s="25"/>
      <x:c r="WTS5873" s="25"/>
      <x:c r="WTT5873" s="25"/>
      <x:c r="WTU5873" s="25"/>
      <x:c r="WTV5873" s="25"/>
      <x:c r="WTW5873" s="25"/>
      <x:c r="WTX5873" s="25"/>
      <x:c r="WTY5873" s="25"/>
      <x:c r="WTZ5873" s="25"/>
      <x:c r="WUA5873" s="25"/>
      <x:c r="WUB5873" s="25"/>
      <x:c r="WUC5873" s="25"/>
      <x:c r="WUD5873" s="25"/>
      <x:c r="WUE5873" s="25"/>
      <x:c r="WUF5873" s="25"/>
      <x:c r="WUG5873" s="25"/>
      <x:c r="WUH5873" s="25"/>
      <x:c r="WUI5873" s="25"/>
      <x:c r="WUJ5873" s="25"/>
      <x:c r="WUK5873" s="25"/>
      <x:c r="WUL5873" s="25"/>
      <x:c r="WUM5873" s="25"/>
      <x:c r="WUN5873" s="25"/>
      <x:c r="WUO5873" s="25"/>
      <x:c r="WUP5873" s="25"/>
      <x:c r="WUQ5873" s="25"/>
      <x:c r="WUR5873" s="25"/>
      <x:c r="WUS5873" s="25"/>
      <x:c r="WUT5873" s="25"/>
      <x:c r="WUU5873" s="25"/>
      <x:c r="WUV5873" s="25"/>
      <x:c r="WUW5873" s="25"/>
      <x:c r="WUX5873" s="25"/>
      <x:c r="WUY5873" s="25"/>
      <x:c r="WUZ5873" s="25"/>
      <x:c r="WVA5873" s="25"/>
      <x:c r="WVB5873" s="25"/>
      <x:c r="WVC5873" s="25"/>
      <x:c r="WVD5873" s="25"/>
      <x:c r="WVE5873" s="25"/>
      <x:c r="WVF5873" s="25"/>
      <x:c r="WVG5873" s="25"/>
      <x:c r="WVH5873" s="25"/>
      <x:c r="WVI5873" s="25"/>
      <x:c r="WVJ5873" s="25"/>
      <x:c r="WVK5873" s="25"/>
      <x:c r="WVL5873" s="25"/>
      <x:c r="WVM5873" s="25"/>
      <x:c r="WVN5873" s="25"/>
      <x:c r="WVO5873" s="25"/>
      <x:c r="WVP5873" s="25"/>
      <x:c r="WVQ5873" s="25"/>
      <x:c r="WVR5873" s="25"/>
      <x:c r="WVS5873" s="25"/>
      <x:c r="WVT5873" s="25"/>
      <x:c r="WVU5873" s="25"/>
      <x:c r="WVV5873" s="25"/>
      <x:c r="WVW5873" s="25"/>
      <x:c r="WVX5873" s="25"/>
      <x:c r="WVY5873" s="25"/>
      <x:c r="WVZ5873" s="25"/>
      <x:c r="WWA5873" s="25"/>
      <x:c r="WWB5873" s="25"/>
      <x:c r="WWC5873" s="25"/>
      <x:c r="WWD5873" s="25"/>
      <x:c r="WWE5873" s="25"/>
      <x:c r="WWF5873" s="25"/>
      <x:c r="WWG5873" s="25"/>
      <x:c r="WWH5873" s="25"/>
      <x:c r="WWI5873" s="25"/>
      <x:c r="WWJ5873" s="25"/>
      <x:c r="WWK5873" s="25"/>
      <x:c r="WWL5873" s="25"/>
      <x:c r="WWM5873" s="25"/>
      <x:c r="WWN5873" s="25"/>
      <x:c r="WWO5873" s="25"/>
      <x:c r="WWP5873" s="25"/>
      <x:c r="WWQ5873" s="25"/>
      <x:c r="WWR5873" s="25"/>
      <x:c r="WWS5873" s="25"/>
      <x:c r="WWT5873" s="25"/>
      <x:c r="WWU5873" s="25"/>
      <x:c r="WWV5873" s="25"/>
      <x:c r="WWW5873" s="25"/>
      <x:c r="WWX5873" s="25"/>
      <x:c r="WWY5873" s="25"/>
      <x:c r="WWZ5873" s="25"/>
      <x:c r="WXA5873" s="25"/>
      <x:c r="WXB5873" s="25"/>
      <x:c r="WXC5873" s="25"/>
      <x:c r="WXD5873" s="25"/>
      <x:c r="WXE5873" s="25"/>
      <x:c r="WXF5873" s="25"/>
      <x:c r="WXG5873" s="25"/>
      <x:c r="WXH5873" s="25"/>
      <x:c r="WXI5873" s="25"/>
      <x:c r="WXJ5873" s="25"/>
      <x:c r="WXK5873" s="25"/>
      <x:c r="WXL5873" s="25"/>
      <x:c r="WXM5873" s="25"/>
      <x:c r="WXN5873" s="25"/>
      <x:c r="WXO5873" s="25"/>
      <x:c r="WXP5873" s="25"/>
      <x:c r="WXQ5873" s="25"/>
      <x:c r="WXR5873" s="25"/>
      <x:c r="WXS5873" s="25"/>
      <x:c r="WXT5873" s="25"/>
      <x:c r="WXU5873" s="25"/>
      <x:c r="WXV5873" s="25"/>
      <x:c r="WXW5873" s="25"/>
      <x:c r="WXX5873" s="25"/>
      <x:c r="WXY5873" s="25"/>
      <x:c r="WXZ5873" s="25"/>
      <x:c r="WYA5873" s="25"/>
      <x:c r="WYB5873" s="25"/>
      <x:c r="WYC5873" s="25"/>
      <x:c r="WYD5873" s="25"/>
      <x:c r="WYE5873" s="25"/>
      <x:c r="WYF5873" s="25"/>
      <x:c r="WYG5873" s="25"/>
      <x:c r="WYH5873" s="25"/>
      <x:c r="WYI5873" s="25"/>
      <x:c r="WYJ5873" s="25"/>
      <x:c r="WYK5873" s="25"/>
      <x:c r="WYL5873" s="25"/>
      <x:c r="WYM5873" s="25"/>
      <x:c r="WYN5873" s="25"/>
      <x:c r="WYO5873" s="25"/>
      <x:c r="WYP5873" s="25"/>
      <x:c r="WYQ5873" s="25"/>
      <x:c r="WYR5873" s="25"/>
      <x:c r="WYS5873" s="25"/>
      <x:c r="WYT5873" s="25"/>
      <x:c r="WYU5873" s="25"/>
      <x:c r="WYV5873" s="25"/>
      <x:c r="WYW5873" s="25"/>
      <x:c r="WYX5873" s="25"/>
      <x:c r="WYY5873" s="25"/>
      <x:c r="WYZ5873" s="25"/>
      <x:c r="WZA5873" s="25"/>
      <x:c r="WZB5873" s="25"/>
      <x:c r="WZC5873" s="25"/>
      <x:c r="WZD5873" s="25"/>
      <x:c r="WZE5873" s="25"/>
      <x:c r="WZF5873" s="25"/>
      <x:c r="WZG5873" s="25"/>
      <x:c r="WZH5873" s="25"/>
      <x:c r="WZI5873" s="25"/>
      <x:c r="WZJ5873" s="25"/>
      <x:c r="WZK5873" s="25"/>
      <x:c r="WZL5873" s="25"/>
      <x:c r="WZM5873" s="25"/>
      <x:c r="WZN5873" s="25"/>
      <x:c r="WZO5873" s="25"/>
      <x:c r="WZP5873" s="25"/>
      <x:c r="WZQ5873" s="25"/>
      <x:c r="WZR5873" s="25"/>
      <x:c r="WZS5873" s="25"/>
      <x:c r="WZT5873" s="25"/>
      <x:c r="WZU5873" s="25"/>
      <x:c r="WZV5873" s="25"/>
      <x:c r="WZW5873" s="25"/>
      <x:c r="WZX5873" s="25"/>
      <x:c r="WZY5873" s="25"/>
      <x:c r="WZZ5873" s="25"/>
      <x:c r="XAA5873" s="25"/>
      <x:c r="XAB5873" s="25"/>
      <x:c r="XAC5873" s="25"/>
      <x:c r="XAD5873" s="25"/>
      <x:c r="XAE5873" s="25"/>
      <x:c r="XAF5873" s="25"/>
      <x:c r="XAG5873" s="25"/>
      <x:c r="XAH5873" s="25"/>
      <x:c r="XAI5873" s="25"/>
      <x:c r="XAJ5873" s="25"/>
      <x:c r="XAK5873" s="25"/>
      <x:c r="XAL5873" s="25"/>
      <x:c r="XAM5873" s="25"/>
      <x:c r="XAN5873" s="25"/>
      <x:c r="XAO5873" s="25"/>
      <x:c r="XAP5873" s="25"/>
      <x:c r="XAQ5873" s="25"/>
      <x:c r="XAR5873" s="25"/>
      <x:c r="XAS5873" s="25"/>
      <x:c r="XAT5873" s="25"/>
      <x:c r="XAU5873" s="25"/>
      <x:c r="XAV5873" s="25"/>
      <x:c r="XAW5873" s="25"/>
      <x:c r="XAX5873" s="25"/>
      <x:c r="XAY5873" s="25"/>
      <x:c r="XAZ5873" s="25"/>
      <x:c r="XBA5873" s="25"/>
      <x:c r="XBB5873" s="25"/>
      <x:c r="XBC5873" s="25"/>
      <x:c r="XBD5873" s="25"/>
      <x:c r="XBE5873" s="25"/>
      <x:c r="XBF5873" s="25"/>
      <x:c r="XBG5873" s="25"/>
      <x:c r="XBH5873" s="25"/>
      <x:c r="XBI5873" s="25"/>
      <x:c r="XBJ5873" s="25"/>
      <x:c r="XBK5873" s="25"/>
      <x:c r="XBL5873" s="25"/>
      <x:c r="XBM5873" s="25"/>
      <x:c r="XBN5873" s="25"/>
      <x:c r="XBO5873" s="25"/>
      <x:c r="XBP5873" s="25"/>
      <x:c r="XBQ5873" s="25"/>
      <x:c r="XBR5873" s="25"/>
      <x:c r="XBS5873" s="25"/>
      <x:c r="XBT5873" s="25"/>
      <x:c r="XBU5873" s="25"/>
      <x:c r="XBV5873" s="25"/>
      <x:c r="XBW5873" s="25"/>
      <x:c r="XBX5873" s="25"/>
      <x:c r="XBY5873" s="25"/>
      <x:c r="XBZ5873" s="25"/>
      <x:c r="XCA5873" s="25"/>
      <x:c r="XCB5873" s="25"/>
      <x:c r="XCC5873" s="25"/>
      <x:c r="XCD5873" s="25"/>
      <x:c r="XCE5873" s="25"/>
      <x:c r="XCF5873" s="25"/>
      <x:c r="XCG5873" s="25"/>
      <x:c r="XCH5873" s="25"/>
      <x:c r="XCI5873" s="25"/>
      <x:c r="XCJ5873" s="25"/>
      <x:c r="XCK5873" s="25"/>
      <x:c r="XCL5873" s="25"/>
      <x:c r="XCM5873" s="25"/>
      <x:c r="XCN5873" s="25"/>
      <x:c r="XCO5873" s="25"/>
      <x:c r="XCP5873" s="25"/>
      <x:c r="XCQ5873" s="25"/>
      <x:c r="XCR5873" s="25"/>
      <x:c r="XCS5873" s="25"/>
      <x:c r="XCT5873" s="25"/>
      <x:c r="XCU5873" s="25"/>
      <x:c r="XCV5873" s="25"/>
      <x:c r="XCW5873" s="25"/>
      <x:c r="XCX5873" s="25"/>
      <x:c r="XCY5873" s="25"/>
      <x:c r="XCZ5873" s="25"/>
      <x:c r="XDA5873" s="25"/>
      <x:c r="XDB5873" s="25"/>
      <x:c r="XDC5873" s="25"/>
      <x:c r="XDD5873" s="25"/>
      <x:c r="XDE5873" s="25"/>
      <x:c r="XDF5873" s="25"/>
      <x:c r="XDG5873" s="25"/>
      <x:c r="XDH5873" s="25"/>
      <x:c r="XDI5873" s="25"/>
      <x:c r="XDJ5873" s="25"/>
      <x:c r="XDK5873" s="25"/>
      <x:c r="XDL5873" s="25"/>
      <x:c r="XDM5873" s="25"/>
      <x:c r="XDN5873" s="25"/>
      <x:c r="XDO5873" s="25"/>
      <x:c r="XDP5873" s="25"/>
      <x:c r="XDQ5873" s="25"/>
      <x:c r="XDR5873" s="25"/>
      <x:c r="XDS5873" s="25"/>
      <x:c r="XDT5873" s="25"/>
      <x:c r="XDU5873" s="25"/>
      <x:c r="XDV5873" s="25"/>
      <x:c r="XDW5873" s="25"/>
      <x:c r="XDX5873" s="25"/>
      <x:c r="XDY5873" s="25"/>
      <x:c r="XDZ5873" s="25"/>
      <x:c r="XEA5873" s="25"/>
      <x:c r="XEB5873" s="25"/>
      <x:c r="XEC5873" s="25"/>
      <x:c r="XED5873" s="25"/>
      <x:c r="XEE5873" s="25"/>
      <x:c r="XEF5873" s="25"/>
      <x:c r="XEG5873" s="25"/>
      <x:c r="XEH5873" s="25"/>
      <x:c r="XEI5873" s="25"/>
      <x:c r="XEJ5873" s="25"/>
      <x:c r="XEK5873" s="25"/>
      <x:c r="XEL5873" s="25"/>
      <x:c r="XEM5873" s="25"/>
      <x:c r="XEN5873" s="25"/>
      <x:c r="XEO5873" s="25"/>
      <x:c r="XEP5873" s="25"/>
      <x:c r="XEQ5873" s="25"/>
      <x:c r="XER5873" s="25"/>
      <x:c r="XES5873" s="25"/>
      <x:c r="XET5873" s="25"/>
      <x:c r="XEU5873" s="25"/>
      <x:c r="XEV5873" s="25"/>
      <x:c r="XEW5873" s="25"/>
      <x:c r="XEX5873" s="25"/>
      <x:c r="XEY5873" s="25"/>
      <x:c r="XEZ5873" s="25"/>
      <x:c r="XFA5873" s="25"/>
      <x:c r="XFB5873" s="25"/>
      <x:c r="XFC5873" s="25"/>
      <x:c r="XFD5873" s="25"/>
    </x:row>
    <x:row r="5874" spans="1:16384" customFormat="1">
      <x:c r="A5874" s="25">
        <x:v>469433</x:v>
      </x:c>
      <x:c r="B5874" s="25">
        <x:v>1361</x:v>
      </x:c>
      <x:c r="C5874" s="25">
        <x:f>46/30</x:f>
        <x:v>1.53333333333333</x:v>
      </x:c>
      <x:c r="D5874" s="25"/>
      <x:c r="E5874" s="25"/>
      <x:c r="F5874" s="25"/>
      <x:c r="G5874" s="25">
        <x:v>1</x:v>
      </x:c>
      <x:c r="H5874" s="25"/>
      <x:c r="I5874" s="25" t="s">
        <x:v>746</x:v>
      </x:c>
      <x:c r="J5874" s="25"/>
      <x:c r="K5874" s="25"/>
      <x:c r="L5874" s="25"/>
      <x:c r="M5874" s="25">
        <x:v>5054</x:v>
      </x:c>
      <x:c r="N5874" s="25"/>
      <x:c r="O5874" s="25" t="s">
        <x:v>101</x:v>
      </x:c>
      <x:c r="P5874" s="25"/>
      <x:c r="Q5874" s="25"/>
      <x:c r="R5874" s="25"/>
      <x:c r="S5874" s="25"/>
      <x:c r="T5874" s="25"/>
      <x:c r="U5874" s="25"/>
      <x:c r="V5874" s="25"/>
      <x:c r="W5874" s="25"/>
      <x:c r="X5874" s="25"/>
      <x:c r="Y5874" s="25"/>
      <x:c r="Z5874" s="25"/>
      <x:c r="AA5874" s="25"/>
      <x:c r="AB5874" s="25"/>
      <x:c r="AC5874" s="25"/>
      <x:c r="AD5874" s="25"/>
      <x:c r="AE5874" s="25"/>
      <x:c r="AF5874" s="25"/>
      <x:c r="AG5874" s="25"/>
      <x:c r="AH5874" s="25"/>
      <x:c r="AI5874" s="25"/>
      <x:c r="AJ5874" s="25"/>
      <x:c r="AK5874" s="25"/>
      <x:c r="AL5874" s="25" t="s">
        <x:v>863</x:v>
      </x:c>
      <x:c r="AM5874" s="25"/>
      <x:c r="AN5874" s="25"/>
      <x:c r="AO5874" s="25"/>
      <x:c r="AP5874" s="25"/>
      <x:c r="AQ5874" s="25"/>
      <x:c r="AR5874" s="25"/>
      <x:c r="AS5874" s="25"/>
      <x:c r="AT5874" s="25"/>
      <x:c r="AU5874" s="25"/>
      <x:c r="AV5874" s="25"/>
      <x:c r="AW5874" s="25"/>
      <x:c r="AX5874" s="25"/>
      <x:c r="AY5874" s="25"/>
      <x:c r="AZ5874" s="25"/>
      <x:c r="BA5874" s="25"/>
      <x:c r="BB5874" s="25"/>
      <x:c r="BC5874" s="25"/>
      <x:c r="BD5874" s="25"/>
      <x:c r="BE5874" s="25"/>
      <x:c r="BF5874" s="25"/>
      <x:c r="BG5874" s="25"/>
      <x:c r="BH5874" s="25"/>
      <x:c r="BI5874" s="25"/>
      <x:c r="BJ5874" s="25"/>
      <x:c r="BK5874" s="25"/>
      <x:c r="BL5874" s="25"/>
      <x:c r="BM5874" s="25"/>
      <x:c r="BN5874" s="25"/>
      <x:c r="BO5874" s="25"/>
      <x:c r="BP5874" s="25"/>
      <x:c r="BQ5874" s="25"/>
      <x:c r="BR5874" s="25"/>
      <x:c r="BS5874" s="25"/>
      <x:c r="BT5874" s="25"/>
      <x:c r="BU5874" s="25"/>
      <x:c r="BV5874" s="25"/>
      <x:c r="BW5874" s="25"/>
      <x:c r="BX5874" s="25"/>
      <x:c r="BY5874" s="25"/>
      <x:c r="BZ5874" s="25"/>
      <x:c r="CA5874" s="25"/>
      <x:c r="CB5874" s="25"/>
      <x:c r="CC5874" s="25"/>
      <x:c r="CD5874" s="25"/>
      <x:c r="CE5874" s="25"/>
      <x:c r="CF5874" s="25"/>
      <x:c r="CG5874" s="25"/>
      <x:c r="CH5874" s="25"/>
      <x:c r="CI5874" s="25"/>
      <x:c r="CJ5874" s="25"/>
      <x:c r="CK5874" s="25"/>
      <x:c r="CL5874" s="25"/>
      <x:c r="CM5874" s="25"/>
      <x:c r="CN5874" s="25"/>
      <x:c r="CO5874" s="25"/>
      <x:c r="CP5874" s="25"/>
      <x:c r="CQ5874" s="25"/>
      <x:c r="CR5874" s="25"/>
      <x:c r="CS5874" s="25"/>
      <x:c r="CT5874" s="25"/>
      <x:c r="CU5874" s="25"/>
      <x:c r="CV5874" s="25"/>
      <x:c r="CW5874" s="25"/>
      <x:c r="CX5874" s="25"/>
      <x:c r="CY5874" s="25"/>
      <x:c r="CZ5874" s="25"/>
      <x:c r="DA5874" s="25"/>
      <x:c r="DB5874" s="25"/>
      <x:c r="DC5874" s="25"/>
      <x:c r="DD5874" s="25"/>
      <x:c r="DE5874" s="25"/>
      <x:c r="DF5874" s="25"/>
      <x:c r="DG5874" s="25"/>
      <x:c r="DH5874" s="25"/>
      <x:c r="DI5874" s="25"/>
      <x:c r="DJ5874" s="25"/>
      <x:c r="DK5874" s="25"/>
      <x:c r="DL5874" s="25"/>
      <x:c r="DM5874" s="25"/>
      <x:c r="DN5874" s="25"/>
      <x:c r="DO5874" s="25"/>
      <x:c r="DP5874" s="25"/>
      <x:c r="DQ5874" s="25"/>
      <x:c r="DR5874" s="25"/>
      <x:c r="DS5874" s="25"/>
      <x:c r="DT5874" s="25"/>
      <x:c r="DU5874" s="25"/>
      <x:c r="DV5874" s="25"/>
      <x:c r="DW5874" s="25"/>
      <x:c r="DX5874" s="25"/>
      <x:c r="DY5874" s="25"/>
      <x:c r="DZ5874" s="25"/>
      <x:c r="EA5874" s="25"/>
      <x:c r="EB5874" s="25"/>
      <x:c r="EC5874" s="25"/>
      <x:c r="ED5874" s="25"/>
      <x:c r="EE5874" s="25"/>
      <x:c r="EF5874" s="25"/>
      <x:c r="EG5874" s="25"/>
      <x:c r="EH5874" s="25"/>
      <x:c r="EI5874" s="25"/>
      <x:c r="EJ5874" s="25"/>
      <x:c r="EK5874" s="25"/>
      <x:c r="EL5874" s="25"/>
      <x:c r="EM5874" s="25"/>
      <x:c r="EN5874" s="25"/>
      <x:c r="EO5874" s="25"/>
      <x:c r="EP5874" s="25"/>
      <x:c r="EQ5874" s="25"/>
      <x:c r="ER5874" s="25"/>
      <x:c r="ES5874" s="25"/>
      <x:c r="ET5874" s="25"/>
      <x:c r="EU5874" s="25"/>
      <x:c r="EV5874" s="25"/>
      <x:c r="EW5874" s="25"/>
      <x:c r="EX5874" s="25"/>
      <x:c r="EY5874" s="25"/>
      <x:c r="EZ5874" s="25"/>
      <x:c r="FA5874" s="25"/>
      <x:c r="FB5874" s="25"/>
      <x:c r="FC5874" s="25"/>
      <x:c r="FD5874" s="25"/>
      <x:c r="FE5874" s="25"/>
      <x:c r="FF5874" s="25"/>
      <x:c r="FG5874" s="25"/>
      <x:c r="FH5874" s="25"/>
      <x:c r="FI5874" s="25"/>
      <x:c r="FJ5874" s="25"/>
      <x:c r="FK5874" s="25"/>
      <x:c r="FL5874" s="25"/>
      <x:c r="FM5874" s="25"/>
      <x:c r="FN5874" s="25"/>
      <x:c r="FO5874" s="25"/>
      <x:c r="FP5874" s="25"/>
      <x:c r="FQ5874" s="25"/>
      <x:c r="FR5874" s="25"/>
      <x:c r="FS5874" s="25"/>
      <x:c r="FT5874" s="25"/>
      <x:c r="FU5874" s="25"/>
      <x:c r="FV5874" s="25"/>
      <x:c r="FW5874" s="25"/>
      <x:c r="FX5874" s="25"/>
      <x:c r="FY5874" s="25"/>
      <x:c r="FZ5874" s="25"/>
      <x:c r="GA5874" s="25"/>
      <x:c r="GB5874" s="25"/>
      <x:c r="GC5874" s="25"/>
      <x:c r="GD5874" s="25"/>
      <x:c r="GE5874" s="25"/>
      <x:c r="GF5874" s="25"/>
      <x:c r="GG5874" s="25"/>
      <x:c r="GH5874" s="25"/>
      <x:c r="GI5874" s="25"/>
      <x:c r="GJ5874" s="25"/>
      <x:c r="GK5874" s="25"/>
      <x:c r="GL5874" s="25"/>
      <x:c r="GM5874" s="25"/>
      <x:c r="GN5874" s="25"/>
      <x:c r="GO5874" s="25"/>
      <x:c r="GP5874" s="25"/>
      <x:c r="GQ5874" s="25"/>
      <x:c r="GR5874" s="25"/>
      <x:c r="GS5874" s="25"/>
      <x:c r="GT5874" s="25"/>
      <x:c r="GU5874" s="25"/>
      <x:c r="GV5874" s="25"/>
      <x:c r="GW5874" s="25"/>
      <x:c r="GX5874" s="25"/>
      <x:c r="GY5874" s="25"/>
      <x:c r="GZ5874" s="25"/>
      <x:c r="HA5874" s="25"/>
      <x:c r="HB5874" s="25"/>
      <x:c r="HC5874" s="25"/>
      <x:c r="HD5874" s="25"/>
      <x:c r="HE5874" s="25"/>
      <x:c r="HF5874" s="25"/>
      <x:c r="HG5874" s="25"/>
      <x:c r="HH5874" s="25"/>
      <x:c r="HI5874" s="25"/>
      <x:c r="HJ5874" s="25"/>
      <x:c r="HK5874" s="25"/>
      <x:c r="HL5874" s="25"/>
      <x:c r="HM5874" s="25"/>
      <x:c r="HN5874" s="25"/>
      <x:c r="HO5874" s="25"/>
      <x:c r="HP5874" s="25"/>
      <x:c r="HQ5874" s="25"/>
      <x:c r="HR5874" s="25"/>
      <x:c r="HS5874" s="25"/>
      <x:c r="HT5874" s="25"/>
      <x:c r="HU5874" s="25"/>
      <x:c r="HV5874" s="25"/>
      <x:c r="HW5874" s="25"/>
      <x:c r="HX5874" s="25"/>
      <x:c r="HY5874" s="25"/>
      <x:c r="HZ5874" s="25"/>
      <x:c r="IA5874" s="25"/>
      <x:c r="IB5874" s="25"/>
      <x:c r="IC5874" s="25"/>
      <x:c r="ID5874" s="25"/>
      <x:c r="IE5874" s="25"/>
      <x:c r="IF5874" s="25"/>
      <x:c r="IG5874" s="25"/>
      <x:c r="IH5874" s="25"/>
      <x:c r="II5874" s="25"/>
      <x:c r="IJ5874" s="25"/>
      <x:c r="IK5874" s="25"/>
      <x:c r="IL5874" s="25"/>
      <x:c r="IM5874" s="25"/>
      <x:c r="IN5874" s="25"/>
      <x:c r="IO5874" s="25"/>
      <x:c r="IP5874" s="25"/>
      <x:c r="IQ5874" s="25"/>
      <x:c r="IR5874" s="25"/>
      <x:c r="IS5874" s="25"/>
      <x:c r="IT5874" s="25"/>
      <x:c r="IU5874" s="25"/>
      <x:c r="IV5874" s="25"/>
      <x:c r="IW5874" s="25"/>
      <x:c r="IX5874" s="25"/>
      <x:c r="IY5874" s="25"/>
      <x:c r="IZ5874" s="25"/>
      <x:c r="JA5874" s="25"/>
      <x:c r="JB5874" s="25"/>
      <x:c r="JC5874" s="25"/>
      <x:c r="JD5874" s="25"/>
      <x:c r="JE5874" s="25"/>
      <x:c r="JF5874" s="25"/>
      <x:c r="JG5874" s="25"/>
      <x:c r="JH5874" s="25"/>
      <x:c r="JI5874" s="25"/>
      <x:c r="JJ5874" s="25"/>
      <x:c r="JK5874" s="25"/>
      <x:c r="JL5874" s="25"/>
      <x:c r="JM5874" s="25"/>
      <x:c r="JN5874" s="25"/>
      <x:c r="JO5874" s="25"/>
      <x:c r="JP5874" s="25"/>
      <x:c r="JQ5874" s="25"/>
      <x:c r="JR5874" s="25"/>
      <x:c r="JS5874" s="25"/>
      <x:c r="JT5874" s="25"/>
      <x:c r="JU5874" s="25"/>
      <x:c r="JV5874" s="25"/>
      <x:c r="JW5874" s="25"/>
      <x:c r="JX5874" s="25"/>
      <x:c r="JY5874" s="25"/>
      <x:c r="JZ5874" s="25"/>
      <x:c r="KA5874" s="25"/>
      <x:c r="KB5874" s="25"/>
      <x:c r="KC5874" s="25"/>
      <x:c r="KD5874" s="25"/>
      <x:c r="KE5874" s="25"/>
      <x:c r="KF5874" s="25"/>
      <x:c r="KG5874" s="25"/>
      <x:c r="KH5874" s="25"/>
      <x:c r="KI5874" s="25"/>
      <x:c r="KJ5874" s="25"/>
      <x:c r="KK5874" s="25"/>
      <x:c r="KL5874" s="25"/>
      <x:c r="KM5874" s="25"/>
      <x:c r="KN5874" s="25"/>
      <x:c r="KO5874" s="25"/>
      <x:c r="KP5874" s="25"/>
      <x:c r="KQ5874" s="25"/>
      <x:c r="KR5874" s="25"/>
      <x:c r="KS5874" s="25"/>
      <x:c r="KT5874" s="25"/>
      <x:c r="KU5874" s="25"/>
      <x:c r="KV5874" s="25"/>
      <x:c r="KW5874" s="25"/>
      <x:c r="KX5874" s="25"/>
      <x:c r="KY5874" s="25"/>
      <x:c r="KZ5874" s="25"/>
      <x:c r="LA5874" s="25"/>
      <x:c r="LB5874" s="25"/>
      <x:c r="LC5874" s="25"/>
      <x:c r="LD5874" s="25"/>
      <x:c r="LE5874" s="25"/>
      <x:c r="LF5874" s="25"/>
      <x:c r="LG5874" s="25"/>
      <x:c r="LH5874" s="25"/>
      <x:c r="LI5874" s="25"/>
      <x:c r="LJ5874" s="25"/>
      <x:c r="LK5874" s="25"/>
      <x:c r="LL5874" s="25"/>
      <x:c r="LM5874" s="25"/>
      <x:c r="LN5874" s="25"/>
      <x:c r="LO5874" s="25"/>
      <x:c r="LP5874" s="25"/>
      <x:c r="LQ5874" s="25"/>
      <x:c r="LR5874" s="25"/>
      <x:c r="LS5874" s="25"/>
      <x:c r="LT5874" s="25"/>
      <x:c r="LU5874" s="25"/>
      <x:c r="LV5874" s="25"/>
      <x:c r="LW5874" s="25"/>
      <x:c r="LX5874" s="25"/>
      <x:c r="LY5874" s="25"/>
      <x:c r="LZ5874" s="25"/>
      <x:c r="MA5874" s="25"/>
      <x:c r="MB5874" s="25"/>
      <x:c r="MC5874" s="25"/>
      <x:c r="MD5874" s="25"/>
      <x:c r="ME5874" s="25"/>
      <x:c r="MF5874" s="25"/>
      <x:c r="MG5874" s="25"/>
      <x:c r="MH5874" s="25"/>
      <x:c r="MI5874" s="25"/>
      <x:c r="MJ5874" s="25"/>
      <x:c r="MK5874" s="25"/>
      <x:c r="ML5874" s="25"/>
      <x:c r="MM5874" s="25"/>
      <x:c r="MN5874" s="25"/>
      <x:c r="MO5874" s="25"/>
      <x:c r="MP5874" s="25"/>
      <x:c r="MQ5874" s="25"/>
      <x:c r="MR5874" s="25"/>
      <x:c r="MS5874" s="25"/>
      <x:c r="MT5874" s="25"/>
      <x:c r="MU5874" s="25"/>
      <x:c r="MV5874" s="25"/>
      <x:c r="MW5874" s="25"/>
      <x:c r="MX5874" s="25"/>
      <x:c r="MY5874" s="25"/>
      <x:c r="MZ5874" s="25"/>
      <x:c r="NA5874" s="25"/>
      <x:c r="NB5874" s="25"/>
      <x:c r="NC5874" s="25"/>
      <x:c r="ND5874" s="25"/>
      <x:c r="NE5874" s="25"/>
      <x:c r="NF5874" s="25"/>
      <x:c r="NG5874" s="25"/>
      <x:c r="NH5874" s="25"/>
      <x:c r="NI5874" s="25"/>
      <x:c r="NJ5874" s="25"/>
      <x:c r="NK5874" s="25"/>
      <x:c r="NL5874" s="25"/>
      <x:c r="NM5874" s="25"/>
      <x:c r="NN5874" s="25"/>
      <x:c r="NO5874" s="25"/>
      <x:c r="NP5874" s="25"/>
      <x:c r="NQ5874" s="25"/>
      <x:c r="NR5874" s="25"/>
      <x:c r="NS5874" s="25"/>
      <x:c r="NT5874" s="25"/>
      <x:c r="NU5874" s="25"/>
      <x:c r="NV5874" s="25"/>
      <x:c r="NW5874" s="25"/>
      <x:c r="NX5874" s="25"/>
      <x:c r="NY5874" s="25"/>
      <x:c r="NZ5874" s="25"/>
      <x:c r="OA5874" s="25"/>
      <x:c r="OB5874" s="25"/>
      <x:c r="OC5874" s="25"/>
      <x:c r="OD5874" s="25"/>
      <x:c r="OE5874" s="25"/>
      <x:c r="OF5874" s="25"/>
      <x:c r="OG5874" s="25"/>
      <x:c r="OH5874" s="25"/>
      <x:c r="OI5874" s="25"/>
      <x:c r="OJ5874" s="25"/>
      <x:c r="OK5874" s="25"/>
      <x:c r="OL5874" s="25"/>
      <x:c r="OM5874" s="25"/>
      <x:c r="ON5874" s="25"/>
      <x:c r="OO5874" s="25"/>
      <x:c r="OP5874" s="25"/>
      <x:c r="OQ5874" s="25"/>
      <x:c r="OR5874" s="25"/>
      <x:c r="OS5874" s="25"/>
      <x:c r="OT5874" s="25"/>
      <x:c r="OU5874" s="25"/>
      <x:c r="OV5874" s="25"/>
      <x:c r="OW5874" s="25"/>
      <x:c r="OX5874" s="25"/>
      <x:c r="OY5874" s="25"/>
      <x:c r="OZ5874" s="25"/>
      <x:c r="PA5874" s="25"/>
      <x:c r="PB5874" s="25"/>
      <x:c r="PC5874" s="25"/>
      <x:c r="PD5874" s="25"/>
      <x:c r="PE5874" s="25"/>
      <x:c r="PF5874" s="25"/>
      <x:c r="PG5874" s="25"/>
      <x:c r="PH5874" s="25"/>
      <x:c r="PI5874" s="25"/>
      <x:c r="PJ5874" s="25"/>
      <x:c r="PK5874" s="25"/>
      <x:c r="PL5874" s="25"/>
      <x:c r="PM5874" s="25"/>
      <x:c r="PN5874" s="25"/>
      <x:c r="PO5874" s="25"/>
      <x:c r="PP5874" s="25"/>
      <x:c r="PQ5874" s="25"/>
      <x:c r="PR5874" s="25"/>
      <x:c r="PS5874" s="25"/>
      <x:c r="PT5874" s="25"/>
      <x:c r="PU5874" s="25"/>
      <x:c r="PV5874" s="25"/>
      <x:c r="PW5874" s="25"/>
      <x:c r="PX5874" s="25"/>
      <x:c r="PY5874" s="25"/>
      <x:c r="PZ5874" s="25"/>
      <x:c r="QA5874" s="25"/>
      <x:c r="QB5874" s="25"/>
      <x:c r="QC5874" s="25"/>
      <x:c r="QD5874" s="25"/>
      <x:c r="QE5874" s="25"/>
      <x:c r="QF5874" s="25"/>
      <x:c r="QG5874" s="25"/>
      <x:c r="QH5874" s="25"/>
      <x:c r="QI5874" s="25"/>
      <x:c r="QJ5874" s="25"/>
      <x:c r="QK5874" s="25"/>
      <x:c r="QL5874" s="25"/>
      <x:c r="QM5874" s="25"/>
      <x:c r="QN5874" s="25"/>
      <x:c r="QO5874" s="25"/>
      <x:c r="QP5874" s="25"/>
      <x:c r="QQ5874" s="25"/>
      <x:c r="QR5874" s="25"/>
      <x:c r="QS5874" s="25"/>
      <x:c r="QT5874" s="25"/>
      <x:c r="QU5874" s="25"/>
      <x:c r="QV5874" s="25"/>
      <x:c r="QW5874" s="25"/>
      <x:c r="QX5874" s="25"/>
      <x:c r="QY5874" s="25"/>
      <x:c r="QZ5874" s="25"/>
      <x:c r="RA5874" s="25"/>
      <x:c r="RB5874" s="25"/>
      <x:c r="RC5874" s="25"/>
      <x:c r="RD5874" s="25"/>
      <x:c r="RE5874" s="25"/>
      <x:c r="RF5874" s="25"/>
      <x:c r="RG5874" s="25"/>
      <x:c r="RH5874" s="25"/>
      <x:c r="RI5874" s="25"/>
      <x:c r="RJ5874" s="25"/>
      <x:c r="RK5874" s="25"/>
      <x:c r="RL5874" s="25"/>
      <x:c r="RM5874" s="25"/>
      <x:c r="RN5874" s="25"/>
      <x:c r="RO5874" s="25"/>
      <x:c r="RP5874" s="25"/>
      <x:c r="RQ5874" s="25"/>
      <x:c r="RR5874" s="25"/>
      <x:c r="RS5874" s="25"/>
      <x:c r="RT5874" s="25"/>
      <x:c r="RU5874" s="25"/>
      <x:c r="RV5874" s="25"/>
      <x:c r="RW5874" s="25"/>
      <x:c r="RX5874" s="25"/>
      <x:c r="RY5874" s="25"/>
      <x:c r="RZ5874" s="25"/>
      <x:c r="SA5874" s="25"/>
      <x:c r="SB5874" s="25"/>
      <x:c r="SC5874" s="25"/>
      <x:c r="SD5874" s="25"/>
      <x:c r="SE5874" s="25"/>
      <x:c r="SF5874" s="25"/>
      <x:c r="SG5874" s="25"/>
      <x:c r="SH5874" s="25"/>
      <x:c r="SI5874" s="25"/>
      <x:c r="SJ5874" s="25"/>
      <x:c r="SK5874" s="25"/>
      <x:c r="SL5874" s="25"/>
      <x:c r="SM5874" s="25"/>
      <x:c r="SN5874" s="25"/>
      <x:c r="SO5874" s="25"/>
      <x:c r="SP5874" s="25"/>
      <x:c r="SQ5874" s="25"/>
      <x:c r="SR5874" s="25"/>
      <x:c r="SS5874" s="25"/>
      <x:c r="ST5874" s="25"/>
      <x:c r="SU5874" s="25"/>
      <x:c r="SV5874" s="25"/>
      <x:c r="SW5874" s="25"/>
      <x:c r="SX5874" s="25"/>
      <x:c r="SY5874" s="25"/>
      <x:c r="SZ5874" s="25"/>
      <x:c r="TA5874" s="25"/>
      <x:c r="TB5874" s="25"/>
      <x:c r="TC5874" s="25"/>
      <x:c r="TD5874" s="25"/>
      <x:c r="TE5874" s="25"/>
      <x:c r="TF5874" s="25"/>
      <x:c r="TG5874" s="25"/>
      <x:c r="TH5874" s="25"/>
      <x:c r="TI5874" s="25"/>
      <x:c r="TJ5874" s="25"/>
      <x:c r="TK5874" s="25"/>
      <x:c r="TL5874" s="25"/>
      <x:c r="TM5874" s="25"/>
      <x:c r="TN5874" s="25"/>
      <x:c r="TO5874" s="25"/>
      <x:c r="TP5874" s="25"/>
      <x:c r="TQ5874" s="25"/>
      <x:c r="TR5874" s="25"/>
      <x:c r="TS5874" s="25"/>
      <x:c r="TT5874" s="25"/>
      <x:c r="TU5874" s="25"/>
      <x:c r="TV5874" s="25"/>
      <x:c r="TW5874" s="25"/>
      <x:c r="TX5874" s="25"/>
      <x:c r="TY5874" s="25"/>
      <x:c r="TZ5874" s="25"/>
      <x:c r="UA5874" s="25"/>
      <x:c r="UB5874" s="25"/>
      <x:c r="UC5874" s="25"/>
      <x:c r="UD5874" s="25"/>
      <x:c r="UE5874" s="25"/>
      <x:c r="UF5874" s="25"/>
      <x:c r="UG5874" s="25"/>
      <x:c r="UH5874" s="25"/>
      <x:c r="UI5874" s="25"/>
      <x:c r="UJ5874" s="25"/>
      <x:c r="UK5874" s="25"/>
      <x:c r="UL5874" s="25"/>
      <x:c r="UM5874" s="25"/>
      <x:c r="UN5874" s="25"/>
      <x:c r="UO5874" s="25"/>
      <x:c r="UP5874" s="25"/>
      <x:c r="UQ5874" s="25"/>
      <x:c r="UR5874" s="25"/>
      <x:c r="US5874" s="25"/>
      <x:c r="UT5874" s="25"/>
      <x:c r="UU5874" s="25"/>
      <x:c r="UV5874" s="25"/>
      <x:c r="UW5874" s="25"/>
      <x:c r="UX5874" s="25"/>
      <x:c r="UY5874" s="25"/>
      <x:c r="UZ5874" s="25"/>
      <x:c r="VA5874" s="25"/>
      <x:c r="VB5874" s="25"/>
      <x:c r="VC5874" s="25"/>
      <x:c r="VD5874" s="25"/>
      <x:c r="VE5874" s="25"/>
      <x:c r="VF5874" s="25"/>
      <x:c r="VG5874" s="25"/>
      <x:c r="VH5874" s="25"/>
      <x:c r="VI5874" s="25"/>
      <x:c r="VJ5874" s="25"/>
      <x:c r="VK5874" s="25"/>
      <x:c r="VL5874" s="25"/>
      <x:c r="VM5874" s="25"/>
      <x:c r="VN5874" s="25"/>
      <x:c r="VO5874" s="25"/>
      <x:c r="VP5874" s="25"/>
      <x:c r="VQ5874" s="25"/>
      <x:c r="VR5874" s="25"/>
      <x:c r="VS5874" s="25"/>
      <x:c r="VT5874" s="25"/>
      <x:c r="VU5874" s="25"/>
      <x:c r="VV5874" s="25"/>
      <x:c r="VW5874" s="25"/>
      <x:c r="VX5874" s="25"/>
      <x:c r="VY5874" s="25"/>
      <x:c r="VZ5874" s="25"/>
      <x:c r="WA5874" s="25"/>
      <x:c r="WB5874" s="25"/>
      <x:c r="WC5874" s="25"/>
      <x:c r="WD5874" s="25"/>
      <x:c r="WE5874" s="25"/>
      <x:c r="WF5874" s="25"/>
      <x:c r="WG5874" s="25"/>
      <x:c r="WH5874" s="25"/>
      <x:c r="WI5874" s="25"/>
      <x:c r="WJ5874" s="25"/>
      <x:c r="WK5874" s="25"/>
      <x:c r="WL5874" s="25"/>
      <x:c r="WM5874" s="25"/>
      <x:c r="WN5874" s="25"/>
      <x:c r="WO5874" s="25"/>
      <x:c r="WP5874" s="25"/>
      <x:c r="WQ5874" s="25"/>
      <x:c r="WR5874" s="25"/>
      <x:c r="WS5874" s="25"/>
      <x:c r="WT5874" s="25"/>
      <x:c r="WU5874" s="25"/>
      <x:c r="WV5874" s="25"/>
      <x:c r="WW5874" s="25"/>
      <x:c r="WX5874" s="25"/>
      <x:c r="WY5874" s="25"/>
      <x:c r="WZ5874" s="25"/>
      <x:c r="XA5874" s="25"/>
      <x:c r="XB5874" s="25"/>
      <x:c r="XC5874" s="25"/>
      <x:c r="XD5874" s="25"/>
      <x:c r="XE5874" s="25"/>
      <x:c r="XF5874" s="25"/>
      <x:c r="XG5874" s="25"/>
      <x:c r="XH5874" s="25"/>
      <x:c r="XI5874" s="25"/>
      <x:c r="XJ5874" s="25"/>
      <x:c r="XK5874" s="25"/>
      <x:c r="XL5874" s="25"/>
      <x:c r="XM5874" s="25"/>
      <x:c r="XN5874" s="25"/>
      <x:c r="XO5874" s="25"/>
      <x:c r="XP5874" s="25"/>
      <x:c r="XQ5874" s="25"/>
      <x:c r="XR5874" s="25"/>
      <x:c r="XS5874" s="25"/>
      <x:c r="XT5874" s="25"/>
      <x:c r="XU5874" s="25"/>
      <x:c r="XV5874" s="25"/>
      <x:c r="XW5874" s="25"/>
      <x:c r="XX5874" s="25"/>
      <x:c r="XY5874" s="25"/>
      <x:c r="XZ5874" s="25"/>
      <x:c r="YA5874" s="25"/>
      <x:c r="YB5874" s="25"/>
      <x:c r="YC5874" s="25"/>
      <x:c r="YD5874" s="25"/>
      <x:c r="YE5874" s="25"/>
      <x:c r="YF5874" s="25"/>
      <x:c r="YG5874" s="25"/>
      <x:c r="YH5874" s="25"/>
      <x:c r="YI5874" s="25"/>
      <x:c r="YJ5874" s="25"/>
      <x:c r="YK5874" s="25"/>
      <x:c r="YL5874" s="25"/>
      <x:c r="YM5874" s="25"/>
      <x:c r="YN5874" s="25"/>
      <x:c r="YO5874" s="25"/>
      <x:c r="YP5874" s="25"/>
      <x:c r="YQ5874" s="25"/>
      <x:c r="YR5874" s="25"/>
      <x:c r="YS5874" s="25"/>
      <x:c r="YT5874" s="25"/>
      <x:c r="YU5874" s="25"/>
      <x:c r="YV5874" s="25"/>
      <x:c r="YW5874" s="25"/>
      <x:c r="YX5874" s="25"/>
      <x:c r="YY5874" s="25"/>
      <x:c r="YZ5874" s="25"/>
      <x:c r="ZA5874" s="25"/>
      <x:c r="ZB5874" s="25"/>
      <x:c r="ZC5874" s="25"/>
      <x:c r="ZD5874" s="25"/>
      <x:c r="ZE5874" s="25"/>
      <x:c r="ZF5874" s="25"/>
      <x:c r="ZG5874" s="25"/>
      <x:c r="ZH5874" s="25"/>
      <x:c r="ZI5874" s="25"/>
      <x:c r="ZJ5874" s="25"/>
      <x:c r="ZK5874" s="25"/>
      <x:c r="ZL5874" s="25"/>
      <x:c r="ZM5874" s="25"/>
      <x:c r="ZN5874" s="25"/>
      <x:c r="ZO5874" s="25"/>
      <x:c r="ZP5874" s="25"/>
      <x:c r="ZQ5874" s="25"/>
      <x:c r="ZR5874" s="25"/>
      <x:c r="ZS5874" s="25"/>
      <x:c r="ZT5874" s="25"/>
      <x:c r="ZU5874" s="25"/>
      <x:c r="ZV5874" s="25"/>
      <x:c r="ZW5874" s="25"/>
      <x:c r="ZX5874" s="25"/>
      <x:c r="ZY5874" s="25"/>
      <x:c r="ZZ5874" s="25"/>
      <x:c r="AAA5874" s="25"/>
      <x:c r="AAB5874" s="25"/>
      <x:c r="AAC5874" s="25"/>
      <x:c r="AAD5874" s="25"/>
      <x:c r="AAE5874" s="25"/>
      <x:c r="AAF5874" s="25"/>
      <x:c r="AAG5874" s="25"/>
      <x:c r="AAH5874" s="25"/>
      <x:c r="AAI5874" s="25"/>
      <x:c r="AAJ5874" s="25"/>
      <x:c r="AAK5874" s="25"/>
      <x:c r="AAL5874" s="25"/>
      <x:c r="AAM5874" s="25"/>
      <x:c r="AAN5874" s="25"/>
      <x:c r="AAO5874" s="25"/>
      <x:c r="AAP5874" s="25"/>
      <x:c r="AAQ5874" s="25"/>
      <x:c r="AAR5874" s="25"/>
      <x:c r="AAS5874" s="25"/>
      <x:c r="AAT5874" s="25"/>
      <x:c r="AAU5874" s="25"/>
      <x:c r="AAV5874" s="25"/>
      <x:c r="AAW5874" s="25"/>
      <x:c r="AAX5874" s="25"/>
      <x:c r="AAY5874" s="25"/>
      <x:c r="AAZ5874" s="25"/>
      <x:c r="ABA5874" s="25"/>
      <x:c r="ABB5874" s="25"/>
      <x:c r="ABC5874" s="25"/>
      <x:c r="ABD5874" s="25"/>
      <x:c r="ABE5874" s="25"/>
      <x:c r="ABF5874" s="25"/>
      <x:c r="ABG5874" s="25"/>
      <x:c r="ABH5874" s="25"/>
      <x:c r="ABI5874" s="25"/>
      <x:c r="ABJ5874" s="25"/>
      <x:c r="ABK5874" s="25"/>
      <x:c r="ABL5874" s="25"/>
      <x:c r="ABM5874" s="25"/>
      <x:c r="ABN5874" s="25"/>
      <x:c r="ABO5874" s="25"/>
      <x:c r="ABP5874" s="25"/>
      <x:c r="ABQ5874" s="25"/>
      <x:c r="ABR5874" s="25"/>
      <x:c r="ABS5874" s="25"/>
      <x:c r="ABT5874" s="25"/>
      <x:c r="ABU5874" s="25"/>
      <x:c r="ABV5874" s="25"/>
      <x:c r="ABW5874" s="25"/>
      <x:c r="ABX5874" s="25"/>
      <x:c r="ABY5874" s="25"/>
      <x:c r="ABZ5874" s="25"/>
      <x:c r="ACA5874" s="25"/>
      <x:c r="ACB5874" s="25"/>
      <x:c r="ACC5874" s="25"/>
      <x:c r="ACD5874" s="25"/>
      <x:c r="ACE5874" s="25"/>
      <x:c r="ACF5874" s="25"/>
      <x:c r="ACG5874" s="25"/>
      <x:c r="ACH5874" s="25"/>
      <x:c r="ACI5874" s="25"/>
      <x:c r="ACJ5874" s="25"/>
      <x:c r="ACK5874" s="25"/>
      <x:c r="ACL5874" s="25"/>
      <x:c r="ACM5874" s="25"/>
      <x:c r="ACN5874" s="25"/>
      <x:c r="ACO5874" s="25"/>
      <x:c r="ACP5874" s="25"/>
      <x:c r="ACQ5874" s="25"/>
      <x:c r="ACR5874" s="25"/>
      <x:c r="ACS5874" s="25"/>
      <x:c r="ACT5874" s="25"/>
      <x:c r="ACU5874" s="25"/>
      <x:c r="ACV5874" s="25"/>
      <x:c r="ACW5874" s="25"/>
      <x:c r="ACX5874" s="25"/>
      <x:c r="ACY5874" s="25"/>
      <x:c r="ACZ5874" s="25"/>
      <x:c r="ADA5874" s="25"/>
      <x:c r="ADB5874" s="25"/>
      <x:c r="ADC5874" s="25"/>
      <x:c r="ADD5874" s="25"/>
      <x:c r="ADE5874" s="25"/>
      <x:c r="ADF5874" s="25"/>
      <x:c r="ADG5874" s="25"/>
      <x:c r="ADH5874" s="25"/>
      <x:c r="ADI5874" s="25"/>
      <x:c r="ADJ5874" s="25"/>
      <x:c r="ADK5874" s="25"/>
      <x:c r="ADL5874" s="25"/>
      <x:c r="ADM5874" s="25"/>
      <x:c r="ADN5874" s="25"/>
      <x:c r="ADO5874" s="25"/>
      <x:c r="ADP5874" s="25"/>
      <x:c r="ADQ5874" s="25"/>
      <x:c r="ADR5874" s="25"/>
      <x:c r="ADS5874" s="25"/>
      <x:c r="ADT5874" s="25"/>
      <x:c r="ADU5874" s="25"/>
      <x:c r="ADV5874" s="25"/>
      <x:c r="ADW5874" s="25"/>
      <x:c r="ADX5874" s="25"/>
      <x:c r="ADY5874" s="25"/>
      <x:c r="ADZ5874" s="25"/>
      <x:c r="AEA5874" s="25"/>
      <x:c r="AEB5874" s="25"/>
      <x:c r="AEC5874" s="25"/>
      <x:c r="AED5874" s="25"/>
      <x:c r="AEE5874" s="25"/>
      <x:c r="AEF5874" s="25"/>
      <x:c r="AEG5874" s="25"/>
      <x:c r="AEH5874" s="25"/>
      <x:c r="AEI5874" s="25"/>
      <x:c r="AEJ5874" s="25"/>
      <x:c r="AEK5874" s="25"/>
      <x:c r="AEL5874" s="25"/>
      <x:c r="AEM5874" s="25"/>
      <x:c r="AEN5874" s="25"/>
      <x:c r="AEO5874" s="25"/>
      <x:c r="AEP5874" s="25"/>
      <x:c r="AEQ5874" s="25"/>
      <x:c r="AER5874" s="25"/>
      <x:c r="AES5874" s="25"/>
      <x:c r="AET5874" s="25"/>
      <x:c r="AEU5874" s="25"/>
      <x:c r="AEV5874" s="25"/>
      <x:c r="AEW5874" s="25"/>
      <x:c r="AEX5874" s="25"/>
      <x:c r="AEY5874" s="25"/>
      <x:c r="AEZ5874" s="25"/>
      <x:c r="AFA5874" s="25"/>
      <x:c r="AFB5874" s="25"/>
      <x:c r="AFC5874" s="25"/>
      <x:c r="AFD5874" s="25"/>
      <x:c r="AFE5874" s="25"/>
      <x:c r="AFF5874" s="25"/>
      <x:c r="AFG5874" s="25"/>
      <x:c r="AFH5874" s="25"/>
      <x:c r="AFI5874" s="25"/>
      <x:c r="AFJ5874" s="25"/>
      <x:c r="AFK5874" s="25"/>
      <x:c r="AFL5874" s="25"/>
      <x:c r="AFM5874" s="25"/>
      <x:c r="AFN5874" s="25"/>
      <x:c r="AFO5874" s="25"/>
      <x:c r="AFP5874" s="25"/>
      <x:c r="AFQ5874" s="25"/>
      <x:c r="AFR5874" s="25"/>
      <x:c r="AFS5874" s="25"/>
      <x:c r="AFT5874" s="25"/>
      <x:c r="AFU5874" s="25"/>
      <x:c r="AFV5874" s="25"/>
      <x:c r="AFW5874" s="25"/>
      <x:c r="AFX5874" s="25"/>
      <x:c r="AFY5874" s="25"/>
      <x:c r="AFZ5874" s="25"/>
      <x:c r="AGA5874" s="25"/>
      <x:c r="AGB5874" s="25"/>
      <x:c r="AGC5874" s="25"/>
      <x:c r="AGD5874" s="25"/>
      <x:c r="AGE5874" s="25"/>
      <x:c r="AGF5874" s="25"/>
      <x:c r="AGG5874" s="25"/>
      <x:c r="AGH5874" s="25"/>
      <x:c r="AGI5874" s="25"/>
      <x:c r="AGJ5874" s="25"/>
      <x:c r="AGK5874" s="25"/>
      <x:c r="AGL5874" s="25"/>
      <x:c r="AGM5874" s="25"/>
      <x:c r="AGN5874" s="25"/>
      <x:c r="AGO5874" s="25"/>
      <x:c r="AGP5874" s="25"/>
      <x:c r="AGQ5874" s="25"/>
      <x:c r="AGR5874" s="25"/>
      <x:c r="AGS5874" s="25"/>
      <x:c r="AGT5874" s="25"/>
      <x:c r="AGU5874" s="25"/>
      <x:c r="AGV5874" s="25"/>
      <x:c r="AGW5874" s="25"/>
      <x:c r="AGX5874" s="25"/>
      <x:c r="AGY5874" s="25"/>
      <x:c r="AGZ5874" s="25"/>
      <x:c r="AHA5874" s="25"/>
      <x:c r="AHB5874" s="25"/>
      <x:c r="AHC5874" s="25"/>
      <x:c r="AHD5874" s="25"/>
      <x:c r="AHE5874" s="25"/>
      <x:c r="AHF5874" s="25"/>
      <x:c r="AHG5874" s="25"/>
      <x:c r="AHH5874" s="25"/>
      <x:c r="AHI5874" s="25"/>
      <x:c r="AHJ5874" s="25"/>
      <x:c r="AHK5874" s="25"/>
      <x:c r="AHL5874" s="25"/>
      <x:c r="AHM5874" s="25"/>
      <x:c r="AHN5874" s="25"/>
      <x:c r="AHO5874" s="25"/>
      <x:c r="AHP5874" s="25"/>
      <x:c r="AHQ5874" s="25"/>
      <x:c r="AHR5874" s="25"/>
      <x:c r="AHS5874" s="25"/>
      <x:c r="AHT5874" s="25"/>
      <x:c r="AHU5874" s="25"/>
      <x:c r="AHV5874" s="25"/>
      <x:c r="AHW5874" s="25"/>
      <x:c r="AHX5874" s="25"/>
      <x:c r="AHY5874" s="25"/>
      <x:c r="AHZ5874" s="25"/>
      <x:c r="AIA5874" s="25"/>
      <x:c r="AIB5874" s="25"/>
      <x:c r="AIC5874" s="25"/>
      <x:c r="AID5874" s="25"/>
      <x:c r="AIE5874" s="25"/>
      <x:c r="AIF5874" s="25"/>
      <x:c r="AIG5874" s="25"/>
      <x:c r="AIH5874" s="25"/>
      <x:c r="AII5874" s="25"/>
      <x:c r="AIJ5874" s="25"/>
      <x:c r="AIK5874" s="25"/>
      <x:c r="AIL5874" s="25"/>
      <x:c r="AIM5874" s="25"/>
      <x:c r="AIN5874" s="25"/>
      <x:c r="AIO5874" s="25"/>
      <x:c r="AIP5874" s="25"/>
      <x:c r="AIQ5874" s="25"/>
      <x:c r="AIR5874" s="25"/>
      <x:c r="AIS5874" s="25"/>
      <x:c r="AIT5874" s="25"/>
      <x:c r="AIU5874" s="25"/>
      <x:c r="AIV5874" s="25"/>
      <x:c r="AIW5874" s="25"/>
      <x:c r="AIX5874" s="25"/>
      <x:c r="AIY5874" s="25"/>
      <x:c r="AIZ5874" s="25"/>
      <x:c r="AJA5874" s="25"/>
      <x:c r="AJB5874" s="25"/>
      <x:c r="AJC5874" s="25"/>
      <x:c r="AJD5874" s="25"/>
      <x:c r="AJE5874" s="25"/>
      <x:c r="AJF5874" s="25"/>
      <x:c r="AJG5874" s="25"/>
      <x:c r="AJH5874" s="25"/>
      <x:c r="AJI5874" s="25"/>
      <x:c r="AJJ5874" s="25"/>
      <x:c r="AJK5874" s="25"/>
      <x:c r="AJL5874" s="25"/>
      <x:c r="AJM5874" s="25"/>
      <x:c r="AJN5874" s="25"/>
      <x:c r="AJO5874" s="25"/>
      <x:c r="AJP5874" s="25"/>
      <x:c r="AJQ5874" s="25"/>
      <x:c r="AJR5874" s="25"/>
      <x:c r="AJS5874" s="25"/>
      <x:c r="AJT5874" s="25"/>
      <x:c r="AJU5874" s="25"/>
      <x:c r="AJV5874" s="25"/>
      <x:c r="AJW5874" s="25"/>
      <x:c r="AJX5874" s="25"/>
      <x:c r="AJY5874" s="25"/>
      <x:c r="AJZ5874" s="25"/>
      <x:c r="AKA5874" s="25"/>
      <x:c r="AKB5874" s="25"/>
      <x:c r="AKC5874" s="25"/>
      <x:c r="AKD5874" s="25"/>
      <x:c r="AKE5874" s="25"/>
      <x:c r="AKF5874" s="25"/>
      <x:c r="AKG5874" s="25"/>
      <x:c r="AKH5874" s="25"/>
      <x:c r="AKI5874" s="25"/>
      <x:c r="AKJ5874" s="25"/>
      <x:c r="AKK5874" s="25"/>
      <x:c r="AKL5874" s="25"/>
      <x:c r="AKM5874" s="25"/>
      <x:c r="AKN5874" s="25"/>
      <x:c r="AKO5874" s="25"/>
      <x:c r="AKP5874" s="25"/>
      <x:c r="AKQ5874" s="25"/>
      <x:c r="AKR5874" s="25"/>
      <x:c r="AKS5874" s="25"/>
      <x:c r="AKT5874" s="25"/>
      <x:c r="AKU5874" s="25"/>
      <x:c r="AKV5874" s="25"/>
      <x:c r="AKW5874" s="25"/>
      <x:c r="AKX5874" s="25"/>
      <x:c r="AKY5874" s="25"/>
      <x:c r="AKZ5874" s="25"/>
      <x:c r="ALA5874" s="25"/>
      <x:c r="ALB5874" s="25"/>
      <x:c r="ALC5874" s="25"/>
      <x:c r="ALD5874" s="25"/>
      <x:c r="ALE5874" s="25"/>
      <x:c r="ALF5874" s="25"/>
      <x:c r="ALG5874" s="25"/>
      <x:c r="ALH5874" s="25"/>
      <x:c r="ALI5874" s="25"/>
      <x:c r="ALJ5874" s="25"/>
      <x:c r="ALK5874" s="25"/>
      <x:c r="ALL5874" s="25"/>
      <x:c r="ALM5874" s="25"/>
      <x:c r="ALN5874" s="25"/>
      <x:c r="ALO5874" s="25"/>
      <x:c r="ALP5874" s="25"/>
      <x:c r="ALQ5874" s="25"/>
      <x:c r="ALR5874" s="25"/>
      <x:c r="ALS5874" s="25"/>
      <x:c r="ALT5874" s="25"/>
      <x:c r="ALU5874" s="25"/>
      <x:c r="ALV5874" s="25"/>
      <x:c r="ALW5874" s="25"/>
      <x:c r="ALX5874" s="25"/>
      <x:c r="ALY5874" s="25"/>
      <x:c r="ALZ5874" s="25"/>
      <x:c r="AMA5874" s="25"/>
      <x:c r="AMB5874" s="25"/>
      <x:c r="AMC5874" s="25"/>
      <x:c r="AMD5874" s="25"/>
      <x:c r="AME5874" s="25"/>
      <x:c r="AMF5874" s="25"/>
      <x:c r="AMG5874" s="25"/>
      <x:c r="AMH5874" s="25"/>
      <x:c r="AMI5874" s="25"/>
      <x:c r="AMJ5874" s="25"/>
      <x:c r="AMK5874" s="25"/>
      <x:c r="AML5874" s="25"/>
      <x:c r="AMM5874" s="25"/>
      <x:c r="AMN5874" s="25"/>
      <x:c r="AMO5874" s="25"/>
      <x:c r="AMP5874" s="25"/>
      <x:c r="AMQ5874" s="25"/>
      <x:c r="AMR5874" s="25"/>
      <x:c r="AMS5874" s="25"/>
      <x:c r="AMT5874" s="25"/>
      <x:c r="AMU5874" s="25"/>
      <x:c r="AMV5874" s="25"/>
      <x:c r="AMW5874" s="25"/>
      <x:c r="AMX5874" s="25"/>
      <x:c r="AMY5874" s="25"/>
      <x:c r="AMZ5874" s="25"/>
      <x:c r="ANA5874" s="25"/>
      <x:c r="ANB5874" s="25"/>
      <x:c r="ANC5874" s="25"/>
      <x:c r="AND5874" s="25"/>
      <x:c r="ANE5874" s="25"/>
      <x:c r="ANF5874" s="25"/>
      <x:c r="ANG5874" s="25"/>
      <x:c r="ANH5874" s="25"/>
      <x:c r="ANI5874" s="25"/>
      <x:c r="ANJ5874" s="25"/>
      <x:c r="ANK5874" s="25"/>
      <x:c r="ANL5874" s="25"/>
      <x:c r="ANM5874" s="25"/>
      <x:c r="ANN5874" s="25"/>
      <x:c r="ANO5874" s="25"/>
      <x:c r="ANP5874" s="25"/>
      <x:c r="ANQ5874" s="25"/>
      <x:c r="ANR5874" s="25"/>
      <x:c r="ANS5874" s="25"/>
      <x:c r="ANT5874" s="25"/>
      <x:c r="ANU5874" s="25"/>
      <x:c r="ANV5874" s="25"/>
      <x:c r="ANW5874" s="25"/>
      <x:c r="ANX5874" s="25"/>
      <x:c r="ANY5874" s="25"/>
      <x:c r="ANZ5874" s="25"/>
      <x:c r="AOA5874" s="25"/>
      <x:c r="AOB5874" s="25"/>
      <x:c r="AOC5874" s="25"/>
      <x:c r="AOD5874" s="25"/>
      <x:c r="AOE5874" s="25"/>
      <x:c r="AOF5874" s="25"/>
      <x:c r="AOG5874" s="25"/>
      <x:c r="AOH5874" s="25"/>
      <x:c r="AOI5874" s="25"/>
      <x:c r="AOJ5874" s="25"/>
      <x:c r="AOK5874" s="25"/>
      <x:c r="AOL5874" s="25"/>
      <x:c r="AOM5874" s="25"/>
      <x:c r="AON5874" s="25"/>
      <x:c r="AOO5874" s="25"/>
      <x:c r="AOP5874" s="25"/>
      <x:c r="AOQ5874" s="25"/>
      <x:c r="AOR5874" s="25"/>
      <x:c r="AOS5874" s="25"/>
      <x:c r="AOT5874" s="25"/>
      <x:c r="AOU5874" s="25"/>
      <x:c r="AOV5874" s="25"/>
      <x:c r="AOW5874" s="25"/>
      <x:c r="AOX5874" s="25"/>
      <x:c r="AOY5874" s="25"/>
      <x:c r="AOZ5874" s="25"/>
      <x:c r="APA5874" s="25"/>
      <x:c r="APB5874" s="25"/>
      <x:c r="APC5874" s="25"/>
      <x:c r="APD5874" s="25"/>
      <x:c r="APE5874" s="25"/>
      <x:c r="APF5874" s="25"/>
      <x:c r="APG5874" s="25"/>
      <x:c r="APH5874" s="25"/>
      <x:c r="API5874" s="25"/>
      <x:c r="APJ5874" s="25"/>
      <x:c r="APK5874" s="25"/>
      <x:c r="APL5874" s="25"/>
      <x:c r="APM5874" s="25"/>
      <x:c r="APN5874" s="25"/>
      <x:c r="APO5874" s="25"/>
      <x:c r="APP5874" s="25"/>
      <x:c r="APQ5874" s="25"/>
      <x:c r="APR5874" s="25"/>
      <x:c r="APS5874" s="25"/>
      <x:c r="APT5874" s="25"/>
      <x:c r="APU5874" s="25"/>
      <x:c r="APV5874" s="25"/>
      <x:c r="APW5874" s="25"/>
      <x:c r="APX5874" s="25"/>
      <x:c r="APY5874" s="25"/>
      <x:c r="APZ5874" s="25"/>
      <x:c r="AQA5874" s="25"/>
      <x:c r="AQB5874" s="25"/>
      <x:c r="AQC5874" s="25"/>
      <x:c r="AQD5874" s="25"/>
      <x:c r="AQE5874" s="25"/>
      <x:c r="AQF5874" s="25"/>
      <x:c r="AQG5874" s="25"/>
      <x:c r="AQH5874" s="25"/>
      <x:c r="AQI5874" s="25"/>
      <x:c r="AQJ5874" s="25"/>
      <x:c r="AQK5874" s="25"/>
      <x:c r="AQL5874" s="25"/>
      <x:c r="AQM5874" s="25"/>
      <x:c r="AQN5874" s="25"/>
      <x:c r="AQO5874" s="25"/>
      <x:c r="AQP5874" s="25"/>
      <x:c r="AQQ5874" s="25"/>
      <x:c r="AQR5874" s="25"/>
      <x:c r="AQS5874" s="25"/>
      <x:c r="AQT5874" s="25"/>
      <x:c r="AQU5874" s="25"/>
      <x:c r="AQV5874" s="25"/>
      <x:c r="AQW5874" s="25"/>
      <x:c r="AQX5874" s="25"/>
      <x:c r="AQY5874" s="25"/>
      <x:c r="AQZ5874" s="25"/>
      <x:c r="ARA5874" s="25"/>
      <x:c r="ARB5874" s="25"/>
      <x:c r="ARC5874" s="25"/>
      <x:c r="ARD5874" s="25"/>
      <x:c r="ARE5874" s="25"/>
      <x:c r="ARF5874" s="25"/>
      <x:c r="ARG5874" s="25"/>
      <x:c r="ARH5874" s="25"/>
      <x:c r="ARI5874" s="25"/>
      <x:c r="ARJ5874" s="25"/>
      <x:c r="ARK5874" s="25"/>
      <x:c r="ARL5874" s="25"/>
      <x:c r="ARM5874" s="25"/>
      <x:c r="ARN5874" s="25"/>
      <x:c r="ARO5874" s="25"/>
      <x:c r="ARP5874" s="25"/>
      <x:c r="ARQ5874" s="25"/>
      <x:c r="ARR5874" s="25"/>
      <x:c r="ARS5874" s="25"/>
      <x:c r="ART5874" s="25"/>
      <x:c r="ARU5874" s="25"/>
      <x:c r="ARV5874" s="25"/>
      <x:c r="ARW5874" s="25"/>
      <x:c r="ARX5874" s="25"/>
      <x:c r="ARY5874" s="25"/>
      <x:c r="ARZ5874" s="25"/>
      <x:c r="ASA5874" s="25"/>
      <x:c r="ASB5874" s="25"/>
      <x:c r="ASC5874" s="25"/>
      <x:c r="ASD5874" s="25"/>
      <x:c r="ASE5874" s="25"/>
      <x:c r="ASF5874" s="25"/>
      <x:c r="ASG5874" s="25"/>
      <x:c r="ASH5874" s="25"/>
      <x:c r="ASI5874" s="25"/>
      <x:c r="ASJ5874" s="25"/>
      <x:c r="ASK5874" s="25"/>
      <x:c r="ASL5874" s="25"/>
      <x:c r="ASM5874" s="25"/>
      <x:c r="ASN5874" s="25"/>
      <x:c r="ASO5874" s="25"/>
      <x:c r="ASP5874" s="25"/>
      <x:c r="ASQ5874" s="25"/>
      <x:c r="ASR5874" s="25"/>
      <x:c r="ASS5874" s="25"/>
      <x:c r="AST5874" s="25"/>
      <x:c r="ASU5874" s="25"/>
      <x:c r="ASV5874" s="25"/>
      <x:c r="ASW5874" s="25"/>
      <x:c r="ASX5874" s="25"/>
      <x:c r="ASY5874" s="25"/>
      <x:c r="ASZ5874" s="25"/>
      <x:c r="ATA5874" s="25"/>
      <x:c r="ATB5874" s="25"/>
      <x:c r="ATC5874" s="25"/>
      <x:c r="ATD5874" s="25"/>
      <x:c r="ATE5874" s="25"/>
      <x:c r="ATF5874" s="25"/>
      <x:c r="ATG5874" s="25"/>
      <x:c r="ATH5874" s="25"/>
      <x:c r="ATI5874" s="25"/>
      <x:c r="ATJ5874" s="25"/>
      <x:c r="ATK5874" s="25"/>
      <x:c r="ATL5874" s="25"/>
      <x:c r="ATM5874" s="25"/>
      <x:c r="ATN5874" s="25"/>
      <x:c r="ATO5874" s="25"/>
      <x:c r="ATP5874" s="25"/>
      <x:c r="ATQ5874" s="25"/>
      <x:c r="ATR5874" s="25"/>
      <x:c r="ATS5874" s="25"/>
      <x:c r="ATT5874" s="25"/>
      <x:c r="ATU5874" s="25"/>
      <x:c r="ATV5874" s="25"/>
      <x:c r="ATW5874" s="25"/>
      <x:c r="ATX5874" s="25"/>
      <x:c r="ATY5874" s="25"/>
      <x:c r="ATZ5874" s="25"/>
      <x:c r="AUA5874" s="25"/>
      <x:c r="AUB5874" s="25"/>
      <x:c r="AUC5874" s="25"/>
      <x:c r="AUD5874" s="25"/>
      <x:c r="AUE5874" s="25"/>
      <x:c r="AUF5874" s="25"/>
      <x:c r="AUG5874" s="25"/>
      <x:c r="AUH5874" s="25"/>
      <x:c r="AUI5874" s="25"/>
      <x:c r="AUJ5874" s="25"/>
      <x:c r="AUK5874" s="25"/>
      <x:c r="AUL5874" s="25"/>
      <x:c r="AUM5874" s="25"/>
      <x:c r="AUN5874" s="25"/>
      <x:c r="AUO5874" s="25"/>
      <x:c r="AUP5874" s="25"/>
      <x:c r="AUQ5874" s="25"/>
      <x:c r="AUR5874" s="25"/>
      <x:c r="AUS5874" s="25"/>
      <x:c r="AUT5874" s="25"/>
      <x:c r="AUU5874" s="25"/>
      <x:c r="AUV5874" s="25"/>
      <x:c r="AUW5874" s="25"/>
      <x:c r="AUX5874" s="25"/>
      <x:c r="AUY5874" s="25"/>
      <x:c r="AUZ5874" s="25"/>
      <x:c r="AVA5874" s="25"/>
      <x:c r="AVB5874" s="25"/>
      <x:c r="AVC5874" s="25"/>
      <x:c r="AVD5874" s="25"/>
      <x:c r="AVE5874" s="25"/>
      <x:c r="AVF5874" s="25"/>
      <x:c r="AVG5874" s="25"/>
      <x:c r="AVH5874" s="25"/>
      <x:c r="AVI5874" s="25"/>
      <x:c r="AVJ5874" s="25"/>
      <x:c r="AVK5874" s="25"/>
      <x:c r="AVL5874" s="25"/>
      <x:c r="AVM5874" s="25"/>
      <x:c r="AVN5874" s="25"/>
      <x:c r="AVO5874" s="25"/>
      <x:c r="AVP5874" s="25"/>
      <x:c r="AVQ5874" s="25"/>
      <x:c r="AVR5874" s="25"/>
      <x:c r="AVS5874" s="25"/>
      <x:c r="AVT5874" s="25"/>
      <x:c r="AVU5874" s="25"/>
      <x:c r="AVV5874" s="25"/>
      <x:c r="AVW5874" s="25"/>
      <x:c r="AVX5874" s="25"/>
      <x:c r="AVY5874" s="25"/>
      <x:c r="AVZ5874" s="25"/>
      <x:c r="AWA5874" s="25"/>
      <x:c r="AWB5874" s="25"/>
      <x:c r="AWC5874" s="25"/>
      <x:c r="AWD5874" s="25"/>
      <x:c r="AWE5874" s="25"/>
      <x:c r="AWF5874" s="25"/>
      <x:c r="AWG5874" s="25"/>
      <x:c r="AWH5874" s="25"/>
      <x:c r="AWI5874" s="25"/>
      <x:c r="AWJ5874" s="25"/>
      <x:c r="AWK5874" s="25"/>
      <x:c r="AWL5874" s="25"/>
      <x:c r="AWM5874" s="25"/>
      <x:c r="AWN5874" s="25"/>
      <x:c r="AWO5874" s="25"/>
      <x:c r="AWP5874" s="25"/>
      <x:c r="AWQ5874" s="25"/>
      <x:c r="AWR5874" s="25"/>
      <x:c r="AWS5874" s="25"/>
      <x:c r="AWT5874" s="25"/>
      <x:c r="AWU5874" s="25"/>
      <x:c r="AWV5874" s="25"/>
      <x:c r="AWW5874" s="25"/>
      <x:c r="AWX5874" s="25"/>
      <x:c r="AWY5874" s="25"/>
      <x:c r="AWZ5874" s="25"/>
      <x:c r="AXA5874" s="25"/>
      <x:c r="AXB5874" s="25"/>
      <x:c r="AXC5874" s="25"/>
      <x:c r="AXD5874" s="25"/>
      <x:c r="AXE5874" s="25"/>
      <x:c r="AXF5874" s="25"/>
      <x:c r="AXG5874" s="25"/>
      <x:c r="AXH5874" s="25"/>
      <x:c r="AXI5874" s="25"/>
      <x:c r="AXJ5874" s="25"/>
      <x:c r="AXK5874" s="25"/>
      <x:c r="AXL5874" s="25"/>
      <x:c r="AXM5874" s="25"/>
      <x:c r="AXN5874" s="25"/>
      <x:c r="AXO5874" s="25"/>
      <x:c r="AXP5874" s="25"/>
      <x:c r="AXQ5874" s="25"/>
      <x:c r="AXR5874" s="25"/>
      <x:c r="AXS5874" s="25"/>
      <x:c r="AXT5874" s="25"/>
      <x:c r="AXU5874" s="25"/>
      <x:c r="AXV5874" s="25"/>
      <x:c r="AXW5874" s="25"/>
      <x:c r="AXX5874" s="25"/>
      <x:c r="AXY5874" s="25"/>
      <x:c r="AXZ5874" s="25"/>
      <x:c r="AYA5874" s="25"/>
      <x:c r="AYB5874" s="25"/>
      <x:c r="AYC5874" s="25"/>
      <x:c r="AYD5874" s="25"/>
      <x:c r="AYE5874" s="25"/>
      <x:c r="AYF5874" s="25"/>
      <x:c r="AYG5874" s="25"/>
      <x:c r="AYH5874" s="25"/>
      <x:c r="AYI5874" s="25"/>
      <x:c r="AYJ5874" s="25"/>
      <x:c r="AYK5874" s="25"/>
      <x:c r="AYL5874" s="25"/>
      <x:c r="AYM5874" s="25"/>
      <x:c r="AYN5874" s="25"/>
      <x:c r="AYO5874" s="25"/>
      <x:c r="AYP5874" s="25"/>
      <x:c r="AYQ5874" s="25"/>
      <x:c r="AYR5874" s="25"/>
      <x:c r="AYS5874" s="25"/>
      <x:c r="AYT5874" s="25"/>
      <x:c r="AYU5874" s="25"/>
      <x:c r="AYV5874" s="25"/>
      <x:c r="AYW5874" s="25"/>
      <x:c r="AYX5874" s="25"/>
      <x:c r="AYY5874" s="25"/>
      <x:c r="AYZ5874" s="25"/>
      <x:c r="AZA5874" s="25"/>
      <x:c r="AZB5874" s="25"/>
      <x:c r="AZC5874" s="25"/>
      <x:c r="AZD5874" s="25"/>
      <x:c r="AZE5874" s="25"/>
      <x:c r="AZF5874" s="25"/>
      <x:c r="AZG5874" s="25"/>
      <x:c r="AZH5874" s="25"/>
      <x:c r="AZI5874" s="25"/>
      <x:c r="AZJ5874" s="25"/>
      <x:c r="AZK5874" s="25"/>
      <x:c r="AZL5874" s="25"/>
      <x:c r="AZM5874" s="25"/>
      <x:c r="AZN5874" s="25"/>
      <x:c r="AZO5874" s="25"/>
      <x:c r="AZP5874" s="25"/>
      <x:c r="AZQ5874" s="25"/>
      <x:c r="AZR5874" s="25"/>
      <x:c r="AZS5874" s="25"/>
      <x:c r="AZT5874" s="25"/>
      <x:c r="AZU5874" s="25"/>
      <x:c r="AZV5874" s="25"/>
      <x:c r="AZW5874" s="25"/>
      <x:c r="AZX5874" s="25"/>
      <x:c r="AZY5874" s="25"/>
      <x:c r="AZZ5874" s="25"/>
      <x:c r="BAA5874" s="25"/>
      <x:c r="BAB5874" s="25"/>
      <x:c r="BAC5874" s="25"/>
      <x:c r="BAD5874" s="25"/>
      <x:c r="BAE5874" s="25"/>
      <x:c r="BAF5874" s="25"/>
      <x:c r="BAG5874" s="25"/>
      <x:c r="BAH5874" s="25"/>
      <x:c r="BAI5874" s="25"/>
      <x:c r="BAJ5874" s="25"/>
      <x:c r="BAK5874" s="25"/>
      <x:c r="BAL5874" s="25"/>
      <x:c r="BAM5874" s="25"/>
      <x:c r="BAN5874" s="25"/>
      <x:c r="BAO5874" s="25"/>
      <x:c r="BAP5874" s="25"/>
      <x:c r="BAQ5874" s="25"/>
      <x:c r="BAR5874" s="25"/>
      <x:c r="BAS5874" s="25"/>
      <x:c r="BAT5874" s="25"/>
      <x:c r="BAU5874" s="25"/>
      <x:c r="BAV5874" s="25"/>
      <x:c r="BAW5874" s="25"/>
      <x:c r="BAX5874" s="25"/>
      <x:c r="BAY5874" s="25"/>
      <x:c r="BAZ5874" s="25"/>
      <x:c r="BBA5874" s="25"/>
      <x:c r="BBB5874" s="25"/>
      <x:c r="BBC5874" s="25"/>
      <x:c r="BBD5874" s="25"/>
      <x:c r="BBE5874" s="25"/>
      <x:c r="BBF5874" s="25"/>
      <x:c r="BBG5874" s="25"/>
      <x:c r="BBH5874" s="25"/>
      <x:c r="BBI5874" s="25"/>
      <x:c r="BBJ5874" s="25"/>
      <x:c r="BBK5874" s="25"/>
      <x:c r="BBL5874" s="25"/>
      <x:c r="BBM5874" s="25"/>
      <x:c r="BBN5874" s="25"/>
      <x:c r="BBO5874" s="25"/>
      <x:c r="BBP5874" s="25"/>
      <x:c r="BBQ5874" s="25"/>
      <x:c r="BBR5874" s="25"/>
      <x:c r="BBS5874" s="25"/>
      <x:c r="BBT5874" s="25"/>
      <x:c r="BBU5874" s="25"/>
      <x:c r="BBV5874" s="25"/>
      <x:c r="BBW5874" s="25"/>
      <x:c r="BBX5874" s="25"/>
      <x:c r="BBY5874" s="25"/>
      <x:c r="BBZ5874" s="25"/>
      <x:c r="BCA5874" s="25"/>
      <x:c r="BCB5874" s="25"/>
      <x:c r="BCC5874" s="25"/>
      <x:c r="BCD5874" s="25"/>
      <x:c r="BCE5874" s="25"/>
      <x:c r="BCF5874" s="25"/>
      <x:c r="BCG5874" s="25"/>
      <x:c r="BCH5874" s="25"/>
      <x:c r="BCI5874" s="25"/>
      <x:c r="BCJ5874" s="25"/>
      <x:c r="BCK5874" s="25"/>
      <x:c r="BCL5874" s="25"/>
      <x:c r="BCM5874" s="25"/>
      <x:c r="BCN5874" s="25"/>
      <x:c r="BCO5874" s="25"/>
      <x:c r="BCP5874" s="25"/>
      <x:c r="BCQ5874" s="25"/>
      <x:c r="BCR5874" s="25"/>
      <x:c r="BCS5874" s="25"/>
      <x:c r="BCT5874" s="25"/>
      <x:c r="BCU5874" s="25"/>
      <x:c r="BCV5874" s="25"/>
      <x:c r="BCW5874" s="25"/>
      <x:c r="BCX5874" s="25"/>
      <x:c r="BCY5874" s="25"/>
      <x:c r="BCZ5874" s="25"/>
      <x:c r="BDA5874" s="25"/>
      <x:c r="BDB5874" s="25"/>
      <x:c r="BDC5874" s="25"/>
      <x:c r="BDD5874" s="25"/>
      <x:c r="BDE5874" s="25"/>
      <x:c r="BDF5874" s="25"/>
      <x:c r="BDG5874" s="25"/>
      <x:c r="BDH5874" s="25"/>
      <x:c r="BDI5874" s="25"/>
      <x:c r="BDJ5874" s="25"/>
      <x:c r="BDK5874" s="25"/>
      <x:c r="BDL5874" s="25"/>
      <x:c r="BDM5874" s="25"/>
      <x:c r="BDN5874" s="25"/>
      <x:c r="BDO5874" s="25"/>
      <x:c r="BDP5874" s="25"/>
      <x:c r="BDQ5874" s="25"/>
      <x:c r="BDR5874" s="25"/>
      <x:c r="BDS5874" s="25"/>
      <x:c r="BDT5874" s="25"/>
      <x:c r="BDU5874" s="25"/>
      <x:c r="BDV5874" s="25"/>
      <x:c r="BDW5874" s="25"/>
      <x:c r="BDX5874" s="25"/>
      <x:c r="BDY5874" s="25"/>
      <x:c r="BDZ5874" s="25"/>
      <x:c r="BEA5874" s="25"/>
      <x:c r="BEB5874" s="25"/>
      <x:c r="BEC5874" s="25"/>
      <x:c r="BED5874" s="25"/>
      <x:c r="BEE5874" s="25"/>
      <x:c r="BEF5874" s="25"/>
      <x:c r="BEG5874" s="25"/>
      <x:c r="BEH5874" s="25"/>
      <x:c r="BEI5874" s="25"/>
      <x:c r="BEJ5874" s="25"/>
      <x:c r="BEK5874" s="25"/>
      <x:c r="BEL5874" s="25"/>
      <x:c r="BEM5874" s="25"/>
      <x:c r="BEN5874" s="25"/>
      <x:c r="BEO5874" s="25"/>
      <x:c r="BEP5874" s="25"/>
      <x:c r="BEQ5874" s="25"/>
      <x:c r="BER5874" s="25"/>
      <x:c r="BES5874" s="25"/>
      <x:c r="BET5874" s="25"/>
      <x:c r="BEU5874" s="25"/>
      <x:c r="BEV5874" s="25"/>
      <x:c r="BEW5874" s="25"/>
      <x:c r="BEX5874" s="25"/>
      <x:c r="BEY5874" s="25"/>
      <x:c r="BEZ5874" s="25"/>
      <x:c r="BFA5874" s="25"/>
      <x:c r="BFB5874" s="25"/>
      <x:c r="BFC5874" s="25"/>
      <x:c r="BFD5874" s="25"/>
      <x:c r="BFE5874" s="25"/>
      <x:c r="BFF5874" s="25"/>
      <x:c r="BFG5874" s="25"/>
      <x:c r="BFH5874" s="25"/>
      <x:c r="BFI5874" s="25"/>
      <x:c r="BFJ5874" s="25"/>
      <x:c r="BFK5874" s="25"/>
      <x:c r="BFL5874" s="25"/>
      <x:c r="BFM5874" s="25"/>
      <x:c r="BFN5874" s="25"/>
      <x:c r="BFO5874" s="25"/>
      <x:c r="BFP5874" s="25"/>
      <x:c r="BFQ5874" s="25"/>
      <x:c r="BFR5874" s="25"/>
      <x:c r="BFS5874" s="25"/>
      <x:c r="BFT5874" s="25"/>
      <x:c r="BFU5874" s="25"/>
      <x:c r="BFV5874" s="25"/>
      <x:c r="BFW5874" s="25"/>
      <x:c r="BFX5874" s="25"/>
      <x:c r="BFY5874" s="25"/>
      <x:c r="BFZ5874" s="25"/>
      <x:c r="BGA5874" s="25"/>
      <x:c r="BGB5874" s="25"/>
      <x:c r="BGC5874" s="25"/>
      <x:c r="BGD5874" s="25"/>
      <x:c r="BGE5874" s="25"/>
      <x:c r="BGF5874" s="25"/>
      <x:c r="BGG5874" s="25"/>
      <x:c r="BGH5874" s="25"/>
      <x:c r="BGI5874" s="25"/>
      <x:c r="BGJ5874" s="25"/>
      <x:c r="BGK5874" s="25"/>
      <x:c r="BGL5874" s="25"/>
      <x:c r="BGM5874" s="25"/>
      <x:c r="BGN5874" s="25"/>
      <x:c r="BGO5874" s="25"/>
      <x:c r="BGP5874" s="25"/>
      <x:c r="BGQ5874" s="25"/>
      <x:c r="BGR5874" s="25"/>
      <x:c r="BGS5874" s="25"/>
      <x:c r="BGT5874" s="25"/>
      <x:c r="BGU5874" s="25"/>
      <x:c r="BGV5874" s="25"/>
      <x:c r="BGW5874" s="25"/>
      <x:c r="BGX5874" s="25"/>
      <x:c r="BGY5874" s="25"/>
      <x:c r="BGZ5874" s="25"/>
      <x:c r="BHA5874" s="25"/>
      <x:c r="BHB5874" s="25"/>
      <x:c r="BHC5874" s="25"/>
      <x:c r="BHD5874" s="25"/>
      <x:c r="BHE5874" s="25"/>
      <x:c r="BHF5874" s="25"/>
      <x:c r="BHG5874" s="25"/>
      <x:c r="BHH5874" s="25"/>
      <x:c r="BHI5874" s="25"/>
      <x:c r="BHJ5874" s="25"/>
      <x:c r="BHK5874" s="25"/>
      <x:c r="BHL5874" s="25"/>
      <x:c r="BHM5874" s="25"/>
      <x:c r="BHN5874" s="25"/>
      <x:c r="BHO5874" s="25"/>
      <x:c r="BHP5874" s="25"/>
      <x:c r="BHQ5874" s="25"/>
      <x:c r="BHR5874" s="25"/>
      <x:c r="BHS5874" s="25"/>
      <x:c r="BHT5874" s="25"/>
      <x:c r="BHU5874" s="25"/>
      <x:c r="BHV5874" s="25"/>
      <x:c r="BHW5874" s="25"/>
      <x:c r="BHX5874" s="25"/>
      <x:c r="BHY5874" s="25"/>
      <x:c r="BHZ5874" s="25"/>
      <x:c r="BIA5874" s="25"/>
      <x:c r="BIB5874" s="25"/>
      <x:c r="BIC5874" s="25"/>
      <x:c r="BID5874" s="25"/>
      <x:c r="BIE5874" s="25"/>
      <x:c r="BIF5874" s="25"/>
      <x:c r="BIG5874" s="25"/>
      <x:c r="BIH5874" s="25"/>
      <x:c r="BII5874" s="25"/>
      <x:c r="BIJ5874" s="25"/>
      <x:c r="BIK5874" s="25"/>
      <x:c r="BIL5874" s="25"/>
      <x:c r="BIM5874" s="25"/>
      <x:c r="BIN5874" s="25"/>
      <x:c r="BIO5874" s="25"/>
      <x:c r="BIP5874" s="25"/>
      <x:c r="BIQ5874" s="25"/>
      <x:c r="BIR5874" s="25"/>
      <x:c r="BIS5874" s="25"/>
      <x:c r="BIT5874" s="25"/>
      <x:c r="BIU5874" s="25"/>
      <x:c r="BIV5874" s="25"/>
      <x:c r="BIW5874" s="25"/>
      <x:c r="BIX5874" s="25"/>
      <x:c r="BIY5874" s="25"/>
      <x:c r="BIZ5874" s="25"/>
      <x:c r="BJA5874" s="25"/>
      <x:c r="BJB5874" s="25"/>
      <x:c r="BJC5874" s="25"/>
      <x:c r="BJD5874" s="25"/>
      <x:c r="BJE5874" s="25"/>
      <x:c r="BJF5874" s="25"/>
      <x:c r="BJG5874" s="25"/>
      <x:c r="BJH5874" s="25"/>
      <x:c r="BJI5874" s="25"/>
      <x:c r="BJJ5874" s="25"/>
      <x:c r="BJK5874" s="25"/>
      <x:c r="BJL5874" s="25"/>
      <x:c r="BJM5874" s="25"/>
      <x:c r="BJN5874" s="25"/>
      <x:c r="BJO5874" s="25"/>
      <x:c r="BJP5874" s="25"/>
      <x:c r="BJQ5874" s="25"/>
      <x:c r="BJR5874" s="25"/>
      <x:c r="BJS5874" s="25"/>
      <x:c r="BJT5874" s="25"/>
      <x:c r="BJU5874" s="25"/>
      <x:c r="BJV5874" s="25"/>
      <x:c r="BJW5874" s="25"/>
      <x:c r="BJX5874" s="25"/>
      <x:c r="BJY5874" s="25"/>
      <x:c r="BJZ5874" s="25"/>
      <x:c r="BKA5874" s="25"/>
      <x:c r="BKB5874" s="25"/>
      <x:c r="BKC5874" s="25"/>
      <x:c r="BKD5874" s="25"/>
      <x:c r="BKE5874" s="25"/>
      <x:c r="BKF5874" s="25"/>
      <x:c r="BKG5874" s="25"/>
      <x:c r="BKH5874" s="25"/>
      <x:c r="BKI5874" s="25"/>
      <x:c r="BKJ5874" s="25"/>
      <x:c r="BKK5874" s="25"/>
      <x:c r="BKL5874" s="25"/>
      <x:c r="BKM5874" s="25"/>
      <x:c r="BKN5874" s="25"/>
      <x:c r="BKO5874" s="25"/>
      <x:c r="BKP5874" s="25"/>
      <x:c r="BKQ5874" s="25"/>
      <x:c r="BKR5874" s="25"/>
      <x:c r="BKS5874" s="25"/>
      <x:c r="BKT5874" s="25"/>
      <x:c r="BKU5874" s="25"/>
      <x:c r="BKV5874" s="25"/>
      <x:c r="BKW5874" s="25"/>
      <x:c r="BKX5874" s="25"/>
      <x:c r="BKY5874" s="25"/>
      <x:c r="BKZ5874" s="25"/>
      <x:c r="BLA5874" s="25"/>
      <x:c r="BLB5874" s="25"/>
      <x:c r="BLC5874" s="25"/>
      <x:c r="BLD5874" s="25"/>
      <x:c r="BLE5874" s="25"/>
      <x:c r="BLF5874" s="25"/>
      <x:c r="BLG5874" s="25"/>
      <x:c r="BLH5874" s="25"/>
      <x:c r="BLI5874" s="25"/>
      <x:c r="BLJ5874" s="25"/>
      <x:c r="BLK5874" s="25"/>
      <x:c r="BLL5874" s="25"/>
      <x:c r="BLM5874" s="25"/>
      <x:c r="BLN5874" s="25"/>
      <x:c r="BLO5874" s="25"/>
      <x:c r="BLP5874" s="25"/>
      <x:c r="BLQ5874" s="25"/>
      <x:c r="BLR5874" s="25"/>
      <x:c r="BLS5874" s="25"/>
      <x:c r="BLT5874" s="25"/>
      <x:c r="BLU5874" s="25"/>
      <x:c r="BLV5874" s="25"/>
      <x:c r="BLW5874" s="25"/>
      <x:c r="BLX5874" s="25"/>
      <x:c r="BLY5874" s="25"/>
      <x:c r="BLZ5874" s="25"/>
      <x:c r="BMA5874" s="25"/>
      <x:c r="BMB5874" s="25"/>
      <x:c r="BMC5874" s="25"/>
      <x:c r="BMD5874" s="25"/>
      <x:c r="BME5874" s="25"/>
      <x:c r="BMF5874" s="25"/>
      <x:c r="BMG5874" s="25"/>
      <x:c r="BMH5874" s="25"/>
      <x:c r="BMI5874" s="25"/>
      <x:c r="BMJ5874" s="25"/>
      <x:c r="BMK5874" s="25"/>
      <x:c r="BML5874" s="25"/>
      <x:c r="BMM5874" s="25"/>
      <x:c r="BMN5874" s="25"/>
      <x:c r="BMO5874" s="25"/>
      <x:c r="BMP5874" s="25"/>
      <x:c r="BMQ5874" s="25"/>
      <x:c r="BMR5874" s="25"/>
      <x:c r="BMS5874" s="25"/>
      <x:c r="BMT5874" s="25"/>
      <x:c r="BMU5874" s="25"/>
      <x:c r="BMV5874" s="25"/>
      <x:c r="BMW5874" s="25"/>
      <x:c r="BMX5874" s="25"/>
      <x:c r="BMY5874" s="25"/>
      <x:c r="BMZ5874" s="25"/>
      <x:c r="BNA5874" s="25"/>
      <x:c r="BNB5874" s="25"/>
      <x:c r="BNC5874" s="25"/>
      <x:c r="BND5874" s="25"/>
      <x:c r="BNE5874" s="25"/>
      <x:c r="BNF5874" s="25"/>
      <x:c r="BNG5874" s="25"/>
      <x:c r="BNH5874" s="25"/>
      <x:c r="BNI5874" s="25"/>
      <x:c r="BNJ5874" s="25"/>
      <x:c r="BNK5874" s="25"/>
      <x:c r="BNL5874" s="25"/>
      <x:c r="BNM5874" s="25"/>
      <x:c r="BNN5874" s="25"/>
      <x:c r="BNO5874" s="25"/>
      <x:c r="BNP5874" s="25"/>
      <x:c r="BNQ5874" s="25"/>
      <x:c r="BNR5874" s="25"/>
      <x:c r="BNS5874" s="25"/>
      <x:c r="BNT5874" s="25"/>
      <x:c r="BNU5874" s="25"/>
      <x:c r="BNV5874" s="25"/>
      <x:c r="BNW5874" s="25"/>
      <x:c r="BNX5874" s="25"/>
      <x:c r="BNY5874" s="25"/>
      <x:c r="BNZ5874" s="25"/>
      <x:c r="BOA5874" s="25"/>
      <x:c r="BOB5874" s="25"/>
      <x:c r="BOC5874" s="25"/>
      <x:c r="BOD5874" s="25"/>
      <x:c r="BOE5874" s="25"/>
      <x:c r="BOF5874" s="25"/>
      <x:c r="BOG5874" s="25"/>
      <x:c r="BOH5874" s="25"/>
      <x:c r="BOI5874" s="25"/>
      <x:c r="BOJ5874" s="25"/>
      <x:c r="BOK5874" s="25"/>
      <x:c r="BOL5874" s="25"/>
      <x:c r="BOM5874" s="25"/>
      <x:c r="BON5874" s="25"/>
      <x:c r="BOO5874" s="25"/>
      <x:c r="BOP5874" s="25"/>
      <x:c r="BOQ5874" s="25"/>
      <x:c r="BOR5874" s="25"/>
      <x:c r="BOS5874" s="25"/>
      <x:c r="BOT5874" s="25"/>
      <x:c r="BOU5874" s="25"/>
      <x:c r="BOV5874" s="25"/>
      <x:c r="BOW5874" s="25"/>
      <x:c r="BOX5874" s="25"/>
      <x:c r="BOY5874" s="25"/>
      <x:c r="BOZ5874" s="25"/>
      <x:c r="BPA5874" s="25"/>
      <x:c r="BPB5874" s="25"/>
      <x:c r="BPC5874" s="25"/>
      <x:c r="BPD5874" s="25"/>
      <x:c r="BPE5874" s="25"/>
      <x:c r="BPF5874" s="25"/>
      <x:c r="BPG5874" s="25"/>
      <x:c r="BPH5874" s="25"/>
      <x:c r="BPI5874" s="25"/>
      <x:c r="BPJ5874" s="25"/>
      <x:c r="BPK5874" s="25"/>
      <x:c r="BPL5874" s="25"/>
      <x:c r="BPM5874" s="25"/>
      <x:c r="BPN5874" s="25"/>
      <x:c r="BPO5874" s="25"/>
      <x:c r="BPP5874" s="25"/>
      <x:c r="BPQ5874" s="25"/>
      <x:c r="BPR5874" s="25"/>
      <x:c r="BPS5874" s="25"/>
      <x:c r="BPT5874" s="25"/>
      <x:c r="BPU5874" s="25"/>
      <x:c r="BPV5874" s="25"/>
      <x:c r="BPW5874" s="25"/>
      <x:c r="BPX5874" s="25"/>
      <x:c r="BPY5874" s="25"/>
      <x:c r="BPZ5874" s="25"/>
      <x:c r="BQA5874" s="25"/>
      <x:c r="BQB5874" s="25"/>
      <x:c r="BQC5874" s="25"/>
      <x:c r="BQD5874" s="25"/>
      <x:c r="BQE5874" s="25"/>
      <x:c r="BQF5874" s="25"/>
      <x:c r="BQG5874" s="25"/>
      <x:c r="BQH5874" s="25"/>
      <x:c r="BQI5874" s="25"/>
      <x:c r="BQJ5874" s="25"/>
      <x:c r="BQK5874" s="25"/>
      <x:c r="BQL5874" s="25"/>
      <x:c r="BQM5874" s="25"/>
      <x:c r="BQN5874" s="25"/>
      <x:c r="BQO5874" s="25"/>
      <x:c r="BQP5874" s="25"/>
      <x:c r="BQQ5874" s="25"/>
      <x:c r="BQR5874" s="25"/>
      <x:c r="BQS5874" s="25"/>
      <x:c r="BQT5874" s="25"/>
      <x:c r="BQU5874" s="25"/>
      <x:c r="BQV5874" s="25"/>
      <x:c r="BQW5874" s="25"/>
      <x:c r="BQX5874" s="25"/>
      <x:c r="BQY5874" s="25"/>
      <x:c r="BQZ5874" s="25"/>
      <x:c r="BRA5874" s="25"/>
      <x:c r="BRB5874" s="25"/>
      <x:c r="BRC5874" s="25"/>
      <x:c r="BRD5874" s="25"/>
      <x:c r="BRE5874" s="25"/>
      <x:c r="BRF5874" s="25"/>
      <x:c r="BRG5874" s="25"/>
      <x:c r="BRH5874" s="25"/>
      <x:c r="BRI5874" s="25"/>
      <x:c r="BRJ5874" s="25"/>
      <x:c r="BRK5874" s="25"/>
      <x:c r="BRL5874" s="25"/>
      <x:c r="BRM5874" s="25"/>
      <x:c r="BRN5874" s="25"/>
      <x:c r="BRO5874" s="25"/>
      <x:c r="BRP5874" s="25"/>
      <x:c r="BRQ5874" s="25"/>
      <x:c r="BRR5874" s="25"/>
      <x:c r="BRS5874" s="25"/>
      <x:c r="BRT5874" s="25"/>
      <x:c r="BRU5874" s="25"/>
      <x:c r="BRV5874" s="25"/>
      <x:c r="BRW5874" s="25"/>
      <x:c r="BRX5874" s="25"/>
      <x:c r="BRY5874" s="25"/>
      <x:c r="BRZ5874" s="25"/>
      <x:c r="BSA5874" s="25"/>
      <x:c r="BSB5874" s="25"/>
      <x:c r="BSC5874" s="25"/>
      <x:c r="BSD5874" s="25"/>
      <x:c r="BSE5874" s="25"/>
      <x:c r="BSF5874" s="25"/>
      <x:c r="BSG5874" s="25"/>
      <x:c r="BSH5874" s="25"/>
      <x:c r="BSI5874" s="25"/>
      <x:c r="BSJ5874" s="25"/>
      <x:c r="BSK5874" s="25"/>
      <x:c r="BSL5874" s="25"/>
      <x:c r="BSM5874" s="25"/>
      <x:c r="BSN5874" s="25"/>
      <x:c r="BSO5874" s="25"/>
      <x:c r="BSP5874" s="25"/>
      <x:c r="BSQ5874" s="25"/>
      <x:c r="BSR5874" s="25"/>
      <x:c r="BSS5874" s="25"/>
      <x:c r="BST5874" s="25"/>
      <x:c r="BSU5874" s="25"/>
      <x:c r="BSV5874" s="25"/>
      <x:c r="BSW5874" s="25"/>
      <x:c r="BSX5874" s="25"/>
      <x:c r="BSY5874" s="25"/>
      <x:c r="BSZ5874" s="25"/>
      <x:c r="BTA5874" s="25"/>
      <x:c r="BTB5874" s="25"/>
      <x:c r="BTC5874" s="25"/>
      <x:c r="BTD5874" s="25"/>
      <x:c r="BTE5874" s="25"/>
      <x:c r="BTF5874" s="25"/>
      <x:c r="BTG5874" s="25"/>
      <x:c r="BTH5874" s="25"/>
      <x:c r="BTI5874" s="25"/>
      <x:c r="BTJ5874" s="25"/>
      <x:c r="BTK5874" s="25"/>
      <x:c r="BTL5874" s="25"/>
      <x:c r="BTM5874" s="25"/>
      <x:c r="BTN5874" s="25"/>
      <x:c r="BTO5874" s="25"/>
      <x:c r="BTP5874" s="25"/>
      <x:c r="BTQ5874" s="25"/>
      <x:c r="BTR5874" s="25"/>
      <x:c r="BTS5874" s="25"/>
      <x:c r="BTT5874" s="25"/>
      <x:c r="BTU5874" s="25"/>
      <x:c r="BTV5874" s="25"/>
      <x:c r="BTW5874" s="25"/>
      <x:c r="BTX5874" s="25"/>
      <x:c r="BTY5874" s="25"/>
      <x:c r="BTZ5874" s="25"/>
      <x:c r="BUA5874" s="25"/>
      <x:c r="BUB5874" s="25"/>
      <x:c r="BUC5874" s="25"/>
      <x:c r="BUD5874" s="25"/>
      <x:c r="BUE5874" s="25"/>
      <x:c r="BUF5874" s="25"/>
      <x:c r="BUG5874" s="25"/>
      <x:c r="BUH5874" s="25"/>
      <x:c r="BUI5874" s="25"/>
      <x:c r="BUJ5874" s="25"/>
      <x:c r="BUK5874" s="25"/>
      <x:c r="BUL5874" s="25"/>
      <x:c r="BUM5874" s="25"/>
      <x:c r="BUN5874" s="25"/>
      <x:c r="BUO5874" s="25"/>
      <x:c r="BUP5874" s="25"/>
      <x:c r="BUQ5874" s="25"/>
      <x:c r="BUR5874" s="25"/>
      <x:c r="BUS5874" s="25"/>
      <x:c r="BUT5874" s="25"/>
      <x:c r="BUU5874" s="25"/>
      <x:c r="BUV5874" s="25"/>
      <x:c r="BUW5874" s="25"/>
      <x:c r="BUX5874" s="25"/>
      <x:c r="BUY5874" s="25"/>
      <x:c r="BUZ5874" s="25"/>
      <x:c r="BVA5874" s="25"/>
      <x:c r="BVB5874" s="25"/>
      <x:c r="BVC5874" s="25"/>
      <x:c r="BVD5874" s="25"/>
      <x:c r="BVE5874" s="25"/>
      <x:c r="BVF5874" s="25"/>
      <x:c r="BVG5874" s="25"/>
      <x:c r="BVH5874" s="25"/>
      <x:c r="BVI5874" s="25"/>
      <x:c r="BVJ5874" s="25"/>
      <x:c r="BVK5874" s="25"/>
      <x:c r="BVL5874" s="25"/>
      <x:c r="BVM5874" s="25"/>
      <x:c r="BVN5874" s="25"/>
      <x:c r="BVO5874" s="25"/>
      <x:c r="BVP5874" s="25"/>
      <x:c r="BVQ5874" s="25"/>
      <x:c r="BVR5874" s="25"/>
      <x:c r="BVS5874" s="25"/>
      <x:c r="BVT5874" s="25"/>
      <x:c r="BVU5874" s="25"/>
      <x:c r="BVV5874" s="25"/>
      <x:c r="BVW5874" s="25"/>
      <x:c r="BVX5874" s="25"/>
      <x:c r="BVY5874" s="25"/>
      <x:c r="BVZ5874" s="25"/>
      <x:c r="BWA5874" s="25"/>
      <x:c r="BWB5874" s="25"/>
      <x:c r="BWC5874" s="25"/>
      <x:c r="BWD5874" s="25"/>
      <x:c r="BWE5874" s="25"/>
      <x:c r="BWF5874" s="25"/>
      <x:c r="BWG5874" s="25"/>
      <x:c r="BWH5874" s="25"/>
      <x:c r="BWI5874" s="25"/>
      <x:c r="BWJ5874" s="25"/>
      <x:c r="BWK5874" s="25"/>
      <x:c r="BWL5874" s="25"/>
      <x:c r="BWM5874" s="25"/>
      <x:c r="BWN5874" s="25"/>
      <x:c r="BWO5874" s="25"/>
      <x:c r="BWP5874" s="25"/>
      <x:c r="BWQ5874" s="25"/>
      <x:c r="BWR5874" s="25"/>
      <x:c r="BWS5874" s="25"/>
      <x:c r="BWT5874" s="25"/>
      <x:c r="BWU5874" s="25"/>
      <x:c r="BWV5874" s="25"/>
      <x:c r="BWW5874" s="25"/>
      <x:c r="BWX5874" s="25"/>
      <x:c r="BWY5874" s="25"/>
      <x:c r="BWZ5874" s="25"/>
      <x:c r="BXA5874" s="25"/>
      <x:c r="BXB5874" s="25"/>
      <x:c r="BXC5874" s="25"/>
      <x:c r="BXD5874" s="25"/>
      <x:c r="BXE5874" s="25"/>
      <x:c r="BXF5874" s="25"/>
      <x:c r="BXG5874" s="25"/>
      <x:c r="BXH5874" s="25"/>
      <x:c r="BXI5874" s="25"/>
      <x:c r="BXJ5874" s="25"/>
      <x:c r="BXK5874" s="25"/>
      <x:c r="BXL5874" s="25"/>
      <x:c r="BXM5874" s="25"/>
      <x:c r="BXN5874" s="25"/>
      <x:c r="BXO5874" s="25"/>
      <x:c r="BXP5874" s="25"/>
      <x:c r="BXQ5874" s="25"/>
      <x:c r="BXR5874" s="25"/>
      <x:c r="BXS5874" s="25"/>
      <x:c r="BXT5874" s="25"/>
      <x:c r="BXU5874" s="25"/>
      <x:c r="BXV5874" s="25"/>
      <x:c r="BXW5874" s="25"/>
      <x:c r="BXX5874" s="25"/>
      <x:c r="BXY5874" s="25"/>
      <x:c r="BXZ5874" s="25"/>
      <x:c r="BYA5874" s="25"/>
      <x:c r="BYB5874" s="25"/>
      <x:c r="BYC5874" s="25"/>
      <x:c r="BYD5874" s="25"/>
      <x:c r="BYE5874" s="25"/>
      <x:c r="BYF5874" s="25"/>
      <x:c r="BYG5874" s="25"/>
      <x:c r="BYH5874" s="25"/>
      <x:c r="BYI5874" s="25"/>
      <x:c r="BYJ5874" s="25"/>
      <x:c r="BYK5874" s="25"/>
      <x:c r="BYL5874" s="25"/>
      <x:c r="BYM5874" s="25"/>
      <x:c r="BYN5874" s="25"/>
      <x:c r="BYO5874" s="25"/>
      <x:c r="BYP5874" s="25"/>
      <x:c r="BYQ5874" s="25"/>
      <x:c r="BYR5874" s="25"/>
      <x:c r="BYS5874" s="25"/>
      <x:c r="BYT5874" s="25"/>
      <x:c r="BYU5874" s="25"/>
      <x:c r="BYV5874" s="25"/>
      <x:c r="BYW5874" s="25"/>
      <x:c r="BYX5874" s="25"/>
      <x:c r="BYY5874" s="25"/>
      <x:c r="BYZ5874" s="25"/>
      <x:c r="BZA5874" s="25"/>
      <x:c r="BZB5874" s="25"/>
      <x:c r="BZC5874" s="25"/>
      <x:c r="BZD5874" s="25"/>
      <x:c r="BZE5874" s="25"/>
      <x:c r="BZF5874" s="25"/>
      <x:c r="BZG5874" s="25"/>
      <x:c r="BZH5874" s="25"/>
      <x:c r="BZI5874" s="25"/>
      <x:c r="BZJ5874" s="25"/>
      <x:c r="BZK5874" s="25"/>
      <x:c r="BZL5874" s="25"/>
      <x:c r="BZM5874" s="25"/>
      <x:c r="BZN5874" s="25"/>
      <x:c r="BZO5874" s="25"/>
      <x:c r="BZP5874" s="25"/>
      <x:c r="BZQ5874" s="25"/>
      <x:c r="BZR5874" s="25"/>
      <x:c r="BZS5874" s="25"/>
      <x:c r="BZT5874" s="25"/>
      <x:c r="BZU5874" s="25"/>
      <x:c r="BZV5874" s="25"/>
      <x:c r="BZW5874" s="25"/>
      <x:c r="BZX5874" s="25"/>
      <x:c r="BZY5874" s="25"/>
      <x:c r="BZZ5874" s="25"/>
      <x:c r="CAA5874" s="25"/>
      <x:c r="CAB5874" s="25"/>
      <x:c r="CAC5874" s="25"/>
      <x:c r="CAD5874" s="25"/>
      <x:c r="CAE5874" s="25"/>
      <x:c r="CAF5874" s="25"/>
      <x:c r="CAG5874" s="25"/>
      <x:c r="CAH5874" s="25"/>
      <x:c r="CAI5874" s="25"/>
      <x:c r="CAJ5874" s="25"/>
      <x:c r="CAK5874" s="25"/>
      <x:c r="CAL5874" s="25"/>
      <x:c r="CAM5874" s="25"/>
      <x:c r="CAN5874" s="25"/>
      <x:c r="CAO5874" s="25"/>
      <x:c r="CAP5874" s="25"/>
      <x:c r="CAQ5874" s="25"/>
      <x:c r="CAR5874" s="25"/>
      <x:c r="CAS5874" s="25"/>
      <x:c r="CAT5874" s="25"/>
      <x:c r="CAU5874" s="25"/>
      <x:c r="CAV5874" s="25"/>
      <x:c r="CAW5874" s="25"/>
      <x:c r="CAX5874" s="25"/>
      <x:c r="CAY5874" s="25"/>
      <x:c r="CAZ5874" s="25"/>
      <x:c r="CBA5874" s="25"/>
      <x:c r="CBB5874" s="25"/>
      <x:c r="CBC5874" s="25"/>
      <x:c r="CBD5874" s="25"/>
      <x:c r="CBE5874" s="25"/>
      <x:c r="CBF5874" s="25"/>
      <x:c r="CBG5874" s="25"/>
      <x:c r="CBH5874" s="25"/>
      <x:c r="CBI5874" s="25"/>
      <x:c r="CBJ5874" s="25"/>
      <x:c r="CBK5874" s="25"/>
      <x:c r="CBL5874" s="25"/>
      <x:c r="CBM5874" s="25"/>
      <x:c r="CBN5874" s="25"/>
      <x:c r="CBO5874" s="25"/>
      <x:c r="CBP5874" s="25"/>
      <x:c r="CBQ5874" s="25"/>
      <x:c r="CBR5874" s="25"/>
      <x:c r="CBS5874" s="25"/>
      <x:c r="CBT5874" s="25"/>
      <x:c r="CBU5874" s="25"/>
      <x:c r="CBV5874" s="25"/>
      <x:c r="CBW5874" s="25"/>
      <x:c r="CBX5874" s="25"/>
      <x:c r="CBY5874" s="25"/>
      <x:c r="CBZ5874" s="25"/>
      <x:c r="CCA5874" s="25"/>
      <x:c r="CCB5874" s="25"/>
      <x:c r="CCC5874" s="25"/>
      <x:c r="CCD5874" s="25"/>
      <x:c r="CCE5874" s="25"/>
      <x:c r="CCF5874" s="25"/>
      <x:c r="CCG5874" s="25"/>
      <x:c r="CCH5874" s="25"/>
      <x:c r="CCI5874" s="25"/>
      <x:c r="CCJ5874" s="25"/>
      <x:c r="CCK5874" s="25"/>
      <x:c r="CCL5874" s="25"/>
      <x:c r="CCM5874" s="25"/>
      <x:c r="CCN5874" s="25"/>
      <x:c r="CCO5874" s="25"/>
      <x:c r="CCP5874" s="25"/>
      <x:c r="CCQ5874" s="25"/>
      <x:c r="CCR5874" s="25"/>
      <x:c r="CCS5874" s="25"/>
      <x:c r="CCT5874" s="25"/>
      <x:c r="CCU5874" s="25"/>
      <x:c r="CCV5874" s="25"/>
      <x:c r="CCW5874" s="25"/>
      <x:c r="CCX5874" s="25"/>
      <x:c r="CCY5874" s="25"/>
      <x:c r="CCZ5874" s="25"/>
      <x:c r="CDA5874" s="25"/>
      <x:c r="CDB5874" s="25"/>
      <x:c r="CDC5874" s="25"/>
      <x:c r="CDD5874" s="25"/>
      <x:c r="CDE5874" s="25"/>
      <x:c r="CDF5874" s="25"/>
      <x:c r="CDG5874" s="25"/>
      <x:c r="CDH5874" s="25"/>
      <x:c r="CDI5874" s="25"/>
      <x:c r="CDJ5874" s="25"/>
      <x:c r="CDK5874" s="25"/>
      <x:c r="CDL5874" s="25"/>
      <x:c r="CDM5874" s="25"/>
      <x:c r="CDN5874" s="25"/>
      <x:c r="CDO5874" s="25"/>
      <x:c r="CDP5874" s="25"/>
      <x:c r="CDQ5874" s="25"/>
      <x:c r="CDR5874" s="25"/>
      <x:c r="CDS5874" s="25"/>
      <x:c r="CDT5874" s="25"/>
      <x:c r="CDU5874" s="25"/>
      <x:c r="CDV5874" s="25"/>
      <x:c r="CDW5874" s="25"/>
      <x:c r="CDX5874" s="25"/>
      <x:c r="CDY5874" s="25"/>
      <x:c r="CDZ5874" s="25"/>
      <x:c r="CEA5874" s="25"/>
      <x:c r="CEB5874" s="25"/>
      <x:c r="CEC5874" s="25"/>
      <x:c r="CED5874" s="25"/>
      <x:c r="CEE5874" s="25"/>
      <x:c r="CEF5874" s="25"/>
      <x:c r="CEG5874" s="25"/>
      <x:c r="CEH5874" s="25"/>
      <x:c r="CEI5874" s="25"/>
      <x:c r="CEJ5874" s="25"/>
      <x:c r="CEK5874" s="25"/>
      <x:c r="CEL5874" s="25"/>
      <x:c r="CEM5874" s="25"/>
      <x:c r="CEN5874" s="25"/>
      <x:c r="CEO5874" s="25"/>
      <x:c r="CEP5874" s="25"/>
      <x:c r="CEQ5874" s="25"/>
      <x:c r="CER5874" s="25"/>
      <x:c r="CES5874" s="25"/>
      <x:c r="CET5874" s="25"/>
      <x:c r="CEU5874" s="25"/>
      <x:c r="CEV5874" s="25"/>
      <x:c r="CEW5874" s="25"/>
      <x:c r="CEX5874" s="25"/>
      <x:c r="CEY5874" s="25"/>
      <x:c r="CEZ5874" s="25"/>
      <x:c r="CFA5874" s="25"/>
      <x:c r="CFB5874" s="25"/>
      <x:c r="CFC5874" s="25"/>
      <x:c r="CFD5874" s="25"/>
      <x:c r="CFE5874" s="25"/>
      <x:c r="CFF5874" s="25"/>
      <x:c r="CFG5874" s="25"/>
      <x:c r="CFH5874" s="25"/>
      <x:c r="CFI5874" s="25"/>
      <x:c r="CFJ5874" s="25"/>
      <x:c r="CFK5874" s="25"/>
      <x:c r="CFL5874" s="25"/>
      <x:c r="CFM5874" s="25"/>
      <x:c r="CFN5874" s="25"/>
      <x:c r="CFO5874" s="25"/>
      <x:c r="CFP5874" s="25"/>
      <x:c r="CFQ5874" s="25"/>
      <x:c r="CFR5874" s="25"/>
      <x:c r="CFS5874" s="25"/>
      <x:c r="CFT5874" s="25"/>
      <x:c r="CFU5874" s="25"/>
      <x:c r="CFV5874" s="25"/>
      <x:c r="CFW5874" s="25"/>
      <x:c r="CFX5874" s="25"/>
      <x:c r="CFY5874" s="25"/>
      <x:c r="CFZ5874" s="25"/>
      <x:c r="CGA5874" s="25"/>
      <x:c r="CGB5874" s="25"/>
      <x:c r="CGC5874" s="25"/>
      <x:c r="CGD5874" s="25"/>
      <x:c r="CGE5874" s="25"/>
      <x:c r="CGF5874" s="25"/>
      <x:c r="CGG5874" s="25"/>
      <x:c r="CGH5874" s="25"/>
      <x:c r="CGI5874" s="25"/>
      <x:c r="CGJ5874" s="25"/>
      <x:c r="CGK5874" s="25"/>
      <x:c r="CGL5874" s="25"/>
      <x:c r="CGM5874" s="25"/>
      <x:c r="CGN5874" s="25"/>
      <x:c r="CGO5874" s="25"/>
      <x:c r="CGP5874" s="25"/>
      <x:c r="CGQ5874" s="25"/>
      <x:c r="CGR5874" s="25"/>
      <x:c r="CGS5874" s="25"/>
      <x:c r="CGT5874" s="25"/>
      <x:c r="CGU5874" s="25"/>
      <x:c r="CGV5874" s="25"/>
      <x:c r="CGW5874" s="25"/>
      <x:c r="CGX5874" s="25"/>
      <x:c r="CGY5874" s="25"/>
      <x:c r="CGZ5874" s="25"/>
      <x:c r="CHA5874" s="25"/>
      <x:c r="CHB5874" s="25"/>
      <x:c r="CHC5874" s="25"/>
      <x:c r="CHD5874" s="25"/>
      <x:c r="CHE5874" s="25"/>
      <x:c r="CHF5874" s="25"/>
      <x:c r="CHG5874" s="25"/>
      <x:c r="CHH5874" s="25"/>
      <x:c r="CHI5874" s="25"/>
      <x:c r="CHJ5874" s="25"/>
      <x:c r="CHK5874" s="25"/>
      <x:c r="CHL5874" s="25"/>
      <x:c r="CHM5874" s="25"/>
      <x:c r="CHN5874" s="25"/>
      <x:c r="CHO5874" s="25"/>
      <x:c r="CHP5874" s="25"/>
      <x:c r="CHQ5874" s="25"/>
      <x:c r="CHR5874" s="25"/>
      <x:c r="CHS5874" s="25"/>
      <x:c r="CHT5874" s="25"/>
      <x:c r="CHU5874" s="25"/>
      <x:c r="CHV5874" s="25"/>
      <x:c r="CHW5874" s="25"/>
      <x:c r="CHX5874" s="25"/>
      <x:c r="CHY5874" s="25"/>
      <x:c r="CHZ5874" s="25"/>
      <x:c r="CIA5874" s="25"/>
      <x:c r="CIB5874" s="25"/>
      <x:c r="CIC5874" s="25"/>
      <x:c r="CID5874" s="25"/>
      <x:c r="CIE5874" s="25"/>
      <x:c r="CIF5874" s="25"/>
      <x:c r="CIG5874" s="25"/>
      <x:c r="CIH5874" s="25"/>
      <x:c r="CII5874" s="25"/>
      <x:c r="CIJ5874" s="25"/>
      <x:c r="CIK5874" s="25"/>
      <x:c r="CIL5874" s="25"/>
      <x:c r="CIM5874" s="25"/>
      <x:c r="CIN5874" s="25"/>
      <x:c r="CIO5874" s="25"/>
      <x:c r="CIP5874" s="25"/>
      <x:c r="CIQ5874" s="25"/>
      <x:c r="CIR5874" s="25"/>
      <x:c r="CIS5874" s="25"/>
      <x:c r="CIT5874" s="25"/>
      <x:c r="CIU5874" s="25"/>
      <x:c r="CIV5874" s="25"/>
      <x:c r="CIW5874" s="25"/>
      <x:c r="CIX5874" s="25"/>
      <x:c r="CIY5874" s="25"/>
      <x:c r="CIZ5874" s="25"/>
      <x:c r="CJA5874" s="25"/>
      <x:c r="CJB5874" s="25"/>
      <x:c r="CJC5874" s="25"/>
      <x:c r="CJD5874" s="25"/>
      <x:c r="CJE5874" s="25"/>
      <x:c r="CJF5874" s="25"/>
      <x:c r="CJG5874" s="25"/>
      <x:c r="CJH5874" s="25"/>
      <x:c r="CJI5874" s="25"/>
      <x:c r="CJJ5874" s="25"/>
      <x:c r="CJK5874" s="25"/>
      <x:c r="CJL5874" s="25"/>
      <x:c r="CJM5874" s="25"/>
      <x:c r="CJN5874" s="25"/>
      <x:c r="CJO5874" s="25"/>
      <x:c r="CJP5874" s="25"/>
      <x:c r="CJQ5874" s="25"/>
      <x:c r="CJR5874" s="25"/>
      <x:c r="CJS5874" s="25"/>
      <x:c r="CJT5874" s="25"/>
      <x:c r="CJU5874" s="25"/>
      <x:c r="CJV5874" s="25"/>
      <x:c r="CJW5874" s="25"/>
      <x:c r="CJX5874" s="25"/>
      <x:c r="CJY5874" s="25"/>
      <x:c r="CJZ5874" s="25"/>
      <x:c r="CKA5874" s="25"/>
      <x:c r="CKB5874" s="25"/>
      <x:c r="CKC5874" s="25"/>
      <x:c r="CKD5874" s="25"/>
      <x:c r="CKE5874" s="25"/>
      <x:c r="CKF5874" s="25"/>
      <x:c r="CKG5874" s="25"/>
      <x:c r="CKH5874" s="25"/>
      <x:c r="CKI5874" s="25"/>
      <x:c r="CKJ5874" s="25"/>
      <x:c r="CKK5874" s="25"/>
      <x:c r="CKL5874" s="25"/>
      <x:c r="CKM5874" s="25"/>
      <x:c r="CKN5874" s="25"/>
      <x:c r="CKO5874" s="25"/>
      <x:c r="CKP5874" s="25"/>
      <x:c r="CKQ5874" s="25"/>
      <x:c r="CKR5874" s="25"/>
      <x:c r="CKS5874" s="25"/>
      <x:c r="CKT5874" s="25"/>
      <x:c r="CKU5874" s="25"/>
      <x:c r="CKV5874" s="25"/>
      <x:c r="CKW5874" s="25"/>
      <x:c r="CKX5874" s="25"/>
      <x:c r="CKY5874" s="25"/>
      <x:c r="CKZ5874" s="25"/>
      <x:c r="CLA5874" s="25"/>
      <x:c r="CLB5874" s="25"/>
      <x:c r="CLC5874" s="25"/>
      <x:c r="CLD5874" s="25"/>
      <x:c r="CLE5874" s="25"/>
      <x:c r="CLF5874" s="25"/>
      <x:c r="CLG5874" s="25"/>
      <x:c r="CLH5874" s="25"/>
      <x:c r="CLI5874" s="25"/>
      <x:c r="CLJ5874" s="25"/>
      <x:c r="CLK5874" s="25"/>
      <x:c r="CLL5874" s="25"/>
      <x:c r="CLM5874" s="25"/>
      <x:c r="CLN5874" s="25"/>
      <x:c r="CLO5874" s="25"/>
      <x:c r="CLP5874" s="25"/>
      <x:c r="CLQ5874" s="25"/>
      <x:c r="CLR5874" s="25"/>
      <x:c r="CLS5874" s="25"/>
      <x:c r="CLT5874" s="25"/>
      <x:c r="CLU5874" s="25"/>
      <x:c r="CLV5874" s="25"/>
      <x:c r="CLW5874" s="25"/>
      <x:c r="CLX5874" s="25"/>
      <x:c r="CLY5874" s="25"/>
      <x:c r="CLZ5874" s="25"/>
      <x:c r="CMA5874" s="25"/>
      <x:c r="CMB5874" s="25"/>
      <x:c r="CMC5874" s="25"/>
      <x:c r="CMD5874" s="25"/>
      <x:c r="CME5874" s="25"/>
      <x:c r="CMF5874" s="25"/>
      <x:c r="CMG5874" s="25"/>
      <x:c r="CMH5874" s="25"/>
      <x:c r="CMI5874" s="25"/>
      <x:c r="CMJ5874" s="25"/>
      <x:c r="CMK5874" s="25"/>
      <x:c r="CML5874" s="25"/>
      <x:c r="CMM5874" s="25"/>
      <x:c r="CMN5874" s="25"/>
      <x:c r="CMO5874" s="25"/>
      <x:c r="CMP5874" s="25"/>
      <x:c r="CMQ5874" s="25"/>
      <x:c r="CMR5874" s="25"/>
      <x:c r="CMS5874" s="25"/>
      <x:c r="CMT5874" s="25"/>
      <x:c r="CMU5874" s="25"/>
      <x:c r="CMV5874" s="25"/>
      <x:c r="CMW5874" s="25"/>
      <x:c r="CMX5874" s="25"/>
      <x:c r="CMY5874" s="25"/>
      <x:c r="CMZ5874" s="25"/>
      <x:c r="CNA5874" s="25"/>
      <x:c r="CNB5874" s="25"/>
      <x:c r="CNC5874" s="25"/>
      <x:c r="CND5874" s="25"/>
      <x:c r="CNE5874" s="25"/>
      <x:c r="CNF5874" s="25"/>
      <x:c r="CNG5874" s="25"/>
      <x:c r="CNH5874" s="25"/>
      <x:c r="CNI5874" s="25"/>
      <x:c r="CNJ5874" s="25"/>
      <x:c r="CNK5874" s="25"/>
      <x:c r="CNL5874" s="25"/>
      <x:c r="CNM5874" s="25"/>
      <x:c r="CNN5874" s="25"/>
      <x:c r="CNO5874" s="25"/>
      <x:c r="CNP5874" s="25"/>
      <x:c r="CNQ5874" s="25"/>
      <x:c r="CNR5874" s="25"/>
      <x:c r="CNS5874" s="25"/>
      <x:c r="CNT5874" s="25"/>
      <x:c r="CNU5874" s="25"/>
      <x:c r="CNV5874" s="25"/>
      <x:c r="CNW5874" s="25"/>
      <x:c r="CNX5874" s="25"/>
      <x:c r="CNY5874" s="25"/>
      <x:c r="CNZ5874" s="25"/>
      <x:c r="COA5874" s="25"/>
      <x:c r="COB5874" s="25"/>
      <x:c r="COC5874" s="25"/>
      <x:c r="COD5874" s="25"/>
      <x:c r="COE5874" s="25"/>
      <x:c r="COF5874" s="25"/>
      <x:c r="COG5874" s="25"/>
      <x:c r="COH5874" s="25"/>
      <x:c r="COI5874" s="25"/>
      <x:c r="COJ5874" s="25"/>
      <x:c r="COK5874" s="25"/>
      <x:c r="COL5874" s="25"/>
      <x:c r="COM5874" s="25"/>
      <x:c r="CON5874" s="25"/>
      <x:c r="COO5874" s="25"/>
      <x:c r="COP5874" s="25"/>
      <x:c r="COQ5874" s="25"/>
      <x:c r="COR5874" s="25"/>
      <x:c r="COS5874" s="25"/>
      <x:c r="COT5874" s="25"/>
      <x:c r="COU5874" s="25"/>
      <x:c r="COV5874" s="25"/>
      <x:c r="COW5874" s="25"/>
      <x:c r="COX5874" s="25"/>
      <x:c r="COY5874" s="25"/>
      <x:c r="COZ5874" s="25"/>
      <x:c r="CPA5874" s="25"/>
      <x:c r="CPB5874" s="25"/>
      <x:c r="CPC5874" s="25"/>
      <x:c r="CPD5874" s="25"/>
      <x:c r="CPE5874" s="25"/>
      <x:c r="CPF5874" s="25"/>
      <x:c r="CPG5874" s="25"/>
      <x:c r="CPH5874" s="25"/>
      <x:c r="CPI5874" s="25"/>
      <x:c r="CPJ5874" s="25"/>
      <x:c r="CPK5874" s="25"/>
      <x:c r="CPL5874" s="25"/>
      <x:c r="CPM5874" s="25"/>
      <x:c r="CPN5874" s="25"/>
      <x:c r="CPO5874" s="25"/>
      <x:c r="CPP5874" s="25"/>
      <x:c r="CPQ5874" s="25"/>
      <x:c r="CPR5874" s="25"/>
      <x:c r="CPS5874" s="25"/>
      <x:c r="CPT5874" s="25"/>
      <x:c r="CPU5874" s="25"/>
      <x:c r="CPV5874" s="25"/>
      <x:c r="CPW5874" s="25"/>
      <x:c r="CPX5874" s="25"/>
      <x:c r="CPY5874" s="25"/>
      <x:c r="CPZ5874" s="25"/>
      <x:c r="CQA5874" s="25"/>
      <x:c r="CQB5874" s="25"/>
      <x:c r="CQC5874" s="25"/>
      <x:c r="CQD5874" s="25"/>
      <x:c r="CQE5874" s="25"/>
      <x:c r="CQF5874" s="25"/>
      <x:c r="CQG5874" s="25"/>
      <x:c r="CQH5874" s="25"/>
      <x:c r="CQI5874" s="25"/>
      <x:c r="CQJ5874" s="25"/>
      <x:c r="CQK5874" s="25"/>
      <x:c r="CQL5874" s="25"/>
      <x:c r="CQM5874" s="25"/>
      <x:c r="CQN5874" s="25"/>
      <x:c r="CQO5874" s="25"/>
      <x:c r="CQP5874" s="25"/>
      <x:c r="CQQ5874" s="25"/>
      <x:c r="CQR5874" s="25"/>
      <x:c r="CQS5874" s="25"/>
      <x:c r="CQT5874" s="25"/>
      <x:c r="CQU5874" s="25"/>
      <x:c r="CQV5874" s="25"/>
      <x:c r="CQW5874" s="25"/>
      <x:c r="CQX5874" s="25"/>
      <x:c r="CQY5874" s="25"/>
      <x:c r="CQZ5874" s="25"/>
      <x:c r="CRA5874" s="25"/>
      <x:c r="CRB5874" s="25"/>
      <x:c r="CRC5874" s="25"/>
      <x:c r="CRD5874" s="25"/>
      <x:c r="CRE5874" s="25"/>
      <x:c r="CRF5874" s="25"/>
      <x:c r="CRG5874" s="25"/>
      <x:c r="CRH5874" s="25"/>
      <x:c r="CRI5874" s="25"/>
      <x:c r="CRJ5874" s="25"/>
      <x:c r="CRK5874" s="25"/>
      <x:c r="CRL5874" s="25"/>
      <x:c r="CRM5874" s="25"/>
      <x:c r="CRN5874" s="25"/>
      <x:c r="CRO5874" s="25"/>
      <x:c r="CRP5874" s="25"/>
      <x:c r="CRQ5874" s="25"/>
      <x:c r="CRR5874" s="25"/>
      <x:c r="CRS5874" s="25"/>
      <x:c r="CRT5874" s="25"/>
      <x:c r="CRU5874" s="25"/>
      <x:c r="CRV5874" s="25"/>
      <x:c r="CRW5874" s="25"/>
      <x:c r="CRX5874" s="25"/>
      <x:c r="CRY5874" s="25"/>
      <x:c r="CRZ5874" s="25"/>
      <x:c r="CSA5874" s="25"/>
      <x:c r="CSB5874" s="25"/>
      <x:c r="CSC5874" s="25"/>
      <x:c r="CSD5874" s="25"/>
      <x:c r="CSE5874" s="25"/>
      <x:c r="CSF5874" s="25"/>
      <x:c r="CSG5874" s="25"/>
      <x:c r="CSH5874" s="25"/>
      <x:c r="CSI5874" s="25"/>
      <x:c r="CSJ5874" s="25"/>
      <x:c r="CSK5874" s="25"/>
      <x:c r="CSL5874" s="25"/>
      <x:c r="CSM5874" s="25"/>
      <x:c r="CSN5874" s="25"/>
      <x:c r="CSO5874" s="25"/>
      <x:c r="CSP5874" s="25"/>
      <x:c r="CSQ5874" s="25"/>
      <x:c r="CSR5874" s="25"/>
      <x:c r="CSS5874" s="25"/>
      <x:c r="CST5874" s="25"/>
      <x:c r="CSU5874" s="25"/>
      <x:c r="CSV5874" s="25"/>
      <x:c r="CSW5874" s="25"/>
      <x:c r="CSX5874" s="25"/>
      <x:c r="CSY5874" s="25"/>
      <x:c r="CSZ5874" s="25"/>
      <x:c r="CTA5874" s="25"/>
      <x:c r="CTB5874" s="25"/>
      <x:c r="CTC5874" s="25"/>
      <x:c r="CTD5874" s="25"/>
      <x:c r="CTE5874" s="25"/>
      <x:c r="CTF5874" s="25"/>
      <x:c r="CTG5874" s="25"/>
      <x:c r="CTH5874" s="25"/>
      <x:c r="CTI5874" s="25"/>
      <x:c r="CTJ5874" s="25"/>
      <x:c r="CTK5874" s="25"/>
      <x:c r="CTL5874" s="25"/>
      <x:c r="CTM5874" s="25"/>
      <x:c r="CTN5874" s="25"/>
      <x:c r="CTO5874" s="25"/>
      <x:c r="CTP5874" s="25"/>
      <x:c r="CTQ5874" s="25"/>
      <x:c r="CTR5874" s="25"/>
      <x:c r="CTS5874" s="25"/>
      <x:c r="CTT5874" s="25"/>
      <x:c r="CTU5874" s="25"/>
      <x:c r="CTV5874" s="25"/>
      <x:c r="CTW5874" s="25"/>
      <x:c r="CTX5874" s="25"/>
      <x:c r="CTY5874" s="25"/>
      <x:c r="CTZ5874" s="25"/>
      <x:c r="CUA5874" s="25"/>
      <x:c r="CUB5874" s="25"/>
      <x:c r="CUC5874" s="25"/>
      <x:c r="CUD5874" s="25"/>
      <x:c r="CUE5874" s="25"/>
      <x:c r="CUF5874" s="25"/>
      <x:c r="CUG5874" s="25"/>
      <x:c r="CUH5874" s="25"/>
      <x:c r="CUI5874" s="25"/>
      <x:c r="CUJ5874" s="25"/>
      <x:c r="CUK5874" s="25"/>
      <x:c r="CUL5874" s="25"/>
      <x:c r="CUM5874" s="25"/>
      <x:c r="CUN5874" s="25"/>
      <x:c r="CUO5874" s="25"/>
      <x:c r="CUP5874" s="25"/>
      <x:c r="CUQ5874" s="25"/>
      <x:c r="CUR5874" s="25"/>
      <x:c r="CUS5874" s="25"/>
      <x:c r="CUT5874" s="25"/>
      <x:c r="CUU5874" s="25"/>
      <x:c r="CUV5874" s="25"/>
      <x:c r="CUW5874" s="25"/>
      <x:c r="CUX5874" s="25"/>
      <x:c r="CUY5874" s="25"/>
      <x:c r="CUZ5874" s="25"/>
      <x:c r="CVA5874" s="25"/>
      <x:c r="CVB5874" s="25"/>
      <x:c r="CVC5874" s="25"/>
      <x:c r="CVD5874" s="25"/>
      <x:c r="CVE5874" s="25"/>
      <x:c r="CVF5874" s="25"/>
      <x:c r="CVG5874" s="25"/>
      <x:c r="CVH5874" s="25"/>
      <x:c r="CVI5874" s="25"/>
      <x:c r="CVJ5874" s="25"/>
      <x:c r="CVK5874" s="25"/>
      <x:c r="CVL5874" s="25"/>
      <x:c r="CVM5874" s="25"/>
      <x:c r="CVN5874" s="25"/>
      <x:c r="CVO5874" s="25"/>
      <x:c r="CVP5874" s="25"/>
      <x:c r="CVQ5874" s="25"/>
      <x:c r="CVR5874" s="25"/>
      <x:c r="CVS5874" s="25"/>
      <x:c r="CVT5874" s="25"/>
      <x:c r="CVU5874" s="25"/>
      <x:c r="CVV5874" s="25"/>
      <x:c r="CVW5874" s="25"/>
      <x:c r="CVX5874" s="25"/>
      <x:c r="CVY5874" s="25"/>
      <x:c r="CVZ5874" s="25"/>
      <x:c r="CWA5874" s="25"/>
      <x:c r="CWB5874" s="25"/>
      <x:c r="CWC5874" s="25"/>
      <x:c r="CWD5874" s="25"/>
      <x:c r="CWE5874" s="25"/>
      <x:c r="CWF5874" s="25"/>
      <x:c r="CWG5874" s="25"/>
      <x:c r="CWH5874" s="25"/>
      <x:c r="CWI5874" s="25"/>
      <x:c r="CWJ5874" s="25"/>
      <x:c r="CWK5874" s="25"/>
      <x:c r="CWL5874" s="25"/>
      <x:c r="CWM5874" s="25"/>
      <x:c r="CWN5874" s="25"/>
      <x:c r="CWO5874" s="25"/>
      <x:c r="CWP5874" s="25"/>
      <x:c r="CWQ5874" s="25"/>
      <x:c r="CWR5874" s="25"/>
      <x:c r="CWS5874" s="25"/>
      <x:c r="CWT5874" s="25"/>
      <x:c r="CWU5874" s="25"/>
      <x:c r="CWV5874" s="25"/>
      <x:c r="CWW5874" s="25"/>
      <x:c r="CWX5874" s="25"/>
      <x:c r="CWY5874" s="25"/>
      <x:c r="CWZ5874" s="25"/>
      <x:c r="CXA5874" s="25"/>
      <x:c r="CXB5874" s="25"/>
      <x:c r="CXC5874" s="25"/>
      <x:c r="CXD5874" s="25"/>
      <x:c r="CXE5874" s="25"/>
      <x:c r="CXF5874" s="25"/>
      <x:c r="CXG5874" s="25"/>
      <x:c r="CXH5874" s="25"/>
      <x:c r="CXI5874" s="25"/>
      <x:c r="CXJ5874" s="25"/>
      <x:c r="CXK5874" s="25"/>
      <x:c r="CXL5874" s="25"/>
      <x:c r="CXM5874" s="25"/>
      <x:c r="CXN5874" s="25"/>
      <x:c r="CXO5874" s="25"/>
      <x:c r="CXP5874" s="25"/>
      <x:c r="CXQ5874" s="25"/>
      <x:c r="CXR5874" s="25"/>
      <x:c r="CXS5874" s="25"/>
      <x:c r="CXT5874" s="25"/>
      <x:c r="CXU5874" s="25"/>
      <x:c r="CXV5874" s="25"/>
      <x:c r="CXW5874" s="25"/>
      <x:c r="CXX5874" s="25"/>
      <x:c r="CXY5874" s="25"/>
      <x:c r="CXZ5874" s="25"/>
      <x:c r="CYA5874" s="25"/>
      <x:c r="CYB5874" s="25"/>
      <x:c r="CYC5874" s="25"/>
      <x:c r="CYD5874" s="25"/>
      <x:c r="CYE5874" s="25"/>
      <x:c r="CYF5874" s="25"/>
      <x:c r="CYG5874" s="25"/>
      <x:c r="CYH5874" s="25"/>
      <x:c r="CYI5874" s="25"/>
      <x:c r="CYJ5874" s="25"/>
      <x:c r="CYK5874" s="25"/>
      <x:c r="CYL5874" s="25"/>
      <x:c r="CYM5874" s="25"/>
      <x:c r="CYN5874" s="25"/>
      <x:c r="CYO5874" s="25"/>
      <x:c r="CYP5874" s="25"/>
      <x:c r="CYQ5874" s="25"/>
      <x:c r="CYR5874" s="25"/>
      <x:c r="CYS5874" s="25"/>
      <x:c r="CYT5874" s="25"/>
      <x:c r="CYU5874" s="25"/>
      <x:c r="CYV5874" s="25"/>
      <x:c r="CYW5874" s="25"/>
      <x:c r="CYX5874" s="25"/>
      <x:c r="CYY5874" s="25"/>
      <x:c r="CYZ5874" s="25"/>
      <x:c r="CZA5874" s="25"/>
      <x:c r="CZB5874" s="25"/>
      <x:c r="CZC5874" s="25"/>
      <x:c r="CZD5874" s="25"/>
      <x:c r="CZE5874" s="25"/>
      <x:c r="CZF5874" s="25"/>
      <x:c r="CZG5874" s="25"/>
      <x:c r="CZH5874" s="25"/>
      <x:c r="CZI5874" s="25"/>
      <x:c r="CZJ5874" s="25"/>
      <x:c r="CZK5874" s="25"/>
      <x:c r="CZL5874" s="25"/>
      <x:c r="CZM5874" s="25"/>
      <x:c r="CZN5874" s="25"/>
      <x:c r="CZO5874" s="25"/>
      <x:c r="CZP5874" s="25"/>
      <x:c r="CZQ5874" s="25"/>
      <x:c r="CZR5874" s="25"/>
      <x:c r="CZS5874" s="25"/>
      <x:c r="CZT5874" s="25"/>
      <x:c r="CZU5874" s="25"/>
      <x:c r="CZV5874" s="25"/>
      <x:c r="CZW5874" s="25"/>
      <x:c r="CZX5874" s="25"/>
      <x:c r="CZY5874" s="25"/>
      <x:c r="CZZ5874" s="25"/>
      <x:c r="DAA5874" s="25"/>
      <x:c r="DAB5874" s="25"/>
      <x:c r="DAC5874" s="25"/>
      <x:c r="DAD5874" s="25"/>
      <x:c r="DAE5874" s="25"/>
      <x:c r="DAF5874" s="25"/>
      <x:c r="DAG5874" s="25"/>
      <x:c r="DAH5874" s="25"/>
      <x:c r="DAI5874" s="25"/>
      <x:c r="DAJ5874" s="25"/>
      <x:c r="DAK5874" s="25"/>
      <x:c r="DAL5874" s="25"/>
      <x:c r="DAM5874" s="25"/>
      <x:c r="DAN5874" s="25"/>
      <x:c r="DAO5874" s="25"/>
      <x:c r="DAP5874" s="25"/>
      <x:c r="DAQ5874" s="25"/>
      <x:c r="DAR5874" s="25"/>
      <x:c r="DAS5874" s="25"/>
      <x:c r="DAT5874" s="25"/>
      <x:c r="DAU5874" s="25"/>
      <x:c r="DAV5874" s="25"/>
      <x:c r="DAW5874" s="25"/>
      <x:c r="DAX5874" s="25"/>
      <x:c r="DAY5874" s="25"/>
      <x:c r="DAZ5874" s="25"/>
      <x:c r="DBA5874" s="25"/>
      <x:c r="DBB5874" s="25"/>
      <x:c r="DBC5874" s="25"/>
      <x:c r="DBD5874" s="25"/>
      <x:c r="DBE5874" s="25"/>
      <x:c r="DBF5874" s="25"/>
      <x:c r="DBG5874" s="25"/>
      <x:c r="DBH5874" s="25"/>
      <x:c r="DBI5874" s="25"/>
      <x:c r="DBJ5874" s="25"/>
      <x:c r="DBK5874" s="25"/>
      <x:c r="DBL5874" s="25"/>
      <x:c r="DBM5874" s="25"/>
      <x:c r="DBN5874" s="25"/>
      <x:c r="DBO5874" s="25"/>
      <x:c r="DBP5874" s="25"/>
      <x:c r="DBQ5874" s="25"/>
      <x:c r="DBR5874" s="25"/>
      <x:c r="DBS5874" s="25"/>
      <x:c r="DBT5874" s="25"/>
      <x:c r="DBU5874" s="25"/>
      <x:c r="DBV5874" s="25"/>
      <x:c r="DBW5874" s="25"/>
      <x:c r="DBX5874" s="25"/>
      <x:c r="DBY5874" s="25"/>
      <x:c r="DBZ5874" s="25"/>
      <x:c r="DCA5874" s="25"/>
      <x:c r="DCB5874" s="25"/>
      <x:c r="DCC5874" s="25"/>
      <x:c r="DCD5874" s="25"/>
      <x:c r="DCE5874" s="25"/>
      <x:c r="DCF5874" s="25"/>
      <x:c r="DCG5874" s="25"/>
      <x:c r="DCH5874" s="25"/>
      <x:c r="DCI5874" s="25"/>
      <x:c r="DCJ5874" s="25"/>
      <x:c r="DCK5874" s="25"/>
      <x:c r="DCL5874" s="25"/>
      <x:c r="DCM5874" s="25"/>
      <x:c r="DCN5874" s="25"/>
      <x:c r="DCO5874" s="25"/>
      <x:c r="DCP5874" s="25"/>
      <x:c r="DCQ5874" s="25"/>
      <x:c r="DCR5874" s="25"/>
      <x:c r="DCS5874" s="25"/>
      <x:c r="DCT5874" s="25"/>
      <x:c r="DCU5874" s="25"/>
      <x:c r="DCV5874" s="25"/>
      <x:c r="DCW5874" s="25"/>
      <x:c r="DCX5874" s="25"/>
      <x:c r="DCY5874" s="25"/>
      <x:c r="DCZ5874" s="25"/>
      <x:c r="DDA5874" s="25"/>
      <x:c r="DDB5874" s="25"/>
      <x:c r="DDC5874" s="25"/>
      <x:c r="DDD5874" s="25"/>
      <x:c r="DDE5874" s="25"/>
      <x:c r="DDF5874" s="25"/>
      <x:c r="DDG5874" s="25"/>
      <x:c r="DDH5874" s="25"/>
      <x:c r="DDI5874" s="25"/>
      <x:c r="DDJ5874" s="25"/>
      <x:c r="DDK5874" s="25"/>
      <x:c r="DDL5874" s="25"/>
      <x:c r="DDM5874" s="25"/>
      <x:c r="DDN5874" s="25"/>
      <x:c r="DDO5874" s="25"/>
      <x:c r="DDP5874" s="25"/>
      <x:c r="DDQ5874" s="25"/>
      <x:c r="DDR5874" s="25"/>
      <x:c r="DDS5874" s="25"/>
      <x:c r="DDT5874" s="25"/>
      <x:c r="DDU5874" s="25"/>
      <x:c r="DDV5874" s="25"/>
      <x:c r="DDW5874" s="25"/>
      <x:c r="DDX5874" s="25"/>
      <x:c r="DDY5874" s="25"/>
      <x:c r="DDZ5874" s="25"/>
      <x:c r="DEA5874" s="25"/>
      <x:c r="DEB5874" s="25"/>
      <x:c r="DEC5874" s="25"/>
      <x:c r="DED5874" s="25"/>
      <x:c r="DEE5874" s="25"/>
      <x:c r="DEF5874" s="25"/>
      <x:c r="DEG5874" s="25"/>
      <x:c r="DEH5874" s="25"/>
      <x:c r="DEI5874" s="25"/>
      <x:c r="DEJ5874" s="25"/>
      <x:c r="DEK5874" s="25"/>
      <x:c r="DEL5874" s="25"/>
      <x:c r="DEM5874" s="25"/>
      <x:c r="DEN5874" s="25"/>
      <x:c r="DEO5874" s="25"/>
      <x:c r="DEP5874" s="25"/>
      <x:c r="DEQ5874" s="25"/>
      <x:c r="DER5874" s="25"/>
      <x:c r="DES5874" s="25"/>
      <x:c r="DET5874" s="25"/>
      <x:c r="DEU5874" s="25"/>
      <x:c r="DEV5874" s="25"/>
      <x:c r="DEW5874" s="25"/>
      <x:c r="DEX5874" s="25"/>
      <x:c r="DEY5874" s="25"/>
      <x:c r="DEZ5874" s="25"/>
      <x:c r="DFA5874" s="25"/>
      <x:c r="DFB5874" s="25"/>
      <x:c r="DFC5874" s="25"/>
      <x:c r="DFD5874" s="25"/>
      <x:c r="DFE5874" s="25"/>
      <x:c r="DFF5874" s="25"/>
      <x:c r="DFG5874" s="25"/>
      <x:c r="DFH5874" s="25"/>
      <x:c r="DFI5874" s="25"/>
      <x:c r="DFJ5874" s="25"/>
      <x:c r="DFK5874" s="25"/>
      <x:c r="DFL5874" s="25"/>
      <x:c r="DFM5874" s="25"/>
      <x:c r="DFN5874" s="25"/>
      <x:c r="DFO5874" s="25"/>
      <x:c r="DFP5874" s="25"/>
      <x:c r="DFQ5874" s="25"/>
      <x:c r="DFR5874" s="25"/>
      <x:c r="DFS5874" s="25"/>
      <x:c r="DFT5874" s="25"/>
      <x:c r="DFU5874" s="25"/>
      <x:c r="DFV5874" s="25"/>
      <x:c r="DFW5874" s="25"/>
      <x:c r="DFX5874" s="25"/>
      <x:c r="DFY5874" s="25"/>
      <x:c r="DFZ5874" s="25"/>
      <x:c r="DGA5874" s="25"/>
      <x:c r="DGB5874" s="25"/>
      <x:c r="DGC5874" s="25"/>
      <x:c r="DGD5874" s="25"/>
      <x:c r="DGE5874" s="25"/>
      <x:c r="DGF5874" s="25"/>
      <x:c r="DGG5874" s="25"/>
      <x:c r="DGH5874" s="25"/>
      <x:c r="DGI5874" s="25"/>
      <x:c r="DGJ5874" s="25"/>
      <x:c r="DGK5874" s="25"/>
      <x:c r="DGL5874" s="25"/>
      <x:c r="DGM5874" s="25"/>
      <x:c r="DGN5874" s="25"/>
      <x:c r="DGO5874" s="25"/>
      <x:c r="DGP5874" s="25"/>
      <x:c r="DGQ5874" s="25"/>
      <x:c r="DGR5874" s="25"/>
      <x:c r="DGS5874" s="25"/>
      <x:c r="DGT5874" s="25"/>
      <x:c r="DGU5874" s="25"/>
      <x:c r="DGV5874" s="25"/>
      <x:c r="DGW5874" s="25"/>
      <x:c r="DGX5874" s="25"/>
      <x:c r="DGY5874" s="25"/>
      <x:c r="DGZ5874" s="25"/>
      <x:c r="DHA5874" s="25"/>
      <x:c r="DHB5874" s="25"/>
      <x:c r="DHC5874" s="25"/>
      <x:c r="DHD5874" s="25"/>
      <x:c r="DHE5874" s="25"/>
      <x:c r="DHF5874" s="25"/>
      <x:c r="DHG5874" s="25"/>
      <x:c r="DHH5874" s="25"/>
      <x:c r="DHI5874" s="25"/>
      <x:c r="DHJ5874" s="25"/>
      <x:c r="DHK5874" s="25"/>
      <x:c r="DHL5874" s="25"/>
      <x:c r="DHM5874" s="25"/>
      <x:c r="DHN5874" s="25"/>
      <x:c r="DHO5874" s="25"/>
      <x:c r="DHP5874" s="25"/>
      <x:c r="DHQ5874" s="25"/>
      <x:c r="DHR5874" s="25"/>
      <x:c r="DHS5874" s="25"/>
      <x:c r="DHT5874" s="25"/>
      <x:c r="DHU5874" s="25"/>
      <x:c r="DHV5874" s="25"/>
      <x:c r="DHW5874" s="25"/>
      <x:c r="DHX5874" s="25"/>
      <x:c r="DHY5874" s="25"/>
      <x:c r="DHZ5874" s="25"/>
      <x:c r="DIA5874" s="25"/>
      <x:c r="DIB5874" s="25"/>
      <x:c r="DIC5874" s="25"/>
      <x:c r="DID5874" s="25"/>
      <x:c r="DIE5874" s="25"/>
      <x:c r="DIF5874" s="25"/>
      <x:c r="DIG5874" s="25"/>
      <x:c r="DIH5874" s="25"/>
      <x:c r="DII5874" s="25"/>
      <x:c r="DIJ5874" s="25"/>
      <x:c r="DIK5874" s="25"/>
      <x:c r="DIL5874" s="25"/>
      <x:c r="DIM5874" s="25"/>
      <x:c r="DIN5874" s="25"/>
      <x:c r="DIO5874" s="25"/>
      <x:c r="DIP5874" s="25"/>
      <x:c r="DIQ5874" s="25"/>
      <x:c r="DIR5874" s="25"/>
      <x:c r="DIS5874" s="25"/>
      <x:c r="DIT5874" s="25"/>
      <x:c r="DIU5874" s="25"/>
      <x:c r="DIV5874" s="25"/>
      <x:c r="DIW5874" s="25"/>
      <x:c r="DIX5874" s="25"/>
      <x:c r="DIY5874" s="25"/>
      <x:c r="DIZ5874" s="25"/>
      <x:c r="DJA5874" s="25"/>
      <x:c r="DJB5874" s="25"/>
      <x:c r="DJC5874" s="25"/>
      <x:c r="DJD5874" s="25"/>
      <x:c r="DJE5874" s="25"/>
      <x:c r="DJF5874" s="25"/>
      <x:c r="DJG5874" s="25"/>
      <x:c r="DJH5874" s="25"/>
      <x:c r="DJI5874" s="25"/>
      <x:c r="DJJ5874" s="25"/>
      <x:c r="DJK5874" s="25"/>
      <x:c r="DJL5874" s="25"/>
      <x:c r="DJM5874" s="25"/>
      <x:c r="DJN5874" s="25"/>
      <x:c r="DJO5874" s="25"/>
      <x:c r="DJP5874" s="25"/>
      <x:c r="DJQ5874" s="25"/>
      <x:c r="DJR5874" s="25"/>
      <x:c r="DJS5874" s="25"/>
      <x:c r="DJT5874" s="25"/>
      <x:c r="DJU5874" s="25"/>
      <x:c r="DJV5874" s="25"/>
      <x:c r="DJW5874" s="25"/>
      <x:c r="DJX5874" s="25"/>
      <x:c r="DJY5874" s="25"/>
      <x:c r="DJZ5874" s="25"/>
      <x:c r="DKA5874" s="25"/>
      <x:c r="DKB5874" s="25"/>
      <x:c r="DKC5874" s="25"/>
      <x:c r="DKD5874" s="25"/>
      <x:c r="DKE5874" s="25"/>
      <x:c r="DKF5874" s="25"/>
      <x:c r="DKG5874" s="25"/>
      <x:c r="DKH5874" s="25"/>
      <x:c r="DKI5874" s="25"/>
      <x:c r="DKJ5874" s="25"/>
      <x:c r="DKK5874" s="25"/>
      <x:c r="DKL5874" s="25"/>
      <x:c r="DKM5874" s="25"/>
      <x:c r="DKN5874" s="25"/>
      <x:c r="DKO5874" s="25"/>
      <x:c r="DKP5874" s="25"/>
      <x:c r="DKQ5874" s="25"/>
      <x:c r="DKR5874" s="25"/>
      <x:c r="DKS5874" s="25"/>
      <x:c r="DKT5874" s="25"/>
      <x:c r="DKU5874" s="25"/>
      <x:c r="DKV5874" s="25"/>
      <x:c r="DKW5874" s="25"/>
      <x:c r="DKX5874" s="25"/>
      <x:c r="DKY5874" s="25"/>
      <x:c r="DKZ5874" s="25"/>
      <x:c r="DLA5874" s="25"/>
      <x:c r="DLB5874" s="25"/>
      <x:c r="DLC5874" s="25"/>
      <x:c r="DLD5874" s="25"/>
      <x:c r="DLE5874" s="25"/>
      <x:c r="DLF5874" s="25"/>
      <x:c r="DLG5874" s="25"/>
      <x:c r="DLH5874" s="25"/>
      <x:c r="DLI5874" s="25"/>
      <x:c r="DLJ5874" s="25"/>
      <x:c r="DLK5874" s="25"/>
      <x:c r="DLL5874" s="25"/>
      <x:c r="DLM5874" s="25"/>
      <x:c r="DLN5874" s="25"/>
      <x:c r="DLO5874" s="25"/>
      <x:c r="DLP5874" s="25"/>
      <x:c r="DLQ5874" s="25"/>
      <x:c r="DLR5874" s="25"/>
      <x:c r="DLS5874" s="25"/>
      <x:c r="DLT5874" s="25"/>
      <x:c r="DLU5874" s="25"/>
      <x:c r="DLV5874" s="25"/>
      <x:c r="DLW5874" s="25"/>
      <x:c r="DLX5874" s="25"/>
      <x:c r="DLY5874" s="25"/>
      <x:c r="DLZ5874" s="25"/>
      <x:c r="DMA5874" s="25"/>
      <x:c r="DMB5874" s="25"/>
      <x:c r="DMC5874" s="25"/>
      <x:c r="DMD5874" s="25"/>
      <x:c r="DME5874" s="25"/>
      <x:c r="DMF5874" s="25"/>
      <x:c r="DMG5874" s="25"/>
      <x:c r="DMH5874" s="25"/>
      <x:c r="DMI5874" s="25"/>
      <x:c r="DMJ5874" s="25"/>
      <x:c r="DMK5874" s="25"/>
      <x:c r="DML5874" s="25"/>
      <x:c r="DMM5874" s="25"/>
      <x:c r="DMN5874" s="25"/>
      <x:c r="DMO5874" s="25"/>
      <x:c r="DMP5874" s="25"/>
      <x:c r="DMQ5874" s="25"/>
      <x:c r="DMR5874" s="25"/>
      <x:c r="DMS5874" s="25"/>
      <x:c r="DMT5874" s="25"/>
      <x:c r="DMU5874" s="25"/>
      <x:c r="DMV5874" s="25"/>
      <x:c r="DMW5874" s="25"/>
      <x:c r="DMX5874" s="25"/>
      <x:c r="DMY5874" s="25"/>
      <x:c r="DMZ5874" s="25"/>
      <x:c r="DNA5874" s="25"/>
      <x:c r="DNB5874" s="25"/>
      <x:c r="DNC5874" s="25"/>
      <x:c r="DND5874" s="25"/>
      <x:c r="DNE5874" s="25"/>
      <x:c r="DNF5874" s="25"/>
      <x:c r="DNG5874" s="25"/>
      <x:c r="DNH5874" s="25"/>
      <x:c r="DNI5874" s="25"/>
      <x:c r="DNJ5874" s="25"/>
      <x:c r="DNK5874" s="25"/>
      <x:c r="DNL5874" s="25"/>
      <x:c r="DNM5874" s="25"/>
      <x:c r="DNN5874" s="25"/>
      <x:c r="DNO5874" s="25"/>
      <x:c r="DNP5874" s="25"/>
      <x:c r="DNQ5874" s="25"/>
      <x:c r="DNR5874" s="25"/>
      <x:c r="DNS5874" s="25"/>
      <x:c r="DNT5874" s="25"/>
      <x:c r="DNU5874" s="25"/>
      <x:c r="DNV5874" s="25"/>
      <x:c r="DNW5874" s="25"/>
      <x:c r="DNX5874" s="25"/>
      <x:c r="DNY5874" s="25"/>
      <x:c r="DNZ5874" s="25"/>
      <x:c r="DOA5874" s="25"/>
      <x:c r="DOB5874" s="25"/>
      <x:c r="DOC5874" s="25"/>
      <x:c r="DOD5874" s="25"/>
      <x:c r="DOE5874" s="25"/>
      <x:c r="DOF5874" s="25"/>
      <x:c r="DOG5874" s="25"/>
      <x:c r="DOH5874" s="25"/>
      <x:c r="DOI5874" s="25"/>
      <x:c r="DOJ5874" s="25"/>
      <x:c r="DOK5874" s="25"/>
      <x:c r="DOL5874" s="25"/>
      <x:c r="DOM5874" s="25"/>
      <x:c r="DON5874" s="25"/>
      <x:c r="DOO5874" s="25"/>
      <x:c r="DOP5874" s="25"/>
      <x:c r="DOQ5874" s="25"/>
      <x:c r="DOR5874" s="25"/>
      <x:c r="DOS5874" s="25"/>
      <x:c r="DOT5874" s="25"/>
      <x:c r="DOU5874" s="25"/>
      <x:c r="DOV5874" s="25"/>
      <x:c r="DOW5874" s="25"/>
      <x:c r="DOX5874" s="25"/>
      <x:c r="DOY5874" s="25"/>
      <x:c r="DOZ5874" s="25"/>
      <x:c r="DPA5874" s="25"/>
      <x:c r="DPB5874" s="25"/>
      <x:c r="DPC5874" s="25"/>
      <x:c r="DPD5874" s="25"/>
      <x:c r="DPE5874" s="25"/>
      <x:c r="DPF5874" s="25"/>
      <x:c r="DPG5874" s="25"/>
      <x:c r="DPH5874" s="25"/>
      <x:c r="DPI5874" s="25"/>
      <x:c r="DPJ5874" s="25"/>
      <x:c r="DPK5874" s="25"/>
      <x:c r="DPL5874" s="25"/>
      <x:c r="DPM5874" s="25"/>
      <x:c r="DPN5874" s="25"/>
      <x:c r="DPO5874" s="25"/>
      <x:c r="DPP5874" s="25"/>
      <x:c r="DPQ5874" s="25"/>
      <x:c r="DPR5874" s="25"/>
      <x:c r="DPS5874" s="25"/>
      <x:c r="DPT5874" s="25"/>
      <x:c r="DPU5874" s="25"/>
      <x:c r="DPV5874" s="25"/>
      <x:c r="DPW5874" s="25"/>
      <x:c r="DPX5874" s="25"/>
      <x:c r="DPY5874" s="25"/>
      <x:c r="DPZ5874" s="25"/>
      <x:c r="DQA5874" s="25"/>
      <x:c r="DQB5874" s="25"/>
      <x:c r="DQC5874" s="25"/>
      <x:c r="DQD5874" s="25"/>
      <x:c r="DQE5874" s="25"/>
      <x:c r="DQF5874" s="25"/>
      <x:c r="DQG5874" s="25"/>
      <x:c r="DQH5874" s="25"/>
      <x:c r="DQI5874" s="25"/>
      <x:c r="DQJ5874" s="25"/>
      <x:c r="DQK5874" s="25"/>
      <x:c r="DQL5874" s="25"/>
      <x:c r="DQM5874" s="25"/>
      <x:c r="DQN5874" s="25"/>
      <x:c r="DQO5874" s="25"/>
      <x:c r="DQP5874" s="25"/>
      <x:c r="DQQ5874" s="25"/>
      <x:c r="DQR5874" s="25"/>
      <x:c r="DQS5874" s="25"/>
      <x:c r="DQT5874" s="25"/>
      <x:c r="DQU5874" s="25"/>
      <x:c r="DQV5874" s="25"/>
      <x:c r="DQW5874" s="25"/>
      <x:c r="DQX5874" s="25"/>
      <x:c r="DQY5874" s="25"/>
      <x:c r="DQZ5874" s="25"/>
      <x:c r="DRA5874" s="25"/>
      <x:c r="DRB5874" s="25"/>
      <x:c r="DRC5874" s="25"/>
      <x:c r="DRD5874" s="25"/>
      <x:c r="DRE5874" s="25"/>
      <x:c r="DRF5874" s="25"/>
      <x:c r="DRG5874" s="25"/>
      <x:c r="DRH5874" s="25"/>
      <x:c r="DRI5874" s="25"/>
      <x:c r="DRJ5874" s="25"/>
      <x:c r="DRK5874" s="25"/>
      <x:c r="DRL5874" s="25"/>
      <x:c r="DRM5874" s="25"/>
      <x:c r="DRN5874" s="25"/>
      <x:c r="DRO5874" s="25"/>
      <x:c r="DRP5874" s="25"/>
      <x:c r="DRQ5874" s="25"/>
      <x:c r="DRR5874" s="25"/>
      <x:c r="DRS5874" s="25"/>
      <x:c r="DRT5874" s="25"/>
      <x:c r="DRU5874" s="25"/>
      <x:c r="DRV5874" s="25"/>
      <x:c r="DRW5874" s="25"/>
      <x:c r="DRX5874" s="25"/>
      <x:c r="DRY5874" s="25"/>
      <x:c r="DRZ5874" s="25"/>
      <x:c r="DSA5874" s="25"/>
      <x:c r="DSB5874" s="25"/>
      <x:c r="DSC5874" s="25"/>
      <x:c r="DSD5874" s="25"/>
      <x:c r="DSE5874" s="25"/>
      <x:c r="DSF5874" s="25"/>
      <x:c r="DSG5874" s="25"/>
      <x:c r="DSH5874" s="25"/>
      <x:c r="DSI5874" s="25"/>
      <x:c r="DSJ5874" s="25"/>
      <x:c r="DSK5874" s="25"/>
      <x:c r="DSL5874" s="25"/>
      <x:c r="DSM5874" s="25"/>
      <x:c r="DSN5874" s="25"/>
      <x:c r="DSO5874" s="25"/>
      <x:c r="DSP5874" s="25"/>
      <x:c r="DSQ5874" s="25"/>
      <x:c r="DSR5874" s="25"/>
      <x:c r="DSS5874" s="25"/>
      <x:c r="DST5874" s="25"/>
      <x:c r="DSU5874" s="25"/>
      <x:c r="DSV5874" s="25"/>
      <x:c r="DSW5874" s="25"/>
      <x:c r="DSX5874" s="25"/>
      <x:c r="DSY5874" s="25"/>
      <x:c r="DSZ5874" s="25"/>
      <x:c r="DTA5874" s="25"/>
      <x:c r="DTB5874" s="25"/>
      <x:c r="DTC5874" s="25"/>
      <x:c r="DTD5874" s="25"/>
      <x:c r="DTE5874" s="25"/>
      <x:c r="DTF5874" s="25"/>
      <x:c r="DTG5874" s="25"/>
      <x:c r="DTH5874" s="25"/>
      <x:c r="DTI5874" s="25"/>
      <x:c r="DTJ5874" s="25"/>
      <x:c r="DTK5874" s="25"/>
      <x:c r="DTL5874" s="25"/>
      <x:c r="DTM5874" s="25"/>
      <x:c r="DTN5874" s="25"/>
      <x:c r="DTO5874" s="25"/>
      <x:c r="DTP5874" s="25"/>
      <x:c r="DTQ5874" s="25"/>
      <x:c r="DTR5874" s="25"/>
      <x:c r="DTS5874" s="25"/>
      <x:c r="DTT5874" s="25"/>
      <x:c r="DTU5874" s="25"/>
      <x:c r="DTV5874" s="25"/>
      <x:c r="DTW5874" s="25"/>
      <x:c r="DTX5874" s="25"/>
      <x:c r="DTY5874" s="25"/>
      <x:c r="DTZ5874" s="25"/>
      <x:c r="DUA5874" s="25"/>
      <x:c r="DUB5874" s="25"/>
      <x:c r="DUC5874" s="25"/>
      <x:c r="DUD5874" s="25"/>
      <x:c r="DUE5874" s="25"/>
      <x:c r="DUF5874" s="25"/>
      <x:c r="DUG5874" s="25"/>
      <x:c r="DUH5874" s="25"/>
      <x:c r="DUI5874" s="25"/>
      <x:c r="DUJ5874" s="25"/>
      <x:c r="DUK5874" s="25"/>
      <x:c r="DUL5874" s="25"/>
      <x:c r="DUM5874" s="25"/>
      <x:c r="DUN5874" s="25"/>
      <x:c r="DUO5874" s="25"/>
      <x:c r="DUP5874" s="25"/>
      <x:c r="DUQ5874" s="25"/>
      <x:c r="DUR5874" s="25"/>
      <x:c r="DUS5874" s="25"/>
      <x:c r="DUT5874" s="25"/>
      <x:c r="DUU5874" s="25"/>
      <x:c r="DUV5874" s="25"/>
      <x:c r="DUW5874" s="25"/>
      <x:c r="DUX5874" s="25"/>
      <x:c r="DUY5874" s="25"/>
      <x:c r="DUZ5874" s="25"/>
      <x:c r="DVA5874" s="25"/>
      <x:c r="DVB5874" s="25"/>
      <x:c r="DVC5874" s="25"/>
      <x:c r="DVD5874" s="25"/>
      <x:c r="DVE5874" s="25"/>
      <x:c r="DVF5874" s="25"/>
      <x:c r="DVG5874" s="25"/>
      <x:c r="DVH5874" s="25"/>
      <x:c r="DVI5874" s="25"/>
      <x:c r="DVJ5874" s="25"/>
      <x:c r="DVK5874" s="25"/>
      <x:c r="DVL5874" s="25"/>
      <x:c r="DVM5874" s="25"/>
      <x:c r="DVN5874" s="25"/>
      <x:c r="DVO5874" s="25"/>
      <x:c r="DVP5874" s="25"/>
      <x:c r="DVQ5874" s="25"/>
      <x:c r="DVR5874" s="25"/>
      <x:c r="DVS5874" s="25"/>
      <x:c r="DVT5874" s="25"/>
      <x:c r="DVU5874" s="25"/>
      <x:c r="DVV5874" s="25"/>
      <x:c r="DVW5874" s="25"/>
      <x:c r="DVX5874" s="25"/>
      <x:c r="DVY5874" s="25"/>
      <x:c r="DVZ5874" s="25"/>
      <x:c r="DWA5874" s="25"/>
      <x:c r="DWB5874" s="25"/>
      <x:c r="DWC5874" s="25"/>
      <x:c r="DWD5874" s="25"/>
      <x:c r="DWE5874" s="25"/>
      <x:c r="DWF5874" s="25"/>
      <x:c r="DWG5874" s="25"/>
      <x:c r="DWH5874" s="25"/>
      <x:c r="DWI5874" s="25"/>
      <x:c r="DWJ5874" s="25"/>
      <x:c r="DWK5874" s="25"/>
      <x:c r="DWL5874" s="25"/>
      <x:c r="DWM5874" s="25"/>
      <x:c r="DWN5874" s="25"/>
      <x:c r="DWO5874" s="25"/>
      <x:c r="DWP5874" s="25"/>
      <x:c r="DWQ5874" s="25"/>
      <x:c r="DWR5874" s="25"/>
      <x:c r="DWS5874" s="25"/>
      <x:c r="DWT5874" s="25"/>
      <x:c r="DWU5874" s="25"/>
      <x:c r="DWV5874" s="25"/>
      <x:c r="DWW5874" s="25"/>
      <x:c r="DWX5874" s="25"/>
      <x:c r="DWY5874" s="25"/>
      <x:c r="DWZ5874" s="25"/>
      <x:c r="DXA5874" s="25"/>
      <x:c r="DXB5874" s="25"/>
      <x:c r="DXC5874" s="25"/>
      <x:c r="DXD5874" s="25"/>
      <x:c r="DXE5874" s="25"/>
      <x:c r="DXF5874" s="25"/>
      <x:c r="DXG5874" s="25"/>
      <x:c r="DXH5874" s="25"/>
      <x:c r="DXI5874" s="25"/>
      <x:c r="DXJ5874" s="25"/>
      <x:c r="DXK5874" s="25"/>
      <x:c r="DXL5874" s="25"/>
      <x:c r="DXM5874" s="25"/>
      <x:c r="DXN5874" s="25"/>
      <x:c r="DXO5874" s="25"/>
      <x:c r="DXP5874" s="25"/>
      <x:c r="DXQ5874" s="25"/>
      <x:c r="DXR5874" s="25"/>
      <x:c r="DXS5874" s="25"/>
      <x:c r="DXT5874" s="25"/>
      <x:c r="DXU5874" s="25"/>
      <x:c r="DXV5874" s="25"/>
      <x:c r="DXW5874" s="25"/>
      <x:c r="DXX5874" s="25"/>
      <x:c r="DXY5874" s="25"/>
      <x:c r="DXZ5874" s="25"/>
      <x:c r="DYA5874" s="25"/>
      <x:c r="DYB5874" s="25"/>
      <x:c r="DYC5874" s="25"/>
      <x:c r="DYD5874" s="25"/>
      <x:c r="DYE5874" s="25"/>
      <x:c r="DYF5874" s="25"/>
      <x:c r="DYG5874" s="25"/>
      <x:c r="DYH5874" s="25"/>
      <x:c r="DYI5874" s="25"/>
      <x:c r="DYJ5874" s="25"/>
      <x:c r="DYK5874" s="25"/>
      <x:c r="DYL5874" s="25"/>
      <x:c r="DYM5874" s="25"/>
      <x:c r="DYN5874" s="25"/>
      <x:c r="DYO5874" s="25"/>
      <x:c r="DYP5874" s="25"/>
      <x:c r="DYQ5874" s="25"/>
      <x:c r="DYR5874" s="25"/>
      <x:c r="DYS5874" s="25"/>
      <x:c r="DYT5874" s="25"/>
      <x:c r="DYU5874" s="25"/>
      <x:c r="DYV5874" s="25"/>
      <x:c r="DYW5874" s="25"/>
      <x:c r="DYX5874" s="25"/>
      <x:c r="DYY5874" s="25"/>
      <x:c r="DYZ5874" s="25"/>
      <x:c r="DZA5874" s="25"/>
      <x:c r="DZB5874" s="25"/>
      <x:c r="DZC5874" s="25"/>
      <x:c r="DZD5874" s="25"/>
      <x:c r="DZE5874" s="25"/>
      <x:c r="DZF5874" s="25"/>
      <x:c r="DZG5874" s="25"/>
      <x:c r="DZH5874" s="25"/>
      <x:c r="DZI5874" s="25"/>
      <x:c r="DZJ5874" s="25"/>
      <x:c r="DZK5874" s="25"/>
      <x:c r="DZL5874" s="25"/>
      <x:c r="DZM5874" s="25"/>
      <x:c r="DZN5874" s="25"/>
      <x:c r="DZO5874" s="25"/>
      <x:c r="DZP5874" s="25"/>
      <x:c r="DZQ5874" s="25"/>
      <x:c r="DZR5874" s="25"/>
      <x:c r="DZS5874" s="25"/>
      <x:c r="DZT5874" s="25"/>
      <x:c r="DZU5874" s="25"/>
      <x:c r="DZV5874" s="25"/>
      <x:c r="DZW5874" s="25"/>
      <x:c r="DZX5874" s="25"/>
      <x:c r="DZY5874" s="25"/>
      <x:c r="DZZ5874" s="25"/>
      <x:c r="EAA5874" s="25"/>
      <x:c r="EAB5874" s="25"/>
      <x:c r="EAC5874" s="25"/>
      <x:c r="EAD5874" s="25"/>
      <x:c r="EAE5874" s="25"/>
      <x:c r="EAF5874" s="25"/>
      <x:c r="EAG5874" s="25"/>
      <x:c r="EAH5874" s="25"/>
      <x:c r="EAI5874" s="25"/>
      <x:c r="EAJ5874" s="25"/>
      <x:c r="EAK5874" s="25"/>
      <x:c r="EAL5874" s="25"/>
      <x:c r="EAM5874" s="25"/>
      <x:c r="EAN5874" s="25"/>
      <x:c r="EAO5874" s="25"/>
      <x:c r="EAP5874" s="25"/>
      <x:c r="EAQ5874" s="25"/>
      <x:c r="EAR5874" s="25"/>
      <x:c r="EAS5874" s="25"/>
      <x:c r="EAT5874" s="25"/>
      <x:c r="EAU5874" s="25"/>
      <x:c r="EAV5874" s="25"/>
      <x:c r="EAW5874" s="25"/>
      <x:c r="EAX5874" s="25"/>
      <x:c r="EAY5874" s="25"/>
      <x:c r="EAZ5874" s="25"/>
      <x:c r="EBA5874" s="25"/>
      <x:c r="EBB5874" s="25"/>
      <x:c r="EBC5874" s="25"/>
      <x:c r="EBD5874" s="25"/>
      <x:c r="EBE5874" s="25"/>
      <x:c r="EBF5874" s="25"/>
      <x:c r="EBG5874" s="25"/>
      <x:c r="EBH5874" s="25"/>
      <x:c r="EBI5874" s="25"/>
      <x:c r="EBJ5874" s="25"/>
      <x:c r="EBK5874" s="25"/>
      <x:c r="EBL5874" s="25"/>
      <x:c r="EBM5874" s="25"/>
      <x:c r="EBN5874" s="25"/>
      <x:c r="EBO5874" s="25"/>
      <x:c r="EBP5874" s="25"/>
      <x:c r="EBQ5874" s="25"/>
      <x:c r="EBR5874" s="25"/>
      <x:c r="EBS5874" s="25"/>
      <x:c r="EBT5874" s="25"/>
      <x:c r="EBU5874" s="25"/>
      <x:c r="EBV5874" s="25"/>
      <x:c r="EBW5874" s="25"/>
      <x:c r="EBX5874" s="25"/>
      <x:c r="EBY5874" s="25"/>
      <x:c r="EBZ5874" s="25"/>
      <x:c r="ECA5874" s="25"/>
      <x:c r="ECB5874" s="25"/>
      <x:c r="ECC5874" s="25"/>
      <x:c r="ECD5874" s="25"/>
      <x:c r="ECE5874" s="25"/>
      <x:c r="ECF5874" s="25"/>
      <x:c r="ECG5874" s="25"/>
      <x:c r="ECH5874" s="25"/>
      <x:c r="ECI5874" s="25"/>
      <x:c r="ECJ5874" s="25"/>
      <x:c r="ECK5874" s="25"/>
      <x:c r="ECL5874" s="25"/>
      <x:c r="ECM5874" s="25"/>
      <x:c r="ECN5874" s="25"/>
      <x:c r="ECO5874" s="25"/>
      <x:c r="ECP5874" s="25"/>
      <x:c r="ECQ5874" s="25"/>
      <x:c r="ECR5874" s="25"/>
      <x:c r="ECS5874" s="25"/>
      <x:c r="ECT5874" s="25"/>
      <x:c r="ECU5874" s="25"/>
      <x:c r="ECV5874" s="25"/>
      <x:c r="ECW5874" s="25"/>
      <x:c r="ECX5874" s="25"/>
      <x:c r="ECY5874" s="25"/>
      <x:c r="ECZ5874" s="25"/>
      <x:c r="EDA5874" s="25"/>
      <x:c r="EDB5874" s="25"/>
      <x:c r="EDC5874" s="25"/>
      <x:c r="EDD5874" s="25"/>
      <x:c r="EDE5874" s="25"/>
      <x:c r="EDF5874" s="25"/>
      <x:c r="EDG5874" s="25"/>
      <x:c r="EDH5874" s="25"/>
      <x:c r="EDI5874" s="25"/>
      <x:c r="EDJ5874" s="25"/>
      <x:c r="EDK5874" s="25"/>
      <x:c r="EDL5874" s="25"/>
      <x:c r="EDM5874" s="25"/>
      <x:c r="EDN5874" s="25"/>
      <x:c r="EDO5874" s="25"/>
      <x:c r="EDP5874" s="25"/>
      <x:c r="EDQ5874" s="25"/>
      <x:c r="EDR5874" s="25"/>
      <x:c r="EDS5874" s="25"/>
      <x:c r="EDT5874" s="25"/>
      <x:c r="EDU5874" s="25"/>
      <x:c r="EDV5874" s="25"/>
      <x:c r="EDW5874" s="25"/>
      <x:c r="EDX5874" s="25"/>
      <x:c r="EDY5874" s="25"/>
      <x:c r="EDZ5874" s="25"/>
      <x:c r="EEA5874" s="25"/>
      <x:c r="EEB5874" s="25"/>
      <x:c r="EEC5874" s="25"/>
      <x:c r="EED5874" s="25"/>
      <x:c r="EEE5874" s="25"/>
      <x:c r="EEF5874" s="25"/>
      <x:c r="EEG5874" s="25"/>
      <x:c r="EEH5874" s="25"/>
      <x:c r="EEI5874" s="25"/>
      <x:c r="EEJ5874" s="25"/>
      <x:c r="EEK5874" s="25"/>
      <x:c r="EEL5874" s="25"/>
      <x:c r="EEM5874" s="25"/>
      <x:c r="EEN5874" s="25"/>
      <x:c r="EEO5874" s="25"/>
      <x:c r="EEP5874" s="25"/>
      <x:c r="EEQ5874" s="25"/>
      <x:c r="EER5874" s="25"/>
      <x:c r="EES5874" s="25"/>
      <x:c r="EET5874" s="25"/>
      <x:c r="EEU5874" s="25"/>
      <x:c r="EEV5874" s="25"/>
      <x:c r="EEW5874" s="25"/>
      <x:c r="EEX5874" s="25"/>
      <x:c r="EEY5874" s="25"/>
      <x:c r="EEZ5874" s="25"/>
      <x:c r="EFA5874" s="25"/>
      <x:c r="EFB5874" s="25"/>
      <x:c r="EFC5874" s="25"/>
      <x:c r="EFD5874" s="25"/>
      <x:c r="EFE5874" s="25"/>
      <x:c r="EFF5874" s="25"/>
      <x:c r="EFG5874" s="25"/>
      <x:c r="EFH5874" s="25"/>
      <x:c r="EFI5874" s="25"/>
      <x:c r="EFJ5874" s="25"/>
      <x:c r="EFK5874" s="25"/>
      <x:c r="EFL5874" s="25"/>
      <x:c r="EFM5874" s="25"/>
      <x:c r="EFN5874" s="25"/>
      <x:c r="EFO5874" s="25"/>
      <x:c r="EFP5874" s="25"/>
      <x:c r="EFQ5874" s="25"/>
      <x:c r="EFR5874" s="25"/>
      <x:c r="EFS5874" s="25"/>
      <x:c r="EFT5874" s="25"/>
      <x:c r="EFU5874" s="25"/>
      <x:c r="EFV5874" s="25"/>
      <x:c r="EFW5874" s="25"/>
      <x:c r="EFX5874" s="25"/>
      <x:c r="EFY5874" s="25"/>
      <x:c r="EFZ5874" s="25"/>
      <x:c r="EGA5874" s="25"/>
      <x:c r="EGB5874" s="25"/>
      <x:c r="EGC5874" s="25"/>
      <x:c r="EGD5874" s="25"/>
      <x:c r="EGE5874" s="25"/>
      <x:c r="EGF5874" s="25"/>
      <x:c r="EGG5874" s="25"/>
      <x:c r="EGH5874" s="25"/>
      <x:c r="EGI5874" s="25"/>
      <x:c r="EGJ5874" s="25"/>
      <x:c r="EGK5874" s="25"/>
      <x:c r="EGL5874" s="25"/>
      <x:c r="EGM5874" s="25"/>
      <x:c r="EGN5874" s="25"/>
      <x:c r="EGO5874" s="25"/>
      <x:c r="EGP5874" s="25"/>
      <x:c r="EGQ5874" s="25"/>
      <x:c r="EGR5874" s="25"/>
      <x:c r="EGS5874" s="25"/>
      <x:c r="EGT5874" s="25"/>
      <x:c r="EGU5874" s="25"/>
      <x:c r="EGV5874" s="25"/>
      <x:c r="EGW5874" s="25"/>
      <x:c r="EGX5874" s="25"/>
      <x:c r="EGY5874" s="25"/>
      <x:c r="EGZ5874" s="25"/>
      <x:c r="EHA5874" s="25"/>
      <x:c r="EHB5874" s="25"/>
      <x:c r="EHC5874" s="25"/>
      <x:c r="EHD5874" s="25"/>
      <x:c r="EHE5874" s="25"/>
      <x:c r="EHF5874" s="25"/>
      <x:c r="EHG5874" s="25"/>
      <x:c r="EHH5874" s="25"/>
      <x:c r="EHI5874" s="25"/>
      <x:c r="EHJ5874" s="25"/>
      <x:c r="EHK5874" s="25"/>
      <x:c r="EHL5874" s="25"/>
      <x:c r="EHM5874" s="25"/>
      <x:c r="EHN5874" s="25"/>
      <x:c r="EHO5874" s="25"/>
      <x:c r="EHP5874" s="25"/>
      <x:c r="EHQ5874" s="25"/>
      <x:c r="EHR5874" s="25"/>
      <x:c r="EHS5874" s="25"/>
      <x:c r="EHT5874" s="25"/>
      <x:c r="EHU5874" s="25"/>
      <x:c r="EHV5874" s="25"/>
      <x:c r="EHW5874" s="25"/>
      <x:c r="EHX5874" s="25"/>
      <x:c r="EHY5874" s="25"/>
      <x:c r="EHZ5874" s="25"/>
      <x:c r="EIA5874" s="25"/>
      <x:c r="EIB5874" s="25"/>
      <x:c r="EIC5874" s="25"/>
      <x:c r="EID5874" s="25"/>
      <x:c r="EIE5874" s="25"/>
      <x:c r="EIF5874" s="25"/>
      <x:c r="EIG5874" s="25"/>
      <x:c r="EIH5874" s="25"/>
      <x:c r="EII5874" s="25"/>
      <x:c r="EIJ5874" s="25"/>
      <x:c r="EIK5874" s="25"/>
      <x:c r="EIL5874" s="25"/>
      <x:c r="EIM5874" s="25"/>
      <x:c r="EIN5874" s="25"/>
      <x:c r="EIO5874" s="25"/>
      <x:c r="EIP5874" s="25"/>
      <x:c r="EIQ5874" s="25"/>
      <x:c r="EIR5874" s="25"/>
      <x:c r="EIS5874" s="25"/>
      <x:c r="EIT5874" s="25"/>
      <x:c r="EIU5874" s="25"/>
      <x:c r="EIV5874" s="25"/>
      <x:c r="EIW5874" s="25"/>
      <x:c r="EIX5874" s="25"/>
      <x:c r="EIY5874" s="25"/>
      <x:c r="EIZ5874" s="25"/>
      <x:c r="EJA5874" s="25"/>
      <x:c r="EJB5874" s="25"/>
      <x:c r="EJC5874" s="25"/>
      <x:c r="EJD5874" s="25"/>
      <x:c r="EJE5874" s="25"/>
      <x:c r="EJF5874" s="25"/>
      <x:c r="EJG5874" s="25"/>
      <x:c r="EJH5874" s="25"/>
      <x:c r="EJI5874" s="25"/>
      <x:c r="EJJ5874" s="25"/>
      <x:c r="EJK5874" s="25"/>
      <x:c r="EJL5874" s="25"/>
      <x:c r="EJM5874" s="25"/>
      <x:c r="EJN5874" s="25"/>
      <x:c r="EJO5874" s="25"/>
      <x:c r="EJP5874" s="25"/>
      <x:c r="EJQ5874" s="25"/>
      <x:c r="EJR5874" s="25"/>
      <x:c r="EJS5874" s="25"/>
      <x:c r="EJT5874" s="25"/>
      <x:c r="EJU5874" s="25"/>
      <x:c r="EJV5874" s="25"/>
      <x:c r="EJW5874" s="25"/>
      <x:c r="EJX5874" s="25"/>
      <x:c r="EJY5874" s="25"/>
      <x:c r="EJZ5874" s="25"/>
      <x:c r="EKA5874" s="25"/>
      <x:c r="EKB5874" s="25"/>
      <x:c r="EKC5874" s="25"/>
      <x:c r="EKD5874" s="25"/>
      <x:c r="EKE5874" s="25"/>
      <x:c r="EKF5874" s="25"/>
      <x:c r="EKG5874" s="25"/>
      <x:c r="EKH5874" s="25"/>
      <x:c r="EKI5874" s="25"/>
      <x:c r="EKJ5874" s="25"/>
      <x:c r="EKK5874" s="25"/>
      <x:c r="EKL5874" s="25"/>
      <x:c r="EKM5874" s="25"/>
      <x:c r="EKN5874" s="25"/>
      <x:c r="EKO5874" s="25"/>
      <x:c r="EKP5874" s="25"/>
      <x:c r="EKQ5874" s="25"/>
      <x:c r="EKR5874" s="25"/>
      <x:c r="EKS5874" s="25"/>
      <x:c r="EKT5874" s="25"/>
      <x:c r="EKU5874" s="25"/>
      <x:c r="EKV5874" s="25"/>
      <x:c r="EKW5874" s="25"/>
      <x:c r="EKX5874" s="25"/>
      <x:c r="EKY5874" s="25"/>
      <x:c r="EKZ5874" s="25"/>
      <x:c r="ELA5874" s="25"/>
      <x:c r="ELB5874" s="25"/>
      <x:c r="ELC5874" s="25"/>
      <x:c r="ELD5874" s="25"/>
      <x:c r="ELE5874" s="25"/>
      <x:c r="ELF5874" s="25"/>
      <x:c r="ELG5874" s="25"/>
      <x:c r="ELH5874" s="25"/>
      <x:c r="ELI5874" s="25"/>
      <x:c r="ELJ5874" s="25"/>
      <x:c r="ELK5874" s="25"/>
      <x:c r="ELL5874" s="25"/>
      <x:c r="ELM5874" s="25"/>
      <x:c r="ELN5874" s="25"/>
      <x:c r="ELO5874" s="25"/>
      <x:c r="ELP5874" s="25"/>
      <x:c r="ELQ5874" s="25"/>
      <x:c r="ELR5874" s="25"/>
      <x:c r="ELS5874" s="25"/>
      <x:c r="ELT5874" s="25"/>
      <x:c r="ELU5874" s="25"/>
      <x:c r="ELV5874" s="25"/>
      <x:c r="ELW5874" s="25"/>
      <x:c r="ELX5874" s="25"/>
      <x:c r="ELY5874" s="25"/>
      <x:c r="ELZ5874" s="25"/>
      <x:c r="EMA5874" s="25"/>
      <x:c r="EMB5874" s="25"/>
      <x:c r="EMC5874" s="25"/>
      <x:c r="EMD5874" s="25"/>
      <x:c r="EME5874" s="25"/>
      <x:c r="EMF5874" s="25"/>
      <x:c r="EMG5874" s="25"/>
      <x:c r="EMH5874" s="25"/>
      <x:c r="EMI5874" s="25"/>
      <x:c r="EMJ5874" s="25"/>
      <x:c r="EMK5874" s="25"/>
      <x:c r="EML5874" s="25"/>
      <x:c r="EMM5874" s="25"/>
      <x:c r="EMN5874" s="25"/>
      <x:c r="EMO5874" s="25"/>
      <x:c r="EMP5874" s="25"/>
      <x:c r="EMQ5874" s="25"/>
      <x:c r="EMR5874" s="25"/>
      <x:c r="EMS5874" s="25"/>
      <x:c r="EMT5874" s="25"/>
      <x:c r="EMU5874" s="25"/>
      <x:c r="EMV5874" s="25"/>
      <x:c r="EMW5874" s="25"/>
      <x:c r="EMX5874" s="25"/>
      <x:c r="EMY5874" s="25"/>
      <x:c r="EMZ5874" s="25"/>
      <x:c r="ENA5874" s="25"/>
      <x:c r="ENB5874" s="25"/>
      <x:c r="ENC5874" s="25"/>
      <x:c r="END5874" s="25"/>
      <x:c r="ENE5874" s="25"/>
      <x:c r="ENF5874" s="25"/>
      <x:c r="ENG5874" s="25"/>
      <x:c r="ENH5874" s="25"/>
      <x:c r="ENI5874" s="25"/>
      <x:c r="ENJ5874" s="25"/>
      <x:c r="ENK5874" s="25"/>
      <x:c r="ENL5874" s="25"/>
      <x:c r="ENM5874" s="25"/>
      <x:c r="ENN5874" s="25"/>
      <x:c r="ENO5874" s="25"/>
      <x:c r="ENP5874" s="25"/>
      <x:c r="ENQ5874" s="25"/>
      <x:c r="ENR5874" s="25"/>
      <x:c r="ENS5874" s="25"/>
      <x:c r="ENT5874" s="25"/>
      <x:c r="ENU5874" s="25"/>
      <x:c r="ENV5874" s="25"/>
      <x:c r="ENW5874" s="25"/>
      <x:c r="ENX5874" s="25"/>
      <x:c r="ENY5874" s="25"/>
      <x:c r="ENZ5874" s="25"/>
      <x:c r="EOA5874" s="25"/>
      <x:c r="EOB5874" s="25"/>
      <x:c r="EOC5874" s="25"/>
      <x:c r="EOD5874" s="25"/>
      <x:c r="EOE5874" s="25"/>
      <x:c r="EOF5874" s="25"/>
      <x:c r="EOG5874" s="25"/>
      <x:c r="EOH5874" s="25"/>
      <x:c r="EOI5874" s="25"/>
      <x:c r="EOJ5874" s="25"/>
      <x:c r="EOK5874" s="25"/>
      <x:c r="EOL5874" s="25"/>
      <x:c r="EOM5874" s="25"/>
      <x:c r="EON5874" s="25"/>
      <x:c r="EOO5874" s="25"/>
      <x:c r="EOP5874" s="25"/>
      <x:c r="EOQ5874" s="25"/>
      <x:c r="EOR5874" s="25"/>
      <x:c r="EOS5874" s="25"/>
      <x:c r="EOT5874" s="25"/>
      <x:c r="EOU5874" s="25"/>
      <x:c r="EOV5874" s="25"/>
      <x:c r="EOW5874" s="25"/>
      <x:c r="EOX5874" s="25"/>
      <x:c r="EOY5874" s="25"/>
      <x:c r="EOZ5874" s="25"/>
      <x:c r="EPA5874" s="25"/>
      <x:c r="EPB5874" s="25"/>
      <x:c r="EPC5874" s="25"/>
      <x:c r="EPD5874" s="25"/>
      <x:c r="EPE5874" s="25"/>
      <x:c r="EPF5874" s="25"/>
      <x:c r="EPG5874" s="25"/>
      <x:c r="EPH5874" s="25"/>
      <x:c r="EPI5874" s="25"/>
      <x:c r="EPJ5874" s="25"/>
      <x:c r="EPK5874" s="25"/>
      <x:c r="EPL5874" s="25"/>
      <x:c r="EPM5874" s="25"/>
      <x:c r="EPN5874" s="25"/>
      <x:c r="EPO5874" s="25"/>
      <x:c r="EPP5874" s="25"/>
      <x:c r="EPQ5874" s="25"/>
      <x:c r="EPR5874" s="25"/>
      <x:c r="EPS5874" s="25"/>
      <x:c r="EPT5874" s="25"/>
      <x:c r="EPU5874" s="25"/>
      <x:c r="EPV5874" s="25"/>
      <x:c r="EPW5874" s="25"/>
      <x:c r="EPX5874" s="25"/>
      <x:c r="EPY5874" s="25"/>
      <x:c r="EPZ5874" s="25"/>
      <x:c r="EQA5874" s="25"/>
      <x:c r="EQB5874" s="25"/>
      <x:c r="EQC5874" s="25"/>
      <x:c r="EQD5874" s="25"/>
      <x:c r="EQE5874" s="25"/>
      <x:c r="EQF5874" s="25"/>
      <x:c r="EQG5874" s="25"/>
      <x:c r="EQH5874" s="25"/>
      <x:c r="EQI5874" s="25"/>
      <x:c r="EQJ5874" s="25"/>
      <x:c r="EQK5874" s="25"/>
      <x:c r="EQL5874" s="25"/>
      <x:c r="EQM5874" s="25"/>
      <x:c r="EQN5874" s="25"/>
      <x:c r="EQO5874" s="25"/>
      <x:c r="EQP5874" s="25"/>
      <x:c r="EQQ5874" s="25"/>
      <x:c r="EQR5874" s="25"/>
      <x:c r="EQS5874" s="25"/>
      <x:c r="EQT5874" s="25"/>
      <x:c r="EQU5874" s="25"/>
      <x:c r="EQV5874" s="25"/>
      <x:c r="EQW5874" s="25"/>
      <x:c r="EQX5874" s="25"/>
      <x:c r="EQY5874" s="25"/>
      <x:c r="EQZ5874" s="25"/>
      <x:c r="ERA5874" s="25"/>
      <x:c r="ERB5874" s="25"/>
      <x:c r="ERC5874" s="25"/>
      <x:c r="ERD5874" s="25"/>
      <x:c r="ERE5874" s="25"/>
      <x:c r="ERF5874" s="25"/>
      <x:c r="ERG5874" s="25"/>
      <x:c r="ERH5874" s="25"/>
      <x:c r="ERI5874" s="25"/>
      <x:c r="ERJ5874" s="25"/>
      <x:c r="ERK5874" s="25"/>
      <x:c r="ERL5874" s="25"/>
      <x:c r="ERM5874" s="25"/>
      <x:c r="ERN5874" s="25"/>
      <x:c r="ERO5874" s="25"/>
      <x:c r="ERP5874" s="25"/>
      <x:c r="ERQ5874" s="25"/>
      <x:c r="ERR5874" s="25"/>
      <x:c r="ERS5874" s="25"/>
      <x:c r="ERT5874" s="25"/>
      <x:c r="ERU5874" s="25"/>
      <x:c r="ERV5874" s="25"/>
      <x:c r="ERW5874" s="25"/>
      <x:c r="ERX5874" s="25"/>
      <x:c r="ERY5874" s="25"/>
      <x:c r="ERZ5874" s="25"/>
      <x:c r="ESA5874" s="25"/>
      <x:c r="ESB5874" s="25"/>
      <x:c r="ESC5874" s="25"/>
      <x:c r="ESD5874" s="25"/>
      <x:c r="ESE5874" s="25"/>
      <x:c r="ESF5874" s="25"/>
      <x:c r="ESG5874" s="25"/>
      <x:c r="ESH5874" s="25"/>
      <x:c r="ESI5874" s="25"/>
      <x:c r="ESJ5874" s="25"/>
      <x:c r="ESK5874" s="25"/>
      <x:c r="ESL5874" s="25"/>
      <x:c r="ESM5874" s="25"/>
      <x:c r="ESN5874" s="25"/>
      <x:c r="ESO5874" s="25"/>
      <x:c r="ESP5874" s="25"/>
      <x:c r="ESQ5874" s="25"/>
      <x:c r="ESR5874" s="25"/>
      <x:c r="ESS5874" s="25"/>
      <x:c r="EST5874" s="25"/>
      <x:c r="ESU5874" s="25"/>
      <x:c r="ESV5874" s="25"/>
      <x:c r="ESW5874" s="25"/>
      <x:c r="ESX5874" s="25"/>
      <x:c r="ESY5874" s="25"/>
      <x:c r="ESZ5874" s="25"/>
      <x:c r="ETA5874" s="25"/>
      <x:c r="ETB5874" s="25"/>
      <x:c r="ETC5874" s="25"/>
      <x:c r="ETD5874" s="25"/>
      <x:c r="ETE5874" s="25"/>
      <x:c r="ETF5874" s="25"/>
      <x:c r="ETG5874" s="25"/>
      <x:c r="ETH5874" s="25"/>
      <x:c r="ETI5874" s="25"/>
      <x:c r="ETJ5874" s="25"/>
      <x:c r="ETK5874" s="25"/>
      <x:c r="ETL5874" s="25"/>
      <x:c r="ETM5874" s="25"/>
      <x:c r="ETN5874" s="25"/>
      <x:c r="ETO5874" s="25"/>
      <x:c r="ETP5874" s="25"/>
      <x:c r="ETQ5874" s="25"/>
      <x:c r="ETR5874" s="25"/>
      <x:c r="ETS5874" s="25"/>
      <x:c r="ETT5874" s="25"/>
      <x:c r="ETU5874" s="25"/>
      <x:c r="ETV5874" s="25"/>
      <x:c r="ETW5874" s="25"/>
      <x:c r="ETX5874" s="25"/>
      <x:c r="ETY5874" s="25"/>
      <x:c r="ETZ5874" s="25"/>
      <x:c r="EUA5874" s="25"/>
      <x:c r="EUB5874" s="25"/>
      <x:c r="EUC5874" s="25"/>
      <x:c r="EUD5874" s="25"/>
      <x:c r="EUE5874" s="25"/>
      <x:c r="EUF5874" s="25"/>
      <x:c r="EUG5874" s="25"/>
      <x:c r="EUH5874" s="25"/>
      <x:c r="EUI5874" s="25"/>
      <x:c r="EUJ5874" s="25"/>
      <x:c r="EUK5874" s="25"/>
      <x:c r="EUL5874" s="25"/>
      <x:c r="EUM5874" s="25"/>
      <x:c r="EUN5874" s="25"/>
      <x:c r="EUO5874" s="25"/>
      <x:c r="EUP5874" s="25"/>
      <x:c r="EUQ5874" s="25"/>
      <x:c r="EUR5874" s="25"/>
      <x:c r="EUS5874" s="25"/>
      <x:c r="EUT5874" s="25"/>
      <x:c r="EUU5874" s="25"/>
      <x:c r="EUV5874" s="25"/>
      <x:c r="EUW5874" s="25"/>
      <x:c r="EUX5874" s="25"/>
      <x:c r="EUY5874" s="25"/>
      <x:c r="EUZ5874" s="25"/>
      <x:c r="EVA5874" s="25"/>
      <x:c r="EVB5874" s="25"/>
      <x:c r="EVC5874" s="25"/>
      <x:c r="EVD5874" s="25"/>
      <x:c r="EVE5874" s="25"/>
      <x:c r="EVF5874" s="25"/>
      <x:c r="EVG5874" s="25"/>
      <x:c r="EVH5874" s="25"/>
      <x:c r="EVI5874" s="25"/>
      <x:c r="EVJ5874" s="25"/>
      <x:c r="EVK5874" s="25"/>
      <x:c r="EVL5874" s="25"/>
      <x:c r="EVM5874" s="25"/>
      <x:c r="EVN5874" s="25"/>
      <x:c r="EVO5874" s="25"/>
      <x:c r="EVP5874" s="25"/>
      <x:c r="EVQ5874" s="25"/>
      <x:c r="EVR5874" s="25"/>
      <x:c r="EVS5874" s="25"/>
      <x:c r="EVT5874" s="25"/>
      <x:c r="EVU5874" s="25"/>
      <x:c r="EVV5874" s="25"/>
      <x:c r="EVW5874" s="25"/>
      <x:c r="EVX5874" s="25"/>
      <x:c r="EVY5874" s="25"/>
      <x:c r="EVZ5874" s="25"/>
      <x:c r="EWA5874" s="25"/>
      <x:c r="EWB5874" s="25"/>
      <x:c r="EWC5874" s="25"/>
      <x:c r="EWD5874" s="25"/>
      <x:c r="EWE5874" s="25"/>
      <x:c r="EWF5874" s="25"/>
      <x:c r="EWG5874" s="25"/>
      <x:c r="EWH5874" s="25"/>
      <x:c r="EWI5874" s="25"/>
      <x:c r="EWJ5874" s="25"/>
      <x:c r="EWK5874" s="25"/>
      <x:c r="EWL5874" s="25"/>
      <x:c r="EWM5874" s="25"/>
      <x:c r="EWN5874" s="25"/>
      <x:c r="EWO5874" s="25"/>
      <x:c r="EWP5874" s="25"/>
      <x:c r="EWQ5874" s="25"/>
      <x:c r="EWR5874" s="25"/>
      <x:c r="EWS5874" s="25"/>
      <x:c r="EWT5874" s="25"/>
      <x:c r="EWU5874" s="25"/>
      <x:c r="EWV5874" s="25"/>
      <x:c r="EWW5874" s="25"/>
      <x:c r="EWX5874" s="25"/>
      <x:c r="EWY5874" s="25"/>
      <x:c r="EWZ5874" s="25"/>
      <x:c r="EXA5874" s="25"/>
      <x:c r="EXB5874" s="25"/>
      <x:c r="EXC5874" s="25"/>
      <x:c r="EXD5874" s="25"/>
      <x:c r="EXE5874" s="25"/>
      <x:c r="EXF5874" s="25"/>
      <x:c r="EXG5874" s="25"/>
      <x:c r="EXH5874" s="25"/>
      <x:c r="EXI5874" s="25"/>
      <x:c r="EXJ5874" s="25"/>
      <x:c r="EXK5874" s="25"/>
      <x:c r="EXL5874" s="25"/>
      <x:c r="EXM5874" s="25"/>
      <x:c r="EXN5874" s="25"/>
      <x:c r="EXO5874" s="25"/>
      <x:c r="EXP5874" s="25"/>
      <x:c r="EXQ5874" s="25"/>
      <x:c r="EXR5874" s="25"/>
      <x:c r="EXS5874" s="25"/>
      <x:c r="EXT5874" s="25"/>
      <x:c r="EXU5874" s="25"/>
      <x:c r="EXV5874" s="25"/>
      <x:c r="EXW5874" s="25"/>
      <x:c r="EXX5874" s="25"/>
      <x:c r="EXY5874" s="25"/>
      <x:c r="EXZ5874" s="25"/>
      <x:c r="EYA5874" s="25"/>
      <x:c r="EYB5874" s="25"/>
      <x:c r="EYC5874" s="25"/>
      <x:c r="EYD5874" s="25"/>
      <x:c r="EYE5874" s="25"/>
      <x:c r="EYF5874" s="25"/>
      <x:c r="EYG5874" s="25"/>
      <x:c r="EYH5874" s="25"/>
      <x:c r="EYI5874" s="25"/>
      <x:c r="EYJ5874" s="25"/>
      <x:c r="EYK5874" s="25"/>
      <x:c r="EYL5874" s="25"/>
      <x:c r="EYM5874" s="25"/>
      <x:c r="EYN5874" s="25"/>
      <x:c r="EYO5874" s="25"/>
      <x:c r="EYP5874" s="25"/>
      <x:c r="EYQ5874" s="25"/>
      <x:c r="EYR5874" s="25"/>
      <x:c r="EYS5874" s="25"/>
      <x:c r="EYT5874" s="25"/>
      <x:c r="EYU5874" s="25"/>
      <x:c r="EYV5874" s="25"/>
      <x:c r="EYW5874" s="25"/>
      <x:c r="EYX5874" s="25"/>
      <x:c r="EYY5874" s="25"/>
      <x:c r="EYZ5874" s="25"/>
      <x:c r="EZA5874" s="25"/>
      <x:c r="EZB5874" s="25"/>
      <x:c r="EZC5874" s="25"/>
      <x:c r="EZD5874" s="25"/>
      <x:c r="EZE5874" s="25"/>
      <x:c r="EZF5874" s="25"/>
      <x:c r="EZG5874" s="25"/>
      <x:c r="EZH5874" s="25"/>
      <x:c r="EZI5874" s="25"/>
      <x:c r="EZJ5874" s="25"/>
      <x:c r="EZK5874" s="25"/>
      <x:c r="EZL5874" s="25"/>
      <x:c r="EZM5874" s="25"/>
      <x:c r="EZN5874" s="25"/>
      <x:c r="EZO5874" s="25"/>
      <x:c r="EZP5874" s="25"/>
      <x:c r="EZQ5874" s="25"/>
      <x:c r="EZR5874" s="25"/>
      <x:c r="EZS5874" s="25"/>
      <x:c r="EZT5874" s="25"/>
      <x:c r="EZU5874" s="25"/>
      <x:c r="EZV5874" s="25"/>
      <x:c r="EZW5874" s="25"/>
      <x:c r="EZX5874" s="25"/>
      <x:c r="EZY5874" s="25"/>
      <x:c r="EZZ5874" s="25"/>
      <x:c r="FAA5874" s="25"/>
      <x:c r="FAB5874" s="25"/>
      <x:c r="FAC5874" s="25"/>
      <x:c r="FAD5874" s="25"/>
      <x:c r="FAE5874" s="25"/>
      <x:c r="FAF5874" s="25"/>
      <x:c r="FAG5874" s="25"/>
      <x:c r="FAH5874" s="25"/>
      <x:c r="FAI5874" s="25"/>
      <x:c r="FAJ5874" s="25"/>
      <x:c r="FAK5874" s="25"/>
      <x:c r="FAL5874" s="25"/>
      <x:c r="FAM5874" s="25"/>
      <x:c r="FAN5874" s="25"/>
      <x:c r="FAO5874" s="25"/>
      <x:c r="FAP5874" s="25"/>
      <x:c r="FAQ5874" s="25"/>
      <x:c r="FAR5874" s="25"/>
      <x:c r="FAS5874" s="25"/>
      <x:c r="FAT5874" s="25"/>
      <x:c r="FAU5874" s="25"/>
      <x:c r="FAV5874" s="25"/>
      <x:c r="FAW5874" s="25"/>
      <x:c r="FAX5874" s="25"/>
      <x:c r="FAY5874" s="25"/>
      <x:c r="FAZ5874" s="25"/>
      <x:c r="FBA5874" s="25"/>
      <x:c r="FBB5874" s="25"/>
      <x:c r="FBC5874" s="25"/>
      <x:c r="FBD5874" s="25"/>
      <x:c r="FBE5874" s="25"/>
      <x:c r="FBF5874" s="25"/>
      <x:c r="FBG5874" s="25"/>
      <x:c r="FBH5874" s="25"/>
      <x:c r="FBI5874" s="25"/>
      <x:c r="FBJ5874" s="25"/>
      <x:c r="FBK5874" s="25"/>
      <x:c r="FBL5874" s="25"/>
      <x:c r="FBM5874" s="25"/>
      <x:c r="FBN5874" s="25"/>
      <x:c r="FBO5874" s="25"/>
      <x:c r="FBP5874" s="25"/>
      <x:c r="FBQ5874" s="25"/>
      <x:c r="FBR5874" s="25"/>
      <x:c r="FBS5874" s="25"/>
      <x:c r="FBT5874" s="25"/>
      <x:c r="FBU5874" s="25"/>
      <x:c r="FBV5874" s="25"/>
      <x:c r="FBW5874" s="25"/>
      <x:c r="FBX5874" s="25"/>
      <x:c r="FBY5874" s="25"/>
      <x:c r="FBZ5874" s="25"/>
      <x:c r="FCA5874" s="25"/>
      <x:c r="FCB5874" s="25"/>
      <x:c r="FCC5874" s="25"/>
      <x:c r="FCD5874" s="25"/>
      <x:c r="FCE5874" s="25"/>
      <x:c r="FCF5874" s="25"/>
      <x:c r="FCG5874" s="25"/>
      <x:c r="FCH5874" s="25"/>
      <x:c r="FCI5874" s="25"/>
      <x:c r="FCJ5874" s="25"/>
      <x:c r="FCK5874" s="25"/>
      <x:c r="FCL5874" s="25"/>
      <x:c r="FCM5874" s="25"/>
      <x:c r="FCN5874" s="25"/>
      <x:c r="FCO5874" s="25"/>
      <x:c r="FCP5874" s="25"/>
      <x:c r="FCQ5874" s="25"/>
      <x:c r="FCR5874" s="25"/>
      <x:c r="FCS5874" s="25"/>
      <x:c r="FCT5874" s="25"/>
      <x:c r="FCU5874" s="25"/>
      <x:c r="FCV5874" s="25"/>
      <x:c r="FCW5874" s="25"/>
      <x:c r="FCX5874" s="25"/>
      <x:c r="FCY5874" s="25"/>
      <x:c r="FCZ5874" s="25"/>
      <x:c r="FDA5874" s="25"/>
      <x:c r="FDB5874" s="25"/>
      <x:c r="FDC5874" s="25"/>
      <x:c r="FDD5874" s="25"/>
      <x:c r="FDE5874" s="25"/>
      <x:c r="FDF5874" s="25"/>
      <x:c r="FDG5874" s="25"/>
      <x:c r="FDH5874" s="25"/>
      <x:c r="FDI5874" s="25"/>
      <x:c r="FDJ5874" s="25"/>
      <x:c r="FDK5874" s="25"/>
      <x:c r="FDL5874" s="25"/>
      <x:c r="FDM5874" s="25"/>
      <x:c r="FDN5874" s="25"/>
      <x:c r="FDO5874" s="25"/>
      <x:c r="FDP5874" s="25"/>
      <x:c r="FDQ5874" s="25"/>
      <x:c r="FDR5874" s="25"/>
      <x:c r="FDS5874" s="25"/>
      <x:c r="FDT5874" s="25"/>
      <x:c r="FDU5874" s="25"/>
      <x:c r="FDV5874" s="25"/>
      <x:c r="FDW5874" s="25"/>
      <x:c r="FDX5874" s="25"/>
      <x:c r="FDY5874" s="25"/>
      <x:c r="FDZ5874" s="25"/>
      <x:c r="FEA5874" s="25"/>
      <x:c r="FEB5874" s="25"/>
      <x:c r="FEC5874" s="25"/>
      <x:c r="FED5874" s="25"/>
      <x:c r="FEE5874" s="25"/>
      <x:c r="FEF5874" s="25"/>
      <x:c r="FEG5874" s="25"/>
      <x:c r="FEH5874" s="25"/>
      <x:c r="FEI5874" s="25"/>
      <x:c r="FEJ5874" s="25"/>
      <x:c r="FEK5874" s="25"/>
      <x:c r="FEL5874" s="25"/>
      <x:c r="FEM5874" s="25"/>
      <x:c r="FEN5874" s="25"/>
      <x:c r="FEO5874" s="25"/>
      <x:c r="FEP5874" s="25"/>
      <x:c r="FEQ5874" s="25"/>
      <x:c r="FER5874" s="25"/>
      <x:c r="FES5874" s="25"/>
      <x:c r="FET5874" s="25"/>
      <x:c r="FEU5874" s="25"/>
      <x:c r="FEV5874" s="25"/>
      <x:c r="FEW5874" s="25"/>
      <x:c r="FEX5874" s="25"/>
      <x:c r="FEY5874" s="25"/>
      <x:c r="FEZ5874" s="25"/>
      <x:c r="FFA5874" s="25"/>
      <x:c r="FFB5874" s="25"/>
      <x:c r="FFC5874" s="25"/>
      <x:c r="FFD5874" s="25"/>
      <x:c r="FFE5874" s="25"/>
      <x:c r="FFF5874" s="25"/>
      <x:c r="FFG5874" s="25"/>
      <x:c r="FFH5874" s="25"/>
      <x:c r="FFI5874" s="25"/>
      <x:c r="FFJ5874" s="25"/>
      <x:c r="FFK5874" s="25"/>
      <x:c r="FFL5874" s="25"/>
      <x:c r="FFM5874" s="25"/>
      <x:c r="FFN5874" s="25"/>
      <x:c r="FFO5874" s="25"/>
      <x:c r="FFP5874" s="25"/>
      <x:c r="FFQ5874" s="25"/>
      <x:c r="FFR5874" s="25"/>
      <x:c r="FFS5874" s="25"/>
      <x:c r="FFT5874" s="25"/>
      <x:c r="FFU5874" s="25"/>
      <x:c r="FFV5874" s="25"/>
      <x:c r="FFW5874" s="25"/>
      <x:c r="FFX5874" s="25"/>
      <x:c r="FFY5874" s="25"/>
      <x:c r="FFZ5874" s="25"/>
      <x:c r="FGA5874" s="25"/>
      <x:c r="FGB5874" s="25"/>
      <x:c r="FGC5874" s="25"/>
      <x:c r="FGD5874" s="25"/>
      <x:c r="FGE5874" s="25"/>
      <x:c r="FGF5874" s="25"/>
      <x:c r="FGG5874" s="25"/>
      <x:c r="FGH5874" s="25"/>
      <x:c r="FGI5874" s="25"/>
      <x:c r="FGJ5874" s="25"/>
      <x:c r="FGK5874" s="25"/>
      <x:c r="FGL5874" s="25"/>
      <x:c r="FGM5874" s="25"/>
      <x:c r="FGN5874" s="25"/>
      <x:c r="FGO5874" s="25"/>
      <x:c r="FGP5874" s="25"/>
      <x:c r="FGQ5874" s="25"/>
      <x:c r="FGR5874" s="25"/>
      <x:c r="FGS5874" s="25"/>
      <x:c r="FGT5874" s="25"/>
      <x:c r="FGU5874" s="25"/>
      <x:c r="FGV5874" s="25"/>
      <x:c r="FGW5874" s="25"/>
      <x:c r="FGX5874" s="25"/>
      <x:c r="FGY5874" s="25"/>
      <x:c r="FGZ5874" s="25"/>
      <x:c r="FHA5874" s="25"/>
      <x:c r="FHB5874" s="25"/>
      <x:c r="FHC5874" s="25"/>
      <x:c r="FHD5874" s="25"/>
      <x:c r="FHE5874" s="25"/>
      <x:c r="FHF5874" s="25"/>
      <x:c r="FHG5874" s="25"/>
      <x:c r="FHH5874" s="25"/>
      <x:c r="FHI5874" s="25"/>
      <x:c r="FHJ5874" s="25"/>
      <x:c r="FHK5874" s="25"/>
      <x:c r="FHL5874" s="25"/>
      <x:c r="FHM5874" s="25"/>
      <x:c r="FHN5874" s="25"/>
      <x:c r="FHO5874" s="25"/>
      <x:c r="FHP5874" s="25"/>
      <x:c r="FHQ5874" s="25"/>
      <x:c r="FHR5874" s="25"/>
      <x:c r="FHS5874" s="25"/>
      <x:c r="FHT5874" s="25"/>
      <x:c r="FHU5874" s="25"/>
      <x:c r="FHV5874" s="25"/>
      <x:c r="FHW5874" s="25"/>
      <x:c r="FHX5874" s="25"/>
      <x:c r="FHY5874" s="25"/>
      <x:c r="FHZ5874" s="25"/>
      <x:c r="FIA5874" s="25"/>
      <x:c r="FIB5874" s="25"/>
      <x:c r="FIC5874" s="25"/>
      <x:c r="FID5874" s="25"/>
      <x:c r="FIE5874" s="25"/>
      <x:c r="FIF5874" s="25"/>
      <x:c r="FIG5874" s="25"/>
      <x:c r="FIH5874" s="25"/>
      <x:c r="FII5874" s="25"/>
      <x:c r="FIJ5874" s="25"/>
      <x:c r="FIK5874" s="25"/>
      <x:c r="FIL5874" s="25"/>
      <x:c r="FIM5874" s="25"/>
      <x:c r="FIN5874" s="25"/>
      <x:c r="FIO5874" s="25"/>
      <x:c r="FIP5874" s="25"/>
      <x:c r="FIQ5874" s="25"/>
      <x:c r="FIR5874" s="25"/>
      <x:c r="FIS5874" s="25"/>
      <x:c r="FIT5874" s="25"/>
      <x:c r="FIU5874" s="25"/>
      <x:c r="FIV5874" s="25"/>
      <x:c r="FIW5874" s="25"/>
      <x:c r="FIX5874" s="25"/>
      <x:c r="FIY5874" s="25"/>
      <x:c r="FIZ5874" s="25"/>
      <x:c r="FJA5874" s="25"/>
      <x:c r="FJB5874" s="25"/>
      <x:c r="FJC5874" s="25"/>
      <x:c r="FJD5874" s="25"/>
      <x:c r="FJE5874" s="25"/>
      <x:c r="FJF5874" s="25"/>
      <x:c r="FJG5874" s="25"/>
      <x:c r="FJH5874" s="25"/>
      <x:c r="FJI5874" s="25"/>
      <x:c r="FJJ5874" s="25"/>
      <x:c r="FJK5874" s="25"/>
      <x:c r="FJL5874" s="25"/>
      <x:c r="FJM5874" s="25"/>
      <x:c r="FJN5874" s="25"/>
      <x:c r="FJO5874" s="25"/>
      <x:c r="FJP5874" s="25"/>
      <x:c r="FJQ5874" s="25"/>
      <x:c r="FJR5874" s="25"/>
      <x:c r="FJS5874" s="25"/>
      <x:c r="FJT5874" s="25"/>
      <x:c r="FJU5874" s="25"/>
      <x:c r="FJV5874" s="25"/>
      <x:c r="FJW5874" s="25"/>
      <x:c r="FJX5874" s="25"/>
      <x:c r="FJY5874" s="25"/>
      <x:c r="FJZ5874" s="25"/>
      <x:c r="FKA5874" s="25"/>
      <x:c r="FKB5874" s="25"/>
      <x:c r="FKC5874" s="25"/>
      <x:c r="FKD5874" s="25"/>
      <x:c r="FKE5874" s="25"/>
      <x:c r="FKF5874" s="25"/>
      <x:c r="FKG5874" s="25"/>
      <x:c r="FKH5874" s="25"/>
      <x:c r="FKI5874" s="25"/>
      <x:c r="FKJ5874" s="25"/>
      <x:c r="FKK5874" s="25"/>
      <x:c r="FKL5874" s="25"/>
      <x:c r="FKM5874" s="25"/>
      <x:c r="FKN5874" s="25"/>
      <x:c r="FKO5874" s="25"/>
      <x:c r="FKP5874" s="25"/>
      <x:c r="FKQ5874" s="25"/>
      <x:c r="FKR5874" s="25"/>
      <x:c r="FKS5874" s="25"/>
      <x:c r="FKT5874" s="25"/>
      <x:c r="FKU5874" s="25"/>
      <x:c r="FKV5874" s="25"/>
      <x:c r="FKW5874" s="25"/>
      <x:c r="FKX5874" s="25"/>
      <x:c r="FKY5874" s="25"/>
      <x:c r="FKZ5874" s="25"/>
      <x:c r="FLA5874" s="25"/>
      <x:c r="FLB5874" s="25"/>
      <x:c r="FLC5874" s="25"/>
      <x:c r="FLD5874" s="25"/>
      <x:c r="FLE5874" s="25"/>
      <x:c r="FLF5874" s="25"/>
      <x:c r="FLG5874" s="25"/>
      <x:c r="FLH5874" s="25"/>
      <x:c r="FLI5874" s="25"/>
      <x:c r="FLJ5874" s="25"/>
      <x:c r="FLK5874" s="25"/>
      <x:c r="FLL5874" s="25"/>
      <x:c r="FLM5874" s="25"/>
      <x:c r="FLN5874" s="25"/>
      <x:c r="FLO5874" s="25"/>
      <x:c r="FLP5874" s="25"/>
      <x:c r="FLQ5874" s="25"/>
      <x:c r="FLR5874" s="25"/>
      <x:c r="FLS5874" s="25"/>
      <x:c r="FLT5874" s="25"/>
      <x:c r="FLU5874" s="25"/>
      <x:c r="FLV5874" s="25"/>
      <x:c r="FLW5874" s="25"/>
      <x:c r="FLX5874" s="25"/>
      <x:c r="FLY5874" s="25"/>
      <x:c r="FLZ5874" s="25"/>
      <x:c r="FMA5874" s="25"/>
      <x:c r="FMB5874" s="25"/>
      <x:c r="FMC5874" s="25"/>
      <x:c r="FMD5874" s="25"/>
      <x:c r="FME5874" s="25"/>
      <x:c r="FMF5874" s="25"/>
      <x:c r="FMG5874" s="25"/>
      <x:c r="FMH5874" s="25"/>
      <x:c r="FMI5874" s="25"/>
      <x:c r="FMJ5874" s="25"/>
      <x:c r="FMK5874" s="25"/>
      <x:c r="FML5874" s="25"/>
      <x:c r="FMM5874" s="25"/>
      <x:c r="FMN5874" s="25"/>
      <x:c r="FMO5874" s="25"/>
      <x:c r="FMP5874" s="25"/>
      <x:c r="FMQ5874" s="25"/>
      <x:c r="FMR5874" s="25"/>
      <x:c r="FMS5874" s="25"/>
      <x:c r="FMT5874" s="25"/>
      <x:c r="FMU5874" s="25"/>
      <x:c r="FMV5874" s="25"/>
      <x:c r="FMW5874" s="25"/>
      <x:c r="FMX5874" s="25"/>
      <x:c r="FMY5874" s="25"/>
      <x:c r="FMZ5874" s="25"/>
      <x:c r="FNA5874" s="25"/>
      <x:c r="FNB5874" s="25"/>
      <x:c r="FNC5874" s="25"/>
      <x:c r="FND5874" s="25"/>
      <x:c r="FNE5874" s="25"/>
      <x:c r="FNF5874" s="25"/>
      <x:c r="FNG5874" s="25"/>
      <x:c r="FNH5874" s="25"/>
      <x:c r="FNI5874" s="25"/>
      <x:c r="FNJ5874" s="25"/>
      <x:c r="FNK5874" s="25"/>
      <x:c r="FNL5874" s="25"/>
      <x:c r="FNM5874" s="25"/>
      <x:c r="FNN5874" s="25"/>
      <x:c r="FNO5874" s="25"/>
      <x:c r="FNP5874" s="25"/>
      <x:c r="FNQ5874" s="25"/>
      <x:c r="FNR5874" s="25"/>
      <x:c r="FNS5874" s="25"/>
      <x:c r="FNT5874" s="25"/>
      <x:c r="FNU5874" s="25"/>
      <x:c r="FNV5874" s="25"/>
      <x:c r="FNW5874" s="25"/>
      <x:c r="FNX5874" s="25"/>
      <x:c r="FNY5874" s="25"/>
      <x:c r="FNZ5874" s="25"/>
      <x:c r="FOA5874" s="25"/>
      <x:c r="FOB5874" s="25"/>
      <x:c r="FOC5874" s="25"/>
      <x:c r="FOD5874" s="25"/>
      <x:c r="FOE5874" s="25"/>
      <x:c r="FOF5874" s="25"/>
      <x:c r="FOG5874" s="25"/>
      <x:c r="FOH5874" s="25"/>
      <x:c r="FOI5874" s="25"/>
      <x:c r="FOJ5874" s="25"/>
      <x:c r="FOK5874" s="25"/>
      <x:c r="FOL5874" s="25"/>
      <x:c r="FOM5874" s="25"/>
      <x:c r="FON5874" s="25"/>
      <x:c r="FOO5874" s="25"/>
      <x:c r="FOP5874" s="25"/>
      <x:c r="FOQ5874" s="25"/>
      <x:c r="FOR5874" s="25"/>
      <x:c r="FOS5874" s="25"/>
      <x:c r="FOT5874" s="25"/>
      <x:c r="FOU5874" s="25"/>
      <x:c r="FOV5874" s="25"/>
      <x:c r="FOW5874" s="25"/>
      <x:c r="FOX5874" s="25"/>
      <x:c r="FOY5874" s="25"/>
      <x:c r="FOZ5874" s="25"/>
      <x:c r="FPA5874" s="25"/>
      <x:c r="FPB5874" s="25"/>
      <x:c r="FPC5874" s="25"/>
      <x:c r="FPD5874" s="25"/>
      <x:c r="FPE5874" s="25"/>
      <x:c r="FPF5874" s="25"/>
      <x:c r="FPG5874" s="25"/>
      <x:c r="FPH5874" s="25"/>
      <x:c r="FPI5874" s="25"/>
      <x:c r="FPJ5874" s="25"/>
      <x:c r="FPK5874" s="25"/>
      <x:c r="FPL5874" s="25"/>
      <x:c r="FPM5874" s="25"/>
      <x:c r="FPN5874" s="25"/>
      <x:c r="FPO5874" s="25"/>
      <x:c r="FPP5874" s="25"/>
      <x:c r="FPQ5874" s="25"/>
      <x:c r="FPR5874" s="25"/>
      <x:c r="FPS5874" s="25"/>
      <x:c r="FPT5874" s="25"/>
      <x:c r="FPU5874" s="25"/>
      <x:c r="FPV5874" s="25"/>
      <x:c r="FPW5874" s="25"/>
      <x:c r="FPX5874" s="25"/>
      <x:c r="FPY5874" s="25"/>
      <x:c r="FPZ5874" s="25"/>
      <x:c r="FQA5874" s="25"/>
      <x:c r="FQB5874" s="25"/>
      <x:c r="FQC5874" s="25"/>
      <x:c r="FQD5874" s="25"/>
      <x:c r="FQE5874" s="25"/>
      <x:c r="FQF5874" s="25"/>
      <x:c r="FQG5874" s="25"/>
      <x:c r="FQH5874" s="25"/>
      <x:c r="FQI5874" s="25"/>
      <x:c r="FQJ5874" s="25"/>
      <x:c r="FQK5874" s="25"/>
      <x:c r="FQL5874" s="25"/>
      <x:c r="FQM5874" s="25"/>
      <x:c r="FQN5874" s="25"/>
      <x:c r="FQO5874" s="25"/>
      <x:c r="FQP5874" s="25"/>
      <x:c r="FQQ5874" s="25"/>
      <x:c r="FQR5874" s="25"/>
      <x:c r="FQS5874" s="25"/>
      <x:c r="FQT5874" s="25"/>
      <x:c r="FQU5874" s="25"/>
      <x:c r="FQV5874" s="25"/>
      <x:c r="FQW5874" s="25"/>
      <x:c r="FQX5874" s="25"/>
      <x:c r="FQY5874" s="25"/>
      <x:c r="FQZ5874" s="25"/>
      <x:c r="FRA5874" s="25"/>
      <x:c r="FRB5874" s="25"/>
      <x:c r="FRC5874" s="25"/>
      <x:c r="FRD5874" s="25"/>
      <x:c r="FRE5874" s="25"/>
      <x:c r="FRF5874" s="25"/>
      <x:c r="FRG5874" s="25"/>
      <x:c r="FRH5874" s="25"/>
      <x:c r="FRI5874" s="25"/>
      <x:c r="FRJ5874" s="25"/>
      <x:c r="FRK5874" s="25"/>
      <x:c r="FRL5874" s="25"/>
      <x:c r="FRM5874" s="25"/>
      <x:c r="FRN5874" s="25"/>
      <x:c r="FRO5874" s="25"/>
      <x:c r="FRP5874" s="25"/>
      <x:c r="FRQ5874" s="25"/>
      <x:c r="FRR5874" s="25"/>
      <x:c r="FRS5874" s="25"/>
      <x:c r="FRT5874" s="25"/>
      <x:c r="FRU5874" s="25"/>
      <x:c r="FRV5874" s="25"/>
      <x:c r="FRW5874" s="25"/>
      <x:c r="FRX5874" s="25"/>
      <x:c r="FRY5874" s="25"/>
      <x:c r="FRZ5874" s="25"/>
      <x:c r="FSA5874" s="25"/>
      <x:c r="FSB5874" s="25"/>
      <x:c r="FSC5874" s="25"/>
      <x:c r="FSD5874" s="25"/>
      <x:c r="FSE5874" s="25"/>
      <x:c r="FSF5874" s="25"/>
      <x:c r="FSG5874" s="25"/>
      <x:c r="FSH5874" s="25"/>
      <x:c r="FSI5874" s="25"/>
      <x:c r="FSJ5874" s="25"/>
      <x:c r="FSK5874" s="25"/>
      <x:c r="FSL5874" s="25"/>
      <x:c r="FSM5874" s="25"/>
      <x:c r="FSN5874" s="25"/>
      <x:c r="FSO5874" s="25"/>
      <x:c r="FSP5874" s="25"/>
      <x:c r="FSQ5874" s="25"/>
      <x:c r="FSR5874" s="25"/>
      <x:c r="FSS5874" s="25"/>
      <x:c r="FST5874" s="25"/>
      <x:c r="FSU5874" s="25"/>
      <x:c r="FSV5874" s="25"/>
      <x:c r="FSW5874" s="25"/>
      <x:c r="FSX5874" s="25"/>
      <x:c r="FSY5874" s="25"/>
      <x:c r="FSZ5874" s="25"/>
      <x:c r="FTA5874" s="25"/>
      <x:c r="FTB5874" s="25"/>
      <x:c r="FTC5874" s="25"/>
      <x:c r="FTD5874" s="25"/>
      <x:c r="FTE5874" s="25"/>
      <x:c r="FTF5874" s="25"/>
      <x:c r="FTG5874" s="25"/>
      <x:c r="FTH5874" s="25"/>
      <x:c r="FTI5874" s="25"/>
      <x:c r="FTJ5874" s="25"/>
      <x:c r="FTK5874" s="25"/>
      <x:c r="FTL5874" s="25"/>
      <x:c r="FTM5874" s="25"/>
      <x:c r="FTN5874" s="25"/>
      <x:c r="FTO5874" s="25"/>
      <x:c r="FTP5874" s="25"/>
      <x:c r="FTQ5874" s="25"/>
      <x:c r="FTR5874" s="25"/>
      <x:c r="FTS5874" s="25"/>
      <x:c r="FTT5874" s="25"/>
      <x:c r="FTU5874" s="25"/>
      <x:c r="FTV5874" s="25"/>
      <x:c r="FTW5874" s="25"/>
      <x:c r="FTX5874" s="25"/>
      <x:c r="FTY5874" s="25"/>
      <x:c r="FTZ5874" s="25"/>
      <x:c r="FUA5874" s="25"/>
      <x:c r="FUB5874" s="25"/>
      <x:c r="FUC5874" s="25"/>
      <x:c r="FUD5874" s="25"/>
      <x:c r="FUE5874" s="25"/>
      <x:c r="FUF5874" s="25"/>
      <x:c r="FUG5874" s="25"/>
      <x:c r="FUH5874" s="25"/>
      <x:c r="FUI5874" s="25"/>
      <x:c r="FUJ5874" s="25"/>
      <x:c r="FUK5874" s="25"/>
      <x:c r="FUL5874" s="25"/>
      <x:c r="FUM5874" s="25"/>
      <x:c r="FUN5874" s="25"/>
      <x:c r="FUO5874" s="25"/>
      <x:c r="FUP5874" s="25"/>
      <x:c r="FUQ5874" s="25"/>
      <x:c r="FUR5874" s="25"/>
      <x:c r="FUS5874" s="25"/>
      <x:c r="FUT5874" s="25"/>
      <x:c r="FUU5874" s="25"/>
      <x:c r="FUV5874" s="25"/>
      <x:c r="FUW5874" s="25"/>
      <x:c r="FUX5874" s="25"/>
      <x:c r="FUY5874" s="25"/>
      <x:c r="FUZ5874" s="25"/>
      <x:c r="FVA5874" s="25"/>
      <x:c r="FVB5874" s="25"/>
      <x:c r="FVC5874" s="25"/>
      <x:c r="FVD5874" s="25"/>
      <x:c r="FVE5874" s="25"/>
      <x:c r="FVF5874" s="25"/>
      <x:c r="FVG5874" s="25"/>
      <x:c r="FVH5874" s="25"/>
      <x:c r="FVI5874" s="25"/>
      <x:c r="FVJ5874" s="25"/>
      <x:c r="FVK5874" s="25"/>
      <x:c r="FVL5874" s="25"/>
      <x:c r="FVM5874" s="25"/>
      <x:c r="FVN5874" s="25"/>
      <x:c r="FVO5874" s="25"/>
      <x:c r="FVP5874" s="25"/>
      <x:c r="FVQ5874" s="25"/>
      <x:c r="FVR5874" s="25"/>
      <x:c r="FVS5874" s="25"/>
      <x:c r="FVT5874" s="25"/>
      <x:c r="FVU5874" s="25"/>
      <x:c r="FVV5874" s="25"/>
      <x:c r="FVW5874" s="25"/>
      <x:c r="FVX5874" s="25"/>
      <x:c r="FVY5874" s="25"/>
      <x:c r="FVZ5874" s="25"/>
      <x:c r="FWA5874" s="25"/>
      <x:c r="FWB5874" s="25"/>
      <x:c r="FWC5874" s="25"/>
      <x:c r="FWD5874" s="25"/>
      <x:c r="FWE5874" s="25"/>
      <x:c r="FWF5874" s="25"/>
      <x:c r="FWG5874" s="25"/>
      <x:c r="FWH5874" s="25"/>
      <x:c r="FWI5874" s="25"/>
      <x:c r="FWJ5874" s="25"/>
      <x:c r="FWK5874" s="25"/>
      <x:c r="FWL5874" s="25"/>
      <x:c r="FWM5874" s="25"/>
      <x:c r="FWN5874" s="25"/>
      <x:c r="FWO5874" s="25"/>
      <x:c r="FWP5874" s="25"/>
      <x:c r="FWQ5874" s="25"/>
      <x:c r="FWR5874" s="25"/>
      <x:c r="FWS5874" s="25"/>
      <x:c r="FWT5874" s="25"/>
      <x:c r="FWU5874" s="25"/>
      <x:c r="FWV5874" s="25"/>
      <x:c r="FWW5874" s="25"/>
      <x:c r="FWX5874" s="25"/>
      <x:c r="FWY5874" s="25"/>
      <x:c r="FWZ5874" s="25"/>
      <x:c r="FXA5874" s="25"/>
      <x:c r="FXB5874" s="25"/>
      <x:c r="FXC5874" s="25"/>
      <x:c r="FXD5874" s="25"/>
      <x:c r="FXE5874" s="25"/>
      <x:c r="FXF5874" s="25"/>
      <x:c r="FXG5874" s="25"/>
      <x:c r="FXH5874" s="25"/>
      <x:c r="FXI5874" s="25"/>
      <x:c r="FXJ5874" s="25"/>
      <x:c r="FXK5874" s="25"/>
      <x:c r="FXL5874" s="25"/>
      <x:c r="FXM5874" s="25"/>
      <x:c r="FXN5874" s="25"/>
      <x:c r="FXO5874" s="25"/>
      <x:c r="FXP5874" s="25"/>
      <x:c r="FXQ5874" s="25"/>
      <x:c r="FXR5874" s="25"/>
      <x:c r="FXS5874" s="25"/>
      <x:c r="FXT5874" s="25"/>
      <x:c r="FXU5874" s="25"/>
      <x:c r="FXV5874" s="25"/>
      <x:c r="FXW5874" s="25"/>
      <x:c r="FXX5874" s="25"/>
      <x:c r="FXY5874" s="25"/>
      <x:c r="FXZ5874" s="25"/>
      <x:c r="FYA5874" s="25"/>
      <x:c r="FYB5874" s="25"/>
      <x:c r="FYC5874" s="25"/>
      <x:c r="FYD5874" s="25"/>
      <x:c r="FYE5874" s="25"/>
      <x:c r="FYF5874" s="25"/>
      <x:c r="FYG5874" s="25"/>
      <x:c r="FYH5874" s="25"/>
      <x:c r="FYI5874" s="25"/>
      <x:c r="FYJ5874" s="25"/>
      <x:c r="FYK5874" s="25"/>
      <x:c r="FYL5874" s="25"/>
      <x:c r="FYM5874" s="25"/>
      <x:c r="FYN5874" s="25"/>
      <x:c r="FYO5874" s="25"/>
      <x:c r="FYP5874" s="25"/>
      <x:c r="FYQ5874" s="25"/>
      <x:c r="FYR5874" s="25"/>
      <x:c r="FYS5874" s="25"/>
      <x:c r="FYT5874" s="25"/>
      <x:c r="FYU5874" s="25"/>
      <x:c r="FYV5874" s="25"/>
      <x:c r="FYW5874" s="25"/>
      <x:c r="FYX5874" s="25"/>
      <x:c r="FYY5874" s="25"/>
      <x:c r="FYZ5874" s="25"/>
      <x:c r="FZA5874" s="25"/>
      <x:c r="FZB5874" s="25"/>
      <x:c r="FZC5874" s="25"/>
      <x:c r="FZD5874" s="25"/>
      <x:c r="FZE5874" s="25"/>
      <x:c r="FZF5874" s="25"/>
      <x:c r="FZG5874" s="25"/>
      <x:c r="FZH5874" s="25"/>
      <x:c r="FZI5874" s="25"/>
      <x:c r="FZJ5874" s="25"/>
      <x:c r="FZK5874" s="25"/>
      <x:c r="FZL5874" s="25"/>
      <x:c r="FZM5874" s="25"/>
      <x:c r="FZN5874" s="25"/>
      <x:c r="FZO5874" s="25"/>
      <x:c r="FZP5874" s="25"/>
      <x:c r="FZQ5874" s="25"/>
      <x:c r="FZR5874" s="25"/>
      <x:c r="FZS5874" s="25"/>
      <x:c r="FZT5874" s="25"/>
      <x:c r="FZU5874" s="25"/>
      <x:c r="FZV5874" s="25"/>
      <x:c r="FZW5874" s="25"/>
      <x:c r="FZX5874" s="25"/>
      <x:c r="FZY5874" s="25"/>
      <x:c r="FZZ5874" s="25"/>
      <x:c r="GAA5874" s="25"/>
      <x:c r="GAB5874" s="25"/>
      <x:c r="GAC5874" s="25"/>
      <x:c r="GAD5874" s="25"/>
      <x:c r="GAE5874" s="25"/>
      <x:c r="GAF5874" s="25"/>
      <x:c r="GAG5874" s="25"/>
      <x:c r="GAH5874" s="25"/>
      <x:c r="GAI5874" s="25"/>
      <x:c r="GAJ5874" s="25"/>
      <x:c r="GAK5874" s="25"/>
      <x:c r="GAL5874" s="25"/>
      <x:c r="GAM5874" s="25"/>
      <x:c r="GAN5874" s="25"/>
      <x:c r="GAO5874" s="25"/>
      <x:c r="GAP5874" s="25"/>
      <x:c r="GAQ5874" s="25"/>
      <x:c r="GAR5874" s="25"/>
      <x:c r="GAS5874" s="25"/>
      <x:c r="GAT5874" s="25"/>
      <x:c r="GAU5874" s="25"/>
      <x:c r="GAV5874" s="25"/>
      <x:c r="GAW5874" s="25"/>
      <x:c r="GAX5874" s="25"/>
      <x:c r="GAY5874" s="25"/>
      <x:c r="GAZ5874" s="25"/>
      <x:c r="GBA5874" s="25"/>
      <x:c r="GBB5874" s="25"/>
      <x:c r="GBC5874" s="25"/>
      <x:c r="GBD5874" s="25"/>
      <x:c r="GBE5874" s="25"/>
      <x:c r="GBF5874" s="25"/>
      <x:c r="GBG5874" s="25"/>
      <x:c r="GBH5874" s="25"/>
      <x:c r="GBI5874" s="25"/>
      <x:c r="GBJ5874" s="25"/>
      <x:c r="GBK5874" s="25"/>
      <x:c r="GBL5874" s="25"/>
      <x:c r="GBM5874" s="25"/>
      <x:c r="GBN5874" s="25"/>
      <x:c r="GBO5874" s="25"/>
      <x:c r="GBP5874" s="25"/>
      <x:c r="GBQ5874" s="25"/>
      <x:c r="GBR5874" s="25"/>
      <x:c r="GBS5874" s="25"/>
      <x:c r="GBT5874" s="25"/>
      <x:c r="GBU5874" s="25"/>
      <x:c r="GBV5874" s="25"/>
      <x:c r="GBW5874" s="25"/>
      <x:c r="GBX5874" s="25"/>
      <x:c r="GBY5874" s="25"/>
      <x:c r="GBZ5874" s="25"/>
      <x:c r="GCA5874" s="25"/>
      <x:c r="GCB5874" s="25"/>
      <x:c r="GCC5874" s="25"/>
      <x:c r="GCD5874" s="25"/>
      <x:c r="GCE5874" s="25"/>
      <x:c r="GCF5874" s="25"/>
      <x:c r="GCG5874" s="25"/>
      <x:c r="GCH5874" s="25"/>
      <x:c r="GCI5874" s="25"/>
      <x:c r="GCJ5874" s="25"/>
      <x:c r="GCK5874" s="25"/>
      <x:c r="GCL5874" s="25"/>
      <x:c r="GCM5874" s="25"/>
      <x:c r="GCN5874" s="25"/>
      <x:c r="GCO5874" s="25"/>
      <x:c r="GCP5874" s="25"/>
      <x:c r="GCQ5874" s="25"/>
      <x:c r="GCR5874" s="25"/>
      <x:c r="GCS5874" s="25"/>
      <x:c r="GCT5874" s="25"/>
      <x:c r="GCU5874" s="25"/>
      <x:c r="GCV5874" s="25"/>
      <x:c r="GCW5874" s="25"/>
      <x:c r="GCX5874" s="25"/>
      <x:c r="GCY5874" s="25"/>
      <x:c r="GCZ5874" s="25"/>
      <x:c r="GDA5874" s="25"/>
      <x:c r="GDB5874" s="25"/>
      <x:c r="GDC5874" s="25"/>
      <x:c r="GDD5874" s="25"/>
      <x:c r="GDE5874" s="25"/>
      <x:c r="GDF5874" s="25"/>
      <x:c r="GDG5874" s="25"/>
      <x:c r="GDH5874" s="25"/>
      <x:c r="GDI5874" s="25"/>
      <x:c r="GDJ5874" s="25"/>
      <x:c r="GDK5874" s="25"/>
      <x:c r="GDL5874" s="25"/>
      <x:c r="GDM5874" s="25"/>
      <x:c r="GDN5874" s="25"/>
      <x:c r="GDO5874" s="25"/>
      <x:c r="GDP5874" s="25"/>
      <x:c r="GDQ5874" s="25"/>
      <x:c r="GDR5874" s="25"/>
      <x:c r="GDS5874" s="25"/>
      <x:c r="GDT5874" s="25"/>
      <x:c r="GDU5874" s="25"/>
      <x:c r="GDV5874" s="25"/>
      <x:c r="GDW5874" s="25"/>
      <x:c r="GDX5874" s="25"/>
      <x:c r="GDY5874" s="25"/>
      <x:c r="GDZ5874" s="25"/>
      <x:c r="GEA5874" s="25"/>
      <x:c r="GEB5874" s="25"/>
      <x:c r="GEC5874" s="25"/>
      <x:c r="GED5874" s="25"/>
      <x:c r="GEE5874" s="25"/>
      <x:c r="GEF5874" s="25"/>
      <x:c r="GEG5874" s="25"/>
      <x:c r="GEH5874" s="25"/>
      <x:c r="GEI5874" s="25"/>
      <x:c r="GEJ5874" s="25"/>
      <x:c r="GEK5874" s="25"/>
      <x:c r="GEL5874" s="25"/>
      <x:c r="GEM5874" s="25"/>
      <x:c r="GEN5874" s="25"/>
      <x:c r="GEO5874" s="25"/>
      <x:c r="GEP5874" s="25"/>
      <x:c r="GEQ5874" s="25"/>
      <x:c r="GER5874" s="25"/>
      <x:c r="GES5874" s="25"/>
      <x:c r="GET5874" s="25"/>
      <x:c r="GEU5874" s="25"/>
      <x:c r="GEV5874" s="25"/>
      <x:c r="GEW5874" s="25"/>
      <x:c r="GEX5874" s="25"/>
      <x:c r="GEY5874" s="25"/>
      <x:c r="GEZ5874" s="25"/>
      <x:c r="GFA5874" s="25"/>
      <x:c r="GFB5874" s="25"/>
      <x:c r="GFC5874" s="25"/>
      <x:c r="GFD5874" s="25"/>
      <x:c r="GFE5874" s="25"/>
      <x:c r="GFF5874" s="25"/>
      <x:c r="GFG5874" s="25"/>
      <x:c r="GFH5874" s="25"/>
      <x:c r="GFI5874" s="25"/>
      <x:c r="GFJ5874" s="25"/>
      <x:c r="GFK5874" s="25"/>
      <x:c r="GFL5874" s="25"/>
      <x:c r="GFM5874" s="25"/>
      <x:c r="GFN5874" s="25"/>
      <x:c r="GFO5874" s="25"/>
      <x:c r="GFP5874" s="25"/>
      <x:c r="GFQ5874" s="25"/>
      <x:c r="GFR5874" s="25"/>
      <x:c r="GFS5874" s="25"/>
      <x:c r="GFT5874" s="25"/>
      <x:c r="GFU5874" s="25"/>
      <x:c r="GFV5874" s="25"/>
      <x:c r="GFW5874" s="25"/>
      <x:c r="GFX5874" s="25"/>
      <x:c r="GFY5874" s="25"/>
      <x:c r="GFZ5874" s="25"/>
      <x:c r="GGA5874" s="25"/>
      <x:c r="GGB5874" s="25"/>
      <x:c r="GGC5874" s="25"/>
      <x:c r="GGD5874" s="25"/>
      <x:c r="GGE5874" s="25"/>
      <x:c r="GGF5874" s="25"/>
      <x:c r="GGG5874" s="25"/>
      <x:c r="GGH5874" s="25"/>
      <x:c r="GGI5874" s="25"/>
      <x:c r="GGJ5874" s="25"/>
      <x:c r="GGK5874" s="25"/>
      <x:c r="GGL5874" s="25"/>
      <x:c r="GGM5874" s="25"/>
      <x:c r="GGN5874" s="25"/>
      <x:c r="GGO5874" s="25"/>
      <x:c r="GGP5874" s="25"/>
      <x:c r="GGQ5874" s="25"/>
      <x:c r="GGR5874" s="25"/>
      <x:c r="GGS5874" s="25"/>
      <x:c r="GGT5874" s="25"/>
      <x:c r="GGU5874" s="25"/>
      <x:c r="GGV5874" s="25"/>
      <x:c r="GGW5874" s="25"/>
      <x:c r="GGX5874" s="25"/>
      <x:c r="GGY5874" s="25"/>
      <x:c r="GGZ5874" s="25"/>
      <x:c r="GHA5874" s="25"/>
      <x:c r="GHB5874" s="25"/>
      <x:c r="GHC5874" s="25"/>
      <x:c r="GHD5874" s="25"/>
      <x:c r="GHE5874" s="25"/>
      <x:c r="GHF5874" s="25"/>
      <x:c r="GHG5874" s="25"/>
      <x:c r="GHH5874" s="25"/>
      <x:c r="GHI5874" s="25"/>
      <x:c r="GHJ5874" s="25"/>
      <x:c r="GHK5874" s="25"/>
      <x:c r="GHL5874" s="25"/>
      <x:c r="GHM5874" s="25"/>
      <x:c r="GHN5874" s="25"/>
      <x:c r="GHO5874" s="25"/>
      <x:c r="GHP5874" s="25"/>
      <x:c r="GHQ5874" s="25"/>
      <x:c r="GHR5874" s="25"/>
      <x:c r="GHS5874" s="25"/>
      <x:c r="GHT5874" s="25"/>
      <x:c r="GHU5874" s="25"/>
      <x:c r="GHV5874" s="25"/>
      <x:c r="GHW5874" s="25"/>
      <x:c r="GHX5874" s="25"/>
      <x:c r="GHY5874" s="25"/>
      <x:c r="GHZ5874" s="25"/>
      <x:c r="GIA5874" s="25"/>
      <x:c r="GIB5874" s="25"/>
      <x:c r="GIC5874" s="25"/>
      <x:c r="GID5874" s="25"/>
      <x:c r="GIE5874" s="25"/>
      <x:c r="GIF5874" s="25"/>
      <x:c r="GIG5874" s="25"/>
      <x:c r="GIH5874" s="25"/>
      <x:c r="GII5874" s="25"/>
      <x:c r="GIJ5874" s="25"/>
      <x:c r="GIK5874" s="25"/>
      <x:c r="GIL5874" s="25"/>
      <x:c r="GIM5874" s="25"/>
      <x:c r="GIN5874" s="25"/>
      <x:c r="GIO5874" s="25"/>
      <x:c r="GIP5874" s="25"/>
      <x:c r="GIQ5874" s="25"/>
      <x:c r="GIR5874" s="25"/>
      <x:c r="GIS5874" s="25"/>
      <x:c r="GIT5874" s="25"/>
      <x:c r="GIU5874" s="25"/>
      <x:c r="GIV5874" s="25"/>
      <x:c r="GIW5874" s="25"/>
      <x:c r="GIX5874" s="25"/>
      <x:c r="GIY5874" s="25"/>
      <x:c r="GIZ5874" s="25"/>
      <x:c r="GJA5874" s="25"/>
      <x:c r="GJB5874" s="25"/>
      <x:c r="GJC5874" s="25"/>
      <x:c r="GJD5874" s="25"/>
      <x:c r="GJE5874" s="25"/>
      <x:c r="GJF5874" s="25"/>
      <x:c r="GJG5874" s="25"/>
      <x:c r="GJH5874" s="25"/>
      <x:c r="GJI5874" s="25"/>
      <x:c r="GJJ5874" s="25"/>
      <x:c r="GJK5874" s="25"/>
      <x:c r="GJL5874" s="25"/>
      <x:c r="GJM5874" s="25"/>
      <x:c r="GJN5874" s="25"/>
      <x:c r="GJO5874" s="25"/>
      <x:c r="GJP5874" s="25"/>
      <x:c r="GJQ5874" s="25"/>
      <x:c r="GJR5874" s="25"/>
      <x:c r="GJS5874" s="25"/>
      <x:c r="GJT5874" s="25"/>
      <x:c r="GJU5874" s="25"/>
      <x:c r="GJV5874" s="25"/>
      <x:c r="GJW5874" s="25"/>
      <x:c r="GJX5874" s="25"/>
      <x:c r="GJY5874" s="25"/>
      <x:c r="GJZ5874" s="25"/>
      <x:c r="GKA5874" s="25"/>
      <x:c r="GKB5874" s="25"/>
      <x:c r="GKC5874" s="25"/>
      <x:c r="GKD5874" s="25"/>
      <x:c r="GKE5874" s="25"/>
      <x:c r="GKF5874" s="25"/>
      <x:c r="GKG5874" s="25"/>
      <x:c r="GKH5874" s="25"/>
      <x:c r="GKI5874" s="25"/>
      <x:c r="GKJ5874" s="25"/>
      <x:c r="GKK5874" s="25"/>
      <x:c r="GKL5874" s="25"/>
      <x:c r="GKM5874" s="25"/>
      <x:c r="GKN5874" s="25"/>
      <x:c r="GKO5874" s="25"/>
      <x:c r="GKP5874" s="25"/>
      <x:c r="GKQ5874" s="25"/>
      <x:c r="GKR5874" s="25"/>
      <x:c r="GKS5874" s="25"/>
      <x:c r="GKT5874" s="25"/>
      <x:c r="GKU5874" s="25"/>
      <x:c r="GKV5874" s="25"/>
      <x:c r="GKW5874" s="25"/>
      <x:c r="GKX5874" s="25"/>
      <x:c r="GKY5874" s="25"/>
      <x:c r="GKZ5874" s="25"/>
      <x:c r="GLA5874" s="25"/>
      <x:c r="GLB5874" s="25"/>
      <x:c r="GLC5874" s="25"/>
      <x:c r="GLD5874" s="25"/>
      <x:c r="GLE5874" s="25"/>
      <x:c r="GLF5874" s="25"/>
      <x:c r="GLG5874" s="25"/>
      <x:c r="GLH5874" s="25"/>
      <x:c r="GLI5874" s="25"/>
      <x:c r="GLJ5874" s="25"/>
      <x:c r="GLK5874" s="25"/>
      <x:c r="GLL5874" s="25"/>
      <x:c r="GLM5874" s="25"/>
      <x:c r="GLN5874" s="25"/>
      <x:c r="GLO5874" s="25"/>
      <x:c r="GLP5874" s="25"/>
      <x:c r="GLQ5874" s="25"/>
      <x:c r="GLR5874" s="25"/>
      <x:c r="GLS5874" s="25"/>
      <x:c r="GLT5874" s="25"/>
      <x:c r="GLU5874" s="25"/>
      <x:c r="GLV5874" s="25"/>
      <x:c r="GLW5874" s="25"/>
      <x:c r="GLX5874" s="25"/>
      <x:c r="GLY5874" s="25"/>
      <x:c r="GLZ5874" s="25"/>
      <x:c r="GMA5874" s="25"/>
      <x:c r="GMB5874" s="25"/>
      <x:c r="GMC5874" s="25"/>
      <x:c r="GMD5874" s="25"/>
      <x:c r="GME5874" s="25"/>
      <x:c r="GMF5874" s="25"/>
      <x:c r="GMG5874" s="25"/>
      <x:c r="GMH5874" s="25"/>
      <x:c r="GMI5874" s="25"/>
      <x:c r="GMJ5874" s="25"/>
      <x:c r="GMK5874" s="25"/>
      <x:c r="GML5874" s="25"/>
      <x:c r="GMM5874" s="25"/>
      <x:c r="GMN5874" s="25"/>
      <x:c r="GMO5874" s="25"/>
      <x:c r="GMP5874" s="25"/>
      <x:c r="GMQ5874" s="25"/>
      <x:c r="GMR5874" s="25"/>
      <x:c r="GMS5874" s="25"/>
      <x:c r="GMT5874" s="25"/>
      <x:c r="GMU5874" s="25"/>
      <x:c r="GMV5874" s="25"/>
      <x:c r="GMW5874" s="25"/>
      <x:c r="GMX5874" s="25"/>
      <x:c r="GMY5874" s="25"/>
      <x:c r="GMZ5874" s="25"/>
      <x:c r="GNA5874" s="25"/>
      <x:c r="GNB5874" s="25"/>
      <x:c r="GNC5874" s="25"/>
      <x:c r="GND5874" s="25"/>
      <x:c r="GNE5874" s="25"/>
      <x:c r="GNF5874" s="25"/>
      <x:c r="GNG5874" s="25"/>
      <x:c r="GNH5874" s="25"/>
      <x:c r="GNI5874" s="25"/>
      <x:c r="GNJ5874" s="25"/>
      <x:c r="GNK5874" s="25"/>
      <x:c r="GNL5874" s="25"/>
      <x:c r="GNM5874" s="25"/>
      <x:c r="GNN5874" s="25"/>
      <x:c r="GNO5874" s="25"/>
      <x:c r="GNP5874" s="25"/>
      <x:c r="GNQ5874" s="25"/>
      <x:c r="GNR5874" s="25"/>
      <x:c r="GNS5874" s="25"/>
      <x:c r="GNT5874" s="25"/>
      <x:c r="GNU5874" s="25"/>
      <x:c r="GNV5874" s="25"/>
      <x:c r="GNW5874" s="25"/>
      <x:c r="GNX5874" s="25"/>
      <x:c r="GNY5874" s="25"/>
      <x:c r="GNZ5874" s="25"/>
      <x:c r="GOA5874" s="25"/>
      <x:c r="GOB5874" s="25"/>
      <x:c r="GOC5874" s="25"/>
      <x:c r="GOD5874" s="25"/>
      <x:c r="GOE5874" s="25"/>
      <x:c r="GOF5874" s="25"/>
      <x:c r="GOG5874" s="25"/>
      <x:c r="GOH5874" s="25"/>
      <x:c r="GOI5874" s="25"/>
      <x:c r="GOJ5874" s="25"/>
      <x:c r="GOK5874" s="25"/>
      <x:c r="GOL5874" s="25"/>
      <x:c r="GOM5874" s="25"/>
      <x:c r="GON5874" s="25"/>
      <x:c r="GOO5874" s="25"/>
      <x:c r="GOP5874" s="25"/>
      <x:c r="GOQ5874" s="25"/>
      <x:c r="GOR5874" s="25"/>
      <x:c r="GOS5874" s="25"/>
      <x:c r="GOT5874" s="25"/>
      <x:c r="GOU5874" s="25"/>
      <x:c r="GOV5874" s="25"/>
      <x:c r="GOW5874" s="25"/>
      <x:c r="GOX5874" s="25"/>
      <x:c r="GOY5874" s="25"/>
      <x:c r="GOZ5874" s="25"/>
      <x:c r="GPA5874" s="25"/>
      <x:c r="GPB5874" s="25"/>
      <x:c r="GPC5874" s="25"/>
      <x:c r="GPD5874" s="25"/>
      <x:c r="GPE5874" s="25"/>
      <x:c r="GPF5874" s="25"/>
      <x:c r="GPG5874" s="25"/>
      <x:c r="GPH5874" s="25"/>
      <x:c r="GPI5874" s="25"/>
      <x:c r="GPJ5874" s="25"/>
      <x:c r="GPK5874" s="25"/>
      <x:c r="GPL5874" s="25"/>
      <x:c r="GPM5874" s="25"/>
      <x:c r="GPN5874" s="25"/>
      <x:c r="GPO5874" s="25"/>
      <x:c r="GPP5874" s="25"/>
      <x:c r="GPQ5874" s="25"/>
      <x:c r="GPR5874" s="25"/>
      <x:c r="GPS5874" s="25"/>
      <x:c r="GPT5874" s="25"/>
      <x:c r="GPU5874" s="25"/>
      <x:c r="GPV5874" s="25"/>
      <x:c r="GPW5874" s="25"/>
      <x:c r="GPX5874" s="25"/>
      <x:c r="GPY5874" s="25"/>
      <x:c r="GPZ5874" s="25"/>
      <x:c r="GQA5874" s="25"/>
      <x:c r="GQB5874" s="25"/>
      <x:c r="GQC5874" s="25"/>
      <x:c r="GQD5874" s="25"/>
      <x:c r="GQE5874" s="25"/>
      <x:c r="GQF5874" s="25"/>
      <x:c r="GQG5874" s="25"/>
      <x:c r="GQH5874" s="25"/>
      <x:c r="GQI5874" s="25"/>
      <x:c r="GQJ5874" s="25"/>
      <x:c r="GQK5874" s="25"/>
      <x:c r="GQL5874" s="25"/>
      <x:c r="GQM5874" s="25"/>
      <x:c r="GQN5874" s="25"/>
      <x:c r="GQO5874" s="25"/>
      <x:c r="GQP5874" s="25"/>
      <x:c r="GQQ5874" s="25"/>
      <x:c r="GQR5874" s="25"/>
      <x:c r="GQS5874" s="25"/>
      <x:c r="GQT5874" s="25"/>
      <x:c r="GQU5874" s="25"/>
      <x:c r="GQV5874" s="25"/>
      <x:c r="GQW5874" s="25"/>
      <x:c r="GQX5874" s="25"/>
      <x:c r="GQY5874" s="25"/>
      <x:c r="GQZ5874" s="25"/>
      <x:c r="GRA5874" s="25"/>
      <x:c r="GRB5874" s="25"/>
      <x:c r="GRC5874" s="25"/>
      <x:c r="GRD5874" s="25"/>
      <x:c r="GRE5874" s="25"/>
      <x:c r="GRF5874" s="25"/>
      <x:c r="GRG5874" s="25"/>
      <x:c r="GRH5874" s="25"/>
      <x:c r="GRI5874" s="25"/>
      <x:c r="GRJ5874" s="25"/>
      <x:c r="GRK5874" s="25"/>
      <x:c r="GRL5874" s="25"/>
      <x:c r="GRM5874" s="25"/>
      <x:c r="GRN5874" s="25"/>
      <x:c r="GRO5874" s="25"/>
      <x:c r="GRP5874" s="25"/>
      <x:c r="GRQ5874" s="25"/>
      <x:c r="GRR5874" s="25"/>
      <x:c r="GRS5874" s="25"/>
      <x:c r="GRT5874" s="25"/>
      <x:c r="GRU5874" s="25"/>
      <x:c r="GRV5874" s="25"/>
      <x:c r="GRW5874" s="25"/>
      <x:c r="GRX5874" s="25"/>
      <x:c r="GRY5874" s="25"/>
      <x:c r="GRZ5874" s="25"/>
      <x:c r="GSA5874" s="25"/>
      <x:c r="GSB5874" s="25"/>
      <x:c r="GSC5874" s="25"/>
      <x:c r="GSD5874" s="25"/>
      <x:c r="GSE5874" s="25"/>
      <x:c r="GSF5874" s="25"/>
      <x:c r="GSG5874" s="25"/>
      <x:c r="GSH5874" s="25"/>
      <x:c r="GSI5874" s="25"/>
      <x:c r="GSJ5874" s="25"/>
      <x:c r="GSK5874" s="25"/>
      <x:c r="GSL5874" s="25"/>
      <x:c r="GSM5874" s="25"/>
      <x:c r="GSN5874" s="25"/>
      <x:c r="GSO5874" s="25"/>
      <x:c r="GSP5874" s="25"/>
      <x:c r="GSQ5874" s="25"/>
      <x:c r="GSR5874" s="25"/>
      <x:c r="GSS5874" s="25"/>
      <x:c r="GST5874" s="25"/>
      <x:c r="GSU5874" s="25"/>
      <x:c r="GSV5874" s="25"/>
      <x:c r="GSW5874" s="25"/>
      <x:c r="GSX5874" s="25"/>
      <x:c r="GSY5874" s="25"/>
      <x:c r="GSZ5874" s="25"/>
      <x:c r="GTA5874" s="25"/>
      <x:c r="GTB5874" s="25"/>
      <x:c r="GTC5874" s="25"/>
      <x:c r="GTD5874" s="25"/>
      <x:c r="GTE5874" s="25"/>
      <x:c r="GTF5874" s="25"/>
      <x:c r="GTG5874" s="25"/>
      <x:c r="GTH5874" s="25"/>
      <x:c r="GTI5874" s="25"/>
      <x:c r="GTJ5874" s="25"/>
      <x:c r="GTK5874" s="25"/>
      <x:c r="GTL5874" s="25"/>
      <x:c r="GTM5874" s="25"/>
      <x:c r="GTN5874" s="25"/>
      <x:c r="GTO5874" s="25"/>
      <x:c r="GTP5874" s="25"/>
      <x:c r="GTQ5874" s="25"/>
      <x:c r="GTR5874" s="25"/>
      <x:c r="GTS5874" s="25"/>
      <x:c r="GTT5874" s="25"/>
      <x:c r="GTU5874" s="25"/>
      <x:c r="GTV5874" s="25"/>
      <x:c r="GTW5874" s="25"/>
      <x:c r="GTX5874" s="25"/>
      <x:c r="GTY5874" s="25"/>
      <x:c r="GTZ5874" s="25"/>
      <x:c r="GUA5874" s="25"/>
      <x:c r="GUB5874" s="25"/>
      <x:c r="GUC5874" s="25"/>
      <x:c r="GUD5874" s="25"/>
      <x:c r="GUE5874" s="25"/>
      <x:c r="GUF5874" s="25"/>
      <x:c r="GUG5874" s="25"/>
      <x:c r="GUH5874" s="25"/>
      <x:c r="GUI5874" s="25"/>
      <x:c r="GUJ5874" s="25"/>
      <x:c r="GUK5874" s="25"/>
      <x:c r="GUL5874" s="25"/>
      <x:c r="GUM5874" s="25"/>
      <x:c r="GUN5874" s="25"/>
      <x:c r="GUO5874" s="25"/>
      <x:c r="GUP5874" s="25"/>
      <x:c r="GUQ5874" s="25"/>
      <x:c r="GUR5874" s="25"/>
      <x:c r="GUS5874" s="25"/>
      <x:c r="GUT5874" s="25"/>
      <x:c r="GUU5874" s="25"/>
      <x:c r="GUV5874" s="25"/>
      <x:c r="GUW5874" s="25"/>
      <x:c r="GUX5874" s="25"/>
      <x:c r="GUY5874" s="25"/>
      <x:c r="GUZ5874" s="25"/>
      <x:c r="GVA5874" s="25"/>
      <x:c r="GVB5874" s="25"/>
      <x:c r="GVC5874" s="25"/>
      <x:c r="GVD5874" s="25"/>
      <x:c r="GVE5874" s="25"/>
      <x:c r="GVF5874" s="25"/>
      <x:c r="GVG5874" s="25"/>
      <x:c r="GVH5874" s="25"/>
      <x:c r="GVI5874" s="25"/>
      <x:c r="GVJ5874" s="25"/>
      <x:c r="GVK5874" s="25"/>
      <x:c r="GVL5874" s="25"/>
      <x:c r="GVM5874" s="25"/>
      <x:c r="GVN5874" s="25"/>
      <x:c r="GVO5874" s="25"/>
      <x:c r="GVP5874" s="25"/>
      <x:c r="GVQ5874" s="25"/>
      <x:c r="GVR5874" s="25"/>
      <x:c r="GVS5874" s="25"/>
      <x:c r="GVT5874" s="25"/>
      <x:c r="GVU5874" s="25"/>
      <x:c r="GVV5874" s="25"/>
      <x:c r="GVW5874" s="25"/>
      <x:c r="GVX5874" s="25"/>
      <x:c r="GVY5874" s="25"/>
      <x:c r="GVZ5874" s="25"/>
      <x:c r="GWA5874" s="25"/>
      <x:c r="GWB5874" s="25"/>
      <x:c r="GWC5874" s="25"/>
      <x:c r="GWD5874" s="25"/>
      <x:c r="GWE5874" s="25"/>
      <x:c r="GWF5874" s="25"/>
      <x:c r="GWG5874" s="25"/>
      <x:c r="GWH5874" s="25"/>
      <x:c r="GWI5874" s="25"/>
      <x:c r="GWJ5874" s="25"/>
      <x:c r="GWK5874" s="25"/>
      <x:c r="GWL5874" s="25"/>
      <x:c r="GWM5874" s="25"/>
      <x:c r="GWN5874" s="25"/>
      <x:c r="GWO5874" s="25"/>
      <x:c r="GWP5874" s="25"/>
      <x:c r="GWQ5874" s="25"/>
      <x:c r="GWR5874" s="25"/>
      <x:c r="GWS5874" s="25"/>
      <x:c r="GWT5874" s="25"/>
      <x:c r="GWU5874" s="25"/>
      <x:c r="GWV5874" s="25"/>
      <x:c r="GWW5874" s="25"/>
      <x:c r="GWX5874" s="25"/>
      <x:c r="GWY5874" s="25"/>
      <x:c r="GWZ5874" s="25"/>
      <x:c r="GXA5874" s="25"/>
      <x:c r="GXB5874" s="25"/>
      <x:c r="GXC5874" s="25"/>
      <x:c r="GXD5874" s="25"/>
      <x:c r="GXE5874" s="25"/>
      <x:c r="GXF5874" s="25"/>
      <x:c r="GXG5874" s="25"/>
      <x:c r="GXH5874" s="25"/>
      <x:c r="GXI5874" s="25"/>
      <x:c r="GXJ5874" s="25"/>
      <x:c r="GXK5874" s="25"/>
      <x:c r="GXL5874" s="25"/>
      <x:c r="GXM5874" s="25"/>
      <x:c r="GXN5874" s="25"/>
      <x:c r="GXO5874" s="25"/>
      <x:c r="GXP5874" s="25"/>
      <x:c r="GXQ5874" s="25"/>
      <x:c r="GXR5874" s="25"/>
      <x:c r="GXS5874" s="25"/>
      <x:c r="GXT5874" s="25"/>
      <x:c r="GXU5874" s="25"/>
      <x:c r="GXV5874" s="25"/>
      <x:c r="GXW5874" s="25"/>
      <x:c r="GXX5874" s="25"/>
      <x:c r="GXY5874" s="25"/>
      <x:c r="GXZ5874" s="25"/>
      <x:c r="GYA5874" s="25"/>
      <x:c r="GYB5874" s="25"/>
      <x:c r="GYC5874" s="25"/>
      <x:c r="GYD5874" s="25"/>
      <x:c r="GYE5874" s="25"/>
      <x:c r="GYF5874" s="25"/>
      <x:c r="GYG5874" s="25"/>
      <x:c r="GYH5874" s="25"/>
      <x:c r="GYI5874" s="25"/>
      <x:c r="GYJ5874" s="25"/>
      <x:c r="GYK5874" s="25"/>
      <x:c r="GYL5874" s="25"/>
      <x:c r="GYM5874" s="25"/>
      <x:c r="GYN5874" s="25"/>
      <x:c r="GYO5874" s="25"/>
      <x:c r="GYP5874" s="25"/>
      <x:c r="GYQ5874" s="25"/>
      <x:c r="GYR5874" s="25"/>
      <x:c r="GYS5874" s="25"/>
      <x:c r="GYT5874" s="25"/>
      <x:c r="GYU5874" s="25"/>
      <x:c r="GYV5874" s="25"/>
      <x:c r="GYW5874" s="25"/>
      <x:c r="GYX5874" s="25"/>
      <x:c r="GYY5874" s="25"/>
      <x:c r="GYZ5874" s="25"/>
      <x:c r="GZA5874" s="25"/>
      <x:c r="GZB5874" s="25"/>
      <x:c r="GZC5874" s="25"/>
      <x:c r="GZD5874" s="25"/>
      <x:c r="GZE5874" s="25"/>
      <x:c r="GZF5874" s="25"/>
      <x:c r="GZG5874" s="25"/>
      <x:c r="GZH5874" s="25"/>
      <x:c r="GZI5874" s="25"/>
      <x:c r="GZJ5874" s="25"/>
      <x:c r="GZK5874" s="25"/>
      <x:c r="GZL5874" s="25"/>
      <x:c r="GZM5874" s="25"/>
      <x:c r="GZN5874" s="25"/>
      <x:c r="GZO5874" s="25"/>
      <x:c r="GZP5874" s="25"/>
      <x:c r="GZQ5874" s="25"/>
      <x:c r="GZR5874" s="25"/>
      <x:c r="GZS5874" s="25"/>
      <x:c r="GZT5874" s="25"/>
      <x:c r="GZU5874" s="25"/>
      <x:c r="GZV5874" s="25"/>
      <x:c r="GZW5874" s="25"/>
      <x:c r="GZX5874" s="25"/>
      <x:c r="GZY5874" s="25"/>
      <x:c r="GZZ5874" s="25"/>
      <x:c r="HAA5874" s="25"/>
      <x:c r="HAB5874" s="25"/>
      <x:c r="HAC5874" s="25"/>
      <x:c r="HAD5874" s="25"/>
      <x:c r="HAE5874" s="25"/>
      <x:c r="HAF5874" s="25"/>
      <x:c r="HAG5874" s="25"/>
      <x:c r="HAH5874" s="25"/>
      <x:c r="HAI5874" s="25"/>
      <x:c r="HAJ5874" s="25"/>
      <x:c r="HAK5874" s="25"/>
      <x:c r="HAL5874" s="25"/>
      <x:c r="HAM5874" s="25"/>
      <x:c r="HAN5874" s="25"/>
      <x:c r="HAO5874" s="25"/>
      <x:c r="HAP5874" s="25"/>
      <x:c r="HAQ5874" s="25"/>
      <x:c r="HAR5874" s="25"/>
      <x:c r="HAS5874" s="25"/>
      <x:c r="HAT5874" s="25"/>
      <x:c r="HAU5874" s="25"/>
      <x:c r="HAV5874" s="25"/>
      <x:c r="HAW5874" s="25"/>
      <x:c r="HAX5874" s="25"/>
      <x:c r="HAY5874" s="25"/>
      <x:c r="HAZ5874" s="25"/>
      <x:c r="HBA5874" s="25"/>
      <x:c r="HBB5874" s="25"/>
      <x:c r="HBC5874" s="25"/>
      <x:c r="HBD5874" s="25"/>
      <x:c r="HBE5874" s="25"/>
      <x:c r="HBF5874" s="25"/>
      <x:c r="HBG5874" s="25"/>
      <x:c r="HBH5874" s="25"/>
      <x:c r="HBI5874" s="25"/>
      <x:c r="HBJ5874" s="25"/>
      <x:c r="HBK5874" s="25"/>
      <x:c r="HBL5874" s="25"/>
      <x:c r="HBM5874" s="25"/>
      <x:c r="HBN5874" s="25"/>
      <x:c r="HBO5874" s="25"/>
      <x:c r="HBP5874" s="25"/>
      <x:c r="HBQ5874" s="25"/>
      <x:c r="HBR5874" s="25"/>
      <x:c r="HBS5874" s="25"/>
      <x:c r="HBT5874" s="25"/>
      <x:c r="HBU5874" s="25"/>
      <x:c r="HBV5874" s="25"/>
      <x:c r="HBW5874" s="25"/>
      <x:c r="HBX5874" s="25"/>
      <x:c r="HBY5874" s="25"/>
      <x:c r="HBZ5874" s="25"/>
      <x:c r="HCA5874" s="25"/>
      <x:c r="HCB5874" s="25"/>
      <x:c r="HCC5874" s="25"/>
      <x:c r="HCD5874" s="25"/>
      <x:c r="HCE5874" s="25"/>
      <x:c r="HCF5874" s="25"/>
      <x:c r="HCG5874" s="25"/>
      <x:c r="HCH5874" s="25"/>
      <x:c r="HCI5874" s="25"/>
      <x:c r="HCJ5874" s="25"/>
      <x:c r="HCK5874" s="25"/>
      <x:c r="HCL5874" s="25"/>
      <x:c r="HCM5874" s="25"/>
      <x:c r="HCN5874" s="25"/>
      <x:c r="HCO5874" s="25"/>
      <x:c r="HCP5874" s="25"/>
      <x:c r="HCQ5874" s="25"/>
      <x:c r="HCR5874" s="25"/>
      <x:c r="HCS5874" s="25"/>
      <x:c r="HCT5874" s="25"/>
      <x:c r="HCU5874" s="25"/>
      <x:c r="HCV5874" s="25"/>
      <x:c r="HCW5874" s="25"/>
      <x:c r="HCX5874" s="25"/>
      <x:c r="HCY5874" s="25"/>
      <x:c r="HCZ5874" s="25"/>
      <x:c r="HDA5874" s="25"/>
      <x:c r="HDB5874" s="25"/>
      <x:c r="HDC5874" s="25"/>
      <x:c r="HDD5874" s="25"/>
      <x:c r="HDE5874" s="25"/>
      <x:c r="HDF5874" s="25"/>
      <x:c r="HDG5874" s="25"/>
      <x:c r="HDH5874" s="25"/>
      <x:c r="HDI5874" s="25"/>
      <x:c r="HDJ5874" s="25"/>
      <x:c r="HDK5874" s="25"/>
      <x:c r="HDL5874" s="25"/>
      <x:c r="HDM5874" s="25"/>
      <x:c r="HDN5874" s="25"/>
      <x:c r="HDO5874" s="25"/>
      <x:c r="HDP5874" s="25"/>
      <x:c r="HDQ5874" s="25"/>
      <x:c r="HDR5874" s="25"/>
      <x:c r="HDS5874" s="25"/>
      <x:c r="HDT5874" s="25"/>
      <x:c r="HDU5874" s="25"/>
      <x:c r="HDV5874" s="25"/>
      <x:c r="HDW5874" s="25"/>
      <x:c r="HDX5874" s="25"/>
      <x:c r="HDY5874" s="25"/>
      <x:c r="HDZ5874" s="25"/>
      <x:c r="HEA5874" s="25"/>
      <x:c r="HEB5874" s="25"/>
      <x:c r="HEC5874" s="25"/>
      <x:c r="HED5874" s="25"/>
      <x:c r="HEE5874" s="25"/>
      <x:c r="HEF5874" s="25"/>
      <x:c r="HEG5874" s="25"/>
      <x:c r="HEH5874" s="25"/>
      <x:c r="HEI5874" s="25"/>
      <x:c r="HEJ5874" s="25"/>
      <x:c r="HEK5874" s="25"/>
      <x:c r="HEL5874" s="25"/>
      <x:c r="HEM5874" s="25"/>
      <x:c r="HEN5874" s="25"/>
      <x:c r="HEO5874" s="25"/>
      <x:c r="HEP5874" s="25"/>
      <x:c r="HEQ5874" s="25"/>
      <x:c r="HER5874" s="25"/>
      <x:c r="HES5874" s="25"/>
      <x:c r="HET5874" s="25"/>
      <x:c r="HEU5874" s="25"/>
      <x:c r="HEV5874" s="25"/>
      <x:c r="HEW5874" s="25"/>
      <x:c r="HEX5874" s="25"/>
      <x:c r="HEY5874" s="25"/>
      <x:c r="HEZ5874" s="25"/>
      <x:c r="HFA5874" s="25"/>
      <x:c r="HFB5874" s="25"/>
      <x:c r="HFC5874" s="25"/>
      <x:c r="HFD5874" s="25"/>
      <x:c r="HFE5874" s="25"/>
      <x:c r="HFF5874" s="25"/>
      <x:c r="HFG5874" s="25"/>
      <x:c r="HFH5874" s="25"/>
      <x:c r="HFI5874" s="25"/>
      <x:c r="HFJ5874" s="25"/>
      <x:c r="HFK5874" s="25"/>
      <x:c r="HFL5874" s="25"/>
      <x:c r="HFM5874" s="25"/>
      <x:c r="HFN5874" s="25"/>
      <x:c r="HFO5874" s="25"/>
      <x:c r="HFP5874" s="25"/>
      <x:c r="HFQ5874" s="25"/>
      <x:c r="HFR5874" s="25"/>
      <x:c r="HFS5874" s="25"/>
      <x:c r="HFT5874" s="25"/>
      <x:c r="HFU5874" s="25"/>
      <x:c r="HFV5874" s="25"/>
      <x:c r="HFW5874" s="25"/>
      <x:c r="HFX5874" s="25"/>
      <x:c r="HFY5874" s="25"/>
      <x:c r="HFZ5874" s="25"/>
      <x:c r="HGA5874" s="25"/>
      <x:c r="HGB5874" s="25"/>
      <x:c r="HGC5874" s="25"/>
      <x:c r="HGD5874" s="25"/>
      <x:c r="HGE5874" s="25"/>
      <x:c r="HGF5874" s="25"/>
      <x:c r="HGG5874" s="25"/>
      <x:c r="HGH5874" s="25"/>
      <x:c r="HGI5874" s="25"/>
      <x:c r="HGJ5874" s="25"/>
      <x:c r="HGK5874" s="25"/>
      <x:c r="HGL5874" s="25"/>
      <x:c r="HGM5874" s="25"/>
      <x:c r="HGN5874" s="25"/>
      <x:c r="HGO5874" s="25"/>
      <x:c r="HGP5874" s="25"/>
      <x:c r="HGQ5874" s="25"/>
      <x:c r="HGR5874" s="25"/>
      <x:c r="HGS5874" s="25"/>
      <x:c r="HGT5874" s="25"/>
      <x:c r="HGU5874" s="25"/>
      <x:c r="HGV5874" s="25"/>
      <x:c r="HGW5874" s="25"/>
      <x:c r="HGX5874" s="25"/>
      <x:c r="HGY5874" s="25"/>
      <x:c r="HGZ5874" s="25"/>
      <x:c r="HHA5874" s="25"/>
      <x:c r="HHB5874" s="25"/>
      <x:c r="HHC5874" s="25"/>
      <x:c r="HHD5874" s="25"/>
      <x:c r="HHE5874" s="25"/>
      <x:c r="HHF5874" s="25"/>
      <x:c r="HHG5874" s="25"/>
      <x:c r="HHH5874" s="25"/>
      <x:c r="HHI5874" s="25"/>
      <x:c r="HHJ5874" s="25"/>
      <x:c r="HHK5874" s="25"/>
      <x:c r="HHL5874" s="25"/>
      <x:c r="HHM5874" s="25"/>
      <x:c r="HHN5874" s="25"/>
      <x:c r="HHO5874" s="25"/>
      <x:c r="HHP5874" s="25"/>
      <x:c r="HHQ5874" s="25"/>
      <x:c r="HHR5874" s="25"/>
      <x:c r="HHS5874" s="25"/>
      <x:c r="HHT5874" s="25"/>
      <x:c r="HHU5874" s="25"/>
      <x:c r="HHV5874" s="25"/>
      <x:c r="HHW5874" s="25"/>
      <x:c r="HHX5874" s="25"/>
      <x:c r="HHY5874" s="25"/>
      <x:c r="HHZ5874" s="25"/>
      <x:c r="HIA5874" s="25"/>
      <x:c r="HIB5874" s="25"/>
      <x:c r="HIC5874" s="25"/>
      <x:c r="HID5874" s="25"/>
      <x:c r="HIE5874" s="25"/>
      <x:c r="HIF5874" s="25"/>
      <x:c r="HIG5874" s="25"/>
      <x:c r="HIH5874" s="25"/>
      <x:c r="HII5874" s="25"/>
      <x:c r="HIJ5874" s="25"/>
      <x:c r="HIK5874" s="25"/>
      <x:c r="HIL5874" s="25"/>
      <x:c r="HIM5874" s="25"/>
      <x:c r="HIN5874" s="25"/>
      <x:c r="HIO5874" s="25"/>
      <x:c r="HIP5874" s="25"/>
      <x:c r="HIQ5874" s="25"/>
      <x:c r="HIR5874" s="25"/>
      <x:c r="HIS5874" s="25"/>
      <x:c r="HIT5874" s="25"/>
      <x:c r="HIU5874" s="25"/>
      <x:c r="HIV5874" s="25"/>
      <x:c r="HIW5874" s="25"/>
      <x:c r="HIX5874" s="25"/>
      <x:c r="HIY5874" s="25"/>
      <x:c r="HIZ5874" s="25"/>
      <x:c r="HJA5874" s="25"/>
      <x:c r="HJB5874" s="25"/>
      <x:c r="HJC5874" s="25"/>
      <x:c r="HJD5874" s="25"/>
      <x:c r="HJE5874" s="25"/>
      <x:c r="HJF5874" s="25"/>
      <x:c r="HJG5874" s="25"/>
      <x:c r="HJH5874" s="25"/>
      <x:c r="HJI5874" s="25"/>
      <x:c r="HJJ5874" s="25"/>
      <x:c r="HJK5874" s="25"/>
      <x:c r="HJL5874" s="25"/>
      <x:c r="HJM5874" s="25"/>
      <x:c r="HJN5874" s="25"/>
      <x:c r="HJO5874" s="25"/>
      <x:c r="HJP5874" s="25"/>
      <x:c r="HJQ5874" s="25"/>
      <x:c r="HJR5874" s="25"/>
      <x:c r="HJS5874" s="25"/>
      <x:c r="HJT5874" s="25"/>
      <x:c r="HJU5874" s="25"/>
      <x:c r="HJV5874" s="25"/>
      <x:c r="HJW5874" s="25"/>
      <x:c r="HJX5874" s="25"/>
      <x:c r="HJY5874" s="25"/>
      <x:c r="HJZ5874" s="25"/>
      <x:c r="HKA5874" s="25"/>
      <x:c r="HKB5874" s="25"/>
      <x:c r="HKC5874" s="25"/>
      <x:c r="HKD5874" s="25"/>
      <x:c r="HKE5874" s="25"/>
      <x:c r="HKF5874" s="25"/>
      <x:c r="HKG5874" s="25"/>
      <x:c r="HKH5874" s="25"/>
      <x:c r="HKI5874" s="25"/>
      <x:c r="HKJ5874" s="25"/>
      <x:c r="HKK5874" s="25"/>
      <x:c r="HKL5874" s="25"/>
      <x:c r="HKM5874" s="25"/>
      <x:c r="HKN5874" s="25"/>
      <x:c r="HKO5874" s="25"/>
      <x:c r="HKP5874" s="25"/>
      <x:c r="HKQ5874" s="25"/>
      <x:c r="HKR5874" s="25"/>
      <x:c r="HKS5874" s="25"/>
      <x:c r="HKT5874" s="25"/>
      <x:c r="HKU5874" s="25"/>
      <x:c r="HKV5874" s="25"/>
      <x:c r="HKW5874" s="25"/>
      <x:c r="HKX5874" s="25"/>
      <x:c r="HKY5874" s="25"/>
      <x:c r="HKZ5874" s="25"/>
      <x:c r="HLA5874" s="25"/>
      <x:c r="HLB5874" s="25"/>
      <x:c r="HLC5874" s="25"/>
      <x:c r="HLD5874" s="25"/>
      <x:c r="HLE5874" s="25"/>
      <x:c r="HLF5874" s="25"/>
      <x:c r="HLG5874" s="25"/>
      <x:c r="HLH5874" s="25"/>
      <x:c r="HLI5874" s="25"/>
      <x:c r="HLJ5874" s="25"/>
      <x:c r="HLK5874" s="25"/>
      <x:c r="HLL5874" s="25"/>
      <x:c r="HLM5874" s="25"/>
      <x:c r="HLN5874" s="25"/>
      <x:c r="HLO5874" s="25"/>
      <x:c r="HLP5874" s="25"/>
      <x:c r="HLQ5874" s="25"/>
      <x:c r="HLR5874" s="25"/>
      <x:c r="HLS5874" s="25"/>
      <x:c r="HLT5874" s="25"/>
      <x:c r="HLU5874" s="25"/>
      <x:c r="HLV5874" s="25"/>
      <x:c r="HLW5874" s="25"/>
      <x:c r="HLX5874" s="25"/>
      <x:c r="HLY5874" s="25"/>
      <x:c r="HLZ5874" s="25"/>
      <x:c r="HMA5874" s="25"/>
      <x:c r="HMB5874" s="25"/>
      <x:c r="HMC5874" s="25"/>
      <x:c r="HMD5874" s="25"/>
      <x:c r="HME5874" s="25"/>
      <x:c r="HMF5874" s="25"/>
      <x:c r="HMG5874" s="25"/>
      <x:c r="HMH5874" s="25"/>
      <x:c r="HMI5874" s="25"/>
      <x:c r="HMJ5874" s="25"/>
      <x:c r="HMK5874" s="25"/>
      <x:c r="HML5874" s="25"/>
      <x:c r="HMM5874" s="25"/>
      <x:c r="HMN5874" s="25"/>
      <x:c r="HMO5874" s="25"/>
      <x:c r="HMP5874" s="25"/>
      <x:c r="HMQ5874" s="25"/>
      <x:c r="HMR5874" s="25"/>
      <x:c r="HMS5874" s="25"/>
      <x:c r="HMT5874" s="25"/>
      <x:c r="HMU5874" s="25"/>
      <x:c r="HMV5874" s="25"/>
      <x:c r="HMW5874" s="25"/>
      <x:c r="HMX5874" s="25"/>
      <x:c r="HMY5874" s="25"/>
      <x:c r="HMZ5874" s="25"/>
      <x:c r="HNA5874" s="25"/>
      <x:c r="HNB5874" s="25"/>
      <x:c r="HNC5874" s="25"/>
      <x:c r="HND5874" s="25"/>
      <x:c r="HNE5874" s="25"/>
      <x:c r="HNF5874" s="25"/>
      <x:c r="HNG5874" s="25"/>
      <x:c r="HNH5874" s="25"/>
      <x:c r="HNI5874" s="25"/>
      <x:c r="HNJ5874" s="25"/>
      <x:c r="HNK5874" s="25"/>
      <x:c r="HNL5874" s="25"/>
      <x:c r="HNM5874" s="25"/>
      <x:c r="HNN5874" s="25"/>
      <x:c r="HNO5874" s="25"/>
      <x:c r="HNP5874" s="25"/>
      <x:c r="HNQ5874" s="25"/>
      <x:c r="HNR5874" s="25"/>
      <x:c r="HNS5874" s="25"/>
      <x:c r="HNT5874" s="25"/>
      <x:c r="HNU5874" s="25"/>
      <x:c r="HNV5874" s="25"/>
      <x:c r="HNW5874" s="25"/>
      <x:c r="HNX5874" s="25"/>
      <x:c r="HNY5874" s="25"/>
      <x:c r="HNZ5874" s="25"/>
      <x:c r="HOA5874" s="25"/>
      <x:c r="HOB5874" s="25"/>
      <x:c r="HOC5874" s="25"/>
      <x:c r="HOD5874" s="25"/>
      <x:c r="HOE5874" s="25"/>
      <x:c r="HOF5874" s="25"/>
      <x:c r="HOG5874" s="25"/>
      <x:c r="HOH5874" s="25"/>
      <x:c r="HOI5874" s="25"/>
      <x:c r="HOJ5874" s="25"/>
      <x:c r="HOK5874" s="25"/>
      <x:c r="HOL5874" s="25"/>
      <x:c r="HOM5874" s="25"/>
      <x:c r="HON5874" s="25"/>
      <x:c r="HOO5874" s="25"/>
      <x:c r="HOP5874" s="25"/>
      <x:c r="HOQ5874" s="25"/>
      <x:c r="HOR5874" s="25"/>
      <x:c r="HOS5874" s="25"/>
      <x:c r="HOT5874" s="25"/>
      <x:c r="HOU5874" s="25"/>
      <x:c r="HOV5874" s="25"/>
      <x:c r="HOW5874" s="25"/>
      <x:c r="HOX5874" s="25"/>
      <x:c r="HOY5874" s="25"/>
      <x:c r="HOZ5874" s="25"/>
      <x:c r="HPA5874" s="25"/>
      <x:c r="HPB5874" s="25"/>
      <x:c r="HPC5874" s="25"/>
      <x:c r="HPD5874" s="25"/>
      <x:c r="HPE5874" s="25"/>
      <x:c r="HPF5874" s="25"/>
      <x:c r="HPG5874" s="25"/>
      <x:c r="HPH5874" s="25"/>
      <x:c r="HPI5874" s="25"/>
      <x:c r="HPJ5874" s="25"/>
      <x:c r="HPK5874" s="25"/>
      <x:c r="HPL5874" s="25"/>
      <x:c r="HPM5874" s="25"/>
      <x:c r="HPN5874" s="25"/>
      <x:c r="HPO5874" s="25"/>
      <x:c r="HPP5874" s="25"/>
      <x:c r="HPQ5874" s="25"/>
      <x:c r="HPR5874" s="25"/>
      <x:c r="HPS5874" s="25"/>
      <x:c r="HPT5874" s="25"/>
      <x:c r="HPU5874" s="25"/>
      <x:c r="HPV5874" s="25"/>
      <x:c r="HPW5874" s="25"/>
      <x:c r="HPX5874" s="25"/>
      <x:c r="HPY5874" s="25"/>
      <x:c r="HPZ5874" s="25"/>
      <x:c r="HQA5874" s="25"/>
      <x:c r="HQB5874" s="25"/>
      <x:c r="HQC5874" s="25"/>
      <x:c r="HQD5874" s="25"/>
      <x:c r="HQE5874" s="25"/>
      <x:c r="HQF5874" s="25"/>
      <x:c r="HQG5874" s="25"/>
      <x:c r="HQH5874" s="25"/>
      <x:c r="HQI5874" s="25"/>
      <x:c r="HQJ5874" s="25"/>
      <x:c r="HQK5874" s="25"/>
      <x:c r="HQL5874" s="25"/>
      <x:c r="HQM5874" s="25"/>
      <x:c r="HQN5874" s="25"/>
      <x:c r="HQO5874" s="25"/>
      <x:c r="HQP5874" s="25"/>
      <x:c r="HQQ5874" s="25"/>
      <x:c r="HQR5874" s="25"/>
      <x:c r="HQS5874" s="25"/>
      <x:c r="HQT5874" s="25"/>
      <x:c r="HQU5874" s="25"/>
      <x:c r="HQV5874" s="25"/>
      <x:c r="HQW5874" s="25"/>
      <x:c r="HQX5874" s="25"/>
      <x:c r="HQY5874" s="25"/>
      <x:c r="HQZ5874" s="25"/>
      <x:c r="HRA5874" s="25"/>
      <x:c r="HRB5874" s="25"/>
      <x:c r="HRC5874" s="25"/>
      <x:c r="HRD5874" s="25"/>
      <x:c r="HRE5874" s="25"/>
      <x:c r="HRF5874" s="25"/>
      <x:c r="HRG5874" s="25"/>
      <x:c r="HRH5874" s="25"/>
      <x:c r="HRI5874" s="25"/>
      <x:c r="HRJ5874" s="25"/>
      <x:c r="HRK5874" s="25"/>
      <x:c r="HRL5874" s="25"/>
      <x:c r="HRM5874" s="25"/>
      <x:c r="HRN5874" s="25"/>
      <x:c r="HRO5874" s="25"/>
      <x:c r="HRP5874" s="25"/>
      <x:c r="HRQ5874" s="25"/>
      <x:c r="HRR5874" s="25"/>
      <x:c r="HRS5874" s="25"/>
      <x:c r="HRT5874" s="25"/>
      <x:c r="HRU5874" s="25"/>
      <x:c r="HRV5874" s="25"/>
      <x:c r="HRW5874" s="25"/>
      <x:c r="HRX5874" s="25"/>
      <x:c r="HRY5874" s="25"/>
      <x:c r="HRZ5874" s="25"/>
      <x:c r="HSA5874" s="25"/>
      <x:c r="HSB5874" s="25"/>
      <x:c r="HSC5874" s="25"/>
      <x:c r="HSD5874" s="25"/>
      <x:c r="HSE5874" s="25"/>
      <x:c r="HSF5874" s="25"/>
      <x:c r="HSG5874" s="25"/>
      <x:c r="HSH5874" s="25"/>
      <x:c r="HSI5874" s="25"/>
      <x:c r="HSJ5874" s="25"/>
      <x:c r="HSK5874" s="25"/>
      <x:c r="HSL5874" s="25"/>
      <x:c r="HSM5874" s="25"/>
      <x:c r="HSN5874" s="25"/>
      <x:c r="HSO5874" s="25"/>
      <x:c r="HSP5874" s="25"/>
      <x:c r="HSQ5874" s="25"/>
      <x:c r="HSR5874" s="25"/>
      <x:c r="HSS5874" s="25"/>
      <x:c r="HST5874" s="25"/>
      <x:c r="HSU5874" s="25"/>
      <x:c r="HSV5874" s="25"/>
      <x:c r="HSW5874" s="25"/>
      <x:c r="HSX5874" s="25"/>
      <x:c r="HSY5874" s="25"/>
      <x:c r="HSZ5874" s="25"/>
      <x:c r="HTA5874" s="25"/>
      <x:c r="HTB5874" s="25"/>
      <x:c r="HTC5874" s="25"/>
      <x:c r="HTD5874" s="25"/>
      <x:c r="HTE5874" s="25"/>
      <x:c r="HTF5874" s="25"/>
      <x:c r="HTG5874" s="25"/>
      <x:c r="HTH5874" s="25"/>
      <x:c r="HTI5874" s="25"/>
      <x:c r="HTJ5874" s="25"/>
      <x:c r="HTK5874" s="25"/>
      <x:c r="HTL5874" s="25"/>
      <x:c r="HTM5874" s="25"/>
      <x:c r="HTN5874" s="25"/>
      <x:c r="HTO5874" s="25"/>
      <x:c r="HTP5874" s="25"/>
      <x:c r="HTQ5874" s="25"/>
      <x:c r="HTR5874" s="25"/>
      <x:c r="HTS5874" s="25"/>
      <x:c r="HTT5874" s="25"/>
      <x:c r="HTU5874" s="25"/>
      <x:c r="HTV5874" s="25"/>
      <x:c r="HTW5874" s="25"/>
      <x:c r="HTX5874" s="25"/>
      <x:c r="HTY5874" s="25"/>
      <x:c r="HTZ5874" s="25"/>
      <x:c r="HUA5874" s="25"/>
      <x:c r="HUB5874" s="25"/>
      <x:c r="HUC5874" s="25"/>
      <x:c r="HUD5874" s="25"/>
      <x:c r="HUE5874" s="25"/>
      <x:c r="HUF5874" s="25"/>
      <x:c r="HUG5874" s="25"/>
      <x:c r="HUH5874" s="25"/>
      <x:c r="HUI5874" s="25"/>
      <x:c r="HUJ5874" s="25"/>
      <x:c r="HUK5874" s="25"/>
      <x:c r="HUL5874" s="25"/>
      <x:c r="HUM5874" s="25"/>
      <x:c r="HUN5874" s="25"/>
      <x:c r="HUO5874" s="25"/>
      <x:c r="HUP5874" s="25"/>
      <x:c r="HUQ5874" s="25"/>
      <x:c r="HUR5874" s="25"/>
      <x:c r="HUS5874" s="25"/>
      <x:c r="HUT5874" s="25"/>
      <x:c r="HUU5874" s="25"/>
      <x:c r="HUV5874" s="25"/>
      <x:c r="HUW5874" s="25"/>
      <x:c r="HUX5874" s="25"/>
      <x:c r="HUY5874" s="25"/>
      <x:c r="HUZ5874" s="25"/>
      <x:c r="HVA5874" s="25"/>
      <x:c r="HVB5874" s="25"/>
      <x:c r="HVC5874" s="25"/>
      <x:c r="HVD5874" s="25"/>
      <x:c r="HVE5874" s="25"/>
      <x:c r="HVF5874" s="25"/>
      <x:c r="HVG5874" s="25"/>
      <x:c r="HVH5874" s="25"/>
      <x:c r="HVI5874" s="25"/>
      <x:c r="HVJ5874" s="25"/>
      <x:c r="HVK5874" s="25"/>
      <x:c r="HVL5874" s="25"/>
      <x:c r="HVM5874" s="25"/>
      <x:c r="HVN5874" s="25"/>
      <x:c r="HVO5874" s="25"/>
      <x:c r="HVP5874" s="25"/>
      <x:c r="HVQ5874" s="25"/>
      <x:c r="HVR5874" s="25"/>
      <x:c r="HVS5874" s="25"/>
      <x:c r="HVT5874" s="25"/>
      <x:c r="HVU5874" s="25"/>
      <x:c r="HVV5874" s="25"/>
      <x:c r="HVW5874" s="25"/>
      <x:c r="HVX5874" s="25"/>
      <x:c r="HVY5874" s="25"/>
      <x:c r="HVZ5874" s="25"/>
      <x:c r="HWA5874" s="25"/>
      <x:c r="HWB5874" s="25"/>
      <x:c r="HWC5874" s="25"/>
      <x:c r="HWD5874" s="25"/>
      <x:c r="HWE5874" s="25"/>
      <x:c r="HWF5874" s="25"/>
      <x:c r="HWG5874" s="25"/>
      <x:c r="HWH5874" s="25"/>
      <x:c r="HWI5874" s="25"/>
      <x:c r="HWJ5874" s="25"/>
      <x:c r="HWK5874" s="25"/>
      <x:c r="HWL5874" s="25"/>
      <x:c r="HWM5874" s="25"/>
      <x:c r="HWN5874" s="25"/>
      <x:c r="HWO5874" s="25"/>
      <x:c r="HWP5874" s="25"/>
      <x:c r="HWQ5874" s="25"/>
      <x:c r="HWR5874" s="25"/>
      <x:c r="HWS5874" s="25"/>
      <x:c r="HWT5874" s="25"/>
      <x:c r="HWU5874" s="25"/>
      <x:c r="HWV5874" s="25"/>
      <x:c r="HWW5874" s="25"/>
      <x:c r="HWX5874" s="25"/>
      <x:c r="HWY5874" s="25"/>
      <x:c r="HWZ5874" s="25"/>
      <x:c r="HXA5874" s="25"/>
      <x:c r="HXB5874" s="25"/>
      <x:c r="HXC5874" s="25"/>
      <x:c r="HXD5874" s="25"/>
      <x:c r="HXE5874" s="25"/>
      <x:c r="HXF5874" s="25"/>
      <x:c r="HXG5874" s="25"/>
      <x:c r="HXH5874" s="25"/>
      <x:c r="HXI5874" s="25"/>
      <x:c r="HXJ5874" s="25"/>
      <x:c r="HXK5874" s="25"/>
      <x:c r="HXL5874" s="25"/>
      <x:c r="HXM5874" s="25"/>
      <x:c r="HXN5874" s="25"/>
      <x:c r="HXO5874" s="25"/>
      <x:c r="HXP5874" s="25"/>
      <x:c r="HXQ5874" s="25"/>
      <x:c r="HXR5874" s="25"/>
      <x:c r="HXS5874" s="25"/>
      <x:c r="HXT5874" s="25"/>
      <x:c r="HXU5874" s="25"/>
      <x:c r="HXV5874" s="25"/>
      <x:c r="HXW5874" s="25"/>
      <x:c r="HXX5874" s="25"/>
      <x:c r="HXY5874" s="25"/>
      <x:c r="HXZ5874" s="25"/>
      <x:c r="HYA5874" s="25"/>
      <x:c r="HYB5874" s="25"/>
      <x:c r="HYC5874" s="25"/>
      <x:c r="HYD5874" s="25"/>
      <x:c r="HYE5874" s="25"/>
      <x:c r="HYF5874" s="25"/>
      <x:c r="HYG5874" s="25"/>
      <x:c r="HYH5874" s="25"/>
      <x:c r="HYI5874" s="25"/>
      <x:c r="HYJ5874" s="25"/>
      <x:c r="HYK5874" s="25"/>
      <x:c r="HYL5874" s="25"/>
      <x:c r="HYM5874" s="25"/>
      <x:c r="HYN5874" s="25"/>
      <x:c r="HYO5874" s="25"/>
      <x:c r="HYP5874" s="25"/>
      <x:c r="HYQ5874" s="25"/>
      <x:c r="HYR5874" s="25"/>
      <x:c r="HYS5874" s="25"/>
      <x:c r="HYT5874" s="25"/>
      <x:c r="HYU5874" s="25"/>
      <x:c r="HYV5874" s="25"/>
      <x:c r="HYW5874" s="25"/>
      <x:c r="HYX5874" s="25"/>
      <x:c r="HYY5874" s="25"/>
      <x:c r="HYZ5874" s="25"/>
      <x:c r="HZA5874" s="25"/>
      <x:c r="HZB5874" s="25"/>
      <x:c r="HZC5874" s="25"/>
      <x:c r="HZD5874" s="25"/>
      <x:c r="HZE5874" s="25"/>
      <x:c r="HZF5874" s="25"/>
      <x:c r="HZG5874" s="25"/>
      <x:c r="HZH5874" s="25"/>
      <x:c r="HZI5874" s="25"/>
      <x:c r="HZJ5874" s="25"/>
      <x:c r="HZK5874" s="25"/>
      <x:c r="HZL5874" s="25"/>
      <x:c r="HZM5874" s="25"/>
      <x:c r="HZN5874" s="25"/>
      <x:c r="HZO5874" s="25"/>
      <x:c r="HZP5874" s="25"/>
      <x:c r="HZQ5874" s="25"/>
      <x:c r="HZR5874" s="25"/>
      <x:c r="HZS5874" s="25"/>
      <x:c r="HZT5874" s="25"/>
      <x:c r="HZU5874" s="25"/>
      <x:c r="HZV5874" s="25"/>
      <x:c r="HZW5874" s="25"/>
      <x:c r="HZX5874" s="25"/>
      <x:c r="HZY5874" s="25"/>
      <x:c r="HZZ5874" s="25"/>
      <x:c r="IAA5874" s="25"/>
      <x:c r="IAB5874" s="25"/>
      <x:c r="IAC5874" s="25"/>
      <x:c r="IAD5874" s="25"/>
      <x:c r="IAE5874" s="25"/>
      <x:c r="IAF5874" s="25"/>
      <x:c r="IAG5874" s="25"/>
      <x:c r="IAH5874" s="25"/>
      <x:c r="IAI5874" s="25"/>
      <x:c r="IAJ5874" s="25"/>
      <x:c r="IAK5874" s="25"/>
      <x:c r="IAL5874" s="25"/>
      <x:c r="IAM5874" s="25"/>
      <x:c r="IAN5874" s="25"/>
      <x:c r="IAO5874" s="25"/>
      <x:c r="IAP5874" s="25"/>
      <x:c r="IAQ5874" s="25"/>
      <x:c r="IAR5874" s="25"/>
      <x:c r="IAS5874" s="25"/>
      <x:c r="IAT5874" s="25"/>
      <x:c r="IAU5874" s="25"/>
      <x:c r="IAV5874" s="25"/>
      <x:c r="IAW5874" s="25"/>
      <x:c r="IAX5874" s="25"/>
      <x:c r="IAY5874" s="25"/>
      <x:c r="IAZ5874" s="25"/>
      <x:c r="IBA5874" s="25"/>
      <x:c r="IBB5874" s="25"/>
      <x:c r="IBC5874" s="25"/>
      <x:c r="IBD5874" s="25"/>
      <x:c r="IBE5874" s="25"/>
      <x:c r="IBF5874" s="25"/>
      <x:c r="IBG5874" s="25"/>
      <x:c r="IBH5874" s="25"/>
      <x:c r="IBI5874" s="25"/>
      <x:c r="IBJ5874" s="25"/>
      <x:c r="IBK5874" s="25"/>
      <x:c r="IBL5874" s="25"/>
      <x:c r="IBM5874" s="25"/>
      <x:c r="IBN5874" s="25"/>
      <x:c r="IBO5874" s="25"/>
      <x:c r="IBP5874" s="25"/>
      <x:c r="IBQ5874" s="25"/>
      <x:c r="IBR5874" s="25"/>
      <x:c r="IBS5874" s="25"/>
      <x:c r="IBT5874" s="25"/>
      <x:c r="IBU5874" s="25"/>
      <x:c r="IBV5874" s="25"/>
      <x:c r="IBW5874" s="25"/>
      <x:c r="IBX5874" s="25"/>
      <x:c r="IBY5874" s="25"/>
      <x:c r="IBZ5874" s="25"/>
      <x:c r="ICA5874" s="25"/>
      <x:c r="ICB5874" s="25"/>
      <x:c r="ICC5874" s="25"/>
      <x:c r="ICD5874" s="25"/>
      <x:c r="ICE5874" s="25"/>
      <x:c r="ICF5874" s="25"/>
      <x:c r="ICG5874" s="25"/>
      <x:c r="ICH5874" s="25"/>
      <x:c r="ICI5874" s="25"/>
      <x:c r="ICJ5874" s="25"/>
      <x:c r="ICK5874" s="25"/>
      <x:c r="ICL5874" s="25"/>
      <x:c r="ICM5874" s="25"/>
      <x:c r="ICN5874" s="25"/>
      <x:c r="ICO5874" s="25"/>
      <x:c r="ICP5874" s="25"/>
      <x:c r="ICQ5874" s="25"/>
      <x:c r="ICR5874" s="25"/>
      <x:c r="ICS5874" s="25"/>
      <x:c r="ICT5874" s="25"/>
      <x:c r="ICU5874" s="25"/>
      <x:c r="ICV5874" s="25"/>
      <x:c r="ICW5874" s="25"/>
      <x:c r="ICX5874" s="25"/>
      <x:c r="ICY5874" s="25"/>
      <x:c r="ICZ5874" s="25"/>
      <x:c r="IDA5874" s="25"/>
      <x:c r="IDB5874" s="25"/>
      <x:c r="IDC5874" s="25"/>
      <x:c r="IDD5874" s="25"/>
      <x:c r="IDE5874" s="25"/>
      <x:c r="IDF5874" s="25"/>
      <x:c r="IDG5874" s="25"/>
      <x:c r="IDH5874" s="25"/>
      <x:c r="IDI5874" s="25"/>
      <x:c r="IDJ5874" s="25"/>
      <x:c r="IDK5874" s="25"/>
      <x:c r="IDL5874" s="25"/>
      <x:c r="IDM5874" s="25"/>
      <x:c r="IDN5874" s="25"/>
      <x:c r="IDO5874" s="25"/>
      <x:c r="IDP5874" s="25"/>
      <x:c r="IDQ5874" s="25"/>
      <x:c r="IDR5874" s="25"/>
      <x:c r="IDS5874" s="25"/>
      <x:c r="IDT5874" s="25"/>
      <x:c r="IDU5874" s="25"/>
      <x:c r="IDV5874" s="25"/>
      <x:c r="IDW5874" s="25"/>
      <x:c r="IDX5874" s="25"/>
      <x:c r="IDY5874" s="25"/>
      <x:c r="IDZ5874" s="25"/>
      <x:c r="IEA5874" s="25"/>
      <x:c r="IEB5874" s="25"/>
      <x:c r="IEC5874" s="25"/>
      <x:c r="IED5874" s="25"/>
      <x:c r="IEE5874" s="25"/>
      <x:c r="IEF5874" s="25"/>
      <x:c r="IEG5874" s="25"/>
      <x:c r="IEH5874" s="25"/>
      <x:c r="IEI5874" s="25"/>
      <x:c r="IEJ5874" s="25"/>
      <x:c r="IEK5874" s="25"/>
      <x:c r="IEL5874" s="25"/>
      <x:c r="IEM5874" s="25"/>
      <x:c r="IEN5874" s="25"/>
      <x:c r="IEO5874" s="25"/>
      <x:c r="IEP5874" s="25"/>
      <x:c r="IEQ5874" s="25"/>
      <x:c r="IER5874" s="25"/>
      <x:c r="IES5874" s="25"/>
      <x:c r="IET5874" s="25"/>
      <x:c r="IEU5874" s="25"/>
      <x:c r="IEV5874" s="25"/>
      <x:c r="IEW5874" s="25"/>
      <x:c r="IEX5874" s="25"/>
      <x:c r="IEY5874" s="25"/>
      <x:c r="IEZ5874" s="25"/>
      <x:c r="IFA5874" s="25"/>
      <x:c r="IFB5874" s="25"/>
      <x:c r="IFC5874" s="25"/>
      <x:c r="IFD5874" s="25"/>
      <x:c r="IFE5874" s="25"/>
      <x:c r="IFF5874" s="25"/>
      <x:c r="IFG5874" s="25"/>
      <x:c r="IFH5874" s="25"/>
      <x:c r="IFI5874" s="25"/>
      <x:c r="IFJ5874" s="25"/>
      <x:c r="IFK5874" s="25"/>
      <x:c r="IFL5874" s="25"/>
      <x:c r="IFM5874" s="25"/>
      <x:c r="IFN5874" s="25"/>
      <x:c r="IFO5874" s="25"/>
      <x:c r="IFP5874" s="25"/>
      <x:c r="IFQ5874" s="25"/>
      <x:c r="IFR5874" s="25"/>
      <x:c r="IFS5874" s="25"/>
      <x:c r="IFT5874" s="25"/>
      <x:c r="IFU5874" s="25"/>
      <x:c r="IFV5874" s="25"/>
      <x:c r="IFW5874" s="25"/>
      <x:c r="IFX5874" s="25"/>
      <x:c r="IFY5874" s="25"/>
      <x:c r="IFZ5874" s="25"/>
      <x:c r="IGA5874" s="25"/>
      <x:c r="IGB5874" s="25"/>
      <x:c r="IGC5874" s="25"/>
      <x:c r="IGD5874" s="25"/>
      <x:c r="IGE5874" s="25"/>
      <x:c r="IGF5874" s="25"/>
      <x:c r="IGG5874" s="25"/>
      <x:c r="IGH5874" s="25"/>
      <x:c r="IGI5874" s="25"/>
      <x:c r="IGJ5874" s="25"/>
      <x:c r="IGK5874" s="25"/>
      <x:c r="IGL5874" s="25"/>
      <x:c r="IGM5874" s="25"/>
      <x:c r="IGN5874" s="25"/>
      <x:c r="IGO5874" s="25"/>
      <x:c r="IGP5874" s="25"/>
      <x:c r="IGQ5874" s="25"/>
      <x:c r="IGR5874" s="25"/>
      <x:c r="IGS5874" s="25"/>
      <x:c r="IGT5874" s="25"/>
      <x:c r="IGU5874" s="25"/>
      <x:c r="IGV5874" s="25"/>
      <x:c r="IGW5874" s="25"/>
      <x:c r="IGX5874" s="25"/>
      <x:c r="IGY5874" s="25"/>
      <x:c r="IGZ5874" s="25"/>
      <x:c r="IHA5874" s="25"/>
      <x:c r="IHB5874" s="25"/>
      <x:c r="IHC5874" s="25"/>
      <x:c r="IHD5874" s="25"/>
      <x:c r="IHE5874" s="25"/>
      <x:c r="IHF5874" s="25"/>
      <x:c r="IHG5874" s="25"/>
      <x:c r="IHH5874" s="25"/>
      <x:c r="IHI5874" s="25"/>
      <x:c r="IHJ5874" s="25"/>
      <x:c r="IHK5874" s="25"/>
      <x:c r="IHL5874" s="25"/>
      <x:c r="IHM5874" s="25"/>
      <x:c r="IHN5874" s="25"/>
      <x:c r="IHO5874" s="25"/>
      <x:c r="IHP5874" s="25"/>
      <x:c r="IHQ5874" s="25"/>
      <x:c r="IHR5874" s="25"/>
      <x:c r="IHS5874" s="25"/>
      <x:c r="IHT5874" s="25"/>
      <x:c r="IHU5874" s="25"/>
      <x:c r="IHV5874" s="25"/>
      <x:c r="IHW5874" s="25"/>
      <x:c r="IHX5874" s="25"/>
      <x:c r="IHY5874" s="25"/>
      <x:c r="IHZ5874" s="25"/>
      <x:c r="IIA5874" s="25"/>
      <x:c r="IIB5874" s="25"/>
      <x:c r="IIC5874" s="25"/>
      <x:c r="IID5874" s="25"/>
      <x:c r="IIE5874" s="25"/>
      <x:c r="IIF5874" s="25"/>
      <x:c r="IIG5874" s="25"/>
      <x:c r="IIH5874" s="25"/>
      <x:c r="III5874" s="25"/>
      <x:c r="IIJ5874" s="25"/>
      <x:c r="IIK5874" s="25"/>
      <x:c r="IIL5874" s="25"/>
      <x:c r="IIM5874" s="25"/>
      <x:c r="IIN5874" s="25"/>
      <x:c r="IIO5874" s="25"/>
      <x:c r="IIP5874" s="25"/>
      <x:c r="IIQ5874" s="25"/>
      <x:c r="IIR5874" s="25"/>
      <x:c r="IIS5874" s="25"/>
      <x:c r="IIT5874" s="25"/>
      <x:c r="IIU5874" s="25"/>
      <x:c r="IIV5874" s="25"/>
      <x:c r="IIW5874" s="25"/>
      <x:c r="IIX5874" s="25"/>
      <x:c r="IIY5874" s="25"/>
      <x:c r="IIZ5874" s="25"/>
      <x:c r="IJA5874" s="25"/>
      <x:c r="IJB5874" s="25"/>
      <x:c r="IJC5874" s="25"/>
      <x:c r="IJD5874" s="25"/>
      <x:c r="IJE5874" s="25"/>
      <x:c r="IJF5874" s="25"/>
      <x:c r="IJG5874" s="25"/>
      <x:c r="IJH5874" s="25"/>
      <x:c r="IJI5874" s="25"/>
      <x:c r="IJJ5874" s="25"/>
      <x:c r="IJK5874" s="25"/>
      <x:c r="IJL5874" s="25"/>
      <x:c r="IJM5874" s="25"/>
      <x:c r="IJN5874" s="25"/>
      <x:c r="IJO5874" s="25"/>
      <x:c r="IJP5874" s="25"/>
      <x:c r="IJQ5874" s="25"/>
      <x:c r="IJR5874" s="25"/>
      <x:c r="IJS5874" s="25"/>
      <x:c r="IJT5874" s="25"/>
      <x:c r="IJU5874" s="25"/>
      <x:c r="IJV5874" s="25"/>
      <x:c r="IJW5874" s="25"/>
      <x:c r="IJX5874" s="25"/>
      <x:c r="IJY5874" s="25"/>
      <x:c r="IJZ5874" s="25"/>
      <x:c r="IKA5874" s="25"/>
      <x:c r="IKB5874" s="25"/>
      <x:c r="IKC5874" s="25"/>
      <x:c r="IKD5874" s="25"/>
      <x:c r="IKE5874" s="25"/>
      <x:c r="IKF5874" s="25"/>
      <x:c r="IKG5874" s="25"/>
      <x:c r="IKH5874" s="25"/>
      <x:c r="IKI5874" s="25"/>
      <x:c r="IKJ5874" s="25"/>
      <x:c r="IKK5874" s="25"/>
      <x:c r="IKL5874" s="25"/>
      <x:c r="IKM5874" s="25"/>
      <x:c r="IKN5874" s="25"/>
      <x:c r="IKO5874" s="25"/>
      <x:c r="IKP5874" s="25"/>
      <x:c r="IKQ5874" s="25"/>
      <x:c r="IKR5874" s="25"/>
      <x:c r="IKS5874" s="25"/>
      <x:c r="IKT5874" s="25"/>
      <x:c r="IKU5874" s="25"/>
      <x:c r="IKV5874" s="25"/>
      <x:c r="IKW5874" s="25"/>
      <x:c r="IKX5874" s="25"/>
      <x:c r="IKY5874" s="25"/>
      <x:c r="IKZ5874" s="25"/>
      <x:c r="ILA5874" s="25"/>
      <x:c r="ILB5874" s="25"/>
      <x:c r="ILC5874" s="25"/>
      <x:c r="ILD5874" s="25"/>
      <x:c r="ILE5874" s="25"/>
      <x:c r="ILF5874" s="25"/>
      <x:c r="ILG5874" s="25"/>
      <x:c r="ILH5874" s="25"/>
      <x:c r="ILI5874" s="25"/>
      <x:c r="ILJ5874" s="25"/>
      <x:c r="ILK5874" s="25"/>
      <x:c r="ILL5874" s="25"/>
      <x:c r="ILM5874" s="25"/>
      <x:c r="ILN5874" s="25"/>
      <x:c r="ILO5874" s="25"/>
      <x:c r="ILP5874" s="25"/>
      <x:c r="ILQ5874" s="25"/>
      <x:c r="ILR5874" s="25"/>
      <x:c r="ILS5874" s="25"/>
      <x:c r="ILT5874" s="25"/>
      <x:c r="ILU5874" s="25"/>
      <x:c r="ILV5874" s="25"/>
      <x:c r="ILW5874" s="25"/>
      <x:c r="ILX5874" s="25"/>
      <x:c r="ILY5874" s="25"/>
      <x:c r="ILZ5874" s="25"/>
      <x:c r="IMA5874" s="25"/>
      <x:c r="IMB5874" s="25"/>
      <x:c r="IMC5874" s="25"/>
      <x:c r="IMD5874" s="25"/>
      <x:c r="IME5874" s="25"/>
      <x:c r="IMF5874" s="25"/>
      <x:c r="IMG5874" s="25"/>
      <x:c r="IMH5874" s="25"/>
      <x:c r="IMI5874" s="25"/>
      <x:c r="IMJ5874" s="25"/>
      <x:c r="IMK5874" s="25"/>
      <x:c r="IML5874" s="25"/>
      <x:c r="IMM5874" s="25"/>
      <x:c r="IMN5874" s="25"/>
      <x:c r="IMO5874" s="25"/>
      <x:c r="IMP5874" s="25"/>
      <x:c r="IMQ5874" s="25"/>
      <x:c r="IMR5874" s="25"/>
      <x:c r="IMS5874" s="25"/>
      <x:c r="IMT5874" s="25"/>
      <x:c r="IMU5874" s="25"/>
      <x:c r="IMV5874" s="25"/>
      <x:c r="IMW5874" s="25"/>
      <x:c r="IMX5874" s="25"/>
      <x:c r="IMY5874" s="25"/>
      <x:c r="IMZ5874" s="25"/>
      <x:c r="INA5874" s="25"/>
      <x:c r="INB5874" s="25"/>
      <x:c r="INC5874" s="25"/>
      <x:c r="IND5874" s="25"/>
      <x:c r="INE5874" s="25"/>
      <x:c r="INF5874" s="25"/>
      <x:c r="ING5874" s="25"/>
      <x:c r="INH5874" s="25"/>
      <x:c r="INI5874" s="25"/>
      <x:c r="INJ5874" s="25"/>
      <x:c r="INK5874" s="25"/>
      <x:c r="INL5874" s="25"/>
      <x:c r="INM5874" s="25"/>
      <x:c r="INN5874" s="25"/>
      <x:c r="INO5874" s="25"/>
      <x:c r="INP5874" s="25"/>
      <x:c r="INQ5874" s="25"/>
      <x:c r="INR5874" s="25"/>
      <x:c r="INS5874" s="25"/>
      <x:c r="INT5874" s="25"/>
      <x:c r="INU5874" s="25"/>
      <x:c r="INV5874" s="25"/>
      <x:c r="INW5874" s="25"/>
      <x:c r="INX5874" s="25"/>
      <x:c r="INY5874" s="25"/>
      <x:c r="INZ5874" s="25"/>
      <x:c r="IOA5874" s="25"/>
      <x:c r="IOB5874" s="25"/>
      <x:c r="IOC5874" s="25"/>
      <x:c r="IOD5874" s="25"/>
      <x:c r="IOE5874" s="25"/>
      <x:c r="IOF5874" s="25"/>
      <x:c r="IOG5874" s="25"/>
      <x:c r="IOH5874" s="25"/>
      <x:c r="IOI5874" s="25"/>
      <x:c r="IOJ5874" s="25"/>
      <x:c r="IOK5874" s="25"/>
      <x:c r="IOL5874" s="25"/>
      <x:c r="IOM5874" s="25"/>
      <x:c r="ION5874" s="25"/>
      <x:c r="IOO5874" s="25"/>
      <x:c r="IOP5874" s="25"/>
      <x:c r="IOQ5874" s="25"/>
      <x:c r="IOR5874" s="25"/>
      <x:c r="IOS5874" s="25"/>
      <x:c r="IOT5874" s="25"/>
      <x:c r="IOU5874" s="25"/>
      <x:c r="IOV5874" s="25"/>
      <x:c r="IOW5874" s="25"/>
      <x:c r="IOX5874" s="25"/>
      <x:c r="IOY5874" s="25"/>
      <x:c r="IOZ5874" s="25"/>
      <x:c r="IPA5874" s="25"/>
      <x:c r="IPB5874" s="25"/>
      <x:c r="IPC5874" s="25"/>
      <x:c r="IPD5874" s="25"/>
      <x:c r="IPE5874" s="25"/>
      <x:c r="IPF5874" s="25"/>
      <x:c r="IPG5874" s="25"/>
      <x:c r="IPH5874" s="25"/>
      <x:c r="IPI5874" s="25"/>
      <x:c r="IPJ5874" s="25"/>
      <x:c r="IPK5874" s="25"/>
      <x:c r="IPL5874" s="25"/>
      <x:c r="IPM5874" s="25"/>
      <x:c r="IPN5874" s="25"/>
      <x:c r="IPO5874" s="25"/>
      <x:c r="IPP5874" s="25"/>
      <x:c r="IPQ5874" s="25"/>
      <x:c r="IPR5874" s="25"/>
      <x:c r="IPS5874" s="25"/>
      <x:c r="IPT5874" s="25"/>
      <x:c r="IPU5874" s="25"/>
      <x:c r="IPV5874" s="25"/>
      <x:c r="IPW5874" s="25"/>
      <x:c r="IPX5874" s="25"/>
      <x:c r="IPY5874" s="25"/>
      <x:c r="IPZ5874" s="25"/>
      <x:c r="IQA5874" s="25"/>
      <x:c r="IQB5874" s="25"/>
      <x:c r="IQC5874" s="25"/>
      <x:c r="IQD5874" s="25"/>
      <x:c r="IQE5874" s="25"/>
      <x:c r="IQF5874" s="25"/>
      <x:c r="IQG5874" s="25"/>
      <x:c r="IQH5874" s="25"/>
      <x:c r="IQI5874" s="25"/>
      <x:c r="IQJ5874" s="25"/>
      <x:c r="IQK5874" s="25"/>
      <x:c r="IQL5874" s="25"/>
      <x:c r="IQM5874" s="25"/>
      <x:c r="IQN5874" s="25"/>
      <x:c r="IQO5874" s="25"/>
      <x:c r="IQP5874" s="25"/>
      <x:c r="IQQ5874" s="25"/>
      <x:c r="IQR5874" s="25"/>
      <x:c r="IQS5874" s="25"/>
      <x:c r="IQT5874" s="25"/>
      <x:c r="IQU5874" s="25"/>
      <x:c r="IQV5874" s="25"/>
      <x:c r="IQW5874" s="25"/>
      <x:c r="IQX5874" s="25"/>
      <x:c r="IQY5874" s="25"/>
      <x:c r="IQZ5874" s="25"/>
      <x:c r="IRA5874" s="25"/>
      <x:c r="IRB5874" s="25"/>
      <x:c r="IRC5874" s="25"/>
      <x:c r="IRD5874" s="25"/>
      <x:c r="IRE5874" s="25"/>
      <x:c r="IRF5874" s="25"/>
      <x:c r="IRG5874" s="25"/>
      <x:c r="IRH5874" s="25"/>
      <x:c r="IRI5874" s="25"/>
      <x:c r="IRJ5874" s="25"/>
      <x:c r="IRK5874" s="25"/>
      <x:c r="IRL5874" s="25"/>
      <x:c r="IRM5874" s="25"/>
      <x:c r="IRN5874" s="25"/>
      <x:c r="IRO5874" s="25"/>
      <x:c r="IRP5874" s="25"/>
      <x:c r="IRQ5874" s="25"/>
      <x:c r="IRR5874" s="25"/>
      <x:c r="IRS5874" s="25"/>
      <x:c r="IRT5874" s="25"/>
      <x:c r="IRU5874" s="25"/>
      <x:c r="IRV5874" s="25"/>
      <x:c r="IRW5874" s="25"/>
      <x:c r="IRX5874" s="25"/>
      <x:c r="IRY5874" s="25"/>
      <x:c r="IRZ5874" s="25"/>
      <x:c r="ISA5874" s="25"/>
      <x:c r="ISB5874" s="25"/>
      <x:c r="ISC5874" s="25"/>
      <x:c r="ISD5874" s="25"/>
      <x:c r="ISE5874" s="25"/>
      <x:c r="ISF5874" s="25"/>
      <x:c r="ISG5874" s="25"/>
      <x:c r="ISH5874" s="25"/>
      <x:c r="ISI5874" s="25"/>
      <x:c r="ISJ5874" s="25"/>
      <x:c r="ISK5874" s="25"/>
      <x:c r="ISL5874" s="25"/>
      <x:c r="ISM5874" s="25"/>
      <x:c r="ISN5874" s="25"/>
      <x:c r="ISO5874" s="25"/>
      <x:c r="ISP5874" s="25"/>
      <x:c r="ISQ5874" s="25"/>
      <x:c r="ISR5874" s="25"/>
      <x:c r="ISS5874" s="25"/>
      <x:c r="IST5874" s="25"/>
      <x:c r="ISU5874" s="25"/>
      <x:c r="ISV5874" s="25"/>
      <x:c r="ISW5874" s="25"/>
      <x:c r="ISX5874" s="25"/>
      <x:c r="ISY5874" s="25"/>
      <x:c r="ISZ5874" s="25"/>
      <x:c r="ITA5874" s="25"/>
      <x:c r="ITB5874" s="25"/>
      <x:c r="ITC5874" s="25"/>
      <x:c r="ITD5874" s="25"/>
      <x:c r="ITE5874" s="25"/>
      <x:c r="ITF5874" s="25"/>
      <x:c r="ITG5874" s="25"/>
      <x:c r="ITH5874" s="25"/>
      <x:c r="ITI5874" s="25"/>
      <x:c r="ITJ5874" s="25"/>
      <x:c r="ITK5874" s="25"/>
      <x:c r="ITL5874" s="25"/>
      <x:c r="ITM5874" s="25"/>
      <x:c r="ITN5874" s="25"/>
      <x:c r="ITO5874" s="25"/>
      <x:c r="ITP5874" s="25"/>
      <x:c r="ITQ5874" s="25"/>
      <x:c r="ITR5874" s="25"/>
      <x:c r="ITS5874" s="25"/>
      <x:c r="ITT5874" s="25"/>
      <x:c r="ITU5874" s="25"/>
      <x:c r="ITV5874" s="25"/>
      <x:c r="ITW5874" s="25"/>
      <x:c r="ITX5874" s="25"/>
      <x:c r="ITY5874" s="25"/>
      <x:c r="ITZ5874" s="25"/>
      <x:c r="IUA5874" s="25"/>
      <x:c r="IUB5874" s="25"/>
      <x:c r="IUC5874" s="25"/>
      <x:c r="IUD5874" s="25"/>
      <x:c r="IUE5874" s="25"/>
      <x:c r="IUF5874" s="25"/>
      <x:c r="IUG5874" s="25"/>
      <x:c r="IUH5874" s="25"/>
      <x:c r="IUI5874" s="25"/>
      <x:c r="IUJ5874" s="25"/>
      <x:c r="IUK5874" s="25"/>
      <x:c r="IUL5874" s="25"/>
      <x:c r="IUM5874" s="25"/>
      <x:c r="IUN5874" s="25"/>
      <x:c r="IUO5874" s="25"/>
      <x:c r="IUP5874" s="25"/>
      <x:c r="IUQ5874" s="25"/>
      <x:c r="IUR5874" s="25"/>
      <x:c r="IUS5874" s="25"/>
      <x:c r="IUT5874" s="25"/>
      <x:c r="IUU5874" s="25"/>
      <x:c r="IUV5874" s="25"/>
      <x:c r="IUW5874" s="25"/>
      <x:c r="IUX5874" s="25"/>
      <x:c r="IUY5874" s="25"/>
      <x:c r="IUZ5874" s="25"/>
      <x:c r="IVA5874" s="25"/>
      <x:c r="IVB5874" s="25"/>
      <x:c r="IVC5874" s="25"/>
      <x:c r="IVD5874" s="25"/>
      <x:c r="IVE5874" s="25"/>
      <x:c r="IVF5874" s="25"/>
      <x:c r="IVG5874" s="25"/>
      <x:c r="IVH5874" s="25"/>
      <x:c r="IVI5874" s="25"/>
      <x:c r="IVJ5874" s="25"/>
      <x:c r="IVK5874" s="25"/>
      <x:c r="IVL5874" s="25"/>
      <x:c r="IVM5874" s="25"/>
      <x:c r="IVN5874" s="25"/>
      <x:c r="IVO5874" s="25"/>
      <x:c r="IVP5874" s="25"/>
      <x:c r="IVQ5874" s="25"/>
      <x:c r="IVR5874" s="25"/>
      <x:c r="IVS5874" s="25"/>
      <x:c r="IVT5874" s="25"/>
      <x:c r="IVU5874" s="25"/>
      <x:c r="IVV5874" s="25"/>
      <x:c r="IVW5874" s="25"/>
      <x:c r="IVX5874" s="25"/>
      <x:c r="IVY5874" s="25"/>
      <x:c r="IVZ5874" s="25"/>
      <x:c r="IWA5874" s="25"/>
      <x:c r="IWB5874" s="25"/>
      <x:c r="IWC5874" s="25"/>
      <x:c r="IWD5874" s="25"/>
      <x:c r="IWE5874" s="25"/>
      <x:c r="IWF5874" s="25"/>
      <x:c r="IWG5874" s="25"/>
      <x:c r="IWH5874" s="25"/>
      <x:c r="IWI5874" s="25"/>
      <x:c r="IWJ5874" s="25"/>
      <x:c r="IWK5874" s="25"/>
      <x:c r="IWL5874" s="25"/>
      <x:c r="IWM5874" s="25"/>
      <x:c r="IWN5874" s="25"/>
      <x:c r="IWO5874" s="25"/>
      <x:c r="IWP5874" s="25"/>
      <x:c r="IWQ5874" s="25"/>
      <x:c r="IWR5874" s="25"/>
      <x:c r="IWS5874" s="25"/>
      <x:c r="IWT5874" s="25"/>
      <x:c r="IWU5874" s="25"/>
      <x:c r="IWV5874" s="25"/>
      <x:c r="IWW5874" s="25"/>
      <x:c r="IWX5874" s="25"/>
      <x:c r="IWY5874" s="25"/>
      <x:c r="IWZ5874" s="25"/>
      <x:c r="IXA5874" s="25"/>
      <x:c r="IXB5874" s="25"/>
      <x:c r="IXC5874" s="25"/>
      <x:c r="IXD5874" s="25"/>
      <x:c r="IXE5874" s="25"/>
      <x:c r="IXF5874" s="25"/>
      <x:c r="IXG5874" s="25"/>
      <x:c r="IXH5874" s="25"/>
      <x:c r="IXI5874" s="25"/>
      <x:c r="IXJ5874" s="25"/>
      <x:c r="IXK5874" s="25"/>
      <x:c r="IXL5874" s="25"/>
      <x:c r="IXM5874" s="25"/>
      <x:c r="IXN5874" s="25"/>
      <x:c r="IXO5874" s="25"/>
      <x:c r="IXP5874" s="25"/>
      <x:c r="IXQ5874" s="25"/>
      <x:c r="IXR5874" s="25"/>
      <x:c r="IXS5874" s="25"/>
      <x:c r="IXT5874" s="25"/>
      <x:c r="IXU5874" s="25"/>
      <x:c r="IXV5874" s="25"/>
      <x:c r="IXW5874" s="25"/>
      <x:c r="IXX5874" s="25"/>
      <x:c r="IXY5874" s="25"/>
      <x:c r="IXZ5874" s="25"/>
      <x:c r="IYA5874" s="25"/>
      <x:c r="IYB5874" s="25"/>
      <x:c r="IYC5874" s="25"/>
      <x:c r="IYD5874" s="25"/>
      <x:c r="IYE5874" s="25"/>
      <x:c r="IYF5874" s="25"/>
      <x:c r="IYG5874" s="25"/>
      <x:c r="IYH5874" s="25"/>
      <x:c r="IYI5874" s="25"/>
      <x:c r="IYJ5874" s="25"/>
      <x:c r="IYK5874" s="25"/>
      <x:c r="IYL5874" s="25"/>
      <x:c r="IYM5874" s="25"/>
      <x:c r="IYN5874" s="25"/>
      <x:c r="IYO5874" s="25"/>
      <x:c r="IYP5874" s="25"/>
      <x:c r="IYQ5874" s="25"/>
      <x:c r="IYR5874" s="25"/>
      <x:c r="IYS5874" s="25"/>
      <x:c r="IYT5874" s="25"/>
      <x:c r="IYU5874" s="25"/>
      <x:c r="IYV5874" s="25"/>
      <x:c r="IYW5874" s="25"/>
      <x:c r="IYX5874" s="25"/>
      <x:c r="IYY5874" s="25"/>
      <x:c r="IYZ5874" s="25"/>
      <x:c r="IZA5874" s="25"/>
      <x:c r="IZB5874" s="25"/>
      <x:c r="IZC5874" s="25"/>
      <x:c r="IZD5874" s="25"/>
      <x:c r="IZE5874" s="25"/>
      <x:c r="IZF5874" s="25"/>
      <x:c r="IZG5874" s="25"/>
      <x:c r="IZH5874" s="25"/>
      <x:c r="IZI5874" s="25"/>
      <x:c r="IZJ5874" s="25"/>
      <x:c r="IZK5874" s="25"/>
      <x:c r="IZL5874" s="25"/>
      <x:c r="IZM5874" s="25"/>
      <x:c r="IZN5874" s="25"/>
      <x:c r="IZO5874" s="25"/>
      <x:c r="IZP5874" s="25"/>
      <x:c r="IZQ5874" s="25"/>
      <x:c r="IZR5874" s="25"/>
      <x:c r="IZS5874" s="25"/>
      <x:c r="IZT5874" s="25"/>
      <x:c r="IZU5874" s="25"/>
      <x:c r="IZV5874" s="25"/>
      <x:c r="IZW5874" s="25"/>
      <x:c r="IZX5874" s="25"/>
      <x:c r="IZY5874" s="25"/>
      <x:c r="IZZ5874" s="25"/>
      <x:c r="JAA5874" s="25"/>
      <x:c r="JAB5874" s="25"/>
      <x:c r="JAC5874" s="25"/>
      <x:c r="JAD5874" s="25"/>
      <x:c r="JAE5874" s="25"/>
      <x:c r="JAF5874" s="25"/>
      <x:c r="JAG5874" s="25"/>
      <x:c r="JAH5874" s="25"/>
      <x:c r="JAI5874" s="25"/>
      <x:c r="JAJ5874" s="25"/>
      <x:c r="JAK5874" s="25"/>
      <x:c r="JAL5874" s="25"/>
      <x:c r="JAM5874" s="25"/>
      <x:c r="JAN5874" s="25"/>
      <x:c r="JAO5874" s="25"/>
      <x:c r="JAP5874" s="25"/>
      <x:c r="JAQ5874" s="25"/>
      <x:c r="JAR5874" s="25"/>
      <x:c r="JAS5874" s="25"/>
      <x:c r="JAT5874" s="25"/>
      <x:c r="JAU5874" s="25"/>
      <x:c r="JAV5874" s="25"/>
      <x:c r="JAW5874" s="25"/>
      <x:c r="JAX5874" s="25"/>
      <x:c r="JAY5874" s="25"/>
      <x:c r="JAZ5874" s="25"/>
      <x:c r="JBA5874" s="25"/>
      <x:c r="JBB5874" s="25"/>
      <x:c r="JBC5874" s="25"/>
      <x:c r="JBD5874" s="25"/>
      <x:c r="JBE5874" s="25"/>
      <x:c r="JBF5874" s="25"/>
      <x:c r="JBG5874" s="25"/>
      <x:c r="JBH5874" s="25"/>
      <x:c r="JBI5874" s="25"/>
      <x:c r="JBJ5874" s="25"/>
      <x:c r="JBK5874" s="25"/>
      <x:c r="JBL5874" s="25"/>
      <x:c r="JBM5874" s="25"/>
      <x:c r="JBN5874" s="25"/>
      <x:c r="JBO5874" s="25"/>
      <x:c r="JBP5874" s="25"/>
      <x:c r="JBQ5874" s="25"/>
      <x:c r="JBR5874" s="25"/>
      <x:c r="JBS5874" s="25"/>
      <x:c r="JBT5874" s="25"/>
      <x:c r="JBU5874" s="25"/>
      <x:c r="JBV5874" s="25"/>
      <x:c r="JBW5874" s="25"/>
      <x:c r="JBX5874" s="25"/>
      <x:c r="JBY5874" s="25"/>
      <x:c r="JBZ5874" s="25"/>
      <x:c r="JCA5874" s="25"/>
      <x:c r="JCB5874" s="25"/>
      <x:c r="JCC5874" s="25"/>
      <x:c r="JCD5874" s="25"/>
      <x:c r="JCE5874" s="25"/>
      <x:c r="JCF5874" s="25"/>
      <x:c r="JCG5874" s="25"/>
      <x:c r="JCH5874" s="25"/>
      <x:c r="JCI5874" s="25"/>
      <x:c r="JCJ5874" s="25"/>
      <x:c r="JCK5874" s="25"/>
      <x:c r="JCL5874" s="25"/>
      <x:c r="JCM5874" s="25"/>
      <x:c r="JCN5874" s="25"/>
      <x:c r="JCO5874" s="25"/>
      <x:c r="JCP5874" s="25"/>
      <x:c r="JCQ5874" s="25"/>
      <x:c r="JCR5874" s="25"/>
      <x:c r="JCS5874" s="25"/>
      <x:c r="JCT5874" s="25"/>
      <x:c r="JCU5874" s="25"/>
      <x:c r="JCV5874" s="25"/>
      <x:c r="JCW5874" s="25"/>
      <x:c r="JCX5874" s="25"/>
      <x:c r="JCY5874" s="25"/>
      <x:c r="JCZ5874" s="25"/>
      <x:c r="JDA5874" s="25"/>
      <x:c r="JDB5874" s="25"/>
      <x:c r="JDC5874" s="25"/>
      <x:c r="JDD5874" s="25"/>
      <x:c r="JDE5874" s="25"/>
      <x:c r="JDF5874" s="25"/>
      <x:c r="JDG5874" s="25"/>
      <x:c r="JDH5874" s="25"/>
      <x:c r="JDI5874" s="25"/>
      <x:c r="JDJ5874" s="25"/>
      <x:c r="JDK5874" s="25"/>
      <x:c r="JDL5874" s="25"/>
      <x:c r="JDM5874" s="25"/>
      <x:c r="JDN5874" s="25"/>
      <x:c r="JDO5874" s="25"/>
      <x:c r="JDP5874" s="25"/>
      <x:c r="JDQ5874" s="25"/>
      <x:c r="JDR5874" s="25"/>
      <x:c r="JDS5874" s="25"/>
      <x:c r="JDT5874" s="25"/>
      <x:c r="JDU5874" s="25"/>
      <x:c r="JDV5874" s="25"/>
      <x:c r="JDW5874" s="25"/>
      <x:c r="JDX5874" s="25"/>
      <x:c r="JDY5874" s="25"/>
      <x:c r="JDZ5874" s="25"/>
      <x:c r="JEA5874" s="25"/>
      <x:c r="JEB5874" s="25"/>
      <x:c r="JEC5874" s="25"/>
      <x:c r="JED5874" s="25"/>
      <x:c r="JEE5874" s="25"/>
      <x:c r="JEF5874" s="25"/>
      <x:c r="JEG5874" s="25"/>
      <x:c r="JEH5874" s="25"/>
      <x:c r="JEI5874" s="25"/>
      <x:c r="JEJ5874" s="25"/>
      <x:c r="JEK5874" s="25"/>
      <x:c r="JEL5874" s="25"/>
      <x:c r="JEM5874" s="25"/>
      <x:c r="JEN5874" s="25"/>
      <x:c r="JEO5874" s="25"/>
      <x:c r="JEP5874" s="25"/>
      <x:c r="JEQ5874" s="25"/>
      <x:c r="JER5874" s="25"/>
      <x:c r="JES5874" s="25"/>
      <x:c r="JET5874" s="25"/>
      <x:c r="JEU5874" s="25"/>
      <x:c r="JEV5874" s="25"/>
      <x:c r="JEW5874" s="25"/>
      <x:c r="JEX5874" s="25"/>
      <x:c r="JEY5874" s="25"/>
      <x:c r="JEZ5874" s="25"/>
      <x:c r="JFA5874" s="25"/>
      <x:c r="JFB5874" s="25"/>
      <x:c r="JFC5874" s="25"/>
      <x:c r="JFD5874" s="25"/>
      <x:c r="JFE5874" s="25"/>
      <x:c r="JFF5874" s="25"/>
      <x:c r="JFG5874" s="25"/>
      <x:c r="JFH5874" s="25"/>
      <x:c r="JFI5874" s="25"/>
      <x:c r="JFJ5874" s="25"/>
      <x:c r="JFK5874" s="25"/>
      <x:c r="JFL5874" s="25"/>
      <x:c r="JFM5874" s="25"/>
      <x:c r="JFN5874" s="25"/>
      <x:c r="JFO5874" s="25"/>
      <x:c r="JFP5874" s="25"/>
      <x:c r="JFQ5874" s="25"/>
      <x:c r="JFR5874" s="25"/>
      <x:c r="JFS5874" s="25"/>
      <x:c r="JFT5874" s="25"/>
      <x:c r="JFU5874" s="25"/>
      <x:c r="JFV5874" s="25"/>
      <x:c r="JFW5874" s="25"/>
      <x:c r="JFX5874" s="25"/>
      <x:c r="JFY5874" s="25"/>
      <x:c r="JFZ5874" s="25"/>
      <x:c r="JGA5874" s="25"/>
      <x:c r="JGB5874" s="25"/>
      <x:c r="JGC5874" s="25"/>
      <x:c r="JGD5874" s="25"/>
      <x:c r="JGE5874" s="25"/>
      <x:c r="JGF5874" s="25"/>
      <x:c r="JGG5874" s="25"/>
      <x:c r="JGH5874" s="25"/>
      <x:c r="JGI5874" s="25"/>
      <x:c r="JGJ5874" s="25"/>
      <x:c r="JGK5874" s="25"/>
      <x:c r="JGL5874" s="25"/>
      <x:c r="JGM5874" s="25"/>
      <x:c r="JGN5874" s="25"/>
      <x:c r="JGO5874" s="25"/>
      <x:c r="JGP5874" s="25"/>
      <x:c r="JGQ5874" s="25"/>
      <x:c r="JGR5874" s="25"/>
      <x:c r="JGS5874" s="25"/>
      <x:c r="JGT5874" s="25"/>
      <x:c r="JGU5874" s="25"/>
      <x:c r="JGV5874" s="25"/>
      <x:c r="JGW5874" s="25"/>
      <x:c r="JGX5874" s="25"/>
      <x:c r="JGY5874" s="25"/>
      <x:c r="JGZ5874" s="25"/>
      <x:c r="JHA5874" s="25"/>
      <x:c r="JHB5874" s="25"/>
      <x:c r="JHC5874" s="25"/>
      <x:c r="JHD5874" s="25"/>
      <x:c r="JHE5874" s="25"/>
      <x:c r="JHF5874" s="25"/>
      <x:c r="JHG5874" s="25"/>
      <x:c r="JHH5874" s="25"/>
      <x:c r="JHI5874" s="25"/>
      <x:c r="JHJ5874" s="25"/>
      <x:c r="JHK5874" s="25"/>
      <x:c r="JHL5874" s="25"/>
      <x:c r="JHM5874" s="25"/>
      <x:c r="JHN5874" s="25"/>
      <x:c r="JHO5874" s="25"/>
      <x:c r="JHP5874" s="25"/>
      <x:c r="JHQ5874" s="25"/>
      <x:c r="JHR5874" s="25"/>
      <x:c r="JHS5874" s="25"/>
      <x:c r="JHT5874" s="25"/>
      <x:c r="JHU5874" s="25"/>
      <x:c r="JHV5874" s="25"/>
      <x:c r="JHW5874" s="25"/>
      <x:c r="JHX5874" s="25"/>
      <x:c r="JHY5874" s="25"/>
      <x:c r="JHZ5874" s="25"/>
      <x:c r="JIA5874" s="25"/>
      <x:c r="JIB5874" s="25"/>
      <x:c r="JIC5874" s="25"/>
      <x:c r="JID5874" s="25"/>
      <x:c r="JIE5874" s="25"/>
      <x:c r="JIF5874" s="25"/>
      <x:c r="JIG5874" s="25"/>
      <x:c r="JIH5874" s="25"/>
      <x:c r="JII5874" s="25"/>
      <x:c r="JIJ5874" s="25"/>
      <x:c r="JIK5874" s="25"/>
      <x:c r="JIL5874" s="25"/>
      <x:c r="JIM5874" s="25"/>
      <x:c r="JIN5874" s="25"/>
      <x:c r="JIO5874" s="25"/>
      <x:c r="JIP5874" s="25"/>
      <x:c r="JIQ5874" s="25"/>
      <x:c r="JIR5874" s="25"/>
      <x:c r="JIS5874" s="25"/>
      <x:c r="JIT5874" s="25"/>
      <x:c r="JIU5874" s="25"/>
      <x:c r="JIV5874" s="25"/>
      <x:c r="JIW5874" s="25"/>
      <x:c r="JIX5874" s="25"/>
      <x:c r="JIY5874" s="25"/>
      <x:c r="JIZ5874" s="25"/>
      <x:c r="JJA5874" s="25"/>
      <x:c r="JJB5874" s="25"/>
      <x:c r="JJC5874" s="25"/>
      <x:c r="JJD5874" s="25"/>
      <x:c r="JJE5874" s="25"/>
      <x:c r="JJF5874" s="25"/>
      <x:c r="JJG5874" s="25"/>
      <x:c r="JJH5874" s="25"/>
      <x:c r="JJI5874" s="25"/>
      <x:c r="JJJ5874" s="25"/>
      <x:c r="JJK5874" s="25"/>
      <x:c r="JJL5874" s="25"/>
      <x:c r="JJM5874" s="25"/>
      <x:c r="JJN5874" s="25"/>
      <x:c r="JJO5874" s="25"/>
      <x:c r="JJP5874" s="25"/>
      <x:c r="JJQ5874" s="25"/>
      <x:c r="JJR5874" s="25"/>
      <x:c r="JJS5874" s="25"/>
      <x:c r="JJT5874" s="25"/>
      <x:c r="JJU5874" s="25"/>
      <x:c r="JJV5874" s="25"/>
      <x:c r="JJW5874" s="25"/>
      <x:c r="JJX5874" s="25"/>
      <x:c r="JJY5874" s="25"/>
      <x:c r="JJZ5874" s="25"/>
      <x:c r="JKA5874" s="25"/>
      <x:c r="JKB5874" s="25"/>
      <x:c r="JKC5874" s="25"/>
      <x:c r="JKD5874" s="25"/>
      <x:c r="JKE5874" s="25"/>
      <x:c r="JKF5874" s="25"/>
      <x:c r="JKG5874" s="25"/>
      <x:c r="JKH5874" s="25"/>
      <x:c r="JKI5874" s="25"/>
      <x:c r="JKJ5874" s="25"/>
      <x:c r="JKK5874" s="25"/>
      <x:c r="JKL5874" s="25"/>
      <x:c r="JKM5874" s="25"/>
      <x:c r="JKN5874" s="25"/>
      <x:c r="JKO5874" s="25"/>
      <x:c r="JKP5874" s="25"/>
      <x:c r="JKQ5874" s="25"/>
      <x:c r="JKR5874" s="25"/>
      <x:c r="JKS5874" s="25"/>
      <x:c r="JKT5874" s="25"/>
      <x:c r="JKU5874" s="25"/>
      <x:c r="JKV5874" s="25"/>
      <x:c r="JKW5874" s="25"/>
      <x:c r="JKX5874" s="25"/>
      <x:c r="JKY5874" s="25"/>
      <x:c r="JKZ5874" s="25"/>
      <x:c r="JLA5874" s="25"/>
      <x:c r="JLB5874" s="25"/>
      <x:c r="JLC5874" s="25"/>
      <x:c r="JLD5874" s="25"/>
      <x:c r="JLE5874" s="25"/>
      <x:c r="JLF5874" s="25"/>
      <x:c r="JLG5874" s="25"/>
      <x:c r="JLH5874" s="25"/>
      <x:c r="JLI5874" s="25"/>
      <x:c r="JLJ5874" s="25"/>
      <x:c r="JLK5874" s="25"/>
      <x:c r="JLL5874" s="25"/>
      <x:c r="JLM5874" s="25"/>
      <x:c r="JLN5874" s="25"/>
      <x:c r="JLO5874" s="25"/>
      <x:c r="JLP5874" s="25"/>
      <x:c r="JLQ5874" s="25"/>
      <x:c r="JLR5874" s="25"/>
      <x:c r="JLS5874" s="25"/>
      <x:c r="JLT5874" s="25"/>
      <x:c r="JLU5874" s="25"/>
      <x:c r="JLV5874" s="25"/>
      <x:c r="JLW5874" s="25"/>
      <x:c r="JLX5874" s="25"/>
      <x:c r="JLY5874" s="25"/>
      <x:c r="JLZ5874" s="25"/>
      <x:c r="JMA5874" s="25"/>
      <x:c r="JMB5874" s="25"/>
      <x:c r="JMC5874" s="25"/>
      <x:c r="JMD5874" s="25"/>
      <x:c r="JME5874" s="25"/>
      <x:c r="JMF5874" s="25"/>
      <x:c r="JMG5874" s="25"/>
      <x:c r="JMH5874" s="25"/>
      <x:c r="JMI5874" s="25"/>
      <x:c r="JMJ5874" s="25"/>
      <x:c r="JMK5874" s="25"/>
      <x:c r="JML5874" s="25"/>
      <x:c r="JMM5874" s="25"/>
      <x:c r="JMN5874" s="25"/>
      <x:c r="JMO5874" s="25"/>
      <x:c r="JMP5874" s="25"/>
      <x:c r="JMQ5874" s="25"/>
      <x:c r="JMR5874" s="25"/>
      <x:c r="JMS5874" s="25"/>
      <x:c r="JMT5874" s="25"/>
      <x:c r="JMU5874" s="25"/>
      <x:c r="JMV5874" s="25"/>
      <x:c r="JMW5874" s="25"/>
      <x:c r="JMX5874" s="25"/>
      <x:c r="JMY5874" s="25"/>
      <x:c r="JMZ5874" s="25"/>
      <x:c r="JNA5874" s="25"/>
      <x:c r="JNB5874" s="25"/>
      <x:c r="JNC5874" s="25"/>
      <x:c r="JND5874" s="25"/>
      <x:c r="JNE5874" s="25"/>
      <x:c r="JNF5874" s="25"/>
      <x:c r="JNG5874" s="25"/>
      <x:c r="JNH5874" s="25"/>
      <x:c r="JNI5874" s="25"/>
      <x:c r="JNJ5874" s="25"/>
      <x:c r="JNK5874" s="25"/>
      <x:c r="JNL5874" s="25"/>
      <x:c r="JNM5874" s="25"/>
      <x:c r="JNN5874" s="25"/>
      <x:c r="JNO5874" s="25"/>
      <x:c r="JNP5874" s="25"/>
      <x:c r="JNQ5874" s="25"/>
      <x:c r="JNR5874" s="25"/>
      <x:c r="JNS5874" s="25"/>
      <x:c r="JNT5874" s="25"/>
      <x:c r="JNU5874" s="25"/>
      <x:c r="JNV5874" s="25"/>
      <x:c r="JNW5874" s="25"/>
      <x:c r="JNX5874" s="25"/>
      <x:c r="JNY5874" s="25"/>
      <x:c r="JNZ5874" s="25"/>
      <x:c r="JOA5874" s="25"/>
      <x:c r="JOB5874" s="25"/>
      <x:c r="JOC5874" s="25"/>
      <x:c r="JOD5874" s="25"/>
      <x:c r="JOE5874" s="25"/>
      <x:c r="JOF5874" s="25"/>
      <x:c r="JOG5874" s="25"/>
      <x:c r="JOH5874" s="25"/>
      <x:c r="JOI5874" s="25"/>
      <x:c r="JOJ5874" s="25"/>
      <x:c r="JOK5874" s="25"/>
      <x:c r="JOL5874" s="25"/>
      <x:c r="JOM5874" s="25"/>
      <x:c r="JON5874" s="25"/>
      <x:c r="JOO5874" s="25"/>
      <x:c r="JOP5874" s="25"/>
      <x:c r="JOQ5874" s="25"/>
      <x:c r="JOR5874" s="25"/>
      <x:c r="JOS5874" s="25"/>
      <x:c r="JOT5874" s="25"/>
      <x:c r="JOU5874" s="25"/>
      <x:c r="JOV5874" s="25"/>
      <x:c r="JOW5874" s="25"/>
      <x:c r="JOX5874" s="25"/>
      <x:c r="JOY5874" s="25"/>
      <x:c r="JOZ5874" s="25"/>
      <x:c r="JPA5874" s="25"/>
      <x:c r="JPB5874" s="25"/>
      <x:c r="JPC5874" s="25"/>
      <x:c r="JPD5874" s="25"/>
      <x:c r="JPE5874" s="25"/>
      <x:c r="JPF5874" s="25"/>
      <x:c r="JPG5874" s="25"/>
      <x:c r="JPH5874" s="25"/>
      <x:c r="JPI5874" s="25"/>
      <x:c r="JPJ5874" s="25"/>
      <x:c r="JPK5874" s="25"/>
      <x:c r="JPL5874" s="25"/>
      <x:c r="JPM5874" s="25"/>
      <x:c r="JPN5874" s="25"/>
      <x:c r="JPO5874" s="25"/>
      <x:c r="JPP5874" s="25"/>
      <x:c r="JPQ5874" s="25"/>
      <x:c r="JPR5874" s="25"/>
      <x:c r="JPS5874" s="25"/>
      <x:c r="JPT5874" s="25"/>
      <x:c r="JPU5874" s="25"/>
      <x:c r="JPV5874" s="25"/>
      <x:c r="JPW5874" s="25"/>
      <x:c r="JPX5874" s="25"/>
      <x:c r="JPY5874" s="25"/>
      <x:c r="JPZ5874" s="25"/>
      <x:c r="JQA5874" s="25"/>
      <x:c r="JQB5874" s="25"/>
      <x:c r="JQC5874" s="25"/>
      <x:c r="JQD5874" s="25"/>
      <x:c r="JQE5874" s="25"/>
      <x:c r="JQF5874" s="25"/>
      <x:c r="JQG5874" s="25"/>
      <x:c r="JQH5874" s="25"/>
      <x:c r="JQI5874" s="25"/>
      <x:c r="JQJ5874" s="25"/>
      <x:c r="JQK5874" s="25"/>
      <x:c r="JQL5874" s="25"/>
      <x:c r="JQM5874" s="25"/>
      <x:c r="JQN5874" s="25"/>
      <x:c r="JQO5874" s="25"/>
      <x:c r="JQP5874" s="25"/>
      <x:c r="JQQ5874" s="25"/>
      <x:c r="JQR5874" s="25"/>
      <x:c r="JQS5874" s="25"/>
      <x:c r="JQT5874" s="25"/>
      <x:c r="JQU5874" s="25"/>
      <x:c r="JQV5874" s="25"/>
      <x:c r="JQW5874" s="25"/>
      <x:c r="JQX5874" s="25"/>
      <x:c r="JQY5874" s="25"/>
      <x:c r="JQZ5874" s="25"/>
      <x:c r="JRA5874" s="25"/>
      <x:c r="JRB5874" s="25"/>
      <x:c r="JRC5874" s="25"/>
      <x:c r="JRD5874" s="25"/>
      <x:c r="JRE5874" s="25"/>
      <x:c r="JRF5874" s="25"/>
      <x:c r="JRG5874" s="25"/>
      <x:c r="JRH5874" s="25"/>
      <x:c r="JRI5874" s="25"/>
      <x:c r="JRJ5874" s="25"/>
      <x:c r="JRK5874" s="25"/>
      <x:c r="JRL5874" s="25"/>
      <x:c r="JRM5874" s="25"/>
      <x:c r="JRN5874" s="25"/>
      <x:c r="JRO5874" s="25"/>
      <x:c r="JRP5874" s="25"/>
      <x:c r="JRQ5874" s="25"/>
      <x:c r="JRR5874" s="25"/>
      <x:c r="JRS5874" s="25"/>
      <x:c r="JRT5874" s="25"/>
      <x:c r="JRU5874" s="25"/>
      <x:c r="JRV5874" s="25"/>
      <x:c r="JRW5874" s="25"/>
      <x:c r="JRX5874" s="25"/>
      <x:c r="JRY5874" s="25"/>
      <x:c r="JRZ5874" s="25"/>
      <x:c r="JSA5874" s="25"/>
      <x:c r="JSB5874" s="25"/>
      <x:c r="JSC5874" s="25"/>
      <x:c r="JSD5874" s="25"/>
      <x:c r="JSE5874" s="25"/>
      <x:c r="JSF5874" s="25"/>
      <x:c r="JSG5874" s="25"/>
      <x:c r="JSH5874" s="25"/>
      <x:c r="JSI5874" s="25"/>
      <x:c r="JSJ5874" s="25"/>
      <x:c r="JSK5874" s="25"/>
      <x:c r="JSL5874" s="25"/>
      <x:c r="JSM5874" s="25"/>
      <x:c r="JSN5874" s="25"/>
      <x:c r="JSO5874" s="25"/>
      <x:c r="JSP5874" s="25"/>
      <x:c r="JSQ5874" s="25"/>
      <x:c r="JSR5874" s="25"/>
      <x:c r="JSS5874" s="25"/>
      <x:c r="JST5874" s="25"/>
      <x:c r="JSU5874" s="25"/>
      <x:c r="JSV5874" s="25"/>
      <x:c r="JSW5874" s="25"/>
      <x:c r="JSX5874" s="25"/>
      <x:c r="JSY5874" s="25"/>
      <x:c r="JSZ5874" s="25"/>
      <x:c r="JTA5874" s="25"/>
      <x:c r="JTB5874" s="25"/>
      <x:c r="JTC5874" s="25"/>
      <x:c r="JTD5874" s="25"/>
      <x:c r="JTE5874" s="25"/>
      <x:c r="JTF5874" s="25"/>
      <x:c r="JTG5874" s="25"/>
      <x:c r="JTH5874" s="25"/>
      <x:c r="JTI5874" s="25"/>
      <x:c r="JTJ5874" s="25"/>
      <x:c r="JTK5874" s="25"/>
      <x:c r="JTL5874" s="25"/>
      <x:c r="JTM5874" s="25"/>
      <x:c r="JTN5874" s="25"/>
      <x:c r="JTO5874" s="25"/>
      <x:c r="JTP5874" s="25"/>
      <x:c r="JTQ5874" s="25"/>
      <x:c r="JTR5874" s="25"/>
      <x:c r="JTS5874" s="25"/>
      <x:c r="JTT5874" s="25"/>
      <x:c r="JTU5874" s="25"/>
      <x:c r="JTV5874" s="25"/>
      <x:c r="JTW5874" s="25"/>
      <x:c r="JTX5874" s="25"/>
      <x:c r="JTY5874" s="25"/>
      <x:c r="JTZ5874" s="25"/>
      <x:c r="JUA5874" s="25"/>
      <x:c r="JUB5874" s="25"/>
      <x:c r="JUC5874" s="25"/>
      <x:c r="JUD5874" s="25"/>
      <x:c r="JUE5874" s="25"/>
      <x:c r="JUF5874" s="25"/>
      <x:c r="JUG5874" s="25"/>
      <x:c r="JUH5874" s="25"/>
      <x:c r="JUI5874" s="25"/>
      <x:c r="JUJ5874" s="25"/>
      <x:c r="JUK5874" s="25"/>
      <x:c r="JUL5874" s="25"/>
      <x:c r="JUM5874" s="25"/>
      <x:c r="JUN5874" s="25"/>
      <x:c r="JUO5874" s="25"/>
      <x:c r="JUP5874" s="25"/>
      <x:c r="JUQ5874" s="25"/>
      <x:c r="JUR5874" s="25"/>
      <x:c r="JUS5874" s="25"/>
      <x:c r="JUT5874" s="25"/>
      <x:c r="JUU5874" s="25"/>
      <x:c r="JUV5874" s="25"/>
      <x:c r="JUW5874" s="25"/>
      <x:c r="JUX5874" s="25"/>
      <x:c r="JUY5874" s="25"/>
      <x:c r="JUZ5874" s="25"/>
      <x:c r="JVA5874" s="25"/>
      <x:c r="JVB5874" s="25"/>
      <x:c r="JVC5874" s="25"/>
      <x:c r="JVD5874" s="25"/>
      <x:c r="JVE5874" s="25"/>
      <x:c r="JVF5874" s="25"/>
      <x:c r="JVG5874" s="25"/>
      <x:c r="JVH5874" s="25"/>
      <x:c r="JVI5874" s="25"/>
      <x:c r="JVJ5874" s="25"/>
      <x:c r="JVK5874" s="25"/>
      <x:c r="JVL5874" s="25"/>
      <x:c r="JVM5874" s="25"/>
      <x:c r="JVN5874" s="25"/>
      <x:c r="JVO5874" s="25"/>
      <x:c r="JVP5874" s="25"/>
      <x:c r="JVQ5874" s="25"/>
      <x:c r="JVR5874" s="25"/>
      <x:c r="JVS5874" s="25"/>
      <x:c r="JVT5874" s="25"/>
      <x:c r="JVU5874" s="25"/>
      <x:c r="JVV5874" s="25"/>
      <x:c r="JVW5874" s="25"/>
      <x:c r="JVX5874" s="25"/>
      <x:c r="JVY5874" s="25"/>
      <x:c r="JVZ5874" s="25"/>
      <x:c r="JWA5874" s="25"/>
      <x:c r="JWB5874" s="25"/>
      <x:c r="JWC5874" s="25"/>
      <x:c r="JWD5874" s="25"/>
      <x:c r="JWE5874" s="25"/>
      <x:c r="JWF5874" s="25"/>
      <x:c r="JWG5874" s="25"/>
      <x:c r="JWH5874" s="25"/>
      <x:c r="JWI5874" s="25"/>
      <x:c r="JWJ5874" s="25"/>
      <x:c r="JWK5874" s="25"/>
      <x:c r="JWL5874" s="25"/>
      <x:c r="JWM5874" s="25"/>
      <x:c r="JWN5874" s="25"/>
      <x:c r="JWO5874" s="25"/>
      <x:c r="JWP5874" s="25"/>
      <x:c r="JWQ5874" s="25"/>
      <x:c r="JWR5874" s="25"/>
      <x:c r="JWS5874" s="25"/>
      <x:c r="JWT5874" s="25"/>
      <x:c r="JWU5874" s="25"/>
      <x:c r="JWV5874" s="25"/>
      <x:c r="JWW5874" s="25"/>
      <x:c r="JWX5874" s="25"/>
      <x:c r="JWY5874" s="25"/>
      <x:c r="JWZ5874" s="25"/>
      <x:c r="JXA5874" s="25"/>
      <x:c r="JXB5874" s="25"/>
      <x:c r="JXC5874" s="25"/>
      <x:c r="JXD5874" s="25"/>
      <x:c r="JXE5874" s="25"/>
      <x:c r="JXF5874" s="25"/>
      <x:c r="JXG5874" s="25"/>
      <x:c r="JXH5874" s="25"/>
      <x:c r="JXI5874" s="25"/>
      <x:c r="JXJ5874" s="25"/>
      <x:c r="JXK5874" s="25"/>
      <x:c r="JXL5874" s="25"/>
      <x:c r="JXM5874" s="25"/>
      <x:c r="JXN5874" s="25"/>
      <x:c r="JXO5874" s="25"/>
      <x:c r="JXP5874" s="25"/>
      <x:c r="JXQ5874" s="25"/>
      <x:c r="JXR5874" s="25"/>
      <x:c r="JXS5874" s="25"/>
      <x:c r="JXT5874" s="25"/>
      <x:c r="JXU5874" s="25"/>
      <x:c r="JXV5874" s="25"/>
      <x:c r="JXW5874" s="25"/>
      <x:c r="JXX5874" s="25"/>
      <x:c r="JXY5874" s="25"/>
      <x:c r="JXZ5874" s="25"/>
      <x:c r="JYA5874" s="25"/>
      <x:c r="JYB5874" s="25"/>
      <x:c r="JYC5874" s="25"/>
      <x:c r="JYD5874" s="25"/>
      <x:c r="JYE5874" s="25"/>
      <x:c r="JYF5874" s="25"/>
      <x:c r="JYG5874" s="25"/>
      <x:c r="JYH5874" s="25"/>
      <x:c r="JYI5874" s="25"/>
      <x:c r="JYJ5874" s="25"/>
      <x:c r="JYK5874" s="25"/>
      <x:c r="JYL5874" s="25"/>
      <x:c r="JYM5874" s="25"/>
      <x:c r="JYN5874" s="25"/>
      <x:c r="JYO5874" s="25"/>
      <x:c r="JYP5874" s="25"/>
      <x:c r="JYQ5874" s="25"/>
      <x:c r="JYR5874" s="25"/>
      <x:c r="JYS5874" s="25"/>
      <x:c r="JYT5874" s="25"/>
      <x:c r="JYU5874" s="25"/>
      <x:c r="JYV5874" s="25"/>
      <x:c r="JYW5874" s="25"/>
      <x:c r="JYX5874" s="25"/>
      <x:c r="JYY5874" s="25"/>
      <x:c r="JYZ5874" s="25"/>
      <x:c r="JZA5874" s="25"/>
      <x:c r="JZB5874" s="25"/>
      <x:c r="JZC5874" s="25"/>
      <x:c r="JZD5874" s="25"/>
      <x:c r="JZE5874" s="25"/>
      <x:c r="JZF5874" s="25"/>
      <x:c r="JZG5874" s="25"/>
      <x:c r="JZH5874" s="25"/>
      <x:c r="JZI5874" s="25"/>
      <x:c r="JZJ5874" s="25"/>
      <x:c r="JZK5874" s="25"/>
      <x:c r="JZL5874" s="25"/>
      <x:c r="JZM5874" s="25"/>
      <x:c r="JZN5874" s="25"/>
      <x:c r="JZO5874" s="25"/>
      <x:c r="JZP5874" s="25"/>
      <x:c r="JZQ5874" s="25"/>
      <x:c r="JZR5874" s="25"/>
      <x:c r="JZS5874" s="25"/>
      <x:c r="JZT5874" s="25"/>
      <x:c r="JZU5874" s="25"/>
      <x:c r="JZV5874" s="25"/>
      <x:c r="JZW5874" s="25"/>
      <x:c r="JZX5874" s="25"/>
      <x:c r="JZY5874" s="25"/>
      <x:c r="JZZ5874" s="25"/>
      <x:c r="KAA5874" s="25"/>
      <x:c r="KAB5874" s="25"/>
      <x:c r="KAC5874" s="25"/>
      <x:c r="KAD5874" s="25"/>
      <x:c r="KAE5874" s="25"/>
      <x:c r="KAF5874" s="25"/>
      <x:c r="KAG5874" s="25"/>
      <x:c r="KAH5874" s="25"/>
      <x:c r="KAI5874" s="25"/>
      <x:c r="KAJ5874" s="25"/>
      <x:c r="KAK5874" s="25"/>
      <x:c r="KAL5874" s="25"/>
      <x:c r="KAM5874" s="25"/>
      <x:c r="KAN5874" s="25"/>
      <x:c r="KAO5874" s="25"/>
      <x:c r="KAP5874" s="25"/>
      <x:c r="KAQ5874" s="25"/>
      <x:c r="KAR5874" s="25"/>
      <x:c r="KAS5874" s="25"/>
      <x:c r="KAT5874" s="25"/>
      <x:c r="KAU5874" s="25"/>
      <x:c r="KAV5874" s="25"/>
      <x:c r="KAW5874" s="25"/>
      <x:c r="KAX5874" s="25"/>
      <x:c r="KAY5874" s="25"/>
      <x:c r="KAZ5874" s="25"/>
      <x:c r="KBA5874" s="25"/>
      <x:c r="KBB5874" s="25"/>
      <x:c r="KBC5874" s="25"/>
      <x:c r="KBD5874" s="25"/>
      <x:c r="KBE5874" s="25"/>
      <x:c r="KBF5874" s="25"/>
      <x:c r="KBG5874" s="25"/>
      <x:c r="KBH5874" s="25"/>
      <x:c r="KBI5874" s="25"/>
      <x:c r="KBJ5874" s="25"/>
      <x:c r="KBK5874" s="25"/>
      <x:c r="KBL5874" s="25"/>
      <x:c r="KBM5874" s="25"/>
      <x:c r="KBN5874" s="25"/>
      <x:c r="KBO5874" s="25"/>
      <x:c r="KBP5874" s="25"/>
      <x:c r="KBQ5874" s="25"/>
      <x:c r="KBR5874" s="25"/>
      <x:c r="KBS5874" s="25"/>
      <x:c r="KBT5874" s="25"/>
      <x:c r="KBU5874" s="25"/>
      <x:c r="KBV5874" s="25"/>
      <x:c r="KBW5874" s="25"/>
      <x:c r="KBX5874" s="25"/>
      <x:c r="KBY5874" s="25"/>
      <x:c r="KBZ5874" s="25"/>
      <x:c r="KCA5874" s="25"/>
      <x:c r="KCB5874" s="25"/>
      <x:c r="KCC5874" s="25"/>
      <x:c r="KCD5874" s="25"/>
      <x:c r="KCE5874" s="25"/>
      <x:c r="KCF5874" s="25"/>
      <x:c r="KCG5874" s="25"/>
      <x:c r="KCH5874" s="25"/>
      <x:c r="KCI5874" s="25"/>
      <x:c r="KCJ5874" s="25"/>
      <x:c r="KCK5874" s="25"/>
      <x:c r="KCL5874" s="25"/>
      <x:c r="KCM5874" s="25"/>
      <x:c r="KCN5874" s="25"/>
      <x:c r="KCO5874" s="25"/>
      <x:c r="KCP5874" s="25"/>
      <x:c r="KCQ5874" s="25"/>
      <x:c r="KCR5874" s="25"/>
      <x:c r="KCS5874" s="25"/>
      <x:c r="KCT5874" s="25"/>
      <x:c r="KCU5874" s="25"/>
      <x:c r="KCV5874" s="25"/>
      <x:c r="KCW5874" s="25"/>
      <x:c r="KCX5874" s="25"/>
      <x:c r="KCY5874" s="25"/>
      <x:c r="KCZ5874" s="25"/>
      <x:c r="KDA5874" s="25"/>
      <x:c r="KDB5874" s="25"/>
      <x:c r="KDC5874" s="25"/>
      <x:c r="KDD5874" s="25"/>
      <x:c r="KDE5874" s="25"/>
      <x:c r="KDF5874" s="25"/>
      <x:c r="KDG5874" s="25"/>
      <x:c r="KDH5874" s="25"/>
      <x:c r="KDI5874" s="25"/>
      <x:c r="KDJ5874" s="25"/>
      <x:c r="KDK5874" s="25"/>
      <x:c r="KDL5874" s="25"/>
      <x:c r="KDM5874" s="25"/>
      <x:c r="KDN5874" s="25"/>
      <x:c r="KDO5874" s="25"/>
      <x:c r="KDP5874" s="25"/>
      <x:c r="KDQ5874" s="25"/>
      <x:c r="KDR5874" s="25"/>
      <x:c r="KDS5874" s="25"/>
      <x:c r="KDT5874" s="25"/>
      <x:c r="KDU5874" s="25"/>
      <x:c r="KDV5874" s="25"/>
      <x:c r="KDW5874" s="25"/>
      <x:c r="KDX5874" s="25"/>
      <x:c r="KDY5874" s="25"/>
      <x:c r="KDZ5874" s="25"/>
      <x:c r="KEA5874" s="25"/>
      <x:c r="KEB5874" s="25"/>
      <x:c r="KEC5874" s="25"/>
      <x:c r="KED5874" s="25"/>
      <x:c r="KEE5874" s="25"/>
      <x:c r="KEF5874" s="25"/>
      <x:c r="KEG5874" s="25"/>
      <x:c r="KEH5874" s="25"/>
      <x:c r="KEI5874" s="25"/>
      <x:c r="KEJ5874" s="25"/>
      <x:c r="KEK5874" s="25"/>
      <x:c r="KEL5874" s="25"/>
      <x:c r="KEM5874" s="25"/>
      <x:c r="KEN5874" s="25"/>
      <x:c r="KEO5874" s="25"/>
      <x:c r="KEP5874" s="25"/>
      <x:c r="KEQ5874" s="25"/>
      <x:c r="KER5874" s="25"/>
      <x:c r="KES5874" s="25"/>
      <x:c r="KET5874" s="25"/>
      <x:c r="KEU5874" s="25"/>
      <x:c r="KEV5874" s="25"/>
      <x:c r="KEW5874" s="25"/>
      <x:c r="KEX5874" s="25"/>
      <x:c r="KEY5874" s="25"/>
      <x:c r="KEZ5874" s="25"/>
      <x:c r="KFA5874" s="25"/>
      <x:c r="KFB5874" s="25"/>
      <x:c r="KFC5874" s="25"/>
      <x:c r="KFD5874" s="25"/>
      <x:c r="KFE5874" s="25"/>
      <x:c r="KFF5874" s="25"/>
      <x:c r="KFG5874" s="25"/>
      <x:c r="KFH5874" s="25"/>
      <x:c r="KFI5874" s="25"/>
      <x:c r="KFJ5874" s="25"/>
      <x:c r="KFK5874" s="25"/>
      <x:c r="KFL5874" s="25"/>
      <x:c r="KFM5874" s="25"/>
      <x:c r="KFN5874" s="25"/>
      <x:c r="KFO5874" s="25"/>
      <x:c r="KFP5874" s="25"/>
      <x:c r="KFQ5874" s="25"/>
      <x:c r="KFR5874" s="25"/>
      <x:c r="KFS5874" s="25"/>
      <x:c r="KFT5874" s="25"/>
      <x:c r="KFU5874" s="25"/>
      <x:c r="KFV5874" s="25"/>
      <x:c r="KFW5874" s="25"/>
      <x:c r="KFX5874" s="25"/>
      <x:c r="KFY5874" s="25"/>
      <x:c r="KFZ5874" s="25"/>
      <x:c r="KGA5874" s="25"/>
      <x:c r="KGB5874" s="25"/>
      <x:c r="KGC5874" s="25"/>
      <x:c r="KGD5874" s="25"/>
      <x:c r="KGE5874" s="25"/>
      <x:c r="KGF5874" s="25"/>
      <x:c r="KGG5874" s="25"/>
      <x:c r="KGH5874" s="25"/>
      <x:c r="KGI5874" s="25"/>
      <x:c r="KGJ5874" s="25"/>
      <x:c r="KGK5874" s="25"/>
      <x:c r="KGL5874" s="25"/>
      <x:c r="KGM5874" s="25"/>
      <x:c r="KGN5874" s="25"/>
      <x:c r="KGO5874" s="25"/>
      <x:c r="KGP5874" s="25"/>
      <x:c r="KGQ5874" s="25"/>
      <x:c r="KGR5874" s="25"/>
      <x:c r="KGS5874" s="25"/>
      <x:c r="KGT5874" s="25"/>
      <x:c r="KGU5874" s="25"/>
      <x:c r="KGV5874" s="25"/>
      <x:c r="KGW5874" s="25"/>
      <x:c r="KGX5874" s="25"/>
      <x:c r="KGY5874" s="25"/>
      <x:c r="KGZ5874" s="25"/>
      <x:c r="KHA5874" s="25"/>
      <x:c r="KHB5874" s="25"/>
      <x:c r="KHC5874" s="25"/>
      <x:c r="KHD5874" s="25"/>
      <x:c r="KHE5874" s="25"/>
      <x:c r="KHF5874" s="25"/>
      <x:c r="KHG5874" s="25"/>
      <x:c r="KHH5874" s="25"/>
      <x:c r="KHI5874" s="25"/>
      <x:c r="KHJ5874" s="25"/>
      <x:c r="KHK5874" s="25"/>
      <x:c r="KHL5874" s="25"/>
      <x:c r="KHM5874" s="25"/>
      <x:c r="KHN5874" s="25"/>
      <x:c r="KHO5874" s="25"/>
      <x:c r="KHP5874" s="25"/>
      <x:c r="KHQ5874" s="25"/>
      <x:c r="KHR5874" s="25"/>
      <x:c r="KHS5874" s="25"/>
      <x:c r="KHT5874" s="25"/>
      <x:c r="KHU5874" s="25"/>
      <x:c r="KHV5874" s="25"/>
      <x:c r="KHW5874" s="25"/>
      <x:c r="KHX5874" s="25"/>
      <x:c r="KHY5874" s="25"/>
      <x:c r="KHZ5874" s="25"/>
      <x:c r="KIA5874" s="25"/>
      <x:c r="KIB5874" s="25"/>
      <x:c r="KIC5874" s="25"/>
      <x:c r="KID5874" s="25"/>
      <x:c r="KIE5874" s="25"/>
      <x:c r="KIF5874" s="25"/>
      <x:c r="KIG5874" s="25"/>
      <x:c r="KIH5874" s="25"/>
      <x:c r="KII5874" s="25"/>
      <x:c r="KIJ5874" s="25"/>
      <x:c r="KIK5874" s="25"/>
      <x:c r="KIL5874" s="25"/>
      <x:c r="KIM5874" s="25"/>
      <x:c r="KIN5874" s="25"/>
      <x:c r="KIO5874" s="25"/>
      <x:c r="KIP5874" s="25"/>
      <x:c r="KIQ5874" s="25"/>
      <x:c r="KIR5874" s="25"/>
      <x:c r="KIS5874" s="25"/>
      <x:c r="KIT5874" s="25"/>
      <x:c r="KIU5874" s="25"/>
      <x:c r="KIV5874" s="25"/>
      <x:c r="KIW5874" s="25"/>
      <x:c r="KIX5874" s="25"/>
      <x:c r="KIY5874" s="25"/>
      <x:c r="KIZ5874" s="25"/>
      <x:c r="KJA5874" s="25"/>
      <x:c r="KJB5874" s="25"/>
      <x:c r="KJC5874" s="25"/>
      <x:c r="KJD5874" s="25"/>
      <x:c r="KJE5874" s="25"/>
      <x:c r="KJF5874" s="25"/>
      <x:c r="KJG5874" s="25"/>
      <x:c r="KJH5874" s="25"/>
      <x:c r="KJI5874" s="25"/>
      <x:c r="KJJ5874" s="25"/>
      <x:c r="KJK5874" s="25"/>
      <x:c r="KJL5874" s="25"/>
      <x:c r="KJM5874" s="25"/>
      <x:c r="KJN5874" s="25"/>
      <x:c r="KJO5874" s="25"/>
      <x:c r="KJP5874" s="25"/>
      <x:c r="KJQ5874" s="25"/>
      <x:c r="KJR5874" s="25"/>
      <x:c r="KJS5874" s="25"/>
      <x:c r="KJT5874" s="25"/>
      <x:c r="KJU5874" s="25"/>
      <x:c r="KJV5874" s="25"/>
      <x:c r="KJW5874" s="25"/>
      <x:c r="KJX5874" s="25"/>
      <x:c r="KJY5874" s="25"/>
      <x:c r="KJZ5874" s="25"/>
      <x:c r="KKA5874" s="25"/>
      <x:c r="KKB5874" s="25"/>
      <x:c r="KKC5874" s="25"/>
      <x:c r="KKD5874" s="25"/>
      <x:c r="KKE5874" s="25"/>
      <x:c r="KKF5874" s="25"/>
      <x:c r="KKG5874" s="25"/>
      <x:c r="KKH5874" s="25"/>
      <x:c r="KKI5874" s="25"/>
      <x:c r="KKJ5874" s="25"/>
      <x:c r="KKK5874" s="25"/>
      <x:c r="KKL5874" s="25"/>
      <x:c r="KKM5874" s="25"/>
      <x:c r="KKN5874" s="25"/>
      <x:c r="KKO5874" s="25"/>
      <x:c r="KKP5874" s="25"/>
      <x:c r="KKQ5874" s="25"/>
      <x:c r="KKR5874" s="25"/>
      <x:c r="KKS5874" s="25"/>
      <x:c r="KKT5874" s="25"/>
      <x:c r="KKU5874" s="25"/>
      <x:c r="KKV5874" s="25"/>
      <x:c r="KKW5874" s="25"/>
      <x:c r="KKX5874" s="25"/>
      <x:c r="KKY5874" s="25"/>
      <x:c r="KKZ5874" s="25"/>
      <x:c r="KLA5874" s="25"/>
      <x:c r="KLB5874" s="25"/>
      <x:c r="KLC5874" s="25"/>
      <x:c r="KLD5874" s="25"/>
      <x:c r="KLE5874" s="25"/>
      <x:c r="KLF5874" s="25"/>
      <x:c r="KLG5874" s="25"/>
      <x:c r="KLH5874" s="25"/>
      <x:c r="KLI5874" s="25"/>
      <x:c r="KLJ5874" s="25"/>
      <x:c r="KLK5874" s="25"/>
      <x:c r="KLL5874" s="25"/>
      <x:c r="KLM5874" s="25"/>
      <x:c r="KLN5874" s="25"/>
      <x:c r="KLO5874" s="25"/>
      <x:c r="KLP5874" s="25"/>
      <x:c r="KLQ5874" s="25"/>
      <x:c r="KLR5874" s="25"/>
      <x:c r="KLS5874" s="25"/>
      <x:c r="KLT5874" s="25"/>
      <x:c r="KLU5874" s="25"/>
      <x:c r="KLV5874" s="25"/>
      <x:c r="KLW5874" s="25"/>
      <x:c r="KLX5874" s="25"/>
      <x:c r="KLY5874" s="25"/>
      <x:c r="KLZ5874" s="25"/>
      <x:c r="KMA5874" s="25"/>
      <x:c r="KMB5874" s="25"/>
      <x:c r="KMC5874" s="25"/>
      <x:c r="KMD5874" s="25"/>
      <x:c r="KME5874" s="25"/>
      <x:c r="KMF5874" s="25"/>
      <x:c r="KMG5874" s="25"/>
      <x:c r="KMH5874" s="25"/>
      <x:c r="KMI5874" s="25"/>
      <x:c r="KMJ5874" s="25"/>
      <x:c r="KMK5874" s="25"/>
      <x:c r="KML5874" s="25"/>
      <x:c r="KMM5874" s="25"/>
      <x:c r="KMN5874" s="25"/>
      <x:c r="KMO5874" s="25"/>
      <x:c r="KMP5874" s="25"/>
      <x:c r="KMQ5874" s="25"/>
      <x:c r="KMR5874" s="25"/>
      <x:c r="KMS5874" s="25"/>
      <x:c r="KMT5874" s="25"/>
      <x:c r="KMU5874" s="25"/>
      <x:c r="KMV5874" s="25"/>
      <x:c r="KMW5874" s="25"/>
      <x:c r="KMX5874" s="25"/>
      <x:c r="KMY5874" s="25"/>
      <x:c r="KMZ5874" s="25"/>
      <x:c r="KNA5874" s="25"/>
      <x:c r="KNB5874" s="25"/>
      <x:c r="KNC5874" s="25"/>
      <x:c r="KND5874" s="25"/>
      <x:c r="KNE5874" s="25"/>
      <x:c r="KNF5874" s="25"/>
      <x:c r="KNG5874" s="25"/>
      <x:c r="KNH5874" s="25"/>
      <x:c r="KNI5874" s="25"/>
      <x:c r="KNJ5874" s="25"/>
      <x:c r="KNK5874" s="25"/>
      <x:c r="KNL5874" s="25"/>
      <x:c r="KNM5874" s="25"/>
      <x:c r="KNN5874" s="25"/>
      <x:c r="KNO5874" s="25"/>
      <x:c r="KNP5874" s="25"/>
      <x:c r="KNQ5874" s="25"/>
      <x:c r="KNR5874" s="25"/>
      <x:c r="KNS5874" s="25"/>
      <x:c r="KNT5874" s="25"/>
      <x:c r="KNU5874" s="25"/>
      <x:c r="KNV5874" s="25"/>
      <x:c r="KNW5874" s="25"/>
      <x:c r="KNX5874" s="25"/>
      <x:c r="KNY5874" s="25"/>
      <x:c r="KNZ5874" s="25"/>
      <x:c r="KOA5874" s="25"/>
      <x:c r="KOB5874" s="25"/>
      <x:c r="KOC5874" s="25"/>
      <x:c r="KOD5874" s="25"/>
      <x:c r="KOE5874" s="25"/>
      <x:c r="KOF5874" s="25"/>
      <x:c r="KOG5874" s="25"/>
      <x:c r="KOH5874" s="25"/>
      <x:c r="KOI5874" s="25"/>
      <x:c r="KOJ5874" s="25"/>
      <x:c r="KOK5874" s="25"/>
      <x:c r="KOL5874" s="25"/>
      <x:c r="KOM5874" s="25"/>
      <x:c r="KON5874" s="25"/>
      <x:c r="KOO5874" s="25"/>
      <x:c r="KOP5874" s="25"/>
      <x:c r="KOQ5874" s="25"/>
      <x:c r="KOR5874" s="25"/>
      <x:c r="KOS5874" s="25"/>
      <x:c r="KOT5874" s="25"/>
      <x:c r="KOU5874" s="25"/>
      <x:c r="KOV5874" s="25"/>
      <x:c r="KOW5874" s="25"/>
      <x:c r="KOX5874" s="25"/>
      <x:c r="KOY5874" s="25"/>
      <x:c r="KOZ5874" s="25"/>
      <x:c r="KPA5874" s="25"/>
      <x:c r="KPB5874" s="25"/>
      <x:c r="KPC5874" s="25"/>
      <x:c r="KPD5874" s="25"/>
      <x:c r="KPE5874" s="25"/>
      <x:c r="KPF5874" s="25"/>
      <x:c r="KPG5874" s="25"/>
      <x:c r="KPH5874" s="25"/>
      <x:c r="KPI5874" s="25"/>
      <x:c r="KPJ5874" s="25"/>
      <x:c r="KPK5874" s="25"/>
      <x:c r="KPL5874" s="25"/>
      <x:c r="KPM5874" s="25"/>
      <x:c r="KPN5874" s="25"/>
      <x:c r="KPO5874" s="25"/>
      <x:c r="KPP5874" s="25"/>
      <x:c r="KPQ5874" s="25"/>
      <x:c r="KPR5874" s="25"/>
      <x:c r="KPS5874" s="25"/>
      <x:c r="KPT5874" s="25"/>
      <x:c r="KPU5874" s="25"/>
      <x:c r="KPV5874" s="25"/>
      <x:c r="KPW5874" s="25"/>
      <x:c r="KPX5874" s="25"/>
      <x:c r="KPY5874" s="25"/>
      <x:c r="KPZ5874" s="25"/>
      <x:c r="KQA5874" s="25"/>
      <x:c r="KQB5874" s="25"/>
      <x:c r="KQC5874" s="25"/>
      <x:c r="KQD5874" s="25"/>
      <x:c r="KQE5874" s="25"/>
      <x:c r="KQF5874" s="25"/>
      <x:c r="KQG5874" s="25"/>
      <x:c r="KQH5874" s="25"/>
      <x:c r="KQI5874" s="25"/>
      <x:c r="KQJ5874" s="25"/>
      <x:c r="KQK5874" s="25"/>
      <x:c r="KQL5874" s="25"/>
      <x:c r="KQM5874" s="25"/>
      <x:c r="KQN5874" s="25"/>
      <x:c r="KQO5874" s="25"/>
      <x:c r="KQP5874" s="25"/>
      <x:c r="KQQ5874" s="25"/>
      <x:c r="KQR5874" s="25"/>
      <x:c r="KQS5874" s="25"/>
      <x:c r="KQT5874" s="25"/>
      <x:c r="KQU5874" s="25"/>
      <x:c r="KQV5874" s="25"/>
      <x:c r="KQW5874" s="25"/>
      <x:c r="KQX5874" s="25"/>
      <x:c r="KQY5874" s="25"/>
      <x:c r="KQZ5874" s="25"/>
      <x:c r="KRA5874" s="25"/>
      <x:c r="KRB5874" s="25"/>
      <x:c r="KRC5874" s="25"/>
      <x:c r="KRD5874" s="25"/>
      <x:c r="KRE5874" s="25"/>
      <x:c r="KRF5874" s="25"/>
      <x:c r="KRG5874" s="25"/>
      <x:c r="KRH5874" s="25"/>
      <x:c r="KRI5874" s="25"/>
      <x:c r="KRJ5874" s="25"/>
      <x:c r="KRK5874" s="25"/>
      <x:c r="KRL5874" s="25"/>
      <x:c r="KRM5874" s="25"/>
      <x:c r="KRN5874" s="25"/>
      <x:c r="KRO5874" s="25"/>
      <x:c r="KRP5874" s="25"/>
      <x:c r="KRQ5874" s="25"/>
      <x:c r="KRR5874" s="25"/>
      <x:c r="KRS5874" s="25"/>
      <x:c r="KRT5874" s="25"/>
      <x:c r="KRU5874" s="25"/>
      <x:c r="KRV5874" s="25"/>
      <x:c r="KRW5874" s="25"/>
      <x:c r="KRX5874" s="25"/>
      <x:c r="KRY5874" s="25"/>
      <x:c r="KRZ5874" s="25"/>
      <x:c r="KSA5874" s="25"/>
      <x:c r="KSB5874" s="25"/>
      <x:c r="KSC5874" s="25"/>
      <x:c r="KSD5874" s="25"/>
      <x:c r="KSE5874" s="25"/>
      <x:c r="KSF5874" s="25"/>
      <x:c r="KSG5874" s="25"/>
      <x:c r="KSH5874" s="25"/>
      <x:c r="KSI5874" s="25"/>
      <x:c r="KSJ5874" s="25"/>
      <x:c r="KSK5874" s="25"/>
      <x:c r="KSL5874" s="25"/>
      <x:c r="KSM5874" s="25"/>
      <x:c r="KSN5874" s="25"/>
      <x:c r="KSO5874" s="25"/>
      <x:c r="KSP5874" s="25"/>
      <x:c r="KSQ5874" s="25"/>
      <x:c r="KSR5874" s="25"/>
      <x:c r="KSS5874" s="25"/>
      <x:c r="KST5874" s="25"/>
      <x:c r="KSU5874" s="25"/>
      <x:c r="KSV5874" s="25"/>
      <x:c r="KSW5874" s="25"/>
      <x:c r="KSX5874" s="25"/>
      <x:c r="KSY5874" s="25"/>
      <x:c r="KSZ5874" s="25"/>
      <x:c r="KTA5874" s="25"/>
      <x:c r="KTB5874" s="25"/>
      <x:c r="KTC5874" s="25"/>
      <x:c r="KTD5874" s="25"/>
      <x:c r="KTE5874" s="25"/>
      <x:c r="KTF5874" s="25"/>
      <x:c r="KTG5874" s="25"/>
      <x:c r="KTH5874" s="25"/>
      <x:c r="KTI5874" s="25"/>
      <x:c r="KTJ5874" s="25"/>
      <x:c r="KTK5874" s="25"/>
      <x:c r="KTL5874" s="25"/>
      <x:c r="KTM5874" s="25"/>
      <x:c r="KTN5874" s="25"/>
      <x:c r="KTO5874" s="25"/>
      <x:c r="KTP5874" s="25"/>
      <x:c r="KTQ5874" s="25"/>
      <x:c r="KTR5874" s="25"/>
      <x:c r="KTS5874" s="25"/>
      <x:c r="KTT5874" s="25"/>
      <x:c r="KTU5874" s="25"/>
      <x:c r="KTV5874" s="25"/>
      <x:c r="KTW5874" s="25"/>
      <x:c r="KTX5874" s="25"/>
      <x:c r="KTY5874" s="25"/>
      <x:c r="KTZ5874" s="25"/>
      <x:c r="KUA5874" s="25"/>
      <x:c r="KUB5874" s="25"/>
      <x:c r="KUC5874" s="25"/>
      <x:c r="KUD5874" s="25"/>
      <x:c r="KUE5874" s="25"/>
      <x:c r="KUF5874" s="25"/>
      <x:c r="KUG5874" s="25"/>
      <x:c r="KUH5874" s="25"/>
      <x:c r="KUI5874" s="25"/>
      <x:c r="KUJ5874" s="25"/>
      <x:c r="KUK5874" s="25"/>
      <x:c r="KUL5874" s="25"/>
      <x:c r="KUM5874" s="25"/>
      <x:c r="KUN5874" s="25"/>
      <x:c r="KUO5874" s="25"/>
      <x:c r="KUP5874" s="25"/>
      <x:c r="KUQ5874" s="25"/>
      <x:c r="KUR5874" s="25"/>
      <x:c r="KUS5874" s="25"/>
      <x:c r="KUT5874" s="25"/>
      <x:c r="KUU5874" s="25"/>
      <x:c r="KUV5874" s="25"/>
      <x:c r="KUW5874" s="25"/>
      <x:c r="KUX5874" s="25"/>
      <x:c r="KUY5874" s="25"/>
      <x:c r="KUZ5874" s="25"/>
      <x:c r="KVA5874" s="25"/>
      <x:c r="KVB5874" s="25"/>
      <x:c r="KVC5874" s="25"/>
      <x:c r="KVD5874" s="25"/>
      <x:c r="KVE5874" s="25"/>
      <x:c r="KVF5874" s="25"/>
      <x:c r="KVG5874" s="25"/>
      <x:c r="KVH5874" s="25"/>
      <x:c r="KVI5874" s="25"/>
      <x:c r="KVJ5874" s="25"/>
      <x:c r="KVK5874" s="25"/>
      <x:c r="KVL5874" s="25"/>
      <x:c r="KVM5874" s="25"/>
      <x:c r="KVN5874" s="25"/>
      <x:c r="KVO5874" s="25"/>
      <x:c r="KVP5874" s="25"/>
      <x:c r="KVQ5874" s="25"/>
      <x:c r="KVR5874" s="25"/>
      <x:c r="KVS5874" s="25"/>
      <x:c r="KVT5874" s="25"/>
      <x:c r="KVU5874" s="25"/>
      <x:c r="KVV5874" s="25"/>
      <x:c r="KVW5874" s="25"/>
      <x:c r="KVX5874" s="25"/>
      <x:c r="KVY5874" s="25"/>
      <x:c r="KVZ5874" s="25"/>
      <x:c r="KWA5874" s="25"/>
      <x:c r="KWB5874" s="25"/>
      <x:c r="KWC5874" s="25"/>
      <x:c r="KWD5874" s="25"/>
      <x:c r="KWE5874" s="25"/>
      <x:c r="KWF5874" s="25"/>
      <x:c r="KWG5874" s="25"/>
      <x:c r="KWH5874" s="25"/>
      <x:c r="KWI5874" s="25"/>
      <x:c r="KWJ5874" s="25"/>
      <x:c r="KWK5874" s="25"/>
      <x:c r="KWL5874" s="25"/>
      <x:c r="KWM5874" s="25"/>
      <x:c r="KWN5874" s="25"/>
      <x:c r="KWO5874" s="25"/>
      <x:c r="KWP5874" s="25"/>
      <x:c r="KWQ5874" s="25"/>
      <x:c r="KWR5874" s="25"/>
      <x:c r="KWS5874" s="25"/>
      <x:c r="KWT5874" s="25"/>
      <x:c r="KWU5874" s="25"/>
      <x:c r="KWV5874" s="25"/>
      <x:c r="KWW5874" s="25"/>
      <x:c r="KWX5874" s="25"/>
      <x:c r="KWY5874" s="25"/>
      <x:c r="KWZ5874" s="25"/>
      <x:c r="KXA5874" s="25"/>
      <x:c r="KXB5874" s="25"/>
      <x:c r="KXC5874" s="25"/>
      <x:c r="KXD5874" s="25"/>
      <x:c r="KXE5874" s="25"/>
      <x:c r="KXF5874" s="25"/>
      <x:c r="KXG5874" s="25"/>
      <x:c r="KXH5874" s="25"/>
      <x:c r="KXI5874" s="25"/>
      <x:c r="KXJ5874" s="25"/>
      <x:c r="KXK5874" s="25"/>
      <x:c r="KXL5874" s="25"/>
      <x:c r="KXM5874" s="25"/>
      <x:c r="KXN5874" s="25"/>
      <x:c r="KXO5874" s="25"/>
      <x:c r="KXP5874" s="25"/>
      <x:c r="KXQ5874" s="25"/>
      <x:c r="KXR5874" s="25"/>
      <x:c r="KXS5874" s="25"/>
      <x:c r="KXT5874" s="25"/>
      <x:c r="KXU5874" s="25"/>
      <x:c r="KXV5874" s="25"/>
      <x:c r="KXW5874" s="25"/>
      <x:c r="KXX5874" s="25"/>
      <x:c r="KXY5874" s="25"/>
      <x:c r="KXZ5874" s="25"/>
      <x:c r="KYA5874" s="25"/>
      <x:c r="KYB5874" s="25"/>
      <x:c r="KYC5874" s="25"/>
      <x:c r="KYD5874" s="25"/>
      <x:c r="KYE5874" s="25"/>
      <x:c r="KYF5874" s="25"/>
      <x:c r="KYG5874" s="25"/>
      <x:c r="KYH5874" s="25"/>
      <x:c r="KYI5874" s="25"/>
      <x:c r="KYJ5874" s="25"/>
      <x:c r="KYK5874" s="25"/>
      <x:c r="KYL5874" s="25"/>
      <x:c r="KYM5874" s="25"/>
      <x:c r="KYN5874" s="25"/>
      <x:c r="KYO5874" s="25"/>
      <x:c r="KYP5874" s="25"/>
      <x:c r="KYQ5874" s="25"/>
      <x:c r="KYR5874" s="25"/>
      <x:c r="KYS5874" s="25"/>
      <x:c r="KYT5874" s="25"/>
      <x:c r="KYU5874" s="25"/>
      <x:c r="KYV5874" s="25"/>
      <x:c r="KYW5874" s="25"/>
      <x:c r="KYX5874" s="25"/>
      <x:c r="KYY5874" s="25"/>
      <x:c r="KYZ5874" s="25"/>
      <x:c r="KZA5874" s="25"/>
      <x:c r="KZB5874" s="25"/>
      <x:c r="KZC5874" s="25"/>
      <x:c r="KZD5874" s="25"/>
      <x:c r="KZE5874" s="25"/>
      <x:c r="KZF5874" s="25"/>
      <x:c r="KZG5874" s="25"/>
      <x:c r="KZH5874" s="25"/>
      <x:c r="KZI5874" s="25"/>
      <x:c r="KZJ5874" s="25"/>
      <x:c r="KZK5874" s="25"/>
      <x:c r="KZL5874" s="25"/>
      <x:c r="KZM5874" s="25"/>
      <x:c r="KZN5874" s="25"/>
      <x:c r="KZO5874" s="25"/>
      <x:c r="KZP5874" s="25"/>
      <x:c r="KZQ5874" s="25"/>
      <x:c r="KZR5874" s="25"/>
      <x:c r="KZS5874" s="25"/>
      <x:c r="KZT5874" s="25"/>
      <x:c r="KZU5874" s="25"/>
      <x:c r="KZV5874" s="25"/>
      <x:c r="KZW5874" s="25"/>
      <x:c r="KZX5874" s="25"/>
      <x:c r="KZY5874" s="25"/>
      <x:c r="KZZ5874" s="25"/>
      <x:c r="LAA5874" s="25"/>
      <x:c r="LAB5874" s="25"/>
      <x:c r="LAC5874" s="25"/>
      <x:c r="LAD5874" s="25"/>
      <x:c r="LAE5874" s="25"/>
      <x:c r="LAF5874" s="25"/>
      <x:c r="LAG5874" s="25"/>
      <x:c r="LAH5874" s="25"/>
      <x:c r="LAI5874" s="25"/>
      <x:c r="LAJ5874" s="25"/>
      <x:c r="LAK5874" s="25"/>
      <x:c r="LAL5874" s="25"/>
      <x:c r="LAM5874" s="25"/>
      <x:c r="LAN5874" s="25"/>
      <x:c r="LAO5874" s="25"/>
      <x:c r="LAP5874" s="25"/>
      <x:c r="LAQ5874" s="25"/>
      <x:c r="LAR5874" s="25"/>
      <x:c r="LAS5874" s="25"/>
      <x:c r="LAT5874" s="25"/>
      <x:c r="LAU5874" s="25"/>
      <x:c r="LAV5874" s="25"/>
      <x:c r="LAW5874" s="25"/>
      <x:c r="LAX5874" s="25"/>
      <x:c r="LAY5874" s="25"/>
      <x:c r="LAZ5874" s="25"/>
      <x:c r="LBA5874" s="25"/>
      <x:c r="LBB5874" s="25"/>
      <x:c r="LBC5874" s="25"/>
      <x:c r="LBD5874" s="25"/>
      <x:c r="LBE5874" s="25"/>
      <x:c r="LBF5874" s="25"/>
      <x:c r="LBG5874" s="25"/>
      <x:c r="LBH5874" s="25"/>
      <x:c r="LBI5874" s="25"/>
      <x:c r="LBJ5874" s="25"/>
      <x:c r="LBK5874" s="25"/>
      <x:c r="LBL5874" s="25"/>
      <x:c r="LBM5874" s="25"/>
      <x:c r="LBN5874" s="25"/>
      <x:c r="LBO5874" s="25"/>
      <x:c r="LBP5874" s="25"/>
      <x:c r="LBQ5874" s="25"/>
      <x:c r="LBR5874" s="25"/>
      <x:c r="LBS5874" s="25"/>
      <x:c r="LBT5874" s="25"/>
      <x:c r="LBU5874" s="25"/>
      <x:c r="LBV5874" s="25"/>
      <x:c r="LBW5874" s="25"/>
      <x:c r="LBX5874" s="25"/>
      <x:c r="LBY5874" s="25"/>
      <x:c r="LBZ5874" s="25"/>
      <x:c r="LCA5874" s="25"/>
      <x:c r="LCB5874" s="25"/>
      <x:c r="LCC5874" s="25"/>
      <x:c r="LCD5874" s="25"/>
      <x:c r="LCE5874" s="25"/>
      <x:c r="LCF5874" s="25"/>
      <x:c r="LCG5874" s="25"/>
      <x:c r="LCH5874" s="25"/>
      <x:c r="LCI5874" s="25"/>
      <x:c r="LCJ5874" s="25"/>
      <x:c r="LCK5874" s="25"/>
      <x:c r="LCL5874" s="25"/>
      <x:c r="LCM5874" s="25"/>
      <x:c r="LCN5874" s="25"/>
      <x:c r="LCO5874" s="25"/>
      <x:c r="LCP5874" s="25"/>
      <x:c r="LCQ5874" s="25"/>
      <x:c r="LCR5874" s="25"/>
      <x:c r="LCS5874" s="25"/>
      <x:c r="LCT5874" s="25"/>
      <x:c r="LCU5874" s="25"/>
      <x:c r="LCV5874" s="25"/>
      <x:c r="LCW5874" s="25"/>
      <x:c r="LCX5874" s="25"/>
      <x:c r="LCY5874" s="25"/>
      <x:c r="LCZ5874" s="25"/>
      <x:c r="LDA5874" s="25"/>
      <x:c r="LDB5874" s="25"/>
      <x:c r="LDC5874" s="25"/>
      <x:c r="LDD5874" s="25"/>
      <x:c r="LDE5874" s="25"/>
      <x:c r="LDF5874" s="25"/>
      <x:c r="LDG5874" s="25"/>
      <x:c r="LDH5874" s="25"/>
      <x:c r="LDI5874" s="25"/>
      <x:c r="LDJ5874" s="25"/>
      <x:c r="LDK5874" s="25"/>
      <x:c r="LDL5874" s="25"/>
      <x:c r="LDM5874" s="25"/>
      <x:c r="LDN5874" s="25"/>
      <x:c r="LDO5874" s="25"/>
      <x:c r="LDP5874" s="25"/>
      <x:c r="LDQ5874" s="25"/>
      <x:c r="LDR5874" s="25"/>
      <x:c r="LDS5874" s="25"/>
      <x:c r="LDT5874" s="25"/>
      <x:c r="LDU5874" s="25"/>
      <x:c r="LDV5874" s="25"/>
      <x:c r="LDW5874" s="25"/>
      <x:c r="LDX5874" s="25"/>
      <x:c r="LDY5874" s="25"/>
      <x:c r="LDZ5874" s="25"/>
      <x:c r="LEA5874" s="25"/>
      <x:c r="LEB5874" s="25"/>
      <x:c r="LEC5874" s="25"/>
      <x:c r="LED5874" s="25"/>
      <x:c r="LEE5874" s="25"/>
      <x:c r="LEF5874" s="25"/>
      <x:c r="LEG5874" s="25"/>
      <x:c r="LEH5874" s="25"/>
      <x:c r="LEI5874" s="25"/>
      <x:c r="LEJ5874" s="25"/>
      <x:c r="LEK5874" s="25"/>
      <x:c r="LEL5874" s="25"/>
      <x:c r="LEM5874" s="25"/>
      <x:c r="LEN5874" s="25"/>
      <x:c r="LEO5874" s="25"/>
      <x:c r="LEP5874" s="25"/>
      <x:c r="LEQ5874" s="25"/>
      <x:c r="LER5874" s="25"/>
      <x:c r="LES5874" s="25"/>
      <x:c r="LET5874" s="25"/>
      <x:c r="LEU5874" s="25"/>
      <x:c r="LEV5874" s="25"/>
      <x:c r="LEW5874" s="25"/>
      <x:c r="LEX5874" s="25"/>
      <x:c r="LEY5874" s="25"/>
      <x:c r="LEZ5874" s="25"/>
      <x:c r="LFA5874" s="25"/>
      <x:c r="LFB5874" s="25"/>
      <x:c r="LFC5874" s="25"/>
      <x:c r="LFD5874" s="25"/>
      <x:c r="LFE5874" s="25"/>
      <x:c r="LFF5874" s="25"/>
      <x:c r="LFG5874" s="25"/>
      <x:c r="LFH5874" s="25"/>
      <x:c r="LFI5874" s="25"/>
      <x:c r="LFJ5874" s="25"/>
      <x:c r="LFK5874" s="25"/>
      <x:c r="LFL5874" s="25"/>
      <x:c r="LFM5874" s="25"/>
      <x:c r="LFN5874" s="25"/>
      <x:c r="LFO5874" s="25"/>
      <x:c r="LFP5874" s="25"/>
      <x:c r="LFQ5874" s="25"/>
      <x:c r="LFR5874" s="25"/>
      <x:c r="LFS5874" s="25"/>
      <x:c r="LFT5874" s="25"/>
      <x:c r="LFU5874" s="25"/>
      <x:c r="LFV5874" s="25"/>
      <x:c r="LFW5874" s="25"/>
      <x:c r="LFX5874" s="25"/>
      <x:c r="LFY5874" s="25"/>
      <x:c r="LFZ5874" s="25"/>
      <x:c r="LGA5874" s="25"/>
      <x:c r="LGB5874" s="25"/>
      <x:c r="LGC5874" s="25"/>
      <x:c r="LGD5874" s="25"/>
      <x:c r="LGE5874" s="25"/>
      <x:c r="LGF5874" s="25"/>
      <x:c r="LGG5874" s="25"/>
      <x:c r="LGH5874" s="25"/>
      <x:c r="LGI5874" s="25"/>
      <x:c r="LGJ5874" s="25"/>
      <x:c r="LGK5874" s="25"/>
      <x:c r="LGL5874" s="25"/>
      <x:c r="LGM5874" s="25"/>
      <x:c r="LGN5874" s="25"/>
      <x:c r="LGO5874" s="25"/>
      <x:c r="LGP5874" s="25"/>
      <x:c r="LGQ5874" s="25"/>
      <x:c r="LGR5874" s="25"/>
      <x:c r="LGS5874" s="25"/>
      <x:c r="LGT5874" s="25"/>
      <x:c r="LGU5874" s="25"/>
      <x:c r="LGV5874" s="25"/>
      <x:c r="LGW5874" s="25"/>
      <x:c r="LGX5874" s="25"/>
      <x:c r="LGY5874" s="25"/>
      <x:c r="LGZ5874" s="25"/>
      <x:c r="LHA5874" s="25"/>
      <x:c r="LHB5874" s="25"/>
      <x:c r="LHC5874" s="25"/>
      <x:c r="LHD5874" s="25"/>
      <x:c r="LHE5874" s="25"/>
      <x:c r="LHF5874" s="25"/>
      <x:c r="LHG5874" s="25"/>
      <x:c r="LHH5874" s="25"/>
      <x:c r="LHI5874" s="25"/>
      <x:c r="LHJ5874" s="25"/>
      <x:c r="LHK5874" s="25"/>
      <x:c r="LHL5874" s="25"/>
      <x:c r="LHM5874" s="25"/>
      <x:c r="LHN5874" s="25"/>
      <x:c r="LHO5874" s="25"/>
      <x:c r="LHP5874" s="25"/>
      <x:c r="LHQ5874" s="25"/>
      <x:c r="LHR5874" s="25"/>
      <x:c r="LHS5874" s="25"/>
      <x:c r="LHT5874" s="25"/>
      <x:c r="LHU5874" s="25"/>
      <x:c r="LHV5874" s="25"/>
      <x:c r="LHW5874" s="25"/>
      <x:c r="LHX5874" s="25"/>
      <x:c r="LHY5874" s="25"/>
      <x:c r="LHZ5874" s="25"/>
      <x:c r="LIA5874" s="25"/>
      <x:c r="LIB5874" s="25"/>
      <x:c r="LIC5874" s="25"/>
      <x:c r="LID5874" s="25"/>
      <x:c r="LIE5874" s="25"/>
      <x:c r="LIF5874" s="25"/>
      <x:c r="LIG5874" s="25"/>
      <x:c r="LIH5874" s="25"/>
      <x:c r="LII5874" s="25"/>
      <x:c r="LIJ5874" s="25"/>
      <x:c r="LIK5874" s="25"/>
      <x:c r="LIL5874" s="25"/>
      <x:c r="LIM5874" s="25"/>
      <x:c r="LIN5874" s="25"/>
      <x:c r="LIO5874" s="25"/>
      <x:c r="LIP5874" s="25"/>
      <x:c r="LIQ5874" s="25"/>
      <x:c r="LIR5874" s="25"/>
      <x:c r="LIS5874" s="25"/>
      <x:c r="LIT5874" s="25"/>
      <x:c r="LIU5874" s="25"/>
      <x:c r="LIV5874" s="25"/>
      <x:c r="LIW5874" s="25"/>
      <x:c r="LIX5874" s="25"/>
      <x:c r="LIY5874" s="25"/>
      <x:c r="LIZ5874" s="25"/>
      <x:c r="LJA5874" s="25"/>
      <x:c r="LJB5874" s="25"/>
      <x:c r="LJC5874" s="25"/>
      <x:c r="LJD5874" s="25"/>
      <x:c r="LJE5874" s="25"/>
      <x:c r="LJF5874" s="25"/>
      <x:c r="LJG5874" s="25"/>
      <x:c r="LJH5874" s="25"/>
      <x:c r="LJI5874" s="25"/>
      <x:c r="LJJ5874" s="25"/>
      <x:c r="LJK5874" s="25"/>
      <x:c r="LJL5874" s="25"/>
      <x:c r="LJM5874" s="25"/>
      <x:c r="LJN5874" s="25"/>
      <x:c r="LJO5874" s="25"/>
      <x:c r="LJP5874" s="25"/>
      <x:c r="LJQ5874" s="25"/>
      <x:c r="LJR5874" s="25"/>
      <x:c r="LJS5874" s="25"/>
      <x:c r="LJT5874" s="25"/>
      <x:c r="LJU5874" s="25"/>
      <x:c r="LJV5874" s="25"/>
      <x:c r="LJW5874" s="25"/>
      <x:c r="LJX5874" s="25"/>
      <x:c r="LJY5874" s="25"/>
      <x:c r="LJZ5874" s="25"/>
      <x:c r="LKA5874" s="25"/>
      <x:c r="LKB5874" s="25"/>
      <x:c r="LKC5874" s="25"/>
      <x:c r="LKD5874" s="25"/>
      <x:c r="LKE5874" s="25"/>
      <x:c r="LKF5874" s="25"/>
      <x:c r="LKG5874" s="25"/>
      <x:c r="LKH5874" s="25"/>
      <x:c r="LKI5874" s="25"/>
      <x:c r="LKJ5874" s="25"/>
      <x:c r="LKK5874" s="25"/>
      <x:c r="LKL5874" s="25"/>
      <x:c r="LKM5874" s="25"/>
      <x:c r="LKN5874" s="25"/>
      <x:c r="LKO5874" s="25"/>
      <x:c r="LKP5874" s="25"/>
      <x:c r="LKQ5874" s="25"/>
      <x:c r="LKR5874" s="25"/>
      <x:c r="LKS5874" s="25"/>
      <x:c r="LKT5874" s="25"/>
      <x:c r="LKU5874" s="25"/>
      <x:c r="LKV5874" s="25"/>
      <x:c r="LKW5874" s="25"/>
      <x:c r="LKX5874" s="25"/>
      <x:c r="LKY5874" s="25"/>
      <x:c r="LKZ5874" s="25"/>
      <x:c r="LLA5874" s="25"/>
      <x:c r="LLB5874" s="25"/>
      <x:c r="LLC5874" s="25"/>
      <x:c r="LLD5874" s="25"/>
      <x:c r="LLE5874" s="25"/>
      <x:c r="LLF5874" s="25"/>
      <x:c r="LLG5874" s="25"/>
      <x:c r="LLH5874" s="25"/>
      <x:c r="LLI5874" s="25"/>
      <x:c r="LLJ5874" s="25"/>
      <x:c r="LLK5874" s="25"/>
      <x:c r="LLL5874" s="25"/>
      <x:c r="LLM5874" s="25"/>
      <x:c r="LLN5874" s="25"/>
      <x:c r="LLO5874" s="25"/>
      <x:c r="LLP5874" s="25"/>
      <x:c r="LLQ5874" s="25"/>
      <x:c r="LLR5874" s="25"/>
      <x:c r="LLS5874" s="25"/>
      <x:c r="LLT5874" s="25"/>
      <x:c r="LLU5874" s="25"/>
      <x:c r="LLV5874" s="25"/>
      <x:c r="LLW5874" s="25"/>
      <x:c r="LLX5874" s="25"/>
      <x:c r="LLY5874" s="25"/>
      <x:c r="LLZ5874" s="25"/>
      <x:c r="LMA5874" s="25"/>
      <x:c r="LMB5874" s="25"/>
      <x:c r="LMC5874" s="25"/>
      <x:c r="LMD5874" s="25"/>
      <x:c r="LME5874" s="25"/>
      <x:c r="LMF5874" s="25"/>
      <x:c r="LMG5874" s="25"/>
      <x:c r="LMH5874" s="25"/>
      <x:c r="LMI5874" s="25"/>
      <x:c r="LMJ5874" s="25"/>
      <x:c r="LMK5874" s="25"/>
      <x:c r="LML5874" s="25"/>
      <x:c r="LMM5874" s="25"/>
      <x:c r="LMN5874" s="25"/>
      <x:c r="LMO5874" s="25"/>
      <x:c r="LMP5874" s="25"/>
      <x:c r="LMQ5874" s="25"/>
      <x:c r="LMR5874" s="25"/>
      <x:c r="LMS5874" s="25"/>
      <x:c r="LMT5874" s="25"/>
      <x:c r="LMU5874" s="25"/>
      <x:c r="LMV5874" s="25"/>
      <x:c r="LMW5874" s="25"/>
      <x:c r="LMX5874" s="25"/>
      <x:c r="LMY5874" s="25"/>
      <x:c r="LMZ5874" s="25"/>
      <x:c r="LNA5874" s="25"/>
      <x:c r="LNB5874" s="25"/>
      <x:c r="LNC5874" s="25"/>
      <x:c r="LND5874" s="25"/>
      <x:c r="LNE5874" s="25"/>
      <x:c r="LNF5874" s="25"/>
      <x:c r="LNG5874" s="25"/>
      <x:c r="LNH5874" s="25"/>
      <x:c r="LNI5874" s="25"/>
      <x:c r="LNJ5874" s="25"/>
      <x:c r="LNK5874" s="25"/>
      <x:c r="LNL5874" s="25"/>
      <x:c r="LNM5874" s="25"/>
      <x:c r="LNN5874" s="25"/>
      <x:c r="LNO5874" s="25"/>
      <x:c r="LNP5874" s="25"/>
      <x:c r="LNQ5874" s="25"/>
      <x:c r="LNR5874" s="25"/>
      <x:c r="LNS5874" s="25"/>
      <x:c r="LNT5874" s="25"/>
      <x:c r="LNU5874" s="25"/>
      <x:c r="LNV5874" s="25"/>
      <x:c r="LNW5874" s="25"/>
      <x:c r="LNX5874" s="25"/>
      <x:c r="LNY5874" s="25"/>
      <x:c r="LNZ5874" s="25"/>
      <x:c r="LOA5874" s="25"/>
      <x:c r="LOB5874" s="25"/>
      <x:c r="LOC5874" s="25"/>
      <x:c r="LOD5874" s="25"/>
      <x:c r="LOE5874" s="25"/>
      <x:c r="LOF5874" s="25"/>
      <x:c r="LOG5874" s="25"/>
      <x:c r="LOH5874" s="25"/>
      <x:c r="LOI5874" s="25"/>
      <x:c r="LOJ5874" s="25"/>
      <x:c r="LOK5874" s="25"/>
      <x:c r="LOL5874" s="25"/>
      <x:c r="LOM5874" s="25"/>
      <x:c r="LON5874" s="25"/>
      <x:c r="LOO5874" s="25"/>
      <x:c r="LOP5874" s="25"/>
      <x:c r="LOQ5874" s="25"/>
      <x:c r="LOR5874" s="25"/>
      <x:c r="LOS5874" s="25"/>
      <x:c r="LOT5874" s="25"/>
      <x:c r="LOU5874" s="25"/>
      <x:c r="LOV5874" s="25"/>
      <x:c r="LOW5874" s="25"/>
      <x:c r="LOX5874" s="25"/>
      <x:c r="LOY5874" s="25"/>
      <x:c r="LOZ5874" s="25"/>
      <x:c r="LPA5874" s="25"/>
      <x:c r="LPB5874" s="25"/>
      <x:c r="LPC5874" s="25"/>
      <x:c r="LPD5874" s="25"/>
      <x:c r="LPE5874" s="25"/>
      <x:c r="LPF5874" s="25"/>
      <x:c r="LPG5874" s="25"/>
      <x:c r="LPH5874" s="25"/>
      <x:c r="LPI5874" s="25"/>
      <x:c r="LPJ5874" s="25"/>
      <x:c r="LPK5874" s="25"/>
      <x:c r="LPL5874" s="25"/>
      <x:c r="LPM5874" s="25"/>
      <x:c r="LPN5874" s="25"/>
      <x:c r="LPO5874" s="25"/>
      <x:c r="LPP5874" s="25"/>
      <x:c r="LPQ5874" s="25"/>
      <x:c r="LPR5874" s="25"/>
      <x:c r="LPS5874" s="25"/>
      <x:c r="LPT5874" s="25"/>
      <x:c r="LPU5874" s="25"/>
      <x:c r="LPV5874" s="25"/>
      <x:c r="LPW5874" s="25"/>
      <x:c r="LPX5874" s="25"/>
      <x:c r="LPY5874" s="25"/>
      <x:c r="LPZ5874" s="25"/>
      <x:c r="LQA5874" s="25"/>
      <x:c r="LQB5874" s="25"/>
      <x:c r="LQC5874" s="25"/>
      <x:c r="LQD5874" s="25"/>
      <x:c r="LQE5874" s="25"/>
      <x:c r="LQF5874" s="25"/>
      <x:c r="LQG5874" s="25"/>
      <x:c r="LQH5874" s="25"/>
      <x:c r="LQI5874" s="25"/>
      <x:c r="LQJ5874" s="25"/>
      <x:c r="LQK5874" s="25"/>
      <x:c r="LQL5874" s="25"/>
      <x:c r="LQM5874" s="25"/>
      <x:c r="LQN5874" s="25"/>
      <x:c r="LQO5874" s="25"/>
      <x:c r="LQP5874" s="25"/>
      <x:c r="LQQ5874" s="25"/>
      <x:c r="LQR5874" s="25"/>
      <x:c r="LQS5874" s="25"/>
      <x:c r="LQT5874" s="25"/>
      <x:c r="LQU5874" s="25"/>
      <x:c r="LQV5874" s="25"/>
      <x:c r="LQW5874" s="25"/>
      <x:c r="LQX5874" s="25"/>
      <x:c r="LQY5874" s="25"/>
      <x:c r="LQZ5874" s="25"/>
      <x:c r="LRA5874" s="25"/>
      <x:c r="LRB5874" s="25"/>
      <x:c r="LRC5874" s="25"/>
      <x:c r="LRD5874" s="25"/>
      <x:c r="LRE5874" s="25"/>
      <x:c r="LRF5874" s="25"/>
      <x:c r="LRG5874" s="25"/>
      <x:c r="LRH5874" s="25"/>
      <x:c r="LRI5874" s="25"/>
      <x:c r="LRJ5874" s="25"/>
      <x:c r="LRK5874" s="25"/>
      <x:c r="LRL5874" s="25"/>
      <x:c r="LRM5874" s="25"/>
      <x:c r="LRN5874" s="25"/>
      <x:c r="LRO5874" s="25"/>
      <x:c r="LRP5874" s="25"/>
      <x:c r="LRQ5874" s="25"/>
      <x:c r="LRR5874" s="25"/>
      <x:c r="LRS5874" s="25"/>
      <x:c r="LRT5874" s="25"/>
      <x:c r="LRU5874" s="25"/>
      <x:c r="LRV5874" s="25"/>
      <x:c r="LRW5874" s="25"/>
      <x:c r="LRX5874" s="25"/>
      <x:c r="LRY5874" s="25"/>
      <x:c r="LRZ5874" s="25"/>
      <x:c r="LSA5874" s="25"/>
      <x:c r="LSB5874" s="25"/>
      <x:c r="LSC5874" s="25"/>
      <x:c r="LSD5874" s="25"/>
      <x:c r="LSE5874" s="25"/>
      <x:c r="LSF5874" s="25"/>
      <x:c r="LSG5874" s="25"/>
      <x:c r="LSH5874" s="25"/>
      <x:c r="LSI5874" s="25"/>
      <x:c r="LSJ5874" s="25"/>
      <x:c r="LSK5874" s="25"/>
      <x:c r="LSL5874" s="25"/>
      <x:c r="LSM5874" s="25"/>
      <x:c r="LSN5874" s="25"/>
      <x:c r="LSO5874" s="25"/>
      <x:c r="LSP5874" s="25"/>
      <x:c r="LSQ5874" s="25"/>
      <x:c r="LSR5874" s="25"/>
      <x:c r="LSS5874" s="25"/>
      <x:c r="LST5874" s="25"/>
      <x:c r="LSU5874" s="25"/>
      <x:c r="LSV5874" s="25"/>
      <x:c r="LSW5874" s="25"/>
      <x:c r="LSX5874" s="25"/>
      <x:c r="LSY5874" s="25"/>
      <x:c r="LSZ5874" s="25"/>
      <x:c r="LTA5874" s="25"/>
      <x:c r="LTB5874" s="25"/>
      <x:c r="LTC5874" s="25"/>
      <x:c r="LTD5874" s="25"/>
      <x:c r="LTE5874" s="25"/>
      <x:c r="LTF5874" s="25"/>
      <x:c r="LTG5874" s="25"/>
      <x:c r="LTH5874" s="25"/>
      <x:c r="LTI5874" s="25"/>
      <x:c r="LTJ5874" s="25"/>
      <x:c r="LTK5874" s="25"/>
      <x:c r="LTL5874" s="25"/>
      <x:c r="LTM5874" s="25"/>
      <x:c r="LTN5874" s="25"/>
      <x:c r="LTO5874" s="25"/>
      <x:c r="LTP5874" s="25"/>
      <x:c r="LTQ5874" s="25"/>
      <x:c r="LTR5874" s="25"/>
      <x:c r="LTS5874" s="25"/>
      <x:c r="LTT5874" s="25"/>
      <x:c r="LTU5874" s="25"/>
      <x:c r="LTV5874" s="25"/>
      <x:c r="LTW5874" s="25"/>
      <x:c r="LTX5874" s="25"/>
      <x:c r="LTY5874" s="25"/>
      <x:c r="LTZ5874" s="25"/>
      <x:c r="LUA5874" s="25"/>
      <x:c r="LUB5874" s="25"/>
      <x:c r="LUC5874" s="25"/>
      <x:c r="LUD5874" s="25"/>
      <x:c r="LUE5874" s="25"/>
      <x:c r="LUF5874" s="25"/>
      <x:c r="LUG5874" s="25"/>
      <x:c r="LUH5874" s="25"/>
      <x:c r="LUI5874" s="25"/>
      <x:c r="LUJ5874" s="25"/>
      <x:c r="LUK5874" s="25"/>
      <x:c r="LUL5874" s="25"/>
      <x:c r="LUM5874" s="25"/>
      <x:c r="LUN5874" s="25"/>
      <x:c r="LUO5874" s="25"/>
      <x:c r="LUP5874" s="25"/>
      <x:c r="LUQ5874" s="25"/>
      <x:c r="LUR5874" s="25"/>
      <x:c r="LUS5874" s="25"/>
      <x:c r="LUT5874" s="25"/>
      <x:c r="LUU5874" s="25"/>
      <x:c r="LUV5874" s="25"/>
      <x:c r="LUW5874" s="25"/>
      <x:c r="LUX5874" s="25"/>
      <x:c r="LUY5874" s="25"/>
      <x:c r="LUZ5874" s="25"/>
      <x:c r="LVA5874" s="25"/>
      <x:c r="LVB5874" s="25"/>
      <x:c r="LVC5874" s="25"/>
      <x:c r="LVD5874" s="25"/>
      <x:c r="LVE5874" s="25"/>
      <x:c r="LVF5874" s="25"/>
      <x:c r="LVG5874" s="25"/>
      <x:c r="LVH5874" s="25"/>
      <x:c r="LVI5874" s="25"/>
      <x:c r="LVJ5874" s="25"/>
      <x:c r="LVK5874" s="25"/>
      <x:c r="LVL5874" s="25"/>
      <x:c r="LVM5874" s="25"/>
      <x:c r="LVN5874" s="25"/>
      <x:c r="LVO5874" s="25"/>
      <x:c r="LVP5874" s="25"/>
      <x:c r="LVQ5874" s="25"/>
      <x:c r="LVR5874" s="25"/>
      <x:c r="LVS5874" s="25"/>
      <x:c r="LVT5874" s="25"/>
      <x:c r="LVU5874" s="25"/>
      <x:c r="LVV5874" s="25"/>
      <x:c r="LVW5874" s="25"/>
      <x:c r="LVX5874" s="25"/>
      <x:c r="LVY5874" s="25"/>
      <x:c r="LVZ5874" s="25"/>
      <x:c r="LWA5874" s="25"/>
      <x:c r="LWB5874" s="25"/>
      <x:c r="LWC5874" s="25"/>
      <x:c r="LWD5874" s="25"/>
      <x:c r="LWE5874" s="25"/>
      <x:c r="LWF5874" s="25"/>
      <x:c r="LWG5874" s="25"/>
      <x:c r="LWH5874" s="25"/>
      <x:c r="LWI5874" s="25"/>
      <x:c r="LWJ5874" s="25"/>
      <x:c r="LWK5874" s="25"/>
      <x:c r="LWL5874" s="25"/>
      <x:c r="LWM5874" s="25"/>
      <x:c r="LWN5874" s="25"/>
      <x:c r="LWO5874" s="25"/>
      <x:c r="LWP5874" s="25"/>
      <x:c r="LWQ5874" s="25"/>
      <x:c r="LWR5874" s="25"/>
      <x:c r="LWS5874" s="25"/>
      <x:c r="LWT5874" s="25"/>
      <x:c r="LWU5874" s="25"/>
      <x:c r="LWV5874" s="25"/>
      <x:c r="LWW5874" s="25"/>
      <x:c r="LWX5874" s="25"/>
      <x:c r="LWY5874" s="25"/>
      <x:c r="LWZ5874" s="25"/>
      <x:c r="LXA5874" s="25"/>
      <x:c r="LXB5874" s="25"/>
      <x:c r="LXC5874" s="25"/>
      <x:c r="LXD5874" s="25"/>
      <x:c r="LXE5874" s="25"/>
      <x:c r="LXF5874" s="25"/>
      <x:c r="LXG5874" s="25"/>
      <x:c r="LXH5874" s="25"/>
      <x:c r="LXI5874" s="25"/>
      <x:c r="LXJ5874" s="25"/>
      <x:c r="LXK5874" s="25"/>
      <x:c r="LXL5874" s="25"/>
      <x:c r="LXM5874" s="25"/>
      <x:c r="LXN5874" s="25"/>
      <x:c r="LXO5874" s="25"/>
      <x:c r="LXP5874" s="25"/>
      <x:c r="LXQ5874" s="25"/>
      <x:c r="LXR5874" s="25"/>
      <x:c r="LXS5874" s="25"/>
      <x:c r="LXT5874" s="25"/>
      <x:c r="LXU5874" s="25"/>
      <x:c r="LXV5874" s="25"/>
      <x:c r="LXW5874" s="25"/>
      <x:c r="LXX5874" s="25"/>
      <x:c r="LXY5874" s="25"/>
      <x:c r="LXZ5874" s="25"/>
      <x:c r="LYA5874" s="25"/>
      <x:c r="LYB5874" s="25"/>
      <x:c r="LYC5874" s="25"/>
      <x:c r="LYD5874" s="25"/>
      <x:c r="LYE5874" s="25"/>
      <x:c r="LYF5874" s="25"/>
      <x:c r="LYG5874" s="25"/>
      <x:c r="LYH5874" s="25"/>
      <x:c r="LYI5874" s="25"/>
      <x:c r="LYJ5874" s="25"/>
      <x:c r="LYK5874" s="25"/>
      <x:c r="LYL5874" s="25"/>
      <x:c r="LYM5874" s="25"/>
      <x:c r="LYN5874" s="25"/>
      <x:c r="LYO5874" s="25"/>
      <x:c r="LYP5874" s="25"/>
      <x:c r="LYQ5874" s="25"/>
      <x:c r="LYR5874" s="25"/>
      <x:c r="LYS5874" s="25"/>
      <x:c r="LYT5874" s="25"/>
      <x:c r="LYU5874" s="25"/>
      <x:c r="LYV5874" s="25"/>
      <x:c r="LYW5874" s="25"/>
      <x:c r="LYX5874" s="25"/>
      <x:c r="LYY5874" s="25"/>
      <x:c r="LYZ5874" s="25"/>
      <x:c r="LZA5874" s="25"/>
      <x:c r="LZB5874" s="25"/>
      <x:c r="LZC5874" s="25"/>
      <x:c r="LZD5874" s="25"/>
      <x:c r="LZE5874" s="25"/>
      <x:c r="LZF5874" s="25"/>
      <x:c r="LZG5874" s="25"/>
      <x:c r="LZH5874" s="25"/>
      <x:c r="LZI5874" s="25"/>
      <x:c r="LZJ5874" s="25"/>
      <x:c r="LZK5874" s="25"/>
      <x:c r="LZL5874" s="25"/>
      <x:c r="LZM5874" s="25"/>
      <x:c r="LZN5874" s="25"/>
      <x:c r="LZO5874" s="25"/>
      <x:c r="LZP5874" s="25"/>
      <x:c r="LZQ5874" s="25"/>
      <x:c r="LZR5874" s="25"/>
      <x:c r="LZS5874" s="25"/>
      <x:c r="LZT5874" s="25"/>
      <x:c r="LZU5874" s="25"/>
      <x:c r="LZV5874" s="25"/>
      <x:c r="LZW5874" s="25"/>
      <x:c r="LZX5874" s="25"/>
      <x:c r="LZY5874" s="25"/>
      <x:c r="LZZ5874" s="25"/>
      <x:c r="MAA5874" s="25"/>
      <x:c r="MAB5874" s="25"/>
      <x:c r="MAC5874" s="25"/>
      <x:c r="MAD5874" s="25"/>
      <x:c r="MAE5874" s="25"/>
      <x:c r="MAF5874" s="25"/>
      <x:c r="MAG5874" s="25"/>
      <x:c r="MAH5874" s="25"/>
      <x:c r="MAI5874" s="25"/>
      <x:c r="MAJ5874" s="25"/>
      <x:c r="MAK5874" s="25"/>
      <x:c r="MAL5874" s="25"/>
      <x:c r="MAM5874" s="25"/>
      <x:c r="MAN5874" s="25"/>
      <x:c r="MAO5874" s="25"/>
      <x:c r="MAP5874" s="25"/>
      <x:c r="MAQ5874" s="25"/>
      <x:c r="MAR5874" s="25"/>
      <x:c r="MAS5874" s="25"/>
      <x:c r="MAT5874" s="25"/>
      <x:c r="MAU5874" s="25"/>
      <x:c r="MAV5874" s="25"/>
      <x:c r="MAW5874" s="25"/>
      <x:c r="MAX5874" s="25"/>
      <x:c r="MAY5874" s="25"/>
      <x:c r="MAZ5874" s="25"/>
      <x:c r="MBA5874" s="25"/>
      <x:c r="MBB5874" s="25"/>
      <x:c r="MBC5874" s="25"/>
      <x:c r="MBD5874" s="25"/>
      <x:c r="MBE5874" s="25"/>
      <x:c r="MBF5874" s="25"/>
      <x:c r="MBG5874" s="25"/>
      <x:c r="MBH5874" s="25"/>
      <x:c r="MBI5874" s="25"/>
      <x:c r="MBJ5874" s="25"/>
      <x:c r="MBK5874" s="25"/>
      <x:c r="MBL5874" s="25"/>
      <x:c r="MBM5874" s="25"/>
      <x:c r="MBN5874" s="25"/>
      <x:c r="MBO5874" s="25"/>
      <x:c r="MBP5874" s="25"/>
      <x:c r="MBQ5874" s="25"/>
      <x:c r="MBR5874" s="25"/>
      <x:c r="MBS5874" s="25"/>
      <x:c r="MBT5874" s="25"/>
      <x:c r="MBU5874" s="25"/>
      <x:c r="MBV5874" s="25"/>
      <x:c r="MBW5874" s="25"/>
      <x:c r="MBX5874" s="25"/>
      <x:c r="MBY5874" s="25"/>
      <x:c r="MBZ5874" s="25"/>
      <x:c r="MCA5874" s="25"/>
      <x:c r="MCB5874" s="25"/>
      <x:c r="MCC5874" s="25"/>
      <x:c r="MCD5874" s="25"/>
      <x:c r="MCE5874" s="25"/>
      <x:c r="MCF5874" s="25"/>
      <x:c r="MCG5874" s="25"/>
      <x:c r="MCH5874" s="25"/>
      <x:c r="MCI5874" s="25"/>
      <x:c r="MCJ5874" s="25"/>
      <x:c r="MCK5874" s="25"/>
      <x:c r="MCL5874" s="25"/>
      <x:c r="MCM5874" s="25"/>
      <x:c r="MCN5874" s="25"/>
      <x:c r="MCO5874" s="25"/>
      <x:c r="MCP5874" s="25"/>
      <x:c r="MCQ5874" s="25"/>
      <x:c r="MCR5874" s="25"/>
      <x:c r="MCS5874" s="25"/>
      <x:c r="MCT5874" s="25"/>
      <x:c r="MCU5874" s="25"/>
      <x:c r="MCV5874" s="25"/>
      <x:c r="MCW5874" s="25"/>
      <x:c r="MCX5874" s="25"/>
      <x:c r="MCY5874" s="25"/>
      <x:c r="MCZ5874" s="25"/>
      <x:c r="MDA5874" s="25"/>
      <x:c r="MDB5874" s="25"/>
      <x:c r="MDC5874" s="25"/>
      <x:c r="MDD5874" s="25"/>
      <x:c r="MDE5874" s="25"/>
      <x:c r="MDF5874" s="25"/>
      <x:c r="MDG5874" s="25"/>
      <x:c r="MDH5874" s="25"/>
      <x:c r="MDI5874" s="25"/>
      <x:c r="MDJ5874" s="25"/>
      <x:c r="MDK5874" s="25"/>
      <x:c r="MDL5874" s="25"/>
      <x:c r="MDM5874" s="25"/>
      <x:c r="MDN5874" s="25"/>
      <x:c r="MDO5874" s="25"/>
      <x:c r="MDP5874" s="25"/>
      <x:c r="MDQ5874" s="25"/>
      <x:c r="MDR5874" s="25"/>
      <x:c r="MDS5874" s="25"/>
      <x:c r="MDT5874" s="25"/>
      <x:c r="MDU5874" s="25"/>
      <x:c r="MDV5874" s="25"/>
      <x:c r="MDW5874" s="25"/>
      <x:c r="MDX5874" s="25"/>
      <x:c r="MDY5874" s="25"/>
      <x:c r="MDZ5874" s="25"/>
      <x:c r="MEA5874" s="25"/>
      <x:c r="MEB5874" s="25"/>
      <x:c r="MEC5874" s="25"/>
      <x:c r="MED5874" s="25"/>
      <x:c r="MEE5874" s="25"/>
      <x:c r="MEF5874" s="25"/>
      <x:c r="MEG5874" s="25"/>
      <x:c r="MEH5874" s="25"/>
      <x:c r="MEI5874" s="25"/>
      <x:c r="MEJ5874" s="25"/>
      <x:c r="MEK5874" s="25"/>
      <x:c r="MEL5874" s="25"/>
      <x:c r="MEM5874" s="25"/>
      <x:c r="MEN5874" s="25"/>
      <x:c r="MEO5874" s="25"/>
      <x:c r="MEP5874" s="25"/>
      <x:c r="MEQ5874" s="25"/>
      <x:c r="MER5874" s="25"/>
      <x:c r="MES5874" s="25"/>
      <x:c r="MET5874" s="25"/>
      <x:c r="MEU5874" s="25"/>
      <x:c r="MEV5874" s="25"/>
      <x:c r="MEW5874" s="25"/>
      <x:c r="MEX5874" s="25"/>
      <x:c r="MEY5874" s="25"/>
      <x:c r="MEZ5874" s="25"/>
      <x:c r="MFA5874" s="25"/>
      <x:c r="MFB5874" s="25"/>
      <x:c r="MFC5874" s="25"/>
      <x:c r="MFD5874" s="25"/>
      <x:c r="MFE5874" s="25"/>
      <x:c r="MFF5874" s="25"/>
      <x:c r="MFG5874" s="25"/>
      <x:c r="MFH5874" s="25"/>
      <x:c r="MFI5874" s="25"/>
      <x:c r="MFJ5874" s="25"/>
      <x:c r="MFK5874" s="25"/>
      <x:c r="MFL5874" s="25"/>
      <x:c r="MFM5874" s="25"/>
      <x:c r="MFN5874" s="25"/>
      <x:c r="MFO5874" s="25"/>
      <x:c r="MFP5874" s="25"/>
      <x:c r="MFQ5874" s="25"/>
      <x:c r="MFR5874" s="25"/>
      <x:c r="MFS5874" s="25"/>
      <x:c r="MFT5874" s="25"/>
      <x:c r="MFU5874" s="25"/>
      <x:c r="MFV5874" s="25"/>
      <x:c r="MFW5874" s="25"/>
      <x:c r="MFX5874" s="25"/>
      <x:c r="MFY5874" s="25"/>
      <x:c r="MFZ5874" s="25"/>
      <x:c r="MGA5874" s="25"/>
      <x:c r="MGB5874" s="25"/>
      <x:c r="MGC5874" s="25"/>
      <x:c r="MGD5874" s="25"/>
      <x:c r="MGE5874" s="25"/>
      <x:c r="MGF5874" s="25"/>
      <x:c r="MGG5874" s="25"/>
      <x:c r="MGH5874" s="25"/>
      <x:c r="MGI5874" s="25"/>
      <x:c r="MGJ5874" s="25"/>
      <x:c r="MGK5874" s="25"/>
      <x:c r="MGL5874" s="25"/>
      <x:c r="MGM5874" s="25"/>
      <x:c r="MGN5874" s="25"/>
      <x:c r="MGO5874" s="25"/>
      <x:c r="MGP5874" s="25"/>
      <x:c r="MGQ5874" s="25"/>
      <x:c r="MGR5874" s="25"/>
      <x:c r="MGS5874" s="25"/>
      <x:c r="MGT5874" s="25"/>
      <x:c r="MGU5874" s="25"/>
      <x:c r="MGV5874" s="25"/>
      <x:c r="MGW5874" s="25"/>
      <x:c r="MGX5874" s="25"/>
      <x:c r="MGY5874" s="25"/>
      <x:c r="MGZ5874" s="25"/>
      <x:c r="MHA5874" s="25"/>
      <x:c r="MHB5874" s="25"/>
      <x:c r="MHC5874" s="25"/>
      <x:c r="MHD5874" s="25"/>
      <x:c r="MHE5874" s="25"/>
      <x:c r="MHF5874" s="25"/>
      <x:c r="MHG5874" s="25"/>
      <x:c r="MHH5874" s="25"/>
      <x:c r="MHI5874" s="25"/>
      <x:c r="MHJ5874" s="25"/>
      <x:c r="MHK5874" s="25"/>
      <x:c r="MHL5874" s="25"/>
      <x:c r="MHM5874" s="25"/>
      <x:c r="MHN5874" s="25"/>
      <x:c r="MHO5874" s="25"/>
      <x:c r="MHP5874" s="25"/>
      <x:c r="MHQ5874" s="25"/>
      <x:c r="MHR5874" s="25"/>
      <x:c r="MHS5874" s="25"/>
      <x:c r="MHT5874" s="25"/>
      <x:c r="MHU5874" s="25"/>
      <x:c r="MHV5874" s="25"/>
      <x:c r="MHW5874" s="25"/>
      <x:c r="MHX5874" s="25"/>
      <x:c r="MHY5874" s="25"/>
      <x:c r="MHZ5874" s="25"/>
      <x:c r="MIA5874" s="25"/>
      <x:c r="MIB5874" s="25"/>
      <x:c r="MIC5874" s="25"/>
      <x:c r="MID5874" s="25"/>
      <x:c r="MIE5874" s="25"/>
      <x:c r="MIF5874" s="25"/>
      <x:c r="MIG5874" s="25"/>
      <x:c r="MIH5874" s="25"/>
      <x:c r="MII5874" s="25"/>
      <x:c r="MIJ5874" s="25"/>
      <x:c r="MIK5874" s="25"/>
      <x:c r="MIL5874" s="25"/>
      <x:c r="MIM5874" s="25"/>
      <x:c r="MIN5874" s="25"/>
      <x:c r="MIO5874" s="25"/>
      <x:c r="MIP5874" s="25"/>
      <x:c r="MIQ5874" s="25"/>
      <x:c r="MIR5874" s="25"/>
      <x:c r="MIS5874" s="25"/>
      <x:c r="MIT5874" s="25"/>
      <x:c r="MIU5874" s="25"/>
      <x:c r="MIV5874" s="25"/>
      <x:c r="MIW5874" s="25"/>
      <x:c r="MIX5874" s="25"/>
      <x:c r="MIY5874" s="25"/>
      <x:c r="MIZ5874" s="25"/>
      <x:c r="MJA5874" s="25"/>
      <x:c r="MJB5874" s="25"/>
      <x:c r="MJC5874" s="25"/>
      <x:c r="MJD5874" s="25"/>
      <x:c r="MJE5874" s="25"/>
      <x:c r="MJF5874" s="25"/>
      <x:c r="MJG5874" s="25"/>
      <x:c r="MJH5874" s="25"/>
      <x:c r="MJI5874" s="25"/>
      <x:c r="MJJ5874" s="25"/>
      <x:c r="MJK5874" s="25"/>
      <x:c r="MJL5874" s="25"/>
      <x:c r="MJM5874" s="25"/>
      <x:c r="MJN5874" s="25"/>
      <x:c r="MJO5874" s="25"/>
      <x:c r="MJP5874" s="25"/>
      <x:c r="MJQ5874" s="25"/>
      <x:c r="MJR5874" s="25"/>
      <x:c r="MJS5874" s="25"/>
      <x:c r="MJT5874" s="25"/>
      <x:c r="MJU5874" s="25"/>
      <x:c r="MJV5874" s="25"/>
      <x:c r="MJW5874" s="25"/>
      <x:c r="MJX5874" s="25"/>
      <x:c r="MJY5874" s="25"/>
      <x:c r="MJZ5874" s="25"/>
      <x:c r="MKA5874" s="25"/>
      <x:c r="MKB5874" s="25"/>
      <x:c r="MKC5874" s="25"/>
      <x:c r="MKD5874" s="25"/>
      <x:c r="MKE5874" s="25"/>
      <x:c r="MKF5874" s="25"/>
      <x:c r="MKG5874" s="25"/>
      <x:c r="MKH5874" s="25"/>
      <x:c r="MKI5874" s="25"/>
      <x:c r="MKJ5874" s="25"/>
      <x:c r="MKK5874" s="25"/>
      <x:c r="MKL5874" s="25"/>
      <x:c r="MKM5874" s="25"/>
      <x:c r="MKN5874" s="25"/>
      <x:c r="MKO5874" s="25"/>
      <x:c r="MKP5874" s="25"/>
      <x:c r="MKQ5874" s="25"/>
      <x:c r="MKR5874" s="25"/>
      <x:c r="MKS5874" s="25"/>
      <x:c r="MKT5874" s="25"/>
      <x:c r="MKU5874" s="25"/>
      <x:c r="MKV5874" s="25"/>
      <x:c r="MKW5874" s="25"/>
      <x:c r="MKX5874" s="25"/>
      <x:c r="MKY5874" s="25"/>
      <x:c r="MKZ5874" s="25"/>
      <x:c r="MLA5874" s="25"/>
      <x:c r="MLB5874" s="25"/>
      <x:c r="MLC5874" s="25"/>
      <x:c r="MLD5874" s="25"/>
      <x:c r="MLE5874" s="25"/>
      <x:c r="MLF5874" s="25"/>
      <x:c r="MLG5874" s="25"/>
      <x:c r="MLH5874" s="25"/>
      <x:c r="MLI5874" s="25"/>
      <x:c r="MLJ5874" s="25"/>
      <x:c r="MLK5874" s="25"/>
      <x:c r="MLL5874" s="25"/>
      <x:c r="MLM5874" s="25"/>
      <x:c r="MLN5874" s="25"/>
      <x:c r="MLO5874" s="25"/>
      <x:c r="MLP5874" s="25"/>
      <x:c r="MLQ5874" s="25"/>
      <x:c r="MLR5874" s="25"/>
      <x:c r="MLS5874" s="25"/>
      <x:c r="MLT5874" s="25"/>
      <x:c r="MLU5874" s="25"/>
      <x:c r="MLV5874" s="25"/>
      <x:c r="MLW5874" s="25"/>
      <x:c r="MLX5874" s="25"/>
      <x:c r="MLY5874" s="25"/>
      <x:c r="MLZ5874" s="25"/>
      <x:c r="MMA5874" s="25"/>
      <x:c r="MMB5874" s="25"/>
      <x:c r="MMC5874" s="25"/>
      <x:c r="MMD5874" s="25"/>
      <x:c r="MME5874" s="25"/>
      <x:c r="MMF5874" s="25"/>
      <x:c r="MMG5874" s="25"/>
      <x:c r="MMH5874" s="25"/>
      <x:c r="MMI5874" s="25"/>
      <x:c r="MMJ5874" s="25"/>
      <x:c r="MMK5874" s="25"/>
      <x:c r="MML5874" s="25"/>
      <x:c r="MMM5874" s="25"/>
      <x:c r="MMN5874" s="25"/>
      <x:c r="MMO5874" s="25"/>
      <x:c r="MMP5874" s="25"/>
      <x:c r="MMQ5874" s="25"/>
      <x:c r="MMR5874" s="25"/>
      <x:c r="MMS5874" s="25"/>
      <x:c r="MMT5874" s="25"/>
      <x:c r="MMU5874" s="25"/>
      <x:c r="MMV5874" s="25"/>
      <x:c r="MMW5874" s="25"/>
      <x:c r="MMX5874" s="25"/>
      <x:c r="MMY5874" s="25"/>
      <x:c r="MMZ5874" s="25"/>
      <x:c r="MNA5874" s="25"/>
      <x:c r="MNB5874" s="25"/>
      <x:c r="MNC5874" s="25"/>
      <x:c r="MND5874" s="25"/>
      <x:c r="MNE5874" s="25"/>
      <x:c r="MNF5874" s="25"/>
      <x:c r="MNG5874" s="25"/>
      <x:c r="MNH5874" s="25"/>
      <x:c r="MNI5874" s="25"/>
      <x:c r="MNJ5874" s="25"/>
      <x:c r="MNK5874" s="25"/>
      <x:c r="MNL5874" s="25"/>
      <x:c r="MNM5874" s="25"/>
      <x:c r="MNN5874" s="25"/>
      <x:c r="MNO5874" s="25"/>
      <x:c r="MNP5874" s="25"/>
      <x:c r="MNQ5874" s="25"/>
      <x:c r="MNR5874" s="25"/>
      <x:c r="MNS5874" s="25"/>
      <x:c r="MNT5874" s="25"/>
      <x:c r="MNU5874" s="25"/>
      <x:c r="MNV5874" s="25"/>
      <x:c r="MNW5874" s="25"/>
      <x:c r="MNX5874" s="25"/>
      <x:c r="MNY5874" s="25"/>
      <x:c r="MNZ5874" s="25"/>
      <x:c r="MOA5874" s="25"/>
      <x:c r="MOB5874" s="25"/>
      <x:c r="MOC5874" s="25"/>
      <x:c r="MOD5874" s="25"/>
      <x:c r="MOE5874" s="25"/>
      <x:c r="MOF5874" s="25"/>
      <x:c r="MOG5874" s="25"/>
      <x:c r="MOH5874" s="25"/>
      <x:c r="MOI5874" s="25"/>
      <x:c r="MOJ5874" s="25"/>
      <x:c r="MOK5874" s="25"/>
      <x:c r="MOL5874" s="25"/>
      <x:c r="MOM5874" s="25"/>
      <x:c r="MON5874" s="25"/>
      <x:c r="MOO5874" s="25"/>
      <x:c r="MOP5874" s="25"/>
      <x:c r="MOQ5874" s="25"/>
      <x:c r="MOR5874" s="25"/>
      <x:c r="MOS5874" s="25"/>
      <x:c r="MOT5874" s="25"/>
      <x:c r="MOU5874" s="25"/>
      <x:c r="MOV5874" s="25"/>
      <x:c r="MOW5874" s="25"/>
      <x:c r="MOX5874" s="25"/>
      <x:c r="MOY5874" s="25"/>
      <x:c r="MOZ5874" s="25"/>
      <x:c r="MPA5874" s="25"/>
      <x:c r="MPB5874" s="25"/>
      <x:c r="MPC5874" s="25"/>
      <x:c r="MPD5874" s="25"/>
      <x:c r="MPE5874" s="25"/>
      <x:c r="MPF5874" s="25"/>
      <x:c r="MPG5874" s="25"/>
      <x:c r="MPH5874" s="25"/>
      <x:c r="MPI5874" s="25"/>
      <x:c r="MPJ5874" s="25"/>
      <x:c r="MPK5874" s="25"/>
      <x:c r="MPL5874" s="25"/>
      <x:c r="MPM5874" s="25"/>
      <x:c r="MPN5874" s="25"/>
      <x:c r="MPO5874" s="25"/>
      <x:c r="MPP5874" s="25"/>
      <x:c r="MPQ5874" s="25"/>
      <x:c r="MPR5874" s="25"/>
      <x:c r="MPS5874" s="25"/>
      <x:c r="MPT5874" s="25"/>
      <x:c r="MPU5874" s="25"/>
      <x:c r="MPV5874" s="25"/>
      <x:c r="MPW5874" s="25"/>
      <x:c r="MPX5874" s="25"/>
      <x:c r="MPY5874" s="25"/>
      <x:c r="MPZ5874" s="25"/>
      <x:c r="MQA5874" s="25"/>
      <x:c r="MQB5874" s="25"/>
      <x:c r="MQC5874" s="25"/>
      <x:c r="MQD5874" s="25"/>
      <x:c r="MQE5874" s="25"/>
      <x:c r="MQF5874" s="25"/>
      <x:c r="MQG5874" s="25"/>
      <x:c r="MQH5874" s="25"/>
      <x:c r="MQI5874" s="25"/>
      <x:c r="MQJ5874" s="25"/>
      <x:c r="MQK5874" s="25"/>
      <x:c r="MQL5874" s="25"/>
      <x:c r="MQM5874" s="25"/>
      <x:c r="MQN5874" s="25"/>
      <x:c r="MQO5874" s="25"/>
      <x:c r="MQP5874" s="25"/>
      <x:c r="MQQ5874" s="25"/>
      <x:c r="MQR5874" s="25"/>
      <x:c r="MQS5874" s="25"/>
      <x:c r="MQT5874" s="25"/>
      <x:c r="MQU5874" s="25"/>
      <x:c r="MQV5874" s="25"/>
      <x:c r="MQW5874" s="25"/>
      <x:c r="MQX5874" s="25"/>
      <x:c r="MQY5874" s="25"/>
      <x:c r="MQZ5874" s="25"/>
      <x:c r="MRA5874" s="25"/>
      <x:c r="MRB5874" s="25"/>
      <x:c r="MRC5874" s="25"/>
      <x:c r="MRD5874" s="25"/>
      <x:c r="MRE5874" s="25"/>
      <x:c r="MRF5874" s="25"/>
      <x:c r="MRG5874" s="25"/>
      <x:c r="MRH5874" s="25"/>
      <x:c r="MRI5874" s="25"/>
      <x:c r="MRJ5874" s="25"/>
      <x:c r="MRK5874" s="25"/>
      <x:c r="MRL5874" s="25"/>
      <x:c r="MRM5874" s="25"/>
      <x:c r="MRN5874" s="25"/>
      <x:c r="MRO5874" s="25"/>
      <x:c r="MRP5874" s="25"/>
      <x:c r="MRQ5874" s="25"/>
      <x:c r="MRR5874" s="25"/>
      <x:c r="MRS5874" s="25"/>
      <x:c r="MRT5874" s="25"/>
      <x:c r="MRU5874" s="25"/>
      <x:c r="MRV5874" s="25"/>
      <x:c r="MRW5874" s="25"/>
      <x:c r="MRX5874" s="25"/>
      <x:c r="MRY5874" s="25"/>
      <x:c r="MRZ5874" s="25"/>
      <x:c r="MSA5874" s="25"/>
      <x:c r="MSB5874" s="25"/>
      <x:c r="MSC5874" s="25"/>
      <x:c r="MSD5874" s="25"/>
      <x:c r="MSE5874" s="25"/>
      <x:c r="MSF5874" s="25"/>
      <x:c r="MSG5874" s="25"/>
      <x:c r="MSH5874" s="25"/>
      <x:c r="MSI5874" s="25"/>
      <x:c r="MSJ5874" s="25"/>
      <x:c r="MSK5874" s="25"/>
      <x:c r="MSL5874" s="25"/>
      <x:c r="MSM5874" s="25"/>
      <x:c r="MSN5874" s="25"/>
      <x:c r="MSO5874" s="25"/>
      <x:c r="MSP5874" s="25"/>
      <x:c r="MSQ5874" s="25"/>
      <x:c r="MSR5874" s="25"/>
      <x:c r="MSS5874" s="25"/>
      <x:c r="MST5874" s="25"/>
      <x:c r="MSU5874" s="25"/>
      <x:c r="MSV5874" s="25"/>
      <x:c r="MSW5874" s="25"/>
      <x:c r="MSX5874" s="25"/>
      <x:c r="MSY5874" s="25"/>
      <x:c r="MSZ5874" s="25"/>
      <x:c r="MTA5874" s="25"/>
      <x:c r="MTB5874" s="25"/>
      <x:c r="MTC5874" s="25"/>
      <x:c r="MTD5874" s="25"/>
      <x:c r="MTE5874" s="25"/>
      <x:c r="MTF5874" s="25"/>
      <x:c r="MTG5874" s="25"/>
      <x:c r="MTH5874" s="25"/>
      <x:c r="MTI5874" s="25"/>
      <x:c r="MTJ5874" s="25"/>
      <x:c r="MTK5874" s="25"/>
      <x:c r="MTL5874" s="25"/>
      <x:c r="MTM5874" s="25"/>
      <x:c r="MTN5874" s="25"/>
      <x:c r="MTO5874" s="25"/>
      <x:c r="MTP5874" s="25"/>
      <x:c r="MTQ5874" s="25"/>
      <x:c r="MTR5874" s="25"/>
      <x:c r="MTS5874" s="25"/>
      <x:c r="MTT5874" s="25"/>
      <x:c r="MTU5874" s="25"/>
      <x:c r="MTV5874" s="25"/>
      <x:c r="MTW5874" s="25"/>
      <x:c r="MTX5874" s="25"/>
      <x:c r="MTY5874" s="25"/>
      <x:c r="MTZ5874" s="25"/>
      <x:c r="MUA5874" s="25"/>
      <x:c r="MUB5874" s="25"/>
      <x:c r="MUC5874" s="25"/>
      <x:c r="MUD5874" s="25"/>
      <x:c r="MUE5874" s="25"/>
      <x:c r="MUF5874" s="25"/>
      <x:c r="MUG5874" s="25"/>
      <x:c r="MUH5874" s="25"/>
      <x:c r="MUI5874" s="25"/>
      <x:c r="MUJ5874" s="25"/>
      <x:c r="MUK5874" s="25"/>
      <x:c r="MUL5874" s="25"/>
      <x:c r="MUM5874" s="25"/>
      <x:c r="MUN5874" s="25"/>
      <x:c r="MUO5874" s="25"/>
      <x:c r="MUP5874" s="25"/>
      <x:c r="MUQ5874" s="25"/>
      <x:c r="MUR5874" s="25"/>
      <x:c r="MUS5874" s="25"/>
      <x:c r="MUT5874" s="25"/>
      <x:c r="MUU5874" s="25"/>
      <x:c r="MUV5874" s="25"/>
      <x:c r="MUW5874" s="25"/>
      <x:c r="MUX5874" s="25"/>
      <x:c r="MUY5874" s="25"/>
      <x:c r="MUZ5874" s="25"/>
      <x:c r="MVA5874" s="25"/>
      <x:c r="MVB5874" s="25"/>
      <x:c r="MVC5874" s="25"/>
      <x:c r="MVD5874" s="25"/>
      <x:c r="MVE5874" s="25"/>
      <x:c r="MVF5874" s="25"/>
      <x:c r="MVG5874" s="25"/>
      <x:c r="MVH5874" s="25"/>
      <x:c r="MVI5874" s="25"/>
      <x:c r="MVJ5874" s="25"/>
      <x:c r="MVK5874" s="25"/>
      <x:c r="MVL5874" s="25"/>
      <x:c r="MVM5874" s="25"/>
      <x:c r="MVN5874" s="25"/>
      <x:c r="MVO5874" s="25"/>
      <x:c r="MVP5874" s="25"/>
      <x:c r="MVQ5874" s="25"/>
      <x:c r="MVR5874" s="25"/>
      <x:c r="MVS5874" s="25"/>
      <x:c r="MVT5874" s="25"/>
      <x:c r="MVU5874" s="25"/>
      <x:c r="MVV5874" s="25"/>
      <x:c r="MVW5874" s="25"/>
      <x:c r="MVX5874" s="25"/>
      <x:c r="MVY5874" s="25"/>
      <x:c r="MVZ5874" s="25"/>
      <x:c r="MWA5874" s="25"/>
      <x:c r="MWB5874" s="25"/>
      <x:c r="MWC5874" s="25"/>
      <x:c r="MWD5874" s="25"/>
      <x:c r="MWE5874" s="25"/>
      <x:c r="MWF5874" s="25"/>
      <x:c r="MWG5874" s="25"/>
      <x:c r="MWH5874" s="25"/>
      <x:c r="MWI5874" s="25"/>
      <x:c r="MWJ5874" s="25"/>
      <x:c r="MWK5874" s="25"/>
      <x:c r="MWL5874" s="25"/>
      <x:c r="MWM5874" s="25"/>
      <x:c r="MWN5874" s="25"/>
      <x:c r="MWO5874" s="25"/>
      <x:c r="MWP5874" s="25"/>
      <x:c r="MWQ5874" s="25"/>
      <x:c r="MWR5874" s="25"/>
      <x:c r="MWS5874" s="25"/>
      <x:c r="MWT5874" s="25"/>
      <x:c r="MWU5874" s="25"/>
      <x:c r="MWV5874" s="25"/>
      <x:c r="MWW5874" s="25"/>
      <x:c r="MWX5874" s="25"/>
      <x:c r="MWY5874" s="25"/>
      <x:c r="MWZ5874" s="25"/>
      <x:c r="MXA5874" s="25"/>
      <x:c r="MXB5874" s="25"/>
      <x:c r="MXC5874" s="25"/>
      <x:c r="MXD5874" s="25"/>
      <x:c r="MXE5874" s="25"/>
      <x:c r="MXF5874" s="25"/>
      <x:c r="MXG5874" s="25"/>
      <x:c r="MXH5874" s="25"/>
      <x:c r="MXI5874" s="25"/>
      <x:c r="MXJ5874" s="25"/>
      <x:c r="MXK5874" s="25"/>
      <x:c r="MXL5874" s="25"/>
      <x:c r="MXM5874" s="25"/>
      <x:c r="MXN5874" s="25"/>
      <x:c r="MXO5874" s="25"/>
      <x:c r="MXP5874" s="25"/>
      <x:c r="MXQ5874" s="25"/>
      <x:c r="MXR5874" s="25"/>
      <x:c r="MXS5874" s="25"/>
      <x:c r="MXT5874" s="25"/>
      <x:c r="MXU5874" s="25"/>
      <x:c r="MXV5874" s="25"/>
      <x:c r="MXW5874" s="25"/>
      <x:c r="MXX5874" s="25"/>
      <x:c r="MXY5874" s="25"/>
      <x:c r="MXZ5874" s="25"/>
      <x:c r="MYA5874" s="25"/>
      <x:c r="MYB5874" s="25"/>
      <x:c r="MYC5874" s="25"/>
      <x:c r="MYD5874" s="25"/>
      <x:c r="MYE5874" s="25"/>
      <x:c r="MYF5874" s="25"/>
      <x:c r="MYG5874" s="25"/>
      <x:c r="MYH5874" s="25"/>
      <x:c r="MYI5874" s="25"/>
      <x:c r="MYJ5874" s="25"/>
      <x:c r="MYK5874" s="25"/>
      <x:c r="MYL5874" s="25"/>
      <x:c r="MYM5874" s="25"/>
      <x:c r="MYN5874" s="25"/>
      <x:c r="MYO5874" s="25"/>
      <x:c r="MYP5874" s="25"/>
      <x:c r="MYQ5874" s="25"/>
      <x:c r="MYR5874" s="25"/>
      <x:c r="MYS5874" s="25"/>
      <x:c r="MYT5874" s="25"/>
      <x:c r="MYU5874" s="25"/>
      <x:c r="MYV5874" s="25"/>
      <x:c r="MYW5874" s="25"/>
      <x:c r="MYX5874" s="25"/>
      <x:c r="MYY5874" s="25"/>
      <x:c r="MYZ5874" s="25"/>
      <x:c r="MZA5874" s="25"/>
      <x:c r="MZB5874" s="25"/>
      <x:c r="MZC5874" s="25"/>
      <x:c r="MZD5874" s="25"/>
      <x:c r="MZE5874" s="25"/>
      <x:c r="MZF5874" s="25"/>
      <x:c r="MZG5874" s="25"/>
      <x:c r="MZH5874" s="25"/>
      <x:c r="MZI5874" s="25"/>
      <x:c r="MZJ5874" s="25"/>
      <x:c r="MZK5874" s="25"/>
      <x:c r="MZL5874" s="25"/>
      <x:c r="MZM5874" s="25"/>
      <x:c r="MZN5874" s="25"/>
      <x:c r="MZO5874" s="25"/>
      <x:c r="MZP5874" s="25"/>
      <x:c r="MZQ5874" s="25"/>
      <x:c r="MZR5874" s="25"/>
      <x:c r="MZS5874" s="25"/>
      <x:c r="MZT5874" s="25"/>
      <x:c r="MZU5874" s="25"/>
      <x:c r="MZV5874" s="25"/>
      <x:c r="MZW5874" s="25"/>
      <x:c r="MZX5874" s="25"/>
      <x:c r="MZY5874" s="25"/>
      <x:c r="MZZ5874" s="25"/>
      <x:c r="NAA5874" s="25"/>
      <x:c r="NAB5874" s="25"/>
      <x:c r="NAC5874" s="25"/>
      <x:c r="NAD5874" s="25"/>
      <x:c r="NAE5874" s="25"/>
      <x:c r="NAF5874" s="25"/>
      <x:c r="NAG5874" s="25"/>
      <x:c r="NAH5874" s="25"/>
      <x:c r="NAI5874" s="25"/>
      <x:c r="NAJ5874" s="25"/>
      <x:c r="NAK5874" s="25"/>
      <x:c r="NAL5874" s="25"/>
      <x:c r="NAM5874" s="25"/>
      <x:c r="NAN5874" s="25"/>
      <x:c r="NAO5874" s="25"/>
      <x:c r="NAP5874" s="25"/>
      <x:c r="NAQ5874" s="25"/>
      <x:c r="NAR5874" s="25"/>
      <x:c r="NAS5874" s="25"/>
      <x:c r="NAT5874" s="25"/>
      <x:c r="NAU5874" s="25"/>
      <x:c r="NAV5874" s="25"/>
      <x:c r="NAW5874" s="25"/>
      <x:c r="NAX5874" s="25"/>
      <x:c r="NAY5874" s="25"/>
      <x:c r="NAZ5874" s="25"/>
      <x:c r="NBA5874" s="25"/>
      <x:c r="NBB5874" s="25"/>
      <x:c r="NBC5874" s="25"/>
      <x:c r="NBD5874" s="25"/>
      <x:c r="NBE5874" s="25"/>
      <x:c r="NBF5874" s="25"/>
      <x:c r="NBG5874" s="25"/>
      <x:c r="NBH5874" s="25"/>
      <x:c r="NBI5874" s="25"/>
      <x:c r="NBJ5874" s="25"/>
      <x:c r="NBK5874" s="25"/>
      <x:c r="NBL5874" s="25"/>
      <x:c r="NBM5874" s="25"/>
      <x:c r="NBN5874" s="25"/>
      <x:c r="NBO5874" s="25"/>
      <x:c r="NBP5874" s="25"/>
      <x:c r="NBQ5874" s="25"/>
      <x:c r="NBR5874" s="25"/>
      <x:c r="NBS5874" s="25"/>
      <x:c r="NBT5874" s="25"/>
      <x:c r="NBU5874" s="25"/>
      <x:c r="NBV5874" s="25"/>
      <x:c r="NBW5874" s="25"/>
      <x:c r="NBX5874" s="25"/>
      <x:c r="NBY5874" s="25"/>
      <x:c r="NBZ5874" s="25"/>
      <x:c r="NCA5874" s="25"/>
      <x:c r="NCB5874" s="25"/>
      <x:c r="NCC5874" s="25"/>
      <x:c r="NCD5874" s="25"/>
      <x:c r="NCE5874" s="25"/>
      <x:c r="NCF5874" s="25"/>
      <x:c r="NCG5874" s="25"/>
      <x:c r="NCH5874" s="25"/>
      <x:c r="NCI5874" s="25"/>
      <x:c r="NCJ5874" s="25"/>
      <x:c r="NCK5874" s="25"/>
      <x:c r="NCL5874" s="25"/>
      <x:c r="NCM5874" s="25"/>
      <x:c r="NCN5874" s="25"/>
      <x:c r="NCO5874" s="25"/>
      <x:c r="NCP5874" s="25"/>
      <x:c r="NCQ5874" s="25"/>
      <x:c r="NCR5874" s="25"/>
      <x:c r="NCS5874" s="25"/>
      <x:c r="NCT5874" s="25"/>
      <x:c r="NCU5874" s="25"/>
      <x:c r="NCV5874" s="25"/>
      <x:c r="NCW5874" s="25"/>
      <x:c r="NCX5874" s="25"/>
      <x:c r="NCY5874" s="25"/>
      <x:c r="NCZ5874" s="25"/>
      <x:c r="NDA5874" s="25"/>
      <x:c r="NDB5874" s="25"/>
      <x:c r="NDC5874" s="25"/>
      <x:c r="NDD5874" s="25"/>
      <x:c r="NDE5874" s="25"/>
      <x:c r="NDF5874" s="25"/>
      <x:c r="NDG5874" s="25"/>
      <x:c r="NDH5874" s="25"/>
      <x:c r="NDI5874" s="25"/>
      <x:c r="NDJ5874" s="25"/>
      <x:c r="NDK5874" s="25"/>
      <x:c r="NDL5874" s="25"/>
      <x:c r="NDM5874" s="25"/>
      <x:c r="NDN5874" s="25"/>
      <x:c r="NDO5874" s="25"/>
      <x:c r="NDP5874" s="25"/>
      <x:c r="NDQ5874" s="25"/>
      <x:c r="NDR5874" s="25"/>
      <x:c r="NDS5874" s="25"/>
      <x:c r="NDT5874" s="25"/>
      <x:c r="NDU5874" s="25"/>
      <x:c r="NDV5874" s="25"/>
      <x:c r="NDW5874" s="25"/>
      <x:c r="NDX5874" s="25"/>
      <x:c r="NDY5874" s="25"/>
      <x:c r="NDZ5874" s="25"/>
      <x:c r="NEA5874" s="25"/>
      <x:c r="NEB5874" s="25"/>
      <x:c r="NEC5874" s="25"/>
      <x:c r="NED5874" s="25"/>
      <x:c r="NEE5874" s="25"/>
      <x:c r="NEF5874" s="25"/>
      <x:c r="NEG5874" s="25"/>
      <x:c r="NEH5874" s="25"/>
      <x:c r="NEI5874" s="25"/>
      <x:c r="NEJ5874" s="25"/>
      <x:c r="NEK5874" s="25"/>
      <x:c r="NEL5874" s="25"/>
      <x:c r="NEM5874" s="25"/>
      <x:c r="NEN5874" s="25"/>
      <x:c r="NEO5874" s="25"/>
      <x:c r="NEP5874" s="25"/>
      <x:c r="NEQ5874" s="25"/>
      <x:c r="NER5874" s="25"/>
      <x:c r="NES5874" s="25"/>
      <x:c r="NET5874" s="25"/>
      <x:c r="NEU5874" s="25"/>
      <x:c r="NEV5874" s="25"/>
      <x:c r="NEW5874" s="25"/>
      <x:c r="NEX5874" s="25"/>
      <x:c r="NEY5874" s="25"/>
      <x:c r="NEZ5874" s="25"/>
      <x:c r="NFA5874" s="25"/>
      <x:c r="NFB5874" s="25"/>
      <x:c r="NFC5874" s="25"/>
      <x:c r="NFD5874" s="25"/>
      <x:c r="NFE5874" s="25"/>
      <x:c r="NFF5874" s="25"/>
      <x:c r="NFG5874" s="25"/>
      <x:c r="NFH5874" s="25"/>
      <x:c r="NFI5874" s="25"/>
      <x:c r="NFJ5874" s="25"/>
      <x:c r="NFK5874" s="25"/>
      <x:c r="NFL5874" s="25"/>
      <x:c r="NFM5874" s="25"/>
      <x:c r="NFN5874" s="25"/>
      <x:c r="NFO5874" s="25"/>
      <x:c r="NFP5874" s="25"/>
      <x:c r="NFQ5874" s="25"/>
      <x:c r="NFR5874" s="25"/>
      <x:c r="NFS5874" s="25"/>
      <x:c r="NFT5874" s="25"/>
      <x:c r="NFU5874" s="25"/>
      <x:c r="NFV5874" s="25"/>
      <x:c r="NFW5874" s="25"/>
      <x:c r="NFX5874" s="25"/>
      <x:c r="NFY5874" s="25"/>
      <x:c r="NFZ5874" s="25"/>
      <x:c r="NGA5874" s="25"/>
      <x:c r="NGB5874" s="25"/>
      <x:c r="NGC5874" s="25"/>
      <x:c r="NGD5874" s="25"/>
      <x:c r="NGE5874" s="25"/>
      <x:c r="NGF5874" s="25"/>
      <x:c r="NGG5874" s="25"/>
      <x:c r="NGH5874" s="25"/>
      <x:c r="NGI5874" s="25"/>
      <x:c r="NGJ5874" s="25"/>
      <x:c r="NGK5874" s="25"/>
      <x:c r="NGL5874" s="25"/>
      <x:c r="NGM5874" s="25"/>
      <x:c r="NGN5874" s="25"/>
      <x:c r="NGO5874" s="25"/>
      <x:c r="NGP5874" s="25"/>
      <x:c r="NGQ5874" s="25"/>
      <x:c r="NGR5874" s="25"/>
      <x:c r="NGS5874" s="25"/>
      <x:c r="NGT5874" s="25"/>
      <x:c r="NGU5874" s="25"/>
      <x:c r="NGV5874" s="25"/>
      <x:c r="NGW5874" s="25"/>
      <x:c r="NGX5874" s="25"/>
      <x:c r="NGY5874" s="25"/>
      <x:c r="NGZ5874" s="25"/>
      <x:c r="NHA5874" s="25"/>
      <x:c r="NHB5874" s="25"/>
      <x:c r="NHC5874" s="25"/>
      <x:c r="NHD5874" s="25"/>
      <x:c r="NHE5874" s="25"/>
      <x:c r="NHF5874" s="25"/>
      <x:c r="NHG5874" s="25"/>
      <x:c r="NHH5874" s="25"/>
      <x:c r="NHI5874" s="25"/>
      <x:c r="NHJ5874" s="25"/>
      <x:c r="NHK5874" s="25"/>
      <x:c r="NHL5874" s="25"/>
      <x:c r="NHM5874" s="25"/>
      <x:c r="NHN5874" s="25"/>
      <x:c r="NHO5874" s="25"/>
      <x:c r="NHP5874" s="25"/>
      <x:c r="NHQ5874" s="25"/>
      <x:c r="NHR5874" s="25"/>
      <x:c r="NHS5874" s="25"/>
      <x:c r="NHT5874" s="25"/>
      <x:c r="NHU5874" s="25"/>
      <x:c r="NHV5874" s="25"/>
      <x:c r="NHW5874" s="25"/>
      <x:c r="NHX5874" s="25"/>
      <x:c r="NHY5874" s="25"/>
      <x:c r="NHZ5874" s="25"/>
      <x:c r="NIA5874" s="25"/>
      <x:c r="NIB5874" s="25"/>
      <x:c r="NIC5874" s="25"/>
      <x:c r="NID5874" s="25"/>
      <x:c r="NIE5874" s="25"/>
      <x:c r="NIF5874" s="25"/>
      <x:c r="NIG5874" s="25"/>
      <x:c r="NIH5874" s="25"/>
      <x:c r="NII5874" s="25"/>
      <x:c r="NIJ5874" s="25"/>
      <x:c r="NIK5874" s="25"/>
      <x:c r="NIL5874" s="25"/>
      <x:c r="NIM5874" s="25"/>
      <x:c r="NIN5874" s="25"/>
      <x:c r="NIO5874" s="25"/>
      <x:c r="NIP5874" s="25"/>
      <x:c r="NIQ5874" s="25"/>
      <x:c r="NIR5874" s="25"/>
      <x:c r="NIS5874" s="25"/>
      <x:c r="NIT5874" s="25"/>
      <x:c r="NIU5874" s="25"/>
      <x:c r="NIV5874" s="25"/>
      <x:c r="NIW5874" s="25"/>
      <x:c r="NIX5874" s="25"/>
      <x:c r="NIY5874" s="25"/>
      <x:c r="NIZ5874" s="25"/>
      <x:c r="NJA5874" s="25"/>
      <x:c r="NJB5874" s="25"/>
      <x:c r="NJC5874" s="25"/>
      <x:c r="NJD5874" s="25"/>
      <x:c r="NJE5874" s="25"/>
      <x:c r="NJF5874" s="25"/>
      <x:c r="NJG5874" s="25"/>
      <x:c r="NJH5874" s="25"/>
      <x:c r="NJI5874" s="25"/>
      <x:c r="NJJ5874" s="25"/>
      <x:c r="NJK5874" s="25"/>
      <x:c r="NJL5874" s="25"/>
      <x:c r="NJM5874" s="25"/>
      <x:c r="NJN5874" s="25"/>
      <x:c r="NJO5874" s="25"/>
      <x:c r="NJP5874" s="25"/>
      <x:c r="NJQ5874" s="25"/>
      <x:c r="NJR5874" s="25"/>
      <x:c r="NJS5874" s="25"/>
      <x:c r="NJT5874" s="25"/>
      <x:c r="NJU5874" s="25"/>
      <x:c r="NJV5874" s="25"/>
      <x:c r="NJW5874" s="25"/>
      <x:c r="NJX5874" s="25"/>
      <x:c r="NJY5874" s="25"/>
      <x:c r="NJZ5874" s="25"/>
      <x:c r="NKA5874" s="25"/>
      <x:c r="NKB5874" s="25"/>
      <x:c r="NKC5874" s="25"/>
      <x:c r="NKD5874" s="25"/>
      <x:c r="NKE5874" s="25"/>
      <x:c r="NKF5874" s="25"/>
      <x:c r="NKG5874" s="25"/>
      <x:c r="NKH5874" s="25"/>
      <x:c r="NKI5874" s="25"/>
      <x:c r="NKJ5874" s="25"/>
      <x:c r="NKK5874" s="25"/>
      <x:c r="NKL5874" s="25"/>
      <x:c r="NKM5874" s="25"/>
      <x:c r="NKN5874" s="25"/>
      <x:c r="NKO5874" s="25"/>
      <x:c r="NKP5874" s="25"/>
      <x:c r="NKQ5874" s="25"/>
      <x:c r="NKR5874" s="25"/>
      <x:c r="NKS5874" s="25"/>
      <x:c r="NKT5874" s="25"/>
      <x:c r="NKU5874" s="25"/>
      <x:c r="NKV5874" s="25"/>
      <x:c r="NKW5874" s="25"/>
      <x:c r="NKX5874" s="25"/>
      <x:c r="NKY5874" s="25"/>
      <x:c r="NKZ5874" s="25"/>
      <x:c r="NLA5874" s="25"/>
      <x:c r="NLB5874" s="25"/>
      <x:c r="NLC5874" s="25"/>
      <x:c r="NLD5874" s="25"/>
      <x:c r="NLE5874" s="25"/>
      <x:c r="NLF5874" s="25"/>
      <x:c r="NLG5874" s="25"/>
      <x:c r="NLH5874" s="25"/>
      <x:c r="NLI5874" s="25"/>
      <x:c r="NLJ5874" s="25"/>
      <x:c r="NLK5874" s="25"/>
      <x:c r="NLL5874" s="25"/>
      <x:c r="NLM5874" s="25"/>
      <x:c r="NLN5874" s="25"/>
      <x:c r="NLO5874" s="25"/>
      <x:c r="NLP5874" s="25"/>
      <x:c r="NLQ5874" s="25"/>
      <x:c r="NLR5874" s="25"/>
      <x:c r="NLS5874" s="25"/>
      <x:c r="NLT5874" s="25"/>
      <x:c r="NLU5874" s="25"/>
      <x:c r="NLV5874" s="25"/>
      <x:c r="NLW5874" s="25"/>
      <x:c r="NLX5874" s="25"/>
      <x:c r="NLY5874" s="25"/>
      <x:c r="NLZ5874" s="25"/>
      <x:c r="NMA5874" s="25"/>
      <x:c r="NMB5874" s="25"/>
      <x:c r="NMC5874" s="25"/>
      <x:c r="NMD5874" s="25"/>
      <x:c r="NME5874" s="25"/>
      <x:c r="NMF5874" s="25"/>
      <x:c r="NMG5874" s="25"/>
      <x:c r="NMH5874" s="25"/>
      <x:c r="NMI5874" s="25"/>
      <x:c r="NMJ5874" s="25"/>
      <x:c r="NMK5874" s="25"/>
      <x:c r="NML5874" s="25"/>
      <x:c r="NMM5874" s="25"/>
      <x:c r="NMN5874" s="25"/>
      <x:c r="NMO5874" s="25"/>
      <x:c r="NMP5874" s="25"/>
      <x:c r="NMQ5874" s="25"/>
      <x:c r="NMR5874" s="25"/>
      <x:c r="NMS5874" s="25"/>
      <x:c r="NMT5874" s="25"/>
      <x:c r="NMU5874" s="25"/>
      <x:c r="NMV5874" s="25"/>
      <x:c r="NMW5874" s="25"/>
      <x:c r="NMX5874" s="25"/>
      <x:c r="NMY5874" s="25"/>
      <x:c r="NMZ5874" s="25"/>
      <x:c r="NNA5874" s="25"/>
      <x:c r="NNB5874" s="25"/>
      <x:c r="NNC5874" s="25"/>
      <x:c r="NND5874" s="25"/>
      <x:c r="NNE5874" s="25"/>
      <x:c r="NNF5874" s="25"/>
      <x:c r="NNG5874" s="25"/>
      <x:c r="NNH5874" s="25"/>
      <x:c r="NNI5874" s="25"/>
      <x:c r="NNJ5874" s="25"/>
      <x:c r="NNK5874" s="25"/>
      <x:c r="NNL5874" s="25"/>
      <x:c r="NNM5874" s="25"/>
      <x:c r="NNN5874" s="25"/>
      <x:c r="NNO5874" s="25"/>
      <x:c r="NNP5874" s="25"/>
      <x:c r="NNQ5874" s="25"/>
      <x:c r="NNR5874" s="25"/>
      <x:c r="NNS5874" s="25"/>
      <x:c r="NNT5874" s="25"/>
      <x:c r="NNU5874" s="25"/>
      <x:c r="NNV5874" s="25"/>
      <x:c r="NNW5874" s="25"/>
      <x:c r="NNX5874" s="25"/>
      <x:c r="NNY5874" s="25"/>
      <x:c r="NNZ5874" s="25"/>
      <x:c r="NOA5874" s="25"/>
      <x:c r="NOB5874" s="25"/>
      <x:c r="NOC5874" s="25"/>
      <x:c r="NOD5874" s="25"/>
      <x:c r="NOE5874" s="25"/>
      <x:c r="NOF5874" s="25"/>
      <x:c r="NOG5874" s="25"/>
      <x:c r="NOH5874" s="25"/>
      <x:c r="NOI5874" s="25"/>
      <x:c r="NOJ5874" s="25"/>
      <x:c r="NOK5874" s="25"/>
      <x:c r="NOL5874" s="25"/>
      <x:c r="NOM5874" s="25"/>
      <x:c r="NON5874" s="25"/>
      <x:c r="NOO5874" s="25"/>
      <x:c r="NOP5874" s="25"/>
      <x:c r="NOQ5874" s="25"/>
      <x:c r="NOR5874" s="25"/>
      <x:c r="NOS5874" s="25"/>
      <x:c r="NOT5874" s="25"/>
      <x:c r="NOU5874" s="25"/>
      <x:c r="NOV5874" s="25"/>
      <x:c r="NOW5874" s="25"/>
      <x:c r="NOX5874" s="25"/>
      <x:c r="NOY5874" s="25"/>
      <x:c r="NOZ5874" s="25"/>
      <x:c r="NPA5874" s="25"/>
      <x:c r="NPB5874" s="25"/>
      <x:c r="NPC5874" s="25"/>
      <x:c r="NPD5874" s="25"/>
      <x:c r="NPE5874" s="25"/>
      <x:c r="NPF5874" s="25"/>
      <x:c r="NPG5874" s="25"/>
      <x:c r="NPH5874" s="25"/>
      <x:c r="NPI5874" s="25"/>
      <x:c r="NPJ5874" s="25"/>
      <x:c r="NPK5874" s="25"/>
      <x:c r="NPL5874" s="25"/>
      <x:c r="NPM5874" s="25"/>
      <x:c r="NPN5874" s="25"/>
      <x:c r="NPO5874" s="25"/>
      <x:c r="NPP5874" s="25"/>
      <x:c r="NPQ5874" s="25"/>
      <x:c r="NPR5874" s="25"/>
      <x:c r="NPS5874" s="25"/>
      <x:c r="NPT5874" s="25"/>
      <x:c r="NPU5874" s="25"/>
      <x:c r="NPV5874" s="25"/>
      <x:c r="NPW5874" s="25"/>
      <x:c r="NPX5874" s="25"/>
      <x:c r="NPY5874" s="25"/>
      <x:c r="NPZ5874" s="25"/>
      <x:c r="NQA5874" s="25"/>
      <x:c r="NQB5874" s="25"/>
      <x:c r="NQC5874" s="25"/>
      <x:c r="NQD5874" s="25"/>
      <x:c r="NQE5874" s="25"/>
      <x:c r="NQF5874" s="25"/>
      <x:c r="NQG5874" s="25"/>
      <x:c r="NQH5874" s="25"/>
      <x:c r="NQI5874" s="25"/>
      <x:c r="NQJ5874" s="25"/>
      <x:c r="NQK5874" s="25"/>
      <x:c r="NQL5874" s="25"/>
      <x:c r="NQM5874" s="25"/>
      <x:c r="NQN5874" s="25"/>
      <x:c r="NQO5874" s="25"/>
      <x:c r="NQP5874" s="25"/>
      <x:c r="NQQ5874" s="25"/>
      <x:c r="NQR5874" s="25"/>
      <x:c r="NQS5874" s="25"/>
      <x:c r="NQT5874" s="25"/>
      <x:c r="NQU5874" s="25"/>
      <x:c r="NQV5874" s="25"/>
      <x:c r="NQW5874" s="25"/>
      <x:c r="NQX5874" s="25"/>
      <x:c r="NQY5874" s="25"/>
      <x:c r="NQZ5874" s="25"/>
      <x:c r="NRA5874" s="25"/>
      <x:c r="NRB5874" s="25"/>
      <x:c r="NRC5874" s="25"/>
      <x:c r="NRD5874" s="25"/>
      <x:c r="NRE5874" s="25"/>
      <x:c r="NRF5874" s="25"/>
      <x:c r="NRG5874" s="25"/>
      <x:c r="NRH5874" s="25"/>
      <x:c r="NRI5874" s="25"/>
      <x:c r="NRJ5874" s="25"/>
      <x:c r="NRK5874" s="25"/>
      <x:c r="NRL5874" s="25"/>
      <x:c r="NRM5874" s="25"/>
      <x:c r="NRN5874" s="25"/>
      <x:c r="NRO5874" s="25"/>
      <x:c r="NRP5874" s="25"/>
      <x:c r="NRQ5874" s="25"/>
      <x:c r="NRR5874" s="25"/>
      <x:c r="NRS5874" s="25"/>
      <x:c r="NRT5874" s="25"/>
      <x:c r="NRU5874" s="25"/>
      <x:c r="NRV5874" s="25"/>
      <x:c r="NRW5874" s="25"/>
      <x:c r="NRX5874" s="25"/>
      <x:c r="NRY5874" s="25"/>
      <x:c r="NRZ5874" s="25"/>
      <x:c r="NSA5874" s="25"/>
      <x:c r="NSB5874" s="25"/>
      <x:c r="NSC5874" s="25"/>
      <x:c r="NSD5874" s="25"/>
      <x:c r="NSE5874" s="25"/>
      <x:c r="NSF5874" s="25"/>
      <x:c r="NSG5874" s="25"/>
      <x:c r="NSH5874" s="25"/>
      <x:c r="NSI5874" s="25"/>
      <x:c r="NSJ5874" s="25"/>
      <x:c r="NSK5874" s="25"/>
      <x:c r="NSL5874" s="25"/>
      <x:c r="NSM5874" s="25"/>
      <x:c r="NSN5874" s="25"/>
      <x:c r="NSO5874" s="25"/>
      <x:c r="NSP5874" s="25"/>
      <x:c r="NSQ5874" s="25"/>
      <x:c r="NSR5874" s="25"/>
      <x:c r="NSS5874" s="25"/>
      <x:c r="NST5874" s="25"/>
      <x:c r="NSU5874" s="25"/>
      <x:c r="NSV5874" s="25"/>
      <x:c r="NSW5874" s="25"/>
      <x:c r="NSX5874" s="25"/>
      <x:c r="NSY5874" s="25"/>
      <x:c r="NSZ5874" s="25"/>
      <x:c r="NTA5874" s="25"/>
      <x:c r="NTB5874" s="25"/>
      <x:c r="NTC5874" s="25"/>
      <x:c r="NTD5874" s="25"/>
      <x:c r="NTE5874" s="25"/>
      <x:c r="NTF5874" s="25"/>
      <x:c r="NTG5874" s="25"/>
      <x:c r="NTH5874" s="25"/>
      <x:c r="NTI5874" s="25"/>
      <x:c r="NTJ5874" s="25"/>
      <x:c r="NTK5874" s="25"/>
      <x:c r="NTL5874" s="25"/>
      <x:c r="NTM5874" s="25"/>
      <x:c r="NTN5874" s="25"/>
      <x:c r="NTO5874" s="25"/>
      <x:c r="NTP5874" s="25"/>
      <x:c r="NTQ5874" s="25"/>
      <x:c r="NTR5874" s="25"/>
      <x:c r="NTS5874" s="25"/>
      <x:c r="NTT5874" s="25"/>
      <x:c r="NTU5874" s="25"/>
      <x:c r="NTV5874" s="25"/>
      <x:c r="NTW5874" s="25"/>
      <x:c r="NTX5874" s="25"/>
      <x:c r="NTY5874" s="25"/>
      <x:c r="NTZ5874" s="25"/>
      <x:c r="NUA5874" s="25"/>
      <x:c r="NUB5874" s="25"/>
      <x:c r="NUC5874" s="25"/>
      <x:c r="NUD5874" s="25"/>
      <x:c r="NUE5874" s="25"/>
      <x:c r="NUF5874" s="25"/>
      <x:c r="NUG5874" s="25"/>
      <x:c r="NUH5874" s="25"/>
      <x:c r="NUI5874" s="25"/>
      <x:c r="NUJ5874" s="25"/>
      <x:c r="NUK5874" s="25"/>
      <x:c r="NUL5874" s="25"/>
      <x:c r="NUM5874" s="25"/>
      <x:c r="NUN5874" s="25"/>
      <x:c r="NUO5874" s="25"/>
      <x:c r="NUP5874" s="25"/>
      <x:c r="NUQ5874" s="25"/>
      <x:c r="NUR5874" s="25"/>
      <x:c r="NUS5874" s="25"/>
      <x:c r="NUT5874" s="25"/>
      <x:c r="NUU5874" s="25"/>
      <x:c r="NUV5874" s="25"/>
      <x:c r="NUW5874" s="25"/>
      <x:c r="NUX5874" s="25"/>
      <x:c r="NUY5874" s="25"/>
      <x:c r="NUZ5874" s="25"/>
      <x:c r="NVA5874" s="25"/>
      <x:c r="NVB5874" s="25"/>
      <x:c r="NVC5874" s="25"/>
      <x:c r="NVD5874" s="25"/>
      <x:c r="NVE5874" s="25"/>
      <x:c r="NVF5874" s="25"/>
      <x:c r="NVG5874" s="25"/>
      <x:c r="NVH5874" s="25"/>
      <x:c r="NVI5874" s="25"/>
      <x:c r="NVJ5874" s="25"/>
      <x:c r="NVK5874" s="25"/>
      <x:c r="NVL5874" s="25"/>
      <x:c r="NVM5874" s="25"/>
      <x:c r="NVN5874" s="25"/>
      <x:c r="NVO5874" s="25"/>
      <x:c r="NVP5874" s="25"/>
      <x:c r="NVQ5874" s="25"/>
      <x:c r="NVR5874" s="25"/>
      <x:c r="NVS5874" s="25"/>
      <x:c r="NVT5874" s="25"/>
      <x:c r="NVU5874" s="25"/>
      <x:c r="NVV5874" s="25"/>
      <x:c r="NVW5874" s="25"/>
      <x:c r="NVX5874" s="25"/>
      <x:c r="NVY5874" s="25"/>
      <x:c r="NVZ5874" s="25"/>
      <x:c r="NWA5874" s="25"/>
      <x:c r="NWB5874" s="25"/>
      <x:c r="NWC5874" s="25"/>
      <x:c r="NWD5874" s="25"/>
      <x:c r="NWE5874" s="25"/>
      <x:c r="NWF5874" s="25"/>
      <x:c r="NWG5874" s="25"/>
      <x:c r="NWH5874" s="25"/>
      <x:c r="NWI5874" s="25"/>
      <x:c r="NWJ5874" s="25"/>
      <x:c r="NWK5874" s="25"/>
      <x:c r="NWL5874" s="25"/>
      <x:c r="NWM5874" s="25"/>
      <x:c r="NWN5874" s="25"/>
      <x:c r="NWO5874" s="25"/>
      <x:c r="NWP5874" s="25"/>
      <x:c r="NWQ5874" s="25"/>
      <x:c r="NWR5874" s="25"/>
      <x:c r="NWS5874" s="25"/>
      <x:c r="NWT5874" s="25"/>
      <x:c r="NWU5874" s="25"/>
      <x:c r="NWV5874" s="25"/>
      <x:c r="NWW5874" s="25"/>
      <x:c r="NWX5874" s="25"/>
      <x:c r="NWY5874" s="25"/>
      <x:c r="NWZ5874" s="25"/>
      <x:c r="NXA5874" s="25"/>
      <x:c r="NXB5874" s="25"/>
      <x:c r="NXC5874" s="25"/>
      <x:c r="NXD5874" s="25"/>
      <x:c r="NXE5874" s="25"/>
      <x:c r="NXF5874" s="25"/>
      <x:c r="NXG5874" s="25"/>
      <x:c r="NXH5874" s="25"/>
      <x:c r="NXI5874" s="25"/>
      <x:c r="NXJ5874" s="25"/>
      <x:c r="NXK5874" s="25"/>
      <x:c r="NXL5874" s="25"/>
      <x:c r="NXM5874" s="25"/>
      <x:c r="NXN5874" s="25"/>
      <x:c r="NXO5874" s="25"/>
      <x:c r="NXP5874" s="25"/>
      <x:c r="NXQ5874" s="25"/>
      <x:c r="NXR5874" s="25"/>
      <x:c r="NXS5874" s="25"/>
      <x:c r="NXT5874" s="25"/>
      <x:c r="NXU5874" s="25"/>
      <x:c r="NXV5874" s="25"/>
      <x:c r="NXW5874" s="25"/>
      <x:c r="NXX5874" s="25"/>
      <x:c r="NXY5874" s="25"/>
      <x:c r="NXZ5874" s="25"/>
      <x:c r="NYA5874" s="25"/>
      <x:c r="NYB5874" s="25"/>
      <x:c r="NYC5874" s="25"/>
      <x:c r="NYD5874" s="25"/>
      <x:c r="NYE5874" s="25"/>
      <x:c r="NYF5874" s="25"/>
      <x:c r="NYG5874" s="25"/>
      <x:c r="NYH5874" s="25"/>
      <x:c r="NYI5874" s="25"/>
      <x:c r="NYJ5874" s="25"/>
      <x:c r="NYK5874" s="25"/>
      <x:c r="NYL5874" s="25"/>
      <x:c r="NYM5874" s="25"/>
      <x:c r="NYN5874" s="25"/>
      <x:c r="NYO5874" s="25"/>
      <x:c r="NYP5874" s="25"/>
      <x:c r="NYQ5874" s="25"/>
      <x:c r="NYR5874" s="25"/>
      <x:c r="NYS5874" s="25"/>
      <x:c r="NYT5874" s="25"/>
      <x:c r="NYU5874" s="25"/>
      <x:c r="NYV5874" s="25"/>
      <x:c r="NYW5874" s="25"/>
      <x:c r="NYX5874" s="25"/>
      <x:c r="NYY5874" s="25"/>
      <x:c r="NYZ5874" s="25"/>
      <x:c r="NZA5874" s="25"/>
      <x:c r="NZB5874" s="25"/>
      <x:c r="NZC5874" s="25"/>
      <x:c r="NZD5874" s="25"/>
      <x:c r="NZE5874" s="25"/>
      <x:c r="NZF5874" s="25"/>
      <x:c r="NZG5874" s="25"/>
      <x:c r="NZH5874" s="25"/>
      <x:c r="NZI5874" s="25"/>
      <x:c r="NZJ5874" s="25"/>
      <x:c r="NZK5874" s="25"/>
      <x:c r="NZL5874" s="25"/>
      <x:c r="NZM5874" s="25"/>
      <x:c r="NZN5874" s="25"/>
      <x:c r="NZO5874" s="25"/>
      <x:c r="NZP5874" s="25"/>
      <x:c r="NZQ5874" s="25"/>
      <x:c r="NZR5874" s="25"/>
      <x:c r="NZS5874" s="25"/>
      <x:c r="NZT5874" s="25"/>
      <x:c r="NZU5874" s="25"/>
      <x:c r="NZV5874" s="25"/>
      <x:c r="NZW5874" s="25"/>
      <x:c r="NZX5874" s="25"/>
      <x:c r="NZY5874" s="25"/>
      <x:c r="NZZ5874" s="25"/>
      <x:c r="OAA5874" s="25"/>
      <x:c r="OAB5874" s="25"/>
      <x:c r="OAC5874" s="25"/>
      <x:c r="OAD5874" s="25"/>
      <x:c r="OAE5874" s="25"/>
      <x:c r="OAF5874" s="25"/>
      <x:c r="OAG5874" s="25"/>
      <x:c r="OAH5874" s="25"/>
      <x:c r="OAI5874" s="25"/>
      <x:c r="OAJ5874" s="25"/>
      <x:c r="OAK5874" s="25"/>
      <x:c r="OAL5874" s="25"/>
      <x:c r="OAM5874" s="25"/>
      <x:c r="OAN5874" s="25"/>
      <x:c r="OAO5874" s="25"/>
      <x:c r="OAP5874" s="25"/>
      <x:c r="OAQ5874" s="25"/>
      <x:c r="OAR5874" s="25"/>
      <x:c r="OAS5874" s="25"/>
      <x:c r="OAT5874" s="25"/>
      <x:c r="OAU5874" s="25"/>
      <x:c r="OAV5874" s="25"/>
      <x:c r="OAW5874" s="25"/>
      <x:c r="OAX5874" s="25"/>
      <x:c r="OAY5874" s="25"/>
      <x:c r="OAZ5874" s="25"/>
      <x:c r="OBA5874" s="25"/>
      <x:c r="OBB5874" s="25"/>
      <x:c r="OBC5874" s="25"/>
      <x:c r="OBD5874" s="25"/>
      <x:c r="OBE5874" s="25"/>
      <x:c r="OBF5874" s="25"/>
      <x:c r="OBG5874" s="25"/>
      <x:c r="OBH5874" s="25"/>
      <x:c r="OBI5874" s="25"/>
      <x:c r="OBJ5874" s="25"/>
      <x:c r="OBK5874" s="25"/>
      <x:c r="OBL5874" s="25"/>
      <x:c r="OBM5874" s="25"/>
      <x:c r="OBN5874" s="25"/>
      <x:c r="OBO5874" s="25"/>
      <x:c r="OBP5874" s="25"/>
      <x:c r="OBQ5874" s="25"/>
      <x:c r="OBR5874" s="25"/>
      <x:c r="OBS5874" s="25"/>
      <x:c r="OBT5874" s="25"/>
      <x:c r="OBU5874" s="25"/>
      <x:c r="OBV5874" s="25"/>
      <x:c r="OBW5874" s="25"/>
      <x:c r="OBX5874" s="25"/>
      <x:c r="OBY5874" s="25"/>
      <x:c r="OBZ5874" s="25"/>
      <x:c r="OCA5874" s="25"/>
      <x:c r="OCB5874" s="25"/>
      <x:c r="OCC5874" s="25"/>
      <x:c r="OCD5874" s="25"/>
      <x:c r="OCE5874" s="25"/>
      <x:c r="OCF5874" s="25"/>
      <x:c r="OCG5874" s="25"/>
      <x:c r="OCH5874" s="25"/>
      <x:c r="OCI5874" s="25"/>
      <x:c r="OCJ5874" s="25"/>
      <x:c r="OCK5874" s="25"/>
      <x:c r="OCL5874" s="25"/>
      <x:c r="OCM5874" s="25"/>
      <x:c r="OCN5874" s="25"/>
      <x:c r="OCO5874" s="25"/>
      <x:c r="OCP5874" s="25"/>
      <x:c r="OCQ5874" s="25"/>
      <x:c r="OCR5874" s="25"/>
      <x:c r="OCS5874" s="25"/>
      <x:c r="OCT5874" s="25"/>
      <x:c r="OCU5874" s="25"/>
      <x:c r="OCV5874" s="25"/>
      <x:c r="OCW5874" s="25"/>
      <x:c r="OCX5874" s="25"/>
      <x:c r="OCY5874" s="25"/>
      <x:c r="OCZ5874" s="25"/>
      <x:c r="ODA5874" s="25"/>
      <x:c r="ODB5874" s="25"/>
      <x:c r="ODC5874" s="25"/>
      <x:c r="ODD5874" s="25"/>
      <x:c r="ODE5874" s="25"/>
      <x:c r="ODF5874" s="25"/>
      <x:c r="ODG5874" s="25"/>
      <x:c r="ODH5874" s="25"/>
      <x:c r="ODI5874" s="25"/>
      <x:c r="ODJ5874" s="25"/>
      <x:c r="ODK5874" s="25"/>
      <x:c r="ODL5874" s="25"/>
      <x:c r="ODM5874" s="25"/>
      <x:c r="ODN5874" s="25"/>
      <x:c r="ODO5874" s="25"/>
      <x:c r="ODP5874" s="25"/>
      <x:c r="ODQ5874" s="25"/>
      <x:c r="ODR5874" s="25"/>
      <x:c r="ODS5874" s="25"/>
      <x:c r="ODT5874" s="25"/>
      <x:c r="ODU5874" s="25"/>
      <x:c r="ODV5874" s="25"/>
      <x:c r="ODW5874" s="25"/>
      <x:c r="ODX5874" s="25"/>
      <x:c r="ODY5874" s="25"/>
      <x:c r="ODZ5874" s="25"/>
      <x:c r="OEA5874" s="25"/>
      <x:c r="OEB5874" s="25"/>
      <x:c r="OEC5874" s="25"/>
      <x:c r="OED5874" s="25"/>
      <x:c r="OEE5874" s="25"/>
      <x:c r="OEF5874" s="25"/>
      <x:c r="OEG5874" s="25"/>
      <x:c r="OEH5874" s="25"/>
      <x:c r="OEI5874" s="25"/>
      <x:c r="OEJ5874" s="25"/>
      <x:c r="OEK5874" s="25"/>
      <x:c r="OEL5874" s="25"/>
      <x:c r="OEM5874" s="25"/>
      <x:c r="OEN5874" s="25"/>
      <x:c r="OEO5874" s="25"/>
      <x:c r="OEP5874" s="25"/>
      <x:c r="OEQ5874" s="25"/>
      <x:c r="OER5874" s="25"/>
      <x:c r="OES5874" s="25"/>
      <x:c r="OET5874" s="25"/>
      <x:c r="OEU5874" s="25"/>
      <x:c r="OEV5874" s="25"/>
      <x:c r="OEW5874" s="25"/>
      <x:c r="OEX5874" s="25"/>
      <x:c r="OEY5874" s="25"/>
      <x:c r="OEZ5874" s="25"/>
      <x:c r="OFA5874" s="25"/>
      <x:c r="OFB5874" s="25"/>
      <x:c r="OFC5874" s="25"/>
      <x:c r="OFD5874" s="25"/>
      <x:c r="OFE5874" s="25"/>
      <x:c r="OFF5874" s="25"/>
      <x:c r="OFG5874" s="25"/>
      <x:c r="OFH5874" s="25"/>
      <x:c r="OFI5874" s="25"/>
      <x:c r="OFJ5874" s="25"/>
      <x:c r="OFK5874" s="25"/>
      <x:c r="OFL5874" s="25"/>
      <x:c r="OFM5874" s="25"/>
      <x:c r="OFN5874" s="25"/>
      <x:c r="OFO5874" s="25"/>
      <x:c r="OFP5874" s="25"/>
      <x:c r="OFQ5874" s="25"/>
      <x:c r="OFR5874" s="25"/>
      <x:c r="OFS5874" s="25"/>
      <x:c r="OFT5874" s="25"/>
      <x:c r="OFU5874" s="25"/>
      <x:c r="OFV5874" s="25"/>
      <x:c r="OFW5874" s="25"/>
      <x:c r="OFX5874" s="25"/>
      <x:c r="OFY5874" s="25"/>
      <x:c r="OFZ5874" s="25"/>
      <x:c r="OGA5874" s="25"/>
      <x:c r="OGB5874" s="25"/>
      <x:c r="OGC5874" s="25"/>
      <x:c r="OGD5874" s="25"/>
      <x:c r="OGE5874" s="25"/>
      <x:c r="OGF5874" s="25"/>
      <x:c r="OGG5874" s="25"/>
      <x:c r="OGH5874" s="25"/>
      <x:c r="OGI5874" s="25"/>
      <x:c r="OGJ5874" s="25"/>
      <x:c r="OGK5874" s="25"/>
      <x:c r="OGL5874" s="25"/>
      <x:c r="OGM5874" s="25"/>
      <x:c r="OGN5874" s="25"/>
      <x:c r="OGO5874" s="25"/>
      <x:c r="OGP5874" s="25"/>
      <x:c r="OGQ5874" s="25"/>
      <x:c r="OGR5874" s="25"/>
      <x:c r="OGS5874" s="25"/>
      <x:c r="OGT5874" s="25"/>
      <x:c r="OGU5874" s="25"/>
      <x:c r="OGV5874" s="25"/>
      <x:c r="OGW5874" s="25"/>
      <x:c r="OGX5874" s="25"/>
      <x:c r="OGY5874" s="25"/>
      <x:c r="OGZ5874" s="25"/>
      <x:c r="OHA5874" s="25"/>
      <x:c r="OHB5874" s="25"/>
      <x:c r="OHC5874" s="25"/>
      <x:c r="OHD5874" s="25"/>
      <x:c r="OHE5874" s="25"/>
      <x:c r="OHF5874" s="25"/>
      <x:c r="OHG5874" s="25"/>
      <x:c r="OHH5874" s="25"/>
      <x:c r="OHI5874" s="25"/>
      <x:c r="OHJ5874" s="25"/>
      <x:c r="OHK5874" s="25"/>
      <x:c r="OHL5874" s="25"/>
      <x:c r="OHM5874" s="25"/>
      <x:c r="OHN5874" s="25"/>
      <x:c r="OHO5874" s="25"/>
      <x:c r="OHP5874" s="25"/>
      <x:c r="OHQ5874" s="25"/>
      <x:c r="OHR5874" s="25"/>
      <x:c r="OHS5874" s="25"/>
      <x:c r="OHT5874" s="25"/>
      <x:c r="OHU5874" s="25"/>
      <x:c r="OHV5874" s="25"/>
      <x:c r="OHW5874" s="25"/>
      <x:c r="OHX5874" s="25"/>
      <x:c r="OHY5874" s="25"/>
      <x:c r="OHZ5874" s="25"/>
      <x:c r="OIA5874" s="25"/>
      <x:c r="OIB5874" s="25"/>
      <x:c r="OIC5874" s="25"/>
      <x:c r="OID5874" s="25"/>
      <x:c r="OIE5874" s="25"/>
      <x:c r="OIF5874" s="25"/>
      <x:c r="OIG5874" s="25"/>
      <x:c r="OIH5874" s="25"/>
      <x:c r="OII5874" s="25"/>
      <x:c r="OIJ5874" s="25"/>
      <x:c r="OIK5874" s="25"/>
      <x:c r="OIL5874" s="25"/>
      <x:c r="OIM5874" s="25"/>
      <x:c r="OIN5874" s="25"/>
      <x:c r="OIO5874" s="25"/>
      <x:c r="OIP5874" s="25"/>
      <x:c r="OIQ5874" s="25"/>
      <x:c r="OIR5874" s="25"/>
      <x:c r="OIS5874" s="25"/>
      <x:c r="OIT5874" s="25"/>
      <x:c r="OIU5874" s="25"/>
      <x:c r="OIV5874" s="25"/>
      <x:c r="OIW5874" s="25"/>
      <x:c r="OIX5874" s="25"/>
      <x:c r="OIY5874" s="25"/>
      <x:c r="OIZ5874" s="25"/>
      <x:c r="OJA5874" s="25"/>
      <x:c r="OJB5874" s="25"/>
      <x:c r="OJC5874" s="25"/>
      <x:c r="OJD5874" s="25"/>
      <x:c r="OJE5874" s="25"/>
      <x:c r="OJF5874" s="25"/>
      <x:c r="OJG5874" s="25"/>
      <x:c r="OJH5874" s="25"/>
      <x:c r="OJI5874" s="25"/>
      <x:c r="OJJ5874" s="25"/>
      <x:c r="OJK5874" s="25"/>
      <x:c r="OJL5874" s="25"/>
      <x:c r="OJM5874" s="25"/>
      <x:c r="OJN5874" s="25"/>
      <x:c r="OJO5874" s="25"/>
      <x:c r="OJP5874" s="25"/>
      <x:c r="OJQ5874" s="25"/>
      <x:c r="OJR5874" s="25"/>
      <x:c r="OJS5874" s="25"/>
      <x:c r="OJT5874" s="25"/>
      <x:c r="OJU5874" s="25"/>
      <x:c r="OJV5874" s="25"/>
      <x:c r="OJW5874" s="25"/>
      <x:c r="OJX5874" s="25"/>
      <x:c r="OJY5874" s="25"/>
      <x:c r="OJZ5874" s="25"/>
      <x:c r="OKA5874" s="25"/>
      <x:c r="OKB5874" s="25"/>
      <x:c r="OKC5874" s="25"/>
      <x:c r="OKD5874" s="25"/>
      <x:c r="OKE5874" s="25"/>
      <x:c r="OKF5874" s="25"/>
      <x:c r="OKG5874" s="25"/>
      <x:c r="OKH5874" s="25"/>
      <x:c r="OKI5874" s="25"/>
      <x:c r="OKJ5874" s="25"/>
      <x:c r="OKK5874" s="25"/>
      <x:c r="OKL5874" s="25"/>
      <x:c r="OKM5874" s="25"/>
      <x:c r="OKN5874" s="25"/>
      <x:c r="OKO5874" s="25"/>
      <x:c r="OKP5874" s="25"/>
      <x:c r="OKQ5874" s="25"/>
      <x:c r="OKR5874" s="25"/>
      <x:c r="OKS5874" s="25"/>
      <x:c r="OKT5874" s="25"/>
      <x:c r="OKU5874" s="25"/>
      <x:c r="OKV5874" s="25"/>
      <x:c r="OKW5874" s="25"/>
      <x:c r="OKX5874" s="25"/>
      <x:c r="OKY5874" s="25"/>
      <x:c r="OKZ5874" s="25"/>
      <x:c r="OLA5874" s="25"/>
      <x:c r="OLB5874" s="25"/>
      <x:c r="OLC5874" s="25"/>
      <x:c r="OLD5874" s="25"/>
      <x:c r="OLE5874" s="25"/>
      <x:c r="OLF5874" s="25"/>
      <x:c r="OLG5874" s="25"/>
      <x:c r="OLH5874" s="25"/>
      <x:c r="OLI5874" s="25"/>
      <x:c r="OLJ5874" s="25"/>
      <x:c r="OLK5874" s="25"/>
      <x:c r="OLL5874" s="25"/>
      <x:c r="OLM5874" s="25"/>
      <x:c r="OLN5874" s="25"/>
      <x:c r="OLO5874" s="25"/>
      <x:c r="OLP5874" s="25"/>
      <x:c r="OLQ5874" s="25"/>
      <x:c r="OLR5874" s="25"/>
      <x:c r="OLS5874" s="25"/>
      <x:c r="OLT5874" s="25"/>
      <x:c r="OLU5874" s="25"/>
      <x:c r="OLV5874" s="25"/>
      <x:c r="OLW5874" s="25"/>
      <x:c r="OLX5874" s="25"/>
      <x:c r="OLY5874" s="25"/>
      <x:c r="OLZ5874" s="25"/>
      <x:c r="OMA5874" s="25"/>
      <x:c r="OMB5874" s="25"/>
      <x:c r="OMC5874" s="25"/>
      <x:c r="OMD5874" s="25"/>
      <x:c r="OME5874" s="25"/>
      <x:c r="OMF5874" s="25"/>
      <x:c r="OMG5874" s="25"/>
      <x:c r="OMH5874" s="25"/>
      <x:c r="OMI5874" s="25"/>
      <x:c r="OMJ5874" s="25"/>
      <x:c r="OMK5874" s="25"/>
      <x:c r="OML5874" s="25"/>
      <x:c r="OMM5874" s="25"/>
      <x:c r="OMN5874" s="25"/>
      <x:c r="OMO5874" s="25"/>
      <x:c r="OMP5874" s="25"/>
      <x:c r="OMQ5874" s="25"/>
      <x:c r="OMR5874" s="25"/>
      <x:c r="OMS5874" s="25"/>
      <x:c r="OMT5874" s="25"/>
      <x:c r="OMU5874" s="25"/>
      <x:c r="OMV5874" s="25"/>
      <x:c r="OMW5874" s="25"/>
      <x:c r="OMX5874" s="25"/>
      <x:c r="OMY5874" s="25"/>
      <x:c r="OMZ5874" s="25"/>
      <x:c r="ONA5874" s="25"/>
      <x:c r="ONB5874" s="25"/>
      <x:c r="ONC5874" s="25"/>
      <x:c r="OND5874" s="25"/>
      <x:c r="ONE5874" s="25"/>
      <x:c r="ONF5874" s="25"/>
      <x:c r="ONG5874" s="25"/>
      <x:c r="ONH5874" s="25"/>
      <x:c r="ONI5874" s="25"/>
      <x:c r="ONJ5874" s="25"/>
      <x:c r="ONK5874" s="25"/>
      <x:c r="ONL5874" s="25"/>
      <x:c r="ONM5874" s="25"/>
      <x:c r="ONN5874" s="25"/>
      <x:c r="ONO5874" s="25"/>
      <x:c r="ONP5874" s="25"/>
      <x:c r="ONQ5874" s="25"/>
      <x:c r="ONR5874" s="25"/>
      <x:c r="ONS5874" s="25"/>
      <x:c r="ONT5874" s="25"/>
      <x:c r="ONU5874" s="25"/>
      <x:c r="ONV5874" s="25"/>
      <x:c r="ONW5874" s="25"/>
      <x:c r="ONX5874" s="25"/>
      <x:c r="ONY5874" s="25"/>
      <x:c r="ONZ5874" s="25"/>
      <x:c r="OOA5874" s="25"/>
      <x:c r="OOB5874" s="25"/>
      <x:c r="OOC5874" s="25"/>
      <x:c r="OOD5874" s="25"/>
      <x:c r="OOE5874" s="25"/>
      <x:c r="OOF5874" s="25"/>
      <x:c r="OOG5874" s="25"/>
      <x:c r="OOH5874" s="25"/>
      <x:c r="OOI5874" s="25"/>
      <x:c r="OOJ5874" s="25"/>
      <x:c r="OOK5874" s="25"/>
      <x:c r="OOL5874" s="25"/>
      <x:c r="OOM5874" s="25"/>
      <x:c r="OON5874" s="25"/>
      <x:c r="OOO5874" s="25"/>
      <x:c r="OOP5874" s="25"/>
      <x:c r="OOQ5874" s="25"/>
      <x:c r="OOR5874" s="25"/>
      <x:c r="OOS5874" s="25"/>
      <x:c r="OOT5874" s="25"/>
      <x:c r="OOU5874" s="25"/>
      <x:c r="OOV5874" s="25"/>
      <x:c r="OOW5874" s="25"/>
      <x:c r="OOX5874" s="25"/>
      <x:c r="OOY5874" s="25"/>
      <x:c r="OOZ5874" s="25"/>
      <x:c r="OPA5874" s="25"/>
      <x:c r="OPB5874" s="25"/>
      <x:c r="OPC5874" s="25"/>
      <x:c r="OPD5874" s="25"/>
      <x:c r="OPE5874" s="25"/>
      <x:c r="OPF5874" s="25"/>
      <x:c r="OPG5874" s="25"/>
      <x:c r="OPH5874" s="25"/>
      <x:c r="OPI5874" s="25"/>
      <x:c r="OPJ5874" s="25"/>
      <x:c r="OPK5874" s="25"/>
      <x:c r="OPL5874" s="25"/>
      <x:c r="OPM5874" s="25"/>
      <x:c r="OPN5874" s="25"/>
      <x:c r="OPO5874" s="25"/>
      <x:c r="OPP5874" s="25"/>
      <x:c r="OPQ5874" s="25"/>
      <x:c r="OPR5874" s="25"/>
      <x:c r="OPS5874" s="25"/>
      <x:c r="OPT5874" s="25"/>
      <x:c r="OPU5874" s="25"/>
      <x:c r="OPV5874" s="25"/>
      <x:c r="OPW5874" s="25"/>
      <x:c r="OPX5874" s="25"/>
      <x:c r="OPY5874" s="25"/>
      <x:c r="OPZ5874" s="25"/>
      <x:c r="OQA5874" s="25"/>
      <x:c r="OQB5874" s="25"/>
      <x:c r="OQC5874" s="25"/>
      <x:c r="OQD5874" s="25"/>
      <x:c r="OQE5874" s="25"/>
      <x:c r="OQF5874" s="25"/>
      <x:c r="OQG5874" s="25"/>
      <x:c r="OQH5874" s="25"/>
      <x:c r="OQI5874" s="25"/>
      <x:c r="OQJ5874" s="25"/>
      <x:c r="OQK5874" s="25"/>
      <x:c r="OQL5874" s="25"/>
      <x:c r="OQM5874" s="25"/>
      <x:c r="OQN5874" s="25"/>
      <x:c r="OQO5874" s="25"/>
      <x:c r="OQP5874" s="25"/>
      <x:c r="OQQ5874" s="25"/>
      <x:c r="OQR5874" s="25"/>
      <x:c r="OQS5874" s="25"/>
      <x:c r="OQT5874" s="25"/>
      <x:c r="OQU5874" s="25"/>
      <x:c r="OQV5874" s="25"/>
      <x:c r="OQW5874" s="25"/>
      <x:c r="OQX5874" s="25"/>
      <x:c r="OQY5874" s="25"/>
      <x:c r="OQZ5874" s="25"/>
      <x:c r="ORA5874" s="25"/>
      <x:c r="ORB5874" s="25"/>
      <x:c r="ORC5874" s="25"/>
      <x:c r="ORD5874" s="25"/>
      <x:c r="ORE5874" s="25"/>
      <x:c r="ORF5874" s="25"/>
      <x:c r="ORG5874" s="25"/>
      <x:c r="ORH5874" s="25"/>
      <x:c r="ORI5874" s="25"/>
      <x:c r="ORJ5874" s="25"/>
      <x:c r="ORK5874" s="25"/>
      <x:c r="ORL5874" s="25"/>
      <x:c r="ORM5874" s="25"/>
      <x:c r="ORN5874" s="25"/>
      <x:c r="ORO5874" s="25"/>
      <x:c r="ORP5874" s="25"/>
      <x:c r="ORQ5874" s="25"/>
      <x:c r="ORR5874" s="25"/>
      <x:c r="ORS5874" s="25"/>
      <x:c r="ORT5874" s="25"/>
      <x:c r="ORU5874" s="25"/>
      <x:c r="ORV5874" s="25"/>
      <x:c r="ORW5874" s="25"/>
      <x:c r="ORX5874" s="25"/>
      <x:c r="ORY5874" s="25"/>
      <x:c r="ORZ5874" s="25"/>
      <x:c r="OSA5874" s="25"/>
      <x:c r="OSB5874" s="25"/>
      <x:c r="OSC5874" s="25"/>
      <x:c r="OSD5874" s="25"/>
      <x:c r="OSE5874" s="25"/>
      <x:c r="OSF5874" s="25"/>
      <x:c r="OSG5874" s="25"/>
      <x:c r="OSH5874" s="25"/>
      <x:c r="OSI5874" s="25"/>
      <x:c r="OSJ5874" s="25"/>
      <x:c r="OSK5874" s="25"/>
      <x:c r="OSL5874" s="25"/>
      <x:c r="OSM5874" s="25"/>
      <x:c r="OSN5874" s="25"/>
      <x:c r="OSO5874" s="25"/>
      <x:c r="OSP5874" s="25"/>
      <x:c r="OSQ5874" s="25"/>
      <x:c r="OSR5874" s="25"/>
      <x:c r="OSS5874" s="25"/>
      <x:c r="OST5874" s="25"/>
      <x:c r="OSU5874" s="25"/>
      <x:c r="OSV5874" s="25"/>
      <x:c r="OSW5874" s="25"/>
      <x:c r="OSX5874" s="25"/>
      <x:c r="OSY5874" s="25"/>
      <x:c r="OSZ5874" s="25"/>
      <x:c r="OTA5874" s="25"/>
      <x:c r="OTB5874" s="25"/>
      <x:c r="OTC5874" s="25"/>
      <x:c r="OTD5874" s="25"/>
      <x:c r="OTE5874" s="25"/>
      <x:c r="OTF5874" s="25"/>
      <x:c r="OTG5874" s="25"/>
      <x:c r="OTH5874" s="25"/>
      <x:c r="OTI5874" s="25"/>
      <x:c r="OTJ5874" s="25"/>
      <x:c r="OTK5874" s="25"/>
      <x:c r="OTL5874" s="25"/>
      <x:c r="OTM5874" s="25"/>
      <x:c r="OTN5874" s="25"/>
      <x:c r="OTO5874" s="25"/>
      <x:c r="OTP5874" s="25"/>
      <x:c r="OTQ5874" s="25"/>
      <x:c r="OTR5874" s="25"/>
      <x:c r="OTS5874" s="25"/>
      <x:c r="OTT5874" s="25"/>
      <x:c r="OTU5874" s="25"/>
      <x:c r="OTV5874" s="25"/>
      <x:c r="OTW5874" s="25"/>
      <x:c r="OTX5874" s="25"/>
      <x:c r="OTY5874" s="25"/>
      <x:c r="OTZ5874" s="25"/>
      <x:c r="OUA5874" s="25"/>
      <x:c r="OUB5874" s="25"/>
      <x:c r="OUC5874" s="25"/>
      <x:c r="OUD5874" s="25"/>
      <x:c r="OUE5874" s="25"/>
      <x:c r="OUF5874" s="25"/>
      <x:c r="OUG5874" s="25"/>
      <x:c r="OUH5874" s="25"/>
      <x:c r="OUI5874" s="25"/>
      <x:c r="OUJ5874" s="25"/>
      <x:c r="OUK5874" s="25"/>
      <x:c r="OUL5874" s="25"/>
      <x:c r="OUM5874" s="25"/>
      <x:c r="OUN5874" s="25"/>
      <x:c r="OUO5874" s="25"/>
      <x:c r="OUP5874" s="25"/>
      <x:c r="OUQ5874" s="25"/>
      <x:c r="OUR5874" s="25"/>
      <x:c r="OUS5874" s="25"/>
      <x:c r="OUT5874" s="25"/>
      <x:c r="OUU5874" s="25"/>
      <x:c r="OUV5874" s="25"/>
      <x:c r="OUW5874" s="25"/>
      <x:c r="OUX5874" s="25"/>
      <x:c r="OUY5874" s="25"/>
      <x:c r="OUZ5874" s="25"/>
      <x:c r="OVA5874" s="25"/>
      <x:c r="OVB5874" s="25"/>
      <x:c r="OVC5874" s="25"/>
      <x:c r="OVD5874" s="25"/>
      <x:c r="OVE5874" s="25"/>
      <x:c r="OVF5874" s="25"/>
      <x:c r="OVG5874" s="25"/>
      <x:c r="OVH5874" s="25"/>
      <x:c r="OVI5874" s="25"/>
      <x:c r="OVJ5874" s="25"/>
      <x:c r="OVK5874" s="25"/>
      <x:c r="OVL5874" s="25"/>
      <x:c r="OVM5874" s="25"/>
      <x:c r="OVN5874" s="25"/>
      <x:c r="OVO5874" s="25"/>
      <x:c r="OVP5874" s="25"/>
      <x:c r="OVQ5874" s="25"/>
      <x:c r="OVR5874" s="25"/>
      <x:c r="OVS5874" s="25"/>
      <x:c r="OVT5874" s="25"/>
      <x:c r="OVU5874" s="25"/>
      <x:c r="OVV5874" s="25"/>
      <x:c r="OVW5874" s="25"/>
      <x:c r="OVX5874" s="25"/>
      <x:c r="OVY5874" s="25"/>
      <x:c r="OVZ5874" s="25"/>
      <x:c r="OWA5874" s="25"/>
      <x:c r="OWB5874" s="25"/>
      <x:c r="OWC5874" s="25"/>
      <x:c r="OWD5874" s="25"/>
      <x:c r="OWE5874" s="25"/>
      <x:c r="OWF5874" s="25"/>
      <x:c r="OWG5874" s="25"/>
      <x:c r="OWH5874" s="25"/>
      <x:c r="OWI5874" s="25"/>
      <x:c r="OWJ5874" s="25"/>
      <x:c r="OWK5874" s="25"/>
      <x:c r="OWL5874" s="25"/>
      <x:c r="OWM5874" s="25"/>
      <x:c r="OWN5874" s="25"/>
      <x:c r="OWO5874" s="25"/>
      <x:c r="OWP5874" s="25"/>
      <x:c r="OWQ5874" s="25"/>
      <x:c r="OWR5874" s="25"/>
      <x:c r="OWS5874" s="25"/>
      <x:c r="OWT5874" s="25"/>
      <x:c r="OWU5874" s="25"/>
      <x:c r="OWV5874" s="25"/>
      <x:c r="OWW5874" s="25"/>
      <x:c r="OWX5874" s="25"/>
      <x:c r="OWY5874" s="25"/>
      <x:c r="OWZ5874" s="25"/>
      <x:c r="OXA5874" s="25"/>
      <x:c r="OXB5874" s="25"/>
      <x:c r="OXC5874" s="25"/>
      <x:c r="OXD5874" s="25"/>
      <x:c r="OXE5874" s="25"/>
      <x:c r="OXF5874" s="25"/>
      <x:c r="OXG5874" s="25"/>
      <x:c r="OXH5874" s="25"/>
      <x:c r="OXI5874" s="25"/>
      <x:c r="OXJ5874" s="25"/>
      <x:c r="OXK5874" s="25"/>
      <x:c r="OXL5874" s="25"/>
      <x:c r="OXM5874" s="25"/>
      <x:c r="OXN5874" s="25"/>
      <x:c r="OXO5874" s="25"/>
      <x:c r="OXP5874" s="25"/>
      <x:c r="OXQ5874" s="25"/>
      <x:c r="OXR5874" s="25"/>
      <x:c r="OXS5874" s="25"/>
      <x:c r="OXT5874" s="25"/>
      <x:c r="OXU5874" s="25"/>
      <x:c r="OXV5874" s="25"/>
      <x:c r="OXW5874" s="25"/>
      <x:c r="OXX5874" s="25"/>
      <x:c r="OXY5874" s="25"/>
      <x:c r="OXZ5874" s="25"/>
      <x:c r="OYA5874" s="25"/>
      <x:c r="OYB5874" s="25"/>
      <x:c r="OYC5874" s="25"/>
      <x:c r="OYD5874" s="25"/>
      <x:c r="OYE5874" s="25"/>
      <x:c r="OYF5874" s="25"/>
      <x:c r="OYG5874" s="25"/>
      <x:c r="OYH5874" s="25"/>
      <x:c r="OYI5874" s="25"/>
      <x:c r="OYJ5874" s="25"/>
      <x:c r="OYK5874" s="25"/>
      <x:c r="OYL5874" s="25"/>
      <x:c r="OYM5874" s="25"/>
      <x:c r="OYN5874" s="25"/>
      <x:c r="OYO5874" s="25"/>
      <x:c r="OYP5874" s="25"/>
      <x:c r="OYQ5874" s="25"/>
      <x:c r="OYR5874" s="25"/>
      <x:c r="OYS5874" s="25"/>
      <x:c r="OYT5874" s="25"/>
      <x:c r="OYU5874" s="25"/>
      <x:c r="OYV5874" s="25"/>
      <x:c r="OYW5874" s="25"/>
      <x:c r="OYX5874" s="25"/>
      <x:c r="OYY5874" s="25"/>
      <x:c r="OYZ5874" s="25"/>
      <x:c r="OZA5874" s="25"/>
      <x:c r="OZB5874" s="25"/>
      <x:c r="OZC5874" s="25"/>
      <x:c r="OZD5874" s="25"/>
      <x:c r="OZE5874" s="25"/>
      <x:c r="OZF5874" s="25"/>
      <x:c r="OZG5874" s="25"/>
      <x:c r="OZH5874" s="25"/>
      <x:c r="OZI5874" s="25"/>
      <x:c r="OZJ5874" s="25"/>
      <x:c r="OZK5874" s="25"/>
      <x:c r="OZL5874" s="25"/>
      <x:c r="OZM5874" s="25"/>
      <x:c r="OZN5874" s="25"/>
      <x:c r="OZO5874" s="25"/>
      <x:c r="OZP5874" s="25"/>
      <x:c r="OZQ5874" s="25"/>
      <x:c r="OZR5874" s="25"/>
      <x:c r="OZS5874" s="25"/>
      <x:c r="OZT5874" s="25"/>
      <x:c r="OZU5874" s="25"/>
      <x:c r="OZV5874" s="25"/>
      <x:c r="OZW5874" s="25"/>
      <x:c r="OZX5874" s="25"/>
      <x:c r="OZY5874" s="25"/>
      <x:c r="OZZ5874" s="25"/>
      <x:c r="PAA5874" s="25"/>
      <x:c r="PAB5874" s="25"/>
      <x:c r="PAC5874" s="25"/>
      <x:c r="PAD5874" s="25"/>
      <x:c r="PAE5874" s="25"/>
      <x:c r="PAF5874" s="25"/>
      <x:c r="PAG5874" s="25"/>
      <x:c r="PAH5874" s="25"/>
      <x:c r="PAI5874" s="25"/>
      <x:c r="PAJ5874" s="25"/>
      <x:c r="PAK5874" s="25"/>
      <x:c r="PAL5874" s="25"/>
      <x:c r="PAM5874" s="25"/>
      <x:c r="PAN5874" s="25"/>
      <x:c r="PAO5874" s="25"/>
      <x:c r="PAP5874" s="25"/>
      <x:c r="PAQ5874" s="25"/>
      <x:c r="PAR5874" s="25"/>
      <x:c r="PAS5874" s="25"/>
      <x:c r="PAT5874" s="25"/>
      <x:c r="PAU5874" s="25"/>
      <x:c r="PAV5874" s="25"/>
      <x:c r="PAW5874" s="25"/>
      <x:c r="PAX5874" s="25"/>
      <x:c r="PAY5874" s="25"/>
      <x:c r="PAZ5874" s="25"/>
      <x:c r="PBA5874" s="25"/>
      <x:c r="PBB5874" s="25"/>
      <x:c r="PBC5874" s="25"/>
      <x:c r="PBD5874" s="25"/>
      <x:c r="PBE5874" s="25"/>
      <x:c r="PBF5874" s="25"/>
      <x:c r="PBG5874" s="25"/>
      <x:c r="PBH5874" s="25"/>
      <x:c r="PBI5874" s="25"/>
      <x:c r="PBJ5874" s="25"/>
      <x:c r="PBK5874" s="25"/>
      <x:c r="PBL5874" s="25"/>
      <x:c r="PBM5874" s="25"/>
      <x:c r="PBN5874" s="25"/>
      <x:c r="PBO5874" s="25"/>
      <x:c r="PBP5874" s="25"/>
      <x:c r="PBQ5874" s="25"/>
      <x:c r="PBR5874" s="25"/>
      <x:c r="PBS5874" s="25"/>
      <x:c r="PBT5874" s="25"/>
      <x:c r="PBU5874" s="25"/>
      <x:c r="PBV5874" s="25"/>
      <x:c r="PBW5874" s="25"/>
      <x:c r="PBX5874" s="25"/>
      <x:c r="PBY5874" s="25"/>
      <x:c r="PBZ5874" s="25"/>
      <x:c r="PCA5874" s="25"/>
      <x:c r="PCB5874" s="25"/>
      <x:c r="PCC5874" s="25"/>
      <x:c r="PCD5874" s="25"/>
      <x:c r="PCE5874" s="25"/>
      <x:c r="PCF5874" s="25"/>
      <x:c r="PCG5874" s="25"/>
      <x:c r="PCH5874" s="25"/>
      <x:c r="PCI5874" s="25"/>
      <x:c r="PCJ5874" s="25"/>
      <x:c r="PCK5874" s="25"/>
      <x:c r="PCL5874" s="25"/>
      <x:c r="PCM5874" s="25"/>
      <x:c r="PCN5874" s="25"/>
      <x:c r="PCO5874" s="25"/>
      <x:c r="PCP5874" s="25"/>
      <x:c r="PCQ5874" s="25"/>
      <x:c r="PCR5874" s="25"/>
      <x:c r="PCS5874" s="25"/>
      <x:c r="PCT5874" s="25"/>
      <x:c r="PCU5874" s="25"/>
      <x:c r="PCV5874" s="25"/>
      <x:c r="PCW5874" s="25"/>
      <x:c r="PCX5874" s="25"/>
      <x:c r="PCY5874" s="25"/>
      <x:c r="PCZ5874" s="25"/>
      <x:c r="PDA5874" s="25"/>
      <x:c r="PDB5874" s="25"/>
      <x:c r="PDC5874" s="25"/>
      <x:c r="PDD5874" s="25"/>
      <x:c r="PDE5874" s="25"/>
      <x:c r="PDF5874" s="25"/>
      <x:c r="PDG5874" s="25"/>
      <x:c r="PDH5874" s="25"/>
      <x:c r="PDI5874" s="25"/>
      <x:c r="PDJ5874" s="25"/>
      <x:c r="PDK5874" s="25"/>
      <x:c r="PDL5874" s="25"/>
      <x:c r="PDM5874" s="25"/>
      <x:c r="PDN5874" s="25"/>
      <x:c r="PDO5874" s="25"/>
      <x:c r="PDP5874" s="25"/>
      <x:c r="PDQ5874" s="25"/>
      <x:c r="PDR5874" s="25"/>
      <x:c r="PDS5874" s="25"/>
      <x:c r="PDT5874" s="25"/>
      <x:c r="PDU5874" s="25"/>
      <x:c r="PDV5874" s="25"/>
      <x:c r="PDW5874" s="25"/>
      <x:c r="PDX5874" s="25"/>
      <x:c r="PDY5874" s="25"/>
      <x:c r="PDZ5874" s="25"/>
      <x:c r="PEA5874" s="25"/>
      <x:c r="PEB5874" s="25"/>
      <x:c r="PEC5874" s="25"/>
      <x:c r="PED5874" s="25"/>
      <x:c r="PEE5874" s="25"/>
      <x:c r="PEF5874" s="25"/>
      <x:c r="PEG5874" s="25"/>
      <x:c r="PEH5874" s="25"/>
      <x:c r="PEI5874" s="25"/>
      <x:c r="PEJ5874" s="25"/>
      <x:c r="PEK5874" s="25"/>
      <x:c r="PEL5874" s="25"/>
      <x:c r="PEM5874" s="25"/>
      <x:c r="PEN5874" s="25"/>
      <x:c r="PEO5874" s="25"/>
      <x:c r="PEP5874" s="25"/>
      <x:c r="PEQ5874" s="25"/>
      <x:c r="PER5874" s="25"/>
      <x:c r="PES5874" s="25"/>
      <x:c r="PET5874" s="25"/>
      <x:c r="PEU5874" s="25"/>
      <x:c r="PEV5874" s="25"/>
      <x:c r="PEW5874" s="25"/>
      <x:c r="PEX5874" s="25"/>
      <x:c r="PEY5874" s="25"/>
      <x:c r="PEZ5874" s="25"/>
      <x:c r="PFA5874" s="25"/>
      <x:c r="PFB5874" s="25"/>
      <x:c r="PFC5874" s="25"/>
      <x:c r="PFD5874" s="25"/>
      <x:c r="PFE5874" s="25"/>
      <x:c r="PFF5874" s="25"/>
      <x:c r="PFG5874" s="25"/>
      <x:c r="PFH5874" s="25"/>
      <x:c r="PFI5874" s="25"/>
      <x:c r="PFJ5874" s="25"/>
      <x:c r="PFK5874" s="25"/>
      <x:c r="PFL5874" s="25"/>
      <x:c r="PFM5874" s="25"/>
      <x:c r="PFN5874" s="25"/>
      <x:c r="PFO5874" s="25"/>
      <x:c r="PFP5874" s="25"/>
      <x:c r="PFQ5874" s="25"/>
      <x:c r="PFR5874" s="25"/>
      <x:c r="PFS5874" s="25"/>
      <x:c r="PFT5874" s="25"/>
      <x:c r="PFU5874" s="25"/>
      <x:c r="PFV5874" s="25"/>
      <x:c r="PFW5874" s="25"/>
      <x:c r="PFX5874" s="25"/>
      <x:c r="PFY5874" s="25"/>
      <x:c r="PFZ5874" s="25"/>
      <x:c r="PGA5874" s="25"/>
      <x:c r="PGB5874" s="25"/>
      <x:c r="PGC5874" s="25"/>
      <x:c r="PGD5874" s="25"/>
      <x:c r="PGE5874" s="25"/>
      <x:c r="PGF5874" s="25"/>
      <x:c r="PGG5874" s="25"/>
      <x:c r="PGH5874" s="25"/>
      <x:c r="PGI5874" s="25"/>
      <x:c r="PGJ5874" s="25"/>
      <x:c r="PGK5874" s="25"/>
      <x:c r="PGL5874" s="25"/>
      <x:c r="PGM5874" s="25"/>
      <x:c r="PGN5874" s="25"/>
      <x:c r="PGO5874" s="25"/>
      <x:c r="PGP5874" s="25"/>
      <x:c r="PGQ5874" s="25"/>
      <x:c r="PGR5874" s="25"/>
      <x:c r="PGS5874" s="25"/>
      <x:c r="PGT5874" s="25"/>
      <x:c r="PGU5874" s="25"/>
      <x:c r="PGV5874" s="25"/>
      <x:c r="PGW5874" s="25"/>
      <x:c r="PGX5874" s="25"/>
      <x:c r="PGY5874" s="25"/>
      <x:c r="PGZ5874" s="25"/>
      <x:c r="PHA5874" s="25"/>
      <x:c r="PHB5874" s="25"/>
      <x:c r="PHC5874" s="25"/>
      <x:c r="PHD5874" s="25"/>
      <x:c r="PHE5874" s="25"/>
      <x:c r="PHF5874" s="25"/>
      <x:c r="PHG5874" s="25"/>
      <x:c r="PHH5874" s="25"/>
      <x:c r="PHI5874" s="25"/>
      <x:c r="PHJ5874" s="25"/>
      <x:c r="PHK5874" s="25"/>
      <x:c r="PHL5874" s="25"/>
      <x:c r="PHM5874" s="25"/>
      <x:c r="PHN5874" s="25"/>
      <x:c r="PHO5874" s="25"/>
      <x:c r="PHP5874" s="25"/>
      <x:c r="PHQ5874" s="25"/>
      <x:c r="PHR5874" s="25"/>
      <x:c r="PHS5874" s="25"/>
      <x:c r="PHT5874" s="25"/>
      <x:c r="PHU5874" s="25"/>
      <x:c r="PHV5874" s="25"/>
      <x:c r="PHW5874" s="25"/>
      <x:c r="PHX5874" s="25"/>
      <x:c r="PHY5874" s="25"/>
      <x:c r="PHZ5874" s="25"/>
      <x:c r="PIA5874" s="25"/>
      <x:c r="PIB5874" s="25"/>
      <x:c r="PIC5874" s="25"/>
      <x:c r="PID5874" s="25"/>
      <x:c r="PIE5874" s="25"/>
      <x:c r="PIF5874" s="25"/>
      <x:c r="PIG5874" s="25"/>
      <x:c r="PIH5874" s="25"/>
      <x:c r="PII5874" s="25"/>
      <x:c r="PIJ5874" s="25"/>
      <x:c r="PIK5874" s="25"/>
      <x:c r="PIL5874" s="25"/>
      <x:c r="PIM5874" s="25"/>
      <x:c r="PIN5874" s="25"/>
      <x:c r="PIO5874" s="25"/>
      <x:c r="PIP5874" s="25"/>
      <x:c r="PIQ5874" s="25"/>
      <x:c r="PIR5874" s="25"/>
      <x:c r="PIS5874" s="25"/>
      <x:c r="PIT5874" s="25"/>
      <x:c r="PIU5874" s="25"/>
      <x:c r="PIV5874" s="25"/>
      <x:c r="PIW5874" s="25"/>
      <x:c r="PIX5874" s="25"/>
      <x:c r="PIY5874" s="25"/>
      <x:c r="PIZ5874" s="25"/>
      <x:c r="PJA5874" s="25"/>
      <x:c r="PJB5874" s="25"/>
      <x:c r="PJC5874" s="25"/>
      <x:c r="PJD5874" s="25"/>
      <x:c r="PJE5874" s="25"/>
      <x:c r="PJF5874" s="25"/>
      <x:c r="PJG5874" s="25"/>
      <x:c r="PJH5874" s="25"/>
      <x:c r="PJI5874" s="25"/>
      <x:c r="PJJ5874" s="25"/>
      <x:c r="PJK5874" s="25"/>
      <x:c r="PJL5874" s="25"/>
      <x:c r="PJM5874" s="25"/>
      <x:c r="PJN5874" s="25"/>
      <x:c r="PJO5874" s="25"/>
      <x:c r="PJP5874" s="25"/>
      <x:c r="PJQ5874" s="25"/>
      <x:c r="PJR5874" s="25"/>
      <x:c r="PJS5874" s="25"/>
      <x:c r="PJT5874" s="25"/>
      <x:c r="PJU5874" s="25"/>
      <x:c r="PJV5874" s="25"/>
      <x:c r="PJW5874" s="25"/>
      <x:c r="PJX5874" s="25"/>
      <x:c r="PJY5874" s="25"/>
      <x:c r="PJZ5874" s="25"/>
      <x:c r="PKA5874" s="25"/>
      <x:c r="PKB5874" s="25"/>
      <x:c r="PKC5874" s="25"/>
      <x:c r="PKD5874" s="25"/>
      <x:c r="PKE5874" s="25"/>
      <x:c r="PKF5874" s="25"/>
      <x:c r="PKG5874" s="25"/>
      <x:c r="PKH5874" s="25"/>
      <x:c r="PKI5874" s="25"/>
      <x:c r="PKJ5874" s="25"/>
      <x:c r="PKK5874" s="25"/>
      <x:c r="PKL5874" s="25"/>
      <x:c r="PKM5874" s="25"/>
      <x:c r="PKN5874" s="25"/>
      <x:c r="PKO5874" s="25"/>
      <x:c r="PKP5874" s="25"/>
      <x:c r="PKQ5874" s="25"/>
      <x:c r="PKR5874" s="25"/>
      <x:c r="PKS5874" s="25"/>
      <x:c r="PKT5874" s="25"/>
      <x:c r="PKU5874" s="25"/>
      <x:c r="PKV5874" s="25"/>
      <x:c r="PKW5874" s="25"/>
      <x:c r="PKX5874" s="25"/>
      <x:c r="PKY5874" s="25"/>
      <x:c r="PKZ5874" s="25"/>
      <x:c r="PLA5874" s="25"/>
      <x:c r="PLB5874" s="25"/>
      <x:c r="PLC5874" s="25"/>
      <x:c r="PLD5874" s="25"/>
      <x:c r="PLE5874" s="25"/>
      <x:c r="PLF5874" s="25"/>
      <x:c r="PLG5874" s="25"/>
      <x:c r="PLH5874" s="25"/>
      <x:c r="PLI5874" s="25"/>
      <x:c r="PLJ5874" s="25"/>
      <x:c r="PLK5874" s="25"/>
      <x:c r="PLL5874" s="25"/>
      <x:c r="PLM5874" s="25"/>
      <x:c r="PLN5874" s="25"/>
      <x:c r="PLO5874" s="25"/>
      <x:c r="PLP5874" s="25"/>
      <x:c r="PLQ5874" s="25"/>
      <x:c r="PLR5874" s="25"/>
      <x:c r="PLS5874" s="25"/>
      <x:c r="PLT5874" s="25"/>
      <x:c r="PLU5874" s="25"/>
      <x:c r="PLV5874" s="25"/>
      <x:c r="PLW5874" s="25"/>
      <x:c r="PLX5874" s="25"/>
      <x:c r="PLY5874" s="25"/>
      <x:c r="PLZ5874" s="25"/>
      <x:c r="PMA5874" s="25"/>
      <x:c r="PMB5874" s="25"/>
      <x:c r="PMC5874" s="25"/>
      <x:c r="PMD5874" s="25"/>
      <x:c r="PME5874" s="25"/>
      <x:c r="PMF5874" s="25"/>
      <x:c r="PMG5874" s="25"/>
      <x:c r="PMH5874" s="25"/>
      <x:c r="PMI5874" s="25"/>
      <x:c r="PMJ5874" s="25"/>
      <x:c r="PMK5874" s="25"/>
      <x:c r="PML5874" s="25"/>
      <x:c r="PMM5874" s="25"/>
      <x:c r="PMN5874" s="25"/>
      <x:c r="PMO5874" s="25"/>
      <x:c r="PMP5874" s="25"/>
      <x:c r="PMQ5874" s="25"/>
      <x:c r="PMR5874" s="25"/>
      <x:c r="PMS5874" s="25"/>
      <x:c r="PMT5874" s="25"/>
      <x:c r="PMU5874" s="25"/>
      <x:c r="PMV5874" s="25"/>
      <x:c r="PMW5874" s="25"/>
      <x:c r="PMX5874" s="25"/>
      <x:c r="PMY5874" s="25"/>
      <x:c r="PMZ5874" s="25"/>
      <x:c r="PNA5874" s="25"/>
      <x:c r="PNB5874" s="25"/>
      <x:c r="PNC5874" s="25"/>
      <x:c r="PND5874" s="25"/>
      <x:c r="PNE5874" s="25"/>
      <x:c r="PNF5874" s="25"/>
      <x:c r="PNG5874" s="25"/>
      <x:c r="PNH5874" s="25"/>
      <x:c r="PNI5874" s="25"/>
      <x:c r="PNJ5874" s="25"/>
      <x:c r="PNK5874" s="25"/>
      <x:c r="PNL5874" s="25"/>
      <x:c r="PNM5874" s="25"/>
      <x:c r="PNN5874" s="25"/>
      <x:c r="PNO5874" s="25"/>
      <x:c r="PNP5874" s="25"/>
      <x:c r="PNQ5874" s="25"/>
      <x:c r="PNR5874" s="25"/>
      <x:c r="PNS5874" s="25"/>
      <x:c r="PNT5874" s="25"/>
      <x:c r="PNU5874" s="25"/>
      <x:c r="PNV5874" s="25"/>
      <x:c r="PNW5874" s="25"/>
      <x:c r="PNX5874" s="25"/>
      <x:c r="PNY5874" s="25"/>
      <x:c r="PNZ5874" s="25"/>
      <x:c r="POA5874" s="25"/>
      <x:c r="POB5874" s="25"/>
      <x:c r="POC5874" s="25"/>
      <x:c r="POD5874" s="25"/>
      <x:c r="POE5874" s="25"/>
      <x:c r="POF5874" s="25"/>
      <x:c r="POG5874" s="25"/>
      <x:c r="POH5874" s="25"/>
      <x:c r="POI5874" s="25"/>
      <x:c r="POJ5874" s="25"/>
      <x:c r="POK5874" s="25"/>
      <x:c r="POL5874" s="25"/>
      <x:c r="POM5874" s="25"/>
      <x:c r="PON5874" s="25"/>
      <x:c r="POO5874" s="25"/>
      <x:c r="POP5874" s="25"/>
      <x:c r="POQ5874" s="25"/>
      <x:c r="POR5874" s="25"/>
      <x:c r="POS5874" s="25"/>
      <x:c r="POT5874" s="25"/>
      <x:c r="POU5874" s="25"/>
      <x:c r="POV5874" s="25"/>
      <x:c r="POW5874" s="25"/>
      <x:c r="POX5874" s="25"/>
      <x:c r="POY5874" s="25"/>
      <x:c r="POZ5874" s="25"/>
      <x:c r="PPA5874" s="25"/>
      <x:c r="PPB5874" s="25"/>
      <x:c r="PPC5874" s="25"/>
      <x:c r="PPD5874" s="25"/>
      <x:c r="PPE5874" s="25"/>
      <x:c r="PPF5874" s="25"/>
      <x:c r="PPG5874" s="25"/>
      <x:c r="PPH5874" s="25"/>
      <x:c r="PPI5874" s="25"/>
      <x:c r="PPJ5874" s="25"/>
      <x:c r="PPK5874" s="25"/>
      <x:c r="PPL5874" s="25"/>
      <x:c r="PPM5874" s="25"/>
      <x:c r="PPN5874" s="25"/>
      <x:c r="PPO5874" s="25"/>
      <x:c r="PPP5874" s="25"/>
      <x:c r="PPQ5874" s="25"/>
      <x:c r="PPR5874" s="25"/>
      <x:c r="PPS5874" s="25"/>
      <x:c r="PPT5874" s="25"/>
      <x:c r="PPU5874" s="25"/>
      <x:c r="PPV5874" s="25"/>
      <x:c r="PPW5874" s="25"/>
      <x:c r="PPX5874" s="25"/>
      <x:c r="PPY5874" s="25"/>
      <x:c r="PPZ5874" s="25"/>
      <x:c r="PQA5874" s="25"/>
      <x:c r="PQB5874" s="25"/>
      <x:c r="PQC5874" s="25"/>
      <x:c r="PQD5874" s="25"/>
      <x:c r="PQE5874" s="25"/>
      <x:c r="PQF5874" s="25"/>
      <x:c r="PQG5874" s="25"/>
      <x:c r="PQH5874" s="25"/>
      <x:c r="PQI5874" s="25"/>
      <x:c r="PQJ5874" s="25"/>
      <x:c r="PQK5874" s="25"/>
      <x:c r="PQL5874" s="25"/>
      <x:c r="PQM5874" s="25"/>
      <x:c r="PQN5874" s="25"/>
      <x:c r="PQO5874" s="25"/>
      <x:c r="PQP5874" s="25"/>
      <x:c r="PQQ5874" s="25"/>
      <x:c r="PQR5874" s="25"/>
      <x:c r="PQS5874" s="25"/>
      <x:c r="PQT5874" s="25"/>
      <x:c r="PQU5874" s="25"/>
      <x:c r="PQV5874" s="25"/>
      <x:c r="PQW5874" s="25"/>
      <x:c r="PQX5874" s="25"/>
      <x:c r="PQY5874" s="25"/>
      <x:c r="PQZ5874" s="25"/>
      <x:c r="PRA5874" s="25"/>
      <x:c r="PRB5874" s="25"/>
      <x:c r="PRC5874" s="25"/>
      <x:c r="PRD5874" s="25"/>
      <x:c r="PRE5874" s="25"/>
      <x:c r="PRF5874" s="25"/>
      <x:c r="PRG5874" s="25"/>
      <x:c r="PRH5874" s="25"/>
      <x:c r="PRI5874" s="25"/>
      <x:c r="PRJ5874" s="25"/>
      <x:c r="PRK5874" s="25"/>
      <x:c r="PRL5874" s="25"/>
      <x:c r="PRM5874" s="25"/>
      <x:c r="PRN5874" s="25"/>
      <x:c r="PRO5874" s="25"/>
      <x:c r="PRP5874" s="25"/>
      <x:c r="PRQ5874" s="25"/>
      <x:c r="PRR5874" s="25"/>
      <x:c r="PRS5874" s="25"/>
      <x:c r="PRT5874" s="25"/>
      <x:c r="PRU5874" s="25"/>
      <x:c r="PRV5874" s="25"/>
      <x:c r="PRW5874" s="25"/>
      <x:c r="PRX5874" s="25"/>
      <x:c r="PRY5874" s="25"/>
      <x:c r="PRZ5874" s="25"/>
      <x:c r="PSA5874" s="25"/>
      <x:c r="PSB5874" s="25"/>
      <x:c r="PSC5874" s="25"/>
      <x:c r="PSD5874" s="25"/>
      <x:c r="PSE5874" s="25"/>
      <x:c r="PSF5874" s="25"/>
      <x:c r="PSG5874" s="25"/>
      <x:c r="PSH5874" s="25"/>
      <x:c r="PSI5874" s="25"/>
      <x:c r="PSJ5874" s="25"/>
      <x:c r="PSK5874" s="25"/>
      <x:c r="PSL5874" s="25"/>
      <x:c r="PSM5874" s="25"/>
      <x:c r="PSN5874" s="25"/>
      <x:c r="PSO5874" s="25"/>
      <x:c r="PSP5874" s="25"/>
      <x:c r="PSQ5874" s="25"/>
      <x:c r="PSR5874" s="25"/>
      <x:c r="PSS5874" s="25"/>
      <x:c r="PST5874" s="25"/>
      <x:c r="PSU5874" s="25"/>
      <x:c r="PSV5874" s="25"/>
      <x:c r="PSW5874" s="25"/>
      <x:c r="PSX5874" s="25"/>
      <x:c r="PSY5874" s="25"/>
      <x:c r="PSZ5874" s="25"/>
      <x:c r="PTA5874" s="25"/>
      <x:c r="PTB5874" s="25"/>
      <x:c r="PTC5874" s="25"/>
      <x:c r="PTD5874" s="25"/>
      <x:c r="PTE5874" s="25"/>
      <x:c r="PTF5874" s="25"/>
      <x:c r="PTG5874" s="25"/>
      <x:c r="PTH5874" s="25"/>
      <x:c r="PTI5874" s="25"/>
      <x:c r="PTJ5874" s="25"/>
      <x:c r="PTK5874" s="25"/>
      <x:c r="PTL5874" s="25"/>
      <x:c r="PTM5874" s="25"/>
      <x:c r="PTN5874" s="25"/>
      <x:c r="PTO5874" s="25"/>
      <x:c r="PTP5874" s="25"/>
      <x:c r="PTQ5874" s="25"/>
      <x:c r="PTR5874" s="25"/>
      <x:c r="PTS5874" s="25"/>
      <x:c r="PTT5874" s="25"/>
      <x:c r="PTU5874" s="25"/>
      <x:c r="PTV5874" s="25"/>
      <x:c r="PTW5874" s="25"/>
      <x:c r="PTX5874" s="25"/>
      <x:c r="PTY5874" s="25"/>
      <x:c r="PTZ5874" s="25"/>
      <x:c r="PUA5874" s="25"/>
      <x:c r="PUB5874" s="25"/>
      <x:c r="PUC5874" s="25"/>
      <x:c r="PUD5874" s="25"/>
      <x:c r="PUE5874" s="25"/>
      <x:c r="PUF5874" s="25"/>
      <x:c r="PUG5874" s="25"/>
      <x:c r="PUH5874" s="25"/>
      <x:c r="PUI5874" s="25"/>
      <x:c r="PUJ5874" s="25"/>
      <x:c r="PUK5874" s="25"/>
      <x:c r="PUL5874" s="25"/>
      <x:c r="PUM5874" s="25"/>
      <x:c r="PUN5874" s="25"/>
      <x:c r="PUO5874" s="25"/>
      <x:c r="PUP5874" s="25"/>
      <x:c r="PUQ5874" s="25"/>
      <x:c r="PUR5874" s="25"/>
      <x:c r="PUS5874" s="25"/>
      <x:c r="PUT5874" s="25"/>
      <x:c r="PUU5874" s="25"/>
      <x:c r="PUV5874" s="25"/>
      <x:c r="PUW5874" s="25"/>
      <x:c r="PUX5874" s="25"/>
      <x:c r="PUY5874" s="25"/>
      <x:c r="PUZ5874" s="25"/>
      <x:c r="PVA5874" s="25"/>
      <x:c r="PVB5874" s="25"/>
      <x:c r="PVC5874" s="25"/>
      <x:c r="PVD5874" s="25"/>
      <x:c r="PVE5874" s="25"/>
      <x:c r="PVF5874" s="25"/>
      <x:c r="PVG5874" s="25"/>
      <x:c r="PVH5874" s="25"/>
      <x:c r="PVI5874" s="25"/>
      <x:c r="PVJ5874" s="25"/>
      <x:c r="PVK5874" s="25"/>
      <x:c r="PVL5874" s="25"/>
      <x:c r="PVM5874" s="25"/>
      <x:c r="PVN5874" s="25"/>
      <x:c r="PVO5874" s="25"/>
      <x:c r="PVP5874" s="25"/>
      <x:c r="PVQ5874" s="25"/>
      <x:c r="PVR5874" s="25"/>
      <x:c r="PVS5874" s="25"/>
      <x:c r="PVT5874" s="25"/>
      <x:c r="PVU5874" s="25"/>
      <x:c r="PVV5874" s="25"/>
      <x:c r="PVW5874" s="25"/>
      <x:c r="PVX5874" s="25"/>
      <x:c r="PVY5874" s="25"/>
      <x:c r="PVZ5874" s="25"/>
      <x:c r="PWA5874" s="25"/>
      <x:c r="PWB5874" s="25"/>
      <x:c r="PWC5874" s="25"/>
      <x:c r="PWD5874" s="25"/>
      <x:c r="PWE5874" s="25"/>
      <x:c r="PWF5874" s="25"/>
      <x:c r="PWG5874" s="25"/>
      <x:c r="PWH5874" s="25"/>
      <x:c r="PWI5874" s="25"/>
      <x:c r="PWJ5874" s="25"/>
      <x:c r="PWK5874" s="25"/>
      <x:c r="PWL5874" s="25"/>
      <x:c r="PWM5874" s="25"/>
      <x:c r="PWN5874" s="25"/>
      <x:c r="PWO5874" s="25"/>
      <x:c r="PWP5874" s="25"/>
      <x:c r="PWQ5874" s="25"/>
      <x:c r="PWR5874" s="25"/>
      <x:c r="PWS5874" s="25"/>
      <x:c r="PWT5874" s="25"/>
      <x:c r="PWU5874" s="25"/>
      <x:c r="PWV5874" s="25"/>
      <x:c r="PWW5874" s="25"/>
      <x:c r="PWX5874" s="25"/>
      <x:c r="PWY5874" s="25"/>
      <x:c r="PWZ5874" s="25"/>
      <x:c r="PXA5874" s="25"/>
      <x:c r="PXB5874" s="25"/>
      <x:c r="PXC5874" s="25"/>
      <x:c r="PXD5874" s="25"/>
      <x:c r="PXE5874" s="25"/>
      <x:c r="PXF5874" s="25"/>
      <x:c r="PXG5874" s="25"/>
      <x:c r="PXH5874" s="25"/>
      <x:c r="PXI5874" s="25"/>
      <x:c r="PXJ5874" s="25"/>
      <x:c r="PXK5874" s="25"/>
      <x:c r="PXL5874" s="25"/>
      <x:c r="PXM5874" s="25"/>
      <x:c r="PXN5874" s="25"/>
      <x:c r="PXO5874" s="25"/>
      <x:c r="PXP5874" s="25"/>
      <x:c r="PXQ5874" s="25"/>
      <x:c r="PXR5874" s="25"/>
      <x:c r="PXS5874" s="25"/>
      <x:c r="PXT5874" s="25"/>
      <x:c r="PXU5874" s="25"/>
      <x:c r="PXV5874" s="25"/>
      <x:c r="PXW5874" s="25"/>
      <x:c r="PXX5874" s="25"/>
      <x:c r="PXY5874" s="25"/>
      <x:c r="PXZ5874" s="25"/>
      <x:c r="PYA5874" s="25"/>
      <x:c r="PYB5874" s="25"/>
      <x:c r="PYC5874" s="25"/>
      <x:c r="PYD5874" s="25"/>
      <x:c r="PYE5874" s="25"/>
      <x:c r="PYF5874" s="25"/>
      <x:c r="PYG5874" s="25"/>
      <x:c r="PYH5874" s="25"/>
      <x:c r="PYI5874" s="25"/>
      <x:c r="PYJ5874" s="25"/>
      <x:c r="PYK5874" s="25"/>
      <x:c r="PYL5874" s="25"/>
      <x:c r="PYM5874" s="25"/>
      <x:c r="PYN5874" s="25"/>
      <x:c r="PYO5874" s="25"/>
      <x:c r="PYP5874" s="25"/>
      <x:c r="PYQ5874" s="25"/>
      <x:c r="PYR5874" s="25"/>
      <x:c r="PYS5874" s="25"/>
      <x:c r="PYT5874" s="25"/>
      <x:c r="PYU5874" s="25"/>
      <x:c r="PYV5874" s="25"/>
      <x:c r="PYW5874" s="25"/>
      <x:c r="PYX5874" s="25"/>
      <x:c r="PYY5874" s="25"/>
      <x:c r="PYZ5874" s="25"/>
      <x:c r="PZA5874" s="25"/>
      <x:c r="PZB5874" s="25"/>
      <x:c r="PZC5874" s="25"/>
      <x:c r="PZD5874" s="25"/>
      <x:c r="PZE5874" s="25"/>
      <x:c r="PZF5874" s="25"/>
      <x:c r="PZG5874" s="25"/>
      <x:c r="PZH5874" s="25"/>
      <x:c r="PZI5874" s="25"/>
      <x:c r="PZJ5874" s="25"/>
      <x:c r="PZK5874" s="25"/>
      <x:c r="PZL5874" s="25"/>
      <x:c r="PZM5874" s="25"/>
      <x:c r="PZN5874" s="25"/>
      <x:c r="PZO5874" s="25"/>
      <x:c r="PZP5874" s="25"/>
      <x:c r="PZQ5874" s="25"/>
      <x:c r="PZR5874" s="25"/>
      <x:c r="PZS5874" s="25"/>
      <x:c r="PZT5874" s="25"/>
      <x:c r="PZU5874" s="25"/>
      <x:c r="PZV5874" s="25"/>
      <x:c r="PZW5874" s="25"/>
      <x:c r="PZX5874" s="25"/>
      <x:c r="PZY5874" s="25"/>
      <x:c r="PZZ5874" s="25"/>
      <x:c r="QAA5874" s="25"/>
      <x:c r="QAB5874" s="25"/>
      <x:c r="QAC5874" s="25"/>
      <x:c r="QAD5874" s="25"/>
      <x:c r="QAE5874" s="25"/>
      <x:c r="QAF5874" s="25"/>
      <x:c r="QAG5874" s="25"/>
      <x:c r="QAH5874" s="25"/>
      <x:c r="QAI5874" s="25"/>
      <x:c r="QAJ5874" s="25"/>
      <x:c r="QAK5874" s="25"/>
      <x:c r="QAL5874" s="25"/>
      <x:c r="QAM5874" s="25"/>
      <x:c r="QAN5874" s="25"/>
      <x:c r="QAO5874" s="25"/>
      <x:c r="QAP5874" s="25"/>
      <x:c r="QAQ5874" s="25"/>
      <x:c r="QAR5874" s="25"/>
      <x:c r="QAS5874" s="25"/>
      <x:c r="QAT5874" s="25"/>
      <x:c r="QAU5874" s="25"/>
      <x:c r="QAV5874" s="25"/>
      <x:c r="QAW5874" s="25"/>
      <x:c r="QAX5874" s="25"/>
      <x:c r="QAY5874" s="25"/>
      <x:c r="QAZ5874" s="25"/>
      <x:c r="QBA5874" s="25"/>
      <x:c r="QBB5874" s="25"/>
      <x:c r="QBC5874" s="25"/>
      <x:c r="QBD5874" s="25"/>
      <x:c r="QBE5874" s="25"/>
      <x:c r="QBF5874" s="25"/>
      <x:c r="QBG5874" s="25"/>
      <x:c r="QBH5874" s="25"/>
      <x:c r="QBI5874" s="25"/>
      <x:c r="QBJ5874" s="25"/>
      <x:c r="QBK5874" s="25"/>
      <x:c r="QBL5874" s="25"/>
      <x:c r="QBM5874" s="25"/>
      <x:c r="QBN5874" s="25"/>
      <x:c r="QBO5874" s="25"/>
      <x:c r="QBP5874" s="25"/>
      <x:c r="QBQ5874" s="25"/>
      <x:c r="QBR5874" s="25"/>
      <x:c r="QBS5874" s="25"/>
      <x:c r="QBT5874" s="25"/>
      <x:c r="QBU5874" s="25"/>
      <x:c r="QBV5874" s="25"/>
      <x:c r="QBW5874" s="25"/>
      <x:c r="QBX5874" s="25"/>
      <x:c r="QBY5874" s="25"/>
      <x:c r="QBZ5874" s="25"/>
      <x:c r="QCA5874" s="25"/>
      <x:c r="QCB5874" s="25"/>
      <x:c r="QCC5874" s="25"/>
      <x:c r="QCD5874" s="25"/>
      <x:c r="QCE5874" s="25"/>
      <x:c r="QCF5874" s="25"/>
      <x:c r="QCG5874" s="25"/>
      <x:c r="QCH5874" s="25"/>
      <x:c r="QCI5874" s="25"/>
      <x:c r="QCJ5874" s="25"/>
      <x:c r="QCK5874" s="25"/>
      <x:c r="QCL5874" s="25"/>
      <x:c r="QCM5874" s="25"/>
      <x:c r="QCN5874" s="25"/>
      <x:c r="QCO5874" s="25"/>
      <x:c r="QCP5874" s="25"/>
      <x:c r="QCQ5874" s="25"/>
      <x:c r="QCR5874" s="25"/>
      <x:c r="QCS5874" s="25"/>
      <x:c r="QCT5874" s="25"/>
      <x:c r="QCU5874" s="25"/>
      <x:c r="QCV5874" s="25"/>
      <x:c r="QCW5874" s="25"/>
      <x:c r="QCX5874" s="25"/>
      <x:c r="QCY5874" s="25"/>
      <x:c r="QCZ5874" s="25"/>
      <x:c r="QDA5874" s="25"/>
      <x:c r="QDB5874" s="25"/>
      <x:c r="QDC5874" s="25"/>
      <x:c r="QDD5874" s="25"/>
      <x:c r="QDE5874" s="25"/>
      <x:c r="QDF5874" s="25"/>
      <x:c r="QDG5874" s="25"/>
      <x:c r="QDH5874" s="25"/>
      <x:c r="QDI5874" s="25"/>
      <x:c r="QDJ5874" s="25"/>
      <x:c r="QDK5874" s="25"/>
      <x:c r="QDL5874" s="25"/>
      <x:c r="QDM5874" s="25"/>
      <x:c r="QDN5874" s="25"/>
      <x:c r="QDO5874" s="25"/>
      <x:c r="QDP5874" s="25"/>
      <x:c r="QDQ5874" s="25"/>
      <x:c r="QDR5874" s="25"/>
      <x:c r="QDS5874" s="25"/>
      <x:c r="QDT5874" s="25"/>
      <x:c r="QDU5874" s="25"/>
      <x:c r="QDV5874" s="25"/>
      <x:c r="QDW5874" s="25"/>
      <x:c r="QDX5874" s="25"/>
      <x:c r="QDY5874" s="25"/>
      <x:c r="QDZ5874" s="25"/>
      <x:c r="QEA5874" s="25"/>
      <x:c r="QEB5874" s="25"/>
      <x:c r="QEC5874" s="25"/>
      <x:c r="QED5874" s="25"/>
      <x:c r="QEE5874" s="25"/>
      <x:c r="QEF5874" s="25"/>
      <x:c r="QEG5874" s="25"/>
      <x:c r="QEH5874" s="25"/>
      <x:c r="QEI5874" s="25"/>
      <x:c r="QEJ5874" s="25"/>
      <x:c r="QEK5874" s="25"/>
      <x:c r="QEL5874" s="25"/>
      <x:c r="QEM5874" s="25"/>
      <x:c r="QEN5874" s="25"/>
      <x:c r="QEO5874" s="25"/>
      <x:c r="QEP5874" s="25"/>
      <x:c r="QEQ5874" s="25"/>
      <x:c r="QER5874" s="25"/>
      <x:c r="QES5874" s="25"/>
      <x:c r="QET5874" s="25"/>
      <x:c r="QEU5874" s="25"/>
      <x:c r="QEV5874" s="25"/>
      <x:c r="QEW5874" s="25"/>
      <x:c r="QEX5874" s="25"/>
      <x:c r="QEY5874" s="25"/>
      <x:c r="QEZ5874" s="25"/>
      <x:c r="QFA5874" s="25"/>
      <x:c r="QFB5874" s="25"/>
      <x:c r="QFC5874" s="25"/>
      <x:c r="QFD5874" s="25"/>
      <x:c r="QFE5874" s="25"/>
      <x:c r="QFF5874" s="25"/>
      <x:c r="QFG5874" s="25"/>
      <x:c r="QFH5874" s="25"/>
      <x:c r="QFI5874" s="25"/>
      <x:c r="QFJ5874" s="25"/>
      <x:c r="QFK5874" s="25"/>
      <x:c r="QFL5874" s="25"/>
      <x:c r="QFM5874" s="25"/>
      <x:c r="QFN5874" s="25"/>
      <x:c r="QFO5874" s="25"/>
      <x:c r="QFP5874" s="25"/>
      <x:c r="QFQ5874" s="25"/>
      <x:c r="QFR5874" s="25"/>
      <x:c r="QFS5874" s="25"/>
      <x:c r="QFT5874" s="25"/>
      <x:c r="QFU5874" s="25"/>
      <x:c r="QFV5874" s="25"/>
      <x:c r="QFW5874" s="25"/>
      <x:c r="QFX5874" s="25"/>
      <x:c r="QFY5874" s="25"/>
      <x:c r="QFZ5874" s="25"/>
      <x:c r="QGA5874" s="25"/>
      <x:c r="QGB5874" s="25"/>
      <x:c r="QGC5874" s="25"/>
      <x:c r="QGD5874" s="25"/>
      <x:c r="QGE5874" s="25"/>
      <x:c r="QGF5874" s="25"/>
      <x:c r="QGG5874" s="25"/>
      <x:c r="QGH5874" s="25"/>
      <x:c r="QGI5874" s="25"/>
      <x:c r="QGJ5874" s="25"/>
      <x:c r="QGK5874" s="25"/>
      <x:c r="QGL5874" s="25"/>
      <x:c r="QGM5874" s="25"/>
      <x:c r="QGN5874" s="25"/>
      <x:c r="QGO5874" s="25"/>
      <x:c r="QGP5874" s="25"/>
      <x:c r="QGQ5874" s="25"/>
      <x:c r="QGR5874" s="25"/>
      <x:c r="QGS5874" s="25"/>
      <x:c r="QGT5874" s="25"/>
      <x:c r="QGU5874" s="25"/>
      <x:c r="QGV5874" s="25"/>
      <x:c r="QGW5874" s="25"/>
      <x:c r="QGX5874" s="25"/>
      <x:c r="QGY5874" s="25"/>
      <x:c r="QGZ5874" s="25"/>
      <x:c r="QHA5874" s="25"/>
      <x:c r="QHB5874" s="25"/>
      <x:c r="QHC5874" s="25"/>
      <x:c r="QHD5874" s="25"/>
      <x:c r="QHE5874" s="25"/>
      <x:c r="QHF5874" s="25"/>
      <x:c r="QHG5874" s="25"/>
      <x:c r="QHH5874" s="25"/>
      <x:c r="QHI5874" s="25"/>
      <x:c r="QHJ5874" s="25"/>
      <x:c r="QHK5874" s="25"/>
      <x:c r="QHL5874" s="25"/>
      <x:c r="QHM5874" s="25"/>
      <x:c r="QHN5874" s="25"/>
      <x:c r="QHO5874" s="25"/>
      <x:c r="QHP5874" s="25"/>
      <x:c r="QHQ5874" s="25"/>
      <x:c r="QHR5874" s="25"/>
      <x:c r="QHS5874" s="25"/>
      <x:c r="QHT5874" s="25"/>
      <x:c r="QHU5874" s="25"/>
      <x:c r="QHV5874" s="25"/>
      <x:c r="QHW5874" s="25"/>
      <x:c r="QHX5874" s="25"/>
      <x:c r="QHY5874" s="25"/>
      <x:c r="QHZ5874" s="25"/>
      <x:c r="QIA5874" s="25"/>
      <x:c r="QIB5874" s="25"/>
      <x:c r="QIC5874" s="25"/>
      <x:c r="QID5874" s="25"/>
      <x:c r="QIE5874" s="25"/>
      <x:c r="QIF5874" s="25"/>
      <x:c r="QIG5874" s="25"/>
      <x:c r="QIH5874" s="25"/>
      <x:c r="QII5874" s="25"/>
      <x:c r="QIJ5874" s="25"/>
      <x:c r="QIK5874" s="25"/>
      <x:c r="QIL5874" s="25"/>
      <x:c r="QIM5874" s="25"/>
      <x:c r="QIN5874" s="25"/>
      <x:c r="QIO5874" s="25"/>
      <x:c r="QIP5874" s="25"/>
      <x:c r="QIQ5874" s="25"/>
      <x:c r="QIR5874" s="25"/>
      <x:c r="QIS5874" s="25"/>
      <x:c r="QIT5874" s="25"/>
      <x:c r="QIU5874" s="25"/>
      <x:c r="QIV5874" s="25"/>
      <x:c r="QIW5874" s="25"/>
      <x:c r="QIX5874" s="25"/>
      <x:c r="QIY5874" s="25"/>
      <x:c r="QIZ5874" s="25"/>
      <x:c r="QJA5874" s="25"/>
      <x:c r="QJB5874" s="25"/>
      <x:c r="QJC5874" s="25"/>
      <x:c r="QJD5874" s="25"/>
      <x:c r="QJE5874" s="25"/>
      <x:c r="QJF5874" s="25"/>
      <x:c r="QJG5874" s="25"/>
      <x:c r="QJH5874" s="25"/>
      <x:c r="QJI5874" s="25"/>
      <x:c r="QJJ5874" s="25"/>
      <x:c r="QJK5874" s="25"/>
      <x:c r="QJL5874" s="25"/>
      <x:c r="QJM5874" s="25"/>
      <x:c r="QJN5874" s="25"/>
      <x:c r="QJO5874" s="25"/>
      <x:c r="QJP5874" s="25"/>
      <x:c r="QJQ5874" s="25"/>
      <x:c r="QJR5874" s="25"/>
      <x:c r="QJS5874" s="25"/>
      <x:c r="QJT5874" s="25"/>
      <x:c r="QJU5874" s="25"/>
      <x:c r="QJV5874" s="25"/>
      <x:c r="QJW5874" s="25"/>
      <x:c r="QJX5874" s="25"/>
      <x:c r="QJY5874" s="25"/>
      <x:c r="QJZ5874" s="25"/>
      <x:c r="QKA5874" s="25"/>
      <x:c r="QKB5874" s="25"/>
      <x:c r="QKC5874" s="25"/>
      <x:c r="QKD5874" s="25"/>
      <x:c r="QKE5874" s="25"/>
      <x:c r="QKF5874" s="25"/>
      <x:c r="QKG5874" s="25"/>
      <x:c r="QKH5874" s="25"/>
      <x:c r="QKI5874" s="25"/>
      <x:c r="QKJ5874" s="25"/>
      <x:c r="QKK5874" s="25"/>
      <x:c r="QKL5874" s="25"/>
      <x:c r="QKM5874" s="25"/>
      <x:c r="QKN5874" s="25"/>
      <x:c r="QKO5874" s="25"/>
      <x:c r="QKP5874" s="25"/>
      <x:c r="QKQ5874" s="25"/>
      <x:c r="QKR5874" s="25"/>
      <x:c r="QKS5874" s="25"/>
      <x:c r="QKT5874" s="25"/>
      <x:c r="QKU5874" s="25"/>
      <x:c r="QKV5874" s="25"/>
      <x:c r="QKW5874" s="25"/>
      <x:c r="QKX5874" s="25"/>
      <x:c r="QKY5874" s="25"/>
      <x:c r="QKZ5874" s="25"/>
      <x:c r="QLA5874" s="25"/>
      <x:c r="QLB5874" s="25"/>
      <x:c r="QLC5874" s="25"/>
      <x:c r="QLD5874" s="25"/>
      <x:c r="QLE5874" s="25"/>
      <x:c r="QLF5874" s="25"/>
      <x:c r="QLG5874" s="25"/>
      <x:c r="QLH5874" s="25"/>
      <x:c r="QLI5874" s="25"/>
      <x:c r="QLJ5874" s="25"/>
      <x:c r="QLK5874" s="25"/>
      <x:c r="QLL5874" s="25"/>
      <x:c r="QLM5874" s="25"/>
      <x:c r="QLN5874" s="25"/>
      <x:c r="QLO5874" s="25"/>
      <x:c r="QLP5874" s="25"/>
      <x:c r="QLQ5874" s="25"/>
      <x:c r="QLR5874" s="25"/>
      <x:c r="QLS5874" s="25"/>
      <x:c r="QLT5874" s="25"/>
      <x:c r="QLU5874" s="25"/>
      <x:c r="QLV5874" s="25"/>
      <x:c r="QLW5874" s="25"/>
      <x:c r="QLX5874" s="25"/>
      <x:c r="QLY5874" s="25"/>
      <x:c r="QLZ5874" s="25"/>
      <x:c r="QMA5874" s="25"/>
      <x:c r="QMB5874" s="25"/>
      <x:c r="QMC5874" s="25"/>
      <x:c r="QMD5874" s="25"/>
      <x:c r="QME5874" s="25"/>
      <x:c r="QMF5874" s="25"/>
      <x:c r="QMG5874" s="25"/>
      <x:c r="QMH5874" s="25"/>
      <x:c r="QMI5874" s="25"/>
      <x:c r="QMJ5874" s="25"/>
      <x:c r="QMK5874" s="25"/>
      <x:c r="QML5874" s="25"/>
      <x:c r="QMM5874" s="25"/>
      <x:c r="QMN5874" s="25"/>
      <x:c r="QMO5874" s="25"/>
      <x:c r="QMP5874" s="25"/>
      <x:c r="QMQ5874" s="25"/>
      <x:c r="QMR5874" s="25"/>
      <x:c r="QMS5874" s="25"/>
      <x:c r="QMT5874" s="25"/>
      <x:c r="QMU5874" s="25"/>
      <x:c r="QMV5874" s="25"/>
      <x:c r="QMW5874" s="25"/>
      <x:c r="QMX5874" s="25"/>
      <x:c r="QMY5874" s="25"/>
      <x:c r="QMZ5874" s="25"/>
      <x:c r="QNA5874" s="25"/>
      <x:c r="QNB5874" s="25"/>
      <x:c r="QNC5874" s="25"/>
      <x:c r="QND5874" s="25"/>
      <x:c r="QNE5874" s="25"/>
      <x:c r="QNF5874" s="25"/>
      <x:c r="QNG5874" s="25"/>
      <x:c r="QNH5874" s="25"/>
      <x:c r="QNI5874" s="25"/>
      <x:c r="QNJ5874" s="25"/>
      <x:c r="QNK5874" s="25"/>
      <x:c r="QNL5874" s="25"/>
      <x:c r="QNM5874" s="25"/>
      <x:c r="QNN5874" s="25"/>
      <x:c r="QNO5874" s="25"/>
      <x:c r="QNP5874" s="25"/>
      <x:c r="QNQ5874" s="25"/>
      <x:c r="QNR5874" s="25"/>
      <x:c r="QNS5874" s="25"/>
      <x:c r="QNT5874" s="25"/>
      <x:c r="QNU5874" s="25"/>
      <x:c r="QNV5874" s="25"/>
      <x:c r="QNW5874" s="25"/>
      <x:c r="QNX5874" s="25"/>
      <x:c r="QNY5874" s="25"/>
      <x:c r="QNZ5874" s="25"/>
      <x:c r="QOA5874" s="25"/>
      <x:c r="QOB5874" s="25"/>
      <x:c r="QOC5874" s="25"/>
      <x:c r="QOD5874" s="25"/>
      <x:c r="QOE5874" s="25"/>
      <x:c r="QOF5874" s="25"/>
      <x:c r="QOG5874" s="25"/>
      <x:c r="QOH5874" s="25"/>
      <x:c r="QOI5874" s="25"/>
      <x:c r="QOJ5874" s="25"/>
      <x:c r="QOK5874" s="25"/>
      <x:c r="QOL5874" s="25"/>
      <x:c r="QOM5874" s="25"/>
      <x:c r="QON5874" s="25"/>
      <x:c r="QOO5874" s="25"/>
      <x:c r="QOP5874" s="25"/>
      <x:c r="QOQ5874" s="25"/>
      <x:c r="QOR5874" s="25"/>
      <x:c r="QOS5874" s="25"/>
      <x:c r="QOT5874" s="25"/>
      <x:c r="QOU5874" s="25"/>
      <x:c r="QOV5874" s="25"/>
      <x:c r="QOW5874" s="25"/>
      <x:c r="QOX5874" s="25"/>
      <x:c r="QOY5874" s="25"/>
      <x:c r="QOZ5874" s="25"/>
      <x:c r="QPA5874" s="25"/>
      <x:c r="QPB5874" s="25"/>
      <x:c r="QPC5874" s="25"/>
      <x:c r="QPD5874" s="25"/>
      <x:c r="QPE5874" s="25"/>
      <x:c r="QPF5874" s="25"/>
      <x:c r="QPG5874" s="25"/>
      <x:c r="QPH5874" s="25"/>
      <x:c r="QPI5874" s="25"/>
      <x:c r="QPJ5874" s="25"/>
      <x:c r="QPK5874" s="25"/>
      <x:c r="QPL5874" s="25"/>
      <x:c r="QPM5874" s="25"/>
      <x:c r="QPN5874" s="25"/>
      <x:c r="QPO5874" s="25"/>
      <x:c r="QPP5874" s="25"/>
      <x:c r="QPQ5874" s="25"/>
      <x:c r="QPR5874" s="25"/>
      <x:c r="QPS5874" s="25"/>
      <x:c r="QPT5874" s="25"/>
      <x:c r="QPU5874" s="25"/>
      <x:c r="QPV5874" s="25"/>
      <x:c r="QPW5874" s="25"/>
      <x:c r="QPX5874" s="25"/>
      <x:c r="QPY5874" s="25"/>
      <x:c r="QPZ5874" s="25"/>
      <x:c r="QQA5874" s="25"/>
      <x:c r="QQB5874" s="25"/>
      <x:c r="QQC5874" s="25"/>
      <x:c r="QQD5874" s="25"/>
      <x:c r="QQE5874" s="25"/>
      <x:c r="QQF5874" s="25"/>
      <x:c r="QQG5874" s="25"/>
      <x:c r="QQH5874" s="25"/>
      <x:c r="QQI5874" s="25"/>
      <x:c r="QQJ5874" s="25"/>
      <x:c r="QQK5874" s="25"/>
      <x:c r="QQL5874" s="25"/>
      <x:c r="QQM5874" s="25"/>
      <x:c r="QQN5874" s="25"/>
      <x:c r="QQO5874" s="25"/>
      <x:c r="QQP5874" s="25"/>
      <x:c r="QQQ5874" s="25"/>
      <x:c r="QQR5874" s="25"/>
      <x:c r="QQS5874" s="25"/>
      <x:c r="QQT5874" s="25"/>
      <x:c r="QQU5874" s="25"/>
      <x:c r="QQV5874" s="25"/>
      <x:c r="QQW5874" s="25"/>
      <x:c r="QQX5874" s="25"/>
      <x:c r="QQY5874" s="25"/>
      <x:c r="QQZ5874" s="25"/>
      <x:c r="QRA5874" s="25"/>
      <x:c r="QRB5874" s="25"/>
      <x:c r="QRC5874" s="25"/>
      <x:c r="QRD5874" s="25"/>
      <x:c r="QRE5874" s="25"/>
      <x:c r="QRF5874" s="25"/>
      <x:c r="QRG5874" s="25"/>
      <x:c r="QRH5874" s="25"/>
      <x:c r="QRI5874" s="25"/>
      <x:c r="QRJ5874" s="25"/>
      <x:c r="QRK5874" s="25"/>
      <x:c r="QRL5874" s="25"/>
      <x:c r="QRM5874" s="25"/>
      <x:c r="QRN5874" s="25"/>
      <x:c r="QRO5874" s="25"/>
      <x:c r="QRP5874" s="25"/>
      <x:c r="QRQ5874" s="25"/>
      <x:c r="QRR5874" s="25"/>
      <x:c r="QRS5874" s="25"/>
      <x:c r="QRT5874" s="25"/>
      <x:c r="QRU5874" s="25"/>
      <x:c r="QRV5874" s="25"/>
      <x:c r="QRW5874" s="25"/>
      <x:c r="QRX5874" s="25"/>
      <x:c r="QRY5874" s="25"/>
      <x:c r="QRZ5874" s="25"/>
      <x:c r="QSA5874" s="25"/>
      <x:c r="QSB5874" s="25"/>
      <x:c r="QSC5874" s="25"/>
      <x:c r="QSD5874" s="25"/>
      <x:c r="QSE5874" s="25"/>
      <x:c r="QSF5874" s="25"/>
      <x:c r="QSG5874" s="25"/>
      <x:c r="QSH5874" s="25"/>
      <x:c r="QSI5874" s="25"/>
      <x:c r="QSJ5874" s="25"/>
      <x:c r="QSK5874" s="25"/>
      <x:c r="QSL5874" s="25"/>
      <x:c r="QSM5874" s="25"/>
      <x:c r="QSN5874" s="25"/>
      <x:c r="QSO5874" s="25"/>
      <x:c r="QSP5874" s="25"/>
      <x:c r="QSQ5874" s="25"/>
      <x:c r="QSR5874" s="25"/>
      <x:c r="QSS5874" s="25"/>
      <x:c r="QST5874" s="25"/>
      <x:c r="QSU5874" s="25"/>
      <x:c r="QSV5874" s="25"/>
      <x:c r="QSW5874" s="25"/>
      <x:c r="QSX5874" s="25"/>
      <x:c r="QSY5874" s="25"/>
      <x:c r="QSZ5874" s="25"/>
      <x:c r="QTA5874" s="25"/>
      <x:c r="QTB5874" s="25"/>
      <x:c r="QTC5874" s="25"/>
      <x:c r="QTD5874" s="25"/>
      <x:c r="QTE5874" s="25"/>
      <x:c r="QTF5874" s="25"/>
      <x:c r="QTG5874" s="25"/>
      <x:c r="QTH5874" s="25"/>
      <x:c r="QTI5874" s="25"/>
      <x:c r="QTJ5874" s="25"/>
      <x:c r="QTK5874" s="25"/>
      <x:c r="QTL5874" s="25"/>
      <x:c r="QTM5874" s="25"/>
      <x:c r="QTN5874" s="25"/>
      <x:c r="QTO5874" s="25"/>
      <x:c r="QTP5874" s="25"/>
      <x:c r="QTQ5874" s="25"/>
      <x:c r="QTR5874" s="25"/>
      <x:c r="QTS5874" s="25"/>
      <x:c r="QTT5874" s="25"/>
      <x:c r="QTU5874" s="25"/>
      <x:c r="QTV5874" s="25"/>
      <x:c r="QTW5874" s="25"/>
      <x:c r="QTX5874" s="25"/>
      <x:c r="QTY5874" s="25"/>
      <x:c r="QTZ5874" s="25"/>
      <x:c r="QUA5874" s="25"/>
      <x:c r="QUB5874" s="25"/>
      <x:c r="QUC5874" s="25"/>
      <x:c r="QUD5874" s="25"/>
      <x:c r="QUE5874" s="25"/>
      <x:c r="QUF5874" s="25"/>
      <x:c r="QUG5874" s="25"/>
      <x:c r="QUH5874" s="25"/>
      <x:c r="QUI5874" s="25"/>
      <x:c r="QUJ5874" s="25"/>
      <x:c r="QUK5874" s="25"/>
      <x:c r="QUL5874" s="25"/>
      <x:c r="QUM5874" s="25"/>
      <x:c r="QUN5874" s="25"/>
      <x:c r="QUO5874" s="25"/>
      <x:c r="QUP5874" s="25"/>
      <x:c r="QUQ5874" s="25"/>
      <x:c r="QUR5874" s="25"/>
      <x:c r="QUS5874" s="25"/>
      <x:c r="QUT5874" s="25"/>
      <x:c r="QUU5874" s="25"/>
      <x:c r="QUV5874" s="25"/>
      <x:c r="QUW5874" s="25"/>
      <x:c r="QUX5874" s="25"/>
      <x:c r="QUY5874" s="25"/>
      <x:c r="QUZ5874" s="25"/>
      <x:c r="QVA5874" s="25"/>
      <x:c r="QVB5874" s="25"/>
      <x:c r="QVC5874" s="25"/>
      <x:c r="QVD5874" s="25"/>
      <x:c r="QVE5874" s="25"/>
      <x:c r="QVF5874" s="25"/>
      <x:c r="QVG5874" s="25"/>
      <x:c r="QVH5874" s="25"/>
      <x:c r="QVI5874" s="25"/>
      <x:c r="QVJ5874" s="25"/>
      <x:c r="QVK5874" s="25"/>
      <x:c r="QVL5874" s="25"/>
      <x:c r="QVM5874" s="25"/>
      <x:c r="QVN5874" s="25"/>
      <x:c r="QVO5874" s="25"/>
      <x:c r="QVP5874" s="25"/>
      <x:c r="QVQ5874" s="25"/>
      <x:c r="QVR5874" s="25"/>
      <x:c r="QVS5874" s="25"/>
      <x:c r="QVT5874" s="25"/>
      <x:c r="QVU5874" s="25"/>
      <x:c r="QVV5874" s="25"/>
      <x:c r="QVW5874" s="25"/>
      <x:c r="QVX5874" s="25"/>
      <x:c r="QVY5874" s="25"/>
      <x:c r="QVZ5874" s="25"/>
      <x:c r="QWA5874" s="25"/>
      <x:c r="QWB5874" s="25"/>
      <x:c r="QWC5874" s="25"/>
      <x:c r="QWD5874" s="25"/>
      <x:c r="QWE5874" s="25"/>
      <x:c r="QWF5874" s="25"/>
      <x:c r="QWG5874" s="25"/>
      <x:c r="QWH5874" s="25"/>
      <x:c r="QWI5874" s="25"/>
      <x:c r="QWJ5874" s="25"/>
      <x:c r="QWK5874" s="25"/>
      <x:c r="QWL5874" s="25"/>
      <x:c r="QWM5874" s="25"/>
      <x:c r="QWN5874" s="25"/>
      <x:c r="QWO5874" s="25"/>
      <x:c r="QWP5874" s="25"/>
      <x:c r="QWQ5874" s="25"/>
      <x:c r="QWR5874" s="25"/>
      <x:c r="QWS5874" s="25"/>
      <x:c r="QWT5874" s="25"/>
      <x:c r="QWU5874" s="25"/>
      <x:c r="QWV5874" s="25"/>
      <x:c r="QWW5874" s="25"/>
      <x:c r="QWX5874" s="25"/>
      <x:c r="QWY5874" s="25"/>
      <x:c r="QWZ5874" s="25"/>
      <x:c r="QXA5874" s="25"/>
      <x:c r="QXB5874" s="25"/>
      <x:c r="QXC5874" s="25"/>
      <x:c r="QXD5874" s="25"/>
      <x:c r="QXE5874" s="25"/>
      <x:c r="QXF5874" s="25"/>
      <x:c r="QXG5874" s="25"/>
      <x:c r="QXH5874" s="25"/>
      <x:c r="QXI5874" s="25"/>
      <x:c r="QXJ5874" s="25"/>
      <x:c r="QXK5874" s="25"/>
      <x:c r="QXL5874" s="25"/>
      <x:c r="QXM5874" s="25"/>
      <x:c r="QXN5874" s="25"/>
      <x:c r="QXO5874" s="25"/>
      <x:c r="QXP5874" s="25"/>
      <x:c r="QXQ5874" s="25"/>
      <x:c r="QXR5874" s="25"/>
      <x:c r="QXS5874" s="25"/>
      <x:c r="QXT5874" s="25"/>
      <x:c r="QXU5874" s="25"/>
      <x:c r="QXV5874" s="25"/>
      <x:c r="QXW5874" s="25"/>
      <x:c r="QXX5874" s="25"/>
      <x:c r="QXY5874" s="25"/>
      <x:c r="QXZ5874" s="25"/>
      <x:c r="QYA5874" s="25"/>
      <x:c r="QYB5874" s="25"/>
      <x:c r="QYC5874" s="25"/>
      <x:c r="QYD5874" s="25"/>
      <x:c r="QYE5874" s="25"/>
      <x:c r="QYF5874" s="25"/>
      <x:c r="QYG5874" s="25"/>
      <x:c r="QYH5874" s="25"/>
      <x:c r="QYI5874" s="25"/>
      <x:c r="QYJ5874" s="25"/>
      <x:c r="QYK5874" s="25"/>
      <x:c r="QYL5874" s="25"/>
      <x:c r="QYM5874" s="25"/>
      <x:c r="QYN5874" s="25"/>
      <x:c r="QYO5874" s="25"/>
      <x:c r="QYP5874" s="25"/>
      <x:c r="QYQ5874" s="25"/>
      <x:c r="QYR5874" s="25"/>
      <x:c r="QYS5874" s="25"/>
      <x:c r="QYT5874" s="25"/>
      <x:c r="QYU5874" s="25"/>
      <x:c r="QYV5874" s="25"/>
      <x:c r="QYW5874" s="25"/>
      <x:c r="QYX5874" s="25"/>
      <x:c r="QYY5874" s="25"/>
      <x:c r="QYZ5874" s="25"/>
      <x:c r="QZA5874" s="25"/>
      <x:c r="QZB5874" s="25"/>
      <x:c r="QZC5874" s="25"/>
      <x:c r="QZD5874" s="25"/>
      <x:c r="QZE5874" s="25"/>
      <x:c r="QZF5874" s="25"/>
      <x:c r="QZG5874" s="25"/>
      <x:c r="QZH5874" s="25"/>
      <x:c r="QZI5874" s="25"/>
      <x:c r="QZJ5874" s="25"/>
      <x:c r="QZK5874" s="25"/>
      <x:c r="QZL5874" s="25"/>
      <x:c r="QZM5874" s="25"/>
      <x:c r="QZN5874" s="25"/>
      <x:c r="QZO5874" s="25"/>
      <x:c r="QZP5874" s="25"/>
      <x:c r="QZQ5874" s="25"/>
      <x:c r="QZR5874" s="25"/>
      <x:c r="QZS5874" s="25"/>
      <x:c r="QZT5874" s="25"/>
      <x:c r="QZU5874" s="25"/>
      <x:c r="QZV5874" s="25"/>
      <x:c r="QZW5874" s="25"/>
      <x:c r="QZX5874" s="25"/>
      <x:c r="QZY5874" s="25"/>
      <x:c r="QZZ5874" s="25"/>
      <x:c r="RAA5874" s="25"/>
      <x:c r="RAB5874" s="25"/>
      <x:c r="RAC5874" s="25"/>
      <x:c r="RAD5874" s="25"/>
      <x:c r="RAE5874" s="25"/>
      <x:c r="RAF5874" s="25"/>
      <x:c r="RAG5874" s="25"/>
      <x:c r="RAH5874" s="25"/>
      <x:c r="RAI5874" s="25"/>
      <x:c r="RAJ5874" s="25"/>
      <x:c r="RAK5874" s="25"/>
      <x:c r="RAL5874" s="25"/>
      <x:c r="RAM5874" s="25"/>
      <x:c r="RAN5874" s="25"/>
      <x:c r="RAO5874" s="25"/>
      <x:c r="RAP5874" s="25"/>
      <x:c r="RAQ5874" s="25"/>
      <x:c r="RAR5874" s="25"/>
      <x:c r="RAS5874" s="25"/>
      <x:c r="RAT5874" s="25"/>
      <x:c r="RAU5874" s="25"/>
      <x:c r="RAV5874" s="25"/>
      <x:c r="RAW5874" s="25"/>
      <x:c r="RAX5874" s="25"/>
      <x:c r="RAY5874" s="25"/>
      <x:c r="RAZ5874" s="25"/>
      <x:c r="RBA5874" s="25"/>
      <x:c r="RBB5874" s="25"/>
      <x:c r="RBC5874" s="25"/>
      <x:c r="RBD5874" s="25"/>
      <x:c r="RBE5874" s="25"/>
      <x:c r="RBF5874" s="25"/>
      <x:c r="RBG5874" s="25"/>
      <x:c r="RBH5874" s="25"/>
      <x:c r="RBI5874" s="25"/>
      <x:c r="RBJ5874" s="25"/>
      <x:c r="RBK5874" s="25"/>
      <x:c r="RBL5874" s="25"/>
      <x:c r="RBM5874" s="25"/>
      <x:c r="RBN5874" s="25"/>
      <x:c r="RBO5874" s="25"/>
      <x:c r="RBP5874" s="25"/>
      <x:c r="RBQ5874" s="25"/>
      <x:c r="RBR5874" s="25"/>
      <x:c r="RBS5874" s="25"/>
      <x:c r="RBT5874" s="25"/>
      <x:c r="RBU5874" s="25"/>
      <x:c r="RBV5874" s="25"/>
      <x:c r="RBW5874" s="25"/>
      <x:c r="RBX5874" s="25"/>
      <x:c r="RBY5874" s="25"/>
      <x:c r="RBZ5874" s="25"/>
      <x:c r="RCA5874" s="25"/>
      <x:c r="RCB5874" s="25"/>
      <x:c r="RCC5874" s="25"/>
      <x:c r="RCD5874" s="25"/>
      <x:c r="RCE5874" s="25"/>
      <x:c r="RCF5874" s="25"/>
      <x:c r="RCG5874" s="25"/>
      <x:c r="RCH5874" s="25"/>
      <x:c r="RCI5874" s="25"/>
      <x:c r="RCJ5874" s="25"/>
      <x:c r="RCK5874" s="25"/>
      <x:c r="RCL5874" s="25"/>
      <x:c r="RCM5874" s="25"/>
      <x:c r="RCN5874" s="25"/>
      <x:c r="RCO5874" s="25"/>
      <x:c r="RCP5874" s="25"/>
      <x:c r="RCQ5874" s="25"/>
      <x:c r="RCR5874" s="25"/>
      <x:c r="RCS5874" s="25"/>
      <x:c r="RCT5874" s="25"/>
      <x:c r="RCU5874" s="25"/>
      <x:c r="RCV5874" s="25"/>
      <x:c r="RCW5874" s="25"/>
      <x:c r="RCX5874" s="25"/>
      <x:c r="RCY5874" s="25"/>
      <x:c r="RCZ5874" s="25"/>
      <x:c r="RDA5874" s="25"/>
      <x:c r="RDB5874" s="25"/>
      <x:c r="RDC5874" s="25"/>
      <x:c r="RDD5874" s="25"/>
      <x:c r="RDE5874" s="25"/>
      <x:c r="RDF5874" s="25"/>
      <x:c r="RDG5874" s="25"/>
      <x:c r="RDH5874" s="25"/>
      <x:c r="RDI5874" s="25"/>
      <x:c r="RDJ5874" s="25"/>
      <x:c r="RDK5874" s="25"/>
      <x:c r="RDL5874" s="25"/>
      <x:c r="RDM5874" s="25"/>
      <x:c r="RDN5874" s="25"/>
      <x:c r="RDO5874" s="25"/>
      <x:c r="RDP5874" s="25"/>
      <x:c r="RDQ5874" s="25"/>
      <x:c r="RDR5874" s="25"/>
      <x:c r="RDS5874" s="25"/>
      <x:c r="RDT5874" s="25"/>
      <x:c r="RDU5874" s="25"/>
      <x:c r="RDV5874" s="25"/>
      <x:c r="RDW5874" s="25"/>
      <x:c r="RDX5874" s="25"/>
      <x:c r="RDY5874" s="25"/>
      <x:c r="RDZ5874" s="25"/>
      <x:c r="REA5874" s="25"/>
      <x:c r="REB5874" s="25"/>
      <x:c r="REC5874" s="25"/>
      <x:c r="RED5874" s="25"/>
      <x:c r="REE5874" s="25"/>
      <x:c r="REF5874" s="25"/>
      <x:c r="REG5874" s="25"/>
      <x:c r="REH5874" s="25"/>
      <x:c r="REI5874" s="25"/>
      <x:c r="REJ5874" s="25"/>
      <x:c r="REK5874" s="25"/>
      <x:c r="REL5874" s="25"/>
      <x:c r="REM5874" s="25"/>
      <x:c r="REN5874" s="25"/>
      <x:c r="REO5874" s="25"/>
      <x:c r="REP5874" s="25"/>
      <x:c r="REQ5874" s="25"/>
      <x:c r="RER5874" s="25"/>
      <x:c r="RES5874" s="25"/>
      <x:c r="RET5874" s="25"/>
      <x:c r="REU5874" s="25"/>
      <x:c r="REV5874" s="25"/>
      <x:c r="REW5874" s="25"/>
      <x:c r="REX5874" s="25"/>
      <x:c r="REY5874" s="25"/>
      <x:c r="REZ5874" s="25"/>
      <x:c r="RFA5874" s="25"/>
      <x:c r="RFB5874" s="25"/>
      <x:c r="RFC5874" s="25"/>
      <x:c r="RFD5874" s="25"/>
      <x:c r="RFE5874" s="25"/>
      <x:c r="RFF5874" s="25"/>
      <x:c r="RFG5874" s="25"/>
      <x:c r="RFH5874" s="25"/>
      <x:c r="RFI5874" s="25"/>
      <x:c r="RFJ5874" s="25"/>
      <x:c r="RFK5874" s="25"/>
      <x:c r="RFL5874" s="25"/>
      <x:c r="RFM5874" s="25"/>
      <x:c r="RFN5874" s="25"/>
      <x:c r="RFO5874" s="25"/>
      <x:c r="RFP5874" s="25"/>
      <x:c r="RFQ5874" s="25"/>
      <x:c r="RFR5874" s="25"/>
      <x:c r="RFS5874" s="25"/>
      <x:c r="RFT5874" s="25"/>
      <x:c r="RFU5874" s="25"/>
      <x:c r="RFV5874" s="25"/>
      <x:c r="RFW5874" s="25"/>
      <x:c r="RFX5874" s="25"/>
      <x:c r="RFY5874" s="25"/>
      <x:c r="RFZ5874" s="25"/>
      <x:c r="RGA5874" s="25"/>
      <x:c r="RGB5874" s="25"/>
      <x:c r="RGC5874" s="25"/>
      <x:c r="RGD5874" s="25"/>
      <x:c r="RGE5874" s="25"/>
      <x:c r="RGF5874" s="25"/>
      <x:c r="RGG5874" s="25"/>
      <x:c r="RGH5874" s="25"/>
      <x:c r="RGI5874" s="25"/>
      <x:c r="RGJ5874" s="25"/>
      <x:c r="RGK5874" s="25"/>
      <x:c r="RGL5874" s="25"/>
      <x:c r="RGM5874" s="25"/>
      <x:c r="RGN5874" s="25"/>
      <x:c r="RGO5874" s="25"/>
      <x:c r="RGP5874" s="25"/>
      <x:c r="RGQ5874" s="25"/>
      <x:c r="RGR5874" s="25"/>
      <x:c r="RGS5874" s="25"/>
      <x:c r="RGT5874" s="25"/>
      <x:c r="RGU5874" s="25"/>
      <x:c r="RGV5874" s="25"/>
      <x:c r="RGW5874" s="25"/>
      <x:c r="RGX5874" s="25"/>
      <x:c r="RGY5874" s="25"/>
      <x:c r="RGZ5874" s="25"/>
      <x:c r="RHA5874" s="25"/>
      <x:c r="RHB5874" s="25"/>
      <x:c r="RHC5874" s="25"/>
      <x:c r="RHD5874" s="25"/>
      <x:c r="RHE5874" s="25"/>
      <x:c r="RHF5874" s="25"/>
      <x:c r="RHG5874" s="25"/>
      <x:c r="RHH5874" s="25"/>
      <x:c r="RHI5874" s="25"/>
      <x:c r="RHJ5874" s="25"/>
      <x:c r="RHK5874" s="25"/>
      <x:c r="RHL5874" s="25"/>
      <x:c r="RHM5874" s="25"/>
      <x:c r="RHN5874" s="25"/>
      <x:c r="RHO5874" s="25"/>
      <x:c r="RHP5874" s="25"/>
      <x:c r="RHQ5874" s="25"/>
      <x:c r="RHR5874" s="25"/>
      <x:c r="RHS5874" s="25"/>
      <x:c r="RHT5874" s="25"/>
      <x:c r="RHU5874" s="25"/>
      <x:c r="RHV5874" s="25"/>
      <x:c r="RHW5874" s="25"/>
      <x:c r="RHX5874" s="25"/>
      <x:c r="RHY5874" s="25"/>
      <x:c r="RHZ5874" s="25"/>
      <x:c r="RIA5874" s="25"/>
      <x:c r="RIB5874" s="25"/>
      <x:c r="RIC5874" s="25"/>
      <x:c r="RID5874" s="25"/>
      <x:c r="RIE5874" s="25"/>
      <x:c r="RIF5874" s="25"/>
      <x:c r="RIG5874" s="25"/>
      <x:c r="RIH5874" s="25"/>
      <x:c r="RII5874" s="25"/>
      <x:c r="RIJ5874" s="25"/>
      <x:c r="RIK5874" s="25"/>
      <x:c r="RIL5874" s="25"/>
      <x:c r="RIM5874" s="25"/>
      <x:c r="RIN5874" s="25"/>
      <x:c r="RIO5874" s="25"/>
      <x:c r="RIP5874" s="25"/>
      <x:c r="RIQ5874" s="25"/>
      <x:c r="RIR5874" s="25"/>
      <x:c r="RIS5874" s="25"/>
      <x:c r="RIT5874" s="25"/>
      <x:c r="RIU5874" s="25"/>
      <x:c r="RIV5874" s="25"/>
      <x:c r="RIW5874" s="25"/>
      <x:c r="RIX5874" s="25"/>
      <x:c r="RIY5874" s="25"/>
      <x:c r="RIZ5874" s="25"/>
      <x:c r="RJA5874" s="25"/>
      <x:c r="RJB5874" s="25"/>
      <x:c r="RJC5874" s="25"/>
      <x:c r="RJD5874" s="25"/>
      <x:c r="RJE5874" s="25"/>
      <x:c r="RJF5874" s="25"/>
      <x:c r="RJG5874" s="25"/>
      <x:c r="RJH5874" s="25"/>
      <x:c r="RJI5874" s="25"/>
      <x:c r="RJJ5874" s="25"/>
      <x:c r="RJK5874" s="25"/>
      <x:c r="RJL5874" s="25"/>
      <x:c r="RJM5874" s="25"/>
      <x:c r="RJN5874" s="25"/>
      <x:c r="RJO5874" s="25"/>
      <x:c r="RJP5874" s="25"/>
      <x:c r="RJQ5874" s="25"/>
      <x:c r="RJR5874" s="25"/>
      <x:c r="RJS5874" s="25"/>
      <x:c r="RJT5874" s="25"/>
      <x:c r="RJU5874" s="25"/>
      <x:c r="RJV5874" s="25"/>
      <x:c r="RJW5874" s="25"/>
      <x:c r="RJX5874" s="25"/>
      <x:c r="RJY5874" s="25"/>
      <x:c r="RJZ5874" s="25"/>
      <x:c r="RKA5874" s="25"/>
      <x:c r="RKB5874" s="25"/>
      <x:c r="RKC5874" s="25"/>
      <x:c r="RKD5874" s="25"/>
      <x:c r="RKE5874" s="25"/>
      <x:c r="RKF5874" s="25"/>
      <x:c r="RKG5874" s="25"/>
      <x:c r="RKH5874" s="25"/>
      <x:c r="RKI5874" s="25"/>
      <x:c r="RKJ5874" s="25"/>
      <x:c r="RKK5874" s="25"/>
      <x:c r="RKL5874" s="25"/>
      <x:c r="RKM5874" s="25"/>
      <x:c r="RKN5874" s="25"/>
      <x:c r="RKO5874" s="25"/>
      <x:c r="RKP5874" s="25"/>
      <x:c r="RKQ5874" s="25"/>
      <x:c r="RKR5874" s="25"/>
      <x:c r="RKS5874" s="25"/>
      <x:c r="RKT5874" s="25"/>
      <x:c r="RKU5874" s="25"/>
      <x:c r="RKV5874" s="25"/>
      <x:c r="RKW5874" s="25"/>
      <x:c r="RKX5874" s="25"/>
      <x:c r="RKY5874" s="25"/>
      <x:c r="RKZ5874" s="25"/>
      <x:c r="RLA5874" s="25"/>
      <x:c r="RLB5874" s="25"/>
      <x:c r="RLC5874" s="25"/>
      <x:c r="RLD5874" s="25"/>
      <x:c r="RLE5874" s="25"/>
      <x:c r="RLF5874" s="25"/>
      <x:c r="RLG5874" s="25"/>
      <x:c r="RLH5874" s="25"/>
      <x:c r="RLI5874" s="25"/>
      <x:c r="RLJ5874" s="25"/>
      <x:c r="RLK5874" s="25"/>
      <x:c r="RLL5874" s="25"/>
      <x:c r="RLM5874" s="25"/>
      <x:c r="RLN5874" s="25"/>
      <x:c r="RLO5874" s="25"/>
      <x:c r="RLP5874" s="25"/>
      <x:c r="RLQ5874" s="25"/>
      <x:c r="RLR5874" s="25"/>
      <x:c r="RLS5874" s="25"/>
      <x:c r="RLT5874" s="25"/>
      <x:c r="RLU5874" s="25"/>
      <x:c r="RLV5874" s="25"/>
      <x:c r="RLW5874" s="25"/>
      <x:c r="RLX5874" s="25"/>
      <x:c r="RLY5874" s="25"/>
      <x:c r="RLZ5874" s="25"/>
      <x:c r="RMA5874" s="25"/>
      <x:c r="RMB5874" s="25"/>
      <x:c r="RMC5874" s="25"/>
      <x:c r="RMD5874" s="25"/>
      <x:c r="RME5874" s="25"/>
      <x:c r="RMF5874" s="25"/>
      <x:c r="RMG5874" s="25"/>
      <x:c r="RMH5874" s="25"/>
      <x:c r="RMI5874" s="25"/>
      <x:c r="RMJ5874" s="25"/>
      <x:c r="RMK5874" s="25"/>
      <x:c r="RML5874" s="25"/>
      <x:c r="RMM5874" s="25"/>
      <x:c r="RMN5874" s="25"/>
      <x:c r="RMO5874" s="25"/>
      <x:c r="RMP5874" s="25"/>
      <x:c r="RMQ5874" s="25"/>
      <x:c r="RMR5874" s="25"/>
      <x:c r="RMS5874" s="25"/>
      <x:c r="RMT5874" s="25"/>
      <x:c r="RMU5874" s="25"/>
      <x:c r="RMV5874" s="25"/>
      <x:c r="RMW5874" s="25"/>
      <x:c r="RMX5874" s="25"/>
      <x:c r="RMY5874" s="25"/>
      <x:c r="RMZ5874" s="25"/>
      <x:c r="RNA5874" s="25"/>
      <x:c r="RNB5874" s="25"/>
      <x:c r="RNC5874" s="25"/>
      <x:c r="RND5874" s="25"/>
      <x:c r="RNE5874" s="25"/>
      <x:c r="RNF5874" s="25"/>
      <x:c r="RNG5874" s="25"/>
      <x:c r="RNH5874" s="25"/>
      <x:c r="RNI5874" s="25"/>
      <x:c r="RNJ5874" s="25"/>
      <x:c r="RNK5874" s="25"/>
      <x:c r="RNL5874" s="25"/>
      <x:c r="RNM5874" s="25"/>
      <x:c r="RNN5874" s="25"/>
      <x:c r="RNO5874" s="25"/>
      <x:c r="RNP5874" s="25"/>
      <x:c r="RNQ5874" s="25"/>
      <x:c r="RNR5874" s="25"/>
      <x:c r="RNS5874" s="25"/>
      <x:c r="RNT5874" s="25"/>
      <x:c r="RNU5874" s="25"/>
      <x:c r="RNV5874" s="25"/>
      <x:c r="RNW5874" s="25"/>
      <x:c r="RNX5874" s="25"/>
      <x:c r="RNY5874" s="25"/>
      <x:c r="RNZ5874" s="25"/>
      <x:c r="ROA5874" s="25"/>
      <x:c r="ROB5874" s="25"/>
      <x:c r="ROC5874" s="25"/>
      <x:c r="ROD5874" s="25"/>
      <x:c r="ROE5874" s="25"/>
      <x:c r="ROF5874" s="25"/>
      <x:c r="ROG5874" s="25"/>
      <x:c r="ROH5874" s="25"/>
      <x:c r="ROI5874" s="25"/>
      <x:c r="ROJ5874" s="25"/>
      <x:c r="ROK5874" s="25"/>
      <x:c r="ROL5874" s="25"/>
      <x:c r="ROM5874" s="25"/>
      <x:c r="RON5874" s="25"/>
      <x:c r="ROO5874" s="25"/>
      <x:c r="ROP5874" s="25"/>
      <x:c r="ROQ5874" s="25"/>
      <x:c r="ROR5874" s="25"/>
      <x:c r="ROS5874" s="25"/>
      <x:c r="ROT5874" s="25"/>
      <x:c r="ROU5874" s="25"/>
      <x:c r="ROV5874" s="25"/>
      <x:c r="ROW5874" s="25"/>
      <x:c r="ROX5874" s="25"/>
      <x:c r="ROY5874" s="25"/>
      <x:c r="ROZ5874" s="25"/>
      <x:c r="RPA5874" s="25"/>
      <x:c r="RPB5874" s="25"/>
      <x:c r="RPC5874" s="25"/>
      <x:c r="RPD5874" s="25"/>
      <x:c r="RPE5874" s="25"/>
      <x:c r="RPF5874" s="25"/>
      <x:c r="RPG5874" s="25"/>
      <x:c r="RPH5874" s="25"/>
      <x:c r="RPI5874" s="25"/>
      <x:c r="RPJ5874" s="25"/>
      <x:c r="RPK5874" s="25"/>
      <x:c r="RPL5874" s="25"/>
      <x:c r="RPM5874" s="25"/>
      <x:c r="RPN5874" s="25"/>
      <x:c r="RPO5874" s="25"/>
      <x:c r="RPP5874" s="25"/>
      <x:c r="RPQ5874" s="25"/>
      <x:c r="RPR5874" s="25"/>
      <x:c r="RPS5874" s="25"/>
      <x:c r="RPT5874" s="25"/>
      <x:c r="RPU5874" s="25"/>
      <x:c r="RPV5874" s="25"/>
      <x:c r="RPW5874" s="25"/>
      <x:c r="RPX5874" s="25"/>
      <x:c r="RPY5874" s="25"/>
      <x:c r="RPZ5874" s="25"/>
      <x:c r="RQA5874" s="25"/>
      <x:c r="RQB5874" s="25"/>
      <x:c r="RQC5874" s="25"/>
      <x:c r="RQD5874" s="25"/>
      <x:c r="RQE5874" s="25"/>
      <x:c r="RQF5874" s="25"/>
      <x:c r="RQG5874" s="25"/>
      <x:c r="RQH5874" s="25"/>
      <x:c r="RQI5874" s="25"/>
      <x:c r="RQJ5874" s="25"/>
      <x:c r="RQK5874" s="25"/>
      <x:c r="RQL5874" s="25"/>
      <x:c r="RQM5874" s="25"/>
      <x:c r="RQN5874" s="25"/>
      <x:c r="RQO5874" s="25"/>
      <x:c r="RQP5874" s="25"/>
      <x:c r="RQQ5874" s="25"/>
      <x:c r="RQR5874" s="25"/>
      <x:c r="RQS5874" s="25"/>
      <x:c r="RQT5874" s="25"/>
      <x:c r="RQU5874" s="25"/>
      <x:c r="RQV5874" s="25"/>
      <x:c r="RQW5874" s="25"/>
      <x:c r="RQX5874" s="25"/>
      <x:c r="RQY5874" s="25"/>
      <x:c r="RQZ5874" s="25"/>
      <x:c r="RRA5874" s="25"/>
      <x:c r="RRB5874" s="25"/>
      <x:c r="RRC5874" s="25"/>
      <x:c r="RRD5874" s="25"/>
      <x:c r="RRE5874" s="25"/>
      <x:c r="RRF5874" s="25"/>
      <x:c r="RRG5874" s="25"/>
      <x:c r="RRH5874" s="25"/>
      <x:c r="RRI5874" s="25"/>
      <x:c r="RRJ5874" s="25"/>
      <x:c r="RRK5874" s="25"/>
      <x:c r="RRL5874" s="25"/>
      <x:c r="RRM5874" s="25"/>
      <x:c r="RRN5874" s="25"/>
      <x:c r="RRO5874" s="25"/>
      <x:c r="RRP5874" s="25"/>
      <x:c r="RRQ5874" s="25"/>
      <x:c r="RRR5874" s="25"/>
      <x:c r="RRS5874" s="25"/>
      <x:c r="RRT5874" s="25"/>
      <x:c r="RRU5874" s="25"/>
      <x:c r="RRV5874" s="25"/>
      <x:c r="RRW5874" s="25"/>
      <x:c r="RRX5874" s="25"/>
      <x:c r="RRY5874" s="25"/>
      <x:c r="RRZ5874" s="25"/>
      <x:c r="RSA5874" s="25"/>
      <x:c r="RSB5874" s="25"/>
      <x:c r="RSC5874" s="25"/>
      <x:c r="RSD5874" s="25"/>
      <x:c r="RSE5874" s="25"/>
      <x:c r="RSF5874" s="25"/>
      <x:c r="RSG5874" s="25"/>
      <x:c r="RSH5874" s="25"/>
      <x:c r="RSI5874" s="25"/>
      <x:c r="RSJ5874" s="25"/>
      <x:c r="RSK5874" s="25"/>
      <x:c r="RSL5874" s="25"/>
      <x:c r="RSM5874" s="25"/>
      <x:c r="RSN5874" s="25"/>
      <x:c r="RSO5874" s="25"/>
      <x:c r="RSP5874" s="25"/>
      <x:c r="RSQ5874" s="25"/>
      <x:c r="RSR5874" s="25"/>
      <x:c r="RSS5874" s="25"/>
      <x:c r="RST5874" s="25"/>
      <x:c r="RSU5874" s="25"/>
      <x:c r="RSV5874" s="25"/>
      <x:c r="RSW5874" s="25"/>
      <x:c r="RSX5874" s="25"/>
      <x:c r="RSY5874" s="25"/>
      <x:c r="RSZ5874" s="25"/>
      <x:c r="RTA5874" s="25"/>
      <x:c r="RTB5874" s="25"/>
      <x:c r="RTC5874" s="25"/>
      <x:c r="RTD5874" s="25"/>
      <x:c r="RTE5874" s="25"/>
      <x:c r="RTF5874" s="25"/>
      <x:c r="RTG5874" s="25"/>
      <x:c r="RTH5874" s="25"/>
      <x:c r="RTI5874" s="25"/>
      <x:c r="RTJ5874" s="25"/>
      <x:c r="RTK5874" s="25"/>
      <x:c r="RTL5874" s="25"/>
      <x:c r="RTM5874" s="25"/>
      <x:c r="RTN5874" s="25"/>
      <x:c r="RTO5874" s="25"/>
      <x:c r="RTP5874" s="25"/>
      <x:c r="RTQ5874" s="25"/>
      <x:c r="RTR5874" s="25"/>
      <x:c r="RTS5874" s="25"/>
      <x:c r="RTT5874" s="25"/>
      <x:c r="RTU5874" s="25"/>
      <x:c r="RTV5874" s="25"/>
      <x:c r="RTW5874" s="25"/>
      <x:c r="RTX5874" s="25"/>
      <x:c r="RTY5874" s="25"/>
      <x:c r="RTZ5874" s="25"/>
      <x:c r="RUA5874" s="25"/>
      <x:c r="RUB5874" s="25"/>
      <x:c r="RUC5874" s="25"/>
      <x:c r="RUD5874" s="25"/>
      <x:c r="RUE5874" s="25"/>
      <x:c r="RUF5874" s="25"/>
      <x:c r="RUG5874" s="25"/>
      <x:c r="RUH5874" s="25"/>
      <x:c r="RUI5874" s="25"/>
      <x:c r="RUJ5874" s="25"/>
      <x:c r="RUK5874" s="25"/>
      <x:c r="RUL5874" s="25"/>
      <x:c r="RUM5874" s="25"/>
      <x:c r="RUN5874" s="25"/>
      <x:c r="RUO5874" s="25"/>
      <x:c r="RUP5874" s="25"/>
      <x:c r="RUQ5874" s="25"/>
      <x:c r="RUR5874" s="25"/>
      <x:c r="RUS5874" s="25"/>
      <x:c r="RUT5874" s="25"/>
      <x:c r="RUU5874" s="25"/>
      <x:c r="RUV5874" s="25"/>
      <x:c r="RUW5874" s="25"/>
      <x:c r="RUX5874" s="25"/>
      <x:c r="RUY5874" s="25"/>
      <x:c r="RUZ5874" s="25"/>
      <x:c r="RVA5874" s="25"/>
      <x:c r="RVB5874" s="25"/>
      <x:c r="RVC5874" s="25"/>
      <x:c r="RVD5874" s="25"/>
      <x:c r="RVE5874" s="25"/>
      <x:c r="RVF5874" s="25"/>
      <x:c r="RVG5874" s="25"/>
      <x:c r="RVH5874" s="25"/>
      <x:c r="RVI5874" s="25"/>
      <x:c r="RVJ5874" s="25"/>
      <x:c r="RVK5874" s="25"/>
      <x:c r="RVL5874" s="25"/>
      <x:c r="RVM5874" s="25"/>
      <x:c r="RVN5874" s="25"/>
      <x:c r="RVO5874" s="25"/>
      <x:c r="RVP5874" s="25"/>
      <x:c r="RVQ5874" s="25"/>
      <x:c r="RVR5874" s="25"/>
      <x:c r="RVS5874" s="25"/>
      <x:c r="RVT5874" s="25"/>
      <x:c r="RVU5874" s="25"/>
      <x:c r="RVV5874" s="25"/>
      <x:c r="RVW5874" s="25"/>
      <x:c r="RVX5874" s="25"/>
      <x:c r="RVY5874" s="25"/>
      <x:c r="RVZ5874" s="25"/>
      <x:c r="RWA5874" s="25"/>
      <x:c r="RWB5874" s="25"/>
      <x:c r="RWC5874" s="25"/>
      <x:c r="RWD5874" s="25"/>
      <x:c r="RWE5874" s="25"/>
      <x:c r="RWF5874" s="25"/>
      <x:c r="RWG5874" s="25"/>
      <x:c r="RWH5874" s="25"/>
      <x:c r="RWI5874" s="25"/>
      <x:c r="RWJ5874" s="25"/>
      <x:c r="RWK5874" s="25"/>
      <x:c r="RWL5874" s="25"/>
      <x:c r="RWM5874" s="25"/>
      <x:c r="RWN5874" s="25"/>
      <x:c r="RWO5874" s="25"/>
      <x:c r="RWP5874" s="25"/>
      <x:c r="RWQ5874" s="25"/>
      <x:c r="RWR5874" s="25"/>
      <x:c r="RWS5874" s="25"/>
      <x:c r="RWT5874" s="25"/>
      <x:c r="RWU5874" s="25"/>
      <x:c r="RWV5874" s="25"/>
      <x:c r="RWW5874" s="25"/>
      <x:c r="RWX5874" s="25"/>
      <x:c r="RWY5874" s="25"/>
      <x:c r="RWZ5874" s="25"/>
      <x:c r="RXA5874" s="25"/>
      <x:c r="RXB5874" s="25"/>
      <x:c r="RXC5874" s="25"/>
      <x:c r="RXD5874" s="25"/>
      <x:c r="RXE5874" s="25"/>
      <x:c r="RXF5874" s="25"/>
      <x:c r="RXG5874" s="25"/>
      <x:c r="RXH5874" s="25"/>
      <x:c r="RXI5874" s="25"/>
      <x:c r="RXJ5874" s="25"/>
      <x:c r="RXK5874" s="25"/>
      <x:c r="RXL5874" s="25"/>
      <x:c r="RXM5874" s="25"/>
      <x:c r="RXN5874" s="25"/>
      <x:c r="RXO5874" s="25"/>
      <x:c r="RXP5874" s="25"/>
      <x:c r="RXQ5874" s="25"/>
      <x:c r="RXR5874" s="25"/>
      <x:c r="RXS5874" s="25"/>
      <x:c r="RXT5874" s="25"/>
      <x:c r="RXU5874" s="25"/>
      <x:c r="RXV5874" s="25"/>
      <x:c r="RXW5874" s="25"/>
      <x:c r="RXX5874" s="25"/>
      <x:c r="RXY5874" s="25"/>
      <x:c r="RXZ5874" s="25"/>
      <x:c r="RYA5874" s="25"/>
      <x:c r="RYB5874" s="25"/>
      <x:c r="RYC5874" s="25"/>
      <x:c r="RYD5874" s="25"/>
      <x:c r="RYE5874" s="25"/>
      <x:c r="RYF5874" s="25"/>
      <x:c r="RYG5874" s="25"/>
      <x:c r="RYH5874" s="25"/>
      <x:c r="RYI5874" s="25"/>
      <x:c r="RYJ5874" s="25"/>
      <x:c r="RYK5874" s="25"/>
      <x:c r="RYL5874" s="25"/>
      <x:c r="RYM5874" s="25"/>
      <x:c r="RYN5874" s="25"/>
      <x:c r="RYO5874" s="25"/>
      <x:c r="RYP5874" s="25"/>
      <x:c r="RYQ5874" s="25"/>
      <x:c r="RYR5874" s="25"/>
      <x:c r="RYS5874" s="25"/>
      <x:c r="RYT5874" s="25"/>
      <x:c r="RYU5874" s="25"/>
      <x:c r="RYV5874" s="25"/>
      <x:c r="RYW5874" s="25"/>
      <x:c r="RYX5874" s="25"/>
      <x:c r="RYY5874" s="25"/>
      <x:c r="RYZ5874" s="25"/>
      <x:c r="RZA5874" s="25"/>
      <x:c r="RZB5874" s="25"/>
      <x:c r="RZC5874" s="25"/>
      <x:c r="RZD5874" s="25"/>
      <x:c r="RZE5874" s="25"/>
      <x:c r="RZF5874" s="25"/>
      <x:c r="RZG5874" s="25"/>
      <x:c r="RZH5874" s="25"/>
      <x:c r="RZI5874" s="25"/>
      <x:c r="RZJ5874" s="25"/>
      <x:c r="RZK5874" s="25"/>
      <x:c r="RZL5874" s="25"/>
      <x:c r="RZM5874" s="25"/>
      <x:c r="RZN5874" s="25"/>
      <x:c r="RZO5874" s="25"/>
      <x:c r="RZP5874" s="25"/>
      <x:c r="RZQ5874" s="25"/>
      <x:c r="RZR5874" s="25"/>
      <x:c r="RZS5874" s="25"/>
      <x:c r="RZT5874" s="25"/>
      <x:c r="RZU5874" s="25"/>
      <x:c r="RZV5874" s="25"/>
      <x:c r="RZW5874" s="25"/>
      <x:c r="RZX5874" s="25"/>
      <x:c r="RZY5874" s="25"/>
      <x:c r="RZZ5874" s="25"/>
      <x:c r="SAA5874" s="25"/>
      <x:c r="SAB5874" s="25"/>
      <x:c r="SAC5874" s="25"/>
      <x:c r="SAD5874" s="25"/>
      <x:c r="SAE5874" s="25"/>
      <x:c r="SAF5874" s="25"/>
      <x:c r="SAG5874" s="25"/>
      <x:c r="SAH5874" s="25"/>
      <x:c r="SAI5874" s="25"/>
      <x:c r="SAJ5874" s="25"/>
      <x:c r="SAK5874" s="25"/>
      <x:c r="SAL5874" s="25"/>
      <x:c r="SAM5874" s="25"/>
      <x:c r="SAN5874" s="25"/>
      <x:c r="SAO5874" s="25"/>
      <x:c r="SAP5874" s="25"/>
      <x:c r="SAQ5874" s="25"/>
      <x:c r="SAR5874" s="25"/>
      <x:c r="SAS5874" s="25"/>
      <x:c r="SAT5874" s="25"/>
      <x:c r="SAU5874" s="25"/>
      <x:c r="SAV5874" s="25"/>
      <x:c r="SAW5874" s="25"/>
      <x:c r="SAX5874" s="25"/>
      <x:c r="SAY5874" s="25"/>
      <x:c r="SAZ5874" s="25"/>
      <x:c r="SBA5874" s="25"/>
      <x:c r="SBB5874" s="25"/>
      <x:c r="SBC5874" s="25"/>
      <x:c r="SBD5874" s="25"/>
      <x:c r="SBE5874" s="25"/>
      <x:c r="SBF5874" s="25"/>
      <x:c r="SBG5874" s="25"/>
      <x:c r="SBH5874" s="25"/>
      <x:c r="SBI5874" s="25"/>
      <x:c r="SBJ5874" s="25"/>
      <x:c r="SBK5874" s="25"/>
      <x:c r="SBL5874" s="25"/>
      <x:c r="SBM5874" s="25"/>
      <x:c r="SBN5874" s="25"/>
      <x:c r="SBO5874" s="25"/>
      <x:c r="SBP5874" s="25"/>
      <x:c r="SBQ5874" s="25"/>
      <x:c r="SBR5874" s="25"/>
      <x:c r="SBS5874" s="25"/>
      <x:c r="SBT5874" s="25"/>
      <x:c r="SBU5874" s="25"/>
      <x:c r="SBV5874" s="25"/>
      <x:c r="SBW5874" s="25"/>
      <x:c r="SBX5874" s="25"/>
      <x:c r="SBY5874" s="25"/>
      <x:c r="SBZ5874" s="25"/>
      <x:c r="SCA5874" s="25"/>
      <x:c r="SCB5874" s="25"/>
      <x:c r="SCC5874" s="25"/>
      <x:c r="SCD5874" s="25"/>
      <x:c r="SCE5874" s="25"/>
      <x:c r="SCF5874" s="25"/>
      <x:c r="SCG5874" s="25"/>
      <x:c r="SCH5874" s="25"/>
      <x:c r="SCI5874" s="25"/>
      <x:c r="SCJ5874" s="25"/>
      <x:c r="SCK5874" s="25"/>
      <x:c r="SCL5874" s="25"/>
      <x:c r="SCM5874" s="25"/>
      <x:c r="SCN5874" s="25"/>
      <x:c r="SCO5874" s="25"/>
      <x:c r="SCP5874" s="25"/>
      <x:c r="SCQ5874" s="25"/>
      <x:c r="SCR5874" s="25"/>
      <x:c r="SCS5874" s="25"/>
      <x:c r="SCT5874" s="25"/>
      <x:c r="SCU5874" s="25"/>
      <x:c r="SCV5874" s="25"/>
      <x:c r="SCW5874" s="25"/>
      <x:c r="SCX5874" s="25"/>
      <x:c r="SCY5874" s="25"/>
      <x:c r="SCZ5874" s="25"/>
      <x:c r="SDA5874" s="25"/>
      <x:c r="SDB5874" s="25"/>
      <x:c r="SDC5874" s="25"/>
      <x:c r="SDD5874" s="25"/>
      <x:c r="SDE5874" s="25"/>
      <x:c r="SDF5874" s="25"/>
      <x:c r="SDG5874" s="25"/>
      <x:c r="SDH5874" s="25"/>
      <x:c r="SDI5874" s="25"/>
      <x:c r="SDJ5874" s="25"/>
      <x:c r="SDK5874" s="25"/>
      <x:c r="SDL5874" s="25"/>
      <x:c r="SDM5874" s="25"/>
      <x:c r="SDN5874" s="25"/>
      <x:c r="SDO5874" s="25"/>
      <x:c r="SDP5874" s="25"/>
      <x:c r="SDQ5874" s="25"/>
      <x:c r="SDR5874" s="25"/>
      <x:c r="SDS5874" s="25"/>
      <x:c r="SDT5874" s="25"/>
      <x:c r="SDU5874" s="25"/>
      <x:c r="SDV5874" s="25"/>
      <x:c r="SDW5874" s="25"/>
      <x:c r="SDX5874" s="25"/>
      <x:c r="SDY5874" s="25"/>
      <x:c r="SDZ5874" s="25"/>
      <x:c r="SEA5874" s="25"/>
      <x:c r="SEB5874" s="25"/>
      <x:c r="SEC5874" s="25"/>
      <x:c r="SED5874" s="25"/>
      <x:c r="SEE5874" s="25"/>
      <x:c r="SEF5874" s="25"/>
      <x:c r="SEG5874" s="25"/>
      <x:c r="SEH5874" s="25"/>
      <x:c r="SEI5874" s="25"/>
      <x:c r="SEJ5874" s="25"/>
      <x:c r="SEK5874" s="25"/>
      <x:c r="SEL5874" s="25"/>
      <x:c r="SEM5874" s="25"/>
      <x:c r="SEN5874" s="25"/>
      <x:c r="SEO5874" s="25"/>
      <x:c r="SEP5874" s="25"/>
      <x:c r="SEQ5874" s="25"/>
      <x:c r="SER5874" s="25"/>
      <x:c r="SES5874" s="25"/>
      <x:c r="SET5874" s="25"/>
      <x:c r="SEU5874" s="25"/>
      <x:c r="SEV5874" s="25"/>
      <x:c r="SEW5874" s="25"/>
      <x:c r="SEX5874" s="25"/>
      <x:c r="SEY5874" s="25"/>
      <x:c r="SEZ5874" s="25"/>
      <x:c r="SFA5874" s="25"/>
      <x:c r="SFB5874" s="25"/>
      <x:c r="SFC5874" s="25"/>
      <x:c r="SFD5874" s="25"/>
      <x:c r="SFE5874" s="25"/>
      <x:c r="SFF5874" s="25"/>
      <x:c r="SFG5874" s="25"/>
      <x:c r="SFH5874" s="25"/>
      <x:c r="SFI5874" s="25"/>
      <x:c r="SFJ5874" s="25"/>
      <x:c r="SFK5874" s="25"/>
      <x:c r="SFL5874" s="25"/>
      <x:c r="SFM5874" s="25"/>
      <x:c r="SFN5874" s="25"/>
      <x:c r="SFO5874" s="25"/>
      <x:c r="SFP5874" s="25"/>
      <x:c r="SFQ5874" s="25"/>
      <x:c r="SFR5874" s="25"/>
      <x:c r="SFS5874" s="25"/>
      <x:c r="SFT5874" s="25"/>
      <x:c r="SFU5874" s="25"/>
      <x:c r="SFV5874" s="25"/>
      <x:c r="SFW5874" s="25"/>
      <x:c r="SFX5874" s="25"/>
      <x:c r="SFY5874" s="25"/>
      <x:c r="SFZ5874" s="25"/>
      <x:c r="SGA5874" s="25"/>
      <x:c r="SGB5874" s="25"/>
      <x:c r="SGC5874" s="25"/>
      <x:c r="SGD5874" s="25"/>
      <x:c r="SGE5874" s="25"/>
      <x:c r="SGF5874" s="25"/>
      <x:c r="SGG5874" s="25"/>
      <x:c r="SGH5874" s="25"/>
      <x:c r="SGI5874" s="25"/>
      <x:c r="SGJ5874" s="25"/>
      <x:c r="SGK5874" s="25"/>
      <x:c r="SGL5874" s="25"/>
      <x:c r="SGM5874" s="25"/>
      <x:c r="SGN5874" s="25"/>
      <x:c r="SGO5874" s="25"/>
      <x:c r="SGP5874" s="25"/>
      <x:c r="SGQ5874" s="25"/>
      <x:c r="SGR5874" s="25"/>
      <x:c r="SGS5874" s="25"/>
      <x:c r="SGT5874" s="25"/>
      <x:c r="SGU5874" s="25"/>
      <x:c r="SGV5874" s="25"/>
      <x:c r="SGW5874" s="25"/>
      <x:c r="SGX5874" s="25"/>
      <x:c r="SGY5874" s="25"/>
      <x:c r="SGZ5874" s="25"/>
      <x:c r="SHA5874" s="25"/>
      <x:c r="SHB5874" s="25"/>
      <x:c r="SHC5874" s="25"/>
      <x:c r="SHD5874" s="25"/>
      <x:c r="SHE5874" s="25"/>
      <x:c r="SHF5874" s="25"/>
      <x:c r="SHG5874" s="25"/>
      <x:c r="SHH5874" s="25"/>
      <x:c r="SHI5874" s="25"/>
      <x:c r="SHJ5874" s="25"/>
      <x:c r="SHK5874" s="25"/>
      <x:c r="SHL5874" s="25"/>
      <x:c r="SHM5874" s="25"/>
      <x:c r="SHN5874" s="25"/>
      <x:c r="SHO5874" s="25"/>
      <x:c r="SHP5874" s="25"/>
      <x:c r="SHQ5874" s="25"/>
      <x:c r="SHR5874" s="25"/>
      <x:c r="SHS5874" s="25"/>
      <x:c r="SHT5874" s="25"/>
      <x:c r="SHU5874" s="25"/>
      <x:c r="SHV5874" s="25"/>
      <x:c r="SHW5874" s="25"/>
      <x:c r="SHX5874" s="25"/>
      <x:c r="SHY5874" s="25"/>
      <x:c r="SHZ5874" s="25"/>
      <x:c r="SIA5874" s="25"/>
      <x:c r="SIB5874" s="25"/>
      <x:c r="SIC5874" s="25"/>
      <x:c r="SID5874" s="25"/>
      <x:c r="SIE5874" s="25"/>
      <x:c r="SIF5874" s="25"/>
      <x:c r="SIG5874" s="25"/>
      <x:c r="SIH5874" s="25"/>
      <x:c r="SII5874" s="25"/>
      <x:c r="SIJ5874" s="25"/>
      <x:c r="SIK5874" s="25"/>
      <x:c r="SIL5874" s="25"/>
      <x:c r="SIM5874" s="25"/>
      <x:c r="SIN5874" s="25"/>
      <x:c r="SIO5874" s="25"/>
      <x:c r="SIP5874" s="25"/>
      <x:c r="SIQ5874" s="25"/>
      <x:c r="SIR5874" s="25"/>
      <x:c r="SIS5874" s="25"/>
      <x:c r="SIT5874" s="25"/>
      <x:c r="SIU5874" s="25"/>
      <x:c r="SIV5874" s="25"/>
      <x:c r="SIW5874" s="25"/>
      <x:c r="SIX5874" s="25"/>
      <x:c r="SIY5874" s="25"/>
      <x:c r="SIZ5874" s="25"/>
      <x:c r="SJA5874" s="25"/>
      <x:c r="SJB5874" s="25"/>
      <x:c r="SJC5874" s="25"/>
      <x:c r="SJD5874" s="25"/>
      <x:c r="SJE5874" s="25"/>
      <x:c r="SJF5874" s="25"/>
      <x:c r="SJG5874" s="25"/>
      <x:c r="SJH5874" s="25"/>
      <x:c r="SJI5874" s="25"/>
      <x:c r="SJJ5874" s="25"/>
      <x:c r="SJK5874" s="25"/>
      <x:c r="SJL5874" s="25"/>
      <x:c r="SJM5874" s="25"/>
      <x:c r="SJN5874" s="25"/>
      <x:c r="SJO5874" s="25"/>
      <x:c r="SJP5874" s="25"/>
      <x:c r="SJQ5874" s="25"/>
      <x:c r="SJR5874" s="25"/>
      <x:c r="SJS5874" s="25"/>
      <x:c r="SJT5874" s="25"/>
      <x:c r="SJU5874" s="25"/>
      <x:c r="SJV5874" s="25"/>
      <x:c r="SJW5874" s="25"/>
      <x:c r="SJX5874" s="25"/>
      <x:c r="SJY5874" s="25"/>
      <x:c r="SJZ5874" s="25"/>
      <x:c r="SKA5874" s="25"/>
      <x:c r="SKB5874" s="25"/>
      <x:c r="SKC5874" s="25"/>
      <x:c r="SKD5874" s="25"/>
      <x:c r="SKE5874" s="25"/>
      <x:c r="SKF5874" s="25"/>
      <x:c r="SKG5874" s="25"/>
      <x:c r="SKH5874" s="25"/>
      <x:c r="SKI5874" s="25"/>
      <x:c r="SKJ5874" s="25"/>
      <x:c r="SKK5874" s="25"/>
      <x:c r="SKL5874" s="25"/>
      <x:c r="SKM5874" s="25"/>
      <x:c r="SKN5874" s="25"/>
      <x:c r="SKO5874" s="25"/>
      <x:c r="SKP5874" s="25"/>
      <x:c r="SKQ5874" s="25"/>
      <x:c r="SKR5874" s="25"/>
      <x:c r="SKS5874" s="25"/>
      <x:c r="SKT5874" s="25"/>
      <x:c r="SKU5874" s="25"/>
      <x:c r="SKV5874" s="25"/>
      <x:c r="SKW5874" s="25"/>
      <x:c r="SKX5874" s="25"/>
      <x:c r="SKY5874" s="25"/>
      <x:c r="SKZ5874" s="25"/>
      <x:c r="SLA5874" s="25"/>
      <x:c r="SLB5874" s="25"/>
      <x:c r="SLC5874" s="25"/>
      <x:c r="SLD5874" s="25"/>
      <x:c r="SLE5874" s="25"/>
      <x:c r="SLF5874" s="25"/>
      <x:c r="SLG5874" s="25"/>
      <x:c r="SLH5874" s="25"/>
      <x:c r="SLI5874" s="25"/>
      <x:c r="SLJ5874" s="25"/>
      <x:c r="SLK5874" s="25"/>
      <x:c r="SLL5874" s="25"/>
      <x:c r="SLM5874" s="25"/>
      <x:c r="SLN5874" s="25"/>
      <x:c r="SLO5874" s="25"/>
      <x:c r="SLP5874" s="25"/>
      <x:c r="SLQ5874" s="25"/>
      <x:c r="SLR5874" s="25"/>
      <x:c r="SLS5874" s="25"/>
      <x:c r="SLT5874" s="25"/>
      <x:c r="SLU5874" s="25"/>
      <x:c r="SLV5874" s="25"/>
      <x:c r="SLW5874" s="25"/>
      <x:c r="SLX5874" s="25"/>
      <x:c r="SLY5874" s="25"/>
      <x:c r="SLZ5874" s="25"/>
      <x:c r="SMA5874" s="25"/>
      <x:c r="SMB5874" s="25"/>
      <x:c r="SMC5874" s="25"/>
      <x:c r="SMD5874" s="25"/>
      <x:c r="SME5874" s="25"/>
      <x:c r="SMF5874" s="25"/>
      <x:c r="SMG5874" s="25"/>
      <x:c r="SMH5874" s="25"/>
      <x:c r="SMI5874" s="25"/>
      <x:c r="SMJ5874" s="25"/>
      <x:c r="SMK5874" s="25"/>
      <x:c r="SML5874" s="25"/>
      <x:c r="SMM5874" s="25"/>
      <x:c r="SMN5874" s="25"/>
      <x:c r="SMO5874" s="25"/>
      <x:c r="SMP5874" s="25"/>
      <x:c r="SMQ5874" s="25"/>
      <x:c r="SMR5874" s="25"/>
      <x:c r="SMS5874" s="25"/>
      <x:c r="SMT5874" s="25"/>
      <x:c r="SMU5874" s="25"/>
      <x:c r="SMV5874" s="25"/>
      <x:c r="SMW5874" s="25"/>
      <x:c r="SMX5874" s="25"/>
      <x:c r="SMY5874" s="25"/>
      <x:c r="SMZ5874" s="25"/>
      <x:c r="SNA5874" s="25"/>
      <x:c r="SNB5874" s="25"/>
      <x:c r="SNC5874" s="25"/>
      <x:c r="SND5874" s="25"/>
      <x:c r="SNE5874" s="25"/>
      <x:c r="SNF5874" s="25"/>
      <x:c r="SNG5874" s="25"/>
      <x:c r="SNH5874" s="25"/>
      <x:c r="SNI5874" s="25"/>
      <x:c r="SNJ5874" s="25"/>
      <x:c r="SNK5874" s="25"/>
      <x:c r="SNL5874" s="25"/>
      <x:c r="SNM5874" s="25"/>
      <x:c r="SNN5874" s="25"/>
      <x:c r="SNO5874" s="25"/>
      <x:c r="SNP5874" s="25"/>
      <x:c r="SNQ5874" s="25"/>
      <x:c r="SNR5874" s="25"/>
      <x:c r="SNS5874" s="25"/>
      <x:c r="SNT5874" s="25"/>
      <x:c r="SNU5874" s="25"/>
      <x:c r="SNV5874" s="25"/>
      <x:c r="SNW5874" s="25"/>
      <x:c r="SNX5874" s="25"/>
      <x:c r="SNY5874" s="25"/>
      <x:c r="SNZ5874" s="25"/>
      <x:c r="SOA5874" s="25"/>
      <x:c r="SOB5874" s="25"/>
      <x:c r="SOC5874" s="25"/>
      <x:c r="SOD5874" s="25"/>
      <x:c r="SOE5874" s="25"/>
      <x:c r="SOF5874" s="25"/>
      <x:c r="SOG5874" s="25"/>
      <x:c r="SOH5874" s="25"/>
      <x:c r="SOI5874" s="25"/>
      <x:c r="SOJ5874" s="25"/>
      <x:c r="SOK5874" s="25"/>
      <x:c r="SOL5874" s="25"/>
      <x:c r="SOM5874" s="25"/>
      <x:c r="SON5874" s="25"/>
      <x:c r="SOO5874" s="25"/>
      <x:c r="SOP5874" s="25"/>
      <x:c r="SOQ5874" s="25"/>
      <x:c r="SOR5874" s="25"/>
      <x:c r="SOS5874" s="25"/>
      <x:c r="SOT5874" s="25"/>
      <x:c r="SOU5874" s="25"/>
      <x:c r="SOV5874" s="25"/>
      <x:c r="SOW5874" s="25"/>
      <x:c r="SOX5874" s="25"/>
      <x:c r="SOY5874" s="25"/>
      <x:c r="SOZ5874" s="25"/>
      <x:c r="SPA5874" s="25"/>
      <x:c r="SPB5874" s="25"/>
      <x:c r="SPC5874" s="25"/>
      <x:c r="SPD5874" s="25"/>
      <x:c r="SPE5874" s="25"/>
      <x:c r="SPF5874" s="25"/>
      <x:c r="SPG5874" s="25"/>
      <x:c r="SPH5874" s="25"/>
      <x:c r="SPI5874" s="25"/>
      <x:c r="SPJ5874" s="25"/>
      <x:c r="SPK5874" s="25"/>
      <x:c r="SPL5874" s="25"/>
      <x:c r="SPM5874" s="25"/>
      <x:c r="SPN5874" s="25"/>
      <x:c r="SPO5874" s="25"/>
      <x:c r="SPP5874" s="25"/>
      <x:c r="SPQ5874" s="25"/>
      <x:c r="SPR5874" s="25"/>
      <x:c r="SPS5874" s="25"/>
      <x:c r="SPT5874" s="25"/>
      <x:c r="SPU5874" s="25"/>
      <x:c r="SPV5874" s="25"/>
      <x:c r="SPW5874" s="25"/>
      <x:c r="SPX5874" s="25"/>
      <x:c r="SPY5874" s="25"/>
      <x:c r="SPZ5874" s="25"/>
      <x:c r="SQA5874" s="25"/>
      <x:c r="SQB5874" s="25"/>
      <x:c r="SQC5874" s="25"/>
      <x:c r="SQD5874" s="25"/>
      <x:c r="SQE5874" s="25"/>
      <x:c r="SQF5874" s="25"/>
      <x:c r="SQG5874" s="25"/>
      <x:c r="SQH5874" s="25"/>
      <x:c r="SQI5874" s="25"/>
      <x:c r="SQJ5874" s="25"/>
      <x:c r="SQK5874" s="25"/>
      <x:c r="SQL5874" s="25"/>
      <x:c r="SQM5874" s="25"/>
      <x:c r="SQN5874" s="25"/>
      <x:c r="SQO5874" s="25"/>
      <x:c r="SQP5874" s="25"/>
      <x:c r="SQQ5874" s="25"/>
      <x:c r="SQR5874" s="25"/>
      <x:c r="SQS5874" s="25"/>
      <x:c r="SQT5874" s="25"/>
      <x:c r="SQU5874" s="25"/>
      <x:c r="SQV5874" s="25"/>
      <x:c r="SQW5874" s="25"/>
      <x:c r="SQX5874" s="25"/>
      <x:c r="SQY5874" s="25"/>
      <x:c r="SQZ5874" s="25"/>
      <x:c r="SRA5874" s="25"/>
      <x:c r="SRB5874" s="25"/>
      <x:c r="SRC5874" s="25"/>
      <x:c r="SRD5874" s="25"/>
      <x:c r="SRE5874" s="25"/>
      <x:c r="SRF5874" s="25"/>
      <x:c r="SRG5874" s="25"/>
      <x:c r="SRH5874" s="25"/>
      <x:c r="SRI5874" s="25"/>
      <x:c r="SRJ5874" s="25"/>
      <x:c r="SRK5874" s="25"/>
      <x:c r="SRL5874" s="25"/>
      <x:c r="SRM5874" s="25"/>
      <x:c r="SRN5874" s="25"/>
      <x:c r="SRO5874" s="25"/>
      <x:c r="SRP5874" s="25"/>
      <x:c r="SRQ5874" s="25"/>
      <x:c r="SRR5874" s="25"/>
      <x:c r="SRS5874" s="25"/>
      <x:c r="SRT5874" s="25"/>
      <x:c r="SRU5874" s="25"/>
      <x:c r="SRV5874" s="25"/>
      <x:c r="SRW5874" s="25"/>
      <x:c r="SRX5874" s="25"/>
      <x:c r="SRY5874" s="25"/>
      <x:c r="SRZ5874" s="25"/>
      <x:c r="SSA5874" s="25"/>
      <x:c r="SSB5874" s="25"/>
      <x:c r="SSC5874" s="25"/>
      <x:c r="SSD5874" s="25"/>
      <x:c r="SSE5874" s="25"/>
      <x:c r="SSF5874" s="25"/>
      <x:c r="SSG5874" s="25"/>
      <x:c r="SSH5874" s="25"/>
      <x:c r="SSI5874" s="25"/>
      <x:c r="SSJ5874" s="25"/>
      <x:c r="SSK5874" s="25"/>
      <x:c r="SSL5874" s="25"/>
      <x:c r="SSM5874" s="25"/>
      <x:c r="SSN5874" s="25"/>
      <x:c r="SSO5874" s="25"/>
      <x:c r="SSP5874" s="25"/>
      <x:c r="SSQ5874" s="25"/>
      <x:c r="SSR5874" s="25"/>
      <x:c r="SSS5874" s="25"/>
      <x:c r="SST5874" s="25"/>
      <x:c r="SSU5874" s="25"/>
      <x:c r="SSV5874" s="25"/>
      <x:c r="SSW5874" s="25"/>
      <x:c r="SSX5874" s="25"/>
      <x:c r="SSY5874" s="25"/>
      <x:c r="SSZ5874" s="25"/>
      <x:c r="STA5874" s="25"/>
      <x:c r="STB5874" s="25"/>
      <x:c r="STC5874" s="25"/>
      <x:c r="STD5874" s="25"/>
      <x:c r="STE5874" s="25"/>
      <x:c r="STF5874" s="25"/>
      <x:c r="STG5874" s="25"/>
      <x:c r="STH5874" s="25"/>
      <x:c r="STI5874" s="25"/>
      <x:c r="STJ5874" s="25"/>
      <x:c r="STK5874" s="25"/>
      <x:c r="STL5874" s="25"/>
      <x:c r="STM5874" s="25"/>
      <x:c r="STN5874" s="25"/>
      <x:c r="STO5874" s="25"/>
      <x:c r="STP5874" s="25"/>
      <x:c r="STQ5874" s="25"/>
      <x:c r="STR5874" s="25"/>
      <x:c r="STS5874" s="25"/>
      <x:c r="STT5874" s="25"/>
      <x:c r="STU5874" s="25"/>
      <x:c r="STV5874" s="25"/>
      <x:c r="STW5874" s="25"/>
      <x:c r="STX5874" s="25"/>
      <x:c r="STY5874" s="25"/>
      <x:c r="STZ5874" s="25"/>
      <x:c r="SUA5874" s="25"/>
      <x:c r="SUB5874" s="25"/>
      <x:c r="SUC5874" s="25"/>
      <x:c r="SUD5874" s="25"/>
      <x:c r="SUE5874" s="25"/>
      <x:c r="SUF5874" s="25"/>
      <x:c r="SUG5874" s="25"/>
      <x:c r="SUH5874" s="25"/>
      <x:c r="SUI5874" s="25"/>
      <x:c r="SUJ5874" s="25"/>
      <x:c r="SUK5874" s="25"/>
      <x:c r="SUL5874" s="25"/>
      <x:c r="SUM5874" s="25"/>
      <x:c r="SUN5874" s="25"/>
      <x:c r="SUO5874" s="25"/>
      <x:c r="SUP5874" s="25"/>
      <x:c r="SUQ5874" s="25"/>
      <x:c r="SUR5874" s="25"/>
      <x:c r="SUS5874" s="25"/>
      <x:c r="SUT5874" s="25"/>
      <x:c r="SUU5874" s="25"/>
      <x:c r="SUV5874" s="25"/>
      <x:c r="SUW5874" s="25"/>
      <x:c r="SUX5874" s="25"/>
      <x:c r="SUY5874" s="25"/>
      <x:c r="SUZ5874" s="25"/>
      <x:c r="SVA5874" s="25"/>
      <x:c r="SVB5874" s="25"/>
      <x:c r="SVC5874" s="25"/>
      <x:c r="SVD5874" s="25"/>
      <x:c r="SVE5874" s="25"/>
      <x:c r="SVF5874" s="25"/>
      <x:c r="SVG5874" s="25"/>
      <x:c r="SVH5874" s="25"/>
      <x:c r="SVI5874" s="25"/>
      <x:c r="SVJ5874" s="25"/>
      <x:c r="SVK5874" s="25"/>
      <x:c r="SVL5874" s="25"/>
      <x:c r="SVM5874" s="25"/>
      <x:c r="SVN5874" s="25"/>
      <x:c r="SVO5874" s="25"/>
      <x:c r="SVP5874" s="25"/>
      <x:c r="SVQ5874" s="25"/>
      <x:c r="SVR5874" s="25"/>
      <x:c r="SVS5874" s="25"/>
      <x:c r="SVT5874" s="25"/>
      <x:c r="SVU5874" s="25"/>
      <x:c r="SVV5874" s="25"/>
      <x:c r="SVW5874" s="25"/>
      <x:c r="SVX5874" s="25"/>
      <x:c r="SVY5874" s="25"/>
      <x:c r="SVZ5874" s="25"/>
      <x:c r="SWA5874" s="25"/>
      <x:c r="SWB5874" s="25"/>
      <x:c r="SWC5874" s="25"/>
      <x:c r="SWD5874" s="25"/>
      <x:c r="SWE5874" s="25"/>
      <x:c r="SWF5874" s="25"/>
      <x:c r="SWG5874" s="25"/>
      <x:c r="SWH5874" s="25"/>
      <x:c r="SWI5874" s="25"/>
      <x:c r="SWJ5874" s="25"/>
      <x:c r="SWK5874" s="25"/>
      <x:c r="SWL5874" s="25"/>
      <x:c r="SWM5874" s="25"/>
      <x:c r="SWN5874" s="25"/>
      <x:c r="SWO5874" s="25"/>
      <x:c r="SWP5874" s="25"/>
      <x:c r="SWQ5874" s="25"/>
      <x:c r="SWR5874" s="25"/>
      <x:c r="SWS5874" s="25"/>
      <x:c r="SWT5874" s="25"/>
      <x:c r="SWU5874" s="25"/>
      <x:c r="SWV5874" s="25"/>
      <x:c r="SWW5874" s="25"/>
      <x:c r="SWX5874" s="25"/>
      <x:c r="SWY5874" s="25"/>
      <x:c r="SWZ5874" s="25"/>
      <x:c r="SXA5874" s="25"/>
      <x:c r="SXB5874" s="25"/>
      <x:c r="SXC5874" s="25"/>
      <x:c r="SXD5874" s="25"/>
      <x:c r="SXE5874" s="25"/>
      <x:c r="SXF5874" s="25"/>
      <x:c r="SXG5874" s="25"/>
      <x:c r="SXH5874" s="25"/>
      <x:c r="SXI5874" s="25"/>
      <x:c r="SXJ5874" s="25"/>
      <x:c r="SXK5874" s="25"/>
      <x:c r="SXL5874" s="25"/>
      <x:c r="SXM5874" s="25"/>
      <x:c r="SXN5874" s="25"/>
      <x:c r="SXO5874" s="25"/>
      <x:c r="SXP5874" s="25"/>
      <x:c r="SXQ5874" s="25"/>
      <x:c r="SXR5874" s="25"/>
      <x:c r="SXS5874" s="25"/>
      <x:c r="SXT5874" s="25"/>
      <x:c r="SXU5874" s="25"/>
      <x:c r="SXV5874" s="25"/>
      <x:c r="SXW5874" s="25"/>
      <x:c r="SXX5874" s="25"/>
      <x:c r="SXY5874" s="25"/>
      <x:c r="SXZ5874" s="25"/>
      <x:c r="SYA5874" s="25"/>
      <x:c r="SYB5874" s="25"/>
      <x:c r="SYC5874" s="25"/>
      <x:c r="SYD5874" s="25"/>
      <x:c r="SYE5874" s="25"/>
      <x:c r="SYF5874" s="25"/>
      <x:c r="SYG5874" s="25"/>
      <x:c r="SYH5874" s="25"/>
      <x:c r="SYI5874" s="25"/>
      <x:c r="SYJ5874" s="25"/>
      <x:c r="SYK5874" s="25"/>
      <x:c r="SYL5874" s="25"/>
      <x:c r="SYM5874" s="25"/>
      <x:c r="SYN5874" s="25"/>
      <x:c r="SYO5874" s="25"/>
      <x:c r="SYP5874" s="25"/>
      <x:c r="SYQ5874" s="25"/>
      <x:c r="SYR5874" s="25"/>
      <x:c r="SYS5874" s="25"/>
      <x:c r="SYT5874" s="25"/>
      <x:c r="SYU5874" s="25"/>
      <x:c r="SYV5874" s="25"/>
      <x:c r="SYW5874" s="25"/>
      <x:c r="SYX5874" s="25"/>
      <x:c r="SYY5874" s="25"/>
      <x:c r="SYZ5874" s="25"/>
      <x:c r="SZA5874" s="25"/>
      <x:c r="SZB5874" s="25"/>
      <x:c r="SZC5874" s="25"/>
      <x:c r="SZD5874" s="25"/>
      <x:c r="SZE5874" s="25"/>
      <x:c r="SZF5874" s="25"/>
      <x:c r="SZG5874" s="25"/>
      <x:c r="SZH5874" s="25"/>
      <x:c r="SZI5874" s="25"/>
      <x:c r="SZJ5874" s="25"/>
      <x:c r="SZK5874" s="25"/>
      <x:c r="SZL5874" s="25"/>
      <x:c r="SZM5874" s="25"/>
      <x:c r="SZN5874" s="25"/>
      <x:c r="SZO5874" s="25"/>
      <x:c r="SZP5874" s="25"/>
      <x:c r="SZQ5874" s="25"/>
      <x:c r="SZR5874" s="25"/>
      <x:c r="SZS5874" s="25"/>
      <x:c r="SZT5874" s="25"/>
      <x:c r="SZU5874" s="25"/>
      <x:c r="SZV5874" s="25"/>
      <x:c r="SZW5874" s="25"/>
      <x:c r="SZX5874" s="25"/>
      <x:c r="SZY5874" s="25"/>
      <x:c r="SZZ5874" s="25"/>
      <x:c r="TAA5874" s="25"/>
      <x:c r="TAB5874" s="25"/>
      <x:c r="TAC5874" s="25"/>
      <x:c r="TAD5874" s="25"/>
      <x:c r="TAE5874" s="25"/>
      <x:c r="TAF5874" s="25"/>
      <x:c r="TAG5874" s="25"/>
      <x:c r="TAH5874" s="25"/>
      <x:c r="TAI5874" s="25"/>
      <x:c r="TAJ5874" s="25"/>
      <x:c r="TAK5874" s="25"/>
      <x:c r="TAL5874" s="25"/>
      <x:c r="TAM5874" s="25"/>
      <x:c r="TAN5874" s="25"/>
      <x:c r="TAO5874" s="25"/>
      <x:c r="TAP5874" s="25"/>
      <x:c r="TAQ5874" s="25"/>
      <x:c r="TAR5874" s="25"/>
      <x:c r="TAS5874" s="25"/>
      <x:c r="TAT5874" s="25"/>
      <x:c r="TAU5874" s="25"/>
      <x:c r="TAV5874" s="25"/>
      <x:c r="TAW5874" s="25"/>
      <x:c r="TAX5874" s="25"/>
      <x:c r="TAY5874" s="25"/>
      <x:c r="TAZ5874" s="25"/>
      <x:c r="TBA5874" s="25"/>
      <x:c r="TBB5874" s="25"/>
      <x:c r="TBC5874" s="25"/>
      <x:c r="TBD5874" s="25"/>
      <x:c r="TBE5874" s="25"/>
      <x:c r="TBF5874" s="25"/>
      <x:c r="TBG5874" s="25"/>
      <x:c r="TBH5874" s="25"/>
      <x:c r="TBI5874" s="25"/>
      <x:c r="TBJ5874" s="25"/>
      <x:c r="TBK5874" s="25"/>
      <x:c r="TBL5874" s="25"/>
      <x:c r="TBM5874" s="25"/>
      <x:c r="TBN5874" s="25"/>
      <x:c r="TBO5874" s="25"/>
      <x:c r="TBP5874" s="25"/>
      <x:c r="TBQ5874" s="25"/>
      <x:c r="TBR5874" s="25"/>
      <x:c r="TBS5874" s="25"/>
      <x:c r="TBT5874" s="25"/>
      <x:c r="TBU5874" s="25"/>
      <x:c r="TBV5874" s="25"/>
      <x:c r="TBW5874" s="25"/>
      <x:c r="TBX5874" s="25"/>
      <x:c r="TBY5874" s="25"/>
      <x:c r="TBZ5874" s="25"/>
      <x:c r="TCA5874" s="25"/>
      <x:c r="TCB5874" s="25"/>
      <x:c r="TCC5874" s="25"/>
      <x:c r="TCD5874" s="25"/>
      <x:c r="TCE5874" s="25"/>
      <x:c r="TCF5874" s="25"/>
      <x:c r="TCG5874" s="25"/>
      <x:c r="TCH5874" s="25"/>
      <x:c r="TCI5874" s="25"/>
      <x:c r="TCJ5874" s="25"/>
      <x:c r="TCK5874" s="25"/>
      <x:c r="TCL5874" s="25"/>
      <x:c r="TCM5874" s="25"/>
      <x:c r="TCN5874" s="25"/>
      <x:c r="TCO5874" s="25"/>
      <x:c r="TCP5874" s="25"/>
      <x:c r="TCQ5874" s="25"/>
      <x:c r="TCR5874" s="25"/>
      <x:c r="TCS5874" s="25"/>
      <x:c r="TCT5874" s="25"/>
      <x:c r="TCU5874" s="25"/>
      <x:c r="TCV5874" s="25"/>
      <x:c r="TCW5874" s="25"/>
      <x:c r="TCX5874" s="25"/>
      <x:c r="TCY5874" s="25"/>
      <x:c r="TCZ5874" s="25"/>
      <x:c r="TDA5874" s="25"/>
      <x:c r="TDB5874" s="25"/>
      <x:c r="TDC5874" s="25"/>
      <x:c r="TDD5874" s="25"/>
      <x:c r="TDE5874" s="25"/>
      <x:c r="TDF5874" s="25"/>
      <x:c r="TDG5874" s="25"/>
      <x:c r="TDH5874" s="25"/>
      <x:c r="TDI5874" s="25"/>
      <x:c r="TDJ5874" s="25"/>
      <x:c r="TDK5874" s="25"/>
      <x:c r="TDL5874" s="25"/>
      <x:c r="TDM5874" s="25"/>
      <x:c r="TDN5874" s="25"/>
      <x:c r="TDO5874" s="25"/>
      <x:c r="TDP5874" s="25"/>
      <x:c r="TDQ5874" s="25"/>
      <x:c r="TDR5874" s="25"/>
      <x:c r="TDS5874" s="25"/>
      <x:c r="TDT5874" s="25"/>
      <x:c r="TDU5874" s="25"/>
      <x:c r="TDV5874" s="25"/>
      <x:c r="TDW5874" s="25"/>
      <x:c r="TDX5874" s="25"/>
      <x:c r="TDY5874" s="25"/>
      <x:c r="TDZ5874" s="25"/>
      <x:c r="TEA5874" s="25"/>
      <x:c r="TEB5874" s="25"/>
      <x:c r="TEC5874" s="25"/>
      <x:c r="TED5874" s="25"/>
      <x:c r="TEE5874" s="25"/>
      <x:c r="TEF5874" s="25"/>
      <x:c r="TEG5874" s="25"/>
      <x:c r="TEH5874" s="25"/>
      <x:c r="TEI5874" s="25"/>
      <x:c r="TEJ5874" s="25"/>
      <x:c r="TEK5874" s="25"/>
      <x:c r="TEL5874" s="25"/>
      <x:c r="TEM5874" s="25"/>
      <x:c r="TEN5874" s="25"/>
      <x:c r="TEO5874" s="25"/>
      <x:c r="TEP5874" s="25"/>
      <x:c r="TEQ5874" s="25"/>
      <x:c r="TER5874" s="25"/>
      <x:c r="TES5874" s="25"/>
      <x:c r="TET5874" s="25"/>
      <x:c r="TEU5874" s="25"/>
      <x:c r="TEV5874" s="25"/>
      <x:c r="TEW5874" s="25"/>
      <x:c r="TEX5874" s="25"/>
      <x:c r="TEY5874" s="25"/>
      <x:c r="TEZ5874" s="25"/>
      <x:c r="TFA5874" s="25"/>
      <x:c r="TFB5874" s="25"/>
      <x:c r="TFC5874" s="25"/>
      <x:c r="TFD5874" s="25"/>
      <x:c r="TFE5874" s="25"/>
      <x:c r="TFF5874" s="25"/>
      <x:c r="TFG5874" s="25"/>
      <x:c r="TFH5874" s="25"/>
      <x:c r="TFI5874" s="25"/>
      <x:c r="TFJ5874" s="25"/>
      <x:c r="TFK5874" s="25"/>
      <x:c r="TFL5874" s="25"/>
      <x:c r="TFM5874" s="25"/>
      <x:c r="TFN5874" s="25"/>
      <x:c r="TFO5874" s="25"/>
      <x:c r="TFP5874" s="25"/>
      <x:c r="TFQ5874" s="25"/>
      <x:c r="TFR5874" s="25"/>
      <x:c r="TFS5874" s="25"/>
      <x:c r="TFT5874" s="25"/>
      <x:c r="TFU5874" s="25"/>
      <x:c r="TFV5874" s="25"/>
      <x:c r="TFW5874" s="25"/>
      <x:c r="TFX5874" s="25"/>
      <x:c r="TFY5874" s="25"/>
      <x:c r="TFZ5874" s="25"/>
      <x:c r="TGA5874" s="25"/>
      <x:c r="TGB5874" s="25"/>
      <x:c r="TGC5874" s="25"/>
      <x:c r="TGD5874" s="25"/>
      <x:c r="TGE5874" s="25"/>
      <x:c r="TGF5874" s="25"/>
      <x:c r="TGG5874" s="25"/>
      <x:c r="TGH5874" s="25"/>
      <x:c r="TGI5874" s="25"/>
      <x:c r="TGJ5874" s="25"/>
      <x:c r="TGK5874" s="25"/>
      <x:c r="TGL5874" s="25"/>
      <x:c r="TGM5874" s="25"/>
      <x:c r="TGN5874" s="25"/>
      <x:c r="TGO5874" s="25"/>
      <x:c r="TGP5874" s="25"/>
      <x:c r="TGQ5874" s="25"/>
      <x:c r="TGR5874" s="25"/>
      <x:c r="TGS5874" s="25"/>
      <x:c r="TGT5874" s="25"/>
      <x:c r="TGU5874" s="25"/>
      <x:c r="TGV5874" s="25"/>
      <x:c r="TGW5874" s="25"/>
      <x:c r="TGX5874" s="25"/>
      <x:c r="TGY5874" s="25"/>
      <x:c r="TGZ5874" s="25"/>
      <x:c r="THA5874" s="25"/>
      <x:c r="THB5874" s="25"/>
      <x:c r="THC5874" s="25"/>
      <x:c r="THD5874" s="25"/>
      <x:c r="THE5874" s="25"/>
      <x:c r="THF5874" s="25"/>
      <x:c r="THG5874" s="25"/>
      <x:c r="THH5874" s="25"/>
      <x:c r="THI5874" s="25"/>
      <x:c r="THJ5874" s="25"/>
      <x:c r="THK5874" s="25"/>
      <x:c r="THL5874" s="25"/>
      <x:c r="THM5874" s="25"/>
      <x:c r="THN5874" s="25"/>
      <x:c r="THO5874" s="25"/>
      <x:c r="THP5874" s="25"/>
      <x:c r="THQ5874" s="25"/>
      <x:c r="THR5874" s="25"/>
      <x:c r="THS5874" s="25"/>
      <x:c r="THT5874" s="25"/>
      <x:c r="THU5874" s="25"/>
      <x:c r="THV5874" s="25"/>
      <x:c r="THW5874" s="25"/>
      <x:c r="THX5874" s="25"/>
      <x:c r="THY5874" s="25"/>
      <x:c r="THZ5874" s="25"/>
      <x:c r="TIA5874" s="25"/>
      <x:c r="TIB5874" s="25"/>
      <x:c r="TIC5874" s="25"/>
      <x:c r="TID5874" s="25"/>
      <x:c r="TIE5874" s="25"/>
      <x:c r="TIF5874" s="25"/>
      <x:c r="TIG5874" s="25"/>
      <x:c r="TIH5874" s="25"/>
      <x:c r="TII5874" s="25"/>
      <x:c r="TIJ5874" s="25"/>
      <x:c r="TIK5874" s="25"/>
      <x:c r="TIL5874" s="25"/>
      <x:c r="TIM5874" s="25"/>
      <x:c r="TIN5874" s="25"/>
      <x:c r="TIO5874" s="25"/>
      <x:c r="TIP5874" s="25"/>
      <x:c r="TIQ5874" s="25"/>
      <x:c r="TIR5874" s="25"/>
      <x:c r="TIS5874" s="25"/>
      <x:c r="TIT5874" s="25"/>
      <x:c r="TIU5874" s="25"/>
      <x:c r="TIV5874" s="25"/>
      <x:c r="TIW5874" s="25"/>
      <x:c r="TIX5874" s="25"/>
      <x:c r="TIY5874" s="25"/>
      <x:c r="TIZ5874" s="25"/>
      <x:c r="TJA5874" s="25"/>
      <x:c r="TJB5874" s="25"/>
      <x:c r="TJC5874" s="25"/>
      <x:c r="TJD5874" s="25"/>
      <x:c r="TJE5874" s="25"/>
      <x:c r="TJF5874" s="25"/>
      <x:c r="TJG5874" s="25"/>
      <x:c r="TJH5874" s="25"/>
      <x:c r="TJI5874" s="25"/>
      <x:c r="TJJ5874" s="25"/>
      <x:c r="TJK5874" s="25"/>
      <x:c r="TJL5874" s="25"/>
      <x:c r="TJM5874" s="25"/>
      <x:c r="TJN5874" s="25"/>
      <x:c r="TJO5874" s="25"/>
      <x:c r="TJP5874" s="25"/>
      <x:c r="TJQ5874" s="25"/>
      <x:c r="TJR5874" s="25"/>
      <x:c r="TJS5874" s="25"/>
      <x:c r="TJT5874" s="25"/>
      <x:c r="TJU5874" s="25"/>
      <x:c r="TJV5874" s="25"/>
      <x:c r="TJW5874" s="25"/>
      <x:c r="TJX5874" s="25"/>
      <x:c r="TJY5874" s="25"/>
      <x:c r="TJZ5874" s="25"/>
      <x:c r="TKA5874" s="25"/>
      <x:c r="TKB5874" s="25"/>
      <x:c r="TKC5874" s="25"/>
      <x:c r="TKD5874" s="25"/>
      <x:c r="TKE5874" s="25"/>
      <x:c r="TKF5874" s="25"/>
      <x:c r="TKG5874" s="25"/>
      <x:c r="TKH5874" s="25"/>
      <x:c r="TKI5874" s="25"/>
      <x:c r="TKJ5874" s="25"/>
      <x:c r="TKK5874" s="25"/>
      <x:c r="TKL5874" s="25"/>
      <x:c r="TKM5874" s="25"/>
      <x:c r="TKN5874" s="25"/>
      <x:c r="TKO5874" s="25"/>
      <x:c r="TKP5874" s="25"/>
      <x:c r="TKQ5874" s="25"/>
      <x:c r="TKR5874" s="25"/>
      <x:c r="TKS5874" s="25"/>
      <x:c r="TKT5874" s="25"/>
      <x:c r="TKU5874" s="25"/>
      <x:c r="TKV5874" s="25"/>
      <x:c r="TKW5874" s="25"/>
      <x:c r="TKX5874" s="25"/>
      <x:c r="TKY5874" s="25"/>
      <x:c r="TKZ5874" s="25"/>
      <x:c r="TLA5874" s="25"/>
      <x:c r="TLB5874" s="25"/>
      <x:c r="TLC5874" s="25"/>
      <x:c r="TLD5874" s="25"/>
      <x:c r="TLE5874" s="25"/>
      <x:c r="TLF5874" s="25"/>
      <x:c r="TLG5874" s="25"/>
      <x:c r="TLH5874" s="25"/>
      <x:c r="TLI5874" s="25"/>
      <x:c r="TLJ5874" s="25"/>
      <x:c r="TLK5874" s="25"/>
      <x:c r="TLL5874" s="25"/>
      <x:c r="TLM5874" s="25"/>
      <x:c r="TLN5874" s="25"/>
      <x:c r="TLO5874" s="25"/>
      <x:c r="TLP5874" s="25"/>
      <x:c r="TLQ5874" s="25"/>
      <x:c r="TLR5874" s="25"/>
      <x:c r="TLS5874" s="25"/>
      <x:c r="TLT5874" s="25"/>
      <x:c r="TLU5874" s="25"/>
      <x:c r="TLV5874" s="25"/>
      <x:c r="TLW5874" s="25"/>
      <x:c r="TLX5874" s="25"/>
      <x:c r="TLY5874" s="25"/>
      <x:c r="TLZ5874" s="25"/>
      <x:c r="TMA5874" s="25"/>
      <x:c r="TMB5874" s="25"/>
      <x:c r="TMC5874" s="25"/>
      <x:c r="TMD5874" s="25"/>
      <x:c r="TME5874" s="25"/>
      <x:c r="TMF5874" s="25"/>
      <x:c r="TMG5874" s="25"/>
      <x:c r="TMH5874" s="25"/>
      <x:c r="TMI5874" s="25"/>
      <x:c r="TMJ5874" s="25"/>
      <x:c r="TMK5874" s="25"/>
      <x:c r="TML5874" s="25"/>
      <x:c r="TMM5874" s="25"/>
      <x:c r="TMN5874" s="25"/>
      <x:c r="TMO5874" s="25"/>
      <x:c r="TMP5874" s="25"/>
      <x:c r="TMQ5874" s="25"/>
      <x:c r="TMR5874" s="25"/>
      <x:c r="TMS5874" s="25"/>
      <x:c r="TMT5874" s="25"/>
      <x:c r="TMU5874" s="25"/>
      <x:c r="TMV5874" s="25"/>
      <x:c r="TMW5874" s="25"/>
      <x:c r="TMX5874" s="25"/>
      <x:c r="TMY5874" s="25"/>
      <x:c r="TMZ5874" s="25"/>
      <x:c r="TNA5874" s="25"/>
      <x:c r="TNB5874" s="25"/>
      <x:c r="TNC5874" s="25"/>
      <x:c r="TND5874" s="25"/>
      <x:c r="TNE5874" s="25"/>
      <x:c r="TNF5874" s="25"/>
      <x:c r="TNG5874" s="25"/>
      <x:c r="TNH5874" s="25"/>
      <x:c r="TNI5874" s="25"/>
      <x:c r="TNJ5874" s="25"/>
      <x:c r="TNK5874" s="25"/>
      <x:c r="TNL5874" s="25"/>
      <x:c r="TNM5874" s="25"/>
      <x:c r="TNN5874" s="25"/>
      <x:c r="TNO5874" s="25"/>
      <x:c r="TNP5874" s="25"/>
      <x:c r="TNQ5874" s="25"/>
      <x:c r="TNR5874" s="25"/>
      <x:c r="TNS5874" s="25"/>
      <x:c r="TNT5874" s="25"/>
      <x:c r="TNU5874" s="25"/>
      <x:c r="TNV5874" s="25"/>
      <x:c r="TNW5874" s="25"/>
      <x:c r="TNX5874" s="25"/>
      <x:c r="TNY5874" s="25"/>
      <x:c r="TNZ5874" s="25"/>
      <x:c r="TOA5874" s="25"/>
      <x:c r="TOB5874" s="25"/>
      <x:c r="TOC5874" s="25"/>
      <x:c r="TOD5874" s="25"/>
      <x:c r="TOE5874" s="25"/>
      <x:c r="TOF5874" s="25"/>
      <x:c r="TOG5874" s="25"/>
      <x:c r="TOH5874" s="25"/>
      <x:c r="TOI5874" s="25"/>
      <x:c r="TOJ5874" s="25"/>
      <x:c r="TOK5874" s="25"/>
      <x:c r="TOL5874" s="25"/>
      <x:c r="TOM5874" s="25"/>
      <x:c r="TON5874" s="25"/>
      <x:c r="TOO5874" s="25"/>
      <x:c r="TOP5874" s="25"/>
      <x:c r="TOQ5874" s="25"/>
      <x:c r="TOR5874" s="25"/>
      <x:c r="TOS5874" s="25"/>
      <x:c r="TOT5874" s="25"/>
      <x:c r="TOU5874" s="25"/>
      <x:c r="TOV5874" s="25"/>
      <x:c r="TOW5874" s="25"/>
      <x:c r="TOX5874" s="25"/>
      <x:c r="TOY5874" s="25"/>
      <x:c r="TOZ5874" s="25"/>
      <x:c r="TPA5874" s="25"/>
      <x:c r="TPB5874" s="25"/>
      <x:c r="TPC5874" s="25"/>
      <x:c r="TPD5874" s="25"/>
      <x:c r="TPE5874" s="25"/>
      <x:c r="TPF5874" s="25"/>
      <x:c r="TPG5874" s="25"/>
      <x:c r="TPH5874" s="25"/>
      <x:c r="TPI5874" s="25"/>
      <x:c r="TPJ5874" s="25"/>
      <x:c r="TPK5874" s="25"/>
      <x:c r="TPL5874" s="25"/>
      <x:c r="TPM5874" s="25"/>
      <x:c r="TPN5874" s="25"/>
      <x:c r="TPO5874" s="25"/>
      <x:c r="TPP5874" s="25"/>
      <x:c r="TPQ5874" s="25"/>
      <x:c r="TPR5874" s="25"/>
      <x:c r="TPS5874" s="25"/>
      <x:c r="TPT5874" s="25"/>
      <x:c r="TPU5874" s="25"/>
      <x:c r="TPV5874" s="25"/>
      <x:c r="TPW5874" s="25"/>
      <x:c r="TPX5874" s="25"/>
      <x:c r="TPY5874" s="25"/>
      <x:c r="TPZ5874" s="25"/>
      <x:c r="TQA5874" s="25"/>
      <x:c r="TQB5874" s="25"/>
      <x:c r="TQC5874" s="25"/>
      <x:c r="TQD5874" s="25"/>
      <x:c r="TQE5874" s="25"/>
      <x:c r="TQF5874" s="25"/>
      <x:c r="TQG5874" s="25"/>
      <x:c r="TQH5874" s="25"/>
      <x:c r="TQI5874" s="25"/>
      <x:c r="TQJ5874" s="25"/>
      <x:c r="TQK5874" s="25"/>
      <x:c r="TQL5874" s="25"/>
      <x:c r="TQM5874" s="25"/>
      <x:c r="TQN5874" s="25"/>
      <x:c r="TQO5874" s="25"/>
      <x:c r="TQP5874" s="25"/>
      <x:c r="TQQ5874" s="25"/>
      <x:c r="TQR5874" s="25"/>
      <x:c r="TQS5874" s="25"/>
      <x:c r="TQT5874" s="25"/>
      <x:c r="TQU5874" s="25"/>
      <x:c r="TQV5874" s="25"/>
      <x:c r="TQW5874" s="25"/>
      <x:c r="TQX5874" s="25"/>
      <x:c r="TQY5874" s="25"/>
      <x:c r="TQZ5874" s="25"/>
      <x:c r="TRA5874" s="25"/>
      <x:c r="TRB5874" s="25"/>
      <x:c r="TRC5874" s="25"/>
      <x:c r="TRD5874" s="25"/>
      <x:c r="TRE5874" s="25"/>
      <x:c r="TRF5874" s="25"/>
      <x:c r="TRG5874" s="25"/>
      <x:c r="TRH5874" s="25"/>
      <x:c r="TRI5874" s="25"/>
      <x:c r="TRJ5874" s="25"/>
      <x:c r="TRK5874" s="25"/>
      <x:c r="TRL5874" s="25"/>
      <x:c r="TRM5874" s="25"/>
      <x:c r="TRN5874" s="25"/>
      <x:c r="TRO5874" s="25"/>
      <x:c r="TRP5874" s="25"/>
      <x:c r="TRQ5874" s="25"/>
      <x:c r="TRR5874" s="25"/>
      <x:c r="TRS5874" s="25"/>
      <x:c r="TRT5874" s="25"/>
      <x:c r="TRU5874" s="25"/>
      <x:c r="TRV5874" s="25"/>
      <x:c r="TRW5874" s="25"/>
      <x:c r="TRX5874" s="25"/>
      <x:c r="TRY5874" s="25"/>
      <x:c r="TRZ5874" s="25"/>
      <x:c r="TSA5874" s="25"/>
      <x:c r="TSB5874" s="25"/>
      <x:c r="TSC5874" s="25"/>
      <x:c r="TSD5874" s="25"/>
      <x:c r="TSE5874" s="25"/>
      <x:c r="TSF5874" s="25"/>
      <x:c r="TSG5874" s="25"/>
      <x:c r="TSH5874" s="25"/>
      <x:c r="TSI5874" s="25"/>
      <x:c r="TSJ5874" s="25"/>
      <x:c r="TSK5874" s="25"/>
      <x:c r="TSL5874" s="25"/>
      <x:c r="TSM5874" s="25"/>
      <x:c r="TSN5874" s="25"/>
      <x:c r="TSO5874" s="25"/>
      <x:c r="TSP5874" s="25"/>
      <x:c r="TSQ5874" s="25"/>
      <x:c r="TSR5874" s="25"/>
      <x:c r="TSS5874" s="25"/>
      <x:c r="TST5874" s="25"/>
      <x:c r="TSU5874" s="25"/>
      <x:c r="TSV5874" s="25"/>
      <x:c r="TSW5874" s="25"/>
      <x:c r="TSX5874" s="25"/>
      <x:c r="TSY5874" s="25"/>
      <x:c r="TSZ5874" s="25"/>
      <x:c r="TTA5874" s="25"/>
      <x:c r="TTB5874" s="25"/>
      <x:c r="TTC5874" s="25"/>
      <x:c r="TTD5874" s="25"/>
      <x:c r="TTE5874" s="25"/>
      <x:c r="TTF5874" s="25"/>
      <x:c r="TTG5874" s="25"/>
      <x:c r="TTH5874" s="25"/>
      <x:c r="TTI5874" s="25"/>
      <x:c r="TTJ5874" s="25"/>
      <x:c r="TTK5874" s="25"/>
      <x:c r="TTL5874" s="25"/>
      <x:c r="TTM5874" s="25"/>
      <x:c r="TTN5874" s="25"/>
      <x:c r="TTO5874" s="25"/>
      <x:c r="TTP5874" s="25"/>
      <x:c r="TTQ5874" s="25"/>
      <x:c r="TTR5874" s="25"/>
      <x:c r="TTS5874" s="25"/>
      <x:c r="TTT5874" s="25"/>
      <x:c r="TTU5874" s="25"/>
      <x:c r="TTV5874" s="25"/>
      <x:c r="TTW5874" s="25"/>
      <x:c r="TTX5874" s="25"/>
      <x:c r="TTY5874" s="25"/>
      <x:c r="TTZ5874" s="25"/>
      <x:c r="TUA5874" s="25"/>
      <x:c r="TUB5874" s="25"/>
      <x:c r="TUC5874" s="25"/>
      <x:c r="TUD5874" s="25"/>
      <x:c r="TUE5874" s="25"/>
      <x:c r="TUF5874" s="25"/>
      <x:c r="TUG5874" s="25"/>
      <x:c r="TUH5874" s="25"/>
      <x:c r="TUI5874" s="25"/>
      <x:c r="TUJ5874" s="25"/>
      <x:c r="TUK5874" s="25"/>
      <x:c r="TUL5874" s="25"/>
      <x:c r="TUM5874" s="25"/>
      <x:c r="TUN5874" s="25"/>
      <x:c r="TUO5874" s="25"/>
      <x:c r="TUP5874" s="25"/>
      <x:c r="TUQ5874" s="25"/>
      <x:c r="TUR5874" s="25"/>
      <x:c r="TUS5874" s="25"/>
      <x:c r="TUT5874" s="25"/>
      <x:c r="TUU5874" s="25"/>
      <x:c r="TUV5874" s="25"/>
      <x:c r="TUW5874" s="25"/>
      <x:c r="TUX5874" s="25"/>
      <x:c r="TUY5874" s="25"/>
      <x:c r="TUZ5874" s="25"/>
      <x:c r="TVA5874" s="25"/>
      <x:c r="TVB5874" s="25"/>
      <x:c r="TVC5874" s="25"/>
      <x:c r="TVD5874" s="25"/>
      <x:c r="TVE5874" s="25"/>
      <x:c r="TVF5874" s="25"/>
      <x:c r="TVG5874" s="25"/>
      <x:c r="TVH5874" s="25"/>
      <x:c r="TVI5874" s="25"/>
      <x:c r="TVJ5874" s="25"/>
      <x:c r="TVK5874" s="25"/>
      <x:c r="TVL5874" s="25"/>
      <x:c r="TVM5874" s="25"/>
      <x:c r="TVN5874" s="25"/>
      <x:c r="TVO5874" s="25"/>
      <x:c r="TVP5874" s="25"/>
      <x:c r="TVQ5874" s="25"/>
      <x:c r="TVR5874" s="25"/>
      <x:c r="TVS5874" s="25"/>
      <x:c r="TVT5874" s="25"/>
      <x:c r="TVU5874" s="25"/>
      <x:c r="TVV5874" s="25"/>
      <x:c r="TVW5874" s="25"/>
      <x:c r="TVX5874" s="25"/>
      <x:c r="TVY5874" s="25"/>
      <x:c r="TVZ5874" s="25"/>
      <x:c r="TWA5874" s="25"/>
      <x:c r="TWB5874" s="25"/>
      <x:c r="TWC5874" s="25"/>
      <x:c r="TWD5874" s="25"/>
      <x:c r="TWE5874" s="25"/>
      <x:c r="TWF5874" s="25"/>
      <x:c r="TWG5874" s="25"/>
      <x:c r="TWH5874" s="25"/>
      <x:c r="TWI5874" s="25"/>
      <x:c r="TWJ5874" s="25"/>
      <x:c r="TWK5874" s="25"/>
      <x:c r="TWL5874" s="25"/>
      <x:c r="TWM5874" s="25"/>
      <x:c r="TWN5874" s="25"/>
      <x:c r="TWO5874" s="25"/>
      <x:c r="TWP5874" s="25"/>
      <x:c r="TWQ5874" s="25"/>
      <x:c r="TWR5874" s="25"/>
      <x:c r="TWS5874" s="25"/>
      <x:c r="TWT5874" s="25"/>
      <x:c r="TWU5874" s="25"/>
      <x:c r="TWV5874" s="25"/>
      <x:c r="TWW5874" s="25"/>
      <x:c r="TWX5874" s="25"/>
      <x:c r="TWY5874" s="25"/>
      <x:c r="TWZ5874" s="25"/>
      <x:c r="TXA5874" s="25"/>
      <x:c r="TXB5874" s="25"/>
      <x:c r="TXC5874" s="25"/>
      <x:c r="TXD5874" s="25"/>
      <x:c r="TXE5874" s="25"/>
      <x:c r="TXF5874" s="25"/>
      <x:c r="TXG5874" s="25"/>
      <x:c r="TXH5874" s="25"/>
      <x:c r="TXI5874" s="25"/>
      <x:c r="TXJ5874" s="25"/>
      <x:c r="TXK5874" s="25"/>
      <x:c r="TXL5874" s="25"/>
      <x:c r="TXM5874" s="25"/>
      <x:c r="TXN5874" s="25"/>
      <x:c r="TXO5874" s="25"/>
      <x:c r="TXP5874" s="25"/>
      <x:c r="TXQ5874" s="25"/>
      <x:c r="TXR5874" s="25"/>
      <x:c r="TXS5874" s="25"/>
      <x:c r="TXT5874" s="25"/>
      <x:c r="TXU5874" s="25"/>
      <x:c r="TXV5874" s="25"/>
      <x:c r="TXW5874" s="25"/>
      <x:c r="TXX5874" s="25"/>
      <x:c r="TXY5874" s="25"/>
      <x:c r="TXZ5874" s="25"/>
      <x:c r="TYA5874" s="25"/>
      <x:c r="TYB5874" s="25"/>
      <x:c r="TYC5874" s="25"/>
      <x:c r="TYD5874" s="25"/>
      <x:c r="TYE5874" s="25"/>
      <x:c r="TYF5874" s="25"/>
      <x:c r="TYG5874" s="25"/>
      <x:c r="TYH5874" s="25"/>
      <x:c r="TYI5874" s="25"/>
      <x:c r="TYJ5874" s="25"/>
      <x:c r="TYK5874" s="25"/>
      <x:c r="TYL5874" s="25"/>
      <x:c r="TYM5874" s="25"/>
      <x:c r="TYN5874" s="25"/>
      <x:c r="TYO5874" s="25"/>
      <x:c r="TYP5874" s="25"/>
      <x:c r="TYQ5874" s="25"/>
      <x:c r="TYR5874" s="25"/>
      <x:c r="TYS5874" s="25"/>
      <x:c r="TYT5874" s="25"/>
      <x:c r="TYU5874" s="25"/>
      <x:c r="TYV5874" s="25"/>
      <x:c r="TYW5874" s="25"/>
      <x:c r="TYX5874" s="25"/>
      <x:c r="TYY5874" s="25"/>
      <x:c r="TYZ5874" s="25"/>
      <x:c r="TZA5874" s="25"/>
      <x:c r="TZB5874" s="25"/>
      <x:c r="TZC5874" s="25"/>
      <x:c r="TZD5874" s="25"/>
      <x:c r="TZE5874" s="25"/>
      <x:c r="TZF5874" s="25"/>
      <x:c r="TZG5874" s="25"/>
      <x:c r="TZH5874" s="25"/>
      <x:c r="TZI5874" s="25"/>
      <x:c r="TZJ5874" s="25"/>
      <x:c r="TZK5874" s="25"/>
      <x:c r="TZL5874" s="25"/>
      <x:c r="TZM5874" s="25"/>
      <x:c r="TZN5874" s="25"/>
      <x:c r="TZO5874" s="25"/>
      <x:c r="TZP5874" s="25"/>
      <x:c r="TZQ5874" s="25"/>
      <x:c r="TZR5874" s="25"/>
      <x:c r="TZS5874" s="25"/>
      <x:c r="TZT5874" s="25"/>
      <x:c r="TZU5874" s="25"/>
      <x:c r="TZV5874" s="25"/>
      <x:c r="TZW5874" s="25"/>
      <x:c r="TZX5874" s="25"/>
      <x:c r="TZY5874" s="25"/>
      <x:c r="TZZ5874" s="25"/>
      <x:c r="UAA5874" s="25"/>
      <x:c r="UAB5874" s="25"/>
      <x:c r="UAC5874" s="25"/>
      <x:c r="UAD5874" s="25"/>
      <x:c r="UAE5874" s="25"/>
      <x:c r="UAF5874" s="25"/>
      <x:c r="UAG5874" s="25"/>
      <x:c r="UAH5874" s="25"/>
      <x:c r="UAI5874" s="25"/>
      <x:c r="UAJ5874" s="25"/>
      <x:c r="UAK5874" s="25"/>
      <x:c r="UAL5874" s="25"/>
      <x:c r="UAM5874" s="25"/>
      <x:c r="UAN5874" s="25"/>
      <x:c r="UAO5874" s="25"/>
      <x:c r="UAP5874" s="25"/>
      <x:c r="UAQ5874" s="25"/>
      <x:c r="UAR5874" s="25"/>
      <x:c r="UAS5874" s="25"/>
      <x:c r="UAT5874" s="25"/>
      <x:c r="UAU5874" s="25"/>
      <x:c r="UAV5874" s="25"/>
      <x:c r="UAW5874" s="25"/>
      <x:c r="UAX5874" s="25"/>
      <x:c r="UAY5874" s="25"/>
      <x:c r="UAZ5874" s="25"/>
      <x:c r="UBA5874" s="25"/>
      <x:c r="UBB5874" s="25"/>
      <x:c r="UBC5874" s="25"/>
      <x:c r="UBD5874" s="25"/>
      <x:c r="UBE5874" s="25"/>
      <x:c r="UBF5874" s="25"/>
      <x:c r="UBG5874" s="25"/>
      <x:c r="UBH5874" s="25"/>
      <x:c r="UBI5874" s="25"/>
      <x:c r="UBJ5874" s="25"/>
      <x:c r="UBK5874" s="25"/>
      <x:c r="UBL5874" s="25"/>
      <x:c r="UBM5874" s="25"/>
      <x:c r="UBN5874" s="25"/>
      <x:c r="UBO5874" s="25"/>
      <x:c r="UBP5874" s="25"/>
      <x:c r="UBQ5874" s="25"/>
      <x:c r="UBR5874" s="25"/>
      <x:c r="UBS5874" s="25"/>
      <x:c r="UBT5874" s="25"/>
      <x:c r="UBU5874" s="25"/>
      <x:c r="UBV5874" s="25"/>
      <x:c r="UBW5874" s="25"/>
      <x:c r="UBX5874" s="25"/>
      <x:c r="UBY5874" s="25"/>
      <x:c r="UBZ5874" s="25"/>
      <x:c r="UCA5874" s="25"/>
      <x:c r="UCB5874" s="25"/>
      <x:c r="UCC5874" s="25"/>
      <x:c r="UCD5874" s="25"/>
      <x:c r="UCE5874" s="25"/>
      <x:c r="UCF5874" s="25"/>
      <x:c r="UCG5874" s="25"/>
      <x:c r="UCH5874" s="25"/>
      <x:c r="UCI5874" s="25"/>
      <x:c r="UCJ5874" s="25"/>
      <x:c r="UCK5874" s="25"/>
      <x:c r="UCL5874" s="25"/>
      <x:c r="UCM5874" s="25"/>
      <x:c r="UCN5874" s="25"/>
      <x:c r="UCO5874" s="25"/>
      <x:c r="UCP5874" s="25"/>
      <x:c r="UCQ5874" s="25"/>
      <x:c r="UCR5874" s="25"/>
      <x:c r="UCS5874" s="25"/>
      <x:c r="UCT5874" s="25"/>
      <x:c r="UCU5874" s="25"/>
      <x:c r="UCV5874" s="25"/>
      <x:c r="UCW5874" s="25"/>
      <x:c r="UCX5874" s="25"/>
      <x:c r="UCY5874" s="25"/>
      <x:c r="UCZ5874" s="25"/>
      <x:c r="UDA5874" s="25"/>
      <x:c r="UDB5874" s="25"/>
      <x:c r="UDC5874" s="25"/>
      <x:c r="UDD5874" s="25"/>
      <x:c r="UDE5874" s="25"/>
      <x:c r="UDF5874" s="25"/>
      <x:c r="UDG5874" s="25"/>
      <x:c r="UDH5874" s="25"/>
      <x:c r="UDI5874" s="25"/>
      <x:c r="UDJ5874" s="25"/>
      <x:c r="UDK5874" s="25"/>
      <x:c r="UDL5874" s="25"/>
      <x:c r="UDM5874" s="25"/>
      <x:c r="UDN5874" s="25"/>
      <x:c r="UDO5874" s="25"/>
      <x:c r="UDP5874" s="25"/>
      <x:c r="UDQ5874" s="25"/>
      <x:c r="UDR5874" s="25"/>
      <x:c r="UDS5874" s="25"/>
      <x:c r="UDT5874" s="25"/>
      <x:c r="UDU5874" s="25"/>
      <x:c r="UDV5874" s="25"/>
      <x:c r="UDW5874" s="25"/>
      <x:c r="UDX5874" s="25"/>
      <x:c r="UDY5874" s="25"/>
      <x:c r="UDZ5874" s="25"/>
      <x:c r="UEA5874" s="25"/>
      <x:c r="UEB5874" s="25"/>
      <x:c r="UEC5874" s="25"/>
      <x:c r="UED5874" s="25"/>
      <x:c r="UEE5874" s="25"/>
      <x:c r="UEF5874" s="25"/>
      <x:c r="UEG5874" s="25"/>
      <x:c r="UEH5874" s="25"/>
      <x:c r="UEI5874" s="25"/>
      <x:c r="UEJ5874" s="25"/>
      <x:c r="UEK5874" s="25"/>
      <x:c r="UEL5874" s="25"/>
      <x:c r="UEM5874" s="25"/>
      <x:c r="UEN5874" s="25"/>
      <x:c r="UEO5874" s="25"/>
      <x:c r="UEP5874" s="25"/>
      <x:c r="UEQ5874" s="25"/>
      <x:c r="UER5874" s="25"/>
      <x:c r="UES5874" s="25"/>
      <x:c r="UET5874" s="25"/>
      <x:c r="UEU5874" s="25"/>
      <x:c r="UEV5874" s="25"/>
      <x:c r="UEW5874" s="25"/>
      <x:c r="UEX5874" s="25"/>
      <x:c r="UEY5874" s="25"/>
      <x:c r="UEZ5874" s="25"/>
      <x:c r="UFA5874" s="25"/>
      <x:c r="UFB5874" s="25"/>
      <x:c r="UFC5874" s="25"/>
      <x:c r="UFD5874" s="25"/>
      <x:c r="UFE5874" s="25"/>
      <x:c r="UFF5874" s="25"/>
      <x:c r="UFG5874" s="25"/>
      <x:c r="UFH5874" s="25"/>
      <x:c r="UFI5874" s="25"/>
      <x:c r="UFJ5874" s="25"/>
      <x:c r="UFK5874" s="25"/>
      <x:c r="UFL5874" s="25"/>
      <x:c r="UFM5874" s="25"/>
      <x:c r="UFN5874" s="25"/>
      <x:c r="UFO5874" s="25"/>
      <x:c r="UFP5874" s="25"/>
      <x:c r="UFQ5874" s="25"/>
      <x:c r="UFR5874" s="25"/>
      <x:c r="UFS5874" s="25"/>
      <x:c r="UFT5874" s="25"/>
      <x:c r="UFU5874" s="25"/>
      <x:c r="UFV5874" s="25"/>
      <x:c r="UFW5874" s="25"/>
      <x:c r="UFX5874" s="25"/>
      <x:c r="UFY5874" s="25"/>
      <x:c r="UFZ5874" s="25"/>
      <x:c r="UGA5874" s="25"/>
      <x:c r="UGB5874" s="25"/>
      <x:c r="UGC5874" s="25"/>
      <x:c r="UGD5874" s="25"/>
      <x:c r="UGE5874" s="25"/>
      <x:c r="UGF5874" s="25"/>
      <x:c r="UGG5874" s="25"/>
      <x:c r="UGH5874" s="25"/>
      <x:c r="UGI5874" s="25"/>
      <x:c r="UGJ5874" s="25"/>
      <x:c r="UGK5874" s="25"/>
      <x:c r="UGL5874" s="25"/>
      <x:c r="UGM5874" s="25"/>
      <x:c r="UGN5874" s="25"/>
      <x:c r="UGO5874" s="25"/>
      <x:c r="UGP5874" s="25"/>
      <x:c r="UGQ5874" s="25"/>
      <x:c r="UGR5874" s="25"/>
      <x:c r="UGS5874" s="25"/>
      <x:c r="UGT5874" s="25"/>
      <x:c r="UGU5874" s="25"/>
      <x:c r="UGV5874" s="25"/>
      <x:c r="UGW5874" s="25"/>
      <x:c r="UGX5874" s="25"/>
      <x:c r="UGY5874" s="25"/>
      <x:c r="UGZ5874" s="25"/>
      <x:c r="UHA5874" s="25"/>
      <x:c r="UHB5874" s="25"/>
      <x:c r="UHC5874" s="25"/>
      <x:c r="UHD5874" s="25"/>
      <x:c r="UHE5874" s="25"/>
      <x:c r="UHF5874" s="25"/>
      <x:c r="UHG5874" s="25"/>
      <x:c r="UHH5874" s="25"/>
      <x:c r="UHI5874" s="25"/>
      <x:c r="UHJ5874" s="25"/>
      <x:c r="UHK5874" s="25"/>
      <x:c r="UHL5874" s="25"/>
      <x:c r="UHM5874" s="25"/>
      <x:c r="UHN5874" s="25"/>
      <x:c r="UHO5874" s="25"/>
      <x:c r="UHP5874" s="25"/>
      <x:c r="UHQ5874" s="25"/>
      <x:c r="UHR5874" s="25"/>
      <x:c r="UHS5874" s="25"/>
      <x:c r="UHT5874" s="25"/>
      <x:c r="UHU5874" s="25"/>
      <x:c r="UHV5874" s="25"/>
      <x:c r="UHW5874" s="25"/>
      <x:c r="UHX5874" s="25"/>
      <x:c r="UHY5874" s="25"/>
      <x:c r="UHZ5874" s="25"/>
      <x:c r="UIA5874" s="25"/>
      <x:c r="UIB5874" s="25"/>
      <x:c r="UIC5874" s="25"/>
      <x:c r="UID5874" s="25"/>
      <x:c r="UIE5874" s="25"/>
      <x:c r="UIF5874" s="25"/>
      <x:c r="UIG5874" s="25"/>
      <x:c r="UIH5874" s="25"/>
      <x:c r="UII5874" s="25"/>
      <x:c r="UIJ5874" s="25"/>
      <x:c r="UIK5874" s="25"/>
      <x:c r="UIL5874" s="25"/>
      <x:c r="UIM5874" s="25"/>
      <x:c r="UIN5874" s="25"/>
      <x:c r="UIO5874" s="25"/>
      <x:c r="UIP5874" s="25"/>
      <x:c r="UIQ5874" s="25"/>
      <x:c r="UIR5874" s="25"/>
      <x:c r="UIS5874" s="25"/>
      <x:c r="UIT5874" s="25"/>
      <x:c r="UIU5874" s="25"/>
      <x:c r="UIV5874" s="25"/>
      <x:c r="UIW5874" s="25"/>
      <x:c r="UIX5874" s="25"/>
      <x:c r="UIY5874" s="25"/>
      <x:c r="UIZ5874" s="25"/>
      <x:c r="UJA5874" s="25"/>
      <x:c r="UJB5874" s="25"/>
      <x:c r="UJC5874" s="25"/>
      <x:c r="UJD5874" s="25"/>
      <x:c r="UJE5874" s="25"/>
      <x:c r="UJF5874" s="25"/>
      <x:c r="UJG5874" s="25"/>
      <x:c r="UJH5874" s="25"/>
      <x:c r="UJI5874" s="25"/>
      <x:c r="UJJ5874" s="25"/>
      <x:c r="UJK5874" s="25"/>
      <x:c r="UJL5874" s="25"/>
      <x:c r="UJM5874" s="25"/>
      <x:c r="UJN5874" s="25"/>
      <x:c r="UJO5874" s="25"/>
      <x:c r="UJP5874" s="25"/>
      <x:c r="UJQ5874" s="25"/>
      <x:c r="UJR5874" s="25"/>
      <x:c r="UJS5874" s="25"/>
      <x:c r="UJT5874" s="25"/>
      <x:c r="UJU5874" s="25"/>
      <x:c r="UJV5874" s="25"/>
      <x:c r="UJW5874" s="25"/>
      <x:c r="UJX5874" s="25"/>
      <x:c r="UJY5874" s="25"/>
      <x:c r="UJZ5874" s="25"/>
      <x:c r="UKA5874" s="25"/>
      <x:c r="UKB5874" s="25"/>
      <x:c r="UKC5874" s="25"/>
      <x:c r="UKD5874" s="25"/>
      <x:c r="UKE5874" s="25"/>
      <x:c r="UKF5874" s="25"/>
      <x:c r="UKG5874" s="25"/>
      <x:c r="UKH5874" s="25"/>
      <x:c r="UKI5874" s="25"/>
      <x:c r="UKJ5874" s="25"/>
      <x:c r="UKK5874" s="25"/>
      <x:c r="UKL5874" s="25"/>
      <x:c r="UKM5874" s="25"/>
      <x:c r="UKN5874" s="25"/>
      <x:c r="UKO5874" s="25"/>
      <x:c r="UKP5874" s="25"/>
      <x:c r="UKQ5874" s="25"/>
      <x:c r="UKR5874" s="25"/>
      <x:c r="UKS5874" s="25"/>
      <x:c r="UKT5874" s="25"/>
      <x:c r="UKU5874" s="25"/>
      <x:c r="UKV5874" s="25"/>
      <x:c r="UKW5874" s="25"/>
      <x:c r="UKX5874" s="25"/>
      <x:c r="UKY5874" s="25"/>
      <x:c r="UKZ5874" s="25"/>
      <x:c r="ULA5874" s="25"/>
      <x:c r="ULB5874" s="25"/>
      <x:c r="ULC5874" s="25"/>
      <x:c r="ULD5874" s="25"/>
      <x:c r="ULE5874" s="25"/>
      <x:c r="ULF5874" s="25"/>
      <x:c r="ULG5874" s="25"/>
      <x:c r="ULH5874" s="25"/>
      <x:c r="ULI5874" s="25"/>
      <x:c r="ULJ5874" s="25"/>
      <x:c r="ULK5874" s="25"/>
      <x:c r="ULL5874" s="25"/>
      <x:c r="ULM5874" s="25"/>
      <x:c r="ULN5874" s="25"/>
      <x:c r="ULO5874" s="25"/>
      <x:c r="ULP5874" s="25"/>
      <x:c r="ULQ5874" s="25"/>
      <x:c r="ULR5874" s="25"/>
      <x:c r="ULS5874" s="25"/>
      <x:c r="ULT5874" s="25"/>
      <x:c r="ULU5874" s="25"/>
      <x:c r="ULV5874" s="25"/>
      <x:c r="ULW5874" s="25"/>
      <x:c r="ULX5874" s="25"/>
      <x:c r="ULY5874" s="25"/>
      <x:c r="ULZ5874" s="25"/>
      <x:c r="UMA5874" s="25"/>
      <x:c r="UMB5874" s="25"/>
      <x:c r="UMC5874" s="25"/>
      <x:c r="UMD5874" s="25"/>
      <x:c r="UME5874" s="25"/>
      <x:c r="UMF5874" s="25"/>
      <x:c r="UMG5874" s="25"/>
      <x:c r="UMH5874" s="25"/>
      <x:c r="UMI5874" s="25"/>
      <x:c r="UMJ5874" s="25"/>
      <x:c r="UMK5874" s="25"/>
      <x:c r="UML5874" s="25"/>
      <x:c r="UMM5874" s="25"/>
      <x:c r="UMN5874" s="25"/>
      <x:c r="UMO5874" s="25"/>
      <x:c r="UMP5874" s="25"/>
      <x:c r="UMQ5874" s="25"/>
      <x:c r="UMR5874" s="25"/>
      <x:c r="UMS5874" s="25"/>
      <x:c r="UMT5874" s="25"/>
      <x:c r="UMU5874" s="25"/>
      <x:c r="UMV5874" s="25"/>
      <x:c r="UMW5874" s="25"/>
      <x:c r="UMX5874" s="25"/>
      <x:c r="UMY5874" s="25"/>
      <x:c r="UMZ5874" s="25"/>
      <x:c r="UNA5874" s="25"/>
      <x:c r="UNB5874" s="25"/>
      <x:c r="UNC5874" s="25"/>
      <x:c r="UND5874" s="25"/>
      <x:c r="UNE5874" s="25"/>
      <x:c r="UNF5874" s="25"/>
      <x:c r="UNG5874" s="25"/>
      <x:c r="UNH5874" s="25"/>
      <x:c r="UNI5874" s="25"/>
      <x:c r="UNJ5874" s="25"/>
      <x:c r="UNK5874" s="25"/>
      <x:c r="UNL5874" s="25"/>
      <x:c r="UNM5874" s="25"/>
      <x:c r="UNN5874" s="25"/>
      <x:c r="UNO5874" s="25"/>
      <x:c r="UNP5874" s="25"/>
      <x:c r="UNQ5874" s="25"/>
      <x:c r="UNR5874" s="25"/>
      <x:c r="UNS5874" s="25"/>
      <x:c r="UNT5874" s="25"/>
      <x:c r="UNU5874" s="25"/>
      <x:c r="UNV5874" s="25"/>
      <x:c r="UNW5874" s="25"/>
      <x:c r="UNX5874" s="25"/>
      <x:c r="UNY5874" s="25"/>
      <x:c r="UNZ5874" s="25"/>
      <x:c r="UOA5874" s="25"/>
      <x:c r="UOB5874" s="25"/>
      <x:c r="UOC5874" s="25"/>
      <x:c r="UOD5874" s="25"/>
      <x:c r="UOE5874" s="25"/>
      <x:c r="UOF5874" s="25"/>
      <x:c r="UOG5874" s="25"/>
      <x:c r="UOH5874" s="25"/>
      <x:c r="UOI5874" s="25"/>
      <x:c r="UOJ5874" s="25"/>
      <x:c r="UOK5874" s="25"/>
      <x:c r="UOL5874" s="25"/>
      <x:c r="UOM5874" s="25"/>
      <x:c r="UON5874" s="25"/>
      <x:c r="UOO5874" s="25"/>
      <x:c r="UOP5874" s="25"/>
      <x:c r="UOQ5874" s="25"/>
      <x:c r="UOR5874" s="25"/>
      <x:c r="UOS5874" s="25"/>
      <x:c r="UOT5874" s="25"/>
      <x:c r="UOU5874" s="25"/>
      <x:c r="UOV5874" s="25"/>
      <x:c r="UOW5874" s="25"/>
      <x:c r="UOX5874" s="25"/>
      <x:c r="UOY5874" s="25"/>
      <x:c r="UOZ5874" s="25"/>
      <x:c r="UPA5874" s="25"/>
      <x:c r="UPB5874" s="25"/>
      <x:c r="UPC5874" s="25"/>
      <x:c r="UPD5874" s="25"/>
      <x:c r="UPE5874" s="25"/>
      <x:c r="UPF5874" s="25"/>
      <x:c r="UPG5874" s="25"/>
      <x:c r="UPH5874" s="25"/>
      <x:c r="UPI5874" s="25"/>
      <x:c r="UPJ5874" s="25"/>
      <x:c r="UPK5874" s="25"/>
      <x:c r="UPL5874" s="25"/>
      <x:c r="UPM5874" s="25"/>
      <x:c r="UPN5874" s="25"/>
      <x:c r="UPO5874" s="25"/>
      <x:c r="UPP5874" s="25"/>
      <x:c r="UPQ5874" s="25"/>
      <x:c r="UPR5874" s="25"/>
      <x:c r="UPS5874" s="25"/>
      <x:c r="UPT5874" s="25"/>
      <x:c r="UPU5874" s="25"/>
      <x:c r="UPV5874" s="25"/>
      <x:c r="UPW5874" s="25"/>
      <x:c r="UPX5874" s="25"/>
      <x:c r="UPY5874" s="25"/>
      <x:c r="UPZ5874" s="25"/>
      <x:c r="UQA5874" s="25"/>
      <x:c r="UQB5874" s="25"/>
      <x:c r="UQC5874" s="25"/>
      <x:c r="UQD5874" s="25"/>
      <x:c r="UQE5874" s="25"/>
      <x:c r="UQF5874" s="25"/>
      <x:c r="UQG5874" s="25"/>
      <x:c r="UQH5874" s="25"/>
      <x:c r="UQI5874" s="25"/>
      <x:c r="UQJ5874" s="25"/>
      <x:c r="UQK5874" s="25"/>
      <x:c r="UQL5874" s="25"/>
      <x:c r="UQM5874" s="25"/>
      <x:c r="UQN5874" s="25"/>
      <x:c r="UQO5874" s="25"/>
      <x:c r="UQP5874" s="25"/>
      <x:c r="UQQ5874" s="25"/>
      <x:c r="UQR5874" s="25"/>
      <x:c r="UQS5874" s="25"/>
      <x:c r="UQT5874" s="25"/>
      <x:c r="UQU5874" s="25"/>
      <x:c r="UQV5874" s="25"/>
      <x:c r="UQW5874" s="25"/>
      <x:c r="UQX5874" s="25"/>
      <x:c r="UQY5874" s="25"/>
      <x:c r="UQZ5874" s="25"/>
      <x:c r="URA5874" s="25"/>
      <x:c r="URB5874" s="25"/>
      <x:c r="URC5874" s="25"/>
      <x:c r="URD5874" s="25"/>
      <x:c r="URE5874" s="25"/>
      <x:c r="URF5874" s="25"/>
      <x:c r="URG5874" s="25"/>
      <x:c r="URH5874" s="25"/>
      <x:c r="URI5874" s="25"/>
      <x:c r="URJ5874" s="25"/>
      <x:c r="URK5874" s="25"/>
      <x:c r="URL5874" s="25"/>
      <x:c r="URM5874" s="25"/>
      <x:c r="URN5874" s="25"/>
      <x:c r="URO5874" s="25"/>
      <x:c r="URP5874" s="25"/>
      <x:c r="URQ5874" s="25"/>
      <x:c r="URR5874" s="25"/>
      <x:c r="URS5874" s="25"/>
      <x:c r="URT5874" s="25"/>
      <x:c r="URU5874" s="25"/>
      <x:c r="URV5874" s="25"/>
      <x:c r="URW5874" s="25"/>
      <x:c r="URX5874" s="25"/>
      <x:c r="URY5874" s="25"/>
      <x:c r="URZ5874" s="25"/>
      <x:c r="USA5874" s="25"/>
      <x:c r="USB5874" s="25"/>
      <x:c r="USC5874" s="25"/>
      <x:c r="USD5874" s="25"/>
      <x:c r="USE5874" s="25"/>
      <x:c r="USF5874" s="25"/>
      <x:c r="USG5874" s="25"/>
      <x:c r="USH5874" s="25"/>
      <x:c r="USI5874" s="25"/>
      <x:c r="USJ5874" s="25"/>
      <x:c r="USK5874" s="25"/>
      <x:c r="USL5874" s="25"/>
      <x:c r="USM5874" s="25"/>
      <x:c r="USN5874" s="25"/>
      <x:c r="USO5874" s="25"/>
      <x:c r="USP5874" s="25"/>
      <x:c r="USQ5874" s="25"/>
      <x:c r="USR5874" s="25"/>
      <x:c r="USS5874" s="25"/>
      <x:c r="UST5874" s="25"/>
      <x:c r="USU5874" s="25"/>
      <x:c r="USV5874" s="25"/>
      <x:c r="USW5874" s="25"/>
      <x:c r="USX5874" s="25"/>
      <x:c r="USY5874" s="25"/>
      <x:c r="USZ5874" s="25"/>
      <x:c r="UTA5874" s="25"/>
      <x:c r="UTB5874" s="25"/>
      <x:c r="UTC5874" s="25"/>
      <x:c r="UTD5874" s="25"/>
      <x:c r="UTE5874" s="25"/>
      <x:c r="UTF5874" s="25"/>
      <x:c r="UTG5874" s="25"/>
      <x:c r="UTH5874" s="25"/>
      <x:c r="UTI5874" s="25"/>
      <x:c r="UTJ5874" s="25"/>
      <x:c r="UTK5874" s="25"/>
      <x:c r="UTL5874" s="25"/>
      <x:c r="UTM5874" s="25"/>
      <x:c r="UTN5874" s="25"/>
      <x:c r="UTO5874" s="25"/>
      <x:c r="UTP5874" s="25"/>
      <x:c r="UTQ5874" s="25"/>
      <x:c r="UTR5874" s="25"/>
      <x:c r="UTS5874" s="25"/>
      <x:c r="UTT5874" s="25"/>
      <x:c r="UTU5874" s="25"/>
      <x:c r="UTV5874" s="25"/>
      <x:c r="UTW5874" s="25"/>
      <x:c r="UTX5874" s="25"/>
      <x:c r="UTY5874" s="25"/>
      <x:c r="UTZ5874" s="25"/>
      <x:c r="UUA5874" s="25"/>
      <x:c r="UUB5874" s="25"/>
      <x:c r="UUC5874" s="25"/>
      <x:c r="UUD5874" s="25"/>
      <x:c r="UUE5874" s="25"/>
      <x:c r="UUF5874" s="25"/>
      <x:c r="UUG5874" s="25"/>
      <x:c r="UUH5874" s="25"/>
      <x:c r="UUI5874" s="25"/>
      <x:c r="UUJ5874" s="25"/>
      <x:c r="UUK5874" s="25"/>
      <x:c r="UUL5874" s="25"/>
      <x:c r="UUM5874" s="25"/>
      <x:c r="UUN5874" s="25"/>
      <x:c r="UUO5874" s="25"/>
      <x:c r="UUP5874" s="25"/>
      <x:c r="UUQ5874" s="25"/>
      <x:c r="UUR5874" s="25"/>
      <x:c r="UUS5874" s="25"/>
      <x:c r="UUT5874" s="25"/>
      <x:c r="UUU5874" s="25"/>
      <x:c r="UUV5874" s="25"/>
      <x:c r="UUW5874" s="25"/>
      <x:c r="UUX5874" s="25"/>
      <x:c r="UUY5874" s="25"/>
      <x:c r="UUZ5874" s="25"/>
      <x:c r="UVA5874" s="25"/>
      <x:c r="UVB5874" s="25"/>
      <x:c r="UVC5874" s="25"/>
      <x:c r="UVD5874" s="25"/>
      <x:c r="UVE5874" s="25"/>
      <x:c r="UVF5874" s="25"/>
      <x:c r="UVG5874" s="25"/>
      <x:c r="UVH5874" s="25"/>
      <x:c r="UVI5874" s="25"/>
      <x:c r="UVJ5874" s="25"/>
      <x:c r="UVK5874" s="25"/>
      <x:c r="UVL5874" s="25"/>
      <x:c r="UVM5874" s="25"/>
      <x:c r="UVN5874" s="25"/>
      <x:c r="UVO5874" s="25"/>
      <x:c r="UVP5874" s="25"/>
      <x:c r="UVQ5874" s="25"/>
      <x:c r="UVR5874" s="25"/>
      <x:c r="UVS5874" s="25"/>
      <x:c r="UVT5874" s="25"/>
      <x:c r="UVU5874" s="25"/>
      <x:c r="UVV5874" s="25"/>
      <x:c r="UVW5874" s="25"/>
      <x:c r="UVX5874" s="25"/>
      <x:c r="UVY5874" s="25"/>
      <x:c r="UVZ5874" s="25"/>
      <x:c r="UWA5874" s="25"/>
      <x:c r="UWB5874" s="25"/>
      <x:c r="UWC5874" s="25"/>
      <x:c r="UWD5874" s="25"/>
      <x:c r="UWE5874" s="25"/>
      <x:c r="UWF5874" s="25"/>
      <x:c r="UWG5874" s="25"/>
      <x:c r="UWH5874" s="25"/>
      <x:c r="UWI5874" s="25"/>
      <x:c r="UWJ5874" s="25"/>
      <x:c r="UWK5874" s="25"/>
      <x:c r="UWL5874" s="25"/>
      <x:c r="UWM5874" s="25"/>
      <x:c r="UWN5874" s="25"/>
      <x:c r="UWO5874" s="25"/>
      <x:c r="UWP5874" s="25"/>
      <x:c r="UWQ5874" s="25"/>
      <x:c r="UWR5874" s="25"/>
      <x:c r="UWS5874" s="25"/>
      <x:c r="UWT5874" s="25"/>
      <x:c r="UWU5874" s="25"/>
      <x:c r="UWV5874" s="25"/>
      <x:c r="UWW5874" s="25"/>
      <x:c r="UWX5874" s="25"/>
      <x:c r="UWY5874" s="25"/>
      <x:c r="UWZ5874" s="25"/>
      <x:c r="UXA5874" s="25"/>
      <x:c r="UXB5874" s="25"/>
      <x:c r="UXC5874" s="25"/>
      <x:c r="UXD5874" s="25"/>
      <x:c r="UXE5874" s="25"/>
      <x:c r="UXF5874" s="25"/>
      <x:c r="UXG5874" s="25"/>
      <x:c r="UXH5874" s="25"/>
      <x:c r="UXI5874" s="25"/>
      <x:c r="UXJ5874" s="25"/>
      <x:c r="UXK5874" s="25"/>
      <x:c r="UXL5874" s="25"/>
      <x:c r="UXM5874" s="25"/>
      <x:c r="UXN5874" s="25"/>
      <x:c r="UXO5874" s="25"/>
      <x:c r="UXP5874" s="25"/>
      <x:c r="UXQ5874" s="25"/>
      <x:c r="UXR5874" s="25"/>
      <x:c r="UXS5874" s="25"/>
      <x:c r="UXT5874" s="25"/>
      <x:c r="UXU5874" s="25"/>
      <x:c r="UXV5874" s="25"/>
      <x:c r="UXW5874" s="25"/>
      <x:c r="UXX5874" s="25"/>
      <x:c r="UXY5874" s="25"/>
      <x:c r="UXZ5874" s="25"/>
      <x:c r="UYA5874" s="25"/>
      <x:c r="UYB5874" s="25"/>
      <x:c r="UYC5874" s="25"/>
      <x:c r="UYD5874" s="25"/>
      <x:c r="UYE5874" s="25"/>
      <x:c r="UYF5874" s="25"/>
      <x:c r="UYG5874" s="25"/>
      <x:c r="UYH5874" s="25"/>
      <x:c r="UYI5874" s="25"/>
      <x:c r="UYJ5874" s="25"/>
      <x:c r="UYK5874" s="25"/>
      <x:c r="UYL5874" s="25"/>
      <x:c r="UYM5874" s="25"/>
      <x:c r="UYN5874" s="25"/>
      <x:c r="UYO5874" s="25"/>
      <x:c r="UYP5874" s="25"/>
      <x:c r="UYQ5874" s="25"/>
      <x:c r="UYR5874" s="25"/>
      <x:c r="UYS5874" s="25"/>
      <x:c r="UYT5874" s="25"/>
      <x:c r="UYU5874" s="25"/>
      <x:c r="UYV5874" s="25"/>
      <x:c r="UYW5874" s="25"/>
      <x:c r="UYX5874" s="25"/>
      <x:c r="UYY5874" s="25"/>
      <x:c r="UYZ5874" s="25"/>
      <x:c r="UZA5874" s="25"/>
      <x:c r="UZB5874" s="25"/>
      <x:c r="UZC5874" s="25"/>
      <x:c r="UZD5874" s="25"/>
      <x:c r="UZE5874" s="25"/>
      <x:c r="UZF5874" s="25"/>
      <x:c r="UZG5874" s="25"/>
      <x:c r="UZH5874" s="25"/>
      <x:c r="UZI5874" s="25"/>
      <x:c r="UZJ5874" s="25"/>
      <x:c r="UZK5874" s="25"/>
      <x:c r="UZL5874" s="25"/>
      <x:c r="UZM5874" s="25"/>
      <x:c r="UZN5874" s="25"/>
      <x:c r="UZO5874" s="25"/>
      <x:c r="UZP5874" s="25"/>
      <x:c r="UZQ5874" s="25"/>
      <x:c r="UZR5874" s="25"/>
      <x:c r="UZS5874" s="25"/>
      <x:c r="UZT5874" s="25"/>
      <x:c r="UZU5874" s="25"/>
      <x:c r="UZV5874" s="25"/>
      <x:c r="UZW5874" s="25"/>
      <x:c r="UZX5874" s="25"/>
      <x:c r="UZY5874" s="25"/>
      <x:c r="UZZ5874" s="25"/>
      <x:c r="VAA5874" s="25"/>
      <x:c r="VAB5874" s="25"/>
      <x:c r="VAC5874" s="25"/>
      <x:c r="VAD5874" s="25"/>
      <x:c r="VAE5874" s="25"/>
      <x:c r="VAF5874" s="25"/>
      <x:c r="VAG5874" s="25"/>
      <x:c r="VAH5874" s="25"/>
      <x:c r="VAI5874" s="25"/>
      <x:c r="VAJ5874" s="25"/>
      <x:c r="VAK5874" s="25"/>
      <x:c r="VAL5874" s="25"/>
      <x:c r="VAM5874" s="25"/>
      <x:c r="VAN5874" s="25"/>
      <x:c r="VAO5874" s="25"/>
      <x:c r="VAP5874" s="25"/>
      <x:c r="VAQ5874" s="25"/>
      <x:c r="VAR5874" s="25"/>
      <x:c r="VAS5874" s="25"/>
      <x:c r="VAT5874" s="25"/>
      <x:c r="VAU5874" s="25"/>
      <x:c r="VAV5874" s="25"/>
      <x:c r="VAW5874" s="25"/>
      <x:c r="VAX5874" s="25"/>
      <x:c r="VAY5874" s="25"/>
      <x:c r="VAZ5874" s="25"/>
      <x:c r="VBA5874" s="25"/>
      <x:c r="VBB5874" s="25"/>
      <x:c r="VBC5874" s="25"/>
      <x:c r="VBD5874" s="25"/>
      <x:c r="VBE5874" s="25"/>
      <x:c r="VBF5874" s="25"/>
      <x:c r="VBG5874" s="25"/>
      <x:c r="VBH5874" s="25"/>
      <x:c r="VBI5874" s="25"/>
      <x:c r="VBJ5874" s="25"/>
      <x:c r="VBK5874" s="25"/>
      <x:c r="VBL5874" s="25"/>
      <x:c r="VBM5874" s="25"/>
      <x:c r="VBN5874" s="25"/>
      <x:c r="VBO5874" s="25"/>
      <x:c r="VBP5874" s="25"/>
      <x:c r="VBQ5874" s="25"/>
      <x:c r="VBR5874" s="25"/>
      <x:c r="VBS5874" s="25"/>
      <x:c r="VBT5874" s="25"/>
      <x:c r="VBU5874" s="25"/>
      <x:c r="VBV5874" s="25"/>
      <x:c r="VBW5874" s="25"/>
      <x:c r="VBX5874" s="25"/>
      <x:c r="VBY5874" s="25"/>
      <x:c r="VBZ5874" s="25"/>
      <x:c r="VCA5874" s="25"/>
      <x:c r="VCB5874" s="25"/>
      <x:c r="VCC5874" s="25"/>
      <x:c r="VCD5874" s="25"/>
      <x:c r="VCE5874" s="25"/>
      <x:c r="VCF5874" s="25"/>
      <x:c r="VCG5874" s="25"/>
      <x:c r="VCH5874" s="25"/>
      <x:c r="VCI5874" s="25"/>
      <x:c r="VCJ5874" s="25"/>
      <x:c r="VCK5874" s="25"/>
      <x:c r="VCL5874" s="25"/>
      <x:c r="VCM5874" s="25"/>
      <x:c r="VCN5874" s="25"/>
      <x:c r="VCO5874" s="25"/>
      <x:c r="VCP5874" s="25"/>
      <x:c r="VCQ5874" s="25"/>
      <x:c r="VCR5874" s="25"/>
      <x:c r="VCS5874" s="25"/>
      <x:c r="VCT5874" s="25"/>
      <x:c r="VCU5874" s="25"/>
      <x:c r="VCV5874" s="25"/>
      <x:c r="VCW5874" s="25"/>
      <x:c r="VCX5874" s="25"/>
      <x:c r="VCY5874" s="25"/>
      <x:c r="VCZ5874" s="25"/>
      <x:c r="VDA5874" s="25"/>
      <x:c r="VDB5874" s="25"/>
      <x:c r="VDC5874" s="25"/>
      <x:c r="VDD5874" s="25"/>
      <x:c r="VDE5874" s="25"/>
      <x:c r="VDF5874" s="25"/>
      <x:c r="VDG5874" s="25"/>
      <x:c r="VDH5874" s="25"/>
      <x:c r="VDI5874" s="25"/>
      <x:c r="VDJ5874" s="25"/>
      <x:c r="VDK5874" s="25"/>
      <x:c r="VDL5874" s="25"/>
      <x:c r="VDM5874" s="25"/>
      <x:c r="VDN5874" s="25"/>
      <x:c r="VDO5874" s="25"/>
      <x:c r="VDP5874" s="25"/>
      <x:c r="VDQ5874" s="25"/>
      <x:c r="VDR5874" s="25"/>
      <x:c r="VDS5874" s="25"/>
      <x:c r="VDT5874" s="25"/>
      <x:c r="VDU5874" s="25"/>
      <x:c r="VDV5874" s="25"/>
      <x:c r="VDW5874" s="25"/>
      <x:c r="VDX5874" s="25"/>
      <x:c r="VDY5874" s="25"/>
      <x:c r="VDZ5874" s="25"/>
      <x:c r="VEA5874" s="25"/>
      <x:c r="VEB5874" s="25"/>
      <x:c r="VEC5874" s="25"/>
      <x:c r="VED5874" s="25"/>
      <x:c r="VEE5874" s="25"/>
      <x:c r="VEF5874" s="25"/>
      <x:c r="VEG5874" s="25"/>
      <x:c r="VEH5874" s="25"/>
      <x:c r="VEI5874" s="25"/>
      <x:c r="VEJ5874" s="25"/>
      <x:c r="VEK5874" s="25"/>
      <x:c r="VEL5874" s="25"/>
      <x:c r="VEM5874" s="25"/>
      <x:c r="VEN5874" s="25"/>
      <x:c r="VEO5874" s="25"/>
      <x:c r="VEP5874" s="25"/>
      <x:c r="VEQ5874" s="25"/>
      <x:c r="VER5874" s="25"/>
      <x:c r="VES5874" s="25"/>
      <x:c r="VET5874" s="25"/>
      <x:c r="VEU5874" s="25"/>
      <x:c r="VEV5874" s="25"/>
      <x:c r="VEW5874" s="25"/>
      <x:c r="VEX5874" s="25"/>
      <x:c r="VEY5874" s="25"/>
      <x:c r="VEZ5874" s="25"/>
      <x:c r="VFA5874" s="25"/>
      <x:c r="VFB5874" s="25"/>
      <x:c r="VFC5874" s="25"/>
      <x:c r="VFD5874" s="25"/>
      <x:c r="VFE5874" s="25"/>
      <x:c r="VFF5874" s="25"/>
      <x:c r="VFG5874" s="25"/>
      <x:c r="VFH5874" s="25"/>
      <x:c r="VFI5874" s="25"/>
      <x:c r="VFJ5874" s="25"/>
      <x:c r="VFK5874" s="25"/>
      <x:c r="VFL5874" s="25"/>
      <x:c r="VFM5874" s="25"/>
      <x:c r="VFN5874" s="25"/>
      <x:c r="VFO5874" s="25"/>
      <x:c r="VFP5874" s="25"/>
      <x:c r="VFQ5874" s="25"/>
      <x:c r="VFR5874" s="25"/>
      <x:c r="VFS5874" s="25"/>
      <x:c r="VFT5874" s="25"/>
      <x:c r="VFU5874" s="25"/>
      <x:c r="VFV5874" s="25"/>
      <x:c r="VFW5874" s="25"/>
      <x:c r="VFX5874" s="25"/>
      <x:c r="VFY5874" s="25"/>
      <x:c r="VFZ5874" s="25"/>
      <x:c r="VGA5874" s="25"/>
      <x:c r="VGB5874" s="25"/>
      <x:c r="VGC5874" s="25"/>
      <x:c r="VGD5874" s="25"/>
      <x:c r="VGE5874" s="25"/>
      <x:c r="VGF5874" s="25"/>
      <x:c r="VGG5874" s="25"/>
      <x:c r="VGH5874" s="25"/>
      <x:c r="VGI5874" s="25"/>
      <x:c r="VGJ5874" s="25"/>
      <x:c r="VGK5874" s="25"/>
      <x:c r="VGL5874" s="25"/>
      <x:c r="VGM5874" s="25"/>
      <x:c r="VGN5874" s="25"/>
      <x:c r="VGO5874" s="25"/>
      <x:c r="VGP5874" s="25"/>
      <x:c r="VGQ5874" s="25"/>
      <x:c r="VGR5874" s="25"/>
      <x:c r="VGS5874" s="25"/>
      <x:c r="VGT5874" s="25"/>
      <x:c r="VGU5874" s="25"/>
      <x:c r="VGV5874" s="25"/>
      <x:c r="VGW5874" s="25"/>
      <x:c r="VGX5874" s="25"/>
      <x:c r="VGY5874" s="25"/>
      <x:c r="VGZ5874" s="25"/>
      <x:c r="VHA5874" s="25"/>
      <x:c r="VHB5874" s="25"/>
      <x:c r="VHC5874" s="25"/>
      <x:c r="VHD5874" s="25"/>
      <x:c r="VHE5874" s="25"/>
      <x:c r="VHF5874" s="25"/>
      <x:c r="VHG5874" s="25"/>
      <x:c r="VHH5874" s="25"/>
      <x:c r="VHI5874" s="25"/>
      <x:c r="VHJ5874" s="25"/>
      <x:c r="VHK5874" s="25"/>
      <x:c r="VHL5874" s="25"/>
      <x:c r="VHM5874" s="25"/>
      <x:c r="VHN5874" s="25"/>
      <x:c r="VHO5874" s="25"/>
      <x:c r="VHP5874" s="25"/>
      <x:c r="VHQ5874" s="25"/>
      <x:c r="VHR5874" s="25"/>
      <x:c r="VHS5874" s="25"/>
      <x:c r="VHT5874" s="25"/>
      <x:c r="VHU5874" s="25"/>
      <x:c r="VHV5874" s="25"/>
      <x:c r="VHW5874" s="25"/>
      <x:c r="VHX5874" s="25"/>
      <x:c r="VHY5874" s="25"/>
      <x:c r="VHZ5874" s="25"/>
      <x:c r="VIA5874" s="25"/>
      <x:c r="VIB5874" s="25"/>
      <x:c r="VIC5874" s="25"/>
      <x:c r="VID5874" s="25"/>
      <x:c r="VIE5874" s="25"/>
      <x:c r="VIF5874" s="25"/>
      <x:c r="VIG5874" s="25"/>
      <x:c r="VIH5874" s="25"/>
      <x:c r="VII5874" s="25"/>
      <x:c r="VIJ5874" s="25"/>
      <x:c r="VIK5874" s="25"/>
      <x:c r="VIL5874" s="25"/>
      <x:c r="VIM5874" s="25"/>
      <x:c r="VIN5874" s="25"/>
      <x:c r="VIO5874" s="25"/>
      <x:c r="VIP5874" s="25"/>
      <x:c r="VIQ5874" s="25"/>
      <x:c r="VIR5874" s="25"/>
      <x:c r="VIS5874" s="25"/>
      <x:c r="VIT5874" s="25"/>
      <x:c r="VIU5874" s="25"/>
      <x:c r="VIV5874" s="25"/>
      <x:c r="VIW5874" s="25"/>
      <x:c r="VIX5874" s="25"/>
      <x:c r="VIY5874" s="25"/>
      <x:c r="VIZ5874" s="25"/>
      <x:c r="VJA5874" s="25"/>
      <x:c r="VJB5874" s="25"/>
      <x:c r="VJC5874" s="25"/>
      <x:c r="VJD5874" s="25"/>
      <x:c r="VJE5874" s="25"/>
      <x:c r="VJF5874" s="25"/>
      <x:c r="VJG5874" s="25"/>
      <x:c r="VJH5874" s="25"/>
      <x:c r="VJI5874" s="25"/>
      <x:c r="VJJ5874" s="25"/>
      <x:c r="VJK5874" s="25"/>
      <x:c r="VJL5874" s="25"/>
      <x:c r="VJM5874" s="25"/>
      <x:c r="VJN5874" s="25"/>
      <x:c r="VJO5874" s="25"/>
      <x:c r="VJP5874" s="25"/>
      <x:c r="VJQ5874" s="25"/>
      <x:c r="VJR5874" s="25"/>
      <x:c r="VJS5874" s="25"/>
      <x:c r="VJT5874" s="25"/>
      <x:c r="VJU5874" s="25"/>
      <x:c r="VJV5874" s="25"/>
      <x:c r="VJW5874" s="25"/>
      <x:c r="VJX5874" s="25"/>
      <x:c r="VJY5874" s="25"/>
      <x:c r="VJZ5874" s="25"/>
      <x:c r="VKA5874" s="25"/>
      <x:c r="VKB5874" s="25"/>
      <x:c r="VKC5874" s="25"/>
      <x:c r="VKD5874" s="25"/>
      <x:c r="VKE5874" s="25"/>
      <x:c r="VKF5874" s="25"/>
      <x:c r="VKG5874" s="25"/>
      <x:c r="VKH5874" s="25"/>
      <x:c r="VKI5874" s="25"/>
      <x:c r="VKJ5874" s="25"/>
      <x:c r="VKK5874" s="25"/>
      <x:c r="VKL5874" s="25"/>
      <x:c r="VKM5874" s="25"/>
      <x:c r="VKN5874" s="25"/>
      <x:c r="VKO5874" s="25"/>
      <x:c r="VKP5874" s="25"/>
      <x:c r="VKQ5874" s="25"/>
      <x:c r="VKR5874" s="25"/>
      <x:c r="VKS5874" s="25"/>
      <x:c r="VKT5874" s="25"/>
      <x:c r="VKU5874" s="25"/>
      <x:c r="VKV5874" s="25"/>
      <x:c r="VKW5874" s="25"/>
      <x:c r="VKX5874" s="25"/>
      <x:c r="VKY5874" s="25"/>
      <x:c r="VKZ5874" s="25"/>
      <x:c r="VLA5874" s="25"/>
      <x:c r="VLB5874" s="25"/>
      <x:c r="VLC5874" s="25"/>
      <x:c r="VLD5874" s="25"/>
      <x:c r="VLE5874" s="25"/>
      <x:c r="VLF5874" s="25"/>
      <x:c r="VLG5874" s="25"/>
      <x:c r="VLH5874" s="25"/>
      <x:c r="VLI5874" s="25"/>
      <x:c r="VLJ5874" s="25"/>
      <x:c r="VLK5874" s="25"/>
      <x:c r="VLL5874" s="25"/>
      <x:c r="VLM5874" s="25"/>
      <x:c r="VLN5874" s="25"/>
      <x:c r="VLO5874" s="25"/>
      <x:c r="VLP5874" s="25"/>
      <x:c r="VLQ5874" s="25"/>
      <x:c r="VLR5874" s="25"/>
      <x:c r="VLS5874" s="25"/>
      <x:c r="VLT5874" s="25"/>
      <x:c r="VLU5874" s="25"/>
      <x:c r="VLV5874" s="25"/>
      <x:c r="VLW5874" s="25"/>
      <x:c r="VLX5874" s="25"/>
      <x:c r="VLY5874" s="25"/>
      <x:c r="VLZ5874" s="25"/>
      <x:c r="VMA5874" s="25"/>
      <x:c r="VMB5874" s="25"/>
      <x:c r="VMC5874" s="25"/>
      <x:c r="VMD5874" s="25"/>
      <x:c r="VME5874" s="25"/>
      <x:c r="VMF5874" s="25"/>
      <x:c r="VMG5874" s="25"/>
      <x:c r="VMH5874" s="25"/>
      <x:c r="VMI5874" s="25"/>
      <x:c r="VMJ5874" s="25"/>
      <x:c r="VMK5874" s="25"/>
      <x:c r="VML5874" s="25"/>
      <x:c r="VMM5874" s="25"/>
      <x:c r="VMN5874" s="25"/>
      <x:c r="VMO5874" s="25"/>
      <x:c r="VMP5874" s="25"/>
      <x:c r="VMQ5874" s="25"/>
      <x:c r="VMR5874" s="25"/>
      <x:c r="VMS5874" s="25"/>
      <x:c r="VMT5874" s="25"/>
      <x:c r="VMU5874" s="25"/>
      <x:c r="VMV5874" s="25"/>
      <x:c r="VMW5874" s="25"/>
      <x:c r="VMX5874" s="25"/>
      <x:c r="VMY5874" s="25"/>
      <x:c r="VMZ5874" s="25"/>
      <x:c r="VNA5874" s="25"/>
      <x:c r="VNB5874" s="25"/>
      <x:c r="VNC5874" s="25"/>
      <x:c r="VND5874" s="25"/>
      <x:c r="VNE5874" s="25"/>
      <x:c r="VNF5874" s="25"/>
      <x:c r="VNG5874" s="25"/>
      <x:c r="VNH5874" s="25"/>
      <x:c r="VNI5874" s="25"/>
      <x:c r="VNJ5874" s="25"/>
      <x:c r="VNK5874" s="25"/>
      <x:c r="VNL5874" s="25"/>
      <x:c r="VNM5874" s="25"/>
      <x:c r="VNN5874" s="25"/>
      <x:c r="VNO5874" s="25"/>
      <x:c r="VNP5874" s="25"/>
      <x:c r="VNQ5874" s="25"/>
      <x:c r="VNR5874" s="25"/>
      <x:c r="VNS5874" s="25"/>
      <x:c r="VNT5874" s="25"/>
      <x:c r="VNU5874" s="25"/>
      <x:c r="VNV5874" s="25"/>
      <x:c r="VNW5874" s="25"/>
      <x:c r="VNX5874" s="25"/>
      <x:c r="VNY5874" s="25"/>
      <x:c r="VNZ5874" s="25"/>
      <x:c r="VOA5874" s="25"/>
      <x:c r="VOB5874" s="25"/>
      <x:c r="VOC5874" s="25"/>
      <x:c r="VOD5874" s="25"/>
      <x:c r="VOE5874" s="25"/>
      <x:c r="VOF5874" s="25"/>
      <x:c r="VOG5874" s="25"/>
      <x:c r="VOH5874" s="25"/>
      <x:c r="VOI5874" s="25"/>
      <x:c r="VOJ5874" s="25"/>
      <x:c r="VOK5874" s="25"/>
      <x:c r="VOL5874" s="25"/>
      <x:c r="VOM5874" s="25"/>
      <x:c r="VON5874" s="25"/>
      <x:c r="VOO5874" s="25"/>
      <x:c r="VOP5874" s="25"/>
      <x:c r="VOQ5874" s="25"/>
      <x:c r="VOR5874" s="25"/>
      <x:c r="VOS5874" s="25"/>
      <x:c r="VOT5874" s="25"/>
      <x:c r="VOU5874" s="25"/>
      <x:c r="VOV5874" s="25"/>
      <x:c r="VOW5874" s="25"/>
      <x:c r="VOX5874" s="25"/>
      <x:c r="VOY5874" s="25"/>
      <x:c r="VOZ5874" s="25"/>
      <x:c r="VPA5874" s="25"/>
      <x:c r="VPB5874" s="25"/>
      <x:c r="VPC5874" s="25"/>
      <x:c r="VPD5874" s="25"/>
      <x:c r="VPE5874" s="25"/>
      <x:c r="VPF5874" s="25"/>
      <x:c r="VPG5874" s="25"/>
      <x:c r="VPH5874" s="25"/>
      <x:c r="VPI5874" s="25"/>
      <x:c r="VPJ5874" s="25"/>
      <x:c r="VPK5874" s="25"/>
      <x:c r="VPL5874" s="25"/>
      <x:c r="VPM5874" s="25"/>
      <x:c r="VPN5874" s="25"/>
      <x:c r="VPO5874" s="25"/>
      <x:c r="VPP5874" s="25"/>
      <x:c r="VPQ5874" s="25"/>
      <x:c r="VPR5874" s="25"/>
      <x:c r="VPS5874" s="25"/>
      <x:c r="VPT5874" s="25"/>
      <x:c r="VPU5874" s="25"/>
      <x:c r="VPV5874" s="25"/>
      <x:c r="VPW5874" s="25"/>
      <x:c r="VPX5874" s="25"/>
      <x:c r="VPY5874" s="25"/>
      <x:c r="VPZ5874" s="25"/>
      <x:c r="VQA5874" s="25"/>
      <x:c r="VQB5874" s="25"/>
      <x:c r="VQC5874" s="25"/>
      <x:c r="VQD5874" s="25"/>
      <x:c r="VQE5874" s="25"/>
      <x:c r="VQF5874" s="25"/>
      <x:c r="VQG5874" s="25"/>
      <x:c r="VQH5874" s="25"/>
      <x:c r="VQI5874" s="25"/>
      <x:c r="VQJ5874" s="25"/>
      <x:c r="VQK5874" s="25"/>
      <x:c r="VQL5874" s="25"/>
      <x:c r="VQM5874" s="25"/>
      <x:c r="VQN5874" s="25"/>
      <x:c r="VQO5874" s="25"/>
      <x:c r="VQP5874" s="25"/>
      <x:c r="VQQ5874" s="25"/>
      <x:c r="VQR5874" s="25"/>
      <x:c r="VQS5874" s="25"/>
      <x:c r="VQT5874" s="25"/>
      <x:c r="VQU5874" s="25"/>
      <x:c r="VQV5874" s="25"/>
      <x:c r="VQW5874" s="25"/>
      <x:c r="VQX5874" s="25"/>
      <x:c r="VQY5874" s="25"/>
      <x:c r="VQZ5874" s="25"/>
      <x:c r="VRA5874" s="25"/>
      <x:c r="VRB5874" s="25"/>
      <x:c r="VRC5874" s="25"/>
      <x:c r="VRD5874" s="25"/>
      <x:c r="VRE5874" s="25"/>
      <x:c r="VRF5874" s="25"/>
      <x:c r="VRG5874" s="25"/>
      <x:c r="VRH5874" s="25"/>
      <x:c r="VRI5874" s="25"/>
      <x:c r="VRJ5874" s="25"/>
      <x:c r="VRK5874" s="25"/>
      <x:c r="VRL5874" s="25"/>
      <x:c r="VRM5874" s="25"/>
      <x:c r="VRN5874" s="25"/>
      <x:c r="VRO5874" s="25"/>
      <x:c r="VRP5874" s="25"/>
      <x:c r="VRQ5874" s="25"/>
      <x:c r="VRR5874" s="25"/>
      <x:c r="VRS5874" s="25"/>
      <x:c r="VRT5874" s="25"/>
      <x:c r="VRU5874" s="25"/>
      <x:c r="VRV5874" s="25"/>
      <x:c r="VRW5874" s="25"/>
      <x:c r="VRX5874" s="25"/>
      <x:c r="VRY5874" s="25"/>
      <x:c r="VRZ5874" s="25"/>
      <x:c r="VSA5874" s="25"/>
      <x:c r="VSB5874" s="25"/>
      <x:c r="VSC5874" s="25"/>
      <x:c r="VSD5874" s="25"/>
      <x:c r="VSE5874" s="25"/>
      <x:c r="VSF5874" s="25"/>
      <x:c r="VSG5874" s="25"/>
      <x:c r="VSH5874" s="25"/>
      <x:c r="VSI5874" s="25"/>
      <x:c r="VSJ5874" s="25"/>
      <x:c r="VSK5874" s="25"/>
      <x:c r="VSL5874" s="25"/>
      <x:c r="VSM5874" s="25"/>
      <x:c r="VSN5874" s="25"/>
      <x:c r="VSO5874" s="25"/>
      <x:c r="VSP5874" s="25"/>
      <x:c r="VSQ5874" s="25"/>
      <x:c r="VSR5874" s="25"/>
      <x:c r="VSS5874" s="25"/>
      <x:c r="VST5874" s="25"/>
      <x:c r="VSU5874" s="25"/>
      <x:c r="VSV5874" s="25"/>
      <x:c r="VSW5874" s="25"/>
      <x:c r="VSX5874" s="25"/>
      <x:c r="VSY5874" s="25"/>
      <x:c r="VSZ5874" s="25"/>
      <x:c r="VTA5874" s="25"/>
      <x:c r="VTB5874" s="25"/>
      <x:c r="VTC5874" s="25"/>
      <x:c r="VTD5874" s="25"/>
      <x:c r="VTE5874" s="25"/>
      <x:c r="VTF5874" s="25"/>
      <x:c r="VTG5874" s="25"/>
      <x:c r="VTH5874" s="25"/>
      <x:c r="VTI5874" s="25"/>
      <x:c r="VTJ5874" s="25"/>
      <x:c r="VTK5874" s="25"/>
      <x:c r="VTL5874" s="25"/>
      <x:c r="VTM5874" s="25"/>
      <x:c r="VTN5874" s="25"/>
      <x:c r="VTO5874" s="25"/>
      <x:c r="VTP5874" s="25"/>
      <x:c r="VTQ5874" s="25"/>
      <x:c r="VTR5874" s="25"/>
      <x:c r="VTS5874" s="25"/>
      <x:c r="VTT5874" s="25"/>
      <x:c r="VTU5874" s="25"/>
      <x:c r="VTV5874" s="25"/>
      <x:c r="VTW5874" s="25"/>
      <x:c r="VTX5874" s="25"/>
      <x:c r="VTY5874" s="25"/>
      <x:c r="VTZ5874" s="25"/>
      <x:c r="VUA5874" s="25"/>
      <x:c r="VUB5874" s="25"/>
      <x:c r="VUC5874" s="25"/>
      <x:c r="VUD5874" s="25"/>
      <x:c r="VUE5874" s="25"/>
      <x:c r="VUF5874" s="25"/>
      <x:c r="VUG5874" s="25"/>
      <x:c r="VUH5874" s="25"/>
      <x:c r="VUI5874" s="25"/>
      <x:c r="VUJ5874" s="25"/>
      <x:c r="VUK5874" s="25"/>
      <x:c r="VUL5874" s="25"/>
      <x:c r="VUM5874" s="25"/>
      <x:c r="VUN5874" s="25"/>
      <x:c r="VUO5874" s="25"/>
      <x:c r="VUP5874" s="25"/>
      <x:c r="VUQ5874" s="25"/>
      <x:c r="VUR5874" s="25"/>
      <x:c r="VUS5874" s="25"/>
      <x:c r="VUT5874" s="25"/>
      <x:c r="VUU5874" s="25"/>
      <x:c r="VUV5874" s="25"/>
      <x:c r="VUW5874" s="25"/>
      <x:c r="VUX5874" s="25"/>
      <x:c r="VUY5874" s="25"/>
      <x:c r="VUZ5874" s="25"/>
      <x:c r="VVA5874" s="25"/>
      <x:c r="VVB5874" s="25"/>
      <x:c r="VVC5874" s="25"/>
      <x:c r="VVD5874" s="25"/>
      <x:c r="VVE5874" s="25"/>
      <x:c r="VVF5874" s="25"/>
      <x:c r="VVG5874" s="25"/>
      <x:c r="VVH5874" s="25"/>
      <x:c r="VVI5874" s="25"/>
      <x:c r="VVJ5874" s="25"/>
      <x:c r="VVK5874" s="25"/>
      <x:c r="VVL5874" s="25"/>
      <x:c r="VVM5874" s="25"/>
      <x:c r="VVN5874" s="25"/>
      <x:c r="VVO5874" s="25"/>
      <x:c r="VVP5874" s="25"/>
      <x:c r="VVQ5874" s="25"/>
      <x:c r="VVR5874" s="25"/>
      <x:c r="VVS5874" s="25"/>
      <x:c r="VVT5874" s="25"/>
      <x:c r="VVU5874" s="25"/>
      <x:c r="VVV5874" s="25"/>
      <x:c r="VVW5874" s="25"/>
      <x:c r="VVX5874" s="25"/>
      <x:c r="VVY5874" s="25"/>
      <x:c r="VVZ5874" s="25"/>
      <x:c r="VWA5874" s="25"/>
      <x:c r="VWB5874" s="25"/>
      <x:c r="VWC5874" s="25"/>
      <x:c r="VWD5874" s="25"/>
      <x:c r="VWE5874" s="25"/>
      <x:c r="VWF5874" s="25"/>
      <x:c r="VWG5874" s="25"/>
      <x:c r="VWH5874" s="25"/>
      <x:c r="VWI5874" s="25"/>
      <x:c r="VWJ5874" s="25"/>
      <x:c r="VWK5874" s="25"/>
      <x:c r="VWL5874" s="25"/>
      <x:c r="VWM5874" s="25"/>
      <x:c r="VWN5874" s="25"/>
      <x:c r="VWO5874" s="25"/>
      <x:c r="VWP5874" s="25"/>
      <x:c r="VWQ5874" s="25"/>
      <x:c r="VWR5874" s="25"/>
      <x:c r="VWS5874" s="25"/>
      <x:c r="VWT5874" s="25"/>
      <x:c r="VWU5874" s="25"/>
      <x:c r="VWV5874" s="25"/>
      <x:c r="VWW5874" s="25"/>
      <x:c r="VWX5874" s="25"/>
      <x:c r="VWY5874" s="25"/>
      <x:c r="VWZ5874" s="25"/>
      <x:c r="VXA5874" s="25"/>
      <x:c r="VXB5874" s="25"/>
      <x:c r="VXC5874" s="25"/>
      <x:c r="VXD5874" s="25"/>
      <x:c r="VXE5874" s="25"/>
      <x:c r="VXF5874" s="25"/>
      <x:c r="VXG5874" s="25"/>
      <x:c r="VXH5874" s="25"/>
      <x:c r="VXI5874" s="25"/>
      <x:c r="VXJ5874" s="25"/>
      <x:c r="VXK5874" s="25"/>
      <x:c r="VXL5874" s="25"/>
      <x:c r="VXM5874" s="25"/>
      <x:c r="VXN5874" s="25"/>
      <x:c r="VXO5874" s="25"/>
      <x:c r="VXP5874" s="25"/>
      <x:c r="VXQ5874" s="25"/>
      <x:c r="VXR5874" s="25"/>
      <x:c r="VXS5874" s="25"/>
      <x:c r="VXT5874" s="25"/>
      <x:c r="VXU5874" s="25"/>
      <x:c r="VXV5874" s="25"/>
      <x:c r="VXW5874" s="25"/>
      <x:c r="VXX5874" s="25"/>
      <x:c r="VXY5874" s="25"/>
      <x:c r="VXZ5874" s="25"/>
      <x:c r="VYA5874" s="25"/>
      <x:c r="VYB5874" s="25"/>
      <x:c r="VYC5874" s="25"/>
      <x:c r="VYD5874" s="25"/>
      <x:c r="VYE5874" s="25"/>
      <x:c r="VYF5874" s="25"/>
      <x:c r="VYG5874" s="25"/>
      <x:c r="VYH5874" s="25"/>
      <x:c r="VYI5874" s="25"/>
      <x:c r="VYJ5874" s="25"/>
      <x:c r="VYK5874" s="25"/>
      <x:c r="VYL5874" s="25"/>
      <x:c r="VYM5874" s="25"/>
      <x:c r="VYN5874" s="25"/>
      <x:c r="VYO5874" s="25"/>
      <x:c r="VYP5874" s="25"/>
      <x:c r="VYQ5874" s="25"/>
      <x:c r="VYR5874" s="25"/>
      <x:c r="VYS5874" s="25"/>
      <x:c r="VYT5874" s="25"/>
      <x:c r="VYU5874" s="25"/>
      <x:c r="VYV5874" s="25"/>
      <x:c r="VYW5874" s="25"/>
      <x:c r="VYX5874" s="25"/>
      <x:c r="VYY5874" s="25"/>
      <x:c r="VYZ5874" s="25"/>
      <x:c r="VZA5874" s="25"/>
      <x:c r="VZB5874" s="25"/>
      <x:c r="VZC5874" s="25"/>
      <x:c r="VZD5874" s="25"/>
      <x:c r="VZE5874" s="25"/>
      <x:c r="VZF5874" s="25"/>
      <x:c r="VZG5874" s="25"/>
      <x:c r="VZH5874" s="25"/>
      <x:c r="VZI5874" s="25"/>
      <x:c r="VZJ5874" s="25"/>
      <x:c r="VZK5874" s="25"/>
      <x:c r="VZL5874" s="25"/>
      <x:c r="VZM5874" s="25"/>
      <x:c r="VZN5874" s="25"/>
      <x:c r="VZO5874" s="25"/>
      <x:c r="VZP5874" s="25"/>
      <x:c r="VZQ5874" s="25"/>
      <x:c r="VZR5874" s="25"/>
      <x:c r="VZS5874" s="25"/>
      <x:c r="VZT5874" s="25"/>
      <x:c r="VZU5874" s="25"/>
      <x:c r="VZV5874" s="25"/>
      <x:c r="VZW5874" s="25"/>
      <x:c r="VZX5874" s="25"/>
      <x:c r="VZY5874" s="25"/>
      <x:c r="VZZ5874" s="25"/>
      <x:c r="WAA5874" s="25"/>
      <x:c r="WAB5874" s="25"/>
      <x:c r="WAC5874" s="25"/>
      <x:c r="WAD5874" s="25"/>
      <x:c r="WAE5874" s="25"/>
      <x:c r="WAF5874" s="25"/>
      <x:c r="WAG5874" s="25"/>
      <x:c r="WAH5874" s="25"/>
      <x:c r="WAI5874" s="25"/>
      <x:c r="WAJ5874" s="25"/>
      <x:c r="WAK5874" s="25"/>
      <x:c r="WAL5874" s="25"/>
      <x:c r="WAM5874" s="25"/>
      <x:c r="WAN5874" s="25"/>
      <x:c r="WAO5874" s="25"/>
      <x:c r="WAP5874" s="25"/>
      <x:c r="WAQ5874" s="25"/>
      <x:c r="WAR5874" s="25"/>
      <x:c r="WAS5874" s="25"/>
      <x:c r="WAT5874" s="25"/>
      <x:c r="WAU5874" s="25"/>
      <x:c r="WAV5874" s="25"/>
      <x:c r="WAW5874" s="25"/>
      <x:c r="WAX5874" s="25"/>
      <x:c r="WAY5874" s="25"/>
      <x:c r="WAZ5874" s="25"/>
      <x:c r="WBA5874" s="25"/>
      <x:c r="WBB5874" s="25"/>
      <x:c r="WBC5874" s="25"/>
      <x:c r="WBD5874" s="25"/>
      <x:c r="WBE5874" s="25"/>
      <x:c r="WBF5874" s="25"/>
      <x:c r="WBG5874" s="25"/>
      <x:c r="WBH5874" s="25"/>
      <x:c r="WBI5874" s="25"/>
      <x:c r="WBJ5874" s="25"/>
      <x:c r="WBK5874" s="25"/>
      <x:c r="WBL5874" s="25"/>
      <x:c r="WBM5874" s="25"/>
      <x:c r="WBN5874" s="25"/>
      <x:c r="WBO5874" s="25"/>
      <x:c r="WBP5874" s="25"/>
      <x:c r="WBQ5874" s="25"/>
      <x:c r="WBR5874" s="25"/>
      <x:c r="WBS5874" s="25"/>
      <x:c r="WBT5874" s="25"/>
      <x:c r="WBU5874" s="25"/>
      <x:c r="WBV5874" s="25"/>
      <x:c r="WBW5874" s="25"/>
      <x:c r="WBX5874" s="25"/>
      <x:c r="WBY5874" s="25"/>
      <x:c r="WBZ5874" s="25"/>
      <x:c r="WCA5874" s="25"/>
      <x:c r="WCB5874" s="25"/>
      <x:c r="WCC5874" s="25"/>
      <x:c r="WCD5874" s="25"/>
      <x:c r="WCE5874" s="25"/>
      <x:c r="WCF5874" s="25"/>
      <x:c r="WCG5874" s="25"/>
      <x:c r="WCH5874" s="25"/>
      <x:c r="WCI5874" s="25"/>
      <x:c r="WCJ5874" s="25"/>
      <x:c r="WCK5874" s="25"/>
      <x:c r="WCL5874" s="25"/>
      <x:c r="WCM5874" s="25"/>
      <x:c r="WCN5874" s="25"/>
      <x:c r="WCO5874" s="25"/>
      <x:c r="WCP5874" s="25"/>
      <x:c r="WCQ5874" s="25"/>
      <x:c r="WCR5874" s="25"/>
      <x:c r="WCS5874" s="25"/>
      <x:c r="WCT5874" s="25"/>
      <x:c r="WCU5874" s="25"/>
      <x:c r="WCV5874" s="25"/>
      <x:c r="WCW5874" s="25"/>
      <x:c r="WCX5874" s="25"/>
      <x:c r="WCY5874" s="25"/>
      <x:c r="WCZ5874" s="25"/>
      <x:c r="WDA5874" s="25"/>
      <x:c r="WDB5874" s="25"/>
      <x:c r="WDC5874" s="25"/>
      <x:c r="WDD5874" s="25"/>
      <x:c r="WDE5874" s="25"/>
      <x:c r="WDF5874" s="25"/>
      <x:c r="WDG5874" s="25"/>
      <x:c r="WDH5874" s="25"/>
      <x:c r="WDI5874" s="25"/>
      <x:c r="WDJ5874" s="25"/>
      <x:c r="WDK5874" s="25"/>
      <x:c r="WDL5874" s="25"/>
      <x:c r="WDM5874" s="25"/>
      <x:c r="WDN5874" s="25"/>
      <x:c r="WDO5874" s="25"/>
      <x:c r="WDP5874" s="25"/>
      <x:c r="WDQ5874" s="25"/>
      <x:c r="WDR5874" s="25"/>
      <x:c r="WDS5874" s="25"/>
      <x:c r="WDT5874" s="25"/>
      <x:c r="WDU5874" s="25"/>
      <x:c r="WDV5874" s="25"/>
      <x:c r="WDW5874" s="25"/>
      <x:c r="WDX5874" s="25"/>
      <x:c r="WDY5874" s="25"/>
      <x:c r="WDZ5874" s="25"/>
      <x:c r="WEA5874" s="25"/>
      <x:c r="WEB5874" s="25"/>
      <x:c r="WEC5874" s="25"/>
      <x:c r="WED5874" s="25"/>
      <x:c r="WEE5874" s="25"/>
      <x:c r="WEF5874" s="25"/>
      <x:c r="WEG5874" s="25"/>
      <x:c r="WEH5874" s="25"/>
      <x:c r="WEI5874" s="25"/>
      <x:c r="WEJ5874" s="25"/>
      <x:c r="WEK5874" s="25"/>
      <x:c r="WEL5874" s="25"/>
      <x:c r="WEM5874" s="25"/>
      <x:c r="WEN5874" s="25"/>
      <x:c r="WEO5874" s="25"/>
      <x:c r="WEP5874" s="25"/>
      <x:c r="WEQ5874" s="25"/>
      <x:c r="WER5874" s="25"/>
      <x:c r="WES5874" s="25"/>
      <x:c r="WET5874" s="25"/>
      <x:c r="WEU5874" s="25"/>
      <x:c r="WEV5874" s="25"/>
      <x:c r="WEW5874" s="25"/>
      <x:c r="WEX5874" s="25"/>
      <x:c r="WEY5874" s="25"/>
      <x:c r="WEZ5874" s="25"/>
      <x:c r="WFA5874" s="25"/>
      <x:c r="WFB5874" s="25"/>
      <x:c r="WFC5874" s="25"/>
      <x:c r="WFD5874" s="25"/>
      <x:c r="WFE5874" s="25"/>
      <x:c r="WFF5874" s="25"/>
      <x:c r="WFG5874" s="25"/>
      <x:c r="WFH5874" s="25"/>
      <x:c r="WFI5874" s="25"/>
      <x:c r="WFJ5874" s="25"/>
      <x:c r="WFK5874" s="25"/>
      <x:c r="WFL5874" s="25"/>
      <x:c r="WFM5874" s="25"/>
      <x:c r="WFN5874" s="25"/>
      <x:c r="WFO5874" s="25"/>
      <x:c r="WFP5874" s="25"/>
      <x:c r="WFQ5874" s="25"/>
      <x:c r="WFR5874" s="25"/>
      <x:c r="WFS5874" s="25"/>
      <x:c r="WFT5874" s="25"/>
      <x:c r="WFU5874" s="25"/>
      <x:c r="WFV5874" s="25"/>
      <x:c r="WFW5874" s="25"/>
      <x:c r="WFX5874" s="25"/>
      <x:c r="WFY5874" s="25"/>
      <x:c r="WFZ5874" s="25"/>
      <x:c r="WGA5874" s="25"/>
      <x:c r="WGB5874" s="25"/>
      <x:c r="WGC5874" s="25"/>
      <x:c r="WGD5874" s="25"/>
      <x:c r="WGE5874" s="25"/>
      <x:c r="WGF5874" s="25"/>
      <x:c r="WGG5874" s="25"/>
      <x:c r="WGH5874" s="25"/>
      <x:c r="WGI5874" s="25"/>
      <x:c r="WGJ5874" s="25"/>
      <x:c r="WGK5874" s="25"/>
      <x:c r="WGL5874" s="25"/>
      <x:c r="WGM5874" s="25"/>
      <x:c r="WGN5874" s="25"/>
      <x:c r="WGO5874" s="25"/>
      <x:c r="WGP5874" s="25"/>
      <x:c r="WGQ5874" s="25"/>
      <x:c r="WGR5874" s="25"/>
      <x:c r="WGS5874" s="25"/>
      <x:c r="WGT5874" s="25"/>
      <x:c r="WGU5874" s="25"/>
      <x:c r="WGV5874" s="25"/>
      <x:c r="WGW5874" s="25"/>
      <x:c r="WGX5874" s="25"/>
      <x:c r="WGY5874" s="25"/>
      <x:c r="WGZ5874" s="25"/>
      <x:c r="WHA5874" s="25"/>
      <x:c r="WHB5874" s="25"/>
      <x:c r="WHC5874" s="25"/>
      <x:c r="WHD5874" s="25"/>
      <x:c r="WHE5874" s="25"/>
      <x:c r="WHF5874" s="25"/>
      <x:c r="WHG5874" s="25"/>
      <x:c r="WHH5874" s="25"/>
      <x:c r="WHI5874" s="25"/>
      <x:c r="WHJ5874" s="25"/>
      <x:c r="WHK5874" s="25"/>
      <x:c r="WHL5874" s="25"/>
      <x:c r="WHM5874" s="25"/>
      <x:c r="WHN5874" s="25"/>
      <x:c r="WHO5874" s="25"/>
      <x:c r="WHP5874" s="25"/>
      <x:c r="WHQ5874" s="25"/>
      <x:c r="WHR5874" s="25"/>
      <x:c r="WHS5874" s="25"/>
      <x:c r="WHT5874" s="25"/>
      <x:c r="WHU5874" s="25"/>
      <x:c r="WHV5874" s="25"/>
      <x:c r="WHW5874" s="25"/>
      <x:c r="WHX5874" s="25"/>
      <x:c r="WHY5874" s="25"/>
      <x:c r="WHZ5874" s="25"/>
      <x:c r="WIA5874" s="25"/>
      <x:c r="WIB5874" s="25"/>
      <x:c r="WIC5874" s="25"/>
      <x:c r="WID5874" s="25"/>
      <x:c r="WIE5874" s="25"/>
      <x:c r="WIF5874" s="25"/>
      <x:c r="WIG5874" s="25"/>
      <x:c r="WIH5874" s="25"/>
      <x:c r="WII5874" s="25"/>
      <x:c r="WIJ5874" s="25"/>
      <x:c r="WIK5874" s="25"/>
      <x:c r="WIL5874" s="25"/>
      <x:c r="WIM5874" s="25"/>
      <x:c r="WIN5874" s="25"/>
      <x:c r="WIO5874" s="25"/>
      <x:c r="WIP5874" s="25"/>
      <x:c r="WIQ5874" s="25"/>
      <x:c r="WIR5874" s="25"/>
      <x:c r="WIS5874" s="25"/>
      <x:c r="WIT5874" s="25"/>
      <x:c r="WIU5874" s="25"/>
      <x:c r="WIV5874" s="25"/>
      <x:c r="WIW5874" s="25"/>
      <x:c r="WIX5874" s="25"/>
      <x:c r="WIY5874" s="25"/>
      <x:c r="WIZ5874" s="25"/>
      <x:c r="WJA5874" s="25"/>
      <x:c r="WJB5874" s="25"/>
      <x:c r="WJC5874" s="25"/>
      <x:c r="WJD5874" s="25"/>
      <x:c r="WJE5874" s="25"/>
      <x:c r="WJF5874" s="25"/>
      <x:c r="WJG5874" s="25"/>
      <x:c r="WJH5874" s="25"/>
      <x:c r="WJI5874" s="25"/>
      <x:c r="WJJ5874" s="25"/>
      <x:c r="WJK5874" s="25"/>
      <x:c r="WJL5874" s="25"/>
      <x:c r="WJM5874" s="25"/>
      <x:c r="WJN5874" s="25"/>
      <x:c r="WJO5874" s="25"/>
      <x:c r="WJP5874" s="25"/>
      <x:c r="WJQ5874" s="25"/>
      <x:c r="WJR5874" s="25"/>
      <x:c r="WJS5874" s="25"/>
      <x:c r="WJT5874" s="25"/>
      <x:c r="WJU5874" s="25"/>
      <x:c r="WJV5874" s="25"/>
      <x:c r="WJW5874" s="25"/>
      <x:c r="WJX5874" s="25"/>
      <x:c r="WJY5874" s="25"/>
      <x:c r="WJZ5874" s="25"/>
      <x:c r="WKA5874" s="25"/>
      <x:c r="WKB5874" s="25"/>
      <x:c r="WKC5874" s="25"/>
      <x:c r="WKD5874" s="25"/>
      <x:c r="WKE5874" s="25"/>
      <x:c r="WKF5874" s="25"/>
      <x:c r="WKG5874" s="25"/>
      <x:c r="WKH5874" s="25"/>
      <x:c r="WKI5874" s="25"/>
      <x:c r="WKJ5874" s="25"/>
      <x:c r="WKK5874" s="25"/>
      <x:c r="WKL5874" s="25"/>
      <x:c r="WKM5874" s="25"/>
      <x:c r="WKN5874" s="25"/>
      <x:c r="WKO5874" s="25"/>
      <x:c r="WKP5874" s="25"/>
      <x:c r="WKQ5874" s="25"/>
      <x:c r="WKR5874" s="25"/>
      <x:c r="WKS5874" s="25"/>
      <x:c r="WKT5874" s="25"/>
      <x:c r="WKU5874" s="25"/>
      <x:c r="WKV5874" s="25"/>
      <x:c r="WKW5874" s="25"/>
      <x:c r="WKX5874" s="25"/>
      <x:c r="WKY5874" s="25"/>
      <x:c r="WKZ5874" s="25"/>
      <x:c r="WLA5874" s="25"/>
      <x:c r="WLB5874" s="25"/>
      <x:c r="WLC5874" s="25"/>
      <x:c r="WLD5874" s="25"/>
      <x:c r="WLE5874" s="25"/>
      <x:c r="WLF5874" s="25"/>
      <x:c r="WLG5874" s="25"/>
      <x:c r="WLH5874" s="25"/>
      <x:c r="WLI5874" s="25"/>
      <x:c r="WLJ5874" s="25"/>
      <x:c r="WLK5874" s="25"/>
      <x:c r="WLL5874" s="25"/>
      <x:c r="WLM5874" s="25"/>
      <x:c r="WLN5874" s="25"/>
      <x:c r="WLO5874" s="25"/>
      <x:c r="WLP5874" s="25"/>
      <x:c r="WLQ5874" s="25"/>
      <x:c r="WLR5874" s="25"/>
      <x:c r="WLS5874" s="25"/>
      <x:c r="WLT5874" s="25"/>
      <x:c r="WLU5874" s="25"/>
      <x:c r="WLV5874" s="25"/>
      <x:c r="WLW5874" s="25"/>
      <x:c r="WLX5874" s="25"/>
      <x:c r="WLY5874" s="25"/>
      <x:c r="WLZ5874" s="25"/>
      <x:c r="WMA5874" s="25"/>
      <x:c r="WMB5874" s="25"/>
      <x:c r="WMC5874" s="25"/>
      <x:c r="WMD5874" s="25"/>
      <x:c r="WME5874" s="25"/>
      <x:c r="WMF5874" s="25"/>
      <x:c r="WMG5874" s="25"/>
      <x:c r="WMH5874" s="25"/>
      <x:c r="WMI5874" s="25"/>
      <x:c r="WMJ5874" s="25"/>
      <x:c r="WMK5874" s="25"/>
      <x:c r="WML5874" s="25"/>
      <x:c r="WMM5874" s="25"/>
      <x:c r="WMN5874" s="25"/>
      <x:c r="WMO5874" s="25"/>
      <x:c r="WMP5874" s="25"/>
      <x:c r="WMQ5874" s="25"/>
      <x:c r="WMR5874" s="25"/>
      <x:c r="WMS5874" s="25"/>
      <x:c r="WMT5874" s="25"/>
      <x:c r="WMU5874" s="25"/>
      <x:c r="WMV5874" s="25"/>
      <x:c r="WMW5874" s="25"/>
      <x:c r="WMX5874" s="25"/>
      <x:c r="WMY5874" s="25"/>
      <x:c r="WMZ5874" s="25"/>
      <x:c r="WNA5874" s="25"/>
      <x:c r="WNB5874" s="25"/>
      <x:c r="WNC5874" s="25"/>
      <x:c r="WND5874" s="25"/>
      <x:c r="WNE5874" s="25"/>
      <x:c r="WNF5874" s="25"/>
      <x:c r="WNG5874" s="25"/>
      <x:c r="WNH5874" s="25"/>
      <x:c r="WNI5874" s="25"/>
      <x:c r="WNJ5874" s="25"/>
      <x:c r="WNK5874" s="25"/>
      <x:c r="WNL5874" s="25"/>
      <x:c r="WNM5874" s="25"/>
      <x:c r="WNN5874" s="25"/>
      <x:c r="WNO5874" s="25"/>
      <x:c r="WNP5874" s="25"/>
      <x:c r="WNQ5874" s="25"/>
      <x:c r="WNR5874" s="25"/>
      <x:c r="WNS5874" s="25"/>
      <x:c r="WNT5874" s="25"/>
      <x:c r="WNU5874" s="25"/>
      <x:c r="WNV5874" s="25"/>
      <x:c r="WNW5874" s="25"/>
      <x:c r="WNX5874" s="25"/>
      <x:c r="WNY5874" s="25"/>
      <x:c r="WNZ5874" s="25"/>
      <x:c r="WOA5874" s="25"/>
      <x:c r="WOB5874" s="25"/>
      <x:c r="WOC5874" s="25"/>
      <x:c r="WOD5874" s="25"/>
      <x:c r="WOE5874" s="25"/>
      <x:c r="WOF5874" s="25"/>
      <x:c r="WOG5874" s="25"/>
      <x:c r="WOH5874" s="25"/>
      <x:c r="WOI5874" s="25"/>
      <x:c r="WOJ5874" s="25"/>
      <x:c r="WOK5874" s="25"/>
      <x:c r="WOL5874" s="25"/>
      <x:c r="WOM5874" s="25"/>
      <x:c r="WON5874" s="25"/>
      <x:c r="WOO5874" s="25"/>
      <x:c r="WOP5874" s="25"/>
      <x:c r="WOQ5874" s="25"/>
      <x:c r="WOR5874" s="25"/>
      <x:c r="WOS5874" s="25"/>
      <x:c r="WOT5874" s="25"/>
      <x:c r="WOU5874" s="25"/>
      <x:c r="WOV5874" s="25"/>
      <x:c r="WOW5874" s="25"/>
      <x:c r="WOX5874" s="25"/>
      <x:c r="WOY5874" s="25"/>
      <x:c r="WOZ5874" s="25"/>
      <x:c r="WPA5874" s="25"/>
      <x:c r="WPB5874" s="25"/>
      <x:c r="WPC5874" s="25"/>
      <x:c r="WPD5874" s="25"/>
      <x:c r="WPE5874" s="25"/>
      <x:c r="WPF5874" s="25"/>
      <x:c r="WPG5874" s="25"/>
      <x:c r="WPH5874" s="25"/>
      <x:c r="WPI5874" s="25"/>
      <x:c r="WPJ5874" s="25"/>
      <x:c r="WPK5874" s="25"/>
      <x:c r="WPL5874" s="25"/>
      <x:c r="WPM5874" s="25"/>
      <x:c r="WPN5874" s="25"/>
      <x:c r="WPO5874" s="25"/>
      <x:c r="WPP5874" s="25"/>
      <x:c r="WPQ5874" s="25"/>
      <x:c r="WPR5874" s="25"/>
      <x:c r="WPS5874" s="25"/>
      <x:c r="WPT5874" s="25"/>
      <x:c r="WPU5874" s="25"/>
      <x:c r="WPV5874" s="25"/>
      <x:c r="WPW5874" s="25"/>
      <x:c r="WPX5874" s="25"/>
      <x:c r="WPY5874" s="25"/>
      <x:c r="WPZ5874" s="25"/>
      <x:c r="WQA5874" s="25"/>
      <x:c r="WQB5874" s="25"/>
      <x:c r="WQC5874" s="25"/>
      <x:c r="WQD5874" s="25"/>
      <x:c r="WQE5874" s="25"/>
      <x:c r="WQF5874" s="25"/>
      <x:c r="WQG5874" s="25"/>
      <x:c r="WQH5874" s="25"/>
      <x:c r="WQI5874" s="25"/>
      <x:c r="WQJ5874" s="25"/>
      <x:c r="WQK5874" s="25"/>
      <x:c r="WQL5874" s="25"/>
      <x:c r="WQM5874" s="25"/>
      <x:c r="WQN5874" s="25"/>
      <x:c r="WQO5874" s="25"/>
      <x:c r="WQP5874" s="25"/>
      <x:c r="WQQ5874" s="25"/>
      <x:c r="WQR5874" s="25"/>
      <x:c r="WQS5874" s="25"/>
      <x:c r="WQT5874" s="25"/>
      <x:c r="WQU5874" s="25"/>
      <x:c r="WQV5874" s="25"/>
      <x:c r="WQW5874" s="25"/>
      <x:c r="WQX5874" s="25"/>
      <x:c r="WQY5874" s="25"/>
      <x:c r="WQZ5874" s="25"/>
      <x:c r="WRA5874" s="25"/>
      <x:c r="WRB5874" s="25"/>
      <x:c r="WRC5874" s="25"/>
      <x:c r="WRD5874" s="25"/>
      <x:c r="WRE5874" s="25"/>
      <x:c r="WRF5874" s="25"/>
      <x:c r="WRG5874" s="25"/>
      <x:c r="WRH5874" s="25"/>
      <x:c r="WRI5874" s="25"/>
      <x:c r="WRJ5874" s="25"/>
      <x:c r="WRK5874" s="25"/>
      <x:c r="WRL5874" s="25"/>
      <x:c r="WRM5874" s="25"/>
      <x:c r="WRN5874" s="25"/>
      <x:c r="WRO5874" s="25"/>
      <x:c r="WRP5874" s="25"/>
      <x:c r="WRQ5874" s="25"/>
      <x:c r="WRR5874" s="25"/>
      <x:c r="WRS5874" s="25"/>
      <x:c r="WRT5874" s="25"/>
      <x:c r="WRU5874" s="25"/>
      <x:c r="WRV5874" s="25"/>
      <x:c r="WRW5874" s="25"/>
      <x:c r="WRX5874" s="25"/>
      <x:c r="WRY5874" s="25"/>
      <x:c r="WRZ5874" s="25"/>
      <x:c r="WSA5874" s="25"/>
      <x:c r="WSB5874" s="25"/>
      <x:c r="WSC5874" s="25"/>
      <x:c r="WSD5874" s="25"/>
      <x:c r="WSE5874" s="25"/>
      <x:c r="WSF5874" s="25"/>
      <x:c r="WSG5874" s="25"/>
      <x:c r="WSH5874" s="25"/>
      <x:c r="WSI5874" s="25"/>
      <x:c r="WSJ5874" s="25"/>
      <x:c r="WSK5874" s="25"/>
      <x:c r="WSL5874" s="25"/>
      <x:c r="WSM5874" s="25"/>
      <x:c r="WSN5874" s="25"/>
      <x:c r="WSO5874" s="25"/>
      <x:c r="WSP5874" s="25"/>
      <x:c r="WSQ5874" s="25"/>
      <x:c r="WSR5874" s="25"/>
      <x:c r="WSS5874" s="25"/>
      <x:c r="WST5874" s="25"/>
      <x:c r="WSU5874" s="25"/>
      <x:c r="WSV5874" s="25"/>
      <x:c r="WSW5874" s="25"/>
      <x:c r="WSX5874" s="25"/>
      <x:c r="WSY5874" s="25"/>
      <x:c r="WSZ5874" s="25"/>
      <x:c r="WTA5874" s="25"/>
      <x:c r="WTB5874" s="25"/>
      <x:c r="WTC5874" s="25"/>
      <x:c r="WTD5874" s="25"/>
      <x:c r="WTE5874" s="25"/>
      <x:c r="WTF5874" s="25"/>
      <x:c r="WTG5874" s="25"/>
      <x:c r="WTH5874" s="25"/>
      <x:c r="WTI5874" s="25"/>
      <x:c r="WTJ5874" s="25"/>
      <x:c r="WTK5874" s="25"/>
      <x:c r="WTL5874" s="25"/>
      <x:c r="WTM5874" s="25"/>
      <x:c r="WTN5874" s="25"/>
      <x:c r="WTO5874" s="25"/>
      <x:c r="WTP5874" s="25"/>
      <x:c r="WTQ5874" s="25"/>
      <x:c r="WTR5874" s="25"/>
      <x:c r="WTS5874" s="25"/>
      <x:c r="WTT5874" s="25"/>
      <x:c r="WTU5874" s="25"/>
      <x:c r="WTV5874" s="25"/>
      <x:c r="WTW5874" s="25"/>
      <x:c r="WTX5874" s="25"/>
      <x:c r="WTY5874" s="25"/>
      <x:c r="WTZ5874" s="25"/>
      <x:c r="WUA5874" s="25"/>
      <x:c r="WUB5874" s="25"/>
      <x:c r="WUC5874" s="25"/>
      <x:c r="WUD5874" s="25"/>
      <x:c r="WUE5874" s="25"/>
      <x:c r="WUF5874" s="25"/>
      <x:c r="WUG5874" s="25"/>
      <x:c r="WUH5874" s="25"/>
      <x:c r="WUI5874" s="25"/>
      <x:c r="WUJ5874" s="25"/>
      <x:c r="WUK5874" s="25"/>
      <x:c r="WUL5874" s="25"/>
      <x:c r="WUM5874" s="25"/>
      <x:c r="WUN5874" s="25"/>
      <x:c r="WUO5874" s="25"/>
      <x:c r="WUP5874" s="25"/>
      <x:c r="WUQ5874" s="25"/>
      <x:c r="WUR5874" s="25"/>
      <x:c r="WUS5874" s="25"/>
      <x:c r="WUT5874" s="25"/>
      <x:c r="WUU5874" s="25"/>
      <x:c r="WUV5874" s="25"/>
      <x:c r="WUW5874" s="25"/>
      <x:c r="WUX5874" s="25"/>
      <x:c r="WUY5874" s="25"/>
      <x:c r="WUZ5874" s="25"/>
      <x:c r="WVA5874" s="25"/>
      <x:c r="WVB5874" s="25"/>
      <x:c r="WVC5874" s="25"/>
      <x:c r="WVD5874" s="25"/>
      <x:c r="WVE5874" s="25"/>
      <x:c r="WVF5874" s="25"/>
      <x:c r="WVG5874" s="25"/>
      <x:c r="WVH5874" s="25"/>
      <x:c r="WVI5874" s="25"/>
      <x:c r="WVJ5874" s="25"/>
      <x:c r="WVK5874" s="25"/>
      <x:c r="WVL5874" s="25"/>
      <x:c r="WVM5874" s="25"/>
      <x:c r="WVN5874" s="25"/>
      <x:c r="WVO5874" s="25"/>
      <x:c r="WVP5874" s="25"/>
      <x:c r="WVQ5874" s="25"/>
      <x:c r="WVR5874" s="25"/>
      <x:c r="WVS5874" s="25"/>
      <x:c r="WVT5874" s="25"/>
      <x:c r="WVU5874" s="25"/>
      <x:c r="WVV5874" s="25"/>
      <x:c r="WVW5874" s="25"/>
      <x:c r="WVX5874" s="25"/>
      <x:c r="WVY5874" s="25"/>
      <x:c r="WVZ5874" s="25"/>
      <x:c r="WWA5874" s="25"/>
      <x:c r="WWB5874" s="25"/>
      <x:c r="WWC5874" s="25"/>
      <x:c r="WWD5874" s="25"/>
      <x:c r="WWE5874" s="25"/>
      <x:c r="WWF5874" s="25"/>
      <x:c r="WWG5874" s="25"/>
      <x:c r="WWH5874" s="25"/>
      <x:c r="WWI5874" s="25"/>
      <x:c r="WWJ5874" s="25"/>
      <x:c r="WWK5874" s="25"/>
      <x:c r="WWL5874" s="25"/>
      <x:c r="WWM5874" s="25"/>
      <x:c r="WWN5874" s="25"/>
      <x:c r="WWO5874" s="25"/>
      <x:c r="WWP5874" s="25"/>
      <x:c r="WWQ5874" s="25"/>
      <x:c r="WWR5874" s="25"/>
      <x:c r="WWS5874" s="25"/>
      <x:c r="WWT5874" s="25"/>
      <x:c r="WWU5874" s="25"/>
      <x:c r="WWV5874" s="25"/>
      <x:c r="WWW5874" s="25"/>
      <x:c r="WWX5874" s="25"/>
      <x:c r="WWY5874" s="25"/>
      <x:c r="WWZ5874" s="25"/>
      <x:c r="WXA5874" s="25"/>
      <x:c r="WXB5874" s="25"/>
      <x:c r="WXC5874" s="25"/>
      <x:c r="WXD5874" s="25"/>
      <x:c r="WXE5874" s="25"/>
      <x:c r="WXF5874" s="25"/>
      <x:c r="WXG5874" s="25"/>
      <x:c r="WXH5874" s="25"/>
      <x:c r="WXI5874" s="25"/>
      <x:c r="WXJ5874" s="25"/>
      <x:c r="WXK5874" s="25"/>
      <x:c r="WXL5874" s="25"/>
      <x:c r="WXM5874" s="25"/>
      <x:c r="WXN5874" s="25"/>
      <x:c r="WXO5874" s="25"/>
      <x:c r="WXP5874" s="25"/>
      <x:c r="WXQ5874" s="25"/>
      <x:c r="WXR5874" s="25"/>
      <x:c r="WXS5874" s="25"/>
      <x:c r="WXT5874" s="25"/>
      <x:c r="WXU5874" s="25"/>
      <x:c r="WXV5874" s="25"/>
      <x:c r="WXW5874" s="25"/>
      <x:c r="WXX5874" s="25"/>
      <x:c r="WXY5874" s="25"/>
      <x:c r="WXZ5874" s="25"/>
      <x:c r="WYA5874" s="25"/>
      <x:c r="WYB5874" s="25"/>
      <x:c r="WYC5874" s="25"/>
      <x:c r="WYD5874" s="25"/>
      <x:c r="WYE5874" s="25"/>
      <x:c r="WYF5874" s="25"/>
      <x:c r="WYG5874" s="25"/>
      <x:c r="WYH5874" s="25"/>
      <x:c r="WYI5874" s="25"/>
      <x:c r="WYJ5874" s="25"/>
      <x:c r="WYK5874" s="25"/>
      <x:c r="WYL5874" s="25"/>
      <x:c r="WYM5874" s="25"/>
      <x:c r="WYN5874" s="25"/>
      <x:c r="WYO5874" s="25"/>
      <x:c r="WYP5874" s="25"/>
      <x:c r="WYQ5874" s="25"/>
      <x:c r="WYR5874" s="25"/>
      <x:c r="WYS5874" s="25"/>
      <x:c r="WYT5874" s="25"/>
      <x:c r="WYU5874" s="25"/>
      <x:c r="WYV5874" s="25"/>
      <x:c r="WYW5874" s="25"/>
      <x:c r="WYX5874" s="25"/>
      <x:c r="WYY5874" s="25"/>
      <x:c r="WYZ5874" s="25"/>
      <x:c r="WZA5874" s="25"/>
      <x:c r="WZB5874" s="25"/>
      <x:c r="WZC5874" s="25"/>
      <x:c r="WZD5874" s="25"/>
      <x:c r="WZE5874" s="25"/>
      <x:c r="WZF5874" s="25"/>
      <x:c r="WZG5874" s="25"/>
      <x:c r="WZH5874" s="25"/>
      <x:c r="WZI5874" s="25"/>
      <x:c r="WZJ5874" s="25"/>
      <x:c r="WZK5874" s="25"/>
      <x:c r="WZL5874" s="25"/>
      <x:c r="WZM5874" s="25"/>
      <x:c r="WZN5874" s="25"/>
      <x:c r="WZO5874" s="25"/>
      <x:c r="WZP5874" s="25"/>
      <x:c r="WZQ5874" s="25"/>
      <x:c r="WZR5874" s="25"/>
      <x:c r="WZS5874" s="25"/>
      <x:c r="WZT5874" s="25"/>
      <x:c r="WZU5874" s="25"/>
      <x:c r="WZV5874" s="25"/>
      <x:c r="WZW5874" s="25"/>
      <x:c r="WZX5874" s="25"/>
      <x:c r="WZY5874" s="25"/>
      <x:c r="WZZ5874" s="25"/>
      <x:c r="XAA5874" s="25"/>
      <x:c r="XAB5874" s="25"/>
      <x:c r="XAC5874" s="25"/>
      <x:c r="XAD5874" s="25"/>
      <x:c r="XAE5874" s="25"/>
      <x:c r="XAF5874" s="25"/>
      <x:c r="XAG5874" s="25"/>
      <x:c r="XAH5874" s="25"/>
      <x:c r="XAI5874" s="25"/>
      <x:c r="XAJ5874" s="25"/>
      <x:c r="XAK5874" s="25"/>
      <x:c r="XAL5874" s="25"/>
      <x:c r="XAM5874" s="25"/>
      <x:c r="XAN5874" s="25"/>
      <x:c r="XAO5874" s="25"/>
      <x:c r="XAP5874" s="25"/>
      <x:c r="XAQ5874" s="25"/>
      <x:c r="XAR5874" s="25"/>
      <x:c r="XAS5874" s="25"/>
      <x:c r="XAT5874" s="25"/>
      <x:c r="XAU5874" s="25"/>
      <x:c r="XAV5874" s="25"/>
      <x:c r="XAW5874" s="25"/>
      <x:c r="XAX5874" s="25"/>
      <x:c r="XAY5874" s="25"/>
      <x:c r="XAZ5874" s="25"/>
      <x:c r="XBA5874" s="25"/>
      <x:c r="XBB5874" s="25"/>
      <x:c r="XBC5874" s="25"/>
      <x:c r="XBD5874" s="25"/>
      <x:c r="XBE5874" s="25"/>
      <x:c r="XBF5874" s="25"/>
      <x:c r="XBG5874" s="25"/>
      <x:c r="XBH5874" s="25"/>
      <x:c r="XBI5874" s="25"/>
      <x:c r="XBJ5874" s="25"/>
      <x:c r="XBK5874" s="25"/>
      <x:c r="XBL5874" s="25"/>
      <x:c r="XBM5874" s="25"/>
      <x:c r="XBN5874" s="25"/>
      <x:c r="XBO5874" s="25"/>
      <x:c r="XBP5874" s="25"/>
      <x:c r="XBQ5874" s="25"/>
      <x:c r="XBR5874" s="25"/>
      <x:c r="XBS5874" s="25"/>
      <x:c r="XBT5874" s="25"/>
      <x:c r="XBU5874" s="25"/>
      <x:c r="XBV5874" s="25"/>
      <x:c r="XBW5874" s="25"/>
      <x:c r="XBX5874" s="25"/>
      <x:c r="XBY5874" s="25"/>
      <x:c r="XBZ5874" s="25"/>
      <x:c r="XCA5874" s="25"/>
      <x:c r="XCB5874" s="25"/>
      <x:c r="XCC5874" s="25"/>
      <x:c r="XCD5874" s="25"/>
      <x:c r="XCE5874" s="25"/>
      <x:c r="XCF5874" s="25"/>
      <x:c r="XCG5874" s="25"/>
      <x:c r="XCH5874" s="25"/>
      <x:c r="XCI5874" s="25"/>
      <x:c r="XCJ5874" s="25"/>
      <x:c r="XCK5874" s="25"/>
      <x:c r="XCL5874" s="25"/>
      <x:c r="XCM5874" s="25"/>
      <x:c r="XCN5874" s="25"/>
      <x:c r="XCO5874" s="25"/>
      <x:c r="XCP5874" s="25"/>
      <x:c r="XCQ5874" s="25"/>
      <x:c r="XCR5874" s="25"/>
      <x:c r="XCS5874" s="25"/>
      <x:c r="XCT5874" s="25"/>
      <x:c r="XCU5874" s="25"/>
      <x:c r="XCV5874" s="25"/>
      <x:c r="XCW5874" s="25"/>
      <x:c r="XCX5874" s="25"/>
      <x:c r="XCY5874" s="25"/>
      <x:c r="XCZ5874" s="25"/>
      <x:c r="XDA5874" s="25"/>
      <x:c r="XDB5874" s="25"/>
      <x:c r="XDC5874" s="25"/>
      <x:c r="XDD5874" s="25"/>
      <x:c r="XDE5874" s="25"/>
      <x:c r="XDF5874" s="25"/>
      <x:c r="XDG5874" s="25"/>
      <x:c r="XDH5874" s="25"/>
      <x:c r="XDI5874" s="25"/>
      <x:c r="XDJ5874" s="25"/>
      <x:c r="XDK5874" s="25"/>
      <x:c r="XDL5874" s="25"/>
      <x:c r="XDM5874" s="25"/>
      <x:c r="XDN5874" s="25"/>
      <x:c r="XDO5874" s="25"/>
      <x:c r="XDP5874" s="25"/>
      <x:c r="XDQ5874" s="25"/>
      <x:c r="XDR5874" s="25"/>
      <x:c r="XDS5874" s="25"/>
      <x:c r="XDT5874" s="25"/>
      <x:c r="XDU5874" s="25"/>
      <x:c r="XDV5874" s="25"/>
      <x:c r="XDW5874" s="25"/>
      <x:c r="XDX5874" s="25"/>
      <x:c r="XDY5874" s="25"/>
      <x:c r="XDZ5874" s="25"/>
      <x:c r="XEA5874" s="25"/>
      <x:c r="XEB5874" s="25"/>
      <x:c r="XEC5874" s="25"/>
      <x:c r="XED5874" s="25"/>
      <x:c r="XEE5874" s="25"/>
      <x:c r="XEF5874" s="25"/>
      <x:c r="XEG5874" s="25"/>
      <x:c r="XEH5874" s="25"/>
      <x:c r="XEI5874" s="25"/>
      <x:c r="XEJ5874" s="25"/>
      <x:c r="XEK5874" s="25"/>
      <x:c r="XEL5874" s="25"/>
      <x:c r="XEM5874" s="25"/>
      <x:c r="XEN5874" s="25"/>
      <x:c r="XEO5874" s="25"/>
      <x:c r="XEP5874" s="25"/>
      <x:c r="XEQ5874" s="25"/>
      <x:c r="XER5874" s="25"/>
      <x:c r="XES5874" s="25"/>
      <x:c r="XET5874" s="25"/>
      <x:c r="XEU5874" s="25"/>
      <x:c r="XEV5874" s="25"/>
      <x:c r="XEW5874" s="25"/>
      <x:c r="XEX5874" s="25"/>
      <x:c r="XEY5874" s="25"/>
      <x:c r="XEZ5874" s="25"/>
      <x:c r="XFA5874" s="25"/>
      <x:c r="XFB5874" s="25"/>
      <x:c r="XFC5874" s="25"/>
      <x:c r="XFD5874" s="25"/>
    </x:row>
    <x:row r="5875" spans="1:16384" customFormat="1">
      <x:c r="A5875" s="25">
        <x:v>469434</x:v>
      </x:c>
      <x:c r="B5875" s="25">
        <x:v>1361</x:v>
      </x:c>
      <x:c r="C5875" s="25">
        <x:f>60/30</x:f>
        <x:v>2</x:v>
      </x:c>
      <x:c r="D5875" s="25"/>
      <x:c r="E5875" s="25"/>
      <x:c r="F5875" s="25"/>
      <x:c r="G5875" s="25">
        <x:v>1</x:v>
      </x:c>
      <x:c r="H5875" s="25"/>
      <x:c r="I5875" s="25" t="s">
        <x:v>746</x:v>
      </x:c>
      <x:c r="J5875" s="25"/>
      <x:c r="K5875" s="25"/>
      <x:c r="L5875" s="25"/>
      <x:c r="M5875" s="25">
        <x:v>5054</x:v>
      </x:c>
      <x:c r="N5875" s="25"/>
      <x:c r="O5875" s="25" t="s">
        <x:v>101</x:v>
      </x:c>
      <x:c r="P5875" s="25"/>
      <x:c r="Q5875" s="25"/>
      <x:c r="R5875" s="25"/>
      <x:c r="S5875" s="25"/>
      <x:c r="T5875" s="25"/>
      <x:c r="U5875" s="25"/>
      <x:c r="V5875" s="25"/>
      <x:c r="W5875" s="25"/>
      <x:c r="X5875" s="25"/>
      <x:c r="Y5875" s="25"/>
      <x:c r="Z5875" s="25"/>
      <x:c r="AA5875" s="25"/>
      <x:c r="AB5875" s="25"/>
      <x:c r="AC5875" s="25"/>
      <x:c r="AD5875" s="25"/>
      <x:c r="AE5875" s="25"/>
      <x:c r="AF5875" s="25"/>
      <x:c r="AG5875" s="25"/>
      <x:c r="AH5875" s="25"/>
      <x:c r="AI5875" s="25"/>
      <x:c r="AJ5875" s="25"/>
      <x:c r="AK5875" s="25"/>
      <x:c r="AL5875" s="25" t="s">
        <x:v>863</x:v>
      </x:c>
      <x:c r="AM5875" s="25"/>
      <x:c r="AN5875" s="25"/>
      <x:c r="AO5875" s="25"/>
      <x:c r="AP5875" s="25"/>
      <x:c r="AQ5875" s="25"/>
      <x:c r="AR5875" s="25"/>
      <x:c r="AS5875" s="25"/>
      <x:c r="AT5875" s="25"/>
      <x:c r="AU5875" s="25"/>
      <x:c r="AV5875" s="25"/>
      <x:c r="AW5875" s="25"/>
      <x:c r="AX5875" s="25"/>
      <x:c r="AY5875" s="25"/>
      <x:c r="AZ5875" s="25"/>
      <x:c r="BA5875" s="25"/>
      <x:c r="BB5875" s="25"/>
      <x:c r="BC5875" s="25"/>
      <x:c r="BD5875" s="25"/>
      <x:c r="BE5875" s="25"/>
      <x:c r="BF5875" s="25"/>
      <x:c r="BG5875" s="25"/>
      <x:c r="BH5875" s="25"/>
      <x:c r="BI5875" s="25"/>
      <x:c r="BJ5875" s="25"/>
      <x:c r="BK5875" s="25"/>
      <x:c r="BL5875" s="25"/>
      <x:c r="BM5875" s="25"/>
      <x:c r="BN5875" s="25"/>
      <x:c r="BO5875" s="25"/>
      <x:c r="BP5875" s="25"/>
      <x:c r="BQ5875" s="25"/>
      <x:c r="BR5875" s="25"/>
      <x:c r="BS5875" s="25"/>
      <x:c r="BT5875" s="25"/>
      <x:c r="BU5875" s="25"/>
      <x:c r="BV5875" s="25"/>
      <x:c r="BW5875" s="25"/>
      <x:c r="BX5875" s="25"/>
      <x:c r="BY5875" s="25"/>
      <x:c r="BZ5875" s="25"/>
      <x:c r="CA5875" s="25"/>
      <x:c r="CB5875" s="25"/>
      <x:c r="CC5875" s="25"/>
      <x:c r="CD5875" s="25"/>
      <x:c r="CE5875" s="25"/>
      <x:c r="CF5875" s="25"/>
      <x:c r="CG5875" s="25"/>
      <x:c r="CH5875" s="25"/>
      <x:c r="CI5875" s="25"/>
      <x:c r="CJ5875" s="25"/>
      <x:c r="CK5875" s="25"/>
      <x:c r="CL5875" s="25"/>
      <x:c r="CM5875" s="25"/>
      <x:c r="CN5875" s="25"/>
      <x:c r="CO5875" s="25"/>
      <x:c r="CP5875" s="25"/>
      <x:c r="CQ5875" s="25"/>
      <x:c r="CR5875" s="25"/>
      <x:c r="CS5875" s="25"/>
      <x:c r="CT5875" s="25"/>
      <x:c r="CU5875" s="25"/>
      <x:c r="CV5875" s="25"/>
      <x:c r="CW5875" s="25"/>
      <x:c r="CX5875" s="25"/>
      <x:c r="CY5875" s="25"/>
      <x:c r="CZ5875" s="25"/>
      <x:c r="DA5875" s="25"/>
      <x:c r="DB5875" s="25"/>
      <x:c r="DC5875" s="25"/>
      <x:c r="DD5875" s="25"/>
      <x:c r="DE5875" s="25"/>
      <x:c r="DF5875" s="25"/>
      <x:c r="DG5875" s="25"/>
      <x:c r="DH5875" s="25"/>
      <x:c r="DI5875" s="25"/>
      <x:c r="DJ5875" s="25"/>
      <x:c r="DK5875" s="25"/>
      <x:c r="DL5875" s="25"/>
      <x:c r="DM5875" s="25"/>
      <x:c r="DN5875" s="25"/>
      <x:c r="DO5875" s="25"/>
      <x:c r="DP5875" s="25"/>
      <x:c r="DQ5875" s="25"/>
      <x:c r="DR5875" s="25"/>
      <x:c r="DS5875" s="25"/>
      <x:c r="DT5875" s="25"/>
      <x:c r="DU5875" s="25"/>
      <x:c r="DV5875" s="25"/>
      <x:c r="DW5875" s="25"/>
      <x:c r="DX5875" s="25"/>
      <x:c r="DY5875" s="25"/>
      <x:c r="DZ5875" s="25"/>
      <x:c r="EA5875" s="25"/>
      <x:c r="EB5875" s="25"/>
      <x:c r="EC5875" s="25"/>
      <x:c r="ED5875" s="25"/>
      <x:c r="EE5875" s="25"/>
      <x:c r="EF5875" s="25"/>
      <x:c r="EG5875" s="25"/>
      <x:c r="EH5875" s="25"/>
      <x:c r="EI5875" s="25"/>
      <x:c r="EJ5875" s="25"/>
      <x:c r="EK5875" s="25"/>
      <x:c r="EL5875" s="25"/>
      <x:c r="EM5875" s="25"/>
      <x:c r="EN5875" s="25"/>
      <x:c r="EO5875" s="25"/>
      <x:c r="EP5875" s="25"/>
      <x:c r="EQ5875" s="25"/>
      <x:c r="ER5875" s="25"/>
      <x:c r="ES5875" s="25"/>
      <x:c r="ET5875" s="25"/>
      <x:c r="EU5875" s="25"/>
      <x:c r="EV5875" s="25"/>
      <x:c r="EW5875" s="25"/>
      <x:c r="EX5875" s="25"/>
      <x:c r="EY5875" s="25"/>
      <x:c r="EZ5875" s="25"/>
      <x:c r="FA5875" s="25"/>
      <x:c r="FB5875" s="25"/>
      <x:c r="FC5875" s="25"/>
      <x:c r="FD5875" s="25"/>
      <x:c r="FE5875" s="25"/>
      <x:c r="FF5875" s="25"/>
      <x:c r="FG5875" s="25"/>
      <x:c r="FH5875" s="25"/>
      <x:c r="FI5875" s="25"/>
      <x:c r="FJ5875" s="25"/>
      <x:c r="FK5875" s="25"/>
      <x:c r="FL5875" s="25"/>
      <x:c r="FM5875" s="25"/>
      <x:c r="FN5875" s="25"/>
      <x:c r="FO5875" s="25"/>
      <x:c r="FP5875" s="25"/>
      <x:c r="FQ5875" s="25"/>
      <x:c r="FR5875" s="25"/>
      <x:c r="FS5875" s="25"/>
      <x:c r="FT5875" s="25"/>
      <x:c r="FU5875" s="25"/>
      <x:c r="FV5875" s="25"/>
      <x:c r="FW5875" s="25"/>
      <x:c r="FX5875" s="25"/>
      <x:c r="FY5875" s="25"/>
      <x:c r="FZ5875" s="25"/>
      <x:c r="GA5875" s="25"/>
      <x:c r="GB5875" s="25"/>
      <x:c r="GC5875" s="25"/>
      <x:c r="GD5875" s="25"/>
      <x:c r="GE5875" s="25"/>
      <x:c r="GF5875" s="25"/>
      <x:c r="GG5875" s="25"/>
      <x:c r="GH5875" s="25"/>
      <x:c r="GI5875" s="25"/>
      <x:c r="GJ5875" s="25"/>
      <x:c r="GK5875" s="25"/>
      <x:c r="GL5875" s="25"/>
      <x:c r="GM5875" s="25"/>
      <x:c r="GN5875" s="25"/>
      <x:c r="GO5875" s="25"/>
      <x:c r="GP5875" s="25"/>
      <x:c r="GQ5875" s="25"/>
      <x:c r="GR5875" s="25"/>
      <x:c r="GS5875" s="25"/>
      <x:c r="GT5875" s="25"/>
      <x:c r="GU5875" s="25"/>
      <x:c r="GV5875" s="25"/>
      <x:c r="GW5875" s="25"/>
      <x:c r="GX5875" s="25"/>
      <x:c r="GY5875" s="25"/>
      <x:c r="GZ5875" s="25"/>
      <x:c r="HA5875" s="25"/>
      <x:c r="HB5875" s="25"/>
      <x:c r="HC5875" s="25"/>
      <x:c r="HD5875" s="25"/>
      <x:c r="HE5875" s="25"/>
      <x:c r="HF5875" s="25"/>
      <x:c r="HG5875" s="25"/>
      <x:c r="HH5875" s="25"/>
      <x:c r="HI5875" s="25"/>
      <x:c r="HJ5875" s="25"/>
      <x:c r="HK5875" s="25"/>
      <x:c r="HL5875" s="25"/>
      <x:c r="HM5875" s="25"/>
      <x:c r="HN5875" s="25"/>
      <x:c r="HO5875" s="25"/>
      <x:c r="HP5875" s="25"/>
      <x:c r="HQ5875" s="25"/>
      <x:c r="HR5875" s="25"/>
      <x:c r="HS5875" s="25"/>
      <x:c r="HT5875" s="25"/>
      <x:c r="HU5875" s="25"/>
      <x:c r="HV5875" s="25"/>
      <x:c r="HW5875" s="25"/>
      <x:c r="HX5875" s="25"/>
      <x:c r="HY5875" s="25"/>
      <x:c r="HZ5875" s="25"/>
      <x:c r="IA5875" s="25"/>
      <x:c r="IB5875" s="25"/>
      <x:c r="IC5875" s="25"/>
      <x:c r="ID5875" s="25"/>
      <x:c r="IE5875" s="25"/>
      <x:c r="IF5875" s="25"/>
      <x:c r="IG5875" s="25"/>
      <x:c r="IH5875" s="25"/>
      <x:c r="II5875" s="25"/>
      <x:c r="IJ5875" s="25"/>
      <x:c r="IK5875" s="25"/>
      <x:c r="IL5875" s="25"/>
      <x:c r="IM5875" s="25"/>
      <x:c r="IN5875" s="25"/>
      <x:c r="IO5875" s="25"/>
      <x:c r="IP5875" s="25"/>
      <x:c r="IQ5875" s="25"/>
      <x:c r="IR5875" s="25"/>
      <x:c r="IS5875" s="25"/>
      <x:c r="IT5875" s="25"/>
      <x:c r="IU5875" s="25"/>
      <x:c r="IV5875" s="25"/>
      <x:c r="IW5875" s="25"/>
      <x:c r="IX5875" s="25"/>
      <x:c r="IY5875" s="25"/>
      <x:c r="IZ5875" s="25"/>
      <x:c r="JA5875" s="25"/>
      <x:c r="JB5875" s="25"/>
      <x:c r="JC5875" s="25"/>
      <x:c r="JD5875" s="25"/>
      <x:c r="JE5875" s="25"/>
      <x:c r="JF5875" s="25"/>
      <x:c r="JG5875" s="25"/>
      <x:c r="JH5875" s="25"/>
      <x:c r="JI5875" s="25"/>
      <x:c r="JJ5875" s="25"/>
      <x:c r="JK5875" s="25"/>
      <x:c r="JL5875" s="25"/>
      <x:c r="JM5875" s="25"/>
      <x:c r="JN5875" s="25"/>
      <x:c r="JO5875" s="25"/>
      <x:c r="JP5875" s="25"/>
      <x:c r="JQ5875" s="25"/>
      <x:c r="JR5875" s="25"/>
      <x:c r="JS5875" s="25"/>
      <x:c r="JT5875" s="25"/>
      <x:c r="JU5875" s="25"/>
      <x:c r="JV5875" s="25"/>
      <x:c r="JW5875" s="25"/>
      <x:c r="JX5875" s="25"/>
      <x:c r="JY5875" s="25"/>
      <x:c r="JZ5875" s="25"/>
      <x:c r="KA5875" s="25"/>
      <x:c r="KB5875" s="25"/>
      <x:c r="KC5875" s="25"/>
      <x:c r="KD5875" s="25"/>
      <x:c r="KE5875" s="25"/>
      <x:c r="KF5875" s="25"/>
      <x:c r="KG5875" s="25"/>
      <x:c r="KH5875" s="25"/>
      <x:c r="KI5875" s="25"/>
      <x:c r="KJ5875" s="25"/>
      <x:c r="KK5875" s="25"/>
      <x:c r="KL5875" s="25"/>
      <x:c r="KM5875" s="25"/>
      <x:c r="KN5875" s="25"/>
      <x:c r="KO5875" s="25"/>
      <x:c r="KP5875" s="25"/>
      <x:c r="KQ5875" s="25"/>
      <x:c r="KR5875" s="25"/>
      <x:c r="KS5875" s="25"/>
      <x:c r="KT5875" s="25"/>
      <x:c r="KU5875" s="25"/>
      <x:c r="KV5875" s="25"/>
      <x:c r="KW5875" s="25"/>
      <x:c r="KX5875" s="25"/>
      <x:c r="KY5875" s="25"/>
      <x:c r="KZ5875" s="25"/>
      <x:c r="LA5875" s="25"/>
      <x:c r="LB5875" s="25"/>
      <x:c r="LC5875" s="25"/>
      <x:c r="LD5875" s="25"/>
      <x:c r="LE5875" s="25"/>
      <x:c r="LF5875" s="25"/>
      <x:c r="LG5875" s="25"/>
      <x:c r="LH5875" s="25"/>
      <x:c r="LI5875" s="25"/>
      <x:c r="LJ5875" s="25"/>
      <x:c r="LK5875" s="25"/>
      <x:c r="LL5875" s="25"/>
      <x:c r="LM5875" s="25"/>
      <x:c r="LN5875" s="25"/>
      <x:c r="LO5875" s="25"/>
      <x:c r="LP5875" s="25"/>
      <x:c r="LQ5875" s="25"/>
      <x:c r="LR5875" s="25"/>
      <x:c r="LS5875" s="25"/>
      <x:c r="LT5875" s="25"/>
      <x:c r="LU5875" s="25"/>
      <x:c r="LV5875" s="25"/>
      <x:c r="LW5875" s="25"/>
      <x:c r="LX5875" s="25"/>
      <x:c r="LY5875" s="25"/>
      <x:c r="LZ5875" s="25"/>
      <x:c r="MA5875" s="25"/>
      <x:c r="MB5875" s="25"/>
      <x:c r="MC5875" s="25"/>
      <x:c r="MD5875" s="25"/>
      <x:c r="ME5875" s="25"/>
      <x:c r="MF5875" s="25"/>
      <x:c r="MG5875" s="25"/>
      <x:c r="MH5875" s="25"/>
      <x:c r="MI5875" s="25"/>
      <x:c r="MJ5875" s="25"/>
      <x:c r="MK5875" s="25"/>
      <x:c r="ML5875" s="25"/>
      <x:c r="MM5875" s="25"/>
      <x:c r="MN5875" s="25"/>
      <x:c r="MO5875" s="25"/>
      <x:c r="MP5875" s="25"/>
      <x:c r="MQ5875" s="25"/>
      <x:c r="MR5875" s="25"/>
      <x:c r="MS5875" s="25"/>
      <x:c r="MT5875" s="25"/>
      <x:c r="MU5875" s="25"/>
      <x:c r="MV5875" s="25"/>
      <x:c r="MW5875" s="25"/>
      <x:c r="MX5875" s="25"/>
      <x:c r="MY5875" s="25"/>
      <x:c r="MZ5875" s="25"/>
      <x:c r="NA5875" s="25"/>
      <x:c r="NB5875" s="25"/>
      <x:c r="NC5875" s="25"/>
      <x:c r="ND5875" s="25"/>
      <x:c r="NE5875" s="25"/>
      <x:c r="NF5875" s="25"/>
      <x:c r="NG5875" s="25"/>
      <x:c r="NH5875" s="25"/>
      <x:c r="NI5875" s="25"/>
      <x:c r="NJ5875" s="25"/>
      <x:c r="NK5875" s="25"/>
      <x:c r="NL5875" s="25"/>
      <x:c r="NM5875" s="25"/>
      <x:c r="NN5875" s="25"/>
      <x:c r="NO5875" s="25"/>
      <x:c r="NP5875" s="25"/>
      <x:c r="NQ5875" s="25"/>
      <x:c r="NR5875" s="25"/>
      <x:c r="NS5875" s="25"/>
      <x:c r="NT5875" s="25"/>
      <x:c r="NU5875" s="25"/>
      <x:c r="NV5875" s="25"/>
      <x:c r="NW5875" s="25"/>
      <x:c r="NX5875" s="25"/>
      <x:c r="NY5875" s="25"/>
      <x:c r="NZ5875" s="25"/>
      <x:c r="OA5875" s="25"/>
      <x:c r="OB5875" s="25"/>
      <x:c r="OC5875" s="25"/>
      <x:c r="OD5875" s="25"/>
      <x:c r="OE5875" s="25"/>
      <x:c r="OF5875" s="25"/>
      <x:c r="OG5875" s="25"/>
      <x:c r="OH5875" s="25"/>
      <x:c r="OI5875" s="25"/>
      <x:c r="OJ5875" s="25"/>
      <x:c r="OK5875" s="25"/>
      <x:c r="OL5875" s="25"/>
      <x:c r="OM5875" s="25"/>
      <x:c r="ON5875" s="25"/>
      <x:c r="OO5875" s="25"/>
      <x:c r="OP5875" s="25"/>
      <x:c r="OQ5875" s="25"/>
      <x:c r="OR5875" s="25"/>
      <x:c r="OS5875" s="25"/>
      <x:c r="OT5875" s="25"/>
      <x:c r="OU5875" s="25"/>
      <x:c r="OV5875" s="25"/>
      <x:c r="OW5875" s="25"/>
      <x:c r="OX5875" s="25"/>
      <x:c r="OY5875" s="25"/>
      <x:c r="OZ5875" s="25"/>
      <x:c r="PA5875" s="25"/>
      <x:c r="PB5875" s="25"/>
      <x:c r="PC5875" s="25"/>
      <x:c r="PD5875" s="25"/>
      <x:c r="PE5875" s="25"/>
      <x:c r="PF5875" s="25"/>
      <x:c r="PG5875" s="25"/>
      <x:c r="PH5875" s="25"/>
      <x:c r="PI5875" s="25"/>
      <x:c r="PJ5875" s="25"/>
      <x:c r="PK5875" s="25"/>
      <x:c r="PL5875" s="25"/>
      <x:c r="PM5875" s="25"/>
      <x:c r="PN5875" s="25"/>
      <x:c r="PO5875" s="25"/>
      <x:c r="PP5875" s="25"/>
      <x:c r="PQ5875" s="25"/>
      <x:c r="PR5875" s="25"/>
      <x:c r="PS5875" s="25"/>
      <x:c r="PT5875" s="25"/>
      <x:c r="PU5875" s="25"/>
      <x:c r="PV5875" s="25"/>
      <x:c r="PW5875" s="25"/>
      <x:c r="PX5875" s="25"/>
      <x:c r="PY5875" s="25"/>
      <x:c r="PZ5875" s="25"/>
      <x:c r="QA5875" s="25"/>
      <x:c r="QB5875" s="25"/>
      <x:c r="QC5875" s="25"/>
      <x:c r="QD5875" s="25"/>
      <x:c r="QE5875" s="25"/>
      <x:c r="QF5875" s="25"/>
      <x:c r="QG5875" s="25"/>
      <x:c r="QH5875" s="25"/>
      <x:c r="QI5875" s="25"/>
      <x:c r="QJ5875" s="25"/>
      <x:c r="QK5875" s="25"/>
      <x:c r="QL5875" s="25"/>
      <x:c r="QM5875" s="25"/>
      <x:c r="QN5875" s="25"/>
      <x:c r="QO5875" s="25"/>
      <x:c r="QP5875" s="25"/>
      <x:c r="QQ5875" s="25"/>
      <x:c r="QR5875" s="25"/>
      <x:c r="QS5875" s="25"/>
      <x:c r="QT5875" s="25"/>
      <x:c r="QU5875" s="25"/>
      <x:c r="QV5875" s="25"/>
      <x:c r="QW5875" s="25"/>
      <x:c r="QX5875" s="25"/>
      <x:c r="QY5875" s="25"/>
      <x:c r="QZ5875" s="25"/>
      <x:c r="RA5875" s="25"/>
      <x:c r="RB5875" s="25"/>
      <x:c r="RC5875" s="25"/>
      <x:c r="RD5875" s="25"/>
      <x:c r="RE5875" s="25"/>
      <x:c r="RF5875" s="25"/>
      <x:c r="RG5875" s="25"/>
      <x:c r="RH5875" s="25"/>
      <x:c r="RI5875" s="25"/>
      <x:c r="RJ5875" s="25"/>
      <x:c r="RK5875" s="25"/>
      <x:c r="RL5875" s="25"/>
      <x:c r="RM5875" s="25"/>
      <x:c r="RN5875" s="25"/>
      <x:c r="RO5875" s="25"/>
      <x:c r="RP5875" s="25"/>
      <x:c r="RQ5875" s="25"/>
      <x:c r="RR5875" s="25"/>
      <x:c r="RS5875" s="25"/>
      <x:c r="RT5875" s="25"/>
      <x:c r="RU5875" s="25"/>
      <x:c r="RV5875" s="25"/>
      <x:c r="RW5875" s="25"/>
      <x:c r="RX5875" s="25"/>
      <x:c r="RY5875" s="25"/>
      <x:c r="RZ5875" s="25"/>
      <x:c r="SA5875" s="25"/>
      <x:c r="SB5875" s="25"/>
      <x:c r="SC5875" s="25"/>
      <x:c r="SD5875" s="25"/>
      <x:c r="SE5875" s="25"/>
      <x:c r="SF5875" s="25"/>
      <x:c r="SG5875" s="25"/>
      <x:c r="SH5875" s="25"/>
      <x:c r="SI5875" s="25"/>
      <x:c r="SJ5875" s="25"/>
      <x:c r="SK5875" s="25"/>
      <x:c r="SL5875" s="25"/>
      <x:c r="SM5875" s="25"/>
      <x:c r="SN5875" s="25"/>
      <x:c r="SO5875" s="25"/>
      <x:c r="SP5875" s="25"/>
      <x:c r="SQ5875" s="25"/>
      <x:c r="SR5875" s="25"/>
      <x:c r="SS5875" s="25"/>
      <x:c r="ST5875" s="25"/>
      <x:c r="SU5875" s="25"/>
      <x:c r="SV5875" s="25"/>
      <x:c r="SW5875" s="25"/>
      <x:c r="SX5875" s="25"/>
      <x:c r="SY5875" s="25"/>
      <x:c r="SZ5875" s="25"/>
      <x:c r="TA5875" s="25"/>
      <x:c r="TB5875" s="25"/>
      <x:c r="TC5875" s="25"/>
      <x:c r="TD5875" s="25"/>
      <x:c r="TE5875" s="25"/>
      <x:c r="TF5875" s="25"/>
      <x:c r="TG5875" s="25"/>
      <x:c r="TH5875" s="25"/>
      <x:c r="TI5875" s="25"/>
      <x:c r="TJ5875" s="25"/>
      <x:c r="TK5875" s="25"/>
      <x:c r="TL5875" s="25"/>
      <x:c r="TM5875" s="25"/>
      <x:c r="TN5875" s="25"/>
      <x:c r="TO5875" s="25"/>
      <x:c r="TP5875" s="25"/>
      <x:c r="TQ5875" s="25"/>
      <x:c r="TR5875" s="25"/>
      <x:c r="TS5875" s="25"/>
      <x:c r="TT5875" s="25"/>
      <x:c r="TU5875" s="25"/>
      <x:c r="TV5875" s="25"/>
      <x:c r="TW5875" s="25"/>
      <x:c r="TX5875" s="25"/>
      <x:c r="TY5875" s="25"/>
      <x:c r="TZ5875" s="25"/>
      <x:c r="UA5875" s="25"/>
      <x:c r="UB5875" s="25"/>
      <x:c r="UC5875" s="25"/>
      <x:c r="UD5875" s="25"/>
      <x:c r="UE5875" s="25"/>
      <x:c r="UF5875" s="25"/>
      <x:c r="UG5875" s="25"/>
      <x:c r="UH5875" s="25"/>
      <x:c r="UI5875" s="25"/>
      <x:c r="UJ5875" s="25"/>
      <x:c r="UK5875" s="25"/>
      <x:c r="UL5875" s="25"/>
      <x:c r="UM5875" s="25"/>
      <x:c r="UN5875" s="25"/>
      <x:c r="UO5875" s="25"/>
      <x:c r="UP5875" s="25"/>
      <x:c r="UQ5875" s="25"/>
      <x:c r="UR5875" s="25"/>
      <x:c r="US5875" s="25"/>
      <x:c r="UT5875" s="25"/>
      <x:c r="UU5875" s="25"/>
      <x:c r="UV5875" s="25"/>
      <x:c r="UW5875" s="25"/>
      <x:c r="UX5875" s="25"/>
      <x:c r="UY5875" s="25"/>
      <x:c r="UZ5875" s="25"/>
      <x:c r="VA5875" s="25"/>
      <x:c r="VB5875" s="25"/>
      <x:c r="VC5875" s="25"/>
      <x:c r="VD5875" s="25"/>
      <x:c r="VE5875" s="25"/>
      <x:c r="VF5875" s="25"/>
      <x:c r="VG5875" s="25"/>
      <x:c r="VH5875" s="25"/>
      <x:c r="VI5875" s="25"/>
      <x:c r="VJ5875" s="25"/>
      <x:c r="VK5875" s="25"/>
      <x:c r="VL5875" s="25"/>
      <x:c r="VM5875" s="25"/>
      <x:c r="VN5875" s="25"/>
      <x:c r="VO5875" s="25"/>
      <x:c r="VP5875" s="25"/>
      <x:c r="VQ5875" s="25"/>
      <x:c r="VR5875" s="25"/>
      <x:c r="VS5875" s="25"/>
      <x:c r="VT5875" s="25"/>
      <x:c r="VU5875" s="25"/>
      <x:c r="VV5875" s="25"/>
      <x:c r="VW5875" s="25"/>
      <x:c r="VX5875" s="25"/>
      <x:c r="VY5875" s="25"/>
      <x:c r="VZ5875" s="25"/>
      <x:c r="WA5875" s="25"/>
      <x:c r="WB5875" s="25"/>
      <x:c r="WC5875" s="25"/>
      <x:c r="WD5875" s="25"/>
      <x:c r="WE5875" s="25"/>
      <x:c r="WF5875" s="25"/>
      <x:c r="WG5875" s="25"/>
      <x:c r="WH5875" s="25"/>
      <x:c r="WI5875" s="25"/>
      <x:c r="WJ5875" s="25"/>
      <x:c r="WK5875" s="25"/>
      <x:c r="WL5875" s="25"/>
      <x:c r="WM5875" s="25"/>
      <x:c r="WN5875" s="25"/>
      <x:c r="WO5875" s="25"/>
      <x:c r="WP5875" s="25"/>
      <x:c r="WQ5875" s="25"/>
      <x:c r="WR5875" s="25"/>
      <x:c r="WS5875" s="25"/>
      <x:c r="WT5875" s="25"/>
      <x:c r="WU5875" s="25"/>
      <x:c r="WV5875" s="25"/>
      <x:c r="WW5875" s="25"/>
      <x:c r="WX5875" s="25"/>
      <x:c r="WY5875" s="25"/>
      <x:c r="WZ5875" s="25"/>
      <x:c r="XA5875" s="25"/>
      <x:c r="XB5875" s="25"/>
      <x:c r="XC5875" s="25"/>
      <x:c r="XD5875" s="25"/>
      <x:c r="XE5875" s="25"/>
      <x:c r="XF5875" s="25"/>
      <x:c r="XG5875" s="25"/>
      <x:c r="XH5875" s="25"/>
      <x:c r="XI5875" s="25"/>
      <x:c r="XJ5875" s="25"/>
      <x:c r="XK5875" s="25"/>
      <x:c r="XL5875" s="25"/>
      <x:c r="XM5875" s="25"/>
      <x:c r="XN5875" s="25"/>
      <x:c r="XO5875" s="25"/>
      <x:c r="XP5875" s="25"/>
      <x:c r="XQ5875" s="25"/>
      <x:c r="XR5875" s="25"/>
      <x:c r="XS5875" s="25"/>
      <x:c r="XT5875" s="25"/>
      <x:c r="XU5875" s="25"/>
      <x:c r="XV5875" s="25"/>
      <x:c r="XW5875" s="25"/>
      <x:c r="XX5875" s="25"/>
      <x:c r="XY5875" s="25"/>
      <x:c r="XZ5875" s="25"/>
      <x:c r="YA5875" s="25"/>
      <x:c r="YB5875" s="25"/>
      <x:c r="YC5875" s="25"/>
      <x:c r="YD5875" s="25"/>
      <x:c r="YE5875" s="25"/>
      <x:c r="YF5875" s="25"/>
      <x:c r="YG5875" s="25"/>
      <x:c r="YH5875" s="25"/>
      <x:c r="YI5875" s="25"/>
      <x:c r="YJ5875" s="25"/>
      <x:c r="YK5875" s="25"/>
      <x:c r="YL5875" s="25"/>
      <x:c r="YM5875" s="25"/>
      <x:c r="YN5875" s="25"/>
      <x:c r="YO5875" s="25"/>
      <x:c r="YP5875" s="25"/>
      <x:c r="YQ5875" s="25"/>
      <x:c r="YR5875" s="25"/>
      <x:c r="YS5875" s="25"/>
      <x:c r="YT5875" s="25"/>
      <x:c r="YU5875" s="25"/>
      <x:c r="YV5875" s="25"/>
      <x:c r="YW5875" s="25"/>
      <x:c r="YX5875" s="25"/>
      <x:c r="YY5875" s="25"/>
      <x:c r="YZ5875" s="25"/>
      <x:c r="ZA5875" s="25"/>
      <x:c r="ZB5875" s="25"/>
      <x:c r="ZC5875" s="25"/>
      <x:c r="ZD5875" s="25"/>
      <x:c r="ZE5875" s="25"/>
      <x:c r="ZF5875" s="25"/>
      <x:c r="ZG5875" s="25"/>
      <x:c r="ZH5875" s="25"/>
      <x:c r="ZI5875" s="25"/>
      <x:c r="ZJ5875" s="25"/>
      <x:c r="ZK5875" s="25"/>
      <x:c r="ZL5875" s="25"/>
      <x:c r="ZM5875" s="25"/>
      <x:c r="ZN5875" s="25"/>
      <x:c r="ZO5875" s="25"/>
      <x:c r="ZP5875" s="25"/>
      <x:c r="ZQ5875" s="25"/>
      <x:c r="ZR5875" s="25"/>
      <x:c r="ZS5875" s="25"/>
      <x:c r="ZT5875" s="25"/>
      <x:c r="ZU5875" s="25"/>
      <x:c r="ZV5875" s="25"/>
      <x:c r="ZW5875" s="25"/>
      <x:c r="ZX5875" s="25"/>
      <x:c r="ZY5875" s="25"/>
      <x:c r="ZZ5875" s="25"/>
      <x:c r="AAA5875" s="25"/>
      <x:c r="AAB5875" s="25"/>
      <x:c r="AAC5875" s="25"/>
      <x:c r="AAD5875" s="25"/>
      <x:c r="AAE5875" s="25"/>
      <x:c r="AAF5875" s="25"/>
      <x:c r="AAG5875" s="25"/>
      <x:c r="AAH5875" s="25"/>
      <x:c r="AAI5875" s="25"/>
      <x:c r="AAJ5875" s="25"/>
      <x:c r="AAK5875" s="25"/>
      <x:c r="AAL5875" s="25"/>
      <x:c r="AAM5875" s="25"/>
      <x:c r="AAN5875" s="25"/>
      <x:c r="AAO5875" s="25"/>
      <x:c r="AAP5875" s="25"/>
      <x:c r="AAQ5875" s="25"/>
      <x:c r="AAR5875" s="25"/>
      <x:c r="AAS5875" s="25"/>
      <x:c r="AAT5875" s="25"/>
      <x:c r="AAU5875" s="25"/>
      <x:c r="AAV5875" s="25"/>
      <x:c r="AAW5875" s="25"/>
      <x:c r="AAX5875" s="25"/>
      <x:c r="AAY5875" s="25"/>
      <x:c r="AAZ5875" s="25"/>
      <x:c r="ABA5875" s="25"/>
      <x:c r="ABB5875" s="25"/>
      <x:c r="ABC5875" s="25"/>
      <x:c r="ABD5875" s="25"/>
      <x:c r="ABE5875" s="25"/>
      <x:c r="ABF5875" s="25"/>
      <x:c r="ABG5875" s="25"/>
      <x:c r="ABH5875" s="25"/>
      <x:c r="ABI5875" s="25"/>
      <x:c r="ABJ5875" s="25"/>
      <x:c r="ABK5875" s="25"/>
      <x:c r="ABL5875" s="25"/>
      <x:c r="ABM5875" s="25"/>
      <x:c r="ABN5875" s="25"/>
      <x:c r="ABO5875" s="25"/>
      <x:c r="ABP5875" s="25"/>
      <x:c r="ABQ5875" s="25"/>
      <x:c r="ABR5875" s="25"/>
      <x:c r="ABS5875" s="25"/>
      <x:c r="ABT5875" s="25"/>
      <x:c r="ABU5875" s="25"/>
      <x:c r="ABV5875" s="25"/>
      <x:c r="ABW5875" s="25"/>
      <x:c r="ABX5875" s="25"/>
      <x:c r="ABY5875" s="25"/>
      <x:c r="ABZ5875" s="25"/>
      <x:c r="ACA5875" s="25"/>
      <x:c r="ACB5875" s="25"/>
      <x:c r="ACC5875" s="25"/>
      <x:c r="ACD5875" s="25"/>
      <x:c r="ACE5875" s="25"/>
      <x:c r="ACF5875" s="25"/>
      <x:c r="ACG5875" s="25"/>
      <x:c r="ACH5875" s="25"/>
      <x:c r="ACI5875" s="25"/>
      <x:c r="ACJ5875" s="25"/>
      <x:c r="ACK5875" s="25"/>
      <x:c r="ACL5875" s="25"/>
      <x:c r="ACM5875" s="25"/>
      <x:c r="ACN5875" s="25"/>
      <x:c r="ACO5875" s="25"/>
      <x:c r="ACP5875" s="25"/>
      <x:c r="ACQ5875" s="25"/>
      <x:c r="ACR5875" s="25"/>
      <x:c r="ACS5875" s="25"/>
      <x:c r="ACT5875" s="25"/>
      <x:c r="ACU5875" s="25"/>
      <x:c r="ACV5875" s="25"/>
      <x:c r="ACW5875" s="25"/>
      <x:c r="ACX5875" s="25"/>
      <x:c r="ACY5875" s="25"/>
      <x:c r="ACZ5875" s="25"/>
      <x:c r="ADA5875" s="25"/>
      <x:c r="ADB5875" s="25"/>
      <x:c r="ADC5875" s="25"/>
      <x:c r="ADD5875" s="25"/>
      <x:c r="ADE5875" s="25"/>
      <x:c r="ADF5875" s="25"/>
      <x:c r="ADG5875" s="25"/>
      <x:c r="ADH5875" s="25"/>
      <x:c r="ADI5875" s="25"/>
      <x:c r="ADJ5875" s="25"/>
      <x:c r="ADK5875" s="25"/>
      <x:c r="ADL5875" s="25"/>
      <x:c r="ADM5875" s="25"/>
      <x:c r="ADN5875" s="25"/>
      <x:c r="ADO5875" s="25"/>
      <x:c r="ADP5875" s="25"/>
      <x:c r="ADQ5875" s="25"/>
      <x:c r="ADR5875" s="25"/>
      <x:c r="ADS5875" s="25"/>
      <x:c r="ADT5875" s="25"/>
      <x:c r="ADU5875" s="25"/>
      <x:c r="ADV5875" s="25"/>
      <x:c r="ADW5875" s="25"/>
      <x:c r="ADX5875" s="25"/>
      <x:c r="ADY5875" s="25"/>
      <x:c r="ADZ5875" s="25"/>
      <x:c r="AEA5875" s="25"/>
      <x:c r="AEB5875" s="25"/>
      <x:c r="AEC5875" s="25"/>
      <x:c r="AED5875" s="25"/>
      <x:c r="AEE5875" s="25"/>
      <x:c r="AEF5875" s="25"/>
      <x:c r="AEG5875" s="25"/>
      <x:c r="AEH5875" s="25"/>
      <x:c r="AEI5875" s="25"/>
      <x:c r="AEJ5875" s="25"/>
      <x:c r="AEK5875" s="25"/>
      <x:c r="AEL5875" s="25"/>
      <x:c r="AEM5875" s="25"/>
      <x:c r="AEN5875" s="25"/>
      <x:c r="AEO5875" s="25"/>
      <x:c r="AEP5875" s="25"/>
      <x:c r="AEQ5875" s="25"/>
      <x:c r="AER5875" s="25"/>
      <x:c r="AES5875" s="25"/>
      <x:c r="AET5875" s="25"/>
      <x:c r="AEU5875" s="25"/>
      <x:c r="AEV5875" s="25"/>
      <x:c r="AEW5875" s="25"/>
      <x:c r="AEX5875" s="25"/>
      <x:c r="AEY5875" s="25"/>
      <x:c r="AEZ5875" s="25"/>
      <x:c r="AFA5875" s="25"/>
      <x:c r="AFB5875" s="25"/>
      <x:c r="AFC5875" s="25"/>
      <x:c r="AFD5875" s="25"/>
      <x:c r="AFE5875" s="25"/>
      <x:c r="AFF5875" s="25"/>
      <x:c r="AFG5875" s="25"/>
      <x:c r="AFH5875" s="25"/>
      <x:c r="AFI5875" s="25"/>
      <x:c r="AFJ5875" s="25"/>
      <x:c r="AFK5875" s="25"/>
      <x:c r="AFL5875" s="25"/>
      <x:c r="AFM5875" s="25"/>
      <x:c r="AFN5875" s="25"/>
      <x:c r="AFO5875" s="25"/>
      <x:c r="AFP5875" s="25"/>
      <x:c r="AFQ5875" s="25"/>
      <x:c r="AFR5875" s="25"/>
      <x:c r="AFS5875" s="25"/>
      <x:c r="AFT5875" s="25"/>
      <x:c r="AFU5875" s="25"/>
      <x:c r="AFV5875" s="25"/>
      <x:c r="AFW5875" s="25"/>
      <x:c r="AFX5875" s="25"/>
      <x:c r="AFY5875" s="25"/>
      <x:c r="AFZ5875" s="25"/>
      <x:c r="AGA5875" s="25"/>
      <x:c r="AGB5875" s="25"/>
      <x:c r="AGC5875" s="25"/>
      <x:c r="AGD5875" s="25"/>
      <x:c r="AGE5875" s="25"/>
      <x:c r="AGF5875" s="25"/>
      <x:c r="AGG5875" s="25"/>
      <x:c r="AGH5875" s="25"/>
      <x:c r="AGI5875" s="25"/>
      <x:c r="AGJ5875" s="25"/>
      <x:c r="AGK5875" s="25"/>
      <x:c r="AGL5875" s="25"/>
      <x:c r="AGM5875" s="25"/>
      <x:c r="AGN5875" s="25"/>
      <x:c r="AGO5875" s="25"/>
      <x:c r="AGP5875" s="25"/>
      <x:c r="AGQ5875" s="25"/>
      <x:c r="AGR5875" s="25"/>
      <x:c r="AGS5875" s="25"/>
      <x:c r="AGT5875" s="25"/>
      <x:c r="AGU5875" s="25"/>
      <x:c r="AGV5875" s="25"/>
      <x:c r="AGW5875" s="25"/>
      <x:c r="AGX5875" s="25"/>
      <x:c r="AGY5875" s="25"/>
      <x:c r="AGZ5875" s="25"/>
      <x:c r="AHA5875" s="25"/>
      <x:c r="AHB5875" s="25"/>
      <x:c r="AHC5875" s="25"/>
      <x:c r="AHD5875" s="25"/>
      <x:c r="AHE5875" s="25"/>
      <x:c r="AHF5875" s="25"/>
      <x:c r="AHG5875" s="25"/>
      <x:c r="AHH5875" s="25"/>
      <x:c r="AHI5875" s="25"/>
      <x:c r="AHJ5875" s="25"/>
      <x:c r="AHK5875" s="25"/>
      <x:c r="AHL5875" s="25"/>
      <x:c r="AHM5875" s="25"/>
      <x:c r="AHN5875" s="25"/>
      <x:c r="AHO5875" s="25"/>
      <x:c r="AHP5875" s="25"/>
      <x:c r="AHQ5875" s="25"/>
      <x:c r="AHR5875" s="25"/>
      <x:c r="AHS5875" s="25"/>
      <x:c r="AHT5875" s="25"/>
      <x:c r="AHU5875" s="25"/>
      <x:c r="AHV5875" s="25"/>
      <x:c r="AHW5875" s="25"/>
      <x:c r="AHX5875" s="25"/>
      <x:c r="AHY5875" s="25"/>
      <x:c r="AHZ5875" s="25"/>
      <x:c r="AIA5875" s="25"/>
      <x:c r="AIB5875" s="25"/>
      <x:c r="AIC5875" s="25"/>
      <x:c r="AID5875" s="25"/>
      <x:c r="AIE5875" s="25"/>
      <x:c r="AIF5875" s="25"/>
      <x:c r="AIG5875" s="25"/>
      <x:c r="AIH5875" s="25"/>
      <x:c r="AII5875" s="25"/>
      <x:c r="AIJ5875" s="25"/>
      <x:c r="AIK5875" s="25"/>
      <x:c r="AIL5875" s="25"/>
      <x:c r="AIM5875" s="25"/>
      <x:c r="AIN5875" s="25"/>
      <x:c r="AIO5875" s="25"/>
      <x:c r="AIP5875" s="25"/>
      <x:c r="AIQ5875" s="25"/>
      <x:c r="AIR5875" s="25"/>
      <x:c r="AIS5875" s="25"/>
      <x:c r="AIT5875" s="25"/>
      <x:c r="AIU5875" s="25"/>
      <x:c r="AIV5875" s="25"/>
      <x:c r="AIW5875" s="25"/>
      <x:c r="AIX5875" s="25"/>
      <x:c r="AIY5875" s="25"/>
      <x:c r="AIZ5875" s="25"/>
      <x:c r="AJA5875" s="25"/>
      <x:c r="AJB5875" s="25"/>
      <x:c r="AJC5875" s="25"/>
      <x:c r="AJD5875" s="25"/>
      <x:c r="AJE5875" s="25"/>
      <x:c r="AJF5875" s="25"/>
      <x:c r="AJG5875" s="25"/>
      <x:c r="AJH5875" s="25"/>
      <x:c r="AJI5875" s="25"/>
      <x:c r="AJJ5875" s="25"/>
      <x:c r="AJK5875" s="25"/>
      <x:c r="AJL5875" s="25"/>
      <x:c r="AJM5875" s="25"/>
      <x:c r="AJN5875" s="25"/>
      <x:c r="AJO5875" s="25"/>
      <x:c r="AJP5875" s="25"/>
      <x:c r="AJQ5875" s="25"/>
      <x:c r="AJR5875" s="25"/>
      <x:c r="AJS5875" s="25"/>
      <x:c r="AJT5875" s="25"/>
      <x:c r="AJU5875" s="25"/>
      <x:c r="AJV5875" s="25"/>
      <x:c r="AJW5875" s="25"/>
      <x:c r="AJX5875" s="25"/>
      <x:c r="AJY5875" s="25"/>
      <x:c r="AJZ5875" s="25"/>
      <x:c r="AKA5875" s="25"/>
      <x:c r="AKB5875" s="25"/>
      <x:c r="AKC5875" s="25"/>
      <x:c r="AKD5875" s="25"/>
      <x:c r="AKE5875" s="25"/>
      <x:c r="AKF5875" s="25"/>
      <x:c r="AKG5875" s="25"/>
      <x:c r="AKH5875" s="25"/>
      <x:c r="AKI5875" s="25"/>
      <x:c r="AKJ5875" s="25"/>
      <x:c r="AKK5875" s="25"/>
      <x:c r="AKL5875" s="25"/>
      <x:c r="AKM5875" s="25"/>
      <x:c r="AKN5875" s="25"/>
      <x:c r="AKO5875" s="25"/>
      <x:c r="AKP5875" s="25"/>
      <x:c r="AKQ5875" s="25"/>
      <x:c r="AKR5875" s="25"/>
      <x:c r="AKS5875" s="25"/>
      <x:c r="AKT5875" s="25"/>
      <x:c r="AKU5875" s="25"/>
      <x:c r="AKV5875" s="25"/>
      <x:c r="AKW5875" s="25"/>
      <x:c r="AKX5875" s="25"/>
      <x:c r="AKY5875" s="25"/>
      <x:c r="AKZ5875" s="25"/>
      <x:c r="ALA5875" s="25"/>
      <x:c r="ALB5875" s="25"/>
      <x:c r="ALC5875" s="25"/>
      <x:c r="ALD5875" s="25"/>
      <x:c r="ALE5875" s="25"/>
      <x:c r="ALF5875" s="25"/>
      <x:c r="ALG5875" s="25"/>
      <x:c r="ALH5875" s="25"/>
      <x:c r="ALI5875" s="25"/>
      <x:c r="ALJ5875" s="25"/>
      <x:c r="ALK5875" s="25"/>
      <x:c r="ALL5875" s="25"/>
      <x:c r="ALM5875" s="25"/>
      <x:c r="ALN5875" s="25"/>
      <x:c r="ALO5875" s="25"/>
      <x:c r="ALP5875" s="25"/>
      <x:c r="ALQ5875" s="25"/>
      <x:c r="ALR5875" s="25"/>
      <x:c r="ALS5875" s="25"/>
      <x:c r="ALT5875" s="25"/>
      <x:c r="ALU5875" s="25"/>
      <x:c r="ALV5875" s="25"/>
      <x:c r="ALW5875" s="25"/>
      <x:c r="ALX5875" s="25"/>
      <x:c r="ALY5875" s="25"/>
      <x:c r="ALZ5875" s="25"/>
      <x:c r="AMA5875" s="25"/>
      <x:c r="AMB5875" s="25"/>
      <x:c r="AMC5875" s="25"/>
      <x:c r="AMD5875" s="25"/>
      <x:c r="AME5875" s="25"/>
      <x:c r="AMF5875" s="25"/>
      <x:c r="AMG5875" s="25"/>
      <x:c r="AMH5875" s="25"/>
      <x:c r="AMI5875" s="25"/>
      <x:c r="AMJ5875" s="25"/>
      <x:c r="AMK5875" s="25"/>
      <x:c r="AML5875" s="25"/>
      <x:c r="AMM5875" s="25"/>
      <x:c r="AMN5875" s="25"/>
      <x:c r="AMO5875" s="25"/>
      <x:c r="AMP5875" s="25"/>
      <x:c r="AMQ5875" s="25"/>
      <x:c r="AMR5875" s="25"/>
      <x:c r="AMS5875" s="25"/>
      <x:c r="AMT5875" s="25"/>
      <x:c r="AMU5875" s="25"/>
      <x:c r="AMV5875" s="25"/>
      <x:c r="AMW5875" s="25"/>
      <x:c r="AMX5875" s="25"/>
      <x:c r="AMY5875" s="25"/>
      <x:c r="AMZ5875" s="25"/>
      <x:c r="ANA5875" s="25"/>
      <x:c r="ANB5875" s="25"/>
      <x:c r="ANC5875" s="25"/>
      <x:c r="AND5875" s="25"/>
      <x:c r="ANE5875" s="25"/>
      <x:c r="ANF5875" s="25"/>
      <x:c r="ANG5875" s="25"/>
      <x:c r="ANH5875" s="25"/>
      <x:c r="ANI5875" s="25"/>
      <x:c r="ANJ5875" s="25"/>
      <x:c r="ANK5875" s="25"/>
      <x:c r="ANL5875" s="25"/>
      <x:c r="ANM5875" s="25"/>
      <x:c r="ANN5875" s="25"/>
      <x:c r="ANO5875" s="25"/>
      <x:c r="ANP5875" s="25"/>
      <x:c r="ANQ5875" s="25"/>
      <x:c r="ANR5875" s="25"/>
      <x:c r="ANS5875" s="25"/>
      <x:c r="ANT5875" s="25"/>
      <x:c r="ANU5875" s="25"/>
      <x:c r="ANV5875" s="25"/>
      <x:c r="ANW5875" s="25"/>
      <x:c r="ANX5875" s="25"/>
      <x:c r="ANY5875" s="25"/>
      <x:c r="ANZ5875" s="25"/>
      <x:c r="AOA5875" s="25"/>
      <x:c r="AOB5875" s="25"/>
      <x:c r="AOC5875" s="25"/>
      <x:c r="AOD5875" s="25"/>
      <x:c r="AOE5875" s="25"/>
      <x:c r="AOF5875" s="25"/>
      <x:c r="AOG5875" s="25"/>
      <x:c r="AOH5875" s="25"/>
      <x:c r="AOI5875" s="25"/>
      <x:c r="AOJ5875" s="25"/>
      <x:c r="AOK5875" s="25"/>
      <x:c r="AOL5875" s="25"/>
      <x:c r="AOM5875" s="25"/>
      <x:c r="AON5875" s="25"/>
      <x:c r="AOO5875" s="25"/>
      <x:c r="AOP5875" s="25"/>
      <x:c r="AOQ5875" s="25"/>
      <x:c r="AOR5875" s="25"/>
      <x:c r="AOS5875" s="25"/>
      <x:c r="AOT5875" s="25"/>
      <x:c r="AOU5875" s="25"/>
      <x:c r="AOV5875" s="25"/>
      <x:c r="AOW5875" s="25"/>
      <x:c r="AOX5875" s="25"/>
      <x:c r="AOY5875" s="25"/>
      <x:c r="AOZ5875" s="25"/>
      <x:c r="APA5875" s="25"/>
      <x:c r="APB5875" s="25"/>
      <x:c r="APC5875" s="25"/>
      <x:c r="APD5875" s="25"/>
      <x:c r="APE5875" s="25"/>
      <x:c r="APF5875" s="25"/>
      <x:c r="APG5875" s="25"/>
      <x:c r="APH5875" s="25"/>
      <x:c r="API5875" s="25"/>
      <x:c r="APJ5875" s="25"/>
      <x:c r="APK5875" s="25"/>
      <x:c r="APL5875" s="25"/>
      <x:c r="APM5875" s="25"/>
      <x:c r="APN5875" s="25"/>
      <x:c r="APO5875" s="25"/>
      <x:c r="APP5875" s="25"/>
      <x:c r="APQ5875" s="25"/>
      <x:c r="APR5875" s="25"/>
      <x:c r="APS5875" s="25"/>
      <x:c r="APT5875" s="25"/>
      <x:c r="APU5875" s="25"/>
      <x:c r="APV5875" s="25"/>
      <x:c r="APW5875" s="25"/>
      <x:c r="APX5875" s="25"/>
      <x:c r="APY5875" s="25"/>
      <x:c r="APZ5875" s="25"/>
      <x:c r="AQA5875" s="25"/>
      <x:c r="AQB5875" s="25"/>
      <x:c r="AQC5875" s="25"/>
      <x:c r="AQD5875" s="25"/>
      <x:c r="AQE5875" s="25"/>
      <x:c r="AQF5875" s="25"/>
      <x:c r="AQG5875" s="25"/>
      <x:c r="AQH5875" s="25"/>
      <x:c r="AQI5875" s="25"/>
      <x:c r="AQJ5875" s="25"/>
      <x:c r="AQK5875" s="25"/>
      <x:c r="AQL5875" s="25"/>
      <x:c r="AQM5875" s="25"/>
      <x:c r="AQN5875" s="25"/>
      <x:c r="AQO5875" s="25"/>
      <x:c r="AQP5875" s="25"/>
      <x:c r="AQQ5875" s="25"/>
      <x:c r="AQR5875" s="25"/>
      <x:c r="AQS5875" s="25"/>
      <x:c r="AQT5875" s="25"/>
      <x:c r="AQU5875" s="25"/>
      <x:c r="AQV5875" s="25"/>
      <x:c r="AQW5875" s="25"/>
      <x:c r="AQX5875" s="25"/>
      <x:c r="AQY5875" s="25"/>
      <x:c r="AQZ5875" s="25"/>
      <x:c r="ARA5875" s="25"/>
      <x:c r="ARB5875" s="25"/>
      <x:c r="ARC5875" s="25"/>
      <x:c r="ARD5875" s="25"/>
      <x:c r="ARE5875" s="25"/>
      <x:c r="ARF5875" s="25"/>
      <x:c r="ARG5875" s="25"/>
      <x:c r="ARH5875" s="25"/>
      <x:c r="ARI5875" s="25"/>
      <x:c r="ARJ5875" s="25"/>
      <x:c r="ARK5875" s="25"/>
      <x:c r="ARL5875" s="25"/>
      <x:c r="ARM5875" s="25"/>
      <x:c r="ARN5875" s="25"/>
      <x:c r="ARO5875" s="25"/>
      <x:c r="ARP5875" s="25"/>
      <x:c r="ARQ5875" s="25"/>
      <x:c r="ARR5875" s="25"/>
      <x:c r="ARS5875" s="25"/>
      <x:c r="ART5875" s="25"/>
      <x:c r="ARU5875" s="25"/>
      <x:c r="ARV5875" s="25"/>
      <x:c r="ARW5875" s="25"/>
      <x:c r="ARX5875" s="25"/>
      <x:c r="ARY5875" s="25"/>
      <x:c r="ARZ5875" s="25"/>
      <x:c r="ASA5875" s="25"/>
      <x:c r="ASB5875" s="25"/>
      <x:c r="ASC5875" s="25"/>
      <x:c r="ASD5875" s="25"/>
      <x:c r="ASE5875" s="25"/>
      <x:c r="ASF5875" s="25"/>
      <x:c r="ASG5875" s="25"/>
      <x:c r="ASH5875" s="25"/>
      <x:c r="ASI5875" s="25"/>
      <x:c r="ASJ5875" s="25"/>
      <x:c r="ASK5875" s="25"/>
      <x:c r="ASL5875" s="25"/>
      <x:c r="ASM5875" s="25"/>
      <x:c r="ASN5875" s="25"/>
      <x:c r="ASO5875" s="25"/>
      <x:c r="ASP5875" s="25"/>
      <x:c r="ASQ5875" s="25"/>
      <x:c r="ASR5875" s="25"/>
      <x:c r="ASS5875" s="25"/>
      <x:c r="AST5875" s="25"/>
      <x:c r="ASU5875" s="25"/>
      <x:c r="ASV5875" s="25"/>
      <x:c r="ASW5875" s="25"/>
      <x:c r="ASX5875" s="25"/>
      <x:c r="ASY5875" s="25"/>
      <x:c r="ASZ5875" s="25"/>
      <x:c r="ATA5875" s="25"/>
      <x:c r="ATB5875" s="25"/>
      <x:c r="ATC5875" s="25"/>
      <x:c r="ATD5875" s="25"/>
      <x:c r="ATE5875" s="25"/>
      <x:c r="ATF5875" s="25"/>
      <x:c r="ATG5875" s="25"/>
      <x:c r="ATH5875" s="25"/>
      <x:c r="ATI5875" s="25"/>
      <x:c r="ATJ5875" s="25"/>
      <x:c r="ATK5875" s="25"/>
      <x:c r="ATL5875" s="25"/>
      <x:c r="ATM5875" s="25"/>
      <x:c r="ATN5875" s="25"/>
      <x:c r="ATO5875" s="25"/>
      <x:c r="ATP5875" s="25"/>
      <x:c r="ATQ5875" s="25"/>
      <x:c r="ATR5875" s="25"/>
      <x:c r="ATS5875" s="25"/>
      <x:c r="ATT5875" s="25"/>
      <x:c r="ATU5875" s="25"/>
      <x:c r="ATV5875" s="25"/>
      <x:c r="ATW5875" s="25"/>
      <x:c r="ATX5875" s="25"/>
      <x:c r="ATY5875" s="25"/>
      <x:c r="ATZ5875" s="25"/>
      <x:c r="AUA5875" s="25"/>
      <x:c r="AUB5875" s="25"/>
      <x:c r="AUC5875" s="25"/>
      <x:c r="AUD5875" s="25"/>
      <x:c r="AUE5875" s="25"/>
      <x:c r="AUF5875" s="25"/>
      <x:c r="AUG5875" s="25"/>
      <x:c r="AUH5875" s="25"/>
      <x:c r="AUI5875" s="25"/>
      <x:c r="AUJ5875" s="25"/>
      <x:c r="AUK5875" s="25"/>
      <x:c r="AUL5875" s="25"/>
      <x:c r="AUM5875" s="25"/>
      <x:c r="AUN5875" s="25"/>
      <x:c r="AUO5875" s="25"/>
      <x:c r="AUP5875" s="25"/>
      <x:c r="AUQ5875" s="25"/>
      <x:c r="AUR5875" s="25"/>
      <x:c r="AUS5875" s="25"/>
      <x:c r="AUT5875" s="25"/>
      <x:c r="AUU5875" s="25"/>
      <x:c r="AUV5875" s="25"/>
      <x:c r="AUW5875" s="25"/>
      <x:c r="AUX5875" s="25"/>
      <x:c r="AUY5875" s="25"/>
      <x:c r="AUZ5875" s="25"/>
      <x:c r="AVA5875" s="25"/>
      <x:c r="AVB5875" s="25"/>
      <x:c r="AVC5875" s="25"/>
      <x:c r="AVD5875" s="25"/>
      <x:c r="AVE5875" s="25"/>
      <x:c r="AVF5875" s="25"/>
      <x:c r="AVG5875" s="25"/>
      <x:c r="AVH5875" s="25"/>
      <x:c r="AVI5875" s="25"/>
      <x:c r="AVJ5875" s="25"/>
      <x:c r="AVK5875" s="25"/>
      <x:c r="AVL5875" s="25"/>
      <x:c r="AVM5875" s="25"/>
      <x:c r="AVN5875" s="25"/>
      <x:c r="AVO5875" s="25"/>
      <x:c r="AVP5875" s="25"/>
      <x:c r="AVQ5875" s="25"/>
      <x:c r="AVR5875" s="25"/>
      <x:c r="AVS5875" s="25"/>
      <x:c r="AVT5875" s="25"/>
      <x:c r="AVU5875" s="25"/>
      <x:c r="AVV5875" s="25"/>
      <x:c r="AVW5875" s="25"/>
      <x:c r="AVX5875" s="25"/>
      <x:c r="AVY5875" s="25"/>
      <x:c r="AVZ5875" s="25"/>
      <x:c r="AWA5875" s="25"/>
      <x:c r="AWB5875" s="25"/>
      <x:c r="AWC5875" s="25"/>
      <x:c r="AWD5875" s="25"/>
      <x:c r="AWE5875" s="25"/>
      <x:c r="AWF5875" s="25"/>
      <x:c r="AWG5875" s="25"/>
      <x:c r="AWH5875" s="25"/>
      <x:c r="AWI5875" s="25"/>
      <x:c r="AWJ5875" s="25"/>
      <x:c r="AWK5875" s="25"/>
      <x:c r="AWL5875" s="25"/>
      <x:c r="AWM5875" s="25"/>
      <x:c r="AWN5875" s="25"/>
      <x:c r="AWO5875" s="25"/>
      <x:c r="AWP5875" s="25"/>
      <x:c r="AWQ5875" s="25"/>
      <x:c r="AWR5875" s="25"/>
      <x:c r="AWS5875" s="25"/>
      <x:c r="AWT5875" s="25"/>
      <x:c r="AWU5875" s="25"/>
      <x:c r="AWV5875" s="25"/>
      <x:c r="AWW5875" s="25"/>
      <x:c r="AWX5875" s="25"/>
      <x:c r="AWY5875" s="25"/>
      <x:c r="AWZ5875" s="25"/>
      <x:c r="AXA5875" s="25"/>
      <x:c r="AXB5875" s="25"/>
      <x:c r="AXC5875" s="25"/>
      <x:c r="AXD5875" s="25"/>
      <x:c r="AXE5875" s="25"/>
      <x:c r="AXF5875" s="25"/>
      <x:c r="AXG5875" s="25"/>
      <x:c r="AXH5875" s="25"/>
      <x:c r="AXI5875" s="25"/>
      <x:c r="AXJ5875" s="25"/>
      <x:c r="AXK5875" s="25"/>
      <x:c r="AXL5875" s="25"/>
      <x:c r="AXM5875" s="25"/>
      <x:c r="AXN5875" s="25"/>
      <x:c r="AXO5875" s="25"/>
      <x:c r="AXP5875" s="25"/>
      <x:c r="AXQ5875" s="25"/>
      <x:c r="AXR5875" s="25"/>
      <x:c r="AXS5875" s="25"/>
      <x:c r="AXT5875" s="25"/>
      <x:c r="AXU5875" s="25"/>
      <x:c r="AXV5875" s="25"/>
      <x:c r="AXW5875" s="25"/>
      <x:c r="AXX5875" s="25"/>
      <x:c r="AXY5875" s="25"/>
      <x:c r="AXZ5875" s="25"/>
      <x:c r="AYA5875" s="25"/>
      <x:c r="AYB5875" s="25"/>
      <x:c r="AYC5875" s="25"/>
      <x:c r="AYD5875" s="25"/>
      <x:c r="AYE5875" s="25"/>
      <x:c r="AYF5875" s="25"/>
      <x:c r="AYG5875" s="25"/>
      <x:c r="AYH5875" s="25"/>
      <x:c r="AYI5875" s="25"/>
      <x:c r="AYJ5875" s="25"/>
      <x:c r="AYK5875" s="25"/>
      <x:c r="AYL5875" s="25"/>
      <x:c r="AYM5875" s="25"/>
      <x:c r="AYN5875" s="25"/>
      <x:c r="AYO5875" s="25"/>
      <x:c r="AYP5875" s="25"/>
      <x:c r="AYQ5875" s="25"/>
      <x:c r="AYR5875" s="25"/>
      <x:c r="AYS5875" s="25"/>
      <x:c r="AYT5875" s="25"/>
      <x:c r="AYU5875" s="25"/>
      <x:c r="AYV5875" s="25"/>
      <x:c r="AYW5875" s="25"/>
      <x:c r="AYX5875" s="25"/>
      <x:c r="AYY5875" s="25"/>
      <x:c r="AYZ5875" s="25"/>
      <x:c r="AZA5875" s="25"/>
      <x:c r="AZB5875" s="25"/>
      <x:c r="AZC5875" s="25"/>
      <x:c r="AZD5875" s="25"/>
      <x:c r="AZE5875" s="25"/>
      <x:c r="AZF5875" s="25"/>
      <x:c r="AZG5875" s="25"/>
      <x:c r="AZH5875" s="25"/>
      <x:c r="AZI5875" s="25"/>
      <x:c r="AZJ5875" s="25"/>
      <x:c r="AZK5875" s="25"/>
      <x:c r="AZL5875" s="25"/>
      <x:c r="AZM5875" s="25"/>
      <x:c r="AZN5875" s="25"/>
      <x:c r="AZO5875" s="25"/>
      <x:c r="AZP5875" s="25"/>
      <x:c r="AZQ5875" s="25"/>
      <x:c r="AZR5875" s="25"/>
      <x:c r="AZS5875" s="25"/>
      <x:c r="AZT5875" s="25"/>
      <x:c r="AZU5875" s="25"/>
      <x:c r="AZV5875" s="25"/>
      <x:c r="AZW5875" s="25"/>
      <x:c r="AZX5875" s="25"/>
      <x:c r="AZY5875" s="25"/>
      <x:c r="AZZ5875" s="25"/>
      <x:c r="BAA5875" s="25"/>
      <x:c r="BAB5875" s="25"/>
      <x:c r="BAC5875" s="25"/>
      <x:c r="BAD5875" s="25"/>
      <x:c r="BAE5875" s="25"/>
      <x:c r="BAF5875" s="25"/>
      <x:c r="BAG5875" s="25"/>
      <x:c r="BAH5875" s="25"/>
      <x:c r="BAI5875" s="25"/>
      <x:c r="BAJ5875" s="25"/>
      <x:c r="BAK5875" s="25"/>
      <x:c r="BAL5875" s="25"/>
      <x:c r="BAM5875" s="25"/>
      <x:c r="BAN5875" s="25"/>
      <x:c r="BAO5875" s="25"/>
      <x:c r="BAP5875" s="25"/>
      <x:c r="BAQ5875" s="25"/>
      <x:c r="BAR5875" s="25"/>
      <x:c r="BAS5875" s="25"/>
      <x:c r="BAT5875" s="25"/>
      <x:c r="BAU5875" s="25"/>
      <x:c r="BAV5875" s="25"/>
      <x:c r="BAW5875" s="25"/>
      <x:c r="BAX5875" s="25"/>
      <x:c r="BAY5875" s="25"/>
      <x:c r="BAZ5875" s="25"/>
      <x:c r="BBA5875" s="25"/>
      <x:c r="BBB5875" s="25"/>
      <x:c r="BBC5875" s="25"/>
      <x:c r="BBD5875" s="25"/>
      <x:c r="BBE5875" s="25"/>
      <x:c r="BBF5875" s="25"/>
      <x:c r="BBG5875" s="25"/>
      <x:c r="BBH5875" s="25"/>
      <x:c r="BBI5875" s="25"/>
      <x:c r="BBJ5875" s="25"/>
      <x:c r="BBK5875" s="25"/>
      <x:c r="BBL5875" s="25"/>
      <x:c r="BBM5875" s="25"/>
      <x:c r="BBN5875" s="25"/>
      <x:c r="BBO5875" s="25"/>
      <x:c r="BBP5875" s="25"/>
      <x:c r="BBQ5875" s="25"/>
      <x:c r="BBR5875" s="25"/>
      <x:c r="BBS5875" s="25"/>
      <x:c r="BBT5875" s="25"/>
      <x:c r="BBU5875" s="25"/>
      <x:c r="BBV5875" s="25"/>
      <x:c r="BBW5875" s="25"/>
      <x:c r="BBX5875" s="25"/>
      <x:c r="BBY5875" s="25"/>
      <x:c r="BBZ5875" s="25"/>
      <x:c r="BCA5875" s="25"/>
      <x:c r="BCB5875" s="25"/>
      <x:c r="BCC5875" s="25"/>
      <x:c r="BCD5875" s="25"/>
      <x:c r="BCE5875" s="25"/>
      <x:c r="BCF5875" s="25"/>
      <x:c r="BCG5875" s="25"/>
      <x:c r="BCH5875" s="25"/>
      <x:c r="BCI5875" s="25"/>
      <x:c r="BCJ5875" s="25"/>
      <x:c r="BCK5875" s="25"/>
      <x:c r="BCL5875" s="25"/>
      <x:c r="BCM5875" s="25"/>
      <x:c r="BCN5875" s="25"/>
      <x:c r="BCO5875" s="25"/>
      <x:c r="BCP5875" s="25"/>
      <x:c r="BCQ5875" s="25"/>
      <x:c r="BCR5875" s="25"/>
      <x:c r="BCS5875" s="25"/>
      <x:c r="BCT5875" s="25"/>
      <x:c r="BCU5875" s="25"/>
      <x:c r="BCV5875" s="25"/>
      <x:c r="BCW5875" s="25"/>
      <x:c r="BCX5875" s="25"/>
      <x:c r="BCY5875" s="25"/>
      <x:c r="BCZ5875" s="25"/>
      <x:c r="BDA5875" s="25"/>
      <x:c r="BDB5875" s="25"/>
      <x:c r="BDC5875" s="25"/>
      <x:c r="BDD5875" s="25"/>
      <x:c r="BDE5875" s="25"/>
      <x:c r="BDF5875" s="25"/>
      <x:c r="BDG5875" s="25"/>
      <x:c r="BDH5875" s="25"/>
      <x:c r="BDI5875" s="25"/>
      <x:c r="BDJ5875" s="25"/>
      <x:c r="BDK5875" s="25"/>
      <x:c r="BDL5875" s="25"/>
      <x:c r="BDM5875" s="25"/>
      <x:c r="BDN5875" s="25"/>
      <x:c r="BDO5875" s="25"/>
      <x:c r="BDP5875" s="25"/>
      <x:c r="BDQ5875" s="25"/>
      <x:c r="BDR5875" s="25"/>
      <x:c r="BDS5875" s="25"/>
      <x:c r="BDT5875" s="25"/>
      <x:c r="BDU5875" s="25"/>
      <x:c r="BDV5875" s="25"/>
      <x:c r="BDW5875" s="25"/>
      <x:c r="BDX5875" s="25"/>
      <x:c r="BDY5875" s="25"/>
      <x:c r="BDZ5875" s="25"/>
      <x:c r="BEA5875" s="25"/>
      <x:c r="BEB5875" s="25"/>
      <x:c r="BEC5875" s="25"/>
      <x:c r="BED5875" s="25"/>
      <x:c r="BEE5875" s="25"/>
      <x:c r="BEF5875" s="25"/>
      <x:c r="BEG5875" s="25"/>
      <x:c r="BEH5875" s="25"/>
      <x:c r="BEI5875" s="25"/>
      <x:c r="BEJ5875" s="25"/>
      <x:c r="BEK5875" s="25"/>
      <x:c r="BEL5875" s="25"/>
      <x:c r="BEM5875" s="25"/>
      <x:c r="BEN5875" s="25"/>
      <x:c r="BEO5875" s="25"/>
      <x:c r="BEP5875" s="25"/>
      <x:c r="BEQ5875" s="25"/>
      <x:c r="BER5875" s="25"/>
      <x:c r="BES5875" s="25"/>
      <x:c r="BET5875" s="25"/>
      <x:c r="BEU5875" s="25"/>
      <x:c r="BEV5875" s="25"/>
      <x:c r="BEW5875" s="25"/>
      <x:c r="BEX5875" s="25"/>
      <x:c r="BEY5875" s="25"/>
      <x:c r="BEZ5875" s="25"/>
      <x:c r="BFA5875" s="25"/>
      <x:c r="BFB5875" s="25"/>
      <x:c r="BFC5875" s="25"/>
      <x:c r="BFD5875" s="25"/>
      <x:c r="BFE5875" s="25"/>
      <x:c r="BFF5875" s="25"/>
      <x:c r="BFG5875" s="25"/>
      <x:c r="BFH5875" s="25"/>
      <x:c r="BFI5875" s="25"/>
      <x:c r="BFJ5875" s="25"/>
      <x:c r="BFK5875" s="25"/>
      <x:c r="BFL5875" s="25"/>
      <x:c r="BFM5875" s="25"/>
      <x:c r="BFN5875" s="25"/>
      <x:c r="BFO5875" s="25"/>
      <x:c r="BFP5875" s="25"/>
      <x:c r="BFQ5875" s="25"/>
      <x:c r="BFR5875" s="25"/>
      <x:c r="BFS5875" s="25"/>
      <x:c r="BFT5875" s="25"/>
      <x:c r="BFU5875" s="25"/>
      <x:c r="BFV5875" s="25"/>
      <x:c r="BFW5875" s="25"/>
      <x:c r="BFX5875" s="25"/>
      <x:c r="BFY5875" s="25"/>
      <x:c r="BFZ5875" s="25"/>
      <x:c r="BGA5875" s="25"/>
      <x:c r="BGB5875" s="25"/>
      <x:c r="BGC5875" s="25"/>
      <x:c r="BGD5875" s="25"/>
      <x:c r="BGE5875" s="25"/>
      <x:c r="BGF5875" s="25"/>
      <x:c r="BGG5875" s="25"/>
      <x:c r="BGH5875" s="25"/>
      <x:c r="BGI5875" s="25"/>
      <x:c r="BGJ5875" s="25"/>
      <x:c r="BGK5875" s="25"/>
      <x:c r="BGL5875" s="25"/>
      <x:c r="BGM5875" s="25"/>
      <x:c r="BGN5875" s="25"/>
      <x:c r="BGO5875" s="25"/>
      <x:c r="BGP5875" s="25"/>
      <x:c r="BGQ5875" s="25"/>
      <x:c r="BGR5875" s="25"/>
      <x:c r="BGS5875" s="25"/>
      <x:c r="BGT5875" s="25"/>
      <x:c r="BGU5875" s="25"/>
      <x:c r="BGV5875" s="25"/>
      <x:c r="BGW5875" s="25"/>
      <x:c r="BGX5875" s="25"/>
      <x:c r="BGY5875" s="25"/>
      <x:c r="BGZ5875" s="25"/>
      <x:c r="BHA5875" s="25"/>
      <x:c r="BHB5875" s="25"/>
      <x:c r="BHC5875" s="25"/>
      <x:c r="BHD5875" s="25"/>
      <x:c r="BHE5875" s="25"/>
      <x:c r="BHF5875" s="25"/>
      <x:c r="BHG5875" s="25"/>
      <x:c r="BHH5875" s="25"/>
      <x:c r="BHI5875" s="25"/>
      <x:c r="BHJ5875" s="25"/>
      <x:c r="BHK5875" s="25"/>
      <x:c r="BHL5875" s="25"/>
      <x:c r="BHM5875" s="25"/>
      <x:c r="BHN5875" s="25"/>
      <x:c r="BHO5875" s="25"/>
      <x:c r="BHP5875" s="25"/>
      <x:c r="BHQ5875" s="25"/>
      <x:c r="BHR5875" s="25"/>
      <x:c r="BHS5875" s="25"/>
      <x:c r="BHT5875" s="25"/>
      <x:c r="BHU5875" s="25"/>
      <x:c r="BHV5875" s="25"/>
      <x:c r="BHW5875" s="25"/>
      <x:c r="BHX5875" s="25"/>
      <x:c r="BHY5875" s="25"/>
      <x:c r="BHZ5875" s="25"/>
      <x:c r="BIA5875" s="25"/>
      <x:c r="BIB5875" s="25"/>
      <x:c r="BIC5875" s="25"/>
      <x:c r="BID5875" s="25"/>
      <x:c r="BIE5875" s="25"/>
      <x:c r="BIF5875" s="25"/>
      <x:c r="BIG5875" s="25"/>
      <x:c r="BIH5875" s="25"/>
      <x:c r="BII5875" s="25"/>
      <x:c r="BIJ5875" s="25"/>
      <x:c r="BIK5875" s="25"/>
      <x:c r="BIL5875" s="25"/>
      <x:c r="BIM5875" s="25"/>
      <x:c r="BIN5875" s="25"/>
      <x:c r="BIO5875" s="25"/>
      <x:c r="BIP5875" s="25"/>
      <x:c r="BIQ5875" s="25"/>
      <x:c r="BIR5875" s="25"/>
      <x:c r="BIS5875" s="25"/>
      <x:c r="BIT5875" s="25"/>
      <x:c r="BIU5875" s="25"/>
      <x:c r="BIV5875" s="25"/>
      <x:c r="BIW5875" s="25"/>
      <x:c r="BIX5875" s="25"/>
      <x:c r="BIY5875" s="25"/>
      <x:c r="BIZ5875" s="25"/>
      <x:c r="BJA5875" s="25"/>
      <x:c r="BJB5875" s="25"/>
      <x:c r="BJC5875" s="25"/>
      <x:c r="BJD5875" s="25"/>
      <x:c r="BJE5875" s="25"/>
      <x:c r="BJF5875" s="25"/>
      <x:c r="BJG5875" s="25"/>
      <x:c r="BJH5875" s="25"/>
      <x:c r="BJI5875" s="25"/>
      <x:c r="BJJ5875" s="25"/>
      <x:c r="BJK5875" s="25"/>
      <x:c r="BJL5875" s="25"/>
      <x:c r="BJM5875" s="25"/>
      <x:c r="BJN5875" s="25"/>
      <x:c r="BJO5875" s="25"/>
      <x:c r="BJP5875" s="25"/>
      <x:c r="BJQ5875" s="25"/>
      <x:c r="BJR5875" s="25"/>
      <x:c r="BJS5875" s="25"/>
      <x:c r="BJT5875" s="25"/>
      <x:c r="BJU5875" s="25"/>
      <x:c r="BJV5875" s="25"/>
      <x:c r="BJW5875" s="25"/>
      <x:c r="BJX5875" s="25"/>
      <x:c r="BJY5875" s="25"/>
      <x:c r="BJZ5875" s="25"/>
      <x:c r="BKA5875" s="25"/>
      <x:c r="BKB5875" s="25"/>
      <x:c r="BKC5875" s="25"/>
      <x:c r="BKD5875" s="25"/>
      <x:c r="BKE5875" s="25"/>
      <x:c r="BKF5875" s="25"/>
      <x:c r="BKG5875" s="25"/>
      <x:c r="BKH5875" s="25"/>
      <x:c r="BKI5875" s="25"/>
      <x:c r="BKJ5875" s="25"/>
      <x:c r="BKK5875" s="25"/>
      <x:c r="BKL5875" s="25"/>
      <x:c r="BKM5875" s="25"/>
      <x:c r="BKN5875" s="25"/>
      <x:c r="BKO5875" s="25"/>
      <x:c r="BKP5875" s="25"/>
      <x:c r="BKQ5875" s="25"/>
      <x:c r="BKR5875" s="25"/>
      <x:c r="BKS5875" s="25"/>
      <x:c r="BKT5875" s="25"/>
      <x:c r="BKU5875" s="25"/>
      <x:c r="BKV5875" s="25"/>
      <x:c r="BKW5875" s="25"/>
      <x:c r="BKX5875" s="25"/>
      <x:c r="BKY5875" s="25"/>
      <x:c r="BKZ5875" s="25"/>
      <x:c r="BLA5875" s="25"/>
      <x:c r="BLB5875" s="25"/>
      <x:c r="BLC5875" s="25"/>
      <x:c r="BLD5875" s="25"/>
      <x:c r="BLE5875" s="25"/>
      <x:c r="BLF5875" s="25"/>
      <x:c r="BLG5875" s="25"/>
      <x:c r="BLH5875" s="25"/>
      <x:c r="BLI5875" s="25"/>
      <x:c r="BLJ5875" s="25"/>
      <x:c r="BLK5875" s="25"/>
      <x:c r="BLL5875" s="25"/>
      <x:c r="BLM5875" s="25"/>
      <x:c r="BLN5875" s="25"/>
      <x:c r="BLO5875" s="25"/>
      <x:c r="BLP5875" s="25"/>
      <x:c r="BLQ5875" s="25"/>
      <x:c r="BLR5875" s="25"/>
      <x:c r="BLS5875" s="25"/>
      <x:c r="BLT5875" s="25"/>
      <x:c r="BLU5875" s="25"/>
      <x:c r="BLV5875" s="25"/>
      <x:c r="BLW5875" s="25"/>
      <x:c r="BLX5875" s="25"/>
      <x:c r="BLY5875" s="25"/>
      <x:c r="BLZ5875" s="25"/>
      <x:c r="BMA5875" s="25"/>
      <x:c r="BMB5875" s="25"/>
      <x:c r="BMC5875" s="25"/>
      <x:c r="BMD5875" s="25"/>
      <x:c r="BME5875" s="25"/>
      <x:c r="BMF5875" s="25"/>
      <x:c r="BMG5875" s="25"/>
      <x:c r="BMH5875" s="25"/>
      <x:c r="BMI5875" s="25"/>
      <x:c r="BMJ5875" s="25"/>
      <x:c r="BMK5875" s="25"/>
      <x:c r="BML5875" s="25"/>
      <x:c r="BMM5875" s="25"/>
      <x:c r="BMN5875" s="25"/>
      <x:c r="BMO5875" s="25"/>
      <x:c r="BMP5875" s="25"/>
      <x:c r="BMQ5875" s="25"/>
      <x:c r="BMR5875" s="25"/>
      <x:c r="BMS5875" s="25"/>
      <x:c r="BMT5875" s="25"/>
      <x:c r="BMU5875" s="25"/>
      <x:c r="BMV5875" s="25"/>
      <x:c r="BMW5875" s="25"/>
      <x:c r="BMX5875" s="25"/>
      <x:c r="BMY5875" s="25"/>
      <x:c r="BMZ5875" s="25"/>
      <x:c r="BNA5875" s="25"/>
      <x:c r="BNB5875" s="25"/>
      <x:c r="BNC5875" s="25"/>
      <x:c r="BND5875" s="25"/>
      <x:c r="BNE5875" s="25"/>
      <x:c r="BNF5875" s="25"/>
      <x:c r="BNG5875" s="25"/>
      <x:c r="BNH5875" s="25"/>
      <x:c r="BNI5875" s="25"/>
      <x:c r="BNJ5875" s="25"/>
      <x:c r="BNK5875" s="25"/>
      <x:c r="BNL5875" s="25"/>
      <x:c r="BNM5875" s="25"/>
      <x:c r="BNN5875" s="25"/>
      <x:c r="BNO5875" s="25"/>
      <x:c r="BNP5875" s="25"/>
      <x:c r="BNQ5875" s="25"/>
      <x:c r="BNR5875" s="25"/>
      <x:c r="BNS5875" s="25"/>
      <x:c r="BNT5875" s="25"/>
      <x:c r="BNU5875" s="25"/>
      <x:c r="BNV5875" s="25"/>
      <x:c r="BNW5875" s="25"/>
      <x:c r="BNX5875" s="25"/>
      <x:c r="BNY5875" s="25"/>
      <x:c r="BNZ5875" s="25"/>
      <x:c r="BOA5875" s="25"/>
      <x:c r="BOB5875" s="25"/>
      <x:c r="BOC5875" s="25"/>
      <x:c r="BOD5875" s="25"/>
      <x:c r="BOE5875" s="25"/>
      <x:c r="BOF5875" s="25"/>
      <x:c r="BOG5875" s="25"/>
      <x:c r="BOH5875" s="25"/>
      <x:c r="BOI5875" s="25"/>
      <x:c r="BOJ5875" s="25"/>
      <x:c r="BOK5875" s="25"/>
      <x:c r="BOL5875" s="25"/>
      <x:c r="BOM5875" s="25"/>
      <x:c r="BON5875" s="25"/>
      <x:c r="BOO5875" s="25"/>
      <x:c r="BOP5875" s="25"/>
      <x:c r="BOQ5875" s="25"/>
      <x:c r="BOR5875" s="25"/>
      <x:c r="BOS5875" s="25"/>
      <x:c r="BOT5875" s="25"/>
      <x:c r="BOU5875" s="25"/>
      <x:c r="BOV5875" s="25"/>
      <x:c r="BOW5875" s="25"/>
      <x:c r="BOX5875" s="25"/>
      <x:c r="BOY5875" s="25"/>
      <x:c r="BOZ5875" s="25"/>
      <x:c r="BPA5875" s="25"/>
      <x:c r="BPB5875" s="25"/>
      <x:c r="BPC5875" s="25"/>
      <x:c r="BPD5875" s="25"/>
      <x:c r="BPE5875" s="25"/>
      <x:c r="BPF5875" s="25"/>
      <x:c r="BPG5875" s="25"/>
      <x:c r="BPH5875" s="25"/>
      <x:c r="BPI5875" s="25"/>
      <x:c r="BPJ5875" s="25"/>
      <x:c r="BPK5875" s="25"/>
      <x:c r="BPL5875" s="25"/>
      <x:c r="BPM5875" s="25"/>
      <x:c r="BPN5875" s="25"/>
      <x:c r="BPO5875" s="25"/>
      <x:c r="BPP5875" s="25"/>
      <x:c r="BPQ5875" s="25"/>
      <x:c r="BPR5875" s="25"/>
      <x:c r="BPS5875" s="25"/>
      <x:c r="BPT5875" s="25"/>
      <x:c r="BPU5875" s="25"/>
      <x:c r="BPV5875" s="25"/>
      <x:c r="BPW5875" s="25"/>
      <x:c r="BPX5875" s="25"/>
      <x:c r="BPY5875" s="25"/>
      <x:c r="BPZ5875" s="25"/>
      <x:c r="BQA5875" s="25"/>
      <x:c r="BQB5875" s="25"/>
      <x:c r="BQC5875" s="25"/>
      <x:c r="BQD5875" s="25"/>
      <x:c r="BQE5875" s="25"/>
      <x:c r="BQF5875" s="25"/>
      <x:c r="BQG5875" s="25"/>
      <x:c r="BQH5875" s="25"/>
      <x:c r="BQI5875" s="25"/>
      <x:c r="BQJ5875" s="25"/>
      <x:c r="BQK5875" s="25"/>
      <x:c r="BQL5875" s="25"/>
      <x:c r="BQM5875" s="25"/>
      <x:c r="BQN5875" s="25"/>
      <x:c r="BQO5875" s="25"/>
      <x:c r="BQP5875" s="25"/>
      <x:c r="BQQ5875" s="25"/>
      <x:c r="BQR5875" s="25"/>
      <x:c r="BQS5875" s="25"/>
      <x:c r="BQT5875" s="25"/>
      <x:c r="BQU5875" s="25"/>
      <x:c r="BQV5875" s="25"/>
      <x:c r="BQW5875" s="25"/>
      <x:c r="BQX5875" s="25"/>
      <x:c r="BQY5875" s="25"/>
      <x:c r="BQZ5875" s="25"/>
      <x:c r="BRA5875" s="25"/>
      <x:c r="BRB5875" s="25"/>
      <x:c r="BRC5875" s="25"/>
      <x:c r="BRD5875" s="25"/>
      <x:c r="BRE5875" s="25"/>
      <x:c r="BRF5875" s="25"/>
      <x:c r="BRG5875" s="25"/>
      <x:c r="BRH5875" s="25"/>
      <x:c r="BRI5875" s="25"/>
      <x:c r="BRJ5875" s="25"/>
      <x:c r="BRK5875" s="25"/>
      <x:c r="BRL5875" s="25"/>
      <x:c r="BRM5875" s="25"/>
      <x:c r="BRN5875" s="25"/>
      <x:c r="BRO5875" s="25"/>
      <x:c r="BRP5875" s="25"/>
      <x:c r="BRQ5875" s="25"/>
      <x:c r="BRR5875" s="25"/>
      <x:c r="BRS5875" s="25"/>
      <x:c r="BRT5875" s="25"/>
      <x:c r="BRU5875" s="25"/>
      <x:c r="BRV5875" s="25"/>
      <x:c r="BRW5875" s="25"/>
      <x:c r="BRX5875" s="25"/>
      <x:c r="BRY5875" s="25"/>
      <x:c r="BRZ5875" s="25"/>
      <x:c r="BSA5875" s="25"/>
      <x:c r="BSB5875" s="25"/>
      <x:c r="BSC5875" s="25"/>
      <x:c r="BSD5875" s="25"/>
      <x:c r="BSE5875" s="25"/>
      <x:c r="BSF5875" s="25"/>
      <x:c r="BSG5875" s="25"/>
      <x:c r="BSH5875" s="25"/>
      <x:c r="BSI5875" s="25"/>
      <x:c r="BSJ5875" s="25"/>
      <x:c r="BSK5875" s="25"/>
      <x:c r="BSL5875" s="25"/>
      <x:c r="BSM5875" s="25"/>
      <x:c r="BSN5875" s="25"/>
      <x:c r="BSO5875" s="25"/>
      <x:c r="BSP5875" s="25"/>
      <x:c r="BSQ5875" s="25"/>
      <x:c r="BSR5875" s="25"/>
      <x:c r="BSS5875" s="25"/>
      <x:c r="BST5875" s="25"/>
      <x:c r="BSU5875" s="25"/>
      <x:c r="BSV5875" s="25"/>
      <x:c r="BSW5875" s="25"/>
      <x:c r="BSX5875" s="25"/>
      <x:c r="BSY5875" s="25"/>
      <x:c r="BSZ5875" s="25"/>
      <x:c r="BTA5875" s="25"/>
      <x:c r="BTB5875" s="25"/>
      <x:c r="BTC5875" s="25"/>
      <x:c r="BTD5875" s="25"/>
      <x:c r="BTE5875" s="25"/>
      <x:c r="BTF5875" s="25"/>
      <x:c r="BTG5875" s="25"/>
      <x:c r="BTH5875" s="25"/>
      <x:c r="BTI5875" s="25"/>
      <x:c r="BTJ5875" s="25"/>
      <x:c r="BTK5875" s="25"/>
      <x:c r="BTL5875" s="25"/>
      <x:c r="BTM5875" s="25"/>
      <x:c r="BTN5875" s="25"/>
      <x:c r="BTO5875" s="25"/>
      <x:c r="BTP5875" s="25"/>
      <x:c r="BTQ5875" s="25"/>
      <x:c r="BTR5875" s="25"/>
      <x:c r="BTS5875" s="25"/>
      <x:c r="BTT5875" s="25"/>
      <x:c r="BTU5875" s="25"/>
      <x:c r="BTV5875" s="25"/>
      <x:c r="BTW5875" s="25"/>
      <x:c r="BTX5875" s="25"/>
      <x:c r="BTY5875" s="25"/>
      <x:c r="BTZ5875" s="25"/>
      <x:c r="BUA5875" s="25"/>
      <x:c r="BUB5875" s="25"/>
      <x:c r="BUC5875" s="25"/>
      <x:c r="BUD5875" s="25"/>
      <x:c r="BUE5875" s="25"/>
      <x:c r="BUF5875" s="25"/>
      <x:c r="BUG5875" s="25"/>
      <x:c r="BUH5875" s="25"/>
      <x:c r="BUI5875" s="25"/>
      <x:c r="BUJ5875" s="25"/>
      <x:c r="BUK5875" s="25"/>
      <x:c r="BUL5875" s="25"/>
      <x:c r="BUM5875" s="25"/>
      <x:c r="BUN5875" s="25"/>
      <x:c r="BUO5875" s="25"/>
      <x:c r="BUP5875" s="25"/>
      <x:c r="BUQ5875" s="25"/>
      <x:c r="BUR5875" s="25"/>
      <x:c r="BUS5875" s="25"/>
      <x:c r="BUT5875" s="25"/>
      <x:c r="BUU5875" s="25"/>
      <x:c r="BUV5875" s="25"/>
      <x:c r="BUW5875" s="25"/>
      <x:c r="BUX5875" s="25"/>
      <x:c r="BUY5875" s="25"/>
      <x:c r="BUZ5875" s="25"/>
      <x:c r="BVA5875" s="25"/>
      <x:c r="BVB5875" s="25"/>
      <x:c r="BVC5875" s="25"/>
      <x:c r="BVD5875" s="25"/>
      <x:c r="BVE5875" s="25"/>
      <x:c r="BVF5875" s="25"/>
      <x:c r="BVG5875" s="25"/>
      <x:c r="BVH5875" s="25"/>
      <x:c r="BVI5875" s="25"/>
      <x:c r="BVJ5875" s="25"/>
      <x:c r="BVK5875" s="25"/>
      <x:c r="BVL5875" s="25"/>
      <x:c r="BVM5875" s="25"/>
      <x:c r="BVN5875" s="25"/>
      <x:c r="BVO5875" s="25"/>
      <x:c r="BVP5875" s="25"/>
      <x:c r="BVQ5875" s="25"/>
      <x:c r="BVR5875" s="25"/>
      <x:c r="BVS5875" s="25"/>
      <x:c r="BVT5875" s="25"/>
      <x:c r="BVU5875" s="25"/>
      <x:c r="BVV5875" s="25"/>
      <x:c r="BVW5875" s="25"/>
      <x:c r="BVX5875" s="25"/>
      <x:c r="BVY5875" s="25"/>
      <x:c r="BVZ5875" s="25"/>
      <x:c r="BWA5875" s="25"/>
      <x:c r="BWB5875" s="25"/>
      <x:c r="BWC5875" s="25"/>
      <x:c r="BWD5875" s="25"/>
      <x:c r="BWE5875" s="25"/>
      <x:c r="BWF5875" s="25"/>
      <x:c r="BWG5875" s="25"/>
      <x:c r="BWH5875" s="25"/>
      <x:c r="BWI5875" s="25"/>
      <x:c r="BWJ5875" s="25"/>
      <x:c r="BWK5875" s="25"/>
      <x:c r="BWL5875" s="25"/>
      <x:c r="BWM5875" s="25"/>
      <x:c r="BWN5875" s="25"/>
      <x:c r="BWO5875" s="25"/>
      <x:c r="BWP5875" s="25"/>
      <x:c r="BWQ5875" s="25"/>
      <x:c r="BWR5875" s="25"/>
      <x:c r="BWS5875" s="25"/>
      <x:c r="BWT5875" s="25"/>
      <x:c r="BWU5875" s="25"/>
      <x:c r="BWV5875" s="25"/>
      <x:c r="BWW5875" s="25"/>
      <x:c r="BWX5875" s="25"/>
      <x:c r="BWY5875" s="25"/>
      <x:c r="BWZ5875" s="25"/>
      <x:c r="BXA5875" s="25"/>
      <x:c r="BXB5875" s="25"/>
      <x:c r="BXC5875" s="25"/>
      <x:c r="BXD5875" s="25"/>
      <x:c r="BXE5875" s="25"/>
      <x:c r="BXF5875" s="25"/>
      <x:c r="BXG5875" s="25"/>
      <x:c r="BXH5875" s="25"/>
      <x:c r="BXI5875" s="25"/>
      <x:c r="BXJ5875" s="25"/>
      <x:c r="BXK5875" s="25"/>
      <x:c r="BXL5875" s="25"/>
      <x:c r="BXM5875" s="25"/>
      <x:c r="BXN5875" s="25"/>
      <x:c r="BXO5875" s="25"/>
      <x:c r="BXP5875" s="25"/>
      <x:c r="BXQ5875" s="25"/>
      <x:c r="BXR5875" s="25"/>
      <x:c r="BXS5875" s="25"/>
      <x:c r="BXT5875" s="25"/>
      <x:c r="BXU5875" s="25"/>
      <x:c r="BXV5875" s="25"/>
      <x:c r="BXW5875" s="25"/>
      <x:c r="BXX5875" s="25"/>
      <x:c r="BXY5875" s="25"/>
      <x:c r="BXZ5875" s="25"/>
      <x:c r="BYA5875" s="25"/>
      <x:c r="BYB5875" s="25"/>
      <x:c r="BYC5875" s="25"/>
      <x:c r="BYD5875" s="25"/>
      <x:c r="BYE5875" s="25"/>
      <x:c r="BYF5875" s="25"/>
      <x:c r="BYG5875" s="25"/>
      <x:c r="BYH5875" s="25"/>
      <x:c r="BYI5875" s="25"/>
      <x:c r="BYJ5875" s="25"/>
      <x:c r="BYK5875" s="25"/>
      <x:c r="BYL5875" s="25"/>
      <x:c r="BYM5875" s="25"/>
      <x:c r="BYN5875" s="25"/>
      <x:c r="BYO5875" s="25"/>
      <x:c r="BYP5875" s="25"/>
      <x:c r="BYQ5875" s="25"/>
      <x:c r="BYR5875" s="25"/>
      <x:c r="BYS5875" s="25"/>
      <x:c r="BYT5875" s="25"/>
      <x:c r="BYU5875" s="25"/>
      <x:c r="BYV5875" s="25"/>
      <x:c r="BYW5875" s="25"/>
      <x:c r="BYX5875" s="25"/>
      <x:c r="BYY5875" s="25"/>
      <x:c r="BYZ5875" s="25"/>
      <x:c r="BZA5875" s="25"/>
      <x:c r="BZB5875" s="25"/>
      <x:c r="BZC5875" s="25"/>
      <x:c r="BZD5875" s="25"/>
      <x:c r="BZE5875" s="25"/>
      <x:c r="BZF5875" s="25"/>
      <x:c r="BZG5875" s="25"/>
      <x:c r="BZH5875" s="25"/>
      <x:c r="BZI5875" s="25"/>
      <x:c r="BZJ5875" s="25"/>
      <x:c r="BZK5875" s="25"/>
      <x:c r="BZL5875" s="25"/>
      <x:c r="BZM5875" s="25"/>
      <x:c r="BZN5875" s="25"/>
      <x:c r="BZO5875" s="25"/>
      <x:c r="BZP5875" s="25"/>
      <x:c r="BZQ5875" s="25"/>
      <x:c r="BZR5875" s="25"/>
      <x:c r="BZS5875" s="25"/>
      <x:c r="BZT5875" s="25"/>
      <x:c r="BZU5875" s="25"/>
      <x:c r="BZV5875" s="25"/>
      <x:c r="BZW5875" s="25"/>
      <x:c r="BZX5875" s="25"/>
      <x:c r="BZY5875" s="25"/>
      <x:c r="BZZ5875" s="25"/>
      <x:c r="CAA5875" s="25"/>
      <x:c r="CAB5875" s="25"/>
      <x:c r="CAC5875" s="25"/>
      <x:c r="CAD5875" s="25"/>
      <x:c r="CAE5875" s="25"/>
      <x:c r="CAF5875" s="25"/>
      <x:c r="CAG5875" s="25"/>
      <x:c r="CAH5875" s="25"/>
      <x:c r="CAI5875" s="25"/>
      <x:c r="CAJ5875" s="25"/>
      <x:c r="CAK5875" s="25"/>
      <x:c r="CAL5875" s="25"/>
      <x:c r="CAM5875" s="25"/>
      <x:c r="CAN5875" s="25"/>
      <x:c r="CAO5875" s="25"/>
      <x:c r="CAP5875" s="25"/>
      <x:c r="CAQ5875" s="25"/>
      <x:c r="CAR5875" s="25"/>
      <x:c r="CAS5875" s="25"/>
      <x:c r="CAT5875" s="25"/>
      <x:c r="CAU5875" s="25"/>
      <x:c r="CAV5875" s="25"/>
      <x:c r="CAW5875" s="25"/>
      <x:c r="CAX5875" s="25"/>
      <x:c r="CAY5875" s="25"/>
      <x:c r="CAZ5875" s="25"/>
      <x:c r="CBA5875" s="25"/>
      <x:c r="CBB5875" s="25"/>
      <x:c r="CBC5875" s="25"/>
      <x:c r="CBD5875" s="25"/>
      <x:c r="CBE5875" s="25"/>
      <x:c r="CBF5875" s="25"/>
      <x:c r="CBG5875" s="25"/>
      <x:c r="CBH5875" s="25"/>
      <x:c r="CBI5875" s="25"/>
      <x:c r="CBJ5875" s="25"/>
      <x:c r="CBK5875" s="25"/>
      <x:c r="CBL5875" s="25"/>
      <x:c r="CBM5875" s="25"/>
      <x:c r="CBN5875" s="25"/>
      <x:c r="CBO5875" s="25"/>
      <x:c r="CBP5875" s="25"/>
      <x:c r="CBQ5875" s="25"/>
      <x:c r="CBR5875" s="25"/>
      <x:c r="CBS5875" s="25"/>
      <x:c r="CBT5875" s="25"/>
      <x:c r="CBU5875" s="25"/>
      <x:c r="CBV5875" s="25"/>
      <x:c r="CBW5875" s="25"/>
      <x:c r="CBX5875" s="25"/>
      <x:c r="CBY5875" s="25"/>
      <x:c r="CBZ5875" s="25"/>
      <x:c r="CCA5875" s="25"/>
      <x:c r="CCB5875" s="25"/>
      <x:c r="CCC5875" s="25"/>
      <x:c r="CCD5875" s="25"/>
      <x:c r="CCE5875" s="25"/>
      <x:c r="CCF5875" s="25"/>
      <x:c r="CCG5875" s="25"/>
      <x:c r="CCH5875" s="25"/>
      <x:c r="CCI5875" s="25"/>
      <x:c r="CCJ5875" s="25"/>
      <x:c r="CCK5875" s="25"/>
      <x:c r="CCL5875" s="25"/>
      <x:c r="CCM5875" s="25"/>
      <x:c r="CCN5875" s="25"/>
      <x:c r="CCO5875" s="25"/>
      <x:c r="CCP5875" s="25"/>
      <x:c r="CCQ5875" s="25"/>
      <x:c r="CCR5875" s="25"/>
      <x:c r="CCS5875" s="25"/>
      <x:c r="CCT5875" s="25"/>
      <x:c r="CCU5875" s="25"/>
      <x:c r="CCV5875" s="25"/>
      <x:c r="CCW5875" s="25"/>
      <x:c r="CCX5875" s="25"/>
      <x:c r="CCY5875" s="25"/>
      <x:c r="CCZ5875" s="25"/>
      <x:c r="CDA5875" s="25"/>
      <x:c r="CDB5875" s="25"/>
      <x:c r="CDC5875" s="25"/>
      <x:c r="CDD5875" s="25"/>
      <x:c r="CDE5875" s="25"/>
      <x:c r="CDF5875" s="25"/>
      <x:c r="CDG5875" s="25"/>
      <x:c r="CDH5875" s="25"/>
      <x:c r="CDI5875" s="25"/>
      <x:c r="CDJ5875" s="25"/>
      <x:c r="CDK5875" s="25"/>
      <x:c r="CDL5875" s="25"/>
      <x:c r="CDM5875" s="25"/>
      <x:c r="CDN5875" s="25"/>
      <x:c r="CDO5875" s="25"/>
      <x:c r="CDP5875" s="25"/>
      <x:c r="CDQ5875" s="25"/>
      <x:c r="CDR5875" s="25"/>
      <x:c r="CDS5875" s="25"/>
      <x:c r="CDT5875" s="25"/>
      <x:c r="CDU5875" s="25"/>
      <x:c r="CDV5875" s="25"/>
      <x:c r="CDW5875" s="25"/>
      <x:c r="CDX5875" s="25"/>
      <x:c r="CDY5875" s="25"/>
      <x:c r="CDZ5875" s="25"/>
      <x:c r="CEA5875" s="25"/>
      <x:c r="CEB5875" s="25"/>
      <x:c r="CEC5875" s="25"/>
      <x:c r="CED5875" s="25"/>
      <x:c r="CEE5875" s="25"/>
      <x:c r="CEF5875" s="25"/>
      <x:c r="CEG5875" s="25"/>
      <x:c r="CEH5875" s="25"/>
      <x:c r="CEI5875" s="25"/>
      <x:c r="CEJ5875" s="25"/>
      <x:c r="CEK5875" s="25"/>
      <x:c r="CEL5875" s="25"/>
      <x:c r="CEM5875" s="25"/>
      <x:c r="CEN5875" s="25"/>
      <x:c r="CEO5875" s="25"/>
      <x:c r="CEP5875" s="25"/>
      <x:c r="CEQ5875" s="25"/>
      <x:c r="CER5875" s="25"/>
      <x:c r="CES5875" s="25"/>
      <x:c r="CET5875" s="25"/>
      <x:c r="CEU5875" s="25"/>
      <x:c r="CEV5875" s="25"/>
      <x:c r="CEW5875" s="25"/>
      <x:c r="CEX5875" s="25"/>
      <x:c r="CEY5875" s="25"/>
      <x:c r="CEZ5875" s="25"/>
      <x:c r="CFA5875" s="25"/>
      <x:c r="CFB5875" s="25"/>
      <x:c r="CFC5875" s="25"/>
      <x:c r="CFD5875" s="25"/>
      <x:c r="CFE5875" s="25"/>
      <x:c r="CFF5875" s="25"/>
      <x:c r="CFG5875" s="25"/>
      <x:c r="CFH5875" s="25"/>
      <x:c r="CFI5875" s="25"/>
      <x:c r="CFJ5875" s="25"/>
      <x:c r="CFK5875" s="25"/>
      <x:c r="CFL5875" s="25"/>
      <x:c r="CFM5875" s="25"/>
      <x:c r="CFN5875" s="25"/>
      <x:c r="CFO5875" s="25"/>
      <x:c r="CFP5875" s="25"/>
      <x:c r="CFQ5875" s="25"/>
      <x:c r="CFR5875" s="25"/>
      <x:c r="CFS5875" s="25"/>
      <x:c r="CFT5875" s="25"/>
      <x:c r="CFU5875" s="25"/>
      <x:c r="CFV5875" s="25"/>
      <x:c r="CFW5875" s="25"/>
      <x:c r="CFX5875" s="25"/>
      <x:c r="CFY5875" s="25"/>
      <x:c r="CFZ5875" s="25"/>
      <x:c r="CGA5875" s="25"/>
      <x:c r="CGB5875" s="25"/>
      <x:c r="CGC5875" s="25"/>
      <x:c r="CGD5875" s="25"/>
      <x:c r="CGE5875" s="25"/>
      <x:c r="CGF5875" s="25"/>
      <x:c r="CGG5875" s="25"/>
      <x:c r="CGH5875" s="25"/>
      <x:c r="CGI5875" s="25"/>
      <x:c r="CGJ5875" s="25"/>
      <x:c r="CGK5875" s="25"/>
      <x:c r="CGL5875" s="25"/>
      <x:c r="CGM5875" s="25"/>
      <x:c r="CGN5875" s="25"/>
      <x:c r="CGO5875" s="25"/>
      <x:c r="CGP5875" s="25"/>
      <x:c r="CGQ5875" s="25"/>
      <x:c r="CGR5875" s="25"/>
      <x:c r="CGS5875" s="25"/>
      <x:c r="CGT5875" s="25"/>
      <x:c r="CGU5875" s="25"/>
      <x:c r="CGV5875" s="25"/>
      <x:c r="CGW5875" s="25"/>
      <x:c r="CGX5875" s="25"/>
      <x:c r="CGY5875" s="25"/>
      <x:c r="CGZ5875" s="25"/>
      <x:c r="CHA5875" s="25"/>
      <x:c r="CHB5875" s="25"/>
      <x:c r="CHC5875" s="25"/>
      <x:c r="CHD5875" s="25"/>
      <x:c r="CHE5875" s="25"/>
      <x:c r="CHF5875" s="25"/>
      <x:c r="CHG5875" s="25"/>
      <x:c r="CHH5875" s="25"/>
      <x:c r="CHI5875" s="25"/>
      <x:c r="CHJ5875" s="25"/>
      <x:c r="CHK5875" s="25"/>
      <x:c r="CHL5875" s="25"/>
      <x:c r="CHM5875" s="25"/>
      <x:c r="CHN5875" s="25"/>
      <x:c r="CHO5875" s="25"/>
      <x:c r="CHP5875" s="25"/>
      <x:c r="CHQ5875" s="25"/>
      <x:c r="CHR5875" s="25"/>
      <x:c r="CHS5875" s="25"/>
      <x:c r="CHT5875" s="25"/>
      <x:c r="CHU5875" s="25"/>
      <x:c r="CHV5875" s="25"/>
      <x:c r="CHW5875" s="25"/>
      <x:c r="CHX5875" s="25"/>
      <x:c r="CHY5875" s="25"/>
      <x:c r="CHZ5875" s="25"/>
      <x:c r="CIA5875" s="25"/>
      <x:c r="CIB5875" s="25"/>
      <x:c r="CIC5875" s="25"/>
      <x:c r="CID5875" s="25"/>
      <x:c r="CIE5875" s="25"/>
      <x:c r="CIF5875" s="25"/>
      <x:c r="CIG5875" s="25"/>
      <x:c r="CIH5875" s="25"/>
      <x:c r="CII5875" s="25"/>
      <x:c r="CIJ5875" s="25"/>
      <x:c r="CIK5875" s="25"/>
      <x:c r="CIL5875" s="25"/>
      <x:c r="CIM5875" s="25"/>
      <x:c r="CIN5875" s="25"/>
      <x:c r="CIO5875" s="25"/>
      <x:c r="CIP5875" s="25"/>
      <x:c r="CIQ5875" s="25"/>
      <x:c r="CIR5875" s="25"/>
      <x:c r="CIS5875" s="25"/>
      <x:c r="CIT5875" s="25"/>
      <x:c r="CIU5875" s="25"/>
      <x:c r="CIV5875" s="25"/>
      <x:c r="CIW5875" s="25"/>
      <x:c r="CIX5875" s="25"/>
      <x:c r="CIY5875" s="25"/>
      <x:c r="CIZ5875" s="25"/>
      <x:c r="CJA5875" s="25"/>
      <x:c r="CJB5875" s="25"/>
      <x:c r="CJC5875" s="25"/>
      <x:c r="CJD5875" s="25"/>
      <x:c r="CJE5875" s="25"/>
      <x:c r="CJF5875" s="25"/>
      <x:c r="CJG5875" s="25"/>
      <x:c r="CJH5875" s="25"/>
      <x:c r="CJI5875" s="25"/>
      <x:c r="CJJ5875" s="25"/>
      <x:c r="CJK5875" s="25"/>
      <x:c r="CJL5875" s="25"/>
      <x:c r="CJM5875" s="25"/>
      <x:c r="CJN5875" s="25"/>
      <x:c r="CJO5875" s="25"/>
      <x:c r="CJP5875" s="25"/>
      <x:c r="CJQ5875" s="25"/>
      <x:c r="CJR5875" s="25"/>
      <x:c r="CJS5875" s="25"/>
      <x:c r="CJT5875" s="25"/>
      <x:c r="CJU5875" s="25"/>
      <x:c r="CJV5875" s="25"/>
      <x:c r="CJW5875" s="25"/>
      <x:c r="CJX5875" s="25"/>
      <x:c r="CJY5875" s="25"/>
      <x:c r="CJZ5875" s="25"/>
      <x:c r="CKA5875" s="25"/>
      <x:c r="CKB5875" s="25"/>
      <x:c r="CKC5875" s="25"/>
      <x:c r="CKD5875" s="25"/>
      <x:c r="CKE5875" s="25"/>
      <x:c r="CKF5875" s="25"/>
      <x:c r="CKG5875" s="25"/>
      <x:c r="CKH5875" s="25"/>
      <x:c r="CKI5875" s="25"/>
      <x:c r="CKJ5875" s="25"/>
      <x:c r="CKK5875" s="25"/>
      <x:c r="CKL5875" s="25"/>
      <x:c r="CKM5875" s="25"/>
      <x:c r="CKN5875" s="25"/>
      <x:c r="CKO5875" s="25"/>
      <x:c r="CKP5875" s="25"/>
      <x:c r="CKQ5875" s="25"/>
      <x:c r="CKR5875" s="25"/>
      <x:c r="CKS5875" s="25"/>
      <x:c r="CKT5875" s="25"/>
      <x:c r="CKU5875" s="25"/>
      <x:c r="CKV5875" s="25"/>
      <x:c r="CKW5875" s="25"/>
      <x:c r="CKX5875" s="25"/>
      <x:c r="CKY5875" s="25"/>
      <x:c r="CKZ5875" s="25"/>
      <x:c r="CLA5875" s="25"/>
      <x:c r="CLB5875" s="25"/>
      <x:c r="CLC5875" s="25"/>
      <x:c r="CLD5875" s="25"/>
      <x:c r="CLE5875" s="25"/>
      <x:c r="CLF5875" s="25"/>
      <x:c r="CLG5875" s="25"/>
      <x:c r="CLH5875" s="25"/>
      <x:c r="CLI5875" s="25"/>
      <x:c r="CLJ5875" s="25"/>
      <x:c r="CLK5875" s="25"/>
      <x:c r="CLL5875" s="25"/>
      <x:c r="CLM5875" s="25"/>
      <x:c r="CLN5875" s="25"/>
      <x:c r="CLO5875" s="25"/>
      <x:c r="CLP5875" s="25"/>
      <x:c r="CLQ5875" s="25"/>
      <x:c r="CLR5875" s="25"/>
      <x:c r="CLS5875" s="25"/>
      <x:c r="CLT5875" s="25"/>
      <x:c r="CLU5875" s="25"/>
      <x:c r="CLV5875" s="25"/>
      <x:c r="CLW5875" s="25"/>
      <x:c r="CLX5875" s="25"/>
      <x:c r="CLY5875" s="25"/>
      <x:c r="CLZ5875" s="25"/>
      <x:c r="CMA5875" s="25"/>
      <x:c r="CMB5875" s="25"/>
      <x:c r="CMC5875" s="25"/>
      <x:c r="CMD5875" s="25"/>
      <x:c r="CME5875" s="25"/>
      <x:c r="CMF5875" s="25"/>
      <x:c r="CMG5875" s="25"/>
      <x:c r="CMH5875" s="25"/>
      <x:c r="CMI5875" s="25"/>
      <x:c r="CMJ5875" s="25"/>
      <x:c r="CMK5875" s="25"/>
      <x:c r="CML5875" s="25"/>
      <x:c r="CMM5875" s="25"/>
      <x:c r="CMN5875" s="25"/>
      <x:c r="CMO5875" s="25"/>
      <x:c r="CMP5875" s="25"/>
      <x:c r="CMQ5875" s="25"/>
      <x:c r="CMR5875" s="25"/>
      <x:c r="CMS5875" s="25"/>
      <x:c r="CMT5875" s="25"/>
      <x:c r="CMU5875" s="25"/>
      <x:c r="CMV5875" s="25"/>
      <x:c r="CMW5875" s="25"/>
      <x:c r="CMX5875" s="25"/>
      <x:c r="CMY5875" s="25"/>
      <x:c r="CMZ5875" s="25"/>
      <x:c r="CNA5875" s="25"/>
      <x:c r="CNB5875" s="25"/>
      <x:c r="CNC5875" s="25"/>
      <x:c r="CND5875" s="25"/>
      <x:c r="CNE5875" s="25"/>
      <x:c r="CNF5875" s="25"/>
      <x:c r="CNG5875" s="25"/>
      <x:c r="CNH5875" s="25"/>
      <x:c r="CNI5875" s="25"/>
      <x:c r="CNJ5875" s="25"/>
      <x:c r="CNK5875" s="25"/>
      <x:c r="CNL5875" s="25"/>
      <x:c r="CNM5875" s="25"/>
      <x:c r="CNN5875" s="25"/>
      <x:c r="CNO5875" s="25"/>
      <x:c r="CNP5875" s="25"/>
      <x:c r="CNQ5875" s="25"/>
      <x:c r="CNR5875" s="25"/>
      <x:c r="CNS5875" s="25"/>
      <x:c r="CNT5875" s="25"/>
      <x:c r="CNU5875" s="25"/>
      <x:c r="CNV5875" s="25"/>
      <x:c r="CNW5875" s="25"/>
      <x:c r="CNX5875" s="25"/>
      <x:c r="CNY5875" s="25"/>
      <x:c r="CNZ5875" s="25"/>
      <x:c r="COA5875" s="25"/>
      <x:c r="COB5875" s="25"/>
      <x:c r="COC5875" s="25"/>
      <x:c r="COD5875" s="25"/>
      <x:c r="COE5875" s="25"/>
      <x:c r="COF5875" s="25"/>
      <x:c r="COG5875" s="25"/>
      <x:c r="COH5875" s="25"/>
      <x:c r="COI5875" s="25"/>
      <x:c r="COJ5875" s="25"/>
      <x:c r="COK5875" s="25"/>
      <x:c r="COL5875" s="25"/>
      <x:c r="COM5875" s="25"/>
      <x:c r="CON5875" s="25"/>
      <x:c r="COO5875" s="25"/>
      <x:c r="COP5875" s="25"/>
      <x:c r="COQ5875" s="25"/>
      <x:c r="COR5875" s="25"/>
      <x:c r="COS5875" s="25"/>
      <x:c r="COT5875" s="25"/>
      <x:c r="COU5875" s="25"/>
      <x:c r="COV5875" s="25"/>
      <x:c r="COW5875" s="25"/>
      <x:c r="COX5875" s="25"/>
      <x:c r="COY5875" s="25"/>
      <x:c r="COZ5875" s="25"/>
      <x:c r="CPA5875" s="25"/>
      <x:c r="CPB5875" s="25"/>
      <x:c r="CPC5875" s="25"/>
      <x:c r="CPD5875" s="25"/>
      <x:c r="CPE5875" s="25"/>
      <x:c r="CPF5875" s="25"/>
      <x:c r="CPG5875" s="25"/>
      <x:c r="CPH5875" s="25"/>
      <x:c r="CPI5875" s="25"/>
      <x:c r="CPJ5875" s="25"/>
      <x:c r="CPK5875" s="25"/>
      <x:c r="CPL5875" s="25"/>
      <x:c r="CPM5875" s="25"/>
      <x:c r="CPN5875" s="25"/>
      <x:c r="CPO5875" s="25"/>
      <x:c r="CPP5875" s="25"/>
      <x:c r="CPQ5875" s="25"/>
      <x:c r="CPR5875" s="25"/>
      <x:c r="CPS5875" s="25"/>
      <x:c r="CPT5875" s="25"/>
      <x:c r="CPU5875" s="25"/>
      <x:c r="CPV5875" s="25"/>
      <x:c r="CPW5875" s="25"/>
      <x:c r="CPX5875" s="25"/>
      <x:c r="CPY5875" s="25"/>
      <x:c r="CPZ5875" s="25"/>
      <x:c r="CQA5875" s="25"/>
      <x:c r="CQB5875" s="25"/>
      <x:c r="CQC5875" s="25"/>
      <x:c r="CQD5875" s="25"/>
      <x:c r="CQE5875" s="25"/>
      <x:c r="CQF5875" s="25"/>
      <x:c r="CQG5875" s="25"/>
      <x:c r="CQH5875" s="25"/>
      <x:c r="CQI5875" s="25"/>
      <x:c r="CQJ5875" s="25"/>
      <x:c r="CQK5875" s="25"/>
      <x:c r="CQL5875" s="25"/>
      <x:c r="CQM5875" s="25"/>
      <x:c r="CQN5875" s="25"/>
      <x:c r="CQO5875" s="25"/>
      <x:c r="CQP5875" s="25"/>
      <x:c r="CQQ5875" s="25"/>
      <x:c r="CQR5875" s="25"/>
      <x:c r="CQS5875" s="25"/>
      <x:c r="CQT5875" s="25"/>
      <x:c r="CQU5875" s="25"/>
      <x:c r="CQV5875" s="25"/>
      <x:c r="CQW5875" s="25"/>
      <x:c r="CQX5875" s="25"/>
      <x:c r="CQY5875" s="25"/>
      <x:c r="CQZ5875" s="25"/>
      <x:c r="CRA5875" s="25"/>
      <x:c r="CRB5875" s="25"/>
      <x:c r="CRC5875" s="25"/>
      <x:c r="CRD5875" s="25"/>
      <x:c r="CRE5875" s="25"/>
      <x:c r="CRF5875" s="25"/>
      <x:c r="CRG5875" s="25"/>
      <x:c r="CRH5875" s="25"/>
      <x:c r="CRI5875" s="25"/>
      <x:c r="CRJ5875" s="25"/>
      <x:c r="CRK5875" s="25"/>
      <x:c r="CRL5875" s="25"/>
      <x:c r="CRM5875" s="25"/>
      <x:c r="CRN5875" s="25"/>
      <x:c r="CRO5875" s="25"/>
      <x:c r="CRP5875" s="25"/>
      <x:c r="CRQ5875" s="25"/>
      <x:c r="CRR5875" s="25"/>
      <x:c r="CRS5875" s="25"/>
      <x:c r="CRT5875" s="25"/>
      <x:c r="CRU5875" s="25"/>
      <x:c r="CRV5875" s="25"/>
      <x:c r="CRW5875" s="25"/>
      <x:c r="CRX5875" s="25"/>
      <x:c r="CRY5875" s="25"/>
      <x:c r="CRZ5875" s="25"/>
      <x:c r="CSA5875" s="25"/>
      <x:c r="CSB5875" s="25"/>
      <x:c r="CSC5875" s="25"/>
      <x:c r="CSD5875" s="25"/>
      <x:c r="CSE5875" s="25"/>
      <x:c r="CSF5875" s="25"/>
      <x:c r="CSG5875" s="25"/>
      <x:c r="CSH5875" s="25"/>
      <x:c r="CSI5875" s="25"/>
      <x:c r="CSJ5875" s="25"/>
      <x:c r="CSK5875" s="25"/>
      <x:c r="CSL5875" s="25"/>
      <x:c r="CSM5875" s="25"/>
      <x:c r="CSN5875" s="25"/>
      <x:c r="CSO5875" s="25"/>
      <x:c r="CSP5875" s="25"/>
      <x:c r="CSQ5875" s="25"/>
      <x:c r="CSR5875" s="25"/>
      <x:c r="CSS5875" s="25"/>
      <x:c r="CST5875" s="25"/>
      <x:c r="CSU5875" s="25"/>
      <x:c r="CSV5875" s="25"/>
      <x:c r="CSW5875" s="25"/>
      <x:c r="CSX5875" s="25"/>
      <x:c r="CSY5875" s="25"/>
      <x:c r="CSZ5875" s="25"/>
      <x:c r="CTA5875" s="25"/>
      <x:c r="CTB5875" s="25"/>
      <x:c r="CTC5875" s="25"/>
      <x:c r="CTD5875" s="25"/>
      <x:c r="CTE5875" s="25"/>
      <x:c r="CTF5875" s="25"/>
      <x:c r="CTG5875" s="25"/>
      <x:c r="CTH5875" s="25"/>
      <x:c r="CTI5875" s="25"/>
      <x:c r="CTJ5875" s="25"/>
      <x:c r="CTK5875" s="25"/>
      <x:c r="CTL5875" s="25"/>
      <x:c r="CTM5875" s="25"/>
      <x:c r="CTN5875" s="25"/>
      <x:c r="CTO5875" s="25"/>
      <x:c r="CTP5875" s="25"/>
      <x:c r="CTQ5875" s="25"/>
      <x:c r="CTR5875" s="25"/>
      <x:c r="CTS5875" s="25"/>
      <x:c r="CTT5875" s="25"/>
      <x:c r="CTU5875" s="25"/>
      <x:c r="CTV5875" s="25"/>
      <x:c r="CTW5875" s="25"/>
      <x:c r="CTX5875" s="25"/>
      <x:c r="CTY5875" s="25"/>
      <x:c r="CTZ5875" s="25"/>
      <x:c r="CUA5875" s="25"/>
      <x:c r="CUB5875" s="25"/>
      <x:c r="CUC5875" s="25"/>
      <x:c r="CUD5875" s="25"/>
      <x:c r="CUE5875" s="25"/>
      <x:c r="CUF5875" s="25"/>
      <x:c r="CUG5875" s="25"/>
      <x:c r="CUH5875" s="25"/>
      <x:c r="CUI5875" s="25"/>
      <x:c r="CUJ5875" s="25"/>
      <x:c r="CUK5875" s="25"/>
      <x:c r="CUL5875" s="25"/>
      <x:c r="CUM5875" s="25"/>
      <x:c r="CUN5875" s="25"/>
      <x:c r="CUO5875" s="25"/>
      <x:c r="CUP5875" s="25"/>
      <x:c r="CUQ5875" s="25"/>
      <x:c r="CUR5875" s="25"/>
      <x:c r="CUS5875" s="25"/>
      <x:c r="CUT5875" s="25"/>
      <x:c r="CUU5875" s="25"/>
      <x:c r="CUV5875" s="25"/>
      <x:c r="CUW5875" s="25"/>
      <x:c r="CUX5875" s="25"/>
      <x:c r="CUY5875" s="25"/>
      <x:c r="CUZ5875" s="25"/>
      <x:c r="CVA5875" s="25"/>
      <x:c r="CVB5875" s="25"/>
      <x:c r="CVC5875" s="25"/>
      <x:c r="CVD5875" s="25"/>
      <x:c r="CVE5875" s="25"/>
      <x:c r="CVF5875" s="25"/>
      <x:c r="CVG5875" s="25"/>
      <x:c r="CVH5875" s="25"/>
      <x:c r="CVI5875" s="25"/>
      <x:c r="CVJ5875" s="25"/>
      <x:c r="CVK5875" s="25"/>
      <x:c r="CVL5875" s="25"/>
      <x:c r="CVM5875" s="25"/>
      <x:c r="CVN5875" s="25"/>
      <x:c r="CVO5875" s="25"/>
      <x:c r="CVP5875" s="25"/>
      <x:c r="CVQ5875" s="25"/>
      <x:c r="CVR5875" s="25"/>
      <x:c r="CVS5875" s="25"/>
      <x:c r="CVT5875" s="25"/>
      <x:c r="CVU5875" s="25"/>
      <x:c r="CVV5875" s="25"/>
      <x:c r="CVW5875" s="25"/>
      <x:c r="CVX5875" s="25"/>
      <x:c r="CVY5875" s="25"/>
      <x:c r="CVZ5875" s="25"/>
      <x:c r="CWA5875" s="25"/>
      <x:c r="CWB5875" s="25"/>
      <x:c r="CWC5875" s="25"/>
      <x:c r="CWD5875" s="25"/>
      <x:c r="CWE5875" s="25"/>
      <x:c r="CWF5875" s="25"/>
      <x:c r="CWG5875" s="25"/>
      <x:c r="CWH5875" s="25"/>
      <x:c r="CWI5875" s="25"/>
      <x:c r="CWJ5875" s="25"/>
      <x:c r="CWK5875" s="25"/>
      <x:c r="CWL5875" s="25"/>
      <x:c r="CWM5875" s="25"/>
      <x:c r="CWN5875" s="25"/>
      <x:c r="CWO5875" s="25"/>
      <x:c r="CWP5875" s="25"/>
      <x:c r="CWQ5875" s="25"/>
      <x:c r="CWR5875" s="25"/>
      <x:c r="CWS5875" s="25"/>
      <x:c r="CWT5875" s="25"/>
      <x:c r="CWU5875" s="25"/>
      <x:c r="CWV5875" s="25"/>
      <x:c r="CWW5875" s="25"/>
      <x:c r="CWX5875" s="25"/>
      <x:c r="CWY5875" s="25"/>
      <x:c r="CWZ5875" s="25"/>
      <x:c r="CXA5875" s="25"/>
      <x:c r="CXB5875" s="25"/>
      <x:c r="CXC5875" s="25"/>
      <x:c r="CXD5875" s="25"/>
      <x:c r="CXE5875" s="25"/>
      <x:c r="CXF5875" s="25"/>
      <x:c r="CXG5875" s="25"/>
      <x:c r="CXH5875" s="25"/>
      <x:c r="CXI5875" s="25"/>
      <x:c r="CXJ5875" s="25"/>
      <x:c r="CXK5875" s="25"/>
      <x:c r="CXL5875" s="25"/>
      <x:c r="CXM5875" s="25"/>
      <x:c r="CXN5875" s="25"/>
      <x:c r="CXO5875" s="25"/>
      <x:c r="CXP5875" s="25"/>
      <x:c r="CXQ5875" s="25"/>
      <x:c r="CXR5875" s="25"/>
      <x:c r="CXS5875" s="25"/>
      <x:c r="CXT5875" s="25"/>
      <x:c r="CXU5875" s="25"/>
      <x:c r="CXV5875" s="25"/>
      <x:c r="CXW5875" s="25"/>
      <x:c r="CXX5875" s="25"/>
      <x:c r="CXY5875" s="25"/>
      <x:c r="CXZ5875" s="25"/>
      <x:c r="CYA5875" s="25"/>
      <x:c r="CYB5875" s="25"/>
      <x:c r="CYC5875" s="25"/>
      <x:c r="CYD5875" s="25"/>
      <x:c r="CYE5875" s="25"/>
      <x:c r="CYF5875" s="25"/>
      <x:c r="CYG5875" s="25"/>
      <x:c r="CYH5875" s="25"/>
      <x:c r="CYI5875" s="25"/>
      <x:c r="CYJ5875" s="25"/>
      <x:c r="CYK5875" s="25"/>
      <x:c r="CYL5875" s="25"/>
      <x:c r="CYM5875" s="25"/>
      <x:c r="CYN5875" s="25"/>
      <x:c r="CYO5875" s="25"/>
      <x:c r="CYP5875" s="25"/>
      <x:c r="CYQ5875" s="25"/>
      <x:c r="CYR5875" s="25"/>
      <x:c r="CYS5875" s="25"/>
      <x:c r="CYT5875" s="25"/>
      <x:c r="CYU5875" s="25"/>
      <x:c r="CYV5875" s="25"/>
      <x:c r="CYW5875" s="25"/>
      <x:c r="CYX5875" s="25"/>
      <x:c r="CYY5875" s="25"/>
      <x:c r="CYZ5875" s="25"/>
      <x:c r="CZA5875" s="25"/>
      <x:c r="CZB5875" s="25"/>
      <x:c r="CZC5875" s="25"/>
      <x:c r="CZD5875" s="25"/>
      <x:c r="CZE5875" s="25"/>
      <x:c r="CZF5875" s="25"/>
      <x:c r="CZG5875" s="25"/>
      <x:c r="CZH5875" s="25"/>
      <x:c r="CZI5875" s="25"/>
      <x:c r="CZJ5875" s="25"/>
      <x:c r="CZK5875" s="25"/>
      <x:c r="CZL5875" s="25"/>
      <x:c r="CZM5875" s="25"/>
      <x:c r="CZN5875" s="25"/>
      <x:c r="CZO5875" s="25"/>
      <x:c r="CZP5875" s="25"/>
      <x:c r="CZQ5875" s="25"/>
      <x:c r="CZR5875" s="25"/>
      <x:c r="CZS5875" s="25"/>
      <x:c r="CZT5875" s="25"/>
      <x:c r="CZU5875" s="25"/>
      <x:c r="CZV5875" s="25"/>
      <x:c r="CZW5875" s="25"/>
      <x:c r="CZX5875" s="25"/>
      <x:c r="CZY5875" s="25"/>
      <x:c r="CZZ5875" s="25"/>
      <x:c r="DAA5875" s="25"/>
      <x:c r="DAB5875" s="25"/>
      <x:c r="DAC5875" s="25"/>
      <x:c r="DAD5875" s="25"/>
      <x:c r="DAE5875" s="25"/>
      <x:c r="DAF5875" s="25"/>
      <x:c r="DAG5875" s="25"/>
      <x:c r="DAH5875" s="25"/>
      <x:c r="DAI5875" s="25"/>
      <x:c r="DAJ5875" s="25"/>
      <x:c r="DAK5875" s="25"/>
      <x:c r="DAL5875" s="25"/>
      <x:c r="DAM5875" s="25"/>
      <x:c r="DAN5875" s="25"/>
      <x:c r="DAO5875" s="25"/>
      <x:c r="DAP5875" s="25"/>
      <x:c r="DAQ5875" s="25"/>
      <x:c r="DAR5875" s="25"/>
      <x:c r="DAS5875" s="25"/>
      <x:c r="DAT5875" s="25"/>
      <x:c r="DAU5875" s="25"/>
      <x:c r="DAV5875" s="25"/>
      <x:c r="DAW5875" s="25"/>
      <x:c r="DAX5875" s="25"/>
      <x:c r="DAY5875" s="25"/>
      <x:c r="DAZ5875" s="25"/>
      <x:c r="DBA5875" s="25"/>
      <x:c r="DBB5875" s="25"/>
      <x:c r="DBC5875" s="25"/>
      <x:c r="DBD5875" s="25"/>
      <x:c r="DBE5875" s="25"/>
      <x:c r="DBF5875" s="25"/>
      <x:c r="DBG5875" s="25"/>
      <x:c r="DBH5875" s="25"/>
      <x:c r="DBI5875" s="25"/>
      <x:c r="DBJ5875" s="25"/>
      <x:c r="DBK5875" s="25"/>
      <x:c r="DBL5875" s="25"/>
      <x:c r="DBM5875" s="25"/>
      <x:c r="DBN5875" s="25"/>
      <x:c r="DBO5875" s="25"/>
      <x:c r="DBP5875" s="25"/>
      <x:c r="DBQ5875" s="25"/>
      <x:c r="DBR5875" s="25"/>
      <x:c r="DBS5875" s="25"/>
      <x:c r="DBT5875" s="25"/>
      <x:c r="DBU5875" s="25"/>
      <x:c r="DBV5875" s="25"/>
      <x:c r="DBW5875" s="25"/>
      <x:c r="DBX5875" s="25"/>
      <x:c r="DBY5875" s="25"/>
      <x:c r="DBZ5875" s="25"/>
      <x:c r="DCA5875" s="25"/>
      <x:c r="DCB5875" s="25"/>
      <x:c r="DCC5875" s="25"/>
      <x:c r="DCD5875" s="25"/>
      <x:c r="DCE5875" s="25"/>
      <x:c r="DCF5875" s="25"/>
      <x:c r="DCG5875" s="25"/>
      <x:c r="DCH5875" s="25"/>
      <x:c r="DCI5875" s="25"/>
      <x:c r="DCJ5875" s="25"/>
      <x:c r="DCK5875" s="25"/>
      <x:c r="DCL5875" s="25"/>
      <x:c r="DCM5875" s="25"/>
      <x:c r="DCN5875" s="25"/>
      <x:c r="DCO5875" s="25"/>
      <x:c r="DCP5875" s="25"/>
      <x:c r="DCQ5875" s="25"/>
      <x:c r="DCR5875" s="25"/>
      <x:c r="DCS5875" s="25"/>
      <x:c r="DCT5875" s="25"/>
      <x:c r="DCU5875" s="25"/>
      <x:c r="DCV5875" s="25"/>
      <x:c r="DCW5875" s="25"/>
      <x:c r="DCX5875" s="25"/>
      <x:c r="DCY5875" s="25"/>
      <x:c r="DCZ5875" s="25"/>
      <x:c r="DDA5875" s="25"/>
      <x:c r="DDB5875" s="25"/>
      <x:c r="DDC5875" s="25"/>
      <x:c r="DDD5875" s="25"/>
      <x:c r="DDE5875" s="25"/>
      <x:c r="DDF5875" s="25"/>
      <x:c r="DDG5875" s="25"/>
      <x:c r="DDH5875" s="25"/>
      <x:c r="DDI5875" s="25"/>
      <x:c r="DDJ5875" s="25"/>
      <x:c r="DDK5875" s="25"/>
      <x:c r="DDL5875" s="25"/>
      <x:c r="DDM5875" s="25"/>
      <x:c r="DDN5875" s="25"/>
      <x:c r="DDO5875" s="25"/>
      <x:c r="DDP5875" s="25"/>
      <x:c r="DDQ5875" s="25"/>
      <x:c r="DDR5875" s="25"/>
      <x:c r="DDS5875" s="25"/>
      <x:c r="DDT5875" s="25"/>
      <x:c r="DDU5875" s="25"/>
      <x:c r="DDV5875" s="25"/>
      <x:c r="DDW5875" s="25"/>
      <x:c r="DDX5875" s="25"/>
      <x:c r="DDY5875" s="25"/>
      <x:c r="DDZ5875" s="25"/>
      <x:c r="DEA5875" s="25"/>
      <x:c r="DEB5875" s="25"/>
      <x:c r="DEC5875" s="25"/>
      <x:c r="DED5875" s="25"/>
      <x:c r="DEE5875" s="25"/>
      <x:c r="DEF5875" s="25"/>
      <x:c r="DEG5875" s="25"/>
      <x:c r="DEH5875" s="25"/>
      <x:c r="DEI5875" s="25"/>
      <x:c r="DEJ5875" s="25"/>
      <x:c r="DEK5875" s="25"/>
      <x:c r="DEL5875" s="25"/>
      <x:c r="DEM5875" s="25"/>
      <x:c r="DEN5875" s="25"/>
      <x:c r="DEO5875" s="25"/>
      <x:c r="DEP5875" s="25"/>
      <x:c r="DEQ5875" s="25"/>
      <x:c r="DER5875" s="25"/>
      <x:c r="DES5875" s="25"/>
      <x:c r="DET5875" s="25"/>
      <x:c r="DEU5875" s="25"/>
      <x:c r="DEV5875" s="25"/>
      <x:c r="DEW5875" s="25"/>
      <x:c r="DEX5875" s="25"/>
      <x:c r="DEY5875" s="25"/>
      <x:c r="DEZ5875" s="25"/>
      <x:c r="DFA5875" s="25"/>
      <x:c r="DFB5875" s="25"/>
      <x:c r="DFC5875" s="25"/>
      <x:c r="DFD5875" s="25"/>
      <x:c r="DFE5875" s="25"/>
      <x:c r="DFF5875" s="25"/>
      <x:c r="DFG5875" s="25"/>
      <x:c r="DFH5875" s="25"/>
      <x:c r="DFI5875" s="25"/>
      <x:c r="DFJ5875" s="25"/>
      <x:c r="DFK5875" s="25"/>
      <x:c r="DFL5875" s="25"/>
      <x:c r="DFM5875" s="25"/>
      <x:c r="DFN5875" s="25"/>
      <x:c r="DFO5875" s="25"/>
      <x:c r="DFP5875" s="25"/>
      <x:c r="DFQ5875" s="25"/>
      <x:c r="DFR5875" s="25"/>
      <x:c r="DFS5875" s="25"/>
      <x:c r="DFT5875" s="25"/>
      <x:c r="DFU5875" s="25"/>
      <x:c r="DFV5875" s="25"/>
      <x:c r="DFW5875" s="25"/>
      <x:c r="DFX5875" s="25"/>
      <x:c r="DFY5875" s="25"/>
      <x:c r="DFZ5875" s="25"/>
      <x:c r="DGA5875" s="25"/>
      <x:c r="DGB5875" s="25"/>
      <x:c r="DGC5875" s="25"/>
      <x:c r="DGD5875" s="25"/>
      <x:c r="DGE5875" s="25"/>
      <x:c r="DGF5875" s="25"/>
      <x:c r="DGG5875" s="25"/>
      <x:c r="DGH5875" s="25"/>
      <x:c r="DGI5875" s="25"/>
      <x:c r="DGJ5875" s="25"/>
      <x:c r="DGK5875" s="25"/>
      <x:c r="DGL5875" s="25"/>
      <x:c r="DGM5875" s="25"/>
      <x:c r="DGN5875" s="25"/>
      <x:c r="DGO5875" s="25"/>
      <x:c r="DGP5875" s="25"/>
      <x:c r="DGQ5875" s="25"/>
      <x:c r="DGR5875" s="25"/>
      <x:c r="DGS5875" s="25"/>
      <x:c r="DGT5875" s="25"/>
      <x:c r="DGU5875" s="25"/>
      <x:c r="DGV5875" s="25"/>
      <x:c r="DGW5875" s="25"/>
      <x:c r="DGX5875" s="25"/>
      <x:c r="DGY5875" s="25"/>
      <x:c r="DGZ5875" s="25"/>
      <x:c r="DHA5875" s="25"/>
      <x:c r="DHB5875" s="25"/>
      <x:c r="DHC5875" s="25"/>
      <x:c r="DHD5875" s="25"/>
      <x:c r="DHE5875" s="25"/>
      <x:c r="DHF5875" s="25"/>
      <x:c r="DHG5875" s="25"/>
      <x:c r="DHH5875" s="25"/>
      <x:c r="DHI5875" s="25"/>
      <x:c r="DHJ5875" s="25"/>
      <x:c r="DHK5875" s="25"/>
      <x:c r="DHL5875" s="25"/>
      <x:c r="DHM5875" s="25"/>
      <x:c r="DHN5875" s="25"/>
      <x:c r="DHO5875" s="25"/>
      <x:c r="DHP5875" s="25"/>
      <x:c r="DHQ5875" s="25"/>
      <x:c r="DHR5875" s="25"/>
      <x:c r="DHS5875" s="25"/>
      <x:c r="DHT5875" s="25"/>
      <x:c r="DHU5875" s="25"/>
      <x:c r="DHV5875" s="25"/>
      <x:c r="DHW5875" s="25"/>
      <x:c r="DHX5875" s="25"/>
      <x:c r="DHY5875" s="25"/>
      <x:c r="DHZ5875" s="25"/>
      <x:c r="DIA5875" s="25"/>
      <x:c r="DIB5875" s="25"/>
      <x:c r="DIC5875" s="25"/>
      <x:c r="DID5875" s="25"/>
      <x:c r="DIE5875" s="25"/>
      <x:c r="DIF5875" s="25"/>
      <x:c r="DIG5875" s="25"/>
      <x:c r="DIH5875" s="25"/>
      <x:c r="DII5875" s="25"/>
      <x:c r="DIJ5875" s="25"/>
      <x:c r="DIK5875" s="25"/>
      <x:c r="DIL5875" s="25"/>
      <x:c r="DIM5875" s="25"/>
      <x:c r="DIN5875" s="25"/>
      <x:c r="DIO5875" s="25"/>
      <x:c r="DIP5875" s="25"/>
      <x:c r="DIQ5875" s="25"/>
      <x:c r="DIR5875" s="25"/>
      <x:c r="DIS5875" s="25"/>
      <x:c r="DIT5875" s="25"/>
      <x:c r="DIU5875" s="25"/>
      <x:c r="DIV5875" s="25"/>
      <x:c r="DIW5875" s="25"/>
      <x:c r="DIX5875" s="25"/>
      <x:c r="DIY5875" s="25"/>
      <x:c r="DIZ5875" s="25"/>
      <x:c r="DJA5875" s="25"/>
      <x:c r="DJB5875" s="25"/>
      <x:c r="DJC5875" s="25"/>
      <x:c r="DJD5875" s="25"/>
      <x:c r="DJE5875" s="25"/>
      <x:c r="DJF5875" s="25"/>
      <x:c r="DJG5875" s="25"/>
      <x:c r="DJH5875" s="25"/>
      <x:c r="DJI5875" s="25"/>
      <x:c r="DJJ5875" s="25"/>
      <x:c r="DJK5875" s="25"/>
      <x:c r="DJL5875" s="25"/>
      <x:c r="DJM5875" s="25"/>
      <x:c r="DJN5875" s="25"/>
      <x:c r="DJO5875" s="25"/>
      <x:c r="DJP5875" s="25"/>
      <x:c r="DJQ5875" s="25"/>
      <x:c r="DJR5875" s="25"/>
      <x:c r="DJS5875" s="25"/>
      <x:c r="DJT5875" s="25"/>
      <x:c r="DJU5875" s="25"/>
      <x:c r="DJV5875" s="25"/>
      <x:c r="DJW5875" s="25"/>
      <x:c r="DJX5875" s="25"/>
      <x:c r="DJY5875" s="25"/>
      <x:c r="DJZ5875" s="25"/>
      <x:c r="DKA5875" s="25"/>
      <x:c r="DKB5875" s="25"/>
      <x:c r="DKC5875" s="25"/>
      <x:c r="DKD5875" s="25"/>
      <x:c r="DKE5875" s="25"/>
      <x:c r="DKF5875" s="25"/>
      <x:c r="DKG5875" s="25"/>
      <x:c r="DKH5875" s="25"/>
      <x:c r="DKI5875" s="25"/>
      <x:c r="DKJ5875" s="25"/>
      <x:c r="DKK5875" s="25"/>
      <x:c r="DKL5875" s="25"/>
      <x:c r="DKM5875" s="25"/>
      <x:c r="DKN5875" s="25"/>
      <x:c r="DKO5875" s="25"/>
      <x:c r="DKP5875" s="25"/>
      <x:c r="DKQ5875" s="25"/>
      <x:c r="DKR5875" s="25"/>
      <x:c r="DKS5875" s="25"/>
      <x:c r="DKT5875" s="25"/>
      <x:c r="DKU5875" s="25"/>
      <x:c r="DKV5875" s="25"/>
      <x:c r="DKW5875" s="25"/>
      <x:c r="DKX5875" s="25"/>
      <x:c r="DKY5875" s="25"/>
      <x:c r="DKZ5875" s="25"/>
      <x:c r="DLA5875" s="25"/>
      <x:c r="DLB5875" s="25"/>
      <x:c r="DLC5875" s="25"/>
      <x:c r="DLD5875" s="25"/>
      <x:c r="DLE5875" s="25"/>
      <x:c r="DLF5875" s="25"/>
      <x:c r="DLG5875" s="25"/>
      <x:c r="DLH5875" s="25"/>
      <x:c r="DLI5875" s="25"/>
      <x:c r="DLJ5875" s="25"/>
      <x:c r="DLK5875" s="25"/>
      <x:c r="DLL5875" s="25"/>
      <x:c r="DLM5875" s="25"/>
      <x:c r="DLN5875" s="25"/>
      <x:c r="DLO5875" s="25"/>
      <x:c r="DLP5875" s="25"/>
      <x:c r="DLQ5875" s="25"/>
      <x:c r="DLR5875" s="25"/>
      <x:c r="DLS5875" s="25"/>
      <x:c r="DLT5875" s="25"/>
      <x:c r="DLU5875" s="25"/>
      <x:c r="DLV5875" s="25"/>
      <x:c r="DLW5875" s="25"/>
      <x:c r="DLX5875" s="25"/>
      <x:c r="DLY5875" s="25"/>
      <x:c r="DLZ5875" s="25"/>
      <x:c r="DMA5875" s="25"/>
      <x:c r="DMB5875" s="25"/>
      <x:c r="DMC5875" s="25"/>
      <x:c r="DMD5875" s="25"/>
      <x:c r="DME5875" s="25"/>
      <x:c r="DMF5875" s="25"/>
      <x:c r="DMG5875" s="25"/>
      <x:c r="DMH5875" s="25"/>
      <x:c r="DMI5875" s="25"/>
      <x:c r="DMJ5875" s="25"/>
      <x:c r="DMK5875" s="25"/>
      <x:c r="DML5875" s="25"/>
      <x:c r="DMM5875" s="25"/>
      <x:c r="DMN5875" s="25"/>
      <x:c r="DMO5875" s="25"/>
      <x:c r="DMP5875" s="25"/>
      <x:c r="DMQ5875" s="25"/>
      <x:c r="DMR5875" s="25"/>
      <x:c r="DMS5875" s="25"/>
      <x:c r="DMT5875" s="25"/>
      <x:c r="DMU5875" s="25"/>
      <x:c r="DMV5875" s="25"/>
      <x:c r="DMW5875" s="25"/>
      <x:c r="DMX5875" s="25"/>
      <x:c r="DMY5875" s="25"/>
      <x:c r="DMZ5875" s="25"/>
      <x:c r="DNA5875" s="25"/>
      <x:c r="DNB5875" s="25"/>
      <x:c r="DNC5875" s="25"/>
      <x:c r="DND5875" s="25"/>
      <x:c r="DNE5875" s="25"/>
      <x:c r="DNF5875" s="25"/>
      <x:c r="DNG5875" s="25"/>
      <x:c r="DNH5875" s="25"/>
      <x:c r="DNI5875" s="25"/>
      <x:c r="DNJ5875" s="25"/>
      <x:c r="DNK5875" s="25"/>
      <x:c r="DNL5875" s="25"/>
      <x:c r="DNM5875" s="25"/>
      <x:c r="DNN5875" s="25"/>
      <x:c r="DNO5875" s="25"/>
      <x:c r="DNP5875" s="25"/>
      <x:c r="DNQ5875" s="25"/>
      <x:c r="DNR5875" s="25"/>
      <x:c r="DNS5875" s="25"/>
      <x:c r="DNT5875" s="25"/>
      <x:c r="DNU5875" s="25"/>
      <x:c r="DNV5875" s="25"/>
      <x:c r="DNW5875" s="25"/>
      <x:c r="DNX5875" s="25"/>
      <x:c r="DNY5875" s="25"/>
      <x:c r="DNZ5875" s="25"/>
      <x:c r="DOA5875" s="25"/>
      <x:c r="DOB5875" s="25"/>
      <x:c r="DOC5875" s="25"/>
      <x:c r="DOD5875" s="25"/>
      <x:c r="DOE5875" s="25"/>
      <x:c r="DOF5875" s="25"/>
      <x:c r="DOG5875" s="25"/>
      <x:c r="DOH5875" s="25"/>
      <x:c r="DOI5875" s="25"/>
      <x:c r="DOJ5875" s="25"/>
      <x:c r="DOK5875" s="25"/>
      <x:c r="DOL5875" s="25"/>
      <x:c r="DOM5875" s="25"/>
      <x:c r="DON5875" s="25"/>
      <x:c r="DOO5875" s="25"/>
      <x:c r="DOP5875" s="25"/>
      <x:c r="DOQ5875" s="25"/>
      <x:c r="DOR5875" s="25"/>
      <x:c r="DOS5875" s="25"/>
      <x:c r="DOT5875" s="25"/>
      <x:c r="DOU5875" s="25"/>
      <x:c r="DOV5875" s="25"/>
      <x:c r="DOW5875" s="25"/>
      <x:c r="DOX5875" s="25"/>
      <x:c r="DOY5875" s="25"/>
      <x:c r="DOZ5875" s="25"/>
      <x:c r="DPA5875" s="25"/>
      <x:c r="DPB5875" s="25"/>
      <x:c r="DPC5875" s="25"/>
      <x:c r="DPD5875" s="25"/>
      <x:c r="DPE5875" s="25"/>
      <x:c r="DPF5875" s="25"/>
      <x:c r="DPG5875" s="25"/>
      <x:c r="DPH5875" s="25"/>
      <x:c r="DPI5875" s="25"/>
      <x:c r="DPJ5875" s="25"/>
      <x:c r="DPK5875" s="25"/>
      <x:c r="DPL5875" s="25"/>
      <x:c r="DPM5875" s="25"/>
      <x:c r="DPN5875" s="25"/>
      <x:c r="DPO5875" s="25"/>
      <x:c r="DPP5875" s="25"/>
      <x:c r="DPQ5875" s="25"/>
      <x:c r="DPR5875" s="25"/>
      <x:c r="DPS5875" s="25"/>
      <x:c r="DPT5875" s="25"/>
      <x:c r="DPU5875" s="25"/>
      <x:c r="DPV5875" s="25"/>
      <x:c r="DPW5875" s="25"/>
      <x:c r="DPX5875" s="25"/>
      <x:c r="DPY5875" s="25"/>
      <x:c r="DPZ5875" s="25"/>
      <x:c r="DQA5875" s="25"/>
      <x:c r="DQB5875" s="25"/>
      <x:c r="DQC5875" s="25"/>
      <x:c r="DQD5875" s="25"/>
      <x:c r="DQE5875" s="25"/>
      <x:c r="DQF5875" s="25"/>
      <x:c r="DQG5875" s="25"/>
      <x:c r="DQH5875" s="25"/>
      <x:c r="DQI5875" s="25"/>
      <x:c r="DQJ5875" s="25"/>
      <x:c r="DQK5875" s="25"/>
      <x:c r="DQL5875" s="25"/>
      <x:c r="DQM5875" s="25"/>
      <x:c r="DQN5875" s="25"/>
      <x:c r="DQO5875" s="25"/>
      <x:c r="DQP5875" s="25"/>
      <x:c r="DQQ5875" s="25"/>
      <x:c r="DQR5875" s="25"/>
      <x:c r="DQS5875" s="25"/>
      <x:c r="DQT5875" s="25"/>
      <x:c r="DQU5875" s="25"/>
      <x:c r="DQV5875" s="25"/>
      <x:c r="DQW5875" s="25"/>
      <x:c r="DQX5875" s="25"/>
      <x:c r="DQY5875" s="25"/>
      <x:c r="DQZ5875" s="25"/>
      <x:c r="DRA5875" s="25"/>
      <x:c r="DRB5875" s="25"/>
      <x:c r="DRC5875" s="25"/>
      <x:c r="DRD5875" s="25"/>
      <x:c r="DRE5875" s="25"/>
      <x:c r="DRF5875" s="25"/>
      <x:c r="DRG5875" s="25"/>
      <x:c r="DRH5875" s="25"/>
      <x:c r="DRI5875" s="25"/>
      <x:c r="DRJ5875" s="25"/>
      <x:c r="DRK5875" s="25"/>
      <x:c r="DRL5875" s="25"/>
      <x:c r="DRM5875" s="25"/>
      <x:c r="DRN5875" s="25"/>
      <x:c r="DRO5875" s="25"/>
      <x:c r="DRP5875" s="25"/>
      <x:c r="DRQ5875" s="25"/>
      <x:c r="DRR5875" s="25"/>
      <x:c r="DRS5875" s="25"/>
      <x:c r="DRT5875" s="25"/>
      <x:c r="DRU5875" s="25"/>
      <x:c r="DRV5875" s="25"/>
      <x:c r="DRW5875" s="25"/>
      <x:c r="DRX5875" s="25"/>
      <x:c r="DRY5875" s="25"/>
      <x:c r="DRZ5875" s="25"/>
      <x:c r="DSA5875" s="25"/>
      <x:c r="DSB5875" s="25"/>
      <x:c r="DSC5875" s="25"/>
      <x:c r="DSD5875" s="25"/>
      <x:c r="DSE5875" s="25"/>
      <x:c r="DSF5875" s="25"/>
      <x:c r="DSG5875" s="25"/>
      <x:c r="DSH5875" s="25"/>
      <x:c r="DSI5875" s="25"/>
      <x:c r="DSJ5875" s="25"/>
      <x:c r="DSK5875" s="25"/>
      <x:c r="DSL5875" s="25"/>
      <x:c r="DSM5875" s="25"/>
      <x:c r="DSN5875" s="25"/>
      <x:c r="DSO5875" s="25"/>
      <x:c r="DSP5875" s="25"/>
      <x:c r="DSQ5875" s="25"/>
      <x:c r="DSR5875" s="25"/>
      <x:c r="DSS5875" s="25"/>
      <x:c r="DST5875" s="25"/>
      <x:c r="DSU5875" s="25"/>
      <x:c r="DSV5875" s="25"/>
      <x:c r="DSW5875" s="25"/>
      <x:c r="DSX5875" s="25"/>
      <x:c r="DSY5875" s="25"/>
      <x:c r="DSZ5875" s="25"/>
      <x:c r="DTA5875" s="25"/>
      <x:c r="DTB5875" s="25"/>
      <x:c r="DTC5875" s="25"/>
      <x:c r="DTD5875" s="25"/>
      <x:c r="DTE5875" s="25"/>
      <x:c r="DTF5875" s="25"/>
      <x:c r="DTG5875" s="25"/>
      <x:c r="DTH5875" s="25"/>
      <x:c r="DTI5875" s="25"/>
      <x:c r="DTJ5875" s="25"/>
      <x:c r="DTK5875" s="25"/>
      <x:c r="DTL5875" s="25"/>
      <x:c r="DTM5875" s="25"/>
      <x:c r="DTN5875" s="25"/>
      <x:c r="DTO5875" s="25"/>
      <x:c r="DTP5875" s="25"/>
      <x:c r="DTQ5875" s="25"/>
      <x:c r="DTR5875" s="25"/>
      <x:c r="DTS5875" s="25"/>
      <x:c r="DTT5875" s="25"/>
      <x:c r="DTU5875" s="25"/>
      <x:c r="DTV5875" s="25"/>
      <x:c r="DTW5875" s="25"/>
      <x:c r="DTX5875" s="25"/>
      <x:c r="DTY5875" s="25"/>
      <x:c r="DTZ5875" s="25"/>
      <x:c r="DUA5875" s="25"/>
      <x:c r="DUB5875" s="25"/>
      <x:c r="DUC5875" s="25"/>
      <x:c r="DUD5875" s="25"/>
      <x:c r="DUE5875" s="25"/>
      <x:c r="DUF5875" s="25"/>
      <x:c r="DUG5875" s="25"/>
      <x:c r="DUH5875" s="25"/>
      <x:c r="DUI5875" s="25"/>
      <x:c r="DUJ5875" s="25"/>
      <x:c r="DUK5875" s="25"/>
      <x:c r="DUL5875" s="25"/>
      <x:c r="DUM5875" s="25"/>
      <x:c r="DUN5875" s="25"/>
      <x:c r="DUO5875" s="25"/>
      <x:c r="DUP5875" s="25"/>
      <x:c r="DUQ5875" s="25"/>
      <x:c r="DUR5875" s="25"/>
      <x:c r="DUS5875" s="25"/>
      <x:c r="DUT5875" s="25"/>
      <x:c r="DUU5875" s="25"/>
      <x:c r="DUV5875" s="25"/>
      <x:c r="DUW5875" s="25"/>
      <x:c r="DUX5875" s="25"/>
      <x:c r="DUY5875" s="25"/>
      <x:c r="DUZ5875" s="25"/>
      <x:c r="DVA5875" s="25"/>
      <x:c r="DVB5875" s="25"/>
      <x:c r="DVC5875" s="25"/>
      <x:c r="DVD5875" s="25"/>
      <x:c r="DVE5875" s="25"/>
      <x:c r="DVF5875" s="25"/>
      <x:c r="DVG5875" s="25"/>
      <x:c r="DVH5875" s="25"/>
      <x:c r="DVI5875" s="25"/>
      <x:c r="DVJ5875" s="25"/>
      <x:c r="DVK5875" s="25"/>
      <x:c r="DVL5875" s="25"/>
      <x:c r="DVM5875" s="25"/>
      <x:c r="DVN5875" s="25"/>
      <x:c r="DVO5875" s="25"/>
      <x:c r="DVP5875" s="25"/>
      <x:c r="DVQ5875" s="25"/>
      <x:c r="DVR5875" s="25"/>
      <x:c r="DVS5875" s="25"/>
      <x:c r="DVT5875" s="25"/>
      <x:c r="DVU5875" s="25"/>
      <x:c r="DVV5875" s="25"/>
      <x:c r="DVW5875" s="25"/>
      <x:c r="DVX5875" s="25"/>
      <x:c r="DVY5875" s="25"/>
      <x:c r="DVZ5875" s="25"/>
      <x:c r="DWA5875" s="25"/>
      <x:c r="DWB5875" s="25"/>
      <x:c r="DWC5875" s="25"/>
      <x:c r="DWD5875" s="25"/>
      <x:c r="DWE5875" s="25"/>
      <x:c r="DWF5875" s="25"/>
      <x:c r="DWG5875" s="25"/>
      <x:c r="DWH5875" s="25"/>
      <x:c r="DWI5875" s="25"/>
      <x:c r="DWJ5875" s="25"/>
      <x:c r="DWK5875" s="25"/>
      <x:c r="DWL5875" s="25"/>
      <x:c r="DWM5875" s="25"/>
      <x:c r="DWN5875" s="25"/>
      <x:c r="DWO5875" s="25"/>
      <x:c r="DWP5875" s="25"/>
      <x:c r="DWQ5875" s="25"/>
      <x:c r="DWR5875" s="25"/>
      <x:c r="DWS5875" s="25"/>
      <x:c r="DWT5875" s="25"/>
      <x:c r="DWU5875" s="25"/>
      <x:c r="DWV5875" s="25"/>
      <x:c r="DWW5875" s="25"/>
      <x:c r="DWX5875" s="25"/>
      <x:c r="DWY5875" s="25"/>
      <x:c r="DWZ5875" s="25"/>
      <x:c r="DXA5875" s="25"/>
      <x:c r="DXB5875" s="25"/>
      <x:c r="DXC5875" s="25"/>
      <x:c r="DXD5875" s="25"/>
      <x:c r="DXE5875" s="25"/>
      <x:c r="DXF5875" s="25"/>
      <x:c r="DXG5875" s="25"/>
      <x:c r="DXH5875" s="25"/>
      <x:c r="DXI5875" s="25"/>
      <x:c r="DXJ5875" s="25"/>
      <x:c r="DXK5875" s="25"/>
      <x:c r="DXL5875" s="25"/>
      <x:c r="DXM5875" s="25"/>
      <x:c r="DXN5875" s="25"/>
      <x:c r="DXO5875" s="25"/>
      <x:c r="DXP5875" s="25"/>
      <x:c r="DXQ5875" s="25"/>
      <x:c r="DXR5875" s="25"/>
      <x:c r="DXS5875" s="25"/>
      <x:c r="DXT5875" s="25"/>
      <x:c r="DXU5875" s="25"/>
      <x:c r="DXV5875" s="25"/>
      <x:c r="DXW5875" s="25"/>
      <x:c r="DXX5875" s="25"/>
      <x:c r="DXY5875" s="25"/>
      <x:c r="DXZ5875" s="25"/>
      <x:c r="DYA5875" s="25"/>
      <x:c r="DYB5875" s="25"/>
      <x:c r="DYC5875" s="25"/>
      <x:c r="DYD5875" s="25"/>
      <x:c r="DYE5875" s="25"/>
      <x:c r="DYF5875" s="25"/>
      <x:c r="DYG5875" s="25"/>
      <x:c r="DYH5875" s="25"/>
      <x:c r="DYI5875" s="25"/>
      <x:c r="DYJ5875" s="25"/>
      <x:c r="DYK5875" s="25"/>
      <x:c r="DYL5875" s="25"/>
      <x:c r="DYM5875" s="25"/>
      <x:c r="DYN5875" s="25"/>
      <x:c r="DYO5875" s="25"/>
      <x:c r="DYP5875" s="25"/>
      <x:c r="DYQ5875" s="25"/>
      <x:c r="DYR5875" s="25"/>
      <x:c r="DYS5875" s="25"/>
      <x:c r="DYT5875" s="25"/>
      <x:c r="DYU5875" s="25"/>
      <x:c r="DYV5875" s="25"/>
      <x:c r="DYW5875" s="25"/>
      <x:c r="DYX5875" s="25"/>
      <x:c r="DYY5875" s="25"/>
      <x:c r="DYZ5875" s="25"/>
      <x:c r="DZA5875" s="25"/>
      <x:c r="DZB5875" s="25"/>
      <x:c r="DZC5875" s="25"/>
      <x:c r="DZD5875" s="25"/>
      <x:c r="DZE5875" s="25"/>
      <x:c r="DZF5875" s="25"/>
      <x:c r="DZG5875" s="25"/>
      <x:c r="DZH5875" s="25"/>
      <x:c r="DZI5875" s="25"/>
      <x:c r="DZJ5875" s="25"/>
      <x:c r="DZK5875" s="25"/>
      <x:c r="DZL5875" s="25"/>
      <x:c r="DZM5875" s="25"/>
      <x:c r="DZN5875" s="25"/>
      <x:c r="DZO5875" s="25"/>
      <x:c r="DZP5875" s="25"/>
      <x:c r="DZQ5875" s="25"/>
      <x:c r="DZR5875" s="25"/>
      <x:c r="DZS5875" s="25"/>
      <x:c r="DZT5875" s="25"/>
      <x:c r="DZU5875" s="25"/>
      <x:c r="DZV5875" s="25"/>
      <x:c r="DZW5875" s="25"/>
      <x:c r="DZX5875" s="25"/>
      <x:c r="DZY5875" s="25"/>
      <x:c r="DZZ5875" s="25"/>
      <x:c r="EAA5875" s="25"/>
      <x:c r="EAB5875" s="25"/>
      <x:c r="EAC5875" s="25"/>
      <x:c r="EAD5875" s="25"/>
      <x:c r="EAE5875" s="25"/>
      <x:c r="EAF5875" s="25"/>
      <x:c r="EAG5875" s="25"/>
      <x:c r="EAH5875" s="25"/>
      <x:c r="EAI5875" s="25"/>
      <x:c r="EAJ5875" s="25"/>
      <x:c r="EAK5875" s="25"/>
      <x:c r="EAL5875" s="25"/>
      <x:c r="EAM5875" s="25"/>
      <x:c r="EAN5875" s="25"/>
      <x:c r="EAO5875" s="25"/>
      <x:c r="EAP5875" s="25"/>
      <x:c r="EAQ5875" s="25"/>
      <x:c r="EAR5875" s="25"/>
      <x:c r="EAS5875" s="25"/>
      <x:c r="EAT5875" s="25"/>
      <x:c r="EAU5875" s="25"/>
      <x:c r="EAV5875" s="25"/>
      <x:c r="EAW5875" s="25"/>
      <x:c r="EAX5875" s="25"/>
      <x:c r="EAY5875" s="25"/>
      <x:c r="EAZ5875" s="25"/>
      <x:c r="EBA5875" s="25"/>
      <x:c r="EBB5875" s="25"/>
      <x:c r="EBC5875" s="25"/>
      <x:c r="EBD5875" s="25"/>
      <x:c r="EBE5875" s="25"/>
      <x:c r="EBF5875" s="25"/>
      <x:c r="EBG5875" s="25"/>
      <x:c r="EBH5875" s="25"/>
      <x:c r="EBI5875" s="25"/>
      <x:c r="EBJ5875" s="25"/>
      <x:c r="EBK5875" s="25"/>
      <x:c r="EBL5875" s="25"/>
      <x:c r="EBM5875" s="25"/>
      <x:c r="EBN5875" s="25"/>
      <x:c r="EBO5875" s="25"/>
      <x:c r="EBP5875" s="25"/>
      <x:c r="EBQ5875" s="25"/>
      <x:c r="EBR5875" s="25"/>
      <x:c r="EBS5875" s="25"/>
      <x:c r="EBT5875" s="25"/>
      <x:c r="EBU5875" s="25"/>
      <x:c r="EBV5875" s="25"/>
      <x:c r="EBW5875" s="25"/>
      <x:c r="EBX5875" s="25"/>
      <x:c r="EBY5875" s="25"/>
      <x:c r="EBZ5875" s="25"/>
      <x:c r="ECA5875" s="25"/>
      <x:c r="ECB5875" s="25"/>
      <x:c r="ECC5875" s="25"/>
      <x:c r="ECD5875" s="25"/>
      <x:c r="ECE5875" s="25"/>
      <x:c r="ECF5875" s="25"/>
      <x:c r="ECG5875" s="25"/>
      <x:c r="ECH5875" s="25"/>
      <x:c r="ECI5875" s="25"/>
      <x:c r="ECJ5875" s="25"/>
      <x:c r="ECK5875" s="25"/>
      <x:c r="ECL5875" s="25"/>
      <x:c r="ECM5875" s="25"/>
      <x:c r="ECN5875" s="25"/>
      <x:c r="ECO5875" s="25"/>
      <x:c r="ECP5875" s="25"/>
      <x:c r="ECQ5875" s="25"/>
      <x:c r="ECR5875" s="25"/>
      <x:c r="ECS5875" s="25"/>
      <x:c r="ECT5875" s="25"/>
      <x:c r="ECU5875" s="25"/>
      <x:c r="ECV5875" s="25"/>
      <x:c r="ECW5875" s="25"/>
      <x:c r="ECX5875" s="25"/>
      <x:c r="ECY5875" s="25"/>
      <x:c r="ECZ5875" s="25"/>
      <x:c r="EDA5875" s="25"/>
      <x:c r="EDB5875" s="25"/>
      <x:c r="EDC5875" s="25"/>
      <x:c r="EDD5875" s="25"/>
      <x:c r="EDE5875" s="25"/>
      <x:c r="EDF5875" s="25"/>
      <x:c r="EDG5875" s="25"/>
      <x:c r="EDH5875" s="25"/>
      <x:c r="EDI5875" s="25"/>
      <x:c r="EDJ5875" s="25"/>
      <x:c r="EDK5875" s="25"/>
      <x:c r="EDL5875" s="25"/>
      <x:c r="EDM5875" s="25"/>
      <x:c r="EDN5875" s="25"/>
      <x:c r="EDO5875" s="25"/>
      <x:c r="EDP5875" s="25"/>
      <x:c r="EDQ5875" s="25"/>
      <x:c r="EDR5875" s="25"/>
      <x:c r="EDS5875" s="25"/>
      <x:c r="EDT5875" s="25"/>
      <x:c r="EDU5875" s="25"/>
      <x:c r="EDV5875" s="25"/>
      <x:c r="EDW5875" s="25"/>
      <x:c r="EDX5875" s="25"/>
      <x:c r="EDY5875" s="25"/>
      <x:c r="EDZ5875" s="25"/>
      <x:c r="EEA5875" s="25"/>
      <x:c r="EEB5875" s="25"/>
      <x:c r="EEC5875" s="25"/>
      <x:c r="EED5875" s="25"/>
      <x:c r="EEE5875" s="25"/>
      <x:c r="EEF5875" s="25"/>
      <x:c r="EEG5875" s="25"/>
      <x:c r="EEH5875" s="25"/>
      <x:c r="EEI5875" s="25"/>
      <x:c r="EEJ5875" s="25"/>
      <x:c r="EEK5875" s="25"/>
      <x:c r="EEL5875" s="25"/>
      <x:c r="EEM5875" s="25"/>
      <x:c r="EEN5875" s="25"/>
      <x:c r="EEO5875" s="25"/>
      <x:c r="EEP5875" s="25"/>
      <x:c r="EEQ5875" s="25"/>
      <x:c r="EER5875" s="25"/>
      <x:c r="EES5875" s="25"/>
      <x:c r="EET5875" s="25"/>
      <x:c r="EEU5875" s="25"/>
      <x:c r="EEV5875" s="25"/>
      <x:c r="EEW5875" s="25"/>
      <x:c r="EEX5875" s="25"/>
      <x:c r="EEY5875" s="25"/>
      <x:c r="EEZ5875" s="25"/>
      <x:c r="EFA5875" s="25"/>
      <x:c r="EFB5875" s="25"/>
      <x:c r="EFC5875" s="25"/>
      <x:c r="EFD5875" s="25"/>
      <x:c r="EFE5875" s="25"/>
      <x:c r="EFF5875" s="25"/>
      <x:c r="EFG5875" s="25"/>
      <x:c r="EFH5875" s="25"/>
      <x:c r="EFI5875" s="25"/>
      <x:c r="EFJ5875" s="25"/>
      <x:c r="EFK5875" s="25"/>
      <x:c r="EFL5875" s="25"/>
      <x:c r="EFM5875" s="25"/>
      <x:c r="EFN5875" s="25"/>
      <x:c r="EFO5875" s="25"/>
      <x:c r="EFP5875" s="25"/>
      <x:c r="EFQ5875" s="25"/>
      <x:c r="EFR5875" s="25"/>
      <x:c r="EFS5875" s="25"/>
      <x:c r="EFT5875" s="25"/>
      <x:c r="EFU5875" s="25"/>
      <x:c r="EFV5875" s="25"/>
      <x:c r="EFW5875" s="25"/>
      <x:c r="EFX5875" s="25"/>
      <x:c r="EFY5875" s="25"/>
      <x:c r="EFZ5875" s="25"/>
      <x:c r="EGA5875" s="25"/>
      <x:c r="EGB5875" s="25"/>
      <x:c r="EGC5875" s="25"/>
      <x:c r="EGD5875" s="25"/>
      <x:c r="EGE5875" s="25"/>
      <x:c r="EGF5875" s="25"/>
      <x:c r="EGG5875" s="25"/>
      <x:c r="EGH5875" s="25"/>
      <x:c r="EGI5875" s="25"/>
      <x:c r="EGJ5875" s="25"/>
      <x:c r="EGK5875" s="25"/>
      <x:c r="EGL5875" s="25"/>
      <x:c r="EGM5875" s="25"/>
      <x:c r="EGN5875" s="25"/>
      <x:c r="EGO5875" s="25"/>
      <x:c r="EGP5875" s="25"/>
      <x:c r="EGQ5875" s="25"/>
      <x:c r="EGR5875" s="25"/>
      <x:c r="EGS5875" s="25"/>
      <x:c r="EGT5875" s="25"/>
      <x:c r="EGU5875" s="25"/>
      <x:c r="EGV5875" s="25"/>
      <x:c r="EGW5875" s="25"/>
      <x:c r="EGX5875" s="25"/>
      <x:c r="EGY5875" s="25"/>
      <x:c r="EGZ5875" s="25"/>
      <x:c r="EHA5875" s="25"/>
      <x:c r="EHB5875" s="25"/>
      <x:c r="EHC5875" s="25"/>
      <x:c r="EHD5875" s="25"/>
      <x:c r="EHE5875" s="25"/>
      <x:c r="EHF5875" s="25"/>
      <x:c r="EHG5875" s="25"/>
      <x:c r="EHH5875" s="25"/>
      <x:c r="EHI5875" s="25"/>
      <x:c r="EHJ5875" s="25"/>
      <x:c r="EHK5875" s="25"/>
      <x:c r="EHL5875" s="25"/>
      <x:c r="EHM5875" s="25"/>
      <x:c r="EHN5875" s="25"/>
      <x:c r="EHO5875" s="25"/>
      <x:c r="EHP5875" s="25"/>
      <x:c r="EHQ5875" s="25"/>
      <x:c r="EHR5875" s="25"/>
      <x:c r="EHS5875" s="25"/>
      <x:c r="EHT5875" s="25"/>
      <x:c r="EHU5875" s="25"/>
      <x:c r="EHV5875" s="25"/>
      <x:c r="EHW5875" s="25"/>
      <x:c r="EHX5875" s="25"/>
      <x:c r="EHY5875" s="25"/>
      <x:c r="EHZ5875" s="25"/>
      <x:c r="EIA5875" s="25"/>
      <x:c r="EIB5875" s="25"/>
      <x:c r="EIC5875" s="25"/>
      <x:c r="EID5875" s="25"/>
      <x:c r="EIE5875" s="25"/>
      <x:c r="EIF5875" s="25"/>
      <x:c r="EIG5875" s="25"/>
      <x:c r="EIH5875" s="25"/>
      <x:c r="EII5875" s="25"/>
      <x:c r="EIJ5875" s="25"/>
      <x:c r="EIK5875" s="25"/>
      <x:c r="EIL5875" s="25"/>
      <x:c r="EIM5875" s="25"/>
      <x:c r="EIN5875" s="25"/>
      <x:c r="EIO5875" s="25"/>
      <x:c r="EIP5875" s="25"/>
      <x:c r="EIQ5875" s="25"/>
      <x:c r="EIR5875" s="25"/>
      <x:c r="EIS5875" s="25"/>
      <x:c r="EIT5875" s="25"/>
      <x:c r="EIU5875" s="25"/>
      <x:c r="EIV5875" s="25"/>
      <x:c r="EIW5875" s="25"/>
      <x:c r="EIX5875" s="25"/>
      <x:c r="EIY5875" s="25"/>
      <x:c r="EIZ5875" s="25"/>
      <x:c r="EJA5875" s="25"/>
      <x:c r="EJB5875" s="25"/>
      <x:c r="EJC5875" s="25"/>
      <x:c r="EJD5875" s="25"/>
      <x:c r="EJE5875" s="25"/>
      <x:c r="EJF5875" s="25"/>
      <x:c r="EJG5875" s="25"/>
      <x:c r="EJH5875" s="25"/>
      <x:c r="EJI5875" s="25"/>
      <x:c r="EJJ5875" s="25"/>
      <x:c r="EJK5875" s="25"/>
      <x:c r="EJL5875" s="25"/>
      <x:c r="EJM5875" s="25"/>
      <x:c r="EJN5875" s="25"/>
      <x:c r="EJO5875" s="25"/>
      <x:c r="EJP5875" s="25"/>
      <x:c r="EJQ5875" s="25"/>
      <x:c r="EJR5875" s="25"/>
      <x:c r="EJS5875" s="25"/>
      <x:c r="EJT5875" s="25"/>
      <x:c r="EJU5875" s="25"/>
      <x:c r="EJV5875" s="25"/>
      <x:c r="EJW5875" s="25"/>
      <x:c r="EJX5875" s="25"/>
      <x:c r="EJY5875" s="25"/>
      <x:c r="EJZ5875" s="25"/>
      <x:c r="EKA5875" s="25"/>
      <x:c r="EKB5875" s="25"/>
      <x:c r="EKC5875" s="25"/>
      <x:c r="EKD5875" s="25"/>
      <x:c r="EKE5875" s="25"/>
      <x:c r="EKF5875" s="25"/>
      <x:c r="EKG5875" s="25"/>
      <x:c r="EKH5875" s="25"/>
      <x:c r="EKI5875" s="25"/>
      <x:c r="EKJ5875" s="25"/>
      <x:c r="EKK5875" s="25"/>
      <x:c r="EKL5875" s="25"/>
      <x:c r="EKM5875" s="25"/>
      <x:c r="EKN5875" s="25"/>
      <x:c r="EKO5875" s="25"/>
      <x:c r="EKP5875" s="25"/>
      <x:c r="EKQ5875" s="25"/>
      <x:c r="EKR5875" s="25"/>
      <x:c r="EKS5875" s="25"/>
      <x:c r="EKT5875" s="25"/>
      <x:c r="EKU5875" s="25"/>
      <x:c r="EKV5875" s="25"/>
      <x:c r="EKW5875" s="25"/>
      <x:c r="EKX5875" s="25"/>
      <x:c r="EKY5875" s="25"/>
      <x:c r="EKZ5875" s="25"/>
      <x:c r="ELA5875" s="25"/>
      <x:c r="ELB5875" s="25"/>
      <x:c r="ELC5875" s="25"/>
      <x:c r="ELD5875" s="25"/>
      <x:c r="ELE5875" s="25"/>
      <x:c r="ELF5875" s="25"/>
      <x:c r="ELG5875" s="25"/>
      <x:c r="ELH5875" s="25"/>
      <x:c r="ELI5875" s="25"/>
      <x:c r="ELJ5875" s="25"/>
      <x:c r="ELK5875" s="25"/>
      <x:c r="ELL5875" s="25"/>
      <x:c r="ELM5875" s="25"/>
      <x:c r="ELN5875" s="25"/>
      <x:c r="ELO5875" s="25"/>
      <x:c r="ELP5875" s="25"/>
      <x:c r="ELQ5875" s="25"/>
      <x:c r="ELR5875" s="25"/>
      <x:c r="ELS5875" s="25"/>
      <x:c r="ELT5875" s="25"/>
      <x:c r="ELU5875" s="25"/>
      <x:c r="ELV5875" s="25"/>
      <x:c r="ELW5875" s="25"/>
      <x:c r="ELX5875" s="25"/>
      <x:c r="ELY5875" s="25"/>
      <x:c r="ELZ5875" s="25"/>
      <x:c r="EMA5875" s="25"/>
      <x:c r="EMB5875" s="25"/>
      <x:c r="EMC5875" s="25"/>
      <x:c r="EMD5875" s="25"/>
      <x:c r="EME5875" s="25"/>
      <x:c r="EMF5875" s="25"/>
      <x:c r="EMG5875" s="25"/>
      <x:c r="EMH5875" s="25"/>
      <x:c r="EMI5875" s="25"/>
      <x:c r="EMJ5875" s="25"/>
      <x:c r="EMK5875" s="25"/>
      <x:c r="EML5875" s="25"/>
      <x:c r="EMM5875" s="25"/>
      <x:c r="EMN5875" s="25"/>
      <x:c r="EMO5875" s="25"/>
      <x:c r="EMP5875" s="25"/>
      <x:c r="EMQ5875" s="25"/>
      <x:c r="EMR5875" s="25"/>
      <x:c r="EMS5875" s="25"/>
      <x:c r="EMT5875" s="25"/>
      <x:c r="EMU5875" s="25"/>
      <x:c r="EMV5875" s="25"/>
      <x:c r="EMW5875" s="25"/>
      <x:c r="EMX5875" s="25"/>
      <x:c r="EMY5875" s="25"/>
      <x:c r="EMZ5875" s="25"/>
      <x:c r="ENA5875" s="25"/>
      <x:c r="ENB5875" s="25"/>
      <x:c r="ENC5875" s="25"/>
      <x:c r="END5875" s="25"/>
      <x:c r="ENE5875" s="25"/>
      <x:c r="ENF5875" s="25"/>
      <x:c r="ENG5875" s="25"/>
      <x:c r="ENH5875" s="25"/>
      <x:c r="ENI5875" s="25"/>
      <x:c r="ENJ5875" s="25"/>
      <x:c r="ENK5875" s="25"/>
      <x:c r="ENL5875" s="25"/>
      <x:c r="ENM5875" s="25"/>
      <x:c r="ENN5875" s="25"/>
      <x:c r="ENO5875" s="25"/>
      <x:c r="ENP5875" s="25"/>
      <x:c r="ENQ5875" s="25"/>
      <x:c r="ENR5875" s="25"/>
      <x:c r="ENS5875" s="25"/>
      <x:c r="ENT5875" s="25"/>
      <x:c r="ENU5875" s="25"/>
      <x:c r="ENV5875" s="25"/>
      <x:c r="ENW5875" s="25"/>
      <x:c r="ENX5875" s="25"/>
      <x:c r="ENY5875" s="25"/>
      <x:c r="ENZ5875" s="25"/>
      <x:c r="EOA5875" s="25"/>
      <x:c r="EOB5875" s="25"/>
      <x:c r="EOC5875" s="25"/>
      <x:c r="EOD5875" s="25"/>
      <x:c r="EOE5875" s="25"/>
      <x:c r="EOF5875" s="25"/>
      <x:c r="EOG5875" s="25"/>
      <x:c r="EOH5875" s="25"/>
      <x:c r="EOI5875" s="25"/>
      <x:c r="EOJ5875" s="25"/>
      <x:c r="EOK5875" s="25"/>
      <x:c r="EOL5875" s="25"/>
      <x:c r="EOM5875" s="25"/>
      <x:c r="EON5875" s="25"/>
      <x:c r="EOO5875" s="25"/>
      <x:c r="EOP5875" s="25"/>
      <x:c r="EOQ5875" s="25"/>
      <x:c r="EOR5875" s="25"/>
      <x:c r="EOS5875" s="25"/>
      <x:c r="EOT5875" s="25"/>
      <x:c r="EOU5875" s="25"/>
      <x:c r="EOV5875" s="25"/>
      <x:c r="EOW5875" s="25"/>
      <x:c r="EOX5875" s="25"/>
      <x:c r="EOY5875" s="25"/>
      <x:c r="EOZ5875" s="25"/>
      <x:c r="EPA5875" s="25"/>
      <x:c r="EPB5875" s="25"/>
      <x:c r="EPC5875" s="25"/>
      <x:c r="EPD5875" s="25"/>
      <x:c r="EPE5875" s="25"/>
      <x:c r="EPF5875" s="25"/>
      <x:c r="EPG5875" s="25"/>
      <x:c r="EPH5875" s="25"/>
      <x:c r="EPI5875" s="25"/>
      <x:c r="EPJ5875" s="25"/>
      <x:c r="EPK5875" s="25"/>
      <x:c r="EPL5875" s="25"/>
      <x:c r="EPM5875" s="25"/>
      <x:c r="EPN5875" s="25"/>
      <x:c r="EPO5875" s="25"/>
      <x:c r="EPP5875" s="25"/>
      <x:c r="EPQ5875" s="25"/>
      <x:c r="EPR5875" s="25"/>
      <x:c r="EPS5875" s="25"/>
      <x:c r="EPT5875" s="25"/>
      <x:c r="EPU5875" s="25"/>
      <x:c r="EPV5875" s="25"/>
      <x:c r="EPW5875" s="25"/>
      <x:c r="EPX5875" s="25"/>
      <x:c r="EPY5875" s="25"/>
      <x:c r="EPZ5875" s="25"/>
      <x:c r="EQA5875" s="25"/>
      <x:c r="EQB5875" s="25"/>
      <x:c r="EQC5875" s="25"/>
      <x:c r="EQD5875" s="25"/>
      <x:c r="EQE5875" s="25"/>
      <x:c r="EQF5875" s="25"/>
      <x:c r="EQG5875" s="25"/>
      <x:c r="EQH5875" s="25"/>
      <x:c r="EQI5875" s="25"/>
      <x:c r="EQJ5875" s="25"/>
      <x:c r="EQK5875" s="25"/>
      <x:c r="EQL5875" s="25"/>
      <x:c r="EQM5875" s="25"/>
      <x:c r="EQN5875" s="25"/>
      <x:c r="EQO5875" s="25"/>
      <x:c r="EQP5875" s="25"/>
      <x:c r="EQQ5875" s="25"/>
      <x:c r="EQR5875" s="25"/>
      <x:c r="EQS5875" s="25"/>
      <x:c r="EQT5875" s="25"/>
      <x:c r="EQU5875" s="25"/>
      <x:c r="EQV5875" s="25"/>
      <x:c r="EQW5875" s="25"/>
      <x:c r="EQX5875" s="25"/>
      <x:c r="EQY5875" s="25"/>
      <x:c r="EQZ5875" s="25"/>
      <x:c r="ERA5875" s="25"/>
      <x:c r="ERB5875" s="25"/>
      <x:c r="ERC5875" s="25"/>
      <x:c r="ERD5875" s="25"/>
      <x:c r="ERE5875" s="25"/>
      <x:c r="ERF5875" s="25"/>
      <x:c r="ERG5875" s="25"/>
      <x:c r="ERH5875" s="25"/>
      <x:c r="ERI5875" s="25"/>
      <x:c r="ERJ5875" s="25"/>
      <x:c r="ERK5875" s="25"/>
      <x:c r="ERL5875" s="25"/>
      <x:c r="ERM5875" s="25"/>
      <x:c r="ERN5875" s="25"/>
      <x:c r="ERO5875" s="25"/>
      <x:c r="ERP5875" s="25"/>
      <x:c r="ERQ5875" s="25"/>
      <x:c r="ERR5875" s="25"/>
      <x:c r="ERS5875" s="25"/>
      <x:c r="ERT5875" s="25"/>
      <x:c r="ERU5875" s="25"/>
      <x:c r="ERV5875" s="25"/>
      <x:c r="ERW5875" s="25"/>
      <x:c r="ERX5875" s="25"/>
      <x:c r="ERY5875" s="25"/>
      <x:c r="ERZ5875" s="25"/>
      <x:c r="ESA5875" s="25"/>
      <x:c r="ESB5875" s="25"/>
      <x:c r="ESC5875" s="25"/>
      <x:c r="ESD5875" s="25"/>
      <x:c r="ESE5875" s="25"/>
      <x:c r="ESF5875" s="25"/>
      <x:c r="ESG5875" s="25"/>
      <x:c r="ESH5875" s="25"/>
      <x:c r="ESI5875" s="25"/>
      <x:c r="ESJ5875" s="25"/>
      <x:c r="ESK5875" s="25"/>
      <x:c r="ESL5875" s="25"/>
      <x:c r="ESM5875" s="25"/>
      <x:c r="ESN5875" s="25"/>
      <x:c r="ESO5875" s="25"/>
      <x:c r="ESP5875" s="25"/>
      <x:c r="ESQ5875" s="25"/>
      <x:c r="ESR5875" s="25"/>
      <x:c r="ESS5875" s="25"/>
      <x:c r="EST5875" s="25"/>
      <x:c r="ESU5875" s="25"/>
      <x:c r="ESV5875" s="25"/>
      <x:c r="ESW5875" s="25"/>
      <x:c r="ESX5875" s="25"/>
      <x:c r="ESY5875" s="25"/>
      <x:c r="ESZ5875" s="25"/>
      <x:c r="ETA5875" s="25"/>
      <x:c r="ETB5875" s="25"/>
      <x:c r="ETC5875" s="25"/>
      <x:c r="ETD5875" s="25"/>
      <x:c r="ETE5875" s="25"/>
      <x:c r="ETF5875" s="25"/>
      <x:c r="ETG5875" s="25"/>
      <x:c r="ETH5875" s="25"/>
      <x:c r="ETI5875" s="25"/>
      <x:c r="ETJ5875" s="25"/>
      <x:c r="ETK5875" s="25"/>
      <x:c r="ETL5875" s="25"/>
      <x:c r="ETM5875" s="25"/>
      <x:c r="ETN5875" s="25"/>
      <x:c r="ETO5875" s="25"/>
      <x:c r="ETP5875" s="25"/>
      <x:c r="ETQ5875" s="25"/>
      <x:c r="ETR5875" s="25"/>
      <x:c r="ETS5875" s="25"/>
      <x:c r="ETT5875" s="25"/>
      <x:c r="ETU5875" s="25"/>
      <x:c r="ETV5875" s="25"/>
      <x:c r="ETW5875" s="25"/>
      <x:c r="ETX5875" s="25"/>
      <x:c r="ETY5875" s="25"/>
      <x:c r="ETZ5875" s="25"/>
      <x:c r="EUA5875" s="25"/>
      <x:c r="EUB5875" s="25"/>
      <x:c r="EUC5875" s="25"/>
      <x:c r="EUD5875" s="25"/>
      <x:c r="EUE5875" s="25"/>
      <x:c r="EUF5875" s="25"/>
      <x:c r="EUG5875" s="25"/>
      <x:c r="EUH5875" s="25"/>
      <x:c r="EUI5875" s="25"/>
      <x:c r="EUJ5875" s="25"/>
      <x:c r="EUK5875" s="25"/>
      <x:c r="EUL5875" s="25"/>
      <x:c r="EUM5875" s="25"/>
      <x:c r="EUN5875" s="25"/>
      <x:c r="EUO5875" s="25"/>
      <x:c r="EUP5875" s="25"/>
      <x:c r="EUQ5875" s="25"/>
      <x:c r="EUR5875" s="25"/>
      <x:c r="EUS5875" s="25"/>
      <x:c r="EUT5875" s="25"/>
      <x:c r="EUU5875" s="25"/>
      <x:c r="EUV5875" s="25"/>
      <x:c r="EUW5875" s="25"/>
      <x:c r="EUX5875" s="25"/>
      <x:c r="EUY5875" s="25"/>
      <x:c r="EUZ5875" s="25"/>
      <x:c r="EVA5875" s="25"/>
      <x:c r="EVB5875" s="25"/>
      <x:c r="EVC5875" s="25"/>
      <x:c r="EVD5875" s="25"/>
      <x:c r="EVE5875" s="25"/>
      <x:c r="EVF5875" s="25"/>
      <x:c r="EVG5875" s="25"/>
      <x:c r="EVH5875" s="25"/>
      <x:c r="EVI5875" s="25"/>
      <x:c r="EVJ5875" s="25"/>
      <x:c r="EVK5875" s="25"/>
      <x:c r="EVL5875" s="25"/>
      <x:c r="EVM5875" s="25"/>
      <x:c r="EVN5875" s="25"/>
      <x:c r="EVO5875" s="25"/>
      <x:c r="EVP5875" s="25"/>
      <x:c r="EVQ5875" s="25"/>
      <x:c r="EVR5875" s="25"/>
      <x:c r="EVS5875" s="25"/>
      <x:c r="EVT5875" s="25"/>
      <x:c r="EVU5875" s="25"/>
      <x:c r="EVV5875" s="25"/>
      <x:c r="EVW5875" s="25"/>
      <x:c r="EVX5875" s="25"/>
      <x:c r="EVY5875" s="25"/>
      <x:c r="EVZ5875" s="25"/>
      <x:c r="EWA5875" s="25"/>
      <x:c r="EWB5875" s="25"/>
      <x:c r="EWC5875" s="25"/>
      <x:c r="EWD5875" s="25"/>
      <x:c r="EWE5875" s="25"/>
      <x:c r="EWF5875" s="25"/>
      <x:c r="EWG5875" s="25"/>
      <x:c r="EWH5875" s="25"/>
      <x:c r="EWI5875" s="25"/>
      <x:c r="EWJ5875" s="25"/>
      <x:c r="EWK5875" s="25"/>
      <x:c r="EWL5875" s="25"/>
      <x:c r="EWM5875" s="25"/>
      <x:c r="EWN5875" s="25"/>
      <x:c r="EWO5875" s="25"/>
      <x:c r="EWP5875" s="25"/>
      <x:c r="EWQ5875" s="25"/>
      <x:c r="EWR5875" s="25"/>
      <x:c r="EWS5875" s="25"/>
      <x:c r="EWT5875" s="25"/>
      <x:c r="EWU5875" s="25"/>
      <x:c r="EWV5875" s="25"/>
      <x:c r="EWW5875" s="25"/>
      <x:c r="EWX5875" s="25"/>
      <x:c r="EWY5875" s="25"/>
      <x:c r="EWZ5875" s="25"/>
      <x:c r="EXA5875" s="25"/>
      <x:c r="EXB5875" s="25"/>
      <x:c r="EXC5875" s="25"/>
      <x:c r="EXD5875" s="25"/>
      <x:c r="EXE5875" s="25"/>
      <x:c r="EXF5875" s="25"/>
      <x:c r="EXG5875" s="25"/>
      <x:c r="EXH5875" s="25"/>
      <x:c r="EXI5875" s="25"/>
      <x:c r="EXJ5875" s="25"/>
      <x:c r="EXK5875" s="25"/>
      <x:c r="EXL5875" s="25"/>
      <x:c r="EXM5875" s="25"/>
      <x:c r="EXN5875" s="25"/>
      <x:c r="EXO5875" s="25"/>
      <x:c r="EXP5875" s="25"/>
      <x:c r="EXQ5875" s="25"/>
      <x:c r="EXR5875" s="25"/>
      <x:c r="EXS5875" s="25"/>
      <x:c r="EXT5875" s="25"/>
      <x:c r="EXU5875" s="25"/>
      <x:c r="EXV5875" s="25"/>
      <x:c r="EXW5875" s="25"/>
      <x:c r="EXX5875" s="25"/>
      <x:c r="EXY5875" s="25"/>
      <x:c r="EXZ5875" s="25"/>
      <x:c r="EYA5875" s="25"/>
      <x:c r="EYB5875" s="25"/>
      <x:c r="EYC5875" s="25"/>
      <x:c r="EYD5875" s="25"/>
      <x:c r="EYE5875" s="25"/>
      <x:c r="EYF5875" s="25"/>
      <x:c r="EYG5875" s="25"/>
      <x:c r="EYH5875" s="25"/>
      <x:c r="EYI5875" s="25"/>
      <x:c r="EYJ5875" s="25"/>
      <x:c r="EYK5875" s="25"/>
      <x:c r="EYL5875" s="25"/>
      <x:c r="EYM5875" s="25"/>
      <x:c r="EYN5875" s="25"/>
      <x:c r="EYO5875" s="25"/>
      <x:c r="EYP5875" s="25"/>
      <x:c r="EYQ5875" s="25"/>
      <x:c r="EYR5875" s="25"/>
      <x:c r="EYS5875" s="25"/>
      <x:c r="EYT5875" s="25"/>
      <x:c r="EYU5875" s="25"/>
      <x:c r="EYV5875" s="25"/>
      <x:c r="EYW5875" s="25"/>
      <x:c r="EYX5875" s="25"/>
      <x:c r="EYY5875" s="25"/>
      <x:c r="EYZ5875" s="25"/>
      <x:c r="EZA5875" s="25"/>
      <x:c r="EZB5875" s="25"/>
      <x:c r="EZC5875" s="25"/>
      <x:c r="EZD5875" s="25"/>
      <x:c r="EZE5875" s="25"/>
      <x:c r="EZF5875" s="25"/>
      <x:c r="EZG5875" s="25"/>
      <x:c r="EZH5875" s="25"/>
      <x:c r="EZI5875" s="25"/>
      <x:c r="EZJ5875" s="25"/>
      <x:c r="EZK5875" s="25"/>
      <x:c r="EZL5875" s="25"/>
      <x:c r="EZM5875" s="25"/>
      <x:c r="EZN5875" s="25"/>
      <x:c r="EZO5875" s="25"/>
      <x:c r="EZP5875" s="25"/>
      <x:c r="EZQ5875" s="25"/>
      <x:c r="EZR5875" s="25"/>
      <x:c r="EZS5875" s="25"/>
      <x:c r="EZT5875" s="25"/>
      <x:c r="EZU5875" s="25"/>
      <x:c r="EZV5875" s="25"/>
      <x:c r="EZW5875" s="25"/>
      <x:c r="EZX5875" s="25"/>
      <x:c r="EZY5875" s="25"/>
      <x:c r="EZZ5875" s="25"/>
      <x:c r="FAA5875" s="25"/>
      <x:c r="FAB5875" s="25"/>
      <x:c r="FAC5875" s="25"/>
      <x:c r="FAD5875" s="25"/>
      <x:c r="FAE5875" s="25"/>
      <x:c r="FAF5875" s="25"/>
      <x:c r="FAG5875" s="25"/>
      <x:c r="FAH5875" s="25"/>
      <x:c r="FAI5875" s="25"/>
      <x:c r="FAJ5875" s="25"/>
      <x:c r="FAK5875" s="25"/>
      <x:c r="FAL5875" s="25"/>
      <x:c r="FAM5875" s="25"/>
      <x:c r="FAN5875" s="25"/>
      <x:c r="FAO5875" s="25"/>
      <x:c r="FAP5875" s="25"/>
      <x:c r="FAQ5875" s="25"/>
      <x:c r="FAR5875" s="25"/>
      <x:c r="FAS5875" s="25"/>
      <x:c r="FAT5875" s="25"/>
      <x:c r="FAU5875" s="25"/>
      <x:c r="FAV5875" s="25"/>
      <x:c r="FAW5875" s="25"/>
      <x:c r="FAX5875" s="25"/>
      <x:c r="FAY5875" s="25"/>
      <x:c r="FAZ5875" s="25"/>
      <x:c r="FBA5875" s="25"/>
      <x:c r="FBB5875" s="25"/>
      <x:c r="FBC5875" s="25"/>
      <x:c r="FBD5875" s="25"/>
      <x:c r="FBE5875" s="25"/>
      <x:c r="FBF5875" s="25"/>
      <x:c r="FBG5875" s="25"/>
      <x:c r="FBH5875" s="25"/>
      <x:c r="FBI5875" s="25"/>
      <x:c r="FBJ5875" s="25"/>
      <x:c r="FBK5875" s="25"/>
      <x:c r="FBL5875" s="25"/>
      <x:c r="FBM5875" s="25"/>
      <x:c r="FBN5875" s="25"/>
      <x:c r="FBO5875" s="25"/>
      <x:c r="FBP5875" s="25"/>
      <x:c r="FBQ5875" s="25"/>
      <x:c r="FBR5875" s="25"/>
      <x:c r="FBS5875" s="25"/>
      <x:c r="FBT5875" s="25"/>
      <x:c r="FBU5875" s="25"/>
      <x:c r="FBV5875" s="25"/>
      <x:c r="FBW5875" s="25"/>
      <x:c r="FBX5875" s="25"/>
      <x:c r="FBY5875" s="25"/>
      <x:c r="FBZ5875" s="25"/>
      <x:c r="FCA5875" s="25"/>
      <x:c r="FCB5875" s="25"/>
      <x:c r="FCC5875" s="25"/>
      <x:c r="FCD5875" s="25"/>
      <x:c r="FCE5875" s="25"/>
      <x:c r="FCF5875" s="25"/>
      <x:c r="FCG5875" s="25"/>
      <x:c r="FCH5875" s="25"/>
      <x:c r="FCI5875" s="25"/>
      <x:c r="FCJ5875" s="25"/>
      <x:c r="FCK5875" s="25"/>
      <x:c r="FCL5875" s="25"/>
      <x:c r="FCM5875" s="25"/>
      <x:c r="FCN5875" s="25"/>
      <x:c r="FCO5875" s="25"/>
      <x:c r="FCP5875" s="25"/>
      <x:c r="FCQ5875" s="25"/>
      <x:c r="FCR5875" s="25"/>
      <x:c r="FCS5875" s="25"/>
      <x:c r="FCT5875" s="25"/>
      <x:c r="FCU5875" s="25"/>
      <x:c r="FCV5875" s="25"/>
      <x:c r="FCW5875" s="25"/>
      <x:c r="FCX5875" s="25"/>
      <x:c r="FCY5875" s="25"/>
      <x:c r="FCZ5875" s="25"/>
      <x:c r="FDA5875" s="25"/>
      <x:c r="FDB5875" s="25"/>
      <x:c r="FDC5875" s="25"/>
      <x:c r="FDD5875" s="25"/>
      <x:c r="FDE5875" s="25"/>
      <x:c r="FDF5875" s="25"/>
      <x:c r="FDG5875" s="25"/>
      <x:c r="FDH5875" s="25"/>
      <x:c r="FDI5875" s="25"/>
      <x:c r="FDJ5875" s="25"/>
      <x:c r="FDK5875" s="25"/>
      <x:c r="FDL5875" s="25"/>
      <x:c r="FDM5875" s="25"/>
      <x:c r="FDN5875" s="25"/>
      <x:c r="FDO5875" s="25"/>
      <x:c r="FDP5875" s="25"/>
      <x:c r="FDQ5875" s="25"/>
      <x:c r="FDR5875" s="25"/>
      <x:c r="FDS5875" s="25"/>
      <x:c r="FDT5875" s="25"/>
      <x:c r="FDU5875" s="25"/>
      <x:c r="FDV5875" s="25"/>
      <x:c r="FDW5875" s="25"/>
      <x:c r="FDX5875" s="25"/>
      <x:c r="FDY5875" s="25"/>
      <x:c r="FDZ5875" s="25"/>
      <x:c r="FEA5875" s="25"/>
      <x:c r="FEB5875" s="25"/>
      <x:c r="FEC5875" s="25"/>
      <x:c r="FED5875" s="25"/>
      <x:c r="FEE5875" s="25"/>
      <x:c r="FEF5875" s="25"/>
      <x:c r="FEG5875" s="25"/>
      <x:c r="FEH5875" s="25"/>
      <x:c r="FEI5875" s="25"/>
      <x:c r="FEJ5875" s="25"/>
      <x:c r="FEK5875" s="25"/>
      <x:c r="FEL5875" s="25"/>
      <x:c r="FEM5875" s="25"/>
      <x:c r="FEN5875" s="25"/>
      <x:c r="FEO5875" s="25"/>
      <x:c r="FEP5875" s="25"/>
      <x:c r="FEQ5875" s="25"/>
      <x:c r="FER5875" s="25"/>
      <x:c r="FES5875" s="25"/>
      <x:c r="FET5875" s="25"/>
      <x:c r="FEU5875" s="25"/>
      <x:c r="FEV5875" s="25"/>
      <x:c r="FEW5875" s="25"/>
      <x:c r="FEX5875" s="25"/>
      <x:c r="FEY5875" s="25"/>
      <x:c r="FEZ5875" s="25"/>
      <x:c r="FFA5875" s="25"/>
      <x:c r="FFB5875" s="25"/>
      <x:c r="FFC5875" s="25"/>
      <x:c r="FFD5875" s="25"/>
      <x:c r="FFE5875" s="25"/>
      <x:c r="FFF5875" s="25"/>
      <x:c r="FFG5875" s="25"/>
      <x:c r="FFH5875" s="25"/>
      <x:c r="FFI5875" s="25"/>
      <x:c r="FFJ5875" s="25"/>
      <x:c r="FFK5875" s="25"/>
      <x:c r="FFL5875" s="25"/>
      <x:c r="FFM5875" s="25"/>
      <x:c r="FFN5875" s="25"/>
      <x:c r="FFO5875" s="25"/>
      <x:c r="FFP5875" s="25"/>
      <x:c r="FFQ5875" s="25"/>
      <x:c r="FFR5875" s="25"/>
      <x:c r="FFS5875" s="25"/>
      <x:c r="FFT5875" s="25"/>
      <x:c r="FFU5875" s="25"/>
      <x:c r="FFV5875" s="25"/>
      <x:c r="FFW5875" s="25"/>
      <x:c r="FFX5875" s="25"/>
      <x:c r="FFY5875" s="25"/>
      <x:c r="FFZ5875" s="25"/>
      <x:c r="FGA5875" s="25"/>
      <x:c r="FGB5875" s="25"/>
      <x:c r="FGC5875" s="25"/>
      <x:c r="FGD5875" s="25"/>
      <x:c r="FGE5875" s="25"/>
      <x:c r="FGF5875" s="25"/>
      <x:c r="FGG5875" s="25"/>
      <x:c r="FGH5875" s="25"/>
      <x:c r="FGI5875" s="25"/>
      <x:c r="FGJ5875" s="25"/>
      <x:c r="FGK5875" s="25"/>
      <x:c r="FGL5875" s="25"/>
      <x:c r="FGM5875" s="25"/>
      <x:c r="FGN5875" s="25"/>
      <x:c r="FGO5875" s="25"/>
      <x:c r="FGP5875" s="25"/>
      <x:c r="FGQ5875" s="25"/>
      <x:c r="FGR5875" s="25"/>
      <x:c r="FGS5875" s="25"/>
      <x:c r="FGT5875" s="25"/>
      <x:c r="FGU5875" s="25"/>
      <x:c r="FGV5875" s="25"/>
      <x:c r="FGW5875" s="25"/>
      <x:c r="FGX5875" s="25"/>
      <x:c r="FGY5875" s="25"/>
      <x:c r="FGZ5875" s="25"/>
      <x:c r="FHA5875" s="25"/>
      <x:c r="FHB5875" s="25"/>
      <x:c r="FHC5875" s="25"/>
      <x:c r="FHD5875" s="25"/>
      <x:c r="FHE5875" s="25"/>
      <x:c r="FHF5875" s="25"/>
      <x:c r="FHG5875" s="25"/>
      <x:c r="FHH5875" s="25"/>
      <x:c r="FHI5875" s="25"/>
      <x:c r="FHJ5875" s="25"/>
      <x:c r="FHK5875" s="25"/>
      <x:c r="FHL5875" s="25"/>
      <x:c r="FHM5875" s="25"/>
      <x:c r="FHN5875" s="25"/>
      <x:c r="FHO5875" s="25"/>
      <x:c r="FHP5875" s="25"/>
      <x:c r="FHQ5875" s="25"/>
      <x:c r="FHR5875" s="25"/>
      <x:c r="FHS5875" s="25"/>
      <x:c r="FHT5875" s="25"/>
      <x:c r="FHU5875" s="25"/>
      <x:c r="FHV5875" s="25"/>
      <x:c r="FHW5875" s="25"/>
      <x:c r="FHX5875" s="25"/>
      <x:c r="FHY5875" s="25"/>
      <x:c r="FHZ5875" s="25"/>
      <x:c r="FIA5875" s="25"/>
      <x:c r="FIB5875" s="25"/>
      <x:c r="FIC5875" s="25"/>
      <x:c r="FID5875" s="25"/>
      <x:c r="FIE5875" s="25"/>
      <x:c r="FIF5875" s="25"/>
      <x:c r="FIG5875" s="25"/>
      <x:c r="FIH5875" s="25"/>
      <x:c r="FII5875" s="25"/>
      <x:c r="FIJ5875" s="25"/>
      <x:c r="FIK5875" s="25"/>
      <x:c r="FIL5875" s="25"/>
      <x:c r="FIM5875" s="25"/>
      <x:c r="FIN5875" s="25"/>
      <x:c r="FIO5875" s="25"/>
      <x:c r="FIP5875" s="25"/>
      <x:c r="FIQ5875" s="25"/>
      <x:c r="FIR5875" s="25"/>
      <x:c r="FIS5875" s="25"/>
      <x:c r="FIT5875" s="25"/>
      <x:c r="FIU5875" s="25"/>
      <x:c r="FIV5875" s="25"/>
      <x:c r="FIW5875" s="25"/>
      <x:c r="FIX5875" s="25"/>
      <x:c r="FIY5875" s="25"/>
      <x:c r="FIZ5875" s="25"/>
      <x:c r="FJA5875" s="25"/>
      <x:c r="FJB5875" s="25"/>
      <x:c r="FJC5875" s="25"/>
      <x:c r="FJD5875" s="25"/>
      <x:c r="FJE5875" s="25"/>
      <x:c r="FJF5875" s="25"/>
      <x:c r="FJG5875" s="25"/>
      <x:c r="FJH5875" s="25"/>
      <x:c r="FJI5875" s="25"/>
      <x:c r="FJJ5875" s="25"/>
      <x:c r="FJK5875" s="25"/>
      <x:c r="FJL5875" s="25"/>
      <x:c r="FJM5875" s="25"/>
      <x:c r="FJN5875" s="25"/>
      <x:c r="FJO5875" s="25"/>
      <x:c r="FJP5875" s="25"/>
      <x:c r="FJQ5875" s="25"/>
      <x:c r="FJR5875" s="25"/>
      <x:c r="FJS5875" s="25"/>
      <x:c r="FJT5875" s="25"/>
      <x:c r="FJU5875" s="25"/>
      <x:c r="FJV5875" s="25"/>
      <x:c r="FJW5875" s="25"/>
      <x:c r="FJX5875" s="25"/>
      <x:c r="FJY5875" s="25"/>
      <x:c r="FJZ5875" s="25"/>
      <x:c r="FKA5875" s="25"/>
      <x:c r="FKB5875" s="25"/>
      <x:c r="FKC5875" s="25"/>
      <x:c r="FKD5875" s="25"/>
      <x:c r="FKE5875" s="25"/>
      <x:c r="FKF5875" s="25"/>
      <x:c r="FKG5875" s="25"/>
      <x:c r="FKH5875" s="25"/>
      <x:c r="FKI5875" s="25"/>
      <x:c r="FKJ5875" s="25"/>
      <x:c r="FKK5875" s="25"/>
      <x:c r="FKL5875" s="25"/>
      <x:c r="FKM5875" s="25"/>
      <x:c r="FKN5875" s="25"/>
      <x:c r="FKO5875" s="25"/>
      <x:c r="FKP5875" s="25"/>
      <x:c r="FKQ5875" s="25"/>
      <x:c r="FKR5875" s="25"/>
      <x:c r="FKS5875" s="25"/>
      <x:c r="FKT5875" s="25"/>
      <x:c r="FKU5875" s="25"/>
      <x:c r="FKV5875" s="25"/>
      <x:c r="FKW5875" s="25"/>
      <x:c r="FKX5875" s="25"/>
      <x:c r="FKY5875" s="25"/>
      <x:c r="FKZ5875" s="25"/>
      <x:c r="FLA5875" s="25"/>
      <x:c r="FLB5875" s="25"/>
      <x:c r="FLC5875" s="25"/>
      <x:c r="FLD5875" s="25"/>
      <x:c r="FLE5875" s="25"/>
      <x:c r="FLF5875" s="25"/>
      <x:c r="FLG5875" s="25"/>
      <x:c r="FLH5875" s="25"/>
      <x:c r="FLI5875" s="25"/>
      <x:c r="FLJ5875" s="25"/>
      <x:c r="FLK5875" s="25"/>
      <x:c r="FLL5875" s="25"/>
      <x:c r="FLM5875" s="25"/>
      <x:c r="FLN5875" s="25"/>
      <x:c r="FLO5875" s="25"/>
      <x:c r="FLP5875" s="25"/>
      <x:c r="FLQ5875" s="25"/>
      <x:c r="FLR5875" s="25"/>
      <x:c r="FLS5875" s="25"/>
      <x:c r="FLT5875" s="25"/>
      <x:c r="FLU5875" s="25"/>
      <x:c r="FLV5875" s="25"/>
      <x:c r="FLW5875" s="25"/>
      <x:c r="FLX5875" s="25"/>
      <x:c r="FLY5875" s="25"/>
      <x:c r="FLZ5875" s="25"/>
      <x:c r="FMA5875" s="25"/>
      <x:c r="FMB5875" s="25"/>
      <x:c r="FMC5875" s="25"/>
      <x:c r="FMD5875" s="25"/>
      <x:c r="FME5875" s="25"/>
      <x:c r="FMF5875" s="25"/>
      <x:c r="FMG5875" s="25"/>
      <x:c r="FMH5875" s="25"/>
      <x:c r="FMI5875" s="25"/>
      <x:c r="FMJ5875" s="25"/>
      <x:c r="FMK5875" s="25"/>
      <x:c r="FML5875" s="25"/>
      <x:c r="FMM5875" s="25"/>
      <x:c r="FMN5875" s="25"/>
      <x:c r="FMO5875" s="25"/>
      <x:c r="FMP5875" s="25"/>
      <x:c r="FMQ5875" s="25"/>
      <x:c r="FMR5875" s="25"/>
      <x:c r="FMS5875" s="25"/>
      <x:c r="FMT5875" s="25"/>
      <x:c r="FMU5875" s="25"/>
      <x:c r="FMV5875" s="25"/>
      <x:c r="FMW5875" s="25"/>
      <x:c r="FMX5875" s="25"/>
      <x:c r="FMY5875" s="25"/>
      <x:c r="FMZ5875" s="25"/>
      <x:c r="FNA5875" s="25"/>
      <x:c r="FNB5875" s="25"/>
      <x:c r="FNC5875" s="25"/>
      <x:c r="FND5875" s="25"/>
      <x:c r="FNE5875" s="25"/>
      <x:c r="FNF5875" s="25"/>
      <x:c r="FNG5875" s="25"/>
      <x:c r="FNH5875" s="25"/>
      <x:c r="FNI5875" s="25"/>
      <x:c r="FNJ5875" s="25"/>
      <x:c r="FNK5875" s="25"/>
      <x:c r="FNL5875" s="25"/>
      <x:c r="FNM5875" s="25"/>
      <x:c r="FNN5875" s="25"/>
      <x:c r="FNO5875" s="25"/>
      <x:c r="FNP5875" s="25"/>
      <x:c r="FNQ5875" s="25"/>
      <x:c r="FNR5875" s="25"/>
      <x:c r="FNS5875" s="25"/>
      <x:c r="FNT5875" s="25"/>
      <x:c r="FNU5875" s="25"/>
      <x:c r="FNV5875" s="25"/>
      <x:c r="FNW5875" s="25"/>
      <x:c r="FNX5875" s="25"/>
      <x:c r="FNY5875" s="25"/>
      <x:c r="FNZ5875" s="25"/>
      <x:c r="FOA5875" s="25"/>
      <x:c r="FOB5875" s="25"/>
      <x:c r="FOC5875" s="25"/>
      <x:c r="FOD5875" s="25"/>
      <x:c r="FOE5875" s="25"/>
      <x:c r="FOF5875" s="25"/>
      <x:c r="FOG5875" s="25"/>
      <x:c r="FOH5875" s="25"/>
      <x:c r="FOI5875" s="25"/>
      <x:c r="FOJ5875" s="25"/>
      <x:c r="FOK5875" s="25"/>
      <x:c r="FOL5875" s="25"/>
      <x:c r="FOM5875" s="25"/>
      <x:c r="FON5875" s="25"/>
      <x:c r="FOO5875" s="25"/>
      <x:c r="FOP5875" s="25"/>
      <x:c r="FOQ5875" s="25"/>
      <x:c r="FOR5875" s="25"/>
      <x:c r="FOS5875" s="25"/>
      <x:c r="FOT5875" s="25"/>
      <x:c r="FOU5875" s="25"/>
      <x:c r="FOV5875" s="25"/>
      <x:c r="FOW5875" s="25"/>
      <x:c r="FOX5875" s="25"/>
      <x:c r="FOY5875" s="25"/>
      <x:c r="FOZ5875" s="25"/>
      <x:c r="FPA5875" s="25"/>
      <x:c r="FPB5875" s="25"/>
      <x:c r="FPC5875" s="25"/>
      <x:c r="FPD5875" s="25"/>
      <x:c r="FPE5875" s="25"/>
      <x:c r="FPF5875" s="25"/>
      <x:c r="FPG5875" s="25"/>
      <x:c r="FPH5875" s="25"/>
      <x:c r="FPI5875" s="25"/>
      <x:c r="FPJ5875" s="25"/>
      <x:c r="FPK5875" s="25"/>
      <x:c r="FPL5875" s="25"/>
      <x:c r="FPM5875" s="25"/>
      <x:c r="FPN5875" s="25"/>
      <x:c r="FPO5875" s="25"/>
      <x:c r="FPP5875" s="25"/>
      <x:c r="FPQ5875" s="25"/>
      <x:c r="FPR5875" s="25"/>
      <x:c r="FPS5875" s="25"/>
      <x:c r="FPT5875" s="25"/>
      <x:c r="FPU5875" s="25"/>
      <x:c r="FPV5875" s="25"/>
      <x:c r="FPW5875" s="25"/>
      <x:c r="FPX5875" s="25"/>
      <x:c r="FPY5875" s="25"/>
      <x:c r="FPZ5875" s="25"/>
      <x:c r="FQA5875" s="25"/>
      <x:c r="FQB5875" s="25"/>
      <x:c r="FQC5875" s="25"/>
      <x:c r="FQD5875" s="25"/>
      <x:c r="FQE5875" s="25"/>
      <x:c r="FQF5875" s="25"/>
      <x:c r="FQG5875" s="25"/>
      <x:c r="FQH5875" s="25"/>
      <x:c r="FQI5875" s="25"/>
      <x:c r="FQJ5875" s="25"/>
      <x:c r="FQK5875" s="25"/>
      <x:c r="FQL5875" s="25"/>
      <x:c r="FQM5875" s="25"/>
      <x:c r="FQN5875" s="25"/>
      <x:c r="FQO5875" s="25"/>
      <x:c r="FQP5875" s="25"/>
      <x:c r="FQQ5875" s="25"/>
      <x:c r="FQR5875" s="25"/>
      <x:c r="FQS5875" s="25"/>
      <x:c r="FQT5875" s="25"/>
      <x:c r="FQU5875" s="25"/>
      <x:c r="FQV5875" s="25"/>
      <x:c r="FQW5875" s="25"/>
      <x:c r="FQX5875" s="25"/>
      <x:c r="FQY5875" s="25"/>
      <x:c r="FQZ5875" s="25"/>
      <x:c r="FRA5875" s="25"/>
      <x:c r="FRB5875" s="25"/>
      <x:c r="FRC5875" s="25"/>
      <x:c r="FRD5875" s="25"/>
      <x:c r="FRE5875" s="25"/>
      <x:c r="FRF5875" s="25"/>
      <x:c r="FRG5875" s="25"/>
      <x:c r="FRH5875" s="25"/>
      <x:c r="FRI5875" s="25"/>
      <x:c r="FRJ5875" s="25"/>
      <x:c r="FRK5875" s="25"/>
      <x:c r="FRL5875" s="25"/>
      <x:c r="FRM5875" s="25"/>
      <x:c r="FRN5875" s="25"/>
      <x:c r="FRO5875" s="25"/>
      <x:c r="FRP5875" s="25"/>
      <x:c r="FRQ5875" s="25"/>
      <x:c r="FRR5875" s="25"/>
      <x:c r="FRS5875" s="25"/>
      <x:c r="FRT5875" s="25"/>
      <x:c r="FRU5875" s="25"/>
      <x:c r="FRV5875" s="25"/>
      <x:c r="FRW5875" s="25"/>
      <x:c r="FRX5875" s="25"/>
      <x:c r="FRY5875" s="25"/>
      <x:c r="FRZ5875" s="25"/>
      <x:c r="FSA5875" s="25"/>
      <x:c r="FSB5875" s="25"/>
      <x:c r="FSC5875" s="25"/>
      <x:c r="FSD5875" s="25"/>
      <x:c r="FSE5875" s="25"/>
      <x:c r="FSF5875" s="25"/>
      <x:c r="FSG5875" s="25"/>
      <x:c r="FSH5875" s="25"/>
      <x:c r="FSI5875" s="25"/>
      <x:c r="FSJ5875" s="25"/>
      <x:c r="FSK5875" s="25"/>
      <x:c r="FSL5875" s="25"/>
      <x:c r="FSM5875" s="25"/>
      <x:c r="FSN5875" s="25"/>
      <x:c r="FSO5875" s="25"/>
      <x:c r="FSP5875" s="25"/>
      <x:c r="FSQ5875" s="25"/>
      <x:c r="FSR5875" s="25"/>
      <x:c r="FSS5875" s="25"/>
      <x:c r="FST5875" s="25"/>
      <x:c r="FSU5875" s="25"/>
      <x:c r="FSV5875" s="25"/>
      <x:c r="FSW5875" s="25"/>
      <x:c r="FSX5875" s="25"/>
      <x:c r="FSY5875" s="25"/>
      <x:c r="FSZ5875" s="25"/>
      <x:c r="FTA5875" s="25"/>
      <x:c r="FTB5875" s="25"/>
      <x:c r="FTC5875" s="25"/>
      <x:c r="FTD5875" s="25"/>
      <x:c r="FTE5875" s="25"/>
      <x:c r="FTF5875" s="25"/>
      <x:c r="FTG5875" s="25"/>
      <x:c r="FTH5875" s="25"/>
      <x:c r="FTI5875" s="25"/>
      <x:c r="FTJ5875" s="25"/>
      <x:c r="FTK5875" s="25"/>
      <x:c r="FTL5875" s="25"/>
      <x:c r="FTM5875" s="25"/>
      <x:c r="FTN5875" s="25"/>
      <x:c r="FTO5875" s="25"/>
      <x:c r="FTP5875" s="25"/>
      <x:c r="FTQ5875" s="25"/>
      <x:c r="FTR5875" s="25"/>
      <x:c r="FTS5875" s="25"/>
      <x:c r="FTT5875" s="25"/>
      <x:c r="FTU5875" s="25"/>
      <x:c r="FTV5875" s="25"/>
      <x:c r="FTW5875" s="25"/>
      <x:c r="FTX5875" s="25"/>
      <x:c r="FTY5875" s="25"/>
      <x:c r="FTZ5875" s="25"/>
      <x:c r="FUA5875" s="25"/>
      <x:c r="FUB5875" s="25"/>
      <x:c r="FUC5875" s="25"/>
      <x:c r="FUD5875" s="25"/>
      <x:c r="FUE5875" s="25"/>
      <x:c r="FUF5875" s="25"/>
      <x:c r="FUG5875" s="25"/>
      <x:c r="FUH5875" s="25"/>
      <x:c r="FUI5875" s="25"/>
      <x:c r="FUJ5875" s="25"/>
      <x:c r="FUK5875" s="25"/>
      <x:c r="FUL5875" s="25"/>
      <x:c r="FUM5875" s="25"/>
      <x:c r="FUN5875" s="25"/>
      <x:c r="FUO5875" s="25"/>
      <x:c r="FUP5875" s="25"/>
      <x:c r="FUQ5875" s="25"/>
      <x:c r="FUR5875" s="25"/>
      <x:c r="FUS5875" s="25"/>
      <x:c r="FUT5875" s="25"/>
      <x:c r="FUU5875" s="25"/>
      <x:c r="FUV5875" s="25"/>
      <x:c r="FUW5875" s="25"/>
      <x:c r="FUX5875" s="25"/>
      <x:c r="FUY5875" s="25"/>
      <x:c r="FUZ5875" s="25"/>
      <x:c r="FVA5875" s="25"/>
      <x:c r="FVB5875" s="25"/>
      <x:c r="FVC5875" s="25"/>
      <x:c r="FVD5875" s="25"/>
      <x:c r="FVE5875" s="25"/>
      <x:c r="FVF5875" s="25"/>
      <x:c r="FVG5875" s="25"/>
      <x:c r="FVH5875" s="25"/>
      <x:c r="FVI5875" s="25"/>
      <x:c r="FVJ5875" s="25"/>
      <x:c r="FVK5875" s="25"/>
      <x:c r="FVL5875" s="25"/>
      <x:c r="FVM5875" s="25"/>
      <x:c r="FVN5875" s="25"/>
      <x:c r="FVO5875" s="25"/>
      <x:c r="FVP5875" s="25"/>
      <x:c r="FVQ5875" s="25"/>
      <x:c r="FVR5875" s="25"/>
      <x:c r="FVS5875" s="25"/>
      <x:c r="FVT5875" s="25"/>
      <x:c r="FVU5875" s="25"/>
      <x:c r="FVV5875" s="25"/>
      <x:c r="FVW5875" s="25"/>
      <x:c r="FVX5875" s="25"/>
      <x:c r="FVY5875" s="25"/>
      <x:c r="FVZ5875" s="25"/>
      <x:c r="FWA5875" s="25"/>
      <x:c r="FWB5875" s="25"/>
      <x:c r="FWC5875" s="25"/>
      <x:c r="FWD5875" s="25"/>
      <x:c r="FWE5875" s="25"/>
      <x:c r="FWF5875" s="25"/>
      <x:c r="FWG5875" s="25"/>
      <x:c r="FWH5875" s="25"/>
      <x:c r="FWI5875" s="25"/>
      <x:c r="FWJ5875" s="25"/>
      <x:c r="FWK5875" s="25"/>
      <x:c r="FWL5875" s="25"/>
      <x:c r="FWM5875" s="25"/>
      <x:c r="FWN5875" s="25"/>
      <x:c r="FWO5875" s="25"/>
      <x:c r="FWP5875" s="25"/>
      <x:c r="FWQ5875" s="25"/>
      <x:c r="FWR5875" s="25"/>
      <x:c r="FWS5875" s="25"/>
      <x:c r="FWT5875" s="25"/>
      <x:c r="FWU5875" s="25"/>
      <x:c r="FWV5875" s="25"/>
      <x:c r="FWW5875" s="25"/>
      <x:c r="FWX5875" s="25"/>
      <x:c r="FWY5875" s="25"/>
      <x:c r="FWZ5875" s="25"/>
      <x:c r="FXA5875" s="25"/>
      <x:c r="FXB5875" s="25"/>
      <x:c r="FXC5875" s="25"/>
      <x:c r="FXD5875" s="25"/>
      <x:c r="FXE5875" s="25"/>
      <x:c r="FXF5875" s="25"/>
      <x:c r="FXG5875" s="25"/>
      <x:c r="FXH5875" s="25"/>
      <x:c r="FXI5875" s="25"/>
      <x:c r="FXJ5875" s="25"/>
      <x:c r="FXK5875" s="25"/>
      <x:c r="FXL5875" s="25"/>
      <x:c r="FXM5875" s="25"/>
      <x:c r="FXN5875" s="25"/>
      <x:c r="FXO5875" s="25"/>
      <x:c r="FXP5875" s="25"/>
      <x:c r="FXQ5875" s="25"/>
      <x:c r="FXR5875" s="25"/>
      <x:c r="FXS5875" s="25"/>
      <x:c r="FXT5875" s="25"/>
      <x:c r="FXU5875" s="25"/>
      <x:c r="FXV5875" s="25"/>
      <x:c r="FXW5875" s="25"/>
      <x:c r="FXX5875" s="25"/>
      <x:c r="FXY5875" s="25"/>
      <x:c r="FXZ5875" s="25"/>
      <x:c r="FYA5875" s="25"/>
      <x:c r="FYB5875" s="25"/>
      <x:c r="FYC5875" s="25"/>
      <x:c r="FYD5875" s="25"/>
      <x:c r="FYE5875" s="25"/>
      <x:c r="FYF5875" s="25"/>
      <x:c r="FYG5875" s="25"/>
      <x:c r="FYH5875" s="25"/>
      <x:c r="FYI5875" s="25"/>
      <x:c r="FYJ5875" s="25"/>
      <x:c r="FYK5875" s="25"/>
      <x:c r="FYL5875" s="25"/>
      <x:c r="FYM5875" s="25"/>
      <x:c r="FYN5875" s="25"/>
      <x:c r="FYO5875" s="25"/>
      <x:c r="FYP5875" s="25"/>
      <x:c r="FYQ5875" s="25"/>
      <x:c r="FYR5875" s="25"/>
      <x:c r="FYS5875" s="25"/>
      <x:c r="FYT5875" s="25"/>
      <x:c r="FYU5875" s="25"/>
      <x:c r="FYV5875" s="25"/>
      <x:c r="FYW5875" s="25"/>
      <x:c r="FYX5875" s="25"/>
      <x:c r="FYY5875" s="25"/>
      <x:c r="FYZ5875" s="25"/>
      <x:c r="FZA5875" s="25"/>
      <x:c r="FZB5875" s="25"/>
      <x:c r="FZC5875" s="25"/>
      <x:c r="FZD5875" s="25"/>
      <x:c r="FZE5875" s="25"/>
      <x:c r="FZF5875" s="25"/>
      <x:c r="FZG5875" s="25"/>
      <x:c r="FZH5875" s="25"/>
      <x:c r="FZI5875" s="25"/>
      <x:c r="FZJ5875" s="25"/>
      <x:c r="FZK5875" s="25"/>
      <x:c r="FZL5875" s="25"/>
      <x:c r="FZM5875" s="25"/>
      <x:c r="FZN5875" s="25"/>
      <x:c r="FZO5875" s="25"/>
      <x:c r="FZP5875" s="25"/>
      <x:c r="FZQ5875" s="25"/>
      <x:c r="FZR5875" s="25"/>
      <x:c r="FZS5875" s="25"/>
      <x:c r="FZT5875" s="25"/>
      <x:c r="FZU5875" s="25"/>
      <x:c r="FZV5875" s="25"/>
      <x:c r="FZW5875" s="25"/>
      <x:c r="FZX5875" s="25"/>
      <x:c r="FZY5875" s="25"/>
      <x:c r="FZZ5875" s="25"/>
      <x:c r="GAA5875" s="25"/>
      <x:c r="GAB5875" s="25"/>
      <x:c r="GAC5875" s="25"/>
      <x:c r="GAD5875" s="25"/>
      <x:c r="GAE5875" s="25"/>
      <x:c r="GAF5875" s="25"/>
      <x:c r="GAG5875" s="25"/>
      <x:c r="GAH5875" s="25"/>
      <x:c r="GAI5875" s="25"/>
      <x:c r="GAJ5875" s="25"/>
      <x:c r="GAK5875" s="25"/>
      <x:c r="GAL5875" s="25"/>
      <x:c r="GAM5875" s="25"/>
      <x:c r="GAN5875" s="25"/>
      <x:c r="GAO5875" s="25"/>
      <x:c r="GAP5875" s="25"/>
      <x:c r="GAQ5875" s="25"/>
      <x:c r="GAR5875" s="25"/>
      <x:c r="GAS5875" s="25"/>
      <x:c r="GAT5875" s="25"/>
      <x:c r="GAU5875" s="25"/>
      <x:c r="GAV5875" s="25"/>
      <x:c r="GAW5875" s="25"/>
      <x:c r="GAX5875" s="25"/>
      <x:c r="GAY5875" s="25"/>
      <x:c r="GAZ5875" s="25"/>
      <x:c r="GBA5875" s="25"/>
      <x:c r="GBB5875" s="25"/>
      <x:c r="GBC5875" s="25"/>
      <x:c r="GBD5875" s="25"/>
      <x:c r="GBE5875" s="25"/>
      <x:c r="GBF5875" s="25"/>
      <x:c r="GBG5875" s="25"/>
      <x:c r="GBH5875" s="25"/>
      <x:c r="GBI5875" s="25"/>
      <x:c r="GBJ5875" s="25"/>
      <x:c r="GBK5875" s="25"/>
      <x:c r="GBL5875" s="25"/>
      <x:c r="GBM5875" s="25"/>
      <x:c r="GBN5875" s="25"/>
      <x:c r="GBO5875" s="25"/>
      <x:c r="GBP5875" s="25"/>
      <x:c r="GBQ5875" s="25"/>
      <x:c r="GBR5875" s="25"/>
      <x:c r="GBS5875" s="25"/>
      <x:c r="GBT5875" s="25"/>
      <x:c r="GBU5875" s="25"/>
      <x:c r="GBV5875" s="25"/>
      <x:c r="GBW5875" s="25"/>
      <x:c r="GBX5875" s="25"/>
      <x:c r="GBY5875" s="25"/>
      <x:c r="GBZ5875" s="25"/>
      <x:c r="GCA5875" s="25"/>
      <x:c r="GCB5875" s="25"/>
      <x:c r="GCC5875" s="25"/>
      <x:c r="GCD5875" s="25"/>
      <x:c r="GCE5875" s="25"/>
      <x:c r="GCF5875" s="25"/>
      <x:c r="GCG5875" s="25"/>
      <x:c r="GCH5875" s="25"/>
      <x:c r="GCI5875" s="25"/>
      <x:c r="GCJ5875" s="25"/>
      <x:c r="GCK5875" s="25"/>
      <x:c r="GCL5875" s="25"/>
      <x:c r="GCM5875" s="25"/>
      <x:c r="GCN5875" s="25"/>
      <x:c r="GCO5875" s="25"/>
      <x:c r="GCP5875" s="25"/>
      <x:c r="GCQ5875" s="25"/>
      <x:c r="GCR5875" s="25"/>
      <x:c r="GCS5875" s="25"/>
      <x:c r="GCT5875" s="25"/>
      <x:c r="GCU5875" s="25"/>
      <x:c r="GCV5875" s="25"/>
      <x:c r="GCW5875" s="25"/>
      <x:c r="GCX5875" s="25"/>
      <x:c r="GCY5875" s="25"/>
      <x:c r="GCZ5875" s="25"/>
      <x:c r="GDA5875" s="25"/>
      <x:c r="GDB5875" s="25"/>
      <x:c r="GDC5875" s="25"/>
      <x:c r="GDD5875" s="25"/>
      <x:c r="GDE5875" s="25"/>
      <x:c r="GDF5875" s="25"/>
      <x:c r="GDG5875" s="25"/>
      <x:c r="GDH5875" s="25"/>
      <x:c r="GDI5875" s="25"/>
      <x:c r="GDJ5875" s="25"/>
      <x:c r="GDK5875" s="25"/>
      <x:c r="GDL5875" s="25"/>
      <x:c r="GDM5875" s="25"/>
      <x:c r="GDN5875" s="25"/>
      <x:c r="GDO5875" s="25"/>
      <x:c r="GDP5875" s="25"/>
      <x:c r="GDQ5875" s="25"/>
      <x:c r="GDR5875" s="25"/>
      <x:c r="GDS5875" s="25"/>
      <x:c r="GDT5875" s="25"/>
      <x:c r="GDU5875" s="25"/>
      <x:c r="GDV5875" s="25"/>
      <x:c r="GDW5875" s="25"/>
      <x:c r="GDX5875" s="25"/>
      <x:c r="GDY5875" s="25"/>
      <x:c r="GDZ5875" s="25"/>
      <x:c r="GEA5875" s="25"/>
      <x:c r="GEB5875" s="25"/>
      <x:c r="GEC5875" s="25"/>
      <x:c r="GED5875" s="25"/>
      <x:c r="GEE5875" s="25"/>
      <x:c r="GEF5875" s="25"/>
      <x:c r="GEG5875" s="25"/>
      <x:c r="GEH5875" s="25"/>
      <x:c r="GEI5875" s="25"/>
      <x:c r="GEJ5875" s="25"/>
      <x:c r="GEK5875" s="25"/>
      <x:c r="GEL5875" s="25"/>
      <x:c r="GEM5875" s="25"/>
      <x:c r="GEN5875" s="25"/>
      <x:c r="GEO5875" s="25"/>
      <x:c r="GEP5875" s="25"/>
      <x:c r="GEQ5875" s="25"/>
      <x:c r="GER5875" s="25"/>
      <x:c r="GES5875" s="25"/>
      <x:c r="GET5875" s="25"/>
      <x:c r="GEU5875" s="25"/>
      <x:c r="GEV5875" s="25"/>
      <x:c r="GEW5875" s="25"/>
      <x:c r="GEX5875" s="25"/>
      <x:c r="GEY5875" s="25"/>
      <x:c r="GEZ5875" s="25"/>
      <x:c r="GFA5875" s="25"/>
      <x:c r="GFB5875" s="25"/>
      <x:c r="GFC5875" s="25"/>
      <x:c r="GFD5875" s="25"/>
      <x:c r="GFE5875" s="25"/>
      <x:c r="GFF5875" s="25"/>
      <x:c r="GFG5875" s="25"/>
      <x:c r="GFH5875" s="25"/>
      <x:c r="GFI5875" s="25"/>
      <x:c r="GFJ5875" s="25"/>
      <x:c r="GFK5875" s="25"/>
      <x:c r="GFL5875" s="25"/>
      <x:c r="GFM5875" s="25"/>
      <x:c r="GFN5875" s="25"/>
      <x:c r="GFO5875" s="25"/>
      <x:c r="GFP5875" s="25"/>
      <x:c r="GFQ5875" s="25"/>
      <x:c r="GFR5875" s="25"/>
      <x:c r="GFS5875" s="25"/>
      <x:c r="GFT5875" s="25"/>
      <x:c r="GFU5875" s="25"/>
      <x:c r="GFV5875" s="25"/>
      <x:c r="GFW5875" s="25"/>
      <x:c r="GFX5875" s="25"/>
      <x:c r="GFY5875" s="25"/>
      <x:c r="GFZ5875" s="25"/>
      <x:c r="GGA5875" s="25"/>
      <x:c r="GGB5875" s="25"/>
      <x:c r="GGC5875" s="25"/>
      <x:c r="GGD5875" s="25"/>
      <x:c r="GGE5875" s="25"/>
      <x:c r="GGF5875" s="25"/>
      <x:c r="GGG5875" s="25"/>
      <x:c r="GGH5875" s="25"/>
      <x:c r="GGI5875" s="25"/>
      <x:c r="GGJ5875" s="25"/>
      <x:c r="GGK5875" s="25"/>
      <x:c r="GGL5875" s="25"/>
      <x:c r="GGM5875" s="25"/>
      <x:c r="GGN5875" s="25"/>
      <x:c r="GGO5875" s="25"/>
      <x:c r="GGP5875" s="25"/>
      <x:c r="GGQ5875" s="25"/>
      <x:c r="GGR5875" s="25"/>
      <x:c r="GGS5875" s="25"/>
      <x:c r="GGT5875" s="25"/>
      <x:c r="GGU5875" s="25"/>
      <x:c r="GGV5875" s="25"/>
      <x:c r="GGW5875" s="25"/>
      <x:c r="GGX5875" s="25"/>
      <x:c r="GGY5875" s="25"/>
      <x:c r="GGZ5875" s="25"/>
      <x:c r="GHA5875" s="25"/>
      <x:c r="GHB5875" s="25"/>
      <x:c r="GHC5875" s="25"/>
      <x:c r="GHD5875" s="25"/>
      <x:c r="GHE5875" s="25"/>
      <x:c r="GHF5875" s="25"/>
      <x:c r="GHG5875" s="25"/>
      <x:c r="GHH5875" s="25"/>
      <x:c r="GHI5875" s="25"/>
      <x:c r="GHJ5875" s="25"/>
      <x:c r="GHK5875" s="25"/>
      <x:c r="GHL5875" s="25"/>
      <x:c r="GHM5875" s="25"/>
      <x:c r="GHN5875" s="25"/>
      <x:c r="GHO5875" s="25"/>
      <x:c r="GHP5875" s="25"/>
      <x:c r="GHQ5875" s="25"/>
      <x:c r="GHR5875" s="25"/>
      <x:c r="GHS5875" s="25"/>
      <x:c r="GHT5875" s="25"/>
      <x:c r="GHU5875" s="25"/>
      <x:c r="GHV5875" s="25"/>
      <x:c r="GHW5875" s="25"/>
      <x:c r="GHX5875" s="25"/>
      <x:c r="GHY5875" s="25"/>
      <x:c r="GHZ5875" s="25"/>
      <x:c r="GIA5875" s="25"/>
      <x:c r="GIB5875" s="25"/>
      <x:c r="GIC5875" s="25"/>
      <x:c r="GID5875" s="25"/>
      <x:c r="GIE5875" s="25"/>
      <x:c r="GIF5875" s="25"/>
      <x:c r="GIG5875" s="25"/>
      <x:c r="GIH5875" s="25"/>
      <x:c r="GII5875" s="25"/>
      <x:c r="GIJ5875" s="25"/>
      <x:c r="GIK5875" s="25"/>
      <x:c r="GIL5875" s="25"/>
      <x:c r="GIM5875" s="25"/>
      <x:c r="GIN5875" s="25"/>
      <x:c r="GIO5875" s="25"/>
      <x:c r="GIP5875" s="25"/>
      <x:c r="GIQ5875" s="25"/>
      <x:c r="GIR5875" s="25"/>
      <x:c r="GIS5875" s="25"/>
      <x:c r="GIT5875" s="25"/>
      <x:c r="GIU5875" s="25"/>
      <x:c r="GIV5875" s="25"/>
      <x:c r="GIW5875" s="25"/>
      <x:c r="GIX5875" s="25"/>
      <x:c r="GIY5875" s="25"/>
      <x:c r="GIZ5875" s="25"/>
      <x:c r="GJA5875" s="25"/>
      <x:c r="GJB5875" s="25"/>
      <x:c r="GJC5875" s="25"/>
      <x:c r="GJD5875" s="25"/>
      <x:c r="GJE5875" s="25"/>
      <x:c r="GJF5875" s="25"/>
      <x:c r="GJG5875" s="25"/>
      <x:c r="GJH5875" s="25"/>
      <x:c r="GJI5875" s="25"/>
      <x:c r="GJJ5875" s="25"/>
      <x:c r="GJK5875" s="25"/>
      <x:c r="GJL5875" s="25"/>
      <x:c r="GJM5875" s="25"/>
      <x:c r="GJN5875" s="25"/>
      <x:c r="GJO5875" s="25"/>
      <x:c r="GJP5875" s="25"/>
      <x:c r="GJQ5875" s="25"/>
      <x:c r="GJR5875" s="25"/>
      <x:c r="GJS5875" s="25"/>
      <x:c r="GJT5875" s="25"/>
      <x:c r="GJU5875" s="25"/>
      <x:c r="GJV5875" s="25"/>
      <x:c r="GJW5875" s="25"/>
      <x:c r="GJX5875" s="25"/>
      <x:c r="GJY5875" s="25"/>
      <x:c r="GJZ5875" s="25"/>
      <x:c r="GKA5875" s="25"/>
      <x:c r="GKB5875" s="25"/>
      <x:c r="GKC5875" s="25"/>
      <x:c r="GKD5875" s="25"/>
      <x:c r="GKE5875" s="25"/>
      <x:c r="GKF5875" s="25"/>
      <x:c r="GKG5875" s="25"/>
      <x:c r="GKH5875" s="25"/>
      <x:c r="GKI5875" s="25"/>
      <x:c r="GKJ5875" s="25"/>
      <x:c r="GKK5875" s="25"/>
      <x:c r="GKL5875" s="25"/>
      <x:c r="GKM5875" s="25"/>
      <x:c r="GKN5875" s="25"/>
      <x:c r="GKO5875" s="25"/>
      <x:c r="GKP5875" s="25"/>
      <x:c r="GKQ5875" s="25"/>
      <x:c r="GKR5875" s="25"/>
      <x:c r="GKS5875" s="25"/>
      <x:c r="GKT5875" s="25"/>
      <x:c r="GKU5875" s="25"/>
      <x:c r="GKV5875" s="25"/>
      <x:c r="GKW5875" s="25"/>
      <x:c r="GKX5875" s="25"/>
      <x:c r="GKY5875" s="25"/>
      <x:c r="GKZ5875" s="25"/>
      <x:c r="GLA5875" s="25"/>
      <x:c r="GLB5875" s="25"/>
      <x:c r="GLC5875" s="25"/>
      <x:c r="GLD5875" s="25"/>
      <x:c r="GLE5875" s="25"/>
      <x:c r="GLF5875" s="25"/>
      <x:c r="GLG5875" s="25"/>
      <x:c r="GLH5875" s="25"/>
      <x:c r="GLI5875" s="25"/>
      <x:c r="GLJ5875" s="25"/>
      <x:c r="GLK5875" s="25"/>
      <x:c r="GLL5875" s="25"/>
      <x:c r="GLM5875" s="25"/>
      <x:c r="GLN5875" s="25"/>
      <x:c r="GLO5875" s="25"/>
      <x:c r="GLP5875" s="25"/>
      <x:c r="GLQ5875" s="25"/>
      <x:c r="GLR5875" s="25"/>
      <x:c r="GLS5875" s="25"/>
      <x:c r="GLT5875" s="25"/>
      <x:c r="GLU5875" s="25"/>
      <x:c r="GLV5875" s="25"/>
      <x:c r="GLW5875" s="25"/>
      <x:c r="GLX5875" s="25"/>
      <x:c r="GLY5875" s="25"/>
      <x:c r="GLZ5875" s="25"/>
      <x:c r="GMA5875" s="25"/>
      <x:c r="GMB5875" s="25"/>
      <x:c r="GMC5875" s="25"/>
      <x:c r="GMD5875" s="25"/>
      <x:c r="GME5875" s="25"/>
      <x:c r="GMF5875" s="25"/>
      <x:c r="GMG5875" s="25"/>
      <x:c r="GMH5875" s="25"/>
      <x:c r="GMI5875" s="25"/>
      <x:c r="GMJ5875" s="25"/>
      <x:c r="GMK5875" s="25"/>
      <x:c r="GML5875" s="25"/>
      <x:c r="GMM5875" s="25"/>
      <x:c r="GMN5875" s="25"/>
      <x:c r="GMO5875" s="25"/>
      <x:c r="GMP5875" s="25"/>
      <x:c r="GMQ5875" s="25"/>
      <x:c r="GMR5875" s="25"/>
      <x:c r="GMS5875" s="25"/>
      <x:c r="GMT5875" s="25"/>
      <x:c r="GMU5875" s="25"/>
      <x:c r="GMV5875" s="25"/>
      <x:c r="GMW5875" s="25"/>
      <x:c r="GMX5875" s="25"/>
      <x:c r="GMY5875" s="25"/>
      <x:c r="GMZ5875" s="25"/>
      <x:c r="GNA5875" s="25"/>
      <x:c r="GNB5875" s="25"/>
      <x:c r="GNC5875" s="25"/>
      <x:c r="GND5875" s="25"/>
      <x:c r="GNE5875" s="25"/>
      <x:c r="GNF5875" s="25"/>
      <x:c r="GNG5875" s="25"/>
      <x:c r="GNH5875" s="25"/>
      <x:c r="GNI5875" s="25"/>
      <x:c r="GNJ5875" s="25"/>
      <x:c r="GNK5875" s="25"/>
      <x:c r="GNL5875" s="25"/>
      <x:c r="GNM5875" s="25"/>
      <x:c r="GNN5875" s="25"/>
      <x:c r="GNO5875" s="25"/>
      <x:c r="GNP5875" s="25"/>
      <x:c r="GNQ5875" s="25"/>
      <x:c r="GNR5875" s="25"/>
      <x:c r="GNS5875" s="25"/>
      <x:c r="GNT5875" s="25"/>
      <x:c r="GNU5875" s="25"/>
      <x:c r="GNV5875" s="25"/>
      <x:c r="GNW5875" s="25"/>
      <x:c r="GNX5875" s="25"/>
      <x:c r="GNY5875" s="25"/>
      <x:c r="GNZ5875" s="25"/>
      <x:c r="GOA5875" s="25"/>
      <x:c r="GOB5875" s="25"/>
      <x:c r="GOC5875" s="25"/>
      <x:c r="GOD5875" s="25"/>
      <x:c r="GOE5875" s="25"/>
      <x:c r="GOF5875" s="25"/>
      <x:c r="GOG5875" s="25"/>
      <x:c r="GOH5875" s="25"/>
      <x:c r="GOI5875" s="25"/>
      <x:c r="GOJ5875" s="25"/>
      <x:c r="GOK5875" s="25"/>
      <x:c r="GOL5875" s="25"/>
      <x:c r="GOM5875" s="25"/>
      <x:c r="GON5875" s="25"/>
      <x:c r="GOO5875" s="25"/>
      <x:c r="GOP5875" s="25"/>
      <x:c r="GOQ5875" s="25"/>
      <x:c r="GOR5875" s="25"/>
      <x:c r="GOS5875" s="25"/>
      <x:c r="GOT5875" s="25"/>
      <x:c r="GOU5875" s="25"/>
      <x:c r="GOV5875" s="25"/>
      <x:c r="GOW5875" s="25"/>
      <x:c r="GOX5875" s="25"/>
      <x:c r="GOY5875" s="25"/>
      <x:c r="GOZ5875" s="25"/>
      <x:c r="GPA5875" s="25"/>
      <x:c r="GPB5875" s="25"/>
      <x:c r="GPC5875" s="25"/>
      <x:c r="GPD5875" s="25"/>
      <x:c r="GPE5875" s="25"/>
      <x:c r="GPF5875" s="25"/>
      <x:c r="GPG5875" s="25"/>
      <x:c r="GPH5875" s="25"/>
      <x:c r="GPI5875" s="25"/>
      <x:c r="GPJ5875" s="25"/>
      <x:c r="GPK5875" s="25"/>
      <x:c r="GPL5875" s="25"/>
      <x:c r="GPM5875" s="25"/>
      <x:c r="GPN5875" s="25"/>
      <x:c r="GPO5875" s="25"/>
      <x:c r="GPP5875" s="25"/>
      <x:c r="GPQ5875" s="25"/>
      <x:c r="GPR5875" s="25"/>
      <x:c r="GPS5875" s="25"/>
      <x:c r="GPT5875" s="25"/>
      <x:c r="GPU5875" s="25"/>
      <x:c r="GPV5875" s="25"/>
      <x:c r="GPW5875" s="25"/>
      <x:c r="GPX5875" s="25"/>
      <x:c r="GPY5875" s="25"/>
      <x:c r="GPZ5875" s="25"/>
      <x:c r="GQA5875" s="25"/>
      <x:c r="GQB5875" s="25"/>
      <x:c r="GQC5875" s="25"/>
      <x:c r="GQD5875" s="25"/>
      <x:c r="GQE5875" s="25"/>
      <x:c r="GQF5875" s="25"/>
      <x:c r="GQG5875" s="25"/>
      <x:c r="GQH5875" s="25"/>
      <x:c r="GQI5875" s="25"/>
      <x:c r="GQJ5875" s="25"/>
      <x:c r="GQK5875" s="25"/>
      <x:c r="GQL5875" s="25"/>
      <x:c r="GQM5875" s="25"/>
      <x:c r="GQN5875" s="25"/>
      <x:c r="GQO5875" s="25"/>
      <x:c r="GQP5875" s="25"/>
      <x:c r="GQQ5875" s="25"/>
      <x:c r="GQR5875" s="25"/>
      <x:c r="GQS5875" s="25"/>
      <x:c r="GQT5875" s="25"/>
      <x:c r="GQU5875" s="25"/>
      <x:c r="GQV5875" s="25"/>
      <x:c r="GQW5875" s="25"/>
      <x:c r="GQX5875" s="25"/>
      <x:c r="GQY5875" s="25"/>
      <x:c r="GQZ5875" s="25"/>
      <x:c r="GRA5875" s="25"/>
      <x:c r="GRB5875" s="25"/>
      <x:c r="GRC5875" s="25"/>
      <x:c r="GRD5875" s="25"/>
      <x:c r="GRE5875" s="25"/>
      <x:c r="GRF5875" s="25"/>
      <x:c r="GRG5875" s="25"/>
      <x:c r="GRH5875" s="25"/>
      <x:c r="GRI5875" s="25"/>
      <x:c r="GRJ5875" s="25"/>
      <x:c r="GRK5875" s="25"/>
      <x:c r="GRL5875" s="25"/>
      <x:c r="GRM5875" s="25"/>
      <x:c r="GRN5875" s="25"/>
      <x:c r="GRO5875" s="25"/>
      <x:c r="GRP5875" s="25"/>
      <x:c r="GRQ5875" s="25"/>
      <x:c r="GRR5875" s="25"/>
      <x:c r="GRS5875" s="25"/>
      <x:c r="GRT5875" s="25"/>
      <x:c r="GRU5875" s="25"/>
      <x:c r="GRV5875" s="25"/>
      <x:c r="GRW5875" s="25"/>
      <x:c r="GRX5875" s="25"/>
      <x:c r="GRY5875" s="25"/>
      <x:c r="GRZ5875" s="25"/>
      <x:c r="GSA5875" s="25"/>
      <x:c r="GSB5875" s="25"/>
      <x:c r="GSC5875" s="25"/>
      <x:c r="GSD5875" s="25"/>
      <x:c r="GSE5875" s="25"/>
      <x:c r="GSF5875" s="25"/>
      <x:c r="GSG5875" s="25"/>
      <x:c r="GSH5875" s="25"/>
      <x:c r="GSI5875" s="25"/>
      <x:c r="GSJ5875" s="25"/>
      <x:c r="GSK5875" s="25"/>
      <x:c r="GSL5875" s="25"/>
      <x:c r="GSM5875" s="25"/>
      <x:c r="GSN5875" s="25"/>
      <x:c r="GSO5875" s="25"/>
      <x:c r="GSP5875" s="25"/>
      <x:c r="GSQ5875" s="25"/>
      <x:c r="GSR5875" s="25"/>
      <x:c r="GSS5875" s="25"/>
      <x:c r="GST5875" s="25"/>
      <x:c r="GSU5875" s="25"/>
      <x:c r="GSV5875" s="25"/>
      <x:c r="GSW5875" s="25"/>
      <x:c r="GSX5875" s="25"/>
      <x:c r="GSY5875" s="25"/>
      <x:c r="GSZ5875" s="25"/>
      <x:c r="GTA5875" s="25"/>
      <x:c r="GTB5875" s="25"/>
      <x:c r="GTC5875" s="25"/>
      <x:c r="GTD5875" s="25"/>
      <x:c r="GTE5875" s="25"/>
      <x:c r="GTF5875" s="25"/>
      <x:c r="GTG5875" s="25"/>
      <x:c r="GTH5875" s="25"/>
      <x:c r="GTI5875" s="25"/>
      <x:c r="GTJ5875" s="25"/>
      <x:c r="GTK5875" s="25"/>
      <x:c r="GTL5875" s="25"/>
      <x:c r="GTM5875" s="25"/>
      <x:c r="GTN5875" s="25"/>
      <x:c r="GTO5875" s="25"/>
      <x:c r="GTP5875" s="25"/>
      <x:c r="GTQ5875" s="25"/>
      <x:c r="GTR5875" s="25"/>
      <x:c r="GTS5875" s="25"/>
      <x:c r="GTT5875" s="25"/>
      <x:c r="GTU5875" s="25"/>
      <x:c r="GTV5875" s="25"/>
      <x:c r="GTW5875" s="25"/>
      <x:c r="GTX5875" s="25"/>
      <x:c r="GTY5875" s="25"/>
      <x:c r="GTZ5875" s="25"/>
      <x:c r="GUA5875" s="25"/>
      <x:c r="GUB5875" s="25"/>
      <x:c r="GUC5875" s="25"/>
      <x:c r="GUD5875" s="25"/>
      <x:c r="GUE5875" s="25"/>
      <x:c r="GUF5875" s="25"/>
      <x:c r="GUG5875" s="25"/>
      <x:c r="GUH5875" s="25"/>
      <x:c r="GUI5875" s="25"/>
      <x:c r="GUJ5875" s="25"/>
      <x:c r="GUK5875" s="25"/>
      <x:c r="GUL5875" s="25"/>
      <x:c r="GUM5875" s="25"/>
      <x:c r="GUN5875" s="25"/>
      <x:c r="GUO5875" s="25"/>
      <x:c r="GUP5875" s="25"/>
      <x:c r="GUQ5875" s="25"/>
      <x:c r="GUR5875" s="25"/>
      <x:c r="GUS5875" s="25"/>
      <x:c r="GUT5875" s="25"/>
      <x:c r="GUU5875" s="25"/>
      <x:c r="GUV5875" s="25"/>
      <x:c r="GUW5875" s="25"/>
      <x:c r="GUX5875" s="25"/>
      <x:c r="GUY5875" s="25"/>
      <x:c r="GUZ5875" s="25"/>
      <x:c r="GVA5875" s="25"/>
      <x:c r="GVB5875" s="25"/>
      <x:c r="GVC5875" s="25"/>
      <x:c r="GVD5875" s="25"/>
      <x:c r="GVE5875" s="25"/>
      <x:c r="GVF5875" s="25"/>
      <x:c r="GVG5875" s="25"/>
      <x:c r="GVH5875" s="25"/>
      <x:c r="GVI5875" s="25"/>
      <x:c r="GVJ5875" s="25"/>
      <x:c r="GVK5875" s="25"/>
      <x:c r="GVL5875" s="25"/>
      <x:c r="GVM5875" s="25"/>
      <x:c r="GVN5875" s="25"/>
      <x:c r="GVO5875" s="25"/>
      <x:c r="GVP5875" s="25"/>
      <x:c r="GVQ5875" s="25"/>
      <x:c r="GVR5875" s="25"/>
      <x:c r="GVS5875" s="25"/>
      <x:c r="GVT5875" s="25"/>
      <x:c r="GVU5875" s="25"/>
      <x:c r="GVV5875" s="25"/>
      <x:c r="GVW5875" s="25"/>
      <x:c r="GVX5875" s="25"/>
      <x:c r="GVY5875" s="25"/>
      <x:c r="GVZ5875" s="25"/>
      <x:c r="GWA5875" s="25"/>
      <x:c r="GWB5875" s="25"/>
      <x:c r="GWC5875" s="25"/>
      <x:c r="GWD5875" s="25"/>
      <x:c r="GWE5875" s="25"/>
      <x:c r="GWF5875" s="25"/>
      <x:c r="GWG5875" s="25"/>
      <x:c r="GWH5875" s="25"/>
      <x:c r="GWI5875" s="25"/>
      <x:c r="GWJ5875" s="25"/>
      <x:c r="GWK5875" s="25"/>
      <x:c r="GWL5875" s="25"/>
      <x:c r="GWM5875" s="25"/>
      <x:c r="GWN5875" s="25"/>
      <x:c r="GWO5875" s="25"/>
      <x:c r="GWP5875" s="25"/>
      <x:c r="GWQ5875" s="25"/>
      <x:c r="GWR5875" s="25"/>
      <x:c r="GWS5875" s="25"/>
      <x:c r="GWT5875" s="25"/>
      <x:c r="GWU5875" s="25"/>
      <x:c r="GWV5875" s="25"/>
      <x:c r="GWW5875" s="25"/>
      <x:c r="GWX5875" s="25"/>
      <x:c r="GWY5875" s="25"/>
      <x:c r="GWZ5875" s="25"/>
      <x:c r="GXA5875" s="25"/>
      <x:c r="GXB5875" s="25"/>
      <x:c r="GXC5875" s="25"/>
      <x:c r="GXD5875" s="25"/>
      <x:c r="GXE5875" s="25"/>
      <x:c r="GXF5875" s="25"/>
      <x:c r="GXG5875" s="25"/>
      <x:c r="GXH5875" s="25"/>
      <x:c r="GXI5875" s="25"/>
      <x:c r="GXJ5875" s="25"/>
      <x:c r="GXK5875" s="25"/>
      <x:c r="GXL5875" s="25"/>
      <x:c r="GXM5875" s="25"/>
      <x:c r="GXN5875" s="25"/>
      <x:c r="GXO5875" s="25"/>
      <x:c r="GXP5875" s="25"/>
      <x:c r="GXQ5875" s="25"/>
      <x:c r="GXR5875" s="25"/>
      <x:c r="GXS5875" s="25"/>
      <x:c r="GXT5875" s="25"/>
      <x:c r="GXU5875" s="25"/>
      <x:c r="GXV5875" s="25"/>
      <x:c r="GXW5875" s="25"/>
      <x:c r="GXX5875" s="25"/>
      <x:c r="GXY5875" s="25"/>
      <x:c r="GXZ5875" s="25"/>
      <x:c r="GYA5875" s="25"/>
      <x:c r="GYB5875" s="25"/>
      <x:c r="GYC5875" s="25"/>
      <x:c r="GYD5875" s="25"/>
      <x:c r="GYE5875" s="25"/>
      <x:c r="GYF5875" s="25"/>
      <x:c r="GYG5875" s="25"/>
      <x:c r="GYH5875" s="25"/>
      <x:c r="GYI5875" s="25"/>
      <x:c r="GYJ5875" s="25"/>
      <x:c r="GYK5875" s="25"/>
      <x:c r="GYL5875" s="25"/>
      <x:c r="GYM5875" s="25"/>
      <x:c r="GYN5875" s="25"/>
      <x:c r="GYO5875" s="25"/>
      <x:c r="GYP5875" s="25"/>
      <x:c r="GYQ5875" s="25"/>
      <x:c r="GYR5875" s="25"/>
      <x:c r="GYS5875" s="25"/>
      <x:c r="GYT5875" s="25"/>
      <x:c r="GYU5875" s="25"/>
      <x:c r="GYV5875" s="25"/>
      <x:c r="GYW5875" s="25"/>
      <x:c r="GYX5875" s="25"/>
      <x:c r="GYY5875" s="25"/>
      <x:c r="GYZ5875" s="25"/>
      <x:c r="GZA5875" s="25"/>
      <x:c r="GZB5875" s="25"/>
      <x:c r="GZC5875" s="25"/>
      <x:c r="GZD5875" s="25"/>
      <x:c r="GZE5875" s="25"/>
      <x:c r="GZF5875" s="25"/>
      <x:c r="GZG5875" s="25"/>
      <x:c r="GZH5875" s="25"/>
      <x:c r="GZI5875" s="25"/>
      <x:c r="GZJ5875" s="25"/>
      <x:c r="GZK5875" s="25"/>
      <x:c r="GZL5875" s="25"/>
      <x:c r="GZM5875" s="25"/>
      <x:c r="GZN5875" s="25"/>
      <x:c r="GZO5875" s="25"/>
      <x:c r="GZP5875" s="25"/>
      <x:c r="GZQ5875" s="25"/>
      <x:c r="GZR5875" s="25"/>
      <x:c r="GZS5875" s="25"/>
      <x:c r="GZT5875" s="25"/>
      <x:c r="GZU5875" s="25"/>
      <x:c r="GZV5875" s="25"/>
      <x:c r="GZW5875" s="25"/>
      <x:c r="GZX5875" s="25"/>
      <x:c r="GZY5875" s="25"/>
      <x:c r="GZZ5875" s="25"/>
      <x:c r="HAA5875" s="25"/>
      <x:c r="HAB5875" s="25"/>
      <x:c r="HAC5875" s="25"/>
      <x:c r="HAD5875" s="25"/>
      <x:c r="HAE5875" s="25"/>
      <x:c r="HAF5875" s="25"/>
      <x:c r="HAG5875" s="25"/>
      <x:c r="HAH5875" s="25"/>
      <x:c r="HAI5875" s="25"/>
      <x:c r="HAJ5875" s="25"/>
      <x:c r="HAK5875" s="25"/>
      <x:c r="HAL5875" s="25"/>
      <x:c r="HAM5875" s="25"/>
      <x:c r="HAN5875" s="25"/>
      <x:c r="HAO5875" s="25"/>
      <x:c r="HAP5875" s="25"/>
      <x:c r="HAQ5875" s="25"/>
      <x:c r="HAR5875" s="25"/>
      <x:c r="HAS5875" s="25"/>
      <x:c r="HAT5875" s="25"/>
      <x:c r="HAU5875" s="25"/>
      <x:c r="HAV5875" s="25"/>
      <x:c r="HAW5875" s="25"/>
      <x:c r="HAX5875" s="25"/>
      <x:c r="HAY5875" s="25"/>
      <x:c r="HAZ5875" s="25"/>
      <x:c r="HBA5875" s="25"/>
      <x:c r="HBB5875" s="25"/>
      <x:c r="HBC5875" s="25"/>
      <x:c r="HBD5875" s="25"/>
      <x:c r="HBE5875" s="25"/>
      <x:c r="HBF5875" s="25"/>
      <x:c r="HBG5875" s="25"/>
      <x:c r="HBH5875" s="25"/>
      <x:c r="HBI5875" s="25"/>
      <x:c r="HBJ5875" s="25"/>
      <x:c r="HBK5875" s="25"/>
      <x:c r="HBL5875" s="25"/>
      <x:c r="HBM5875" s="25"/>
      <x:c r="HBN5875" s="25"/>
      <x:c r="HBO5875" s="25"/>
      <x:c r="HBP5875" s="25"/>
      <x:c r="HBQ5875" s="25"/>
      <x:c r="HBR5875" s="25"/>
      <x:c r="HBS5875" s="25"/>
      <x:c r="HBT5875" s="25"/>
      <x:c r="HBU5875" s="25"/>
      <x:c r="HBV5875" s="25"/>
      <x:c r="HBW5875" s="25"/>
      <x:c r="HBX5875" s="25"/>
      <x:c r="HBY5875" s="25"/>
      <x:c r="HBZ5875" s="25"/>
      <x:c r="HCA5875" s="25"/>
      <x:c r="HCB5875" s="25"/>
      <x:c r="HCC5875" s="25"/>
      <x:c r="HCD5875" s="25"/>
      <x:c r="HCE5875" s="25"/>
      <x:c r="HCF5875" s="25"/>
      <x:c r="HCG5875" s="25"/>
      <x:c r="HCH5875" s="25"/>
      <x:c r="HCI5875" s="25"/>
      <x:c r="HCJ5875" s="25"/>
      <x:c r="HCK5875" s="25"/>
      <x:c r="HCL5875" s="25"/>
      <x:c r="HCM5875" s="25"/>
      <x:c r="HCN5875" s="25"/>
      <x:c r="HCO5875" s="25"/>
      <x:c r="HCP5875" s="25"/>
      <x:c r="HCQ5875" s="25"/>
      <x:c r="HCR5875" s="25"/>
      <x:c r="HCS5875" s="25"/>
      <x:c r="HCT5875" s="25"/>
      <x:c r="HCU5875" s="25"/>
      <x:c r="HCV5875" s="25"/>
      <x:c r="HCW5875" s="25"/>
      <x:c r="HCX5875" s="25"/>
      <x:c r="HCY5875" s="25"/>
      <x:c r="HCZ5875" s="25"/>
      <x:c r="HDA5875" s="25"/>
      <x:c r="HDB5875" s="25"/>
      <x:c r="HDC5875" s="25"/>
      <x:c r="HDD5875" s="25"/>
      <x:c r="HDE5875" s="25"/>
      <x:c r="HDF5875" s="25"/>
      <x:c r="HDG5875" s="25"/>
      <x:c r="HDH5875" s="25"/>
      <x:c r="HDI5875" s="25"/>
      <x:c r="HDJ5875" s="25"/>
      <x:c r="HDK5875" s="25"/>
      <x:c r="HDL5875" s="25"/>
      <x:c r="HDM5875" s="25"/>
      <x:c r="HDN5875" s="25"/>
      <x:c r="HDO5875" s="25"/>
      <x:c r="HDP5875" s="25"/>
      <x:c r="HDQ5875" s="25"/>
      <x:c r="HDR5875" s="25"/>
      <x:c r="HDS5875" s="25"/>
      <x:c r="HDT5875" s="25"/>
      <x:c r="HDU5875" s="25"/>
      <x:c r="HDV5875" s="25"/>
      <x:c r="HDW5875" s="25"/>
      <x:c r="HDX5875" s="25"/>
      <x:c r="HDY5875" s="25"/>
      <x:c r="HDZ5875" s="25"/>
      <x:c r="HEA5875" s="25"/>
      <x:c r="HEB5875" s="25"/>
      <x:c r="HEC5875" s="25"/>
      <x:c r="HED5875" s="25"/>
      <x:c r="HEE5875" s="25"/>
      <x:c r="HEF5875" s="25"/>
      <x:c r="HEG5875" s="25"/>
      <x:c r="HEH5875" s="25"/>
      <x:c r="HEI5875" s="25"/>
      <x:c r="HEJ5875" s="25"/>
      <x:c r="HEK5875" s="25"/>
      <x:c r="HEL5875" s="25"/>
      <x:c r="HEM5875" s="25"/>
      <x:c r="HEN5875" s="25"/>
      <x:c r="HEO5875" s="25"/>
      <x:c r="HEP5875" s="25"/>
      <x:c r="HEQ5875" s="25"/>
      <x:c r="HER5875" s="25"/>
      <x:c r="HES5875" s="25"/>
      <x:c r="HET5875" s="25"/>
      <x:c r="HEU5875" s="25"/>
      <x:c r="HEV5875" s="25"/>
      <x:c r="HEW5875" s="25"/>
      <x:c r="HEX5875" s="25"/>
      <x:c r="HEY5875" s="25"/>
      <x:c r="HEZ5875" s="25"/>
      <x:c r="HFA5875" s="25"/>
      <x:c r="HFB5875" s="25"/>
      <x:c r="HFC5875" s="25"/>
      <x:c r="HFD5875" s="25"/>
      <x:c r="HFE5875" s="25"/>
      <x:c r="HFF5875" s="25"/>
      <x:c r="HFG5875" s="25"/>
      <x:c r="HFH5875" s="25"/>
      <x:c r="HFI5875" s="25"/>
      <x:c r="HFJ5875" s="25"/>
      <x:c r="HFK5875" s="25"/>
      <x:c r="HFL5875" s="25"/>
      <x:c r="HFM5875" s="25"/>
      <x:c r="HFN5875" s="25"/>
      <x:c r="HFO5875" s="25"/>
      <x:c r="HFP5875" s="25"/>
      <x:c r="HFQ5875" s="25"/>
      <x:c r="HFR5875" s="25"/>
      <x:c r="HFS5875" s="25"/>
      <x:c r="HFT5875" s="25"/>
      <x:c r="HFU5875" s="25"/>
      <x:c r="HFV5875" s="25"/>
      <x:c r="HFW5875" s="25"/>
      <x:c r="HFX5875" s="25"/>
      <x:c r="HFY5875" s="25"/>
      <x:c r="HFZ5875" s="25"/>
      <x:c r="HGA5875" s="25"/>
      <x:c r="HGB5875" s="25"/>
      <x:c r="HGC5875" s="25"/>
      <x:c r="HGD5875" s="25"/>
      <x:c r="HGE5875" s="25"/>
      <x:c r="HGF5875" s="25"/>
      <x:c r="HGG5875" s="25"/>
      <x:c r="HGH5875" s="25"/>
      <x:c r="HGI5875" s="25"/>
      <x:c r="HGJ5875" s="25"/>
      <x:c r="HGK5875" s="25"/>
      <x:c r="HGL5875" s="25"/>
      <x:c r="HGM5875" s="25"/>
      <x:c r="HGN5875" s="25"/>
      <x:c r="HGO5875" s="25"/>
      <x:c r="HGP5875" s="25"/>
      <x:c r="HGQ5875" s="25"/>
      <x:c r="HGR5875" s="25"/>
      <x:c r="HGS5875" s="25"/>
      <x:c r="HGT5875" s="25"/>
      <x:c r="HGU5875" s="25"/>
      <x:c r="HGV5875" s="25"/>
      <x:c r="HGW5875" s="25"/>
      <x:c r="HGX5875" s="25"/>
      <x:c r="HGY5875" s="25"/>
      <x:c r="HGZ5875" s="25"/>
      <x:c r="HHA5875" s="25"/>
      <x:c r="HHB5875" s="25"/>
      <x:c r="HHC5875" s="25"/>
      <x:c r="HHD5875" s="25"/>
      <x:c r="HHE5875" s="25"/>
      <x:c r="HHF5875" s="25"/>
      <x:c r="HHG5875" s="25"/>
      <x:c r="HHH5875" s="25"/>
      <x:c r="HHI5875" s="25"/>
      <x:c r="HHJ5875" s="25"/>
      <x:c r="HHK5875" s="25"/>
      <x:c r="HHL5875" s="25"/>
      <x:c r="HHM5875" s="25"/>
      <x:c r="HHN5875" s="25"/>
      <x:c r="HHO5875" s="25"/>
      <x:c r="HHP5875" s="25"/>
      <x:c r="HHQ5875" s="25"/>
      <x:c r="HHR5875" s="25"/>
      <x:c r="HHS5875" s="25"/>
      <x:c r="HHT5875" s="25"/>
      <x:c r="HHU5875" s="25"/>
      <x:c r="HHV5875" s="25"/>
      <x:c r="HHW5875" s="25"/>
      <x:c r="HHX5875" s="25"/>
      <x:c r="HHY5875" s="25"/>
      <x:c r="HHZ5875" s="25"/>
      <x:c r="HIA5875" s="25"/>
      <x:c r="HIB5875" s="25"/>
      <x:c r="HIC5875" s="25"/>
      <x:c r="HID5875" s="25"/>
      <x:c r="HIE5875" s="25"/>
      <x:c r="HIF5875" s="25"/>
      <x:c r="HIG5875" s="25"/>
      <x:c r="HIH5875" s="25"/>
      <x:c r="HII5875" s="25"/>
      <x:c r="HIJ5875" s="25"/>
      <x:c r="HIK5875" s="25"/>
      <x:c r="HIL5875" s="25"/>
      <x:c r="HIM5875" s="25"/>
      <x:c r="HIN5875" s="25"/>
      <x:c r="HIO5875" s="25"/>
      <x:c r="HIP5875" s="25"/>
      <x:c r="HIQ5875" s="25"/>
      <x:c r="HIR5875" s="25"/>
      <x:c r="HIS5875" s="25"/>
      <x:c r="HIT5875" s="25"/>
      <x:c r="HIU5875" s="25"/>
      <x:c r="HIV5875" s="25"/>
      <x:c r="HIW5875" s="25"/>
      <x:c r="HIX5875" s="25"/>
      <x:c r="HIY5875" s="25"/>
      <x:c r="HIZ5875" s="25"/>
      <x:c r="HJA5875" s="25"/>
      <x:c r="HJB5875" s="25"/>
      <x:c r="HJC5875" s="25"/>
      <x:c r="HJD5875" s="25"/>
      <x:c r="HJE5875" s="25"/>
      <x:c r="HJF5875" s="25"/>
      <x:c r="HJG5875" s="25"/>
      <x:c r="HJH5875" s="25"/>
      <x:c r="HJI5875" s="25"/>
      <x:c r="HJJ5875" s="25"/>
      <x:c r="HJK5875" s="25"/>
      <x:c r="HJL5875" s="25"/>
      <x:c r="HJM5875" s="25"/>
      <x:c r="HJN5875" s="25"/>
      <x:c r="HJO5875" s="25"/>
      <x:c r="HJP5875" s="25"/>
      <x:c r="HJQ5875" s="25"/>
      <x:c r="HJR5875" s="25"/>
      <x:c r="HJS5875" s="25"/>
      <x:c r="HJT5875" s="25"/>
      <x:c r="HJU5875" s="25"/>
      <x:c r="HJV5875" s="25"/>
      <x:c r="HJW5875" s="25"/>
      <x:c r="HJX5875" s="25"/>
      <x:c r="HJY5875" s="25"/>
      <x:c r="HJZ5875" s="25"/>
      <x:c r="HKA5875" s="25"/>
      <x:c r="HKB5875" s="25"/>
      <x:c r="HKC5875" s="25"/>
      <x:c r="HKD5875" s="25"/>
      <x:c r="HKE5875" s="25"/>
      <x:c r="HKF5875" s="25"/>
      <x:c r="HKG5875" s="25"/>
      <x:c r="HKH5875" s="25"/>
      <x:c r="HKI5875" s="25"/>
      <x:c r="HKJ5875" s="25"/>
      <x:c r="HKK5875" s="25"/>
      <x:c r="HKL5875" s="25"/>
      <x:c r="HKM5875" s="25"/>
      <x:c r="HKN5875" s="25"/>
      <x:c r="HKO5875" s="25"/>
      <x:c r="HKP5875" s="25"/>
      <x:c r="HKQ5875" s="25"/>
      <x:c r="HKR5875" s="25"/>
      <x:c r="HKS5875" s="25"/>
      <x:c r="HKT5875" s="25"/>
      <x:c r="HKU5875" s="25"/>
      <x:c r="HKV5875" s="25"/>
      <x:c r="HKW5875" s="25"/>
      <x:c r="HKX5875" s="25"/>
      <x:c r="HKY5875" s="25"/>
      <x:c r="HKZ5875" s="25"/>
      <x:c r="HLA5875" s="25"/>
      <x:c r="HLB5875" s="25"/>
      <x:c r="HLC5875" s="25"/>
      <x:c r="HLD5875" s="25"/>
      <x:c r="HLE5875" s="25"/>
      <x:c r="HLF5875" s="25"/>
      <x:c r="HLG5875" s="25"/>
      <x:c r="HLH5875" s="25"/>
      <x:c r="HLI5875" s="25"/>
      <x:c r="HLJ5875" s="25"/>
      <x:c r="HLK5875" s="25"/>
      <x:c r="HLL5875" s="25"/>
      <x:c r="HLM5875" s="25"/>
      <x:c r="HLN5875" s="25"/>
      <x:c r="HLO5875" s="25"/>
      <x:c r="HLP5875" s="25"/>
      <x:c r="HLQ5875" s="25"/>
      <x:c r="HLR5875" s="25"/>
      <x:c r="HLS5875" s="25"/>
      <x:c r="HLT5875" s="25"/>
      <x:c r="HLU5875" s="25"/>
      <x:c r="HLV5875" s="25"/>
      <x:c r="HLW5875" s="25"/>
      <x:c r="HLX5875" s="25"/>
      <x:c r="HLY5875" s="25"/>
      <x:c r="HLZ5875" s="25"/>
      <x:c r="HMA5875" s="25"/>
      <x:c r="HMB5875" s="25"/>
      <x:c r="HMC5875" s="25"/>
      <x:c r="HMD5875" s="25"/>
      <x:c r="HME5875" s="25"/>
      <x:c r="HMF5875" s="25"/>
      <x:c r="HMG5875" s="25"/>
      <x:c r="HMH5875" s="25"/>
      <x:c r="HMI5875" s="25"/>
      <x:c r="HMJ5875" s="25"/>
      <x:c r="HMK5875" s="25"/>
      <x:c r="HML5875" s="25"/>
      <x:c r="HMM5875" s="25"/>
      <x:c r="HMN5875" s="25"/>
      <x:c r="HMO5875" s="25"/>
      <x:c r="HMP5875" s="25"/>
      <x:c r="HMQ5875" s="25"/>
      <x:c r="HMR5875" s="25"/>
      <x:c r="HMS5875" s="25"/>
      <x:c r="HMT5875" s="25"/>
      <x:c r="HMU5875" s="25"/>
      <x:c r="HMV5875" s="25"/>
      <x:c r="HMW5875" s="25"/>
      <x:c r="HMX5875" s="25"/>
      <x:c r="HMY5875" s="25"/>
      <x:c r="HMZ5875" s="25"/>
      <x:c r="HNA5875" s="25"/>
      <x:c r="HNB5875" s="25"/>
      <x:c r="HNC5875" s="25"/>
      <x:c r="HND5875" s="25"/>
      <x:c r="HNE5875" s="25"/>
      <x:c r="HNF5875" s="25"/>
      <x:c r="HNG5875" s="25"/>
      <x:c r="HNH5875" s="25"/>
      <x:c r="HNI5875" s="25"/>
      <x:c r="HNJ5875" s="25"/>
      <x:c r="HNK5875" s="25"/>
      <x:c r="HNL5875" s="25"/>
      <x:c r="HNM5875" s="25"/>
      <x:c r="HNN5875" s="25"/>
      <x:c r="HNO5875" s="25"/>
      <x:c r="HNP5875" s="25"/>
      <x:c r="HNQ5875" s="25"/>
      <x:c r="HNR5875" s="25"/>
      <x:c r="HNS5875" s="25"/>
      <x:c r="HNT5875" s="25"/>
      <x:c r="HNU5875" s="25"/>
      <x:c r="HNV5875" s="25"/>
      <x:c r="HNW5875" s="25"/>
      <x:c r="HNX5875" s="25"/>
      <x:c r="HNY5875" s="25"/>
      <x:c r="HNZ5875" s="25"/>
      <x:c r="HOA5875" s="25"/>
      <x:c r="HOB5875" s="25"/>
      <x:c r="HOC5875" s="25"/>
      <x:c r="HOD5875" s="25"/>
      <x:c r="HOE5875" s="25"/>
      <x:c r="HOF5875" s="25"/>
      <x:c r="HOG5875" s="25"/>
      <x:c r="HOH5875" s="25"/>
      <x:c r="HOI5875" s="25"/>
      <x:c r="HOJ5875" s="25"/>
      <x:c r="HOK5875" s="25"/>
      <x:c r="HOL5875" s="25"/>
      <x:c r="HOM5875" s="25"/>
      <x:c r="HON5875" s="25"/>
      <x:c r="HOO5875" s="25"/>
      <x:c r="HOP5875" s="25"/>
      <x:c r="HOQ5875" s="25"/>
      <x:c r="HOR5875" s="25"/>
      <x:c r="HOS5875" s="25"/>
      <x:c r="HOT5875" s="25"/>
      <x:c r="HOU5875" s="25"/>
      <x:c r="HOV5875" s="25"/>
      <x:c r="HOW5875" s="25"/>
      <x:c r="HOX5875" s="25"/>
      <x:c r="HOY5875" s="25"/>
      <x:c r="HOZ5875" s="25"/>
      <x:c r="HPA5875" s="25"/>
      <x:c r="HPB5875" s="25"/>
      <x:c r="HPC5875" s="25"/>
      <x:c r="HPD5875" s="25"/>
      <x:c r="HPE5875" s="25"/>
      <x:c r="HPF5875" s="25"/>
      <x:c r="HPG5875" s="25"/>
      <x:c r="HPH5875" s="25"/>
      <x:c r="HPI5875" s="25"/>
      <x:c r="HPJ5875" s="25"/>
      <x:c r="HPK5875" s="25"/>
      <x:c r="HPL5875" s="25"/>
      <x:c r="HPM5875" s="25"/>
      <x:c r="HPN5875" s="25"/>
      <x:c r="HPO5875" s="25"/>
      <x:c r="HPP5875" s="25"/>
      <x:c r="HPQ5875" s="25"/>
      <x:c r="HPR5875" s="25"/>
      <x:c r="HPS5875" s="25"/>
      <x:c r="HPT5875" s="25"/>
      <x:c r="HPU5875" s="25"/>
      <x:c r="HPV5875" s="25"/>
      <x:c r="HPW5875" s="25"/>
      <x:c r="HPX5875" s="25"/>
      <x:c r="HPY5875" s="25"/>
      <x:c r="HPZ5875" s="25"/>
      <x:c r="HQA5875" s="25"/>
      <x:c r="HQB5875" s="25"/>
      <x:c r="HQC5875" s="25"/>
      <x:c r="HQD5875" s="25"/>
      <x:c r="HQE5875" s="25"/>
      <x:c r="HQF5875" s="25"/>
      <x:c r="HQG5875" s="25"/>
      <x:c r="HQH5875" s="25"/>
      <x:c r="HQI5875" s="25"/>
      <x:c r="HQJ5875" s="25"/>
      <x:c r="HQK5875" s="25"/>
      <x:c r="HQL5875" s="25"/>
      <x:c r="HQM5875" s="25"/>
      <x:c r="HQN5875" s="25"/>
      <x:c r="HQO5875" s="25"/>
      <x:c r="HQP5875" s="25"/>
      <x:c r="HQQ5875" s="25"/>
      <x:c r="HQR5875" s="25"/>
      <x:c r="HQS5875" s="25"/>
      <x:c r="HQT5875" s="25"/>
      <x:c r="HQU5875" s="25"/>
      <x:c r="HQV5875" s="25"/>
      <x:c r="HQW5875" s="25"/>
      <x:c r="HQX5875" s="25"/>
      <x:c r="HQY5875" s="25"/>
      <x:c r="HQZ5875" s="25"/>
      <x:c r="HRA5875" s="25"/>
      <x:c r="HRB5875" s="25"/>
      <x:c r="HRC5875" s="25"/>
      <x:c r="HRD5875" s="25"/>
      <x:c r="HRE5875" s="25"/>
      <x:c r="HRF5875" s="25"/>
      <x:c r="HRG5875" s="25"/>
      <x:c r="HRH5875" s="25"/>
      <x:c r="HRI5875" s="25"/>
      <x:c r="HRJ5875" s="25"/>
      <x:c r="HRK5875" s="25"/>
      <x:c r="HRL5875" s="25"/>
      <x:c r="HRM5875" s="25"/>
      <x:c r="HRN5875" s="25"/>
      <x:c r="HRO5875" s="25"/>
      <x:c r="HRP5875" s="25"/>
      <x:c r="HRQ5875" s="25"/>
      <x:c r="HRR5875" s="25"/>
      <x:c r="HRS5875" s="25"/>
      <x:c r="HRT5875" s="25"/>
      <x:c r="HRU5875" s="25"/>
      <x:c r="HRV5875" s="25"/>
      <x:c r="HRW5875" s="25"/>
      <x:c r="HRX5875" s="25"/>
      <x:c r="HRY5875" s="25"/>
      <x:c r="HRZ5875" s="25"/>
      <x:c r="HSA5875" s="25"/>
      <x:c r="HSB5875" s="25"/>
      <x:c r="HSC5875" s="25"/>
      <x:c r="HSD5875" s="25"/>
      <x:c r="HSE5875" s="25"/>
      <x:c r="HSF5875" s="25"/>
      <x:c r="HSG5875" s="25"/>
      <x:c r="HSH5875" s="25"/>
      <x:c r="HSI5875" s="25"/>
      <x:c r="HSJ5875" s="25"/>
      <x:c r="HSK5875" s="25"/>
      <x:c r="HSL5875" s="25"/>
      <x:c r="HSM5875" s="25"/>
      <x:c r="HSN5875" s="25"/>
      <x:c r="HSO5875" s="25"/>
      <x:c r="HSP5875" s="25"/>
      <x:c r="HSQ5875" s="25"/>
      <x:c r="HSR5875" s="25"/>
      <x:c r="HSS5875" s="25"/>
      <x:c r="HST5875" s="25"/>
      <x:c r="HSU5875" s="25"/>
      <x:c r="HSV5875" s="25"/>
      <x:c r="HSW5875" s="25"/>
      <x:c r="HSX5875" s="25"/>
      <x:c r="HSY5875" s="25"/>
      <x:c r="HSZ5875" s="25"/>
      <x:c r="HTA5875" s="25"/>
      <x:c r="HTB5875" s="25"/>
      <x:c r="HTC5875" s="25"/>
      <x:c r="HTD5875" s="25"/>
      <x:c r="HTE5875" s="25"/>
      <x:c r="HTF5875" s="25"/>
      <x:c r="HTG5875" s="25"/>
      <x:c r="HTH5875" s="25"/>
      <x:c r="HTI5875" s="25"/>
      <x:c r="HTJ5875" s="25"/>
      <x:c r="HTK5875" s="25"/>
      <x:c r="HTL5875" s="25"/>
      <x:c r="HTM5875" s="25"/>
      <x:c r="HTN5875" s="25"/>
      <x:c r="HTO5875" s="25"/>
      <x:c r="HTP5875" s="25"/>
      <x:c r="HTQ5875" s="25"/>
      <x:c r="HTR5875" s="25"/>
      <x:c r="HTS5875" s="25"/>
      <x:c r="HTT5875" s="25"/>
      <x:c r="HTU5875" s="25"/>
      <x:c r="HTV5875" s="25"/>
      <x:c r="HTW5875" s="25"/>
      <x:c r="HTX5875" s="25"/>
      <x:c r="HTY5875" s="25"/>
      <x:c r="HTZ5875" s="25"/>
      <x:c r="HUA5875" s="25"/>
      <x:c r="HUB5875" s="25"/>
      <x:c r="HUC5875" s="25"/>
      <x:c r="HUD5875" s="25"/>
      <x:c r="HUE5875" s="25"/>
      <x:c r="HUF5875" s="25"/>
      <x:c r="HUG5875" s="25"/>
      <x:c r="HUH5875" s="25"/>
      <x:c r="HUI5875" s="25"/>
      <x:c r="HUJ5875" s="25"/>
      <x:c r="HUK5875" s="25"/>
      <x:c r="HUL5875" s="25"/>
      <x:c r="HUM5875" s="25"/>
      <x:c r="HUN5875" s="25"/>
      <x:c r="HUO5875" s="25"/>
      <x:c r="HUP5875" s="25"/>
      <x:c r="HUQ5875" s="25"/>
      <x:c r="HUR5875" s="25"/>
      <x:c r="HUS5875" s="25"/>
      <x:c r="HUT5875" s="25"/>
      <x:c r="HUU5875" s="25"/>
      <x:c r="HUV5875" s="25"/>
      <x:c r="HUW5875" s="25"/>
      <x:c r="HUX5875" s="25"/>
      <x:c r="HUY5875" s="25"/>
      <x:c r="HUZ5875" s="25"/>
      <x:c r="HVA5875" s="25"/>
      <x:c r="HVB5875" s="25"/>
      <x:c r="HVC5875" s="25"/>
      <x:c r="HVD5875" s="25"/>
      <x:c r="HVE5875" s="25"/>
      <x:c r="HVF5875" s="25"/>
      <x:c r="HVG5875" s="25"/>
      <x:c r="HVH5875" s="25"/>
      <x:c r="HVI5875" s="25"/>
      <x:c r="HVJ5875" s="25"/>
      <x:c r="HVK5875" s="25"/>
      <x:c r="HVL5875" s="25"/>
      <x:c r="HVM5875" s="25"/>
      <x:c r="HVN5875" s="25"/>
      <x:c r="HVO5875" s="25"/>
      <x:c r="HVP5875" s="25"/>
      <x:c r="HVQ5875" s="25"/>
      <x:c r="HVR5875" s="25"/>
      <x:c r="HVS5875" s="25"/>
      <x:c r="HVT5875" s="25"/>
      <x:c r="HVU5875" s="25"/>
      <x:c r="HVV5875" s="25"/>
      <x:c r="HVW5875" s="25"/>
      <x:c r="HVX5875" s="25"/>
      <x:c r="HVY5875" s="25"/>
      <x:c r="HVZ5875" s="25"/>
      <x:c r="HWA5875" s="25"/>
      <x:c r="HWB5875" s="25"/>
      <x:c r="HWC5875" s="25"/>
      <x:c r="HWD5875" s="25"/>
      <x:c r="HWE5875" s="25"/>
      <x:c r="HWF5875" s="25"/>
      <x:c r="HWG5875" s="25"/>
      <x:c r="HWH5875" s="25"/>
      <x:c r="HWI5875" s="25"/>
      <x:c r="HWJ5875" s="25"/>
      <x:c r="HWK5875" s="25"/>
      <x:c r="HWL5875" s="25"/>
      <x:c r="HWM5875" s="25"/>
      <x:c r="HWN5875" s="25"/>
      <x:c r="HWO5875" s="25"/>
      <x:c r="HWP5875" s="25"/>
      <x:c r="HWQ5875" s="25"/>
      <x:c r="HWR5875" s="25"/>
      <x:c r="HWS5875" s="25"/>
      <x:c r="HWT5875" s="25"/>
      <x:c r="HWU5875" s="25"/>
      <x:c r="HWV5875" s="25"/>
      <x:c r="HWW5875" s="25"/>
      <x:c r="HWX5875" s="25"/>
      <x:c r="HWY5875" s="25"/>
      <x:c r="HWZ5875" s="25"/>
      <x:c r="HXA5875" s="25"/>
      <x:c r="HXB5875" s="25"/>
      <x:c r="HXC5875" s="25"/>
      <x:c r="HXD5875" s="25"/>
      <x:c r="HXE5875" s="25"/>
      <x:c r="HXF5875" s="25"/>
      <x:c r="HXG5875" s="25"/>
      <x:c r="HXH5875" s="25"/>
      <x:c r="HXI5875" s="25"/>
      <x:c r="HXJ5875" s="25"/>
      <x:c r="HXK5875" s="25"/>
      <x:c r="HXL5875" s="25"/>
      <x:c r="HXM5875" s="25"/>
      <x:c r="HXN5875" s="25"/>
      <x:c r="HXO5875" s="25"/>
      <x:c r="HXP5875" s="25"/>
      <x:c r="HXQ5875" s="25"/>
      <x:c r="HXR5875" s="25"/>
      <x:c r="HXS5875" s="25"/>
      <x:c r="HXT5875" s="25"/>
      <x:c r="HXU5875" s="25"/>
      <x:c r="HXV5875" s="25"/>
      <x:c r="HXW5875" s="25"/>
      <x:c r="HXX5875" s="25"/>
      <x:c r="HXY5875" s="25"/>
      <x:c r="HXZ5875" s="25"/>
      <x:c r="HYA5875" s="25"/>
      <x:c r="HYB5875" s="25"/>
      <x:c r="HYC5875" s="25"/>
      <x:c r="HYD5875" s="25"/>
      <x:c r="HYE5875" s="25"/>
      <x:c r="HYF5875" s="25"/>
      <x:c r="HYG5875" s="25"/>
      <x:c r="HYH5875" s="25"/>
      <x:c r="HYI5875" s="25"/>
      <x:c r="HYJ5875" s="25"/>
      <x:c r="HYK5875" s="25"/>
      <x:c r="HYL5875" s="25"/>
      <x:c r="HYM5875" s="25"/>
      <x:c r="HYN5875" s="25"/>
      <x:c r="HYO5875" s="25"/>
      <x:c r="HYP5875" s="25"/>
      <x:c r="HYQ5875" s="25"/>
      <x:c r="HYR5875" s="25"/>
      <x:c r="HYS5875" s="25"/>
      <x:c r="HYT5875" s="25"/>
      <x:c r="HYU5875" s="25"/>
      <x:c r="HYV5875" s="25"/>
      <x:c r="HYW5875" s="25"/>
      <x:c r="HYX5875" s="25"/>
      <x:c r="HYY5875" s="25"/>
      <x:c r="HYZ5875" s="25"/>
      <x:c r="HZA5875" s="25"/>
      <x:c r="HZB5875" s="25"/>
      <x:c r="HZC5875" s="25"/>
      <x:c r="HZD5875" s="25"/>
      <x:c r="HZE5875" s="25"/>
      <x:c r="HZF5875" s="25"/>
      <x:c r="HZG5875" s="25"/>
      <x:c r="HZH5875" s="25"/>
      <x:c r="HZI5875" s="25"/>
      <x:c r="HZJ5875" s="25"/>
      <x:c r="HZK5875" s="25"/>
      <x:c r="HZL5875" s="25"/>
      <x:c r="HZM5875" s="25"/>
      <x:c r="HZN5875" s="25"/>
      <x:c r="HZO5875" s="25"/>
      <x:c r="HZP5875" s="25"/>
      <x:c r="HZQ5875" s="25"/>
      <x:c r="HZR5875" s="25"/>
      <x:c r="HZS5875" s="25"/>
      <x:c r="HZT5875" s="25"/>
      <x:c r="HZU5875" s="25"/>
      <x:c r="HZV5875" s="25"/>
      <x:c r="HZW5875" s="25"/>
      <x:c r="HZX5875" s="25"/>
      <x:c r="HZY5875" s="25"/>
      <x:c r="HZZ5875" s="25"/>
      <x:c r="IAA5875" s="25"/>
      <x:c r="IAB5875" s="25"/>
      <x:c r="IAC5875" s="25"/>
      <x:c r="IAD5875" s="25"/>
      <x:c r="IAE5875" s="25"/>
      <x:c r="IAF5875" s="25"/>
      <x:c r="IAG5875" s="25"/>
      <x:c r="IAH5875" s="25"/>
      <x:c r="IAI5875" s="25"/>
      <x:c r="IAJ5875" s="25"/>
      <x:c r="IAK5875" s="25"/>
      <x:c r="IAL5875" s="25"/>
      <x:c r="IAM5875" s="25"/>
      <x:c r="IAN5875" s="25"/>
      <x:c r="IAO5875" s="25"/>
      <x:c r="IAP5875" s="25"/>
      <x:c r="IAQ5875" s="25"/>
      <x:c r="IAR5875" s="25"/>
      <x:c r="IAS5875" s="25"/>
      <x:c r="IAT5875" s="25"/>
      <x:c r="IAU5875" s="25"/>
      <x:c r="IAV5875" s="25"/>
      <x:c r="IAW5875" s="25"/>
      <x:c r="IAX5875" s="25"/>
      <x:c r="IAY5875" s="25"/>
      <x:c r="IAZ5875" s="25"/>
      <x:c r="IBA5875" s="25"/>
      <x:c r="IBB5875" s="25"/>
      <x:c r="IBC5875" s="25"/>
      <x:c r="IBD5875" s="25"/>
      <x:c r="IBE5875" s="25"/>
      <x:c r="IBF5875" s="25"/>
      <x:c r="IBG5875" s="25"/>
      <x:c r="IBH5875" s="25"/>
      <x:c r="IBI5875" s="25"/>
      <x:c r="IBJ5875" s="25"/>
      <x:c r="IBK5875" s="25"/>
      <x:c r="IBL5875" s="25"/>
      <x:c r="IBM5875" s="25"/>
      <x:c r="IBN5875" s="25"/>
      <x:c r="IBO5875" s="25"/>
      <x:c r="IBP5875" s="25"/>
      <x:c r="IBQ5875" s="25"/>
      <x:c r="IBR5875" s="25"/>
      <x:c r="IBS5875" s="25"/>
      <x:c r="IBT5875" s="25"/>
      <x:c r="IBU5875" s="25"/>
      <x:c r="IBV5875" s="25"/>
      <x:c r="IBW5875" s="25"/>
      <x:c r="IBX5875" s="25"/>
      <x:c r="IBY5875" s="25"/>
      <x:c r="IBZ5875" s="25"/>
      <x:c r="ICA5875" s="25"/>
      <x:c r="ICB5875" s="25"/>
      <x:c r="ICC5875" s="25"/>
      <x:c r="ICD5875" s="25"/>
      <x:c r="ICE5875" s="25"/>
      <x:c r="ICF5875" s="25"/>
      <x:c r="ICG5875" s="25"/>
      <x:c r="ICH5875" s="25"/>
      <x:c r="ICI5875" s="25"/>
      <x:c r="ICJ5875" s="25"/>
      <x:c r="ICK5875" s="25"/>
      <x:c r="ICL5875" s="25"/>
      <x:c r="ICM5875" s="25"/>
      <x:c r="ICN5875" s="25"/>
      <x:c r="ICO5875" s="25"/>
      <x:c r="ICP5875" s="25"/>
      <x:c r="ICQ5875" s="25"/>
      <x:c r="ICR5875" s="25"/>
      <x:c r="ICS5875" s="25"/>
      <x:c r="ICT5875" s="25"/>
      <x:c r="ICU5875" s="25"/>
      <x:c r="ICV5875" s="25"/>
      <x:c r="ICW5875" s="25"/>
      <x:c r="ICX5875" s="25"/>
      <x:c r="ICY5875" s="25"/>
      <x:c r="ICZ5875" s="25"/>
      <x:c r="IDA5875" s="25"/>
      <x:c r="IDB5875" s="25"/>
      <x:c r="IDC5875" s="25"/>
      <x:c r="IDD5875" s="25"/>
      <x:c r="IDE5875" s="25"/>
      <x:c r="IDF5875" s="25"/>
      <x:c r="IDG5875" s="25"/>
      <x:c r="IDH5875" s="25"/>
      <x:c r="IDI5875" s="25"/>
      <x:c r="IDJ5875" s="25"/>
      <x:c r="IDK5875" s="25"/>
      <x:c r="IDL5875" s="25"/>
      <x:c r="IDM5875" s="25"/>
      <x:c r="IDN5875" s="25"/>
      <x:c r="IDO5875" s="25"/>
      <x:c r="IDP5875" s="25"/>
      <x:c r="IDQ5875" s="25"/>
      <x:c r="IDR5875" s="25"/>
      <x:c r="IDS5875" s="25"/>
      <x:c r="IDT5875" s="25"/>
      <x:c r="IDU5875" s="25"/>
      <x:c r="IDV5875" s="25"/>
      <x:c r="IDW5875" s="25"/>
      <x:c r="IDX5875" s="25"/>
      <x:c r="IDY5875" s="25"/>
      <x:c r="IDZ5875" s="25"/>
      <x:c r="IEA5875" s="25"/>
      <x:c r="IEB5875" s="25"/>
      <x:c r="IEC5875" s="25"/>
      <x:c r="IED5875" s="25"/>
      <x:c r="IEE5875" s="25"/>
      <x:c r="IEF5875" s="25"/>
      <x:c r="IEG5875" s="25"/>
      <x:c r="IEH5875" s="25"/>
      <x:c r="IEI5875" s="25"/>
      <x:c r="IEJ5875" s="25"/>
      <x:c r="IEK5875" s="25"/>
      <x:c r="IEL5875" s="25"/>
      <x:c r="IEM5875" s="25"/>
      <x:c r="IEN5875" s="25"/>
      <x:c r="IEO5875" s="25"/>
      <x:c r="IEP5875" s="25"/>
      <x:c r="IEQ5875" s="25"/>
      <x:c r="IER5875" s="25"/>
      <x:c r="IES5875" s="25"/>
      <x:c r="IET5875" s="25"/>
      <x:c r="IEU5875" s="25"/>
      <x:c r="IEV5875" s="25"/>
      <x:c r="IEW5875" s="25"/>
      <x:c r="IEX5875" s="25"/>
      <x:c r="IEY5875" s="25"/>
      <x:c r="IEZ5875" s="25"/>
      <x:c r="IFA5875" s="25"/>
      <x:c r="IFB5875" s="25"/>
      <x:c r="IFC5875" s="25"/>
      <x:c r="IFD5875" s="25"/>
      <x:c r="IFE5875" s="25"/>
      <x:c r="IFF5875" s="25"/>
      <x:c r="IFG5875" s="25"/>
      <x:c r="IFH5875" s="25"/>
      <x:c r="IFI5875" s="25"/>
      <x:c r="IFJ5875" s="25"/>
      <x:c r="IFK5875" s="25"/>
      <x:c r="IFL5875" s="25"/>
      <x:c r="IFM5875" s="25"/>
      <x:c r="IFN5875" s="25"/>
      <x:c r="IFO5875" s="25"/>
      <x:c r="IFP5875" s="25"/>
      <x:c r="IFQ5875" s="25"/>
      <x:c r="IFR5875" s="25"/>
      <x:c r="IFS5875" s="25"/>
      <x:c r="IFT5875" s="25"/>
      <x:c r="IFU5875" s="25"/>
      <x:c r="IFV5875" s="25"/>
      <x:c r="IFW5875" s="25"/>
      <x:c r="IFX5875" s="25"/>
      <x:c r="IFY5875" s="25"/>
      <x:c r="IFZ5875" s="25"/>
      <x:c r="IGA5875" s="25"/>
      <x:c r="IGB5875" s="25"/>
      <x:c r="IGC5875" s="25"/>
      <x:c r="IGD5875" s="25"/>
      <x:c r="IGE5875" s="25"/>
      <x:c r="IGF5875" s="25"/>
      <x:c r="IGG5875" s="25"/>
      <x:c r="IGH5875" s="25"/>
      <x:c r="IGI5875" s="25"/>
      <x:c r="IGJ5875" s="25"/>
      <x:c r="IGK5875" s="25"/>
      <x:c r="IGL5875" s="25"/>
      <x:c r="IGM5875" s="25"/>
      <x:c r="IGN5875" s="25"/>
      <x:c r="IGO5875" s="25"/>
      <x:c r="IGP5875" s="25"/>
      <x:c r="IGQ5875" s="25"/>
      <x:c r="IGR5875" s="25"/>
      <x:c r="IGS5875" s="25"/>
      <x:c r="IGT5875" s="25"/>
      <x:c r="IGU5875" s="25"/>
      <x:c r="IGV5875" s="25"/>
      <x:c r="IGW5875" s="25"/>
      <x:c r="IGX5875" s="25"/>
      <x:c r="IGY5875" s="25"/>
      <x:c r="IGZ5875" s="25"/>
      <x:c r="IHA5875" s="25"/>
      <x:c r="IHB5875" s="25"/>
      <x:c r="IHC5875" s="25"/>
      <x:c r="IHD5875" s="25"/>
      <x:c r="IHE5875" s="25"/>
      <x:c r="IHF5875" s="25"/>
      <x:c r="IHG5875" s="25"/>
      <x:c r="IHH5875" s="25"/>
      <x:c r="IHI5875" s="25"/>
      <x:c r="IHJ5875" s="25"/>
      <x:c r="IHK5875" s="25"/>
      <x:c r="IHL5875" s="25"/>
      <x:c r="IHM5875" s="25"/>
      <x:c r="IHN5875" s="25"/>
      <x:c r="IHO5875" s="25"/>
      <x:c r="IHP5875" s="25"/>
      <x:c r="IHQ5875" s="25"/>
      <x:c r="IHR5875" s="25"/>
      <x:c r="IHS5875" s="25"/>
      <x:c r="IHT5875" s="25"/>
      <x:c r="IHU5875" s="25"/>
      <x:c r="IHV5875" s="25"/>
      <x:c r="IHW5875" s="25"/>
      <x:c r="IHX5875" s="25"/>
      <x:c r="IHY5875" s="25"/>
      <x:c r="IHZ5875" s="25"/>
      <x:c r="IIA5875" s="25"/>
      <x:c r="IIB5875" s="25"/>
      <x:c r="IIC5875" s="25"/>
      <x:c r="IID5875" s="25"/>
      <x:c r="IIE5875" s="25"/>
      <x:c r="IIF5875" s="25"/>
      <x:c r="IIG5875" s="25"/>
      <x:c r="IIH5875" s="25"/>
      <x:c r="III5875" s="25"/>
      <x:c r="IIJ5875" s="25"/>
      <x:c r="IIK5875" s="25"/>
      <x:c r="IIL5875" s="25"/>
      <x:c r="IIM5875" s="25"/>
      <x:c r="IIN5875" s="25"/>
      <x:c r="IIO5875" s="25"/>
      <x:c r="IIP5875" s="25"/>
      <x:c r="IIQ5875" s="25"/>
      <x:c r="IIR5875" s="25"/>
      <x:c r="IIS5875" s="25"/>
      <x:c r="IIT5875" s="25"/>
      <x:c r="IIU5875" s="25"/>
      <x:c r="IIV5875" s="25"/>
      <x:c r="IIW5875" s="25"/>
      <x:c r="IIX5875" s="25"/>
      <x:c r="IIY5875" s="25"/>
      <x:c r="IIZ5875" s="25"/>
      <x:c r="IJA5875" s="25"/>
      <x:c r="IJB5875" s="25"/>
      <x:c r="IJC5875" s="25"/>
      <x:c r="IJD5875" s="25"/>
      <x:c r="IJE5875" s="25"/>
      <x:c r="IJF5875" s="25"/>
      <x:c r="IJG5875" s="25"/>
      <x:c r="IJH5875" s="25"/>
      <x:c r="IJI5875" s="25"/>
      <x:c r="IJJ5875" s="25"/>
      <x:c r="IJK5875" s="25"/>
      <x:c r="IJL5875" s="25"/>
      <x:c r="IJM5875" s="25"/>
      <x:c r="IJN5875" s="25"/>
      <x:c r="IJO5875" s="25"/>
      <x:c r="IJP5875" s="25"/>
      <x:c r="IJQ5875" s="25"/>
      <x:c r="IJR5875" s="25"/>
      <x:c r="IJS5875" s="25"/>
      <x:c r="IJT5875" s="25"/>
      <x:c r="IJU5875" s="25"/>
      <x:c r="IJV5875" s="25"/>
      <x:c r="IJW5875" s="25"/>
      <x:c r="IJX5875" s="25"/>
      <x:c r="IJY5875" s="25"/>
      <x:c r="IJZ5875" s="25"/>
      <x:c r="IKA5875" s="25"/>
      <x:c r="IKB5875" s="25"/>
      <x:c r="IKC5875" s="25"/>
      <x:c r="IKD5875" s="25"/>
      <x:c r="IKE5875" s="25"/>
      <x:c r="IKF5875" s="25"/>
      <x:c r="IKG5875" s="25"/>
      <x:c r="IKH5875" s="25"/>
      <x:c r="IKI5875" s="25"/>
      <x:c r="IKJ5875" s="25"/>
      <x:c r="IKK5875" s="25"/>
      <x:c r="IKL5875" s="25"/>
      <x:c r="IKM5875" s="25"/>
      <x:c r="IKN5875" s="25"/>
      <x:c r="IKO5875" s="25"/>
      <x:c r="IKP5875" s="25"/>
      <x:c r="IKQ5875" s="25"/>
      <x:c r="IKR5875" s="25"/>
      <x:c r="IKS5875" s="25"/>
      <x:c r="IKT5875" s="25"/>
      <x:c r="IKU5875" s="25"/>
      <x:c r="IKV5875" s="25"/>
      <x:c r="IKW5875" s="25"/>
      <x:c r="IKX5875" s="25"/>
      <x:c r="IKY5875" s="25"/>
      <x:c r="IKZ5875" s="25"/>
      <x:c r="ILA5875" s="25"/>
      <x:c r="ILB5875" s="25"/>
      <x:c r="ILC5875" s="25"/>
      <x:c r="ILD5875" s="25"/>
      <x:c r="ILE5875" s="25"/>
      <x:c r="ILF5875" s="25"/>
      <x:c r="ILG5875" s="25"/>
      <x:c r="ILH5875" s="25"/>
      <x:c r="ILI5875" s="25"/>
      <x:c r="ILJ5875" s="25"/>
      <x:c r="ILK5875" s="25"/>
      <x:c r="ILL5875" s="25"/>
      <x:c r="ILM5875" s="25"/>
      <x:c r="ILN5875" s="25"/>
      <x:c r="ILO5875" s="25"/>
      <x:c r="ILP5875" s="25"/>
      <x:c r="ILQ5875" s="25"/>
      <x:c r="ILR5875" s="25"/>
      <x:c r="ILS5875" s="25"/>
      <x:c r="ILT5875" s="25"/>
      <x:c r="ILU5875" s="25"/>
      <x:c r="ILV5875" s="25"/>
      <x:c r="ILW5875" s="25"/>
      <x:c r="ILX5875" s="25"/>
      <x:c r="ILY5875" s="25"/>
      <x:c r="ILZ5875" s="25"/>
      <x:c r="IMA5875" s="25"/>
      <x:c r="IMB5875" s="25"/>
      <x:c r="IMC5875" s="25"/>
      <x:c r="IMD5875" s="25"/>
      <x:c r="IME5875" s="25"/>
      <x:c r="IMF5875" s="25"/>
      <x:c r="IMG5875" s="25"/>
      <x:c r="IMH5875" s="25"/>
      <x:c r="IMI5875" s="25"/>
      <x:c r="IMJ5875" s="25"/>
      <x:c r="IMK5875" s="25"/>
      <x:c r="IML5875" s="25"/>
      <x:c r="IMM5875" s="25"/>
      <x:c r="IMN5875" s="25"/>
      <x:c r="IMO5875" s="25"/>
      <x:c r="IMP5875" s="25"/>
      <x:c r="IMQ5875" s="25"/>
      <x:c r="IMR5875" s="25"/>
      <x:c r="IMS5875" s="25"/>
      <x:c r="IMT5875" s="25"/>
      <x:c r="IMU5875" s="25"/>
      <x:c r="IMV5875" s="25"/>
      <x:c r="IMW5875" s="25"/>
      <x:c r="IMX5875" s="25"/>
      <x:c r="IMY5875" s="25"/>
      <x:c r="IMZ5875" s="25"/>
      <x:c r="INA5875" s="25"/>
      <x:c r="INB5875" s="25"/>
      <x:c r="INC5875" s="25"/>
      <x:c r="IND5875" s="25"/>
      <x:c r="INE5875" s="25"/>
      <x:c r="INF5875" s="25"/>
      <x:c r="ING5875" s="25"/>
      <x:c r="INH5875" s="25"/>
      <x:c r="INI5875" s="25"/>
      <x:c r="INJ5875" s="25"/>
      <x:c r="INK5875" s="25"/>
      <x:c r="INL5875" s="25"/>
      <x:c r="INM5875" s="25"/>
      <x:c r="INN5875" s="25"/>
      <x:c r="INO5875" s="25"/>
      <x:c r="INP5875" s="25"/>
      <x:c r="INQ5875" s="25"/>
      <x:c r="INR5875" s="25"/>
      <x:c r="INS5875" s="25"/>
      <x:c r="INT5875" s="25"/>
      <x:c r="INU5875" s="25"/>
      <x:c r="INV5875" s="25"/>
      <x:c r="INW5875" s="25"/>
      <x:c r="INX5875" s="25"/>
      <x:c r="INY5875" s="25"/>
      <x:c r="INZ5875" s="25"/>
      <x:c r="IOA5875" s="25"/>
      <x:c r="IOB5875" s="25"/>
      <x:c r="IOC5875" s="25"/>
      <x:c r="IOD5875" s="25"/>
      <x:c r="IOE5875" s="25"/>
      <x:c r="IOF5875" s="25"/>
      <x:c r="IOG5875" s="25"/>
      <x:c r="IOH5875" s="25"/>
      <x:c r="IOI5875" s="25"/>
      <x:c r="IOJ5875" s="25"/>
      <x:c r="IOK5875" s="25"/>
      <x:c r="IOL5875" s="25"/>
      <x:c r="IOM5875" s="25"/>
      <x:c r="ION5875" s="25"/>
      <x:c r="IOO5875" s="25"/>
      <x:c r="IOP5875" s="25"/>
      <x:c r="IOQ5875" s="25"/>
      <x:c r="IOR5875" s="25"/>
      <x:c r="IOS5875" s="25"/>
      <x:c r="IOT5875" s="25"/>
      <x:c r="IOU5875" s="25"/>
      <x:c r="IOV5875" s="25"/>
      <x:c r="IOW5875" s="25"/>
      <x:c r="IOX5875" s="25"/>
      <x:c r="IOY5875" s="25"/>
      <x:c r="IOZ5875" s="25"/>
      <x:c r="IPA5875" s="25"/>
      <x:c r="IPB5875" s="25"/>
      <x:c r="IPC5875" s="25"/>
      <x:c r="IPD5875" s="25"/>
      <x:c r="IPE5875" s="25"/>
      <x:c r="IPF5875" s="25"/>
      <x:c r="IPG5875" s="25"/>
      <x:c r="IPH5875" s="25"/>
      <x:c r="IPI5875" s="25"/>
      <x:c r="IPJ5875" s="25"/>
      <x:c r="IPK5875" s="25"/>
      <x:c r="IPL5875" s="25"/>
      <x:c r="IPM5875" s="25"/>
      <x:c r="IPN5875" s="25"/>
      <x:c r="IPO5875" s="25"/>
      <x:c r="IPP5875" s="25"/>
      <x:c r="IPQ5875" s="25"/>
      <x:c r="IPR5875" s="25"/>
      <x:c r="IPS5875" s="25"/>
      <x:c r="IPT5875" s="25"/>
      <x:c r="IPU5875" s="25"/>
      <x:c r="IPV5875" s="25"/>
      <x:c r="IPW5875" s="25"/>
      <x:c r="IPX5875" s="25"/>
      <x:c r="IPY5875" s="25"/>
      <x:c r="IPZ5875" s="25"/>
      <x:c r="IQA5875" s="25"/>
      <x:c r="IQB5875" s="25"/>
      <x:c r="IQC5875" s="25"/>
      <x:c r="IQD5875" s="25"/>
      <x:c r="IQE5875" s="25"/>
      <x:c r="IQF5875" s="25"/>
      <x:c r="IQG5875" s="25"/>
      <x:c r="IQH5875" s="25"/>
      <x:c r="IQI5875" s="25"/>
      <x:c r="IQJ5875" s="25"/>
      <x:c r="IQK5875" s="25"/>
      <x:c r="IQL5875" s="25"/>
      <x:c r="IQM5875" s="25"/>
      <x:c r="IQN5875" s="25"/>
      <x:c r="IQO5875" s="25"/>
      <x:c r="IQP5875" s="25"/>
      <x:c r="IQQ5875" s="25"/>
      <x:c r="IQR5875" s="25"/>
      <x:c r="IQS5875" s="25"/>
      <x:c r="IQT5875" s="25"/>
      <x:c r="IQU5875" s="25"/>
      <x:c r="IQV5875" s="25"/>
      <x:c r="IQW5875" s="25"/>
      <x:c r="IQX5875" s="25"/>
      <x:c r="IQY5875" s="25"/>
      <x:c r="IQZ5875" s="25"/>
      <x:c r="IRA5875" s="25"/>
      <x:c r="IRB5875" s="25"/>
      <x:c r="IRC5875" s="25"/>
      <x:c r="IRD5875" s="25"/>
      <x:c r="IRE5875" s="25"/>
      <x:c r="IRF5875" s="25"/>
      <x:c r="IRG5875" s="25"/>
      <x:c r="IRH5875" s="25"/>
      <x:c r="IRI5875" s="25"/>
      <x:c r="IRJ5875" s="25"/>
      <x:c r="IRK5875" s="25"/>
      <x:c r="IRL5875" s="25"/>
      <x:c r="IRM5875" s="25"/>
      <x:c r="IRN5875" s="25"/>
      <x:c r="IRO5875" s="25"/>
      <x:c r="IRP5875" s="25"/>
      <x:c r="IRQ5875" s="25"/>
      <x:c r="IRR5875" s="25"/>
      <x:c r="IRS5875" s="25"/>
      <x:c r="IRT5875" s="25"/>
      <x:c r="IRU5875" s="25"/>
      <x:c r="IRV5875" s="25"/>
      <x:c r="IRW5875" s="25"/>
      <x:c r="IRX5875" s="25"/>
      <x:c r="IRY5875" s="25"/>
      <x:c r="IRZ5875" s="25"/>
      <x:c r="ISA5875" s="25"/>
      <x:c r="ISB5875" s="25"/>
      <x:c r="ISC5875" s="25"/>
      <x:c r="ISD5875" s="25"/>
      <x:c r="ISE5875" s="25"/>
      <x:c r="ISF5875" s="25"/>
      <x:c r="ISG5875" s="25"/>
      <x:c r="ISH5875" s="25"/>
      <x:c r="ISI5875" s="25"/>
      <x:c r="ISJ5875" s="25"/>
      <x:c r="ISK5875" s="25"/>
      <x:c r="ISL5875" s="25"/>
      <x:c r="ISM5875" s="25"/>
      <x:c r="ISN5875" s="25"/>
      <x:c r="ISO5875" s="25"/>
      <x:c r="ISP5875" s="25"/>
      <x:c r="ISQ5875" s="25"/>
      <x:c r="ISR5875" s="25"/>
      <x:c r="ISS5875" s="25"/>
      <x:c r="IST5875" s="25"/>
      <x:c r="ISU5875" s="25"/>
      <x:c r="ISV5875" s="25"/>
      <x:c r="ISW5875" s="25"/>
      <x:c r="ISX5875" s="25"/>
      <x:c r="ISY5875" s="25"/>
      <x:c r="ISZ5875" s="25"/>
      <x:c r="ITA5875" s="25"/>
      <x:c r="ITB5875" s="25"/>
      <x:c r="ITC5875" s="25"/>
      <x:c r="ITD5875" s="25"/>
      <x:c r="ITE5875" s="25"/>
      <x:c r="ITF5875" s="25"/>
      <x:c r="ITG5875" s="25"/>
      <x:c r="ITH5875" s="25"/>
      <x:c r="ITI5875" s="25"/>
      <x:c r="ITJ5875" s="25"/>
      <x:c r="ITK5875" s="25"/>
      <x:c r="ITL5875" s="25"/>
      <x:c r="ITM5875" s="25"/>
      <x:c r="ITN5875" s="25"/>
      <x:c r="ITO5875" s="25"/>
      <x:c r="ITP5875" s="25"/>
      <x:c r="ITQ5875" s="25"/>
      <x:c r="ITR5875" s="25"/>
      <x:c r="ITS5875" s="25"/>
      <x:c r="ITT5875" s="25"/>
      <x:c r="ITU5875" s="25"/>
      <x:c r="ITV5875" s="25"/>
      <x:c r="ITW5875" s="25"/>
      <x:c r="ITX5875" s="25"/>
      <x:c r="ITY5875" s="25"/>
      <x:c r="ITZ5875" s="25"/>
      <x:c r="IUA5875" s="25"/>
      <x:c r="IUB5875" s="25"/>
      <x:c r="IUC5875" s="25"/>
      <x:c r="IUD5875" s="25"/>
      <x:c r="IUE5875" s="25"/>
      <x:c r="IUF5875" s="25"/>
      <x:c r="IUG5875" s="25"/>
      <x:c r="IUH5875" s="25"/>
      <x:c r="IUI5875" s="25"/>
      <x:c r="IUJ5875" s="25"/>
      <x:c r="IUK5875" s="25"/>
      <x:c r="IUL5875" s="25"/>
      <x:c r="IUM5875" s="25"/>
      <x:c r="IUN5875" s="25"/>
      <x:c r="IUO5875" s="25"/>
      <x:c r="IUP5875" s="25"/>
      <x:c r="IUQ5875" s="25"/>
      <x:c r="IUR5875" s="25"/>
      <x:c r="IUS5875" s="25"/>
      <x:c r="IUT5875" s="25"/>
      <x:c r="IUU5875" s="25"/>
      <x:c r="IUV5875" s="25"/>
      <x:c r="IUW5875" s="25"/>
      <x:c r="IUX5875" s="25"/>
      <x:c r="IUY5875" s="25"/>
      <x:c r="IUZ5875" s="25"/>
      <x:c r="IVA5875" s="25"/>
      <x:c r="IVB5875" s="25"/>
      <x:c r="IVC5875" s="25"/>
      <x:c r="IVD5875" s="25"/>
      <x:c r="IVE5875" s="25"/>
      <x:c r="IVF5875" s="25"/>
      <x:c r="IVG5875" s="25"/>
      <x:c r="IVH5875" s="25"/>
      <x:c r="IVI5875" s="25"/>
      <x:c r="IVJ5875" s="25"/>
      <x:c r="IVK5875" s="25"/>
      <x:c r="IVL5875" s="25"/>
      <x:c r="IVM5875" s="25"/>
      <x:c r="IVN5875" s="25"/>
      <x:c r="IVO5875" s="25"/>
      <x:c r="IVP5875" s="25"/>
      <x:c r="IVQ5875" s="25"/>
      <x:c r="IVR5875" s="25"/>
      <x:c r="IVS5875" s="25"/>
      <x:c r="IVT5875" s="25"/>
      <x:c r="IVU5875" s="25"/>
      <x:c r="IVV5875" s="25"/>
      <x:c r="IVW5875" s="25"/>
      <x:c r="IVX5875" s="25"/>
      <x:c r="IVY5875" s="25"/>
      <x:c r="IVZ5875" s="25"/>
      <x:c r="IWA5875" s="25"/>
      <x:c r="IWB5875" s="25"/>
      <x:c r="IWC5875" s="25"/>
      <x:c r="IWD5875" s="25"/>
      <x:c r="IWE5875" s="25"/>
      <x:c r="IWF5875" s="25"/>
      <x:c r="IWG5875" s="25"/>
      <x:c r="IWH5875" s="25"/>
      <x:c r="IWI5875" s="25"/>
      <x:c r="IWJ5875" s="25"/>
      <x:c r="IWK5875" s="25"/>
      <x:c r="IWL5875" s="25"/>
      <x:c r="IWM5875" s="25"/>
      <x:c r="IWN5875" s="25"/>
      <x:c r="IWO5875" s="25"/>
      <x:c r="IWP5875" s="25"/>
      <x:c r="IWQ5875" s="25"/>
      <x:c r="IWR5875" s="25"/>
      <x:c r="IWS5875" s="25"/>
      <x:c r="IWT5875" s="25"/>
      <x:c r="IWU5875" s="25"/>
      <x:c r="IWV5875" s="25"/>
      <x:c r="IWW5875" s="25"/>
      <x:c r="IWX5875" s="25"/>
      <x:c r="IWY5875" s="25"/>
      <x:c r="IWZ5875" s="25"/>
      <x:c r="IXA5875" s="25"/>
      <x:c r="IXB5875" s="25"/>
      <x:c r="IXC5875" s="25"/>
      <x:c r="IXD5875" s="25"/>
      <x:c r="IXE5875" s="25"/>
      <x:c r="IXF5875" s="25"/>
      <x:c r="IXG5875" s="25"/>
      <x:c r="IXH5875" s="25"/>
      <x:c r="IXI5875" s="25"/>
      <x:c r="IXJ5875" s="25"/>
      <x:c r="IXK5875" s="25"/>
      <x:c r="IXL5875" s="25"/>
      <x:c r="IXM5875" s="25"/>
      <x:c r="IXN5875" s="25"/>
      <x:c r="IXO5875" s="25"/>
      <x:c r="IXP5875" s="25"/>
      <x:c r="IXQ5875" s="25"/>
      <x:c r="IXR5875" s="25"/>
      <x:c r="IXS5875" s="25"/>
      <x:c r="IXT5875" s="25"/>
      <x:c r="IXU5875" s="25"/>
      <x:c r="IXV5875" s="25"/>
      <x:c r="IXW5875" s="25"/>
      <x:c r="IXX5875" s="25"/>
      <x:c r="IXY5875" s="25"/>
      <x:c r="IXZ5875" s="25"/>
      <x:c r="IYA5875" s="25"/>
      <x:c r="IYB5875" s="25"/>
      <x:c r="IYC5875" s="25"/>
      <x:c r="IYD5875" s="25"/>
      <x:c r="IYE5875" s="25"/>
      <x:c r="IYF5875" s="25"/>
      <x:c r="IYG5875" s="25"/>
      <x:c r="IYH5875" s="25"/>
      <x:c r="IYI5875" s="25"/>
      <x:c r="IYJ5875" s="25"/>
      <x:c r="IYK5875" s="25"/>
      <x:c r="IYL5875" s="25"/>
      <x:c r="IYM5875" s="25"/>
      <x:c r="IYN5875" s="25"/>
      <x:c r="IYO5875" s="25"/>
      <x:c r="IYP5875" s="25"/>
      <x:c r="IYQ5875" s="25"/>
      <x:c r="IYR5875" s="25"/>
      <x:c r="IYS5875" s="25"/>
      <x:c r="IYT5875" s="25"/>
      <x:c r="IYU5875" s="25"/>
      <x:c r="IYV5875" s="25"/>
      <x:c r="IYW5875" s="25"/>
      <x:c r="IYX5875" s="25"/>
      <x:c r="IYY5875" s="25"/>
      <x:c r="IYZ5875" s="25"/>
      <x:c r="IZA5875" s="25"/>
      <x:c r="IZB5875" s="25"/>
      <x:c r="IZC5875" s="25"/>
      <x:c r="IZD5875" s="25"/>
      <x:c r="IZE5875" s="25"/>
      <x:c r="IZF5875" s="25"/>
      <x:c r="IZG5875" s="25"/>
      <x:c r="IZH5875" s="25"/>
      <x:c r="IZI5875" s="25"/>
      <x:c r="IZJ5875" s="25"/>
      <x:c r="IZK5875" s="25"/>
      <x:c r="IZL5875" s="25"/>
      <x:c r="IZM5875" s="25"/>
      <x:c r="IZN5875" s="25"/>
      <x:c r="IZO5875" s="25"/>
      <x:c r="IZP5875" s="25"/>
      <x:c r="IZQ5875" s="25"/>
      <x:c r="IZR5875" s="25"/>
      <x:c r="IZS5875" s="25"/>
      <x:c r="IZT5875" s="25"/>
      <x:c r="IZU5875" s="25"/>
      <x:c r="IZV5875" s="25"/>
      <x:c r="IZW5875" s="25"/>
      <x:c r="IZX5875" s="25"/>
      <x:c r="IZY5875" s="25"/>
      <x:c r="IZZ5875" s="25"/>
      <x:c r="JAA5875" s="25"/>
      <x:c r="JAB5875" s="25"/>
      <x:c r="JAC5875" s="25"/>
      <x:c r="JAD5875" s="25"/>
      <x:c r="JAE5875" s="25"/>
      <x:c r="JAF5875" s="25"/>
      <x:c r="JAG5875" s="25"/>
      <x:c r="JAH5875" s="25"/>
      <x:c r="JAI5875" s="25"/>
      <x:c r="JAJ5875" s="25"/>
      <x:c r="JAK5875" s="25"/>
      <x:c r="JAL5875" s="25"/>
      <x:c r="JAM5875" s="25"/>
      <x:c r="JAN5875" s="25"/>
      <x:c r="JAO5875" s="25"/>
      <x:c r="JAP5875" s="25"/>
      <x:c r="JAQ5875" s="25"/>
      <x:c r="JAR5875" s="25"/>
      <x:c r="JAS5875" s="25"/>
      <x:c r="JAT5875" s="25"/>
      <x:c r="JAU5875" s="25"/>
      <x:c r="JAV5875" s="25"/>
      <x:c r="JAW5875" s="25"/>
      <x:c r="JAX5875" s="25"/>
      <x:c r="JAY5875" s="25"/>
      <x:c r="JAZ5875" s="25"/>
      <x:c r="JBA5875" s="25"/>
      <x:c r="JBB5875" s="25"/>
      <x:c r="JBC5875" s="25"/>
      <x:c r="JBD5875" s="25"/>
      <x:c r="JBE5875" s="25"/>
      <x:c r="JBF5875" s="25"/>
      <x:c r="JBG5875" s="25"/>
      <x:c r="JBH5875" s="25"/>
      <x:c r="JBI5875" s="25"/>
      <x:c r="JBJ5875" s="25"/>
      <x:c r="JBK5875" s="25"/>
      <x:c r="JBL5875" s="25"/>
      <x:c r="JBM5875" s="25"/>
      <x:c r="JBN5875" s="25"/>
      <x:c r="JBO5875" s="25"/>
      <x:c r="JBP5875" s="25"/>
      <x:c r="JBQ5875" s="25"/>
      <x:c r="JBR5875" s="25"/>
      <x:c r="JBS5875" s="25"/>
      <x:c r="JBT5875" s="25"/>
      <x:c r="JBU5875" s="25"/>
      <x:c r="JBV5875" s="25"/>
      <x:c r="JBW5875" s="25"/>
      <x:c r="JBX5875" s="25"/>
      <x:c r="JBY5875" s="25"/>
      <x:c r="JBZ5875" s="25"/>
      <x:c r="JCA5875" s="25"/>
      <x:c r="JCB5875" s="25"/>
      <x:c r="JCC5875" s="25"/>
      <x:c r="JCD5875" s="25"/>
      <x:c r="JCE5875" s="25"/>
      <x:c r="JCF5875" s="25"/>
      <x:c r="JCG5875" s="25"/>
      <x:c r="JCH5875" s="25"/>
      <x:c r="JCI5875" s="25"/>
      <x:c r="JCJ5875" s="25"/>
      <x:c r="JCK5875" s="25"/>
      <x:c r="JCL5875" s="25"/>
      <x:c r="JCM5875" s="25"/>
      <x:c r="JCN5875" s="25"/>
      <x:c r="JCO5875" s="25"/>
      <x:c r="JCP5875" s="25"/>
      <x:c r="JCQ5875" s="25"/>
      <x:c r="JCR5875" s="25"/>
      <x:c r="JCS5875" s="25"/>
      <x:c r="JCT5875" s="25"/>
      <x:c r="JCU5875" s="25"/>
      <x:c r="JCV5875" s="25"/>
      <x:c r="JCW5875" s="25"/>
      <x:c r="JCX5875" s="25"/>
      <x:c r="JCY5875" s="25"/>
      <x:c r="JCZ5875" s="25"/>
      <x:c r="JDA5875" s="25"/>
      <x:c r="JDB5875" s="25"/>
      <x:c r="JDC5875" s="25"/>
      <x:c r="JDD5875" s="25"/>
      <x:c r="JDE5875" s="25"/>
      <x:c r="JDF5875" s="25"/>
      <x:c r="JDG5875" s="25"/>
      <x:c r="JDH5875" s="25"/>
      <x:c r="JDI5875" s="25"/>
      <x:c r="JDJ5875" s="25"/>
      <x:c r="JDK5875" s="25"/>
      <x:c r="JDL5875" s="25"/>
      <x:c r="JDM5875" s="25"/>
      <x:c r="JDN5875" s="25"/>
      <x:c r="JDO5875" s="25"/>
      <x:c r="JDP5875" s="25"/>
      <x:c r="JDQ5875" s="25"/>
      <x:c r="JDR5875" s="25"/>
      <x:c r="JDS5875" s="25"/>
      <x:c r="JDT5875" s="25"/>
      <x:c r="JDU5875" s="25"/>
      <x:c r="JDV5875" s="25"/>
      <x:c r="JDW5875" s="25"/>
      <x:c r="JDX5875" s="25"/>
      <x:c r="JDY5875" s="25"/>
      <x:c r="JDZ5875" s="25"/>
      <x:c r="JEA5875" s="25"/>
      <x:c r="JEB5875" s="25"/>
      <x:c r="JEC5875" s="25"/>
      <x:c r="JED5875" s="25"/>
      <x:c r="JEE5875" s="25"/>
      <x:c r="JEF5875" s="25"/>
      <x:c r="JEG5875" s="25"/>
      <x:c r="JEH5875" s="25"/>
      <x:c r="JEI5875" s="25"/>
      <x:c r="JEJ5875" s="25"/>
      <x:c r="JEK5875" s="25"/>
      <x:c r="JEL5875" s="25"/>
      <x:c r="JEM5875" s="25"/>
      <x:c r="JEN5875" s="25"/>
      <x:c r="JEO5875" s="25"/>
      <x:c r="JEP5875" s="25"/>
      <x:c r="JEQ5875" s="25"/>
      <x:c r="JER5875" s="25"/>
      <x:c r="JES5875" s="25"/>
      <x:c r="JET5875" s="25"/>
      <x:c r="JEU5875" s="25"/>
      <x:c r="JEV5875" s="25"/>
      <x:c r="JEW5875" s="25"/>
      <x:c r="JEX5875" s="25"/>
      <x:c r="JEY5875" s="25"/>
      <x:c r="JEZ5875" s="25"/>
      <x:c r="JFA5875" s="25"/>
      <x:c r="JFB5875" s="25"/>
      <x:c r="JFC5875" s="25"/>
      <x:c r="JFD5875" s="25"/>
      <x:c r="JFE5875" s="25"/>
      <x:c r="JFF5875" s="25"/>
      <x:c r="JFG5875" s="25"/>
      <x:c r="JFH5875" s="25"/>
      <x:c r="JFI5875" s="25"/>
      <x:c r="JFJ5875" s="25"/>
      <x:c r="JFK5875" s="25"/>
      <x:c r="JFL5875" s="25"/>
      <x:c r="JFM5875" s="25"/>
      <x:c r="JFN5875" s="25"/>
      <x:c r="JFO5875" s="25"/>
      <x:c r="JFP5875" s="25"/>
      <x:c r="JFQ5875" s="25"/>
      <x:c r="JFR5875" s="25"/>
      <x:c r="JFS5875" s="25"/>
      <x:c r="JFT5875" s="25"/>
      <x:c r="JFU5875" s="25"/>
      <x:c r="JFV5875" s="25"/>
      <x:c r="JFW5875" s="25"/>
      <x:c r="JFX5875" s="25"/>
      <x:c r="JFY5875" s="25"/>
      <x:c r="JFZ5875" s="25"/>
      <x:c r="JGA5875" s="25"/>
      <x:c r="JGB5875" s="25"/>
      <x:c r="JGC5875" s="25"/>
      <x:c r="JGD5875" s="25"/>
      <x:c r="JGE5875" s="25"/>
      <x:c r="JGF5875" s="25"/>
      <x:c r="JGG5875" s="25"/>
      <x:c r="JGH5875" s="25"/>
      <x:c r="JGI5875" s="25"/>
      <x:c r="JGJ5875" s="25"/>
      <x:c r="JGK5875" s="25"/>
      <x:c r="JGL5875" s="25"/>
      <x:c r="JGM5875" s="25"/>
      <x:c r="JGN5875" s="25"/>
      <x:c r="JGO5875" s="25"/>
      <x:c r="JGP5875" s="25"/>
      <x:c r="JGQ5875" s="25"/>
      <x:c r="JGR5875" s="25"/>
      <x:c r="JGS5875" s="25"/>
      <x:c r="JGT5875" s="25"/>
      <x:c r="JGU5875" s="25"/>
      <x:c r="JGV5875" s="25"/>
      <x:c r="JGW5875" s="25"/>
      <x:c r="JGX5875" s="25"/>
      <x:c r="JGY5875" s="25"/>
      <x:c r="JGZ5875" s="25"/>
      <x:c r="JHA5875" s="25"/>
      <x:c r="JHB5875" s="25"/>
      <x:c r="JHC5875" s="25"/>
      <x:c r="JHD5875" s="25"/>
      <x:c r="JHE5875" s="25"/>
      <x:c r="JHF5875" s="25"/>
      <x:c r="JHG5875" s="25"/>
      <x:c r="JHH5875" s="25"/>
      <x:c r="JHI5875" s="25"/>
      <x:c r="JHJ5875" s="25"/>
      <x:c r="JHK5875" s="25"/>
      <x:c r="JHL5875" s="25"/>
      <x:c r="JHM5875" s="25"/>
      <x:c r="JHN5875" s="25"/>
      <x:c r="JHO5875" s="25"/>
      <x:c r="JHP5875" s="25"/>
      <x:c r="JHQ5875" s="25"/>
      <x:c r="JHR5875" s="25"/>
      <x:c r="JHS5875" s="25"/>
      <x:c r="JHT5875" s="25"/>
      <x:c r="JHU5875" s="25"/>
      <x:c r="JHV5875" s="25"/>
      <x:c r="JHW5875" s="25"/>
      <x:c r="JHX5875" s="25"/>
      <x:c r="JHY5875" s="25"/>
      <x:c r="JHZ5875" s="25"/>
      <x:c r="JIA5875" s="25"/>
      <x:c r="JIB5875" s="25"/>
      <x:c r="JIC5875" s="25"/>
      <x:c r="JID5875" s="25"/>
      <x:c r="JIE5875" s="25"/>
      <x:c r="JIF5875" s="25"/>
      <x:c r="JIG5875" s="25"/>
      <x:c r="JIH5875" s="25"/>
      <x:c r="JII5875" s="25"/>
      <x:c r="JIJ5875" s="25"/>
      <x:c r="JIK5875" s="25"/>
      <x:c r="JIL5875" s="25"/>
      <x:c r="JIM5875" s="25"/>
      <x:c r="JIN5875" s="25"/>
      <x:c r="JIO5875" s="25"/>
      <x:c r="JIP5875" s="25"/>
      <x:c r="JIQ5875" s="25"/>
      <x:c r="JIR5875" s="25"/>
      <x:c r="JIS5875" s="25"/>
      <x:c r="JIT5875" s="25"/>
      <x:c r="JIU5875" s="25"/>
      <x:c r="JIV5875" s="25"/>
      <x:c r="JIW5875" s="25"/>
      <x:c r="JIX5875" s="25"/>
      <x:c r="JIY5875" s="25"/>
      <x:c r="JIZ5875" s="25"/>
      <x:c r="JJA5875" s="25"/>
      <x:c r="JJB5875" s="25"/>
      <x:c r="JJC5875" s="25"/>
      <x:c r="JJD5875" s="25"/>
      <x:c r="JJE5875" s="25"/>
      <x:c r="JJF5875" s="25"/>
      <x:c r="JJG5875" s="25"/>
      <x:c r="JJH5875" s="25"/>
      <x:c r="JJI5875" s="25"/>
      <x:c r="JJJ5875" s="25"/>
      <x:c r="JJK5875" s="25"/>
      <x:c r="JJL5875" s="25"/>
      <x:c r="JJM5875" s="25"/>
      <x:c r="JJN5875" s="25"/>
      <x:c r="JJO5875" s="25"/>
      <x:c r="JJP5875" s="25"/>
      <x:c r="JJQ5875" s="25"/>
      <x:c r="JJR5875" s="25"/>
      <x:c r="JJS5875" s="25"/>
      <x:c r="JJT5875" s="25"/>
      <x:c r="JJU5875" s="25"/>
      <x:c r="JJV5875" s="25"/>
      <x:c r="JJW5875" s="25"/>
      <x:c r="JJX5875" s="25"/>
      <x:c r="JJY5875" s="25"/>
      <x:c r="JJZ5875" s="25"/>
      <x:c r="JKA5875" s="25"/>
      <x:c r="JKB5875" s="25"/>
      <x:c r="JKC5875" s="25"/>
      <x:c r="JKD5875" s="25"/>
      <x:c r="JKE5875" s="25"/>
      <x:c r="JKF5875" s="25"/>
      <x:c r="JKG5875" s="25"/>
      <x:c r="JKH5875" s="25"/>
      <x:c r="JKI5875" s="25"/>
      <x:c r="JKJ5875" s="25"/>
      <x:c r="JKK5875" s="25"/>
      <x:c r="JKL5875" s="25"/>
      <x:c r="JKM5875" s="25"/>
      <x:c r="JKN5875" s="25"/>
      <x:c r="JKO5875" s="25"/>
      <x:c r="JKP5875" s="25"/>
      <x:c r="JKQ5875" s="25"/>
      <x:c r="JKR5875" s="25"/>
      <x:c r="JKS5875" s="25"/>
      <x:c r="JKT5875" s="25"/>
      <x:c r="JKU5875" s="25"/>
      <x:c r="JKV5875" s="25"/>
      <x:c r="JKW5875" s="25"/>
      <x:c r="JKX5875" s="25"/>
      <x:c r="JKY5875" s="25"/>
      <x:c r="JKZ5875" s="25"/>
      <x:c r="JLA5875" s="25"/>
      <x:c r="JLB5875" s="25"/>
      <x:c r="JLC5875" s="25"/>
      <x:c r="JLD5875" s="25"/>
      <x:c r="JLE5875" s="25"/>
      <x:c r="JLF5875" s="25"/>
      <x:c r="JLG5875" s="25"/>
      <x:c r="JLH5875" s="25"/>
      <x:c r="JLI5875" s="25"/>
      <x:c r="JLJ5875" s="25"/>
      <x:c r="JLK5875" s="25"/>
      <x:c r="JLL5875" s="25"/>
      <x:c r="JLM5875" s="25"/>
      <x:c r="JLN5875" s="25"/>
      <x:c r="JLO5875" s="25"/>
      <x:c r="JLP5875" s="25"/>
      <x:c r="JLQ5875" s="25"/>
      <x:c r="JLR5875" s="25"/>
      <x:c r="JLS5875" s="25"/>
      <x:c r="JLT5875" s="25"/>
      <x:c r="JLU5875" s="25"/>
      <x:c r="JLV5875" s="25"/>
      <x:c r="JLW5875" s="25"/>
      <x:c r="JLX5875" s="25"/>
      <x:c r="JLY5875" s="25"/>
      <x:c r="JLZ5875" s="25"/>
      <x:c r="JMA5875" s="25"/>
      <x:c r="JMB5875" s="25"/>
      <x:c r="JMC5875" s="25"/>
      <x:c r="JMD5875" s="25"/>
      <x:c r="JME5875" s="25"/>
      <x:c r="JMF5875" s="25"/>
      <x:c r="JMG5875" s="25"/>
      <x:c r="JMH5875" s="25"/>
      <x:c r="JMI5875" s="25"/>
      <x:c r="JMJ5875" s="25"/>
      <x:c r="JMK5875" s="25"/>
      <x:c r="JML5875" s="25"/>
      <x:c r="JMM5875" s="25"/>
      <x:c r="JMN5875" s="25"/>
      <x:c r="JMO5875" s="25"/>
      <x:c r="JMP5875" s="25"/>
      <x:c r="JMQ5875" s="25"/>
      <x:c r="JMR5875" s="25"/>
      <x:c r="JMS5875" s="25"/>
      <x:c r="JMT5875" s="25"/>
      <x:c r="JMU5875" s="25"/>
      <x:c r="JMV5875" s="25"/>
      <x:c r="JMW5875" s="25"/>
      <x:c r="JMX5875" s="25"/>
      <x:c r="JMY5875" s="25"/>
      <x:c r="JMZ5875" s="25"/>
      <x:c r="JNA5875" s="25"/>
      <x:c r="JNB5875" s="25"/>
      <x:c r="JNC5875" s="25"/>
      <x:c r="JND5875" s="25"/>
      <x:c r="JNE5875" s="25"/>
      <x:c r="JNF5875" s="25"/>
      <x:c r="JNG5875" s="25"/>
      <x:c r="JNH5875" s="25"/>
      <x:c r="JNI5875" s="25"/>
      <x:c r="JNJ5875" s="25"/>
      <x:c r="JNK5875" s="25"/>
      <x:c r="JNL5875" s="25"/>
      <x:c r="JNM5875" s="25"/>
      <x:c r="JNN5875" s="25"/>
      <x:c r="JNO5875" s="25"/>
      <x:c r="JNP5875" s="25"/>
      <x:c r="JNQ5875" s="25"/>
      <x:c r="JNR5875" s="25"/>
      <x:c r="JNS5875" s="25"/>
      <x:c r="JNT5875" s="25"/>
      <x:c r="JNU5875" s="25"/>
      <x:c r="JNV5875" s="25"/>
      <x:c r="JNW5875" s="25"/>
      <x:c r="JNX5875" s="25"/>
      <x:c r="JNY5875" s="25"/>
      <x:c r="JNZ5875" s="25"/>
      <x:c r="JOA5875" s="25"/>
      <x:c r="JOB5875" s="25"/>
      <x:c r="JOC5875" s="25"/>
      <x:c r="JOD5875" s="25"/>
      <x:c r="JOE5875" s="25"/>
      <x:c r="JOF5875" s="25"/>
      <x:c r="JOG5875" s="25"/>
      <x:c r="JOH5875" s="25"/>
      <x:c r="JOI5875" s="25"/>
      <x:c r="JOJ5875" s="25"/>
      <x:c r="JOK5875" s="25"/>
      <x:c r="JOL5875" s="25"/>
      <x:c r="JOM5875" s="25"/>
      <x:c r="JON5875" s="25"/>
      <x:c r="JOO5875" s="25"/>
      <x:c r="JOP5875" s="25"/>
      <x:c r="JOQ5875" s="25"/>
      <x:c r="JOR5875" s="25"/>
      <x:c r="JOS5875" s="25"/>
      <x:c r="JOT5875" s="25"/>
      <x:c r="JOU5875" s="25"/>
      <x:c r="JOV5875" s="25"/>
      <x:c r="JOW5875" s="25"/>
      <x:c r="JOX5875" s="25"/>
      <x:c r="JOY5875" s="25"/>
      <x:c r="JOZ5875" s="25"/>
      <x:c r="JPA5875" s="25"/>
      <x:c r="JPB5875" s="25"/>
      <x:c r="JPC5875" s="25"/>
      <x:c r="JPD5875" s="25"/>
      <x:c r="JPE5875" s="25"/>
      <x:c r="JPF5875" s="25"/>
      <x:c r="JPG5875" s="25"/>
      <x:c r="JPH5875" s="25"/>
      <x:c r="JPI5875" s="25"/>
      <x:c r="JPJ5875" s="25"/>
      <x:c r="JPK5875" s="25"/>
      <x:c r="JPL5875" s="25"/>
      <x:c r="JPM5875" s="25"/>
      <x:c r="JPN5875" s="25"/>
      <x:c r="JPO5875" s="25"/>
      <x:c r="JPP5875" s="25"/>
      <x:c r="JPQ5875" s="25"/>
      <x:c r="JPR5875" s="25"/>
      <x:c r="JPS5875" s="25"/>
      <x:c r="JPT5875" s="25"/>
      <x:c r="JPU5875" s="25"/>
      <x:c r="JPV5875" s="25"/>
      <x:c r="JPW5875" s="25"/>
      <x:c r="JPX5875" s="25"/>
      <x:c r="JPY5875" s="25"/>
      <x:c r="JPZ5875" s="25"/>
      <x:c r="JQA5875" s="25"/>
      <x:c r="JQB5875" s="25"/>
      <x:c r="JQC5875" s="25"/>
      <x:c r="JQD5875" s="25"/>
      <x:c r="JQE5875" s="25"/>
      <x:c r="JQF5875" s="25"/>
      <x:c r="JQG5875" s="25"/>
      <x:c r="JQH5875" s="25"/>
      <x:c r="JQI5875" s="25"/>
      <x:c r="JQJ5875" s="25"/>
      <x:c r="JQK5875" s="25"/>
      <x:c r="JQL5875" s="25"/>
      <x:c r="JQM5875" s="25"/>
      <x:c r="JQN5875" s="25"/>
      <x:c r="JQO5875" s="25"/>
      <x:c r="JQP5875" s="25"/>
      <x:c r="JQQ5875" s="25"/>
      <x:c r="JQR5875" s="25"/>
      <x:c r="JQS5875" s="25"/>
      <x:c r="JQT5875" s="25"/>
      <x:c r="JQU5875" s="25"/>
      <x:c r="JQV5875" s="25"/>
      <x:c r="JQW5875" s="25"/>
      <x:c r="JQX5875" s="25"/>
      <x:c r="JQY5875" s="25"/>
      <x:c r="JQZ5875" s="25"/>
      <x:c r="JRA5875" s="25"/>
      <x:c r="JRB5875" s="25"/>
      <x:c r="JRC5875" s="25"/>
      <x:c r="JRD5875" s="25"/>
      <x:c r="JRE5875" s="25"/>
      <x:c r="JRF5875" s="25"/>
      <x:c r="JRG5875" s="25"/>
      <x:c r="JRH5875" s="25"/>
      <x:c r="JRI5875" s="25"/>
      <x:c r="JRJ5875" s="25"/>
      <x:c r="JRK5875" s="25"/>
      <x:c r="JRL5875" s="25"/>
      <x:c r="JRM5875" s="25"/>
      <x:c r="JRN5875" s="25"/>
      <x:c r="JRO5875" s="25"/>
      <x:c r="JRP5875" s="25"/>
      <x:c r="JRQ5875" s="25"/>
      <x:c r="JRR5875" s="25"/>
      <x:c r="JRS5875" s="25"/>
      <x:c r="JRT5875" s="25"/>
      <x:c r="JRU5875" s="25"/>
      <x:c r="JRV5875" s="25"/>
      <x:c r="JRW5875" s="25"/>
      <x:c r="JRX5875" s="25"/>
      <x:c r="JRY5875" s="25"/>
      <x:c r="JRZ5875" s="25"/>
      <x:c r="JSA5875" s="25"/>
      <x:c r="JSB5875" s="25"/>
      <x:c r="JSC5875" s="25"/>
      <x:c r="JSD5875" s="25"/>
      <x:c r="JSE5875" s="25"/>
      <x:c r="JSF5875" s="25"/>
      <x:c r="JSG5875" s="25"/>
      <x:c r="JSH5875" s="25"/>
      <x:c r="JSI5875" s="25"/>
      <x:c r="JSJ5875" s="25"/>
      <x:c r="JSK5875" s="25"/>
      <x:c r="JSL5875" s="25"/>
      <x:c r="JSM5875" s="25"/>
      <x:c r="JSN5875" s="25"/>
      <x:c r="JSO5875" s="25"/>
      <x:c r="JSP5875" s="25"/>
      <x:c r="JSQ5875" s="25"/>
      <x:c r="JSR5875" s="25"/>
      <x:c r="JSS5875" s="25"/>
      <x:c r="JST5875" s="25"/>
      <x:c r="JSU5875" s="25"/>
      <x:c r="JSV5875" s="25"/>
      <x:c r="JSW5875" s="25"/>
      <x:c r="JSX5875" s="25"/>
      <x:c r="JSY5875" s="25"/>
      <x:c r="JSZ5875" s="25"/>
      <x:c r="JTA5875" s="25"/>
      <x:c r="JTB5875" s="25"/>
      <x:c r="JTC5875" s="25"/>
      <x:c r="JTD5875" s="25"/>
      <x:c r="JTE5875" s="25"/>
      <x:c r="JTF5875" s="25"/>
      <x:c r="JTG5875" s="25"/>
      <x:c r="JTH5875" s="25"/>
      <x:c r="JTI5875" s="25"/>
      <x:c r="JTJ5875" s="25"/>
      <x:c r="JTK5875" s="25"/>
      <x:c r="JTL5875" s="25"/>
      <x:c r="JTM5875" s="25"/>
      <x:c r="JTN5875" s="25"/>
      <x:c r="JTO5875" s="25"/>
      <x:c r="JTP5875" s="25"/>
      <x:c r="JTQ5875" s="25"/>
      <x:c r="JTR5875" s="25"/>
      <x:c r="JTS5875" s="25"/>
      <x:c r="JTT5875" s="25"/>
      <x:c r="JTU5875" s="25"/>
      <x:c r="JTV5875" s="25"/>
      <x:c r="JTW5875" s="25"/>
      <x:c r="JTX5875" s="25"/>
      <x:c r="JTY5875" s="25"/>
      <x:c r="JTZ5875" s="25"/>
      <x:c r="JUA5875" s="25"/>
      <x:c r="JUB5875" s="25"/>
      <x:c r="JUC5875" s="25"/>
      <x:c r="JUD5875" s="25"/>
      <x:c r="JUE5875" s="25"/>
      <x:c r="JUF5875" s="25"/>
      <x:c r="JUG5875" s="25"/>
      <x:c r="JUH5875" s="25"/>
      <x:c r="JUI5875" s="25"/>
      <x:c r="JUJ5875" s="25"/>
      <x:c r="JUK5875" s="25"/>
      <x:c r="JUL5875" s="25"/>
      <x:c r="JUM5875" s="25"/>
      <x:c r="JUN5875" s="25"/>
      <x:c r="JUO5875" s="25"/>
      <x:c r="JUP5875" s="25"/>
      <x:c r="JUQ5875" s="25"/>
      <x:c r="JUR5875" s="25"/>
      <x:c r="JUS5875" s="25"/>
      <x:c r="JUT5875" s="25"/>
      <x:c r="JUU5875" s="25"/>
      <x:c r="JUV5875" s="25"/>
      <x:c r="JUW5875" s="25"/>
      <x:c r="JUX5875" s="25"/>
      <x:c r="JUY5875" s="25"/>
      <x:c r="JUZ5875" s="25"/>
      <x:c r="JVA5875" s="25"/>
      <x:c r="JVB5875" s="25"/>
      <x:c r="JVC5875" s="25"/>
      <x:c r="JVD5875" s="25"/>
      <x:c r="JVE5875" s="25"/>
      <x:c r="JVF5875" s="25"/>
      <x:c r="JVG5875" s="25"/>
      <x:c r="JVH5875" s="25"/>
      <x:c r="JVI5875" s="25"/>
      <x:c r="JVJ5875" s="25"/>
      <x:c r="JVK5875" s="25"/>
      <x:c r="JVL5875" s="25"/>
      <x:c r="JVM5875" s="25"/>
      <x:c r="JVN5875" s="25"/>
      <x:c r="JVO5875" s="25"/>
      <x:c r="JVP5875" s="25"/>
      <x:c r="JVQ5875" s="25"/>
      <x:c r="JVR5875" s="25"/>
      <x:c r="JVS5875" s="25"/>
      <x:c r="JVT5875" s="25"/>
      <x:c r="JVU5875" s="25"/>
      <x:c r="JVV5875" s="25"/>
      <x:c r="JVW5875" s="25"/>
      <x:c r="JVX5875" s="25"/>
      <x:c r="JVY5875" s="25"/>
      <x:c r="JVZ5875" s="25"/>
      <x:c r="JWA5875" s="25"/>
      <x:c r="JWB5875" s="25"/>
      <x:c r="JWC5875" s="25"/>
      <x:c r="JWD5875" s="25"/>
      <x:c r="JWE5875" s="25"/>
      <x:c r="JWF5875" s="25"/>
      <x:c r="JWG5875" s="25"/>
      <x:c r="JWH5875" s="25"/>
      <x:c r="JWI5875" s="25"/>
      <x:c r="JWJ5875" s="25"/>
      <x:c r="JWK5875" s="25"/>
      <x:c r="JWL5875" s="25"/>
      <x:c r="JWM5875" s="25"/>
      <x:c r="JWN5875" s="25"/>
      <x:c r="JWO5875" s="25"/>
      <x:c r="JWP5875" s="25"/>
      <x:c r="JWQ5875" s="25"/>
      <x:c r="JWR5875" s="25"/>
      <x:c r="JWS5875" s="25"/>
      <x:c r="JWT5875" s="25"/>
      <x:c r="JWU5875" s="25"/>
      <x:c r="JWV5875" s="25"/>
      <x:c r="JWW5875" s="25"/>
      <x:c r="JWX5875" s="25"/>
      <x:c r="JWY5875" s="25"/>
      <x:c r="JWZ5875" s="25"/>
      <x:c r="JXA5875" s="25"/>
      <x:c r="JXB5875" s="25"/>
      <x:c r="JXC5875" s="25"/>
      <x:c r="JXD5875" s="25"/>
      <x:c r="JXE5875" s="25"/>
      <x:c r="JXF5875" s="25"/>
      <x:c r="JXG5875" s="25"/>
      <x:c r="JXH5875" s="25"/>
      <x:c r="JXI5875" s="25"/>
      <x:c r="JXJ5875" s="25"/>
      <x:c r="JXK5875" s="25"/>
      <x:c r="JXL5875" s="25"/>
      <x:c r="JXM5875" s="25"/>
      <x:c r="JXN5875" s="25"/>
      <x:c r="JXO5875" s="25"/>
      <x:c r="JXP5875" s="25"/>
      <x:c r="JXQ5875" s="25"/>
      <x:c r="JXR5875" s="25"/>
      <x:c r="JXS5875" s="25"/>
      <x:c r="JXT5875" s="25"/>
      <x:c r="JXU5875" s="25"/>
      <x:c r="JXV5875" s="25"/>
      <x:c r="JXW5875" s="25"/>
      <x:c r="JXX5875" s="25"/>
      <x:c r="JXY5875" s="25"/>
      <x:c r="JXZ5875" s="25"/>
      <x:c r="JYA5875" s="25"/>
      <x:c r="JYB5875" s="25"/>
      <x:c r="JYC5875" s="25"/>
      <x:c r="JYD5875" s="25"/>
      <x:c r="JYE5875" s="25"/>
      <x:c r="JYF5875" s="25"/>
      <x:c r="JYG5875" s="25"/>
      <x:c r="JYH5875" s="25"/>
      <x:c r="JYI5875" s="25"/>
      <x:c r="JYJ5875" s="25"/>
      <x:c r="JYK5875" s="25"/>
      <x:c r="JYL5875" s="25"/>
      <x:c r="JYM5875" s="25"/>
      <x:c r="JYN5875" s="25"/>
      <x:c r="JYO5875" s="25"/>
      <x:c r="JYP5875" s="25"/>
      <x:c r="JYQ5875" s="25"/>
      <x:c r="JYR5875" s="25"/>
      <x:c r="JYS5875" s="25"/>
      <x:c r="JYT5875" s="25"/>
      <x:c r="JYU5875" s="25"/>
      <x:c r="JYV5875" s="25"/>
      <x:c r="JYW5875" s="25"/>
      <x:c r="JYX5875" s="25"/>
      <x:c r="JYY5875" s="25"/>
      <x:c r="JYZ5875" s="25"/>
      <x:c r="JZA5875" s="25"/>
      <x:c r="JZB5875" s="25"/>
      <x:c r="JZC5875" s="25"/>
      <x:c r="JZD5875" s="25"/>
      <x:c r="JZE5875" s="25"/>
      <x:c r="JZF5875" s="25"/>
      <x:c r="JZG5875" s="25"/>
      <x:c r="JZH5875" s="25"/>
      <x:c r="JZI5875" s="25"/>
      <x:c r="JZJ5875" s="25"/>
      <x:c r="JZK5875" s="25"/>
      <x:c r="JZL5875" s="25"/>
      <x:c r="JZM5875" s="25"/>
      <x:c r="JZN5875" s="25"/>
      <x:c r="JZO5875" s="25"/>
      <x:c r="JZP5875" s="25"/>
      <x:c r="JZQ5875" s="25"/>
      <x:c r="JZR5875" s="25"/>
      <x:c r="JZS5875" s="25"/>
      <x:c r="JZT5875" s="25"/>
      <x:c r="JZU5875" s="25"/>
      <x:c r="JZV5875" s="25"/>
      <x:c r="JZW5875" s="25"/>
      <x:c r="JZX5875" s="25"/>
      <x:c r="JZY5875" s="25"/>
      <x:c r="JZZ5875" s="25"/>
      <x:c r="KAA5875" s="25"/>
      <x:c r="KAB5875" s="25"/>
      <x:c r="KAC5875" s="25"/>
      <x:c r="KAD5875" s="25"/>
      <x:c r="KAE5875" s="25"/>
      <x:c r="KAF5875" s="25"/>
      <x:c r="KAG5875" s="25"/>
      <x:c r="KAH5875" s="25"/>
      <x:c r="KAI5875" s="25"/>
      <x:c r="KAJ5875" s="25"/>
      <x:c r="KAK5875" s="25"/>
      <x:c r="KAL5875" s="25"/>
      <x:c r="KAM5875" s="25"/>
      <x:c r="KAN5875" s="25"/>
      <x:c r="KAO5875" s="25"/>
      <x:c r="KAP5875" s="25"/>
      <x:c r="KAQ5875" s="25"/>
      <x:c r="KAR5875" s="25"/>
      <x:c r="KAS5875" s="25"/>
      <x:c r="KAT5875" s="25"/>
      <x:c r="KAU5875" s="25"/>
      <x:c r="KAV5875" s="25"/>
      <x:c r="KAW5875" s="25"/>
      <x:c r="KAX5875" s="25"/>
      <x:c r="KAY5875" s="25"/>
      <x:c r="KAZ5875" s="25"/>
      <x:c r="KBA5875" s="25"/>
      <x:c r="KBB5875" s="25"/>
      <x:c r="KBC5875" s="25"/>
      <x:c r="KBD5875" s="25"/>
      <x:c r="KBE5875" s="25"/>
      <x:c r="KBF5875" s="25"/>
      <x:c r="KBG5875" s="25"/>
      <x:c r="KBH5875" s="25"/>
      <x:c r="KBI5875" s="25"/>
      <x:c r="KBJ5875" s="25"/>
      <x:c r="KBK5875" s="25"/>
      <x:c r="KBL5875" s="25"/>
      <x:c r="KBM5875" s="25"/>
      <x:c r="KBN5875" s="25"/>
      <x:c r="KBO5875" s="25"/>
      <x:c r="KBP5875" s="25"/>
      <x:c r="KBQ5875" s="25"/>
      <x:c r="KBR5875" s="25"/>
      <x:c r="KBS5875" s="25"/>
      <x:c r="KBT5875" s="25"/>
      <x:c r="KBU5875" s="25"/>
      <x:c r="KBV5875" s="25"/>
      <x:c r="KBW5875" s="25"/>
      <x:c r="KBX5875" s="25"/>
      <x:c r="KBY5875" s="25"/>
      <x:c r="KBZ5875" s="25"/>
      <x:c r="KCA5875" s="25"/>
      <x:c r="KCB5875" s="25"/>
      <x:c r="KCC5875" s="25"/>
      <x:c r="KCD5875" s="25"/>
      <x:c r="KCE5875" s="25"/>
      <x:c r="KCF5875" s="25"/>
      <x:c r="KCG5875" s="25"/>
      <x:c r="KCH5875" s="25"/>
      <x:c r="KCI5875" s="25"/>
      <x:c r="KCJ5875" s="25"/>
      <x:c r="KCK5875" s="25"/>
      <x:c r="KCL5875" s="25"/>
      <x:c r="KCM5875" s="25"/>
      <x:c r="KCN5875" s="25"/>
      <x:c r="KCO5875" s="25"/>
      <x:c r="KCP5875" s="25"/>
      <x:c r="KCQ5875" s="25"/>
      <x:c r="KCR5875" s="25"/>
      <x:c r="KCS5875" s="25"/>
      <x:c r="KCT5875" s="25"/>
      <x:c r="KCU5875" s="25"/>
      <x:c r="KCV5875" s="25"/>
      <x:c r="KCW5875" s="25"/>
      <x:c r="KCX5875" s="25"/>
      <x:c r="KCY5875" s="25"/>
      <x:c r="KCZ5875" s="25"/>
      <x:c r="KDA5875" s="25"/>
      <x:c r="KDB5875" s="25"/>
      <x:c r="KDC5875" s="25"/>
      <x:c r="KDD5875" s="25"/>
      <x:c r="KDE5875" s="25"/>
      <x:c r="KDF5875" s="25"/>
      <x:c r="KDG5875" s="25"/>
      <x:c r="KDH5875" s="25"/>
      <x:c r="KDI5875" s="25"/>
      <x:c r="KDJ5875" s="25"/>
      <x:c r="KDK5875" s="25"/>
      <x:c r="KDL5875" s="25"/>
      <x:c r="KDM5875" s="25"/>
      <x:c r="KDN5875" s="25"/>
      <x:c r="KDO5875" s="25"/>
      <x:c r="KDP5875" s="25"/>
      <x:c r="KDQ5875" s="25"/>
      <x:c r="KDR5875" s="25"/>
      <x:c r="KDS5875" s="25"/>
      <x:c r="KDT5875" s="25"/>
      <x:c r="KDU5875" s="25"/>
      <x:c r="KDV5875" s="25"/>
      <x:c r="KDW5875" s="25"/>
      <x:c r="KDX5875" s="25"/>
      <x:c r="KDY5875" s="25"/>
      <x:c r="KDZ5875" s="25"/>
      <x:c r="KEA5875" s="25"/>
      <x:c r="KEB5875" s="25"/>
      <x:c r="KEC5875" s="25"/>
      <x:c r="KED5875" s="25"/>
      <x:c r="KEE5875" s="25"/>
      <x:c r="KEF5875" s="25"/>
      <x:c r="KEG5875" s="25"/>
      <x:c r="KEH5875" s="25"/>
      <x:c r="KEI5875" s="25"/>
      <x:c r="KEJ5875" s="25"/>
      <x:c r="KEK5875" s="25"/>
      <x:c r="KEL5875" s="25"/>
      <x:c r="KEM5875" s="25"/>
      <x:c r="KEN5875" s="25"/>
      <x:c r="KEO5875" s="25"/>
      <x:c r="KEP5875" s="25"/>
      <x:c r="KEQ5875" s="25"/>
      <x:c r="KER5875" s="25"/>
      <x:c r="KES5875" s="25"/>
      <x:c r="KET5875" s="25"/>
      <x:c r="KEU5875" s="25"/>
      <x:c r="KEV5875" s="25"/>
      <x:c r="KEW5875" s="25"/>
      <x:c r="KEX5875" s="25"/>
      <x:c r="KEY5875" s="25"/>
      <x:c r="KEZ5875" s="25"/>
      <x:c r="KFA5875" s="25"/>
      <x:c r="KFB5875" s="25"/>
      <x:c r="KFC5875" s="25"/>
      <x:c r="KFD5875" s="25"/>
      <x:c r="KFE5875" s="25"/>
      <x:c r="KFF5875" s="25"/>
      <x:c r="KFG5875" s="25"/>
      <x:c r="KFH5875" s="25"/>
      <x:c r="KFI5875" s="25"/>
      <x:c r="KFJ5875" s="25"/>
      <x:c r="KFK5875" s="25"/>
      <x:c r="KFL5875" s="25"/>
      <x:c r="KFM5875" s="25"/>
      <x:c r="KFN5875" s="25"/>
      <x:c r="KFO5875" s="25"/>
      <x:c r="KFP5875" s="25"/>
      <x:c r="KFQ5875" s="25"/>
      <x:c r="KFR5875" s="25"/>
      <x:c r="KFS5875" s="25"/>
      <x:c r="KFT5875" s="25"/>
      <x:c r="KFU5875" s="25"/>
      <x:c r="KFV5875" s="25"/>
      <x:c r="KFW5875" s="25"/>
      <x:c r="KFX5875" s="25"/>
      <x:c r="KFY5875" s="25"/>
      <x:c r="KFZ5875" s="25"/>
      <x:c r="KGA5875" s="25"/>
      <x:c r="KGB5875" s="25"/>
      <x:c r="KGC5875" s="25"/>
      <x:c r="KGD5875" s="25"/>
      <x:c r="KGE5875" s="25"/>
      <x:c r="KGF5875" s="25"/>
      <x:c r="KGG5875" s="25"/>
      <x:c r="KGH5875" s="25"/>
      <x:c r="KGI5875" s="25"/>
      <x:c r="KGJ5875" s="25"/>
      <x:c r="KGK5875" s="25"/>
      <x:c r="KGL5875" s="25"/>
      <x:c r="KGM5875" s="25"/>
      <x:c r="KGN5875" s="25"/>
      <x:c r="KGO5875" s="25"/>
      <x:c r="KGP5875" s="25"/>
      <x:c r="KGQ5875" s="25"/>
      <x:c r="KGR5875" s="25"/>
      <x:c r="KGS5875" s="25"/>
      <x:c r="KGT5875" s="25"/>
      <x:c r="KGU5875" s="25"/>
      <x:c r="KGV5875" s="25"/>
      <x:c r="KGW5875" s="25"/>
      <x:c r="KGX5875" s="25"/>
      <x:c r="KGY5875" s="25"/>
      <x:c r="KGZ5875" s="25"/>
      <x:c r="KHA5875" s="25"/>
      <x:c r="KHB5875" s="25"/>
      <x:c r="KHC5875" s="25"/>
      <x:c r="KHD5875" s="25"/>
      <x:c r="KHE5875" s="25"/>
      <x:c r="KHF5875" s="25"/>
      <x:c r="KHG5875" s="25"/>
      <x:c r="KHH5875" s="25"/>
      <x:c r="KHI5875" s="25"/>
      <x:c r="KHJ5875" s="25"/>
      <x:c r="KHK5875" s="25"/>
      <x:c r="KHL5875" s="25"/>
      <x:c r="KHM5875" s="25"/>
      <x:c r="KHN5875" s="25"/>
      <x:c r="KHO5875" s="25"/>
      <x:c r="KHP5875" s="25"/>
      <x:c r="KHQ5875" s="25"/>
      <x:c r="KHR5875" s="25"/>
      <x:c r="KHS5875" s="25"/>
      <x:c r="KHT5875" s="25"/>
      <x:c r="KHU5875" s="25"/>
      <x:c r="KHV5875" s="25"/>
      <x:c r="KHW5875" s="25"/>
      <x:c r="KHX5875" s="25"/>
      <x:c r="KHY5875" s="25"/>
      <x:c r="KHZ5875" s="25"/>
      <x:c r="KIA5875" s="25"/>
      <x:c r="KIB5875" s="25"/>
      <x:c r="KIC5875" s="25"/>
      <x:c r="KID5875" s="25"/>
      <x:c r="KIE5875" s="25"/>
      <x:c r="KIF5875" s="25"/>
      <x:c r="KIG5875" s="25"/>
      <x:c r="KIH5875" s="25"/>
      <x:c r="KII5875" s="25"/>
      <x:c r="KIJ5875" s="25"/>
      <x:c r="KIK5875" s="25"/>
      <x:c r="KIL5875" s="25"/>
      <x:c r="KIM5875" s="25"/>
      <x:c r="KIN5875" s="25"/>
      <x:c r="KIO5875" s="25"/>
      <x:c r="KIP5875" s="25"/>
      <x:c r="KIQ5875" s="25"/>
      <x:c r="KIR5875" s="25"/>
      <x:c r="KIS5875" s="25"/>
      <x:c r="KIT5875" s="25"/>
      <x:c r="KIU5875" s="25"/>
      <x:c r="KIV5875" s="25"/>
      <x:c r="KIW5875" s="25"/>
      <x:c r="KIX5875" s="25"/>
      <x:c r="KIY5875" s="25"/>
      <x:c r="KIZ5875" s="25"/>
      <x:c r="KJA5875" s="25"/>
      <x:c r="KJB5875" s="25"/>
      <x:c r="KJC5875" s="25"/>
      <x:c r="KJD5875" s="25"/>
      <x:c r="KJE5875" s="25"/>
      <x:c r="KJF5875" s="25"/>
      <x:c r="KJG5875" s="25"/>
      <x:c r="KJH5875" s="25"/>
      <x:c r="KJI5875" s="25"/>
      <x:c r="KJJ5875" s="25"/>
      <x:c r="KJK5875" s="25"/>
      <x:c r="KJL5875" s="25"/>
      <x:c r="KJM5875" s="25"/>
      <x:c r="KJN5875" s="25"/>
      <x:c r="KJO5875" s="25"/>
      <x:c r="KJP5875" s="25"/>
      <x:c r="KJQ5875" s="25"/>
      <x:c r="KJR5875" s="25"/>
      <x:c r="KJS5875" s="25"/>
      <x:c r="KJT5875" s="25"/>
      <x:c r="KJU5875" s="25"/>
      <x:c r="KJV5875" s="25"/>
      <x:c r="KJW5875" s="25"/>
      <x:c r="KJX5875" s="25"/>
      <x:c r="KJY5875" s="25"/>
      <x:c r="KJZ5875" s="25"/>
      <x:c r="KKA5875" s="25"/>
      <x:c r="KKB5875" s="25"/>
      <x:c r="KKC5875" s="25"/>
      <x:c r="KKD5875" s="25"/>
      <x:c r="KKE5875" s="25"/>
      <x:c r="KKF5875" s="25"/>
      <x:c r="KKG5875" s="25"/>
      <x:c r="KKH5875" s="25"/>
      <x:c r="KKI5875" s="25"/>
      <x:c r="KKJ5875" s="25"/>
      <x:c r="KKK5875" s="25"/>
      <x:c r="KKL5875" s="25"/>
      <x:c r="KKM5875" s="25"/>
      <x:c r="KKN5875" s="25"/>
      <x:c r="KKO5875" s="25"/>
      <x:c r="KKP5875" s="25"/>
      <x:c r="KKQ5875" s="25"/>
      <x:c r="KKR5875" s="25"/>
      <x:c r="KKS5875" s="25"/>
      <x:c r="KKT5875" s="25"/>
      <x:c r="KKU5875" s="25"/>
      <x:c r="KKV5875" s="25"/>
      <x:c r="KKW5875" s="25"/>
      <x:c r="KKX5875" s="25"/>
      <x:c r="KKY5875" s="25"/>
      <x:c r="KKZ5875" s="25"/>
      <x:c r="KLA5875" s="25"/>
      <x:c r="KLB5875" s="25"/>
      <x:c r="KLC5875" s="25"/>
      <x:c r="KLD5875" s="25"/>
      <x:c r="KLE5875" s="25"/>
      <x:c r="KLF5875" s="25"/>
      <x:c r="KLG5875" s="25"/>
      <x:c r="KLH5875" s="25"/>
      <x:c r="KLI5875" s="25"/>
      <x:c r="KLJ5875" s="25"/>
      <x:c r="KLK5875" s="25"/>
      <x:c r="KLL5875" s="25"/>
      <x:c r="KLM5875" s="25"/>
      <x:c r="KLN5875" s="25"/>
      <x:c r="KLO5875" s="25"/>
      <x:c r="KLP5875" s="25"/>
      <x:c r="KLQ5875" s="25"/>
      <x:c r="KLR5875" s="25"/>
      <x:c r="KLS5875" s="25"/>
      <x:c r="KLT5875" s="25"/>
      <x:c r="KLU5875" s="25"/>
      <x:c r="KLV5875" s="25"/>
      <x:c r="KLW5875" s="25"/>
      <x:c r="KLX5875" s="25"/>
      <x:c r="KLY5875" s="25"/>
      <x:c r="KLZ5875" s="25"/>
      <x:c r="KMA5875" s="25"/>
      <x:c r="KMB5875" s="25"/>
      <x:c r="KMC5875" s="25"/>
      <x:c r="KMD5875" s="25"/>
      <x:c r="KME5875" s="25"/>
      <x:c r="KMF5875" s="25"/>
      <x:c r="KMG5875" s="25"/>
      <x:c r="KMH5875" s="25"/>
      <x:c r="KMI5875" s="25"/>
      <x:c r="KMJ5875" s="25"/>
      <x:c r="KMK5875" s="25"/>
      <x:c r="KML5875" s="25"/>
      <x:c r="KMM5875" s="25"/>
      <x:c r="KMN5875" s="25"/>
      <x:c r="KMO5875" s="25"/>
      <x:c r="KMP5875" s="25"/>
      <x:c r="KMQ5875" s="25"/>
      <x:c r="KMR5875" s="25"/>
      <x:c r="KMS5875" s="25"/>
      <x:c r="KMT5875" s="25"/>
      <x:c r="KMU5875" s="25"/>
      <x:c r="KMV5875" s="25"/>
      <x:c r="KMW5875" s="25"/>
      <x:c r="KMX5875" s="25"/>
      <x:c r="KMY5875" s="25"/>
      <x:c r="KMZ5875" s="25"/>
      <x:c r="KNA5875" s="25"/>
      <x:c r="KNB5875" s="25"/>
      <x:c r="KNC5875" s="25"/>
      <x:c r="KND5875" s="25"/>
      <x:c r="KNE5875" s="25"/>
      <x:c r="KNF5875" s="25"/>
      <x:c r="KNG5875" s="25"/>
      <x:c r="KNH5875" s="25"/>
      <x:c r="KNI5875" s="25"/>
      <x:c r="KNJ5875" s="25"/>
      <x:c r="KNK5875" s="25"/>
      <x:c r="KNL5875" s="25"/>
      <x:c r="KNM5875" s="25"/>
      <x:c r="KNN5875" s="25"/>
      <x:c r="KNO5875" s="25"/>
      <x:c r="KNP5875" s="25"/>
      <x:c r="KNQ5875" s="25"/>
      <x:c r="KNR5875" s="25"/>
      <x:c r="KNS5875" s="25"/>
      <x:c r="KNT5875" s="25"/>
      <x:c r="KNU5875" s="25"/>
      <x:c r="KNV5875" s="25"/>
      <x:c r="KNW5875" s="25"/>
      <x:c r="KNX5875" s="25"/>
      <x:c r="KNY5875" s="25"/>
      <x:c r="KNZ5875" s="25"/>
      <x:c r="KOA5875" s="25"/>
      <x:c r="KOB5875" s="25"/>
      <x:c r="KOC5875" s="25"/>
      <x:c r="KOD5875" s="25"/>
      <x:c r="KOE5875" s="25"/>
      <x:c r="KOF5875" s="25"/>
      <x:c r="KOG5875" s="25"/>
      <x:c r="KOH5875" s="25"/>
      <x:c r="KOI5875" s="25"/>
      <x:c r="KOJ5875" s="25"/>
      <x:c r="KOK5875" s="25"/>
      <x:c r="KOL5875" s="25"/>
      <x:c r="KOM5875" s="25"/>
      <x:c r="KON5875" s="25"/>
      <x:c r="KOO5875" s="25"/>
      <x:c r="KOP5875" s="25"/>
      <x:c r="KOQ5875" s="25"/>
      <x:c r="KOR5875" s="25"/>
      <x:c r="KOS5875" s="25"/>
      <x:c r="KOT5875" s="25"/>
      <x:c r="KOU5875" s="25"/>
      <x:c r="KOV5875" s="25"/>
      <x:c r="KOW5875" s="25"/>
      <x:c r="KOX5875" s="25"/>
      <x:c r="KOY5875" s="25"/>
      <x:c r="KOZ5875" s="25"/>
      <x:c r="KPA5875" s="25"/>
      <x:c r="KPB5875" s="25"/>
      <x:c r="KPC5875" s="25"/>
      <x:c r="KPD5875" s="25"/>
      <x:c r="KPE5875" s="25"/>
      <x:c r="KPF5875" s="25"/>
      <x:c r="KPG5875" s="25"/>
      <x:c r="KPH5875" s="25"/>
      <x:c r="KPI5875" s="25"/>
      <x:c r="KPJ5875" s="25"/>
      <x:c r="KPK5875" s="25"/>
      <x:c r="KPL5875" s="25"/>
      <x:c r="KPM5875" s="25"/>
      <x:c r="KPN5875" s="25"/>
      <x:c r="KPO5875" s="25"/>
      <x:c r="KPP5875" s="25"/>
      <x:c r="KPQ5875" s="25"/>
      <x:c r="KPR5875" s="25"/>
      <x:c r="KPS5875" s="25"/>
      <x:c r="KPT5875" s="25"/>
      <x:c r="KPU5875" s="25"/>
      <x:c r="KPV5875" s="25"/>
      <x:c r="KPW5875" s="25"/>
      <x:c r="KPX5875" s="25"/>
      <x:c r="KPY5875" s="25"/>
      <x:c r="KPZ5875" s="25"/>
      <x:c r="KQA5875" s="25"/>
      <x:c r="KQB5875" s="25"/>
      <x:c r="KQC5875" s="25"/>
      <x:c r="KQD5875" s="25"/>
      <x:c r="KQE5875" s="25"/>
      <x:c r="KQF5875" s="25"/>
      <x:c r="KQG5875" s="25"/>
      <x:c r="KQH5875" s="25"/>
      <x:c r="KQI5875" s="25"/>
      <x:c r="KQJ5875" s="25"/>
      <x:c r="KQK5875" s="25"/>
      <x:c r="KQL5875" s="25"/>
      <x:c r="KQM5875" s="25"/>
      <x:c r="KQN5875" s="25"/>
      <x:c r="KQO5875" s="25"/>
      <x:c r="KQP5875" s="25"/>
      <x:c r="KQQ5875" s="25"/>
      <x:c r="KQR5875" s="25"/>
      <x:c r="KQS5875" s="25"/>
      <x:c r="KQT5875" s="25"/>
      <x:c r="KQU5875" s="25"/>
      <x:c r="KQV5875" s="25"/>
      <x:c r="KQW5875" s="25"/>
      <x:c r="KQX5875" s="25"/>
      <x:c r="KQY5875" s="25"/>
      <x:c r="KQZ5875" s="25"/>
      <x:c r="KRA5875" s="25"/>
      <x:c r="KRB5875" s="25"/>
      <x:c r="KRC5875" s="25"/>
      <x:c r="KRD5875" s="25"/>
      <x:c r="KRE5875" s="25"/>
      <x:c r="KRF5875" s="25"/>
      <x:c r="KRG5875" s="25"/>
      <x:c r="KRH5875" s="25"/>
      <x:c r="KRI5875" s="25"/>
      <x:c r="KRJ5875" s="25"/>
      <x:c r="KRK5875" s="25"/>
      <x:c r="KRL5875" s="25"/>
      <x:c r="KRM5875" s="25"/>
      <x:c r="KRN5875" s="25"/>
      <x:c r="KRO5875" s="25"/>
      <x:c r="KRP5875" s="25"/>
      <x:c r="KRQ5875" s="25"/>
      <x:c r="KRR5875" s="25"/>
      <x:c r="KRS5875" s="25"/>
      <x:c r="KRT5875" s="25"/>
      <x:c r="KRU5875" s="25"/>
      <x:c r="KRV5875" s="25"/>
      <x:c r="KRW5875" s="25"/>
      <x:c r="KRX5875" s="25"/>
      <x:c r="KRY5875" s="25"/>
      <x:c r="KRZ5875" s="25"/>
      <x:c r="KSA5875" s="25"/>
      <x:c r="KSB5875" s="25"/>
      <x:c r="KSC5875" s="25"/>
      <x:c r="KSD5875" s="25"/>
      <x:c r="KSE5875" s="25"/>
      <x:c r="KSF5875" s="25"/>
      <x:c r="KSG5875" s="25"/>
      <x:c r="KSH5875" s="25"/>
      <x:c r="KSI5875" s="25"/>
      <x:c r="KSJ5875" s="25"/>
      <x:c r="KSK5875" s="25"/>
      <x:c r="KSL5875" s="25"/>
      <x:c r="KSM5875" s="25"/>
      <x:c r="KSN5875" s="25"/>
      <x:c r="KSO5875" s="25"/>
      <x:c r="KSP5875" s="25"/>
      <x:c r="KSQ5875" s="25"/>
      <x:c r="KSR5875" s="25"/>
      <x:c r="KSS5875" s="25"/>
      <x:c r="KST5875" s="25"/>
      <x:c r="KSU5875" s="25"/>
      <x:c r="KSV5875" s="25"/>
      <x:c r="KSW5875" s="25"/>
      <x:c r="KSX5875" s="25"/>
      <x:c r="KSY5875" s="25"/>
      <x:c r="KSZ5875" s="25"/>
      <x:c r="KTA5875" s="25"/>
      <x:c r="KTB5875" s="25"/>
      <x:c r="KTC5875" s="25"/>
      <x:c r="KTD5875" s="25"/>
      <x:c r="KTE5875" s="25"/>
      <x:c r="KTF5875" s="25"/>
      <x:c r="KTG5875" s="25"/>
      <x:c r="KTH5875" s="25"/>
      <x:c r="KTI5875" s="25"/>
      <x:c r="KTJ5875" s="25"/>
      <x:c r="KTK5875" s="25"/>
      <x:c r="KTL5875" s="25"/>
      <x:c r="KTM5875" s="25"/>
      <x:c r="KTN5875" s="25"/>
      <x:c r="KTO5875" s="25"/>
      <x:c r="KTP5875" s="25"/>
      <x:c r="KTQ5875" s="25"/>
      <x:c r="KTR5875" s="25"/>
      <x:c r="KTS5875" s="25"/>
      <x:c r="KTT5875" s="25"/>
      <x:c r="KTU5875" s="25"/>
      <x:c r="KTV5875" s="25"/>
      <x:c r="KTW5875" s="25"/>
      <x:c r="KTX5875" s="25"/>
      <x:c r="KTY5875" s="25"/>
      <x:c r="KTZ5875" s="25"/>
      <x:c r="KUA5875" s="25"/>
      <x:c r="KUB5875" s="25"/>
      <x:c r="KUC5875" s="25"/>
      <x:c r="KUD5875" s="25"/>
      <x:c r="KUE5875" s="25"/>
      <x:c r="KUF5875" s="25"/>
      <x:c r="KUG5875" s="25"/>
      <x:c r="KUH5875" s="25"/>
      <x:c r="KUI5875" s="25"/>
      <x:c r="KUJ5875" s="25"/>
      <x:c r="KUK5875" s="25"/>
      <x:c r="KUL5875" s="25"/>
      <x:c r="KUM5875" s="25"/>
      <x:c r="KUN5875" s="25"/>
      <x:c r="KUO5875" s="25"/>
      <x:c r="KUP5875" s="25"/>
      <x:c r="KUQ5875" s="25"/>
      <x:c r="KUR5875" s="25"/>
      <x:c r="KUS5875" s="25"/>
      <x:c r="KUT5875" s="25"/>
      <x:c r="KUU5875" s="25"/>
      <x:c r="KUV5875" s="25"/>
      <x:c r="KUW5875" s="25"/>
      <x:c r="KUX5875" s="25"/>
      <x:c r="KUY5875" s="25"/>
      <x:c r="KUZ5875" s="25"/>
      <x:c r="KVA5875" s="25"/>
      <x:c r="KVB5875" s="25"/>
      <x:c r="KVC5875" s="25"/>
      <x:c r="KVD5875" s="25"/>
      <x:c r="KVE5875" s="25"/>
      <x:c r="KVF5875" s="25"/>
      <x:c r="KVG5875" s="25"/>
      <x:c r="KVH5875" s="25"/>
      <x:c r="KVI5875" s="25"/>
      <x:c r="KVJ5875" s="25"/>
      <x:c r="KVK5875" s="25"/>
      <x:c r="KVL5875" s="25"/>
      <x:c r="KVM5875" s="25"/>
      <x:c r="KVN5875" s="25"/>
      <x:c r="KVO5875" s="25"/>
      <x:c r="KVP5875" s="25"/>
      <x:c r="KVQ5875" s="25"/>
      <x:c r="KVR5875" s="25"/>
      <x:c r="KVS5875" s="25"/>
      <x:c r="KVT5875" s="25"/>
      <x:c r="KVU5875" s="25"/>
      <x:c r="KVV5875" s="25"/>
      <x:c r="KVW5875" s="25"/>
      <x:c r="KVX5875" s="25"/>
      <x:c r="KVY5875" s="25"/>
      <x:c r="KVZ5875" s="25"/>
      <x:c r="KWA5875" s="25"/>
      <x:c r="KWB5875" s="25"/>
      <x:c r="KWC5875" s="25"/>
      <x:c r="KWD5875" s="25"/>
      <x:c r="KWE5875" s="25"/>
      <x:c r="KWF5875" s="25"/>
      <x:c r="KWG5875" s="25"/>
      <x:c r="KWH5875" s="25"/>
      <x:c r="KWI5875" s="25"/>
      <x:c r="KWJ5875" s="25"/>
      <x:c r="KWK5875" s="25"/>
      <x:c r="KWL5875" s="25"/>
      <x:c r="KWM5875" s="25"/>
      <x:c r="KWN5875" s="25"/>
      <x:c r="KWO5875" s="25"/>
      <x:c r="KWP5875" s="25"/>
      <x:c r="KWQ5875" s="25"/>
      <x:c r="KWR5875" s="25"/>
      <x:c r="KWS5875" s="25"/>
      <x:c r="KWT5875" s="25"/>
      <x:c r="KWU5875" s="25"/>
      <x:c r="KWV5875" s="25"/>
      <x:c r="KWW5875" s="25"/>
      <x:c r="KWX5875" s="25"/>
      <x:c r="KWY5875" s="25"/>
      <x:c r="KWZ5875" s="25"/>
      <x:c r="KXA5875" s="25"/>
      <x:c r="KXB5875" s="25"/>
      <x:c r="KXC5875" s="25"/>
      <x:c r="KXD5875" s="25"/>
      <x:c r="KXE5875" s="25"/>
      <x:c r="KXF5875" s="25"/>
      <x:c r="KXG5875" s="25"/>
      <x:c r="KXH5875" s="25"/>
      <x:c r="KXI5875" s="25"/>
      <x:c r="KXJ5875" s="25"/>
      <x:c r="KXK5875" s="25"/>
      <x:c r="KXL5875" s="25"/>
      <x:c r="KXM5875" s="25"/>
      <x:c r="KXN5875" s="25"/>
      <x:c r="KXO5875" s="25"/>
      <x:c r="KXP5875" s="25"/>
      <x:c r="KXQ5875" s="25"/>
      <x:c r="KXR5875" s="25"/>
      <x:c r="KXS5875" s="25"/>
      <x:c r="KXT5875" s="25"/>
      <x:c r="KXU5875" s="25"/>
      <x:c r="KXV5875" s="25"/>
      <x:c r="KXW5875" s="25"/>
      <x:c r="KXX5875" s="25"/>
      <x:c r="KXY5875" s="25"/>
      <x:c r="KXZ5875" s="25"/>
      <x:c r="KYA5875" s="25"/>
      <x:c r="KYB5875" s="25"/>
      <x:c r="KYC5875" s="25"/>
      <x:c r="KYD5875" s="25"/>
      <x:c r="KYE5875" s="25"/>
      <x:c r="KYF5875" s="25"/>
      <x:c r="KYG5875" s="25"/>
      <x:c r="KYH5875" s="25"/>
      <x:c r="KYI5875" s="25"/>
      <x:c r="KYJ5875" s="25"/>
      <x:c r="KYK5875" s="25"/>
      <x:c r="KYL5875" s="25"/>
      <x:c r="KYM5875" s="25"/>
      <x:c r="KYN5875" s="25"/>
      <x:c r="KYO5875" s="25"/>
      <x:c r="KYP5875" s="25"/>
      <x:c r="KYQ5875" s="25"/>
      <x:c r="KYR5875" s="25"/>
      <x:c r="KYS5875" s="25"/>
      <x:c r="KYT5875" s="25"/>
      <x:c r="KYU5875" s="25"/>
      <x:c r="KYV5875" s="25"/>
      <x:c r="KYW5875" s="25"/>
      <x:c r="KYX5875" s="25"/>
      <x:c r="KYY5875" s="25"/>
      <x:c r="KYZ5875" s="25"/>
      <x:c r="KZA5875" s="25"/>
      <x:c r="KZB5875" s="25"/>
      <x:c r="KZC5875" s="25"/>
      <x:c r="KZD5875" s="25"/>
      <x:c r="KZE5875" s="25"/>
      <x:c r="KZF5875" s="25"/>
      <x:c r="KZG5875" s="25"/>
      <x:c r="KZH5875" s="25"/>
      <x:c r="KZI5875" s="25"/>
      <x:c r="KZJ5875" s="25"/>
      <x:c r="KZK5875" s="25"/>
      <x:c r="KZL5875" s="25"/>
      <x:c r="KZM5875" s="25"/>
      <x:c r="KZN5875" s="25"/>
      <x:c r="KZO5875" s="25"/>
      <x:c r="KZP5875" s="25"/>
      <x:c r="KZQ5875" s="25"/>
      <x:c r="KZR5875" s="25"/>
      <x:c r="KZS5875" s="25"/>
      <x:c r="KZT5875" s="25"/>
      <x:c r="KZU5875" s="25"/>
      <x:c r="KZV5875" s="25"/>
      <x:c r="KZW5875" s="25"/>
      <x:c r="KZX5875" s="25"/>
      <x:c r="KZY5875" s="25"/>
      <x:c r="KZZ5875" s="25"/>
      <x:c r="LAA5875" s="25"/>
      <x:c r="LAB5875" s="25"/>
      <x:c r="LAC5875" s="25"/>
      <x:c r="LAD5875" s="25"/>
      <x:c r="LAE5875" s="25"/>
      <x:c r="LAF5875" s="25"/>
      <x:c r="LAG5875" s="25"/>
      <x:c r="LAH5875" s="25"/>
      <x:c r="LAI5875" s="25"/>
      <x:c r="LAJ5875" s="25"/>
      <x:c r="LAK5875" s="25"/>
      <x:c r="LAL5875" s="25"/>
      <x:c r="LAM5875" s="25"/>
      <x:c r="LAN5875" s="25"/>
      <x:c r="LAO5875" s="25"/>
      <x:c r="LAP5875" s="25"/>
      <x:c r="LAQ5875" s="25"/>
      <x:c r="LAR5875" s="25"/>
      <x:c r="LAS5875" s="25"/>
      <x:c r="LAT5875" s="25"/>
      <x:c r="LAU5875" s="25"/>
      <x:c r="LAV5875" s="25"/>
      <x:c r="LAW5875" s="25"/>
      <x:c r="LAX5875" s="25"/>
      <x:c r="LAY5875" s="25"/>
      <x:c r="LAZ5875" s="25"/>
      <x:c r="LBA5875" s="25"/>
      <x:c r="LBB5875" s="25"/>
      <x:c r="LBC5875" s="25"/>
      <x:c r="LBD5875" s="25"/>
      <x:c r="LBE5875" s="25"/>
      <x:c r="LBF5875" s="25"/>
      <x:c r="LBG5875" s="25"/>
      <x:c r="LBH5875" s="25"/>
      <x:c r="LBI5875" s="25"/>
      <x:c r="LBJ5875" s="25"/>
      <x:c r="LBK5875" s="25"/>
      <x:c r="LBL5875" s="25"/>
      <x:c r="LBM5875" s="25"/>
      <x:c r="LBN5875" s="25"/>
      <x:c r="LBO5875" s="25"/>
      <x:c r="LBP5875" s="25"/>
      <x:c r="LBQ5875" s="25"/>
      <x:c r="LBR5875" s="25"/>
      <x:c r="LBS5875" s="25"/>
      <x:c r="LBT5875" s="25"/>
      <x:c r="LBU5875" s="25"/>
      <x:c r="LBV5875" s="25"/>
      <x:c r="LBW5875" s="25"/>
      <x:c r="LBX5875" s="25"/>
      <x:c r="LBY5875" s="25"/>
      <x:c r="LBZ5875" s="25"/>
      <x:c r="LCA5875" s="25"/>
      <x:c r="LCB5875" s="25"/>
      <x:c r="LCC5875" s="25"/>
      <x:c r="LCD5875" s="25"/>
      <x:c r="LCE5875" s="25"/>
      <x:c r="LCF5875" s="25"/>
      <x:c r="LCG5875" s="25"/>
      <x:c r="LCH5875" s="25"/>
      <x:c r="LCI5875" s="25"/>
      <x:c r="LCJ5875" s="25"/>
      <x:c r="LCK5875" s="25"/>
      <x:c r="LCL5875" s="25"/>
      <x:c r="LCM5875" s="25"/>
      <x:c r="LCN5875" s="25"/>
      <x:c r="LCO5875" s="25"/>
      <x:c r="LCP5875" s="25"/>
      <x:c r="LCQ5875" s="25"/>
      <x:c r="LCR5875" s="25"/>
      <x:c r="LCS5875" s="25"/>
      <x:c r="LCT5875" s="25"/>
      <x:c r="LCU5875" s="25"/>
      <x:c r="LCV5875" s="25"/>
      <x:c r="LCW5875" s="25"/>
      <x:c r="LCX5875" s="25"/>
      <x:c r="LCY5875" s="25"/>
      <x:c r="LCZ5875" s="25"/>
      <x:c r="LDA5875" s="25"/>
      <x:c r="LDB5875" s="25"/>
      <x:c r="LDC5875" s="25"/>
      <x:c r="LDD5875" s="25"/>
      <x:c r="LDE5875" s="25"/>
      <x:c r="LDF5875" s="25"/>
      <x:c r="LDG5875" s="25"/>
      <x:c r="LDH5875" s="25"/>
      <x:c r="LDI5875" s="25"/>
      <x:c r="LDJ5875" s="25"/>
      <x:c r="LDK5875" s="25"/>
      <x:c r="LDL5875" s="25"/>
      <x:c r="LDM5875" s="25"/>
      <x:c r="LDN5875" s="25"/>
      <x:c r="LDO5875" s="25"/>
      <x:c r="LDP5875" s="25"/>
      <x:c r="LDQ5875" s="25"/>
      <x:c r="LDR5875" s="25"/>
      <x:c r="LDS5875" s="25"/>
      <x:c r="LDT5875" s="25"/>
      <x:c r="LDU5875" s="25"/>
      <x:c r="LDV5875" s="25"/>
      <x:c r="LDW5875" s="25"/>
      <x:c r="LDX5875" s="25"/>
      <x:c r="LDY5875" s="25"/>
      <x:c r="LDZ5875" s="25"/>
      <x:c r="LEA5875" s="25"/>
      <x:c r="LEB5875" s="25"/>
      <x:c r="LEC5875" s="25"/>
      <x:c r="LED5875" s="25"/>
      <x:c r="LEE5875" s="25"/>
      <x:c r="LEF5875" s="25"/>
      <x:c r="LEG5875" s="25"/>
      <x:c r="LEH5875" s="25"/>
      <x:c r="LEI5875" s="25"/>
      <x:c r="LEJ5875" s="25"/>
      <x:c r="LEK5875" s="25"/>
      <x:c r="LEL5875" s="25"/>
      <x:c r="LEM5875" s="25"/>
      <x:c r="LEN5875" s="25"/>
      <x:c r="LEO5875" s="25"/>
      <x:c r="LEP5875" s="25"/>
      <x:c r="LEQ5875" s="25"/>
      <x:c r="LER5875" s="25"/>
      <x:c r="LES5875" s="25"/>
      <x:c r="LET5875" s="25"/>
      <x:c r="LEU5875" s="25"/>
      <x:c r="LEV5875" s="25"/>
      <x:c r="LEW5875" s="25"/>
      <x:c r="LEX5875" s="25"/>
      <x:c r="LEY5875" s="25"/>
      <x:c r="LEZ5875" s="25"/>
      <x:c r="LFA5875" s="25"/>
      <x:c r="LFB5875" s="25"/>
      <x:c r="LFC5875" s="25"/>
      <x:c r="LFD5875" s="25"/>
      <x:c r="LFE5875" s="25"/>
      <x:c r="LFF5875" s="25"/>
      <x:c r="LFG5875" s="25"/>
      <x:c r="LFH5875" s="25"/>
      <x:c r="LFI5875" s="25"/>
      <x:c r="LFJ5875" s="25"/>
      <x:c r="LFK5875" s="25"/>
      <x:c r="LFL5875" s="25"/>
      <x:c r="LFM5875" s="25"/>
      <x:c r="LFN5875" s="25"/>
      <x:c r="LFO5875" s="25"/>
      <x:c r="LFP5875" s="25"/>
      <x:c r="LFQ5875" s="25"/>
      <x:c r="LFR5875" s="25"/>
      <x:c r="LFS5875" s="25"/>
      <x:c r="LFT5875" s="25"/>
      <x:c r="LFU5875" s="25"/>
      <x:c r="LFV5875" s="25"/>
      <x:c r="LFW5875" s="25"/>
      <x:c r="LFX5875" s="25"/>
      <x:c r="LFY5875" s="25"/>
      <x:c r="LFZ5875" s="25"/>
      <x:c r="LGA5875" s="25"/>
      <x:c r="LGB5875" s="25"/>
      <x:c r="LGC5875" s="25"/>
      <x:c r="LGD5875" s="25"/>
      <x:c r="LGE5875" s="25"/>
      <x:c r="LGF5875" s="25"/>
      <x:c r="LGG5875" s="25"/>
      <x:c r="LGH5875" s="25"/>
      <x:c r="LGI5875" s="25"/>
      <x:c r="LGJ5875" s="25"/>
      <x:c r="LGK5875" s="25"/>
      <x:c r="LGL5875" s="25"/>
      <x:c r="LGM5875" s="25"/>
      <x:c r="LGN5875" s="25"/>
      <x:c r="LGO5875" s="25"/>
      <x:c r="LGP5875" s="25"/>
      <x:c r="LGQ5875" s="25"/>
      <x:c r="LGR5875" s="25"/>
      <x:c r="LGS5875" s="25"/>
      <x:c r="LGT5875" s="25"/>
      <x:c r="LGU5875" s="25"/>
      <x:c r="LGV5875" s="25"/>
      <x:c r="LGW5875" s="25"/>
      <x:c r="LGX5875" s="25"/>
      <x:c r="LGY5875" s="25"/>
      <x:c r="LGZ5875" s="25"/>
      <x:c r="LHA5875" s="25"/>
      <x:c r="LHB5875" s="25"/>
      <x:c r="LHC5875" s="25"/>
      <x:c r="LHD5875" s="25"/>
      <x:c r="LHE5875" s="25"/>
      <x:c r="LHF5875" s="25"/>
      <x:c r="LHG5875" s="25"/>
      <x:c r="LHH5875" s="25"/>
      <x:c r="LHI5875" s="25"/>
      <x:c r="LHJ5875" s="25"/>
      <x:c r="LHK5875" s="25"/>
      <x:c r="LHL5875" s="25"/>
      <x:c r="LHM5875" s="25"/>
      <x:c r="LHN5875" s="25"/>
      <x:c r="LHO5875" s="25"/>
      <x:c r="LHP5875" s="25"/>
      <x:c r="LHQ5875" s="25"/>
      <x:c r="LHR5875" s="25"/>
      <x:c r="LHS5875" s="25"/>
      <x:c r="LHT5875" s="25"/>
      <x:c r="LHU5875" s="25"/>
      <x:c r="LHV5875" s="25"/>
      <x:c r="LHW5875" s="25"/>
      <x:c r="LHX5875" s="25"/>
      <x:c r="LHY5875" s="25"/>
      <x:c r="LHZ5875" s="25"/>
      <x:c r="LIA5875" s="25"/>
      <x:c r="LIB5875" s="25"/>
      <x:c r="LIC5875" s="25"/>
      <x:c r="LID5875" s="25"/>
      <x:c r="LIE5875" s="25"/>
      <x:c r="LIF5875" s="25"/>
      <x:c r="LIG5875" s="25"/>
      <x:c r="LIH5875" s="25"/>
      <x:c r="LII5875" s="25"/>
      <x:c r="LIJ5875" s="25"/>
      <x:c r="LIK5875" s="25"/>
      <x:c r="LIL5875" s="25"/>
      <x:c r="LIM5875" s="25"/>
      <x:c r="LIN5875" s="25"/>
      <x:c r="LIO5875" s="25"/>
      <x:c r="LIP5875" s="25"/>
      <x:c r="LIQ5875" s="25"/>
      <x:c r="LIR5875" s="25"/>
      <x:c r="LIS5875" s="25"/>
      <x:c r="LIT5875" s="25"/>
      <x:c r="LIU5875" s="25"/>
      <x:c r="LIV5875" s="25"/>
      <x:c r="LIW5875" s="25"/>
      <x:c r="LIX5875" s="25"/>
      <x:c r="LIY5875" s="25"/>
      <x:c r="LIZ5875" s="25"/>
      <x:c r="LJA5875" s="25"/>
      <x:c r="LJB5875" s="25"/>
      <x:c r="LJC5875" s="25"/>
      <x:c r="LJD5875" s="25"/>
      <x:c r="LJE5875" s="25"/>
      <x:c r="LJF5875" s="25"/>
      <x:c r="LJG5875" s="25"/>
      <x:c r="LJH5875" s="25"/>
      <x:c r="LJI5875" s="25"/>
      <x:c r="LJJ5875" s="25"/>
      <x:c r="LJK5875" s="25"/>
      <x:c r="LJL5875" s="25"/>
      <x:c r="LJM5875" s="25"/>
      <x:c r="LJN5875" s="25"/>
      <x:c r="LJO5875" s="25"/>
      <x:c r="LJP5875" s="25"/>
      <x:c r="LJQ5875" s="25"/>
      <x:c r="LJR5875" s="25"/>
      <x:c r="LJS5875" s="25"/>
      <x:c r="LJT5875" s="25"/>
      <x:c r="LJU5875" s="25"/>
      <x:c r="LJV5875" s="25"/>
      <x:c r="LJW5875" s="25"/>
      <x:c r="LJX5875" s="25"/>
      <x:c r="LJY5875" s="25"/>
      <x:c r="LJZ5875" s="25"/>
      <x:c r="LKA5875" s="25"/>
      <x:c r="LKB5875" s="25"/>
      <x:c r="LKC5875" s="25"/>
      <x:c r="LKD5875" s="25"/>
      <x:c r="LKE5875" s="25"/>
      <x:c r="LKF5875" s="25"/>
      <x:c r="LKG5875" s="25"/>
      <x:c r="LKH5875" s="25"/>
      <x:c r="LKI5875" s="25"/>
      <x:c r="LKJ5875" s="25"/>
      <x:c r="LKK5875" s="25"/>
      <x:c r="LKL5875" s="25"/>
      <x:c r="LKM5875" s="25"/>
      <x:c r="LKN5875" s="25"/>
      <x:c r="LKO5875" s="25"/>
      <x:c r="LKP5875" s="25"/>
      <x:c r="LKQ5875" s="25"/>
      <x:c r="LKR5875" s="25"/>
      <x:c r="LKS5875" s="25"/>
      <x:c r="LKT5875" s="25"/>
      <x:c r="LKU5875" s="25"/>
      <x:c r="LKV5875" s="25"/>
      <x:c r="LKW5875" s="25"/>
      <x:c r="LKX5875" s="25"/>
      <x:c r="LKY5875" s="25"/>
      <x:c r="LKZ5875" s="25"/>
      <x:c r="LLA5875" s="25"/>
      <x:c r="LLB5875" s="25"/>
      <x:c r="LLC5875" s="25"/>
      <x:c r="LLD5875" s="25"/>
      <x:c r="LLE5875" s="25"/>
      <x:c r="LLF5875" s="25"/>
      <x:c r="LLG5875" s="25"/>
      <x:c r="LLH5875" s="25"/>
      <x:c r="LLI5875" s="25"/>
      <x:c r="LLJ5875" s="25"/>
      <x:c r="LLK5875" s="25"/>
      <x:c r="LLL5875" s="25"/>
      <x:c r="LLM5875" s="25"/>
      <x:c r="LLN5875" s="25"/>
      <x:c r="LLO5875" s="25"/>
      <x:c r="LLP5875" s="25"/>
      <x:c r="LLQ5875" s="25"/>
      <x:c r="LLR5875" s="25"/>
      <x:c r="LLS5875" s="25"/>
      <x:c r="LLT5875" s="25"/>
      <x:c r="LLU5875" s="25"/>
      <x:c r="LLV5875" s="25"/>
      <x:c r="LLW5875" s="25"/>
      <x:c r="LLX5875" s="25"/>
      <x:c r="LLY5875" s="25"/>
      <x:c r="LLZ5875" s="25"/>
      <x:c r="LMA5875" s="25"/>
      <x:c r="LMB5875" s="25"/>
      <x:c r="LMC5875" s="25"/>
      <x:c r="LMD5875" s="25"/>
      <x:c r="LME5875" s="25"/>
      <x:c r="LMF5875" s="25"/>
      <x:c r="LMG5875" s="25"/>
      <x:c r="LMH5875" s="25"/>
      <x:c r="LMI5875" s="25"/>
      <x:c r="LMJ5875" s="25"/>
      <x:c r="LMK5875" s="25"/>
      <x:c r="LML5875" s="25"/>
      <x:c r="LMM5875" s="25"/>
      <x:c r="LMN5875" s="25"/>
      <x:c r="LMO5875" s="25"/>
      <x:c r="LMP5875" s="25"/>
      <x:c r="LMQ5875" s="25"/>
      <x:c r="LMR5875" s="25"/>
      <x:c r="LMS5875" s="25"/>
      <x:c r="LMT5875" s="25"/>
      <x:c r="LMU5875" s="25"/>
      <x:c r="LMV5875" s="25"/>
      <x:c r="LMW5875" s="25"/>
      <x:c r="LMX5875" s="25"/>
      <x:c r="LMY5875" s="25"/>
      <x:c r="LMZ5875" s="25"/>
      <x:c r="LNA5875" s="25"/>
      <x:c r="LNB5875" s="25"/>
      <x:c r="LNC5875" s="25"/>
      <x:c r="LND5875" s="25"/>
      <x:c r="LNE5875" s="25"/>
      <x:c r="LNF5875" s="25"/>
      <x:c r="LNG5875" s="25"/>
      <x:c r="LNH5875" s="25"/>
      <x:c r="LNI5875" s="25"/>
      <x:c r="LNJ5875" s="25"/>
      <x:c r="LNK5875" s="25"/>
      <x:c r="LNL5875" s="25"/>
      <x:c r="LNM5875" s="25"/>
      <x:c r="LNN5875" s="25"/>
      <x:c r="LNO5875" s="25"/>
      <x:c r="LNP5875" s="25"/>
      <x:c r="LNQ5875" s="25"/>
      <x:c r="LNR5875" s="25"/>
      <x:c r="LNS5875" s="25"/>
      <x:c r="LNT5875" s="25"/>
      <x:c r="LNU5875" s="25"/>
      <x:c r="LNV5875" s="25"/>
      <x:c r="LNW5875" s="25"/>
      <x:c r="LNX5875" s="25"/>
      <x:c r="LNY5875" s="25"/>
      <x:c r="LNZ5875" s="25"/>
      <x:c r="LOA5875" s="25"/>
      <x:c r="LOB5875" s="25"/>
      <x:c r="LOC5875" s="25"/>
      <x:c r="LOD5875" s="25"/>
      <x:c r="LOE5875" s="25"/>
      <x:c r="LOF5875" s="25"/>
      <x:c r="LOG5875" s="25"/>
      <x:c r="LOH5875" s="25"/>
      <x:c r="LOI5875" s="25"/>
      <x:c r="LOJ5875" s="25"/>
      <x:c r="LOK5875" s="25"/>
      <x:c r="LOL5875" s="25"/>
      <x:c r="LOM5875" s="25"/>
      <x:c r="LON5875" s="25"/>
      <x:c r="LOO5875" s="25"/>
      <x:c r="LOP5875" s="25"/>
      <x:c r="LOQ5875" s="25"/>
      <x:c r="LOR5875" s="25"/>
      <x:c r="LOS5875" s="25"/>
      <x:c r="LOT5875" s="25"/>
      <x:c r="LOU5875" s="25"/>
      <x:c r="LOV5875" s="25"/>
      <x:c r="LOW5875" s="25"/>
      <x:c r="LOX5875" s="25"/>
      <x:c r="LOY5875" s="25"/>
      <x:c r="LOZ5875" s="25"/>
      <x:c r="LPA5875" s="25"/>
      <x:c r="LPB5875" s="25"/>
      <x:c r="LPC5875" s="25"/>
      <x:c r="LPD5875" s="25"/>
      <x:c r="LPE5875" s="25"/>
      <x:c r="LPF5875" s="25"/>
      <x:c r="LPG5875" s="25"/>
      <x:c r="LPH5875" s="25"/>
      <x:c r="LPI5875" s="25"/>
      <x:c r="LPJ5875" s="25"/>
      <x:c r="LPK5875" s="25"/>
      <x:c r="LPL5875" s="25"/>
      <x:c r="LPM5875" s="25"/>
      <x:c r="LPN5875" s="25"/>
      <x:c r="LPO5875" s="25"/>
      <x:c r="LPP5875" s="25"/>
      <x:c r="LPQ5875" s="25"/>
      <x:c r="LPR5875" s="25"/>
      <x:c r="LPS5875" s="25"/>
      <x:c r="LPT5875" s="25"/>
      <x:c r="LPU5875" s="25"/>
      <x:c r="LPV5875" s="25"/>
      <x:c r="LPW5875" s="25"/>
      <x:c r="LPX5875" s="25"/>
      <x:c r="LPY5875" s="25"/>
      <x:c r="LPZ5875" s="25"/>
      <x:c r="LQA5875" s="25"/>
      <x:c r="LQB5875" s="25"/>
      <x:c r="LQC5875" s="25"/>
      <x:c r="LQD5875" s="25"/>
      <x:c r="LQE5875" s="25"/>
      <x:c r="LQF5875" s="25"/>
      <x:c r="LQG5875" s="25"/>
      <x:c r="LQH5875" s="25"/>
      <x:c r="LQI5875" s="25"/>
      <x:c r="LQJ5875" s="25"/>
      <x:c r="LQK5875" s="25"/>
      <x:c r="LQL5875" s="25"/>
      <x:c r="LQM5875" s="25"/>
      <x:c r="LQN5875" s="25"/>
      <x:c r="LQO5875" s="25"/>
      <x:c r="LQP5875" s="25"/>
      <x:c r="LQQ5875" s="25"/>
      <x:c r="LQR5875" s="25"/>
      <x:c r="LQS5875" s="25"/>
      <x:c r="LQT5875" s="25"/>
      <x:c r="LQU5875" s="25"/>
      <x:c r="LQV5875" s="25"/>
      <x:c r="LQW5875" s="25"/>
      <x:c r="LQX5875" s="25"/>
      <x:c r="LQY5875" s="25"/>
      <x:c r="LQZ5875" s="25"/>
      <x:c r="LRA5875" s="25"/>
      <x:c r="LRB5875" s="25"/>
      <x:c r="LRC5875" s="25"/>
      <x:c r="LRD5875" s="25"/>
      <x:c r="LRE5875" s="25"/>
      <x:c r="LRF5875" s="25"/>
      <x:c r="LRG5875" s="25"/>
      <x:c r="LRH5875" s="25"/>
      <x:c r="LRI5875" s="25"/>
      <x:c r="LRJ5875" s="25"/>
      <x:c r="LRK5875" s="25"/>
      <x:c r="LRL5875" s="25"/>
      <x:c r="LRM5875" s="25"/>
      <x:c r="LRN5875" s="25"/>
      <x:c r="LRO5875" s="25"/>
      <x:c r="LRP5875" s="25"/>
      <x:c r="LRQ5875" s="25"/>
      <x:c r="LRR5875" s="25"/>
      <x:c r="LRS5875" s="25"/>
      <x:c r="LRT5875" s="25"/>
      <x:c r="LRU5875" s="25"/>
      <x:c r="LRV5875" s="25"/>
      <x:c r="LRW5875" s="25"/>
      <x:c r="LRX5875" s="25"/>
      <x:c r="LRY5875" s="25"/>
      <x:c r="LRZ5875" s="25"/>
      <x:c r="LSA5875" s="25"/>
      <x:c r="LSB5875" s="25"/>
      <x:c r="LSC5875" s="25"/>
      <x:c r="LSD5875" s="25"/>
      <x:c r="LSE5875" s="25"/>
      <x:c r="LSF5875" s="25"/>
      <x:c r="LSG5875" s="25"/>
      <x:c r="LSH5875" s="25"/>
      <x:c r="LSI5875" s="25"/>
      <x:c r="LSJ5875" s="25"/>
      <x:c r="LSK5875" s="25"/>
      <x:c r="LSL5875" s="25"/>
      <x:c r="LSM5875" s="25"/>
      <x:c r="LSN5875" s="25"/>
      <x:c r="LSO5875" s="25"/>
      <x:c r="LSP5875" s="25"/>
      <x:c r="LSQ5875" s="25"/>
      <x:c r="LSR5875" s="25"/>
      <x:c r="LSS5875" s="25"/>
      <x:c r="LST5875" s="25"/>
      <x:c r="LSU5875" s="25"/>
      <x:c r="LSV5875" s="25"/>
      <x:c r="LSW5875" s="25"/>
      <x:c r="LSX5875" s="25"/>
      <x:c r="LSY5875" s="25"/>
      <x:c r="LSZ5875" s="25"/>
      <x:c r="LTA5875" s="25"/>
      <x:c r="LTB5875" s="25"/>
      <x:c r="LTC5875" s="25"/>
      <x:c r="LTD5875" s="25"/>
      <x:c r="LTE5875" s="25"/>
      <x:c r="LTF5875" s="25"/>
      <x:c r="LTG5875" s="25"/>
      <x:c r="LTH5875" s="25"/>
      <x:c r="LTI5875" s="25"/>
      <x:c r="LTJ5875" s="25"/>
      <x:c r="LTK5875" s="25"/>
      <x:c r="LTL5875" s="25"/>
      <x:c r="LTM5875" s="25"/>
      <x:c r="LTN5875" s="25"/>
      <x:c r="LTO5875" s="25"/>
      <x:c r="LTP5875" s="25"/>
      <x:c r="LTQ5875" s="25"/>
      <x:c r="LTR5875" s="25"/>
      <x:c r="LTS5875" s="25"/>
      <x:c r="LTT5875" s="25"/>
      <x:c r="LTU5875" s="25"/>
      <x:c r="LTV5875" s="25"/>
      <x:c r="LTW5875" s="25"/>
      <x:c r="LTX5875" s="25"/>
      <x:c r="LTY5875" s="25"/>
      <x:c r="LTZ5875" s="25"/>
      <x:c r="LUA5875" s="25"/>
      <x:c r="LUB5875" s="25"/>
      <x:c r="LUC5875" s="25"/>
      <x:c r="LUD5875" s="25"/>
      <x:c r="LUE5875" s="25"/>
      <x:c r="LUF5875" s="25"/>
      <x:c r="LUG5875" s="25"/>
      <x:c r="LUH5875" s="25"/>
      <x:c r="LUI5875" s="25"/>
      <x:c r="LUJ5875" s="25"/>
      <x:c r="LUK5875" s="25"/>
      <x:c r="LUL5875" s="25"/>
      <x:c r="LUM5875" s="25"/>
      <x:c r="LUN5875" s="25"/>
      <x:c r="LUO5875" s="25"/>
      <x:c r="LUP5875" s="25"/>
      <x:c r="LUQ5875" s="25"/>
      <x:c r="LUR5875" s="25"/>
      <x:c r="LUS5875" s="25"/>
      <x:c r="LUT5875" s="25"/>
      <x:c r="LUU5875" s="25"/>
      <x:c r="LUV5875" s="25"/>
      <x:c r="LUW5875" s="25"/>
      <x:c r="LUX5875" s="25"/>
      <x:c r="LUY5875" s="25"/>
      <x:c r="LUZ5875" s="25"/>
      <x:c r="LVA5875" s="25"/>
      <x:c r="LVB5875" s="25"/>
      <x:c r="LVC5875" s="25"/>
      <x:c r="LVD5875" s="25"/>
      <x:c r="LVE5875" s="25"/>
      <x:c r="LVF5875" s="25"/>
      <x:c r="LVG5875" s="25"/>
      <x:c r="LVH5875" s="25"/>
      <x:c r="LVI5875" s="25"/>
      <x:c r="LVJ5875" s="25"/>
      <x:c r="LVK5875" s="25"/>
      <x:c r="LVL5875" s="25"/>
      <x:c r="LVM5875" s="25"/>
      <x:c r="LVN5875" s="25"/>
      <x:c r="LVO5875" s="25"/>
      <x:c r="LVP5875" s="25"/>
      <x:c r="LVQ5875" s="25"/>
      <x:c r="LVR5875" s="25"/>
      <x:c r="LVS5875" s="25"/>
      <x:c r="LVT5875" s="25"/>
      <x:c r="LVU5875" s="25"/>
      <x:c r="LVV5875" s="25"/>
      <x:c r="LVW5875" s="25"/>
      <x:c r="LVX5875" s="25"/>
      <x:c r="LVY5875" s="25"/>
      <x:c r="LVZ5875" s="25"/>
      <x:c r="LWA5875" s="25"/>
      <x:c r="LWB5875" s="25"/>
      <x:c r="LWC5875" s="25"/>
      <x:c r="LWD5875" s="25"/>
      <x:c r="LWE5875" s="25"/>
      <x:c r="LWF5875" s="25"/>
      <x:c r="LWG5875" s="25"/>
      <x:c r="LWH5875" s="25"/>
      <x:c r="LWI5875" s="25"/>
      <x:c r="LWJ5875" s="25"/>
      <x:c r="LWK5875" s="25"/>
      <x:c r="LWL5875" s="25"/>
      <x:c r="LWM5875" s="25"/>
      <x:c r="LWN5875" s="25"/>
      <x:c r="LWO5875" s="25"/>
      <x:c r="LWP5875" s="25"/>
      <x:c r="LWQ5875" s="25"/>
      <x:c r="LWR5875" s="25"/>
      <x:c r="LWS5875" s="25"/>
      <x:c r="LWT5875" s="25"/>
      <x:c r="LWU5875" s="25"/>
      <x:c r="LWV5875" s="25"/>
      <x:c r="LWW5875" s="25"/>
      <x:c r="LWX5875" s="25"/>
      <x:c r="LWY5875" s="25"/>
      <x:c r="LWZ5875" s="25"/>
      <x:c r="LXA5875" s="25"/>
      <x:c r="LXB5875" s="25"/>
      <x:c r="LXC5875" s="25"/>
      <x:c r="LXD5875" s="25"/>
      <x:c r="LXE5875" s="25"/>
      <x:c r="LXF5875" s="25"/>
      <x:c r="LXG5875" s="25"/>
      <x:c r="LXH5875" s="25"/>
      <x:c r="LXI5875" s="25"/>
      <x:c r="LXJ5875" s="25"/>
      <x:c r="LXK5875" s="25"/>
      <x:c r="LXL5875" s="25"/>
      <x:c r="LXM5875" s="25"/>
      <x:c r="LXN5875" s="25"/>
      <x:c r="LXO5875" s="25"/>
      <x:c r="LXP5875" s="25"/>
      <x:c r="LXQ5875" s="25"/>
      <x:c r="LXR5875" s="25"/>
      <x:c r="LXS5875" s="25"/>
      <x:c r="LXT5875" s="25"/>
      <x:c r="LXU5875" s="25"/>
      <x:c r="LXV5875" s="25"/>
      <x:c r="LXW5875" s="25"/>
      <x:c r="LXX5875" s="25"/>
      <x:c r="LXY5875" s="25"/>
      <x:c r="LXZ5875" s="25"/>
      <x:c r="LYA5875" s="25"/>
      <x:c r="LYB5875" s="25"/>
      <x:c r="LYC5875" s="25"/>
      <x:c r="LYD5875" s="25"/>
      <x:c r="LYE5875" s="25"/>
      <x:c r="LYF5875" s="25"/>
      <x:c r="LYG5875" s="25"/>
      <x:c r="LYH5875" s="25"/>
      <x:c r="LYI5875" s="25"/>
      <x:c r="LYJ5875" s="25"/>
      <x:c r="LYK5875" s="25"/>
      <x:c r="LYL5875" s="25"/>
      <x:c r="LYM5875" s="25"/>
      <x:c r="LYN5875" s="25"/>
      <x:c r="LYO5875" s="25"/>
      <x:c r="LYP5875" s="25"/>
      <x:c r="LYQ5875" s="25"/>
      <x:c r="LYR5875" s="25"/>
      <x:c r="LYS5875" s="25"/>
      <x:c r="LYT5875" s="25"/>
      <x:c r="LYU5875" s="25"/>
      <x:c r="LYV5875" s="25"/>
      <x:c r="LYW5875" s="25"/>
      <x:c r="LYX5875" s="25"/>
      <x:c r="LYY5875" s="25"/>
      <x:c r="LYZ5875" s="25"/>
      <x:c r="LZA5875" s="25"/>
      <x:c r="LZB5875" s="25"/>
      <x:c r="LZC5875" s="25"/>
      <x:c r="LZD5875" s="25"/>
      <x:c r="LZE5875" s="25"/>
      <x:c r="LZF5875" s="25"/>
      <x:c r="LZG5875" s="25"/>
      <x:c r="LZH5875" s="25"/>
      <x:c r="LZI5875" s="25"/>
      <x:c r="LZJ5875" s="25"/>
      <x:c r="LZK5875" s="25"/>
      <x:c r="LZL5875" s="25"/>
      <x:c r="LZM5875" s="25"/>
      <x:c r="LZN5875" s="25"/>
      <x:c r="LZO5875" s="25"/>
      <x:c r="LZP5875" s="25"/>
      <x:c r="LZQ5875" s="25"/>
      <x:c r="LZR5875" s="25"/>
      <x:c r="LZS5875" s="25"/>
      <x:c r="LZT5875" s="25"/>
      <x:c r="LZU5875" s="25"/>
      <x:c r="LZV5875" s="25"/>
      <x:c r="LZW5875" s="25"/>
      <x:c r="LZX5875" s="25"/>
      <x:c r="LZY5875" s="25"/>
      <x:c r="LZZ5875" s="25"/>
      <x:c r="MAA5875" s="25"/>
      <x:c r="MAB5875" s="25"/>
      <x:c r="MAC5875" s="25"/>
      <x:c r="MAD5875" s="25"/>
      <x:c r="MAE5875" s="25"/>
      <x:c r="MAF5875" s="25"/>
      <x:c r="MAG5875" s="25"/>
      <x:c r="MAH5875" s="25"/>
      <x:c r="MAI5875" s="25"/>
      <x:c r="MAJ5875" s="25"/>
      <x:c r="MAK5875" s="25"/>
      <x:c r="MAL5875" s="25"/>
      <x:c r="MAM5875" s="25"/>
      <x:c r="MAN5875" s="25"/>
      <x:c r="MAO5875" s="25"/>
      <x:c r="MAP5875" s="25"/>
      <x:c r="MAQ5875" s="25"/>
      <x:c r="MAR5875" s="25"/>
      <x:c r="MAS5875" s="25"/>
      <x:c r="MAT5875" s="25"/>
      <x:c r="MAU5875" s="25"/>
      <x:c r="MAV5875" s="25"/>
      <x:c r="MAW5875" s="25"/>
      <x:c r="MAX5875" s="25"/>
      <x:c r="MAY5875" s="25"/>
      <x:c r="MAZ5875" s="25"/>
      <x:c r="MBA5875" s="25"/>
      <x:c r="MBB5875" s="25"/>
      <x:c r="MBC5875" s="25"/>
      <x:c r="MBD5875" s="25"/>
      <x:c r="MBE5875" s="25"/>
      <x:c r="MBF5875" s="25"/>
      <x:c r="MBG5875" s="25"/>
      <x:c r="MBH5875" s="25"/>
      <x:c r="MBI5875" s="25"/>
      <x:c r="MBJ5875" s="25"/>
      <x:c r="MBK5875" s="25"/>
      <x:c r="MBL5875" s="25"/>
      <x:c r="MBM5875" s="25"/>
      <x:c r="MBN5875" s="25"/>
      <x:c r="MBO5875" s="25"/>
      <x:c r="MBP5875" s="25"/>
      <x:c r="MBQ5875" s="25"/>
      <x:c r="MBR5875" s="25"/>
      <x:c r="MBS5875" s="25"/>
      <x:c r="MBT5875" s="25"/>
      <x:c r="MBU5875" s="25"/>
      <x:c r="MBV5875" s="25"/>
      <x:c r="MBW5875" s="25"/>
      <x:c r="MBX5875" s="25"/>
      <x:c r="MBY5875" s="25"/>
      <x:c r="MBZ5875" s="25"/>
      <x:c r="MCA5875" s="25"/>
      <x:c r="MCB5875" s="25"/>
      <x:c r="MCC5875" s="25"/>
      <x:c r="MCD5875" s="25"/>
      <x:c r="MCE5875" s="25"/>
      <x:c r="MCF5875" s="25"/>
      <x:c r="MCG5875" s="25"/>
      <x:c r="MCH5875" s="25"/>
      <x:c r="MCI5875" s="25"/>
      <x:c r="MCJ5875" s="25"/>
      <x:c r="MCK5875" s="25"/>
      <x:c r="MCL5875" s="25"/>
      <x:c r="MCM5875" s="25"/>
      <x:c r="MCN5875" s="25"/>
      <x:c r="MCO5875" s="25"/>
      <x:c r="MCP5875" s="25"/>
      <x:c r="MCQ5875" s="25"/>
      <x:c r="MCR5875" s="25"/>
      <x:c r="MCS5875" s="25"/>
      <x:c r="MCT5875" s="25"/>
      <x:c r="MCU5875" s="25"/>
      <x:c r="MCV5875" s="25"/>
      <x:c r="MCW5875" s="25"/>
      <x:c r="MCX5875" s="25"/>
      <x:c r="MCY5875" s="25"/>
      <x:c r="MCZ5875" s="25"/>
      <x:c r="MDA5875" s="25"/>
      <x:c r="MDB5875" s="25"/>
      <x:c r="MDC5875" s="25"/>
      <x:c r="MDD5875" s="25"/>
      <x:c r="MDE5875" s="25"/>
      <x:c r="MDF5875" s="25"/>
      <x:c r="MDG5875" s="25"/>
      <x:c r="MDH5875" s="25"/>
      <x:c r="MDI5875" s="25"/>
      <x:c r="MDJ5875" s="25"/>
      <x:c r="MDK5875" s="25"/>
      <x:c r="MDL5875" s="25"/>
      <x:c r="MDM5875" s="25"/>
      <x:c r="MDN5875" s="25"/>
      <x:c r="MDO5875" s="25"/>
      <x:c r="MDP5875" s="25"/>
      <x:c r="MDQ5875" s="25"/>
      <x:c r="MDR5875" s="25"/>
      <x:c r="MDS5875" s="25"/>
      <x:c r="MDT5875" s="25"/>
      <x:c r="MDU5875" s="25"/>
      <x:c r="MDV5875" s="25"/>
      <x:c r="MDW5875" s="25"/>
      <x:c r="MDX5875" s="25"/>
      <x:c r="MDY5875" s="25"/>
      <x:c r="MDZ5875" s="25"/>
      <x:c r="MEA5875" s="25"/>
      <x:c r="MEB5875" s="25"/>
      <x:c r="MEC5875" s="25"/>
      <x:c r="MED5875" s="25"/>
      <x:c r="MEE5875" s="25"/>
      <x:c r="MEF5875" s="25"/>
      <x:c r="MEG5875" s="25"/>
      <x:c r="MEH5875" s="25"/>
      <x:c r="MEI5875" s="25"/>
      <x:c r="MEJ5875" s="25"/>
      <x:c r="MEK5875" s="25"/>
      <x:c r="MEL5875" s="25"/>
      <x:c r="MEM5875" s="25"/>
      <x:c r="MEN5875" s="25"/>
      <x:c r="MEO5875" s="25"/>
      <x:c r="MEP5875" s="25"/>
      <x:c r="MEQ5875" s="25"/>
      <x:c r="MER5875" s="25"/>
      <x:c r="MES5875" s="25"/>
      <x:c r="MET5875" s="25"/>
      <x:c r="MEU5875" s="25"/>
      <x:c r="MEV5875" s="25"/>
      <x:c r="MEW5875" s="25"/>
      <x:c r="MEX5875" s="25"/>
      <x:c r="MEY5875" s="25"/>
      <x:c r="MEZ5875" s="25"/>
      <x:c r="MFA5875" s="25"/>
      <x:c r="MFB5875" s="25"/>
      <x:c r="MFC5875" s="25"/>
      <x:c r="MFD5875" s="25"/>
      <x:c r="MFE5875" s="25"/>
      <x:c r="MFF5875" s="25"/>
      <x:c r="MFG5875" s="25"/>
      <x:c r="MFH5875" s="25"/>
      <x:c r="MFI5875" s="25"/>
      <x:c r="MFJ5875" s="25"/>
      <x:c r="MFK5875" s="25"/>
      <x:c r="MFL5875" s="25"/>
      <x:c r="MFM5875" s="25"/>
      <x:c r="MFN5875" s="25"/>
      <x:c r="MFO5875" s="25"/>
      <x:c r="MFP5875" s="25"/>
      <x:c r="MFQ5875" s="25"/>
      <x:c r="MFR5875" s="25"/>
      <x:c r="MFS5875" s="25"/>
      <x:c r="MFT5875" s="25"/>
      <x:c r="MFU5875" s="25"/>
      <x:c r="MFV5875" s="25"/>
      <x:c r="MFW5875" s="25"/>
      <x:c r="MFX5875" s="25"/>
      <x:c r="MFY5875" s="25"/>
      <x:c r="MFZ5875" s="25"/>
      <x:c r="MGA5875" s="25"/>
      <x:c r="MGB5875" s="25"/>
      <x:c r="MGC5875" s="25"/>
      <x:c r="MGD5875" s="25"/>
      <x:c r="MGE5875" s="25"/>
      <x:c r="MGF5875" s="25"/>
      <x:c r="MGG5875" s="25"/>
      <x:c r="MGH5875" s="25"/>
      <x:c r="MGI5875" s="25"/>
      <x:c r="MGJ5875" s="25"/>
      <x:c r="MGK5875" s="25"/>
      <x:c r="MGL5875" s="25"/>
      <x:c r="MGM5875" s="25"/>
      <x:c r="MGN5875" s="25"/>
      <x:c r="MGO5875" s="25"/>
      <x:c r="MGP5875" s="25"/>
      <x:c r="MGQ5875" s="25"/>
      <x:c r="MGR5875" s="25"/>
      <x:c r="MGS5875" s="25"/>
      <x:c r="MGT5875" s="25"/>
      <x:c r="MGU5875" s="25"/>
      <x:c r="MGV5875" s="25"/>
      <x:c r="MGW5875" s="25"/>
      <x:c r="MGX5875" s="25"/>
      <x:c r="MGY5875" s="25"/>
      <x:c r="MGZ5875" s="25"/>
      <x:c r="MHA5875" s="25"/>
      <x:c r="MHB5875" s="25"/>
      <x:c r="MHC5875" s="25"/>
      <x:c r="MHD5875" s="25"/>
      <x:c r="MHE5875" s="25"/>
      <x:c r="MHF5875" s="25"/>
      <x:c r="MHG5875" s="25"/>
      <x:c r="MHH5875" s="25"/>
      <x:c r="MHI5875" s="25"/>
      <x:c r="MHJ5875" s="25"/>
      <x:c r="MHK5875" s="25"/>
      <x:c r="MHL5875" s="25"/>
      <x:c r="MHM5875" s="25"/>
      <x:c r="MHN5875" s="25"/>
      <x:c r="MHO5875" s="25"/>
      <x:c r="MHP5875" s="25"/>
      <x:c r="MHQ5875" s="25"/>
      <x:c r="MHR5875" s="25"/>
      <x:c r="MHS5875" s="25"/>
      <x:c r="MHT5875" s="25"/>
      <x:c r="MHU5875" s="25"/>
      <x:c r="MHV5875" s="25"/>
      <x:c r="MHW5875" s="25"/>
      <x:c r="MHX5875" s="25"/>
      <x:c r="MHY5875" s="25"/>
      <x:c r="MHZ5875" s="25"/>
      <x:c r="MIA5875" s="25"/>
      <x:c r="MIB5875" s="25"/>
      <x:c r="MIC5875" s="25"/>
      <x:c r="MID5875" s="25"/>
      <x:c r="MIE5875" s="25"/>
      <x:c r="MIF5875" s="25"/>
      <x:c r="MIG5875" s="25"/>
      <x:c r="MIH5875" s="25"/>
      <x:c r="MII5875" s="25"/>
      <x:c r="MIJ5875" s="25"/>
      <x:c r="MIK5875" s="25"/>
      <x:c r="MIL5875" s="25"/>
      <x:c r="MIM5875" s="25"/>
      <x:c r="MIN5875" s="25"/>
      <x:c r="MIO5875" s="25"/>
      <x:c r="MIP5875" s="25"/>
      <x:c r="MIQ5875" s="25"/>
      <x:c r="MIR5875" s="25"/>
      <x:c r="MIS5875" s="25"/>
      <x:c r="MIT5875" s="25"/>
      <x:c r="MIU5875" s="25"/>
      <x:c r="MIV5875" s="25"/>
      <x:c r="MIW5875" s="25"/>
      <x:c r="MIX5875" s="25"/>
      <x:c r="MIY5875" s="25"/>
      <x:c r="MIZ5875" s="25"/>
      <x:c r="MJA5875" s="25"/>
      <x:c r="MJB5875" s="25"/>
      <x:c r="MJC5875" s="25"/>
      <x:c r="MJD5875" s="25"/>
      <x:c r="MJE5875" s="25"/>
      <x:c r="MJF5875" s="25"/>
      <x:c r="MJG5875" s="25"/>
      <x:c r="MJH5875" s="25"/>
      <x:c r="MJI5875" s="25"/>
      <x:c r="MJJ5875" s="25"/>
      <x:c r="MJK5875" s="25"/>
      <x:c r="MJL5875" s="25"/>
      <x:c r="MJM5875" s="25"/>
      <x:c r="MJN5875" s="25"/>
      <x:c r="MJO5875" s="25"/>
      <x:c r="MJP5875" s="25"/>
      <x:c r="MJQ5875" s="25"/>
      <x:c r="MJR5875" s="25"/>
      <x:c r="MJS5875" s="25"/>
      <x:c r="MJT5875" s="25"/>
      <x:c r="MJU5875" s="25"/>
      <x:c r="MJV5875" s="25"/>
      <x:c r="MJW5875" s="25"/>
      <x:c r="MJX5875" s="25"/>
      <x:c r="MJY5875" s="25"/>
      <x:c r="MJZ5875" s="25"/>
      <x:c r="MKA5875" s="25"/>
      <x:c r="MKB5875" s="25"/>
      <x:c r="MKC5875" s="25"/>
      <x:c r="MKD5875" s="25"/>
      <x:c r="MKE5875" s="25"/>
      <x:c r="MKF5875" s="25"/>
      <x:c r="MKG5875" s="25"/>
      <x:c r="MKH5875" s="25"/>
      <x:c r="MKI5875" s="25"/>
      <x:c r="MKJ5875" s="25"/>
      <x:c r="MKK5875" s="25"/>
      <x:c r="MKL5875" s="25"/>
      <x:c r="MKM5875" s="25"/>
      <x:c r="MKN5875" s="25"/>
      <x:c r="MKO5875" s="25"/>
      <x:c r="MKP5875" s="25"/>
      <x:c r="MKQ5875" s="25"/>
      <x:c r="MKR5875" s="25"/>
      <x:c r="MKS5875" s="25"/>
      <x:c r="MKT5875" s="25"/>
      <x:c r="MKU5875" s="25"/>
      <x:c r="MKV5875" s="25"/>
      <x:c r="MKW5875" s="25"/>
      <x:c r="MKX5875" s="25"/>
      <x:c r="MKY5875" s="25"/>
      <x:c r="MKZ5875" s="25"/>
      <x:c r="MLA5875" s="25"/>
      <x:c r="MLB5875" s="25"/>
      <x:c r="MLC5875" s="25"/>
      <x:c r="MLD5875" s="25"/>
      <x:c r="MLE5875" s="25"/>
      <x:c r="MLF5875" s="25"/>
      <x:c r="MLG5875" s="25"/>
      <x:c r="MLH5875" s="25"/>
      <x:c r="MLI5875" s="25"/>
      <x:c r="MLJ5875" s="25"/>
      <x:c r="MLK5875" s="25"/>
      <x:c r="MLL5875" s="25"/>
      <x:c r="MLM5875" s="25"/>
      <x:c r="MLN5875" s="25"/>
      <x:c r="MLO5875" s="25"/>
      <x:c r="MLP5875" s="25"/>
      <x:c r="MLQ5875" s="25"/>
      <x:c r="MLR5875" s="25"/>
      <x:c r="MLS5875" s="25"/>
      <x:c r="MLT5875" s="25"/>
      <x:c r="MLU5875" s="25"/>
      <x:c r="MLV5875" s="25"/>
      <x:c r="MLW5875" s="25"/>
      <x:c r="MLX5875" s="25"/>
      <x:c r="MLY5875" s="25"/>
      <x:c r="MLZ5875" s="25"/>
      <x:c r="MMA5875" s="25"/>
      <x:c r="MMB5875" s="25"/>
      <x:c r="MMC5875" s="25"/>
      <x:c r="MMD5875" s="25"/>
      <x:c r="MME5875" s="25"/>
      <x:c r="MMF5875" s="25"/>
      <x:c r="MMG5875" s="25"/>
      <x:c r="MMH5875" s="25"/>
      <x:c r="MMI5875" s="25"/>
      <x:c r="MMJ5875" s="25"/>
      <x:c r="MMK5875" s="25"/>
      <x:c r="MML5875" s="25"/>
      <x:c r="MMM5875" s="25"/>
      <x:c r="MMN5875" s="25"/>
      <x:c r="MMO5875" s="25"/>
      <x:c r="MMP5875" s="25"/>
      <x:c r="MMQ5875" s="25"/>
      <x:c r="MMR5875" s="25"/>
      <x:c r="MMS5875" s="25"/>
      <x:c r="MMT5875" s="25"/>
      <x:c r="MMU5875" s="25"/>
      <x:c r="MMV5875" s="25"/>
      <x:c r="MMW5875" s="25"/>
      <x:c r="MMX5875" s="25"/>
      <x:c r="MMY5875" s="25"/>
      <x:c r="MMZ5875" s="25"/>
      <x:c r="MNA5875" s="25"/>
      <x:c r="MNB5875" s="25"/>
      <x:c r="MNC5875" s="25"/>
      <x:c r="MND5875" s="25"/>
      <x:c r="MNE5875" s="25"/>
      <x:c r="MNF5875" s="25"/>
      <x:c r="MNG5875" s="25"/>
      <x:c r="MNH5875" s="25"/>
      <x:c r="MNI5875" s="25"/>
      <x:c r="MNJ5875" s="25"/>
      <x:c r="MNK5875" s="25"/>
      <x:c r="MNL5875" s="25"/>
      <x:c r="MNM5875" s="25"/>
      <x:c r="MNN5875" s="25"/>
      <x:c r="MNO5875" s="25"/>
      <x:c r="MNP5875" s="25"/>
      <x:c r="MNQ5875" s="25"/>
      <x:c r="MNR5875" s="25"/>
      <x:c r="MNS5875" s="25"/>
      <x:c r="MNT5875" s="25"/>
      <x:c r="MNU5875" s="25"/>
      <x:c r="MNV5875" s="25"/>
      <x:c r="MNW5875" s="25"/>
      <x:c r="MNX5875" s="25"/>
      <x:c r="MNY5875" s="25"/>
      <x:c r="MNZ5875" s="25"/>
      <x:c r="MOA5875" s="25"/>
      <x:c r="MOB5875" s="25"/>
      <x:c r="MOC5875" s="25"/>
      <x:c r="MOD5875" s="25"/>
      <x:c r="MOE5875" s="25"/>
      <x:c r="MOF5875" s="25"/>
      <x:c r="MOG5875" s="25"/>
      <x:c r="MOH5875" s="25"/>
      <x:c r="MOI5875" s="25"/>
      <x:c r="MOJ5875" s="25"/>
      <x:c r="MOK5875" s="25"/>
      <x:c r="MOL5875" s="25"/>
      <x:c r="MOM5875" s="25"/>
      <x:c r="MON5875" s="25"/>
      <x:c r="MOO5875" s="25"/>
      <x:c r="MOP5875" s="25"/>
      <x:c r="MOQ5875" s="25"/>
      <x:c r="MOR5875" s="25"/>
      <x:c r="MOS5875" s="25"/>
      <x:c r="MOT5875" s="25"/>
      <x:c r="MOU5875" s="25"/>
      <x:c r="MOV5875" s="25"/>
      <x:c r="MOW5875" s="25"/>
      <x:c r="MOX5875" s="25"/>
      <x:c r="MOY5875" s="25"/>
      <x:c r="MOZ5875" s="25"/>
      <x:c r="MPA5875" s="25"/>
      <x:c r="MPB5875" s="25"/>
      <x:c r="MPC5875" s="25"/>
      <x:c r="MPD5875" s="25"/>
      <x:c r="MPE5875" s="25"/>
      <x:c r="MPF5875" s="25"/>
      <x:c r="MPG5875" s="25"/>
      <x:c r="MPH5875" s="25"/>
      <x:c r="MPI5875" s="25"/>
      <x:c r="MPJ5875" s="25"/>
      <x:c r="MPK5875" s="25"/>
      <x:c r="MPL5875" s="25"/>
      <x:c r="MPM5875" s="25"/>
      <x:c r="MPN5875" s="25"/>
      <x:c r="MPO5875" s="25"/>
      <x:c r="MPP5875" s="25"/>
      <x:c r="MPQ5875" s="25"/>
      <x:c r="MPR5875" s="25"/>
      <x:c r="MPS5875" s="25"/>
      <x:c r="MPT5875" s="25"/>
      <x:c r="MPU5875" s="25"/>
      <x:c r="MPV5875" s="25"/>
      <x:c r="MPW5875" s="25"/>
      <x:c r="MPX5875" s="25"/>
      <x:c r="MPY5875" s="25"/>
      <x:c r="MPZ5875" s="25"/>
      <x:c r="MQA5875" s="25"/>
      <x:c r="MQB5875" s="25"/>
      <x:c r="MQC5875" s="25"/>
      <x:c r="MQD5875" s="25"/>
      <x:c r="MQE5875" s="25"/>
      <x:c r="MQF5875" s="25"/>
      <x:c r="MQG5875" s="25"/>
      <x:c r="MQH5875" s="25"/>
      <x:c r="MQI5875" s="25"/>
      <x:c r="MQJ5875" s="25"/>
      <x:c r="MQK5875" s="25"/>
      <x:c r="MQL5875" s="25"/>
      <x:c r="MQM5875" s="25"/>
      <x:c r="MQN5875" s="25"/>
      <x:c r="MQO5875" s="25"/>
      <x:c r="MQP5875" s="25"/>
      <x:c r="MQQ5875" s="25"/>
      <x:c r="MQR5875" s="25"/>
      <x:c r="MQS5875" s="25"/>
      <x:c r="MQT5875" s="25"/>
      <x:c r="MQU5875" s="25"/>
      <x:c r="MQV5875" s="25"/>
      <x:c r="MQW5875" s="25"/>
      <x:c r="MQX5875" s="25"/>
      <x:c r="MQY5875" s="25"/>
      <x:c r="MQZ5875" s="25"/>
      <x:c r="MRA5875" s="25"/>
      <x:c r="MRB5875" s="25"/>
      <x:c r="MRC5875" s="25"/>
      <x:c r="MRD5875" s="25"/>
      <x:c r="MRE5875" s="25"/>
      <x:c r="MRF5875" s="25"/>
      <x:c r="MRG5875" s="25"/>
      <x:c r="MRH5875" s="25"/>
      <x:c r="MRI5875" s="25"/>
      <x:c r="MRJ5875" s="25"/>
      <x:c r="MRK5875" s="25"/>
      <x:c r="MRL5875" s="25"/>
      <x:c r="MRM5875" s="25"/>
      <x:c r="MRN5875" s="25"/>
      <x:c r="MRO5875" s="25"/>
      <x:c r="MRP5875" s="25"/>
      <x:c r="MRQ5875" s="25"/>
      <x:c r="MRR5875" s="25"/>
      <x:c r="MRS5875" s="25"/>
      <x:c r="MRT5875" s="25"/>
      <x:c r="MRU5875" s="25"/>
      <x:c r="MRV5875" s="25"/>
      <x:c r="MRW5875" s="25"/>
      <x:c r="MRX5875" s="25"/>
      <x:c r="MRY5875" s="25"/>
      <x:c r="MRZ5875" s="25"/>
      <x:c r="MSA5875" s="25"/>
      <x:c r="MSB5875" s="25"/>
      <x:c r="MSC5875" s="25"/>
      <x:c r="MSD5875" s="25"/>
      <x:c r="MSE5875" s="25"/>
      <x:c r="MSF5875" s="25"/>
      <x:c r="MSG5875" s="25"/>
      <x:c r="MSH5875" s="25"/>
      <x:c r="MSI5875" s="25"/>
      <x:c r="MSJ5875" s="25"/>
      <x:c r="MSK5875" s="25"/>
      <x:c r="MSL5875" s="25"/>
      <x:c r="MSM5875" s="25"/>
      <x:c r="MSN5875" s="25"/>
      <x:c r="MSO5875" s="25"/>
      <x:c r="MSP5875" s="25"/>
      <x:c r="MSQ5875" s="25"/>
      <x:c r="MSR5875" s="25"/>
      <x:c r="MSS5875" s="25"/>
      <x:c r="MST5875" s="25"/>
      <x:c r="MSU5875" s="25"/>
      <x:c r="MSV5875" s="25"/>
      <x:c r="MSW5875" s="25"/>
      <x:c r="MSX5875" s="25"/>
      <x:c r="MSY5875" s="25"/>
      <x:c r="MSZ5875" s="25"/>
      <x:c r="MTA5875" s="25"/>
      <x:c r="MTB5875" s="25"/>
      <x:c r="MTC5875" s="25"/>
      <x:c r="MTD5875" s="25"/>
      <x:c r="MTE5875" s="25"/>
      <x:c r="MTF5875" s="25"/>
      <x:c r="MTG5875" s="25"/>
      <x:c r="MTH5875" s="25"/>
      <x:c r="MTI5875" s="25"/>
      <x:c r="MTJ5875" s="25"/>
      <x:c r="MTK5875" s="25"/>
      <x:c r="MTL5875" s="25"/>
      <x:c r="MTM5875" s="25"/>
      <x:c r="MTN5875" s="25"/>
      <x:c r="MTO5875" s="25"/>
      <x:c r="MTP5875" s="25"/>
      <x:c r="MTQ5875" s="25"/>
      <x:c r="MTR5875" s="25"/>
      <x:c r="MTS5875" s="25"/>
      <x:c r="MTT5875" s="25"/>
      <x:c r="MTU5875" s="25"/>
      <x:c r="MTV5875" s="25"/>
      <x:c r="MTW5875" s="25"/>
      <x:c r="MTX5875" s="25"/>
      <x:c r="MTY5875" s="25"/>
      <x:c r="MTZ5875" s="25"/>
      <x:c r="MUA5875" s="25"/>
      <x:c r="MUB5875" s="25"/>
      <x:c r="MUC5875" s="25"/>
      <x:c r="MUD5875" s="25"/>
      <x:c r="MUE5875" s="25"/>
      <x:c r="MUF5875" s="25"/>
      <x:c r="MUG5875" s="25"/>
      <x:c r="MUH5875" s="25"/>
      <x:c r="MUI5875" s="25"/>
      <x:c r="MUJ5875" s="25"/>
      <x:c r="MUK5875" s="25"/>
      <x:c r="MUL5875" s="25"/>
      <x:c r="MUM5875" s="25"/>
      <x:c r="MUN5875" s="25"/>
      <x:c r="MUO5875" s="25"/>
      <x:c r="MUP5875" s="25"/>
      <x:c r="MUQ5875" s="25"/>
      <x:c r="MUR5875" s="25"/>
      <x:c r="MUS5875" s="25"/>
      <x:c r="MUT5875" s="25"/>
      <x:c r="MUU5875" s="25"/>
      <x:c r="MUV5875" s="25"/>
      <x:c r="MUW5875" s="25"/>
      <x:c r="MUX5875" s="25"/>
      <x:c r="MUY5875" s="25"/>
      <x:c r="MUZ5875" s="25"/>
      <x:c r="MVA5875" s="25"/>
      <x:c r="MVB5875" s="25"/>
      <x:c r="MVC5875" s="25"/>
      <x:c r="MVD5875" s="25"/>
      <x:c r="MVE5875" s="25"/>
      <x:c r="MVF5875" s="25"/>
      <x:c r="MVG5875" s="25"/>
      <x:c r="MVH5875" s="25"/>
      <x:c r="MVI5875" s="25"/>
      <x:c r="MVJ5875" s="25"/>
      <x:c r="MVK5875" s="25"/>
      <x:c r="MVL5875" s="25"/>
      <x:c r="MVM5875" s="25"/>
      <x:c r="MVN5875" s="25"/>
      <x:c r="MVO5875" s="25"/>
      <x:c r="MVP5875" s="25"/>
      <x:c r="MVQ5875" s="25"/>
      <x:c r="MVR5875" s="25"/>
      <x:c r="MVS5875" s="25"/>
      <x:c r="MVT5875" s="25"/>
      <x:c r="MVU5875" s="25"/>
      <x:c r="MVV5875" s="25"/>
      <x:c r="MVW5875" s="25"/>
      <x:c r="MVX5875" s="25"/>
      <x:c r="MVY5875" s="25"/>
      <x:c r="MVZ5875" s="25"/>
      <x:c r="MWA5875" s="25"/>
      <x:c r="MWB5875" s="25"/>
      <x:c r="MWC5875" s="25"/>
      <x:c r="MWD5875" s="25"/>
      <x:c r="MWE5875" s="25"/>
      <x:c r="MWF5875" s="25"/>
      <x:c r="MWG5875" s="25"/>
      <x:c r="MWH5875" s="25"/>
      <x:c r="MWI5875" s="25"/>
      <x:c r="MWJ5875" s="25"/>
      <x:c r="MWK5875" s="25"/>
      <x:c r="MWL5875" s="25"/>
      <x:c r="MWM5875" s="25"/>
      <x:c r="MWN5875" s="25"/>
      <x:c r="MWO5875" s="25"/>
      <x:c r="MWP5875" s="25"/>
      <x:c r="MWQ5875" s="25"/>
      <x:c r="MWR5875" s="25"/>
      <x:c r="MWS5875" s="25"/>
      <x:c r="MWT5875" s="25"/>
      <x:c r="MWU5875" s="25"/>
      <x:c r="MWV5875" s="25"/>
      <x:c r="MWW5875" s="25"/>
      <x:c r="MWX5875" s="25"/>
      <x:c r="MWY5875" s="25"/>
      <x:c r="MWZ5875" s="25"/>
      <x:c r="MXA5875" s="25"/>
      <x:c r="MXB5875" s="25"/>
      <x:c r="MXC5875" s="25"/>
      <x:c r="MXD5875" s="25"/>
      <x:c r="MXE5875" s="25"/>
      <x:c r="MXF5875" s="25"/>
      <x:c r="MXG5875" s="25"/>
      <x:c r="MXH5875" s="25"/>
      <x:c r="MXI5875" s="25"/>
      <x:c r="MXJ5875" s="25"/>
      <x:c r="MXK5875" s="25"/>
      <x:c r="MXL5875" s="25"/>
      <x:c r="MXM5875" s="25"/>
      <x:c r="MXN5875" s="25"/>
      <x:c r="MXO5875" s="25"/>
      <x:c r="MXP5875" s="25"/>
      <x:c r="MXQ5875" s="25"/>
      <x:c r="MXR5875" s="25"/>
      <x:c r="MXS5875" s="25"/>
      <x:c r="MXT5875" s="25"/>
      <x:c r="MXU5875" s="25"/>
      <x:c r="MXV5875" s="25"/>
      <x:c r="MXW5875" s="25"/>
      <x:c r="MXX5875" s="25"/>
      <x:c r="MXY5875" s="25"/>
      <x:c r="MXZ5875" s="25"/>
      <x:c r="MYA5875" s="25"/>
      <x:c r="MYB5875" s="25"/>
      <x:c r="MYC5875" s="25"/>
      <x:c r="MYD5875" s="25"/>
      <x:c r="MYE5875" s="25"/>
      <x:c r="MYF5875" s="25"/>
      <x:c r="MYG5875" s="25"/>
      <x:c r="MYH5875" s="25"/>
      <x:c r="MYI5875" s="25"/>
      <x:c r="MYJ5875" s="25"/>
      <x:c r="MYK5875" s="25"/>
      <x:c r="MYL5875" s="25"/>
      <x:c r="MYM5875" s="25"/>
      <x:c r="MYN5875" s="25"/>
      <x:c r="MYO5875" s="25"/>
      <x:c r="MYP5875" s="25"/>
      <x:c r="MYQ5875" s="25"/>
      <x:c r="MYR5875" s="25"/>
      <x:c r="MYS5875" s="25"/>
      <x:c r="MYT5875" s="25"/>
      <x:c r="MYU5875" s="25"/>
      <x:c r="MYV5875" s="25"/>
      <x:c r="MYW5875" s="25"/>
      <x:c r="MYX5875" s="25"/>
      <x:c r="MYY5875" s="25"/>
      <x:c r="MYZ5875" s="25"/>
      <x:c r="MZA5875" s="25"/>
      <x:c r="MZB5875" s="25"/>
      <x:c r="MZC5875" s="25"/>
      <x:c r="MZD5875" s="25"/>
      <x:c r="MZE5875" s="25"/>
      <x:c r="MZF5875" s="25"/>
      <x:c r="MZG5875" s="25"/>
      <x:c r="MZH5875" s="25"/>
      <x:c r="MZI5875" s="25"/>
      <x:c r="MZJ5875" s="25"/>
      <x:c r="MZK5875" s="25"/>
      <x:c r="MZL5875" s="25"/>
      <x:c r="MZM5875" s="25"/>
      <x:c r="MZN5875" s="25"/>
      <x:c r="MZO5875" s="25"/>
      <x:c r="MZP5875" s="25"/>
      <x:c r="MZQ5875" s="25"/>
      <x:c r="MZR5875" s="25"/>
      <x:c r="MZS5875" s="25"/>
      <x:c r="MZT5875" s="25"/>
      <x:c r="MZU5875" s="25"/>
      <x:c r="MZV5875" s="25"/>
      <x:c r="MZW5875" s="25"/>
      <x:c r="MZX5875" s="25"/>
      <x:c r="MZY5875" s="25"/>
      <x:c r="MZZ5875" s="25"/>
      <x:c r="NAA5875" s="25"/>
      <x:c r="NAB5875" s="25"/>
      <x:c r="NAC5875" s="25"/>
      <x:c r="NAD5875" s="25"/>
      <x:c r="NAE5875" s="25"/>
      <x:c r="NAF5875" s="25"/>
      <x:c r="NAG5875" s="25"/>
      <x:c r="NAH5875" s="25"/>
      <x:c r="NAI5875" s="25"/>
      <x:c r="NAJ5875" s="25"/>
      <x:c r="NAK5875" s="25"/>
      <x:c r="NAL5875" s="25"/>
      <x:c r="NAM5875" s="25"/>
      <x:c r="NAN5875" s="25"/>
      <x:c r="NAO5875" s="25"/>
      <x:c r="NAP5875" s="25"/>
      <x:c r="NAQ5875" s="25"/>
      <x:c r="NAR5875" s="25"/>
      <x:c r="NAS5875" s="25"/>
      <x:c r="NAT5875" s="25"/>
      <x:c r="NAU5875" s="25"/>
      <x:c r="NAV5875" s="25"/>
      <x:c r="NAW5875" s="25"/>
      <x:c r="NAX5875" s="25"/>
      <x:c r="NAY5875" s="25"/>
      <x:c r="NAZ5875" s="25"/>
      <x:c r="NBA5875" s="25"/>
      <x:c r="NBB5875" s="25"/>
      <x:c r="NBC5875" s="25"/>
      <x:c r="NBD5875" s="25"/>
      <x:c r="NBE5875" s="25"/>
      <x:c r="NBF5875" s="25"/>
      <x:c r="NBG5875" s="25"/>
      <x:c r="NBH5875" s="25"/>
      <x:c r="NBI5875" s="25"/>
      <x:c r="NBJ5875" s="25"/>
      <x:c r="NBK5875" s="25"/>
      <x:c r="NBL5875" s="25"/>
      <x:c r="NBM5875" s="25"/>
      <x:c r="NBN5875" s="25"/>
      <x:c r="NBO5875" s="25"/>
      <x:c r="NBP5875" s="25"/>
      <x:c r="NBQ5875" s="25"/>
      <x:c r="NBR5875" s="25"/>
      <x:c r="NBS5875" s="25"/>
      <x:c r="NBT5875" s="25"/>
      <x:c r="NBU5875" s="25"/>
      <x:c r="NBV5875" s="25"/>
      <x:c r="NBW5875" s="25"/>
      <x:c r="NBX5875" s="25"/>
      <x:c r="NBY5875" s="25"/>
      <x:c r="NBZ5875" s="25"/>
      <x:c r="NCA5875" s="25"/>
      <x:c r="NCB5875" s="25"/>
      <x:c r="NCC5875" s="25"/>
      <x:c r="NCD5875" s="25"/>
      <x:c r="NCE5875" s="25"/>
      <x:c r="NCF5875" s="25"/>
      <x:c r="NCG5875" s="25"/>
      <x:c r="NCH5875" s="25"/>
      <x:c r="NCI5875" s="25"/>
      <x:c r="NCJ5875" s="25"/>
      <x:c r="NCK5875" s="25"/>
      <x:c r="NCL5875" s="25"/>
      <x:c r="NCM5875" s="25"/>
      <x:c r="NCN5875" s="25"/>
      <x:c r="NCO5875" s="25"/>
      <x:c r="NCP5875" s="25"/>
      <x:c r="NCQ5875" s="25"/>
      <x:c r="NCR5875" s="25"/>
      <x:c r="NCS5875" s="25"/>
      <x:c r="NCT5875" s="25"/>
      <x:c r="NCU5875" s="25"/>
      <x:c r="NCV5875" s="25"/>
      <x:c r="NCW5875" s="25"/>
      <x:c r="NCX5875" s="25"/>
      <x:c r="NCY5875" s="25"/>
      <x:c r="NCZ5875" s="25"/>
      <x:c r="NDA5875" s="25"/>
      <x:c r="NDB5875" s="25"/>
      <x:c r="NDC5875" s="25"/>
      <x:c r="NDD5875" s="25"/>
      <x:c r="NDE5875" s="25"/>
      <x:c r="NDF5875" s="25"/>
      <x:c r="NDG5875" s="25"/>
      <x:c r="NDH5875" s="25"/>
      <x:c r="NDI5875" s="25"/>
      <x:c r="NDJ5875" s="25"/>
      <x:c r="NDK5875" s="25"/>
      <x:c r="NDL5875" s="25"/>
      <x:c r="NDM5875" s="25"/>
      <x:c r="NDN5875" s="25"/>
      <x:c r="NDO5875" s="25"/>
      <x:c r="NDP5875" s="25"/>
      <x:c r="NDQ5875" s="25"/>
      <x:c r="NDR5875" s="25"/>
      <x:c r="NDS5875" s="25"/>
      <x:c r="NDT5875" s="25"/>
      <x:c r="NDU5875" s="25"/>
      <x:c r="NDV5875" s="25"/>
      <x:c r="NDW5875" s="25"/>
      <x:c r="NDX5875" s="25"/>
      <x:c r="NDY5875" s="25"/>
      <x:c r="NDZ5875" s="25"/>
      <x:c r="NEA5875" s="25"/>
      <x:c r="NEB5875" s="25"/>
      <x:c r="NEC5875" s="25"/>
      <x:c r="NED5875" s="25"/>
      <x:c r="NEE5875" s="25"/>
      <x:c r="NEF5875" s="25"/>
      <x:c r="NEG5875" s="25"/>
      <x:c r="NEH5875" s="25"/>
      <x:c r="NEI5875" s="25"/>
      <x:c r="NEJ5875" s="25"/>
      <x:c r="NEK5875" s="25"/>
      <x:c r="NEL5875" s="25"/>
      <x:c r="NEM5875" s="25"/>
      <x:c r="NEN5875" s="25"/>
      <x:c r="NEO5875" s="25"/>
      <x:c r="NEP5875" s="25"/>
      <x:c r="NEQ5875" s="25"/>
      <x:c r="NER5875" s="25"/>
      <x:c r="NES5875" s="25"/>
      <x:c r="NET5875" s="25"/>
      <x:c r="NEU5875" s="25"/>
      <x:c r="NEV5875" s="25"/>
      <x:c r="NEW5875" s="25"/>
      <x:c r="NEX5875" s="25"/>
      <x:c r="NEY5875" s="25"/>
      <x:c r="NEZ5875" s="25"/>
      <x:c r="NFA5875" s="25"/>
      <x:c r="NFB5875" s="25"/>
      <x:c r="NFC5875" s="25"/>
      <x:c r="NFD5875" s="25"/>
      <x:c r="NFE5875" s="25"/>
      <x:c r="NFF5875" s="25"/>
      <x:c r="NFG5875" s="25"/>
      <x:c r="NFH5875" s="25"/>
      <x:c r="NFI5875" s="25"/>
      <x:c r="NFJ5875" s="25"/>
      <x:c r="NFK5875" s="25"/>
      <x:c r="NFL5875" s="25"/>
      <x:c r="NFM5875" s="25"/>
      <x:c r="NFN5875" s="25"/>
      <x:c r="NFO5875" s="25"/>
      <x:c r="NFP5875" s="25"/>
      <x:c r="NFQ5875" s="25"/>
      <x:c r="NFR5875" s="25"/>
      <x:c r="NFS5875" s="25"/>
      <x:c r="NFT5875" s="25"/>
      <x:c r="NFU5875" s="25"/>
      <x:c r="NFV5875" s="25"/>
      <x:c r="NFW5875" s="25"/>
      <x:c r="NFX5875" s="25"/>
      <x:c r="NFY5875" s="25"/>
      <x:c r="NFZ5875" s="25"/>
      <x:c r="NGA5875" s="25"/>
      <x:c r="NGB5875" s="25"/>
      <x:c r="NGC5875" s="25"/>
      <x:c r="NGD5875" s="25"/>
      <x:c r="NGE5875" s="25"/>
      <x:c r="NGF5875" s="25"/>
      <x:c r="NGG5875" s="25"/>
      <x:c r="NGH5875" s="25"/>
      <x:c r="NGI5875" s="25"/>
      <x:c r="NGJ5875" s="25"/>
      <x:c r="NGK5875" s="25"/>
      <x:c r="NGL5875" s="25"/>
      <x:c r="NGM5875" s="25"/>
      <x:c r="NGN5875" s="25"/>
      <x:c r="NGO5875" s="25"/>
      <x:c r="NGP5875" s="25"/>
      <x:c r="NGQ5875" s="25"/>
      <x:c r="NGR5875" s="25"/>
      <x:c r="NGS5875" s="25"/>
      <x:c r="NGT5875" s="25"/>
      <x:c r="NGU5875" s="25"/>
      <x:c r="NGV5875" s="25"/>
      <x:c r="NGW5875" s="25"/>
      <x:c r="NGX5875" s="25"/>
      <x:c r="NGY5875" s="25"/>
      <x:c r="NGZ5875" s="25"/>
      <x:c r="NHA5875" s="25"/>
      <x:c r="NHB5875" s="25"/>
      <x:c r="NHC5875" s="25"/>
      <x:c r="NHD5875" s="25"/>
      <x:c r="NHE5875" s="25"/>
      <x:c r="NHF5875" s="25"/>
      <x:c r="NHG5875" s="25"/>
      <x:c r="NHH5875" s="25"/>
      <x:c r="NHI5875" s="25"/>
      <x:c r="NHJ5875" s="25"/>
      <x:c r="NHK5875" s="25"/>
      <x:c r="NHL5875" s="25"/>
      <x:c r="NHM5875" s="25"/>
      <x:c r="NHN5875" s="25"/>
      <x:c r="NHO5875" s="25"/>
      <x:c r="NHP5875" s="25"/>
      <x:c r="NHQ5875" s="25"/>
      <x:c r="NHR5875" s="25"/>
      <x:c r="NHS5875" s="25"/>
      <x:c r="NHT5875" s="25"/>
      <x:c r="NHU5875" s="25"/>
      <x:c r="NHV5875" s="25"/>
      <x:c r="NHW5875" s="25"/>
      <x:c r="NHX5875" s="25"/>
      <x:c r="NHY5875" s="25"/>
      <x:c r="NHZ5875" s="25"/>
      <x:c r="NIA5875" s="25"/>
      <x:c r="NIB5875" s="25"/>
      <x:c r="NIC5875" s="25"/>
      <x:c r="NID5875" s="25"/>
      <x:c r="NIE5875" s="25"/>
      <x:c r="NIF5875" s="25"/>
      <x:c r="NIG5875" s="25"/>
      <x:c r="NIH5875" s="25"/>
      <x:c r="NII5875" s="25"/>
      <x:c r="NIJ5875" s="25"/>
      <x:c r="NIK5875" s="25"/>
      <x:c r="NIL5875" s="25"/>
      <x:c r="NIM5875" s="25"/>
      <x:c r="NIN5875" s="25"/>
      <x:c r="NIO5875" s="25"/>
      <x:c r="NIP5875" s="25"/>
      <x:c r="NIQ5875" s="25"/>
      <x:c r="NIR5875" s="25"/>
      <x:c r="NIS5875" s="25"/>
      <x:c r="NIT5875" s="25"/>
      <x:c r="NIU5875" s="25"/>
      <x:c r="NIV5875" s="25"/>
      <x:c r="NIW5875" s="25"/>
      <x:c r="NIX5875" s="25"/>
      <x:c r="NIY5875" s="25"/>
      <x:c r="NIZ5875" s="25"/>
      <x:c r="NJA5875" s="25"/>
      <x:c r="NJB5875" s="25"/>
      <x:c r="NJC5875" s="25"/>
      <x:c r="NJD5875" s="25"/>
      <x:c r="NJE5875" s="25"/>
      <x:c r="NJF5875" s="25"/>
      <x:c r="NJG5875" s="25"/>
      <x:c r="NJH5875" s="25"/>
      <x:c r="NJI5875" s="25"/>
      <x:c r="NJJ5875" s="25"/>
      <x:c r="NJK5875" s="25"/>
      <x:c r="NJL5875" s="25"/>
      <x:c r="NJM5875" s="25"/>
      <x:c r="NJN5875" s="25"/>
      <x:c r="NJO5875" s="25"/>
      <x:c r="NJP5875" s="25"/>
      <x:c r="NJQ5875" s="25"/>
      <x:c r="NJR5875" s="25"/>
      <x:c r="NJS5875" s="25"/>
      <x:c r="NJT5875" s="25"/>
      <x:c r="NJU5875" s="25"/>
      <x:c r="NJV5875" s="25"/>
      <x:c r="NJW5875" s="25"/>
      <x:c r="NJX5875" s="25"/>
      <x:c r="NJY5875" s="25"/>
      <x:c r="NJZ5875" s="25"/>
      <x:c r="NKA5875" s="25"/>
      <x:c r="NKB5875" s="25"/>
      <x:c r="NKC5875" s="25"/>
      <x:c r="NKD5875" s="25"/>
      <x:c r="NKE5875" s="25"/>
      <x:c r="NKF5875" s="25"/>
      <x:c r="NKG5875" s="25"/>
      <x:c r="NKH5875" s="25"/>
      <x:c r="NKI5875" s="25"/>
      <x:c r="NKJ5875" s="25"/>
      <x:c r="NKK5875" s="25"/>
      <x:c r="NKL5875" s="25"/>
      <x:c r="NKM5875" s="25"/>
      <x:c r="NKN5875" s="25"/>
      <x:c r="NKO5875" s="25"/>
      <x:c r="NKP5875" s="25"/>
      <x:c r="NKQ5875" s="25"/>
      <x:c r="NKR5875" s="25"/>
      <x:c r="NKS5875" s="25"/>
      <x:c r="NKT5875" s="25"/>
      <x:c r="NKU5875" s="25"/>
      <x:c r="NKV5875" s="25"/>
      <x:c r="NKW5875" s="25"/>
      <x:c r="NKX5875" s="25"/>
      <x:c r="NKY5875" s="25"/>
      <x:c r="NKZ5875" s="25"/>
      <x:c r="NLA5875" s="25"/>
      <x:c r="NLB5875" s="25"/>
      <x:c r="NLC5875" s="25"/>
      <x:c r="NLD5875" s="25"/>
      <x:c r="NLE5875" s="25"/>
      <x:c r="NLF5875" s="25"/>
      <x:c r="NLG5875" s="25"/>
      <x:c r="NLH5875" s="25"/>
      <x:c r="NLI5875" s="25"/>
      <x:c r="NLJ5875" s="25"/>
      <x:c r="NLK5875" s="25"/>
      <x:c r="NLL5875" s="25"/>
      <x:c r="NLM5875" s="25"/>
      <x:c r="NLN5875" s="25"/>
      <x:c r="NLO5875" s="25"/>
      <x:c r="NLP5875" s="25"/>
      <x:c r="NLQ5875" s="25"/>
      <x:c r="NLR5875" s="25"/>
      <x:c r="NLS5875" s="25"/>
      <x:c r="NLT5875" s="25"/>
      <x:c r="NLU5875" s="25"/>
      <x:c r="NLV5875" s="25"/>
      <x:c r="NLW5875" s="25"/>
      <x:c r="NLX5875" s="25"/>
      <x:c r="NLY5875" s="25"/>
      <x:c r="NLZ5875" s="25"/>
      <x:c r="NMA5875" s="25"/>
      <x:c r="NMB5875" s="25"/>
      <x:c r="NMC5875" s="25"/>
      <x:c r="NMD5875" s="25"/>
      <x:c r="NME5875" s="25"/>
      <x:c r="NMF5875" s="25"/>
      <x:c r="NMG5875" s="25"/>
      <x:c r="NMH5875" s="25"/>
      <x:c r="NMI5875" s="25"/>
      <x:c r="NMJ5875" s="25"/>
      <x:c r="NMK5875" s="25"/>
      <x:c r="NML5875" s="25"/>
      <x:c r="NMM5875" s="25"/>
      <x:c r="NMN5875" s="25"/>
      <x:c r="NMO5875" s="25"/>
      <x:c r="NMP5875" s="25"/>
      <x:c r="NMQ5875" s="25"/>
      <x:c r="NMR5875" s="25"/>
      <x:c r="NMS5875" s="25"/>
      <x:c r="NMT5875" s="25"/>
      <x:c r="NMU5875" s="25"/>
      <x:c r="NMV5875" s="25"/>
      <x:c r="NMW5875" s="25"/>
      <x:c r="NMX5875" s="25"/>
      <x:c r="NMY5875" s="25"/>
      <x:c r="NMZ5875" s="25"/>
      <x:c r="NNA5875" s="25"/>
      <x:c r="NNB5875" s="25"/>
      <x:c r="NNC5875" s="25"/>
      <x:c r="NND5875" s="25"/>
      <x:c r="NNE5875" s="25"/>
      <x:c r="NNF5875" s="25"/>
      <x:c r="NNG5875" s="25"/>
      <x:c r="NNH5875" s="25"/>
      <x:c r="NNI5875" s="25"/>
      <x:c r="NNJ5875" s="25"/>
      <x:c r="NNK5875" s="25"/>
      <x:c r="NNL5875" s="25"/>
      <x:c r="NNM5875" s="25"/>
      <x:c r="NNN5875" s="25"/>
      <x:c r="NNO5875" s="25"/>
      <x:c r="NNP5875" s="25"/>
      <x:c r="NNQ5875" s="25"/>
      <x:c r="NNR5875" s="25"/>
      <x:c r="NNS5875" s="25"/>
      <x:c r="NNT5875" s="25"/>
      <x:c r="NNU5875" s="25"/>
      <x:c r="NNV5875" s="25"/>
      <x:c r="NNW5875" s="25"/>
      <x:c r="NNX5875" s="25"/>
      <x:c r="NNY5875" s="25"/>
      <x:c r="NNZ5875" s="25"/>
      <x:c r="NOA5875" s="25"/>
      <x:c r="NOB5875" s="25"/>
      <x:c r="NOC5875" s="25"/>
      <x:c r="NOD5875" s="25"/>
      <x:c r="NOE5875" s="25"/>
      <x:c r="NOF5875" s="25"/>
      <x:c r="NOG5875" s="25"/>
      <x:c r="NOH5875" s="25"/>
      <x:c r="NOI5875" s="25"/>
      <x:c r="NOJ5875" s="25"/>
      <x:c r="NOK5875" s="25"/>
      <x:c r="NOL5875" s="25"/>
      <x:c r="NOM5875" s="25"/>
      <x:c r="NON5875" s="25"/>
      <x:c r="NOO5875" s="25"/>
      <x:c r="NOP5875" s="25"/>
      <x:c r="NOQ5875" s="25"/>
      <x:c r="NOR5875" s="25"/>
      <x:c r="NOS5875" s="25"/>
      <x:c r="NOT5875" s="25"/>
      <x:c r="NOU5875" s="25"/>
      <x:c r="NOV5875" s="25"/>
      <x:c r="NOW5875" s="25"/>
      <x:c r="NOX5875" s="25"/>
      <x:c r="NOY5875" s="25"/>
      <x:c r="NOZ5875" s="25"/>
      <x:c r="NPA5875" s="25"/>
      <x:c r="NPB5875" s="25"/>
      <x:c r="NPC5875" s="25"/>
      <x:c r="NPD5875" s="25"/>
      <x:c r="NPE5875" s="25"/>
      <x:c r="NPF5875" s="25"/>
      <x:c r="NPG5875" s="25"/>
      <x:c r="NPH5875" s="25"/>
      <x:c r="NPI5875" s="25"/>
      <x:c r="NPJ5875" s="25"/>
      <x:c r="NPK5875" s="25"/>
      <x:c r="NPL5875" s="25"/>
      <x:c r="NPM5875" s="25"/>
      <x:c r="NPN5875" s="25"/>
      <x:c r="NPO5875" s="25"/>
      <x:c r="NPP5875" s="25"/>
      <x:c r="NPQ5875" s="25"/>
      <x:c r="NPR5875" s="25"/>
      <x:c r="NPS5875" s="25"/>
      <x:c r="NPT5875" s="25"/>
      <x:c r="NPU5875" s="25"/>
      <x:c r="NPV5875" s="25"/>
      <x:c r="NPW5875" s="25"/>
      <x:c r="NPX5875" s="25"/>
      <x:c r="NPY5875" s="25"/>
      <x:c r="NPZ5875" s="25"/>
      <x:c r="NQA5875" s="25"/>
      <x:c r="NQB5875" s="25"/>
      <x:c r="NQC5875" s="25"/>
      <x:c r="NQD5875" s="25"/>
      <x:c r="NQE5875" s="25"/>
      <x:c r="NQF5875" s="25"/>
      <x:c r="NQG5875" s="25"/>
      <x:c r="NQH5875" s="25"/>
      <x:c r="NQI5875" s="25"/>
      <x:c r="NQJ5875" s="25"/>
      <x:c r="NQK5875" s="25"/>
      <x:c r="NQL5875" s="25"/>
      <x:c r="NQM5875" s="25"/>
      <x:c r="NQN5875" s="25"/>
      <x:c r="NQO5875" s="25"/>
      <x:c r="NQP5875" s="25"/>
      <x:c r="NQQ5875" s="25"/>
      <x:c r="NQR5875" s="25"/>
      <x:c r="NQS5875" s="25"/>
      <x:c r="NQT5875" s="25"/>
      <x:c r="NQU5875" s="25"/>
      <x:c r="NQV5875" s="25"/>
      <x:c r="NQW5875" s="25"/>
      <x:c r="NQX5875" s="25"/>
      <x:c r="NQY5875" s="25"/>
      <x:c r="NQZ5875" s="25"/>
      <x:c r="NRA5875" s="25"/>
      <x:c r="NRB5875" s="25"/>
      <x:c r="NRC5875" s="25"/>
      <x:c r="NRD5875" s="25"/>
      <x:c r="NRE5875" s="25"/>
      <x:c r="NRF5875" s="25"/>
      <x:c r="NRG5875" s="25"/>
      <x:c r="NRH5875" s="25"/>
      <x:c r="NRI5875" s="25"/>
      <x:c r="NRJ5875" s="25"/>
      <x:c r="NRK5875" s="25"/>
      <x:c r="NRL5875" s="25"/>
      <x:c r="NRM5875" s="25"/>
      <x:c r="NRN5875" s="25"/>
      <x:c r="NRO5875" s="25"/>
      <x:c r="NRP5875" s="25"/>
      <x:c r="NRQ5875" s="25"/>
      <x:c r="NRR5875" s="25"/>
      <x:c r="NRS5875" s="25"/>
      <x:c r="NRT5875" s="25"/>
      <x:c r="NRU5875" s="25"/>
      <x:c r="NRV5875" s="25"/>
      <x:c r="NRW5875" s="25"/>
      <x:c r="NRX5875" s="25"/>
      <x:c r="NRY5875" s="25"/>
      <x:c r="NRZ5875" s="25"/>
      <x:c r="NSA5875" s="25"/>
      <x:c r="NSB5875" s="25"/>
      <x:c r="NSC5875" s="25"/>
      <x:c r="NSD5875" s="25"/>
      <x:c r="NSE5875" s="25"/>
      <x:c r="NSF5875" s="25"/>
      <x:c r="NSG5875" s="25"/>
      <x:c r="NSH5875" s="25"/>
      <x:c r="NSI5875" s="25"/>
      <x:c r="NSJ5875" s="25"/>
      <x:c r="NSK5875" s="25"/>
      <x:c r="NSL5875" s="25"/>
      <x:c r="NSM5875" s="25"/>
      <x:c r="NSN5875" s="25"/>
      <x:c r="NSO5875" s="25"/>
      <x:c r="NSP5875" s="25"/>
      <x:c r="NSQ5875" s="25"/>
      <x:c r="NSR5875" s="25"/>
      <x:c r="NSS5875" s="25"/>
      <x:c r="NST5875" s="25"/>
      <x:c r="NSU5875" s="25"/>
      <x:c r="NSV5875" s="25"/>
      <x:c r="NSW5875" s="25"/>
      <x:c r="NSX5875" s="25"/>
      <x:c r="NSY5875" s="25"/>
      <x:c r="NSZ5875" s="25"/>
      <x:c r="NTA5875" s="25"/>
      <x:c r="NTB5875" s="25"/>
      <x:c r="NTC5875" s="25"/>
      <x:c r="NTD5875" s="25"/>
      <x:c r="NTE5875" s="25"/>
      <x:c r="NTF5875" s="25"/>
      <x:c r="NTG5875" s="25"/>
      <x:c r="NTH5875" s="25"/>
      <x:c r="NTI5875" s="25"/>
      <x:c r="NTJ5875" s="25"/>
      <x:c r="NTK5875" s="25"/>
      <x:c r="NTL5875" s="25"/>
      <x:c r="NTM5875" s="25"/>
      <x:c r="NTN5875" s="25"/>
      <x:c r="NTO5875" s="25"/>
      <x:c r="NTP5875" s="25"/>
      <x:c r="NTQ5875" s="25"/>
      <x:c r="NTR5875" s="25"/>
      <x:c r="NTS5875" s="25"/>
      <x:c r="NTT5875" s="25"/>
      <x:c r="NTU5875" s="25"/>
      <x:c r="NTV5875" s="25"/>
      <x:c r="NTW5875" s="25"/>
      <x:c r="NTX5875" s="25"/>
      <x:c r="NTY5875" s="25"/>
      <x:c r="NTZ5875" s="25"/>
      <x:c r="NUA5875" s="25"/>
      <x:c r="NUB5875" s="25"/>
      <x:c r="NUC5875" s="25"/>
      <x:c r="NUD5875" s="25"/>
      <x:c r="NUE5875" s="25"/>
      <x:c r="NUF5875" s="25"/>
      <x:c r="NUG5875" s="25"/>
      <x:c r="NUH5875" s="25"/>
      <x:c r="NUI5875" s="25"/>
      <x:c r="NUJ5875" s="25"/>
      <x:c r="NUK5875" s="25"/>
      <x:c r="NUL5875" s="25"/>
      <x:c r="NUM5875" s="25"/>
      <x:c r="NUN5875" s="25"/>
      <x:c r="NUO5875" s="25"/>
      <x:c r="NUP5875" s="25"/>
      <x:c r="NUQ5875" s="25"/>
      <x:c r="NUR5875" s="25"/>
      <x:c r="NUS5875" s="25"/>
      <x:c r="NUT5875" s="25"/>
      <x:c r="NUU5875" s="25"/>
      <x:c r="NUV5875" s="25"/>
      <x:c r="NUW5875" s="25"/>
      <x:c r="NUX5875" s="25"/>
      <x:c r="NUY5875" s="25"/>
      <x:c r="NUZ5875" s="25"/>
      <x:c r="NVA5875" s="25"/>
      <x:c r="NVB5875" s="25"/>
      <x:c r="NVC5875" s="25"/>
      <x:c r="NVD5875" s="25"/>
      <x:c r="NVE5875" s="25"/>
      <x:c r="NVF5875" s="25"/>
      <x:c r="NVG5875" s="25"/>
      <x:c r="NVH5875" s="25"/>
      <x:c r="NVI5875" s="25"/>
      <x:c r="NVJ5875" s="25"/>
      <x:c r="NVK5875" s="25"/>
      <x:c r="NVL5875" s="25"/>
      <x:c r="NVM5875" s="25"/>
      <x:c r="NVN5875" s="25"/>
      <x:c r="NVO5875" s="25"/>
      <x:c r="NVP5875" s="25"/>
      <x:c r="NVQ5875" s="25"/>
      <x:c r="NVR5875" s="25"/>
      <x:c r="NVS5875" s="25"/>
      <x:c r="NVT5875" s="25"/>
      <x:c r="NVU5875" s="25"/>
      <x:c r="NVV5875" s="25"/>
      <x:c r="NVW5875" s="25"/>
      <x:c r="NVX5875" s="25"/>
      <x:c r="NVY5875" s="25"/>
      <x:c r="NVZ5875" s="25"/>
      <x:c r="NWA5875" s="25"/>
      <x:c r="NWB5875" s="25"/>
      <x:c r="NWC5875" s="25"/>
      <x:c r="NWD5875" s="25"/>
      <x:c r="NWE5875" s="25"/>
      <x:c r="NWF5875" s="25"/>
      <x:c r="NWG5875" s="25"/>
      <x:c r="NWH5875" s="25"/>
      <x:c r="NWI5875" s="25"/>
      <x:c r="NWJ5875" s="25"/>
      <x:c r="NWK5875" s="25"/>
      <x:c r="NWL5875" s="25"/>
      <x:c r="NWM5875" s="25"/>
      <x:c r="NWN5875" s="25"/>
      <x:c r="NWO5875" s="25"/>
      <x:c r="NWP5875" s="25"/>
      <x:c r="NWQ5875" s="25"/>
      <x:c r="NWR5875" s="25"/>
      <x:c r="NWS5875" s="25"/>
      <x:c r="NWT5875" s="25"/>
      <x:c r="NWU5875" s="25"/>
      <x:c r="NWV5875" s="25"/>
      <x:c r="NWW5875" s="25"/>
      <x:c r="NWX5875" s="25"/>
      <x:c r="NWY5875" s="25"/>
      <x:c r="NWZ5875" s="25"/>
      <x:c r="NXA5875" s="25"/>
      <x:c r="NXB5875" s="25"/>
      <x:c r="NXC5875" s="25"/>
      <x:c r="NXD5875" s="25"/>
      <x:c r="NXE5875" s="25"/>
      <x:c r="NXF5875" s="25"/>
      <x:c r="NXG5875" s="25"/>
      <x:c r="NXH5875" s="25"/>
      <x:c r="NXI5875" s="25"/>
      <x:c r="NXJ5875" s="25"/>
      <x:c r="NXK5875" s="25"/>
      <x:c r="NXL5875" s="25"/>
      <x:c r="NXM5875" s="25"/>
      <x:c r="NXN5875" s="25"/>
      <x:c r="NXO5875" s="25"/>
      <x:c r="NXP5875" s="25"/>
      <x:c r="NXQ5875" s="25"/>
      <x:c r="NXR5875" s="25"/>
      <x:c r="NXS5875" s="25"/>
      <x:c r="NXT5875" s="25"/>
      <x:c r="NXU5875" s="25"/>
      <x:c r="NXV5875" s="25"/>
      <x:c r="NXW5875" s="25"/>
      <x:c r="NXX5875" s="25"/>
      <x:c r="NXY5875" s="25"/>
      <x:c r="NXZ5875" s="25"/>
      <x:c r="NYA5875" s="25"/>
      <x:c r="NYB5875" s="25"/>
      <x:c r="NYC5875" s="25"/>
      <x:c r="NYD5875" s="25"/>
      <x:c r="NYE5875" s="25"/>
      <x:c r="NYF5875" s="25"/>
      <x:c r="NYG5875" s="25"/>
      <x:c r="NYH5875" s="25"/>
      <x:c r="NYI5875" s="25"/>
      <x:c r="NYJ5875" s="25"/>
      <x:c r="NYK5875" s="25"/>
      <x:c r="NYL5875" s="25"/>
      <x:c r="NYM5875" s="25"/>
      <x:c r="NYN5875" s="25"/>
      <x:c r="NYO5875" s="25"/>
      <x:c r="NYP5875" s="25"/>
      <x:c r="NYQ5875" s="25"/>
      <x:c r="NYR5875" s="25"/>
      <x:c r="NYS5875" s="25"/>
      <x:c r="NYT5875" s="25"/>
      <x:c r="NYU5875" s="25"/>
      <x:c r="NYV5875" s="25"/>
      <x:c r="NYW5875" s="25"/>
      <x:c r="NYX5875" s="25"/>
      <x:c r="NYY5875" s="25"/>
      <x:c r="NYZ5875" s="25"/>
      <x:c r="NZA5875" s="25"/>
      <x:c r="NZB5875" s="25"/>
      <x:c r="NZC5875" s="25"/>
      <x:c r="NZD5875" s="25"/>
      <x:c r="NZE5875" s="25"/>
      <x:c r="NZF5875" s="25"/>
      <x:c r="NZG5875" s="25"/>
      <x:c r="NZH5875" s="25"/>
      <x:c r="NZI5875" s="25"/>
      <x:c r="NZJ5875" s="25"/>
      <x:c r="NZK5875" s="25"/>
      <x:c r="NZL5875" s="25"/>
      <x:c r="NZM5875" s="25"/>
      <x:c r="NZN5875" s="25"/>
      <x:c r="NZO5875" s="25"/>
      <x:c r="NZP5875" s="25"/>
      <x:c r="NZQ5875" s="25"/>
      <x:c r="NZR5875" s="25"/>
      <x:c r="NZS5875" s="25"/>
      <x:c r="NZT5875" s="25"/>
      <x:c r="NZU5875" s="25"/>
      <x:c r="NZV5875" s="25"/>
      <x:c r="NZW5875" s="25"/>
      <x:c r="NZX5875" s="25"/>
      <x:c r="NZY5875" s="25"/>
      <x:c r="NZZ5875" s="25"/>
      <x:c r="OAA5875" s="25"/>
      <x:c r="OAB5875" s="25"/>
      <x:c r="OAC5875" s="25"/>
      <x:c r="OAD5875" s="25"/>
      <x:c r="OAE5875" s="25"/>
      <x:c r="OAF5875" s="25"/>
      <x:c r="OAG5875" s="25"/>
      <x:c r="OAH5875" s="25"/>
      <x:c r="OAI5875" s="25"/>
      <x:c r="OAJ5875" s="25"/>
      <x:c r="OAK5875" s="25"/>
      <x:c r="OAL5875" s="25"/>
      <x:c r="OAM5875" s="25"/>
      <x:c r="OAN5875" s="25"/>
      <x:c r="OAO5875" s="25"/>
      <x:c r="OAP5875" s="25"/>
      <x:c r="OAQ5875" s="25"/>
      <x:c r="OAR5875" s="25"/>
      <x:c r="OAS5875" s="25"/>
      <x:c r="OAT5875" s="25"/>
      <x:c r="OAU5875" s="25"/>
      <x:c r="OAV5875" s="25"/>
      <x:c r="OAW5875" s="25"/>
      <x:c r="OAX5875" s="25"/>
      <x:c r="OAY5875" s="25"/>
      <x:c r="OAZ5875" s="25"/>
      <x:c r="OBA5875" s="25"/>
      <x:c r="OBB5875" s="25"/>
      <x:c r="OBC5875" s="25"/>
      <x:c r="OBD5875" s="25"/>
      <x:c r="OBE5875" s="25"/>
      <x:c r="OBF5875" s="25"/>
      <x:c r="OBG5875" s="25"/>
      <x:c r="OBH5875" s="25"/>
      <x:c r="OBI5875" s="25"/>
      <x:c r="OBJ5875" s="25"/>
      <x:c r="OBK5875" s="25"/>
      <x:c r="OBL5875" s="25"/>
      <x:c r="OBM5875" s="25"/>
      <x:c r="OBN5875" s="25"/>
      <x:c r="OBO5875" s="25"/>
      <x:c r="OBP5875" s="25"/>
      <x:c r="OBQ5875" s="25"/>
      <x:c r="OBR5875" s="25"/>
      <x:c r="OBS5875" s="25"/>
      <x:c r="OBT5875" s="25"/>
      <x:c r="OBU5875" s="25"/>
      <x:c r="OBV5875" s="25"/>
      <x:c r="OBW5875" s="25"/>
      <x:c r="OBX5875" s="25"/>
      <x:c r="OBY5875" s="25"/>
      <x:c r="OBZ5875" s="25"/>
      <x:c r="OCA5875" s="25"/>
      <x:c r="OCB5875" s="25"/>
      <x:c r="OCC5875" s="25"/>
      <x:c r="OCD5875" s="25"/>
      <x:c r="OCE5875" s="25"/>
      <x:c r="OCF5875" s="25"/>
      <x:c r="OCG5875" s="25"/>
      <x:c r="OCH5875" s="25"/>
      <x:c r="OCI5875" s="25"/>
      <x:c r="OCJ5875" s="25"/>
      <x:c r="OCK5875" s="25"/>
      <x:c r="OCL5875" s="25"/>
      <x:c r="OCM5875" s="25"/>
      <x:c r="OCN5875" s="25"/>
      <x:c r="OCO5875" s="25"/>
      <x:c r="OCP5875" s="25"/>
      <x:c r="OCQ5875" s="25"/>
      <x:c r="OCR5875" s="25"/>
      <x:c r="OCS5875" s="25"/>
      <x:c r="OCT5875" s="25"/>
      <x:c r="OCU5875" s="25"/>
      <x:c r="OCV5875" s="25"/>
      <x:c r="OCW5875" s="25"/>
      <x:c r="OCX5875" s="25"/>
      <x:c r="OCY5875" s="25"/>
      <x:c r="OCZ5875" s="25"/>
      <x:c r="ODA5875" s="25"/>
      <x:c r="ODB5875" s="25"/>
      <x:c r="ODC5875" s="25"/>
      <x:c r="ODD5875" s="25"/>
      <x:c r="ODE5875" s="25"/>
      <x:c r="ODF5875" s="25"/>
      <x:c r="ODG5875" s="25"/>
      <x:c r="ODH5875" s="25"/>
      <x:c r="ODI5875" s="25"/>
      <x:c r="ODJ5875" s="25"/>
      <x:c r="ODK5875" s="25"/>
      <x:c r="ODL5875" s="25"/>
      <x:c r="ODM5875" s="25"/>
      <x:c r="ODN5875" s="25"/>
      <x:c r="ODO5875" s="25"/>
      <x:c r="ODP5875" s="25"/>
      <x:c r="ODQ5875" s="25"/>
      <x:c r="ODR5875" s="25"/>
      <x:c r="ODS5875" s="25"/>
      <x:c r="ODT5875" s="25"/>
      <x:c r="ODU5875" s="25"/>
      <x:c r="ODV5875" s="25"/>
      <x:c r="ODW5875" s="25"/>
      <x:c r="ODX5875" s="25"/>
      <x:c r="ODY5875" s="25"/>
      <x:c r="ODZ5875" s="25"/>
      <x:c r="OEA5875" s="25"/>
      <x:c r="OEB5875" s="25"/>
      <x:c r="OEC5875" s="25"/>
      <x:c r="OED5875" s="25"/>
      <x:c r="OEE5875" s="25"/>
      <x:c r="OEF5875" s="25"/>
      <x:c r="OEG5875" s="25"/>
      <x:c r="OEH5875" s="25"/>
      <x:c r="OEI5875" s="25"/>
      <x:c r="OEJ5875" s="25"/>
      <x:c r="OEK5875" s="25"/>
      <x:c r="OEL5875" s="25"/>
      <x:c r="OEM5875" s="25"/>
      <x:c r="OEN5875" s="25"/>
      <x:c r="OEO5875" s="25"/>
      <x:c r="OEP5875" s="25"/>
      <x:c r="OEQ5875" s="25"/>
      <x:c r="OER5875" s="25"/>
      <x:c r="OES5875" s="25"/>
      <x:c r="OET5875" s="25"/>
      <x:c r="OEU5875" s="25"/>
      <x:c r="OEV5875" s="25"/>
      <x:c r="OEW5875" s="25"/>
      <x:c r="OEX5875" s="25"/>
      <x:c r="OEY5875" s="25"/>
      <x:c r="OEZ5875" s="25"/>
      <x:c r="OFA5875" s="25"/>
      <x:c r="OFB5875" s="25"/>
      <x:c r="OFC5875" s="25"/>
      <x:c r="OFD5875" s="25"/>
      <x:c r="OFE5875" s="25"/>
      <x:c r="OFF5875" s="25"/>
      <x:c r="OFG5875" s="25"/>
      <x:c r="OFH5875" s="25"/>
      <x:c r="OFI5875" s="25"/>
      <x:c r="OFJ5875" s="25"/>
      <x:c r="OFK5875" s="25"/>
      <x:c r="OFL5875" s="25"/>
      <x:c r="OFM5875" s="25"/>
      <x:c r="OFN5875" s="25"/>
      <x:c r="OFO5875" s="25"/>
      <x:c r="OFP5875" s="25"/>
      <x:c r="OFQ5875" s="25"/>
      <x:c r="OFR5875" s="25"/>
      <x:c r="OFS5875" s="25"/>
      <x:c r="OFT5875" s="25"/>
      <x:c r="OFU5875" s="25"/>
      <x:c r="OFV5875" s="25"/>
      <x:c r="OFW5875" s="25"/>
      <x:c r="OFX5875" s="25"/>
      <x:c r="OFY5875" s="25"/>
      <x:c r="OFZ5875" s="25"/>
      <x:c r="OGA5875" s="25"/>
      <x:c r="OGB5875" s="25"/>
      <x:c r="OGC5875" s="25"/>
      <x:c r="OGD5875" s="25"/>
      <x:c r="OGE5875" s="25"/>
      <x:c r="OGF5875" s="25"/>
      <x:c r="OGG5875" s="25"/>
      <x:c r="OGH5875" s="25"/>
      <x:c r="OGI5875" s="25"/>
      <x:c r="OGJ5875" s="25"/>
      <x:c r="OGK5875" s="25"/>
      <x:c r="OGL5875" s="25"/>
      <x:c r="OGM5875" s="25"/>
      <x:c r="OGN5875" s="25"/>
      <x:c r="OGO5875" s="25"/>
      <x:c r="OGP5875" s="25"/>
      <x:c r="OGQ5875" s="25"/>
      <x:c r="OGR5875" s="25"/>
      <x:c r="OGS5875" s="25"/>
      <x:c r="OGT5875" s="25"/>
      <x:c r="OGU5875" s="25"/>
      <x:c r="OGV5875" s="25"/>
      <x:c r="OGW5875" s="25"/>
      <x:c r="OGX5875" s="25"/>
      <x:c r="OGY5875" s="25"/>
      <x:c r="OGZ5875" s="25"/>
      <x:c r="OHA5875" s="25"/>
      <x:c r="OHB5875" s="25"/>
      <x:c r="OHC5875" s="25"/>
      <x:c r="OHD5875" s="25"/>
      <x:c r="OHE5875" s="25"/>
      <x:c r="OHF5875" s="25"/>
      <x:c r="OHG5875" s="25"/>
      <x:c r="OHH5875" s="25"/>
      <x:c r="OHI5875" s="25"/>
      <x:c r="OHJ5875" s="25"/>
      <x:c r="OHK5875" s="25"/>
      <x:c r="OHL5875" s="25"/>
      <x:c r="OHM5875" s="25"/>
      <x:c r="OHN5875" s="25"/>
      <x:c r="OHO5875" s="25"/>
      <x:c r="OHP5875" s="25"/>
      <x:c r="OHQ5875" s="25"/>
      <x:c r="OHR5875" s="25"/>
      <x:c r="OHS5875" s="25"/>
      <x:c r="OHT5875" s="25"/>
      <x:c r="OHU5875" s="25"/>
      <x:c r="OHV5875" s="25"/>
      <x:c r="OHW5875" s="25"/>
      <x:c r="OHX5875" s="25"/>
      <x:c r="OHY5875" s="25"/>
      <x:c r="OHZ5875" s="25"/>
      <x:c r="OIA5875" s="25"/>
      <x:c r="OIB5875" s="25"/>
      <x:c r="OIC5875" s="25"/>
      <x:c r="OID5875" s="25"/>
      <x:c r="OIE5875" s="25"/>
      <x:c r="OIF5875" s="25"/>
      <x:c r="OIG5875" s="25"/>
      <x:c r="OIH5875" s="25"/>
      <x:c r="OII5875" s="25"/>
      <x:c r="OIJ5875" s="25"/>
      <x:c r="OIK5875" s="25"/>
      <x:c r="OIL5875" s="25"/>
      <x:c r="OIM5875" s="25"/>
      <x:c r="OIN5875" s="25"/>
      <x:c r="OIO5875" s="25"/>
      <x:c r="OIP5875" s="25"/>
      <x:c r="OIQ5875" s="25"/>
      <x:c r="OIR5875" s="25"/>
      <x:c r="OIS5875" s="25"/>
      <x:c r="OIT5875" s="25"/>
      <x:c r="OIU5875" s="25"/>
      <x:c r="OIV5875" s="25"/>
      <x:c r="OIW5875" s="25"/>
      <x:c r="OIX5875" s="25"/>
      <x:c r="OIY5875" s="25"/>
      <x:c r="OIZ5875" s="25"/>
      <x:c r="OJA5875" s="25"/>
      <x:c r="OJB5875" s="25"/>
      <x:c r="OJC5875" s="25"/>
      <x:c r="OJD5875" s="25"/>
      <x:c r="OJE5875" s="25"/>
      <x:c r="OJF5875" s="25"/>
      <x:c r="OJG5875" s="25"/>
      <x:c r="OJH5875" s="25"/>
      <x:c r="OJI5875" s="25"/>
      <x:c r="OJJ5875" s="25"/>
      <x:c r="OJK5875" s="25"/>
      <x:c r="OJL5875" s="25"/>
      <x:c r="OJM5875" s="25"/>
      <x:c r="OJN5875" s="25"/>
      <x:c r="OJO5875" s="25"/>
      <x:c r="OJP5875" s="25"/>
      <x:c r="OJQ5875" s="25"/>
      <x:c r="OJR5875" s="25"/>
      <x:c r="OJS5875" s="25"/>
      <x:c r="OJT5875" s="25"/>
      <x:c r="OJU5875" s="25"/>
      <x:c r="OJV5875" s="25"/>
      <x:c r="OJW5875" s="25"/>
      <x:c r="OJX5875" s="25"/>
      <x:c r="OJY5875" s="25"/>
      <x:c r="OJZ5875" s="25"/>
      <x:c r="OKA5875" s="25"/>
      <x:c r="OKB5875" s="25"/>
      <x:c r="OKC5875" s="25"/>
      <x:c r="OKD5875" s="25"/>
      <x:c r="OKE5875" s="25"/>
      <x:c r="OKF5875" s="25"/>
      <x:c r="OKG5875" s="25"/>
      <x:c r="OKH5875" s="25"/>
      <x:c r="OKI5875" s="25"/>
      <x:c r="OKJ5875" s="25"/>
      <x:c r="OKK5875" s="25"/>
      <x:c r="OKL5875" s="25"/>
      <x:c r="OKM5875" s="25"/>
      <x:c r="OKN5875" s="25"/>
      <x:c r="OKO5875" s="25"/>
      <x:c r="OKP5875" s="25"/>
      <x:c r="OKQ5875" s="25"/>
      <x:c r="OKR5875" s="25"/>
      <x:c r="OKS5875" s="25"/>
      <x:c r="OKT5875" s="25"/>
      <x:c r="OKU5875" s="25"/>
      <x:c r="OKV5875" s="25"/>
      <x:c r="OKW5875" s="25"/>
      <x:c r="OKX5875" s="25"/>
      <x:c r="OKY5875" s="25"/>
      <x:c r="OKZ5875" s="25"/>
      <x:c r="OLA5875" s="25"/>
      <x:c r="OLB5875" s="25"/>
      <x:c r="OLC5875" s="25"/>
      <x:c r="OLD5875" s="25"/>
      <x:c r="OLE5875" s="25"/>
      <x:c r="OLF5875" s="25"/>
      <x:c r="OLG5875" s="25"/>
      <x:c r="OLH5875" s="25"/>
      <x:c r="OLI5875" s="25"/>
      <x:c r="OLJ5875" s="25"/>
      <x:c r="OLK5875" s="25"/>
      <x:c r="OLL5875" s="25"/>
      <x:c r="OLM5875" s="25"/>
      <x:c r="OLN5875" s="25"/>
      <x:c r="OLO5875" s="25"/>
      <x:c r="OLP5875" s="25"/>
      <x:c r="OLQ5875" s="25"/>
      <x:c r="OLR5875" s="25"/>
      <x:c r="OLS5875" s="25"/>
      <x:c r="OLT5875" s="25"/>
      <x:c r="OLU5875" s="25"/>
      <x:c r="OLV5875" s="25"/>
      <x:c r="OLW5875" s="25"/>
      <x:c r="OLX5875" s="25"/>
      <x:c r="OLY5875" s="25"/>
      <x:c r="OLZ5875" s="25"/>
      <x:c r="OMA5875" s="25"/>
      <x:c r="OMB5875" s="25"/>
      <x:c r="OMC5875" s="25"/>
      <x:c r="OMD5875" s="25"/>
      <x:c r="OME5875" s="25"/>
      <x:c r="OMF5875" s="25"/>
      <x:c r="OMG5875" s="25"/>
      <x:c r="OMH5875" s="25"/>
      <x:c r="OMI5875" s="25"/>
      <x:c r="OMJ5875" s="25"/>
      <x:c r="OMK5875" s="25"/>
      <x:c r="OML5875" s="25"/>
      <x:c r="OMM5875" s="25"/>
      <x:c r="OMN5875" s="25"/>
      <x:c r="OMO5875" s="25"/>
      <x:c r="OMP5875" s="25"/>
      <x:c r="OMQ5875" s="25"/>
      <x:c r="OMR5875" s="25"/>
      <x:c r="OMS5875" s="25"/>
      <x:c r="OMT5875" s="25"/>
      <x:c r="OMU5875" s="25"/>
      <x:c r="OMV5875" s="25"/>
      <x:c r="OMW5875" s="25"/>
      <x:c r="OMX5875" s="25"/>
      <x:c r="OMY5875" s="25"/>
      <x:c r="OMZ5875" s="25"/>
      <x:c r="ONA5875" s="25"/>
      <x:c r="ONB5875" s="25"/>
      <x:c r="ONC5875" s="25"/>
      <x:c r="OND5875" s="25"/>
      <x:c r="ONE5875" s="25"/>
      <x:c r="ONF5875" s="25"/>
      <x:c r="ONG5875" s="25"/>
      <x:c r="ONH5875" s="25"/>
      <x:c r="ONI5875" s="25"/>
      <x:c r="ONJ5875" s="25"/>
      <x:c r="ONK5875" s="25"/>
      <x:c r="ONL5875" s="25"/>
      <x:c r="ONM5875" s="25"/>
      <x:c r="ONN5875" s="25"/>
      <x:c r="ONO5875" s="25"/>
      <x:c r="ONP5875" s="25"/>
      <x:c r="ONQ5875" s="25"/>
      <x:c r="ONR5875" s="25"/>
      <x:c r="ONS5875" s="25"/>
      <x:c r="ONT5875" s="25"/>
      <x:c r="ONU5875" s="25"/>
      <x:c r="ONV5875" s="25"/>
      <x:c r="ONW5875" s="25"/>
      <x:c r="ONX5875" s="25"/>
      <x:c r="ONY5875" s="25"/>
      <x:c r="ONZ5875" s="25"/>
      <x:c r="OOA5875" s="25"/>
      <x:c r="OOB5875" s="25"/>
      <x:c r="OOC5875" s="25"/>
      <x:c r="OOD5875" s="25"/>
      <x:c r="OOE5875" s="25"/>
      <x:c r="OOF5875" s="25"/>
      <x:c r="OOG5875" s="25"/>
      <x:c r="OOH5875" s="25"/>
      <x:c r="OOI5875" s="25"/>
      <x:c r="OOJ5875" s="25"/>
      <x:c r="OOK5875" s="25"/>
      <x:c r="OOL5875" s="25"/>
      <x:c r="OOM5875" s="25"/>
      <x:c r="OON5875" s="25"/>
      <x:c r="OOO5875" s="25"/>
      <x:c r="OOP5875" s="25"/>
      <x:c r="OOQ5875" s="25"/>
      <x:c r="OOR5875" s="25"/>
      <x:c r="OOS5875" s="25"/>
      <x:c r="OOT5875" s="25"/>
      <x:c r="OOU5875" s="25"/>
      <x:c r="OOV5875" s="25"/>
      <x:c r="OOW5875" s="25"/>
      <x:c r="OOX5875" s="25"/>
      <x:c r="OOY5875" s="25"/>
      <x:c r="OOZ5875" s="25"/>
      <x:c r="OPA5875" s="25"/>
      <x:c r="OPB5875" s="25"/>
      <x:c r="OPC5875" s="25"/>
      <x:c r="OPD5875" s="25"/>
      <x:c r="OPE5875" s="25"/>
      <x:c r="OPF5875" s="25"/>
      <x:c r="OPG5875" s="25"/>
      <x:c r="OPH5875" s="25"/>
      <x:c r="OPI5875" s="25"/>
      <x:c r="OPJ5875" s="25"/>
      <x:c r="OPK5875" s="25"/>
      <x:c r="OPL5875" s="25"/>
      <x:c r="OPM5875" s="25"/>
      <x:c r="OPN5875" s="25"/>
      <x:c r="OPO5875" s="25"/>
      <x:c r="OPP5875" s="25"/>
      <x:c r="OPQ5875" s="25"/>
      <x:c r="OPR5875" s="25"/>
      <x:c r="OPS5875" s="25"/>
      <x:c r="OPT5875" s="25"/>
      <x:c r="OPU5875" s="25"/>
      <x:c r="OPV5875" s="25"/>
      <x:c r="OPW5875" s="25"/>
      <x:c r="OPX5875" s="25"/>
      <x:c r="OPY5875" s="25"/>
      <x:c r="OPZ5875" s="25"/>
      <x:c r="OQA5875" s="25"/>
      <x:c r="OQB5875" s="25"/>
      <x:c r="OQC5875" s="25"/>
      <x:c r="OQD5875" s="25"/>
      <x:c r="OQE5875" s="25"/>
      <x:c r="OQF5875" s="25"/>
      <x:c r="OQG5875" s="25"/>
      <x:c r="OQH5875" s="25"/>
      <x:c r="OQI5875" s="25"/>
      <x:c r="OQJ5875" s="25"/>
      <x:c r="OQK5875" s="25"/>
      <x:c r="OQL5875" s="25"/>
      <x:c r="OQM5875" s="25"/>
      <x:c r="OQN5875" s="25"/>
      <x:c r="OQO5875" s="25"/>
      <x:c r="OQP5875" s="25"/>
      <x:c r="OQQ5875" s="25"/>
      <x:c r="OQR5875" s="25"/>
      <x:c r="OQS5875" s="25"/>
      <x:c r="OQT5875" s="25"/>
      <x:c r="OQU5875" s="25"/>
      <x:c r="OQV5875" s="25"/>
      <x:c r="OQW5875" s="25"/>
      <x:c r="OQX5875" s="25"/>
      <x:c r="OQY5875" s="25"/>
      <x:c r="OQZ5875" s="25"/>
      <x:c r="ORA5875" s="25"/>
      <x:c r="ORB5875" s="25"/>
      <x:c r="ORC5875" s="25"/>
      <x:c r="ORD5875" s="25"/>
      <x:c r="ORE5875" s="25"/>
      <x:c r="ORF5875" s="25"/>
      <x:c r="ORG5875" s="25"/>
      <x:c r="ORH5875" s="25"/>
      <x:c r="ORI5875" s="25"/>
      <x:c r="ORJ5875" s="25"/>
      <x:c r="ORK5875" s="25"/>
      <x:c r="ORL5875" s="25"/>
      <x:c r="ORM5875" s="25"/>
      <x:c r="ORN5875" s="25"/>
      <x:c r="ORO5875" s="25"/>
      <x:c r="ORP5875" s="25"/>
      <x:c r="ORQ5875" s="25"/>
      <x:c r="ORR5875" s="25"/>
      <x:c r="ORS5875" s="25"/>
      <x:c r="ORT5875" s="25"/>
      <x:c r="ORU5875" s="25"/>
      <x:c r="ORV5875" s="25"/>
      <x:c r="ORW5875" s="25"/>
      <x:c r="ORX5875" s="25"/>
      <x:c r="ORY5875" s="25"/>
      <x:c r="ORZ5875" s="25"/>
      <x:c r="OSA5875" s="25"/>
      <x:c r="OSB5875" s="25"/>
      <x:c r="OSC5875" s="25"/>
      <x:c r="OSD5875" s="25"/>
      <x:c r="OSE5875" s="25"/>
      <x:c r="OSF5875" s="25"/>
      <x:c r="OSG5875" s="25"/>
      <x:c r="OSH5875" s="25"/>
      <x:c r="OSI5875" s="25"/>
      <x:c r="OSJ5875" s="25"/>
      <x:c r="OSK5875" s="25"/>
      <x:c r="OSL5875" s="25"/>
      <x:c r="OSM5875" s="25"/>
      <x:c r="OSN5875" s="25"/>
      <x:c r="OSO5875" s="25"/>
      <x:c r="OSP5875" s="25"/>
      <x:c r="OSQ5875" s="25"/>
      <x:c r="OSR5875" s="25"/>
      <x:c r="OSS5875" s="25"/>
      <x:c r="OST5875" s="25"/>
      <x:c r="OSU5875" s="25"/>
      <x:c r="OSV5875" s="25"/>
      <x:c r="OSW5875" s="25"/>
      <x:c r="OSX5875" s="25"/>
      <x:c r="OSY5875" s="25"/>
      <x:c r="OSZ5875" s="25"/>
      <x:c r="OTA5875" s="25"/>
      <x:c r="OTB5875" s="25"/>
      <x:c r="OTC5875" s="25"/>
      <x:c r="OTD5875" s="25"/>
      <x:c r="OTE5875" s="25"/>
      <x:c r="OTF5875" s="25"/>
      <x:c r="OTG5875" s="25"/>
      <x:c r="OTH5875" s="25"/>
      <x:c r="OTI5875" s="25"/>
      <x:c r="OTJ5875" s="25"/>
      <x:c r="OTK5875" s="25"/>
      <x:c r="OTL5875" s="25"/>
      <x:c r="OTM5875" s="25"/>
      <x:c r="OTN5875" s="25"/>
      <x:c r="OTO5875" s="25"/>
      <x:c r="OTP5875" s="25"/>
      <x:c r="OTQ5875" s="25"/>
      <x:c r="OTR5875" s="25"/>
      <x:c r="OTS5875" s="25"/>
      <x:c r="OTT5875" s="25"/>
      <x:c r="OTU5875" s="25"/>
      <x:c r="OTV5875" s="25"/>
      <x:c r="OTW5875" s="25"/>
      <x:c r="OTX5875" s="25"/>
      <x:c r="OTY5875" s="25"/>
      <x:c r="OTZ5875" s="25"/>
      <x:c r="OUA5875" s="25"/>
      <x:c r="OUB5875" s="25"/>
      <x:c r="OUC5875" s="25"/>
      <x:c r="OUD5875" s="25"/>
      <x:c r="OUE5875" s="25"/>
      <x:c r="OUF5875" s="25"/>
      <x:c r="OUG5875" s="25"/>
      <x:c r="OUH5875" s="25"/>
      <x:c r="OUI5875" s="25"/>
      <x:c r="OUJ5875" s="25"/>
      <x:c r="OUK5875" s="25"/>
      <x:c r="OUL5875" s="25"/>
      <x:c r="OUM5875" s="25"/>
      <x:c r="OUN5875" s="25"/>
      <x:c r="OUO5875" s="25"/>
      <x:c r="OUP5875" s="25"/>
      <x:c r="OUQ5875" s="25"/>
      <x:c r="OUR5875" s="25"/>
      <x:c r="OUS5875" s="25"/>
      <x:c r="OUT5875" s="25"/>
      <x:c r="OUU5875" s="25"/>
      <x:c r="OUV5875" s="25"/>
      <x:c r="OUW5875" s="25"/>
      <x:c r="OUX5875" s="25"/>
      <x:c r="OUY5875" s="25"/>
      <x:c r="OUZ5875" s="25"/>
      <x:c r="OVA5875" s="25"/>
      <x:c r="OVB5875" s="25"/>
      <x:c r="OVC5875" s="25"/>
      <x:c r="OVD5875" s="25"/>
      <x:c r="OVE5875" s="25"/>
      <x:c r="OVF5875" s="25"/>
      <x:c r="OVG5875" s="25"/>
      <x:c r="OVH5875" s="25"/>
      <x:c r="OVI5875" s="25"/>
      <x:c r="OVJ5875" s="25"/>
      <x:c r="OVK5875" s="25"/>
      <x:c r="OVL5875" s="25"/>
      <x:c r="OVM5875" s="25"/>
      <x:c r="OVN5875" s="25"/>
      <x:c r="OVO5875" s="25"/>
      <x:c r="OVP5875" s="25"/>
      <x:c r="OVQ5875" s="25"/>
      <x:c r="OVR5875" s="25"/>
      <x:c r="OVS5875" s="25"/>
      <x:c r="OVT5875" s="25"/>
      <x:c r="OVU5875" s="25"/>
      <x:c r="OVV5875" s="25"/>
      <x:c r="OVW5875" s="25"/>
      <x:c r="OVX5875" s="25"/>
      <x:c r="OVY5875" s="25"/>
      <x:c r="OVZ5875" s="25"/>
      <x:c r="OWA5875" s="25"/>
      <x:c r="OWB5875" s="25"/>
      <x:c r="OWC5875" s="25"/>
      <x:c r="OWD5875" s="25"/>
      <x:c r="OWE5875" s="25"/>
      <x:c r="OWF5875" s="25"/>
      <x:c r="OWG5875" s="25"/>
      <x:c r="OWH5875" s="25"/>
      <x:c r="OWI5875" s="25"/>
      <x:c r="OWJ5875" s="25"/>
      <x:c r="OWK5875" s="25"/>
      <x:c r="OWL5875" s="25"/>
      <x:c r="OWM5875" s="25"/>
      <x:c r="OWN5875" s="25"/>
      <x:c r="OWO5875" s="25"/>
      <x:c r="OWP5875" s="25"/>
      <x:c r="OWQ5875" s="25"/>
      <x:c r="OWR5875" s="25"/>
      <x:c r="OWS5875" s="25"/>
      <x:c r="OWT5875" s="25"/>
      <x:c r="OWU5875" s="25"/>
      <x:c r="OWV5875" s="25"/>
      <x:c r="OWW5875" s="25"/>
      <x:c r="OWX5875" s="25"/>
      <x:c r="OWY5875" s="25"/>
      <x:c r="OWZ5875" s="25"/>
      <x:c r="OXA5875" s="25"/>
      <x:c r="OXB5875" s="25"/>
      <x:c r="OXC5875" s="25"/>
      <x:c r="OXD5875" s="25"/>
      <x:c r="OXE5875" s="25"/>
      <x:c r="OXF5875" s="25"/>
      <x:c r="OXG5875" s="25"/>
      <x:c r="OXH5875" s="25"/>
      <x:c r="OXI5875" s="25"/>
      <x:c r="OXJ5875" s="25"/>
      <x:c r="OXK5875" s="25"/>
      <x:c r="OXL5875" s="25"/>
      <x:c r="OXM5875" s="25"/>
      <x:c r="OXN5875" s="25"/>
      <x:c r="OXO5875" s="25"/>
      <x:c r="OXP5875" s="25"/>
      <x:c r="OXQ5875" s="25"/>
      <x:c r="OXR5875" s="25"/>
      <x:c r="OXS5875" s="25"/>
      <x:c r="OXT5875" s="25"/>
      <x:c r="OXU5875" s="25"/>
      <x:c r="OXV5875" s="25"/>
      <x:c r="OXW5875" s="25"/>
      <x:c r="OXX5875" s="25"/>
      <x:c r="OXY5875" s="25"/>
      <x:c r="OXZ5875" s="25"/>
      <x:c r="OYA5875" s="25"/>
      <x:c r="OYB5875" s="25"/>
      <x:c r="OYC5875" s="25"/>
      <x:c r="OYD5875" s="25"/>
      <x:c r="OYE5875" s="25"/>
      <x:c r="OYF5875" s="25"/>
      <x:c r="OYG5875" s="25"/>
      <x:c r="OYH5875" s="25"/>
      <x:c r="OYI5875" s="25"/>
      <x:c r="OYJ5875" s="25"/>
      <x:c r="OYK5875" s="25"/>
      <x:c r="OYL5875" s="25"/>
      <x:c r="OYM5875" s="25"/>
      <x:c r="OYN5875" s="25"/>
      <x:c r="OYO5875" s="25"/>
      <x:c r="OYP5875" s="25"/>
      <x:c r="OYQ5875" s="25"/>
      <x:c r="OYR5875" s="25"/>
      <x:c r="OYS5875" s="25"/>
      <x:c r="OYT5875" s="25"/>
      <x:c r="OYU5875" s="25"/>
      <x:c r="OYV5875" s="25"/>
      <x:c r="OYW5875" s="25"/>
      <x:c r="OYX5875" s="25"/>
      <x:c r="OYY5875" s="25"/>
      <x:c r="OYZ5875" s="25"/>
      <x:c r="OZA5875" s="25"/>
      <x:c r="OZB5875" s="25"/>
      <x:c r="OZC5875" s="25"/>
      <x:c r="OZD5875" s="25"/>
      <x:c r="OZE5875" s="25"/>
      <x:c r="OZF5875" s="25"/>
      <x:c r="OZG5875" s="25"/>
      <x:c r="OZH5875" s="25"/>
      <x:c r="OZI5875" s="25"/>
      <x:c r="OZJ5875" s="25"/>
      <x:c r="OZK5875" s="25"/>
      <x:c r="OZL5875" s="25"/>
      <x:c r="OZM5875" s="25"/>
      <x:c r="OZN5875" s="25"/>
      <x:c r="OZO5875" s="25"/>
      <x:c r="OZP5875" s="25"/>
      <x:c r="OZQ5875" s="25"/>
      <x:c r="OZR5875" s="25"/>
      <x:c r="OZS5875" s="25"/>
      <x:c r="OZT5875" s="25"/>
      <x:c r="OZU5875" s="25"/>
      <x:c r="OZV5875" s="25"/>
      <x:c r="OZW5875" s="25"/>
      <x:c r="OZX5875" s="25"/>
      <x:c r="OZY5875" s="25"/>
      <x:c r="OZZ5875" s="25"/>
      <x:c r="PAA5875" s="25"/>
      <x:c r="PAB5875" s="25"/>
      <x:c r="PAC5875" s="25"/>
      <x:c r="PAD5875" s="25"/>
      <x:c r="PAE5875" s="25"/>
      <x:c r="PAF5875" s="25"/>
      <x:c r="PAG5875" s="25"/>
      <x:c r="PAH5875" s="25"/>
      <x:c r="PAI5875" s="25"/>
      <x:c r="PAJ5875" s="25"/>
      <x:c r="PAK5875" s="25"/>
      <x:c r="PAL5875" s="25"/>
      <x:c r="PAM5875" s="25"/>
      <x:c r="PAN5875" s="25"/>
      <x:c r="PAO5875" s="25"/>
      <x:c r="PAP5875" s="25"/>
      <x:c r="PAQ5875" s="25"/>
      <x:c r="PAR5875" s="25"/>
      <x:c r="PAS5875" s="25"/>
      <x:c r="PAT5875" s="25"/>
      <x:c r="PAU5875" s="25"/>
      <x:c r="PAV5875" s="25"/>
      <x:c r="PAW5875" s="25"/>
      <x:c r="PAX5875" s="25"/>
      <x:c r="PAY5875" s="25"/>
      <x:c r="PAZ5875" s="25"/>
      <x:c r="PBA5875" s="25"/>
      <x:c r="PBB5875" s="25"/>
      <x:c r="PBC5875" s="25"/>
      <x:c r="PBD5875" s="25"/>
      <x:c r="PBE5875" s="25"/>
      <x:c r="PBF5875" s="25"/>
      <x:c r="PBG5875" s="25"/>
      <x:c r="PBH5875" s="25"/>
      <x:c r="PBI5875" s="25"/>
      <x:c r="PBJ5875" s="25"/>
      <x:c r="PBK5875" s="25"/>
      <x:c r="PBL5875" s="25"/>
      <x:c r="PBM5875" s="25"/>
      <x:c r="PBN5875" s="25"/>
      <x:c r="PBO5875" s="25"/>
      <x:c r="PBP5875" s="25"/>
      <x:c r="PBQ5875" s="25"/>
      <x:c r="PBR5875" s="25"/>
      <x:c r="PBS5875" s="25"/>
      <x:c r="PBT5875" s="25"/>
      <x:c r="PBU5875" s="25"/>
      <x:c r="PBV5875" s="25"/>
      <x:c r="PBW5875" s="25"/>
      <x:c r="PBX5875" s="25"/>
      <x:c r="PBY5875" s="25"/>
      <x:c r="PBZ5875" s="25"/>
      <x:c r="PCA5875" s="25"/>
      <x:c r="PCB5875" s="25"/>
      <x:c r="PCC5875" s="25"/>
      <x:c r="PCD5875" s="25"/>
      <x:c r="PCE5875" s="25"/>
      <x:c r="PCF5875" s="25"/>
      <x:c r="PCG5875" s="25"/>
      <x:c r="PCH5875" s="25"/>
      <x:c r="PCI5875" s="25"/>
      <x:c r="PCJ5875" s="25"/>
      <x:c r="PCK5875" s="25"/>
      <x:c r="PCL5875" s="25"/>
      <x:c r="PCM5875" s="25"/>
      <x:c r="PCN5875" s="25"/>
      <x:c r="PCO5875" s="25"/>
      <x:c r="PCP5875" s="25"/>
      <x:c r="PCQ5875" s="25"/>
      <x:c r="PCR5875" s="25"/>
      <x:c r="PCS5875" s="25"/>
      <x:c r="PCT5875" s="25"/>
      <x:c r="PCU5875" s="25"/>
      <x:c r="PCV5875" s="25"/>
      <x:c r="PCW5875" s="25"/>
      <x:c r="PCX5875" s="25"/>
      <x:c r="PCY5875" s="25"/>
      <x:c r="PCZ5875" s="25"/>
      <x:c r="PDA5875" s="25"/>
      <x:c r="PDB5875" s="25"/>
      <x:c r="PDC5875" s="25"/>
      <x:c r="PDD5875" s="25"/>
      <x:c r="PDE5875" s="25"/>
      <x:c r="PDF5875" s="25"/>
      <x:c r="PDG5875" s="25"/>
      <x:c r="PDH5875" s="25"/>
      <x:c r="PDI5875" s="25"/>
      <x:c r="PDJ5875" s="25"/>
      <x:c r="PDK5875" s="25"/>
      <x:c r="PDL5875" s="25"/>
      <x:c r="PDM5875" s="25"/>
      <x:c r="PDN5875" s="25"/>
      <x:c r="PDO5875" s="25"/>
      <x:c r="PDP5875" s="25"/>
      <x:c r="PDQ5875" s="25"/>
      <x:c r="PDR5875" s="25"/>
      <x:c r="PDS5875" s="25"/>
      <x:c r="PDT5875" s="25"/>
      <x:c r="PDU5875" s="25"/>
      <x:c r="PDV5875" s="25"/>
      <x:c r="PDW5875" s="25"/>
      <x:c r="PDX5875" s="25"/>
      <x:c r="PDY5875" s="25"/>
      <x:c r="PDZ5875" s="25"/>
      <x:c r="PEA5875" s="25"/>
      <x:c r="PEB5875" s="25"/>
      <x:c r="PEC5875" s="25"/>
      <x:c r="PED5875" s="25"/>
      <x:c r="PEE5875" s="25"/>
      <x:c r="PEF5875" s="25"/>
      <x:c r="PEG5875" s="25"/>
      <x:c r="PEH5875" s="25"/>
      <x:c r="PEI5875" s="25"/>
      <x:c r="PEJ5875" s="25"/>
      <x:c r="PEK5875" s="25"/>
      <x:c r="PEL5875" s="25"/>
      <x:c r="PEM5875" s="25"/>
      <x:c r="PEN5875" s="25"/>
      <x:c r="PEO5875" s="25"/>
      <x:c r="PEP5875" s="25"/>
      <x:c r="PEQ5875" s="25"/>
      <x:c r="PER5875" s="25"/>
      <x:c r="PES5875" s="25"/>
      <x:c r="PET5875" s="25"/>
      <x:c r="PEU5875" s="25"/>
      <x:c r="PEV5875" s="25"/>
      <x:c r="PEW5875" s="25"/>
      <x:c r="PEX5875" s="25"/>
      <x:c r="PEY5875" s="25"/>
      <x:c r="PEZ5875" s="25"/>
      <x:c r="PFA5875" s="25"/>
      <x:c r="PFB5875" s="25"/>
      <x:c r="PFC5875" s="25"/>
      <x:c r="PFD5875" s="25"/>
      <x:c r="PFE5875" s="25"/>
      <x:c r="PFF5875" s="25"/>
      <x:c r="PFG5875" s="25"/>
      <x:c r="PFH5875" s="25"/>
      <x:c r="PFI5875" s="25"/>
      <x:c r="PFJ5875" s="25"/>
      <x:c r="PFK5875" s="25"/>
      <x:c r="PFL5875" s="25"/>
      <x:c r="PFM5875" s="25"/>
      <x:c r="PFN5875" s="25"/>
      <x:c r="PFO5875" s="25"/>
      <x:c r="PFP5875" s="25"/>
      <x:c r="PFQ5875" s="25"/>
      <x:c r="PFR5875" s="25"/>
      <x:c r="PFS5875" s="25"/>
      <x:c r="PFT5875" s="25"/>
      <x:c r="PFU5875" s="25"/>
      <x:c r="PFV5875" s="25"/>
      <x:c r="PFW5875" s="25"/>
      <x:c r="PFX5875" s="25"/>
      <x:c r="PFY5875" s="25"/>
      <x:c r="PFZ5875" s="25"/>
      <x:c r="PGA5875" s="25"/>
      <x:c r="PGB5875" s="25"/>
      <x:c r="PGC5875" s="25"/>
      <x:c r="PGD5875" s="25"/>
      <x:c r="PGE5875" s="25"/>
      <x:c r="PGF5875" s="25"/>
      <x:c r="PGG5875" s="25"/>
      <x:c r="PGH5875" s="25"/>
      <x:c r="PGI5875" s="25"/>
      <x:c r="PGJ5875" s="25"/>
      <x:c r="PGK5875" s="25"/>
      <x:c r="PGL5875" s="25"/>
      <x:c r="PGM5875" s="25"/>
      <x:c r="PGN5875" s="25"/>
      <x:c r="PGO5875" s="25"/>
      <x:c r="PGP5875" s="25"/>
      <x:c r="PGQ5875" s="25"/>
      <x:c r="PGR5875" s="25"/>
      <x:c r="PGS5875" s="25"/>
      <x:c r="PGT5875" s="25"/>
      <x:c r="PGU5875" s="25"/>
      <x:c r="PGV5875" s="25"/>
      <x:c r="PGW5875" s="25"/>
      <x:c r="PGX5875" s="25"/>
      <x:c r="PGY5875" s="25"/>
      <x:c r="PGZ5875" s="25"/>
      <x:c r="PHA5875" s="25"/>
      <x:c r="PHB5875" s="25"/>
      <x:c r="PHC5875" s="25"/>
      <x:c r="PHD5875" s="25"/>
      <x:c r="PHE5875" s="25"/>
      <x:c r="PHF5875" s="25"/>
      <x:c r="PHG5875" s="25"/>
      <x:c r="PHH5875" s="25"/>
      <x:c r="PHI5875" s="25"/>
      <x:c r="PHJ5875" s="25"/>
      <x:c r="PHK5875" s="25"/>
      <x:c r="PHL5875" s="25"/>
      <x:c r="PHM5875" s="25"/>
      <x:c r="PHN5875" s="25"/>
      <x:c r="PHO5875" s="25"/>
      <x:c r="PHP5875" s="25"/>
      <x:c r="PHQ5875" s="25"/>
      <x:c r="PHR5875" s="25"/>
      <x:c r="PHS5875" s="25"/>
      <x:c r="PHT5875" s="25"/>
      <x:c r="PHU5875" s="25"/>
      <x:c r="PHV5875" s="25"/>
      <x:c r="PHW5875" s="25"/>
      <x:c r="PHX5875" s="25"/>
      <x:c r="PHY5875" s="25"/>
      <x:c r="PHZ5875" s="25"/>
      <x:c r="PIA5875" s="25"/>
      <x:c r="PIB5875" s="25"/>
      <x:c r="PIC5875" s="25"/>
      <x:c r="PID5875" s="25"/>
      <x:c r="PIE5875" s="25"/>
      <x:c r="PIF5875" s="25"/>
      <x:c r="PIG5875" s="25"/>
      <x:c r="PIH5875" s="25"/>
      <x:c r="PII5875" s="25"/>
      <x:c r="PIJ5875" s="25"/>
      <x:c r="PIK5875" s="25"/>
      <x:c r="PIL5875" s="25"/>
      <x:c r="PIM5875" s="25"/>
      <x:c r="PIN5875" s="25"/>
      <x:c r="PIO5875" s="25"/>
      <x:c r="PIP5875" s="25"/>
      <x:c r="PIQ5875" s="25"/>
      <x:c r="PIR5875" s="25"/>
      <x:c r="PIS5875" s="25"/>
      <x:c r="PIT5875" s="25"/>
      <x:c r="PIU5875" s="25"/>
      <x:c r="PIV5875" s="25"/>
      <x:c r="PIW5875" s="25"/>
      <x:c r="PIX5875" s="25"/>
      <x:c r="PIY5875" s="25"/>
      <x:c r="PIZ5875" s="25"/>
      <x:c r="PJA5875" s="25"/>
      <x:c r="PJB5875" s="25"/>
      <x:c r="PJC5875" s="25"/>
      <x:c r="PJD5875" s="25"/>
      <x:c r="PJE5875" s="25"/>
      <x:c r="PJF5875" s="25"/>
      <x:c r="PJG5875" s="25"/>
      <x:c r="PJH5875" s="25"/>
      <x:c r="PJI5875" s="25"/>
      <x:c r="PJJ5875" s="25"/>
      <x:c r="PJK5875" s="25"/>
      <x:c r="PJL5875" s="25"/>
      <x:c r="PJM5875" s="25"/>
      <x:c r="PJN5875" s="25"/>
      <x:c r="PJO5875" s="25"/>
      <x:c r="PJP5875" s="25"/>
      <x:c r="PJQ5875" s="25"/>
      <x:c r="PJR5875" s="25"/>
      <x:c r="PJS5875" s="25"/>
      <x:c r="PJT5875" s="25"/>
      <x:c r="PJU5875" s="25"/>
      <x:c r="PJV5875" s="25"/>
      <x:c r="PJW5875" s="25"/>
      <x:c r="PJX5875" s="25"/>
      <x:c r="PJY5875" s="25"/>
      <x:c r="PJZ5875" s="25"/>
      <x:c r="PKA5875" s="25"/>
      <x:c r="PKB5875" s="25"/>
      <x:c r="PKC5875" s="25"/>
      <x:c r="PKD5875" s="25"/>
      <x:c r="PKE5875" s="25"/>
      <x:c r="PKF5875" s="25"/>
      <x:c r="PKG5875" s="25"/>
      <x:c r="PKH5875" s="25"/>
      <x:c r="PKI5875" s="25"/>
      <x:c r="PKJ5875" s="25"/>
      <x:c r="PKK5875" s="25"/>
      <x:c r="PKL5875" s="25"/>
      <x:c r="PKM5875" s="25"/>
      <x:c r="PKN5875" s="25"/>
      <x:c r="PKO5875" s="25"/>
      <x:c r="PKP5875" s="25"/>
      <x:c r="PKQ5875" s="25"/>
      <x:c r="PKR5875" s="25"/>
      <x:c r="PKS5875" s="25"/>
      <x:c r="PKT5875" s="25"/>
      <x:c r="PKU5875" s="25"/>
      <x:c r="PKV5875" s="25"/>
      <x:c r="PKW5875" s="25"/>
      <x:c r="PKX5875" s="25"/>
      <x:c r="PKY5875" s="25"/>
      <x:c r="PKZ5875" s="25"/>
      <x:c r="PLA5875" s="25"/>
      <x:c r="PLB5875" s="25"/>
      <x:c r="PLC5875" s="25"/>
      <x:c r="PLD5875" s="25"/>
      <x:c r="PLE5875" s="25"/>
      <x:c r="PLF5875" s="25"/>
      <x:c r="PLG5875" s="25"/>
      <x:c r="PLH5875" s="25"/>
      <x:c r="PLI5875" s="25"/>
      <x:c r="PLJ5875" s="25"/>
      <x:c r="PLK5875" s="25"/>
      <x:c r="PLL5875" s="25"/>
      <x:c r="PLM5875" s="25"/>
      <x:c r="PLN5875" s="25"/>
      <x:c r="PLO5875" s="25"/>
      <x:c r="PLP5875" s="25"/>
      <x:c r="PLQ5875" s="25"/>
      <x:c r="PLR5875" s="25"/>
      <x:c r="PLS5875" s="25"/>
      <x:c r="PLT5875" s="25"/>
      <x:c r="PLU5875" s="25"/>
      <x:c r="PLV5875" s="25"/>
      <x:c r="PLW5875" s="25"/>
      <x:c r="PLX5875" s="25"/>
      <x:c r="PLY5875" s="25"/>
      <x:c r="PLZ5875" s="25"/>
      <x:c r="PMA5875" s="25"/>
      <x:c r="PMB5875" s="25"/>
      <x:c r="PMC5875" s="25"/>
      <x:c r="PMD5875" s="25"/>
      <x:c r="PME5875" s="25"/>
      <x:c r="PMF5875" s="25"/>
      <x:c r="PMG5875" s="25"/>
      <x:c r="PMH5875" s="25"/>
      <x:c r="PMI5875" s="25"/>
      <x:c r="PMJ5875" s="25"/>
      <x:c r="PMK5875" s="25"/>
      <x:c r="PML5875" s="25"/>
      <x:c r="PMM5875" s="25"/>
      <x:c r="PMN5875" s="25"/>
      <x:c r="PMO5875" s="25"/>
      <x:c r="PMP5875" s="25"/>
      <x:c r="PMQ5875" s="25"/>
      <x:c r="PMR5875" s="25"/>
      <x:c r="PMS5875" s="25"/>
      <x:c r="PMT5875" s="25"/>
      <x:c r="PMU5875" s="25"/>
      <x:c r="PMV5875" s="25"/>
      <x:c r="PMW5875" s="25"/>
      <x:c r="PMX5875" s="25"/>
      <x:c r="PMY5875" s="25"/>
      <x:c r="PMZ5875" s="25"/>
      <x:c r="PNA5875" s="25"/>
      <x:c r="PNB5875" s="25"/>
      <x:c r="PNC5875" s="25"/>
      <x:c r="PND5875" s="25"/>
      <x:c r="PNE5875" s="25"/>
      <x:c r="PNF5875" s="25"/>
      <x:c r="PNG5875" s="25"/>
      <x:c r="PNH5875" s="25"/>
      <x:c r="PNI5875" s="25"/>
      <x:c r="PNJ5875" s="25"/>
      <x:c r="PNK5875" s="25"/>
      <x:c r="PNL5875" s="25"/>
      <x:c r="PNM5875" s="25"/>
      <x:c r="PNN5875" s="25"/>
      <x:c r="PNO5875" s="25"/>
      <x:c r="PNP5875" s="25"/>
      <x:c r="PNQ5875" s="25"/>
      <x:c r="PNR5875" s="25"/>
      <x:c r="PNS5875" s="25"/>
      <x:c r="PNT5875" s="25"/>
      <x:c r="PNU5875" s="25"/>
      <x:c r="PNV5875" s="25"/>
      <x:c r="PNW5875" s="25"/>
      <x:c r="PNX5875" s="25"/>
      <x:c r="PNY5875" s="25"/>
      <x:c r="PNZ5875" s="25"/>
      <x:c r="POA5875" s="25"/>
      <x:c r="POB5875" s="25"/>
      <x:c r="POC5875" s="25"/>
      <x:c r="POD5875" s="25"/>
      <x:c r="POE5875" s="25"/>
      <x:c r="POF5875" s="25"/>
      <x:c r="POG5875" s="25"/>
      <x:c r="POH5875" s="25"/>
      <x:c r="POI5875" s="25"/>
      <x:c r="POJ5875" s="25"/>
      <x:c r="POK5875" s="25"/>
      <x:c r="POL5875" s="25"/>
      <x:c r="POM5875" s="25"/>
      <x:c r="PON5875" s="25"/>
      <x:c r="POO5875" s="25"/>
      <x:c r="POP5875" s="25"/>
      <x:c r="POQ5875" s="25"/>
      <x:c r="POR5875" s="25"/>
      <x:c r="POS5875" s="25"/>
      <x:c r="POT5875" s="25"/>
      <x:c r="POU5875" s="25"/>
      <x:c r="POV5875" s="25"/>
      <x:c r="POW5875" s="25"/>
      <x:c r="POX5875" s="25"/>
      <x:c r="POY5875" s="25"/>
      <x:c r="POZ5875" s="25"/>
      <x:c r="PPA5875" s="25"/>
      <x:c r="PPB5875" s="25"/>
      <x:c r="PPC5875" s="25"/>
      <x:c r="PPD5875" s="25"/>
      <x:c r="PPE5875" s="25"/>
      <x:c r="PPF5875" s="25"/>
      <x:c r="PPG5875" s="25"/>
      <x:c r="PPH5875" s="25"/>
      <x:c r="PPI5875" s="25"/>
      <x:c r="PPJ5875" s="25"/>
      <x:c r="PPK5875" s="25"/>
      <x:c r="PPL5875" s="25"/>
      <x:c r="PPM5875" s="25"/>
      <x:c r="PPN5875" s="25"/>
      <x:c r="PPO5875" s="25"/>
      <x:c r="PPP5875" s="25"/>
      <x:c r="PPQ5875" s="25"/>
      <x:c r="PPR5875" s="25"/>
      <x:c r="PPS5875" s="25"/>
      <x:c r="PPT5875" s="25"/>
      <x:c r="PPU5875" s="25"/>
      <x:c r="PPV5875" s="25"/>
      <x:c r="PPW5875" s="25"/>
      <x:c r="PPX5875" s="25"/>
      <x:c r="PPY5875" s="25"/>
      <x:c r="PPZ5875" s="25"/>
      <x:c r="PQA5875" s="25"/>
      <x:c r="PQB5875" s="25"/>
      <x:c r="PQC5875" s="25"/>
      <x:c r="PQD5875" s="25"/>
      <x:c r="PQE5875" s="25"/>
      <x:c r="PQF5875" s="25"/>
      <x:c r="PQG5875" s="25"/>
      <x:c r="PQH5875" s="25"/>
      <x:c r="PQI5875" s="25"/>
      <x:c r="PQJ5875" s="25"/>
      <x:c r="PQK5875" s="25"/>
      <x:c r="PQL5875" s="25"/>
      <x:c r="PQM5875" s="25"/>
      <x:c r="PQN5875" s="25"/>
      <x:c r="PQO5875" s="25"/>
      <x:c r="PQP5875" s="25"/>
      <x:c r="PQQ5875" s="25"/>
      <x:c r="PQR5875" s="25"/>
      <x:c r="PQS5875" s="25"/>
      <x:c r="PQT5875" s="25"/>
      <x:c r="PQU5875" s="25"/>
      <x:c r="PQV5875" s="25"/>
      <x:c r="PQW5875" s="25"/>
      <x:c r="PQX5875" s="25"/>
      <x:c r="PQY5875" s="25"/>
      <x:c r="PQZ5875" s="25"/>
      <x:c r="PRA5875" s="25"/>
      <x:c r="PRB5875" s="25"/>
      <x:c r="PRC5875" s="25"/>
      <x:c r="PRD5875" s="25"/>
      <x:c r="PRE5875" s="25"/>
      <x:c r="PRF5875" s="25"/>
      <x:c r="PRG5875" s="25"/>
      <x:c r="PRH5875" s="25"/>
      <x:c r="PRI5875" s="25"/>
      <x:c r="PRJ5875" s="25"/>
      <x:c r="PRK5875" s="25"/>
      <x:c r="PRL5875" s="25"/>
      <x:c r="PRM5875" s="25"/>
      <x:c r="PRN5875" s="25"/>
      <x:c r="PRO5875" s="25"/>
      <x:c r="PRP5875" s="25"/>
      <x:c r="PRQ5875" s="25"/>
      <x:c r="PRR5875" s="25"/>
      <x:c r="PRS5875" s="25"/>
      <x:c r="PRT5875" s="25"/>
      <x:c r="PRU5875" s="25"/>
      <x:c r="PRV5875" s="25"/>
      <x:c r="PRW5875" s="25"/>
      <x:c r="PRX5875" s="25"/>
      <x:c r="PRY5875" s="25"/>
      <x:c r="PRZ5875" s="25"/>
      <x:c r="PSA5875" s="25"/>
      <x:c r="PSB5875" s="25"/>
      <x:c r="PSC5875" s="25"/>
      <x:c r="PSD5875" s="25"/>
      <x:c r="PSE5875" s="25"/>
      <x:c r="PSF5875" s="25"/>
      <x:c r="PSG5875" s="25"/>
      <x:c r="PSH5875" s="25"/>
      <x:c r="PSI5875" s="25"/>
      <x:c r="PSJ5875" s="25"/>
      <x:c r="PSK5875" s="25"/>
      <x:c r="PSL5875" s="25"/>
      <x:c r="PSM5875" s="25"/>
      <x:c r="PSN5875" s="25"/>
      <x:c r="PSO5875" s="25"/>
      <x:c r="PSP5875" s="25"/>
      <x:c r="PSQ5875" s="25"/>
      <x:c r="PSR5875" s="25"/>
      <x:c r="PSS5875" s="25"/>
      <x:c r="PST5875" s="25"/>
      <x:c r="PSU5875" s="25"/>
      <x:c r="PSV5875" s="25"/>
      <x:c r="PSW5875" s="25"/>
      <x:c r="PSX5875" s="25"/>
      <x:c r="PSY5875" s="25"/>
      <x:c r="PSZ5875" s="25"/>
      <x:c r="PTA5875" s="25"/>
      <x:c r="PTB5875" s="25"/>
      <x:c r="PTC5875" s="25"/>
      <x:c r="PTD5875" s="25"/>
      <x:c r="PTE5875" s="25"/>
      <x:c r="PTF5875" s="25"/>
      <x:c r="PTG5875" s="25"/>
      <x:c r="PTH5875" s="25"/>
      <x:c r="PTI5875" s="25"/>
      <x:c r="PTJ5875" s="25"/>
      <x:c r="PTK5875" s="25"/>
      <x:c r="PTL5875" s="25"/>
      <x:c r="PTM5875" s="25"/>
      <x:c r="PTN5875" s="25"/>
      <x:c r="PTO5875" s="25"/>
      <x:c r="PTP5875" s="25"/>
      <x:c r="PTQ5875" s="25"/>
      <x:c r="PTR5875" s="25"/>
      <x:c r="PTS5875" s="25"/>
      <x:c r="PTT5875" s="25"/>
      <x:c r="PTU5875" s="25"/>
      <x:c r="PTV5875" s="25"/>
      <x:c r="PTW5875" s="25"/>
      <x:c r="PTX5875" s="25"/>
      <x:c r="PTY5875" s="25"/>
      <x:c r="PTZ5875" s="25"/>
      <x:c r="PUA5875" s="25"/>
      <x:c r="PUB5875" s="25"/>
      <x:c r="PUC5875" s="25"/>
      <x:c r="PUD5875" s="25"/>
      <x:c r="PUE5875" s="25"/>
      <x:c r="PUF5875" s="25"/>
      <x:c r="PUG5875" s="25"/>
      <x:c r="PUH5875" s="25"/>
      <x:c r="PUI5875" s="25"/>
      <x:c r="PUJ5875" s="25"/>
      <x:c r="PUK5875" s="25"/>
      <x:c r="PUL5875" s="25"/>
      <x:c r="PUM5875" s="25"/>
      <x:c r="PUN5875" s="25"/>
      <x:c r="PUO5875" s="25"/>
      <x:c r="PUP5875" s="25"/>
      <x:c r="PUQ5875" s="25"/>
      <x:c r="PUR5875" s="25"/>
      <x:c r="PUS5875" s="25"/>
      <x:c r="PUT5875" s="25"/>
      <x:c r="PUU5875" s="25"/>
      <x:c r="PUV5875" s="25"/>
      <x:c r="PUW5875" s="25"/>
      <x:c r="PUX5875" s="25"/>
      <x:c r="PUY5875" s="25"/>
      <x:c r="PUZ5875" s="25"/>
      <x:c r="PVA5875" s="25"/>
      <x:c r="PVB5875" s="25"/>
      <x:c r="PVC5875" s="25"/>
      <x:c r="PVD5875" s="25"/>
      <x:c r="PVE5875" s="25"/>
      <x:c r="PVF5875" s="25"/>
      <x:c r="PVG5875" s="25"/>
      <x:c r="PVH5875" s="25"/>
      <x:c r="PVI5875" s="25"/>
      <x:c r="PVJ5875" s="25"/>
      <x:c r="PVK5875" s="25"/>
      <x:c r="PVL5875" s="25"/>
      <x:c r="PVM5875" s="25"/>
      <x:c r="PVN5875" s="25"/>
      <x:c r="PVO5875" s="25"/>
      <x:c r="PVP5875" s="25"/>
      <x:c r="PVQ5875" s="25"/>
      <x:c r="PVR5875" s="25"/>
      <x:c r="PVS5875" s="25"/>
      <x:c r="PVT5875" s="25"/>
      <x:c r="PVU5875" s="25"/>
      <x:c r="PVV5875" s="25"/>
      <x:c r="PVW5875" s="25"/>
      <x:c r="PVX5875" s="25"/>
      <x:c r="PVY5875" s="25"/>
      <x:c r="PVZ5875" s="25"/>
      <x:c r="PWA5875" s="25"/>
      <x:c r="PWB5875" s="25"/>
      <x:c r="PWC5875" s="25"/>
      <x:c r="PWD5875" s="25"/>
      <x:c r="PWE5875" s="25"/>
      <x:c r="PWF5875" s="25"/>
      <x:c r="PWG5875" s="25"/>
      <x:c r="PWH5875" s="25"/>
      <x:c r="PWI5875" s="25"/>
      <x:c r="PWJ5875" s="25"/>
      <x:c r="PWK5875" s="25"/>
      <x:c r="PWL5875" s="25"/>
      <x:c r="PWM5875" s="25"/>
      <x:c r="PWN5875" s="25"/>
      <x:c r="PWO5875" s="25"/>
      <x:c r="PWP5875" s="25"/>
      <x:c r="PWQ5875" s="25"/>
      <x:c r="PWR5875" s="25"/>
      <x:c r="PWS5875" s="25"/>
      <x:c r="PWT5875" s="25"/>
      <x:c r="PWU5875" s="25"/>
      <x:c r="PWV5875" s="25"/>
      <x:c r="PWW5875" s="25"/>
      <x:c r="PWX5875" s="25"/>
      <x:c r="PWY5875" s="25"/>
      <x:c r="PWZ5875" s="25"/>
      <x:c r="PXA5875" s="25"/>
      <x:c r="PXB5875" s="25"/>
      <x:c r="PXC5875" s="25"/>
      <x:c r="PXD5875" s="25"/>
      <x:c r="PXE5875" s="25"/>
      <x:c r="PXF5875" s="25"/>
      <x:c r="PXG5875" s="25"/>
      <x:c r="PXH5875" s="25"/>
      <x:c r="PXI5875" s="25"/>
      <x:c r="PXJ5875" s="25"/>
      <x:c r="PXK5875" s="25"/>
      <x:c r="PXL5875" s="25"/>
      <x:c r="PXM5875" s="25"/>
      <x:c r="PXN5875" s="25"/>
      <x:c r="PXO5875" s="25"/>
      <x:c r="PXP5875" s="25"/>
      <x:c r="PXQ5875" s="25"/>
      <x:c r="PXR5875" s="25"/>
      <x:c r="PXS5875" s="25"/>
      <x:c r="PXT5875" s="25"/>
      <x:c r="PXU5875" s="25"/>
      <x:c r="PXV5875" s="25"/>
      <x:c r="PXW5875" s="25"/>
      <x:c r="PXX5875" s="25"/>
      <x:c r="PXY5875" s="25"/>
      <x:c r="PXZ5875" s="25"/>
      <x:c r="PYA5875" s="25"/>
      <x:c r="PYB5875" s="25"/>
      <x:c r="PYC5875" s="25"/>
      <x:c r="PYD5875" s="25"/>
      <x:c r="PYE5875" s="25"/>
      <x:c r="PYF5875" s="25"/>
      <x:c r="PYG5875" s="25"/>
      <x:c r="PYH5875" s="25"/>
      <x:c r="PYI5875" s="25"/>
      <x:c r="PYJ5875" s="25"/>
      <x:c r="PYK5875" s="25"/>
      <x:c r="PYL5875" s="25"/>
      <x:c r="PYM5875" s="25"/>
      <x:c r="PYN5875" s="25"/>
      <x:c r="PYO5875" s="25"/>
      <x:c r="PYP5875" s="25"/>
      <x:c r="PYQ5875" s="25"/>
      <x:c r="PYR5875" s="25"/>
      <x:c r="PYS5875" s="25"/>
      <x:c r="PYT5875" s="25"/>
      <x:c r="PYU5875" s="25"/>
      <x:c r="PYV5875" s="25"/>
      <x:c r="PYW5875" s="25"/>
      <x:c r="PYX5875" s="25"/>
      <x:c r="PYY5875" s="25"/>
      <x:c r="PYZ5875" s="25"/>
      <x:c r="PZA5875" s="25"/>
      <x:c r="PZB5875" s="25"/>
      <x:c r="PZC5875" s="25"/>
      <x:c r="PZD5875" s="25"/>
      <x:c r="PZE5875" s="25"/>
      <x:c r="PZF5875" s="25"/>
      <x:c r="PZG5875" s="25"/>
      <x:c r="PZH5875" s="25"/>
      <x:c r="PZI5875" s="25"/>
      <x:c r="PZJ5875" s="25"/>
      <x:c r="PZK5875" s="25"/>
      <x:c r="PZL5875" s="25"/>
      <x:c r="PZM5875" s="25"/>
      <x:c r="PZN5875" s="25"/>
      <x:c r="PZO5875" s="25"/>
      <x:c r="PZP5875" s="25"/>
      <x:c r="PZQ5875" s="25"/>
      <x:c r="PZR5875" s="25"/>
      <x:c r="PZS5875" s="25"/>
      <x:c r="PZT5875" s="25"/>
      <x:c r="PZU5875" s="25"/>
      <x:c r="PZV5875" s="25"/>
      <x:c r="PZW5875" s="25"/>
      <x:c r="PZX5875" s="25"/>
      <x:c r="PZY5875" s="25"/>
      <x:c r="PZZ5875" s="25"/>
      <x:c r="QAA5875" s="25"/>
      <x:c r="QAB5875" s="25"/>
      <x:c r="QAC5875" s="25"/>
      <x:c r="QAD5875" s="25"/>
      <x:c r="QAE5875" s="25"/>
      <x:c r="QAF5875" s="25"/>
      <x:c r="QAG5875" s="25"/>
      <x:c r="QAH5875" s="25"/>
      <x:c r="QAI5875" s="25"/>
      <x:c r="QAJ5875" s="25"/>
      <x:c r="QAK5875" s="25"/>
      <x:c r="QAL5875" s="25"/>
      <x:c r="QAM5875" s="25"/>
      <x:c r="QAN5875" s="25"/>
      <x:c r="QAO5875" s="25"/>
      <x:c r="QAP5875" s="25"/>
      <x:c r="QAQ5875" s="25"/>
      <x:c r="QAR5875" s="25"/>
      <x:c r="QAS5875" s="25"/>
      <x:c r="QAT5875" s="25"/>
      <x:c r="QAU5875" s="25"/>
      <x:c r="QAV5875" s="25"/>
      <x:c r="QAW5875" s="25"/>
      <x:c r="QAX5875" s="25"/>
      <x:c r="QAY5875" s="25"/>
      <x:c r="QAZ5875" s="25"/>
      <x:c r="QBA5875" s="25"/>
      <x:c r="QBB5875" s="25"/>
      <x:c r="QBC5875" s="25"/>
      <x:c r="QBD5875" s="25"/>
      <x:c r="QBE5875" s="25"/>
      <x:c r="QBF5875" s="25"/>
      <x:c r="QBG5875" s="25"/>
      <x:c r="QBH5875" s="25"/>
      <x:c r="QBI5875" s="25"/>
      <x:c r="QBJ5875" s="25"/>
      <x:c r="QBK5875" s="25"/>
      <x:c r="QBL5875" s="25"/>
      <x:c r="QBM5875" s="25"/>
      <x:c r="QBN5875" s="25"/>
      <x:c r="QBO5875" s="25"/>
      <x:c r="QBP5875" s="25"/>
      <x:c r="QBQ5875" s="25"/>
      <x:c r="QBR5875" s="25"/>
      <x:c r="QBS5875" s="25"/>
      <x:c r="QBT5875" s="25"/>
      <x:c r="QBU5875" s="25"/>
      <x:c r="QBV5875" s="25"/>
      <x:c r="QBW5875" s="25"/>
      <x:c r="QBX5875" s="25"/>
      <x:c r="QBY5875" s="25"/>
      <x:c r="QBZ5875" s="25"/>
      <x:c r="QCA5875" s="25"/>
      <x:c r="QCB5875" s="25"/>
      <x:c r="QCC5875" s="25"/>
      <x:c r="QCD5875" s="25"/>
      <x:c r="QCE5875" s="25"/>
      <x:c r="QCF5875" s="25"/>
      <x:c r="QCG5875" s="25"/>
      <x:c r="QCH5875" s="25"/>
      <x:c r="QCI5875" s="25"/>
      <x:c r="QCJ5875" s="25"/>
      <x:c r="QCK5875" s="25"/>
      <x:c r="QCL5875" s="25"/>
      <x:c r="QCM5875" s="25"/>
      <x:c r="QCN5875" s="25"/>
      <x:c r="QCO5875" s="25"/>
      <x:c r="QCP5875" s="25"/>
      <x:c r="QCQ5875" s="25"/>
      <x:c r="QCR5875" s="25"/>
      <x:c r="QCS5875" s="25"/>
      <x:c r="QCT5875" s="25"/>
      <x:c r="QCU5875" s="25"/>
      <x:c r="QCV5875" s="25"/>
      <x:c r="QCW5875" s="25"/>
      <x:c r="QCX5875" s="25"/>
      <x:c r="QCY5875" s="25"/>
      <x:c r="QCZ5875" s="25"/>
      <x:c r="QDA5875" s="25"/>
      <x:c r="QDB5875" s="25"/>
      <x:c r="QDC5875" s="25"/>
      <x:c r="QDD5875" s="25"/>
      <x:c r="QDE5875" s="25"/>
      <x:c r="QDF5875" s="25"/>
      <x:c r="QDG5875" s="25"/>
      <x:c r="QDH5875" s="25"/>
      <x:c r="QDI5875" s="25"/>
      <x:c r="QDJ5875" s="25"/>
      <x:c r="QDK5875" s="25"/>
      <x:c r="QDL5875" s="25"/>
      <x:c r="QDM5875" s="25"/>
      <x:c r="QDN5875" s="25"/>
      <x:c r="QDO5875" s="25"/>
      <x:c r="QDP5875" s="25"/>
      <x:c r="QDQ5875" s="25"/>
      <x:c r="QDR5875" s="25"/>
      <x:c r="QDS5875" s="25"/>
      <x:c r="QDT5875" s="25"/>
      <x:c r="QDU5875" s="25"/>
      <x:c r="QDV5875" s="25"/>
      <x:c r="QDW5875" s="25"/>
      <x:c r="QDX5875" s="25"/>
      <x:c r="QDY5875" s="25"/>
      <x:c r="QDZ5875" s="25"/>
      <x:c r="QEA5875" s="25"/>
      <x:c r="QEB5875" s="25"/>
      <x:c r="QEC5875" s="25"/>
      <x:c r="QED5875" s="25"/>
      <x:c r="QEE5875" s="25"/>
      <x:c r="QEF5875" s="25"/>
      <x:c r="QEG5875" s="25"/>
      <x:c r="QEH5875" s="25"/>
      <x:c r="QEI5875" s="25"/>
      <x:c r="QEJ5875" s="25"/>
      <x:c r="QEK5875" s="25"/>
      <x:c r="QEL5875" s="25"/>
      <x:c r="QEM5875" s="25"/>
      <x:c r="QEN5875" s="25"/>
      <x:c r="QEO5875" s="25"/>
      <x:c r="QEP5875" s="25"/>
      <x:c r="QEQ5875" s="25"/>
      <x:c r="QER5875" s="25"/>
      <x:c r="QES5875" s="25"/>
      <x:c r="QET5875" s="25"/>
      <x:c r="QEU5875" s="25"/>
      <x:c r="QEV5875" s="25"/>
      <x:c r="QEW5875" s="25"/>
      <x:c r="QEX5875" s="25"/>
      <x:c r="QEY5875" s="25"/>
      <x:c r="QEZ5875" s="25"/>
      <x:c r="QFA5875" s="25"/>
      <x:c r="QFB5875" s="25"/>
      <x:c r="QFC5875" s="25"/>
      <x:c r="QFD5875" s="25"/>
      <x:c r="QFE5875" s="25"/>
      <x:c r="QFF5875" s="25"/>
      <x:c r="QFG5875" s="25"/>
      <x:c r="QFH5875" s="25"/>
      <x:c r="QFI5875" s="25"/>
      <x:c r="QFJ5875" s="25"/>
      <x:c r="QFK5875" s="25"/>
      <x:c r="QFL5875" s="25"/>
      <x:c r="QFM5875" s="25"/>
      <x:c r="QFN5875" s="25"/>
      <x:c r="QFO5875" s="25"/>
      <x:c r="QFP5875" s="25"/>
      <x:c r="QFQ5875" s="25"/>
      <x:c r="QFR5875" s="25"/>
      <x:c r="QFS5875" s="25"/>
      <x:c r="QFT5875" s="25"/>
      <x:c r="QFU5875" s="25"/>
      <x:c r="QFV5875" s="25"/>
      <x:c r="QFW5875" s="25"/>
      <x:c r="QFX5875" s="25"/>
      <x:c r="QFY5875" s="25"/>
      <x:c r="QFZ5875" s="25"/>
      <x:c r="QGA5875" s="25"/>
      <x:c r="QGB5875" s="25"/>
      <x:c r="QGC5875" s="25"/>
      <x:c r="QGD5875" s="25"/>
      <x:c r="QGE5875" s="25"/>
      <x:c r="QGF5875" s="25"/>
      <x:c r="QGG5875" s="25"/>
      <x:c r="QGH5875" s="25"/>
      <x:c r="QGI5875" s="25"/>
      <x:c r="QGJ5875" s="25"/>
      <x:c r="QGK5875" s="25"/>
      <x:c r="QGL5875" s="25"/>
      <x:c r="QGM5875" s="25"/>
      <x:c r="QGN5875" s="25"/>
      <x:c r="QGO5875" s="25"/>
      <x:c r="QGP5875" s="25"/>
      <x:c r="QGQ5875" s="25"/>
      <x:c r="QGR5875" s="25"/>
      <x:c r="QGS5875" s="25"/>
      <x:c r="QGT5875" s="25"/>
      <x:c r="QGU5875" s="25"/>
      <x:c r="QGV5875" s="25"/>
      <x:c r="QGW5875" s="25"/>
      <x:c r="QGX5875" s="25"/>
      <x:c r="QGY5875" s="25"/>
      <x:c r="QGZ5875" s="25"/>
      <x:c r="QHA5875" s="25"/>
      <x:c r="QHB5875" s="25"/>
      <x:c r="QHC5875" s="25"/>
      <x:c r="QHD5875" s="25"/>
      <x:c r="QHE5875" s="25"/>
      <x:c r="QHF5875" s="25"/>
      <x:c r="QHG5875" s="25"/>
      <x:c r="QHH5875" s="25"/>
      <x:c r="QHI5875" s="25"/>
      <x:c r="QHJ5875" s="25"/>
      <x:c r="QHK5875" s="25"/>
      <x:c r="QHL5875" s="25"/>
      <x:c r="QHM5875" s="25"/>
      <x:c r="QHN5875" s="25"/>
      <x:c r="QHO5875" s="25"/>
      <x:c r="QHP5875" s="25"/>
      <x:c r="QHQ5875" s="25"/>
      <x:c r="QHR5875" s="25"/>
      <x:c r="QHS5875" s="25"/>
      <x:c r="QHT5875" s="25"/>
      <x:c r="QHU5875" s="25"/>
      <x:c r="QHV5875" s="25"/>
      <x:c r="QHW5875" s="25"/>
      <x:c r="QHX5875" s="25"/>
      <x:c r="QHY5875" s="25"/>
      <x:c r="QHZ5875" s="25"/>
      <x:c r="QIA5875" s="25"/>
      <x:c r="QIB5875" s="25"/>
      <x:c r="QIC5875" s="25"/>
      <x:c r="QID5875" s="25"/>
      <x:c r="QIE5875" s="25"/>
      <x:c r="QIF5875" s="25"/>
      <x:c r="QIG5875" s="25"/>
      <x:c r="QIH5875" s="25"/>
      <x:c r="QII5875" s="25"/>
      <x:c r="QIJ5875" s="25"/>
      <x:c r="QIK5875" s="25"/>
      <x:c r="QIL5875" s="25"/>
      <x:c r="QIM5875" s="25"/>
      <x:c r="QIN5875" s="25"/>
      <x:c r="QIO5875" s="25"/>
      <x:c r="QIP5875" s="25"/>
      <x:c r="QIQ5875" s="25"/>
      <x:c r="QIR5875" s="25"/>
      <x:c r="QIS5875" s="25"/>
      <x:c r="QIT5875" s="25"/>
      <x:c r="QIU5875" s="25"/>
      <x:c r="QIV5875" s="25"/>
      <x:c r="QIW5875" s="25"/>
      <x:c r="QIX5875" s="25"/>
      <x:c r="QIY5875" s="25"/>
      <x:c r="QIZ5875" s="25"/>
      <x:c r="QJA5875" s="25"/>
      <x:c r="QJB5875" s="25"/>
      <x:c r="QJC5875" s="25"/>
      <x:c r="QJD5875" s="25"/>
      <x:c r="QJE5875" s="25"/>
      <x:c r="QJF5875" s="25"/>
      <x:c r="QJG5875" s="25"/>
      <x:c r="QJH5875" s="25"/>
      <x:c r="QJI5875" s="25"/>
      <x:c r="QJJ5875" s="25"/>
      <x:c r="QJK5875" s="25"/>
      <x:c r="QJL5875" s="25"/>
      <x:c r="QJM5875" s="25"/>
      <x:c r="QJN5875" s="25"/>
      <x:c r="QJO5875" s="25"/>
      <x:c r="QJP5875" s="25"/>
      <x:c r="QJQ5875" s="25"/>
      <x:c r="QJR5875" s="25"/>
      <x:c r="QJS5875" s="25"/>
      <x:c r="QJT5875" s="25"/>
      <x:c r="QJU5875" s="25"/>
      <x:c r="QJV5875" s="25"/>
      <x:c r="QJW5875" s="25"/>
      <x:c r="QJX5875" s="25"/>
      <x:c r="QJY5875" s="25"/>
      <x:c r="QJZ5875" s="25"/>
      <x:c r="QKA5875" s="25"/>
      <x:c r="QKB5875" s="25"/>
      <x:c r="QKC5875" s="25"/>
      <x:c r="QKD5875" s="25"/>
      <x:c r="QKE5875" s="25"/>
      <x:c r="QKF5875" s="25"/>
      <x:c r="QKG5875" s="25"/>
      <x:c r="QKH5875" s="25"/>
      <x:c r="QKI5875" s="25"/>
      <x:c r="QKJ5875" s="25"/>
      <x:c r="QKK5875" s="25"/>
      <x:c r="QKL5875" s="25"/>
      <x:c r="QKM5875" s="25"/>
      <x:c r="QKN5875" s="25"/>
      <x:c r="QKO5875" s="25"/>
      <x:c r="QKP5875" s="25"/>
      <x:c r="QKQ5875" s="25"/>
      <x:c r="QKR5875" s="25"/>
      <x:c r="QKS5875" s="25"/>
      <x:c r="QKT5875" s="25"/>
      <x:c r="QKU5875" s="25"/>
      <x:c r="QKV5875" s="25"/>
      <x:c r="QKW5875" s="25"/>
      <x:c r="QKX5875" s="25"/>
      <x:c r="QKY5875" s="25"/>
      <x:c r="QKZ5875" s="25"/>
      <x:c r="QLA5875" s="25"/>
      <x:c r="QLB5875" s="25"/>
      <x:c r="QLC5875" s="25"/>
      <x:c r="QLD5875" s="25"/>
      <x:c r="QLE5875" s="25"/>
      <x:c r="QLF5875" s="25"/>
      <x:c r="QLG5875" s="25"/>
      <x:c r="QLH5875" s="25"/>
      <x:c r="QLI5875" s="25"/>
      <x:c r="QLJ5875" s="25"/>
      <x:c r="QLK5875" s="25"/>
      <x:c r="QLL5875" s="25"/>
      <x:c r="QLM5875" s="25"/>
      <x:c r="QLN5875" s="25"/>
      <x:c r="QLO5875" s="25"/>
      <x:c r="QLP5875" s="25"/>
      <x:c r="QLQ5875" s="25"/>
      <x:c r="QLR5875" s="25"/>
      <x:c r="QLS5875" s="25"/>
      <x:c r="QLT5875" s="25"/>
      <x:c r="QLU5875" s="25"/>
      <x:c r="QLV5875" s="25"/>
      <x:c r="QLW5875" s="25"/>
      <x:c r="QLX5875" s="25"/>
      <x:c r="QLY5875" s="25"/>
      <x:c r="QLZ5875" s="25"/>
      <x:c r="QMA5875" s="25"/>
      <x:c r="QMB5875" s="25"/>
      <x:c r="QMC5875" s="25"/>
      <x:c r="QMD5875" s="25"/>
      <x:c r="QME5875" s="25"/>
      <x:c r="QMF5875" s="25"/>
      <x:c r="QMG5875" s="25"/>
      <x:c r="QMH5875" s="25"/>
      <x:c r="QMI5875" s="25"/>
      <x:c r="QMJ5875" s="25"/>
      <x:c r="QMK5875" s="25"/>
      <x:c r="QML5875" s="25"/>
      <x:c r="QMM5875" s="25"/>
      <x:c r="QMN5875" s="25"/>
      <x:c r="QMO5875" s="25"/>
      <x:c r="QMP5875" s="25"/>
      <x:c r="QMQ5875" s="25"/>
      <x:c r="QMR5875" s="25"/>
      <x:c r="QMS5875" s="25"/>
      <x:c r="QMT5875" s="25"/>
      <x:c r="QMU5875" s="25"/>
      <x:c r="QMV5875" s="25"/>
      <x:c r="QMW5875" s="25"/>
      <x:c r="QMX5875" s="25"/>
      <x:c r="QMY5875" s="25"/>
      <x:c r="QMZ5875" s="25"/>
      <x:c r="QNA5875" s="25"/>
      <x:c r="QNB5875" s="25"/>
      <x:c r="QNC5875" s="25"/>
      <x:c r="QND5875" s="25"/>
      <x:c r="QNE5875" s="25"/>
      <x:c r="QNF5875" s="25"/>
      <x:c r="QNG5875" s="25"/>
      <x:c r="QNH5875" s="25"/>
      <x:c r="QNI5875" s="25"/>
      <x:c r="QNJ5875" s="25"/>
      <x:c r="QNK5875" s="25"/>
      <x:c r="QNL5875" s="25"/>
      <x:c r="QNM5875" s="25"/>
      <x:c r="QNN5875" s="25"/>
      <x:c r="QNO5875" s="25"/>
      <x:c r="QNP5875" s="25"/>
      <x:c r="QNQ5875" s="25"/>
      <x:c r="QNR5875" s="25"/>
      <x:c r="QNS5875" s="25"/>
      <x:c r="QNT5875" s="25"/>
      <x:c r="QNU5875" s="25"/>
      <x:c r="QNV5875" s="25"/>
      <x:c r="QNW5875" s="25"/>
      <x:c r="QNX5875" s="25"/>
      <x:c r="QNY5875" s="25"/>
      <x:c r="QNZ5875" s="25"/>
      <x:c r="QOA5875" s="25"/>
      <x:c r="QOB5875" s="25"/>
      <x:c r="QOC5875" s="25"/>
      <x:c r="QOD5875" s="25"/>
      <x:c r="QOE5875" s="25"/>
      <x:c r="QOF5875" s="25"/>
      <x:c r="QOG5875" s="25"/>
      <x:c r="QOH5875" s="25"/>
      <x:c r="QOI5875" s="25"/>
      <x:c r="QOJ5875" s="25"/>
      <x:c r="QOK5875" s="25"/>
      <x:c r="QOL5875" s="25"/>
      <x:c r="QOM5875" s="25"/>
      <x:c r="QON5875" s="25"/>
      <x:c r="QOO5875" s="25"/>
      <x:c r="QOP5875" s="25"/>
      <x:c r="QOQ5875" s="25"/>
      <x:c r="QOR5875" s="25"/>
      <x:c r="QOS5875" s="25"/>
      <x:c r="QOT5875" s="25"/>
      <x:c r="QOU5875" s="25"/>
      <x:c r="QOV5875" s="25"/>
      <x:c r="QOW5875" s="25"/>
      <x:c r="QOX5875" s="25"/>
      <x:c r="QOY5875" s="25"/>
      <x:c r="QOZ5875" s="25"/>
      <x:c r="QPA5875" s="25"/>
      <x:c r="QPB5875" s="25"/>
      <x:c r="QPC5875" s="25"/>
      <x:c r="QPD5875" s="25"/>
      <x:c r="QPE5875" s="25"/>
      <x:c r="QPF5875" s="25"/>
      <x:c r="QPG5875" s="25"/>
      <x:c r="QPH5875" s="25"/>
      <x:c r="QPI5875" s="25"/>
      <x:c r="QPJ5875" s="25"/>
      <x:c r="QPK5875" s="25"/>
      <x:c r="QPL5875" s="25"/>
      <x:c r="QPM5875" s="25"/>
      <x:c r="QPN5875" s="25"/>
      <x:c r="QPO5875" s="25"/>
      <x:c r="QPP5875" s="25"/>
      <x:c r="QPQ5875" s="25"/>
      <x:c r="QPR5875" s="25"/>
      <x:c r="QPS5875" s="25"/>
      <x:c r="QPT5875" s="25"/>
      <x:c r="QPU5875" s="25"/>
      <x:c r="QPV5875" s="25"/>
      <x:c r="QPW5875" s="25"/>
      <x:c r="QPX5875" s="25"/>
      <x:c r="QPY5875" s="25"/>
      <x:c r="QPZ5875" s="25"/>
      <x:c r="QQA5875" s="25"/>
      <x:c r="QQB5875" s="25"/>
      <x:c r="QQC5875" s="25"/>
      <x:c r="QQD5875" s="25"/>
      <x:c r="QQE5875" s="25"/>
      <x:c r="QQF5875" s="25"/>
      <x:c r="QQG5875" s="25"/>
      <x:c r="QQH5875" s="25"/>
      <x:c r="QQI5875" s="25"/>
      <x:c r="QQJ5875" s="25"/>
      <x:c r="QQK5875" s="25"/>
      <x:c r="QQL5875" s="25"/>
      <x:c r="QQM5875" s="25"/>
      <x:c r="QQN5875" s="25"/>
      <x:c r="QQO5875" s="25"/>
      <x:c r="QQP5875" s="25"/>
      <x:c r="QQQ5875" s="25"/>
      <x:c r="QQR5875" s="25"/>
      <x:c r="QQS5875" s="25"/>
      <x:c r="QQT5875" s="25"/>
      <x:c r="QQU5875" s="25"/>
      <x:c r="QQV5875" s="25"/>
      <x:c r="QQW5875" s="25"/>
      <x:c r="QQX5875" s="25"/>
      <x:c r="QQY5875" s="25"/>
      <x:c r="QQZ5875" s="25"/>
      <x:c r="QRA5875" s="25"/>
      <x:c r="QRB5875" s="25"/>
      <x:c r="QRC5875" s="25"/>
      <x:c r="QRD5875" s="25"/>
      <x:c r="QRE5875" s="25"/>
      <x:c r="QRF5875" s="25"/>
      <x:c r="QRG5875" s="25"/>
      <x:c r="QRH5875" s="25"/>
      <x:c r="QRI5875" s="25"/>
      <x:c r="QRJ5875" s="25"/>
      <x:c r="QRK5875" s="25"/>
      <x:c r="QRL5875" s="25"/>
      <x:c r="QRM5875" s="25"/>
      <x:c r="QRN5875" s="25"/>
      <x:c r="QRO5875" s="25"/>
      <x:c r="QRP5875" s="25"/>
      <x:c r="QRQ5875" s="25"/>
      <x:c r="QRR5875" s="25"/>
      <x:c r="QRS5875" s="25"/>
      <x:c r="QRT5875" s="25"/>
      <x:c r="QRU5875" s="25"/>
      <x:c r="QRV5875" s="25"/>
      <x:c r="QRW5875" s="25"/>
      <x:c r="QRX5875" s="25"/>
      <x:c r="QRY5875" s="25"/>
      <x:c r="QRZ5875" s="25"/>
      <x:c r="QSA5875" s="25"/>
      <x:c r="QSB5875" s="25"/>
      <x:c r="QSC5875" s="25"/>
      <x:c r="QSD5875" s="25"/>
      <x:c r="QSE5875" s="25"/>
      <x:c r="QSF5875" s="25"/>
      <x:c r="QSG5875" s="25"/>
      <x:c r="QSH5875" s="25"/>
      <x:c r="QSI5875" s="25"/>
      <x:c r="QSJ5875" s="25"/>
      <x:c r="QSK5875" s="25"/>
      <x:c r="QSL5875" s="25"/>
      <x:c r="QSM5875" s="25"/>
      <x:c r="QSN5875" s="25"/>
      <x:c r="QSO5875" s="25"/>
      <x:c r="QSP5875" s="25"/>
      <x:c r="QSQ5875" s="25"/>
      <x:c r="QSR5875" s="25"/>
      <x:c r="QSS5875" s="25"/>
      <x:c r="QST5875" s="25"/>
      <x:c r="QSU5875" s="25"/>
      <x:c r="QSV5875" s="25"/>
      <x:c r="QSW5875" s="25"/>
      <x:c r="QSX5875" s="25"/>
      <x:c r="QSY5875" s="25"/>
      <x:c r="QSZ5875" s="25"/>
      <x:c r="QTA5875" s="25"/>
      <x:c r="QTB5875" s="25"/>
      <x:c r="QTC5875" s="25"/>
      <x:c r="QTD5875" s="25"/>
      <x:c r="QTE5875" s="25"/>
      <x:c r="QTF5875" s="25"/>
      <x:c r="QTG5875" s="25"/>
      <x:c r="QTH5875" s="25"/>
      <x:c r="QTI5875" s="25"/>
      <x:c r="QTJ5875" s="25"/>
      <x:c r="QTK5875" s="25"/>
      <x:c r="QTL5875" s="25"/>
      <x:c r="QTM5875" s="25"/>
      <x:c r="QTN5875" s="25"/>
      <x:c r="QTO5875" s="25"/>
      <x:c r="QTP5875" s="25"/>
      <x:c r="QTQ5875" s="25"/>
      <x:c r="QTR5875" s="25"/>
      <x:c r="QTS5875" s="25"/>
      <x:c r="QTT5875" s="25"/>
      <x:c r="QTU5875" s="25"/>
      <x:c r="QTV5875" s="25"/>
      <x:c r="QTW5875" s="25"/>
      <x:c r="QTX5875" s="25"/>
      <x:c r="QTY5875" s="25"/>
      <x:c r="QTZ5875" s="25"/>
      <x:c r="QUA5875" s="25"/>
      <x:c r="QUB5875" s="25"/>
      <x:c r="QUC5875" s="25"/>
      <x:c r="QUD5875" s="25"/>
      <x:c r="QUE5875" s="25"/>
      <x:c r="QUF5875" s="25"/>
      <x:c r="QUG5875" s="25"/>
      <x:c r="QUH5875" s="25"/>
      <x:c r="QUI5875" s="25"/>
      <x:c r="QUJ5875" s="25"/>
      <x:c r="QUK5875" s="25"/>
      <x:c r="QUL5875" s="25"/>
      <x:c r="QUM5875" s="25"/>
      <x:c r="QUN5875" s="25"/>
      <x:c r="QUO5875" s="25"/>
      <x:c r="QUP5875" s="25"/>
      <x:c r="QUQ5875" s="25"/>
      <x:c r="QUR5875" s="25"/>
      <x:c r="QUS5875" s="25"/>
      <x:c r="QUT5875" s="25"/>
      <x:c r="QUU5875" s="25"/>
      <x:c r="QUV5875" s="25"/>
      <x:c r="QUW5875" s="25"/>
      <x:c r="QUX5875" s="25"/>
      <x:c r="QUY5875" s="25"/>
      <x:c r="QUZ5875" s="25"/>
      <x:c r="QVA5875" s="25"/>
      <x:c r="QVB5875" s="25"/>
      <x:c r="QVC5875" s="25"/>
      <x:c r="QVD5875" s="25"/>
      <x:c r="QVE5875" s="25"/>
      <x:c r="QVF5875" s="25"/>
      <x:c r="QVG5875" s="25"/>
      <x:c r="QVH5875" s="25"/>
      <x:c r="QVI5875" s="25"/>
      <x:c r="QVJ5875" s="25"/>
      <x:c r="QVK5875" s="25"/>
      <x:c r="QVL5875" s="25"/>
      <x:c r="QVM5875" s="25"/>
      <x:c r="QVN5875" s="25"/>
      <x:c r="QVO5875" s="25"/>
      <x:c r="QVP5875" s="25"/>
      <x:c r="QVQ5875" s="25"/>
      <x:c r="QVR5875" s="25"/>
      <x:c r="QVS5875" s="25"/>
      <x:c r="QVT5875" s="25"/>
      <x:c r="QVU5875" s="25"/>
      <x:c r="QVV5875" s="25"/>
      <x:c r="QVW5875" s="25"/>
      <x:c r="QVX5875" s="25"/>
      <x:c r="QVY5875" s="25"/>
      <x:c r="QVZ5875" s="25"/>
      <x:c r="QWA5875" s="25"/>
      <x:c r="QWB5875" s="25"/>
      <x:c r="QWC5875" s="25"/>
      <x:c r="QWD5875" s="25"/>
      <x:c r="QWE5875" s="25"/>
      <x:c r="QWF5875" s="25"/>
      <x:c r="QWG5875" s="25"/>
      <x:c r="QWH5875" s="25"/>
      <x:c r="QWI5875" s="25"/>
      <x:c r="QWJ5875" s="25"/>
      <x:c r="QWK5875" s="25"/>
      <x:c r="QWL5875" s="25"/>
      <x:c r="QWM5875" s="25"/>
      <x:c r="QWN5875" s="25"/>
      <x:c r="QWO5875" s="25"/>
      <x:c r="QWP5875" s="25"/>
      <x:c r="QWQ5875" s="25"/>
      <x:c r="QWR5875" s="25"/>
      <x:c r="QWS5875" s="25"/>
      <x:c r="QWT5875" s="25"/>
      <x:c r="QWU5875" s="25"/>
      <x:c r="QWV5875" s="25"/>
      <x:c r="QWW5875" s="25"/>
      <x:c r="QWX5875" s="25"/>
      <x:c r="QWY5875" s="25"/>
      <x:c r="QWZ5875" s="25"/>
      <x:c r="QXA5875" s="25"/>
      <x:c r="QXB5875" s="25"/>
      <x:c r="QXC5875" s="25"/>
      <x:c r="QXD5875" s="25"/>
      <x:c r="QXE5875" s="25"/>
      <x:c r="QXF5875" s="25"/>
      <x:c r="QXG5875" s="25"/>
      <x:c r="QXH5875" s="25"/>
      <x:c r="QXI5875" s="25"/>
      <x:c r="QXJ5875" s="25"/>
      <x:c r="QXK5875" s="25"/>
      <x:c r="QXL5875" s="25"/>
      <x:c r="QXM5875" s="25"/>
      <x:c r="QXN5875" s="25"/>
      <x:c r="QXO5875" s="25"/>
      <x:c r="QXP5875" s="25"/>
      <x:c r="QXQ5875" s="25"/>
      <x:c r="QXR5875" s="25"/>
      <x:c r="QXS5875" s="25"/>
      <x:c r="QXT5875" s="25"/>
      <x:c r="QXU5875" s="25"/>
      <x:c r="QXV5875" s="25"/>
      <x:c r="QXW5875" s="25"/>
      <x:c r="QXX5875" s="25"/>
      <x:c r="QXY5875" s="25"/>
      <x:c r="QXZ5875" s="25"/>
      <x:c r="QYA5875" s="25"/>
      <x:c r="QYB5875" s="25"/>
      <x:c r="QYC5875" s="25"/>
      <x:c r="QYD5875" s="25"/>
      <x:c r="QYE5875" s="25"/>
      <x:c r="QYF5875" s="25"/>
      <x:c r="QYG5875" s="25"/>
      <x:c r="QYH5875" s="25"/>
      <x:c r="QYI5875" s="25"/>
      <x:c r="QYJ5875" s="25"/>
      <x:c r="QYK5875" s="25"/>
      <x:c r="QYL5875" s="25"/>
      <x:c r="QYM5875" s="25"/>
      <x:c r="QYN5875" s="25"/>
      <x:c r="QYO5875" s="25"/>
      <x:c r="QYP5875" s="25"/>
      <x:c r="QYQ5875" s="25"/>
      <x:c r="QYR5875" s="25"/>
      <x:c r="QYS5875" s="25"/>
      <x:c r="QYT5875" s="25"/>
      <x:c r="QYU5875" s="25"/>
      <x:c r="QYV5875" s="25"/>
      <x:c r="QYW5875" s="25"/>
      <x:c r="QYX5875" s="25"/>
      <x:c r="QYY5875" s="25"/>
      <x:c r="QYZ5875" s="25"/>
      <x:c r="QZA5875" s="25"/>
      <x:c r="QZB5875" s="25"/>
      <x:c r="QZC5875" s="25"/>
      <x:c r="QZD5875" s="25"/>
      <x:c r="QZE5875" s="25"/>
      <x:c r="QZF5875" s="25"/>
      <x:c r="QZG5875" s="25"/>
      <x:c r="QZH5875" s="25"/>
      <x:c r="QZI5875" s="25"/>
      <x:c r="QZJ5875" s="25"/>
      <x:c r="QZK5875" s="25"/>
      <x:c r="QZL5875" s="25"/>
      <x:c r="QZM5875" s="25"/>
      <x:c r="QZN5875" s="25"/>
      <x:c r="QZO5875" s="25"/>
      <x:c r="QZP5875" s="25"/>
      <x:c r="QZQ5875" s="25"/>
      <x:c r="QZR5875" s="25"/>
      <x:c r="QZS5875" s="25"/>
      <x:c r="QZT5875" s="25"/>
      <x:c r="QZU5875" s="25"/>
      <x:c r="QZV5875" s="25"/>
      <x:c r="QZW5875" s="25"/>
      <x:c r="QZX5875" s="25"/>
      <x:c r="QZY5875" s="25"/>
      <x:c r="QZZ5875" s="25"/>
      <x:c r="RAA5875" s="25"/>
      <x:c r="RAB5875" s="25"/>
      <x:c r="RAC5875" s="25"/>
      <x:c r="RAD5875" s="25"/>
      <x:c r="RAE5875" s="25"/>
      <x:c r="RAF5875" s="25"/>
      <x:c r="RAG5875" s="25"/>
      <x:c r="RAH5875" s="25"/>
      <x:c r="RAI5875" s="25"/>
      <x:c r="RAJ5875" s="25"/>
      <x:c r="RAK5875" s="25"/>
      <x:c r="RAL5875" s="25"/>
      <x:c r="RAM5875" s="25"/>
      <x:c r="RAN5875" s="25"/>
      <x:c r="RAO5875" s="25"/>
      <x:c r="RAP5875" s="25"/>
      <x:c r="RAQ5875" s="25"/>
      <x:c r="RAR5875" s="25"/>
      <x:c r="RAS5875" s="25"/>
      <x:c r="RAT5875" s="25"/>
      <x:c r="RAU5875" s="25"/>
      <x:c r="RAV5875" s="25"/>
      <x:c r="RAW5875" s="25"/>
      <x:c r="RAX5875" s="25"/>
      <x:c r="RAY5875" s="25"/>
      <x:c r="RAZ5875" s="25"/>
      <x:c r="RBA5875" s="25"/>
      <x:c r="RBB5875" s="25"/>
      <x:c r="RBC5875" s="25"/>
      <x:c r="RBD5875" s="25"/>
      <x:c r="RBE5875" s="25"/>
      <x:c r="RBF5875" s="25"/>
      <x:c r="RBG5875" s="25"/>
      <x:c r="RBH5875" s="25"/>
      <x:c r="RBI5875" s="25"/>
      <x:c r="RBJ5875" s="25"/>
      <x:c r="RBK5875" s="25"/>
      <x:c r="RBL5875" s="25"/>
      <x:c r="RBM5875" s="25"/>
      <x:c r="RBN5875" s="25"/>
      <x:c r="RBO5875" s="25"/>
      <x:c r="RBP5875" s="25"/>
      <x:c r="RBQ5875" s="25"/>
      <x:c r="RBR5875" s="25"/>
      <x:c r="RBS5875" s="25"/>
      <x:c r="RBT5875" s="25"/>
      <x:c r="RBU5875" s="25"/>
      <x:c r="RBV5875" s="25"/>
      <x:c r="RBW5875" s="25"/>
      <x:c r="RBX5875" s="25"/>
      <x:c r="RBY5875" s="25"/>
      <x:c r="RBZ5875" s="25"/>
      <x:c r="RCA5875" s="25"/>
      <x:c r="RCB5875" s="25"/>
      <x:c r="RCC5875" s="25"/>
      <x:c r="RCD5875" s="25"/>
      <x:c r="RCE5875" s="25"/>
      <x:c r="RCF5875" s="25"/>
      <x:c r="RCG5875" s="25"/>
      <x:c r="RCH5875" s="25"/>
      <x:c r="RCI5875" s="25"/>
      <x:c r="RCJ5875" s="25"/>
      <x:c r="RCK5875" s="25"/>
      <x:c r="RCL5875" s="25"/>
      <x:c r="RCM5875" s="25"/>
      <x:c r="RCN5875" s="25"/>
      <x:c r="RCO5875" s="25"/>
      <x:c r="RCP5875" s="25"/>
      <x:c r="RCQ5875" s="25"/>
      <x:c r="RCR5875" s="25"/>
      <x:c r="RCS5875" s="25"/>
      <x:c r="RCT5875" s="25"/>
      <x:c r="RCU5875" s="25"/>
      <x:c r="RCV5875" s="25"/>
      <x:c r="RCW5875" s="25"/>
      <x:c r="RCX5875" s="25"/>
      <x:c r="RCY5875" s="25"/>
      <x:c r="RCZ5875" s="25"/>
      <x:c r="RDA5875" s="25"/>
      <x:c r="RDB5875" s="25"/>
      <x:c r="RDC5875" s="25"/>
      <x:c r="RDD5875" s="25"/>
      <x:c r="RDE5875" s="25"/>
      <x:c r="RDF5875" s="25"/>
      <x:c r="RDG5875" s="25"/>
      <x:c r="RDH5875" s="25"/>
      <x:c r="RDI5875" s="25"/>
      <x:c r="RDJ5875" s="25"/>
      <x:c r="RDK5875" s="25"/>
      <x:c r="RDL5875" s="25"/>
      <x:c r="RDM5875" s="25"/>
      <x:c r="RDN5875" s="25"/>
      <x:c r="RDO5875" s="25"/>
      <x:c r="RDP5875" s="25"/>
      <x:c r="RDQ5875" s="25"/>
      <x:c r="RDR5875" s="25"/>
      <x:c r="RDS5875" s="25"/>
      <x:c r="RDT5875" s="25"/>
      <x:c r="RDU5875" s="25"/>
      <x:c r="RDV5875" s="25"/>
      <x:c r="RDW5875" s="25"/>
      <x:c r="RDX5875" s="25"/>
      <x:c r="RDY5875" s="25"/>
      <x:c r="RDZ5875" s="25"/>
      <x:c r="REA5875" s="25"/>
      <x:c r="REB5875" s="25"/>
      <x:c r="REC5875" s="25"/>
      <x:c r="RED5875" s="25"/>
      <x:c r="REE5875" s="25"/>
      <x:c r="REF5875" s="25"/>
      <x:c r="REG5875" s="25"/>
      <x:c r="REH5875" s="25"/>
      <x:c r="REI5875" s="25"/>
      <x:c r="REJ5875" s="25"/>
      <x:c r="REK5875" s="25"/>
      <x:c r="REL5875" s="25"/>
      <x:c r="REM5875" s="25"/>
      <x:c r="REN5875" s="25"/>
      <x:c r="REO5875" s="25"/>
      <x:c r="REP5875" s="25"/>
      <x:c r="REQ5875" s="25"/>
      <x:c r="RER5875" s="25"/>
      <x:c r="RES5875" s="25"/>
      <x:c r="RET5875" s="25"/>
      <x:c r="REU5875" s="25"/>
      <x:c r="REV5875" s="25"/>
      <x:c r="REW5875" s="25"/>
      <x:c r="REX5875" s="25"/>
      <x:c r="REY5875" s="25"/>
      <x:c r="REZ5875" s="25"/>
      <x:c r="RFA5875" s="25"/>
      <x:c r="RFB5875" s="25"/>
      <x:c r="RFC5875" s="25"/>
      <x:c r="RFD5875" s="25"/>
      <x:c r="RFE5875" s="25"/>
      <x:c r="RFF5875" s="25"/>
      <x:c r="RFG5875" s="25"/>
      <x:c r="RFH5875" s="25"/>
      <x:c r="RFI5875" s="25"/>
      <x:c r="RFJ5875" s="25"/>
      <x:c r="RFK5875" s="25"/>
      <x:c r="RFL5875" s="25"/>
      <x:c r="RFM5875" s="25"/>
      <x:c r="RFN5875" s="25"/>
      <x:c r="RFO5875" s="25"/>
      <x:c r="RFP5875" s="25"/>
      <x:c r="RFQ5875" s="25"/>
      <x:c r="RFR5875" s="25"/>
      <x:c r="RFS5875" s="25"/>
      <x:c r="RFT5875" s="25"/>
      <x:c r="RFU5875" s="25"/>
      <x:c r="RFV5875" s="25"/>
      <x:c r="RFW5875" s="25"/>
      <x:c r="RFX5875" s="25"/>
      <x:c r="RFY5875" s="25"/>
      <x:c r="RFZ5875" s="25"/>
      <x:c r="RGA5875" s="25"/>
      <x:c r="RGB5875" s="25"/>
      <x:c r="RGC5875" s="25"/>
      <x:c r="RGD5875" s="25"/>
      <x:c r="RGE5875" s="25"/>
      <x:c r="RGF5875" s="25"/>
      <x:c r="RGG5875" s="25"/>
      <x:c r="RGH5875" s="25"/>
      <x:c r="RGI5875" s="25"/>
      <x:c r="RGJ5875" s="25"/>
      <x:c r="RGK5875" s="25"/>
      <x:c r="RGL5875" s="25"/>
      <x:c r="RGM5875" s="25"/>
      <x:c r="RGN5875" s="25"/>
      <x:c r="RGO5875" s="25"/>
      <x:c r="RGP5875" s="25"/>
      <x:c r="RGQ5875" s="25"/>
      <x:c r="RGR5875" s="25"/>
      <x:c r="RGS5875" s="25"/>
      <x:c r="RGT5875" s="25"/>
      <x:c r="RGU5875" s="25"/>
      <x:c r="RGV5875" s="25"/>
      <x:c r="RGW5875" s="25"/>
      <x:c r="RGX5875" s="25"/>
      <x:c r="RGY5875" s="25"/>
      <x:c r="RGZ5875" s="25"/>
      <x:c r="RHA5875" s="25"/>
      <x:c r="RHB5875" s="25"/>
      <x:c r="RHC5875" s="25"/>
      <x:c r="RHD5875" s="25"/>
      <x:c r="RHE5875" s="25"/>
      <x:c r="RHF5875" s="25"/>
      <x:c r="RHG5875" s="25"/>
      <x:c r="RHH5875" s="25"/>
      <x:c r="RHI5875" s="25"/>
      <x:c r="RHJ5875" s="25"/>
      <x:c r="RHK5875" s="25"/>
      <x:c r="RHL5875" s="25"/>
      <x:c r="RHM5875" s="25"/>
      <x:c r="RHN5875" s="25"/>
      <x:c r="RHO5875" s="25"/>
      <x:c r="RHP5875" s="25"/>
      <x:c r="RHQ5875" s="25"/>
      <x:c r="RHR5875" s="25"/>
      <x:c r="RHS5875" s="25"/>
      <x:c r="RHT5875" s="25"/>
      <x:c r="RHU5875" s="25"/>
      <x:c r="RHV5875" s="25"/>
      <x:c r="RHW5875" s="25"/>
      <x:c r="RHX5875" s="25"/>
      <x:c r="RHY5875" s="25"/>
      <x:c r="RHZ5875" s="25"/>
      <x:c r="RIA5875" s="25"/>
      <x:c r="RIB5875" s="25"/>
      <x:c r="RIC5875" s="25"/>
      <x:c r="RID5875" s="25"/>
      <x:c r="RIE5875" s="25"/>
      <x:c r="RIF5875" s="25"/>
      <x:c r="RIG5875" s="25"/>
      <x:c r="RIH5875" s="25"/>
      <x:c r="RII5875" s="25"/>
      <x:c r="RIJ5875" s="25"/>
      <x:c r="RIK5875" s="25"/>
      <x:c r="RIL5875" s="25"/>
      <x:c r="RIM5875" s="25"/>
      <x:c r="RIN5875" s="25"/>
      <x:c r="RIO5875" s="25"/>
      <x:c r="RIP5875" s="25"/>
      <x:c r="RIQ5875" s="25"/>
      <x:c r="RIR5875" s="25"/>
      <x:c r="RIS5875" s="25"/>
      <x:c r="RIT5875" s="25"/>
      <x:c r="RIU5875" s="25"/>
      <x:c r="RIV5875" s="25"/>
      <x:c r="RIW5875" s="25"/>
      <x:c r="RIX5875" s="25"/>
      <x:c r="RIY5875" s="25"/>
      <x:c r="RIZ5875" s="25"/>
      <x:c r="RJA5875" s="25"/>
      <x:c r="RJB5875" s="25"/>
      <x:c r="RJC5875" s="25"/>
      <x:c r="RJD5875" s="25"/>
      <x:c r="RJE5875" s="25"/>
      <x:c r="RJF5875" s="25"/>
      <x:c r="RJG5875" s="25"/>
      <x:c r="RJH5875" s="25"/>
      <x:c r="RJI5875" s="25"/>
      <x:c r="RJJ5875" s="25"/>
      <x:c r="RJK5875" s="25"/>
      <x:c r="RJL5875" s="25"/>
      <x:c r="RJM5875" s="25"/>
      <x:c r="RJN5875" s="25"/>
      <x:c r="RJO5875" s="25"/>
      <x:c r="RJP5875" s="25"/>
      <x:c r="RJQ5875" s="25"/>
      <x:c r="RJR5875" s="25"/>
      <x:c r="RJS5875" s="25"/>
      <x:c r="RJT5875" s="25"/>
      <x:c r="RJU5875" s="25"/>
      <x:c r="RJV5875" s="25"/>
      <x:c r="RJW5875" s="25"/>
      <x:c r="RJX5875" s="25"/>
      <x:c r="RJY5875" s="25"/>
      <x:c r="RJZ5875" s="25"/>
      <x:c r="RKA5875" s="25"/>
      <x:c r="RKB5875" s="25"/>
      <x:c r="RKC5875" s="25"/>
      <x:c r="RKD5875" s="25"/>
      <x:c r="RKE5875" s="25"/>
      <x:c r="RKF5875" s="25"/>
      <x:c r="RKG5875" s="25"/>
      <x:c r="RKH5875" s="25"/>
      <x:c r="RKI5875" s="25"/>
      <x:c r="RKJ5875" s="25"/>
      <x:c r="RKK5875" s="25"/>
      <x:c r="RKL5875" s="25"/>
      <x:c r="RKM5875" s="25"/>
      <x:c r="RKN5875" s="25"/>
      <x:c r="RKO5875" s="25"/>
      <x:c r="RKP5875" s="25"/>
      <x:c r="RKQ5875" s="25"/>
      <x:c r="RKR5875" s="25"/>
      <x:c r="RKS5875" s="25"/>
      <x:c r="RKT5875" s="25"/>
      <x:c r="RKU5875" s="25"/>
      <x:c r="RKV5875" s="25"/>
      <x:c r="RKW5875" s="25"/>
      <x:c r="RKX5875" s="25"/>
      <x:c r="RKY5875" s="25"/>
      <x:c r="RKZ5875" s="25"/>
      <x:c r="RLA5875" s="25"/>
      <x:c r="RLB5875" s="25"/>
      <x:c r="RLC5875" s="25"/>
      <x:c r="RLD5875" s="25"/>
      <x:c r="RLE5875" s="25"/>
      <x:c r="RLF5875" s="25"/>
      <x:c r="RLG5875" s="25"/>
      <x:c r="RLH5875" s="25"/>
      <x:c r="RLI5875" s="25"/>
      <x:c r="RLJ5875" s="25"/>
      <x:c r="RLK5875" s="25"/>
      <x:c r="RLL5875" s="25"/>
      <x:c r="RLM5875" s="25"/>
      <x:c r="RLN5875" s="25"/>
      <x:c r="RLO5875" s="25"/>
      <x:c r="RLP5875" s="25"/>
      <x:c r="RLQ5875" s="25"/>
      <x:c r="RLR5875" s="25"/>
      <x:c r="RLS5875" s="25"/>
      <x:c r="RLT5875" s="25"/>
      <x:c r="RLU5875" s="25"/>
      <x:c r="RLV5875" s="25"/>
      <x:c r="RLW5875" s="25"/>
      <x:c r="RLX5875" s="25"/>
      <x:c r="RLY5875" s="25"/>
      <x:c r="RLZ5875" s="25"/>
      <x:c r="RMA5875" s="25"/>
      <x:c r="RMB5875" s="25"/>
      <x:c r="RMC5875" s="25"/>
      <x:c r="RMD5875" s="25"/>
      <x:c r="RME5875" s="25"/>
      <x:c r="RMF5875" s="25"/>
      <x:c r="RMG5875" s="25"/>
      <x:c r="RMH5875" s="25"/>
      <x:c r="RMI5875" s="25"/>
      <x:c r="RMJ5875" s="25"/>
      <x:c r="RMK5875" s="25"/>
      <x:c r="RML5875" s="25"/>
      <x:c r="RMM5875" s="25"/>
      <x:c r="RMN5875" s="25"/>
      <x:c r="RMO5875" s="25"/>
      <x:c r="RMP5875" s="25"/>
      <x:c r="RMQ5875" s="25"/>
      <x:c r="RMR5875" s="25"/>
      <x:c r="RMS5875" s="25"/>
      <x:c r="RMT5875" s="25"/>
      <x:c r="RMU5875" s="25"/>
      <x:c r="RMV5875" s="25"/>
      <x:c r="RMW5875" s="25"/>
      <x:c r="RMX5875" s="25"/>
      <x:c r="RMY5875" s="25"/>
      <x:c r="RMZ5875" s="25"/>
      <x:c r="RNA5875" s="25"/>
      <x:c r="RNB5875" s="25"/>
      <x:c r="RNC5875" s="25"/>
      <x:c r="RND5875" s="25"/>
      <x:c r="RNE5875" s="25"/>
      <x:c r="RNF5875" s="25"/>
      <x:c r="RNG5875" s="25"/>
      <x:c r="RNH5875" s="25"/>
      <x:c r="RNI5875" s="25"/>
      <x:c r="RNJ5875" s="25"/>
      <x:c r="RNK5875" s="25"/>
      <x:c r="RNL5875" s="25"/>
      <x:c r="RNM5875" s="25"/>
      <x:c r="RNN5875" s="25"/>
      <x:c r="RNO5875" s="25"/>
      <x:c r="RNP5875" s="25"/>
      <x:c r="RNQ5875" s="25"/>
      <x:c r="RNR5875" s="25"/>
      <x:c r="RNS5875" s="25"/>
      <x:c r="RNT5875" s="25"/>
      <x:c r="RNU5875" s="25"/>
      <x:c r="RNV5875" s="25"/>
      <x:c r="RNW5875" s="25"/>
      <x:c r="RNX5875" s="25"/>
      <x:c r="RNY5875" s="25"/>
      <x:c r="RNZ5875" s="25"/>
      <x:c r="ROA5875" s="25"/>
      <x:c r="ROB5875" s="25"/>
      <x:c r="ROC5875" s="25"/>
      <x:c r="ROD5875" s="25"/>
      <x:c r="ROE5875" s="25"/>
      <x:c r="ROF5875" s="25"/>
      <x:c r="ROG5875" s="25"/>
      <x:c r="ROH5875" s="25"/>
      <x:c r="ROI5875" s="25"/>
      <x:c r="ROJ5875" s="25"/>
      <x:c r="ROK5875" s="25"/>
      <x:c r="ROL5875" s="25"/>
      <x:c r="ROM5875" s="25"/>
      <x:c r="RON5875" s="25"/>
      <x:c r="ROO5875" s="25"/>
      <x:c r="ROP5875" s="25"/>
      <x:c r="ROQ5875" s="25"/>
      <x:c r="ROR5875" s="25"/>
      <x:c r="ROS5875" s="25"/>
      <x:c r="ROT5875" s="25"/>
      <x:c r="ROU5875" s="25"/>
      <x:c r="ROV5875" s="25"/>
      <x:c r="ROW5875" s="25"/>
      <x:c r="ROX5875" s="25"/>
      <x:c r="ROY5875" s="25"/>
      <x:c r="ROZ5875" s="25"/>
      <x:c r="RPA5875" s="25"/>
      <x:c r="RPB5875" s="25"/>
      <x:c r="RPC5875" s="25"/>
      <x:c r="RPD5875" s="25"/>
      <x:c r="RPE5875" s="25"/>
      <x:c r="RPF5875" s="25"/>
      <x:c r="RPG5875" s="25"/>
      <x:c r="RPH5875" s="25"/>
      <x:c r="RPI5875" s="25"/>
      <x:c r="RPJ5875" s="25"/>
      <x:c r="RPK5875" s="25"/>
      <x:c r="RPL5875" s="25"/>
      <x:c r="RPM5875" s="25"/>
      <x:c r="RPN5875" s="25"/>
      <x:c r="RPO5875" s="25"/>
      <x:c r="RPP5875" s="25"/>
      <x:c r="RPQ5875" s="25"/>
      <x:c r="RPR5875" s="25"/>
      <x:c r="RPS5875" s="25"/>
      <x:c r="RPT5875" s="25"/>
      <x:c r="RPU5875" s="25"/>
      <x:c r="RPV5875" s="25"/>
      <x:c r="RPW5875" s="25"/>
      <x:c r="RPX5875" s="25"/>
      <x:c r="RPY5875" s="25"/>
      <x:c r="RPZ5875" s="25"/>
      <x:c r="RQA5875" s="25"/>
      <x:c r="RQB5875" s="25"/>
      <x:c r="RQC5875" s="25"/>
      <x:c r="RQD5875" s="25"/>
      <x:c r="RQE5875" s="25"/>
      <x:c r="RQF5875" s="25"/>
      <x:c r="RQG5875" s="25"/>
      <x:c r="RQH5875" s="25"/>
      <x:c r="RQI5875" s="25"/>
      <x:c r="RQJ5875" s="25"/>
      <x:c r="RQK5875" s="25"/>
      <x:c r="RQL5875" s="25"/>
      <x:c r="RQM5875" s="25"/>
      <x:c r="RQN5875" s="25"/>
      <x:c r="RQO5875" s="25"/>
      <x:c r="RQP5875" s="25"/>
      <x:c r="RQQ5875" s="25"/>
      <x:c r="RQR5875" s="25"/>
      <x:c r="RQS5875" s="25"/>
      <x:c r="RQT5875" s="25"/>
      <x:c r="RQU5875" s="25"/>
      <x:c r="RQV5875" s="25"/>
      <x:c r="RQW5875" s="25"/>
      <x:c r="RQX5875" s="25"/>
      <x:c r="RQY5875" s="25"/>
      <x:c r="RQZ5875" s="25"/>
      <x:c r="RRA5875" s="25"/>
      <x:c r="RRB5875" s="25"/>
      <x:c r="RRC5875" s="25"/>
      <x:c r="RRD5875" s="25"/>
      <x:c r="RRE5875" s="25"/>
      <x:c r="RRF5875" s="25"/>
      <x:c r="RRG5875" s="25"/>
      <x:c r="RRH5875" s="25"/>
      <x:c r="RRI5875" s="25"/>
      <x:c r="RRJ5875" s="25"/>
      <x:c r="RRK5875" s="25"/>
      <x:c r="RRL5875" s="25"/>
      <x:c r="RRM5875" s="25"/>
      <x:c r="RRN5875" s="25"/>
      <x:c r="RRO5875" s="25"/>
      <x:c r="RRP5875" s="25"/>
      <x:c r="RRQ5875" s="25"/>
      <x:c r="RRR5875" s="25"/>
      <x:c r="RRS5875" s="25"/>
      <x:c r="RRT5875" s="25"/>
      <x:c r="RRU5875" s="25"/>
      <x:c r="RRV5875" s="25"/>
      <x:c r="RRW5875" s="25"/>
      <x:c r="RRX5875" s="25"/>
      <x:c r="RRY5875" s="25"/>
      <x:c r="RRZ5875" s="25"/>
      <x:c r="RSA5875" s="25"/>
      <x:c r="RSB5875" s="25"/>
      <x:c r="RSC5875" s="25"/>
      <x:c r="RSD5875" s="25"/>
      <x:c r="RSE5875" s="25"/>
      <x:c r="RSF5875" s="25"/>
      <x:c r="RSG5875" s="25"/>
      <x:c r="RSH5875" s="25"/>
      <x:c r="RSI5875" s="25"/>
      <x:c r="RSJ5875" s="25"/>
      <x:c r="RSK5875" s="25"/>
      <x:c r="RSL5875" s="25"/>
      <x:c r="RSM5875" s="25"/>
      <x:c r="RSN5875" s="25"/>
      <x:c r="RSO5875" s="25"/>
      <x:c r="RSP5875" s="25"/>
      <x:c r="RSQ5875" s="25"/>
      <x:c r="RSR5875" s="25"/>
      <x:c r="RSS5875" s="25"/>
      <x:c r="RST5875" s="25"/>
      <x:c r="RSU5875" s="25"/>
      <x:c r="RSV5875" s="25"/>
      <x:c r="RSW5875" s="25"/>
      <x:c r="RSX5875" s="25"/>
      <x:c r="RSY5875" s="25"/>
      <x:c r="RSZ5875" s="25"/>
      <x:c r="RTA5875" s="25"/>
      <x:c r="RTB5875" s="25"/>
      <x:c r="RTC5875" s="25"/>
      <x:c r="RTD5875" s="25"/>
      <x:c r="RTE5875" s="25"/>
      <x:c r="RTF5875" s="25"/>
      <x:c r="RTG5875" s="25"/>
      <x:c r="RTH5875" s="25"/>
      <x:c r="RTI5875" s="25"/>
      <x:c r="RTJ5875" s="25"/>
      <x:c r="RTK5875" s="25"/>
      <x:c r="RTL5875" s="25"/>
      <x:c r="RTM5875" s="25"/>
      <x:c r="RTN5875" s="25"/>
      <x:c r="RTO5875" s="25"/>
      <x:c r="RTP5875" s="25"/>
      <x:c r="RTQ5875" s="25"/>
      <x:c r="RTR5875" s="25"/>
      <x:c r="RTS5875" s="25"/>
      <x:c r="RTT5875" s="25"/>
      <x:c r="RTU5875" s="25"/>
      <x:c r="RTV5875" s="25"/>
      <x:c r="RTW5875" s="25"/>
      <x:c r="RTX5875" s="25"/>
      <x:c r="RTY5875" s="25"/>
      <x:c r="RTZ5875" s="25"/>
      <x:c r="RUA5875" s="25"/>
      <x:c r="RUB5875" s="25"/>
      <x:c r="RUC5875" s="25"/>
      <x:c r="RUD5875" s="25"/>
      <x:c r="RUE5875" s="25"/>
      <x:c r="RUF5875" s="25"/>
      <x:c r="RUG5875" s="25"/>
      <x:c r="RUH5875" s="25"/>
      <x:c r="RUI5875" s="25"/>
      <x:c r="RUJ5875" s="25"/>
      <x:c r="RUK5875" s="25"/>
      <x:c r="RUL5875" s="25"/>
      <x:c r="RUM5875" s="25"/>
      <x:c r="RUN5875" s="25"/>
      <x:c r="RUO5875" s="25"/>
      <x:c r="RUP5875" s="25"/>
      <x:c r="RUQ5875" s="25"/>
      <x:c r="RUR5875" s="25"/>
      <x:c r="RUS5875" s="25"/>
      <x:c r="RUT5875" s="25"/>
      <x:c r="RUU5875" s="25"/>
      <x:c r="RUV5875" s="25"/>
      <x:c r="RUW5875" s="25"/>
      <x:c r="RUX5875" s="25"/>
      <x:c r="RUY5875" s="25"/>
      <x:c r="RUZ5875" s="25"/>
      <x:c r="RVA5875" s="25"/>
      <x:c r="RVB5875" s="25"/>
      <x:c r="RVC5875" s="25"/>
      <x:c r="RVD5875" s="25"/>
      <x:c r="RVE5875" s="25"/>
      <x:c r="RVF5875" s="25"/>
      <x:c r="RVG5875" s="25"/>
      <x:c r="RVH5875" s="25"/>
      <x:c r="RVI5875" s="25"/>
      <x:c r="RVJ5875" s="25"/>
      <x:c r="RVK5875" s="25"/>
      <x:c r="RVL5875" s="25"/>
      <x:c r="RVM5875" s="25"/>
      <x:c r="RVN5875" s="25"/>
      <x:c r="RVO5875" s="25"/>
      <x:c r="RVP5875" s="25"/>
      <x:c r="RVQ5875" s="25"/>
      <x:c r="RVR5875" s="25"/>
      <x:c r="RVS5875" s="25"/>
      <x:c r="RVT5875" s="25"/>
      <x:c r="RVU5875" s="25"/>
      <x:c r="RVV5875" s="25"/>
      <x:c r="RVW5875" s="25"/>
      <x:c r="RVX5875" s="25"/>
      <x:c r="RVY5875" s="25"/>
      <x:c r="RVZ5875" s="25"/>
      <x:c r="RWA5875" s="25"/>
      <x:c r="RWB5875" s="25"/>
      <x:c r="RWC5875" s="25"/>
      <x:c r="RWD5875" s="25"/>
      <x:c r="RWE5875" s="25"/>
      <x:c r="RWF5875" s="25"/>
      <x:c r="RWG5875" s="25"/>
      <x:c r="RWH5875" s="25"/>
      <x:c r="RWI5875" s="25"/>
      <x:c r="RWJ5875" s="25"/>
      <x:c r="RWK5875" s="25"/>
      <x:c r="RWL5875" s="25"/>
      <x:c r="RWM5875" s="25"/>
      <x:c r="RWN5875" s="25"/>
      <x:c r="RWO5875" s="25"/>
      <x:c r="RWP5875" s="25"/>
      <x:c r="RWQ5875" s="25"/>
      <x:c r="RWR5875" s="25"/>
      <x:c r="RWS5875" s="25"/>
      <x:c r="RWT5875" s="25"/>
      <x:c r="RWU5875" s="25"/>
      <x:c r="RWV5875" s="25"/>
      <x:c r="RWW5875" s="25"/>
      <x:c r="RWX5875" s="25"/>
      <x:c r="RWY5875" s="25"/>
      <x:c r="RWZ5875" s="25"/>
      <x:c r="RXA5875" s="25"/>
      <x:c r="RXB5875" s="25"/>
      <x:c r="RXC5875" s="25"/>
      <x:c r="RXD5875" s="25"/>
      <x:c r="RXE5875" s="25"/>
      <x:c r="RXF5875" s="25"/>
      <x:c r="RXG5875" s="25"/>
      <x:c r="RXH5875" s="25"/>
      <x:c r="RXI5875" s="25"/>
      <x:c r="RXJ5875" s="25"/>
      <x:c r="RXK5875" s="25"/>
      <x:c r="RXL5875" s="25"/>
      <x:c r="RXM5875" s="25"/>
      <x:c r="RXN5875" s="25"/>
      <x:c r="RXO5875" s="25"/>
      <x:c r="RXP5875" s="25"/>
      <x:c r="RXQ5875" s="25"/>
      <x:c r="RXR5875" s="25"/>
      <x:c r="RXS5875" s="25"/>
      <x:c r="RXT5875" s="25"/>
      <x:c r="RXU5875" s="25"/>
      <x:c r="RXV5875" s="25"/>
      <x:c r="RXW5875" s="25"/>
      <x:c r="RXX5875" s="25"/>
      <x:c r="RXY5875" s="25"/>
      <x:c r="RXZ5875" s="25"/>
      <x:c r="RYA5875" s="25"/>
      <x:c r="RYB5875" s="25"/>
      <x:c r="RYC5875" s="25"/>
      <x:c r="RYD5875" s="25"/>
      <x:c r="RYE5875" s="25"/>
      <x:c r="RYF5875" s="25"/>
      <x:c r="RYG5875" s="25"/>
      <x:c r="RYH5875" s="25"/>
      <x:c r="RYI5875" s="25"/>
      <x:c r="RYJ5875" s="25"/>
      <x:c r="RYK5875" s="25"/>
      <x:c r="RYL5875" s="25"/>
      <x:c r="RYM5875" s="25"/>
      <x:c r="RYN5875" s="25"/>
      <x:c r="RYO5875" s="25"/>
      <x:c r="RYP5875" s="25"/>
      <x:c r="RYQ5875" s="25"/>
      <x:c r="RYR5875" s="25"/>
      <x:c r="RYS5875" s="25"/>
      <x:c r="RYT5875" s="25"/>
      <x:c r="RYU5875" s="25"/>
      <x:c r="RYV5875" s="25"/>
      <x:c r="RYW5875" s="25"/>
      <x:c r="RYX5875" s="25"/>
      <x:c r="RYY5875" s="25"/>
      <x:c r="RYZ5875" s="25"/>
      <x:c r="RZA5875" s="25"/>
      <x:c r="RZB5875" s="25"/>
      <x:c r="RZC5875" s="25"/>
      <x:c r="RZD5875" s="25"/>
      <x:c r="RZE5875" s="25"/>
      <x:c r="RZF5875" s="25"/>
      <x:c r="RZG5875" s="25"/>
      <x:c r="RZH5875" s="25"/>
      <x:c r="RZI5875" s="25"/>
      <x:c r="RZJ5875" s="25"/>
      <x:c r="RZK5875" s="25"/>
      <x:c r="RZL5875" s="25"/>
      <x:c r="RZM5875" s="25"/>
      <x:c r="RZN5875" s="25"/>
      <x:c r="RZO5875" s="25"/>
      <x:c r="RZP5875" s="25"/>
      <x:c r="RZQ5875" s="25"/>
      <x:c r="RZR5875" s="25"/>
      <x:c r="RZS5875" s="25"/>
      <x:c r="RZT5875" s="25"/>
      <x:c r="RZU5875" s="25"/>
      <x:c r="RZV5875" s="25"/>
      <x:c r="RZW5875" s="25"/>
      <x:c r="RZX5875" s="25"/>
      <x:c r="RZY5875" s="25"/>
      <x:c r="RZZ5875" s="25"/>
      <x:c r="SAA5875" s="25"/>
      <x:c r="SAB5875" s="25"/>
      <x:c r="SAC5875" s="25"/>
      <x:c r="SAD5875" s="25"/>
      <x:c r="SAE5875" s="25"/>
      <x:c r="SAF5875" s="25"/>
      <x:c r="SAG5875" s="25"/>
      <x:c r="SAH5875" s="25"/>
      <x:c r="SAI5875" s="25"/>
      <x:c r="SAJ5875" s="25"/>
      <x:c r="SAK5875" s="25"/>
      <x:c r="SAL5875" s="25"/>
      <x:c r="SAM5875" s="25"/>
      <x:c r="SAN5875" s="25"/>
      <x:c r="SAO5875" s="25"/>
      <x:c r="SAP5875" s="25"/>
      <x:c r="SAQ5875" s="25"/>
      <x:c r="SAR5875" s="25"/>
      <x:c r="SAS5875" s="25"/>
      <x:c r="SAT5875" s="25"/>
      <x:c r="SAU5875" s="25"/>
      <x:c r="SAV5875" s="25"/>
      <x:c r="SAW5875" s="25"/>
      <x:c r="SAX5875" s="25"/>
      <x:c r="SAY5875" s="25"/>
      <x:c r="SAZ5875" s="25"/>
      <x:c r="SBA5875" s="25"/>
      <x:c r="SBB5875" s="25"/>
      <x:c r="SBC5875" s="25"/>
      <x:c r="SBD5875" s="25"/>
      <x:c r="SBE5875" s="25"/>
      <x:c r="SBF5875" s="25"/>
      <x:c r="SBG5875" s="25"/>
      <x:c r="SBH5875" s="25"/>
      <x:c r="SBI5875" s="25"/>
      <x:c r="SBJ5875" s="25"/>
      <x:c r="SBK5875" s="25"/>
      <x:c r="SBL5875" s="25"/>
      <x:c r="SBM5875" s="25"/>
      <x:c r="SBN5875" s="25"/>
      <x:c r="SBO5875" s="25"/>
      <x:c r="SBP5875" s="25"/>
      <x:c r="SBQ5875" s="25"/>
      <x:c r="SBR5875" s="25"/>
      <x:c r="SBS5875" s="25"/>
      <x:c r="SBT5875" s="25"/>
      <x:c r="SBU5875" s="25"/>
      <x:c r="SBV5875" s="25"/>
      <x:c r="SBW5875" s="25"/>
      <x:c r="SBX5875" s="25"/>
      <x:c r="SBY5875" s="25"/>
      <x:c r="SBZ5875" s="25"/>
      <x:c r="SCA5875" s="25"/>
      <x:c r="SCB5875" s="25"/>
      <x:c r="SCC5875" s="25"/>
      <x:c r="SCD5875" s="25"/>
      <x:c r="SCE5875" s="25"/>
      <x:c r="SCF5875" s="25"/>
      <x:c r="SCG5875" s="25"/>
      <x:c r="SCH5875" s="25"/>
      <x:c r="SCI5875" s="25"/>
      <x:c r="SCJ5875" s="25"/>
      <x:c r="SCK5875" s="25"/>
      <x:c r="SCL5875" s="25"/>
      <x:c r="SCM5875" s="25"/>
      <x:c r="SCN5875" s="25"/>
      <x:c r="SCO5875" s="25"/>
      <x:c r="SCP5875" s="25"/>
      <x:c r="SCQ5875" s="25"/>
      <x:c r="SCR5875" s="25"/>
      <x:c r="SCS5875" s="25"/>
      <x:c r="SCT5875" s="25"/>
      <x:c r="SCU5875" s="25"/>
      <x:c r="SCV5875" s="25"/>
      <x:c r="SCW5875" s="25"/>
      <x:c r="SCX5875" s="25"/>
      <x:c r="SCY5875" s="25"/>
      <x:c r="SCZ5875" s="25"/>
      <x:c r="SDA5875" s="25"/>
      <x:c r="SDB5875" s="25"/>
      <x:c r="SDC5875" s="25"/>
      <x:c r="SDD5875" s="25"/>
      <x:c r="SDE5875" s="25"/>
      <x:c r="SDF5875" s="25"/>
      <x:c r="SDG5875" s="25"/>
      <x:c r="SDH5875" s="25"/>
      <x:c r="SDI5875" s="25"/>
      <x:c r="SDJ5875" s="25"/>
      <x:c r="SDK5875" s="25"/>
      <x:c r="SDL5875" s="25"/>
      <x:c r="SDM5875" s="25"/>
      <x:c r="SDN5875" s="25"/>
      <x:c r="SDO5875" s="25"/>
      <x:c r="SDP5875" s="25"/>
      <x:c r="SDQ5875" s="25"/>
      <x:c r="SDR5875" s="25"/>
      <x:c r="SDS5875" s="25"/>
      <x:c r="SDT5875" s="25"/>
      <x:c r="SDU5875" s="25"/>
      <x:c r="SDV5875" s="25"/>
      <x:c r="SDW5875" s="25"/>
      <x:c r="SDX5875" s="25"/>
      <x:c r="SDY5875" s="25"/>
      <x:c r="SDZ5875" s="25"/>
      <x:c r="SEA5875" s="25"/>
      <x:c r="SEB5875" s="25"/>
      <x:c r="SEC5875" s="25"/>
      <x:c r="SED5875" s="25"/>
      <x:c r="SEE5875" s="25"/>
      <x:c r="SEF5875" s="25"/>
      <x:c r="SEG5875" s="25"/>
      <x:c r="SEH5875" s="25"/>
      <x:c r="SEI5875" s="25"/>
      <x:c r="SEJ5875" s="25"/>
      <x:c r="SEK5875" s="25"/>
      <x:c r="SEL5875" s="25"/>
      <x:c r="SEM5875" s="25"/>
      <x:c r="SEN5875" s="25"/>
      <x:c r="SEO5875" s="25"/>
      <x:c r="SEP5875" s="25"/>
      <x:c r="SEQ5875" s="25"/>
      <x:c r="SER5875" s="25"/>
      <x:c r="SES5875" s="25"/>
      <x:c r="SET5875" s="25"/>
      <x:c r="SEU5875" s="25"/>
      <x:c r="SEV5875" s="25"/>
      <x:c r="SEW5875" s="25"/>
      <x:c r="SEX5875" s="25"/>
      <x:c r="SEY5875" s="25"/>
      <x:c r="SEZ5875" s="25"/>
      <x:c r="SFA5875" s="25"/>
      <x:c r="SFB5875" s="25"/>
      <x:c r="SFC5875" s="25"/>
      <x:c r="SFD5875" s="25"/>
      <x:c r="SFE5875" s="25"/>
      <x:c r="SFF5875" s="25"/>
      <x:c r="SFG5875" s="25"/>
      <x:c r="SFH5875" s="25"/>
      <x:c r="SFI5875" s="25"/>
      <x:c r="SFJ5875" s="25"/>
      <x:c r="SFK5875" s="25"/>
      <x:c r="SFL5875" s="25"/>
      <x:c r="SFM5875" s="25"/>
      <x:c r="SFN5875" s="25"/>
      <x:c r="SFO5875" s="25"/>
      <x:c r="SFP5875" s="25"/>
      <x:c r="SFQ5875" s="25"/>
      <x:c r="SFR5875" s="25"/>
      <x:c r="SFS5875" s="25"/>
      <x:c r="SFT5875" s="25"/>
      <x:c r="SFU5875" s="25"/>
      <x:c r="SFV5875" s="25"/>
      <x:c r="SFW5875" s="25"/>
      <x:c r="SFX5875" s="25"/>
      <x:c r="SFY5875" s="25"/>
      <x:c r="SFZ5875" s="25"/>
      <x:c r="SGA5875" s="25"/>
      <x:c r="SGB5875" s="25"/>
      <x:c r="SGC5875" s="25"/>
      <x:c r="SGD5875" s="25"/>
      <x:c r="SGE5875" s="25"/>
      <x:c r="SGF5875" s="25"/>
      <x:c r="SGG5875" s="25"/>
      <x:c r="SGH5875" s="25"/>
      <x:c r="SGI5875" s="25"/>
      <x:c r="SGJ5875" s="25"/>
      <x:c r="SGK5875" s="25"/>
      <x:c r="SGL5875" s="25"/>
      <x:c r="SGM5875" s="25"/>
      <x:c r="SGN5875" s="25"/>
      <x:c r="SGO5875" s="25"/>
      <x:c r="SGP5875" s="25"/>
      <x:c r="SGQ5875" s="25"/>
      <x:c r="SGR5875" s="25"/>
      <x:c r="SGS5875" s="25"/>
      <x:c r="SGT5875" s="25"/>
      <x:c r="SGU5875" s="25"/>
      <x:c r="SGV5875" s="25"/>
      <x:c r="SGW5875" s="25"/>
      <x:c r="SGX5875" s="25"/>
      <x:c r="SGY5875" s="25"/>
      <x:c r="SGZ5875" s="25"/>
      <x:c r="SHA5875" s="25"/>
      <x:c r="SHB5875" s="25"/>
      <x:c r="SHC5875" s="25"/>
      <x:c r="SHD5875" s="25"/>
      <x:c r="SHE5875" s="25"/>
      <x:c r="SHF5875" s="25"/>
      <x:c r="SHG5875" s="25"/>
      <x:c r="SHH5875" s="25"/>
      <x:c r="SHI5875" s="25"/>
      <x:c r="SHJ5875" s="25"/>
      <x:c r="SHK5875" s="25"/>
      <x:c r="SHL5875" s="25"/>
      <x:c r="SHM5875" s="25"/>
      <x:c r="SHN5875" s="25"/>
      <x:c r="SHO5875" s="25"/>
      <x:c r="SHP5875" s="25"/>
      <x:c r="SHQ5875" s="25"/>
      <x:c r="SHR5875" s="25"/>
      <x:c r="SHS5875" s="25"/>
      <x:c r="SHT5875" s="25"/>
      <x:c r="SHU5875" s="25"/>
      <x:c r="SHV5875" s="25"/>
      <x:c r="SHW5875" s="25"/>
      <x:c r="SHX5875" s="25"/>
      <x:c r="SHY5875" s="25"/>
      <x:c r="SHZ5875" s="25"/>
      <x:c r="SIA5875" s="25"/>
      <x:c r="SIB5875" s="25"/>
      <x:c r="SIC5875" s="25"/>
      <x:c r="SID5875" s="25"/>
      <x:c r="SIE5875" s="25"/>
      <x:c r="SIF5875" s="25"/>
      <x:c r="SIG5875" s="25"/>
      <x:c r="SIH5875" s="25"/>
      <x:c r="SII5875" s="25"/>
      <x:c r="SIJ5875" s="25"/>
      <x:c r="SIK5875" s="25"/>
      <x:c r="SIL5875" s="25"/>
      <x:c r="SIM5875" s="25"/>
      <x:c r="SIN5875" s="25"/>
      <x:c r="SIO5875" s="25"/>
      <x:c r="SIP5875" s="25"/>
      <x:c r="SIQ5875" s="25"/>
      <x:c r="SIR5875" s="25"/>
      <x:c r="SIS5875" s="25"/>
      <x:c r="SIT5875" s="25"/>
      <x:c r="SIU5875" s="25"/>
      <x:c r="SIV5875" s="25"/>
      <x:c r="SIW5875" s="25"/>
      <x:c r="SIX5875" s="25"/>
      <x:c r="SIY5875" s="25"/>
      <x:c r="SIZ5875" s="25"/>
      <x:c r="SJA5875" s="25"/>
      <x:c r="SJB5875" s="25"/>
      <x:c r="SJC5875" s="25"/>
      <x:c r="SJD5875" s="25"/>
      <x:c r="SJE5875" s="25"/>
      <x:c r="SJF5875" s="25"/>
      <x:c r="SJG5875" s="25"/>
      <x:c r="SJH5875" s="25"/>
      <x:c r="SJI5875" s="25"/>
      <x:c r="SJJ5875" s="25"/>
      <x:c r="SJK5875" s="25"/>
      <x:c r="SJL5875" s="25"/>
      <x:c r="SJM5875" s="25"/>
      <x:c r="SJN5875" s="25"/>
      <x:c r="SJO5875" s="25"/>
      <x:c r="SJP5875" s="25"/>
      <x:c r="SJQ5875" s="25"/>
      <x:c r="SJR5875" s="25"/>
      <x:c r="SJS5875" s="25"/>
      <x:c r="SJT5875" s="25"/>
      <x:c r="SJU5875" s="25"/>
      <x:c r="SJV5875" s="25"/>
      <x:c r="SJW5875" s="25"/>
      <x:c r="SJX5875" s="25"/>
      <x:c r="SJY5875" s="25"/>
      <x:c r="SJZ5875" s="25"/>
      <x:c r="SKA5875" s="25"/>
      <x:c r="SKB5875" s="25"/>
      <x:c r="SKC5875" s="25"/>
      <x:c r="SKD5875" s="25"/>
      <x:c r="SKE5875" s="25"/>
      <x:c r="SKF5875" s="25"/>
      <x:c r="SKG5875" s="25"/>
      <x:c r="SKH5875" s="25"/>
      <x:c r="SKI5875" s="25"/>
      <x:c r="SKJ5875" s="25"/>
      <x:c r="SKK5875" s="25"/>
      <x:c r="SKL5875" s="25"/>
      <x:c r="SKM5875" s="25"/>
      <x:c r="SKN5875" s="25"/>
      <x:c r="SKO5875" s="25"/>
      <x:c r="SKP5875" s="25"/>
      <x:c r="SKQ5875" s="25"/>
      <x:c r="SKR5875" s="25"/>
      <x:c r="SKS5875" s="25"/>
      <x:c r="SKT5875" s="25"/>
      <x:c r="SKU5875" s="25"/>
      <x:c r="SKV5875" s="25"/>
      <x:c r="SKW5875" s="25"/>
      <x:c r="SKX5875" s="25"/>
      <x:c r="SKY5875" s="25"/>
      <x:c r="SKZ5875" s="25"/>
      <x:c r="SLA5875" s="25"/>
      <x:c r="SLB5875" s="25"/>
      <x:c r="SLC5875" s="25"/>
      <x:c r="SLD5875" s="25"/>
      <x:c r="SLE5875" s="25"/>
      <x:c r="SLF5875" s="25"/>
      <x:c r="SLG5875" s="25"/>
      <x:c r="SLH5875" s="25"/>
      <x:c r="SLI5875" s="25"/>
      <x:c r="SLJ5875" s="25"/>
      <x:c r="SLK5875" s="25"/>
      <x:c r="SLL5875" s="25"/>
      <x:c r="SLM5875" s="25"/>
      <x:c r="SLN5875" s="25"/>
      <x:c r="SLO5875" s="25"/>
      <x:c r="SLP5875" s="25"/>
      <x:c r="SLQ5875" s="25"/>
      <x:c r="SLR5875" s="25"/>
      <x:c r="SLS5875" s="25"/>
      <x:c r="SLT5875" s="25"/>
      <x:c r="SLU5875" s="25"/>
      <x:c r="SLV5875" s="25"/>
      <x:c r="SLW5875" s="25"/>
      <x:c r="SLX5875" s="25"/>
      <x:c r="SLY5875" s="25"/>
      <x:c r="SLZ5875" s="25"/>
      <x:c r="SMA5875" s="25"/>
      <x:c r="SMB5875" s="25"/>
      <x:c r="SMC5875" s="25"/>
      <x:c r="SMD5875" s="25"/>
      <x:c r="SME5875" s="25"/>
      <x:c r="SMF5875" s="25"/>
      <x:c r="SMG5875" s="25"/>
      <x:c r="SMH5875" s="25"/>
      <x:c r="SMI5875" s="25"/>
      <x:c r="SMJ5875" s="25"/>
      <x:c r="SMK5875" s="25"/>
      <x:c r="SML5875" s="25"/>
      <x:c r="SMM5875" s="25"/>
      <x:c r="SMN5875" s="25"/>
      <x:c r="SMO5875" s="25"/>
      <x:c r="SMP5875" s="25"/>
      <x:c r="SMQ5875" s="25"/>
      <x:c r="SMR5875" s="25"/>
      <x:c r="SMS5875" s="25"/>
      <x:c r="SMT5875" s="25"/>
      <x:c r="SMU5875" s="25"/>
      <x:c r="SMV5875" s="25"/>
      <x:c r="SMW5875" s="25"/>
      <x:c r="SMX5875" s="25"/>
      <x:c r="SMY5875" s="25"/>
      <x:c r="SMZ5875" s="25"/>
      <x:c r="SNA5875" s="25"/>
      <x:c r="SNB5875" s="25"/>
      <x:c r="SNC5875" s="25"/>
      <x:c r="SND5875" s="25"/>
      <x:c r="SNE5875" s="25"/>
      <x:c r="SNF5875" s="25"/>
      <x:c r="SNG5875" s="25"/>
      <x:c r="SNH5875" s="25"/>
      <x:c r="SNI5875" s="25"/>
      <x:c r="SNJ5875" s="25"/>
      <x:c r="SNK5875" s="25"/>
      <x:c r="SNL5875" s="25"/>
      <x:c r="SNM5875" s="25"/>
      <x:c r="SNN5875" s="25"/>
      <x:c r="SNO5875" s="25"/>
      <x:c r="SNP5875" s="25"/>
      <x:c r="SNQ5875" s="25"/>
      <x:c r="SNR5875" s="25"/>
      <x:c r="SNS5875" s="25"/>
      <x:c r="SNT5875" s="25"/>
      <x:c r="SNU5875" s="25"/>
      <x:c r="SNV5875" s="25"/>
      <x:c r="SNW5875" s="25"/>
      <x:c r="SNX5875" s="25"/>
      <x:c r="SNY5875" s="25"/>
      <x:c r="SNZ5875" s="25"/>
      <x:c r="SOA5875" s="25"/>
      <x:c r="SOB5875" s="25"/>
      <x:c r="SOC5875" s="25"/>
      <x:c r="SOD5875" s="25"/>
      <x:c r="SOE5875" s="25"/>
      <x:c r="SOF5875" s="25"/>
      <x:c r="SOG5875" s="25"/>
      <x:c r="SOH5875" s="25"/>
      <x:c r="SOI5875" s="25"/>
      <x:c r="SOJ5875" s="25"/>
      <x:c r="SOK5875" s="25"/>
      <x:c r="SOL5875" s="25"/>
      <x:c r="SOM5875" s="25"/>
      <x:c r="SON5875" s="25"/>
      <x:c r="SOO5875" s="25"/>
      <x:c r="SOP5875" s="25"/>
      <x:c r="SOQ5875" s="25"/>
      <x:c r="SOR5875" s="25"/>
      <x:c r="SOS5875" s="25"/>
      <x:c r="SOT5875" s="25"/>
      <x:c r="SOU5875" s="25"/>
      <x:c r="SOV5875" s="25"/>
      <x:c r="SOW5875" s="25"/>
      <x:c r="SOX5875" s="25"/>
      <x:c r="SOY5875" s="25"/>
      <x:c r="SOZ5875" s="25"/>
      <x:c r="SPA5875" s="25"/>
      <x:c r="SPB5875" s="25"/>
      <x:c r="SPC5875" s="25"/>
      <x:c r="SPD5875" s="25"/>
      <x:c r="SPE5875" s="25"/>
      <x:c r="SPF5875" s="25"/>
      <x:c r="SPG5875" s="25"/>
      <x:c r="SPH5875" s="25"/>
      <x:c r="SPI5875" s="25"/>
      <x:c r="SPJ5875" s="25"/>
      <x:c r="SPK5875" s="25"/>
      <x:c r="SPL5875" s="25"/>
      <x:c r="SPM5875" s="25"/>
      <x:c r="SPN5875" s="25"/>
      <x:c r="SPO5875" s="25"/>
      <x:c r="SPP5875" s="25"/>
      <x:c r="SPQ5875" s="25"/>
      <x:c r="SPR5875" s="25"/>
      <x:c r="SPS5875" s="25"/>
      <x:c r="SPT5875" s="25"/>
      <x:c r="SPU5875" s="25"/>
      <x:c r="SPV5875" s="25"/>
      <x:c r="SPW5875" s="25"/>
      <x:c r="SPX5875" s="25"/>
      <x:c r="SPY5875" s="25"/>
      <x:c r="SPZ5875" s="25"/>
      <x:c r="SQA5875" s="25"/>
      <x:c r="SQB5875" s="25"/>
      <x:c r="SQC5875" s="25"/>
      <x:c r="SQD5875" s="25"/>
      <x:c r="SQE5875" s="25"/>
      <x:c r="SQF5875" s="25"/>
      <x:c r="SQG5875" s="25"/>
      <x:c r="SQH5875" s="25"/>
      <x:c r="SQI5875" s="25"/>
      <x:c r="SQJ5875" s="25"/>
      <x:c r="SQK5875" s="25"/>
      <x:c r="SQL5875" s="25"/>
      <x:c r="SQM5875" s="25"/>
      <x:c r="SQN5875" s="25"/>
      <x:c r="SQO5875" s="25"/>
      <x:c r="SQP5875" s="25"/>
      <x:c r="SQQ5875" s="25"/>
      <x:c r="SQR5875" s="25"/>
      <x:c r="SQS5875" s="25"/>
      <x:c r="SQT5875" s="25"/>
      <x:c r="SQU5875" s="25"/>
      <x:c r="SQV5875" s="25"/>
      <x:c r="SQW5875" s="25"/>
      <x:c r="SQX5875" s="25"/>
      <x:c r="SQY5875" s="25"/>
      <x:c r="SQZ5875" s="25"/>
      <x:c r="SRA5875" s="25"/>
      <x:c r="SRB5875" s="25"/>
      <x:c r="SRC5875" s="25"/>
      <x:c r="SRD5875" s="25"/>
      <x:c r="SRE5875" s="25"/>
      <x:c r="SRF5875" s="25"/>
      <x:c r="SRG5875" s="25"/>
      <x:c r="SRH5875" s="25"/>
      <x:c r="SRI5875" s="25"/>
      <x:c r="SRJ5875" s="25"/>
      <x:c r="SRK5875" s="25"/>
      <x:c r="SRL5875" s="25"/>
      <x:c r="SRM5875" s="25"/>
      <x:c r="SRN5875" s="25"/>
      <x:c r="SRO5875" s="25"/>
      <x:c r="SRP5875" s="25"/>
      <x:c r="SRQ5875" s="25"/>
      <x:c r="SRR5875" s="25"/>
      <x:c r="SRS5875" s="25"/>
      <x:c r="SRT5875" s="25"/>
      <x:c r="SRU5875" s="25"/>
      <x:c r="SRV5875" s="25"/>
      <x:c r="SRW5875" s="25"/>
      <x:c r="SRX5875" s="25"/>
      <x:c r="SRY5875" s="25"/>
      <x:c r="SRZ5875" s="25"/>
      <x:c r="SSA5875" s="25"/>
      <x:c r="SSB5875" s="25"/>
      <x:c r="SSC5875" s="25"/>
      <x:c r="SSD5875" s="25"/>
      <x:c r="SSE5875" s="25"/>
      <x:c r="SSF5875" s="25"/>
      <x:c r="SSG5875" s="25"/>
      <x:c r="SSH5875" s="25"/>
      <x:c r="SSI5875" s="25"/>
      <x:c r="SSJ5875" s="25"/>
      <x:c r="SSK5875" s="25"/>
      <x:c r="SSL5875" s="25"/>
      <x:c r="SSM5875" s="25"/>
      <x:c r="SSN5875" s="25"/>
      <x:c r="SSO5875" s="25"/>
      <x:c r="SSP5875" s="25"/>
      <x:c r="SSQ5875" s="25"/>
      <x:c r="SSR5875" s="25"/>
      <x:c r="SSS5875" s="25"/>
      <x:c r="SST5875" s="25"/>
      <x:c r="SSU5875" s="25"/>
      <x:c r="SSV5875" s="25"/>
      <x:c r="SSW5875" s="25"/>
      <x:c r="SSX5875" s="25"/>
      <x:c r="SSY5875" s="25"/>
      <x:c r="SSZ5875" s="25"/>
      <x:c r="STA5875" s="25"/>
      <x:c r="STB5875" s="25"/>
      <x:c r="STC5875" s="25"/>
      <x:c r="STD5875" s="25"/>
      <x:c r="STE5875" s="25"/>
      <x:c r="STF5875" s="25"/>
      <x:c r="STG5875" s="25"/>
      <x:c r="STH5875" s="25"/>
      <x:c r="STI5875" s="25"/>
      <x:c r="STJ5875" s="25"/>
      <x:c r="STK5875" s="25"/>
      <x:c r="STL5875" s="25"/>
      <x:c r="STM5875" s="25"/>
      <x:c r="STN5875" s="25"/>
      <x:c r="STO5875" s="25"/>
      <x:c r="STP5875" s="25"/>
      <x:c r="STQ5875" s="25"/>
      <x:c r="STR5875" s="25"/>
      <x:c r="STS5875" s="25"/>
      <x:c r="STT5875" s="25"/>
      <x:c r="STU5875" s="25"/>
      <x:c r="STV5875" s="25"/>
      <x:c r="STW5875" s="25"/>
      <x:c r="STX5875" s="25"/>
      <x:c r="STY5875" s="25"/>
      <x:c r="STZ5875" s="25"/>
      <x:c r="SUA5875" s="25"/>
      <x:c r="SUB5875" s="25"/>
      <x:c r="SUC5875" s="25"/>
      <x:c r="SUD5875" s="25"/>
      <x:c r="SUE5875" s="25"/>
      <x:c r="SUF5875" s="25"/>
      <x:c r="SUG5875" s="25"/>
      <x:c r="SUH5875" s="25"/>
      <x:c r="SUI5875" s="25"/>
      <x:c r="SUJ5875" s="25"/>
      <x:c r="SUK5875" s="25"/>
      <x:c r="SUL5875" s="25"/>
      <x:c r="SUM5875" s="25"/>
      <x:c r="SUN5875" s="25"/>
      <x:c r="SUO5875" s="25"/>
      <x:c r="SUP5875" s="25"/>
      <x:c r="SUQ5875" s="25"/>
      <x:c r="SUR5875" s="25"/>
      <x:c r="SUS5875" s="25"/>
      <x:c r="SUT5875" s="25"/>
      <x:c r="SUU5875" s="25"/>
      <x:c r="SUV5875" s="25"/>
      <x:c r="SUW5875" s="25"/>
      <x:c r="SUX5875" s="25"/>
      <x:c r="SUY5875" s="25"/>
      <x:c r="SUZ5875" s="25"/>
      <x:c r="SVA5875" s="25"/>
      <x:c r="SVB5875" s="25"/>
      <x:c r="SVC5875" s="25"/>
      <x:c r="SVD5875" s="25"/>
      <x:c r="SVE5875" s="25"/>
      <x:c r="SVF5875" s="25"/>
      <x:c r="SVG5875" s="25"/>
      <x:c r="SVH5875" s="25"/>
      <x:c r="SVI5875" s="25"/>
      <x:c r="SVJ5875" s="25"/>
      <x:c r="SVK5875" s="25"/>
      <x:c r="SVL5875" s="25"/>
      <x:c r="SVM5875" s="25"/>
      <x:c r="SVN5875" s="25"/>
      <x:c r="SVO5875" s="25"/>
      <x:c r="SVP5875" s="25"/>
      <x:c r="SVQ5875" s="25"/>
      <x:c r="SVR5875" s="25"/>
      <x:c r="SVS5875" s="25"/>
      <x:c r="SVT5875" s="25"/>
      <x:c r="SVU5875" s="25"/>
      <x:c r="SVV5875" s="25"/>
      <x:c r="SVW5875" s="25"/>
      <x:c r="SVX5875" s="25"/>
      <x:c r="SVY5875" s="25"/>
      <x:c r="SVZ5875" s="25"/>
      <x:c r="SWA5875" s="25"/>
      <x:c r="SWB5875" s="25"/>
      <x:c r="SWC5875" s="25"/>
      <x:c r="SWD5875" s="25"/>
      <x:c r="SWE5875" s="25"/>
      <x:c r="SWF5875" s="25"/>
      <x:c r="SWG5875" s="25"/>
      <x:c r="SWH5875" s="25"/>
      <x:c r="SWI5875" s="25"/>
      <x:c r="SWJ5875" s="25"/>
      <x:c r="SWK5875" s="25"/>
      <x:c r="SWL5875" s="25"/>
      <x:c r="SWM5875" s="25"/>
      <x:c r="SWN5875" s="25"/>
      <x:c r="SWO5875" s="25"/>
      <x:c r="SWP5875" s="25"/>
      <x:c r="SWQ5875" s="25"/>
      <x:c r="SWR5875" s="25"/>
      <x:c r="SWS5875" s="25"/>
      <x:c r="SWT5875" s="25"/>
      <x:c r="SWU5875" s="25"/>
      <x:c r="SWV5875" s="25"/>
      <x:c r="SWW5875" s="25"/>
      <x:c r="SWX5875" s="25"/>
      <x:c r="SWY5875" s="25"/>
      <x:c r="SWZ5875" s="25"/>
      <x:c r="SXA5875" s="25"/>
      <x:c r="SXB5875" s="25"/>
      <x:c r="SXC5875" s="25"/>
      <x:c r="SXD5875" s="25"/>
      <x:c r="SXE5875" s="25"/>
      <x:c r="SXF5875" s="25"/>
      <x:c r="SXG5875" s="25"/>
      <x:c r="SXH5875" s="25"/>
      <x:c r="SXI5875" s="25"/>
      <x:c r="SXJ5875" s="25"/>
      <x:c r="SXK5875" s="25"/>
      <x:c r="SXL5875" s="25"/>
      <x:c r="SXM5875" s="25"/>
      <x:c r="SXN5875" s="25"/>
      <x:c r="SXO5875" s="25"/>
      <x:c r="SXP5875" s="25"/>
      <x:c r="SXQ5875" s="25"/>
      <x:c r="SXR5875" s="25"/>
      <x:c r="SXS5875" s="25"/>
      <x:c r="SXT5875" s="25"/>
      <x:c r="SXU5875" s="25"/>
      <x:c r="SXV5875" s="25"/>
      <x:c r="SXW5875" s="25"/>
      <x:c r="SXX5875" s="25"/>
      <x:c r="SXY5875" s="25"/>
      <x:c r="SXZ5875" s="25"/>
      <x:c r="SYA5875" s="25"/>
      <x:c r="SYB5875" s="25"/>
      <x:c r="SYC5875" s="25"/>
      <x:c r="SYD5875" s="25"/>
      <x:c r="SYE5875" s="25"/>
      <x:c r="SYF5875" s="25"/>
      <x:c r="SYG5875" s="25"/>
      <x:c r="SYH5875" s="25"/>
      <x:c r="SYI5875" s="25"/>
      <x:c r="SYJ5875" s="25"/>
      <x:c r="SYK5875" s="25"/>
      <x:c r="SYL5875" s="25"/>
      <x:c r="SYM5875" s="25"/>
      <x:c r="SYN5875" s="25"/>
      <x:c r="SYO5875" s="25"/>
      <x:c r="SYP5875" s="25"/>
      <x:c r="SYQ5875" s="25"/>
      <x:c r="SYR5875" s="25"/>
      <x:c r="SYS5875" s="25"/>
      <x:c r="SYT5875" s="25"/>
      <x:c r="SYU5875" s="25"/>
      <x:c r="SYV5875" s="25"/>
      <x:c r="SYW5875" s="25"/>
      <x:c r="SYX5875" s="25"/>
      <x:c r="SYY5875" s="25"/>
      <x:c r="SYZ5875" s="25"/>
      <x:c r="SZA5875" s="25"/>
      <x:c r="SZB5875" s="25"/>
      <x:c r="SZC5875" s="25"/>
      <x:c r="SZD5875" s="25"/>
      <x:c r="SZE5875" s="25"/>
      <x:c r="SZF5875" s="25"/>
      <x:c r="SZG5875" s="25"/>
      <x:c r="SZH5875" s="25"/>
      <x:c r="SZI5875" s="25"/>
      <x:c r="SZJ5875" s="25"/>
      <x:c r="SZK5875" s="25"/>
      <x:c r="SZL5875" s="25"/>
      <x:c r="SZM5875" s="25"/>
      <x:c r="SZN5875" s="25"/>
      <x:c r="SZO5875" s="25"/>
      <x:c r="SZP5875" s="25"/>
      <x:c r="SZQ5875" s="25"/>
      <x:c r="SZR5875" s="25"/>
      <x:c r="SZS5875" s="25"/>
      <x:c r="SZT5875" s="25"/>
      <x:c r="SZU5875" s="25"/>
      <x:c r="SZV5875" s="25"/>
      <x:c r="SZW5875" s="25"/>
      <x:c r="SZX5875" s="25"/>
      <x:c r="SZY5875" s="25"/>
      <x:c r="SZZ5875" s="25"/>
      <x:c r="TAA5875" s="25"/>
      <x:c r="TAB5875" s="25"/>
      <x:c r="TAC5875" s="25"/>
      <x:c r="TAD5875" s="25"/>
      <x:c r="TAE5875" s="25"/>
      <x:c r="TAF5875" s="25"/>
      <x:c r="TAG5875" s="25"/>
      <x:c r="TAH5875" s="25"/>
      <x:c r="TAI5875" s="25"/>
      <x:c r="TAJ5875" s="25"/>
      <x:c r="TAK5875" s="25"/>
      <x:c r="TAL5875" s="25"/>
      <x:c r="TAM5875" s="25"/>
      <x:c r="TAN5875" s="25"/>
      <x:c r="TAO5875" s="25"/>
      <x:c r="TAP5875" s="25"/>
      <x:c r="TAQ5875" s="25"/>
      <x:c r="TAR5875" s="25"/>
      <x:c r="TAS5875" s="25"/>
      <x:c r="TAT5875" s="25"/>
      <x:c r="TAU5875" s="25"/>
      <x:c r="TAV5875" s="25"/>
      <x:c r="TAW5875" s="25"/>
      <x:c r="TAX5875" s="25"/>
      <x:c r="TAY5875" s="25"/>
      <x:c r="TAZ5875" s="25"/>
      <x:c r="TBA5875" s="25"/>
      <x:c r="TBB5875" s="25"/>
      <x:c r="TBC5875" s="25"/>
      <x:c r="TBD5875" s="25"/>
      <x:c r="TBE5875" s="25"/>
      <x:c r="TBF5875" s="25"/>
      <x:c r="TBG5875" s="25"/>
      <x:c r="TBH5875" s="25"/>
      <x:c r="TBI5875" s="25"/>
      <x:c r="TBJ5875" s="25"/>
      <x:c r="TBK5875" s="25"/>
      <x:c r="TBL5875" s="25"/>
      <x:c r="TBM5875" s="25"/>
      <x:c r="TBN5875" s="25"/>
      <x:c r="TBO5875" s="25"/>
      <x:c r="TBP5875" s="25"/>
      <x:c r="TBQ5875" s="25"/>
      <x:c r="TBR5875" s="25"/>
      <x:c r="TBS5875" s="25"/>
      <x:c r="TBT5875" s="25"/>
      <x:c r="TBU5875" s="25"/>
      <x:c r="TBV5875" s="25"/>
      <x:c r="TBW5875" s="25"/>
      <x:c r="TBX5875" s="25"/>
      <x:c r="TBY5875" s="25"/>
      <x:c r="TBZ5875" s="25"/>
      <x:c r="TCA5875" s="25"/>
      <x:c r="TCB5875" s="25"/>
      <x:c r="TCC5875" s="25"/>
      <x:c r="TCD5875" s="25"/>
      <x:c r="TCE5875" s="25"/>
      <x:c r="TCF5875" s="25"/>
      <x:c r="TCG5875" s="25"/>
      <x:c r="TCH5875" s="25"/>
      <x:c r="TCI5875" s="25"/>
      <x:c r="TCJ5875" s="25"/>
      <x:c r="TCK5875" s="25"/>
      <x:c r="TCL5875" s="25"/>
      <x:c r="TCM5875" s="25"/>
      <x:c r="TCN5875" s="25"/>
      <x:c r="TCO5875" s="25"/>
      <x:c r="TCP5875" s="25"/>
      <x:c r="TCQ5875" s="25"/>
      <x:c r="TCR5875" s="25"/>
      <x:c r="TCS5875" s="25"/>
      <x:c r="TCT5875" s="25"/>
      <x:c r="TCU5875" s="25"/>
      <x:c r="TCV5875" s="25"/>
      <x:c r="TCW5875" s="25"/>
      <x:c r="TCX5875" s="25"/>
      <x:c r="TCY5875" s="25"/>
      <x:c r="TCZ5875" s="25"/>
      <x:c r="TDA5875" s="25"/>
      <x:c r="TDB5875" s="25"/>
      <x:c r="TDC5875" s="25"/>
      <x:c r="TDD5875" s="25"/>
      <x:c r="TDE5875" s="25"/>
      <x:c r="TDF5875" s="25"/>
      <x:c r="TDG5875" s="25"/>
      <x:c r="TDH5875" s="25"/>
      <x:c r="TDI5875" s="25"/>
      <x:c r="TDJ5875" s="25"/>
      <x:c r="TDK5875" s="25"/>
      <x:c r="TDL5875" s="25"/>
      <x:c r="TDM5875" s="25"/>
      <x:c r="TDN5875" s="25"/>
      <x:c r="TDO5875" s="25"/>
      <x:c r="TDP5875" s="25"/>
      <x:c r="TDQ5875" s="25"/>
      <x:c r="TDR5875" s="25"/>
      <x:c r="TDS5875" s="25"/>
      <x:c r="TDT5875" s="25"/>
      <x:c r="TDU5875" s="25"/>
      <x:c r="TDV5875" s="25"/>
      <x:c r="TDW5875" s="25"/>
      <x:c r="TDX5875" s="25"/>
      <x:c r="TDY5875" s="25"/>
      <x:c r="TDZ5875" s="25"/>
      <x:c r="TEA5875" s="25"/>
      <x:c r="TEB5875" s="25"/>
      <x:c r="TEC5875" s="25"/>
      <x:c r="TED5875" s="25"/>
      <x:c r="TEE5875" s="25"/>
      <x:c r="TEF5875" s="25"/>
      <x:c r="TEG5875" s="25"/>
      <x:c r="TEH5875" s="25"/>
      <x:c r="TEI5875" s="25"/>
      <x:c r="TEJ5875" s="25"/>
      <x:c r="TEK5875" s="25"/>
      <x:c r="TEL5875" s="25"/>
      <x:c r="TEM5875" s="25"/>
      <x:c r="TEN5875" s="25"/>
      <x:c r="TEO5875" s="25"/>
      <x:c r="TEP5875" s="25"/>
      <x:c r="TEQ5875" s="25"/>
      <x:c r="TER5875" s="25"/>
      <x:c r="TES5875" s="25"/>
      <x:c r="TET5875" s="25"/>
      <x:c r="TEU5875" s="25"/>
      <x:c r="TEV5875" s="25"/>
      <x:c r="TEW5875" s="25"/>
      <x:c r="TEX5875" s="25"/>
      <x:c r="TEY5875" s="25"/>
      <x:c r="TEZ5875" s="25"/>
      <x:c r="TFA5875" s="25"/>
      <x:c r="TFB5875" s="25"/>
      <x:c r="TFC5875" s="25"/>
      <x:c r="TFD5875" s="25"/>
      <x:c r="TFE5875" s="25"/>
      <x:c r="TFF5875" s="25"/>
      <x:c r="TFG5875" s="25"/>
      <x:c r="TFH5875" s="25"/>
      <x:c r="TFI5875" s="25"/>
      <x:c r="TFJ5875" s="25"/>
      <x:c r="TFK5875" s="25"/>
      <x:c r="TFL5875" s="25"/>
      <x:c r="TFM5875" s="25"/>
      <x:c r="TFN5875" s="25"/>
      <x:c r="TFO5875" s="25"/>
      <x:c r="TFP5875" s="25"/>
      <x:c r="TFQ5875" s="25"/>
      <x:c r="TFR5875" s="25"/>
      <x:c r="TFS5875" s="25"/>
      <x:c r="TFT5875" s="25"/>
      <x:c r="TFU5875" s="25"/>
      <x:c r="TFV5875" s="25"/>
      <x:c r="TFW5875" s="25"/>
      <x:c r="TFX5875" s="25"/>
      <x:c r="TFY5875" s="25"/>
      <x:c r="TFZ5875" s="25"/>
      <x:c r="TGA5875" s="25"/>
      <x:c r="TGB5875" s="25"/>
      <x:c r="TGC5875" s="25"/>
      <x:c r="TGD5875" s="25"/>
      <x:c r="TGE5875" s="25"/>
      <x:c r="TGF5875" s="25"/>
      <x:c r="TGG5875" s="25"/>
      <x:c r="TGH5875" s="25"/>
      <x:c r="TGI5875" s="25"/>
      <x:c r="TGJ5875" s="25"/>
      <x:c r="TGK5875" s="25"/>
      <x:c r="TGL5875" s="25"/>
      <x:c r="TGM5875" s="25"/>
      <x:c r="TGN5875" s="25"/>
      <x:c r="TGO5875" s="25"/>
      <x:c r="TGP5875" s="25"/>
      <x:c r="TGQ5875" s="25"/>
      <x:c r="TGR5875" s="25"/>
      <x:c r="TGS5875" s="25"/>
      <x:c r="TGT5875" s="25"/>
      <x:c r="TGU5875" s="25"/>
      <x:c r="TGV5875" s="25"/>
      <x:c r="TGW5875" s="25"/>
      <x:c r="TGX5875" s="25"/>
      <x:c r="TGY5875" s="25"/>
      <x:c r="TGZ5875" s="25"/>
      <x:c r="THA5875" s="25"/>
      <x:c r="THB5875" s="25"/>
      <x:c r="THC5875" s="25"/>
      <x:c r="THD5875" s="25"/>
      <x:c r="THE5875" s="25"/>
      <x:c r="THF5875" s="25"/>
      <x:c r="THG5875" s="25"/>
      <x:c r="THH5875" s="25"/>
      <x:c r="THI5875" s="25"/>
      <x:c r="THJ5875" s="25"/>
      <x:c r="THK5875" s="25"/>
      <x:c r="THL5875" s="25"/>
      <x:c r="THM5875" s="25"/>
      <x:c r="THN5875" s="25"/>
      <x:c r="THO5875" s="25"/>
      <x:c r="THP5875" s="25"/>
      <x:c r="THQ5875" s="25"/>
      <x:c r="THR5875" s="25"/>
      <x:c r="THS5875" s="25"/>
      <x:c r="THT5875" s="25"/>
      <x:c r="THU5875" s="25"/>
      <x:c r="THV5875" s="25"/>
      <x:c r="THW5875" s="25"/>
      <x:c r="THX5875" s="25"/>
      <x:c r="THY5875" s="25"/>
      <x:c r="THZ5875" s="25"/>
      <x:c r="TIA5875" s="25"/>
      <x:c r="TIB5875" s="25"/>
      <x:c r="TIC5875" s="25"/>
      <x:c r="TID5875" s="25"/>
      <x:c r="TIE5875" s="25"/>
      <x:c r="TIF5875" s="25"/>
      <x:c r="TIG5875" s="25"/>
      <x:c r="TIH5875" s="25"/>
      <x:c r="TII5875" s="25"/>
      <x:c r="TIJ5875" s="25"/>
      <x:c r="TIK5875" s="25"/>
      <x:c r="TIL5875" s="25"/>
      <x:c r="TIM5875" s="25"/>
      <x:c r="TIN5875" s="25"/>
      <x:c r="TIO5875" s="25"/>
      <x:c r="TIP5875" s="25"/>
      <x:c r="TIQ5875" s="25"/>
      <x:c r="TIR5875" s="25"/>
      <x:c r="TIS5875" s="25"/>
      <x:c r="TIT5875" s="25"/>
      <x:c r="TIU5875" s="25"/>
      <x:c r="TIV5875" s="25"/>
      <x:c r="TIW5875" s="25"/>
      <x:c r="TIX5875" s="25"/>
      <x:c r="TIY5875" s="25"/>
      <x:c r="TIZ5875" s="25"/>
      <x:c r="TJA5875" s="25"/>
      <x:c r="TJB5875" s="25"/>
      <x:c r="TJC5875" s="25"/>
      <x:c r="TJD5875" s="25"/>
      <x:c r="TJE5875" s="25"/>
      <x:c r="TJF5875" s="25"/>
      <x:c r="TJG5875" s="25"/>
      <x:c r="TJH5875" s="25"/>
      <x:c r="TJI5875" s="25"/>
      <x:c r="TJJ5875" s="25"/>
      <x:c r="TJK5875" s="25"/>
      <x:c r="TJL5875" s="25"/>
      <x:c r="TJM5875" s="25"/>
      <x:c r="TJN5875" s="25"/>
      <x:c r="TJO5875" s="25"/>
      <x:c r="TJP5875" s="25"/>
      <x:c r="TJQ5875" s="25"/>
      <x:c r="TJR5875" s="25"/>
      <x:c r="TJS5875" s="25"/>
      <x:c r="TJT5875" s="25"/>
      <x:c r="TJU5875" s="25"/>
      <x:c r="TJV5875" s="25"/>
      <x:c r="TJW5875" s="25"/>
      <x:c r="TJX5875" s="25"/>
      <x:c r="TJY5875" s="25"/>
      <x:c r="TJZ5875" s="25"/>
      <x:c r="TKA5875" s="25"/>
      <x:c r="TKB5875" s="25"/>
      <x:c r="TKC5875" s="25"/>
      <x:c r="TKD5875" s="25"/>
      <x:c r="TKE5875" s="25"/>
      <x:c r="TKF5875" s="25"/>
      <x:c r="TKG5875" s="25"/>
      <x:c r="TKH5875" s="25"/>
      <x:c r="TKI5875" s="25"/>
      <x:c r="TKJ5875" s="25"/>
      <x:c r="TKK5875" s="25"/>
      <x:c r="TKL5875" s="25"/>
      <x:c r="TKM5875" s="25"/>
      <x:c r="TKN5875" s="25"/>
      <x:c r="TKO5875" s="25"/>
      <x:c r="TKP5875" s="25"/>
      <x:c r="TKQ5875" s="25"/>
      <x:c r="TKR5875" s="25"/>
      <x:c r="TKS5875" s="25"/>
      <x:c r="TKT5875" s="25"/>
      <x:c r="TKU5875" s="25"/>
      <x:c r="TKV5875" s="25"/>
      <x:c r="TKW5875" s="25"/>
      <x:c r="TKX5875" s="25"/>
      <x:c r="TKY5875" s="25"/>
      <x:c r="TKZ5875" s="25"/>
      <x:c r="TLA5875" s="25"/>
      <x:c r="TLB5875" s="25"/>
      <x:c r="TLC5875" s="25"/>
      <x:c r="TLD5875" s="25"/>
      <x:c r="TLE5875" s="25"/>
      <x:c r="TLF5875" s="25"/>
      <x:c r="TLG5875" s="25"/>
      <x:c r="TLH5875" s="25"/>
      <x:c r="TLI5875" s="25"/>
      <x:c r="TLJ5875" s="25"/>
      <x:c r="TLK5875" s="25"/>
      <x:c r="TLL5875" s="25"/>
      <x:c r="TLM5875" s="25"/>
      <x:c r="TLN5875" s="25"/>
      <x:c r="TLO5875" s="25"/>
      <x:c r="TLP5875" s="25"/>
      <x:c r="TLQ5875" s="25"/>
      <x:c r="TLR5875" s="25"/>
      <x:c r="TLS5875" s="25"/>
      <x:c r="TLT5875" s="25"/>
      <x:c r="TLU5875" s="25"/>
      <x:c r="TLV5875" s="25"/>
      <x:c r="TLW5875" s="25"/>
      <x:c r="TLX5875" s="25"/>
      <x:c r="TLY5875" s="25"/>
      <x:c r="TLZ5875" s="25"/>
      <x:c r="TMA5875" s="25"/>
      <x:c r="TMB5875" s="25"/>
      <x:c r="TMC5875" s="25"/>
      <x:c r="TMD5875" s="25"/>
      <x:c r="TME5875" s="25"/>
      <x:c r="TMF5875" s="25"/>
      <x:c r="TMG5875" s="25"/>
      <x:c r="TMH5875" s="25"/>
      <x:c r="TMI5875" s="25"/>
      <x:c r="TMJ5875" s="25"/>
      <x:c r="TMK5875" s="25"/>
      <x:c r="TML5875" s="25"/>
      <x:c r="TMM5875" s="25"/>
      <x:c r="TMN5875" s="25"/>
      <x:c r="TMO5875" s="25"/>
      <x:c r="TMP5875" s="25"/>
      <x:c r="TMQ5875" s="25"/>
      <x:c r="TMR5875" s="25"/>
      <x:c r="TMS5875" s="25"/>
      <x:c r="TMT5875" s="25"/>
      <x:c r="TMU5875" s="25"/>
      <x:c r="TMV5875" s="25"/>
      <x:c r="TMW5875" s="25"/>
      <x:c r="TMX5875" s="25"/>
      <x:c r="TMY5875" s="25"/>
      <x:c r="TMZ5875" s="25"/>
      <x:c r="TNA5875" s="25"/>
      <x:c r="TNB5875" s="25"/>
      <x:c r="TNC5875" s="25"/>
      <x:c r="TND5875" s="25"/>
      <x:c r="TNE5875" s="25"/>
      <x:c r="TNF5875" s="25"/>
      <x:c r="TNG5875" s="25"/>
      <x:c r="TNH5875" s="25"/>
      <x:c r="TNI5875" s="25"/>
      <x:c r="TNJ5875" s="25"/>
      <x:c r="TNK5875" s="25"/>
      <x:c r="TNL5875" s="25"/>
      <x:c r="TNM5875" s="25"/>
      <x:c r="TNN5875" s="25"/>
      <x:c r="TNO5875" s="25"/>
      <x:c r="TNP5875" s="25"/>
      <x:c r="TNQ5875" s="25"/>
      <x:c r="TNR5875" s="25"/>
      <x:c r="TNS5875" s="25"/>
      <x:c r="TNT5875" s="25"/>
      <x:c r="TNU5875" s="25"/>
      <x:c r="TNV5875" s="25"/>
      <x:c r="TNW5875" s="25"/>
      <x:c r="TNX5875" s="25"/>
      <x:c r="TNY5875" s="25"/>
      <x:c r="TNZ5875" s="25"/>
      <x:c r="TOA5875" s="25"/>
      <x:c r="TOB5875" s="25"/>
      <x:c r="TOC5875" s="25"/>
      <x:c r="TOD5875" s="25"/>
      <x:c r="TOE5875" s="25"/>
      <x:c r="TOF5875" s="25"/>
      <x:c r="TOG5875" s="25"/>
      <x:c r="TOH5875" s="25"/>
      <x:c r="TOI5875" s="25"/>
      <x:c r="TOJ5875" s="25"/>
      <x:c r="TOK5875" s="25"/>
      <x:c r="TOL5875" s="25"/>
      <x:c r="TOM5875" s="25"/>
      <x:c r="TON5875" s="25"/>
      <x:c r="TOO5875" s="25"/>
      <x:c r="TOP5875" s="25"/>
      <x:c r="TOQ5875" s="25"/>
      <x:c r="TOR5875" s="25"/>
      <x:c r="TOS5875" s="25"/>
      <x:c r="TOT5875" s="25"/>
      <x:c r="TOU5875" s="25"/>
      <x:c r="TOV5875" s="25"/>
      <x:c r="TOW5875" s="25"/>
      <x:c r="TOX5875" s="25"/>
      <x:c r="TOY5875" s="25"/>
      <x:c r="TOZ5875" s="25"/>
      <x:c r="TPA5875" s="25"/>
      <x:c r="TPB5875" s="25"/>
      <x:c r="TPC5875" s="25"/>
      <x:c r="TPD5875" s="25"/>
      <x:c r="TPE5875" s="25"/>
      <x:c r="TPF5875" s="25"/>
      <x:c r="TPG5875" s="25"/>
      <x:c r="TPH5875" s="25"/>
      <x:c r="TPI5875" s="25"/>
      <x:c r="TPJ5875" s="25"/>
      <x:c r="TPK5875" s="25"/>
      <x:c r="TPL5875" s="25"/>
      <x:c r="TPM5875" s="25"/>
      <x:c r="TPN5875" s="25"/>
      <x:c r="TPO5875" s="25"/>
      <x:c r="TPP5875" s="25"/>
      <x:c r="TPQ5875" s="25"/>
      <x:c r="TPR5875" s="25"/>
      <x:c r="TPS5875" s="25"/>
      <x:c r="TPT5875" s="25"/>
      <x:c r="TPU5875" s="25"/>
      <x:c r="TPV5875" s="25"/>
      <x:c r="TPW5875" s="25"/>
      <x:c r="TPX5875" s="25"/>
      <x:c r="TPY5875" s="25"/>
      <x:c r="TPZ5875" s="25"/>
      <x:c r="TQA5875" s="25"/>
      <x:c r="TQB5875" s="25"/>
      <x:c r="TQC5875" s="25"/>
      <x:c r="TQD5875" s="25"/>
      <x:c r="TQE5875" s="25"/>
      <x:c r="TQF5875" s="25"/>
      <x:c r="TQG5875" s="25"/>
      <x:c r="TQH5875" s="25"/>
      <x:c r="TQI5875" s="25"/>
      <x:c r="TQJ5875" s="25"/>
      <x:c r="TQK5875" s="25"/>
      <x:c r="TQL5875" s="25"/>
      <x:c r="TQM5875" s="25"/>
      <x:c r="TQN5875" s="25"/>
      <x:c r="TQO5875" s="25"/>
      <x:c r="TQP5875" s="25"/>
      <x:c r="TQQ5875" s="25"/>
      <x:c r="TQR5875" s="25"/>
      <x:c r="TQS5875" s="25"/>
      <x:c r="TQT5875" s="25"/>
      <x:c r="TQU5875" s="25"/>
      <x:c r="TQV5875" s="25"/>
      <x:c r="TQW5875" s="25"/>
      <x:c r="TQX5875" s="25"/>
      <x:c r="TQY5875" s="25"/>
      <x:c r="TQZ5875" s="25"/>
      <x:c r="TRA5875" s="25"/>
      <x:c r="TRB5875" s="25"/>
      <x:c r="TRC5875" s="25"/>
      <x:c r="TRD5875" s="25"/>
      <x:c r="TRE5875" s="25"/>
      <x:c r="TRF5875" s="25"/>
      <x:c r="TRG5875" s="25"/>
      <x:c r="TRH5875" s="25"/>
      <x:c r="TRI5875" s="25"/>
      <x:c r="TRJ5875" s="25"/>
      <x:c r="TRK5875" s="25"/>
      <x:c r="TRL5875" s="25"/>
      <x:c r="TRM5875" s="25"/>
      <x:c r="TRN5875" s="25"/>
      <x:c r="TRO5875" s="25"/>
      <x:c r="TRP5875" s="25"/>
      <x:c r="TRQ5875" s="25"/>
      <x:c r="TRR5875" s="25"/>
      <x:c r="TRS5875" s="25"/>
      <x:c r="TRT5875" s="25"/>
      <x:c r="TRU5875" s="25"/>
      <x:c r="TRV5875" s="25"/>
      <x:c r="TRW5875" s="25"/>
      <x:c r="TRX5875" s="25"/>
      <x:c r="TRY5875" s="25"/>
      <x:c r="TRZ5875" s="25"/>
      <x:c r="TSA5875" s="25"/>
      <x:c r="TSB5875" s="25"/>
      <x:c r="TSC5875" s="25"/>
      <x:c r="TSD5875" s="25"/>
      <x:c r="TSE5875" s="25"/>
      <x:c r="TSF5875" s="25"/>
      <x:c r="TSG5875" s="25"/>
      <x:c r="TSH5875" s="25"/>
      <x:c r="TSI5875" s="25"/>
      <x:c r="TSJ5875" s="25"/>
      <x:c r="TSK5875" s="25"/>
      <x:c r="TSL5875" s="25"/>
      <x:c r="TSM5875" s="25"/>
      <x:c r="TSN5875" s="25"/>
      <x:c r="TSO5875" s="25"/>
      <x:c r="TSP5875" s="25"/>
      <x:c r="TSQ5875" s="25"/>
      <x:c r="TSR5875" s="25"/>
      <x:c r="TSS5875" s="25"/>
      <x:c r="TST5875" s="25"/>
      <x:c r="TSU5875" s="25"/>
      <x:c r="TSV5875" s="25"/>
      <x:c r="TSW5875" s="25"/>
      <x:c r="TSX5875" s="25"/>
      <x:c r="TSY5875" s="25"/>
      <x:c r="TSZ5875" s="25"/>
      <x:c r="TTA5875" s="25"/>
      <x:c r="TTB5875" s="25"/>
      <x:c r="TTC5875" s="25"/>
      <x:c r="TTD5875" s="25"/>
      <x:c r="TTE5875" s="25"/>
      <x:c r="TTF5875" s="25"/>
      <x:c r="TTG5875" s="25"/>
      <x:c r="TTH5875" s="25"/>
      <x:c r="TTI5875" s="25"/>
      <x:c r="TTJ5875" s="25"/>
      <x:c r="TTK5875" s="25"/>
      <x:c r="TTL5875" s="25"/>
      <x:c r="TTM5875" s="25"/>
      <x:c r="TTN5875" s="25"/>
      <x:c r="TTO5875" s="25"/>
      <x:c r="TTP5875" s="25"/>
      <x:c r="TTQ5875" s="25"/>
      <x:c r="TTR5875" s="25"/>
      <x:c r="TTS5875" s="25"/>
      <x:c r="TTT5875" s="25"/>
      <x:c r="TTU5875" s="25"/>
      <x:c r="TTV5875" s="25"/>
      <x:c r="TTW5875" s="25"/>
      <x:c r="TTX5875" s="25"/>
      <x:c r="TTY5875" s="25"/>
      <x:c r="TTZ5875" s="25"/>
      <x:c r="TUA5875" s="25"/>
      <x:c r="TUB5875" s="25"/>
      <x:c r="TUC5875" s="25"/>
      <x:c r="TUD5875" s="25"/>
      <x:c r="TUE5875" s="25"/>
      <x:c r="TUF5875" s="25"/>
      <x:c r="TUG5875" s="25"/>
      <x:c r="TUH5875" s="25"/>
      <x:c r="TUI5875" s="25"/>
      <x:c r="TUJ5875" s="25"/>
      <x:c r="TUK5875" s="25"/>
      <x:c r="TUL5875" s="25"/>
      <x:c r="TUM5875" s="25"/>
      <x:c r="TUN5875" s="25"/>
      <x:c r="TUO5875" s="25"/>
      <x:c r="TUP5875" s="25"/>
      <x:c r="TUQ5875" s="25"/>
      <x:c r="TUR5875" s="25"/>
      <x:c r="TUS5875" s="25"/>
      <x:c r="TUT5875" s="25"/>
      <x:c r="TUU5875" s="25"/>
      <x:c r="TUV5875" s="25"/>
      <x:c r="TUW5875" s="25"/>
      <x:c r="TUX5875" s="25"/>
      <x:c r="TUY5875" s="25"/>
      <x:c r="TUZ5875" s="25"/>
      <x:c r="TVA5875" s="25"/>
      <x:c r="TVB5875" s="25"/>
      <x:c r="TVC5875" s="25"/>
      <x:c r="TVD5875" s="25"/>
      <x:c r="TVE5875" s="25"/>
      <x:c r="TVF5875" s="25"/>
      <x:c r="TVG5875" s="25"/>
      <x:c r="TVH5875" s="25"/>
      <x:c r="TVI5875" s="25"/>
      <x:c r="TVJ5875" s="25"/>
      <x:c r="TVK5875" s="25"/>
      <x:c r="TVL5875" s="25"/>
      <x:c r="TVM5875" s="25"/>
      <x:c r="TVN5875" s="25"/>
      <x:c r="TVO5875" s="25"/>
      <x:c r="TVP5875" s="25"/>
      <x:c r="TVQ5875" s="25"/>
      <x:c r="TVR5875" s="25"/>
      <x:c r="TVS5875" s="25"/>
      <x:c r="TVT5875" s="25"/>
      <x:c r="TVU5875" s="25"/>
      <x:c r="TVV5875" s="25"/>
      <x:c r="TVW5875" s="25"/>
      <x:c r="TVX5875" s="25"/>
      <x:c r="TVY5875" s="25"/>
      <x:c r="TVZ5875" s="25"/>
      <x:c r="TWA5875" s="25"/>
      <x:c r="TWB5875" s="25"/>
      <x:c r="TWC5875" s="25"/>
      <x:c r="TWD5875" s="25"/>
      <x:c r="TWE5875" s="25"/>
      <x:c r="TWF5875" s="25"/>
      <x:c r="TWG5875" s="25"/>
      <x:c r="TWH5875" s="25"/>
      <x:c r="TWI5875" s="25"/>
      <x:c r="TWJ5875" s="25"/>
      <x:c r="TWK5875" s="25"/>
      <x:c r="TWL5875" s="25"/>
      <x:c r="TWM5875" s="25"/>
      <x:c r="TWN5875" s="25"/>
      <x:c r="TWO5875" s="25"/>
      <x:c r="TWP5875" s="25"/>
      <x:c r="TWQ5875" s="25"/>
      <x:c r="TWR5875" s="25"/>
      <x:c r="TWS5875" s="25"/>
      <x:c r="TWT5875" s="25"/>
      <x:c r="TWU5875" s="25"/>
      <x:c r="TWV5875" s="25"/>
      <x:c r="TWW5875" s="25"/>
      <x:c r="TWX5875" s="25"/>
      <x:c r="TWY5875" s="25"/>
      <x:c r="TWZ5875" s="25"/>
      <x:c r="TXA5875" s="25"/>
      <x:c r="TXB5875" s="25"/>
      <x:c r="TXC5875" s="25"/>
      <x:c r="TXD5875" s="25"/>
      <x:c r="TXE5875" s="25"/>
      <x:c r="TXF5875" s="25"/>
      <x:c r="TXG5875" s="25"/>
      <x:c r="TXH5875" s="25"/>
      <x:c r="TXI5875" s="25"/>
      <x:c r="TXJ5875" s="25"/>
      <x:c r="TXK5875" s="25"/>
      <x:c r="TXL5875" s="25"/>
      <x:c r="TXM5875" s="25"/>
      <x:c r="TXN5875" s="25"/>
      <x:c r="TXO5875" s="25"/>
      <x:c r="TXP5875" s="25"/>
      <x:c r="TXQ5875" s="25"/>
      <x:c r="TXR5875" s="25"/>
      <x:c r="TXS5875" s="25"/>
      <x:c r="TXT5875" s="25"/>
      <x:c r="TXU5875" s="25"/>
      <x:c r="TXV5875" s="25"/>
      <x:c r="TXW5875" s="25"/>
      <x:c r="TXX5875" s="25"/>
      <x:c r="TXY5875" s="25"/>
      <x:c r="TXZ5875" s="25"/>
      <x:c r="TYA5875" s="25"/>
      <x:c r="TYB5875" s="25"/>
      <x:c r="TYC5875" s="25"/>
      <x:c r="TYD5875" s="25"/>
      <x:c r="TYE5875" s="25"/>
      <x:c r="TYF5875" s="25"/>
      <x:c r="TYG5875" s="25"/>
      <x:c r="TYH5875" s="25"/>
      <x:c r="TYI5875" s="25"/>
      <x:c r="TYJ5875" s="25"/>
      <x:c r="TYK5875" s="25"/>
      <x:c r="TYL5875" s="25"/>
      <x:c r="TYM5875" s="25"/>
      <x:c r="TYN5875" s="25"/>
      <x:c r="TYO5875" s="25"/>
      <x:c r="TYP5875" s="25"/>
      <x:c r="TYQ5875" s="25"/>
      <x:c r="TYR5875" s="25"/>
      <x:c r="TYS5875" s="25"/>
      <x:c r="TYT5875" s="25"/>
      <x:c r="TYU5875" s="25"/>
      <x:c r="TYV5875" s="25"/>
      <x:c r="TYW5875" s="25"/>
      <x:c r="TYX5875" s="25"/>
      <x:c r="TYY5875" s="25"/>
      <x:c r="TYZ5875" s="25"/>
      <x:c r="TZA5875" s="25"/>
      <x:c r="TZB5875" s="25"/>
      <x:c r="TZC5875" s="25"/>
      <x:c r="TZD5875" s="25"/>
      <x:c r="TZE5875" s="25"/>
      <x:c r="TZF5875" s="25"/>
      <x:c r="TZG5875" s="25"/>
      <x:c r="TZH5875" s="25"/>
      <x:c r="TZI5875" s="25"/>
      <x:c r="TZJ5875" s="25"/>
      <x:c r="TZK5875" s="25"/>
      <x:c r="TZL5875" s="25"/>
      <x:c r="TZM5875" s="25"/>
      <x:c r="TZN5875" s="25"/>
      <x:c r="TZO5875" s="25"/>
      <x:c r="TZP5875" s="25"/>
      <x:c r="TZQ5875" s="25"/>
      <x:c r="TZR5875" s="25"/>
      <x:c r="TZS5875" s="25"/>
      <x:c r="TZT5875" s="25"/>
      <x:c r="TZU5875" s="25"/>
      <x:c r="TZV5875" s="25"/>
      <x:c r="TZW5875" s="25"/>
      <x:c r="TZX5875" s="25"/>
      <x:c r="TZY5875" s="25"/>
      <x:c r="TZZ5875" s="25"/>
      <x:c r="UAA5875" s="25"/>
      <x:c r="UAB5875" s="25"/>
      <x:c r="UAC5875" s="25"/>
      <x:c r="UAD5875" s="25"/>
      <x:c r="UAE5875" s="25"/>
      <x:c r="UAF5875" s="25"/>
      <x:c r="UAG5875" s="25"/>
      <x:c r="UAH5875" s="25"/>
      <x:c r="UAI5875" s="25"/>
      <x:c r="UAJ5875" s="25"/>
      <x:c r="UAK5875" s="25"/>
      <x:c r="UAL5875" s="25"/>
      <x:c r="UAM5875" s="25"/>
      <x:c r="UAN5875" s="25"/>
      <x:c r="UAO5875" s="25"/>
      <x:c r="UAP5875" s="25"/>
      <x:c r="UAQ5875" s="25"/>
      <x:c r="UAR5875" s="25"/>
      <x:c r="UAS5875" s="25"/>
      <x:c r="UAT5875" s="25"/>
      <x:c r="UAU5875" s="25"/>
      <x:c r="UAV5875" s="25"/>
      <x:c r="UAW5875" s="25"/>
      <x:c r="UAX5875" s="25"/>
      <x:c r="UAY5875" s="25"/>
      <x:c r="UAZ5875" s="25"/>
      <x:c r="UBA5875" s="25"/>
      <x:c r="UBB5875" s="25"/>
      <x:c r="UBC5875" s="25"/>
      <x:c r="UBD5875" s="25"/>
      <x:c r="UBE5875" s="25"/>
      <x:c r="UBF5875" s="25"/>
      <x:c r="UBG5875" s="25"/>
      <x:c r="UBH5875" s="25"/>
      <x:c r="UBI5875" s="25"/>
      <x:c r="UBJ5875" s="25"/>
      <x:c r="UBK5875" s="25"/>
      <x:c r="UBL5875" s="25"/>
      <x:c r="UBM5875" s="25"/>
      <x:c r="UBN5875" s="25"/>
      <x:c r="UBO5875" s="25"/>
      <x:c r="UBP5875" s="25"/>
      <x:c r="UBQ5875" s="25"/>
      <x:c r="UBR5875" s="25"/>
      <x:c r="UBS5875" s="25"/>
      <x:c r="UBT5875" s="25"/>
      <x:c r="UBU5875" s="25"/>
      <x:c r="UBV5875" s="25"/>
      <x:c r="UBW5875" s="25"/>
      <x:c r="UBX5875" s="25"/>
      <x:c r="UBY5875" s="25"/>
      <x:c r="UBZ5875" s="25"/>
      <x:c r="UCA5875" s="25"/>
      <x:c r="UCB5875" s="25"/>
      <x:c r="UCC5875" s="25"/>
      <x:c r="UCD5875" s="25"/>
      <x:c r="UCE5875" s="25"/>
      <x:c r="UCF5875" s="25"/>
      <x:c r="UCG5875" s="25"/>
      <x:c r="UCH5875" s="25"/>
      <x:c r="UCI5875" s="25"/>
      <x:c r="UCJ5875" s="25"/>
      <x:c r="UCK5875" s="25"/>
      <x:c r="UCL5875" s="25"/>
      <x:c r="UCM5875" s="25"/>
      <x:c r="UCN5875" s="25"/>
      <x:c r="UCO5875" s="25"/>
      <x:c r="UCP5875" s="25"/>
      <x:c r="UCQ5875" s="25"/>
      <x:c r="UCR5875" s="25"/>
      <x:c r="UCS5875" s="25"/>
      <x:c r="UCT5875" s="25"/>
      <x:c r="UCU5875" s="25"/>
      <x:c r="UCV5875" s="25"/>
      <x:c r="UCW5875" s="25"/>
      <x:c r="UCX5875" s="25"/>
      <x:c r="UCY5875" s="25"/>
      <x:c r="UCZ5875" s="25"/>
      <x:c r="UDA5875" s="25"/>
      <x:c r="UDB5875" s="25"/>
      <x:c r="UDC5875" s="25"/>
      <x:c r="UDD5875" s="25"/>
      <x:c r="UDE5875" s="25"/>
      <x:c r="UDF5875" s="25"/>
      <x:c r="UDG5875" s="25"/>
      <x:c r="UDH5875" s="25"/>
      <x:c r="UDI5875" s="25"/>
      <x:c r="UDJ5875" s="25"/>
      <x:c r="UDK5875" s="25"/>
      <x:c r="UDL5875" s="25"/>
      <x:c r="UDM5875" s="25"/>
      <x:c r="UDN5875" s="25"/>
      <x:c r="UDO5875" s="25"/>
      <x:c r="UDP5875" s="25"/>
      <x:c r="UDQ5875" s="25"/>
      <x:c r="UDR5875" s="25"/>
      <x:c r="UDS5875" s="25"/>
      <x:c r="UDT5875" s="25"/>
      <x:c r="UDU5875" s="25"/>
      <x:c r="UDV5875" s="25"/>
      <x:c r="UDW5875" s="25"/>
      <x:c r="UDX5875" s="25"/>
      <x:c r="UDY5875" s="25"/>
      <x:c r="UDZ5875" s="25"/>
      <x:c r="UEA5875" s="25"/>
      <x:c r="UEB5875" s="25"/>
      <x:c r="UEC5875" s="25"/>
      <x:c r="UED5875" s="25"/>
      <x:c r="UEE5875" s="25"/>
      <x:c r="UEF5875" s="25"/>
      <x:c r="UEG5875" s="25"/>
      <x:c r="UEH5875" s="25"/>
      <x:c r="UEI5875" s="25"/>
      <x:c r="UEJ5875" s="25"/>
      <x:c r="UEK5875" s="25"/>
      <x:c r="UEL5875" s="25"/>
      <x:c r="UEM5875" s="25"/>
      <x:c r="UEN5875" s="25"/>
      <x:c r="UEO5875" s="25"/>
      <x:c r="UEP5875" s="25"/>
      <x:c r="UEQ5875" s="25"/>
      <x:c r="UER5875" s="25"/>
      <x:c r="UES5875" s="25"/>
      <x:c r="UET5875" s="25"/>
      <x:c r="UEU5875" s="25"/>
      <x:c r="UEV5875" s="25"/>
      <x:c r="UEW5875" s="25"/>
      <x:c r="UEX5875" s="25"/>
      <x:c r="UEY5875" s="25"/>
      <x:c r="UEZ5875" s="25"/>
      <x:c r="UFA5875" s="25"/>
      <x:c r="UFB5875" s="25"/>
      <x:c r="UFC5875" s="25"/>
      <x:c r="UFD5875" s="25"/>
      <x:c r="UFE5875" s="25"/>
      <x:c r="UFF5875" s="25"/>
      <x:c r="UFG5875" s="25"/>
      <x:c r="UFH5875" s="25"/>
      <x:c r="UFI5875" s="25"/>
      <x:c r="UFJ5875" s="25"/>
      <x:c r="UFK5875" s="25"/>
      <x:c r="UFL5875" s="25"/>
      <x:c r="UFM5875" s="25"/>
      <x:c r="UFN5875" s="25"/>
      <x:c r="UFO5875" s="25"/>
      <x:c r="UFP5875" s="25"/>
      <x:c r="UFQ5875" s="25"/>
      <x:c r="UFR5875" s="25"/>
      <x:c r="UFS5875" s="25"/>
      <x:c r="UFT5875" s="25"/>
      <x:c r="UFU5875" s="25"/>
      <x:c r="UFV5875" s="25"/>
      <x:c r="UFW5875" s="25"/>
      <x:c r="UFX5875" s="25"/>
      <x:c r="UFY5875" s="25"/>
      <x:c r="UFZ5875" s="25"/>
      <x:c r="UGA5875" s="25"/>
      <x:c r="UGB5875" s="25"/>
      <x:c r="UGC5875" s="25"/>
      <x:c r="UGD5875" s="25"/>
      <x:c r="UGE5875" s="25"/>
      <x:c r="UGF5875" s="25"/>
      <x:c r="UGG5875" s="25"/>
      <x:c r="UGH5875" s="25"/>
      <x:c r="UGI5875" s="25"/>
      <x:c r="UGJ5875" s="25"/>
      <x:c r="UGK5875" s="25"/>
      <x:c r="UGL5875" s="25"/>
      <x:c r="UGM5875" s="25"/>
      <x:c r="UGN5875" s="25"/>
      <x:c r="UGO5875" s="25"/>
      <x:c r="UGP5875" s="25"/>
      <x:c r="UGQ5875" s="25"/>
      <x:c r="UGR5875" s="25"/>
      <x:c r="UGS5875" s="25"/>
      <x:c r="UGT5875" s="25"/>
      <x:c r="UGU5875" s="25"/>
      <x:c r="UGV5875" s="25"/>
      <x:c r="UGW5875" s="25"/>
      <x:c r="UGX5875" s="25"/>
      <x:c r="UGY5875" s="25"/>
      <x:c r="UGZ5875" s="25"/>
      <x:c r="UHA5875" s="25"/>
      <x:c r="UHB5875" s="25"/>
      <x:c r="UHC5875" s="25"/>
      <x:c r="UHD5875" s="25"/>
      <x:c r="UHE5875" s="25"/>
      <x:c r="UHF5875" s="25"/>
      <x:c r="UHG5875" s="25"/>
      <x:c r="UHH5875" s="25"/>
      <x:c r="UHI5875" s="25"/>
      <x:c r="UHJ5875" s="25"/>
      <x:c r="UHK5875" s="25"/>
      <x:c r="UHL5875" s="25"/>
      <x:c r="UHM5875" s="25"/>
      <x:c r="UHN5875" s="25"/>
      <x:c r="UHO5875" s="25"/>
      <x:c r="UHP5875" s="25"/>
      <x:c r="UHQ5875" s="25"/>
      <x:c r="UHR5875" s="25"/>
      <x:c r="UHS5875" s="25"/>
      <x:c r="UHT5875" s="25"/>
      <x:c r="UHU5875" s="25"/>
      <x:c r="UHV5875" s="25"/>
      <x:c r="UHW5875" s="25"/>
      <x:c r="UHX5875" s="25"/>
      <x:c r="UHY5875" s="25"/>
      <x:c r="UHZ5875" s="25"/>
      <x:c r="UIA5875" s="25"/>
      <x:c r="UIB5875" s="25"/>
      <x:c r="UIC5875" s="25"/>
      <x:c r="UID5875" s="25"/>
      <x:c r="UIE5875" s="25"/>
      <x:c r="UIF5875" s="25"/>
      <x:c r="UIG5875" s="25"/>
      <x:c r="UIH5875" s="25"/>
      <x:c r="UII5875" s="25"/>
      <x:c r="UIJ5875" s="25"/>
      <x:c r="UIK5875" s="25"/>
      <x:c r="UIL5875" s="25"/>
      <x:c r="UIM5875" s="25"/>
      <x:c r="UIN5875" s="25"/>
      <x:c r="UIO5875" s="25"/>
      <x:c r="UIP5875" s="25"/>
      <x:c r="UIQ5875" s="25"/>
      <x:c r="UIR5875" s="25"/>
      <x:c r="UIS5875" s="25"/>
      <x:c r="UIT5875" s="25"/>
      <x:c r="UIU5875" s="25"/>
      <x:c r="UIV5875" s="25"/>
      <x:c r="UIW5875" s="25"/>
      <x:c r="UIX5875" s="25"/>
      <x:c r="UIY5875" s="25"/>
      <x:c r="UIZ5875" s="25"/>
      <x:c r="UJA5875" s="25"/>
      <x:c r="UJB5875" s="25"/>
      <x:c r="UJC5875" s="25"/>
      <x:c r="UJD5875" s="25"/>
      <x:c r="UJE5875" s="25"/>
      <x:c r="UJF5875" s="25"/>
      <x:c r="UJG5875" s="25"/>
      <x:c r="UJH5875" s="25"/>
      <x:c r="UJI5875" s="25"/>
      <x:c r="UJJ5875" s="25"/>
      <x:c r="UJK5875" s="25"/>
      <x:c r="UJL5875" s="25"/>
      <x:c r="UJM5875" s="25"/>
      <x:c r="UJN5875" s="25"/>
      <x:c r="UJO5875" s="25"/>
      <x:c r="UJP5875" s="25"/>
      <x:c r="UJQ5875" s="25"/>
      <x:c r="UJR5875" s="25"/>
      <x:c r="UJS5875" s="25"/>
      <x:c r="UJT5875" s="25"/>
      <x:c r="UJU5875" s="25"/>
      <x:c r="UJV5875" s="25"/>
      <x:c r="UJW5875" s="25"/>
      <x:c r="UJX5875" s="25"/>
      <x:c r="UJY5875" s="25"/>
      <x:c r="UJZ5875" s="25"/>
      <x:c r="UKA5875" s="25"/>
      <x:c r="UKB5875" s="25"/>
      <x:c r="UKC5875" s="25"/>
      <x:c r="UKD5875" s="25"/>
      <x:c r="UKE5875" s="25"/>
      <x:c r="UKF5875" s="25"/>
      <x:c r="UKG5875" s="25"/>
      <x:c r="UKH5875" s="25"/>
      <x:c r="UKI5875" s="25"/>
      <x:c r="UKJ5875" s="25"/>
      <x:c r="UKK5875" s="25"/>
      <x:c r="UKL5875" s="25"/>
      <x:c r="UKM5875" s="25"/>
      <x:c r="UKN5875" s="25"/>
      <x:c r="UKO5875" s="25"/>
      <x:c r="UKP5875" s="25"/>
      <x:c r="UKQ5875" s="25"/>
      <x:c r="UKR5875" s="25"/>
      <x:c r="UKS5875" s="25"/>
      <x:c r="UKT5875" s="25"/>
      <x:c r="UKU5875" s="25"/>
      <x:c r="UKV5875" s="25"/>
      <x:c r="UKW5875" s="25"/>
      <x:c r="UKX5875" s="25"/>
      <x:c r="UKY5875" s="25"/>
      <x:c r="UKZ5875" s="25"/>
      <x:c r="ULA5875" s="25"/>
      <x:c r="ULB5875" s="25"/>
      <x:c r="ULC5875" s="25"/>
      <x:c r="ULD5875" s="25"/>
      <x:c r="ULE5875" s="25"/>
      <x:c r="ULF5875" s="25"/>
      <x:c r="ULG5875" s="25"/>
      <x:c r="ULH5875" s="25"/>
      <x:c r="ULI5875" s="25"/>
      <x:c r="ULJ5875" s="25"/>
      <x:c r="ULK5875" s="25"/>
      <x:c r="ULL5875" s="25"/>
      <x:c r="ULM5875" s="25"/>
      <x:c r="ULN5875" s="25"/>
      <x:c r="ULO5875" s="25"/>
      <x:c r="ULP5875" s="25"/>
      <x:c r="ULQ5875" s="25"/>
      <x:c r="ULR5875" s="25"/>
      <x:c r="ULS5875" s="25"/>
      <x:c r="ULT5875" s="25"/>
      <x:c r="ULU5875" s="25"/>
      <x:c r="ULV5875" s="25"/>
      <x:c r="ULW5875" s="25"/>
      <x:c r="ULX5875" s="25"/>
      <x:c r="ULY5875" s="25"/>
      <x:c r="ULZ5875" s="25"/>
      <x:c r="UMA5875" s="25"/>
      <x:c r="UMB5875" s="25"/>
      <x:c r="UMC5875" s="25"/>
      <x:c r="UMD5875" s="25"/>
      <x:c r="UME5875" s="25"/>
      <x:c r="UMF5875" s="25"/>
      <x:c r="UMG5875" s="25"/>
      <x:c r="UMH5875" s="25"/>
      <x:c r="UMI5875" s="25"/>
      <x:c r="UMJ5875" s="25"/>
      <x:c r="UMK5875" s="25"/>
      <x:c r="UML5875" s="25"/>
      <x:c r="UMM5875" s="25"/>
      <x:c r="UMN5875" s="25"/>
      <x:c r="UMO5875" s="25"/>
      <x:c r="UMP5875" s="25"/>
      <x:c r="UMQ5875" s="25"/>
      <x:c r="UMR5875" s="25"/>
      <x:c r="UMS5875" s="25"/>
      <x:c r="UMT5875" s="25"/>
      <x:c r="UMU5875" s="25"/>
      <x:c r="UMV5875" s="25"/>
      <x:c r="UMW5875" s="25"/>
      <x:c r="UMX5875" s="25"/>
      <x:c r="UMY5875" s="25"/>
      <x:c r="UMZ5875" s="25"/>
      <x:c r="UNA5875" s="25"/>
      <x:c r="UNB5875" s="25"/>
      <x:c r="UNC5875" s="25"/>
      <x:c r="UND5875" s="25"/>
      <x:c r="UNE5875" s="25"/>
      <x:c r="UNF5875" s="25"/>
      <x:c r="UNG5875" s="25"/>
      <x:c r="UNH5875" s="25"/>
      <x:c r="UNI5875" s="25"/>
      <x:c r="UNJ5875" s="25"/>
      <x:c r="UNK5875" s="25"/>
      <x:c r="UNL5875" s="25"/>
      <x:c r="UNM5875" s="25"/>
      <x:c r="UNN5875" s="25"/>
      <x:c r="UNO5875" s="25"/>
      <x:c r="UNP5875" s="25"/>
      <x:c r="UNQ5875" s="25"/>
      <x:c r="UNR5875" s="25"/>
      <x:c r="UNS5875" s="25"/>
      <x:c r="UNT5875" s="25"/>
      <x:c r="UNU5875" s="25"/>
      <x:c r="UNV5875" s="25"/>
      <x:c r="UNW5875" s="25"/>
      <x:c r="UNX5875" s="25"/>
      <x:c r="UNY5875" s="25"/>
      <x:c r="UNZ5875" s="25"/>
      <x:c r="UOA5875" s="25"/>
      <x:c r="UOB5875" s="25"/>
      <x:c r="UOC5875" s="25"/>
      <x:c r="UOD5875" s="25"/>
      <x:c r="UOE5875" s="25"/>
      <x:c r="UOF5875" s="25"/>
      <x:c r="UOG5875" s="25"/>
      <x:c r="UOH5875" s="25"/>
      <x:c r="UOI5875" s="25"/>
      <x:c r="UOJ5875" s="25"/>
      <x:c r="UOK5875" s="25"/>
      <x:c r="UOL5875" s="25"/>
      <x:c r="UOM5875" s="25"/>
      <x:c r="UON5875" s="25"/>
      <x:c r="UOO5875" s="25"/>
      <x:c r="UOP5875" s="25"/>
      <x:c r="UOQ5875" s="25"/>
      <x:c r="UOR5875" s="25"/>
      <x:c r="UOS5875" s="25"/>
      <x:c r="UOT5875" s="25"/>
      <x:c r="UOU5875" s="25"/>
      <x:c r="UOV5875" s="25"/>
      <x:c r="UOW5875" s="25"/>
      <x:c r="UOX5875" s="25"/>
      <x:c r="UOY5875" s="25"/>
      <x:c r="UOZ5875" s="25"/>
      <x:c r="UPA5875" s="25"/>
      <x:c r="UPB5875" s="25"/>
      <x:c r="UPC5875" s="25"/>
      <x:c r="UPD5875" s="25"/>
      <x:c r="UPE5875" s="25"/>
      <x:c r="UPF5875" s="25"/>
      <x:c r="UPG5875" s="25"/>
      <x:c r="UPH5875" s="25"/>
      <x:c r="UPI5875" s="25"/>
      <x:c r="UPJ5875" s="25"/>
      <x:c r="UPK5875" s="25"/>
      <x:c r="UPL5875" s="25"/>
      <x:c r="UPM5875" s="25"/>
      <x:c r="UPN5875" s="25"/>
      <x:c r="UPO5875" s="25"/>
      <x:c r="UPP5875" s="25"/>
      <x:c r="UPQ5875" s="25"/>
      <x:c r="UPR5875" s="25"/>
      <x:c r="UPS5875" s="25"/>
      <x:c r="UPT5875" s="25"/>
      <x:c r="UPU5875" s="25"/>
      <x:c r="UPV5875" s="25"/>
      <x:c r="UPW5875" s="25"/>
      <x:c r="UPX5875" s="25"/>
      <x:c r="UPY5875" s="25"/>
      <x:c r="UPZ5875" s="25"/>
      <x:c r="UQA5875" s="25"/>
      <x:c r="UQB5875" s="25"/>
      <x:c r="UQC5875" s="25"/>
      <x:c r="UQD5875" s="25"/>
      <x:c r="UQE5875" s="25"/>
      <x:c r="UQF5875" s="25"/>
      <x:c r="UQG5875" s="25"/>
      <x:c r="UQH5875" s="25"/>
      <x:c r="UQI5875" s="25"/>
      <x:c r="UQJ5875" s="25"/>
      <x:c r="UQK5875" s="25"/>
      <x:c r="UQL5875" s="25"/>
      <x:c r="UQM5875" s="25"/>
      <x:c r="UQN5875" s="25"/>
      <x:c r="UQO5875" s="25"/>
      <x:c r="UQP5875" s="25"/>
      <x:c r="UQQ5875" s="25"/>
      <x:c r="UQR5875" s="25"/>
      <x:c r="UQS5875" s="25"/>
      <x:c r="UQT5875" s="25"/>
      <x:c r="UQU5875" s="25"/>
      <x:c r="UQV5875" s="25"/>
      <x:c r="UQW5875" s="25"/>
      <x:c r="UQX5875" s="25"/>
      <x:c r="UQY5875" s="25"/>
      <x:c r="UQZ5875" s="25"/>
      <x:c r="URA5875" s="25"/>
      <x:c r="URB5875" s="25"/>
      <x:c r="URC5875" s="25"/>
      <x:c r="URD5875" s="25"/>
      <x:c r="URE5875" s="25"/>
      <x:c r="URF5875" s="25"/>
      <x:c r="URG5875" s="25"/>
      <x:c r="URH5875" s="25"/>
      <x:c r="URI5875" s="25"/>
      <x:c r="URJ5875" s="25"/>
      <x:c r="URK5875" s="25"/>
      <x:c r="URL5875" s="25"/>
      <x:c r="URM5875" s="25"/>
      <x:c r="URN5875" s="25"/>
      <x:c r="URO5875" s="25"/>
      <x:c r="URP5875" s="25"/>
      <x:c r="URQ5875" s="25"/>
      <x:c r="URR5875" s="25"/>
      <x:c r="URS5875" s="25"/>
      <x:c r="URT5875" s="25"/>
      <x:c r="URU5875" s="25"/>
      <x:c r="URV5875" s="25"/>
      <x:c r="URW5875" s="25"/>
      <x:c r="URX5875" s="25"/>
      <x:c r="URY5875" s="25"/>
      <x:c r="URZ5875" s="25"/>
      <x:c r="USA5875" s="25"/>
      <x:c r="USB5875" s="25"/>
      <x:c r="USC5875" s="25"/>
      <x:c r="USD5875" s="25"/>
      <x:c r="USE5875" s="25"/>
      <x:c r="USF5875" s="25"/>
      <x:c r="USG5875" s="25"/>
      <x:c r="USH5875" s="25"/>
      <x:c r="USI5875" s="25"/>
      <x:c r="USJ5875" s="25"/>
      <x:c r="USK5875" s="25"/>
      <x:c r="USL5875" s="25"/>
      <x:c r="USM5875" s="25"/>
      <x:c r="USN5875" s="25"/>
      <x:c r="USO5875" s="25"/>
      <x:c r="USP5875" s="25"/>
      <x:c r="USQ5875" s="25"/>
      <x:c r="USR5875" s="25"/>
      <x:c r="USS5875" s="25"/>
      <x:c r="UST5875" s="25"/>
      <x:c r="USU5875" s="25"/>
      <x:c r="USV5875" s="25"/>
      <x:c r="USW5875" s="25"/>
      <x:c r="USX5875" s="25"/>
      <x:c r="USY5875" s="25"/>
      <x:c r="USZ5875" s="25"/>
      <x:c r="UTA5875" s="25"/>
      <x:c r="UTB5875" s="25"/>
      <x:c r="UTC5875" s="25"/>
      <x:c r="UTD5875" s="25"/>
      <x:c r="UTE5875" s="25"/>
      <x:c r="UTF5875" s="25"/>
      <x:c r="UTG5875" s="25"/>
      <x:c r="UTH5875" s="25"/>
      <x:c r="UTI5875" s="25"/>
      <x:c r="UTJ5875" s="25"/>
      <x:c r="UTK5875" s="25"/>
      <x:c r="UTL5875" s="25"/>
      <x:c r="UTM5875" s="25"/>
      <x:c r="UTN5875" s="25"/>
      <x:c r="UTO5875" s="25"/>
      <x:c r="UTP5875" s="25"/>
      <x:c r="UTQ5875" s="25"/>
      <x:c r="UTR5875" s="25"/>
      <x:c r="UTS5875" s="25"/>
      <x:c r="UTT5875" s="25"/>
      <x:c r="UTU5875" s="25"/>
      <x:c r="UTV5875" s="25"/>
      <x:c r="UTW5875" s="25"/>
      <x:c r="UTX5875" s="25"/>
      <x:c r="UTY5875" s="25"/>
      <x:c r="UTZ5875" s="25"/>
      <x:c r="UUA5875" s="25"/>
      <x:c r="UUB5875" s="25"/>
      <x:c r="UUC5875" s="25"/>
      <x:c r="UUD5875" s="25"/>
      <x:c r="UUE5875" s="25"/>
      <x:c r="UUF5875" s="25"/>
      <x:c r="UUG5875" s="25"/>
      <x:c r="UUH5875" s="25"/>
      <x:c r="UUI5875" s="25"/>
      <x:c r="UUJ5875" s="25"/>
      <x:c r="UUK5875" s="25"/>
      <x:c r="UUL5875" s="25"/>
      <x:c r="UUM5875" s="25"/>
      <x:c r="UUN5875" s="25"/>
      <x:c r="UUO5875" s="25"/>
      <x:c r="UUP5875" s="25"/>
      <x:c r="UUQ5875" s="25"/>
      <x:c r="UUR5875" s="25"/>
      <x:c r="UUS5875" s="25"/>
      <x:c r="UUT5875" s="25"/>
      <x:c r="UUU5875" s="25"/>
      <x:c r="UUV5875" s="25"/>
      <x:c r="UUW5875" s="25"/>
      <x:c r="UUX5875" s="25"/>
      <x:c r="UUY5875" s="25"/>
      <x:c r="UUZ5875" s="25"/>
      <x:c r="UVA5875" s="25"/>
      <x:c r="UVB5875" s="25"/>
      <x:c r="UVC5875" s="25"/>
      <x:c r="UVD5875" s="25"/>
      <x:c r="UVE5875" s="25"/>
      <x:c r="UVF5875" s="25"/>
      <x:c r="UVG5875" s="25"/>
      <x:c r="UVH5875" s="25"/>
      <x:c r="UVI5875" s="25"/>
      <x:c r="UVJ5875" s="25"/>
      <x:c r="UVK5875" s="25"/>
      <x:c r="UVL5875" s="25"/>
      <x:c r="UVM5875" s="25"/>
      <x:c r="UVN5875" s="25"/>
      <x:c r="UVO5875" s="25"/>
      <x:c r="UVP5875" s="25"/>
      <x:c r="UVQ5875" s="25"/>
      <x:c r="UVR5875" s="25"/>
      <x:c r="UVS5875" s="25"/>
      <x:c r="UVT5875" s="25"/>
      <x:c r="UVU5875" s="25"/>
      <x:c r="UVV5875" s="25"/>
      <x:c r="UVW5875" s="25"/>
      <x:c r="UVX5875" s="25"/>
      <x:c r="UVY5875" s="25"/>
      <x:c r="UVZ5875" s="25"/>
      <x:c r="UWA5875" s="25"/>
      <x:c r="UWB5875" s="25"/>
      <x:c r="UWC5875" s="25"/>
      <x:c r="UWD5875" s="25"/>
      <x:c r="UWE5875" s="25"/>
      <x:c r="UWF5875" s="25"/>
      <x:c r="UWG5875" s="25"/>
      <x:c r="UWH5875" s="25"/>
      <x:c r="UWI5875" s="25"/>
      <x:c r="UWJ5875" s="25"/>
      <x:c r="UWK5875" s="25"/>
      <x:c r="UWL5875" s="25"/>
      <x:c r="UWM5875" s="25"/>
      <x:c r="UWN5875" s="25"/>
      <x:c r="UWO5875" s="25"/>
      <x:c r="UWP5875" s="25"/>
      <x:c r="UWQ5875" s="25"/>
      <x:c r="UWR5875" s="25"/>
      <x:c r="UWS5875" s="25"/>
      <x:c r="UWT5875" s="25"/>
      <x:c r="UWU5875" s="25"/>
      <x:c r="UWV5875" s="25"/>
      <x:c r="UWW5875" s="25"/>
      <x:c r="UWX5875" s="25"/>
      <x:c r="UWY5875" s="25"/>
      <x:c r="UWZ5875" s="25"/>
      <x:c r="UXA5875" s="25"/>
      <x:c r="UXB5875" s="25"/>
      <x:c r="UXC5875" s="25"/>
      <x:c r="UXD5875" s="25"/>
      <x:c r="UXE5875" s="25"/>
      <x:c r="UXF5875" s="25"/>
      <x:c r="UXG5875" s="25"/>
      <x:c r="UXH5875" s="25"/>
      <x:c r="UXI5875" s="25"/>
      <x:c r="UXJ5875" s="25"/>
      <x:c r="UXK5875" s="25"/>
      <x:c r="UXL5875" s="25"/>
      <x:c r="UXM5875" s="25"/>
      <x:c r="UXN5875" s="25"/>
      <x:c r="UXO5875" s="25"/>
      <x:c r="UXP5875" s="25"/>
      <x:c r="UXQ5875" s="25"/>
      <x:c r="UXR5875" s="25"/>
      <x:c r="UXS5875" s="25"/>
      <x:c r="UXT5875" s="25"/>
      <x:c r="UXU5875" s="25"/>
      <x:c r="UXV5875" s="25"/>
      <x:c r="UXW5875" s="25"/>
      <x:c r="UXX5875" s="25"/>
      <x:c r="UXY5875" s="25"/>
      <x:c r="UXZ5875" s="25"/>
      <x:c r="UYA5875" s="25"/>
      <x:c r="UYB5875" s="25"/>
      <x:c r="UYC5875" s="25"/>
      <x:c r="UYD5875" s="25"/>
      <x:c r="UYE5875" s="25"/>
      <x:c r="UYF5875" s="25"/>
      <x:c r="UYG5875" s="25"/>
      <x:c r="UYH5875" s="25"/>
      <x:c r="UYI5875" s="25"/>
      <x:c r="UYJ5875" s="25"/>
      <x:c r="UYK5875" s="25"/>
      <x:c r="UYL5875" s="25"/>
      <x:c r="UYM5875" s="25"/>
      <x:c r="UYN5875" s="25"/>
      <x:c r="UYO5875" s="25"/>
      <x:c r="UYP5875" s="25"/>
      <x:c r="UYQ5875" s="25"/>
      <x:c r="UYR5875" s="25"/>
      <x:c r="UYS5875" s="25"/>
      <x:c r="UYT5875" s="25"/>
      <x:c r="UYU5875" s="25"/>
      <x:c r="UYV5875" s="25"/>
      <x:c r="UYW5875" s="25"/>
      <x:c r="UYX5875" s="25"/>
      <x:c r="UYY5875" s="25"/>
      <x:c r="UYZ5875" s="25"/>
      <x:c r="UZA5875" s="25"/>
      <x:c r="UZB5875" s="25"/>
      <x:c r="UZC5875" s="25"/>
      <x:c r="UZD5875" s="25"/>
      <x:c r="UZE5875" s="25"/>
      <x:c r="UZF5875" s="25"/>
      <x:c r="UZG5875" s="25"/>
      <x:c r="UZH5875" s="25"/>
      <x:c r="UZI5875" s="25"/>
      <x:c r="UZJ5875" s="25"/>
      <x:c r="UZK5875" s="25"/>
      <x:c r="UZL5875" s="25"/>
      <x:c r="UZM5875" s="25"/>
      <x:c r="UZN5875" s="25"/>
      <x:c r="UZO5875" s="25"/>
      <x:c r="UZP5875" s="25"/>
      <x:c r="UZQ5875" s="25"/>
      <x:c r="UZR5875" s="25"/>
      <x:c r="UZS5875" s="25"/>
      <x:c r="UZT5875" s="25"/>
      <x:c r="UZU5875" s="25"/>
      <x:c r="UZV5875" s="25"/>
      <x:c r="UZW5875" s="25"/>
      <x:c r="UZX5875" s="25"/>
      <x:c r="UZY5875" s="25"/>
      <x:c r="UZZ5875" s="25"/>
      <x:c r="VAA5875" s="25"/>
      <x:c r="VAB5875" s="25"/>
      <x:c r="VAC5875" s="25"/>
      <x:c r="VAD5875" s="25"/>
      <x:c r="VAE5875" s="25"/>
      <x:c r="VAF5875" s="25"/>
      <x:c r="VAG5875" s="25"/>
      <x:c r="VAH5875" s="25"/>
      <x:c r="VAI5875" s="25"/>
      <x:c r="VAJ5875" s="25"/>
      <x:c r="VAK5875" s="25"/>
      <x:c r="VAL5875" s="25"/>
      <x:c r="VAM5875" s="25"/>
      <x:c r="VAN5875" s="25"/>
      <x:c r="VAO5875" s="25"/>
      <x:c r="VAP5875" s="25"/>
      <x:c r="VAQ5875" s="25"/>
      <x:c r="VAR5875" s="25"/>
      <x:c r="VAS5875" s="25"/>
      <x:c r="VAT5875" s="25"/>
      <x:c r="VAU5875" s="25"/>
      <x:c r="VAV5875" s="25"/>
      <x:c r="VAW5875" s="25"/>
      <x:c r="VAX5875" s="25"/>
      <x:c r="VAY5875" s="25"/>
      <x:c r="VAZ5875" s="25"/>
      <x:c r="VBA5875" s="25"/>
      <x:c r="VBB5875" s="25"/>
      <x:c r="VBC5875" s="25"/>
      <x:c r="VBD5875" s="25"/>
      <x:c r="VBE5875" s="25"/>
      <x:c r="VBF5875" s="25"/>
      <x:c r="VBG5875" s="25"/>
      <x:c r="VBH5875" s="25"/>
      <x:c r="VBI5875" s="25"/>
      <x:c r="VBJ5875" s="25"/>
      <x:c r="VBK5875" s="25"/>
      <x:c r="VBL5875" s="25"/>
      <x:c r="VBM5875" s="25"/>
      <x:c r="VBN5875" s="25"/>
      <x:c r="VBO5875" s="25"/>
      <x:c r="VBP5875" s="25"/>
      <x:c r="VBQ5875" s="25"/>
      <x:c r="VBR5875" s="25"/>
      <x:c r="VBS5875" s="25"/>
      <x:c r="VBT5875" s="25"/>
      <x:c r="VBU5875" s="25"/>
      <x:c r="VBV5875" s="25"/>
      <x:c r="VBW5875" s="25"/>
      <x:c r="VBX5875" s="25"/>
      <x:c r="VBY5875" s="25"/>
      <x:c r="VBZ5875" s="25"/>
      <x:c r="VCA5875" s="25"/>
      <x:c r="VCB5875" s="25"/>
      <x:c r="VCC5875" s="25"/>
      <x:c r="VCD5875" s="25"/>
      <x:c r="VCE5875" s="25"/>
      <x:c r="VCF5875" s="25"/>
      <x:c r="VCG5875" s="25"/>
      <x:c r="VCH5875" s="25"/>
      <x:c r="VCI5875" s="25"/>
      <x:c r="VCJ5875" s="25"/>
      <x:c r="VCK5875" s="25"/>
      <x:c r="VCL5875" s="25"/>
      <x:c r="VCM5875" s="25"/>
      <x:c r="VCN5875" s="25"/>
      <x:c r="VCO5875" s="25"/>
      <x:c r="VCP5875" s="25"/>
      <x:c r="VCQ5875" s="25"/>
      <x:c r="VCR5875" s="25"/>
      <x:c r="VCS5875" s="25"/>
      <x:c r="VCT5875" s="25"/>
      <x:c r="VCU5875" s="25"/>
      <x:c r="VCV5875" s="25"/>
      <x:c r="VCW5875" s="25"/>
      <x:c r="VCX5875" s="25"/>
      <x:c r="VCY5875" s="25"/>
      <x:c r="VCZ5875" s="25"/>
      <x:c r="VDA5875" s="25"/>
      <x:c r="VDB5875" s="25"/>
      <x:c r="VDC5875" s="25"/>
      <x:c r="VDD5875" s="25"/>
      <x:c r="VDE5875" s="25"/>
      <x:c r="VDF5875" s="25"/>
      <x:c r="VDG5875" s="25"/>
      <x:c r="VDH5875" s="25"/>
      <x:c r="VDI5875" s="25"/>
      <x:c r="VDJ5875" s="25"/>
      <x:c r="VDK5875" s="25"/>
      <x:c r="VDL5875" s="25"/>
      <x:c r="VDM5875" s="25"/>
      <x:c r="VDN5875" s="25"/>
      <x:c r="VDO5875" s="25"/>
      <x:c r="VDP5875" s="25"/>
      <x:c r="VDQ5875" s="25"/>
      <x:c r="VDR5875" s="25"/>
      <x:c r="VDS5875" s="25"/>
      <x:c r="VDT5875" s="25"/>
      <x:c r="VDU5875" s="25"/>
      <x:c r="VDV5875" s="25"/>
      <x:c r="VDW5875" s="25"/>
      <x:c r="VDX5875" s="25"/>
      <x:c r="VDY5875" s="25"/>
      <x:c r="VDZ5875" s="25"/>
      <x:c r="VEA5875" s="25"/>
      <x:c r="VEB5875" s="25"/>
      <x:c r="VEC5875" s="25"/>
      <x:c r="VED5875" s="25"/>
      <x:c r="VEE5875" s="25"/>
      <x:c r="VEF5875" s="25"/>
      <x:c r="VEG5875" s="25"/>
      <x:c r="VEH5875" s="25"/>
      <x:c r="VEI5875" s="25"/>
      <x:c r="VEJ5875" s="25"/>
      <x:c r="VEK5875" s="25"/>
      <x:c r="VEL5875" s="25"/>
      <x:c r="VEM5875" s="25"/>
      <x:c r="VEN5875" s="25"/>
      <x:c r="VEO5875" s="25"/>
      <x:c r="VEP5875" s="25"/>
      <x:c r="VEQ5875" s="25"/>
      <x:c r="VER5875" s="25"/>
      <x:c r="VES5875" s="25"/>
      <x:c r="VET5875" s="25"/>
      <x:c r="VEU5875" s="25"/>
      <x:c r="VEV5875" s="25"/>
      <x:c r="VEW5875" s="25"/>
      <x:c r="VEX5875" s="25"/>
      <x:c r="VEY5875" s="25"/>
      <x:c r="VEZ5875" s="25"/>
      <x:c r="VFA5875" s="25"/>
      <x:c r="VFB5875" s="25"/>
      <x:c r="VFC5875" s="25"/>
      <x:c r="VFD5875" s="25"/>
      <x:c r="VFE5875" s="25"/>
      <x:c r="VFF5875" s="25"/>
      <x:c r="VFG5875" s="25"/>
      <x:c r="VFH5875" s="25"/>
      <x:c r="VFI5875" s="25"/>
      <x:c r="VFJ5875" s="25"/>
      <x:c r="VFK5875" s="25"/>
      <x:c r="VFL5875" s="25"/>
      <x:c r="VFM5875" s="25"/>
      <x:c r="VFN5875" s="25"/>
      <x:c r="VFO5875" s="25"/>
      <x:c r="VFP5875" s="25"/>
      <x:c r="VFQ5875" s="25"/>
      <x:c r="VFR5875" s="25"/>
      <x:c r="VFS5875" s="25"/>
      <x:c r="VFT5875" s="25"/>
      <x:c r="VFU5875" s="25"/>
      <x:c r="VFV5875" s="25"/>
      <x:c r="VFW5875" s="25"/>
      <x:c r="VFX5875" s="25"/>
      <x:c r="VFY5875" s="25"/>
      <x:c r="VFZ5875" s="25"/>
      <x:c r="VGA5875" s="25"/>
      <x:c r="VGB5875" s="25"/>
      <x:c r="VGC5875" s="25"/>
      <x:c r="VGD5875" s="25"/>
      <x:c r="VGE5875" s="25"/>
      <x:c r="VGF5875" s="25"/>
      <x:c r="VGG5875" s="25"/>
      <x:c r="VGH5875" s="25"/>
      <x:c r="VGI5875" s="25"/>
      <x:c r="VGJ5875" s="25"/>
      <x:c r="VGK5875" s="25"/>
      <x:c r="VGL5875" s="25"/>
      <x:c r="VGM5875" s="25"/>
      <x:c r="VGN5875" s="25"/>
      <x:c r="VGO5875" s="25"/>
      <x:c r="VGP5875" s="25"/>
      <x:c r="VGQ5875" s="25"/>
      <x:c r="VGR5875" s="25"/>
      <x:c r="VGS5875" s="25"/>
      <x:c r="VGT5875" s="25"/>
      <x:c r="VGU5875" s="25"/>
      <x:c r="VGV5875" s="25"/>
      <x:c r="VGW5875" s="25"/>
      <x:c r="VGX5875" s="25"/>
      <x:c r="VGY5875" s="25"/>
      <x:c r="VGZ5875" s="25"/>
      <x:c r="VHA5875" s="25"/>
      <x:c r="VHB5875" s="25"/>
      <x:c r="VHC5875" s="25"/>
      <x:c r="VHD5875" s="25"/>
      <x:c r="VHE5875" s="25"/>
      <x:c r="VHF5875" s="25"/>
      <x:c r="VHG5875" s="25"/>
      <x:c r="VHH5875" s="25"/>
      <x:c r="VHI5875" s="25"/>
      <x:c r="VHJ5875" s="25"/>
      <x:c r="VHK5875" s="25"/>
      <x:c r="VHL5875" s="25"/>
      <x:c r="VHM5875" s="25"/>
      <x:c r="VHN5875" s="25"/>
      <x:c r="VHO5875" s="25"/>
      <x:c r="VHP5875" s="25"/>
      <x:c r="VHQ5875" s="25"/>
      <x:c r="VHR5875" s="25"/>
      <x:c r="VHS5875" s="25"/>
      <x:c r="VHT5875" s="25"/>
      <x:c r="VHU5875" s="25"/>
      <x:c r="VHV5875" s="25"/>
      <x:c r="VHW5875" s="25"/>
      <x:c r="VHX5875" s="25"/>
      <x:c r="VHY5875" s="25"/>
      <x:c r="VHZ5875" s="25"/>
      <x:c r="VIA5875" s="25"/>
      <x:c r="VIB5875" s="25"/>
      <x:c r="VIC5875" s="25"/>
      <x:c r="VID5875" s="25"/>
      <x:c r="VIE5875" s="25"/>
      <x:c r="VIF5875" s="25"/>
      <x:c r="VIG5875" s="25"/>
      <x:c r="VIH5875" s="25"/>
      <x:c r="VII5875" s="25"/>
      <x:c r="VIJ5875" s="25"/>
      <x:c r="VIK5875" s="25"/>
      <x:c r="VIL5875" s="25"/>
      <x:c r="VIM5875" s="25"/>
      <x:c r="VIN5875" s="25"/>
      <x:c r="VIO5875" s="25"/>
      <x:c r="VIP5875" s="25"/>
      <x:c r="VIQ5875" s="25"/>
      <x:c r="VIR5875" s="25"/>
      <x:c r="VIS5875" s="25"/>
      <x:c r="VIT5875" s="25"/>
      <x:c r="VIU5875" s="25"/>
      <x:c r="VIV5875" s="25"/>
      <x:c r="VIW5875" s="25"/>
      <x:c r="VIX5875" s="25"/>
      <x:c r="VIY5875" s="25"/>
      <x:c r="VIZ5875" s="25"/>
      <x:c r="VJA5875" s="25"/>
      <x:c r="VJB5875" s="25"/>
      <x:c r="VJC5875" s="25"/>
      <x:c r="VJD5875" s="25"/>
      <x:c r="VJE5875" s="25"/>
      <x:c r="VJF5875" s="25"/>
      <x:c r="VJG5875" s="25"/>
      <x:c r="VJH5875" s="25"/>
      <x:c r="VJI5875" s="25"/>
      <x:c r="VJJ5875" s="25"/>
      <x:c r="VJK5875" s="25"/>
      <x:c r="VJL5875" s="25"/>
      <x:c r="VJM5875" s="25"/>
      <x:c r="VJN5875" s="25"/>
      <x:c r="VJO5875" s="25"/>
      <x:c r="VJP5875" s="25"/>
      <x:c r="VJQ5875" s="25"/>
      <x:c r="VJR5875" s="25"/>
      <x:c r="VJS5875" s="25"/>
      <x:c r="VJT5875" s="25"/>
      <x:c r="VJU5875" s="25"/>
      <x:c r="VJV5875" s="25"/>
      <x:c r="VJW5875" s="25"/>
      <x:c r="VJX5875" s="25"/>
      <x:c r="VJY5875" s="25"/>
      <x:c r="VJZ5875" s="25"/>
      <x:c r="VKA5875" s="25"/>
      <x:c r="VKB5875" s="25"/>
      <x:c r="VKC5875" s="25"/>
      <x:c r="VKD5875" s="25"/>
      <x:c r="VKE5875" s="25"/>
      <x:c r="VKF5875" s="25"/>
      <x:c r="VKG5875" s="25"/>
      <x:c r="VKH5875" s="25"/>
      <x:c r="VKI5875" s="25"/>
      <x:c r="VKJ5875" s="25"/>
      <x:c r="VKK5875" s="25"/>
      <x:c r="VKL5875" s="25"/>
      <x:c r="VKM5875" s="25"/>
      <x:c r="VKN5875" s="25"/>
      <x:c r="VKO5875" s="25"/>
      <x:c r="VKP5875" s="25"/>
      <x:c r="VKQ5875" s="25"/>
      <x:c r="VKR5875" s="25"/>
      <x:c r="VKS5875" s="25"/>
      <x:c r="VKT5875" s="25"/>
      <x:c r="VKU5875" s="25"/>
      <x:c r="VKV5875" s="25"/>
      <x:c r="VKW5875" s="25"/>
      <x:c r="VKX5875" s="25"/>
      <x:c r="VKY5875" s="25"/>
      <x:c r="VKZ5875" s="25"/>
      <x:c r="VLA5875" s="25"/>
      <x:c r="VLB5875" s="25"/>
      <x:c r="VLC5875" s="25"/>
      <x:c r="VLD5875" s="25"/>
      <x:c r="VLE5875" s="25"/>
      <x:c r="VLF5875" s="25"/>
      <x:c r="VLG5875" s="25"/>
      <x:c r="VLH5875" s="25"/>
      <x:c r="VLI5875" s="25"/>
      <x:c r="VLJ5875" s="25"/>
      <x:c r="VLK5875" s="25"/>
      <x:c r="VLL5875" s="25"/>
      <x:c r="VLM5875" s="25"/>
      <x:c r="VLN5875" s="25"/>
      <x:c r="VLO5875" s="25"/>
      <x:c r="VLP5875" s="25"/>
      <x:c r="VLQ5875" s="25"/>
      <x:c r="VLR5875" s="25"/>
      <x:c r="VLS5875" s="25"/>
      <x:c r="VLT5875" s="25"/>
      <x:c r="VLU5875" s="25"/>
      <x:c r="VLV5875" s="25"/>
      <x:c r="VLW5875" s="25"/>
      <x:c r="VLX5875" s="25"/>
      <x:c r="VLY5875" s="25"/>
      <x:c r="VLZ5875" s="25"/>
      <x:c r="VMA5875" s="25"/>
      <x:c r="VMB5875" s="25"/>
      <x:c r="VMC5875" s="25"/>
      <x:c r="VMD5875" s="25"/>
      <x:c r="VME5875" s="25"/>
      <x:c r="VMF5875" s="25"/>
      <x:c r="VMG5875" s="25"/>
      <x:c r="VMH5875" s="25"/>
      <x:c r="VMI5875" s="25"/>
      <x:c r="VMJ5875" s="25"/>
      <x:c r="VMK5875" s="25"/>
      <x:c r="VML5875" s="25"/>
      <x:c r="VMM5875" s="25"/>
      <x:c r="VMN5875" s="25"/>
      <x:c r="VMO5875" s="25"/>
      <x:c r="VMP5875" s="25"/>
      <x:c r="VMQ5875" s="25"/>
      <x:c r="VMR5875" s="25"/>
      <x:c r="VMS5875" s="25"/>
      <x:c r="VMT5875" s="25"/>
      <x:c r="VMU5875" s="25"/>
      <x:c r="VMV5875" s="25"/>
      <x:c r="VMW5875" s="25"/>
      <x:c r="VMX5875" s="25"/>
      <x:c r="VMY5875" s="25"/>
      <x:c r="VMZ5875" s="25"/>
      <x:c r="VNA5875" s="25"/>
      <x:c r="VNB5875" s="25"/>
      <x:c r="VNC5875" s="25"/>
      <x:c r="VND5875" s="25"/>
      <x:c r="VNE5875" s="25"/>
      <x:c r="VNF5875" s="25"/>
      <x:c r="VNG5875" s="25"/>
      <x:c r="VNH5875" s="25"/>
      <x:c r="VNI5875" s="25"/>
      <x:c r="VNJ5875" s="25"/>
      <x:c r="VNK5875" s="25"/>
      <x:c r="VNL5875" s="25"/>
      <x:c r="VNM5875" s="25"/>
      <x:c r="VNN5875" s="25"/>
      <x:c r="VNO5875" s="25"/>
      <x:c r="VNP5875" s="25"/>
      <x:c r="VNQ5875" s="25"/>
      <x:c r="VNR5875" s="25"/>
      <x:c r="VNS5875" s="25"/>
      <x:c r="VNT5875" s="25"/>
      <x:c r="VNU5875" s="25"/>
      <x:c r="VNV5875" s="25"/>
      <x:c r="VNW5875" s="25"/>
      <x:c r="VNX5875" s="25"/>
      <x:c r="VNY5875" s="25"/>
      <x:c r="VNZ5875" s="25"/>
      <x:c r="VOA5875" s="25"/>
      <x:c r="VOB5875" s="25"/>
      <x:c r="VOC5875" s="25"/>
      <x:c r="VOD5875" s="25"/>
      <x:c r="VOE5875" s="25"/>
      <x:c r="VOF5875" s="25"/>
      <x:c r="VOG5875" s="25"/>
      <x:c r="VOH5875" s="25"/>
      <x:c r="VOI5875" s="25"/>
      <x:c r="VOJ5875" s="25"/>
      <x:c r="VOK5875" s="25"/>
      <x:c r="VOL5875" s="25"/>
      <x:c r="VOM5875" s="25"/>
      <x:c r="VON5875" s="25"/>
      <x:c r="VOO5875" s="25"/>
      <x:c r="VOP5875" s="25"/>
      <x:c r="VOQ5875" s="25"/>
      <x:c r="VOR5875" s="25"/>
      <x:c r="VOS5875" s="25"/>
      <x:c r="VOT5875" s="25"/>
      <x:c r="VOU5875" s="25"/>
      <x:c r="VOV5875" s="25"/>
      <x:c r="VOW5875" s="25"/>
      <x:c r="VOX5875" s="25"/>
      <x:c r="VOY5875" s="25"/>
      <x:c r="VOZ5875" s="25"/>
      <x:c r="VPA5875" s="25"/>
      <x:c r="VPB5875" s="25"/>
      <x:c r="VPC5875" s="25"/>
      <x:c r="VPD5875" s="25"/>
      <x:c r="VPE5875" s="25"/>
      <x:c r="VPF5875" s="25"/>
      <x:c r="VPG5875" s="25"/>
      <x:c r="VPH5875" s="25"/>
      <x:c r="VPI5875" s="25"/>
      <x:c r="VPJ5875" s="25"/>
      <x:c r="VPK5875" s="25"/>
      <x:c r="VPL5875" s="25"/>
      <x:c r="VPM5875" s="25"/>
      <x:c r="VPN5875" s="25"/>
      <x:c r="VPO5875" s="25"/>
      <x:c r="VPP5875" s="25"/>
      <x:c r="VPQ5875" s="25"/>
      <x:c r="VPR5875" s="25"/>
      <x:c r="VPS5875" s="25"/>
      <x:c r="VPT5875" s="25"/>
      <x:c r="VPU5875" s="25"/>
      <x:c r="VPV5875" s="25"/>
      <x:c r="VPW5875" s="25"/>
      <x:c r="VPX5875" s="25"/>
      <x:c r="VPY5875" s="25"/>
      <x:c r="VPZ5875" s="25"/>
      <x:c r="VQA5875" s="25"/>
      <x:c r="VQB5875" s="25"/>
      <x:c r="VQC5875" s="25"/>
      <x:c r="VQD5875" s="25"/>
      <x:c r="VQE5875" s="25"/>
      <x:c r="VQF5875" s="25"/>
      <x:c r="VQG5875" s="25"/>
      <x:c r="VQH5875" s="25"/>
      <x:c r="VQI5875" s="25"/>
      <x:c r="VQJ5875" s="25"/>
      <x:c r="VQK5875" s="25"/>
      <x:c r="VQL5875" s="25"/>
      <x:c r="VQM5875" s="25"/>
      <x:c r="VQN5875" s="25"/>
      <x:c r="VQO5875" s="25"/>
      <x:c r="VQP5875" s="25"/>
      <x:c r="VQQ5875" s="25"/>
      <x:c r="VQR5875" s="25"/>
      <x:c r="VQS5875" s="25"/>
      <x:c r="VQT5875" s="25"/>
      <x:c r="VQU5875" s="25"/>
      <x:c r="VQV5875" s="25"/>
      <x:c r="VQW5875" s="25"/>
      <x:c r="VQX5875" s="25"/>
      <x:c r="VQY5875" s="25"/>
      <x:c r="VQZ5875" s="25"/>
      <x:c r="VRA5875" s="25"/>
      <x:c r="VRB5875" s="25"/>
      <x:c r="VRC5875" s="25"/>
      <x:c r="VRD5875" s="25"/>
      <x:c r="VRE5875" s="25"/>
      <x:c r="VRF5875" s="25"/>
      <x:c r="VRG5875" s="25"/>
      <x:c r="VRH5875" s="25"/>
      <x:c r="VRI5875" s="25"/>
      <x:c r="VRJ5875" s="25"/>
      <x:c r="VRK5875" s="25"/>
      <x:c r="VRL5875" s="25"/>
      <x:c r="VRM5875" s="25"/>
      <x:c r="VRN5875" s="25"/>
      <x:c r="VRO5875" s="25"/>
      <x:c r="VRP5875" s="25"/>
      <x:c r="VRQ5875" s="25"/>
      <x:c r="VRR5875" s="25"/>
      <x:c r="VRS5875" s="25"/>
      <x:c r="VRT5875" s="25"/>
      <x:c r="VRU5875" s="25"/>
      <x:c r="VRV5875" s="25"/>
      <x:c r="VRW5875" s="25"/>
      <x:c r="VRX5875" s="25"/>
      <x:c r="VRY5875" s="25"/>
      <x:c r="VRZ5875" s="25"/>
      <x:c r="VSA5875" s="25"/>
      <x:c r="VSB5875" s="25"/>
      <x:c r="VSC5875" s="25"/>
      <x:c r="VSD5875" s="25"/>
      <x:c r="VSE5875" s="25"/>
      <x:c r="VSF5875" s="25"/>
      <x:c r="VSG5875" s="25"/>
      <x:c r="VSH5875" s="25"/>
      <x:c r="VSI5875" s="25"/>
      <x:c r="VSJ5875" s="25"/>
      <x:c r="VSK5875" s="25"/>
      <x:c r="VSL5875" s="25"/>
      <x:c r="VSM5875" s="25"/>
      <x:c r="VSN5875" s="25"/>
      <x:c r="VSO5875" s="25"/>
      <x:c r="VSP5875" s="25"/>
      <x:c r="VSQ5875" s="25"/>
      <x:c r="VSR5875" s="25"/>
      <x:c r="VSS5875" s="25"/>
      <x:c r="VST5875" s="25"/>
      <x:c r="VSU5875" s="25"/>
      <x:c r="VSV5875" s="25"/>
      <x:c r="VSW5875" s="25"/>
      <x:c r="VSX5875" s="25"/>
      <x:c r="VSY5875" s="25"/>
      <x:c r="VSZ5875" s="25"/>
      <x:c r="VTA5875" s="25"/>
      <x:c r="VTB5875" s="25"/>
      <x:c r="VTC5875" s="25"/>
      <x:c r="VTD5875" s="25"/>
      <x:c r="VTE5875" s="25"/>
      <x:c r="VTF5875" s="25"/>
      <x:c r="VTG5875" s="25"/>
      <x:c r="VTH5875" s="25"/>
      <x:c r="VTI5875" s="25"/>
      <x:c r="VTJ5875" s="25"/>
      <x:c r="VTK5875" s="25"/>
      <x:c r="VTL5875" s="25"/>
      <x:c r="VTM5875" s="25"/>
      <x:c r="VTN5875" s="25"/>
      <x:c r="VTO5875" s="25"/>
      <x:c r="VTP5875" s="25"/>
      <x:c r="VTQ5875" s="25"/>
      <x:c r="VTR5875" s="25"/>
      <x:c r="VTS5875" s="25"/>
      <x:c r="VTT5875" s="25"/>
      <x:c r="VTU5875" s="25"/>
      <x:c r="VTV5875" s="25"/>
      <x:c r="VTW5875" s="25"/>
      <x:c r="VTX5875" s="25"/>
      <x:c r="VTY5875" s="25"/>
      <x:c r="VTZ5875" s="25"/>
      <x:c r="VUA5875" s="25"/>
      <x:c r="VUB5875" s="25"/>
      <x:c r="VUC5875" s="25"/>
      <x:c r="VUD5875" s="25"/>
      <x:c r="VUE5875" s="25"/>
      <x:c r="VUF5875" s="25"/>
      <x:c r="VUG5875" s="25"/>
      <x:c r="VUH5875" s="25"/>
      <x:c r="VUI5875" s="25"/>
      <x:c r="VUJ5875" s="25"/>
      <x:c r="VUK5875" s="25"/>
      <x:c r="VUL5875" s="25"/>
      <x:c r="VUM5875" s="25"/>
      <x:c r="VUN5875" s="25"/>
      <x:c r="VUO5875" s="25"/>
      <x:c r="VUP5875" s="25"/>
      <x:c r="VUQ5875" s="25"/>
      <x:c r="VUR5875" s="25"/>
      <x:c r="VUS5875" s="25"/>
      <x:c r="VUT5875" s="25"/>
      <x:c r="VUU5875" s="25"/>
      <x:c r="VUV5875" s="25"/>
      <x:c r="VUW5875" s="25"/>
      <x:c r="VUX5875" s="25"/>
      <x:c r="VUY5875" s="25"/>
      <x:c r="VUZ5875" s="25"/>
      <x:c r="VVA5875" s="25"/>
      <x:c r="VVB5875" s="25"/>
      <x:c r="VVC5875" s="25"/>
      <x:c r="VVD5875" s="25"/>
      <x:c r="VVE5875" s="25"/>
      <x:c r="VVF5875" s="25"/>
      <x:c r="VVG5875" s="25"/>
      <x:c r="VVH5875" s="25"/>
      <x:c r="VVI5875" s="25"/>
      <x:c r="VVJ5875" s="25"/>
      <x:c r="VVK5875" s="25"/>
      <x:c r="VVL5875" s="25"/>
      <x:c r="VVM5875" s="25"/>
      <x:c r="VVN5875" s="25"/>
      <x:c r="VVO5875" s="25"/>
      <x:c r="VVP5875" s="25"/>
      <x:c r="VVQ5875" s="25"/>
      <x:c r="VVR5875" s="25"/>
      <x:c r="VVS5875" s="25"/>
      <x:c r="VVT5875" s="25"/>
      <x:c r="VVU5875" s="25"/>
      <x:c r="VVV5875" s="25"/>
      <x:c r="VVW5875" s="25"/>
      <x:c r="VVX5875" s="25"/>
      <x:c r="VVY5875" s="25"/>
      <x:c r="VVZ5875" s="25"/>
      <x:c r="VWA5875" s="25"/>
      <x:c r="VWB5875" s="25"/>
      <x:c r="VWC5875" s="25"/>
      <x:c r="VWD5875" s="25"/>
      <x:c r="VWE5875" s="25"/>
      <x:c r="VWF5875" s="25"/>
      <x:c r="VWG5875" s="25"/>
      <x:c r="VWH5875" s="25"/>
      <x:c r="VWI5875" s="25"/>
      <x:c r="VWJ5875" s="25"/>
      <x:c r="VWK5875" s="25"/>
      <x:c r="VWL5875" s="25"/>
      <x:c r="VWM5875" s="25"/>
      <x:c r="VWN5875" s="25"/>
      <x:c r="VWO5875" s="25"/>
      <x:c r="VWP5875" s="25"/>
      <x:c r="VWQ5875" s="25"/>
      <x:c r="VWR5875" s="25"/>
      <x:c r="VWS5875" s="25"/>
      <x:c r="VWT5875" s="25"/>
      <x:c r="VWU5875" s="25"/>
      <x:c r="VWV5875" s="25"/>
      <x:c r="VWW5875" s="25"/>
      <x:c r="VWX5875" s="25"/>
      <x:c r="VWY5875" s="25"/>
      <x:c r="VWZ5875" s="25"/>
      <x:c r="VXA5875" s="25"/>
      <x:c r="VXB5875" s="25"/>
      <x:c r="VXC5875" s="25"/>
      <x:c r="VXD5875" s="25"/>
      <x:c r="VXE5875" s="25"/>
      <x:c r="VXF5875" s="25"/>
      <x:c r="VXG5875" s="25"/>
      <x:c r="VXH5875" s="25"/>
      <x:c r="VXI5875" s="25"/>
      <x:c r="VXJ5875" s="25"/>
      <x:c r="VXK5875" s="25"/>
      <x:c r="VXL5875" s="25"/>
      <x:c r="VXM5875" s="25"/>
      <x:c r="VXN5875" s="25"/>
      <x:c r="VXO5875" s="25"/>
      <x:c r="VXP5875" s="25"/>
      <x:c r="VXQ5875" s="25"/>
      <x:c r="VXR5875" s="25"/>
      <x:c r="VXS5875" s="25"/>
      <x:c r="VXT5875" s="25"/>
      <x:c r="VXU5875" s="25"/>
      <x:c r="VXV5875" s="25"/>
      <x:c r="VXW5875" s="25"/>
      <x:c r="VXX5875" s="25"/>
      <x:c r="VXY5875" s="25"/>
      <x:c r="VXZ5875" s="25"/>
      <x:c r="VYA5875" s="25"/>
      <x:c r="VYB5875" s="25"/>
      <x:c r="VYC5875" s="25"/>
      <x:c r="VYD5875" s="25"/>
      <x:c r="VYE5875" s="25"/>
      <x:c r="VYF5875" s="25"/>
      <x:c r="VYG5875" s="25"/>
      <x:c r="VYH5875" s="25"/>
      <x:c r="VYI5875" s="25"/>
      <x:c r="VYJ5875" s="25"/>
      <x:c r="VYK5875" s="25"/>
      <x:c r="VYL5875" s="25"/>
      <x:c r="VYM5875" s="25"/>
      <x:c r="VYN5875" s="25"/>
      <x:c r="VYO5875" s="25"/>
      <x:c r="VYP5875" s="25"/>
      <x:c r="VYQ5875" s="25"/>
      <x:c r="VYR5875" s="25"/>
      <x:c r="VYS5875" s="25"/>
      <x:c r="VYT5875" s="25"/>
      <x:c r="VYU5875" s="25"/>
      <x:c r="VYV5875" s="25"/>
      <x:c r="VYW5875" s="25"/>
      <x:c r="VYX5875" s="25"/>
      <x:c r="VYY5875" s="25"/>
      <x:c r="VYZ5875" s="25"/>
      <x:c r="VZA5875" s="25"/>
      <x:c r="VZB5875" s="25"/>
      <x:c r="VZC5875" s="25"/>
      <x:c r="VZD5875" s="25"/>
      <x:c r="VZE5875" s="25"/>
      <x:c r="VZF5875" s="25"/>
      <x:c r="VZG5875" s="25"/>
      <x:c r="VZH5875" s="25"/>
      <x:c r="VZI5875" s="25"/>
      <x:c r="VZJ5875" s="25"/>
      <x:c r="VZK5875" s="25"/>
      <x:c r="VZL5875" s="25"/>
      <x:c r="VZM5875" s="25"/>
      <x:c r="VZN5875" s="25"/>
      <x:c r="VZO5875" s="25"/>
      <x:c r="VZP5875" s="25"/>
      <x:c r="VZQ5875" s="25"/>
      <x:c r="VZR5875" s="25"/>
      <x:c r="VZS5875" s="25"/>
      <x:c r="VZT5875" s="25"/>
      <x:c r="VZU5875" s="25"/>
      <x:c r="VZV5875" s="25"/>
      <x:c r="VZW5875" s="25"/>
      <x:c r="VZX5875" s="25"/>
      <x:c r="VZY5875" s="25"/>
      <x:c r="VZZ5875" s="25"/>
      <x:c r="WAA5875" s="25"/>
      <x:c r="WAB5875" s="25"/>
      <x:c r="WAC5875" s="25"/>
      <x:c r="WAD5875" s="25"/>
      <x:c r="WAE5875" s="25"/>
      <x:c r="WAF5875" s="25"/>
      <x:c r="WAG5875" s="25"/>
      <x:c r="WAH5875" s="25"/>
      <x:c r="WAI5875" s="25"/>
      <x:c r="WAJ5875" s="25"/>
      <x:c r="WAK5875" s="25"/>
      <x:c r="WAL5875" s="25"/>
      <x:c r="WAM5875" s="25"/>
      <x:c r="WAN5875" s="25"/>
      <x:c r="WAO5875" s="25"/>
      <x:c r="WAP5875" s="25"/>
      <x:c r="WAQ5875" s="25"/>
      <x:c r="WAR5875" s="25"/>
      <x:c r="WAS5875" s="25"/>
      <x:c r="WAT5875" s="25"/>
      <x:c r="WAU5875" s="25"/>
      <x:c r="WAV5875" s="25"/>
      <x:c r="WAW5875" s="25"/>
      <x:c r="WAX5875" s="25"/>
      <x:c r="WAY5875" s="25"/>
      <x:c r="WAZ5875" s="25"/>
      <x:c r="WBA5875" s="25"/>
      <x:c r="WBB5875" s="25"/>
      <x:c r="WBC5875" s="25"/>
      <x:c r="WBD5875" s="25"/>
      <x:c r="WBE5875" s="25"/>
      <x:c r="WBF5875" s="25"/>
      <x:c r="WBG5875" s="25"/>
      <x:c r="WBH5875" s="25"/>
      <x:c r="WBI5875" s="25"/>
      <x:c r="WBJ5875" s="25"/>
      <x:c r="WBK5875" s="25"/>
      <x:c r="WBL5875" s="25"/>
      <x:c r="WBM5875" s="25"/>
      <x:c r="WBN5875" s="25"/>
      <x:c r="WBO5875" s="25"/>
      <x:c r="WBP5875" s="25"/>
      <x:c r="WBQ5875" s="25"/>
      <x:c r="WBR5875" s="25"/>
      <x:c r="WBS5875" s="25"/>
      <x:c r="WBT5875" s="25"/>
      <x:c r="WBU5875" s="25"/>
      <x:c r="WBV5875" s="25"/>
      <x:c r="WBW5875" s="25"/>
      <x:c r="WBX5875" s="25"/>
      <x:c r="WBY5875" s="25"/>
      <x:c r="WBZ5875" s="25"/>
      <x:c r="WCA5875" s="25"/>
      <x:c r="WCB5875" s="25"/>
      <x:c r="WCC5875" s="25"/>
      <x:c r="WCD5875" s="25"/>
      <x:c r="WCE5875" s="25"/>
      <x:c r="WCF5875" s="25"/>
      <x:c r="WCG5875" s="25"/>
      <x:c r="WCH5875" s="25"/>
      <x:c r="WCI5875" s="25"/>
      <x:c r="WCJ5875" s="25"/>
      <x:c r="WCK5875" s="25"/>
      <x:c r="WCL5875" s="25"/>
      <x:c r="WCM5875" s="25"/>
      <x:c r="WCN5875" s="25"/>
      <x:c r="WCO5875" s="25"/>
      <x:c r="WCP5875" s="25"/>
      <x:c r="WCQ5875" s="25"/>
      <x:c r="WCR5875" s="25"/>
      <x:c r="WCS5875" s="25"/>
      <x:c r="WCT5875" s="25"/>
      <x:c r="WCU5875" s="25"/>
      <x:c r="WCV5875" s="25"/>
      <x:c r="WCW5875" s="25"/>
      <x:c r="WCX5875" s="25"/>
      <x:c r="WCY5875" s="25"/>
      <x:c r="WCZ5875" s="25"/>
      <x:c r="WDA5875" s="25"/>
      <x:c r="WDB5875" s="25"/>
      <x:c r="WDC5875" s="25"/>
      <x:c r="WDD5875" s="25"/>
      <x:c r="WDE5875" s="25"/>
      <x:c r="WDF5875" s="25"/>
      <x:c r="WDG5875" s="25"/>
      <x:c r="WDH5875" s="25"/>
      <x:c r="WDI5875" s="25"/>
      <x:c r="WDJ5875" s="25"/>
      <x:c r="WDK5875" s="25"/>
      <x:c r="WDL5875" s="25"/>
      <x:c r="WDM5875" s="25"/>
      <x:c r="WDN5875" s="25"/>
      <x:c r="WDO5875" s="25"/>
      <x:c r="WDP5875" s="25"/>
      <x:c r="WDQ5875" s="25"/>
      <x:c r="WDR5875" s="25"/>
      <x:c r="WDS5875" s="25"/>
      <x:c r="WDT5875" s="25"/>
      <x:c r="WDU5875" s="25"/>
      <x:c r="WDV5875" s="25"/>
      <x:c r="WDW5875" s="25"/>
      <x:c r="WDX5875" s="25"/>
      <x:c r="WDY5875" s="25"/>
      <x:c r="WDZ5875" s="25"/>
      <x:c r="WEA5875" s="25"/>
      <x:c r="WEB5875" s="25"/>
      <x:c r="WEC5875" s="25"/>
      <x:c r="WED5875" s="25"/>
      <x:c r="WEE5875" s="25"/>
      <x:c r="WEF5875" s="25"/>
      <x:c r="WEG5875" s="25"/>
      <x:c r="WEH5875" s="25"/>
      <x:c r="WEI5875" s="25"/>
      <x:c r="WEJ5875" s="25"/>
      <x:c r="WEK5875" s="25"/>
      <x:c r="WEL5875" s="25"/>
      <x:c r="WEM5875" s="25"/>
      <x:c r="WEN5875" s="25"/>
      <x:c r="WEO5875" s="25"/>
      <x:c r="WEP5875" s="25"/>
      <x:c r="WEQ5875" s="25"/>
      <x:c r="WER5875" s="25"/>
      <x:c r="WES5875" s="25"/>
      <x:c r="WET5875" s="25"/>
      <x:c r="WEU5875" s="25"/>
      <x:c r="WEV5875" s="25"/>
      <x:c r="WEW5875" s="25"/>
      <x:c r="WEX5875" s="25"/>
      <x:c r="WEY5875" s="25"/>
      <x:c r="WEZ5875" s="25"/>
      <x:c r="WFA5875" s="25"/>
      <x:c r="WFB5875" s="25"/>
      <x:c r="WFC5875" s="25"/>
      <x:c r="WFD5875" s="25"/>
      <x:c r="WFE5875" s="25"/>
      <x:c r="WFF5875" s="25"/>
      <x:c r="WFG5875" s="25"/>
      <x:c r="WFH5875" s="25"/>
      <x:c r="WFI5875" s="25"/>
      <x:c r="WFJ5875" s="25"/>
      <x:c r="WFK5875" s="25"/>
      <x:c r="WFL5875" s="25"/>
      <x:c r="WFM5875" s="25"/>
      <x:c r="WFN5875" s="25"/>
      <x:c r="WFO5875" s="25"/>
      <x:c r="WFP5875" s="25"/>
      <x:c r="WFQ5875" s="25"/>
      <x:c r="WFR5875" s="25"/>
      <x:c r="WFS5875" s="25"/>
      <x:c r="WFT5875" s="25"/>
      <x:c r="WFU5875" s="25"/>
      <x:c r="WFV5875" s="25"/>
      <x:c r="WFW5875" s="25"/>
      <x:c r="WFX5875" s="25"/>
      <x:c r="WFY5875" s="25"/>
      <x:c r="WFZ5875" s="25"/>
      <x:c r="WGA5875" s="25"/>
      <x:c r="WGB5875" s="25"/>
      <x:c r="WGC5875" s="25"/>
      <x:c r="WGD5875" s="25"/>
      <x:c r="WGE5875" s="25"/>
      <x:c r="WGF5875" s="25"/>
      <x:c r="WGG5875" s="25"/>
      <x:c r="WGH5875" s="25"/>
      <x:c r="WGI5875" s="25"/>
      <x:c r="WGJ5875" s="25"/>
      <x:c r="WGK5875" s="25"/>
      <x:c r="WGL5875" s="25"/>
      <x:c r="WGM5875" s="25"/>
      <x:c r="WGN5875" s="25"/>
      <x:c r="WGO5875" s="25"/>
      <x:c r="WGP5875" s="25"/>
      <x:c r="WGQ5875" s="25"/>
      <x:c r="WGR5875" s="25"/>
      <x:c r="WGS5875" s="25"/>
      <x:c r="WGT5875" s="25"/>
      <x:c r="WGU5875" s="25"/>
      <x:c r="WGV5875" s="25"/>
      <x:c r="WGW5875" s="25"/>
      <x:c r="WGX5875" s="25"/>
      <x:c r="WGY5875" s="25"/>
      <x:c r="WGZ5875" s="25"/>
      <x:c r="WHA5875" s="25"/>
      <x:c r="WHB5875" s="25"/>
      <x:c r="WHC5875" s="25"/>
      <x:c r="WHD5875" s="25"/>
      <x:c r="WHE5875" s="25"/>
      <x:c r="WHF5875" s="25"/>
      <x:c r="WHG5875" s="25"/>
      <x:c r="WHH5875" s="25"/>
      <x:c r="WHI5875" s="25"/>
      <x:c r="WHJ5875" s="25"/>
      <x:c r="WHK5875" s="25"/>
      <x:c r="WHL5875" s="25"/>
      <x:c r="WHM5875" s="25"/>
      <x:c r="WHN5875" s="25"/>
      <x:c r="WHO5875" s="25"/>
      <x:c r="WHP5875" s="25"/>
      <x:c r="WHQ5875" s="25"/>
      <x:c r="WHR5875" s="25"/>
      <x:c r="WHS5875" s="25"/>
      <x:c r="WHT5875" s="25"/>
      <x:c r="WHU5875" s="25"/>
      <x:c r="WHV5875" s="25"/>
      <x:c r="WHW5875" s="25"/>
      <x:c r="WHX5875" s="25"/>
      <x:c r="WHY5875" s="25"/>
      <x:c r="WHZ5875" s="25"/>
      <x:c r="WIA5875" s="25"/>
      <x:c r="WIB5875" s="25"/>
      <x:c r="WIC5875" s="25"/>
      <x:c r="WID5875" s="25"/>
      <x:c r="WIE5875" s="25"/>
      <x:c r="WIF5875" s="25"/>
      <x:c r="WIG5875" s="25"/>
      <x:c r="WIH5875" s="25"/>
      <x:c r="WII5875" s="25"/>
      <x:c r="WIJ5875" s="25"/>
      <x:c r="WIK5875" s="25"/>
      <x:c r="WIL5875" s="25"/>
      <x:c r="WIM5875" s="25"/>
      <x:c r="WIN5875" s="25"/>
      <x:c r="WIO5875" s="25"/>
      <x:c r="WIP5875" s="25"/>
      <x:c r="WIQ5875" s="25"/>
      <x:c r="WIR5875" s="25"/>
      <x:c r="WIS5875" s="25"/>
      <x:c r="WIT5875" s="25"/>
      <x:c r="WIU5875" s="25"/>
      <x:c r="WIV5875" s="25"/>
      <x:c r="WIW5875" s="25"/>
      <x:c r="WIX5875" s="25"/>
      <x:c r="WIY5875" s="25"/>
      <x:c r="WIZ5875" s="25"/>
      <x:c r="WJA5875" s="25"/>
      <x:c r="WJB5875" s="25"/>
      <x:c r="WJC5875" s="25"/>
      <x:c r="WJD5875" s="25"/>
      <x:c r="WJE5875" s="25"/>
      <x:c r="WJF5875" s="25"/>
      <x:c r="WJG5875" s="25"/>
      <x:c r="WJH5875" s="25"/>
      <x:c r="WJI5875" s="25"/>
      <x:c r="WJJ5875" s="25"/>
      <x:c r="WJK5875" s="25"/>
      <x:c r="WJL5875" s="25"/>
      <x:c r="WJM5875" s="25"/>
      <x:c r="WJN5875" s="25"/>
      <x:c r="WJO5875" s="25"/>
      <x:c r="WJP5875" s="25"/>
      <x:c r="WJQ5875" s="25"/>
      <x:c r="WJR5875" s="25"/>
      <x:c r="WJS5875" s="25"/>
      <x:c r="WJT5875" s="25"/>
      <x:c r="WJU5875" s="25"/>
      <x:c r="WJV5875" s="25"/>
      <x:c r="WJW5875" s="25"/>
      <x:c r="WJX5875" s="25"/>
      <x:c r="WJY5875" s="25"/>
      <x:c r="WJZ5875" s="25"/>
      <x:c r="WKA5875" s="25"/>
      <x:c r="WKB5875" s="25"/>
      <x:c r="WKC5875" s="25"/>
      <x:c r="WKD5875" s="25"/>
      <x:c r="WKE5875" s="25"/>
      <x:c r="WKF5875" s="25"/>
      <x:c r="WKG5875" s="25"/>
      <x:c r="WKH5875" s="25"/>
      <x:c r="WKI5875" s="25"/>
      <x:c r="WKJ5875" s="25"/>
      <x:c r="WKK5875" s="25"/>
      <x:c r="WKL5875" s="25"/>
      <x:c r="WKM5875" s="25"/>
      <x:c r="WKN5875" s="25"/>
      <x:c r="WKO5875" s="25"/>
      <x:c r="WKP5875" s="25"/>
      <x:c r="WKQ5875" s="25"/>
      <x:c r="WKR5875" s="25"/>
      <x:c r="WKS5875" s="25"/>
      <x:c r="WKT5875" s="25"/>
      <x:c r="WKU5875" s="25"/>
      <x:c r="WKV5875" s="25"/>
      <x:c r="WKW5875" s="25"/>
      <x:c r="WKX5875" s="25"/>
      <x:c r="WKY5875" s="25"/>
      <x:c r="WKZ5875" s="25"/>
      <x:c r="WLA5875" s="25"/>
      <x:c r="WLB5875" s="25"/>
      <x:c r="WLC5875" s="25"/>
      <x:c r="WLD5875" s="25"/>
      <x:c r="WLE5875" s="25"/>
      <x:c r="WLF5875" s="25"/>
      <x:c r="WLG5875" s="25"/>
      <x:c r="WLH5875" s="25"/>
      <x:c r="WLI5875" s="25"/>
      <x:c r="WLJ5875" s="25"/>
      <x:c r="WLK5875" s="25"/>
      <x:c r="WLL5875" s="25"/>
      <x:c r="WLM5875" s="25"/>
      <x:c r="WLN5875" s="25"/>
      <x:c r="WLO5875" s="25"/>
      <x:c r="WLP5875" s="25"/>
      <x:c r="WLQ5875" s="25"/>
      <x:c r="WLR5875" s="25"/>
      <x:c r="WLS5875" s="25"/>
      <x:c r="WLT5875" s="25"/>
      <x:c r="WLU5875" s="25"/>
      <x:c r="WLV5875" s="25"/>
      <x:c r="WLW5875" s="25"/>
      <x:c r="WLX5875" s="25"/>
      <x:c r="WLY5875" s="25"/>
      <x:c r="WLZ5875" s="25"/>
      <x:c r="WMA5875" s="25"/>
      <x:c r="WMB5875" s="25"/>
      <x:c r="WMC5875" s="25"/>
      <x:c r="WMD5875" s="25"/>
      <x:c r="WME5875" s="25"/>
      <x:c r="WMF5875" s="25"/>
      <x:c r="WMG5875" s="25"/>
      <x:c r="WMH5875" s="25"/>
      <x:c r="WMI5875" s="25"/>
      <x:c r="WMJ5875" s="25"/>
      <x:c r="WMK5875" s="25"/>
      <x:c r="WML5875" s="25"/>
      <x:c r="WMM5875" s="25"/>
      <x:c r="WMN5875" s="25"/>
      <x:c r="WMO5875" s="25"/>
      <x:c r="WMP5875" s="25"/>
      <x:c r="WMQ5875" s="25"/>
      <x:c r="WMR5875" s="25"/>
      <x:c r="WMS5875" s="25"/>
      <x:c r="WMT5875" s="25"/>
      <x:c r="WMU5875" s="25"/>
      <x:c r="WMV5875" s="25"/>
      <x:c r="WMW5875" s="25"/>
      <x:c r="WMX5875" s="25"/>
      <x:c r="WMY5875" s="25"/>
      <x:c r="WMZ5875" s="25"/>
      <x:c r="WNA5875" s="25"/>
      <x:c r="WNB5875" s="25"/>
      <x:c r="WNC5875" s="25"/>
      <x:c r="WND5875" s="25"/>
      <x:c r="WNE5875" s="25"/>
      <x:c r="WNF5875" s="25"/>
      <x:c r="WNG5875" s="25"/>
      <x:c r="WNH5875" s="25"/>
      <x:c r="WNI5875" s="25"/>
      <x:c r="WNJ5875" s="25"/>
      <x:c r="WNK5875" s="25"/>
      <x:c r="WNL5875" s="25"/>
      <x:c r="WNM5875" s="25"/>
      <x:c r="WNN5875" s="25"/>
      <x:c r="WNO5875" s="25"/>
      <x:c r="WNP5875" s="25"/>
      <x:c r="WNQ5875" s="25"/>
      <x:c r="WNR5875" s="25"/>
      <x:c r="WNS5875" s="25"/>
      <x:c r="WNT5875" s="25"/>
      <x:c r="WNU5875" s="25"/>
      <x:c r="WNV5875" s="25"/>
      <x:c r="WNW5875" s="25"/>
      <x:c r="WNX5875" s="25"/>
      <x:c r="WNY5875" s="25"/>
      <x:c r="WNZ5875" s="25"/>
      <x:c r="WOA5875" s="25"/>
      <x:c r="WOB5875" s="25"/>
      <x:c r="WOC5875" s="25"/>
      <x:c r="WOD5875" s="25"/>
      <x:c r="WOE5875" s="25"/>
      <x:c r="WOF5875" s="25"/>
      <x:c r="WOG5875" s="25"/>
      <x:c r="WOH5875" s="25"/>
      <x:c r="WOI5875" s="25"/>
      <x:c r="WOJ5875" s="25"/>
      <x:c r="WOK5875" s="25"/>
      <x:c r="WOL5875" s="25"/>
      <x:c r="WOM5875" s="25"/>
      <x:c r="WON5875" s="25"/>
      <x:c r="WOO5875" s="25"/>
      <x:c r="WOP5875" s="25"/>
      <x:c r="WOQ5875" s="25"/>
      <x:c r="WOR5875" s="25"/>
      <x:c r="WOS5875" s="25"/>
      <x:c r="WOT5875" s="25"/>
      <x:c r="WOU5875" s="25"/>
      <x:c r="WOV5875" s="25"/>
      <x:c r="WOW5875" s="25"/>
      <x:c r="WOX5875" s="25"/>
      <x:c r="WOY5875" s="25"/>
      <x:c r="WOZ5875" s="25"/>
      <x:c r="WPA5875" s="25"/>
      <x:c r="WPB5875" s="25"/>
      <x:c r="WPC5875" s="25"/>
      <x:c r="WPD5875" s="25"/>
      <x:c r="WPE5875" s="25"/>
      <x:c r="WPF5875" s="25"/>
      <x:c r="WPG5875" s="25"/>
      <x:c r="WPH5875" s="25"/>
      <x:c r="WPI5875" s="25"/>
      <x:c r="WPJ5875" s="25"/>
      <x:c r="WPK5875" s="25"/>
      <x:c r="WPL5875" s="25"/>
      <x:c r="WPM5875" s="25"/>
      <x:c r="WPN5875" s="25"/>
      <x:c r="WPO5875" s="25"/>
      <x:c r="WPP5875" s="25"/>
      <x:c r="WPQ5875" s="25"/>
      <x:c r="WPR5875" s="25"/>
      <x:c r="WPS5875" s="25"/>
      <x:c r="WPT5875" s="25"/>
      <x:c r="WPU5875" s="25"/>
      <x:c r="WPV5875" s="25"/>
      <x:c r="WPW5875" s="25"/>
      <x:c r="WPX5875" s="25"/>
      <x:c r="WPY5875" s="25"/>
      <x:c r="WPZ5875" s="25"/>
      <x:c r="WQA5875" s="25"/>
      <x:c r="WQB5875" s="25"/>
      <x:c r="WQC5875" s="25"/>
      <x:c r="WQD5875" s="25"/>
      <x:c r="WQE5875" s="25"/>
      <x:c r="WQF5875" s="25"/>
      <x:c r="WQG5875" s="25"/>
      <x:c r="WQH5875" s="25"/>
      <x:c r="WQI5875" s="25"/>
      <x:c r="WQJ5875" s="25"/>
      <x:c r="WQK5875" s="25"/>
      <x:c r="WQL5875" s="25"/>
      <x:c r="WQM5875" s="25"/>
      <x:c r="WQN5875" s="25"/>
      <x:c r="WQO5875" s="25"/>
      <x:c r="WQP5875" s="25"/>
      <x:c r="WQQ5875" s="25"/>
      <x:c r="WQR5875" s="25"/>
      <x:c r="WQS5875" s="25"/>
      <x:c r="WQT5875" s="25"/>
      <x:c r="WQU5875" s="25"/>
      <x:c r="WQV5875" s="25"/>
      <x:c r="WQW5875" s="25"/>
      <x:c r="WQX5875" s="25"/>
      <x:c r="WQY5875" s="25"/>
      <x:c r="WQZ5875" s="25"/>
      <x:c r="WRA5875" s="25"/>
      <x:c r="WRB5875" s="25"/>
      <x:c r="WRC5875" s="25"/>
      <x:c r="WRD5875" s="25"/>
      <x:c r="WRE5875" s="25"/>
      <x:c r="WRF5875" s="25"/>
      <x:c r="WRG5875" s="25"/>
      <x:c r="WRH5875" s="25"/>
      <x:c r="WRI5875" s="25"/>
      <x:c r="WRJ5875" s="25"/>
      <x:c r="WRK5875" s="25"/>
      <x:c r="WRL5875" s="25"/>
      <x:c r="WRM5875" s="25"/>
      <x:c r="WRN5875" s="25"/>
      <x:c r="WRO5875" s="25"/>
      <x:c r="WRP5875" s="25"/>
      <x:c r="WRQ5875" s="25"/>
      <x:c r="WRR5875" s="25"/>
      <x:c r="WRS5875" s="25"/>
      <x:c r="WRT5875" s="25"/>
      <x:c r="WRU5875" s="25"/>
      <x:c r="WRV5875" s="25"/>
      <x:c r="WRW5875" s="25"/>
      <x:c r="WRX5875" s="25"/>
      <x:c r="WRY5875" s="25"/>
      <x:c r="WRZ5875" s="25"/>
      <x:c r="WSA5875" s="25"/>
      <x:c r="WSB5875" s="25"/>
      <x:c r="WSC5875" s="25"/>
      <x:c r="WSD5875" s="25"/>
      <x:c r="WSE5875" s="25"/>
      <x:c r="WSF5875" s="25"/>
      <x:c r="WSG5875" s="25"/>
      <x:c r="WSH5875" s="25"/>
      <x:c r="WSI5875" s="25"/>
      <x:c r="WSJ5875" s="25"/>
      <x:c r="WSK5875" s="25"/>
      <x:c r="WSL5875" s="25"/>
      <x:c r="WSM5875" s="25"/>
      <x:c r="WSN5875" s="25"/>
      <x:c r="WSO5875" s="25"/>
      <x:c r="WSP5875" s="25"/>
      <x:c r="WSQ5875" s="25"/>
      <x:c r="WSR5875" s="25"/>
      <x:c r="WSS5875" s="25"/>
      <x:c r="WST5875" s="25"/>
      <x:c r="WSU5875" s="25"/>
      <x:c r="WSV5875" s="25"/>
      <x:c r="WSW5875" s="25"/>
      <x:c r="WSX5875" s="25"/>
      <x:c r="WSY5875" s="25"/>
      <x:c r="WSZ5875" s="25"/>
      <x:c r="WTA5875" s="25"/>
      <x:c r="WTB5875" s="25"/>
      <x:c r="WTC5875" s="25"/>
      <x:c r="WTD5875" s="25"/>
      <x:c r="WTE5875" s="25"/>
      <x:c r="WTF5875" s="25"/>
      <x:c r="WTG5875" s="25"/>
      <x:c r="WTH5875" s="25"/>
      <x:c r="WTI5875" s="25"/>
      <x:c r="WTJ5875" s="25"/>
      <x:c r="WTK5875" s="25"/>
      <x:c r="WTL5875" s="25"/>
      <x:c r="WTM5875" s="25"/>
      <x:c r="WTN5875" s="25"/>
      <x:c r="WTO5875" s="25"/>
      <x:c r="WTP5875" s="25"/>
      <x:c r="WTQ5875" s="25"/>
      <x:c r="WTR5875" s="25"/>
      <x:c r="WTS5875" s="25"/>
      <x:c r="WTT5875" s="25"/>
      <x:c r="WTU5875" s="25"/>
      <x:c r="WTV5875" s="25"/>
      <x:c r="WTW5875" s="25"/>
      <x:c r="WTX5875" s="25"/>
      <x:c r="WTY5875" s="25"/>
      <x:c r="WTZ5875" s="25"/>
      <x:c r="WUA5875" s="25"/>
      <x:c r="WUB5875" s="25"/>
      <x:c r="WUC5875" s="25"/>
      <x:c r="WUD5875" s="25"/>
      <x:c r="WUE5875" s="25"/>
      <x:c r="WUF5875" s="25"/>
      <x:c r="WUG5875" s="25"/>
      <x:c r="WUH5875" s="25"/>
      <x:c r="WUI5875" s="25"/>
      <x:c r="WUJ5875" s="25"/>
      <x:c r="WUK5875" s="25"/>
      <x:c r="WUL5875" s="25"/>
      <x:c r="WUM5875" s="25"/>
      <x:c r="WUN5875" s="25"/>
      <x:c r="WUO5875" s="25"/>
      <x:c r="WUP5875" s="25"/>
      <x:c r="WUQ5875" s="25"/>
      <x:c r="WUR5875" s="25"/>
      <x:c r="WUS5875" s="25"/>
      <x:c r="WUT5875" s="25"/>
      <x:c r="WUU5875" s="25"/>
      <x:c r="WUV5875" s="25"/>
      <x:c r="WUW5875" s="25"/>
      <x:c r="WUX5875" s="25"/>
      <x:c r="WUY5875" s="25"/>
      <x:c r="WUZ5875" s="25"/>
      <x:c r="WVA5875" s="25"/>
      <x:c r="WVB5875" s="25"/>
      <x:c r="WVC5875" s="25"/>
      <x:c r="WVD5875" s="25"/>
      <x:c r="WVE5875" s="25"/>
      <x:c r="WVF5875" s="25"/>
      <x:c r="WVG5875" s="25"/>
      <x:c r="WVH5875" s="25"/>
      <x:c r="WVI5875" s="25"/>
      <x:c r="WVJ5875" s="25"/>
      <x:c r="WVK5875" s="25"/>
      <x:c r="WVL5875" s="25"/>
      <x:c r="WVM5875" s="25"/>
      <x:c r="WVN5875" s="25"/>
      <x:c r="WVO5875" s="25"/>
      <x:c r="WVP5875" s="25"/>
      <x:c r="WVQ5875" s="25"/>
      <x:c r="WVR5875" s="25"/>
      <x:c r="WVS5875" s="25"/>
      <x:c r="WVT5875" s="25"/>
      <x:c r="WVU5875" s="25"/>
      <x:c r="WVV5875" s="25"/>
      <x:c r="WVW5875" s="25"/>
      <x:c r="WVX5875" s="25"/>
      <x:c r="WVY5875" s="25"/>
      <x:c r="WVZ5875" s="25"/>
      <x:c r="WWA5875" s="25"/>
      <x:c r="WWB5875" s="25"/>
      <x:c r="WWC5875" s="25"/>
      <x:c r="WWD5875" s="25"/>
      <x:c r="WWE5875" s="25"/>
      <x:c r="WWF5875" s="25"/>
      <x:c r="WWG5875" s="25"/>
      <x:c r="WWH5875" s="25"/>
      <x:c r="WWI5875" s="25"/>
      <x:c r="WWJ5875" s="25"/>
      <x:c r="WWK5875" s="25"/>
      <x:c r="WWL5875" s="25"/>
      <x:c r="WWM5875" s="25"/>
      <x:c r="WWN5875" s="25"/>
      <x:c r="WWO5875" s="25"/>
      <x:c r="WWP5875" s="25"/>
      <x:c r="WWQ5875" s="25"/>
      <x:c r="WWR5875" s="25"/>
      <x:c r="WWS5875" s="25"/>
      <x:c r="WWT5875" s="25"/>
      <x:c r="WWU5875" s="25"/>
      <x:c r="WWV5875" s="25"/>
      <x:c r="WWW5875" s="25"/>
      <x:c r="WWX5875" s="25"/>
      <x:c r="WWY5875" s="25"/>
      <x:c r="WWZ5875" s="25"/>
      <x:c r="WXA5875" s="25"/>
      <x:c r="WXB5875" s="25"/>
      <x:c r="WXC5875" s="25"/>
      <x:c r="WXD5875" s="25"/>
      <x:c r="WXE5875" s="25"/>
      <x:c r="WXF5875" s="25"/>
      <x:c r="WXG5875" s="25"/>
      <x:c r="WXH5875" s="25"/>
      <x:c r="WXI5875" s="25"/>
      <x:c r="WXJ5875" s="25"/>
      <x:c r="WXK5875" s="25"/>
      <x:c r="WXL5875" s="25"/>
      <x:c r="WXM5875" s="25"/>
      <x:c r="WXN5875" s="25"/>
      <x:c r="WXO5875" s="25"/>
      <x:c r="WXP5875" s="25"/>
      <x:c r="WXQ5875" s="25"/>
      <x:c r="WXR5875" s="25"/>
      <x:c r="WXS5875" s="25"/>
      <x:c r="WXT5875" s="25"/>
      <x:c r="WXU5875" s="25"/>
      <x:c r="WXV5875" s="25"/>
      <x:c r="WXW5875" s="25"/>
      <x:c r="WXX5875" s="25"/>
      <x:c r="WXY5875" s="25"/>
      <x:c r="WXZ5875" s="25"/>
      <x:c r="WYA5875" s="25"/>
      <x:c r="WYB5875" s="25"/>
      <x:c r="WYC5875" s="25"/>
      <x:c r="WYD5875" s="25"/>
      <x:c r="WYE5875" s="25"/>
      <x:c r="WYF5875" s="25"/>
      <x:c r="WYG5875" s="25"/>
      <x:c r="WYH5875" s="25"/>
      <x:c r="WYI5875" s="25"/>
      <x:c r="WYJ5875" s="25"/>
      <x:c r="WYK5875" s="25"/>
      <x:c r="WYL5875" s="25"/>
      <x:c r="WYM5875" s="25"/>
      <x:c r="WYN5875" s="25"/>
      <x:c r="WYO5875" s="25"/>
      <x:c r="WYP5875" s="25"/>
      <x:c r="WYQ5875" s="25"/>
      <x:c r="WYR5875" s="25"/>
      <x:c r="WYS5875" s="25"/>
      <x:c r="WYT5875" s="25"/>
      <x:c r="WYU5875" s="25"/>
      <x:c r="WYV5875" s="25"/>
      <x:c r="WYW5875" s="25"/>
      <x:c r="WYX5875" s="25"/>
      <x:c r="WYY5875" s="25"/>
      <x:c r="WYZ5875" s="25"/>
      <x:c r="WZA5875" s="25"/>
      <x:c r="WZB5875" s="25"/>
      <x:c r="WZC5875" s="25"/>
      <x:c r="WZD5875" s="25"/>
      <x:c r="WZE5875" s="25"/>
      <x:c r="WZF5875" s="25"/>
      <x:c r="WZG5875" s="25"/>
      <x:c r="WZH5875" s="25"/>
      <x:c r="WZI5875" s="25"/>
      <x:c r="WZJ5875" s="25"/>
      <x:c r="WZK5875" s="25"/>
      <x:c r="WZL5875" s="25"/>
      <x:c r="WZM5875" s="25"/>
      <x:c r="WZN5875" s="25"/>
      <x:c r="WZO5875" s="25"/>
      <x:c r="WZP5875" s="25"/>
      <x:c r="WZQ5875" s="25"/>
      <x:c r="WZR5875" s="25"/>
      <x:c r="WZS5875" s="25"/>
      <x:c r="WZT5875" s="25"/>
      <x:c r="WZU5875" s="25"/>
      <x:c r="WZV5875" s="25"/>
      <x:c r="WZW5875" s="25"/>
      <x:c r="WZX5875" s="25"/>
      <x:c r="WZY5875" s="25"/>
      <x:c r="WZZ5875" s="25"/>
      <x:c r="XAA5875" s="25"/>
      <x:c r="XAB5875" s="25"/>
      <x:c r="XAC5875" s="25"/>
      <x:c r="XAD5875" s="25"/>
      <x:c r="XAE5875" s="25"/>
      <x:c r="XAF5875" s="25"/>
      <x:c r="XAG5875" s="25"/>
      <x:c r="XAH5875" s="25"/>
      <x:c r="XAI5875" s="25"/>
      <x:c r="XAJ5875" s="25"/>
      <x:c r="XAK5875" s="25"/>
      <x:c r="XAL5875" s="25"/>
      <x:c r="XAM5875" s="25"/>
      <x:c r="XAN5875" s="25"/>
      <x:c r="XAO5875" s="25"/>
      <x:c r="XAP5875" s="25"/>
      <x:c r="XAQ5875" s="25"/>
      <x:c r="XAR5875" s="25"/>
      <x:c r="XAS5875" s="25"/>
      <x:c r="XAT5875" s="25"/>
      <x:c r="XAU5875" s="25"/>
      <x:c r="XAV5875" s="25"/>
      <x:c r="XAW5875" s="25"/>
      <x:c r="XAX5875" s="25"/>
      <x:c r="XAY5875" s="25"/>
      <x:c r="XAZ5875" s="25"/>
      <x:c r="XBA5875" s="25"/>
      <x:c r="XBB5875" s="25"/>
      <x:c r="XBC5875" s="25"/>
      <x:c r="XBD5875" s="25"/>
      <x:c r="XBE5875" s="25"/>
      <x:c r="XBF5875" s="25"/>
      <x:c r="XBG5875" s="25"/>
      <x:c r="XBH5875" s="25"/>
      <x:c r="XBI5875" s="25"/>
      <x:c r="XBJ5875" s="25"/>
      <x:c r="XBK5875" s="25"/>
      <x:c r="XBL5875" s="25"/>
      <x:c r="XBM5875" s="25"/>
      <x:c r="XBN5875" s="25"/>
      <x:c r="XBO5875" s="25"/>
      <x:c r="XBP5875" s="25"/>
      <x:c r="XBQ5875" s="25"/>
      <x:c r="XBR5875" s="25"/>
      <x:c r="XBS5875" s="25"/>
      <x:c r="XBT5875" s="25"/>
      <x:c r="XBU5875" s="25"/>
      <x:c r="XBV5875" s="25"/>
      <x:c r="XBW5875" s="25"/>
      <x:c r="XBX5875" s="25"/>
      <x:c r="XBY5875" s="25"/>
      <x:c r="XBZ5875" s="25"/>
      <x:c r="XCA5875" s="25"/>
      <x:c r="XCB5875" s="25"/>
      <x:c r="XCC5875" s="25"/>
      <x:c r="XCD5875" s="25"/>
      <x:c r="XCE5875" s="25"/>
      <x:c r="XCF5875" s="25"/>
      <x:c r="XCG5875" s="25"/>
      <x:c r="XCH5875" s="25"/>
      <x:c r="XCI5875" s="25"/>
      <x:c r="XCJ5875" s="25"/>
      <x:c r="XCK5875" s="25"/>
      <x:c r="XCL5875" s="25"/>
      <x:c r="XCM5875" s="25"/>
      <x:c r="XCN5875" s="25"/>
      <x:c r="XCO5875" s="25"/>
      <x:c r="XCP5875" s="25"/>
      <x:c r="XCQ5875" s="25"/>
      <x:c r="XCR5875" s="25"/>
      <x:c r="XCS5875" s="25"/>
      <x:c r="XCT5875" s="25"/>
      <x:c r="XCU5875" s="25"/>
      <x:c r="XCV5875" s="25"/>
      <x:c r="XCW5875" s="25"/>
      <x:c r="XCX5875" s="25"/>
      <x:c r="XCY5875" s="25"/>
      <x:c r="XCZ5875" s="25"/>
      <x:c r="XDA5875" s="25"/>
      <x:c r="XDB5875" s="25"/>
      <x:c r="XDC5875" s="25"/>
      <x:c r="XDD5875" s="25"/>
      <x:c r="XDE5875" s="25"/>
      <x:c r="XDF5875" s="25"/>
      <x:c r="XDG5875" s="25"/>
      <x:c r="XDH5875" s="25"/>
      <x:c r="XDI5875" s="25"/>
      <x:c r="XDJ5875" s="25"/>
      <x:c r="XDK5875" s="25"/>
      <x:c r="XDL5875" s="25"/>
      <x:c r="XDM5875" s="25"/>
      <x:c r="XDN5875" s="25"/>
      <x:c r="XDO5875" s="25"/>
      <x:c r="XDP5875" s="25"/>
      <x:c r="XDQ5875" s="25"/>
      <x:c r="XDR5875" s="25"/>
      <x:c r="XDS5875" s="25"/>
      <x:c r="XDT5875" s="25"/>
      <x:c r="XDU5875" s="25"/>
      <x:c r="XDV5875" s="25"/>
      <x:c r="XDW5875" s="25"/>
      <x:c r="XDX5875" s="25"/>
      <x:c r="XDY5875" s="25"/>
      <x:c r="XDZ5875" s="25"/>
      <x:c r="XEA5875" s="25"/>
      <x:c r="XEB5875" s="25"/>
      <x:c r="XEC5875" s="25"/>
      <x:c r="XED5875" s="25"/>
      <x:c r="XEE5875" s="25"/>
      <x:c r="XEF5875" s="25"/>
      <x:c r="XEG5875" s="25"/>
      <x:c r="XEH5875" s="25"/>
      <x:c r="XEI5875" s="25"/>
      <x:c r="XEJ5875" s="25"/>
      <x:c r="XEK5875" s="25"/>
      <x:c r="XEL5875" s="25"/>
      <x:c r="XEM5875" s="25"/>
      <x:c r="XEN5875" s="25"/>
      <x:c r="XEO5875" s="25"/>
      <x:c r="XEP5875" s="25"/>
      <x:c r="XEQ5875" s="25"/>
      <x:c r="XER5875" s="25"/>
      <x:c r="XES5875" s="25"/>
      <x:c r="XET5875" s="25"/>
      <x:c r="XEU5875" s="25"/>
      <x:c r="XEV5875" s="25"/>
      <x:c r="XEW5875" s="25"/>
      <x:c r="XEX5875" s="25"/>
      <x:c r="XEY5875" s="25"/>
      <x:c r="XEZ5875" s="25"/>
      <x:c r="XFA5875" s="25"/>
      <x:c r="XFB5875" s="25"/>
      <x:c r="XFC5875" s="25"/>
      <x:c r="XFD5875" s="25"/>
    </x:row>
    <x:row r="5876" spans="1:43" s="6" customFormat="1">
      <x:c r="A5876" s="386">
        <x:v>469435</x:v>
      </x:c>
      <x:c r="B5876" s="6">
        <x:v>1362</x:v>
      </x:c>
      <x:c r="C5876" s="6">
        <x:f>18/30</x:f>
        <x:v>0.6</x:v>
      </x:c>
      <x:c r="G5876" s="6">
        <x:v>1</x:v>
      </x:c>
      <x:c r="I5876" s="6" t="s">
        <x:v>746</x:v>
      </x:c>
      <x:c r="M5876" s="6">
        <x:v>5056</x:v>
      </x:c>
      <x:c r="O5876" s="6" t="s">
        <x:v>101</x:v>
      </x:c>
      <x:c r="AG5876" s="93"/>
      <x:c r="AL5876" s="171" t="s">
        <x:v>864</x:v>
      </x:c>
      <x:c r="AM5876" s="171"/>
      <x:c r="AN5876" s="171"/>
      <x:c r="AO5876" s="171"/>
      <x:c r="AP5876" s="171"/>
      <x:c r="AQ5876" s="171"/>
    </x:row>
    <x:row r="5877" spans="1:43" s="6" customFormat="1">
      <x:c r="A5877" s="386">
        <x:v>469436</x:v>
      </x:c>
      <x:c r="B5877" s="6">
        <x:v>1362</x:v>
      </x:c>
      <x:c r="C5877" s="6">
        <x:f>20/30</x:f>
        <x:v>0.666666666666667</x:v>
      </x:c>
      <x:c r="G5877" s="6">
        <x:v>1</x:v>
      </x:c>
      <x:c r="I5877" s="6" t="s">
        <x:v>746</x:v>
      </x:c>
      <x:c r="M5877" s="6">
        <x:v>5056</x:v>
      </x:c>
      <x:c r="O5877" s="6" t="s">
        <x:v>101</x:v>
      </x:c>
      <x:c r="AG5877" s="93"/>
      <x:c r="AL5877" s="171" t="s">
        <x:v>864</x:v>
      </x:c>
      <x:c r="AM5877" s="171"/>
      <x:c r="AN5877" s="171"/>
      <x:c r="AO5877" s="171"/>
      <x:c r="AP5877" s="171"/>
      <x:c r="AQ5877" s="171"/>
    </x:row>
    <x:row r="5878" spans="1:43" s="6" customFormat="1">
      <x:c r="A5878" s="386">
        <x:v>469437</x:v>
      </x:c>
      <x:c r="B5878" s="6">
        <x:v>1362</x:v>
      </x:c>
      <x:c r="C5878" s="6">
        <x:f>23/30</x:f>
        <x:v>0.766666666666667</x:v>
      </x:c>
      <x:c r="G5878" s="6">
        <x:v>1</x:v>
      </x:c>
      <x:c r="I5878" s="6" t="s">
        <x:v>746</x:v>
      </x:c>
      <x:c r="M5878" s="6">
        <x:v>5056</x:v>
      </x:c>
      <x:c r="O5878" s="6" t="s">
        <x:v>101</x:v>
      </x:c>
      <x:c r="AG5878" s="93"/>
      <x:c r="AL5878" s="171" t="s">
        <x:v>864</x:v>
      </x:c>
      <x:c r="AM5878" s="171"/>
      <x:c r="AN5878" s="171"/>
      <x:c r="AO5878" s="171"/>
      <x:c r="AP5878" s="171"/>
      <x:c r="AQ5878" s="171"/>
    </x:row>
    <x:row r="5879" spans="1:43" s="6" customFormat="1">
      <x:c r="A5879" s="386">
        <x:v>469438</x:v>
      </x:c>
      <x:c r="B5879" s="6">
        <x:v>1362</x:v>
      </x:c>
      <x:c r="C5879" s="6">
        <x:f>30/30</x:f>
        <x:v>1</x:v>
      </x:c>
      <x:c r="G5879" s="6">
        <x:v>1</x:v>
      </x:c>
      <x:c r="I5879" s="6" t="s">
        <x:v>746</x:v>
      </x:c>
      <x:c r="M5879" s="6">
        <x:v>5056</x:v>
      </x:c>
      <x:c r="O5879" s="6" t="s">
        <x:v>101</x:v>
      </x:c>
      <x:c r="AG5879" s="93"/>
      <x:c r="AL5879" s="171" t="s">
        <x:v>864</x:v>
      </x:c>
      <x:c r="AM5879" s="171"/>
      <x:c r="AN5879" s="171"/>
      <x:c r="AO5879" s="171"/>
      <x:c r="AP5879" s="171"/>
      <x:c r="AQ5879" s="171"/>
    </x:row>
    <x:row r="5880" spans="1:43" s="6" customFormat="1">
      <x:c r="A5880" s="386">
        <x:v>469439</x:v>
      </x:c>
      <x:c r="B5880" s="6">
        <x:v>1362</x:v>
      </x:c>
      <x:c r="C5880" s="6">
        <x:f>32/30</x:f>
        <x:v>1.06666666666667</x:v>
      </x:c>
      <x:c r="G5880" s="6">
        <x:v>1</x:v>
      </x:c>
      <x:c r="I5880" s="6" t="s">
        <x:v>746</x:v>
      </x:c>
      <x:c r="M5880" s="6">
        <x:v>5056</x:v>
      </x:c>
      <x:c r="O5880" s="6" t="s">
        <x:v>101</x:v>
      </x:c>
      <x:c r="AG5880" s="93"/>
      <x:c r="AL5880" s="171" t="s">
        <x:v>864</x:v>
      </x:c>
      <x:c r="AM5880" s="171"/>
      <x:c r="AN5880" s="171"/>
      <x:c r="AO5880" s="171"/>
      <x:c r="AP5880" s="171"/>
      <x:c r="AQ5880" s="171"/>
    </x:row>
    <x:row r="5881" spans="1:16384" customFormat="1">
      <x:c r="A5881" s="25">
        <x:v>469440</x:v>
      </x:c>
      <x:c r="B5881" s="25">
        <x:v>1364</x:v>
      </x:c>
      <x:c r="C5881" s="25">
        <x:f>161/30</x:f>
        <x:v>5.36666666666667</x:v>
      </x:c>
      <x:c r="D5881" s="25"/>
      <x:c r="E5881" s="25"/>
      <x:c r="F5881" s="25"/>
      <x:c r="G5881" s="25">
        <x:v>1</x:v>
      </x:c>
      <x:c r="H5881" s="25"/>
      <x:c r="I5881" s="25" t="s">
        <x:v>746</x:v>
      </x:c>
      <x:c r="J5881" s="25"/>
      <x:c r="K5881" s="25"/>
      <x:c r="L5881" s="25"/>
      <x:c r="M5881" s="25"/>
      <x:c r="N5881" s="25"/>
      <x:c r="O5881" s="25"/>
      <x:c r="P5881" s="25"/>
      <x:c r="Q5881" s="25"/>
      <x:c r="R5881" s="25"/>
      <x:c r="S5881" s="25"/>
      <x:c r="T5881" s="25"/>
      <x:c r="U5881" s="25"/>
      <x:c r="V5881" s="25"/>
      <x:c r="W5881" s="25"/>
      <x:c r="X5881" s="25"/>
      <x:c r="Y5881" s="25"/>
      <x:c r="Z5881" s="25"/>
      <x:c r="AA5881" s="25"/>
      <x:c r="AB5881" s="25"/>
      <x:c r="AC5881" s="25"/>
      <x:c r="AD5881" s="25"/>
      <x:c r="AE5881" s="25"/>
      <x:c r="AF5881" s="25"/>
      <x:c r="AG5881" s="25"/>
      <x:c r="AH5881" s="25"/>
      <x:c r="AI5881" s="25"/>
      <x:c r="AJ5881" s="25"/>
      <x:c r="AK5881" s="25"/>
      <x:c r="AL5881" s="25" t="s">
        <x:v>865</x:v>
      </x:c>
      <x:c r="AM5881" s="25"/>
      <x:c r="AN5881" s="25"/>
      <x:c r="AO5881" s="25"/>
      <x:c r="AP5881" s="25"/>
      <x:c r="AQ5881" s="25"/>
      <x:c r="AR5881" s="25"/>
      <x:c r="AS5881" s="25"/>
      <x:c r="AT5881" s="25"/>
      <x:c r="AU5881" s="25"/>
      <x:c r="AV5881" s="25"/>
      <x:c r="AW5881" s="25"/>
      <x:c r="AX5881" s="25"/>
      <x:c r="AY5881" s="25"/>
      <x:c r="AZ5881" s="25"/>
      <x:c r="BA5881" s="25"/>
      <x:c r="BB5881" s="25"/>
      <x:c r="BC5881" s="25"/>
      <x:c r="BD5881" s="25"/>
      <x:c r="BE5881" s="25"/>
      <x:c r="BF5881" s="25"/>
      <x:c r="BG5881" s="25"/>
      <x:c r="BH5881" s="25"/>
      <x:c r="BI5881" s="25"/>
      <x:c r="BJ5881" s="25"/>
      <x:c r="BK5881" s="25"/>
      <x:c r="BL5881" s="25"/>
      <x:c r="BM5881" s="25"/>
      <x:c r="BN5881" s="25"/>
      <x:c r="BO5881" s="25"/>
      <x:c r="BP5881" s="25"/>
      <x:c r="BQ5881" s="25"/>
      <x:c r="BR5881" s="25"/>
      <x:c r="BS5881" s="25"/>
      <x:c r="BT5881" s="25"/>
      <x:c r="BU5881" s="25"/>
      <x:c r="BV5881" s="25"/>
      <x:c r="BW5881" s="25"/>
      <x:c r="BX5881" s="25"/>
      <x:c r="BY5881" s="25"/>
      <x:c r="BZ5881" s="25"/>
      <x:c r="CA5881" s="25"/>
      <x:c r="CB5881" s="25"/>
      <x:c r="CC5881" s="25"/>
      <x:c r="CD5881" s="25"/>
      <x:c r="CE5881" s="25"/>
      <x:c r="CF5881" s="25"/>
      <x:c r="CG5881" s="25"/>
      <x:c r="CH5881" s="25"/>
      <x:c r="CI5881" s="25"/>
      <x:c r="CJ5881" s="25"/>
      <x:c r="CK5881" s="25"/>
      <x:c r="CL5881" s="25"/>
      <x:c r="CM5881" s="25"/>
      <x:c r="CN5881" s="25"/>
      <x:c r="CO5881" s="25"/>
      <x:c r="CP5881" s="25"/>
      <x:c r="CQ5881" s="25"/>
      <x:c r="CR5881" s="25"/>
      <x:c r="CS5881" s="25"/>
      <x:c r="CT5881" s="25"/>
      <x:c r="CU5881" s="25"/>
      <x:c r="CV5881" s="25"/>
      <x:c r="CW5881" s="25"/>
      <x:c r="CX5881" s="25"/>
      <x:c r="CY5881" s="25"/>
      <x:c r="CZ5881" s="25"/>
      <x:c r="DA5881" s="25"/>
      <x:c r="DB5881" s="25"/>
      <x:c r="DC5881" s="25"/>
      <x:c r="DD5881" s="25"/>
      <x:c r="DE5881" s="25"/>
      <x:c r="DF5881" s="25"/>
      <x:c r="DG5881" s="25"/>
      <x:c r="DH5881" s="25"/>
      <x:c r="DI5881" s="25"/>
      <x:c r="DJ5881" s="25"/>
      <x:c r="DK5881" s="25"/>
      <x:c r="DL5881" s="25"/>
      <x:c r="DM5881" s="25"/>
      <x:c r="DN5881" s="25"/>
      <x:c r="DO5881" s="25"/>
      <x:c r="DP5881" s="25"/>
      <x:c r="DQ5881" s="25"/>
      <x:c r="DR5881" s="25"/>
      <x:c r="DS5881" s="25"/>
      <x:c r="DT5881" s="25"/>
      <x:c r="DU5881" s="25"/>
      <x:c r="DV5881" s="25"/>
      <x:c r="DW5881" s="25"/>
      <x:c r="DX5881" s="25"/>
      <x:c r="DY5881" s="25"/>
      <x:c r="DZ5881" s="25"/>
      <x:c r="EA5881" s="25"/>
      <x:c r="EB5881" s="25"/>
      <x:c r="EC5881" s="25"/>
      <x:c r="ED5881" s="25"/>
      <x:c r="EE5881" s="25"/>
      <x:c r="EF5881" s="25"/>
      <x:c r="EG5881" s="25"/>
      <x:c r="EH5881" s="25"/>
      <x:c r="EI5881" s="25"/>
      <x:c r="EJ5881" s="25"/>
      <x:c r="EK5881" s="25"/>
      <x:c r="EL5881" s="25"/>
      <x:c r="EM5881" s="25"/>
      <x:c r="EN5881" s="25"/>
      <x:c r="EO5881" s="25"/>
      <x:c r="EP5881" s="25"/>
      <x:c r="EQ5881" s="25"/>
      <x:c r="ER5881" s="25"/>
      <x:c r="ES5881" s="25"/>
      <x:c r="ET5881" s="25"/>
      <x:c r="EU5881" s="25"/>
      <x:c r="EV5881" s="25"/>
      <x:c r="EW5881" s="25"/>
      <x:c r="EX5881" s="25"/>
      <x:c r="EY5881" s="25"/>
      <x:c r="EZ5881" s="25"/>
      <x:c r="FA5881" s="25"/>
      <x:c r="FB5881" s="25"/>
      <x:c r="FC5881" s="25"/>
      <x:c r="FD5881" s="25"/>
      <x:c r="FE5881" s="25"/>
      <x:c r="FF5881" s="25"/>
      <x:c r="FG5881" s="25"/>
      <x:c r="FH5881" s="25"/>
      <x:c r="FI5881" s="25"/>
      <x:c r="FJ5881" s="25"/>
      <x:c r="FK5881" s="25"/>
      <x:c r="FL5881" s="25"/>
      <x:c r="FM5881" s="25"/>
      <x:c r="FN5881" s="25"/>
      <x:c r="FO5881" s="25"/>
      <x:c r="FP5881" s="25"/>
      <x:c r="FQ5881" s="25"/>
      <x:c r="FR5881" s="25"/>
      <x:c r="FS5881" s="25"/>
      <x:c r="FT5881" s="25"/>
      <x:c r="FU5881" s="25"/>
      <x:c r="FV5881" s="25"/>
      <x:c r="FW5881" s="25"/>
      <x:c r="FX5881" s="25"/>
      <x:c r="FY5881" s="25"/>
      <x:c r="FZ5881" s="25"/>
      <x:c r="GA5881" s="25"/>
      <x:c r="GB5881" s="25"/>
      <x:c r="GC5881" s="25"/>
      <x:c r="GD5881" s="25"/>
      <x:c r="GE5881" s="25"/>
      <x:c r="GF5881" s="25"/>
      <x:c r="GG5881" s="25"/>
      <x:c r="GH5881" s="25"/>
      <x:c r="GI5881" s="25"/>
      <x:c r="GJ5881" s="25"/>
      <x:c r="GK5881" s="25"/>
      <x:c r="GL5881" s="25"/>
      <x:c r="GM5881" s="25"/>
      <x:c r="GN5881" s="25"/>
      <x:c r="GO5881" s="25"/>
      <x:c r="GP5881" s="25"/>
      <x:c r="GQ5881" s="25"/>
      <x:c r="GR5881" s="25"/>
      <x:c r="GS5881" s="25"/>
      <x:c r="GT5881" s="25"/>
      <x:c r="GU5881" s="25"/>
      <x:c r="GV5881" s="25"/>
      <x:c r="GW5881" s="25"/>
      <x:c r="GX5881" s="25"/>
      <x:c r="GY5881" s="25"/>
      <x:c r="GZ5881" s="25"/>
      <x:c r="HA5881" s="25"/>
      <x:c r="HB5881" s="25"/>
      <x:c r="HC5881" s="25"/>
      <x:c r="HD5881" s="25"/>
      <x:c r="HE5881" s="25"/>
      <x:c r="HF5881" s="25"/>
      <x:c r="HG5881" s="25"/>
      <x:c r="HH5881" s="25"/>
      <x:c r="HI5881" s="25"/>
      <x:c r="HJ5881" s="25"/>
      <x:c r="HK5881" s="25"/>
      <x:c r="HL5881" s="25"/>
      <x:c r="HM5881" s="25"/>
      <x:c r="HN5881" s="25"/>
      <x:c r="HO5881" s="25"/>
      <x:c r="HP5881" s="25"/>
      <x:c r="HQ5881" s="25"/>
      <x:c r="HR5881" s="25"/>
      <x:c r="HS5881" s="25"/>
      <x:c r="HT5881" s="25"/>
      <x:c r="HU5881" s="25"/>
      <x:c r="HV5881" s="25"/>
      <x:c r="HW5881" s="25"/>
      <x:c r="HX5881" s="25"/>
      <x:c r="HY5881" s="25"/>
      <x:c r="HZ5881" s="25"/>
      <x:c r="IA5881" s="25"/>
      <x:c r="IB5881" s="25"/>
      <x:c r="IC5881" s="25"/>
      <x:c r="ID5881" s="25"/>
      <x:c r="IE5881" s="25"/>
      <x:c r="IF5881" s="25"/>
      <x:c r="IG5881" s="25"/>
      <x:c r="IH5881" s="25"/>
      <x:c r="II5881" s="25"/>
      <x:c r="IJ5881" s="25"/>
      <x:c r="IK5881" s="25"/>
      <x:c r="IL5881" s="25"/>
      <x:c r="IM5881" s="25"/>
      <x:c r="IN5881" s="25"/>
      <x:c r="IO5881" s="25"/>
      <x:c r="IP5881" s="25"/>
      <x:c r="IQ5881" s="25"/>
      <x:c r="IR5881" s="25"/>
      <x:c r="IS5881" s="25"/>
      <x:c r="IT5881" s="25"/>
      <x:c r="IU5881" s="25"/>
      <x:c r="IV5881" s="25"/>
      <x:c r="IW5881" s="25"/>
      <x:c r="IX5881" s="25"/>
      <x:c r="IY5881" s="25"/>
      <x:c r="IZ5881" s="25"/>
      <x:c r="JA5881" s="25"/>
      <x:c r="JB5881" s="25"/>
      <x:c r="JC5881" s="25"/>
      <x:c r="JD5881" s="25"/>
      <x:c r="JE5881" s="25"/>
      <x:c r="JF5881" s="25"/>
      <x:c r="JG5881" s="25"/>
      <x:c r="JH5881" s="25"/>
      <x:c r="JI5881" s="25"/>
      <x:c r="JJ5881" s="25"/>
      <x:c r="JK5881" s="25"/>
      <x:c r="JL5881" s="25"/>
      <x:c r="JM5881" s="25"/>
      <x:c r="JN5881" s="25"/>
      <x:c r="JO5881" s="25"/>
      <x:c r="JP5881" s="25"/>
      <x:c r="JQ5881" s="25"/>
      <x:c r="JR5881" s="25"/>
      <x:c r="JS5881" s="25"/>
      <x:c r="JT5881" s="25"/>
      <x:c r="JU5881" s="25"/>
      <x:c r="JV5881" s="25"/>
      <x:c r="JW5881" s="25"/>
      <x:c r="JX5881" s="25"/>
      <x:c r="JY5881" s="25"/>
      <x:c r="JZ5881" s="25"/>
      <x:c r="KA5881" s="25"/>
      <x:c r="KB5881" s="25"/>
      <x:c r="KC5881" s="25"/>
      <x:c r="KD5881" s="25"/>
      <x:c r="KE5881" s="25"/>
      <x:c r="KF5881" s="25"/>
      <x:c r="KG5881" s="25"/>
      <x:c r="KH5881" s="25"/>
      <x:c r="KI5881" s="25"/>
      <x:c r="KJ5881" s="25"/>
      <x:c r="KK5881" s="25"/>
      <x:c r="KL5881" s="25"/>
      <x:c r="KM5881" s="25"/>
      <x:c r="KN5881" s="25"/>
      <x:c r="KO5881" s="25"/>
      <x:c r="KP5881" s="25"/>
      <x:c r="KQ5881" s="25"/>
      <x:c r="KR5881" s="25"/>
      <x:c r="KS5881" s="25"/>
      <x:c r="KT5881" s="25"/>
      <x:c r="KU5881" s="25"/>
      <x:c r="KV5881" s="25"/>
      <x:c r="KW5881" s="25"/>
      <x:c r="KX5881" s="25"/>
      <x:c r="KY5881" s="25"/>
      <x:c r="KZ5881" s="25"/>
      <x:c r="LA5881" s="25"/>
      <x:c r="LB5881" s="25"/>
      <x:c r="LC5881" s="25"/>
      <x:c r="LD5881" s="25"/>
      <x:c r="LE5881" s="25"/>
      <x:c r="LF5881" s="25"/>
      <x:c r="LG5881" s="25"/>
      <x:c r="LH5881" s="25"/>
      <x:c r="LI5881" s="25"/>
      <x:c r="LJ5881" s="25"/>
      <x:c r="LK5881" s="25"/>
      <x:c r="LL5881" s="25"/>
      <x:c r="LM5881" s="25"/>
      <x:c r="LN5881" s="25"/>
      <x:c r="LO5881" s="25"/>
      <x:c r="LP5881" s="25"/>
      <x:c r="LQ5881" s="25"/>
      <x:c r="LR5881" s="25"/>
      <x:c r="LS5881" s="25"/>
      <x:c r="LT5881" s="25"/>
      <x:c r="LU5881" s="25"/>
      <x:c r="LV5881" s="25"/>
      <x:c r="LW5881" s="25"/>
      <x:c r="LX5881" s="25"/>
      <x:c r="LY5881" s="25"/>
      <x:c r="LZ5881" s="25"/>
      <x:c r="MA5881" s="25"/>
      <x:c r="MB5881" s="25"/>
      <x:c r="MC5881" s="25"/>
      <x:c r="MD5881" s="25"/>
      <x:c r="ME5881" s="25"/>
      <x:c r="MF5881" s="25"/>
      <x:c r="MG5881" s="25"/>
      <x:c r="MH5881" s="25"/>
      <x:c r="MI5881" s="25"/>
      <x:c r="MJ5881" s="25"/>
      <x:c r="MK5881" s="25"/>
      <x:c r="ML5881" s="25"/>
      <x:c r="MM5881" s="25"/>
      <x:c r="MN5881" s="25"/>
      <x:c r="MO5881" s="25"/>
      <x:c r="MP5881" s="25"/>
      <x:c r="MQ5881" s="25"/>
      <x:c r="MR5881" s="25"/>
      <x:c r="MS5881" s="25"/>
      <x:c r="MT5881" s="25"/>
      <x:c r="MU5881" s="25"/>
      <x:c r="MV5881" s="25"/>
      <x:c r="MW5881" s="25"/>
      <x:c r="MX5881" s="25"/>
      <x:c r="MY5881" s="25"/>
      <x:c r="MZ5881" s="25"/>
      <x:c r="NA5881" s="25"/>
      <x:c r="NB5881" s="25"/>
      <x:c r="NC5881" s="25"/>
      <x:c r="ND5881" s="25"/>
      <x:c r="NE5881" s="25"/>
      <x:c r="NF5881" s="25"/>
      <x:c r="NG5881" s="25"/>
      <x:c r="NH5881" s="25"/>
      <x:c r="NI5881" s="25"/>
      <x:c r="NJ5881" s="25"/>
      <x:c r="NK5881" s="25"/>
      <x:c r="NL5881" s="25"/>
      <x:c r="NM5881" s="25"/>
      <x:c r="NN5881" s="25"/>
      <x:c r="NO5881" s="25"/>
      <x:c r="NP5881" s="25"/>
      <x:c r="NQ5881" s="25"/>
      <x:c r="NR5881" s="25"/>
      <x:c r="NS5881" s="25"/>
      <x:c r="NT5881" s="25"/>
      <x:c r="NU5881" s="25"/>
      <x:c r="NV5881" s="25"/>
      <x:c r="NW5881" s="25"/>
      <x:c r="NX5881" s="25"/>
      <x:c r="NY5881" s="25"/>
      <x:c r="NZ5881" s="25"/>
      <x:c r="OA5881" s="25"/>
      <x:c r="OB5881" s="25"/>
      <x:c r="OC5881" s="25"/>
      <x:c r="OD5881" s="25"/>
      <x:c r="OE5881" s="25"/>
      <x:c r="OF5881" s="25"/>
      <x:c r="OG5881" s="25"/>
      <x:c r="OH5881" s="25"/>
      <x:c r="OI5881" s="25"/>
      <x:c r="OJ5881" s="25"/>
      <x:c r="OK5881" s="25"/>
      <x:c r="OL5881" s="25"/>
      <x:c r="OM5881" s="25"/>
      <x:c r="ON5881" s="25"/>
      <x:c r="OO5881" s="25"/>
      <x:c r="OP5881" s="25"/>
      <x:c r="OQ5881" s="25"/>
      <x:c r="OR5881" s="25"/>
      <x:c r="OS5881" s="25"/>
      <x:c r="OT5881" s="25"/>
      <x:c r="OU5881" s="25"/>
      <x:c r="OV5881" s="25"/>
      <x:c r="OW5881" s="25"/>
      <x:c r="OX5881" s="25"/>
      <x:c r="OY5881" s="25"/>
      <x:c r="OZ5881" s="25"/>
      <x:c r="PA5881" s="25"/>
      <x:c r="PB5881" s="25"/>
      <x:c r="PC5881" s="25"/>
      <x:c r="PD5881" s="25"/>
      <x:c r="PE5881" s="25"/>
      <x:c r="PF5881" s="25"/>
      <x:c r="PG5881" s="25"/>
      <x:c r="PH5881" s="25"/>
      <x:c r="PI5881" s="25"/>
      <x:c r="PJ5881" s="25"/>
      <x:c r="PK5881" s="25"/>
      <x:c r="PL5881" s="25"/>
      <x:c r="PM5881" s="25"/>
      <x:c r="PN5881" s="25"/>
      <x:c r="PO5881" s="25"/>
      <x:c r="PP5881" s="25"/>
      <x:c r="PQ5881" s="25"/>
      <x:c r="PR5881" s="25"/>
      <x:c r="PS5881" s="25"/>
      <x:c r="PT5881" s="25"/>
      <x:c r="PU5881" s="25"/>
      <x:c r="PV5881" s="25"/>
      <x:c r="PW5881" s="25"/>
      <x:c r="PX5881" s="25"/>
      <x:c r="PY5881" s="25"/>
      <x:c r="PZ5881" s="25"/>
      <x:c r="QA5881" s="25"/>
      <x:c r="QB5881" s="25"/>
      <x:c r="QC5881" s="25"/>
      <x:c r="QD5881" s="25"/>
      <x:c r="QE5881" s="25"/>
      <x:c r="QF5881" s="25"/>
      <x:c r="QG5881" s="25"/>
      <x:c r="QH5881" s="25"/>
      <x:c r="QI5881" s="25"/>
      <x:c r="QJ5881" s="25"/>
      <x:c r="QK5881" s="25"/>
      <x:c r="QL5881" s="25"/>
      <x:c r="QM5881" s="25"/>
      <x:c r="QN5881" s="25"/>
      <x:c r="QO5881" s="25"/>
      <x:c r="QP5881" s="25"/>
      <x:c r="QQ5881" s="25"/>
      <x:c r="QR5881" s="25"/>
      <x:c r="QS5881" s="25"/>
      <x:c r="QT5881" s="25"/>
      <x:c r="QU5881" s="25"/>
      <x:c r="QV5881" s="25"/>
      <x:c r="QW5881" s="25"/>
      <x:c r="QX5881" s="25"/>
      <x:c r="QY5881" s="25"/>
      <x:c r="QZ5881" s="25"/>
      <x:c r="RA5881" s="25"/>
      <x:c r="RB5881" s="25"/>
      <x:c r="RC5881" s="25"/>
      <x:c r="RD5881" s="25"/>
      <x:c r="RE5881" s="25"/>
      <x:c r="RF5881" s="25"/>
      <x:c r="RG5881" s="25"/>
      <x:c r="RH5881" s="25"/>
      <x:c r="RI5881" s="25"/>
      <x:c r="RJ5881" s="25"/>
      <x:c r="RK5881" s="25"/>
      <x:c r="RL5881" s="25"/>
      <x:c r="RM5881" s="25"/>
      <x:c r="RN5881" s="25"/>
      <x:c r="RO5881" s="25"/>
      <x:c r="RP5881" s="25"/>
      <x:c r="RQ5881" s="25"/>
      <x:c r="RR5881" s="25"/>
      <x:c r="RS5881" s="25"/>
      <x:c r="RT5881" s="25"/>
      <x:c r="RU5881" s="25"/>
      <x:c r="RV5881" s="25"/>
      <x:c r="RW5881" s="25"/>
      <x:c r="RX5881" s="25"/>
      <x:c r="RY5881" s="25"/>
      <x:c r="RZ5881" s="25"/>
      <x:c r="SA5881" s="25"/>
      <x:c r="SB5881" s="25"/>
      <x:c r="SC5881" s="25"/>
      <x:c r="SD5881" s="25"/>
      <x:c r="SE5881" s="25"/>
      <x:c r="SF5881" s="25"/>
      <x:c r="SG5881" s="25"/>
      <x:c r="SH5881" s="25"/>
      <x:c r="SI5881" s="25"/>
      <x:c r="SJ5881" s="25"/>
      <x:c r="SK5881" s="25"/>
      <x:c r="SL5881" s="25"/>
      <x:c r="SM5881" s="25"/>
      <x:c r="SN5881" s="25"/>
      <x:c r="SO5881" s="25"/>
      <x:c r="SP5881" s="25"/>
      <x:c r="SQ5881" s="25"/>
      <x:c r="SR5881" s="25"/>
      <x:c r="SS5881" s="25"/>
      <x:c r="ST5881" s="25"/>
      <x:c r="SU5881" s="25"/>
      <x:c r="SV5881" s="25"/>
      <x:c r="SW5881" s="25"/>
      <x:c r="SX5881" s="25"/>
      <x:c r="SY5881" s="25"/>
      <x:c r="SZ5881" s="25"/>
      <x:c r="TA5881" s="25"/>
      <x:c r="TB5881" s="25"/>
      <x:c r="TC5881" s="25"/>
      <x:c r="TD5881" s="25"/>
      <x:c r="TE5881" s="25"/>
      <x:c r="TF5881" s="25"/>
      <x:c r="TG5881" s="25"/>
      <x:c r="TH5881" s="25"/>
      <x:c r="TI5881" s="25"/>
      <x:c r="TJ5881" s="25"/>
      <x:c r="TK5881" s="25"/>
      <x:c r="TL5881" s="25"/>
      <x:c r="TM5881" s="25"/>
      <x:c r="TN5881" s="25"/>
      <x:c r="TO5881" s="25"/>
      <x:c r="TP5881" s="25"/>
      <x:c r="TQ5881" s="25"/>
      <x:c r="TR5881" s="25"/>
      <x:c r="TS5881" s="25"/>
      <x:c r="TT5881" s="25"/>
      <x:c r="TU5881" s="25"/>
      <x:c r="TV5881" s="25"/>
      <x:c r="TW5881" s="25"/>
      <x:c r="TX5881" s="25"/>
      <x:c r="TY5881" s="25"/>
      <x:c r="TZ5881" s="25"/>
      <x:c r="UA5881" s="25"/>
      <x:c r="UB5881" s="25"/>
      <x:c r="UC5881" s="25"/>
      <x:c r="UD5881" s="25"/>
      <x:c r="UE5881" s="25"/>
      <x:c r="UF5881" s="25"/>
      <x:c r="UG5881" s="25"/>
      <x:c r="UH5881" s="25"/>
      <x:c r="UI5881" s="25"/>
      <x:c r="UJ5881" s="25"/>
      <x:c r="UK5881" s="25"/>
      <x:c r="UL5881" s="25"/>
      <x:c r="UM5881" s="25"/>
      <x:c r="UN5881" s="25"/>
      <x:c r="UO5881" s="25"/>
      <x:c r="UP5881" s="25"/>
      <x:c r="UQ5881" s="25"/>
      <x:c r="UR5881" s="25"/>
      <x:c r="US5881" s="25"/>
      <x:c r="UT5881" s="25"/>
      <x:c r="UU5881" s="25"/>
      <x:c r="UV5881" s="25"/>
      <x:c r="UW5881" s="25"/>
      <x:c r="UX5881" s="25"/>
      <x:c r="UY5881" s="25"/>
      <x:c r="UZ5881" s="25"/>
      <x:c r="VA5881" s="25"/>
      <x:c r="VB5881" s="25"/>
      <x:c r="VC5881" s="25"/>
      <x:c r="VD5881" s="25"/>
      <x:c r="VE5881" s="25"/>
      <x:c r="VF5881" s="25"/>
      <x:c r="VG5881" s="25"/>
      <x:c r="VH5881" s="25"/>
      <x:c r="VI5881" s="25"/>
      <x:c r="VJ5881" s="25"/>
      <x:c r="VK5881" s="25"/>
      <x:c r="VL5881" s="25"/>
      <x:c r="VM5881" s="25"/>
      <x:c r="VN5881" s="25"/>
      <x:c r="VO5881" s="25"/>
      <x:c r="VP5881" s="25"/>
      <x:c r="VQ5881" s="25"/>
      <x:c r="VR5881" s="25"/>
      <x:c r="VS5881" s="25"/>
      <x:c r="VT5881" s="25"/>
      <x:c r="VU5881" s="25"/>
      <x:c r="VV5881" s="25"/>
      <x:c r="VW5881" s="25"/>
      <x:c r="VX5881" s="25"/>
      <x:c r="VY5881" s="25"/>
      <x:c r="VZ5881" s="25"/>
      <x:c r="WA5881" s="25"/>
      <x:c r="WB5881" s="25"/>
      <x:c r="WC5881" s="25"/>
      <x:c r="WD5881" s="25"/>
      <x:c r="WE5881" s="25"/>
      <x:c r="WF5881" s="25"/>
      <x:c r="WG5881" s="25"/>
      <x:c r="WH5881" s="25"/>
      <x:c r="WI5881" s="25"/>
      <x:c r="WJ5881" s="25"/>
      <x:c r="WK5881" s="25"/>
      <x:c r="WL5881" s="25"/>
      <x:c r="WM5881" s="25"/>
      <x:c r="WN5881" s="25"/>
      <x:c r="WO5881" s="25"/>
      <x:c r="WP5881" s="25"/>
      <x:c r="WQ5881" s="25"/>
      <x:c r="WR5881" s="25"/>
      <x:c r="WS5881" s="25"/>
      <x:c r="WT5881" s="25"/>
      <x:c r="WU5881" s="25"/>
      <x:c r="WV5881" s="25"/>
      <x:c r="WW5881" s="25"/>
      <x:c r="WX5881" s="25"/>
      <x:c r="WY5881" s="25"/>
      <x:c r="WZ5881" s="25"/>
      <x:c r="XA5881" s="25"/>
      <x:c r="XB5881" s="25"/>
      <x:c r="XC5881" s="25"/>
      <x:c r="XD5881" s="25"/>
      <x:c r="XE5881" s="25"/>
      <x:c r="XF5881" s="25"/>
      <x:c r="XG5881" s="25"/>
      <x:c r="XH5881" s="25"/>
      <x:c r="XI5881" s="25"/>
      <x:c r="XJ5881" s="25"/>
      <x:c r="XK5881" s="25"/>
      <x:c r="XL5881" s="25"/>
      <x:c r="XM5881" s="25"/>
      <x:c r="XN5881" s="25"/>
      <x:c r="XO5881" s="25"/>
      <x:c r="XP5881" s="25"/>
      <x:c r="XQ5881" s="25"/>
      <x:c r="XR5881" s="25"/>
      <x:c r="XS5881" s="25"/>
      <x:c r="XT5881" s="25"/>
      <x:c r="XU5881" s="25"/>
      <x:c r="XV5881" s="25"/>
      <x:c r="XW5881" s="25"/>
      <x:c r="XX5881" s="25"/>
      <x:c r="XY5881" s="25"/>
      <x:c r="XZ5881" s="25"/>
      <x:c r="YA5881" s="25"/>
      <x:c r="YB5881" s="25"/>
      <x:c r="YC5881" s="25"/>
      <x:c r="YD5881" s="25"/>
      <x:c r="YE5881" s="25"/>
      <x:c r="YF5881" s="25"/>
      <x:c r="YG5881" s="25"/>
      <x:c r="YH5881" s="25"/>
      <x:c r="YI5881" s="25"/>
      <x:c r="YJ5881" s="25"/>
      <x:c r="YK5881" s="25"/>
      <x:c r="YL5881" s="25"/>
      <x:c r="YM5881" s="25"/>
      <x:c r="YN5881" s="25"/>
      <x:c r="YO5881" s="25"/>
      <x:c r="YP5881" s="25"/>
      <x:c r="YQ5881" s="25"/>
      <x:c r="YR5881" s="25"/>
      <x:c r="YS5881" s="25"/>
      <x:c r="YT5881" s="25"/>
      <x:c r="YU5881" s="25"/>
      <x:c r="YV5881" s="25"/>
      <x:c r="YW5881" s="25"/>
      <x:c r="YX5881" s="25"/>
      <x:c r="YY5881" s="25"/>
      <x:c r="YZ5881" s="25"/>
      <x:c r="ZA5881" s="25"/>
      <x:c r="ZB5881" s="25"/>
      <x:c r="ZC5881" s="25"/>
      <x:c r="ZD5881" s="25"/>
      <x:c r="ZE5881" s="25"/>
      <x:c r="ZF5881" s="25"/>
      <x:c r="ZG5881" s="25"/>
      <x:c r="ZH5881" s="25"/>
      <x:c r="ZI5881" s="25"/>
      <x:c r="ZJ5881" s="25"/>
      <x:c r="ZK5881" s="25"/>
      <x:c r="ZL5881" s="25"/>
      <x:c r="ZM5881" s="25"/>
      <x:c r="ZN5881" s="25"/>
      <x:c r="ZO5881" s="25"/>
      <x:c r="ZP5881" s="25"/>
      <x:c r="ZQ5881" s="25"/>
      <x:c r="ZR5881" s="25"/>
      <x:c r="ZS5881" s="25"/>
      <x:c r="ZT5881" s="25"/>
      <x:c r="ZU5881" s="25"/>
      <x:c r="ZV5881" s="25"/>
      <x:c r="ZW5881" s="25"/>
      <x:c r="ZX5881" s="25"/>
      <x:c r="ZY5881" s="25"/>
      <x:c r="ZZ5881" s="25"/>
      <x:c r="AAA5881" s="25"/>
      <x:c r="AAB5881" s="25"/>
      <x:c r="AAC5881" s="25"/>
      <x:c r="AAD5881" s="25"/>
      <x:c r="AAE5881" s="25"/>
      <x:c r="AAF5881" s="25"/>
      <x:c r="AAG5881" s="25"/>
      <x:c r="AAH5881" s="25"/>
      <x:c r="AAI5881" s="25"/>
      <x:c r="AAJ5881" s="25"/>
      <x:c r="AAK5881" s="25"/>
      <x:c r="AAL5881" s="25"/>
      <x:c r="AAM5881" s="25"/>
      <x:c r="AAN5881" s="25"/>
      <x:c r="AAO5881" s="25"/>
      <x:c r="AAP5881" s="25"/>
      <x:c r="AAQ5881" s="25"/>
      <x:c r="AAR5881" s="25"/>
      <x:c r="AAS5881" s="25"/>
      <x:c r="AAT5881" s="25"/>
      <x:c r="AAU5881" s="25"/>
      <x:c r="AAV5881" s="25"/>
      <x:c r="AAW5881" s="25"/>
      <x:c r="AAX5881" s="25"/>
      <x:c r="AAY5881" s="25"/>
      <x:c r="AAZ5881" s="25"/>
      <x:c r="ABA5881" s="25"/>
      <x:c r="ABB5881" s="25"/>
      <x:c r="ABC5881" s="25"/>
      <x:c r="ABD5881" s="25"/>
      <x:c r="ABE5881" s="25"/>
      <x:c r="ABF5881" s="25"/>
      <x:c r="ABG5881" s="25"/>
      <x:c r="ABH5881" s="25"/>
      <x:c r="ABI5881" s="25"/>
      <x:c r="ABJ5881" s="25"/>
      <x:c r="ABK5881" s="25"/>
      <x:c r="ABL5881" s="25"/>
      <x:c r="ABM5881" s="25"/>
      <x:c r="ABN5881" s="25"/>
      <x:c r="ABO5881" s="25"/>
      <x:c r="ABP5881" s="25"/>
      <x:c r="ABQ5881" s="25"/>
      <x:c r="ABR5881" s="25"/>
      <x:c r="ABS5881" s="25"/>
      <x:c r="ABT5881" s="25"/>
      <x:c r="ABU5881" s="25"/>
      <x:c r="ABV5881" s="25"/>
      <x:c r="ABW5881" s="25"/>
      <x:c r="ABX5881" s="25"/>
      <x:c r="ABY5881" s="25"/>
      <x:c r="ABZ5881" s="25"/>
      <x:c r="ACA5881" s="25"/>
      <x:c r="ACB5881" s="25"/>
      <x:c r="ACC5881" s="25"/>
      <x:c r="ACD5881" s="25"/>
      <x:c r="ACE5881" s="25"/>
      <x:c r="ACF5881" s="25"/>
      <x:c r="ACG5881" s="25"/>
      <x:c r="ACH5881" s="25"/>
      <x:c r="ACI5881" s="25"/>
      <x:c r="ACJ5881" s="25"/>
      <x:c r="ACK5881" s="25"/>
      <x:c r="ACL5881" s="25"/>
      <x:c r="ACM5881" s="25"/>
      <x:c r="ACN5881" s="25"/>
      <x:c r="ACO5881" s="25"/>
      <x:c r="ACP5881" s="25"/>
      <x:c r="ACQ5881" s="25"/>
      <x:c r="ACR5881" s="25"/>
      <x:c r="ACS5881" s="25"/>
      <x:c r="ACT5881" s="25"/>
      <x:c r="ACU5881" s="25"/>
      <x:c r="ACV5881" s="25"/>
      <x:c r="ACW5881" s="25"/>
      <x:c r="ACX5881" s="25"/>
      <x:c r="ACY5881" s="25"/>
      <x:c r="ACZ5881" s="25"/>
      <x:c r="ADA5881" s="25"/>
      <x:c r="ADB5881" s="25"/>
      <x:c r="ADC5881" s="25"/>
      <x:c r="ADD5881" s="25"/>
      <x:c r="ADE5881" s="25"/>
      <x:c r="ADF5881" s="25"/>
      <x:c r="ADG5881" s="25"/>
      <x:c r="ADH5881" s="25"/>
      <x:c r="ADI5881" s="25"/>
      <x:c r="ADJ5881" s="25"/>
      <x:c r="ADK5881" s="25"/>
      <x:c r="ADL5881" s="25"/>
      <x:c r="ADM5881" s="25"/>
      <x:c r="ADN5881" s="25"/>
      <x:c r="ADO5881" s="25"/>
      <x:c r="ADP5881" s="25"/>
      <x:c r="ADQ5881" s="25"/>
      <x:c r="ADR5881" s="25"/>
      <x:c r="ADS5881" s="25"/>
      <x:c r="ADT5881" s="25"/>
      <x:c r="ADU5881" s="25"/>
      <x:c r="ADV5881" s="25"/>
      <x:c r="ADW5881" s="25"/>
      <x:c r="ADX5881" s="25"/>
      <x:c r="ADY5881" s="25"/>
      <x:c r="ADZ5881" s="25"/>
      <x:c r="AEA5881" s="25"/>
      <x:c r="AEB5881" s="25"/>
      <x:c r="AEC5881" s="25"/>
      <x:c r="AED5881" s="25"/>
      <x:c r="AEE5881" s="25"/>
      <x:c r="AEF5881" s="25"/>
      <x:c r="AEG5881" s="25"/>
      <x:c r="AEH5881" s="25"/>
      <x:c r="AEI5881" s="25"/>
      <x:c r="AEJ5881" s="25"/>
      <x:c r="AEK5881" s="25"/>
      <x:c r="AEL5881" s="25"/>
      <x:c r="AEM5881" s="25"/>
      <x:c r="AEN5881" s="25"/>
      <x:c r="AEO5881" s="25"/>
      <x:c r="AEP5881" s="25"/>
      <x:c r="AEQ5881" s="25"/>
      <x:c r="AER5881" s="25"/>
      <x:c r="AES5881" s="25"/>
      <x:c r="AET5881" s="25"/>
      <x:c r="AEU5881" s="25"/>
      <x:c r="AEV5881" s="25"/>
      <x:c r="AEW5881" s="25"/>
      <x:c r="AEX5881" s="25"/>
      <x:c r="AEY5881" s="25"/>
      <x:c r="AEZ5881" s="25"/>
      <x:c r="AFA5881" s="25"/>
      <x:c r="AFB5881" s="25"/>
      <x:c r="AFC5881" s="25"/>
      <x:c r="AFD5881" s="25"/>
      <x:c r="AFE5881" s="25"/>
      <x:c r="AFF5881" s="25"/>
      <x:c r="AFG5881" s="25"/>
      <x:c r="AFH5881" s="25"/>
      <x:c r="AFI5881" s="25"/>
      <x:c r="AFJ5881" s="25"/>
      <x:c r="AFK5881" s="25"/>
      <x:c r="AFL5881" s="25"/>
      <x:c r="AFM5881" s="25"/>
      <x:c r="AFN5881" s="25"/>
      <x:c r="AFO5881" s="25"/>
      <x:c r="AFP5881" s="25"/>
      <x:c r="AFQ5881" s="25"/>
      <x:c r="AFR5881" s="25"/>
      <x:c r="AFS5881" s="25"/>
      <x:c r="AFT5881" s="25"/>
      <x:c r="AFU5881" s="25"/>
      <x:c r="AFV5881" s="25"/>
      <x:c r="AFW5881" s="25"/>
      <x:c r="AFX5881" s="25"/>
      <x:c r="AFY5881" s="25"/>
      <x:c r="AFZ5881" s="25"/>
      <x:c r="AGA5881" s="25"/>
      <x:c r="AGB5881" s="25"/>
      <x:c r="AGC5881" s="25"/>
      <x:c r="AGD5881" s="25"/>
      <x:c r="AGE5881" s="25"/>
      <x:c r="AGF5881" s="25"/>
      <x:c r="AGG5881" s="25"/>
      <x:c r="AGH5881" s="25"/>
      <x:c r="AGI5881" s="25"/>
      <x:c r="AGJ5881" s="25"/>
      <x:c r="AGK5881" s="25"/>
      <x:c r="AGL5881" s="25"/>
      <x:c r="AGM5881" s="25"/>
      <x:c r="AGN5881" s="25"/>
      <x:c r="AGO5881" s="25"/>
      <x:c r="AGP5881" s="25"/>
      <x:c r="AGQ5881" s="25"/>
      <x:c r="AGR5881" s="25"/>
      <x:c r="AGS5881" s="25"/>
      <x:c r="AGT5881" s="25"/>
      <x:c r="AGU5881" s="25"/>
      <x:c r="AGV5881" s="25"/>
      <x:c r="AGW5881" s="25"/>
      <x:c r="AGX5881" s="25"/>
      <x:c r="AGY5881" s="25"/>
      <x:c r="AGZ5881" s="25"/>
      <x:c r="AHA5881" s="25"/>
      <x:c r="AHB5881" s="25"/>
      <x:c r="AHC5881" s="25"/>
      <x:c r="AHD5881" s="25"/>
      <x:c r="AHE5881" s="25"/>
      <x:c r="AHF5881" s="25"/>
      <x:c r="AHG5881" s="25"/>
      <x:c r="AHH5881" s="25"/>
      <x:c r="AHI5881" s="25"/>
      <x:c r="AHJ5881" s="25"/>
      <x:c r="AHK5881" s="25"/>
      <x:c r="AHL5881" s="25"/>
      <x:c r="AHM5881" s="25"/>
      <x:c r="AHN5881" s="25"/>
      <x:c r="AHO5881" s="25"/>
      <x:c r="AHP5881" s="25"/>
      <x:c r="AHQ5881" s="25"/>
      <x:c r="AHR5881" s="25"/>
      <x:c r="AHS5881" s="25"/>
      <x:c r="AHT5881" s="25"/>
      <x:c r="AHU5881" s="25"/>
      <x:c r="AHV5881" s="25"/>
      <x:c r="AHW5881" s="25"/>
      <x:c r="AHX5881" s="25"/>
      <x:c r="AHY5881" s="25"/>
      <x:c r="AHZ5881" s="25"/>
      <x:c r="AIA5881" s="25"/>
      <x:c r="AIB5881" s="25"/>
      <x:c r="AIC5881" s="25"/>
      <x:c r="AID5881" s="25"/>
      <x:c r="AIE5881" s="25"/>
      <x:c r="AIF5881" s="25"/>
      <x:c r="AIG5881" s="25"/>
      <x:c r="AIH5881" s="25"/>
      <x:c r="AII5881" s="25"/>
      <x:c r="AIJ5881" s="25"/>
      <x:c r="AIK5881" s="25"/>
      <x:c r="AIL5881" s="25"/>
      <x:c r="AIM5881" s="25"/>
      <x:c r="AIN5881" s="25"/>
      <x:c r="AIO5881" s="25"/>
      <x:c r="AIP5881" s="25"/>
      <x:c r="AIQ5881" s="25"/>
      <x:c r="AIR5881" s="25"/>
      <x:c r="AIS5881" s="25"/>
      <x:c r="AIT5881" s="25"/>
      <x:c r="AIU5881" s="25"/>
      <x:c r="AIV5881" s="25"/>
      <x:c r="AIW5881" s="25"/>
      <x:c r="AIX5881" s="25"/>
      <x:c r="AIY5881" s="25"/>
      <x:c r="AIZ5881" s="25"/>
      <x:c r="AJA5881" s="25"/>
      <x:c r="AJB5881" s="25"/>
      <x:c r="AJC5881" s="25"/>
      <x:c r="AJD5881" s="25"/>
      <x:c r="AJE5881" s="25"/>
      <x:c r="AJF5881" s="25"/>
      <x:c r="AJG5881" s="25"/>
      <x:c r="AJH5881" s="25"/>
      <x:c r="AJI5881" s="25"/>
      <x:c r="AJJ5881" s="25"/>
      <x:c r="AJK5881" s="25"/>
      <x:c r="AJL5881" s="25"/>
      <x:c r="AJM5881" s="25"/>
      <x:c r="AJN5881" s="25"/>
      <x:c r="AJO5881" s="25"/>
      <x:c r="AJP5881" s="25"/>
      <x:c r="AJQ5881" s="25"/>
      <x:c r="AJR5881" s="25"/>
      <x:c r="AJS5881" s="25"/>
      <x:c r="AJT5881" s="25"/>
      <x:c r="AJU5881" s="25"/>
      <x:c r="AJV5881" s="25"/>
      <x:c r="AJW5881" s="25"/>
      <x:c r="AJX5881" s="25"/>
      <x:c r="AJY5881" s="25"/>
      <x:c r="AJZ5881" s="25"/>
      <x:c r="AKA5881" s="25"/>
      <x:c r="AKB5881" s="25"/>
      <x:c r="AKC5881" s="25"/>
      <x:c r="AKD5881" s="25"/>
      <x:c r="AKE5881" s="25"/>
      <x:c r="AKF5881" s="25"/>
      <x:c r="AKG5881" s="25"/>
      <x:c r="AKH5881" s="25"/>
      <x:c r="AKI5881" s="25"/>
      <x:c r="AKJ5881" s="25"/>
      <x:c r="AKK5881" s="25"/>
      <x:c r="AKL5881" s="25"/>
      <x:c r="AKM5881" s="25"/>
      <x:c r="AKN5881" s="25"/>
      <x:c r="AKO5881" s="25"/>
      <x:c r="AKP5881" s="25"/>
      <x:c r="AKQ5881" s="25"/>
      <x:c r="AKR5881" s="25"/>
      <x:c r="AKS5881" s="25"/>
      <x:c r="AKT5881" s="25"/>
      <x:c r="AKU5881" s="25"/>
      <x:c r="AKV5881" s="25"/>
      <x:c r="AKW5881" s="25"/>
      <x:c r="AKX5881" s="25"/>
      <x:c r="AKY5881" s="25"/>
      <x:c r="AKZ5881" s="25"/>
      <x:c r="ALA5881" s="25"/>
      <x:c r="ALB5881" s="25"/>
      <x:c r="ALC5881" s="25"/>
      <x:c r="ALD5881" s="25"/>
      <x:c r="ALE5881" s="25"/>
      <x:c r="ALF5881" s="25"/>
      <x:c r="ALG5881" s="25"/>
      <x:c r="ALH5881" s="25"/>
      <x:c r="ALI5881" s="25"/>
      <x:c r="ALJ5881" s="25"/>
      <x:c r="ALK5881" s="25"/>
      <x:c r="ALL5881" s="25"/>
      <x:c r="ALM5881" s="25"/>
      <x:c r="ALN5881" s="25"/>
      <x:c r="ALO5881" s="25"/>
      <x:c r="ALP5881" s="25"/>
      <x:c r="ALQ5881" s="25"/>
      <x:c r="ALR5881" s="25"/>
      <x:c r="ALS5881" s="25"/>
      <x:c r="ALT5881" s="25"/>
      <x:c r="ALU5881" s="25"/>
      <x:c r="ALV5881" s="25"/>
      <x:c r="ALW5881" s="25"/>
      <x:c r="ALX5881" s="25"/>
      <x:c r="ALY5881" s="25"/>
      <x:c r="ALZ5881" s="25"/>
      <x:c r="AMA5881" s="25"/>
      <x:c r="AMB5881" s="25"/>
      <x:c r="AMC5881" s="25"/>
      <x:c r="AMD5881" s="25"/>
      <x:c r="AME5881" s="25"/>
      <x:c r="AMF5881" s="25"/>
      <x:c r="AMG5881" s="25"/>
      <x:c r="AMH5881" s="25"/>
      <x:c r="AMI5881" s="25"/>
      <x:c r="AMJ5881" s="25"/>
      <x:c r="AMK5881" s="25"/>
      <x:c r="AML5881" s="25"/>
      <x:c r="AMM5881" s="25"/>
      <x:c r="AMN5881" s="25"/>
      <x:c r="AMO5881" s="25"/>
      <x:c r="AMP5881" s="25"/>
      <x:c r="AMQ5881" s="25"/>
      <x:c r="AMR5881" s="25"/>
      <x:c r="AMS5881" s="25"/>
      <x:c r="AMT5881" s="25"/>
      <x:c r="AMU5881" s="25"/>
      <x:c r="AMV5881" s="25"/>
      <x:c r="AMW5881" s="25"/>
      <x:c r="AMX5881" s="25"/>
      <x:c r="AMY5881" s="25"/>
      <x:c r="AMZ5881" s="25"/>
      <x:c r="ANA5881" s="25"/>
      <x:c r="ANB5881" s="25"/>
      <x:c r="ANC5881" s="25"/>
      <x:c r="AND5881" s="25"/>
      <x:c r="ANE5881" s="25"/>
      <x:c r="ANF5881" s="25"/>
      <x:c r="ANG5881" s="25"/>
      <x:c r="ANH5881" s="25"/>
      <x:c r="ANI5881" s="25"/>
      <x:c r="ANJ5881" s="25"/>
      <x:c r="ANK5881" s="25"/>
      <x:c r="ANL5881" s="25"/>
      <x:c r="ANM5881" s="25"/>
      <x:c r="ANN5881" s="25"/>
      <x:c r="ANO5881" s="25"/>
      <x:c r="ANP5881" s="25"/>
      <x:c r="ANQ5881" s="25"/>
      <x:c r="ANR5881" s="25"/>
      <x:c r="ANS5881" s="25"/>
      <x:c r="ANT5881" s="25"/>
      <x:c r="ANU5881" s="25"/>
      <x:c r="ANV5881" s="25"/>
      <x:c r="ANW5881" s="25"/>
      <x:c r="ANX5881" s="25"/>
      <x:c r="ANY5881" s="25"/>
      <x:c r="ANZ5881" s="25"/>
      <x:c r="AOA5881" s="25"/>
      <x:c r="AOB5881" s="25"/>
      <x:c r="AOC5881" s="25"/>
      <x:c r="AOD5881" s="25"/>
      <x:c r="AOE5881" s="25"/>
      <x:c r="AOF5881" s="25"/>
      <x:c r="AOG5881" s="25"/>
      <x:c r="AOH5881" s="25"/>
      <x:c r="AOI5881" s="25"/>
      <x:c r="AOJ5881" s="25"/>
      <x:c r="AOK5881" s="25"/>
      <x:c r="AOL5881" s="25"/>
      <x:c r="AOM5881" s="25"/>
      <x:c r="AON5881" s="25"/>
      <x:c r="AOO5881" s="25"/>
      <x:c r="AOP5881" s="25"/>
      <x:c r="AOQ5881" s="25"/>
      <x:c r="AOR5881" s="25"/>
      <x:c r="AOS5881" s="25"/>
      <x:c r="AOT5881" s="25"/>
      <x:c r="AOU5881" s="25"/>
      <x:c r="AOV5881" s="25"/>
      <x:c r="AOW5881" s="25"/>
      <x:c r="AOX5881" s="25"/>
      <x:c r="AOY5881" s="25"/>
      <x:c r="AOZ5881" s="25"/>
      <x:c r="APA5881" s="25"/>
      <x:c r="APB5881" s="25"/>
      <x:c r="APC5881" s="25"/>
      <x:c r="APD5881" s="25"/>
      <x:c r="APE5881" s="25"/>
      <x:c r="APF5881" s="25"/>
      <x:c r="APG5881" s="25"/>
      <x:c r="APH5881" s="25"/>
      <x:c r="API5881" s="25"/>
      <x:c r="APJ5881" s="25"/>
      <x:c r="APK5881" s="25"/>
      <x:c r="APL5881" s="25"/>
      <x:c r="APM5881" s="25"/>
      <x:c r="APN5881" s="25"/>
      <x:c r="APO5881" s="25"/>
      <x:c r="APP5881" s="25"/>
      <x:c r="APQ5881" s="25"/>
      <x:c r="APR5881" s="25"/>
      <x:c r="APS5881" s="25"/>
      <x:c r="APT5881" s="25"/>
      <x:c r="APU5881" s="25"/>
      <x:c r="APV5881" s="25"/>
      <x:c r="APW5881" s="25"/>
      <x:c r="APX5881" s="25"/>
      <x:c r="APY5881" s="25"/>
      <x:c r="APZ5881" s="25"/>
      <x:c r="AQA5881" s="25"/>
      <x:c r="AQB5881" s="25"/>
      <x:c r="AQC5881" s="25"/>
      <x:c r="AQD5881" s="25"/>
      <x:c r="AQE5881" s="25"/>
      <x:c r="AQF5881" s="25"/>
      <x:c r="AQG5881" s="25"/>
      <x:c r="AQH5881" s="25"/>
      <x:c r="AQI5881" s="25"/>
      <x:c r="AQJ5881" s="25"/>
      <x:c r="AQK5881" s="25"/>
      <x:c r="AQL5881" s="25"/>
      <x:c r="AQM5881" s="25"/>
      <x:c r="AQN5881" s="25"/>
      <x:c r="AQO5881" s="25"/>
      <x:c r="AQP5881" s="25"/>
      <x:c r="AQQ5881" s="25"/>
      <x:c r="AQR5881" s="25"/>
      <x:c r="AQS5881" s="25"/>
      <x:c r="AQT5881" s="25"/>
      <x:c r="AQU5881" s="25"/>
      <x:c r="AQV5881" s="25"/>
      <x:c r="AQW5881" s="25"/>
      <x:c r="AQX5881" s="25"/>
      <x:c r="AQY5881" s="25"/>
      <x:c r="AQZ5881" s="25"/>
      <x:c r="ARA5881" s="25"/>
      <x:c r="ARB5881" s="25"/>
      <x:c r="ARC5881" s="25"/>
      <x:c r="ARD5881" s="25"/>
      <x:c r="ARE5881" s="25"/>
      <x:c r="ARF5881" s="25"/>
      <x:c r="ARG5881" s="25"/>
      <x:c r="ARH5881" s="25"/>
      <x:c r="ARI5881" s="25"/>
      <x:c r="ARJ5881" s="25"/>
      <x:c r="ARK5881" s="25"/>
      <x:c r="ARL5881" s="25"/>
      <x:c r="ARM5881" s="25"/>
      <x:c r="ARN5881" s="25"/>
      <x:c r="ARO5881" s="25"/>
      <x:c r="ARP5881" s="25"/>
      <x:c r="ARQ5881" s="25"/>
      <x:c r="ARR5881" s="25"/>
      <x:c r="ARS5881" s="25"/>
      <x:c r="ART5881" s="25"/>
      <x:c r="ARU5881" s="25"/>
      <x:c r="ARV5881" s="25"/>
      <x:c r="ARW5881" s="25"/>
      <x:c r="ARX5881" s="25"/>
      <x:c r="ARY5881" s="25"/>
      <x:c r="ARZ5881" s="25"/>
      <x:c r="ASA5881" s="25"/>
      <x:c r="ASB5881" s="25"/>
      <x:c r="ASC5881" s="25"/>
      <x:c r="ASD5881" s="25"/>
      <x:c r="ASE5881" s="25"/>
      <x:c r="ASF5881" s="25"/>
      <x:c r="ASG5881" s="25"/>
      <x:c r="ASH5881" s="25"/>
      <x:c r="ASI5881" s="25"/>
      <x:c r="ASJ5881" s="25"/>
      <x:c r="ASK5881" s="25"/>
      <x:c r="ASL5881" s="25"/>
      <x:c r="ASM5881" s="25"/>
      <x:c r="ASN5881" s="25"/>
      <x:c r="ASO5881" s="25"/>
      <x:c r="ASP5881" s="25"/>
      <x:c r="ASQ5881" s="25"/>
      <x:c r="ASR5881" s="25"/>
      <x:c r="ASS5881" s="25"/>
      <x:c r="AST5881" s="25"/>
      <x:c r="ASU5881" s="25"/>
      <x:c r="ASV5881" s="25"/>
      <x:c r="ASW5881" s="25"/>
      <x:c r="ASX5881" s="25"/>
      <x:c r="ASY5881" s="25"/>
      <x:c r="ASZ5881" s="25"/>
      <x:c r="ATA5881" s="25"/>
      <x:c r="ATB5881" s="25"/>
      <x:c r="ATC5881" s="25"/>
      <x:c r="ATD5881" s="25"/>
      <x:c r="ATE5881" s="25"/>
      <x:c r="ATF5881" s="25"/>
      <x:c r="ATG5881" s="25"/>
      <x:c r="ATH5881" s="25"/>
      <x:c r="ATI5881" s="25"/>
      <x:c r="ATJ5881" s="25"/>
      <x:c r="ATK5881" s="25"/>
      <x:c r="ATL5881" s="25"/>
      <x:c r="ATM5881" s="25"/>
      <x:c r="ATN5881" s="25"/>
      <x:c r="ATO5881" s="25"/>
      <x:c r="ATP5881" s="25"/>
      <x:c r="ATQ5881" s="25"/>
      <x:c r="ATR5881" s="25"/>
      <x:c r="ATS5881" s="25"/>
      <x:c r="ATT5881" s="25"/>
      <x:c r="ATU5881" s="25"/>
      <x:c r="ATV5881" s="25"/>
      <x:c r="ATW5881" s="25"/>
      <x:c r="ATX5881" s="25"/>
      <x:c r="ATY5881" s="25"/>
      <x:c r="ATZ5881" s="25"/>
      <x:c r="AUA5881" s="25"/>
      <x:c r="AUB5881" s="25"/>
      <x:c r="AUC5881" s="25"/>
      <x:c r="AUD5881" s="25"/>
      <x:c r="AUE5881" s="25"/>
      <x:c r="AUF5881" s="25"/>
      <x:c r="AUG5881" s="25"/>
      <x:c r="AUH5881" s="25"/>
      <x:c r="AUI5881" s="25"/>
      <x:c r="AUJ5881" s="25"/>
      <x:c r="AUK5881" s="25"/>
      <x:c r="AUL5881" s="25"/>
      <x:c r="AUM5881" s="25"/>
      <x:c r="AUN5881" s="25"/>
      <x:c r="AUO5881" s="25"/>
      <x:c r="AUP5881" s="25"/>
      <x:c r="AUQ5881" s="25"/>
      <x:c r="AUR5881" s="25"/>
      <x:c r="AUS5881" s="25"/>
      <x:c r="AUT5881" s="25"/>
      <x:c r="AUU5881" s="25"/>
      <x:c r="AUV5881" s="25"/>
      <x:c r="AUW5881" s="25"/>
      <x:c r="AUX5881" s="25"/>
      <x:c r="AUY5881" s="25"/>
      <x:c r="AUZ5881" s="25"/>
      <x:c r="AVA5881" s="25"/>
      <x:c r="AVB5881" s="25"/>
      <x:c r="AVC5881" s="25"/>
      <x:c r="AVD5881" s="25"/>
      <x:c r="AVE5881" s="25"/>
      <x:c r="AVF5881" s="25"/>
      <x:c r="AVG5881" s="25"/>
      <x:c r="AVH5881" s="25"/>
      <x:c r="AVI5881" s="25"/>
      <x:c r="AVJ5881" s="25"/>
      <x:c r="AVK5881" s="25"/>
      <x:c r="AVL5881" s="25"/>
      <x:c r="AVM5881" s="25"/>
      <x:c r="AVN5881" s="25"/>
      <x:c r="AVO5881" s="25"/>
      <x:c r="AVP5881" s="25"/>
      <x:c r="AVQ5881" s="25"/>
      <x:c r="AVR5881" s="25"/>
      <x:c r="AVS5881" s="25"/>
      <x:c r="AVT5881" s="25"/>
      <x:c r="AVU5881" s="25"/>
      <x:c r="AVV5881" s="25"/>
      <x:c r="AVW5881" s="25"/>
      <x:c r="AVX5881" s="25"/>
      <x:c r="AVY5881" s="25"/>
      <x:c r="AVZ5881" s="25"/>
      <x:c r="AWA5881" s="25"/>
      <x:c r="AWB5881" s="25"/>
      <x:c r="AWC5881" s="25"/>
      <x:c r="AWD5881" s="25"/>
      <x:c r="AWE5881" s="25"/>
      <x:c r="AWF5881" s="25"/>
      <x:c r="AWG5881" s="25"/>
      <x:c r="AWH5881" s="25"/>
      <x:c r="AWI5881" s="25"/>
      <x:c r="AWJ5881" s="25"/>
      <x:c r="AWK5881" s="25"/>
      <x:c r="AWL5881" s="25"/>
      <x:c r="AWM5881" s="25"/>
      <x:c r="AWN5881" s="25"/>
      <x:c r="AWO5881" s="25"/>
      <x:c r="AWP5881" s="25"/>
      <x:c r="AWQ5881" s="25"/>
      <x:c r="AWR5881" s="25"/>
      <x:c r="AWS5881" s="25"/>
      <x:c r="AWT5881" s="25"/>
      <x:c r="AWU5881" s="25"/>
      <x:c r="AWV5881" s="25"/>
      <x:c r="AWW5881" s="25"/>
      <x:c r="AWX5881" s="25"/>
      <x:c r="AWY5881" s="25"/>
      <x:c r="AWZ5881" s="25"/>
      <x:c r="AXA5881" s="25"/>
      <x:c r="AXB5881" s="25"/>
      <x:c r="AXC5881" s="25"/>
      <x:c r="AXD5881" s="25"/>
      <x:c r="AXE5881" s="25"/>
      <x:c r="AXF5881" s="25"/>
      <x:c r="AXG5881" s="25"/>
      <x:c r="AXH5881" s="25"/>
      <x:c r="AXI5881" s="25"/>
      <x:c r="AXJ5881" s="25"/>
      <x:c r="AXK5881" s="25"/>
      <x:c r="AXL5881" s="25"/>
      <x:c r="AXM5881" s="25"/>
      <x:c r="AXN5881" s="25"/>
      <x:c r="AXO5881" s="25"/>
      <x:c r="AXP5881" s="25"/>
      <x:c r="AXQ5881" s="25"/>
      <x:c r="AXR5881" s="25"/>
      <x:c r="AXS5881" s="25"/>
      <x:c r="AXT5881" s="25"/>
      <x:c r="AXU5881" s="25"/>
      <x:c r="AXV5881" s="25"/>
      <x:c r="AXW5881" s="25"/>
      <x:c r="AXX5881" s="25"/>
      <x:c r="AXY5881" s="25"/>
      <x:c r="AXZ5881" s="25"/>
      <x:c r="AYA5881" s="25"/>
      <x:c r="AYB5881" s="25"/>
      <x:c r="AYC5881" s="25"/>
      <x:c r="AYD5881" s="25"/>
      <x:c r="AYE5881" s="25"/>
      <x:c r="AYF5881" s="25"/>
      <x:c r="AYG5881" s="25"/>
      <x:c r="AYH5881" s="25"/>
      <x:c r="AYI5881" s="25"/>
      <x:c r="AYJ5881" s="25"/>
      <x:c r="AYK5881" s="25"/>
      <x:c r="AYL5881" s="25"/>
      <x:c r="AYM5881" s="25"/>
      <x:c r="AYN5881" s="25"/>
      <x:c r="AYO5881" s="25"/>
      <x:c r="AYP5881" s="25"/>
      <x:c r="AYQ5881" s="25"/>
      <x:c r="AYR5881" s="25"/>
      <x:c r="AYS5881" s="25"/>
      <x:c r="AYT5881" s="25"/>
      <x:c r="AYU5881" s="25"/>
      <x:c r="AYV5881" s="25"/>
      <x:c r="AYW5881" s="25"/>
      <x:c r="AYX5881" s="25"/>
      <x:c r="AYY5881" s="25"/>
      <x:c r="AYZ5881" s="25"/>
      <x:c r="AZA5881" s="25"/>
      <x:c r="AZB5881" s="25"/>
      <x:c r="AZC5881" s="25"/>
      <x:c r="AZD5881" s="25"/>
      <x:c r="AZE5881" s="25"/>
      <x:c r="AZF5881" s="25"/>
      <x:c r="AZG5881" s="25"/>
      <x:c r="AZH5881" s="25"/>
      <x:c r="AZI5881" s="25"/>
      <x:c r="AZJ5881" s="25"/>
      <x:c r="AZK5881" s="25"/>
      <x:c r="AZL5881" s="25"/>
      <x:c r="AZM5881" s="25"/>
      <x:c r="AZN5881" s="25"/>
      <x:c r="AZO5881" s="25"/>
      <x:c r="AZP5881" s="25"/>
      <x:c r="AZQ5881" s="25"/>
      <x:c r="AZR5881" s="25"/>
      <x:c r="AZS5881" s="25"/>
      <x:c r="AZT5881" s="25"/>
      <x:c r="AZU5881" s="25"/>
      <x:c r="AZV5881" s="25"/>
      <x:c r="AZW5881" s="25"/>
      <x:c r="AZX5881" s="25"/>
      <x:c r="AZY5881" s="25"/>
      <x:c r="AZZ5881" s="25"/>
      <x:c r="BAA5881" s="25"/>
      <x:c r="BAB5881" s="25"/>
      <x:c r="BAC5881" s="25"/>
      <x:c r="BAD5881" s="25"/>
      <x:c r="BAE5881" s="25"/>
      <x:c r="BAF5881" s="25"/>
      <x:c r="BAG5881" s="25"/>
      <x:c r="BAH5881" s="25"/>
      <x:c r="BAI5881" s="25"/>
      <x:c r="BAJ5881" s="25"/>
      <x:c r="BAK5881" s="25"/>
      <x:c r="BAL5881" s="25"/>
      <x:c r="BAM5881" s="25"/>
      <x:c r="BAN5881" s="25"/>
      <x:c r="BAO5881" s="25"/>
      <x:c r="BAP5881" s="25"/>
      <x:c r="BAQ5881" s="25"/>
      <x:c r="BAR5881" s="25"/>
      <x:c r="BAS5881" s="25"/>
      <x:c r="BAT5881" s="25"/>
      <x:c r="BAU5881" s="25"/>
      <x:c r="BAV5881" s="25"/>
      <x:c r="BAW5881" s="25"/>
      <x:c r="BAX5881" s="25"/>
      <x:c r="BAY5881" s="25"/>
      <x:c r="BAZ5881" s="25"/>
      <x:c r="BBA5881" s="25"/>
      <x:c r="BBB5881" s="25"/>
      <x:c r="BBC5881" s="25"/>
      <x:c r="BBD5881" s="25"/>
      <x:c r="BBE5881" s="25"/>
      <x:c r="BBF5881" s="25"/>
      <x:c r="BBG5881" s="25"/>
      <x:c r="BBH5881" s="25"/>
      <x:c r="BBI5881" s="25"/>
      <x:c r="BBJ5881" s="25"/>
      <x:c r="BBK5881" s="25"/>
      <x:c r="BBL5881" s="25"/>
      <x:c r="BBM5881" s="25"/>
      <x:c r="BBN5881" s="25"/>
      <x:c r="BBO5881" s="25"/>
      <x:c r="BBP5881" s="25"/>
      <x:c r="BBQ5881" s="25"/>
      <x:c r="BBR5881" s="25"/>
      <x:c r="BBS5881" s="25"/>
      <x:c r="BBT5881" s="25"/>
      <x:c r="BBU5881" s="25"/>
      <x:c r="BBV5881" s="25"/>
      <x:c r="BBW5881" s="25"/>
      <x:c r="BBX5881" s="25"/>
      <x:c r="BBY5881" s="25"/>
      <x:c r="BBZ5881" s="25"/>
      <x:c r="BCA5881" s="25"/>
      <x:c r="BCB5881" s="25"/>
      <x:c r="BCC5881" s="25"/>
      <x:c r="BCD5881" s="25"/>
      <x:c r="BCE5881" s="25"/>
      <x:c r="BCF5881" s="25"/>
      <x:c r="BCG5881" s="25"/>
      <x:c r="BCH5881" s="25"/>
      <x:c r="BCI5881" s="25"/>
      <x:c r="BCJ5881" s="25"/>
      <x:c r="BCK5881" s="25"/>
      <x:c r="BCL5881" s="25"/>
      <x:c r="BCM5881" s="25"/>
      <x:c r="BCN5881" s="25"/>
      <x:c r="BCO5881" s="25"/>
      <x:c r="BCP5881" s="25"/>
      <x:c r="BCQ5881" s="25"/>
      <x:c r="BCR5881" s="25"/>
      <x:c r="BCS5881" s="25"/>
      <x:c r="BCT5881" s="25"/>
      <x:c r="BCU5881" s="25"/>
      <x:c r="BCV5881" s="25"/>
      <x:c r="BCW5881" s="25"/>
      <x:c r="BCX5881" s="25"/>
      <x:c r="BCY5881" s="25"/>
      <x:c r="BCZ5881" s="25"/>
      <x:c r="BDA5881" s="25"/>
      <x:c r="BDB5881" s="25"/>
      <x:c r="BDC5881" s="25"/>
      <x:c r="BDD5881" s="25"/>
      <x:c r="BDE5881" s="25"/>
      <x:c r="BDF5881" s="25"/>
      <x:c r="BDG5881" s="25"/>
      <x:c r="BDH5881" s="25"/>
      <x:c r="BDI5881" s="25"/>
      <x:c r="BDJ5881" s="25"/>
      <x:c r="BDK5881" s="25"/>
      <x:c r="BDL5881" s="25"/>
      <x:c r="BDM5881" s="25"/>
      <x:c r="BDN5881" s="25"/>
      <x:c r="BDO5881" s="25"/>
      <x:c r="BDP5881" s="25"/>
      <x:c r="BDQ5881" s="25"/>
      <x:c r="BDR5881" s="25"/>
      <x:c r="BDS5881" s="25"/>
      <x:c r="BDT5881" s="25"/>
      <x:c r="BDU5881" s="25"/>
      <x:c r="BDV5881" s="25"/>
      <x:c r="BDW5881" s="25"/>
      <x:c r="BDX5881" s="25"/>
      <x:c r="BDY5881" s="25"/>
      <x:c r="BDZ5881" s="25"/>
      <x:c r="BEA5881" s="25"/>
      <x:c r="BEB5881" s="25"/>
      <x:c r="BEC5881" s="25"/>
      <x:c r="BED5881" s="25"/>
      <x:c r="BEE5881" s="25"/>
      <x:c r="BEF5881" s="25"/>
      <x:c r="BEG5881" s="25"/>
      <x:c r="BEH5881" s="25"/>
      <x:c r="BEI5881" s="25"/>
      <x:c r="BEJ5881" s="25"/>
      <x:c r="BEK5881" s="25"/>
      <x:c r="BEL5881" s="25"/>
      <x:c r="BEM5881" s="25"/>
      <x:c r="BEN5881" s="25"/>
      <x:c r="BEO5881" s="25"/>
      <x:c r="BEP5881" s="25"/>
      <x:c r="BEQ5881" s="25"/>
      <x:c r="BER5881" s="25"/>
      <x:c r="BES5881" s="25"/>
      <x:c r="BET5881" s="25"/>
      <x:c r="BEU5881" s="25"/>
      <x:c r="BEV5881" s="25"/>
      <x:c r="BEW5881" s="25"/>
      <x:c r="BEX5881" s="25"/>
      <x:c r="BEY5881" s="25"/>
      <x:c r="BEZ5881" s="25"/>
      <x:c r="BFA5881" s="25"/>
      <x:c r="BFB5881" s="25"/>
      <x:c r="BFC5881" s="25"/>
      <x:c r="BFD5881" s="25"/>
      <x:c r="BFE5881" s="25"/>
      <x:c r="BFF5881" s="25"/>
      <x:c r="BFG5881" s="25"/>
      <x:c r="BFH5881" s="25"/>
      <x:c r="BFI5881" s="25"/>
      <x:c r="BFJ5881" s="25"/>
      <x:c r="BFK5881" s="25"/>
      <x:c r="BFL5881" s="25"/>
      <x:c r="BFM5881" s="25"/>
      <x:c r="BFN5881" s="25"/>
      <x:c r="BFO5881" s="25"/>
      <x:c r="BFP5881" s="25"/>
      <x:c r="BFQ5881" s="25"/>
      <x:c r="BFR5881" s="25"/>
      <x:c r="BFS5881" s="25"/>
      <x:c r="BFT5881" s="25"/>
      <x:c r="BFU5881" s="25"/>
      <x:c r="BFV5881" s="25"/>
      <x:c r="BFW5881" s="25"/>
      <x:c r="BFX5881" s="25"/>
      <x:c r="BFY5881" s="25"/>
      <x:c r="BFZ5881" s="25"/>
      <x:c r="BGA5881" s="25"/>
      <x:c r="BGB5881" s="25"/>
      <x:c r="BGC5881" s="25"/>
      <x:c r="BGD5881" s="25"/>
      <x:c r="BGE5881" s="25"/>
      <x:c r="BGF5881" s="25"/>
      <x:c r="BGG5881" s="25"/>
      <x:c r="BGH5881" s="25"/>
      <x:c r="BGI5881" s="25"/>
      <x:c r="BGJ5881" s="25"/>
      <x:c r="BGK5881" s="25"/>
      <x:c r="BGL5881" s="25"/>
      <x:c r="BGM5881" s="25"/>
      <x:c r="BGN5881" s="25"/>
      <x:c r="BGO5881" s="25"/>
      <x:c r="BGP5881" s="25"/>
      <x:c r="BGQ5881" s="25"/>
      <x:c r="BGR5881" s="25"/>
      <x:c r="BGS5881" s="25"/>
      <x:c r="BGT5881" s="25"/>
      <x:c r="BGU5881" s="25"/>
      <x:c r="BGV5881" s="25"/>
      <x:c r="BGW5881" s="25"/>
      <x:c r="BGX5881" s="25"/>
      <x:c r="BGY5881" s="25"/>
      <x:c r="BGZ5881" s="25"/>
      <x:c r="BHA5881" s="25"/>
      <x:c r="BHB5881" s="25"/>
      <x:c r="BHC5881" s="25"/>
      <x:c r="BHD5881" s="25"/>
      <x:c r="BHE5881" s="25"/>
      <x:c r="BHF5881" s="25"/>
      <x:c r="BHG5881" s="25"/>
      <x:c r="BHH5881" s="25"/>
      <x:c r="BHI5881" s="25"/>
      <x:c r="BHJ5881" s="25"/>
      <x:c r="BHK5881" s="25"/>
      <x:c r="BHL5881" s="25"/>
      <x:c r="BHM5881" s="25"/>
      <x:c r="BHN5881" s="25"/>
      <x:c r="BHO5881" s="25"/>
      <x:c r="BHP5881" s="25"/>
      <x:c r="BHQ5881" s="25"/>
      <x:c r="BHR5881" s="25"/>
      <x:c r="BHS5881" s="25"/>
      <x:c r="BHT5881" s="25"/>
      <x:c r="BHU5881" s="25"/>
      <x:c r="BHV5881" s="25"/>
      <x:c r="BHW5881" s="25"/>
      <x:c r="BHX5881" s="25"/>
      <x:c r="BHY5881" s="25"/>
      <x:c r="BHZ5881" s="25"/>
      <x:c r="BIA5881" s="25"/>
      <x:c r="BIB5881" s="25"/>
      <x:c r="BIC5881" s="25"/>
      <x:c r="BID5881" s="25"/>
      <x:c r="BIE5881" s="25"/>
      <x:c r="BIF5881" s="25"/>
      <x:c r="BIG5881" s="25"/>
      <x:c r="BIH5881" s="25"/>
      <x:c r="BII5881" s="25"/>
      <x:c r="BIJ5881" s="25"/>
      <x:c r="BIK5881" s="25"/>
      <x:c r="BIL5881" s="25"/>
      <x:c r="BIM5881" s="25"/>
      <x:c r="BIN5881" s="25"/>
      <x:c r="BIO5881" s="25"/>
      <x:c r="BIP5881" s="25"/>
      <x:c r="BIQ5881" s="25"/>
      <x:c r="BIR5881" s="25"/>
      <x:c r="BIS5881" s="25"/>
      <x:c r="BIT5881" s="25"/>
      <x:c r="BIU5881" s="25"/>
      <x:c r="BIV5881" s="25"/>
      <x:c r="BIW5881" s="25"/>
      <x:c r="BIX5881" s="25"/>
      <x:c r="BIY5881" s="25"/>
      <x:c r="BIZ5881" s="25"/>
      <x:c r="BJA5881" s="25"/>
      <x:c r="BJB5881" s="25"/>
      <x:c r="BJC5881" s="25"/>
      <x:c r="BJD5881" s="25"/>
      <x:c r="BJE5881" s="25"/>
      <x:c r="BJF5881" s="25"/>
      <x:c r="BJG5881" s="25"/>
      <x:c r="BJH5881" s="25"/>
      <x:c r="BJI5881" s="25"/>
      <x:c r="BJJ5881" s="25"/>
      <x:c r="BJK5881" s="25"/>
      <x:c r="BJL5881" s="25"/>
      <x:c r="BJM5881" s="25"/>
      <x:c r="BJN5881" s="25"/>
      <x:c r="BJO5881" s="25"/>
      <x:c r="BJP5881" s="25"/>
      <x:c r="BJQ5881" s="25"/>
      <x:c r="BJR5881" s="25"/>
      <x:c r="BJS5881" s="25"/>
      <x:c r="BJT5881" s="25"/>
      <x:c r="BJU5881" s="25"/>
      <x:c r="BJV5881" s="25"/>
      <x:c r="BJW5881" s="25"/>
      <x:c r="BJX5881" s="25"/>
      <x:c r="BJY5881" s="25"/>
      <x:c r="BJZ5881" s="25"/>
      <x:c r="BKA5881" s="25"/>
      <x:c r="BKB5881" s="25"/>
      <x:c r="BKC5881" s="25"/>
      <x:c r="BKD5881" s="25"/>
      <x:c r="BKE5881" s="25"/>
      <x:c r="BKF5881" s="25"/>
      <x:c r="BKG5881" s="25"/>
      <x:c r="BKH5881" s="25"/>
      <x:c r="BKI5881" s="25"/>
      <x:c r="BKJ5881" s="25"/>
      <x:c r="BKK5881" s="25"/>
      <x:c r="BKL5881" s="25"/>
      <x:c r="BKM5881" s="25"/>
      <x:c r="BKN5881" s="25"/>
      <x:c r="BKO5881" s="25"/>
      <x:c r="BKP5881" s="25"/>
      <x:c r="BKQ5881" s="25"/>
      <x:c r="BKR5881" s="25"/>
      <x:c r="BKS5881" s="25"/>
      <x:c r="BKT5881" s="25"/>
      <x:c r="BKU5881" s="25"/>
      <x:c r="BKV5881" s="25"/>
      <x:c r="BKW5881" s="25"/>
      <x:c r="BKX5881" s="25"/>
      <x:c r="BKY5881" s="25"/>
      <x:c r="BKZ5881" s="25"/>
      <x:c r="BLA5881" s="25"/>
      <x:c r="BLB5881" s="25"/>
      <x:c r="BLC5881" s="25"/>
      <x:c r="BLD5881" s="25"/>
      <x:c r="BLE5881" s="25"/>
      <x:c r="BLF5881" s="25"/>
      <x:c r="BLG5881" s="25"/>
      <x:c r="BLH5881" s="25"/>
      <x:c r="BLI5881" s="25"/>
      <x:c r="BLJ5881" s="25"/>
      <x:c r="BLK5881" s="25"/>
      <x:c r="BLL5881" s="25"/>
      <x:c r="BLM5881" s="25"/>
      <x:c r="BLN5881" s="25"/>
      <x:c r="BLO5881" s="25"/>
      <x:c r="BLP5881" s="25"/>
      <x:c r="BLQ5881" s="25"/>
      <x:c r="BLR5881" s="25"/>
      <x:c r="BLS5881" s="25"/>
      <x:c r="BLT5881" s="25"/>
      <x:c r="BLU5881" s="25"/>
      <x:c r="BLV5881" s="25"/>
      <x:c r="BLW5881" s="25"/>
      <x:c r="BLX5881" s="25"/>
      <x:c r="BLY5881" s="25"/>
      <x:c r="BLZ5881" s="25"/>
      <x:c r="BMA5881" s="25"/>
      <x:c r="BMB5881" s="25"/>
      <x:c r="BMC5881" s="25"/>
      <x:c r="BMD5881" s="25"/>
      <x:c r="BME5881" s="25"/>
      <x:c r="BMF5881" s="25"/>
      <x:c r="BMG5881" s="25"/>
      <x:c r="BMH5881" s="25"/>
      <x:c r="BMI5881" s="25"/>
      <x:c r="BMJ5881" s="25"/>
      <x:c r="BMK5881" s="25"/>
      <x:c r="BML5881" s="25"/>
      <x:c r="BMM5881" s="25"/>
      <x:c r="BMN5881" s="25"/>
      <x:c r="BMO5881" s="25"/>
      <x:c r="BMP5881" s="25"/>
      <x:c r="BMQ5881" s="25"/>
      <x:c r="BMR5881" s="25"/>
      <x:c r="BMS5881" s="25"/>
      <x:c r="BMT5881" s="25"/>
      <x:c r="BMU5881" s="25"/>
      <x:c r="BMV5881" s="25"/>
      <x:c r="BMW5881" s="25"/>
      <x:c r="BMX5881" s="25"/>
      <x:c r="BMY5881" s="25"/>
      <x:c r="BMZ5881" s="25"/>
      <x:c r="BNA5881" s="25"/>
      <x:c r="BNB5881" s="25"/>
      <x:c r="BNC5881" s="25"/>
      <x:c r="BND5881" s="25"/>
      <x:c r="BNE5881" s="25"/>
      <x:c r="BNF5881" s="25"/>
      <x:c r="BNG5881" s="25"/>
      <x:c r="BNH5881" s="25"/>
      <x:c r="BNI5881" s="25"/>
      <x:c r="BNJ5881" s="25"/>
      <x:c r="BNK5881" s="25"/>
      <x:c r="BNL5881" s="25"/>
      <x:c r="BNM5881" s="25"/>
      <x:c r="BNN5881" s="25"/>
      <x:c r="BNO5881" s="25"/>
      <x:c r="BNP5881" s="25"/>
      <x:c r="BNQ5881" s="25"/>
      <x:c r="BNR5881" s="25"/>
      <x:c r="BNS5881" s="25"/>
      <x:c r="BNT5881" s="25"/>
      <x:c r="BNU5881" s="25"/>
      <x:c r="BNV5881" s="25"/>
      <x:c r="BNW5881" s="25"/>
      <x:c r="BNX5881" s="25"/>
      <x:c r="BNY5881" s="25"/>
      <x:c r="BNZ5881" s="25"/>
      <x:c r="BOA5881" s="25"/>
      <x:c r="BOB5881" s="25"/>
      <x:c r="BOC5881" s="25"/>
      <x:c r="BOD5881" s="25"/>
      <x:c r="BOE5881" s="25"/>
      <x:c r="BOF5881" s="25"/>
      <x:c r="BOG5881" s="25"/>
      <x:c r="BOH5881" s="25"/>
      <x:c r="BOI5881" s="25"/>
      <x:c r="BOJ5881" s="25"/>
      <x:c r="BOK5881" s="25"/>
      <x:c r="BOL5881" s="25"/>
      <x:c r="BOM5881" s="25"/>
      <x:c r="BON5881" s="25"/>
      <x:c r="BOO5881" s="25"/>
      <x:c r="BOP5881" s="25"/>
      <x:c r="BOQ5881" s="25"/>
      <x:c r="BOR5881" s="25"/>
      <x:c r="BOS5881" s="25"/>
      <x:c r="BOT5881" s="25"/>
      <x:c r="BOU5881" s="25"/>
      <x:c r="BOV5881" s="25"/>
      <x:c r="BOW5881" s="25"/>
      <x:c r="BOX5881" s="25"/>
      <x:c r="BOY5881" s="25"/>
      <x:c r="BOZ5881" s="25"/>
      <x:c r="BPA5881" s="25"/>
      <x:c r="BPB5881" s="25"/>
      <x:c r="BPC5881" s="25"/>
      <x:c r="BPD5881" s="25"/>
      <x:c r="BPE5881" s="25"/>
      <x:c r="BPF5881" s="25"/>
      <x:c r="BPG5881" s="25"/>
      <x:c r="BPH5881" s="25"/>
      <x:c r="BPI5881" s="25"/>
      <x:c r="BPJ5881" s="25"/>
      <x:c r="BPK5881" s="25"/>
      <x:c r="BPL5881" s="25"/>
      <x:c r="BPM5881" s="25"/>
      <x:c r="BPN5881" s="25"/>
      <x:c r="BPO5881" s="25"/>
      <x:c r="BPP5881" s="25"/>
      <x:c r="BPQ5881" s="25"/>
      <x:c r="BPR5881" s="25"/>
      <x:c r="BPS5881" s="25"/>
      <x:c r="BPT5881" s="25"/>
      <x:c r="BPU5881" s="25"/>
      <x:c r="BPV5881" s="25"/>
      <x:c r="BPW5881" s="25"/>
      <x:c r="BPX5881" s="25"/>
      <x:c r="BPY5881" s="25"/>
      <x:c r="BPZ5881" s="25"/>
      <x:c r="BQA5881" s="25"/>
      <x:c r="BQB5881" s="25"/>
      <x:c r="BQC5881" s="25"/>
      <x:c r="BQD5881" s="25"/>
      <x:c r="BQE5881" s="25"/>
      <x:c r="BQF5881" s="25"/>
      <x:c r="BQG5881" s="25"/>
      <x:c r="BQH5881" s="25"/>
      <x:c r="BQI5881" s="25"/>
      <x:c r="BQJ5881" s="25"/>
      <x:c r="BQK5881" s="25"/>
      <x:c r="BQL5881" s="25"/>
      <x:c r="BQM5881" s="25"/>
      <x:c r="BQN5881" s="25"/>
      <x:c r="BQO5881" s="25"/>
      <x:c r="BQP5881" s="25"/>
      <x:c r="BQQ5881" s="25"/>
      <x:c r="BQR5881" s="25"/>
      <x:c r="BQS5881" s="25"/>
      <x:c r="BQT5881" s="25"/>
      <x:c r="BQU5881" s="25"/>
      <x:c r="BQV5881" s="25"/>
      <x:c r="BQW5881" s="25"/>
      <x:c r="BQX5881" s="25"/>
      <x:c r="BQY5881" s="25"/>
      <x:c r="BQZ5881" s="25"/>
      <x:c r="BRA5881" s="25"/>
      <x:c r="BRB5881" s="25"/>
      <x:c r="BRC5881" s="25"/>
      <x:c r="BRD5881" s="25"/>
      <x:c r="BRE5881" s="25"/>
      <x:c r="BRF5881" s="25"/>
      <x:c r="BRG5881" s="25"/>
      <x:c r="BRH5881" s="25"/>
      <x:c r="BRI5881" s="25"/>
      <x:c r="BRJ5881" s="25"/>
      <x:c r="BRK5881" s="25"/>
      <x:c r="BRL5881" s="25"/>
      <x:c r="BRM5881" s="25"/>
      <x:c r="BRN5881" s="25"/>
      <x:c r="BRO5881" s="25"/>
      <x:c r="BRP5881" s="25"/>
      <x:c r="BRQ5881" s="25"/>
      <x:c r="BRR5881" s="25"/>
      <x:c r="BRS5881" s="25"/>
      <x:c r="BRT5881" s="25"/>
      <x:c r="BRU5881" s="25"/>
      <x:c r="BRV5881" s="25"/>
      <x:c r="BRW5881" s="25"/>
      <x:c r="BRX5881" s="25"/>
      <x:c r="BRY5881" s="25"/>
      <x:c r="BRZ5881" s="25"/>
      <x:c r="BSA5881" s="25"/>
      <x:c r="BSB5881" s="25"/>
      <x:c r="BSC5881" s="25"/>
      <x:c r="BSD5881" s="25"/>
      <x:c r="BSE5881" s="25"/>
      <x:c r="BSF5881" s="25"/>
      <x:c r="BSG5881" s="25"/>
      <x:c r="BSH5881" s="25"/>
      <x:c r="BSI5881" s="25"/>
      <x:c r="BSJ5881" s="25"/>
      <x:c r="BSK5881" s="25"/>
      <x:c r="BSL5881" s="25"/>
      <x:c r="BSM5881" s="25"/>
      <x:c r="BSN5881" s="25"/>
      <x:c r="BSO5881" s="25"/>
      <x:c r="BSP5881" s="25"/>
      <x:c r="BSQ5881" s="25"/>
      <x:c r="BSR5881" s="25"/>
      <x:c r="BSS5881" s="25"/>
      <x:c r="BST5881" s="25"/>
      <x:c r="BSU5881" s="25"/>
      <x:c r="BSV5881" s="25"/>
      <x:c r="BSW5881" s="25"/>
      <x:c r="BSX5881" s="25"/>
      <x:c r="BSY5881" s="25"/>
      <x:c r="BSZ5881" s="25"/>
      <x:c r="BTA5881" s="25"/>
      <x:c r="BTB5881" s="25"/>
      <x:c r="BTC5881" s="25"/>
      <x:c r="BTD5881" s="25"/>
      <x:c r="BTE5881" s="25"/>
      <x:c r="BTF5881" s="25"/>
      <x:c r="BTG5881" s="25"/>
      <x:c r="BTH5881" s="25"/>
      <x:c r="BTI5881" s="25"/>
      <x:c r="BTJ5881" s="25"/>
      <x:c r="BTK5881" s="25"/>
      <x:c r="BTL5881" s="25"/>
      <x:c r="BTM5881" s="25"/>
      <x:c r="BTN5881" s="25"/>
      <x:c r="BTO5881" s="25"/>
      <x:c r="BTP5881" s="25"/>
      <x:c r="BTQ5881" s="25"/>
      <x:c r="BTR5881" s="25"/>
      <x:c r="BTS5881" s="25"/>
      <x:c r="BTT5881" s="25"/>
      <x:c r="BTU5881" s="25"/>
      <x:c r="BTV5881" s="25"/>
      <x:c r="BTW5881" s="25"/>
      <x:c r="BTX5881" s="25"/>
      <x:c r="BTY5881" s="25"/>
      <x:c r="BTZ5881" s="25"/>
      <x:c r="BUA5881" s="25"/>
      <x:c r="BUB5881" s="25"/>
      <x:c r="BUC5881" s="25"/>
      <x:c r="BUD5881" s="25"/>
      <x:c r="BUE5881" s="25"/>
      <x:c r="BUF5881" s="25"/>
      <x:c r="BUG5881" s="25"/>
      <x:c r="BUH5881" s="25"/>
      <x:c r="BUI5881" s="25"/>
      <x:c r="BUJ5881" s="25"/>
      <x:c r="BUK5881" s="25"/>
      <x:c r="BUL5881" s="25"/>
      <x:c r="BUM5881" s="25"/>
      <x:c r="BUN5881" s="25"/>
      <x:c r="BUO5881" s="25"/>
      <x:c r="BUP5881" s="25"/>
      <x:c r="BUQ5881" s="25"/>
      <x:c r="BUR5881" s="25"/>
      <x:c r="BUS5881" s="25"/>
      <x:c r="BUT5881" s="25"/>
      <x:c r="BUU5881" s="25"/>
      <x:c r="BUV5881" s="25"/>
      <x:c r="BUW5881" s="25"/>
      <x:c r="BUX5881" s="25"/>
      <x:c r="BUY5881" s="25"/>
      <x:c r="BUZ5881" s="25"/>
      <x:c r="BVA5881" s="25"/>
      <x:c r="BVB5881" s="25"/>
      <x:c r="BVC5881" s="25"/>
      <x:c r="BVD5881" s="25"/>
      <x:c r="BVE5881" s="25"/>
      <x:c r="BVF5881" s="25"/>
      <x:c r="BVG5881" s="25"/>
      <x:c r="BVH5881" s="25"/>
      <x:c r="BVI5881" s="25"/>
      <x:c r="BVJ5881" s="25"/>
      <x:c r="BVK5881" s="25"/>
      <x:c r="BVL5881" s="25"/>
      <x:c r="BVM5881" s="25"/>
      <x:c r="BVN5881" s="25"/>
      <x:c r="BVO5881" s="25"/>
      <x:c r="BVP5881" s="25"/>
      <x:c r="BVQ5881" s="25"/>
      <x:c r="BVR5881" s="25"/>
      <x:c r="BVS5881" s="25"/>
      <x:c r="BVT5881" s="25"/>
      <x:c r="BVU5881" s="25"/>
      <x:c r="BVV5881" s="25"/>
      <x:c r="BVW5881" s="25"/>
      <x:c r="BVX5881" s="25"/>
      <x:c r="BVY5881" s="25"/>
      <x:c r="BVZ5881" s="25"/>
      <x:c r="BWA5881" s="25"/>
      <x:c r="BWB5881" s="25"/>
      <x:c r="BWC5881" s="25"/>
      <x:c r="BWD5881" s="25"/>
      <x:c r="BWE5881" s="25"/>
      <x:c r="BWF5881" s="25"/>
      <x:c r="BWG5881" s="25"/>
      <x:c r="BWH5881" s="25"/>
      <x:c r="BWI5881" s="25"/>
      <x:c r="BWJ5881" s="25"/>
      <x:c r="BWK5881" s="25"/>
      <x:c r="BWL5881" s="25"/>
      <x:c r="BWM5881" s="25"/>
      <x:c r="BWN5881" s="25"/>
      <x:c r="BWO5881" s="25"/>
      <x:c r="BWP5881" s="25"/>
      <x:c r="BWQ5881" s="25"/>
      <x:c r="BWR5881" s="25"/>
      <x:c r="BWS5881" s="25"/>
      <x:c r="BWT5881" s="25"/>
      <x:c r="BWU5881" s="25"/>
      <x:c r="BWV5881" s="25"/>
      <x:c r="BWW5881" s="25"/>
      <x:c r="BWX5881" s="25"/>
      <x:c r="BWY5881" s="25"/>
      <x:c r="BWZ5881" s="25"/>
      <x:c r="BXA5881" s="25"/>
      <x:c r="BXB5881" s="25"/>
      <x:c r="BXC5881" s="25"/>
      <x:c r="BXD5881" s="25"/>
      <x:c r="BXE5881" s="25"/>
      <x:c r="BXF5881" s="25"/>
      <x:c r="BXG5881" s="25"/>
      <x:c r="BXH5881" s="25"/>
      <x:c r="BXI5881" s="25"/>
      <x:c r="BXJ5881" s="25"/>
      <x:c r="BXK5881" s="25"/>
      <x:c r="BXL5881" s="25"/>
      <x:c r="BXM5881" s="25"/>
      <x:c r="BXN5881" s="25"/>
      <x:c r="BXO5881" s="25"/>
      <x:c r="BXP5881" s="25"/>
      <x:c r="BXQ5881" s="25"/>
      <x:c r="BXR5881" s="25"/>
      <x:c r="BXS5881" s="25"/>
      <x:c r="BXT5881" s="25"/>
      <x:c r="BXU5881" s="25"/>
      <x:c r="BXV5881" s="25"/>
      <x:c r="BXW5881" s="25"/>
      <x:c r="BXX5881" s="25"/>
      <x:c r="BXY5881" s="25"/>
      <x:c r="BXZ5881" s="25"/>
      <x:c r="BYA5881" s="25"/>
      <x:c r="BYB5881" s="25"/>
      <x:c r="BYC5881" s="25"/>
      <x:c r="BYD5881" s="25"/>
      <x:c r="BYE5881" s="25"/>
      <x:c r="BYF5881" s="25"/>
      <x:c r="BYG5881" s="25"/>
      <x:c r="BYH5881" s="25"/>
      <x:c r="BYI5881" s="25"/>
      <x:c r="BYJ5881" s="25"/>
      <x:c r="BYK5881" s="25"/>
      <x:c r="BYL5881" s="25"/>
      <x:c r="BYM5881" s="25"/>
      <x:c r="BYN5881" s="25"/>
      <x:c r="BYO5881" s="25"/>
      <x:c r="BYP5881" s="25"/>
      <x:c r="BYQ5881" s="25"/>
      <x:c r="BYR5881" s="25"/>
      <x:c r="BYS5881" s="25"/>
      <x:c r="BYT5881" s="25"/>
      <x:c r="BYU5881" s="25"/>
      <x:c r="BYV5881" s="25"/>
      <x:c r="BYW5881" s="25"/>
      <x:c r="BYX5881" s="25"/>
      <x:c r="BYY5881" s="25"/>
      <x:c r="BYZ5881" s="25"/>
      <x:c r="BZA5881" s="25"/>
      <x:c r="BZB5881" s="25"/>
      <x:c r="BZC5881" s="25"/>
      <x:c r="BZD5881" s="25"/>
      <x:c r="BZE5881" s="25"/>
      <x:c r="BZF5881" s="25"/>
      <x:c r="BZG5881" s="25"/>
      <x:c r="BZH5881" s="25"/>
      <x:c r="BZI5881" s="25"/>
      <x:c r="BZJ5881" s="25"/>
      <x:c r="BZK5881" s="25"/>
      <x:c r="BZL5881" s="25"/>
      <x:c r="BZM5881" s="25"/>
      <x:c r="BZN5881" s="25"/>
      <x:c r="BZO5881" s="25"/>
      <x:c r="BZP5881" s="25"/>
      <x:c r="BZQ5881" s="25"/>
      <x:c r="BZR5881" s="25"/>
      <x:c r="BZS5881" s="25"/>
      <x:c r="BZT5881" s="25"/>
      <x:c r="BZU5881" s="25"/>
      <x:c r="BZV5881" s="25"/>
      <x:c r="BZW5881" s="25"/>
      <x:c r="BZX5881" s="25"/>
      <x:c r="BZY5881" s="25"/>
      <x:c r="BZZ5881" s="25"/>
      <x:c r="CAA5881" s="25"/>
      <x:c r="CAB5881" s="25"/>
      <x:c r="CAC5881" s="25"/>
      <x:c r="CAD5881" s="25"/>
      <x:c r="CAE5881" s="25"/>
      <x:c r="CAF5881" s="25"/>
      <x:c r="CAG5881" s="25"/>
      <x:c r="CAH5881" s="25"/>
      <x:c r="CAI5881" s="25"/>
      <x:c r="CAJ5881" s="25"/>
      <x:c r="CAK5881" s="25"/>
      <x:c r="CAL5881" s="25"/>
      <x:c r="CAM5881" s="25"/>
      <x:c r="CAN5881" s="25"/>
      <x:c r="CAO5881" s="25"/>
      <x:c r="CAP5881" s="25"/>
      <x:c r="CAQ5881" s="25"/>
      <x:c r="CAR5881" s="25"/>
      <x:c r="CAS5881" s="25"/>
      <x:c r="CAT5881" s="25"/>
      <x:c r="CAU5881" s="25"/>
      <x:c r="CAV5881" s="25"/>
      <x:c r="CAW5881" s="25"/>
      <x:c r="CAX5881" s="25"/>
      <x:c r="CAY5881" s="25"/>
      <x:c r="CAZ5881" s="25"/>
      <x:c r="CBA5881" s="25"/>
      <x:c r="CBB5881" s="25"/>
      <x:c r="CBC5881" s="25"/>
      <x:c r="CBD5881" s="25"/>
      <x:c r="CBE5881" s="25"/>
      <x:c r="CBF5881" s="25"/>
      <x:c r="CBG5881" s="25"/>
      <x:c r="CBH5881" s="25"/>
      <x:c r="CBI5881" s="25"/>
      <x:c r="CBJ5881" s="25"/>
      <x:c r="CBK5881" s="25"/>
      <x:c r="CBL5881" s="25"/>
      <x:c r="CBM5881" s="25"/>
      <x:c r="CBN5881" s="25"/>
      <x:c r="CBO5881" s="25"/>
      <x:c r="CBP5881" s="25"/>
      <x:c r="CBQ5881" s="25"/>
      <x:c r="CBR5881" s="25"/>
      <x:c r="CBS5881" s="25"/>
      <x:c r="CBT5881" s="25"/>
      <x:c r="CBU5881" s="25"/>
      <x:c r="CBV5881" s="25"/>
      <x:c r="CBW5881" s="25"/>
      <x:c r="CBX5881" s="25"/>
      <x:c r="CBY5881" s="25"/>
      <x:c r="CBZ5881" s="25"/>
      <x:c r="CCA5881" s="25"/>
      <x:c r="CCB5881" s="25"/>
      <x:c r="CCC5881" s="25"/>
      <x:c r="CCD5881" s="25"/>
      <x:c r="CCE5881" s="25"/>
      <x:c r="CCF5881" s="25"/>
      <x:c r="CCG5881" s="25"/>
      <x:c r="CCH5881" s="25"/>
      <x:c r="CCI5881" s="25"/>
      <x:c r="CCJ5881" s="25"/>
      <x:c r="CCK5881" s="25"/>
      <x:c r="CCL5881" s="25"/>
      <x:c r="CCM5881" s="25"/>
      <x:c r="CCN5881" s="25"/>
      <x:c r="CCO5881" s="25"/>
      <x:c r="CCP5881" s="25"/>
      <x:c r="CCQ5881" s="25"/>
      <x:c r="CCR5881" s="25"/>
      <x:c r="CCS5881" s="25"/>
      <x:c r="CCT5881" s="25"/>
      <x:c r="CCU5881" s="25"/>
      <x:c r="CCV5881" s="25"/>
      <x:c r="CCW5881" s="25"/>
      <x:c r="CCX5881" s="25"/>
      <x:c r="CCY5881" s="25"/>
      <x:c r="CCZ5881" s="25"/>
      <x:c r="CDA5881" s="25"/>
      <x:c r="CDB5881" s="25"/>
      <x:c r="CDC5881" s="25"/>
      <x:c r="CDD5881" s="25"/>
      <x:c r="CDE5881" s="25"/>
      <x:c r="CDF5881" s="25"/>
      <x:c r="CDG5881" s="25"/>
      <x:c r="CDH5881" s="25"/>
      <x:c r="CDI5881" s="25"/>
      <x:c r="CDJ5881" s="25"/>
      <x:c r="CDK5881" s="25"/>
      <x:c r="CDL5881" s="25"/>
      <x:c r="CDM5881" s="25"/>
      <x:c r="CDN5881" s="25"/>
      <x:c r="CDO5881" s="25"/>
      <x:c r="CDP5881" s="25"/>
      <x:c r="CDQ5881" s="25"/>
      <x:c r="CDR5881" s="25"/>
      <x:c r="CDS5881" s="25"/>
      <x:c r="CDT5881" s="25"/>
      <x:c r="CDU5881" s="25"/>
      <x:c r="CDV5881" s="25"/>
      <x:c r="CDW5881" s="25"/>
      <x:c r="CDX5881" s="25"/>
      <x:c r="CDY5881" s="25"/>
      <x:c r="CDZ5881" s="25"/>
      <x:c r="CEA5881" s="25"/>
      <x:c r="CEB5881" s="25"/>
      <x:c r="CEC5881" s="25"/>
      <x:c r="CED5881" s="25"/>
      <x:c r="CEE5881" s="25"/>
      <x:c r="CEF5881" s="25"/>
      <x:c r="CEG5881" s="25"/>
      <x:c r="CEH5881" s="25"/>
      <x:c r="CEI5881" s="25"/>
      <x:c r="CEJ5881" s="25"/>
      <x:c r="CEK5881" s="25"/>
      <x:c r="CEL5881" s="25"/>
      <x:c r="CEM5881" s="25"/>
      <x:c r="CEN5881" s="25"/>
      <x:c r="CEO5881" s="25"/>
      <x:c r="CEP5881" s="25"/>
      <x:c r="CEQ5881" s="25"/>
      <x:c r="CER5881" s="25"/>
      <x:c r="CES5881" s="25"/>
      <x:c r="CET5881" s="25"/>
      <x:c r="CEU5881" s="25"/>
      <x:c r="CEV5881" s="25"/>
      <x:c r="CEW5881" s="25"/>
      <x:c r="CEX5881" s="25"/>
      <x:c r="CEY5881" s="25"/>
      <x:c r="CEZ5881" s="25"/>
      <x:c r="CFA5881" s="25"/>
      <x:c r="CFB5881" s="25"/>
      <x:c r="CFC5881" s="25"/>
      <x:c r="CFD5881" s="25"/>
      <x:c r="CFE5881" s="25"/>
      <x:c r="CFF5881" s="25"/>
      <x:c r="CFG5881" s="25"/>
      <x:c r="CFH5881" s="25"/>
      <x:c r="CFI5881" s="25"/>
      <x:c r="CFJ5881" s="25"/>
      <x:c r="CFK5881" s="25"/>
      <x:c r="CFL5881" s="25"/>
      <x:c r="CFM5881" s="25"/>
      <x:c r="CFN5881" s="25"/>
      <x:c r="CFO5881" s="25"/>
      <x:c r="CFP5881" s="25"/>
      <x:c r="CFQ5881" s="25"/>
      <x:c r="CFR5881" s="25"/>
      <x:c r="CFS5881" s="25"/>
      <x:c r="CFT5881" s="25"/>
      <x:c r="CFU5881" s="25"/>
      <x:c r="CFV5881" s="25"/>
      <x:c r="CFW5881" s="25"/>
      <x:c r="CFX5881" s="25"/>
      <x:c r="CFY5881" s="25"/>
      <x:c r="CFZ5881" s="25"/>
      <x:c r="CGA5881" s="25"/>
      <x:c r="CGB5881" s="25"/>
      <x:c r="CGC5881" s="25"/>
      <x:c r="CGD5881" s="25"/>
      <x:c r="CGE5881" s="25"/>
      <x:c r="CGF5881" s="25"/>
      <x:c r="CGG5881" s="25"/>
      <x:c r="CGH5881" s="25"/>
      <x:c r="CGI5881" s="25"/>
      <x:c r="CGJ5881" s="25"/>
      <x:c r="CGK5881" s="25"/>
      <x:c r="CGL5881" s="25"/>
      <x:c r="CGM5881" s="25"/>
      <x:c r="CGN5881" s="25"/>
      <x:c r="CGO5881" s="25"/>
      <x:c r="CGP5881" s="25"/>
      <x:c r="CGQ5881" s="25"/>
      <x:c r="CGR5881" s="25"/>
      <x:c r="CGS5881" s="25"/>
      <x:c r="CGT5881" s="25"/>
      <x:c r="CGU5881" s="25"/>
      <x:c r="CGV5881" s="25"/>
      <x:c r="CGW5881" s="25"/>
      <x:c r="CGX5881" s="25"/>
      <x:c r="CGY5881" s="25"/>
      <x:c r="CGZ5881" s="25"/>
      <x:c r="CHA5881" s="25"/>
      <x:c r="CHB5881" s="25"/>
      <x:c r="CHC5881" s="25"/>
      <x:c r="CHD5881" s="25"/>
      <x:c r="CHE5881" s="25"/>
      <x:c r="CHF5881" s="25"/>
      <x:c r="CHG5881" s="25"/>
      <x:c r="CHH5881" s="25"/>
      <x:c r="CHI5881" s="25"/>
      <x:c r="CHJ5881" s="25"/>
      <x:c r="CHK5881" s="25"/>
      <x:c r="CHL5881" s="25"/>
      <x:c r="CHM5881" s="25"/>
      <x:c r="CHN5881" s="25"/>
      <x:c r="CHO5881" s="25"/>
      <x:c r="CHP5881" s="25"/>
      <x:c r="CHQ5881" s="25"/>
      <x:c r="CHR5881" s="25"/>
      <x:c r="CHS5881" s="25"/>
      <x:c r="CHT5881" s="25"/>
      <x:c r="CHU5881" s="25"/>
      <x:c r="CHV5881" s="25"/>
      <x:c r="CHW5881" s="25"/>
      <x:c r="CHX5881" s="25"/>
      <x:c r="CHY5881" s="25"/>
      <x:c r="CHZ5881" s="25"/>
      <x:c r="CIA5881" s="25"/>
      <x:c r="CIB5881" s="25"/>
      <x:c r="CIC5881" s="25"/>
      <x:c r="CID5881" s="25"/>
      <x:c r="CIE5881" s="25"/>
      <x:c r="CIF5881" s="25"/>
      <x:c r="CIG5881" s="25"/>
      <x:c r="CIH5881" s="25"/>
      <x:c r="CII5881" s="25"/>
      <x:c r="CIJ5881" s="25"/>
      <x:c r="CIK5881" s="25"/>
      <x:c r="CIL5881" s="25"/>
      <x:c r="CIM5881" s="25"/>
      <x:c r="CIN5881" s="25"/>
      <x:c r="CIO5881" s="25"/>
      <x:c r="CIP5881" s="25"/>
      <x:c r="CIQ5881" s="25"/>
      <x:c r="CIR5881" s="25"/>
      <x:c r="CIS5881" s="25"/>
      <x:c r="CIT5881" s="25"/>
      <x:c r="CIU5881" s="25"/>
      <x:c r="CIV5881" s="25"/>
      <x:c r="CIW5881" s="25"/>
      <x:c r="CIX5881" s="25"/>
      <x:c r="CIY5881" s="25"/>
      <x:c r="CIZ5881" s="25"/>
      <x:c r="CJA5881" s="25"/>
      <x:c r="CJB5881" s="25"/>
      <x:c r="CJC5881" s="25"/>
      <x:c r="CJD5881" s="25"/>
      <x:c r="CJE5881" s="25"/>
      <x:c r="CJF5881" s="25"/>
      <x:c r="CJG5881" s="25"/>
      <x:c r="CJH5881" s="25"/>
      <x:c r="CJI5881" s="25"/>
      <x:c r="CJJ5881" s="25"/>
      <x:c r="CJK5881" s="25"/>
      <x:c r="CJL5881" s="25"/>
      <x:c r="CJM5881" s="25"/>
      <x:c r="CJN5881" s="25"/>
      <x:c r="CJO5881" s="25"/>
      <x:c r="CJP5881" s="25"/>
      <x:c r="CJQ5881" s="25"/>
      <x:c r="CJR5881" s="25"/>
      <x:c r="CJS5881" s="25"/>
      <x:c r="CJT5881" s="25"/>
      <x:c r="CJU5881" s="25"/>
      <x:c r="CJV5881" s="25"/>
      <x:c r="CJW5881" s="25"/>
      <x:c r="CJX5881" s="25"/>
      <x:c r="CJY5881" s="25"/>
      <x:c r="CJZ5881" s="25"/>
      <x:c r="CKA5881" s="25"/>
      <x:c r="CKB5881" s="25"/>
      <x:c r="CKC5881" s="25"/>
      <x:c r="CKD5881" s="25"/>
      <x:c r="CKE5881" s="25"/>
      <x:c r="CKF5881" s="25"/>
      <x:c r="CKG5881" s="25"/>
      <x:c r="CKH5881" s="25"/>
      <x:c r="CKI5881" s="25"/>
      <x:c r="CKJ5881" s="25"/>
      <x:c r="CKK5881" s="25"/>
      <x:c r="CKL5881" s="25"/>
      <x:c r="CKM5881" s="25"/>
      <x:c r="CKN5881" s="25"/>
      <x:c r="CKO5881" s="25"/>
      <x:c r="CKP5881" s="25"/>
      <x:c r="CKQ5881" s="25"/>
      <x:c r="CKR5881" s="25"/>
      <x:c r="CKS5881" s="25"/>
      <x:c r="CKT5881" s="25"/>
      <x:c r="CKU5881" s="25"/>
      <x:c r="CKV5881" s="25"/>
      <x:c r="CKW5881" s="25"/>
      <x:c r="CKX5881" s="25"/>
      <x:c r="CKY5881" s="25"/>
      <x:c r="CKZ5881" s="25"/>
      <x:c r="CLA5881" s="25"/>
      <x:c r="CLB5881" s="25"/>
      <x:c r="CLC5881" s="25"/>
      <x:c r="CLD5881" s="25"/>
      <x:c r="CLE5881" s="25"/>
      <x:c r="CLF5881" s="25"/>
      <x:c r="CLG5881" s="25"/>
      <x:c r="CLH5881" s="25"/>
      <x:c r="CLI5881" s="25"/>
      <x:c r="CLJ5881" s="25"/>
      <x:c r="CLK5881" s="25"/>
      <x:c r="CLL5881" s="25"/>
      <x:c r="CLM5881" s="25"/>
      <x:c r="CLN5881" s="25"/>
      <x:c r="CLO5881" s="25"/>
      <x:c r="CLP5881" s="25"/>
      <x:c r="CLQ5881" s="25"/>
      <x:c r="CLR5881" s="25"/>
      <x:c r="CLS5881" s="25"/>
      <x:c r="CLT5881" s="25"/>
      <x:c r="CLU5881" s="25"/>
      <x:c r="CLV5881" s="25"/>
      <x:c r="CLW5881" s="25"/>
      <x:c r="CLX5881" s="25"/>
      <x:c r="CLY5881" s="25"/>
      <x:c r="CLZ5881" s="25"/>
      <x:c r="CMA5881" s="25"/>
      <x:c r="CMB5881" s="25"/>
      <x:c r="CMC5881" s="25"/>
      <x:c r="CMD5881" s="25"/>
      <x:c r="CME5881" s="25"/>
      <x:c r="CMF5881" s="25"/>
      <x:c r="CMG5881" s="25"/>
      <x:c r="CMH5881" s="25"/>
      <x:c r="CMI5881" s="25"/>
      <x:c r="CMJ5881" s="25"/>
      <x:c r="CMK5881" s="25"/>
      <x:c r="CML5881" s="25"/>
      <x:c r="CMM5881" s="25"/>
      <x:c r="CMN5881" s="25"/>
      <x:c r="CMO5881" s="25"/>
      <x:c r="CMP5881" s="25"/>
      <x:c r="CMQ5881" s="25"/>
      <x:c r="CMR5881" s="25"/>
      <x:c r="CMS5881" s="25"/>
      <x:c r="CMT5881" s="25"/>
      <x:c r="CMU5881" s="25"/>
      <x:c r="CMV5881" s="25"/>
      <x:c r="CMW5881" s="25"/>
      <x:c r="CMX5881" s="25"/>
      <x:c r="CMY5881" s="25"/>
      <x:c r="CMZ5881" s="25"/>
      <x:c r="CNA5881" s="25"/>
      <x:c r="CNB5881" s="25"/>
      <x:c r="CNC5881" s="25"/>
      <x:c r="CND5881" s="25"/>
      <x:c r="CNE5881" s="25"/>
      <x:c r="CNF5881" s="25"/>
      <x:c r="CNG5881" s="25"/>
      <x:c r="CNH5881" s="25"/>
      <x:c r="CNI5881" s="25"/>
      <x:c r="CNJ5881" s="25"/>
      <x:c r="CNK5881" s="25"/>
      <x:c r="CNL5881" s="25"/>
      <x:c r="CNM5881" s="25"/>
      <x:c r="CNN5881" s="25"/>
      <x:c r="CNO5881" s="25"/>
      <x:c r="CNP5881" s="25"/>
      <x:c r="CNQ5881" s="25"/>
      <x:c r="CNR5881" s="25"/>
      <x:c r="CNS5881" s="25"/>
      <x:c r="CNT5881" s="25"/>
      <x:c r="CNU5881" s="25"/>
      <x:c r="CNV5881" s="25"/>
      <x:c r="CNW5881" s="25"/>
      <x:c r="CNX5881" s="25"/>
      <x:c r="CNY5881" s="25"/>
      <x:c r="CNZ5881" s="25"/>
      <x:c r="COA5881" s="25"/>
      <x:c r="COB5881" s="25"/>
      <x:c r="COC5881" s="25"/>
      <x:c r="COD5881" s="25"/>
      <x:c r="COE5881" s="25"/>
      <x:c r="COF5881" s="25"/>
      <x:c r="COG5881" s="25"/>
      <x:c r="COH5881" s="25"/>
      <x:c r="COI5881" s="25"/>
      <x:c r="COJ5881" s="25"/>
      <x:c r="COK5881" s="25"/>
      <x:c r="COL5881" s="25"/>
      <x:c r="COM5881" s="25"/>
      <x:c r="CON5881" s="25"/>
      <x:c r="COO5881" s="25"/>
      <x:c r="COP5881" s="25"/>
      <x:c r="COQ5881" s="25"/>
      <x:c r="COR5881" s="25"/>
      <x:c r="COS5881" s="25"/>
      <x:c r="COT5881" s="25"/>
      <x:c r="COU5881" s="25"/>
      <x:c r="COV5881" s="25"/>
      <x:c r="COW5881" s="25"/>
      <x:c r="COX5881" s="25"/>
      <x:c r="COY5881" s="25"/>
      <x:c r="COZ5881" s="25"/>
      <x:c r="CPA5881" s="25"/>
      <x:c r="CPB5881" s="25"/>
      <x:c r="CPC5881" s="25"/>
      <x:c r="CPD5881" s="25"/>
      <x:c r="CPE5881" s="25"/>
      <x:c r="CPF5881" s="25"/>
      <x:c r="CPG5881" s="25"/>
      <x:c r="CPH5881" s="25"/>
      <x:c r="CPI5881" s="25"/>
      <x:c r="CPJ5881" s="25"/>
      <x:c r="CPK5881" s="25"/>
      <x:c r="CPL5881" s="25"/>
      <x:c r="CPM5881" s="25"/>
      <x:c r="CPN5881" s="25"/>
      <x:c r="CPO5881" s="25"/>
      <x:c r="CPP5881" s="25"/>
      <x:c r="CPQ5881" s="25"/>
      <x:c r="CPR5881" s="25"/>
      <x:c r="CPS5881" s="25"/>
      <x:c r="CPT5881" s="25"/>
      <x:c r="CPU5881" s="25"/>
      <x:c r="CPV5881" s="25"/>
      <x:c r="CPW5881" s="25"/>
      <x:c r="CPX5881" s="25"/>
      <x:c r="CPY5881" s="25"/>
      <x:c r="CPZ5881" s="25"/>
      <x:c r="CQA5881" s="25"/>
      <x:c r="CQB5881" s="25"/>
      <x:c r="CQC5881" s="25"/>
      <x:c r="CQD5881" s="25"/>
      <x:c r="CQE5881" s="25"/>
      <x:c r="CQF5881" s="25"/>
      <x:c r="CQG5881" s="25"/>
      <x:c r="CQH5881" s="25"/>
      <x:c r="CQI5881" s="25"/>
      <x:c r="CQJ5881" s="25"/>
      <x:c r="CQK5881" s="25"/>
      <x:c r="CQL5881" s="25"/>
      <x:c r="CQM5881" s="25"/>
      <x:c r="CQN5881" s="25"/>
      <x:c r="CQO5881" s="25"/>
      <x:c r="CQP5881" s="25"/>
      <x:c r="CQQ5881" s="25"/>
      <x:c r="CQR5881" s="25"/>
      <x:c r="CQS5881" s="25"/>
      <x:c r="CQT5881" s="25"/>
      <x:c r="CQU5881" s="25"/>
      <x:c r="CQV5881" s="25"/>
      <x:c r="CQW5881" s="25"/>
      <x:c r="CQX5881" s="25"/>
      <x:c r="CQY5881" s="25"/>
      <x:c r="CQZ5881" s="25"/>
      <x:c r="CRA5881" s="25"/>
      <x:c r="CRB5881" s="25"/>
      <x:c r="CRC5881" s="25"/>
      <x:c r="CRD5881" s="25"/>
      <x:c r="CRE5881" s="25"/>
      <x:c r="CRF5881" s="25"/>
      <x:c r="CRG5881" s="25"/>
      <x:c r="CRH5881" s="25"/>
      <x:c r="CRI5881" s="25"/>
      <x:c r="CRJ5881" s="25"/>
      <x:c r="CRK5881" s="25"/>
      <x:c r="CRL5881" s="25"/>
      <x:c r="CRM5881" s="25"/>
      <x:c r="CRN5881" s="25"/>
      <x:c r="CRO5881" s="25"/>
      <x:c r="CRP5881" s="25"/>
      <x:c r="CRQ5881" s="25"/>
      <x:c r="CRR5881" s="25"/>
      <x:c r="CRS5881" s="25"/>
      <x:c r="CRT5881" s="25"/>
      <x:c r="CRU5881" s="25"/>
      <x:c r="CRV5881" s="25"/>
      <x:c r="CRW5881" s="25"/>
      <x:c r="CRX5881" s="25"/>
      <x:c r="CRY5881" s="25"/>
      <x:c r="CRZ5881" s="25"/>
      <x:c r="CSA5881" s="25"/>
      <x:c r="CSB5881" s="25"/>
      <x:c r="CSC5881" s="25"/>
      <x:c r="CSD5881" s="25"/>
      <x:c r="CSE5881" s="25"/>
      <x:c r="CSF5881" s="25"/>
      <x:c r="CSG5881" s="25"/>
      <x:c r="CSH5881" s="25"/>
      <x:c r="CSI5881" s="25"/>
      <x:c r="CSJ5881" s="25"/>
      <x:c r="CSK5881" s="25"/>
      <x:c r="CSL5881" s="25"/>
      <x:c r="CSM5881" s="25"/>
      <x:c r="CSN5881" s="25"/>
      <x:c r="CSO5881" s="25"/>
      <x:c r="CSP5881" s="25"/>
      <x:c r="CSQ5881" s="25"/>
      <x:c r="CSR5881" s="25"/>
      <x:c r="CSS5881" s="25"/>
      <x:c r="CST5881" s="25"/>
      <x:c r="CSU5881" s="25"/>
      <x:c r="CSV5881" s="25"/>
      <x:c r="CSW5881" s="25"/>
      <x:c r="CSX5881" s="25"/>
      <x:c r="CSY5881" s="25"/>
      <x:c r="CSZ5881" s="25"/>
      <x:c r="CTA5881" s="25"/>
      <x:c r="CTB5881" s="25"/>
      <x:c r="CTC5881" s="25"/>
      <x:c r="CTD5881" s="25"/>
      <x:c r="CTE5881" s="25"/>
      <x:c r="CTF5881" s="25"/>
      <x:c r="CTG5881" s="25"/>
      <x:c r="CTH5881" s="25"/>
      <x:c r="CTI5881" s="25"/>
      <x:c r="CTJ5881" s="25"/>
      <x:c r="CTK5881" s="25"/>
      <x:c r="CTL5881" s="25"/>
      <x:c r="CTM5881" s="25"/>
      <x:c r="CTN5881" s="25"/>
      <x:c r="CTO5881" s="25"/>
      <x:c r="CTP5881" s="25"/>
      <x:c r="CTQ5881" s="25"/>
      <x:c r="CTR5881" s="25"/>
      <x:c r="CTS5881" s="25"/>
      <x:c r="CTT5881" s="25"/>
      <x:c r="CTU5881" s="25"/>
      <x:c r="CTV5881" s="25"/>
      <x:c r="CTW5881" s="25"/>
      <x:c r="CTX5881" s="25"/>
      <x:c r="CTY5881" s="25"/>
      <x:c r="CTZ5881" s="25"/>
      <x:c r="CUA5881" s="25"/>
      <x:c r="CUB5881" s="25"/>
      <x:c r="CUC5881" s="25"/>
      <x:c r="CUD5881" s="25"/>
      <x:c r="CUE5881" s="25"/>
      <x:c r="CUF5881" s="25"/>
      <x:c r="CUG5881" s="25"/>
      <x:c r="CUH5881" s="25"/>
      <x:c r="CUI5881" s="25"/>
      <x:c r="CUJ5881" s="25"/>
      <x:c r="CUK5881" s="25"/>
      <x:c r="CUL5881" s="25"/>
      <x:c r="CUM5881" s="25"/>
      <x:c r="CUN5881" s="25"/>
      <x:c r="CUO5881" s="25"/>
      <x:c r="CUP5881" s="25"/>
      <x:c r="CUQ5881" s="25"/>
      <x:c r="CUR5881" s="25"/>
      <x:c r="CUS5881" s="25"/>
      <x:c r="CUT5881" s="25"/>
      <x:c r="CUU5881" s="25"/>
      <x:c r="CUV5881" s="25"/>
      <x:c r="CUW5881" s="25"/>
      <x:c r="CUX5881" s="25"/>
      <x:c r="CUY5881" s="25"/>
      <x:c r="CUZ5881" s="25"/>
      <x:c r="CVA5881" s="25"/>
      <x:c r="CVB5881" s="25"/>
      <x:c r="CVC5881" s="25"/>
      <x:c r="CVD5881" s="25"/>
      <x:c r="CVE5881" s="25"/>
      <x:c r="CVF5881" s="25"/>
      <x:c r="CVG5881" s="25"/>
      <x:c r="CVH5881" s="25"/>
      <x:c r="CVI5881" s="25"/>
      <x:c r="CVJ5881" s="25"/>
      <x:c r="CVK5881" s="25"/>
      <x:c r="CVL5881" s="25"/>
      <x:c r="CVM5881" s="25"/>
      <x:c r="CVN5881" s="25"/>
      <x:c r="CVO5881" s="25"/>
      <x:c r="CVP5881" s="25"/>
      <x:c r="CVQ5881" s="25"/>
      <x:c r="CVR5881" s="25"/>
      <x:c r="CVS5881" s="25"/>
      <x:c r="CVT5881" s="25"/>
      <x:c r="CVU5881" s="25"/>
      <x:c r="CVV5881" s="25"/>
      <x:c r="CVW5881" s="25"/>
      <x:c r="CVX5881" s="25"/>
      <x:c r="CVY5881" s="25"/>
      <x:c r="CVZ5881" s="25"/>
      <x:c r="CWA5881" s="25"/>
      <x:c r="CWB5881" s="25"/>
      <x:c r="CWC5881" s="25"/>
      <x:c r="CWD5881" s="25"/>
      <x:c r="CWE5881" s="25"/>
      <x:c r="CWF5881" s="25"/>
      <x:c r="CWG5881" s="25"/>
      <x:c r="CWH5881" s="25"/>
      <x:c r="CWI5881" s="25"/>
      <x:c r="CWJ5881" s="25"/>
      <x:c r="CWK5881" s="25"/>
      <x:c r="CWL5881" s="25"/>
      <x:c r="CWM5881" s="25"/>
      <x:c r="CWN5881" s="25"/>
      <x:c r="CWO5881" s="25"/>
      <x:c r="CWP5881" s="25"/>
      <x:c r="CWQ5881" s="25"/>
      <x:c r="CWR5881" s="25"/>
      <x:c r="CWS5881" s="25"/>
      <x:c r="CWT5881" s="25"/>
      <x:c r="CWU5881" s="25"/>
      <x:c r="CWV5881" s="25"/>
      <x:c r="CWW5881" s="25"/>
      <x:c r="CWX5881" s="25"/>
      <x:c r="CWY5881" s="25"/>
      <x:c r="CWZ5881" s="25"/>
      <x:c r="CXA5881" s="25"/>
      <x:c r="CXB5881" s="25"/>
      <x:c r="CXC5881" s="25"/>
      <x:c r="CXD5881" s="25"/>
      <x:c r="CXE5881" s="25"/>
      <x:c r="CXF5881" s="25"/>
      <x:c r="CXG5881" s="25"/>
      <x:c r="CXH5881" s="25"/>
      <x:c r="CXI5881" s="25"/>
      <x:c r="CXJ5881" s="25"/>
      <x:c r="CXK5881" s="25"/>
      <x:c r="CXL5881" s="25"/>
      <x:c r="CXM5881" s="25"/>
      <x:c r="CXN5881" s="25"/>
      <x:c r="CXO5881" s="25"/>
      <x:c r="CXP5881" s="25"/>
      <x:c r="CXQ5881" s="25"/>
      <x:c r="CXR5881" s="25"/>
      <x:c r="CXS5881" s="25"/>
      <x:c r="CXT5881" s="25"/>
      <x:c r="CXU5881" s="25"/>
      <x:c r="CXV5881" s="25"/>
      <x:c r="CXW5881" s="25"/>
      <x:c r="CXX5881" s="25"/>
      <x:c r="CXY5881" s="25"/>
      <x:c r="CXZ5881" s="25"/>
      <x:c r="CYA5881" s="25"/>
      <x:c r="CYB5881" s="25"/>
      <x:c r="CYC5881" s="25"/>
      <x:c r="CYD5881" s="25"/>
      <x:c r="CYE5881" s="25"/>
      <x:c r="CYF5881" s="25"/>
      <x:c r="CYG5881" s="25"/>
      <x:c r="CYH5881" s="25"/>
      <x:c r="CYI5881" s="25"/>
      <x:c r="CYJ5881" s="25"/>
      <x:c r="CYK5881" s="25"/>
      <x:c r="CYL5881" s="25"/>
      <x:c r="CYM5881" s="25"/>
      <x:c r="CYN5881" s="25"/>
      <x:c r="CYO5881" s="25"/>
      <x:c r="CYP5881" s="25"/>
      <x:c r="CYQ5881" s="25"/>
      <x:c r="CYR5881" s="25"/>
      <x:c r="CYS5881" s="25"/>
      <x:c r="CYT5881" s="25"/>
      <x:c r="CYU5881" s="25"/>
      <x:c r="CYV5881" s="25"/>
      <x:c r="CYW5881" s="25"/>
      <x:c r="CYX5881" s="25"/>
      <x:c r="CYY5881" s="25"/>
      <x:c r="CYZ5881" s="25"/>
      <x:c r="CZA5881" s="25"/>
      <x:c r="CZB5881" s="25"/>
      <x:c r="CZC5881" s="25"/>
      <x:c r="CZD5881" s="25"/>
      <x:c r="CZE5881" s="25"/>
      <x:c r="CZF5881" s="25"/>
      <x:c r="CZG5881" s="25"/>
      <x:c r="CZH5881" s="25"/>
      <x:c r="CZI5881" s="25"/>
      <x:c r="CZJ5881" s="25"/>
      <x:c r="CZK5881" s="25"/>
      <x:c r="CZL5881" s="25"/>
      <x:c r="CZM5881" s="25"/>
      <x:c r="CZN5881" s="25"/>
      <x:c r="CZO5881" s="25"/>
      <x:c r="CZP5881" s="25"/>
      <x:c r="CZQ5881" s="25"/>
      <x:c r="CZR5881" s="25"/>
      <x:c r="CZS5881" s="25"/>
      <x:c r="CZT5881" s="25"/>
      <x:c r="CZU5881" s="25"/>
      <x:c r="CZV5881" s="25"/>
      <x:c r="CZW5881" s="25"/>
      <x:c r="CZX5881" s="25"/>
      <x:c r="CZY5881" s="25"/>
      <x:c r="CZZ5881" s="25"/>
      <x:c r="DAA5881" s="25"/>
      <x:c r="DAB5881" s="25"/>
      <x:c r="DAC5881" s="25"/>
      <x:c r="DAD5881" s="25"/>
      <x:c r="DAE5881" s="25"/>
      <x:c r="DAF5881" s="25"/>
      <x:c r="DAG5881" s="25"/>
      <x:c r="DAH5881" s="25"/>
      <x:c r="DAI5881" s="25"/>
      <x:c r="DAJ5881" s="25"/>
      <x:c r="DAK5881" s="25"/>
      <x:c r="DAL5881" s="25"/>
      <x:c r="DAM5881" s="25"/>
      <x:c r="DAN5881" s="25"/>
      <x:c r="DAO5881" s="25"/>
      <x:c r="DAP5881" s="25"/>
      <x:c r="DAQ5881" s="25"/>
      <x:c r="DAR5881" s="25"/>
      <x:c r="DAS5881" s="25"/>
      <x:c r="DAT5881" s="25"/>
      <x:c r="DAU5881" s="25"/>
      <x:c r="DAV5881" s="25"/>
      <x:c r="DAW5881" s="25"/>
      <x:c r="DAX5881" s="25"/>
      <x:c r="DAY5881" s="25"/>
      <x:c r="DAZ5881" s="25"/>
      <x:c r="DBA5881" s="25"/>
      <x:c r="DBB5881" s="25"/>
      <x:c r="DBC5881" s="25"/>
      <x:c r="DBD5881" s="25"/>
      <x:c r="DBE5881" s="25"/>
      <x:c r="DBF5881" s="25"/>
      <x:c r="DBG5881" s="25"/>
      <x:c r="DBH5881" s="25"/>
      <x:c r="DBI5881" s="25"/>
      <x:c r="DBJ5881" s="25"/>
      <x:c r="DBK5881" s="25"/>
      <x:c r="DBL5881" s="25"/>
      <x:c r="DBM5881" s="25"/>
      <x:c r="DBN5881" s="25"/>
      <x:c r="DBO5881" s="25"/>
      <x:c r="DBP5881" s="25"/>
      <x:c r="DBQ5881" s="25"/>
      <x:c r="DBR5881" s="25"/>
      <x:c r="DBS5881" s="25"/>
      <x:c r="DBT5881" s="25"/>
      <x:c r="DBU5881" s="25"/>
      <x:c r="DBV5881" s="25"/>
      <x:c r="DBW5881" s="25"/>
      <x:c r="DBX5881" s="25"/>
      <x:c r="DBY5881" s="25"/>
      <x:c r="DBZ5881" s="25"/>
      <x:c r="DCA5881" s="25"/>
      <x:c r="DCB5881" s="25"/>
      <x:c r="DCC5881" s="25"/>
      <x:c r="DCD5881" s="25"/>
      <x:c r="DCE5881" s="25"/>
      <x:c r="DCF5881" s="25"/>
      <x:c r="DCG5881" s="25"/>
      <x:c r="DCH5881" s="25"/>
      <x:c r="DCI5881" s="25"/>
      <x:c r="DCJ5881" s="25"/>
      <x:c r="DCK5881" s="25"/>
      <x:c r="DCL5881" s="25"/>
      <x:c r="DCM5881" s="25"/>
      <x:c r="DCN5881" s="25"/>
      <x:c r="DCO5881" s="25"/>
      <x:c r="DCP5881" s="25"/>
      <x:c r="DCQ5881" s="25"/>
      <x:c r="DCR5881" s="25"/>
      <x:c r="DCS5881" s="25"/>
      <x:c r="DCT5881" s="25"/>
      <x:c r="DCU5881" s="25"/>
      <x:c r="DCV5881" s="25"/>
      <x:c r="DCW5881" s="25"/>
      <x:c r="DCX5881" s="25"/>
      <x:c r="DCY5881" s="25"/>
      <x:c r="DCZ5881" s="25"/>
      <x:c r="DDA5881" s="25"/>
      <x:c r="DDB5881" s="25"/>
      <x:c r="DDC5881" s="25"/>
      <x:c r="DDD5881" s="25"/>
      <x:c r="DDE5881" s="25"/>
      <x:c r="DDF5881" s="25"/>
      <x:c r="DDG5881" s="25"/>
      <x:c r="DDH5881" s="25"/>
      <x:c r="DDI5881" s="25"/>
      <x:c r="DDJ5881" s="25"/>
      <x:c r="DDK5881" s="25"/>
      <x:c r="DDL5881" s="25"/>
      <x:c r="DDM5881" s="25"/>
      <x:c r="DDN5881" s="25"/>
      <x:c r="DDO5881" s="25"/>
      <x:c r="DDP5881" s="25"/>
      <x:c r="DDQ5881" s="25"/>
      <x:c r="DDR5881" s="25"/>
      <x:c r="DDS5881" s="25"/>
      <x:c r="DDT5881" s="25"/>
      <x:c r="DDU5881" s="25"/>
      <x:c r="DDV5881" s="25"/>
      <x:c r="DDW5881" s="25"/>
      <x:c r="DDX5881" s="25"/>
      <x:c r="DDY5881" s="25"/>
      <x:c r="DDZ5881" s="25"/>
      <x:c r="DEA5881" s="25"/>
      <x:c r="DEB5881" s="25"/>
      <x:c r="DEC5881" s="25"/>
      <x:c r="DED5881" s="25"/>
      <x:c r="DEE5881" s="25"/>
      <x:c r="DEF5881" s="25"/>
      <x:c r="DEG5881" s="25"/>
      <x:c r="DEH5881" s="25"/>
      <x:c r="DEI5881" s="25"/>
      <x:c r="DEJ5881" s="25"/>
      <x:c r="DEK5881" s="25"/>
      <x:c r="DEL5881" s="25"/>
      <x:c r="DEM5881" s="25"/>
      <x:c r="DEN5881" s="25"/>
      <x:c r="DEO5881" s="25"/>
      <x:c r="DEP5881" s="25"/>
      <x:c r="DEQ5881" s="25"/>
      <x:c r="DER5881" s="25"/>
      <x:c r="DES5881" s="25"/>
      <x:c r="DET5881" s="25"/>
      <x:c r="DEU5881" s="25"/>
      <x:c r="DEV5881" s="25"/>
      <x:c r="DEW5881" s="25"/>
      <x:c r="DEX5881" s="25"/>
      <x:c r="DEY5881" s="25"/>
      <x:c r="DEZ5881" s="25"/>
      <x:c r="DFA5881" s="25"/>
      <x:c r="DFB5881" s="25"/>
      <x:c r="DFC5881" s="25"/>
      <x:c r="DFD5881" s="25"/>
      <x:c r="DFE5881" s="25"/>
      <x:c r="DFF5881" s="25"/>
      <x:c r="DFG5881" s="25"/>
      <x:c r="DFH5881" s="25"/>
      <x:c r="DFI5881" s="25"/>
      <x:c r="DFJ5881" s="25"/>
      <x:c r="DFK5881" s="25"/>
      <x:c r="DFL5881" s="25"/>
      <x:c r="DFM5881" s="25"/>
      <x:c r="DFN5881" s="25"/>
      <x:c r="DFO5881" s="25"/>
      <x:c r="DFP5881" s="25"/>
      <x:c r="DFQ5881" s="25"/>
      <x:c r="DFR5881" s="25"/>
      <x:c r="DFS5881" s="25"/>
      <x:c r="DFT5881" s="25"/>
      <x:c r="DFU5881" s="25"/>
      <x:c r="DFV5881" s="25"/>
      <x:c r="DFW5881" s="25"/>
      <x:c r="DFX5881" s="25"/>
      <x:c r="DFY5881" s="25"/>
      <x:c r="DFZ5881" s="25"/>
      <x:c r="DGA5881" s="25"/>
      <x:c r="DGB5881" s="25"/>
      <x:c r="DGC5881" s="25"/>
      <x:c r="DGD5881" s="25"/>
      <x:c r="DGE5881" s="25"/>
      <x:c r="DGF5881" s="25"/>
      <x:c r="DGG5881" s="25"/>
      <x:c r="DGH5881" s="25"/>
      <x:c r="DGI5881" s="25"/>
      <x:c r="DGJ5881" s="25"/>
      <x:c r="DGK5881" s="25"/>
      <x:c r="DGL5881" s="25"/>
      <x:c r="DGM5881" s="25"/>
      <x:c r="DGN5881" s="25"/>
      <x:c r="DGO5881" s="25"/>
      <x:c r="DGP5881" s="25"/>
      <x:c r="DGQ5881" s="25"/>
      <x:c r="DGR5881" s="25"/>
      <x:c r="DGS5881" s="25"/>
      <x:c r="DGT5881" s="25"/>
      <x:c r="DGU5881" s="25"/>
      <x:c r="DGV5881" s="25"/>
      <x:c r="DGW5881" s="25"/>
      <x:c r="DGX5881" s="25"/>
      <x:c r="DGY5881" s="25"/>
      <x:c r="DGZ5881" s="25"/>
      <x:c r="DHA5881" s="25"/>
      <x:c r="DHB5881" s="25"/>
      <x:c r="DHC5881" s="25"/>
      <x:c r="DHD5881" s="25"/>
      <x:c r="DHE5881" s="25"/>
      <x:c r="DHF5881" s="25"/>
      <x:c r="DHG5881" s="25"/>
      <x:c r="DHH5881" s="25"/>
      <x:c r="DHI5881" s="25"/>
      <x:c r="DHJ5881" s="25"/>
      <x:c r="DHK5881" s="25"/>
      <x:c r="DHL5881" s="25"/>
      <x:c r="DHM5881" s="25"/>
      <x:c r="DHN5881" s="25"/>
      <x:c r="DHO5881" s="25"/>
      <x:c r="DHP5881" s="25"/>
      <x:c r="DHQ5881" s="25"/>
      <x:c r="DHR5881" s="25"/>
      <x:c r="DHS5881" s="25"/>
      <x:c r="DHT5881" s="25"/>
      <x:c r="DHU5881" s="25"/>
      <x:c r="DHV5881" s="25"/>
      <x:c r="DHW5881" s="25"/>
      <x:c r="DHX5881" s="25"/>
      <x:c r="DHY5881" s="25"/>
      <x:c r="DHZ5881" s="25"/>
      <x:c r="DIA5881" s="25"/>
      <x:c r="DIB5881" s="25"/>
      <x:c r="DIC5881" s="25"/>
      <x:c r="DID5881" s="25"/>
      <x:c r="DIE5881" s="25"/>
      <x:c r="DIF5881" s="25"/>
      <x:c r="DIG5881" s="25"/>
      <x:c r="DIH5881" s="25"/>
      <x:c r="DII5881" s="25"/>
      <x:c r="DIJ5881" s="25"/>
      <x:c r="DIK5881" s="25"/>
      <x:c r="DIL5881" s="25"/>
      <x:c r="DIM5881" s="25"/>
      <x:c r="DIN5881" s="25"/>
      <x:c r="DIO5881" s="25"/>
      <x:c r="DIP5881" s="25"/>
      <x:c r="DIQ5881" s="25"/>
      <x:c r="DIR5881" s="25"/>
      <x:c r="DIS5881" s="25"/>
      <x:c r="DIT5881" s="25"/>
      <x:c r="DIU5881" s="25"/>
      <x:c r="DIV5881" s="25"/>
      <x:c r="DIW5881" s="25"/>
      <x:c r="DIX5881" s="25"/>
      <x:c r="DIY5881" s="25"/>
      <x:c r="DIZ5881" s="25"/>
      <x:c r="DJA5881" s="25"/>
      <x:c r="DJB5881" s="25"/>
      <x:c r="DJC5881" s="25"/>
      <x:c r="DJD5881" s="25"/>
      <x:c r="DJE5881" s="25"/>
      <x:c r="DJF5881" s="25"/>
      <x:c r="DJG5881" s="25"/>
      <x:c r="DJH5881" s="25"/>
      <x:c r="DJI5881" s="25"/>
      <x:c r="DJJ5881" s="25"/>
      <x:c r="DJK5881" s="25"/>
      <x:c r="DJL5881" s="25"/>
      <x:c r="DJM5881" s="25"/>
      <x:c r="DJN5881" s="25"/>
      <x:c r="DJO5881" s="25"/>
      <x:c r="DJP5881" s="25"/>
      <x:c r="DJQ5881" s="25"/>
      <x:c r="DJR5881" s="25"/>
      <x:c r="DJS5881" s="25"/>
      <x:c r="DJT5881" s="25"/>
      <x:c r="DJU5881" s="25"/>
      <x:c r="DJV5881" s="25"/>
      <x:c r="DJW5881" s="25"/>
      <x:c r="DJX5881" s="25"/>
      <x:c r="DJY5881" s="25"/>
      <x:c r="DJZ5881" s="25"/>
      <x:c r="DKA5881" s="25"/>
      <x:c r="DKB5881" s="25"/>
      <x:c r="DKC5881" s="25"/>
      <x:c r="DKD5881" s="25"/>
      <x:c r="DKE5881" s="25"/>
      <x:c r="DKF5881" s="25"/>
      <x:c r="DKG5881" s="25"/>
      <x:c r="DKH5881" s="25"/>
      <x:c r="DKI5881" s="25"/>
      <x:c r="DKJ5881" s="25"/>
      <x:c r="DKK5881" s="25"/>
      <x:c r="DKL5881" s="25"/>
      <x:c r="DKM5881" s="25"/>
      <x:c r="DKN5881" s="25"/>
      <x:c r="DKO5881" s="25"/>
      <x:c r="DKP5881" s="25"/>
      <x:c r="DKQ5881" s="25"/>
      <x:c r="DKR5881" s="25"/>
      <x:c r="DKS5881" s="25"/>
      <x:c r="DKT5881" s="25"/>
      <x:c r="DKU5881" s="25"/>
      <x:c r="DKV5881" s="25"/>
      <x:c r="DKW5881" s="25"/>
      <x:c r="DKX5881" s="25"/>
      <x:c r="DKY5881" s="25"/>
      <x:c r="DKZ5881" s="25"/>
      <x:c r="DLA5881" s="25"/>
      <x:c r="DLB5881" s="25"/>
      <x:c r="DLC5881" s="25"/>
      <x:c r="DLD5881" s="25"/>
      <x:c r="DLE5881" s="25"/>
      <x:c r="DLF5881" s="25"/>
      <x:c r="DLG5881" s="25"/>
      <x:c r="DLH5881" s="25"/>
      <x:c r="DLI5881" s="25"/>
      <x:c r="DLJ5881" s="25"/>
      <x:c r="DLK5881" s="25"/>
      <x:c r="DLL5881" s="25"/>
      <x:c r="DLM5881" s="25"/>
      <x:c r="DLN5881" s="25"/>
      <x:c r="DLO5881" s="25"/>
      <x:c r="DLP5881" s="25"/>
      <x:c r="DLQ5881" s="25"/>
      <x:c r="DLR5881" s="25"/>
      <x:c r="DLS5881" s="25"/>
      <x:c r="DLT5881" s="25"/>
      <x:c r="DLU5881" s="25"/>
      <x:c r="DLV5881" s="25"/>
      <x:c r="DLW5881" s="25"/>
      <x:c r="DLX5881" s="25"/>
      <x:c r="DLY5881" s="25"/>
      <x:c r="DLZ5881" s="25"/>
      <x:c r="DMA5881" s="25"/>
      <x:c r="DMB5881" s="25"/>
      <x:c r="DMC5881" s="25"/>
      <x:c r="DMD5881" s="25"/>
      <x:c r="DME5881" s="25"/>
      <x:c r="DMF5881" s="25"/>
      <x:c r="DMG5881" s="25"/>
      <x:c r="DMH5881" s="25"/>
      <x:c r="DMI5881" s="25"/>
      <x:c r="DMJ5881" s="25"/>
      <x:c r="DMK5881" s="25"/>
      <x:c r="DML5881" s="25"/>
      <x:c r="DMM5881" s="25"/>
      <x:c r="DMN5881" s="25"/>
      <x:c r="DMO5881" s="25"/>
      <x:c r="DMP5881" s="25"/>
      <x:c r="DMQ5881" s="25"/>
      <x:c r="DMR5881" s="25"/>
      <x:c r="DMS5881" s="25"/>
      <x:c r="DMT5881" s="25"/>
      <x:c r="DMU5881" s="25"/>
      <x:c r="DMV5881" s="25"/>
      <x:c r="DMW5881" s="25"/>
      <x:c r="DMX5881" s="25"/>
      <x:c r="DMY5881" s="25"/>
      <x:c r="DMZ5881" s="25"/>
      <x:c r="DNA5881" s="25"/>
      <x:c r="DNB5881" s="25"/>
      <x:c r="DNC5881" s="25"/>
      <x:c r="DND5881" s="25"/>
      <x:c r="DNE5881" s="25"/>
      <x:c r="DNF5881" s="25"/>
      <x:c r="DNG5881" s="25"/>
      <x:c r="DNH5881" s="25"/>
      <x:c r="DNI5881" s="25"/>
      <x:c r="DNJ5881" s="25"/>
      <x:c r="DNK5881" s="25"/>
      <x:c r="DNL5881" s="25"/>
      <x:c r="DNM5881" s="25"/>
      <x:c r="DNN5881" s="25"/>
      <x:c r="DNO5881" s="25"/>
      <x:c r="DNP5881" s="25"/>
      <x:c r="DNQ5881" s="25"/>
      <x:c r="DNR5881" s="25"/>
      <x:c r="DNS5881" s="25"/>
      <x:c r="DNT5881" s="25"/>
      <x:c r="DNU5881" s="25"/>
      <x:c r="DNV5881" s="25"/>
      <x:c r="DNW5881" s="25"/>
      <x:c r="DNX5881" s="25"/>
      <x:c r="DNY5881" s="25"/>
      <x:c r="DNZ5881" s="25"/>
      <x:c r="DOA5881" s="25"/>
      <x:c r="DOB5881" s="25"/>
      <x:c r="DOC5881" s="25"/>
      <x:c r="DOD5881" s="25"/>
      <x:c r="DOE5881" s="25"/>
      <x:c r="DOF5881" s="25"/>
      <x:c r="DOG5881" s="25"/>
      <x:c r="DOH5881" s="25"/>
      <x:c r="DOI5881" s="25"/>
      <x:c r="DOJ5881" s="25"/>
      <x:c r="DOK5881" s="25"/>
      <x:c r="DOL5881" s="25"/>
      <x:c r="DOM5881" s="25"/>
      <x:c r="DON5881" s="25"/>
      <x:c r="DOO5881" s="25"/>
      <x:c r="DOP5881" s="25"/>
      <x:c r="DOQ5881" s="25"/>
      <x:c r="DOR5881" s="25"/>
      <x:c r="DOS5881" s="25"/>
      <x:c r="DOT5881" s="25"/>
      <x:c r="DOU5881" s="25"/>
      <x:c r="DOV5881" s="25"/>
      <x:c r="DOW5881" s="25"/>
      <x:c r="DOX5881" s="25"/>
      <x:c r="DOY5881" s="25"/>
      <x:c r="DOZ5881" s="25"/>
      <x:c r="DPA5881" s="25"/>
      <x:c r="DPB5881" s="25"/>
      <x:c r="DPC5881" s="25"/>
      <x:c r="DPD5881" s="25"/>
      <x:c r="DPE5881" s="25"/>
      <x:c r="DPF5881" s="25"/>
      <x:c r="DPG5881" s="25"/>
      <x:c r="DPH5881" s="25"/>
      <x:c r="DPI5881" s="25"/>
      <x:c r="DPJ5881" s="25"/>
      <x:c r="DPK5881" s="25"/>
      <x:c r="DPL5881" s="25"/>
      <x:c r="DPM5881" s="25"/>
      <x:c r="DPN5881" s="25"/>
      <x:c r="DPO5881" s="25"/>
      <x:c r="DPP5881" s="25"/>
      <x:c r="DPQ5881" s="25"/>
      <x:c r="DPR5881" s="25"/>
      <x:c r="DPS5881" s="25"/>
      <x:c r="DPT5881" s="25"/>
      <x:c r="DPU5881" s="25"/>
      <x:c r="DPV5881" s="25"/>
      <x:c r="DPW5881" s="25"/>
      <x:c r="DPX5881" s="25"/>
      <x:c r="DPY5881" s="25"/>
      <x:c r="DPZ5881" s="25"/>
      <x:c r="DQA5881" s="25"/>
      <x:c r="DQB5881" s="25"/>
      <x:c r="DQC5881" s="25"/>
      <x:c r="DQD5881" s="25"/>
      <x:c r="DQE5881" s="25"/>
      <x:c r="DQF5881" s="25"/>
      <x:c r="DQG5881" s="25"/>
      <x:c r="DQH5881" s="25"/>
      <x:c r="DQI5881" s="25"/>
      <x:c r="DQJ5881" s="25"/>
      <x:c r="DQK5881" s="25"/>
      <x:c r="DQL5881" s="25"/>
      <x:c r="DQM5881" s="25"/>
      <x:c r="DQN5881" s="25"/>
      <x:c r="DQO5881" s="25"/>
      <x:c r="DQP5881" s="25"/>
      <x:c r="DQQ5881" s="25"/>
      <x:c r="DQR5881" s="25"/>
      <x:c r="DQS5881" s="25"/>
      <x:c r="DQT5881" s="25"/>
      <x:c r="DQU5881" s="25"/>
      <x:c r="DQV5881" s="25"/>
      <x:c r="DQW5881" s="25"/>
      <x:c r="DQX5881" s="25"/>
      <x:c r="DQY5881" s="25"/>
      <x:c r="DQZ5881" s="25"/>
      <x:c r="DRA5881" s="25"/>
      <x:c r="DRB5881" s="25"/>
      <x:c r="DRC5881" s="25"/>
      <x:c r="DRD5881" s="25"/>
      <x:c r="DRE5881" s="25"/>
      <x:c r="DRF5881" s="25"/>
      <x:c r="DRG5881" s="25"/>
      <x:c r="DRH5881" s="25"/>
      <x:c r="DRI5881" s="25"/>
      <x:c r="DRJ5881" s="25"/>
      <x:c r="DRK5881" s="25"/>
      <x:c r="DRL5881" s="25"/>
      <x:c r="DRM5881" s="25"/>
      <x:c r="DRN5881" s="25"/>
      <x:c r="DRO5881" s="25"/>
      <x:c r="DRP5881" s="25"/>
      <x:c r="DRQ5881" s="25"/>
      <x:c r="DRR5881" s="25"/>
      <x:c r="DRS5881" s="25"/>
      <x:c r="DRT5881" s="25"/>
      <x:c r="DRU5881" s="25"/>
      <x:c r="DRV5881" s="25"/>
      <x:c r="DRW5881" s="25"/>
      <x:c r="DRX5881" s="25"/>
      <x:c r="DRY5881" s="25"/>
      <x:c r="DRZ5881" s="25"/>
      <x:c r="DSA5881" s="25"/>
      <x:c r="DSB5881" s="25"/>
      <x:c r="DSC5881" s="25"/>
      <x:c r="DSD5881" s="25"/>
      <x:c r="DSE5881" s="25"/>
      <x:c r="DSF5881" s="25"/>
      <x:c r="DSG5881" s="25"/>
      <x:c r="DSH5881" s="25"/>
      <x:c r="DSI5881" s="25"/>
      <x:c r="DSJ5881" s="25"/>
      <x:c r="DSK5881" s="25"/>
      <x:c r="DSL5881" s="25"/>
      <x:c r="DSM5881" s="25"/>
      <x:c r="DSN5881" s="25"/>
      <x:c r="DSO5881" s="25"/>
      <x:c r="DSP5881" s="25"/>
      <x:c r="DSQ5881" s="25"/>
      <x:c r="DSR5881" s="25"/>
      <x:c r="DSS5881" s="25"/>
      <x:c r="DST5881" s="25"/>
      <x:c r="DSU5881" s="25"/>
      <x:c r="DSV5881" s="25"/>
      <x:c r="DSW5881" s="25"/>
      <x:c r="DSX5881" s="25"/>
      <x:c r="DSY5881" s="25"/>
      <x:c r="DSZ5881" s="25"/>
      <x:c r="DTA5881" s="25"/>
      <x:c r="DTB5881" s="25"/>
      <x:c r="DTC5881" s="25"/>
      <x:c r="DTD5881" s="25"/>
      <x:c r="DTE5881" s="25"/>
      <x:c r="DTF5881" s="25"/>
      <x:c r="DTG5881" s="25"/>
      <x:c r="DTH5881" s="25"/>
      <x:c r="DTI5881" s="25"/>
      <x:c r="DTJ5881" s="25"/>
      <x:c r="DTK5881" s="25"/>
      <x:c r="DTL5881" s="25"/>
      <x:c r="DTM5881" s="25"/>
      <x:c r="DTN5881" s="25"/>
      <x:c r="DTO5881" s="25"/>
      <x:c r="DTP5881" s="25"/>
      <x:c r="DTQ5881" s="25"/>
      <x:c r="DTR5881" s="25"/>
      <x:c r="DTS5881" s="25"/>
      <x:c r="DTT5881" s="25"/>
      <x:c r="DTU5881" s="25"/>
      <x:c r="DTV5881" s="25"/>
      <x:c r="DTW5881" s="25"/>
      <x:c r="DTX5881" s="25"/>
      <x:c r="DTY5881" s="25"/>
      <x:c r="DTZ5881" s="25"/>
      <x:c r="DUA5881" s="25"/>
      <x:c r="DUB5881" s="25"/>
      <x:c r="DUC5881" s="25"/>
      <x:c r="DUD5881" s="25"/>
      <x:c r="DUE5881" s="25"/>
      <x:c r="DUF5881" s="25"/>
      <x:c r="DUG5881" s="25"/>
      <x:c r="DUH5881" s="25"/>
      <x:c r="DUI5881" s="25"/>
      <x:c r="DUJ5881" s="25"/>
      <x:c r="DUK5881" s="25"/>
      <x:c r="DUL5881" s="25"/>
      <x:c r="DUM5881" s="25"/>
      <x:c r="DUN5881" s="25"/>
      <x:c r="DUO5881" s="25"/>
      <x:c r="DUP5881" s="25"/>
      <x:c r="DUQ5881" s="25"/>
      <x:c r="DUR5881" s="25"/>
      <x:c r="DUS5881" s="25"/>
      <x:c r="DUT5881" s="25"/>
      <x:c r="DUU5881" s="25"/>
      <x:c r="DUV5881" s="25"/>
      <x:c r="DUW5881" s="25"/>
      <x:c r="DUX5881" s="25"/>
      <x:c r="DUY5881" s="25"/>
      <x:c r="DUZ5881" s="25"/>
      <x:c r="DVA5881" s="25"/>
      <x:c r="DVB5881" s="25"/>
      <x:c r="DVC5881" s="25"/>
      <x:c r="DVD5881" s="25"/>
      <x:c r="DVE5881" s="25"/>
      <x:c r="DVF5881" s="25"/>
      <x:c r="DVG5881" s="25"/>
      <x:c r="DVH5881" s="25"/>
      <x:c r="DVI5881" s="25"/>
      <x:c r="DVJ5881" s="25"/>
      <x:c r="DVK5881" s="25"/>
      <x:c r="DVL5881" s="25"/>
      <x:c r="DVM5881" s="25"/>
      <x:c r="DVN5881" s="25"/>
      <x:c r="DVO5881" s="25"/>
      <x:c r="DVP5881" s="25"/>
      <x:c r="DVQ5881" s="25"/>
      <x:c r="DVR5881" s="25"/>
      <x:c r="DVS5881" s="25"/>
      <x:c r="DVT5881" s="25"/>
      <x:c r="DVU5881" s="25"/>
      <x:c r="DVV5881" s="25"/>
      <x:c r="DVW5881" s="25"/>
      <x:c r="DVX5881" s="25"/>
      <x:c r="DVY5881" s="25"/>
      <x:c r="DVZ5881" s="25"/>
      <x:c r="DWA5881" s="25"/>
      <x:c r="DWB5881" s="25"/>
      <x:c r="DWC5881" s="25"/>
      <x:c r="DWD5881" s="25"/>
      <x:c r="DWE5881" s="25"/>
      <x:c r="DWF5881" s="25"/>
      <x:c r="DWG5881" s="25"/>
      <x:c r="DWH5881" s="25"/>
      <x:c r="DWI5881" s="25"/>
      <x:c r="DWJ5881" s="25"/>
      <x:c r="DWK5881" s="25"/>
      <x:c r="DWL5881" s="25"/>
      <x:c r="DWM5881" s="25"/>
      <x:c r="DWN5881" s="25"/>
      <x:c r="DWO5881" s="25"/>
      <x:c r="DWP5881" s="25"/>
      <x:c r="DWQ5881" s="25"/>
      <x:c r="DWR5881" s="25"/>
      <x:c r="DWS5881" s="25"/>
      <x:c r="DWT5881" s="25"/>
      <x:c r="DWU5881" s="25"/>
      <x:c r="DWV5881" s="25"/>
      <x:c r="DWW5881" s="25"/>
      <x:c r="DWX5881" s="25"/>
      <x:c r="DWY5881" s="25"/>
      <x:c r="DWZ5881" s="25"/>
      <x:c r="DXA5881" s="25"/>
      <x:c r="DXB5881" s="25"/>
      <x:c r="DXC5881" s="25"/>
      <x:c r="DXD5881" s="25"/>
      <x:c r="DXE5881" s="25"/>
      <x:c r="DXF5881" s="25"/>
      <x:c r="DXG5881" s="25"/>
      <x:c r="DXH5881" s="25"/>
      <x:c r="DXI5881" s="25"/>
      <x:c r="DXJ5881" s="25"/>
      <x:c r="DXK5881" s="25"/>
      <x:c r="DXL5881" s="25"/>
      <x:c r="DXM5881" s="25"/>
      <x:c r="DXN5881" s="25"/>
      <x:c r="DXO5881" s="25"/>
      <x:c r="DXP5881" s="25"/>
      <x:c r="DXQ5881" s="25"/>
      <x:c r="DXR5881" s="25"/>
      <x:c r="DXS5881" s="25"/>
      <x:c r="DXT5881" s="25"/>
      <x:c r="DXU5881" s="25"/>
      <x:c r="DXV5881" s="25"/>
      <x:c r="DXW5881" s="25"/>
      <x:c r="DXX5881" s="25"/>
      <x:c r="DXY5881" s="25"/>
      <x:c r="DXZ5881" s="25"/>
      <x:c r="DYA5881" s="25"/>
      <x:c r="DYB5881" s="25"/>
      <x:c r="DYC5881" s="25"/>
      <x:c r="DYD5881" s="25"/>
      <x:c r="DYE5881" s="25"/>
      <x:c r="DYF5881" s="25"/>
      <x:c r="DYG5881" s="25"/>
      <x:c r="DYH5881" s="25"/>
      <x:c r="DYI5881" s="25"/>
      <x:c r="DYJ5881" s="25"/>
      <x:c r="DYK5881" s="25"/>
      <x:c r="DYL5881" s="25"/>
      <x:c r="DYM5881" s="25"/>
      <x:c r="DYN5881" s="25"/>
      <x:c r="DYO5881" s="25"/>
      <x:c r="DYP5881" s="25"/>
      <x:c r="DYQ5881" s="25"/>
      <x:c r="DYR5881" s="25"/>
      <x:c r="DYS5881" s="25"/>
      <x:c r="DYT5881" s="25"/>
      <x:c r="DYU5881" s="25"/>
      <x:c r="DYV5881" s="25"/>
      <x:c r="DYW5881" s="25"/>
      <x:c r="DYX5881" s="25"/>
      <x:c r="DYY5881" s="25"/>
      <x:c r="DYZ5881" s="25"/>
      <x:c r="DZA5881" s="25"/>
      <x:c r="DZB5881" s="25"/>
      <x:c r="DZC5881" s="25"/>
      <x:c r="DZD5881" s="25"/>
      <x:c r="DZE5881" s="25"/>
      <x:c r="DZF5881" s="25"/>
      <x:c r="DZG5881" s="25"/>
      <x:c r="DZH5881" s="25"/>
      <x:c r="DZI5881" s="25"/>
      <x:c r="DZJ5881" s="25"/>
      <x:c r="DZK5881" s="25"/>
      <x:c r="DZL5881" s="25"/>
      <x:c r="DZM5881" s="25"/>
      <x:c r="DZN5881" s="25"/>
      <x:c r="DZO5881" s="25"/>
      <x:c r="DZP5881" s="25"/>
      <x:c r="DZQ5881" s="25"/>
      <x:c r="DZR5881" s="25"/>
      <x:c r="DZS5881" s="25"/>
      <x:c r="DZT5881" s="25"/>
      <x:c r="DZU5881" s="25"/>
      <x:c r="DZV5881" s="25"/>
      <x:c r="DZW5881" s="25"/>
      <x:c r="DZX5881" s="25"/>
      <x:c r="DZY5881" s="25"/>
      <x:c r="DZZ5881" s="25"/>
      <x:c r="EAA5881" s="25"/>
      <x:c r="EAB5881" s="25"/>
      <x:c r="EAC5881" s="25"/>
      <x:c r="EAD5881" s="25"/>
      <x:c r="EAE5881" s="25"/>
      <x:c r="EAF5881" s="25"/>
      <x:c r="EAG5881" s="25"/>
      <x:c r="EAH5881" s="25"/>
      <x:c r="EAI5881" s="25"/>
      <x:c r="EAJ5881" s="25"/>
      <x:c r="EAK5881" s="25"/>
      <x:c r="EAL5881" s="25"/>
      <x:c r="EAM5881" s="25"/>
      <x:c r="EAN5881" s="25"/>
      <x:c r="EAO5881" s="25"/>
      <x:c r="EAP5881" s="25"/>
      <x:c r="EAQ5881" s="25"/>
      <x:c r="EAR5881" s="25"/>
      <x:c r="EAS5881" s="25"/>
      <x:c r="EAT5881" s="25"/>
      <x:c r="EAU5881" s="25"/>
      <x:c r="EAV5881" s="25"/>
      <x:c r="EAW5881" s="25"/>
      <x:c r="EAX5881" s="25"/>
      <x:c r="EAY5881" s="25"/>
      <x:c r="EAZ5881" s="25"/>
      <x:c r="EBA5881" s="25"/>
      <x:c r="EBB5881" s="25"/>
      <x:c r="EBC5881" s="25"/>
      <x:c r="EBD5881" s="25"/>
      <x:c r="EBE5881" s="25"/>
      <x:c r="EBF5881" s="25"/>
      <x:c r="EBG5881" s="25"/>
      <x:c r="EBH5881" s="25"/>
      <x:c r="EBI5881" s="25"/>
      <x:c r="EBJ5881" s="25"/>
      <x:c r="EBK5881" s="25"/>
      <x:c r="EBL5881" s="25"/>
      <x:c r="EBM5881" s="25"/>
      <x:c r="EBN5881" s="25"/>
      <x:c r="EBO5881" s="25"/>
      <x:c r="EBP5881" s="25"/>
      <x:c r="EBQ5881" s="25"/>
      <x:c r="EBR5881" s="25"/>
      <x:c r="EBS5881" s="25"/>
      <x:c r="EBT5881" s="25"/>
      <x:c r="EBU5881" s="25"/>
      <x:c r="EBV5881" s="25"/>
      <x:c r="EBW5881" s="25"/>
      <x:c r="EBX5881" s="25"/>
      <x:c r="EBY5881" s="25"/>
      <x:c r="EBZ5881" s="25"/>
      <x:c r="ECA5881" s="25"/>
      <x:c r="ECB5881" s="25"/>
      <x:c r="ECC5881" s="25"/>
      <x:c r="ECD5881" s="25"/>
      <x:c r="ECE5881" s="25"/>
      <x:c r="ECF5881" s="25"/>
      <x:c r="ECG5881" s="25"/>
      <x:c r="ECH5881" s="25"/>
      <x:c r="ECI5881" s="25"/>
      <x:c r="ECJ5881" s="25"/>
      <x:c r="ECK5881" s="25"/>
      <x:c r="ECL5881" s="25"/>
      <x:c r="ECM5881" s="25"/>
      <x:c r="ECN5881" s="25"/>
      <x:c r="ECO5881" s="25"/>
      <x:c r="ECP5881" s="25"/>
      <x:c r="ECQ5881" s="25"/>
      <x:c r="ECR5881" s="25"/>
      <x:c r="ECS5881" s="25"/>
      <x:c r="ECT5881" s="25"/>
      <x:c r="ECU5881" s="25"/>
      <x:c r="ECV5881" s="25"/>
      <x:c r="ECW5881" s="25"/>
      <x:c r="ECX5881" s="25"/>
      <x:c r="ECY5881" s="25"/>
      <x:c r="ECZ5881" s="25"/>
      <x:c r="EDA5881" s="25"/>
      <x:c r="EDB5881" s="25"/>
      <x:c r="EDC5881" s="25"/>
      <x:c r="EDD5881" s="25"/>
      <x:c r="EDE5881" s="25"/>
      <x:c r="EDF5881" s="25"/>
      <x:c r="EDG5881" s="25"/>
      <x:c r="EDH5881" s="25"/>
      <x:c r="EDI5881" s="25"/>
      <x:c r="EDJ5881" s="25"/>
      <x:c r="EDK5881" s="25"/>
      <x:c r="EDL5881" s="25"/>
      <x:c r="EDM5881" s="25"/>
      <x:c r="EDN5881" s="25"/>
      <x:c r="EDO5881" s="25"/>
      <x:c r="EDP5881" s="25"/>
      <x:c r="EDQ5881" s="25"/>
      <x:c r="EDR5881" s="25"/>
      <x:c r="EDS5881" s="25"/>
      <x:c r="EDT5881" s="25"/>
      <x:c r="EDU5881" s="25"/>
      <x:c r="EDV5881" s="25"/>
      <x:c r="EDW5881" s="25"/>
      <x:c r="EDX5881" s="25"/>
      <x:c r="EDY5881" s="25"/>
      <x:c r="EDZ5881" s="25"/>
      <x:c r="EEA5881" s="25"/>
      <x:c r="EEB5881" s="25"/>
      <x:c r="EEC5881" s="25"/>
      <x:c r="EED5881" s="25"/>
      <x:c r="EEE5881" s="25"/>
      <x:c r="EEF5881" s="25"/>
      <x:c r="EEG5881" s="25"/>
      <x:c r="EEH5881" s="25"/>
      <x:c r="EEI5881" s="25"/>
      <x:c r="EEJ5881" s="25"/>
      <x:c r="EEK5881" s="25"/>
      <x:c r="EEL5881" s="25"/>
      <x:c r="EEM5881" s="25"/>
      <x:c r="EEN5881" s="25"/>
      <x:c r="EEO5881" s="25"/>
      <x:c r="EEP5881" s="25"/>
      <x:c r="EEQ5881" s="25"/>
      <x:c r="EER5881" s="25"/>
      <x:c r="EES5881" s="25"/>
      <x:c r="EET5881" s="25"/>
      <x:c r="EEU5881" s="25"/>
      <x:c r="EEV5881" s="25"/>
      <x:c r="EEW5881" s="25"/>
      <x:c r="EEX5881" s="25"/>
      <x:c r="EEY5881" s="25"/>
      <x:c r="EEZ5881" s="25"/>
      <x:c r="EFA5881" s="25"/>
      <x:c r="EFB5881" s="25"/>
      <x:c r="EFC5881" s="25"/>
      <x:c r="EFD5881" s="25"/>
      <x:c r="EFE5881" s="25"/>
      <x:c r="EFF5881" s="25"/>
      <x:c r="EFG5881" s="25"/>
      <x:c r="EFH5881" s="25"/>
      <x:c r="EFI5881" s="25"/>
      <x:c r="EFJ5881" s="25"/>
      <x:c r="EFK5881" s="25"/>
      <x:c r="EFL5881" s="25"/>
      <x:c r="EFM5881" s="25"/>
      <x:c r="EFN5881" s="25"/>
      <x:c r="EFO5881" s="25"/>
      <x:c r="EFP5881" s="25"/>
      <x:c r="EFQ5881" s="25"/>
      <x:c r="EFR5881" s="25"/>
      <x:c r="EFS5881" s="25"/>
      <x:c r="EFT5881" s="25"/>
      <x:c r="EFU5881" s="25"/>
      <x:c r="EFV5881" s="25"/>
      <x:c r="EFW5881" s="25"/>
      <x:c r="EFX5881" s="25"/>
      <x:c r="EFY5881" s="25"/>
      <x:c r="EFZ5881" s="25"/>
      <x:c r="EGA5881" s="25"/>
      <x:c r="EGB5881" s="25"/>
      <x:c r="EGC5881" s="25"/>
      <x:c r="EGD5881" s="25"/>
      <x:c r="EGE5881" s="25"/>
      <x:c r="EGF5881" s="25"/>
      <x:c r="EGG5881" s="25"/>
      <x:c r="EGH5881" s="25"/>
      <x:c r="EGI5881" s="25"/>
      <x:c r="EGJ5881" s="25"/>
      <x:c r="EGK5881" s="25"/>
      <x:c r="EGL5881" s="25"/>
      <x:c r="EGM5881" s="25"/>
      <x:c r="EGN5881" s="25"/>
      <x:c r="EGO5881" s="25"/>
      <x:c r="EGP5881" s="25"/>
      <x:c r="EGQ5881" s="25"/>
      <x:c r="EGR5881" s="25"/>
      <x:c r="EGS5881" s="25"/>
      <x:c r="EGT5881" s="25"/>
      <x:c r="EGU5881" s="25"/>
      <x:c r="EGV5881" s="25"/>
      <x:c r="EGW5881" s="25"/>
      <x:c r="EGX5881" s="25"/>
      <x:c r="EGY5881" s="25"/>
      <x:c r="EGZ5881" s="25"/>
      <x:c r="EHA5881" s="25"/>
      <x:c r="EHB5881" s="25"/>
      <x:c r="EHC5881" s="25"/>
      <x:c r="EHD5881" s="25"/>
      <x:c r="EHE5881" s="25"/>
      <x:c r="EHF5881" s="25"/>
      <x:c r="EHG5881" s="25"/>
      <x:c r="EHH5881" s="25"/>
      <x:c r="EHI5881" s="25"/>
      <x:c r="EHJ5881" s="25"/>
      <x:c r="EHK5881" s="25"/>
      <x:c r="EHL5881" s="25"/>
      <x:c r="EHM5881" s="25"/>
      <x:c r="EHN5881" s="25"/>
      <x:c r="EHO5881" s="25"/>
      <x:c r="EHP5881" s="25"/>
      <x:c r="EHQ5881" s="25"/>
      <x:c r="EHR5881" s="25"/>
      <x:c r="EHS5881" s="25"/>
      <x:c r="EHT5881" s="25"/>
      <x:c r="EHU5881" s="25"/>
      <x:c r="EHV5881" s="25"/>
      <x:c r="EHW5881" s="25"/>
      <x:c r="EHX5881" s="25"/>
      <x:c r="EHY5881" s="25"/>
      <x:c r="EHZ5881" s="25"/>
      <x:c r="EIA5881" s="25"/>
      <x:c r="EIB5881" s="25"/>
      <x:c r="EIC5881" s="25"/>
      <x:c r="EID5881" s="25"/>
      <x:c r="EIE5881" s="25"/>
      <x:c r="EIF5881" s="25"/>
      <x:c r="EIG5881" s="25"/>
      <x:c r="EIH5881" s="25"/>
      <x:c r="EII5881" s="25"/>
      <x:c r="EIJ5881" s="25"/>
      <x:c r="EIK5881" s="25"/>
      <x:c r="EIL5881" s="25"/>
      <x:c r="EIM5881" s="25"/>
      <x:c r="EIN5881" s="25"/>
      <x:c r="EIO5881" s="25"/>
      <x:c r="EIP5881" s="25"/>
      <x:c r="EIQ5881" s="25"/>
      <x:c r="EIR5881" s="25"/>
      <x:c r="EIS5881" s="25"/>
      <x:c r="EIT5881" s="25"/>
      <x:c r="EIU5881" s="25"/>
      <x:c r="EIV5881" s="25"/>
      <x:c r="EIW5881" s="25"/>
      <x:c r="EIX5881" s="25"/>
      <x:c r="EIY5881" s="25"/>
      <x:c r="EIZ5881" s="25"/>
      <x:c r="EJA5881" s="25"/>
      <x:c r="EJB5881" s="25"/>
      <x:c r="EJC5881" s="25"/>
      <x:c r="EJD5881" s="25"/>
      <x:c r="EJE5881" s="25"/>
      <x:c r="EJF5881" s="25"/>
      <x:c r="EJG5881" s="25"/>
      <x:c r="EJH5881" s="25"/>
      <x:c r="EJI5881" s="25"/>
      <x:c r="EJJ5881" s="25"/>
      <x:c r="EJK5881" s="25"/>
      <x:c r="EJL5881" s="25"/>
      <x:c r="EJM5881" s="25"/>
      <x:c r="EJN5881" s="25"/>
      <x:c r="EJO5881" s="25"/>
      <x:c r="EJP5881" s="25"/>
      <x:c r="EJQ5881" s="25"/>
      <x:c r="EJR5881" s="25"/>
      <x:c r="EJS5881" s="25"/>
      <x:c r="EJT5881" s="25"/>
      <x:c r="EJU5881" s="25"/>
      <x:c r="EJV5881" s="25"/>
      <x:c r="EJW5881" s="25"/>
      <x:c r="EJX5881" s="25"/>
      <x:c r="EJY5881" s="25"/>
      <x:c r="EJZ5881" s="25"/>
      <x:c r="EKA5881" s="25"/>
      <x:c r="EKB5881" s="25"/>
      <x:c r="EKC5881" s="25"/>
      <x:c r="EKD5881" s="25"/>
      <x:c r="EKE5881" s="25"/>
      <x:c r="EKF5881" s="25"/>
      <x:c r="EKG5881" s="25"/>
      <x:c r="EKH5881" s="25"/>
      <x:c r="EKI5881" s="25"/>
      <x:c r="EKJ5881" s="25"/>
      <x:c r="EKK5881" s="25"/>
      <x:c r="EKL5881" s="25"/>
      <x:c r="EKM5881" s="25"/>
      <x:c r="EKN5881" s="25"/>
      <x:c r="EKO5881" s="25"/>
      <x:c r="EKP5881" s="25"/>
      <x:c r="EKQ5881" s="25"/>
      <x:c r="EKR5881" s="25"/>
      <x:c r="EKS5881" s="25"/>
      <x:c r="EKT5881" s="25"/>
      <x:c r="EKU5881" s="25"/>
      <x:c r="EKV5881" s="25"/>
      <x:c r="EKW5881" s="25"/>
      <x:c r="EKX5881" s="25"/>
      <x:c r="EKY5881" s="25"/>
      <x:c r="EKZ5881" s="25"/>
      <x:c r="ELA5881" s="25"/>
      <x:c r="ELB5881" s="25"/>
      <x:c r="ELC5881" s="25"/>
      <x:c r="ELD5881" s="25"/>
      <x:c r="ELE5881" s="25"/>
      <x:c r="ELF5881" s="25"/>
      <x:c r="ELG5881" s="25"/>
      <x:c r="ELH5881" s="25"/>
      <x:c r="ELI5881" s="25"/>
      <x:c r="ELJ5881" s="25"/>
      <x:c r="ELK5881" s="25"/>
      <x:c r="ELL5881" s="25"/>
      <x:c r="ELM5881" s="25"/>
      <x:c r="ELN5881" s="25"/>
      <x:c r="ELO5881" s="25"/>
      <x:c r="ELP5881" s="25"/>
      <x:c r="ELQ5881" s="25"/>
      <x:c r="ELR5881" s="25"/>
      <x:c r="ELS5881" s="25"/>
      <x:c r="ELT5881" s="25"/>
      <x:c r="ELU5881" s="25"/>
      <x:c r="ELV5881" s="25"/>
      <x:c r="ELW5881" s="25"/>
      <x:c r="ELX5881" s="25"/>
      <x:c r="ELY5881" s="25"/>
      <x:c r="ELZ5881" s="25"/>
      <x:c r="EMA5881" s="25"/>
      <x:c r="EMB5881" s="25"/>
      <x:c r="EMC5881" s="25"/>
      <x:c r="EMD5881" s="25"/>
      <x:c r="EME5881" s="25"/>
      <x:c r="EMF5881" s="25"/>
      <x:c r="EMG5881" s="25"/>
      <x:c r="EMH5881" s="25"/>
      <x:c r="EMI5881" s="25"/>
      <x:c r="EMJ5881" s="25"/>
      <x:c r="EMK5881" s="25"/>
      <x:c r="EML5881" s="25"/>
      <x:c r="EMM5881" s="25"/>
      <x:c r="EMN5881" s="25"/>
      <x:c r="EMO5881" s="25"/>
      <x:c r="EMP5881" s="25"/>
      <x:c r="EMQ5881" s="25"/>
      <x:c r="EMR5881" s="25"/>
      <x:c r="EMS5881" s="25"/>
      <x:c r="EMT5881" s="25"/>
      <x:c r="EMU5881" s="25"/>
      <x:c r="EMV5881" s="25"/>
      <x:c r="EMW5881" s="25"/>
      <x:c r="EMX5881" s="25"/>
      <x:c r="EMY5881" s="25"/>
      <x:c r="EMZ5881" s="25"/>
      <x:c r="ENA5881" s="25"/>
      <x:c r="ENB5881" s="25"/>
      <x:c r="ENC5881" s="25"/>
      <x:c r="END5881" s="25"/>
      <x:c r="ENE5881" s="25"/>
      <x:c r="ENF5881" s="25"/>
      <x:c r="ENG5881" s="25"/>
      <x:c r="ENH5881" s="25"/>
      <x:c r="ENI5881" s="25"/>
      <x:c r="ENJ5881" s="25"/>
      <x:c r="ENK5881" s="25"/>
      <x:c r="ENL5881" s="25"/>
      <x:c r="ENM5881" s="25"/>
      <x:c r="ENN5881" s="25"/>
      <x:c r="ENO5881" s="25"/>
      <x:c r="ENP5881" s="25"/>
      <x:c r="ENQ5881" s="25"/>
      <x:c r="ENR5881" s="25"/>
      <x:c r="ENS5881" s="25"/>
      <x:c r="ENT5881" s="25"/>
      <x:c r="ENU5881" s="25"/>
      <x:c r="ENV5881" s="25"/>
      <x:c r="ENW5881" s="25"/>
      <x:c r="ENX5881" s="25"/>
      <x:c r="ENY5881" s="25"/>
      <x:c r="ENZ5881" s="25"/>
      <x:c r="EOA5881" s="25"/>
      <x:c r="EOB5881" s="25"/>
      <x:c r="EOC5881" s="25"/>
      <x:c r="EOD5881" s="25"/>
      <x:c r="EOE5881" s="25"/>
      <x:c r="EOF5881" s="25"/>
      <x:c r="EOG5881" s="25"/>
      <x:c r="EOH5881" s="25"/>
      <x:c r="EOI5881" s="25"/>
      <x:c r="EOJ5881" s="25"/>
      <x:c r="EOK5881" s="25"/>
      <x:c r="EOL5881" s="25"/>
      <x:c r="EOM5881" s="25"/>
      <x:c r="EON5881" s="25"/>
      <x:c r="EOO5881" s="25"/>
      <x:c r="EOP5881" s="25"/>
      <x:c r="EOQ5881" s="25"/>
      <x:c r="EOR5881" s="25"/>
      <x:c r="EOS5881" s="25"/>
      <x:c r="EOT5881" s="25"/>
      <x:c r="EOU5881" s="25"/>
      <x:c r="EOV5881" s="25"/>
      <x:c r="EOW5881" s="25"/>
      <x:c r="EOX5881" s="25"/>
      <x:c r="EOY5881" s="25"/>
      <x:c r="EOZ5881" s="25"/>
      <x:c r="EPA5881" s="25"/>
      <x:c r="EPB5881" s="25"/>
      <x:c r="EPC5881" s="25"/>
      <x:c r="EPD5881" s="25"/>
      <x:c r="EPE5881" s="25"/>
      <x:c r="EPF5881" s="25"/>
      <x:c r="EPG5881" s="25"/>
      <x:c r="EPH5881" s="25"/>
      <x:c r="EPI5881" s="25"/>
      <x:c r="EPJ5881" s="25"/>
      <x:c r="EPK5881" s="25"/>
      <x:c r="EPL5881" s="25"/>
      <x:c r="EPM5881" s="25"/>
      <x:c r="EPN5881" s="25"/>
      <x:c r="EPO5881" s="25"/>
      <x:c r="EPP5881" s="25"/>
      <x:c r="EPQ5881" s="25"/>
      <x:c r="EPR5881" s="25"/>
      <x:c r="EPS5881" s="25"/>
      <x:c r="EPT5881" s="25"/>
      <x:c r="EPU5881" s="25"/>
      <x:c r="EPV5881" s="25"/>
      <x:c r="EPW5881" s="25"/>
      <x:c r="EPX5881" s="25"/>
      <x:c r="EPY5881" s="25"/>
      <x:c r="EPZ5881" s="25"/>
      <x:c r="EQA5881" s="25"/>
      <x:c r="EQB5881" s="25"/>
      <x:c r="EQC5881" s="25"/>
      <x:c r="EQD5881" s="25"/>
      <x:c r="EQE5881" s="25"/>
      <x:c r="EQF5881" s="25"/>
      <x:c r="EQG5881" s="25"/>
      <x:c r="EQH5881" s="25"/>
      <x:c r="EQI5881" s="25"/>
      <x:c r="EQJ5881" s="25"/>
      <x:c r="EQK5881" s="25"/>
      <x:c r="EQL5881" s="25"/>
      <x:c r="EQM5881" s="25"/>
      <x:c r="EQN5881" s="25"/>
      <x:c r="EQO5881" s="25"/>
      <x:c r="EQP5881" s="25"/>
      <x:c r="EQQ5881" s="25"/>
      <x:c r="EQR5881" s="25"/>
      <x:c r="EQS5881" s="25"/>
      <x:c r="EQT5881" s="25"/>
      <x:c r="EQU5881" s="25"/>
      <x:c r="EQV5881" s="25"/>
      <x:c r="EQW5881" s="25"/>
      <x:c r="EQX5881" s="25"/>
      <x:c r="EQY5881" s="25"/>
      <x:c r="EQZ5881" s="25"/>
      <x:c r="ERA5881" s="25"/>
      <x:c r="ERB5881" s="25"/>
      <x:c r="ERC5881" s="25"/>
      <x:c r="ERD5881" s="25"/>
      <x:c r="ERE5881" s="25"/>
      <x:c r="ERF5881" s="25"/>
      <x:c r="ERG5881" s="25"/>
      <x:c r="ERH5881" s="25"/>
      <x:c r="ERI5881" s="25"/>
      <x:c r="ERJ5881" s="25"/>
      <x:c r="ERK5881" s="25"/>
      <x:c r="ERL5881" s="25"/>
      <x:c r="ERM5881" s="25"/>
      <x:c r="ERN5881" s="25"/>
      <x:c r="ERO5881" s="25"/>
      <x:c r="ERP5881" s="25"/>
      <x:c r="ERQ5881" s="25"/>
      <x:c r="ERR5881" s="25"/>
      <x:c r="ERS5881" s="25"/>
      <x:c r="ERT5881" s="25"/>
      <x:c r="ERU5881" s="25"/>
      <x:c r="ERV5881" s="25"/>
      <x:c r="ERW5881" s="25"/>
      <x:c r="ERX5881" s="25"/>
      <x:c r="ERY5881" s="25"/>
      <x:c r="ERZ5881" s="25"/>
      <x:c r="ESA5881" s="25"/>
      <x:c r="ESB5881" s="25"/>
      <x:c r="ESC5881" s="25"/>
      <x:c r="ESD5881" s="25"/>
      <x:c r="ESE5881" s="25"/>
      <x:c r="ESF5881" s="25"/>
      <x:c r="ESG5881" s="25"/>
      <x:c r="ESH5881" s="25"/>
      <x:c r="ESI5881" s="25"/>
      <x:c r="ESJ5881" s="25"/>
      <x:c r="ESK5881" s="25"/>
      <x:c r="ESL5881" s="25"/>
      <x:c r="ESM5881" s="25"/>
      <x:c r="ESN5881" s="25"/>
      <x:c r="ESO5881" s="25"/>
      <x:c r="ESP5881" s="25"/>
      <x:c r="ESQ5881" s="25"/>
      <x:c r="ESR5881" s="25"/>
      <x:c r="ESS5881" s="25"/>
      <x:c r="EST5881" s="25"/>
      <x:c r="ESU5881" s="25"/>
      <x:c r="ESV5881" s="25"/>
      <x:c r="ESW5881" s="25"/>
      <x:c r="ESX5881" s="25"/>
      <x:c r="ESY5881" s="25"/>
      <x:c r="ESZ5881" s="25"/>
      <x:c r="ETA5881" s="25"/>
      <x:c r="ETB5881" s="25"/>
      <x:c r="ETC5881" s="25"/>
      <x:c r="ETD5881" s="25"/>
      <x:c r="ETE5881" s="25"/>
      <x:c r="ETF5881" s="25"/>
      <x:c r="ETG5881" s="25"/>
      <x:c r="ETH5881" s="25"/>
      <x:c r="ETI5881" s="25"/>
      <x:c r="ETJ5881" s="25"/>
      <x:c r="ETK5881" s="25"/>
      <x:c r="ETL5881" s="25"/>
      <x:c r="ETM5881" s="25"/>
      <x:c r="ETN5881" s="25"/>
      <x:c r="ETO5881" s="25"/>
      <x:c r="ETP5881" s="25"/>
      <x:c r="ETQ5881" s="25"/>
      <x:c r="ETR5881" s="25"/>
      <x:c r="ETS5881" s="25"/>
      <x:c r="ETT5881" s="25"/>
      <x:c r="ETU5881" s="25"/>
      <x:c r="ETV5881" s="25"/>
      <x:c r="ETW5881" s="25"/>
      <x:c r="ETX5881" s="25"/>
      <x:c r="ETY5881" s="25"/>
      <x:c r="ETZ5881" s="25"/>
      <x:c r="EUA5881" s="25"/>
      <x:c r="EUB5881" s="25"/>
      <x:c r="EUC5881" s="25"/>
      <x:c r="EUD5881" s="25"/>
      <x:c r="EUE5881" s="25"/>
      <x:c r="EUF5881" s="25"/>
      <x:c r="EUG5881" s="25"/>
      <x:c r="EUH5881" s="25"/>
      <x:c r="EUI5881" s="25"/>
      <x:c r="EUJ5881" s="25"/>
      <x:c r="EUK5881" s="25"/>
      <x:c r="EUL5881" s="25"/>
      <x:c r="EUM5881" s="25"/>
      <x:c r="EUN5881" s="25"/>
      <x:c r="EUO5881" s="25"/>
      <x:c r="EUP5881" s="25"/>
      <x:c r="EUQ5881" s="25"/>
      <x:c r="EUR5881" s="25"/>
      <x:c r="EUS5881" s="25"/>
      <x:c r="EUT5881" s="25"/>
      <x:c r="EUU5881" s="25"/>
      <x:c r="EUV5881" s="25"/>
      <x:c r="EUW5881" s="25"/>
      <x:c r="EUX5881" s="25"/>
      <x:c r="EUY5881" s="25"/>
      <x:c r="EUZ5881" s="25"/>
      <x:c r="EVA5881" s="25"/>
      <x:c r="EVB5881" s="25"/>
      <x:c r="EVC5881" s="25"/>
      <x:c r="EVD5881" s="25"/>
      <x:c r="EVE5881" s="25"/>
      <x:c r="EVF5881" s="25"/>
      <x:c r="EVG5881" s="25"/>
      <x:c r="EVH5881" s="25"/>
      <x:c r="EVI5881" s="25"/>
      <x:c r="EVJ5881" s="25"/>
      <x:c r="EVK5881" s="25"/>
      <x:c r="EVL5881" s="25"/>
      <x:c r="EVM5881" s="25"/>
      <x:c r="EVN5881" s="25"/>
      <x:c r="EVO5881" s="25"/>
      <x:c r="EVP5881" s="25"/>
      <x:c r="EVQ5881" s="25"/>
      <x:c r="EVR5881" s="25"/>
      <x:c r="EVS5881" s="25"/>
      <x:c r="EVT5881" s="25"/>
      <x:c r="EVU5881" s="25"/>
      <x:c r="EVV5881" s="25"/>
      <x:c r="EVW5881" s="25"/>
      <x:c r="EVX5881" s="25"/>
      <x:c r="EVY5881" s="25"/>
      <x:c r="EVZ5881" s="25"/>
      <x:c r="EWA5881" s="25"/>
      <x:c r="EWB5881" s="25"/>
      <x:c r="EWC5881" s="25"/>
      <x:c r="EWD5881" s="25"/>
      <x:c r="EWE5881" s="25"/>
      <x:c r="EWF5881" s="25"/>
      <x:c r="EWG5881" s="25"/>
      <x:c r="EWH5881" s="25"/>
      <x:c r="EWI5881" s="25"/>
      <x:c r="EWJ5881" s="25"/>
      <x:c r="EWK5881" s="25"/>
      <x:c r="EWL5881" s="25"/>
      <x:c r="EWM5881" s="25"/>
      <x:c r="EWN5881" s="25"/>
      <x:c r="EWO5881" s="25"/>
      <x:c r="EWP5881" s="25"/>
      <x:c r="EWQ5881" s="25"/>
      <x:c r="EWR5881" s="25"/>
      <x:c r="EWS5881" s="25"/>
      <x:c r="EWT5881" s="25"/>
      <x:c r="EWU5881" s="25"/>
      <x:c r="EWV5881" s="25"/>
      <x:c r="EWW5881" s="25"/>
      <x:c r="EWX5881" s="25"/>
      <x:c r="EWY5881" s="25"/>
      <x:c r="EWZ5881" s="25"/>
      <x:c r="EXA5881" s="25"/>
      <x:c r="EXB5881" s="25"/>
      <x:c r="EXC5881" s="25"/>
      <x:c r="EXD5881" s="25"/>
      <x:c r="EXE5881" s="25"/>
      <x:c r="EXF5881" s="25"/>
      <x:c r="EXG5881" s="25"/>
      <x:c r="EXH5881" s="25"/>
      <x:c r="EXI5881" s="25"/>
      <x:c r="EXJ5881" s="25"/>
      <x:c r="EXK5881" s="25"/>
      <x:c r="EXL5881" s="25"/>
      <x:c r="EXM5881" s="25"/>
      <x:c r="EXN5881" s="25"/>
      <x:c r="EXO5881" s="25"/>
      <x:c r="EXP5881" s="25"/>
      <x:c r="EXQ5881" s="25"/>
      <x:c r="EXR5881" s="25"/>
      <x:c r="EXS5881" s="25"/>
      <x:c r="EXT5881" s="25"/>
      <x:c r="EXU5881" s="25"/>
      <x:c r="EXV5881" s="25"/>
      <x:c r="EXW5881" s="25"/>
      <x:c r="EXX5881" s="25"/>
      <x:c r="EXY5881" s="25"/>
      <x:c r="EXZ5881" s="25"/>
      <x:c r="EYA5881" s="25"/>
      <x:c r="EYB5881" s="25"/>
      <x:c r="EYC5881" s="25"/>
      <x:c r="EYD5881" s="25"/>
      <x:c r="EYE5881" s="25"/>
      <x:c r="EYF5881" s="25"/>
      <x:c r="EYG5881" s="25"/>
      <x:c r="EYH5881" s="25"/>
      <x:c r="EYI5881" s="25"/>
      <x:c r="EYJ5881" s="25"/>
      <x:c r="EYK5881" s="25"/>
      <x:c r="EYL5881" s="25"/>
      <x:c r="EYM5881" s="25"/>
      <x:c r="EYN5881" s="25"/>
      <x:c r="EYO5881" s="25"/>
      <x:c r="EYP5881" s="25"/>
      <x:c r="EYQ5881" s="25"/>
      <x:c r="EYR5881" s="25"/>
      <x:c r="EYS5881" s="25"/>
      <x:c r="EYT5881" s="25"/>
      <x:c r="EYU5881" s="25"/>
      <x:c r="EYV5881" s="25"/>
      <x:c r="EYW5881" s="25"/>
      <x:c r="EYX5881" s="25"/>
      <x:c r="EYY5881" s="25"/>
      <x:c r="EYZ5881" s="25"/>
      <x:c r="EZA5881" s="25"/>
      <x:c r="EZB5881" s="25"/>
      <x:c r="EZC5881" s="25"/>
      <x:c r="EZD5881" s="25"/>
      <x:c r="EZE5881" s="25"/>
      <x:c r="EZF5881" s="25"/>
      <x:c r="EZG5881" s="25"/>
      <x:c r="EZH5881" s="25"/>
      <x:c r="EZI5881" s="25"/>
      <x:c r="EZJ5881" s="25"/>
      <x:c r="EZK5881" s="25"/>
      <x:c r="EZL5881" s="25"/>
      <x:c r="EZM5881" s="25"/>
      <x:c r="EZN5881" s="25"/>
      <x:c r="EZO5881" s="25"/>
      <x:c r="EZP5881" s="25"/>
      <x:c r="EZQ5881" s="25"/>
      <x:c r="EZR5881" s="25"/>
      <x:c r="EZS5881" s="25"/>
      <x:c r="EZT5881" s="25"/>
      <x:c r="EZU5881" s="25"/>
      <x:c r="EZV5881" s="25"/>
      <x:c r="EZW5881" s="25"/>
      <x:c r="EZX5881" s="25"/>
      <x:c r="EZY5881" s="25"/>
      <x:c r="EZZ5881" s="25"/>
      <x:c r="FAA5881" s="25"/>
      <x:c r="FAB5881" s="25"/>
      <x:c r="FAC5881" s="25"/>
      <x:c r="FAD5881" s="25"/>
      <x:c r="FAE5881" s="25"/>
      <x:c r="FAF5881" s="25"/>
      <x:c r="FAG5881" s="25"/>
      <x:c r="FAH5881" s="25"/>
      <x:c r="FAI5881" s="25"/>
      <x:c r="FAJ5881" s="25"/>
      <x:c r="FAK5881" s="25"/>
      <x:c r="FAL5881" s="25"/>
      <x:c r="FAM5881" s="25"/>
      <x:c r="FAN5881" s="25"/>
      <x:c r="FAO5881" s="25"/>
      <x:c r="FAP5881" s="25"/>
      <x:c r="FAQ5881" s="25"/>
      <x:c r="FAR5881" s="25"/>
      <x:c r="FAS5881" s="25"/>
      <x:c r="FAT5881" s="25"/>
      <x:c r="FAU5881" s="25"/>
      <x:c r="FAV5881" s="25"/>
      <x:c r="FAW5881" s="25"/>
      <x:c r="FAX5881" s="25"/>
      <x:c r="FAY5881" s="25"/>
      <x:c r="FAZ5881" s="25"/>
      <x:c r="FBA5881" s="25"/>
      <x:c r="FBB5881" s="25"/>
      <x:c r="FBC5881" s="25"/>
      <x:c r="FBD5881" s="25"/>
      <x:c r="FBE5881" s="25"/>
      <x:c r="FBF5881" s="25"/>
      <x:c r="FBG5881" s="25"/>
      <x:c r="FBH5881" s="25"/>
      <x:c r="FBI5881" s="25"/>
      <x:c r="FBJ5881" s="25"/>
      <x:c r="FBK5881" s="25"/>
      <x:c r="FBL5881" s="25"/>
      <x:c r="FBM5881" s="25"/>
      <x:c r="FBN5881" s="25"/>
      <x:c r="FBO5881" s="25"/>
      <x:c r="FBP5881" s="25"/>
      <x:c r="FBQ5881" s="25"/>
      <x:c r="FBR5881" s="25"/>
      <x:c r="FBS5881" s="25"/>
      <x:c r="FBT5881" s="25"/>
      <x:c r="FBU5881" s="25"/>
      <x:c r="FBV5881" s="25"/>
      <x:c r="FBW5881" s="25"/>
      <x:c r="FBX5881" s="25"/>
      <x:c r="FBY5881" s="25"/>
      <x:c r="FBZ5881" s="25"/>
      <x:c r="FCA5881" s="25"/>
      <x:c r="FCB5881" s="25"/>
      <x:c r="FCC5881" s="25"/>
      <x:c r="FCD5881" s="25"/>
      <x:c r="FCE5881" s="25"/>
      <x:c r="FCF5881" s="25"/>
      <x:c r="FCG5881" s="25"/>
      <x:c r="FCH5881" s="25"/>
      <x:c r="FCI5881" s="25"/>
      <x:c r="FCJ5881" s="25"/>
      <x:c r="FCK5881" s="25"/>
      <x:c r="FCL5881" s="25"/>
      <x:c r="FCM5881" s="25"/>
      <x:c r="FCN5881" s="25"/>
      <x:c r="FCO5881" s="25"/>
      <x:c r="FCP5881" s="25"/>
      <x:c r="FCQ5881" s="25"/>
      <x:c r="FCR5881" s="25"/>
      <x:c r="FCS5881" s="25"/>
      <x:c r="FCT5881" s="25"/>
      <x:c r="FCU5881" s="25"/>
      <x:c r="FCV5881" s="25"/>
      <x:c r="FCW5881" s="25"/>
      <x:c r="FCX5881" s="25"/>
      <x:c r="FCY5881" s="25"/>
      <x:c r="FCZ5881" s="25"/>
      <x:c r="FDA5881" s="25"/>
      <x:c r="FDB5881" s="25"/>
      <x:c r="FDC5881" s="25"/>
      <x:c r="FDD5881" s="25"/>
      <x:c r="FDE5881" s="25"/>
      <x:c r="FDF5881" s="25"/>
      <x:c r="FDG5881" s="25"/>
      <x:c r="FDH5881" s="25"/>
      <x:c r="FDI5881" s="25"/>
      <x:c r="FDJ5881" s="25"/>
      <x:c r="FDK5881" s="25"/>
      <x:c r="FDL5881" s="25"/>
      <x:c r="FDM5881" s="25"/>
      <x:c r="FDN5881" s="25"/>
      <x:c r="FDO5881" s="25"/>
      <x:c r="FDP5881" s="25"/>
      <x:c r="FDQ5881" s="25"/>
      <x:c r="FDR5881" s="25"/>
      <x:c r="FDS5881" s="25"/>
      <x:c r="FDT5881" s="25"/>
      <x:c r="FDU5881" s="25"/>
      <x:c r="FDV5881" s="25"/>
      <x:c r="FDW5881" s="25"/>
      <x:c r="FDX5881" s="25"/>
      <x:c r="FDY5881" s="25"/>
      <x:c r="FDZ5881" s="25"/>
      <x:c r="FEA5881" s="25"/>
      <x:c r="FEB5881" s="25"/>
      <x:c r="FEC5881" s="25"/>
      <x:c r="FED5881" s="25"/>
      <x:c r="FEE5881" s="25"/>
      <x:c r="FEF5881" s="25"/>
      <x:c r="FEG5881" s="25"/>
      <x:c r="FEH5881" s="25"/>
      <x:c r="FEI5881" s="25"/>
      <x:c r="FEJ5881" s="25"/>
      <x:c r="FEK5881" s="25"/>
      <x:c r="FEL5881" s="25"/>
      <x:c r="FEM5881" s="25"/>
      <x:c r="FEN5881" s="25"/>
      <x:c r="FEO5881" s="25"/>
      <x:c r="FEP5881" s="25"/>
      <x:c r="FEQ5881" s="25"/>
      <x:c r="FER5881" s="25"/>
      <x:c r="FES5881" s="25"/>
      <x:c r="FET5881" s="25"/>
      <x:c r="FEU5881" s="25"/>
      <x:c r="FEV5881" s="25"/>
      <x:c r="FEW5881" s="25"/>
      <x:c r="FEX5881" s="25"/>
      <x:c r="FEY5881" s="25"/>
      <x:c r="FEZ5881" s="25"/>
      <x:c r="FFA5881" s="25"/>
      <x:c r="FFB5881" s="25"/>
      <x:c r="FFC5881" s="25"/>
      <x:c r="FFD5881" s="25"/>
      <x:c r="FFE5881" s="25"/>
      <x:c r="FFF5881" s="25"/>
      <x:c r="FFG5881" s="25"/>
      <x:c r="FFH5881" s="25"/>
      <x:c r="FFI5881" s="25"/>
      <x:c r="FFJ5881" s="25"/>
      <x:c r="FFK5881" s="25"/>
      <x:c r="FFL5881" s="25"/>
      <x:c r="FFM5881" s="25"/>
      <x:c r="FFN5881" s="25"/>
      <x:c r="FFO5881" s="25"/>
      <x:c r="FFP5881" s="25"/>
      <x:c r="FFQ5881" s="25"/>
      <x:c r="FFR5881" s="25"/>
      <x:c r="FFS5881" s="25"/>
      <x:c r="FFT5881" s="25"/>
      <x:c r="FFU5881" s="25"/>
      <x:c r="FFV5881" s="25"/>
      <x:c r="FFW5881" s="25"/>
      <x:c r="FFX5881" s="25"/>
      <x:c r="FFY5881" s="25"/>
      <x:c r="FFZ5881" s="25"/>
      <x:c r="FGA5881" s="25"/>
      <x:c r="FGB5881" s="25"/>
      <x:c r="FGC5881" s="25"/>
      <x:c r="FGD5881" s="25"/>
      <x:c r="FGE5881" s="25"/>
      <x:c r="FGF5881" s="25"/>
      <x:c r="FGG5881" s="25"/>
      <x:c r="FGH5881" s="25"/>
      <x:c r="FGI5881" s="25"/>
      <x:c r="FGJ5881" s="25"/>
      <x:c r="FGK5881" s="25"/>
      <x:c r="FGL5881" s="25"/>
      <x:c r="FGM5881" s="25"/>
      <x:c r="FGN5881" s="25"/>
      <x:c r="FGO5881" s="25"/>
      <x:c r="FGP5881" s="25"/>
      <x:c r="FGQ5881" s="25"/>
      <x:c r="FGR5881" s="25"/>
      <x:c r="FGS5881" s="25"/>
      <x:c r="FGT5881" s="25"/>
      <x:c r="FGU5881" s="25"/>
      <x:c r="FGV5881" s="25"/>
      <x:c r="FGW5881" s="25"/>
      <x:c r="FGX5881" s="25"/>
      <x:c r="FGY5881" s="25"/>
      <x:c r="FGZ5881" s="25"/>
      <x:c r="FHA5881" s="25"/>
      <x:c r="FHB5881" s="25"/>
      <x:c r="FHC5881" s="25"/>
      <x:c r="FHD5881" s="25"/>
      <x:c r="FHE5881" s="25"/>
      <x:c r="FHF5881" s="25"/>
      <x:c r="FHG5881" s="25"/>
      <x:c r="FHH5881" s="25"/>
      <x:c r="FHI5881" s="25"/>
      <x:c r="FHJ5881" s="25"/>
      <x:c r="FHK5881" s="25"/>
      <x:c r="FHL5881" s="25"/>
      <x:c r="FHM5881" s="25"/>
      <x:c r="FHN5881" s="25"/>
      <x:c r="FHO5881" s="25"/>
      <x:c r="FHP5881" s="25"/>
      <x:c r="FHQ5881" s="25"/>
      <x:c r="FHR5881" s="25"/>
      <x:c r="FHS5881" s="25"/>
      <x:c r="FHT5881" s="25"/>
      <x:c r="FHU5881" s="25"/>
      <x:c r="FHV5881" s="25"/>
      <x:c r="FHW5881" s="25"/>
      <x:c r="FHX5881" s="25"/>
      <x:c r="FHY5881" s="25"/>
      <x:c r="FHZ5881" s="25"/>
      <x:c r="FIA5881" s="25"/>
      <x:c r="FIB5881" s="25"/>
      <x:c r="FIC5881" s="25"/>
      <x:c r="FID5881" s="25"/>
      <x:c r="FIE5881" s="25"/>
      <x:c r="FIF5881" s="25"/>
      <x:c r="FIG5881" s="25"/>
      <x:c r="FIH5881" s="25"/>
      <x:c r="FII5881" s="25"/>
      <x:c r="FIJ5881" s="25"/>
      <x:c r="FIK5881" s="25"/>
      <x:c r="FIL5881" s="25"/>
      <x:c r="FIM5881" s="25"/>
      <x:c r="FIN5881" s="25"/>
      <x:c r="FIO5881" s="25"/>
      <x:c r="FIP5881" s="25"/>
      <x:c r="FIQ5881" s="25"/>
      <x:c r="FIR5881" s="25"/>
      <x:c r="FIS5881" s="25"/>
      <x:c r="FIT5881" s="25"/>
      <x:c r="FIU5881" s="25"/>
      <x:c r="FIV5881" s="25"/>
      <x:c r="FIW5881" s="25"/>
      <x:c r="FIX5881" s="25"/>
      <x:c r="FIY5881" s="25"/>
      <x:c r="FIZ5881" s="25"/>
      <x:c r="FJA5881" s="25"/>
      <x:c r="FJB5881" s="25"/>
      <x:c r="FJC5881" s="25"/>
      <x:c r="FJD5881" s="25"/>
      <x:c r="FJE5881" s="25"/>
      <x:c r="FJF5881" s="25"/>
      <x:c r="FJG5881" s="25"/>
      <x:c r="FJH5881" s="25"/>
      <x:c r="FJI5881" s="25"/>
      <x:c r="FJJ5881" s="25"/>
      <x:c r="FJK5881" s="25"/>
      <x:c r="FJL5881" s="25"/>
      <x:c r="FJM5881" s="25"/>
      <x:c r="FJN5881" s="25"/>
      <x:c r="FJO5881" s="25"/>
      <x:c r="FJP5881" s="25"/>
      <x:c r="FJQ5881" s="25"/>
      <x:c r="FJR5881" s="25"/>
      <x:c r="FJS5881" s="25"/>
      <x:c r="FJT5881" s="25"/>
      <x:c r="FJU5881" s="25"/>
      <x:c r="FJV5881" s="25"/>
      <x:c r="FJW5881" s="25"/>
      <x:c r="FJX5881" s="25"/>
      <x:c r="FJY5881" s="25"/>
      <x:c r="FJZ5881" s="25"/>
      <x:c r="FKA5881" s="25"/>
      <x:c r="FKB5881" s="25"/>
      <x:c r="FKC5881" s="25"/>
      <x:c r="FKD5881" s="25"/>
      <x:c r="FKE5881" s="25"/>
      <x:c r="FKF5881" s="25"/>
      <x:c r="FKG5881" s="25"/>
      <x:c r="FKH5881" s="25"/>
      <x:c r="FKI5881" s="25"/>
      <x:c r="FKJ5881" s="25"/>
      <x:c r="FKK5881" s="25"/>
      <x:c r="FKL5881" s="25"/>
      <x:c r="FKM5881" s="25"/>
      <x:c r="FKN5881" s="25"/>
      <x:c r="FKO5881" s="25"/>
      <x:c r="FKP5881" s="25"/>
      <x:c r="FKQ5881" s="25"/>
      <x:c r="FKR5881" s="25"/>
      <x:c r="FKS5881" s="25"/>
      <x:c r="FKT5881" s="25"/>
      <x:c r="FKU5881" s="25"/>
      <x:c r="FKV5881" s="25"/>
      <x:c r="FKW5881" s="25"/>
      <x:c r="FKX5881" s="25"/>
      <x:c r="FKY5881" s="25"/>
      <x:c r="FKZ5881" s="25"/>
      <x:c r="FLA5881" s="25"/>
      <x:c r="FLB5881" s="25"/>
      <x:c r="FLC5881" s="25"/>
      <x:c r="FLD5881" s="25"/>
      <x:c r="FLE5881" s="25"/>
      <x:c r="FLF5881" s="25"/>
      <x:c r="FLG5881" s="25"/>
      <x:c r="FLH5881" s="25"/>
      <x:c r="FLI5881" s="25"/>
      <x:c r="FLJ5881" s="25"/>
      <x:c r="FLK5881" s="25"/>
      <x:c r="FLL5881" s="25"/>
      <x:c r="FLM5881" s="25"/>
      <x:c r="FLN5881" s="25"/>
      <x:c r="FLO5881" s="25"/>
      <x:c r="FLP5881" s="25"/>
      <x:c r="FLQ5881" s="25"/>
      <x:c r="FLR5881" s="25"/>
      <x:c r="FLS5881" s="25"/>
      <x:c r="FLT5881" s="25"/>
      <x:c r="FLU5881" s="25"/>
      <x:c r="FLV5881" s="25"/>
      <x:c r="FLW5881" s="25"/>
      <x:c r="FLX5881" s="25"/>
      <x:c r="FLY5881" s="25"/>
      <x:c r="FLZ5881" s="25"/>
      <x:c r="FMA5881" s="25"/>
      <x:c r="FMB5881" s="25"/>
      <x:c r="FMC5881" s="25"/>
      <x:c r="FMD5881" s="25"/>
      <x:c r="FME5881" s="25"/>
      <x:c r="FMF5881" s="25"/>
      <x:c r="FMG5881" s="25"/>
      <x:c r="FMH5881" s="25"/>
      <x:c r="FMI5881" s="25"/>
      <x:c r="FMJ5881" s="25"/>
      <x:c r="FMK5881" s="25"/>
      <x:c r="FML5881" s="25"/>
      <x:c r="FMM5881" s="25"/>
      <x:c r="FMN5881" s="25"/>
      <x:c r="FMO5881" s="25"/>
      <x:c r="FMP5881" s="25"/>
      <x:c r="FMQ5881" s="25"/>
      <x:c r="FMR5881" s="25"/>
      <x:c r="FMS5881" s="25"/>
      <x:c r="FMT5881" s="25"/>
      <x:c r="FMU5881" s="25"/>
      <x:c r="FMV5881" s="25"/>
      <x:c r="FMW5881" s="25"/>
      <x:c r="FMX5881" s="25"/>
      <x:c r="FMY5881" s="25"/>
      <x:c r="FMZ5881" s="25"/>
      <x:c r="FNA5881" s="25"/>
      <x:c r="FNB5881" s="25"/>
      <x:c r="FNC5881" s="25"/>
      <x:c r="FND5881" s="25"/>
      <x:c r="FNE5881" s="25"/>
      <x:c r="FNF5881" s="25"/>
      <x:c r="FNG5881" s="25"/>
      <x:c r="FNH5881" s="25"/>
      <x:c r="FNI5881" s="25"/>
      <x:c r="FNJ5881" s="25"/>
      <x:c r="FNK5881" s="25"/>
      <x:c r="FNL5881" s="25"/>
      <x:c r="FNM5881" s="25"/>
      <x:c r="FNN5881" s="25"/>
      <x:c r="FNO5881" s="25"/>
      <x:c r="FNP5881" s="25"/>
      <x:c r="FNQ5881" s="25"/>
      <x:c r="FNR5881" s="25"/>
      <x:c r="FNS5881" s="25"/>
      <x:c r="FNT5881" s="25"/>
      <x:c r="FNU5881" s="25"/>
      <x:c r="FNV5881" s="25"/>
      <x:c r="FNW5881" s="25"/>
      <x:c r="FNX5881" s="25"/>
      <x:c r="FNY5881" s="25"/>
      <x:c r="FNZ5881" s="25"/>
      <x:c r="FOA5881" s="25"/>
      <x:c r="FOB5881" s="25"/>
      <x:c r="FOC5881" s="25"/>
      <x:c r="FOD5881" s="25"/>
      <x:c r="FOE5881" s="25"/>
      <x:c r="FOF5881" s="25"/>
      <x:c r="FOG5881" s="25"/>
      <x:c r="FOH5881" s="25"/>
      <x:c r="FOI5881" s="25"/>
      <x:c r="FOJ5881" s="25"/>
      <x:c r="FOK5881" s="25"/>
      <x:c r="FOL5881" s="25"/>
      <x:c r="FOM5881" s="25"/>
      <x:c r="FON5881" s="25"/>
      <x:c r="FOO5881" s="25"/>
      <x:c r="FOP5881" s="25"/>
      <x:c r="FOQ5881" s="25"/>
      <x:c r="FOR5881" s="25"/>
      <x:c r="FOS5881" s="25"/>
      <x:c r="FOT5881" s="25"/>
      <x:c r="FOU5881" s="25"/>
      <x:c r="FOV5881" s="25"/>
      <x:c r="FOW5881" s="25"/>
      <x:c r="FOX5881" s="25"/>
      <x:c r="FOY5881" s="25"/>
      <x:c r="FOZ5881" s="25"/>
      <x:c r="FPA5881" s="25"/>
      <x:c r="FPB5881" s="25"/>
      <x:c r="FPC5881" s="25"/>
      <x:c r="FPD5881" s="25"/>
      <x:c r="FPE5881" s="25"/>
      <x:c r="FPF5881" s="25"/>
      <x:c r="FPG5881" s="25"/>
      <x:c r="FPH5881" s="25"/>
      <x:c r="FPI5881" s="25"/>
      <x:c r="FPJ5881" s="25"/>
      <x:c r="FPK5881" s="25"/>
      <x:c r="FPL5881" s="25"/>
      <x:c r="FPM5881" s="25"/>
      <x:c r="FPN5881" s="25"/>
      <x:c r="FPO5881" s="25"/>
      <x:c r="FPP5881" s="25"/>
      <x:c r="FPQ5881" s="25"/>
      <x:c r="FPR5881" s="25"/>
      <x:c r="FPS5881" s="25"/>
      <x:c r="FPT5881" s="25"/>
      <x:c r="FPU5881" s="25"/>
      <x:c r="FPV5881" s="25"/>
      <x:c r="FPW5881" s="25"/>
      <x:c r="FPX5881" s="25"/>
      <x:c r="FPY5881" s="25"/>
      <x:c r="FPZ5881" s="25"/>
      <x:c r="FQA5881" s="25"/>
      <x:c r="FQB5881" s="25"/>
      <x:c r="FQC5881" s="25"/>
      <x:c r="FQD5881" s="25"/>
      <x:c r="FQE5881" s="25"/>
      <x:c r="FQF5881" s="25"/>
      <x:c r="FQG5881" s="25"/>
      <x:c r="FQH5881" s="25"/>
      <x:c r="FQI5881" s="25"/>
      <x:c r="FQJ5881" s="25"/>
      <x:c r="FQK5881" s="25"/>
      <x:c r="FQL5881" s="25"/>
      <x:c r="FQM5881" s="25"/>
      <x:c r="FQN5881" s="25"/>
      <x:c r="FQO5881" s="25"/>
      <x:c r="FQP5881" s="25"/>
      <x:c r="FQQ5881" s="25"/>
      <x:c r="FQR5881" s="25"/>
      <x:c r="FQS5881" s="25"/>
      <x:c r="FQT5881" s="25"/>
      <x:c r="FQU5881" s="25"/>
      <x:c r="FQV5881" s="25"/>
      <x:c r="FQW5881" s="25"/>
      <x:c r="FQX5881" s="25"/>
      <x:c r="FQY5881" s="25"/>
      <x:c r="FQZ5881" s="25"/>
      <x:c r="FRA5881" s="25"/>
      <x:c r="FRB5881" s="25"/>
      <x:c r="FRC5881" s="25"/>
      <x:c r="FRD5881" s="25"/>
      <x:c r="FRE5881" s="25"/>
      <x:c r="FRF5881" s="25"/>
      <x:c r="FRG5881" s="25"/>
      <x:c r="FRH5881" s="25"/>
      <x:c r="FRI5881" s="25"/>
      <x:c r="FRJ5881" s="25"/>
      <x:c r="FRK5881" s="25"/>
      <x:c r="FRL5881" s="25"/>
      <x:c r="FRM5881" s="25"/>
      <x:c r="FRN5881" s="25"/>
      <x:c r="FRO5881" s="25"/>
      <x:c r="FRP5881" s="25"/>
      <x:c r="FRQ5881" s="25"/>
      <x:c r="FRR5881" s="25"/>
      <x:c r="FRS5881" s="25"/>
      <x:c r="FRT5881" s="25"/>
      <x:c r="FRU5881" s="25"/>
      <x:c r="FRV5881" s="25"/>
      <x:c r="FRW5881" s="25"/>
      <x:c r="FRX5881" s="25"/>
      <x:c r="FRY5881" s="25"/>
      <x:c r="FRZ5881" s="25"/>
      <x:c r="FSA5881" s="25"/>
      <x:c r="FSB5881" s="25"/>
      <x:c r="FSC5881" s="25"/>
      <x:c r="FSD5881" s="25"/>
      <x:c r="FSE5881" s="25"/>
      <x:c r="FSF5881" s="25"/>
      <x:c r="FSG5881" s="25"/>
      <x:c r="FSH5881" s="25"/>
      <x:c r="FSI5881" s="25"/>
      <x:c r="FSJ5881" s="25"/>
      <x:c r="FSK5881" s="25"/>
      <x:c r="FSL5881" s="25"/>
      <x:c r="FSM5881" s="25"/>
      <x:c r="FSN5881" s="25"/>
      <x:c r="FSO5881" s="25"/>
      <x:c r="FSP5881" s="25"/>
      <x:c r="FSQ5881" s="25"/>
      <x:c r="FSR5881" s="25"/>
      <x:c r="FSS5881" s="25"/>
      <x:c r="FST5881" s="25"/>
      <x:c r="FSU5881" s="25"/>
      <x:c r="FSV5881" s="25"/>
      <x:c r="FSW5881" s="25"/>
      <x:c r="FSX5881" s="25"/>
      <x:c r="FSY5881" s="25"/>
      <x:c r="FSZ5881" s="25"/>
      <x:c r="FTA5881" s="25"/>
      <x:c r="FTB5881" s="25"/>
      <x:c r="FTC5881" s="25"/>
      <x:c r="FTD5881" s="25"/>
      <x:c r="FTE5881" s="25"/>
      <x:c r="FTF5881" s="25"/>
      <x:c r="FTG5881" s="25"/>
      <x:c r="FTH5881" s="25"/>
      <x:c r="FTI5881" s="25"/>
      <x:c r="FTJ5881" s="25"/>
      <x:c r="FTK5881" s="25"/>
      <x:c r="FTL5881" s="25"/>
      <x:c r="FTM5881" s="25"/>
      <x:c r="FTN5881" s="25"/>
      <x:c r="FTO5881" s="25"/>
      <x:c r="FTP5881" s="25"/>
      <x:c r="FTQ5881" s="25"/>
      <x:c r="FTR5881" s="25"/>
      <x:c r="FTS5881" s="25"/>
      <x:c r="FTT5881" s="25"/>
      <x:c r="FTU5881" s="25"/>
      <x:c r="FTV5881" s="25"/>
      <x:c r="FTW5881" s="25"/>
      <x:c r="FTX5881" s="25"/>
      <x:c r="FTY5881" s="25"/>
      <x:c r="FTZ5881" s="25"/>
      <x:c r="FUA5881" s="25"/>
      <x:c r="FUB5881" s="25"/>
      <x:c r="FUC5881" s="25"/>
      <x:c r="FUD5881" s="25"/>
      <x:c r="FUE5881" s="25"/>
      <x:c r="FUF5881" s="25"/>
      <x:c r="FUG5881" s="25"/>
      <x:c r="FUH5881" s="25"/>
      <x:c r="FUI5881" s="25"/>
      <x:c r="FUJ5881" s="25"/>
      <x:c r="FUK5881" s="25"/>
      <x:c r="FUL5881" s="25"/>
      <x:c r="FUM5881" s="25"/>
      <x:c r="FUN5881" s="25"/>
      <x:c r="FUO5881" s="25"/>
      <x:c r="FUP5881" s="25"/>
      <x:c r="FUQ5881" s="25"/>
      <x:c r="FUR5881" s="25"/>
      <x:c r="FUS5881" s="25"/>
      <x:c r="FUT5881" s="25"/>
      <x:c r="FUU5881" s="25"/>
      <x:c r="FUV5881" s="25"/>
      <x:c r="FUW5881" s="25"/>
      <x:c r="FUX5881" s="25"/>
      <x:c r="FUY5881" s="25"/>
      <x:c r="FUZ5881" s="25"/>
      <x:c r="FVA5881" s="25"/>
      <x:c r="FVB5881" s="25"/>
      <x:c r="FVC5881" s="25"/>
      <x:c r="FVD5881" s="25"/>
      <x:c r="FVE5881" s="25"/>
      <x:c r="FVF5881" s="25"/>
      <x:c r="FVG5881" s="25"/>
      <x:c r="FVH5881" s="25"/>
      <x:c r="FVI5881" s="25"/>
      <x:c r="FVJ5881" s="25"/>
      <x:c r="FVK5881" s="25"/>
      <x:c r="FVL5881" s="25"/>
      <x:c r="FVM5881" s="25"/>
      <x:c r="FVN5881" s="25"/>
      <x:c r="FVO5881" s="25"/>
      <x:c r="FVP5881" s="25"/>
      <x:c r="FVQ5881" s="25"/>
      <x:c r="FVR5881" s="25"/>
      <x:c r="FVS5881" s="25"/>
      <x:c r="FVT5881" s="25"/>
      <x:c r="FVU5881" s="25"/>
      <x:c r="FVV5881" s="25"/>
      <x:c r="FVW5881" s="25"/>
      <x:c r="FVX5881" s="25"/>
      <x:c r="FVY5881" s="25"/>
      <x:c r="FVZ5881" s="25"/>
      <x:c r="FWA5881" s="25"/>
      <x:c r="FWB5881" s="25"/>
      <x:c r="FWC5881" s="25"/>
      <x:c r="FWD5881" s="25"/>
      <x:c r="FWE5881" s="25"/>
      <x:c r="FWF5881" s="25"/>
      <x:c r="FWG5881" s="25"/>
      <x:c r="FWH5881" s="25"/>
      <x:c r="FWI5881" s="25"/>
      <x:c r="FWJ5881" s="25"/>
      <x:c r="FWK5881" s="25"/>
      <x:c r="FWL5881" s="25"/>
      <x:c r="FWM5881" s="25"/>
      <x:c r="FWN5881" s="25"/>
      <x:c r="FWO5881" s="25"/>
      <x:c r="FWP5881" s="25"/>
      <x:c r="FWQ5881" s="25"/>
      <x:c r="FWR5881" s="25"/>
      <x:c r="FWS5881" s="25"/>
      <x:c r="FWT5881" s="25"/>
      <x:c r="FWU5881" s="25"/>
      <x:c r="FWV5881" s="25"/>
      <x:c r="FWW5881" s="25"/>
      <x:c r="FWX5881" s="25"/>
      <x:c r="FWY5881" s="25"/>
      <x:c r="FWZ5881" s="25"/>
      <x:c r="FXA5881" s="25"/>
      <x:c r="FXB5881" s="25"/>
      <x:c r="FXC5881" s="25"/>
      <x:c r="FXD5881" s="25"/>
      <x:c r="FXE5881" s="25"/>
      <x:c r="FXF5881" s="25"/>
      <x:c r="FXG5881" s="25"/>
      <x:c r="FXH5881" s="25"/>
      <x:c r="FXI5881" s="25"/>
      <x:c r="FXJ5881" s="25"/>
      <x:c r="FXK5881" s="25"/>
      <x:c r="FXL5881" s="25"/>
      <x:c r="FXM5881" s="25"/>
      <x:c r="FXN5881" s="25"/>
      <x:c r="FXO5881" s="25"/>
      <x:c r="FXP5881" s="25"/>
      <x:c r="FXQ5881" s="25"/>
      <x:c r="FXR5881" s="25"/>
      <x:c r="FXS5881" s="25"/>
      <x:c r="FXT5881" s="25"/>
      <x:c r="FXU5881" s="25"/>
      <x:c r="FXV5881" s="25"/>
      <x:c r="FXW5881" s="25"/>
      <x:c r="FXX5881" s="25"/>
      <x:c r="FXY5881" s="25"/>
      <x:c r="FXZ5881" s="25"/>
      <x:c r="FYA5881" s="25"/>
      <x:c r="FYB5881" s="25"/>
      <x:c r="FYC5881" s="25"/>
      <x:c r="FYD5881" s="25"/>
      <x:c r="FYE5881" s="25"/>
      <x:c r="FYF5881" s="25"/>
      <x:c r="FYG5881" s="25"/>
      <x:c r="FYH5881" s="25"/>
      <x:c r="FYI5881" s="25"/>
      <x:c r="FYJ5881" s="25"/>
      <x:c r="FYK5881" s="25"/>
      <x:c r="FYL5881" s="25"/>
      <x:c r="FYM5881" s="25"/>
      <x:c r="FYN5881" s="25"/>
      <x:c r="FYO5881" s="25"/>
      <x:c r="FYP5881" s="25"/>
      <x:c r="FYQ5881" s="25"/>
      <x:c r="FYR5881" s="25"/>
      <x:c r="FYS5881" s="25"/>
      <x:c r="FYT5881" s="25"/>
      <x:c r="FYU5881" s="25"/>
      <x:c r="FYV5881" s="25"/>
      <x:c r="FYW5881" s="25"/>
      <x:c r="FYX5881" s="25"/>
      <x:c r="FYY5881" s="25"/>
      <x:c r="FYZ5881" s="25"/>
      <x:c r="FZA5881" s="25"/>
      <x:c r="FZB5881" s="25"/>
      <x:c r="FZC5881" s="25"/>
      <x:c r="FZD5881" s="25"/>
      <x:c r="FZE5881" s="25"/>
      <x:c r="FZF5881" s="25"/>
      <x:c r="FZG5881" s="25"/>
      <x:c r="FZH5881" s="25"/>
      <x:c r="FZI5881" s="25"/>
      <x:c r="FZJ5881" s="25"/>
      <x:c r="FZK5881" s="25"/>
      <x:c r="FZL5881" s="25"/>
      <x:c r="FZM5881" s="25"/>
      <x:c r="FZN5881" s="25"/>
      <x:c r="FZO5881" s="25"/>
      <x:c r="FZP5881" s="25"/>
      <x:c r="FZQ5881" s="25"/>
      <x:c r="FZR5881" s="25"/>
      <x:c r="FZS5881" s="25"/>
      <x:c r="FZT5881" s="25"/>
      <x:c r="FZU5881" s="25"/>
      <x:c r="FZV5881" s="25"/>
      <x:c r="FZW5881" s="25"/>
      <x:c r="FZX5881" s="25"/>
      <x:c r="FZY5881" s="25"/>
      <x:c r="FZZ5881" s="25"/>
      <x:c r="GAA5881" s="25"/>
      <x:c r="GAB5881" s="25"/>
      <x:c r="GAC5881" s="25"/>
      <x:c r="GAD5881" s="25"/>
      <x:c r="GAE5881" s="25"/>
      <x:c r="GAF5881" s="25"/>
      <x:c r="GAG5881" s="25"/>
      <x:c r="GAH5881" s="25"/>
      <x:c r="GAI5881" s="25"/>
      <x:c r="GAJ5881" s="25"/>
      <x:c r="GAK5881" s="25"/>
      <x:c r="GAL5881" s="25"/>
      <x:c r="GAM5881" s="25"/>
      <x:c r="GAN5881" s="25"/>
      <x:c r="GAO5881" s="25"/>
      <x:c r="GAP5881" s="25"/>
      <x:c r="GAQ5881" s="25"/>
      <x:c r="GAR5881" s="25"/>
      <x:c r="GAS5881" s="25"/>
      <x:c r="GAT5881" s="25"/>
      <x:c r="GAU5881" s="25"/>
      <x:c r="GAV5881" s="25"/>
      <x:c r="GAW5881" s="25"/>
      <x:c r="GAX5881" s="25"/>
      <x:c r="GAY5881" s="25"/>
      <x:c r="GAZ5881" s="25"/>
      <x:c r="GBA5881" s="25"/>
      <x:c r="GBB5881" s="25"/>
      <x:c r="GBC5881" s="25"/>
      <x:c r="GBD5881" s="25"/>
      <x:c r="GBE5881" s="25"/>
      <x:c r="GBF5881" s="25"/>
      <x:c r="GBG5881" s="25"/>
      <x:c r="GBH5881" s="25"/>
      <x:c r="GBI5881" s="25"/>
      <x:c r="GBJ5881" s="25"/>
      <x:c r="GBK5881" s="25"/>
      <x:c r="GBL5881" s="25"/>
      <x:c r="GBM5881" s="25"/>
      <x:c r="GBN5881" s="25"/>
      <x:c r="GBO5881" s="25"/>
      <x:c r="GBP5881" s="25"/>
      <x:c r="GBQ5881" s="25"/>
      <x:c r="GBR5881" s="25"/>
      <x:c r="GBS5881" s="25"/>
      <x:c r="GBT5881" s="25"/>
      <x:c r="GBU5881" s="25"/>
      <x:c r="GBV5881" s="25"/>
      <x:c r="GBW5881" s="25"/>
      <x:c r="GBX5881" s="25"/>
      <x:c r="GBY5881" s="25"/>
      <x:c r="GBZ5881" s="25"/>
      <x:c r="GCA5881" s="25"/>
      <x:c r="GCB5881" s="25"/>
      <x:c r="GCC5881" s="25"/>
      <x:c r="GCD5881" s="25"/>
      <x:c r="GCE5881" s="25"/>
      <x:c r="GCF5881" s="25"/>
      <x:c r="GCG5881" s="25"/>
      <x:c r="GCH5881" s="25"/>
      <x:c r="GCI5881" s="25"/>
      <x:c r="GCJ5881" s="25"/>
      <x:c r="GCK5881" s="25"/>
      <x:c r="GCL5881" s="25"/>
      <x:c r="GCM5881" s="25"/>
      <x:c r="GCN5881" s="25"/>
      <x:c r="GCO5881" s="25"/>
      <x:c r="GCP5881" s="25"/>
      <x:c r="GCQ5881" s="25"/>
      <x:c r="GCR5881" s="25"/>
      <x:c r="GCS5881" s="25"/>
      <x:c r="GCT5881" s="25"/>
      <x:c r="GCU5881" s="25"/>
      <x:c r="GCV5881" s="25"/>
      <x:c r="GCW5881" s="25"/>
      <x:c r="GCX5881" s="25"/>
      <x:c r="GCY5881" s="25"/>
      <x:c r="GCZ5881" s="25"/>
      <x:c r="GDA5881" s="25"/>
      <x:c r="GDB5881" s="25"/>
      <x:c r="GDC5881" s="25"/>
      <x:c r="GDD5881" s="25"/>
      <x:c r="GDE5881" s="25"/>
      <x:c r="GDF5881" s="25"/>
      <x:c r="GDG5881" s="25"/>
      <x:c r="GDH5881" s="25"/>
      <x:c r="GDI5881" s="25"/>
      <x:c r="GDJ5881" s="25"/>
      <x:c r="GDK5881" s="25"/>
      <x:c r="GDL5881" s="25"/>
      <x:c r="GDM5881" s="25"/>
      <x:c r="GDN5881" s="25"/>
      <x:c r="GDO5881" s="25"/>
      <x:c r="GDP5881" s="25"/>
      <x:c r="GDQ5881" s="25"/>
      <x:c r="GDR5881" s="25"/>
      <x:c r="GDS5881" s="25"/>
      <x:c r="GDT5881" s="25"/>
      <x:c r="GDU5881" s="25"/>
      <x:c r="GDV5881" s="25"/>
      <x:c r="GDW5881" s="25"/>
      <x:c r="GDX5881" s="25"/>
      <x:c r="GDY5881" s="25"/>
      <x:c r="GDZ5881" s="25"/>
      <x:c r="GEA5881" s="25"/>
      <x:c r="GEB5881" s="25"/>
      <x:c r="GEC5881" s="25"/>
      <x:c r="GED5881" s="25"/>
      <x:c r="GEE5881" s="25"/>
      <x:c r="GEF5881" s="25"/>
      <x:c r="GEG5881" s="25"/>
      <x:c r="GEH5881" s="25"/>
      <x:c r="GEI5881" s="25"/>
      <x:c r="GEJ5881" s="25"/>
      <x:c r="GEK5881" s="25"/>
      <x:c r="GEL5881" s="25"/>
      <x:c r="GEM5881" s="25"/>
      <x:c r="GEN5881" s="25"/>
      <x:c r="GEO5881" s="25"/>
      <x:c r="GEP5881" s="25"/>
      <x:c r="GEQ5881" s="25"/>
      <x:c r="GER5881" s="25"/>
      <x:c r="GES5881" s="25"/>
      <x:c r="GET5881" s="25"/>
      <x:c r="GEU5881" s="25"/>
      <x:c r="GEV5881" s="25"/>
      <x:c r="GEW5881" s="25"/>
      <x:c r="GEX5881" s="25"/>
      <x:c r="GEY5881" s="25"/>
      <x:c r="GEZ5881" s="25"/>
      <x:c r="GFA5881" s="25"/>
      <x:c r="GFB5881" s="25"/>
      <x:c r="GFC5881" s="25"/>
      <x:c r="GFD5881" s="25"/>
      <x:c r="GFE5881" s="25"/>
      <x:c r="GFF5881" s="25"/>
      <x:c r="GFG5881" s="25"/>
      <x:c r="GFH5881" s="25"/>
      <x:c r="GFI5881" s="25"/>
      <x:c r="GFJ5881" s="25"/>
      <x:c r="GFK5881" s="25"/>
      <x:c r="GFL5881" s="25"/>
      <x:c r="GFM5881" s="25"/>
      <x:c r="GFN5881" s="25"/>
      <x:c r="GFO5881" s="25"/>
      <x:c r="GFP5881" s="25"/>
      <x:c r="GFQ5881" s="25"/>
      <x:c r="GFR5881" s="25"/>
      <x:c r="GFS5881" s="25"/>
      <x:c r="GFT5881" s="25"/>
      <x:c r="GFU5881" s="25"/>
      <x:c r="GFV5881" s="25"/>
      <x:c r="GFW5881" s="25"/>
      <x:c r="GFX5881" s="25"/>
      <x:c r="GFY5881" s="25"/>
      <x:c r="GFZ5881" s="25"/>
      <x:c r="GGA5881" s="25"/>
      <x:c r="GGB5881" s="25"/>
      <x:c r="GGC5881" s="25"/>
      <x:c r="GGD5881" s="25"/>
      <x:c r="GGE5881" s="25"/>
      <x:c r="GGF5881" s="25"/>
      <x:c r="GGG5881" s="25"/>
      <x:c r="GGH5881" s="25"/>
      <x:c r="GGI5881" s="25"/>
      <x:c r="GGJ5881" s="25"/>
      <x:c r="GGK5881" s="25"/>
      <x:c r="GGL5881" s="25"/>
      <x:c r="GGM5881" s="25"/>
      <x:c r="GGN5881" s="25"/>
      <x:c r="GGO5881" s="25"/>
      <x:c r="GGP5881" s="25"/>
      <x:c r="GGQ5881" s="25"/>
      <x:c r="GGR5881" s="25"/>
      <x:c r="GGS5881" s="25"/>
      <x:c r="GGT5881" s="25"/>
      <x:c r="GGU5881" s="25"/>
      <x:c r="GGV5881" s="25"/>
      <x:c r="GGW5881" s="25"/>
      <x:c r="GGX5881" s="25"/>
      <x:c r="GGY5881" s="25"/>
      <x:c r="GGZ5881" s="25"/>
      <x:c r="GHA5881" s="25"/>
      <x:c r="GHB5881" s="25"/>
      <x:c r="GHC5881" s="25"/>
      <x:c r="GHD5881" s="25"/>
      <x:c r="GHE5881" s="25"/>
      <x:c r="GHF5881" s="25"/>
      <x:c r="GHG5881" s="25"/>
      <x:c r="GHH5881" s="25"/>
      <x:c r="GHI5881" s="25"/>
      <x:c r="GHJ5881" s="25"/>
      <x:c r="GHK5881" s="25"/>
      <x:c r="GHL5881" s="25"/>
      <x:c r="GHM5881" s="25"/>
      <x:c r="GHN5881" s="25"/>
      <x:c r="GHO5881" s="25"/>
      <x:c r="GHP5881" s="25"/>
      <x:c r="GHQ5881" s="25"/>
      <x:c r="GHR5881" s="25"/>
      <x:c r="GHS5881" s="25"/>
      <x:c r="GHT5881" s="25"/>
      <x:c r="GHU5881" s="25"/>
      <x:c r="GHV5881" s="25"/>
      <x:c r="GHW5881" s="25"/>
      <x:c r="GHX5881" s="25"/>
      <x:c r="GHY5881" s="25"/>
      <x:c r="GHZ5881" s="25"/>
      <x:c r="GIA5881" s="25"/>
      <x:c r="GIB5881" s="25"/>
      <x:c r="GIC5881" s="25"/>
      <x:c r="GID5881" s="25"/>
      <x:c r="GIE5881" s="25"/>
      <x:c r="GIF5881" s="25"/>
      <x:c r="GIG5881" s="25"/>
      <x:c r="GIH5881" s="25"/>
      <x:c r="GII5881" s="25"/>
      <x:c r="GIJ5881" s="25"/>
      <x:c r="GIK5881" s="25"/>
      <x:c r="GIL5881" s="25"/>
      <x:c r="GIM5881" s="25"/>
      <x:c r="GIN5881" s="25"/>
      <x:c r="GIO5881" s="25"/>
      <x:c r="GIP5881" s="25"/>
      <x:c r="GIQ5881" s="25"/>
      <x:c r="GIR5881" s="25"/>
      <x:c r="GIS5881" s="25"/>
      <x:c r="GIT5881" s="25"/>
      <x:c r="GIU5881" s="25"/>
      <x:c r="GIV5881" s="25"/>
      <x:c r="GIW5881" s="25"/>
      <x:c r="GIX5881" s="25"/>
      <x:c r="GIY5881" s="25"/>
      <x:c r="GIZ5881" s="25"/>
      <x:c r="GJA5881" s="25"/>
      <x:c r="GJB5881" s="25"/>
      <x:c r="GJC5881" s="25"/>
      <x:c r="GJD5881" s="25"/>
      <x:c r="GJE5881" s="25"/>
      <x:c r="GJF5881" s="25"/>
      <x:c r="GJG5881" s="25"/>
      <x:c r="GJH5881" s="25"/>
      <x:c r="GJI5881" s="25"/>
      <x:c r="GJJ5881" s="25"/>
      <x:c r="GJK5881" s="25"/>
      <x:c r="GJL5881" s="25"/>
      <x:c r="GJM5881" s="25"/>
      <x:c r="GJN5881" s="25"/>
      <x:c r="GJO5881" s="25"/>
      <x:c r="GJP5881" s="25"/>
      <x:c r="GJQ5881" s="25"/>
      <x:c r="GJR5881" s="25"/>
      <x:c r="GJS5881" s="25"/>
      <x:c r="GJT5881" s="25"/>
      <x:c r="GJU5881" s="25"/>
      <x:c r="GJV5881" s="25"/>
      <x:c r="GJW5881" s="25"/>
      <x:c r="GJX5881" s="25"/>
      <x:c r="GJY5881" s="25"/>
      <x:c r="GJZ5881" s="25"/>
      <x:c r="GKA5881" s="25"/>
      <x:c r="GKB5881" s="25"/>
      <x:c r="GKC5881" s="25"/>
      <x:c r="GKD5881" s="25"/>
      <x:c r="GKE5881" s="25"/>
      <x:c r="GKF5881" s="25"/>
      <x:c r="GKG5881" s="25"/>
      <x:c r="GKH5881" s="25"/>
      <x:c r="GKI5881" s="25"/>
      <x:c r="GKJ5881" s="25"/>
      <x:c r="GKK5881" s="25"/>
      <x:c r="GKL5881" s="25"/>
      <x:c r="GKM5881" s="25"/>
      <x:c r="GKN5881" s="25"/>
      <x:c r="GKO5881" s="25"/>
      <x:c r="GKP5881" s="25"/>
      <x:c r="GKQ5881" s="25"/>
      <x:c r="GKR5881" s="25"/>
      <x:c r="GKS5881" s="25"/>
      <x:c r="GKT5881" s="25"/>
      <x:c r="GKU5881" s="25"/>
      <x:c r="GKV5881" s="25"/>
      <x:c r="GKW5881" s="25"/>
      <x:c r="GKX5881" s="25"/>
      <x:c r="GKY5881" s="25"/>
      <x:c r="GKZ5881" s="25"/>
      <x:c r="GLA5881" s="25"/>
      <x:c r="GLB5881" s="25"/>
      <x:c r="GLC5881" s="25"/>
      <x:c r="GLD5881" s="25"/>
      <x:c r="GLE5881" s="25"/>
      <x:c r="GLF5881" s="25"/>
      <x:c r="GLG5881" s="25"/>
      <x:c r="GLH5881" s="25"/>
      <x:c r="GLI5881" s="25"/>
      <x:c r="GLJ5881" s="25"/>
      <x:c r="GLK5881" s="25"/>
      <x:c r="GLL5881" s="25"/>
      <x:c r="GLM5881" s="25"/>
      <x:c r="GLN5881" s="25"/>
      <x:c r="GLO5881" s="25"/>
      <x:c r="GLP5881" s="25"/>
      <x:c r="GLQ5881" s="25"/>
      <x:c r="GLR5881" s="25"/>
      <x:c r="GLS5881" s="25"/>
      <x:c r="GLT5881" s="25"/>
      <x:c r="GLU5881" s="25"/>
      <x:c r="GLV5881" s="25"/>
      <x:c r="GLW5881" s="25"/>
      <x:c r="GLX5881" s="25"/>
      <x:c r="GLY5881" s="25"/>
      <x:c r="GLZ5881" s="25"/>
      <x:c r="GMA5881" s="25"/>
      <x:c r="GMB5881" s="25"/>
      <x:c r="GMC5881" s="25"/>
      <x:c r="GMD5881" s="25"/>
      <x:c r="GME5881" s="25"/>
      <x:c r="GMF5881" s="25"/>
      <x:c r="GMG5881" s="25"/>
      <x:c r="GMH5881" s="25"/>
      <x:c r="GMI5881" s="25"/>
      <x:c r="GMJ5881" s="25"/>
      <x:c r="GMK5881" s="25"/>
      <x:c r="GML5881" s="25"/>
      <x:c r="GMM5881" s="25"/>
      <x:c r="GMN5881" s="25"/>
      <x:c r="GMO5881" s="25"/>
      <x:c r="GMP5881" s="25"/>
      <x:c r="GMQ5881" s="25"/>
      <x:c r="GMR5881" s="25"/>
      <x:c r="GMS5881" s="25"/>
      <x:c r="GMT5881" s="25"/>
      <x:c r="GMU5881" s="25"/>
      <x:c r="GMV5881" s="25"/>
      <x:c r="GMW5881" s="25"/>
      <x:c r="GMX5881" s="25"/>
      <x:c r="GMY5881" s="25"/>
      <x:c r="GMZ5881" s="25"/>
      <x:c r="GNA5881" s="25"/>
      <x:c r="GNB5881" s="25"/>
      <x:c r="GNC5881" s="25"/>
      <x:c r="GND5881" s="25"/>
      <x:c r="GNE5881" s="25"/>
      <x:c r="GNF5881" s="25"/>
      <x:c r="GNG5881" s="25"/>
      <x:c r="GNH5881" s="25"/>
      <x:c r="GNI5881" s="25"/>
      <x:c r="GNJ5881" s="25"/>
      <x:c r="GNK5881" s="25"/>
      <x:c r="GNL5881" s="25"/>
      <x:c r="GNM5881" s="25"/>
      <x:c r="GNN5881" s="25"/>
      <x:c r="GNO5881" s="25"/>
      <x:c r="GNP5881" s="25"/>
      <x:c r="GNQ5881" s="25"/>
      <x:c r="GNR5881" s="25"/>
      <x:c r="GNS5881" s="25"/>
      <x:c r="GNT5881" s="25"/>
      <x:c r="GNU5881" s="25"/>
      <x:c r="GNV5881" s="25"/>
      <x:c r="GNW5881" s="25"/>
      <x:c r="GNX5881" s="25"/>
      <x:c r="GNY5881" s="25"/>
      <x:c r="GNZ5881" s="25"/>
      <x:c r="GOA5881" s="25"/>
      <x:c r="GOB5881" s="25"/>
      <x:c r="GOC5881" s="25"/>
      <x:c r="GOD5881" s="25"/>
      <x:c r="GOE5881" s="25"/>
      <x:c r="GOF5881" s="25"/>
      <x:c r="GOG5881" s="25"/>
      <x:c r="GOH5881" s="25"/>
      <x:c r="GOI5881" s="25"/>
      <x:c r="GOJ5881" s="25"/>
      <x:c r="GOK5881" s="25"/>
      <x:c r="GOL5881" s="25"/>
      <x:c r="GOM5881" s="25"/>
      <x:c r="GON5881" s="25"/>
      <x:c r="GOO5881" s="25"/>
      <x:c r="GOP5881" s="25"/>
      <x:c r="GOQ5881" s="25"/>
      <x:c r="GOR5881" s="25"/>
      <x:c r="GOS5881" s="25"/>
      <x:c r="GOT5881" s="25"/>
      <x:c r="GOU5881" s="25"/>
      <x:c r="GOV5881" s="25"/>
      <x:c r="GOW5881" s="25"/>
      <x:c r="GOX5881" s="25"/>
      <x:c r="GOY5881" s="25"/>
      <x:c r="GOZ5881" s="25"/>
      <x:c r="GPA5881" s="25"/>
      <x:c r="GPB5881" s="25"/>
      <x:c r="GPC5881" s="25"/>
      <x:c r="GPD5881" s="25"/>
      <x:c r="GPE5881" s="25"/>
      <x:c r="GPF5881" s="25"/>
      <x:c r="GPG5881" s="25"/>
      <x:c r="GPH5881" s="25"/>
      <x:c r="GPI5881" s="25"/>
      <x:c r="GPJ5881" s="25"/>
      <x:c r="GPK5881" s="25"/>
      <x:c r="GPL5881" s="25"/>
      <x:c r="GPM5881" s="25"/>
      <x:c r="GPN5881" s="25"/>
      <x:c r="GPO5881" s="25"/>
      <x:c r="GPP5881" s="25"/>
      <x:c r="GPQ5881" s="25"/>
      <x:c r="GPR5881" s="25"/>
      <x:c r="GPS5881" s="25"/>
      <x:c r="GPT5881" s="25"/>
      <x:c r="GPU5881" s="25"/>
      <x:c r="GPV5881" s="25"/>
      <x:c r="GPW5881" s="25"/>
      <x:c r="GPX5881" s="25"/>
      <x:c r="GPY5881" s="25"/>
      <x:c r="GPZ5881" s="25"/>
      <x:c r="GQA5881" s="25"/>
      <x:c r="GQB5881" s="25"/>
      <x:c r="GQC5881" s="25"/>
      <x:c r="GQD5881" s="25"/>
      <x:c r="GQE5881" s="25"/>
      <x:c r="GQF5881" s="25"/>
      <x:c r="GQG5881" s="25"/>
      <x:c r="GQH5881" s="25"/>
      <x:c r="GQI5881" s="25"/>
      <x:c r="GQJ5881" s="25"/>
      <x:c r="GQK5881" s="25"/>
      <x:c r="GQL5881" s="25"/>
      <x:c r="GQM5881" s="25"/>
      <x:c r="GQN5881" s="25"/>
      <x:c r="GQO5881" s="25"/>
      <x:c r="GQP5881" s="25"/>
      <x:c r="GQQ5881" s="25"/>
      <x:c r="GQR5881" s="25"/>
      <x:c r="GQS5881" s="25"/>
      <x:c r="GQT5881" s="25"/>
      <x:c r="GQU5881" s="25"/>
      <x:c r="GQV5881" s="25"/>
      <x:c r="GQW5881" s="25"/>
      <x:c r="GQX5881" s="25"/>
      <x:c r="GQY5881" s="25"/>
      <x:c r="GQZ5881" s="25"/>
      <x:c r="GRA5881" s="25"/>
      <x:c r="GRB5881" s="25"/>
      <x:c r="GRC5881" s="25"/>
      <x:c r="GRD5881" s="25"/>
      <x:c r="GRE5881" s="25"/>
      <x:c r="GRF5881" s="25"/>
      <x:c r="GRG5881" s="25"/>
      <x:c r="GRH5881" s="25"/>
      <x:c r="GRI5881" s="25"/>
      <x:c r="GRJ5881" s="25"/>
      <x:c r="GRK5881" s="25"/>
      <x:c r="GRL5881" s="25"/>
      <x:c r="GRM5881" s="25"/>
      <x:c r="GRN5881" s="25"/>
      <x:c r="GRO5881" s="25"/>
      <x:c r="GRP5881" s="25"/>
      <x:c r="GRQ5881" s="25"/>
      <x:c r="GRR5881" s="25"/>
      <x:c r="GRS5881" s="25"/>
      <x:c r="GRT5881" s="25"/>
      <x:c r="GRU5881" s="25"/>
      <x:c r="GRV5881" s="25"/>
      <x:c r="GRW5881" s="25"/>
      <x:c r="GRX5881" s="25"/>
      <x:c r="GRY5881" s="25"/>
      <x:c r="GRZ5881" s="25"/>
      <x:c r="GSA5881" s="25"/>
      <x:c r="GSB5881" s="25"/>
      <x:c r="GSC5881" s="25"/>
      <x:c r="GSD5881" s="25"/>
      <x:c r="GSE5881" s="25"/>
      <x:c r="GSF5881" s="25"/>
      <x:c r="GSG5881" s="25"/>
      <x:c r="GSH5881" s="25"/>
      <x:c r="GSI5881" s="25"/>
      <x:c r="GSJ5881" s="25"/>
      <x:c r="GSK5881" s="25"/>
      <x:c r="GSL5881" s="25"/>
      <x:c r="GSM5881" s="25"/>
      <x:c r="GSN5881" s="25"/>
      <x:c r="GSO5881" s="25"/>
      <x:c r="GSP5881" s="25"/>
      <x:c r="GSQ5881" s="25"/>
      <x:c r="GSR5881" s="25"/>
      <x:c r="GSS5881" s="25"/>
      <x:c r="GST5881" s="25"/>
      <x:c r="GSU5881" s="25"/>
      <x:c r="GSV5881" s="25"/>
      <x:c r="GSW5881" s="25"/>
      <x:c r="GSX5881" s="25"/>
      <x:c r="GSY5881" s="25"/>
      <x:c r="GSZ5881" s="25"/>
      <x:c r="GTA5881" s="25"/>
      <x:c r="GTB5881" s="25"/>
      <x:c r="GTC5881" s="25"/>
      <x:c r="GTD5881" s="25"/>
      <x:c r="GTE5881" s="25"/>
      <x:c r="GTF5881" s="25"/>
      <x:c r="GTG5881" s="25"/>
      <x:c r="GTH5881" s="25"/>
      <x:c r="GTI5881" s="25"/>
      <x:c r="GTJ5881" s="25"/>
      <x:c r="GTK5881" s="25"/>
      <x:c r="GTL5881" s="25"/>
      <x:c r="GTM5881" s="25"/>
      <x:c r="GTN5881" s="25"/>
      <x:c r="GTO5881" s="25"/>
      <x:c r="GTP5881" s="25"/>
      <x:c r="GTQ5881" s="25"/>
      <x:c r="GTR5881" s="25"/>
      <x:c r="GTS5881" s="25"/>
      <x:c r="GTT5881" s="25"/>
      <x:c r="GTU5881" s="25"/>
      <x:c r="GTV5881" s="25"/>
      <x:c r="GTW5881" s="25"/>
      <x:c r="GTX5881" s="25"/>
      <x:c r="GTY5881" s="25"/>
      <x:c r="GTZ5881" s="25"/>
      <x:c r="GUA5881" s="25"/>
      <x:c r="GUB5881" s="25"/>
      <x:c r="GUC5881" s="25"/>
      <x:c r="GUD5881" s="25"/>
      <x:c r="GUE5881" s="25"/>
      <x:c r="GUF5881" s="25"/>
      <x:c r="GUG5881" s="25"/>
      <x:c r="GUH5881" s="25"/>
      <x:c r="GUI5881" s="25"/>
      <x:c r="GUJ5881" s="25"/>
      <x:c r="GUK5881" s="25"/>
      <x:c r="GUL5881" s="25"/>
      <x:c r="GUM5881" s="25"/>
      <x:c r="GUN5881" s="25"/>
      <x:c r="GUO5881" s="25"/>
      <x:c r="GUP5881" s="25"/>
      <x:c r="GUQ5881" s="25"/>
      <x:c r="GUR5881" s="25"/>
      <x:c r="GUS5881" s="25"/>
      <x:c r="GUT5881" s="25"/>
      <x:c r="GUU5881" s="25"/>
      <x:c r="GUV5881" s="25"/>
      <x:c r="GUW5881" s="25"/>
      <x:c r="GUX5881" s="25"/>
      <x:c r="GUY5881" s="25"/>
      <x:c r="GUZ5881" s="25"/>
      <x:c r="GVA5881" s="25"/>
      <x:c r="GVB5881" s="25"/>
      <x:c r="GVC5881" s="25"/>
      <x:c r="GVD5881" s="25"/>
      <x:c r="GVE5881" s="25"/>
      <x:c r="GVF5881" s="25"/>
      <x:c r="GVG5881" s="25"/>
      <x:c r="GVH5881" s="25"/>
      <x:c r="GVI5881" s="25"/>
      <x:c r="GVJ5881" s="25"/>
      <x:c r="GVK5881" s="25"/>
      <x:c r="GVL5881" s="25"/>
      <x:c r="GVM5881" s="25"/>
      <x:c r="GVN5881" s="25"/>
      <x:c r="GVO5881" s="25"/>
      <x:c r="GVP5881" s="25"/>
      <x:c r="GVQ5881" s="25"/>
      <x:c r="GVR5881" s="25"/>
      <x:c r="GVS5881" s="25"/>
      <x:c r="GVT5881" s="25"/>
      <x:c r="GVU5881" s="25"/>
      <x:c r="GVV5881" s="25"/>
      <x:c r="GVW5881" s="25"/>
      <x:c r="GVX5881" s="25"/>
      <x:c r="GVY5881" s="25"/>
      <x:c r="GVZ5881" s="25"/>
      <x:c r="GWA5881" s="25"/>
      <x:c r="GWB5881" s="25"/>
      <x:c r="GWC5881" s="25"/>
      <x:c r="GWD5881" s="25"/>
      <x:c r="GWE5881" s="25"/>
      <x:c r="GWF5881" s="25"/>
      <x:c r="GWG5881" s="25"/>
      <x:c r="GWH5881" s="25"/>
      <x:c r="GWI5881" s="25"/>
      <x:c r="GWJ5881" s="25"/>
      <x:c r="GWK5881" s="25"/>
      <x:c r="GWL5881" s="25"/>
      <x:c r="GWM5881" s="25"/>
      <x:c r="GWN5881" s="25"/>
      <x:c r="GWO5881" s="25"/>
      <x:c r="GWP5881" s="25"/>
      <x:c r="GWQ5881" s="25"/>
      <x:c r="GWR5881" s="25"/>
      <x:c r="GWS5881" s="25"/>
      <x:c r="GWT5881" s="25"/>
      <x:c r="GWU5881" s="25"/>
      <x:c r="GWV5881" s="25"/>
      <x:c r="GWW5881" s="25"/>
      <x:c r="GWX5881" s="25"/>
      <x:c r="GWY5881" s="25"/>
      <x:c r="GWZ5881" s="25"/>
      <x:c r="GXA5881" s="25"/>
      <x:c r="GXB5881" s="25"/>
      <x:c r="GXC5881" s="25"/>
      <x:c r="GXD5881" s="25"/>
      <x:c r="GXE5881" s="25"/>
      <x:c r="GXF5881" s="25"/>
      <x:c r="GXG5881" s="25"/>
      <x:c r="GXH5881" s="25"/>
      <x:c r="GXI5881" s="25"/>
      <x:c r="GXJ5881" s="25"/>
      <x:c r="GXK5881" s="25"/>
      <x:c r="GXL5881" s="25"/>
      <x:c r="GXM5881" s="25"/>
      <x:c r="GXN5881" s="25"/>
      <x:c r="GXO5881" s="25"/>
      <x:c r="GXP5881" s="25"/>
      <x:c r="GXQ5881" s="25"/>
      <x:c r="GXR5881" s="25"/>
      <x:c r="GXS5881" s="25"/>
      <x:c r="GXT5881" s="25"/>
      <x:c r="GXU5881" s="25"/>
      <x:c r="GXV5881" s="25"/>
      <x:c r="GXW5881" s="25"/>
      <x:c r="GXX5881" s="25"/>
      <x:c r="GXY5881" s="25"/>
      <x:c r="GXZ5881" s="25"/>
      <x:c r="GYA5881" s="25"/>
      <x:c r="GYB5881" s="25"/>
      <x:c r="GYC5881" s="25"/>
      <x:c r="GYD5881" s="25"/>
      <x:c r="GYE5881" s="25"/>
      <x:c r="GYF5881" s="25"/>
      <x:c r="GYG5881" s="25"/>
      <x:c r="GYH5881" s="25"/>
      <x:c r="GYI5881" s="25"/>
      <x:c r="GYJ5881" s="25"/>
      <x:c r="GYK5881" s="25"/>
      <x:c r="GYL5881" s="25"/>
      <x:c r="GYM5881" s="25"/>
      <x:c r="GYN5881" s="25"/>
      <x:c r="GYO5881" s="25"/>
      <x:c r="GYP5881" s="25"/>
      <x:c r="GYQ5881" s="25"/>
      <x:c r="GYR5881" s="25"/>
      <x:c r="GYS5881" s="25"/>
      <x:c r="GYT5881" s="25"/>
      <x:c r="GYU5881" s="25"/>
      <x:c r="GYV5881" s="25"/>
      <x:c r="GYW5881" s="25"/>
      <x:c r="GYX5881" s="25"/>
      <x:c r="GYY5881" s="25"/>
      <x:c r="GYZ5881" s="25"/>
      <x:c r="GZA5881" s="25"/>
      <x:c r="GZB5881" s="25"/>
      <x:c r="GZC5881" s="25"/>
      <x:c r="GZD5881" s="25"/>
      <x:c r="GZE5881" s="25"/>
      <x:c r="GZF5881" s="25"/>
      <x:c r="GZG5881" s="25"/>
      <x:c r="GZH5881" s="25"/>
      <x:c r="GZI5881" s="25"/>
      <x:c r="GZJ5881" s="25"/>
      <x:c r="GZK5881" s="25"/>
      <x:c r="GZL5881" s="25"/>
      <x:c r="GZM5881" s="25"/>
      <x:c r="GZN5881" s="25"/>
      <x:c r="GZO5881" s="25"/>
      <x:c r="GZP5881" s="25"/>
      <x:c r="GZQ5881" s="25"/>
      <x:c r="GZR5881" s="25"/>
      <x:c r="GZS5881" s="25"/>
      <x:c r="GZT5881" s="25"/>
      <x:c r="GZU5881" s="25"/>
      <x:c r="GZV5881" s="25"/>
      <x:c r="GZW5881" s="25"/>
      <x:c r="GZX5881" s="25"/>
      <x:c r="GZY5881" s="25"/>
      <x:c r="GZZ5881" s="25"/>
      <x:c r="HAA5881" s="25"/>
      <x:c r="HAB5881" s="25"/>
      <x:c r="HAC5881" s="25"/>
      <x:c r="HAD5881" s="25"/>
      <x:c r="HAE5881" s="25"/>
      <x:c r="HAF5881" s="25"/>
      <x:c r="HAG5881" s="25"/>
      <x:c r="HAH5881" s="25"/>
      <x:c r="HAI5881" s="25"/>
      <x:c r="HAJ5881" s="25"/>
      <x:c r="HAK5881" s="25"/>
      <x:c r="HAL5881" s="25"/>
      <x:c r="HAM5881" s="25"/>
      <x:c r="HAN5881" s="25"/>
      <x:c r="HAO5881" s="25"/>
      <x:c r="HAP5881" s="25"/>
      <x:c r="HAQ5881" s="25"/>
      <x:c r="HAR5881" s="25"/>
      <x:c r="HAS5881" s="25"/>
      <x:c r="HAT5881" s="25"/>
      <x:c r="HAU5881" s="25"/>
      <x:c r="HAV5881" s="25"/>
      <x:c r="HAW5881" s="25"/>
      <x:c r="HAX5881" s="25"/>
      <x:c r="HAY5881" s="25"/>
      <x:c r="HAZ5881" s="25"/>
      <x:c r="HBA5881" s="25"/>
      <x:c r="HBB5881" s="25"/>
      <x:c r="HBC5881" s="25"/>
      <x:c r="HBD5881" s="25"/>
      <x:c r="HBE5881" s="25"/>
      <x:c r="HBF5881" s="25"/>
      <x:c r="HBG5881" s="25"/>
      <x:c r="HBH5881" s="25"/>
      <x:c r="HBI5881" s="25"/>
      <x:c r="HBJ5881" s="25"/>
      <x:c r="HBK5881" s="25"/>
      <x:c r="HBL5881" s="25"/>
      <x:c r="HBM5881" s="25"/>
      <x:c r="HBN5881" s="25"/>
      <x:c r="HBO5881" s="25"/>
      <x:c r="HBP5881" s="25"/>
      <x:c r="HBQ5881" s="25"/>
      <x:c r="HBR5881" s="25"/>
      <x:c r="HBS5881" s="25"/>
      <x:c r="HBT5881" s="25"/>
      <x:c r="HBU5881" s="25"/>
      <x:c r="HBV5881" s="25"/>
      <x:c r="HBW5881" s="25"/>
      <x:c r="HBX5881" s="25"/>
      <x:c r="HBY5881" s="25"/>
      <x:c r="HBZ5881" s="25"/>
      <x:c r="HCA5881" s="25"/>
      <x:c r="HCB5881" s="25"/>
      <x:c r="HCC5881" s="25"/>
      <x:c r="HCD5881" s="25"/>
      <x:c r="HCE5881" s="25"/>
      <x:c r="HCF5881" s="25"/>
      <x:c r="HCG5881" s="25"/>
      <x:c r="HCH5881" s="25"/>
      <x:c r="HCI5881" s="25"/>
      <x:c r="HCJ5881" s="25"/>
      <x:c r="HCK5881" s="25"/>
      <x:c r="HCL5881" s="25"/>
      <x:c r="HCM5881" s="25"/>
      <x:c r="HCN5881" s="25"/>
      <x:c r="HCO5881" s="25"/>
      <x:c r="HCP5881" s="25"/>
      <x:c r="HCQ5881" s="25"/>
      <x:c r="HCR5881" s="25"/>
      <x:c r="HCS5881" s="25"/>
      <x:c r="HCT5881" s="25"/>
      <x:c r="HCU5881" s="25"/>
      <x:c r="HCV5881" s="25"/>
      <x:c r="HCW5881" s="25"/>
      <x:c r="HCX5881" s="25"/>
      <x:c r="HCY5881" s="25"/>
      <x:c r="HCZ5881" s="25"/>
      <x:c r="HDA5881" s="25"/>
      <x:c r="HDB5881" s="25"/>
      <x:c r="HDC5881" s="25"/>
      <x:c r="HDD5881" s="25"/>
      <x:c r="HDE5881" s="25"/>
      <x:c r="HDF5881" s="25"/>
      <x:c r="HDG5881" s="25"/>
      <x:c r="HDH5881" s="25"/>
      <x:c r="HDI5881" s="25"/>
      <x:c r="HDJ5881" s="25"/>
      <x:c r="HDK5881" s="25"/>
      <x:c r="HDL5881" s="25"/>
      <x:c r="HDM5881" s="25"/>
      <x:c r="HDN5881" s="25"/>
      <x:c r="HDO5881" s="25"/>
      <x:c r="HDP5881" s="25"/>
      <x:c r="HDQ5881" s="25"/>
      <x:c r="HDR5881" s="25"/>
      <x:c r="HDS5881" s="25"/>
      <x:c r="HDT5881" s="25"/>
      <x:c r="HDU5881" s="25"/>
      <x:c r="HDV5881" s="25"/>
      <x:c r="HDW5881" s="25"/>
      <x:c r="HDX5881" s="25"/>
      <x:c r="HDY5881" s="25"/>
      <x:c r="HDZ5881" s="25"/>
      <x:c r="HEA5881" s="25"/>
      <x:c r="HEB5881" s="25"/>
      <x:c r="HEC5881" s="25"/>
      <x:c r="HED5881" s="25"/>
      <x:c r="HEE5881" s="25"/>
      <x:c r="HEF5881" s="25"/>
      <x:c r="HEG5881" s="25"/>
      <x:c r="HEH5881" s="25"/>
      <x:c r="HEI5881" s="25"/>
      <x:c r="HEJ5881" s="25"/>
      <x:c r="HEK5881" s="25"/>
      <x:c r="HEL5881" s="25"/>
      <x:c r="HEM5881" s="25"/>
      <x:c r="HEN5881" s="25"/>
      <x:c r="HEO5881" s="25"/>
      <x:c r="HEP5881" s="25"/>
      <x:c r="HEQ5881" s="25"/>
      <x:c r="HER5881" s="25"/>
      <x:c r="HES5881" s="25"/>
      <x:c r="HET5881" s="25"/>
      <x:c r="HEU5881" s="25"/>
      <x:c r="HEV5881" s="25"/>
      <x:c r="HEW5881" s="25"/>
      <x:c r="HEX5881" s="25"/>
      <x:c r="HEY5881" s="25"/>
      <x:c r="HEZ5881" s="25"/>
      <x:c r="HFA5881" s="25"/>
      <x:c r="HFB5881" s="25"/>
      <x:c r="HFC5881" s="25"/>
      <x:c r="HFD5881" s="25"/>
      <x:c r="HFE5881" s="25"/>
      <x:c r="HFF5881" s="25"/>
      <x:c r="HFG5881" s="25"/>
      <x:c r="HFH5881" s="25"/>
      <x:c r="HFI5881" s="25"/>
      <x:c r="HFJ5881" s="25"/>
      <x:c r="HFK5881" s="25"/>
      <x:c r="HFL5881" s="25"/>
      <x:c r="HFM5881" s="25"/>
      <x:c r="HFN5881" s="25"/>
      <x:c r="HFO5881" s="25"/>
      <x:c r="HFP5881" s="25"/>
      <x:c r="HFQ5881" s="25"/>
      <x:c r="HFR5881" s="25"/>
      <x:c r="HFS5881" s="25"/>
      <x:c r="HFT5881" s="25"/>
      <x:c r="HFU5881" s="25"/>
      <x:c r="HFV5881" s="25"/>
      <x:c r="HFW5881" s="25"/>
      <x:c r="HFX5881" s="25"/>
      <x:c r="HFY5881" s="25"/>
      <x:c r="HFZ5881" s="25"/>
      <x:c r="HGA5881" s="25"/>
      <x:c r="HGB5881" s="25"/>
      <x:c r="HGC5881" s="25"/>
      <x:c r="HGD5881" s="25"/>
      <x:c r="HGE5881" s="25"/>
      <x:c r="HGF5881" s="25"/>
      <x:c r="HGG5881" s="25"/>
      <x:c r="HGH5881" s="25"/>
      <x:c r="HGI5881" s="25"/>
      <x:c r="HGJ5881" s="25"/>
      <x:c r="HGK5881" s="25"/>
      <x:c r="HGL5881" s="25"/>
      <x:c r="HGM5881" s="25"/>
      <x:c r="HGN5881" s="25"/>
      <x:c r="HGO5881" s="25"/>
      <x:c r="HGP5881" s="25"/>
      <x:c r="HGQ5881" s="25"/>
      <x:c r="HGR5881" s="25"/>
      <x:c r="HGS5881" s="25"/>
      <x:c r="HGT5881" s="25"/>
      <x:c r="HGU5881" s="25"/>
      <x:c r="HGV5881" s="25"/>
      <x:c r="HGW5881" s="25"/>
      <x:c r="HGX5881" s="25"/>
      <x:c r="HGY5881" s="25"/>
      <x:c r="HGZ5881" s="25"/>
      <x:c r="HHA5881" s="25"/>
      <x:c r="HHB5881" s="25"/>
      <x:c r="HHC5881" s="25"/>
      <x:c r="HHD5881" s="25"/>
      <x:c r="HHE5881" s="25"/>
      <x:c r="HHF5881" s="25"/>
      <x:c r="HHG5881" s="25"/>
      <x:c r="HHH5881" s="25"/>
      <x:c r="HHI5881" s="25"/>
      <x:c r="HHJ5881" s="25"/>
      <x:c r="HHK5881" s="25"/>
      <x:c r="HHL5881" s="25"/>
      <x:c r="HHM5881" s="25"/>
      <x:c r="HHN5881" s="25"/>
      <x:c r="HHO5881" s="25"/>
      <x:c r="HHP5881" s="25"/>
      <x:c r="HHQ5881" s="25"/>
      <x:c r="HHR5881" s="25"/>
      <x:c r="HHS5881" s="25"/>
      <x:c r="HHT5881" s="25"/>
      <x:c r="HHU5881" s="25"/>
      <x:c r="HHV5881" s="25"/>
      <x:c r="HHW5881" s="25"/>
      <x:c r="HHX5881" s="25"/>
      <x:c r="HHY5881" s="25"/>
      <x:c r="HHZ5881" s="25"/>
      <x:c r="HIA5881" s="25"/>
      <x:c r="HIB5881" s="25"/>
      <x:c r="HIC5881" s="25"/>
      <x:c r="HID5881" s="25"/>
      <x:c r="HIE5881" s="25"/>
      <x:c r="HIF5881" s="25"/>
      <x:c r="HIG5881" s="25"/>
      <x:c r="HIH5881" s="25"/>
      <x:c r="HII5881" s="25"/>
      <x:c r="HIJ5881" s="25"/>
      <x:c r="HIK5881" s="25"/>
      <x:c r="HIL5881" s="25"/>
      <x:c r="HIM5881" s="25"/>
      <x:c r="HIN5881" s="25"/>
      <x:c r="HIO5881" s="25"/>
      <x:c r="HIP5881" s="25"/>
      <x:c r="HIQ5881" s="25"/>
      <x:c r="HIR5881" s="25"/>
      <x:c r="HIS5881" s="25"/>
      <x:c r="HIT5881" s="25"/>
      <x:c r="HIU5881" s="25"/>
      <x:c r="HIV5881" s="25"/>
      <x:c r="HIW5881" s="25"/>
      <x:c r="HIX5881" s="25"/>
      <x:c r="HIY5881" s="25"/>
      <x:c r="HIZ5881" s="25"/>
      <x:c r="HJA5881" s="25"/>
      <x:c r="HJB5881" s="25"/>
      <x:c r="HJC5881" s="25"/>
      <x:c r="HJD5881" s="25"/>
      <x:c r="HJE5881" s="25"/>
      <x:c r="HJF5881" s="25"/>
      <x:c r="HJG5881" s="25"/>
      <x:c r="HJH5881" s="25"/>
      <x:c r="HJI5881" s="25"/>
      <x:c r="HJJ5881" s="25"/>
      <x:c r="HJK5881" s="25"/>
      <x:c r="HJL5881" s="25"/>
      <x:c r="HJM5881" s="25"/>
      <x:c r="HJN5881" s="25"/>
      <x:c r="HJO5881" s="25"/>
      <x:c r="HJP5881" s="25"/>
      <x:c r="HJQ5881" s="25"/>
      <x:c r="HJR5881" s="25"/>
      <x:c r="HJS5881" s="25"/>
      <x:c r="HJT5881" s="25"/>
      <x:c r="HJU5881" s="25"/>
      <x:c r="HJV5881" s="25"/>
      <x:c r="HJW5881" s="25"/>
      <x:c r="HJX5881" s="25"/>
      <x:c r="HJY5881" s="25"/>
      <x:c r="HJZ5881" s="25"/>
      <x:c r="HKA5881" s="25"/>
      <x:c r="HKB5881" s="25"/>
      <x:c r="HKC5881" s="25"/>
      <x:c r="HKD5881" s="25"/>
      <x:c r="HKE5881" s="25"/>
      <x:c r="HKF5881" s="25"/>
      <x:c r="HKG5881" s="25"/>
      <x:c r="HKH5881" s="25"/>
      <x:c r="HKI5881" s="25"/>
      <x:c r="HKJ5881" s="25"/>
      <x:c r="HKK5881" s="25"/>
      <x:c r="HKL5881" s="25"/>
      <x:c r="HKM5881" s="25"/>
      <x:c r="HKN5881" s="25"/>
      <x:c r="HKO5881" s="25"/>
      <x:c r="HKP5881" s="25"/>
      <x:c r="HKQ5881" s="25"/>
      <x:c r="HKR5881" s="25"/>
      <x:c r="HKS5881" s="25"/>
      <x:c r="HKT5881" s="25"/>
      <x:c r="HKU5881" s="25"/>
      <x:c r="HKV5881" s="25"/>
      <x:c r="HKW5881" s="25"/>
      <x:c r="HKX5881" s="25"/>
      <x:c r="HKY5881" s="25"/>
      <x:c r="HKZ5881" s="25"/>
      <x:c r="HLA5881" s="25"/>
      <x:c r="HLB5881" s="25"/>
      <x:c r="HLC5881" s="25"/>
      <x:c r="HLD5881" s="25"/>
      <x:c r="HLE5881" s="25"/>
      <x:c r="HLF5881" s="25"/>
      <x:c r="HLG5881" s="25"/>
      <x:c r="HLH5881" s="25"/>
      <x:c r="HLI5881" s="25"/>
      <x:c r="HLJ5881" s="25"/>
      <x:c r="HLK5881" s="25"/>
      <x:c r="HLL5881" s="25"/>
      <x:c r="HLM5881" s="25"/>
      <x:c r="HLN5881" s="25"/>
      <x:c r="HLO5881" s="25"/>
      <x:c r="HLP5881" s="25"/>
      <x:c r="HLQ5881" s="25"/>
      <x:c r="HLR5881" s="25"/>
      <x:c r="HLS5881" s="25"/>
      <x:c r="HLT5881" s="25"/>
      <x:c r="HLU5881" s="25"/>
      <x:c r="HLV5881" s="25"/>
      <x:c r="HLW5881" s="25"/>
      <x:c r="HLX5881" s="25"/>
      <x:c r="HLY5881" s="25"/>
      <x:c r="HLZ5881" s="25"/>
      <x:c r="HMA5881" s="25"/>
      <x:c r="HMB5881" s="25"/>
      <x:c r="HMC5881" s="25"/>
      <x:c r="HMD5881" s="25"/>
      <x:c r="HME5881" s="25"/>
      <x:c r="HMF5881" s="25"/>
      <x:c r="HMG5881" s="25"/>
      <x:c r="HMH5881" s="25"/>
      <x:c r="HMI5881" s="25"/>
      <x:c r="HMJ5881" s="25"/>
      <x:c r="HMK5881" s="25"/>
      <x:c r="HML5881" s="25"/>
      <x:c r="HMM5881" s="25"/>
      <x:c r="HMN5881" s="25"/>
      <x:c r="HMO5881" s="25"/>
      <x:c r="HMP5881" s="25"/>
      <x:c r="HMQ5881" s="25"/>
      <x:c r="HMR5881" s="25"/>
      <x:c r="HMS5881" s="25"/>
      <x:c r="HMT5881" s="25"/>
      <x:c r="HMU5881" s="25"/>
      <x:c r="HMV5881" s="25"/>
      <x:c r="HMW5881" s="25"/>
      <x:c r="HMX5881" s="25"/>
      <x:c r="HMY5881" s="25"/>
      <x:c r="HMZ5881" s="25"/>
      <x:c r="HNA5881" s="25"/>
      <x:c r="HNB5881" s="25"/>
      <x:c r="HNC5881" s="25"/>
      <x:c r="HND5881" s="25"/>
      <x:c r="HNE5881" s="25"/>
      <x:c r="HNF5881" s="25"/>
      <x:c r="HNG5881" s="25"/>
      <x:c r="HNH5881" s="25"/>
      <x:c r="HNI5881" s="25"/>
      <x:c r="HNJ5881" s="25"/>
      <x:c r="HNK5881" s="25"/>
      <x:c r="HNL5881" s="25"/>
      <x:c r="HNM5881" s="25"/>
      <x:c r="HNN5881" s="25"/>
      <x:c r="HNO5881" s="25"/>
      <x:c r="HNP5881" s="25"/>
      <x:c r="HNQ5881" s="25"/>
      <x:c r="HNR5881" s="25"/>
      <x:c r="HNS5881" s="25"/>
      <x:c r="HNT5881" s="25"/>
      <x:c r="HNU5881" s="25"/>
      <x:c r="HNV5881" s="25"/>
      <x:c r="HNW5881" s="25"/>
      <x:c r="HNX5881" s="25"/>
      <x:c r="HNY5881" s="25"/>
      <x:c r="HNZ5881" s="25"/>
      <x:c r="HOA5881" s="25"/>
      <x:c r="HOB5881" s="25"/>
      <x:c r="HOC5881" s="25"/>
      <x:c r="HOD5881" s="25"/>
      <x:c r="HOE5881" s="25"/>
      <x:c r="HOF5881" s="25"/>
      <x:c r="HOG5881" s="25"/>
      <x:c r="HOH5881" s="25"/>
      <x:c r="HOI5881" s="25"/>
      <x:c r="HOJ5881" s="25"/>
      <x:c r="HOK5881" s="25"/>
      <x:c r="HOL5881" s="25"/>
      <x:c r="HOM5881" s="25"/>
      <x:c r="HON5881" s="25"/>
      <x:c r="HOO5881" s="25"/>
      <x:c r="HOP5881" s="25"/>
      <x:c r="HOQ5881" s="25"/>
      <x:c r="HOR5881" s="25"/>
      <x:c r="HOS5881" s="25"/>
      <x:c r="HOT5881" s="25"/>
      <x:c r="HOU5881" s="25"/>
      <x:c r="HOV5881" s="25"/>
      <x:c r="HOW5881" s="25"/>
      <x:c r="HOX5881" s="25"/>
      <x:c r="HOY5881" s="25"/>
      <x:c r="HOZ5881" s="25"/>
      <x:c r="HPA5881" s="25"/>
      <x:c r="HPB5881" s="25"/>
      <x:c r="HPC5881" s="25"/>
      <x:c r="HPD5881" s="25"/>
      <x:c r="HPE5881" s="25"/>
      <x:c r="HPF5881" s="25"/>
      <x:c r="HPG5881" s="25"/>
      <x:c r="HPH5881" s="25"/>
      <x:c r="HPI5881" s="25"/>
      <x:c r="HPJ5881" s="25"/>
      <x:c r="HPK5881" s="25"/>
      <x:c r="HPL5881" s="25"/>
      <x:c r="HPM5881" s="25"/>
      <x:c r="HPN5881" s="25"/>
      <x:c r="HPO5881" s="25"/>
      <x:c r="HPP5881" s="25"/>
      <x:c r="HPQ5881" s="25"/>
      <x:c r="HPR5881" s="25"/>
      <x:c r="HPS5881" s="25"/>
      <x:c r="HPT5881" s="25"/>
      <x:c r="HPU5881" s="25"/>
      <x:c r="HPV5881" s="25"/>
      <x:c r="HPW5881" s="25"/>
      <x:c r="HPX5881" s="25"/>
      <x:c r="HPY5881" s="25"/>
      <x:c r="HPZ5881" s="25"/>
      <x:c r="HQA5881" s="25"/>
      <x:c r="HQB5881" s="25"/>
      <x:c r="HQC5881" s="25"/>
      <x:c r="HQD5881" s="25"/>
      <x:c r="HQE5881" s="25"/>
      <x:c r="HQF5881" s="25"/>
      <x:c r="HQG5881" s="25"/>
      <x:c r="HQH5881" s="25"/>
      <x:c r="HQI5881" s="25"/>
      <x:c r="HQJ5881" s="25"/>
      <x:c r="HQK5881" s="25"/>
      <x:c r="HQL5881" s="25"/>
      <x:c r="HQM5881" s="25"/>
      <x:c r="HQN5881" s="25"/>
      <x:c r="HQO5881" s="25"/>
      <x:c r="HQP5881" s="25"/>
      <x:c r="HQQ5881" s="25"/>
      <x:c r="HQR5881" s="25"/>
      <x:c r="HQS5881" s="25"/>
      <x:c r="HQT5881" s="25"/>
      <x:c r="HQU5881" s="25"/>
      <x:c r="HQV5881" s="25"/>
      <x:c r="HQW5881" s="25"/>
      <x:c r="HQX5881" s="25"/>
      <x:c r="HQY5881" s="25"/>
      <x:c r="HQZ5881" s="25"/>
      <x:c r="HRA5881" s="25"/>
      <x:c r="HRB5881" s="25"/>
      <x:c r="HRC5881" s="25"/>
      <x:c r="HRD5881" s="25"/>
      <x:c r="HRE5881" s="25"/>
      <x:c r="HRF5881" s="25"/>
      <x:c r="HRG5881" s="25"/>
      <x:c r="HRH5881" s="25"/>
      <x:c r="HRI5881" s="25"/>
      <x:c r="HRJ5881" s="25"/>
      <x:c r="HRK5881" s="25"/>
      <x:c r="HRL5881" s="25"/>
      <x:c r="HRM5881" s="25"/>
      <x:c r="HRN5881" s="25"/>
      <x:c r="HRO5881" s="25"/>
      <x:c r="HRP5881" s="25"/>
      <x:c r="HRQ5881" s="25"/>
      <x:c r="HRR5881" s="25"/>
      <x:c r="HRS5881" s="25"/>
      <x:c r="HRT5881" s="25"/>
      <x:c r="HRU5881" s="25"/>
      <x:c r="HRV5881" s="25"/>
      <x:c r="HRW5881" s="25"/>
      <x:c r="HRX5881" s="25"/>
      <x:c r="HRY5881" s="25"/>
      <x:c r="HRZ5881" s="25"/>
      <x:c r="HSA5881" s="25"/>
      <x:c r="HSB5881" s="25"/>
      <x:c r="HSC5881" s="25"/>
      <x:c r="HSD5881" s="25"/>
      <x:c r="HSE5881" s="25"/>
      <x:c r="HSF5881" s="25"/>
      <x:c r="HSG5881" s="25"/>
      <x:c r="HSH5881" s="25"/>
      <x:c r="HSI5881" s="25"/>
      <x:c r="HSJ5881" s="25"/>
      <x:c r="HSK5881" s="25"/>
      <x:c r="HSL5881" s="25"/>
      <x:c r="HSM5881" s="25"/>
      <x:c r="HSN5881" s="25"/>
      <x:c r="HSO5881" s="25"/>
      <x:c r="HSP5881" s="25"/>
      <x:c r="HSQ5881" s="25"/>
      <x:c r="HSR5881" s="25"/>
      <x:c r="HSS5881" s="25"/>
      <x:c r="HST5881" s="25"/>
      <x:c r="HSU5881" s="25"/>
      <x:c r="HSV5881" s="25"/>
      <x:c r="HSW5881" s="25"/>
      <x:c r="HSX5881" s="25"/>
      <x:c r="HSY5881" s="25"/>
      <x:c r="HSZ5881" s="25"/>
      <x:c r="HTA5881" s="25"/>
      <x:c r="HTB5881" s="25"/>
      <x:c r="HTC5881" s="25"/>
      <x:c r="HTD5881" s="25"/>
      <x:c r="HTE5881" s="25"/>
      <x:c r="HTF5881" s="25"/>
      <x:c r="HTG5881" s="25"/>
      <x:c r="HTH5881" s="25"/>
      <x:c r="HTI5881" s="25"/>
      <x:c r="HTJ5881" s="25"/>
      <x:c r="HTK5881" s="25"/>
      <x:c r="HTL5881" s="25"/>
      <x:c r="HTM5881" s="25"/>
      <x:c r="HTN5881" s="25"/>
      <x:c r="HTO5881" s="25"/>
      <x:c r="HTP5881" s="25"/>
      <x:c r="HTQ5881" s="25"/>
      <x:c r="HTR5881" s="25"/>
      <x:c r="HTS5881" s="25"/>
      <x:c r="HTT5881" s="25"/>
      <x:c r="HTU5881" s="25"/>
      <x:c r="HTV5881" s="25"/>
      <x:c r="HTW5881" s="25"/>
      <x:c r="HTX5881" s="25"/>
      <x:c r="HTY5881" s="25"/>
      <x:c r="HTZ5881" s="25"/>
      <x:c r="HUA5881" s="25"/>
      <x:c r="HUB5881" s="25"/>
      <x:c r="HUC5881" s="25"/>
      <x:c r="HUD5881" s="25"/>
      <x:c r="HUE5881" s="25"/>
      <x:c r="HUF5881" s="25"/>
      <x:c r="HUG5881" s="25"/>
      <x:c r="HUH5881" s="25"/>
      <x:c r="HUI5881" s="25"/>
      <x:c r="HUJ5881" s="25"/>
      <x:c r="HUK5881" s="25"/>
      <x:c r="HUL5881" s="25"/>
      <x:c r="HUM5881" s="25"/>
      <x:c r="HUN5881" s="25"/>
      <x:c r="HUO5881" s="25"/>
      <x:c r="HUP5881" s="25"/>
      <x:c r="HUQ5881" s="25"/>
      <x:c r="HUR5881" s="25"/>
      <x:c r="HUS5881" s="25"/>
      <x:c r="HUT5881" s="25"/>
      <x:c r="HUU5881" s="25"/>
      <x:c r="HUV5881" s="25"/>
      <x:c r="HUW5881" s="25"/>
      <x:c r="HUX5881" s="25"/>
      <x:c r="HUY5881" s="25"/>
      <x:c r="HUZ5881" s="25"/>
      <x:c r="HVA5881" s="25"/>
      <x:c r="HVB5881" s="25"/>
      <x:c r="HVC5881" s="25"/>
      <x:c r="HVD5881" s="25"/>
      <x:c r="HVE5881" s="25"/>
      <x:c r="HVF5881" s="25"/>
      <x:c r="HVG5881" s="25"/>
      <x:c r="HVH5881" s="25"/>
      <x:c r="HVI5881" s="25"/>
      <x:c r="HVJ5881" s="25"/>
      <x:c r="HVK5881" s="25"/>
      <x:c r="HVL5881" s="25"/>
      <x:c r="HVM5881" s="25"/>
      <x:c r="HVN5881" s="25"/>
      <x:c r="HVO5881" s="25"/>
      <x:c r="HVP5881" s="25"/>
      <x:c r="HVQ5881" s="25"/>
      <x:c r="HVR5881" s="25"/>
      <x:c r="HVS5881" s="25"/>
      <x:c r="HVT5881" s="25"/>
      <x:c r="HVU5881" s="25"/>
      <x:c r="HVV5881" s="25"/>
      <x:c r="HVW5881" s="25"/>
      <x:c r="HVX5881" s="25"/>
      <x:c r="HVY5881" s="25"/>
      <x:c r="HVZ5881" s="25"/>
      <x:c r="HWA5881" s="25"/>
      <x:c r="HWB5881" s="25"/>
      <x:c r="HWC5881" s="25"/>
      <x:c r="HWD5881" s="25"/>
      <x:c r="HWE5881" s="25"/>
      <x:c r="HWF5881" s="25"/>
      <x:c r="HWG5881" s="25"/>
      <x:c r="HWH5881" s="25"/>
      <x:c r="HWI5881" s="25"/>
      <x:c r="HWJ5881" s="25"/>
      <x:c r="HWK5881" s="25"/>
      <x:c r="HWL5881" s="25"/>
      <x:c r="HWM5881" s="25"/>
      <x:c r="HWN5881" s="25"/>
      <x:c r="HWO5881" s="25"/>
      <x:c r="HWP5881" s="25"/>
      <x:c r="HWQ5881" s="25"/>
      <x:c r="HWR5881" s="25"/>
      <x:c r="HWS5881" s="25"/>
      <x:c r="HWT5881" s="25"/>
      <x:c r="HWU5881" s="25"/>
      <x:c r="HWV5881" s="25"/>
      <x:c r="HWW5881" s="25"/>
      <x:c r="HWX5881" s="25"/>
      <x:c r="HWY5881" s="25"/>
      <x:c r="HWZ5881" s="25"/>
      <x:c r="HXA5881" s="25"/>
      <x:c r="HXB5881" s="25"/>
      <x:c r="HXC5881" s="25"/>
      <x:c r="HXD5881" s="25"/>
      <x:c r="HXE5881" s="25"/>
      <x:c r="HXF5881" s="25"/>
      <x:c r="HXG5881" s="25"/>
      <x:c r="HXH5881" s="25"/>
      <x:c r="HXI5881" s="25"/>
      <x:c r="HXJ5881" s="25"/>
      <x:c r="HXK5881" s="25"/>
      <x:c r="HXL5881" s="25"/>
      <x:c r="HXM5881" s="25"/>
      <x:c r="HXN5881" s="25"/>
      <x:c r="HXO5881" s="25"/>
      <x:c r="HXP5881" s="25"/>
      <x:c r="HXQ5881" s="25"/>
      <x:c r="HXR5881" s="25"/>
      <x:c r="HXS5881" s="25"/>
      <x:c r="HXT5881" s="25"/>
      <x:c r="HXU5881" s="25"/>
      <x:c r="HXV5881" s="25"/>
      <x:c r="HXW5881" s="25"/>
      <x:c r="HXX5881" s="25"/>
      <x:c r="HXY5881" s="25"/>
      <x:c r="HXZ5881" s="25"/>
      <x:c r="HYA5881" s="25"/>
      <x:c r="HYB5881" s="25"/>
      <x:c r="HYC5881" s="25"/>
      <x:c r="HYD5881" s="25"/>
      <x:c r="HYE5881" s="25"/>
      <x:c r="HYF5881" s="25"/>
      <x:c r="HYG5881" s="25"/>
      <x:c r="HYH5881" s="25"/>
      <x:c r="HYI5881" s="25"/>
      <x:c r="HYJ5881" s="25"/>
      <x:c r="HYK5881" s="25"/>
      <x:c r="HYL5881" s="25"/>
      <x:c r="HYM5881" s="25"/>
      <x:c r="HYN5881" s="25"/>
      <x:c r="HYO5881" s="25"/>
      <x:c r="HYP5881" s="25"/>
      <x:c r="HYQ5881" s="25"/>
      <x:c r="HYR5881" s="25"/>
      <x:c r="HYS5881" s="25"/>
      <x:c r="HYT5881" s="25"/>
      <x:c r="HYU5881" s="25"/>
      <x:c r="HYV5881" s="25"/>
      <x:c r="HYW5881" s="25"/>
      <x:c r="HYX5881" s="25"/>
      <x:c r="HYY5881" s="25"/>
      <x:c r="HYZ5881" s="25"/>
      <x:c r="HZA5881" s="25"/>
      <x:c r="HZB5881" s="25"/>
      <x:c r="HZC5881" s="25"/>
      <x:c r="HZD5881" s="25"/>
      <x:c r="HZE5881" s="25"/>
      <x:c r="HZF5881" s="25"/>
      <x:c r="HZG5881" s="25"/>
      <x:c r="HZH5881" s="25"/>
      <x:c r="HZI5881" s="25"/>
      <x:c r="HZJ5881" s="25"/>
      <x:c r="HZK5881" s="25"/>
      <x:c r="HZL5881" s="25"/>
      <x:c r="HZM5881" s="25"/>
      <x:c r="HZN5881" s="25"/>
      <x:c r="HZO5881" s="25"/>
      <x:c r="HZP5881" s="25"/>
      <x:c r="HZQ5881" s="25"/>
      <x:c r="HZR5881" s="25"/>
      <x:c r="HZS5881" s="25"/>
      <x:c r="HZT5881" s="25"/>
      <x:c r="HZU5881" s="25"/>
      <x:c r="HZV5881" s="25"/>
      <x:c r="HZW5881" s="25"/>
      <x:c r="HZX5881" s="25"/>
      <x:c r="HZY5881" s="25"/>
      <x:c r="HZZ5881" s="25"/>
      <x:c r="IAA5881" s="25"/>
      <x:c r="IAB5881" s="25"/>
      <x:c r="IAC5881" s="25"/>
      <x:c r="IAD5881" s="25"/>
      <x:c r="IAE5881" s="25"/>
      <x:c r="IAF5881" s="25"/>
      <x:c r="IAG5881" s="25"/>
      <x:c r="IAH5881" s="25"/>
      <x:c r="IAI5881" s="25"/>
      <x:c r="IAJ5881" s="25"/>
      <x:c r="IAK5881" s="25"/>
      <x:c r="IAL5881" s="25"/>
      <x:c r="IAM5881" s="25"/>
      <x:c r="IAN5881" s="25"/>
      <x:c r="IAO5881" s="25"/>
      <x:c r="IAP5881" s="25"/>
      <x:c r="IAQ5881" s="25"/>
      <x:c r="IAR5881" s="25"/>
      <x:c r="IAS5881" s="25"/>
      <x:c r="IAT5881" s="25"/>
      <x:c r="IAU5881" s="25"/>
      <x:c r="IAV5881" s="25"/>
      <x:c r="IAW5881" s="25"/>
      <x:c r="IAX5881" s="25"/>
      <x:c r="IAY5881" s="25"/>
      <x:c r="IAZ5881" s="25"/>
      <x:c r="IBA5881" s="25"/>
      <x:c r="IBB5881" s="25"/>
      <x:c r="IBC5881" s="25"/>
      <x:c r="IBD5881" s="25"/>
      <x:c r="IBE5881" s="25"/>
      <x:c r="IBF5881" s="25"/>
      <x:c r="IBG5881" s="25"/>
      <x:c r="IBH5881" s="25"/>
      <x:c r="IBI5881" s="25"/>
      <x:c r="IBJ5881" s="25"/>
      <x:c r="IBK5881" s="25"/>
      <x:c r="IBL5881" s="25"/>
      <x:c r="IBM5881" s="25"/>
      <x:c r="IBN5881" s="25"/>
      <x:c r="IBO5881" s="25"/>
      <x:c r="IBP5881" s="25"/>
      <x:c r="IBQ5881" s="25"/>
      <x:c r="IBR5881" s="25"/>
      <x:c r="IBS5881" s="25"/>
      <x:c r="IBT5881" s="25"/>
      <x:c r="IBU5881" s="25"/>
      <x:c r="IBV5881" s="25"/>
      <x:c r="IBW5881" s="25"/>
      <x:c r="IBX5881" s="25"/>
      <x:c r="IBY5881" s="25"/>
      <x:c r="IBZ5881" s="25"/>
      <x:c r="ICA5881" s="25"/>
      <x:c r="ICB5881" s="25"/>
      <x:c r="ICC5881" s="25"/>
      <x:c r="ICD5881" s="25"/>
      <x:c r="ICE5881" s="25"/>
      <x:c r="ICF5881" s="25"/>
      <x:c r="ICG5881" s="25"/>
      <x:c r="ICH5881" s="25"/>
      <x:c r="ICI5881" s="25"/>
      <x:c r="ICJ5881" s="25"/>
      <x:c r="ICK5881" s="25"/>
      <x:c r="ICL5881" s="25"/>
      <x:c r="ICM5881" s="25"/>
      <x:c r="ICN5881" s="25"/>
      <x:c r="ICO5881" s="25"/>
      <x:c r="ICP5881" s="25"/>
      <x:c r="ICQ5881" s="25"/>
      <x:c r="ICR5881" s="25"/>
      <x:c r="ICS5881" s="25"/>
      <x:c r="ICT5881" s="25"/>
      <x:c r="ICU5881" s="25"/>
      <x:c r="ICV5881" s="25"/>
      <x:c r="ICW5881" s="25"/>
      <x:c r="ICX5881" s="25"/>
      <x:c r="ICY5881" s="25"/>
      <x:c r="ICZ5881" s="25"/>
      <x:c r="IDA5881" s="25"/>
      <x:c r="IDB5881" s="25"/>
      <x:c r="IDC5881" s="25"/>
      <x:c r="IDD5881" s="25"/>
      <x:c r="IDE5881" s="25"/>
      <x:c r="IDF5881" s="25"/>
      <x:c r="IDG5881" s="25"/>
      <x:c r="IDH5881" s="25"/>
      <x:c r="IDI5881" s="25"/>
      <x:c r="IDJ5881" s="25"/>
      <x:c r="IDK5881" s="25"/>
      <x:c r="IDL5881" s="25"/>
      <x:c r="IDM5881" s="25"/>
      <x:c r="IDN5881" s="25"/>
      <x:c r="IDO5881" s="25"/>
      <x:c r="IDP5881" s="25"/>
      <x:c r="IDQ5881" s="25"/>
      <x:c r="IDR5881" s="25"/>
      <x:c r="IDS5881" s="25"/>
      <x:c r="IDT5881" s="25"/>
      <x:c r="IDU5881" s="25"/>
      <x:c r="IDV5881" s="25"/>
      <x:c r="IDW5881" s="25"/>
      <x:c r="IDX5881" s="25"/>
      <x:c r="IDY5881" s="25"/>
      <x:c r="IDZ5881" s="25"/>
      <x:c r="IEA5881" s="25"/>
      <x:c r="IEB5881" s="25"/>
      <x:c r="IEC5881" s="25"/>
      <x:c r="IED5881" s="25"/>
      <x:c r="IEE5881" s="25"/>
      <x:c r="IEF5881" s="25"/>
      <x:c r="IEG5881" s="25"/>
      <x:c r="IEH5881" s="25"/>
      <x:c r="IEI5881" s="25"/>
      <x:c r="IEJ5881" s="25"/>
      <x:c r="IEK5881" s="25"/>
      <x:c r="IEL5881" s="25"/>
      <x:c r="IEM5881" s="25"/>
      <x:c r="IEN5881" s="25"/>
      <x:c r="IEO5881" s="25"/>
      <x:c r="IEP5881" s="25"/>
      <x:c r="IEQ5881" s="25"/>
      <x:c r="IER5881" s="25"/>
      <x:c r="IES5881" s="25"/>
      <x:c r="IET5881" s="25"/>
      <x:c r="IEU5881" s="25"/>
      <x:c r="IEV5881" s="25"/>
      <x:c r="IEW5881" s="25"/>
      <x:c r="IEX5881" s="25"/>
      <x:c r="IEY5881" s="25"/>
      <x:c r="IEZ5881" s="25"/>
      <x:c r="IFA5881" s="25"/>
      <x:c r="IFB5881" s="25"/>
      <x:c r="IFC5881" s="25"/>
      <x:c r="IFD5881" s="25"/>
      <x:c r="IFE5881" s="25"/>
      <x:c r="IFF5881" s="25"/>
      <x:c r="IFG5881" s="25"/>
      <x:c r="IFH5881" s="25"/>
      <x:c r="IFI5881" s="25"/>
      <x:c r="IFJ5881" s="25"/>
      <x:c r="IFK5881" s="25"/>
      <x:c r="IFL5881" s="25"/>
      <x:c r="IFM5881" s="25"/>
      <x:c r="IFN5881" s="25"/>
      <x:c r="IFO5881" s="25"/>
      <x:c r="IFP5881" s="25"/>
      <x:c r="IFQ5881" s="25"/>
      <x:c r="IFR5881" s="25"/>
      <x:c r="IFS5881" s="25"/>
      <x:c r="IFT5881" s="25"/>
      <x:c r="IFU5881" s="25"/>
      <x:c r="IFV5881" s="25"/>
      <x:c r="IFW5881" s="25"/>
      <x:c r="IFX5881" s="25"/>
      <x:c r="IFY5881" s="25"/>
      <x:c r="IFZ5881" s="25"/>
      <x:c r="IGA5881" s="25"/>
      <x:c r="IGB5881" s="25"/>
      <x:c r="IGC5881" s="25"/>
      <x:c r="IGD5881" s="25"/>
      <x:c r="IGE5881" s="25"/>
      <x:c r="IGF5881" s="25"/>
      <x:c r="IGG5881" s="25"/>
      <x:c r="IGH5881" s="25"/>
      <x:c r="IGI5881" s="25"/>
      <x:c r="IGJ5881" s="25"/>
      <x:c r="IGK5881" s="25"/>
      <x:c r="IGL5881" s="25"/>
      <x:c r="IGM5881" s="25"/>
      <x:c r="IGN5881" s="25"/>
      <x:c r="IGO5881" s="25"/>
      <x:c r="IGP5881" s="25"/>
      <x:c r="IGQ5881" s="25"/>
      <x:c r="IGR5881" s="25"/>
      <x:c r="IGS5881" s="25"/>
      <x:c r="IGT5881" s="25"/>
      <x:c r="IGU5881" s="25"/>
      <x:c r="IGV5881" s="25"/>
      <x:c r="IGW5881" s="25"/>
      <x:c r="IGX5881" s="25"/>
      <x:c r="IGY5881" s="25"/>
      <x:c r="IGZ5881" s="25"/>
      <x:c r="IHA5881" s="25"/>
      <x:c r="IHB5881" s="25"/>
      <x:c r="IHC5881" s="25"/>
      <x:c r="IHD5881" s="25"/>
      <x:c r="IHE5881" s="25"/>
      <x:c r="IHF5881" s="25"/>
      <x:c r="IHG5881" s="25"/>
      <x:c r="IHH5881" s="25"/>
      <x:c r="IHI5881" s="25"/>
      <x:c r="IHJ5881" s="25"/>
      <x:c r="IHK5881" s="25"/>
      <x:c r="IHL5881" s="25"/>
      <x:c r="IHM5881" s="25"/>
      <x:c r="IHN5881" s="25"/>
      <x:c r="IHO5881" s="25"/>
      <x:c r="IHP5881" s="25"/>
      <x:c r="IHQ5881" s="25"/>
      <x:c r="IHR5881" s="25"/>
      <x:c r="IHS5881" s="25"/>
      <x:c r="IHT5881" s="25"/>
      <x:c r="IHU5881" s="25"/>
      <x:c r="IHV5881" s="25"/>
      <x:c r="IHW5881" s="25"/>
      <x:c r="IHX5881" s="25"/>
      <x:c r="IHY5881" s="25"/>
      <x:c r="IHZ5881" s="25"/>
      <x:c r="IIA5881" s="25"/>
      <x:c r="IIB5881" s="25"/>
      <x:c r="IIC5881" s="25"/>
      <x:c r="IID5881" s="25"/>
      <x:c r="IIE5881" s="25"/>
      <x:c r="IIF5881" s="25"/>
      <x:c r="IIG5881" s="25"/>
      <x:c r="IIH5881" s="25"/>
      <x:c r="III5881" s="25"/>
      <x:c r="IIJ5881" s="25"/>
      <x:c r="IIK5881" s="25"/>
      <x:c r="IIL5881" s="25"/>
      <x:c r="IIM5881" s="25"/>
      <x:c r="IIN5881" s="25"/>
      <x:c r="IIO5881" s="25"/>
      <x:c r="IIP5881" s="25"/>
      <x:c r="IIQ5881" s="25"/>
      <x:c r="IIR5881" s="25"/>
      <x:c r="IIS5881" s="25"/>
      <x:c r="IIT5881" s="25"/>
      <x:c r="IIU5881" s="25"/>
      <x:c r="IIV5881" s="25"/>
      <x:c r="IIW5881" s="25"/>
      <x:c r="IIX5881" s="25"/>
      <x:c r="IIY5881" s="25"/>
      <x:c r="IIZ5881" s="25"/>
      <x:c r="IJA5881" s="25"/>
      <x:c r="IJB5881" s="25"/>
      <x:c r="IJC5881" s="25"/>
      <x:c r="IJD5881" s="25"/>
      <x:c r="IJE5881" s="25"/>
      <x:c r="IJF5881" s="25"/>
      <x:c r="IJG5881" s="25"/>
      <x:c r="IJH5881" s="25"/>
      <x:c r="IJI5881" s="25"/>
      <x:c r="IJJ5881" s="25"/>
      <x:c r="IJK5881" s="25"/>
      <x:c r="IJL5881" s="25"/>
      <x:c r="IJM5881" s="25"/>
      <x:c r="IJN5881" s="25"/>
      <x:c r="IJO5881" s="25"/>
      <x:c r="IJP5881" s="25"/>
      <x:c r="IJQ5881" s="25"/>
      <x:c r="IJR5881" s="25"/>
      <x:c r="IJS5881" s="25"/>
      <x:c r="IJT5881" s="25"/>
      <x:c r="IJU5881" s="25"/>
      <x:c r="IJV5881" s="25"/>
      <x:c r="IJW5881" s="25"/>
      <x:c r="IJX5881" s="25"/>
      <x:c r="IJY5881" s="25"/>
      <x:c r="IJZ5881" s="25"/>
      <x:c r="IKA5881" s="25"/>
      <x:c r="IKB5881" s="25"/>
      <x:c r="IKC5881" s="25"/>
      <x:c r="IKD5881" s="25"/>
      <x:c r="IKE5881" s="25"/>
      <x:c r="IKF5881" s="25"/>
      <x:c r="IKG5881" s="25"/>
      <x:c r="IKH5881" s="25"/>
      <x:c r="IKI5881" s="25"/>
      <x:c r="IKJ5881" s="25"/>
      <x:c r="IKK5881" s="25"/>
      <x:c r="IKL5881" s="25"/>
      <x:c r="IKM5881" s="25"/>
      <x:c r="IKN5881" s="25"/>
      <x:c r="IKO5881" s="25"/>
      <x:c r="IKP5881" s="25"/>
      <x:c r="IKQ5881" s="25"/>
      <x:c r="IKR5881" s="25"/>
      <x:c r="IKS5881" s="25"/>
      <x:c r="IKT5881" s="25"/>
      <x:c r="IKU5881" s="25"/>
      <x:c r="IKV5881" s="25"/>
      <x:c r="IKW5881" s="25"/>
      <x:c r="IKX5881" s="25"/>
      <x:c r="IKY5881" s="25"/>
      <x:c r="IKZ5881" s="25"/>
      <x:c r="ILA5881" s="25"/>
      <x:c r="ILB5881" s="25"/>
      <x:c r="ILC5881" s="25"/>
      <x:c r="ILD5881" s="25"/>
      <x:c r="ILE5881" s="25"/>
      <x:c r="ILF5881" s="25"/>
      <x:c r="ILG5881" s="25"/>
      <x:c r="ILH5881" s="25"/>
      <x:c r="ILI5881" s="25"/>
      <x:c r="ILJ5881" s="25"/>
      <x:c r="ILK5881" s="25"/>
      <x:c r="ILL5881" s="25"/>
      <x:c r="ILM5881" s="25"/>
      <x:c r="ILN5881" s="25"/>
      <x:c r="ILO5881" s="25"/>
      <x:c r="ILP5881" s="25"/>
      <x:c r="ILQ5881" s="25"/>
      <x:c r="ILR5881" s="25"/>
      <x:c r="ILS5881" s="25"/>
      <x:c r="ILT5881" s="25"/>
      <x:c r="ILU5881" s="25"/>
      <x:c r="ILV5881" s="25"/>
      <x:c r="ILW5881" s="25"/>
      <x:c r="ILX5881" s="25"/>
      <x:c r="ILY5881" s="25"/>
      <x:c r="ILZ5881" s="25"/>
      <x:c r="IMA5881" s="25"/>
      <x:c r="IMB5881" s="25"/>
      <x:c r="IMC5881" s="25"/>
      <x:c r="IMD5881" s="25"/>
      <x:c r="IME5881" s="25"/>
      <x:c r="IMF5881" s="25"/>
      <x:c r="IMG5881" s="25"/>
      <x:c r="IMH5881" s="25"/>
      <x:c r="IMI5881" s="25"/>
      <x:c r="IMJ5881" s="25"/>
      <x:c r="IMK5881" s="25"/>
      <x:c r="IML5881" s="25"/>
      <x:c r="IMM5881" s="25"/>
      <x:c r="IMN5881" s="25"/>
      <x:c r="IMO5881" s="25"/>
      <x:c r="IMP5881" s="25"/>
      <x:c r="IMQ5881" s="25"/>
      <x:c r="IMR5881" s="25"/>
      <x:c r="IMS5881" s="25"/>
      <x:c r="IMT5881" s="25"/>
      <x:c r="IMU5881" s="25"/>
      <x:c r="IMV5881" s="25"/>
      <x:c r="IMW5881" s="25"/>
      <x:c r="IMX5881" s="25"/>
      <x:c r="IMY5881" s="25"/>
      <x:c r="IMZ5881" s="25"/>
      <x:c r="INA5881" s="25"/>
      <x:c r="INB5881" s="25"/>
      <x:c r="INC5881" s="25"/>
      <x:c r="IND5881" s="25"/>
      <x:c r="INE5881" s="25"/>
      <x:c r="INF5881" s="25"/>
      <x:c r="ING5881" s="25"/>
      <x:c r="INH5881" s="25"/>
      <x:c r="INI5881" s="25"/>
      <x:c r="INJ5881" s="25"/>
      <x:c r="INK5881" s="25"/>
      <x:c r="INL5881" s="25"/>
      <x:c r="INM5881" s="25"/>
      <x:c r="INN5881" s="25"/>
      <x:c r="INO5881" s="25"/>
      <x:c r="INP5881" s="25"/>
      <x:c r="INQ5881" s="25"/>
      <x:c r="INR5881" s="25"/>
      <x:c r="INS5881" s="25"/>
      <x:c r="INT5881" s="25"/>
      <x:c r="INU5881" s="25"/>
      <x:c r="INV5881" s="25"/>
      <x:c r="INW5881" s="25"/>
      <x:c r="INX5881" s="25"/>
      <x:c r="INY5881" s="25"/>
      <x:c r="INZ5881" s="25"/>
      <x:c r="IOA5881" s="25"/>
      <x:c r="IOB5881" s="25"/>
      <x:c r="IOC5881" s="25"/>
      <x:c r="IOD5881" s="25"/>
      <x:c r="IOE5881" s="25"/>
      <x:c r="IOF5881" s="25"/>
      <x:c r="IOG5881" s="25"/>
      <x:c r="IOH5881" s="25"/>
      <x:c r="IOI5881" s="25"/>
      <x:c r="IOJ5881" s="25"/>
      <x:c r="IOK5881" s="25"/>
      <x:c r="IOL5881" s="25"/>
      <x:c r="IOM5881" s="25"/>
      <x:c r="ION5881" s="25"/>
      <x:c r="IOO5881" s="25"/>
      <x:c r="IOP5881" s="25"/>
      <x:c r="IOQ5881" s="25"/>
      <x:c r="IOR5881" s="25"/>
      <x:c r="IOS5881" s="25"/>
      <x:c r="IOT5881" s="25"/>
      <x:c r="IOU5881" s="25"/>
      <x:c r="IOV5881" s="25"/>
      <x:c r="IOW5881" s="25"/>
      <x:c r="IOX5881" s="25"/>
      <x:c r="IOY5881" s="25"/>
      <x:c r="IOZ5881" s="25"/>
      <x:c r="IPA5881" s="25"/>
      <x:c r="IPB5881" s="25"/>
      <x:c r="IPC5881" s="25"/>
      <x:c r="IPD5881" s="25"/>
      <x:c r="IPE5881" s="25"/>
      <x:c r="IPF5881" s="25"/>
      <x:c r="IPG5881" s="25"/>
      <x:c r="IPH5881" s="25"/>
      <x:c r="IPI5881" s="25"/>
      <x:c r="IPJ5881" s="25"/>
      <x:c r="IPK5881" s="25"/>
      <x:c r="IPL5881" s="25"/>
      <x:c r="IPM5881" s="25"/>
      <x:c r="IPN5881" s="25"/>
      <x:c r="IPO5881" s="25"/>
      <x:c r="IPP5881" s="25"/>
      <x:c r="IPQ5881" s="25"/>
      <x:c r="IPR5881" s="25"/>
      <x:c r="IPS5881" s="25"/>
      <x:c r="IPT5881" s="25"/>
      <x:c r="IPU5881" s="25"/>
      <x:c r="IPV5881" s="25"/>
      <x:c r="IPW5881" s="25"/>
      <x:c r="IPX5881" s="25"/>
      <x:c r="IPY5881" s="25"/>
      <x:c r="IPZ5881" s="25"/>
      <x:c r="IQA5881" s="25"/>
      <x:c r="IQB5881" s="25"/>
      <x:c r="IQC5881" s="25"/>
      <x:c r="IQD5881" s="25"/>
      <x:c r="IQE5881" s="25"/>
      <x:c r="IQF5881" s="25"/>
      <x:c r="IQG5881" s="25"/>
      <x:c r="IQH5881" s="25"/>
      <x:c r="IQI5881" s="25"/>
      <x:c r="IQJ5881" s="25"/>
      <x:c r="IQK5881" s="25"/>
      <x:c r="IQL5881" s="25"/>
      <x:c r="IQM5881" s="25"/>
      <x:c r="IQN5881" s="25"/>
      <x:c r="IQO5881" s="25"/>
      <x:c r="IQP5881" s="25"/>
      <x:c r="IQQ5881" s="25"/>
      <x:c r="IQR5881" s="25"/>
      <x:c r="IQS5881" s="25"/>
      <x:c r="IQT5881" s="25"/>
      <x:c r="IQU5881" s="25"/>
      <x:c r="IQV5881" s="25"/>
      <x:c r="IQW5881" s="25"/>
      <x:c r="IQX5881" s="25"/>
      <x:c r="IQY5881" s="25"/>
      <x:c r="IQZ5881" s="25"/>
      <x:c r="IRA5881" s="25"/>
      <x:c r="IRB5881" s="25"/>
      <x:c r="IRC5881" s="25"/>
      <x:c r="IRD5881" s="25"/>
      <x:c r="IRE5881" s="25"/>
      <x:c r="IRF5881" s="25"/>
      <x:c r="IRG5881" s="25"/>
      <x:c r="IRH5881" s="25"/>
      <x:c r="IRI5881" s="25"/>
      <x:c r="IRJ5881" s="25"/>
      <x:c r="IRK5881" s="25"/>
      <x:c r="IRL5881" s="25"/>
      <x:c r="IRM5881" s="25"/>
      <x:c r="IRN5881" s="25"/>
      <x:c r="IRO5881" s="25"/>
      <x:c r="IRP5881" s="25"/>
      <x:c r="IRQ5881" s="25"/>
      <x:c r="IRR5881" s="25"/>
      <x:c r="IRS5881" s="25"/>
      <x:c r="IRT5881" s="25"/>
      <x:c r="IRU5881" s="25"/>
      <x:c r="IRV5881" s="25"/>
      <x:c r="IRW5881" s="25"/>
      <x:c r="IRX5881" s="25"/>
      <x:c r="IRY5881" s="25"/>
      <x:c r="IRZ5881" s="25"/>
      <x:c r="ISA5881" s="25"/>
      <x:c r="ISB5881" s="25"/>
      <x:c r="ISC5881" s="25"/>
      <x:c r="ISD5881" s="25"/>
      <x:c r="ISE5881" s="25"/>
      <x:c r="ISF5881" s="25"/>
      <x:c r="ISG5881" s="25"/>
      <x:c r="ISH5881" s="25"/>
      <x:c r="ISI5881" s="25"/>
      <x:c r="ISJ5881" s="25"/>
      <x:c r="ISK5881" s="25"/>
      <x:c r="ISL5881" s="25"/>
      <x:c r="ISM5881" s="25"/>
      <x:c r="ISN5881" s="25"/>
      <x:c r="ISO5881" s="25"/>
      <x:c r="ISP5881" s="25"/>
      <x:c r="ISQ5881" s="25"/>
      <x:c r="ISR5881" s="25"/>
      <x:c r="ISS5881" s="25"/>
      <x:c r="IST5881" s="25"/>
      <x:c r="ISU5881" s="25"/>
      <x:c r="ISV5881" s="25"/>
      <x:c r="ISW5881" s="25"/>
      <x:c r="ISX5881" s="25"/>
      <x:c r="ISY5881" s="25"/>
      <x:c r="ISZ5881" s="25"/>
      <x:c r="ITA5881" s="25"/>
      <x:c r="ITB5881" s="25"/>
      <x:c r="ITC5881" s="25"/>
      <x:c r="ITD5881" s="25"/>
      <x:c r="ITE5881" s="25"/>
      <x:c r="ITF5881" s="25"/>
      <x:c r="ITG5881" s="25"/>
      <x:c r="ITH5881" s="25"/>
      <x:c r="ITI5881" s="25"/>
      <x:c r="ITJ5881" s="25"/>
      <x:c r="ITK5881" s="25"/>
      <x:c r="ITL5881" s="25"/>
      <x:c r="ITM5881" s="25"/>
      <x:c r="ITN5881" s="25"/>
      <x:c r="ITO5881" s="25"/>
      <x:c r="ITP5881" s="25"/>
      <x:c r="ITQ5881" s="25"/>
      <x:c r="ITR5881" s="25"/>
      <x:c r="ITS5881" s="25"/>
      <x:c r="ITT5881" s="25"/>
      <x:c r="ITU5881" s="25"/>
      <x:c r="ITV5881" s="25"/>
      <x:c r="ITW5881" s="25"/>
      <x:c r="ITX5881" s="25"/>
      <x:c r="ITY5881" s="25"/>
      <x:c r="ITZ5881" s="25"/>
      <x:c r="IUA5881" s="25"/>
      <x:c r="IUB5881" s="25"/>
      <x:c r="IUC5881" s="25"/>
      <x:c r="IUD5881" s="25"/>
      <x:c r="IUE5881" s="25"/>
      <x:c r="IUF5881" s="25"/>
      <x:c r="IUG5881" s="25"/>
      <x:c r="IUH5881" s="25"/>
      <x:c r="IUI5881" s="25"/>
      <x:c r="IUJ5881" s="25"/>
      <x:c r="IUK5881" s="25"/>
      <x:c r="IUL5881" s="25"/>
      <x:c r="IUM5881" s="25"/>
      <x:c r="IUN5881" s="25"/>
      <x:c r="IUO5881" s="25"/>
      <x:c r="IUP5881" s="25"/>
      <x:c r="IUQ5881" s="25"/>
      <x:c r="IUR5881" s="25"/>
      <x:c r="IUS5881" s="25"/>
      <x:c r="IUT5881" s="25"/>
      <x:c r="IUU5881" s="25"/>
      <x:c r="IUV5881" s="25"/>
      <x:c r="IUW5881" s="25"/>
      <x:c r="IUX5881" s="25"/>
      <x:c r="IUY5881" s="25"/>
      <x:c r="IUZ5881" s="25"/>
      <x:c r="IVA5881" s="25"/>
      <x:c r="IVB5881" s="25"/>
      <x:c r="IVC5881" s="25"/>
      <x:c r="IVD5881" s="25"/>
      <x:c r="IVE5881" s="25"/>
      <x:c r="IVF5881" s="25"/>
      <x:c r="IVG5881" s="25"/>
      <x:c r="IVH5881" s="25"/>
      <x:c r="IVI5881" s="25"/>
      <x:c r="IVJ5881" s="25"/>
      <x:c r="IVK5881" s="25"/>
      <x:c r="IVL5881" s="25"/>
      <x:c r="IVM5881" s="25"/>
      <x:c r="IVN5881" s="25"/>
      <x:c r="IVO5881" s="25"/>
      <x:c r="IVP5881" s="25"/>
      <x:c r="IVQ5881" s="25"/>
      <x:c r="IVR5881" s="25"/>
      <x:c r="IVS5881" s="25"/>
      <x:c r="IVT5881" s="25"/>
      <x:c r="IVU5881" s="25"/>
      <x:c r="IVV5881" s="25"/>
      <x:c r="IVW5881" s="25"/>
      <x:c r="IVX5881" s="25"/>
      <x:c r="IVY5881" s="25"/>
      <x:c r="IVZ5881" s="25"/>
      <x:c r="IWA5881" s="25"/>
      <x:c r="IWB5881" s="25"/>
      <x:c r="IWC5881" s="25"/>
      <x:c r="IWD5881" s="25"/>
      <x:c r="IWE5881" s="25"/>
      <x:c r="IWF5881" s="25"/>
      <x:c r="IWG5881" s="25"/>
      <x:c r="IWH5881" s="25"/>
      <x:c r="IWI5881" s="25"/>
      <x:c r="IWJ5881" s="25"/>
      <x:c r="IWK5881" s="25"/>
      <x:c r="IWL5881" s="25"/>
      <x:c r="IWM5881" s="25"/>
      <x:c r="IWN5881" s="25"/>
      <x:c r="IWO5881" s="25"/>
      <x:c r="IWP5881" s="25"/>
      <x:c r="IWQ5881" s="25"/>
      <x:c r="IWR5881" s="25"/>
      <x:c r="IWS5881" s="25"/>
      <x:c r="IWT5881" s="25"/>
      <x:c r="IWU5881" s="25"/>
      <x:c r="IWV5881" s="25"/>
      <x:c r="IWW5881" s="25"/>
      <x:c r="IWX5881" s="25"/>
      <x:c r="IWY5881" s="25"/>
      <x:c r="IWZ5881" s="25"/>
      <x:c r="IXA5881" s="25"/>
      <x:c r="IXB5881" s="25"/>
      <x:c r="IXC5881" s="25"/>
      <x:c r="IXD5881" s="25"/>
      <x:c r="IXE5881" s="25"/>
      <x:c r="IXF5881" s="25"/>
      <x:c r="IXG5881" s="25"/>
      <x:c r="IXH5881" s="25"/>
      <x:c r="IXI5881" s="25"/>
      <x:c r="IXJ5881" s="25"/>
      <x:c r="IXK5881" s="25"/>
      <x:c r="IXL5881" s="25"/>
      <x:c r="IXM5881" s="25"/>
      <x:c r="IXN5881" s="25"/>
      <x:c r="IXO5881" s="25"/>
      <x:c r="IXP5881" s="25"/>
      <x:c r="IXQ5881" s="25"/>
      <x:c r="IXR5881" s="25"/>
      <x:c r="IXS5881" s="25"/>
      <x:c r="IXT5881" s="25"/>
      <x:c r="IXU5881" s="25"/>
      <x:c r="IXV5881" s="25"/>
      <x:c r="IXW5881" s="25"/>
      <x:c r="IXX5881" s="25"/>
      <x:c r="IXY5881" s="25"/>
      <x:c r="IXZ5881" s="25"/>
      <x:c r="IYA5881" s="25"/>
      <x:c r="IYB5881" s="25"/>
      <x:c r="IYC5881" s="25"/>
      <x:c r="IYD5881" s="25"/>
      <x:c r="IYE5881" s="25"/>
      <x:c r="IYF5881" s="25"/>
      <x:c r="IYG5881" s="25"/>
      <x:c r="IYH5881" s="25"/>
      <x:c r="IYI5881" s="25"/>
      <x:c r="IYJ5881" s="25"/>
      <x:c r="IYK5881" s="25"/>
      <x:c r="IYL5881" s="25"/>
      <x:c r="IYM5881" s="25"/>
      <x:c r="IYN5881" s="25"/>
      <x:c r="IYO5881" s="25"/>
      <x:c r="IYP5881" s="25"/>
      <x:c r="IYQ5881" s="25"/>
      <x:c r="IYR5881" s="25"/>
      <x:c r="IYS5881" s="25"/>
      <x:c r="IYT5881" s="25"/>
      <x:c r="IYU5881" s="25"/>
      <x:c r="IYV5881" s="25"/>
      <x:c r="IYW5881" s="25"/>
      <x:c r="IYX5881" s="25"/>
      <x:c r="IYY5881" s="25"/>
      <x:c r="IYZ5881" s="25"/>
      <x:c r="IZA5881" s="25"/>
      <x:c r="IZB5881" s="25"/>
      <x:c r="IZC5881" s="25"/>
      <x:c r="IZD5881" s="25"/>
      <x:c r="IZE5881" s="25"/>
      <x:c r="IZF5881" s="25"/>
      <x:c r="IZG5881" s="25"/>
      <x:c r="IZH5881" s="25"/>
      <x:c r="IZI5881" s="25"/>
      <x:c r="IZJ5881" s="25"/>
      <x:c r="IZK5881" s="25"/>
      <x:c r="IZL5881" s="25"/>
      <x:c r="IZM5881" s="25"/>
      <x:c r="IZN5881" s="25"/>
      <x:c r="IZO5881" s="25"/>
      <x:c r="IZP5881" s="25"/>
      <x:c r="IZQ5881" s="25"/>
      <x:c r="IZR5881" s="25"/>
      <x:c r="IZS5881" s="25"/>
      <x:c r="IZT5881" s="25"/>
      <x:c r="IZU5881" s="25"/>
      <x:c r="IZV5881" s="25"/>
      <x:c r="IZW5881" s="25"/>
      <x:c r="IZX5881" s="25"/>
      <x:c r="IZY5881" s="25"/>
      <x:c r="IZZ5881" s="25"/>
      <x:c r="JAA5881" s="25"/>
      <x:c r="JAB5881" s="25"/>
      <x:c r="JAC5881" s="25"/>
      <x:c r="JAD5881" s="25"/>
      <x:c r="JAE5881" s="25"/>
      <x:c r="JAF5881" s="25"/>
      <x:c r="JAG5881" s="25"/>
      <x:c r="JAH5881" s="25"/>
      <x:c r="JAI5881" s="25"/>
      <x:c r="JAJ5881" s="25"/>
      <x:c r="JAK5881" s="25"/>
      <x:c r="JAL5881" s="25"/>
      <x:c r="JAM5881" s="25"/>
      <x:c r="JAN5881" s="25"/>
      <x:c r="JAO5881" s="25"/>
      <x:c r="JAP5881" s="25"/>
      <x:c r="JAQ5881" s="25"/>
      <x:c r="JAR5881" s="25"/>
      <x:c r="JAS5881" s="25"/>
      <x:c r="JAT5881" s="25"/>
      <x:c r="JAU5881" s="25"/>
      <x:c r="JAV5881" s="25"/>
      <x:c r="JAW5881" s="25"/>
      <x:c r="JAX5881" s="25"/>
      <x:c r="JAY5881" s="25"/>
      <x:c r="JAZ5881" s="25"/>
      <x:c r="JBA5881" s="25"/>
      <x:c r="JBB5881" s="25"/>
      <x:c r="JBC5881" s="25"/>
      <x:c r="JBD5881" s="25"/>
      <x:c r="JBE5881" s="25"/>
      <x:c r="JBF5881" s="25"/>
      <x:c r="JBG5881" s="25"/>
      <x:c r="JBH5881" s="25"/>
      <x:c r="JBI5881" s="25"/>
      <x:c r="JBJ5881" s="25"/>
      <x:c r="JBK5881" s="25"/>
      <x:c r="JBL5881" s="25"/>
      <x:c r="JBM5881" s="25"/>
      <x:c r="JBN5881" s="25"/>
      <x:c r="JBO5881" s="25"/>
      <x:c r="JBP5881" s="25"/>
      <x:c r="JBQ5881" s="25"/>
      <x:c r="JBR5881" s="25"/>
      <x:c r="JBS5881" s="25"/>
      <x:c r="JBT5881" s="25"/>
      <x:c r="JBU5881" s="25"/>
      <x:c r="JBV5881" s="25"/>
      <x:c r="JBW5881" s="25"/>
      <x:c r="JBX5881" s="25"/>
      <x:c r="JBY5881" s="25"/>
      <x:c r="JBZ5881" s="25"/>
      <x:c r="JCA5881" s="25"/>
      <x:c r="JCB5881" s="25"/>
      <x:c r="JCC5881" s="25"/>
      <x:c r="JCD5881" s="25"/>
      <x:c r="JCE5881" s="25"/>
      <x:c r="JCF5881" s="25"/>
      <x:c r="JCG5881" s="25"/>
      <x:c r="JCH5881" s="25"/>
      <x:c r="JCI5881" s="25"/>
      <x:c r="JCJ5881" s="25"/>
      <x:c r="JCK5881" s="25"/>
      <x:c r="JCL5881" s="25"/>
      <x:c r="JCM5881" s="25"/>
      <x:c r="JCN5881" s="25"/>
      <x:c r="JCO5881" s="25"/>
      <x:c r="JCP5881" s="25"/>
      <x:c r="JCQ5881" s="25"/>
      <x:c r="JCR5881" s="25"/>
      <x:c r="JCS5881" s="25"/>
      <x:c r="JCT5881" s="25"/>
      <x:c r="JCU5881" s="25"/>
      <x:c r="JCV5881" s="25"/>
      <x:c r="JCW5881" s="25"/>
      <x:c r="JCX5881" s="25"/>
      <x:c r="JCY5881" s="25"/>
      <x:c r="JCZ5881" s="25"/>
      <x:c r="JDA5881" s="25"/>
      <x:c r="JDB5881" s="25"/>
      <x:c r="JDC5881" s="25"/>
      <x:c r="JDD5881" s="25"/>
      <x:c r="JDE5881" s="25"/>
      <x:c r="JDF5881" s="25"/>
      <x:c r="JDG5881" s="25"/>
      <x:c r="JDH5881" s="25"/>
      <x:c r="JDI5881" s="25"/>
      <x:c r="JDJ5881" s="25"/>
      <x:c r="JDK5881" s="25"/>
      <x:c r="JDL5881" s="25"/>
      <x:c r="JDM5881" s="25"/>
      <x:c r="JDN5881" s="25"/>
      <x:c r="JDO5881" s="25"/>
      <x:c r="JDP5881" s="25"/>
      <x:c r="JDQ5881" s="25"/>
      <x:c r="JDR5881" s="25"/>
      <x:c r="JDS5881" s="25"/>
      <x:c r="JDT5881" s="25"/>
      <x:c r="JDU5881" s="25"/>
      <x:c r="JDV5881" s="25"/>
      <x:c r="JDW5881" s="25"/>
      <x:c r="JDX5881" s="25"/>
      <x:c r="JDY5881" s="25"/>
      <x:c r="JDZ5881" s="25"/>
      <x:c r="JEA5881" s="25"/>
      <x:c r="JEB5881" s="25"/>
      <x:c r="JEC5881" s="25"/>
      <x:c r="JED5881" s="25"/>
      <x:c r="JEE5881" s="25"/>
      <x:c r="JEF5881" s="25"/>
      <x:c r="JEG5881" s="25"/>
      <x:c r="JEH5881" s="25"/>
      <x:c r="JEI5881" s="25"/>
      <x:c r="JEJ5881" s="25"/>
      <x:c r="JEK5881" s="25"/>
      <x:c r="JEL5881" s="25"/>
      <x:c r="JEM5881" s="25"/>
      <x:c r="JEN5881" s="25"/>
      <x:c r="JEO5881" s="25"/>
      <x:c r="JEP5881" s="25"/>
      <x:c r="JEQ5881" s="25"/>
      <x:c r="JER5881" s="25"/>
      <x:c r="JES5881" s="25"/>
      <x:c r="JET5881" s="25"/>
      <x:c r="JEU5881" s="25"/>
      <x:c r="JEV5881" s="25"/>
      <x:c r="JEW5881" s="25"/>
      <x:c r="JEX5881" s="25"/>
      <x:c r="JEY5881" s="25"/>
      <x:c r="JEZ5881" s="25"/>
      <x:c r="JFA5881" s="25"/>
      <x:c r="JFB5881" s="25"/>
      <x:c r="JFC5881" s="25"/>
      <x:c r="JFD5881" s="25"/>
      <x:c r="JFE5881" s="25"/>
      <x:c r="JFF5881" s="25"/>
      <x:c r="JFG5881" s="25"/>
      <x:c r="JFH5881" s="25"/>
      <x:c r="JFI5881" s="25"/>
      <x:c r="JFJ5881" s="25"/>
      <x:c r="JFK5881" s="25"/>
      <x:c r="JFL5881" s="25"/>
      <x:c r="JFM5881" s="25"/>
      <x:c r="JFN5881" s="25"/>
      <x:c r="JFO5881" s="25"/>
      <x:c r="JFP5881" s="25"/>
      <x:c r="JFQ5881" s="25"/>
      <x:c r="JFR5881" s="25"/>
      <x:c r="JFS5881" s="25"/>
      <x:c r="JFT5881" s="25"/>
      <x:c r="JFU5881" s="25"/>
      <x:c r="JFV5881" s="25"/>
      <x:c r="JFW5881" s="25"/>
      <x:c r="JFX5881" s="25"/>
      <x:c r="JFY5881" s="25"/>
      <x:c r="JFZ5881" s="25"/>
      <x:c r="JGA5881" s="25"/>
      <x:c r="JGB5881" s="25"/>
      <x:c r="JGC5881" s="25"/>
      <x:c r="JGD5881" s="25"/>
      <x:c r="JGE5881" s="25"/>
      <x:c r="JGF5881" s="25"/>
      <x:c r="JGG5881" s="25"/>
      <x:c r="JGH5881" s="25"/>
      <x:c r="JGI5881" s="25"/>
      <x:c r="JGJ5881" s="25"/>
      <x:c r="JGK5881" s="25"/>
      <x:c r="JGL5881" s="25"/>
      <x:c r="JGM5881" s="25"/>
      <x:c r="JGN5881" s="25"/>
      <x:c r="JGO5881" s="25"/>
      <x:c r="JGP5881" s="25"/>
      <x:c r="JGQ5881" s="25"/>
      <x:c r="JGR5881" s="25"/>
      <x:c r="JGS5881" s="25"/>
      <x:c r="JGT5881" s="25"/>
      <x:c r="JGU5881" s="25"/>
      <x:c r="JGV5881" s="25"/>
      <x:c r="JGW5881" s="25"/>
      <x:c r="JGX5881" s="25"/>
      <x:c r="JGY5881" s="25"/>
      <x:c r="JGZ5881" s="25"/>
      <x:c r="JHA5881" s="25"/>
      <x:c r="JHB5881" s="25"/>
      <x:c r="JHC5881" s="25"/>
      <x:c r="JHD5881" s="25"/>
      <x:c r="JHE5881" s="25"/>
      <x:c r="JHF5881" s="25"/>
      <x:c r="JHG5881" s="25"/>
      <x:c r="JHH5881" s="25"/>
      <x:c r="JHI5881" s="25"/>
      <x:c r="JHJ5881" s="25"/>
      <x:c r="JHK5881" s="25"/>
      <x:c r="JHL5881" s="25"/>
      <x:c r="JHM5881" s="25"/>
      <x:c r="JHN5881" s="25"/>
      <x:c r="JHO5881" s="25"/>
      <x:c r="JHP5881" s="25"/>
      <x:c r="JHQ5881" s="25"/>
      <x:c r="JHR5881" s="25"/>
      <x:c r="JHS5881" s="25"/>
      <x:c r="JHT5881" s="25"/>
      <x:c r="JHU5881" s="25"/>
      <x:c r="JHV5881" s="25"/>
      <x:c r="JHW5881" s="25"/>
      <x:c r="JHX5881" s="25"/>
      <x:c r="JHY5881" s="25"/>
      <x:c r="JHZ5881" s="25"/>
      <x:c r="JIA5881" s="25"/>
      <x:c r="JIB5881" s="25"/>
      <x:c r="JIC5881" s="25"/>
      <x:c r="JID5881" s="25"/>
      <x:c r="JIE5881" s="25"/>
      <x:c r="JIF5881" s="25"/>
      <x:c r="JIG5881" s="25"/>
      <x:c r="JIH5881" s="25"/>
      <x:c r="JII5881" s="25"/>
      <x:c r="JIJ5881" s="25"/>
      <x:c r="JIK5881" s="25"/>
      <x:c r="JIL5881" s="25"/>
      <x:c r="JIM5881" s="25"/>
      <x:c r="JIN5881" s="25"/>
      <x:c r="JIO5881" s="25"/>
      <x:c r="JIP5881" s="25"/>
      <x:c r="JIQ5881" s="25"/>
      <x:c r="JIR5881" s="25"/>
      <x:c r="JIS5881" s="25"/>
      <x:c r="JIT5881" s="25"/>
      <x:c r="JIU5881" s="25"/>
      <x:c r="JIV5881" s="25"/>
      <x:c r="JIW5881" s="25"/>
      <x:c r="JIX5881" s="25"/>
      <x:c r="JIY5881" s="25"/>
      <x:c r="JIZ5881" s="25"/>
      <x:c r="JJA5881" s="25"/>
      <x:c r="JJB5881" s="25"/>
      <x:c r="JJC5881" s="25"/>
      <x:c r="JJD5881" s="25"/>
      <x:c r="JJE5881" s="25"/>
      <x:c r="JJF5881" s="25"/>
      <x:c r="JJG5881" s="25"/>
      <x:c r="JJH5881" s="25"/>
      <x:c r="JJI5881" s="25"/>
      <x:c r="JJJ5881" s="25"/>
      <x:c r="JJK5881" s="25"/>
      <x:c r="JJL5881" s="25"/>
      <x:c r="JJM5881" s="25"/>
      <x:c r="JJN5881" s="25"/>
      <x:c r="JJO5881" s="25"/>
      <x:c r="JJP5881" s="25"/>
      <x:c r="JJQ5881" s="25"/>
      <x:c r="JJR5881" s="25"/>
      <x:c r="JJS5881" s="25"/>
      <x:c r="JJT5881" s="25"/>
      <x:c r="JJU5881" s="25"/>
      <x:c r="JJV5881" s="25"/>
      <x:c r="JJW5881" s="25"/>
      <x:c r="JJX5881" s="25"/>
      <x:c r="JJY5881" s="25"/>
      <x:c r="JJZ5881" s="25"/>
      <x:c r="JKA5881" s="25"/>
      <x:c r="JKB5881" s="25"/>
      <x:c r="JKC5881" s="25"/>
      <x:c r="JKD5881" s="25"/>
      <x:c r="JKE5881" s="25"/>
      <x:c r="JKF5881" s="25"/>
      <x:c r="JKG5881" s="25"/>
      <x:c r="JKH5881" s="25"/>
      <x:c r="JKI5881" s="25"/>
      <x:c r="JKJ5881" s="25"/>
      <x:c r="JKK5881" s="25"/>
      <x:c r="JKL5881" s="25"/>
      <x:c r="JKM5881" s="25"/>
      <x:c r="JKN5881" s="25"/>
      <x:c r="JKO5881" s="25"/>
      <x:c r="JKP5881" s="25"/>
      <x:c r="JKQ5881" s="25"/>
      <x:c r="JKR5881" s="25"/>
      <x:c r="JKS5881" s="25"/>
      <x:c r="JKT5881" s="25"/>
      <x:c r="JKU5881" s="25"/>
      <x:c r="JKV5881" s="25"/>
      <x:c r="JKW5881" s="25"/>
      <x:c r="JKX5881" s="25"/>
      <x:c r="JKY5881" s="25"/>
      <x:c r="JKZ5881" s="25"/>
      <x:c r="JLA5881" s="25"/>
      <x:c r="JLB5881" s="25"/>
      <x:c r="JLC5881" s="25"/>
      <x:c r="JLD5881" s="25"/>
      <x:c r="JLE5881" s="25"/>
      <x:c r="JLF5881" s="25"/>
      <x:c r="JLG5881" s="25"/>
      <x:c r="JLH5881" s="25"/>
      <x:c r="JLI5881" s="25"/>
      <x:c r="JLJ5881" s="25"/>
      <x:c r="JLK5881" s="25"/>
      <x:c r="JLL5881" s="25"/>
      <x:c r="JLM5881" s="25"/>
      <x:c r="JLN5881" s="25"/>
      <x:c r="JLO5881" s="25"/>
      <x:c r="JLP5881" s="25"/>
      <x:c r="JLQ5881" s="25"/>
      <x:c r="JLR5881" s="25"/>
      <x:c r="JLS5881" s="25"/>
      <x:c r="JLT5881" s="25"/>
      <x:c r="JLU5881" s="25"/>
      <x:c r="JLV5881" s="25"/>
      <x:c r="JLW5881" s="25"/>
      <x:c r="JLX5881" s="25"/>
      <x:c r="JLY5881" s="25"/>
      <x:c r="JLZ5881" s="25"/>
      <x:c r="JMA5881" s="25"/>
      <x:c r="JMB5881" s="25"/>
      <x:c r="JMC5881" s="25"/>
      <x:c r="JMD5881" s="25"/>
      <x:c r="JME5881" s="25"/>
      <x:c r="JMF5881" s="25"/>
      <x:c r="JMG5881" s="25"/>
      <x:c r="JMH5881" s="25"/>
      <x:c r="JMI5881" s="25"/>
      <x:c r="JMJ5881" s="25"/>
      <x:c r="JMK5881" s="25"/>
      <x:c r="JML5881" s="25"/>
      <x:c r="JMM5881" s="25"/>
      <x:c r="JMN5881" s="25"/>
      <x:c r="JMO5881" s="25"/>
      <x:c r="JMP5881" s="25"/>
      <x:c r="JMQ5881" s="25"/>
      <x:c r="JMR5881" s="25"/>
      <x:c r="JMS5881" s="25"/>
      <x:c r="JMT5881" s="25"/>
      <x:c r="JMU5881" s="25"/>
      <x:c r="JMV5881" s="25"/>
      <x:c r="JMW5881" s="25"/>
      <x:c r="JMX5881" s="25"/>
      <x:c r="JMY5881" s="25"/>
      <x:c r="JMZ5881" s="25"/>
      <x:c r="JNA5881" s="25"/>
      <x:c r="JNB5881" s="25"/>
      <x:c r="JNC5881" s="25"/>
      <x:c r="JND5881" s="25"/>
      <x:c r="JNE5881" s="25"/>
      <x:c r="JNF5881" s="25"/>
      <x:c r="JNG5881" s="25"/>
      <x:c r="JNH5881" s="25"/>
      <x:c r="JNI5881" s="25"/>
      <x:c r="JNJ5881" s="25"/>
      <x:c r="JNK5881" s="25"/>
      <x:c r="JNL5881" s="25"/>
      <x:c r="JNM5881" s="25"/>
      <x:c r="JNN5881" s="25"/>
      <x:c r="JNO5881" s="25"/>
      <x:c r="JNP5881" s="25"/>
      <x:c r="JNQ5881" s="25"/>
      <x:c r="JNR5881" s="25"/>
      <x:c r="JNS5881" s="25"/>
      <x:c r="JNT5881" s="25"/>
      <x:c r="JNU5881" s="25"/>
      <x:c r="JNV5881" s="25"/>
      <x:c r="JNW5881" s="25"/>
      <x:c r="JNX5881" s="25"/>
      <x:c r="JNY5881" s="25"/>
      <x:c r="JNZ5881" s="25"/>
      <x:c r="JOA5881" s="25"/>
      <x:c r="JOB5881" s="25"/>
      <x:c r="JOC5881" s="25"/>
      <x:c r="JOD5881" s="25"/>
      <x:c r="JOE5881" s="25"/>
      <x:c r="JOF5881" s="25"/>
      <x:c r="JOG5881" s="25"/>
      <x:c r="JOH5881" s="25"/>
      <x:c r="JOI5881" s="25"/>
      <x:c r="JOJ5881" s="25"/>
      <x:c r="JOK5881" s="25"/>
      <x:c r="JOL5881" s="25"/>
      <x:c r="JOM5881" s="25"/>
      <x:c r="JON5881" s="25"/>
      <x:c r="JOO5881" s="25"/>
      <x:c r="JOP5881" s="25"/>
      <x:c r="JOQ5881" s="25"/>
      <x:c r="JOR5881" s="25"/>
      <x:c r="JOS5881" s="25"/>
      <x:c r="JOT5881" s="25"/>
      <x:c r="JOU5881" s="25"/>
      <x:c r="JOV5881" s="25"/>
      <x:c r="JOW5881" s="25"/>
      <x:c r="JOX5881" s="25"/>
      <x:c r="JOY5881" s="25"/>
      <x:c r="JOZ5881" s="25"/>
      <x:c r="JPA5881" s="25"/>
      <x:c r="JPB5881" s="25"/>
      <x:c r="JPC5881" s="25"/>
      <x:c r="JPD5881" s="25"/>
      <x:c r="JPE5881" s="25"/>
      <x:c r="JPF5881" s="25"/>
      <x:c r="JPG5881" s="25"/>
      <x:c r="JPH5881" s="25"/>
      <x:c r="JPI5881" s="25"/>
      <x:c r="JPJ5881" s="25"/>
      <x:c r="JPK5881" s="25"/>
      <x:c r="JPL5881" s="25"/>
      <x:c r="JPM5881" s="25"/>
      <x:c r="JPN5881" s="25"/>
      <x:c r="JPO5881" s="25"/>
      <x:c r="JPP5881" s="25"/>
      <x:c r="JPQ5881" s="25"/>
      <x:c r="JPR5881" s="25"/>
      <x:c r="JPS5881" s="25"/>
      <x:c r="JPT5881" s="25"/>
      <x:c r="JPU5881" s="25"/>
      <x:c r="JPV5881" s="25"/>
      <x:c r="JPW5881" s="25"/>
      <x:c r="JPX5881" s="25"/>
      <x:c r="JPY5881" s="25"/>
      <x:c r="JPZ5881" s="25"/>
      <x:c r="JQA5881" s="25"/>
      <x:c r="JQB5881" s="25"/>
      <x:c r="JQC5881" s="25"/>
      <x:c r="JQD5881" s="25"/>
      <x:c r="JQE5881" s="25"/>
      <x:c r="JQF5881" s="25"/>
      <x:c r="JQG5881" s="25"/>
      <x:c r="JQH5881" s="25"/>
      <x:c r="JQI5881" s="25"/>
      <x:c r="JQJ5881" s="25"/>
      <x:c r="JQK5881" s="25"/>
      <x:c r="JQL5881" s="25"/>
      <x:c r="JQM5881" s="25"/>
      <x:c r="JQN5881" s="25"/>
      <x:c r="JQO5881" s="25"/>
      <x:c r="JQP5881" s="25"/>
      <x:c r="JQQ5881" s="25"/>
      <x:c r="JQR5881" s="25"/>
      <x:c r="JQS5881" s="25"/>
      <x:c r="JQT5881" s="25"/>
      <x:c r="JQU5881" s="25"/>
      <x:c r="JQV5881" s="25"/>
      <x:c r="JQW5881" s="25"/>
      <x:c r="JQX5881" s="25"/>
      <x:c r="JQY5881" s="25"/>
      <x:c r="JQZ5881" s="25"/>
      <x:c r="JRA5881" s="25"/>
      <x:c r="JRB5881" s="25"/>
      <x:c r="JRC5881" s="25"/>
      <x:c r="JRD5881" s="25"/>
      <x:c r="JRE5881" s="25"/>
      <x:c r="JRF5881" s="25"/>
      <x:c r="JRG5881" s="25"/>
      <x:c r="JRH5881" s="25"/>
      <x:c r="JRI5881" s="25"/>
      <x:c r="JRJ5881" s="25"/>
      <x:c r="JRK5881" s="25"/>
      <x:c r="JRL5881" s="25"/>
      <x:c r="JRM5881" s="25"/>
      <x:c r="JRN5881" s="25"/>
      <x:c r="JRO5881" s="25"/>
      <x:c r="JRP5881" s="25"/>
      <x:c r="JRQ5881" s="25"/>
      <x:c r="JRR5881" s="25"/>
      <x:c r="JRS5881" s="25"/>
      <x:c r="JRT5881" s="25"/>
      <x:c r="JRU5881" s="25"/>
      <x:c r="JRV5881" s="25"/>
      <x:c r="JRW5881" s="25"/>
      <x:c r="JRX5881" s="25"/>
      <x:c r="JRY5881" s="25"/>
      <x:c r="JRZ5881" s="25"/>
      <x:c r="JSA5881" s="25"/>
      <x:c r="JSB5881" s="25"/>
      <x:c r="JSC5881" s="25"/>
      <x:c r="JSD5881" s="25"/>
      <x:c r="JSE5881" s="25"/>
      <x:c r="JSF5881" s="25"/>
      <x:c r="JSG5881" s="25"/>
      <x:c r="JSH5881" s="25"/>
      <x:c r="JSI5881" s="25"/>
      <x:c r="JSJ5881" s="25"/>
      <x:c r="JSK5881" s="25"/>
      <x:c r="JSL5881" s="25"/>
      <x:c r="JSM5881" s="25"/>
      <x:c r="JSN5881" s="25"/>
      <x:c r="JSO5881" s="25"/>
      <x:c r="JSP5881" s="25"/>
      <x:c r="JSQ5881" s="25"/>
      <x:c r="JSR5881" s="25"/>
      <x:c r="JSS5881" s="25"/>
      <x:c r="JST5881" s="25"/>
      <x:c r="JSU5881" s="25"/>
      <x:c r="JSV5881" s="25"/>
      <x:c r="JSW5881" s="25"/>
      <x:c r="JSX5881" s="25"/>
      <x:c r="JSY5881" s="25"/>
      <x:c r="JSZ5881" s="25"/>
      <x:c r="JTA5881" s="25"/>
      <x:c r="JTB5881" s="25"/>
      <x:c r="JTC5881" s="25"/>
      <x:c r="JTD5881" s="25"/>
      <x:c r="JTE5881" s="25"/>
      <x:c r="JTF5881" s="25"/>
      <x:c r="JTG5881" s="25"/>
      <x:c r="JTH5881" s="25"/>
      <x:c r="JTI5881" s="25"/>
      <x:c r="JTJ5881" s="25"/>
      <x:c r="JTK5881" s="25"/>
      <x:c r="JTL5881" s="25"/>
      <x:c r="JTM5881" s="25"/>
      <x:c r="JTN5881" s="25"/>
      <x:c r="JTO5881" s="25"/>
      <x:c r="JTP5881" s="25"/>
      <x:c r="JTQ5881" s="25"/>
      <x:c r="JTR5881" s="25"/>
      <x:c r="JTS5881" s="25"/>
      <x:c r="JTT5881" s="25"/>
      <x:c r="JTU5881" s="25"/>
      <x:c r="JTV5881" s="25"/>
      <x:c r="JTW5881" s="25"/>
      <x:c r="JTX5881" s="25"/>
      <x:c r="JTY5881" s="25"/>
      <x:c r="JTZ5881" s="25"/>
      <x:c r="JUA5881" s="25"/>
      <x:c r="JUB5881" s="25"/>
      <x:c r="JUC5881" s="25"/>
      <x:c r="JUD5881" s="25"/>
      <x:c r="JUE5881" s="25"/>
      <x:c r="JUF5881" s="25"/>
      <x:c r="JUG5881" s="25"/>
      <x:c r="JUH5881" s="25"/>
      <x:c r="JUI5881" s="25"/>
      <x:c r="JUJ5881" s="25"/>
      <x:c r="JUK5881" s="25"/>
      <x:c r="JUL5881" s="25"/>
      <x:c r="JUM5881" s="25"/>
      <x:c r="JUN5881" s="25"/>
      <x:c r="JUO5881" s="25"/>
      <x:c r="JUP5881" s="25"/>
      <x:c r="JUQ5881" s="25"/>
      <x:c r="JUR5881" s="25"/>
      <x:c r="JUS5881" s="25"/>
      <x:c r="JUT5881" s="25"/>
      <x:c r="JUU5881" s="25"/>
      <x:c r="JUV5881" s="25"/>
      <x:c r="JUW5881" s="25"/>
      <x:c r="JUX5881" s="25"/>
      <x:c r="JUY5881" s="25"/>
      <x:c r="JUZ5881" s="25"/>
      <x:c r="JVA5881" s="25"/>
      <x:c r="JVB5881" s="25"/>
      <x:c r="JVC5881" s="25"/>
      <x:c r="JVD5881" s="25"/>
      <x:c r="JVE5881" s="25"/>
      <x:c r="JVF5881" s="25"/>
      <x:c r="JVG5881" s="25"/>
      <x:c r="JVH5881" s="25"/>
      <x:c r="JVI5881" s="25"/>
      <x:c r="JVJ5881" s="25"/>
      <x:c r="JVK5881" s="25"/>
      <x:c r="JVL5881" s="25"/>
      <x:c r="JVM5881" s="25"/>
      <x:c r="JVN5881" s="25"/>
      <x:c r="JVO5881" s="25"/>
      <x:c r="JVP5881" s="25"/>
      <x:c r="JVQ5881" s="25"/>
      <x:c r="JVR5881" s="25"/>
      <x:c r="JVS5881" s="25"/>
      <x:c r="JVT5881" s="25"/>
      <x:c r="JVU5881" s="25"/>
      <x:c r="JVV5881" s="25"/>
      <x:c r="JVW5881" s="25"/>
      <x:c r="JVX5881" s="25"/>
      <x:c r="JVY5881" s="25"/>
      <x:c r="JVZ5881" s="25"/>
      <x:c r="JWA5881" s="25"/>
      <x:c r="JWB5881" s="25"/>
      <x:c r="JWC5881" s="25"/>
      <x:c r="JWD5881" s="25"/>
      <x:c r="JWE5881" s="25"/>
      <x:c r="JWF5881" s="25"/>
      <x:c r="JWG5881" s="25"/>
      <x:c r="JWH5881" s="25"/>
      <x:c r="JWI5881" s="25"/>
      <x:c r="JWJ5881" s="25"/>
      <x:c r="JWK5881" s="25"/>
      <x:c r="JWL5881" s="25"/>
      <x:c r="JWM5881" s="25"/>
      <x:c r="JWN5881" s="25"/>
      <x:c r="JWO5881" s="25"/>
      <x:c r="JWP5881" s="25"/>
      <x:c r="JWQ5881" s="25"/>
      <x:c r="JWR5881" s="25"/>
      <x:c r="JWS5881" s="25"/>
      <x:c r="JWT5881" s="25"/>
      <x:c r="JWU5881" s="25"/>
      <x:c r="JWV5881" s="25"/>
      <x:c r="JWW5881" s="25"/>
      <x:c r="JWX5881" s="25"/>
      <x:c r="JWY5881" s="25"/>
      <x:c r="JWZ5881" s="25"/>
      <x:c r="JXA5881" s="25"/>
      <x:c r="JXB5881" s="25"/>
      <x:c r="JXC5881" s="25"/>
      <x:c r="JXD5881" s="25"/>
      <x:c r="JXE5881" s="25"/>
      <x:c r="JXF5881" s="25"/>
      <x:c r="JXG5881" s="25"/>
      <x:c r="JXH5881" s="25"/>
      <x:c r="JXI5881" s="25"/>
      <x:c r="JXJ5881" s="25"/>
      <x:c r="JXK5881" s="25"/>
      <x:c r="JXL5881" s="25"/>
      <x:c r="JXM5881" s="25"/>
      <x:c r="JXN5881" s="25"/>
      <x:c r="JXO5881" s="25"/>
      <x:c r="JXP5881" s="25"/>
      <x:c r="JXQ5881" s="25"/>
      <x:c r="JXR5881" s="25"/>
      <x:c r="JXS5881" s="25"/>
      <x:c r="JXT5881" s="25"/>
      <x:c r="JXU5881" s="25"/>
      <x:c r="JXV5881" s="25"/>
      <x:c r="JXW5881" s="25"/>
      <x:c r="JXX5881" s="25"/>
      <x:c r="JXY5881" s="25"/>
      <x:c r="JXZ5881" s="25"/>
      <x:c r="JYA5881" s="25"/>
      <x:c r="JYB5881" s="25"/>
      <x:c r="JYC5881" s="25"/>
      <x:c r="JYD5881" s="25"/>
      <x:c r="JYE5881" s="25"/>
      <x:c r="JYF5881" s="25"/>
      <x:c r="JYG5881" s="25"/>
      <x:c r="JYH5881" s="25"/>
      <x:c r="JYI5881" s="25"/>
      <x:c r="JYJ5881" s="25"/>
      <x:c r="JYK5881" s="25"/>
      <x:c r="JYL5881" s="25"/>
      <x:c r="JYM5881" s="25"/>
      <x:c r="JYN5881" s="25"/>
      <x:c r="JYO5881" s="25"/>
      <x:c r="JYP5881" s="25"/>
      <x:c r="JYQ5881" s="25"/>
      <x:c r="JYR5881" s="25"/>
      <x:c r="JYS5881" s="25"/>
      <x:c r="JYT5881" s="25"/>
      <x:c r="JYU5881" s="25"/>
      <x:c r="JYV5881" s="25"/>
      <x:c r="JYW5881" s="25"/>
      <x:c r="JYX5881" s="25"/>
      <x:c r="JYY5881" s="25"/>
      <x:c r="JYZ5881" s="25"/>
      <x:c r="JZA5881" s="25"/>
      <x:c r="JZB5881" s="25"/>
      <x:c r="JZC5881" s="25"/>
      <x:c r="JZD5881" s="25"/>
      <x:c r="JZE5881" s="25"/>
      <x:c r="JZF5881" s="25"/>
      <x:c r="JZG5881" s="25"/>
      <x:c r="JZH5881" s="25"/>
      <x:c r="JZI5881" s="25"/>
      <x:c r="JZJ5881" s="25"/>
      <x:c r="JZK5881" s="25"/>
      <x:c r="JZL5881" s="25"/>
      <x:c r="JZM5881" s="25"/>
      <x:c r="JZN5881" s="25"/>
      <x:c r="JZO5881" s="25"/>
      <x:c r="JZP5881" s="25"/>
      <x:c r="JZQ5881" s="25"/>
      <x:c r="JZR5881" s="25"/>
      <x:c r="JZS5881" s="25"/>
      <x:c r="JZT5881" s="25"/>
      <x:c r="JZU5881" s="25"/>
      <x:c r="JZV5881" s="25"/>
      <x:c r="JZW5881" s="25"/>
      <x:c r="JZX5881" s="25"/>
      <x:c r="JZY5881" s="25"/>
      <x:c r="JZZ5881" s="25"/>
      <x:c r="KAA5881" s="25"/>
      <x:c r="KAB5881" s="25"/>
      <x:c r="KAC5881" s="25"/>
      <x:c r="KAD5881" s="25"/>
      <x:c r="KAE5881" s="25"/>
      <x:c r="KAF5881" s="25"/>
      <x:c r="KAG5881" s="25"/>
      <x:c r="KAH5881" s="25"/>
      <x:c r="KAI5881" s="25"/>
      <x:c r="KAJ5881" s="25"/>
      <x:c r="KAK5881" s="25"/>
      <x:c r="KAL5881" s="25"/>
      <x:c r="KAM5881" s="25"/>
      <x:c r="KAN5881" s="25"/>
      <x:c r="KAO5881" s="25"/>
      <x:c r="KAP5881" s="25"/>
      <x:c r="KAQ5881" s="25"/>
      <x:c r="KAR5881" s="25"/>
      <x:c r="KAS5881" s="25"/>
      <x:c r="KAT5881" s="25"/>
      <x:c r="KAU5881" s="25"/>
      <x:c r="KAV5881" s="25"/>
      <x:c r="KAW5881" s="25"/>
      <x:c r="KAX5881" s="25"/>
      <x:c r="KAY5881" s="25"/>
      <x:c r="KAZ5881" s="25"/>
      <x:c r="KBA5881" s="25"/>
      <x:c r="KBB5881" s="25"/>
      <x:c r="KBC5881" s="25"/>
      <x:c r="KBD5881" s="25"/>
      <x:c r="KBE5881" s="25"/>
      <x:c r="KBF5881" s="25"/>
      <x:c r="KBG5881" s="25"/>
      <x:c r="KBH5881" s="25"/>
      <x:c r="KBI5881" s="25"/>
      <x:c r="KBJ5881" s="25"/>
      <x:c r="KBK5881" s="25"/>
      <x:c r="KBL5881" s="25"/>
      <x:c r="KBM5881" s="25"/>
      <x:c r="KBN5881" s="25"/>
      <x:c r="KBO5881" s="25"/>
      <x:c r="KBP5881" s="25"/>
      <x:c r="KBQ5881" s="25"/>
      <x:c r="KBR5881" s="25"/>
      <x:c r="KBS5881" s="25"/>
      <x:c r="KBT5881" s="25"/>
      <x:c r="KBU5881" s="25"/>
      <x:c r="KBV5881" s="25"/>
      <x:c r="KBW5881" s="25"/>
      <x:c r="KBX5881" s="25"/>
      <x:c r="KBY5881" s="25"/>
      <x:c r="KBZ5881" s="25"/>
      <x:c r="KCA5881" s="25"/>
      <x:c r="KCB5881" s="25"/>
      <x:c r="KCC5881" s="25"/>
      <x:c r="KCD5881" s="25"/>
      <x:c r="KCE5881" s="25"/>
      <x:c r="KCF5881" s="25"/>
      <x:c r="KCG5881" s="25"/>
      <x:c r="KCH5881" s="25"/>
      <x:c r="KCI5881" s="25"/>
      <x:c r="KCJ5881" s="25"/>
      <x:c r="KCK5881" s="25"/>
      <x:c r="KCL5881" s="25"/>
      <x:c r="KCM5881" s="25"/>
      <x:c r="KCN5881" s="25"/>
      <x:c r="KCO5881" s="25"/>
      <x:c r="KCP5881" s="25"/>
      <x:c r="KCQ5881" s="25"/>
      <x:c r="KCR5881" s="25"/>
      <x:c r="KCS5881" s="25"/>
      <x:c r="KCT5881" s="25"/>
      <x:c r="KCU5881" s="25"/>
      <x:c r="KCV5881" s="25"/>
      <x:c r="KCW5881" s="25"/>
      <x:c r="KCX5881" s="25"/>
      <x:c r="KCY5881" s="25"/>
      <x:c r="KCZ5881" s="25"/>
      <x:c r="KDA5881" s="25"/>
      <x:c r="KDB5881" s="25"/>
      <x:c r="KDC5881" s="25"/>
      <x:c r="KDD5881" s="25"/>
      <x:c r="KDE5881" s="25"/>
      <x:c r="KDF5881" s="25"/>
      <x:c r="KDG5881" s="25"/>
      <x:c r="KDH5881" s="25"/>
      <x:c r="KDI5881" s="25"/>
      <x:c r="KDJ5881" s="25"/>
      <x:c r="KDK5881" s="25"/>
      <x:c r="KDL5881" s="25"/>
      <x:c r="KDM5881" s="25"/>
      <x:c r="KDN5881" s="25"/>
      <x:c r="KDO5881" s="25"/>
      <x:c r="KDP5881" s="25"/>
      <x:c r="KDQ5881" s="25"/>
      <x:c r="KDR5881" s="25"/>
      <x:c r="KDS5881" s="25"/>
      <x:c r="KDT5881" s="25"/>
      <x:c r="KDU5881" s="25"/>
      <x:c r="KDV5881" s="25"/>
      <x:c r="KDW5881" s="25"/>
      <x:c r="KDX5881" s="25"/>
      <x:c r="KDY5881" s="25"/>
      <x:c r="KDZ5881" s="25"/>
      <x:c r="KEA5881" s="25"/>
      <x:c r="KEB5881" s="25"/>
      <x:c r="KEC5881" s="25"/>
      <x:c r="KED5881" s="25"/>
      <x:c r="KEE5881" s="25"/>
      <x:c r="KEF5881" s="25"/>
      <x:c r="KEG5881" s="25"/>
      <x:c r="KEH5881" s="25"/>
      <x:c r="KEI5881" s="25"/>
      <x:c r="KEJ5881" s="25"/>
      <x:c r="KEK5881" s="25"/>
      <x:c r="KEL5881" s="25"/>
      <x:c r="KEM5881" s="25"/>
      <x:c r="KEN5881" s="25"/>
      <x:c r="KEO5881" s="25"/>
      <x:c r="KEP5881" s="25"/>
      <x:c r="KEQ5881" s="25"/>
      <x:c r="KER5881" s="25"/>
      <x:c r="KES5881" s="25"/>
      <x:c r="KET5881" s="25"/>
      <x:c r="KEU5881" s="25"/>
      <x:c r="KEV5881" s="25"/>
      <x:c r="KEW5881" s="25"/>
      <x:c r="KEX5881" s="25"/>
      <x:c r="KEY5881" s="25"/>
      <x:c r="KEZ5881" s="25"/>
      <x:c r="KFA5881" s="25"/>
      <x:c r="KFB5881" s="25"/>
      <x:c r="KFC5881" s="25"/>
      <x:c r="KFD5881" s="25"/>
      <x:c r="KFE5881" s="25"/>
      <x:c r="KFF5881" s="25"/>
      <x:c r="KFG5881" s="25"/>
      <x:c r="KFH5881" s="25"/>
      <x:c r="KFI5881" s="25"/>
      <x:c r="KFJ5881" s="25"/>
      <x:c r="KFK5881" s="25"/>
      <x:c r="KFL5881" s="25"/>
      <x:c r="KFM5881" s="25"/>
      <x:c r="KFN5881" s="25"/>
      <x:c r="KFO5881" s="25"/>
      <x:c r="KFP5881" s="25"/>
      <x:c r="KFQ5881" s="25"/>
      <x:c r="KFR5881" s="25"/>
      <x:c r="KFS5881" s="25"/>
      <x:c r="KFT5881" s="25"/>
      <x:c r="KFU5881" s="25"/>
      <x:c r="KFV5881" s="25"/>
      <x:c r="KFW5881" s="25"/>
      <x:c r="KFX5881" s="25"/>
      <x:c r="KFY5881" s="25"/>
      <x:c r="KFZ5881" s="25"/>
      <x:c r="KGA5881" s="25"/>
      <x:c r="KGB5881" s="25"/>
      <x:c r="KGC5881" s="25"/>
      <x:c r="KGD5881" s="25"/>
      <x:c r="KGE5881" s="25"/>
      <x:c r="KGF5881" s="25"/>
      <x:c r="KGG5881" s="25"/>
      <x:c r="KGH5881" s="25"/>
      <x:c r="KGI5881" s="25"/>
      <x:c r="KGJ5881" s="25"/>
      <x:c r="KGK5881" s="25"/>
      <x:c r="KGL5881" s="25"/>
      <x:c r="KGM5881" s="25"/>
      <x:c r="KGN5881" s="25"/>
      <x:c r="KGO5881" s="25"/>
      <x:c r="KGP5881" s="25"/>
      <x:c r="KGQ5881" s="25"/>
      <x:c r="KGR5881" s="25"/>
      <x:c r="KGS5881" s="25"/>
      <x:c r="KGT5881" s="25"/>
      <x:c r="KGU5881" s="25"/>
      <x:c r="KGV5881" s="25"/>
      <x:c r="KGW5881" s="25"/>
      <x:c r="KGX5881" s="25"/>
      <x:c r="KGY5881" s="25"/>
      <x:c r="KGZ5881" s="25"/>
      <x:c r="KHA5881" s="25"/>
      <x:c r="KHB5881" s="25"/>
      <x:c r="KHC5881" s="25"/>
      <x:c r="KHD5881" s="25"/>
      <x:c r="KHE5881" s="25"/>
      <x:c r="KHF5881" s="25"/>
      <x:c r="KHG5881" s="25"/>
      <x:c r="KHH5881" s="25"/>
      <x:c r="KHI5881" s="25"/>
      <x:c r="KHJ5881" s="25"/>
      <x:c r="KHK5881" s="25"/>
      <x:c r="KHL5881" s="25"/>
      <x:c r="KHM5881" s="25"/>
      <x:c r="KHN5881" s="25"/>
      <x:c r="KHO5881" s="25"/>
      <x:c r="KHP5881" s="25"/>
      <x:c r="KHQ5881" s="25"/>
      <x:c r="KHR5881" s="25"/>
      <x:c r="KHS5881" s="25"/>
      <x:c r="KHT5881" s="25"/>
      <x:c r="KHU5881" s="25"/>
      <x:c r="KHV5881" s="25"/>
      <x:c r="KHW5881" s="25"/>
      <x:c r="KHX5881" s="25"/>
      <x:c r="KHY5881" s="25"/>
      <x:c r="KHZ5881" s="25"/>
      <x:c r="KIA5881" s="25"/>
      <x:c r="KIB5881" s="25"/>
      <x:c r="KIC5881" s="25"/>
      <x:c r="KID5881" s="25"/>
      <x:c r="KIE5881" s="25"/>
      <x:c r="KIF5881" s="25"/>
      <x:c r="KIG5881" s="25"/>
      <x:c r="KIH5881" s="25"/>
      <x:c r="KII5881" s="25"/>
      <x:c r="KIJ5881" s="25"/>
      <x:c r="KIK5881" s="25"/>
      <x:c r="KIL5881" s="25"/>
      <x:c r="KIM5881" s="25"/>
      <x:c r="KIN5881" s="25"/>
      <x:c r="KIO5881" s="25"/>
      <x:c r="KIP5881" s="25"/>
      <x:c r="KIQ5881" s="25"/>
      <x:c r="KIR5881" s="25"/>
      <x:c r="KIS5881" s="25"/>
      <x:c r="KIT5881" s="25"/>
      <x:c r="KIU5881" s="25"/>
      <x:c r="KIV5881" s="25"/>
      <x:c r="KIW5881" s="25"/>
      <x:c r="KIX5881" s="25"/>
      <x:c r="KIY5881" s="25"/>
      <x:c r="KIZ5881" s="25"/>
      <x:c r="KJA5881" s="25"/>
      <x:c r="KJB5881" s="25"/>
      <x:c r="KJC5881" s="25"/>
      <x:c r="KJD5881" s="25"/>
      <x:c r="KJE5881" s="25"/>
      <x:c r="KJF5881" s="25"/>
      <x:c r="KJG5881" s="25"/>
      <x:c r="KJH5881" s="25"/>
      <x:c r="KJI5881" s="25"/>
      <x:c r="KJJ5881" s="25"/>
      <x:c r="KJK5881" s="25"/>
      <x:c r="KJL5881" s="25"/>
      <x:c r="KJM5881" s="25"/>
      <x:c r="KJN5881" s="25"/>
      <x:c r="KJO5881" s="25"/>
      <x:c r="KJP5881" s="25"/>
      <x:c r="KJQ5881" s="25"/>
      <x:c r="KJR5881" s="25"/>
      <x:c r="KJS5881" s="25"/>
      <x:c r="KJT5881" s="25"/>
      <x:c r="KJU5881" s="25"/>
      <x:c r="KJV5881" s="25"/>
      <x:c r="KJW5881" s="25"/>
      <x:c r="KJX5881" s="25"/>
      <x:c r="KJY5881" s="25"/>
      <x:c r="KJZ5881" s="25"/>
      <x:c r="KKA5881" s="25"/>
      <x:c r="KKB5881" s="25"/>
      <x:c r="KKC5881" s="25"/>
      <x:c r="KKD5881" s="25"/>
      <x:c r="KKE5881" s="25"/>
      <x:c r="KKF5881" s="25"/>
      <x:c r="KKG5881" s="25"/>
      <x:c r="KKH5881" s="25"/>
      <x:c r="KKI5881" s="25"/>
      <x:c r="KKJ5881" s="25"/>
      <x:c r="KKK5881" s="25"/>
      <x:c r="KKL5881" s="25"/>
      <x:c r="KKM5881" s="25"/>
      <x:c r="KKN5881" s="25"/>
      <x:c r="KKO5881" s="25"/>
      <x:c r="KKP5881" s="25"/>
      <x:c r="KKQ5881" s="25"/>
      <x:c r="KKR5881" s="25"/>
      <x:c r="KKS5881" s="25"/>
      <x:c r="KKT5881" s="25"/>
      <x:c r="KKU5881" s="25"/>
      <x:c r="KKV5881" s="25"/>
      <x:c r="KKW5881" s="25"/>
      <x:c r="KKX5881" s="25"/>
      <x:c r="KKY5881" s="25"/>
      <x:c r="KKZ5881" s="25"/>
      <x:c r="KLA5881" s="25"/>
      <x:c r="KLB5881" s="25"/>
      <x:c r="KLC5881" s="25"/>
      <x:c r="KLD5881" s="25"/>
      <x:c r="KLE5881" s="25"/>
      <x:c r="KLF5881" s="25"/>
      <x:c r="KLG5881" s="25"/>
      <x:c r="KLH5881" s="25"/>
      <x:c r="KLI5881" s="25"/>
      <x:c r="KLJ5881" s="25"/>
      <x:c r="KLK5881" s="25"/>
      <x:c r="KLL5881" s="25"/>
      <x:c r="KLM5881" s="25"/>
      <x:c r="KLN5881" s="25"/>
      <x:c r="KLO5881" s="25"/>
      <x:c r="KLP5881" s="25"/>
      <x:c r="KLQ5881" s="25"/>
      <x:c r="KLR5881" s="25"/>
      <x:c r="KLS5881" s="25"/>
      <x:c r="KLT5881" s="25"/>
      <x:c r="KLU5881" s="25"/>
      <x:c r="KLV5881" s="25"/>
      <x:c r="KLW5881" s="25"/>
      <x:c r="KLX5881" s="25"/>
      <x:c r="KLY5881" s="25"/>
      <x:c r="KLZ5881" s="25"/>
      <x:c r="KMA5881" s="25"/>
      <x:c r="KMB5881" s="25"/>
      <x:c r="KMC5881" s="25"/>
      <x:c r="KMD5881" s="25"/>
      <x:c r="KME5881" s="25"/>
      <x:c r="KMF5881" s="25"/>
      <x:c r="KMG5881" s="25"/>
      <x:c r="KMH5881" s="25"/>
      <x:c r="KMI5881" s="25"/>
      <x:c r="KMJ5881" s="25"/>
      <x:c r="KMK5881" s="25"/>
      <x:c r="KML5881" s="25"/>
      <x:c r="KMM5881" s="25"/>
      <x:c r="KMN5881" s="25"/>
      <x:c r="KMO5881" s="25"/>
      <x:c r="KMP5881" s="25"/>
      <x:c r="KMQ5881" s="25"/>
      <x:c r="KMR5881" s="25"/>
      <x:c r="KMS5881" s="25"/>
      <x:c r="KMT5881" s="25"/>
      <x:c r="KMU5881" s="25"/>
      <x:c r="KMV5881" s="25"/>
      <x:c r="KMW5881" s="25"/>
      <x:c r="KMX5881" s="25"/>
      <x:c r="KMY5881" s="25"/>
      <x:c r="KMZ5881" s="25"/>
      <x:c r="KNA5881" s="25"/>
      <x:c r="KNB5881" s="25"/>
      <x:c r="KNC5881" s="25"/>
      <x:c r="KND5881" s="25"/>
      <x:c r="KNE5881" s="25"/>
      <x:c r="KNF5881" s="25"/>
      <x:c r="KNG5881" s="25"/>
      <x:c r="KNH5881" s="25"/>
      <x:c r="KNI5881" s="25"/>
      <x:c r="KNJ5881" s="25"/>
      <x:c r="KNK5881" s="25"/>
      <x:c r="KNL5881" s="25"/>
      <x:c r="KNM5881" s="25"/>
      <x:c r="KNN5881" s="25"/>
      <x:c r="KNO5881" s="25"/>
      <x:c r="KNP5881" s="25"/>
      <x:c r="KNQ5881" s="25"/>
      <x:c r="KNR5881" s="25"/>
      <x:c r="KNS5881" s="25"/>
      <x:c r="KNT5881" s="25"/>
      <x:c r="KNU5881" s="25"/>
      <x:c r="KNV5881" s="25"/>
      <x:c r="KNW5881" s="25"/>
      <x:c r="KNX5881" s="25"/>
      <x:c r="KNY5881" s="25"/>
      <x:c r="KNZ5881" s="25"/>
      <x:c r="KOA5881" s="25"/>
      <x:c r="KOB5881" s="25"/>
      <x:c r="KOC5881" s="25"/>
      <x:c r="KOD5881" s="25"/>
      <x:c r="KOE5881" s="25"/>
      <x:c r="KOF5881" s="25"/>
      <x:c r="KOG5881" s="25"/>
      <x:c r="KOH5881" s="25"/>
      <x:c r="KOI5881" s="25"/>
      <x:c r="KOJ5881" s="25"/>
      <x:c r="KOK5881" s="25"/>
      <x:c r="KOL5881" s="25"/>
      <x:c r="KOM5881" s="25"/>
      <x:c r="KON5881" s="25"/>
      <x:c r="KOO5881" s="25"/>
      <x:c r="KOP5881" s="25"/>
      <x:c r="KOQ5881" s="25"/>
      <x:c r="KOR5881" s="25"/>
      <x:c r="KOS5881" s="25"/>
      <x:c r="KOT5881" s="25"/>
      <x:c r="KOU5881" s="25"/>
      <x:c r="KOV5881" s="25"/>
      <x:c r="KOW5881" s="25"/>
      <x:c r="KOX5881" s="25"/>
      <x:c r="KOY5881" s="25"/>
      <x:c r="KOZ5881" s="25"/>
      <x:c r="KPA5881" s="25"/>
      <x:c r="KPB5881" s="25"/>
      <x:c r="KPC5881" s="25"/>
      <x:c r="KPD5881" s="25"/>
      <x:c r="KPE5881" s="25"/>
      <x:c r="KPF5881" s="25"/>
      <x:c r="KPG5881" s="25"/>
      <x:c r="KPH5881" s="25"/>
      <x:c r="KPI5881" s="25"/>
      <x:c r="KPJ5881" s="25"/>
      <x:c r="KPK5881" s="25"/>
      <x:c r="KPL5881" s="25"/>
      <x:c r="KPM5881" s="25"/>
      <x:c r="KPN5881" s="25"/>
      <x:c r="KPO5881" s="25"/>
      <x:c r="KPP5881" s="25"/>
      <x:c r="KPQ5881" s="25"/>
      <x:c r="KPR5881" s="25"/>
      <x:c r="KPS5881" s="25"/>
      <x:c r="KPT5881" s="25"/>
      <x:c r="KPU5881" s="25"/>
      <x:c r="KPV5881" s="25"/>
      <x:c r="KPW5881" s="25"/>
      <x:c r="KPX5881" s="25"/>
      <x:c r="KPY5881" s="25"/>
      <x:c r="KPZ5881" s="25"/>
      <x:c r="KQA5881" s="25"/>
      <x:c r="KQB5881" s="25"/>
      <x:c r="KQC5881" s="25"/>
      <x:c r="KQD5881" s="25"/>
      <x:c r="KQE5881" s="25"/>
      <x:c r="KQF5881" s="25"/>
      <x:c r="KQG5881" s="25"/>
      <x:c r="KQH5881" s="25"/>
      <x:c r="KQI5881" s="25"/>
      <x:c r="KQJ5881" s="25"/>
      <x:c r="KQK5881" s="25"/>
      <x:c r="KQL5881" s="25"/>
      <x:c r="KQM5881" s="25"/>
      <x:c r="KQN5881" s="25"/>
      <x:c r="KQO5881" s="25"/>
      <x:c r="KQP5881" s="25"/>
      <x:c r="KQQ5881" s="25"/>
      <x:c r="KQR5881" s="25"/>
      <x:c r="KQS5881" s="25"/>
      <x:c r="KQT5881" s="25"/>
      <x:c r="KQU5881" s="25"/>
      <x:c r="KQV5881" s="25"/>
      <x:c r="KQW5881" s="25"/>
      <x:c r="KQX5881" s="25"/>
      <x:c r="KQY5881" s="25"/>
      <x:c r="KQZ5881" s="25"/>
      <x:c r="KRA5881" s="25"/>
      <x:c r="KRB5881" s="25"/>
      <x:c r="KRC5881" s="25"/>
      <x:c r="KRD5881" s="25"/>
      <x:c r="KRE5881" s="25"/>
      <x:c r="KRF5881" s="25"/>
      <x:c r="KRG5881" s="25"/>
      <x:c r="KRH5881" s="25"/>
      <x:c r="KRI5881" s="25"/>
      <x:c r="KRJ5881" s="25"/>
      <x:c r="KRK5881" s="25"/>
      <x:c r="KRL5881" s="25"/>
      <x:c r="KRM5881" s="25"/>
      <x:c r="KRN5881" s="25"/>
      <x:c r="KRO5881" s="25"/>
      <x:c r="KRP5881" s="25"/>
      <x:c r="KRQ5881" s="25"/>
      <x:c r="KRR5881" s="25"/>
      <x:c r="KRS5881" s="25"/>
      <x:c r="KRT5881" s="25"/>
      <x:c r="KRU5881" s="25"/>
      <x:c r="KRV5881" s="25"/>
      <x:c r="KRW5881" s="25"/>
      <x:c r="KRX5881" s="25"/>
      <x:c r="KRY5881" s="25"/>
      <x:c r="KRZ5881" s="25"/>
      <x:c r="KSA5881" s="25"/>
      <x:c r="KSB5881" s="25"/>
      <x:c r="KSC5881" s="25"/>
      <x:c r="KSD5881" s="25"/>
      <x:c r="KSE5881" s="25"/>
      <x:c r="KSF5881" s="25"/>
      <x:c r="KSG5881" s="25"/>
      <x:c r="KSH5881" s="25"/>
      <x:c r="KSI5881" s="25"/>
      <x:c r="KSJ5881" s="25"/>
      <x:c r="KSK5881" s="25"/>
      <x:c r="KSL5881" s="25"/>
      <x:c r="KSM5881" s="25"/>
      <x:c r="KSN5881" s="25"/>
      <x:c r="KSO5881" s="25"/>
      <x:c r="KSP5881" s="25"/>
      <x:c r="KSQ5881" s="25"/>
      <x:c r="KSR5881" s="25"/>
      <x:c r="KSS5881" s="25"/>
      <x:c r="KST5881" s="25"/>
      <x:c r="KSU5881" s="25"/>
      <x:c r="KSV5881" s="25"/>
      <x:c r="KSW5881" s="25"/>
      <x:c r="KSX5881" s="25"/>
      <x:c r="KSY5881" s="25"/>
      <x:c r="KSZ5881" s="25"/>
      <x:c r="KTA5881" s="25"/>
      <x:c r="KTB5881" s="25"/>
      <x:c r="KTC5881" s="25"/>
      <x:c r="KTD5881" s="25"/>
      <x:c r="KTE5881" s="25"/>
      <x:c r="KTF5881" s="25"/>
      <x:c r="KTG5881" s="25"/>
      <x:c r="KTH5881" s="25"/>
      <x:c r="KTI5881" s="25"/>
      <x:c r="KTJ5881" s="25"/>
      <x:c r="KTK5881" s="25"/>
      <x:c r="KTL5881" s="25"/>
      <x:c r="KTM5881" s="25"/>
      <x:c r="KTN5881" s="25"/>
      <x:c r="KTO5881" s="25"/>
      <x:c r="KTP5881" s="25"/>
      <x:c r="KTQ5881" s="25"/>
      <x:c r="KTR5881" s="25"/>
      <x:c r="KTS5881" s="25"/>
      <x:c r="KTT5881" s="25"/>
      <x:c r="KTU5881" s="25"/>
      <x:c r="KTV5881" s="25"/>
      <x:c r="KTW5881" s="25"/>
      <x:c r="KTX5881" s="25"/>
      <x:c r="KTY5881" s="25"/>
      <x:c r="KTZ5881" s="25"/>
      <x:c r="KUA5881" s="25"/>
      <x:c r="KUB5881" s="25"/>
      <x:c r="KUC5881" s="25"/>
      <x:c r="KUD5881" s="25"/>
      <x:c r="KUE5881" s="25"/>
      <x:c r="KUF5881" s="25"/>
      <x:c r="KUG5881" s="25"/>
      <x:c r="KUH5881" s="25"/>
      <x:c r="KUI5881" s="25"/>
      <x:c r="KUJ5881" s="25"/>
      <x:c r="KUK5881" s="25"/>
      <x:c r="KUL5881" s="25"/>
      <x:c r="KUM5881" s="25"/>
      <x:c r="KUN5881" s="25"/>
      <x:c r="KUO5881" s="25"/>
      <x:c r="KUP5881" s="25"/>
      <x:c r="KUQ5881" s="25"/>
      <x:c r="KUR5881" s="25"/>
      <x:c r="KUS5881" s="25"/>
      <x:c r="KUT5881" s="25"/>
      <x:c r="KUU5881" s="25"/>
      <x:c r="KUV5881" s="25"/>
      <x:c r="KUW5881" s="25"/>
      <x:c r="KUX5881" s="25"/>
      <x:c r="KUY5881" s="25"/>
      <x:c r="KUZ5881" s="25"/>
      <x:c r="KVA5881" s="25"/>
      <x:c r="KVB5881" s="25"/>
      <x:c r="KVC5881" s="25"/>
      <x:c r="KVD5881" s="25"/>
      <x:c r="KVE5881" s="25"/>
      <x:c r="KVF5881" s="25"/>
      <x:c r="KVG5881" s="25"/>
      <x:c r="KVH5881" s="25"/>
      <x:c r="KVI5881" s="25"/>
      <x:c r="KVJ5881" s="25"/>
      <x:c r="KVK5881" s="25"/>
      <x:c r="KVL5881" s="25"/>
      <x:c r="KVM5881" s="25"/>
      <x:c r="KVN5881" s="25"/>
      <x:c r="KVO5881" s="25"/>
      <x:c r="KVP5881" s="25"/>
      <x:c r="KVQ5881" s="25"/>
      <x:c r="KVR5881" s="25"/>
      <x:c r="KVS5881" s="25"/>
      <x:c r="KVT5881" s="25"/>
      <x:c r="KVU5881" s="25"/>
      <x:c r="KVV5881" s="25"/>
      <x:c r="KVW5881" s="25"/>
      <x:c r="KVX5881" s="25"/>
      <x:c r="KVY5881" s="25"/>
      <x:c r="KVZ5881" s="25"/>
      <x:c r="KWA5881" s="25"/>
      <x:c r="KWB5881" s="25"/>
      <x:c r="KWC5881" s="25"/>
      <x:c r="KWD5881" s="25"/>
      <x:c r="KWE5881" s="25"/>
      <x:c r="KWF5881" s="25"/>
      <x:c r="KWG5881" s="25"/>
      <x:c r="KWH5881" s="25"/>
      <x:c r="KWI5881" s="25"/>
      <x:c r="KWJ5881" s="25"/>
      <x:c r="KWK5881" s="25"/>
      <x:c r="KWL5881" s="25"/>
      <x:c r="KWM5881" s="25"/>
      <x:c r="KWN5881" s="25"/>
      <x:c r="KWO5881" s="25"/>
      <x:c r="KWP5881" s="25"/>
      <x:c r="KWQ5881" s="25"/>
      <x:c r="KWR5881" s="25"/>
      <x:c r="KWS5881" s="25"/>
      <x:c r="KWT5881" s="25"/>
      <x:c r="KWU5881" s="25"/>
      <x:c r="KWV5881" s="25"/>
      <x:c r="KWW5881" s="25"/>
      <x:c r="KWX5881" s="25"/>
      <x:c r="KWY5881" s="25"/>
      <x:c r="KWZ5881" s="25"/>
      <x:c r="KXA5881" s="25"/>
      <x:c r="KXB5881" s="25"/>
      <x:c r="KXC5881" s="25"/>
      <x:c r="KXD5881" s="25"/>
      <x:c r="KXE5881" s="25"/>
      <x:c r="KXF5881" s="25"/>
      <x:c r="KXG5881" s="25"/>
      <x:c r="KXH5881" s="25"/>
      <x:c r="KXI5881" s="25"/>
      <x:c r="KXJ5881" s="25"/>
      <x:c r="KXK5881" s="25"/>
      <x:c r="KXL5881" s="25"/>
      <x:c r="KXM5881" s="25"/>
      <x:c r="KXN5881" s="25"/>
      <x:c r="KXO5881" s="25"/>
      <x:c r="KXP5881" s="25"/>
      <x:c r="KXQ5881" s="25"/>
      <x:c r="KXR5881" s="25"/>
      <x:c r="KXS5881" s="25"/>
      <x:c r="KXT5881" s="25"/>
      <x:c r="KXU5881" s="25"/>
      <x:c r="KXV5881" s="25"/>
      <x:c r="KXW5881" s="25"/>
      <x:c r="KXX5881" s="25"/>
      <x:c r="KXY5881" s="25"/>
      <x:c r="KXZ5881" s="25"/>
      <x:c r="KYA5881" s="25"/>
      <x:c r="KYB5881" s="25"/>
      <x:c r="KYC5881" s="25"/>
      <x:c r="KYD5881" s="25"/>
      <x:c r="KYE5881" s="25"/>
      <x:c r="KYF5881" s="25"/>
      <x:c r="KYG5881" s="25"/>
      <x:c r="KYH5881" s="25"/>
      <x:c r="KYI5881" s="25"/>
      <x:c r="KYJ5881" s="25"/>
      <x:c r="KYK5881" s="25"/>
      <x:c r="KYL5881" s="25"/>
      <x:c r="KYM5881" s="25"/>
      <x:c r="KYN5881" s="25"/>
      <x:c r="KYO5881" s="25"/>
      <x:c r="KYP5881" s="25"/>
      <x:c r="KYQ5881" s="25"/>
      <x:c r="KYR5881" s="25"/>
      <x:c r="KYS5881" s="25"/>
      <x:c r="KYT5881" s="25"/>
      <x:c r="KYU5881" s="25"/>
      <x:c r="KYV5881" s="25"/>
      <x:c r="KYW5881" s="25"/>
      <x:c r="KYX5881" s="25"/>
      <x:c r="KYY5881" s="25"/>
      <x:c r="KYZ5881" s="25"/>
      <x:c r="KZA5881" s="25"/>
      <x:c r="KZB5881" s="25"/>
      <x:c r="KZC5881" s="25"/>
      <x:c r="KZD5881" s="25"/>
      <x:c r="KZE5881" s="25"/>
      <x:c r="KZF5881" s="25"/>
      <x:c r="KZG5881" s="25"/>
      <x:c r="KZH5881" s="25"/>
      <x:c r="KZI5881" s="25"/>
      <x:c r="KZJ5881" s="25"/>
      <x:c r="KZK5881" s="25"/>
      <x:c r="KZL5881" s="25"/>
      <x:c r="KZM5881" s="25"/>
      <x:c r="KZN5881" s="25"/>
      <x:c r="KZO5881" s="25"/>
      <x:c r="KZP5881" s="25"/>
      <x:c r="KZQ5881" s="25"/>
      <x:c r="KZR5881" s="25"/>
      <x:c r="KZS5881" s="25"/>
      <x:c r="KZT5881" s="25"/>
      <x:c r="KZU5881" s="25"/>
      <x:c r="KZV5881" s="25"/>
      <x:c r="KZW5881" s="25"/>
      <x:c r="KZX5881" s="25"/>
      <x:c r="KZY5881" s="25"/>
      <x:c r="KZZ5881" s="25"/>
      <x:c r="LAA5881" s="25"/>
      <x:c r="LAB5881" s="25"/>
      <x:c r="LAC5881" s="25"/>
      <x:c r="LAD5881" s="25"/>
      <x:c r="LAE5881" s="25"/>
      <x:c r="LAF5881" s="25"/>
      <x:c r="LAG5881" s="25"/>
      <x:c r="LAH5881" s="25"/>
      <x:c r="LAI5881" s="25"/>
      <x:c r="LAJ5881" s="25"/>
      <x:c r="LAK5881" s="25"/>
      <x:c r="LAL5881" s="25"/>
      <x:c r="LAM5881" s="25"/>
      <x:c r="LAN5881" s="25"/>
      <x:c r="LAO5881" s="25"/>
      <x:c r="LAP5881" s="25"/>
      <x:c r="LAQ5881" s="25"/>
      <x:c r="LAR5881" s="25"/>
      <x:c r="LAS5881" s="25"/>
      <x:c r="LAT5881" s="25"/>
      <x:c r="LAU5881" s="25"/>
      <x:c r="LAV5881" s="25"/>
      <x:c r="LAW5881" s="25"/>
      <x:c r="LAX5881" s="25"/>
      <x:c r="LAY5881" s="25"/>
      <x:c r="LAZ5881" s="25"/>
      <x:c r="LBA5881" s="25"/>
      <x:c r="LBB5881" s="25"/>
      <x:c r="LBC5881" s="25"/>
      <x:c r="LBD5881" s="25"/>
      <x:c r="LBE5881" s="25"/>
      <x:c r="LBF5881" s="25"/>
      <x:c r="LBG5881" s="25"/>
      <x:c r="LBH5881" s="25"/>
      <x:c r="LBI5881" s="25"/>
      <x:c r="LBJ5881" s="25"/>
      <x:c r="LBK5881" s="25"/>
      <x:c r="LBL5881" s="25"/>
      <x:c r="LBM5881" s="25"/>
      <x:c r="LBN5881" s="25"/>
      <x:c r="LBO5881" s="25"/>
      <x:c r="LBP5881" s="25"/>
      <x:c r="LBQ5881" s="25"/>
      <x:c r="LBR5881" s="25"/>
      <x:c r="LBS5881" s="25"/>
      <x:c r="LBT5881" s="25"/>
      <x:c r="LBU5881" s="25"/>
      <x:c r="LBV5881" s="25"/>
      <x:c r="LBW5881" s="25"/>
      <x:c r="LBX5881" s="25"/>
      <x:c r="LBY5881" s="25"/>
      <x:c r="LBZ5881" s="25"/>
      <x:c r="LCA5881" s="25"/>
      <x:c r="LCB5881" s="25"/>
      <x:c r="LCC5881" s="25"/>
      <x:c r="LCD5881" s="25"/>
      <x:c r="LCE5881" s="25"/>
      <x:c r="LCF5881" s="25"/>
      <x:c r="LCG5881" s="25"/>
      <x:c r="LCH5881" s="25"/>
      <x:c r="LCI5881" s="25"/>
      <x:c r="LCJ5881" s="25"/>
      <x:c r="LCK5881" s="25"/>
      <x:c r="LCL5881" s="25"/>
      <x:c r="LCM5881" s="25"/>
      <x:c r="LCN5881" s="25"/>
      <x:c r="LCO5881" s="25"/>
      <x:c r="LCP5881" s="25"/>
      <x:c r="LCQ5881" s="25"/>
      <x:c r="LCR5881" s="25"/>
      <x:c r="LCS5881" s="25"/>
      <x:c r="LCT5881" s="25"/>
      <x:c r="LCU5881" s="25"/>
      <x:c r="LCV5881" s="25"/>
      <x:c r="LCW5881" s="25"/>
      <x:c r="LCX5881" s="25"/>
      <x:c r="LCY5881" s="25"/>
      <x:c r="LCZ5881" s="25"/>
      <x:c r="LDA5881" s="25"/>
      <x:c r="LDB5881" s="25"/>
      <x:c r="LDC5881" s="25"/>
      <x:c r="LDD5881" s="25"/>
      <x:c r="LDE5881" s="25"/>
      <x:c r="LDF5881" s="25"/>
      <x:c r="LDG5881" s="25"/>
      <x:c r="LDH5881" s="25"/>
      <x:c r="LDI5881" s="25"/>
      <x:c r="LDJ5881" s="25"/>
      <x:c r="LDK5881" s="25"/>
      <x:c r="LDL5881" s="25"/>
      <x:c r="LDM5881" s="25"/>
      <x:c r="LDN5881" s="25"/>
      <x:c r="LDO5881" s="25"/>
      <x:c r="LDP5881" s="25"/>
      <x:c r="LDQ5881" s="25"/>
      <x:c r="LDR5881" s="25"/>
      <x:c r="LDS5881" s="25"/>
      <x:c r="LDT5881" s="25"/>
      <x:c r="LDU5881" s="25"/>
      <x:c r="LDV5881" s="25"/>
      <x:c r="LDW5881" s="25"/>
      <x:c r="LDX5881" s="25"/>
      <x:c r="LDY5881" s="25"/>
      <x:c r="LDZ5881" s="25"/>
      <x:c r="LEA5881" s="25"/>
      <x:c r="LEB5881" s="25"/>
      <x:c r="LEC5881" s="25"/>
      <x:c r="LED5881" s="25"/>
      <x:c r="LEE5881" s="25"/>
      <x:c r="LEF5881" s="25"/>
      <x:c r="LEG5881" s="25"/>
      <x:c r="LEH5881" s="25"/>
      <x:c r="LEI5881" s="25"/>
      <x:c r="LEJ5881" s="25"/>
      <x:c r="LEK5881" s="25"/>
      <x:c r="LEL5881" s="25"/>
      <x:c r="LEM5881" s="25"/>
      <x:c r="LEN5881" s="25"/>
      <x:c r="LEO5881" s="25"/>
      <x:c r="LEP5881" s="25"/>
      <x:c r="LEQ5881" s="25"/>
      <x:c r="LER5881" s="25"/>
      <x:c r="LES5881" s="25"/>
      <x:c r="LET5881" s="25"/>
      <x:c r="LEU5881" s="25"/>
      <x:c r="LEV5881" s="25"/>
      <x:c r="LEW5881" s="25"/>
      <x:c r="LEX5881" s="25"/>
      <x:c r="LEY5881" s="25"/>
      <x:c r="LEZ5881" s="25"/>
      <x:c r="LFA5881" s="25"/>
      <x:c r="LFB5881" s="25"/>
      <x:c r="LFC5881" s="25"/>
      <x:c r="LFD5881" s="25"/>
      <x:c r="LFE5881" s="25"/>
      <x:c r="LFF5881" s="25"/>
      <x:c r="LFG5881" s="25"/>
      <x:c r="LFH5881" s="25"/>
      <x:c r="LFI5881" s="25"/>
      <x:c r="LFJ5881" s="25"/>
      <x:c r="LFK5881" s="25"/>
      <x:c r="LFL5881" s="25"/>
      <x:c r="LFM5881" s="25"/>
      <x:c r="LFN5881" s="25"/>
      <x:c r="LFO5881" s="25"/>
      <x:c r="LFP5881" s="25"/>
      <x:c r="LFQ5881" s="25"/>
      <x:c r="LFR5881" s="25"/>
      <x:c r="LFS5881" s="25"/>
      <x:c r="LFT5881" s="25"/>
      <x:c r="LFU5881" s="25"/>
      <x:c r="LFV5881" s="25"/>
      <x:c r="LFW5881" s="25"/>
      <x:c r="LFX5881" s="25"/>
      <x:c r="LFY5881" s="25"/>
      <x:c r="LFZ5881" s="25"/>
      <x:c r="LGA5881" s="25"/>
      <x:c r="LGB5881" s="25"/>
      <x:c r="LGC5881" s="25"/>
      <x:c r="LGD5881" s="25"/>
      <x:c r="LGE5881" s="25"/>
      <x:c r="LGF5881" s="25"/>
      <x:c r="LGG5881" s="25"/>
      <x:c r="LGH5881" s="25"/>
      <x:c r="LGI5881" s="25"/>
      <x:c r="LGJ5881" s="25"/>
      <x:c r="LGK5881" s="25"/>
      <x:c r="LGL5881" s="25"/>
      <x:c r="LGM5881" s="25"/>
      <x:c r="LGN5881" s="25"/>
      <x:c r="LGO5881" s="25"/>
      <x:c r="LGP5881" s="25"/>
      <x:c r="LGQ5881" s="25"/>
      <x:c r="LGR5881" s="25"/>
      <x:c r="LGS5881" s="25"/>
      <x:c r="LGT5881" s="25"/>
      <x:c r="LGU5881" s="25"/>
      <x:c r="LGV5881" s="25"/>
      <x:c r="LGW5881" s="25"/>
      <x:c r="LGX5881" s="25"/>
      <x:c r="LGY5881" s="25"/>
      <x:c r="LGZ5881" s="25"/>
      <x:c r="LHA5881" s="25"/>
      <x:c r="LHB5881" s="25"/>
      <x:c r="LHC5881" s="25"/>
      <x:c r="LHD5881" s="25"/>
      <x:c r="LHE5881" s="25"/>
      <x:c r="LHF5881" s="25"/>
      <x:c r="LHG5881" s="25"/>
      <x:c r="LHH5881" s="25"/>
      <x:c r="LHI5881" s="25"/>
      <x:c r="LHJ5881" s="25"/>
      <x:c r="LHK5881" s="25"/>
      <x:c r="LHL5881" s="25"/>
      <x:c r="LHM5881" s="25"/>
      <x:c r="LHN5881" s="25"/>
      <x:c r="LHO5881" s="25"/>
      <x:c r="LHP5881" s="25"/>
      <x:c r="LHQ5881" s="25"/>
      <x:c r="LHR5881" s="25"/>
      <x:c r="LHS5881" s="25"/>
      <x:c r="LHT5881" s="25"/>
      <x:c r="LHU5881" s="25"/>
      <x:c r="LHV5881" s="25"/>
      <x:c r="LHW5881" s="25"/>
      <x:c r="LHX5881" s="25"/>
      <x:c r="LHY5881" s="25"/>
      <x:c r="LHZ5881" s="25"/>
      <x:c r="LIA5881" s="25"/>
      <x:c r="LIB5881" s="25"/>
      <x:c r="LIC5881" s="25"/>
      <x:c r="LID5881" s="25"/>
      <x:c r="LIE5881" s="25"/>
      <x:c r="LIF5881" s="25"/>
      <x:c r="LIG5881" s="25"/>
      <x:c r="LIH5881" s="25"/>
      <x:c r="LII5881" s="25"/>
      <x:c r="LIJ5881" s="25"/>
      <x:c r="LIK5881" s="25"/>
      <x:c r="LIL5881" s="25"/>
      <x:c r="LIM5881" s="25"/>
      <x:c r="LIN5881" s="25"/>
      <x:c r="LIO5881" s="25"/>
      <x:c r="LIP5881" s="25"/>
      <x:c r="LIQ5881" s="25"/>
      <x:c r="LIR5881" s="25"/>
      <x:c r="LIS5881" s="25"/>
      <x:c r="LIT5881" s="25"/>
      <x:c r="LIU5881" s="25"/>
      <x:c r="LIV5881" s="25"/>
      <x:c r="LIW5881" s="25"/>
      <x:c r="LIX5881" s="25"/>
      <x:c r="LIY5881" s="25"/>
      <x:c r="LIZ5881" s="25"/>
      <x:c r="LJA5881" s="25"/>
      <x:c r="LJB5881" s="25"/>
      <x:c r="LJC5881" s="25"/>
      <x:c r="LJD5881" s="25"/>
      <x:c r="LJE5881" s="25"/>
      <x:c r="LJF5881" s="25"/>
      <x:c r="LJG5881" s="25"/>
      <x:c r="LJH5881" s="25"/>
      <x:c r="LJI5881" s="25"/>
      <x:c r="LJJ5881" s="25"/>
      <x:c r="LJK5881" s="25"/>
      <x:c r="LJL5881" s="25"/>
      <x:c r="LJM5881" s="25"/>
      <x:c r="LJN5881" s="25"/>
      <x:c r="LJO5881" s="25"/>
      <x:c r="LJP5881" s="25"/>
      <x:c r="LJQ5881" s="25"/>
      <x:c r="LJR5881" s="25"/>
      <x:c r="LJS5881" s="25"/>
      <x:c r="LJT5881" s="25"/>
      <x:c r="LJU5881" s="25"/>
      <x:c r="LJV5881" s="25"/>
      <x:c r="LJW5881" s="25"/>
      <x:c r="LJX5881" s="25"/>
      <x:c r="LJY5881" s="25"/>
      <x:c r="LJZ5881" s="25"/>
      <x:c r="LKA5881" s="25"/>
      <x:c r="LKB5881" s="25"/>
      <x:c r="LKC5881" s="25"/>
      <x:c r="LKD5881" s="25"/>
      <x:c r="LKE5881" s="25"/>
      <x:c r="LKF5881" s="25"/>
      <x:c r="LKG5881" s="25"/>
      <x:c r="LKH5881" s="25"/>
      <x:c r="LKI5881" s="25"/>
      <x:c r="LKJ5881" s="25"/>
      <x:c r="LKK5881" s="25"/>
      <x:c r="LKL5881" s="25"/>
      <x:c r="LKM5881" s="25"/>
      <x:c r="LKN5881" s="25"/>
      <x:c r="LKO5881" s="25"/>
      <x:c r="LKP5881" s="25"/>
      <x:c r="LKQ5881" s="25"/>
      <x:c r="LKR5881" s="25"/>
      <x:c r="LKS5881" s="25"/>
      <x:c r="LKT5881" s="25"/>
      <x:c r="LKU5881" s="25"/>
      <x:c r="LKV5881" s="25"/>
      <x:c r="LKW5881" s="25"/>
      <x:c r="LKX5881" s="25"/>
      <x:c r="LKY5881" s="25"/>
      <x:c r="LKZ5881" s="25"/>
      <x:c r="LLA5881" s="25"/>
      <x:c r="LLB5881" s="25"/>
      <x:c r="LLC5881" s="25"/>
      <x:c r="LLD5881" s="25"/>
      <x:c r="LLE5881" s="25"/>
      <x:c r="LLF5881" s="25"/>
      <x:c r="LLG5881" s="25"/>
      <x:c r="LLH5881" s="25"/>
      <x:c r="LLI5881" s="25"/>
      <x:c r="LLJ5881" s="25"/>
      <x:c r="LLK5881" s="25"/>
      <x:c r="LLL5881" s="25"/>
      <x:c r="LLM5881" s="25"/>
      <x:c r="LLN5881" s="25"/>
      <x:c r="LLO5881" s="25"/>
      <x:c r="LLP5881" s="25"/>
      <x:c r="LLQ5881" s="25"/>
      <x:c r="LLR5881" s="25"/>
      <x:c r="LLS5881" s="25"/>
      <x:c r="LLT5881" s="25"/>
      <x:c r="LLU5881" s="25"/>
      <x:c r="LLV5881" s="25"/>
      <x:c r="LLW5881" s="25"/>
      <x:c r="LLX5881" s="25"/>
      <x:c r="LLY5881" s="25"/>
      <x:c r="LLZ5881" s="25"/>
      <x:c r="LMA5881" s="25"/>
      <x:c r="LMB5881" s="25"/>
      <x:c r="LMC5881" s="25"/>
      <x:c r="LMD5881" s="25"/>
      <x:c r="LME5881" s="25"/>
      <x:c r="LMF5881" s="25"/>
      <x:c r="LMG5881" s="25"/>
      <x:c r="LMH5881" s="25"/>
      <x:c r="LMI5881" s="25"/>
      <x:c r="LMJ5881" s="25"/>
      <x:c r="LMK5881" s="25"/>
      <x:c r="LML5881" s="25"/>
      <x:c r="LMM5881" s="25"/>
      <x:c r="LMN5881" s="25"/>
      <x:c r="LMO5881" s="25"/>
      <x:c r="LMP5881" s="25"/>
      <x:c r="LMQ5881" s="25"/>
      <x:c r="LMR5881" s="25"/>
      <x:c r="LMS5881" s="25"/>
      <x:c r="LMT5881" s="25"/>
      <x:c r="LMU5881" s="25"/>
      <x:c r="LMV5881" s="25"/>
      <x:c r="LMW5881" s="25"/>
      <x:c r="LMX5881" s="25"/>
      <x:c r="LMY5881" s="25"/>
      <x:c r="LMZ5881" s="25"/>
      <x:c r="LNA5881" s="25"/>
      <x:c r="LNB5881" s="25"/>
      <x:c r="LNC5881" s="25"/>
      <x:c r="LND5881" s="25"/>
      <x:c r="LNE5881" s="25"/>
      <x:c r="LNF5881" s="25"/>
      <x:c r="LNG5881" s="25"/>
      <x:c r="LNH5881" s="25"/>
      <x:c r="LNI5881" s="25"/>
      <x:c r="LNJ5881" s="25"/>
      <x:c r="LNK5881" s="25"/>
      <x:c r="LNL5881" s="25"/>
      <x:c r="LNM5881" s="25"/>
      <x:c r="LNN5881" s="25"/>
      <x:c r="LNO5881" s="25"/>
      <x:c r="LNP5881" s="25"/>
      <x:c r="LNQ5881" s="25"/>
      <x:c r="LNR5881" s="25"/>
      <x:c r="LNS5881" s="25"/>
      <x:c r="LNT5881" s="25"/>
      <x:c r="LNU5881" s="25"/>
      <x:c r="LNV5881" s="25"/>
      <x:c r="LNW5881" s="25"/>
      <x:c r="LNX5881" s="25"/>
      <x:c r="LNY5881" s="25"/>
      <x:c r="LNZ5881" s="25"/>
      <x:c r="LOA5881" s="25"/>
      <x:c r="LOB5881" s="25"/>
      <x:c r="LOC5881" s="25"/>
      <x:c r="LOD5881" s="25"/>
      <x:c r="LOE5881" s="25"/>
      <x:c r="LOF5881" s="25"/>
      <x:c r="LOG5881" s="25"/>
      <x:c r="LOH5881" s="25"/>
      <x:c r="LOI5881" s="25"/>
      <x:c r="LOJ5881" s="25"/>
      <x:c r="LOK5881" s="25"/>
      <x:c r="LOL5881" s="25"/>
      <x:c r="LOM5881" s="25"/>
      <x:c r="LON5881" s="25"/>
      <x:c r="LOO5881" s="25"/>
      <x:c r="LOP5881" s="25"/>
      <x:c r="LOQ5881" s="25"/>
      <x:c r="LOR5881" s="25"/>
      <x:c r="LOS5881" s="25"/>
      <x:c r="LOT5881" s="25"/>
      <x:c r="LOU5881" s="25"/>
      <x:c r="LOV5881" s="25"/>
      <x:c r="LOW5881" s="25"/>
      <x:c r="LOX5881" s="25"/>
      <x:c r="LOY5881" s="25"/>
      <x:c r="LOZ5881" s="25"/>
      <x:c r="LPA5881" s="25"/>
      <x:c r="LPB5881" s="25"/>
      <x:c r="LPC5881" s="25"/>
      <x:c r="LPD5881" s="25"/>
      <x:c r="LPE5881" s="25"/>
      <x:c r="LPF5881" s="25"/>
      <x:c r="LPG5881" s="25"/>
      <x:c r="LPH5881" s="25"/>
      <x:c r="LPI5881" s="25"/>
      <x:c r="LPJ5881" s="25"/>
      <x:c r="LPK5881" s="25"/>
      <x:c r="LPL5881" s="25"/>
      <x:c r="LPM5881" s="25"/>
      <x:c r="LPN5881" s="25"/>
      <x:c r="LPO5881" s="25"/>
      <x:c r="LPP5881" s="25"/>
      <x:c r="LPQ5881" s="25"/>
      <x:c r="LPR5881" s="25"/>
      <x:c r="LPS5881" s="25"/>
      <x:c r="LPT5881" s="25"/>
      <x:c r="LPU5881" s="25"/>
      <x:c r="LPV5881" s="25"/>
      <x:c r="LPW5881" s="25"/>
      <x:c r="LPX5881" s="25"/>
      <x:c r="LPY5881" s="25"/>
      <x:c r="LPZ5881" s="25"/>
      <x:c r="LQA5881" s="25"/>
      <x:c r="LQB5881" s="25"/>
      <x:c r="LQC5881" s="25"/>
      <x:c r="LQD5881" s="25"/>
      <x:c r="LQE5881" s="25"/>
      <x:c r="LQF5881" s="25"/>
      <x:c r="LQG5881" s="25"/>
      <x:c r="LQH5881" s="25"/>
      <x:c r="LQI5881" s="25"/>
      <x:c r="LQJ5881" s="25"/>
      <x:c r="LQK5881" s="25"/>
      <x:c r="LQL5881" s="25"/>
      <x:c r="LQM5881" s="25"/>
      <x:c r="LQN5881" s="25"/>
      <x:c r="LQO5881" s="25"/>
      <x:c r="LQP5881" s="25"/>
      <x:c r="LQQ5881" s="25"/>
      <x:c r="LQR5881" s="25"/>
      <x:c r="LQS5881" s="25"/>
      <x:c r="LQT5881" s="25"/>
      <x:c r="LQU5881" s="25"/>
      <x:c r="LQV5881" s="25"/>
      <x:c r="LQW5881" s="25"/>
      <x:c r="LQX5881" s="25"/>
      <x:c r="LQY5881" s="25"/>
      <x:c r="LQZ5881" s="25"/>
      <x:c r="LRA5881" s="25"/>
      <x:c r="LRB5881" s="25"/>
      <x:c r="LRC5881" s="25"/>
      <x:c r="LRD5881" s="25"/>
      <x:c r="LRE5881" s="25"/>
      <x:c r="LRF5881" s="25"/>
      <x:c r="LRG5881" s="25"/>
      <x:c r="LRH5881" s="25"/>
      <x:c r="LRI5881" s="25"/>
      <x:c r="LRJ5881" s="25"/>
      <x:c r="LRK5881" s="25"/>
      <x:c r="LRL5881" s="25"/>
      <x:c r="LRM5881" s="25"/>
      <x:c r="LRN5881" s="25"/>
      <x:c r="LRO5881" s="25"/>
      <x:c r="LRP5881" s="25"/>
      <x:c r="LRQ5881" s="25"/>
      <x:c r="LRR5881" s="25"/>
      <x:c r="LRS5881" s="25"/>
      <x:c r="LRT5881" s="25"/>
      <x:c r="LRU5881" s="25"/>
      <x:c r="LRV5881" s="25"/>
      <x:c r="LRW5881" s="25"/>
      <x:c r="LRX5881" s="25"/>
      <x:c r="LRY5881" s="25"/>
      <x:c r="LRZ5881" s="25"/>
      <x:c r="LSA5881" s="25"/>
      <x:c r="LSB5881" s="25"/>
      <x:c r="LSC5881" s="25"/>
      <x:c r="LSD5881" s="25"/>
      <x:c r="LSE5881" s="25"/>
      <x:c r="LSF5881" s="25"/>
      <x:c r="LSG5881" s="25"/>
      <x:c r="LSH5881" s="25"/>
      <x:c r="LSI5881" s="25"/>
      <x:c r="LSJ5881" s="25"/>
      <x:c r="LSK5881" s="25"/>
      <x:c r="LSL5881" s="25"/>
      <x:c r="LSM5881" s="25"/>
      <x:c r="LSN5881" s="25"/>
      <x:c r="LSO5881" s="25"/>
      <x:c r="LSP5881" s="25"/>
      <x:c r="LSQ5881" s="25"/>
      <x:c r="LSR5881" s="25"/>
      <x:c r="LSS5881" s="25"/>
      <x:c r="LST5881" s="25"/>
      <x:c r="LSU5881" s="25"/>
      <x:c r="LSV5881" s="25"/>
      <x:c r="LSW5881" s="25"/>
      <x:c r="LSX5881" s="25"/>
      <x:c r="LSY5881" s="25"/>
      <x:c r="LSZ5881" s="25"/>
      <x:c r="LTA5881" s="25"/>
      <x:c r="LTB5881" s="25"/>
      <x:c r="LTC5881" s="25"/>
      <x:c r="LTD5881" s="25"/>
      <x:c r="LTE5881" s="25"/>
      <x:c r="LTF5881" s="25"/>
      <x:c r="LTG5881" s="25"/>
      <x:c r="LTH5881" s="25"/>
      <x:c r="LTI5881" s="25"/>
      <x:c r="LTJ5881" s="25"/>
      <x:c r="LTK5881" s="25"/>
      <x:c r="LTL5881" s="25"/>
      <x:c r="LTM5881" s="25"/>
      <x:c r="LTN5881" s="25"/>
      <x:c r="LTO5881" s="25"/>
      <x:c r="LTP5881" s="25"/>
      <x:c r="LTQ5881" s="25"/>
      <x:c r="LTR5881" s="25"/>
      <x:c r="LTS5881" s="25"/>
      <x:c r="LTT5881" s="25"/>
      <x:c r="LTU5881" s="25"/>
      <x:c r="LTV5881" s="25"/>
      <x:c r="LTW5881" s="25"/>
      <x:c r="LTX5881" s="25"/>
      <x:c r="LTY5881" s="25"/>
      <x:c r="LTZ5881" s="25"/>
      <x:c r="LUA5881" s="25"/>
      <x:c r="LUB5881" s="25"/>
      <x:c r="LUC5881" s="25"/>
      <x:c r="LUD5881" s="25"/>
      <x:c r="LUE5881" s="25"/>
      <x:c r="LUF5881" s="25"/>
      <x:c r="LUG5881" s="25"/>
      <x:c r="LUH5881" s="25"/>
      <x:c r="LUI5881" s="25"/>
      <x:c r="LUJ5881" s="25"/>
      <x:c r="LUK5881" s="25"/>
      <x:c r="LUL5881" s="25"/>
      <x:c r="LUM5881" s="25"/>
      <x:c r="LUN5881" s="25"/>
      <x:c r="LUO5881" s="25"/>
      <x:c r="LUP5881" s="25"/>
      <x:c r="LUQ5881" s="25"/>
      <x:c r="LUR5881" s="25"/>
      <x:c r="LUS5881" s="25"/>
      <x:c r="LUT5881" s="25"/>
      <x:c r="LUU5881" s="25"/>
      <x:c r="LUV5881" s="25"/>
      <x:c r="LUW5881" s="25"/>
      <x:c r="LUX5881" s="25"/>
      <x:c r="LUY5881" s="25"/>
      <x:c r="LUZ5881" s="25"/>
      <x:c r="LVA5881" s="25"/>
      <x:c r="LVB5881" s="25"/>
      <x:c r="LVC5881" s="25"/>
      <x:c r="LVD5881" s="25"/>
      <x:c r="LVE5881" s="25"/>
      <x:c r="LVF5881" s="25"/>
      <x:c r="LVG5881" s="25"/>
      <x:c r="LVH5881" s="25"/>
      <x:c r="LVI5881" s="25"/>
      <x:c r="LVJ5881" s="25"/>
      <x:c r="LVK5881" s="25"/>
      <x:c r="LVL5881" s="25"/>
      <x:c r="LVM5881" s="25"/>
      <x:c r="LVN5881" s="25"/>
      <x:c r="LVO5881" s="25"/>
      <x:c r="LVP5881" s="25"/>
      <x:c r="LVQ5881" s="25"/>
      <x:c r="LVR5881" s="25"/>
      <x:c r="LVS5881" s="25"/>
      <x:c r="LVT5881" s="25"/>
      <x:c r="LVU5881" s="25"/>
      <x:c r="LVV5881" s="25"/>
      <x:c r="LVW5881" s="25"/>
      <x:c r="LVX5881" s="25"/>
      <x:c r="LVY5881" s="25"/>
      <x:c r="LVZ5881" s="25"/>
      <x:c r="LWA5881" s="25"/>
      <x:c r="LWB5881" s="25"/>
      <x:c r="LWC5881" s="25"/>
      <x:c r="LWD5881" s="25"/>
      <x:c r="LWE5881" s="25"/>
      <x:c r="LWF5881" s="25"/>
      <x:c r="LWG5881" s="25"/>
      <x:c r="LWH5881" s="25"/>
      <x:c r="LWI5881" s="25"/>
      <x:c r="LWJ5881" s="25"/>
      <x:c r="LWK5881" s="25"/>
      <x:c r="LWL5881" s="25"/>
      <x:c r="LWM5881" s="25"/>
      <x:c r="LWN5881" s="25"/>
      <x:c r="LWO5881" s="25"/>
      <x:c r="LWP5881" s="25"/>
      <x:c r="LWQ5881" s="25"/>
      <x:c r="LWR5881" s="25"/>
      <x:c r="LWS5881" s="25"/>
      <x:c r="LWT5881" s="25"/>
      <x:c r="LWU5881" s="25"/>
      <x:c r="LWV5881" s="25"/>
      <x:c r="LWW5881" s="25"/>
      <x:c r="LWX5881" s="25"/>
      <x:c r="LWY5881" s="25"/>
      <x:c r="LWZ5881" s="25"/>
      <x:c r="LXA5881" s="25"/>
      <x:c r="LXB5881" s="25"/>
      <x:c r="LXC5881" s="25"/>
      <x:c r="LXD5881" s="25"/>
      <x:c r="LXE5881" s="25"/>
      <x:c r="LXF5881" s="25"/>
      <x:c r="LXG5881" s="25"/>
      <x:c r="LXH5881" s="25"/>
      <x:c r="LXI5881" s="25"/>
      <x:c r="LXJ5881" s="25"/>
      <x:c r="LXK5881" s="25"/>
      <x:c r="LXL5881" s="25"/>
      <x:c r="LXM5881" s="25"/>
      <x:c r="LXN5881" s="25"/>
      <x:c r="LXO5881" s="25"/>
      <x:c r="LXP5881" s="25"/>
      <x:c r="LXQ5881" s="25"/>
      <x:c r="LXR5881" s="25"/>
      <x:c r="LXS5881" s="25"/>
      <x:c r="LXT5881" s="25"/>
      <x:c r="LXU5881" s="25"/>
      <x:c r="LXV5881" s="25"/>
      <x:c r="LXW5881" s="25"/>
      <x:c r="LXX5881" s="25"/>
      <x:c r="LXY5881" s="25"/>
      <x:c r="LXZ5881" s="25"/>
      <x:c r="LYA5881" s="25"/>
      <x:c r="LYB5881" s="25"/>
      <x:c r="LYC5881" s="25"/>
      <x:c r="LYD5881" s="25"/>
      <x:c r="LYE5881" s="25"/>
      <x:c r="LYF5881" s="25"/>
      <x:c r="LYG5881" s="25"/>
      <x:c r="LYH5881" s="25"/>
      <x:c r="LYI5881" s="25"/>
      <x:c r="LYJ5881" s="25"/>
      <x:c r="LYK5881" s="25"/>
      <x:c r="LYL5881" s="25"/>
      <x:c r="LYM5881" s="25"/>
      <x:c r="LYN5881" s="25"/>
      <x:c r="LYO5881" s="25"/>
      <x:c r="LYP5881" s="25"/>
      <x:c r="LYQ5881" s="25"/>
      <x:c r="LYR5881" s="25"/>
      <x:c r="LYS5881" s="25"/>
      <x:c r="LYT5881" s="25"/>
      <x:c r="LYU5881" s="25"/>
      <x:c r="LYV5881" s="25"/>
      <x:c r="LYW5881" s="25"/>
      <x:c r="LYX5881" s="25"/>
      <x:c r="LYY5881" s="25"/>
      <x:c r="LYZ5881" s="25"/>
      <x:c r="LZA5881" s="25"/>
      <x:c r="LZB5881" s="25"/>
      <x:c r="LZC5881" s="25"/>
      <x:c r="LZD5881" s="25"/>
      <x:c r="LZE5881" s="25"/>
      <x:c r="LZF5881" s="25"/>
      <x:c r="LZG5881" s="25"/>
      <x:c r="LZH5881" s="25"/>
      <x:c r="LZI5881" s="25"/>
      <x:c r="LZJ5881" s="25"/>
      <x:c r="LZK5881" s="25"/>
      <x:c r="LZL5881" s="25"/>
      <x:c r="LZM5881" s="25"/>
      <x:c r="LZN5881" s="25"/>
      <x:c r="LZO5881" s="25"/>
      <x:c r="LZP5881" s="25"/>
      <x:c r="LZQ5881" s="25"/>
      <x:c r="LZR5881" s="25"/>
      <x:c r="LZS5881" s="25"/>
      <x:c r="LZT5881" s="25"/>
      <x:c r="LZU5881" s="25"/>
      <x:c r="LZV5881" s="25"/>
      <x:c r="LZW5881" s="25"/>
      <x:c r="LZX5881" s="25"/>
      <x:c r="LZY5881" s="25"/>
      <x:c r="LZZ5881" s="25"/>
      <x:c r="MAA5881" s="25"/>
      <x:c r="MAB5881" s="25"/>
      <x:c r="MAC5881" s="25"/>
      <x:c r="MAD5881" s="25"/>
      <x:c r="MAE5881" s="25"/>
      <x:c r="MAF5881" s="25"/>
      <x:c r="MAG5881" s="25"/>
      <x:c r="MAH5881" s="25"/>
      <x:c r="MAI5881" s="25"/>
      <x:c r="MAJ5881" s="25"/>
      <x:c r="MAK5881" s="25"/>
      <x:c r="MAL5881" s="25"/>
      <x:c r="MAM5881" s="25"/>
      <x:c r="MAN5881" s="25"/>
      <x:c r="MAO5881" s="25"/>
      <x:c r="MAP5881" s="25"/>
      <x:c r="MAQ5881" s="25"/>
      <x:c r="MAR5881" s="25"/>
      <x:c r="MAS5881" s="25"/>
      <x:c r="MAT5881" s="25"/>
      <x:c r="MAU5881" s="25"/>
      <x:c r="MAV5881" s="25"/>
      <x:c r="MAW5881" s="25"/>
      <x:c r="MAX5881" s="25"/>
      <x:c r="MAY5881" s="25"/>
      <x:c r="MAZ5881" s="25"/>
      <x:c r="MBA5881" s="25"/>
      <x:c r="MBB5881" s="25"/>
      <x:c r="MBC5881" s="25"/>
      <x:c r="MBD5881" s="25"/>
      <x:c r="MBE5881" s="25"/>
      <x:c r="MBF5881" s="25"/>
      <x:c r="MBG5881" s="25"/>
      <x:c r="MBH5881" s="25"/>
      <x:c r="MBI5881" s="25"/>
      <x:c r="MBJ5881" s="25"/>
      <x:c r="MBK5881" s="25"/>
      <x:c r="MBL5881" s="25"/>
      <x:c r="MBM5881" s="25"/>
      <x:c r="MBN5881" s="25"/>
      <x:c r="MBO5881" s="25"/>
      <x:c r="MBP5881" s="25"/>
      <x:c r="MBQ5881" s="25"/>
      <x:c r="MBR5881" s="25"/>
      <x:c r="MBS5881" s="25"/>
      <x:c r="MBT5881" s="25"/>
      <x:c r="MBU5881" s="25"/>
      <x:c r="MBV5881" s="25"/>
      <x:c r="MBW5881" s="25"/>
      <x:c r="MBX5881" s="25"/>
      <x:c r="MBY5881" s="25"/>
      <x:c r="MBZ5881" s="25"/>
      <x:c r="MCA5881" s="25"/>
      <x:c r="MCB5881" s="25"/>
      <x:c r="MCC5881" s="25"/>
      <x:c r="MCD5881" s="25"/>
      <x:c r="MCE5881" s="25"/>
      <x:c r="MCF5881" s="25"/>
      <x:c r="MCG5881" s="25"/>
      <x:c r="MCH5881" s="25"/>
      <x:c r="MCI5881" s="25"/>
      <x:c r="MCJ5881" s="25"/>
      <x:c r="MCK5881" s="25"/>
      <x:c r="MCL5881" s="25"/>
      <x:c r="MCM5881" s="25"/>
      <x:c r="MCN5881" s="25"/>
      <x:c r="MCO5881" s="25"/>
      <x:c r="MCP5881" s="25"/>
      <x:c r="MCQ5881" s="25"/>
      <x:c r="MCR5881" s="25"/>
      <x:c r="MCS5881" s="25"/>
      <x:c r="MCT5881" s="25"/>
      <x:c r="MCU5881" s="25"/>
      <x:c r="MCV5881" s="25"/>
      <x:c r="MCW5881" s="25"/>
      <x:c r="MCX5881" s="25"/>
      <x:c r="MCY5881" s="25"/>
      <x:c r="MCZ5881" s="25"/>
      <x:c r="MDA5881" s="25"/>
      <x:c r="MDB5881" s="25"/>
      <x:c r="MDC5881" s="25"/>
      <x:c r="MDD5881" s="25"/>
      <x:c r="MDE5881" s="25"/>
      <x:c r="MDF5881" s="25"/>
      <x:c r="MDG5881" s="25"/>
      <x:c r="MDH5881" s="25"/>
      <x:c r="MDI5881" s="25"/>
      <x:c r="MDJ5881" s="25"/>
      <x:c r="MDK5881" s="25"/>
      <x:c r="MDL5881" s="25"/>
      <x:c r="MDM5881" s="25"/>
      <x:c r="MDN5881" s="25"/>
      <x:c r="MDO5881" s="25"/>
      <x:c r="MDP5881" s="25"/>
      <x:c r="MDQ5881" s="25"/>
      <x:c r="MDR5881" s="25"/>
      <x:c r="MDS5881" s="25"/>
      <x:c r="MDT5881" s="25"/>
      <x:c r="MDU5881" s="25"/>
      <x:c r="MDV5881" s="25"/>
      <x:c r="MDW5881" s="25"/>
      <x:c r="MDX5881" s="25"/>
      <x:c r="MDY5881" s="25"/>
      <x:c r="MDZ5881" s="25"/>
      <x:c r="MEA5881" s="25"/>
      <x:c r="MEB5881" s="25"/>
      <x:c r="MEC5881" s="25"/>
      <x:c r="MED5881" s="25"/>
      <x:c r="MEE5881" s="25"/>
      <x:c r="MEF5881" s="25"/>
      <x:c r="MEG5881" s="25"/>
      <x:c r="MEH5881" s="25"/>
      <x:c r="MEI5881" s="25"/>
      <x:c r="MEJ5881" s="25"/>
      <x:c r="MEK5881" s="25"/>
      <x:c r="MEL5881" s="25"/>
      <x:c r="MEM5881" s="25"/>
      <x:c r="MEN5881" s="25"/>
      <x:c r="MEO5881" s="25"/>
      <x:c r="MEP5881" s="25"/>
      <x:c r="MEQ5881" s="25"/>
      <x:c r="MER5881" s="25"/>
      <x:c r="MES5881" s="25"/>
      <x:c r="MET5881" s="25"/>
      <x:c r="MEU5881" s="25"/>
      <x:c r="MEV5881" s="25"/>
      <x:c r="MEW5881" s="25"/>
      <x:c r="MEX5881" s="25"/>
      <x:c r="MEY5881" s="25"/>
      <x:c r="MEZ5881" s="25"/>
      <x:c r="MFA5881" s="25"/>
      <x:c r="MFB5881" s="25"/>
      <x:c r="MFC5881" s="25"/>
      <x:c r="MFD5881" s="25"/>
      <x:c r="MFE5881" s="25"/>
      <x:c r="MFF5881" s="25"/>
      <x:c r="MFG5881" s="25"/>
      <x:c r="MFH5881" s="25"/>
      <x:c r="MFI5881" s="25"/>
      <x:c r="MFJ5881" s="25"/>
      <x:c r="MFK5881" s="25"/>
      <x:c r="MFL5881" s="25"/>
      <x:c r="MFM5881" s="25"/>
      <x:c r="MFN5881" s="25"/>
      <x:c r="MFO5881" s="25"/>
      <x:c r="MFP5881" s="25"/>
      <x:c r="MFQ5881" s="25"/>
      <x:c r="MFR5881" s="25"/>
      <x:c r="MFS5881" s="25"/>
      <x:c r="MFT5881" s="25"/>
      <x:c r="MFU5881" s="25"/>
      <x:c r="MFV5881" s="25"/>
      <x:c r="MFW5881" s="25"/>
      <x:c r="MFX5881" s="25"/>
      <x:c r="MFY5881" s="25"/>
      <x:c r="MFZ5881" s="25"/>
      <x:c r="MGA5881" s="25"/>
      <x:c r="MGB5881" s="25"/>
      <x:c r="MGC5881" s="25"/>
      <x:c r="MGD5881" s="25"/>
      <x:c r="MGE5881" s="25"/>
      <x:c r="MGF5881" s="25"/>
      <x:c r="MGG5881" s="25"/>
      <x:c r="MGH5881" s="25"/>
      <x:c r="MGI5881" s="25"/>
      <x:c r="MGJ5881" s="25"/>
      <x:c r="MGK5881" s="25"/>
      <x:c r="MGL5881" s="25"/>
      <x:c r="MGM5881" s="25"/>
      <x:c r="MGN5881" s="25"/>
      <x:c r="MGO5881" s="25"/>
      <x:c r="MGP5881" s="25"/>
      <x:c r="MGQ5881" s="25"/>
      <x:c r="MGR5881" s="25"/>
      <x:c r="MGS5881" s="25"/>
      <x:c r="MGT5881" s="25"/>
      <x:c r="MGU5881" s="25"/>
      <x:c r="MGV5881" s="25"/>
      <x:c r="MGW5881" s="25"/>
      <x:c r="MGX5881" s="25"/>
      <x:c r="MGY5881" s="25"/>
      <x:c r="MGZ5881" s="25"/>
      <x:c r="MHA5881" s="25"/>
      <x:c r="MHB5881" s="25"/>
      <x:c r="MHC5881" s="25"/>
      <x:c r="MHD5881" s="25"/>
      <x:c r="MHE5881" s="25"/>
      <x:c r="MHF5881" s="25"/>
      <x:c r="MHG5881" s="25"/>
      <x:c r="MHH5881" s="25"/>
      <x:c r="MHI5881" s="25"/>
      <x:c r="MHJ5881" s="25"/>
      <x:c r="MHK5881" s="25"/>
      <x:c r="MHL5881" s="25"/>
      <x:c r="MHM5881" s="25"/>
      <x:c r="MHN5881" s="25"/>
      <x:c r="MHO5881" s="25"/>
      <x:c r="MHP5881" s="25"/>
      <x:c r="MHQ5881" s="25"/>
      <x:c r="MHR5881" s="25"/>
      <x:c r="MHS5881" s="25"/>
      <x:c r="MHT5881" s="25"/>
      <x:c r="MHU5881" s="25"/>
      <x:c r="MHV5881" s="25"/>
      <x:c r="MHW5881" s="25"/>
      <x:c r="MHX5881" s="25"/>
      <x:c r="MHY5881" s="25"/>
      <x:c r="MHZ5881" s="25"/>
      <x:c r="MIA5881" s="25"/>
      <x:c r="MIB5881" s="25"/>
      <x:c r="MIC5881" s="25"/>
      <x:c r="MID5881" s="25"/>
      <x:c r="MIE5881" s="25"/>
      <x:c r="MIF5881" s="25"/>
      <x:c r="MIG5881" s="25"/>
      <x:c r="MIH5881" s="25"/>
      <x:c r="MII5881" s="25"/>
      <x:c r="MIJ5881" s="25"/>
      <x:c r="MIK5881" s="25"/>
      <x:c r="MIL5881" s="25"/>
      <x:c r="MIM5881" s="25"/>
      <x:c r="MIN5881" s="25"/>
      <x:c r="MIO5881" s="25"/>
      <x:c r="MIP5881" s="25"/>
      <x:c r="MIQ5881" s="25"/>
      <x:c r="MIR5881" s="25"/>
      <x:c r="MIS5881" s="25"/>
      <x:c r="MIT5881" s="25"/>
      <x:c r="MIU5881" s="25"/>
      <x:c r="MIV5881" s="25"/>
      <x:c r="MIW5881" s="25"/>
      <x:c r="MIX5881" s="25"/>
      <x:c r="MIY5881" s="25"/>
      <x:c r="MIZ5881" s="25"/>
      <x:c r="MJA5881" s="25"/>
      <x:c r="MJB5881" s="25"/>
      <x:c r="MJC5881" s="25"/>
      <x:c r="MJD5881" s="25"/>
      <x:c r="MJE5881" s="25"/>
      <x:c r="MJF5881" s="25"/>
      <x:c r="MJG5881" s="25"/>
      <x:c r="MJH5881" s="25"/>
      <x:c r="MJI5881" s="25"/>
      <x:c r="MJJ5881" s="25"/>
      <x:c r="MJK5881" s="25"/>
      <x:c r="MJL5881" s="25"/>
      <x:c r="MJM5881" s="25"/>
      <x:c r="MJN5881" s="25"/>
      <x:c r="MJO5881" s="25"/>
      <x:c r="MJP5881" s="25"/>
      <x:c r="MJQ5881" s="25"/>
      <x:c r="MJR5881" s="25"/>
      <x:c r="MJS5881" s="25"/>
      <x:c r="MJT5881" s="25"/>
      <x:c r="MJU5881" s="25"/>
      <x:c r="MJV5881" s="25"/>
      <x:c r="MJW5881" s="25"/>
      <x:c r="MJX5881" s="25"/>
      <x:c r="MJY5881" s="25"/>
      <x:c r="MJZ5881" s="25"/>
      <x:c r="MKA5881" s="25"/>
      <x:c r="MKB5881" s="25"/>
      <x:c r="MKC5881" s="25"/>
      <x:c r="MKD5881" s="25"/>
      <x:c r="MKE5881" s="25"/>
      <x:c r="MKF5881" s="25"/>
      <x:c r="MKG5881" s="25"/>
      <x:c r="MKH5881" s="25"/>
      <x:c r="MKI5881" s="25"/>
      <x:c r="MKJ5881" s="25"/>
      <x:c r="MKK5881" s="25"/>
      <x:c r="MKL5881" s="25"/>
      <x:c r="MKM5881" s="25"/>
      <x:c r="MKN5881" s="25"/>
      <x:c r="MKO5881" s="25"/>
      <x:c r="MKP5881" s="25"/>
      <x:c r="MKQ5881" s="25"/>
      <x:c r="MKR5881" s="25"/>
      <x:c r="MKS5881" s="25"/>
      <x:c r="MKT5881" s="25"/>
      <x:c r="MKU5881" s="25"/>
      <x:c r="MKV5881" s="25"/>
      <x:c r="MKW5881" s="25"/>
      <x:c r="MKX5881" s="25"/>
      <x:c r="MKY5881" s="25"/>
      <x:c r="MKZ5881" s="25"/>
      <x:c r="MLA5881" s="25"/>
      <x:c r="MLB5881" s="25"/>
      <x:c r="MLC5881" s="25"/>
      <x:c r="MLD5881" s="25"/>
      <x:c r="MLE5881" s="25"/>
      <x:c r="MLF5881" s="25"/>
      <x:c r="MLG5881" s="25"/>
      <x:c r="MLH5881" s="25"/>
      <x:c r="MLI5881" s="25"/>
      <x:c r="MLJ5881" s="25"/>
      <x:c r="MLK5881" s="25"/>
      <x:c r="MLL5881" s="25"/>
      <x:c r="MLM5881" s="25"/>
      <x:c r="MLN5881" s="25"/>
      <x:c r="MLO5881" s="25"/>
      <x:c r="MLP5881" s="25"/>
      <x:c r="MLQ5881" s="25"/>
      <x:c r="MLR5881" s="25"/>
      <x:c r="MLS5881" s="25"/>
      <x:c r="MLT5881" s="25"/>
      <x:c r="MLU5881" s="25"/>
      <x:c r="MLV5881" s="25"/>
      <x:c r="MLW5881" s="25"/>
      <x:c r="MLX5881" s="25"/>
      <x:c r="MLY5881" s="25"/>
      <x:c r="MLZ5881" s="25"/>
      <x:c r="MMA5881" s="25"/>
      <x:c r="MMB5881" s="25"/>
      <x:c r="MMC5881" s="25"/>
      <x:c r="MMD5881" s="25"/>
      <x:c r="MME5881" s="25"/>
      <x:c r="MMF5881" s="25"/>
      <x:c r="MMG5881" s="25"/>
      <x:c r="MMH5881" s="25"/>
      <x:c r="MMI5881" s="25"/>
      <x:c r="MMJ5881" s="25"/>
      <x:c r="MMK5881" s="25"/>
      <x:c r="MML5881" s="25"/>
      <x:c r="MMM5881" s="25"/>
      <x:c r="MMN5881" s="25"/>
      <x:c r="MMO5881" s="25"/>
      <x:c r="MMP5881" s="25"/>
      <x:c r="MMQ5881" s="25"/>
      <x:c r="MMR5881" s="25"/>
      <x:c r="MMS5881" s="25"/>
      <x:c r="MMT5881" s="25"/>
      <x:c r="MMU5881" s="25"/>
      <x:c r="MMV5881" s="25"/>
      <x:c r="MMW5881" s="25"/>
      <x:c r="MMX5881" s="25"/>
      <x:c r="MMY5881" s="25"/>
      <x:c r="MMZ5881" s="25"/>
      <x:c r="MNA5881" s="25"/>
      <x:c r="MNB5881" s="25"/>
      <x:c r="MNC5881" s="25"/>
      <x:c r="MND5881" s="25"/>
      <x:c r="MNE5881" s="25"/>
      <x:c r="MNF5881" s="25"/>
      <x:c r="MNG5881" s="25"/>
      <x:c r="MNH5881" s="25"/>
      <x:c r="MNI5881" s="25"/>
      <x:c r="MNJ5881" s="25"/>
      <x:c r="MNK5881" s="25"/>
      <x:c r="MNL5881" s="25"/>
      <x:c r="MNM5881" s="25"/>
      <x:c r="MNN5881" s="25"/>
      <x:c r="MNO5881" s="25"/>
      <x:c r="MNP5881" s="25"/>
      <x:c r="MNQ5881" s="25"/>
      <x:c r="MNR5881" s="25"/>
      <x:c r="MNS5881" s="25"/>
      <x:c r="MNT5881" s="25"/>
      <x:c r="MNU5881" s="25"/>
      <x:c r="MNV5881" s="25"/>
      <x:c r="MNW5881" s="25"/>
      <x:c r="MNX5881" s="25"/>
      <x:c r="MNY5881" s="25"/>
      <x:c r="MNZ5881" s="25"/>
      <x:c r="MOA5881" s="25"/>
      <x:c r="MOB5881" s="25"/>
      <x:c r="MOC5881" s="25"/>
      <x:c r="MOD5881" s="25"/>
      <x:c r="MOE5881" s="25"/>
      <x:c r="MOF5881" s="25"/>
      <x:c r="MOG5881" s="25"/>
      <x:c r="MOH5881" s="25"/>
      <x:c r="MOI5881" s="25"/>
      <x:c r="MOJ5881" s="25"/>
      <x:c r="MOK5881" s="25"/>
      <x:c r="MOL5881" s="25"/>
      <x:c r="MOM5881" s="25"/>
      <x:c r="MON5881" s="25"/>
      <x:c r="MOO5881" s="25"/>
      <x:c r="MOP5881" s="25"/>
      <x:c r="MOQ5881" s="25"/>
      <x:c r="MOR5881" s="25"/>
      <x:c r="MOS5881" s="25"/>
      <x:c r="MOT5881" s="25"/>
      <x:c r="MOU5881" s="25"/>
      <x:c r="MOV5881" s="25"/>
      <x:c r="MOW5881" s="25"/>
      <x:c r="MOX5881" s="25"/>
      <x:c r="MOY5881" s="25"/>
      <x:c r="MOZ5881" s="25"/>
      <x:c r="MPA5881" s="25"/>
      <x:c r="MPB5881" s="25"/>
      <x:c r="MPC5881" s="25"/>
      <x:c r="MPD5881" s="25"/>
      <x:c r="MPE5881" s="25"/>
      <x:c r="MPF5881" s="25"/>
      <x:c r="MPG5881" s="25"/>
      <x:c r="MPH5881" s="25"/>
      <x:c r="MPI5881" s="25"/>
      <x:c r="MPJ5881" s="25"/>
      <x:c r="MPK5881" s="25"/>
      <x:c r="MPL5881" s="25"/>
      <x:c r="MPM5881" s="25"/>
      <x:c r="MPN5881" s="25"/>
      <x:c r="MPO5881" s="25"/>
      <x:c r="MPP5881" s="25"/>
      <x:c r="MPQ5881" s="25"/>
      <x:c r="MPR5881" s="25"/>
      <x:c r="MPS5881" s="25"/>
      <x:c r="MPT5881" s="25"/>
      <x:c r="MPU5881" s="25"/>
      <x:c r="MPV5881" s="25"/>
      <x:c r="MPW5881" s="25"/>
      <x:c r="MPX5881" s="25"/>
      <x:c r="MPY5881" s="25"/>
      <x:c r="MPZ5881" s="25"/>
      <x:c r="MQA5881" s="25"/>
      <x:c r="MQB5881" s="25"/>
      <x:c r="MQC5881" s="25"/>
      <x:c r="MQD5881" s="25"/>
      <x:c r="MQE5881" s="25"/>
      <x:c r="MQF5881" s="25"/>
      <x:c r="MQG5881" s="25"/>
      <x:c r="MQH5881" s="25"/>
      <x:c r="MQI5881" s="25"/>
      <x:c r="MQJ5881" s="25"/>
      <x:c r="MQK5881" s="25"/>
      <x:c r="MQL5881" s="25"/>
      <x:c r="MQM5881" s="25"/>
      <x:c r="MQN5881" s="25"/>
      <x:c r="MQO5881" s="25"/>
      <x:c r="MQP5881" s="25"/>
      <x:c r="MQQ5881" s="25"/>
      <x:c r="MQR5881" s="25"/>
      <x:c r="MQS5881" s="25"/>
      <x:c r="MQT5881" s="25"/>
      <x:c r="MQU5881" s="25"/>
      <x:c r="MQV5881" s="25"/>
      <x:c r="MQW5881" s="25"/>
      <x:c r="MQX5881" s="25"/>
      <x:c r="MQY5881" s="25"/>
      <x:c r="MQZ5881" s="25"/>
      <x:c r="MRA5881" s="25"/>
      <x:c r="MRB5881" s="25"/>
      <x:c r="MRC5881" s="25"/>
      <x:c r="MRD5881" s="25"/>
      <x:c r="MRE5881" s="25"/>
      <x:c r="MRF5881" s="25"/>
      <x:c r="MRG5881" s="25"/>
      <x:c r="MRH5881" s="25"/>
      <x:c r="MRI5881" s="25"/>
      <x:c r="MRJ5881" s="25"/>
      <x:c r="MRK5881" s="25"/>
      <x:c r="MRL5881" s="25"/>
      <x:c r="MRM5881" s="25"/>
      <x:c r="MRN5881" s="25"/>
      <x:c r="MRO5881" s="25"/>
      <x:c r="MRP5881" s="25"/>
      <x:c r="MRQ5881" s="25"/>
      <x:c r="MRR5881" s="25"/>
      <x:c r="MRS5881" s="25"/>
      <x:c r="MRT5881" s="25"/>
      <x:c r="MRU5881" s="25"/>
      <x:c r="MRV5881" s="25"/>
      <x:c r="MRW5881" s="25"/>
      <x:c r="MRX5881" s="25"/>
      <x:c r="MRY5881" s="25"/>
      <x:c r="MRZ5881" s="25"/>
      <x:c r="MSA5881" s="25"/>
      <x:c r="MSB5881" s="25"/>
      <x:c r="MSC5881" s="25"/>
      <x:c r="MSD5881" s="25"/>
      <x:c r="MSE5881" s="25"/>
      <x:c r="MSF5881" s="25"/>
      <x:c r="MSG5881" s="25"/>
      <x:c r="MSH5881" s="25"/>
      <x:c r="MSI5881" s="25"/>
      <x:c r="MSJ5881" s="25"/>
      <x:c r="MSK5881" s="25"/>
      <x:c r="MSL5881" s="25"/>
      <x:c r="MSM5881" s="25"/>
      <x:c r="MSN5881" s="25"/>
      <x:c r="MSO5881" s="25"/>
      <x:c r="MSP5881" s="25"/>
      <x:c r="MSQ5881" s="25"/>
      <x:c r="MSR5881" s="25"/>
      <x:c r="MSS5881" s="25"/>
      <x:c r="MST5881" s="25"/>
      <x:c r="MSU5881" s="25"/>
      <x:c r="MSV5881" s="25"/>
      <x:c r="MSW5881" s="25"/>
      <x:c r="MSX5881" s="25"/>
      <x:c r="MSY5881" s="25"/>
      <x:c r="MSZ5881" s="25"/>
      <x:c r="MTA5881" s="25"/>
      <x:c r="MTB5881" s="25"/>
      <x:c r="MTC5881" s="25"/>
      <x:c r="MTD5881" s="25"/>
      <x:c r="MTE5881" s="25"/>
      <x:c r="MTF5881" s="25"/>
      <x:c r="MTG5881" s="25"/>
      <x:c r="MTH5881" s="25"/>
      <x:c r="MTI5881" s="25"/>
      <x:c r="MTJ5881" s="25"/>
      <x:c r="MTK5881" s="25"/>
      <x:c r="MTL5881" s="25"/>
      <x:c r="MTM5881" s="25"/>
      <x:c r="MTN5881" s="25"/>
      <x:c r="MTO5881" s="25"/>
      <x:c r="MTP5881" s="25"/>
      <x:c r="MTQ5881" s="25"/>
      <x:c r="MTR5881" s="25"/>
      <x:c r="MTS5881" s="25"/>
      <x:c r="MTT5881" s="25"/>
      <x:c r="MTU5881" s="25"/>
      <x:c r="MTV5881" s="25"/>
      <x:c r="MTW5881" s="25"/>
      <x:c r="MTX5881" s="25"/>
      <x:c r="MTY5881" s="25"/>
      <x:c r="MTZ5881" s="25"/>
      <x:c r="MUA5881" s="25"/>
      <x:c r="MUB5881" s="25"/>
      <x:c r="MUC5881" s="25"/>
      <x:c r="MUD5881" s="25"/>
      <x:c r="MUE5881" s="25"/>
      <x:c r="MUF5881" s="25"/>
      <x:c r="MUG5881" s="25"/>
      <x:c r="MUH5881" s="25"/>
      <x:c r="MUI5881" s="25"/>
      <x:c r="MUJ5881" s="25"/>
      <x:c r="MUK5881" s="25"/>
      <x:c r="MUL5881" s="25"/>
      <x:c r="MUM5881" s="25"/>
      <x:c r="MUN5881" s="25"/>
      <x:c r="MUO5881" s="25"/>
      <x:c r="MUP5881" s="25"/>
      <x:c r="MUQ5881" s="25"/>
      <x:c r="MUR5881" s="25"/>
      <x:c r="MUS5881" s="25"/>
      <x:c r="MUT5881" s="25"/>
      <x:c r="MUU5881" s="25"/>
      <x:c r="MUV5881" s="25"/>
      <x:c r="MUW5881" s="25"/>
      <x:c r="MUX5881" s="25"/>
      <x:c r="MUY5881" s="25"/>
      <x:c r="MUZ5881" s="25"/>
      <x:c r="MVA5881" s="25"/>
      <x:c r="MVB5881" s="25"/>
      <x:c r="MVC5881" s="25"/>
      <x:c r="MVD5881" s="25"/>
      <x:c r="MVE5881" s="25"/>
      <x:c r="MVF5881" s="25"/>
      <x:c r="MVG5881" s="25"/>
      <x:c r="MVH5881" s="25"/>
      <x:c r="MVI5881" s="25"/>
      <x:c r="MVJ5881" s="25"/>
      <x:c r="MVK5881" s="25"/>
      <x:c r="MVL5881" s="25"/>
      <x:c r="MVM5881" s="25"/>
      <x:c r="MVN5881" s="25"/>
      <x:c r="MVO5881" s="25"/>
      <x:c r="MVP5881" s="25"/>
      <x:c r="MVQ5881" s="25"/>
      <x:c r="MVR5881" s="25"/>
      <x:c r="MVS5881" s="25"/>
      <x:c r="MVT5881" s="25"/>
      <x:c r="MVU5881" s="25"/>
      <x:c r="MVV5881" s="25"/>
      <x:c r="MVW5881" s="25"/>
      <x:c r="MVX5881" s="25"/>
      <x:c r="MVY5881" s="25"/>
      <x:c r="MVZ5881" s="25"/>
      <x:c r="MWA5881" s="25"/>
      <x:c r="MWB5881" s="25"/>
      <x:c r="MWC5881" s="25"/>
      <x:c r="MWD5881" s="25"/>
      <x:c r="MWE5881" s="25"/>
      <x:c r="MWF5881" s="25"/>
      <x:c r="MWG5881" s="25"/>
      <x:c r="MWH5881" s="25"/>
      <x:c r="MWI5881" s="25"/>
      <x:c r="MWJ5881" s="25"/>
      <x:c r="MWK5881" s="25"/>
      <x:c r="MWL5881" s="25"/>
      <x:c r="MWM5881" s="25"/>
      <x:c r="MWN5881" s="25"/>
      <x:c r="MWO5881" s="25"/>
      <x:c r="MWP5881" s="25"/>
      <x:c r="MWQ5881" s="25"/>
      <x:c r="MWR5881" s="25"/>
      <x:c r="MWS5881" s="25"/>
      <x:c r="MWT5881" s="25"/>
      <x:c r="MWU5881" s="25"/>
      <x:c r="MWV5881" s="25"/>
      <x:c r="MWW5881" s="25"/>
      <x:c r="MWX5881" s="25"/>
      <x:c r="MWY5881" s="25"/>
      <x:c r="MWZ5881" s="25"/>
      <x:c r="MXA5881" s="25"/>
      <x:c r="MXB5881" s="25"/>
      <x:c r="MXC5881" s="25"/>
      <x:c r="MXD5881" s="25"/>
      <x:c r="MXE5881" s="25"/>
      <x:c r="MXF5881" s="25"/>
      <x:c r="MXG5881" s="25"/>
      <x:c r="MXH5881" s="25"/>
      <x:c r="MXI5881" s="25"/>
      <x:c r="MXJ5881" s="25"/>
      <x:c r="MXK5881" s="25"/>
      <x:c r="MXL5881" s="25"/>
      <x:c r="MXM5881" s="25"/>
      <x:c r="MXN5881" s="25"/>
      <x:c r="MXO5881" s="25"/>
      <x:c r="MXP5881" s="25"/>
      <x:c r="MXQ5881" s="25"/>
      <x:c r="MXR5881" s="25"/>
      <x:c r="MXS5881" s="25"/>
      <x:c r="MXT5881" s="25"/>
      <x:c r="MXU5881" s="25"/>
      <x:c r="MXV5881" s="25"/>
      <x:c r="MXW5881" s="25"/>
      <x:c r="MXX5881" s="25"/>
      <x:c r="MXY5881" s="25"/>
      <x:c r="MXZ5881" s="25"/>
      <x:c r="MYA5881" s="25"/>
      <x:c r="MYB5881" s="25"/>
      <x:c r="MYC5881" s="25"/>
      <x:c r="MYD5881" s="25"/>
      <x:c r="MYE5881" s="25"/>
      <x:c r="MYF5881" s="25"/>
      <x:c r="MYG5881" s="25"/>
      <x:c r="MYH5881" s="25"/>
      <x:c r="MYI5881" s="25"/>
      <x:c r="MYJ5881" s="25"/>
      <x:c r="MYK5881" s="25"/>
      <x:c r="MYL5881" s="25"/>
      <x:c r="MYM5881" s="25"/>
      <x:c r="MYN5881" s="25"/>
      <x:c r="MYO5881" s="25"/>
      <x:c r="MYP5881" s="25"/>
      <x:c r="MYQ5881" s="25"/>
      <x:c r="MYR5881" s="25"/>
      <x:c r="MYS5881" s="25"/>
      <x:c r="MYT5881" s="25"/>
      <x:c r="MYU5881" s="25"/>
      <x:c r="MYV5881" s="25"/>
      <x:c r="MYW5881" s="25"/>
      <x:c r="MYX5881" s="25"/>
      <x:c r="MYY5881" s="25"/>
      <x:c r="MYZ5881" s="25"/>
      <x:c r="MZA5881" s="25"/>
      <x:c r="MZB5881" s="25"/>
      <x:c r="MZC5881" s="25"/>
      <x:c r="MZD5881" s="25"/>
      <x:c r="MZE5881" s="25"/>
      <x:c r="MZF5881" s="25"/>
      <x:c r="MZG5881" s="25"/>
      <x:c r="MZH5881" s="25"/>
      <x:c r="MZI5881" s="25"/>
      <x:c r="MZJ5881" s="25"/>
      <x:c r="MZK5881" s="25"/>
      <x:c r="MZL5881" s="25"/>
      <x:c r="MZM5881" s="25"/>
      <x:c r="MZN5881" s="25"/>
      <x:c r="MZO5881" s="25"/>
      <x:c r="MZP5881" s="25"/>
      <x:c r="MZQ5881" s="25"/>
      <x:c r="MZR5881" s="25"/>
      <x:c r="MZS5881" s="25"/>
      <x:c r="MZT5881" s="25"/>
      <x:c r="MZU5881" s="25"/>
      <x:c r="MZV5881" s="25"/>
      <x:c r="MZW5881" s="25"/>
      <x:c r="MZX5881" s="25"/>
      <x:c r="MZY5881" s="25"/>
      <x:c r="MZZ5881" s="25"/>
      <x:c r="NAA5881" s="25"/>
      <x:c r="NAB5881" s="25"/>
      <x:c r="NAC5881" s="25"/>
      <x:c r="NAD5881" s="25"/>
      <x:c r="NAE5881" s="25"/>
      <x:c r="NAF5881" s="25"/>
      <x:c r="NAG5881" s="25"/>
      <x:c r="NAH5881" s="25"/>
      <x:c r="NAI5881" s="25"/>
      <x:c r="NAJ5881" s="25"/>
      <x:c r="NAK5881" s="25"/>
      <x:c r="NAL5881" s="25"/>
      <x:c r="NAM5881" s="25"/>
      <x:c r="NAN5881" s="25"/>
      <x:c r="NAO5881" s="25"/>
      <x:c r="NAP5881" s="25"/>
      <x:c r="NAQ5881" s="25"/>
      <x:c r="NAR5881" s="25"/>
      <x:c r="NAS5881" s="25"/>
      <x:c r="NAT5881" s="25"/>
      <x:c r="NAU5881" s="25"/>
      <x:c r="NAV5881" s="25"/>
      <x:c r="NAW5881" s="25"/>
      <x:c r="NAX5881" s="25"/>
      <x:c r="NAY5881" s="25"/>
      <x:c r="NAZ5881" s="25"/>
      <x:c r="NBA5881" s="25"/>
      <x:c r="NBB5881" s="25"/>
      <x:c r="NBC5881" s="25"/>
      <x:c r="NBD5881" s="25"/>
      <x:c r="NBE5881" s="25"/>
      <x:c r="NBF5881" s="25"/>
      <x:c r="NBG5881" s="25"/>
      <x:c r="NBH5881" s="25"/>
      <x:c r="NBI5881" s="25"/>
      <x:c r="NBJ5881" s="25"/>
      <x:c r="NBK5881" s="25"/>
      <x:c r="NBL5881" s="25"/>
      <x:c r="NBM5881" s="25"/>
      <x:c r="NBN5881" s="25"/>
      <x:c r="NBO5881" s="25"/>
      <x:c r="NBP5881" s="25"/>
      <x:c r="NBQ5881" s="25"/>
      <x:c r="NBR5881" s="25"/>
      <x:c r="NBS5881" s="25"/>
      <x:c r="NBT5881" s="25"/>
      <x:c r="NBU5881" s="25"/>
      <x:c r="NBV5881" s="25"/>
      <x:c r="NBW5881" s="25"/>
      <x:c r="NBX5881" s="25"/>
      <x:c r="NBY5881" s="25"/>
      <x:c r="NBZ5881" s="25"/>
      <x:c r="NCA5881" s="25"/>
      <x:c r="NCB5881" s="25"/>
      <x:c r="NCC5881" s="25"/>
      <x:c r="NCD5881" s="25"/>
      <x:c r="NCE5881" s="25"/>
      <x:c r="NCF5881" s="25"/>
      <x:c r="NCG5881" s="25"/>
      <x:c r="NCH5881" s="25"/>
      <x:c r="NCI5881" s="25"/>
      <x:c r="NCJ5881" s="25"/>
      <x:c r="NCK5881" s="25"/>
      <x:c r="NCL5881" s="25"/>
      <x:c r="NCM5881" s="25"/>
      <x:c r="NCN5881" s="25"/>
      <x:c r="NCO5881" s="25"/>
      <x:c r="NCP5881" s="25"/>
      <x:c r="NCQ5881" s="25"/>
      <x:c r="NCR5881" s="25"/>
      <x:c r="NCS5881" s="25"/>
      <x:c r="NCT5881" s="25"/>
      <x:c r="NCU5881" s="25"/>
      <x:c r="NCV5881" s="25"/>
      <x:c r="NCW5881" s="25"/>
      <x:c r="NCX5881" s="25"/>
      <x:c r="NCY5881" s="25"/>
      <x:c r="NCZ5881" s="25"/>
      <x:c r="NDA5881" s="25"/>
      <x:c r="NDB5881" s="25"/>
      <x:c r="NDC5881" s="25"/>
      <x:c r="NDD5881" s="25"/>
      <x:c r="NDE5881" s="25"/>
      <x:c r="NDF5881" s="25"/>
      <x:c r="NDG5881" s="25"/>
      <x:c r="NDH5881" s="25"/>
      <x:c r="NDI5881" s="25"/>
      <x:c r="NDJ5881" s="25"/>
      <x:c r="NDK5881" s="25"/>
      <x:c r="NDL5881" s="25"/>
      <x:c r="NDM5881" s="25"/>
      <x:c r="NDN5881" s="25"/>
      <x:c r="NDO5881" s="25"/>
      <x:c r="NDP5881" s="25"/>
      <x:c r="NDQ5881" s="25"/>
      <x:c r="NDR5881" s="25"/>
      <x:c r="NDS5881" s="25"/>
      <x:c r="NDT5881" s="25"/>
      <x:c r="NDU5881" s="25"/>
      <x:c r="NDV5881" s="25"/>
      <x:c r="NDW5881" s="25"/>
      <x:c r="NDX5881" s="25"/>
      <x:c r="NDY5881" s="25"/>
      <x:c r="NDZ5881" s="25"/>
      <x:c r="NEA5881" s="25"/>
      <x:c r="NEB5881" s="25"/>
      <x:c r="NEC5881" s="25"/>
      <x:c r="NED5881" s="25"/>
      <x:c r="NEE5881" s="25"/>
      <x:c r="NEF5881" s="25"/>
      <x:c r="NEG5881" s="25"/>
      <x:c r="NEH5881" s="25"/>
      <x:c r="NEI5881" s="25"/>
      <x:c r="NEJ5881" s="25"/>
      <x:c r="NEK5881" s="25"/>
      <x:c r="NEL5881" s="25"/>
      <x:c r="NEM5881" s="25"/>
      <x:c r="NEN5881" s="25"/>
      <x:c r="NEO5881" s="25"/>
      <x:c r="NEP5881" s="25"/>
      <x:c r="NEQ5881" s="25"/>
      <x:c r="NER5881" s="25"/>
      <x:c r="NES5881" s="25"/>
      <x:c r="NET5881" s="25"/>
      <x:c r="NEU5881" s="25"/>
      <x:c r="NEV5881" s="25"/>
      <x:c r="NEW5881" s="25"/>
      <x:c r="NEX5881" s="25"/>
      <x:c r="NEY5881" s="25"/>
      <x:c r="NEZ5881" s="25"/>
      <x:c r="NFA5881" s="25"/>
      <x:c r="NFB5881" s="25"/>
      <x:c r="NFC5881" s="25"/>
      <x:c r="NFD5881" s="25"/>
      <x:c r="NFE5881" s="25"/>
      <x:c r="NFF5881" s="25"/>
      <x:c r="NFG5881" s="25"/>
      <x:c r="NFH5881" s="25"/>
      <x:c r="NFI5881" s="25"/>
      <x:c r="NFJ5881" s="25"/>
      <x:c r="NFK5881" s="25"/>
      <x:c r="NFL5881" s="25"/>
      <x:c r="NFM5881" s="25"/>
      <x:c r="NFN5881" s="25"/>
      <x:c r="NFO5881" s="25"/>
      <x:c r="NFP5881" s="25"/>
      <x:c r="NFQ5881" s="25"/>
      <x:c r="NFR5881" s="25"/>
      <x:c r="NFS5881" s="25"/>
      <x:c r="NFT5881" s="25"/>
      <x:c r="NFU5881" s="25"/>
      <x:c r="NFV5881" s="25"/>
      <x:c r="NFW5881" s="25"/>
      <x:c r="NFX5881" s="25"/>
      <x:c r="NFY5881" s="25"/>
      <x:c r="NFZ5881" s="25"/>
      <x:c r="NGA5881" s="25"/>
      <x:c r="NGB5881" s="25"/>
      <x:c r="NGC5881" s="25"/>
      <x:c r="NGD5881" s="25"/>
      <x:c r="NGE5881" s="25"/>
      <x:c r="NGF5881" s="25"/>
      <x:c r="NGG5881" s="25"/>
      <x:c r="NGH5881" s="25"/>
      <x:c r="NGI5881" s="25"/>
      <x:c r="NGJ5881" s="25"/>
      <x:c r="NGK5881" s="25"/>
      <x:c r="NGL5881" s="25"/>
      <x:c r="NGM5881" s="25"/>
      <x:c r="NGN5881" s="25"/>
      <x:c r="NGO5881" s="25"/>
      <x:c r="NGP5881" s="25"/>
      <x:c r="NGQ5881" s="25"/>
      <x:c r="NGR5881" s="25"/>
      <x:c r="NGS5881" s="25"/>
      <x:c r="NGT5881" s="25"/>
      <x:c r="NGU5881" s="25"/>
      <x:c r="NGV5881" s="25"/>
      <x:c r="NGW5881" s="25"/>
      <x:c r="NGX5881" s="25"/>
      <x:c r="NGY5881" s="25"/>
      <x:c r="NGZ5881" s="25"/>
      <x:c r="NHA5881" s="25"/>
      <x:c r="NHB5881" s="25"/>
      <x:c r="NHC5881" s="25"/>
      <x:c r="NHD5881" s="25"/>
      <x:c r="NHE5881" s="25"/>
      <x:c r="NHF5881" s="25"/>
      <x:c r="NHG5881" s="25"/>
      <x:c r="NHH5881" s="25"/>
      <x:c r="NHI5881" s="25"/>
      <x:c r="NHJ5881" s="25"/>
      <x:c r="NHK5881" s="25"/>
      <x:c r="NHL5881" s="25"/>
      <x:c r="NHM5881" s="25"/>
      <x:c r="NHN5881" s="25"/>
      <x:c r="NHO5881" s="25"/>
      <x:c r="NHP5881" s="25"/>
      <x:c r="NHQ5881" s="25"/>
      <x:c r="NHR5881" s="25"/>
      <x:c r="NHS5881" s="25"/>
      <x:c r="NHT5881" s="25"/>
      <x:c r="NHU5881" s="25"/>
      <x:c r="NHV5881" s="25"/>
      <x:c r="NHW5881" s="25"/>
      <x:c r="NHX5881" s="25"/>
      <x:c r="NHY5881" s="25"/>
      <x:c r="NHZ5881" s="25"/>
      <x:c r="NIA5881" s="25"/>
      <x:c r="NIB5881" s="25"/>
      <x:c r="NIC5881" s="25"/>
      <x:c r="NID5881" s="25"/>
      <x:c r="NIE5881" s="25"/>
      <x:c r="NIF5881" s="25"/>
      <x:c r="NIG5881" s="25"/>
      <x:c r="NIH5881" s="25"/>
      <x:c r="NII5881" s="25"/>
      <x:c r="NIJ5881" s="25"/>
      <x:c r="NIK5881" s="25"/>
      <x:c r="NIL5881" s="25"/>
      <x:c r="NIM5881" s="25"/>
      <x:c r="NIN5881" s="25"/>
      <x:c r="NIO5881" s="25"/>
      <x:c r="NIP5881" s="25"/>
      <x:c r="NIQ5881" s="25"/>
      <x:c r="NIR5881" s="25"/>
      <x:c r="NIS5881" s="25"/>
      <x:c r="NIT5881" s="25"/>
      <x:c r="NIU5881" s="25"/>
      <x:c r="NIV5881" s="25"/>
      <x:c r="NIW5881" s="25"/>
      <x:c r="NIX5881" s="25"/>
      <x:c r="NIY5881" s="25"/>
      <x:c r="NIZ5881" s="25"/>
      <x:c r="NJA5881" s="25"/>
      <x:c r="NJB5881" s="25"/>
      <x:c r="NJC5881" s="25"/>
      <x:c r="NJD5881" s="25"/>
      <x:c r="NJE5881" s="25"/>
      <x:c r="NJF5881" s="25"/>
      <x:c r="NJG5881" s="25"/>
      <x:c r="NJH5881" s="25"/>
      <x:c r="NJI5881" s="25"/>
      <x:c r="NJJ5881" s="25"/>
      <x:c r="NJK5881" s="25"/>
      <x:c r="NJL5881" s="25"/>
      <x:c r="NJM5881" s="25"/>
      <x:c r="NJN5881" s="25"/>
      <x:c r="NJO5881" s="25"/>
      <x:c r="NJP5881" s="25"/>
      <x:c r="NJQ5881" s="25"/>
      <x:c r="NJR5881" s="25"/>
      <x:c r="NJS5881" s="25"/>
      <x:c r="NJT5881" s="25"/>
      <x:c r="NJU5881" s="25"/>
      <x:c r="NJV5881" s="25"/>
      <x:c r="NJW5881" s="25"/>
      <x:c r="NJX5881" s="25"/>
      <x:c r="NJY5881" s="25"/>
      <x:c r="NJZ5881" s="25"/>
      <x:c r="NKA5881" s="25"/>
      <x:c r="NKB5881" s="25"/>
      <x:c r="NKC5881" s="25"/>
      <x:c r="NKD5881" s="25"/>
      <x:c r="NKE5881" s="25"/>
      <x:c r="NKF5881" s="25"/>
      <x:c r="NKG5881" s="25"/>
      <x:c r="NKH5881" s="25"/>
      <x:c r="NKI5881" s="25"/>
      <x:c r="NKJ5881" s="25"/>
      <x:c r="NKK5881" s="25"/>
      <x:c r="NKL5881" s="25"/>
      <x:c r="NKM5881" s="25"/>
      <x:c r="NKN5881" s="25"/>
      <x:c r="NKO5881" s="25"/>
      <x:c r="NKP5881" s="25"/>
      <x:c r="NKQ5881" s="25"/>
      <x:c r="NKR5881" s="25"/>
      <x:c r="NKS5881" s="25"/>
      <x:c r="NKT5881" s="25"/>
      <x:c r="NKU5881" s="25"/>
      <x:c r="NKV5881" s="25"/>
      <x:c r="NKW5881" s="25"/>
      <x:c r="NKX5881" s="25"/>
      <x:c r="NKY5881" s="25"/>
      <x:c r="NKZ5881" s="25"/>
      <x:c r="NLA5881" s="25"/>
      <x:c r="NLB5881" s="25"/>
      <x:c r="NLC5881" s="25"/>
      <x:c r="NLD5881" s="25"/>
      <x:c r="NLE5881" s="25"/>
      <x:c r="NLF5881" s="25"/>
      <x:c r="NLG5881" s="25"/>
      <x:c r="NLH5881" s="25"/>
      <x:c r="NLI5881" s="25"/>
      <x:c r="NLJ5881" s="25"/>
      <x:c r="NLK5881" s="25"/>
      <x:c r="NLL5881" s="25"/>
      <x:c r="NLM5881" s="25"/>
      <x:c r="NLN5881" s="25"/>
      <x:c r="NLO5881" s="25"/>
      <x:c r="NLP5881" s="25"/>
      <x:c r="NLQ5881" s="25"/>
      <x:c r="NLR5881" s="25"/>
      <x:c r="NLS5881" s="25"/>
      <x:c r="NLT5881" s="25"/>
      <x:c r="NLU5881" s="25"/>
      <x:c r="NLV5881" s="25"/>
      <x:c r="NLW5881" s="25"/>
      <x:c r="NLX5881" s="25"/>
      <x:c r="NLY5881" s="25"/>
      <x:c r="NLZ5881" s="25"/>
      <x:c r="NMA5881" s="25"/>
      <x:c r="NMB5881" s="25"/>
      <x:c r="NMC5881" s="25"/>
      <x:c r="NMD5881" s="25"/>
      <x:c r="NME5881" s="25"/>
      <x:c r="NMF5881" s="25"/>
      <x:c r="NMG5881" s="25"/>
      <x:c r="NMH5881" s="25"/>
      <x:c r="NMI5881" s="25"/>
      <x:c r="NMJ5881" s="25"/>
      <x:c r="NMK5881" s="25"/>
      <x:c r="NML5881" s="25"/>
      <x:c r="NMM5881" s="25"/>
      <x:c r="NMN5881" s="25"/>
      <x:c r="NMO5881" s="25"/>
      <x:c r="NMP5881" s="25"/>
      <x:c r="NMQ5881" s="25"/>
      <x:c r="NMR5881" s="25"/>
      <x:c r="NMS5881" s="25"/>
      <x:c r="NMT5881" s="25"/>
      <x:c r="NMU5881" s="25"/>
      <x:c r="NMV5881" s="25"/>
      <x:c r="NMW5881" s="25"/>
      <x:c r="NMX5881" s="25"/>
      <x:c r="NMY5881" s="25"/>
      <x:c r="NMZ5881" s="25"/>
      <x:c r="NNA5881" s="25"/>
      <x:c r="NNB5881" s="25"/>
      <x:c r="NNC5881" s="25"/>
      <x:c r="NND5881" s="25"/>
      <x:c r="NNE5881" s="25"/>
      <x:c r="NNF5881" s="25"/>
      <x:c r="NNG5881" s="25"/>
      <x:c r="NNH5881" s="25"/>
      <x:c r="NNI5881" s="25"/>
      <x:c r="NNJ5881" s="25"/>
      <x:c r="NNK5881" s="25"/>
      <x:c r="NNL5881" s="25"/>
      <x:c r="NNM5881" s="25"/>
      <x:c r="NNN5881" s="25"/>
      <x:c r="NNO5881" s="25"/>
      <x:c r="NNP5881" s="25"/>
      <x:c r="NNQ5881" s="25"/>
      <x:c r="NNR5881" s="25"/>
      <x:c r="NNS5881" s="25"/>
      <x:c r="NNT5881" s="25"/>
      <x:c r="NNU5881" s="25"/>
      <x:c r="NNV5881" s="25"/>
      <x:c r="NNW5881" s="25"/>
      <x:c r="NNX5881" s="25"/>
      <x:c r="NNY5881" s="25"/>
      <x:c r="NNZ5881" s="25"/>
      <x:c r="NOA5881" s="25"/>
      <x:c r="NOB5881" s="25"/>
      <x:c r="NOC5881" s="25"/>
      <x:c r="NOD5881" s="25"/>
      <x:c r="NOE5881" s="25"/>
      <x:c r="NOF5881" s="25"/>
      <x:c r="NOG5881" s="25"/>
      <x:c r="NOH5881" s="25"/>
      <x:c r="NOI5881" s="25"/>
      <x:c r="NOJ5881" s="25"/>
      <x:c r="NOK5881" s="25"/>
      <x:c r="NOL5881" s="25"/>
      <x:c r="NOM5881" s="25"/>
      <x:c r="NON5881" s="25"/>
      <x:c r="NOO5881" s="25"/>
      <x:c r="NOP5881" s="25"/>
      <x:c r="NOQ5881" s="25"/>
      <x:c r="NOR5881" s="25"/>
      <x:c r="NOS5881" s="25"/>
      <x:c r="NOT5881" s="25"/>
      <x:c r="NOU5881" s="25"/>
      <x:c r="NOV5881" s="25"/>
      <x:c r="NOW5881" s="25"/>
      <x:c r="NOX5881" s="25"/>
      <x:c r="NOY5881" s="25"/>
      <x:c r="NOZ5881" s="25"/>
      <x:c r="NPA5881" s="25"/>
      <x:c r="NPB5881" s="25"/>
      <x:c r="NPC5881" s="25"/>
      <x:c r="NPD5881" s="25"/>
      <x:c r="NPE5881" s="25"/>
      <x:c r="NPF5881" s="25"/>
      <x:c r="NPG5881" s="25"/>
      <x:c r="NPH5881" s="25"/>
      <x:c r="NPI5881" s="25"/>
      <x:c r="NPJ5881" s="25"/>
      <x:c r="NPK5881" s="25"/>
      <x:c r="NPL5881" s="25"/>
      <x:c r="NPM5881" s="25"/>
      <x:c r="NPN5881" s="25"/>
      <x:c r="NPO5881" s="25"/>
      <x:c r="NPP5881" s="25"/>
      <x:c r="NPQ5881" s="25"/>
      <x:c r="NPR5881" s="25"/>
      <x:c r="NPS5881" s="25"/>
      <x:c r="NPT5881" s="25"/>
      <x:c r="NPU5881" s="25"/>
      <x:c r="NPV5881" s="25"/>
      <x:c r="NPW5881" s="25"/>
      <x:c r="NPX5881" s="25"/>
      <x:c r="NPY5881" s="25"/>
      <x:c r="NPZ5881" s="25"/>
      <x:c r="NQA5881" s="25"/>
      <x:c r="NQB5881" s="25"/>
      <x:c r="NQC5881" s="25"/>
      <x:c r="NQD5881" s="25"/>
      <x:c r="NQE5881" s="25"/>
      <x:c r="NQF5881" s="25"/>
      <x:c r="NQG5881" s="25"/>
      <x:c r="NQH5881" s="25"/>
      <x:c r="NQI5881" s="25"/>
      <x:c r="NQJ5881" s="25"/>
      <x:c r="NQK5881" s="25"/>
      <x:c r="NQL5881" s="25"/>
      <x:c r="NQM5881" s="25"/>
      <x:c r="NQN5881" s="25"/>
      <x:c r="NQO5881" s="25"/>
      <x:c r="NQP5881" s="25"/>
      <x:c r="NQQ5881" s="25"/>
      <x:c r="NQR5881" s="25"/>
      <x:c r="NQS5881" s="25"/>
      <x:c r="NQT5881" s="25"/>
      <x:c r="NQU5881" s="25"/>
      <x:c r="NQV5881" s="25"/>
      <x:c r="NQW5881" s="25"/>
      <x:c r="NQX5881" s="25"/>
      <x:c r="NQY5881" s="25"/>
      <x:c r="NQZ5881" s="25"/>
      <x:c r="NRA5881" s="25"/>
      <x:c r="NRB5881" s="25"/>
      <x:c r="NRC5881" s="25"/>
      <x:c r="NRD5881" s="25"/>
      <x:c r="NRE5881" s="25"/>
      <x:c r="NRF5881" s="25"/>
      <x:c r="NRG5881" s="25"/>
      <x:c r="NRH5881" s="25"/>
      <x:c r="NRI5881" s="25"/>
      <x:c r="NRJ5881" s="25"/>
      <x:c r="NRK5881" s="25"/>
      <x:c r="NRL5881" s="25"/>
      <x:c r="NRM5881" s="25"/>
      <x:c r="NRN5881" s="25"/>
      <x:c r="NRO5881" s="25"/>
      <x:c r="NRP5881" s="25"/>
      <x:c r="NRQ5881" s="25"/>
      <x:c r="NRR5881" s="25"/>
      <x:c r="NRS5881" s="25"/>
      <x:c r="NRT5881" s="25"/>
      <x:c r="NRU5881" s="25"/>
      <x:c r="NRV5881" s="25"/>
      <x:c r="NRW5881" s="25"/>
      <x:c r="NRX5881" s="25"/>
      <x:c r="NRY5881" s="25"/>
      <x:c r="NRZ5881" s="25"/>
      <x:c r="NSA5881" s="25"/>
      <x:c r="NSB5881" s="25"/>
      <x:c r="NSC5881" s="25"/>
      <x:c r="NSD5881" s="25"/>
      <x:c r="NSE5881" s="25"/>
      <x:c r="NSF5881" s="25"/>
      <x:c r="NSG5881" s="25"/>
      <x:c r="NSH5881" s="25"/>
      <x:c r="NSI5881" s="25"/>
      <x:c r="NSJ5881" s="25"/>
      <x:c r="NSK5881" s="25"/>
      <x:c r="NSL5881" s="25"/>
      <x:c r="NSM5881" s="25"/>
      <x:c r="NSN5881" s="25"/>
      <x:c r="NSO5881" s="25"/>
      <x:c r="NSP5881" s="25"/>
      <x:c r="NSQ5881" s="25"/>
      <x:c r="NSR5881" s="25"/>
      <x:c r="NSS5881" s="25"/>
      <x:c r="NST5881" s="25"/>
      <x:c r="NSU5881" s="25"/>
      <x:c r="NSV5881" s="25"/>
      <x:c r="NSW5881" s="25"/>
      <x:c r="NSX5881" s="25"/>
      <x:c r="NSY5881" s="25"/>
      <x:c r="NSZ5881" s="25"/>
      <x:c r="NTA5881" s="25"/>
      <x:c r="NTB5881" s="25"/>
      <x:c r="NTC5881" s="25"/>
      <x:c r="NTD5881" s="25"/>
      <x:c r="NTE5881" s="25"/>
      <x:c r="NTF5881" s="25"/>
      <x:c r="NTG5881" s="25"/>
      <x:c r="NTH5881" s="25"/>
      <x:c r="NTI5881" s="25"/>
      <x:c r="NTJ5881" s="25"/>
      <x:c r="NTK5881" s="25"/>
      <x:c r="NTL5881" s="25"/>
      <x:c r="NTM5881" s="25"/>
      <x:c r="NTN5881" s="25"/>
      <x:c r="NTO5881" s="25"/>
      <x:c r="NTP5881" s="25"/>
      <x:c r="NTQ5881" s="25"/>
      <x:c r="NTR5881" s="25"/>
      <x:c r="NTS5881" s="25"/>
      <x:c r="NTT5881" s="25"/>
      <x:c r="NTU5881" s="25"/>
      <x:c r="NTV5881" s="25"/>
      <x:c r="NTW5881" s="25"/>
      <x:c r="NTX5881" s="25"/>
      <x:c r="NTY5881" s="25"/>
      <x:c r="NTZ5881" s="25"/>
      <x:c r="NUA5881" s="25"/>
      <x:c r="NUB5881" s="25"/>
      <x:c r="NUC5881" s="25"/>
      <x:c r="NUD5881" s="25"/>
      <x:c r="NUE5881" s="25"/>
      <x:c r="NUF5881" s="25"/>
      <x:c r="NUG5881" s="25"/>
      <x:c r="NUH5881" s="25"/>
      <x:c r="NUI5881" s="25"/>
      <x:c r="NUJ5881" s="25"/>
      <x:c r="NUK5881" s="25"/>
      <x:c r="NUL5881" s="25"/>
      <x:c r="NUM5881" s="25"/>
      <x:c r="NUN5881" s="25"/>
      <x:c r="NUO5881" s="25"/>
      <x:c r="NUP5881" s="25"/>
      <x:c r="NUQ5881" s="25"/>
      <x:c r="NUR5881" s="25"/>
      <x:c r="NUS5881" s="25"/>
      <x:c r="NUT5881" s="25"/>
      <x:c r="NUU5881" s="25"/>
      <x:c r="NUV5881" s="25"/>
      <x:c r="NUW5881" s="25"/>
      <x:c r="NUX5881" s="25"/>
      <x:c r="NUY5881" s="25"/>
      <x:c r="NUZ5881" s="25"/>
      <x:c r="NVA5881" s="25"/>
      <x:c r="NVB5881" s="25"/>
      <x:c r="NVC5881" s="25"/>
      <x:c r="NVD5881" s="25"/>
      <x:c r="NVE5881" s="25"/>
      <x:c r="NVF5881" s="25"/>
      <x:c r="NVG5881" s="25"/>
      <x:c r="NVH5881" s="25"/>
      <x:c r="NVI5881" s="25"/>
      <x:c r="NVJ5881" s="25"/>
      <x:c r="NVK5881" s="25"/>
      <x:c r="NVL5881" s="25"/>
      <x:c r="NVM5881" s="25"/>
      <x:c r="NVN5881" s="25"/>
      <x:c r="NVO5881" s="25"/>
      <x:c r="NVP5881" s="25"/>
      <x:c r="NVQ5881" s="25"/>
      <x:c r="NVR5881" s="25"/>
      <x:c r="NVS5881" s="25"/>
      <x:c r="NVT5881" s="25"/>
      <x:c r="NVU5881" s="25"/>
      <x:c r="NVV5881" s="25"/>
      <x:c r="NVW5881" s="25"/>
      <x:c r="NVX5881" s="25"/>
      <x:c r="NVY5881" s="25"/>
      <x:c r="NVZ5881" s="25"/>
      <x:c r="NWA5881" s="25"/>
      <x:c r="NWB5881" s="25"/>
      <x:c r="NWC5881" s="25"/>
      <x:c r="NWD5881" s="25"/>
      <x:c r="NWE5881" s="25"/>
      <x:c r="NWF5881" s="25"/>
      <x:c r="NWG5881" s="25"/>
      <x:c r="NWH5881" s="25"/>
      <x:c r="NWI5881" s="25"/>
      <x:c r="NWJ5881" s="25"/>
      <x:c r="NWK5881" s="25"/>
      <x:c r="NWL5881" s="25"/>
      <x:c r="NWM5881" s="25"/>
      <x:c r="NWN5881" s="25"/>
      <x:c r="NWO5881" s="25"/>
      <x:c r="NWP5881" s="25"/>
      <x:c r="NWQ5881" s="25"/>
      <x:c r="NWR5881" s="25"/>
      <x:c r="NWS5881" s="25"/>
      <x:c r="NWT5881" s="25"/>
      <x:c r="NWU5881" s="25"/>
      <x:c r="NWV5881" s="25"/>
      <x:c r="NWW5881" s="25"/>
      <x:c r="NWX5881" s="25"/>
      <x:c r="NWY5881" s="25"/>
      <x:c r="NWZ5881" s="25"/>
      <x:c r="NXA5881" s="25"/>
      <x:c r="NXB5881" s="25"/>
      <x:c r="NXC5881" s="25"/>
      <x:c r="NXD5881" s="25"/>
      <x:c r="NXE5881" s="25"/>
      <x:c r="NXF5881" s="25"/>
      <x:c r="NXG5881" s="25"/>
      <x:c r="NXH5881" s="25"/>
      <x:c r="NXI5881" s="25"/>
      <x:c r="NXJ5881" s="25"/>
      <x:c r="NXK5881" s="25"/>
      <x:c r="NXL5881" s="25"/>
      <x:c r="NXM5881" s="25"/>
      <x:c r="NXN5881" s="25"/>
      <x:c r="NXO5881" s="25"/>
      <x:c r="NXP5881" s="25"/>
      <x:c r="NXQ5881" s="25"/>
      <x:c r="NXR5881" s="25"/>
      <x:c r="NXS5881" s="25"/>
      <x:c r="NXT5881" s="25"/>
      <x:c r="NXU5881" s="25"/>
      <x:c r="NXV5881" s="25"/>
      <x:c r="NXW5881" s="25"/>
      <x:c r="NXX5881" s="25"/>
      <x:c r="NXY5881" s="25"/>
      <x:c r="NXZ5881" s="25"/>
      <x:c r="NYA5881" s="25"/>
      <x:c r="NYB5881" s="25"/>
      <x:c r="NYC5881" s="25"/>
      <x:c r="NYD5881" s="25"/>
      <x:c r="NYE5881" s="25"/>
      <x:c r="NYF5881" s="25"/>
      <x:c r="NYG5881" s="25"/>
      <x:c r="NYH5881" s="25"/>
      <x:c r="NYI5881" s="25"/>
      <x:c r="NYJ5881" s="25"/>
      <x:c r="NYK5881" s="25"/>
      <x:c r="NYL5881" s="25"/>
      <x:c r="NYM5881" s="25"/>
      <x:c r="NYN5881" s="25"/>
      <x:c r="NYO5881" s="25"/>
      <x:c r="NYP5881" s="25"/>
      <x:c r="NYQ5881" s="25"/>
      <x:c r="NYR5881" s="25"/>
      <x:c r="NYS5881" s="25"/>
      <x:c r="NYT5881" s="25"/>
      <x:c r="NYU5881" s="25"/>
      <x:c r="NYV5881" s="25"/>
      <x:c r="NYW5881" s="25"/>
      <x:c r="NYX5881" s="25"/>
      <x:c r="NYY5881" s="25"/>
      <x:c r="NYZ5881" s="25"/>
      <x:c r="NZA5881" s="25"/>
      <x:c r="NZB5881" s="25"/>
      <x:c r="NZC5881" s="25"/>
      <x:c r="NZD5881" s="25"/>
      <x:c r="NZE5881" s="25"/>
      <x:c r="NZF5881" s="25"/>
      <x:c r="NZG5881" s="25"/>
      <x:c r="NZH5881" s="25"/>
      <x:c r="NZI5881" s="25"/>
      <x:c r="NZJ5881" s="25"/>
      <x:c r="NZK5881" s="25"/>
      <x:c r="NZL5881" s="25"/>
      <x:c r="NZM5881" s="25"/>
      <x:c r="NZN5881" s="25"/>
      <x:c r="NZO5881" s="25"/>
      <x:c r="NZP5881" s="25"/>
      <x:c r="NZQ5881" s="25"/>
      <x:c r="NZR5881" s="25"/>
      <x:c r="NZS5881" s="25"/>
      <x:c r="NZT5881" s="25"/>
      <x:c r="NZU5881" s="25"/>
      <x:c r="NZV5881" s="25"/>
      <x:c r="NZW5881" s="25"/>
      <x:c r="NZX5881" s="25"/>
      <x:c r="NZY5881" s="25"/>
      <x:c r="NZZ5881" s="25"/>
      <x:c r="OAA5881" s="25"/>
      <x:c r="OAB5881" s="25"/>
      <x:c r="OAC5881" s="25"/>
      <x:c r="OAD5881" s="25"/>
      <x:c r="OAE5881" s="25"/>
      <x:c r="OAF5881" s="25"/>
      <x:c r="OAG5881" s="25"/>
      <x:c r="OAH5881" s="25"/>
      <x:c r="OAI5881" s="25"/>
      <x:c r="OAJ5881" s="25"/>
      <x:c r="OAK5881" s="25"/>
      <x:c r="OAL5881" s="25"/>
      <x:c r="OAM5881" s="25"/>
      <x:c r="OAN5881" s="25"/>
      <x:c r="OAO5881" s="25"/>
      <x:c r="OAP5881" s="25"/>
      <x:c r="OAQ5881" s="25"/>
      <x:c r="OAR5881" s="25"/>
      <x:c r="OAS5881" s="25"/>
      <x:c r="OAT5881" s="25"/>
      <x:c r="OAU5881" s="25"/>
      <x:c r="OAV5881" s="25"/>
      <x:c r="OAW5881" s="25"/>
      <x:c r="OAX5881" s="25"/>
      <x:c r="OAY5881" s="25"/>
      <x:c r="OAZ5881" s="25"/>
      <x:c r="OBA5881" s="25"/>
      <x:c r="OBB5881" s="25"/>
      <x:c r="OBC5881" s="25"/>
      <x:c r="OBD5881" s="25"/>
      <x:c r="OBE5881" s="25"/>
      <x:c r="OBF5881" s="25"/>
      <x:c r="OBG5881" s="25"/>
      <x:c r="OBH5881" s="25"/>
      <x:c r="OBI5881" s="25"/>
      <x:c r="OBJ5881" s="25"/>
      <x:c r="OBK5881" s="25"/>
      <x:c r="OBL5881" s="25"/>
      <x:c r="OBM5881" s="25"/>
      <x:c r="OBN5881" s="25"/>
      <x:c r="OBO5881" s="25"/>
      <x:c r="OBP5881" s="25"/>
      <x:c r="OBQ5881" s="25"/>
      <x:c r="OBR5881" s="25"/>
      <x:c r="OBS5881" s="25"/>
      <x:c r="OBT5881" s="25"/>
      <x:c r="OBU5881" s="25"/>
      <x:c r="OBV5881" s="25"/>
      <x:c r="OBW5881" s="25"/>
      <x:c r="OBX5881" s="25"/>
      <x:c r="OBY5881" s="25"/>
      <x:c r="OBZ5881" s="25"/>
      <x:c r="OCA5881" s="25"/>
      <x:c r="OCB5881" s="25"/>
      <x:c r="OCC5881" s="25"/>
      <x:c r="OCD5881" s="25"/>
      <x:c r="OCE5881" s="25"/>
      <x:c r="OCF5881" s="25"/>
      <x:c r="OCG5881" s="25"/>
      <x:c r="OCH5881" s="25"/>
      <x:c r="OCI5881" s="25"/>
      <x:c r="OCJ5881" s="25"/>
      <x:c r="OCK5881" s="25"/>
      <x:c r="OCL5881" s="25"/>
      <x:c r="OCM5881" s="25"/>
      <x:c r="OCN5881" s="25"/>
      <x:c r="OCO5881" s="25"/>
      <x:c r="OCP5881" s="25"/>
      <x:c r="OCQ5881" s="25"/>
      <x:c r="OCR5881" s="25"/>
      <x:c r="OCS5881" s="25"/>
      <x:c r="OCT5881" s="25"/>
      <x:c r="OCU5881" s="25"/>
      <x:c r="OCV5881" s="25"/>
      <x:c r="OCW5881" s="25"/>
      <x:c r="OCX5881" s="25"/>
      <x:c r="OCY5881" s="25"/>
      <x:c r="OCZ5881" s="25"/>
      <x:c r="ODA5881" s="25"/>
      <x:c r="ODB5881" s="25"/>
      <x:c r="ODC5881" s="25"/>
      <x:c r="ODD5881" s="25"/>
      <x:c r="ODE5881" s="25"/>
      <x:c r="ODF5881" s="25"/>
      <x:c r="ODG5881" s="25"/>
      <x:c r="ODH5881" s="25"/>
      <x:c r="ODI5881" s="25"/>
      <x:c r="ODJ5881" s="25"/>
      <x:c r="ODK5881" s="25"/>
      <x:c r="ODL5881" s="25"/>
      <x:c r="ODM5881" s="25"/>
      <x:c r="ODN5881" s="25"/>
      <x:c r="ODO5881" s="25"/>
      <x:c r="ODP5881" s="25"/>
      <x:c r="ODQ5881" s="25"/>
      <x:c r="ODR5881" s="25"/>
      <x:c r="ODS5881" s="25"/>
      <x:c r="ODT5881" s="25"/>
      <x:c r="ODU5881" s="25"/>
      <x:c r="ODV5881" s="25"/>
      <x:c r="ODW5881" s="25"/>
      <x:c r="ODX5881" s="25"/>
      <x:c r="ODY5881" s="25"/>
      <x:c r="ODZ5881" s="25"/>
      <x:c r="OEA5881" s="25"/>
      <x:c r="OEB5881" s="25"/>
      <x:c r="OEC5881" s="25"/>
      <x:c r="OED5881" s="25"/>
      <x:c r="OEE5881" s="25"/>
      <x:c r="OEF5881" s="25"/>
      <x:c r="OEG5881" s="25"/>
      <x:c r="OEH5881" s="25"/>
      <x:c r="OEI5881" s="25"/>
      <x:c r="OEJ5881" s="25"/>
      <x:c r="OEK5881" s="25"/>
      <x:c r="OEL5881" s="25"/>
      <x:c r="OEM5881" s="25"/>
      <x:c r="OEN5881" s="25"/>
      <x:c r="OEO5881" s="25"/>
      <x:c r="OEP5881" s="25"/>
      <x:c r="OEQ5881" s="25"/>
      <x:c r="OER5881" s="25"/>
      <x:c r="OES5881" s="25"/>
      <x:c r="OET5881" s="25"/>
      <x:c r="OEU5881" s="25"/>
      <x:c r="OEV5881" s="25"/>
      <x:c r="OEW5881" s="25"/>
      <x:c r="OEX5881" s="25"/>
      <x:c r="OEY5881" s="25"/>
      <x:c r="OEZ5881" s="25"/>
      <x:c r="OFA5881" s="25"/>
      <x:c r="OFB5881" s="25"/>
      <x:c r="OFC5881" s="25"/>
      <x:c r="OFD5881" s="25"/>
      <x:c r="OFE5881" s="25"/>
      <x:c r="OFF5881" s="25"/>
      <x:c r="OFG5881" s="25"/>
      <x:c r="OFH5881" s="25"/>
      <x:c r="OFI5881" s="25"/>
      <x:c r="OFJ5881" s="25"/>
      <x:c r="OFK5881" s="25"/>
      <x:c r="OFL5881" s="25"/>
      <x:c r="OFM5881" s="25"/>
      <x:c r="OFN5881" s="25"/>
      <x:c r="OFO5881" s="25"/>
      <x:c r="OFP5881" s="25"/>
      <x:c r="OFQ5881" s="25"/>
      <x:c r="OFR5881" s="25"/>
      <x:c r="OFS5881" s="25"/>
      <x:c r="OFT5881" s="25"/>
      <x:c r="OFU5881" s="25"/>
      <x:c r="OFV5881" s="25"/>
      <x:c r="OFW5881" s="25"/>
      <x:c r="OFX5881" s="25"/>
      <x:c r="OFY5881" s="25"/>
      <x:c r="OFZ5881" s="25"/>
      <x:c r="OGA5881" s="25"/>
      <x:c r="OGB5881" s="25"/>
      <x:c r="OGC5881" s="25"/>
      <x:c r="OGD5881" s="25"/>
      <x:c r="OGE5881" s="25"/>
      <x:c r="OGF5881" s="25"/>
      <x:c r="OGG5881" s="25"/>
      <x:c r="OGH5881" s="25"/>
      <x:c r="OGI5881" s="25"/>
      <x:c r="OGJ5881" s="25"/>
      <x:c r="OGK5881" s="25"/>
      <x:c r="OGL5881" s="25"/>
      <x:c r="OGM5881" s="25"/>
      <x:c r="OGN5881" s="25"/>
      <x:c r="OGO5881" s="25"/>
      <x:c r="OGP5881" s="25"/>
      <x:c r="OGQ5881" s="25"/>
      <x:c r="OGR5881" s="25"/>
      <x:c r="OGS5881" s="25"/>
      <x:c r="OGT5881" s="25"/>
      <x:c r="OGU5881" s="25"/>
      <x:c r="OGV5881" s="25"/>
      <x:c r="OGW5881" s="25"/>
      <x:c r="OGX5881" s="25"/>
      <x:c r="OGY5881" s="25"/>
      <x:c r="OGZ5881" s="25"/>
      <x:c r="OHA5881" s="25"/>
      <x:c r="OHB5881" s="25"/>
      <x:c r="OHC5881" s="25"/>
      <x:c r="OHD5881" s="25"/>
      <x:c r="OHE5881" s="25"/>
      <x:c r="OHF5881" s="25"/>
      <x:c r="OHG5881" s="25"/>
      <x:c r="OHH5881" s="25"/>
      <x:c r="OHI5881" s="25"/>
      <x:c r="OHJ5881" s="25"/>
      <x:c r="OHK5881" s="25"/>
      <x:c r="OHL5881" s="25"/>
      <x:c r="OHM5881" s="25"/>
      <x:c r="OHN5881" s="25"/>
      <x:c r="OHO5881" s="25"/>
      <x:c r="OHP5881" s="25"/>
      <x:c r="OHQ5881" s="25"/>
      <x:c r="OHR5881" s="25"/>
      <x:c r="OHS5881" s="25"/>
      <x:c r="OHT5881" s="25"/>
      <x:c r="OHU5881" s="25"/>
      <x:c r="OHV5881" s="25"/>
      <x:c r="OHW5881" s="25"/>
      <x:c r="OHX5881" s="25"/>
      <x:c r="OHY5881" s="25"/>
      <x:c r="OHZ5881" s="25"/>
      <x:c r="OIA5881" s="25"/>
      <x:c r="OIB5881" s="25"/>
      <x:c r="OIC5881" s="25"/>
      <x:c r="OID5881" s="25"/>
      <x:c r="OIE5881" s="25"/>
      <x:c r="OIF5881" s="25"/>
      <x:c r="OIG5881" s="25"/>
      <x:c r="OIH5881" s="25"/>
      <x:c r="OII5881" s="25"/>
      <x:c r="OIJ5881" s="25"/>
      <x:c r="OIK5881" s="25"/>
      <x:c r="OIL5881" s="25"/>
      <x:c r="OIM5881" s="25"/>
      <x:c r="OIN5881" s="25"/>
      <x:c r="OIO5881" s="25"/>
      <x:c r="OIP5881" s="25"/>
      <x:c r="OIQ5881" s="25"/>
      <x:c r="OIR5881" s="25"/>
      <x:c r="OIS5881" s="25"/>
      <x:c r="OIT5881" s="25"/>
      <x:c r="OIU5881" s="25"/>
      <x:c r="OIV5881" s="25"/>
      <x:c r="OIW5881" s="25"/>
      <x:c r="OIX5881" s="25"/>
      <x:c r="OIY5881" s="25"/>
      <x:c r="OIZ5881" s="25"/>
      <x:c r="OJA5881" s="25"/>
      <x:c r="OJB5881" s="25"/>
      <x:c r="OJC5881" s="25"/>
      <x:c r="OJD5881" s="25"/>
      <x:c r="OJE5881" s="25"/>
      <x:c r="OJF5881" s="25"/>
      <x:c r="OJG5881" s="25"/>
      <x:c r="OJH5881" s="25"/>
      <x:c r="OJI5881" s="25"/>
      <x:c r="OJJ5881" s="25"/>
      <x:c r="OJK5881" s="25"/>
      <x:c r="OJL5881" s="25"/>
      <x:c r="OJM5881" s="25"/>
      <x:c r="OJN5881" s="25"/>
      <x:c r="OJO5881" s="25"/>
      <x:c r="OJP5881" s="25"/>
      <x:c r="OJQ5881" s="25"/>
      <x:c r="OJR5881" s="25"/>
      <x:c r="OJS5881" s="25"/>
      <x:c r="OJT5881" s="25"/>
      <x:c r="OJU5881" s="25"/>
      <x:c r="OJV5881" s="25"/>
      <x:c r="OJW5881" s="25"/>
      <x:c r="OJX5881" s="25"/>
      <x:c r="OJY5881" s="25"/>
      <x:c r="OJZ5881" s="25"/>
      <x:c r="OKA5881" s="25"/>
      <x:c r="OKB5881" s="25"/>
      <x:c r="OKC5881" s="25"/>
      <x:c r="OKD5881" s="25"/>
      <x:c r="OKE5881" s="25"/>
      <x:c r="OKF5881" s="25"/>
      <x:c r="OKG5881" s="25"/>
      <x:c r="OKH5881" s="25"/>
      <x:c r="OKI5881" s="25"/>
      <x:c r="OKJ5881" s="25"/>
      <x:c r="OKK5881" s="25"/>
      <x:c r="OKL5881" s="25"/>
      <x:c r="OKM5881" s="25"/>
      <x:c r="OKN5881" s="25"/>
      <x:c r="OKO5881" s="25"/>
      <x:c r="OKP5881" s="25"/>
      <x:c r="OKQ5881" s="25"/>
      <x:c r="OKR5881" s="25"/>
      <x:c r="OKS5881" s="25"/>
      <x:c r="OKT5881" s="25"/>
      <x:c r="OKU5881" s="25"/>
      <x:c r="OKV5881" s="25"/>
      <x:c r="OKW5881" s="25"/>
      <x:c r="OKX5881" s="25"/>
      <x:c r="OKY5881" s="25"/>
      <x:c r="OKZ5881" s="25"/>
      <x:c r="OLA5881" s="25"/>
      <x:c r="OLB5881" s="25"/>
      <x:c r="OLC5881" s="25"/>
      <x:c r="OLD5881" s="25"/>
      <x:c r="OLE5881" s="25"/>
      <x:c r="OLF5881" s="25"/>
      <x:c r="OLG5881" s="25"/>
      <x:c r="OLH5881" s="25"/>
      <x:c r="OLI5881" s="25"/>
      <x:c r="OLJ5881" s="25"/>
      <x:c r="OLK5881" s="25"/>
      <x:c r="OLL5881" s="25"/>
      <x:c r="OLM5881" s="25"/>
      <x:c r="OLN5881" s="25"/>
      <x:c r="OLO5881" s="25"/>
      <x:c r="OLP5881" s="25"/>
      <x:c r="OLQ5881" s="25"/>
      <x:c r="OLR5881" s="25"/>
      <x:c r="OLS5881" s="25"/>
      <x:c r="OLT5881" s="25"/>
      <x:c r="OLU5881" s="25"/>
      <x:c r="OLV5881" s="25"/>
      <x:c r="OLW5881" s="25"/>
      <x:c r="OLX5881" s="25"/>
      <x:c r="OLY5881" s="25"/>
      <x:c r="OLZ5881" s="25"/>
      <x:c r="OMA5881" s="25"/>
      <x:c r="OMB5881" s="25"/>
      <x:c r="OMC5881" s="25"/>
      <x:c r="OMD5881" s="25"/>
      <x:c r="OME5881" s="25"/>
      <x:c r="OMF5881" s="25"/>
      <x:c r="OMG5881" s="25"/>
      <x:c r="OMH5881" s="25"/>
      <x:c r="OMI5881" s="25"/>
      <x:c r="OMJ5881" s="25"/>
      <x:c r="OMK5881" s="25"/>
      <x:c r="OML5881" s="25"/>
      <x:c r="OMM5881" s="25"/>
      <x:c r="OMN5881" s="25"/>
      <x:c r="OMO5881" s="25"/>
      <x:c r="OMP5881" s="25"/>
      <x:c r="OMQ5881" s="25"/>
      <x:c r="OMR5881" s="25"/>
      <x:c r="OMS5881" s="25"/>
      <x:c r="OMT5881" s="25"/>
      <x:c r="OMU5881" s="25"/>
      <x:c r="OMV5881" s="25"/>
      <x:c r="OMW5881" s="25"/>
      <x:c r="OMX5881" s="25"/>
      <x:c r="OMY5881" s="25"/>
      <x:c r="OMZ5881" s="25"/>
      <x:c r="ONA5881" s="25"/>
      <x:c r="ONB5881" s="25"/>
      <x:c r="ONC5881" s="25"/>
      <x:c r="OND5881" s="25"/>
      <x:c r="ONE5881" s="25"/>
      <x:c r="ONF5881" s="25"/>
      <x:c r="ONG5881" s="25"/>
      <x:c r="ONH5881" s="25"/>
      <x:c r="ONI5881" s="25"/>
      <x:c r="ONJ5881" s="25"/>
      <x:c r="ONK5881" s="25"/>
      <x:c r="ONL5881" s="25"/>
      <x:c r="ONM5881" s="25"/>
      <x:c r="ONN5881" s="25"/>
      <x:c r="ONO5881" s="25"/>
      <x:c r="ONP5881" s="25"/>
      <x:c r="ONQ5881" s="25"/>
      <x:c r="ONR5881" s="25"/>
      <x:c r="ONS5881" s="25"/>
      <x:c r="ONT5881" s="25"/>
      <x:c r="ONU5881" s="25"/>
      <x:c r="ONV5881" s="25"/>
      <x:c r="ONW5881" s="25"/>
      <x:c r="ONX5881" s="25"/>
      <x:c r="ONY5881" s="25"/>
      <x:c r="ONZ5881" s="25"/>
      <x:c r="OOA5881" s="25"/>
      <x:c r="OOB5881" s="25"/>
      <x:c r="OOC5881" s="25"/>
      <x:c r="OOD5881" s="25"/>
      <x:c r="OOE5881" s="25"/>
      <x:c r="OOF5881" s="25"/>
      <x:c r="OOG5881" s="25"/>
      <x:c r="OOH5881" s="25"/>
      <x:c r="OOI5881" s="25"/>
      <x:c r="OOJ5881" s="25"/>
      <x:c r="OOK5881" s="25"/>
      <x:c r="OOL5881" s="25"/>
      <x:c r="OOM5881" s="25"/>
      <x:c r="OON5881" s="25"/>
      <x:c r="OOO5881" s="25"/>
      <x:c r="OOP5881" s="25"/>
      <x:c r="OOQ5881" s="25"/>
      <x:c r="OOR5881" s="25"/>
      <x:c r="OOS5881" s="25"/>
      <x:c r="OOT5881" s="25"/>
      <x:c r="OOU5881" s="25"/>
      <x:c r="OOV5881" s="25"/>
      <x:c r="OOW5881" s="25"/>
      <x:c r="OOX5881" s="25"/>
      <x:c r="OOY5881" s="25"/>
      <x:c r="OOZ5881" s="25"/>
      <x:c r="OPA5881" s="25"/>
      <x:c r="OPB5881" s="25"/>
      <x:c r="OPC5881" s="25"/>
      <x:c r="OPD5881" s="25"/>
      <x:c r="OPE5881" s="25"/>
      <x:c r="OPF5881" s="25"/>
      <x:c r="OPG5881" s="25"/>
      <x:c r="OPH5881" s="25"/>
      <x:c r="OPI5881" s="25"/>
      <x:c r="OPJ5881" s="25"/>
      <x:c r="OPK5881" s="25"/>
      <x:c r="OPL5881" s="25"/>
      <x:c r="OPM5881" s="25"/>
      <x:c r="OPN5881" s="25"/>
      <x:c r="OPO5881" s="25"/>
      <x:c r="OPP5881" s="25"/>
      <x:c r="OPQ5881" s="25"/>
      <x:c r="OPR5881" s="25"/>
      <x:c r="OPS5881" s="25"/>
      <x:c r="OPT5881" s="25"/>
      <x:c r="OPU5881" s="25"/>
      <x:c r="OPV5881" s="25"/>
      <x:c r="OPW5881" s="25"/>
      <x:c r="OPX5881" s="25"/>
      <x:c r="OPY5881" s="25"/>
      <x:c r="OPZ5881" s="25"/>
      <x:c r="OQA5881" s="25"/>
      <x:c r="OQB5881" s="25"/>
      <x:c r="OQC5881" s="25"/>
      <x:c r="OQD5881" s="25"/>
      <x:c r="OQE5881" s="25"/>
      <x:c r="OQF5881" s="25"/>
      <x:c r="OQG5881" s="25"/>
      <x:c r="OQH5881" s="25"/>
      <x:c r="OQI5881" s="25"/>
      <x:c r="OQJ5881" s="25"/>
      <x:c r="OQK5881" s="25"/>
      <x:c r="OQL5881" s="25"/>
      <x:c r="OQM5881" s="25"/>
      <x:c r="OQN5881" s="25"/>
      <x:c r="OQO5881" s="25"/>
      <x:c r="OQP5881" s="25"/>
      <x:c r="OQQ5881" s="25"/>
      <x:c r="OQR5881" s="25"/>
      <x:c r="OQS5881" s="25"/>
      <x:c r="OQT5881" s="25"/>
      <x:c r="OQU5881" s="25"/>
      <x:c r="OQV5881" s="25"/>
      <x:c r="OQW5881" s="25"/>
      <x:c r="OQX5881" s="25"/>
      <x:c r="OQY5881" s="25"/>
      <x:c r="OQZ5881" s="25"/>
      <x:c r="ORA5881" s="25"/>
      <x:c r="ORB5881" s="25"/>
      <x:c r="ORC5881" s="25"/>
      <x:c r="ORD5881" s="25"/>
      <x:c r="ORE5881" s="25"/>
      <x:c r="ORF5881" s="25"/>
      <x:c r="ORG5881" s="25"/>
      <x:c r="ORH5881" s="25"/>
      <x:c r="ORI5881" s="25"/>
      <x:c r="ORJ5881" s="25"/>
      <x:c r="ORK5881" s="25"/>
      <x:c r="ORL5881" s="25"/>
      <x:c r="ORM5881" s="25"/>
      <x:c r="ORN5881" s="25"/>
      <x:c r="ORO5881" s="25"/>
      <x:c r="ORP5881" s="25"/>
      <x:c r="ORQ5881" s="25"/>
      <x:c r="ORR5881" s="25"/>
      <x:c r="ORS5881" s="25"/>
      <x:c r="ORT5881" s="25"/>
      <x:c r="ORU5881" s="25"/>
      <x:c r="ORV5881" s="25"/>
      <x:c r="ORW5881" s="25"/>
      <x:c r="ORX5881" s="25"/>
      <x:c r="ORY5881" s="25"/>
      <x:c r="ORZ5881" s="25"/>
      <x:c r="OSA5881" s="25"/>
      <x:c r="OSB5881" s="25"/>
      <x:c r="OSC5881" s="25"/>
      <x:c r="OSD5881" s="25"/>
      <x:c r="OSE5881" s="25"/>
      <x:c r="OSF5881" s="25"/>
      <x:c r="OSG5881" s="25"/>
      <x:c r="OSH5881" s="25"/>
      <x:c r="OSI5881" s="25"/>
      <x:c r="OSJ5881" s="25"/>
      <x:c r="OSK5881" s="25"/>
      <x:c r="OSL5881" s="25"/>
      <x:c r="OSM5881" s="25"/>
      <x:c r="OSN5881" s="25"/>
      <x:c r="OSO5881" s="25"/>
      <x:c r="OSP5881" s="25"/>
      <x:c r="OSQ5881" s="25"/>
      <x:c r="OSR5881" s="25"/>
      <x:c r="OSS5881" s="25"/>
      <x:c r="OST5881" s="25"/>
      <x:c r="OSU5881" s="25"/>
      <x:c r="OSV5881" s="25"/>
      <x:c r="OSW5881" s="25"/>
      <x:c r="OSX5881" s="25"/>
      <x:c r="OSY5881" s="25"/>
      <x:c r="OSZ5881" s="25"/>
      <x:c r="OTA5881" s="25"/>
      <x:c r="OTB5881" s="25"/>
      <x:c r="OTC5881" s="25"/>
      <x:c r="OTD5881" s="25"/>
      <x:c r="OTE5881" s="25"/>
      <x:c r="OTF5881" s="25"/>
      <x:c r="OTG5881" s="25"/>
      <x:c r="OTH5881" s="25"/>
      <x:c r="OTI5881" s="25"/>
      <x:c r="OTJ5881" s="25"/>
      <x:c r="OTK5881" s="25"/>
      <x:c r="OTL5881" s="25"/>
      <x:c r="OTM5881" s="25"/>
      <x:c r="OTN5881" s="25"/>
      <x:c r="OTO5881" s="25"/>
      <x:c r="OTP5881" s="25"/>
      <x:c r="OTQ5881" s="25"/>
      <x:c r="OTR5881" s="25"/>
      <x:c r="OTS5881" s="25"/>
      <x:c r="OTT5881" s="25"/>
      <x:c r="OTU5881" s="25"/>
      <x:c r="OTV5881" s="25"/>
      <x:c r="OTW5881" s="25"/>
      <x:c r="OTX5881" s="25"/>
      <x:c r="OTY5881" s="25"/>
      <x:c r="OTZ5881" s="25"/>
      <x:c r="OUA5881" s="25"/>
      <x:c r="OUB5881" s="25"/>
      <x:c r="OUC5881" s="25"/>
      <x:c r="OUD5881" s="25"/>
      <x:c r="OUE5881" s="25"/>
      <x:c r="OUF5881" s="25"/>
      <x:c r="OUG5881" s="25"/>
      <x:c r="OUH5881" s="25"/>
      <x:c r="OUI5881" s="25"/>
      <x:c r="OUJ5881" s="25"/>
      <x:c r="OUK5881" s="25"/>
      <x:c r="OUL5881" s="25"/>
      <x:c r="OUM5881" s="25"/>
      <x:c r="OUN5881" s="25"/>
      <x:c r="OUO5881" s="25"/>
      <x:c r="OUP5881" s="25"/>
      <x:c r="OUQ5881" s="25"/>
      <x:c r="OUR5881" s="25"/>
      <x:c r="OUS5881" s="25"/>
      <x:c r="OUT5881" s="25"/>
      <x:c r="OUU5881" s="25"/>
      <x:c r="OUV5881" s="25"/>
      <x:c r="OUW5881" s="25"/>
      <x:c r="OUX5881" s="25"/>
      <x:c r="OUY5881" s="25"/>
      <x:c r="OUZ5881" s="25"/>
      <x:c r="OVA5881" s="25"/>
      <x:c r="OVB5881" s="25"/>
      <x:c r="OVC5881" s="25"/>
      <x:c r="OVD5881" s="25"/>
      <x:c r="OVE5881" s="25"/>
      <x:c r="OVF5881" s="25"/>
      <x:c r="OVG5881" s="25"/>
      <x:c r="OVH5881" s="25"/>
      <x:c r="OVI5881" s="25"/>
      <x:c r="OVJ5881" s="25"/>
      <x:c r="OVK5881" s="25"/>
      <x:c r="OVL5881" s="25"/>
      <x:c r="OVM5881" s="25"/>
      <x:c r="OVN5881" s="25"/>
      <x:c r="OVO5881" s="25"/>
      <x:c r="OVP5881" s="25"/>
      <x:c r="OVQ5881" s="25"/>
      <x:c r="OVR5881" s="25"/>
      <x:c r="OVS5881" s="25"/>
      <x:c r="OVT5881" s="25"/>
      <x:c r="OVU5881" s="25"/>
      <x:c r="OVV5881" s="25"/>
      <x:c r="OVW5881" s="25"/>
      <x:c r="OVX5881" s="25"/>
      <x:c r="OVY5881" s="25"/>
      <x:c r="OVZ5881" s="25"/>
      <x:c r="OWA5881" s="25"/>
      <x:c r="OWB5881" s="25"/>
      <x:c r="OWC5881" s="25"/>
      <x:c r="OWD5881" s="25"/>
      <x:c r="OWE5881" s="25"/>
      <x:c r="OWF5881" s="25"/>
      <x:c r="OWG5881" s="25"/>
      <x:c r="OWH5881" s="25"/>
      <x:c r="OWI5881" s="25"/>
      <x:c r="OWJ5881" s="25"/>
      <x:c r="OWK5881" s="25"/>
      <x:c r="OWL5881" s="25"/>
      <x:c r="OWM5881" s="25"/>
      <x:c r="OWN5881" s="25"/>
      <x:c r="OWO5881" s="25"/>
      <x:c r="OWP5881" s="25"/>
      <x:c r="OWQ5881" s="25"/>
      <x:c r="OWR5881" s="25"/>
      <x:c r="OWS5881" s="25"/>
      <x:c r="OWT5881" s="25"/>
      <x:c r="OWU5881" s="25"/>
      <x:c r="OWV5881" s="25"/>
      <x:c r="OWW5881" s="25"/>
      <x:c r="OWX5881" s="25"/>
      <x:c r="OWY5881" s="25"/>
      <x:c r="OWZ5881" s="25"/>
      <x:c r="OXA5881" s="25"/>
      <x:c r="OXB5881" s="25"/>
      <x:c r="OXC5881" s="25"/>
      <x:c r="OXD5881" s="25"/>
      <x:c r="OXE5881" s="25"/>
      <x:c r="OXF5881" s="25"/>
      <x:c r="OXG5881" s="25"/>
      <x:c r="OXH5881" s="25"/>
      <x:c r="OXI5881" s="25"/>
      <x:c r="OXJ5881" s="25"/>
      <x:c r="OXK5881" s="25"/>
      <x:c r="OXL5881" s="25"/>
      <x:c r="OXM5881" s="25"/>
      <x:c r="OXN5881" s="25"/>
      <x:c r="OXO5881" s="25"/>
      <x:c r="OXP5881" s="25"/>
      <x:c r="OXQ5881" s="25"/>
      <x:c r="OXR5881" s="25"/>
      <x:c r="OXS5881" s="25"/>
      <x:c r="OXT5881" s="25"/>
      <x:c r="OXU5881" s="25"/>
      <x:c r="OXV5881" s="25"/>
      <x:c r="OXW5881" s="25"/>
      <x:c r="OXX5881" s="25"/>
      <x:c r="OXY5881" s="25"/>
      <x:c r="OXZ5881" s="25"/>
      <x:c r="OYA5881" s="25"/>
      <x:c r="OYB5881" s="25"/>
      <x:c r="OYC5881" s="25"/>
      <x:c r="OYD5881" s="25"/>
      <x:c r="OYE5881" s="25"/>
      <x:c r="OYF5881" s="25"/>
      <x:c r="OYG5881" s="25"/>
      <x:c r="OYH5881" s="25"/>
      <x:c r="OYI5881" s="25"/>
      <x:c r="OYJ5881" s="25"/>
      <x:c r="OYK5881" s="25"/>
      <x:c r="OYL5881" s="25"/>
      <x:c r="OYM5881" s="25"/>
      <x:c r="OYN5881" s="25"/>
      <x:c r="OYO5881" s="25"/>
      <x:c r="OYP5881" s="25"/>
      <x:c r="OYQ5881" s="25"/>
      <x:c r="OYR5881" s="25"/>
      <x:c r="OYS5881" s="25"/>
      <x:c r="OYT5881" s="25"/>
      <x:c r="OYU5881" s="25"/>
      <x:c r="OYV5881" s="25"/>
      <x:c r="OYW5881" s="25"/>
      <x:c r="OYX5881" s="25"/>
      <x:c r="OYY5881" s="25"/>
      <x:c r="OYZ5881" s="25"/>
      <x:c r="OZA5881" s="25"/>
      <x:c r="OZB5881" s="25"/>
      <x:c r="OZC5881" s="25"/>
      <x:c r="OZD5881" s="25"/>
      <x:c r="OZE5881" s="25"/>
      <x:c r="OZF5881" s="25"/>
      <x:c r="OZG5881" s="25"/>
      <x:c r="OZH5881" s="25"/>
      <x:c r="OZI5881" s="25"/>
      <x:c r="OZJ5881" s="25"/>
      <x:c r="OZK5881" s="25"/>
      <x:c r="OZL5881" s="25"/>
      <x:c r="OZM5881" s="25"/>
      <x:c r="OZN5881" s="25"/>
      <x:c r="OZO5881" s="25"/>
      <x:c r="OZP5881" s="25"/>
      <x:c r="OZQ5881" s="25"/>
      <x:c r="OZR5881" s="25"/>
      <x:c r="OZS5881" s="25"/>
      <x:c r="OZT5881" s="25"/>
      <x:c r="OZU5881" s="25"/>
      <x:c r="OZV5881" s="25"/>
      <x:c r="OZW5881" s="25"/>
      <x:c r="OZX5881" s="25"/>
      <x:c r="OZY5881" s="25"/>
      <x:c r="OZZ5881" s="25"/>
      <x:c r="PAA5881" s="25"/>
      <x:c r="PAB5881" s="25"/>
      <x:c r="PAC5881" s="25"/>
      <x:c r="PAD5881" s="25"/>
      <x:c r="PAE5881" s="25"/>
      <x:c r="PAF5881" s="25"/>
      <x:c r="PAG5881" s="25"/>
      <x:c r="PAH5881" s="25"/>
      <x:c r="PAI5881" s="25"/>
      <x:c r="PAJ5881" s="25"/>
      <x:c r="PAK5881" s="25"/>
      <x:c r="PAL5881" s="25"/>
      <x:c r="PAM5881" s="25"/>
      <x:c r="PAN5881" s="25"/>
      <x:c r="PAO5881" s="25"/>
      <x:c r="PAP5881" s="25"/>
      <x:c r="PAQ5881" s="25"/>
      <x:c r="PAR5881" s="25"/>
      <x:c r="PAS5881" s="25"/>
      <x:c r="PAT5881" s="25"/>
      <x:c r="PAU5881" s="25"/>
      <x:c r="PAV5881" s="25"/>
      <x:c r="PAW5881" s="25"/>
      <x:c r="PAX5881" s="25"/>
      <x:c r="PAY5881" s="25"/>
      <x:c r="PAZ5881" s="25"/>
      <x:c r="PBA5881" s="25"/>
      <x:c r="PBB5881" s="25"/>
      <x:c r="PBC5881" s="25"/>
      <x:c r="PBD5881" s="25"/>
      <x:c r="PBE5881" s="25"/>
      <x:c r="PBF5881" s="25"/>
      <x:c r="PBG5881" s="25"/>
      <x:c r="PBH5881" s="25"/>
      <x:c r="PBI5881" s="25"/>
      <x:c r="PBJ5881" s="25"/>
      <x:c r="PBK5881" s="25"/>
      <x:c r="PBL5881" s="25"/>
      <x:c r="PBM5881" s="25"/>
      <x:c r="PBN5881" s="25"/>
      <x:c r="PBO5881" s="25"/>
      <x:c r="PBP5881" s="25"/>
      <x:c r="PBQ5881" s="25"/>
      <x:c r="PBR5881" s="25"/>
      <x:c r="PBS5881" s="25"/>
      <x:c r="PBT5881" s="25"/>
      <x:c r="PBU5881" s="25"/>
      <x:c r="PBV5881" s="25"/>
      <x:c r="PBW5881" s="25"/>
      <x:c r="PBX5881" s="25"/>
      <x:c r="PBY5881" s="25"/>
      <x:c r="PBZ5881" s="25"/>
      <x:c r="PCA5881" s="25"/>
      <x:c r="PCB5881" s="25"/>
      <x:c r="PCC5881" s="25"/>
      <x:c r="PCD5881" s="25"/>
      <x:c r="PCE5881" s="25"/>
      <x:c r="PCF5881" s="25"/>
      <x:c r="PCG5881" s="25"/>
      <x:c r="PCH5881" s="25"/>
      <x:c r="PCI5881" s="25"/>
      <x:c r="PCJ5881" s="25"/>
      <x:c r="PCK5881" s="25"/>
      <x:c r="PCL5881" s="25"/>
      <x:c r="PCM5881" s="25"/>
      <x:c r="PCN5881" s="25"/>
      <x:c r="PCO5881" s="25"/>
      <x:c r="PCP5881" s="25"/>
      <x:c r="PCQ5881" s="25"/>
      <x:c r="PCR5881" s="25"/>
      <x:c r="PCS5881" s="25"/>
      <x:c r="PCT5881" s="25"/>
      <x:c r="PCU5881" s="25"/>
      <x:c r="PCV5881" s="25"/>
      <x:c r="PCW5881" s="25"/>
      <x:c r="PCX5881" s="25"/>
      <x:c r="PCY5881" s="25"/>
      <x:c r="PCZ5881" s="25"/>
      <x:c r="PDA5881" s="25"/>
      <x:c r="PDB5881" s="25"/>
      <x:c r="PDC5881" s="25"/>
      <x:c r="PDD5881" s="25"/>
      <x:c r="PDE5881" s="25"/>
      <x:c r="PDF5881" s="25"/>
      <x:c r="PDG5881" s="25"/>
      <x:c r="PDH5881" s="25"/>
      <x:c r="PDI5881" s="25"/>
      <x:c r="PDJ5881" s="25"/>
      <x:c r="PDK5881" s="25"/>
      <x:c r="PDL5881" s="25"/>
      <x:c r="PDM5881" s="25"/>
      <x:c r="PDN5881" s="25"/>
      <x:c r="PDO5881" s="25"/>
      <x:c r="PDP5881" s="25"/>
      <x:c r="PDQ5881" s="25"/>
      <x:c r="PDR5881" s="25"/>
      <x:c r="PDS5881" s="25"/>
      <x:c r="PDT5881" s="25"/>
      <x:c r="PDU5881" s="25"/>
      <x:c r="PDV5881" s="25"/>
      <x:c r="PDW5881" s="25"/>
      <x:c r="PDX5881" s="25"/>
      <x:c r="PDY5881" s="25"/>
      <x:c r="PDZ5881" s="25"/>
      <x:c r="PEA5881" s="25"/>
      <x:c r="PEB5881" s="25"/>
      <x:c r="PEC5881" s="25"/>
      <x:c r="PED5881" s="25"/>
      <x:c r="PEE5881" s="25"/>
      <x:c r="PEF5881" s="25"/>
      <x:c r="PEG5881" s="25"/>
      <x:c r="PEH5881" s="25"/>
      <x:c r="PEI5881" s="25"/>
      <x:c r="PEJ5881" s="25"/>
      <x:c r="PEK5881" s="25"/>
      <x:c r="PEL5881" s="25"/>
      <x:c r="PEM5881" s="25"/>
      <x:c r="PEN5881" s="25"/>
      <x:c r="PEO5881" s="25"/>
      <x:c r="PEP5881" s="25"/>
      <x:c r="PEQ5881" s="25"/>
      <x:c r="PER5881" s="25"/>
      <x:c r="PES5881" s="25"/>
      <x:c r="PET5881" s="25"/>
      <x:c r="PEU5881" s="25"/>
      <x:c r="PEV5881" s="25"/>
      <x:c r="PEW5881" s="25"/>
      <x:c r="PEX5881" s="25"/>
      <x:c r="PEY5881" s="25"/>
      <x:c r="PEZ5881" s="25"/>
      <x:c r="PFA5881" s="25"/>
      <x:c r="PFB5881" s="25"/>
      <x:c r="PFC5881" s="25"/>
      <x:c r="PFD5881" s="25"/>
      <x:c r="PFE5881" s="25"/>
      <x:c r="PFF5881" s="25"/>
      <x:c r="PFG5881" s="25"/>
      <x:c r="PFH5881" s="25"/>
      <x:c r="PFI5881" s="25"/>
      <x:c r="PFJ5881" s="25"/>
      <x:c r="PFK5881" s="25"/>
      <x:c r="PFL5881" s="25"/>
      <x:c r="PFM5881" s="25"/>
      <x:c r="PFN5881" s="25"/>
      <x:c r="PFO5881" s="25"/>
      <x:c r="PFP5881" s="25"/>
      <x:c r="PFQ5881" s="25"/>
      <x:c r="PFR5881" s="25"/>
      <x:c r="PFS5881" s="25"/>
      <x:c r="PFT5881" s="25"/>
      <x:c r="PFU5881" s="25"/>
      <x:c r="PFV5881" s="25"/>
      <x:c r="PFW5881" s="25"/>
      <x:c r="PFX5881" s="25"/>
      <x:c r="PFY5881" s="25"/>
      <x:c r="PFZ5881" s="25"/>
      <x:c r="PGA5881" s="25"/>
      <x:c r="PGB5881" s="25"/>
      <x:c r="PGC5881" s="25"/>
      <x:c r="PGD5881" s="25"/>
      <x:c r="PGE5881" s="25"/>
      <x:c r="PGF5881" s="25"/>
      <x:c r="PGG5881" s="25"/>
      <x:c r="PGH5881" s="25"/>
      <x:c r="PGI5881" s="25"/>
      <x:c r="PGJ5881" s="25"/>
      <x:c r="PGK5881" s="25"/>
      <x:c r="PGL5881" s="25"/>
      <x:c r="PGM5881" s="25"/>
      <x:c r="PGN5881" s="25"/>
      <x:c r="PGO5881" s="25"/>
      <x:c r="PGP5881" s="25"/>
      <x:c r="PGQ5881" s="25"/>
      <x:c r="PGR5881" s="25"/>
      <x:c r="PGS5881" s="25"/>
      <x:c r="PGT5881" s="25"/>
      <x:c r="PGU5881" s="25"/>
      <x:c r="PGV5881" s="25"/>
      <x:c r="PGW5881" s="25"/>
      <x:c r="PGX5881" s="25"/>
      <x:c r="PGY5881" s="25"/>
      <x:c r="PGZ5881" s="25"/>
      <x:c r="PHA5881" s="25"/>
      <x:c r="PHB5881" s="25"/>
      <x:c r="PHC5881" s="25"/>
      <x:c r="PHD5881" s="25"/>
      <x:c r="PHE5881" s="25"/>
      <x:c r="PHF5881" s="25"/>
      <x:c r="PHG5881" s="25"/>
      <x:c r="PHH5881" s="25"/>
      <x:c r="PHI5881" s="25"/>
      <x:c r="PHJ5881" s="25"/>
      <x:c r="PHK5881" s="25"/>
      <x:c r="PHL5881" s="25"/>
      <x:c r="PHM5881" s="25"/>
      <x:c r="PHN5881" s="25"/>
      <x:c r="PHO5881" s="25"/>
      <x:c r="PHP5881" s="25"/>
      <x:c r="PHQ5881" s="25"/>
      <x:c r="PHR5881" s="25"/>
      <x:c r="PHS5881" s="25"/>
      <x:c r="PHT5881" s="25"/>
      <x:c r="PHU5881" s="25"/>
      <x:c r="PHV5881" s="25"/>
      <x:c r="PHW5881" s="25"/>
      <x:c r="PHX5881" s="25"/>
      <x:c r="PHY5881" s="25"/>
      <x:c r="PHZ5881" s="25"/>
      <x:c r="PIA5881" s="25"/>
      <x:c r="PIB5881" s="25"/>
      <x:c r="PIC5881" s="25"/>
      <x:c r="PID5881" s="25"/>
      <x:c r="PIE5881" s="25"/>
      <x:c r="PIF5881" s="25"/>
      <x:c r="PIG5881" s="25"/>
      <x:c r="PIH5881" s="25"/>
      <x:c r="PII5881" s="25"/>
      <x:c r="PIJ5881" s="25"/>
      <x:c r="PIK5881" s="25"/>
      <x:c r="PIL5881" s="25"/>
      <x:c r="PIM5881" s="25"/>
      <x:c r="PIN5881" s="25"/>
      <x:c r="PIO5881" s="25"/>
      <x:c r="PIP5881" s="25"/>
      <x:c r="PIQ5881" s="25"/>
      <x:c r="PIR5881" s="25"/>
      <x:c r="PIS5881" s="25"/>
      <x:c r="PIT5881" s="25"/>
      <x:c r="PIU5881" s="25"/>
      <x:c r="PIV5881" s="25"/>
      <x:c r="PIW5881" s="25"/>
      <x:c r="PIX5881" s="25"/>
      <x:c r="PIY5881" s="25"/>
      <x:c r="PIZ5881" s="25"/>
      <x:c r="PJA5881" s="25"/>
      <x:c r="PJB5881" s="25"/>
      <x:c r="PJC5881" s="25"/>
      <x:c r="PJD5881" s="25"/>
      <x:c r="PJE5881" s="25"/>
      <x:c r="PJF5881" s="25"/>
      <x:c r="PJG5881" s="25"/>
      <x:c r="PJH5881" s="25"/>
      <x:c r="PJI5881" s="25"/>
      <x:c r="PJJ5881" s="25"/>
      <x:c r="PJK5881" s="25"/>
      <x:c r="PJL5881" s="25"/>
      <x:c r="PJM5881" s="25"/>
      <x:c r="PJN5881" s="25"/>
      <x:c r="PJO5881" s="25"/>
      <x:c r="PJP5881" s="25"/>
      <x:c r="PJQ5881" s="25"/>
      <x:c r="PJR5881" s="25"/>
      <x:c r="PJS5881" s="25"/>
      <x:c r="PJT5881" s="25"/>
      <x:c r="PJU5881" s="25"/>
      <x:c r="PJV5881" s="25"/>
      <x:c r="PJW5881" s="25"/>
      <x:c r="PJX5881" s="25"/>
      <x:c r="PJY5881" s="25"/>
      <x:c r="PJZ5881" s="25"/>
      <x:c r="PKA5881" s="25"/>
      <x:c r="PKB5881" s="25"/>
      <x:c r="PKC5881" s="25"/>
      <x:c r="PKD5881" s="25"/>
      <x:c r="PKE5881" s="25"/>
      <x:c r="PKF5881" s="25"/>
      <x:c r="PKG5881" s="25"/>
      <x:c r="PKH5881" s="25"/>
      <x:c r="PKI5881" s="25"/>
      <x:c r="PKJ5881" s="25"/>
      <x:c r="PKK5881" s="25"/>
      <x:c r="PKL5881" s="25"/>
      <x:c r="PKM5881" s="25"/>
      <x:c r="PKN5881" s="25"/>
      <x:c r="PKO5881" s="25"/>
      <x:c r="PKP5881" s="25"/>
      <x:c r="PKQ5881" s="25"/>
      <x:c r="PKR5881" s="25"/>
      <x:c r="PKS5881" s="25"/>
      <x:c r="PKT5881" s="25"/>
      <x:c r="PKU5881" s="25"/>
      <x:c r="PKV5881" s="25"/>
      <x:c r="PKW5881" s="25"/>
      <x:c r="PKX5881" s="25"/>
      <x:c r="PKY5881" s="25"/>
      <x:c r="PKZ5881" s="25"/>
      <x:c r="PLA5881" s="25"/>
      <x:c r="PLB5881" s="25"/>
      <x:c r="PLC5881" s="25"/>
      <x:c r="PLD5881" s="25"/>
      <x:c r="PLE5881" s="25"/>
      <x:c r="PLF5881" s="25"/>
      <x:c r="PLG5881" s="25"/>
      <x:c r="PLH5881" s="25"/>
      <x:c r="PLI5881" s="25"/>
      <x:c r="PLJ5881" s="25"/>
      <x:c r="PLK5881" s="25"/>
      <x:c r="PLL5881" s="25"/>
      <x:c r="PLM5881" s="25"/>
      <x:c r="PLN5881" s="25"/>
      <x:c r="PLO5881" s="25"/>
      <x:c r="PLP5881" s="25"/>
      <x:c r="PLQ5881" s="25"/>
      <x:c r="PLR5881" s="25"/>
      <x:c r="PLS5881" s="25"/>
      <x:c r="PLT5881" s="25"/>
      <x:c r="PLU5881" s="25"/>
      <x:c r="PLV5881" s="25"/>
      <x:c r="PLW5881" s="25"/>
      <x:c r="PLX5881" s="25"/>
      <x:c r="PLY5881" s="25"/>
      <x:c r="PLZ5881" s="25"/>
      <x:c r="PMA5881" s="25"/>
      <x:c r="PMB5881" s="25"/>
      <x:c r="PMC5881" s="25"/>
      <x:c r="PMD5881" s="25"/>
      <x:c r="PME5881" s="25"/>
      <x:c r="PMF5881" s="25"/>
      <x:c r="PMG5881" s="25"/>
      <x:c r="PMH5881" s="25"/>
      <x:c r="PMI5881" s="25"/>
      <x:c r="PMJ5881" s="25"/>
      <x:c r="PMK5881" s="25"/>
      <x:c r="PML5881" s="25"/>
      <x:c r="PMM5881" s="25"/>
      <x:c r="PMN5881" s="25"/>
      <x:c r="PMO5881" s="25"/>
      <x:c r="PMP5881" s="25"/>
      <x:c r="PMQ5881" s="25"/>
      <x:c r="PMR5881" s="25"/>
      <x:c r="PMS5881" s="25"/>
      <x:c r="PMT5881" s="25"/>
      <x:c r="PMU5881" s="25"/>
      <x:c r="PMV5881" s="25"/>
      <x:c r="PMW5881" s="25"/>
      <x:c r="PMX5881" s="25"/>
      <x:c r="PMY5881" s="25"/>
      <x:c r="PMZ5881" s="25"/>
      <x:c r="PNA5881" s="25"/>
      <x:c r="PNB5881" s="25"/>
      <x:c r="PNC5881" s="25"/>
      <x:c r="PND5881" s="25"/>
      <x:c r="PNE5881" s="25"/>
      <x:c r="PNF5881" s="25"/>
      <x:c r="PNG5881" s="25"/>
      <x:c r="PNH5881" s="25"/>
      <x:c r="PNI5881" s="25"/>
      <x:c r="PNJ5881" s="25"/>
      <x:c r="PNK5881" s="25"/>
      <x:c r="PNL5881" s="25"/>
      <x:c r="PNM5881" s="25"/>
      <x:c r="PNN5881" s="25"/>
      <x:c r="PNO5881" s="25"/>
      <x:c r="PNP5881" s="25"/>
      <x:c r="PNQ5881" s="25"/>
      <x:c r="PNR5881" s="25"/>
      <x:c r="PNS5881" s="25"/>
      <x:c r="PNT5881" s="25"/>
      <x:c r="PNU5881" s="25"/>
      <x:c r="PNV5881" s="25"/>
      <x:c r="PNW5881" s="25"/>
      <x:c r="PNX5881" s="25"/>
      <x:c r="PNY5881" s="25"/>
      <x:c r="PNZ5881" s="25"/>
      <x:c r="POA5881" s="25"/>
      <x:c r="POB5881" s="25"/>
      <x:c r="POC5881" s="25"/>
      <x:c r="POD5881" s="25"/>
      <x:c r="POE5881" s="25"/>
      <x:c r="POF5881" s="25"/>
      <x:c r="POG5881" s="25"/>
      <x:c r="POH5881" s="25"/>
      <x:c r="POI5881" s="25"/>
      <x:c r="POJ5881" s="25"/>
      <x:c r="POK5881" s="25"/>
      <x:c r="POL5881" s="25"/>
      <x:c r="POM5881" s="25"/>
      <x:c r="PON5881" s="25"/>
      <x:c r="POO5881" s="25"/>
      <x:c r="POP5881" s="25"/>
      <x:c r="POQ5881" s="25"/>
      <x:c r="POR5881" s="25"/>
      <x:c r="POS5881" s="25"/>
      <x:c r="POT5881" s="25"/>
      <x:c r="POU5881" s="25"/>
      <x:c r="POV5881" s="25"/>
      <x:c r="POW5881" s="25"/>
      <x:c r="POX5881" s="25"/>
      <x:c r="POY5881" s="25"/>
      <x:c r="POZ5881" s="25"/>
      <x:c r="PPA5881" s="25"/>
      <x:c r="PPB5881" s="25"/>
      <x:c r="PPC5881" s="25"/>
      <x:c r="PPD5881" s="25"/>
      <x:c r="PPE5881" s="25"/>
      <x:c r="PPF5881" s="25"/>
      <x:c r="PPG5881" s="25"/>
      <x:c r="PPH5881" s="25"/>
      <x:c r="PPI5881" s="25"/>
      <x:c r="PPJ5881" s="25"/>
      <x:c r="PPK5881" s="25"/>
      <x:c r="PPL5881" s="25"/>
      <x:c r="PPM5881" s="25"/>
      <x:c r="PPN5881" s="25"/>
      <x:c r="PPO5881" s="25"/>
      <x:c r="PPP5881" s="25"/>
      <x:c r="PPQ5881" s="25"/>
      <x:c r="PPR5881" s="25"/>
      <x:c r="PPS5881" s="25"/>
      <x:c r="PPT5881" s="25"/>
      <x:c r="PPU5881" s="25"/>
      <x:c r="PPV5881" s="25"/>
      <x:c r="PPW5881" s="25"/>
      <x:c r="PPX5881" s="25"/>
      <x:c r="PPY5881" s="25"/>
      <x:c r="PPZ5881" s="25"/>
      <x:c r="PQA5881" s="25"/>
      <x:c r="PQB5881" s="25"/>
      <x:c r="PQC5881" s="25"/>
      <x:c r="PQD5881" s="25"/>
      <x:c r="PQE5881" s="25"/>
      <x:c r="PQF5881" s="25"/>
      <x:c r="PQG5881" s="25"/>
      <x:c r="PQH5881" s="25"/>
      <x:c r="PQI5881" s="25"/>
      <x:c r="PQJ5881" s="25"/>
      <x:c r="PQK5881" s="25"/>
      <x:c r="PQL5881" s="25"/>
      <x:c r="PQM5881" s="25"/>
      <x:c r="PQN5881" s="25"/>
      <x:c r="PQO5881" s="25"/>
      <x:c r="PQP5881" s="25"/>
      <x:c r="PQQ5881" s="25"/>
      <x:c r="PQR5881" s="25"/>
      <x:c r="PQS5881" s="25"/>
      <x:c r="PQT5881" s="25"/>
      <x:c r="PQU5881" s="25"/>
      <x:c r="PQV5881" s="25"/>
      <x:c r="PQW5881" s="25"/>
      <x:c r="PQX5881" s="25"/>
      <x:c r="PQY5881" s="25"/>
      <x:c r="PQZ5881" s="25"/>
      <x:c r="PRA5881" s="25"/>
      <x:c r="PRB5881" s="25"/>
      <x:c r="PRC5881" s="25"/>
      <x:c r="PRD5881" s="25"/>
      <x:c r="PRE5881" s="25"/>
      <x:c r="PRF5881" s="25"/>
      <x:c r="PRG5881" s="25"/>
      <x:c r="PRH5881" s="25"/>
      <x:c r="PRI5881" s="25"/>
      <x:c r="PRJ5881" s="25"/>
      <x:c r="PRK5881" s="25"/>
      <x:c r="PRL5881" s="25"/>
      <x:c r="PRM5881" s="25"/>
      <x:c r="PRN5881" s="25"/>
      <x:c r="PRO5881" s="25"/>
      <x:c r="PRP5881" s="25"/>
      <x:c r="PRQ5881" s="25"/>
      <x:c r="PRR5881" s="25"/>
      <x:c r="PRS5881" s="25"/>
      <x:c r="PRT5881" s="25"/>
      <x:c r="PRU5881" s="25"/>
      <x:c r="PRV5881" s="25"/>
      <x:c r="PRW5881" s="25"/>
      <x:c r="PRX5881" s="25"/>
      <x:c r="PRY5881" s="25"/>
      <x:c r="PRZ5881" s="25"/>
      <x:c r="PSA5881" s="25"/>
      <x:c r="PSB5881" s="25"/>
      <x:c r="PSC5881" s="25"/>
      <x:c r="PSD5881" s="25"/>
      <x:c r="PSE5881" s="25"/>
      <x:c r="PSF5881" s="25"/>
      <x:c r="PSG5881" s="25"/>
      <x:c r="PSH5881" s="25"/>
      <x:c r="PSI5881" s="25"/>
      <x:c r="PSJ5881" s="25"/>
      <x:c r="PSK5881" s="25"/>
      <x:c r="PSL5881" s="25"/>
      <x:c r="PSM5881" s="25"/>
      <x:c r="PSN5881" s="25"/>
      <x:c r="PSO5881" s="25"/>
      <x:c r="PSP5881" s="25"/>
      <x:c r="PSQ5881" s="25"/>
      <x:c r="PSR5881" s="25"/>
      <x:c r="PSS5881" s="25"/>
      <x:c r="PST5881" s="25"/>
      <x:c r="PSU5881" s="25"/>
      <x:c r="PSV5881" s="25"/>
      <x:c r="PSW5881" s="25"/>
      <x:c r="PSX5881" s="25"/>
      <x:c r="PSY5881" s="25"/>
      <x:c r="PSZ5881" s="25"/>
      <x:c r="PTA5881" s="25"/>
      <x:c r="PTB5881" s="25"/>
      <x:c r="PTC5881" s="25"/>
      <x:c r="PTD5881" s="25"/>
      <x:c r="PTE5881" s="25"/>
      <x:c r="PTF5881" s="25"/>
      <x:c r="PTG5881" s="25"/>
      <x:c r="PTH5881" s="25"/>
      <x:c r="PTI5881" s="25"/>
      <x:c r="PTJ5881" s="25"/>
      <x:c r="PTK5881" s="25"/>
      <x:c r="PTL5881" s="25"/>
      <x:c r="PTM5881" s="25"/>
      <x:c r="PTN5881" s="25"/>
      <x:c r="PTO5881" s="25"/>
      <x:c r="PTP5881" s="25"/>
      <x:c r="PTQ5881" s="25"/>
      <x:c r="PTR5881" s="25"/>
      <x:c r="PTS5881" s="25"/>
      <x:c r="PTT5881" s="25"/>
      <x:c r="PTU5881" s="25"/>
      <x:c r="PTV5881" s="25"/>
      <x:c r="PTW5881" s="25"/>
      <x:c r="PTX5881" s="25"/>
      <x:c r="PTY5881" s="25"/>
      <x:c r="PTZ5881" s="25"/>
      <x:c r="PUA5881" s="25"/>
      <x:c r="PUB5881" s="25"/>
      <x:c r="PUC5881" s="25"/>
      <x:c r="PUD5881" s="25"/>
      <x:c r="PUE5881" s="25"/>
      <x:c r="PUF5881" s="25"/>
      <x:c r="PUG5881" s="25"/>
      <x:c r="PUH5881" s="25"/>
      <x:c r="PUI5881" s="25"/>
      <x:c r="PUJ5881" s="25"/>
      <x:c r="PUK5881" s="25"/>
      <x:c r="PUL5881" s="25"/>
      <x:c r="PUM5881" s="25"/>
      <x:c r="PUN5881" s="25"/>
      <x:c r="PUO5881" s="25"/>
      <x:c r="PUP5881" s="25"/>
      <x:c r="PUQ5881" s="25"/>
      <x:c r="PUR5881" s="25"/>
      <x:c r="PUS5881" s="25"/>
      <x:c r="PUT5881" s="25"/>
      <x:c r="PUU5881" s="25"/>
      <x:c r="PUV5881" s="25"/>
      <x:c r="PUW5881" s="25"/>
      <x:c r="PUX5881" s="25"/>
      <x:c r="PUY5881" s="25"/>
      <x:c r="PUZ5881" s="25"/>
      <x:c r="PVA5881" s="25"/>
      <x:c r="PVB5881" s="25"/>
      <x:c r="PVC5881" s="25"/>
      <x:c r="PVD5881" s="25"/>
      <x:c r="PVE5881" s="25"/>
      <x:c r="PVF5881" s="25"/>
      <x:c r="PVG5881" s="25"/>
      <x:c r="PVH5881" s="25"/>
      <x:c r="PVI5881" s="25"/>
      <x:c r="PVJ5881" s="25"/>
      <x:c r="PVK5881" s="25"/>
      <x:c r="PVL5881" s="25"/>
      <x:c r="PVM5881" s="25"/>
      <x:c r="PVN5881" s="25"/>
      <x:c r="PVO5881" s="25"/>
      <x:c r="PVP5881" s="25"/>
      <x:c r="PVQ5881" s="25"/>
      <x:c r="PVR5881" s="25"/>
      <x:c r="PVS5881" s="25"/>
      <x:c r="PVT5881" s="25"/>
      <x:c r="PVU5881" s="25"/>
      <x:c r="PVV5881" s="25"/>
      <x:c r="PVW5881" s="25"/>
      <x:c r="PVX5881" s="25"/>
      <x:c r="PVY5881" s="25"/>
      <x:c r="PVZ5881" s="25"/>
      <x:c r="PWA5881" s="25"/>
      <x:c r="PWB5881" s="25"/>
      <x:c r="PWC5881" s="25"/>
      <x:c r="PWD5881" s="25"/>
      <x:c r="PWE5881" s="25"/>
      <x:c r="PWF5881" s="25"/>
      <x:c r="PWG5881" s="25"/>
      <x:c r="PWH5881" s="25"/>
      <x:c r="PWI5881" s="25"/>
      <x:c r="PWJ5881" s="25"/>
      <x:c r="PWK5881" s="25"/>
      <x:c r="PWL5881" s="25"/>
      <x:c r="PWM5881" s="25"/>
      <x:c r="PWN5881" s="25"/>
      <x:c r="PWO5881" s="25"/>
      <x:c r="PWP5881" s="25"/>
      <x:c r="PWQ5881" s="25"/>
      <x:c r="PWR5881" s="25"/>
      <x:c r="PWS5881" s="25"/>
      <x:c r="PWT5881" s="25"/>
      <x:c r="PWU5881" s="25"/>
      <x:c r="PWV5881" s="25"/>
      <x:c r="PWW5881" s="25"/>
      <x:c r="PWX5881" s="25"/>
      <x:c r="PWY5881" s="25"/>
      <x:c r="PWZ5881" s="25"/>
      <x:c r="PXA5881" s="25"/>
      <x:c r="PXB5881" s="25"/>
      <x:c r="PXC5881" s="25"/>
      <x:c r="PXD5881" s="25"/>
      <x:c r="PXE5881" s="25"/>
      <x:c r="PXF5881" s="25"/>
      <x:c r="PXG5881" s="25"/>
      <x:c r="PXH5881" s="25"/>
      <x:c r="PXI5881" s="25"/>
      <x:c r="PXJ5881" s="25"/>
      <x:c r="PXK5881" s="25"/>
      <x:c r="PXL5881" s="25"/>
      <x:c r="PXM5881" s="25"/>
      <x:c r="PXN5881" s="25"/>
      <x:c r="PXO5881" s="25"/>
      <x:c r="PXP5881" s="25"/>
      <x:c r="PXQ5881" s="25"/>
      <x:c r="PXR5881" s="25"/>
      <x:c r="PXS5881" s="25"/>
      <x:c r="PXT5881" s="25"/>
      <x:c r="PXU5881" s="25"/>
      <x:c r="PXV5881" s="25"/>
      <x:c r="PXW5881" s="25"/>
      <x:c r="PXX5881" s="25"/>
      <x:c r="PXY5881" s="25"/>
      <x:c r="PXZ5881" s="25"/>
      <x:c r="PYA5881" s="25"/>
      <x:c r="PYB5881" s="25"/>
      <x:c r="PYC5881" s="25"/>
      <x:c r="PYD5881" s="25"/>
      <x:c r="PYE5881" s="25"/>
      <x:c r="PYF5881" s="25"/>
      <x:c r="PYG5881" s="25"/>
      <x:c r="PYH5881" s="25"/>
      <x:c r="PYI5881" s="25"/>
      <x:c r="PYJ5881" s="25"/>
      <x:c r="PYK5881" s="25"/>
      <x:c r="PYL5881" s="25"/>
      <x:c r="PYM5881" s="25"/>
      <x:c r="PYN5881" s="25"/>
      <x:c r="PYO5881" s="25"/>
      <x:c r="PYP5881" s="25"/>
      <x:c r="PYQ5881" s="25"/>
      <x:c r="PYR5881" s="25"/>
      <x:c r="PYS5881" s="25"/>
      <x:c r="PYT5881" s="25"/>
      <x:c r="PYU5881" s="25"/>
      <x:c r="PYV5881" s="25"/>
      <x:c r="PYW5881" s="25"/>
      <x:c r="PYX5881" s="25"/>
      <x:c r="PYY5881" s="25"/>
      <x:c r="PYZ5881" s="25"/>
      <x:c r="PZA5881" s="25"/>
      <x:c r="PZB5881" s="25"/>
      <x:c r="PZC5881" s="25"/>
      <x:c r="PZD5881" s="25"/>
      <x:c r="PZE5881" s="25"/>
      <x:c r="PZF5881" s="25"/>
      <x:c r="PZG5881" s="25"/>
      <x:c r="PZH5881" s="25"/>
      <x:c r="PZI5881" s="25"/>
      <x:c r="PZJ5881" s="25"/>
      <x:c r="PZK5881" s="25"/>
      <x:c r="PZL5881" s="25"/>
      <x:c r="PZM5881" s="25"/>
      <x:c r="PZN5881" s="25"/>
      <x:c r="PZO5881" s="25"/>
      <x:c r="PZP5881" s="25"/>
      <x:c r="PZQ5881" s="25"/>
      <x:c r="PZR5881" s="25"/>
      <x:c r="PZS5881" s="25"/>
      <x:c r="PZT5881" s="25"/>
      <x:c r="PZU5881" s="25"/>
      <x:c r="PZV5881" s="25"/>
      <x:c r="PZW5881" s="25"/>
      <x:c r="PZX5881" s="25"/>
      <x:c r="PZY5881" s="25"/>
      <x:c r="PZZ5881" s="25"/>
      <x:c r="QAA5881" s="25"/>
      <x:c r="QAB5881" s="25"/>
      <x:c r="QAC5881" s="25"/>
      <x:c r="QAD5881" s="25"/>
      <x:c r="QAE5881" s="25"/>
      <x:c r="QAF5881" s="25"/>
      <x:c r="QAG5881" s="25"/>
      <x:c r="QAH5881" s="25"/>
      <x:c r="QAI5881" s="25"/>
      <x:c r="QAJ5881" s="25"/>
      <x:c r="QAK5881" s="25"/>
      <x:c r="QAL5881" s="25"/>
      <x:c r="QAM5881" s="25"/>
      <x:c r="QAN5881" s="25"/>
      <x:c r="QAO5881" s="25"/>
      <x:c r="QAP5881" s="25"/>
      <x:c r="QAQ5881" s="25"/>
      <x:c r="QAR5881" s="25"/>
      <x:c r="QAS5881" s="25"/>
      <x:c r="QAT5881" s="25"/>
      <x:c r="QAU5881" s="25"/>
      <x:c r="QAV5881" s="25"/>
      <x:c r="QAW5881" s="25"/>
      <x:c r="QAX5881" s="25"/>
      <x:c r="QAY5881" s="25"/>
      <x:c r="QAZ5881" s="25"/>
      <x:c r="QBA5881" s="25"/>
      <x:c r="QBB5881" s="25"/>
      <x:c r="QBC5881" s="25"/>
      <x:c r="QBD5881" s="25"/>
      <x:c r="QBE5881" s="25"/>
      <x:c r="QBF5881" s="25"/>
      <x:c r="QBG5881" s="25"/>
      <x:c r="QBH5881" s="25"/>
      <x:c r="QBI5881" s="25"/>
      <x:c r="QBJ5881" s="25"/>
      <x:c r="QBK5881" s="25"/>
      <x:c r="QBL5881" s="25"/>
      <x:c r="QBM5881" s="25"/>
      <x:c r="QBN5881" s="25"/>
      <x:c r="QBO5881" s="25"/>
      <x:c r="QBP5881" s="25"/>
      <x:c r="QBQ5881" s="25"/>
      <x:c r="QBR5881" s="25"/>
      <x:c r="QBS5881" s="25"/>
      <x:c r="QBT5881" s="25"/>
      <x:c r="QBU5881" s="25"/>
      <x:c r="QBV5881" s="25"/>
      <x:c r="QBW5881" s="25"/>
      <x:c r="QBX5881" s="25"/>
      <x:c r="QBY5881" s="25"/>
      <x:c r="QBZ5881" s="25"/>
      <x:c r="QCA5881" s="25"/>
      <x:c r="QCB5881" s="25"/>
      <x:c r="QCC5881" s="25"/>
      <x:c r="QCD5881" s="25"/>
      <x:c r="QCE5881" s="25"/>
      <x:c r="QCF5881" s="25"/>
      <x:c r="QCG5881" s="25"/>
      <x:c r="QCH5881" s="25"/>
      <x:c r="QCI5881" s="25"/>
      <x:c r="QCJ5881" s="25"/>
      <x:c r="QCK5881" s="25"/>
      <x:c r="QCL5881" s="25"/>
      <x:c r="QCM5881" s="25"/>
      <x:c r="QCN5881" s="25"/>
      <x:c r="QCO5881" s="25"/>
      <x:c r="QCP5881" s="25"/>
      <x:c r="QCQ5881" s="25"/>
      <x:c r="QCR5881" s="25"/>
      <x:c r="QCS5881" s="25"/>
      <x:c r="QCT5881" s="25"/>
      <x:c r="QCU5881" s="25"/>
      <x:c r="QCV5881" s="25"/>
      <x:c r="QCW5881" s="25"/>
      <x:c r="QCX5881" s="25"/>
      <x:c r="QCY5881" s="25"/>
      <x:c r="QCZ5881" s="25"/>
      <x:c r="QDA5881" s="25"/>
      <x:c r="QDB5881" s="25"/>
      <x:c r="QDC5881" s="25"/>
      <x:c r="QDD5881" s="25"/>
      <x:c r="QDE5881" s="25"/>
      <x:c r="QDF5881" s="25"/>
      <x:c r="QDG5881" s="25"/>
      <x:c r="QDH5881" s="25"/>
      <x:c r="QDI5881" s="25"/>
      <x:c r="QDJ5881" s="25"/>
      <x:c r="QDK5881" s="25"/>
      <x:c r="QDL5881" s="25"/>
      <x:c r="QDM5881" s="25"/>
      <x:c r="QDN5881" s="25"/>
      <x:c r="QDO5881" s="25"/>
      <x:c r="QDP5881" s="25"/>
      <x:c r="QDQ5881" s="25"/>
      <x:c r="QDR5881" s="25"/>
      <x:c r="QDS5881" s="25"/>
      <x:c r="QDT5881" s="25"/>
      <x:c r="QDU5881" s="25"/>
      <x:c r="QDV5881" s="25"/>
      <x:c r="QDW5881" s="25"/>
      <x:c r="QDX5881" s="25"/>
      <x:c r="QDY5881" s="25"/>
      <x:c r="QDZ5881" s="25"/>
      <x:c r="QEA5881" s="25"/>
      <x:c r="QEB5881" s="25"/>
      <x:c r="QEC5881" s="25"/>
      <x:c r="QED5881" s="25"/>
      <x:c r="QEE5881" s="25"/>
      <x:c r="QEF5881" s="25"/>
      <x:c r="QEG5881" s="25"/>
      <x:c r="QEH5881" s="25"/>
      <x:c r="QEI5881" s="25"/>
      <x:c r="QEJ5881" s="25"/>
      <x:c r="QEK5881" s="25"/>
      <x:c r="QEL5881" s="25"/>
      <x:c r="QEM5881" s="25"/>
      <x:c r="QEN5881" s="25"/>
      <x:c r="QEO5881" s="25"/>
      <x:c r="QEP5881" s="25"/>
      <x:c r="QEQ5881" s="25"/>
      <x:c r="QER5881" s="25"/>
      <x:c r="QES5881" s="25"/>
      <x:c r="QET5881" s="25"/>
      <x:c r="QEU5881" s="25"/>
      <x:c r="QEV5881" s="25"/>
      <x:c r="QEW5881" s="25"/>
      <x:c r="QEX5881" s="25"/>
      <x:c r="QEY5881" s="25"/>
      <x:c r="QEZ5881" s="25"/>
      <x:c r="QFA5881" s="25"/>
      <x:c r="QFB5881" s="25"/>
      <x:c r="QFC5881" s="25"/>
      <x:c r="QFD5881" s="25"/>
      <x:c r="QFE5881" s="25"/>
      <x:c r="QFF5881" s="25"/>
      <x:c r="QFG5881" s="25"/>
      <x:c r="QFH5881" s="25"/>
      <x:c r="QFI5881" s="25"/>
      <x:c r="QFJ5881" s="25"/>
      <x:c r="QFK5881" s="25"/>
      <x:c r="QFL5881" s="25"/>
      <x:c r="QFM5881" s="25"/>
      <x:c r="QFN5881" s="25"/>
      <x:c r="QFO5881" s="25"/>
      <x:c r="QFP5881" s="25"/>
      <x:c r="QFQ5881" s="25"/>
      <x:c r="QFR5881" s="25"/>
      <x:c r="QFS5881" s="25"/>
      <x:c r="QFT5881" s="25"/>
      <x:c r="QFU5881" s="25"/>
      <x:c r="QFV5881" s="25"/>
      <x:c r="QFW5881" s="25"/>
      <x:c r="QFX5881" s="25"/>
      <x:c r="QFY5881" s="25"/>
      <x:c r="QFZ5881" s="25"/>
      <x:c r="QGA5881" s="25"/>
      <x:c r="QGB5881" s="25"/>
      <x:c r="QGC5881" s="25"/>
      <x:c r="QGD5881" s="25"/>
      <x:c r="QGE5881" s="25"/>
      <x:c r="QGF5881" s="25"/>
      <x:c r="QGG5881" s="25"/>
      <x:c r="QGH5881" s="25"/>
      <x:c r="QGI5881" s="25"/>
      <x:c r="QGJ5881" s="25"/>
      <x:c r="QGK5881" s="25"/>
      <x:c r="QGL5881" s="25"/>
      <x:c r="QGM5881" s="25"/>
      <x:c r="QGN5881" s="25"/>
      <x:c r="QGO5881" s="25"/>
      <x:c r="QGP5881" s="25"/>
      <x:c r="QGQ5881" s="25"/>
      <x:c r="QGR5881" s="25"/>
      <x:c r="QGS5881" s="25"/>
      <x:c r="QGT5881" s="25"/>
      <x:c r="QGU5881" s="25"/>
      <x:c r="QGV5881" s="25"/>
      <x:c r="QGW5881" s="25"/>
      <x:c r="QGX5881" s="25"/>
      <x:c r="QGY5881" s="25"/>
      <x:c r="QGZ5881" s="25"/>
      <x:c r="QHA5881" s="25"/>
      <x:c r="QHB5881" s="25"/>
      <x:c r="QHC5881" s="25"/>
      <x:c r="QHD5881" s="25"/>
      <x:c r="QHE5881" s="25"/>
      <x:c r="QHF5881" s="25"/>
      <x:c r="QHG5881" s="25"/>
      <x:c r="QHH5881" s="25"/>
      <x:c r="QHI5881" s="25"/>
      <x:c r="QHJ5881" s="25"/>
      <x:c r="QHK5881" s="25"/>
      <x:c r="QHL5881" s="25"/>
      <x:c r="QHM5881" s="25"/>
      <x:c r="QHN5881" s="25"/>
      <x:c r="QHO5881" s="25"/>
      <x:c r="QHP5881" s="25"/>
      <x:c r="QHQ5881" s="25"/>
      <x:c r="QHR5881" s="25"/>
      <x:c r="QHS5881" s="25"/>
      <x:c r="QHT5881" s="25"/>
      <x:c r="QHU5881" s="25"/>
      <x:c r="QHV5881" s="25"/>
      <x:c r="QHW5881" s="25"/>
      <x:c r="QHX5881" s="25"/>
      <x:c r="QHY5881" s="25"/>
      <x:c r="QHZ5881" s="25"/>
      <x:c r="QIA5881" s="25"/>
      <x:c r="QIB5881" s="25"/>
      <x:c r="QIC5881" s="25"/>
      <x:c r="QID5881" s="25"/>
      <x:c r="QIE5881" s="25"/>
      <x:c r="QIF5881" s="25"/>
      <x:c r="QIG5881" s="25"/>
      <x:c r="QIH5881" s="25"/>
      <x:c r="QII5881" s="25"/>
      <x:c r="QIJ5881" s="25"/>
      <x:c r="QIK5881" s="25"/>
      <x:c r="QIL5881" s="25"/>
      <x:c r="QIM5881" s="25"/>
      <x:c r="QIN5881" s="25"/>
      <x:c r="QIO5881" s="25"/>
      <x:c r="QIP5881" s="25"/>
      <x:c r="QIQ5881" s="25"/>
      <x:c r="QIR5881" s="25"/>
      <x:c r="QIS5881" s="25"/>
      <x:c r="QIT5881" s="25"/>
      <x:c r="QIU5881" s="25"/>
      <x:c r="QIV5881" s="25"/>
      <x:c r="QIW5881" s="25"/>
      <x:c r="QIX5881" s="25"/>
      <x:c r="QIY5881" s="25"/>
      <x:c r="QIZ5881" s="25"/>
      <x:c r="QJA5881" s="25"/>
      <x:c r="QJB5881" s="25"/>
      <x:c r="QJC5881" s="25"/>
      <x:c r="QJD5881" s="25"/>
      <x:c r="QJE5881" s="25"/>
      <x:c r="QJF5881" s="25"/>
      <x:c r="QJG5881" s="25"/>
      <x:c r="QJH5881" s="25"/>
      <x:c r="QJI5881" s="25"/>
      <x:c r="QJJ5881" s="25"/>
      <x:c r="QJK5881" s="25"/>
      <x:c r="QJL5881" s="25"/>
      <x:c r="QJM5881" s="25"/>
      <x:c r="QJN5881" s="25"/>
      <x:c r="QJO5881" s="25"/>
      <x:c r="QJP5881" s="25"/>
      <x:c r="QJQ5881" s="25"/>
      <x:c r="QJR5881" s="25"/>
      <x:c r="QJS5881" s="25"/>
      <x:c r="QJT5881" s="25"/>
      <x:c r="QJU5881" s="25"/>
      <x:c r="QJV5881" s="25"/>
      <x:c r="QJW5881" s="25"/>
      <x:c r="QJX5881" s="25"/>
      <x:c r="QJY5881" s="25"/>
      <x:c r="QJZ5881" s="25"/>
      <x:c r="QKA5881" s="25"/>
      <x:c r="QKB5881" s="25"/>
      <x:c r="QKC5881" s="25"/>
      <x:c r="QKD5881" s="25"/>
      <x:c r="QKE5881" s="25"/>
      <x:c r="QKF5881" s="25"/>
      <x:c r="QKG5881" s="25"/>
      <x:c r="QKH5881" s="25"/>
      <x:c r="QKI5881" s="25"/>
      <x:c r="QKJ5881" s="25"/>
      <x:c r="QKK5881" s="25"/>
      <x:c r="QKL5881" s="25"/>
      <x:c r="QKM5881" s="25"/>
      <x:c r="QKN5881" s="25"/>
      <x:c r="QKO5881" s="25"/>
      <x:c r="QKP5881" s="25"/>
      <x:c r="QKQ5881" s="25"/>
      <x:c r="QKR5881" s="25"/>
      <x:c r="QKS5881" s="25"/>
      <x:c r="QKT5881" s="25"/>
      <x:c r="QKU5881" s="25"/>
      <x:c r="QKV5881" s="25"/>
      <x:c r="QKW5881" s="25"/>
      <x:c r="QKX5881" s="25"/>
      <x:c r="QKY5881" s="25"/>
      <x:c r="QKZ5881" s="25"/>
      <x:c r="QLA5881" s="25"/>
      <x:c r="QLB5881" s="25"/>
      <x:c r="QLC5881" s="25"/>
      <x:c r="QLD5881" s="25"/>
      <x:c r="QLE5881" s="25"/>
      <x:c r="QLF5881" s="25"/>
      <x:c r="QLG5881" s="25"/>
      <x:c r="QLH5881" s="25"/>
      <x:c r="QLI5881" s="25"/>
      <x:c r="QLJ5881" s="25"/>
      <x:c r="QLK5881" s="25"/>
      <x:c r="QLL5881" s="25"/>
      <x:c r="QLM5881" s="25"/>
      <x:c r="QLN5881" s="25"/>
      <x:c r="QLO5881" s="25"/>
      <x:c r="QLP5881" s="25"/>
      <x:c r="QLQ5881" s="25"/>
      <x:c r="QLR5881" s="25"/>
      <x:c r="QLS5881" s="25"/>
      <x:c r="QLT5881" s="25"/>
      <x:c r="QLU5881" s="25"/>
      <x:c r="QLV5881" s="25"/>
      <x:c r="QLW5881" s="25"/>
      <x:c r="QLX5881" s="25"/>
      <x:c r="QLY5881" s="25"/>
      <x:c r="QLZ5881" s="25"/>
      <x:c r="QMA5881" s="25"/>
      <x:c r="QMB5881" s="25"/>
      <x:c r="QMC5881" s="25"/>
      <x:c r="QMD5881" s="25"/>
      <x:c r="QME5881" s="25"/>
      <x:c r="QMF5881" s="25"/>
      <x:c r="QMG5881" s="25"/>
      <x:c r="QMH5881" s="25"/>
      <x:c r="QMI5881" s="25"/>
      <x:c r="QMJ5881" s="25"/>
      <x:c r="QMK5881" s="25"/>
      <x:c r="QML5881" s="25"/>
      <x:c r="QMM5881" s="25"/>
      <x:c r="QMN5881" s="25"/>
      <x:c r="QMO5881" s="25"/>
      <x:c r="QMP5881" s="25"/>
      <x:c r="QMQ5881" s="25"/>
      <x:c r="QMR5881" s="25"/>
      <x:c r="QMS5881" s="25"/>
      <x:c r="QMT5881" s="25"/>
      <x:c r="QMU5881" s="25"/>
      <x:c r="QMV5881" s="25"/>
      <x:c r="QMW5881" s="25"/>
      <x:c r="QMX5881" s="25"/>
      <x:c r="QMY5881" s="25"/>
      <x:c r="QMZ5881" s="25"/>
      <x:c r="QNA5881" s="25"/>
      <x:c r="QNB5881" s="25"/>
      <x:c r="QNC5881" s="25"/>
      <x:c r="QND5881" s="25"/>
      <x:c r="QNE5881" s="25"/>
      <x:c r="QNF5881" s="25"/>
      <x:c r="QNG5881" s="25"/>
      <x:c r="QNH5881" s="25"/>
      <x:c r="QNI5881" s="25"/>
      <x:c r="QNJ5881" s="25"/>
      <x:c r="QNK5881" s="25"/>
      <x:c r="QNL5881" s="25"/>
      <x:c r="QNM5881" s="25"/>
      <x:c r="QNN5881" s="25"/>
      <x:c r="QNO5881" s="25"/>
      <x:c r="QNP5881" s="25"/>
      <x:c r="QNQ5881" s="25"/>
      <x:c r="QNR5881" s="25"/>
      <x:c r="QNS5881" s="25"/>
      <x:c r="QNT5881" s="25"/>
      <x:c r="QNU5881" s="25"/>
      <x:c r="QNV5881" s="25"/>
      <x:c r="QNW5881" s="25"/>
      <x:c r="QNX5881" s="25"/>
      <x:c r="QNY5881" s="25"/>
      <x:c r="QNZ5881" s="25"/>
      <x:c r="QOA5881" s="25"/>
      <x:c r="QOB5881" s="25"/>
      <x:c r="QOC5881" s="25"/>
      <x:c r="QOD5881" s="25"/>
      <x:c r="QOE5881" s="25"/>
      <x:c r="QOF5881" s="25"/>
      <x:c r="QOG5881" s="25"/>
      <x:c r="QOH5881" s="25"/>
      <x:c r="QOI5881" s="25"/>
      <x:c r="QOJ5881" s="25"/>
      <x:c r="QOK5881" s="25"/>
      <x:c r="QOL5881" s="25"/>
      <x:c r="QOM5881" s="25"/>
      <x:c r="QON5881" s="25"/>
      <x:c r="QOO5881" s="25"/>
      <x:c r="QOP5881" s="25"/>
      <x:c r="QOQ5881" s="25"/>
      <x:c r="QOR5881" s="25"/>
      <x:c r="QOS5881" s="25"/>
      <x:c r="QOT5881" s="25"/>
      <x:c r="QOU5881" s="25"/>
      <x:c r="QOV5881" s="25"/>
      <x:c r="QOW5881" s="25"/>
      <x:c r="QOX5881" s="25"/>
      <x:c r="QOY5881" s="25"/>
      <x:c r="QOZ5881" s="25"/>
      <x:c r="QPA5881" s="25"/>
      <x:c r="QPB5881" s="25"/>
      <x:c r="QPC5881" s="25"/>
      <x:c r="QPD5881" s="25"/>
      <x:c r="QPE5881" s="25"/>
      <x:c r="QPF5881" s="25"/>
      <x:c r="QPG5881" s="25"/>
      <x:c r="QPH5881" s="25"/>
      <x:c r="QPI5881" s="25"/>
      <x:c r="QPJ5881" s="25"/>
      <x:c r="QPK5881" s="25"/>
      <x:c r="QPL5881" s="25"/>
      <x:c r="QPM5881" s="25"/>
      <x:c r="QPN5881" s="25"/>
      <x:c r="QPO5881" s="25"/>
      <x:c r="QPP5881" s="25"/>
      <x:c r="QPQ5881" s="25"/>
      <x:c r="QPR5881" s="25"/>
      <x:c r="QPS5881" s="25"/>
      <x:c r="QPT5881" s="25"/>
      <x:c r="QPU5881" s="25"/>
      <x:c r="QPV5881" s="25"/>
      <x:c r="QPW5881" s="25"/>
      <x:c r="QPX5881" s="25"/>
      <x:c r="QPY5881" s="25"/>
      <x:c r="QPZ5881" s="25"/>
      <x:c r="QQA5881" s="25"/>
      <x:c r="QQB5881" s="25"/>
      <x:c r="QQC5881" s="25"/>
      <x:c r="QQD5881" s="25"/>
      <x:c r="QQE5881" s="25"/>
      <x:c r="QQF5881" s="25"/>
      <x:c r="QQG5881" s="25"/>
      <x:c r="QQH5881" s="25"/>
      <x:c r="QQI5881" s="25"/>
      <x:c r="QQJ5881" s="25"/>
      <x:c r="QQK5881" s="25"/>
      <x:c r="QQL5881" s="25"/>
      <x:c r="QQM5881" s="25"/>
      <x:c r="QQN5881" s="25"/>
      <x:c r="QQO5881" s="25"/>
      <x:c r="QQP5881" s="25"/>
      <x:c r="QQQ5881" s="25"/>
      <x:c r="QQR5881" s="25"/>
      <x:c r="QQS5881" s="25"/>
      <x:c r="QQT5881" s="25"/>
      <x:c r="QQU5881" s="25"/>
      <x:c r="QQV5881" s="25"/>
      <x:c r="QQW5881" s="25"/>
      <x:c r="QQX5881" s="25"/>
      <x:c r="QQY5881" s="25"/>
      <x:c r="QQZ5881" s="25"/>
      <x:c r="QRA5881" s="25"/>
      <x:c r="QRB5881" s="25"/>
      <x:c r="QRC5881" s="25"/>
      <x:c r="QRD5881" s="25"/>
      <x:c r="QRE5881" s="25"/>
      <x:c r="QRF5881" s="25"/>
      <x:c r="QRG5881" s="25"/>
      <x:c r="QRH5881" s="25"/>
      <x:c r="QRI5881" s="25"/>
      <x:c r="QRJ5881" s="25"/>
      <x:c r="QRK5881" s="25"/>
      <x:c r="QRL5881" s="25"/>
      <x:c r="QRM5881" s="25"/>
      <x:c r="QRN5881" s="25"/>
      <x:c r="QRO5881" s="25"/>
      <x:c r="QRP5881" s="25"/>
      <x:c r="QRQ5881" s="25"/>
      <x:c r="QRR5881" s="25"/>
      <x:c r="QRS5881" s="25"/>
      <x:c r="QRT5881" s="25"/>
      <x:c r="QRU5881" s="25"/>
      <x:c r="QRV5881" s="25"/>
      <x:c r="QRW5881" s="25"/>
      <x:c r="QRX5881" s="25"/>
      <x:c r="QRY5881" s="25"/>
      <x:c r="QRZ5881" s="25"/>
      <x:c r="QSA5881" s="25"/>
      <x:c r="QSB5881" s="25"/>
      <x:c r="QSC5881" s="25"/>
      <x:c r="QSD5881" s="25"/>
      <x:c r="QSE5881" s="25"/>
      <x:c r="QSF5881" s="25"/>
      <x:c r="QSG5881" s="25"/>
      <x:c r="QSH5881" s="25"/>
      <x:c r="QSI5881" s="25"/>
      <x:c r="QSJ5881" s="25"/>
      <x:c r="QSK5881" s="25"/>
      <x:c r="QSL5881" s="25"/>
      <x:c r="QSM5881" s="25"/>
      <x:c r="QSN5881" s="25"/>
      <x:c r="QSO5881" s="25"/>
      <x:c r="QSP5881" s="25"/>
      <x:c r="QSQ5881" s="25"/>
      <x:c r="QSR5881" s="25"/>
      <x:c r="QSS5881" s="25"/>
      <x:c r="QST5881" s="25"/>
      <x:c r="QSU5881" s="25"/>
      <x:c r="QSV5881" s="25"/>
      <x:c r="QSW5881" s="25"/>
      <x:c r="QSX5881" s="25"/>
      <x:c r="QSY5881" s="25"/>
      <x:c r="QSZ5881" s="25"/>
      <x:c r="QTA5881" s="25"/>
      <x:c r="QTB5881" s="25"/>
      <x:c r="QTC5881" s="25"/>
      <x:c r="QTD5881" s="25"/>
      <x:c r="QTE5881" s="25"/>
      <x:c r="QTF5881" s="25"/>
      <x:c r="QTG5881" s="25"/>
      <x:c r="QTH5881" s="25"/>
      <x:c r="QTI5881" s="25"/>
      <x:c r="QTJ5881" s="25"/>
      <x:c r="QTK5881" s="25"/>
      <x:c r="QTL5881" s="25"/>
      <x:c r="QTM5881" s="25"/>
      <x:c r="QTN5881" s="25"/>
      <x:c r="QTO5881" s="25"/>
      <x:c r="QTP5881" s="25"/>
      <x:c r="QTQ5881" s="25"/>
      <x:c r="QTR5881" s="25"/>
      <x:c r="QTS5881" s="25"/>
      <x:c r="QTT5881" s="25"/>
      <x:c r="QTU5881" s="25"/>
      <x:c r="QTV5881" s="25"/>
      <x:c r="QTW5881" s="25"/>
      <x:c r="QTX5881" s="25"/>
      <x:c r="QTY5881" s="25"/>
      <x:c r="QTZ5881" s="25"/>
      <x:c r="QUA5881" s="25"/>
      <x:c r="QUB5881" s="25"/>
      <x:c r="QUC5881" s="25"/>
      <x:c r="QUD5881" s="25"/>
      <x:c r="QUE5881" s="25"/>
      <x:c r="QUF5881" s="25"/>
      <x:c r="QUG5881" s="25"/>
      <x:c r="QUH5881" s="25"/>
      <x:c r="QUI5881" s="25"/>
      <x:c r="QUJ5881" s="25"/>
      <x:c r="QUK5881" s="25"/>
      <x:c r="QUL5881" s="25"/>
      <x:c r="QUM5881" s="25"/>
      <x:c r="QUN5881" s="25"/>
      <x:c r="QUO5881" s="25"/>
      <x:c r="QUP5881" s="25"/>
      <x:c r="QUQ5881" s="25"/>
      <x:c r="QUR5881" s="25"/>
      <x:c r="QUS5881" s="25"/>
      <x:c r="QUT5881" s="25"/>
      <x:c r="QUU5881" s="25"/>
      <x:c r="QUV5881" s="25"/>
      <x:c r="QUW5881" s="25"/>
      <x:c r="QUX5881" s="25"/>
      <x:c r="QUY5881" s="25"/>
      <x:c r="QUZ5881" s="25"/>
      <x:c r="QVA5881" s="25"/>
      <x:c r="QVB5881" s="25"/>
      <x:c r="QVC5881" s="25"/>
      <x:c r="QVD5881" s="25"/>
      <x:c r="QVE5881" s="25"/>
      <x:c r="QVF5881" s="25"/>
      <x:c r="QVG5881" s="25"/>
      <x:c r="QVH5881" s="25"/>
      <x:c r="QVI5881" s="25"/>
      <x:c r="QVJ5881" s="25"/>
      <x:c r="QVK5881" s="25"/>
      <x:c r="QVL5881" s="25"/>
      <x:c r="QVM5881" s="25"/>
      <x:c r="QVN5881" s="25"/>
      <x:c r="QVO5881" s="25"/>
      <x:c r="QVP5881" s="25"/>
      <x:c r="QVQ5881" s="25"/>
      <x:c r="QVR5881" s="25"/>
      <x:c r="QVS5881" s="25"/>
      <x:c r="QVT5881" s="25"/>
      <x:c r="QVU5881" s="25"/>
      <x:c r="QVV5881" s="25"/>
      <x:c r="QVW5881" s="25"/>
      <x:c r="QVX5881" s="25"/>
      <x:c r="QVY5881" s="25"/>
      <x:c r="QVZ5881" s="25"/>
      <x:c r="QWA5881" s="25"/>
      <x:c r="QWB5881" s="25"/>
      <x:c r="QWC5881" s="25"/>
      <x:c r="QWD5881" s="25"/>
      <x:c r="QWE5881" s="25"/>
      <x:c r="QWF5881" s="25"/>
      <x:c r="QWG5881" s="25"/>
      <x:c r="QWH5881" s="25"/>
      <x:c r="QWI5881" s="25"/>
      <x:c r="QWJ5881" s="25"/>
      <x:c r="QWK5881" s="25"/>
      <x:c r="QWL5881" s="25"/>
      <x:c r="QWM5881" s="25"/>
      <x:c r="QWN5881" s="25"/>
      <x:c r="QWO5881" s="25"/>
      <x:c r="QWP5881" s="25"/>
      <x:c r="QWQ5881" s="25"/>
      <x:c r="QWR5881" s="25"/>
      <x:c r="QWS5881" s="25"/>
      <x:c r="QWT5881" s="25"/>
      <x:c r="QWU5881" s="25"/>
      <x:c r="QWV5881" s="25"/>
      <x:c r="QWW5881" s="25"/>
      <x:c r="QWX5881" s="25"/>
      <x:c r="QWY5881" s="25"/>
      <x:c r="QWZ5881" s="25"/>
      <x:c r="QXA5881" s="25"/>
      <x:c r="QXB5881" s="25"/>
      <x:c r="QXC5881" s="25"/>
      <x:c r="QXD5881" s="25"/>
      <x:c r="QXE5881" s="25"/>
      <x:c r="QXF5881" s="25"/>
      <x:c r="QXG5881" s="25"/>
      <x:c r="QXH5881" s="25"/>
      <x:c r="QXI5881" s="25"/>
      <x:c r="QXJ5881" s="25"/>
      <x:c r="QXK5881" s="25"/>
      <x:c r="QXL5881" s="25"/>
      <x:c r="QXM5881" s="25"/>
      <x:c r="QXN5881" s="25"/>
      <x:c r="QXO5881" s="25"/>
      <x:c r="QXP5881" s="25"/>
      <x:c r="QXQ5881" s="25"/>
      <x:c r="QXR5881" s="25"/>
      <x:c r="QXS5881" s="25"/>
      <x:c r="QXT5881" s="25"/>
      <x:c r="QXU5881" s="25"/>
      <x:c r="QXV5881" s="25"/>
      <x:c r="QXW5881" s="25"/>
      <x:c r="QXX5881" s="25"/>
      <x:c r="QXY5881" s="25"/>
      <x:c r="QXZ5881" s="25"/>
      <x:c r="QYA5881" s="25"/>
      <x:c r="QYB5881" s="25"/>
      <x:c r="QYC5881" s="25"/>
      <x:c r="QYD5881" s="25"/>
      <x:c r="QYE5881" s="25"/>
      <x:c r="QYF5881" s="25"/>
      <x:c r="QYG5881" s="25"/>
      <x:c r="QYH5881" s="25"/>
      <x:c r="QYI5881" s="25"/>
      <x:c r="QYJ5881" s="25"/>
      <x:c r="QYK5881" s="25"/>
      <x:c r="QYL5881" s="25"/>
      <x:c r="QYM5881" s="25"/>
      <x:c r="QYN5881" s="25"/>
      <x:c r="QYO5881" s="25"/>
      <x:c r="QYP5881" s="25"/>
      <x:c r="QYQ5881" s="25"/>
      <x:c r="QYR5881" s="25"/>
      <x:c r="QYS5881" s="25"/>
      <x:c r="QYT5881" s="25"/>
      <x:c r="QYU5881" s="25"/>
      <x:c r="QYV5881" s="25"/>
      <x:c r="QYW5881" s="25"/>
      <x:c r="QYX5881" s="25"/>
      <x:c r="QYY5881" s="25"/>
      <x:c r="QYZ5881" s="25"/>
      <x:c r="QZA5881" s="25"/>
      <x:c r="QZB5881" s="25"/>
      <x:c r="QZC5881" s="25"/>
      <x:c r="QZD5881" s="25"/>
      <x:c r="QZE5881" s="25"/>
      <x:c r="QZF5881" s="25"/>
      <x:c r="QZG5881" s="25"/>
      <x:c r="QZH5881" s="25"/>
      <x:c r="QZI5881" s="25"/>
      <x:c r="QZJ5881" s="25"/>
      <x:c r="QZK5881" s="25"/>
      <x:c r="QZL5881" s="25"/>
      <x:c r="QZM5881" s="25"/>
      <x:c r="QZN5881" s="25"/>
      <x:c r="QZO5881" s="25"/>
      <x:c r="QZP5881" s="25"/>
      <x:c r="QZQ5881" s="25"/>
      <x:c r="QZR5881" s="25"/>
      <x:c r="QZS5881" s="25"/>
      <x:c r="QZT5881" s="25"/>
      <x:c r="QZU5881" s="25"/>
      <x:c r="QZV5881" s="25"/>
      <x:c r="QZW5881" s="25"/>
      <x:c r="QZX5881" s="25"/>
      <x:c r="QZY5881" s="25"/>
      <x:c r="QZZ5881" s="25"/>
      <x:c r="RAA5881" s="25"/>
      <x:c r="RAB5881" s="25"/>
      <x:c r="RAC5881" s="25"/>
      <x:c r="RAD5881" s="25"/>
      <x:c r="RAE5881" s="25"/>
      <x:c r="RAF5881" s="25"/>
      <x:c r="RAG5881" s="25"/>
      <x:c r="RAH5881" s="25"/>
      <x:c r="RAI5881" s="25"/>
      <x:c r="RAJ5881" s="25"/>
      <x:c r="RAK5881" s="25"/>
      <x:c r="RAL5881" s="25"/>
      <x:c r="RAM5881" s="25"/>
      <x:c r="RAN5881" s="25"/>
      <x:c r="RAO5881" s="25"/>
      <x:c r="RAP5881" s="25"/>
      <x:c r="RAQ5881" s="25"/>
      <x:c r="RAR5881" s="25"/>
      <x:c r="RAS5881" s="25"/>
      <x:c r="RAT5881" s="25"/>
      <x:c r="RAU5881" s="25"/>
      <x:c r="RAV5881" s="25"/>
      <x:c r="RAW5881" s="25"/>
      <x:c r="RAX5881" s="25"/>
      <x:c r="RAY5881" s="25"/>
      <x:c r="RAZ5881" s="25"/>
      <x:c r="RBA5881" s="25"/>
      <x:c r="RBB5881" s="25"/>
      <x:c r="RBC5881" s="25"/>
      <x:c r="RBD5881" s="25"/>
      <x:c r="RBE5881" s="25"/>
      <x:c r="RBF5881" s="25"/>
      <x:c r="RBG5881" s="25"/>
      <x:c r="RBH5881" s="25"/>
      <x:c r="RBI5881" s="25"/>
      <x:c r="RBJ5881" s="25"/>
      <x:c r="RBK5881" s="25"/>
      <x:c r="RBL5881" s="25"/>
      <x:c r="RBM5881" s="25"/>
      <x:c r="RBN5881" s="25"/>
      <x:c r="RBO5881" s="25"/>
      <x:c r="RBP5881" s="25"/>
      <x:c r="RBQ5881" s="25"/>
      <x:c r="RBR5881" s="25"/>
      <x:c r="RBS5881" s="25"/>
      <x:c r="RBT5881" s="25"/>
      <x:c r="RBU5881" s="25"/>
      <x:c r="RBV5881" s="25"/>
      <x:c r="RBW5881" s="25"/>
      <x:c r="RBX5881" s="25"/>
      <x:c r="RBY5881" s="25"/>
      <x:c r="RBZ5881" s="25"/>
      <x:c r="RCA5881" s="25"/>
      <x:c r="RCB5881" s="25"/>
      <x:c r="RCC5881" s="25"/>
      <x:c r="RCD5881" s="25"/>
      <x:c r="RCE5881" s="25"/>
      <x:c r="RCF5881" s="25"/>
      <x:c r="RCG5881" s="25"/>
      <x:c r="RCH5881" s="25"/>
      <x:c r="RCI5881" s="25"/>
      <x:c r="RCJ5881" s="25"/>
      <x:c r="RCK5881" s="25"/>
      <x:c r="RCL5881" s="25"/>
      <x:c r="RCM5881" s="25"/>
      <x:c r="RCN5881" s="25"/>
      <x:c r="RCO5881" s="25"/>
      <x:c r="RCP5881" s="25"/>
      <x:c r="RCQ5881" s="25"/>
      <x:c r="RCR5881" s="25"/>
      <x:c r="RCS5881" s="25"/>
      <x:c r="RCT5881" s="25"/>
      <x:c r="RCU5881" s="25"/>
      <x:c r="RCV5881" s="25"/>
      <x:c r="RCW5881" s="25"/>
      <x:c r="RCX5881" s="25"/>
      <x:c r="RCY5881" s="25"/>
      <x:c r="RCZ5881" s="25"/>
      <x:c r="RDA5881" s="25"/>
      <x:c r="RDB5881" s="25"/>
      <x:c r="RDC5881" s="25"/>
      <x:c r="RDD5881" s="25"/>
      <x:c r="RDE5881" s="25"/>
      <x:c r="RDF5881" s="25"/>
      <x:c r="RDG5881" s="25"/>
      <x:c r="RDH5881" s="25"/>
      <x:c r="RDI5881" s="25"/>
      <x:c r="RDJ5881" s="25"/>
      <x:c r="RDK5881" s="25"/>
      <x:c r="RDL5881" s="25"/>
      <x:c r="RDM5881" s="25"/>
      <x:c r="RDN5881" s="25"/>
      <x:c r="RDO5881" s="25"/>
      <x:c r="RDP5881" s="25"/>
      <x:c r="RDQ5881" s="25"/>
      <x:c r="RDR5881" s="25"/>
      <x:c r="RDS5881" s="25"/>
      <x:c r="RDT5881" s="25"/>
      <x:c r="RDU5881" s="25"/>
      <x:c r="RDV5881" s="25"/>
      <x:c r="RDW5881" s="25"/>
      <x:c r="RDX5881" s="25"/>
      <x:c r="RDY5881" s="25"/>
      <x:c r="RDZ5881" s="25"/>
      <x:c r="REA5881" s="25"/>
      <x:c r="REB5881" s="25"/>
      <x:c r="REC5881" s="25"/>
      <x:c r="RED5881" s="25"/>
      <x:c r="REE5881" s="25"/>
      <x:c r="REF5881" s="25"/>
      <x:c r="REG5881" s="25"/>
      <x:c r="REH5881" s="25"/>
      <x:c r="REI5881" s="25"/>
      <x:c r="REJ5881" s="25"/>
      <x:c r="REK5881" s="25"/>
      <x:c r="REL5881" s="25"/>
      <x:c r="REM5881" s="25"/>
      <x:c r="REN5881" s="25"/>
      <x:c r="REO5881" s="25"/>
      <x:c r="REP5881" s="25"/>
      <x:c r="REQ5881" s="25"/>
      <x:c r="RER5881" s="25"/>
      <x:c r="RES5881" s="25"/>
      <x:c r="RET5881" s="25"/>
      <x:c r="REU5881" s="25"/>
      <x:c r="REV5881" s="25"/>
      <x:c r="REW5881" s="25"/>
      <x:c r="REX5881" s="25"/>
      <x:c r="REY5881" s="25"/>
      <x:c r="REZ5881" s="25"/>
      <x:c r="RFA5881" s="25"/>
      <x:c r="RFB5881" s="25"/>
      <x:c r="RFC5881" s="25"/>
      <x:c r="RFD5881" s="25"/>
      <x:c r="RFE5881" s="25"/>
      <x:c r="RFF5881" s="25"/>
      <x:c r="RFG5881" s="25"/>
      <x:c r="RFH5881" s="25"/>
      <x:c r="RFI5881" s="25"/>
      <x:c r="RFJ5881" s="25"/>
      <x:c r="RFK5881" s="25"/>
      <x:c r="RFL5881" s="25"/>
      <x:c r="RFM5881" s="25"/>
      <x:c r="RFN5881" s="25"/>
      <x:c r="RFO5881" s="25"/>
      <x:c r="RFP5881" s="25"/>
      <x:c r="RFQ5881" s="25"/>
      <x:c r="RFR5881" s="25"/>
      <x:c r="RFS5881" s="25"/>
      <x:c r="RFT5881" s="25"/>
      <x:c r="RFU5881" s="25"/>
      <x:c r="RFV5881" s="25"/>
      <x:c r="RFW5881" s="25"/>
      <x:c r="RFX5881" s="25"/>
      <x:c r="RFY5881" s="25"/>
      <x:c r="RFZ5881" s="25"/>
      <x:c r="RGA5881" s="25"/>
      <x:c r="RGB5881" s="25"/>
      <x:c r="RGC5881" s="25"/>
      <x:c r="RGD5881" s="25"/>
      <x:c r="RGE5881" s="25"/>
      <x:c r="RGF5881" s="25"/>
      <x:c r="RGG5881" s="25"/>
      <x:c r="RGH5881" s="25"/>
      <x:c r="RGI5881" s="25"/>
      <x:c r="RGJ5881" s="25"/>
      <x:c r="RGK5881" s="25"/>
      <x:c r="RGL5881" s="25"/>
      <x:c r="RGM5881" s="25"/>
      <x:c r="RGN5881" s="25"/>
      <x:c r="RGO5881" s="25"/>
      <x:c r="RGP5881" s="25"/>
      <x:c r="RGQ5881" s="25"/>
      <x:c r="RGR5881" s="25"/>
      <x:c r="RGS5881" s="25"/>
      <x:c r="RGT5881" s="25"/>
      <x:c r="RGU5881" s="25"/>
      <x:c r="RGV5881" s="25"/>
      <x:c r="RGW5881" s="25"/>
      <x:c r="RGX5881" s="25"/>
      <x:c r="RGY5881" s="25"/>
      <x:c r="RGZ5881" s="25"/>
      <x:c r="RHA5881" s="25"/>
      <x:c r="RHB5881" s="25"/>
      <x:c r="RHC5881" s="25"/>
      <x:c r="RHD5881" s="25"/>
      <x:c r="RHE5881" s="25"/>
      <x:c r="RHF5881" s="25"/>
      <x:c r="RHG5881" s="25"/>
      <x:c r="RHH5881" s="25"/>
      <x:c r="RHI5881" s="25"/>
      <x:c r="RHJ5881" s="25"/>
      <x:c r="RHK5881" s="25"/>
      <x:c r="RHL5881" s="25"/>
      <x:c r="RHM5881" s="25"/>
      <x:c r="RHN5881" s="25"/>
      <x:c r="RHO5881" s="25"/>
      <x:c r="RHP5881" s="25"/>
      <x:c r="RHQ5881" s="25"/>
      <x:c r="RHR5881" s="25"/>
      <x:c r="RHS5881" s="25"/>
      <x:c r="RHT5881" s="25"/>
      <x:c r="RHU5881" s="25"/>
      <x:c r="RHV5881" s="25"/>
      <x:c r="RHW5881" s="25"/>
      <x:c r="RHX5881" s="25"/>
      <x:c r="RHY5881" s="25"/>
      <x:c r="RHZ5881" s="25"/>
      <x:c r="RIA5881" s="25"/>
      <x:c r="RIB5881" s="25"/>
      <x:c r="RIC5881" s="25"/>
      <x:c r="RID5881" s="25"/>
      <x:c r="RIE5881" s="25"/>
      <x:c r="RIF5881" s="25"/>
      <x:c r="RIG5881" s="25"/>
      <x:c r="RIH5881" s="25"/>
      <x:c r="RII5881" s="25"/>
      <x:c r="RIJ5881" s="25"/>
      <x:c r="RIK5881" s="25"/>
      <x:c r="RIL5881" s="25"/>
      <x:c r="RIM5881" s="25"/>
      <x:c r="RIN5881" s="25"/>
      <x:c r="RIO5881" s="25"/>
      <x:c r="RIP5881" s="25"/>
      <x:c r="RIQ5881" s="25"/>
      <x:c r="RIR5881" s="25"/>
      <x:c r="RIS5881" s="25"/>
      <x:c r="RIT5881" s="25"/>
      <x:c r="RIU5881" s="25"/>
      <x:c r="RIV5881" s="25"/>
      <x:c r="RIW5881" s="25"/>
      <x:c r="RIX5881" s="25"/>
      <x:c r="RIY5881" s="25"/>
      <x:c r="RIZ5881" s="25"/>
      <x:c r="RJA5881" s="25"/>
      <x:c r="RJB5881" s="25"/>
      <x:c r="RJC5881" s="25"/>
      <x:c r="RJD5881" s="25"/>
      <x:c r="RJE5881" s="25"/>
      <x:c r="RJF5881" s="25"/>
      <x:c r="RJG5881" s="25"/>
      <x:c r="RJH5881" s="25"/>
      <x:c r="RJI5881" s="25"/>
      <x:c r="RJJ5881" s="25"/>
      <x:c r="RJK5881" s="25"/>
      <x:c r="RJL5881" s="25"/>
      <x:c r="RJM5881" s="25"/>
      <x:c r="RJN5881" s="25"/>
      <x:c r="RJO5881" s="25"/>
      <x:c r="RJP5881" s="25"/>
      <x:c r="RJQ5881" s="25"/>
      <x:c r="RJR5881" s="25"/>
      <x:c r="RJS5881" s="25"/>
      <x:c r="RJT5881" s="25"/>
      <x:c r="RJU5881" s="25"/>
      <x:c r="RJV5881" s="25"/>
      <x:c r="RJW5881" s="25"/>
      <x:c r="RJX5881" s="25"/>
      <x:c r="RJY5881" s="25"/>
      <x:c r="RJZ5881" s="25"/>
      <x:c r="RKA5881" s="25"/>
      <x:c r="RKB5881" s="25"/>
      <x:c r="RKC5881" s="25"/>
      <x:c r="RKD5881" s="25"/>
      <x:c r="RKE5881" s="25"/>
      <x:c r="RKF5881" s="25"/>
      <x:c r="RKG5881" s="25"/>
      <x:c r="RKH5881" s="25"/>
      <x:c r="RKI5881" s="25"/>
      <x:c r="RKJ5881" s="25"/>
      <x:c r="RKK5881" s="25"/>
      <x:c r="RKL5881" s="25"/>
      <x:c r="RKM5881" s="25"/>
      <x:c r="RKN5881" s="25"/>
      <x:c r="RKO5881" s="25"/>
      <x:c r="RKP5881" s="25"/>
      <x:c r="RKQ5881" s="25"/>
      <x:c r="RKR5881" s="25"/>
      <x:c r="RKS5881" s="25"/>
      <x:c r="RKT5881" s="25"/>
      <x:c r="RKU5881" s="25"/>
      <x:c r="RKV5881" s="25"/>
      <x:c r="RKW5881" s="25"/>
      <x:c r="RKX5881" s="25"/>
      <x:c r="RKY5881" s="25"/>
      <x:c r="RKZ5881" s="25"/>
      <x:c r="RLA5881" s="25"/>
      <x:c r="RLB5881" s="25"/>
      <x:c r="RLC5881" s="25"/>
      <x:c r="RLD5881" s="25"/>
      <x:c r="RLE5881" s="25"/>
      <x:c r="RLF5881" s="25"/>
      <x:c r="RLG5881" s="25"/>
      <x:c r="RLH5881" s="25"/>
      <x:c r="RLI5881" s="25"/>
      <x:c r="RLJ5881" s="25"/>
      <x:c r="RLK5881" s="25"/>
      <x:c r="RLL5881" s="25"/>
      <x:c r="RLM5881" s="25"/>
      <x:c r="RLN5881" s="25"/>
      <x:c r="RLO5881" s="25"/>
      <x:c r="RLP5881" s="25"/>
      <x:c r="RLQ5881" s="25"/>
      <x:c r="RLR5881" s="25"/>
      <x:c r="RLS5881" s="25"/>
      <x:c r="RLT5881" s="25"/>
      <x:c r="RLU5881" s="25"/>
      <x:c r="RLV5881" s="25"/>
      <x:c r="RLW5881" s="25"/>
      <x:c r="RLX5881" s="25"/>
      <x:c r="RLY5881" s="25"/>
      <x:c r="RLZ5881" s="25"/>
      <x:c r="RMA5881" s="25"/>
      <x:c r="RMB5881" s="25"/>
      <x:c r="RMC5881" s="25"/>
      <x:c r="RMD5881" s="25"/>
      <x:c r="RME5881" s="25"/>
      <x:c r="RMF5881" s="25"/>
      <x:c r="RMG5881" s="25"/>
      <x:c r="RMH5881" s="25"/>
      <x:c r="RMI5881" s="25"/>
      <x:c r="RMJ5881" s="25"/>
      <x:c r="RMK5881" s="25"/>
      <x:c r="RML5881" s="25"/>
      <x:c r="RMM5881" s="25"/>
      <x:c r="RMN5881" s="25"/>
      <x:c r="RMO5881" s="25"/>
      <x:c r="RMP5881" s="25"/>
      <x:c r="RMQ5881" s="25"/>
      <x:c r="RMR5881" s="25"/>
      <x:c r="RMS5881" s="25"/>
      <x:c r="RMT5881" s="25"/>
      <x:c r="RMU5881" s="25"/>
      <x:c r="RMV5881" s="25"/>
      <x:c r="RMW5881" s="25"/>
      <x:c r="RMX5881" s="25"/>
      <x:c r="RMY5881" s="25"/>
      <x:c r="RMZ5881" s="25"/>
      <x:c r="RNA5881" s="25"/>
      <x:c r="RNB5881" s="25"/>
      <x:c r="RNC5881" s="25"/>
      <x:c r="RND5881" s="25"/>
      <x:c r="RNE5881" s="25"/>
      <x:c r="RNF5881" s="25"/>
      <x:c r="RNG5881" s="25"/>
      <x:c r="RNH5881" s="25"/>
      <x:c r="RNI5881" s="25"/>
      <x:c r="RNJ5881" s="25"/>
      <x:c r="RNK5881" s="25"/>
      <x:c r="RNL5881" s="25"/>
      <x:c r="RNM5881" s="25"/>
      <x:c r="RNN5881" s="25"/>
      <x:c r="RNO5881" s="25"/>
      <x:c r="RNP5881" s="25"/>
      <x:c r="RNQ5881" s="25"/>
      <x:c r="RNR5881" s="25"/>
      <x:c r="RNS5881" s="25"/>
      <x:c r="RNT5881" s="25"/>
      <x:c r="RNU5881" s="25"/>
      <x:c r="RNV5881" s="25"/>
      <x:c r="RNW5881" s="25"/>
      <x:c r="RNX5881" s="25"/>
      <x:c r="RNY5881" s="25"/>
      <x:c r="RNZ5881" s="25"/>
      <x:c r="ROA5881" s="25"/>
      <x:c r="ROB5881" s="25"/>
      <x:c r="ROC5881" s="25"/>
      <x:c r="ROD5881" s="25"/>
      <x:c r="ROE5881" s="25"/>
      <x:c r="ROF5881" s="25"/>
      <x:c r="ROG5881" s="25"/>
      <x:c r="ROH5881" s="25"/>
      <x:c r="ROI5881" s="25"/>
      <x:c r="ROJ5881" s="25"/>
      <x:c r="ROK5881" s="25"/>
      <x:c r="ROL5881" s="25"/>
      <x:c r="ROM5881" s="25"/>
      <x:c r="RON5881" s="25"/>
      <x:c r="ROO5881" s="25"/>
      <x:c r="ROP5881" s="25"/>
      <x:c r="ROQ5881" s="25"/>
      <x:c r="ROR5881" s="25"/>
      <x:c r="ROS5881" s="25"/>
      <x:c r="ROT5881" s="25"/>
      <x:c r="ROU5881" s="25"/>
      <x:c r="ROV5881" s="25"/>
      <x:c r="ROW5881" s="25"/>
      <x:c r="ROX5881" s="25"/>
      <x:c r="ROY5881" s="25"/>
      <x:c r="ROZ5881" s="25"/>
      <x:c r="RPA5881" s="25"/>
      <x:c r="RPB5881" s="25"/>
      <x:c r="RPC5881" s="25"/>
      <x:c r="RPD5881" s="25"/>
      <x:c r="RPE5881" s="25"/>
      <x:c r="RPF5881" s="25"/>
      <x:c r="RPG5881" s="25"/>
      <x:c r="RPH5881" s="25"/>
      <x:c r="RPI5881" s="25"/>
      <x:c r="RPJ5881" s="25"/>
      <x:c r="RPK5881" s="25"/>
      <x:c r="RPL5881" s="25"/>
      <x:c r="RPM5881" s="25"/>
      <x:c r="RPN5881" s="25"/>
      <x:c r="RPO5881" s="25"/>
      <x:c r="RPP5881" s="25"/>
      <x:c r="RPQ5881" s="25"/>
      <x:c r="RPR5881" s="25"/>
      <x:c r="RPS5881" s="25"/>
      <x:c r="RPT5881" s="25"/>
      <x:c r="RPU5881" s="25"/>
      <x:c r="RPV5881" s="25"/>
      <x:c r="RPW5881" s="25"/>
      <x:c r="RPX5881" s="25"/>
      <x:c r="RPY5881" s="25"/>
      <x:c r="RPZ5881" s="25"/>
      <x:c r="RQA5881" s="25"/>
      <x:c r="RQB5881" s="25"/>
      <x:c r="RQC5881" s="25"/>
      <x:c r="RQD5881" s="25"/>
      <x:c r="RQE5881" s="25"/>
      <x:c r="RQF5881" s="25"/>
      <x:c r="RQG5881" s="25"/>
      <x:c r="RQH5881" s="25"/>
      <x:c r="RQI5881" s="25"/>
      <x:c r="RQJ5881" s="25"/>
      <x:c r="RQK5881" s="25"/>
      <x:c r="RQL5881" s="25"/>
      <x:c r="RQM5881" s="25"/>
      <x:c r="RQN5881" s="25"/>
      <x:c r="RQO5881" s="25"/>
      <x:c r="RQP5881" s="25"/>
      <x:c r="RQQ5881" s="25"/>
      <x:c r="RQR5881" s="25"/>
      <x:c r="RQS5881" s="25"/>
      <x:c r="RQT5881" s="25"/>
      <x:c r="RQU5881" s="25"/>
      <x:c r="RQV5881" s="25"/>
      <x:c r="RQW5881" s="25"/>
      <x:c r="RQX5881" s="25"/>
      <x:c r="RQY5881" s="25"/>
      <x:c r="RQZ5881" s="25"/>
      <x:c r="RRA5881" s="25"/>
      <x:c r="RRB5881" s="25"/>
      <x:c r="RRC5881" s="25"/>
      <x:c r="RRD5881" s="25"/>
      <x:c r="RRE5881" s="25"/>
      <x:c r="RRF5881" s="25"/>
      <x:c r="RRG5881" s="25"/>
      <x:c r="RRH5881" s="25"/>
      <x:c r="RRI5881" s="25"/>
      <x:c r="RRJ5881" s="25"/>
      <x:c r="RRK5881" s="25"/>
      <x:c r="RRL5881" s="25"/>
      <x:c r="RRM5881" s="25"/>
      <x:c r="RRN5881" s="25"/>
      <x:c r="RRO5881" s="25"/>
      <x:c r="RRP5881" s="25"/>
      <x:c r="RRQ5881" s="25"/>
      <x:c r="RRR5881" s="25"/>
      <x:c r="RRS5881" s="25"/>
      <x:c r="RRT5881" s="25"/>
      <x:c r="RRU5881" s="25"/>
      <x:c r="RRV5881" s="25"/>
      <x:c r="RRW5881" s="25"/>
      <x:c r="RRX5881" s="25"/>
      <x:c r="RRY5881" s="25"/>
      <x:c r="RRZ5881" s="25"/>
      <x:c r="RSA5881" s="25"/>
      <x:c r="RSB5881" s="25"/>
      <x:c r="RSC5881" s="25"/>
      <x:c r="RSD5881" s="25"/>
      <x:c r="RSE5881" s="25"/>
      <x:c r="RSF5881" s="25"/>
      <x:c r="RSG5881" s="25"/>
      <x:c r="RSH5881" s="25"/>
      <x:c r="RSI5881" s="25"/>
      <x:c r="RSJ5881" s="25"/>
      <x:c r="RSK5881" s="25"/>
      <x:c r="RSL5881" s="25"/>
      <x:c r="RSM5881" s="25"/>
      <x:c r="RSN5881" s="25"/>
      <x:c r="RSO5881" s="25"/>
      <x:c r="RSP5881" s="25"/>
      <x:c r="RSQ5881" s="25"/>
      <x:c r="RSR5881" s="25"/>
      <x:c r="RSS5881" s="25"/>
      <x:c r="RST5881" s="25"/>
      <x:c r="RSU5881" s="25"/>
      <x:c r="RSV5881" s="25"/>
      <x:c r="RSW5881" s="25"/>
      <x:c r="RSX5881" s="25"/>
      <x:c r="RSY5881" s="25"/>
      <x:c r="RSZ5881" s="25"/>
      <x:c r="RTA5881" s="25"/>
      <x:c r="RTB5881" s="25"/>
      <x:c r="RTC5881" s="25"/>
      <x:c r="RTD5881" s="25"/>
      <x:c r="RTE5881" s="25"/>
      <x:c r="RTF5881" s="25"/>
      <x:c r="RTG5881" s="25"/>
      <x:c r="RTH5881" s="25"/>
      <x:c r="RTI5881" s="25"/>
      <x:c r="RTJ5881" s="25"/>
      <x:c r="RTK5881" s="25"/>
      <x:c r="RTL5881" s="25"/>
      <x:c r="RTM5881" s="25"/>
      <x:c r="RTN5881" s="25"/>
      <x:c r="RTO5881" s="25"/>
      <x:c r="RTP5881" s="25"/>
      <x:c r="RTQ5881" s="25"/>
      <x:c r="RTR5881" s="25"/>
      <x:c r="RTS5881" s="25"/>
      <x:c r="RTT5881" s="25"/>
      <x:c r="RTU5881" s="25"/>
      <x:c r="RTV5881" s="25"/>
      <x:c r="RTW5881" s="25"/>
      <x:c r="RTX5881" s="25"/>
      <x:c r="RTY5881" s="25"/>
      <x:c r="RTZ5881" s="25"/>
      <x:c r="RUA5881" s="25"/>
      <x:c r="RUB5881" s="25"/>
      <x:c r="RUC5881" s="25"/>
      <x:c r="RUD5881" s="25"/>
      <x:c r="RUE5881" s="25"/>
      <x:c r="RUF5881" s="25"/>
      <x:c r="RUG5881" s="25"/>
      <x:c r="RUH5881" s="25"/>
      <x:c r="RUI5881" s="25"/>
      <x:c r="RUJ5881" s="25"/>
      <x:c r="RUK5881" s="25"/>
      <x:c r="RUL5881" s="25"/>
      <x:c r="RUM5881" s="25"/>
      <x:c r="RUN5881" s="25"/>
      <x:c r="RUO5881" s="25"/>
      <x:c r="RUP5881" s="25"/>
      <x:c r="RUQ5881" s="25"/>
      <x:c r="RUR5881" s="25"/>
      <x:c r="RUS5881" s="25"/>
      <x:c r="RUT5881" s="25"/>
      <x:c r="RUU5881" s="25"/>
      <x:c r="RUV5881" s="25"/>
      <x:c r="RUW5881" s="25"/>
      <x:c r="RUX5881" s="25"/>
      <x:c r="RUY5881" s="25"/>
      <x:c r="RUZ5881" s="25"/>
      <x:c r="RVA5881" s="25"/>
      <x:c r="RVB5881" s="25"/>
      <x:c r="RVC5881" s="25"/>
      <x:c r="RVD5881" s="25"/>
      <x:c r="RVE5881" s="25"/>
      <x:c r="RVF5881" s="25"/>
      <x:c r="RVG5881" s="25"/>
      <x:c r="RVH5881" s="25"/>
      <x:c r="RVI5881" s="25"/>
      <x:c r="RVJ5881" s="25"/>
      <x:c r="RVK5881" s="25"/>
      <x:c r="RVL5881" s="25"/>
      <x:c r="RVM5881" s="25"/>
      <x:c r="RVN5881" s="25"/>
      <x:c r="RVO5881" s="25"/>
      <x:c r="RVP5881" s="25"/>
      <x:c r="RVQ5881" s="25"/>
      <x:c r="RVR5881" s="25"/>
      <x:c r="RVS5881" s="25"/>
      <x:c r="RVT5881" s="25"/>
      <x:c r="RVU5881" s="25"/>
      <x:c r="RVV5881" s="25"/>
      <x:c r="RVW5881" s="25"/>
      <x:c r="RVX5881" s="25"/>
      <x:c r="RVY5881" s="25"/>
      <x:c r="RVZ5881" s="25"/>
      <x:c r="RWA5881" s="25"/>
      <x:c r="RWB5881" s="25"/>
      <x:c r="RWC5881" s="25"/>
      <x:c r="RWD5881" s="25"/>
      <x:c r="RWE5881" s="25"/>
      <x:c r="RWF5881" s="25"/>
      <x:c r="RWG5881" s="25"/>
      <x:c r="RWH5881" s="25"/>
      <x:c r="RWI5881" s="25"/>
      <x:c r="RWJ5881" s="25"/>
      <x:c r="RWK5881" s="25"/>
      <x:c r="RWL5881" s="25"/>
      <x:c r="RWM5881" s="25"/>
      <x:c r="RWN5881" s="25"/>
      <x:c r="RWO5881" s="25"/>
      <x:c r="RWP5881" s="25"/>
      <x:c r="RWQ5881" s="25"/>
      <x:c r="RWR5881" s="25"/>
      <x:c r="RWS5881" s="25"/>
      <x:c r="RWT5881" s="25"/>
      <x:c r="RWU5881" s="25"/>
      <x:c r="RWV5881" s="25"/>
      <x:c r="RWW5881" s="25"/>
      <x:c r="RWX5881" s="25"/>
      <x:c r="RWY5881" s="25"/>
      <x:c r="RWZ5881" s="25"/>
      <x:c r="RXA5881" s="25"/>
      <x:c r="RXB5881" s="25"/>
      <x:c r="RXC5881" s="25"/>
      <x:c r="RXD5881" s="25"/>
      <x:c r="RXE5881" s="25"/>
      <x:c r="RXF5881" s="25"/>
      <x:c r="RXG5881" s="25"/>
      <x:c r="RXH5881" s="25"/>
      <x:c r="RXI5881" s="25"/>
      <x:c r="RXJ5881" s="25"/>
      <x:c r="RXK5881" s="25"/>
      <x:c r="RXL5881" s="25"/>
      <x:c r="RXM5881" s="25"/>
      <x:c r="RXN5881" s="25"/>
      <x:c r="RXO5881" s="25"/>
      <x:c r="RXP5881" s="25"/>
      <x:c r="RXQ5881" s="25"/>
      <x:c r="RXR5881" s="25"/>
      <x:c r="RXS5881" s="25"/>
      <x:c r="RXT5881" s="25"/>
      <x:c r="RXU5881" s="25"/>
      <x:c r="RXV5881" s="25"/>
      <x:c r="RXW5881" s="25"/>
      <x:c r="RXX5881" s="25"/>
      <x:c r="RXY5881" s="25"/>
      <x:c r="RXZ5881" s="25"/>
      <x:c r="RYA5881" s="25"/>
      <x:c r="RYB5881" s="25"/>
      <x:c r="RYC5881" s="25"/>
      <x:c r="RYD5881" s="25"/>
      <x:c r="RYE5881" s="25"/>
      <x:c r="RYF5881" s="25"/>
      <x:c r="RYG5881" s="25"/>
      <x:c r="RYH5881" s="25"/>
      <x:c r="RYI5881" s="25"/>
      <x:c r="RYJ5881" s="25"/>
      <x:c r="RYK5881" s="25"/>
      <x:c r="RYL5881" s="25"/>
      <x:c r="RYM5881" s="25"/>
      <x:c r="RYN5881" s="25"/>
      <x:c r="RYO5881" s="25"/>
      <x:c r="RYP5881" s="25"/>
      <x:c r="RYQ5881" s="25"/>
      <x:c r="RYR5881" s="25"/>
      <x:c r="RYS5881" s="25"/>
      <x:c r="RYT5881" s="25"/>
      <x:c r="RYU5881" s="25"/>
      <x:c r="RYV5881" s="25"/>
      <x:c r="RYW5881" s="25"/>
      <x:c r="RYX5881" s="25"/>
      <x:c r="RYY5881" s="25"/>
      <x:c r="RYZ5881" s="25"/>
      <x:c r="RZA5881" s="25"/>
      <x:c r="RZB5881" s="25"/>
      <x:c r="RZC5881" s="25"/>
      <x:c r="RZD5881" s="25"/>
      <x:c r="RZE5881" s="25"/>
      <x:c r="RZF5881" s="25"/>
      <x:c r="RZG5881" s="25"/>
      <x:c r="RZH5881" s="25"/>
      <x:c r="RZI5881" s="25"/>
      <x:c r="RZJ5881" s="25"/>
      <x:c r="RZK5881" s="25"/>
      <x:c r="RZL5881" s="25"/>
      <x:c r="RZM5881" s="25"/>
      <x:c r="RZN5881" s="25"/>
      <x:c r="RZO5881" s="25"/>
      <x:c r="RZP5881" s="25"/>
      <x:c r="RZQ5881" s="25"/>
      <x:c r="RZR5881" s="25"/>
      <x:c r="RZS5881" s="25"/>
      <x:c r="RZT5881" s="25"/>
      <x:c r="RZU5881" s="25"/>
      <x:c r="RZV5881" s="25"/>
      <x:c r="RZW5881" s="25"/>
      <x:c r="RZX5881" s="25"/>
      <x:c r="RZY5881" s="25"/>
      <x:c r="RZZ5881" s="25"/>
      <x:c r="SAA5881" s="25"/>
      <x:c r="SAB5881" s="25"/>
      <x:c r="SAC5881" s="25"/>
      <x:c r="SAD5881" s="25"/>
      <x:c r="SAE5881" s="25"/>
      <x:c r="SAF5881" s="25"/>
      <x:c r="SAG5881" s="25"/>
      <x:c r="SAH5881" s="25"/>
      <x:c r="SAI5881" s="25"/>
      <x:c r="SAJ5881" s="25"/>
      <x:c r="SAK5881" s="25"/>
      <x:c r="SAL5881" s="25"/>
      <x:c r="SAM5881" s="25"/>
      <x:c r="SAN5881" s="25"/>
      <x:c r="SAO5881" s="25"/>
      <x:c r="SAP5881" s="25"/>
      <x:c r="SAQ5881" s="25"/>
      <x:c r="SAR5881" s="25"/>
      <x:c r="SAS5881" s="25"/>
      <x:c r="SAT5881" s="25"/>
      <x:c r="SAU5881" s="25"/>
      <x:c r="SAV5881" s="25"/>
      <x:c r="SAW5881" s="25"/>
      <x:c r="SAX5881" s="25"/>
      <x:c r="SAY5881" s="25"/>
      <x:c r="SAZ5881" s="25"/>
      <x:c r="SBA5881" s="25"/>
      <x:c r="SBB5881" s="25"/>
      <x:c r="SBC5881" s="25"/>
      <x:c r="SBD5881" s="25"/>
      <x:c r="SBE5881" s="25"/>
      <x:c r="SBF5881" s="25"/>
      <x:c r="SBG5881" s="25"/>
      <x:c r="SBH5881" s="25"/>
      <x:c r="SBI5881" s="25"/>
      <x:c r="SBJ5881" s="25"/>
      <x:c r="SBK5881" s="25"/>
      <x:c r="SBL5881" s="25"/>
      <x:c r="SBM5881" s="25"/>
      <x:c r="SBN5881" s="25"/>
      <x:c r="SBO5881" s="25"/>
      <x:c r="SBP5881" s="25"/>
      <x:c r="SBQ5881" s="25"/>
      <x:c r="SBR5881" s="25"/>
      <x:c r="SBS5881" s="25"/>
      <x:c r="SBT5881" s="25"/>
      <x:c r="SBU5881" s="25"/>
      <x:c r="SBV5881" s="25"/>
      <x:c r="SBW5881" s="25"/>
      <x:c r="SBX5881" s="25"/>
      <x:c r="SBY5881" s="25"/>
      <x:c r="SBZ5881" s="25"/>
      <x:c r="SCA5881" s="25"/>
      <x:c r="SCB5881" s="25"/>
      <x:c r="SCC5881" s="25"/>
      <x:c r="SCD5881" s="25"/>
      <x:c r="SCE5881" s="25"/>
      <x:c r="SCF5881" s="25"/>
      <x:c r="SCG5881" s="25"/>
      <x:c r="SCH5881" s="25"/>
      <x:c r="SCI5881" s="25"/>
      <x:c r="SCJ5881" s="25"/>
      <x:c r="SCK5881" s="25"/>
      <x:c r="SCL5881" s="25"/>
      <x:c r="SCM5881" s="25"/>
      <x:c r="SCN5881" s="25"/>
      <x:c r="SCO5881" s="25"/>
      <x:c r="SCP5881" s="25"/>
      <x:c r="SCQ5881" s="25"/>
      <x:c r="SCR5881" s="25"/>
      <x:c r="SCS5881" s="25"/>
      <x:c r="SCT5881" s="25"/>
      <x:c r="SCU5881" s="25"/>
      <x:c r="SCV5881" s="25"/>
      <x:c r="SCW5881" s="25"/>
      <x:c r="SCX5881" s="25"/>
      <x:c r="SCY5881" s="25"/>
      <x:c r="SCZ5881" s="25"/>
      <x:c r="SDA5881" s="25"/>
      <x:c r="SDB5881" s="25"/>
      <x:c r="SDC5881" s="25"/>
      <x:c r="SDD5881" s="25"/>
      <x:c r="SDE5881" s="25"/>
      <x:c r="SDF5881" s="25"/>
      <x:c r="SDG5881" s="25"/>
      <x:c r="SDH5881" s="25"/>
      <x:c r="SDI5881" s="25"/>
      <x:c r="SDJ5881" s="25"/>
      <x:c r="SDK5881" s="25"/>
      <x:c r="SDL5881" s="25"/>
      <x:c r="SDM5881" s="25"/>
      <x:c r="SDN5881" s="25"/>
      <x:c r="SDO5881" s="25"/>
      <x:c r="SDP5881" s="25"/>
      <x:c r="SDQ5881" s="25"/>
      <x:c r="SDR5881" s="25"/>
      <x:c r="SDS5881" s="25"/>
      <x:c r="SDT5881" s="25"/>
      <x:c r="SDU5881" s="25"/>
      <x:c r="SDV5881" s="25"/>
      <x:c r="SDW5881" s="25"/>
      <x:c r="SDX5881" s="25"/>
      <x:c r="SDY5881" s="25"/>
      <x:c r="SDZ5881" s="25"/>
      <x:c r="SEA5881" s="25"/>
      <x:c r="SEB5881" s="25"/>
      <x:c r="SEC5881" s="25"/>
      <x:c r="SED5881" s="25"/>
      <x:c r="SEE5881" s="25"/>
      <x:c r="SEF5881" s="25"/>
      <x:c r="SEG5881" s="25"/>
      <x:c r="SEH5881" s="25"/>
      <x:c r="SEI5881" s="25"/>
      <x:c r="SEJ5881" s="25"/>
      <x:c r="SEK5881" s="25"/>
      <x:c r="SEL5881" s="25"/>
      <x:c r="SEM5881" s="25"/>
      <x:c r="SEN5881" s="25"/>
      <x:c r="SEO5881" s="25"/>
      <x:c r="SEP5881" s="25"/>
      <x:c r="SEQ5881" s="25"/>
      <x:c r="SER5881" s="25"/>
      <x:c r="SES5881" s="25"/>
      <x:c r="SET5881" s="25"/>
      <x:c r="SEU5881" s="25"/>
      <x:c r="SEV5881" s="25"/>
      <x:c r="SEW5881" s="25"/>
      <x:c r="SEX5881" s="25"/>
      <x:c r="SEY5881" s="25"/>
      <x:c r="SEZ5881" s="25"/>
      <x:c r="SFA5881" s="25"/>
      <x:c r="SFB5881" s="25"/>
      <x:c r="SFC5881" s="25"/>
      <x:c r="SFD5881" s="25"/>
      <x:c r="SFE5881" s="25"/>
      <x:c r="SFF5881" s="25"/>
      <x:c r="SFG5881" s="25"/>
      <x:c r="SFH5881" s="25"/>
      <x:c r="SFI5881" s="25"/>
      <x:c r="SFJ5881" s="25"/>
      <x:c r="SFK5881" s="25"/>
      <x:c r="SFL5881" s="25"/>
      <x:c r="SFM5881" s="25"/>
      <x:c r="SFN5881" s="25"/>
      <x:c r="SFO5881" s="25"/>
      <x:c r="SFP5881" s="25"/>
      <x:c r="SFQ5881" s="25"/>
      <x:c r="SFR5881" s="25"/>
      <x:c r="SFS5881" s="25"/>
      <x:c r="SFT5881" s="25"/>
      <x:c r="SFU5881" s="25"/>
      <x:c r="SFV5881" s="25"/>
      <x:c r="SFW5881" s="25"/>
      <x:c r="SFX5881" s="25"/>
      <x:c r="SFY5881" s="25"/>
      <x:c r="SFZ5881" s="25"/>
      <x:c r="SGA5881" s="25"/>
      <x:c r="SGB5881" s="25"/>
      <x:c r="SGC5881" s="25"/>
      <x:c r="SGD5881" s="25"/>
      <x:c r="SGE5881" s="25"/>
      <x:c r="SGF5881" s="25"/>
      <x:c r="SGG5881" s="25"/>
      <x:c r="SGH5881" s="25"/>
      <x:c r="SGI5881" s="25"/>
      <x:c r="SGJ5881" s="25"/>
      <x:c r="SGK5881" s="25"/>
      <x:c r="SGL5881" s="25"/>
      <x:c r="SGM5881" s="25"/>
      <x:c r="SGN5881" s="25"/>
      <x:c r="SGO5881" s="25"/>
      <x:c r="SGP5881" s="25"/>
      <x:c r="SGQ5881" s="25"/>
      <x:c r="SGR5881" s="25"/>
      <x:c r="SGS5881" s="25"/>
      <x:c r="SGT5881" s="25"/>
      <x:c r="SGU5881" s="25"/>
      <x:c r="SGV5881" s="25"/>
      <x:c r="SGW5881" s="25"/>
      <x:c r="SGX5881" s="25"/>
      <x:c r="SGY5881" s="25"/>
      <x:c r="SGZ5881" s="25"/>
      <x:c r="SHA5881" s="25"/>
      <x:c r="SHB5881" s="25"/>
      <x:c r="SHC5881" s="25"/>
      <x:c r="SHD5881" s="25"/>
      <x:c r="SHE5881" s="25"/>
      <x:c r="SHF5881" s="25"/>
      <x:c r="SHG5881" s="25"/>
      <x:c r="SHH5881" s="25"/>
      <x:c r="SHI5881" s="25"/>
      <x:c r="SHJ5881" s="25"/>
      <x:c r="SHK5881" s="25"/>
      <x:c r="SHL5881" s="25"/>
      <x:c r="SHM5881" s="25"/>
      <x:c r="SHN5881" s="25"/>
      <x:c r="SHO5881" s="25"/>
      <x:c r="SHP5881" s="25"/>
      <x:c r="SHQ5881" s="25"/>
      <x:c r="SHR5881" s="25"/>
      <x:c r="SHS5881" s="25"/>
      <x:c r="SHT5881" s="25"/>
      <x:c r="SHU5881" s="25"/>
      <x:c r="SHV5881" s="25"/>
      <x:c r="SHW5881" s="25"/>
      <x:c r="SHX5881" s="25"/>
      <x:c r="SHY5881" s="25"/>
      <x:c r="SHZ5881" s="25"/>
      <x:c r="SIA5881" s="25"/>
      <x:c r="SIB5881" s="25"/>
      <x:c r="SIC5881" s="25"/>
      <x:c r="SID5881" s="25"/>
      <x:c r="SIE5881" s="25"/>
      <x:c r="SIF5881" s="25"/>
      <x:c r="SIG5881" s="25"/>
      <x:c r="SIH5881" s="25"/>
      <x:c r="SII5881" s="25"/>
      <x:c r="SIJ5881" s="25"/>
      <x:c r="SIK5881" s="25"/>
      <x:c r="SIL5881" s="25"/>
      <x:c r="SIM5881" s="25"/>
      <x:c r="SIN5881" s="25"/>
      <x:c r="SIO5881" s="25"/>
      <x:c r="SIP5881" s="25"/>
      <x:c r="SIQ5881" s="25"/>
      <x:c r="SIR5881" s="25"/>
      <x:c r="SIS5881" s="25"/>
      <x:c r="SIT5881" s="25"/>
      <x:c r="SIU5881" s="25"/>
      <x:c r="SIV5881" s="25"/>
      <x:c r="SIW5881" s="25"/>
      <x:c r="SIX5881" s="25"/>
      <x:c r="SIY5881" s="25"/>
      <x:c r="SIZ5881" s="25"/>
      <x:c r="SJA5881" s="25"/>
      <x:c r="SJB5881" s="25"/>
      <x:c r="SJC5881" s="25"/>
      <x:c r="SJD5881" s="25"/>
      <x:c r="SJE5881" s="25"/>
      <x:c r="SJF5881" s="25"/>
      <x:c r="SJG5881" s="25"/>
      <x:c r="SJH5881" s="25"/>
      <x:c r="SJI5881" s="25"/>
      <x:c r="SJJ5881" s="25"/>
      <x:c r="SJK5881" s="25"/>
      <x:c r="SJL5881" s="25"/>
      <x:c r="SJM5881" s="25"/>
      <x:c r="SJN5881" s="25"/>
      <x:c r="SJO5881" s="25"/>
      <x:c r="SJP5881" s="25"/>
      <x:c r="SJQ5881" s="25"/>
      <x:c r="SJR5881" s="25"/>
      <x:c r="SJS5881" s="25"/>
      <x:c r="SJT5881" s="25"/>
      <x:c r="SJU5881" s="25"/>
      <x:c r="SJV5881" s="25"/>
      <x:c r="SJW5881" s="25"/>
      <x:c r="SJX5881" s="25"/>
      <x:c r="SJY5881" s="25"/>
      <x:c r="SJZ5881" s="25"/>
      <x:c r="SKA5881" s="25"/>
      <x:c r="SKB5881" s="25"/>
      <x:c r="SKC5881" s="25"/>
      <x:c r="SKD5881" s="25"/>
      <x:c r="SKE5881" s="25"/>
      <x:c r="SKF5881" s="25"/>
      <x:c r="SKG5881" s="25"/>
      <x:c r="SKH5881" s="25"/>
      <x:c r="SKI5881" s="25"/>
      <x:c r="SKJ5881" s="25"/>
      <x:c r="SKK5881" s="25"/>
      <x:c r="SKL5881" s="25"/>
      <x:c r="SKM5881" s="25"/>
      <x:c r="SKN5881" s="25"/>
      <x:c r="SKO5881" s="25"/>
      <x:c r="SKP5881" s="25"/>
      <x:c r="SKQ5881" s="25"/>
      <x:c r="SKR5881" s="25"/>
      <x:c r="SKS5881" s="25"/>
      <x:c r="SKT5881" s="25"/>
      <x:c r="SKU5881" s="25"/>
      <x:c r="SKV5881" s="25"/>
      <x:c r="SKW5881" s="25"/>
      <x:c r="SKX5881" s="25"/>
      <x:c r="SKY5881" s="25"/>
      <x:c r="SKZ5881" s="25"/>
      <x:c r="SLA5881" s="25"/>
      <x:c r="SLB5881" s="25"/>
      <x:c r="SLC5881" s="25"/>
      <x:c r="SLD5881" s="25"/>
      <x:c r="SLE5881" s="25"/>
      <x:c r="SLF5881" s="25"/>
      <x:c r="SLG5881" s="25"/>
      <x:c r="SLH5881" s="25"/>
      <x:c r="SLI5881" s="25"/>
      <x:c r="SLJ5881" s="25"/>
      <x:c r="SLK5881" s="25"/>
      <x:c r="SLL5881" s="25"/>
      <x:c r="SLM5881" s="25"/>
      <x:c r="SLN5881" s="25"/>
      <x:c r="SLO5881" s="25"/>
      <x:c r="SLP5881" s="25"/>
      <x:c r="SLQ5881" s="25"/>
      <x:c r="SLR5881" s="25"/>
      <x:c r="SLS5881" s="25"/>
      <x:c r="SLT5881" s="25"/>
      <x:c r="SLU5881" s="25"/>
      <x:c r="SLV5881" s="25"/>
      <x:c r="SLW5881" s="25"/>
      <x:c r="SLX5881" s="25"/>
      <x:c r="SLY5881" s="25"/>
      <x:c r="SLZ5881" s="25"/>
      <x:c r="SMA5881" s="25"/>
      <x:c r="SMB5881" s="25"/>
      <x:c r="SMC5881" s="25"/>
      <x:c r="SMD5881" s="25"/>
      <x:c r="SME5881" s="25"/>
      <x:c r="SMF5881" s="25"/>
      <x:c r="SMG5881" s="25"/>
      <x:c r="SMH5881" s="25"/>
      <x:c r="SMI5881" s="25"/>
      <x:c r="SMJ5881" s="25"/>
      <x:c r="SMK5881" s="25"/>
      <x:c r="SML5881" s="25"/>
      <x:c r="SMM5881" s="25"/>
      <x:c r="SMN5881" s="25"/>
      <x:c r="SMO5881" s="25"/>
      <x:c r="SMP5881" s="25"/>
      <x:c r="SMQ5881" s="25"/>
      <x:c r="SMR5881" s="25"/>
      <x:c r="SMS5881" s="25"/>
      <x:c r="SMT5881" s="25"/>
      <x:c r="SMU5881" s="25"/>
      <x:c r="SMV5881" s="25"/>
      <x:c r="SMW5881" s="25"/>
      <x:c r="SMX5881" s="25"/>
      <x:c r="SMY5881" s="25"/>
      <x:c r="SMZ5881" s="25"/>
      <x:c r="SNA5881" s="25"/>
      <x:c r="SNB5881" s="25"/>
      <x:c r="SNC5881" s="25"/>
      <x:c r="SND5881" s="25"/>
      <x:c r="SNE5881" s="25"/>
      <x:c r="SNF5881" s="25"/>
      <x:c r="SNG5881" s="25"/>
      <x:c r="SNH5881" s="25"/>
      <x:c r="SNI5881" s="25"/>
      <x:c r="SNJ5881" s="25"/>
      <x:c r="SNK5881" s="25"/>
      <x:c r="SNL5881" s="25"/>
      <x:c r="SNM5881" s="25"/>
      <x:c r="SNN5881" s="25"/>
      <x:c r="SNO5881" s="25"/>
      <x:c r="SNP5881" s="25"/>
      <x:c r="SNQ5881" s="25"/>
      <x:c r="SNR5881" s="25"/>
      <x:c r="SNS5881" s="25"/>
      <x:c r="SNT5881" s="25"/>
      <x:c r="SNU5881" s="25"/>
      <x:c r="SNV5881" s="25"/>
      <x:c r="SNW5881" s="25"/>
      <x:c r="SNX5881" s="25"/>
      <x:c r="SNY5881" s="25"/>
      <x:c r="SNZ5881" s="25"/>
      <x:c r="SOA5881" s="25"/>
      <x:c r="SOB5881" s="25"/>
      <x:c r="SOC5881" s="25"/>
      <x:c r="SOD5881" s="25"/>
      <x:c r="SOE5881" s="25"/>
      <x:c r="SOF5881" s="25"/>
      <x:c r="SOG5881" s="25"/>
      <x:c r="SOH5881" s="25"/>
      <x:c r="SOI5881" s="25"/>
      <x:c r="SOJ5881" s="25"/>
      <x:c r="SOK5881" s="25"/>
      <x:c r="SOL5881" s="25"/>
      <x:c r="SOM5881" s="25"/>
      <x:c r="SON5881" s="25"/>
      <x:c r="SOO5881" s="25"/>
      <x:c r="SOP5881" s="25"/>
      <x:c r="SOQ5881" s="25"/>
      <x:c r="SOR5881" s="25"/>
      <x:c r="SOS5881" s="25"/>
      <x:c r="SOT5881" s="25"/>
      <x:c r="SOU5881" s="25"/>
      <x:c r="SOV5881" s="25"/>
      <x:c r="SOW5881" s="25"/>
      <x:c r="SOX5881" s="25"/>
      <x:c r="SOY5881" s="25"/>
      <x:c r="SOZ5881" s="25"/>
      <x:c r="SPA5881" s="25"/>
      <x:c r="SPB5881" s="25"/>
      <x:c r="SPC5881" s="25"/>
      <x:c r="SPD5881" s="25"/>
      <x:c r="SPE5881" s="25"/>
      <x:c r="SPF5881" s="25"/>
      <x:c r="SPG5881" s="25"/>
      <x:c r="SPH5881" s="25"/>
      <x:c r="SPI5881" s="25"/>
      <x:c r="SPJ5881" s="25"/>
      <x:c r="SPK5881" s="25"/>
      <x:c r="SPL5881" s="25"/>
      <x:c r="SPM5881" s="25"/>
      <x:c r="SPN5881" s="25"/>
      <x:c r="SPO5881" s="25"/>
      <x:c r="SPP5881" s="25"/>
      <x:c r="SPQ5881" s="25"/>
      <x:c r="SPR5881" s="25"/>
      <x:c r="SPS5881" s="25"/>
      <x:c r="SPT5881" s="25"/>
      <x:c r="SPU5881" s="25"/>
      <x:c r="SPV5881" s="25"/>
      <x:c r="SPW5881" s="25"/>
      <x:c r="SPX5881" s="25"/>
      <x:c r="SPY5881" s="25"/>
      <x:c r="SPZ5881" s="25"/>
      <x:c r="SQA5881" s="25"/>
      <x:c r="SQB5881" s="25"/>
      <x:c r="SQC5881" s="25"/>
      <x:c r="SQD5881" s="25"/>
      <x:c r="SQE5881" s="25"/>
      <x:c r="SQF5881" s="25"/>
      <x:c r="SQG5881" s="25"/>
      <x:c r="SQH5881" s="25"/>
      <x:c r="SQI5881" s="25"/>
      <x:c r="SQJ5881" s="25"/>
      <x:c r="SQK5881" s="25"/>
      <x:c r="SQL5881" s="25"/>
      <x:c r="SQM5881" s="25"/>
      <x:c r="SQN5881" s="25"/>
      <x:c r="SQO5881" s="25"/>
      <x:c r="SQP5881" s="25"/>
      <x:c r="SQQ5881" s="25"/>
      <x:c r="SQR5881" s="25"/>
      <x:c r="SQS5881" s="25"/>
      <x:c r="SQT5881" s="25"/>
      <x:c r="SQU5881" s="25"/>
      <x:c r="SQV5881" s="25"/>
      <x:c r="SQW5881" s="25"/>
      <x:c r="SQX5881" s="25"/>
      <x:c r="SQY5881" s="25"/>
      <x:c r="SQZ5881" s="25"/>
      <x:c r="SRA5881" s="25"/>
      <x:c r="SRB5881" s="25"/>
      <x:c r="SRC5881" s="25"/>
      <x:c r="SRD5881" s="25"/>
      <x:c r="SRE5881" s="25"/>
      <x:c r="SRF5881" s="25"/>
      <x:c r="SRG5881" s="25"/>
      <x:c r="SRH5881" s="25"/>
      <x:c r="SRI5881" s="25"/>
      <x:c r="SRJ5881" s="25"/>
      <x:c r="SRK5881" s="25"/>
      <x:c r="SRL5881" s="25"/>
      <x:c r="SRM5881" s="25"/>
      <x:c r="SRN5881" s="25"/>
      <x:c r="SRO5881" s="25"/>
      <x:c r="SRP5881" s="25"/>
      <x:c r="SRQ5881" s="25"/>
      <x:c r="SRR5881" s="25"/>
      <x:c r="SRS5881" s="25"/>
      <x:c r="SRT5881" s="25"/>
      <x:c r="SRU5881" s="25"/>
      <x:c r="SRV5881" s="25"/>
      <x:c r="SRW5881" s="25"/>
      <x:c r="SRX5881" s="25"/>
      <x:c r="SRY5881" s="25"/>
      <x:c r="SRZ5881" s="25"/>
      <x:c r="SSA5881" s="25"/>
      <x:c r="SSB5881" s="25"/>
      <x:c r="SSC5881" s="25"/>
      <x:c r="SSD5881" s="25"/>
      <x:c r="SSE5881" s="25"/>
      <x:c r="SSF5881" s="25"/>
      <x:c r="SSG5881" s="25"/>
      <x:c r="SSH5881" s="25"/>
      <x:c r="SSI5881" s="25"/>
      <x:c r="SSJ5881" s="25"/>
      <x:c r="SSK5881" s="25"/>
      <x:c r="SSL5881" s="25"/>
      <x:c r="SSM5881" s="25"/>
      <x:c r="SSN5881" s="25"/>
      <x:c r="SSO5881" s="25"/>
      <x:c r="SSP5881" s="25"/>
      <x:c r="SSQ5881" s="25"/>
      <x:c r="SSR5881" s="25"/>
      <x:c r="SSS5881" s="25"/>
      <x:c r="SST5881" s="25"/>
      <x:c r="SSU5881" s="25"/>
      <x:c r="SSV5881" s="25"/>
      <x:c r="SSW5881" s="25"/>
      <x:c r="SSX5881" s="25"/>
      <x:c r="SSY5881" s="25"/>
      <x:c r="SSZ5881" s="25"/>
      <x:c r="STA5881" s="25"/>
      <x:c r="STB5881" s="25"/>
      <x:c r="STC5881" s="25"/>
      <x:c r="STD5881" s="25"/>
      <x:c r="STE5881" s="25"/>
      <x:c r="STF5881" s="25"/>
      <x:c r="STG5881" s="25"/>
      <x:c r="STH5881" s="25"/>
      <x:c r="STI5881" s="25"/>
      <x:c r="STJ5881" s="25"/>
      <x:c r="STK5881" s="25"/>
      <x:c r="STL5881" s="25"/>
      <x:c r="STM5881" s="25"/>
      <x:c r="STN5881" s="25"/>
      <x:c r="STO5881" s="25"/>
      <x:c r="STP5881" s="25"/>
      <x:c r="STQ5881" s="25"/>
      <x:c r="STR5881" s="25"/>
      <x:c r="STS5881" s="25"/>
      <x:c r="STT5881" s="25"/>
      <x:c r="STU5881" s="25"/>
      <x:c r="STV5881" s="25"/>
      <x:c r="STW5881" s="25"/>
      <x:c r="STX5881" s="25"/>
      <x:c r="STY5881" s="25"/>
      <x:c r="STZ5881" s="25"/>
      <x:c r="SUA5881" s="25"/>
      <x:c r="SUB5881" s="25"/>
      <x:c r="SUC5881" s="25"/>
      <x:c r="SUD5881" s="25"/>
      <x:c r="SUE5881" s="25"/>
      <x:c r="SUF5881" s="25"/>
      <x:c r="SUG5881" s="25"/>
      <x:c r="SUH5881" s="25"/>
      <x:c r="SUI5881" s="25"/>
      <x:c r="SUJ5881" s="25"/>
      <x:c r="SUK5881" s="25"/>
      <x:c r="SUL5881" s="25"/>
      <x:c r="SUM5881" s="25"/>
      <x:c r="SUN5881" s="25"/>
      <x:c r="SUO5881" s="25"/>
      <x:c r="SUP5881" s="25"/>
      <x:c r="SUQ5881" s="25"/>
      <x:c r="SUR5881" s="25"/>
      <x:c r="SUS5881" s="25"/>
      <x:c r="SUT5881" s="25"/>
      <x:c r="SUU5881" s="25"/>
      <x:c r="SUV5881" s="25"/>
      <x:c r="SUW5881" s="25"/>
      <x:c r="SUX5881" s="25"/>
      <x:c r="SUY5881" s="25"/>
      <x:c r="SUZ5881" s="25"/>
      <x:c r="SVA5881" s="25"/>
      <x:c r="SVB5881" s="25"/>
      <x:c r="SVC5881" s="25"/>
      <x:c r="SVD5881" s="25"/>
      <x:c r="SVE5881" s="25"/>
      <x:c r="SVF5881" s="25"/>
      <x:c r="SVG5881" s="25"/>
      <x:c r="SVH5881" s="25"/>
      <x:c r="SVI5881" s="25"/>
      <x:c r="SVJ5881" s="25"/>
      <x:c r="SVK5881" s="25"/>
      <x:c r="SVL5881" s="25"/>
      <x:c r="SVM5881" s="25"/>
      <x:c r="SVN5881" s="25"/>
      <x:c r="SVO5881" s="25"/>
      <x:c r="SVP5881" s="25"/>
      <x:c r="SVQ5881" s="25"/>
      <x:c r="SVR5881" s="25"/>
      <x:c r="SVS5881" s="25"/>
      <x:c r="SVT5881" s="25"/>
      <x:c r="SVU5881" s="25"/>
      <x:c r="SVV5881" s="25"/>
      <x:c r="SVW5881" s="25"/>
      <x:c r="SVX5881" s="25"/>
      <x:c r="SVY5881" s="25"/>
      <x:c r="SVZ5881" s="25"/>
      <x:c r="SWA5881" s="25"/>
      <x:c r="SWB5881" s="25"/>
      <x:c r="SWC5881" s="25"/>
      <x:c r="SWD5881" s="25"/>
      <x:c r="SWE5881" s="25"/>
      <x:c r="SWF5881" s="25"/>
      <x:c r="SWG5881" s="25"/>
      <x:c r="SWH5881" s="25"/>
      <x:c r="SWI5881" s="25"/>
      <x:c r="SWJ5881" s="25"/>
      <x:c r="SWK5881" s="25"/>
      <x:c r="SWL5881" s="25"/>
      <x:c r="SWM5881" s="25"/>
      <x:c r="SWN5881" s="25"/>
      <x:c r="SWO5881" s="25"/>
      <x:c r="SWP5881" s="25"/>
      <x:c r="SWQ5881" s="25"/>
      <x:c r="SWR5881" s="25"/>
      <x:c r="SWS5881" s="25"/>
      <x:c r="SWT5881" s="25"/>
      <x:c r="SWU5881" s="25"/>
      <x:c r="SWV5881" s="25"/>
      <x:c r="SWW5881" s="25"/>
      <x:c r="SWX5881" s="25"/>
      <x:c r="SWY5881" s="25"/>
      <x:c r="SWZ5881" s="25"/>
      <x:c r="SXA5881" s="25"/>
      <x:c r="SXB5881" s="25"/>
      <x:c r="SXC5881" s="25"/>
      <x:c r="SXD5881" s="25"/>
      <x:c r="SXE5881" s="25"/>
      <x:c r="SXF5881" s="25"/>
      <x:c r="SXG5881" s="25"/>
      <x:c r="SXH5881" s="25"/>
      <x:c r="SXI5881" s="25"/>
      <x:c r="SXJ5881" s="25"/>
      <x:c r="SXK5881" s="25"/>
      <x:c r="SXL5881" s="25"/>
      <x:c r="SXM5881" s="25"/>
      <x:c r="SXN5881" s="25"/>
      <x:c r="SXO5881" s="25"/>
      <x:c r="SXP5881" s="25"/>
      <x:c r="SXQ5881" s="25"/>
      <x:c r="SXR5881" s="25"/>
      <x:c r="SXS5881" s="25"/>
      <x:c r="SXT5881" s="25"/>
      <x:c r="SXU5881" s="25"/>
      <x:c r="SXV5881" s="25"/>
      <x:c r="SXW5881" s="25"/>
      <x:c r="SXX5881" s="25"/>
      <x:c r="SXY5881" s="25"/>
      <x:c r="SXZ5881" s="25"/>
      <x:c r="SYA5881" s="25"/>
      <x:c r="SYB5881" s="25"/>
      <x:c r="SYC5881" s="25"/>
      <x:c r="SYD5881" s="25"/>
      <x:c r="SYE5881" s="25"/>
      <x:c r="SYF5881" s="25"/>
      <x:c r="SYG5881" s="25"/>
      <x:c r="SYH5881" s="25"/>
      <x:c r="SYI5881" s="25"/>
      <x:c r="SYJ5881" s="25"/>
      <x:c r="SYK5881" s="25"/>
      <x:c r="SYL5881" s="25"/>
      <x:c r="SYM5881" s="25"/>
      <x:c r="SYN5881" s="25"/>
      <x:c r="SYO5881" s="25"/>
      <x:c r="SYP5881" s="25"/>
      <x:c r="SYQ5881" s="25"/>
      <x:c r="SYR5881" s="25"/>
      <x:c r="SYS5881" s="25"/>
      <x:c r="SYT5881" s="25"/>
      <x:c r="SYU5881" s="25"/>
      <x:c r="SYV5881" s="25"/>
      <x:c r="SYW5881" s="25"/>
      <x:c r="SYX5881" s="25"/>
      <x:c r="SYY5881" s="25"/>
      <x:c r="SYZ5881" s="25"/>
      <x:c r="SZA5881" s="25"/>
      <x:c r="SZB5881" s="25"/>
      <x:c r="SZC5881" s="25"/>
      <x:c r="SZD5881" s="25"/>
      <x:c r="SZE5881" s="25"/>
      <x:c r="SZF5881" s="25"/>
      <x:c r="SZG5881" s="25"/>
      <x:c r="SZH5881" s="25"/>
      <x:c r="SZI5881" s="25"/>
      <x:c r="SZJ5881" s="25"/>
      <x:c r="SZK5881" s="25"/>
      <x:c r="SZL5881" s="25"/>
      <x:c r="SZM5881" s="25"/>
      <x:c r="SZN5881" s="25"/>
      <x:c r="SZO5881" s="25"/>
      <x:c r="SZP5881" s="25"/>
      <x:c r="SZQ5881" s="25"/>
      <x:c r="SZR5881" s="25"/>
      <x:c r="SZS5881" s="25"/>
      <x:c r="SZT5881" s="25"/>
      <x:c r="SZU5881" s="25"/>
      <x:c r="SZV5881" s="25"/>
      <x:c r="SZW5881" s="25"/>
      <x:c r="SZX5881" s="25"/>
      <x:c r="SZY5881" s="25"/>
      <x:c r="SZZ5881" s="25"/>
      <x:c r="TAA5881" s="25"/>
      <x:c r="TAB5881" s="25"/>
      <x:c r="TAC5881" s="25"/>
      <x:c r="TAD5881" s="25"/>
      <x:c r="TAE5881" s="25"/>
      <x:c r="TAF5881" s="25"/>
      <x:c r="TAG5881" s="25"/>
      <x:c r="TAH5881" s="25"/>
      <x:c r="TAI5881" s="25"/>
      <x:c r="TAJ5881" s="25"/>
      <x:c r="TAK5881" s="25"/>
      <x:c r="TAL5881" s="25"/>
      <x:c r="TAM5881" s="25"/>
      <x:c r="TAN5881" s="25"/>
      <x:c r="TAO5881" s="25"/>
      <x:c r="TAP5881" s="25"/>
      <x:c r="TAQ5881" s="25"/>
      <x:c r="TAR5881" s="25"/>
      <x:c r="TAS5881" s="25"/>
      <x:c r="TAT5881" s="25"/>
      <x:c r="TAU5881" s="25"/>
      <x:c r="TAV5881" s="25"/>
      <x:c r="TAW5881" s="25"/>
      <x:c r="TAX5881" s="25"/>
      <x:c r="TAY5881" s="25"/>
      <x:c r="TAZ5881" s="25"/>
      <x:c r="TBA5881" s="25"/>
      <x:c r="TBB5881" s="25"/>
      <x:c r="TBC5881" s="25"/>
      <x:c r="TBD5881" s="25"/>
      <x:c r="TBE5881" s="25"/>
      <x:c r="TBF5881" s="25"/>
      <x:c r="TBG5881" s="25"/>
      <x:c r="TBH5881" s="25"/>
      <x:c r="TBI5881" s="25"/>
      <x:c r="TBJ5881" s="25"/>
      <x:c r="TBK5881" s="25"/>
      <x:c r="TBL5881" s="25"/>
      <x:c r="TBM5881" s="25"/>
      <x:c r="TBN5881" s="25"/>
      <x:c r="TBO5881" s="25"/>
      <x:c r="TBP5881" s="25"/>
      <x:c r="TBQ5881" s="25"/>
      <x:c r="TBR5881" s="25"/>
      <x:c r="TBS5881" s="25"/>
      <x:c r="TBT5881" s="25"/>
      <x:c r="TBU5881" s="25"/>
      <x:c r="TBV5881" s="25"/>
      <x:c r="TBW5881" s="25"/>
      <x:c r="TBX5881" s="25"/>
      <x:c r="TBY5881" s="25"/>
      <x:c r="TBZ5881" s="25"/>
      <x:c r="TCA5881" s="25"/>
      <x:c r="TCB5881" s="25"/>
      <x:c r="TCC5881" s="25"/>
      <x:c r="TCD5881" s="25"/>
      <x:c r="TCE5881" s="25"/>
      <x:c r="TCF5881" s="25"/>
      <x:c r="TCG5881" s="25"/>
      <x:c r="TCH5881" s="25"/>
      <x:c r="TCI5881" s="25"/>
      <x:c r="TCJ5881" s="25"/>
      <x:c r="TCK5881" s="25"/>
      <x:c r="TCL5881" s="25"/>
      <x:c r="TCM5881" s="25"/>
      <x:c r="TCN5881" s="25"/>
      <x:c r="TCO5881" s="25"/>
      <x:c r="TCP5881" s="25"/>
      <x:c r="TCQ5881" s="25"/>
      <x:c r="TCR5881" s="25"/>
      <x:c r="TCS5881" s="25"/>
      <x:c r="TCT5881" s="25"/>
      <x:c r="TCU5881" s="25"/>
      <x:c r="TCV5881" s="25"/>
      <x:c r="TCW5881" s="25"/>
      <x:c r="TCX5881" s="25"/>
      <x:c r="TCY5881" s="25"/>
      <x:c r="TCZ5881" s="25"/>
      <x:c r="TDA5881" s="25"/>
      <x:c r="TDB5881" s="25"/>
      <x:c r="TDC5881" s="25"/>
      <x:c r="TDD5881" s="25"/>
      <x:c r="TDE5881" s="25"/>
      <x:c r="TDF5881" s="25"/>
      <x:c r="TDG5881" s="25"/>
      <x:c r="TDH5881" s="25"/>
      <x:c r="TDI5881" s="25"/>
      <x:c r="TDJ5881" s="25"/>
      <x:c r="TDK5881" s="25"/>
      <x:c r="TDL5881" s="25"/>
      <x:c r="TDM5881" s="25"/>
      <x:c r="TDN5881" s="25"/>
      <x:c r="TDO5881" s="25"/>
      <x:c r="TDP5881" s="25"/>
      <x:c r="TDQ5881" s="25"/>
      <x:c r="TDR5881" s="25"/>
      <x:c r="TDS5881" s="25"/>
      <x:c r="TDT5881" s="25"/>
      <x:c r="TDU5881" s="25"/>
      <x:c r="TDV5881" s="25"/>
      <x:c r="TDW5881" s="25"/>
      <x:c r="TDX5881" s="25"/>
      <x:c r="TDY5881" s="25"/>
      <x:c r="TDZ5881" s="25"/>
      <x:c r="TEA5881" s="25"/>
      <x:c r="TEB5881" s="25"/>
      <x:c r="TEC5881" s="25"/>
      <x:c r="TED5881" s="25"/>
      <x:c r="TEE5881" s="25"/>
      <x:c r="TEF5881" s="25"/>
      <x:c r="TEG5881" s="25"/>
      <x:c r="TEH5881" s="25"/>
      <x:c r="TEI5881" s="25"/>
      <x:c r="TEJ5881" s="25"/>
      <x:c r="TEK5881" s="25"/>
      <x:c r="TEL5881" s="25"/>
      <x:c r="TEM5881" s="25"/>
      <x:c r="TEN5881" s="25"/>
      <x:c r="TEO5881" s="25"/>
      <x:c r="TEP5881" s="25"/>
      <x:c r="TEQ5881" s="25"/>
      <x:c r="TER5881" s="25"/>
      <x:c r="TES5881" s="25"/>
      <x:c r="TET5881" s="25"/>
      <x:c r="TEU5881" s="25"/>
      <x:c r="TEV5881" s="25"/>
      <x:c r="TEW5881" s="25"/>
      <x:c r="TEX5881" s="25"/>
      <x:c r="TEY5881" s="25"/>
      <x:c r="TEZ5881" s="25"/>
      <x:c r="TFA5881" s="25"/>
      <x:c r="TFB5881" s="25"/>
      <x:c r="TFC5881" s="25"/>
      <x:c r="TFD5881" s="25"/>
      <x:c r="TFE5881" s="25"/>
      <x:c r="TFF5881" s="25"/>
      <x:c r="TFG5881" s="25"/>
      <x:c r="TFH5881" s="25"/>
      <x:c r="TFI5881" s="25"/>
      <x:c r="TFJ5881" s="25"/>
      <x:c r="TFK5881" s="25"/>
      <x:c r="TFL5881" s="25"/>
      <x:c r="TFM5881" s="25"/>
      <x:c r="TFN5881" s="25"/>
      <x:c r="TFO5881" s="25"/>
      <x:c r="TFP5881" s="25"/>
      <x:c r="TFQ5881" s="25"/>
      <x:c r="TFR5881" s="25"/>
      <x:c r="TFS5881" s="25"/>
      <x:c r="TFT5881" s="25"/>
      <x:c r="TFU5881" s="25"/>
      <x:c r="TFV5881" s="25"/>
      <x:c r="TFW5881" s="25"/>
      <x:c r="TFX5881" s="25"/>
      <x:c r="TFY5881" s="25"/>
      <x:c r="TFZ5881" s="25"/>
      <x:c r="TGA5881" s="25"/>
      <x:c r="TGB5881" s="25"/>
      <x:c r="TGC5881" s="25"/>
      <x:c r="TGD5881" s="25"/>
      <x:c r="TGE5881" s="25"/>
      <x:c r="TGF5881" s="25"/>
      <x:c r="TGG5881" s="25"/>
      <x:c r="TGH5881" s="25"/>
      <x:c r="TGI5881" s="25"/>
      <x:c r="TGJ5881" s="25"/>
      <x:c r="TGK5881" s="25"/>
      <x:c r="TGL5881" s="25"/>
      <x:c r="TGM5881" s="25"/>
      <x:c r="TGN5881" s="25"/>
      <x:c r="TGO5881" s="25"/>
      <x:c r="TGP5881" s="25"/>
      <x:c r="TGQ5881" s="25"/>
      <x:c r="TGR5881" s="25"/>
      <x:c r="TGS5881" s="25"/>
      <x:c r="TGT5881" s="25"/>
      <x:c r="TGU5881" s="25"/>
      <x:c r="TGV5881" s="25"/>
      <x:c r="TGW5881" s="25"/>
      <x:c r="TGX5881" s="25"/>
      <x:c r="TGY5881" s="25"/>
      <x:c r="TGZ5881" s="25"/>
      <x:c r="THA5881" s="25"/>
      <x:c r="THB5881" s="25"/>
      <x:c r="THC5881" s="25"/>
      <x:c r="THD5881" s="25"/>
      <x:c r="THE5881" s="25"/>
      <x:c r="THF5881" s="25"/>
      <x:c r="THG5881" s="25"/>
      <x:c r="THH5881" s="25"/>
      <x:c r="THI5881" s="25"/>
      <x:c r="THJ5881" s="25"/>
      <x:c r="THK5881" s="25"/>
      <x:c r="THL5881" s="25"/>
      <x:c r="THM5881" s="25"/>
      <x:c r="THN5881" s="25"/>
      <x:c r="THO5881" s="25"/>
      <x:c r="THP5881" s="25"/>
      <x:c r="THQ5881" s="25"/>
      <x:c r="THR5881" s="25"/>
      <x:c r="THS5881" s="25"/>
      <x:c r="THT5881" s="25"/>
      <x:c r="THU5881" s="25"/>
      <x:c r="THV5881" s="25"/>
      <x:c r="THW5881" s="25"/>
      <x:c r="THX5881" s="25"/>
      <x:c r="THY5881" s="25"/>
      <x:c r="THZ5881" s="25"/>
      <x:c r="TIA5881" s="25"/>
      <x:c r="TIB5881" s="25"/>
      <x:c r="TIC5881" s="25"/>
      <x:c r="TID5881" s="25"/>
      <x:c r="TIE5881" s="25"/>
      <x:c r="TIF5881" s="25"/>
      <x:c r="TIG5881" s="25"/>
      <x:c r="TIH5881" s="25"/>
      <x:c r="TII5881" s="25"/>
      <x:c r="TIJ5881" s="25"/>
      <x:c r="TIK5881" s="25"/>
      <x:c r="TIL5881" s="25"/>
      <x:c r="TIM5881" s="25"/>
      <x:c r="TIN5881" s="25"/>
      <x:c r="TIO5881" s="25"/>
      <x:c r="TIP5881" s="25"/>
      <x:c r="TIQ5881" s="25"/>
      <x:c r="TIR5881" s="25"/>
      <x:c r="TIS5881" s="25"/>
      <x:c r="TIT5881" s="25"/>
      <x:c r="TIU5881" s="25"/>
      <x:c r="TIV5881" s="25"/>
      <x:c r="TIW5881" s="25"/>
      <x:c r="TIX5881" s="25"/>
      <x:c r="TIY5881" s="25"/>
      <x:c r="TIZ5881" s="25"/>
      <x:c r="TJA5881" s="25"/>
      <x:c r="TJB5881" s="25"/>
      <x:c r="TJC5881" s="25"/>
      <x:c r="TJD5881" s="25"/>
      <x:c r="TJE5881" s="25"/>
      <x:c r="TJF5881" s="25"/>
      <x:c r="TJG5881" s="25"/>
      <x:c r="TJH5881" s="25"/>
      <x:c r="TJI5881" s="25"/>
      <x:c r="TJJ5881" s="25"/>
      <x:c r="TJK5881" s="25"/>
      <x:c r="TJL5881" s="25"/>
      <x:c r="TJM5881" s="25"/>
      <x:c r="TJN5881" s="25"/>
      <x:c r="TJO5881" s="25"/>
      <x:c r="TJP5881" s="25"/>
      <x:c r="TJQ5881" s="25"/>
      <x:c r="TJR5881" s="25"/>
      <x:c r="TJS5881" s="25"/>
      <x:c r="TJT5881" s="25"/>
      <x:c r="TJU5881" s="25"/>
      <x:c r="TJV5881" s="25"/>
      <x:c r="TJW5881" s="25"/>
      <x:c r="TJX5881" s="25"/>
      <x:c r="TJY5881" s="25"/>
      <x:c r="TJZ5881" s="25"/>
      <x:c r="TKA5881" s="25"/>
      <x:c r="TKB5881" s="25"/>
      <x:c r="TKC5881" s="25"/>
      <x:c r="TKD5881" s="25"/>
      <x:c r="TKE5881" s="25"/>
      <x:c r="TKF5881" s="25"/>
      <x:c r="TKG5881" s="25"/>
      <x:c r="TKH5881" s="25"/>
      <x:c r="TKI5881" s="25"/>
      <x:c r="TKJ5881" s="25"/>
      <x:c r="TKK5881" s="25"/>
      <x:c r="TKL5881" s="25"/>
      <x:c r="TKM5881" s="25"/>
      <x:c r="TKN5881" s="25"/>
      <x:c r="TKO5881" s="25"/>
      <x:c r="TKP5881" s="25"/>
      <x:c r="TKQ5881" s="25"/>
      <x:c r="TKR5881" s="25"/>
      <x:c r="TKS5881" s="25"/>
      <x:c r="TKT5881" s="25"/>
      <x:c r="TKU5881" s="25"/>
      <x:c r="TKV5881" s="25"/>
      <x:c r="TKW5881" s="25"/>
      <x:c r="TKX5881" s="25"/>
      <x:c r="TKY5881" s="25"/>
      <x:c r="TKZ5881" s="25"/>
      <x:c r="TLA5881" s="25"/>
      <x:c r="TLB5881" s="25"/>
      <x:c r="TLC5881" s="25"/>
      <x:c r="TLD5881" s="25"/>
      <x:c r="TLE5881" s="25"/>
      <x:c r="TLF5881" s="25"/>
      <x:c r="TLG5881" s="25"/>
      <x:c r="TLH5881" s="25"/>
      <x:c r="TLI5881" s="25"/>
      <x:c r="TLJ5881" s="25"/>
      <x:c r="TLK5881" s="25"/>
      <x:c r="TLL5881" s="25"/>
      <x:c r="TLM5881" s="25"/>
      <x:c r="TLN5881" s="25"/>
      <x:c r="TLO5881" s="25"/>
      <x:c r="TLP5881" s="25"/>
      <x:c r="TLQ5881" s="25"/>
      <x:c r="TLR5881" s="25"/>
      <x:c r="TLS5881" s="25"/>
      <x:c r="TLT5881" s="25"/>
      <x:c r="TLU5881" s="25"/>
      <x:c r="TLV5881" s="25"/>
      <x:c r="TLW5881" s="25"/>
      <x:c r="TLX5881" s="25"/>
      <x:c r="TLY5881" s="25"/>
      <x:c r="TLZ5881" s="25"/>
      <x:c r="TMA5881" s="25"/>
      <x:c r="TMB5881" s="25"/>
      <x:c r="TMC5881" s="25"/>
      <x:c r="TMD5881" s="25"/>
      <x:c r="TME5881" s="25"/>
      <x:c r="TMF5881" s="25"/>
      <x:c r="TMG5881" s="25"/>
      <x:c r="TMH5881" s="25"/>
      <x:c r="TMI5881" s="25"/>
      <x:c r="TMJ5881" s="25"/>
      <x:c r="TMK5881" s="25"/>
      <x:c r="TML5881" s="25"/>
      <x:c r="TMM5881" s="25"/>
      <x:c r="TMN5881" s="25"/>
      <x:c r="TMO5881" s="25"/>
      <x:c r="TMP5881" s="25"/>
      <x:c r="TMQ5881" s="25"/>
      <x:c r="TMR5881" s="25"/>
      <x:c r="TMS5881" s="25"/>
      <x:c r="TMT5881" s="25"/>
      <x:c r="TMU5881" s="25"/>
      <x:c r="TMV5881" s="25"/>
      <x:c r="TMW5881" s="25"/>
      <x:c r="TMX5881" s="25"/>
      <x:c r="TMY5881" s="25"/>
      <x:c r="TMZ5881" s="25"/>
      <x:c r="TNA5881" s="25"/>
      <x:c r="TNB5881" s="25"/>
      <x:c r="TNC5881" s="25"/>
      <x:c r="TND5881" s="25"/>
      <x:c r="TNE5881" s="25"/>
      <x:c r="TNF5881" s="25"/>
      <x:c r="TNG5881" s="25"/>
      <x:c r="TNH5881" s="25"/>
      <x:c r="TNI5881" s="25"/>
      <x:c r="TNJ5881" s="25"/>
      <x:c r="TNK5881" s="25"/>
      <x:c r="TNL5881" s="25"/>
      <x:c r="TNM5881" s="25"/>
      <x:c r="TNN5881" s="25"/>
      <x:c r="TNO5881" s="25"/>
      <x:c r="TNP5881" s="25"/>
      <x:c r="TNQ5881" s="25"/>
      <x:c r="TNR5881" s="25"/>
      <x:c r="TNS5881" s="25"/>
      <x:c r="TNT5881" s="25"/>
      <x:c r="TNU5881" s="25"/>
      <x:c r="TNV5881" s="25"/>
      <x:c r="TNW5881" s="25"/>
      <x:c r="TNX5881" s="25"/>
      <x:c r="TNY5881" s="25"/>
      <x:c r="TNZ5881" s="25"/>
      <x:c r="TOA5881" s="25"/>
      <x:c r="TOB5881" s="25"/>
      <x:c r="TOC5881" s="25"/>
      <x:c r="TOD5881" s="25"/>
      <x:c r="TOE5881" s="25"/>
      <x:c r="TOF5881" s="25"/>
      <x:c r="TOG5881" s="25"/>
      <x:c r="TOH5881" s="25"/>
      <x:c r="TOI5881" s="25"/>
      <x:c r="TOJ5881" s="25"/>
      <x:c r="TOK5881" s="25"/>
      <x:c r="TOL5881" s="25"/>
      <x:c r="TOM5881" s="25"/>
      <x:c r="TON5881" s="25"/>
      <x:c r="TOO5881" s="25"/>
      <x:c r="TOP5881" s="25"/>
      <x:c r="TOQ5881" s="25"/>
      <x:c r="TOR5881" s="25"/>
      <x:c r="TOS5881" s="25"/>
      <x:c r="TOT5881" s="25"/>
      <x:c r="TOU5881" s="25"/>
      <x:c r="TOV5881" s="25"/>
      <x:c r="TOW5881" s="25"/>
      <x:c r="TOX5881" s="25"/>
      <x:c r="TOY5881" s="25"/>
      <x:c r="TOZ5881" s="25"/>
      <x:c r="TPA5881" s="25"/>
      <x:c r="TPB5881" s="25"/>
      <x:c r="TPC5881" s="25"/>
      <x:c r="TPD5881" s="25"/>
      <x:c r="TPE5881" s="25"/>
      <x:c r="TPF5881" s="25"/>
      <x:c r="TPG5881" s="25"/>
      <x:c r="TPH5881" s="25"/>
      <x:c r="TPI5881" s="25"/>
      <x:c r="TPJ5881" s="25"/>
      <x:c r="TPK5881" s="25"/>
      <x:c r="TPL5881" s="25"/>
      <x:c r="TPM5881" s="25"/>
      <x:c r="TPN5881" s="25"/>
      <x:c r="TPO5881" s="25"/>
      <x:c r="TPP5881" s="25"/>
      <x:c r="TPQ5881" s="25"/>
      <x:c r="TPR5881" s="25"/>
      <x:c r="TPS5881" s="25"/>
      <x:c r="TPT5881" s="25"/>
      <x:c r="TPU5881" s="25"/>
      <x:c r="TPV5881" s="25"/>
      <x:c r="TPW5881" s="25"/>
      <x:c r="TPX5881" s="25"/>
      <x:c r="TPY5881" s="25"/>
      <x:c r="TPZ5881" s="25"/>
      <x:c r="TQA5881" s="25"/>
      <x:c r="TQB5881" s="25"/>
      <x:c r="TQC5881" s="25"/>
      <x:c r="TQD5881" s="25"/>
      <x:c r="TQE5881" s="25"/>
      <x:c r="TQF5881" s="25"/>
      <x:c r="TQG5881" s="25"/>
      <x:c r="TQH5881" s="25"/>
      <x:c r="TQI5881" s="25"/>
      <x:c r="TQJ5881" s="25"/>
      <x:c r="TQK5881" s="25"/>
      <x:c r="TQL5881" s="25"/>
      <x:c r="TQM5881" s="25"/>
      <x:c r="TQN5881" s="25"/>
      <x:c r="TQO5881" s="25"/>
      <x:c r="TQP5881" s="25"/>
      <x:c r="TQQ5881" s="25"/>
      <x:c r="TQR5881" s="25"/>
      <x:c r="TQS5881" s="25"/>
      <x:c r="TQT5881" s="25"/>
      <x:c r="TQU5881" s="25"/>
      <x:c r="TQV5881" s="25"/>
      <x:c r="TQW5881" s="25"/>
      <x:c r="TQX5881" s="25"/>
      <x:c r="TQY5881" s="25"/>
      <x:c r="TQZ5881" s="25"/>
      <x:c r="TRA5881" s="25"/>
      <x:c r="TRB5881" s="25"/>
      <x:c r="TRC5881" s="25"/>
      <x:c r="TRD5881" s="25"/>
      <x:c r="TRE5881" s="25"/>
      <x:c r="TRF5881" s="25"/>
      <x:c r="TRG5881" s="25"/>
      <x:c r="TRH5881" s="25"/>
      <x:c r="TRI5881" s="25"/>
      <x:c r="TRJ5881" s="25"/>
      <x:c r="TRK5881" s="25"/>
      <x:c r="TRL5881" s="25"/>
      <x:c r="TRM5881" s="25"/>
      <x:c r="TRN5881" s="25"/>
      <x:c r="TRO5881" s="25"/>
      <x:c r="TRP5881" s="25"/>
      <x:c r="TRQ5881" s="25"/>
      <x:c r="TRR5881" s="25"/>
      <x:c r="TRS5881" s="25"/>
      <x:c r="TRT5881" s="25"/>
      <x:c r="TRU5881" s="25"/>
      <x:c r="TRV5881" s="25"/>
      <x:c r="TRW5881" s="25"/>
      <x:c r="TRX5881" s="25"/>
      <x:c r="TRY5881" s="25"/>
      <x:c r="TRZ5881" s="25"/>
      <x:c r="TSA5881" s="25"/>
      <x:c r="TSB5881" s="25"/>
      <x:c r="TSC5881" s="25"/>
      <x:c r="TSD5881" s="25"/>
      <x:c r="TSE5881" s="25"/>
      <x:c r="TSF5881" s="25"/>
      <x:c r="TSG5881" s="25"/>
      <x:c r="TSH5881" s="25"/>
      <x:c r="TSI5881" s="25"/>
      <x:c r="TSJ5881" s="25"/>
      <x:c r="TSK5881" s="25"/>
      <x:c r="TSL5881" s="25"/>
      <x:c r="TSM5881" s="25"/>
      <x:c r="TSN5881" s="25"/>
      <x:c r="TSO5881" s="25"/>
      <x:c r="TSP5881" s="25"/>
      <x:c r="TSQ5881" s="25"/>
      <x:c r="TSR5881" s="25"/>
      <x:c r="TSS5881" s="25"/>
      <x:c r="TST5881" s="25"/>
      <x:c r="TSU5881" s="25"/>
      <x:c r="TSV5881" s="25"/>
      <x:c r="TSW5881" s="25"/>
      <x:c r="TSX5881" s="25"/>
      <x:c r="TSY5881" s="25"/>
      <x:c r="TSZ5881" s="25"/>
      <x:c r="TTA5881" s="25"/>
      <x:c r="TTB5881" s="25"/>
      <x:c r="TTC5881" s="25"/>
      <x:c r="TTD5881" s="25"/>
      <x:c r="TTE5881" s="25"/>
      <x:c r="TTF5881" s="25"/>
      <x:c r="TTG5881" s="25"/>
      <x:c r="TTH5881" s="25"/>
      <x:c r="TTI5881" s="25"/>
      <x:c r="TTJ5881" s="25"/>
      <x:c r="TTK5881" s="25"/>
      <x:c r="TTL5881" s="25"/>
      <x:c r="TTM5881" s="25"/>
      <x:c r="TTN5881" s="25"/>
      <x:c r="TTO5881" s="25"/>
      <x:c r="TTP5881" s="25"/>
      <x:c r="TTQ5881" s="25"/>
      <x:c r="TTR5881" s="25"/>
      <x:c r="TTS5881" s="25"/>
      <x:c r="TTT5881" s="25"/>
      <x:c r="TTU5881" s="25"/>
      <x:c r="TTV5881" s="25"/>
      <x:c r="TTW5881" s="25"/>
      <x:c r="TTX5881" s="25"/>
      <x:c r="TTY5881" s="25"/>
      <x:c r="TTZ5881" s="25"/>
      <x:c r="TUA5881" s="25"/>
      <x:c r="TUB5881" s="25"/>
      <x:c r="TUC5881" s="25"/>
      <x:c r="TUD5881" s="25"/>
      <x:c r="TUE5881" s="25"/>
      <x:c r="TUF5881" s="25"/>
      <x:c r="TUG5881" s="25"/>
      <x:c r="TUH5881" s="25"/>
      <x:c r="TUI5881" s="25"/>
      <x:c r="TUJ5881" s="25"/>
      <x:c r="TUK5881" s="25"/>
      <x:c r="TUL5881" s="25"/>
      <x:c r="TUM5881" s="25"/>
      <x:c r="TUN5881" s="25"/>
      <x:c r="TUO5881" s="25"/>
      <x:c r="TUP5881" s="25"/>
      <x:c r="TUQ5881" s="25"/>
      <x:c r="TUR5881" s="25"/>
      <x:c r="TUS5881" s="25"/>
      <x:c r="TUT5881" s="25"/>
      <x:c r="TUU5881" s="25"/>
      <x:c r="TUV5881" s="25"/>
      <x:c r="TUW5881" s="25"/>
      <x:c r="TUX5881" s="25"/>
      <x:c r="TUY5881" s="25"/>
      <x:c r="TUZ5881" s="25"/>
      <x:c r="TVA5881" s="25"/>
      <x:c r="TVB5881" s="25"/>
      <x:c r="TVC5881" s="25"/>
      <x:c r="TVD5881" s="25"/>
      <x:c r="TVE5881" s="25"/>
      <x:c r="TVF5881" s="25"/>
      <x:c r="TVG5881" s="25"/>
      <x:c r="TVH5881" s="25"/>
      <x:c r="TVI5881" s="25"/>
      <x:c r="TVJ5881" s="25"/>
      <x:c r="TVK5881" s="25"/>
      <x:c r="TVL5881" s="25"/>
      <x:c r="TVM5881" s="25"/>
      <x:c r="TVN5881" s="25"/>
      <x:c r="TVO5881" s="25"/>
      <x:c r="TVP5881" s="25"/>
      <x:c r="TVQ5881" s="25"/>
      <x:c r="TVR5881" s="25"/>
      <x:c r="TVS5881" s="25"/>
      <x:c r="TVT5881" s="25"/>
      <x:c r="TVU5881" s="25"/>
      <x:c r="TVV5881" s="25"/>
      <x:c r="TVW5881" s="25"/>
      <x:c r="TVX5881" s="25"/>
      <x:c r="TVY5881" s="25"/>
      <x:c r="TVZ5881" s="25"/>
      <x:c r="TWA5881" s="25"/>
      <x:c r="TWB5881" s="25"/>
      <x:c r="TWC5881" s="25"/>
      <x:c r="TWD5881" s="25"/>
      <x:c r="TWE5881" s="25"/>
      <x:c r="TWF5881" s="25"/>
      <x:c r="TWG5881" s="25"/>
      <x:c r="TWH5881" s="25"/>
      <x:c r="TWI5881" s="25"/>
      <x:c r="TWJ5881" s="25"/>
      <x:c r="TWK5881" s="25"/>
      <x:c r="TWL5881" s="25"/>
      <x:c r="TWM5881" s="25"/>
      <x:c r="TWN5881" s="25"/>
      <x:c r="TWO5881" s="25"/>
      <x:c r="TWP5881" s="25"/>
      <x:c r="TWQ5881" s="25"/>
      <x:c r="TWR5881" s="25"/>
      <x:c r="TWS5881" s="25"/>
      <x:c r="TWT5881" s="25"/>
      <x:c r="TWU5881" s="25"/>
      <x:c r="TWV5881" s="25"/>
      <x:c r="TWW5881" s="25"/>
      <x:c r="TWX5881" s="25"/>
      <x:c r="TWY5881" s="25"/>
      <x:c r="TWZ5881" s="25"/>
      <x:c r="TXA5881" s="25"/>
      <x:c r="TXB5881" s="25"/>
      <x:c r="TXC5881" s="25"/>
      <x:c r="TXD5881" s="25"/>
      <x:c r="TXE5881" s="25"/>
      <x:c r="TXF5881" s="25"/>
      <x:c r="TXG5881" s="25"/>
      <x:c r="TXH5881" s="25"/>
      <x:c r="TXI5881" s="25"/>
      <x:c r="TXJ5881" s="25"/>
      <x:c r="TXK5881" s="25"/>
      <x:c r="TXL5881" s="25"/>
      <x:c r="TXM5881" s="25"/>
      <x:c r="TXN5881" s="25"/>
      <x:c r="TXO5881" s="25"/>
      <x:c r="TXP5881" s="25"/>
      <x:c r="TXQ5881" s="25"/>
      <x:c r="TXR5881" s="25"/>
      <x:c r="TXS5881" s="25"/>
      <x:c r="TXT5881" s="25"/>
      <x:c r="TXU5881" s="25"/>
      <x:c r="TXV5881" s="25"/>
      <x:c r="TXW5881" s="25"/>
      <x:c r="TXX5881" s="25"/>
      <x:c r="TXY5881" s="25"/>
      <x:c r="TXZ5881" s="25"/>
      <x:c r="TYA5881" s="25"/>
      <x:c r="TYB5881" s="25"/>
      <x:c r="TYC5881" s="25"/>
      <x:c r="TYD5881" s="25"/>
      <x:c r="TYE5881" s="25"/>
      <x:c r="TYF5881" s="25"/>
      <x:c r="TYG5881" s="25"/>
      <x:c r="TYH5881" s="25"/>
      <x:c r="TYI5881" s="25"/>
      <x:c r="TYJ5881" s="25"/>
      <x:c r="TYK5881" s="25"/>
      <x:c r="TYL5881" s="25"/>
      <x:c r="TYM5881" s="25"/>
      <x:c r="TYN5881" s="25"/>
      <x:c r="TYO5881" s="25"/>
      <x:c r="TYP5881" s="25"/>
      <x:c r="TYQ5881" s="25"/>
      <x:c r="TYR5881" s="25"/>
      <x:c r="TYS5881" s="25"/>
      <x:c r="TYT5881" s="25"/>
      <x:c r="TYU5881" s="25"/>
      <x:c r="TYV5881" s="25"/>
      <x:c r="TYW5881" s="25"/>
      <x:c r="TYX5881" s="25"/>
      <x:c r="TYY5881" s="25"/>
      <x:c r="TYZ5881" s="25"/>
      <x:c r="TZA5881" s="25"/>
      <x:c r="TZB5881" s="25"/>
      <x:c r="TZC5881" s="25"/>
      <x:c r="TZD5881" s="25"/>
      <x:c r="TZE5881" s="25"/>
      <x:c r="TZF5881" s="25"/>
      <x:c r="TZG5881" s="25"/>
      <x:c r="TZH5881" s="25"/>
      <x:c r="TZI5881" s="25"/>
      <x:c r="TZJ5881" s="25"/>
      <x:c r="TZK5881" s="25"/>
      <x:c r="TZL5881" s="25"/>
      <x:c r="TZM5881" s="25"/>
      <x:c r="TZN5881" s="25"/>
      <x:c r="TZO5881" s="25"/>
      <x:c r="TZP5881" s="25"/>
      <x:c r="TZQ5881" s="25"/>
      <x:c r="TZR5881" s="25"/>
      <x:c r="TZS5881" s="25"/>
      <x:c r="TZT5881" s="25"/>
      <x:c r="TZU5881" s="25"/>
      <x:c r="TZV5881" s="25"/>
      <x:c r="TZW5881" s="25"/>
      <x:c r="TZX5881" s="25"/>
      <x:c r="TZY5881" s="25"/>
      <x:c r="TZZ5881" s="25"/>
      <x:c r="UAA5881" s="25"/>
      <x:c r="UAB5881" s="25"/>
      <x:c r="UAC5881" s="25"/>
      <x:c r="UAD5881" s="25"/>
      <x:c r="UAE5881" s="25"/>
      <x:c r="UAF5881" s="25"/>
      <x:c r="UAG5881" s="25"/>
      <x:c r="UAH5881" s="25"/>
      <x:c r="UAI5881" s="25"/>
      <x:c r="UAJ5881" s="25"/>
      <x:c r="UAK5881" s="25"/>
      <x:c r="UAL5881" s="25"/>
      <x:c r="UAM5881" s="25"/>
      <x:c r="UAN5881" s="25"/>
      <x:c r="UAO5881" s="25"/>
      <x:c r="UAP5881" s="25"/>
      <x:c r="UAQ5881" s="25"/>
      <x:c r="UAR5881" s="25"/>
      <x:c r="UAS5881" s="25"/>
      <x:c r="UAT5881" s="25"/>
      <x:c r="UAU5881" s="25"/>
      <x:c r="UAV5881" s="25"/>
      <x:c r="UAW5881" s="25"/>
      <x:c r="UAX5881" s="25"/>
      <x:c r="UAY5881" s="25"/>
      <x:c r="UAZ5881" s="25"/>
      <x:c r="UBA5881" s="25"/>
      <x:c r="UBB5881" s="25"/>
      <x:c r="UBC5881" s="25"/>
      <x:c r="UBD5881" s="25"/>
      <x:c r="UBE5881" s="25"/>
      <x:c r="UBF5881" s="25"/>
      <x:c r="UBG5881" s="25"/>
      <x:c r="UBH5881" s="25"/>
      <x:c r="UBI5881" s="25"/>
      <x:c r="UBJ5881" s="25"/>
      <x:c r="UBK5881" s="25"/>
      <x:c r="UBL5881" s="25"/>
      <x:c r="UBM5881" s="25"/>
      <x:c r="UBN5881" s="25"/>
      <x:c r="UBO5881" s="25"/>
      <x:c r="UBP5881" s="25"/>
      <x:c r="UBQ5881" s="25"/>
      <x:c r="UBR5881" s="25"/>
      <x:c r="UBS5881" s="25"/>
      <x:c r="UBT5881" s="25"/>
      <x:c r="UBU5881" s="25"/>
      <x:c r="UBV5881" s="25"/>
      <x:c r="UBW5881" s="25"/>
      <x:c r="UBX5881" s="25"/>
      <x:c r="UBY5881" s="25"/>
      <x:c r="UBZ5881" s="25"/>
      <x:c r="UCA5881" s="25"/>
      <x:c r="UCB5881" s="25"/>
      <x:c r="UCC5881" s="25"/>
      <x:c r="UCD5881" s="25"/>
      <x:c r="UCE5881" s="25"/>
      <x:c r="UCF5881" s="25"/>
      <x:c r="UCG5881" s="25"/>
      <x:c r="UCH5881" s="25"/>
      <x:c r="UCI5881" s="25"/>
      <x:c r="UCJ5881" s="25"/>
      <x:c r="UCK5881" s="25"/>
      <x:c r="UCL5881" s="25"/>
      <x:c r="UCM5881" s="25"/>
      <x:c r="UCN5881" s="25"/>
      <x:c r="UCO5881" s="25"/>
      <x:c r="UCP5881" s="25"/>
      <x:c r="UCQ5881" s="25"/>
      <x:c r="UCR5881" s="25"/>
      <x:c r="UCS5881" s="25"/>
      <x:c r="UCT5881" s="25"/>
      <x:c r="UCU5881" s="25"/>
      <x:c r="UCV5881" s="25"/>
      <x:c r="UCW5881" s="25"/>
      <x:c r="UCX5881" s="25"/>
      <x:c r="UCY5881" s="25"/>
      <x:c r="UCZ5881" s="25"/>
      <x:c r="UDA5881" s="25"/>
      <x:c r="UDB5881" s="25"/>
      <x:c r="UDC5881" s="25"/>
      <x:c r="UDD5881" s="25"/>
      <x:c r="UDE5881" s="25"/>
      <x:c r="UDF5881" s="25"/>
      <x:c r="UDG5881" s="25"/>
      <x:c r="UDH5881" s="25"/>
      <x:c r="UDI5881" s="25"/>
      <x:c r="UDJ5881" s="25"/>
      <x:c r="UDK5881" s="25"/>
      <x:c r="UDL5881" s="25"/>
      <x:c r="UDM5881" s="25"/>
      <x:c r="UDN5881" s="25"/>
      <x:c r="UDO5881" s="25"/>
      <x:c r="UDP5881" s="25"/>
      <x:c r="UDQ5881" s="25"/>
      <x:c r="UDR5881" s="25"/>
      <x:c r="UDS5881" s="25"/>
      <x:c r="UDT5881" s="25"/>
      <x:c r="UDU5881" s="25"/>
      <x:c r="UDV5881" s="25"/>
      <x:c r="UDW5881" s="25"/>
      <x:c r="UDX5881" s="25"/>
      <x:c r="UDY5881" s="25"/>
      <x:c r="UDZ5881" s="25"/>
      <x:c r="UEA5881" s="25"/>
      <x:c r="UEB5881" s="25"/>
      <x:c r="UEC5881" s="25"/>
      <x:c r="UED5881" s="25"/>
      <x:c r="UEE5881" s="25"/>
      <x:c r="UEF5881" s="25"/>
      <x:c r="UEG5881" s="25"/>
      <x:c r="UEH5881" s="25"/>
      <x:c r="UEI5881" s="25"/>
      <x:c r="UEJ5881" s="25"/>
      <x:c r="UEK5881" s="25"/>
      <x:c r="UEL5881" s="25"/>
      <x:c r="UEM5881" s="25"/>
      <x:c r="UEN5881" s="25"/>
      <x:c r="UEO5881" s="25"/>
      <x:c r="UEP5881" s="25"/>
      <x:c r="UEQ5881" s="25"/>
      <x:c r="UER5881" s="25"/>
      <x:c r="UES5881" s="25"/>
      <x:c r="UET5881" s="25"/>
      <x:c r="UEU5881" s="25"/>
      <x:c r="UEV5881" s="25"/>
      <x:c r="UEW5881" s="25"/>
      <x:c r="UEX5881" s="25"/>
      <x:c r="UEY5881" s="25"/>
      <x:c r="UEZ5881" s="25"/>
      <x:c r="UFA5881" s="25"/>
      <x:c r="UFB5881" s="25"/>
      <x:c r="UFC5881" s="25"/>
      <x:c r="UFD5881" s="25"/>
      <x:c r="UFE5881" s="25"/>
      <x:c r="UFF5881" s="25"/>
      <x:c r="UFG5881" s="25"/>
      <x:c r="UFH5881" s="25"/>
      <x:c r="UFI5881" s="25"/>
      <x:c r="UFJ5881" s="25"/>
      <x:c r="UFK5881" s="25"/>
      <x:c r="UFL5881" s="25"/>
      <x:c r="UFM5881" s="25"/>
      <x:c r="UFN5881" s="25"/>
      <x:c r="UFO5881" s="25"/>
      <x:c r="UFP5881" s="25"/>
      <x:c r="UFQ5881" s="25"/>
      <x:c r="UFR5881" s="25"/>
      <x:c r="UFS5881" s="25"/>
      <x:c r="UFT5881" s="25"/>
      <x:c r="UFU5881" s="25"/>
      <x:c r="UFV5881" s="25"/>
      <x:c r="UFW5881" s="25"/>
      <x:c r="UFX5881" s="25"/>
      <x:c r="UFY5881" s="25"/>
      <x:c r="UFZ5881" s="25"/>
      <x:c r="UGA5881" s="25"/>
      <x:c r="UGB5881" s="25"/>
      <x:c r="UGC5881" s="25"/>
      <x:c r="UGD5881" s="25"/>
      <x:c r="UGE5881" s="25"/>
      <x:c r="UGF5881" s="25"/>
      <x:c r="UGG5881" s="25"/>
      <x:c r="UGH5881" s="25"/>
      <x:c r="UGI5881" s="25"/>
      <x:c r="UGJ5881" s="25"/>
      <x:c r="UGK5881" s="25"/>
      <x:c r="UGL5881" s="25"/>
      <x:c r="UGM5881" s="25"/>
      <x:c r="UGN5881" s="25"/>
      <x:c r="UGO5881" s="25"/>
      <x:c r="UGP5881" s="25"/>
      <x:c r="UGQ5881" s="25"/>
      <x:c r="UGR5881" s="25"/>
      <x:c r="UGS5881" s="25"/>
      <x:c r="UGT5881" s="25"/>
      <x:c r="UGU5881" s="25"/>
      <x:c r="UGV5881" s="25"/>
      <x:c r="UGW5881" s="25"/>
      <x:c r="UGX5881" s="25"/>
      <x:c r="UGY5881" s="25"/>
      <x:c r="UGZ5881" s="25"/>
      <x:c r="UHA5881" s="25"/>
      <x:c r="UHB5881" s="25"/>
      <x:c r="UHC5881" s="25"/>
      <x:c r="UHD5881" s="25"/>
      <x:c r="UHE5881" s="25"/>
      <x:c r="UHF5881" s="25"/>
      <x:c r="UHG5881" s="25"/>
      <x:c r="UHH5881" s="25"/>
      <x:c r="UHI5881" s="25"/>
      <x:c r="UHJ5881" s="25"/>
      <x:c r="UHK5881" s="25"/>
      <x:c r="UHL5881" s="25"/>
      <x:c r="UHM5881" s="25"/>
      <x:c r="UHN5881" s="25"/>
      <x:c r="UHO5881" s="25"/>
      <x:c r="UHP5881" s="25"/>
      <x:c r="UHQ5881" s="25"/>
      <x:c r="UHR5881" s="25"/>
      <x:c r="UHS5881" s="25"/>
      <x:c r="UHT5881" s="25"/>
      <x:c r="UHU5881" s="25"/>
      <x:c r="UHV5881" s="25"/>
      <x:c r="UHW5881" s="25"/>
      <x:c r="UHX5881" s="25"/>
      <x:c r="UHY5881" s="25"/>
      <x:c r="UHZ5881" s="25"/>
      <x:c r="UIA5881" s="25"/>
      <x:c r="UIB5881" s="25"/>
      <x:c r="UIC5881" s="25"/>
      <x:c r="UID5881" s="25"/>
      <x:c r="UIE5881" s="25"/>
      <x:c r="UIF5881" s="25"/>
      <x:c r="UIG5881" s="25"/>
      <x:c r="UIH5881" s="25"/>
      <x:c r="UII5881" s="25"/>
      <x:c r="UIJ5881" s="25"/>
      <x:c r="UIK5881" s="25"/>
      <x:c r="UIL5881" s="25"/>
      <x:c r="UIM5881" s="25"/>
      <x:c r="UIN5881" s="25"/>
      <x:c r="UIO5881" s="25"/>
      <x:c r="UIP5881" s="25"/>
      <x:c r="UIQ5881" s="25"/>
      <x:c r="UIR5881" s="25"/>
      <x:c r="UIS5881" s="25"/>
      <x:c r="UIT5881" s="25"/>
      <x:c r="UIU5881" s="25"/>
      <x:c r="UIV5881" s="25"/>
      <x:c r="UIW5881" s="25"/>
      <x:c r="UIX5881" s="25"/>
      <x:c r="UIY5881" s="25"/>
      <x:c r="UIZ5881" s="25"/>
      <x:c r="UJA5881" s="25"/>
      <x:c r="UJB5881" s="25"/>
      <x:c r="UJC5881" s="25"/>
      <x:c r="UJD5881" s="25"/>
      <x:c r="UJE5881" s="25"/>
      <x:c r="UJF5881" s="25"/>
      <x:c r="UJG5881" s="25"/>
      <x:c r="UJH5881" s="25"/>
      <x:c r="UJI5881" s="25"/>
      <x:c r="UJJ5881" s="25"/>
      <x:c r="UJK5881" s="25"/>
      <x:c r="UJL5881" s="25"/>
      <x:c r="UJM5881" s="25"/>
      <x:c r="UJN5881" s="25"/>
      <x:c r="UJO5881" s="25"/>
      <x:c r="UJP5881" s="25"/>
      <x:c r="UJQ5881" s="25"/>
      <x:c r="UJR5881" s="25"/>
      <x:c r="UJS5881" s="25"/>
      <x:c r="UJT5881" s="25"/>
      <x:c r="UJU5881" s="25"/>
      <x:c r="UJV5881" s="25"/>
      <x:c r="UJW5881" s="25"/>
      <x:c r="UJX5881" s="25"/>
      <x:c r="UJY5881" s="25"/>
      <x:c r="UJZ5881" s="25"/>
      <x:c r="UKA5881" s="25"/>
      <x:c r="UKB5881" s="25"/>
      <x:c r="UKC5881" s="25"/>
      <x:c r="UKD5881" s="25"/>
      <x:c r="UKE5881" s="25"/>
      <x:c r="UKF5881" s="25"/>
      <x:c r="UKG5881" s="25"/>
      <x:c r="UKH5881" s="25"/>
      <x:c r="UKI5881" s="25"/>
      <x:c r="UKJ5881" s="25"/>
      <x:c r="UKK5881" s="25"/>
      <x:c r="UKL5881" s="25"/>
      <x:c r="UKM5881" s="25"/>
      <x:c r="UKN5881" s="25"/>
      <x:c r="UKO5881" s="25"/>
      <x:c r="UKP5881" s="25"/>
      <x:c r="UKQ5881" s="25"/>
      <x:c r="UKR5881" s="25"/>
      <x:c r="UKS5881" s="25"/>
      <x:c r="UKT5881" s="25"/>
      <x:c r="UKU5881" s="25"/>
      <x:c r="UKV5881" s="25"/>
      <x:c r="UKW5881" s="25"/>
      <x:c r="UKX5881" s="25"/>
      <x:c r="UKY5881" s="25"/>
      <x:c r="UKZ5881" s="25"/>
      <x:c r="ULA5881" s="25"/>
      <x:c r="ULB5881" s="25"/>
      <x:c r="ULC5881" s="25"/>
      <x:c r="ULD5881" s="25"/>
      <x:c r="ULE5881" s="25"/>
      <x:c r="ULF5881" s="25"/>
      <x:c r="ULG5881" s="25"/>
      <x:c r="ULH5881" s="25"/>
      <x:c r="ULI5881" s="25"/>
      <x:c r="ULJ5881" s="25"/>
      <x:c r="ULK5881" s="25"/>
      <x:c r="ULL5881" s="25"/>
      <x:c r="ULM5881" s="25"/>
      <x:c r="ULN5881" s="25"/>
      <x:c r="ULO5881" s="25"/>
      <x:c r="ULP5881" s="25"/>
      <x:c r="ULQ5881" s="25"/>
      <x:c r="ULR5881" s="25"/>
      <x:c r="ULS5881" s="25"/>
      <x:c r="ULT5881" s="25"/>
      <x:c r="ULU5881" s="25"/>
      <x:c r="ULV5881" s="25"/>
      <x:c r="ULW5881" s="25"/>
      <x:c r="ULX5881" s="25"/>
      <x:c r="ULY5881" s="25"/>
      <x:c r="ULZ5881" s="25"/>
      <x:c r="UMA5881" s="25"/>
      <x:c r="UMB5881" s="25"/>
      <x:c r="UMC5881" s="25"/>
      <x:c r="UMD5881" s="25"/>
      <x:c r="UME5881" s="25"/>
      <x:c r="UMF5881" s="25"/>
      <x:c r="UMG5881" s="25"/>
      <x:c r="UMH5881" s="25"/>
      <x:c r="UMI5881" s="25"/>
      <x:c r="UMJ5881" s="25"/>
      <x:c r="UMK5881" s="25"/>
      <x:c r="UML5881" s="25"/>
      <x:c r="UMM5881" s="25"/>
      <x:c r="UMN5881" s="25"/>
      <x:c r="UMO5881" s="25"/>
      <x:c r="UMP5881" s="25"/>
      <x:c r="UMQ5881" s="25"/>
      <x:c r="UMR5881" s="25"/>
      <x:c r="UMS5881" s="25"/>
      <x:c r="UMT5881" s="25"/>
      <x:c r="UMU5881" s="25"/>
      <x:c r="UMV5881" s="25"/>
      <x:c r="UMW5881" s="25"/>
      <x:c r="UMX5881" s="25"/>
      <x:c r="UMY5881" s="25"/>
      <x:c r="UMZ5881" s="25"/>
      <x:c r="UNA5881" s="25"/>
      <x:c r="UNB5881" s="25"/>
      <x:c r="UNC5881" s="25"/>
      <x:c r="UND5881" s="25"/>
      <x:c r="UNE5881" s="25"/>
      <x:c r="UNF5881" s="25"/>
      <x:c r="UNG5881" s="25"/>
      <x:c r="UNH5881" s="25"/>
      <x:c r="UNI5881" s="25"/>
      <x:c r="UNJ5881" s="25"/>
      <x:c r="UNK5881" s="25"/>
      <x:c r="UNL5881" s="25"/>
      <x:c r="UNM5881" s="25"/>
      <x:c r="UNN5881" s="25"/>
      <x:c r="UNO5881" s="25"/>
      <x:c r="UNP5881" s="25"/>
      <x:c r="UNQ5881" s="25"/>
      <x:c r="UNR5881" s="25"/>
      <x:c r="UNS5881" s="25"/>
      <x:c r="UNT5881" s="25"/>
      <x:c r="UNU5881" s="25"/>
      <x:c r="UNV5881" s="25"/>
      <x:c r="UNW5881" s="25"/>
      <x:c r="UNX5881" s="25"/>
      <x:c r="UNY5881" s="25"/>
      <x:c r="UNZ5881" s="25"/>
      <x:c r="UOA5881" s="25"/>
      <x:c r="UOB5881" s="25"/>
      <x:c r="UOC5881" s="25"/>
      <x:c r="UOD5881" s="25"/>
      <x:c r="UOE5881" s="25"/>
      <x:c r="UOF5881" s="25"/>
      <x:c r="UOG5881" s="25"/>
      <x:c r="UOH5881" s="25"/>
      <x:c r="UOI5881" s="25"/>
      <x:c r="UOJ5881" s="25"/>
      <x:c r="UOK5881" s="25"/>
      <x:c r="UOL5881" s="25"/>
      <x:c r="UOM5881" s="25"/>
      <x:c r="UON5881" s="25"/>
      <x:c r="UOO5881" s="25"/>
      <x:c r="UOP5881" s="25"/>
      <x:c r="UOQ5881" s="25"/>
      <x:c r="UOR5881" s="25"/>
      <x:c r="UOS5881" s="25"/>
      <x:c r="UOT5881" s="25"/>
      <x:c r="UOU5881" s="25"/>
      <x:c r="UOV5881" s="25"/>
      <x:c r="UOW5881" s="25"/>
      <x:c r="UOX5881" s="25"/>
      <x:c r="UOY5881" s="25"/>
      <x:c r="UOZ5881" s="25"/>
      <x:c r="UPA5881" s="25"/>
      <x:c r="UPB5881" s="25"/>
      <x:c r="UPC5881" s="25"/>
      <x:c r="UPD5881" s="25"/>
      <x:c r="UPE5881" s="25"/>
      <x:c r="UPF5881" s="25"/>
      <x:c r="UPG5881" s="25"/>
      <x:c r="UPH5881" s="25"/>
      <x:c r="UPI5881" s="25"/>
      <x:c r="UPJ5881" s="25"/>
      <x:c r="UPK5881" s="25"/>
      <x:c r="UPL5881" s="25"/>
      <x:c r="UPM5881" s="25"/>
      <x:c r="UPN5881" s="25"/>
      <x:c r="UPO5881" s="25"/>
      <x:c r="UPP5881" s="25"/>
      <x:c r="UPQ5881" s="25"/>
      <x:c r="UPR5881" s="25"/>
      <x:c r="UPS5881" s="25"/>
      <x:c r="UPT5881" s="25"/>
      <x:c r="UPU5881" s="25"/>
      <x:c r="UPV5881" s="25"/>
      <x:c r="UPW5881" s="25"/>
      <x:c r="UPX5881" s="25"/>
      <x:c r="UPY5881" s="25"/>
      <x:c r="UPZ5881" s="25"/>
      <x:c r="UQA5881" s="25"/>
      <x:c r="UQB5881" s="25"/>
      <x:c r="UQC5881" s="25"/>
      <x:c r="UQD5881" s="25"/>
      <x:c r="UQE5881" s="25"/>
      <x:c r="UQF5881" s="25"/>
      <x:c r="UQG5881" s="25"/>
      <x:c r="UQH5881" s="25"/>
      <x:c r="UQI5881" s="25"/>
      <x:c r="UQJ5881" s="25"/>
      <x:c r="UQK5881" s="25"/>
      <x:c r="UQL5881" s="25"/>
      <x:c r="UQM5881" s="25"/>
      <x:c r="UQN5881" s="25"/>
      <x:c r="UQO5881" s="25"/>
      <x:c r="UQP5881" s="25"/>
      <x:c r="UQQ5881" s="25"/>
      <x:c r="UQR5881" s="25"/>
      <x:c r="UQS5881" s="25"/>
      <x:c r="UQT5881" s="25"/>
      <x:c r="UQU5881" s="25"/>
      <x:c r="UQV5881" s="25"/>
      <x:c r="UQW5881" s="25"/>
      <x:c r="UQX5881" s="25"/>
      <x:c r="UQY5881" s="25"/>
      <x:c r="UQZ5881" s="25"/>
      <x:c r="URA5881" s="25"/>
      <x:c r="URB5881" s="25"/>
      <x:c r="URC5881" s="25"/>
      <x:c r="URD5881" s="25"/>
      <x:c r="URE5881" s="25"/>
      <x:c r="URF5881" s="25"/>
      <x:c r="URG5881" s="25"/>
      <x:c r="URH5881" s="25"/>
      <x:c r="URI5881" s="25"/>
      <x:c r="URJ5881" s="25"/>
      <x:c r="URK5881" s="25"/>
      <x:c r="URL5881" s="25"/>
      <x:c r="URM5881" s="25"/>
      <x:c r="URN5881" s="25"/>
      <x:c r="URO5881" s="25"/>
      <x:c r="URP5881" s="25"/>
      <x:c r="URQ5881" s="25"/>
      <x:c r="URR5881" s="25"/>
      <x:c r="URS5881" s="25"/>
      <x:c r="URT5881" s="25"/>
      <x:c r="URU5881" s="25"/>
      <x:c r="URV5881" s="25"/>
      <x:c r="URW5881" s="25"/>
      <x:c r="URX5881" s="25"/>
      <x:c r="URY5881" s="25"/>
      <x:c r="URZ5881" s="25"/>
      <x:c r="USA5881" s="25"/>
      <x:c r="USB5881" s="25"/>
      <x:c r="USC5881" s="25"/>
      <x:c r="USD5881" s="25"/>
      <x:c r="USE5881" s="25"/>
      <x:c r="USF5881" s="25"/>
      <x:c r="USG5881" s="25"/>
      <x:c r="USH5881" s="25"/>
      <x:c r="USI5881" s="25"/>
      <x:c r="USJ5881" s="25"/>
      <x:c r="USK5881" s="25"/>
      <x:c r="USL5881" s="25"/>
      <x:c r="USM5881" s="25"/>
      <x:c r="USN5881" s="25"/>
      <x:c r="USO5881" s="25"/>
      <x:c r="USP5881" s="25"/>
      <x:c r="USQ5881" s="25"/>
      <x:c r="USR5881" s="25"/>
      <x:c r="USS5881" s="25"/>
      <x:c r="UST5881" s="25"/>
      <x:c r="USU5881" s="25"/>
      <x:c r="USV5881" s="25"/>
      <x:c r="USW5881" s="25"/>
      <x:c r="USX5881" s="25"/>
      <x:c r="USY5881" s="25"/>
      <x:c r="USZ5881" s="25"/>
      <x:c r="UTA5881" s="25"/>
      <x:c r="UTB5881" s="25"/>
      <x:c r="UTC5881" s="25"/>
      <x:c r="UTD5881" s="25"/>
      <x:c r="UTE5881" s="25"/>
      <x:c r="UTF5881" s="25"/>
      <x:c r="UTG5881" s="25"/>
      <x:c r="UTH5881" s="25"/>
      <x:c r="UTI5881" s="25"/>
      <x:c r="UTJ5881" s="25"/>
      <x:c r="UTK5881" s="25"/>
      <x:c r="UTL5881" s="25"/>
      <x:c r="UTM5881" s="25"/>
      <x:c r="UTN5881" s="25"/>
      <x:c r="UTO5881" s="25"/>
      <x:c r="UTP5881" s="25"/>
      <x:c r="UTQ5881" s="25"/>
      <x:c r="UTR5881" s="25"/>
      <x:c r="UTS5881" s="25"/>
      <x:c r="UTT5881" s="25"/>
      <x:c r="UTU5881" s="25"/>
      <x:c r="UTV5881" s="25"/>
      <x:c r="UTW5881" s="25"/>
      <x:c r="UTX5881" s="25"/>
      <x:c r="UTY5881" s="25"/>
      <x:c r="UTZ5881" s="25"/>
      <x:c r="UUA5881" s="25"/>
      <x:c r="UUB5881" s="25"/>
      <x:c r="UUC5881" s="25"/>
      <x:c r="UUD5881" s="25"/>
      <x:c r="UUE5881" s="25"/>
      <x:c r="UUF5881" s="25"/>
      <x:c r="UUG5881" s="25"/>
      <x:c r="UUH5881" s="25"/>
      <x:c r="UUI5881" s="25"/>
      <x:c r="UUJ5881" s="25"/>
      <x:c r="UUK5881" s="25"/>
      <x:c r="UUL5881" s="25"/>
      <x:c r="UUM5881" s="25"/>
      <x:c r="UUN5881" s="25"/>
      <x:c r="UUO5881" s="25"/>
      <x:c r="UUP5881" s="25"/>
      <x:c r="UUQ5881" s="25"/>
      <x:c r="UUR5881" s="25"/>
      <x:c r="UUS5881" s="25"/>
      <x:c r="UUT5881" s="25"/>
      <x:c r="UUU5881" s="25"/>
      <x:c r="UUV5881" s="25"/>
      <x:c r="UUW5881" s="25"/>
      <x:c r="UUX5881" s="25"/>
      <x:c r="UUY5881" s="25"/>
      <x:c r="UUZ5881" s="25"/>
      <x:c r="UVA5881" s="25"/>
      <x:c r="UVB5881" s="25"/>
      <x:c r="UVC5881" s="25"/>
      <x:c r="UVD5881" s="25"/>
      <x:c r="UVE5881" s="25"/>
      <x:c r="UVF5881" s="25"/>
      <x:c r="UVG5881" s="25"/>
      <x:c r="UVH5881" s="25"/>
      <x:c r="UVI5881" s="25"/>
      <x:c r="UVJ5881" s="25"/>
      <x:c r="UVK5881" s="25"/>
      <x:c r="UVL5881" s="25"/>
      <x:c r="UVM5881" s="25"/>
      <x:c r="UVN5881" s="25"/>
      <x:c r="UVO5881" s="25"/>
      <x:c r="UVP5881" s="25"/>
      <x:c r="UVQ5881" s="25"/>
      <x:c r="UVR5881" s="25"/>
      <x:c r="UVS5881" s="25"/>
      <x:c r="UVT5881" s="25"/>
      <x:c r="UVU5881" s="25"/>
      <x:c r="UVV5881" s="25"/>
      <x:c r="UVW5881" s="25"/>
      <x:c r="UVX5881" s="25"/>
      <x:c r="UVY5881" s="25"/>
      <x:c r="UVZ5881" s="25"/>
      <x:c r="UWA5881" s="25"/>
      <x:c r="UWB5881" s="25"/>
      <x:c r="UWC5881" s="25"/>
      <x:c r="UWD5881" s="25"/>
      <x:c r="UWE5881" s="25"/>
      <x:c r="UWF5881" s="25"/>
      <x:c r="UWG5881" s="25"/>
      <x:c r="UWH5881" s="25"/>
      <x:c r="UWI5881" s="25"/>
      <x:c r="UWJ5881" s="25"/>
      <x:c r="UWK5881" s="25"/>
      <x:c r="UWL5881" s="25"/>
      <x:c r="UWM5881" s="25"/>
      <x:c r="UWN5881" s="25"/>
      <x:c r="UWO5881" s="25"/>
      <x:c r="UWP5881" s="25"/>
      <x:c r="UWQ5881" s="25"/>
      <x:c r="UWR5881" s="25"/>
      <x:c r="UWS5881" s="25"/>
      <x:c r="UWT5881" s="25"/>
      <x:c r="UWU5881" s="25"/>
      <x:c r="UWV5881" s="25"/>
      <x:c r="UWW5881" s="25"/>
      <x:c r="UWX5881" s="25"/>
      <x:c r="UWY5881" s="25"/>
      <x:c r="UWZ5881" s="25"/>
      <x:c r="UXA5881" s="25"/>
      <x:c r="UXB5881" s="25"/>
      <x:c r="UXC5881" s="25"/>
      <x:c r="UXD5881" s="25"/>
      <x:c r="UXE5881" s="25"/>
      <x:c r="UXF5881" s="25"/>
      <x:c r="UXG5881" s="25"/>
      <x:c r="UXH5881" s="25"/>
      <x:c r="UXI5881" s="25"/>
      <x:c r="UXJ5881" s="25"/>
      <x:c r="UXK5881" s="25"/>
      <x:c r="UXL5881" s="25"/>
      <x:c r="UXM5881" s="25"/>
      <x:c r="UXN5881" s="25"/>
      <x:c r="UXO5881" s="25"/>
      <x:c r="UXP5881" s="25"/>
      <x:c r="UXQ5881" s="25"/>
      <x:c r="UXR5881" s="25"/>
      <x:c r="UXS5881" s="25"/>
      <x:c r="UXT5881" s="25"/>
      <x:c r="UXU5881" s="25"/>
      <x:c r="UXV5881" s="25"/>
      <x:c r="UXW5881" s="25"/>
      <x:c r="UXX5881" s="25"/>
      <x:c r="UXY5881" s="25"/>
      <x:c r="UXZ5881" s="25"/>
      <x:c r="UYA5881" s="25"/>
      <x:c r="UYB5881" s="25"/>
      <x:c r="UYC5881" s="25"/>
      <x:c r="UYD5881" s="25"/>
      <x:c r="UYE5881" s="25"/>
      <x:c r="UYF5881" s="25"/>
      <x:c r="UYG5881" s="25"/>
      <x:c r="UYH5881" s="25"/>
      <x:c r="UYI5881" s="25"/>
      <x:c r="UYJ5881" s="25"/>
      <x:c r="UYK5881" s="25"/>
      <x:c r="UYL5881" s="25"/>
      <x:c r="UYM5881" s="25"/>
      <x:c r="UYN5881" s="25"/>
      <x:c r="UYO5881" s="25"/>
      <x:c r="UYP5881" s="25"/>
      <x:c r="UYQ5881" s="25"/>
      <x:c r="UYR5881" s="25"/>
      <x:c r="UYS5881" s="25"/>
      <x:c r="UYT5881" s="25"/>
      <x:c r="UYU5881" s="25"/>
      <x:c r="UYV5881" s="25"/>
      <x:c r="UYW5881" s="25"/>
      <x:c r="UYX5881" s="25"/>
      <x:c r="UYY5881" s="25"/>
      <x:c r="UYZ5881" s="25"/>
      <x:c r="UZA5881" s="25"/>
      <x:c r="UZB5881" s="25"/>
      <x:c r="UZC5881" s="25"/>
      <x:c r="UZD5881" s="25"/>
      <x:c r="UZE5881" s="25"/>
      <x:c r="UZF5881" s="25"/>
      <x:c r="UZG5881" s="25"/>
      <x:c r="UZH5881" s="25"/>
      <x:c r="UZI5881" s="25"/>
      <x:c r="UZJ5881" s="25"/>
      <x:c r="UZK5881" s="25"/>
      <x:c r="UZL5881" s="25"/>
      <x:c r="UZM5881" s="25"/>
      <x:c r="UZN5881" s="25"/>
      <x:c r="UZO5881" s="25"/>
      <x:c r="UZP5881" s="25"/>
      <x:c r="UZQ5881" s="25"/>
      <x:c r="UZR5881" s="25"/>
      <x:c r="UZS5881" s="25"/>
      <x:c r="UZT5881" s="25"/>
      <x:c r="UZU5881" s="25"/>
      <x:c r="UZV5881" s="25"/>
      <x:c r="UZW5881" s="25"/>
      <x:c r="UZX5881" s="25"/>
      <x:c r="UZY5881" s="25"/>
      <x:c r="UZZ5881" s="25"/>
      <x:c r="VAA5881" s="25"/>
      <x:c r="VAB5881" s="25"/>
      <x:c r="VAC5881" s="25"/>
      <x:c r="VAD5881" s="25"/>
      <x:c r="VAE5881" s="25"/>
      <x:c r="VAF5881" s="25"/>
      <x:c r="VAG5881" s="25"/>
      <x:c r="VAH5881" s="25"/>
      <x:c r="VAI5881" s="25"/>
      <x:c r="VAJ5881" s="25"/>
      <x:c r="VAK5881" s="25"/>
      <x:c r="VAL5881" s="25"/>
      <x:c r="VAM5881" s="25"/>
      <x:c r="VAN5881" s="25"/>
      <x:c r="VAO5881" s="25"/>
      <x:c r="VAP5881" s="25"/>
      <x:c r="VAQ5881" s="25"/>
      <x:c r="VAR5881" s="25"/>
      <x:c r="VAS5881" s="25"/>
      <x:c r="VAT5881" s="25"/>
      <x:c r="VAU5881" s="25"/>
      <x:c r="VAV5881" s="25"/>
      <x:c r="VAW5881" s="25"/>
      <x:c r="VAX5881" s="25"/>
      <x:c r="VAY5881" s="25"/>
      <x:c r="VAZ5881" s="25"/>
      <x:c r="VBA5881" s="25"/>
      <x:c r="VBB5881" s="25"/>
      <x:c r="VBC5881" s="25"/>
      <x:c r="VBD5881" s="25"/>
      <x:c r="VBE5881" s="25"/>
      <x:c r="VBF5881" s="25"/>
      <x:c r="VBG5881" s="25"/>
      <x:c r="VBH5881" s="25"/>
      <x:c r="VBI5881" s="25"/>
      <x:c r="VBJ5881" s="25"/>
      <x:c r="VBK5881" s="25"/>
      <x:c r="VBL5881" s="25"/>
      <x:c r="VBM5881" s="25"/>
      <x:c r="VBN5881" s="25"/>
      <x:c r="VBO5881" s="25"/>
      <x:c r="VBP5881" s="25"/>
      <x:c r="VBQ5881" s="25"/>
      <x:c r="VBR5881" s="25"/>
      <x:c r="VBS5881" s="25"/>
      <x:c r="VBT5881" s="25"/>
      <x:c r="VBU5881" s="25"/>
      <x:c r="VBV5881" s="25"/>
      <x:c r="VBW5881" s="25"/>
      <x:c r="VBX5881" s="25"/>
      <x:c r="VBY5881" s="25"/>
      <x:c r="VBZ5881" s="25"/>
      <x:c r="VCA5881" s="25"/>
      <x:c r="VCB5881" s="25"/>
      <x:c r="VCC5881" s="25"/>
      <x:c r="VCD5881" s="25"/>
      <x:c r="VCE5881" s="25"/>
      <x:c r="VCF5881" s="25"/>
      <x:c r="VCG5881" s="25"/>
      <x:c r="VCH5881" s="25"/>
      <x:c r="VCI5881" s="25"/>
      <x:c r="VCJ5881" s="25"/>
      <x:c r="VCK5881" s="25"/>
      <x:c r="VCL5881" s="25"/>
      <x:c r="VCM5881" s="25"/>
      <x:c r="VCN5881" s="25"/>
      <x:c r="VCO5881" s="25"/>
      <x:c r="VCP5881" s="25"/>
      <x:c r="VCQ5881" s="25"/>
      <x:c r="VCR5881" s="25"/>
      <x:c r="VCS5881" s="25"/>
      <x:c r="VCT5881" s="25"/>
      <x:c r="VCU5881" s="25"/>
      <x:c r="VCV5881" s="25"/>
      <x:c r="VCW5881" s="25"/>
      <x:c r="VCX5881" s="25"/>
      <x:c r="VCY5881" s="25"/>
      <x:c r="VCZ5881" s="25"/>
      <x:c r="VDA5881" s="25"/>
      <x:c r="VDB5881" s="25"/>
      <x:c r="VDC5881" s="25"/>
      <x:c r="VDD5881" s="25"/>
      <x:c r="VDE5881" s="25"/>
      <x:c r="VDF5881" s="25"/>
      <x:c r="VDG5881" s="25"/>
      <x:c r="VDH5881" s="25"/>
      <x:c r="VDI5881" s="25"/>
      <x:c r="VDJ5881" s="25"/>
      <x:c r="VDK5881" s="25"/>
      <x:c r="VDL5881" s="25"/>
      <x:c r="VDM5881" s="25"/>
      <x:c r="VDN5881" s="25"/>
      <x:c r="VDO5881" s="25"/>
      <x:c r="VDP5881" s="25"/>
      <x:c r="VDQ5881" s="25"/>
      <x:c r="VDR5881" s="25"/>
      <x:c r="VDS5881" s="25"/>
      <x:c r="VDT5881" s="25"/>
      <x:c r="VDU5881" s="25"/>
      <x:c r="VDV5881" s="25"/>
      <x:c r="VDW5881" s="25"/>
      <x:c r="VDX5881" s="25"/>
      <x:c r="VDY5881" s="25"/>
      <x:c r="VDZ5881" s="25"/>
      <x:c r="VEA5881" s="25"/>
      <x:c r="VEB5881" s="25"/>
      <x:c r="VEC5881" s="25"/>
      <x:c r="VED5881" s="25"/>
      <x:c r="VEE5881" s="25"/>
      <x:c r="VEF5881" s="25"/>
      <x:c r="VEG5881" s="25"/>
      <x:c r="VEH5881" s="25"/>
      <x:c r="VEI5881" s="25"/>
      <x:c r="VEJ5881" s="25"/>
      <x:c r="VEK5881" s="25"/>
      <x:c r="VEL5881" s="25"/>
      <x:c r="VEM5881" s="25"/>
      <x:c r="VEN5881" s="25"/>
      <x:c r="VEO5881" s="25"/>
      <x:c r="VEP5881" s="25"/>
      <x:c r="VEQ5881" s="25"/>
      <x:c r="VER5881" s="25"/>
      <x:c r="VES5881" s="25"/>
      <x:c r="VET5881" s="25"/>
      <x:c r="VEU5881" s="25"/>
      <x:c r="VEV5881" s="25"/>
      <x:c r="VEW5881" s="25"/>
      <x:c r="VEX5881" s="25"/>
      <x:c r="VEY5881" s="25"/>
      <x:c r="VEZ5881" s="25"/>
      <x:c r="VFA5881" s="25"/>
      <x:c r="VFB5881" s="25"/>
      <x:c r="VFC5881" s="25"/>
      <x:c r="VFD5881" s="25"/>
      <x:c r="VFE5881" s="25"/>
      <x:c r="VFF5881" s="25"/>
      <x:c r="VFG5881" s="25"/>
      <x:c r="VFH5881" s="25"/>
      <x:c r="VFI5881" s="25"/>
      <x:c r="VFJ5881" s="25"/>
      <x:c r="VFK5881" s="25"/>
      <x:c r="VFL5881" s="25"/>
      <x:c r="VFM5881" s="25"/>
      <x:c r="VFN5881" s="25"/>
      <x:c r="VFO5881" s="25"/>
      <x:c r="VFP5881" s="25"/>
      <x:c r="VFQ5881" s="25"/>
      <x:c r="VFR5881" s="25"/>
      <x:c r="VFS5881" s="25"/>
      <x:c r="VFT5881" s="25"/>
      <x:c r="VFU5881" s="25"/>
      <x:c r="VFV5881" s="25"/>
      <x:c r="VFW5881" s="25"/>
      <x:c r="VFX5881" s="25"/>
      <x:c r="VFY5881" s="25"/>
      <x:c r="VFZ5881" s="25"/>
      <x:c r="VGA5881" s="25"/>
      <x:c r="VGB5881" s="25"/>
      <x:c r="VGC5881" s="25"/>
      <x:c r="VGD5881" s="25"/>
      <x:c r="VGE5881" s="25"/>
      <x:c r="VGF5881" s="25"/>
      <x:c r="VGG5881" s="25"/>
      <x:c r="VGH5881" s="25"/>
      <x:c r="VGI5881" s="25"/>
      <x:c r="VGJ5881" s="25"/>
      <x:c r="VGK5881" s="25"/>
      <x:c r="VGL5881" s="25"/>
      <x:c r="VGM5881" s="25"/>
      <x:c r="VGN5881" s="25"/>
      <x:c r="VGO5881" s="25"/>
      <x:c r="VGP5881" s="25"/>
      <x:c r="VGQ5881" s="25"/>
      <x:c r="VGR5881" s="25"/>
      <x:c r="VGS5881" s="25"/>
      <x:c r="VGT5881" s="25"/>
      <x:c r="VGU5881" s="25"/>
      <x:c r="VGV5881" s="25"/>
      <x:c r="VGW5881" s="25"/>
      <x:c r="VGX5881" s="25"/>
      <x:c r="VGY5881" s="25"/>
      <x:c r="VGZ5881" s="25"/>
      <x:c r="VHA5881" s="25"/>
      <x:c r="VHB5881" s="25"/>
      <x:c r="VHC5881" s="25"/>
      <x:c r="VHD5881" s="25"/>
      <x:c r="VHE5881" s="25"/>
      <x:c r="VHF5881" s="25"/>
      <x:c r="VHG5881" s="25"/>
      <x:c r="VHH5881" s="25"/>
      <x:c r="VHI5881" s="25"/>
      <x:c r="VHJ5881" s="25"/>
      <x:c r="VHK5881" s="25"/>
      <x:c r="VHL5881" s="25"/>
      <x:c r="VHM5881" s="25"/>
      <x:c r="VHN5881" s="25"/>
      <x:c r="VHO5881" s="25"/>
      <x:c r="VHP5881" s="25"/>
      <x:c r="VHQ5881" s="25"/>
      <x:c r="VHR5881" s="25"/>
      <x:c r="VHS5881" s="25"/>
      <x:c r="VHT5881" s="25"/>
      <x:c r="VHU5881" s="25"/>
      <x:c r="VHV5881" s="25"/>
      <x:c r="VHW5881" s="25"/>
      <x:c r="VHX5881" s="25"/>
      <x:c r="VHY5881" s="25"/>
      <x:c r="VHZ5881" s="25"/>
      <x:c r="VIA5881" s="25"/>
      <x:c r="VIB5881" s="25"/>
      <x:c r="VIC5881" s="25"/>
      <x:c r="VID5881" s="25"/>
      <x:c r="VIE5881" s="25"/>
      <x:c r="VIF5881" s="25"/>
      <x:c r="VIG5881" s="25"/>
      <x:c r="VIH5881" s="25"/>
      <x:c r="VII5881" s="25"/>
      <x:c r="VIJ5881" s="25"/>
      <x:c r="VIK5881" s="25"/>
      <x:c r="VIL5881" s="25"/>
      <x:c r="VIM5881" s="25"/>
      <x:c r="VIN5881" s="25"/>
      <x:c r="VIO5881" s="25"/>
      <x:c r="VIP5881" s="25"/>
      <x:c r="VIQ5881" s="25"/>
      <x:c r="VIR5881" s="25"/>
      <x:c r="VIS5881" s="25"/>
      <x:c r="VIT5881" s="25"/>
      <x:c r="VIU5881" s="25"/>
      <x:c r="VIV5881" s="25"/>
      <x:c r="VIW5881" s="25"/>
      <x:c r="VIX5881" s="25"/>
      <x:c r="VIY5881" s="25"/>
      <x:c r="VIZ5881" s="25"/>
      <x:c r="VJA5881" s="25"/>
      <x:c r="VJB5881" s="25"/>
      <x:c r="VJC5881" s="25"/>
      <x:c r="VJD5881" s="25"/>
      <x:c r="VJE5881" s="25"/>
      <x:c r="VJF5881" s="25"/>
      <x:c r="VJG5881" s="25"/>
      <x:c r="VJH5881" s="25"/>
      <x:c r="VJI5881" s="25"/>
      <x:c r="VJJ5881" s="25"/>
      <x:c r="VJK5881" s="25"/>
      <x:c r="VJL5881" s="25"/>
      <x:c r="VJM5881" s="25"/>
      <x:c r="VJN5881" s="25"/>
      <x:c r="VJO5881" s="25"/>
      <x:c r="VJP5881" s="25"/>
      <x:c r="VJQ5881" s="25"/>
      <x:c r="VJR5881" s="25"/>
      <x:c r="VJS5881" s="25"/>
      <x:c r="VJT5881" s="25"/>
      <x:c r="VJU5881" s="25"/>
      <x:c r="VJV5881" s="25"/>
      <x:c r="VJW5881" s="25"/>
      <x:c r="VJX5881" s="25"/>
      <x:c r="VJY5881" s="25"/>
      <x:c r="VJZ5881" s="25"/>
      <x:c r="VKA5881" s="25"/>
      <x:c r="VKB5881" s="25"/>
      <x:c r="VKC5881" s="25"/>
      <x:c r="VKD5881" s="25"/>
      <x:c r="VKE5881" s="25"/>
      <x:c r="VKF5881" s="25"/>
      <x:c r="VKG5881" s="25"/>
      <x:c r="VKH5881" s="25"/>
      <x:c r="VKI5881" s="25"/>
      <x:c r="VKJ5881" s="25"/>
      <x:c r="VKK5881" s="25"/>
      <x:c r="VKL5881" s="25"/>
      <x:c r="VKM5881" s="25"/>
      <x:c r="VKN5881" s="25"/>
      <x:c r="VKO5881" s="25"/>
      <x:c r="VKP5881" s="25"/>
      <x:c r="VKQ5881" s="25"/>
      <x:c r="VKR5881" s="25"/>
      <x:c r="VKS5881" s="25"/>
      <x:c r="VKT5881" s="25"/>
      <x:c r="VKU5881" s="25"/>
      <x:c r="VKV5881" s="25"/>
      <x:c r="VKW5881" s="25"/>
      <x:c r="VKX5881" s="25"/>
      <x:c r="VKY5881" s="25"/>
      <x:c r="VKZ5881" s="25"/>
      <x:c r="VLA5881" s="25"/>
      <x:c r="VLB5881" s="25"/>
      <x:c r="VLC5881" s="25"/>
      <x:c r="VLD5881" s="25"/>
      <x:c r="VLE5881" s="25"/>
      <x:c r="VLF5881" s="25"/>
      <x:c r="VLG5881" s="25"/>
      <x:c r="VLH5881" s="25"/>
      <x:c r="VLI5881" s="25"/>
      <x:c r="VLJ5881" s="25"/>
      <x:c r="VLK5881" s="25"/>
      <x:c r="VLL5881" s="25"/>
      <x:c r="VLM5881" s="25"/>
      <x:c r="VLN5881" s="25"/>
      <x:c r="VLO5881" s="25"/>
      <x:c r="VLP5881" s="25"/>
      <x:c r="VLQ5881" s="25"/>
      <x:c r="VLR5881" s="25"/>
      <x:c r="VLS5881" s="25"/>
      <x:c r="VLT5881" s="25"/>
      <x:c r="VLU5881" s="25"/>
      <x:c r="VLV5881" s="25"/>
      <x:c r="VLW5881" s="25"/>
      <x:c r="VLX5881" s="25"/>
      <x:c r="VLY5881" s="25"/>
      <x:c r="VLZ5881" s="25"/>
      <x:c r="VMA5881" s="25"/>
      <x:c r="VMB5881" s="25"/>
      <x:c r="VMC5881" s="25"/>
      <x:c r="VMD5881" s="25"/>
      <x:c r="VME5881" s="25"/>
      <x:c r="VMF5881" s="25"/>
      <x:c r="VMG5881" s="25"/>
      <x:c r="VMH5881" s="25"/>
      <x:c r="VMI5881" s="25"/>
      <x:c r="VMJ5881" s="25"/>
      <x:c r="VMK5881" s="25"/>
      <x:c r="VML5881" s="25"/>
      <x:c r="VMM5881" s="25"/>
      <x:c r="VMN5881" s="25"/>
      <x:c r="VMO5881" s="25"/>
      <x:c r="VMP5881" s="25"/>
      <x:c r="VMQ5881" s="25"/>
      <x:c r="VMR5881" s="25"/>
      <x:c r="VMS5881" s="25"/>
      <x:c r="VMT5881" s="25"/>
      <x:c r="VMU5881" s="25"/>
      <x:c r="VMV5881" s="25"/>
      <x:c r="VMW5881" s="25"/>
      <x:c r="VMX5881" s="25"/>
      <x:c r="VMY5881" s="25"/>
      <x:c r="VMZ5881" s="25"/>
      <x:c r="VNA5881" s="25"/>
      <x:c r="VNB5881" s="25"/>
      <x:c r="VNC5881" s="25"/>
      <x:c r="VND5881" s="25"/>
      <x:c r="VNE5881" s="25"/>
      <x:c r="VNF5881" s="25"/>
      <x:c r="VNG5881" s="25"/>
      <x:c r="VNH5881" s="25"/>
      <x:c r="VNI5881" s="25"/>
      <x:c r="VNJ5881" s="25"/>
      <x:c r="VNK5881" s="25"/>
      <x:c r="VNL5881" s="25"/>
      <x:c r="VNM5881" s="25"/>
      <x:c r="VNN5881" s="25"/>
      <x:c r="VNO5881" s="25"/>
      <x:c r="VNP5881" s="25"/>
      <x:c r="VNQ5881" s="25"/>
      <x:c r="VNR5881" s="25"/>
      <x:c r="VNS5881" s="25"/>
      <x:c r="VNT5881" s="25"/>
      <x:c r="VNU5881" s="25"/>
      <x:c r="VNV5881" s="25"/>
      <x:c r="VNW5881" s="25"/>
      <x:c r="VNX5881" s="25"/>
      <x:c r="VNY5881" s="25"/>
      <x:c r="VNZ5881" s="25"/>
      <x:c r="VOA5881" s="25"/>
      <x:c r="VOB5881" s="25"/>
      <x:c r="VOC5881" s="25"/>
      <x:c r="VOD5881" s="25"/>
      <x:c r="VOE5881" s="25"/>
      <x:c r="VOF5881" s="25"/>
      <x:c r="VOG5881" s="25"/>
      <x:c r="VOH5881" s="25"/>
      <x:c r="VOI5881" s="25"/>
      <x:c r="VOJ5881" s="25"/>
      <x:c r="VOK5881" s="25"/>
      <x:c r="VOL5881" s="25"/>
      <x:c r="VOM5881" s="25"/>
      <x:c r="VON5881" s="25"/>
      <x:c r="VOO5881" s="25"/>
      <x:c r="VOP5881" s="25"/>
      <x:c r="VOQ5881" s="25"/>
      <x:c r="VOR5881" s="25"/>
      <x:c r="VOS5881" s="25"/>
      <x:c r="VOT5881" s="25"/>
      <x:c r="VOU5881" s="25"/>
      <x:c r="VOV5881" s="25"/>
      <x:c r="VOW5881" s="25"/>
      <x:c r="VOX5881" s="25"/>
      <x:c r="VOY5881" s="25"/>
      <x:c r="VOZ5881" s="25"/>
      <x:c r="VPA5881" s="25"/>
      <x:c r="VPB5881" s="25"/>
      <x:c r="VPC5881" s="25"/>
      <x:c r="VPD5881" s="25"/>
      <x:c r="VPE5881" s="25"/>
      <x:c r="VPF5881" s="25"/>
      <x:c r="VPG5881" s="25"/>
      <x:c r="VPH5881" s="25"/>
      <x:c r="VPI5881" s="25"/>
      <x:c r="VPJ5881" s="25"/>
      <x:c r="VPK5881" s="25"/>
      <x:c r="VPL5881" s="25"/>
      <x:c r="VPM5881" s="25"/>
      <x:c r="VPN5881" s="25"/>
      <x:c r="VPO5881" s="25"/>
      <x:c r="VPP5881" s="25"/>
      <x:c r="VPQ5881" s="25"/>
      <x:c r="VPR5881" s="25"/>
      <x:c r="VPS5881" s="25"/>
      <x:c r="VPT5881" s="25"/>
      <x:c r="VPU5881" s="25"/>
      <x:c r="VPV5881" s="25"/>
      <x:c r="VPW5881" s="25"/>
      <x:c r="VPX5881" s="25"/>
      <x:c r="VPY5881" s="25"/>
      <x:c r="VPZ5881" s="25"/>
      <x:c r="VQA5881" s="25"/>
      <x:c r="VQB5881" s="25"/>
      <x:c r="VQC5881" s="25"/>
      <x:c r="VQD5881" s="25"/>
      <x:c r="VQE5881" s="25"/>
      <x:c r="VQF5881" s="25"/>
      <x:c r="VQG5881" s="25"/>
      <x:c r="VQH5881" s="25"/>
      <x:c r="VQI5881" s="25"/>
      <x:c r="VQJ5881" s="25"/>
      <x:c r="VQK5881" s="25"/>
      <x:c r="VQL5881" s="25"/>
      <x:c r="VQM5881" s="25"/>
      <x:c r="VQN5881" s="25"/>
      <x:c r="VQO5881" s="25"/>
      <x:c r="VQP5881" s="25"/>
      <x:c r="VQQ5881" s="25"/>
      <x:c r="VQR5881" s="25"/>
      <x:c r="VQS5881" s="25"/>
      <x:c r="VQT5881" s="25"/>
      <x:c r="VQU5881" s="25"/>
      <x:c r="VQV5881" s="25"/>
      <x:c r="VQW5881" s="25"/>
      <x:c r="VQX5881" s="25"/>
      <x:c r="VQY5881" s="25"/>
      <x:c r="VQZ5881" s="25"/>
      <x:c r="VRA5881" s="25"/>
      <x:c r="VRB5881" s="25"/>
      <x:c r="VRC5881" s="25"/>
      <x:c r="VRD5881" s="25"/>
      <x:c r="VRE5881" s="25"/>
      <x:c r="VRF5881" s="25"/>
      <x:c r="VRG5881" s="25"/>
      <x:c r="VRH5881" s="25"/>
      <x:c r="VRI5881" s="25"/>
      <x:c r="VRJ5881" s="25"/>
      <x:c r="VRK5881" s="25"/>
      <x:c r="VRL5881" s="25"/>
      <x:c r="VRM5881" s="25"/>
      <x:c r="VRN5881" s="25"/>
      <x:c r="VRO5881" s="25"/>
      <x:c r="VRP5881" s="25"/>
      <x:c r="VRQ5881" s="25"/>
      <x:c r="VRR5881" s="25"/>
      <x:c r="VRS5881" s="25"/>
      <x:c r="VRT5881" s="25"/>
      <x:c r="VRU5881" s="25"/>
      <x:c r="VRV5881" s="25"/>
      <x:c r="VRW5881" s="25"/>
      <x:c r="VRX5881" s="25"/>
      <x:c r="VRY5881" s="25"/>
      <x:c r="VRZ5881" s="25"/>
      <x:c r="VSA5881" s="25"/>
      <x:c r="VSB5881" s="25"/>
      <x:c r="VSC5881" s="25"/>
      <x:c r="VSD5881" s="25"/>
      <x:c r="VSE5881" s="25"/>
      <x:c r="VSF5881" s="25"/>
      <x:c r="VSG5881" s="25"/>
      <x:c r="VSH5881" s="25"/>
      <x:c r="VSI5881" s="25"/>
      <x:c r="VSJ5881" s="25"/>
      <x:c r="VSK5881" s="25"/>
      <x:c r="VSL5881" s="25"/>
      <x:c r="VSM5881" s="25"/>
      <x:c r="VSN5881" s="25"/>
      <x:c r="VSO5881" s="25"/>
      <x:c r="VSP5881" s="25"/>
      <x:c r="VSQ5881" s="25"/>
      <x:c r="VSR5881" s="25"/>
      <x:c r="VSS5881" s="25"/>
      <x:c r="VST5881" s="25"/>
      <x:c r="VSU5881" s="25"/>
      <x:c r="VSV5881" s="25"/>
      <x:c r="VSW5881" s="25"/>
      <x:c r="VSX5881" s="25"/>
      <x:c r="VSY5881" s="25"/>
      <x:c r="VSZ5881" s="25"/>
      <x:c r="VTA5881" s="25"/>
      <x:c r="VTB5881" s="25"/>
      <x:c r="VTC5881" s="25"/>
      <x:c r="VTD5881" s="25"/>
      <x:c r="VTE5881" s="25"/>
      <x:c r="VTF5881" s="25"/>
      <x:c r="VTG5881" s="25"/>
      <x:c r="VTH5881" s="25"/>
      <x:c r="VTI5881" s="25"/>
      <x:c r="VTJ5881" s="25"/>
      <x:c r="VTK5881" s="25"/>
      <x:c r="VTL5881" s="25"/>
      <x:c r="VTM5881" s="25"/>
      <x:c r="VTN5881" s="25"/>
      <x:c r="VTO5881" s="25"/>
      <x:c r="VTP5881" s="25"/>
      <x:c r="VTQ5881" s="25"/>
      <x:c r="VTR5881" s="25"/>
      <x:c r="VTS5881" s="25"/>
      <x:c r="VTT5881" s="25"/>
      <x:c r="VTU5881" s="25"/>
      <x:c r="VTV5881" s="25"/>
      <x:c r="VTW5881" s="25"/>
      <x:c r="VTX5881" s="25"/>
      <x:c r="VTY5881" s="25"/>
      <x:c r="VTZ5881" s="25"/>
      <x:c r="VUA5881" s="25"/>
      <x:c r="VUB5881" s="25"/>
      <x:c r="VUC5881" s="25"/>
      <x:c r="VUD5881" s="25"/>
      <x:c r="VUE5881" s="25"/>
      <x:c r="VUF5881" s="25"/>
      <x:c r="VUG5881" s="25"/>
      <x:c r="VUH5881" s="25"/>
      <x:c r="VUI5881" s="25"/>
      <x:c r="VUJ5881" s="25"/>
      <x:c r="VUK5881" s="25"/>
      <x:c r="VUL5881" s="25"/>
      <x:c r="VUM5881" s="25"/>
      <x:c r="VUN5881" s="25"/>
      <x:c r="VUO5881" s="25"/>
      <x:c r="VUP5881" s="25"/>
      <x:c r="VUQ5881" s="25"/>
      <x:c r="VUR5881" s="25"/>
      <x:c r="VUS5881" s="25"/>
      <x:c r="VUT5881" s="25"/>
      <x:c r="VUU5881" s="25"/>
      <x:c r="VUV5881" s="25"/>
      <x:c r="VUW5881" s="25"/>
      <x:c r="VUX5881" s="25"/>
      <x:c r="VUY5881" s="25"/>
      <x:c r="VUZ5881" s="25"/>
      <x:c r="VVA5881" s="25"/>
      <x:c r="VVB5881" s="25"/>
      <x:c r="VVC5881" s="25"/>
      <x:c r="VVD5881" s="25"/>
      <x:c r="VVE5881" s="25"/>
      <x:c r="VVF5881" s="25"/>
      <x:c r="VVG5881" s="25"/>
      <x:c r="VVH5881" s="25"/>
      <x:c r="VVI5881" s="25"/>
      <x:c r="VVJ5881" s="25"/>
      <x:c r="VVK5881" s="25"/>
      <x:c r="VVL5881" s="25"/>
      <x:c r="VVM5881" s="25"/>
      <x:c r="VVN5881" s="25"/>
      <x:c r="VVO5881" s="25"/>
      <x:c r="VVP5881" s="25"/>
      <x:c r="VVQ5881" s="25"/>
      <x:c r="VVR5881" s="25"/>
      <x:c r="VVS5881" s="25"/>
      <x:c r="VVT5881" s="25"/>
      <x:c r="VVU5881" s="25"/>
      <x:c r="VVV5881" s="25"/>
      <x:c r="VVW5881" s="25"/>
      <x:c r="VVX5881" s="25"/>
      <x:c r="VVY5881" s="25"/>
      <x:c r="VVZ5881" s="25"/>
      <x:c r="VWA5881" s="25"/>
      <x:c r="VWB5881" s="25"/>
      <x:c r="VWC5881" s="25"/>
      <x:c r="VWD5881" s="25"/>
      <x:c r="VWE5881" s="25"/>
      <x:c r="VWF5881" s="25"/>
      <x:c r="VWG5881" s="25"/>
      <x:c r="VWH5881" s="25"/>
      <x:c r="VWI5881" s="25"/>
      <x:c r="VWJ5881" s="25"/>
      <x:c r="VWK5881" s="25"/>
      <x:c r="VWL5881" s="25"/>
      <x:c r="VWM5881" s="25"/>
      <x:c r="VWN5881" s="25"/>
      <x:c r="VWO5881" s="25"/>
      <x:c r="VWP5881" s="25"/>
      <x:c r="VWQ5881" s="25"/>
      <x:c r="VWR5881" s="25"/>
      <x:c r="VWS5881" s="25"/>
      <x:c r="VWT5881" s="25"/>
      <x:c r="VWU5881" s="25"/>
      <x:c r="VWV5881" s="25"/>
      <x:c r="VWW5881" s="25"/>
      <x:c r="VWX5881" s="25"/>
      <x:c r="VWY5881" s="25"/>
      <x:c r="VWZ5881" s="25"/>
      <x:c r="VXA5881" s="25"/>
      <x:c r="VXB5881" s="25"/>
      <x:c r="VXC5881" s="25"/>
      <x:c r="VXD5881" s="25"/>
      <x:c r="VXE5881" s="25"/>
      <x:c r="VXF5881" s="25"/>
      <x:c r="VXG5881" s="25"/>
      <x:c r="VXH5881" s="25"/>
      <x:c r="VXI5881" s="25"/>
      <x:c r="VXJ5881" s="25"/>
      <x:c r="VXK5881" s="25"/>
      <x:c r="VXL5881" s="25"/>
      <x:c r="VXM5881" s="25"/>
      <x:c r="VXN5881" s="25"/>
      <x:c r="VXO5881" s="25"/>
      <x:c r="VXP5881" s="25"/>
      <x:c r="VXQ5881" s="25"/>
      <x:c r="VXR5881" s="25"/>
      <x:c r="VXS5881" s="25"/>
      <x:c r="VXT5881" s="25"/>
      <x:c r="VXU5881" s="25"/>
      <x:c r="VXV5881" s="25"/>
      <x:c r="VXW5881" s="25"/>
      <x:c r="VXX5881" s="25"/>
      <x:c r="VXY5881" s="25"/>
      <x:c r="VXZ5881" s="25"/>
      <x:c r="VYA5881" s="25"/>
      <x:c r="VYB5881" s="25"/>
      <x:c r="VYC5881" s="25"/>
      <x:c r="VYD5881" s="25"/>
      <x:c r="VYE5881" s="25"/>
      <x:c r="VYF5881" s="25"/>
      <x:c r="VYG5881" s="25"/>
      <x:c r="VYH5881" s="25"/>
      <x:c r="VYI5881" s="25"/>
      <x:c r="VYJ5881" s="25"/>
      <x:c r="VYK5881" s="25"/>
      <x:c r="VYL5881" s="25"/>
      <x:c r="VYM5881" s="25"/>
      <x:c r="VYN5881" s="25"/>
      <x:c r="VYO5881" s="25"/>
      <x:c r="VYP5881" s="25"/>
      <x:c r="VYQ5881" s="25"/>
      <x:c r="VYR5881" s="25"/>
      <x:c r="VYS5881" s="25"/>
      <x:c r="VYT5881" s="25"/>
      <x:c r="VYU5881" s="25"/>
      <x:c r="VYV5881" s="25"/>
      <x:c r="VYW5881" s="25"/>
      <x:c r="VYX5881" s="25"/>
      <x:c r="VYY5881" s="25"/>
      <x:c r="VYZ5881" s="25"/>
      <x:c r="VZA5881" s="25"/>
      <x:c r="VZB5881" s="25"/>
      <x:c r="VZC5881" s="25"/>
      <x:c r="VZD5881" s="25"/>
      <x:c r="VZE5881" s="25"/>
      <x:c r="VZF5881" s="25"/>
      <x:c r="VZG5881" s="25"/>
      <x:c r="VZH5881" s="25"/>
      <x:c r="VZI5881" s="25"/>
      <x:c r="VZJ5881" s="25"/>
      <x:c r="VZK5881" s="25"/>
      <x:c r="VZL5881" s="25"/>
      <x:c r="VZM5881" s="25"/>
      <x:c r="VZN5881" s="25"/>
      <x:c r="VZO5881" s="25"/>
      <x:c r="VZP5881" s="25"/>
      <x:c r="VZQ5881" s="25"/>
      <x:c r="VZR5881" s="25"/>
      <x:c r="VZS5881" s="25"/>
      <x:c r="VZT5881" s="25"/>
      <x:c r="VZU5881" s="25"/>
      <x:c r="VZV5881" s="25"/>
      <x:c r="VZW5881" s="25"/>
      <x:c r="VZX5881" s="25"/>
      <x:c r="VZY5881" s="25"/>
      <x:c r="VZZ5881" s="25"/>
      <x:c r="WAA5881" s="25"/>
      <x:c r="WAB5881" s="25"/>
      <x:c r="WAC5881" s="25"/>
      <x:c r="WAD5881" s="25"/>
      <x:c r="WAE5881" s="25"/>
      <x:c r="WAF5881" s="25"/>
      <x:c r="WAG5881" s="25"/>
      <x:c r="WAH5881" s="25"/>
      <x:c r="WAI5881" s="25"/>
      <x:c r="WAJ5881" s="25"/>
      <x:c r="WAK5881" s="25"/>
      <x:c r="WAL5881" s="25"/>
      <x:c r="WAM5881" s="25"/>
      <x:c r="WAN5881" s="25"/>
      <x:c r="WAO5881" s="25"/>
      <x:c r="WAP5881" s="25"/>
      <x:c r="WAQ5881" s="25"/>
      <x:c r="WAR5881" s="25"/>
      <x:c r="WAS5881" s="25"/>
      <x:c r="WAT5881" s="25"/>
      <x:c r="WAU5881" s="25"/>
      <x:c r="WAV5881" s="25"/>
      <x:c r="WAW5881" s="25"/>
      <x:c r="WAX5881" s="25"/>
      <x:c r="WAY5881" s="25"/>
      <x:c r="WAZ5881" s="25"/>
      <x:c r="WBA5881" s="25"/>
      <x:c r="WBB5881" s="25"/>
      <x:c r="WBC5881" s="25"/>
      <x:c r="WBD5881" s="25"/>
      <x:c r="WBE5881" s="25"/>
      <x:c r="WBF5881" s="25"/>
      <x:c r="WBG5881" s="25"/>
      <x:c r="WBH5881" s="25"/>
      <x:c r="WBI5881" s="25"/>
      <x:c r="WBJ5881" s="25"/>
      <x:c r="WBK5881" s="25"/>
      <x:c r="WBL5881" s="25"/>
      <x:c r="WBM5881" s="25"/>
      <x:c r="WBN5881" s="25"/>
      <x:c r="WBO5881" s="25"/>
      <x:c r="WBP5881" s="25"/>
      <x:c r="WBQ5881" s="25"/>
      <x:c r="WBR5881" s="25"/>
      <x:c r="WBS5881" s="25"/>
      <x:c r="WBT5881" s="25"/>
      <x:c r="WBU5881" s="25"/>
      <x:c r="WBV5881" s="25"/>
      <x:c r="WBW5881" s="25"/>
      <x:c r="WBX5881" s="25"/>
      <x:c r="WBY5881" s="25"/>
      <x:c r="WBZ5881" s="25"/>
      <x:c r="WCA5881" s="25"/>
      <x:c r="WCB5881" s="25"/>
      <x:c r="WCC5881" s="25"/>
      <x:c r="WCD5881" s="25"/>
      <x:c r="WCE5881" s="25"/>
      <x:c r="WCF5881" s="25"/>
      <x:c r="WCG5881" s="25"/>
      <x:c r="WCH5881" s="25"/>
      <x:c r="WCI5881" s="25"/>
      <x:c r="WCJ5881" s="25"/>
      <x:c r="WCK5881" s="25"/>
      <x:c r="WCL5881" s="25"/>
      <x:c r="WCM5881" s="25"/>
      <x:c r="WCN5881" s="25"/>
      <x:c r="WCO5881" s="25"/>
      <x:c r="WCP5881" s="25"/>
      <x:c r="WCQ5881" s="25"/>
      <x:c r="WCR5881" s="25"/>
      <x:c r="WCS5881" s="25"/>
      <x:c r="WCT5881" s="25"/>
      <x:c r="WCU5881" s="25"/>
      <x:c r="WCV5881" s="25"/>
      <x:c r="WCW5881" s="25"/>
      <x:c r="WCX5881" s="25"/>
      <x:c r="WCY5881" s="25"/>
      <x:c r="WCZ5881" s="25"/>
      <x:c r="WDA5881" s="25"/>
      <x:c r="WDB5881" s="25"/>
      <x:c r="WDC5881" s="25"/>
      <x:c r="WDD5881" s="25"/>
      <x:c r="WDE5881" s="25"/>
      <x:c r="WDF5881" s="25"/>
      <x:c r="WDG5881" s="25"/>
      <x:c r="WDH5881" s="25"/>
      <x:c r="WDI5881" s="25"/>
      <x:c r="WDJ5881" s="25"/>
      <x:c r="WDK5881" s="25"/>
      <x:c r="WDL5881" s="25"/>
      <x:c r="WDM5881" s="25"/>
      <x:c r="WDN5881" s="25"/>
      <x:c r="WDO5881" s="25"/>
      <x:c r="WDP5881" s="25"/>
      <x:c r="WDQ5881" s="25"/>
      <x:c r="WDR5881" s="25"/>
      <x:c r="WDS5881" s="25"/>
      <x:c r="WDT5881" s="25"/>
      <x:c r="WDU5881" s="25"/>
      <x:c r="WDV5881" s="25"/>
      <x:c r="WDW5881" s="25"/>
      <x:c r="WDX5881" s="25"/>
      <x:c r="WDY5881" s="25"/>
      <x:c r="WDZ5881" s="25"/>
      <x:c r="WEA5881" s="25"/>
      <x:c r="WEB5881" s="25"/>
      <x:c r="WEC5881" s="25"/>
      <x:c r="WED5881" s="25"/>
      <x:c r="WEE5881" s="25"/>
      <x:c r="WEF5881" s="25"/>
      <x:c r="WEG5881" s="25"/>
      <x:c r="WEH5881" s="25"/>
      <x:c r="WEI5881" s="25"/>
      <x:c r="WEJ5881" s="25"/>
      <x:c r="WEK5881" s="25"/>
      <x:c r="WEL5881" s="25"/>
      <x:c r="WEM5881" s="25"/>
      <x:c r="WEN5881" s="25"/>
      <x:c r="WEO5881" s="25"/>
      <x:c r="WEP5881" s="25"/>
      <x:c r="WEQ5881" s="25"/>
      <x:c r="WER5881" s="25"/>
      <x:c r="WES5881" s="25"/>
      <x:c r="WET5881" s="25"/>
      <x:c r="WEU5881" s="25"/>
      <x:c r="WEV5881" s="25"/>
      <x:c r="WEW5881" s="25"/>
      <x:c r="WEX5881" s="25"/>
      <x:c r="WEY5881" s="25"/>
      <x:c r="WEZ5881" s="25"/>
      <x:c r="WFA5881" s="25"/>
      <x:c r="WFB5881" s="25"/>
      <x:c r="WFC5881" s="25"/>
      <x:c r="WFD5881" s="25"/>
      <x:c r="WFE5881" s="25"/>
      <x:c r="WFF5881" s="25"/>
      <x:c r="WFG5881" s="25"/>
      <x:c r="WFH5881" s="25"/>
      <x:c r="WFI5881" s="25"/>
      <x:c r="WFJ5881" s="25"/>
      <x:c r="WFK5881" s="25"/>
      <x:c r="WFL5881" s="25"/>
      <x:c r="WFM5881" s="25"/>
      <x:c r="WFN5881" s="25"/>
      <x:c r="WFO5881" s="25"/>
      <x:c r="WFP5881" s="25"/>
      <x:c r="WFQ5881" s="25"/>
      <x:c r="WFR5881" s="25"/>
      <x:c r="WFS5881" s="25"/>
      <x:c r="WFT5881" s="25"/>
      <x:c r="WFU5881" s="25"/>
      <x:c r="WFV5881" s="25"/>
      <x:c r="WFW5881" s="25"/>
      <x:c r="WFX5881" s="25"/>
      <x:c r="WFY5881" s="25"/>
      <x:c r="WFZ5881" s="25"/>
      <x:c r="WGA5881" s="25"/>
      <x:c r="WGB5881" s="25"/>
      <x:c r="WGC5881" s="25"/>
      <x:c r="WGD5881" s="25"/>
      <x:c r="WGE5881" s="25"/>
      <x:c r="WGF5881" s="25"/>
      <x:c r="WGG5881" s="25"/>
      <x:c r="WGH5881" s="25"/>
      <x:c r="WGI5881" s="25"/>
      <x:c r="WGJ5881" s="25"/>
      <x:c r="WGK5881" s="25"/>
      <x:c r="WGL5881" s="25"/>
      <x:c r="WGM5881" s="25"/>
      <x:c r="WGN5881" s="25"/>
      <x:c r="WGO5881" s="25"/>
      <x:c r="WGP5881" s="25"/>
      <x:c r="WGQ5881" s="25"/>
      <x:c r="WGR5881" s="25"/>
      <x:c r="WGS5881" s="25"/>
      <x:c r="WGT5881" s="25"/>
      <x:c r="WGU5881" s="25"/>
      <x:c r="WGV5881" s="25"/>
      <x:c r="WGW5881" s="25"/>
      <x:c r="WGX5881" s="25"/>
      <x:c r="WGY5881" s="25"/>
      <x:c r="WGZ5881" s="25"/>
      <x:c r="WHA5881" s="25"/>
      <x:c r="WHB5881" s="25"/>
      <x:c r="WHC5881" s="25"/>
      <x:c r="WHD5881" s="25"/>
      <x:c r="WHE5881" s="25"/>
      <x:c r="WHF5881" s="25"/>
      <x:c r="WHG5881" s="25"/>
      <x:c r="WHH5881" s="25"/>
      <x:c r="WHI5881" s="25"/>
      <x:c r="WHJ5881" s="25"/>
      <x:c r="WHK5881" s="25"/>
      <x:c r="WHL5881" s="25"/>
      <x:c r="WHM5881" s="25"/>
      <x:c r="WHN5881" s="25"/>
      <x:c r="WHO5881" s="25"/>
      <x:c r="WHP5881" s="25"/>
      <x:c r="WHQ5881" s="25"/>
      <x:c r="WHR5881" s="25"/>
      <x:c r="WHS5881" s="25"/>
      <x:c r="WHT5881" s="25"/>
      <x:c r="WHU5881" s="25"/>
      <x:c r="WHV5881" s="25"/>
      <x:c r="WHW5881" s="25"/>
      <x:c r="WHX5881" s="25"/>
      <x:c r="WHY5881" s="25"/>
      <x:c r="WHZ5881" s="25"/>
      <x:c r="WIA5881" s="25"/>
      <x:c r="WIB5881" s="25"/>
      <x:c r="WIC5881" s="25"/>
      <x:c r="WID5881" s="25"/>
      <x:c r="WIE5881" s="25"/>
      <x:c r="WIF5881" s="25"/>
      <x:c r="WIG5881" s="25"/>
      <x:c r="WIH5881" s="25"/>
      <x:c r="WII5881" s="25"/>
      <x:c r="WIJ5881" s="25"/>
      <x:c r="WIK5881" s="25"/>
      <x:c r="WIL5881" s="25"/>
      <x:c r="WIM5881" s="25"/>
      <x:c r="WIN5881" s="25"/>
      <x:c r="WIO5881" s="25"/>
      <x:c r="WIP5881" s="25"/>
      <x:c r="WIQ5881" s="25"/>
      <x:c r="WIR5881" s="25"/>
      <x:c r="WIS5881" s="25"/>
      <x:c r="WIT5881" s="25"/>
      <x:c r="WIU5881" s="25"/>
      <x:c r="WIV5881" s="25"/>
      <x:c r="WIW5881" s="25"/>
      <x:c r="WIX5881" s="25"/>
      <x:c r="WIY5881" s="25"/>
      <x:c r="WIZ5881" s="25"/>
      <x:c r="WJA5881" s="25"/>
      <x:c r="WJB5881" s="25"/>
      <x:c r="WJC5881" s="25"/>
      <x:c r="WJD5881" s="25"/>
      <x:c r="WJE5881" s="25"/>
      <x:c r="WJF5881" s="25"/>
      <x:c r="WJG5881" s="25"/>
      <x:c r="WJH5881" s="25"/>
      <x:c r="WJI5881" s="25"/>
      <x:c r="WJJ5881" s="25"/>
      <x:c r="WJK5881" s="25"/>
      <x:c r="WJL5881" s="25"/>
      <x:c r="WJM5881" s="25"/>
      <x:c r="WJN5881" s="25"/>
      <x:c r="WJO5881" s="25"/>
      <x:c r="WJP5881" s="25"/>
      <x:c r="WJQ5881" s="25"/>
      <x:c r="WJR5881" s="25"/>
      <x:c r="WJS5881" s="25"/>
      <x:c r="WJT5881" s="25"/>
      <x:c r="WJU5881" s="25"/>
      <x:c r="WJV5881" s="25"/>
      <x:c r="WJW5881" s="25"/>
      <x:c r="WJX5881" s="25"/>
      <x:c r="WJY5881" s="25"/>
      <x:c r="WJZ5881" s="25"/>
      <x:c r="WKA5881" s="25"/>
      <x:c r="WKB5881" s="25"/>
      <x:c r="WKC5881" s="25"/>
      <x:c r="WKD5881" s="25"/>
      <x:c r="WKE5881" s="25"/>
      <x:c r="WKF5881" s="25"/>
      <x:c r="WKG5881" s="25"/>
      <x:c r="WKH5881" s="25"/>
      <x:c r="WKI5881" s="25"/>
      <x:c r="WKJ5881" s="25"/>
      <x:c r="WKK5881" s="25"/>
      <x:c r="WKL5881" s="25"/>
      <x:c r="WKM5881" s="25"/>
      <x:c r="WKN5881" s="25"/>
      <x:c r="WKO5881" s="25"/>
      <x:c r="WKP5881" s="25"/>
      <x:c r="WKQ5881" s="25"/>
      <x:c r="WKR5881" s="25"/>
      <x:c r="WKS5881" s="25"/>
      <x:c r="WKT5881" s="25"/>
      <x:c r="WKU5881" s="25"/>
      <x:c r="WKV5881" s="25"/>
      <x:c r="WKW5881" s="25"/>
      <x:c r="WKX5881" s="25"/>
      <x:c r="WKY5881" s="25"/>
      <x:c r="WKZ5881" s="25"/>
      <x:c r="WLA5881" s="25"/>
      <x:c r="WLB5881" s="25"/>
      <x:c r="WLC5881" s="25"/>
      <x:c r="WLD5881" s="25"/>
      <x:c r="WLE5881" s="25"/>
      <x:c r="WLF5881" s="25"/>
      <x:c r="WLG5881" s="25"/>
      <x:c r="WLH5881" s="25"/>
      <x:c r="WLI5881" s="25"/>
      <x:c r="WLJ5881" s="25"/>
      <x:c r="WLK5881" s="25"/>
      <x:c r="WLL5881" s="25"/>
      <x:c r="WLM5881" s="25"/>
      <x:c r="WLN5881" s="25"/>
      <x:c r="WLO5881" s="25"/>
      <x:c r="WLP5881" s="25"/>
      <x:c r="WLQ5881" s="25"/>
      <x:c r="WLR5881" s="25"/>
      <x:c r="WLS5881" s="25"/>
      <x:c r="WLT5881" s="25"/>
      <x:c r="WLU5881" s="25"/>
      <x:c r="WLV5881" s="25"/>
      <x:c r="WLW5881" s="25"/>
      <x:c r="WLX5881" s="25"/>
      <x:c r="WLY5881" s="25"/>
      <x:c r="WLZ5881" s="25"/>
      <x:c r="WMA5881" s="25"/>
      <x:c r="WMB5881" s="25"/>
      <x:c r="WMC5881" s="25"/>
      <x:c r="WMD5881" s="25"/>
      <x:c r="WME5881" s="25"/>
      <x:c r="WMF5881" s="25"/>
      <x:c r="WMG5881" s="25"/>
      <x:c r="WMH5881" s="25"/>
      <x:c r="WMI5881" s="25"/>
      <x:c r="WMJ5881" s="25"/>
      <x:c r="WMK5881" s="25"/>
      <x:c r="WML5881" s="25"/>
      <x:c r="WMM5881" s="25"/>
      <x:c r="WMN5881" s="25"/>
      <x:c r="WMO5881" s="25"/>
      <x:c r="WMP5881" s="25"/>
      <x:c r="WMQ5881" s="25"/>
      <x:c r="WMR5881" s="25"/>
      <x:c r="WMS5881" s="25"/>
      <x:c r="WMT5881" s="25"/>
      <x:c r="WMU5881" s="25"/>
      <x:c r="WMV5881" s="25"/>
      <x:c r="WMW5881" s="25"/>
      <x:c r="WMX5881" s="25"/>
      <x:c r="WMY5881" s="25"/>
      <x:c r="WMZ5881" s="25"/>
      <x:c r="WNA5881" s="25"/>
      <x:c r="WNB5881" s="25"/>
      <x:c r="WNC5881" s="25"/>
      <x:c r="WND5881" s="25"/>
      <x:c r="WNE5881" s="25"/>
      <x:c r="WNF5881" s="25"/>
      <x:c r="WNG5881" s="25"/>
      <x:c r="WNH5881" s="25"/>
      <x:c r="WNI5881" s="25"/>
      <x:c r="WNJ5881" s="25"/>
      <x:c r="WNK5881" s="25"/>
      <x:c r="WNL5881" s="25"/>
      <x:c r="WNM5881" s="25"/>
      <x:c r="WNN5881" s="25"/>
      <x:c r="WNO5881" s="25"/>
      <x:c r="WNP5881" s="25"/>
      <x:c r="WNQ5881" s="25"/>
      <x:c r="WNR5881" s="25"/>
      <x:c r="WNS5881" s="25"/>
      <x:c r="WNT5881" s="25"/>
      <x:c r="WNU5881" s="25"/>
      <x:c r="WNV5881" s="25"/>
      <x:c r="WNW5881" s="25"/>
      <x:c r="WNX5881" s="25"/>
      <x:c r="WNY5881" s="25"/>
      <x:c r="WNZ5881" s="25"/>
      <x:c r="WOA5881" s="25"/>
      <x:c r="WOB5881" s="25"/>
      <x:c r="WOC5881" s="25"/>
      <x:c r="WOD5881" s="25"/>
      <x:c r="WOE5881" s="25"/>
      <x:c r="WOF5881" s="25"/>
      <x:c r="WOG5881" s="25"/>
      <x:c r="WOH5881" s="25"/>
      <x:c r="WOI5881" s="25"/>
      <x:c r="WOJ5881" s="25"/>
      <x:c r="WOK5881" s="25"/>
      <x:c r="WOL5881" s="25"/>
      <x:c r="WOM5881" s="25"/>
      <x:c r="WON5881" s="25"/>
      <x:c r="WOO5881" s="25"/>
      <x:c r="WOP5881" s="25"/>
      <x:c r="WOQ5881" s="25"/>
      <x:c r="WOR5881" s="25"/>
      <x:c r="WOS5881" s="25"/>
      <x:c r="WOT5881" s="25"/>
      <x:c r="WOU5881" s="25"/>
      <x:c r="WOV5881" s="25"/>
      <x:c r="WOW5881" s="25"/>
      <x:c r="WOX5881" s="25"/>
      <x:c r="WOY5881" s="25"/>
      <x:c r="WOZ5881" s="25"/>
      <x:c r="WPA5881" s="25"/>
      <x:c r="WPB5881" s="25"/>
      <x:c r="WPC5881" s="25"/>
      <x:c r="WPD5881" s="25"/>
      <x:c r="WPE5881" s="25"/>
      <x:c r="WPF5881" s="25"/>
      <x:c r="WPG5881" s="25"/>
      <x:c r="WPH5881" s="25"/>
      <x:c r="WPI5881" s="25"/>
      <x:c r="WPJ5881" s="25"/>
      <x:c r="WPK5881" s="25"/>
      <x:c r="WPL5881" s="25"/>
      <x:c r="WPM5881" s="25"/>
      <x:c r="WPN5881" s="25"/>
      <x:c r="WPO5881" s="25"/>
      <x:c r="WPP5881" s="25"/>
      <x:c r="WPQ5881" s="25"/>
      <x:c r="WPR5881" s="25"/>
      <x:c r="WPS5881" s="25"/>
      <x:c r="WPT5881" s="25"/>
      <x:c r="WPU5881" s="25"/>
      <x:c r="WPV5881" s="25"/>
      <x:c r="WPW5881" s="25"/>
      <x:c r="WPX5881" s="25"/>
      <x:c r="WPY5881" s="25"/>
      <x:c r="WPZ5881" s="25"/>
      <x:c r="WQA5881" s="25"/>
      <x:c r="WQB5881" s="25"/>
      <x:c r="WQC5881" s="25"/>
      <x:c r="WQD5881" s="25"/>
      <x:c r="WQE5881" s="25"/>
      <x:c r="WQF5881" s="25"/>
      <x:c r="WQG5881" s="25"/>
      <x:c r="WQH5881" s="25"/>
      <x:c r="WQI5881" s="25"/>
      <x:c r="WQJ5881" s="25"/>
      <x:c r="WQK5881" s="25"/>
      <x:c r="WQL5881" s="25"/>
      <x:c r="WQM5881" s="25"/>
      <x:c r="WQN5881" s="25"/>
      <x:c r="WQO5881" s="25"/>
      <x:c r="WQP5881" s="25"/>
      <x:c r="WQQ5881" s="25"/>
      <x:c r="WQR5881" s="25"/>
      <x:c r="WQS5881" s="25"/>
      <x:c r="WQT5881" s="25"/>
      <x:c r="WQU5881" s="25"/>
      <x:c r="WQV5881" s="25"/>
      <x:c r="WQW5881" s="25"/>
      <x:c r="WQX5881" s="25"/>
      <x:c r="WQY5881" s="25"/>
      <x:c r="WQZ5881" s="25"/>
      <x:c r="WRA5881" s="25"/>
      <x:c r="WRB5881" s="25"/>
      <x:c r="WRC5881" s="25"/>
      <x:c r="WRD5881" s="25"/>
      <x:c r="WRE5881" s="25"/>
      <x:c r="WRF5881" s="25"/>
      <x:c r="WRG5881" s="25"/>
      <x:c r="WRH5881" s="25"/>
      <x:c r="WRI5881" s="25"/>
      <x:c r="WRJ5881" s="25"/>
      <x:c r="WRK5881" s="25"/>
      <x:c r="WRL5881" s="25"/>
      <x:c r="WRM5881" s="25"/>
      <x:c r="WRN5881" s="25"/>
      <x:c r="WRO5881" s="25"/>
      <x:c r="WRP5881" s="25"/>
      <x:c r="WRQ5881" s="25"/>
      <x:c r="WRR5881" s="25"/>
      <x:c r="WRS5881" s="25"/>
      <x:c r="WRT5881" s="25"/>
      <x:c r="WRU5881" s="25"/>
      <x:c r="WRV5881" s="25"/>
      <x:c r="WRW5881" s="25"/>
      <x:c r="WRX5881" s="25"/>
      <x:c r="WRY5881" s="25"/>
      <x:c r="WRZ5881" s="25"/>
      <x:c r="WSA5881" s="25"/>
      <x:c r="WSB5881" s="25"/>
      <x:c r="WSC5881" s="25"/>
      <x:c r="WSD5881" s="25"/>
      <x:c r="WSE5881" s="25"/>
      <x:c r="WSF5881" s="25"/>
      <x:c r="WSG5881" s="25"/>
      <x:c r="WSH5881" s="25"/>
      <x:c r="WSI5881" s="25"/>
      <x:c r="WSJ5881" s="25"/>
      <x:c r="WSK5881" s="25"/>
      <x:c r="WSL5881" s="25"/>
      <x:c r="WSM5881" s="25"/>
      <x:c r="WSN5881" s="25"/>
      <x:c r="WSO5881" s="25"/>
      <x:c r="WSP5881" s="25"/>
      <x:c r="WSQ5881" s="25"/>
      <x:c r="WSR5881" s="25"/>
      <x:c r="WSS5881" s="25"/>
      <x:c r="WST5881" s="25"/>
      <x:c r="WSU5881" s="25"/>
      <x:c r="WSV5881" s="25"/>
      <x:c r="WSW5881" s="25"/>
      <x:c r="WSX5881" s="25"/>
      <x:c r="WSY5881" s="25"/>
      <x:c r="WSZ5881" s="25"/>
      <x:c r="WTA5881" s="25"/>
      <x:c r="WTB5881" s="25"/>
      <x:c r="WTC5881" s="25"/>
      <x:c r="WTD5881" s="25"/>
      <x:c r="WTE5881" s="25"/>
      <x:c r="WTF5881" s="25"/>
      <x:c r="WTG5881" s="25"/>
      <x:c r="WTH5881" s="25"/>
      <x:c r="WTI5881" s="25"/>
      <x:c r="WTJ5881" s="25"/>
      <x:c r="WTK5881" s="25"/>
      <x:c r="WTL5881" s="25"/>
      <x:c r="WTM5881" s="25"/>
      <x:c r="WTN5881" s="25"/>
      <x:c r="WTO5881" s="25"/>
      <x:c r="WTP5881" s="25"/>
      <x:c r="WTQ5881" s="25"/>
      <x:c r="WTR5881" s="25"/>
      <x:c r="WTS5881" s="25"/>
      <x:c r="WTT5881" s="25"/>
      <x:c r="WTU5881" s="25"/>
      <x:c r="WTV5881" s="25"/>
      <x:c r="WTW5881" s="25"/>
      <x:c r="WTX5881" s="25"/>
      <x:c r="WTY5881" s="25"/>
      <x:c r="WTZ5881" s="25"/>
      <x:c r="WUA5881" s="25"/>
      <x:c r="WUB5881" s="25"/>
      <x:c r="WUC5881" s="25"/>
      <x:c r="WUD5881" s="25"/>
      <x:c r="WUE5881" s="25"/>
      <x:c r="WUF5881" s="25"/>
      <x:c r="WUG5881" s="25"/>
      <x:c r="WUH5881" s="25"/>
      <x:c r="WUI5881" s="25"/>
      <x:c r="WUJ5881" s="25"/>
      <x:c r="WUK5881" s="25"/>
      <x:c r="WUL5881" s="25"/>
      <x:c r="WUM5881" s="25"/>
      <x:c r="WUN5881" s="25"/>
      <x:c r="WUO5881" s="25"/>
      <x:c r="WUP5881" s="25"/>
      <x:c r="WUQ5881" s="25"/>
      <x:c r="WUR5881" s="25"/>
      <x:c r="WUS5881" s="25"/>
      <x:c r="WUT5881" s="25"/>
      <x:c r="WUU5881" s="25"/>
      <x:c r="WUV5881" s="25"/>
      <x:c r="WUW5881" s="25"/>
      <x:c r="WUX5881" s="25"/>
      <x:c r="WUY5881" s="25"/>
      <x:c r="WUZ5881" s="25"/>
      <x:c r="WVA5881" s="25"/>
      <x:c r="WVB5881" s="25"/>
      <x:c r="WVC5881" s="25"/>
      <x:c r="WVD5881" s="25"/>
      <x:c r="WVE5881" s="25"/>
      <x:c r="WVF5881" s="25"/>
      <x:c r="WVG5881" s="25"/>
      <x:c r="WVH5881" s="25"/>
      <x:c r="WVI5881" s="25"/>
      <x:c r="WVJ5881" s="25"/>
      <x:c r="WVK5881" s="25"/>
      <x:c r="WVL5881" s="25"/>
      <x:c r="WVM5881" s="25"/>
      <x:c r="WVN5881" s="25"/>
      <x:c r="WVO5881" s="25"/>
      <x:c r="WVP5881" s="25"/>
      <x:c r="WVQ5881" s="25"/>
      <x:c r="WVR5881" s="25"/>
      <x:c r="WVS5881" s="25"/>
      <x:c r="WVT5881" s="25"/>
      <x:c r="WVU5881" s="25"/>
      <x:c r="WVV5881" s="25"/>
      <x:c r="WVW5881" s="25"/>
      <x:c r="WVX5881" s="25"/>
      <x:c r="WVY5881" s="25"/>
      <x:c r="WVZ5881" s="25"/>
      <x:c r="WWA5881" s="25"/>
      <x:c r="WWB5881" s="25"/>
      <x:c r="WWC5881" s="25"/>
      <x:c r="WWD5881" s="25"/>
      <x:c r="WWE5881" s="25"/>
      <x:c r="WWF5881" s="25"/>
      <x:c r="WWG5881" s="25"/>
      <x:c r="WWH5881" s="25"/>
      <x:c r="WWI5881" s="25"/>
      <x:c r="WWJ5881" s="25"/>
      <x:c r="WWK5881" s="25"/>
      <x:c r="WWL5881" s="25"/>
      <x:c r="WWM5881" s="25"/>
      <x:c r="WWN5881" s="25"/>
      <x:c r="WWO5881" s="25"/>
      <x:c r="WWP5881" s="25"/>
      <x:c r="WWQ5881" s="25"/>
      <x:c r="WWR5881" s="25"/>
      <x:c r="WWS5881" s="25"/>
      <x:c r="WWT5881" s="25"/>
      <x:c r="WWU5881" s="25"/>
      <x:c r="WWV5881" s="25"/>
      <x:c r="WWW5881" s="25"/>
      <x:c r="WWX5881" s="25"/>
      <x:c r="WWY5881" s="25"/>
      <x:c r="WWZ5881" s="25"/>
      <x:c r="WXA5881" s="25"/>
      <x:c r="WXB5881" s="25"/>
      <x:c r="WXC5881" s="25"/>
      <x:c r="WXD5881" s="25"/>
      <x:c r="WXE5881" s="25"/>
      <x:c r="WXF5881" s="25"/>
      <x:c r="WXG5881" s="25"/>
      <x:c r="WXH5881" s="25"/>
      <x:c r="WXI5881" s="25"/>
      <x:c r="WXJ5881" s="25"/>
      <x:c r="WXK5881" s="25"/>
      <x:c r="WXL5881" s="25"/>
      <x:c r="WXM5881" s="25"/>
      <x:c r="WXN5881" s="25"/>
      <x:c r="WXO5881" s="25"/>
      <x:c r="WXP5881" s="25"/>
      <x:c r="WXQ5881" s="25"/>
      <x:c r="WXR5881" s="25"/>
      <x:c r="WXS5881" s="25"/>
      <x:c r="WXT5881" s="25"/>
      <x:c r="WXU5881" s="25"/>
      <x:c r="WXV5881" s="25"/>
      <x:c r="WXW5881" s="25"/>
      <x:c r="WXX5881" s="25"/>
      <x:c r="WXY5881" s="25"/>
      <x:c r="WXZ5881" s="25"/>
      <x:c r="WYA5881" s="25"/>
      <x:c r="WYB5881" s="25"/>
      <x:c r="WYC5881" s="25"/>
      <x:c r="WYD5881" s="25"/>
      <x:c r="WYE5881" s="25"/>
      <x:c r="WYF5881" s="25"/>
      <x:c r="WYG5881" s="25"/>
      <x:c r="WYH5881" s="25"/>
      <x:c r="WYI5881" s="25"/>
      <x:c r="WYJ5881" s="25"/>
      <x:c r="WYK5881" s="25"/>
      <x:c r="WYL5881" s="25"/>
      <x:c r="WYM5881" s="25"/>
      <x:c r="WYN5881" s="25"/>
      <x:c r="WYO5881" s="25"/>
      <x:c r="WYP5881" s="25"/>
      <x:c r="WYQ5881" s="25"/>
      <x:c r="WYR5881" s="25"/>
      <x:c r="WYS5881" s="25"/>
      <x:c r="WYT5881" s="25"/>
      <x:c r="WYU5881" s="25"/>
      <x:c r="WYV5881" s="25"/>
      <x:c r="WYW5881" s="25"/>
      <x:c r="WYX5881" s="25"/>
      <x:c r="WYY5881" s="25"/>
      <x:c r="WYZ5881" s="25"/>
      <x:c r="WZA5881" s="25"/>
      <x:c r="WZB5881" s="25"/>
      <x:c r="WZC5881" s="25"/>
      <x:c r="WZD5881" s="25"/>
      <x:c r="WZE5881" s="25"/>
      <x:c r="WZF5881" s="25"/>
      <x:c r="WZG5881" s="25"/>
      <x:c r="WZH5881" s="25"/>
      <x:c r="WZI5881" s="25"/>
      <x:c r="WZJ5881" s="25"/>
      <x:c r="WZK5881" s="25"/>
      <x:c r="WZL5881" s="25"/>
      <x:c r="WZM5881" s="25"/>
      <x:c r="WZN5881" s="25"/>
      <x:c r="WZO5881" s="25"/>
      <x:c r="WZP5881" s="25"/>
      <x:c r="WZQ5881" s="25"/>
      <x:c r="WZR5881" s="25"/>
      <x:c r="WZS5881" s="25"/>
      <x:c r="WZT5881" s="25"/>
      <x:c r="WZU5881" s="25"/>
      <x:c r="WZV5881" s="25"/>
      <x:c r="WZW5881" s="25"/>
      <x:c r="WZX5881" s="25"/>
      <x:c r="WZY5881" s="25"/>
      <x:c r="WZZ5881" s="25"/>
      <x:c r="XAA5881" s="25"/>
      <x:c r="XAB5881" s="25"/>
      <x:c r="XAC5881" s="25"/>
      <x:c r="XAD5881" s="25"/>
      <x:c r="XAE5881" s="25"/>
      <x:c r="XAF5881" s="25"/>
      <x:c r="XAG5881" s="25"/>
      <x:c r="XAH5881" s="25"/>
      <x:c r="XAI5881" s="25"/>
      <x:c r="XAJ5881" s="25"/>
      <x:c r="XAK5881" s="25"/>
      <x:c r="XAL5881" s="25"/>
      <x:c r="XAM5881" s="25"/>
      <x:c r="XAN5881" s="25"/>
      <x:c r="XAO5881" s="25"/>
      <x:c r="XAP5881" s="25"/>
      <x:c r="XAQ5881" s="25"/>
      <x:c r="XAR5881" s="25"/>
      <x:c r="XAS5881" s="25"/>
      <x:c r="XAT5881" s="25"/>
      <x:c r="XAU5881" s="25"/>
      <x:c r="XAV5881" s="25"/>
      <x:c r="XAW5881" s="25"/>
      <x:c r="XAX5881" s="25"/>
      <x:c r="XAY5881" s="25"/>
      <x:c r="XAZ5881" s="25"/>
      <x:c r="XBA5881" s="25"/>
      <x:c r="XBB5881" s="25"/>
      <x:c r="XBC5881" s="25"/>
      <x:c r="XBD5881" s="25"/>
      <x:c r="XBE5881" s="25"/>
      <x:c r="XBF5881" s="25"/>
      <x:c r="XBG5881" s="25"/>
      <x:c r="XBH5881" s="25"/>
      <x:c r="XBI5881" s="25"/>
      <x:c r="XBJ5881" s="25"/>
      <x:c r="XBK5881" s="25"/>
      <x:c r="XBL5881" s="25"/>
      <x:c r="XBM5881" s="25"/>
      <x:c r="XBN5881" s="25"/>
      <x:c r="XBO5881" s="25"/>
      <x:c r="XBP5881" s="25"/>
      <x:c r="XBQ5881" s="25"/>
      <x:c r="XBR5881" s="25"/>
      <x:c r="XBS5881" s="25"/>
      <x:c r="XBT5881" s="25"/>
      <x:c r="XBU5881" s="25"/>
      <x:c r="XBV5881" s="25"/>
      <x:c r="XBW5881" s="25"/>
      <x:c r="XBX5881" s="25"/>
      <x:c r="XBY5881" s="25"/>
      <x:c r="XBZ5881" s="25"/>
      <x:c r="XCA5881" s="25"/>
      <x:c r="XCB5881" s="25"/>
      <x:c r="XCC5881" s="25"/>
      <x:c r="XCD5881" s="25"/>
      <x:c r="XCE5881" s="25"/>
      <x:c r="XCF5881" s="25"/>
      <x:c r="XCG5881" s="25"/>
      <x:c r="XCH5881" s="25"/>
      <x:c r="XCI5881" s="25"/>
      <x:c r="XCJ5881" s="25"/>
      <x:c r="XCK5881" s="25"/>
      <x:c r="XCL5881" s="25"/>
      <x:c r="XCM5881" s="25"/>
      <x:c r="XCN5881" s="25"/>
      <x:c r="XCO5881" s="25"/>
      <x:c r="XCP5881" s="25"/>
      <x:c r="XCQ5881" s="25"/>
      <x:c r="XCR5881" s="25"/>
      <x:c r="XCS5881" s="25"/>
      <x:c r="XCT5881" s="25"/>
      <x:c r="XCU5881" s="25"/>
      <x:c r="XCV5881" s="25"/>
      <x:c r="XCW5881" s="25"/>
      <x:c r="XCX5881" s="25"/>
      <x:c r="XCY5881" s="25"/>
      <x:c r="XCZ5881" s="25"/>
      <x:c r="XDA5881" s="25"/>
      <x:c r="XDB5881" s="25"/>
      <x:c r="XDC5881" s="25"/>
      <x:c r="XDD5881" s="25"/>
      <x:c r="XDE5881" s="25"/>
      <x:c r="XDF5881" s="25"/>
      <x:c r="XDG5881" s="25"/>
      <x:c r="XDH5881" s="25"/>
      <x:c r="XDI5881" s="25"/>
      <x:c r="XDJ5881" s="25"/>
      <x:c r="XDK5881" s="25"/>
      <x:c r="XDL5881" s="25"/>
      <x:c r="XDM5881" s="25"/>
      <x:c r="XDN5881" s="25"/>
      <x:c r="XDO5881" s="25"/>
      <x:c r="XDP5881" s="25"/>
      <x:c r="XDQ5881" s="25"/>
      <x:c r="XDR5881" s="25"/>
      <x:c r="XDS5881" s="25"/>
      <x:c r="XDT5881" s="25"/>
      <x:c r="XDU5881" s="25"/>
      <x:c r="XDV5881" s="25"/>
      <x:c r="XDW5881" s="25"/>
      <x:c r="XDX5881" s="25"/>
      <x:c r="XDY5881" s="25"/>
      <x:c r="XDZ5881" s="25"/>
      <x:c r="XEA5881" s="25"/>
      <x:c r="XEB5881" s="25"/>
      <x:c r="XEC5881" s="25"/>
      <x:c r="XED5881" s="25"/>
      <x:c r="XEE5881" s="25"/>
      <x:c r="XEF5881" s="25"/>
      <x:c r="XEG5881" s="25"/>
      <x:c r="XEH5881" s="25"/>
      <x:c r="XEI5881" s="25"/>
      <x:c r="XEJ5881" s="25"/>
      <x:c r="XEK5881" s="25"/>
      <x:c r="XEL5881" s="25"/>
      <x:c r="XEM5881" s="25"/>
      <x:c r="XEN5881" s="25"/>
      <x:c r="XEO5881" s="25"/>
      <x:c r="XEP5881" s="25"/>
      <x:c r="XEQ5881" s="25"/>
      <x:c r="XER5881" s="25"/>
      <x:c r="XES5881" s="25"/>
      <x:c r="XET5881" s="25"/>
      <x:c r="XEU5881" s="25"/>
      <x:c r="XEV5881" s="25"/>
      <x:c r="XEW5881" s="25"/>
      <x:c r="XEX5881" s="25"/>
      <x:c r="XEY5881" s="25"/>
      <x:c r="XEZ5881" s="25"/>
      <x:c r="XFA5881" s="25"/>
      <x:c r="XFB5881" s="25"/>
      <x:c r="XFC5881" s="25"/>
      <x:c r="XFD5881" s="25"/>
    </x:row>
    <x:row r="5882" spans="1:16384" customFormat="1">
      <x:c r="A5882" s="25">
        <x:v>469441</x:v>
      </x:c>
      <x:c r="B5882" s="25">
        <x:v>1372</x:v>
      </x:c>
      <x:c r="C5882" s="25">
        <x:v>0.7</x:v>
      </x:c>
      <x:c r="D5882" s="25"/>
      <x:c r="E5882" s="25"/>
      <x:c r="F5882" s="25"/>
      <x:c r="G5882" s="25">
        <x:v>1</x:v>
      </x:c>
      <x:c r="H5882" s="25"/>
      <x:c r="I5882" s="25" t="s">
        <x:v>100</x:v>
      </x:c>
      <x:c r="J5882" s="25"/>
      <x:c r="K5882" s="25"/>
      <x:c r="L5882" s="25"/>
      <x:c r="M5882" s="25">
        <x:v>5049</x:v>
      </x:c>
      <x:c r="N5882" s="25"/>
      <x:c r="O5882" s="25" t="s">
        <x:v>101</x:v>
      </x:c>
      <x:c r="P5882" s="25"/>
      <x:c r="Q5882" s="25"/>
      <x:c r="R5882" s="25"/>
      <x:c r="S5882" s="25"/>
      <x:c r="T5882" s="25"/>
      <x:c r="U5882" s="25"/>
      <x:c r="V5882" s="25"/>
      <x:c r="W5882" s="25"/>
      <x:c r="X5882" s="25"/>
      <x:c r="Y5882" s="25"/>
      <x:c r="Z5882" s="25"/>
      <x:c r="AA5882" s="25"/>
      <x:c r="AB5882" s="25"/>
      <x:c r="AC5882" s="25"/>
      <x:c r="AD5882" s="25"/>
      <x:c r="AE5882" s="25"/>
      <x:c r="AF5882" s="25"/>
      <x:c r="AG5882" s="25"/>
      <x:c r="AH5882" s="25"/>
      <x:c r="AI5882" s="25"/>
      <x:c r="AJ5882" s="25"/>
      <x:c r="AK5882" s="25"/>
      <x:c r="AL5882" s="25" t="s">
        <x:v>851</x:v>
      </x:c>
      <x:c r="AM5882" s="25"/>
      <x:c r="AN5882" s="25"/>
      <x:c r="AO5882" s="25"/>
      <x:c r="AP5882" s="25"/>
      <x:c r="AQ5882" s="25"/>
      <x:c r="AR5882" s="25"/>
      <x:c r="AS5882" s="25"/>
      <x:c r="AT5882" s="25"/>
      <x:c r="AU5882" s="25"/>
      <x:c r="AV5882" s="25"/>
      <x:c r="AW5882" s="25"/>
      <x:c r="AX5882" s="25"/>
      <x:c r="AY5882" s="25"/>
      <x:c r="AZ5882" s="25"/>
      <x:c r="BA5882" s="25"/>
      <x:c r="BB5882" s="25"/>
      <x:c r="BC5882" s="25"/>
      <x:c r="BD5882" s="25"/>
      <x:c r="BE5882" s="25"/>
      <x:c r="BF5882" s="25"/>
      <x:c r="BG5882" s="25"/>
      <x:c r="BH5882" s="25"/>
      <x:c r="BI5882" s="25"/>
      <x:c r="BJ5882" s="25"/>
      <x:c r="BK5882" s="25"/>
      <x:c r="BL5882" s="25"/>
      <x:c r="BM5882" s="25"/>
      <x:c r="BN5882" s="25"/>
      <x:c r="BO5882" s="25"/>
      <x:c r="BP5882" s="25"/>
      <x:c r="BQ5882" s="25"/>
      <x:c r="BR5882" s="25"/>
      <x:c r="BS5882" s="25"/>
      <x:c r="BT5882" s="25"/>
      <x:c r="BU5882" s="25"/>
      <x:c r="BV5882" s="25"/>
      <x:c r="BW5882" s="25"/>
      <x:c r="BX5882" s="25"/>
      <x:c r="BY5882" s="25"/>
      <x:c r="BZ5882" s="25"/>
      <x:c r="CA5882" s="25"/>
      <x:c r="CB5882" s="25"/>
      <x:c r="CC5882" s="25"/>
      <x:c r="CD5882" s="25"/>
      <x:c r="CE5882" s="25"/>
      <x:c r="CF5882" s="25"/>
      <x:c r="CG5882" s="25"/>
      <x:c r="CH5882" s="25"/>
      <x:c r="CI5882" s="25"/>
      <x:c r="CJ5882" s="25"/>
      <x:c r="CK5882" s="25"/>
      <x:c r="CL5882" s="25"/>
      <x:c r="CM5882" s="25"/>
      <x:c r="CN5882" s="25"/>
      <x:c r="CO5882" s="25"/>
      <x:c r="CP5882" s="25"/>
      <x:c r="CQ5882" s="25"/>
      <x:c r="CR5882" s="25"/>
      <x:c r="CS5882" s="25"/>
      <x:c r="CT5882" s="25"/>
      <x:c r="CU5882" s="25"/>
      <x:c r="CV5882" s="25"/>
      <x:c r="CW5882" s="25"/>
      <x:c r="CX5882" s="25"/>
      <x:c r="CY5882" s="25"/>
      <x:c r="CZ5882" s="25"/>
      <x:c r="DA5882" s="25"/>
      <x:c r="DB5882" s="25"/>
      <x:c r="DC5882" s="25"/>
      <x:c r="DD5882" s="25"/>
      <x:c r="DE5882" s="25"/>
      <x:c r="DF5882" s="25"/>
      <x:c r="DG5882" s="25"/>
      <x:c r="DH5882" s="25"/>
      <x:c r="DI5882" s="25"/>
      <x:c r="DJ5882" s="25"/>
      <x:c r="DK5882" s="25"/>
      <x:c r="DL5882" s="25"/>
      <x:c r="DM5882" s="25"/>
      <x:c r="DN5882" s="25"/>
      <x:c r="DO5882" s="25"/>
      <x:c r="DP5882" s="25"/>
      <x:c r="DQ5882" s="25"/>
      <x:c r="DR5882" s="25"/>
      <x:c r="DS5882" s="25"/>
      <x:c r="DT5882" s="25"/>
      <x:c r="DU5882" s="25"/>
      <x:c r="DV5882" s="25"/>
      <x:c r="DW5882" s="25"/>
      <x:c r="DX5882" s="25"/>
      <x:c r="DY5882" s="25"/>
      <x:c r="DZ5882" s="25"/>
      <x:c r="EA5882" s="25"/>
      <x:c r="EB5882" s="25"/>
      <x:c r="EC5882" s="25"/>
      <x:c r="ED5882" s="25"/>
      <x:c r="EE5882" s="25"/>
      <x:c r="EF5882" s="25"/>
      <x:c r="EG5882" s="25"/>
      <x:c r="EH5882" s="25"/>
      <x:c r="EI5882" s="25"/>
      <x:c r="EJ5882" s="25"/>
      <x:c r="EK5882" s="25"/>
      <x:c r="EL5882" s="25"/>
      <x:c r="EM5882" s="25"/>
      <x:c r="EN5882" s="25"/>
      <x:c r="EO5882" s="25"/>
      <x:c r="EP5882" s="25"/>
      <x:c r="EQ5882" s="25"/>
      <x:c r="ER5882" s="25"/>
      <x:c r="ES5882" s="25"/>
      <x:c r="ET5882" s="25"/>
      <x:c r="EU5882" s="25"/>
      <x:c r="EV5882" s="25"/>
      <x:c r="EW5882" s="25"/>
      <x:c r="EX5882" s="25"/>
      <x:c r="EY5882" s="25"/>
      <x:c r="EZ5882" s="25"/>
      <x:c r="FA5882" s="25"/>
      <x:c r="FB5882" s="25"/>
      <x:c r="FC5882" s="25"/>
      <x:c r="FD5882" s="25"/>
      <x:c r="FE5882" s="25"/>
      <x:c r="FF5882" s="25"/>
      <x:c r="FG5882" s="25"/>
      <x:c r="FH5882" s="25"/>
      <x:c r="FI5882" s="25"/>
      <x:c r="FJ5882" s="25"/>
      <x:c r="FK5882" s="25"/>
      <x:c r="FL5882" s="25"/>
      <x:c r="FM5882" s="25"/>
      <x:c r="FN5882" s="25"/>
      <x:c r="FO5882" s="25"/>
      <x:c r="FP5882" s="25"/>
      <x:c r="FQ5882" s="25"/>
      <x:c r="FR5882" s="25"/>
      <x:c r="FS5882" s="25"/>
      <x:c r="FT5882" s="25"/>
      <x:c r="FU5882" s="25"/>
      <x:c r="FV5882" s="25"/>
      <x:c r="FW5882" s="25"/>
      <x:c r="FX5882" s="25"/>
      <x:c r="FY5882" s="25"/>
      <x:c r="FZ5882" s="25"/>
      <x:c r="GA5882" s="25"/>
      <x:c r="GB5882" s="25"/>
      <x:c r="GC5882" s="25"/>
      <x:c r="GD5882" s="25"/>
      <x:c r="GE5882" s="25"/>
      <x:c r="GF5882" s="25"/>
      <x:c r="GG5882" s="25"/>
      <x:c r="GH5882" s="25"/>
      <x:c r="GI5882" s="25"/>
      <x:c r="GJ5882" s="25"/>
      <x:c r="GK5882" s="25"/>
      <x:c r="GL5882" s="25"/>
      <x:c r="GM5882" s="25"/>
      <x:c r="GN5882" s="25"/>
      <x:c r="GO5882" s="25"/>
      <x:c r="GP5882" s="25"/>
      <x:c r="GQ5882" s="25"/>
      <x:c r="GR5882" s="25"/>
      <x:c r="GS5882" s="25"/>
      <x:c r="GT5882" s="25"/>
      <x:c r="GU5882" s="25"/>
      <x:c r="GV5882" s="25"/>
      <x:c r="GW5882" s="25"/>
      <x:c r="GX5882" s="25"/>
      <x:c r="GY5882" s="25"/>
      <x:c r="GZ5882" s="25"/>
      <x:c r="HA5882" s="25"/>
      <x:c r="HB5882" s="25"/>
      <x:c r="HC5882" s="25"/>
      <x:c r="HD5882" s="25"/>
      <x:c r="HE5882" s="25"/>
      <x:c r="HF5882" s="25"/>
      <x:c r="HG5882" s="25"/>
      <x:c r="HH5882" s="25"/>
      <x:c r="HI5882" s="25"/>
      <x:c r="HJ5882" s="25"/>
      <x:c r="HK5882" s="25"/>
      <x:c r="HL5882" s="25"/>
      <x:c r="HM5882" s="25"/>
      <x:c r="HN5882" s="25"/>
      <x:c r="HO5882" s="25"/>
      <x:c r="HP5882" s="25"/>
      <x:c r="HQ5882" s="25"/>
      <x:c r="HR5882" s="25"/>
      <x:c r="HS5882" s="25"/>
      <x:c r="HT5882" s="25"/>
      <x:c r="HU5882" s="25"/>
      <x:c r="HV5882" s="25"/>
      <x:c r="HW5882" s="25"/>
      <x:c r="HX5882" s="25"/>
      <x:c r="HY5882" s="25"/>
      <x:c r="HZ5882" s="25"/>
      <x:c r="IA5882" s="25"/>
      <x:c r="IB5882" s="25"/>
      <x:c r="IC5882" s="25"/>
      <x:c r="ID5882" s="25"/>
      <x:c r="IE5882" s="25"/>
      <x:c r="IF5882" s="25"/>
      <x:c r="IG5882" s="25"/>
      <x:c r="IH5882" s="25"/>
      <x:c r="II5882" s="25"/>
      <x:c r="IJ5882" s="25"/>
      <x:c r="IK5882" s="25"/>
      <x:c r="IL5882" s="25"/>
      <x:c r="IM5882" s="25"/>
      <x:c r="IN5882" s="25"/>
      <x:c r="IO5882" s="25"/>
      <x:c r="IP5882" s="25"/>
      <x:c r="IQ5882" s="25"/>
      <x:c r="IR5882" s="25"/>
      <x:c r="IS5882" s="25"/>
      <x:c r="IT5882" s="25"/>
      <x:c r="IU5882" s="25"/>
      <x:c r="IV5882" s="25"/>
      <x:c r="IW5882" s="25"/>
      <x:c r="IX5882" s="25"/>
      <x:c r="IY5882" s="25"/>
      <x:c r="IZ5882" s="25"/>
      <x:c r="JA5882" s="25"/>
      <x:c r="JB5882" s="25"/>
      <x:c r="JC5882" s="25"/>
      <x:c r="JD5882" s="25"/>
      <x:c r="JE5882" s="25"/>
      <x:c r="JF5882" s="25"/>
      <x:c r="JG5882" s="25"/>
      <x:c r="JH5882" s="25"/>
      <x:c r="JI5882" s="25"/>
      <x:c r="JJ5882" s="25"/>
      <x:c r="JK5882" s="25"/>
      <x:c r="JL5882" s="25"/>
      <x:c r="JM5882" s="25"/>
      <x:c r="JN5882" s="25"/>
      <x:c r="JO5882" s="25"/>
      <x:c r="JP5882" s="25"/>
      <x:c r="JQ5882" s="25"/>
      <x:c r="JR5882" s="25"/>
      <x:c r="JS5882" s="25"/>
      <x:c r="JT5882" s="25"/>
      <x:c r="JU5882" s="25"/>
      <x:c r="JV5882" s="25"/>
      <x:c r="JW5882" s="25"/>
      <x:c r="JX5882" s="25"/>
      <x:c r="JY5882" s="25"/>
      <x:c r="JZ5882" s="25"/>
      <x:c r="KA5882" s="25"/>
      <x:c r="KB5882" s="25"/>
      <x:c r="KC5882" s="25"/>
      <x:c r="KD5882" s="25"/>
      <x:c r="KE5882" s="25"/>
      <x:c r="KF5882" s="25"/>
      <x:c r="KG5882" s="25"/>
      <x:c r="KH5882" s="25"/>
      <x:c r="KI5882" s="25"/>
      <x:c r="KJ5882" s="25"/>
      <x:c r="KK5882" s="25"/>
      <x:c r="KL5882" s="25"/>
      <x:c r="KM5882" s="25"/>
      <x:c r="KN5882" s="25"/>
      <x:c r="KO5882" s="25"/>
      <x:c r="KP5882" s="25"/>
      <x:c r="KQ5882" s="25"/>
      <x:c r="KR5882" s="25"/>
      <x:c r="KS5882" s="25"/>
      <x:c r="KT5882" s="25"/>
      <x:c r="KU5882" s="25"/>
      <x:c r="KV5882" s="25"/>
      <x:c r="KW5882" s="25"/>
      <x:c r="KX5882" s="25"/>
      <x:c r="KY5882" s="25"/>
      <x:c r="KZ5882" s="25"/>
      <x:c r="LA5882" s="25"/>
      <x:c r="LB5882" s="25"/>
      <x:c r="LC5882" s="25"/>
      <x:c r="LD5882" s="25"/>
      <x:c r="LE5882" s="25"/>
      <x:c r="LF5882" s="25"/>
      <x:c r="LG5882" s="25"/>
      <x:c r="LH5882" s="25"/>
      <x:c r="LI5882" s="25"/>
      <x:c r="LJ5882" s="25"/>
      <x:c r="LK5882" s="25"/>
      <x:c r="LL5882" s="25"/>
      <x:c r="LM5882" s="25"/>
      <x:c r="LN5882" s="25"/>
      <x:c r="LO5882" s="25"/>
      <x:c r="LP5882" s="25"/>
      <x:c r="LQ5882" s="25"/>
      <x:c r="LR5882" s="25"/>
      <x:c r="LS5882" s="25"/>
      <x:c r="LT5882" s="25"/>
      <x:c r="LU5882" s="25"/>
      <x:c r="LV5882" s="25"/>
      <x:c r="LW5882" s="25"/>
      <x:c r="LX5882" s="25"/>
      <x:c r="LY5882" s="25"/>
      <x:c r="LZ5882" s="25"/>
      <x:c r="MA5882" s="25"/>
      <x:c r="MB5882" s="25"/>
      <x:c r="MC5882" s="25"/>
      <x:c r="MD5882" s="25"/>
      <x:c r="ME5882" s="25"/>
      <x:c r="MF5882" s="25"/>
      <x:c r="MG5882" s="25"/>
      <x:c r="MH5882" s="25"/>
      <x:c r="MI5882" s="25"/>
      <x:c r="MJ5882" s="25"/>
      <x:c r="MK5882" s="25"/>
      <x:c r="ML5882" s="25"/>
      <x:c r="MM5882" s="25"/>
      <x:c r="MN5882" s="25"/>
      <x:c r="MO5882" s="25"/>
      <x:c r="MP5882" s="25"/>
      <x:c r="MQ5882" s="25"/>
      <x:c r="MR5882" s="25"/>
      <x:c r="MS5882" s="25"/>
      <x:c r="MT5882" s="25"/>
      <x:c r="MU5882" s="25"/>
      <x:c r="MV5882" s="25"/>
      <x:c r="MW5882" s="25"/>
      <x:c r="MX5882" s="25"/>
      <x:c r="MY5882" s="25"/>
      <x:c r="MZ5882" s="25"/>
      <x:c r="NA5882" s="25"/>
      <x:c r="NB5882" s="25"/>
      <x:c r="NC5882" s="25"/>
      <x:c r="ND5882" s="25"/>
      <x:c r="NE5882" s="25"/>
      <x:c r="NF5882" s="25"/>
      <x:c r="NG5882" s="25"/>
      <x:c r="NH5882" s="25"/>
      <x:c r="NI5882" s="25"/>
      <x:c r="NJ5882" s="25"/>
      <x:c r="NK5882" s="25"/>
      <x:c r="NL5882" s="25"/>
      <x:c r="NM5882" s="25"/>
      <x:c r="NN5882" s="25"/>
      <x:c r="NO5882" s="25"/>
      <x:c r="NP5882" s="25"/>
      <x:c r="NQ5882" s="25"/>
      <x:c r="NR5882" s="25"/>
      <x:c r="NS5882" s="25"/>
      <x:c r="NT5882" s="25"/>
      <x:c r="NU5882" s="25"/>
      <x:c r="NV5882" s="25"/>
      <x:c r="NW5882" s="25"/>
      <x:c r="NX5882" s="25"/>
      <x:c r="NY5882" s="25"/>
      <x:c r="NZ5882" s="25"/>
      <x:c r="OA5882" s="25"/>
      <x:c r="OB5882" s="25"/>
      <x:c r="OC5882" s="25"/>
      <x:c r="OD5882" s="25"/>
      <x:c r="OE5882" s="25"/>
      <x:c r="OF5882" s="25"/>
      <x:c r="OG5882" s="25"/>
      <x:c r="OH5882" s="25"/>
      <x:c r="OI5882" s="25"/>
      <x:c r="OJ5882" s="25"/>
      <x:c r="OK5882" s="25"/>
      <x:c r="OL5882" s="25"/>
      <x:c r="OM5882" s="25"/>
      <x:c r="ON5882" s="25"/>
      <x:c r="OO5882" s="25"/>
      <x:c r="OP5882" s="25"/>
      <x:c r="OQ5882" s="25"/>
      <x:c r="OR5882" s="25"/>
      <x:c r="OS5882" s="25"/>
      <x:c r="OT5882" s="25"/>
      <x:c r="OU5882" s="25"/>
      <x:c r="OV5882" s="25"/>
      <x:c r="OW5882" s="25"/>
      <x:c r="OX5882" s="25"/>
      <x:c r="OY5882" s="25"/>
      <x:c r="OZ5882" s="25"/>
      <x:c r="PA5882" s="25"/>
      <x:c r="PB5882" s="25"/>
      <x:c r="PC5882" s="25"/>
      <x:c r="PD5882" s="25"/>
      <x:c r="PE5882" s="25"/>
      <x:c r="PF5882" s="25"/>
      <x:c r="PG5882" s="25"/>
      <x:c r="PH5882" s="25"/>
      <x:c r="PI5882" s="25"/>
      <x:c r="PJ5882" s="25"/>
      <x:c r="PK5882" s="25"/>
      <x:c r="PL5882" s="25"/>
      <x:c r="PM5882" s="25"/>
      <x:c r="PN5882" s="25"/>
      <x:c r="PO5882" s="25"/>
      <x:c r="PP5882" s="25"/>
      <x:c r="PQ5882" s="25"/>
      <x:c r="PR5882" s="25"/>
      <x:c r="PS5882" s="25"/>
      <x:c r="PT5882" s="25"/>
      <x:c r="PU5882" s="25"/>
      <x:c r="PV5882" s="25"/>
      <x:c r="PW5882" s="25"/>
      <x:c r="PX5882" s="25"/>
      <x:c r="PY5882" s="25"/>
      <x:c r="PZ5882" s="25"/>
      <x:c r="QA5882" s="25"/>
      <x:c r="QB5882" s="25"/>
      <x:c r="QC5882" s="25"/>
      <x:c r="QD5882" s="25"/>
      <x:c r="QE5882" s="25"/>
      <x:c r="QF5882" s="25"/>
      <x:c r="QG5882" s="25"/>
      <x:c r="QH5882" s="25"/>
      <x:c r="QI5882" s="25"/>
      <x:c r="QJ5882" s="25"/>
      <x:c r="QK5882" s="25"/>
      <x:c r="QL5882" s="25"/>
      <x:c r="QM5882" s="25"/>
      <x:c r="QN5882" s="25"/>
      <x:c r="QO5882" s="25"/>
      <x:c r="QP5882" s="25"/>
      <x:c r="QQ5882" s="25"/>
      <x:c r="QR5882" s="25"/>
      <x:c r="QS5882" s="25"/>
      <x:c r="QT5882" s="25"/>
      <x:c r="QU5882" s="25"/>
      <x:c r="QV5882" s="25"/>
      <x:c r="QW5882" s="25"/>
      <x:c r="QX5882" s="25"/>
      <x:c r="QY5882" s="25"/>
      <x:c r="QZ5882" s="25"/>
      <x:c r="RA5882" s="25"/>
      <x:c r="RB5882" s="25"/>
      <x:c r="RC5882" s="25"/>
      <x:c r="RD5882" s="25"/>
      <x:c r="RE5882" s="25"/>
      <x:c r="RF5882" s="25"/>
      <x:c r="RG5882" s="25"/>
      <x:c r="RH5882" s="25"/>
      <x:c r="RI5882" s="25"/>
      <x:c r="RJ5882" s="25"/>
      <x:c r="RK5882" s="25"/>
      <x:c r="RL5882" s="25"/>
      <x:c r="RM5882" s="25"/>
      <x:c r="RN5882" s="25"/>
      <x:c r="RO5882" s="25"/>
      <x:c r="RP5882" s="25"/>
      <x:c r="RQ5882" s="25"/>
      <x:c r="RR5882" s="25"/>
      <x:c r="RS5882" s="25"/>
      <x:c r="RT5882" s="25"/>
      <x:c r="RU5882" s="25"/>
      <x:c r="RV5882" s="25"/>
      <x:c r="RW5882" s="25"/>
      <x:c r="RX5882" s="25"/>
      <x:c r="RY5882" s="25"/>
      <x:c r="RZ5882" s="25"/>
      <x:c r="SA5882" s="25"/>
      <x:c r="SB5882" s="25"/>
      <x:c r="SC5882" s="25"/>
      <x:c r="SD5882" s="25"/>
      <x:c r="SE5882" s="25"/>
      <x:c r="SF5882" s="25"/>
      <x:c r="SG5882" s="25"/>
      <x:c r="SH5882" s="25"/>
      <x:c r="SI5882" s="25"/>
      <x:c r="SJ5882" s="25"/>
      <x:c r="SK5882" s="25"/>
      <x:c r="SL5882" s="25"/>
      <x:c r="SM5882" s="25"/>
      <x:c r="SN5882" s="25"/>
      <x:c r="SO5882" s="25"/>
      <x:c r="SP5882" s="25"/>
      <x:c r="SQ5882" s="25"/>
      <x:c r="SR5882" s="25"/>
      <x:c r="SS5882" s="25"/>
      <x:c r="ST5882" s="25"/>
      <x:c r="SU5882" s="25"/>
      <x:c r="SV5882" s="25"/>
      <x:c r="SW5882" s="25"/>
      <x:c r="SX5882" s="25"/>
      <x:c r="SY5882" s="25"/>
      <x:c r="SZ5882" s="25"/>
      <x:c r="TA5882" s="25"/>
      <x:c r="TB5882" s="25"/>
      <x:c r="TC5882" s="25"/>
      <x:c r="TD5882" s="25"/>
      <x:c r="TE5882" s="25"/>
      <x:c r="TF5882" s="25"/>
      <x:c r="TG5882" s="25"/>
      <x:c r="TH5882" s="25"/>
      <x:c r="TI5882" s="25"/>
      <x:c r="TJ5882" s="25"/>
      <x:c r="TK5882" s="25"/>
      <x:c r="TL5882" s="25"/>
      <x:c r="TM5882" s="25"/>
      <x:c r="TN5882" s="25"/>
      <x:c r="TO5882" s="25"/>
      <x:c r="TP5882" s="25"/>
      <x:c r="TQ5882" s="25"/>
      <x:c r="TR5882" s="25"/>
      <x:c r="TS5882" s="25"/>
      <x:c r="TT5882" s="25"/>
      <x:c r="TU5882" s="25"/>
      <x:c r="TV5882" s="25"/>
      <x:c r="TW5882" s="25"/>
      <x:c r="TX5882" s="25"/>
      <x:c r="TY5882" s="25"/>
      <x:c r="TZ5882" s="25"/>
      <x:c r="UA5882" s="25"/>
      <x:c r="UB5882" s="25"/>
      <x:c r="UC5882" s="25"/>
      <x:c r="UD5882" s="25"/>
      <x:c r="UE5882" s="25"/>
      <x:c r="UF5882" s="25"/>
      <x:c r="UG5882" s="25"/>
      <x:c r="UH5882" s="25"/>
      <x:c r="UI5882" s="25"/>
      <x:c r="UJ5882" s="25"/>
      <x:c r="UK5882" s="25"/>
      <x:c r="UL5882" s="25"/>
      <x:c r="UM5882" s="25"/>
      <x:c r="UN5882" s="25"/>
      <x:c r="UO5882" s="25"/>
      <x:c r="UP5882" s="25"/>
      <x:c r="UQ5882" s="25"/>
      <x:c r="UR5882" s="25"/>
      <x:c r="US5882" s="25"/>
      <x:c r="UT5882" s="25"/>
      <x:c r="UU5882" s="25"/>
      <x:c r="UV5882" s="25"/>
      <x:c r="UW5882" s="25"/>
      <x:c r="UX5882" s="25"/>
      <x:c r="UY5882" s="25"/>
      <x:c r="UZ5882" s="25"/>
      <x:c r="VA5882" s="25"/>
      <x:c r="VB5882" s="25"/>
      <x:c r="VC5882" s="25"/>
      <x:c r="VD5882" s="25"/>
      <x:c r="VE5882" s="25"/>
      <x:c r="VF5882" s="25"/>
      <x:c r="VG5882" s="25"/>
      <x:c r="VH5882" s="25"/>
      <x:c r="VI5882" s="25"/>
      <x:c r="VJ5882" s="25"/>
      <x:c r="VK5882" s="25"/>
      <x:c r="VL5882" s="25"/>
      <x:c r="VM5882" s="25"/>
      <x:c r="VN5882" s="25"/>
      <x:c r="VO5882" s="25"/>
      <x:c r="VP5882" s="25"/>
      <x:c r="VQ5882" s="25"/>
      <x:c r="VR5882" s="25"/>
      <x:c r="VS5882" s="25"/>
      <x:c r="VT5882" s="25"/>
      <x:c r="VU5882" s="25"/>
      <x:c r="VV5882" s="25"/>
      <x:c r="VW5882" s="25"/>
      <x:c r="VX5882" s="25"/>
      <x:c r="VY5882" s="25"/>
      <x:c r="VZ5882" s="25"/>
      <x:c r="WA5882" s="25"/>
      <x:c r="WB5882" s="25"/>
      <x:c r="WC5882" s="25"/>
      <x:c r="WD5882" s="25"/>
      <x:c r="WE5882" s="25"/>
      <x:c r="WF5882" s="25"/>
      <x:c r="WG5882" s="25"/>
      <x:c r="WH5882" s="25"/>
      <x:c r="WI5882" s="25"/>
      <x:c r="WJ5882" s="25"/>
      <x:c r="WK5882" s="25"/>
      <x:c r="WL5882" s="25"/>
      <x:c r="WM5882" s="25"/>
      <x:c r="WN5882" s="25"/>
      <x:c r="WO5882" s="25"/>
      <x:c r="WP5882" s="25"/>
      <x:c r="WQ5882" s="25"/>
      <x:c r="WR5882" s="25"/>
      <x:c r="WS5882" s="25"/>
      <x:c r="WT5882" s="25"/>
      <x:c r="WU5882" s="25"/>
      <x:c r="WV5882" s="25"/>
      <x:c r="WW5882" s="25"/>
      <x:c r="WX5882" s="25"/>
      <x:c r="WY5882" s="25"/>
      <x:c r="WZ5882" s="25"/>
      <x:c r="XA5882" s="25"/>
      <x:c r="XB5882" s="25"/>
      <x:c r="XC5882" s="25"/>
      <x:c r="XD5882" s="25"/>
      <x:c r="XE5882" s="25"/>
      <x:c r="XF5882" s="25"/>
      <x:c r="XG5882" s="25"/>
      <x:c r="XH5882" s="25"/>
      <x:c r="XI5882" s="25"/>
      <x:c r="XJ5882" s="25"/>
      <x:c r="XK5882" s="25"/>
      <x:c r="XL5882" s="25"/>
      <x:c r="XM5882" s="25"/>
      <x:c r="XN5882" s="25"/>
      <x:c r="XO5882" s="25"/>
      <x:c r="XP5882" s="25"/>
      <x:c r="XQ5882" s="25"/>
      <x:c r="XR5882" s="25"/>
      <x:c r="XS5882" s="25"/>
      <x:c r="XT5882" s="25"/>
      <x:c r="XU5882" s="25"/>
      <x:c r="XV5882" s="25"/>
      <x:c r="XW5882" s="25"/>
      <x:c r="XX5882" s="25"/>
      <x:c r="XY5882" s="25"/>
      <x:c r="XZ5882" s="25"/>
      <x:c r="YA5882" s="25"/>
      <x:c r="YB5882" s="25"/>
      <x:c r="YC5882" s="25"/>
      <x:c r="YD5882" s="25"/>
      <x:c r="YE5882" s="25"/>
      <x:c r="YF5882" s="25"/>
      <x:c r="YG5882" s="25"/>
      <x:c r="YH5882" s="25"/>
      <x:c r="YI5882" s="25"/>
      <x:c r="YJ5882" s="25"/>
      <x:c r="YK5882" s="25"/>
      <x:c r="YL5882" s="25"/>
      <x:c r="YM5882" s="25"/>
      <x:c r="YN5882" s="25"/>
      <x:c r="YO5882" s="25"/>
      <x:c r="YP5882" s="25"/>
      <x:c r="YQ5882" s="25"/>
      <x:c r="YR5882" s="25"/>
      <x:c r="YS5882" s="25"/>
      <x:c r="YT5882" s="25"/>
      <x:c r="YU5882" s="25"/>
      <x:c r="YV5882" s="25"/>
      <x:c r="YW5882" s="25"/>
      <x:c r="YX5882" s="25"/>
      <x:c r="YY5882" s="25"/>
      <x:c r="YZ5882" s="25"/>
      <x:c r="ZA5882" s="25"/>
      <x:c r="ZB5882" s="25"/>
      <x:c r="ZC5882" s="25"/>
      <x:c r="ZD5882" s="25"/>
      <x:c r="ZE5882" s="25"/>
      <x:c r="ZF5882" s="25"/>
      <x:c r="ZG5882" s="25"/>
      <x:c r="ZH5882" s="25"/>
      <x:c r="ZI5882" s="25"/>
      <x:c r="ZJ5882" s="25"/>
      <x:c r="ZK5882" s="25"/>
      <x:c r="ZL5882" s="25"/>
      <x:c r="ZM5882" s="25"/>
      <x:c r="ZN5882" s="25"/>
      <x:c r="ZO5882" s="25"/>
      <x:c r="ZP5882" s="25"/>
      <x:c r="ZQ5882" s="25"/>
      <x:c r="ZR5882" s="25"/>
      <x:c r="ZS5882" s="25"/>
      <x:c r="ZT5882" s="25"/>
      <x:c r="ZU5882" s="25"/>
      <x:c r="ZV5882" s="25"/>
      <x:c r="ZW5882" s="25"/>
      <x:c r="ZX5882" s="25"/>
      <x:c r="ZY5882" s="25"/>
      <x:c r="ZZ5882" s="25"/>
      <x:c r="AAA5882" s="25"/>
      <x:c r="AAB5882" s="25"/>
      <x:c r="AAC5882" s="25"/>
      <x:c r="AAD5882" s="25"/>
      <x:c r="AAE5882" s="25"/>
      <x:c r="AAF5882" s="25"/>
      <x:c r="AAG5882" s="25"/>
      <x:c r="AAH5882" s="25"/>
      <x:c r="AAI5882" s="25"/>
      <x:c r="AAJ5882" s="25"/>
      <x:c r="AAK5882" s="25"/>
      <x:c r="AAL5882" s="25"/>
      <x:c r="AAM5882" s="25"/>
      <x:c r="AAN5882" s="25"/>
      <x:c r="AAO5882" s="25"/>
      <x:c r="AAP5882" s="25"/>
      <x:c r="AAQ5882" s="25"/>
      <x:c r="AAR5882" s="25"/>
      <x:c r="AAS5882" s="25"/>
      <x:c r="AAT5882" s="25"/>
      <x:c r="AAU5882" s="25"/>
      <x:c r="AAV5882" s="25"/>
      <x:c r="AAW5882" s="25"/>
      <x:c r="AAX5882" s="25"/>
      <x:c r="AAY5882" s="25"/>
      <x:c r="AAZ5882" s="25"/>
      <x:c r="ABA5882" s="25"/>
      <x:c r="ABB5882" s="25"/>
      <x:c r="ABC5882" s="25"/>
      <x:c r="ABD5882" s="25"/>
      <x:c r="ABE5882" s="25"/>
      <x:c r="ABF5882" s="25"/>
      <x:c r="ABG5882" s="25"/>
      <x:c r="ABH5882" s="25"/>
      <x:c r="ABI5882" s="25"/>
      <x:c r="ABJ5882" s="25"/>
      <x:c r="ABK5882" s="25"/>
      <x:c r="ABL5882" s="25"/>
      <x:c r="ABM5882" s="25"/>
      <x:c r="ABN5882" s="25"/>
      <x:c r="ABO5882" s="25"/>
      <x:c r="ABP5882" s="25"/>
      <x:c r="ABQ5882" s="25"/>
      <x:c r="ABR5882" s="25"/>
      <x:c r="ABS5882" s="25"/>
      <x:c r="ABT5882" s="25"/>
      <x:c r="ABU5882" s="25"/>
      <x:c r="ABV5882" s="25"/>
      <x:c r="ABW5882" s="25"/>
      <x:c r="ABX5882" s="25"/>
      <x:c r="ABY5882" s="25"/>
      <x:c r="ABZ5882" s="25"/>
      <x:c r="ACA5882" s="25"/>
      <x:c r="ACB5882" s="25"/>
      <x:c r="ACC5882" s="25"/>
      <x:c r="ACD5882" s="25"/>
      <x:c r="ACE5882" s="25"/>
      <x:c r="ACF5882" s="25"/>
      <x:c r="ACG5882" s="25"/>
      <x:c r="ACH5882" s="25"/>
      <x:c r="ACI5882" s="25"/>
      <x:c r="ACJ5882" s="25"/>
      <x:c r="ACK5882" s="25"/>
      <x:c r="ACL5882" s="25"/>
      <x:c r="ACM5882" s="25"/>
      <x:c r="ACN5882" s="25"/>
      <x:c r="ACO5882" s="25"/>
      <x:c r="ACP5882" s="25"/>
      <x:c r="ACQ5882" s="25"/>
      <x:c r="ACR5882" s="25"/>
      <x:c r="ACS5882" s="25"/>
      <x:c r="ACT5882" s="25"/>
      <x:c r="ACU5882" s="25"/>
      <x:c r="ACV5882" s="25"/>
      <x:c r="ACW5882" s="25"/>
      <x:c r="ACX5882" s="25"/>
      <x:c r="ACY5882" s="25"/>
      <x:c r="ACZ5882" s="25"/>
      <x:c r="ADA5882" s="25"/>
      <x:c r="ADB5882" s="25"/>
      <x:c r="ADC5882" s="25"/>
      <x:c r="ADD5882" s="25"/>
      <x:c r="ADE5882" s="25"/>
      <x:c r="ADF5882" s="25"/>
      <x:c r="ADG5882" s="25"/>
      <x:c r="ADH5882" s="25"/>
      <x:c r="ADI5882" s="25"/>
      <x:c r="ADJ5882" s="25"/>
      <x:c r="ADK5882" s="25"/>
      <x:c r="ADL5882" s="25"/>
      <x:c r="ADM5882" s="25"/>
      <x:c r="ADN5882" s="25"/>
      <x:c r="ADO5882" s="25"/>
      <x:c r="ADP5882" s="25"/>
      <x:c r="ADQ5882" s="25"/>
      <x:c r="ADR5882" s="25"/>
      <x:c r="ADS5882" s="25"/>
      <x:c r="ADT5882" s="25"/>
      <x:c r="ADU5882" s="25"/>
      <x:c r="ADV5882" s="25"/>
      <x:c r="ADW5882" s="25"/>
      <x:c r="ADX5882" s="25"/>
      <x:c r="ADY5882" s="25"/>
      <x:c r="ADZ5882" s="25"/>
      <x:c r="AEA5882" s="25"/>
      <x:c r="AEB5882" s="25"/>
      <x:c r="AEC5882" s="25"/>
      <x:c r="AED5882" s="25"/>
      <x:c r="AEE5882" s="25"/>
      <x:c r="AEF5882" s="25"/>
      <x:c r="AEG5882" s="25"/>
      <x:c r="AEH5882" s="25"/>
      <x:c r="AEI5882" s="25"/>
      <x:c r="AEJ5882" s="25"/>
      <x:c r="AEK5882" s="25"/>
      <x:c r="AEL5882" s="25"/>
      <x:c r="AEM5882" s="25"/>
      <x:c r="AEN5882" s="25"/>
      <x:c r="AEO5882" s="25"/>
      <x:c r="AEP5882" s="25"/>
      <x:c r="AEQ5882" s="25"/>
      <x:c r="AER5882" s="25"/>
      <x:c r="AES5882" s="25"/>
      <x:c r="AET5882" s="25"/>
      <x:c r="AEU5882" s="25"/>
      <x:c r="AEV5882" s="25"/>
      <x:c r="AEW5882" s="25"/>
      <x:c r="AEX5882" s="25"/>
      <x:c r="AEY5882" s="25"/>
      <x:c r="AEZ5882" s="25"/>
      <x:c r="AFA5882" s="25"/>
      <x:c r="AFB5882" s="25"/>
      <x:c r="AFC5882" s="25"/>
      <x:c r="AFD5882" s="25"/>
      <x:c r="AFE5882" s="25"/>
      <x:c r="AFF5882" s="25"/>
      <x:c r="AFG5882" s="25"/>
      <x:c r="AFH5882" s="25"/>
      <x:c r="AFI5882" s="25"/>
      <x:c r="AFJ5882" s="25"/>
      <x:c r="AFK5882" s="25"/>
      <x:c r="AFL5882" s="25"/>
      <x:c r="AFM5882" s="25"/>
      <x:c r="AFN5882" s="25"/>
      <x:c r="AFO5882" s="25"/>
      <x:c r="AFP5882" s="25"/>
      <x:c r="AFQ5882" s="25"/>
      <x:c r="AFR5882" s="25"/>
      <x:c r="AFS5882" s="25"/>
      <x:c r="AFT5882" s="25"/>
      <x:c r="AFU5882" s="25"/>
      <x:c r="AFV5882" s="25"/>
      <x:c r="AFW5882" s="25"/>
      <x:c r="AFX5882" s="25"/>
      <x:c r="AFY5882" s="25"/>
      <x:c r="AFZ5882" s="25"/>
      <x:c r="AGA5882" s="25"/>
      <x:c r="AGB5882" s="25"/>
      <x:c r="AGC5882" s="25"/>
      <x:c r="AGD5882" s="25"/>
      <x:c r="AGE5882" s="25"/>
      <x:c r="AGF5882" s="25"/>
      <x:c r="AGG5882" s="25"/>
      <x:c r="AGH5882" s="25"/>
      <x:c r="AGI5882" s="25"/>
      <x:c r="AGJ5882" s="25"/>
      <x:c r="AGK5882" s="25"/>
      <x:c r="AGL5882" s="25"/>
      <x:c r="AGM5882" s="25"/>
      <x:c r="AGN5882" s="25"/>
      <x:c r="AGO5882" s="25"/>
      <x:c r="AGP5882" s="25"/>
      <x:c r="AGQ5882" s="25"/>
      <x:c r="AGR5882" s="25"/>
      <x:c r="AGS5882" s="25"/>
      <x:c r="AGT5882" s="25"/>
      <x:c r="AGU5882" s="25"/>
      <x:c r="AGV5882" s="25"/>
      <x:c r="AGW5882" s="25"/>
      <x:c r="AGX5882" s="25"/>
      <x:c r="AGY5882" s="25"/>
      <x:c r="AGZ5882" s="25"/>
      <x:c r="AHA5882" s="25"/>
      <x:c r="AHB5882" s="25"/>
      <x:c r="AHC5882" s="25"/>
      <x:c r="AHD5882" s="25"/>
      <x:c r="AHE5882" s="25"/>
      <x:c r="AHF5882" s="25"/>
      <x:c r="AHG5882" s="25"/>
      <x:c r="AHH5882" s="25"/>
      <x:c r="AHI5882" s="25"/>
      <x:c r="AHJ5882" s="25"/>
      <x:c r="AHK5882" s="25"/>
      <x:c r="AHL5882" s="25"/>
      <x:c r="AHM5882" s="25"/>
      <x:c r="AHN5882" s="25"/>
      <x:c r="AHO5882" s="25"/>
      <x:c r="AHP5882" s="25"/>
      <x:c r="AHQ5882" s="25"/>
      <x:c r="AHR5882" s="25"/>
      <x:c r="AHS5882" s="25"/>
      <x:c r="AHT5882" s="25"/>
      <x:c r="AHU5882" s="25"/>
      <x:c r="AHV5882" s="25"/>
      <x:c r="AHW5882" s="25"/>
      <x:c r="AHX5882" s="25"/>
      <x:c r="AHY5882" s="25"/>
      <x:c r="AHZ5882" s="25"/>
      <x:c r="AIA5882" s="25"/>
      <x:c r="AIB5882" s="25"/>
      <x:c r="AIC5882" s="25"/>
      <x:c r="AID5882" s="25"/>
      <x:c r="AIE5882" s="25"/>
      <x:c r="AIF5882" s="25"/>
      <x:c r="AIG5882" s="25"/>
      <x:c r="AIH5882" s="25"/>
      <x:c r="AII5882" s="25"/>
      <x:c r="AIJ5882" s="25"/>
      <x:c r="AIK5882" s="25"/>
      <x:c r="AIL5882" s="25"/>
      <x:c r="AIM5882" s="25"/>
      <x:c r="AIN5882" s="25"/>
      <x:c r="AIO5882" s="25"/>
      <x:c r="AIP5882" s="25"/>
      <x:c r="AIQ5882" s="25"/>
      <x:c r="AIR5882" s="25"/>
      <x:c r="AIS5882" s="25"/>
      <x:c r="AIT5882" s="25"/>
      <x:c r="AIU5882" s="25"/>
      <x:c r="AIV5882" s="25"/>
      <x:c r="AIW5882" s="25"/>
      <x:c r="AIX5882" s="25"/>
      <x:c r="AIY5882" s="25"/>
      <x:c r="AIZ5882" s="25"/>
      <x:c r="AJA5882" s="25"/>
      <x:c r="AJB5882" s="25"/>
      <x:c r="AJC5882" s="25"/>
      <x:c r="AJD5882" s="25"/>
      <x:c r="AJE5882" s="25"/>
      <x:c r="AJF5882" s="25"/>
      <x:c r="AJG5882" s="25"/>
      <x:c r="AJH5882" s="25"/>
      <x:c r="AJI5882" s="25"/>
      <x:c r="AJJ5882" s="25"/>
      <x:c r="AJK5882" s="25"/>
      <x:c r="AJL5882" s="25"/>
      <x:c r="AJM5882" s="25"/>
      <x:c r="AJN5882" s="25"/>
      <x:c r="AJO5882" s="25"/>
      <x:c r="AJP5882" s="25"/>
      <x:c r="AJQ5882" s="25"/>
      <x:c r="AJR5882" s="25"/>
      <x:c r="AJS5882" s="25"/>
      <x:c r="AJT5882" s="25"/>
      <x:c r="AJU5882" s="25"/>
      <x:c r="AJV5882" s="25"/>
      <x:c r="AJW5882" s="25"/>
      <x:c r="AJX5882" s="25"/>
      <x:c r="AJY5882" s="25"/>
      <x:c r="AJZ5882" s="25"/>
      <x:c r="AKA5882" s="25"/>
      <x:c r="AKB5882" s="25"/>
      <x:c r="AKC5882" s="25"/>
      <x:c r="AKD5882" s="25"/>
      <x:c r="AKE5882" s="25"/>
      <x:c r="AKF5882" s="25"/>
      <x:c r="AKG5882" s="25"/>
      <x:c r="AKH5882" s="25"/>
      <x:c r="AKI5882" s="25"/>
      <x:c r="AKJ5882" s="25"/>
      <x:c r="AKK5882" s="25"/>
      <x:c r="AKL5882" s="25"/>
      <x:c r="AKM5882" s="25"/>
      <x:c r="AKN5882" s="25"/>
      <x:c r="AKO5882" s="25"/>
      <x:c r="AKP5882" s="25"/>
      <x:c r="AKQ5882" s="25"/>
      <x:c r="AKR5882" s="25"/>
      <x:c r="AKS5882" s="25"/>
      <x:c r="AKT5882" s="25"/>
      <x:c r="AKU5882" s="25"/>
      <x:c r="AKV5882" s="25"/>
      <x:c r="AKW5882" s="25"/>
      <x:c r="AKX5882" s="25"/>
      <x:c r="AKY5882" s="25"/>
      <x:c r="AKZ5882" s="25"/>
      <x:c r="ALA5882" s="25"/>
      <x:c r="ALB5882" s="25"/>
      <x:c r="ALC5882" s="25"/>
      <x:c r="ALD5882" s="25"/>
      <x:c r="ALE5882" s="25"/>
      <x:c r="ALF5882" s="25"/>
      <x:c r="ALG5882" s="25"/>
      <x:c r="ALH5882" s="25"/>
      <x:c r="ALI5882" s="25"/>
      <x:c r="ALJ5882" s="25"/>
      <x:c r="ALK5882" s="25"/>
      <x:c r="ALL5882" s="25"/>
      <x:c r="ALM5882" s="25"/>
      <x:c r="ALN5882" s="25"/>
      <x:c r="ALO5882" s="25"/>
      <x:c r="ALP5882" s="25"/>
      <x:c r="ALQ5882" s="25"/>
      <x:c r="ALR5882" s="25"/>
      <x:c r="ALS5882" s="25"/>
      <x:c r="ALT5882" s="25"/>
      <x:c r="ALU5882" s="25"/>
      <x:c r="ALV5882" s="25"/>
      <x:c r="ALW5882" s="25"/>
      <x:c r="ALX5882" s="25"/>
      <x:c r="ALY5882" s="25"/>
      <x:c r="ALZ5882" s="25"/>
      <x:c r="AMA5882" s="25"/>
      <x:c r="AMB5882" s="25"/>
      <x:c r="AMC5882" s="25"/>
      <x:c r="AMD5882" s="25"/>
      <x:c r="AME5882" s="25"/>
      <x:c r="AMF5882" s="25"/>
      <x:c r="AMG5882" s="25"/>
      <x:c r="AMH5882" s="25"/>
      <x:c r="AMI5882" s="25"/>
      <x:c r="AMJ5882" s="25"/>
      <x:c r="AMK5882" s="25"/>
      <x:c r="AML5882" s="25"/>
      <x:c r="AMM5882" s="25"/>
      <x:c r="AMN5882" s="25"/>
      <x:c r="AMO5882" s="25"/>
      <x:c r="AMP5882" s="25"/>
      <x:c r="AMQ5882" s="25"/>
      <x:c r="AMR5882" s="25"/>
      <x:c r="AMS5882" s="25"/>
      <x:c r="AMT5882" s="25"/>
      <x:c r="AMU5882" s="25"/>
      <x:c r="AMV5882" s="25"/>
      <x:c r="AMW5882" s="25"/>
      <x:c r="AMX5882" s="25"/>
      <x:c r="AMY5882" s="25"/>
      <x:c r="AMZ5882" s="25"/>
      <x:c r="ANA5882" s="25"/>
      <x:c r="ANB5882" s="25"/>
      <x:c r="ANC5882" s="25"/>
      <x:c r="AND5882" s="25"/>
      <x:c r="ANE5882" s="25"/>
      <x:c r="ANF5882" s="25"/>
      <x:c r="ANG5882" s="25"/>
      <x:c r="ANH5882" s="25"/>
      <x:c r="ANI5882" s="25"/>
      <x:c r="ANJ5882" s="25"/>
      <x:c r="ANK5882" s="25"/>
      <x:c r="ANL5882" s="25"/>
      <x:c r="ANM5882" s="25"/>
      <x:c r="ANN5882" s="25"/>
      <x:c r="ANO5882" s="25"/>
      <x:c r="ANP5882" s="25"/>
      <x:c r="ANQ5882" s="25"/>
      <x:c r="ANR5882" s="25"/>
      <x:c r="ANS5882" s="25"/>
      <x:c r="ANT5882" s="25"/>
      <x:c r="ANU5882" s="25"/>
      <x:c r="ANV5882" s="25"/>
      <x:c r="ANW5882" s="25"/>
      <x:c r="ANX5882" s="25"/>
      <x:c r="ANY5882" s="25"/>
      <x:c r="ANZ5882" s="25"/>
      <x:c r="AOA5882" s="25"/>
      <x:c r="AOB5882" s="25"/>
      <x:c r="AOC5882" s="25"/>
      <x:c r="AOD5882" s="25"/>
      <x:c r="AOE5882" s="25"/>
      <x:c r="AOF5882" s="25"/>
      <x:c r="AOG5882" s="25"/>
      <x:c r="AOH5882" s="25"/>
      <x:c r="AOI5882" s="25"/>
      <x:c r="AOJ5882" s="25"/>
      <x:c r="AOK5882" s="25"/>
      <x:c r="AOL5882" s="25"/>
      <x:c r="AOM5882" s="25"/>
      <x:c r="AON5882" s="25"/>
      <x:c r="AOO5882" s="25"/>
      <x:c r="AOP5882" s="25"/>
      <x:c r="AOQ5882" s="25"/>
      <x:c r="AOR5882" s="25"/>
      <x:c r="AOS5882" s="25"/>
      <x:c r="AOT5882" s="25"/>
      <x:c r="AOU5882" s="25"/>
      <x:c r="AOV5882" s="25"/>
      <x:c r="AOW5882" s="25"/>
      <x:c r="AOX5882" s="25"/>
      <x:c r="AOY5882" s="25"/>
      <x:c r="AOZ5882" s="25"/>
      <x:c r="APA5882" s="25"/>
      <x:c r="APB5882" s="25"/>
      <x:c r="APC5882" s="25"/>
      <x:c r="APD5882" s="25"/>
      <x:c r="APE5882" s="25"/>
      <x:c r="APF5882" s="25"/>
      <x:c r="APG5882" s="25"/>
      <x:c r="APH5882" s="25"/>
      <x:c r="API5882" s="25"/>
      <x:c r="APJ5882" s="25"/>
      <x:c r="APK5882" s="25"/>
      <x:c r="APL5882" s="25"/>
      <x:c r="APM5882" s="25"/>
      <x:c r="APN5882" s="25"/>
      <x:c r="APO5882" s="25"/>
      <x:c r="APP5882" s="25"/>
      <x:c r="APQ5882" s="25"/>
      <x:c r="APR5882" s="25"/>
      <x:c r="APS5882" s="25"/>
      <x:c r="APT5882" s="25"/>
      <x:c r="APU5882" s="25"/>
      <x:c r="APV5882" s="25"/>
      <x:c r="APW5882" s="25"/>
      <x:c r="APX5882" s="25"/>
      <x:c r="APY5882" s="25"/>
      <x:c r="APZ5882" s="25"/>
      <x:c r="AQA5882" s="25"/>
      <x:c r="AQB5882" s="25"/>
      <x:c r="AQC5882" s="25"/>
      <x:c r="AQD5882" s="25"/>
      <x:c r="AQE5882" s="25"/>
      <x:c r="AQF5882" s="25"/>
      <x:c r="AQG5882" s="25"/>
      <x:c r="AQH5882" s="25"/>
      <x:c r="AQI5882" s="25"/>
      <x:c r="AQJ5882" s="25"/>
      <x:c r="AQK5882" s="25"/>
      <x:c r="AQL5882" s="25"/>
      <x:c r="AQM5882" s="25"/>
      <x:c r="AQN5882" s="25"/>
      <x:c r="AQO5882" s="25"/>
      <x:c r="AQP5882" s="25"/>
      <x:c r="AQQ5882" s="25"/>
      <x:c r="AQR5882" s="25"/>
      <x:c r="AQS5882" s="25"/>
      <x:c r="AQT5882" s="25"/>
      <x:c r="AQU5882" s="25"/>
      <x:c r="AQV5882" s="25"/>
      <x:c r="AQW5882" s="25"/>
      <x:c r="AQX5882" s="25"/>
      <x:c r="AQY5882" s="25"/>
      <x:c r="AQZ5882" s="25"/>
      <x:c r="ARA5882" s="25"/>
      <x:c r="ARB5882" s="25"/>
      <x:c r="ARC5882" s="25"/>
      <x:c r="ARD5882" s="25"/>
      <x:c r="ARE5882" s="25"/>
      <x:c r="ARF5882" s="25"/>
      <x:c r="ARG5882" s="25"/>
      <x:c r="ARH5882" s="25"/>
      <x:c r="ARI5882" s="25"/>
      <x:c r="ARJ5882" s="25"/>
      <x:c r="ARK5882" s="25"/>
      <x:c r="ARL5882" s="25"/>
      <x:c r="ARM5882" s="25"/>
      <x:c r="ARN5882" s="25"/>
      <x:c r="ARO5882" s="25"/>
      <x:c r="ARP5882" s="25"/>
      <x:c r="ARQ5882" s="25"/>
      <x:c r="ARR5882" s="25"/>
      <x:c r="ARS5882" s="25"/>
      <x:c r="ART5882" s="25"/>
      <x:c r="ARU5882" s="25"/>
      <x:c r="ARV5882" s="25"/>
      <x:c r="ARW5882" s="25"/>
      <x:c r="ARX5882" s="25"/>
      <x:c r="ARY5882" s="25"/>
      <x:c r="ARZ5882" s="25"/>
      <x:c r="ASA5882" s="25"/>
      <x:c r="ASB5882" s="25"/>
      <x:c r="ASC5882" s="25"/>
      <x:c r="ASD5882" s="25"/>
      <x:c r="ASE5882" s="25"/>
      <x:c r="ASF5882" s="25"/>
      <x:c r="ASG5882" s="25"/>
      <x:c r="ASH5882" s="25"/>
      <x:c r="ASI5882" s="25"/>
      <x:c r="ASJ5882" s="25"/>
      <x:c r="ASK5882" s="25"/>
      <x:c r="ASL5882" s="25"/>
      <x:c r="ASM5882" s="25"/>
      <x:c r="ASN5882" s="25"/>
      <x:c r="ASO5882" s="25"/>
      <x:c r="ASP5882" s="25"/>
      <x:c r="ASQ5882" s="25"/>
      <x:c r="ASR5882" s="25"/>
      <x:c r="ASS5882" s="25"/>
      <x:c r="AST5882" s="25"/>
      <x:c r="ASU5882" s="25"/>
      <x:c r="ASV5882" s="25"/>
      <x:c r="ASW5882" s="25"/>
      <x:c r="ASX5882" s="25"/>
      <x:c r="ASY5882" s="25"/>
      <x:c r="ASZ5882" s="25"/>
      <x:c r="ATA5882" s="25"/>
      <x:c r="ATB5882" s="25"/>
      <x:c r="ATC5882" s="25"/>
      <x:c r="ATD5882" s="25"/>
      <x:c r="ATE5882" s="25"/>
      <x:c r="ATF5882" s="25"/>
      <x:c r="ATG5882" s="25"/>
      <x:c r="ATH5882" s="25"/>
      <x:c r="ATI5882" s="25"/>
      <x:c r="ATJ5882" s="25"/>
      <x:c r="ATK5882" s="25"/>
      <x:c r="ATL5882" s="25"/>
      <x:c r="ATM5882" s="25"/>
      <x:c r="ATN5882" s="25"/>
      <x:c r="ATO5882" s="25"/>
      <x:c r="ATP5882" s="25"/>
      <x:c r="ATQ5882" s="25"/>
      <x:c r="ATR5882" s="25"/>
      <x:c r="ATS5882" s="25"/>
      <x:c r="ATT5882" s="25"/>
      <x:c r="ATU5882" s="25"/>
      <x:c r="ATV5882" s="25"/>
      <x:c r="ATW5882" s="25"/>
      <x:c r="ATX5882" s="25"/>
      <x:c r="ATY5882" s="25"/>
      <x:c r="ATZ5882" s="25"/>
      <x:c r="AUA5882" s="25"/>
      <x:c r="AUB5882" s="25"/>
      <x:c r="AUC5882" s="25"/>
      <x:c r="AUD5882" s="25"/>
      <x:c r="AUE5882" s="25"/>
      <x:c r="AUF5882" s="25"/>
      <x:c r="AUG5882" s="25"/>
      <x:c r="AUH5882" s="25"/>
      <x:c r="AUI5882" s="25"/>
      <x:c r="AUJ5882" s="25"/>
      <x:c r="AUK5882" s="25"/>
      <x:c r="AUL5882" s="25"/>
      <x:c r="AUM5882" s="25"/>
      <x:c r="AUN5882" s="25"/>
      <x:c r="AUO5882" s="25"/>
      <x:c r="AUP5882" s="25"/>
      <x:c r="AUQ5882" s="25"/>
      <x:c r="AUR5882" s="25"/>
      <x:c r="AUS5882" s="25"/>
      <x:c r="AUT5882" s="25"/>
      <x:c r="AUU5882" s="25"/>
      <x:c r="AUV5882" s="25"/>
      <x:c r="AUW5882" s="25"/>
      <x:c r="AUX5882" s="25"/>
      <x:c r="AUY5882" s="25"/>
      <x:c r="AUZ5882" s="25"/>
      <x:c r="AVA5882" s="25"/>
      <x:c r="AVB5882" s="25"/>
      <x:c r="AVC5882" s="25"/>
      <x:c r="AVD5882" s="25"/>
      <x:c r="AVE5882" s="25"/>
      <x:c r="AVF5882" s="25"/>
      <x:c r="AVG5882" s="25"/>
      <x:c r="AVH5882" s="25"/>
      <x:c r="AVI5882" s="25"/>
      <x:c r="AVJ5882" s="25"/>
      <x:c r="AVK5882" s="25"/>
      <x:c r="AVL5882" s="25"/>
      <x:c r="AVM5882" s="25"/>
      <x:c r="AVN5882" s="25"/>
      <x:c r="AVO5882" s="25"/>
      <x:c r="AVP5882" s="25"/>
      <x:c r="AVQ5882" s="25"/>
      <x:c r="AVR5882" s="25"/>
      <x:c r="AVS5882" s="25"/>
      <x:c r="AVT5882" s="25"/>
      <x:c r="AVU5882" s="25"/>
      <x:c r="AVV5882" s="25"/>
      <x:c r="AVW5882" s="25"/>
      <x:c r="AVX5882" s="25"/>
      <x:c r="AVY5882" s="25"/>
      <x:c r="AVZ5882" s="25"/>
      <x:c r="AWA5882" s="25"/>
      <x:c r="AWB5882" s="25"/>
      <x:c r="AWC5882" s="25"/>
      <x:c r="AWD5882" s="25"/>
      <x:c r="AWE5882" s="25"/>
      <x:c r="AWF5882" s="25"/>
      <x:c r="AWG5882" s="25"/>
      <x:c r="AWH5882" s="25"/>
      <x:c r="AWI5882" s="25"/>
      <x:c r="AWJ5882" s="25"/>
      <x:c r="AWK5882" s="25"/>
      <x:c r="AWL5882" s="25"/>
      <x:c r="AWM5882" s="25"/>
      <x:c r="AWN5882" s="25"/>
      <x:c r="AWO5882" s="25"/>
      <x:c r="AWP5882" s="25"/>
      <x:c r="AWQ5882" s="25"/>
      <x:c r="AWR5882" s="25"/>
      <x:c r="AWS5882" s="25"/>
      <x:c r="AWT5882" s="25"/>
      <x:c r="AWU5882" s="25"/>
      <x:c r="AWV5882" s="25"/>
      <x:c r="AWW5882" s="25"/>
      <x:c r="AWX5882" s="25"/>
      <x:c r="AWY5882" s="25"/>
      <x:c r="AWZ5882" s="25"/>
      <x:c r="AXA5882" s="25"/>
      <x:c r="AXB5882" s="25"/>
      <x:c r="AXC5882" s="25"/>
      <x:c r="AXD5882" s="25"/>
      <x:c r="AXE5882" s="25"/>
      <x:c r="AXF5882" s="25"/>
      <x:c r="AXG5882" s="25"/>
      <x:c r="AXH5882" s="25"/>
      <x:c r="AXI5882" s="25"/>
      <x:c r="AXJ5882" s="25"/>
      <x:c r="AXK5882" s="25"/>
      <x:c r="AXL5882" s="25"/>
      <x:c r="AXM5882" s="25"/>
      <x:c r="AXN5882" s="25"/>
      <x:c r="AXO5882" s="25"/>
      <x:c r="AXP5882" s="25"/>
      <x:c r="AXQ5882" s="25"/>
      <x:c r="AXR5882" s="25"/>
      <x:c r="AXS5882" s="25"/>
      <x:c r="AXT5882" s="25"/>
      <x:c r="AXU5882" s="25"/>
      <x:c r="AXV5882" s="25"/>
      <x:c r="AXW5882" s="25"/>
      <x:c r="AXX5882" s="25"/>
      <x:c r="AXY5882" s="25"/>
      <x:c r="AXZ5882" s="25"/>
      <x:c r="AYA5882" s="25"/>
      <x:c r="AYB5882" s="25"/>
      <x:c r="AYC5882" s="25"/>
      <x:c r="AYD5882" s="25"/>
      <x:c r="AYE5882" s="25"/>
      <x:c r="AYF5882" s="25"/>
      <x:c r="AYG5882" s="25"/>
      <x:c r="AYH5882" s="25"/>
      <x:c r="AYI5882" s="25"/>
      <x:c r="AYJ5882" s="25"/>
      <x:c r="AYK5882" s="25"/>
      <x:c r="AYL5882" s="25"/>
      <x:c r="AYM5882" s="25"/>
      <x:c r="AYN5882" s="25"/>
      <x:c r="AYO5882" s="25"/>
      <x:c r="AYP5882" s="25"/>
      <x:c r="AYQ5882" s="25"/>
      <x:c r="AYR5882" s="25"/>
      <x:c r="AYS5882" s="25"/>
      <x:c r="AYT5882" s="25"/>
      <x:c r="AYU5882" s="25"/>
      <x:c r="AYV5882" s="25"/>
      <x:c r="AYW5882" s="25"/>
      <x:c r="AYX5882" s="25"/>
      <x:c r="AYY5882" s="25"/>
      <x:c r="AYZ5882" s="25"/>
      <x:c r="AZA5882" s="25"/>
      <x:c r="AZB5882" s="25"/>
      <x:c r="AZC5882" s="25"/>
      <x:c r="AZD5882" s="25"/>
      <x:c r="AZE5882" s="25"/>
      <x:c r="AZF5882" s="25"/>
      <x:c r="AZG5882" s="25"/>
      <x:c r="AZH5882" s="25"/>
      <x:c r="AZI5882" s="25"/>
      <x:c r="AZJ5882" s="25"/>
      <x:c r="AZK5882" s="25"/>
      <x:c r="AZL5882" s="25"/>
      <x:c r="AZM5882" s="25"/>
      <x:c r="AZN5882" s="25"/>
      <x:c r="AZO5882" s="25"/>
      <x:c r="AZP5882" s="25"/>
      <x:c r="AZQ5882" s="25"/>
      <x:c r="AZR5882" s="25"/>
      <x:c r="AZS5882" s="25"/>
      <x:c r="AZT5882" s="25"/>
      <x:c r="AZU5882" s="25"/>
      <x:c r="AZV5882" s="25"/>
      <x:c r="AZW5882" s="25"/>
      <x:c r="AZX5882" s="25"/>
      <x:c r="AZY5882" s="25"/>
      <x:c r="AZZ5882" s="25"/>
      <x:c r="BAA5882" s="25"/>
      <x:c r="BAB5882" s="25"/>
      <x:c r="BAC5882" s="25"/>
      <x:c r="BAD5882" s="25"/>
      <x:c r="BAE5882" s="25"/>
      <x:c r="BAF5882" s="25"/>
      <x:c r="BAG5882" s="25"/>
      <x:c r="BAH5882" s="25"/>
      <x:c r="BAI5882" s="25"/>
      <x:c r="BAJ5882" s="25"/>
      <x:c r="BAK5882" s="25"/>
      <x:c r="BAL5882" s="25"/>
      <x:c r="BAM5882" s="25"/>
      <x:c r="BAN5882" s="25"/>
      <x:c r="BAO5882" s="25"/>
      <x:c r="BAP5882" s="25"/>
      <x:c r="BAQ5882" s="25"/>
      <x:c r="BAR5882" s="25"/>
      <x:c r="BAS5882" s="25"/>
      <x:c r="BAT5882" s="25"/>
      <x:c r="BAU5882" s="25"/>
      <x:c r="BAV5882" s="25"/>
      <x:c r="BAW5882" s="25"/>
      <x:c r="BAX5882" s="25"/>
      <x:c r="BAY5882" s="25"/>
      <x:c r="BAZ5882" s="25"/>
      <x:c r="BBA5882" s="25"/>
      <x:c r="BBB5882" s="25"/>
      <x:c r="BBC5882" s="25"/>
      <x:c r="BBD5882" s="25"/>
      <x:c r="BBE5882" s="25"/>
      <x:c r="BBF5882" s="25"/>
      <x:c r="BBG5882" s="25"/>
      <x:c r="BBH5882" s="25"/>
      <x:c r="BBI5882" s="25"/>
      <x:c r="BBJ5882" s="25"/>
      <x:c r="BBK5882" s="25"/>
      <x:c r="BBL5882" s="25"/>
      <x:c r="BBM5882" s="25"/>
      <x:c r="BBN5882" s="25"/>
      <x:c r="BBO5882" s="25"/>
      <x:c r="BBP5882" s="25"/>
      <x:c r="BBQ5882" s="25"/>
      <x:c r="BBR5882" s="25"/>
      <x:c r="BBS5882" s="25"/>
      <x:c r="BBT5882" s="25"/>
      <x:c r="BBU5882" s="25"/>
      <x:c r="BBV5882" s="25"/>
      <x:c r="BBW5882" s="25"/>
      <x:c r="BBX5882" s="25"/>
      <x:c r="BBY5882" s="25"/>
      <x:c r="BBZ5882" s="25"/>
      <x:c r="BCA5882" s="25"/>
      <x:c r="BCB5882" s="25"/>
      <x:c r="BCC5882" s="25"/>
      <x:c r="BCD5882" s="25"/>
      <x:c r="BCE5882" s="25"/>
      <x:c r="BCF5882" s="25"/>
      <x:c r="BCG5882" s="25"/>
      <x:c r="BCH5882" s="25"/>
      <x:c r="BCI5882" s="25"/>
      <x:c r="BCJ5882" s="25"/>
      <x:c r="BCK5882" s="25"/>
      <x:c r="BCL5882" s="25"/>
      <x:c r="BCM5882" s="25"/>
      <x:c r="BCN5882" s="25"/>
      <x:c r="BCO5882" s="25"/>
      <x:c r="BCP5882" s="25"/>
      <x:c r="BCQ5882" s="25"/>
      <x:c r="BCR5882" s="25"/>
      <x:c r="BCS5882" s="25"/>
      <x:c r="BCT5882" s="25"/>
      <x:c r="BCU5882" s="25"/>
      <x:c r="BCV5882" s="25"/>
      <x:c r="BCW5882" s="25"/>
      <x:c r="BCX5882" s="25"/>
      <x:c r="BCY5882" s="25"/>
      <x:c r="BCZ5882" s="25"/>
      <x:c r="BDA5882" s="25"/>
      <x:c r="BDB5882" s="25"/>
      <x:c r="BDC5882" s="25"/>
      <x:c r="BDD5882" s="25"/>
      <x:c r="BDE5882" s="25"/>
      <x:c r="BDF5882" s="25"/>
      <x:c r="BDG5882" s="25"/>
      <x:c r="BDH5882" s="25"/>
      <x:c r="BDI5882" s="25"/>
      <x:c r="BDJ5882" s="25"/>
      <x:c r="BDK5882" s="25"/>
      <x:c r="BDL5882" s="25"/>
      <x:c r="BDM5882" s="25"/>
      <x:c r="BDN5882" s="25"/>
      <x:c r="BDO5882" s="25"/>
      <x:c r="BDP5882" s="25"/>
      <x:c r="BDQ5882" s="25"/>
      <x:c r="BDR5882" s="25"/>
      <x:c r="BDS5882" s="25"/>
      <x:c r="BDT5882" s="25"/>
      <x:c r="BDU5882" s="25"/>
      <x:c r="BDV5882" s="25"/>
      <x:c r="BDW5882" s="25"/>
      <x:c r="BDX5882" s="25"/>
      <x:c r="BDY5882" s="25"/>
      <x:c r="BDZ5882" s="25"/>
      <x:c r="BEA5882" s="25"/>
      <x:c r="BEB5882" s="25"/>
      <x:c r="BEC5882" s="25"/>
      <x:c r="BED5882" s="25"/>
      <x:c r="BEE5882" s="25"/>
      <x:c r="BEF5882" s="25"/>
      <x:c r="BEG5882" s="25"/>
      <x:c r="BEH5882" s="25"/>
      <x:c r="BEI5882" s="25"/>
      <x:c r="BEJ5882" s="25"/>
      <x:c r="BEK5882" s="25"/>
      <x:c r="BEL5882" s="25"/>
      <x:c r="BEM5882" s="25"/>
      <x:c r="BEN5882" s="25"/>
      <x:c r="BEO5882" s="25"/>
      <x:c r="BEP5882" s="25"/>
      <x:c r="BEQ5882" s="25"/>
      <x:c r="BER5882" s="25"/>
      <x:c r="BES5882" s="25"/>
      <x:c r="BET5882" s="25"/>
      <x:c r="BEU5882" s="25"/>
      <x:c r="BEV5882" s="25"/>
      <x:c r="BEW5882" s="25"/>
      <x:c r="BEX5882" s="25"/>
      <x:c r="BEY5882" s="25"/>
      <x:c r="BEZ5882" s="25"/>
      <x:c r="BFA5882" s="25"/>
      <x:c r="BFB5882" s="25"/>
      <x:c r="BFC5882" s="25"/>
      <x:c r="BFD5882" s="25"/>
      <x:c r="BFE5882" s="25"/>
      <x:c r="BFF5882" s="25"/>
      <x:c r="BFG5882" s="25"/>
      <x:c r="BFH5882" s="25"/>
      <x:c r="BFI5882" s="25"/>
      <x:c r="BFJ5882" s="25"/>
      <x:c r="BFK5882" s="25"/>
      <x:c r="BFL5882" s="25"/>
      <x:c r="BFM5882" s="25"/>
      <x:c r="BFN5882" s="25"/>
      <x:c r="BFO5882" s="25"/>
      <x:c r="BFP5882" s="25"/>
      <x:c r="BFQ5882" s="25"/>
      <x:c r="BFR5882" s="25"/>
      <x:c r="BFS5882" s="25"/>
      <x:c r="BFT5882" s="25"/>
      <x:c r="BFU5882" s="25"/>
      <x:c r="BFV5882" s="25"/>
      <x:c r="BFW5882" s="25"/>
      <x:c r="BFX5882" s="25"/>
      <x:c r="BFY5882" s="25"/>
      <x:c r="BFZ5882" s="25"/>
      <x:c r="BGA5882" s="25"/>
      <x:c r="BGB5882" s="25"/>
      <x:c r="BGC5882" s="25"/>
      <x:c r="BGD5882" s="25"/>
      <x:c r="BGE5882" s="25"/>
      <x:c r="BGF5882" s="25"/>
      <x:c r="BGG5882" s="25"/>
      <x:c r="BGH5882" s="25"/>
      <x:c r="BGI5882" s="25"/>
      <x:c r="BGJ5882" s="25"/>
      <x:c r="BGK5882" s="25"/>
      <x:c r="BGL5882" s="25"/>
      <x:c r="BGM5882" s="25"/>
      <x:c r="BGN5882" s="25"/>
      <x:c r="BGO5882" s="25"/>
      <x:c r="BGP5882" s="25"/>
      <x:c r="BGQ5882" s="25"/>
      <x:c r="BGR5882" s="25"/>
      <x:c r="BGS5882" s="25"/>
      <x:c r="BGT5882" s="25"/>
      <x:c r="BGU5882" s="25"/>
      <x:c r="BGV5882" s="25"/>
      <x:c r="BGW5882" s="25"/>
      <x:c r="BGX5882" s="25"/>
      <x:c r="BGY5882" s="25"/>
      <x:c r="BGZ5882" s="25"/>
      <x:c r="BHA5882" s="25"/>
      <x:c r="BHB5882" s="25"/>
      <x:c r="BHC5882" s="25"/>
      <x:c r="BHD5882" s="25"/>
      <x:c r="BHE5882" s="25"/>
      <x:c r="BHF5882" s="25"/>
      <x:c r="BHG5882" s="25"/>
      <x:c r="BHH5882" s="25"/>
      <x:c r="BHI5882" s="25"/>
      <x:c r="BHJ5882" s="25"/>
      <x:c r="BHK5882" s="25"/>
      <x:c r="BHL5882" s="25"/>
      <x:c r="BHM5882" s="25"/>
      <x:c r="BHN5882" s="25"/>
      <x:c r="BHO5882" s="25"/>
      <x:c r="BHP5882" s="25"/>
      <x:c r="BHQ5882" s="25"/>
      <x:c r="BHR5882" s="25"/>
      <x:c r="BHS5882" s="25"/>
      <x:c r="BHT5882" s="25"/>
      <x:c r="BHU5882" s="25"/>
      <x:c r="BHV5882" s="25"/>
      <x:c r="BHW5882" s="25"/>
      <x:c r="BHX5882" s="25"/>
      <x:c r="BHY5882" s="25"/>
      <x:c r="BHZ5882" s="25"/>
      <x:c r="BIA5882" s="25"/>
      <x:c r="BIB5882" s="25"/>
      <x:c r="BIC5882" s="25"/>
      <x:c r="BID5882" s="25"/>
      <x:c r="BIE5882" s="25"/>
      <x:c r="BIF5882" s="25"/>
      <x:c r="BIG5882" s="25"/>
      <x:c r="BIH5882" s="25"/>
      <x:c r="BII5882" s="25"/>
      <x:c r="BIJ5882" s="25"/>
      <x:c r="BIK5882" s="25"/>
      <x:c r="BIL5882" s="25"/>
      <x:c r="BIM5882" s="25"/>
      <x:c r="BIN5882" s="25"/>
      <x:c r="BIO5882" s="25"/>
      <x:c r="BIP5882" s="25"/>
      <x:c r="BIQ5882" s="25"/>
      <x:c r="BIR5882" s="25"/>
      <x:c r="BIS5882" s="25"/>
      <x:c r="BIT5882" s="25"/>
      <x:c r="BIU5882" s="25"/>
      <x:c r="BIV5882" s="25"/>
      <x:c r="BIW5882" s="25"/>
      <x:c r="BIX5882" s="25"/>
      <x:c r="BIY5882" s="25"/>
      <x:c r="BIZ5882" s="25"/>
      <x:c r="BJA5882" s="25"/>
      <x:c r="BJB5882" s="25"/>
      <x:c r="BJC5882" s="25"/>
      <x:c r="BJD5882" s="25"/>
      <x:c r="BJE5882" s="25"/>
      <x:c r="BJF5882" s="25"/>
      <x:c r="BJG5882" s="25"/>
      <x:c r="BJH5882" s="25"/>
      <x:c r="BJI5882" s="25"/>
      <x:c r="BJJ5882" s="25"/>
      <x:c r="BJK5882" s="25"/>
      <x:c r="BJL5882" s="25"/>
      <x:c r="BJM5882" s="25"/>
      <x:c r="BJN5882" s="25"/>
      <x:c r="BJO5882" s="25"/>
      <x:c r="BJP5882" s="25"/>
      <x:c r="BJQ5882" s="25"/>
      <x:c r="BJR5882" s="25"/>
      <x:c r="BJS5882" s="25"/>
      <x:c r="BJT5882" s="25"/>
      <x:c r="BJU5882" s="25"/>
      <x:c r="BJV5882" s="25"/>
      <x:c r="BJW5882" s="25"/>
      <x:c r="BJX5882" s="25"/>
      <x:c r="BJY5882" s="25"/>
      <x:c r="BJZ5882" s="25"/>
      <x:c r="BKA5882" s="25"/>
      <x:c r="BKB5882" s="25"/>
      <x:c r="BKC5882" s="25"/>
      <x:c r="BKD5882" s="25"/>
      <x:c r="BKE5882" s="25"/>
      <x:c r="BKF5882" s="25"/>
      <x:c r="BKG5882" s="25"/>
      <x:c r="BKH5882" s="25"/>
      <x:c r="BKI5882" s="25"/>
      <x:c r="BKJ5882" s="25"/>
      <x:c r="BKK5882" s="25"/>
      <x:c r="BKL5882" s="25"/>
      <x:c r="BKM5882" s="25"/>
      <x:c r="BKN5882" s="25"/>
      <x:c r="BKO5882" s="25"/>
      <x:c r="BKP5882" s="25"/>
      <x:c r="BKQ5882" s="25"/>
      <x:c r="BKR5882" s="25"/>
      <x:c r="BKS5882" s="25"/>
      <x:c r="BKT5882" s="25"/>
      <x:c r="BKU5882" s="25"/>
      <x:c r="BKV5882" s="25"/>
      <x:c r="BKW5882" s="25"/>
      <x:c r="BKX5882" s="25"/>
      <x:c r="BKY5882" s="25"/>
      <x:c r="BKZ5882" s="25"/>
      <x:c r="BLA5882" s="25"/>
      <x:c r="BLB5882" s="25"/>
      <x:c r="BLC5882" s="25"/>
      <x:c r="BLD5882" s="25"/>
      <x:c r="BLE5882" s="25"/>
      <x:c r="BLF5882" s="25"/>
      <x:c r="BLG5882" s="25"/>
      <x:c r="BLH5882" s="25"/>
      <x:c r="BLI5882" s="25"/>
      <x:c r="BLJ5882" s="25"/>
      <x:c r="BLK5882" s="25"/>
      <x:c r="BLL5882" s="25"/>
      <x:c r="BLM5882" s="25"/>
      <x:c r="BLN5882" s="25"/>
      <x:c r="BLO5882" s="25"/>
      <x:c r="BLP5882" s="25"/>
      <x:c r="BLQ5882" s="25"/>
      <x:c r="BLR5882" s="25"/>
      <x:c r="BLS5882" s="25"/>
      <x:c r="BLT5882" s="25"/>
      <x:c r="BLU5882" s="25"/>
      <x:c r="BLV5882" s="25"/>
      <x:c r="BLW5882" s="25"/>
      <x:c r="BLX5882" s="25"/>
      <x:c r="BLY5882" s="25"/>
      <x:c r="BLZ5882" s="25"/>
      <x:c r="BMA5882" s="25"/>
      <x:c r="BMB5882" s="25"/>
      <x:c r="BMC5882" s="25"/>
      <x:c r="BMD5882" s="25"/>
      <x:c r="BME5882" s="25"/>
      <x:c r="BMF5882" s="25"/>
      <x:c r="BMG5882" s="25"/>
      <x:c r="BMH5882" s="25"/>
      <x:c r="BMI5882" s="25"/>
      <x:c r="BMJ5882" s="25"/>
      <x:c r="BMK5882" s="25"/>
      <x:c r="BML5882" s="25"/>
      <x:c r="BMM5882" s="25"/>
      <x:c r="BMN5882" s="25"/>
      <x:c r="BMO5882" s="25"/>
      <x:c r="BMP5882" s="25"/>
      <x:c r="BMQ5882" s="25"/>
      <x:c r="BMR5882" s="25"/>
      <x:c r="BMS5882" s="25"/>
      <x:c r="BMT5882" s="25"/>
      <x:c r="BMU5882" s="25"/>
      <x:c r="BMV5882" s="25"/>
      <x:c r="BMW5882" s="25"/>
      <x:c r="BMX5882" s="25"/>
      <x:c r="BMY5882" s="25"/>
      <x:c r="BMZ5882" s="25"/>
      <x:c r="BNA5882" s="25"/>
      <x:c r="BNB5882" s="25"/>
      <x:c r="BNC5882" s="25"/>
      <x:c r="BND5882" s="25"/>
      <x:c r="BNE5882" s="25"/>
      <x:c r="BNF5882" s="25"/>
      <x:c r="BNG5882" s="25"/>
      <x:c r="BNH5882" s="25"/>
      <x:c r="BNI5882" s="25"/>
      <x:c r="BNJ5882" s="25"/>
      <x:c r="BNK5882" s="25"/>
      <x:c r="BNL5882" s="25"/>
      <x:c r="BNM5882" s="25"/>
      <x:c r="BNN5882" s="25"/>
      <x:c r="BNO5882" s="25"/>
      <x:c r="BNP5882" s="25"/>
      <x:c r="BNQ5882" s="25"/>
      <x:c r="BNR5882" s="25"/>
      <x:c r="BNS5882" s="25"/>
      <x:c r="BNT5882" s="25"/>
      <x:c r="BNU5882" s="25"/>
      <x:c r="BNV5882" s="25"/>
      <x:c r="BNW5882" s="25"/>
      <x:c r="BNX5882" s="25"/>
      <x:c r="BNY5882" s="25"/>
      <x:c r="BNZ5882" s="25"/>
      <x:c r="BOA5882" s="25"/>
      <x:c r="BOB5882" s="25"/>
      <x:c r="BOC5882" s="25"/>
      <x:c r="BOD5882" s="25"/>
      <x:c r="BOE5882" s="25"/>
      <x:c r="BOF5882" s="25"/>
      <x:c r="BOG5882" s="25"/>
      <x:c r="BOH5882" s="25"/>
      <x:c r="BOI5882" s="25"/>
      <x:c r="BOJ5882" s="25"/>
      <x:c r="BOK5882" s="25"/>
      <x:c r="BOL5882" s="25"/>
      <x:c r="BOM5882" s="25"/>
      <x:c r="BON5882" s="25"/>
      <x:c r="BOO5882" s="25"/>
      <x:c r="BOP5882" s="25"/>
      <x:c r="BOQ5882" s="25"/>
      <x:c r="BOR5882" s="25"/>
      <x:c r="BOS5882" s="25"/>
      <x:c r="BOT5882" s="25"/>
      <x:c r="BOU5882" s="25"/>
      <x:c r="BOV5882" s="25"/>
      <x:c r="BOW5882" s="25"/>
      <x:c r="BOX5882" s="25"/>
      <x:c r="BOY5882" s="25"/>
      <x:c r="BOZ5882" s="25"/>
      <x:c r="BPA5882" s="25"/>
      <x:c r="BPB5882" s="25"/>
      <x:c r="BPC5882" s="25"/>
      <x:c r="BPD5882" s="25"/>
      <x:c r="BPE5882" s="25"/>
      <x:c r="BPF5882" s="25"/>
      <x:c r="BPG5882" s="25"/>
      <x:c r="BPH5882" s="25"/>
      <x:c r="BPI5882" s="25"/>
      <x:c r="BPJ5882" s="25"/>
      <x:c r="BPK5882" s="25"/>
      <x:c r="BPL5882" s="25"/>
      <x:c r="BPM5882" s="25"/>
      <x:c r="BPN5882" s="25"/>
      <x:c r="BPO5882" s="25"/>
      <x:c r="BPP5882" s="25"/>
      <x:c r="BPQ5882" s="25"/>
      <x:c r="BPR5882" s="25"/>
      <x:c r="BPS5882" s="25"/>
      <x:c r="BPT5882" s="25"/>
      <x:c r="BPU5882" s="25"/>
      <x:c r="BPV5882" s="25"/>
      <x:c r="BPW5882" s="25"/>
      <x:c r="BPX5882" s="25"/>
      <x:c r="BPY5882" s="25"/>
      <x:c r="BPZ5882" s="25"/>
      <x:c r="BQA5882" s="25"/>
      <x:c r="BQB5882" s="25"/>
      <x:c r="BQC5882" s="25"/>
      <x:c r="BQD5882" s="25"/>
      <x:c r="BQE5882" s="25"/>
      <x:c r="BQF5882" s="25"/>
      <x:c r="BQG5882" s="25"/>
      <x:c r="BQH5882" s="25"/>
      <x:c r="BQI5882" s="25"/>
      <x:c r="BQJ5882" s="25"/>
      <x:c r="BQK5882" s="25"/>
      <x:c r="BQL5882" s="25"/>
      <x:c r="BQM5882" s="25"/>
      <x:c r="BQN5882" s="25"/>
      <x:c r="BQO5882" s="25"/>
      <x:c r="BQP5882" s="25"/>
      <x:c r="BQQ5882" s="25"/>
      <x:c r="BQR5882" s="25"/>
      <x:c r="BQS5882" s="25"/>
      <x:c r="BQT5882" s="25"/>
      <x:c r="BQU5882" s="25"/>
      <x:c r="BQV5882" s="25"/>
      <x:c r="BQW5882" s="25"/>
      <x:c r="BQX5882" s="25"/>
      <x:c r="BQY5882" s="25"/>
      <x:c r="BQZ5882" s="25"/>
      <x:c r="BRA5882" s="25"/>
      <x:c r="BRB5882" s="25"/>
      <x:c r="BRC5882" s="25"/>
      <x:c r="BRD5882" s="25"/>
      <x:c r="BRE5882" s="25"/>
      <x:c r="BRF5882" s="25"/>
      <x:c r="BRG5882" s="25"/>
      <x:c r="BRH5882" s="25"/>
      <x:c r="BRI5882" s="25"/>
      <x:c r="BRJ5882" s="25"/>
      <x:c r="BRK5882" s="25"/>
      <x:c r="BRL5882" s="25"/>
      <x:c r="BRM5882" s="25"/>
      <x:c r="BRN5882" s="25"/>
      <x:c r="BRO5882" s="25"/>
      <x:c r="BRP5882" s="25"/>
      <x:c r="BRQ5882" s="25"/>
      <x:c r="BRR5882" s="25"/>
      <x:c r="BRS5882" s="25"/>
      <x:c r="BRT5882" s="25"/>
      <x:c r="BRU5882" s="25"/>
      <x:c r="BRV5882" s="25"/>
      <x:c r="BRW5882" s="25"/>
      <x:c r="BRX5882" s="25"/>
      <x:c r="BRY5882" s="25"/>
      <x:c r="BRZ5882" s="25"/>
      <x:c r="BSA5882" s="25"/>
      <x:c r="BSB5882" s="25"/>
      <x:c r="BSC5882" s="25"/>
      <x:c r="BSD5882" s="25"/>
      <x:c r="BSE5882" s="25"/>
      <x:c r="BSF5882" s="25"/>
      <x:c r="BSG5882" s="25"/>
      <x:c r="BSH5882" s="25"/>
      <x:c r="BSI5882" s="25"/>
      <x:c r="BSJ5882" s="25"/>
      <x:c r="BSK5882" s="25"/>
      <x:c r="BSL5882" s="25"/>
      <x:c r="BSM5882" s="25"/>
      <x:c r="BSN5882" s="25"/>
      <x:c r="BSO5882" s="25"/>
      <x:c r="BSP5882" s="25"/>
      <x:c r="BSQ5882" s="25"/>
      <x:c r="BSR5882" s="25"/>
      <x:c r="BSS5882" s="25"/>
      <x:c r="BST5882" s="25"/>
      <x:c r="BSU5882" s="25"/>
      <x:c r="BSV5882" s="25"/>
      <x:c r="BSW5882" s="25"/>
      <x:c r="BSX5882" s="25"/>
      <x:c r="BSY5882" s="25"/>
      <x:c r="BSZ5882" s="25"/>
      <x:c r="BTA5882" s="25"/>
      <x:c r="BTB5882" s="25"/>
      <x:c r="BTC5882" s="25"/>
      <x:c r="BTD5882" s="25"/>
      <x:c r="BTE5882" s="25"/>
      <x:c r="BTF5882" s="25"/>
      <x:c r="BTG5882" s="25"/>
      <x:c r="BTH5882" s="25"/>
      <x:c r="BTI5882" s="25"/>
      <x:c r="BTJ5882" s="25"/>
      <x:c r="BTK5882" s="25"/>
      <x:c r="BTL5882" s="25"/>
      <x:c r="BTM5882" s="25"/>
      <x:c r="BTN5882" s="25"/>
      <x:c r="BTO5882" s="25"/>
      <x:c r="BTP5882" s="25"/>
      <x:c r="BTQ5882" s="25"/>
      <x:c r="BTR5882" s="25"/>
      <x:c r="BTS5882" s="25"/>
      <x:c r="BTT5882" s="25"/>
      <x:c r="BTU5882" s="25"/>
      <x:c r="BTV5882" s="25"/>
      <x:c r="BTW5882" s="25"/>
      <x:c r="BTX5882" s="25"/>
      <x:c r="BTY5882" s="25"/>
      <x:c r="BTZ5882" s="25"/>
      <x:c r="BUA5882" s="25"/>
      <x:c r="BUB5882" s="25"/>
      <x:c r="BUC5882" s="25"/>
      <x:c r="BUD5882" s="25"/>
      <x:c r="BUE5882" s="25"/>
      <x:c r="BUF5882" s="25"/>
      <x:c r="BUG5882" s="25"/>
      <x:c r="BUH5882" s="25"/>
      <x:c r="BUI5882" s="25"/>
      <x:c r="BUJ5882" s="25"/>
      <x:c r="BUK5882" s="25"/>
      <x:c r="BUL5882" s="25"/>
      <x:c r="BUM5882" s="25"/>
      <x:c r="BUN5882" s="25"/>
      <x:c r="BUO5882" s="25"/>
      <x:c r="BUP5882" s="25"/>
      <x:c r="BUQ5882" s="25"/>
      <x:c r="BUR5882" s="25"/>
      <x:c r="BUS5882" s="25"/>
      <x:c r="BUT5882" s="25"/>
      <x:c r="BUU5882" s="25"/>
      <x:c r="BUV5882" s="25"/>
      <x:c r="BUW5882" s="25"/>
      <x:c r="BUX5882" s="25"/>
      <x:c r="BUY5882" s="25"/>
      <x:c r="BUZ5882" s="25"/>
      <x:c r="BVA5882" s="25"/>
      <x:c r="BVB5882" s="25"/>
      <x:c r="BVC5882" s="25"/>
      <x:c r="BVD5882" s="25"/>
      <x:c r="BVE5882" s="25"/>
      <x:c r="BVF5882" s="25"/>
      <x:c r="BVG5882" s="25"/>
      <x:c r="BVH5882" s="25"/>
      <x:c r="BVI5882" s="25"/>
      <x:c r="BVJ5882" s="25"/>
      <x:c r="BVK5882" s="25"/>
      <x:c r="BVL5882" s="25"/>
      <x:c r="BVM5882" s="25"/>
      <x:c r="BVN5882" s="25"/>
      <x:c r="BVO5882" s="25"/>
      <x:c r="BVP5882" s="25"/>
      <x:c r="BVQ5882" s="25"/>
      <x:c r="BVR5882" s="25"/>
      <x:c r="BVS5882" s="25"/>
      <x:c r="BVT5882" s="25"/>
      <x:c r="BVU5882" s="25"/>
      <x:c r="BVV5882" s="25"/>
      <x:c r="BVW5882" s="25"/>
      <x:c r="BVX5882" s="25"/>
      <x:c r="BVY5882" s="25"/>
      <x:c r="BVZ5882" s="25"/>
      <x:c r="BWA5882" s="25"/>
      <x:c r="BWB5882" s="25"/>
      <x:c r="BWC5882" s="25"/>
      <x:c r="BWD5882" s="25"/>
      <x:c r="BWE5882" s="25"/>
      <x:c r="BWF5882" s="25"/>
      <x:c r="BWG5882" s="25"/>
      <x:c r="BWH5882" s="25"/>
      <x:c r="BWI5882" s="25"/>
      <x:c r="BWJ5882" s="25"/>
      <x:c r="BWK5882" s="25"/>
      <x:c r="BWL5882" s="25"/>
      <x:c r="BWM5882" s="25"/>
      <x:c r="BWN5882" s="25"/>
      <x:c r="BWO5882" s="25"/>
      <x:c r="BWP5882" s="25"/>
      <x:c r="BWQ5882" s="25"/>
      <x:c r="BWR5882" s="25"/>
      <x:c r="BWS5882" s="25"/>
      <x:c r="BWT5882" s="25"/>
      <x:c r="BWU5882" s="25"/>
      <x:c r="BWV5882" s="25"/>
      <x:c r="BWW5882" s="25"/>
      <x:c r="BWX5882" s="25"/>
      <x:c r="BWY5882" s="25"/>
      <x:c r="BWZ5882" s="25"/>
      <x:c r="BXA5882" s="25"/>
      <x:c r="BXB5882" s="25"/>
      <x:c r="BXC5882" s="25"/>
      <x:c r="BXD5882" s="25"/>
      <x:c r="BXE5882" s="25"/>
      <x:c r="BXF5882" s="25"/>
      <x:c r="BXG5882" s="25"/>
      <x:c r="BXH5882" s="25"/>
      <x:c r="BXI5882" s="25"/>
      <x:c r="BXJ5882" s="25"/>
      <x:c r="BXK5882" s="25"/>
      <x:c r="BXL5882" s="25"/>
      <x:c r="BXM5882" s="25"/>
      <x:c r="BXN5882" s="25"/>
      <x:c r="BXO5882" s="25"/>
      <x:c r="BXP5882" s="25"/>
      <x:c r="BXQ5882" s="25"/>
      <x:c r="BXR5882" s="25"/>
      <x:c r="BXS5882" s="25"/>
      <x:c r="BXT5882" s="25"/>
      <x:c r="BXU5882" s="25"/>
      <x:c r="BXV5882" s="25"/>
      <x:c r="BXW5882" s="25"/>
      <x:c r="BXX5882" s="25"/>
      <x:c r="BXY5882" s="25"/>
      <x:c r="BXZ5882" s="25"/>
      <x:c r="BYA5882" s="25"/>
      <x:c r="BYB5882" s="25"/>
      <x:c r="BYC5882" s="25"/>
      <x:c r="BYD5882" s="25"/>
      <x:c r="BYE5882" s="25"/>
      <x:c r="BYF5882" s="25"/>
      <x:c r="BYG5882" s="25"/>
      <x:c r="BYH5882" s="25"/>
      <x:c r="BYI5882" s="25"/>
      <x:c r="BYJ5882" s="25"/>
      <x:c r="BYK5882" s="25"/>
      <x:c r="BYL5882" s="25"/>
      <x:c r="BYM5882" s="25"/>
      <x:c r="BYN5882" s="25"/>
      <x:c r="BYO5882" s="25"/>
      <x:c r="BYP5882" s="25"/>
      <x:c r="BYQ5882" s="25"/>
      <x:c r="BYR5882" s="25"/>
      <x:c r="BYS5882" s="25"/>
      <x:c r="BYT5882" s="25"/>
      <x:c r="BYU5882" s="25"/>
      <x:c r="BYV5882" s="25"/>
      <x:c r="BYW5882" s="25"/>
      <x:c r="BYX5882" s="25"/>
      <x:c r="BYY5882" s="25"/>
      <x:c r="BYZ5882" s="25"/>
      <x:c r="BZA5882" s="25"/>
      <x:c r="BZB5882" s="25"/>
      <x:c r="BZC5882" s="25"/>
      <x:c r="BZD5882" s="25"/>
      <x:c r="BZE5882" s="25"/>
      <x:c r="BZF5882" s="25"/>
      <x:c r="BZG5882" s="25"/>
      <x:c r="BZH5882" s="25"/>
      <x:c r="BZI5882" s="25"/>
      <x:c r="BZJ5882" s="25"/>
      <x:c r="BZK5882" s="25"/>
      <x:c r="BZL5882" s="25"/>
      <x:c r="BZM5882" s="25"/>
      <x:c r="BZN5882" s="25"/>
      <x:c r="BZO5882" s="25"/>
      <x:c r="BZP5882" s="25"/>
      <x:c r="BZQ5882" s="25"/>
      <x:c r="BZR5882" s="25"/>
      <x:c r="BZS5882" s="25"/>
      <x:c r="BZT5882" s="25"/>
      <x:c r="BZU5882" s="25"/>
      <x:c r="BZV5882" s="25"/>
      <x:c r="BZW5882" s="25"/>
      <x:c r="BZX5882" s="25"/>
      <x:c r="BZY5882" s="25"/>
      <x:c r="BZZ5882" s="25"/>
      <x:c r="CAA5882" s="25"/>
      <x:c r="CAB5882" s="25"/>
      <x:c r="CAC5882" s="25"/>
      <x:c r="CAD5882" s="25"/>
      <x:c r="CAE5882" s="25"/>
      <x:c r="CAF5882" s="25"/>
      <x:c r="CAG5882" s="25"/>
      <x:c r="CAH5882" s="25"/>
      <x:c r="CAI5882" s="25"/>
      <x:c r="CAJ5882" s="25"/>
      <x:c r="CAK5882" s="25"/>
      <x:c r="CAL5882" s="25"/>
      <x:c r="CAM5882" s="25"/>
      <x:c r="CAN5882" s="25"/>
      <x:c r="CAO5882" s="25"/>
      <x:c r="CAP5882" s="25"/>
      <x:c r="CAQ5882" s="25"/>
      <x:c r="CAR5882" s="25"/>
      <x:c r="CAS5882" s="25"/>
      <x:c r="CAT5882" s="25"/>
      <x:c r="CAU5882" s="25"/>
      <x:c r="CAV5882" s="25"/>
      <x:c r="CAW5882" s="25"/>
      <x:c r="CAX5882" s="25"/>
      <x:c r="CAY5882" s="25"/>
      <x:c r="CAZ5882" s="25"/>
      <x:c r="CBA5882" s="25"/>
      <x:c r="CBB5882" s="25"/>
      <x:c r="CBC5882" s="25"/>
      <x:c r="CBD5882" s="25"/>
      <x:c r="CBE5882" s="25"/>
      <x:c r="CBF5882" s="25"/>
      <x:c r="CBG5882" s="25"/>
      <x:c r="CBH5882" s="25"/>
      <x:c r="CBI5882" s="25"/>
      <x:c r="CBJ5882" s="25"/>
      <x:c r="CBK5882" s="25"/>
      <x:c r="CBL5882" s="25"/>
      <x:c r="CBM5882" s="25"/>
      <x:c r="CBN5882" s="25"/>
      <x:c r="CBO5882" s="25"/>
      <x:c r="CBP5882" s="25"/>
      <x:c r="CBQ5882" s="25"/>
      <x:c r="CBR5882" s="25"/>
      <x:c r="CBS5882" s="25"/>
      <x:c r="CBT5882" s="25"/>
      <x:c r="CBU5882" s="25"/>
      <x:c r="CBV5882" s="25"/>
      <x:c r="CBW5882" s="25"/>
      <x:c r="CBX5882" s="25"/>
      <x:c r="CBY5882" s="25"/>
      <x:c r="CBZ5882" s="25"/>
      <x:c r="CCA5882" s="25"/>
      <x:c r="CCB5882" s="25"/>
      <x:c r="CCC5882" s="25"/>
      <x:c r="CCD5882" s="25"/>
      <x:c r="CCE5882" s="25"/>
      <x:c r="CCF5882" s="25"/>
      <x:c r="CCG5882" s="25"/>
      <x:c r="CCH5882" s="25"/>
      <x:c r="CCI5882" s="25"/>
      <x:c r="CCJ5882" s="25"/>
      <x:c r="CCK5882" s="25"/>
      <x:c r="CCL5882" s="25"/>
      <x:c r="CCM5882" s="25"/>
      <x:c r="CCN5882" s="25"/>
      <x:c r="CCO5882" s="25"/>
      <x:c r="CCP5882" s="25"/>
      <x:c r="CCQ5882" s="25"/>
      <x:c r="CCR5882" s="25"/>
      <x:c r="CCS5882" s="25"/>
      <x:c r="CCT5882" s="25"/>
      <x:c r="CCU5882" s="25"/>
      <x:c r="CCV5882" s="25"/>
      <x:c r="CCW5882" s="25"/>
      <x:c r="CCX5882" s="25"/>
      <x:c r="CCY5882" s="25"/>
      <x:c r="CCZ5882" s="25"/>
      <x:c r="CDA5882" s="25"/>
      <x:c r="CDB5882" s="25"/>
      <x:c r="CDC5882" s="25"/>
      <x:c r="CDD5882" s="25"/>
      <x:c r="CDE5882" s="25"/>
      <x:c r="CDF5882" s="25"/>
      <x:c r="CDG5882" s="25"/>
      <x:c r="CDH5882" s="25"/>
      <x:c r="CDI5882" s="25"/>
      <x:c r="CDJ5882" s="25"/>
      <x:c r="CDK5882" s="25"/>
      <x:c r="CDL5882" s="25"/>
      <x:c r="CDM5882" s="25"/>
      <x:c r="CDN5882" s="25"/>
      <x:c r="CDO5882" s="25"/>
      <x:c r="CDP5882" s="25"/>
      <x:c r="CDQ5882" s="25"/>
      <x:c r="CDR5882" s="25"/>
      <x:c r="CDS5882" s="25"/>
      <x:c r="CDT5882" s="25"/>
      <x:c r="CDU5882" s="25"/>
      <x:c r="CDV5882" s="25"/>
      <x:c r="CDW5882" s="25"/>
      <x:c r="CDX5882" s="25"/>
      <x:c r="CDY5882" s="25"/>
      <x:c r="CDZ5882" s="25"/>
      <x:c r="CEA5882" s="25"/>
      <x:c r="CEB5882" s="25"/>
      <x:c r="CEC5882" s="25"/>
      <x:c r="CED5882" s="25"/>
      <x:c r="CEE5882" s="25"/>
      <x:c r="CEF5882" s="25"/>
      <x:c r="CEG5882" s="25"/>
      <x:c r="CEH5882" s="25"/>
      <x:c r="CEI5882" s="25"/>
      <x:c r="CEJ5882" s="25"/>
      <x:c r="CEK5882" s="25"/>
      <x:c r="CEL5882" s="25"/>
      <x:c r="CEM5882" s="25"/>
      <x:c r="CEN5882" s="25"/>
      <x:c r="CEO5882" s="25"/>
      <x:c r="CEP5882" s="25"/>
      <x:c r="CEQ5882" s="25"/>
      <x:c r="CER5882" s="25"/>
      <x:c r="CES5882" s="25"/>
      <x:c r="CET5882" s="25"/>
      <x:c r="CEU5882" s="25"/>
      <x:c r="CEV5882" s="25"/>
      <x:c r="CEW5882" s="25"/>
      <x:c r="CEX5882" s="25"/>
      <x:c r="CEY5882" s="25"/>
      <x:c r="CEZ5882" s="25"/>
      <x:c r="CFA5882" s="25"/>
      <x:c r="CFB5882" s="25"/>
      <x:c r="CFC5882" s="25"/>
      <x:c r="CFD5882" s="25"/>
      <x:c r="CFE5882" s="25"/>
      <x:c r="CFF5882" s="25"/>
      <x:c r="CFG5882" s="25"/>
      <x:c r="CFH5882" s="25"/>
      <x:c r="CFI5882" s="25"/>
      <x:c r="CFJ5882" s="25"/>
      <x:c r="CFK5882" s="25"/>
      <x:c r="CFL5882" s="25"/>
      <x:c r="CFM5882" s="25"/>
      <x:c r="CFN5882" s="25"/>
      <x:c r="CFO5882" s="25"/>
      <x:c r="CFP5882" s="25"/>
      <x:c r="CFQ5882" s="25"/>
      <x:c r="CFR5882" s="25"/>
      <x:c r="CFS5882" s="25"/>
      <x:c r="CFT5882" s="25"/>
      <x:c r="CFU5882" s="25"/>
      <x:c r="CFV5882" s="25"/>
      <x:c r="CFW5882" s="25"/>
      <x:c r="CFX5882" s="25"/>
      <x:c r="CFY5882" s="25"/>
      <x:c r="CFZ5882" s="25"/>
      <x:c r="CGA5882" s="25"/>
      <x:c r="CGB5882" s="25"/>
      <x:c r="CGC5882" s="25"/>
      <x:c r="CGD5882" s="25"/>
      <x:c r="CGE5882" s="25"/>
      <x:c r="CGF5882" s="25"/>
      <x:c r="CGG5882" s="25"/>
      <x:c r="CGH5882" s="25"/>
      <x:c r="CGI5882" s="25"/>
      <x:c r="CGJ5882" s="25"/>
      <x:c r="CGK5882" s="25"/>
      <x:c r="CGL5882" s="25"/>
      <x:c r="CGM5882" s="25"/>
      <x:c r="CGN5882" s="25"/>
      <x:c r="CGO5882" s="25"/>
      <x:c r="CGP5882" s="25"/>
      <x:c r="CGQ5882" s="25"/>
      <x:c r="CGR5882" s="25"/>
      <x:c r="CGS5882" s="25"/>
      <x:c r="CGT5882" s="25"/>
      <x:c r="CGU5882" s="25"/>
      <x:c r="CGV5882" s="25"/>
      <x:c r="CGW5882" s="25"/>
      <x:c r="CGX5882" s="25"/>
      <x:c r="CGY5882" s="25"/>
      <x:c r="CGZ5882" s="25"/>
      <x:c r="CHA5882" s="25"/>
      <x:c r="CHB5882" s="25"/>
      <x:c r="CHC5882" s="25"/>
      <x:c r="CHD5882" s="25"/>
      <x:c r="CHE5882" s="25"/>
      <x:c r="CHF5882" s="25"/>
      <x:c r="CHG5882" s="25"/>
      <x:c r="CHH5882" s="25"/>
      <x:c r="CHI5882" s="25"/>
      <x:c r="CHJ5882" s="25"/>
      <x:c r="CHK5882" s="25"/>
      <x:c r="CHL5882" s="25"/>
      <x:c r="CHM5882" s="25"/>
      <x:c r="CHN5882" s="25"/>
      <x:c r="CHO5882" s="25"/>
      <x:c r="CHP5882" s="25"/>
      <x:c r="CHQ5882" s="25"/>
      <x:c r="CHR5882" s="25"/>
      <x:c r="CHS5882" s="25"/>
      <x:c r="CHT5882" s="25"/>
      <x:c r="CHU5882" s="25"/>
      <x:c r="CHV5882" s="25"/>
      <x:c r="CHW5882" s="25"/>
      <x:c r="CHX5882" s="25"/>
      <x:c r="CHY5882" s="25"/>
      <x:c r="CHZ5882" s="25"/>
      <x:c r="CIA5882" s="25"/>
      <x:c r="CIB5882" s="25"/>
      <x:c r="CIC5882" s="25"/>
      <x:c r="CID5882" s="25"/>
      <x:c r="CIE5882" s="25"/>
      <x:c r="CIF5882" s="25"/>
      <x:c r="CIG5882" s="25"/>
      <x:c r="CIH5882" s="25"/>
      <x:c r="CII5882" s="25"/>
      <x:c r="CIJ5882" s="25"/>
      <x:c r="CIK5882" s="25"/>
      <x:c r="CIL5882" s="25"/>
      <x:c r="CIM5882" s="25"/>
      <x:c r="CIN5882" s="25"/>
      <x:c r="CIO5882" s="25"/>
      <x:c r="CIP5882" s="25"/>
      <x:c r="CIQ5882" s="25"/>
      <x:c r="CIR5882" s="25"/>
      <x:c r="CIS5882" s="25"/>
      <x:c r="CIT5882" s="25"/>
      <x:c r="CIU5882" s="25"/>
      <x:c r="CIV5882" s="25"/>
      <x:c r="CIW5882" s="25"/>
      <x:c r="CIX5882" s="25"/>
      <x:c r="CIY5882" s="25"/>
      <x:c r="CIZ5882" s="25"/>
      <x:c r="CJA5882" s="25"/>
      <x:c r="CJB5882" s="25"/>
      <x:c r="CJC5882" s="25"/>
      <x:c r="CJD5882" s="25"/>
      <x:c r="CJE5882" s="25"/>
      <x:c r="CJF5882" s="25"/>
      <x:c r="CJG5882" s="25"/>
      <x:c r="CJH5882" s="25"/>
      <x:c r="CJI5882" s="25"/>
      <x:c r="CJJ5882" s="25"/>
      <x:c r="CJK5882" s="25"/>
      <x:c r="CJL5882" s="25"/>
      <x:c r="CJM5882" s="25"/>
      <x:c r="CJN5882" s="25"/>
      <x:c r="CJO5882" s="25"/>
      <x:c r="CJP5882" s="25"/>
      <x:c r="CJQ5882" s="25"/>
      <x:c r="CJR5882" s="25"/>
      <x:c r="CJS5882" s="25"/>
      <x:c r="CJT5882" s="25"/>
      <x:c r="CJU5882" s="25"/>
      <x:c r="CJV5882" s="25"/>
      <x:c r="CJW5882" s="25"/>
      <x:c r="CJX5882" s="25"/>
      <x:c r="CJY5882" s="25"/>
      <x:c r="CJZ5882" s="25"/>
      <x:c r="CKA5882" s="25"/>
      <x:c r="CKB5882" s="25"/>
      <x:c r="CKC5882" s="25"/>
      <x:c r="CKD5882" s="25"/>
      <x:c r="CKE5882" s="25"/>
      <x:c r="CKF5882" s="25"/>
      <x:c r="CKG5882" s="25"/>
      <x:c r="CKH5882" s="25"/>
      <x:c r="CKI5882" s="25"/>
      <x:c r="CKJ5882" s="25"/>
      <x:c r="CKK5882" s="25"/>
      <x:c r="CKL5882" s="25"/>
      <x:c r="CKM5882" s="25"/>
      <x:c r="CKN5882" s="25"/>
      <x:c r="CKO5882" s="25"/>
      <x:c r="CKP5882" s="25"/>
      <x:c r="CKQ5882" s="25"/>
      <x:c r="CKR5882" s="25"/>
      <x:c r="CKS5882" s="25"/>
      <x:c r="CKT5882" s="25"/>
      <x:c r="CKU5882" s="25"/>
      <x:c r="CKV5882" s="25"/>
      <x:c r="CKW5882" s="25"/>
      <x:c r="CKX5882" s="25"/>
      <x:c r="CKY5882" s="25"/>
      <x:c r="CKZ5882" s="25"/>
      <x:c r="CLA5882" s="25"/>
      <x:c r="CLB5882" s="25"/>
      <x:c r="CLC5882" s="25"/>
      <x:c r="CLD5882" s="25"/>
      <x:c r="CLE5882" s="25"/>
      <x:c r="CLF5882" s="25"/>
      <x:c r="CLG5882" s="25"/>
      <x:c r="CLH5882" s="25"/>
      <x:c r="CLI5882" s="25"/>
      <x:c r="CLJ5882" s="25"/>
      <x:c r="CLK5882" s="25"/>
      <x:c r="CLL5882" s="25"/>
      <x:c r="CLM5882" s="25"/>
      <x:c r="CLN5882" s="25"/>
      <x:c r="CLO5882" s="25"/>
      <x:c r="CLP5882" s="25"/>
      <x:c r="CLQ5882" s="25"/>
      <x:c r="CLR5882" s="25"/>
      <x:c r="CLS5882" s="25"/>
      <x:c r="CLT5882" s="25"/>
      <x:c r="CLU5882" s="25"/>
      <x:c r="CLV5882" s="25"/>
      <x:c r="CLW5882" s="25"/>
      <x:c r="CLX5882" s="25"/>
      <x:c r="CLY5882" s="25"/>
      <x:c r="CLZ5882" s="25"/>
      <x:c r="CMA5882" s="25"/>
      <x:c r="CMB5882" s="25"/>
      <x:c r="CMC5882" s="25"/>
      <x:c r="CMD5882" s="25"/>
      <x:c r="CME5882" s="25"/>
      <x:c r="CMF5882" s="25"/>
      <x:c r="CMG5882" s="25"/>
      <x:c r="CMH5882" s="25"/>
      <x:c r="CMI5882" s="25"/>
      <x:c r="CMJ5882" s="25"/>
      <x:c r="CMK5882" s="25"/>
      <x:c r="CML5882" s="25"/>
      <x:c r="CMM5882" s="25"/>
      <x:c r="CMN5882" s="25"/>
      <x:c r="CMO5882" s="25"/>
      <x:c r="CMP5882" s="25"/>
      <x:c r="CMQ5882" s="25"/>
      <x:c r="CMR5882" s="25"/>
      <x:c r="CMS5882" s="25"/>
      <x:c r="CMT5882" s="25"/>
      <x:c r="CMU5882" s="25"/>
      <x:c r="CMV5882" s="25"/>
      <x:c r="CMW5882" s="25"/>
      <x:c r="CMX5882" s="25"/>
      <x:c r="CMY5882" s="25"/>
      <x:c r="CMZ5882" s="25"/>
      <x:c r="CNA5882" s="25"/>
      <x:c r="CNB5882" s="25"/>
      <x:c r="CNC5882" s="25"/>
      <x:c r="CND5882" s="25"/>
      <x:c r="CNE5882" s="25"/>
      <x:c r="CNF5882" s="25"/>
      <x:c r="CNG5882" s="25"/>
      <x:c r="CNH5882" s="25"/>
      <x:c r="CNI5882" s="25"/>
      <x:c r="CNJ5882" s="25"/>
      <x:c r="CNK5882" s="25"/>
      <x:c r="CNL5882" s="25"/>
      <x:c r="CNM5882" s="25"/>
      <x:c r="CNN5882" s="25"/>
      <x:c r="CNO5882" s="25"/>
      <x:c r="CNP5882" s="25"/>
      <x:c r="CNQ5882" s="25"/>
      <x:c r="CNR5882" s="25"/>
      <x:c r="CNS5882" s="25"/>
      <x:c r="CNT5882" s="25"/>
      <x:c r="CNU5882" s="25"/>
      <x:c r="CNV5882" s="25"/>
      <x:c r="CNW5882" s="25"/>
      <x:c r="CNX5882" s="25"/>
      <x:c r="CNY5882" s="25"/>
      <x:c r="CNZ5882" s="25"/>
      <x:c r="COA5882" s="25"/>
      <x:c r="COB5882" s="25"/>
      <x:c r="COC5882" s="25"/>
      <x:c r="COD5882" s="25"/>
      <x:c r="COE5882" s="25"/>
      <x:c r="COF5882" s="25"/>
      <x:c r="COG5882" s="25"/>
      <x:c r="COH5882" s="25"/>
      <x:c r="COI5882" s="25"/>
      <x:c r="COJ5882" s="25"/>
      <x:c r="COK5882" s="25"/>
      <x:c r="COL5882" s="25"/>
      <x:c r="COM5882" s="25"/>
      <x:c r="CON5882" s="25"/>
      <x:c r="COO5882" s="25"/>
      <x:c r="COP5882" s="25"/>
      <x:c r="COQ5882" s="25"/>
      <x:c r="COR5882" s="25"/>
      <x:c r="COS5882" s="25"/>
      <x:c r="COT5882" s="25"/>
      <x:c r="COU5882" s="25"/>
      <x:c r="COV5882" s="25"/>
      <x:c r="COW5882" s="25"/>
      <x:c r="COX5882" s="25"/>
      <x:c r="COY5882" s="25"/>
      <x:c r="COZ5882" s="25"/>
      <x:c r="CPA5882" s="25"/>
      <x:c r="CPB5882" s="25"/>
      <x:c r="CPC5882" s="25"/>
      <x:c r="CPD5882" s="25"/>
      <x:c r="CPE5882" s="25"/>
      <x:c r="CPF5882" s="25"/>
      <x:c r="CPG5882" s="25"/>
      <x:c r="CPH5882" s="25"/>
      <x:c r="CPI5882" s="25"/>
      <x:c r="CPJ5882" s="25"/>
      <x:c r="CPK5882" s="25"/>
      <x:c r="CPL5882" s="25"/>
      <x:c r="CPM5882" s="25"/>
      <x:c r="CPN5882" s="25"/>
      <x:c r="CPO5882" s="25"/>
      <x:c r="CPP5882" s="25"/>
      <x:c r="CPQ5882" s="25"/>
      <x:c r="CPR5882" s="25"/>
      <x:c r="CPS5882" s="25"/>
      <x:c r="CPT5882" s="25"/>
      <x:c r="CPU5882" s="25"/>
      <x:c r="CPV5882" s="25"/>
      <x:c r="CPW5882" s="25"/>
      <x:c r="CPX5882" s="25"/>
      <x:c r="CPY5882" s="25"/>
      <x:c r="CPZ5882" s="25"/>
      <x:c r="CQA5882" s="25"/>
      <x:c r="CQB5882" s="25"/>
      <x:c r="CQC5882" s="25"/>
      <x:c r="CQD5882" s="25"/>
      <x:c r="CQE5882" s="25"/>
      <x:c r="CQF5882" s="25"/>
      <x:c r="CQG5882" s="25"/>
      <x:c r="CQH5882" s="25"/>
      <x:c r="CQI5882" s="25"/>
      <x:c r="CQJ5882" s="25"/>
      <x:c r="CQK5882" s="25"/>
      <x:c r="CQL5882" s="25"/>
      <x:c r="CQM5882" s="25"/>
      <x:c r="CQN5882" s="25"/>
      <x:c r="CQO5882" s="25"/>
      <x:c r="CQP5882" s="25"/>
      <x:c r="CQQ5882" s="25"/>
      <x:c r="CQR5882" s="25"/>
      <x:c r="CQS5882" s="25"/>
      <x:c r="CQT5882" s="25"/>
      <x:c r="CQU5882" s="25"/>
      <x:c r="CQV5882" s="25"/>
      <x:c r="CQW5882" s="25"/>
      <x:c r="CQX5882" s="25"/>
      <x:c r="CQY5882" s="25"/>
      <x:c r="CQZ5882" s="25"/>
      <x:c r="CRA5882" s="25"/>
      <x:c r="CRB5882" s="25"/>
      <x:c r="CRC5882" s="25"/>
      <x:c r="CRD5882" s="25"/>
      <x:c r="CRE5882" s="25"/>
      <x:c r="CRF5882" s="25"/>
      <x:c r="CRG5882" s="25"/>
      <x:c r="CRH5882" s="25"/>
      <x:c r="CRI5882" s="25"/>
      <x:c r="CRJ5882" s="25"/>
      <x:c r="CRK5882" s="25"/>
      <x:c r="CRL5882" s="25"/>
      <x:c r="CRM5882" s="25"/>
      <x:c r="CRN5882" s="25"/>
      <x:c r="CRO5882" s="25"/>
      <x:c r="CRP5882" s="25"/>
      <x:c r="CRQ5882" s="25"/>
      <x:c r="CRR5882" s="25"/>
      <x:c r="CRS5882" s="25"/>
      <x:c r="CRT5882" s="25"/>
      <x:c r="CRU5882" s="25"/>
      <x:c r="CRV5882" s="25"/>
      <x:c r="CRW5882" s="25"/>
      <x:c r="CRX5882" s="25"/>
      <x:c r="CRY5882" s="25"/>
      <x:c r="CRZ5882" s="25"/>
      <x:c r="CSA5882" s="25"/>
      <x:c r="CSB5882" s="25"/>
      <x:c r="CSC5882" s="25"/>
      <x:c r="CSD5882" s="25"/>
      <x:c r="CSE5882" s="25"/>
      <x:c r="CSF5882" s="25"/>
      <x:c r="CSG5882" s="25"/>
      <x:c r="CSH5882" s="25"/>
      <x:c r="CSI5882" s="25"/>
      <x:c r="CSJ5882" s="25"/>
      <x:c r="CSK5882" s="25"/>
      <x:c r="CSL5882" s="25"/>
      <x:c r="CSM5882" s="25"/>
      <x:c r="CSN5882" s="25"/>
      <x:c r="CSO5882" s="25"/>
      <x:c r="CSP5882" s="25"/>
      <x:c r="CSQ5882" s="25"/>
      <x:c r="CSR5882" s="25"/>
      <x:c r="CSS5882" s="25"/>
      <x:c r="CST5882" s="25"/>
      <x:c r="CSU5882" s="25"/>
      <x:c r="CSV5882" s="25"/>
      <x:c r="CSW5882" s="25"/>
      <x:c r="CSX5882" s="25"/>
      <x:c r="CSY5882" s="25"/>
      <x:c r="CSZ5882" s="25"/>
      <x:c r="CTA5882" s="25"/>
      <x:c r="CTB5882" s="25"/>
      <x:c r="CTC5882" s="25"/>
      <x:c r="CTD5882" s="25"/>
      <x:c r="CTE5882" s="25"/>
      <x:c r="CTF5882" s="25"/>
      <x:c r="CTG5882" s="25"/>
      <x:c r="CTH5882" s="25"/>
      <x:c r="CTI5882" s="25"/>
      <x:c r="CTJ5882" s="25"/>
      <x:c r="CTK5882" s="25"/>
      <x:c r="CTL5882" s="25"/>
      <x:c r="CTM5882" s="25"/>
      <x:c r="CTN5882" s="25"/>
      <x:c r="CTO5882" s="25"/>
      <x:c r="CTP5882" s="25"/>
      <x:c r="CTQ5882" s="25"/>
      <x:c r="CTR5882" s="25"/>
      <x:c r="CTS5882" s="25"/>
      <x:c r="CTT5882" s="25"/>
      <x:c r="CTU5882" s="25"/>
      <x:c r="CTV5882" s="25"/>
      <x:c r="CTW5882" s="25"/>
      <x:c r="CTX5882" s="25"/>
      <x:c r="CTY5882" s="25"/>
      <x:c r="CTZ5882" s="25"/>
      <x:c r="CUA5882" s="25"/>
      <x:c r="CUB5882" s="25"/>
      <x:c r="CUC5882" s="25"/>
      <x:c r="CUD5882" s="25"/>
      <x:c r="CUE5882" s="25"/>
      <x:c r="CUF5882" s="25"/>
      <x:c r="CUG5882" s="25"/>
      <x:c r="CUH5882" s="25"/>
      <x:c r="CUI5882" s="25"/>
      <x:c r="CUJ5882" s="25"/>
      <x:c r="CUK5882" s="25"/>
      <x:c r="CUL5882" s="25"/>
      <x:c r="CUM5882" s="25"/>
      <x:c r="CUN5882" s="25"/>
      <x:c r="CUO5882" s="25"/>
      <x:c r="CUP5882" s="25"/>
      <x:c r="CUQ5882" s="25"/>
      <x:c r="CUR5882" s="25"/>
      <x:c r="CUS5882" s="25"/>
      <x:c r="CUT5882" s="25"/>
      <x:c r="CUU5882" s="25"/>
      <x:c r="CUV5882" s="25"/>
      <x:c r="CUW5882" s="25"/>
      <x:c r="CUX5882" s="25"/>
      <x:c r="CUY5882" s="25"/>
      <x:c r="CUZ5882" s="25"/>
      <x:c r="CVA5882" s="25"/>
      <x:c r="CVB5882" s="25"/>
      <x:c r="CVC5882" s="25"/>
      <x:c r="CVD5882" s="25"/>
      <x:c r="CVE5882" s="25"/>
      <x:c r="CVF5882" s="25"/>
      <x:c r="CVG5882" s="25"/>
      <x:c r="CVH5882" s="25"/>
      <x:c r="CVI5882" s="25"/>
      <x:c r="CVJ5882" s="25"/>
      <x:c r="CVK5882" s="25"/>
      <x:c r="CVL5882" s="25"/>
      <x:c r="CVM5882" s="25"/>
      <x:c r="CVN5882" s="25"/>
      <x:c r="CVO5882" s="25"/>
      <x:c r="CVP5882" s="25"/>
      <x:c r="CVQ5882" s="25"/>
      <x:c r="CVR5882" s="25"/>
      <x:c r="CVS5882" s="25"/>
      <x:c r="CVT5882" s="25"/>
      <x:c r="CVU5882" s="25"/>
      <x:c r="CVV5882" s="25"/>
      <x:c r="CVW5882" s="25"/>
      <x:c r="CVX5882" s="25"/>
      <x:c r="CVY5882" s="25"/>
      <x:c r="CVZ5882" s="25"/>
      <x:c r="CWA5882" s="25"/>
      <x:c r="CWB5882" s="25"/>
      <x:c r="CWC5882" s="25"/>
      <x:c r="CWD5882" s="25"/>
      <x:c r="CWE5882" s="25"/>
      <x:c r="CWF5882" s="25"/>
      <x:c r="CWG5882" s="25"/>
      <x:c r="CWH5882" s="25"/>
      <x:c r="CWI5882" s="25"/>
      <x:c r="CWJ5882" s="25"/>
      <x:c r="CWK5882" s="25"/>
      <x:c r="CWL5882" s="25"/>
      <x:c r="CWM5882" s="25"/>
      <x:c r="CWN5882" s="25"/>
      <x:c r="CWO5882" s="25"/>
      <x:c r="CWP5882" s="25"/>
      <x:c r="CWQ5882" s="25"/>
      <x:c r="CWR5882" s="25"/>
      <x:c r="CWS5882" s="25"/>
      <x:c r="CWT5882" s="25"/>
      <x:c r="CWU5882" s="25"/>
      <x:c r="CWV5882" s="25"/>
      <x:c r="CWW5882" s="25"/>
      <x:c r="CWX5882" s="25"/>
      <x:c r="CWY5882" s="25"/>
      <x:c r="CWZ5882" s="25"/>
      <x:c r="CXA5882" s="25"/>
      <x:c r="CXB5882" s="25"/>
      <x:c r="CXC5882" s="25"/>
      <x:c r="CXD5882" s="25"/>
      <x:c r="CXE5882" s="25"/>
      <x:c r="CXF5882" s="25"/>
      <x:c r="CXG5882" s="25"/>
      <x:c r="CXH5882" s="25"/>
      <x:c r="CXI5882" s="25"/>
      <x:c r="CXJ5882" s="25"/>
      <x:c r="CXK5882" s="25"/>
      <x:c r="CXL5882" s="25"/>
      <x:c r="CXM5882" s="25"/>
      <x:c r="CXN5882" s="25"/>
      <x:c r="CXO5882" s="25"/>
      <x:c r="CXP5882" s="25"/>
      <x:c r="CXQ5882" s="25"/>
      <x:c r="CXR5882" s="25"/>
      <x:c r="CXS5882" s="25"/>
      <x:c r="CXT5882" s="25"/>
      <x:c r="CXU5882" s="25"/>
      <x:c r="CXV5882" s="25"/>
      <x:c r="CXW5882" s="25"/>
      <x:c r="CXX5882" s="25"/>
      <x:c r="CXY5882" s="25"/>
      <x:c r="CXZ5882" s="25"/>
      <x:c r="CYA5882" s="25"/>
      <x:c r="CYB5882" s="25"/>
      <x:c r="CYC5882" s="25"/>
      <x:c r="CYD5882" s="25"/>
      <x:c r="CYE5882" s="25"/>
      <x:c r="CYF5882" s="25"/>
      <x:c r="CYG5882" s="25"/>
      <x:c r="CYH5882" s="25"/>
      <x:c r="CYI5882" s="25"/>
      <x:c r="CYJ5882" s="25"/>
      <x:c r="CYK5882" s="25"/>
      <x:c r="CYL5882" s="25"/>
      <x:c r="CYM5882" s="25"/>
      <x:c r="CYN5882" s="25"/>
      <x:c r="CYO5882" s="25"/>
      <x:c r="CYP5882" s="25"/>
      <x:c r="CYQ5882" s="25"/>
      <x:c r="CYR5882" s="25"/>
      <x:c r="CYS5882" s="25"/>
      <x:c r="CYT5882" s="25"/>
      <x:c r="CYU5882" s="25"/>
      <x:c r="CYV5882" s="25"/>
      <x:c r="CYW5882" s="25"/>
      <x:c r="CYX5882" s="25"/>
      <x:c r="CYY5882" s="25"/>
      <x:c r="CYZ5882" s="25"/>
      <x:c r="CZA5882" s="25"/>
      <x:c r="CZB5882" s="25"/>
      <x:c r="CZC5882" s="25"/>
      <x:c r="CZD5882" s="25"/>
      <x:c r="CZE5882" s="25"/>
      <x:c r="CZF5882" s="25"/>
      <x:c r="CZG5882" s="25"/>
      <x:c r="CZH5882" s="25"/>
      <x:c r="CZI5882" s="25"/>
      <x:c r="CZJ5882" s="25"/>
      <x:c r="CZK5882" s="25"/>
      <x:c r="CZL5882" s="25"/>
      <x:c r="CZM5882" s="25"/>
      <x:c r="CZN5882" s="25"/>
      <x:c r="CZO5882" s="25"/>
      <x:c r="CZP5882" s="25"/>
      <x:c r="CZQ5882" s="25"/>
      <x:c r="CZR5882" s="25"/>
      <x:c r="CZS5882" s="25"/>
      <x:c r="CZT5882" s="25"/>
      <x:c r="CZU5882" s="25"/>
      <x:c r="CZV5882" s="25"/>
      <x:c r="CZW5882" s="25"/>
      <x:c r="CZX5882" s="25"/>
      <x:c r="CZY5882" s="25"/>
      <x:c r="CZZ5882" s="25"/>
      <x:c r="DAA5882" s="25"/>
      <x:c r="DAB5882" s="25"/>
      <x:c r="DAC5882" s="25"/>
      <x:c r="DAD5882" s="25"/>
      <x:c r="DAE5882" s="25"/>
      <x:c r="DAF5882" s="25"/>
      <x:c r="DAG5882" s="25"/>
      <x:c r="DAH5882" s="25"/>
      <x:c r="DAI5882" s="25"/>
      <x:c r="DAJ5882" s="25"/>
      <x:c r="DAK5882" s="25"/>
      <x:c r="DAL5882" s="25"/>
      <x:c r="DAM5882" s="25"/>
      <x:c r="DAN5882" s="25"/>
      <x:c r="DAO5882" s="25"/>
      <x:c r="DAP5882" s="25"/>
      <x:c r="DAQ5882" s="25"/>
      <x:c r="DAR5882" s="25"/>
      <x:c r="DAS5882" s="25"/>
      <x:c r="DAT5882" s="25"/>
      <x:c r="DAU5882" s="25"/>
      <x:c r="DAV5882" s="25"/>
      <x:c r="DAW5882" s="25"/>
      <x:c r="DAX5882" s="25"/>
      <x:c r="DAY5882" s="25"/>
      <x:c r="DAZ5882" s="25"/>
      <x:c r="DBA5882" s="25"/>
      <x:c r="DBB5882" s="25"/>
      <x:c r="DBC5882" s="25"/>
      <x:c r="DBD5882" s="25"/>
      <x:c r="DBE5882" s="25"/>
      <x:c r="DBF5882" s="25"/>
      <x:c r="DBG5882" s="25"/>
      <x:c r="DBH5882" s="25"/>
      <x:c r="DBI5882" s="25"/>
      <x:c r="DBJ5882" s="25"/>
      <x:c r="DBK5882" s="25"/>
      <x:c r="DBL5882" s="25"/>
      <x:c r="DBM5882" s="25"/>
      <x:c r="DBN5882" s="25"/>
      <x:c r="DBO5882" s="25"/>
      <x:c r="DBP5882" s="25"/>
      <x:c r="DBQ5882" s="25"/>
      <x:c r="DBR5882" s="25"/>
      <x:c r="DBS5882" s="25"/>
      <x:c r="DBT5882" s="25"/>
      <x:c r="DBU5882" s="25"/>
      <x:c r="DBV5882" s="25"/>
      <x:c r="DBW5882" s="25"/>
      <x:c r="DBX5882" s="25"/>
      <x:c r="DBY5882" s="25"/>
      <x:c r="DBZ5882" s="25"/>
      <x:c r="DCA5882" s="25"/>
      <x:c r="DCB5882" s="25"/>
      <x:c r="DCC5882" s="25"/>
      <x:c r="DCD5882" s="25"/>
      <x:c r="DCE5882" s="25"/>
      <x:c r="DCF5882" s="25"/>
      <x:c r="DCG5882" s="25"/>
      <x:c r="DCH5882" s="25"/>
      <x:c r="DCI5882" s="25"/>
      <x:c r="DCJ5882" s="25"/>
      <x:c r="DCK5882" s="25"/>
      <x:c r="DCL5882" s="25"/>
      <x:c r="DCM5882" s="25"/>
      <x:c r="DCN5882" s="25"/>
      <x:c r="DCO5882" s="25"/>
      <x:c r="DCP5882" s="25"/>
      <x:c r="DCQ5882" s="25"/>
      <x:c r="DCR5882" s="25"/>
      <x:c r="DCS5882" s="25"/>
      <x:c r="DCT5882" s="25"/>
      <x:c r="DCU5882" s="25"/>
      <x:c r="DCV5882" s="25"/>
      <x:c r="DCW5882" s="25"/>
      <x:c r="DCX5882" s="25"/>
      <x:c r="DCY5882" s="25"/>
      <x:c r="DCZ5882" s="25"/>
      <x:c r="DDA5882" s="25"/>
      <x:c r="DDB5882" s="25"/>
      <x:c r="DDC5882" s="25"/>
      <x:c r="DDD5882" s="25"/>
      <x:c r="DDE5882" s="25"/>
      <x:c r="DDF5882" s="25"/>
      <x:c r="DDG5882" s="25"/>
      <x:c r="DDH5882" s="25"/>
      <x:c r="DDI5882" s="25"/>
      <x:c r="DDJ5882" s="25"/>
      <x:c r="DDK5882" s="25"/>
      <x:c r="DDL5882" s="25"/>
      <x:c r="DDM5882" s="25"/>
      <x:c r="DDN5882" s="25"/>
      <x:c r="DDO5882" s="25"/>
      <x:c r="DDP5882" s="25"/>
      <x:c r="DDQ5882" s="25"/>
      <x:c r="DDR5882" s="25"/>
      <x:c r="DDS5882" s="25"/>
      <x:c r="DDT5882" s="25"/>
      <x:c r="DDU5882" s="25"/>
      <x:c r="DDV5882" s="25"/>
      <x:c r="DDW5882" s="25"/>
      <x:c r="DDX5882" s="25"/>
      <x:c r="DDY5882" s="25"/>
      <x:c r="DDZ5882" s="25"/>
      <x:c r="DEA5882" s="25"/>
      <x:c r="DEB5882" s="25"/>
      <x:c r="DEC5882" s="25"/>
      <x:c r="DED5882" s="25"/>
      <x:c r="DEE5882" s="25"/>
      <x:c r="DEF5882" s="25"/>
      <x:c r="DEG5882" s="25"/>
      <x:c r="DEH5882" s="25"/>
      <x:c r="DEI5882" s="25"/>
      <x:c r="DEJ5882" s="25"/>
      <x:c r="DEK5882" s="25"/>
      <x:c r="DEL5882" s="25"/>
      <x:c r="DEM5882" s="25"/>
      <x:c r="DEN5882" s="25"/>
      <x:c r="DEO5882" s="25"/>
      <x:c r="DEP5882" s="25"/>
      <x:c r="DEQ5882" s="25"/>
      <x:c r="DER5882" s="25"/>
      <x:c r="DES5882" s="25"/>
      <x:c r="DET5882" s="25"/>
      <x:c r="DEU5882" s="25"/>
      <x:c r="DEV5882" s="25"/>
      <x:c r="DEW5882" s="25"/>
      <x:c r="DEX5882" s="25"/>
      <x:c r="DEY5882" s="25"/>
      <x:c r="DEZ5882" s="25"/>
      <x:c r="DFA5882" s="25"/>
      <x:c r="DFB5882" s="25"/>
      <x:c r="DFC5882" s="25"/>
      <x:c r="DFD5882" s="25"/>
      <x:c r="DFE5882" s="25"/>
      <x:c r="DFF5882" s="25"/>
      <x:c r="DFG5882" s="25"/>
      <x:c r="DFH5882" s="25"/>
      <x:c r="DFI5882" s="25"/>
      <x:c r="DFJ5882" s="25"/>
      <x:c r="DFK5882" s="25"/>
      <x:c r="DFL5882" s="25"/>
      <x:c r="DFM5882" s="25"/>
      <x:c r="DFN5882" s="25"/>
      <x:c r="DFO5882" s="25"/>
      <x:c r="DFP5882" s="25"/>
      <x:c r="DFQ5882" s="25"/>
      <x:c r="DFR5882" s="25"/>
      <x:c r="DFS5882" s="25"/>
      <x:c r="DFT5882" s="25"/>
      <x:c r="DFU5882" s="25"/>
      <x:c r="DFV5882" s="25"/>
      <x:c r="DFW5882" s="25"/>
      <x:c r="DFX5882" s="25"/>
      <x:c r="DFY5882" s="25"/>
      <x:c r="DFZ5882" s="25"/>
      <x:c r="DGA5882" s="25"/>
      <x:c r="DGB5882" s="25"/>
      <x:c r="DGC5882" s="25"/>
      <x:c r="DGD5882" s="25"/>
      <x:c r="DGE5882" s="25"/>
      <x:c r="DGF5882" s="25"/>
      <x:c r="DGG5882" s="25"/>
      <x:c r="DGH5882" s="25"/>
      <x:c r="DGI5882" s="25"/>
      <x:c r="DGJ5882" s="25"/>
      <x:c r="DGK5882" s="25"/>
      <x:c r="DGL5882" s="25"/>
      <x:c r="DGM5882" s="25"/>
      <x:c r="DGN5882" s="25"/>
      <x:c r="DGO5882" s="25"/>
      <x:c r="DGP5882" s="25"/>
      <x:c r="DGQ5882" s="25"/>
      <x:c r="DGR5882" s="25"/>
      <x:c r="DGS5882" s="25"/>
      <x:c r="DGT5882" s="25"/>
      <x:c r="DGU5882" s="25"/>
      <x:c r="DGV5882" s="25"/>
      <x:c r="DGW5882" s="25"/>
      <x:c r="DGX5882" s="25"/>
      <x:c r="DGY5882" s="25"/>
      <x:c r="DGZ5882" s="25"/>
      <x:c r="DHA5882" s="25"/>
      <x:c r="DHB5882" s="25"/>
      <x:c r="DHC5882" s="25"/>
      <x:c r="DHD5882" s="25"/>
      <x:c r="DHE5882" s="25"/>
      <x:c r="DHF5882" s="25"/>
      <x:c r="DHG5882" s="25"/>
      <x:c r="DHH5882" s="25"/>
      <x:c r="DHI5882" s="25"/>
      <x:c r="DHJ5882" s="25"/>
      <x:c r="DHK5882" s="25"/>
      <x:c r="DHL5882" s="25"/>
      <x:c r="DHM5882" s="25"/>
      <x:c r="DHN5882" s="25"/>
      <x:c r="DHO5882" s="25"/>
      <x:c r="DHP5882" s="25"/>
      <x:c r="DHQ5882" s="25"/>
      <x:c r="DHR5882" s="25"/>
      <x:c r="DHS5882" s="25"/>
      <x:c r="DHT5882" s="25"/>
      <x:c r="DHU5882" s="25"/>
      <x:c r="DHV5882" s="25"/>
      <x:c r="DHW5882" s="25"/>
      <x:c r="DHX5882" s="25"/>
      <x:c r="DHY5882" s="25"/>
      <x:c r="DHZ5882" s="25"/>
      <x:c r="DIA5882" s="25"/>
      <x:c r="DIB5882" s="25"/>
      <x:c r="DIC5882" s="25"/>
      <x:c r="DID5882" s="25"/>
      <x:c r="DIE5882" s="25"/>
      <x:c r="DIF5882" s="25"/>
      <x:c r="DIG5882" s="25"/>
      <x:c r="DIH5882" s="25"/>
      <x:c r="DII5882" s="25"/>
      <x:c r="DIJ5882" s="25"/>
      <x:c r="DIK5882" s="25"/>
      <x:c r="DIL5882" s="25"/>
      <x:c r="DIM5882" s="25"/>
      <x:c r="DIN5882" s="25"/>
      <x:c r="DIO5882" s="25"/>
      <x:c r="DIP5882" s="25"/>
      <x:c r="DIQ5882" s="25"/>
      <x:c r="DIR5882" s="25"/>
      <x:c r="DIS5882" s="25"/>
      <x:c r="DIT5882" s="25"/>
      <x:c r="DIU5882" s="25"/>
      <x:c r="DIV5882" s="25"/>
      <x:c r="DIW5882" s="25"/>
      <x:c r="DIX5882" s="25"/>
      <x:c r="DIY5882" s="25"/>
      <x:c r="DIZ5882" s="25"/>
      <x:c r="DJA5882" s="25"/>
      <x:c r="DJB5882" s="25"/>
      <x:c r="DJC5882" s="25"/>
      <x:c r="DJD5882" s="25"/>
      <x:c r="DJE5882" s="25"/>
      <x:c r="DJF5882" s="25"/>
      <x:c r="DJG5882" s="25"/>
      <x:c r="DJH5882" s="25"/>
      <x:c r="DJI5882" s="25"/>
      <x:c r="DJJ5882" s="25"/>
      <x:c r="DJK5882" s="25"/>
      <x:c r="DJL5882" s="25"/>
      <x:c r="DJM5882" s="25"/>
      <x:c r="DJN5882" s="25"/>
      <x:c r="DJO5882" s="25"/>
      <x:c r="DJP5882" s="25"/>
      <x:c r="DJQ5882" s="25"/>
      <x:c r="DJR5882" s="25"/>
      <x:c r="DJS5882" s="25"/>
      <x:c r="DJT5882" s="25"/>
      <x:c r="DJU5882" s="25"/>
      <x:c r="DJV5882" s="25"/>
      <x:c r="DJW5882" s="25"/>
      <x:c r="DJX5882" s="25"/>
      <x:c r="DJY5882" s="25"/>
      <x:c r="DJZ5882" s="25"/>
      <x:c r="DKA5882" s="25"/>
      <x:c r="DKB5882" s="25"/>
      <x:c r="DKC5882" s="25"/>
      <x:c r="DKD5882" s="25"/>
      <x:c r="DKE5882" s="25"/>
      <x:c r="DKF5882" s="25"/>
      <x:c r="DKG5882" s="25"/>
      <x:c r="DKH5882" s="25"/>
      <x:c r="DKI5882" s="25"/>
      <x:c r="DKJ5882" s="25"/>
      <x:c r="DKK5882" s="25"/>
      <x:c r="DKL5882" s="25"/>
      <x:c r="DKM5882" s="25"/>
      <x:c r="DKN5882" s="25"/>
      <x:c r="DKO5882" s="25"/>
      <x:c r="DKP5882" s="25"/>
      <x:c r="DKQ5882" s="25"/>
      <x:c r="DKR5882" s="25"/>
      <x:c r="DKS5882" s="25"/>
      <x:c r="DKT5882" s="25"/>
      <x:c r="DKU5882" s="25"/>
      <x:c r="DKV5882" s="25"/>
      <x:c r="DKW5882" s="25"/>
      <x:c r="DKX5882" s="25"/>
      <x:c r="DKY5882" s="25"/>
      <x:c r="DKZ5882" s="25"/>
      <x:c r="DLA5882" s="25"/>
      <x:c r="DLB5882" s="25"/>
      <x:c r="DLC5882" s="25"/>
      <x:c r="DLD5882" s="25"/>
      <x:c r="DLE5882" s="25"/>
      <x:c r="DLF5882" s="25"/>
      <x:c r="DLG5882" s="25"/>
      <x:c r="DLH5882" s="25"/>
      <x:c r="DLI5882" s="25"/>
      <x:c r="DLJ5882" s="25"/>
      <x:c r="DLK5882" s="25"/>
      <x:c r="DLL5882" s="25"/>
      <x:c r="DLM5882" s="25"/>
      <x:c r="DLN5882" s="25"/>
      <x:c r="DLO5882" s="25"/>
      <x:c r="DLP5882" s="25"/>
      <x:c r="DLQ5882" s="25"/>
      <x:c r="DLR5882" s="25"/>
      <x:c r="DLS5882" s="25"/>
      <x:c r="DLT5882" s="25"/>
      <x:c r="DLU5882" s="25"/>
      <x:c r="DLV5882" s="25"/>
      <x:c r="DLW5882" s="25"/>
      <x:c r="DLX5882" s="25"/>
      <x:c r="DLY5882" s="25"/>
      <x:c r="DLZ5882" s="25"/>
      <x:c r="DMA5882" s="25"/>
      <x:c r="DMB5882" s="25"/>
      <x:c r="DMC5882" s="25"/>
      <x:c r="DMD5882" s="25"/>
      <x:c r="DME5882" s="25"/>
      <x:c r="DMF5882" s="25"/>
      <x:c r="DMG5882" s="25"/>
      <x:c r="DMH5882" s="25"/>
      <x:c r="DMI5882" s="25"/>
      <x:c r="DMJ5882" s="25"/>
      <x:c r="DMK5882" s="25"/>
      <x:c r="DML5882" s="25"/>
      <x:c r="DMM5882" s="25"/>
      <x:c r="DMN5882" s="25"/>
      <x:c r="DMO5882" s="25"/>
      <x:c r="DMP5882" s="25"/>
      <x:c r="DMQ5882" s="25"/>
      <x:c r="DMR5882" s="25"/>
      <x:c r="DMS5882" s="25"/>
      <x:c r="DMT5882" s="25"/>
      <x:c r="DMU5882" s="25"/>
      <x:c r="DMV5882" s="25"/>
      <x:c r="DMW5882" s="25"/>
      <x:c r="DMX5882" s="25"/>
      <x:c r="DMY5882" s="25"/>
      <x:c r="DMZ5882" s="25"/>
      <x:c r="DNA5882" s="25"/>
      <x:c r="DNB5882" s="25"/>
      <x:c r="DNC5882" s="25"/>
      <x:c r="DND5882" s="25"/>
      <x:c r="DNE5882" s="25"/>
      <x:c r="DNF5882" s="25"/>
      <x:c r="DNG5882" s="25"/>
      <x:c r="DNH5882" s="25"/>
      <x:c r="DNI5882" s="25"/>
      <x:c r="DNJ5882" s="25"/>
      <x:c r="DNK5882" s="25"/>
      <x:c r="DNL5882" s="25"/>
      <x:c r="DNM5882" s="25"/>
      <x:c r="DNN5882" s="25"/>
      <x:c r="DNO5882" s="25"/>
      <x:c r="DNP5882" s="25"/>
      <x:c r="DNQ5882" s="25"/>
      <x:c r="DNR5882" s="25"/>
      <x:c r="DNS5882" s="25"/>
      <x:c r="DNT5882" s="25"/>
      <x:c r="DNU5882" s="25"/>
      <x:c r="DNV5882" s="25"/>
      <x:c r="DNW5882" s="25"/>
      <x:c r="DNX5882" s="25"/>
      <x:c r="DNY5882" s="25"/>
      <x:c r="DNZ5882" s="25"/>
      <x:c r="DOA5882" s="25"/>
      <x:c r="DOB5882" s="25"/>
      <x:c r="DOC5882" s="25"/>
      <x:c r="DOD5882" s="25"/>
      <x:c r="DOE5882" s="25"/>
      <x:c r="DOF5882" s="25"/>
      <x:c r="DOG5882" s="25"/>
      <x:c r="DOH5882" s="25"/>
      <x:c r="DOI5882" s="25"/>
      <x:c r="DOJ5882" s="25"/>
      <x:c r="DOK5882" s="25"/>
      <x:c r="DOL5882" s="25"/>
      <x:c r="DOM5882" s="25"/>
      <x:c r="DON5882" s="25"/>
      <x:c r="DOO5882" s="25"/>
      <x:c r="DOP5882" s="25"/>
      <x:c r="DOQ5882" s="25"/>
      <x:c r="DOR5882" s="25"/>
      <x:c r="DOS5882" s="25"/>
      <x:c r="DOT5882" s="25"/>
      <x:c r="DOU5882" s="25"/>
      <x:c r="DOV5882" s="25"/>
      <x:c r="DOW5882" s="25"/>
      <x:c r="DOX5882" s="25"/>
      <x:c r="DOY5882" s="25"/>
      <x:c r="DOZ5882" s="25"/>
      <x:c r="DPA5882" s="25"/>
      <x:c r="DPB5882" s="25"/>
      <x:c r="DPC5882" s="25"/>
      <x:c r="DPD5882" s="25"/>
      <x:c r="DPE5882" s="25"/>
      <x:c r="DPF5882" s="25"/>
      <x:c r="DPG5882" s="25"/>
      <x:c r="DPH5882" s="25"/>
      <x:c r="DPI5882" s="25"/>
      <x:c r="DPJ5882" s="25"/>
      <x:c r="DPK5882" s="25"/>
      <x:c r="DPL5882" s="25"/>
      <x:c r="DPM5882" s="25"/>
      <x:c r="DPN5882" s="25"/>
      <x:c r="DPO5882" s="25"/>
      <x:c r="DPP5882" s="25"/>
      <x:c r="DPQ5882" s="25"/>
      <x:c r="DPR5882" s="25"/>
      <x:c r="DPS5882" s="25"/>
      <x:c r="DPT5882" s="25"/>
      <x:c r="DPU5882" s="25"/>
      <x:c r="DPV5882" s="25"/>
      <x:c r="DPW5882" s="25"/>
      <x:c r="DPX5882" s="25"/>
      <x:c r="DPY5882" s="25"/>
      <x:c r="DPZ5882" s="25"/>
      <x:c r="DQA5882" s="25"/>
      <x:c r="DQB5882" s="25"/>
      <x:c r="DQC5882" s="25"/>
      <x:c r="DQD5882" s="25"/>
      <x:c r="DQE5882" s="25"/>
      <x:c r="DQF5882" s="25"/>
      <x:c r="DQG5882" s="25"/>
      <x:c r="DQH5882" s="25"/>
      <x:c r="DQI5882" s="25"/>
      <x:c r="DQJ5882" s="25"/>
      <x:c r="DQK5882" s="25"/>
      <x:c r="DQL5882" s="25"/>
      <x:c r="DQM5882" s="25"/>
      <x:c r="DQN5882" s="25"/>
      <x:c r="DQO5882" s="25"/>
      <x:c r="DQP5882" s="25"/>
      <x:c r="DQQ5882" s="25"/>
      <x:c r="DQR5882" s="25"/>
      <x:c r="DQS5882" s="25"/>
      <x:c r="DQT5882" s="25"/>
      <x:c r="DQU5882" s="25"/>
      <x:c r="DQV5882" s="25"/>
      <x:c r="DQW5882" s="25"/>
      <x:c r="DQX5882" s="25"/>
      <x:c r="DQY5882" s="25"/>
      <x:c r="DQZ5882" s="25"/>
      <x:c r="DRA5882" s="25"/>
      <x:c r="DRB5882" s="25"/>
      <x:c r="DRC5882" s="25"/>
      <x:c r="DRD5882" s="25"/>
      <x:c r="DRE5882" s="25"/>
      <x:c r="DRF5882" s="25"/>
      <x:c r="DRG5882" s="25"/>
      <x:c r="DRH5882" s="25"/>
      <x:c r="DRI5882" s="25"/>
      <x:c r="DRJ5882" s="25"/>
      <x:c r="DRK5882" s="25"/>
      <x:c r="DRL5882" s="25"/>
      <x:c r="DRM5882" s="25"/>
      <x:c r="DRN5882" s="25"/>
      <x:c r="DRO5882" s="25"/>
      <x:c r="DRP5882" s="25"/>
      <x:c r="DRQ5882" s="25"/>
      <x:c r="DRR5882" s="25"/>
      <x:c r="DRS5882" s="25"/>
      <x:c r="DRT5882" s="25"/>
      <x:c r="DRU5882" s="25"/>
      <x:c r="DRV5882" s="25"/>
      <x:c r="DRW5882" s="25"/>
      <x:c r="DRX5882" s="25"/>
      <x:c r="DRY5882" s="25"/>
      <x:c r="DRZ5882" s="25"/>
      <x:c r="DSA5882" s="25"/>
      <x:c r="DSB5882" s="25"/>
      <x:c r="DSC5882" s="25"/>
      <x:c r="DSD5882" s="25"/>
      <x:c r="DSE5882" s="25"/>
      <x:c r="DSF5882" s="25"/>
      <x:c r="DSG5882" s="25"/>
      <x:c r="DSH5882" s="25"/>
      <x:c r="DSI5882" s="25"/>
      <x:c r="DSJ5882" s="25"/>
      <x:c r="DSK5882" s="25"/>
      <x:c r="DSL5882" s="25"/>
      <x:c r="DSM5882" s="25"/>
      <x:c r="DSN5882" s="25"/>
      <x:c r="DSO5882" s="25"/>
      <x:c r="DSP5882" s="25"/>
      <x:c r="DSQ5882" s="25"/>
      <x:c r="DSR5882" s="25"/>
      <x:c r="DSS5882" s="25"/>
      <x:c r="DST5882" s="25"/>
      <x:c r="DSU5882" s="25"/>
      <x:c r="DSV5882" s="25"/>
      <x:c r="DSW5882" s="25"/>
      <x:c r="DSX5882" s="25"/>
      <x:c r="DSY5882" s="25"/>
      <x:c r="DSZ5882" s="25"/>
      <x:c r="DTA5882" s="25"/>
      <x:c r="DTB5882" s="25"/>
      <x:c r="DTC5882" s="25"/>
      <x:c r="DTD5882" s="25"/>
      <x:c r="DTE5882" s="25"/>
      <x:c r="DTF5882" s="25"/>
      <x:c r="DTG5882" s="25"/>
      <x:c r="DTH5882" s="25"/>
      <x:c r="DTI5882" s="25"/>
      <x:c r="DTJ5882" s="25"/>
      <x:c r="DTK5882" s="25"/>
      <x:c r="DTL5882" s="25"/>
      <x:c r="DTM5882" s="25"/>
      <x:c r="DTN5882" s="25"/>
      <x:c r="DTO5882" s="25"/>
      <x:c r="DTP5882" s="25"/>
      <x:c r="DTQ5882" s="25"/>
      <x:c r="DTR5882" s="25"/>
      <x:c r="DTS5882" s="25"/>
      <x:c r="DTT5882" s="25"/>
      <x:c r="DTU5882" s="25"/>
      <x:c r="DTV5882" s="25"/>
      <x:c r="DTW5882" s="25"/>
      <x:c r="DTX5882" s="25"/>
      <x:c r="DTY5882" s="25"/>
      <x:c r="DTZ5882" s="25"/>
      <x:c r="DUA5882" s="25"/>
      <x:c r="DUB5882" s="25"/>
      <x:c r="DUC5882" s="25"/>
      <x:c r="DUD5882" s="25"/>
      <x:c r="DUE5882" s="25"/>
      <x:c r="DUF5882" s="25"/>
      <x:c r="DUG5882" s="25"/>
      <x:c r="DUH5882" s="25"/>
      <x:c r="DUI5882" s="25"/>
      <x:c r="DUJ5882" s="25"/>
      <x:c r="DUK5882" s="25"/>
      <x:c r="DUL5882" s="25"/>
      <x:c r="DUM5882" s="25"/>
      <x:c r="DUN5882" s="25"/>
      <x:c r="DUO5882" s="25"/>
      <x:c r="DUP5882" s="25"/>
      <x:c r="DUQ5882" s="25"/>
      <x:c r="DUR5882" s="25"/>
      <x:c r="DUS5882" s="25"/>
      <x:c r="DUT5882" s="25"/>
      <x:c r="DUU5882" s="25"/>
      <x:c r="DUV5882" s="25"/>
      <x:c r="DUW5882" s="25"/>
      <x:c r="DUX5882" s="25"/>
      <x:c r="DUY5882" s="25"/>
      <x:c r="DUZ5882" s="25"/>
      <x:c r="DVA5882" s="25"/>
      <x:c r="DVB5882" s="25"/>
      <x:c r="DVC5882" s="25"/>
      <x:c r="DVD5882" s="25"/>
      <x:c r="DVE5882" s="25"/>
      <x:c r="DVF5882" s="25"/>
      <x:c r="DVG5882" s="25"/>
      <x:c r="DVH5882" s="25"/>
      <x:c r="DVI5882" s="25"/>
      <x:c r="DVJ5882" s="25"/>
      <x:c r="DVK5882" s="25"/>
      <x:c r="DVL5882" s="25"/>
      <x:c r="DVM5882" s="25"/>
      <x:c r="DVN5882" s="25"/>
      <x:c r="DVO5882" s="25"/>
      <x:c r="DVP5882" s="25"/>
      <x:c r="DVQ5882" s="25"/>
      <x:c r="DVR5882" s="25"/>
      <x:c r="DVS5882" s="25"/>
      <x:c r="DVT5882" s="25"/>
      <x:c r="DVU5882" s="25"/>
      <x:c r="DVV5882" s="25"/>
      <x:c r="DVW5882" s="25"/>
      <x:c r="DVX5882" s="25"/>
      <x:c r="DVY5882" s="25"/>
      <x:c r="DVZ5882" s="25"/>
      <x:c r="DWA5882" s="25"/>
      <x:c r="DWB5882" s="25"/>
      <x:c r="DWC5882" s="25"/>
      <x:c r="DWD5882" s="25"/>
      <x:c r="DWE5882" s="25"/>
      <x:c r="DWF5882" s="25"/>
      <x:c r="DWG5882" s="25"/>
      <x:c r="DWH5882" s="25"/>
      <x:c r="DWI5882" s="25"/>
      <x:c r="DWJ5882" s="25"/>
      <x:c r="DWK5882" s="25"/>
      <x:c r="DWL5882" s="25"/>
      <x:c r="DWM5882" s="25"/>
      <x:c r="DWN5882" s="25"/>
      <x:c r="DWO5882" s="25"/>
      <x:c r="DWP5882" s="25"/>
      <x:c r="DWQ5882" s="25"/>
      <x:c r="DWR5882" s="25"/>
      <x:c r="DWS5882" s="25"/>
      <x:c r="DWT5882" s="25"/>
      <x:c r="DWU5882" s="25"/>
      <x:c r="DWV5882" s="25"/>
      <x:c r="DWW5882" s="25"/>
      <x:c r="DWX5882" s="25"/>
      <x:c r="DWY5882" s="25"/>
      <x:c r="DWZ5882" s="25"/>
      <x:c r="DXA5882" s="25"/>
      <x:c r="DXB5882" s="25"/>
      <x:c r="DXC5882" s="25"/>
      <x:c r="DXD5882" s="25"/>
      <x:c r="DXE5882" s="25"/>
      <x:c r="DXF5882" s="25"/>
      <x:c r="DXG5882" s="25"/>
      <x:c r="DXH5882" s="25"/>
      <x:c r="DXI5882" s="25"/>
      <x:c r="DXJ5882" s="25"/>
      <x:c r="DXK5882" s="25"/>
      <x:c r="DXL5882" s="25"/>
      <x:c r="DXM5882" s="25"/>
      <x:c r="DXN5882" s="25"/>
      <x:c r="DXO5882" s="25"/>
      <x:c r="DXP5882" s="25"/>
      <x:c r="DXQ5882" s="25"/>
      <x:c r="DXR5882" s="25"/>
      <x:c r="DXS5882" s="25"/>
      <x:c r="DXT5882" s="25"/>
      <x:c r="DXU5882" s="25"/>
      <x:c r="DXV5882" s="25"/>
      <x:c r="DXW5882" s="25"/>
      <x:c r="DXX5882" s="25"/>
      <x:c r="DXY5882" s="25"/>
      <x:c r="DXZ5882" s="25"/>
      <x:c r="DYA5882" s="25"/>
      <x:c r="DYB5882" s="25"/>
      <x:c r="DYC5882" s="25"/>
      <x:c r="DYD5882" s="25"/>
      <x:c r="DYE5882" s="25"/>
      <x:c r="DYF5882" s="25"/>
      <x:c r="DYG5882" s="25"/>
      <x:c r="DYH5882" s="25"/>
      <x:c r="DYI5882" s="25"/>
      <x:c r="DYJ5882" s="25"/>
      <x:c r="DYK5882" s="25"/>
      <x:c r="DYL5882" s="25"/>
      <x:c r="DYM5882" s="25"/>
      <x:c r="DYN5882" s="25"/>
      <x:c r="DYO5882" s="25"/>
      <x:c r="DYP5882" s="25"/>
      <x:c r="DYQ5882" s="25"/>
      <x:c r="DYR5882" s="25"/>
      <x:c r="DYS5882" s="25"/>
      <x:c r="DYT5882" s="25"/>
      <x:c r="DYU5882" s="25"/>
      <x:c r="DYV5882" s="25"/>
      <x:c r="DYW5882" s="25"/>
      <x:c r="DYX5882" s="25"/>
      <x:c r="DYY5882" s="25"/>
      <x:c r="DYZ5882" s="25"/>
      <x:c r="DZA5882" s="25"/>
      <x:c r="DZB5882" s="25"/>
      <x:c r="DZC5882" s="25"/>
      <x:c r="DZD5882" s="25"/>
      <x:c r="DZE5882" s="25"/>
      <x:c r="DZF5882" s="25"/>
      <x:c r="DZG5882" s="25"/>
      <x:c r="DZH5882" s="25"/>
      <x:c r="DZI5882" s="25"/>
      <x:c r="DZJ5882" s="25"/>
      <x:c r="DZK5882" s="25"/>
      <x:c r="DZL5882" s="25"/>
      <x:c r="DZM5882" s="25"/>
      <x:c r="DZN5882" s="25"/>
      <x:c r="DZO5882" s="25"/>
      <x:c r="DZP5882" s="25"/>
      <x:c r="DZQ5882" s="25"/>
      <x:c r="DZR5882" s="25"/>
      <x:c r="DZS5882" s="25"/>
      <x:c r="DZT5882" s="25"/>
      <x:c r="DZU5882" s="25"/>
      <x:c r="DZV5882" s="25"/>
      <x:c r="DZW5882" s="25"/>
      <x:c r="DZX5882" s="25"/>
      <x:c r="DZY5882" s="25"/>
      <x:c r="DZZ5882" s="25"/>
      <x:c r="EAA5882" s="25"/>
      <x:c r="EAB5882" s="25"/>
      <x:c r="EAC5882" s="25"/>
      <x:c r="EAD5882" s="25"/>
      <x:c r="EAE5882" s="25"/>
      <x:c r="EAF5882" s="25"/>
      <x:c r="EAG5882" s="25"/>
      <x:c r="EAH5882" s="25"/>
      <x:c r="EAI5882" s="25"/>
      <x:c r="EAJ5882" s="25"/>
      <x:c r="EAK5882" s="25"/>
      <x:c r="EAL5882" s="25"/>
      <x:c r="EAM5882" s="25"/>
      <x:c r="EAN5882" s="25"/>
      <x:c r="EAO5882" s="25"/>
      <x:c r="EAP5882" s="25"/>
      <x:c r="EAQ5882" s="25"/>
      <x:c r="EAR5882" s="25"/>
      <x:c r="EAS5882" s="25"/>
      <x:c r="EAT5882" s="25"/>
      <x:c r="EAU5882" s="25"/>
      <x:c r="EAV5882" s="25"/>
      <x:c r="EAW5882" s="25"/>
      <x:c r="EAX5882" s="25"/>
      <x:c r="EAY5882" s="25"/>
      <x:c r="EAZ5882" s="25"/>
      <x:c r="EBA5882" s="25"/>
      <x:c r="EBB5882" s="25"/>
      <x:c r="EBC5882" s="25"/>
      <x:c r="EBD5882" s="25"/>
      <x:c r="EBE5882" s="25"/>
      <x:c r="EBF5882" s="25"/>
      <x:c r="EBG5882" s="25"/>
      <x:c r="EBH5882" s="25"/>
      <x:c r="EBI5882" s="25"/>
      <x:c r="EBJ5882" s="25"/>
      <x:c r="EBK5882" s="25"/>
      <x:c r="EBL5882" s="25"/>
      <x:c r="EBM5882" s="25"/>
      <x:c r="EBN5882" s="25"/>
      <x:c r="EBO5882" s="25"/>
      <x:c r="EBP5882" s="25"/>
      <x:c r="EBQ5882" s="25"/>
      <x:c r="EBR5882" s="25"/>
      <x:c r="EBS5882" s="25"/>
      <x:c r="EBT5882" s="25"/>
      <x:c r="EBU5882" s="25"/>
      <x:c r="EBV5882" s="25"/>
      <x:c r="EBW5882" s="25"/>
      <x:c r="EBX5882" s="25"/>
      <x:c r="EBY5882" s="25"/>
      <x:c r="EBZ5882" s="25"/>
      <x:c r="ECA5882" s="25"/>
      <x:c r="ECB5882" s="25"/>
      <x:c r="ECC5882" s="25"/>
      <x:c r="ECD5882" s="25"/>
      <x:c r="ECE5882" s="25"/>
      <x:c r="ECF5882" s="25"/>
      <x:c r="ECG5882" s="25"/>
      <x:c r="ECH5882" s="25"/>
      <x:c r="ECI5882" s="25"/>
      <x:c r="ECJ5882" s="25"/>
      <x:c r="ECK5882" s="25"/>
      <x:c r="ECL5882" s="25"/>
      <x:c r="ECM5882" s="25"/>
      <x:c r="ECN5882" s="25"/>
      <x:c r="ECO5882" s="25"/>
      <x:c r="ECP5882" s="25"/>
      <x:c r="ECQ5882" s="25"/>
      <x:c r="ECR5882" s="25"/>
      <x:c r="ECS5882" s="25"/>
      <x:c r="ECT5882" s="25"/>
      <x:c r="ECU5882" s="25"/>
      <x:c r="ECV5882" s="25"/>
      <x:c r="ECW5882" s="25"/>
      <x:c r="ECX5882" s="25"/>
      <x:c r="ECY5882" s="25"/>
      <x:c r="ECZ5882" s="25"/>
      <x:c r="EDA5882" s="25"/>
      <x:c r="EDB5882" s="25"/>
      <x:c r="EDC5882" s="25"/>
      <x:c r="EDD5882" s="25"/>
      <x:c r="EDE5882" s="25"/>
      <x:c r="EDF5882" s="25"/>
      <x:c r="EDG5882" s="25"/>
      <x:c r="EDH5882" s="25"/>
      <x:c r="EDI5882" s="25"/>
      <x:c r="EDJ5882" s="25"/>
      <x:c r="EDK5882" s="25"/>
      <x:c r="EDL5882" s="25"/>
      <x:c r="EDM5882" s="25"/>
      <x:c r="EDN5882" s="25"/>
      <x:c r="EDO5882" s="25"/>
      <x:c r="EDP5882" s="25"/>
      <x:c r="EDQ5882" s="25"/>
      <x:c r="EDR5882" s="25"/>
      <x:c r="EDS5882" s="25"/>
      <x:c r="EDT5882" s="25"/>
      <x:c r="EDU5882" s="25"/>
      <x:c r="EDV5882" s="25"/>
      <x:c r="EDW5882" s="25"/>
      <x:c r="EDX5882" s="25"/>
      <x:c r="EDY5882" s="25"/>
      <x:c r="EDZ5882" s="25"/>
      <x:c r="EEA5882" s="25"/>
      <x:c r="EEB5882" s="25"/>
      <x:c r="EEC5882" s="25"/>
      <x:c r="EED5882" s="25"/>
      <x:c r="EEE5882" s="25"/>
      <x:c r="EEF5882" s="25"/>
      <x:c r="EEG5882" s="25"/>
      <x:c r="EEH5882" s="25"/>
      <x:c r="EEI5882" s="25"/>
      <x:c r="EEJ5882" s="25"/>
      <x:c r="EEK5882" s="25"/>
      <x:c r="EEL5882" s="25"/>
      <x:c r="EEM5882" s="25"/>
      <x:c r="EEN5882" s="25"/>
      <x:c r="EEO5882" s="25"/>
      <x:c r="EEP5882" s="25"/>
      <x:c r="EEQ5882" s="25"/>
      <x:c r="EER5882" s="25"/>
      <x:c r="EES5882" s="25"/>
      <x:c r="EET5882" s="25"/>
      <x:c r="EEU5882" s="25"/>
      <x:c r="EEV5882" s="25"/>
      <x:c r="EEW5882" s="25"/>
      <x:c r="EEX5882" s="25"/>
      <x:c r="EEY5882" s="25"/>
      <x:c r="EEZ5882" s="25"/>
      <x:c r="EFA5882" s="25"/>
      <x:c r="EFB5882" s="25"/>
      <x:c r="EFC5882" s="25"/>
      <x:c r="EFD5882" s="25"/>
      <x:c r="EFE5882" s="25"/>
      <x:c r="EFF5882" s="25"/>
      <x:c r="EFG5882" s="25"/>
      <x:c r="EFH5882" s="25"/>
      <x:c r="EFI5882" s="25"/>
      <x:c r="EFJ5882" s="25"/>
      <x:c r="EFK5882" s="25"/>
      <x:c r="EFL5882" s="25"/>
      <x:c r="EFM5882" s="25"/>
      <x:c r="EFN5882" s="25"/>
      <x:c r="EFO5882" s="25"/>
      <x:c r="EFP5882" s="25"/>
      <x:c r="EFQ5882" s="25"/>
      <x:c r="EFR5882" s="25"/>
      <x:c r="EFS5882" s="25"/>
      <x:c r="EFT5882" s="25"/>
      <x:c r="EFU5882" s="25"/>
      <x:c r="EFV5882" s="25"/>
      <x:c r="EFW5882" s="25"/>
      <x:c r="EFX5882" s="25"/>
      <x:c r="EFY5882" s="25"/>
      <x:c r="EFZ5882" s="25"/>
      <x:c r="EGA5882" s="25"/>
      <x:c r="EGB5882" s="25"/>
      <x:c r="EGC5882" s="25"/>
      <x:c r="EGD5882" s="25"/>
      <x:c r="EGE5882" s="25"/>
      <x:c r="EGF5882" s="25"/>
      <x:c r="EGG5882" s="25"/>
      <x:c r="EGH5882" s="25"/>
      <x:c r="EGI5882" s="25"/>
      <x:c r="EGJ5882" s="25"/>
      <x:c r="EGK5882" s="25"/>
      <x:c r="EGL5882" s="25"/>
      <x:c r="EGM5882" s="25"/>
      <x:c r="EGN5882" s="25"/>
      <x:c r="EGO5882" s="25"/>
      <x:c r="EGP5882" s="25"/>
      <x:c r="EGQ5882" s="25"/>
      <x:c r="EGR5882" s="25"/>
      <x:c r="EGS5882" s="25"/>
      <x:c r="EGT5882" s="25"/>
      <x:c r="EGU5882" s="25"/>
      <x:c r="EGV5882" s="25"/>
      <x:c r="EGW5882" s="25"/>
      <x:c r="EGX5882" s="25"/>
      <x:c r="EGY5882" s="25"/>
      <x:c r="EGZ5882" s="25"/>
      <x:c r="EHA5882" s="25"/>
      <x:c r="EHB5882" s="25"/>
      <x:c r="EHC5882" s="25"/>
      <x:c r="EHD5882" s="25"/>
      <x:c r="EHE5882" s="25"/>
      <x:c r="EHF5882" s="25"/>
      <x:c r="EHG5882" s="25"/>
      <x:c r="EHH5882" s="25"/>
      <x:c r="EHI5882" s="25"/>
      <x:c r="EHJ5882" s="25"/>
      <x:c r="EHK5882" s="25"/>
      <x:c r="EHL5882" s="25"/>
      <x:c r="EHM5882" s="25"/>
      <x:c r="EHN5882" s="25"/>
      <x:c r="EHO5882" s="25"/>
      <x:c r="EHP5882" s="25"/>
      <x:c r="EHQ5882" s="25"/>
      <x:c r="EHR5882" s="25"/>
      <x:c r="EHS5882" s="25"/>
      <x:c r="EHT5882" s="25"/>
      <x:c r="EHU5882" s="25"/>
      <x:c r="EHV5882" s="25"/>
      <x:c r="EHW5882" s="25"/>
      <x:c r="EHX5882" s="25"/>
      <x:c r="EHY5882" s="25"/>
      <x:c r="EHZ5882" s="25"/>
      <x:c r="EIA5882" s="25"/>
      <x:c r="EIB5882" s="25"/>
      <x:c r="EIC5882" s="25"/>
      <x:c r="EID5882" s="25"/>
      <x:c r="EIE5882" s="25"/>
      <x:c r="EIF5882" s="25"/>
      <x:c r="EIG5882" s="25"/>
      <x:c r="EIH5882" s="25"/>
      <x:c r="EII5882" s="25"/>
      <x:c r="EIJ5882" s="25"/>
      <x:c r="EIK5882" s="25"/>
      <x:c r="EIL5882" s="25"/>
      <x:c r="EIM5882" s="25"/>
      <x:c r="EIN5882" s="25"/>
      <x:c r="EIO5882" s="25"/>
      <x:c r="EIP5882" s="25"/>
      <x:c r="EIQ5882" s="25"/>
      <x:c r="EIR5882" s="25"/>
      <x:c r="EIS5882" s="25"/>
      <x:c r="EIT5882" s="25"/>
      <x:c r="EIU5882" s="25"/>
      <x:c r="EIV5882" s="25"/>
      <x:c r="EIW5882" s="25"/>
      <x:c r="EIX5882" s="25"/>
      <x:c r="EIY5882" s="25"/>
      <x:c r="EIZ5882" s="25"/>
      <x:c r="EJA5882" s="25"/>
      <x:c r="EJB5882" s="25"/>
      <x:c r="EJC5882" s="25"/>
      <x:c r="EJD5882" s="25"/>
      <x:c r="EJE5882" s="25"/>
      <x:c r="EJF5882" s="25"/>
      <x:c r="EJG5882" s="25"/>
      <x:c r="EJH5882" s="25"/>
      <x:c r="EJI5882" s="25"/>
      <x:c r="EJJ5882" s="25"/>
      <x:c r="EJK5882" s="25"/>
      <x:c r="EJL5882" s="25"/>
      <x:c r="EJM5882" s="25"/>
      <x:c r="EJN5882" s="25"/>
      <x:c r="EJO5882" s="25"/>
      <x:c r="EJP5882" s="25"/>
      <x:c r="EJQ5882" s="25"/>
      <x:c r="EJR5882" s="25"/>
      <x:c r="EJS5882" s="25"/>
      <x:c r="EJT5882" s="25"/>
      <x:c r="EJU5882" s="25"/>
      <x:c r="EJV5882" s="25"/>
      <x:c r="EJW5882" s="25"/>
      <x:c r="EJX5882" s="25"/>
      <x:c r="EJY5882" s="25"/>
      <x:c r="EJZ5882" s="25"/>
      <x:c r="EKA5882" s="25"/>
      <x:c r="EKB5882" s="25"/>
      <x:c r="EKC5882" s="25"/>
      <x:c r="EKD5882" s="25"/>
      <x:c r="EKE5882" s="25"/>
      <x:c r="EKF5882" s="25"/>
      <x:c r="EKG5882" s="25"/>
      <x:c r="EKH5882" s="25"/>
      <x:c r="EKI5882" s="25"/>
      <x:c r="EKJ5882" s="25"/>
      <x:c r="EKK5882" s="25"/>
      <x:c r="EKL5882" s="25"/>
      <x:c r="EKM5882" s="25"/>
      <x:c r="EKN5882" s="25"/>
      <x:c r="EKO5882" s="25"/>
      <x:c r="EKP5882" s="25"/>
      <x:c r="EKQ5882" s="25"/>
      <x:c r="EKR5882" s="25"/>
      <x:c r="EKS5882" s="25"/>
      <x:c r="EKT5882" s="25"/>
      <x:c r="EKU5882" s="25"/>
      <x:c r="EKV5882" s="25"/>
      <x:c r="EKW5882" s="25"/>
      <x:c r="EKX5882" s="25"/>
      <x:c r="EKY5882" s="25"/>
      <x:c r="EKZ5882" s="25"/>
      <x:c r="ELA5882" s="25"/>
      <x:c r="ELB5882" s="25"/>
      <x:c r="ELC5882" s="25"/>
      <x:c r="ELD5882" s="25"/>
      <x:c r="ELE5882" s="25"/>
      <x:c r="ELF5882" s="25"/>
      <x:c r="ELG5882" s="25"/>
      <x:c r="ELH5882" s="25"/>
      <x:c r="ELI5882" s="25"/>
      <x:c r="ELJ5882" s="25"/>
      <x:c r="ELK5882" s="25"/>
      <x:c r="ELL5882" s="25"/>
      <x:c r="ELM5882" s="25"/>
      <x:c r="ELN5882" s="25"/>
      <x:c r="ELO5882" s="25"/>
      <x:c r="ELP5882" s="25"/>
      <x:c r="ELQ5882" s="25"/>
      <x:c r="ELR5882" s="25"/>
      <x:c r="ELS5882" s="25"/>
      <x:c r="ELT5882" s="25"/>
      <x:c r="ELU5882" s="25"/>
      <x:c r="ELV5882" s="25"/>
      <x:c r="ELW5882" s="25"/>
      <x:c r="ELX5882" s="25"/>
      <x:c r="ELY5882" s="25"/>
      <x:c r="ELZ5882" s="25"/>
      <x:c r="EMA5882" s="25"/>
      <x:c r="EMB5882" s="25"/>
      <x:c r="EMC5882" s="25"/>
      <x:c r="EMD5882" s="25"/>
      <x:c r="EME5882" s="25"/>
      <x:c r="EMF5882" s="25"/>
      <x:c r="EMG5882" s="25"/>
      <x:c r="EMH5882" s="25"/>
      <x:c r="EMI5882" s="25"/>
      <x:c r="EMJ5882" s="25"/>
      <x:c r="EMK5882" s="25"/>
      <x:c r="EML5882" s="25"/>
      <x:c r="EMM5882" s="25"/>
      <x:c r="EMN5882" s="25"/>
      <x:c r="EMO5882" s="25"/>
      <x:c r="EMP5882" s="25"/>
      <x:c r="EMQ5882" s="25"/>
      <x:c r="EMR5882" s="25"/>
      <x:c r="EMS5882" s="25"/>
      <x:c r="EMT5882" s="25"/>
      <x:c r="EMU5882" s="25"/>
      <x:c r="EMV5882" s="25"/>
      <x:c r="EMW5882" s="25"/>
      <x:c r="EMX5882" s="25"/>
      <x:c r="EMY5882" s="25"/>
      <x:c r="EMZ5882" s="25"/>
      <x:c r="ENA5882" s="25"/>
      <x:c r="ENB5882" s="25"/>
      <x:c r="ENC5882" s="25"/>
      <x:c r="END5882" s="25"/>
      <x:c r="ENE5882" s="25"/>
      <x:c r="ENF5882" s="25"/>
      <x:c r="ENG5882" s="25"/>
      <x:c r="ENH5882" s="25"/>
      <x:c r="ENI5882" s="25"/>
      <x:c r="ENJ5882" s="25"/>
      <x:c r="ENK5882" s="25"/>
      <x:c r="ENL5882" s="25"/>
      <x:c r="ENM5882" s="25"/>
      <x:c r="ENN5882" s="25"/>
      <x:c r="ENO5882" s="25"/>
      <x:c r="ENP5882" s="25"/>
      <x:c r="ENQ5882" s="25"/>
      <x:c r="ENR5882" s="25"/>
      <x:c r="ENS5882" s="25"/>
      <x:c r="ENT5882" s="25"/>
      <x:c r="ENU5882" s="25"/>
      <x:c r="ENV5882" s="25"/>
      <x:c r="ENW5882" s="25"/>
      <x:c r="ENX5882" s="25"/>
      <x:c r="ENY5882" s="25"/>
      <x:c r="ENZ5882" s="25"/>
      <x:c r="EOA5882" s="25"/>
      <x:c r="EOB5882" s="25"/>
      <x:c r="EOC5882" s="25"/>
      <x:c r="EOD5882" s="25"/>
      <x:c r="EOE5882" s="25"/>
      <x:c r="EOF5882" s="25"/>
      <x:c r="EOG5882" s="25"/>
      <x:c r="EOH5882" s="25"/>
      <x:c r="EOI5882" s="25"/>
      <x:c r="EOJ5882" s="25"/>
      <x:c r="EOK5882" s="25"/>
      <x:c r="EOL5882" s="25"/>
      <x:c r="EOM5882" s="25"/>
      <x:c r="EON5882" s="25"/>
      <x:c r="EOO5882" s="25"/>
      <x:c r="EOP5882" s="25"/>
      <x:c r="EOQ5882" s="25"/>
      <x:c r="EOR5882" s="25"/>
      <x:c r="EOS5882" s="25"/>
      <x:c r="EOT5882" s="25"/>
      <x:c r="EOU5882" s="25"/>
      <x:c r="EOV5882" s="25"/>
      <x:c r="EOW5882" s="25"/>
      <x:c r="EOX5882" s="25"/>
      <x:c r="EOY5882" s="25"/>
      <x:c r="EOZ5882" s="25"/>
      <x:c r="EPA5882" s="25"/>
      <x:c r="EPB5882" s="25"/>
      <x:c r="EPC5882" s="25"/>
      <x:c r="EPD5882" s="25"/>
      <x:c r="EPE5882" s="25"/>
      <x:c r="EPF5882" s="25"/>
      <x:c r="EPG5882" s="25"/>
      <x:c r="EPH5882" s="25"/>
      <x:c r="EPI5882" s="25"/>
      <x:c r="EPJ5882" s="25"/>
      <x:c r="EPK5882" s="25"/>
      <x:c r="EPL5882" s="25"/>
      <x:c r="EPM5882" s="25"/>
      <x:c r="EPN5882" s="25"/>
      <x:c r="EPO5882" s="25"/>
      <x:c r="EPP5882" s="25"/>
      <x:c r="EPQ5882" s="25"/>
      <x:c r="EPR5882" s="25"/>
      <x:c r="EPS5882" s="25"/>
      <x:c r="EPT5882" s="25"/>
      <x:c r="EPU5882" s="25"/>
      <x:c r="EPV5882" s="25"/>
      <x:c r="EPW5882" s="25"/>
      <x:c r="EPX5882" s="25"/>
      <x:c r="EPY5882" s="25"/>
      <x:c r="EPZ5882" s="25"/>
      <x:c r="EQA5882" s="25"/>
      <x:c r="EQB5882" s="25"/>
      <x:c r="EQC5882" s="25"/>
      <x:c r="EQD5882" s="25"/>
      <x:c r="EQE5882" s="25"/>
      <x:c r="EQF5882" s="25"/>
      <x:c r="EQG5882" s="25"/>
      <x:c r="EQH5882" s="25"/>
      <x:c r="EQI5882" s="25"/>
      <x:c r="EQJ5882" s="25"/>
      <x:c r="EQK5882" s="25"/>
      <x:c r="EQL5882" s="25"/>
      <x:c r="EQM5882" s="25"/>
      <x:c r="EQN5882" s="25"/>
      <x:c r="EQO5882" s="25"/>
      <x:c r="EQP5882" s="25"/>
      <x:c r="EQQ5882" s="25"/>
      <x:c r="EQR5882" s="25"/>
      <x:c r="EQS5882" s="25"/>
      <x:c r="EQT5882" s="25"/>
      <x:c r="EQU5882" s="25"/>
      <x:c r="EQV5882" s="25"/>
      <x:c r="EQW5882" s="25"/>
      <x:c r="EQX5882" s="25"/>
      <x:c r="EQY5882" s="25"/>
      <x:c r="EQZ5882" s="25"/>
      <x:c r="ERA5882" s="25"/>
      <x:c r="ERB5882" s="25"/>
      <x:c r="ERC5882" s="25"/>
      <x:c r="ERD5882" s="25"/>
      <x:c r="ERE5882" s="25"/>
      <x:c r="ERF5882" s="25"/>
      <x:c r="ERG5882" s="25"/>
      <x:c r="ERH5882" s="25"/>
      <x:c r="ERI5882" s="25"/>
      <x:c r="ERJ5882" s="25"/>
      <x:c r="ERK5882" s="25"/>
      <x:c r="ERL5882" s="25"/>
      <x:c r="ERM5882" s="25"/>
      <x:c r="ERN5882" s="25"/>
      <x:c r="ERO5882" s="25"/>
      <x:c r="ERP5882" s="25"/>
      <x:c r="ERQ5882" s="25"/>
      <x:c r="ERR5882" s="25"/>
      <x:c r="ERS5882" s="25"/>
      <x:c r="ERT5882" s="25"/>
      <x:c r="ERU5882" s="25"/>
      <x:c r="ERV5882" s="25"/>
      <x:c r="ERW5882" s="25"/>
      <x:c r="ERX5882" s="25"/>
      <x:c r="ERY5882" s="25"/>
      <x:c r="ERZ5882" s="25"/>
      <x:c r="ESA5882" s="25"/>
      <x:c r="ESB5882" s="25"/>
      <x:c r="ESC5882" s="25"/>
      <x:c r="ESD5882" s="25"/>
      <x:c r="ESE5882" s="25"/>
      <x:c r="ESF5882" s="25"/>
      <x:c r="ESG5882" s="25"/>
      <x:c r="ESH5882" s="25"/>
      <x:c r="ESI5882" s="25"/>
      <x:c r="ESJ5882" s="25"/>
      <x:c r="ESK5882" s="25"/>
      <x:c r="ESL5882" s="25"/>
      <x:c r="ESM5882" s="25"/>
      <x:c r="ESN5882" s="25"/>
      <x:c r="ESO5882" s="25"/>
      <x:c r="ESP5882" s="25"/>
      <x:c r="ESQ5882" s="25"/>
      <x:c r="ESR5882" s="25"/>
      <x:c r="ESS5882" s="25"/>
      <x:c r="EST5882" s="25"/>
      <x:c r="ESU5882" s="25"/>
      <x:c r="ESV5882" s="25"/>
      <x:c r="ESW5882" s="25"/>
      <x:c r="ESX5882" s="25"/>
      <x:c r="ESY5882" s="25"/>
      <x:c r="ESZ5882" s="25"/>
      <x:c r="ETA5882" s="25"/>
      <x:c r="ETB5882" s="25"/>
      <x:c r="ETC5882" s="25"/>
      <x:c r="ETD5882" s="25"/>
      <x:c r="ETE5882" s="25"/>
      <x:c r="ETF5882" s="25"/>
      <x:c r="ETG5882" s="25"/>
      <x:c r="ETH5882" s="25"/>
      <x:c r="ETI5882" s="25"/>
      <x:c r="ETJ5882" s="25"/>
      <x:c r="ETK5882" s="25"/>
      <x:c r="ETL5882" s="25"/>
      <x:c r="ETM5882" s="25"/>
      <x:c r="ETN5882" s="25"/>
      <x:c r="ETO5882" s="25"/>
      <x:c r="ETP5882" s="25"/>
      <x:c r="ETQ5882" s="25"/>
      <x:c r="ETR5882" s="25"/>
      <x:c r="ETS5882" s="25"/>
      <x:c r="ETT5882" s="25"/>
      <x:c r="ETU5882" s="25"/>
      <x:c r="ETV5882" s="25"/>
      <x:c r="ETW5882" s="25"/>
      <x:c r="ETX5882" s="25"/>
      <x:c r="ETY5882" s="25"/>
      <x:c r="ETZ5882" s="25"/>
      <x:c r="EUA5882" s="25"/>
      <x:c r="EUB5882" s="25"/>
      <x:c r="EUC5882" s="25"/>
      <x:c r="EUD5882" s="25"/>
      <x:c r="EUE5882" s="25"/>
      <x:c r="EUF5882" s="25"/>
      <x:c r="EUG5882" s="25"/>
      <x:c r="EUH5882" s="25"/>
      <x:c r="EUI5882" s="25"/>
      <x:c r="EUJ5882" s="25"/>
      <x:c r="EUK5882" s="25"/>
      <x:c r="EUL5882" s="25"/>
      <x:c r="EUM5882" s="25"/>
      <x:c r="EUN5882" s="25"/>
      <x:c r="EUO5882" s="25"/>
      <x:c r="EUP5882" s="25"/>
      <x:c r="EUQ5882" s="25"/>
      <x:c r="EUR5882" s="25"/>
      <x:c r="EUS5882" s="25"/>
      <x:c r="EUT5882" s="25"/>
      <x:c r="EUU5882" s="25"/>
      <x:c r="EUV5882" s="25"/>
      <x:c r="EUW5882" s="25"/>
      <x:c r="EUX5882" s="25"/>
      <x:c r="EUY5882" s="25"/>
      <x:c r="EUZ5882" s="25"/>
      <x:c r="EVA5882" s="25"/>
      <x:c r="EVB5882" s="25"/>
      <x:c r="EVC5882" s="25"/>
      <x:c r="EVD5882" s="25"/>
      <x:c r="EVE5882" s="25"/>
      <x:c r="EVF5882" s="25"/>
      <x:c r="EVG5882" s="25"/>
      <x:c r="EVH5882" s="25"/>
      <x:c r="EVI5882" s="25"/>
      <x:c r="EVJ5882" s="25"/>
      <x:c r="EVK5882" s="25"/>
      <x:c r="EVL5882" s="25"/>
      <x:c r="EVM5882" s="25"/>
      <x:c r="EVN5882" s="25"/>
      <x:c r="EVO5882" s="25"/>
      <x:c r="EVP5882" s="25"/>
      <x:c r="EVQ5882" s="25"/>
      <x:c r="EVR5882" s="25"/>
      <x:c r="EVS5882" s="25"/>
      <x:c r="EVT5882" s="25"/>
      <x:c r="EVU5882" s="25"/>
      <x:c r="EVV5882" s="25"/>
      <x:c r="EVW5882" s="25"/>
      <x:c r="EVX5882" s="25"/>
      <x:c r="EVY5882" s="25"/>
      <x:c r="EVZ5882" s="25"/>
      <x:c r="EWA5882" s="25"/>
      <x:c r="EWB5882" s="25"/>
      <x:c r="EWC5882" s="25"/>
      <x:c r="EWD5882" s="25"/>
      <x:c r="EWE5882" s="25"/>
      <x:c r="EWF5882" s="25"/>
      <x:c r="EWG5882" s="25"/>
      <x:c r="EWH5882" s="25"/>
      <x:c r="EWI5882" s="25"/>
      <x:c r="EWJ5882" s="25"/>
      <x:c r="EWK5882" s="25"/>
      <x:c r="EWL5882" s="25"/>
      <x:c r="EWM5882" s="25"/>
      <x:c r="EWN5882" s="25"/>
      <x:c r="EWO5882" s="25"/>
      <x:c r="EWP5882" s="25"/>
      <x:c r="EWQ5882" s="25"/>
      <x:c r="EWR5882" s="25"/>
      <x:c r="EWS5882" s="25"/>
      <x:c r="EWT5882" s="25"/>
      <x:c r="EWU5882" s="25"/>
      <x:c r="EWV5882" s="25"/>
      <x:c r="EWW5882" s="25"/>
      <x:c r="EWX5882" s="25"/>
      <x:c r="EWY5882" s="25"/>
      <x:c r="EWZ5882" s="25"/>
      <x:c r="EXA5882" s="25"/>
      <x:c r="EXB5882" s="25"/>
      <x:c r="EXC5882" s="25"/>
      <x:c r="EXD5882" s="25"/>
      <x:c r="EXE5882" s="25"/>
      <x:c r="EXF5882" s="25"/>
      <x:c r="EXG5882" s="25"/>
      <x:c r="EXH5882" s="25"/>
      <x:c r="EXI5882" s="25"/>
      <x:c r="EXJ5882" s="25"/>
      <x:c r="EXK5882" s="25"/>
      <x:c r="EXL5882" s="25"/>
      <x:c r="EXM5882" s="25"/>
      <x:c r="EXN5882" s="25"/>
      <x:c r="EXO5882" s="25"/>
      <x:c r="EXP5882" s="25"/>
      <x:c r="EXQ5882" s="25"/>
      <x:c r="EXR5882" s="25"/>
      <x:c r="EXS5882" s="25"/>
      <x:c r="EXT5882" s="25"/>
      <x:c r="EXU5882" s="25"/>
      <x:c r="EXV5882" s="25"/>
      <x:c r="EXW5882" s="25"/>
      <x:c r="EXX5882" s="25"/>
      <x:c r="EXY5882" s="25"/>
      <x:c r="EXZ5882" s="25"/>
      <x:c r="EYA5882" s="25"/>
      <x:c r="EYB5882" s="25"/>
      <x:c r="EYC5882" s="25"/>
      <x:c r="EYD5882" s="25"/>
      <x:c r="EYE5882" s="25"/>
      <x:c r="EYF5882" s="25"/>
      <x:c r="EYG5882" s="25"/>
      <x:c r="EYH5882" s="25"/>
      <x:c r="EYI5882" s="25"/>
      <x:c r="EYJ5882" s="25"/>
      <x:c r="EYK5882" s="25"/>
      <x:c r="EYL5882" s="25"/>
      <x:c r="EYM5882" s="25"/>
      <x:c r="EYN5882" s="25"/>
      <x:c r="EYO5882" s="25"/>
      <x:c r="EYP5882" s="25"/>
      <x:c r="EYQ5882" s="25"/>
      <x:c r="EYR5882" s="25"/>
      <x:c r="EYS5882" s="25"/>
      <x:c r="EYT5882" s="25"/>
      <x:c r="EYU5882" s="25"/>
      <x:c r="EYV5882" s="25"/>
      <x:c r="EYW5882" s="25"/>
      <x:c r="EYX5882" s="25"/>
      <x:c r="EYY5882" s="25"/>
      <x:c r="EYZ5882" s="25"/>
      <x:c r="EZA5882" s="25"/>
      <x:c r="EZB5882" s="25"/>
      <x:c r="EZC5882" s="25"/>
      <x:c r="EZD5882" s="25"/>
      <x:c r="EZE5882" s="25"/>
      <x:c r="EZF5882" s="25"/>
      <x:c r="EZG5882" s="25"/>
      <x:c r="EZH5882" s="25"/>
      <x:c r="EZI5882" s="25"/>
      <x:c r="EZJ5882" s="25"/>
      <x:c r="EZK5882" s="25"/>
      <x:c r="EZL5882" s="25"/>
      <x:c r="EZM5882" s="25"/>
      <x:c r="EZN5882" s="25"/>
      <x:c r="EZO5882" s="25"/>
      <x:c r="EZP5882" s="25"/>
      <x:c r="EZQ5882" s="25"/>
      <x:c r="EZR5882" s="25"/>
      <x:c r="EZS5882" s="25"/>
      <x:c r="EZT5882" s="25"/>
      <x:c r="EZU5882" s="25"/>
      <x:c r="EZV5882" s="25"/>
      <x:c r="EZW5882" s="25"/>
      <x:c r="EZX5882" s="25"/>
      <x:c r="EZY5882" s="25"/>
      <x:c r="EZZ5882" s="25"/>
      <x:c r="FAA5882" s="25"/>
      <x:c r="FAB5882" s="25"/>
      <x:c r="FAC5882" s="25"/>
      <x:c r="FAD5882" s="25"/>
      <x:c r="FAE5882" s="25"/>
      <x:c r="FAF5882" s="25"/>
      <x:c r="FAG5882" s="25"/>
      <x:c r="FAH5882" s="25"/>
      <x:c r="FAI5882" s="25"/>
      <x:c r="FAJ5882" s="25"/>
      <x:c r="FAK5882" s="25"/>
      <x:c r="FAL5882" s="25"/>
      <x:c r="FAM5882" s="25"/>
      <x:c r="FAN5882" s="25"/>
      <x:c r="FAO5882" s="25"/>
      <x:c r="FAP5882" s="25"/>
      <x:c r="FAQ5882" s="25"/>
      <x:c r="FAR5882" s="25"/>
      <x:c r="FAS5882" s="25"/>
      <x:c r="FAT5882" s="25"/>
      <x:c r="FAU5882" s="25"/>
      <x:c r="FAV5882" s="25"/>
      <x:c r="FAW5882" s="25"/>
      <x:c r="FAX5882" s="25"/>
      <x:c r="FAY5882" s="25"/>
      <x:c r="FAZ5882" s="25"/>
      <x:c r="FBA5882" s="25"/>
      <x:c r="FBB5882" s="25"/>
      <x:c r="FBC5882" s="25"/>
      <x:c r="FBD5882" s="25"/>
      <x:c r="FBE5882" s="25"/>
      <x:c r="FBF5882" s="25"/>
      <x:c r="FBG5882" s="25"/>
      <x:c r="FBH5882" s="25"/>
      <x:c r="FBI5882" s="25"/>
      <x:c r="FBJ5882" s="25"/>
      <x:c r="FBK5882" s="25"/>
      <x:c r="FBL5882" s="25"/>
      <x:c r="FBM5882" s="25"/>
      <x:c r="FBN5882" s="25"/>
      <x:c r="FBO5882" s="25"/>
      <x:c r="FBP5882" s="25"/>
      <x:c r="FBQ5882" s="25"/>
      <x:c r="FBR5882" s="25"/>
      <x:c r="FBS5882" s="25"/>
      <x:c r="FBT5882" s="25"/>
      <x:c r="FBU5882" s="25"/>
      <x:c r="FBV5882" s="25"/>
      <x:c r="FBW5882" s="25"/>
      <x:c r="FBX5882" s="25"/>
      <x:c r="FBY5882" s="25"/>
      <x:c r="FBZ5882" s="25"/>
      <x:c r="FCA5882" s="25"/>
      <x:c r="FCB5882" s="25"/>
      <x:c r="FCC5882" s="25"/>
      <x:c r="FCD5882" s="25"/>
      <x:c r="FCE5882" s="25"/>
      <x:c r="FCF5882" s="25"/>
      <x:c r="FCG5882" s="25"/>
      <x:c r="FCH5882" s="25"/>
      <x:c r="FCI5882" s="25"/>
      <x:c r="FCJ5882" s="25"/>
      <x:c r="FCK5882" s="25"/>
      <x:c r="FCL5882" s="25"/>
      <x:c r="FCM5882" s="25"/>
      <x:c r="FCN5882" s="25"/>
      <x:c r="FCO5882" s="25"/>
      <x:c r="FCP5882" s="25"/>
      <x:c r="FCQ5882" s="25"/>
      <x:c r="FCR5882" s="25"/>
      <x:c r="FCS5882" s="25"/>
      <x:c r="FCT5882" s="25"/>
      <x:c r="FCU5882" s="25"/>
      <x:c r="FCV5882" s="25"/>
      <x:c r="FCW5882" s="25"/>
      <x:c r="FCX5882" s="25"/>
      <x:c r="FCY5882" s="25"/>
      <x:c r="FCZ5882" s="25"/>
      <x:c r="FDA5882" s="25"/>
      <x:c r="FDB5882" s="25"/>
      <x:c r="FDC5882" s="25"/>
      <x:c r="FDD5882" s="25"/>
      <x:c r="FDE5882" s="25"/>
      <x:c r="FDF5882" s="25"/>
      <x:c r="FDG5882" s="25"/>
      <x:c r="FDH5882" s="25"/>
      <x:c r="FDI5882" s="25"/>
      <x:c r="FDJ5882" s="25"/>
      <x:c r="FDK5882" s="25"/>
      <x:c r="FDL5882" s="25"/>
      <x:c r="FDM5882" s="25"/>
      <x:c r="FDN5882" s="25"/>
      <x:c r="FDO5882" s="25"/>
      <x:c r="FDP5882" s="25"/>
      <x:c r="FDQ5882" s="25"/>
      <x:c r="FDR5882" s="25"/>
      <x:c r="FDS5882" s="25"/>
      <x:c r="FDT5882" s="25"/>
      <x:c r="FDU5882" s="25"/>
      <x:c r="FDV5882" s="25"/>
      <x:c r="FDW5882" s="25"/>
      <x:c r="FDX5882" s="25"/>
      <x:c r="FDY5882" s="25"/>
      <x:c r="FDZ5882" s="25"/>
      <x:c r="FEA5882" s="25"/>
      <x:c r="FEB5882" s="25"/>
      <x:c r="FEC5882" s="25"/>
      <x:c r="FED5882" s="25"/>
      <x:c r="FEE5882" s="25"/>
      <x:c r="FEF5882" s="25"/>
      <x:c r="FEG5882" s="25"/>
      <x:c r="FEH5882" s="25"/>
      <x:c r="FEI5882" s="25"/>
      <x:c r="FEJ5882" s="25"/>
      <x:c r="FEK5882" s="25"/>
      <x:c r="FEL5882" s="25"/>
      <x:c r="FEM5882" s="25"/>
      <x:c r="FEN5882" s="25"/>
      <x:c r="FEO5882" s="25"/>
      <x:c r="FEP5882" s="25"/>
      <x:c r="FEQ5882" s="25"/>
      <x:c r="FER5882" s="25"/>
      <x:c r="FES5882" s="25"/>
      <x:c r="FET5882" s="25"/>
      <x:c r="FEU5882" s="25"/>
      <x:c r="FEV5882" s="25"/>
      <x:c r="FEW5882" s="25"/>
      <x:c r="FEX5882" s="25"/>
      <x:c r="FEY5882" s="25"/>
      <x:c r="FEZ5882" s="25"/>
      <x:c r="FFA5882" s="25"/>
      <x:c r="FFB5882" s="25"/>
      <x:c r="FFC5882" s="25"/>
      <x:c r="FFD5882" s="25"/>
      <x:c r="FFE5882" s="25"/>
      <x:c r="FFF5882" s="25"/>
      <x:c r="FFG5882" s="25"/>
      <x:c r="FFH5882" s="25"/>
      <x:c r="FFI5882" s="25"/>
      <x:c r="FFJ5882" s="25"/>
      <x:c r="FFK5882" s="25"/>
      <x:c r="FFL5882" s="25"/>
      <x:c r="FFM5882" s="25"/>
      <x:c r="FFN5882" s="25"/>
      <x:c r="FFO5882" s="25"/>
      <x:c r="FFP5882" s="25"/>
      <x:c r="FFQ5882" s="25"/>
      <x:c r="FFR5882" s="25"/>
      <x:c r="FFS5882" s="25"/>
      <x:c r="FFT5882" s="25"/>
      <x:c r="FFU5882" s="25"/>
      <x:c r="FFV5882" s="25"/>
      <x:c r="FFW5882" s="25"/>
      <x:c r="FFX5882" s="25"/>
      <x:c r="FFY5882" s="25"/>
      <x:c r="FFZ5882" s="25"/>
      <x:c r="FGA5882" s="25"/>
      <x:c r="FGB5882" s="25"/>
      <x:c r="FGC5882" s="25"/>
      <x:c r="FGD5882" s="25"/>
      <x:c r="FGE5882" s="25"/>
      <x:c r="FGF5882" s="25"/>
      <x:c r="FGG5882" s="25"/>
      <x:c r="FGH5882" s="25"/>
      <x:c r="FGI5882" s="25"/>
      <x:c r="FGJ5882" s="25"/>
      <x:c r="FGK5882" s="25"/>
      <x:c r="FGL5882" s="25"/>
      <x:c r="FGM5882" s="25"/>
      <x:c r="FGN5882" s="25"/>
      <x:c r="FGO5882" s="25"/>
      <x:c r="FGP5882" s="25"/>
      <x:c r="FGQ5882" s="25"/>
      <x:c r="FGR5882" s="25"/>
      <x:c r="FGS5882" s="25"/>
      <x:c r="FGT5882" s="25"/>
      <x:c r="FGU5882" s="25"/>
      <x:c r="FGV5882" s="25"/>
      <x:c r="FGW5882" s="25"/>
      <x:c r="FGX5882" s="25"/>
      <x:c r="FGY5882" s="25"/>
      <x:c r="FGZ5882" s="25"/>
      <x:c r="FHA5882" s="25"/>
      <x:c r="FHB5882" s="25"/>
      <x:c r="FHC5882" s="25"/>
      <x:c r="FHD5882" s="25"/>
      <x:c r="FHE5882" s="25"/>
      <x:c r="FHF5882" s="25"/>
      <x:c r="FHG5882" s="25"/>
      <x:c r="FHH5882" s="25"/>
      <x:c r="FHI5882" s="25"/>
      <x:c r="FHJ5882" s="25"/>
      <x:c r="FHK5882" s="25"/>
      <x:c r="FHL5882" s="25"/>
      <x:c r="FHM5882" s="25"/>
      <x:c r="FHN5882" s="25"/>
      <x:c r="FHO5882" s="25"/>
      <x:c r="FHP5882" s="25"/>
      <x:c r="FHQ5882" s="25"/>
      <x:c r="FHR5882" s="25"/>
      <x:c r="FHS5882" s="25"/>
      <x:c r="FHT5882" s="25"/>
      <x:c r="FHU5882" s="25"/>
      <x:c r="FHV5882" s="25"/>
      <x:c r="FHW5882" s="25"/>
      <x:c r="FHX5882" s="25"/>
      <x:c r="FHY5882" s="25"/>
      <x:c r="FHZ5882" s="25"/>
      <x:c r="FIA5882" s="25"/>
      <x:c r="FIB5882" s="25"/>
      <x:c r="FIC5882" s="25"/>
      <x:c r="FID5882" s="25"/>
      <x:c r="FIE5882" s="25"/>
      <x:c r="FIF5882" s="25"/>
      <x:c r="FIG5882" s="25"/>
      <x:c r="FIH5882" s="25"/>
      <x:c r="FII5882" s="25"/>
      <x:c r="FIJ5882" s="25"/>
      <x:c r="FIK5882" s="25"/>
      <x:c r="FIL5882" s="25"/>
      <x:c r="FIM5882" s="25"/>
      <x:c r="FIN5882" s="25"/>
      <x:c r="FIO5882" s="25"/>
      <x:c r="FIP5882" s="25"/>
      <x:c r="FIQ5882" s="25"/>
      <x:c r="FIR5882" s="25"/>
      <x:c r="FIS5882" s="25"/>
      <x:c r="FIT5882" s="25"/>
      <x:c r="FIU5882" s="25"/>
      <x:c r="FIV5882" s="25"/>
      <x:c r="FIW5882" s="25"/>
      <x:c r="FIX5882" s="25"/>
      <x:c r="FIY5882" s="25"/>
      <x:c r="FIZ5882" s="25"/>
      <x:c r="FJA5882" s="25"/>
      <x:c r="FJB5882" s="25"/>
      <x:c r="FJC5882" s="25"/>
      <x:c r="FJD5882" s="25"/>
      <x:c r="FJE5882" s="25"/>
      <x:c r="FJF5882" s="25"/>
      <x:c r="FJG5882" s="25"/>
      <x:c r="FJH5882" s="25"/>
      <x:c r="FJI5882" s="25"/>
      <x:c r="FJJ5882" s="25"/>
      <x:c r="FJK5882" s="25"/>
      <x:c r="FJL5882" s="25"/>
      <x:c r="FJM5882" s="25"/>
      <x:c r="FJN5882" s="25"/>
      <x:c r="FJO5882" s="25"/>
      <x:c r="FJP5882" s="25"/>
      <x:c r="FJQ5882" s="25"/>
      <x:c r="FJR5882" s="25"/>
      <x:c r="FJS5882" s="25"/>
      <x:c r="FJT5882" s="25"/>
      <x:c r="FJU5882" s="25"/>
      <x:c r="FJV5882" s="25"/>
      <x:c r="FJW5882" s="25"/>
      <x:c r="FJX5882" s="25"/>
      <x:c r="FJY5882" s="25"/>
      <x:c r="FJZ5882" s="25"/>
      <x:c r="FKA5882" s="25"/>
      <x:c r="FKB5882" s="25"/>
      <x:c r="FKC5882" s="25"/>
      <x:c r="FKD5882" s="25"/>
      <x:c r="FKE5882" s="25"/>
      <x:c r="FKF5882" s="25"/>
      <x:c r="FKG5882" s="25"/>
      <x:c r="FKH5882" s="25"/>
      <x:c r="FKI5882" s="25"/>
      <x:c r="FKJ5882" s="25"/>
      <x:c r="FKK5882" s="25"/>
      <x:c r="FKL5882" s="25"/>
      <x:c r="FKM5882" s="25"/>
      <x:c r="FKN5882" s="25"/>
      <x:c r="FKO5882" s="25"/>
      <x:c r="FKP5882" s="25"/>
      <x:c r="FKQ5882" s="25"/>
      <x:c r="FKR5882" s="25"/>
      <x:c r="FKS5882" s="25"/>
      <x:c r="FKT5882" s="25"/>
      <x:c r="FKU5882" s="25"/>
      <x:c r="FKV5882" s="25"/>
      <x:c r="FKW5882" s="25"/>
      <x:c r="FKX5882" s="25"/>
      <x:c r="FKY5882" s="25"/>
      <x:c r="FKZ5882" s="25"/>
      <x:c r="FLA5882" s="25"/>
      <x:c r="FLB5882" s="25"/>
      <x:c r="FLC5882" s="25"/>
      <x:c r="FLD5882" s="25"/>
      <x:c r="FLE5882" s="25"/>
      <x:c r="FLF5882" s="25"/>
      <x:c r="FLG5882" s="25"/>
      <x:c r="FLH5882" s="25"/>
      <x:c r="FLI5882" s="25"/>
      <x:c r="FLJ5882" s="25"/>
      <x:c r="FLK5882" s="25"/>
      <x:c r="FLL5882" s="25"/>
      <x:c r="FLM5882" s="25"/>
      <x:c r="FLN5882" s="25"/>
      <x:c r="FLO5882" s="25"/>
      <x:c r="FLP5882" s="25"/>
      <x:c r="FLQ5882" s="25"/>
      <x:c r="FLR5882" s="25"/>
      <x:c r="FLS5882" s="25"/>
      <x:c r="FLT5882" s="25"/>
      <x:c r="FLU5882" s="25"/>
      <x:c r="FLV5882" s="25"/>
      <x:c r="FLW5882" s="25"/>
      <x:c r="FLX5882" s="25"/>
      <x:c r="FLY5882" s="25"/>
      <x:c r="FLZ5882" s="25"/>
      <x:c r="FMA5882" s="25"/>
      <x:c r="FMB5882" s="25"/>
      <x:c r="FMC5882" s="25"/>
      <x:c r="FMD5882" s="25"/>
      <x:c r="FME5882" s="25"/>
      <x:c r="FMF5882" s="25"/>
      <x:c r="FMG5882" s="25"/>
      <x:c r="FMH5882" s="25"/>
      <x:c r="FMI5882" s="25"/>
      <x:c r="FMJ5882" s="25"/>
      <x:c r="FMK5882" s="25"/>
      <x:c r="FML5882" s="25"/>
      <x:c r="FMM5882" s="25"/>
      <x:c r="FMN5882" s="25"/>
      <x:c r="FMO5882" s="25"/>
      <x:c r="FMP5882" s="25"/>
      <x:c r="FMQ5882" s="25"/>
      <x:c r="FMR5882" s="25"/>
      <x:c r="FMS5882" s="25"/>
      <x:c r="FMT5882" s="25"/>
      <x:c r="FMU5882" s="25"/>
      <x:c r="FMV5882" s="25"/>
      <x:c r="FMW5882" s="25"/>
      <x:c r="FMX5882" s="25"/>
      <x:c r="FMY5882" s="25"/>
      <x:c r="FMZ5882" s="25"/>
      <x:c r="FNA5882" s="25"/>
      <x:c r="FNB5882" s="25"/>
      <x:c r="FNC5882" s="25"/>
      <x:c r="FND5882" s="25"/>
      <x:c r="FNE5882" s="25"/>
      <x:c r="FNF5882" s="25"/>
      <x:c r="FNG5882" s="25"/>
      <x:c r="FNH5882" s="25"/>
      <x:c r="FNI5882" s="25"/>
      <x:c r="FNJ5882" s="25"/>
      <x:c r="FNK5882" s="25"/>
      <x:c r="FNL5882" s="25"/>
      <x:c r="FNM5882" s="25"/>
      <x:c r="FNN5882" s="25"/>
      <x:c r="FNO5882" s="25"/>
      <x:c r="FNP5882" s="25"/>
      <x:c r="FNQ5882" s="25"/>
      <x:c r="FNR5882" s="25"/>
      <x:c r="FNS5882" s="25"/>
      <x:c r="FNT5882" s="25"/>
      <x:c r="FNU5882" s="25"/>
      <x:c r="FNV5882" s="25"/>
      <x:c r="FNW5882" s="25"/>
      <x:c r="FNX5882" s="25"/>
      <x:c r="FNY5882" s="25"/>
      <x:c r="FNZ5882" s="25"/>
      <x:c r="FOA5882" s="25"/>
      <x:c r="FOB5882" s="25"/>
      <x:c r="FOC5882" s="25"/>
      <x:c r="FOD5882" s="25"/>
      <x:c r="FOE5882" s="25"/>
      <x:c r="FOF5882" s="25"/>
      <x:c r="FOG5882" s="25"/>
      <x:c r="FOH5882" s="25"/>
      <x:c r="FOI5882" s="25"/>
      <x:c r="FOJ5882" s="25"/>
      <x:c r="FOK5882" s="25"/>
      <x:c r="FOL5882" s="25"/>
      <x:c r="FOM5882" s="25"/>
      <x:c r="FON5882" s="25"/>
      <x:c r="FOO5882" s="25"/>
      <x:c r="FOP5882" s="25"/>
      <x:c r="FOQ5882" s="25"/>
      <x:c r="FOR5882" s="25"/>
      <x:c r="FOS5882" s="25"/>
      <x:c r="FOT5882" s="25"/>
      <x:c r="FOU5882" s="25"/>
      <x:c r="FOV5882" s="25"/>
      <x:c r="FOW5882" s="25"/>
      <x:c r="FOX5882" s="25"/>
      <x:c r="FOY5882" s="25"/>
      <x:c r="FOZ5882" s="25"/>
      <x:c r="FPA5882" s="25"/>
      <x:c r="FPB5882" s="25"/>
      <x:c r="FPC5882" s="25"/>
      <x:c r="FPD5882" s="25"/>
      <x:c r="FPE5882" s="25"/>
      <x:c r="FPF5882" s="25"/>
      <x:c r="FPG5882" s="25"/>
      <x:c r="FPH5882" s="25"/>
      <x:c r="FPI5882" s="25"/>
      <x:c r="FPJ5882" s="25"/>
      <x:c r="FPK5882" s="25"/>
      <x:c r="FPL5882" s="25"/>
      <x:c r="FPM5882" s="25"/>
      <x:c r="FPN5882" s="25"/>
      <x:c r="FPO5882" s="25"/>
      <x:c r="FPP5882" s="25"/>
      <x:c r="FPQ5882" s="25"/>
      <x:c r="FPR5882" s="25"/>
      <x:c r="FPS5882" s="25"/>
      <x:c r="FPT5882" s="25"/>
      <x:c r="FPU5882" s="25"/>
      <x:c r="FPV5882" s="25"/>
      <x:c r="FPW5882" s="25"/>
      <x:c r="FPX5882" s="25"/>
      <x:c r="FPY5882" s="25"/>
      <x:c r="FPZ5882" s="25"/>
      <x:c r="FQA5882" s="25"/>
      <x:c r="FQB5882" s="25"/>
      <x:c r="FQC5882" s="25"/>
      <x:c r="FQD5882" s="25"/>
      <x:c r="FQE5882" s="25"/>
      <x:c r="FQF5882" s="25"/>
      <x:c r="FQG5882" s="25"/>
      <x:c r="FQH5882" s="25"/>
      <x:c r="FQI5882" s="25"/>
      <x:c r="FQJ5882" s="25"/>
      <x:c r="FQK5882" s="25"/>
      <x:c r="FQL5882" s="25"/>
      <x:c r="FQM5882" s="25"/>
      <x:c r="FQN5882" s="25"/>
      <x:c r="FQO5882" s="25"/>
      <x:c r="FQP5882" s="25"/>
      <x:c r="FQQ5882" s="25"/>
      <x:c r="FQR5882" s="25"/>
      <x:c r="FQS5882" s="25"/>
      <x:c r="FQT5882" s="25"/>
      <x:c r="FQU5882" s="25"/>
      <x:c r="FQV5882" s="25"/>
      <x:c r="FQW5882" s="25"/>
      <x:c r="FQX5882" s="25"/>
      <x:c r="FQY5882" s="25"/>
      <x:c r="FQZ5882" s="25"/>
      <x:c r="FRA5882" s="25"/>
      <x:c r="FRB5882" s="25"/>
      <x:c r="FRC5882" s="25"/>
      <x:c r="FRD5882" s="25"/>
      <x:c r="FRE5882" s="25"/>
      <x:c r="FRF5882" s="25"/>
      <x:c r="FRG5882" s="25"/>
      <x:c r="FRH5882" s="25"/>
      <x:c r="FRI5882" s="25"/>
      <x:c r="FRJ5882" s="25"/>
      <x:c r="FRK5882" s="25"/>
      <x:c r="FRL5882" s="25"/>
      <x:c r="FRM5882" s="25"/>
      <x:c r="FRN5882" s="25"/>
      <x:c r="FRO5882" s="25"/>
      <x:c r="FRP5882" s="25"/>
      <x:c r="FRQ5882" s="25"/>
      <x:c r="FRR5882" s="25"/>
      <x:c r="FRS5882" s="25"/>
      <x:c r="FRT5882" s="25"/>
      <x:c r="FRU5882" s="25"/>
      <x:c r="FRV5882" s="25"/>
      <x:c r="FRW5882" s="25"/>
      <x:c r="FRX5882" s="25"/>
      <x:c r="FRY5882" s="25"/>
      <x:c r="FRZ5882" s="25"/>
      <x:c r="FSA5882" s="25"/>
      <x:c r="FSB5882" s="25"/>
      <x:c r="FSC5882" s="25"/>
      <x:c r="FSD5882" s="25"/>
      <x:c r="FSE5882" s="25"/>
      <x:c r="FSF5882" s="25"/>
      <x:c r="FSG5882" s="25"/>
      <x:c r="FSH5882" s="25"/>
      <x:c r="FSI5882" s="25"/>
      <x:c r="FSJ5882" s="25"/>
      <x:c r="FSK5882" s="25"/>
      <x:c r="FSL5882" s="25"/>
      <x:c r="FSM5882" s="25"/>
      <x:c r="FSN5882" s="25"/>
      <x:c r="FSO5882" s="25"/>
      <x:c r="FSP5882" s="25"/>
      <x:c r="FSQ5882" s="25"/>
      <x:c r="FSR5882" s="25"/>
      <x:c r="FSS5882" s="25"/>
      <x:c r="FST5882" s="25"/>
      <x:c r="FSU5882" s="25"/>
      <x:c r="FSV5882" s="25"/>
      <x:c r="FSW5882" s="25"/>
      <x:c r="FSX5882" s="25"/>
      <x:c r="FSY5882" s="25"/>
      <x:c r="FSZ5882" s="25"/>
      <x:c r="FTA5882" s="25"/>
      <x:c r="FTB5882" s="25"/>
      <x:c r="FTC5882" s="25"/>
      <x:c r="FTD5882" s="25"/>
      <x:c r="FTE5882" s="25"/>
      <x:c r="FTF5882" s="25"/>
      <x:c r="FTG5882" s="25"/>
      <x:c r="FTH5882" s="25"/>
      <x:c r="FTI5882" s="25"/>
      <x:c r="FTJ5882" s="25"/>
      <x:c r="FTK5882" s="25"/>
      <x:c r="FTL5882" s="25"/>
      <x:c r="FTM5882" s="25"/>
      <x:c r="FTN5882" s="25"/>
      <x:c r="FTO5882" s="25"/>
      <x:c r="FTP5882" s="25"/>
      <x:c r="FTQ5882" s="25"/>
      <x:c r="FTR5882" s="25"/>
      <x:c r="FTS5882" s="25"/>
      <x:c r="FTT5882" s="25"/>
      <x:c r="FTU5882" s="25"/>
      <x:c r="FTV5882" s="25"/>
      <x:c r="FTW5882" s="25"/>
      <x:c r="FTX5882" s="25"/>
      <x:c r="FTY5882" s="25"/>
      <x:c r="FTZ5882" s="25"/>
      <x:c r="FUA5882" s="25"/>
      <x:c r="FUB5882" s="25"/>
      <x:c r="FUC5882" s="25"/>
      <x:c r="FUD5882" s="25"/>
      <x:c r="FUE5882" s="25"/>
      <x:c r="FUF5882" s="25"/>
      <x:c r="FUG5882" s="25"/>
      <x:c r="FUH5882" s="25"/>
      <x:c r="FUI5882" s="25"/>
      <x:c r="FUJ5882" s="25"/>
      <x:c r="FUK5882" s="25"/>
      <x:c r="FUL5882" s="25"/>
      <x:c r="FUM5882" s="25"/>
      <x:c r="FUN5882" s="25"/>
      <x:c r="FUO5882" s="25"/>
      <x:c r="FUP5882" s="25"/>
      <x:c r="FUQ5882" s="25"/>
      <x:c r="FUR5882" s="25"/>
      <x:c r="FUS5882" s="25"/>
      <x:c r="FUT5882" s="25"/>
      <x:c r="FUU5882" s="25"/>
      <x:c r="FUV5882" s="25"/>
      <x:c r="FUW5882" s="25"/>
      <x:c r="FUX5882" s="25"/>
      <x:c r="FUY5882" s="25"/>
      <x:c r="FUZ5882" s="25"/>
      <x:c r="FVA5882" s="25"/>
      <x:c r="FVB5882" s="25"/>
      <x:c r="FVC5882" s="25"/>
      <x:c r="FVD5882" s="25"/>
      <x:c r="FVE5882" s="25"/>
      <x:c r="FVF5882" s="25"/>
      <x:c r="FVG5882" s="25"/>
      <x:c r="FVH5882" s="25"/>
      <x:c r="FVI5882" s="25"/>
      <x:c r="FVJ5882" s="25"/>
      <x:c r="FVK5882" s="25"/>
      <x:c r="FVL5882" s="25"/>
      <x:c r="FVM5882" s="25"/>
      <x:c r="FVN5882" s="25"/>
      <x:c r="FVO5882" s="25"/>
      <x:c r="FVP5882" s="25"/>
      <x:c r="FVQ5882" s="25"/>
      <x:c r="FVR5882" s="25"/>
      <x:c r="FVS5882" s="25"/>
      <x:c r="FVT5882" s="25"/>
      <x:c r="FVU5882" s="25"/>
      <x:c r="FVV5882" s="25"/>
      <x:c r="FVW5882" s="25"/>
      <x:c r="FVX5882" s="25"/>
      <x:c r="FVY5882" s="25"/>
      <x:c r="FVZ5882" s="25"/>
      <x:c r="FWA5882" s="25"/>
      <x:c r="FWB5882" s="25"/>
      <x:c r="FWC5882" s="25"/>
      <x:c r="FWD5882" s="25"/>
      <x:c r="FWE5882" s="25"/>
      <x:c r="FWF5882" s="25"/>
      <x:c r="FWG5882" s="25"/>
      <x:c r="FWH5882" s="25"/>
      <x:c r="FWI5882" s="25"/>
      <x:c r="FWJ5882" s="25"/>
      <x:c r="FWK5882" s="25"/>
      <x:c r="FWL5882" s="25"/>
      <x:c r="FWM5882" s="25"/>
      <x:c r="FWN5882" s="25"/>
      <x:c r="FWO5882" s="25"/>
      <x:c r="FWP5882" s="25"/>
      <x:c r="FWQ5882" s="25"/>
      <x:c r="FWR5882" s="25"/>
      <x:c r="FWS5882" s="25"/>
      <x:c r="FWT5882" s="25"/>
      <x:c r="FWU5882" s="25"/>
      <x:c r="FWV5882" s="25"/>
      <x:c r="FWW5882" s="25"/>
      <x:c r="FWX5882" s="25"/>
      <x:c r="FWY5882" s="25"/>
      <x:c r="FWZ5882" s="25"/>
      <x:c r="FXA5882" s="25"/>
      <x:c r="FXB5882" s="25"/>
      <x:c r="FXC5882" s="25"/>
      <x:c r="FXD5882" s="25"/>
      <x:c r="FXE5882" s="25"/>
      <x:c r="FXF5882" s="25"/>
      <x:c r="FXG5882" s="25"/>
      <x:c r="FXH5882" s="25"/>
      <x:c r="FXI5882" s="25"/>
      <x:c r="FXJ5882" s="25"/>
      <x:c r="FXK5882" s="25"/>
      <x:c r="FXL5882" s="25"/>
      <x:c r="FXM5882" s="25"/>
      <x:c r="FXN5882" s="25"/>
      <x:c r="FXO5882" s="25"/>
      <x:c r="FXP5882" s="25"/>
      <x:c r="FXQ5882" s="25"/>
      <x:c r="FXR5882" s="25"/>
      <x:c r="FXS5882" s="25"/>
      <x:c r="FXT5882" s="25"/>
      <x:c r="FXU5882" s="25"/>
      <x:c r="FXV5882" s="25"/>
      <x:c r="FXW5882" s="25"/>
      <x:c r="FXX5882" s="25"/>
      <x:c r="FXY5882" s="25"/>
      <x:c r="FXZ5882" s="25"/>
      <x:c r="FYA5882" s="25"/>
      <x:c r="FYB5882" s="25"/>
      <x:c r="FYC5882" s="25"/>
      <x:c r="FYD5882" s="25"/>
      <x:c r="FYE5882" s="25"/>
      <x:c r="FYF5882" s="25"/>
      <x:c r="FYG5882" s="25"/>
      <x:c r="FYH5882" s="25"/>
      <x:c r="FYI5882" s="25"/>
      <x:c r="FYJ5882" s="25"/>
      <x:c r="FYK5882" s="25"/>
      <x:c r="FYL5882" s="25"/>
      <x:c r="FYM5882" s="25"/>
      <x:c r="FYN5882" s="25"/>
      <x:c r="FYO5882" s="25"/>
      <x:c r="FYP5882" s="25"/>
      <x:c r="FYQ5882" s="25"/>
      <x:c r="FYR5882" s="25"/>
      <x:c r="FYS5882" s="25"/>
      <x:c r="FYT5882" s="25"/>
      <x:c r="FYU5882" s="25"/>
      <x:c r="FYV5882" s="25"/>
      <x:c r="FYW5882" s="25"/>
      <x:c r="FYX5882" s="25"/>
      <x:c r="FYY5882" s="25"/>
      <x:c r="FYZ5882" s="25"/>
      <x:c r="FZA5882" s="25"/>
      <x:c r="FZB5882" s="25"/>
      <x:c r="FZC5882" s="25"/>
      <x:c r="FZD5882" s="25"/>
      <x:c r="FZE5882" s="25"/>
      <x:c r="FZF5882" s="25"/>
      <x:c r="FZG5882" s="25"/>
      <x:c r="FZH5882" s="25"/>
      <x:c r="FZI5882" s="25"/>
      <x:c r="FZJ5882" s="25"/>
      <x:c r="FZK5882" s="25"/>
      <x:c r="FZL5882" s="25"/>
      <x:c r="FZM5882" s="25"/>
      <x:c r="FZN5882" s="25"/>
      <x:c r="FZO5882" s="25"/>
      <x:c r="FZP5882" s="25"/>
      <x:c r="FZQ5882" s="25"/>
      <x:c r="FZR5882" s="25"/>
      <x:c r="FZS5882" s="25"/>
      <x:c r="FZT5882" s="25"/>
      <x:c r="FZU5882" s="25"/>
      <x:c r="FZV5882" s="25"/>
      <x:c r="FZW5882" s="25"/>
      <x:c r="FZX5882" s="25"/>
      <x:c r="FZY5882" s="25"/>
      <x:c r="FZZ5882" s="25"/>
      <x:c r="GAA5882" s="25"/>
      <x:c r="GAB5882" s="25"/>
      <x:c r="GAC5882" s="25"/>
      <x:c r="GAD5882" s="25"/>
      <x:c r="GAE5882" s="25"/>
      <x:c r="GAF5882" s="25"/>
      <x:c r="GAG5882" s="25"/>
      <x:c r="GAH5882" s="25"/>
      <x:c r="GAI5882" s="25"/>
      <x:c r="GAJ5882" s="25"/>
      <x:c r="GAK5882" s="25"/>
      <x:c r="GAL5882" s="25"/>
      <x:c r="GAM5882" s="25"/>
      <x:c r="GAN5882" s="25"/>
      <x:c r="GAO5882" s="25"/>
      <x:c r="GAP5882" s="25"/>
      <x:c r="GAQ5882" s="25"/>
      <x:c r="GAR5882" s="25"/>
      <x:c r="GAS5882" s="25"/>
      <x:c r="GAT5882" s="25"/>
      <x:c r="GAU5882" s="25"/>
      <x:c r="GAV5882" s="25"/>
      <x:c r="GAW5882" s="25"/>
      <x:c r="GAX5882" s="25"/>
      <x:c r="GAY5882" s="25"/>
      <x:c r="GAZ5882" s="25"/>
      <x:c r="GBA5882" s="25"/>
      <x:c r="GBB5882" s="25"/>
      <x:c r="GBC5882" s="25"/>
      <x:c r="GBD5882" s="25"/>
      <x:c r="GBE5882" s="25"/>
      <x:c r="GBF5882" s="25"/>
      <x:c r="GBG5882" s="25"/>
      <x:c r="GBH5882" s="25"/>
      <x:c r="GBI5882" s="25"/>
      <x:c r="GBJ5882" s="25"/>
      <x:c r="GBK5882" s="25"/>
      <x:c r="GBL5882" s="25"/>
      <x:c r="GBM5882" s="25"/>
      <x:c r="GBN5882" s="25"/>
      <x:c r="GBO5882" s="25"/>
      <x:c r="GBP5882" s="25"/>
      <x:c r="GBQ5882" s="25"/>
      <x:c r="GBR5882" s="25"/>
      <x:c r="GBS5882" s="25"/>
      <x:c r="GBT5882" s="25"/>
      <x:c r="GBU5882" s="25"/>
      <x:c r="GBV5882" s="25"/>
      <x:c r="GBW5882" s="25"/>
      <x:c r="GBX5882" s="25"/>
      <x:c r="GBY5882" s="25"/>
      <x:c r="GBZ5882" s="25"/>
      <x:c r="GCA5882" s="25"/>
      <x:c r="GCB5882" s="25"/>
      <x:c r="GCC5882" s="25"/>
      <x:c r="GCD5882" s="25"/>
      <x:c r="GCE5882" s="25"/>
      <x:c r="GCF5882" s="25"/>
      <x:c r="GCG5882" s="25"/>
      <x:c r="GCH5882" s="25"/>
      <x:c r="GCI5882" s="25"/>
      <x:c r="GCJ5882" s="25"/>
      <x:c r="GCK5882" s="25"/>
      <x:c r="GCL5882" s="25"/>
      <x:c r="GCM5882" s="25"/>
      <x:c r="GCN5882" s="25"/>
      <x:c r="GCO5882" s="25"/>
      <x:c r="GCP5882" s="25"/>
      <x:c r="GCQ5882" s="25"/>
      <x:c r="GCR5882" s="25"/>
      <x:c r="GCS5882" s="25"/>
      <x:c r="GCT5882" s="25"/>
      <x:c r="GCU5882" s="25"/>
      <x:c r="GCV5882" s="25"/>
      <x:c r="GCW5882" s="25"/>
      <x:c r="GCX5882" s="25"/>
      <x:c r="GCY5882" s="25"/>
      <x:c r="GCZ5882" s="25"/>
      <x:c r="GDA5882" s="25"/>
      <x:c r="GDB5882" s="25"/>
      <x:c r="GDC5882" s="25"/>
      <x:c r="GDD5882" s="25"/>
      <x:c r="GDE5882" s="25"/>
      <x:c r="GDF5882" s="25"/>
      <x:c r="GDG5882" s="25"/>
      <x:c r="GDH5882" s="25"/>
      <x:c r="GDI5882" s="25"/>
      <x:c r="GDJ5882" s="25"/>
      <x:c r="GDK5882" s="25"/>
      <x:c r="GDL5882" s="25"/>
      <x:c r="GDM5882" s="25"/>
      <x:c r="GDN5882" s="25"/>
      <x:c r="GDO5882" s="25"/>
      <x:c r="GDP5882" s="25"/>
      <x:c r="GDQ5882" s="25"/>
      <x:c r="GDR5882" s="25"/>
      <x:c r="GDS5882" s="25"/>
      <x:c r="GDT5882" s="25"/>
      <x:c r="GDU5882" s="25"/>
      <x:c r="GDV5882" s="25"/>
      <x:c r="GDW5882" s="25"/>
      <x:c r="GDX5882" s="25"/>
      <x:c r="GDY5882" s="25"/>
      <x:c r="GDZ5882" s="25"/>
      <x:c r="GEA5882" s="25"/>
      <x:c r="GEB5882" s="25"/>
      <x:c r="GEC5882" s="25"/>
      <x:c r="GED5882" s="25"/>
      <x:c r="GEE5882" s="25"/>
      <x:c r="GEF5882" s="25"/>
      <x:c r="GEG5882" s="25"/>
      <x:c r="GEH5882" s="25"/>
      <x:c r="GEI5882" s="25"/>
      <x:c r="GEJ5882" s="25"/>
      <x:c r="GEK5882" s="25"/>
      <x:c r="GEL5882" s="25"/>
      <x:c r="GEM5882" s="25"/>
      <x:c r="GEN5882" s="25"/>
      <x:c r="GEO5882" s="25"/>
      <x:c r="GEP5882" s="25"/>
      <x:c r="GEQ5882" s="25"/>
      <x:c r="GER5882" s="25"/>
      <x:c r="GES5882" s="25"/>
      <x:c r="GET5882" s="25"/>
      <x:c r="GEU5882" s="25"/>
      <x:c r="GEV5882" s="25"/>
      <x:c r="GEW5882" s="25"/>
      <x:c r="GEX5882" s="25"/>
      <x:c r="GEY5882" s="25"/>
      <x:c r="GEZ5882" s="25"/>
      <x:c r="GFA5882" s="25"/>
      <x:c r="GFB5882" s="25"/>
      <x:c r="GFC5882" s="25"/>
      <x:c r="GFD5882" s="25"/>
      <x:c r="GFE5882" s="25"/>
      <x:c r="GFF5882" s="25"/>
      <x:c r="GFG5882" s="25"/>
      <x:c r="GFH5882" s="25"/>
      <x:c r="GFI5882" s="25"/>
      <x:c r="GFJ5882" s="25"/>
      <x:c r="GFK5882" s="25"/>
      <x:c r="GFL5882" s="25"/>
      <x:c r="GFM5882" s="25"/>
      <x:c r="GFN5882" s="25"/>
      <x:c r="GFO5882" s="25"/>
      <x:c r="GFP5882" s="25"/>
      <x:c r="GFQ5882" s="25"/>
      <x:c r="GFR5882" s="25"/>
      <x:c r="GFS5882" s="25"/>
      <x:c r="GFT5882" s="25"/>
      <x:c r="GFU5882" s="25"/>
      <x:c r="GFV5882" s="25"/>
      <x:c r="GFW5882" s="25"/>
      <x:c r="GFX5882" s="25"/>
      <x:c r="GFY5882" s="25"/>
      <x:c r="GFZ5882" s="25"/>
      <x:c r="GGA5882" s="25"/>
      <x:c r="GGB5882" s="25"/>
      <x:c r="GGC5882" s="25"/>
      <x:c r="GGD5882" s="25"/>
      <x:c r="GGE5882" s="25"/>
      <x:c r="GGF5882" s="25"/>
      <x:c r="GGG5882" s="25"/>
      <x:c r="GGH5882" s="25"/>
      <x:c r="GGI5882" s="25"/>
      <x:c r="GGJ5882" s="25"/>
      <x:c r="GGK5882" s="25"/>
      <x:c r="GGL5882" s="25"/>
      <x:c r="GGM5882" s="25"/>
      <x:c r="GGN5882" s="25"/>
      <x:c r="GGO5882" s="25"/>
      <x:c r="GGP5882" s="25"/>
      <x:c r="GGQ5882" s="25"/>
      <x:c r="GGR5882" s="25"/>
      <x:c r="GGS5882" s="25"/>
      <x:c r="GGT5882" s="25"/>
      <x:c r="GGU5882" s="25"/>
      <x:c r="GGV5882" s="25"/>
      <x:c r="GGW5882" s="25"/>
      <x:c r="GGX5882" s="25"/>
      <x:c r="GGY5882" s="25"/>
      <x:c r="GGZ5882" s="25"/>
      <x:c r="GHA5882" s="25"/>
      <x:c r="GHB5882" s="25"/>
      <x:c r="GHC5882" s="25"/>
      <x:c r="GHD5882" s="25"/>
      <x:c r="GHE5882" s="25"/>
      <x:c r="GHF5882" s="25"/>
      <x:c r="GHG5882" s="25"/>
      <x:c r="GHH5882" s="25"/>
      <x:c r="GHI5882" s="25"/>
      <x:c r="GHJ5882" s="25"/>
      <x:c r="GHK5882" s="25"/>
      <x:c r="GHL5882" s="25"/>
      <x:c r="GHM5882" s="25"/>
      <x:c r="GHN5882" s="25"/>
      <x:c r="GHO5882" s="25"/>
      <x:c r="GHP5882" s="25"/>
      <x:c r="GHQ5882" s="25"/>
      <x:c r="GHR5882" s="25"/>
      <x:c r="GHS5882" s="25"/>
      <x:c r="GHT5882" s="25"/>
      <x:c r="GHU5882" s="25"/>
      <x:c r="GHV5882" s="25"/>
      <x:c r="GHW5882" s="25"/>
      <x:c r="GHX5882" s="25"/>
      <x:c r="GHY5882" s="25"/>
      <x:c r="GHZ5882" s="25"/>
      <x:c r="GIA5882" s="25"/>
      <x:c r="GIB5882" s="25"/>
      <x:c r="GIC5882" s="25"/>
      <x:c r="GID5882" s="25"/>
      <x:c r="GIE5882" s="25"/>
      <x:c r="GIF5882" s="25"/>
      <x:c r="GIG5882" s="25"/>
      <x:c r="GIH5882" s="25"/>
      <x:c r="GII5882" s="25"/>
      <x:c r="GIJ5882" s="25"/>
      <x:c r="GIK5882" s="25"/>
      <x:c r="GIL5882" s="25"/>
      <x:c r="GIM5882" s="25"/>
      <x:c r="GIN5882" s="25"/>
      <x:c r="GIO5882" s="25"/>
      <x:c r="GIP5882" s="25"/>
      <x:c r="GIQ5882" s="25"/>
      <x:c r="GIR5882" s="25"/>
      <x:c r="GIS5882" s="25"/>
      <x:c r="GIT5882" s="25"/>
      <x:c r="GIU5882" s="25"/>
      <x:c r="GIV5882" s="25"/>
      <x:c r="GIW5882" s="25"/>
      <x:c r="GIX5882" s="25"/>
      <x:c r="GIY5882" s="25"/>
      <x:c r="GIZ5882" s="25"/>
      <x:c r="GJA5882" s="25"/>
      <x:c r="GJB5882" s="25"/>
      <x:c r="GJC5882" s="25"/>
      <x:c r="GJD5882" s="25"/>
      <x:c r="GJE5882" s="25"/>
      <x:c r="GJF5882" s="25"/>
      <x:c r="GJG5882" s="25"/>
      <x:c r="GJH5882" s="25"/>
      <x:c r="GJI5882" s="25"/>
      <x:c r="GJJ5882" s="25"/>
      <x:c r="GJK5882" s="25"/>
      <x:c r="GJL5882" s="25"/>
      <x:c r="GJM5882" s="25"/>
      <x:c r="GJN5882" s="25"/>
      <x:c r="GJO5882" s="25"/>
      <x:c r="GJP5882" s="25"/>
      <x:c r="GJQ5882" s="25"/>
      <x:c r="GJR5882" s="25"/>
      <x:c r="GJS5882" s="25"/>
      <x:c r="GJT5882" s="25"/>
      <x:c r="GJU5882" s="25"/>
      <x:c r="GJV5882" s="25"/>
      <x:c r="GJW5882" s="25"/>
      <x:c r="GJX5882" s="25"/>
      <x:c r="GJY5882" s="25"/>
      <x:c r="GJZ5882" s="25"/>
      <x:c r="GKA5882" s="25"/>
      <x:c r="GKB5882" s="25"/>
      <x:c r="GKC5882" s="25"/>
      <x:c r="GKD5882" s="25"/>
      <x:c r="GKE5882" s="25"/>
      <x:c r="GKF5882" s="25"/>
      <x:c r="GKG5882" s="25"/>
      <x:c r="GKH5882" s="25"/>
      <x:c r="GKI5882" s="25"/>
      <x:c r="GKJ5882" s="25"/>
      <x:c r="GKK5882" s="25"/>
      <x:c r="GKL5882" s="25"/>
      <x:c r="GKM5882" s="25"/>
      <x:c r="GKN5882" s="25"/>
      <x:c r="GKO5882" s="25"/>
      <x:c r="GKP5882" s="25"/>
      <x:c r="GKQ5882" s="25"/>
      <x:c r="GKR5882" s="25"/>
      <x:c r="GKS5882" s="25"/>
      <x:c r="GKT5882" s="25"/>
      <x:c r="GKU5882" s="25"/>
      <x:c r="GKV5882" s="25"/>
      <x:c r="GKW5882" s="25"/>
      <x:c r="GKX5882" s="25"/>
      <x:c r="GKY5882" s="25"/>
      <x:c r="GKZ5882" s="25"/>
      <x:c r="GLA5882" s="25"/>
      <x:c r="GLB5882" s="25"/>
      <x:c r="GLC5882" s="25"/>
      <x:c r="GLD5882" s="25"/>
      <x:c r="GLE5882" s="25"/>
      <x:c r="GLF5882" s="25"/>
      <x:c r="GLG5882" s="25"/>
      <x:c r="GLH5882" s="25"/>
      <x:c r="GLI5882" s="25"/>
      <x:c r="GLJ5882" s="25"/>
      <x:c r="GLK5882" s="25"/>
      <x:c r="GLL5882" s="25"/>
      <x:c r="GLM5882" s="25"/>
      <x:c r="GLN5882" s="25"/>
      <x:c r="GLO5882" s="25"/>
      <x:c r="GLP5882" s="25"/>
      <x:c r="GLQ5882" s="25"/>
      <x:c r="GLR5882" s="25"/>
      <x:c r="GLS5882" s="25"/>
      <x:c r="GLT5882" s="25"/>
      <x:c r="GLU5882" s="25"/>
      <x:c r="GLV5882" s="25"/>
      <x:c r="GLW5882" s="25"/>
      <x:c r="GLX5882" s="25"/>
      <x:c r="GLY5882" s="25"/>
      <x:c r="GLZ5882" s="25"/>
      <x:c r="GMA5882" s="25"/>
      <x:c r="GMB5882" s="25"/>
      <x:c r="GMC5882" s="25"/>
      <x:c r="GMD5882" s="25"/>
      <x:c r="GME5882" s="25"/>
      <x:c r="GMF5882" s="25"/>
      <x:c r="GMG5882" s="25"/>
      <x:c r="GMH5882" s="25"/>
      <x:c r="GMI5882" s="25"/>
      <x:c r="GMJ5882" s="25"/>
      <x:c r="GMK5882" s="25"/>
      <x:c r="GML5882" s="25"/>
      <x:c r="GMM5882" s="25"/>
      <x:c r="GMN5882" s="25"/>
      <x:c r="GMO5882" s="25"/>
      <x:c r="GMP5882" s="25"/>
      <x:c r="GMQ5882" s="25"/>
      <x:c r="GMR5882" s="25"/>
      <x:c r="GMS5882" s="25"/>
      <x:c r="GMT5882" s="25"/>
      <x:c r="GMU5882" s="25"/>
      <x:c r="GMV5882" s="25"/>
      <x:c r="GMW5882" s="25"/>
      <x:c r="GMX5882" s="25"/>
      <x:c r="GMY5882" s="25"/>
      <x:c r="GMZ5882" s="25"/>
      <x:c r="GNA5882" s="25"/>
      <x:c r="GNB5882" s="25"/>
      <x:c r="GNC5882" s="25"/>
      <x:c r="GND5882" s="25"/>
      <x:c r="GNE5882" s="25"/>
      <x:c r="GNF5882" s="25"/>
      <x:c r="GNG5882" s="25"/>
      <x:c r="GNH5882" s="25"/>
      <x:c r="GNI5882" s="25"/>
      <x:c r="GNJ5882" s="25"/>
      <x:c r="GNK5882" s="25"/>
      <x:c r="GNL5882" s="25"/>
      <x:c r="GNM5882" s="25"/>
      <x:c r="GNN5882" s="25"/>
      <x:c r="GNO5882" s="25"/>
      <x:c r="GNP5882" s="25"/>
      <x:c r="GNQ5882" s="25"/>
      <x:c r="GNR5882" s="25"/>
      <x:c r="GNS5882" s="25"/>
      <x:c r="GNT5882" s="25"/>
      <x:c r="GNU5882" s="25"/>
      <x:c r="GNV5882" s="25"/>
      <x:c r="GNW5882" s="25"/>
      <x:c r="GNX5882" s="25"/>
      <x:c r="GNY5882" s="25"/>
      <x:c r="GNZ5882" s="25"/>
      <x:c r="GOA5882" s="25"/>
      <x:c r="GOB5882" s="25"/>
      <x:c r="GOC5882" s="25"/>
      <x:c r="GOD5882" s="25"/>
      <x:c r="GOE5882" s="25"/>
      <x:c r="GOF5882" s="25"/>
      <x:c r="GOG5882" s="25"/>
      <x:c r="GOH5882" s="25"/>
      <x:c r="GOI5882" s="25"/>
      <x:c r="GOJ5882" s="25"/>
      <x:c r="GOK5882" s="25"/>
      <x:c r="GOL5882" s="25"/>
      <x:c r="GOM5882" s="25"/>
      <x:c r="GON5882" s="25"/>
      <x:c r="GOO5882" s="25"/>
      <x:c r="GOP5882" s="25"/>
      <x:c r="GOQ5882" s="25"/>
      <x:c r="GOR5882" s="25"/>
      <x:c r="GOS5882" s="25"/>
      <x:c r="GOT5882" s="25"/>
      <x:c r="GOU5882" s="25"/>
      <x:c r="GOV5882" s="25"/>
      <x:c r="GOW5882" s="25"/>
      <x:c r="GOX5882" s="25"/>
      <x:c r="GOY5882" s="25"/>
      <x:c r="GOZ5882" s="25"/>
      <x:c r="GPA5882" s="25"/>
      <x:c r="GPB5882" s="25"/>
      <x:c r="GPC5882" s="25"/>
      <x:c r="GPD5882" s="25"/>
      <x:c r="GPE5882" s="25"/>
      <x:c r="GPF5882" s="25"/>
      <x:c r="GPG5882" s="25"/>
      <x:c r="GPH5882" s="25"/>
      <x:c r="GPI5882" s="25"/>
      <x:c r="GPJ5882" s="25"/>
      <x:c r="GPK5882" s="25"/>
      <x:c r="GPL5882" s="25"/>
      <x:c r="GPM5882" s="25"/>
      <x:c r="GPN5882" s="25"/>
      <x:c r="GPO5882" s="25"/>
      <x:c r="GPP5882" s="25"/>
      <x:c r="GPQ5882" s="25"/>
      <x:c r="GPR5882" s="25"/>
      <x:c r="GPS5882" s="25"/>
      <x:c r="GPT5882" s="25"/>
      <x:c r="GPU5882" s="25"/>
      <x:c r="GPV5882" s="25"/>
      <x:c r="GPW5882" s="25"/>
      <x:c r="GPX5882" s="25"/>
      <x:c r="GPY5882" s="25"/>
      <x:c r="GPZ5882" s="25"/>
      <x:c r="GQA5882" s="25"/>
      <x:c r="GQB5882" s="25"/>
      <x:c r="GQC5882" s="25"/>
      <x:c r="GQD5882" s="25"/>
      <x:c r="GQE5882" s="25"/>
      <x:c r="GQF5882" s="25"/>
      <x:c r="GQG5882" s="25"/>
      <x:c r="GQH5882" s="25"/>
      <x:c r="GQI5882" s="25"/>
      <x:c r="GQJ5882" s="25"/>
      <x:c r="GQK5882" s="25"/>
      <x:c r="GQL5882" s="25"/>
      <x:c r="GQM5882" s="25"/>
      <x:c r="GQN5882" s="25"/>
      <x:c r="GQO5882" s="25"/>
      <x:c r="GQP5882" s="25"/>
      <x:c r="GQQ5882" s="25"/>
      <x:c r="GQR5882" s="25"/>
      <x:c r="GQS5882" s="25"/>
      <x:c r="GQT5882" s="25"/>
      <x:c r="GQU5882" s="25"/>
      <x:c r="GQV5882" s="25"/>
      <x:c r="GQW5882" s="25"/>
      <x:c r="GQX5882" s="25"/>
      <x:c r="GQY5882" s="25"/>
      <x:c r="GQZ5882" s="25"/>
      <x:c r="GRA5882" s="25"/>
      <x:c r="GRB5882" s="25"/>
      <x:c r="GRC5882" s="25"/>
      <x:c r="GRD5882" s="25"/>
      <x:c r="GRE5882" s="25"/>
      <x:c r="GRF5882" s="25"/>
      <x:c r="GRG5882" s="25"/>
      <x:c r="GRH5882" s="25"/>
      <x:c r="GRI5882" s="25"/>
      <x:c r="GRJ5882" s="25"/>
      <x:c r="GRK5882" s="25"/>
      <x:c r="GRL5882" s="25"/>
      <x:c r="GRM5882" s="25"/>
      <x:c r="GRN5882" s="25"/>
      <x:c r="GRO5882" s="25"/>
      <x:c r="GRP5882" s="25"/>
      <x:c r="GRQ5882" s="25"/>
      <x:c r="GRR5882" s="25"/>
      <x:c r="GRS5882" s="25"/>
      <x:c r="GRT5882" s="25"/>
      <x:c r="GRU5882" s="25"/>
      <x:c r="GRV5882" s="25"/>
      <x:c r="GRW5882" s="25"/>
      <x:c r="GRX5882" s="25"/>
      <x:c r="GRY5882" s="25"/>
      <x:c r="GRZ5882" s="25"/>
      <x:c r="GSA5882" s="25"/>
      <x:c r="GSB5882" s="25"/>
      <x:c r="GSC5882" s="25"/>
      <x:c r="GSD5882" s="25"/>
      <x:c r="GSE5882" s="25"/>
      <x:c r="GSF5882" s="25"/>
      <x:c r="GSG5882" s="25"/>
      <x:c r="GSH5882" s="25"/>
      <x:c r="GSI5882" s="25"/>
      <x:c r="GSJ5882" s="25"/>
      <x:c r="GSK5882" s="25"/>
      <x:c r="GSL5882" s="25"/>
      <x:c r="GSM5882" s="25"/>
      <x:c r="GSN5882" s="25"/>
      <x:c r="GSO5882" s="25"/>
      <x:c r="GSP5882" s="25"/>
      <x:c r="GSQ5882" s="25"/>
      <x:c r="GSR5882" s="25"/>
      <x:c r="GSS5882" s="25"/>
      <x:c r="GST5882" s="25"/>
      <x:c r="GSU5882" s="25"/>
      <x:c r="GSV5882" s="25"/>
      <x:c r="GSW5882" s="25"/>
      <x:c r="GSX5882" s="25"/>
      <x:c r="GSY5882" s="25"/>
      <x:c r="GSZ5882" s="25"/>
      <x:c r="GTA5882" s="25"/>
      <x:c r="GTB5882" s="25"/>
      <x:c r="GTC5882" s="25"/>
      <x:c r="GTD5882" s="25"/>
      <x:c r="GTE5882" s="25"/>
      <x:c r="GTF5882" s="25"/>
      <x:c r="GTG5882" s="25"/>
      <x:c r="GTH5882" s="25"/>
      <x:c r="GTI5882" s="25"/>
      <x:c r="GTJ5882" s="25"/>
      <x:c r="GTK5882" s="25"/>
      <x:c r="GTL5882" s="25"/>
      <x:c r="GTM5882" s="25"/>
      <x:c r="GTN5882" s="25"/>
      <x:c r="GTO5882" s="25"/>
      <x:c r="GTP5882" s="25"/>
      <x:c r="GTQ5882" s="25"/>
      <x:c r="GTR5882" s="25"/>
      <x:c r="GTS5882" s="25"/>
      <x:c r="GTT5882" s="25"/>
      <x:c r="GTU5882" s="25"/>
      <x:c r="GTV5882" s="25"/>
      <x:c r="GTW5882" s="25"/>
      <x:c r="GTX5882" s="25"/>
      <x:c r="GTY5882" s="25"/>
      <x:c r="GTZ5882" s="25"/>
      <x:c r="GUA5882" s="25"/>
      <x:c r="GUB5882" s="25"/>
      <x:c r="GUC5882" s="25"/>
      <x:c r="GUD5882" s="25"/>
      <x:c r="GUE5882" s="25"/>
      <x:c r="GUF5882" s="25"/>
      <x:c r="GUG5882" s="25"/>
      <x:c r="GUH5882" s="25"/>
      <x:c r="GUI5882" s="25"/>
      <x:c r="GUJ5882" s="25"/>
      <x:c r="GUK5882" s="25"/>
      <x:c r="GUL5882" s="25"/>
      <x:c r="GUM5882" s="25"/>
      <x:c r="GUN5882" s="25"/>
      <x:c r="GUO5882" s="25"/>
      <x:c r="GUP5882" s="25"/>
      <x:c r="GUQ5882" s="25"/>
      <x:c r="GUR5882" s="25"/>
      <x:c r="GUS5882" s="25"/>
      <x:c r="GUT5882" s="25"/>
      <x:c r="GUU5882" s="25"/>
      <x:c r="GUV5882" s="25"/>
      <x:c r="GUW5882" s="25"/>
      <x:c r="GUX5882" s="25"/>
      <x:c r="GUY5882" s="25"/>
      <x:c r="GUZ5882" s="25"/>
      <x:c r="GVA5882" s="25"/>
      <x:c r="GVB5882" s="25"/>
      <x:c r="GVC5882" s="25"/>
      <x:c r="GVD5882" s="25"/>
      <x:c r="GVE5882" s="25"/>
      <x:c r="GVF5882" s="25"/>
      <x:c r="GVG5882" s="25"/>
      <x:c r="GVH5882" s="25"/>
      <x:c r="GVI5882" s="25"/>
      <x:c r="GVJ5882" s="25"/>
      <x:c r="GVK5882" s="25"/>
      <x:c r="GVL5882" s="25"/>
      <x:c r="GVM5882" s="25"/>
      <x:c r="GVN5882" s="25"/>
      <x:c r="GVO5882" s="25"/>
      <x:c r="GVP5882" s="25"/>
      <x:c r="GVQ5882" s="25"/>
      <x:c r="GVR5882" s="25"/>
      <x:c r="GVS5882" s="25"/>
      <x:c r="GVT5882" s="25"/>
      <x:c r="GVU5882" s="25"/>
      <x:c r="GVV5882" s="25"/>
      <x:c r="GVW5882" s="25"/>
      <x:c r="GVX5882" s="25"/>
      <x:c r="GVY5882" s="25"/>
      <x:c r="GVZ5882" s="25"/>
      <x:c r="GWA5882" s="25"/>
      <x:c r="GWB5882" s="25"/>
      <x:c r="GWC5882" s="25"/>
      <x:c r="GWD5882" s="25"/>
      <x:c r="GWE5882" s="25"/>
      <x:c r="GWF5882" s="25"/>
      <x:c r="GWG5882" s="25"/>
      <x:c r="GWH5882" s="25"/>
      <x:c r="GWI5882" s="25"/>
      <x:c r="GWJ5882" s="25"/>
      <x:c r="GWK5882" s="25"/>
      <x:c r="GWL5882" s="25"/>
      <x:c r="GWM5882" s="25"/>
      <x:c r="GWN5882" s="25"/>
      <x:c r="GWO5882" s="25"/>
      <x:c r="GWP5882" s="25"/>
      <x:c r="GWQ5882" s="25"/>
      <x:c r="GWR5882" s="25"/>
      <x:c r="GWS5882" s="25"/>
      <x:c r="GWT5882" s="25"/>
      <x:c r="GWU5882" s="25"/>
      <x:c r="GWV5882" s="25"/>
      <x:c r="GWW5882" s="25"/>
      <x:c r="GWX5882" s="25"/>
      <x:c r="GWY5882" s="25"/>
      <x:c r="GWZ5882" s="25"/>
      <x:c r="GXA5882" s="25"/>
      <x:c r="GXB5882" s="25"/>
      <x:c r="GXC5882" s="25"/>
      <x:c r="GXD5882" s="25"/>
      <x:c r="GXE5882" s="25"/>
      <x:c r="GXF5882" s="25"/>
      <x:c r="GXG5882" s="25"/>
      <x:c r="GXH5882" s="25"/>
      <x:c r="GXI5882" s="25"/>
      <x:c r="GXJ5882" s="25"/>
      <x:c r="GXK5882" s="25"/>
      <x:c r="GXL5882" s="25"/>
      <x:c r="GXM5882" s="25"/>
      <x:c r="GXN5882" s="25"/>
      <x:c r="GXO5882" s="25"/>
      <x:c r="GXP5882" s="25"/>
      <x:c r="GXQ5882" s="25"/>
      <x:c r="GXR5882" s="25"/>
      <x:c r="GXS5882" s="25"/>
      <x:c r="GXT5882" s="25"/>
      <x:c r="GXU5882" s="25"/>
      <x:c r="GXV5882" s="25"/>
      <x:c r="GXW5882" s="25"/>
      <x:c r="GXX5882" s="25"/>
      <x:c r="GXY5882" s="25"/>
      <x:c r="GXZ5882" s="25"/>
      <x:c r="GYA5882" s="25"/>
      <x:c r="GYB5882" s="25"/>
      <x:c r="GYC5882" s="25"/>
      <x:c r="GYD5882" s="25"/>
      <x:c r="GYE5882" s="25"/>
      <x:c r="GYF5882" s="25"/>
      <x:c r="GYG5882" s="25"/>
      <x:c r="GYH5882" s="25"/>
      <x:c r="GYI5882" s="25"/>
      <x:c r="GYJ5882" s="25"/>
      <x:c r="GYK5882" s="25"/>
      <x:c r="GYL5882" s="25"/>
      <x:c r="GYM5882" s="25"/>
      <x:c r="GYN5882" s="25"/>
      <x:c r="GYO5882" s="25"/>
      <x:c r="GYP5882" s="25"/>
      <x:c r="GYQ5882" s="25"/>
      <x:c r="GYR5882" s="25"/>
      <x:c r="GYS5882" s="25"/>
      <x:c r="GYT5882" s="25"/>
      <x:c r="GYU5882" s="25"/>
      <x:c r="GYV5882" s="25"/>
      <x:c r="GYW5882" s="25"/>
      <x:c r="GYX5882" s="25"/>
      <x:c r="GYY5882" s="25"/>
      <x:c r="GYZ5882" s="25"/>
      <x:c r="GZA5882" s="25"/>
      <x:c r="GZB5882" s="25"/>
      <x:c r="GZC5882" s="25"/>
      <x:c r="GZD5882" s="25"/>
      <x:c r="GZE5882" s="25"/>
      <x:c r="GZF5882" s="25"/>
      <x:c r="GZG5882" s="25"/>
      <x:c r="GZH5882" s="25"/>
      <x:c r="GZI5882" s="25"/>
      <x:c r="GZJ5882" s="25"/>
      <x:c r="GZK5882" s="25"/>
      <x:c r="GZL5882" s="25"/>
      <x:c r="GZM5882" s="25"/>
      <x:c r="GZN5882" s="25"/>
      <x:c r="GZO5882" s="25"/>
      <x:c r="GZP5882" s="25"/>
      <x:c r="GZQ5882" s="25"/>
      <x:c r="GZR5882" s="25"/>
      <x:c r="GZS5882" s="25"/>
      <x:c r="GZT5882" s="25"/>
      <x:c r="GZU5882" s="25"/>
      <x:c r="GZV5882" s="25"/>
      <x:c r="GZW5882" s="25"/>
      <x:c r="GZX5882" s="25"/>
      <x:c r="GZY5882" s="25"/>
      <x:c r="GZZ5882" s="25"/>
      <x:c r="HAA5882" s="25"/>
      <x:c r="HAB5882" s="25"/>
      <x:c r="HAC5882" s="25"/>
      <x:c r="HAD5882" s="25"/>
      <x:c r="HAE5882" s="25"/>
      <x:c r="HAF5882" s="25"/>
      <x:c r="HAG5882" s="25"/>
      <x:c r="HAH5882" s="25"/>
      <x:c r="HAI5882" s="25"/>
      <x:c r="HAJ5882" s="25"/>
      <x:c r="HAK5882" s="25"/>
      <x:c r="HAL5882" s="25"/>
      <x:c r="HAM5882" s="25"/>
      <x:c r="HAN5882" s="25"/>
      <x:c r="HAO5882" s="25"/>
      <x:c r="HAP5882" s="25"/>
      <x:c r="HAQ5882" s="25"/>
      <x:c r="HAR5882" s="25"/>
      <x:c r="HAS5882" s="25"/>
      <x:c r="HAT5882" s="25"/>
      <x:c r="HAU5882" s="25"/>
      <x:c r="HAV5882" s="25"/>
      <x:c r="HAW5882" s="25"/>
      <x:c r="HAX5882" s="25"/>
      <x:c r="HAY5882" s="25"/>
      <x:c r="HAZ5882" s="25"/>
      <x:c r="HBA5882" s="25"/>
      <x:c r="HBB5882" s="25"/>
      <x:c r="HBC5882" s="25"/>
      <x:c r="HBD5882" s="25"/>
      <x:c r="HBE5882" s="25"/>
      <x:c r="HBF5882" s="25"/>
      <x:c r="HBG5882" s="25"/>
      <x:c r="HBH5882" s="25"/>
      <x:c r="HBI5882" s="25"/>
      <x:c r="HBJ5882" s="25"/>
      <x:c r="HBK5882" s="25"/>
      <x:c r="HBL5882" s="25"/>
      <x:c r="HBM5882" s="25"/>
      <x:c r="HBN5882" s="25"/>
      <x:c r="HBO5882" s="25"/>
      <x:c r="HBP5882" s="25"/>
      <x:c r="HBQ5882" s="25"/>
      <x:c r="HBR5882" s="25"/>
      <x:c r="HBS5882" s="25"/>
      <x:c r="HBT5882" s="25"/>
      <x:c r="HBU5882" s="25"/>
      <x:c r="HBV5882" s="25"/>
      <x:c r="HBW5882" s="25"/>
      <x:c r="HBX5882" s="25"/>
      <x:c r="HBY5882" s="25"/>
      <x:c r="HBZ5882" s="25"/>
      <x:c r="HCA5882" s="25"/>
      <x:c r="HCB5882" s="25"/>
      <x:c r="HCC5882" s="25"/>
      <x:c r="HCD5882" s="25"/>
      <x:c r="HCE5882" s="25"/>
      <x:c r="HCF5882" s="25"/>
      <x:c r="HCG5882" s="25"/>
      <x:c r="HCH5882" s="25"/>
      <x:c r="HCI5882" s="25"/>
      <x:c r="HCJ5882" s="25"/>
      <x:c r="HCK5882" s="25"/>
      <x:c r="HCL5882" s="25"/>
      <x:c r="HCM5882" s="25"/>
      <x:c r="HCN5882" s="25"/>
      <x:c r="HCO5882" s="25"/>
      <x:c r="HCP5882" s="25"/>
      <x:c r="HCQ5882" s="25"/>
      <x:c r="HCR5882" s="25"/>
      <x:c r="HCS5882" s="25"/>
      <x:c r="HCT5882" s="25"/>
      <x:c r="HCU5882" s="25"/>
      <x:c r="HCV5882" s="25"/>
      <x:c r="HCW5882" s="25"/>
      <x:c r="HCX5882" s="25"/>
      <x:c r="HCY5882" s="25"/>
      <x:c r="HCZ5882" s="25"/>
      <x:c r="HDA5882" s="25"/>
      <x:c r="HDB5882" s="25"/>
      <x:c r="HDC5882" s="25"/>
      <x:c r="HDD5882" s="25"/>
      <x:c r="HDE5882" s="25"/>
      <x:c r="HDF5882" s="25"/>
      <x:c r="HDG5882" s="25"/>
      <x:c r="HDH5882" s="25"/>
      <x:c r="HDI5882" s="25"/>
      <x:c r="HDJ5882" s="25"/>
      <x:c r="HDK5882" s="25"/>
      <x:c r="HDL5882" s="25"/>
      <x:c r="HDM5882" s="25"/>
      <x:c r="HDN5882" s="25"/>
      <x:c r="HDO5882" s="25"/>
      <x:c r="HDP5882" s="25"/>
      <x:c r="HDQ5882" s="25"/>
      <x:c r="HDR5882" s="25"/>
      <x:c r="HDS5882" s="25"/>
      <x:c r="HDT5882" s="25"/>
      <x:c r="HDU5882" s="25"/>
      <x:c r="HDV5882" s="25"/>
      <x:c r="HDW5882" s="25"/>
      <x:c r="HDX5882" s="25"/>
      <x:c r="HDY5882" s="25"/>
      <x:c r="HDZ5882" s="25"/>
      <x:c r="HEA5882" s="25"/>
      <x:c r="HEB5882" s="25"/>
      <x:c r="HEC5882" s="25"/>
      <x:c r="HED5882" s="25"/>
      <x:c r="HEE5882" s="25"/>
      <x:c r="HEF5882" s="25"/>
      <x:c r="HEG5882" s="25"/>
      <x:c r="HEH5882" s="25"/>
      <x:c r="HEI5882" s="25"/>
      <x:c r="HEJ5882" s="25"/>
      <x:c r="HEK5882" s="25"/>
      <x:c r="HEL5882" s="25"/>
      <x:c r="HEM5882" s="25"/>
      <x:c r="HEN5882" s="25"/>
      <x:c r="HEO5882" s="25"/>
      <x:c r="HEP5882" s="25"/>
      <x:c r="HEQ5882" s="25"/>
      <x:c r="HER5882" s="25"/>
      <x:c r="HES5882" s="25"/>
      <x:c r="HET5882" s="25"/>
      <x:c r="HEU5882" s="25"/>
      <x:c r="HEV5882" s="25"/>
      <x:c r="HEW5882" s="25"/>
      <x:c r="HEX5882" s="25"/>
      <x:c r="HEY5882" s="25"/>
      <x:c r="HEZ5882" s="25"/>
      <x:c r="HFA5882" s="25"/>
      <x:c r="HFB5882" s="25"/>
      <x:c r="HFC5882" s="25"/>
      <x:c r="HFD5882" s="25"/>
      <x:c r="HFE5882" s="25"/>
      <x:c r="HFF5882" s="25"/>
      <x:c r="HFG5882" s="25"/>
      <x:c r="HFH5882" s="25"/>
      <x:c r="HFI5882" s="25"/>
      <x:c r="HFJ5882" s="25"/>
      <x:c r="HFK5882" s="25"/>
      <x:c r="HFL5882" s="25"/>
      <x:c r="HFM5882" s="25"/>
      <x:c r="HFN5882" s="25"/>
      <x:c r="HFO5882" s="25"/>
      <x:c r="HFP5882" s="25"/>
      <x:c r="HFQ5882" s="25"/>
      <x:c r="HFR5882" s="25"/>
      <x:c r="HFS5882" s="25"/>
      <x:c r="HFT5882" s="25"/>
      <x:c r="HFU5882" s="25"/>
      <x:c r="HFV5882" s="25"/>
      <x:c r="HFW5882" s="25"/>
      <x:c r="HFX5882" s="25"/>
      <x:c r="HFY5882" s="25"/>
      <x:c r="HFZ5882" s="25"/>
      <x:c r="HGA5882" s="25"/>
      <x:c r="HGB5882" s="25"/>
      <x:c r="HGC5882" s="25"/>
      <x:c r="HGD5882" s="25"/>
      <x:c r="HGE5882" s="25"/>
      <x:c r="HGF5882" s="25"/>
      <x:c r="HGG5882" s="25"/>
      <x:c r="HGH5882" s="25"/>
      <x:c r="HGI5882" s="25"/>
      <x:c r="HGJ5882" s="25"/>
      <x:c r="HGK5882" s="25"/>
      <x:c r="HGL5882" s="25"/>
      <x:c r="HGM5882" s="25"/>
      <x:c r="HGN5882" s="25"/>
      <x:c r="HGO5882" s="25"/>
      <x:c r="HGP5882" s="25"/>
      <x:c r="HGQ5882" s="25"/>
      <x:c r="HGR5882" s="25"/>
      <x:c r="HGS5882" s="25"/>
      <x:c r="HGT5882" s="25"/>
      <x:c r="HGU5882" s="25"/>
      <x:c r="HGV5882" s="25"/>
      <x:c r="HGW5882" s="25"/>
      <x:c r="HGX5882" s="25"/>
      <x:c r="HGY5882" s="25"/>
      <x:c r="HGZ5882" s="25"/>
      <x:c r="HHA5882" s="25"/>
      <x:c r="HHB5882" s="25"/>
      <x:c r="HHC5882" s="25"/>
      <x:c r="HHD5882" s="25"/>
      <x:c r="HHE5882" s="25"/>
      <x:c r="HHF5882" s="25"/>
      <x:c r="HHG5882" s="25"/>
      <x:c r="HHH5882" s="25"/>
      <x:c r="HHI5882" s="25"/>
      <x:c r="HHJ5882" s="25"/>
      <x:c r="HHK5882" s="25"/>
      <x:c r="HHL5882" s="25"/>
      <x:c r="HHM5882" s="25"/>
      <x:c r="HHN5882" s="25"/>
      <x:c r="HHO5882" s="25"/>
      <x:c r="HHP5882" s="25"/>
      <x:c r="HHQ5882" s="25"/>
      <x:c r="HHR5882" s="25"/>
      <x:c r="HHS5882" s="25"/>
      <x:c r="HHT5882" s="25"/>
      <x:c r="HHU5882" s="25"/>
      <x:c r="HHV5882" s="25"/>
      <x:c r="HHW5882" s="25"/>
      <x:c r="HHX5882" s="25"/>
      <x:c r="HHY5882" s="25"/>
      <x:c r="HHZ5882" s="25"/>
      <x:c r="HIA5882" s="25"/>
      <x:c r="HIB5882" s="25"/>
      <x:c r="HIC5882" s="25"/>
      <x:c r="HID5882" s="25"/>
      <x:c r="HIE5882" s="25"/>
      <x:c r="HIF5882" s="25"/>
      <x:c r="HIG5882" s="25"/>
      <x:c r="HIH5882" s="25"/>
      <x:c r="HII5882" s="25"/>
      <x:c r="HIJ5882" s="25"/>
      <x:c r="HIK5882" s="25"/>
      <x:c r="HIL5882" s="25"/>
      <x:c r="HIM5882" s="25"/>
      <x:c r="HIN5882" s="25"/>
      <x:c r="HIO5882" s="25"/>
      <x:c r="HIP5882" s="25"/>
      <x:c r="HIQ5882" s="25"/>
      <x:c r="HIR5882" s="25"/>
      <x:c r="HIS5882" s="25"/>
      <x:c r="HIT5882" s="25"/>
      <x:c r="HIU5882" s="25"/>
      <x:c r="HIV5882" s="25"/>
      <x:c r="HIW5882" s="25"/>
      <x:c r="HIX5882" s="25"/>
      <x:c r="HIY5882" s="25"/>
      <x:c r="HIZ5882" s="25"/>
      <x:c r="HJA5882" s="25"/>
      <x:c r="HJB5882" s="25"/>
      <x:c r="HJC5882" s="25"/>
      <x:c r="HJD5882" s="25"/>
      <x:c r="HJE5882" s="25"/>
      <x:c r="HJF5882" s="25"/>
      <x:c r="HJG5882" s="25"/>
      <x:c r="HJH5882" s="25"/>
      <x:c r="HJI5882" s="25"/>
      <x:c r="HJJ5882" s="25"/>
      <x:c r="HJK5882" s="25"/>
      <x:c r="HJL5882" s="25"/>
      <x:c r="HJM5882" s="25"/>
      <x:c r="HJN5882" s="25"/>
      <x:c r="HJO5882" s="25"/>
      <x:c r="HJP5882" s="25"/>
      <x:c r="HJQ5882" s="25"/>
      <x:c r="HJR5882" s="25"/>
      <x:c r="HJS5882" s="25"/>
      <x:c r="HJT5882" s="25"/>
      <x:c r="HJU5882" s="25"/>
      <x:c r="HJV5882" s="25"/>
      <x:c r="HJW5882" s="25"/>
      <x:c r="HJX5882" s="25"/>
      <x:c r="HJY5882" s="25"/>
      <x:c r="HJZ5882" s="25"/>
      <x:c r="HKA5882" s="25"/>
      <x:c r="HKB5882" s="25"/>
      <x:c r="HKC5882" s="25"/>
      <x:c r="HKD5882" s="25"/>
      <x:c r="HKE5882" s="25"/>
      <x:c r="HKF5882" s="25"/>
      <x:c r="HKG5882" s="25"/>
      <x:c r="HKH5882" s="25"/>
      <x:c r="HKI5882" s="25"/>
      <x:c r="HKJ5882" s="25"/>
      <x:c r="HKK5882" s="25"/>
      <x:c r="HKL5882" s="25"/>
      <x:c r="HKM5882" s="25"/>
      <x:c r="HKN5882" s="25"/>
      <x:c r="HKO5882" s="25"/>
      <x:c r="HKP5882" s="25"/>
      <x:c r="HKQ5882" s="25"/>
      <x:c r="HKR5882" s="25"/>
      <x:c r="HKS5882" s="25"/>
      <x:c r="HKT5882" s="25"/>
      <x:c r="HKU5882" s="25"/>
      <x:c r="HKV5882" s="25"/>
      <x:c r="HKW5882" s="25"/>
      <x:c r="HKX5882" s="25"/>
      <x:c r="HKY5882" s="25"/>
      <x:c r="HKZ5882" s="25"/>
      <x:c r="HLA5882" s="25"/>
      <x:c r="HLB5882" s="25"/>
      <x:c r="HLC5882" s="25"/>
      <x:c r="HLD5882" s="25"/>
      <x:c r="HLE5882" s="25"/>
      <x:c r="HLF5882" s="25"/>
      <x:c r="HLG5882" s="25"/>
      <x:c r="HLH5882" s="25"/>
      <x:c r="HLI5882" s="25"/>
      <x:c r="HLJ5882" s="25"/>
      <x:c r="HLK5882" s="25"/>
      <x:c r="HLL5882" s="25"/>
      <x:c r="HLM5882" s="25"/>
      <x:c r="HLN5882" s="25"/>
      <x:c r="HLO5882" s="25"/>
      <x:c r="HLP5882" s="25"/>
      <x:c r="HLQ5882" s="25"/>
      <x:c r="HLR5882" s="25"/>
      <x:c r="HLS5882" s="25"/>
      <x:c r="HLT5882" s="25"/>
      <x:c r="HLU5882" s="25"/>
      <x:c r="HLV5882" s="25"/>
      <x:c r="HLW5882" s="25"/>
      <x:c r="HLX5882" s="25"/>
      <x:c r="HLY5882" s="25"/>
      <x:c r="HLZ5882" s="25"/>
      <x:c r="HMA5882" s="25"/>
      <x:c r="HMB5882" s="25"/>
      <x:c r="HMC5882" s="25"/>
      <x:c r="HMD5882" s="25"/>
      <x:c r="HME5882" s="25"/>
      <x:c r="HMF5882" s="25"/>
      <x:c r="HMG5882" s="25"/>
      <x:c r="HMH5882" s="25"/>
      <x:c r="HMI5882" s="25"/>
      <x:c r="HMJ5882" s="25"/>
      <x:c r="HMK5882" s="25"/>
      <x:c r="HML5882" s="25"/>
      <x:c r="HMM5882" s="25"/>
      <x:c r="HMN5882" s="25"/>
      <x:c r="HMO5882" s="25"/>
      <x:c r="HMP5882" s="25"/>
      <x:c r="HMQ5882" s="25"/>
      <x:c r="HMR5882" s="25"/>
      <x:c r="HMS5882" s="25"/>
      <x:c r="HMT5882" s="25"/>
      <x:c r="HMU5882" s="25"/>
      <x:c r="HMV5882" s="25"/>
      <x:c r="HMW5882" s="25"/>
      <x:c r="HMX5882" s="25"/>
      <x:c r="HMY5882" s="25"/>
      <x:c r="HMZ5882" s="25"/>
      <x:c r="HNA5882" s="25"/>
      <x:c r="HNB5882" s="25"/>
      <x:c r="HNC5882" s="25"/>
      <x:c r="HND5882" s="25"/>
      <x:c r="HNE5882" s="25"/>
      <x:c r="HNF5882" s="25"/>
      <x:c r="HNG5882" s="25"/>
      <x:c r="HNH5882" s="25"/>
      <x:c r="HNI5882" s="25"/>
      <x:c r="HNJ5882" s="25"/>
      <x:c r="HNK5882" s="25"/>
      <x:c r="HNL5882" s="25"/>
      <x:c r="HNM5882" s="25"/>
      <x:c r="HNN5882" s="25"/>
      <x:c r="HNO5882" s="25"/>
      <x:c r="HNP5882" s="25"/>
      <x:c r="HNQ5882" s="25"/>
      <x:c r="HNR5882" s="25"/>
      <x:c r="HNS5882" s="25"/>
      <x:c r="HNT5882" s="25"/>
      <x:c r="HNU5882" s="25"/>
      <x:c r="HNV5882" s="25"/>
      <x:c r="HNW5882" s="25"/>
      <x:c r="HNX5882" s="25"/>
      <x:c r="HNY5882" s="25"/>
      <x:c r="HNZ5882" s="25"/>
      <x:c r="HOA5882" s="25"/>
      <x:c r="HOB5882" s="25"/>
      <x:c r="HOC5882" s="25"/>
      <x:c r="HOD5882" s="25"/>
      <x:c r="HOE5882" s="25"/>
      <x:c r="HOF5882" s="25"/>
      <x:c r="HOG5882" s="25"/>
      <x:c r="HOH5882" s="25"/>
      <x:c r="HOI5882" s="25"/>
      <x:c r="HOJ5882" s="25"/>
      <x:c r="HOK5882" s="25"/>
      <x:c r="HOL5882" s="25"/>
      <x:c r="HOM5882" s="25"/>
      <x:c r="HON5882" s="25"/>
      <x:c r="HOO5882" s="25"/>
      <x:c r="HOP5882" s="25"/>
      <x:c r="HOQ5882" s="25"/>
      <x:c r="HOR5882" s="25"/>
      <x:c r="HOS5882" s="25"/>
      <x:c r="HOT5882" s="25"/>
      <x:c r="HOU5882" s="25"/>
      <x:c r="HOV5882" s="25"/>
      <x:c r="HOW5882" s="25"/>
      <x:c r="HOX5882" s="25"/>
      <x:c r="HOY5882" s="25"/>
      <x:c r="HOZ5882" s="25"/>
      <x:c r="HPA5882" s="25"/>
      <x:c r="HPB5882" s="25"/>
      <x:c r="HPC5882" s="25"/>
      <x:c r="HPD5882" s="25"/>
      <x:c r="HPE5882" s="25"/>
      <x:c r="HPF5882" s="25"/>
      <x:c r="HPG5882" s="25"/>
      <x:c r="HPH5882" s="25"/>
      <x:c r="HPI5882" s="25"/>
      <x:c r="HPJ5882" s="25"/>
      <x:c r="HPK5882" s="25"/>
      <x:c r="HPL5882" s="25"/>
      <x:c r="HPM5882" s="25"/>
      <x:c r="HPN5882" s="25"/>
      <x:c r="HPO5882" s="25"/>
      <x:c r="HPP5882" s="25"/>
      <x:c r="HPQ5882" s="25"/>
      <x:c r="HPR5882" s="25"/>
      <x:c r="HPS5882" s="25"/>
      <x:c r="HPT5882" s="25"/>
      <x:c r="HPU5882" s="25"/>
      <x:c r="HPV5882" s="25"/>
      <x:c r="HPW5882" s="25"/>
      <x:c r="HPX5882" s="25"/>
      <x:c r="HPY5882" s="25"/>
      <x:c r="HPZ5882" s="25"/>
      <x:c r="HQA5882" s="25"/>
      <x:c r="HQB5882" s="25"/>
      <x:c r="HQC5882" s="25"/>
      <x:c r="HQD5882" s="25"/>
      <x:c r="HQE5882" s="25"/>
      <x:c r="HQF5882" s="25"/>
      <x:c r="HQG5882" s="25"/>
      <x:c r="HQH5882" s="25"/>
      <x:c r="HQI5882" s="25"/>
      <x:c r="HQJ5882" s="25"/>
      <x:c r="HQK5882" s="25"/>
      <x:c r="HQL5882" s="25"/>
      <x:c r="HQM5882" s="25"/>
      <x:c r="HQN5882" s="25"/>
      <x:c r="HQO5882" s="25"/>
      <x:c r="HQP5882" s="25"/>
      <x:c r="HQQ5882" s="25"/>
      <x:c r="HQR5882" s="25"/>
      <x:c r="HQS5882" s="25"/>
      <x:c r="HQT5882" s="25"/>
      <x:c r="HQU5882" s="25"/>
      <x:c r="HQV5882" s="25"/>
      <x:c r="HQW5882" s="25"/>
      <x:c r="HQX5882" s="25"/>
      <x:c r="HQY5882" s="25"/>
      <x:c r="HQZ5882" s="25"/>
      <x:c r="HRA5882" s="25"/>
      <x:c r="HRB5882" s="25"/>
      <x:c r="HRC5882" s="25"/>
      <x:c r="HRD5882" s="25"/>
      <x:c r="HRE5882" s="25"/>
      <x:c r="HRF5882" s="25"/>
      <x:c r="HRG5882" s="25"/>
      <x:c r="HRH5882" s="25"/>
      <x:c r="HRI5882" s="25"/>
      <x:c r="HRJ5882" s="25"/>
      <x:c r="HRK5882" s="25"/>
      <x:c r="HRL5882" s="25"/>
      <x:c r="HRM5882" s="25"/>
      <x:c r="HRN5882" s="25"/>
      <x:c r="HRO5882" s="25"/>
      <x:c r="HRP5882" s="25"/>
      <x:c r="HRQ5882" s="25"/>
      <x:c r="HRR5882" s="25"/>
      <x:c r="HRS5882" s="25"/>
      <x:c r="HRT5882" s="25"/>
      <x:c r="HRU5882" s="25"/>
      <x:c r="HRV5882" s="25"/>
      <x:c r="HRW5882" s="25"/>
      <x:c r="HRX5882" s="25"/>
      <x:c r="HRY5882" s="25"/>
      <x:c r="HRZ5882" s="25"/>
      <x:c r="HSA5882" s="25"/>
      <x:c r="HSB5882" s="25"/>
      <x:c r="HSC5882" s="25"/>
      <x:c r="HSD5882" s="25"/>
      <x:c r="HSE5882" s="25"/>
      <x:c r="HSF5882" s="25"/>
      <x:c r="HSG5882" s="25"/>
      <x:c r="HSH5882" s="25"/>
      <x:c r="HSI5882" s="25"/>
      <x:c r="HSJ5882" s="25"/>
      <x:c r="HSK5882" s="25"/>
      <x:c r="HSL5882" s="25"/>
      <x:c r="HSM5882" s="25"/>
      <x:c r="HSN5882" s="25"/>
      <x:c r="HSO5882" s="25"/>
      <x:c r="HSP5882" s="25"/>
      <x:c r="HSQ5882" s="25"/>
      <x:c r="HSR5882" s="25"/>
      <x:c r="HSS5882" s="25"/>
      <x:c r="HST5882" s="25"/>
      <x:c r="HSU5882" s="25"/>
      <x:c r="HSV5882" s="25"/>
      <x:c r="HSW5882" s="25"/>
      <x:c r="HSX5882" s="25"/>
      <x:c r="HSY5882" s="25"/>
      <x:c r="HSZ5882" s="25"/>
      <x:c r="HTA5882" s="25"/>
      <x:c r="HTB5882" s="25"/>
      <x:c r="HTC5882" s="25"/>
      <x:c r="HTD5882" s="25"/>
      <x:c r="HTE5882" s="25"/>
      <x:c r="HTF5882" s="25"/>
      <x:c r="HTG5882" s="25"/>
      <x:c r="HTH5882" s="25"/>
      <x:c r="HTI5882" s="25"/>
      <x:c r="HTJ5882" s="25"/>
      <x:c r="HTK5882" s="25"/>
      <x:c r="HTL5882" s="25"/>
      <x:c r="HTM5882" s="25"/>
      <x:c r="HTN5882" s="25"/>
      <x:c r="HTO5882" s="25"/>
      <x:c r="HTP5882" s="25"/>
      <x:c r="HTQ5882" s="25"/>
      <x:c r="HTR5882" s="25"/>
      <x:c r="HTS5882" s="25"/>
      <x:c r="HTT5882" s="25"/>
      <x:c r="HTU5882" s="25"/>
      <x:c r="HTV5882" s="25"/>
      <x:c r="HTW5882" s="25"/>
      <x:c r="HTX5882" s="25"/>
      <x:c r="HTY5882" s="25"/>
      <x:c r="HTZ5882" s="25"/>
      <x:c r="HUA5882" s="25"/>
      <x:c r="HUB5882" s="25"/>
      <x:c r="HUC5882" s="25"/>
      <x:c r="HUD5882" s="25"/>
      <x:c r="HUE5882" s="25"/>
      <x:c r="HUF5882" s="25"/>
      <x:c r="HUG5882" s="25"/>
      <x:c r="HUH5882" s="25"/>
      <x:c r="HUI5882" s="25"/>
      <x:c r="HUJ5882" s="25"/>
      <x:c r="HUK5882" s="25"/>
      <x:c r="HUL5882" s="25"/>
      <x:c r="HUM5882" s="25"/>
      <x:c r="HUN5882" s="25"/>
      <x:c r="HUO5882" s="25"/>
      <x:c r="HUP5882" s="25"/>
      <x:c r="HUQ5882" s="25"/>
      <x:c r="HUR5882" s="25"/>
      <x:c r="HUS5882" s="25"/>
      <x:c r="HUT5882" s="25"/>
      <x:c r="HUU5882" s="25"/>
      <x:c r="HUV5882" s="25"/>
      <x:c r="HUW5882" s="25"/>
      <x:c r="HUX5882" s="25"/>
      <x:c r="HUY5882" s="25"/>
      <x:c r="HUZ5882" s="25"/>
      <x:c r="HVA5882" s="25"/>
      <x:c r="HVB5882" s="25"/>
      <x:c r="HVC5882" s="25"/>
      <x:c r="HVD5882" s="25"/>
      <x:c r="HVE5882" s="25"/>
      <x:c r="HVF5882" s="25"/>
      <x:c r="HVG5882" s="25"/>
      <x:c r="HVH5882" s="25"/>
      <x:c r="HVI5882" s="25"/>
      <x:c r="HVJ5882" s="25"/>
      <x:c r="HVK5882" s="25"/>
      <x:c r="HVL5882" s="25"/>
      <x:c r="HVM5882" s="25"/>
      <x:c r="HVN5882" s="25"/>
      <x:c r="HVO5882" s="25"/>
      <x:c r="HVP5882" s="25"/>
      <x:c r="HVQ5882" s="25"/>
      <x:c r="HVR5882" s="25"/>
      <x:c r="HVS5882" s="25"/>
      <x:c r="HVT5882" s="25"/>
      <x:c r="HVU5882" s="25"/>
      <x:c r="HVV5882" s="25"/>
      <x:c r="HVW5882" s="25"/>
      <x:c r="HVX5882" s="25"/>
      <x:c r="HVY5882" s="25"/>
      <x:c r="HVZ5882" s="25"/>
      <x:c r="HWA5882" s="25"/>
      <x:c r="HWB5882" s="25"/>
      <x:c r="HWC5882" s="25"/>
      <x:c r="HWD5882" s="25"/>
      <x:c r="HWE5882" s="25"/>
      <x:c r="HWF5882" s="25"/>
      <x:c r="HWG5882" s="25"/>
      <x:c r="HWH5882" s="25"/>
      <x:c r="HWI5882" s="25"/>
      <x:c r="HWJ5882" s="25"/>
      <x:c r="HWK5882" s="25"/>
      <x:c r="HWL5882" s="25"/>
      <x:c r="HWM5882" s="25"/>
      <x:c r="HWN5882" s="25"/>
      <x:c r="HWO5882" s="25"/>
      <x:c r="HWP5882" s="25"/>
      <x:c r="HWQ5882" s="25"/>
      <x:c r="HWR5882" s="25"/>
      <x:c r="HWS5882" s="25"/>
      <x:c r="HWT5882" s="25"/>
      <x:c r="HWU5882" s="25"/>
      <x:c r="HWV5882" s="25"/>
      <x:c r="HWW5882" s="25"/>
      <x:c r="HWX5882" s="25"/>
      <x:c r="HWY5882" s="25"/>
      <x:c r="HWZ5882" s="25"/>
      <x:c r="HXA5882" s="25"/>
      <x:c r="HXB5882" s="25"/>
      <x:c r="HXC5882" s="25"/>
      <x:c r="HXD5882" s="25"/>
      <x:c r="HXE5882" s="25"/>
      <x:c r="HXF5882" s="25"/>
      <x:c r="HXG5882" s="25"/>
      <x:c r="HXH5882" s="25"/>
      <x:c r="HXI5882" s="25"/>
      <x:c r="HXJ5882" s="25"/>
      <x:c r="HXK5882" s="25"/>
      <x:c r="HXL5882" s="25"/>
      <x:c r="HXM5882" s="25"/>
      <x:c r="HXN5882" s="25"/>
      <x:c r="HXO5882" s="25"/>
      <x:c r="HXP5882" s="25"/>
      <x:c r="HXQ5882" s="25"/>
      <x:c r="HXR5882" s="25"/>
      <x:c r="HXS5882" s="25"/>
      <x:c r="HXT5882" s="25"/>
      <x:c r="HXU5882" s="25"/>
      <x:c r="HXV5882" s="25"/>
      <x:c r="HXW5882" s="25"/>
      <x:c r="HXX5882" s="25"/>
      <x:c r="HXY5882" s="25"/>
      <x:c r="HXZ5882" s="25"/>
      <x:c r="HYA5882" s="25"/>
      <x:c r="HYB5882" s="25"/>
      <x:c r="HYC5882" s="25"/>
      <x:c r="HYD5882" s="25"/>
      <x:c r="HYE5882" s="25"/>
      <x:c r="HYF5882" s="25"/>
      <x:c r="HYG5882" s="25"/>
      <x:c r="HYH5882" s="25"/>
      <x:c r="HYI5882" s="25"/>
      <x:c r="HYJ5882" s="25"/>
      <x:c r="HYK5882" s="25"/>
      <x:c r="HYL5882" s="25"/>
      <x:c r="HYM5882" s="25"/>
      <x:c r="HYN5882" s="25"/>
      <x:c r="HYO5882" s="25"/>
      <x:c r="HYP5882" s="25"/>
      <x:c r="HYQ5882" s="25"/>
      <x:c r="HYR5882" s="25"/>
      <x:c r="HYS5882" s="25"/>
      <x:c r="HYT5882" s="25"/>
      <x:c r="HYU5882" s="25"/>
      <x:c r="HYV5882" s="25"/>
      <x:c r="HYW5882" s="25"/>
      <x:c r="HYX5882" s="25"/>
      <x:c r="HYY5882" s="25"/>
      <x:c r="HYZ5882" s="25"/>
      <x:c r="HZA5882" s="25"/>
      <x:c r="HZB5882" s="25"/>
      <x:c r="HZC5882" s="25"/>
      <x:c r="HZD5882" s="25"/>
      <x:c r="HZE5882" s="25"/>
      <x:c r="HZF5882" s="25"/>
      <x:c r="HZG5882" s="25"/>
      <x:c r="HZH5882" s="25"/>
      <x:c r="HZI5882" s="25"/>
      <x:c r="HZJ5882" s="25"/>
      <x:c r="HZK5882" s="25"/>
      <x:c r="HZL5882" s="25"/>
      <x:c r="HZM5882" s="25"/>
      <x:c r="HZN5882" s="25"/>
      <x:c r="HZO5882" s="25"/>
      <x:c r="HZP5882" s="25"/>
      <x:c r="HZQ5882" s="25"/>
      <x:c r="HZR5882" s="25"/>
      <x:c r="HZS5882" s="25"/>
      <x:c r="HZT5882" s="25"/>
      <x:c r="HZU5882" s="25"/>
      <x:c r="HZV5882" s="25"/>
      <x:c r="HZW5882" s="25"/>
      <x:c r="HZX5882" s="25"/>
      <x:c r="HZY5882" s="25"/>
      <x:c r="HZZ5882" s="25"/>
      <x:c r="IAA5882" s="25"/>
      <x:c r="IAB5882" s="25"/>
      <x:c r="IAC5882" s="25"/>
      <x:c r="IAD5882" s="25"/>
      <x:c r="IAE5882" s="25"/>
      <x:c r="IAF5882" s="25"/>
      <x:c r="IAG5882" s="25"/>
      <x:c r="IAH5882" s="25"/>
      <x:c r="IAI5882" s="25"/>
      <x:c r="IAJ5882" s="25"/>
      <x:c r="IAK5882" s="25"/>
      <x:c r="IAL5882" s="25"/>
      <x:c r="IAM5882" s="25"/>
      <x:c r="IAN5882" s="25"/>
      <x:c r="IAO5882" s="25"/>
      <x:c r="IAP5882" s="25"/>
      <x:c r="IAQ5882" s="25"/>
      <x:c r="IAR5882" s="25"/>
      <x:c r="IAS5882" s="25"/>
      <x:c r="IAT5882" s="25"/>
      <x:c r="IAU5882" s="25"/>
      <x:c r="IAV5882" s="25"/>
      <x:c r="IAW5882" s="25"/>
      <x:c r="IAX5882" s="25"/>
      <x:c r="IAY5882" s="25"/>
      <x:c r="IAZ5882" s="25"/>
      <x:c r="IBA5882" s="25"/>
      <x:c r="IBB5882" s="25"/>
      <x:c r="IBC5882" s="25"/>
      <x:c r="IBD5882" s="25"/>
      <x:c r="IBE5882" s="25"/>
      <x:c r="IBF5882" s="25"/>
      <x:c r="IBG5882" s="25"/>
      <x:c r="IBH5882" s="25"/>
      <x:c r="IBI5882" s="25"/>
      <x:c r="IBJ5882" s="25"/>
      <x:c r="IBK5882" s="25"/>
      <x:c r="IBL5882" s="25"/>
      <x:c r="IBM5882" s="25"/>
      <x:c r="IBN5882" s="25"/>
      <x:c r="IBO5882" s="25"/>
      <x:c r="IBP5882" s="25"/>
      <x:c r="IBQ5882" s="25"/>
      <x:c r="IBR5882" s="25"/>
      <x:c r="IBS5882" s="25"/>
      <x:c r="IBT5882" s="25"/>
      <x:c r="IBU5882" s="25"/>
      <x:c r="IBV5882" s="25"/>
      <x:c r="IBW5882" s="25"/>
      <x:c r="IBX5882" s="25"/>
      <x:c r="IBY5882" s="25"/>
      <x:c r="IBZ5882" s="25"/>
      <x:c r="ICA5882" s="25"/>
      <x:c r="ICB5882" s="25"/>
      <x:c r="ICC5882" s="25"/>
      <x:c r="ICD5882" s="25"/>
      <x:c r="ICE5882" s="25"/>
      <x:c r="ICF5882" s="25"/>
      <x:c r="ICG5882" s="25"/>
      <x:c r="ICH5882" s="25"/>
      <x:c r="ICI5882" s="25"/>
      <x:c r="ICJ5882" s="25"/>
      <x:c r="ICK5882" s="25"/>
      <x:c r="ICL5882" s="25"/>
      <x:c r="ICM5882" s="25"/>
      <x:c r="ICN5882" s="25"/>
      <x:c r="ICO5882" s="25"/>
      <x:c r="ICP5882" s="25"/>
      <x:c r="ICQ5882" s="25"/>
      <x:c r="ICR5882" s="25"/>
      <x:c r="ICS5882" s="25"/>
      <x:c r="ICT5882" s="25"/>
      <x:c r="ICU5882" s="25"/>
      <x:c r="ICV5882" s="25"/>
      <x:c r="ICW5882" s="25"/>
      <x:c r="ICX5882" s="25"/>
      <x:c r="ICY5882" s="25"/>
      <x:c r="ICZ5882" s="25"/>
      <x:c r="IDA5882" s="25"/>
      <x:c r="IDB5882" s="25"/>
      <x:c r="IDC5882" s="25"/>
      <x:c r="IDD5882" s="25"/>
      <x:c r="IDE5882" s="25"/>
      <x:c r="IDF5882" s="25"/>
      <x:c r="IDG5882" s="25"/>
      <x:c r="IDH5882" s="25"/>
      <x:c r="IDI5882" s="25"/>
      <x:c r="IDJ5882" s="25"/>
      <x:c r="IDK5882" s="25"/>
      <x:c r="IDL5882" s="25"/>
      <x:c r="IDM5882" s="25"/>
      <x:c r="IDN5882" s="25"/>
      <x:c r="IDO5882" s="25"/>
      <x:c r="IDP5882" s="25"/>
      <x:c r="IDQ5882" s="25"/>
      <x:c r="IDR5882" s="25"/>
      <x:c r="IDS5882" s="25"/>
      <x:c r="IDT5882" s="25"/>
      <x:c r="IDU5882" s="25"/>
      <x:c r="IDV5882" s="25"/>
      <x:c r="IDW5882" s="25"/>
      <x:c r="IDX5882" s="25"/>
      <x:c r="IDY5882" s="25"/>
      <x:c r="IDZ5882" s="25"/>
      <x:c r="IEA5882" s="25"/>
      <x:c r="IEB5882" s="25"/>
      <x:c r="IEC5882" s="25"/>
      <x:c r="IED5882" s="25"/>
      <x:c r="IEE5882" s="25"/>
      <x:c r="IEF5882" s="25"/>
      <x:c r="IEG5882" s="25"/>
      <x:c r="IEH5882" s="25"/>
      <x:c r="IEI5882" s="25"/>
      <x:c r="IEJ5882" s="25"/>
      <x:c r="IEK5882" s="25"/>
      <x:c r="IEL5882" s="25"/>
      <x:c r="IEM5882" s="25"/>
      <x:c r="IEN5882" s="25"/>
      <x:c r="IEO5882" s="25"/>
      <x:c r="IEP5882" s="25"/>
      <x:c r="IEQ5882" s="25"/>
      <x:c r="IER5882" s="25"/>
      <x:c r="IES5882" s="25"/>
      <x:c r="IET5882" s="25"/>
      <x:c r="IEU5882" s="25"/>
      <x:c r="IEV5882" s="25"/>
      <x:c r="IEW5882" s="25"/>
      <x:c r="IEX5882" s="25"/>
      <x:c r="IEY5882" s="25"/>
      <x:c r="IEZ5882" s="25"/>
      <x:c r="IFA5882" s="25"/>
      <x:c r="IFB5882" s="25"/>
      <x:c r="IFC5882" s="25"/>
      <x:c r="IFD5882" s="25"/>
      <x:c r="IFE5882" s="25"/>
      <x:c r="IFF5882" s="25"/>
      <x:c r="IFG5882" s="25"/>
      <x:c r="IFH5882" s="25"/>
      <x:c r="IFI5882" s="25"/>
      <x:c r="IFJ5882" s="25"/>
      <x:c r="IFK5882" s="25"/>
      <x:c r="IFL5882" s="25"/>
      <x:c r="IFM5882" s="25"/>
      <x:c r="IFN5882" s="25"/>
      <x:c r="IFO5882" s="25"/>
      <x:c r="IFP5882" s="25"/>
      <x:c r="IFQ5882" s="25"/>
      <x:c r="IFR5882" s="25"/>
      <x:c r="IFS5882" s="25"/>
      <x:c r="IFT5882" s="25"/>
      <x:c r="IFU5882" s="25"/>
      <x:c r="IFV5882" s="25"/>
      <x:c r="IFW5882" s="25"/>
      <x:c r="IFX5882" s="25"/>
      <x:c r="IFY5882" s="25"/>
      <x:c r="IFZ5882" s="25"/>
      <x:c r="IGA5882" s="25"/>
      <x:c r="IGB5882" s="25"/>
      <x:c r="IGC5882" s="25"/>
      <x:c r="IGD5882" s="25"/>
      <x:c r="IGE5882" s="25"/>
      <x:c r="IGF5882" s="25"/>
      <x:c r="IGG5882" s="25"/>
      <x:c r="IGH5882" s="25"/>
      <x:c r="IGI5882" s="25"/>
      <x:c r="IGJ5882" s="25"/>
      <x:c r="IGK5882" s="25"/>
      <x:c r="IGL5882" s="25"/>
      <x:c r="IGM5882" s="25"/>
      <x:c r="IGN5882" s="25"/>
      <x:c r="IGO5882" s="25"/>
      <x:c r="IGP5882" s="25"/>
      <x:c r="IGQ5882" s="25"/>
      <x:c r="IGR5882" s="25"/>
      <x:c r="IGS5882" s="25"/>
      <x:c r="IGT5882" s="25"/>
      <x:c r="IGU5882" s="25"/>
      <x:c r="IGV5882" s="25"/>
      <x:c r="IGW5882" s="25"/>
      <x:c r="IGX5882" s="25"/>
      <x:c r="IGY5882" s="25"/>
      <x:c r="IGZ5882" s="25"/>
      <x:c r="IHA5882" s="25"/>
      <x:c r="IHB5882" s="25"/>
      <x:c r="IHC5882" s="25"/>
      <x:c r="IHD5882" s="25"/>
      <x:c r="IHE5882" s="25"/>
      <x:c r="IHF5882" s="25"/>
      <x:c r="IHG5882" s="25"/>
      <x:c r="IHH5882" s="25"/>
      <x:c r="IHI5882" s="25"/>
      <x:c r="IHJ5882" s="25"/>
      <x:c r="IHK5882" s="25"/>
      <x:c r="IHL5882" s="25"/>
      <x:c r="IHM5882" s="25"/>
      <x:c r="IHN5882" s="25"/>
      <x:c r="IHO5882" s="25"/>
      <x:c r="IHP5882" s="25"/>
      <x:c r="IHQ5882" s="25"/>
      <x:c r="IHR5882" s="25"/>
      <x:c r="IHS5882" s="25"/>
      <x:c r="IHT5882" s="25"/>
      <x:c r="IHU5882" s="25"/>
      <x:c r="IHV5882" s="25"/>
      <x:c r="IHW5882" s="25"/>
      <x:c r="IHX5882" s="25"/>
      <x:c r="IHY5882" s="25"/>
      <x:c r="IHZ5882" s="25"/>
      <x:c r="IIA5882" s="25"/>
      <x:c r="IIB5882" s="25"/>
      <x:c r="IIC5882" s="25"/>
      <x:c r="IID5882" s="25"/>
      <x:c r="IIE5882" s="25"/>
      <x:c r="IIF5882" s="25"/>
      <x:c r="IIG5882" s="25"/>
      <x:c r="IIH5882" s="25"/>
      <x:c r="III5882" s="25"/>
      <x:c r="IIJ5882" s="25"/>
      <x:c r="IIK5882" s="25"/>
      <x:c r="IIL5882" s="25"/>
      <x:c r="IIM5882" s="25"/>
      <x:c r="IIN5882" s="25"/>
      <x:c r="IIO5882" s="25"/>
      <x:c r="IIP5882" s="25"/>
      <x:c r="IIQ5882" s="25"/>
      <x:c r="IIR5882" s="25"/>
      <x:c r="IIS5882" s="25"/>
      <x:c r="IIT5882" s="25"/>
      <x:c r="IIU5882" s="25"/>
      <x:c r="IIV5882" s="25"/>
      <x:c r="IIW5882" s="25"/>
      <x:c r="IIX5882" s="25"/>
      <x:c r="IIY5882" s="25"/>
      <x:c r="IIZ5882" s="25"/>
      <x:c r="IJA5882" s="25"/>
      <x:c r="IJB5882" s="25"/>
      <x:c r="IJC5882" s="25"/>
      <x:c r="IJD5882" s="25"/>
      <x:c r="IJE5882" s="25"/>
      <x:c r="IJF5882" s="25"/>
      <x:c r="IJG5882" s="25"/>
      <x:c r="IJH5882" s="25"/>
      <x:c r="IJI5882" s="25"/>
      <x:c r="IJJ5882" s="25"/>
      <x:c r="IJK5882" s="25"/>
      <x:c r="IJL5882" s="25"/>
      <x:c r="IJM5882" s="25"/>
      <x:c r="IJN5882" s="25"/>
      <x:c r="IJO5882" s="25"/>
      <x:c r="IJP5882" s="25"/>
      <x:c r="IJQ5882" s="25"/>
      <x:c r="IJR5882" s="25"/>
      <x:c r="IJS5882" s="25"/>
      <x:c r="IJT5882" s="25"/>
      <x:c r="IJU5882" s="25"/>
      <x:c r="IJV5882" s="25"/>
      <x:c r="IJW5882" s="25"/>
      <x:c r="IJX5882" s="25"/>
      <x:c r="IJY5882" s="25"/>
      <x:c r="IJZ5882" s="25"/>
      <x:c r="IKA5882" s="25"/>
      <x:c r="IKB5882" s="25"/>
      <x:c r="IKC5882" s="25"/>
      <x:c r="IKD5882" s="25"/>
      <x:c r="IKE5882" s="25"/>
      <x:c r="IKF5882" s="25"/>
      <x:c r="IKG5882" s="25"/>
      <x:c r="IKH5882" s="25"/>
      <x:c r="IKI5882" s="25"/>
      <x:c r="IKJ5882" s="25"/>
      <x:c r="IKK5882" s="25"/>
      <x:c r="IKL5882" s="25"/>
      <x:c r="IKM5882" s="25"/>
      <x:c r="IKN5882" s="25"/>
      <x:c r="IKO5882" s="25"/>
      <x:c r="IKP5882" s="25"/>
      <x:c r="IKQ5882" s="25"/>
      <x:c r="IKR5882" s="25"/>
      <x:c r="IKS5882" s="25"/>
      <x:c r="IKT5882" s="25"/>
      <x:c r="IKU5882" s="25"/>
      <x:c r="IKV5882" s="25"/>
      <x:c r="IKW5882" s="25"/>
      <x:c r="IKX5882" s="25"/>
      <x:c r="IKY5882" s="25"/>
      <x:c r="IKZ5882" s="25"/>
      <x:c r="ILA5882" s="25"/>
      <x:c r="ILB5882" s="25"/>
      <x:c r="ILC5882" s="25"/>
      <x:c r="ILD5882" s="25"/>
      <x:c r="ILE5882" s="25"/>
      <x:c r="ILF5882" s="25"/>
      <x:c r="ILG5882" s="25"/>
      <x:c r="ILH5882" s="25"/>
      <x:c r="ILI5882" s="25"/>
      <x:c r="ILJ5882" s="25"/>
      <x:c r="ILK5882" s="25"/>
      <x:c r="ILL5882" s="25"/>
      <x:c r="ILM5882" s="25"/>
      <x:c r="ILN5882" s="25"/>
      <x:c r="ILO5882" s="25"/>
      <x:c r="ILP5882" s="25"/>
      <x:c r="ILQ5882" s="25"/>
      <x:c r="ILR5882" s="25"/>
      <x:c r="ILS5882" s="25"/>
      <x:c r="ILT5882" s="25"/>
      <x:c r="ILU5882" s="25"/>
      <x:c r="ILV5882" s="25"/>
      <x:c r="ILW5882" s="25"/>
      <x:c r="ILX5882" s="25"/>
      <x:c r="ILY5882" s="25"/>
      <x:c r="ILZ5882" s="25"/>
      <x:c r="IMA5882" s="25"/>
      <x:c r="IMB5882" s="25"/>
      <x:c r="IMC5882" s="25"/>
      <x:c r="IMD5882" s="25"/>
      <x:c r="IME5882" s="25"/>
      <x:c r="IMF5882" s="25"/>
      <x:c r="IMG5882" s="25"/>
      <x:c r="IMH5882" s="25"/>
      <x:c r="IMI5882" s="25"/>
      <x:c r="IMJ5882" s="25"/>
      <x:c r="IMK5882" s="25"/>
      <x:c r="IML5882" s="25"/>
      <x:c r="IMM5882" s="25"/>
      <x:c r="IMN5882" s="25"/>
      <x:c r="IMO5882" s="25"/>
      <x:c r="IMP5882" s="25"/>
      <x:c r="IMQ5882" s="25"/>
      <x:c r="IMR5882" s="25"/>
      <x:c r="IMS5882" s="25"/>
      <x:c r="IMT5882" s="25"/>
      <x:c r="IMU5882" s="25"/>
      <x:c r="IMV5882" s="25"/>
      <x:c r="IMW5882" s="25"/>
      <x:c r="IMX5882" s="25"/>
      <x:c r="IMY5882" s="25"/>
      <x:c r="IMZ5882" s="25"/>
      <x:c r="INA5882" s="25"/>
      <x:c r="INB5882" s="25"/>
      <x:c r="INC5882" s="25"/>
      <x:c r="IND5882" s="25"/>
      <x:c r="INE5882" s="25"/>
      <x:c r="INF5882" s="25"/>
      <x:c r="ING5882" s="25"/>
      <x:c r="INH5882" s="25"/>
      <x:c r="INI5882" s="25"/>
      <x:c r="INJ5882" s="25"/>
      <x:c r="INK5882" s="25"/>
      <x:c r="INL5882" s="25"/>
      <x:c r="INM5882" s="25"/>
      <x:c r="INN5882" s="25"/>
      <x:c r="INO5882" s="25"/>
      <x:c r="INP5882" s="25"/>
      <x:c r="INQ5882" s="25"/>
      <x:c r="INR5882" s="25"/>
      <x:c r="INS5882" s="25"/>
      <x:c r="INT5882" s="25"/>
      <x:c r="INU5882" s="25"/>
      <x:c r="INV5882" s="25"/>
      <x:c r="INW5882" s="25"/>
      <x:c r="INX5882" s="25"/>
      <x:c r="INY5882" s="25"/>
      <x:c r="INZ5882" s="25"/>
      <x:c r="IOA5882" s="25"/>
      <x:c r="IOB5882" s="25"/>
      <x:c r="IOC5882" s="25"/>
      <x:c r="IOD5882" s="25"/>
      <x:c r="IOE5882" s="25"/>
      <x:c r="IOF5882" s="25"/>
      <x:c r="IOG5882" s="25"/>
      <x:c r="IOH5882" s="25"/>
      <x:c r="IOI5882" s="25"/>
      <x:c r="IOJ5882" s="25"/>
      <x:c r="IOK5882" s="25"/>
      <x:c r="IOL5882" s="25"/>
      <x:c r="IOM5882" s="25"/>
      <x:c r="ION5882" s="25"/>
      <x:c r="IOO5882" s="25"/>
      <x:c r="IOP5882" s="25"/>
      <x:c r="IOQ5882" s="25"/>
      <x:c r="IOR5882" s="25"/>
      <x:c r="IOS5882" s="25"/>
      <x:c r="IOT5882" s="25"/>
      <x:c r="IOU5882" s="25"/>
      <x:c r="IOV5882" s="25"/>
      <x:c r="IOW5882" s="25"/>
      <x:c r="IOX5882" s="25"/>
      <x:c r="IOY5882" s="25"/>
      <x:c r="IOZ5882" s="25"/>
      <x:c r="IPA5882" s="25"/>
      <x:c r="IPB5882" s="25"/>
      <x:c r="IPC5882" s="25"/>
      <x:c r="IPD5882" s="25"/>
      <x:c r="IPE5882" s="25"/>
      <x:c r="IPF5882" s="25"/>
      <x:c r="IPG5882" s="25"/>
      <x:c r="IPH5882" s="25"/>
      <x:c r="IPI5882" s="25"/>
      <x:c r="IPJ5882" s="25"/>
      <x:c r="IPK5882" s="25"/>
      <x:c r="IPL5882" s="25"/>
      <x:c r="IPM5882" s="25"/>
      <x:c r="IPN5882" s="25"/>
      <x:c r="IPO5882" s="25"/>
      <x:c r="IPP5882" s="25"/>
      <x:c r="IPQ5882" s="25"/>
      <x:c r="IPR5882" s="25"/>
      <x:c r="IPS5882" s="25"/>
      <x:c r="IPT5882" s="25"/>
      <x:c r="IPU5882" s="25"/>
      <x:c r="IPV5882" s="25"/>
      <x:c r="IPW5882" s="25"/>
      <x:c r="IPX5882" s="25"/>
      <x:c r="IPY5882" s="25"/>
      <x:c r="IPZ5882" s="25"/>
      <x:c r="IQA5882" s="25"/>
      <x:c r="IQB5882" s="25"/>
      <x:c r="IQC5882" s="25"/>
      <x:c r="IQD5882" s="25"/>
      <x:c r="IQE5882" s="25"/>
      <x:c r="IQF5882" s="25"/>
      <x:c r="IQG5882" s="25"/>
      <x:c r="IQH5882" s="25"/>
      <x:c r="IQI5882" s="25"/>
      <x:c r="IQJ5882" s="25"/>
      <x:c r="IQK5882" s="25"/>
      <x:c r="IQL5882" s="25"/>
      <x:c r="IQM5882" s="25"/>
      <x:c r="IQN5882" s="25"/>
      <x:c r="IQO5882" s="25"/>
      <x:c r="IQP5882" s="25"/>
      <x:c r="IQQ5882" s="25"/>
      <x:c r="IQR5882" s="25"/>
      <x:c r="IQS5882" s="25"/>
      <x:c r="IQT5882" s="25"/>
      <x:c r="IQU5882" s="25"/>
      <x:c r="IQV5882" s="25"/>
      <x:c r="IQW5882" s="25"/>
      <x:c r="IQX5882" s="25"/>
      <x:c r="IQY5882" s="25"/>
      <x:c r="IQZ5882" s="25"/>
      <x:c r="IRA5882" s="25"/>
      <x:c r="IRB5882" s="25"/>
      <x:c r="IRC5882" s="25"/>
      <x:c r="IRD5882" s="25"/>
      <x:c r="IRE5882" s="25"/>
      <x:c r="IRF5882" s="25"/>
      <x:c r="IRG5882" s="25"/>
      <x:c r="IRH5882" s="25"/>
      <x:c r="IRI5882" s="25"/>
      <x:c r="IRJ5882" s="25"/>
      <x:c r="IRK5882" s="25"/>
      <x:c r="IRL5882" s="25"/>
      <x:c r="IRM5882" s="25"/>
      <x:c r="IRN5882" s="25"/>
      <x:c r="IRO5882" s="25"/>
      <x:c r="IRP5882" s="25"/>
      <x:c r="IRQ5882" s="25"/>
      <x:c r="IRR5882" s="25"/>
      <x:c r="IRS5882" s="25"/>
      <x:c r="IRT5882" s="25"/>
      <x:c r="IRU5882" s="25"/>
      <x:c r="IRV5882" s="25"/>
      <x:c r="IRW5882" s="25"/>
      <x:c r="IRX5882" s="25"/>
      <x:c r="IRY5882" s="25"/>
      <x:c r="IRZ5882" s="25"/>
      <x:c r="ISA5882" s="25"/>
      <x:c r="ISB5882" s="25"/>
      <x:c r="ISC5882" s="25"/>
      <x:c r="ISD5882" s="25"/>
      <x:c r="ISE5882" s="25"/>
      <x:c r="ISF5882" s="25"/>
      <x:c r="ISG5882" s="25"/>
      <x:c r="ISH5882" s="25"/>
      <x:c r="ISI5882" s="25"/>
      <x:c r="ISJ5882" s="25"/>
      <x:c r="ISK5882" s="25"/>
      <x:c r="ISL5882" s="25"/>
      <x:c r="ISM5882" s="25"/>
      <x:c r="ISN5882" s="25"/>
      <x:c r="ISO5882" s="25"/>
      <x:c r="ISP5882" s="25"/>
      <x:c r="ISQ5882" s="25"/>
      <x:c r="ISR5882" s="25"/>
      <x:c r="ISS5882" s="25"/>
      <x:c r="IST5882" s="25"/>
      <x:c r="ISU5882" s="25"/>
      <x:c r="ISV5882" s="25"/>
      <x:c r="ISW5882" s="25"/>
      <x:c r="ISX5882" s="25"/>
      <x:c r="ISY5882" s="25"/>
      <x:c r="ISZ5882" s="25"/>
      <x:c r="ITA5882" s="25"/>
      <x:c r="ITB5882" s="25"/>
      <x:c r="ITC5882" s="25"/>
      <x:c r="ITD5882" s="25"/>
      <x:c r="ITE5882" s="25"/>
      <x:c r="ITF5882" s="25"/>
      <x:c r="ITG5882" s="25"/>
      <x:c r="ITH5882" s="25"/>
      <x:c r="ITI5882" s="25"/>
      <x:c r="ITJ5882" s="25"/>
      <x:c r="ITK5882" s="25"/>
      <x:c r="ITL5882" s="25"/>
      <x:c r="ITM5882" s="25"/>
      <x:c r="ITN5882" s="25"/>
      <x:c r="ITO5882" s="25"/>
      <x:c r="ITP5882" s="25"/>
      <x:c r="ITQ5882" s="25"/>
      <x:c r="ITR5882" s="25"/>
      <x:c r="ITS5882" s="25"/>
      <x:c r="ITT5882" s="25"/>
      <x:c r="ITU5882" s="25"/>
      <x:c r="ITV5882" s="25"/>
      <x:c r="ITW5882" s="25"/>
      <x:c r="ITX5882" s="25"/>
      <x:c r="ITY5882" s="25"/>
      <x:c r="ITZ5882" s="25"/>
      <x:c r="IUA5882" s="25"/>
      <x:c r="IUB5882" s="25"/>
      <x:c r="IUC5882" s="25"/>
      <x:c r="IUD5882" s="25"/>
      <x:c r="IUE5882" s="25"/>
      <x:c r="IUF5882" s="25"/>
      <x:c r="IUG5882" s="25"/>
      <x:c r="IUH5882" s="25"/>
      <x:c r="IUI5882" s="25"/>
      <x:c r="IUJ5882" s="25"/>
      <x:c r="IUK5882" s="25"/>
      <x:c r="IUL5882" s="25"/>
      <x:c r="IUM5882" s="25"/>
      <x:c r="IUN5882" s="25"/>
      <x:c r="IUO5882" s="25"/>
      <x:c r="IUP5882" s="25"/>
      <x:c r="IUQ5882" s="25"/>
      <x:c r="IUR5882" s="25"/>
      <x:c r="IUS5882" s="25"/>
      <x:c r="IUT5882" s="25"/>
      <x:c r="IUU5882" s="25"/>
      <x:c r="IUV5882" s="25"/>
      <x:c r="IUW5882" s="25"/>
      <x:c r="IUX5882" s="25"/>
      <x:c r="IUY5882" s="25"/>
      <x:c r="IUZ5882" s="25"/>
      <x:c r="IVA5882" s="25"/>
      <x:c r="IVB5882" s="25"/>
      <x:c r="IVC5882" s="25"/>
      <x:c r="IVD5882" s="25"/>
      <x:c r="IVE5882" s="25"/>
      <x:c r="IVF5882" s="25"/>
      <x:c r="IVG5882" s="25"/>
      <x:c r="IVH5882" s="25"/>
      <x:c r="IVI5882" s="25"/>
      <x:c r="IVJ5882" s="25"/>
      <x:c r="IVK5882" s="25"/>
      <x:c r="IVL5882" s="25"/>
      <x:c r="IVM5882" s="25"/>
      <x:c r="IVN5882" s="25"/>
      <x:c r="IVO5882" s="25"/>
      <x:c r="IVP5882" s="25"/>
      <x:c r="IVQ5882" s="25"/>
      <x:c r="IVR5882" s="25"/>
      <x:c r="IVS5882" s="25"/>
      <x:c r="IVT5882" s="25"/>
      <x:c r="IVU5882" s="25"/>
      <x:c r="IVV5882" s="25"/>
      <x:c r="IVW5882" s="25"/>
      <x:c r="IVX5882" s="25"/>
      <x:c r="IVY5882" s="25"/>
      <x:c r="IVZ5882" s="25"/>
      <x:c r="IWA5882" s="25"/>
      <x:c r="IWB5882" s="25"/>
      <x:c r="IWC5882" s="25"/>
      <x:c r="IWD5882" s="25"/>
      <x:c r="IWE5882" s="25"/>
      <x:c r="IWF5882" s="25"/>
      <x:c r="IWG5882" s="25"/>
      <x:c r="IWH5882" s="25"/>
      <x:c r="IWI5882" s="25"/>
      <x:c r="IWJ5882" s="25"/>
      <x:c r="IWK5882" s="25"/>
      <x:c r="IWL5882" s="25"/>
      <x:c r="IWM5882" s="25"/>
      <x:c r="IWN5882" s="25"/>
      <x:c r="IWO5882" s="25"/>
      <x:c r="IWP5882" s="25"/>
      <x:c r="IWQ5882" s="25"/>
      <x:c r="IWR5882" s="25"/>
      <x:c r="IWS5882" s="25"/>
      <x:c r="IWT5882" s="25"/>
      <x:c r="IWU5882" s="25"/>
      <x:c r="IWV5882" s="25"/>
      <x:c r="IWW5882" s="25"/>
      <x:c r="IWX5882" s="25"/>
      <x:c r="IWY5882" s="25"/>
      <x:c r="IWZ5882" s="25"/>
      <x:c r="IXA5882" s="25"/>
      <x:c r="IXB5882" s="25"/>
      <x:c r="IXC5882" s="25"/>
      <x:c r="IXD5882" s="25"/>
      <x:c r="IXE5882" s="25"/>
      <x:c r="IXF5882" s="25"/>
      <x:c r="IXG5882" s="25"/>
      <x:c r="IXH5882" s="25"/>
      <x:c r="IXI5882" s="25"/>
      <x:c r="IXJ5882" s="25"/>
      <x:c r="IXK5882" s="25"/>
      <x:c r="IXL5882" s="25"/>
      <x:c r="IXM5882" s="25"/>
      <x:c r="IXN5882" s="25"/>
      <x:c r="IXO5882" s="25"/>
      <x:c r="IXP5882" s="25"/>
      <x:c r="IXQ5882" s="25"/>
      <x:c r="IXR5882" s="25"/>
      <x:c r="IXS5882" s="25"/>
      <x:c r="IXT5882" s="25"/>
      <x:c r="IXU5882" s="25"/>
      <x:c r="IXV5882" s="25"/>
      <x:c r="IXW5882" s="25"/>
      <x:c r="IXX5882" s="25"/>
      <x:c r="IXY5882" s="25"/>
      <x:c r="IXZ5882" s="25"/>
      <x:c r="IYA5882" s="25"/>
      <x:c r="IYB5882" s="25"/>
      <x:c r="IYC5882" s="25"/>
      <x:c r="IYD5882" s="25"/>
      <x:c r="IYE5882" s="25"/>
      <x:c r="IYF5882" s="25"/>
      <x:c r="IYG5882" s="25"/>
      <x:c r="IYH5882" s="25"/>
      <x:c r="IYI5882" s="25"/>
      <x:c r="IYJ5882" s="25"/>
      <x:c r="IYK5882" s="25"/>
      <x:c r="IYL5882" s="25"/>
      <x:c r="IYM5882" s="25"/>
      <x:c r="IYN5882" s="25"/>
      <x:c r="IYO5882" s="25"/>
      <x:c r="IYP5882" s="25"/>
      <x:c r="IYQ5882" s="25"/>
      <x:c r="IYR5882" s="25"/>
      <x:c r="IYS5882" s="25"/>
      <x:c r="IYT5882" s="25"/>
      <x:c r="IYU5882" s="25"/>
      <x:c r="IYV5882" s="25"/>
      <x:c r="IYW5882" s="25"/>
      <x:c r="IYX5882" s="25"/>
      <x:c r="IYY5882" s="25"/>
      <x:c r="IYZ5882" s="25"/>
      <x:c r="IZA5882" s="25"/>
      <x:c r="IZB5882" s="25"/>
      <x:c r="IZC5882" s="25"/>
      <x:c r="IZD5882" s="25"/>
      <x:c r="IZE5882" s="25"/>
      <x:c r="IZF5882" s="25"/>
      <x:c r="IZG5882" s="25"/>
      <x:c r="IZH5882" s="25"/>
      <x:c r="IZI5882" s="25"/>
      <x:c r="IZJ5882" s="25"/>
      <x:c r="IZK5882" s="25"/>
      <x:c r="IZL5882" s="25"/>
      <x:c r="IZM5882" s="25"/>
      <x:c r="IZN5882" s="25"/>
      <x:c r="IZO5882" s="25"/>
      <x:c r="IZP5882" s="25"/>
      <x:c r="IZQ5882" s="25"/>
      <x:c r="IZR5882" s="25"/>
      <x:c r="IZS5882" s="25"/>
      <x:c r="IZT5882" s="25"/>
      <x:c r="IZU5882" s="25"/>
      <x:c r="IZV5882" s="25"/>
      <x:c r="IZW5882" s="25"/>
      <x:c r="IZX5882" s="25"/>
      <x:c r="IZY5882" s="25"/>
      <x:c r="IZZ5882" s="25"/>
      <x:c r="JAA5882" s="25"/>
      <x:c r="JAB5882" s="25"/>
      <x:c r="JAC5882" s="25"/>
      <x:c r="JAD5882" s="25"/>
      <x:c r="JAE5882" s="25"/>
      <x:c r="JAF5882" s="25"/>
      <x:c r="JAG5882" s="25"/>
      <x:c r="JAH5882" s="25"/>
      <x:c r="JAI5882" s="25"/>
      <x:c r="JAJ5882" s="25"/>
      <x:c r="JAK5882" s="25"/>
      <x:c r="JAL5882" s="25"/>
      <x:c r="JAM5882" s="25"/>
      <x:c r="JAN5882" s="25"/>
      <x:c r="JAO5882" s="25"/>
      <x:c r="JAP5882" s="25"/>
      <x:c r="JAQ5882" s="25"/>
      <x:c r="JAR5882" s="25"/>
      <x:c r="JAS5882" s="25"/>
      <x:c r="JAT5882" s="25"/>
      <x:c r="JAU5882" s="25"/>
      <x:c r="JAV5882" s="25"/>
      <x:c r="JAW5882" s="25"/>
      <x:c r="JAX5882" s="25"/>
      <x:c r="JAY5882" s="25"/>
      <x:c r="JAZ5882" s="25"/>
      <x:c r="JBA5882" s="25"/>
      <x:c r="JBB5882" s="25"/>
      <x:c r="JBC5882" s="25"/>
      <x:c r="JBD5882" s="25"/>
      <x:c r="JBE5882" s="25"/>
      <x:c r="JBF5882" s="25"/>
      <x:c r="JBG5882" s="25"/>
      <x:c r="JBH5882" s="25"/>
      <x:c r="JBI5882" s="25"/>
      <x:c r="JBJ5882" s="25"/>
      <x:c r="JBK5882" s="25"/>
      <x:c r="JBL5882" s="25"/>
      <x:c r="JBM5882" s="25"/>
      <x:c r="JBN5882" s="25"/>
      <x:c r="JBO5882" s="25"/>
      <x:c r="JBP5882" s="25"/>
      <x:c r="JBQ5882" s="25"/>
      <x:c r="JBR5882" s="25"/>
      <x:c r="JBS5882" s="25"/>
      <x:c r="JBT5882" s="25"/>
      <x:c r="JBU5882" s="25"/>
      <x:c r="JBV5882" s="25"/>
      <x:c r="JBW5882" s="25"/>
      <x:c r="JBX5882" s="25"/>
      <x:c r="JBY5882" s="25"/>
      <x:c r="JBZ5882" s="25"/>
      <x:c r="JCA5882" s="25"/>
      <x:c r="JCB5882" s="25"/>
      <x:c r="JCC5882" s="25"/>
      <x:c r="JCD5882" s="25"/>
      <x:c r="JCE5882" s="25"/>
      <x:c r="JCF5882" s="25"/>
      <x:c r="JCG5882" s="25"/>
      <x:c r="JCH5882" s="25"/>
      <x:c r="JCI5882" s="25"/>
      <x:c r="JCJ5882" s="25"/>
      <x:c r="JCK5882" s="25"/>
      <x:c r="JCL5882" s="25"/>
      <x:c r="JCM5882" s="25"/>
      <x:c r="JCN5882" s="25"/>
      <x:c r="JCO5882" s="25"/>
      <x:c r="JCP5882" s="25"/>
      <x:c r="JCQ5882" s="25"/>
      <x:c r="JCR5882" s="25"/>
      <x:c r="JCS5882" s="25"/>
      <x:c r="JCT5882" s="25"/>
      <x:c r="JCU5882" s="25"/>
      <x:c r="JCV5882" s="25"/>
      <x:c r="JCW5882" s="25"/>
      <x:c r="JCX5882" s="25"/>
      <x:c r="JCY5882" s="25"/>
      <x:c r="JCZ5882" s="25"/>
      <x:c r="JDA5882" s="25"/>
      <x:c r="JDB5882" s="25"/>
      <x:c r="JDC5882" s="25"/>
      <x:c r="JDD5882" s="25"/>
      <x:c r="JDE5882" s="25"/>
      <x:c r="JDF5882" s="25"/>
      <x:c r="JDG5882" s="25"/>
      <x:c r="JDH5882" s="25"/>
      <x:c r="JDI5882" s="25"/>
      <x:c r="JDJ5882" s="25"/>
      <x:c r="JDK5882" s="25"/>
      <x:c r="JDL5882" s="25"/>
      <x:c r="JDM5882" s="25"/>
      <x:c r="JDN5882" s="25"/>
      <x:c r="JDO5882" s="25"/>
      <x:c r="JDP5882" s="25"/>
      <x:c r="JDQ5882" s="25"/>
      <x:c r="JDR5882" s="25"/>
      <x:c r="JDS5882" s="25"/>
      <x:c r="JDT5882" s="25"/>
      <x:c r="JDU5882" s="25"/>
      <x:c r="JDV5882" s="25"/>
      <x:c r="JDW5882" s="25"/>
      <x:c r="JDX5882" s="25"/>
      <x:c r="JDY5882" s="25"/>
      <x:c r="JDZ5882" s="25"/>
      <x:c r="JEA5882" s="25"/>
      <x:c r="JEB5882" s="25"/>
      <x:c r="JEC5882" s="25"/>
      <x:c r="JED5882" s="25"/>
      <x:c r="JEE5882" s="25"/>
      <x:c r="JEF5882" s="25"/>
      <x:c r="JEG5882" s="25"/>
      <x:c r="JEH5882" s="25"/>
      <x:c r="JEI5882" s="25"/>
      <x:c r="JEJ5882" s="25"/>
      <x:c r="JEK5882" s="25"/>
      <x:c r="JEL5882" s="25"/>
      <x:c r="JEM5882" s="25"/>
      <x:c r="JEN5882" s="25"/>
      <x:c r="JEO5882" s="25"/>
      <x:c r="JEP5882" s="25"/>
      <x:c r="JEQ5882" s="25"/>
      <x:c r="JER5882" s="25"/>
      <x:c r="JES5882" s="25"/>
      <x:c r="JET5882" s="25"/>
      <x:c r="JEU5882" s="25"/>
      <x:c r="JEV5882" s="25"/>
      <x:c r="JEW5882" s="25"/>
      <x:c r="JEX5882" s="25"/>
      <x:c r="JEY5882" s="25"/>
      <x:c r="JEZ5882" s="25"/>
      <x:c r="JFA5882" s="25"/>
      <x:c r="JFB5882" s="25"/>
      <x:c r="JFC5882" s="25"/>
      <x:c r="JFD5882" s="25"/>
      <x:c r="JFE5882" s="25"/>
      <x:c r="JFF5882" s="25"/>
      <x:c r="JFG5882" s="25"/>
      <x:c r="JFH5882" s="25"/>
      <x:c r="JFI5882" s="25"/>
      <x:c r="JFJ5882" s="25"/>
      <x:c r="JFK5882" s="25"/>
      <x:c r="JFL5882" s="25"/>
      <x:c r="JFM5882" s="25"/>
      <x:c r="JFN5882" s="25"/>
      <x:c r="JFO5882" s="25"/>
      <x:c r="JFP5882" s="25"/>
      <x:c r="JFQ5882" s="25"/>
      <x:c r="JFR5882" s="25"/>
      <x:c r="JFS5882" s="25"/>
      <x:c r="JFT5882" s="25"/>
      <x:c r="JFU5882" s="25"/>
      <x:c r="JFV5882" s="25"/>
      <x:c r="JFW5882" s="25"/>
      <x:c r="JFX5882" s="25"/>
      <x:c r="JFY5882" s="25"/>
      <x:c r="JFZ5882" s="25"/>
      <x:c r="JGA5882" s="25"/>
      <x:c r="JGB5882" s="25"/>
      <x:c r="JGC5882" s="25"/>
      <x:c r="JGD5882" s="25"/>
      <x:c r="JGE5882" s="25"/>
      <x:c r="JGF5882" s="25"/>
      <x:c r="JGG5882" s="25"/>
      <x:c r="JGH5882" s="25"/>
      <x:c r="JGI5882" s="25"/>
      <x:c r="JGJ5882" s="25"/>
      <x:c r="JGK5882" s="25"/>
      <x:c r="JGL5882" s="25"/>
      <x:c r="JGM5882" s="25"/>
      <x:c r="JGN5882" s="25"/>
      <x:c r="JGO5882" s="25"/>
      <x:c r="JGP5882" s="25"/>
      <x:c r="JGQ5882" s="25"/>
      <x:c r="JGR5882" s="25"/>
      <x:c r="JGS5882" s="25"/>
      <x:c r="JGT5882" s="25"/>
      <x:c r="JGU5882" s="25"/>
      <x:c r="JGV5882" s="25"/>
      <x:c r="JGW5882" s="25"/>
      <x:c r="JGX5882" s="25"/>
      <x:c r="JGY5882" s="25"/>
      <x:c r="JGZ5882" s="25"/>
      <x:c r="JHA5882" s="25"/>
      <x:c r="JHB5882" s="25"/>
      <x:c r="JHC5882" s="25"/>
      <x:c r="JHD5882" s="25"/>
      <x:c r="JHE5882" s="25"/>
      <x:c r="JHF5882" s="25"/>
      <x:c r="JHG5882" s="25"/>
      <x:c r="JHH5882" s="25"/>
      <x:c r="JHI5882" s="25"/>
      <x:c r="JHJ5882" s="25"/>
      <x:c r="JHK5882" s="25"/>
      <x:c r="JHL5882" s="25"/>
      <x:c r="JHM5882" s="25"/>
      <x:c r="JHN5882" s="25"/>
      <x:c r="JHO5882" s="25"/>
      <x:c r="JHP5882" s="25"/>
      <x:c r="JHQ5882" s="25"/>
      <x:c r="JHR5882" s="25"/>
      <x:c r="JHS5882" s="25"/>
      <x:c r="JHT5882" s="25"/>
      <x:c r="JHU5882" s="25"/>
      <x:c r="JHV5882" s="25"/>
      <x:c r="JHW5882" s="25"/>
      <x:c r="JHX5882" s="25"/>
      <x:c r="JHY5882" s="25"/>
      <x:c r="JHZ5882" s="25"/>
      <x:c r="JIA5882" s="25"/>
      <x:c r="JIB5882" s="25"/>
      <x:c r="JIC5882" s="25"/>
      <x:c r="JID5882" s="25"/>
      <x:c r="JIE5882" s="25"/>
      <x:c r="JIF5882" s="25"/>
      <x:c r="JIG5882" s="25"/>
      <x:c r="JIH5882" s="25"/>
      <x:c r="JII5882" s="25"/>
      <x:c r="JIJ5882" s="25"/>
      <x:c r="JIK5882" s="25"/>
      <x:c r="JIL5882" s="25"/>
      <x:c r="JIM5882" s="25"/>
      <x:c r="JIN5882" s="25"/>
      <x:c r="JIO5882" s="25"/>
      <x:c r="JIP5882" s="25"/>
      <x:c r="JIQ5882" s="25"/>
      <x:c r="JIR5882" s="25"/>
      <x:c r="JIS5882" s="25"/>
      <x:c r="JIT5882" s="25"/>
      <x:c r="JIU5882" s="25"/>
      <x:c r="JIV5882" s="25"/>
      <x:c r="JIW5882" s="25"/>
      <x:c r="JIX5882" s="25"/>
      <x:c r="JIY5882" s="25"/>
      <x:c r="JIZ5882" s="25"/>
      <x:c r="JJA5882" s="25"/>
      <x:c r="JJB5882" s="25"/>
      <x:c r="JJC5882" s="25"/>
      <x:c r="JJD5882" s="25"/>
      <x:c r="JJE5882" s="25"/>
      <x:c r="JJF5882" s="25"/>
      <x:c r="JJG5882" s="25"/>
      <x:c r="JJH5882" s="25"/>
      <x:c r="JJI5882" s="25"/>
      <x:c r="JJJ5882" s="25"/>
      <x:c r="JJK5882" s="25"/>
      <x:c r="JJL5882" s="25"/>
      <x:c r="JJM5882" s="25"/>
      <x:c r="JJN5882" s="25"/>
      <x:c r="JJO5882" s="25"/>
      <x:c r="JJP5882" s="25"/>
      <x:c r="JJQ5882" s="25"/>
      <x:c r="JJR5882" s="25"/>
      <x:c r="JJS5882" s="25"/>
      <x:c r="JJT5882" s="25"/>
      <x:c r="JJU5882" s="25"/>
      <x:c r="JJV5882" s="25"/>
      <x:c r="JJW5882" s="25"/>
      <x:c r="JJX5882" s="25"/>
      <x:c r="JJY5882" s="25"/>
      <x:c r="JJZ5882" s="25"/>
      <x:c r="JKA5882" s="25"/>
      <x:c r="JKB5882" s="25"/>
      <x:c r="JKC5882" s="25"/>
      <x:c r="JKD5882" s="25"/>
      <x:c r="JKE5882" s="25"/>
      <x:c r="JKF5882" s="25"/>
      <x:c r="JKG5882" s="25"/>
      <x:c r="JKH5882" s="25"/>
      <x:c r="JKI5882" s="25"/>
      <x:c r="JKJ5882" s="25"/>
      <x:c r="JKK5882" s="25"/>
      <x:c r="JKL5882" s="25"/>
      <x:c r="JKM5882" s="25"/>
      <x:c r="JKN5882" s="25"/>
      <x:c r="JKO5882" s="25"/>
      <x:c r="JKP5882" s="25"/>
      <x:c r="JKQ5882" s="25"/>
      <x:c r="JKR5882" s="25"/>
      <x:c r="JKS5882" s="25"/>
      <x:c r="JKT5882" s="25"/>
      <x:c r="JKU5882" s="25"/>
      <x:c r="JKV5882" s="25"/>
      <x:c r="JKW5882" s="25"/>
      <x:c r="JKX5882" s="25"/>
      <x:c r="JKY5882" s="25"/>
      <x:c r="JKZ5882" s="25"/>
      <x:c r="JLA5882" s="25"/>
      <x:c r="JLB5882" s="25"/>
      <x:c r="JLC5882" s="25"/>
      <x:c r="JLD5882" s="25"/>
      <x:c r="JLE5882" s="25"/>
      <x:c r="JLF5882" s="25"/>
      <x:c r="JLG5882" s="25"/>
      <x:c r="JLH5882" s="25"/>
      <x:c r="JLI5882" s="25"/>
      <x:c r="JLJ5882" s="25"/>
      <x:c r="JLK5882" s="25"/>
      <x:c r="JLL5882" s="25"/>
      <x:c r="JLM5882" s="25"/>
      <x:c r="JLN5882" s="25"/>
      <x:c r="JLO5882" s="25"/>
      <x:c r="JLP5882" s="25"/>
      <x:c r="JLQ5882" s="25"/>
      <x:c r="JLR5882" s="25"/>
      <x:c r="JLS5882" s="25"/>
      <x:c r="JLT5882" s="25"/>
      <x:c r="JLU5882" s="25"/>
      <x:c r="JLV5882" s="25"/>
      <x:c r="JLW5882" s="25"/>
      <x:c r="JLX5882" s="25"/>
      <x:c r="JLY5882" s="25"/>
      <x:c r="JLZ5882" s="25"/>
      <x:c r="JMA5882" s="25"/>
      <x:c r="JMB5882" s="25"/>
      <x:c r="JMC5882" s="25"/>
      <x:c r="JMD5882" s="25"/>
      <x:c r="JME5882" s="25"/>
      <x:c r="JMF5882" s="25"/>
      <x:c r="JMG5882" s="25"/>
      <x:c r="JMH5882" s="25"/>
      <x:c r="JMI5882" s="25"/>
      <x:c r="JMJ5882" s="25"/>
      <x:c r="JMK5882" s="25"/>
      <x:c r="JML5882" s="25"/>
      <x:c r="JMM5882" s="25"/>
      <x:c r="JMN5882" s="25"/>
      <x:c r="JMO5882" s="25"/>
      <x:c r="JMP5882" s="25"/>
      <x:c r="JMQ5882" s="25"/>
      <x:c r="JMR5882" s="25"/>
      <x:c r="JMS5882" s="25"/>
      <x:c r="JMT5882" s="25"/>
      <x:c r="JMU5882" s="25"/>
      <x:c r="JMV5882" s="25"/>
      <x:c r="JMW5882" s="25"/>
      <x:c r="JMX5882" s="25"/>
      <x:c r="JMY5882" s="25"/>
      <x:c r="JMZ5882" s="25"/>
      <x:c r="JNA5882" s="25"/>
      <x:c r="JNB5882" s="25"/>
      <x:c r="JNC5882" s="25"/>
      <x:c r="JND5882" s="25"/>
      <x:c r="JNE5882" s="25"/>
      <x:c r="JNF5882" s="25"/>
      <x:c r="JNG5882" s="25"/>
      <x:c r="JNH5882" s="25"/>
      <x:c r="JNI5882" s="25"/>
      <x:c r="JNJ5882" s="25"/>
      <x:c r="JNK5882" s="25"/>
      <x:c r="JNL5882" s="25"/>
      <x:c r="JNM5882" s="25"/>
      <x:c r="JNN5882" s="25"/>
      <x:c r="JNO5882" s="25"/>
      <x:c r="JNP5882" s="25"/>
      <x:c r="JNQ5882" s="25"/>
      <x:c r="JNR5882" s="25"/>
      <x:c r="JNS5882" s="25"/>
      <x:c r="JNT5882" s="25"/>
      <x:c r="JNU5882" s="25"/>
      <x:c r="JNV5882" s="25"/>
      <x:c r="JNW5882" s="25"/>
      <x:c r="JNX5882" s="25"/>
      <x:c r="JNY5882" s="25"/>
      <x:c r="JNZ5882" s="25"/>
      <x:c r="JOA5882" s="25"/>
      <x:c r="JOB5882" s="25"/>
      <x:c r="JOC5882" s="25"/>
      <x:c r="JOD5882" s="25"/>
      <x:c r="JOE5882" s="25"/>
      <x:c r="JOF5882" s="25"/>
      <x:c r="JOG5882" s="25"/>
      <x:c r="JOH5882" s="25"/>
      <x:c r="JOI5882" s="25"/>
      <x:c r="JOJ5882" s="25"/>
      <x:c r="JOK5882" s="25"/>
      <x:c r="JOL5882" s="25"/>
      <x:c r="JOM5882" s="25"/>
      <x:c r="JON5882" s="25"/>
      <x:c r="JOO5882" s="25"/>
      <x:c r="JOP5882" s="25"/>
      <x:c r="JOQ5882" s="25"/>
      <x:c r="JOR5882" s="25"/>
      <x:c r="JOS5882" s="25"/>
      <x:c r="JOT5882" s="25"/>
      <x:c r="JOU5882" s="25"/>
      <x:c r="JOV5882" s="25"/>
      <x:c r="JOW5882" s="25"/>
      <x:c r="JOX5882" s="25"/>
      <x:c r="JOY5882" s="25"/>
      <x:c r="JOZ5882" s="25"/>
      <x:c r="JPA5882" s="25"/>
      <x:c r="JPB5882" s="25"/>
      <x:c r="JPC5882" s="25"/>
      <x:c r="JPD5882" s="25"/>
      <x:c r="JPE5882" s="25"/>
      <x:c r="JPF5882" s="25"/>
      <x:c r="JPG5882" s="25"/>
      <x:c r="JPH5882" s="25"/>
      <x:c r="JPI5882" s="25"/>
      <x:c r="JPJ5882" s="25"/>
      <x:c r="JPK5882" s="25"/>
      <x:c r="JPL5882" s="25"/>
      <x:c r="JPM5882" s="25"/>
      <x:c r="JPN5882" s="25"/>
      <x:c r="JPO5882" s="25"/>
      <x:c r="JPP5882" s="25"/>
      <x:c r="JPQ5882" s="25"/>
      <x:c r="JPR5882" s="25"/>
      <x:c r="JPS5882" s="25"/>
      <x:c r="JPT5882" s="25"/>
      <x:c r="JPU5882" s="25"/>
      <x:c r="JPV5882" s="25"/>
      <x:c r="JPW5882" s="25"/>
      <x:c r="JPX5882" s="25"/>
      <x:c r="JPY5882" s="25"/>
      <x:c r="JPZ5882" s="25"/>
      <x:c r="JQA5882" s="25"/>
      <x:c r="JQB5882" s="25"/>
      <x:c r="JQC5882" s="25"/>
      <x:c r="JQD5882" s="25"/>
      <x:c r="JQE5882" s="25"/>
      <x:c r="JQF5882" s="25"/>
      <x:c r="JQG5882" s="25"/>
      <x:c r="JQH5882" s="25"/>
      <x:c r="JQI5882" s="25"/>
      <x:c r="JQJ5882" s="25"/>
      <x:c r="JQK5882" s="25"/>
      <x:c r="JQL5882" s="25"/>
      <x:c r="JQM5882" s="25"/>
      <x:c r="JQN5882" s="25"/>
      <x:c r="JQO5882" s="25"/>
      <x:c r="JQP5882" s="25"/>
      <x:c r="JQQ5882" s="25"/>
      <x:c r="JQR5882" s="25"/>
      <x:c r="JQS5882" s="25"/>
      <x:c r="JQT5882" s="25"/>
      <x:c r="JQU5882" s="25"/>
      <x:c r="JQV5882" s="25"/>
      <x:c r="JQW5882" s="25"/>
      <x:c r="JQX5882" s="25"/>
      <x:c r="JQY5882" s="25"/>
      <x:c r="JQZ5882" s="25"/>
      <x:c r="JRA5882" s="25"/>
      <x:c r="JRB5882" s="25"/>
      <x:c r="JRC5882" s="25"/>
      <x:c r="JRD5882" s="25"/>
      <x:c r="JRE5882" s="25"/>
      <x:c r="JRF5882" s="25"/>
      <x:c r="JRG5882" s="25"/>
      <x:c r="JRH5882" s="25"/>
      <x:c r="JRI5882" s="25"/>
      <x:c r="JRJ5882" s="25"/>
      <x:c r="JRK5882" s="25"/>
      <x:c r="JRL5882" s="25"/>
      <x:c r="JRM5882" s="25"/>
      <x:c r="JRN5882" s="25"/>
      <x:c r="JRO5882" s="25"/>
      <x:c r="JRP5882" s="25"/>
      <x:c r="JRQ5882" s="25"/>
      <x:c r="JRR5882" s="25"/>
      <x:c r="JRS5882" s="25"/>
      <x:c r="JRT5882" s="25"/>
      <x:c r="JRU5882" s="25"/>
      <x:c r="JRV5882" s="25"/>
      <x:c r="JRW5882" s="25"/>
      <x:c r="JRX5882" s="25"/>
      <x:c r="JRY5882" s="25"/>
      <x:c r="JRZ5882" s="25"/>
      <x:c r="JSA5882" s="25"/>
      <x:c r="JSB5882" s="25"/>
      <x:c r="JSC5882" s="25"/>
      <x:c r="JSD5882" s="25"/>
      <x:c r="JSE5882" s="25"/>
      <x:c r="JSF5882" s="25"/>
      <x:c r="JSG5882" s="25"/>
      <x:c r="JSH5882" s="25"/>
      <x:c r="JSI5882" s="25"/>
      <x:c r="JSJ5882" s="25"/>
      <x:c r="JSK5882" s="25"/>
      <x:c r="JSL5882" s="25"/>
      <x:c r="JSM5882" s="25"/>
      <x:c r="JSN5882" s="25"/>
      <x:c r="JSO5882" s="25"/>
      <x:c r="JSP5882" s="25"/>
      <x:c r="JSQ5882" s="25"/>
      <x:c r="JSR5882" s="25"/>
      <x:c r="JSS5882" s="25"/>
      <x:c r="JST5882" s="25"/>
      <x:c r="JSU5882" s="25"/>
      <x:c r="JSV5882" s="25"/>
      <x:c r="JSW5882" s="25"/>
      <x:c r="JSX5882" s="25"/>
      <x:c r="JSY5882" s="25"/>
      <x:c r="JSZ5882" s="25"/>
      <x:c r="JTA5882" s="25"/>
      <x:c r="JTB5882" s="25"/>
      <x:c r="JTC5882" s="25"/>
      <x:c r="JTD5882" s="25"/>
      <x:c r="JTE5882" s="25"/>
      <x:c r="JTF5882" s="25"/>
      <x:c r="JTG5882" s="25"/>
      <x:c r="JTH5882" s="25"/>
      <x:c r="JTI5882" s="25"/>
      <x:c r="JTJ5882" s="25"/>
      <x:c r="JTK5882" s="25"/>
      <x:c r="JTL5882" s="25"/>
      <x:c r="JTM5882" s="25"/>
      <x:c r="JTN5882" s="25"/>
      <x:c r="JTO5882" s="25"/>
      <x:c r="JTP5882" s="25"/>
      <x:c r="JTQ5882" s="25"/>
      <x:c r="JTR5882" s="25"/>
      <x:c r="JTS5882" s="25"/>
      <x:c r="JTT5882" s="25"/>
      <x:c r="JTU5882" s="25"/>
      <x:c r="JTV5882" s="25"/>
      <x:c r="JTW5882" s="25"/>
      <x:c r="JTX5882" s="25"/>
      <x:c r="JTY5882" s="25"/>
      <x:c r="JTZ5882" s="25"/>
      <x:c r="JUA5882" s="25"/>
      <x:c r="JUB5882" s="25"/>
      <x:c r="JUC5882" s="25"/>
      <x:c r="JUD5882" s="25"/>
      <x:c r="JUE5882" s="25"/>
      <x:c r="JUF5882" s="25"/>
      <x:c r="JUG5882" s="25"/>
      <x:c r="JUH5882" s="25"/>
      <x:c r="JUI5882" s="25"/>
      <x:c r="JUJ5882" s="25"/>
      <x:c r="JUK5882" s="25"/>
      <x:c r="JUL5882" s="25"/>
      <x:c r="JUM5882" s="25"/>
      <x:c r="JUN5882" s="25"/>
      <x:c r="JUO5882" s="25"/>
      <x:c r="JUP5882" s="25"/>
      <x:c r="JUQ5882" s="25"/>
      <x:c r="JUR5882" s="25"/>
      <x:c r="JUS5882" s="25"/>
      <x:c r="JUT5882" s="25"/>
      <x:c r="JUU5882" s="25"/>
      <x:c r="JUV5882" s="25"/>
      <x:c r="JUW5882" s="25"/>
      <x:c r="JUX5882" s="25"/>
      <x:c r="JUY5882" s="25"/>
      <x:c r="JUZ5882" s="25"/>
      <x:c r="JVA5882" s="25"/>
      <x:c r="JVB5882" s="25"/>
      <x:c r="JVC5882" s="25"/>
      <x:c r="JVD5882" s="25"/>
      <x:c r="JVE5882" s="25"/>
      <x:c r="JVF5882" s="25"/>
      <x:c r="JVG5882" s="25"/>
      <x:c r="JVH5882" s="25"/>
      <x:c r="JVI5882" s="25"/>
      <x:c r="JVJ5882" s="25"/>
      <x:c r="JVK5882" s="25"/>
      <x:c r="JVL5882" s="25"/>
      <x:c r="JVM5882" s="25"/>
      <x:c r="JVN5882" s="25"/>
      <x:c r="JVO5882" s="25"/>
      <x:c r="JVP5882" s="25"/>
      <x:c r="JVQ5882" s="25"/>
      <x:c r="JVR5882" s="25"/>
      <x:c r="JVS5882" s="25"/>
      <x:c r="JVT5882" s="25"/>
      <x:c r="JVU5882" s="25"/>
      <x:c r="JVV5882" s="25"/>
      <x:c r="JVW5882" s="25"/>
      <x:c r="JVX5882" s="25"/>
      <x:c r="JVY5882" s="25"/>
      <x:c r="JVZ5882" s="25"/>
      <x:c r="JWA5882" s="25"/>
      <x:c r="JWB5882" s="25"/>
      <x:c r="JWC5882" s="25"/>
      <x:c r="JWD5882" s="25"/>
      <x:c r="JWE5882" s="25"/>
      <x:c r="JWF5882" s="25"/>
      <x:c r="JWG5882" s="25"/>
      <x:c r="JWH5882" s="25"/>
      <x:c r="JWI5882" s="25"/>
      <x:c r="JWJ5882" s="25"/>
      <x:c r="JWK5882" s="25"/>
      <x:c r="JWL5882" s="25"/>
      <x:c r="JWM5882" s="25"/>
      <x:c r="JWN5882" s="25"/>
      <x:c r="JWO5882" s="25"/>
      <x:c r="JWP5882" s="25"/>
      <x:c r="JWQ5882" s="25"/>
      <x:c r="JWR5882" s="25"/>
      <x:c r="JWS5882" s="25"/>
      <x:c r="JWT5882" s="25"/>
      <x:c r="JWU5882" s="25"/>
      <x:c r="JWV5882" s="25"/>
      <x:c r="JWW5882" s="25"/>
      <x:c r="JWX5882" s="25"/>
      <x:c r="JWY5882" s="25"/>
      <x:c r="JWZ5882" s="25"/>
      <x:c r="JXA5882" s="25"/>
      <x:c r="JXB5882" s="25"/>
      <x:c r="JXC5882" s="25"/>
      <x:c r="JXD5882" s="25"/>
      <x:c r="JXE5882" s="25"/>
      <x:c r="JXF5882" s="25"/>
      <x:c r="JXG5882" s="25"/>
      <x:c r="JXH5882" s="25"/>
      <x:c r="JXI5882" s="25"/>
      <x:c r="JXJ5882" s="25"/>
      <x:c r="JXK5882" s="25"/>
      <x:c r="JXL5882" s="25"/>
      <x:c r="JXM5882" s="25"/>
      <x:c r="JXN5882" s="25"/>
      <x:c r="JXO5882" s="25"/>
      <x:c r="JXP5882" s="25"/>
      <x:c r="JXQ5882" s="25"/>
      <x:c r="JXR5882" s="25"/>
      <x:c r="JXS5882" s="25"/>
      <x:c r="JXT5882" s="25"/>
      <x:c r="JXU5882" s="25"/>
      <x:c r="JXV5882" s="25"/>
      <x:c r="JXW5882" s="25"/>
      <x:c r="JXX5882" s="25"/>
      <x:c r="JXY5882" s="25"/>
      <x:c r="JXZ5882" s="25"/>
      <x:c r="JYA5882" s="25"/>
      <x:c r="JYB5882" s="25"/>
      <x:c r="JYC5882" s="25"/>
      <x:c r="JYD5882" s="25"/>
      <x:c r="JYE5882" s="25"/>
      <x:c r="JYF5882" s="25"/>
      <x:c r="JYG5882" s="25"/>
      <x:c r="JYH5882" s="25"/>
      <x:c r="JYI5882" s="25"/>
      <x:c r="JYJ5882" s="25"/>
      <x:c r="JYK5882" s="25"/>
      <x:c r="JYL5882" s="25"/>
      <x:c r="JYM5882" s="25"/>
      <x:c r="JYN5882" s="25"/>
      <x:c r="JYO5882" s="25"/>
      <x:c r="JYP5882" s="25"/>
      <x:c r="JYQ5882" s="25"/>
      <x:c r="JYR5882" s="25"/>
      <x:c r="JYS5882" s="25"/>
      <x:c r="JYT5882" s="25"/>
      <x:c r="JYU5882" s="25"/>
      <x:c r="JYV5882" s="25"/>
      <x:c r="JYW5882" s="25"/>
      <x:c r="JYX5882" s="25"/>
      <x:c r="JYY5882" s="25"/>
      <x:c r="JYZ5882" s="25"/>
      <x:c r="JZA5882" s="25"/>
      <x:c r="JZB5882" s="25"/>
      <x:c r="JZC5882" s="25"/>
      <x:c r="JZD5882" s="25"/>
      <x:c r="JZE5882" s="25"/>
      <x:c r="JZF5882" s="25"/>
      <x:c r="JZG5882" s="25"/>
      <x:c r="JZH5882" s="25"/>
      <x:c r="JZI5882" s="25"/>
      <x:c r="JZJ5882" s="25"/>
      <x:c r="JZK5882" s="25"/>
      <x:c r="JZL5882" s="25"/>
      <x:c r="JZM5882" s="25"/>
      <x:c r="JZN5882" s="25"/>
      <x:c r="JZO5882" s="25"/>
      <x:c r="JZP5882" s="25"/>
      <x:c r="JZQ5882" s="25"/>
      <x:c r="JZR5882" s="25"/>
      <x:c r="JZS5882" s="25"/>
      <x:c r="JZT5882" s="25"/>
      <x:c r="JZU5882" s="25"/>
      <x:c r="JZV5882" s="25"/>
      <x:c r="JZW5882" s="25"/>
      <x:c r="JZX5882" s="25"/>
      <x:c r="JZY5882" s="25"/>
      <x:c r="JZZ5882" s="25"/>
      <x:c r="KAA5882" s="25"/>
      <x:c r="KAB5882" s="25"/>
      <x:c r="KAC5882" s="25"/>
      <x:c r="KAD5882" s="25"/>
      <x:c r="KAE5882" s="25"/>
      <x:c r="KAF5882" s="25"/>
      <x:c r="KAG5882" s="25"/>
      <x:c r="KAH5882" s="25"/>
      <x:c r="KAI5882" s="25"/>
      <x:c r="KAJ5882" s="25"/>
      <x:c r="KAK5882" s="25"/>
      <x:c r="KAL5882" s="25"/>
      <x:c r="KAM5882" s="25"/>
      <x:c r="KAN5882" s="25"/>
      <x:c r="KAO5882" s="25"/>
      <x:c r="KAP5882" s="25"/>
      <x:c r="KAQ5882" s="25"/>
      <x:c r="KAR5882" s="25"/>
      <x:c r="KAS5882" s="25"/>
      <x:c r="KAT5882" s="25"/>
      <x:c r="KAU5882" s="25"/>
      <x:c r="KAV5882" s="25"/>
      <x:c r="KAW5882" s="25"/>
      <x:c r="KAX5882" s="25"/>
      <x:c r="KAY5882" s="25"/>
      <x:c r="KAZ5882" s="25"/>
      <x:c r="KBA5882" s="25"/>
      <x:c r="KBB5882" s="25"/>
      <x:c r="KBC5882" s="25"/>
      <x:c r="KBD5882" s="25"/>
      <x:c r="KBE5882" s="25"/>
      <x:c r="KBF5882" s="25"/>
      <x:c r="KBG5882" s="25"/>
      <x:c r="KBH5882" s="25"/>
      <x:c r="KBI5882" s="25"/>
      <x:c r="KBJ5882" s="25"/>
      <x:c r="KBK5882" s="25"/>
      <x:c r="KBL5882" s="25"/>
      <x:c r="KBM5882" s="25"/>
      <x:c r="KBN5882" s="25"/>
      <x:c r="KBO5882" s="25"/>
      <x:c r="KBP5882" s="25"/>
      <x:c r="KBQ5882" s="25"/>
      <x:c r="KBR5882" s="25"/>
      <x:c r="KBS5882" s="25"/>
      <x:c r="KBT5882" s="25"/>
      <x:c r="KBU5882" s="25"/>
      <x:c r="KBV5882" s="25"/>
      <x:c r="KBW5882" s="25"/>
      <x:c r="KBX5882" s="25"/>
      <x:c r="KBY5882" s="25"/>
      <x:c r="KBZ5882" s="25"/>
      <x:c r="KCA5882" s="25"/>
      <x:c r="KCB5882" s="25"/>
      <x:c r="KCC5882" s="25"/>
      <x:c r="KCD5882" s="25"/>
      <x:c r="KCE5882" s="25"/>
      <x:c r="KCF5882" s="25"/>
      <x:c r="KCG5882" s="25"/>
      <x:c r="KCH5882" s="25"/>
      <x:c r="KCI5882" s="25"/>
      <x:c r="KCJ5882" s="25"/>
      <x:c r="KCK5882" s="25"/>
      <x:c r="KCL5882" s="25"/>
      <x:c r="KCM5882" s="25"/>
      <x:c r="KCN5882" s="25"/>
      <x:c r="KCO5882" s="25"/>
      <x:c r="KCP5882" s="25"/>
      <x:c r="KCQ5882" s="25"/>
      <x:c r="KCR5882" s="25"/>
      <x:c r="KCS5882" s="25"/>
      <x:c r="KCT5882" s="25"/>
      <x:c r="KCU5882" s="25"/>
      <x:c r="KCV5882" s="25"/>
      <x:c r="KCW5882" s="25"/>
      <x:c r="KCX5882" s="25"/>
      <x:c r="KCY5882" s="25"/>
      <x:c r="KCZ5882" s="25"/>
      <x:c r="KDA5882" s="25"/>
      <x:c r="KDB5882" s="25"/>
      <x:c r="KDC5882" s="25"/>
      <x:c r="KDD5882" s="25"/>
      <x:c r="KDE5882" s="25"/>
      <x:c r="KDF5882" s="25"/>
      <x:c r="KDG5882" s="25"/>
      <x:c r="KDH5882" s="25"/>
      <x:c r="KDI5882" s="25"/>
      <x:c r="KDJ5882" s="25"/>
      <x:c r="KDK5882" s="25"/>
      <x:c r="KDL5882" s="25"/>
      <x:c r="KDM5882" s="25"/>
      <x:c r="KDN5882" s="25"/>
      <x:c r="KDO5882" s="25"/>
      <x:c r="KDP5882" s="25"/>
      <x:c r="KDQ5882" s="25"/>
      <x:c r="KDR5882" s="25"/>
      <x:c r="KDS5882" s="25"/>
      <x:c r="KDT5882" s="25"/>
      <x:c r="KDU5882" s="25"/>
      <x:c r="KDV5882" s="25"/>
      <x:c r="KDW5882" s="25"/>
      <x:c r="KDX5882" s="25"/>
      <x:c r="KDY5882" s="25"/>
      <x:c r="KDZ5882" s="25"/>
      <x:c r="KEA5882" s="25"/>
      <x:c r="KEB5882" s="25"/>
      <x:c r="KEC5882" s="25"/>
      <x:c r="KED5882" s="25"/>
      <x:c r="KEE5882" s="25"/>
      <x:c r="KEF5882" s="25"/>
      <x:c r="KEG5882" s="25"/>
      <x:c r="KEH5882" s="25"/>
      <x:c r="KEI5882" s="25"/>
      <x:c r="KEJ5882" s="25"/>
      <x:c r="KEK5882" s="25"/>
      <x:c r="KEL5882" s="25"/>
      <x:c r="KEM5882" s="25"/>
      <x:c r="KEN5882" s="25"/>
      <x:c r="KEO5882" s="25"/>
      <x:c r="KEP5882" s="25"/>
      <x:c r="KEQ5882" s="25"/>
      <x:c r="KER5882" s="25"/>
      <x:c r="KES5882" s="25"/>
      <x:c r="KET5882" s="25"/>
      <x:c r="KEU5882" s="25"/>
      <x:c r="KEV5882" s="25"/>
      <x:c r="KEW5882" s="25"/>
      <x:c r="KEX5882" s="25"/>
      <x:c r="KEY5882" s="25"/>
      <x:c r="KEZ5882" s="25"/>
      <x:c r="KFA5882" s="25"/>
      <x:c r="KFB5882" s="25"/>
      <x:c r="KFC5882" s="25"/>
      <x:c r="KFD5882" s="25"/>
      <x:c r="KFE5882" s="25"/>
      <x:c r="KFF5882" s="25"/>
      <x:c r="KFG5882" s="25"/>
      <x:c r="KFH5882" s="25"/>
      <x:c r="KFI5882" s="25"/>
      <x:c r="KFJ5882" s="25"/>
      <x:c r="KFK5882" s="25"/>
      <x:c r="KFL5882" s="25"/>
      <x:c r="KFM5882" s="25"/>
      <x:c r="KFN5882" s="25"/>
      <x:c r="KFO5882" s="25"/>
      <x:c r="KFP5882" s="25"/>
      <x:c r="KFQ5882" s="25"/>
      <x:c r="KFR5882" s="25"/>
      <x:c r="KFS5882" s="25"/>
      <x:c r="KFT5882" s="25"/>
      <x:c r="KFU5882" s="25"/>
      <x:c r="KFV5882" s="25"/>
      <x:c r="KFW5882" s="25"/>
      <x:c r="KFX5882" s="25"/>
      <x:c r="KFY5882" s="25"/>
      <x:c r="KFZ5882" s="25"/>
      <x:c r="KGA5882" s="25"/>
      <x:c r="KGB5882" s="25"/>
      <x:c r="KGC5882" s="25"/>
      <x:c r="KGD5882" s="25"/>
      <x:c r="KGE5882" s="25"/>
      <x:c r="KGF5882" s="25"/>
      <x:c r="KGG5882" s="25"/>
      <x:c r="KGH5882" s="25"/>
      <x:c r="KGI5882" s="25"/>
      <x:c r="KGJ5882" s="25"/>
      <x:c r="KGK5882" s="25"/>
      <x:c r="KGL5882" s="25"/>
      <x:c r="KGM5882" s="25"/>
      <x:c r="KGN5882" s="25"/>
      <x:c r="KGO5882" s="25"/>
      <x:c r="KGP5882" s="25"/>
      <x:c r="KGQ5882" s="25"/>
      <x:c r="KGR5882" s="25"/>
      <x:c r="KGS5882" s="25"/>
      <x:c r="KGT5882" s="25"/>
      <x:c r="KGU5882" s="25"/>
      <x:c r="KGV5882" s="25"/>
      <x:c r="KGW5882" s="25"/>
      <x:c r="KGX5882" s="25"/>
      <x:c r="KGY5882" s="25"/>
      <x:c r="KGZ5882" s="25"/>
      <x:c r="KHA5882" s="25"/>
      <x:c r="KHB5882" s="25"/>
      <x:c r="KHC5882" s="25"/>
      <x:c r="KHD5882" s="25"/>
      <x:c r="KHE5882" s="25"/>
      <x:c r="KHF5882" s="25"/>
      <x:c r="KHG5882" s="25"/>
      <x:c r="KHH5882" s="25"/>
      <x:c r="KHI5882" s="25"/>
      <x:c r="KHJ5882" s="25"/>
      <x:c r="KHK5882" s="25"/>
      <x:c r="KHL5882" s="25"/>
      <x:c r="KHM5882" s="25"/>
      <x:c r="KHN5882" s="25"/>
      <x:c r="KHO5882" s="25"/>
      <x:c r="KHP5882" s="25"/>
      <x:c r="KHQ5882" s="25"/>
      <x:c r="KHR5882" s="25"/>
      <x:c r="KHS5882" s="25"/>
      <x:c r="KHT5882" s="25"/>
      <x:c r="KHU5882" s="25"/>
      <x:c r="KHV5882" s="25"/>
      <x:c r="KHW5882" s="25"/>
      <x:c r="KHX5882" s="25"/>
      <x:c r="KHY5882" s="25"/>
      <x:c r="KHZ5882" s="25"/>
      <x:c r="KIA5882" s="25"/>
      <x:c r="KIB5882" s="25"/>
      <x:c r="KIC5882" s="25"/>
      <x:c r="KID5882" s="25"/>
      <x:c r="KIE5882" s="25"/>
      <x:c r="KIF5882" s="25"/>
      <x:c r="KIG5882" s="25"/>
      <x:c r="KIH5882" s="25"/>
      <x:c r="KII5882" s="25"/>
      <x:c r="KIJ5882" s="25"/>
      <x:c r="KIK5882" s="25"/>
      <x:c r="KIL5882" s="25"/>
      <x:c r="KIM5882" s="25"/>
      <x:c r="KIN5882" s="25"/>
      <x:c r="KIO5882" s="25"/>
      <x:c r="KIP5882" s="25"/>
      <x:c r="KIQ5882" s="25"/>
      <x:c r="KIR5882" s="25"/>
      <x:c r="KIS5882" s="25"/>
      <x:c r="KIT5882" s="25"/>
      <x:c r="KIU5882" s="25"/>
      <x:c r="KIV5882" s="25"/>
      <x:c r="KIW5882" s="25"/>
      <x:c r="KIX5882" s="25"/>
      <x:c r="KIY5882" s="25"/>
      <x:c r="KIZ5882" s="25"/>
      <x:c r="KJA5882" s="25"/>
      <x:c r="KJB5882" s="25"/>
      <x:c r="KJC5882" s="25"/>
      <x:c r="KJD5882" s="25"/>
      <x:c r="KJE5882" s="25"/>
      <x:c r="KJF5882" s="25"/>
      <x:c r="KJG5882" s="25"/>
      <x:c r="KJH5882" s="25"/>
      <x:c r="KJI5882" s="25"/>
      <x:c r="KJJ5882" s="25"/>
      <x:c r="KJK5882" s="25"/>
      <x:c r="KJL5882" s="25"/>
      <x:c r="KJM5882" s="25"/>
      <x:c r="KJN5882" s="25"/>
      <x:c r="KJO5882" s="25"/>
      <x:c r="KJP5882" s="25"/>
      <x:c r="KJQ5882" s="25"/>
      <x:c r="KJR5882" s="25"/>
      <x:c r="KJS5882" s="25"/>
      <x:c r="KJT5882" s="25"/>
      <x:c r="KJU5882" s="25"/>
      <x:c r="KJV5882" s="25"/>
      <x:c r="KJW5882" s="25"/>
      <x:c r="KJX5882" s="25"/>
      <x:c r="KJY5882" s="25"/>
      <x:c r="KJZ5882" s="25"/>
      <x:c r="KKA5882" s="25"/>
      <x:c r="KKB5882" s="25"/>
      <x:c r="KKC5882" s="25"/>
      <x:c r="KKD5882" s="25"/>
      <x:c r="KKE5882" s="25"/>
      <x:c r="KKF5882" s="25"/>
      <x:c r="KKG5882" s="25"/>
      <x:c r="KKH5882" s="25"/>
      <x:c r="KKI5882" s="25"/>
      <x:c r="KKJ5882" s="25"/>
      <x:c r="KKK5882" s="25"/>
      <x:c r="KKL5882" s="25"/>
      <x:c r="KKM5882" s="25"/>
      <x:c r="KKN5882" s="25"/>
      <x:c r="KKO5882" s="25"/>
      <x:c r="KKP5882" s="25"/>
      <x:c r="KKQ5882" s="25"/>
      <x:c r="KKR5882" s="25"/>
      <x:c r="KKS5882" s="25"/>
      <x:c r="KKT5882" s="25"/>
      <x:c r="KKU5882" s="25"/>
      <x:c r="KKV5882" s="25"/>
      <x:c r="KKW5882" s="25"/>
      <x:c r="KKX5882" s="25"/>
      <x:c r="KKY5882" s="25"/>
      <x:c r="KKZ5882" s="25"/>
      <x:c r="KLA5882" s="25"/>
      <x:c r="KLB5882" s="25"/>
      <x:c r="KLC5882" s="25"/>
      <x:c r="KLD5882" s="25"/>
      <x:c r="KLE5882" s="25"/>
      <x:c r="KLF5882" s="25"/>
      <x:c r="KLG5882" s="25"/>
      <x:c r="KLH5882" s="25"/>
      <x:c r="KLI5882" s="25"/>
      <x:c r="KLJ5882" s="25"/>
      <x:c r="KLK5882" s="25"/>
      <x:c r="KLL5882" s="25"/>
      <x:c r="KLM5882" s="25"/>
      <x:c r="KLN5882" s="25"/>
      <x:c r="KLO5882" s="25"/>
      <x:c r="KLP5882" s="25"/>
      <x:c r="KLQ5882" s="25"/>
      <x:c r="KLR5882" s="25"/>
      <x:c r="KLS5882" s="25"/>
      <x:c r="KLT5882" s="25"/>
      <x:c r="KLU5882" s="25"/>
      <x:c r="KLV5882" s="25"/>
      <x:c r="KLW5882" s="25"/>
      <x:c r="KLX5882" s="25"/>
      <x:c r="KLY5882" s="25"/>
      <x:c r="KLZ5882" s="25"/>
      <x:c r="KMA5882" s="25"/>
      <x:c r="KMB5882" s="25"/>
      <x:c r="KMC5882" s="25"/>
      <x:c r="KMD5882" s="25"/>
      <x:c r="KME5882" s="25"/>
      <x:c r="KMF5882" s="25"/>
      <x:c r="KMG5882" s="25"/>
      <x:c r="KMH5882" s="25"/>
      <x:c r="KMI5882" s="25"/>
      <x:c r="KMJ5882" s="25"/>
      <x:c r="KMK5882" s="25"/>
      <x:c r="KML5882" s="25"/>
      <x:c r="KMM5882" s="25"/>
      <x:c r="KMN5882" s="25"/>
      <x:c r="KMO5882" s="25"/>
      <x:c r="KMP5882" s="25"/>
      <x:c r="KMQ5882" s="25"/>
      <x:c r="KMR5882" s="25"/>
      <x:c r="KMS5882" s="25"/>
      <x:c r="KMT5882" s="25"/>
      <x:c r="KMU5882" s="25"/>
      <x:c r="KMV5882" s="25"/>
      <x:c r="KMW5882" s="25"/>
      <x:c r="KMX5882" s="25"/>
      <x:c r="KMY5882" s="25"/>
      <x:c r="KMZ5882" s="25"/>
      <x:c r="KNA5882" s="25"/>
      <x:c r="KNB5882" s="25"/>
      <x:c r="KNC5882" s="25"/>
      <x:c r="KND5882" s="25"/>
      <x:c r="KNE5882" s="25"/>
      <x:c r="KNF5882" s="25"/>
      <x:c r="KNG5882" s="25"/>
      <x:c r="KNH5882" s="25"/>
      <x:c r="KNI5882" s="25"/>
      <x:c r="KNJ5882" s="25"/>
      <x:c r="KNK5882" s="25"/>
      <x:c r="KNL5882" s="25"/>
      <x:c r="KNM5882" s="25"/>
      <x:c r="KNN5882" s="25"/>
      <x:c r="KNO5882" s="25"/>
      <x:c r="KNP5882" s="25"/>
      <x:c r="KNQ5882" s="25"/>
      <x:c r="KNR5882" s="25"/>
      <x:c r="KNS5882" s="25"/>
      <x:c r="KNT5882" s="25"/>
      <x:c r="KNU5882" s="25"/>
      <x:c r="KNV5882" s="25"/>
      <x:c r="KNW5882" s="25"/>
      <x:c r="KNX5882" s="25"/>
      <x:c r="KNY5882" s="25"/>
      <x:c r="KNZ5882" s="25"/>
      <x:c r="KOA5882" s="25"/>
      <x:c r="KOB5882" s="25"/>
      <x:c r="KOC5882" s="25"/>
      <x:c r="KOD5882" s="25"/>
      <x:c r="KOE5882" s="25"/>
      <x:c r="KOF5882" s="25"/>
      <x:c r="KOG5882" s="25"/>
      <x:c r="KOH5882" s="25"/>
      <x:c r="KOI5882" s="25"/>
      <x:c r="KOJ5882" s="25"/>
      <x:c r="KOK5882" s="25"/>
      <x:c r="KOL5882" s="25"/>
      <x:c r="KOM5882" s="25"/>
      <x:c r="KON5882" s="25"/>
      <x:c r="KOO5882" s="25"/>
      <x:c r="KOP5882" s="25"/>
      <x:c r="KOQ5882" s="25"/>
      <x:c r="KOR5882" s="25"/>
      <x:c r="KOS5882" s="25"/>
      <x:c r="KOT5882" s="25"/>
      <x:c r="KOU5882" s="25"/>
      <x:c r="KOV5882" s="25"/>
      <x:c r="KOW5882" s="25"/>
      <x:c r="KOX5882" s="25"/>
      <x:c r="KOY5882" s="25"/>
      <x:c r="KOZ5882" s="25"/>
      <x:c r="KPA5882" s="25"/>
      <x:c r="KPB5882" s="25"/>
      <x:c r="KPC5882" s="25"/>
      <x:c r="KPD5882" s="25"/>
      <x:c r="KPE5882" s="25"/>
      <x:c r="KPF5882" s="25"/>
      <x:c r="KPG5882" s="25"/>
      <x:c r="KPH5882" s="25"/>
      <x:c r="KPI5882" s="25"/>
      <x:c r="KPJ5882" s="25"/>
      <x:c r="KPK5882" s="25"/>
      <x:c r="KPL5882" s="25"/>
      <x:c r="KPM5882" s="25"/>
      <x:c r="KPN5882" s="25"/>
      <x:c r="KPO5882" s="25"/>
      <x:c r="KPP5882" s="25"/>
      <x:c r="KPQ5882" s="25"/>
      <x:c r="KPR5882" s="25"/>
      <x:c r="KPS5882" s="25"/>
      <x:c r="KPT5882" s="25"/>
      <x:c r="KPU5882" s="25"/>
      <x:c r="KPV5882" s="25"/>
      <x:c r="KPW5882" s="25"/>
      <x:c r="KPX5882" s="25"/>
      <x:c r="KPY5882" s="25"/>
      <x:c r="KPZ5882" s="25"/>
      <x:c r="KQA5882" s="25"/>
      <x:c r="KQB5882" s="25"/>
      <x:c r="KQC5882" s="25"/>
      <x:c r="KQD5882" s="25"/>
      <x:c r="KQE5882" s="25"/>
      <x:c r="KQF5882" s="25"/>
      <x:c r="KQG5882" s="25"/>
      <x:c r="KQH5882" s="25"/>
      <x:c r="KQI5882" s="25"/>
      <x:c r="KQJ5882" s="25"/>
      <x:c r="KQK5882" s="25"/>
      <x:c r="KQL5882" s="25"/>
      <x:c r="KQM5882" s="25"/>
      <x:c r="KQN5882" s="25"/>
      <x:c r="KQO5882" s="25"/>
      <x:c r="KQP5882" s="25"/>
      <x:c r="KQQ5882" s="25"/>
      <x:c r="KQR5882" s="25"/>
      <x:c r="KQS5882" s="25"/>
      <x:c r="KQT5882" s="25"/>
      <x:c r="KQU5882" s="25"/>
      <x:c r="KQV5882" s="25"/>
      <x:c r="KQW5882" s="25"/>
      <x:c r="KQX5882" s="25"/>
      <x:c r="KQY5882" s="25"/>
      <x:c r="KQZ5882" s="25"/>
      <x:c r="KRA5882" s="25"/>
      <x:c r="KRB5882" s="25"/>
      <x:c r="KRC5882" s="25"/>
      <x:c r="KRD5882" s="25"/>
      <x:c r="KRE5882" s="25"/>
      <x:c r="KRF5882" s="25"/>
      <x:c r="KRG5882" s="25"/>
      <x:c r="KRH5882" s="25"/>
      <x:c r="KRI5882" s="25"/>
      <x:c r="KRJ5882" s="25"/>
      <x:c r="KRK5882" s="25"/>
      <x:c r="KRL5882" s="25"/>
      <x:c r="KRM5882" s="25"/>
      <x:c r="KRN5882" s="25"/>
      <x:c r="KRO5882" s="25"/>
      <x:c r="KRP5882" s="25"/>
      <x:c r="KRQ5882" s="25"/>
      <x:c r="KRR5882" s="25"/>
      <x:c r="KRS5882" s="25"/>
      <x:c r="KRT5882" s="25"/>
      <x:c r="KRU5882" s="25"/>
      <x:c r="KRV5882" s="25"/>
      <x:c r="KRW5882" s="25"/>
      <x:c r="KRX5882" s="25"/>
      <x:c r="KRY5882" s="25"/>
      <x:c r="KRZ5882" s="25"/>
      <x:c r="KSA5882" s="25"/>
      <x:c r="KSB5882" s="25"/>
      <x:c r="KSC5882" s="25"/>
      <x:c r="KSD5882" s="25"/>
      <x:c r="KSE5882" s="25"/>
      <x:c r="KSF5882" s="25"/>
      <x:c r="KSG5882" s="25"/>
      <x:c r="KSH5882" s="25"/>
      <x:c r="KSI5882" s="25"/>
      <x:c r="KSJ5882" s="25"/>
      <x:c r="KSK5882" s="25"/>
      <x:c r="KSL5882" s="25"/>
      <x:c r="KSM5882" s="25"/>
      <x:c r="KSN5882" s="25"/>
      <x:c r="KSO5882" s="25"/>
      <x:c r="KSP5882" s="25"/>
      <x:c r="KSQ5882" s="25"/>
      <x:c r="KSR5882" s="25"/>
      <x:c r="KSS5882" s="25"/>
      <x:c r="KST5882" s="25"/>
      <x:c r="KSU5882" s="25"/>
      <x:c r="KSV5882" s="25"/>
      <x:c r="KSW5882" s="25"/>
      <x:c r="KSX5882" s="25"/>
      <x:c r="KSY5882" s="25"/>
      <x:c r="KSZ5882" s="25"/>
      <x:c r="KTA5882" s="25"/>
      <x:c r="KTB5882" s="25"/>
      <x:c r="KTC5882" s="25"/>
      <x:c r="KTD5882" s="25"/>
      <x:c r="KTE5882" s="25"/>
      <x:c r="KTF5882" s="25"/>
      <x:c r="KTG5882" s="25"/>
      <x:c r="KTH5882" s="25"/>
      <x:c r="KTI5882" s="25"/>
      <x:c r="KTJ5882" s="25"/>
      <x:c r="KTK5882" s="25"/>
      <x:c r="KTL5882" s="25"/>
      <x:c r="KTM5882" s="25"/>
      <x:c r="KTN5882" s="25"/>
      <x:c r="KTO5882" s="25"/>
      <x:c r="KTP5882" s="25"/>
      <x:c r="KTQ5882" s="25"/>
      <x:c r="KTR5882" s="25"/>
      <x:c r="KTS5882" s="25"/>
      <x:c r="KTT5882" s="25"/>
      <x:c r="KTU5882" s="25"/>
      <x:c r="KTV5882" s="25"/>
      <x:c r="KTW5882" s="25"/>
      <x:c r="KTX5882" s="25"/>
      <x:c r="KTY5882" s="25"/>
      <x:c r="KTZ5882" s="25"/>
      <x:c r="KUA5882" s="25"/>
      <x:c r="KUB5882" s="25"/>
      <x:c r="KUC5882" s="25"/>
      <x:c r="KUD5882" s="25"/>
      <x:c r="KUE5882" s="25"/>
      <x:c r="KUF5882" s="25"/>
      <x:c r="KUG5882" s="25"/>
      <x:c r="KUH5882" s="25"/>
      <x:c r="KUI5882" s="25"/>
      <x:c r="KUJ5882" s="25"/>
      <x:c r="KUK5882" s="25"/>
      <x:c r="KUL5882" s="25"/>
      <x:c r="KUM5882" s="25"/>
      <x:c r="KUN5882" s="25"/>
      <x:c r="KUO5882" s="25"/>
      <x:c r="KUP5882" s="25"/>
      <x:c r="KUQ5882" s="25"/>
      <x:c r="KUR5882" s="25"/>
      <x:c r="KUS5882" s="25"/>
      <x:c r="KUT5882" s="25"/>
      <x:c r="KUU5882" s="25"/>
      <x:c r="KUV5882" s="25"/>
      <x:c r="KUW5882" s="25"/>
      <x:c r="KUX5882" s="25"/>
      <x:c r="KUY5882" s="25"/>
      <x:c r="KUZ5882" s="25"/>
      <x:c r="KVA5882" s="25"/>
      <x:c r="KVB5882" s="25"/>
      <x:c r="KVC5882" s="25"/>
      <x:c r="KVD5882" s="25"/>
      <x:c r="KVE5882" s="25"/>
      <x:c r="KVF5882" s="25"/>
      <x:c r="KVG5882" s="25"/>
      <x:c r="KVH5882" s="25"/>
      <x:c r="KVI5882" s="25"/>
      <x:c r="KVJ5882" s="25"/>
      <x:c r="KVK5882" s="25"/>
      <x:c r="KVL5882" s="25"/>
      <x:c r="KVM5882" s="25"/>
      <x:c r="KVN5882" s="25"/>
      <x:c r="KVO5882" s="25"/>
      <x:c r="KVP5882" s="25"/>
      <x:c r="KVQ5882" s="25"/>
      <x:c r="KVR5882" s="25"/>
      <x:c r="KVS5882" s="25"/>
      <x:c r="KVT5882" s="25"/>
      <x:c r="KVU5882" s="25"/>
      <x:c r="KVV5882" s="25"/>
      <x:c r="KVW5882" s="25"/>
      <x:c r="KVX5882" s="25"/>
      <x:c r="KVY5882" s="25"/>
      <x:c r="KVZ5882" s="25"/>
      <x:c r="KWA5882" s="25"/>
      <x:c r="KWB5882" s="25"/>
      <x:c r="KWC5882" s="25"/>
      <x:c r="KWD5882" s="25"/>
      <x:c r="KWE5882" s="25"/>
      <x:c r="KWF5882" s="25"/>
      <x:c r="KWG5882" s="25"/>
      <x:c r="KWH5882" s="25"/>
      <x:c r="KWI5882" s="25"/>
      <x:c r="KWJ5882" s="25"/>
      <x:c r="KWK5882" s="25"/>
      <x:c r="KWL5882" s="25"/>
      <x:c r="KWM5882" s="25"/>
      <x:c r="KWN5882" s="25"/>
      <x:c r="KWO5882" s="25"/>
      <x:c r="KWP5882" s="25"/>
      <x:c r="KWQ5882" s="25"/>
      <x:c r="KWR5882" s="25"/>
      <x:c r="KWS5882" s="25"/>
      <x:c r="KWT5882" s="25"/>
      <x:c r="KWU5882" s="25"/>
      <x:c r="KWV5882" s="25"/>
      <x:c r="KWW5882" s="25"/>
      <x:c r="KWX5882" s="25"/>
      <x:c r="KWY5882" s="25"/>
      <x:c r="KWZ5882" s="25"/>
      <x:c r="KXA5882" s="25"/>
      <x:c r="KXB5882" s="25"/>
      <x:c r="KXC5882" s="25"/>
      <x:c r="KXD5882" s="25"/>
      <x:c r="KXE5882" s="25"/>
      <x:c r="KXF5882" s="25"/>
      <x:c r="KXG5882" s="25"/>
      <x:c r="KXH5882" s="25"/>
      <x:c r="KXI5882" s="25"/>
      <x:c r="KXJ5882" s="25"/>
      <x:c r="KXK5882" s="25"/>
      <x:c r="KXL5882" s="25"/>
      <x:c r="KXM5882" s="25"/>
      <x:c r="KXN5882" s="25"/>
      <x:c r="KXO5882" s="25"/>
      <x:c r="KXP5882" s="25"/>
      <x:c r="KXQ5882" s="25"/>
      <x:c r="KXR5882" s="25"/>
      <x:c r="KXS5882" s="25"/>
      <x:c r="KXT5882" s="25"/>
      <x:c r="KXU5882" s="25"/>
      <x:c r="KXV5882" s="25"/>
      <x:c r="KXW5882" s="25"/>
      <x:c r="KXX5882" s="25"/>
      <x:c r="KXY5882" s="25"/>
      <x:c r="KXZ5882" s="25"/>
      <x:c r="KYA5882" s="25"/>
      <x:c r="KYB5882" s="25"/>
      <x:c r="KYC5882" s="25"/>
      <x:c r="KYD5882" s="25"/>
      <x:c r="KYE5882" s="25"/>
      <x:c r="KYF5882" s="25"/>
      <x:c r="KYG5882" s="25"/>
      <x:c r="KYH5882" s="25"/>
      <x:c r="KYI5882" s="25"/>
      <x:c r="KYJ5882" s="25"/>
      <x:c r="KYK5882" s="25"/>
      <x:c r="KYL5882" s="25"/>
      <x:c r="KYM5882" s="25"/>
      <x:c r="KYN5882" s="25"/>
      <x:c r="KYO5882" s="25"/>
      <x:c r="KYP5882" s="25"/>
      <x:c r="KYQ5882" s="25"/>
      <x:c r="KYR5882" s="25"/>
      <x:c r="KYS5882" s="25"/>
      <x:c r="KYT5882" s="25"/>
      <x:c r="KYU5882" s="25"/>
      <x:c r="KYV5882" s="25"/>
      <x:c r="KYW5882" s="25"/>
      <x:c r="KYX5882" s="25"/>
      <x:c r="KYY5882" s="25"/>
      <x:c r="KYZ5882" s="25"/>
      <x:c r="KZA5882" s="25"/>
      <x:c r="KZB5882" s="25"/>
      <x:c r="KZC5882" s="25"/>
      <x:c r="KZD5882" s="25"/>
      <x:c r="KZE5882" s="25"/>
      <x:c r="KZF5882" s="25"/>
      <x:c r="KZG5882" s="25"/>
      <x:c r="KZH5882" s="25"/>
      <x:c r="KZI5882" s="25"/>
      <x:c r="KZJ5882" s="25"/>
      <x:c r="KZK5882" s="25"/>
      <x:c r="KZL5882" s="25"/>
      <x:c r="KZM5882" s="25"/>
      <x:c r="KZN5882" s="25"/>
      <x:c r="KZO5882" s="25"/>
      <x:c r="KZP5882" s="25"/>
      <x:c r="KZQ5882" s="25"/>
      <x:c r="KZR5882" s="25"/>
      <x:c r="KZS5882" s="25"/>
      <x:c r="KZT5882" s="25"/>
      <x:c r="KZU5882" s="25"/>
      <x:c r="KZV5882" s="25"/>
      <x:c r="KZW5882" s="25"/>
      <x:c r="KZX5882" s="25"/>
      <x:c r="KZY5882" s="25"/>
      <x:c r="KZZ5882" s="25"/>
      <x:c r="LAA5882" s="25"/>
      <x:c r="LAB5882" s="25"/>
      <x:c r="LAC5882" s="25"/>
      <x:c r="LAD5882" s="25"/>
      <x:c r="LAE5882" s="25"/>
      <x:c r="LAF5882" s="25"/>
      <x:c r="LAG5882" s="25"/>
      <x:c r="LAH5882" s="25"/>
      <x:c r="LAI5882" s="25"/>
      <x:c r="LAJ5882" s="25"/>
      <x:c r="LAK5882" s="25"/>
      <x:c r="LAL5882" s="25"/>
      <x:c r="LAM5882" s="25"/>
      <x:c r="LAN5882" s="25"/>
      <x:c r="LAO5882" s="25"/>
      <x:c r="LAP5882" s="25"/>
      <x:c r="LAQ5882" s="25"/>
      <x:c r="LAR5882" s="25"/>
      <x:c r="LAS5882" s="25"/>
      <x:c r="LAT5882" s="25"/>
      <x:c r="LAU5882" s="25"/>
      <x:c r="LAV5882" s="25"/>
      <x:c r="LAW5882" s="25"/>
      <x:c r="LAX5882" s="25"/>
      <x:c r="LAY5882" s="25"/>
      <x:c r="LAZ5882" s="25"/>
      <x:c r="LBA5882" s="25"/>
      <x:c r="LBB5882" s="25"/>
      <x:c r="LBC5882" s="25"/>
      <x:c r="LBD5882" s="25"/>
      <x:c r="LBE5882" s="25"/>
      <x:c r="LBF5882" s="25"/>
      <x:c r="LBG5882" s="25"/>
      <x:c r="LBH5882" s="25"/>
      <x:c r="LBI5882" s="25"/>
      <x:c r="LBJ5882" s="25"/>
      <x:c r="LBK5882" s="25"/>
      <x:c r="LBL5882" s="25"/>
      <x:c r="LBM5882" s="25"/>
      <x:c r="LBN5882" s="25"/>
      <x:c r="LBO5882" s="25"/>
      <x:c r="LBP5882" s="25"/>
      <x:c r="LBQ5882" s="25"/>
      <x:c r="LBR5882" s="25"/>
      <x:c r="LBS5882" s="25"/>
      <x:c r="LBT5882" s="25"/>
      <x:c r="LBU5882" s="25"/>
      <x:c r="LBV5882" s="25"/>
      <x:c r="LBW5882" s="25"/>
      <x:c r="LBX5882" s="25"/>
      <x:c r="LBY5882" s="25"/>
      <x:c r="LBZ5882" s="25"/>
      <x:c r="LCA5882" s="25"/>
      <x:c r="LCB5882" s="25"/>
      <x:c r="LCC5882" s="25"/>
      <x:c r="LCD5882" s="25"/>
      <x:c r="LCE5882" s="25"/>
      <x:c r="LCF5882" s="25"/>
      <x:c r="LCG5882" s="25"/>
      <x:c r="LCH5882" s="25"/>
      <x:c r="LCI5882" s="25"/>
      <x:c r="LCJ5882" s="25"/>
      <x:c r="LCK5882" s="25"/>
      <x:c r="LCL5882" s="25"/>
      <x:c r="LCM5882" s="25"/>
      <x:c r="LCN5882" s="25"/>
      <x:c r="LCO5882" s="25"/>
      <x:c r="LCP5882" s="25"/>
      <x:c r="LCQ5882" s="25"/>
      <x:c r="LCR5882" s="25"/>
      <x:c r="LCS5882" s="25"/>
      <x:c r="LCT5882" s="25"/>
      <x:c r="LCU5882" s="25"/>
      <x:c r="LCV5882" s="25"/>
      <x:c r="LCW5882" s="25"/>
      <x:c r="LCX5882" s="25"/>
      <x:c r="LCY5882" s="25"/>
      <x:c r="LCZ5882" s="25"/>
      <x:c r="LDA5882" s="25"/>
      <x:c r="LDB5882" s="25"/>
      <x:c r="LDC5882" s="25"/>
      <x:c r="LDD5882" s="25"/>
      <x:c r="LDE5882" s="25"/>
      <x:c r="LDF5882" s="25"/>
      <x:c r="LDG5882" s="25"/>
      <x:c r="LDH5882" s="25"/>
      <x:c r="LDI5882" s="25"/>
      <x:c r="LDJ5882" s="25"/>
      <x:c r="LDK5882" s="25"/>
      <x:c r="LDL5882" s="25"/>
      <x:c r="LDM5882" s="25"/>
      <x:c r="LDN5882" s="25"/>
      <x:c r="LDO5882" s="25"/>
      <x:c r="LDP5882" s="25"/>
      <x:c r="LDQ5882" s="25"/>
      <x:c r="LDR5882" s="25"/>
      <x:c r="LDS5882" s="25"/>
      <x:c r="LDT5882" s="25"/>
      <x:c r="LDU5882" s="25"/>
      <x:c r="LDV5882" s="25"/>
      <x:c r="LDW5882" s="25"/>
      <x:c r="LDX5882" s="25"/>
      <x:c r="LDY5882" s="25"/>
      <x:c r="LDZ5882" s="25"/>
      <x:c r="LEA5882" s="25"/>
      <x:c r="LEB5882" s="25"/>
      <x:c r="LEC5882" s="25"/>
      <x:c r="LED5882" s="25"/>
      <x:c r="LEE5882" s="25"/>
      <x:c r="LEF5882" s="25"/>
      <x:c r="LEG5882" s="25"/>
      <x:c r="LEH5882" s="25"/>
      <x:c r="LEI5882" s="25"/>
      <x:c r="LEJ5882" s="25"/>
      <x:c r="LEK5882" s="25"/>
      <x:c r="LEL5882" s="25"/>
      <x:c r="LEM5882" s="25"/>
      <x:c r="LEN5882" s="25"/>
      <x:c r="LEO5882" s="25"/>
      <x:c r="LEP5882" s="25"/>
      <x:c r="LEQ5882" s="25"/>
      <x:c r="LER5882" s="25"/>
      <x:c r="LES5882" s="25"/>
      <x:c r="LET5882" s="25"/>
      <x:c r="LEU5882" s="25"/>
      <x:c r="LEV5882" s="25"/>
      <x:c r="LEW5882" s="25"/>
      <x:c r="LEX5882" s="25"/>
      <x:c r="LEY5882" s="25"/>
      <x:c r="LEZ5882" s="25"/>
      <x:c r="LFA5882" s="25"/>
      <x:c r="LFB5882" s="25"/>
      <x:c r="LFC5882" s="25"/>
      <x:c r="LFD5882" s="25"/>
      <x:c r="LFE5882" s="25"/>
      <x:c r="LFF5882" s="25"/>
      <x:c r="LFG5882" s="25"/>
      <x:c r="LFH5882" s="25"/>
      <x:c r="LFI5882" s="25"/>
      <x:c r="LFJ5882" s="25"/>
      <x:c r="LFK5882" s="25"/>
      <x:c r="LFL5882" s="25"/>
      <x:c r="LFM5882" s="25"/>
      <x:c r="LFN5882" s="25"/>
      <x:c r="LFO5882" s="25"/>
      <x:c r="LFP5882" s="25"/>
      <x:c r="LFQ5882" s="25"/>
      <x:c r="LFR5882" s="25"/>
      <x:c r="LFS5882" s="25"/>
      <x:c r="LFT5882" s="25"/>
      <x:c r="LFU5882" s="25"/>
      <x:c r="LFV5882" s="25"/>
      <x:c r="LFW5882" s="25"/>
      <x:c r="LFX5882" s="25"/>
      <x:c r="LFY5882" s="25"/>
      <x:c r="LFZ5882" s="25"/>
      <x:c r="LGA5882" s="25"/>
      <x:c r="LGB5882" s="25"/>
      <x:c r="LGC5882" s="25"/>
      <x:c r="LGD5882" s="25"/>
      <x:c r="LGE5882" s="25"/>
      <x:c r="LGF5882" s="25"/>
      <x:c r="LGG5882" s="25"/>
      <x:c r="LGH5882" s="25"/>
      <x:c r="LGI5882" s="25"/>
      <x:c r="LGJ5882" s="25"/>
      <x:c r="LGK5882" s="25"/>
      <x:c r="LGL5882" s="25"/>
      <x:c r="LGM5882" s="25"/>
      <x:c r="LGN5882" s="25"/>
      <x:c r="LGO5882" s="25"/>
      <x:c r="LGP5882" s="25"/>
      <x:c r="LGQ5882" s="25"/>
      <x:c r="LGR5882" s="25"/>
      <x:c r="LGS5882" s="25"/>
      <x:c r="LGT5882" s="25"/>
      <x:c r="LGU5882" s="25"/>
      <x:c r="LGV5882" s="25"/>
      <x:c r="LGW5882" s="25"/>
      <x:c r="LGX5882" s="25"/>
      <x:c r="LGY5882" s="25"/>
      <x:c r="LGZ5882" s="25"/>
      <x:c r="LHA5882" s="25"/>
      <x:c r="LHB5882" s="25"/>
      <x:c r="LHC5882" s="25"/>
      <x:c r="LHD5882" s="25"/>
      <x:c r="LHE5882" s="25"/>
      <x:c r="LHF5882" s="25"/>
      <x:c r="LHG5882" s="25"/>
      <x:c r="LHH5882" s="25"/>
      <x:c r="LHI5882" s="25"/>
      <x:c r="LHJ5882" s="25"/>
      <x:c r="LHK5882" s="25"/>
      <x:c r="LHL5882" s="25"/>
      <x:c r="LHM5882" s="25"/>
      <x:c r="LHN5882" s="25"/>
      <x:c r="LHO5882" s="25"/>
      <x:c r="LHP5882" s="25"/>
      <x:c r="LHQ5882" s="25"/>
      <x:c r="LHR5882" s="25"/>
      <x:c r="LHS5882" s="25"/>
      <x:c r="LHT5882" s="25"/>
      <x:c r="LHU5882" s="25"/>
      <x:c r="LHV5882" s="25"/>
      <x:c r="LHW5882" s="25"/>
      <x:c r="LHX5882" s="25"/>
      <x:c r="LHY5882" s="25"/>
      <x:c r="LHZ5882" s="25"/>
      <x:c r="LIA5882" s="25"/>
      <x:c r="LIB5882" s="25"/>
      <x:c r="LIC5882" s="25"/>
      <x:c r="LID5882" s="25"/>
      <x:c r="LIE5882" s="25"/>
      <x:c r="LIF5882" s="25"/>
      <x:c r="LIG5882" s="25"/>
      <x:c r="LIH5882" s="25"/>
      <x:c r="LII5882" s="25"/>
      <x:c r="LIJ5882" s="25"/>
      <x:c r="LIK5882" s="25"/>
      <x:c r="LIL5882" s="25"/>
      <x:c r="LIM5882" s="25"/>
      <x:c r="LIN5882" s="25"/>
      <x:c r="LIO5882" s="25"/>
      <x:c r="LIP5882" s="25"/>
      <x:c r="LIQ5882" s="25"/>
      <x:c r="LIR5882" s="25"/>
      <x:c r="LIS5882" s="25"/>
      <x:c r="LIT5882" s="25"/>
      <x:c r="LIU5882" s="25"/>
      <x:c r="LIV5882" s="25"/>
      <x:c r="LIW5882" s="25"/>
      <x:c r="LIX5882" s="25"/>
      <x:c r="LIY5882" s="25"/>
      <x:c r="LIZ5882" s="25"/>
      <x:c r="LJA5882" s="25"/>
      <x:c r="LJB5882" s="25"/>
      <x:c r="LJC5882" s="25"/>
      <x:c r="LJD5882" s="25"/>
      <x:c r="LJE5882" s="25"/>
      <x:c r="LJF5882" s="25"/>
      <x:c r="LJG5882" s="25"/>
      <x:c r="LJH5882" s="25"/>
      <x:c r="LJI5882" s="25"/>
      <x:c r="LJJ5882" s="25"/>
      <x:c r="LJK5882" s="25"/>
      <x:c r="LJL5882" s="25"/>
      <x:c r="LJM5882" s="25"/>
      <x:c r="LJN5882" s="25"/>
      <x:c r="LJO5882" s="25"/>
      <x:c r="LJP5882" s="25"/>
      <x:c r="LJQ5882" s="25"/>
      <x:c r="LJR5882" s="25"/>
      <x:c r="LJS5882" s="25"/>
      <x:c r="LJT5882" s="25"/>
      <x:c r="LJU5882" s="25"/>
      <x:c r="LJV5882" s="25"/>
      <x:c r="LJW5882" s="25"/>
      <x:c r="LJX5882" s="25"/>
      <x:c r="LJY5882" s="25"/>
      <x:c r="LJZ5882" s="25"/>
      <x:c r="LKA5882" s="25"/>
      <x:c r="LKB5882" s="25"/>
      <x:c r="LKC5882" s="25"/>
      <x:c r="LKD5882" s="25"/>
      <x:c r="LKE5882" s="25"/>
      <x:c r="LKF5882" s="25"/>
      <x:c r="LKG5882" s="25"/>
      <x:c r="LKH5882" s="25"/>
      <x:c r="LKI5882" s="25"/>
      <x:c r="LKJ5882" s="25"/>
      <x:c r="LKK5882" s="25"/>
      <x:c r="LKL5882" s="25"/>
      <x:c r="LKM5882" s="25"/>
      <x:c r="LKN5882" s="25"/>
      <x:c r="LKO5882" s="25"/>
      <x:c r="LKP5882" s="25"/>
      <x:c r="LKQ5882" s="25"/>
      <x:c r="LKR5882" s="25"/>
      <x:c r="LKS5882" s="25"/>
      <x:c r="LKT5882" s="25"/>
      <x:c r="LKU5882" s="25"/>
      <x:c r="LKV5882" s="25"/>
      <x:c r="LKW5882" s="25"/>
      <x:c r="LKX5882" s="25"/>
      <x:c r="LKY5882" s="25"/>
      <x:c r="LKZ5882" s="25"/>
      <x:c r="LLA5882" s="25"/>
      <x:c r="LLB5882" s="25"/>
      <x:c r="LLC5882" s="25"/>
      <x:c r="LLD5882" s="25"/>
      <x:c r="LLE5882" s="25"/>
      <x:c r="LLF5882" s="25"/>
      <x:c r="LLG5882" s="25"/>
      <x:c r="LLH5882" s="25"/>
      <x:c r="LLI5882" s="25"/>
      <x:c r="LLJ5882" s="25"/>
      <x:c r="LLK5882" s="25"/>
      <x:c r="LLL5882" s="25"/>
      <x:c r="LLM5882" s="25"/>
      <x:c r="LLN5882" s="25"/>
      <x:c r="LLO5882" s="25"/>
      <x:c r="LLP5882" s="25"/>
      <x:c r="LLQ5882" s="25"/>
      <x:c r="LLR5882" s="25"/>
      <x:c r="LLS5882" s="25"/>
      <x:c r="LLT5882" s="25"/>
      <x:c r="LLU5882" s="25"/>
      <x:c r="LLV5882" s="25"/>
      <x:c r="LLW5882" s="25"/>
      <x:c r="LLX5882" s="25"/>
      <x:c r="LLY5882" s="25"/>
      <x:c r="LLZ5882" s="25"/>
      <x:c r="LMA5882" s="25"/>
      <x:c r="LMB5882" s="25"/>
      <x:c r="LMC5882" s="25"/>
      <x:c r="LMD5882" s="25"/>
      <x:c r="LME5882" s="25"/>
      <x:c r="LMF5882" s="25"/>
      <x:c r="LMG5882" s="25"/>
      <x:c r="LMH5882" s="25"/>
      <x:c r="LMI5882" s="25"/>
      <x:c r="LMJ5882" s="25"/>
      <x:c r="LMK5882" s="25"/>
      <x:c r="LML5882" s="25"/>
      <x:c r="LMM5882" s="25"/>
      <x:c r="LMN5882" s="25"/>
      <x:c r="LMO5882" s="25"/>
      <x:c r="LMP5882" s="25"/>
      <x:c r="LMQ5882" s="25"/>
      <x:c r="LMR5882" s="25"/>
      <x:c r="LMS5882" s="25"/>
      <x:c r="LMT5882" s="25"/>
      <x:c r="LMU5882" s="25"/>
      <x:c r="LMV5882" s="25"/>
      <x:c r="LMW5882" s="25"/>
      <x:c r="LMX5882" s="25"/>
      <x:c r="LMY5882" s="25"/>
      <x:c r="LMZ5882" s="25"/>
      <x:c r="LNA5882" s="25"/>
      <x:c r="LNB5882" s="25"/>
      <x:c r="LNC5882" s="25"/>
      <x:c r="LND5882" s="25"/>
      <x:c r="LNE5882" s="25"/>
      <x:c r="LNF5882" s="25"/>
      <x:c r="LNG5882" s="25"/>
      <x:c r="LNH5882" s="25"/>
      <x:c r="LNI5882" s="25"/>
      <x:c r="LNJ5882" s="25"/>
      <x:c r="LNK5882" s="25"/>
      <x:c r="LNL5882" s="25"/>
      <x:c r="LNM5882" s="25"/>
      <x:c r="LNN5882" s="25"/>
      <x:c r="LNO5882" s="25"/>
      <x:c r="LNP5882" s="25"/>
      <x:c r="LNQ5882" s="25"/>
      <x:c r="LNR5882" s="25"/>
      <x:c r="LNS5882" s="25"/>
      <x:c r="LNT5882" s="25"/>
      <x:c r="LNU5882" s="25"/>
      <x:c r="LNV5882" s="25"/>
      <x:c r="LNW5882" s="25"/>
      <x:c r="LNX5882" s="25"/>
      <x:c r="LNY5882" s="25"/>
      <x:c r="LNZ5882" s="25"/>
      <x:c r="LOA5882" s="25"/>
      <x:c r="LOB5882" s="25"/>
      <x:c r="LOC5882" s="25"/>
      <x:c r="LOD5882" s="25"/>
      <x:c r="LOE5882" s="25"/>
      <x:c r="LOF5882" s="25"/>
      <x:c r="LOG5882" s="25"/>
      <x:c r="LOH5882" s="25"/>
      <x:c r="LOI5882" s="25"/>
      <x:c r="LOJ5882" s="25"/>
      <x:c r="LOK5882" s="25"/>
      <x:c r="LOL5882" s="25"/>
      <x:c r="LOM5882" s="25"/>
      <x:c r="LON5882" s="25"/>
      <x:c r="LOO5882" s="25"/>
      <x:c r="LOP5882" s="25"/>
      <x:c r="LOQ5882" s="25"/>
      <x:c r="LOR5882" s="25"/>
      <x:c r="LOS5882" s="25"/>
      <x:c r="LOT5882" s="25"/>
      <x:c r="LOU5882" s="25"/>
      <x:c r="LOV5882" s="25"/>
      <x:c r="LOW5882" s="25"/>
      <x:c r="LOX5882" s="25"/>
      <x:c r="LOY5882" s="25"/>
      <x:c r="LOZ5882" s="25"/>
      <x:c r="LPA5882" s="25"/>
      <x:c r="LPB5882" s="25"/>
      <x:c r="LPC5882" s="25"/>
      <x:c r="LPD5882" s="25"/>
      <x:c r="LPE5882" s="25"/>
      <x:c r="LPF5882" s="25"/>
      <x:c r="LPG5882" s="25"/>
      <x:c r="LPH5882" s="25"/>
      <x:c r="LPI5882" s="25"/>
      <x:c r="LPJ5882" s="25"/>
      <x:c r="LPK5882" s="25"/>
      <x:c r="LPL5882" s="25"/>
      <x:c r="LPM5882" s="25"/>
      <x:c r="LPN5882" s="25"/>
      <x:c r="LPO5882" s="25"/>
      <x:c r="LPP5882" s="25"/>
      <x:c r="LPQ5882" s="25"/>
      <x:c r="LPR5882" s="25"/>
      <x:c r="LPS5882" s="25"/>
      <x:c r="LPT5882" s="25"/>
      <x:c r="LPU5882" s="25"/>
      <x:c r="LPV5882" s="25"/>
      <x:c r="LPW5882" s="25"/>
      <x:c r="LPX5882" s="25"/>
      <x:c r="LPY5882" s="25"/>
      <x:c r="LPZ5882" s="25"/>
      <x:c r="LQA5882" s="25"/>
      <x:c r="LQB5882" s="25"/>
      <x:c r="LQC5882" s="25"/>
      <x:c r="LQD5882" s="25"/>
      <x:c r="LQE5882" s="25"/>
      <x:c r="LQF5882" s="25"/>
      <x:c r="LQG5882" s="25"/>
      <x:c r="LQH5882" s="25"/>
      <x:c r="LQI5882" s="25"/>
      <x:c r="LQJ5882" s="25"/>
      <x:c r="LQK5882" s="25"/>
      <x:c r="LQL5882" s="25"/>
      <x:c r="LQM5882" s="25"/>
      <x:c r="LQN5882" s="25"/>
      <x:c r="LQO5882" s="25"/>
      <x:c r="LQP5882" s="25"/>
      <x:c r="LQQ5882" s="25"/>
      <x:c r="LQR5882" s="25"/>
      <x:c r="LQS5882" s="25"/>
      <x:c r="LQT5882" s="25"/>
      <x:c r="LQU5882" s="25"/>
      <x:c r="LQV5882" s="25"/>
      <x:c r="LQW5882" s="25"/>
      <x:c r="LQX5882" s="25"/>
      <x:c r="LQY5882" s="25"/>
      <x:c r="LQZ5882" s="25"/>
      <x:c r="LRA5882" s="25"/>
      <x:c r="LRB5882" s="25"/>
      <x:c r="LRC5882" s="25"/>
      <x:c r="LRD5882" s="25"/>
      <x:c r="LRE5882" s="25"/>
      <x:c r="LRF5882" s="25"/>
      <x:c r="LRG5882" s="25"/>
      <x:c r="LRH5882" s="25"/>
      <x:c r="LRI5882" s="25"/>
      <x:c r="LRJ5882" s="25"/>
      <x:c r="LRK5882" s="25"/>
      <x:c r="LRL5882" s="25"/>
      <x:c r="LRM5882" s="25"/>
      <x:c r="LRN5882" s="25"/>
      <x:c r="LRO5882" s="25"/>
      <x:c r="LRP5882" s="25"/>
      <x:c r="LRQ5882" s="25"/>
      <x:c r="LRR5882" s="25"/>
      <x:c r="LRS5882" s="25"/>
      <x:c r="LRT5882" s="25"/>
      <x:c r="LRU5882" s="25"/>
      <x:c r="LRV5882" s="25"/>
      <x:c r="LRW5882" s="25"/>
      <x:c r="LRX5882" s="25"/>
      <x:c r="LRY5882" s="25"/>
      <x:c r="LRZ5882" s="25"/>
      <x:c r="LSA5882" s="25"/>
      <x:c r="LSB5882" s="25"/>
      <x:c r="LSC5882" s="25"/>
      <x:c r="LSD5882" s="25"/>
      <x:c r="LSE5882" s="25"/>
      <x:c r="LSF5882" s="25"/>
      <x:c r="LSG5882" s="25"/>
      <x:c r="LSH5882" s="25"/>
      <x:c r="LSI5882" s="25"/>
      <x:c r="LSJ5882" s="25"/>
      <x:c r="LSK5882" s="25"/>
      <x:c r="LSL5882" s="25"/>
      <x:c r="LSM5882" s="25"/>
      <x:c r="LSN5882" s="25"/>
      <x:c r="LSO5882" s="25"/>
      <x:c r="LSP5882" s="25"/>
      <x:c r="LSQ5882" s="25"/>
      <x:c r="LSR5882" s="25"/>
      <x:c r="LSS5882" s="25"/>
      <x:c r="LST5882" s="25"/>
      <x:c r="LSU5882" s="25"/>
      <x:c r="LSV5882" s="25"/>
      <x:c r="LSW5882" s="25"/>
      <x:c r="LSX5882" s="25"/>
      <x:c r="LSY5882" s="25"/>
      <x:c r="LSZ5882" s="25"/>
      <x:c r="LTA5882" s="25"/>
      <x:c r="LTB5882" s="25"/>
      <x:c r="LTC5882" s="25"/>
      <x:c r="LTD5882" s="25"/>
      <x:c r="LTE5882" s="25"/>
      <x:c r="LTF5882" s="25"/>
      <x:c r="LTG5882" s="25"/>
      <x:c r="LTH5882" s="25"/>
      <x:c r="LTI5882" s="25"/>
      <x:c r="LTJ5882" s="25"/>
      <x:c r="LTK5882" s="25"/>
      <x:c r="LTL5882" s="25"/>
      <x:c r="LTM5882" s="25"/>
      <x:c r="LTN5882" s="25"/>
      <x:c r="LTO5882" s="25"/>
      <x:c r="LTP5882" s="25"/>
      <x:c r="LTQ5882" s="25"/>
      <x:c r="LTR5882" s="25"/>
      <x:c r="LTS5882" s="25"/>
      <x:c r="LTT5882" s="25"/>
      <x:c r="LTU5882" s="25"/>
      <x:c r="LTV5882" s="25"/>
      <x:c r="LTW5882" s="25"/>
      <x:c r="LTX5882" s="25"/>
      <x:c r="LTY5882" s="25"/>
      <x:c r="LTZ5882" s="25"/>
      <x:c r="LUA5882" s="25"/>
      <x:c r="LUB5882" s="25"/>
      <x:c r="LUC5882" s="25"/>
      <x:c r="LUD5882" s="25"/>
      <x:c r="LUE5882" s="25"/>
      <x:c r="LUF5882" s="25"/>
      <x:c r="LUG5882" s="25"/>
      <x:c r="LUH5882" s="25"/>
      <x:c r="LUI5882" s="25"/>
      <x:c r="LUJ5882" s="25"/>
      <x:c r="LUK5882" s="25"/>
      <x:c r="LUL5882" s="25"/>
      <x:c r="LUM5882" s="25"/>
      <x:c r="LUN5882" s="25"/>
      <x:c r="LUO5882" s="25"/>
      <x:c r="LUP5882" s="25"/>
      <x:c r="LUQ5882" s="25"/>
      <x:c r="LUR5882" s="25"/>
      <x:c r="LUS5882" s="25"/>
      <x:c r="LUT5882" s="25"/>
      <x:c r="LUU5882" s="25"/>
      <x:c r="LUV5882" s="25"/>
      <x:c r="LUW5882" s="25"/>
      <x:c r="LUX5882" s="25"/>
      <x:c r="LUY5882" s="25"/>
      <x:c r="LUZ5882" s="25"/>
      <x:c r="LVA5882" s="25"/>
      <x:c r="LVB5882" s="25"/>
      <x:c r="LVC5882" s="25"/>
      <x:c r="LVD5882" s="25"/>
      <x:c r="LVE5882" s="25"/>
      <x:c r="LVF5882" s="25"/>
      <x:c r="LVG5882" s="25"/>
      <x:c r="LVH5882" s="25"/>
      <x:c r="LVI5882" s="25"/>
      <x:c r="LVJ5882" s="25"/>
      <x:c r="LVK5882" s="25"/>
      <x:c r="LVL5882" s="25"/>
      <x:c r="LVM5882" s="25"/>
      <x:c r="LVN5882" s="25"/>
      <x:c r="LVO5882" s="25"/>
      <x:c r="LVP5882" s="25"/>
      <x:c r="LVQ5882" s="25"/>
      <x:c r="LVR5882" s="25"/>
      <x:c r="LVS5882" s="25"/>
      <x:c r="LVT5882" s="25"/>
      <x:c r="LVU5882" s="25"/>
      <x:c r="LVV5882" s="25"/>
      <x:c r="LVW5882" s="25"/>
      <x:c r="LVX5882" s="25"/>
      <x:c r="LVY5882" s="25"/>
      <x:c r="LVZ5882" s="25"/>
      <x:c r="LWA5882" s="25"/>
      <x:c r="LWB5882" s="25"/>
      <x:c r="LWC5882" s="25"/>
      <x:c r="LWD5882" s="25"/>
      <x:c r="LWE5882" s="25"/>
      <x:c r="LWF5882" s="25"/>
      <x:c r="LWG5882" s="25"/>
      <x:c r="LWH5882" s="25"/>
      <x:c r="LWI5882" s="25"/>
      <x:c r="LWJ5882" s="25"/>
      <x:c r="LWK5882" s="25"/>
      <x:c r="LWL5882" s="25"/>
      <x:c r="LWM5882" s="25"/>
      <x:c r="LWN5882" s="25"/>
      <x:c r="LWO5882" s="25"/>
      <x:c r="LWP5882" s="25"/>
      <x:c r="LWQ5882" s="25"/>
      <x:c r="LWR5882" s="25"/>
      <x:c r="LWS5882" s="25"/>
      <x:c r="LWT5882" s="25"/>
      <x:c r="LWU5882" s="25"/>
      <x:c r="LWV5882" s="25"/>
      <x:c r="LWW5882" s="25"/>
      <x:c r="LWX5882" s="25"/>
      <x:c r="LWY5882" s="25"/>
      <x:c r="LWZ5882" s="25"/>
      <x:c r="LXA5882" s="25"/>
      <x:c r="LXB5882" s="25"/>
      <x:c r="LXC5882" s="25"/>
      <x:c r="LXD5882" s="25"/>
      <x:c r="LXE5882" s="25"/>
      <x:c r="LXF5882" s="25"/>
      <x:c r="LXG5882" s="25"/>
      <x:c r="LXH5882" s="25"/>
      <x:c r="LXI5882" s="25"/>
      <x:c r="LXJ5882" s="25"/>
      <x:c r="LXK5882" s="25"/>
      <x:c r="LXL5882" s="25"/>
      <x:c r="LXM5882" s="25"/>
      <x:c r="LXN5882" s="25"/>
      <x:c r="LXO5882" s="25"/>
      <x:c r="LXP5882" s="25"/>
      <x:c r="LXQ5882" s="25"/>
      <x:c r="LXR5882" s="25"/>
      <x:c r="LXS5882" s="25"/>
      <x:c r="LXT5882" s="25"/>
      <x:c r="LXU5882" s="25"/>
      <x:c r="LXV5882" s="25"/>
      <x:c r="LXW5882" s="25"/>
      <x:c r="LXX5882" s="25"/>
      <x:c r="LXY5882" s="25"/>
      <x:c r="LXZ5882" s="25"/>
      <x:c r="LYA5882" s="25"/>
      <x:c r="LYB5882" s="25"/>
      <x:c r="LYC5882" s="25"/>
      <x:c r="LYD5882" s="25"/>
      <x:c r="LYE5882" s="25"/>
      <x:c r="LYF5882" s="25"/>
      <x:c r="LYG5882" s="25"/>
      <x:c r="LYH5882" s="25"/>
      <x:c r="LYI5882" s="25"/>
      <x:c r="LYJ5882" s="25"/>
      <x:c r="LYK5882" s="25"/>
      <x:c r="LYL5882" s="25"/>
      <x:c r="LYM5882" s="25"/>
      <x:c r="LYN5882" s="25"/>
      <x:c r="LYO5882" s="25"/>
      <x:c r="LYP5882" s="25"/>
      <x:c r="LYQ5882" s="25"/>
      <x:c r="LYR5882" s="25"/>
      <x:c r="LYS5882" s="25"/>
      <x:c r="LYT5882" s="25"/>
      <x:c r="LYU5882" s="25"/>
      <x:c r="LYV5882" s="25"/>
      <x:c r="LYW5882" s="25"/>
      <x:c r="LYX5882" s="25"/>
      <x:c r="LYY5882" s="25"/>
      <x:c r="LYZ5882" s="25"/>
      <x:c r="LZA5882" s="25"/>
      <x:c r="LZB5882" s="25"/>
      <x:c r="LZC5882" s="25"/>
      <x:c r="LZD5882" s="25"/>
      <x:c r="LZE5882" s="25"/>
      <x:c r="LZF5882" s="25"/>
      <x:c r="LZG5882" s="25"/>
      <x:c r="LZH5882" s="25"/>
      <x:c r="LZI5882" s="25"/>
      <x:c r="LZJ5882" s="25"/>
      <x:c r="LZK5882" s="25"/>
      <x:c r="LZL5882" s="25"/>
      <x:c r="LZM5882" s="25"/>
      <x:c r="LZN5882" s="25"/>
      <x:c r="LZO5882" s="25"/>
      <x:c r="LZP5882" s="25"/>
      <x:c r="LZQ5882" s="25"/>
      <x:c r="LZR5882" s="25"/>
      <x:c r="LZS5882" s="25"/>
      <x:c r="LZT5882" s="25"/>
      <x:c r="LZU5882" s="25"/>
      <x:c r="LZV5882" s="25"/>
      <x:c r="LZW5882" s="25"/>
      <x:c r="LZX5882" s="25"/>
      <x:c r="LZY5882" s="25"/>
      <x:c r="LZZ5882" s="25"/>
      <x:c r="MAA5882" s="25"/>
      <x:c r="MAB5882" s="25"/>
      <x:c r="MAC5882" s="25"/>
      <x:c r="MAD5882" s="25"/>
      <x:c r="MAE5882" s="25"/>
      <x:c r="MAF5882" s="25"/>
      <x:c r="MAG5882" s="25"/>
      <x:c r="MAH5882" s="25"/>
      <x:c r="MAI5882" s="25"/>
      <x:c r="MAJ5882" s="25"/>
      <x:c r="MAK5882" s="25"/>
      <x:c r="MAL5882" s="25"/>
      <x:c r="MAM5882" s="25"/>
      <x:c r="MAN5882" s="25"/>
      <x:c r="MAO5882" s="25"/>
      <x:c r="MAP5882" s="25"/>
      <x:c r="MAQ5882" s="25"/>
      <x:c r="MAR5882" s="25"/>
      <x:c r="MAS5882" s="25"/>
      <x:c r="MAT5882" s="25"/>
      <x:c r="MAU5882" s="25"/>
      <x:c r="MAV5882" s="25"/>
      <x:c r="MAW5882" s="25"/>
      <x:c r="MAX5882" s="25"/>
      <x:c r="MAY5882" s="25"/>
      <x:c r="MAZ5882" s="25"/>
      <x:c r="MBA5882" s="25"/>
      <x:c r="MBB5882" s="25"/>
      <x:c r="MBC5882" s="25"/>
      <x:c r="MBD5882" s="25"/>
      <x:c r="MBE5882" s="25"/>
      <x:c r="MBF5882" s="25"/>
      <x:c r="MBG5882" s="25"/>
      <x:c r="MBH5882" s="25"/>
      <x:c r="MBI5882" s="25"/>
      <x:c r="MBJ5882" s="25"/>
      <x:c r="MBK5882" s="25"/>
      <x:c r="MBL5882" s="25"/>
      <x:c r="MBM5882" s="25"/>
      <x:c r="MBN5882" s="25"/>
      <x:c r="MBO5882" s="25"/>
      <x:c r="MBP5882" s="25"/>
      <x:c r="MBQ5882" s="25"/>
      <x:c r="MBR5882" s="25"/>
      <x:c r="MBS5882" s="25"/>
      <x:c r="MBT5882" s="25"/>
      <x:c r="MBU5882" s="25"/>
      <x:c r="MBV5882" s="25"/>
      <x:c r="MBW5882" s="25"/>
      <x:c r="MBX5882" s="25"/>
      <x:c r="MBY5882" s="25"/>
      <x:c r="MBZ5882" s="25"/>
      <x:c r="MCA5882" s="25"/>
      <x:c r="MCB5882" s="25"/>
      <x:c r="MCC5882" s="25"/>
      <x:c r="MCD5882" s="25"/>
      <x:c r="MCE5882" s="25"/>
      <x:c r="MCF5882" s="25"/>
      <x:c r="MCG5882" s="25"/>
      <x:c r="MCH5882" s="25"/>
      <x:c r="MCI5882" s="25"/>
      <x:c r="MCJ5882" s="25"/>
      <x:c r="MCK5882" s="25"/>
      <x:c r="MCL5882" s="25"/>
      <x:c r="MCM5882" s="25"/>
      <x:c r="MCN5882" s="25"/>
      <x:c r="MCO5882" s="25"/>
      <x:c r="MCP5882" s="25"/>
      <x:c r="MCQ5882" s="25"/>
      <x:c r="MCR5882" s="25"/>
      <x:c r="MCS5882" s="25"/>
      <x:c r="MCT5882" s="25"/>
      <x:c r="MCU5882" s="25"/>
      <x:c r="MCV5882" s="25"/>
      <x:c r="MCW5882" s="25"/>
      <x:c r="MCX5882" s="25"/>
      <x:c r="MCY5882" s="25"/>
      <x:c r="MCZ5882" s="25"/>
      <x:c r="MDA5882" s="25"/>
      <x:c r="MDB5882" s="25"/>
      <x:c r="MDC5882" s="25"/>
      <x:c r="MDD5882" s="25"/>
      <x:c r="MDE5882" s="25"/>
      <x:c r="MDF5882" s="25"/>
      <x:c r="MDG5882" s="25"/>
      <x:c r="MDH5882" s="25"/>
      <x:c r="MDI5882" s="25"/>
      <x:c r="MDJ5882" s="25"/>
      <x:c r="MDK5882" s="25"/>
      <x:c r="MDL5882" s="25"/>
      <x:c r="MDM5882" s="25"/>
      <x:c r="MDN5882" s="25"/>
      <x:c r="MDO5882" s="25"/>
      <x:c r="MDP5882" s="25"/>
      <x:c r="MDQ5882" s="25"/>
      <x:c r="MDR5882" s="25"/>
      <x:c r="MDS5882" s="25"/>
      <x:c r="MDT5882" s="25"/>
      <x:c r="MDU5882" s="25"/>
      <x:c r="MDV5882" s="25"/>
      <x:c r="MDW5882" s="25"/>
      <x:c r="MDX5882" s="25"/>
      <x:c r="MDY5882" s="25"/>
      <x:c r="MDZ5882" s="25"/>
      <x:c r="MEA5882" s="25"/>
      <x:c r="MEB5882" s="25"/>
      <x:c r="MEC5882" s="25"/>
      <x:c r="MED5882" s="25"/>
      <x:c r="MEE5882" s="25"/>
      <x:c r="MEF5882" s="25"/>
      <x:c r="MEG5882" s="25"/>
      <x:c r="MEH5882" s="25"/>
      <x:c r="MEI5882" s="25"/>
      <x:c r="MEJ5882" s="25"/>
      <x:c r="MEK5882" s="25"/>
      <x:c r="MEL5882" s="25"/>
      <x:c r="MEM5882" s="25"/>
      <x:c r="MEN5882" s="25"/>
      <x:c r="MEO5882" s="25"/>
      <x:c r="MEP5882" s="25"/>
      <x:c r="MEQ5882" s="25"/>
      <x:c r="MER5882" s="25"/>
      <x:c r="MES5882" s="25"/>
      <x:c r="MET5882" s="25"/>
      <x:c r="MEU5882" s="25"/>
      <x:c r="MEV5882" s="25"/>
      <x:c r="MEW5882" s="25"/>
      <x:c r="MEX5882" s="25"/>
      <x:c r="MEY5882" s="25"/>
      <x:c r="MEZ5882" s="25"/>
      <x:c r="MFA5882" s="25"/>
      <x:c r="MFB5882" s="25"/>
      <x:c r="MFC5882" s="25"/>
      <x:c r="MFD5882" s="25"/>
      <x:c r="MFE5882" s="25"/>
      <x:c r="MFF5882" s="25"/>
      <x:c r="MFG5882" s="25"/>
      <x:c r="MFH5882" s="25"/>
      <x:c r="MFI5882" s="25"/>
      <x:c r="MFJ5882" s="25"/>
      <x:c r="MFK5882" s="25"/>
      <x:c r="MFL5882" s="25"/>
      <x:c r="MFM5882" s="25"/>
      <x:c r="MFN5882" s="25"/>
      <x:c r="MFO5882" s="25"/>
      <x:c r="MFP5882" s="25"/>
      <x:c r="MFQ5882" s="25"/>
      <x:c r="MFR5882" s="25"/>
      <x:c r="MFS5882" s="25"/>
      <x:c r="MFT5882" s="25"/>
      <x:c r="MFU5882" s="25"/>
      <x:c r="MFV5882" s="25"/>
      <x:c r="MFW5882" s="25"/>
      <x:c r="MFX5882" s="25"/>
      <x:c r="MFY5882" s="25"/>
      <x:c r="MFZ5882" s="25"/>
      <x:c r="MGA5882" s="25"/>
      <x:c r="MGB5882" s="25"/>
      <x:c r="MGC5882" s="25"/>
      <x:c r="MGD5882" s="25"/>
      <x:c r="MGE5882" s="25"/>
      <x:c r="MGF5882" s="25"/>
      <x:c r="MGG5882" s="25"/>
      <x:c r="MGH5882" s="25"/>
      <x:c r="MGI5882" s="25"/>
      <x:c r="MGJ5882" s="25"/>
      <x:c r="MGK5882" s="25"/>
      <x:c r="MGL5882" s="25"/>
      <x:c r="MGM5882" s="25"/>
      <x:c r="MGN5882" s="25"/>
      <x:c r="MGO5882" s="25"/>
      <x:c r="MGP5882" s="25"/>
      <x:c r="MGQ5882" s="25"/>
      <x:c r="MGR5882" s="25"/>
      <x:c r="MGS5882" s="25"/>
      <x:c r="MGT5882" s="25"/>
      <x:c r="MGU5882" s="25"/>
      <x:c r="MGV5882" s="25"/>
      <x:c r="MGW5882" s="25"/>
      <x:c r="MGX5882" s="25"/>
      <x:c r="MGY5882" s="25"/>
      <x:c r="MGZ5882" s="25"/>
      <x:c r="MHA5882" s="25"/>
      <x:c r="MHB5882" s="25"/>
      <x:c r="MHC5882" s="25"/>
      <x:c r="MHD5882" s="25"/>
      <x:c r="MHE5882" s="25"/>
      <x:c r="MHF5882" s="25"/>
      <x:c r="MHG5882" s="25"/>
      <x:c r="MHH5882" s="25"/>
      <x:c r="MHI5882" s="25"/>
      <x:c r="MHJ5882" s="25"/>
      <x:c r="MHK5882" s="25"/>
      <x:c r="MHL5882" s="25"/>
      <x:c r="MHM5882" s="25"/>
      <x:c r="MHN5882" s="25"/>
      <x:c r="MHO5882" s="25"/>
      <x:c r="MHP5882" s="25"/>
      <x:c r="MHQ5882" s="25"/>
      <x:c r="MHR5882" s="25"/>
      <x:c r="MHS5882" s="25"/>
      <x:c r="MHT5882" s="25"/>
      <x:c r="MHU5882" s="25"/>
      <x:c r="MHV5882" s="25"/>
      <x:c r="MHW5882" s="25"/>
      <x:c r="MHX5882" s="25"/>
      <x:c r="MHY5882" s="25"/>
      <x:c r="MHZ5882" s="25"/>
      <x:c r="MIA5882" s="25"/>
      <x:c r="MIB5882" s="25"/>
      <x:c r="MIC5882" s="25"/>
      <x:c r="MID5882" s="25"/>
      <x:c r="MIE5882" s="25"/>
      <x:c r="MIF5882" s="25"/>
      <x:c r="MIG5882" s="25"/>
      <x:c r="MIH5882" s="25"/>
      <x:c r="MII5882" s="25"/>
      <x:c r="MIJ5882" s="25"/>
      <x:c r="MIK5882" s="25"/>
      <x:c r="MIL5882" s="25"/>
      <x:c r="MIM5882" s="25"/>
      <x:c r="MIN5882" s="25"/>
      <x:c r="MIO5882" s="25"/>
      <x:c r="MIP5882" s="25"/>
      <x:c r="MIQ5882" s="25"/>
      <x:c r="MIR5882" s="25"/>
      <x:c r="MIS5882" s="25"/>
      <x:c r="MIT5882" s="25"/>
      <x:c r="MIU5882" s="25"/>
      <x:c r="MIV5882" s="25"/>
      <x:c r="MIW5882" s="25"/>
      <x:c r="MIX5882" s="25"/>
      <x:c r="MIY5882" s="25"/>
      <x:c r="MIZ5882" s="25"/>
      <x:c r="MJA5882" s="25"/>
      <x:c r="MJB5882" s="25"/>
      <x:c r="MJC5882" s="25"/>
      <x:c r="MJD5882" s="25"/>
      <x:c r="MJE5882" s="25"/>
      <x:c r="MJF5882" s="25"/>
      <x:c r="MJG5882" s="25"/>
      <x:c r="MJH5882" s="25"/>
      <x:c r="MJI5882" s="25"/>
      <x:c r="MJJ5882" s="25"/>
      <x:c r="MJK5882" s="25"/>
      <x:c r="MJL5882" s="25"/>
      <x:c r="MJM5882" s="25"/>
      <x:c r="MJN5882" s="25"/>
      <x:c r="MJO5882" s="25"/>
      <x:c r="MJP5882" s="25"/>
      <x:c r="MJQ5882" s="25"/>
      <x:c r="MJR5882" s="25"/>
      <x:c r="MJS5882" s="25"/>
      <x:c r="MJT5882" s="25"/>
      <x:c r="MJU5882" s="25"/>
      <x:c r="MJV5882" s="25"/>
      <x:c r="MJW5882" s="25"/>
      <x:c r="MJX5882" s="25"/>
      <x:c r="MJY5882" s="25"/>
      <x:c r="MJZ5882" s="25"/>
      <x:c r="MKA5882" s="25"/>
      <x:c r="MKB5882" s="25"/>
      <x:c r="MKC5882" s="25"/>
      <x:c r="MKD5882" s="25"/>
      <x:c r="MKE5882" s="25"/>
      <x:c r="MKF5882" s="25"/>
      <x:c r="MKG5882" s="25"/>
      <x:c r="MKH5882" s="25"/>
      <x:c r="MKI5882" s="25"/>
      <x:c r="MKJ5882" s="25"/>
      <x:c r="MKK5882" s="25"/>
      <x:c r="MKL5882" s="25"/>
      <x:c r="MKM5882" s="25"/>
      <x:c r="MKN5882" s="25"/>
      <x:c r="MKO5882" s="25"/>
      <x:c r="MKP5882" s="25"/>
      <x:c r="MKQ5882" s="25"/>
      <x:c r="MKR5882" s="25"/>
      <x:c r="MKS5882" s="25"/>
      <x:c r="MKT5882" s="25"/>
      <x:c r="MKU5882" s="25"/>
      <x:c r="MKV5882" s="25"/>
      <x:c r="MKW5882" s="25"/>
      <x:c r="MKX5882" s="25"/>
      <x:c r="MKY5882" s="25"/>
      <x:c r="MKZ5882" s="25"/>
      <x:c r="MLA5882" s="25"/>
      <x:c r="MLB5882" s="25"/>
      <x:c r="MLC5882" s="25"/>
      <x:c r="MLD5882" s="25"/>
      <x:c r="MLE5882" s="25"/>
      <x:c r="MLF5882" s="25"/>
      <x:c r="MLG5882" s="25"/>
      <x:c r="MLH5882" s="25"/>
      <x:c r="MLI5882" s="25"/>
      <x:c r="MLJ5882" s="25"/>
      <x:c r="MLK5882" s="25"/>
      <x:c r="MLL5882" s="25"/>
      <x:c r="MLM5882" s="25"/>
      <x:c r="MLN5882" s="25"/>
      <x:c r="MLO5882" s="25"/>
      <x:c r="MLP5882" s="25"/>
      <x:c r="MLQ5882" s="25"/>
      <x:c r="MLR5882" s="25"/>
      <x:c r="MLS5882" s="25"/>
      <x:c r="MLT5882" s="25"/>
      <x:c r="MLU5882" s="25"/>
      <x:c r="MLV5882" s="25"/>
      <x:c r="MLW5882" s="25"/>
      <x:c r="MLX5882" s="25"/>
      <x:c r="MLY5882" s="25"/>
      <x:c r="MLZ5882" s="25"/>
      <x:c r="MMA5882" s="25"/>
      <x:c r="MMB5882" s="25"/>
      <x:c r="MMC5882" s="25"/>
      <x:c r="MMD5882" s="25"/>
      <x:c r="MME5882" s="25"/>
      <x:c r="MMF5882" s="25"/>
      <x:c r="MMG5882" s="25"/>
      <x:c r="MMH5882" s="25"/>
      <x:c r="MMI5882" s="25"/>
      <x:c r="MMJ5882" s="25"/>
      <x:c r="MMK5882" s="25"/>
      <x:c r="MML5882" s="25"/>
      <x:c r="MMM5882" s="25"/>
      <x:c r="MMN5882" s="25"/>
      <x:c r="MMO5882" s="25"/>
      <x:c r="MMP5882" s="25"/>
      <x:c r="MMQ5882" s="25"/>
      <x:c r="MMR5882" s="25"/>
      <x:c r="MMS5882" s="25"/>
      <x:c r="MMT5882" s="25"/>
      <x:c r="MMU5882" s="25"/>
      <x:c r="MMV5882" s="25"/>
      <x:c r="MMW5882" s="25"/>
      <x:c r="MMX5882" s="25"/>
      <x:c r="MMY5882" s="25"/>
      <x:c r="MMZ5882" s="25"/>
      <x:c r="MNA5882" s="25"/>
      <x:c r="MNB5882" s="25"/>
      <x:c r="MNC5882" s="25"/>
      <x:c r="MND5882" s="25"/>
      <x:c r="MNE5882" s="25"/>
      <x:c r="MNF5882" s="25"/>
      <x:c r="MNG5882" s="25"/>
      <x:c r="MNH5882" s="25"/>
      <x:c r="MNI5882" s="25"/>
      <x:c r="MNJ5882" s="25"/>
      <x:c r="MNK5882" s="25"/>
      <x:c r="MNL5882" s="25"/>
      <x:c r="MNM5882" s="25"/>
      <x:c r="MNN5882" s="25"/>
      <x:c r="MNO5882" s="25"/>
      <x:c r="MNP5882" s="25"/>
      <x:c r="MNQ5882" s="25"/>
      <x:c r="MNR5882" s="25"/>
      <x:c r="MNS5882" s="25"/>
      <x:c r="MNT5882" s="25"/>
      <x:c r="MNU5882" s="25"/>
      <x:c r="MNV5882" s="25"/>
      <x:c r="MNW5882" s="25"/>
      <x:c r="MNX5882" s="25"/>
      <x:c r="MNY5882" s="25"/>
      <x:c r="MNZ5882" s="25"/>
      <x:c r="MOA5882" s="25"/>
      <x:c r="MOB5882" s="25"/>
      <x:c r="MOC5882" s="25"/>
      <x:c r="MOD5882" s="25"/>
      <x:c r="MOE5882" s="25"/>
      <x:c r="MOF5882" s="25"/>
      <x:c r="MOG5882" s="25"/>
      <x:c r="MOH5882" s="25"/>
      <x:c r="MOI5882" s="25"/>
      <x:c r="MOJ5882" s="25"/>
      <x:c r="MOK5882" s="25"/>
      <x:c r="MOL5882" s="25"/>
      <x:c r="MOM5882" s="25"/>
      <x:c r="MON5882" s="25"/>
      <x:c r="MOO5882" s="25"/>
      <x:c r="MOP5882" s="25"/>
      <x:c r="MOQ5882" s="25"/>
      <x:c r="MOR5882" s="25"/>
      <x:c r="MOS5882" s="25"/>
      <x:c r="MOT5882" s="25"/>
      <x:c r="MOU5882" s="25"/>
      <x:c r="MOV5882" s="25"/>
      <x:c r="MOW5882" s="25"/>
      <x:c r="MOX5882" s="25"/>
      <x:c r="MOY5882" s="25"/>
      <x:c r="MOZ5882" s="25"/>
      <x:c r="MPA5882" s="25"/>
      <x:c r="MPB5882" s="25"/>
      <x:c r="MPC5882" s="25"/>
      <x:c r="MPD5882" s="25"/>
      <x:c r="MPE5882" s="25"/>
      <x:c r="MPF5882" s="25"/>
      <x:c r="MPG5882" s="25"/>
      <x:c r="MPH5882" s="25"/>
      <x:c r="MPI5882" s="25"/>
      <x:c r="MPJ5882" s="25"/>
      <x:c r="MPK5882" s="25"/>
      <x:c r="MPL5882" s="25"/>
      <x:c r="MPM5882" s="25"/>
      <x:c r="MPN5882" s="25"/>
      <x:c r="MPO5882" s="25"/>
      <x:c r="MPP5882" s="25"/>
      <x:c r="MPQ5882" s="25"/>
      <x:c r="MPR5882" s="25"/>
      <x:c r="MPS5882" s="25"/>
      <x:c r="MPT5882" s="25"/>
      <x:c r="MPU5882" s="25"/>
      <x:c r="MPV5882" s="25"/>
      <x:c r="MPW5882" s="25"/>
      <x:c r="MPX5882" s="25"/>
      <x:c r="MPY5882" s="25"/>
      <x:c r="MPZ5882" s="25"/>
      <x:c r="MQA5882" s="25"/>
      <x:c r="MQB5882" s="25"/>
      <x:c r="MQC5882" s="25"/>
      <x:c r="MQD5882" s="25"/>
      <x:c r="MQE5882" s="25"/>
      <x:c r="MQF5882" s="25"/>
      <x:c r="MQG5882" s="25"/>
      <x:c r="MQH5882" s="25"/>
      <x:c r="MQI5882" s="25"/>
      <x:c r="MQJ5882" s="25"/>
      <x:c r="MQK5882" s="25"/>
      <x:c r="MQL5882" s="25"/>
      <x:c r="MQM5882" s="25"/>
      <x:c r="MQN5882" s="25"/>
      <x:c r="MQO5882" s="25"/>
      <x:c r="MQP5882" s="25"/>
      <x:c r="MQQ5882" s="25"/>
      <x:c r="MQR5882" s="25"/>
      <x:c r="MQS5882" s="25"/>
      <x:c r="MQT5882" s="25"/>
      <x:c r="MQU5882" s="25"/>
      <x:c r="MQV5882" s="25"/>
      <x:c r="MQW5882" s="25"/>
      <x:c r="MQX5882" s="25"/>
      <x:c r="MQY5882" s="25"/>
      <x:c r="MQZ5882" s="25"/>
      <x:c r="MRA5882" s="25"/>
      <x:c r="MRB5882" s="25"/>
      <x:c r="MRC5882" s="25"/>
      <x:c r="MRD5882" s="25"/>
      <x:c r="MRE5882" s="25"/>
      <x:c r="MRF5882" s="25"/>
      <x:c r="MRG5882" s="25"/>
      <x:c r="MRH5882" s="25"/>
      <x:c r="MRI5882" s="25"/>
      <x:c r="MRJ5882" s="25"/>
      <x:c r="MRK5882" s="25"/>
      <x:c r="MRL5882" s="25"/>
      <x:c r="MRM5882" s="25"/>
      <x:c r="MRN5882" s="25"/>
      <x:c r="MRO5882" s="25"/>
      <x:c r="MRP5882" s="25"/>
      <x:c r="MRQ5882" s="25"/>
      <x:c r="MRR5882" s="25"/>
      <x:c r="MRS5882" s="25"/>
      <x:c r="MRT5882" s="25"/>
      <x:c r="MRU5882" s="25"/>
      <x:c r="MRV5882" s="25"/>
      <x:c r="MRW5882" s="25"/>
      <x:c r="MRX5882" s="25"/>
      <x:c r="MRY5882" s="25"/>
      <x:c r="MRZ5882" s="25"/>
      <x:c r="MSA5882" s="25"/>
      <x:c r="MSB5882" s="25"/>
      <x:c r="MSC5882" s="25"/>
      <x:c r="MSD5882" s="25"/>
      <x:c r="MSE5882" s="25"/>
      <x:c r="MSF5882" s="25"/>
      <x:c r="MSG5882" s="25"/>
      <x:c r="MSH5882" s="25"/>
      <x:c r="MSI5882" s="25"/>
      <x:c r="MSJ5882" s="25"/>
      <x:c r="MSK5882" s="25"/>
      <x:c r="MSL5882" s="25"/>
      <x:c r="MSM5882" s="25"/>
      <x:c r="MSN5882" s="25"/>
      <x:c r="MSO5882" s="25"/>
      <x:c r="MSP5882" s="25"/>
      <x:c r="MSQ5882" s="25"/>
      <x:c r="MSR5882" s="25"/>
      <x:c r="MSS5882" s="25"/>
      <x:c r="MST5882" s="25"/>
      <x:c r="MSU5882" s="25"/>
      <x:c r="MSV5882" s="25"/>
      <x:c r="MSW5882" s="25"/>
      <x:c r="MSX5882" s="25"/>
      <x:c r="MSY5882" s="25"/>
      <x:c r="MSZ5882" s="25"/>
      <x:c r="MTA5882" s="25"/>
      <x:c r="MTB5882" s="25"/>
      <x:c r="MTC5882" s="25"/>
      <x:c r="MTD5882" s="25"/>
      <x:c r="MTE5882" s="25"/>
      <x:c r="MTF5882" s="25"/>
      <x:c r="MTG5882" s="25"/>
      <x:c r="MTH5882" s="25"/>
      <x:c r="MTI5882" s="25"/>
      <x:c r="MTJ5882" s="25"/>
      <x:c r="MTK5882" s="25"/>
      <x:c r="MTL5882" s="25"/>
      <x:c r="MTM5882" s="25"/>
      <x:c r="MTN5882" s="25"/>
      <x:c r="MTO5882" s="25"/>
      <x:c r="MTP5882" s="25"/>
      <x:c r="MTQ5882" s="25"/>
      <x:c r="MTR5882" s="25"/>
      <x:c r="MTS5882" s="25"/>
      <x:c r="MTT5882" s="25"/>
      <x:c r="MTU5882" s="25"/>
      <x:c r="MTV5882" s="25"/>
      <x:c r="MTW5882" s="25"/>
      <x:c r="MTX5882" s="25"/>
      <x:c r="MTY5882" s="25"/>
      <x:c r="MTZ5882" s="25"/>
      <x:c r="MUA5882" s="25"/>
      <x:c r="MUB5882" s="25"/>
      <x:c r="MUC5882" s="25"/>
      <x:c r="MUD5882" s="25"/>
      <x:c r="MUE5882" s="25"/>
      <x:c r="MUF5882" s="25"/>
      <x:c r="MUG5882" s="25"/>
      <x:c r="MUH5882" s="25"/>
      <x:c r="MUI5882" s="25"/>
      <x:c r="MUJ5882" s="25"/>
      <x:c r="MUK5882" s="25"/>
      <x:c r="MUL5882" s="25"/>
      <x:c r="MUM5882" s="25"/>
      <x:c r="MUN5882" s="25"/>
      <x:c r="MUO5882" s="25"/>
      <x:c r="MUP5882" s="25"/>
      <x:c r="MUQ5882" s="25"/>
      <x:c r="MUR5882" s="25"/>
      <x:c r="MUS5882" s="25"/>
      <x:c r="MUT5882" s="25"/>
      <x:c r="MUU5882" s="25"/>
      <x:c r="MUV5882" s="25"/>
      <x:c r="MUW5882" s="25"/>
      <x:c r="MUX5882" s="25"/>
      <x:c r="MUY5882" s="25"/>
      <x:c r="MUZ5882" s="25"/>
      <x:c r="MVA5882" s="25"/>
      <x:c r="MVB5882" s="25"/>
      <x:c r="MVC5882" s="25"/>
      <x:c r="MVD5882" s="25"/>
      <x:c r="MVE5882" s="25"/>
      <x:c r="MVF5882" s="25"/>
      <x:c r="MVG5882" s="25"/>
      <x:c r="MVH5882" s="25"/>
      <x:c r="MVI5882" s="25"/>
      <x:c r="MVJ5882" s="25"/>
      <x:c r="MVK5882" s="25"/>
      <x:c r="MVL5882" s="25"/>
      <x:c r="MVM5882" s="25"/>
      <x:c r="MVN5882" s="25"/>
      <x:c r="MVO5882" s="25"/>
      <x:c r="MVP5882" s="25"/>
      <x:c r="MVQ5882" s="25"/>
      <x:c r="MVR5882" s="25"/>
      <x:c r="MVS5882" s="25"/>
      <x:c r="MVT5882" s="25"/>
      <x:c r="MVU5882" s="25"/>
      <x:c r="MVV5882" s="25"/>
      <x:c r="MVW5882" s="25"/>
      <x:c r="MVX5882" s="25"/>
      <x:c r="MVY5882" s="25"/>
      <x:c r="MVZ5882" s="25"/>
      <x:c r="MWA5882" s="25"/>
      <x:c r="MWB5882" s="25"/>
      <x:c r="MWC5882" s="25"/>
      <x:c r="MWD5882" s="25"/>
      <x:c r="MWE5882" s="25"/>
      <x:c r="MWF5882" s="25"/>
      <x:c r="MWG5882" s="25"/>
      <x:c r="MWH5882" s="25"/>
      <x:c r="MWI5882" s="25"/>
      <x:c r="MWJ5882" s="25"/>
      <x:c r="MWK5882" s="25"/>
      <x:c r="MWL5882" s="25"/>
      <x:c r="MWM5882" s="25"/>
      <x:c r="MWN5882" s="25"/>
      <x:c r="MWO5882" s="25"/>
      <x:c r="MWP5882" s="25"/>
      <x:c r="MWQ5882" s="25"/>
      <x:c r="MWR5882" s="25"/>
      <x:c r="MWS5882" s="25"/>
      <x:c r="MWT5882" s="25"/>
      <x:c r="MWU5882" s="25"/>
      <x:c r="MWV5882" s="25"/>
      <x:c r="MWW5882" s="25"/>
      <x:c r="MWX5882" s="25"/>
      <x:c r="MWY5882" s="25"/>
      <x:c r="MWZ5882" s="25"/>
      <x:c r="MXA5882" s="25"/>
      <x:c r="MXB5882" s="25"/>
      <x:c r="MXC5882" s="25"/>
      <x:c r="MXD5882" s="25"/>
      <x:c r="MXE5882" s="25"/>
      <x:c r="MXF5882" s="25"/>
      <x:c r="MXG5882" s="25"/>
      <x:c r="MXH5882" s="25"/>
      <x:c r="MXI5882" s="25"/>
      <x:c r="MXJ5882" s="25"/>
      <x:c r="MXK5882" s="25"/>
      <x:c r="MXL5882" s="25"/>
      <x:c r="MXM5882" s="25"/>
      <x:c r="MXN5882" s="25"/>
      <x:c r="MXO5882" s="25"/>
      <x:c r="MXP5882" s="25"/>
      <x:c r="MXQ5882" s="25"/>
      <x:c r="MXR5882" s="25"/>
      <x:c r="MXS5882" s="25"/>
      <x:c r="MXT5882" s="25"/>
      <x:c r="MXU5882" s="25"/>
      <x:c r="MXV5882" s="25"/>
      <x:c r="MXW5882" s="25"/>
      <x:c r="MXX5882" s="25"/>
      <x:c r="MXY5882" s="25"/>
      <x:c r="MXZ5882" s="25"/>
      <x:c r="MYA5882" s="25"/>
      <x:c r="MYB5882" s="25"/>
      <x:c r="MYC5882" s="25"/>
      <x:c r="MYD5882" s="25"/>
      <x:c r="MYE5882" s="25"/>
      <x:c r="MYF5882" s="25"/>
      <x:c r="MYG5882" s="25"/>
      <x:c r="MYH5882" s="25"/>
      <x:c r="MYI5882" s="25"/>
      <x:c r="MYJ5882" s="25"/>
      <x:c r="MYK5882" s="25"/>
      <x:c r="MYL5882" s="25"/>
      <x:c r="MYM5882" s="25"/>
      <x:c r="MYN5882" s="25"/>
      <x:c r="MYO5882" s="25"/>
      <x:c r="MYP5882" s="25"/>
      <x:c r="MYQ5882" s="25"/>
      <x:c r="MYR5882" s="25"/>
      <x:c r="MYS5882" s="25"/>
      <x:c r="MYT5882" s="25"/>
      <x:c r="MYU5882" s="25"/>
      <x:c r="MYV5882" s="25"/>
      <x:c r="MYW5882" s="25"/>
      <x:c r="MYX5882" s="25"/>
      <x:c r="MYY5882" s="25"/>
      <x:c r="MYZ5882" s="25"/>
      <x:c r="MZA5882" s="25"/>
      <x:c r="MZB5882" s="25"/>
      <x:c r="MZC5882" s="25"/>
      <x:c r="MZD5882" s="25"/>
      <x:c r="MZE5882" s="25"/>
      <x:c r="MZF5882" s="25"/>
      <x:c r="MZG5882" s="25"/>
      <x:c r="MZH5882" s="25"/>
      <x:c r="MZI5882" s="25"/>
      <x:c r="MZJ5882" s="25"/>
      <x:c r="MZK5882" s="25"/>
      <x:c r="MZL5882" s="25"/>
      <x:c r="MZM5882" s="25"/>
      <x:c r="MZN5882" s="25"/>
      <x:c r="MZO5882" s="25"/>
      <x:c r="MZP5882" s="25"/>
      <x:c r="MZQ5882" s="25"/>
      <x:c r="MZR5882" s="25"/>
      <x:c r="MZS5882" s="25"/>
      <x:c r="MZT5882" s="25"/>
      <x:c r="MZU5882" s="25"/>
      <x:c r="MZV5882" s="25"/>
      <x:c r="MZW5882" s="25"/>
      <x:c r="MZX5882" s="25"/>
      <x:c r="MZY5882" s="25"/>
      <x:c r="MZZ5882" s="25"/>
      <x:c r="NAA5882" s="25"/>
      <x:c r="NAB5882" s="25"/>
      <x:c r="NAC5882" s="25"/>
      <x:c r="NAD5882" s="25"/>
      <x:c r="NAE5882" s="25"/>
      <x:c r="NAF5882" s="25"/>
      <x:c r="NAG5882" s="25"/>
      <x:c r="NAH5882" s="25"/>
      <x:c r="NAI5882" s="25"/>
      <x:c r="NAJ5882" s="25"/>
      <x:c r="NAK5882" s="25"/>
      <x:c r="NAL5882" s="25"/>
      <x:c r="NAM5882" s="25"/>
      <x:c r="NAN5882" s="25"/>
      <x:c r="NAO5882" s="25"/>
      <x:c r="NAP5882" s="25"/>
      <x:c r="NAQ5882" s="25"/>
      <x:c r="NAR5882" s="25"/>
      <x:c r="NAS5882" s="25"/>
      <x:c r="NAT5882" s="25"/>
      <x:c r="NAU5882" s="25"/>
      <x:c r="NAV5882" s="25"/>
      <x:c r="NAW5882" s="25"/>
      <x:c r="NAX5882" s="25"/>
      <x:c r="NAY5882" s="25"/>
      <x:c r="NAZ5882" s="25"/>
      <x:c r="NBA5882" s="25"/>
      <x:c r="NBB5882" s="25"/>
      <x:c r="NBC5882" s="25"/>
      <x:c r="NBD5882" s="25"/>
      <x:c r="NBE5882" s="25"/>
      <x:c r="NBF5882" s="25"/>
      <x:c r="NBG5882" s="25"/>
      <x:c r="NBH5882" s="25"/>
      <x:c r="NBI5882" s="25"/>
      <x:c r="NBJ5882" s="25"/>
      <x:c r="NBK5882" s="25"/>
      <x:c r="NBL5882" s="25"/>
      <x:c r="NBM5882" s="25"/>
      <x:c r="NBN5882" s="25"/>
      <x:c r="NBO5882" s="25"/>
      <x:c r="NBP5882" s="25"/>
      <x:c r="NBQ5882" s="25"/>
      <x:c r="NBR5882" s="25"/>
      <x:c r="NBS5882" s="25"/>
      <x:c r="NBT5882" s="25"/>
      <x:c r="NBU5882" s="25"/>
      <x:c r="NBV5882" s="25"/>
      <x:c r="NBW5882" s="25"/>
      <x:c r="NBX5882" s="25"/>
      <x:c r="NBY5882" s="25"/>
      <x:c r="NBZ5882" s="25"/>
      <x:c r="NCA5882" s="25"/>
      <x:c r="NCB5882" s="25"/>
      <x:c r="NCC5882" s="25"/>
      <x:c r="NCD5882" s="25"/>
      <x:c r="NCE5882" s="25"/>
      <x:c r="NCF5882" s="25"/>
      <x:c r="NCG5882" s="25"/>
      <x:c r="NCH5882" s="25"/>
      <x:c r="NCI5882" s="25"/>
      <x:c r="NCJ5882" s="25"/>
      <x:c r="NCK5882" s="25"/>
      <x:c r="NCL5882" s="25"/>
      <x:c r="NCM5882" s="25"/>
      <x:c r="NCN5882" s="25"/>
      <x:c r="NCO5882" s="25"/>
      <x:c r="NCP5882" s="25"/>
      <x:c r="NCQ5882" s="25"/>
      <x:c r="NCR5882" s="25"/>
      <x:c r="NCS5882" s="25"/>
      <x:c r="NCT5882" s="25"/>
      <x:c r="NCU5882" s="25"/>
      <x:c r="NCV5882" s="25"/>
      <x:c r="NCW5882" s="25"/>
      <x:c r="NCX5882" s="25"/>
      <x:c r="NCY5882" s="25"/>
      <x:c r="NCZ5882" s="25"/>
      <x:c r="NDA5882" s="25"/>
      <x:c r="NDB5882" s="25"/>
      <x:c r="NDC5882" s="25"/>
      <x:c r="NDD5882" s="25"/>
      <x:c r="NDE5882" s="25"/>
      <x:c r="NDF5882" s="25"/>
      <x:c r="NDG5882" s="25"/>
      <x:c r="NDH5882" s="25"/>
      <x:c r="NDI5882" s="25"/>
      <x:c r="NDJ5882" s="25"/>
      <x:c r="NDK5882" s="25"/>
      <x:c r="NDL5882" s="25"/>
      <x:c r="NDM5882" s="25"/>
      <x:c r="NDN5882" s="25"/>
      <x:c r="NDO5882" s="25"/>
      <x:c r="NDP5882" s="25"/>
      <x:c r="NDQ5882" s="25"/>
      <x:c r="NDR5882" s="25"/>
      <x:c r="NDS5882" s="25"/>
      <x:c r="NDT5882" s="25"/>
      <x:c r="NDU5882" s="25"/>
      <x:c r="NDV5882" s="25"/>
      <x:c r="NDW5882" s="25"/>
      <x:c r="NDX5882" s="25"/>
      <x:c r="NDY5882" s="25"/>
      <x:c r="NDZ5882" s="25"/>
      <x:c r="NEA5882" s="25"/>
      <x:c r="NEB5882" s="25"/>
      <x:c r="NEC5882" s="25"/>
      <x:c r="NED5882" s="25"/>
      <x:c r="NEE5882" s="25"/>
      <x:c r="NEF5882" s="25"/>
      <x:c r="NEG5882" s="25"/>
      <x:c r="NEH5882" s="25"/>
      <x:c r="NEI5882" s="25"/>
      <x:c r="NEJ5882" s="25"/>
      <x:c r="NEK5882" s="25"/>
      <x:c r="NEL5882" s="25"/>
      <x:c r="NEM5882" s="25"/>
      <x:c r="NEN5882" s="25"/>
      <x:c r="NEO5882" s="25"/>
      <x:c r="NEP5882" s="25"/>
      <x:c r="NEQ5882" s="25"/>
      <x:c r="NER5882" s="25"/>
      <x:c r="NES5882" s="25"/>
      <x:c r="NET5882" s="25"/>
      <x:c r="NEU5882" s="25"/>
      <x:c r="NEV5882" s="25"/>
      <x:c r="NEW5882" s="25"/>
      <x:c r="NEX5882" s="25"/>
      <x:c r="NEY5882" s="25"/>
      <x:c r="NEZ5882" s="25"/>
      <x:c r="NFA5882" s="25"/>
      <x:c r="NFB5882" s="25"/>
      <x:c r="NFC5882" s="25"/>
      <x:c r="NFD5882" s="25"/>
      <x:c r="NFE5882" s="25"/>
      <x:c r="NFF5882" s="25"/>
      <x:c r="NFG5882" s="25"/>
      <x:c r="NFH5882" s="25"/>
      <x:c r="NFI5882" s="25"/>
      <x:c r="NFJ5882" s="25"/>
      <x:c r="NFK5882" s="25"/>
      <x:c r="NFL5882" s="25"/>
      <x:c r="NFM5882" s="25"/>
      <x:c r="NFN5882" s="25"/>
      <x:c r="NFO5882" s="25"/>
      <x:c r="NFP5882" s="25"/>
      <x:c r="NFQ5882" s="25"/>
      <x:c r="NFR5882" s="25"/>
      <x:c r="NFS5882" s="25"/>
      <x:c r="NFT5882" s="25"/>
      <x:c r="NFU5882" s="25"/>
      <x:c r="NFV5882" s="25"/>
      <x:c r="NFW5882" s="25"/>
      <x:c r="NFX5882" s="25"/>
      <x:c r="NFY5882" s="25"/>
      <x:c r="NFZ5882" s="25"/>
      <x:c r="NGA5882" s="25"/>
      <x:c r="NGB5882" s="25"/>
      <x:c r="NGC5882" s="25"/>
      <x:c r="NGD5882" s="25"/>
      <x:c r="NGE5882" s="25"/>
      <x:c r="NGF5882" s="25"/>
      <x:c r="NGG5882" s="25"/>
      <x:c r="NGH5882" s="25"/>
      <x:c r="NGI5882" s="25"/>
      <x:c r="NGJ5882" s="25"/>
      <x:c r="NGK5882" s="25"/>
      <x:c r="NGL5882" s="25"/>
      <x:c r="NGM5882" s="25"/>
      <x:c r="NGN5882" s="25"/>
      <x:c r="NGO5882" s="25"/>
      <x:c r="NGP5882" s="25"/>
      <x:c r="NGQ5882" s="25"/>
      <x:c r="NGR5882" s="25"/>
      <x:c r="NGS5882" s="25"/>
      <x:c r="NGT5882" s="25"/>
      <x:c r="NGU5882" s="25"/>
      <x:c r="NGV5882" s="25"/>
      <x:c r="NGW5882" s="25"/>
      <x:c r="NGX5882" s="25"/>
      <x:c r="NGY5882" s="25"/>
      <x:c r="NGZ5882" s="25"/>
      <x:c r="NHA5882" s="25"/>
      <x:c r="NHB5882" s="25"/>
      <x:c r="NHC5882" s="25"/>
      <x:c r="NHD5882" s="25"/>
      <x:c r="NHE5882" s="25"/>
      <x:c r="NHF5882" s="25"/>
      <x:c r="NHG5882" s="25"/>
      <x:c r="NHH5882" s="25"/>
      <x:c r="NHI5882" s="25"/>
      <x:c r="NHJ5882" s="25"/>
      <x:c r="NHK5882" s="25"/>
      <x:c r="NHL5882" s="25"/>
      <x:c r="NHM5882" s="25"/>
      <x:c r="NHN5882" s="25"/>
      <x:c r="NHO5882" s="25"/>
      <x:c r="NHP5882" s="25"/>
      <x:c r="NHQ5882" s="25"/>
      <x:c r="NHR5882" s="25"/>
      <x:c r="NHS5882" s="25"/>
      <x:c r="NHT5882" s="25"/>
      <x:c r="NHU5882" s="25"/>
      <x:c r="NHV5882" s="25"/>
      <x:c r="NHW5882" s="25"/>
      <x:c r="NHX5882" s="25"/>
      <x:c r="NHY5882" s="25"/>
      <x:c r="NHZ5882" s="25"/>
      <x:c r="NIA5882" s="25"/>
      <x:c r="NIB5882" s="25"/>
      <x:c r="NIC5882" s="25"/>
      <x:c r="NID5882" s="25"/>
      <x:c r="NIE5882" s="25"/>
      <x:c r="NIF5882" s="25"/>
      <x:c r="NIG5882" s="25"/>
      <x:c r="NIH5882" s="25"/>
      <x:c r="NII5882" s="25"/>
      <x:c r="NIJ5882" s="25"/>
      <x:c r="NIK5882" s="25"/>
      <x:c r="NIL5882" s="25"/>
      <x:c r="NIM5882" s="25"/>
      <x:c r="NIN5882" s="25"/>
      <x:c r="NIO5882" s="25"/>
      <x:c r="NIP5882" s="25"/>
      <x:c r="NIQ5882" s="25"/>
      <x:c r="NIR5882" s="25"/>
      <x:c r="NIS5882" s="25"/>
      <x:c r="NIT5882" s="25"/>
      <x:c r="NIU5882" s="25"/>
      <x:c r="NIV5882" s="25"/>
      <x:c r="NIW5882" s="25"/>
      <x:c r="NIX5882" s="25"/>
      <x:c r="NIY5882" s="25"/>
      <x:c r="NIZ5882" s="25"/>
      <x:c r="NJA5882" s="25"/>
      <x:c r="NJB5882" s="25"/>
      <x:c r="NJC5882" s="25"/>
      <x:c r="NJD5882" s="25"/>
      <x:c r="NJE5882" s="25"/>
      <x:c r="NJF5882" s="25"/>
      <x:c r="NJG5882" s="25"/>
      <x:c r="NJH5882" s="25"/>
      <x:c r="NJI5882" s="25"/>
      <x:c r="NJJ5882" s="25"/>
      <x:c r="NJK5882" s="25"/>
      <x:c r="NJL5882" s="25"/>
      <x:c r="NJM5882" s="25"/>
      <x:c r="NJN5882" s="25"/>
      <x:c r="NJO5882" s="25"/>
      <x:c r="NJP5882" s="25"/>
      <x:c r="NJQ5882" s="25"/>
      <x:c r="NJR5882" s="25"/>
      <x:c r="NJS5882" s="25"/>
      <x:c r="NJT5882" s="25"/>
      <x:c r="NJU5882" s="25"/>
      <x:c r="NJV5882" s="25"/>
      <x:c r="NJW5882" s="25"/>
      <x:c r="NJX5882" s="25"/>
      <x:c r="NJY5882" s="25"/>
      <x:c r="NJZ5882" s="25"/>
      <x:c r="NKA5882" s="25"/>
      <x:c r="NKB5882" s="25"/>
      <x:c r="NKC5882" s="25"/>
      <x:c r="NKD5882" s="25"/>
      <x:c r="NKE5882" s="25"/>
      <x:c r="NKF5882" s="25"/>
      <x:c r="NKG5882" s="25"/>
      <x:c r="NKH5882" s="25"/>
      <x:c r="NKI5882" s="25"/>
      <x:c r="NKJ5882" s="25"/>
      <x:c r="NKK5882" s="25"/>
      <x:c r="NKL5882" s="25"/>
      <x:c r="NKM5882" s="25"/>
      <x:c r="NKN5882" s="25"/>
      <x:c r="NKO5882" s="25"/>
      <x:c r="NKP5882" s="25"/>
      <x:c r="NKQ5882" s="25"/>
      <x:c r="NKR5882" s="25"/>
      <x:c r="NKS5882" s="25"/>
      <x:c r="NKT5882" s="25"/>
      <x:c r="NKU5882" s="25"/>
      <x:c r="NKV5882" s="25"/>
      <x:c r="NKW5882" s="25"/>
      <x:c r="NKX5882" s="25"/>
      <x:c r="NKY5882" s="25"/>
      <x:c r="NKZ5882" s="25"/>
      <x:c r="NLA5882" s="25"/>
      <x:c r="NLB5882" s="25"/>
      <x:c r="NLC5882" s="25"/>
      <x:c r="NLD5882" s="25"/>
      <x:c r="NLE5882" s="25"/>
      <x:c r="NLF5882" s="25"/>
      <x:c r="NLG5882" s="25"/>
      <x:c r="NLH5882" s="25"/>
      <x:c r="NLI5882" s="25"/>
      <x:c r="NLJ5882" s="25"/>
      <x:c r="NLK5882" s="25"/>
      <x:c r="NLL5882" s="25"/>
      <x:c r="NLM5882" s="25"/>
      <x:c r="NLN5882" s="25"/>
      <x:c r="NLO5882" s="25"/>
      <x:c r="NLP5882" s="25"/>
      <x:c r="NLQ5882" s="25"/>
      <x:c r="NLR5882" s="25"/>
      <x:c r="NLS5882" s="25"/>
      <x:c r="NLT5882" s="25"/>
      <x:c r="NLU5882" s="25"/>
      <x:c r="NLV5882" s="25"/>
      <x:c r="NLW5882" s="25"/>
      <x:c r="NLX5882" s="25"/>
      <x:c r="NLY5882" s="25"/>
      <x:c r="NLZ5882" s="25"/>
      <x:c r="NMA5882" s="25"/>
      <x:c r="NMB5882" s="25"/>
      <x:c r="NMC5882" s="25"/>
      <x:c r="NMD5882" s="25"/>
      <x:c r="NME5882" s="25"/>
      <x:c r="NMF5882" s="25"/>
      <x:c r="NMG5882" s="25"/>
      <x:c r="NMH5882" s="25"/>
      <x:c r="NMI5882" s="25"/>
      <x:c r="NMJ5882" s="25"/>
      <x:c r="NMK5882" s="25"/>
      <x:c r="NML5882" s="25"/>
      <x:c r="NMM5882" s="25"/>
      <x:c r="NMN5882" s="25"/>
      <x:c r="NMO5882" s="25"/>
      <x:c r="NMP5882" s="25"/>
      <x:c r="NMQ5882" s="25"/>
      <x:c r="NMR5882" s="25"/>
      <x:c r="NMS5882" s="25"/>
      <x:c r="NMT5882" s="25"/>
      <x:c r="NMU5882" s="25"/>
      <x:c r="NMV5882" s="25"/>
      <x:c r="NMW5882" s="25"/>
      <x:c r="NMX5882" s="25"/>
      <x:c r="NMY5882" s="25"/>
      <x:c r="NMZ5882" s="25"/>
      <x:c r="NNA5882" s="25"/>
      <x:c r="NNB5882" s="25"/>
      <x:c r="NNC5882" s="25"/>
      <x:c r="NND5882" s="25"/>
      <x:c r="NNE5882" s="25"/>
      <x:c r="NNF5882" s="25"/>
      <x:c r="NNG5882" s="25"/>
      <x:c r="NNH5882" s="25"/>
      <x:c r="NNI5882" s="25"/>
      <x:c r="NNJ5882" s="25"/>
      <x:c r="NNK5882" s="25"/>
      <x:c r="NNL5882" s="25"/>
      <x:c r="NNM5882" s="25"/>
      <x:c r="NNN5882" s="25"/>
      <x:c r="NNO5882" s="25"/>
      <x:c r="NNP5882" s="25"/>
      <x:c r="NNQ5882" s="25"/>
      <x:c r="NNR5882" s="25"/>
      <x:c r="NNS5882" s="25"/>
      <x:c r="NNT5882" s="25"/>
      <x:c r="NNU5882" s="25"/>
      <x:c r="NNV5882" s="25"/>
      <x:c r="NNW5882" s="25"/>
      <x:c r="NNX5882" s="25"/>
      <x:c r="NNY5882" s="25"/>
      <x:c r="NNZ5882" s="25"/>
      <x:c r="NOA5882" s="25"/>
      <x:c r="NOB5882" s="25"/>
      <x:c r="NOC5882" s="25"/>
      <x:c r="NOD5882" s="25"/>
      <x:c r="NOE5882" s="25"/>
      <x:c r="NOF5882" s="25"/>
      <x:c r="NOG5882" s="25"/>
      <x:c r="NOH5882" s="25"/>
      <x:c r="NOI5882" s="25"/>
      <x:c r="NOJ5882" s="25"/>
      <x:c r="NOK5882" s="25"/>
      <x:c r="NOL5882" s="25"/>
      <x:c r="NOM5882" s="25"/>
      <x:c r="NON5882" s="25"/>
      <x:c r="NOO5882" s="25"/>
      <x:c r="NOP5882" s="25"/>
      <x:c r="NOQ5882" s="25"/>
      <x:c r="NOR5882" s="25"/>
      <x:c r="NOS5882" s="25"/>
      <x:c r="NOT5882" s="25"/>
      <x:c r="NOU5882" s="25"/>
      <x:c r="NOV5882" s="25"/>
      <x:c r="NOW5882" s="25"/>
      <x:c r="NOX5882" s="25"/>
      <x:c r="NOY5882" s="25"/>
      <x:c r="NOZ5882" s="25"/>
      <x:c r="NPA5882" s="25"/>
      <x:c r="NPB5882" s="25"/>
      <x:c r="NPC5882" s="25"/>
      <x:c r="NPD5882" s="25"/>
      <x:c r="NPE5882" s="25"/>
      <x:c r="NPF5882" s="25"/>
      <x:c r="NPG5882" s="25"/>
      <x:c r="NPH5882" s="25"/>
      <x:c r="NPI5882" s="25"/>
      <x:c r="NPJ5882" s="25"/>
      <x:c r="NPK5882" s="25"/>
      <x:c r="NPL5882" s="25"/>
      <x:c r="NPM5882" s="25"/>
      <x:c r="NPN5882" s="25"/>
      <x:c r="NPO5882" s="25"/>
      <x:c r="NPP5882" s="25"/>
      <x:c r="NPQ5882" s="25"/>
      <x:c r="NPR5882" s="25"/>
      <x:c r="NPS5882" s="25"/>
      <x:c r="NPT5882" s="25"/>
      <x:c r="NPU5882" s="25"/>
      <x:c r="NPV5882" s="25"/>
      <x:c r="NPW5882" s="25"/>
      <x:c r="NPX5882" s="25"/>
      <x:c r="NPY5882" s="25"/>
      <x:c r="NPZ5882" s="25"/>
      <x:c r="NQA5882" s="25"/>
      <x:c r="NQB5882" s="25"/>
      <x:c r="NQC5882" s="25"/>
      <x:c r="NQD5882" s="25"/>
      <x:c r="NQE5882" s="25"/>
      <x:c r="NQF5882" s="25"/>
      <x:c r="NQG5882" s="25"/>
      <x:c r="NQH5882" s="25"/>
      <x:c r="NQI5882" s="25"/>
      <x:c r="NQJ5882" s="25"/>
      <x:c r="NQK5882" s="25"/>
      <x:c r="NQL5882" s="25"/>
      <x:c r="NQM5882" s="25"/>
      <x:c r="NQN5882" s="25"/>
      <x:c r="NQO5882" s="25"/>
      <x:c r="NQP5882" s="25"/>
      <x:c r="NQQ5882" s="25"/>
      <x:c r="NQR5882" s="25"/>
      <x:c r="NQS5882" s="25"/>
      <x:c r="NQT5882" s="25"/>
      <x:c r="NQU5882" s="25"/>
      <x:c r="NQV5882" s="25"/>
      <x:c r="NQW5882" s="25"/>
      <x:c r="NQX5882" s="25"/>
      <x:c r="NQY5882" s="25"/>
      <x:c r="NQZ5882" s="25"/>
      <x:c r="NRA5882" s="25"/>
      <x:c r="NRB5882" s="25"/>
      <x:c r="NRC5882" s="25"/>
      <x:c r="NRD5882" s="25"/>
      <x:c r="NRE5882" s="25"/>
      <x:c r="NRF5882" s="25"/>
      <x:c r="NRG5882" s="25"/>
      <x:c r="NRH5882" s="25"/>
      <x:c r="NRI5882" s="25"/>
      <x:c r="NRJ5882" s="25"/>
      <x:c r="NRK5882" s="25"/>
      <x:c r="NRL5882" s="25"/>
      <x:c r="NRM5882" s="25"/>
      <x:c r="NRN5882" s="25"/>
      <x:c r="NRO5882" s="25"/>
      <x:c r="NRP5882" s="25"/>
      <x:c r="NRQ5882" s="25"/>
      <x:c r="NRR5882" s="25"/>
      <x:c r="NRS5882" s="25"/>
      <x:c r="NRT5882" s="25"/>
      <x:c r="NRU5882" s="25"/>
      <x:c r="NRV5882" s="25"/>
      <x:c r="NRW5882" s="25"/>
      <x:c r="NRX5882" s="25"/>
      <x:c r="NRY5882" s="25"/>
      <x:c r="NRZ5882" s="25"/>
      <x:c r="NSA5882" s="25"/>
      <x:c r="NSB5882" s="25"/>
      <x:c r="NSC5882" s="25"/>
      <x:c r="NSD5882" s="25"/>
      <x:c r="NSE5882" s="25"/>
      <x:c r="NSF5882" s="25"/>
      <x:c r="NSG5882" s="25"/>
      <x:c r="NSH5882" s="25"/>
      <x:c r="NSI5882" s="25"/>
      <x:c r="NSJ5882" s="25"/>
      <x:c r="NSK5882" s="25"/>
      <x:c r="NSL5882" s="25"/>
      <x:c r="NSM5882" s="25"/>
      <x:c r="NSN5882" s="25"/>
      <x:c r="NSO5882" s="25"/>
      <x:c r="NSP5882" s="25"/>
      <x:c r="NSQ5882" s="25"/>
      <x:c r="NSR5882" s="25"/>
      <x:c r="NSS5882" s="25"/>
      <x:c r="NST5882" s="25"/>
      <x:c r="NSU5882" s="25"/>
      <x:c r="NSV5882" s="25"/>
      <x:c r="NSW5882" s="25"/>
      <x:c r="NSX5882" s="25"/>
      <x:c r="NSY5882" s="25"/>
      <x:c r="NSZ5882" s="25"/>
      <x:c r="NTA5882" s="25"/>
      <x:c r="NTB5882" s="25"/>
      <x:c r="NTC5882" s="25"/>
      <x:c r="NTD5882" s="25"/>
      <x:c r="NTE5882" s="25"/>
      <x:c r="NTF5882" s="25"/>
      <x:c r="NTG5882" s="25"/>
      <x:c r="NTH5882" s="25"/>
      <x:c r="NTI5882" s="25"/>
      <x:c r="NTJ5882" s="25"/>
      <x:c r="NTK5882" s="25"/>
      <x:c r="NTL5882" s="25"/>
      <x:c r="NTM5882" s="25"/>
      <x:c r="NTN5882" s="25"/>
      <x:c r="NTO5882" s="25"/>
      <x:c r="NTP5882" s="25"/>
      <x:c r="NTQ5882" s="25"/>
      <x:c r="NTR5882" s="25"/>
      <x:c r="NTS5882" s="25"/>
      <x:c r="NTT5882" s="25"/>
      <x:c r="NTU5882" s="25"/>
      <x:c r="NTV5882" s="25"/>
      <x:c r="NTW5882" s="25"/>
      <x:c r="NTX5882" s="25"/>
      <x:c r="NTY5882" s="25"/>
      <x:c r="NTZ5882" s="25"/>
      <x:c r="NUA5882" s="25"/>
      <x:c r="NUB5882" s="25"/>
      <x:c r="NUC5882" s="25"/>
      <x:c r="NUD5882" s="25"/>
      <x:c r="NUE5882" s="25"/>
      <x:c r="NUF5882" s="25"/>
      <x:c r="NUG5882" s="25"/>
      <x:c r="NUH5882" s="25"/>
      <x:c r="NUI5882" s="25"/>
      <x:c r="NUJ5882" s="25"/>
      <x:c r="NUK5882" s="25"/>
      <x:c r="NUL5882" s="25"/>
      <x:c r="NUM5882" s="25"/>
      <x:c r="NUN5882" s="25"/>
      <x:c r="NUO5882" s="25"/>
      <x:c r="NUP5882" s="25"/>
      <x:c r="NUQ5882" s="25"/>
      <x:c r="NUR5882" s="25"/>
      <x:c r="NUS5882" s="25"/>
      <x:c r="NUT5882" s="25"/>
      <x:c r="NUU5882" s="25"/>
      <x:c r="NUV5882" s="25"/>
      <x:c r="NUW5882" s="25"/>
      <x:c r="NUX5882" s="25"/>
      <x:c r="NUY5882" s="25"/>
      <x:c r="NUZ5882" s="25"/>
      <x:c r="NVA5882" s="25"/>
      <x:c r="NVB5882" s="25"/>
      <x:c r="NVC5882" s="25"/>
      <x:c r="NVD5882" s="25"/>
      <x:c r="NVE5882" s="25"/>
      <x:c r="NVF5882" s="25"/>
      <x:c r="NVG5882" s="25"/>
      <x:c r="NVH5882" s="25"/>
      <x:c r="NVI5882" s="25"/>
      <x:c r="NVJ5882" s="25"/>
      <x:c r="NVK5882" s="25"/>
      <x:c r="NVL5882" s="25"/>
      <x:c r="NVM5882" s="25"/>
      <x:c r="NVN5882" s="25"/>
      <x:c r="NVO5882" s="25"/>
      <x:c r="NVP5882" s="25"/>
      <x:c r="NVQ5882" s="25"/>
      <x:c r="NVR5882" s="25"/>
      <x:c r="NVS5882" s="25"/>
      <x:c r="NVT5882" s="25"/>
      <x:c r="NVU5882" s="25"/>
      <x:c r="NVV5882" s="25"/>
      <x:c r="NVW5882" s="25"/>
      <x:c r="NVX5882" s="25"/>
      <x:c r="NVY5882" s="25"/>
      <x:c r="NVZ5882" s="25"/>
      <x:c r="NWA5882" s="25"/>
      <x:c r="NWB5882" s="25"/>
      <x:c r="NWC5882" s="25"/>
      <x:c r="NWD5882" s="25"/>
      <x:c r="NWE5882" s="25"/>
      <x:c r="NWF5882" s="25"/>
      <x:c r="NWG5882" s="25"/>
      <x:c r="NWH5882" s="25"/>
      <x:c r="NWI5882" s="25"/>
      <x:c r="NWJ5882" s="25"/>
      <x:c r="NWK5882" s="25"/>
      <x:c r="NWL5882" s="25"/>
      <x:c r="NWM5882" s="25"/>
      <x:c r="NWN5882" s="25"/>
      <x:c r="NWO5882" s="25"/>
      <x:c r="NWP5882" s="25"/>
      <x:c r="NWQ5882" s="25"/>
      <x:c r="NWR5882" s="25"/>
      <x:c r="NWS5882" s="25"/>
      <x:c r="NWT5882" s="25"/>
      <x:c r="NWU5882" s="25"/>
      <x:c r="NWV5882" s="25"/>
      <x:c r="NWW5882" s="25"/>
      <x:c r="NWX5882" s="25"/>
      <x:c r="NWY5882" s="25"/>
      <x:c r="NWZ5882" s="25"/>
      <x:c r="NXA5882" s="25"/>
      <x:c r="NXB5882" s="25"/>
      <x:c r="NXC5882" s="25"/>
      <x:c r="NXD5882" s="25"/>
      <x:c r="NXE5882" s="25"/>
      <x:c r="NXF5882" s="25"/>
      <x:c r="NXG5882" s="25"/>
      <x:c r="NXH5882" s="25"/>
      <x:c r="NXI5882" s="25"/>
      <x:c r="NXJ5882" s="25"/>
      <x:c r="NXK5882" s="25"/>
      <x:c r="NXL5882" s="25"/>
      <x:c r="NXM5882" s="25"/>
      <x:c r="NXN5882" s="25"/>
      <x:c r="NXO5882" s="25"/>
      <x:c r="NXP5882" s="25"/>
      <x:c r="NXQ5882" s="25"/>
      <x:c r="NXR5882" s="25"/>
      <x:c r="NXS5882" s="25"/>
      <x:c r="NXT5882" s="25"/>
      <x:c r="NXU5882" s="25"/>
      <x:c r="NXV5882" s="25"/>
      <x:c r="NXW5882" s="25"/>
      <x:c r="NXX5882" s="25"/>
      <x:c r="NXY5882" s="25"/>
      <x:c r="NXZ5882" s="25"/>
      <x:c r="NYA5882" s="25"/>
      <x:c r="NYB5882" s="25"/>
      <x:c r="NYC5882" s="25"/>
      <x:c r="NYD5882" s="25"/>
      <x:c r="NYE5882" s="25"/>
      <x:c r="NYF5882" s="25"/>
      <x:c r="NYG5882" s="25"/>
      <x:c r="NYH5882" s="25"/>
      <x:c r="NYI5882" s="25"/>
      <x:c r="NYJ5882" s="25"/>
      <x:c r="NYK5882" s="25"/>
      <x:c r="NYL5882" s="25"/>
      <x:c r="NYM5882" s="25"/>
      <x:c r="NYN5882" s="25"/>
      <x:c r="NYO5882" s="25"/>
      <x:c r="NYP5882" s="25"/>
      <x:c r="NYQ5882" s="25"/>
      <x:c r="NYR5882" s="25"/>
      <x:c r="NYS5882" s="25"/>
      <x:c r="NYT5882" s="25"/>
      <x:c r="NYU5882" s="25"/>
      <x:c r="NYV5882" s="25"/>
      <x:c r="NYW5882" s="25"/>
      <x:c r="NYX5882" s="25"/>
      <x:c r="NYY5882" s="25"/>
      <x:c r="NYZ5882" s="25"/>
      <x:c r="NZA5882" s="25"/>
      <x:c r="NZB5882" s="25"/>
      <x:c r="NZC5882" s="25"/>
      <x:c r="NZD5882" s="25"/>
      <x:c r="NZE5882" s="25"/>
      <x:c r="NZF5882" s="25"/>
      <x:c r="NZG5882" s="25"/>
      <x:c r="NZH5882" s="25"/>
      <x:c r="NZI5882" s="25"/>
      <x:c r="NZJ5882" s="25"/>
      <x:c r="NZK5882" s="25"/>
      <x:c r="NZL5882" s="25"/>
      <x:c r="NZM5882" s="25"/>
      <x:c r="NZN5882" s="25"/>
      <x:c r="NZO5882" s="25"/>
      <x:c r="NZP5882" s="25"/>
      <x:c r="NZQ5882" s="25"/>
      <x:c r="NZR5882" s="25"/>
      <x:c r="NZS5882" s="25"/>
      <x:c r="NZT5882" s="25"/>
      <x:c r="NZU5882" s="25"/>
      <x:c r="NZV5882" s="25"/>
      <x:c r="NZW5882" s="25"/>
      <x:c r="NZX5882" s="25"/>
      <x:c r="NZY5882" s="25"/>
      <x:c r="NZZ5882" s="25"/>
      <x:c r="OAA5882" s="25"/>
      <x:c r="OAB5882" s="25"/>
      <x:c r="OAC5882" s="25"/>
      <x:c r="OAD5882" s="25"/>
      <x:c r="OAE5882" s="25"/>
      <x:c r="OAF5882" s="25"/>
      <x:c r="OAG5882" s="25"/>
      <x:c r="OAH5882" s="25"/>
      <x:c r="OAI5882" s="25"/>
      <x:c r="OAJ5882" s="25"/>
      <x:c r="OAK5882" s="25"/>
      <x:c r="OAL5882" s="25"/>
      <x:c r="OAM5882" s="25"/>
      <x:c r="OAN5882" s="25"/>
      <x:c r="OAO5882" s="25"/>
      <x:c r="OAP5882" s="25"/>
      <x:c r="OAQ5882" s="25"/>
      <x:c r="OAR5882" s="25"/>
      <x:c r="OAS5882" s="25"/>
      <x:c r="OAT5882" s="25"/>
      <x:c r="OAU5882" s="25"/>
      <x:c r="OAV5882" s="25"/>
      <x:c r="OAW5882" s="25"/>
      <x:c r="OAX5882" s="25"/>
      <x:c r="OAY5882" s="25"/>
      <x:c r="OAZ5882" s="25"/>
      <x:c r="OBA5882" s="25"/>
      <x:c r="OBB5882" s="25"/>
      <x:c r="OBC5882" s="25"/>
      <x:c r="OBD5882" s="25"/>
      <x:c r="OBE5882" s="25"/>
      <x:c r="OBF5882" s="25"/>
      <x:c r="OBG5882" s="25"/>
      <x:c r="OBH5882" s="25"/>
      <x:c r="OBI5882" s="25"/>
      <x:c r="OBJ5882" s="25"/>
      <x:c r="OBK5882" s="25"/>
      <x:c r="OBL5882" s="25"/>
      <x:c r="OBM5882" s="25"/>
      <x:c r="OBN5882" s="25"/>
      <x:c r="OBO5882" s="25"/>
      <x:c r="OBP5882" s="25"/>
      <x:c r="OBQ5882" s="25"/>
      <x:c r="OBR5882" s="25"/>
      <x:c r="OBS5882" s="25"/>
      <x:c r="OBT5882" s="25"/>
      <x:c r="OBU5882" s="25"/>
      <x:c r="OBV5882" s="25"/>
      <x:c r="OBW5882" s="25"/>
      <x:c r="OBX5882" s="25"/>
      <x:c r="OBY5882" s="25"/>
      <x:c r="OBZ5882" s="25"/>
      <x:c r="OCA5882" s="25"/>
      <x:c r="OCB5882" s="25"/>
      <x:c r="OCC5882" s="25"/>
      <x:c r="OCD5882" s="25"/>
      <x:c r="OCE5882" s="25"/>
      <x:c r="OCF5882" s="25"/>
      <x:c r="OCG5882" s="25"/>
      <x:c r="OCH5882" s="25"/>
      <x:c r="OCI5882" s="25"/>
      <x:c r="OCJ5882" s="25"/>
      <x:c r="OCK5882" s="25"/>
      <x:c r="OCL5882" s="25"/>
      <x:c r="OCM5882" s="25"/>
      <x:c r="OCN5882" s="25"/>
      <x:c r="OCO5882" s="25"/>
      <x:c r="OCP5882" s="25"/>
      <x:c r="OCQ5882" s="25"/>
      <x:c r="OCR5882" s="25"/>
      <x:c r="OCS5882" s="25"/>
      <x:c r="OCT5882" s="25"/>
      <x:c r="OCU5882" s="25"/>
      <x:c r="OCV5882" s="25"/>
      <x:c r="OCW5882" s="25"/>
      <x:c r="OCX5882" s="25"/>
      <x:c r="OCY5882" s="25"/>
      <x:c r="OCZ5882" s="25"/>
      <x:c r="ODA5882" s="25"/>
      <x:c r="ODB5882" s="25"/>
      <x:c r="ODC5882" s="25"/>
      <x:c r="ODD5882" s="25"/>
      <x:c r="ODE5882" s="25"/>
      <x:c r="ODF5882" s="25"/>
      <x:c r="ODG5882" s="25"/>
      <x:c r="ODH5882" s="25"/>
      <x:c r="ODI5882" s="25"/>
      <x:c r="ODJ5882" s="25"/>
      <x:c r="ODK5882" s="25"/>
      <x:c r="ODL5882" s="25"/>
      <x:c r="ODM5882" s="25"/>
      <x:c r="ODN5882" s="25"/>
      <x:c r="ODO5882" s="25"/>
      <x:c r="ODP5882" s="25"/>
      <x:c r="ODQ5882" s="25"/>
      <x:c r="ODR5882" s="25"/>
      <x:c r="ODS5882" s="25"/>
      <x:c r="ODT5882" s="25"/>
      <x:c r="ODU5882" s="25"/>
      <x:c r="ODV5882" s="25"/>
      <x:c r="ODW5882" s="25"/>
      <x:c r="ODX5882" s="25"/>
      <x:c r="ODY5882" s="25"/>
      <x:c r="ODZ5882" s="25"/>
      <x:c r="OEA5882" s="25"/>
      <x:c r="OEB5882" s="25"/>
      <x:c r="OEC5882" s="25"/>
      <x:c r="OED5882" s="25"/>
      <x:c r="OEE5882" s="25"/>
      <x:c r="OEF5882" s="25"/>
      <x:c r="OEG5882" s="25"/>
      <x:c r="OEH5882" s="25"/>
      <x:c r="OEI5882" s="25"/>
      <x:c r="OEJ5882" s="25"/>
      <x:c r="OEK5882" s="25"/>
      <x:c r="OEL5882" s="25"/>
      <x:c r="OEM5882" s="25"/>
      <x:c r="OEN5882" s="25"/>
      <x:c r="OEO5882" s="25"/>
      <x:c r="OEP5882" s="25"/>
      <x:c r="OEQ5882" s="25"/>
      <x:c r="OER5882" s="25"/>
      <x:c r="OES5882" s="25"/>
      <x:c r="OET5882" s="25"/>
      <x:c r="OEU5882" s="25"/>
      <x:c r="OEV5882" s="25"/>
      <x:c r="OEW5882" s="25"/>
      <x:c r="OEX5882" s="25"/>
      <x:c r="OEY5882" s="25"/>
      <x:c r="OEZ5882" s="25"/>
      <x:c r="OFA5882" s="25"/>
      <x:c r="OFB5882" s="25"/>
      <x:c r="OFC5882" s="25"/>
      <x:c r="OFD5882" s="25"/>
      <x:c r="OFE5882" s="25"/>
      <x:c r="OFF5882" s="25"/>
      <x:c r="OFG5882" s="25"/>
      <x:c r="OFH5882" s="25"/>
      <x:c r="OFI5882" s="25"/>
      <x:c r="OFJ5882" s="25"/>
      <x:c r="OFK5882" s="25"/>
      <x:c r="OFL5882" s="25"/>
      <x:c r="OFM5882" s="25"/>
      <x:c r="OFN5882" s="25"/>
      <x:c r="OFO5882" s="25"/>
      <x:c r="OFP5882" s="25"/>
      <x:c r="OFQ5882" s="25"/>
      <x:c r="OFR5882" s="25"/>
      <x:c r="OFS5882" s="25"/>
      <x:c r="OFT5882" s="25"/>
      <x:c r="OFU5882" s="25"/>
      <x:c r="OFV5882" s="25"/>
      <x:c r="OFW5882" s="25"/>
      <x:c r="OFX5882" s="25"/>
      <x:c r="OFY5882" s="25"/>
      <x:c r="OFZ5882" s="25"/>
      <x:c r="OGA5882" s="25"/>
      <x:c r="OGB5882" s="25"/>
      <x:c r="OGC5882" s="25"/>
      <x:c r="OGD5882" s="25"/>
      <x:c r="OGE5882" s="25"/>
      <x:c r="OGF5882" s="25"/>
      <x:c r="OGG5882" s="25"/>
      <x:c r="OGH5882" s="25"/>
      <x:c r="OGI5882" s="25"/>
      <x:c r="OGJ5882" s="25"/>
      <x:c r="OGK5882" s="25"/>
      <x:c r="OGL5882" s="25"/>
      <x:c r="OGM5882" s="25"/>
      <x:c r="OGN5882" s="25"/>
      <x:c r="OGO5882" s="25"/>
      <x:c r="OGP5882" s="25"/>
      <x:c r="OGQ5882" s="25"/>
      <x:c r="OGR5882" s="25"/>
      <x:c r="OGS5882" s="25"/>
      <x:c r="OGT5882" s="25"/>
      <x:c r="OGU5882" s="25"/>
      <x:c r="OGV5882" s="25"/>
      <x:c r="OGW5882" s="25"/>
      <x:c r="OGX5882" s="25"/>
      <x:c r="OGY5882" s="25"/>
      <x:c r="OGZ5882" s="25"/>
      <x:c r="OHA5882" s="25"/>
      <x:c r="OHB5882" s="25"/>
      <x:c r="OHC5882" s="25"/>
      <x:c r="OHD5882" s="25"/>
      <x:c r="OHE5882" s="25"/>
      <x:c r="OHF5882" s="25"/>
      <x:c r="OHG5882" s="25"/>
      <x:c r="OHH5882" s="25"/>
      <x:c r="OHI5882" s="25"/>
      <x:c r="OHJ5882" s="25"/>
      <x:c r="OHK5882" s="25"/>
      <x:c r="OHL5882" s="25"/>
      <x:c r="OHM5882" s="25"/>
      <x:c r="OHN5882" s="25"/>
      <x:c r="OHO5882" s="25"/>
      <x:c r="OHP5882" s="25"/>
      <x:c r="OHQ5882" s="25"/>
      <x:c r="OHR5882" s="25"/>
      <x:c r="OHS5882" s="25"/>
      <x:c r="OHT5882" s="25"/>
      <x:c r="OHU5882" s="25"/>
      <x:c r="OHV5882" s="25"/>
      <x:c r="OHW5882" s="25"/>
      <x:c r="OHX5882" s="25"/>
      <x:c r="OHY5882" s="25"/>
      <x:c r="OHZ5882" s="25"/>
      <x:c r="OIA5882" s="25"/>
      <x:c r="OIB5882" s="25"/>
      <x:c r="OIC5882" s="25"/>
      <x:c r="OID5882" s="25"/>
      <x:c r="OIE5882" s="25"/>
      <x:c r="OIF5882" s="25"/>
      <x:c r="OIG5882" s="25"/>
      <x:c r="OIH5882" s="25"/>
      <x:c r="OII5882" s="25"/>
      <x:c r="OIJ5882" s="25"/>
      <x:c r="OIK5882" s="25"/>
      <x:c r="OIL5882" s="25"/>
      <x:c r="OIM5882" s="25"/>
      <x:c r="OIN5882" s="25"/>
      <x:c r="OIO5882" s="25"/>
      <x:c r="OIP5882" s="25"/>
      <x:c r="OIQ5882" s="25"/>
      <x:c r="OIR5882" s="25"/>
      <x:c r="OIS5882" s="25"/>
      <x:c r="OIT5882" s="25"/>
      <x:c r="OIU5882" s="25"/>
      <x:c r="OIV5882" s="25"/>
      <x:c r="OIW5882" s="25"/>
      <x:c r="OIX5882" s="25"/>
      <x:c r="OIY5882" s="25"/>
      <x:c r="OIZ5882" s="25"/>
      <x:c r="OJA5882" s="25"/>
      <x:c r="OJB5882" s="25"/>
      <x:c r="OJC5882" s="25"/>
      <x:c r="OJD5882" s="25"/>
      <x:c r="OJE5882" s="25"/>
      <x:c r="OJF5882" s="25"/>
      <x:c r="OJG5882" s="25"/>
      <x:c r="OJH5882" s="25"/>
      <x:c r="OJI5882" s="25"/>
      <x:c r="OJJ5882" s="25"/>
      <x:c r="OJK5882" s="25"/>
      <x:c r="OJL5882" s="25"/>
      <x:c r="OJM5882" s="25"/>
      <x:c r="OJN5882" s="25"/>
      <x:c r="OJO5882" s="25"/>
      <x:c r="OJP5882" s="25"/>
      <x:c r="OJQ5882" s="25"/>
      <x:c r="OJR5882" s="25"/>
      <x:c r="OJS5882" s="25"/>
      <x:c r="OJT5882" s="25"/>
      <x:c r="OJU5882" s="25"/>
      <x:c r="OJV5882" s="25"/>
      <x:c r="OJW5882" s="25"/>
      <x:c r="OJX5882" s="25"/>
      <x:c r="OJY5882" s="25"/>
      <x:c r="OJZ5882" s="25"/>
      <x:c r="OKA5882" s="25"/>
      <x:c r="OKB5882" s="25"/>
      <x:c r="OKC5882" s="25"/>
      <x:c r="OKD5882" s="25"/>
      <x:c r="OKE5882" s="25"/>
      <x:c r="OKF5882" s="25"/>
      <x:c r="OKG5882" s="25"/>
      <x:c r="OKH5882" s="25"/>
      <x:c r="OKI5882" s="25"/>
      <x:c r="OKJ5882" s="25"/>
      <x:c r="OKK5882" s="25"/>
      <x:c r="OKL5882" s="25"/>
      <x:c r="OKM5882" s="25"/>
      <x:c r="OKN5882" s="25"/>
      <x:c r="OKO5882" s="25"/>
      <x:c r="OKP5882" s="25"/>
      <x:c r="OKQ5882" s="25"/>
      <x:c r="OKR5882" s="25"/>
      <x:c r="OKS5882" s="25"/>
      <x:c r="OKT5882" s="25"/>
      <x:c r="OKU5882" s="25"/>
      <x:c r="OKV5882" s="25"/>
      <x:c r="OKW5882" s="25"/>
      <x:c r="OKX5882" s="25"/>
      <x:c r="OKY5882" s="25"/>
      <x:c r="OKZ5882" s="25"/>
      <x:c r="OLA5882" s="25"/>
      <x:c r="OLB5882" s="25"/>
      <x:c r="OLC5882" s="25"/>
      <x:c r="OLD5882" s="25"/>
      <x:c r="OLE5882" s="25"/>
      <x:c r="OLF5882" s="25"/>
      <x:c r="OLG5882" s="25"/>
      <x:c r="OLH5882" s="25"/>
      <x:c r="OLI5882" s="25"/>
      <x:c r="OLJ5882" s="25"/>
      <x:c r="OLK5882" s="25"/>
      <x:c r="OLL5882" s="25"/>
      <x:c r="OLM5882" s="25"/>
      <x:c r="OLN5882" s="25"/>
      <x:c r="OLO5882" s="25"/>
      <x:c r="OLP5882" s="25"/>
      <x:c r="OLQ5882" s="25"/>
      <x:c r="OLR5882" s="25"/>
      <x:c r="OLS5882" s="25"/>
      <x:c r="OLT5882" s="25"/>
      <x:c r="OLU5882" s="25"/>
      <x:c r="OLV5882" s="25"/>
      <x:c r="OLW5882" s="25"/>
      <x:c r="OLX5882" s="25"/>
      <x:c r="OLY5882" s="25"/>
      <x:c r="OLZ5882" s="25"/>
      <x:c r="OMA5882" s="25"/>
      <x:c r="OMB5882" s="25"/>
      <x:c r="OMC5882" s="25"/>
      <x:c r="OMD5882" s="25"/>
      <x:c r="OME5882" s="25"/>
      <x:c r="OMF5882" s="25"/>
      <x:c r="OMG5882" s="25"/>
      <x:c r="OMH5882" s="25"/>
      <x:c r="OMI5882" s="25"/>
      <x:c r="OMJ5882" s="25"/>
      <x:c r="OMK5882" s="25"/>
      <x:c r="OML5882" s="25"/>
      <x:c r="OMM5882" s="25"/>
      <x:c r="OMN5882" s="25"/>
      <x:c r="OMO5882" s="25"/>
      <x:c r="OMP5882" s="25"/>
      <x:c r="OMQ5882" s="25"/>
      <x:c r="OMR5882" s="25"/>
      <x:c r="OMS5882" s="25"/>
      <x:c r="OMT5882" s="25"/>
      <x:c r="OMU5882" s="25"/>
      <x:c r="OMV5882" s="25"/>
      <x:c r="OMW5882" s="25"/>
      <x:c r="OMX5882" s="25"/>
      <x:c r="OMY5882" s="25"/>
      <x:c r="OMZ5882" s="25"/>
      <x:c r="ONA5882" s="25"/>
      <x:c r="ONB5882" s="25"/>
      <x:c r="ONC5882" s="25"/>
      <x:c r="OND5882" s="25"/>
      <x:c r="ONE5882" s="25"/>
      <x:c r="ONF5882" s="25"/>
      <x:c r="ONG5882" s="25"/>
      <x:c r="ONH5882" s="25"/>
      <x:c r="ONI5882" s="25"/>
      <x:c r="ONJ5882" s="25"/>
      <x:c r="ONK5882" s="25"/>
      <x:c r="ONL5882" s="25"/>
      <x:c r="ONM5882" s="25"/>
      <x:c r="ONN5882" s="25"/>
      <x:c r="ONO5882" s="25"/>
      <x:c r="ONP5882" s="25"/>
      <x:c r="ONQ5882" s="25"/>
      <x:c r="ONR5882" s="25"/>
      <x:c r="ONS5882" s="25"/>
      <x:c r="ONT5882" s="25"/>
      <x:c r="ONU5882" s="25"/>
      <x:c r="ONV5882" s="25"/>
      <x:c r="ONW5882" s="25"/>
      <x:c r="ONX5882" s="25"/>
      <x:c r="ONY5882" s="25"/>
      <x:c r="ONZ5882" s="25"/>
      <x:c r="OOA5882" s="25"/>
      <x:c r="OOB5882" s="25"/>
      <x:c r="OOC5882" s="25"/>
      <x:c r="OOD5882" s="25"/>
      <x:c r="OOE5882" s="25"/>
      <x:c r="OOF5882" s="25"/>
      <x:c r="OOG5882" s="25"/>
      <x:c r="OOH5882" s="25"/>
      <x:c r="OOI5882" s="25"/>
      <x:c r="OOJ5882" s="25"/>
      <x:c r="OOK5882" s="25"/>
      <x:c r="OOL5882" s="25"/>
      <x:c r="OOM5882" s="25"/>
      <x:c r="OON5882" s="25"/>
      <x:c r="OOO5882" s="25"/>
      <x:c r="OOP5882" s="25"/>
      <x:c r="OOQ5882" s="25"/>
      <x:c r="OOR5882" s="25"/>
      <x:c r="OOS5882" s="25"/>
      <x:c r="OOT5882" s="25"/>
      <x:c r="OOU5882" s="25"/>
      <x:c r="OOV5882" s="25"/>
      <x:c r="OOW5882" s="25"/>
      <x:c r="OOX5882" s="25"/>
      <x:c r="OOY5882" s="25"/>
      <x:c r="OOZ5882" s="25"/>
      <x:c r="OPA5882" s="25"/>
      <x:c r="OPB5882" s="25"/>
      <x:c r="OPC5882" s="25"/>
      <x:c r="OPD5882" s="25"/>
      <x:c r="OPE5882" s="25"/>
      <x:c r="OPF5882" s="25"/>
      <x:c r="OPG5882" s="25"/>
      <x:c r="OPH5882" s="25"/>
      <x:c r="OPI5882" s="25"/>
      <x:c r="OPJ5882" s="25"/>
      <x:c r="OPK5882" s="25"/>
      <x:c r="OPL5882" s="25"/>
      <x:c r="OPM5882" s="25"/>
      <x:c r="OPN5882" s="25"/>
      <x:c r="OPO5882" s="25"/>
      <x:c r="OPP5882" s="25"/>
      <x:c r="OPQ5882" s="25"/>
      <x:c r="OPR5882" s="25"/>
      <x:c r="OPS5882" s="25"/>
      <x:c r="OPT5882" s="25"/>
      <x:c r="OPU5882" s="25"/>
      <x:c r="OPV5882" s="25"/>
      <x:c r="OPW5882" s="25"/>
      <x:c r="OPX5882" s="25"/>
      <x:c r="OPY5882" s="25"/>
      <x:c r="OPZ5882" s="25"/>
      <x:c r="OQA5882" s="25"/>
      <x:c r="OQB5882" s="25"/>
      <x:c r="OQC5882" s="25"/>
      <x:c r="OQD5882" s="25"/>
      <x:c r="OQE5882" s="25"/>
      <x:c r="OQF5882" s="25"/>
      <x:c r="OQG5882" s="25"/>
      <x:c r="OQH5882" s="25"/>
      <x:c r="OQI5882" s="25"/>
      <x:c r="OQJ5882" s="25"/>
      <x:c r="OQK5882" s="25"/>
      <x:c r="OQL5882" s="25"/>
      <x:c r="OQM5882" s="25"/>
      <x:c r="OQN5882" s="25"/>
      <x:c r="OQO5882" s="25"/>
      <x:c r="OQP5882" s="25"/>
      <x:c r="OQQ5882" s="25"/>
      <x:c r="OQR5882" s="25"/>
      <x:c r="OQS5882" s="25"/>
      <x:c r="OQT5882" s="25"/>
      <x:c r="OQU5882" s="25"/>
      <x:c r="OQV5882" s="25"/>
      <x:c r="OQW5882" s="25"/>
      <x:c r="OQX5882" s="25"/>
      <x:c r="OQY5882" s="25"/>
      <x:c r="OQZ5882" s="25"/>
      <x:c r="ORA5882" s="25"/>
      <x:c r="ORB5882" s="25"/>
      <x:c r="ORC5882" s="25"/>
      <x:c r="ORD5882" s="25"/>
      <x:c r="ORE5882" s="25"/>
      <x:c r="ORF5882" s="25"/>
      <x:c r="ORG5882" s="25"/>
      <x:c r="ORH5882" s="25"/>
      <x:c r="ORI5882" s="25"/>
      <x:c r="ORJ5882" s="25"/>
      <x:c r="ORK5882" s="25"/>
      <x:c r="ORL5882" s="25"/>
      <x:c r="ORM5882" s="25"/>
      <x:c r="ORN5882" s="25"/>
      <x:c r="ORO5882" s="25"/>
      <x:c r="ORP5882" s="25"/>
      <x:c r="ORQ5882" s="25"/>
      <x:c r="ORR5882" s="25"/>
      <x:c r="ORS5882" s="25"/>
      <x:c r="ORT5882" s="25"/>
      <x:c r="ORU5882" s="25"/>
      <x:c r="ORV5882" s="25"/>
      <x:c r="ORW5882" s="25"/>
      <x:c r="ORX5882" s="25"/>
      <x:c r="ORY5882" s="25"/>
      <x:c r="ORZ5882" s="25"/>
      <x:c r="OSA5882" s="25"/>
      <x:c r="OSB5882" s="25"/>
      <x:c r="OSC5882" s="25"/>
      <x:c r="OSD5882" s="25"/>
      <x:c r="OSE5882" s="25"/>
      <x:c r="OSF5882" s="25"/>
      <x:c r="OSG5882" s="25"/>
      <x:c r="OSH5882" s="25"/>
      <x:c r="OSI5882" s="25"/>
      <x:c r="OSJ5882" s="25"/>
      <x:c r="OSK5882" s="25"/>
      <x:c r="OSL5882" s="25"/>
      <x:c r="OSM5882" s="25"/>
      <x:c r="OSN5882" s="25"/>
      <x:c r="OSO5882" s="25"/>
      <x:c r="OSP5882" s="25"/>
      <x:c r="OSQ5882" s="25"/>
      <x:c r="OSR5882" s="25"/>
      <x:c r="OSS5882" s="25"/>
      <x:c r="OST5882" s="25"/>
      <x:c r="OSU5882" s="25"/>
      <x:c r="OSV5882" s="25"/>
      <x:c r="OSW5882" s="25"/>
      <x:c r="OSX5882" s="25"/>
      <x:c r="OSY5882" s="25"/>
      <x:c r="OSZ5882" s="25"/>
      <x:c r="OTA5882" s="25"/>
      <x:c r="OTB5882" s="25"/>
      <x:c r="OTC5882" s="25"/>
      <x:c r="OTD5882" s="25"/>
      <x:c r="OTE5882" s="25"/>
      <x:c r="OTF5882" s="25"/>
      <x:c r="OTG5882" s="25"/>
      <x:c r="OTH5882" s="25"/>
      <x:c r="OTI5882" s="25"/>
      <x:c r="OTJ5882" s="25"/>
      <x:c r="OTK5882" s="25"/>
      <x:c r="OTL5882" s="25"/>
      <x:c r="OTM5882" s="25"/>
      <x:c r="OTN5882" s="25"/>
      <x:c r="OTO5882" s="25"/>
      <x:c r="OTP5882" s="25"/>
      <x:c r="OTQ5882" s="25"/>
      <x:c r="OTR5882" s="25"/>
      <x:c r="OTS5882" s="25"/>
      <x:c r="OTT5882" s="25"/>
      <x:c r="OTU5882" s="25"/>
      <x:c r="OTV5882" s="25"/>
      <x:c r="OTW5882" s="25"/>
      <x:c r="OTX5882" s="25"/>
      <x:c r="OTY5882" s="25"/>
      <x:c r="OTZ5882" s="25"/>
      <x:c r="OUA5882" s="25"/>
      <x:c r="OUB5882" s="25"/>
      <x:c r="OUC5882" s="25"/>
      <x:c r="OUD5882" s="25"/>
      <x:c r="OUE5882" s="25"/>
      <x:c r="OUF5882" s="25"/>
      <x:c r="OUG5882" s="25"/>
      <x:c r="OUH5882" s="25"/>
      <x:c r="OUI5882" s="25"/>
      <x:c r="OUJ5882" s="25"/>
      <x:c r="OUK5882" s="25"/>
      <x:c r="OUL5882" s="25"/>
      <x:c r="OUM5882" s="25"/>
      <x:c r="OUN5882" s="25"/>
      <x:c r="OUO5882" s="25"/>
      <x:c r="OUP5882" s="25"/>
      <x:c r="OUQ5882" s="25"/>
      <x:c r="OUR5882" s="25"/>
      <x:c r="OUS5882" s="25"/>
      <x:c r="OUT5882" s="25"/>
      <x:c r="OUU5882" s="25"/>
      <x:c r="OUV5882" s="25"/>
      <x:c r="OUW5882" s="25"/>
      <x:c r="OUX5882" s="25"/>
      <x:c r="OUY5882" s="25"/>
      <x:c r="OUZ5882" s="25"/>
      <x:c r="OVA5882" s="25"/>
      <x:c r="OVB5882" s="25"/>
      <x:c r="OVC5882" s="25"/>
      <x:c r="OVD5882" s="25"/>
      <x:c r="OVE5882" s="25"/>
      <x:c r="OVF5882" s="25"/>
      <x:c r="OVG5882" s="25"/>
      <x:c r="OVH5882" s="25"/>
      <x:c r="OVI5882" s="25"/>
      <x:c r="OVJ5882" s="25"/>
      <x:c r="OVK5882" s="25"/>
      <x:c r="OVL5882" s="25"/>
      <x:c r="OVM5882" s="25"/>
      <x:c r="OVN5882" s="25"/>
      <x:c r="OVO5882" s="25"/>
      <x:c r="OVP5882" s="25"/>
      <x:c r="OVQ5882" s="25"/>
      <x:c r="OVR5882" s="25"/>
      <x:c r="OVS5882" s="25"/>
      <x:c r="OVT5882" s="25"/>
      <x:c r="OVU5882" s="25"/>
      <x:c r="OVV5882" s="25"/>
      <x:c r="OVW5882" s="25"/>
      <x:c r="OVX5882" s="25"/>
      <x:c r="OVY5882" s="25"/>
      <x:c r="OVZ5882" s="25"/>
      <x:c r="OWA5882" s="25"/>
      <x:c r="OWB5882" s="25"/>
      <x:c r="OWC5882" s="25"/>
      <x:c r="OWD5882" s="25"/>
      <x:c r="OWE5882" s="25"/>
      <x:c r="OWF5882" s="25"/>
      <x:c r="OWG5882" s="25"/>
      <x:c r="OWH5882" s="25"/>
      <x:c r="OWI5882" s="25"/>
      <x:c r="OWJ5882" s="25"/>
      <x:c r="OWK5882" s="25"/>
      <x:c r="OWL5882" s="25"/>
      <x:c r="OWM5882" s="25"/>
      <x:c r="OWN5882" s="25"/>
      <x:c r="OWO5882" s="25"/>
      <x:c r="OWP5882" s="25"/>
      <x:c r="OWQ5882" s="25"/>
      <x:c r="OWR5882" s="25"/>
      <x:c r="OWS5882" s="25"/>
      <x:c r="OWT5882" s="25"/>
      <x:c r="OWU5882" s="25"/>
      <x:c r="OWV5882" s="25"/>
      <x:c r="OWW5882" s="25"/>
      <x:c r="OWX5882" s="25"/>
      <x:c r="OWY5882" s="25"/>
      <x:c r="OWZ5882" s="25"/>
      <x:c r="OXA5882" s="25"/>
      <x:c r="OXB5882" s="25"/>
      <x:c r="OXC5882" s="25"/>
      <x:c r="OXD5882" s="25"/>
      <x:c r="OXE5882" s="25"/>
      <x:c r="OXF5882" s="25"/>
      <x:c r="OXG5882" s="25"/>
      <x:c r="OXH5882" s="25"/>
      <x:c r="OXI5882" s="25"/>
      <x:c r="OXJ5882" s="25"/>
      <x:c r="OXK5882" s="25"/>
      <x:c r="OXL5882" s="25"/>
      <x:c r="OXM5882" s="25"/>
      <x:c r="OXN5882" s="25"/>
      <x:c r="OXO5882" s="25"/>
      <x:c r="OXP5882" s="25"/>
      <x:c r="OXQ5882" s="25"/>
      <x:c r="OXR5882" s="25"/>
      <x:c r="OXS5882" s="25"/>
      <x:c r="OXT5882" s="25"/>
      <x:c r="OXU5882" s="25"/>
      <x:c r="OXV5882" s="25"/>
      <x:c r="OXW5882" s="25"/>
      <x:c r="OXX5882" s="25"/>
      <x:c r="OXY5882" s="25"/>
      <x:c r="OXZ5882" s="25"/>
      <x:c r="OYA5882" s="25"/>
      <x:c r="OYB5882" s="25"/>
      <x:c r="OYC5882" s="25"/>
      <x:c r="OYD5882" s="25"/>
      <x:c r="OYE5882" s="25"/>
      <x:c r="OYF5882" s="25"/>
      <x:c r="OYG5882" s="25"/>
      <x:c r="OYH5882" s="25"/>
      <x:c r="OYI5882" s="25"/>
      <x:c r="OYJ5882" s="25"/>
      <x:c r="OYK5882" s="25"/>
      <x:c r="OYL5882" s="25"/>
      <x:c r="OYM5882" s="25"/>
      <x:c r="OYN5882" s="25"/>
      <x:c r="OYO5882" s="25"/>
      <x:c r="OYP5882" s="25"/>
      <x:c r="OYQ5882" s="25"/>
      <x:c r="OYR5882" s="25"/>
      <x:c r="OYS5882" s="25"/>
      <x:c r="OYT5882" s="25"/>
      <x:c r="OYU5882" s="25"/>
      <x:c r="OYV5882" s="25"/>
      <x:c r="OYW5882" s="25"/>
      <x:c r="OYX5882" s="25"/>
      <x:c r="OYY5882" s="25"/>
      <x:c r="OYZ5882" s="25"/>
      <x:c r="OZA5882" s="25"/>
      <x:c r="OZB5882" s="25"/>
      <x:c r="OZC5882" s="25"/>
      <x:c r="OZD5882" s="25"/>
      <x:c r="OZE5882" s="25"/>
      <x:c r="OZF5882" s="25"/>
      <x:c r="OZG5882" s="25"/>
      <x:c r="OZH5882" s="25"/>
      <x:c r="OZI5882" s="25"/>
      <x:c r="OZJ5882" s="25"/>
      <x:c r="OZK5882" s="25"/>
      <x:c r="OZL5882" s="25"/>
      <x:c r="OZM5882" s="25"/>
      <x:c r="OZN5882" s="25"/>
      <x:c r="OZO5882" s="25"/>
      <x:c r="OZP5882" s="25"/>
      <x:c r="OZQ5882" s="25"/>
      <x:c r="OZR5882" s="25"/>
      <x:c r="OZS5882" s="25"/>
      <x:c r="OZT5882" s="25"/>
      <x:c r="OZU5882" s="25"/>
      <x:c r="OZV5882" s="25"/>
      <x:c r="OZW5882" s="25"/>
      <x:c r="OZX5882" s="25"/>
      <x:c r="OZY5882" s="25"/>
      <x:c r="OZZ5882" s="25"/>
      <x:c r="PAA5882" s="25"/>
      <x:c r="PAB5882" s="25"/>
      <x:c r="PAC5882" s="25"/>
      <x:c r="PAD5882" s="25"/>
      <x:c r="PAE5882" s="25"/>
      <x:c r="PAF5882" s="25"/>
      <x:c r="PAG5882" s="25"/>
      <x:c r="PAH5882" s="25"/>
      <x:c r="PAI5882" s="25"/>
      <x:c r="PAJ5882" s="25"/>
      <x:c r="PAK5882" s="25"/>
      <x:c r="PAL5882" s="25"/>
      <x:c r="PAM5882" s="25"/>
      <x:c r="PAN5882" s="25"/>
      <x:c r="PAO5882" s="25"/>
      <x:c r="PAP5882" s="25"/>
      <x:c r="PAQ5882" s="25"/>
      <x:c r="PAR5882" s="25"/>
      <x:c r="PAS5882" s="25"/>
      <x:c r="PAT5882" s="25"/>
      <x:c r="PAU5882" s="25"/>
      <x:c r="PAV5882" s="25"/>
      <x:c r="PAW5882" s="25"/>
      <x:c r="PAX5882" s="25"/>
      <x:c r="PAY5882" s="25"/>
      <x:c r="PAZ5882" s="25"/>
      <x:c r="PBA5882" s="25"/>
      <x:c r="PBB5882" s="25"/>
      <x:c r="PBC5882" s="25"/>
      <x:c r="PBD5882" s="25"/>
      <x:c r="PBE5882" s="25"/>
      <x:c r="PBF5882" s="25"/>
      <x:c r="PBG5882" s="25"/>
      <x:c r="PBH5882" s="25"/>
      <x:c r="PBI5882" s="25"/>
      <x:c r="PBJ5882" s="25"/>
      <x:c r="PBK5882" s="25"/>
      <x:c r="PBL5882" s="25"/>
      <x:c r="PBM5882" s="25"/>
      <x:c r="PBN5882" s="25"/>
      <x:c r="PBO5882" s="25"/>
      <x:c r="PBP5882" s="25"/>
      <x:c r="PBQ5882" s="25"/>
      <x:c r="PBR5882" s="25"/>
      <x:c r="PBS5882" s="25"/>
      <x:c r="PBT5882" s="25"/>
      <x:c r="PBU5882" s="25"/>
      <x:c r="PBV5882" s="25"/>
      <x:c r="PBW5882" s="25"/>
      <x:c r="PBX5882" s="25"/>
      <x:c r="PBY5882" s="25"/>
      <x:c r="PBZ5882" s="25"/>
      <x:c r="PCA5882" s="25"/>
      <x:c r="PCB5882" s="25"/>
      <x:c r="PCC5882" s="25"/>
      <x:c r="PCD5882" s="25"/>
      <x:c r="PCE5882" s="25"/>
      <x:c r="PCF5882" s="25"/>
      <x:c r="PCG5882" s="25"/>
      <x:c r="PCH5882" s="25"/>
      <x:c r="PCI5882" s="25"/>
      <x:c r="PCJ5882" s="25"/>
      <x:c r="PCK5882" s="25"/>
      <x:c r="PCL5882" s="25"/>
      <x:c r="PCM5882" s="25"/>
      <x:c r="PCN5882" s="25"/>
      <x:c r="PCO5882" s="25"/>
      <x:c r="PCP5882" s="25"/>
      <x:c r="PCQ5882" s="25"/>
      <x:c r="PCR5882" s="25"/>
      <x:c r="PCS5882" s="25"/>
      <x:c r="PCT5882" s="25"/>
      <x:c r="PCU5882" s="25"/>
      <x:c r="PCV5882" s="25"/>
      <x:c r="PCW5882" s="25"/>
      <x:c r="PCX5882" s="25"/>
      <x:c r="PCY5882" s="25"/>
      <x:c r="PCZ5882" s="25"/>
      <x:c r="PDA5882" s="25"/>
      <x:c r="PDB5882" s="25"/>
      <x:c r="PDC5882" s="25"/>
      <x:c r="PDD5882" s="25"/>
      <x:c r="PDE5882" s="25"/>
      <x:c r="PDF5882" s="25"/>
      <x:c r="PDG5882" s="25"/>
      <x:c r="PDH5882" s="25"/>
      <x:c r="PDI5882" s="25"/>
      <x:c r="PDJ5882" s="25"/>
      <x:c r="PDK5882" s="25"/>
      <x:c r="PDL5882" s="25"/>
      <x:c r="PDM5882" s="25"/>
      <x:c r="PDN5882" s="25"/>
      <x:c r="PDO5882" s="25"/>
      <x:c r="PDP5882" s="25"/>
      <x:c r="PDQ5882" s="25"/>
      <x:c r="PDR5882" s="25"/>
      <x:c r="PDS5882" s="25"/>
      <x:c r="PDT5882" s="25"/>
      <x:c r="PDU5882" s="25"/>
      <x:c r="PDV5882" s="25"/>
      <x:c r="PDW5882" s="25"/>
      <x:c r="PDX5882" s="25"/>
      <x:c r="PDY5882" s="25"/>
      <x:c r="PDZ5882" s="25"/>
      <x:c r="PEA5882" s="25"/>
      <x:c r="PEB5882" s="25"/>
      <x:c r="PEC5882" s="25"/>
      <x:c r="PED5882" s="25"/>
      <x:c r="PEE5882" s="25"/>
      <x:c r="PEF5882" s="25"/>
      <x:c r="PEG5882" s="25"/>
      <x:c r="PEH5882" s="25"/>
      <x:c r="PEI5882" s="25"/>
      <x:c r="PEJ5882" s="25"/>
      <x:c r="PEK5882" s="25"/>
      <x:c r="PEL5882" s="25"/>
      <x:c r="PEM5882" s="25"/>
      <x:c r="PEN5882" s="25"/>
      <x:c r="PEO5882" s="25"/>
      <x:c r="PEP5882" s="25"/>
      <x:c r="PEQ5882" s="25"/>
      <x:c r="PER5882" s="25"/>
      <x:c r="PES5882" s="25"/>
      <x:c r="PET5882" s="25"/>
      <x:c r="PEU5882" s="25"/>
      <x:c r="PEV5882" s="25"/>
      <x:c r="PEW5882" s="25"/>
      <x:c r="PEX5882" s="25"/>
      <x:c r="PEY5882" s="25"/>
      <x:c r="PEZ5882" s="25"/>
      <x:c r="PFA5882" s="25"/>
      <x:c r="PFB5882" s="25"/>
      <x:c r="PFC5882" s="25"/>
      <x:c r="PFD5882" s="25"/>
      <x:c r="PFE5882" s="25"/>
      <x:c r="PFF5882" s="25"/>
      <x:c r="PFG5882" s="25"/>
      <x:c r="PFH5882" s="25"/>
      <x:c r="PFI5882" s="25"/>
      <x:c r="PFJ5882" s="25"/>
      <x:c r="PFK5882" s="25"/>
      <x:c r="PFL5882" s="25"/>
      <x:c r="PFM5882" s="25"/>
      <x:c r="PFN5882" s="25"/>
      <x:c r="PFO5882" s="25"/>
      <x:c r="PFP5882" s="25"/>
      <x:c r="PFQ5882" s="25"/>
      <x:c r="PFR5882" s="25"/>
      <x:c r="PFS5882" s="25"/>
      <x:c r="PFT5882" s="25"/>
      <x:c r="PFU5882" s="25"/>
      <x:c r="PFV5882" s="25"/>
      <x:c r="PFW5882" s="25"/>
      <x:c r="PFX5882" s="25"/>
      <x:c r="PFY5882" s="25"/>
      <x:c r="PFZ5882" s="25"/>
      <x:c r="PGA5882" s="25"/>
      <x:c r="PGB5882" s="25"/>
      <x:c r="PGC5882" s="25"/>
      <x:c r="PGD5882" s="25"/>
      <x:c r="PGE5882" s="25"/>
      <x:c r="PGF5882" s="25"/>
      <x:c r="PGG5882" s="25"/>
      <x:c r="PGH5882" s="25"/>
      <x:c r="PGI5882" s="25"/>
      <x:c r="PGJ5882" s="25"/>
      <x:c r="PGK5882" s="25"/>
      <x:c r="PGL5882" s="25"/>
      <x:c r="PGM5882" s="25"/>
      <x:c r="PGN5882" s="25"/>
      <x:c r="PGO5882" s="25"/>
      <x:c r="PGP5882" s="25"/>
      <x:c r="PGQ5882" s="25"/>
      <x:c r="PGR5882" s="25"/>
      <x:c r="PGS5882" s="25"/>
      <x:c r="PGT5882" s="25"/>
      <x:c r="PGU5882" s="25"/>
      <x:c r="PGV5882" s="25"/>
      <x:c r="PGW5882" s="25"/>
      <x:c r="PGX5882" s="25"/>
      <x:c r="PGY5882" s="25"/>
      <x:c r="PGZ5882" s="25"/>
      <x:c r="PHA5882" s="25"/>
      <x:c r="PHB5882" s="25"/>
      <x:c r="PHC5882" s="25"/>
      <x:c r="PHD5882" s="25"/>
      <x:c r="PHE5882" s="25"/>
      <x:c r="PHF5882" s="25"/>
      <x:c r="PHG5882" s="25"/>
      <x:c r="PHH5882" s="25"/>
      <x:c r="PHI5882" s="25"/>
      <x:c r="PHJ5882" s="25"/>
      <x:c r="PHK5882" s="25"/>
      <x:c r="PHL5882" s="25"/>
      <x:c r="PHM5882" s="25"/>
      <x:c r="PHN5882" s="25"/>
      <x:c r="PHO5882" s="25"/>
      <x:c r="PHP5882" s="25"/>
      <x:c r="PHQ5882" s="25"/>
      <x:c r="PHR5882" s="25"/>
      <x:c r="PHS5882" s="25"/>
      <x:c r="PHT5882" s="25"/>
      <x:c r="PHU5882" s="25"/>
      <x:c r="PHV5882" s="25"/>
      <x:c r="PHW5882" s="25"/>
      <x:c r="PHX5882" s="25"/>
      <x:c r="PHY5882" s="25"/>
      <x:c r="PHZ5882" s="25"/>
      <x:c r="PIA5882" s="25"/>
      <x:c r="PIB5882" s="25"/>
      <x:c r="PIC5882" s="25"/>
      <x:c r="PID5882" s="25"/>
      <x:c r="PIE5882" s="25"/>
      <x:c r="PIF5882" s="25"/>
      <x:c r="PIG5882" s="25"/>
      <x:c r="PIH5882" s="25"/>
      <x:c r="PII5882" s="25"/>
      <x:c r="PIJ5882" s="25"/>
      <x:c r="PIK5882" s="25"/>
      <x:c r="PIL5882" s="25"/>
      <x:c r="PIM5882" s="25"/>
      <x:c r="PIN5882" s="25"/>
      <x:c r="PIO5882" s="25"/>
      <x:c r="PIP5882" s="25"/>
      <x:c r="PIQ5882" s="25"/>
      <x:c r="PIR5882" s="25"/>
      <x:c r="PIS5882" s="25"/>
      <x:c r="PIT5882" s="25"/>
      <x:c r="PIU5882" s="25"/>
      <x:c r="PIV5882" s="25"/>
      <x:c r="PIW5882" s="25"/>
      <x:c r="PIX5882" s="25"/>
      <x:c r="PIY5882" s="25"/>
      <x:c r="PIZ5882" s="25"/>
      <x:c r="PJA5882" s="25"/>
      <x:c r="PJB5882" s="25"/>
      <x:c r="PJC5882" s="25"/>
      <x:c r="PJD5882" s="25"/>
      <x:c r="PJE5882" s="25"/>
      <x:c r="PJF5882" s="25"/>
      <x:c r="PJG5882" s="25"/>
      <x:c r="PJH5882" s="25"/>
      <x:c r="PJI5882" s="25"/>
      <x:c r="PJJ5882" s="25"/>
      <x:c r="PJK5882" s="25"/>
      <x:c r="PJL5882" s="25"/>
      <x:c r="PJM5882" s="25"/>
      <x:c r="PJN5882" s="25"/>
      <x:c r="PJO5882" s="25"/>
      <x:c r="PJP5882" s="25"/>
      <x:c r="PJQ5882" s="25"/>
      <x:c r="PJR5882" s="25"/>
      <x:c r="PJS5882" s="25"/>
      <x:c r="PJT5882" s="25"/>
      <x:c r="PJU5882" s="25"/>
      <x:c r="PJV5882" s="25"/>
      <x:c r="PJW5882" s="25"/>
      <x:c r="PJX5882" s="25"/>
      <x:c r="PJY5882" s="25"/>
      <x:c r="PJZ5882" s="25"/>
      <x:c r="PKA5882" s="25"/>
      <x:c r="PKB5882" s="25"/>
      <x:c r="PKC5882" s="25"/>
      <x:c r="PKD5882" s="25"/>
      <x:c r="PKE5882" s="25"/>
      <x:c r="PKF5882" s="25"/>
      <x:c r="PKG5882" s="25"/>
      <x:c r="PKH5882" s="25"/>
      <x:c r="PKI5882" s="25"/>
      <x:c r="PKJ5882" s="25"/>
      <x:c r="PKK5882" s="25"/>
      <x:c r="PKL5882" s="25"/>
      <x:c r="PKM5882" s="25"/>
      <x:c r="PKN5882" s="25"/>
      <x:c r="PKO5882" s="25"/>
      <x:c r="PKP5882" s="25"/>
      <x:c r="PKQ5882" s="25"/>
      <x:c r="PKR5882" s="25"/>
      <x:c r="PKS5882" s="25"/>
      <x:c r="PKT5882" s="25"/>
      <x:c r="PKU5882" s="25"/>
      <x:c r="PKV5882" s="25"/>
      <x:c r="PKW5882" s="25"/>
      <x:c r="PKX5882" s="25"/>
      <x:c r="PKY5882" s="25"/>
      <x:c r="PKZ5882" s="25"/>
      <x:c r="PLA5882" s="25"/>
      <x:c r="PLB5882" s="25"/>
      <x:c r="PLC5882" s="25"/>
      <x:c r="PLD5882" s="25"/>
      <x:c r="PLE5882" s="25"/>
      <x:c r="PLF5882" s="25"/>
      <x:c r="PLG5882" s="25"/>
      <x:c r="PLH5882" s="25"/>
      <x:c r="PLI5882" s="25"/>
      <x:c r="PLJ5882" s="25"/>
      <x:c r="PLK5882" s="25"/>
      <x:c r="PLL5882" s="25"/>
      <x:c r="PLM5882" s="25"/>
      <x:c r="PLN5882" s="25"/>
      <x:c r="PLO5882" s="25"/>
      <x:c r="PLP5882" s="25"/>
      <x:c r="PLQ5882" s="25"/>
      <x:c r="PLR5882" s="25"/>
      <x:c r="PLS5882" s="25"/>
      <x:c r="PLT5882" s="25"/>
      <x:c r="PLU5882" s="25"/>
      <x:c r="PLV5882" s="25"/>
      <x:c r="PLW5882" s="25"/>
      <x:c r="PLX5882" s="25"/>
      <x:c r="PLY5882" s="25"/>
      <x:c r="PLZ5882" s="25"/>
      <x:c r="PMA5882" s="25"/>
      <x:c r="PMB5882" s="25"/>
      <x:c r="PMC5882" s="25"/>
      <x:c r="PMD5882" s="25"/>
      <x:c r="PME5882" s="25"/>
      <x:c r="PMF5882" s="25"/>
      <x:c r="PMG5882" s="25"/>
      <x:c r="PMH5882" s="25"/>
      <x:c r="PMI5882" s="25"/>
      <x:c r="PMJ5882" s="25"/>
      <x:c r="PMK5882" s="25"/>
      <x:c r="PML5882" s="25"/>
      <x:c r="PMM5882" s="25"/>
      <x:c r="PMN5882" s="25"/>
      <x:c r="PMO5882" s="25"/>
      <x:c r="PMP5882" s="25"/>
      <x:c r="PMQ5882" s="25"/>
      <x:c r="PMR5882" s="25"/>
      <x:c r="PMS5882" s="25"/>
      <x:c r="PMT5882" s="25"/>
      <x:c r="PMU5882" s="25"/>
      <x:c r="PMV5882" s="25"/>
      <x:c r="PMW5882" s="25"/>
      <x:c r="PMX5882" s="25"/>
      <x:c r="PMY5882" s="25"/>
      <x:c r="PMZ5882" s="25"/>
      <x:c r="PNA5882" s="25"/>
      <x:c r="PNB5882" s="25"/>
      <x:c r="PNC5882" s="25"/>
      <x:c r="PND5882" s="25"/>
      <x:c r="PNE5882" s="25"/>
      <x:c r="PNF5882" s="25"/>
      <x:c r="PNG5882" s="25"/>
      <x:c r="PNH5882" s="25"/>
      <x:c r="PNI5882" s="25"/>
      <x:c r="PNJ5882" s="25"/>
      <x:c r="PNK5882" s="25"/>
      <x:c r="PNL5882" s="25"/>
      <x:c r="PNM5882" s="25"/>
      <x:c r="PNN5882" s="25"/>
      <x:c r="PNO5882" s="25"/>
      <x:c r="PNP5882" s="25"/>
      <x:c r="PNQ5882" s="25"/>
      <x:c r="PNR5882" s="25"/>
      <x:c r="PNS5882" s="25"/>
      <x:c r="PNT5882" s="25"/>
      <x:c r="PNU5882" s="25"/>
      <x:c r="PNV5882" s="25"/>
      <x:c r="PNW5882" s="25"/>
      <x:c r="PNX5882" s="25"/>
      <x:c r="PNY5882" s="25"/>
      <x:c r="PNZ5882" s="25"/>
      <x:c r="POA5882" s="25"/>
      <x:c r="POB5882" s="25"/>
      <x:c r="POC5882" s="25"/>
      <x:c r="POD5882" s="25"/>
      <x:c r="POE5882" s="25"/>
      <x:c r="POF5882" s="25"/>
      <x:c r="POG5882" s="25"/>
      <x:c r="POH5882" s="25"/>
      <x:c r="POI5882" s="25"/>
      <x:c r="POJ5882" s="25"/>
      <x:c r="POK5882" s="25"/>
      <x:c r="POL5882" s="25"/>
      <x:c r="POM5882" s="25"/>
      <x:c r="PON5882" s="25"/>
      <x:c r="POO5882" s="25"/>
      <x:c r="POP5882" s="25"/>
      <x:c r="POQ5882" s="25"/>
      <x:c r="POR5882" s="25"/>
      <x:c r="POS5882" s="25"/>
      <x:c r="POT5882" s="25"/>
      <x:c r="POU5882" s="25"/>
      <x:c r="POV5882" s="25"/>
      <x:c r="POW5882" s="25"/>
      <x:c r="POX5882" s="25"/>
      <x:c r="POY5882" s="25"/>
      <x:c r="POZ5882" s="25"/>
      <x:c r="PPA5882" s="25"/>
      <x:c r="PPB5882" s="25"/>
      <x:c r="PPC5882" s="25"/>
      <x:c r="PPD5882" s="25"/>
      <x:c r="PPE5882" s="25"/>
      <x:c r="PPF5882" s="25"/>
      <x:c r="PPG5882" s="25"/>
      <x:c r="PPH5882" s="25"/>
      <x:c r="PPI5882" s="25"/>
      <x:c r="PPJ5882" s="25"/>
      <x:c r="PPK5882" s="25"/>
      <x:c r="PPL5882" s="25"/>
      <x:c r="PPM5882" s="25"/>
      <x:c r="PPN5882" s="25"/>
      <x:c r="PPO5882" s="25"/>
      <x:c r="PPP5882" s="25"/>
      <x:c r="PPQ5882" s="25"/>
      <x:c r="PPR5882" s="25"/>
      <x:c r="PPS5882" s="25"/>
      <x:c r="PPT5882" s="25"/>
      <x:c r="PPU5882" s="25"/>
      <x:c r="PPV5882" s="25"/>
      <x:c r="PPW5882" s="25"/>
      <x:c r="PPX5882" s="25"/>
      <x:c r="PPY5882" s="25"/>
      <x:c r="PPZ5882" s="25"/>
      <x:c r="PQA5882" s="25"/>
      <x:c r="PQB5882" s="25"/>
      <x:c r="PQC5882" s="25"/>
      <x:c r="PQD5882" s="25"/>
      <x:c r="PQE5882" s="25"/>
      <x:c r="PQF5882" s="25"/>
      <x:c r="PQG5882" s="25"/>
      <x:c r="PQH5882" s="25"/>
      <x:c r="PQI5882" s="25"/>
      <x:c r="PQJ5882" s="25"/>
      <x:c r="PQK5882" s="25"/>
      <x:c r="PQL5882" s="25"/>
      <x:c r="PQM5882" s="25"/>
      <x:c r="PQN5882" s="25"/>
      <x:c r="PQO5882" s="25"/>
      <x:c r="PQP5882" s="25"/>
      <x:c r="PQQ5882" s="25"/>
      <x:c r="PQR5882" s="25"/>
      <x:c r="PQS5882" s="25"/>
      <x:c r="PQT5882" s="25"/>
      <x:c r="PQU5882" s="25"/>
      <x:c r="PQV5882" s="25"/>
      <x:c r="PQW5882" s="25"/>
      <x:c r="PQX5882" s="25"/>
      <x:c r="PQY5882" s="25"/>
      <x:c r="PQZ5882" s="25"/>
      <x:c r="PRA5882" s="25"/>
      <x:c r="PRB5882" s="25"/>
      <x:c r="PRC5882" s="25"/>
      <x:c r="PRD5882" s="25"/>
      <x:c r="PRE5882" s="25"/>
      <x:c r="PRF5882" s="25"/>
      <x:c r="PRG5882" s="25"/>
      <x:c r="PRH5882" s="25"/>
      <x:c r="PRI5882" s="25"/>
      <x:c r="PRJ5882" s="25"/>
      <x:c r="PRK5882" s="25"/>
      <x:c r="PRL5882" s="25"/>
      <x:c r="PRM5882" s="25"/>
      <x:c r="PRN5882" s="25"/>
      <x:c r="PRO5882" s="25"/>
      <x:c r="PRP5882" s="25"/>
      <x:c r="PRQ5882" s="25"/>
      <x:c r="PRR5882" s="25"/>
      <x:c r="PRS5882" s="25"/>
      <x:c r="PRT5882" s="25"/>
      <x:c r="PRU5882" s="25"/>
      <x:c r="PRV5882" s="25"/>
      <x:c r="PRW5882" s="25"/>
      <x:c r="PRX5882" s="25"/>
      <x:c r="PRY5882" s="25"/>
      <x:c r="PRZ5882" s="25"/>
      <x:c r="PSA5882" s="25"/>
      <x:c r="PSB5882" s="25"/>
      <x:c r="PSC5882" s="25"/>
      <x:c r="PSD5882" s="25"/>
      <x:c r="PSE5882" s="25"/>
      <x:c r="PSF5882" s="25"/>
      <x:c r="PSG5882" s="25"/>
      <x:c r="PSH5882" s="25"/>
      <x:c r="PSI5882" s="25"/>
      <x:c r="PSJ5882" s="25"/>
      <x:c r="PSK5882" s="25"/>
      <x:c r="PSL5882" s="25"/>
      <x:c r="PSM5882" s="25"/>
      <x:c r="PSN5882" s="25"/>
      <x:c r="PSO5882" s="25"/>
      <x:c r="PSP5882" s="25"/>
      <x:c r="PSQ5882" s="25"/>
      <x:c r="PSR5882" s="25"/>
      <x:c r="PSS5882" s="25"/>
      <x:c r="PST5882" s="25"/>
      <x:c r="PSU5882" s="25"/>
      <x:c r="PSV5882" s="25"/>
      <x:c r="PSW5882" s="25"/>
      <x:c r="PSX5882" s="25"/>
      <x:c r="PSY5882" s="25"/>
      <x:c r="PSZ5882" s="25"/>
      <x:c r="PTA5882" s="25"/>
      <x:c r="PTB5882" s="25"/>
      <x:c r="PTC5882" s="25"/>
      <x:c r="PTD5882" s="25"/>
      <x:c r="PTE5882" s="25"/>
      <x:c r="PTF5882" s="25"/>
      <x:c r="PTG5882" s="25"/>
      <x:c r="PTH5882" s="25"/>
      <x:c r="PTI5882" s="25"/>
      <x:c r="PTJ5882" s="25"/>
      <x:c r="PTK5882" s="25"/>
      <x:c r="PTL5882" s="25"/>
      <x:c r="PTM5882" s="25"/>
      <x:c r="PTN5882" s="25"/>
      <x:c r="PTO5882" s="25"/>
      <x:c r="PTP5882" s="25"/>
      <x:c r="PTQ5882" s="25"/>
      <x:c r="PTR5882" s="25"/>
      <x:c r="PTS5882" s="25"/>
      <x:c r="PTT5882" s="25"/>
      <x:c r="PTU5882" s="25"/>
      <x:c r="PTV5882" s="25"/>
      <x:c r="PTW5882" s="25"/>
      <x:c r="PTX5882" s="25"/>
      <x:c r="PTY5882" s="25"/>
      <x:c r="PTZ5882" s="25"/>
      <x:c r="PUA5882" s="25"/>
      <x:c r="PUB5882" s="25"/>
      <x:c r="PUC5882" s="25"/>
      <x:c r="PUD5882" s="25"/>
      <x:c r="PUE5882" s="25"/>
      <x:c r="PUF5882" s="25"/>
      <x:c r="PUG5882" s="25"/>
      <x:c r="PUH5882" s="25"/>
      <x:c r="PUI5882" s="25"/>
      <x:c r="PUJ5882" s="25"/>
      <x:c r="PUK5882" s="25"/>
      <x:c r="PUL5882" s="25"/>
      <x:c r="PUM5882" s="25"/>
      <x:c r="PUN5882" s="25"/>
      <x:c r="PUO5882" s="25"/>
      <x:c r="PUP5882" s="25"/>
      <x:c r="PUQ5882" s="25"/>
      <x:c r="PUR5882" s="25"/>
      <x:c r="PUS5882" s="25"/>
      <x:c r="PUT5882" s="25"/>
      <x:c r="PUU5882" s="25"/>
      <x:c r="PUV5882" s="25"/>
      <x:c r="PUW5882" s="25"/>
      <x:c r="PUX5882" s="25"/>
      <x:c r="PUY5882" s="25"/>
      <x:c r="PUZ5882" s="25"/>
      <x:c r="PVA5882" s="25"/>
      <x:c r="PVB5882" s="25"/>
      <x:c r="PVC5882" s="25"/>
      <x:c r="PVD5882" s="25"/>
      <x:c r="PVE5882" s="25"/>
      <x:c r="PVF5882" s="25"/>
      <x:c r="PVG5882" s="25"/>
      <x:c r="PVH5882" s="25"/>
      <x:c r="PVI5882" s="25"/>
      <x:c r="PVJ5882" s="25"/>
      <x:c r="PVK5882" s="25"/>
      <x:c r="PVL5882" s="25"/>
      <x:c r="PVM5882" s="25"/>
      <x:c r="PVN5882" s="25"/>
      <x:c r="PVO5882" s="25"/>
      <x:c r="PVP5882" s="25"/>
      <x:c r="PVQ5882" s="25"/>
      <x:c r="PVR5882" s="25"/>
      <x:c r="PVS5882" s="25"/>
      <x:c r="PVT5882" s="25"/>
      <x:c r="PVU5882" s="25"/>
      <x:c r="PVV5882" s="25"/>
      <x:c r="PVW5882" s="25"/>
      <x:c r="PVX5882" s="25"/>
      <x:c r="PVY5882" s="25"/>
      <x:c r="PVZ5882" s="25"/>
      <x:c r="PWA5882" s="25"/>
      <x:c r="PWB5882" s="25"/>
      <x:c r="PWC5882" s="25"/>
      <x:c r="PWD5882" s="25"/>
      <x:c r="PWE5882" s="25"/>
      <x:c r="PWF5882" s="25"/>
      <x:c r="PWG5882" s="25"/>
      <x:c r="PWH5882" s="25"/>
      <x:c r="PWI5882" s="25"/>
      <x:c r="PWJ5882" s="25"/>
      <x:c r="PWK5882" s="25"/>
      <x:c r="PWL5882" s="25"/>
      <x:c r="PWM5882" s="25"/>
      <x:c r="PWN5882" s="25"/>
      <x:c r="PWO5882" s="25"/>
      <x:c r="PWP5882" s="25"/>
      <x:c r="PWQ5882" s="25"/>
      <x:c r="PWR5882" s="25"/>
      <x:c r="PWS5882" s="25"/>
      <x:c r="PWT5882" s="25"/>
      <x:c r="PWU5882" s="25"/>
      <x:c r="PWV5882" s="25"/>
      <x:c r="PWW5882" s="25"/>
      <x:c r="PWX5882" s="25"/>
      <x:c r="PWY5882" s="25"/>
      <x:c r="PWZ5882" s="25"/>
      <x:c r="PXA5882" s="25"/>
      <x:c r="PXB5882" s="25"/>
      <x:c r="PXC5882" s="25"/>
      <x:c r="PXD5882" s="25"/>
      <x:c r="PXE5882" s="25"/>
      <x:c r="PXF5882" s="25"/>
      <x:c r="PXG5882" s="25"/>
      <x:c r="PXH5882" s="25"/>
      <x:c r="PXI5882" s="25"/>
      <x:c r="PXJ5882" s="25"/>
      <x:c r="PXK5882" s="25"/>
      <x:c r="PXL5882" s="25"/>
      <x:c r="PXM5882" s="25"/>
      <x:c r="PXN5882" s="25"/>
      <x:c r="PXO5882" s="25"/>
      <x:c r="PXP5882" s="25"/>
      <x:c r="PXQ5882" s="25"/>
      <x:c r="PXR5882" s="25"/>
      <x:c r="PXS5882" s="25"/>
      <x:c r="PXT5882" s="25"/>
      <x:c r="PXU5882" s="25"/>
      <x:c r="PXV5882" s="25"/>
      <x:c r="PXW5882" s="25"/>
      <x:c r="PXX5882" s="25"/>
      <x:c r="PXY5882" s="25"/>
      <x:c r="PXZ5882" s="25"/>
      <x:c r="PYA5882" s="25"/>
      <x:c r="PYB5882" s="25"/>
      <x:c r="PYC5882" s="25"/>
      <x:c r="PYD5882" s="25"/>
      <x:c r="PYE5882" s="25"/>
      <x:c r="PYF5882" s="25"/>
      <x:c r="PYG5882" s="25"/>
      <x:c r="PYH5882" s="25"/>
      <x:c r="PYI5882" s="25"/>
      <x:c r="PYJ5882" s="25"/>
      <x:c r="PYK5882" s="25"/>
      <x:c r="PYL5882" s="25"/>
      <x:c r="PYM5882" s="25"/>
      <x:c r="PYN5882" s="25"/>
      <x:c r="PYO5882" s="25"/>
      <x:c r="PYP5882" s="25"/>
      <x:c r="PYQ5882" s="25"/>
      <x:c r="PYR5882" s="25"/>
      <x:c r="PYS5882" s="25"/>
      <x:c r="PYT5882" s="25"/>
      <x:c r="PYU5882" s="25"/>
      <x:c r="PYV5882" s="25"/>
      <x:c r="PYW5882" s="25"/>
      <x:c r="PYX5882" s="25"/>
      <x:c r="PYY5882" s="25"/>
      <x:c r="PYZ5882" s="25"/>
      <x:c r="PZA5882" s="25"/>
      <x:c r="PZB5882" s="25"/>
      <x:c r="PZC5882" s="25"/>
      <x:c r="PZD5882" s="25"/>
      <x:c r="PZE5882" s="25"/>
      <x:c r="PZF5882" s="25"/>
      <x:c r="PZG5882" s="25"/>
      <x:c r="PZH5882" s="25"/>
      <x:c r="PZI5882" s="25"/>
      <x:c r="PZJ5882" s="25"/>
      <x:c r="PZK5882" s="25"/>
      <x:c r="PZL5882" s="25"/>
      <x:c r="PZM5882" s="25"/>
      <x:c r="PZN5882" s="25"/>
      <x:c r="PZO5882" s="25"/>
      <x:c r="PZP5882" s="25"/>
      <x:c r="PZQ5882" s="25"/>
      <x:c r="PZR5882" s="25"/>
      <x:c r="PZS5882" s="25"/>
      <x:c r="PZT5882" s="25"/>
      <x:c r="PZU5882" s="25"/>
      <x:c r="PZV5882" s="25"/>
      <x:c r="PZW5882" s="25"/>
      <x:c r="PZX5882" s="25"/>
      <x:c r="PZY5882" s="25"/>
      <x:c r="PZZ5882" s="25"/>
      <x:c r="QAA5882" s="25"/>
      <x:c r="QAB5882" s="25"/>
      <x:c r="QAC5882" s="25"/>
      <x:c r="QAD5882" s="25"/>
      <x:c r="QAE5882" s="25"/>
      <x:c r="QAF5882" s="25"/>
      <x:c r="QAG5882" s="25"/>
      <x:c r="QAH5882" s="25"/>
      <x:c r="QAI5882" s="25"/>
      <x:c r="QAJ5882" s="25"/>
      <x:c r="QAK5882" s="25"/>
      <x:c r="QAL5882" s="25"/>
      <x:c r="QAM5882" s="25"/>
      <x:c r="QAN5882" s="25"/>
      <x:c r="QAO5882" s="25"/>
      <x:c r="QAP5882" s="25"/>
      <x:c r="QAQ5882" s="25"/>
      <x:c r="QAR5882" s="25"/>
      <x:c r="QAS5882" s="25"/>
      <x:c r="QAT5882" s="25"/>
      <x:c r="QAU5882" s="25"/>
      <x:c r="QAV5882" s="25"/>
      <x:c r="QAW5882" s="25"/>
      <x:c r="QAX5882" s="25"/>
      <x:c r="QAY5882" s="25"/>
      <x:c r="QAZ5882" s="25"/>
      <x:c r="QBA5882" s="25"/>
      <x:c r="QBB5882" s="25"/>
      <x:c r="QBC5882" s="25"/>
      <x:c r="QBD5882" s="25"/>
      <x:c r="QBE5882" s="25"/>
      <x:c r="QBF5882" s="25"/>
      <x:c r="QBG5882" s="25"/>
      <x:c r="QBH5882" s="25"/>
      <x:c r="QBI5882" s="25"/>
      <x:c r="QBJ5882" s="25"/>
      <x:c r="QBK5882" s="25"/>
      <x:c r="QBL5882" s="25"/>
      <x:c r="QBM5882" s="25"/>
      <x:c r="QBN5882" s="25"/>
      <x:c r="QBO5882" s="25"/>
      <x:c r="QBP5882" s="25"/>
      <x:c r="QBQ5882" s="25"/>
      <x:c r="QBR5882" s="25"/>
      <x:c r="QBS5882" s="25"/>
      <x:c r="QBT5882" s="25"/>
      <x:c r="QBU5882" s="25"/>
      <x:c r="QBV5882" s="25"/>
      <x:c r="QBW5882" s="25"/>
      <x:c r="QBX5882" s="25"/>
      <x:c r="QBY5882" s="25"/>
      <x:c r="QBZ5882" s="25"/>
      <x:c r="QCA5882" s="25"/>
      <x:c r="QCB5882" s="25"/>
      <x:c r="QCC5882" s="25"/>
      <x:c r="QCD5882" s="25"/>
      <x:c r="QCE5882" s="25"/>
      <x:c r="QCF5882" s="25"/>
      <x:c r="QCG5882" s="25"/>
      <x:c r="QCH5882" s="25"/>
      <x:c r="QCI5882" s="25"/>
      <x:c r="QCJ5882" s="25"/>
      <x:c r="QCK5882" s="25"/>
      <x:c r="QCL5882" s="25"/>
      <x:c r="QCM5882" s="25"/>
      <x:c r="QCN5882" s="25"/>
      <x:c r="QCO5882" s="25"/>
      <x:c r="QCP5882" s="25"/>
      <x:c r="QCQ5882" s="25"/>
      <x:c r="QCR5882" s="25"/>
      <x:c r="QCS5882" s="25"/>
      <x:c r="QCT5882" s="25"/>
      <x:c r="QCU5882" s="25"/>
      <x:c r="QCV5882" s="25"/>
      <x:c r="QCW5882" s="25"/>
      <x:c r="QCX5882" s="25"/>
      <x:c r="QCY5882" s="25"/>
      <x:c r="QCZ5882" s="25"/>
      <x:c r="QDA5882" s="25"/>
      <x:c r="QDB5882" s="25"/>
      <x:c r="QDC5882" s="25"/>
      <x:c r="QDD5882" s="25"/>
      <x:c r="QDE5882" s="25"/>
      <x:c r="QDF5882" s="25"/>
      <x:c r="QDG5882" s="25"/>
      <x:c r="QDH5882" s="25"/>
      <x:c r="QDI5882" s="25"/>
      <x:c r="QDJ5882" s="25"/>
      <x:c r="QDK5882" s="25"/>
      <x:c r="QDL5882" s="25"/>
      <x:c r="QDM5882" s="25"/>
      <x:c r="QDN5882" s="25"/>
      <x:c r="QDO5882" s="25"/>
      <x:c r="QDP5882" s="25"/>
      <x:c r="QDQ5882" s="25"/>
      <x:c r="QDR5882" s="25"/>
      <x:c r="QDS5882" s="25"/>
      <x:c r="QDT5882" s="25"/>
      <x:c r="QDU5882" s="25"/>
      <x:c r="QDV5882" s="25"/>
      <x:c r="QDW5882" s="25"/>
      <x:c r="QDX5882" s="25"/>
      <x:c r="QDY5882" s="25"/>
      <x:c r="QDZ5882" s="25"/>
      <x:c r="QEA5882" s="25"/>
      <x:c r="QEB5882" s="25"/>
      <x:c r="QEC5882" s="25"/>
      <x:c r="QED5882" s="25"/>
      <x:c r="QEE5882" s="25"/>
      <x:c r="QEF5882" s="25"/>
      <x:c r="QEG5882" s="25"/>
      <x:c r="QEH5882" s="25"/>
      <x:c r="QEI5882" s="25"/>
      <x:c r="QEJ5882" s="25"/>
      <x:c r="QEK5882" s="25"/>
      <x:c r="QEL5882" s="25"/>
      <x:c r="QEM5882" s="25"/>
      <x:c r="QEN5882" s="25"/>
      <x:c r="QEO5882" s="25"/>
      <x:c r="QEP5882" s="25"/>
      <x:c r="QEQ5882" s="25"/>
      <x:c r="QER5882" s="25"/>
      <x:c r="QES5882" s="25"/>
      <x:c r="QET5882" s="25"/>
      <x:c r="QEU5882" s="25"/>
      <x:c r="QEV5882" s="25"/>
      <x:c r="QEW5882" s="25"/>
      <x:c r="QEX5882" s="25"/>
      <x:c r="QEY5882" s="25"/>
      <x:c r="QEZ5882" s="25"/>
      <x:c r="QFA5882" s="25"/>
      <x:c r="QFB5882" s="25"/>
      <x:c r="QFC5882" s="25"/>
      <x:c r="QFD5882" s="25"/>
      <x:c r="QFE5882" s="25"/>
      <x:c r="QFF5882" s="25"/>
      <x:c r="QFG5882" s="25"/>
      <x:c r="QFH5882" s="25"/>
      <x:c r="QFI5882" s="25"/>
      <x:c r="QFJ5882" s="25"/>
      <x:c r="QFK5882" s="25"/>
      <x:c r="QFL5882" s="25"/>
      <x:c r="QFM5882" s="25"/>
      <x:c r="QFN5882" s="25"/>
      <x:c r="QFO5882" s="25"/>
      <x:c r="QFP5882" s="25"/>
      <x:c r="QFQ5882" s="25"/>
      <x:c r="QFR5882" s="25"/>
      <x:c r="QFS5882" s="25"/>
      <x:c r="QFT5882" s="25"/>
      <x:c r="QFU5882" s="25"/>
      <x:c r="QFV5882" s="25"/>
      <x:c r="QFW5882" s="25"/>
      <x:c r="QFX5882" s="25"/>
      <x:c r="QFY5882" s="25"/>
      <x:c r="QFZ5882" s="25"/>
      <x:c r="QGA5882" s="25"/>
      <x:c r="QGB5882" s="25"/>
      <x:c r="QGC5882" s="25"/>
      <x:c r="QGD5882" s="25"/>
      <x:c r="QGE5882" s="25"/>
      <x:c r="QGF5882" s="25"/>
      <x:c r="QGG5882" s="25"/>
      <x:c r="QGH5882" s="25"/>
      <x:c r="QGI5882" s="25"/>
      <x:c r="QGJ5882" s="25"/>
      <x:c r="QGK5882" s="25"/>
      <x:c r="QGL5882" s="25"/>
      <x:c r="QGM5882" s="25"/>
      <x:c r="QGN5882" s="25"/>
      <x:c r="QGO5882" s="25"/>
      <x:c r="QGP5882" s="25"/>
      <x:c r="QGQ5882" s="25"/>
      <x:c r="QGR5882" s="25"/>
      <x:c r="QGS5882" s="25"/>
      <x:c r="QGT5882" s="25"/>
      <x:c r="QGU5882" s="25"/>
      <x:c r="QGV5882" s="25"/>
      <x:c r="QGW5882" s="25"/>
      <x:c r="QGX5882" s="25"/>
      <x:c r="QGY5882" s="25"/>
      <x:c r="QGZ5882" s="25"/>
      <x:c r="QHA5882" s="25"/>
      <x:c r="QHB5882" s="25"/>
      <x:c r="QHC5882" s="25"/>
      <x:c r="QHD5882" s="25"/>
      <x:c r="QHE5882" s="25"/>
      <x:c r="QHF5882" s="25"/>
      <x:c r="QHG5882" s="25"/>
      <x:c r="QHH5882" s="25"/>
      <x:c r="QHI5882" s="25"/>
      <x:c r="QHJ5882" s="25"/>
      <x:c r="QHK5882" s="25"/>
      <x:c r="QHL5882" s="25"/>
      <x:c r="QHM5882" s="25"/>
      <x:c r="QHN5882" s="25"/>
      <x:c r="QHO5882" s="25"/>
      <x:c r="QHP5882" s="25"/>
      <x:c r="QHQ5882" s="25"/>
      <x:c r="QHR5882" s="25"/>
      <x:c r="QHS5882" s="25"/>
      <x:c r="QHT5882" s="25"/>
      <x:c r="QHU5882" s="25"/>
      <x:c r="QHV5882" s="25"/>
      <x:c r="QHW5882" s="25"/>
      <x:c r="QHX5882" s="25"/>
      <x:c r="QHY5882" s="25"/>
      <x:c r="QHZ5882" s="25"/>
      <x:c r="QIA5882" s="25"/>
      <x:c r="QIB5882" s="25"/>
      <x:c r="QIC5882" s="25"/>
      <x:c r="QID5882" s="25"/>
      <x:c r="QIE5882" s="25"/>
      <x:c r="QIF5882" s="25"/>
      <x:c r="QIG5882" s="25"/>
      <x:c r="QIH5882" s="25"/>
      <x:c r="QII5882" s="25"/>
      <x:c r="QIJ5882" s="25"/>
      <x:c r="QIK5882" s="25"/>
      <x:c r="QIL5882" s="25"/>
      <x:c r="QIM5882" s="25"/>
      <x:c r="QIN5882" s="25"/>
      <x:c r="QIO5882" s="25"/>
      <x:c r="QIP5882" s="25"/>
      <x:c r="QIQ5882" s="25"/>
      <x:c r="QIR5882" s="25"/>
      <x:c r="QIS5882" s="25"/>
      <x:c r="QIT5882" s="25"/>
      <x:c r="QIU5882" s="25"/>
      <x:c r="QIV5882" s="25"/>
      <x:c r="QIW5882" s="25"/>
      <x:c r="QIX5882" s="25"/>
      <x:c r="QIY5882" s="25"/>
      <x:c r="QIZ5882" s="25"/>
      <x:c r="QJA5882" s="25"/>
      <x:c r="QJB5882" s="25"/>
      <x:c r="QJC5882" s="25"/>
      <x:c r="QJD5882" s="25"/>
      <x:c r="QJE5882" s="25"/>
      <x:c r="QJF5882" s="25"/>
      <x:c r="QJG5882" s="25"/>
      <x:c r="QJH5882" s="25"/>
      <x:c r="QJI5882" s="25"/>
      <x:c r="QJJ5882" s="25"/>
      <x:c r="QJK5882" s="25"/>
      <x:c r="QJL5882" s="25"/>
      <x:c r="QJM5882" s="25"/>
      <x:c r="QJN5882" s="25"/>
      <x:c r="QJO5882" s="25"/>
      <x:c r="QJP5882" s="25"/>
      <x:c r="QJQ5882" s="25"/>
      <x:c r="QJR5882" s="25"/>
      <x:c r="QJS5882" s="25"/>
      <x:c r="QJT5882" s="25"/>
      <x:c r="QJU5882" s="25"/>
      <x:c r="QJV5882" s="25"/>
      <x:c r="QJW5882" s="25"/>
      <x:c r="QJX5882" s="25"/>
      <x:c r="QJY5882" s="25"/>
      <x:c r="QJZ5882" s="25"/>
      <x:c r="QKA5882" s="25"/>
      <x:c r="QKB5882" s="25"/>
      <x:c r="QKC5882" s="25"/>
      <x:c r="QKD5882" s="25"/>
      <x:c r="QKE5882" s="25"/>
      <x:c r="QKF5882" s="25"/>
      <x:c r="QKG5882" s="25"/>
      <x:c r="QKH5882" s="25"/>
      <x:c r="QKI5882" s="25"/>
      <x:c r="QKJ5882" s="25"/>
      <x:c r="QKK5882" s="25"/>
      <x:c r="QKL5882" s="25"/>
      <x:c r="QKM5882" s="25"/>
      <x:c r="QKN5882" s="25"/>
      <x:c r="QKO5882" s="25"/>
      <x:c r="QKP5882" s="25"/>
      <x:c r="QKQ5882" s="25"/>
      <x:c r="QKR5882" s="25"/>
      <x:c r="QKS5882" s="25"/>
      <x:c r="QKT5882" s="25"/>
      <x:c r="QKU5882" s="25"/>
      <x:c r="QKV5882" s="25"/>
      <x:c r="QKW5882" s="25"/>
      <x:c r="QKX5882" s="25"/>
      <x:c r="QKY5882" s="25"/>
      <x:c r="QKZ5882" s="25"/>
      <x:c r="QLA5882" s="25"/>
      <x:c r="QLB5882" s="25"/>
      <x:c r="QLC5882" s="25"/>
      <x:c r="QLD5882" s="25"/>
      <x:c r="QLE5882" s="25"/>
      <x:c r="QLF5882" s="25"/>
      <x:c r="QLG5882" s="25"/>
      <x:c r="QLH5882" s="25"/>
      <x:c r="QLI5882" s="25"/>
      <x:c r="QLJ5882" s="25"/>
      <x:c r="QLK5882" s="25"/>
      <x:c r="QLL5882" s="25"/>
      <x:c r="QLM5882" s="25"/>
      <x:c r="QLN5882" s="25"/>
      <x:c r="QLO5882" s="25"/>
      <x:c r="QLP5882" s="25"/>
      <x:c r="QLQ5882" s="25"/>
      <x:c r="QLR5882" s="25"/>
      <x:c r="QLS5882" s="25"/>
      <x:c r="QLT5882" s="25"/>
      <x:c r="QLU5882" s="25"/>
      <x:c r="QLV5882" s="25"/>
      <x:c r="QLW5882" s="25"/>
      <x:c r="QLX5882" s="25"/>
      <x:c r="QLY5882" s="25"/>
      <x:c r="QLZ5882" s="25"/>
      <x:c r="QMA5882" s="25"/>
      <x:c r="QMB5882" s="25"/>
      <x:c r="QMC5882" s="25"/>
      <x:c r="QMD5882" s="25"/>
      <x:c r="QME5882" s="25"/>
      <x:c r="QMF5882" s="25"/>
      <x:c r="QMG5882" s="25"/>
      <x:c r="QMH5882" s="25"/>
      <x:c r="QMI5882" s="25"/>
      <x:c r="QMJ5882" s="25"/>
      <x:c r="QMK5882" s="25"/>
      <x:c r="QML5882" s="25"/>
      <x:c r="QMM5882" s="25"/>
      <x:c r="QMN5882" s="25"/>
      <x:c r="QMO5882" s="25"/>
      <x:c r="QMP5882" s="25"/>
      <x:c r="QMQ5882" s="25"/>
      <x:c r="QMR5882" s="25"/>
      <x:c r="QMS5882" s="25"/>
      <x:c r="QMT5882" s="25"/>
      <x:c r="QMU5882" s="25"/>
      <x:c r="QMV5882" s="25"/>
      <x:c r="QMW5882" s="25"/>
      <x:c r="QMX5882" s="25"/>
      <x:c r="QMY5882" s="25"/>
      <x:c r="QMZ5882" s="25"/>
      <x:c r="QNA5882" s="25"/>
      <x:c r="QNB5882" s="25"/>
      <x:c r="QNC5882" s="25"/>
      <x:c r="QND5882" s="25"/>
      <x:c r="QNE5882" s="25"/>
      <x:c r="QNF5882" s="25"/>
      <x:c r="QNG5882" s="25"/>
      <x:c r="QNH5882" s="25"/>
      <x:c r="QNI5882" s="25"/>
      <x:c r="QNJ5882" s="25"/>
      <x:c r="QNK5882" s="25"/>
      <x:c r="QNL5882" s="25"/>
      <x:c r="QNM5882" s="25"/>
      <x:c r="QNN5882" s="25"/>
      <x:c r="QNO5882" s="25"/>
      <x:c r="QNP5882" s="25"/>
      <x:c r="QNQ5882" s="25"/>
      <x:c r="QNR5882" s="25"/>
      <x:c r="QNS5882" s="25"/>
      <x:c r="QNT5882" s="25"/>
      <x:c r="QNU5882" s="25"/>
      <x:c r="QNV5882" s="25"/>
      <x:c r="QNW5882" s="25"/>
      <x:c r="QNX5882" s="25"/>
      <x:c r="QNY5882" s="25"/>
      <x:c r="QNZ5882" s="25"/>
      <x:c r="QOA5882" s="25"/>
      <x:c r="QOB5882" s="25"/>
      <x:c r="QOC5882" s="25"/>
      <x:c r="QOD5882" s="25"/>
      <x:c r="QOE5882" s="25"/>
      <x:c r="QOF5882" s="25"/>
      <x:c r="QOG5882" s="25"/>
      <x:c r="QOH5882" s="25"/>
      <x:c r="QOI5882" s="25"/>
      <x:c r="QOJ5882" s="25"/>
      <x:c r="QOK5882" s="25"/>
      <x:c r="QOL5882" s="25"/>
      <x:c r="QOM5882" s="25"/>
      <x:c r="QON5882" s="25"/>
      <x:c r="QOO5882" s="25"/>
      <x:c r="QOP5882" s="25"/>
      <x:c r="QOQ5882" s="25"/>
      <x:c r="QOR5882" s="25"/>
      <x:c r="QOS5882" s="25"/>
      <x:c r="QOT5882" s="25"/>
      <x:c r="QOU5882" s="25"/>
      <x:c r="QOV5882" s="25"/>
      <x:c r="QOW5882" s="25"/>
      <x:c r="QOX5882" s="25"/>
      <x:c r="QOY5882" s="25"/>
      <x:c r="QOZ5882" s="25"/>
      <x:c r="QPA5882" s="25"/>
      <x:c r="QPB5882" s="25"/>
      <x:c r="QPC5882" s="25"/>
      <x:c r="QPD5882" s="25"/>
      <x:c r="QPE5882" s="25"/>
      <x:c r="QPF5882" s="25"/>
      <x:c r="QPG5882" s="25"/>
      <x:c r="QPH5882" s="25"/>
      <x:c r="QPI5882" s="25"/>
      <x:c r="QPJ5882" s="25"/>
      <x:c r="QPK5882" s="25"/>
      <x:c r="QPL5882" s="25"/>
      <x:c r="QPM5882" s="25"/>
      <x:c r="QPN5882" s="25"/>
      <x:c r="QPO5882" s="25"/>
      <x:c r="QPP5882" s="25"/>
      <x:c r="QPQ5882" s="25"/>
      <x:c r="QPR5882" s="25"/>
      <x:c r="QPS5882" s="25"/>
      <x:c r="QPT5882" s="25"/>
      <x:c r="QPU5882" s="25"/>
      <x:c r="QPV5882" s="25"/>
      <x:c r="QPW5882" s="25"/>
      <x:c r="QPX5882" s="25"/>
      <x:c r="QPY5882" s="25"/>
      <x:c r="QPZ5882" s="25"/>
      <x:c r="QQA5882" s="25"/>
      <x:c r="QQB5882" s="25"/>
      <x:c r="QQC5882" s="25"/>
      <x:c r="QQD5882" s="25"/>
      <x:c r="QQE5882" s="25"/>
      <x:c r="QQF5882" s="25"/>
      <x:c r="QQG5882" s="25"/>
      <x:c r="QQH5882" s="25"/>
      <x:c r="QQI5882" s="25"/>
      <x:c r="QQJ5882" s="25"/>
      <x:c r="QQK5882" s="25"/>
      <x:c r="QQL5882" s="25"/>
      <x:c r="QQM5882" s="25"/>
      <x:c r="QQN5882" s="25"/>
      <x:c r="QQO5882" s="25"/>
      <x:c r="QQP5882" s="25"/>
      <x:c r="QQQ5882" s="25"/>
      <x:c r="QQR5882" s="25"/>
      <x:c r="QQS5882" s="25"/>
      <x:c r="QQT5882" s="25"/>
      <x:c r="QQU5882" s="25"/>
      <x:c r="QQV5882" s="25"/>
      <x:c r="QQW5882" s="25"/>
      <x:c r="QQX5882" s="25"/>
      <x:c r="QQY5882" s="25"/>
      <x:c r="QQZ5882" s="25"/>
      <x:c r="QRA5882" s="25"/>
      <x:c r="QRB5882" s="25"/>
      <x:c r="QRC5882" s="25"/>
      <x:c r="QRD5882" s="25"/>
      <x:c r="QRE5882" s="25"/>
      <x:c r="QRF5882" s="25"/>
      <x:c r="QRG5882" s="25"/>
      <x:c r="QRH5882" s="25"/>
      <x:c r="QRI5882" s="25"/>
      <x:c r="QRJ5882" s="25"/>
      <x:c r="QRK5882" s="25"/>
      <x:c r="QRL5882" s="25"/>
      <x:c r="QRM5882" s="25"/>
      <x:c r="QRN5882" s="25"/>
      <x:c r="QRO5882" s="25"/>
      <x:c r="QRP5882" s="25"/>
      <x:c r="QRQ5882" s="25"/>
      <x:c r="QRR5882" s="25"/>
      <x:c r="QRS5882" s="25"/>
      <x:c r="QRT5882" s="25"/>
      <x:c r="QRU5882" s="25"/>
      <x:c r="QRV5882" s="25"/>
      <x:c r="QRW5882" s="25"/>
      <x:c r="QRX5882" s="25"/>
      <x:c r="QRY5882" s="25"/>
      <x:c r="QRZ5882" s="25"/>
      <x:c r="QSA5882" s="25"/>
      <x:c r="QSB5882" s="25"/>
      <x:c r="QSC5882" s="25"/>
      <x:c r="QSD5882" s="25"/>
      <x:c r="QSE5882" s="25"/>
      <x:c r="QSF5882" s="25"/>
      <x:c r="QSG5882" s="25"/>
      <x:c r="QSH5882" s="25"/>
      <x:c r="QSI5882" s="25"/>
      <x:c r="QSJ5882" s="25"/>
      <x:c r="QSK5882" s="25"/>
      <x:c r="QSL5882" s="25"/>
      <x:c r="QSM5882" s="25"/>
      <x:c r="QSN5882" s="25"/>
      <x:c r="QSO5882" s="25"/>
      <x:c r="QSP5882" s="25"/>
      <x:c r="QSQ5882" s="25"/>
      <x:c r="QSR5882" s="25"/>
      <x:c r="QSS5882" s="25"/>
      <x:c r="QST5882" s="25"/>
      <x:c r="QSU5882" s="25"/>
      <x:c r="QSV5882" s="25"/>
      <x:c r="QSW5882" s="25"/>
      <x:c r="QSX5882" s="25"/>
      <x:c r="QSY5882" s="25"/>
      <x:c r="QSZ5882" s="25"/>
      <x:c r="QTA5882" s="25"/>
      <x:c r="QTB5882" s="25"/>
      <x:c r="QTC5882" s="25"/>
      <x:c r="QTD5882" s="25"/>
      <x:c r="QTE5882" s="25"/>
      <x:c r="QTF5882" s="25"/>
      <x:c r="QTG5882" s="25"/>
      <x:c r="QTH5882" s="25"/>
      <x:c r="QTI5882" s="25"/>
      <x:c r="QTJ5882" s="25"/>
      <x:c r="QTK5882" s="25"/>
      <x:c r="QTL5882" s="25"/>
      <x:c r="QTM5882" s="25"/>
      <x:c r="QTN5882" s="25"/>
      <x:c r="QTO5882" s="25"/>
      <x:c r="QTP5882" s="25"/>
      <x:c r="QTQ5882" s="25"/>
      <x:c r="QTR5882" s="25"/>
      <x:c r="QTS5882" s="25"/>
      <x:c r="QTT5882" s="25"/>
      <x:c r="QTU5882" s="25"/>
      <x:c r="QTV5882" s="25"/>
      <x:c r="QTW5882" s="25"/>
      <x:c r="QTX5882" s="25"/>
      <x:c r="QTY5882" s="25"/>
      <x:c r="QTZ5882" s="25"/>
      <x:c r="QUA5882" s="25"/>
      <x:c r="QUB5882" s="25"/>
      <x:c r="QUC5882" s="25"/>
      <x:c r="QUD5882" s="25"/>
      <x:c r="QUE5882" s="25"/>
      <x:c r="QUF5882" s="25"/>
      <x:c r="QUG5882" s="25"/>
      <x:c r="QUH5882" s="25"/>
      <x:c r="QUI5882" s="25"/>
      <x:c r="QUJ5882" s="25"/>
      <x:c r="QUK5882" s="25"/>
      <x:c r="QUL5882" s="25"/>
      <x:c r="QUM5882" s="25"/>
      <x:c r="QUN5882" s="25"/>
      <x:c r="QUO5882" s="25"/>
      <x:c r="QUP5882" s="25"/>
      <x:c r="QUQ5882" s="25"/>
      <x:c r="QUR5882" s="25"/>
      <x:c r="QUS5882" s="25"/>
      <x:c r="QUT5882" s="25"/>
      <x:c r="QUU5882" s="25"/>
      <x:c r="QUV5882" s="25"/>
      <x:c r="QUW5882" s="25"/>
      <x:c r="QUX5882" s="25"/>
      <x:c r="QUY5882" s="25"/>
      <x:c r="QUZ5882" s="25"/>
      <x:c r="QVA5882" s="25"/>
      <x:c r="QVB5882" s="25"/>
      <x:c r="QVC5882" s="25"/>
      <x:c r="QVD5882" s="25"/>
      <x:c r="QVE5882" s="25"/>
      <x:c r="QVF5882" s="25"/>
      <x:c r="QVG5882" s="25"/>
      <x:c r="QVH5882" s="25"/>
      <x:c r="QVI5882" s="25"/>
      <x:c r="QVJ5882" s="25"/>
      <x:c r="QVK5882" s="25"/>
      <x:c r="QVL5882" s="25"/>
      <x:c r="QVM5882" s="25"/>
      <x:c r="QVN5882" s="25"/>
      <x:c r="QVO5882" s="25"/>
      <x:c r="QVP5882" s="25"/>
      <x:c r="QVQ5882" s="25"/>
      <x:c r="QVR5882" s="25"/>
      <x:c r="QVS5882" s="25"/>
      <x:c r="QVT5882" s="25"/>
      <x:c r="QVU5882" s="25"/>
      <x:c r="QVV5882" s="25"/>
      <x:c r="QVW5882" s="25"/>
      <x:c r="QVX5882" s="25"/>
      <x:c r="QVY5882" s="25"/>
      <x:c r="QVZ5882" s="25"/>
      <x:c r="QWA5882" s="25"/>
      <x:c r="QWB5882" s="25"/>
      <x:c r="QWC5882" s="25"/>
      <x:c r="QWD5882" s="25"/>
      <x:c r="QWE5882" s="25"/>
      <x:c r="QWF5882" s="25"/>
      <x:c r="QWG5882" s="25"/>
      <x:c r="QWH5882" s="25"/>
      <x:c r="QWI5882" s="25"/>
      <x:c r="QWJ5882" s="25"/>
      <x:c r="QWK5882" s="25"/>
      <x:c r="QWL5882" s="25"/>
      <x:c r="QWM5882" s="25"/>
      <x:c r="QWN5882" s="25"/>
      <x:c r="QWO5882" s="25"/>
      <x:c r="QWP5882" s="25"/>
      <x:c r="QWQ5882" s="25"/>
      <x:c r="QWR5882" s="25"/>
      <x:c r="QWS5882" s="25"/>
      <x:c r="QWT5882" s="25"/>
      <x:c r="QWU5882" s="25"/>
      <x:c r="QWV5882" s="25"/>
      <x:c r="QWW5882" s="25"/>
      <x:c r="QWX5882" s="25"/>
      <x:c r="QWY5882" s="25"/>
      <x:c r="QWZ5882" s="25"/>
      <x:c r="QXA5882" s="25"/>
      <x:c r="QXB5882" s="25"/>
      <x:c r="QXC5882" s="25"/>
      <x:c r="QXD5882" s="25"/>
      <x:c r="QXE5882" s="25"/>
      <x:c r="QXF5882" s="25"/>
      <x:c r="QXG5882" s="25"/>
      <x:c r="QXH5882" s="25"/>
      <x:c r="QXI5882" s="25"/>
      <x:c r="QXJ5882" s="25"/>
      <x:c r="QXK5882" s="25"/>
      <x:c r="QXL5882" s="25"/>
      <x:c r="QXM5882" s="25"/>
      <x:c r="QXN5882" s="25"/>
      <x:c r="QXO5882" s="25"/>
      <x:c r="QXP5882" s="25"/>
      <x:c r="QXQ5882" s="25"/>
      <x:c r="QXR5882" s="25"/>
      <x:c r="QXS5882" s="25"/>
      <x:c r="QXT5882" s="25"/>
      <x:c r="QXU5882" s="25"/>
      <x:c r="QXV5882" s="25"/>
      <x:c r="QXW5882" s="25"/>
      <x:c r="QXX5882" s="25"/>
      <x:c r="QXY5882" s="25"/>
      <x:c r="QXZ5882" s="25"/>
      <x:c r="QYA5882" s="25"/>
      <x:c r="QYB5882" s="25"/>
      <x:c r="QYC5882" s="25"/>
      <x:c r="QYD5882" s="25"/>
      <x:c r="QYE5882" s="25"/>
      <x:c r="QYF5882" s="25"/>
      <x:c r="QYG5882" s="25"/>
      <x:c r="QYH5882" s="25"/>
      <x:c r="QYI5882" s="25"/>
      <x:c r="QYJ5882" s="25"/>
      <x:c r="QYK5882" s="25"/>
      <x:c r="QYL5882" s="25"/>
      <x:c r="QYM5882" s="25"/>
      <x:c r="QYN5882" s="25"/>
      <x:c r="QYO5882" s="25"/>
      <x:c r="QYP5882" s="25"/>
      <x:c r="QYQ5882" s="25"/>
      <x:c r="QYR5882" s="25"/>
      <x:c r="QYS5882" s="25"/>
      <x:c r="QYT5882" s="25"/>
      <x:c r="QYU5882" s="25"/>
      <x:c r="QYV5882" s="25"/>
      <x:c r="QYW5882" s="25"/>
      <x:c r="QYX5882" s="25"/>
      <x:c r="QYY5882" s="25"/>
      <x:c r="QYZ5882" s="25"/>
      <x:c r="QZA5882" s="25"/>
      <x:c r="QZB5882" s="25"/>
      <x:c r="QZC5882" s="25"/>
      <x:c r="QZD5882" s="25"/>
      <x:c r="QZE5882" s="25"/>
      <x:c r="QZF5882" s="25"/>
      <x:c r="QZG5882" s="25"/>
      <x:c r="QZH5882" s="25"/>
      <x:c r="QZI5882" s="25"/>
      <x:c r="QZJ5882" s="25"/>
      <x:c r="QZK5882" s="25"/>
      <x:c r="QZL5882" s="25"/>
      <x:c r="QZM5882" s="25"/>
      <x:c r="QZN5882" s="25"/>
      <x:c r="QZO5882" s="25"/>
      <x:c r="QZP5882" s="25"/>
      <x:c r="QZQ5882" s="25"/>
      <x:c r="QZR5882" s="25"/>
      <x:c r="QZS5882" s="25"/>
      <x:c r="QZT5882" s="25"/>
      <x:c r="QZU5882" s="25"/>
      <x:c r="QZV5882" s="25"/>
      <x:c r="QZW5882" s="25"/>
      <x:c r="QZX5882" s="25"/>
      <x:c r="QZY5882" s="25"/>
      <x:c r="QZZ5882" s="25"/>
      <x:c r="RAA5882" s="25"/>
      <x:c r="RAB5882" s="25"/>
      <x:c r="RAC5882" s="25"/>
      <x:c r="RAD5882" s="25"/>
      <x:c r="RAE5882" s="25"/>
      <x:c r="RAF5882" s="25"/>
      <x:c r="RAG5882" s="25"/>
      <x:c r="RAH5882" s="25"/>
      <x:c r="RAI5882" s="25"/>
      <x:c r="RAJ5882" s="25"/>
      <x:c r="RAK5882" s="25"/>
      <x:c r="RAL5882" s="25"/>
      <x:c r="RAM5882" s="25"/>
      <x:c r="RAN5882" s="25"/>
      <x:c r="RAO5882" s="25"/>
      <x:c r="RAP5882" s="25"/>
      <x:c r="RAQ5882" s="25"/>
      <x:c r="RAR5882" s="25"/>
      <x:c r="RAS5882" s="25"/>
      <x:c r="RAT5882" s="25"/>
      <x:c r="RAU5882" s="25"/>
      <x:c r="RAV5882" s="25"/>
      <x:c r="RAW5882" s="25"/>
      <x:c r="RAX5882" s="25"/>
      <x:c r="RAY5882" s="25"/>
      <x:c r="RAZ5882" s="25"/>
      <x:c r="RBA5882" s="25"/>
      <x:c r="RBB5882" s="25"/>
      <x:c r="RBC5882" s="25"/>
      <x:c r="RBD5882" s="25"/>
      <x:c r="RBE5882" s="25"/>
      <x:c r="RBF5882" s="25"/>
      <x:c r="RBG5882" s="25"/>
      <x:c r="RBH5882" s="25"/>
      <x:c r="RBI5882" s="25"/>
      <x:c r="RBJ5882" s="25"/>
      <x:c r="RBK5882" s="25"/>
      <x:c r="RBL5882" s="25"/>
      <x:c r="RBM5882" s="25"/>
      <x:c r="RBN5882" s="25"/>
      <x:c r="RBO5882" s="25"/>
      <x:c r="RBP5882" s="25"/>
      <x:c r="RBQ5882" s="25"/>
      <x:c r="RBR5882" s="25"/>
      <x:c r="RBS5882" s="25"/>
      <x:c r="RBT5882" s="25"/>
      <x:c r="RBU5882" s="25"/>
      <x:c r="RBV5882" s="25"/>
      <x:c r="RBW5882" s="25"/>
      <x:c r="RBX5882" s="25"/>
      <x:c r="RBY5882" s="25"/>
      <x:c r="RBZ5882" s="25"/>
      <x:c r="RCA5882" s="25"/>
      <x:c r="RCB5882" s="25"/>
      <x:c r="RCC5882" s="25"/>
      <x:c r="RCD5882" s="25"/>
      <x:c r="RCE5882" s="25"/>
      <x:c r="RCF5882" s="25"/>
      <x:c r="RCG5882" s="25"/>
      <x:c r="RCH5882" s="25"/>
      <x:c r="RCI5882" s="25"/>
      <x:c r="RCJ5882" s="25"/>
      <x:c r="RCK5882" s="25"/>
      <x:c r="RCL5882" s="25"/>
      <x:c r="RCM5882" s="25"/>
      <x:c r="RCN5882" s="25"/>
      <x:c r="RCO5882" s="25"/>
      <x:c r="RCP5882" s="25"/>
      <x:c r="RCQ5882" s="25"/>
      <x:c r="RCR5882" s="25"/>
      <x:c r="RCS5882" s="25"/>
      <x:c r="RCT5882" s="25"/>
      <x:c r="RCU5882" s="25"/>
      <x:c r="RCV5882" s="25"/>
      <x:c r="RCW5882" s="25"/>
      <x:c r="RCX5882" s="25"/>
      <x:c r="RCY5882" s="25"/>
      <x:c r="RCZ5882" s="25"/>
      <x:c r="RDA5882" s="25"/>
      <x:c r="RDB5882" s="25"/>
      <x:c r="RDC5882" s="25"/>
      <x:c r="RDD5882" s="25"/>
      <x:c r="RDE5882" s="25"/>
      <x:c r="RDF5882" s="25"/>
      <x:c r="RDG5882" s="25"/>
      <x:c r="RDH5882" s="25"/>
      <x:c r="RDI5882" s="25"/>
      <x:c r="RDJ5882" s="25"/>
      <x:c r="RDK5882" s="25"/>
      <x:c r="RDL5882" s="25"/>
      <x:c r="RDM5882" s="25"/>
      <x:c r="RDN5882" s="25"/>
      <x:c r="RDO5882" s="25"/>
      <x:c r="RDP5882" s="25"/>
      <x:c r="RDQ5882" s="25"/>
      <x:c r="RDR5882" s="25"/>
      <x:c r="RDS5882" s="25"/>
      <x:c r="RDT5882" s="25"/>
      <x:c r="RDU5882" s="25"/>
      <x:c r="RDV5882" s="25"/>
      <x:c r="RDW5882" s="25"/>
      <x:c r="RDX5882" s="25"/>
      <x:c r="RDY5882" s="25"/>
      <x:c r="RDZ5882" s="25"/>
      <x:c r="REA5882" s="25"/>
      <x:c r="REB5882" s="25"/>
      <x:c r="REC5882" s="25"/>
      <x:c r="RED5882" s="25"/>
      <x:c r="REE5882" s="25"/>
      <x:c r="REF5882" s="25"/>
      <x:c r="REG5882" s="25"/>
      <x:c r="REH5882" s="25"/>
      <x:c r="REI5882" s="25"/>
      <x:c r="REJ5882" s="25"/>
      <x:c r="REK5882" s="25"/>
      <x:c r="REL5882" s="25"/>
      <x:c r="REM5882" s="25"/>
      <x:c r="REN5882" s="25"/>
      <x:c r="REO5882" s="25"/>
      <x:c r="REP5882" s="25"/>
      <x:c r="REQ5882" s="25"/>
      <x:c r="RER5882" s="25"/>
      <x:c r="RES5882" s="25"/>
      <x:c r="RET5882" s="25"/>
      <x:c r="REU5882" s="25"/>
      <x:c r="REV5882" s="25"/>
      <x:c r="REW5882" s="25"/>
      <x:c r="REX5882" s="25"/>
      <x:c r="REY5882" s="25"/>
      <x:c r="REZ5882" s="25"/>
      <x:c r="RFA5882" s="25"/>
      <x:c r="RFB5882" s="25"/>
      <x:c r="RFC5882" s="25"/>
      <x:c r="RFD5882" s="25"/>
      <x:c r="RFE5882" s="25"/>
      <x:c r="RFF5882" s="25"/>
      <x:c r="RFG5882" s="25"/>
      <x:c r="RFH5882" s="25"/>
      <x:c r="RFI5882" s="25"/>
      <x:c r="RFJ5882" s="25"/>
      <x:c r="RFK5882" s="25"/>
      <x:c r="RFL5882" s="25"/>
      <x:c r="RFM5882" s="25"/>
      <x:c r="RFN5882" s="25"/>
      <x:c r="RFO5882" s="25"/>
      <x:c r="RFP5882" s="25"/>
      <x:c r="RFQ5882" s="25"/>
      <x:c r="RFR5882" s="25"/>
      <x:c r="RFS5882" s="25"/>
      <x:c r="RFT5882" s="25"/>
      <x:c r="RFU5882" s="25"/>
      <x:c r="RFV5882" s="25"/>
      <x:c r="RFW5882" s="25"/>
      <x:c r="RFX5882" s="25"/>
      <x:c r="RFY5882" s="25"/>
      <x:c r="RFZ5882" s="25"/>
      <x:c r="RGA5882" s="25"/>
      <x:c r="RGB5882" s="25"/>
      <x:c r="RGC5882" s="25"/>
      <x:c r="RGD5882" s="25"/>
      <x:c r="RGE5882" s="25"/>
      <x:c r="RGF5882" s="25"/>
      <x:c r="RGG5882" s="25"/>
      <x:c r="RGH5882" s="25"/>
      <x:c r="RGI5882" s="25"/>
      <x:c r="RGJ5882" s="25"/>
      <x:c r="RGK5882" s="25"/>
      <x:c r="RGL5882" s="25"/>
      <x:c r="RGM5882" s="25"/>
      <x:c r="RGN5882" s="25"/>
      <x:c r="RGO5882" s="25"/>
      <x:c r="RGP5882" s="25"/>
      <x:c r="RGQ5882" s="25"/>
      <x:c r="RGR5882" s="25"/>
      <x:c r="RGS5882" s="25"/>
      <x:c r="RGT5882" s="25"/>
      <x:c r="RGU5882" s="25"/>
      <x:c r="RGV5882" s="25"/>
      <x:c r="RGW5882" s="25"/>
      <x:c r="RGX5882" s="25"/>
      <x:c r="RGY5882" s="25"/>
      <x:c r="RGZ5882" s="25"/>
      <x:c r="RHA5882" s="25"/>
      <x:c r="RHB5882" s="25"/>
      <x:c r="RHC5882" s="25"/>
      <x:c r="RHD5882" s="25"/>
      <x:c r="RHE5882" s="25"/>
      <x:c r="RHF5882" s="25"/>
      <x:c r="RHG5882" s="25"/>
      <x:c r="RHH5882" s="25"/>
      <x:c r="RHI5882" s="25"/>
      <x:c r="RHJ5882" s="25"/>
      <x:c r="RHK5882" s="25"/>
      <x:c r="RHL5882" s="25"/>
      <x:c r="RHM5882" s="25"/>
      <x:c r="RHN5882" s="25"/>
      <x:c r="RHO5882" s="25"/>
      <x:c r="RHP5882" s="25"/>
      <x:c r="RHQ5882" s="25"/>
      <x:c r="RHR5882" s="25"/>
      <x:c r="RHS5882" s="25"/>
      <x:c r="RHT5882" s="25"/>
      <x:c r="RHU5882" s="25"/>
      <x:c r="RHV5882" s="25"/>
      <x:c r="RHW5882" s="25"/>
      <x:c r="RHX5882" s="25"/>
      <x:c r="RHY5882" s="25"/>
      <x:c r="RHZ5882" s="25"/>
      <x:c r="RIA5882" s="25"/>
      <x:c r="RIB5882" s="25"/>
      <x:c r="RIC5882" s="25"/>
      <x:c r="RID5882" s="25"/>
      <x:c r="RIE5882" s="25"/>
      <x:c r="RIF5882" s="25"/>
      <x:c r="RIG5882" s="25"/>
      <x:c r="RIH5882" s="25"/>
      <x:c r="RII5882" s="25"/>
      <x:c r="RIJ5882" s="25"/>
      <x:c r="RIK5882" s="25"/>
      <x:c r="RIL5882" s="25"/>
      <x:c r="RIM5882" s="25"/>
      <x:c r="RIN5882" s="25"/>
      <x:c r="RIO5882" s="25"/>
      <x:c r="RIP5882" s="25"/>
      <x:c r="RIQ5882" s="25"/>
      <x:c r="RIR5882" s="25"/>
      <x:c r="RIS5882" s="25"/>
      <x:c r="RIT5882" s="25"/>
      <x:c r="RIU5882" s="25"/>
      <x:c r="RIV5882" s="25"/>
      <x:c r="RIW5882" s="25"/>
      <x:c r="RIX5882" s="25"/>
      <x:c r="RIY5882" s="25"/>
      <x:c r="RIZ5882" s="25"/>
      <x:c r="RJA5882" s="25"/>
      <x:c r="RJB5882" s="25"/>
      <x:c r="RJC5882" s="25"/>
      <x:c r="RJD5882" s="25"/>
      <x:c r="RJE5882" s="25"/>
      <x:c r="RJF5882" s="25"/>
      <x:c r="RJG5882" s="25"/>
      <x:c r="RJH5882" s="25"/>
      <x:c r="RJI5882" s="25"/>
      <x:c r="RJJ5882" s="25"/>
      <x:c r="RJK5882" s="25"/>
      <x:c r="RJL5882" s="25"/>
      <x:c r="RJM5882" s="25"/>
      <x:c r="RJN5882" s="25"/>
      <x:c r="RJO5882" s="25"/>
      <x:c r="RJP5882" s="25"/>
      <x:c r="RJQ5882" s="25"/>
      <x:c r="RJR5882" s="25"/>
      <x:c r="RJS5882" s="25"/>
      <x:c r="RJT5882" s="25"/>
      <x:c r="RJU5882" s="25"/>
      <x:c r="RJV5882" s="25"/>
      <x:c r="RJW5882" s="25"/>
      <x:c r="RJX5882" s="25"/>
      <x:c r="RJY5882" s="25"/>
      <x:c r="RJZ5882" s="25"/>
      <x:c r="RKA5882" s="25"/>
      <x:c r="RKB5882" s="25"/>
      <x:c r="RKC5882" s="25"/>
      <x:c r="RKD5882" s="25"/>
      <x:c r="RKE5882" s="25"/>
      <x:c r="RKF5882" s="25"/>
      <x:c r="RKG5882" s="25"/>
      <x:c r="RKH5882" s="25"/>
      <x:c r="RKI5882" s="25"/>
      <x:c r="RKJ5882" s="25"/>
      <x:c r="RKK5882" s="25"/>
      <x:c r="RKL5882" s="25"/>
      <x:c r="RKM5882" s="25"/>
      <x:c r="RKN5882" s="25"/>
      <x:c r="RKO5882" s="25"/>
      <x:c r="RKP5882" s="25"/>
      <x:c r="RKQ5882" s="25"/>
      <x:c r="RKR5882" s="25"/>
      <x:c r="RKS5882" s="25"/>
      <x:c r="RKT5882" s="25"/>
      <x:c r="RKU5882" s="25"/>
      <x:c r="RKV5882" s="25"/>
      <x:c r="RKW5882" s="25"/>
      <x:c r="RKX5882" s="25"/>
      <x:c r="RKY5882" s="25"/>
      <x:c r="RKZ5882" s="25"/>
      <x:c r="RLA5882" s="25"/>
      <x:c r="RLB5882" s="25"/>
      <x:c r="RLC5882" s="25"/>
      <x:c r="RLD5882" s="25"/>
      <x:c r="RLE5882" s="25"/>
      <x:c r="RLF5882" s="25"/>
      <x:c r="RLG5882" s="25"/>
      <x:c r="RLH5882" s="25"/>
      <x:c r="RLI5882" s="25"/>
      <x:c r="RLJ5882" s="25"/>
      <x:c r="RLK5882" s="25"/>
      <x:c r="RLL5882" s="25"/>
      <x:c r="RLM5882" s="25"/>
      <x:c r="RLN5882" s="25"/>
      <x:c r="RLO5882" s="25"/>
      <x:c r="RLP5882" s="25"/>
      <x:c r="RLQ5882" s="25"/>
      <x:c r="RLR5882" s="25"/>
      <x:c r="RLS5882" s="25"/>
      <x:c r="RLT5882" s="25"/>
      <x:c r="RLU5882" s="25"/>
      <x:c r="RLV5882" s="25"/>
      <x:c r="RLW5882" s="25"/>
      <x:c r="RLX5882" s="25"/>
      <x:c r="RLY5882" s="25"/>
      <x:c r="RLZ5882" s="25"/>
      <x:c r="RMA5882" s="25"/>
      <x:c r="RMB5882" s="25"/>
      <x:c r="RMC5882" s="25"/>
      <x:c r="RMD5882" s="25"/>
      <x:c r="RME5882" s="25"/>
      <x:c r="RMF5882" s="25"/>
      <x:c r="RMG5882" s="25"/>
      <x:c r="RMH5882" s="25"/>
      <x:c r="RMI5882" s="25"/>
      <x:c r="RMJ5882" s="25"/>
      <x:c r="RMK5882" s="25"/>
      <x:c r="RML5882" s="25"/>
      <x:c r="RMM5882" s="25"/>
      <x:c r="RMN5882" s="25"/>
      <x:c r="RMO5882" s="25"/>
      <x:c r="RMP5882" s="25"/>
      <x:c r="RMQ5882" s="25"/>
      <x:c r="RMR5882" s="25"/>
      <x:c r="RMS5882" s="25"/>
      <x:c r="RMT5882" s="25"/>
      <x:c r="RMU5882" s="25"/>
      <x:c r="RMV5882" s="25"/>
      <x:c r="RMW5882" s="25"/>
      <x:c r="RMX5882" s="25"/>
      <x:c r="RMY5882" s="25"/>
      <x:c r="RMZ5882" s="25"/>
      <x:c r="RNA5882" s="25"/>
      <x:c r="RNB5882" s="25"/>
      <x:c r="RNC5882" s="25"/>
      <x:c r="RND5882" s="25"/>
      <x:c r="RNE5882" s="25"/>
      <x:c r="RNF5882" s="25"/>
      <x:c r="RNG5882" s="25"/>
      <x:c r="RNH5882" s="25"/>
      <x:c r="RNI5882" s="25"/>
      <x:c r="RNJ5882" s="25"/>
      <x:c r="RNK5882" s="25"/>
      <x:c r="RNL5882" s="25"/>
      <x:c r="RNM5882" s="25"/>
      <x:c r="RNN5882" s="25"/>
      <x:c r="RNO5882" s="25"/>
      <x:c r="RNP5882" s="25"/>
      <x:c r="RNQ5882" s="25"/>
      <x:c r="RNR5882" s="25"/>
      <x:c r="RNS5882" s="25"/>
      <x:c r="RNT5882" s="25"/>
      <x:c r="RNU5882" s="25"/>
      <x:c r="RNV5882" s="25"/>
      <x:c r="RNW5882" s="25"/>
      <x:c r="RNX5882" s="25"/>
      <x:c r="RNY5882" s="25"/>
      <x:c r="RNZ5882" s="25"/>
      <x:c r="ROA5882" s="25"/>
      <x:c r="ROB5882" s="25"/>
      <x:c r="ROC5882" s="25"/>
      <x:c r="ROD5882" s="25"/>
      <x:c r="ROE5882" s="25"/>
      <x:c r="ROF5882" s="25"/>
      <x:c r="ROG5882" s="25"/>
      <x:c r="ROH5882" s="25"/>
      <x:c r="ROI5882" s="25"/>
      <x:c r="ROJ5882" s="25"/>
      <x:c r="ROK5882" s="25"/>
      <x:c r="ROL5882" s="25"/>
      <x:c r="ROM5882" s="25"/>
      <x:c r="RON5882" s="25"/>
      <x:c r="ROO5882" s="25"/>
      <x:c r="ROP5882" s="25"/>
      <x:c r="ROQ5882" s="25"/>
      <x:c r="ROR5882" s="25"/>
      <x:c r="ROS5882" s="25"/>
      <x:c r="ROT5882" s="25"/>
      <x:c r="ROU5882" s="25"/>
      <x:c r="ROV5882" s="25"/>
      <x:c r="ROW5882" s="25"/>
      <x:c r="ROX5882" s="25"/>
      <x:c r="ROY5882" s="25"/>
      <x:c r="ROZ5882" s="25"/>
      <x:c r="RPA5882" s="25"/>
      <x:c r="RPB5882" s="25"/>
      <x:c r="RPC5882" s="25"/>
      <x:c r="RPD5882" s="25"/>
      <x:c r="RPE5882" s="25"/>
      <x:c r="RPF5882" s="25"/>
      <x:c r="RPG5882" s="25"/>
      <x:c r="RPH5882" s="25"/>
      <x:c r="RPI5882" s="25"/>
      <x:c r="RPJ5882" s="25"/>
      <x:c r="RPK5882" s="25"/>
      <x:c r="RPL5882" s="25"/>
      <x:c r="RPM5882" s="25"/>
      <x:c r="RPN5882" s="25"/>
      <x:c r="RPO5882" s="25"/>
      <x:c r="RPP5882" s="25"/>
      <x:c r="RPQ5882" s="25"/>
      <x:c r="RPR5882" s="25"/>
      <x:c r="RPS5882" s="25"/>
      <x:c r="RPT5882" s="25"/>
      <x:c r="RPU5882" s="25"/>
      <x:c r="RPV5882" s="25"/>
      <x:c r="RPW5882" s="25"/>
      <x:c r="RPX5882" s="25"/>
      <x:c r="RPY5882" s="25"/>
      <x:c r="RPZ5882" s="25"/>
      <x:c r="RQA5882" s="25"/>
      <x:c r="RQB5882" s="25"/>
      <x:c r="RQC5882" s="25"/>
      <x:c r="RQD5882" s="25"/>
      <x:c r="RQE5882" s="25"/>
      <x:c r="RQF5882" s="25"/>
      <x:c r="RQG5882" s="25"/>
      <x:c r="RQH5882" s="25"/>
      <x:c r="RQI5882" s="25"/>
      <x:c r="RQJ5882" s="25"/>
      <x:c r="RQK5882" s="25"/>
      <x:c r="RQL5882" s="25"/>
      <x:c r="RQM5882" s="25"/>
      <x:c r="RQN5882" s="25"/>
      <x:c r="RQO5882" s="25"/>
      <x:c r="RQP5882" s="25"/>
      <x:c r="RQQ5882" s="25"/>
      <x:c r="RQR5882" s="25"/>
      <x:c r="RQS5882" s="25"/>
      <x:c r="RQT5882" s="25"/>
      <x:c r="RQU5882" s="25"/>
      <x:c r="RQV5882" s="25"/>
      <x:c r="RQW5882" s="25"/>
      <x:c r="RQX5882" s="25"/>
      <x:c r="RQY5882" s="25"/>
      <x:c r="RQZ5882" s="25"/>
      <x:c r="RRA5882" s="25"/>
      <x:c r="RRB5882" s="25"/>
      <x:c r="RRC5882" s="25"/>
      <x:c r="RRD5882" s="25"/>
      <x:c r="RRE5882" s="25"/>
      <x:c r="RRF5882" s="25"/>
      <x:c r="RRG5882" s="25"/>
      <x:c r="RRH5882" s="25"/>
      <x:c r="RRI5882" s="25"/>
      <x:c r="RRJ5882" s="25"/>
      <x:c r="RRK5882" s="25"/>
      <x:c r="RRL5882" s="25"/>
      <x:c r="RRM5882" s="25"/>
      <x:c r="RRN5882" s="25"/>
      <x:c r="RRO5882" s="25"/>
      <x:c r="RRP5882" s="25"/>
      <x:c r="RRQ5882" s="25"/>
      <x:c r="RRR5882" s="25"/>
      <x:c r="RRS5882" s="25"/>
      <x:c r="RRT5882" s="25"/>
      <x:c r="RRU5882" s="25"/>
      <x:c r="RRV5882" s="25"/>
      <x:c r="RRW5882" s="25"/>
      <x:c r="RRX5882" s="25"/>
      <x:c r="RRY5882" s="25"/>
      <x:c r="RRZ5882" s="25"/>
      <x:c r="RSA5882" s="25"/>
      <x:c r="RSB5882" s="25"/>
      <x:c r="RSC5882" s="25"/>
      <x:c r="RSD5882" s="25"/>
      <x:c r="RSE5882" s="25"/>
      <x:c r="RSF5882" s="25"/>
      <x:c r="RSG5882" s="25"/>
      <x:c r="RSH5882" s="25"/>
      <x:c r="RSI5882" s="25"/>
      <x:c r="RSJ5882" s="25"/>
      <x:c r="RSK5882" s="25"/>
      <x:c r="RSL5882" s="25"/>
      <x:c r="RSM5882" s="25"/>
      <x:c r="RSN5882" s="25"/>
      <x:c r="RSO5882" s="25"/>
      <x:c r="RSP5882" s="25"/>
      <x:c r="RSQ5882" s="25"/>
      <x:c r="RSR5882" s="25"/>
      <x:c r="RSS5882" s="25"/>
      <x:c r="RST5882" s="25"/>
      <x:c r="RSU5882" s="25"/>
      <x:c r="RSV5882" s="25"/>
      <x:c r="RSW5882" s="25"/>
      <x:c r="RSX5882" s="25"/>
      <x:c r="RSY5882" s="25"/>
      <x:c r="RSZ5882" s="25"/>
      <x:c r="RTA5882" s="25"/>
      <x:c r="RTB5882" s="25"/>
      <x:c r="RTC5882" s="25"/>
      <x:c r="RTD5882" s="25"/>
      <x:c r="RTE5882" s="25"/>
      <x:c r="RTF5882" s="25"/>
      <x:c r="RTG5882" s="25"/>
      <x:c r="RTH5882" s="25"/>
      <x:c r="RTI5882" s="25"/>
      <x:c r="RTJ5882" s="25"/>
      <x:c r="RTK5882" s="25"/>
      <x:c r="RTL5882" s="25"/>
      <x:c r="RTM5882" s="25"/>
      <x:c r="RTN5882" s="25"/>
      <x:c r="RTO5882" s="25"/>
      <x:c r="RTP5882" s="25"/>
      <x:c r="RTQ5882" s="25"/>
      <x:c r="RTR5882" s="25"/>
      <x:c r="RTS5882" s="25"/>
      <x:c r="RTT5882" s="25"/>
      <x:c r="RTU5882" s="25"/>
      <x:c r="RTV5882" s="25"/>
      <x:c r="RTW5882" s="25"/>
      <x:c r="RTX5882" s="25"/>
      <x:c r="RTY5882" s="25"/>
      <x:c r="RTZ5882" s="25"/>
      <x:c r="RUA5882" s="25"/>
      <x:c r="RUB5882" s="25"/>
      <x:c r="RUC5882" s="25"/>
      <x:c r="RUD5882" s="25"/>
      <x:c r="RUE5882" s="25"/>
      <x:c r="RUF5882" s="25"/>
      <x:c r="RUG5882" s="25"/>
      <x:c r="RUH5882" s="25"/>
      <x:c r="RUI5882" s="25"/>
      <x:c r="RUJ5882" s="25"/>
      <x:c r="RUK5882" s="25"/>
      <x:c r="RUL5882" s="25"/>
      <x:c r="RUM5882" s="25"/>
      <x:c r="RUN5882" s="25"/>
      <x:c r="RUO5882" s="25"/>
      <x:c r="RUP5882" s="25"/>
      <x:c r="RUQ5882" s="25"/>
      <x:c r="RUR5882" s="25"/>
      <x:c r="RUS5882" s="25"/>
      <x:c r="RUT5882" s="25"/>
      <x:c r="RUU5882" s="25"/>
      <x:c r="RUV5882" s="25"/>
      <x:c r="RUW5882" s="25"/>
      <x:c r="RUX5882" s="25"/>
      <x:c r="RUY5882" s="25"/>
      <x:c r="RUZ5882" s="25"/>
      <x:c r="RVA5882" s="25"/>
      <x:c r="RVB5882" s="25"/>
      <x:c r="RVC5882" s="25"/>
      <x:c r="RVD5882" s="25"/>
      <x:c r="RVE5882" s="25"/>
      <x:c r="RVF5882" s="25"/>
      <x:c r="RVG5882" s="25"/>
      <x:c r="RVH5882" s="25"/>
      <x:c r="RVI5882" s="25"/>
      <x:c r="RVJ5882" s="25"/>
      <x:c r="RVK5882" s="25"/>
      <x:c r="RVL5882" s="25"/>
      <x:c r="RVM5882" s="25"/>
      <x:c r="RVN5882" s="25"/>
      <x:c r="RVO5882" s="25"/>
      <x:c r="RVP5882" s="25"/>
      <x:c r="RVQ5882" s="25"/>
      <x:c r="RVR5882" s="25"/>
      <x:c r="RVS5882" s="25"/>
      <x:c r="RVT5882" s="25"/>
      <x:c r="RVU5882" s="25"/>
      <x:c r="RVV5882" s="25"/>
      <x:c r="RVW5882" s="25"/>
      <x:c r="RVX5882" s="25"/>
      <x:c r="RVY5882" s="25"/>
      <x:c r="RVZ5882" s="25"/>
      <x:c r="RWA5882" s="25"/>
      <x:c r="RWB5882" s="25"/>
      <x:c r="RWC5882" s="25"/>
      <x:c r="RWD5882" s="25"/>
      <x:c r="RWE5882" s="25"/>
      <x:c r="RWF5882" s="25"/>
      <x:c r="RWG5882" s="25"/>
      <x:c r="RWH5882" s="25"/>
      <x:c r="RWI5882" s="25"/>
      <x:c r="RWJ5882" s="25"/>
      <x:c r="RWK5882" s="25"/>
      <x:c r="RWL5882" s="25"/>
      <x:c r="RWM5882" s="25"/>
      <x:c r="RWN5882" s="25"/>
      <x:c r="RWO5882" s="25"/>
      <x:c r="RWP5882" s="25"/>
      <x:c r="RWQ5882" s="25"/>
      <x:c r="RWR5882" s="25"/>
      <x:c r="RWS5882" s="25"/>
      <x:c r="RWT5882" s="25"/>
      <x:c r="RWU5882" s="25"/>
      <x:c r="RWV5882" s="25"/>
      <x:c r="RWW5882" s="25"/>
      <x:c r="RWX5882" s="25"/>
      <x:c r="RWY5882" s="25"/>
      <x:c r="RWZ5882" s="25"/>
      <x:c r="RXA5882" s="25"/>
      <x:c r="RXB5882" s="25"/>
      <x:c r="RXC5882" s="25"/>
      <x:c r="RXD5882" s="25"/>
      <x:c r="RXE5882" s="25"/>
      <x:c r="RXF5882" s="25"/>
      <x:c r="RXG5882" s="25"/>
      <x:c r="RXH5882" s="25"/>
      <x:c r="RXI5882" s="25"/>
      <x:c r="RXJ5882" s="25"/>
      <x:c r="RXK5882" s="25"/>
      <x:c r="RXL5882" s="25"/>
      <x:c r="RXM5882" s="25"/>
      <x:c r="RXN5882" s="25"/>
      <x:c r="RXO5882" s="25"/>
      <x:c r="RXP5882" s="25"/>
      <x:c r="RXQ5882" s="25"/>
      <x:c r="RXR5882" s="25"/>
      <x:c r="RXS5882" s="25"/>
      <x:c r="RXT5882" s="25"/>
      <x:c r="RXU5882" s="25"/>
      <x:c r="RXV5882" s="25"/>
      <x:c r="RXW5882" s="25"/>
      <x:c r="RXX5882" s="25"/>
      <x:c r="RXY5882" s="25"/>
      <x:c r="RXZ5882" s="25"/>
      <x:c r="RYA5882" s="25"/>
      <x:c r="RYB5882" s="25"/>
      <x:c r="RYC5882" s="25"/>
      <x:c r="RYD5882" s="25"/>
      <x:c r="RYE5882" s="25"/>
      <x:c r="RYF5882" s="25"/>
      <x:c r="RYG5882" s="25"/>
      <x:c r="RYH5882" s="25"/>
      <x:c r="RYI5882" s="25"/>
      <x:c r="RYJ5882" s="25"/>
      <x:c r="RYK5882" s="25"/>
      <x:c r="RYL5882" s="25"/>
      <x:c r="RYM5882" s="25"/>
      <x:c r="RYN5882" s="25"/>
      <x:c r="RYO5882" s="25"/>
      <x:c r="RYP5882" s="25"/>
      <x:c r="RYQ5882" s="25"/>
      <x:c r="RYR5882" s="25"/>
      <x:c r="RYS5882" s="25"/>
      <x:c r="RYT5882" s="25"/>
      <x:c r="RYU5882" s="25"/>
      <x:c r="RYV5882" s="25"/>
      <x:c r="RYW5882" s="25"/>
      <x:c r="RYX5882" s="25"/>
      <x:c r="RYY5882" s="25"/>
      <x:c r="RYZ5882" s="25"/>
      <x:c r="RZA5882" s="25"/>
      <x:c r="RZB5882" s="25"/>
      <x:c r="RZC5882" s="25"/>
      <x:c r="RZD5882" s="25"/>
      <x:c r="RZE5882" s="25"/>
      <x:c r="RZF5882" s="25"/>
      <x:c r="RZG5882" s="25"/>
      <x:c r="RZH5882" s="25"/>
      <x:c r="RZI5882" s="25"/>
      <x:c r="RZJ5882" s="25"/>
      <x:c r="RZK5882" s="25"/>
      <x:c r="RZL5882" s="25"/>
      <x:c r="RZM5882" s="25"/>
      <x:c r="RZN5882" s="25"/>
      <x:c r="RZO5882" s="25"/>
      <x:c r="RZP5882" s="25"/>
      <x:c r="RZQ5882" s="25"/>
      <x:c r="RZR5882" s="25"/>
      <x:c r="RZS5882" s="25"/>
      <x:c r="RZT5882" s="25"/>
      <x:c r="RZU5882" s="25"/>
      <x:c r="RZV5882" s="25"/>
      <x:c r="RZW5882" s="25"/>
      <x:c r="RZX5882" s="25"/>
      <x:c r="RZY5882" s="25"/>
      <x:c r="RZZ5882" s="25"/>
      <x:c r="SAA5882" s="25"/>
      <x:c r="SAB5882" s="25"/>
      <x:c r="SAC5882" s="25"/>
      <x:c r="SAD5882" s="25"/>
      <x:c r="SAE5882" s="25"/>
      <x:c r="SAF5882" s="25"/>
      <x:c r="SAG5882" s="25"/>
      <x:c r="SAH5882" s="25"/>
      <x:c r="SAI5882" s="25"/>
      <x:c r="SAJ5882" s="25"/>
      <x:c r="SAK5882" s="25"/>
      <x:c r="SAL5882" s="25"/>
      <x:c r="SAM5882" s="25"/>
      <x:c r="SAN5882" s="25"/>
      <x:c r="SAO5882" s="25"/>
      <x:c r="SAP5882" s="25"/>
      <x:c r="SAQ5882" s="25"/>
      <x:c r="SAR5882" s="25"/>
      <x:c r="SAS5882" s="25"/>
      <x:c r="SAT5882" s="25"/>
      <x:c r="SAU5882" s="25"/>
      <x:c r="SAV5882" s="25"/>
      <x:c r="SAW5882" s="25"/>
      <x:c r="SAX5882" s="25"/>
      <x:c r="SAY5882" s="25"/>
      <x:c r="SAZ5882" s="25"/>
      <x:c r="SBA5882" s="25"/>
      <x:c r="SBB5882" s="25"/>
      <x:c r="SBC5882" s="25"/>
      <x:c r="SBD5882" s="25"/>
      <x:c r="SBE5882" s="25"/>
      <x:c r="SBF5882" s="25"/>
      <x:c r="SBG5882" s="25"/>
      <x:c r="SBH5882" s="25"/>
      <x:c r="SBI5882" s="25"/>
      <x:c r="SBJ5882" s="25"/>
      <x:c r="SBK5882" s="25"/>
      <x:c r="SBL5882" s="25"/>
      <x:c r="SBM5882" s="25"/>
      <x:c r="SBN5882" s="25"/>
      <x:c r="SBO5882" s="25"/>
      <x:c r="SBP5882" s="25"/>
      <x:c r="SBQ5882" s="25"/>
      <x:c r="SBR5882" s="25"/>
      <x:c r="SBS5882" s="25"/>
      <x:c r="SBT5882" s="25"/>
      <x:c r="SBU5882" s="25"/>
      <x:c r="SBV5882" s="25"/>
      <x:c r="SBW5882" s="25"/>
      <x:c r="SBX5882" s="25"/>
      <x:c r="SBY5882" s="25"/>
      <x:c r="SBZ5882" s="25"/>
      <x:c r="SCA5882" s="25"/>
      <x:c r="SCB5882" s="25"/>
      <x:c r="SCC5882" s="25"/>
      <x:c r="SCD5882" s="25"/>
      <x:c r="SCE5882" s="25"/>
      <x:c r="SCF5882" s="25"/>
      <x:c r="SCG5882" s="25"/>
      <x:c r="SCH5882" s="25"/>
      <x:c r="SCI5882" s="25"/>
      <x:c r="SCJ5882" s="25"/>
      <x:c r="SCK5882" s="25"/>
      <x:c r="SCL5882" s="25"/>
      <x:c r="SCM5882" s="25"/>
      <x:c r="SCN5882" s="25"/>
      <x:c r="SCO5882" s="25"/>
      <x:c r="SCP5882" s="25"/>
      <x:c r="SCQ5882" s="25"/>
      <x:c r="SCR5882" s="25"/>
      <x:c r="SCS5882" s="25"/>
      <x:c r="SCT5882" s="25"/>
      <x:c r="SCU5882" s="25"/>
      <x:c r="SCV5882" s="25"/>
      <x:c r="SCW5882" s="25"/>
      <x:c r="SCX5882" s="25"/>
      <x:c r="SCY5882" s="25"/>
      <x:c r="SCZ5882" s="25"/>
      <x:c r="SDA5882" s="25"/>
      <x:c r="SDB5882" s="25"/>
      <x:c r="SDC5882" s="25"/>
      <x:c r="SDD5882" s="25"/>
      <x:c r="SDE5882" s="25"/>
      <x:c r="SDF5882" s="25"/>
      <x:c r="SDG5882" s="25"/>
      <x:c r="SDH5882" s="25"/>
      <x:c r="SDI5882" s="25"/>
      <x:c r="SDJ5882" s="25"/>
      <x:c r="SDK5882" s="25"/>
      <x:c r="SDL5882" s="25"/>
      <x:c r="SDM5882" s="25"/>
      <x:c r="SDN5882" s="25"/>
      <x:c r="SDO5882" s="25"/>
      <x:c r="SDP5882" s="25"/>
      <x:c r="SDQ5882" s="25"/>
      <x:c r="SDR5882" s="25"/>
      <x:c r="SDS5882" s="25"/>
      <x:c r="SDT5882" s="25"/>
      <x:c r="SDU5882" s="25"/>
      <x:c r="SDV5882" s="25"/>
      <x:c r="SDW5882" s="25"/>
      <x:c r="SDX5882" s="25"/>
      <x:c r="SDY5882" s="25"/>
      <x:c r="SDZ5882" s="25"/>
      <x:c r="SEA5882" s="25"/>
      <x:c r="SEB5882" s="25"/>
      <x:c r="SEC5882" s="25"/>
      <x:c r="SED5882" s="25"/>
      <x:c r="SEE5882" s="25"/>
      <x:c r="SEF5882" s="25"/>
      <x:c r="SEG5882" s="25"/>
      <x:c r="SEH5882" s="25"/>
      <x:c r="SEI5882" s="25"/>
      <x:c r="SEJ5882" s="25"/>
      <x:c r="SEK5882" s="25"/>
      <x:c r="SEL5882" s="25"/>
      <x:c r="SEM5882" s="25"/>
      <x:c r="SEN5882" s="25"/>
      <x:c r="SEO5882" s="25"/>
      <x:c r="SEP5882" s="25"/>
      <x:c r="SEQ5882" s="25"/>
      <x:c r="SER5882" s="25"/>
      <x:c r="SES5882" s="25"/>
      <x:c r="SET5882" s="25"/>
      <x:c r="SEU5882" s="25"/>
      <x:c r="SEV5882" s="25"/>
      <x:c r="SEW5882" s="25"/>
      <x:c r="SEX5882" s="25"/>
      <x:c r="SEY5882" s="25"/>
      <x:c r="SEZ5882" s="25"/>
      <x:c r="SFA5882" s="25"/>
      <x:c r="SFB5882" s="25"/>
      <x:c r="SFC5882" s="25"/>
      <x:c r="SFD5882" s="25"/>
      <x:c r="SFE5882" s="25"/>
      <x:c r="SFF5882" s="25"/>
      <x:c r="SFG5882" s="25"/>
      <x:c r="SFH5882" s="25"/>
      <x:c r="SFI5882" s="25"/>
      <x:c r="SFJ5882" s="25"/>
      <x:c r="SFK5882" s="25"/>
      <x:c r="SFL5882" s="25"/>
      <x:c r="SFM5882" s="25"/>
      <x:c r="SFN5882" s="25"/>
      <x:c r="SFO5882" s="25"/>
      <x:c r="SFP5882" s="25"/>
      <x:c r="SFQ5882" s="25"/>
      <x:c r="SFR5882" s="25"/>
      <x:c r="SFS5882" s="25"/>
      <x:c r="SFT5882" s="25"/>
      <x:c r="SFU5882" s="25"/>
      <x:c r="SFV5882" s="25"/>
      <x:c r="SFW5882" s="25"/>
      <x:c r="SFX5882" s="25"/>
      <x:c r="SFY5882" s="25"/>
      <x:c r="SFZ5882" s="25"/>
      <x:c r="SGA5882" s="25"/>
      <x:c r="SGB5882" s="25"/>
      <x:c r="SGC5882" s="25"/>
      <x:c r="SGD5882" s="25"/>
      <x:c r="SGE5882" s="25"/>
      <x:c r="SGF5882" s="25"/>
      <x:c r="SGG5882" s="25"/>
      <x:c r="SGH5882" s="25"/>
      <x:c r="SGI5882" s="25"/>
      <x:c r="SGJ5882" s="25"/>
      <x:c r="SGK5882" s="25"/>
      <x:c r="SGL5882" s="25"/>
      <x:c r="SGM5882" s="25"/>
      <x:c r="SGN5882" s="25"/>
      <x:c r="SGO5882" s="25"/>
      <x:c r="SGP5882" s="25"/>
      <x:c r="SGQ5882" s="25"/>
      <x:c r="SGR5882" s="25"/>
      <x:c r="SGS5882" s="25"/>
      <x:c r="SGT5882" s="25"/>
      <x:c r="SGU5882" s="25"/>
      <x:c r="SGV5882" s="25"/>
      <x:c r="SGW5882" s="25"/>
      <x:c r="SGX5882" s="25"/>
      <x:c r="SGY5882" s="25"/>
      <x:c r="SGZ5882" s="25"/>
      <x:c r="SHA5882" s="25"/>
      <x:c r="SHB5882" s="25"/>
      <x:c r="SHC5882" s="25"/>
      <x:c r="SHD5882" s="25"/>
      <x:c r="SHE5882" s="25"/>
      <x:c r="SHF5882" s="25"/>
      <x:c r="SHG5882" s="25"/>
      <x:c r="SHH5882" s="25"/>
      <x:c r="SHI5882" s="25"/>
      <x:c r="SHJ5882" s="25"/>
      <x:c r="SHK5882" s="25"/>
      <x:c r="SHL5882" s="25"/>
      <x:c r="SHM5882" s="25"/>
      <x:c r="SHN5882" s="25"/>
      <x:c r="SHO5882" s="25"/>
      <x:c r="SHP5882" s="25"/>
      <x:c r="SHQ5882" s="25"/>
      <x:c r="SHR5882" s="25"/>
      <x:c r="SHS5882" s="25"/>
      <x:c r="SHT5882" s="25"/>
      <x:c r="SHU5882" s="25"/>
      <x:c r="SHV5882" s="25"/>
      <x:c r="SHW5882" s="25"/>
      <x:c r="SHX5882" s="25"/>
      <x:c r="SHY5882" s="25"/>
      <x:c r="SHZ5882" s="25"/>
      <x:c r="SIA5882" s="25"/>
      <x:c r="SIB5882" s="25"/>
      <x:c r="SIC5882" s="25"/>
      <x:c r="SID5882" s="25"/>
      <x:c r="SIE5882" s="25"/>
      <x:c r="SIF5882" s="25"/>
      <x:c r="SIG5882" s="25"/>
      <x:c r="SIH5882" s="25"/>
      <x:c r="SII5882" s="25"/>
      <x:c r="SIJ5882" s="25"/>
      <x:c r="SIK5882" s="25"/>
      <x:c r="SIL5882" s="25"/>
      <x:c r="SIM5882" s="25"/>
      <x:c r="SIN5882" s="25"/>
      <x:c r="SIO5882" s="25"/>
      <x:c r="SIP5882" s="25"/>
      <x:c r="SIQ5882" s="25"/>
      <x:c r="SIR5882" s="25"/>
      <x:c r="SIS5882" s="25"/>
      <x:c r="SIT5882" s="25"/>
      <x:c r="SIU5882" s="25"/>
      <x:c r="SIV5882" s="25"/>
      <x:c r="SIW5882" s="25"/>
      <x:c r="SIX5882" s="25"/>
      <x:c r="SIY5882" s="25"/>
      <x:c r="SIZ5882" s="25"/>
      <x:c r="SJA5882" s="25"/>
      <x:c r="SJB5882" s="25"/>
      <x:c r="SJC5882" s="25"/>
      <x:c r="SJD5882" s="25"/>
      <x:c r="SJE5882" s="25"/>
      <x:c r="SJF5882" s="25"/>
      <x:c r="SJG5882" s="25"/>
      <x:c r="SJH5882" s="25"/>
      <x:c r="SJI5882" s="25"/>
      <x:c r="SJJ5882" s="25"/>
      <x:c r="SJK5882" s="25"/>
      <x:c r="SJL5882" s="25"/>
      <x:c r="SJM5882" s="25"/>
      <x:c r="SJN5882" s="25"/>
      <x:c r="SJO5882" s="25"/>
      <x:c r="SJP5882" s="25"/>
      <x:c r="SJQ5882" s="25"/>
      <x:c r="SJR5882" s="25"/>
      <x:c r="SJS5882" s="25"/>
      <x:c r="SJT5882" s="25"/>
      <x:c r="SJU5882" s="25"/>
      <x:c r="SJV5882" s="25"/>
      <x:c r="SJW5882" s="25"/>
      <x:c r="SJX5882" s="25"/>
      <x:c r="SJY5882" s="25"/>
      <x:c r="SJZ5882" s="25"/>
      <x:c r="SKA5882" s="25"/>
      <x:c r="SKB5882" s="25"/>
      <x:c r="SKC5882" s="25"/>
      <x:c r="SKD5882" s="25"/>
      <x:c r="SKE5882" s="25"/>
      <x:c r="SKF5882" s="25"/>
      <x:c r="SKG5882" s="25"/>
      <x:c r="SKH5882" s="25"/>
      <x:c r="SKI5882" s="25"/>
      <x:c r="SKJ5882" s="25"/>
      <x:c r="SKK5882" s="25"/>
      <x:c r="SKL5882" s="25"/>
      <x:c r="SKM5882" s="25"/>
      <x:c r="SKN5882" s="25"/>
      <x:c r="SKO5882" s="25"/>
      <x:c r="SKP5882" s="25"/>
      <x:c r="SKQ5882" s="25"/>
      <x:c r="SKR5882" s="25"/>
      <x:c r="SKS5882" s="25"/>
      <x:c r="SKT5882" s="25"/>
      <x:c r="SKU5882" s="25"/>
      <x:c r="SKV5882" s="25"/>
      <x:c r="SKW5882" s="25"/>
      <x:c r="SKX5882" s="25"/>
      <x:c r="SKY5882" s="25"/>
      <x:c r="SKZ5882" s="25"/>
      <x:c r="SLA5882" s="25"/>
      <x:c r="SLB5882" s="25"/>
      <x:c r="SLC5882" s="25"/>
      <x:c r="SLD5882" s="25"/>
      <x:c r="SLE5882" s="25"/>
      <x:c r="SLF5882" s="25"/>
      <x:c r="SLG5882" s="25"/>
      <x:c r="SLH5882" s="25"/>
      <x:c r="SLI5882" s="25"/>
      <x:c r="SLJ5882" s="25"/>
      <x:c r="SLK5882" s="25"/>
      <x:c r="SLL5882" s="25"/>
      <x:c r="SLM5882" s="25"/>
      <x:c r="SLN5882" s="25"/>
      <x:c r="SLO5882" s="25"/>
      <x:c r="SLP5882" s="25"/>
      <x:c r="SLQ5882" s="25"/>
      <x:c r="SLR5882" s="25"/>
      <x:c r="SLS5882" s="25"/>
      <x:c r="SLT5882" s="25"/>
      <x:c r="SLU5882" s="25"/>
      <x:c r="SLV5882" s="25"/>
      <x:c r="SLW5882" s="25"/>
      <x:c r="SLX5882" s="25"/>
      <x:c r="SLY5882" s="25"/>
      <x:c r="SLZ5882" s="25"/>
      <x:c r="SMA5882" s="25"/>
      <x:c r="SMB5882" s="25"/>
      <x:c r="SMC5882" s="25"/>
      <x:c r="SMD5882" s="25"/>
      <x:c r="SME5882" s="25"/>
      <x:c r="SMF5882" s="25"/>
      <x:c r="SMG5882" s="25"/>
      <x:c r="SMH5882" s="25"/>
      <x:c r="SMI5882" s="25"/>
      <x:c r="SMJ5882" s="25"/>
      <x:c r="SMK5882" s="25"/>
      <x:c r="SML5882" s="25"/>
      <x:c r="SMM5882" s="25"/>
      <x:c r="SMN5882" s="25"/>
      <x:c r="SMO5882" s="25"/>
      <x:c r="SMP5882" s="25"/>
      <x:c r="SMQ5882" s="25"/>
      <x:c r="SMR5882" s="25"/>
      <x:c r="SMS5882" s="25"/>
      <x:c r="SMT5882" s="25"/>
      <x:c r="SMU5882" s="25"/>
      <x:c r="SMV5882" s="25"/>
      <x:c r="SMW5882" s="25"/>
      <x:c r="SMX5882" s="25"/>
      <x:c r="SMY5882" s="25"/>
      <x:c r="SMZ5882" s="25"/>
      <x:c r="SNA5882" s="25"/>
      <x:c r="SNB5882" s="25"/>
      <x:c r="SNC5882" s="25"/>
      <x:c r="SND5882" s="25"/>
      <x:c r="SNE5882" s="25"/>
      <x:c r="SNF5882" s="25"/>
      <x:c r="SNG5882" s="25"/>
      <x:c r="SNH5882" s="25"/>
      <x:c r="SNI5882" s="25"/>
      <x:c r="SNJ5882" s="25"/>
      <x:c r="SNK5882" s="25"/>
      <x:c r="SNL5882" s="25"/>
      <x:c r="SNM5882" s="25"/>
      <x:c r="SNN5882" s="25"/>
      <x:c r="SNO5882" s="25"/>
      <x:c r="SNP5882" s="25"/>
      <x:c r="SNQ5882" s="25"/>
      <x:c r="SNR5882" s="25"/>
      <x:c r="SNS5882" s="25"/>
      <x:c r="SNT5882" s="25"/>
      <x:c r="SNU5882" s="25"/>
      <x:c r="SNV5882" s="25"/>
      <x:c r="SNW5882" s="25"/>
      <x:c r="SNX5882" s="25"/>
      <x:c r="SNY5882" s="25"/>
      <x:c r="SNZ5882" s="25"/>
      <x:c r="SOA5882" s="25"/>
      <x:c r="SOB5882" s="25"/>
      <x:c r="SOC5882" s="25"/>
      <x:c r="SOD5882" s="25"/>
      <x:c r="SOE5882" s="25"/>
      <x:c r="SOF5882" s="25"/>
      <x:c r="SOG5882" s="25"/>
      <x:c r="SOH5882" s="25"/>
      <x:c r="SOI5882" s="25"/>
      <x:c r="SOJ5882" s="25"/>
      <x:c r="SOK5882" s="25"/>
      <x:c r="SOL5882" s="25"/>
      <x:c r="SOM5882" s="25"/>
      <x:c r="SON5882" s="25"/>
      <x:c r="SOO5882" s="25"/>
      <x:c r="SOP5882" s="25"/>
      <x:c r="SOQ5882" s="25"/>
      <x:c r="SOR5882" s="25"/>
      <x:c r="SOS5882" s="25"/>
      <x:c r="SOT5882" s="25"/>
      <x:c r="SOU5882" s="25"/>
      <x:c r="SOV5882" s="25"/>
      <x:c r="SOW5882" s="25"/>
      <x:c r="SOX5882" s="25"/>
      <x:c r="SOY5882" s="25"/>
      <x:c r="SOZ5882" s="25"/>
      <x:c r="SPA5882" s="25"/>
      <x:c r="SPB5882" s="25"/>
      <x:c r="SPC5882" s="25"/>
      <x:c r="SPD5882" s="25"/>
      <x:c r="SPE5882" s="25"/>
      <x:c r="SPF5882" s="25"/>
      <x:c r="SPG5882" s="25"/>
      <x:c r="SPH5882" s="25"/>
      <x:c r="SPI5882" s="25"/>
      <x:c r="SPJ5882" s="25"/>
      <x:c r="SPK5882" s="25"/>
      <x:c r="SPL5882" s="25"/>
      <x:c r="SPM5882" s="25"/>
      <x:c r="SPN5882" s="25"/>
      <x:c r="SPO5882" s="25"/>
      <x:c r="SPP5882" s="25"/>
      <x:c r="SPQ5882" s="25"/>
      <x:c r="SPR5882" s="25"/>
      <x:c r="SPS5882" s="25"/>
      <x:c r="SPT5882" s="25"/>
      <x:c r="SPU5882" s="25"/>
      <x:c r="SPV5882" s="25"/>
      <x:c r="SPW5882" s="25"/>
      <x:c r="SPX5882" s="25"/>
      <x:c r="SPY5882" s="25"/>
      <x:c r="SPZ5882" s="25"/>
      <x:c r="SQA5882" s="25"/>
      <x:c r="SQB5882" s="25"/>
      <x:c r="SQC5882" s="25"/>
      <x:c r="SQD5882" s="25"/>
      <x:c r="SQE5882" s="25"/>
      <x:c r="SQF5882" s="25"/>
      <x:c r="SQG5882" s="25"/>
      <x:c r="SQH5882" s="25"/>
      <x:c r="SQI5882" s="25"/>
      <x:c r="SQJ5882" s="25"/>
      <x:c r="SQK5882" s="25"/>
      <x:c r="SQL5882" s="25"/>
      <x:c r="SQM5882" s="25"/>
      <x:c r="SQN5882" s="25"/>
      <x:c r="SQO5882" s="25"/>
      <x:c r="SQP5882" s="25"/>
      <x:c r="SQQ5882" s="25"/>
      <x:c r="SQR5882" s="25"/>
      <x:c r="SQS5882" s="25"/>
      <x:c r="SQT5882" s="25"/>
      <x:c r="SQU5882" s="25"/>
      <x:c r="SQV5882" s="25"/>
      <x:c r="SQW5882" s="25"/>
      <x:c r="SQX5882" s="25"/>
      <x:c r="SQY5882" s="25"/>
      <x:c r="SQZ5882" s="25"/>
      <x:c r="SRA5882" s="25"/>
      <x:c r="SRB5882" s="25"/>
      <x:c r="SRC5882" s="25"/>
      <x:c r="SRD5882" s="25"/>
      <x:c r="SRE5882" s="25"/>
      <x:c r="SRF5882" s="25"/>
      <x:c r="SRG5882" s="25"/>
      <x:c r="SRH5882" s="25"/>
      <x:c r="SRI5882" s="25"/>
      <x:c r="SRJ5882" s="25"/>
      <x:c r="SRK5882" s="25"/>
      <x:c r="SRL5882" s="25"/>
      <x:c r="SRM5882" s="25"/>
      <x:c r="SRN5882" s="25"/>
      <x:c r="SRO5882" s="25"/>
      <x:c r="SRP5882" s="25"/>
      <x:c r="SRQ5882" s="25"/>
      <x:c r="SRR5882" s="25"/>
      <x:c r="SRS5882" s="25"/>
      <x:c r="SRT5882" s="25"/>
      <x:c r="SRU5882" s="25"/>
      <x:c r="SRV5882" s="25"/>
      <x:c r="SRW5882" s="25"/>
      <x:c r="SRX5882" s="25"/>
      <x:c r="SRY5882" s="25"/>
      <x:c r="SRZ5882" s="25"/>
      <x:c r="SSA5882" s="25"/>
      <x:c r="SSB5882" s="25"/>
      <x:c r="SSC5882" s="25"/>
      <x:c r="SSD5882" s="25"/>
      <x:c r="SSE5882" s="25"/>
      <x:c r="SSF5882" s="25"/>
      <x:c r="SSG5882" s="25"/>
      <x:c r="SSH5882" s="25"/>
      <x:c r="SSI5882" s="25"/>
      <x:c r="SSJ5882" s="25"/>
      <x:c r="SSK5882" s="25"/>
      <x:c r="SSL5882" s="25"/>
      <x:c r="SSM5882" s="25"/>
      <x:c r="SSN5882" s="25"/>
      <x:c r="SSO5882" s="25"/>
      <x:c r="SSP5882" s="25"/>
      <x:c r="SSQ5882" s="25"/>
      <x:c r="SSR5882" s="25"/>
      <x:c r="SSS5882" s="25"/>
      <x:c r="SST5882" s="25"/>
      <x:c r="SSU5882" s="25"/>
      <x:c r="SSV5882" s="25"/>
      <x:c r="SSW5882" s="25"/>
      <x:c r="SSX5882" s="25"/>
      <x:c r="SSY5882" s="25"/>
      <x:c r="SSZ5882" s="25"/>
      <x:c r="STA5882" s="25"/>
      <x:c r="STB5882" s="25"/>
      <x:c r="STC5882" s="25"/>
      <x:c r="STD5882" s="25"/>
      <x:c r="STE5882" s="25"/>
      <x:c r="STF5882" s="25"/>
      <x:c r="STG5882" s="25"/>
      <x:c r="STH5882" s="25"/>
      <x:c r="STI5882" s="25"/>
      <x:c r="STJ5882" s="25"/>
      <x:c r="STK5882" s="25"/>
      <x:c r="STL5882" s="25"/>
      <x:c r="STM5882" s="25"/>
      <x:c r="STN5882" s="25"/>
      <x:c r="STO5882" s="25"/>
      <x:c r="STP5882" s="25"/>
      <x:c r="STQ5882" s="25"/>
      <x:c r="STR5882" s="25"/>
      <x:c r="STS5882" s="25"/>
      <x:c r="STT5882" s="25"/>
      <x:c r="STU5882" s="25"/>
      <x:c r="STV5882" s="25"/>
      <x:c r="STW5882" s="25"/>
      <x:c r="STX5882" s="25"/>
      <x:c r="STY5882" s="25"/>
      <x:c r="STZ5882" s="25"/>
      <x:c r="SUA5882" s="25"/>
      <x:c r="SUB5882" s="25"/>
      <x:c r="SUC5882" s="25"/>
      <x:c r="SUD5882" s="25"/>
      <x:c r="SUE5882" s="25"/>
      <x:c r="SUF5882" s="25"/>
      <x:c r="SUG5882" s="25"/>
      <x:c r="SUH5882" s="25"/>
      <x:c r="SUI5882" s="25"/>
      <x:c r="SUJ5882" s="25"/>
      <x:c r="SUK5882" s="25"/>
      <x:c r="SUL5882" s="25"/>
      <x:c r="SUM5882" s="25"/>
      <x:c r="SUN5882" s="25"/>
      <x:c r="SUO5882" s="25"/>
      <x:c r="SUP5882" s="25"/>
      <x:c r="SUQ5882" s="25"/>
      <x:c r="SUR5882" s="25"/>
      <x:c r="SUS5882" s="25"/>
      <x:c r="SUT5882" s="25"/>
      <x:c r="SUU5882" s="25"/>
      <x:c r="SUV5882" s="25"/>
      <x:c r="SUW5882" s="25"/>
      <x:c r="SUX5882" s="25"/>
      <x:c r="SUY5882" s="25"/>
      <x:c r="SUZ5882" s="25"/>
      <x:c r="SVA5882" s="25"/>
      <x:c r="SVB5882" s="25"/>
      <x:c r="SVC5882" s="25"/>
      <x:c r="SVD5882" s="25"/>
      <x:c r="SVE5882" s="25"/>
      <x:c r="SVF5882" s="25"/>
      <x:c r="SVG5882" s="25"/>
      <x:c r="SVH5882" s="25"/>
      <x:c r="SVI5882" s="25"/>
      <x:c r="SVJ5882" s="25"/>
      <x:c r="SVK5882" s="25"/>
      <x:c r="SVL5882" s="25"/>
      <x:c r="SVM5882" s="25"/>
      <x:c r="SVN5882" s="25"/>
      <x:c r="SVO5882" s="25"/>
      <x:c r="SVP5882" s="25"/>
      <x:c r="SVQ5882" s="25"/>
      <x:c r="SVR5882" s="25"/>
      <x:c r="SVS5882" s="25"/>
      <x:c r="SVT5882" s="25"/>
      <x:c r="SVU5882" s="25"/>
      <x:c r="SVV5882" s="25"/>
      <x:c r="SVW5882" s="25"/>
      <x:c r="SVX5882" s="25"/>
      <x:c r="SVY5882" s="25"/>
      <x:c r="SVZ5882" s="25"/>
      <x:c r="SWA5882" s="25"/>
      <x:c r="SWB5882" s="25"/>
      <x:c r="SWC5882" s="25"/>
      <x:c r="SWD5882" s="25"/>
      <x:c r="SWE5882" s="25"/>
      <x:c r="SWF5882" s="25"/>
      <x:c r="SWG5882" s="25"/>
      <x:c r="SWH5882" s="25"/>
      <x:c r="SWI5882" s="25"/>
      <x:c r="SWJ5882" s="25"/>
      <x:c r="SWK5882" s="25"/>
      <x:c r="SWL5882" s="25"/>
      <x:c r="SWM5882" s="25"/>
      <x:c r="SWN5882" s="25"/>
      <x:c r="SWO5882" s="25"/>
      <x:c r="SWP5882" s="25"/>
      <x:c r="SWQ5882" s="25"/>
      <x:c r="SWR5882" s="25"/>
      <x:c r="SWS5882" s="25"/>
      <x:c r="SWT5882" s="25"/>
      <x:c r="SWU5882" s="25"/>
      <x:c r="SWV5882" s="25"/>
      <x:c r="SWW5882" s="25"/>
      <x:c r="SWX5882" s="25"/>
      <x:c r="SWY5882" s="25"/>
      <x:c r="SWZ5882" s="25"/>
      <x:c r="SXA5882" s="25"/>
      <x:c r="SXB5882" s="25"/>
      <x:c r="SXC5882" s="25"/>
      <x:c r="SXD5882" s="25"/>
      <x:c r="SXE5882" s="25"/>
      <x:c r="SXF5882" s="25"/>
      <x:c r="SXG5882" s="25"/>
      <x:c r="SXH5882" s="25"/>
      <x:c r="SXI5882" s="25"/>
      <x:c r="SXJ5882" s="25"/>
      <x:c r="SXK5882" s="25"/>
      <x:c r="SXL5882" s="25"/>
      <x:c r="SXM5882" s="25"/>
      <x:c r="SXN5882" s="25"/>
      <x:c r="SXO5882" s="25"/>
      <x:c r="SXP5882" s="25"/>
      <x:c r="SXQ5882" s="25"/>
      <x:c r="SXR5882" s="25"/>
      <x:c r="SXS5882" s="25"/>
      <x:c r="SXT5882" s="25"/>
      <x:c r="SXU5882" s="25"/>
      <x:c r="SXV5882" s="25"/>
      <x:c r="SXW5882" s="25"/>
      <x:c r="SXX5882" s="25"/>
      <x:c r="SXY5882" s="25"/>
      <x:c r="SXZ5882" s="25"/>
      <x:c r="SYA5882" s="25"/>
      <x:c r="SYB5882" s="25"/>
      <x:c r="SYC5882" s="25"/>
      <x:c r="SYD5882" s="25"/>
      <x:c r="SYE5882" s="25"/>
      <x:c r="SYF5882" s="25"/>
      <x:c r="SYG5882" s="25"/>
      <x:c r="SYH5882" s="25"/>
      <x:c r="SYI5882" s="25"/>
      <x:c r="SYJ5882" s="25"/>
      <x:c r="SYK5882" s="25"/>
      <x:c r="SYL5882" s="25"/>
      <x:c r="SYM5882" s="25"/>
      <x:c r="SYN5882" s="25"/>
      <x:c r="SYO5882" s="25"/>
      <x:c r="SYP5882" s="25"/>
      <x:c r="SYQ5882" s="25"/>
      <x:c r="SYR5882" s="25"/>
      <x:c r="SYS5882" s="25"/>
      <x:c r="SYT5882" s="25"/>
      <x:c r="SYU5882" s="25"/>
      <x:c r="SYV5882" s="25"/>
      <x:c r="SYW5882" s="25"/>
      <x:c r="SYX5882" s="25"/>
      <x:c r="SYY5882" s="25"/>
      <x:c r="SYZ5882" s="25"/>
      <x:c r="SZA5882" s="25"/>
      <x:c r="SZB5882" s="25"/>
      <x:c r="SZC5882" s="25"/>
      <x:c r="SZD5882" s="25"/>
      <x:c r="SZE5882" s="25"/>
      <x:c r="SZF5882" s="25"/>
      <x:c r="SZG5882" s="25"/>
      <x:c r="SZH5882" s="25"/>
      <x:c r="SZI5882" s="25"/>
      <x:c r="SZJ5882" s="25"/>
      <x:c r="SZK5882" s="25"/>
      <x:c r="SZL5882" s="25"/>
      <x:c r="SZM5882" s="25"/>
      <x:c r="SZN5882" s="25"/>
      <x:c r="SZO5882" s="25"/>
      <x:c r="SZP5882" s="25"/>
      <x:c r="SZQ5882" s="25"/>
      <x:c r="SZR5882" s="25"/>
      <x:c r="SZS5882" s="25"/>
      <x:c r="SZT5882" s="25"/>
      <x:c r="SZU5882" s="25"/>
      <x:c r="SZV5882" s="25"/>
      <x:c r="SZW5882" s="25"/>
      <x:c r="SZX5882" s="25"/>
      <x:c r="SZY5882" s="25"/>
      <x:c r="SZZ5882" s="25"/>
      <x:c r="TAA5882" s="25"/>
      <x:c r="TAB5882" s="25"/>
      <x:c r="TAC5882" s="25"/>
      <x:c r="TAD5882" s="25"/>
      <x:c r="TAE5882" s="25"/>
      <x:c r="TAF5882" s="25"/>
      <x:c r="TAG5882" s="25"/>
      <x:c r="TAH5882" s="25"/>
      <x:c r="TAI5882" s="25"/>
      <x:c r="TAJ5882" s="25"/>
      <x:c r="TAK5882" s="25"/>
      <x:c r="TAL5882" s="25"/>
      <x:c r="TAM5882" s="25"/>
      <x:c r="TAN5882" s="25"/>
      <x:c r="TAO5882" s="25"/>
      <x:c r="TAP5882" s="25"/>
      <x:c r="TAQ5882" s="25"/>
      <x:c r="TAR5882" s="25"/>
      <x:c r="TAS5882" s="25"/>
      <x:c r="TAT5882" s="25"/>
      <x:c r="TAU5882" s="25"/>
      <x:c r="TAV5882" s="25"/>
      <x:c r="TAW5882" s="25"/>
      <x:c r="TAX5882" s="25"/>
      <x:c r="TAY5882" s="25"/>
      <x:c r="TAZ5882" s="25"/>
      <x:c r="TBA5882" s="25"/>
      <x:c r="TBB5882" s="25"/>
      <x:c r="TBC5882" s="25"/>
      <x:c r="TBD5882" s="25"/>
      <x:c r="TBE5882" s="25"/>
      <x:c r="TBF5882" s="25"/>
      <x:c r="TBG5882" s="25"/>
      <x:c r="TBH5882" s="25"/>
      <x:c r="TBI5882" s="25"/>
      <x:c r="TBJ5882" s="25"/>
      <x:c r="TBK5882" s="25"/>
      <x:c r="TBL5882" s="25"/>
      <x:c r="TBM5882" s="25"/>
      <x:c r="TBN5882" s="25"/>
      <x:c r="TBO5882" s="25"/>
      <x:c r="TBP5882" s="25"/>
      <x:c r="TBQ5882" s="25"/>
      <x:c r="TBR5882" s="25"/>
      <x:c r="TBS5882" s="25"/>
      <x:c r="TBT5882" s="25"/>
      <x:c r="TBU5882" s="25"/>
      <x:c r="TBV5882" s="25"/>
      <x:c r="TBW5882" s="25"/>
      <x:c r="TBX5882" s="25"/>
      <x:c r="TBY5882" s="25"/>
      <x:c r="TBZ5882" s="25"/>
      <x:c r="TCA5882" s="25"/>
      <x:c r="TCB5882" s="25"/>
      <x:c r="TCC5882" s="25"/>
      <x:c r="TCD5882" s="25"/>
      <x:c r="TCE5882" s="25"/>
      <x:c r="TCF5882" s="25"/>
      <x:c r="TCG5882" s="25"/>
      <x:c r="TCH5882" s="25"/>
      <x:c r="TCI5882" s="25"/>
      <x:c r="TCJ5882" s="25"/>
      <x:c r="TCK5882" s="25"/>
      <x:c r="TCL5882" s="25"/>
      <x:c r="TCM5882" s="25"/>
      <x:c r="TCN5882" s="25"/>
      <x:c r="TCO5882" s="25"/>
      <x:c r="TCP5882" s="25"/>
      <x:c r="TCQ5882" s="25"/>
      <x:c r="TCR5882" s="25"/>
      <x:c r="TCS5882" s="25"/>
      <x:c r="TCT5882" s="25"/>
      <x:c r="TCU5882" s="25"/>
      <x:c r="TCV5882" s="25"/>
      <x:c r="TCW5882" s="25"/>
      <x:c r="TCX5882" s="25"/>
      <x:c r="TCY5882" s="25"/>
      <x:c r="TCZ5882" s="25"/>
      <x:c r="TDA5882" s="25"/>
      <x:c r="TDB5882" s="25"/>
      <x:c r="TDC5882" s="25"/>
      <x:c r="TDD5882" s="25"/>
      <x:c r="TDE5882" s="25"/>
      <x:c r="TDF5882" s="25"/>
      <x:c r="TDG5882" s="25"/>
      <x:c r="TDH5882" s="25"/>
      <x:c r="TDI5882" s="25"/>
      <x:c r="TDJ5882" s="25"/>
      <x:c r="TDK5882" s="25"/>
      <x:c r="TDL5882" s="25"/>
      <x:c r="TDM5882" s="25"/>
      <x:c r="TDN5882" s="25"/>
      <x:c r="TDO5882" s="25"/>
      <x:c r="TDP5882" s="25"/>
      <x:c r="TDQ5882" s="25"/>
      <x:c r="TDR5882" s="25"/>
      <x:c r="TDS5882" s="25"/>
      <x:c r="TDT5882" s="25"/>
      <x:c r="TDU5882" s="25"/>
      <x:c r="TDV5882" s="25"/>
      <x:c r="TDW5882" s="25"/>
      <x:c r="TDX5882" s="25"/>
      <x:c r="TDY5882" s="25"/>
      <x:c r="TDZ5882" s="25"/>
      <x:c r="TEA5882" s="25"/>
      <x:c r="TEB5882" s="25"/>
      <x:c r="TEC5882" s="25"/>
      <x:c r="TED5882" s="25"/>
      <x:c r="TEE5882" s="25"/>
      <x:c r="TEF5882" s="25"/>
      <x:c r="TEG5882" s="25"/>
      <x:c r="TEH5882" s="25"/>
      <x:c r="TEI5882" s="25"/>
      <x:c r="TEJ5882" s="25"/>
      <x:c r="TEK5882" s="25"/>
      <x:c r="TEL5882" s="25"/>
      <x:c r="TEM5882" s="25"/>
      <x:c r="TEN5882" s="25"/>
      <x:c r="TEO5882" s="25"/>
      <x:c r="TEP5882" s="25"/>
      <x:c r="TEQ5882" s="25"/>
      <x:c r="TER5882" s="25"/>
      <x:c r="TES5882" s="25"/>
      <x:c r="TET5882" s="25"/>
      <x:c r="TEU5882" s="25"/>
      <x:c r="TEV5882" s="25"/>
      <x:c r="TEW5882" s="25"/>
      <x:c r="TEX5882" s="25"/>
      <x:c r="TEY5882" s="25"/>
      <x:c r="TEZ5882" s="25"/>
      <x:c r="TFA5882" s="25"/>
      <x:c r="TFB5882" s="25"/>
      <x:c r="TFC5882" s="25"/>
      <x:c r="TFD5882" s="25"/>
      <x:c r="TFE5882" s="25"/>
      <x:c r="TFF5882" s="25"/>
      <x:c r="TFG5882" s="25"/>
      <x:c r="TFH5882" s="25"/>
      <x:c r="TFI5882" s="25"/>
      <x:c r="TFJ5882" s="25"/>
      <x:c r="TFK5882" s="25"/>
      <x:c r="TFL5882" s="25"/>
      <x:c r="TFM5882" s="25"/>
      <x:c r="TFN5882" s="25"/>
      <x:c r="TFO5882" s="25"/>
      <x:c r="TFP5882" s="25"/>
      <x:c r="TFQ5882" s="25"/>
      <x:c r="TFR5882" s="25"/>
      <x:c r="TFS5882" s="25"/>
      <x:c r="TFT5882" s="25"/>
      <x:c r="TFU5882" s="25"/>
      <x:c r="TFV5882" s="25"/>
      <x:c r="TFW5882" s="25"/>
      <x:c r="TFX5882" s="25"/>
      <x:c r="TFY5882" s="25"/>
      <x:c r="TFZ5882" s="25"/>
      <x:c r="TGA5882" s="25"/>
      <x:c r="TGB5882" s="25"/>
      <x:c r="TGC5882" s="25"/>
      <x:c r="TGD5882" s="25"/>
      <x:c r="TGE5882" s="25"/>
      <x:c r="TGF5882" s="25"/>
      <x:c r="TGG5882" s="25"/>
      <x:c r="TGH5882" s="25"/>
      <x:c r="TGI5882" s="25"/>
      <x:c r="TGJ5882" s="25"/>
      <x:c r="TGK5882" s="25"/>
      <x:c r="TGL5882" s="25"/>
      <x:c r="TGM5882" s="25"/>
      <x:c r="TGN5882" s="25"/>
      <x:c r="TGO5882" s="25"/>
      <x:c r="TGP5882" s="25"/>
      <x:c r="TGQ5882" s="25"/>
      <x:c r="TGR5882" s="25"/>
      <x:c r="TGS5882" s="25"/>
      <x:c r="TGT5882" s="25"/>
      <x:c r="TGU5882" s="25"/>
      <x:c r="TGV5882" s="25"/>
      <x:c r="TGW5882" s="25"/>
      <x:c r="TGX5882" s="25"/>
      <x:c r="TGY5882" s="25"/>
      <x:c r="TGZ5882" s="25"/>
      <x:c r="THA5882" s="25"/>
      <x:c r="THB5882" s="25"/>
      <x:c r="THC5882" s="25"/>
      <x:c r="THD5882" s="25"/>
      <x:c r="THE5882" s="25"/>
      <x:c r="THF5882" s="25"/>
      <x:c r="THG5882" s="25"/>
      <x:c r="THH5882" s="25"/>
      <x:c r="THI5882" s="25"/>
      <x:c r="THJ5882" s="25"/>
      <x:c r="THK5882" s="25"/>
      <x:c r="THL5882" s="25"/>
      <x:c r="THM5882" s="25"/>
      <x:c r="THN5882" s="25"/>
      <x:c r="THO5882" s="25"/>
      <x:c r="THP5882" s="25"/>
      <x:c r="THQ5882" s="25"/>
      <x:c r="THR5882" s="25"/>
      <x:c r="THS5882" s="25"/>
      <x:c r="THT5882" s="25"/>
      <x:c r="THU5882" s="25"/>
      <x:c r="THV5882" s="25"/>
      <x:c r="THW5882" s="25"/>
      <x:c r="THX5882" s="25"/>
      <x:c r="THY5882" s="25"/>
      <x:c r="THZ5882" s="25"/>
      <x:c r="TIA5882" s="25"/>
      <x:c r="TIB5882" s="25"/>
      <x:c r="TIC5882" s="25"/>
      <x:c r="TID5882" s="25"/>
      <x:c r="TIE5882" s="25"/>
      <x:c r="TIF5882" s="25"/>
      <x:c r="TIG5882" s="25"/>
      <x:c r="TIH5882" s="25"/>
      <x:c r="TII5882" s="25"/>
      <x:c r="TIJ5882" s="25"/>
      <x:c r="TIK5882" s="25"/>
      <x:c r="TIL5882" s="25"/>
      <x:c r="TIM5882" s="25"/>
      <x:c r="TIN5882" s="25"/>
      <x:c r="TIO5882" s="25"/>
      <x:c r="TIP5882" s="25"/>
      <x:c r="TIQ5882" s="25"/>
      <x:c r="TIR5882" s="25"/>
      <x:c r="TIS5882" s="25"/>
      <x:c r="TIT5882" s="25"/>
      <x:c r="TIU5882" s="25"/>
      <x:c r="TIV5882" s="25"/>
      <x:c r="TIW5882" s="25"/>
      <x:c r="TIX5882" s="25"/>
      <x:c r="TIY5882" s="25"/>
      <x:c r="TIZ5882" s="25"/>
      <x:c r="TJA5882" s="25"/>
      <x:c r="TJB5882" s="25"/>
      <x:c r="TJC5882" s="25"/>
      <x:c r="TJD5882" s="25"/>
      <x:c r="TJE5882" s="25"/>
      <x:c r="TJF5882" s="25"/>
      <x:c r="TJG5882" s="25"/>
      <x:c r="TJH5882" s="25"/>
      <x:c r="TJI5882" s="25"/>
      <x:c r="TJJ5882" s="25"/>
      <x:c r="TJK5882" s="25"/>
      <x:c r="TJL5882" s="25"/>
      <x:c r="TJM5882" s="25"/>
      <x:c r="TJN5882" s="25"/>
      <x:c r="TJO5882" s="25"/>
      <x:c r="TJP5882" s="25"/>
      <x:c r="TJQ5882" s="25"/>
      <x:c r="TJR5882" s="25"/>
      <x:c r="TJS5882" s="25"/>
      <x:c r="TJT5882" s="25"/>
      <x:c r="TJU5882" s="25"/>
      <x:c r="TJV5882" s="25"/>
      <x:c r="TJW5882" s="25"/>
      <x:c r="TJX5882" s="25"/>
      <x:c r="TJY5882" s="25"/>
      <x:c r="TJZ5882" s="25"/>
      <x:c r="TKA5882" s="25"/>
      <x:c r="TKB5882" s="25"/>
      <x:c r="TKC5882" s="25"/>
      <x:c r="TKD5882" s="25"/>
      <x:c r="TKE5882" s="25"/>
      <x:c r="TKF5882" s="25"/>
      <x:c r="TKG5882" s="25"/>
      <x:c r="TKH5882" s="25"/>
      <x:c r="TKI5882" s="25"/>
      <x:c r="TKJ5882" s="25"/>
      <x:c r="TKK5882" s="25"/>
      <x:c r="TKL5882" s="25"/>
      <x:c r="TKM5882" s="25"/>
      <x:c r="TKN5882" s="25"/>
      <x:c r="TKO5882" s="25"/>
      <x:c r="TKP5882" s="25"/>
      <x:c r="TKQ5882" s="25"/>
      <x:c r="TKR5882" s="25"/>
      <x:c r="TKS5882" s="25"/>
      <x:c r="TKT5882" s="25"/>
      <x:c r="TKU5882" s="25"/>
      <x:c r="TKV5882" s="25"/>
      <x:c r="TKW5882" s="25"/>
      <x:c r="TKX5882" s="25"/>
      <x:c r="TKY5882" s="25"/>
      <x:c r="TKZ5882" s="25"/>
      <x:c r="TLA5882" s="25"/>
      <x:c r="TLB5882" s="25"/>
      <x:c r="TLC5882" s="25"/>
      <x:c r="TLD5882" s="25"/>
      <x:c r="TLE5882" s="25"/>
      <x:c r="TLF5882" s="25"/>
      <x:c r="TLG5882" s="25"/>
      <x:c r="TLH5882" s="25"/>
      <x:c r="TLI5882" s="25"/>
      <x:c r="TLJ5882" s="25"/>
      <x:c r="TLK5882" s="25"/>
      <x:c r="TLL5882" s="25"/>
      <x:c r="TLM5882" s="25"/>
      <x:c r="TLN5882" s="25"/>
      <x:c r="TLO5882" s="25"/>
      <x:c r="TLP5882" s="25"/>
      <x:c r="TLQ5882" s="25"/>
      <x:c r="TLR5882" s="25"/>
      <x:c r="TLS5882" s="25"/>
      <x:c r="TLT5882" s="25"/>
      <x:c r="TLU5882" s="25"/>
      <x:c r="TLV5882" s="25"/>
      <x:c r="TLW5882" s="25"/>
      <x:c r="TLX5882" s="25"/>
      <x:c r="TLY5882" s="25"/>
      <x:c r="TLZ5882" s="25"/>
      <x:c r="TMA5882" s="25"/>
      <x:c r="TMB5882" s="25"/>
      <x:c r="TMC5882" s="25"/>
      <x:c r="TMD5882" s="25"/>
      <x:c r="TME5882" s="25"/>
      <x:c r="TMF5882" s="25"/>
      <x:c r="TMG5882" s="25"/>
      <x:c r="TMH5882" s="25"/>
      <x:c r="TMI5882" s="25"/>
      <x:c r="TMJ5882" s="25"/>
      <x:c r="TMK5882" s="25"/>
      <x:c r="TML5882" s="25"/>
      <x:c r="TMM5882" s="25"/>
      <x:c r="TMN5882" s="25"/>
      <x:c r="TMO5882" s="25"/>
      <x:c r="TMP5882" s="25"/>
      <x:c r="TMQ5882" s="25"/>
      <x:c r="TMR5882" s="25"/>
      <x:c r="TMS5882" s="25"/>
      <x:c r="TMT5882" s="25"/>
      <x:c r="TMU5882" s="25"/>
      <x:c r="TMV5882" s="25"/>
      <x:c r="TMW5882" s="25"/>
      <x:c r="TMX5882" s="25"/>
      <x:c r="TMY5882" s="25"/>
      <x:c r="TMZ5882" s="25"/>
      <x:c r="TNA5882" s="25"/>
      <x:c r="TNB5882" s="25"/>
      <x:c r="TNC5882" s="25"/>
      <x:c r="TND5882" s="25"/>
      <x:c r="TNE5882" s="25"/>
      <x:c r="TNF5882" s="25"/>
      <x:c r="TNG5882" s="25"/>
      <x:c r="TNH5882" s="25"/>
      <x:c r="TNI5882" s="25"/>
      <x:c r="TNJ5882" s="25"/>
      <x:c r="TNK5882" s="25"/>
      <x:c r="TNL5882" s="25"/>
      <x:c r="TNM5882" s="25"/>
      <x:c r="TNN5882" s="25"/>
      <x:c r="TNO5882" s="25"/>
      <x:c r="TNP5882" s="25"/>
      <x:c r="TNQ5882" s="25"/>
      <x:c r="TNR5882" s="25"/>
      <x:c r="TNS5882" s="25"/>
      <x:c r="TNT5882" s="25"/>
      <x:c r="TNU5882" s="25"/>
      <x:c r="TNV5882" s="25"/>
      <x:c r="TNW5882" s="25"/>
      <x:c r="TNX5882" s="25"/>
      <x:c r="TNY5882" s="25"/>
      <x:c r="TNZ5882" s="25"/>
      <x:c r="TOA5882" s="25"/>
      <x:c r="TOB5882" s="25"/>
      <x:c r="TOC5882" s="25"/>
      <x:c r="TOD5882" s="25"/>
      <x:c r="TOE5882" s="25"/>
      <x:c r="TOF5882" s="25"/>
      <x:c r="TOG5882" s="25"/>
      <x:c r="TOH5882" s="25"/>
      <x:c r="TOI5882" s="25"/>
      <x:c r="TOJ5882" s="25"/>
      <x:c r="TOK5882" s="25"/>
      <x:c r="TOL5882" s="25"/>
      <x:c r="TOM5882" s="25"/>
      <x:c r="TON5882" s="25"/>
      <x:c r="TOO5882" s="25"/>
      <x:c r="TOP5882" s="25"/>
      <x:c r="TOQ5882" s="25"/>
      <x:c r="TOR5882" s="25"/>
      <x:c r="TOS5882" s="25"/>
      <x:c r="TOT5882" s="25"/>
      <x:c r="TOU5882" s="25"/>
      <x:c r="TOV5882" s="25"/>
      <x:c r="TOW5882" s="25"/>
      <x:c r="TOX5882" s="25"/>
      <x:c r="TOY5882" s="25"/>
      <x:c r="TOZ5882" s="25"/>
      <x:c r="TPA5882" s="25"/>
      <x:c r="TPB5882" s="25"/>
      <x:c r="TPC5882" s="25"/>
      <x:c r="TPD5882" s="25"/>
      <x:c r="TPE5882" s="25"/>
      <x:c r="TPF5882" s="25"/>
      <x:c r="TPG5882" s="25"/>
      <x:c r="TPH5882" s="25"/>
      <x:c r="TPI5882" s="25"/>
      <x:c r="TPJ5882" s="25"/>
      <x:c r="TPK5882" s="25"/>
      <x:c r="TPL5882" s="25"/>
      <x:c r="TPM5882" s="25"/>
      <x:c r="TPN5882" s="25"/>
      <x:c r="TPO5882" s="25"/>
      <x:c r="TPP5882" s="25"/>
      <x:c r="TPQ5882" s="25"/>
      <x:c r="TPR5882" s="25"/>
      <x:c r="TPS5882" s="25"/>
      <x:c r="TPT5882" s="25"/>
      <x:c r="TPU5882" s="25"/>
      <x:c r="TPV5882" s="25"/>
      <x:c r="TPW5882" s="25"/>
      <x:c r="TPX5882" s="25"/>
      <x:c r="TPY5882" s="25"/>
      <x:c r="TPZ5882" s="25"/>
      <x:c r="TQA5882" s="25"/>
      <x:c r="TQB5882" s="25"/>
      <x:c r="TQC5882" s="25"/>
      <x:c r="TQD5882" s="25"/>
      <x:c r="TQE5882" s="25"/>
      <x:c r="TQF5882" s="25"/>
      <x:c r="TQG5882" s="25"/>
      <x:c r="TQH5882" s="25"/>
      <x:c r="TQI5882" s="25"/>
      <x:c r="TQJ5882" s="25"/>
      <x:c r="TQK5882" s="25"/>
      <x:c r="TQL5882" s="25"/>
      <x:c r="TQM5882" s="25"/>
      <x:c r="TQN5882" s="25"/>
      <x:c r="TQO5882" s="25"/>
      <x:c r="TQP5882" s="25"/>
      <x:c r="TQQ5882" s="25"/>
      <x:c r="TQR5882" s="25"/>
      <x:c r="TQS5882" s="25"/>
      <x:c r="TQT5882" s="25"/>
      <x:c r="TQU5882" s="25"/>
      <x:c r="TQV5882" s="25"/>
      <x:c r="TQW5882" s="25"/>
      <x:c r="TQX5882" s="25"/>
      <x:c r="TQY5882" s="25"/>
      <x:c r="TQZ5882" s="25"/>
      <x:c r="TRA5882" s="25"/>
      <x:c r="TRB5882" s="25"/>
      <x:c r="TRC5882" s="25"/>
      <x:c r="TRD5882" s="25"/>
      <x:c r="TRE5882" s="25"/>
      <x:c r="TRF5882" s="25"/>
      <x:c r="TRG5882" s="25"/>
      <x:c r="TRH5882" s="25"/>
      <x:c r="TRI5882" s="25"/>
      <x:c r="TRJ5882" s="25"/>
      <x:c r="TRK5882" s="25"/>
      <x:c r="TRL5882" s="25"/>
      <x:c r="TRM5882" s="25"/>
      <x:c r="TRN5882" s="25"/>
      <x:c r="TRO5882" s="25"/>
      <x:c r="TRP5882" s="25"/>
      <x:c r="TRQ5882" s="25"/>
      <x:c r="TRR5882" s="25"/>
      <x:c r="TRS5882" s="25"/>
      <x:c r="TRT5882" s="25"/>
      <x:c r="TRU5882" s="25"/>
      <x:c r="TRV5882" s="25"/>
      <x:c r="TRW5882" s="25"/>
      <x:c r="TRX5882" s="25"/>
      <x:c r="TRY5882" s="25"/>
      <x:c r="TRZ5882" s="25"/>
      <x:c r="TSA5882" s="25"/>
      <x:c r="TSB5882" s="25"/>
      <x:c r="TSC5882" s="25"/>
      <x:c r="TSD5882" s="25"/>
      <x:c r="TSE5882" s="25"/>
      <x:c r="TSF5882" s="25"/>
      <x:c r="TSG5882" s="25"/>
      <x:c r="TSH5882" s="25"/>
      <x:c r="TSI5882" s="25"/>
      <x:c r="TSJ5882" s="25"/>
      <x:c r="TSK5882" s="25"/>
      <x:c r="TSL5882" s="25"/>
      <x:c r="TSM5882" s="25"/>
      <x:c r="TSN5882" s="25"/>
      <x:c r="TSO5882" s="25"/>
      <x:c r="TSP5882" s="25"/>
      <x:c r="TSQ5882" s="25"/>
      <x:c r="TSR5882" s="25"/>
      <x:c r="TSS5882" s="25"/>
      <x:c r="TST5882" s="25"/>
      <x:c r="TSU5882" s="25"/>
      <x:c r="TSV5882" s="25"/>
      <x:c r="TSW5882" s="25"/>
      <x:c r="TSX5882" s="25"/>
      <x:c r="TSY5882" s="25"/>
      <x:c r="TSZ5882" s="25"/>
      <x:c r="TTA5882" s="25"/>
      <x:c r="TTB5882" s="25"/>
      <x:c r="TTC5882" s="25"/>
      <x:c r="TTD5882" s="25"/>
      <x:c r="TTE5882" s="25"/>
      <x:c r="TTF5882" s="25"/>
      <x:c r="TTG5882" s="25"/>
      <x:c r="TTH5882" s="25"/>
      <x:c r="TTI5882" s="25"/>
      <x:c r="TTJ5882" s="25"/>
      <x:c r="TTK5882" s="25"/>
      <x:c r="TTL5882" s="25"/>
      <x:c r="TTM5882" s="25"/>
      <x:c r="TTN5882" s="25"/>
      <x:c r="TTO5882" s="25"/>
      <x:c r="TTP5882" s="25"/>
      <x:c r="TTQ5882" s="25"/>
      <x:c r="TTR5882" s="25"/>
      <x:c r="TTS5882" s="25"/>
      <x:c r="TTT5882" s="25"/>
      <x:c r="TTU5882" s="25"/>
      <x:c r="TTV5882" s="25"/>
      <x:c r="TTW5882" s="25"/>
      <x:c r="TTX5882" s="25"/>
      <x:c r="TTY5882" s="25"/>
      <x:c r="TTZ5882" s="25"/>
      <x:c r="TUA5882" s="25"/>
      <x:c r="TUB5882" s="25"/>
      <x:c r="TUC5882" s="25"/>
      <x:c r="TUD5882" s="25"/>
      <x:c r="TUE5882" s="25"/>
      <x:c r="TUF5882" s="25"/>
      <x:c r="TUG5882" s="25"/>
      <x:c r="TUH5882" s="25"/>
      <x:c r="TUI5882" s="25"/>
      <x:c r="TUJ5882" s="25"/>
      <x:c r="TUK5882" s="25"/>
      <x:c r="TUL5882" s="25"/>
      <x:c r="TUM5882" s="25"/>
      <x:c r="TUN5882" s="25"/>
      <x:c r="TUO5882" s="25"/>
      <x:c r="TUP5882" s="25"/>
      <x:c r="TUQ5882" s="25"/>
      <x:c r="TUR5882" s="25"/>
      <x:c r="TUS5882" s="25"/>
      <x:c r="TUT5882" s="25"/>
      <x:c r="TUU5882" s="25"/>
      <x:c r="TUV5882" s="25"/>
      <x:c r="TUW5882" s="25"/>
      <x:c r="TUX5882" s="25"/>
      <x:c r="TUY5882" s="25"/>
      <x:c r="TUZ5882" s="25"/>
      <x:c r="TVA5882" s="25"/>
      <x:c r="TVB5882" s="25"/>
      <x:c r="TVC5882" s="25"/>
      <x:c r="TVD5882" s="25"/>
      <x:c r="TVE5882" s="25"/>
      <x:c r="TVF5882" s="25"/>
      <x:c r="TVG5882" s="25"/>
      <x:c r="TVH5882" s="25"/>
      <x:c r="TVI5882" s="25"/>
      <x:c r="TVJ5882" s="25"/>
      <x:c r="TVK5882" s="25"/>
      <x:c r="TVL5882" s="25"/>
      <x:c r="TVM5882" s="25"/>
      <x:c r="TVN5882" s="25"/>
      <x:c r="TVO5882" s="25"/>
      <x:c r="TVP5882" s="25"/>
      <x:c r="TVQ5882" s="25"/>
      <x:c r="TVR5882" s="25"/>
      <x:c r="TVS5882" s="25"/>
      <x:c r="TVT5882" s="25"/>
      <x:c r="TVU5882" s="25"/>
      <x:c r="TVV5882" s="25"/>
      <x:c r="TVW5882" s="25"/>
      <x:c r="TVX5882" s="25"/>
      <x:c r="TVY5882" s="25"/>
      <x:c r="TVZ5882" s="25"/>
      <x:c r="TWA5882" s="25"/>
      <x:c r="TWB5882" s="25"/>
      <x:c r="TWC5882" s="25"/>
      <x:c r="TWD5882" s="25"/>
      <x:c r="TWE5882" s="25"/>
      <x:c r="TWF5882" s="25"/>
      <x:c r="TWG5882" s="25"/>
      <x:c r="TWH5882" s="25"/>
      <x:c r="TWI5882" s="25"/>
      <x:c r="TWJ5882" s="25"/>
      <x:c r="TWK5882" s="25"/>
      <x:c r="TWL5882" s="25"/>
      <x:c r="TWM5882" s="25"/>
      <x:c r="TWN5882" s="25"/>
      <x:c r="TWO5882" s="25"/>
      <x:c r="TWP5882" s="25"/>
      <x:c r="TWQ5882" s="25"/>
      <x:c r="TWR5882" s="25"/>
      <x:c r="TWS5882" s="25"/>
      <x:c r="TWT5882" s="25"/>
      <x:c r="TWU5882" s="25"/>
      <x:c r="TWV5882" s="25"/>
      <x:c r="TWW5882" s="25"/>
      <x:c r="TWX5882" s="25"/>
      <x:c r="TWY5882" s="25"/>
      <x:c r="TWZ5882" s="25"/>
      <x:c r="TXA5882" s="25"/>
      <x:c r="TXB5882" s="25"/>
      <x:c r="TXC5882" s="25"/>
      <x:c r="TXD5882" s="25"/>
      <x:c r="TXE5882" s="25"/>
      <x:c r="TXF5882" s="25"/>
      <x:c r="TXG5882" s="25"/>
      <x:c r="TXH5882" s="25"/>
      <x:c r="TXI5882" s="25"/>
      <x:c r="TXJ5882" s="25"/>
      <x:c r="TXK5882" s="25"/>
      <x:c r="TXL5882" s="25"/>
      <x:c r="TXM5882" s="25"/>
      <x:c r="TXN5882" s="25"/>
      <x:c r="TXO5882" s="25"/>
      <x:c r="TXP5882" s="25"/>
      <x:c r="TXQ5882" s="25"/>
      <x:c r="TXR5882" s="25"/>
      <x:c r="TXS5882" s="25"/>
      <x:c r="TXT5882" s="25"/>
      <x:c r="TXU5882" s="25"/>
      <x:c r="TXV5882" s="25"/>
      <x:c r="TXW5882" s="25"/>
      <x:c r="TXX5882" s="25"/>
      <x:c r="TXY5882" s="25"/>
      <x:c r="TXZ5882" s="25"/>
      <x:c r="TYA5882" s="25"/>
      <x:c r="TYB5882" s="25"/>
      <x:c r="TYC5882" s="25"/>
      <x:c r="TYD5882" s="25"/>
      <x:c r="TYE5882" s="25"/>
      <x:c r="TYF5882" s="25"/>
      <x:c r="TYG5882" s="25"/>
      <x:c r="TYH5882" s="25"/>
      <x:c r="TYI5882" s="25"/>
      <x:c r="TYJ5882" s="25"/>
      <x:c r="TYK5882" s="25"/>
      <x:c r="TYL5882" s="25"/>
      <x:c r="TYM5882" s="25"/>
      <x:c r="TYN5882" s="25"/>
      <x:c r="TYO5882" s="25"/>
      <x:c r="TYP5882" s="25"/>
      <x:c r="TYQ5882" s="25"/>
      <x:c r="TYR5882" s="25"/>
      <x:c r="TYS5882" s="25"/>
      <x:c r="TYT5882" s="25"/>
      <x:c r="TYU5882" s="25"/>
      <x:c r="TYV5882" s="25"/>
      <x:c r="TYW5882" s="25"/>
      <x:c r="TYX5882" s="25"/>
      <x:c r="TYY5882" s="25"/>
      <x:c r="TYZ5882" s="25"/>
      <x:c r="TZA5882" s="25"/>
      <x:c r="TZB5882" s="25"/>
      <x:c r="TZC5882" s="25"/>
      <x:c r="TZD5882" s="25"/>
      <x:c r="TZE5882" s="25"/>
      <x:c r="TZF5882" s="25"/>
      <x:c r="TZG5882" s="25"/>
      <x:c r="TZH5882" s="25"/>
      <x:c r="TZI5882" s="25"/>
      <x:c r="TZJ5882" s="25"/>
      <x:c r="TZK5882" s="25"/>
      <x:c r="TZL5882" s="25"/>
      <x:c r="TZM5882" s="25"/>
      <x:c r="TZN5882" s="25"/>
      <x:c r="TZO5882" s="25"/>
      <x:c r="TZP5882" s="25"/>
      <x:c r="TZQ5882" s="25"/>
      <x:c r="TZR5882" s="25"/>
      <x:c r="TZS5882" s="25"/>
      <x:c r="TZT5882" s="25"/>
      <x:c r="TZU5882" s="25"/>
      <x:c r="TZV5882" s="25"/>
      <x:c r="TZW5882" s="25"/>
      <x:c r="TZX5882" s="25"/>
      <x:c r="TZY5882" s="25"/>
      <x:c r="TZZ5882" s="25"/>
      <x:c r="UAA5882" s="25"/>
      <x:c r="UAB5882" s="25"/>
      <x:c r="UAC5882" s="25"/>
      <x:c r="UAD5882" s="25"/>
      <x:c r="UAE5882" s="25"/>
      <x:c r="UAF5882" s="25"/>
      <x:c r="UAG5882" s="25"/>
      <x:c r="UAH5882" s="25"/>
      <x:c r="UAI5882" s="25"/>
      <x:c r="UAJ5882" s="25"/>
      <x:c r="UAK5882" s="25"/>
      <x:c r="UAL5882" s="25"/>
      <x:c r="UAM5882" s="25"/>
      <x:c r="UAN5882" s="25"/>
      <x:c r="UAO5882" s="25"/>
      <x:c r="UAP5882" s="25"/>
      <x:c r="UAQ5882" s="25"/>
      <x:c r="UAR5882" s="25"/>
      <x:c r="UAS5882" s="25"/>
      <x:c r="UAT5882" s="25"/>
      <x:c r="UAU5882" s="25"/>
      <x:c r="UAV5882" s="25"/>
      <x:c r="UAW5882" s="25"/>
      <x:c r="UAX5882" s="25"/>
      <x:c r="UAY5882" s="25"/>
      <x:c r="UAZ5882" s="25"/>
      <x:c r="UBA5882" s="25"/>
      <x:c r="UBB5882" s="25"/>
      <x:c r="UBC5882" s="25"/>
      <x:c r="UBD5882" s="25"/>
      <x:c r="UBE5882" s="25"/>
      <x:c r="UBF5882" s="25"/>
      <x:c r="UBG5882" s="25"/>
      <x:c r="UBH5882" s="25"/>
      <x:c r="UBI5882" s="25"/>
      <x:c r="UBJ5882" s="25"/>
      <x:c r="UBK5882" s="25"/>
      <x:c r="UBL5882" s="25"/>
      <x:c r="UBM5882" s="25"/>
      <x:c r="UBN5882" s="25"/>
      <x:c r="UBO5882" s="25"/>
      <x:c r="UBP5882" s="25"/>
      <x:c r="UBQ5882" s="25"/>
      <x:c r="UBR5882" s="25"/>
      <x:c r="UBS5882" s="25"/>
      <x:c r="UBT5882" s="25"/>
      <x:c r="UBU5882" s="25"/>
      <x:c r="UBV5882" s="25"/>
      <x:c r="UBW5882" s="25"/>
      <x:c r="UBX5882" s="25"/>
      <x:c r="UBY5882" s="25"/>
      <x:c r="UBZ5882" s="25"/>
      <x:c r="UCA5882" s="25"/>
      <x:c r="UCB5882" s="25"/>
      <x:c r="UCC5882" s="25"/>
      <x:c r="UCD5882" s="25"/>
      <x:c r="UCE5882" s="25"/>
      <x:c r="UCF5882" s="25"/>
      <x:c r="UCG5882" s="25"/>
      <x:c r="UCH5882" s="25"/>
      <x:c r="UCI5882" s="25"/>
      <x:c r="UCJ5882" s="25"/>
      <x:c r="UCK5882" s="25"/>
      <x:c r="UCL5882" s="25"/>
      <x:c r="UCM5882" s="25"/>
      <x:c r="UCN5882" s="25"/>
      <x:c r="UCO5882" s="25"/>
      <x:c r="UCP5882" s="25"/>
      <x:c r="UCQ5882" s="25"/>
      <x:c r="UCR5882" s="25"/>
      <x:c r="UCS5882" s="25"/>
      <x:c r="UCT5882" s="25"/>
      <x:c r="UCU5882" s="25"/>
      <x:c r="UCV5882" s="25"/>
      <x:c r="UCW5882" s="25"/>
      <x:c r="UCX5882" s="25"/>
      <x:c r="UCY5882" s="25"/>
      <x:c r="UCZ5882" s="25"/>
      <x:c r="UDA5882" s="25"/>
      <x:c r="UDB5882" s="25"/>
      <x:c r="UDC5882" s="25"/>
      <x:c r="UDD5882" s="25"/>
      <x:c r="UDE5882" s="25"/>
      <x:c r="UDF5882" s="25"/>
      <x:c r="UDG5882" s="25"/>
      <x:c r="UDH5882" s="25"/>
      <x:c r="UDI5882" s="25"/>
      <x:c r="UDJ5882" s="25"/>
      <x:c r="UDK5882" s="25"/>
      <x:c r="UDL5882" s="25"/>
      <x:c r="UDM5882" s="25"/>
      <x:c r="UDN5882" s="25"/>
      <x:c r="UDO5882" s="25"/>
      <x:c r="UDP5882" s="25"/>
      <x:c r="UDQ5882" s="25"/>
      <x:c r="UDR5882" s="25"/>
      <x:c r="UDS5882" s="25"/>
      <x:c r="UDT5882" s="25"/>
      <x:c r="UDU5882" s="25"/>
      <x:c r="UDV5882" s="25"/>
      <x:c r="UDW5882" s="25"/>
      <x:c r="UDX5882" s="25"/>
      <x:c r="UDY5882" s="25"/>
      <x:c r="UDZ5882" s="25"/>
      <x:c r="UEA5882" s="25"/>
      <x:c r="UEB5882" s="25"/>
      <x:c r="UEC5882" s="25"/>
      <x:c r="UED5882" s="25"/>
      <x:c r="UEE5882" s="25"/>
      <x:c r="UEF5882" s="25"/>
      <x:c r="UEG5882" s="25"/>
      <x:c r="UEH5882" s="25"/>
      <x:c r="UEI5882" s="25"/>
      <x:c r="UEJ5882" s="25"/>
      <x:c r="UEK5882" s="25"/>
      <x:c r="UEL5882" s="25"/>
      <x:c r="UEM5882" s="25"/>
      <x:c r="UEN5882" s="25"/>
      <x:c r="UEO5882" s="25"/>
      <x:c r="UEP5882" s="25"/>
      <x:c r="UEQ5882" s="25"/>
      <x:c r="UER5882" s="25"/>
      <x:c r="UES5882" s="25"/>
      <x:c r="UET5882" s="25"/>
      <x:c r="UEU5882" s="25"/>
      <x:c r="UEV5882" s="25"/>
      <x:c r="UEW5882" s="25"/>
      <x:c r="UEX5882" s="25"/>
      <x:c r="UEY5882" s="25"/>
      <x:c r="UEZ5882" s="25"/>
      <x:c r="UFA5882" s="25"/>
      <x:c r="UFB5882" s="25"/>
      <x:c r="UFC5882" s="25"/>
      <x:c r="UFD5882" s="25"/>
      <x:c r="UFE5882" s="25"/>
      <x:c r="UFF5882" s="25"/>
      <x:c r="UFG5882" s="25"/>
      <x:c r="UFH5882" s="25"/>
      <x:c r="UFI5882" s="25"/>
      <x:c r="UFJ5882" s="25"/>
      <x:c r="UFK5882" s="25"/>
      <x:c r="UFL5882" s="25"/>
      <x:c r="UFM5882" s="25"/>
      <x:c r="UFN5882" s="25"/>
      <x:c r="UFO5882" s="25"/>
      <x:c r="UFP5882" s="25"/>
      <x:c r="UFQ5882" s="25"/>
      <x:c r="UFR5882" s="25"/>
      <x:c r="UFS5882" s="25"/>
      <x:c r="UFT5882" s="25"/>
      <x:c r="UFU5882" s="25"/>
      <x:c r="UFV5882" s="25"/>
      <x:c r="UFW5882" s="25"/>
      <x:c r="UFX5882" s="25"/>
      <x:c r="UFY5882" s="25"/>
      <x:c r="UFZ5882" s="25"/>
      <x:c r="UGA5882" s="25"/>
      <x:c r="UGB5882" s="25"/>
      <x:c r="UGC5882" s="25"/>
      <x:c r="UGD5882" s="25"/>
      <x:c r="UGE5882" s="25"/>
      <x:c r="UGF5882" s="25"/>
      <x:c r="UGG5882" s="25"/>
      <x:c r="UGH5882" s="25"/>
      <x:c r="UGI5882" s="25"/>
      <x:c r="UGJ5882" s="25"/>
      <x:c r="UGK5882" s="25"/>
      <x:c r="UGL5882" s="25"/>
      <x:c r="UGM5882" s="25"/>
      <x:c r="UGN5882" s="25"/>
      <x:c r="UGO5882" s="25"/>
      <x:c r="UGP5882" s="25"/>
      <x:c r="UGQ5882" s="25"/>
      <x:c r="UGR5882" s="25"/>
      <x:c r="UGS5882" s="25"/>
      <x:c r="UGT5882" s="25"/>
      <x:c r="UGU5882" s="25"/>
      <x:c r="UGV5882" s="25"/>
      <x:c r="UGW5882" s="25"/>
      <x:c r="UGX5882" s="25"/>
      <x:c r="UGY5882" s="25"/>
      <x:c r="UGZ5882" s="25"/>
      <x:c r="UHA5882" s="25"/>
      <x:c r="UHB5882" s="25"/>
      <x:c r="UHC5882" s="25"/>
      <x:c r="UHD5882" s="25"/>
      <x:c r="UHE5882" s="25"/>
      <x:c r="UHF5882" s="25"/>
      <x:c r="UHG5882" s="25"/>
      <x:c r="UHH5882" s="25"/>
      <x:c r="UHI5882" s="25"/>
      <x:c r="UHJ5882" s="25"/>
      <x:c r="UHK5882" s="25"/>
      <x:c r="UHL5882" s="25"/>
      <x:c r="UHM5882" s="25"/>
      <x:c r="UHN5882" s="25"/>
      <x:c r="UHO5882" s="25"/>
      <x:c r="UHP5882" s="25"/>
      <x:c r="UHQ5882" s="25"/>
      <x:c r="UHR5882" s="25"/>
      <x:c r="UHS5882" s="25"/>
      <x:c r="UHT5882" s="25"/>
      <x:c r="UHU5882" s="25"/>
      <x:c r="UHV5882" s="25"/>
      <x:c r="UHW5882" s="25"/>
      <x:c r="UHX5882" s="25"/>
      <x:c r="UHY5882" s="25"/>
      <x:c r="UHZ5882" s="25"/>
      <x:c r="UIA5882" s="25"/>
      <x:c r="UIB5882" s="25"/>
      <x:c r="UIC5882" s="25"/>
      <x:c r="UID5882" s="25"/>
      <x:c r="UIE5882" s="25"/>
      <x:c r="UIF5882" s="25"/>
      <x:c r="UIG5882" s="25"/>
      <x:c r="UIH5882" s="25"/>
      <x:c r="UII5882" s="25"/>
      <x:c r="UIJ5882" s="25"/>
      <x:c r="UIK5882" s="25"/>
      <x:c r="UIL5882" s="25"/>
      <x:c r="UIM5882" s="25"/>
      <x:c r="UIN5882" s="25"/>
      <x:c r="UIO5882" s="25"/>
      <x:c r="UIP5882" s="25"/>
      <x:c r="UIQ5882" s="25"/>
      <x:c r="UIR5882" s="25"/>
      <x:c r="UIS5882" s="25"/>
      <x:c r="UIT5882" s="25"/>
      <x:c r="UIU5882" s="25"/>
      <x:c r="UIV5882" s="25"/>
      <x:c r="UIW5882" s="25"/>
      <x:c r="UIX5882" s="25"/>
      <x:c r="UIY5882" s="25"/>
      <x:c r="UIZ5882" s="25"/>
      <x:c r="UJA5882" s="25"/>
      <x:c r="UJB5882" s="25"/>
      <x:c r="UJC5882" s="25"/>
      <x:c r="UJD5882" s="25"/>
      <x:c r="UJE5882" s="25"/>
      <x:c r="UJF5882" s="25"/>
      <x:c r="UJG5882" s="25"/>
      <x:c r="UJH5882" s="25"/>
      <x:c r="UJI5882" s="25"/>
      <x:c r="UJJ5882" s="25"/>
      <x:c r="UJK5882" s="25"/>
      <x:c r="UJL5882" s="25"/>
      <x:c r="UJM5882" s="25"/>
      <x:c r="UJN5882" s="25"/>
      <x:c r="UJO5882" s="25"/>
      <x:c r="UJP5882" s="25"/>
      <x:c r="UJQ5882" s="25"/>
      <x:c r="UJR5882" s="25"/>
      <x:c r="UJS5882" s="25"/>
      <x:c r="UJT5882" s="25"/>
      <x:c r="UJU5882" s="25"/>
      <x:c r="UJV5882" s="25"/>
      <x:c r="UJW5882" s="25"/>
      <x:c r="UJX5882" s="25"/>
      <x:c r="UJY5882" s="25"/>
      <x:c r="UJZ5882" s="25"/>
      <x:c r="UKA5882" s="25"/>
      <x:c r="UKB5882" s="25"/>
      <x:c r="UKC5882" s="25"/>
      <x:c r="UKD5882" s="25"/>
      <x:c r="UKE5882" s="25"/>
      <x:c r="UKF5882" s="25"/>
      <x:c r="UKG5882" s="25"/>
      <x:c r="UKH5882" s="25"/>
      <x:c r="UKI5882" s="25"/>
      <x:c r="UKJ5882" s="25"/>
      <x:c r="UKK5882" s="25"/>
      <x:c r="UKL5882" s="25"/>
      <x:c r="UKM5882" s="25"/>
      <x:c r="UKN5882" s="25"/>
      <x:c r="UKO5882" s="25"/>
      <x:c r="UKP5882" s="25"/>
      <x:c r="UKQ5882" s="25"/>
      <x:c r="UKR5882" s="25"/>
      <x:c r="UKS5882" s="25"/>
      <x:c r="UKT5882" s="25"/>
      <x:c r="UKU5882" s="25"/>
      <x:c r="UKV5882" s="25"/>
      <x:c r="UKW5882" s="25"/>
      <x:c r="UKX5882" s="25"/>
      <x:c r="UKY5882" s="25"/>
      <x:c r="UKZ5882" s="25"/>
      <x:c r="ULA5882" s="25"/>
      <x:c r="ULB5882" s="25"/>
      <x:c r="ULC5882" s="25"/>
      <x:c r="ULD5882" s="25"/>
      <x:c r="ULE5882" s="25"/>
      <x:c r="ULF5882" s="25"/>
      <x:c r="ULG5882" s="25"/>
      <x:c r="ULH5882" s="25"/>
      <x:c r="ULI5882" s="25"/>
      <x:c r="ULJ5882" s="25"/>
      <x:c r="ULK5882" s="25"/>
      <x:c r="ULL5882" s="25"/>
      <x:c r="ULM5882" s="25"/>
      <x:c r="ULN5882" s="25"/>
      <x:c r="ULO5882" s="25"/>
      <x:c r="ULP5882" s="25"/>
      <x:c r="ULQ5882" s="25"/>
      <x:c r="ULR5882" s="25"/>
      <x:c r="ULS5882" s="25"/>
      <x:c r="ULT5882" s="25"/>
      <x:c r="ULU5882" s="25"/>
      <x:c r="ULV5882" s="25"/>
      <x:c r="ULW5882" s="25"/>
      <x:c r="ULX5882" s="25"/>
      <x:c r="ULY5882" s="25"/>
      <x:c r="ULZ5882" s="25"/>
      <x:c r="UMA5882" s="25"/>
      <x:c r="UMB5882" s="25"/>
      <x:c r="UMC5882" s="25"/>
      <x:c r="UMD5882" s="25"/>
      <x:c r="UME5882" s="25"/>
      <x:c r="UMF5882" s="25"/>
      <x:c r="UMG5882" s="25"/>
      <x:c r="UMH5882" s="25"/>
      <x:c r="UMI5882" s="25"/>
      <x:c r="UMJ5882" s="25"/>
      <x:c r="UMK5882" s="25"/>
      <x:c r="UML5882" s="25"/>
      <x:c r="UMM5882" s="25"/>
      <x:c r="UMN5882" s="25"/>
      <x:c r="UMO5882" s="25"/>
      <x:c r="UMP5882" s="25"/>
      <x:c r="UMQ5882" s="25"/>
      <x:c r="UMR5882" s="25"/>
      <x:c r="UMS5882" s="25"/>
      <x:c r="UMT5882" s="25"/>
      <x:c r="UMU5882" s="25"/>
      <x:c r="UMV5882" s="25"/>
      <x:c r="UMW5882" s="25"/>
      <x:c r="UMX5882" s="25"/>
      <x:c r="UMY5882" s="25"/>
      <x:c r="UMZ5882" s="25"/>
      <x:c r="UNA5882" s="25"/>
      <x:c r="UNB5882" s="25"/>
      <x:c r="UNC5882" s="25"/>
      <x:c r="UND5882" s="25"/>
      <x:c r="UNE5882" s="25"/>
      <x:c r="UNF5882" s="25"/>
      <x:c r="UNG5882" s="25"/>
      <x:c r="UNH5882" s="25"/>
      <x:c r="UNI5882" s="25"/>
      <x:c r="UNJ5882" s="25"/>
      <x:c r="UNK5882" s="25"/>
      <x:c r="UNL5882" s="25"/>
      <x:c r="UNM5882" s="25"/>
      <x:c r="UNN5882" s="25"/>
      <x:c r="UNO5882" s="25"/>
      <x:c r="UNP5882" s="25"/>
      <x:c r="UNQ5882" s="25"/>
      <x:c r="UNR5882" s="25"/>
      <x:c r="UNS5882" s="25"/>
      <x:c r="UNT5882" s="25"/>
      <x:c r="UNU5882" s="25"/>
      <x:c r="UNV5882" s="25"/>
      <x:c r="UNW5882" s="25"/>
      <x:c r="UNX5882" s="25"/>
      <x:c r="UNY5882" s="25"/>
      <x:c r="UNZ5882" s="25"/>
      <x:c r="UOA5882" s="25"/>
      <x:c r="UOB5882" s="25"/>
      <x:c r="UOC5882" s="25"/>
      <x:c r="UOD5882" s="25"/>
      <x:c r="UOE5882" s="25"/>
      <x:c r="UOF5882" s="25"/>
      <x:c r="UOG5882" s="25"/>
      <x:c r="UOH5882" s="25"/>
      <x:c r="UOI5882" s="25"/>
      <x:c r="UOJ5882" s="25"/>
      <x:c r="UOK5882" s="25"/>
      <x:c r="UOL5882" s="25"/>
      <x:c r="UOM5882" s="25"/>
      <x:c r="UON5882" s="25"/>
      <x:c r="UOO5882" s="25"/>
      <x:c r="UOP5882" s="25"/>
      <x:c r="UOQ5882" s="25"/>
      <x:c r="UOR5882" s="25"/>
      <x:c r="UOS5882" s="25"/>
      <x:c r="UOT5882" s="25"/>
      <x:c r="UOU5882" s="25"/>
      <x:c r="UOV5882" s="25"/>
      <x:c r="UOW5882" s="25"/>
      <x:c r="UOX5882" s="25"/>
      <x:c r="UOY5882" s="25"/>
      <x:c r="UOZ5882" s="25"/>
      <x:c r="UPA5882" s="25"/>
      <x:c r="UPB5882" s="25"/>
      <x:c r="UPC5882" s="25"/>
      <x:c r="UPD5882" s="25"/>
      <x:c r="UPE5882" s="25"/>
      <x:c r="UPF5882" s="25"/>
      <x:c r="UPG5882" s="25"/>
      <x:c r="UPH5882" s="25"/>
      <x:c r="UPI5882" s="25"/>
      <x:c r="UPJ5882" s="25"/>
      <x:c r="UPK5882" s="25"/>
      <x:c r="UPL5882" s="25"/>
      <x:c r="UPM5882" s="25"/>
      <x:c r="UPN5882" s="25"/>
      <x:c r="UPO5882" s="25"/>
      <x:c r="UPP5882" s="25"/>
      <x:c r="UPQ5882" s="25"/>
      <x:c r="UPR5882" s="25"/>
      <x:c r="UPS5882" s="25"/>
      <x:c r="UPT5882" s="25"/>
      <x:c r="UPU5882" s="25"/>
      <x:c r="UPV5882" s="25"/>
      <x:c r="UPW5882" s="25"/>
      <x:c r="UPX5882" s="25"/>
      <x:c r="UPY5882" s="25"/>
      <x:c r="UPZ5882" s="25"/>
      <x:c r="UQA5882" s="25"/>
      <x:c r="UQB5882" s="25"/>
      <x:c r="UQC5882" s="25"/>
      <x:c r="UQD5882" s="25"/>
      <x:c r="UQE5882" s="25"/>
      <x:c r="UQF5882" s="25"/>
      <x:c r="UQG5882" s="25"/>
      <x:c r="UQH5882" s="25"/>
      <x:c r="UQI5882" s="25"/>
      <x:c r="UQJ5882" s="25"/>
      <x:c r="UQK5882" s="25"/>
      <x:c r="UQL5882" s="25"/>
      <x:c r="UQM5882" s="25"/>
      <x:c r="UQN5882" s="25"/>
      <x:c r="UQO5882" s="25"/>
      <x:c r="UQP5882" s="25"/>
      <x:c r="UQQ5882" s="25"/>
      <x:c r="UQR5882" s="25"/>
      <x:c r="UQS5882" s="25"/>
      <x:c r="UQT5882" s="25"/>
      <x:c r="UQU5882" s="25"/>
      <x:c r="UQV5882" s="25"/>
      <x:c r="UQW5882" s="25"/>
      <x:c r="UQX5882" s="25"/>
      <x:c r="UQY5882" s="25"/>
      <x:c r="UQZ5882" s="25"/>
      <x:c r="URA5882" s="25"/>
      <x:c r="URB5882" s="25"/>
      <x:c r="URC5882" s="25"/>
      <x:c r="URD5882" s="25"/>
      <x:c r="URE5882" s="25"/>
      <x:c r="URF5882" s="25"/>
      <x:c r="URG5882" s="25"/>
      <x:c r="URH5882" s="25"/>
      <x:c r="URI5882" s="25"/>
      <x:c r="URJ5882" s="25"/>
      <x:c r="URK5882" s="25"/>
      <x:c r="URL5882" s="25"/>
      <x:c r="URM5882" s="25"/>
      <x:c r="URN5882" s="25"/>
      <x:c r="URO5882" s="25"/>
      <x:c r="URP5882" s="25"/>
      <x:c r="URQ5882" s="25"/>
      <x:c r="URR5882" s="25"/>
      <x:c r="URS5882" s="25"/>
      <x:c r="URT5882" s="25"/>
      <x:c r="URU5882" s="25"/>
      <x:c r="URV5882" s="25"/>
      <x:c r="URW5882" s="25"/>
      <x:c r="URX5882" s="25"/>
      <x:c r="URY5882" s="25"/>
      <x:c r="URZ5882" s="25"/>
      <x:c r="USA5882" s="25"/>
      <x:c r="USB5882" s="25"/>
      <x:c r="USC5882" s="25"/>
      <x:c r="USD5882" s="25"/>
      <x:c r="USE5882" s="25"/>
      <x:c r="USF5882" s="25"/>
      <x:c r="USG5882" s="25"/>
      <x:c r="USH5882" s="25"/>
      <x:c r="USI5882" s="25"/>
      <x:c r="USJ5882" s="25"/>
      <x:c r="USK5882" s="25"/>
      <x:c r="USL5882" s="25"/>
      <x:c r="USM5882" s="25"/>
      <x:c r="USN5882" s="25"/>
      <x:c r="USO5882" s="25"/>
      <x:c r="USP5882" s="25"/>
      <x:c r="USQ5882" s="25"/>
      <x:c r="USR5882" s="25"/>
      <x:c r="USS5882" s="25"/>
      <x:c r="UST5882" s="25"/>
      <x:c r="USU5882" s="25"/>
      <x:c r="USV5882" s="25"/>
      <x:c r="USW5882" s="25"/>
      <x:c r="USX5882" s="25"/>
      <x:c r="USY5882" s="25"/>
      <x:c r="USZ5882" s="25"/>
      <x:c r="UTA5882" s="25"/>
      <x:c r="UTB5882" s="25"/>
      <x:c r="UTC5882" s="25"/>
      <x:c r="UTD5882" s="25"/>
      <x:c r="UTE5882" s="25"/>
      <x:c r="UTF5882" s="25"/>
      <x:c r="UTG5882" s="25"/>
      <x:c r="UTH5882" s="25"/>
      <x:c r="UTI5882" s="25"/>
      <x:c r="UTJ5882" s="25"/>
      <x:c r="UTK5882" s="25"/>
      <x:c r="UTL5882" s="25"/>
      <x:c r="UTM5882" s="25"/>
      <x:c r="UTN5882" s="25"/>
      <x:c r="UTO5882" s="25"/>
      <x:c r="UTP5882" s="25"/>
      <x:c r="UTQ5882" s="25"/>
      <x:c r="UTR5882" s="25"/>
      <x:c r="UTS5882" s="25"/>
      <x:c r="UTT5882" s="25"/>
      <x:c r="UTU5882" s="25"/>
      <x:c r="UTV5882" s="25"/>
      <x:c r="UTW5882" s="25"/>
      <x:c r="UTX5882" s="25"/>
      <x:c r="UTY5882" s="25"/>
      <x:c r="UTZ5882" s="25"/>
      <x:c r="UUA5882" s="25"/>
      <x:c r="UUB5882" s="25"/>
      <x:c r="UUC5882" s="25"/>
      <x:c r="UUD5882" s="25"/>
      <x:c r="UUE5882" s="25"/>
      <x:c r="UUF5882" s="25"/>
      <x:c r="UUG5882" s="25"/>
      <x:c r="UUH5882" s="25"/>
      <x:c r="UUI5882" s="25"/>
      <x:c r="UUJ5882" s="25"/>
      <x:c r="UUK5882" s="25"/>
      <x:c r="UUL5882" s="25"/>
      <x:c r="UUM5882" s="25"/>
      <x:c r="UUN5882" s="25"/>
      <x:c r="UUO5882" s="25"/>
      <x:c r="UUP5882" s="25"/>
      <x:c r="UUQ5882" s="25"/>
      <x:c r="UUR5882" s="25"/>
      <x:c r="UUS5882" s="25"/>
      <x:c r="UUT5882" s="25"/>
      <x:c r="UUU5882" s="25"/>
      <x:c r="UUV5882" s="25"/>
      <x:c r="UUW5882" s="25"/>
      <x:c r="UUX5882" s="25"/>
      <x:c r="UUY5882" s="25"/>
      <x:c r="UUZ5882" s="25"/>
      <x:c r="UVA5882" s="25"/>
      <x:c r="UVB5882" s="25"/>
      <x:c r="UVC5882" s="25"/>
      <x:c r="UVD5882" s="25"/>
      <x:c r="UVE5882" s="25"/>
      <x:c r="UVF5882" s="25"/>
      <x:c r="UVG5882" s="25"/>
      <x:c r="UVH5882" s="25"/>
      <x:c r="UVI5882" s="25"/>
      <x:c r="UVJ5882" s="25"/>
      <x:c r="UVK5882" s="25"/>
      <x:c r="UVL5882" s="25"/>
      <x:c r="UVM5882" s="25"/>
      <x:c r="UVN5882" s="25"/>
      <x:c r="UVO5882" s="25"/>
      <x:c r="UVP5882" s="25"/>
      <x:c r="UVQ5882" s="25"/>
      <x:c r="UVR5882" s="25"/>
      <x:c r="UVS5882" s="25"/>
      <x:c r="UVT5882" s="25"/>
      <x:c r="UVU5882" s="25"/>
      <x:c r="UVV5882" s="25"/>
      <x:c r="UVW5882" s="25"/>
      <x:c r="UVX5882" s="25"/>
      <x:c r="UVY5882" s="25"/>
      <x:c r="UVZ5882" s="25"/>
      <x:c r="UWA5882" s="25"/>
      <x:c r="UWB5882" s="25"/>
      <x:c r="UWC5882" s="25"/>
      <x:c r="UWD5882" s="25"/>
      <x:c r="UWE5882" s="25"/>
      <x:c r="UWF5882" s="25"/>
      <x:c r="UWG5882" s="25"/>
      <x:c r="UWH5882" s="25"/>
      <x:c r="UWI5882" s="25"/>
      <x:c r="UWJ5882" s="25"/>
      <x:c r="UWK5882" s="25"/>
      <x:c r="UWL5882" s="25"/>
      <x:c r="UWM5882" s="25"/>
      <x:c r="UWN5882" s="25"/>
      <x:c r="UWO5882" s="25"/>
      <x:c r="UWP5882" s="25"/>
      <x:c r="UWQ5882" s="25"/>
      <x:c r="UWR5882" s="25"/>
      <x:c r="UWS5882" s="25"/>
      <x:c r="UWT5882" s="25"/>
      <x:c r="UWU5882" s="25"/>
      <x:c r="UWV5882" s="25"/>
      <x:c r="UWW5882" s="25"/>
      <x:c r="UWX5882" s="25"/>
      <x:c r="UWY5882" s="25"/>
      <x:c r="UWZ5882" s="25"/>
      <x:c r="UXA5882" s="25"/>
      <x:c r="UXB5882" s="25"/>
      <x:c r="UXC5882" s="25"/>
      <x:c r="UXD5882" s="25"/>
      <x:c r="UXE5882" s="25"/>
      <x:c r="UXF5882" s="25"/>
      <x:c r="UXG5882" s="25"/>
      <x:c r="UXH5882" s="25"/>
      <x:c r="UXI5882" s="25"/>
      <x:c r="UXJ5882" s="25"/>
      <x:c r="UXK5882" s="25"/>
      <x:c r="UXL5882" s="25"/>
      <x:c r="UXM5882" s="25"/>
      <x:c r="UXN5882" s="25"/>
      <x:c r="UXO5882" s="25"/>
      <x:c r="UXP5882" s="25"/>
      <x:c r="UXQ5882" s="25"/>
      <x:c r="UXR5882" s="25"/>
      <x:c r="UXS5882" s="25"/>
      <x:c r="UXT5882" s="25"/>
      <x:c r="UXU5882" s="25"/>
      <x:c r="UXV5882" s="25"/>
      <x:c r="UXW5882" s="25"/>
      <x:c r="UXX5882" s="25"/>
      <x:c r="UXY5882" s="25"/>
      <x:c r="UXZ5882" s="25"/>
      <x:c r="UYA5882" s="25"/>
      <x:c r="UYB5882" s="25"/>
      <x:c r="UYC5882" s="25"/>
      <x:c r="UYD5882" s="25"/>
      <x:c r="UYE5882" s="25"/>
      <x:c r="UYF5882" s="25"/>
      <x:c r="UYG5882" s="25"/>
      <x:c r="UYH5882" s="25"/>
      <x:c r="UYI5882" s="25"/>
      <x:c r="UYJ5882" s="25"/>
      <x:c r="UYK5882" s="25"/>
      <x:c r="UYL5882" s="25"/>
      <x:c r="UYM5882" s="25"/>
      <x:c r="UYN5882" s="25"/>
      <x:c r="UYO5882" s="25"/>
      <x:c r="UYP5882" s="25"/>
      <x:c r="UYQ5882" s="25"/>
      <x:c r="UYR5882" s="25"/>
      <x:c r="UYS5882" s="25"/>
      <x:c r="UYT5882" s="25"/>
      <x:c r="UYU5882" s="25"/>
      <x:c r="UYV5882" s="25"/>
      <x:c r="UYW5882" s="25"/>
      <x:c r="UYX5882" s="25"/>
      <x:c r="UYY5882" s="25"/>
      <x:c r="UYZ5882" s="25"/>
      <x:c r="UZA5882" s="25"/>
      <x:c r="UZB5882" s="25"/>
      <x:c r="UZC5882" s="25"/>
      <x:c r="UZD5882" s="25"/>
      <x:c r="UZE5882" s="25"/>
      <x:c r="UZF5882" s="25"/>
      <x:c r="UZG5882" s="25"/>
      <x:c r="UZH5882" s="25"/>
      <x:c r="UZI5882" s="25"/>
      <x:c r="UZJ5882" s="25"/>
      <x:c r="UZK5882" s="25"/>
      <x:c r="UZL5882" s="25"/>
      <x:c r="UZM5882" s="25"/>
      <x:c r="UZN5882" s="25"/>
      <x:c r="UZO5882" s="25"/>
      <x:c r="UZP5882" s="25"/>
      <x:c r="UZQ5882" s="25"/>
      <x:c r="UZR5882" s="25"/>
      <x:c r="UZS5882" s="25"/>
      <x:c r="UZT5882" s="25"/>
      <x:c r="UZU5882" s="25"/>
      <x:c r="UZV5882" s="25"/>
      <x:c r="UZW5882" s="25"/>
      <x:c r="UZX5882" s="25"/>
      <x:c r="UZY5882" s="25"/>
      <x:c r="UZZ5882" s="25"/>
      <x:c r="VAA5882" s="25"/>
      <x:c r="VAB5882" s="25"/>
      <x:c r="VAC5882" s="25"/>
      <x:c r="VAD5882" s="25"/>
      <x:c r="VAE5882" s="25"/>
      <x:c r="VAF5882" s="25"/>
      <x:c r="VAG5882" s="25"/>
      <x:c r="VAH5882" s="25"/>
      <x:c r="VAI5882" s="25"/>
      <x:c r="VAJ5882" s="25"/>
      <x:c r="VAK5882" s="25"/>
      <x:c r="VAL5882" s="25"/>
      <x:c r="VAM5882" s="25"/>
      <x:c r="VAN5882" s="25"/>
      <x:c r="VAO5882" s="25"/>
      <x:c r="VAP5882" s="25"/>
      <x:c r="VAQ5882" s="25"/>
      <x:c r="VAR5882" s="25"/>
      <x:c r="VAS5882" s="25"/>
      <x:c r="VAT5882" s="25"/>
      <x:c r="VAU5882" s="25"/>
      <x:c r="VAV5882" s="25"/>
      <x:c r="VAW5882" s="25"/>
      <x:c r="VAX5882" s="25"/>
      <x:c r="VAY5882" s="25"/>
      <x:c r="VAZ5882" s="25"/>
      <x:c r="VBA5882" s="25"/>
      <x:c r="VBB5882" s="25"/>
      <x:c r="VBC5882" s="25"/>
      <x:c r="VBD5882" s="25"/>
      <x:c r="VBE5882" s="25"/>
      <x:c r="VBF5882" s="25"/>
      <x:c r="VBG5882" s="25"/>
      <x:c r="VBH5882" s="25"/>
      <x:c r="VBI5882" s="25"/>
      <x:c r="VBJ5882" s="25"/>
      <x:c r="VBK5882" s="25"/>
      <x:c r="VBL5882" s="25"/>
      <x:c r="VBM5882" s="25"/>
      <x:c r="VBN5882" s="25"/>
      <x:c r="VBO5882" s="25"/>
      <x:c r="VBP5882" s="25"/>
      <x:c r="VBQ5882" s="25"/>
      <x:c r="VBR5882" s="25"/>
      <x:c r="VBS5882" s="25"/>
      <x:c r="VBT5882" s="25"/>
      <x:c r="VBU5882" s="25"/>
      <x:c r="VBV5882" s="25"/>
      <x:c r="VBW5882" s="25"/>
      <x:c r="VBX5882" s="25"/>
      <x:c r="VBY5882" s="25"/>
      <x:c r="VBZ5882" s="25"/>
      <x:c r="VCA5882" s="25"/>
      <x:c r="VCB5882" s="25"/>
      <x:c r="VCC5882" s="25"/>
      <x:c r="VCD5882" s="25"/>
      <x:c r="VCE5882" s="25"/>
      <x:c r="VCF5882" s="25"/>
      <x:c r="VCG5882" s="25"/>
      <x:c r="VCH5882" s="25"/>
      <x:c r="VCI5882" s="25"/>
      <x:c r="VCJ5882" s="25"/>
      <x:c r="VCK5882" s="25"/>
      <x:c r="VCL5882" s="25"/>
      <x:c r="VCM5882" s="25"/>
      <x:c r="VCN5882" s="25"/>
      <x:c r="VCO5882" s="25"/>
      <x:c r="VCP5882" s="25"/>
      <x:c r="VCQ5882" s="25"/>
      <x:c r="VCR5882" s="25"/>
      <x:c r="VCS5882" s="25"/>
      <x:c r="VCT5882" s="25"/>
      <x:c r="VCU5882" s="25"/>
      <x:c r="VCV5882" s="25"/>
      <x:c r="VCW5882" s="25"/>
      <x:c r="VCX5882" s="25"/>
      <x:c r="VCY5882" s="25"/>
      <x:c r="VCZ5882" s="25"/>
      <x:c r="VDA5882" s="25"/>
      <x:c r="VDB5882" s="25"/>
      <x:c r="VDC5882" s="25"/>
      <x:c r="VDD5882" s="25"/>
      <x:c r="VDE5882" s="25"/>
      <x:c r="VDF5882" s="25"/>
      <x:c r="VDG5882" s="25"/>
      <x:c r="VDH5882" s="25"/>
      <x:c r="VDI5882" s="25"/>
      <x:c r="VDJ5882" s="25"/>
      <x:c r="VDK5882" s="25"/>
      <x:c r="VDL5882" s="25"/>
      <x:c r="VDM5882" s="25"/>
      <x:c r="VDN5882" s="25"/>
      <x:c r="VDO5882" s="25"/>
      <x:c r="VDP5882" s="25"/>
      <x:c r="VDQ5882" s="25"/>
      <x:c r="VDR5882" s="25"/>
      <x:c r="VDS5882" s="25"/>
      <x:c r="VDT5882" s="25"/>
      <x:c r="VDU5882" s="25"/>
      <x:c r="VDV5882" s="25"/>
      <x:c r="VDW5882" s="25"/>
      <x:c r="VDX5882" s="25"/>
      <x:c r="VDY5882" s="25"/>
      <x:c r="VDZ5882" s="25"/>
      <x:c r="VEA5882" s="25"/>
      <x:c r="VEB5882" s="25"/>
      <x:c r="VEC5882" s="25"/>
      <x:c r="VED5882" s="25"/>
      <x:c r="VEE5882" s="25"/>
      <x:c r="VEF5882" s="25"/>
      <x:c r="VEG5882" s="25"/>
      <x:c r="VEH5882" s="25"/>
      <x:c r="VEI5882" s="25"/>
      <x:c r="VEJ5882" s="25"/>
      <x:c r="VEK5882" s="25"/>
      <x:c r="VEL5882" s="25"/>
      <x:c r="VEM5882" s="25"/>
      <x:c r="VEN5882" s="25"/>
      <x:c r="VEO5882" s="25"/>
      <x:c r="VEP5882" s="25"/>
      <x:c r="VEQ5882" s="25"/>
      <x:c r="VER5882" s="25"/>
      <x:c r="VES5882" s="25"/>
      <x:c r="VET5882" s="25"/>
      <x:c r="VEU5882" s="25"/>
      <x:c r="VEV5882" s="25"/>
      <x:c r="VEW5882" s="25"/>
      <x:c r="VEX5882" s="25"/>
      <x:c r="VEY5882" s="25"/>
      <x:c r="VEZ5882" s="25"/>
      <x:c r="VFA5882" s="25"/>
      <x:c r="VFB5882" s="25"/>
      <x:c r="VFC5882" s="25"/>
      <x:c r="VFD5882" s="25"/>
      <x:c r="VFE5882" s="25"/>
      <x:c r="VFF5882" s="25"/>
      <x:c r="VFG5882" s="25"/>
      <x:c r="VFH5882" s="25"/>
      <x:c r="VFI5882" s="25"/>
      <x:c r="VFJ5882" s="25"/>
      <x:c r="VFK5882" s="25"/>
      <x:c r="VFL5882" s="25"/>
      <x:c r="VFM5882" s="25"/>
      <x:c r="VFN5882" s="25"/>
      <x:c r="VFO5882" s="25"/>
      <x:c r="VFP5882" s="25"/>
      <x:c r="VFQ5882" s="25"/>
      <x:c r="VFR5882" s="25"/>
      <x:c r="VFS5882" s="25"/>
      <x:c r="VFT5882" s="25"/>
      <x:c r="VFU5882" s="25"/>
      <x:c r="VFV5882" s="25"/>
      <x:c r="VFW5882" s="25"/>
      <x:c r="VFX5882" s="25"/>
      <x:c r="VFY5882" s="25"/>
      <x:c r="VFZ5882" s="25"/>
      <x:c r="VGA5882" s="25"/>
      <x:c r="VGB5882" s="25"/>
      <x:c r="VGC5882" s="25"/>
      <x:c r="VGD5882" s="25"/>
      <x:c r="VGE5882" s="25"/>
      <x:c r="VGF5882" s="25"/>
      <x:c r="VGG5882" s="25"/>
      <x:c r="VGH5882" s="25"/>
      <x:c r="VGI5882" s="25"/>
      <x:c r="VGJ5882" s="25"/>
      <x:c r="VGK5882" s="25"/>
      <x:c r="VGL5882" s="25"/>
      <x:c r="VGM5882" s="25"/>
      <x:c r="VGN5882" s="25"/>
      <x:c r="VGO5882" s="25"/>
      <x:c r="VGP5882" s="25"/>
      <x:c r="VGQ5882" s="25"/>
      <x:c r="VGR5882" s="25"/>
      <x:c r="VGS5882" s="25"/>
      <x:c r="VGT5882" s="25"/>
      <x:c r="VGU5882" s="25"/>
      <x:c r="VGV5882" s="25"/>
      <x:c r="VGW5882" s="25"/>
      <x:c r="VGX5882" s="25"/>
      <x:c r="VGY5882" s="25"/>
      <x:c r="VGZ5882" s="25"/>
      <x:c r="VHA5882" s="25"/>
      <x:c r="VHB5882" s="25"/>
      <x:c r="VHC5882" s="25"/>
      <x:c r="VHD5882" s="25"/>
      <x:c r="VHE5882" s="25"/>
      <x:c r="VHF5882" s="25"/>
      <x:c r="VHG5882" s="25"/>
      <x:c r="VHH5882" s="25"/>
      <x:c r="VHI5882" s="25"/>
      <x:c r="VHJ5882" s="25"/>
      <x:c r="VHK5882" s="25"/>
      <x:c r="VHL5882" s="25"/>
      <x:c r="VHM5882" s="25"/>
      <x:c r="VHN5882" s="25"/>
      <x:c r="VHO5882" s="25"/>
      <x:c r="VHP5882" s="25"/>
      <x:c r="VHQ5882" s="25"/>
      <x:c r="VHR5882" s="25"/>
      <x:c r="VHS5882" s="25"/>
      <x:c r="VHT5882" s="25"/>
      <x:c r="VHU5882" s="25"/>
      <x:c r="VHV5882" s="25"/>
      <x:c r="VHW5882" s="25"/>
      <x:c r="VHX5882" s="25"/>
      <x:c r="VHY5882" s="25"/>
      <x:c r="VHZ5882" s="25"/>
      <x:c r="VIA5882" s="25"/>
      <x:c r="VIB5882" s="25"/>
      <x:c r="VIC5882" s="25"/>
      <x:c r="VID5882" s="25"/>
      <x:c r="VIE5882" s="25"/>
      <x:c r="VIF5882" s="25"/>
      <x:c r="VIG5882" s="25"/>
      <x:c r="VIH5882" s="25"/>
      <x:c r="VII5882" s="25"/>
      <x:c r="VIJ5882" s="25"/>
      <x:c r="VIK5882" s="25"/>
      <x:c r="VIL5882" s="25"/>
      <x:c r="VIM5882" s="25"/>
      <x:c r="VIN5882" s="25"/>
      <x:c r="VIO5882" s="25"/>
      <x:c r="VIP5882" s="25"/>
      <x:c r="VIQ5882" s="25"/>
      <x:c r="VIR5882" s="25"/>
      <x:c r="VIS5882" s="25"/>
      <x:c r="VIT5882" s="25"/>
      <x:c r="VIU5882" s="25"/>
      <x:c r="VIV5882" s="25"/>
      <x:c r="VIW5882" s="25"/>
      <x:c r="VIX5882" s="25"/>
      <x:c r="VIY5882" s="25"/>
      <x:c r="VIZ5882" s="25"/>
      <x:c r="VJA5882" s="25"/>
      <x:c r="VJB5882" s="25"/>
      <x:c r="VJC5882" s="25"/>
      <x:c r="VJD5882" s="25"/>
      <x:c r="VJE5882" s="25"/>
      <x:c r="VJF5882" s="25"/>
      <x:c r="VJG5882" s="25"/>
      <x:c r="VJH5882" s="25"/>
      <x:c r="VJI5882" s="25"/>
      <x:c r="VJJ5882" s="25"/>
      <x:c r="VJK5882" s="25"/>
      <x:c r="VJL5882" s="25"/>
      <x:c r="VJM5882" s="25"/>
      <x:c r="VJN5882" s="25"/>
      <x:c r="VJO5882" s="25"/>
      <x:c r="VJP5882" s="25"/>
      <x:c r="VJQ5882" s="25"/>
      <x:c r="VJR5882" s="25"/>
      <x:c r="VJS5882" s="25"/>
      <x:c r="VJT5882" s="25"/>
      <x:c r="VJU5882" s="25"/>
      <x:c r="VJV5882" s="25"/>
      <x:c r="VJW5882" s="25"/>
      <x:c r="VJX5882" s="25"/>
      <x:c r="VJY5882" s="25"/>
      <x:c r="VJZ5882" s="25"/>
      <x:c r="VKA5882" s="25"/>
      <x:c r="VKB5882" s="25"/>
      <x:c r="VKC5882" s="25"/>
      <x:c r="VKD5882" s="25"/>
      <x:c r="VKE5882" s="25"/>
      <x:c r="VKF5882" s="25"/>
      <x:c r="VKG5882" s="25"/>
      <x:c r="VKH5882" s="25"/>
      <x:c r="VKI5882" s="25"/>
      <x:c r="VKJ5882" s="25"/>
      <x:c r="VKK5882" s="25"/>
      <x:c r="VKL5882" s="25"/>
      <x:c r="VKM5882" s="25"/>
      <x:c r="VKN5882" s="25"/>
      <x:c r="VKO5882" s="25"/>
      <x:c r="VKP5882" s="25"/>
      <x:c r="VKQ5882" s="25"/>
      <x:c r="VKR5882" s="25"/>
      <x:c r="VKS5882" s="25"/>
      <x:c r="VKT5882" s="25"/>
      <x:c r="VKU5882" s="25"/>
      <x:c r="VKV5882" s="25"/>
      <x:c r="VKW5882" s="25"/>
      <x:c r="VKX5882" s="25"/>
      <x:c r="VKY5882" s="25"/>
      <x:c r="VKZ5882" s="25"/>
      <x:c r="VLA5882" s="25"/>
      <x:c r="VLB5882" s="25"/>
      <x:c r="VLC5882" s="25"/>
      <x:c r="VLD5882" s="25"/>
      <x:c r="VLE5882" s="25"/>
      <x:c r="VLF5882" s="25"/>
      <x:c r="VLG5882" s="25"/>
      <x:c r="VLH5882" s="25"/>
      <x:c r="VLI5882" s="25"/>
      <x:c r="VLJ5882" s="25"/>
      <x:c r="VLK5882" s="25"/>
      <x:c r="VLL5882" s="25"/>
      <x:c r="VLM5882" s="25"/>
      <x:c r="VLN5882" s="25"/>
      <x:c r="VLO5882" s="25"/>
      <x:c r="VLP5882" s="25"/>
      <x:c r="VLQ5882" s="25"/>
      <x:c r="VLR5882" s="25"/>
      <x:c r="VLS5882" s="25"/>
      <x:c r="VLT5882" s="25"/>
      <x:c r="VLU5882" s="25"/>
      <x:c r="VLV5882" s="25"/>
      <x:c r="VLW5882" s="25"/>
      <x:c r="VLX5882" s="25"/>
      <x:c r="VLY5882" s="25"/>
      <x:c r="VLZ5882" s="25"/>
      <x:c r="VMA5882" s="25"/>
      <x:c r="VMB5882" s="25"/>
      <x:c r="VMC5882" s="25"/>
      <x:c r="VMD5882" s="25"/>
      <x:c r="VME5882" s="25"/>
      <x:c r="VMF5882" s="25"/>
      <x:c r="VMG5882" s="25"/>
      <x:c r="VMH5882" s="25"/>
      <x:c r="VMI5882" s="25"/>
      <x:c r="VMJ5882" s="25"/>
      <x:c r="VMK5882" s="25"/>
      <x:c r="VML5882" s="25"/>
      <x:c r="VMM5882" s="25"/>
      <x:c r="VMN5882" s="25"/>
      <x:c r="VMO5882" s="25"/>
      <x:c r="VMP5882" s="25"/>
      <x:c r="VMQ5882" s="25"/>
      <x:c r="VMR5882" s="25"/>
      <x:c r="VMS5882" s="25"/>
      <x:c r="VMT5882" s="25"/>
      <x:c r="VMU5882" s="25"/>
      <x:c r="VMV5882" s="25"/>
      <x:c r="VMW5882" s="25"/>
      <x:c r="VMX5882" s="25"/>
      <x:c r="VMY5882" s="25"/>
      <x:c r="VMZ5882" s="25"/>
      <x:c r="VNA5882" s="25"/>
      <x:c r="VNB5882" s="25"/>
      <x:c r="VNC5882" s="25"/>
      <x:c r="VND5882" s="25"/>
      <x:c r="VNE5882" s="25"/>
      <x:c r="VNF5882" s="25"/>
      <x:c r="VNG5882" s="25"/>
      <x:c r="VNH5882" s="25"/>
      <x:c r="VNI5882" s="25"/>
      <x:c r="VNJ5882" s="25"/>
      <x:c r="VNK5882" s="25"/>
      <x:c r="VNL5882" s="25"/>
      <x:c r="VNM5882" s="25"/>
      <x:c r="VNN5882" s="25"/>
      <x:c r="VNO5882" s="25"/>
      <x:c r="VNP5882" s="25"/>
      <x:c r="VNQ5882" s="25"/>
      <x:c r="VNR5882" s="25"/>
      <x:c r="VNS5882" s="25"/>
      <x:c r="VNT5882" s="25"/>
      <x:c r="VNU5882" s="25"/>
      <x:c r="VNV5882" s="25"/>
      <x:c r="VNW5882" s="25"/>
      <x:c r="VNX5882" s="25"/>
      <x:c r="VNY5882" s="25"/>
      <x:c r="VNZ5882" s="25"/>
      <x:c r="VOA5882" s="25"/>
      <x:c r="VOB5882" s="25"/>
      <x:c r="VOC5882" s="25"/>
      <x:c r="VOD5882" s="25"/>
      <x:c r="VOE5882" s="25"/>
      <x:c r="VOF5882" s="25"/>
      <x:c r="VOG5882" s="25"/>
      <x:c r="VOH5882" s="25"/>
      <x:c r="VOI5882" s="25"/>
      <x:c r="VOJ5882" s="25"/>
      <x:c r="VOK5882" s="25"/>
      <x:c r="VOL5882" s="25"/>
      <x:c r="VOM5882" s="25"/>
      <x:c r="VON5882" s="25"/>
      <x:c r="VOO5882" s="25"/>
      <x:c r="VOP5882" s="25"/>
      <x:c r="VOQ5882" s="25"/>
      <x:c r="VOR5882" s="25"/>
      <x:c r="VOS5882" s="25"/>
      <x:c r="VOT5882" s="25"/>
      <x:c r="VOU5882" s="25"/>
      <x:c r="VOV5882" s="25"/>
      <x:c r="VOW5882" s="25"/>
      <x:c r="VOX5882" s="25"/>
      <x:c r="VOY5882" s="25"/>
      <x:c r="VOZ5882" s="25"/>
      <x:c r="VPA5882" s="25"/>
      <x:c r="VPB5882" s="25"/>
      <x:c r="VPC5882" s="25"/>
      <x:c r="VPD5882" s="25"/>
      <x:c r="VPE5882" s="25"/>
      <x:c r="VPF5882" s="25"/>
      <x:c r="VPG5882" s="25"/>
      <x:c r="VPH5882" s="25"/>
      <x:c r="VPI5882" s="25"/>
      <x:c r="VPJ5882" s="25"/>
      <x:c r="VPK5882" s="25"/>
      <x:c r="VPL5882" s="25"/>
      <x:c r="VPM5882" s="25"/>
      <x:c r="VPN5882" s="25"/>
      <x:c r="VPO5882" s="25"/>
      <x:c r="VPP5882" s="25"/>
      <x:c r="VPQ5882" s="25"/>
      <x:c r="VPR5882" s="25"/>
      <x:c r="VPS5882" s="25"/>
      <x:c r="VPT5882" s="25"/>
      <x:c r="VPU5882" s="25"/>
      <x:c r="VPV5882" s="25"/>
      <x:c r="VPW5882" s="25"/>
      <x:c r="VPX5882" s="25"/>
      <x:c r="VPY5882" s="25"/>
      <x:c r="VPZ5882" s="25"/>
      <x:c r="VQA5882" s="25"/>
      <x:c r="VQB5882" s="25"/>
      <x:c r="VQC5882" s="25"/>
      <x:c r="VQD5882" s="25"/>
      <x:c r="VQE5882" s="25"/>
      <x:c r="VQF5882" s="25"/>
      <x:c r="VQG5882" s="25"/>
      <x:c r="VQH5882" s="25"/>
      <x:c r="VQI5882" s="25"/>
      <x:c r="VQJ5882" s="25"/>
      <x:c r="VQK5882" s="25"/>
      <x:c r="VQL5882" s="25"/>
      <x:c r="VQM5882" s="25"/>
      <x:c r="VQN5882" s="25"/>
      <x:c r="VQO5882" s="25"/>
      <x:c r="VQP5882" s="25"/>
      <x:c r="VQQ5882" s="25"/>
      <x:c r="VQR5882" s="25"/>
      <x:c r="VQS5882" s="25"/>
      <x:c r="VQT5882" s="25"/>
      <x:c r="VQU5882" s="25"/>
      <x:c r="VQV5882" s="25"/>
      <x:c r="VQW5882" s="25"/>
      <x:c r="VQX5882" s="25"/>
      <x:c r="VQY5882" s="25"/>
      <x:c r="VQZ5882" s="25"/>
      <x:c r="VRA5882" s="25"/>
      <x:c r="VRB5882" s="25"/>
      <x:c r="VRC5882" s="25"/>
      <x:c r="VRD5882" s="25"/>
      <x:c r="VRE5882" s="25"/>
      <x:c r="VRF5882" s="25"/>
      <x:c r="VRG5882" s="25"/>
      <x:c r="VRH5882" s="25"/>
      <x:c r="VRI5882" s="25"/>
      <x:c r="VRJ5882" s="25"/>
      <x:c r="VRK5882" s="25"/>
      <x:c r="VRL5882" s="25"/>
      <x:c r="VRM5882" s="25"/>
      <x:c r="VRN5882" s="25"/>
      <x:c r="VRO5882" s="25"/>
      <x:c r="VRP5882" s="25"/>
      <x:c r="VRQ5882" s="25"/>
      <x:c r="VRR5882" s="25"/>
      <x:c r="VRS5882" s="25"/>
      <x:c r="VRT5882" s="25"/>
      <x:c r="VRU5882" s="25"/>
      <x:c r="VRV5882" s="25"/>
      <x:c r="VRW5882" s="25"/>
      <x:c r="VRX5882" s="25"/>
      <x:c r="VRY5882" s="25"/>
      <x:c r="VRZ5882" s="25"/>
      <x:c r="VSA5882" s="25"/>
      <x:c r="VSB5882" s="25"/>
      <x:c r="VSC5882" s="25"/>
      <x:c r="VSD5882" s="25"/>
      <x:c r="VSE5882" s="25"/>
      <x:c r="VSF5882" s="25"/>
      <x:c r="VSG5882" s="25"/>
      <x:c r="VSH5882" s="25"/>
      <x:c r="VSI5882" s="25"/>
      <x:c r="VSJ5882" s="25"/>
      <x:c r="VSK5882" s="25"/>
      <x:c r="VSL5882" s="25"/>
      <x:c r="VSM5882" s="25"/>
      <x:c r="VSN5882" s="25"/>
      <x:c r="VSO5882" s="25"/>
      <x:c r="VSP5882" s="25"/>
      <x:c r="VSQ5882" s="25"/>
      <x:c r="VSR5882" s="25"/>
      <x:c r="VSS5882" s="25"/>
      <x:c r="VST5882" s="25"/>
      <x:c r="VSU5882" s="25"/>
      <x:c r="VSV5882" s="25"/>
      <x:c r="VSW5882" s="25"/>
      <x:c r="VSX5882" s="25"/>
      <x:c r="VSY5882" s="25"/>
      <x:c r="VSZ5882" s="25"/>
      <x:c r="VTA5882" s="25"/>
      <x:c r="VTB5882" s="25"/>
      <x:c r="VTC5882" s="25"/>
      <x:c r="VTD5882" s="25"/>
      <x:c r="VTE5882" s="25"/>
      <x:c r="VTF5882" s="25"/>
      <x:c r="VTG5882" s="25"/>
      <x:c r="VTH5882" s="25"/>
      <x:c r="VTI5882" s="25"/>
      <x:c r="VTJ5882" s="25"/>
      <x:c r="VTK5882" s="25"/>
      <x:c r="VTL5882" s="25"/>
      <x:c r="VTM5882" s="25"/>
      <x:c r="VTN5882" s="25"/>
      <x:c r="VTO5882" s="25"/>
      <x:c r="VTP5882" s="25"/>
      <x:c r="VTQ5882" s="25"/>
      <x:c r="VTR5882" s="25"/>
      <x:c r="VTS5882" s="25"/>
      <x:c r="VTT5882" s="25"/>
      <x:c r="VTU5882" s="25"/>
      <x:c r="VTV5882" s="25"/>
      <x:c r="VTW5882" s="25"/>
      <x:c r="VTX5882" s="25"/>
      <x:c r="VTY5882" s="25"/>
      <x:c r="VTZ5882" s="25"/>
      <x:c r="VUA5882" s="25"/>
      <x:c r="VUB5882" s="25"/>
      <x:c r="VUC5882" s="25"/>
      <x:c r="VUD5882" s="25"/>
      <x:c r="VUE5882" s="25"/>
      <x:c r="VUF5882" s="25"/>
      <x:c r="VUG5882" s="25"/>
      <x:c r="VUH5882" s="25"/>
      <x:c r="VUI5882" s="25"/>
      <x:c r="VUJ5882" s="25"/>
      <x:c r="VUK5882" s="25"/>
      <x:c r="VUL5882" s="25"/>
      <x:c r="VUM5882" s="25"/>
      <x:c r="VUN5882" s="25"/>
      <x:c r="VUO5882" s="25"/>
      <x:c r="VUP5882" s="25"/>
      <x:c r="VUQ5882" s="25"/>
      <x:c r="VUR5882" s="25"/>
      <x:c r="VUS5882" s="25"/>
      <x:c r="VUT5882" s="25"/>
      <x:c r="VUU5882" s="25"/>
      <x:c r="VUV5882" s="25"/>
      <x:c r="VUW5882" s="25"/>
      <x:c r="VUX5882" s="25"/>
      <x:c r="VUY5882" s="25"/>
      <x:c r="VUZ5882" s="25"/>
      <x:c r="VVA5882" s="25"/>
      <x:c r="VVB5882" s="25"/>
      <x:c r="VVC5882" s="25"/>
      <x:c r="VVD5882" s="25"/>
      <x:c r="VVE5882" s="25"/>
      <x:c r="VVF5882" s="25"/>
      <x:c r="VVG5882" s="25"/>
      <x:c r="VVH5882" s="25"/>
      <x:c r="VVI5882" s="25"/>
      <x:c r="VVJ5882" s="25"/>
      <x:c r="VVK5882" s="25"/>
      <x:c r="VVL5882" s="25"/>
      <x:c r="VVM5882" s="25"/>
      <x:c r="VVN5882" s="25"/>
      <x:c r="VVO5882" s="25"/>
      <x:c r="VVP5882" s="25"/>
      <x:c r="VVQ5882" s="25"/>
      <x:c r="VVR5882" s="25"/>
      <x:c r="VVS5882" s="25"/>
      <x:c r="VVT5882" s="25"/>
      <x:c r="VVU5882" s="25"/>
      <x:c r="VVV5882" s="25"/>
      <x:c r="VVW5882" s="25"/>
      <x:c r="VVX5882" s="25"/>
      <x:c r="VVY5882" s="25"/>
      <x:c r="VVZ5882" s="25"/>
      <x:c r="VWA5882" s="25"/>
      <x:c r="VWB5882" s="25"/>
      <x:c r="VWC5882" s="25"/>
      <x:c r="VWD5882" s="25"/>
      <x:c r="VWE5882" s="25"/>
      <x:c r="VWF5882" s="25"/>
      <x:c r="VWG5882" s="25"/>
      <x:c r="VWH5882" s="25"/>
      <x:c r="VWI5882" s="25"/>
      <x:c r="VWJ5882" s="25"/>
      <x:c r="VWK5882" s="25"/>
      <x:c r="VWL5882" s="25"/>
      <x:c r="VWM5882" s="25"/>
      <x:c r="VWN5882" s="25"/>
      <x:c r="VWO5882" s="25"/>
      <x:c r="VWP5882" s="25"/>
      <x:c r="VWQ5882" s="25"/>
      <x:c r="VWR5882" s="25"/>
      <x:c r="VWS5882" s="25"/>
      <x:c r="VWT5882" s="25"/>
      <x:c r="VWU5882" s="25"/>
      <x:c r="VWV5882" s="25"/>
      <x:c r="VWW5882" s="25"/>
      <x:c r="VWX5882" s="25"/>
      <x:c r="VWY5882" s="25"/>
      <x:c r="VWZ5882" s="25"/>
      <x:c r="VXA5882" s="25"/>
      <x:c r="VXB5882" s="25"/>
      <x:c r="VXC5882" s="25"/>
      <x:c r="VXD5882" s="25"/>
      <x:c r="VXE5882" s="25"/>
      <x:c r="VXF5882" s="25"/>
      <x:c r="VXG5882" s="25"/>
      <x:c r="VXH5882" s="25"/>
      <x:c r="VXI5882" s="25"/>
      <x:c r="VXJ5882" s="25"/>
      <x:c r="VXK5882" s="25"/>
      <x:c r="VXL5882" s="25"/>
      <x:c r="VXM5882" s="25"/>
      <x:c r="VXN5882" s="25"/>
      <x:c r="VXO5882" s="25"/>
      <x:c r="VXP5882" s="25"/>
      <x:c r="VXQ5882" s="25"/>
      <x:c r="VXR5882" s="25"/>
      <x:c r="VXS5882" s="25"/>
      <x:c r="VXT5882" s="25"/>
      <x:c r="VXU5882" s="25"/>
      <x:c r="VXV5882" s="25"/>
      <x:c r="VXW5882" s="25"/>
      <x:c r="VXX5882" s="25"/>
      <x:c r="VXY5882" s="25"/>
      <x:c r="VXZ5882" s="25"/>
      <x:c r="VYA5882" s="25"/>
      <x:c r="VYB5882" s="25"/>
      <x:c r="VYC5882" s="25"/>
      <x:c r="VYD5882" s="25"/>
      <x:c r="VYE5882" s="25"/>
      <x:c r="VYF5882" s="25"/>
      <x:c r="VYG5882" s="25"/>
      <x:c r="VYH5882" s="25"/>
      <x:c r="VYI5882" s="25"/>
      <x:c r="VYJ5882" s="25"/>
      <x:c r="VYK5882" s="25"/>
      <x:c r="VYL5882" s="25"/>
      <x:c r="VYM5882" s="25"/>
      <x:c r="VYN5882" s="25"/>
      <x:c r="VYO5882" s="25"/>
      <x:c r="VYP5882" s="25"/>
      <x:c r="VYQ5882" s="25"/>
      <x:c r="VYR5882" s="25"/>
      <x:c r="VYS5882" s="25"/>
      <x:c r="VYT5882" s="25"/>
      <x:c r="VYU5882" s="25"/>
      <x:c r="VYV5882" s="25"/>
      <x:c r="VYW5882" s="25"/>
      <x:c r="VYX5882" s="25"/>
      <x:c r="VYY5882" s="25"/>
      <x:c r="VYZ5882" s="25"/>
      <x:c r="VZA5882" s="25"/>
      <x:c r="VZB5882" s="25"/>
      <x:c r="VZC5882" s="25"/>
      <x:c r="VZD5882" s="25"/>
      <x:c r="VZE5882" s="25"/>
      <x:c r="VZF5882" s="25"/>
      <x:c r="VZG5882" s="25"/>
      <x:c r="VZH5882" s="25"/>
      <x:c r="VZI5882" s="25"/>
      <x:c r="VZJ5882" s="25"/>
      <x:c r="VZK5882" s="25"/>
      <x:c r="VZL5882" s="25"/>
      <x:c r="VZM5882" s="25"/>
      <x:c r="VZN5882" s="25"/>
      <x:c r="VZO5882" s="25"/>
      <x:c r="VZP5882" s="25"/>
      <x:c r="VZQ5882" s="25"/>
      <x:c r="VZR5882" s="25"/>
      <x:c r="VZS5882" s="25"/>
      <x:c r="VZT5882" s="25"/>
      <x:c r="VZU5882" s="25"/>
      <x:c r="VZV5882" s="25"/>
      <x:c r="VZW5882" s="25"/>
      <x:c r="VZX5882" s="25"/>
      <x:c r="VZY5882" s="25"/>
      <x:c r="VZZ5882" s="25"/>
      <x:c r="WAA5882" s="25"/>
      <x:c r="WAB5882" s="25"/>
      <x:c r="WAC5882" s="25"/>
      <x:c r="WAD5882" s="25"/>
      <x:c r="WAE5882" s="25"/>
      <x:c r="WAF5882" s="25"/>
      <x:c r="WAG5882" s="25"/>
      <x:c r="WAH5882" s="25"/>
      <x:c r="WAI5882" s="25"/>
      <x:c r="WAJ5882" s="25"/>
      <x:c r="WAK5882" s="25"/>
      <x:c r="WAL5882" s="25"/>
      <x:c r="WAM5882" s="25"/>
      <x:c r="WAN5882" s="25"/>
      <x:c r="WAO5882" s="25"/>
      <x:c r="WAP5882" s="25"/>
      <x:c r="WAQ5882" s="25"/>
      <x:c r="WAR5882" s="25"/>
      <x:c r="WAS5882" s="25"/>
      <x:c r="WAT5882" s="25"/>
      <x:c r="WAU5882" s="25"/>
      <x:c r="WAV5882" s="25"/>
      <x:c r="WAW5882" s="25"/>
      <x:c r="WAX5882" s="25"/>
      <x:c r="WAY5882" s="25"/>
      <x:c r="WAZ5882" s="25"/>
      <x:c r="WBA5882" s="25"/>
      <x:c r="WBB5882" s="25"/>
      <x:c r="WBC5882" s="25"/>
      <x:c r="WBD5882" s="25"/>
      <x:c r="WBE5882" s="25"/>
      <x:c r="WBF5882" s="25"/>
      <x:c r="WBG5882" s="25"/>
      <x:c r="WBH5882" s="25"/>
      <x:c r="WBI5882" s="25"/>
      <x:c r="WBJ5882" s="25"/>
      <x:c r="WBK5882" s="25"/>
      <x:c r="WBL5882" s="25"/>
      <x:c r="WBM5882" s="25"/>
      <x:c r="WBN5882" s="25"/>
      <x:c r="WBO5882" s="25"/>
      <x:c r="WBP5882" s="25"/>
      <x:c r="WBQ5882" s="25"/>
      <x:c r="WBR5882" s="25"/>
      <x:c r="WBS5882" s="25"/>
      <x:c r="WBT5882" s="25"/>
      <x:c r="WBU5882" s="25"/>
      <x:c r="WBV5882" s="25"/>
      <x:c r="WBW5882" s="25"/>
      <x:c r="WBX5882" s="25"/>
      <x:c r="WBY5882" s="25"/>
      <x:c r="WBZ5882" s="25"/>
      <x:c r="WCA5882" s="25"/>
      <x:c r="WCB5882" s="25"/>
      <x:c r="WCC5882" s="25"/>
      <x:c r="WCD5882" s="25"/>
      <x:c r="WCE5882" s="25"/>
      <x:c r="WCF5882" s="25"/>
      <x:c r="WCG5882" s="25"/>
      <x:c r="WCH5882" s="25"/>
      <x:c r="WCI5882" s="25"/>
      <x:c r="WCJ5882" s="25"/>
      <x:c r="WCK5882" s="25"/>
      <x:c r="WCL5882" s="25"/>
      <x:c r="WCM5882" s="25"/>
      <x:c r="WCN5882" s="25"/>
      <x:c r="WCO5882" s="25"/>
      <x:c r="WCP5882" s="25"/>
      <x:c r="WCQ5882" s="25"/>
      <x:c r="WCR5882" s="25"/>
      <x:c r="WCS5882" s="25"/>
      <x:c r="WCT5882" s="25"/>
      <x:c r="WCU5882" s="25"/>
      <x:c r="WCV5882" s="25"/>
      <x:c r="WCW5882" s="25"/>
      <x:c r="WCX5882" s="25"/>
      <x:c r="WCY5882" s="25"/>
      <x:c r="WCZ5882" s="25"/>
      <x:c r="WDA5882" s="25"/>
      <x:c r="WDB5882" s="25"/>
      <x:c r="WDC5882" s="25"/>
      <x:c r="WDD5882" s="25"/>
      <x:c r="WDE5882" s="25"/>
      <x:c r="WDF5882" s="25"/>
      <x:c r="WDG5882" s="25"/>
      <x:c r="WDH5882" s="25"/>
      <x:c r="WDI5882" s="25"/>
      <x:c r="WDJ5882" s="25"/>
      <x:c r="WDK5882" s="25"/>
      <x:c r="WDL5882" s="25"/>
      <x:c r="WDM5882" s="25"/>
      <x:c r="WDN5882" s="25"/>
      <x:c r="WDO5882" s="25"/>
      <x:c r="WDP5882" s="25"/>
      <x:c r="WDQ5882" s="25"/>
      <x:c r="WDR5882" s="25"/>
      <x:c r="WDS5882" s="25"/>
      <x:c r="WDT5882" s="25"/>
      <x:c r="WDU5882" s="25"/>
      <x:c r="WDV5882" s="25"/>
      <x:c r="WDW5882" s="25"/>
      <x:c r="WDX5882" s="25"/>
      <x:c r="WDY5882" s="25"/>
      <x:c r="WDZ5882" s="25"/>
      <x:c r="WEA5882" s="25"/>
      <x:c r="WEB5882" s="25"/>
      <x:c r="WEC5882" s="25"/>
      <x:c r="WED5882" s="25"/>
      <x:c r="WEE5882" s="25"/>
      <x:c r="WEF5882" s="25"/>
      <x:c r="WEG5882" s="25"/>
      <x:c r="WEH5882" s="25"/>
      <x:c r="WEI5882" s="25"/>
      <x:c r="WEJ5882" s="25"/>
      <x:c r="WEK5882" s="25"/>
      <x:c r="WEL5882" s="25"/>
      <x:c r="WEM5882" s="25"/>
      <x:c r="WEN5882" s="25"/>
      <x:c r="WEO5882" s="25"/>
      <x:c r="WEP5882" s="25"/>
      <x:c r="WEQ5882" s="25"/>
      <x:c r="WER5882" s="25"/>
      <x:c r="WES5882" s="25"/>
      <x:c r="WET5882" s="25"/>
      <x:c r="WEU5882" s="25"/>
      <x:c r="WEV5882" s="25"/>
      <x:c r="WEW5882" s="25"/>
      <x:c r="WEX5882" s="25"/>
      <x:c r="WEY5882" s="25"/>
      <x:c r="WEZ5882" s="25"/>
      <x:c r="WFA5882" s="25"/>
      <x:c r="WFB5882" s="25"/>
      <x:c r="WFC5882" s="25"/>
      <x:c r="WFD5882" s="25"/>
      <x:c r="WFE5882" s="25"/>
      <x:c r="WFF5882" s="25"/>
      <x:c r="WFG5882" s="25"/>
      <x:c r="WFH5882" s="25"/>
      <x:c r="WFI5882" s="25"/>
      <x:c r="WFJ5882" s="25"/>
      <x:c r="WFK5882" s="25"/>
      <x:c r="WFL5882" s="25"/>
      <x:c r="WFM5882" s="25"/>
      <x:c r="WFN5882" s="25"/>
      <x:c r="WFO5882" s="25"/>
      <x:c r="WFP5882" s="25"/>
      <x:c r="WFQ5882" s="25"/>
      <x:c r="WFR5882" s="25"/>
      <x:c r="WFS5882" s="25"/>
      <x:c r="WFT5882" s="25"/>
      <x:c r="WFU5882" s="25"/>
      <x:c r="WFV5882" s="25"/>
      <x:c r="WFW5882" s="25"/>
      <x:c r="WFX5882" s="25"/>
      <x:c r="WFY5882" s="25"/>
      <x:c r="WFZ5882" s="25"/>
      <x:c r="WGA5882" s="25"/>
      <x:c r="WGB5882" s="25"/>
      <x:c r="WGC5882" s="25"/>
      <x:c r="WGD5882" s="25"/>
      <x:c r="WGE5882" s="25"/>
      <x:c r="WGF5882" s="25"/>
      <x:c r="WGG5882" s="25"/>
      <x:c r="WGH5882" s="25"/>
      <x:c r="WGI5882" s="25"/>
      <x:c r="WGJ5882" s="25"/>
      <x:c r="WGK5882" s="25"/>
      <x:c r="WGL5882" s="25"/>
      <x:c r="WGM5882" s="25"/>
      <x:c r="WGN5882" s="25"/>
      <x:c r="WGO5882" s="25"/>
      <x:c r="WGP5882" s="25"/>
      <x:c r="WGQ5882" s="25"/>
      <x:c r="WGR5882" s="25"/>
      <x:c r="WGS5882" s="25"/>
      <x:c r="WGT5882" s="25"/>
      <x:c r="WGU5882" s="25"/>
      <x:c r="WGV5882" s="25"/>
      <x:c r="WGW5882" s="25"/>
      <x:c r="WGX5882" s="25"/>
      <x:c r="WGY5882" s="25"/>
      <x:c r="WGZ5882" s="25"/>
      <x:c r="WHA5882" s="25"/>
      <x:c r="WHB5882" s="25"/>
      <x:c r="WHC5882" s="25"/>
      <x:c r="WHD5882" s="25"/>
      <x:c r="WHE5882" s="25"/>
      <x:c r="WHF5882" s="25"/>
      <x:c r="WHG5882" s="25"/>
      <x:c r="WHH5882" s="25"/>
      <x:c r="WHI5882" s="25"/>
      <x:c r="WHJ5882" s="25"/>
      <x:c r="WHK5882" s="25"/>
      <x:c r="WHL5882" s="25"/>
      <x:c r="WHM5882" s="25"/>
      <x:c r="WHN5882" s="25"/>
      <x:c r="WHO5882" s="25"/>
      <x:c r="WHP5882" s="25"/>
      <x:c r="WHQ5882" s="25"/>
      <x:c r="WHR5882" s="25"/>
      <x:c r="WHS5882" s="25"/>
      <x:c r="WHT5882" s="25"/>
      <x:c r="WHU5882" s="25"/>
      <x:c r="WHV5882" s="25"/>
      <x:c r="WHW5882" s="25"/>
      <x:c r="WHX5882" s="25"/>
      <x:c r="WHY5882" s="25"/>
      <x:c r="WHZ5882" s="25"/>
      <x:c r="WIA5882" s="25"/>
      <x:c r="WIB5882" s="25"/>
      <x:c r="WIC5882" s="25"/>
      <x:c r="WID5882" s="25"/>
      <x:c r="WIE5882" s="25"/>
      <x:c r="WIF5882" s="25"/>
      <x:c r="WIG5882" s="25"/>
      <x:c r="WIH5882" s="25"/>
      <x:c r="WII5882" s="25"/>
      <x:c r="WIJ5882" s="25"/>
      <x:c r="WIK5882" s="25"/>
      <x:c r="WIL5882" s="25"/>
      <x:c r="WIM5882" s="25"/>
      <x:c r="WIN5882" s="25"/>
      <x:c r="WIO5882" s="25"/>
      <x:c r="WIP5882" s="25"/>
      <x:c r="WIQ5882" s="25"/>
      <x:c r="WIR5882" s="25"/>
      <x:c r="WIS5882" s="25"/>
      <x:c r="WIT5882" s="25"/>
      <x:c r="WIU5882" s="25"/>
      <x:c r="WIV5882" s="25"/>
      <x:c r="WIW5882" s="25"/>
      <x:c r="WIX5882" s="25"/>
      <x:c r="WIY5882" s="25"/>
      <x:c r="WIZ5882" s="25"/>
      <x:c r="WJA5882" s="25"/>
      <x:c r="WJB5882" s="25"/>
      <x:c r="WJC5882" s="25"/>
      <x:c r="WJD5882" s="25"/>
      <x:c r="WJE5882" s="25"/>
      <x:c r="WJF5882" s="25"/>
      <x:c r="WJG5882" s="25"/>
      <x:c r="WJH5882" s="25"/>
      <x:c r="WJI5882" s="25"/>
      <x:c r="WJJ5882" s="25"/>
      <x:c r="WJK5882" s="25"/>
      <x:c r="WJL5882" s="25"/>
      <x:c r="WJM5882" s="25"/>
      <x:c r="WJN5882" s="25"/>
      <x:c r="WJO5882" s="25"/>
      <x:c r="WJP5882" s="25"/>
      <x:c r="WJQ5882" s="25"/>
      <x:c r="WJR5882" s="25"/>
      <x:c r="WJS5882" s="25"/>
      <x:c r="WJT5882" s="25"/>
      <x:c r="WJU5882" s="25"/>
      <x:c r="WJV5882" s="25"/>
      <x:c r="WJW5882" s="25"/>
      <x:c r="WJX5882" s="25"/>
      <x:c r="WJY5882" s="25"/>
      <x:c r="WJZ5882" s="25"/>
      <x:c r="WKA5882" s="25"/>
      <x:c r="WKB5882" s="25"/>
      <x:c r="WKC5882" s="25"/>
      <x:c r="WKD5882" s="25"/>
      <x:c r="WKE5882" s="25"/>
      <x:c r="WKF5882" s="25"/>
      <x:c r="WKG5882" s="25"/>
      <x:c r="WKH5882" s="25"/>
      <x:c r="WKI5882" s="25"/>
      <x:c r="WKJ5882" s="25"/>
      <x:c r="WKK5882" s="25"/>
      <x:c r="WKL5882" s="25"/>
      <x:c r="WKM5882" s="25"/>
      <x:c r="WKN5882" s="25"/>
      <x:c r="WKO5882" s="25"/>
      <x:c r="WKP5882" s="25"/>
      <x:c r="WKQ5882" s="25"/>
      <x:c r="WKR5882" s="25"/>
      <x:c r="WKS5882" s="25"/>
      <x:c r="WKT5882" s="25"/>
      <x:c r="WKU5882" s="25"/>
      <x:c r="WKV5882" s="25"/>
      <x:c r="WKW5882" s="25"/>
      <x:c r="WKX5882" s="25"/>
      <x:c r="WKY5882" s="25"/>
      <x:c r="WKZ5882" s="25"/>
      <x:c r="WLA5882" s="25"/>
      <x:c r="WLB5882" s="25"/>
      <x:c r="WLC5882" s="25"/>
      <x:c r="WLD5882" s="25"/>
      <x:c r="WLE5882" s="25"/>
      <x:c r="WLF5882" s="25"/>
      <x:c r="WLG5882" s="25"/>
      <x:c r="WLH5882" s="25"/>
      <x:c r="WLI5882" s="25"/>
      <x:c r="WLJ5882" s="25"/>
      <x:c r="WLK5882" s="25"/>
      <x:c r="WLL5882" s="25"/>
      <x:c r="WLM5882" s="25"/>
      <x:c r="WLN5882" s="25"/>
      <x:c r="WLO5882" s="25"/>
      <x:c r="WLP5882" s="25"/>
      <x:c r="WLQ5882" s="25"/>
      <x:c r="WLR5882" s="25"/>
      <x:c r="WLS5882" s="25"/>
      <x:c r="WLT5882" s="25"/>
      <x:c r="WLU5882" s="25"/>
      <x:c r="WLV5882" s="25"/>
      <x:c r="WLW5882" s="25"/>
      <x:c r="WLX5882" s="25"/>
      <x:c r="WLY5882" s="25"/>
      <x:c r="WLZ5882" s="25"/>
      <x:c r="WMA5882" s="25"/>
      <x:c r="WMB5882" s="25"/>
      <x:c r="WMC5882" s="25"/>
      <x:c r="WMD5882" s="25"/>
      <x:c r="WME5882" s="25"/>
      <x:c r="WMF5882" s="25"/>
      <x:c r="WMG5882" s="25"/>
      <x:c r="WMH5882" s="25"/>
      <x:c r="WMI5882" s="25"/>
      <x:c r="WMJ5882" s="25"/>
      <x:c r="WMK5882" s="25"/>
      <x:c r="WML5882" s="25"/>
      <x:c r="WMM5882" s="25"/>
      <x:c r="WMN5882" s="25"/>
      <x:c r="WMO5882" s="25"/>
      <x:c r="WMP5882" s="25"/>
      <x:c r="WMQ5882" s="25"/>
      <x:c r="WMR5882" s="25"/>
      <x:c r="WMS5882" s="25"/>
      <x:c r="WMT5882" s="25"/>
      <x:c r="WMU5882" s="25"/>
      <x:c r="WMV5882" s="25"/>
      <x:c r="WMW5882" s="25"/>
      <x:c r="WMX5882" s="25"/>
      <x:c r="WMY5882" s="25"/>
      <x:c r="WMZ5882" s="25"/>
      <x:c r="WNA5882" s="25"/>
      <x:c r="WNB5882" s="25"/>
      <x:c r="WNC5882" s="25"/>
      <x:c r="WND5882" s="25"/>
      <x:c r="WNE5882" s="25"/>
      <x:c r="WNF5882" s="25"/>
      <x:c r="WNG5882" s="25"/>
      <x:c r="WNH5882" s="25"/>
      <x:c r="WNI5882" s="25"/>
      <x:c r="WNJ5882" s="25"/>
      <x:c r="WNK5882" s="25"/>
      <x:c r="WNL5882" s="25"/>
      <x:c r="WNM5882" s="25"/>
      <x:c r="WNN5882" s="25"/>
      <x:c r="WNO5882" s="25"/>
      <x:c r="WNP5882" s="25"/>
      <x:c r="WNQ5882" s="25"/>
      <x:c r="WNR5882" s="25"/>
      <x:c r="WNS5882" s="25"/>
      <x:c r="WNT5882" s="25"/>
      <x:c r="WNU5882" s="25"/>
      <x:c r="WNV5882" s="25"/>
      <x:c r="WNW5882" s="25"/>
      <x:c r="WNX5882" s="25"/>
      <x:c r="WNY5882" s="25"/>
      <x:c r="WNZ5882" s="25"/>
      <x:c r="WOA5882" s="25"/>
      <x:c r="WOB5882" s="25"/>
      <x:c r="WOC5882" s="25"/>
      <x:c r="WOD5882" s="25"/>
      <x:c r="WOE5882" s="25"/>
      <x:c r="WOF5882" s="25"/>
      <x:c r="WOG5882" s="25"/>
      <x:c r="WOH5882" s="25"/>
      <x:c r="WOI5882" s="25"/>
      <x:c r="WOJ5882" s="25"/>
      <x:c r="WOK5882" s="25"/>
      <x:c r="WOL5882" s="25"/>
      <x:c r="WOM5882" s="25"/>
      <x:c r="WON5882" s="25"/>
      <x:c r="WOO5882" s="25"/>
      <x:c r="WOP5882" s="25"/>
      <x:c r="WOQ5882" s="25"/>
      <x:c r="WOR5882" s="25"/>
      <x:c r="WOS5882" s="25"/>
      <x:c r="WOT5882" s="25"/>
      <x:c r="WOU5882" s="25"/>
      <x:c r="WOV5882" s="25"/>
      <x:c r="WOW5882" s="25"/>
      <x:c r="WOX5882" s="25"/>
      <x:c r="WOY5882" s="25"/>
      <x:c r="WOZ5882" s="25"/>
      <x:c r="WPA5882" s="25"/>
      <x:c r="WPB5882" s="25"/>
      <x:c r="WPC5882" s="25"/>
      <x:c r="WPD5882" s="25"/>
      <x:c r="WPE5882" s="25"/>
      <x:c r="WPF5882" s="25"/>
      <x:c r="WPG5882" s="25"/>
      <x:c r="WPH5882" s="25"/>
      <x:c r="WPI5882" s="25"/>
      <x:c r="WPJ5882" s="25"/>
      <x:c r="WPK5882" s="25"/>
      <x:c r="WPL5882" s="25"/>
      <x:c r="WPM5882" s="25"/>
      <x:c r="WPN5882" s="25"/>
      <x:c r="WPO5882" s="25"/>
      <x:c r="WPP5882" s="25"/>
      <x:c r="WPQ5882" s="25"/>
      <x:c r="WPR5882" s="25"/>
      <x:c r="WPS5882" s="25"/>
      <x:c r="WPT5882" s="25"/>
      <x:c r="WPU5882" s="25"/>
      <x:c r="WPV5882" s="25"/>
      <x:c r="WPW5882" s="25"/>
      <x:c r="WPX5882" s="25"/>
      <x:c r="WPY5882" s="25"/>
      <x:c r="WPZ5882" s="25"/>
      <x:c r="WQA5882" s="25"/>
      <x:c r="WQB5882" s="25"/>
      <x:c r="WQC5882" s="25"/>
      <x:c r="WQD5882" s="25"/>
      <x:c r="WQE5882" s="25"/>
      <x:c r="WQF5882" s="25"/>
      <x:c r="WQG5882" s="25"/>
      <x:c r="WQH5882" s="25"/>
      <x:c r="WQI5882" s="25"/>
      <x:c r="WQJ5882" s="25"/>
      <x:c r="WQK5882" s="25"/>
      <x:c r="WQL5882" s="25"/>
      <x:c r="WQM5882" s="25"/>
      <x:c r="WQN5882" s="25"/>
      <x:c r="WQO5882" s="25"/>
      <x:c r="WQP5882" s="25"/>
      <x:c r="WQQ5882" s="25"/>
      <x:c r="WQR5882" s="25"/>
      <x:c r="WQS5882" s="25"/>
      <x:c r="WQT5882" s="25"/>
      <x:c r="WQU5882" s="25"/>
      <x:c r="WQV5882" s="25"/>
      <x:c r="WQW5882" s="25"/>
      <x:c r="WQX5882" s="25"/>
      <x:c r="WQY5882" s="25"/>
      <x:c r="WQZ5882" s="25"/>
      <x:c r="WRA5882" s="25"/>
      <x:c r="WRB5882" s="25"/>
      <x:c r="WRC5882" s="25"/>
      <x:c r="WRD5882" s="25"/>
      <x:c r="WRE5882" s="25"/>
      <x:c r="WRF5882" s="25"/>
      <x:c r="WRG5882" s="25"/>
      <x:c r="WRH5882" s="25"/>
      <x:c r="WRI5882" s="25"/>
      <x:c r="WRJ5882" s="25"/>
      <x:c r="WRK5882" s="25"/>
      <x:c r="WRL5882" s="25"/>
      <x:c r="WRM5882" s="25"/>
      <x:c r="WRN5882" s="25"/>
      <x:c r="WRO5882" s="25"/>
      <x:c r="WRP5882" s="25"/>
      <x:c r="WRQ5882" s="25"/>
      <x:c r="WRR5882" s="25"/>
      <x:c r="WRS5882" s="25"/>
      <x:c r="WRT5882" s="25"/>
      <x:c r="WRU5882" s="25"/>
      <x:c r="WRV5882" s="25"/>
      <x:c r="WRW5882" s="25"/>
      <x:c r="WRX5882" s="25"/>
      <x:c r="WRY5882" s="25"/>
      <x:c r="WRZ5882" s="25"/>
      <x:c r="WSA5882" s="25"/>
      <x:c r="WSB5882" s="25"/>
      <x:c r="WSC5882" s="25"/>
      <x:c r="WSD5882" s="25"/>
      <x:c r="WSE5882" s="25"/>
      <x:c r="WSF5882" s="25"/>
      <x:c r="WSG5882" s="25"/>
      <x:c r="WSH5882" s="25"/>
      <x:c r="WSI5882" s="25"/>
      <x:c r="WSJ5882" s="25"/>
      <x:c r="WSK5882" s="25"/>
      <x:c r="WSL5882" s="25"/>
      <x:c r="WSM5882" s="25"/>
      <x:c r="WSN5882" s="25"/>
      <x:c r="WSO5882" s="25"/>
      <x:c r="WSP5882" s="25"/>
      <x:c r="WSQ5882" s="25"/>
      <x:c r="WSR5882" s="25"/>
      <x:c r="WSS5882" s="25"/>
      <x:c r="WST5882" s="25"/>
      <x:c r="WSU5882" s="25"/>
      <x:c r="WSV5882" s="25"/>
      <x:c r="WSW5882" s="25"/>
      <x:c r="WSX5882" s="25"/>
      <x:c r="WSY5882" s="25"/>
      <x:c r="WSZ5882" s="25"/>
      <x:c r="WTA5882" s="25"/>
      <x:c r="WTB5882" s="25"/>
      <x:c r="WTC5882" s="25"/>
      <x:c r="WTD5882" s="25"/>
      <x:c r="WTE5882" s="25"/>
      <x:c r="WTF5882" s="25"/>
      <x:c r="WTG5882" s="25"/>
      <x:c r="WTH5882" s="25"/>
      <x:c r="WTI5882" s="25"/>
      <x:c r="WTJ5882" s="25"/>
      <x:c r="WTK5882" s="25"/>
      <x:c r="WTL5882" s="25"/>
      <x:c r="WTM5882" s="25"/>
      <x:c r="WTN5882" s="25"/>
      <x:c r="WTO5882" s="25"/>
      <x:c r="WTP5882" s="25"/>
      <x:c r="WTQ5882" s="25"/>
      <x:c r="WTR5882" s="25"/>
      <x:c r="WTS5882" s="25"/>
      <x:c r="WTT5882" s="25"/>
      <x:c r="WTU5882" s="25"/>
      <x:c r="WTV5882" s="25"/>
      <x:c r="WTW5882" s="25"/>
      <x:c r="WTX5882" s="25"/>
      <x:c r="WTY5882" s="25"/>
      <x:c r="WTZ5882" s="25"/>
      <x:c r="WUA5882" s="25"/>
      <x:c r="WUB5882" s="25"/>
      <x:c r="WUC5882" s="25"/>
      <x:c r="WUD5882" s="25"/>
      <x:c r="WUE5882" s="25"/>
      <x:c r="WUF5882" s="25"/>
      <x:c r="WUG5882" s="25"/>
      <x:c r="WUH5882" s="25"/>
      <x:c r="WUI5882" s="25"/>
      <x:c r="WUJ5882" s="25"/>
      <x:c r="WUK5882" s="25"/>
      <x:c r="WUL5882" s="25"/>
      <x:c r="WUM5882" s="25"/>
      <x:c r="WUN5882" s="25"/>
      <x:c r="WUO5882" s="25"/>
      <x:c r="WUP5882" s="25"/>
      <x:c r="WUQ5882" s="25"/>
      <x:c r="WUR5882" s="25"/>
      <x:c r="WUS5882" s="25"/>
      <x:c r="WUT5882" s="25"/>
      <x:c r="WUU5882" s="25"/>
      <x:c r="WUV5882" s="25"/>
      <x:c r="WUW5882" s="25"/>
      <x:c r="WUX5882" s="25"/>
      <x:c r="WUY5882" s="25"/>
      <x:c r="WUZ5882" s="25"/>
      <x:c r="WVA5882" s="25"/>
      <x:c r="WVB5882" s="25"/>
      <x:c r="WVC5882" s="25"/>
      <x:c r="WVD5882" s="25"/>
      <x:c r="WVE5882" s="25"/>
      <x:c r="WVF5882" s="25"/>
      <x:c r="WVG5882" s="25"/>
      <x:c r="WVH5882" s="25"/>
      <x:c r="WVI5882" s="25"/>
      <x:c r="WVJ5882" s="25"/>
      <x:c r="WVK5882" s="25"/>
      <x:c r="WVL5882" s="25"/>
      <x:c r="WVM5882" s="25"/>
      <x:c r="WVN5882" s="25"/>
      <x:c r="WVO5882" s="25"/>
      <x:c r="WVP5882" s="25"/>
      <x:c r="WVQ5882" s="25"/>
      <x:c r="WVR5882" s="25"/>
      <x:c r="WVS5882" s="25"/>
      <x:c r="WVT5882" s="25"/>
      <x:c r="WVU5882" s="25"/>
      <x:c r="WVV5882" s="25"/>
      <x:c r="WVW5882" s="25"/>
      <x:c r="WVX5882" s="25"/>
      <x:c r="WVY5882" s="25"/>
      <x:c r="WVZ5882" s="25"/>
      <x:c r="WWA5882" s="25"/>
      <x:c r="WWB5882" s="25"/>
      <x:c r="WWC5882" s="25"/>
      <x:c r="WWD5882" s="25"/>
      <x:c r="WWE5882" s="25"/>
      <x:c r="WWF5882" s="25"/>
      <x:c r="WWG5882" s="25"/>
      <x:c r="WWH5882" s="25"/>
      <x:c r="WWI5882" s="25"/>
      <x:c r="WWJ5882" s="25"/>
      <x:c r="WWK5882" s="25"/>
      <x:c r="WWL5882" s="25"/>
      <x:c r="WWM5882" s="25"/>
      <x:c r="WWN5882" s="25"/>
      <x:c r="WWO5882" s="25"/>
      <x:c r="WWP5882" s="25"/>
      <x:c r="WWQ5882" s="25"/>
      <x:c r="WWR5882" s="25"/>
      <x:c r="WWS5882" s="25"/>
      <x:c r="WWT5882" s="25"/>
      <x:c r="WWU5882" s="25"/>
      <x:c r="WWV5882" s="25"/>
      <x:c r="WWW5882" s="25"/>
      <x:c r="WWX5882" s="25"/>
      <x:c r="WWY5882" s="25"/>
      <x:c r="WWZ5882" s="25"/>
      <x:c r="WXA5882" s="25"/>
      <x:c r="WXB5882" s="25"/>
      <x:c r="WXC5882" s="25"/>
      <x:c r="WXD5882" s="25"/>
      <x:c r="WXE5882" s="25"/>
      <x:c r="WXF5882" s="25"/>
      <x:c r="WXG5882" s="25"/>
      <x:c r="WXH5882" s="25"/>
      <x:c r="WXI5882" s="25"/>
      <x:c r="WXJ5882" s="25"/>
      <x:c r="WXK5882" s="25"/>
      <x:c r="WXL5882" s="25"/>
      <x:c r="WXM5882" s="25"/>
      <x:c r="WXN5882" s="25"/>
      <x:c r="WXO5882" s="25"/>
      <x:c r="WXP5882" s="25"/>
      <x:c r="WXQ5882" s="25"/>
      <x:c r="WXR5882" s="25"/>
      <x:c r="WXS5882" s="25"/>
      <x:c r="WXT5882" s="25"/>
      <x:c r="WXU5882" s="25"/>
      <x:c r="WXV5882" s="25"/>
      <x:c r="WXW5882" s="25"/>
      <x:c r="WXX5882" s="25"/>
      <x:c r="WXY5882" s="25"/>
      <x:c r="WXZ5882" s="25"/>
      <x:c r="WYA5882" s="25"/>
      <x:c r="WYB5882" s="25"/>
      <x:c r="WYC5882" s="25"/>
      <x:c r="WYD5882" s="25"/>
      <x:c r="WYE5882" s="25"/>
      <x:c r="WYF5882" s="25"/>
      <x:c r="WYG5882" s="25"/>
      <x:c r="WYH5882" s="25"/>
      <x:c r="WYI5882" s="25"/>
      <x:c r="WYJ5882" s="25"/>
      <x:c r="WYK5882" s="25"/>
      <x:c r="WYL5882" s="25"/>
      <x:c r="WYM5882" s="25"/>
      <x:c r="WYN5882" s="25"/>
      <x:c r="WYO5882" s="25"/>
      <x:c r="WYP5882" s="25"/>
      <x:c r="WYQ5882" s="25"/>
      <x:c r="WYR5882" s="25"/>
      <x:c r="WYS5882" s="25"/>
      <x:c r="WYT5882" s="25"/>
      <x:c r="WYU5882" s="25"/>
      <x:c r="WYV5882" s="25"/>
      <x:c r="WYW5882" s="25"/>
      <x:c r="WYX5882" s="25"/>
      <x:c r="WYY5882" s="25"/>
      <x:c r="WYZ5882" s="25"/>
      <x:c r="WZA5882" s="25"/>
      <x:c r="WZB5882" s="25"/>
      <x:c r="WZC5882" s="25"/>
      <x:c r="WZD5882" s="25"/>
      <x:c r="WZE5882" s="25"/>
      <x:c r="WZF5882" s="25"/>
      <x:c r="WZG5882" s="25"/>
      <x:c r="WZH5882" s="25"/>
      <x:c r="WZI5882" s="25"/>
      <x:c r="WZJ5882" s="25"/>
      <x:c r="WZK5882" s="25"/>
      <x:c r="WZL5882" s="25"/>
      <x:c r="WZM5882" s="25"/>
      <x:c r="WZN5882" s="25"/>
      <x:c r="WZO5882" s="25"/>
      <x:c r="WZP5882" s="25"/>
      <x:c r="WZQ5882" s="25"/>
      <x:c r="WZR5882" s="25"/>
      <x:c r="WZS5882" s="25"/>
      <x:c r="WZT5882" s="25"/>
      <x:c r="WZU5882" s="25"/>
      <x:c r="WZV5882" s="25"/>
      <x:c r="WZW5882" s="25"/>
      <x:c r="WZX5882" s="25"/>
      <x:c r="WZY5882" s="25"/>
      <x:c r="WZZ5882" s="25"/>
      <x:c r="XAA5882" s="25"/>
      <x:c r="XAB5882" s="25"/>
      <x:c r="XAC5882" s="25"/>
      <x:c r="XAD5882" s="25"/>
      <x:c r="XAE5882" s="25"/>
      <x:c r="XAF5882" s="25"/>
      <x:c r="XAG5882" s="25"/>
      <x:c r="XAH5882" s="25"/>
      <x:c r="XAI5882" s="25"/>
      <x:c r="XAJ5882" s="25"/>
      <x:c r="XAK5882" s="25"/>
      <x:c r="XAL5882" s="25"/>
      <x:c r="XAM5882" s="25"/>
      <x:c r="XAN5882" s="25"/>
      <x:c r="XAO5882" s="25"/>
      <x:c r="XAP5882" s="25"/>
      <x:c r="XAQ5882" s="25"/>
      <x:c r="XAR5882" s="25"/>
      <x:c r="XAS5882" s="25"/>
      <x:c r="XAT5882" s="25"/>
      <x:c r="XAU5882" s="25"/>
      <x:c r="XAV5882" s="25"/>
      <x:c r="XAW5882" s="25"/>
      <x:c r="XAX5882" s="25"/>
      <x:c r="XAY5882" s="25"/>
      <x:c r="XAZ5882" s="25"/>
      <x:c r="XBA5882" s="25"/>
      <x:c r="XBB5882" s="25"/>
      <x:c r="XBC5882" s="25"/>
      <x:c r="XBD5882" s="25"/>
      <x:c r="XBE5882" s="25"/>
      <x:c r="XBF5882" s="25"/>
      <x:c r="XBG5882" s="25"/>
      <x:c r="XBH5882" s="25"/>
      <x:c r="XBI5882" s="25"/>
      <x:c r="XBJ5882" s="25"/>
      <x:c r="XBK5882" s="25"/>
      <x:c r="XBL5882" s="25"/>
      <x:c r="XBM5882" s="25"/>
      <x:c r="XBN5882" s="25"/>
      <x:c r="XBO5882" s="25"/>
      <x:c r="XBP5882" s="25"/>
      <x:c r="XBQ5882" s="25"/>
      <x:c r="XBR5882" s="25"/>
      <x:c r="XBS5882" s="25"/>
      <x:c r="XBT5882" s="25"/>
      <x:c r="XBU5882" s="25"/>
      <x:c r="XBV5882" s="25"/>
      <x:c r="XBW5882" s="25"/>
      <x:c r="XBX5882" s="25"/>
      <x:c r="XBY5882" s="25"/>
      <x:c r="XBZ5882" s="25"/>
      <x:c r="XCA5882" s="25"/>
      <x:c r="XCB5882" s="25"/>
      <x:c r="XCC5882" s="25"/>
      <x:c r="XCD5882" s="25"/>
      <x:c r="XCE5882" s="25"/>
      <x:c r="XCF5882" s="25"/>
      <x:c r="XCG5882" s="25"/>
      <x:c r="XCH5882" s="25"/>
      <x:c r="XCI5882" s="25"/>
      <x:c r="XCJ5882" s="25"/>
      <x:c r="XCK5882" s="25"/>
      <x:c r="XCL5882" s="25"/>
      <x:c r="XCM5882" s="25"/>
      <x:c r="XCN5882" s="25"/>
      <x:c r="XCO5882" s="25"/>
      <x:c r="XCP5882" s="25"/>
      <x:c r="XCQ5882" s="25"/>
      <x:c r="XCR5882" s="25"/>
      <x:c r="XCS5882" s="25"/>
      <x:c r="XCT5882" s="25"/>
      <x:c r="XCU5882" s="25"/>
      <x:c r="XCV5882" s="25"/>
      <x:c r="XCW5882" s="25"/>
      <x:c r="XCX5882" s="25"/>
      <x:c r="XCY5882" s="25"/>
      <x:c r="XCZ5882" s="25"/>
      <x:c r="XDA5882" s="25"/>
      <x:c r="XDB5882" s="25"/>
      <x:c r="XDC5882" s="25"/>
      <x:c r="XDD5882" s="25"/>
      <x:c r="XDE5882" s="25"/>
      <x:c r="XDF5882" s="25"/>
      <x:c r="XDG5882" s="25"/>
      <x:c r="XDH5882" s="25"/>
      <x:c r="XDI5882" s="25"/>
      <x:c r="XDJ5882" s="25"/>
      <x:c r="XDK5882" s="25"/>
      <x:c r="XDL5882" s="25"/>
      <x:c r="XDM5882" s="25"/>
      <x:c r="XDN5882" s="25"/>
      <x:c r="XDO5882" s="25"/>
      <x:c r="XDP5882" s="25"/>
      <x:c r="XDQ5882" s="25"/>
      <x:c r="XDR5882" s="25"/>
      <x:c r="XDS5882" s="25"/>
      <x:c r="XDT5882" s="25"/>
      <x:c r="XDU5882" s="25"/>
      <x:c r="XDV5882" s="25"/>
      <x:c r="XDW5882" s="25"/>
      <x:c r="XDX5882" s="25"/>
      <x:c r="XDY5882" s="25"/>
      <x:c r="XDZ5882" s="25"/>
      <x:c r="XEA5882" s="25"/>
      <x:c r="XEB5882" s="25"/>
      <x:c r="XEC5882" s="25"/>
      <x:c r="XED5882" s="25"/>
      <x:c r="XEE5882" s="25"/>
      <x:c r="XEF5882" s="25"/>
      <x:c r="XEG5882" s="25"/>
      <x:c r="XEH5882" s="25"/>
      <x:c r="XEI5882" s="25"/>
      <x:c r="XEJ5882" s="25"/>
      <x:c r="XEK5882" s="25"/>
      <x:c r="XEL5882" s="25"/>
      <x:c r="XEM5882" s="25"/>
      <x:c r="XEN5882" s="25"/>
      <x:c r="XEO5882" s="25"/>
      <x:c r="XEP5882" s="25"/>
      <x:c r="XEQ5882" s="25"/>
      <x:c r="XER5882" s="25"/>
      <x:c r="XES5882" s="25"/>
      <x:c r="XET5882" s="25"/>
      <x:c r="XEU5882" s="25"/>
      <x:c r="XEV5882" s="25"/>
      <x:c r="XEW5882" s="25"/>
      <x:c r="XEX5882" s="25"/>
      <x:c r="XEY5882" s="25"/>
      <x:c r="XEZ5882" s="25"/>
      <x:c r="XFA5882" s="25"/>
      <x:c r="XFB5882" s="25"/>
      <x:c r="XFC5882" s="25"/>
      <x:c r="XFD5882" s="25"/>
    </x:row>
    <x:row r="5883" spans="1:43" s="6" customFormat="1">
      <x:c r="A5883" s="386">
        <x:v>469442</x:v>
      </x:c>
      <x:c r="B5883" s="6">
        <x:v>1373</x:v>
      </x:c>
      <x:c r="C5883" s="6">
        <x:f>32/30</x:f>
        <x:v>1.06666666666667</x:v>
      </x:c>
      <x:c r="G5883" s="6">
        <x:v>1</x:v>
      </x:c>
      <x:c r="I5883" s="6" t="s">
        <x:v>746</x:v>
      </x:c>
      <x:c r="AG5883" s="93"/>
      <x:c r="AL5883" s="171" t="s">
        <x:v>866</x:v>
      </x:c>
      <x:c r="AM5883" s="171"/>
      <x:c r="AN5883" s="171"/>
      <x:c r="AO5883" s="171"/>
      <x:c r="AP5883" s="171"/>
      <x:c r="AQ5883" s="171"/>
    </x:row>
    <x:row r="5884" spans="1:43" s="6" customFormat="1">
      <x:c r="A5884" s="386">
        <x:v>469443</x:v>
      </x:c>
      <x:c r="B5884" s="6">
        <x:v>1373</x:v>
      </x:c>
      <x:c r="C5884" s="6">
        <x:f>35/30</x:f>
        <x:v>1.16666666666667</x:v>
      </x:c>
      <x:c r="G5884" s="6">
        <x:v>1</x:v>
      </x:c>
      <x:c r="I5884" s="6" t="s">
        <x:v>746</x:v>
      </x:c>
      <x:c r="AG5884" s="93"/>
      <x:c r="AL5884" s="171" t="s">
        <x:v>866</x:v>
      </x:c>
      <x:c r="AM5884" s="171"/>
      <x:c r="AN5884" s="171"/>
      <x:c r="AO5884" s="171"/>
      <x:c r="AP5884" s="171"/>
      <x:c r="AQ5884" s="171"/>
    </x:row>
    <x:row r="5885" spans="1:43" s="6" customFormat="1">
      <x:c r="A5885" s="386">
        <x:v>469444</x:v>
      </x:c>
      <x:c r="B5885" s="6">
        <x:v>1373</x:v>
      </x:c>
      <x:c r="C5885" s="6">
        <x:f>38/30</x:f>
        <x:v>1.26666666666667</x:v>
      </x:c>
      <x:c r="G5885" s="6">
        <x:v>1</x:v>
      </x:c>
      <x:c r="I5885" s="6" t="s">
        <x:v>746</x:v>
      </x:c>
      <x:c r="AG5885" s="93"/>
      <x:c r="AL5885" s="171" t="s">
        <x:v>866</x:v>
      </x:c>
      <x:c r="AM5885" s="171"/>
      <x:c r="AN5885" s="171"/>
      <x:c r="AO5885" s="171"/>
      <x:c r="AP5885" s="171"/>
      <x:c r="AQ5885" s="171"/>
    </x:row>
    <x:row r="5886" spans="1:16384" s="1" customFormat="1">
      <x:c r="A5886" s="248">
        <x:v>469445</x:v>
      </x:c>
      <x:c r="B5886" s="248">
        <x:v>1374</x:v>
      </x:c>
      <x:c r="C5886" s="248">
        <x:f>15/30</x:f>
        <x:v>0.5</x:v>
      </x:c>
      <x:c r="D5886" s="248"/>
      <x:c r="E5886" s="248"/>
      <x:c r="F5886" s="248"/>
      <x:c r="G5886" s="248">
        <x:v>5</x:v>
      </x:c>
      <x:c r="H5886" s="248"/>
      <x:c r="I5886" s="248" t="s">
        <x:v>104</x:v>
      </x:c>
      <x:c r="J5886" s="248"/>
      <x:c r="K5886" s="248"/>
      <x:c r="L5886" s="248"/>
      <x:c r="M5886" s="248"/>
      <x:c r="N5886" s="248"/>
      <x:c r="O5886" s="248"/>
      <x:c r="P5886" s="248"/>
      <x:c r="Q5886" s="248"/>
      <x:c r="R5886" s="248"/>
      <x:c r="S5886" s="248"/>
      <x:c r="T5886" s="248"/>
      <x:c r="U5886" s="248"/>
      <x:c r="V5886" s="248"/>
      <x:c r="W5886" s="248"/>
      <x:c r="X5886" s="248"/>
      <x:c r="Y5886" s="248"/>
      <x:c r="Z5886" s="248"/>
      <x:c r="AA5886" s="248"/>
      <x:c r="AB5886" s="248"/>
      <x:c r="AC5886" s="248"/>
      <x:c r="AD5886" s="248"/>
      <x:c r="AE5886" s="248"/>
      <x:c r="AF5886" s="248"/>
      <x:c r="AG5886" s="248">
        <x:v>1</x:v>
      </x:c>
      <x:c r="AH5886" s="248"/>
      <x:c r="AI5886" s="248"/>
      <x:c r="AJ5886" s="248"/>
      <x:c r="AK5886" s="248"/>
      <x:c r="AL5886" s="248"/>
      <x:c r="AM5886" s="248"/>
      <x:c r="AN5886" s="248"/>
      <x:c r="AO5886" s="248"/>
      <x:c r="AP5886" s="248"/>
      <x:c r="AQ5886" s="248"/>
      <x:c r="AR5886" s="248"/>
      <x:c r="AS5886" s="248"/>
      <x:c r="AT5886" s="248"/>
      <x:c r="AU5886" s="248"/>
      <x:c r="AV5886" s="248"/>
      <x:c r="AW5886" s="248"/>
      <x:c r="AX5886" s="248"/>
      <x:c r="AY5886" s="248"/>
      <x:c r="AZ5886" s="248"/>
      <x:c r="BA5886" s="248"/>
      <x:c r="BB5886" s="248"/>
      <x:c r="BC5886" s="248"/>
      <x:c r="BD5886" s="248"/>
      <x:c r="BE5886" s="248"/>
      <x:c r="BF5886" s="248"/>
      <x:c r="BG5886" s="248"/>
      <x:c r="BH5886" s="248"/>
      <x:c r="BI5886" s="248"/>
      <x:c r="BJ5886" s="248"/>
      <x:c r="BK5886" s="248"/>
      <x:c r="BL5886" s="248"/>
      <x:c r="BM5886" s="248"/>
      <x:c r="BN5886" s="248"/>
      <x:c r="BO5886" s="248"/>
      <x:c r="BP5886" s="248"/>
      <x:c r="BQ5886" s="248"/>
      <x:c r="BR5886" s="248"/>
      <x:c r="BS5886" s="248"/>
      <x:c r="BT5886" s="248"/>
      <x:c r="BU5886" s="248"/>
      <x:c r="BV5886" s="248"/>
      <x:c r="BW5886" s="248"/>
      <x:c r="BX5886" s="248"/>
      <x:c r="BY5886" s="248"/>
      <x:c r="BZ5886" s="248"/>
      <x:c r="CA5886" s="248"/>
      <x:c r="CB5886" s="248"/>
      <x:c r="CC5886" s="248"/>
      <x:c r="CD5886" s="248"/>
      <x:c r="CE5886" s="248"/>
      <x:c r="CF5886" s="248"/>
      <x:c r="CG5886" s="248"/>
      <x:c r="CH5886" s="248"/>
      <x:c r="CI5886" s="248"/>
      <x:c r="CJ5886" s="248"/>
      <x:c r="CK5886" s="248"/>
      <x:c r="CL5886" s="248"/>
      <x:c r="CM5886" s="248"/>
      <x:c r="CN5886" s="248"/>
      <x:c r="CO5886" s="248"/>
      <x:c r="CP5886" s="248"/>
      <x:c r="CQ5886" s="248"/>
      <x:c r="CR5886" s="248"/>
      <x:c r="CS5886" s="248"/>
      <x:c r="CT5886" s="248"/>
      <x:c r="CU5886" s="248"/>
      <x:c r="CV5886" s="248"/>
      <x:c r="CW5886" s="248"/>
      <x:c r="CX5886" s="248"/>
      <x:c r="CY5886" s="248"/>
      <x:c r="CZ5886" s="248"/>
      <x:c r="DA5886" s="248"/>
      <x:c r="DB5886" s="248"/>
      <x:c r="DC5886" s="248"/>
      <x:c r="DD5886" s="248"/>
      <x:c r="DE5886" s="248"/>
      <x:c r="DF5886" s="248"/>
      <x:c r="DG5886" s="248"/>
      <x:c r="DH5886" s="248"/>
      <x:c r="DI5886" s="248"/>
      <x:c r="DJ5886" s="248"/>
      <x:c r="DK5886" s="248"/>
      <x:c r="DL5886" s="248"/>
      <x:c r="DM5886" s="248"/>
      <x:c r="DN5886" s="248"/>
      <x:c r="DO5886" s="248"/>
      <x:c r="DP5886" s="248"/>
      <x:c r="DQ5886" s="248"/>
      <x:c r="DR5886" s="248"/>
      <x:c r="DS5886" s="248"/>
      <x:c r="DT5886" s="248"/>
      <x:c r="DU5886" s="248"/>
      <x:c r="DV5886" s="248"/>
      <x:c r="DW5886" s="248"/>
      <x:c r="DX5886" s="248"/>
      <x:c r="DY5886" s="248"/>
      <x:c r="DZ5886" s="248"/>
      <x:c r="EA5886" s="248"/>
      <x:c r="EB5886" s="248"/>
      <x:c r="EC5886" s="248"/>
      <x:c r="ED5886" s="248"/>
      <x:c r="EE5886" s="248"/>
      <x:c r="EF5886" s="248"/>
      <x:c r="EG5886" s="248"/>
      <x:c r="EH5886" s="248"/>
      <x:c r="EI5886" s="248"/>
      <x:c r="EJ5886" s="248"/>
      <x:c r="EK5886" s="248"/>
      <x:c r="EL5886" s="248"/>
      <x:c r="EM5886" s="248"/>
      <x:c r="EN5886" s="248"/>
      <x:c r="EO5886" s="248"/>
      <x:c r="EP5886" s="248"/>
      <x:c r="EQ5886" s="248"/>
      <x:c r="ER5886" s="248"/>
      <x:c r="ES5886" s="248"/>
      <x:c r="ET5886" s="248"/>
      <x:c r="EU5886" s="248"/>
      <x:c r="EV5886" s="248"/>
      <x:c r="EW5886" s="248"/>
      <x:c r="EX5886" s="248"/>
      <x:c r="EY5886" s="248"/>
      <x:c r="EZ5886" s="248"/>
      <x:c r="FA5886" s="248"/>
      <x:c r="FB5886" s="248"/>
      <x:c r="FC5886" s="248"/>
      <x:c r="FD5886" s="248"/>
      <x:c r="FE5886" s="248"/>
      <x:c r="FF5886" s="248"/>
      <x:c r="FG5886" s="248"/>
      <x:c r="FH5886" s="248"/>
      <x:c r="FI5886" s="248"/>
      <x:c r="FJ5886" s="248"/>
      <x:c r="FK5886" s="248"/>
      <x:c r="FL5886" s="248"/>
      <x:c r="FM5886" s="248"/>
      <x:c r="FN5886" s="248"/>
      <x:c r="FO5886" s="248"/>
      <x:c r="FP5886" s="248"/>
      <x:c r="FQ5886" s="248"/>
      <x:c r="FR5886" s="248"/>
      <x:c r="FS5886" s="248"/>
      <x:c r="FT5886" s="248"/>
      <x:c r="FU5886" s="248"/>
      <x:c r="FV5886" s="248"/>
      <x:c r="FW5886" s="248"/>
      <x:c r="FX5886" s="248"/>
      <x:c r="FY5886" s="248"/>
      <x:c r="FZ5886" s="248"/>
      <x:c r="GA5886" s="248"/>
      <x:c r="GB5886" s="248"/>
      <x:c r="GC5886" s="248"/>
      <x:c r="GD5886" s="248"/>
      <x:c r="GE5886" s="248"/>
      <x:c r="GF5886" s="248"/>
      <x:c r="GG5886" s="248"/>
      <x:c r="GH5886" s="248"/>
      <x:c r="GI5886" s="248"/>
      <x:c r="GJ5886" s="248"/>
      <x:c r="GK5886" s="248"/>
      <x:c r="GL5886" s="248"/>
      <x:c r="GM5886" s="248"/>
      <x:c r="GN5886" s="248"/>
      <x:c r="GO5886" s="248"/>
      <x:c r="GP5886" s="248"/>
      <x:c r="GQ5886" s="248"/>
      <x:c r="GR5886" s="248"/>
      <x:c r="GS5886" s="248"/>
      <x:c r="GT5886" s="248"/>
      <x:c r="GU5886" s="248"/>
      <x:c r="GV5886" s="248"/>
      <x:c r="GW5886" s="248"/>
      <x:c r="GX5886" s="248"/>
      <x:c r="GY5886" s="248"/>
      <x:c r="GZ5886" s="248"/>
      <x:c r="HA5886" s="248"/>
      <x:c r="HB5886" s="248"/>
      <x:c r="HC5886" s="248"/>
      <x:c r="HD5886" s="248"/>
      <x:c r="HE5886" s="248"/>
      <x:c r="HF5886" s="248"/>
      <x:c r="HG5886" s="248"/>
      <x:c r="HH5886" s="248"/>
      <x:c r="HI5886" s="248"/>
      <x:c r="HJ5886" s="248"/>
      <x:c r="HK5886" s="248"/>
      <x:c r="HL5886" s="248"/>
      <x:c r="HM5886" s="248"/>
      <x:c r="HN5886" s="248"/>
      <x:c r="HO5886" s="248"/>
      <x:c r="HP5886" s="248"/>
      <x:c r="HQ5886" s="248"/>
      <x:c r="HR5886" s="248"/>
      <x:c r="HS5886" s="248"/>
      <x:c r="HT5886" s="248"/>
      <x:c r="HU5886" s="248"/>
      <x:c r="HV5886" s="248"/>
      <x:c r="HW5886" s="248"/>
      <x:c r="HX5886" s="248"/>
      <x:c r="HY5886" s="248"/>
      <x:c r="HZ5886" s="248"/>
      <x:c r="IA5886" s="248"/>
      <x:c r="IB5886" s="248"/>
      <x:c r="IC5886" s="248"/>
      <x:c r="ID5886" s="248"/>
      <x:c r="IE5886" s="248"/>
      <x:c r="IF5886" s="248"/>
      <x:c r="IG5886" s="248"/>
      <x:c r="IH5886" s="248"/>
      <x:c r="II5886" s="248"/>
      <x:c r="IJ5886" s="248"/>
      <x:c r="IK5886" s="248"/>
      <x:c r="IL5886" s="248"/>
      <x:c r="IM5886" s="248"/>
      <x:c r="IN5886" s="248"/>
      <x:c r="IO5886" s="248"/>
      <x:c r="IP5886" s="248"/>
      <x:c r="IQ5886" s="248"/>
      <x:c r="IR5886" s="248"/>
      <x:c r="IS5886" s="248"/>
      <x:c r="IT5886" s="248"/>
      <x:c r="IU5886" s="248"/>
      <x:c r="IV5886" s="248"/>
      <x:c r="IW5886" s="248"/>
      <x:c r="IX5886" s="248"/>
      <x:c r="IY5886" s="248"/>
      <x:c r="IZ5886" s="248"/>
      <x:c r="JA5886" s="248"/>
      <x:c r="JB5886" s="248"/>
      <x:c r="JC5886" s="248"/>
      <x:c r="JD5886" s="248"/>
      <x:c r="JE5886" s="248"/>
      <x:c r="JF5886" s="248"/>
      <x:c r="JG5886" s="248"/>
      <x:c r="JH5886" s="248"/>
      <x:c r="JI5886" s="248"/>
      <x:c r="JJ5886" s="248"/>
      <x:c r="JK5886" s="248"/>
      <x:c r="JL5886" s="248"/>
      <x:c r="JM5886" s="248"/>
      <x:c r="JN5886" s="248"/>
      <x:c r="JO5886" s="248"/>
      <x:c r="JP5886" s="248"/>
      <x:c r="JQ5886" s="248"/>
      <x:c r="JR5886" s="248"/>
      <x:c r="JS5886" s="248"/>
      <x:c r="JT5886" s="248"/>
      <x:c r="JU5886" s="248"/>
      <x:c r="JV5886" s="248"/>
      <x:c r="JW5886" s="248"/>
      <x:c r="JX5886" s="248"/>
      <x:c r="JY5886" s="248"/>
      <x:c r="JZ5886" s="248"/>
      <x:c r="KA5886" s="248"/>
      <x:c r="KB5886" s="248"/>
      <x:c r="KC5886" s="248"/>
      <x:c r="KD5886" s="248"/>
      <x:c r="KE5886" s="248"/>
      <x:c r="KF5886" s="248"/>
      <x:c r="KG5886" s="248"/>
      <x:c r="KH5886" s="248"/>
      <x:c r="KI5886" s="248"/>
      <x:c r="KJ5886" s="248"/>
      <x:c r="KK5886" s="248"/>
      <x:c r="KL5886" s="248"/>
      <x:c r="KM5886" s="248"/>
      <x:c r="KN5886" s="248"/>
      <x:c r="KO5886" s="248"/>
      <x:c r="KP5886" s="248"/>
      <x:c r="KQ5886" s="248"/>
      <x:c r="KR5886" s="248"/>
      <x:c r="KS5886" s="248"/>
      <x:c r="KT5886" s="248"/>
      <x:c r="KU5886" s="248"/>
      <x:c r="KV5886" s="248"/>
      <x:c r="KW5886" s="248"/>
      <x:c r="KX5886" s="248"/>
      <x:c r="KY5886" s="248"/>
      <x:c r="KZ5886" s="248"/>
      <x:c r="LA5886" s="248"/>
      <x:c r="LB5886" s="248"/>
      <x:c r="LC5886" s="248"/>
      <x:c r="LD5886" s="248"/>
      <x:c r="LE5886" s="248"/>
      <x:c r="LF5886" s="248"/>
      <x:c r="LG5886" s="248"/>
      <x:c r="LH5886" s="248"/>
      <x:c r="LI5886" s="248"/>
      <x:c r="LJ5886" s="248"/>
      <x:c r="LK5886" s="248"/>
      <x:c r="LL5886" s="248"/>
      <x:c r="LM5886" s="248"/>
      <x:c r="LN5886" s="248"/>
      <x:c r="LO5886" s="248"/>
      <x:c r="LP5886" s="248"/>
      <x:c r="LQ5886" s="248"/>
      <x:c r="LR5886" s="248"/>
      <x:c r="LS5886" s="248"/>
      <x:c r="LT5886" s="248"/>
      <x:c r="LU5886" s="248"/>
      <x:c r="LV5886" s="248"/>
      <x:c r="LW5886" s="248"/>
      <x:c r="LX5886" s="248"/>
      <x:c r="LY5886" s="248"/>
      <x:c r="LZ5886" s="248"/>
      <x:c r="MA5886" s="248"/>
      <x:c r="MB5886" s="248"/>
      <x:c r="MC5886" s="248"/>
      <x:c r="MD5886" s="248"/>
      <x:c r="ME5886" s="248"/>
      <x:c r="MF5886" s="248"/>
      <x:c r="MG5886" s="248"/>
      <x:c r="MH5886" s="248"/>
      <x:c r="MI5886" s="248"/>
      <x:c r="MJ5886" s="248"/>
      <x:c r="MK5886" s="248"/>
      <x:c r="ML5886" s="248"/>
      <x:c r="MM5886" s="248"/>
      <x:c r="MN5886" s="248"/>
      <x:c r="MO5886" s="248"/>
      <x:c r="MP5886" s="248"/>
      <x:c r="MQ5886" s="248"/>
      <x:c r="MR5886" s="248"/>
      <x:c r="MS5886" s="248"/>
      <x:c r="MT5886" s="248"/>
      <x:c r="MU5886" s="248"/>
      <x:c r="MV5886" s="248"/>
      <x:c r="MW5886" s="248"/>
      <x:c r="MX5886" s="248"/>
      <x:c r="MY5886" s="248"/>
      <x:c r="MZ5886" s="248"/>
      <x:c r="NA5886" s="248"/>
      <x:c r="NB5886" s="248"/>
      <x:c r="NC5886" s="248"/>
      <x:c r="ND5886" s="248"/>
      <x:c r="NE5886" s="248"/>
      <x:c r="NF5886" s="248"/>
      <x:c r="NG5886" s="248"/>
      <x:c r="NH5886" s="248"/>
      <x:c r="NI5886" s="248"/>
      <x:c r="NJ5886" s="248"/>
      <x:c r="NK5886" s="248"/>
      <x:c r="NL5886" s="248"/>
      <x:c r="NM5886" s="248"/>
      <x:c r="NN5886" s="248"/>
      <x:c r="NO5886" s="248"/>
      <x:c r="NP5886" s="248"/>
      <x:c r="NQ5886" s="248"/>
      <x:c r="NR5886" s="248"/>
      <x:c r="NS5886" s="248"/>
      <x:c r="NT5886" s="248"/>
      <x:c r="NU5886" s="248"/>
      <x:c r="NV5886" s="248"/>
      <x:c r="NW5886" s="248"/>
      <x:c r="NX5886" s="248"/>
      <x:c r="NY5886" s="248"/>
      <x:c r="NZ5886" s="248"/>
      <x:c r="OA5886" s="248"/>
      <x:c r="OB5886" s="248"/>
      <x:c r="OC5886" s="248"/>
      <x:c r="OD5886" s="248"/>
      <x:c r="OE5886" s="248"/>
      <x:c r="OF5886" s="248"/>
      <x:c r="OG5886" s="248"/>
      <x:c r="OH5886" s="248"/>
      <x:c r="OI5886" s="248"/>
      <x:c r="OJ5886" s="248"/>
      <x:c r="OK5886" s="248"/>
      <x:c r="OL5886" s="248"/>
      <x:c r="OM5886" s="248"/>
      <x:c r="ON5886" s="248"/>
      <x:c r="OO5886" s="248"/>
      <x:c r="OP5886" s="248"/>
      <x:c r="OQ5886" s="248"/>
      <x:c r="OR5886" s="248"/>
      <x:c r="OS5886" s="248"/>
      <x:c r="OT5886" s="248"/>
      <x:c r="OU5886" s="248"/>
      <x:c r="OV5886" s="248"/>
      <x:c r="OW5886" s="248"/>
      <x:c r="OX5886" s="248"/>
      <x:c r="OY5886" s="248"/>
      <x:c r="OZ5886" s="248"/>
      <x:c r="PA5886" s="248"/>
      <x:c r="PB5886" s="248"/>
      <x:c r="PC5886" s="248"/>
      <x:c r="PD5886" s="248"/>
      <x:c r="PE5886" s="248"/>
      <x:c r="PF5886" s="248"/>
      <x:c r="PG5886" s="248"/>
      <x:c r="PH5886" s="248"/>
      <x:c r="PI5886" s="248"/>
      <x:c r="PJ5886" s="248"/>
      <x:c r="PK5886" s="248"/>
      <x:c r="PL5886" s="248"/>
      <x:c r="PM5886" s="248"/>
      <x:c r="PN5886" s="248"/>
      <x:c r="PO5886" s="248"/>
      <x:c r="PP5886" s="248"/>
      <x:c r="PQ5886" s="248"/>
      <x:c r="PR5886" s="248"/>
      <x:c r="PS5886" s="248"/>
      <x:c r="PT5886" s="248"/>
      <x:c r="PU5886" s="248"/>
      <x:c r="PV5886" s="248"/>
      <x:c r="PW5886" s="248"/>
      <x:c r="PX5886" s="248"/>
      <x:c r="PY5886" s="248"/>
      <x:c r="PZ5886" s="248"/>
      <x:c r="QA5886" s="248"/>
      <x:c r="QB5886" s="248"/>
      <x:c r="QC5886" s="248"/>
      <x:c r="QD5886" s="248"/>
      <x:c r="QE5886" s="248"/>
      <x:c r="QF5886" s="248"/>
      <x:c r="QG5886" s="248"/>
      <x:c r="QH5886" s="248"/>
      <x:c r="QI5886" s="248"/>
      <x:c r="QJ5886" s="248"/>
      <x:c r="QK5886" s="248"/>
      <x:c r="QL5886" s="248"/>
      <x:c r="QM5886" s="248"/>
      <x:c r="QN5886" s="248"/>
      <x:c r="QO5886" s="248"/>
      <x:c r="QP5886" s="248"/>
      <x:c r="QQ5886" s="248"/>
      <x:c r="QR5886" s="248"/>
      <x:c r="QS5886" s="248"/>
      <x:c r="QT5886" s="248"/>
      <x:c r="QU5886" s="248"/>
      <x:c r="QV5886" s="248"/>
      <x:c r="QW5886" s="248"/>
      <x:c r="QX5886" s="248"/>
      <x:c r="QY5886" s="248"/>
      <x:c r="QZ5886" s="248"/>
      <x:c r="RA5886" s="248"/>
      <x:c r="RB5886" s="248"/>
      <x:c r="RC5886" s="248"/>
      <x:c r="RD5886" s="248"/>
      <x:c r="RE5886" s="248"/>
      <x:c r="RF5886" s="248"/>
      <x:c r="RG5886" s="248"/>
      <x:c r="RH5886" s="248"/>
      <x:c r="RI5886" s="248"/>
      <x:c r="RJ5886" s="248"/>
      <x:c r="RK5886" s="248"/>
      <x:c r="RL5886" s="248"/>
      <x:c r="RM5886" s="248"/>
      <x:c r="RN5886" s="248"/>
      <x:c r="RO5886" s="248"/>
      <x:c r="RP5886" s="248"/>
      <x:c r="RQ5886" s="248"/>
      <x:c r="RR5886" s="248"/>
      <x:c r="RS5886" s="248"/>
      <x:c r="RT5886" s="248"/>
      <x:c r="RU5886" s="248"/>
      <x:c r="RV5886" s="248"/>
      <x:c r="RW5886" s="248"/>
      <x:c r="RX5886" s="248"/>
      <x:c r="RY5886" s="248"/>
      <x:c r="RZ5886" s="248"/>
      <x:c r="SA5886" s="248"/>
      <x:c r="SB5886" s="248"/>
      <x:c r="SC5886" s="248"/>
      <x:c r="SD5886" s="248"/>
      <x:c r="SE5886" s="248"/>
      <x:c r="SF5886" s="248"/>
      <x:c r="SG5886" s="248"/>
      <x:c r="SH5886" s="248"/>
      <x:c r="SI5886" s="248"/>
      <x:c r="SJ5886" s="248"/>
      <x:c r="SK5886" s="248"/>
      <x:c r="SL5886" s="248"/>
      <x:c r="SM5886" s="248"/>
      <x:c r="SN5886" s="248"/>
      <x:c r="SO5886" s="248"/>
      <x:c r="SP5886" s="248"/>
      <x:c r="SQ5886" s="248"/>
      <x:c r="SR5886" s="248"/>
      <x:c r="SS5886" s="248"/>
      <x:c r="ST5886" s="248"/>
      <x:c r="SU5886" s="248"/>
      <x:c r="SV5886" s="248"/>
      <x:c r="SW5886" s="248"/>
      <x:c r="SX5886" s="248"/>
      <x:c r="SY5886" s="248"/>
      <x:c r="SZ5886" s="248"/>
      <x:c r="TA5886" s="248"/>
      <x:c r="TB5886" s="248"/>
      <x:c r="TC5886" s="248"/>
      <x:c r="TD5886" s="248"/>
      <x:c r="TE5886" s="248"/>
      <x:c r="TF5886" s="248"/>
      <x:c r="TG5886" s="248"/>
      <x:c r="TH5886" s="248"/>
      <x:c r="TI5886" s="248"/>
      <x:c r="TJ5886" s="248"/>
      <x:c r="TK5886" s="248"/>
      <x:c r="TL5886" s="248"/>
      <x:c r="TM5886" s="248"/>
      <x:c r="TN5886" s="248"/>
      <x:c r="TO5886" s="248"/>
      <x:c r="TP5886" s="248"/>
      <x:c r="TQ5886" s="248"/>
      <x:c r="TR5886" s="248"/>
      <x:c r="TS5886" s="248"/>
      <x:c r="TT5886" s="248"/>
      <x:c r="TU5886" s="248"/>
      <x:c r="TV5886" s="248"/>
      <x:c r="TW5886" s="248"/>
      <x:c r="TX5886" s="248"/>
      <x:c r="TY5886" s="248"/>
      <x:c r="TZ5886" s="248"/>
      <x:c r="UA5886" s="248"/>
      <x:c r="UB5886" s="248"/>
      <x:c r="UC5886" s="248"/>
      <x:c r="UD5886" s="248"/>
      <x:c r="UE5886" s="248"/>
      <x:c r="UF5886" s="248"/>
      <x:c r="UG5886" s="248"/>
      <x:c r="UH5886" s="248"/>
      <x:c r="UI5886" s="248"/>
      <x:c r="UJ5886" s="248"/>
      <x:c r="UK5886" s="248"/>
      <x:c r="UL5886" s="248"/>
      <x:c r="UM5886" s="248"/>
      <x:c r="UN5886" s="248"/>
      <x:c r="UO5886" s="248"/>
      <x:c r="UP5886" s="248"/>
      <x:c r="UQ5886" s="248"/>
      <x:c r="UR5886" s="248"/>
      <x:c r="US5886" s="248"/>
      <x:c r="UT5886" s="248"/>
      <x:c r="UU5886" s="248"/>
      <x:c r="UV5886" s="248"/>
      <x:c r="UW5886" s="248"/>
      <x:c r="UX5886" s="248"/>
      <x:c r="UY5886" s="248"/>
      <x:c r="UZ5886" s="248"/>
      <x:c r="VA5886" s="248"/>
      <x:c r="VB5886" s="248"/>
      <x:c r="VC5886" s="248"/>
      <x:c r="VD5886" s="248"/>
      <x:c r="VE5886" s="248"/>
      <x:c r="VF5886" s="248"/>
      <x:c r="VG5886" s="248"/>
      <x:c r="VH5886" s="248"/>
      <x:c r="VI5886" s="248"/>
      <x:c r="VJ5886" s="248"/>
      <x:c r="VK5886" s="248"/>
      <x:c r="VL5886" s="248"/>
      <x:c r="VM5886" s="248"/>
      <x:c r="VN5886" s="248"/>
      <x:c r="VO5886" s="248"/>
      <x:c r="VP5886" s="248"/>
      <x:c r="VQ5886" s="248"/>
      <x:c r="VR5886" s="248"/>
      <x:c r="VS5886" s="248"/>
      <x:c r="VT5886" s="248"/>
      <x:c r="VU5886" s="248"/>
      <x:c r="VV5886" s="248"/>
      <x:c r="VW5886" s="248"/>
      <x:c r="VX5886" s="248"/>
      <x:c r="VY5886" s="248"/>
      <x:c r="VZ5886" s="248"/>
      <x:c r="WA5886" s="248"/>
      <x:c r="WB5886" s="248"/>
      <x:c r="WC5886" s="248"/>
      <x:c r="WD5886" s="248"/>
      <x:c r="WE5886" s="248"/>
      <x:c r="WF5886" s="248"/>
      <x:c r="WG5886" s="248"/>
      <x:c r="WH5886" s="248"/>
      <x:c r="WI5886" s="248"/>
      <x:c r="WJ5886" s="248"/>
      <x:c r="WK5886" s="248"/>
      <x:c r="WL5886" s="248"/>
      <x:c r="WM5886" s="248"/>
      <x:c r="WN5886" s="248"/>
      <x:c r="WO5886" s="248"/>
      <x:c r="WP5886" s="248"/>
      <x:c r="WQ5886" s="248"/>
      <x:c r="WR5886" s="248"/>
      <x:c r="WS5886" s="248"/>
      <x:c r="WT5886" s="248"/>
      <x:c r="WU5886" s="248"/>
      <x:c r="WV5886" s="248"/>
      <x:c r="WW5886" s="248"/>
      <x:c r="WX5886" s="248"/>
      <x:c r="WY5886" s="248"/>
      <x:c r="WZ5886" s="248"/>
      <x:c r="XA5886" s="248"/>
      <x:c r="XB5886" s="248"/>
      <x:c r="XC5886" s="248"/>
      <x:c r="XD5886" s="248"/>
      <x:c r="XE5886" s="248"/>
      <x:c r="XF5886" s="248"/>
      <x:c r="XG5886" s="248"/>
      <x:c r="XH5886" s="248"/>
      <x:c r="XI5886" s="248"/>
      <x:c r="XJ5886" s="248"/>
      <x:c r="XK5886" s="248"/>
      <x:c r="XL5886" s="248"/>
      <x:c r="XM5886" s="248"/>
      <x:c r="XN5886" s="248"/>
      <x:c r="XO5886" s="248"/>
      <x:c r="XP5886" s="248"/>
      <x:c r="XQ5886" s="248"/>
      <x:c r="XR5886" s="248"/>
      <x:c r="XS5886" s="248"/>
      <x:c r="XT5886" s="248"/>
      <x:c r="XU5886" s="248"/>
      <x:c r="XV5886" s="248"/>
      <x:c r="XW5886" s="248"/>
      <x:c r="XX5886" s="248"/>
      <x:c r="XY5886" s="248"/>
      <x:c r="XZ5886" s="248"/>
      <x:c r="YA5886" s="248"/>
      <x:c r="YB5886" s="248"/>
      <x:c r="YC5886" s="248"/>
      <x:c r="YD5886" s="248"/>
      <x:c r="YE5886" s="248"/>
      <x:c r="YF5886" s="248"/>
      <x:c r="YG5886" s="248"/>
      <x:c r="YH5886" s="248"/>
      <x:c r="YI5886" s="248"/>
      <x:c r="YJ5886" s="248"/>
      <x:c r="YK5886" s="248"/>
      <x:c r="YL5886" s="248"/>
      <x:c r="YM5886" s="248"/>
      <x:c r="YN5886" s="248"/>
      <x:c r="YO5886" s="248"/>
      <x:c r="YP5886" s="248"/>
      <x:c r="YQ5886" s="248"/>
      <x:c r="YR5886" s="248"/>
      <x:c r="YS5886" s="248"/>
      <x:c r="YT5886" s="248"/>
      <x:c r="YU5886" s="248"/>
      <x:c r="YV5886" s="248"/>
      <x:c r="YW5886" s="248"/>
      <x:c r="YX5886" s="248"/>
      <x:c r="YY5886" s="248"/>
      <x:c r="YZ5886" s="248"/>
      <x:c r="ZA5886" s="248"/>
      <x:c r="ZB5886" s="248"/>
      <x:c r="ZC5886" s="248"/>
      <x:c r="ZD5886" s="248"/>
      <x:c r="ZE5886" s="248"/>
      <x:c r="ZF5886" s="248"/>
      <x:c r="ZG5886" s="248"/>
      <x:c r="ZH5886" s="248"/>
      <x:c r="ZI5886" s="248"/>
      <x:c r="ZJ5886" s="248"/>
      <x:c r="ZK5886" s="248"/>
      <x:c r="ZL5886" s="248"/>
      <x:c r="ZM5886" s="248"/>
      <x:c r="ZN5886" s="248"/>
      <x:c r="ZO5886" s="248"/>
      <x:c r="ZP5886" s="248"/>
      <x:c r="ZQ5886" s="248"/>
      <x:c r="ZR5886" s="248"/>
      <x:c r="ZS5886" s="248"/>
      <x:c r="ZT5886" s="248"/>
      <x:c r="ZU5886" s="248"/>
      <x:c r="ZV5886" s="248"/>
      <x:c r="ZW5886" s="248"/>
      <x:c r="ZX5886" s="248"/>
      <x:c r="ZY5886" s="248"/>
      <x:c r="ZZ5886" s="248"/>
      <x:c r="AAA5886" s="248"/>
      <x:c r="AAB5886" s="248"/>
      <x:c r="AAC5886" s="248"/>
      <x:c r="AAD5886" s="248"/>
      <x:c r="AAE5886" s="248"/>
      <x:c r="AAF5886" s="248"/>
      <x:c r="AAG5886" s="248"/>
      <x:c r="AAH5886" s="248"/>
      <x:c r="AAI5886" s="248"/>
      <x:c r="AAJ5886" s="248"/>
      <x:c r="AAK5886" s="248"/>
      <x:c r="AAL5886" s="248"/>
      <x:c r="AAM5886" s="248"/>
      <x:c r="AAN5886" s="248"/>
      <x:c r="AAO5886" s="248"/>
      <x:c r="AAP5886" s="248"/>
      <x:c r="AAQ5886" s="248"/>
      <x:c r="AAR5886" s="248"/>
      <x:c r="AAS5886" s="248"/>
      <x:c r="AAT5886" s="248"/>
      <x:c r="AAU5886" s="248"/>
      <x:c r="AAV5886" s="248"/>
      <x:c r="AAW5886" s="248"/>
      <x:c r="AAX5886" s="248"/>
      <x:c r="AAY5886" s="248"/>
      <x:c r="AAZ5886" s="248"/>
      <x:c r="ABA5886" s="248"/>
      <x:c r="ABB5886" s="248"/>
      <x:c r="ABC5886" s="248"/>
      <x:c r="ABD5886" s="248"/>
      <x:c r="ABE5886" s="248"/>
      <x:c r="ABF5886" s="248"/>
      <x:c r="ABG5886" s="248"/>
      <x:c r="ABH5886" s="248"/>
      <x:c r="ABI5886" s="248"/>
      <x:c r="ABJ5886" s="248"/>
      <x:c r="ABK5886" s="248"/>
      <x:c r="ABL5886" s="248"/>
      <x:c r="ABM5886" s="248"/>
      <x:c r="ABN5886" s="248"/>
      <x:c r="ABO5886" s="248"/>
      <x:c r="ABP5886" s="248"/>
      <x:c r="ABQ5886" s="248"/>
      <x:c r="ABR5886" s="248"/>
      <x:c r="ABS5886" s="248"/>
      <x:c r="ABT5886" s="248"/>
      <x:c r="ABU5886" s="248"/>
      <x:c r="ABV5886" s="248"/>
      <x:c r="ABW5886" s="248"/>
      <x:c r="ABX5886" s="248"/>
      <x:c r="ABY5886" s="248"/>
      <x:c r="ABZ5886" s="248"/>
      <x:c r="ACA5886" s="248"/>
      <x:c r="ACB5886" s="248"/>
      <x:c r="ACC5886" s="248"/>
      <x:c r="ACD5886" s="248"/>
      <x:c r="ACE5886" s="248"/>
      <x:c r="ACF5886" s="248"/>
      <x:c r="ACG5886" s="248"/>
      <x:c r="ACH5886" s="248"/>
      <x:c r="ACI5886" s="248"/>
      <x:c r="ACJ5886" s="248"/>
      <x:c r="ACK5886" s="248"/>
      <x:c r="ACL5886" s="248"/>
      <x:c r="ACM5886" s="248"/>
      <x:c r="ACN5886" s="248"/>
      <x:c r="ACO5886" s="248"/>
      <x:c r="ACP5886" s="248"/>
      <x:c r="ACQ5886" s="248"/>
      <x:c r="ACR5886" s="248"/>
      <x:c r="ACS5886" s="248"/>
      <x:c r="ACT5886" s="248"/>
      <x:c r="ACU5886" s="248"/>
      <x:c r="ACV5886" s="248"/>
      <x:c r="ACW5886" s="248"/>
      <x:c r="ACX5886" s="248"/>
      <x:c r="ACY5886" s="248"/>
      <x:c r="ACZ5886" s="248"/>
      <x:c r="ADA5886" s="248"/>
      <x:c r="ADB5886" s="248"/>
      <x:c r="ADC5886" s="248"/>
      <x:c r="ADD5886" s="248"/>
      <x:c r="ADE5886" s="248"/>
      <x:c r="ADF5886" s="248"/>
      <x:c r="ADG5886" s="248"/>
      <x:c r="ADH5886" s="248"/>
      <x:c r="ADI5886" s="248"/>
      <x:c r="ADJ5886" s="248"/>
      <x:c r="ADK5886" s="248"/>
      <x:c r="ADL5886" s="248"/>
      <x:c r="ADM5886" s="248"/>
      <x:c r="ADN5886" s="248"/>
      <x:c r="ADO5886" s="248"/>
      <x:c r="ADP5886" s="248"/>
      <x:c r="ADQ5886" s="248"/>
      <x:c r="ADR5886" s="248"/>
      <x:c r="ADS5886" s="248"/>
      <x:c r="ADT5886" s="248"/>
      <x:c r="ADU5886" s="248"/>
      <x:c r="ADV5886" s="248"/>
      <x:c r="ADW5886" s="248"/>
      <x:c r="ADX5886" s="248"/>
      <x:c r="ADY5886" s="248"/>
      <x:c r="ADZ5886" s="248"/>
      <x:c r="AEA5886" s="248"/>
      <x:c r="AEB5886" s="248"/>
      <x:c r="AEC5886" s="248"/>
      <x:c r="AED5886" s="248"/>
      <x:c r="AEE5886" s="248"/>
      <x:c r="AEF5886" s="248"/>
      <x:c r="AEG5886" s="248"/>
      <x:c r="AEH5886" s="248"/>
      <x:c r="AEI5886" s="248"/>
      <x:c r="AEJ5886" s="248"/>
      <x:c r="AEK5886" s="248"/>
      <x:c r="AEL5886" s="248"/>
      <x:c r="AEM5886" s="248"/>
      <x:c r="AEN5886" s="248"/>
      <x:c r="AEO5886" s="248"/>
      <x:c r="AEP5886" s="248"/>
      <x:c r="AEQ5886" s="248"/>
      <x:c r="AER5886" s="248"/>
      <x:c r="AES5886" s="248"/>
      <x:c r="AET5886" s="248"/>
      <x:c r="AEU5886" s="248"/>
      <x:c r="AEV5886" s="248"/>
      <x:c r="AEW5886" s="248"/>
      <x:c r="AEX5886" s="248"/>
      <x:c r="AEY5886" s="248"/>
      <x:c r="AEZ5886" s="248"/>
      <x:c r="AFA5886" s="248"/>
      <x:c r="AFB5886" s="248"/>
      <x:c r="AFC5886" s="248"/>
      <x:c r="AFD5886" s="248"/>
      <x:c r="AFE5886" s="248"/>
      <x:c r="AFF5886" s="248"/>
      <x:c r="AFG5886" s="248"/>
      <x:c r="AFH5886" s="248"/>
      <x:c r="AFI5886" s="248"/>
      <x:c r="AFJ5886" s="248"/>
      <x:c r="AFK5886" s="248"/>
      <x:c r="AFL5886" s="248"/>
      <x:c r="AFM5886" s="248"/>
      <x:c r="AFN5886" s="248"/>
      <x:c r="AFO5886" s="248"/>
      <x:c r="AFP5886" s="248"/>
      <x:c r="AFQ5886" s="248"/>
      <x:c r="AFR5886" s="248"/>
      <x:c r="AFS5886" s="248"/>
      <x:c r="AFT5886" s="248"/>
      <x:c r="AFU5886" s="248"/>
      <x:c r="AFV5886" s="248"/>
      <x:c r="AFW5886" s="248"/>
      <x:c r="AFX5886" s="248"/>
      <x:c r="AFY5886" s="248"/>
      <x:c r="AFZ5886" s="248"/>
      <x:c r="AGA5886" s="248"/>
      <x:c r="AGB5886" s="248"/>
      <x:c r="AGC5886" s="248"/>
      <x:c r="AGD5886" s="248"/>
      <x:c r="AGE5886" s="248"/>
      <x:c r="AGF5886" s="248"/>
      <x:c r="AGG5886" s="248"/>
      <x:c r="AGH5886" s="248"/>
      <x:c r="AGI5886" s="248"/>
      <x:c r="AGJ5886" s="248"/>
      <x:c r="AGK5886" s="248"/>
      <x:c r="AGL5886" s="248"/>
      <x:c r="AGM5886" s="248"/>
      <x:c r="AGN5886" s="248"/>
      <x:c r="AGO5886" s="248"/>
      <x:c r="AGP5886" s="248"/>
      <x:c r="AGQ5886" s="248"/>
      <x:c r="AGR5886" s="248"/>
      <x:c r="AGS5886" s="248"/>
      <x:c r="AGT5886" s="248"/>
      <x:c r="AGU5886" s="248"/>
      <x:c r="AGV5886" s="248"/>
      <x:c r="AGW5886" s="248"/>
      <x:c r="AGX5886" s="248"/>
      <x:c r="AGY5886" s="248"/>
      <x:c r="AGZ5886" s="248"/>
      <x:c r="AHA5886" s="248"/>
      <x:c r="AHB5886" s="248"/>
      <x:c r="AHC5886" s="248"/>
      <x:c r="AHD5886" s="248"/>
      <x:c r="AHE5886" s="248"/>
      <x:c r="AHF5886" s="248"/>
      <x:c r="AHG5886" s="248"/>
      <x:c r="AHH5886" s="248"/>
      <x:c r="AHI5886" s="248"/>
      <x:c r="AHJ5886" s="248"/>
      <x:c r="AHK5886" s="248"/>
      <x:c r="AHL5886" s="248"/>
      <x:c r="AHM5886" s="248"/>
      <x:c r="AHN5886" s="248"/>
      <x:c r="AHO5886" s="248"/>
      <x:c r="AHP5886" s="248"/>
      <x:c r="AHQ5886" s="248"/>
      <x:c r="AHR5886" s="248"/>
      <x:c r="AHS5886" s="248"/>
      <x:c r="AHT5886" s="248"/>
      <x:c r="AHU5886" s="248"/>
      <x:c r="AHV5886" s="248"/>
      <x:c r="AHW5886" s="248"/>
      <x:c r="AHX5886" s="248"/>
      <x:c r="AHY5886" s="248"/>
      <x:c r="AHZ5886" s="248"/>
      <x:c r="AIA5886" s="248"/>
      <x:c r="AIB5886" s="248"/>
      <x:c r="AIC5886" s="248"/>
      <x:c r="AID5886" s="248"/>
      <x:c r="AIE5886" s="248"/>
      <x:c r="AIF5886" s="248"/>
      <x:c r="AIG5886" s="248"/>
      <x:c r="AIH5886" s="248"/>
      <x:c r="AII5886" s="248"/>
      <x:c r="AIJ5886" s="248"/>
      <x:c r="AIK5886" s="248"/>
      <x:c r="AIL5886" s="248"/>
      <x:c r="AIM5886" s="248"/>
      <x:c r="AIN5886" s="248"/>
      <x:c r="AIO5886" s="248"/>
      <x:c r="AIP5886" s="248"/>
      <x:c r="AIQ5886" s="248"/>
      <x:c r="AIR5886" s="248"/>
      <x:c r="AIS5886" s="248"/>
      <x:c r="AIT5886" s="248"/>
      <x:c r="AIU5886" s="248"/>
      <x:c r="AIV5886" s="248"/>
      <x:c r="AIW5886" s="248"/>
      <x:c r="AIX5886" s="248"/>
      <x:c r="AIY5886" s="248"/>
      <x:c r="AIZ5886" s="248"/>
      <x:c r="AJA5886" s="248"/>
      <x:c r="AJB5886" s="248"/>
      <x:c r="AJC5886" s="248"/>
      <x:c r="AJD5886" s="248"/>
      <x:c r="AJE5886" s="248"/>
      <x:c r="AJF5886" s="248"/>
      <x:c r="AJG5886" s="248"/>
      <x:c r="AJH5886" s="248"/>
      <x:c r="AJI5886" s="248"/>
      <x:c r="AJJ5886" s="248"/>
      <x:c r="AJK5886" s="248"/>
      <x:c r="AJL5886" s="248"/>
      <x:c r="AJM5886" s="248"/>
      <x:c r="AJN5886" s="248"/>
      <x:c r="AJO5886" s="248"/>
      <x:c r="AJP5886" s="248"/>
      <x:c r="AJQ5886" s="248"/>
      <x:c r="AJR5886" s="248"/>
      <x:c r="AJS5886" s="248"/>
      <x:c r="AJT5886" s="248"/>
      <x:c r="AJU5886" s="248"/>
      <x:c r="AJV5886" s="248"/>
      <x:c r="AJW5886" s="248"/>
      <x:c r="AJX5886" s="248"/>
      <x:c r="AJY5886" s="248"/>
      <x:c r="AJZ5886" s="248"/>
      <x:c r="AKA5886" s="248"/>
      <x:c r="AKB5886" s="248"/>
      <x:c r="AKC5886" s="248"/>
      <x:c r="AKD5886" s="248"/>
      <x:c r="AKE5886" s="248"/>
      <x:c r="AKF5886" s="248"/>
      <x:c r="AKG5886" s="248"/>
      <x:c r="AKH5886" s="248"/>
      <x:c r="AKI5886" s="248"/>
      <x:c r="AKJ5886" s="248"/>
      <x:c r="AKK5886" s="248"/>
      <x:c r="AKL5886" s="248"/>
      <x:c r="AKM5886" s="248"/>
      <x:c r="AKN5886" s="248"/>
      <x:c r="AKO5886" s="248"/>
      <x:c r="AKP5886" s="248"/>
      <x:c r="AKQ5886" s="248"/>
      <x:c r="AKR5886" s="248"/>
      <x:c r="AKS5886" s="248"/>
      <x:c r="AKT5886" s="248"/>
      <x:c r="AKU5886" s="248"/>
      <x:c r="AKV5886" s="248"/>
      <x:c r="AKW5886" s="248"/>
      <x:c r="AKX5886" s="248"/>
      <x:c r="AKY5886" s="248"/>
      <x:c r="AKZ5886" s="248"/>
      <x:c r="ALA5886" s="248"/>
      <x:c r="ALB5886" s="248"/>
      <x:c r="ALC5886" s="248"/>
      <x:c r="ALD5886" s="248"/>
      <x:c r="ALE5886" s="248"/>
      <x:c r="ALF5886" s="248"/>
      <x:c r="ALG5886" s="248"/>
      <x:c r="ALH5886" s="248"/>
      <x:c r="ALI5886" s="248"/>
      <x:c r="ALJ5886" s="248"/>
      <x:c r="ALK5886" s="248"/>
      <x:c r="ALL5886" s="248"/>
      <x:c r="ALM5886" s="248"/>
      <x:c r="ALN5886" s="248"/>
      <x:c r="ALO5886" s="248"/>
      <x:c r="ALP5886" s="248"/>
      <x:c r="ALQ5886" s="248"/>
      <x:c r="ALR5886" s="248"/>
      <x:c r="ALS5886" s="248"/>
      <x:c r="ALT5886" s="248"/>
      <x:c r="ALU5886" s="248"/>
      <x:c r="ALV5886" s="248"/>
      <x:c r="ALW5886" s="248"/>
      <x:c r="ALX5886" s="248"/>
      <x:c r="ALY5886" s="248"/>
      <x:c r="ALZ5886" s="248"/>
      <x:c r="AMA5886" s="248"/>
      <x:c r="AMB5886" s="248"/>
      <x:c r="AMC5886" s="248"/>
      <x:c r="AMD5886" s="248"/>
      <x:c r="AME5886" s="248"/>
      <x:c r="AMF5886" s="248"/>
      <x:c r="AMG5886" s="248"/>
      <x:c r="AMH5886" s="248"/>
      <x:c r="AMI5886" s="248"/>
      <x:c r="AMJ5886" s="248"/>
      <x:c r="AMK5886" s="248"/>
      <x:c r="AML5886" s="248"/>
      <x:c r="AMM5886" s="248"/>
      <x:c r="AMN5886" s="248"/>
      <x:c r="AMO5886" s="248"/>
      <x:c r="AMP5886" s="248"/>
      <x:c r="AMQ5886" s="248"/>
      <x:c r="AMR5886" s="248"/>
      <x:c r="AMS5886" s="248"/>
      <x:c r="AMT5886" s="248"/>
      <x:c r="AMU5886" s="248"/>
      <x:c r="AMV5886" s="248"/>
      <x:c r="AMW5886" s="248"/>
      <x:c r="AMX5886" s="248"/>
      <x:c r="AMY5886" s="248"/>
      <x:c r="AMZ5886" s="248"/>
      <x:c r="ANA5886" s="248"/>
      <x:c r="ANB5886" s="248"/>
      <x:c r="ANC5886" s="248"/>
      <x:c r="AND5886" s="248"/>
      <x:c r="ANE5886" s="248"/>
      <x:c r="ANF5886" s="248"/>
      <x:c r="ANG5886" s="248"/>
      <x:c r="ANH5886" s="248"/>
      <x:c r="ANI5886" s="248"/>
      <x:c r="ANJ5886" s="248"/>
      <x:c r="ANK5886" s="248"/>
      <x:c r="ANL5886" s="248"/>
      <x:c r="ANM5886" s="248"/>
      <x:c r="ANN5886" s="248"/>
      <x:c r="ANO5886" s="248"/>
      <x:c r="ANP5886" s="248"/>
      <x:c r="ANQ5886" s="248"/>
      <x:c r="ANR5886" s="248"/>
      <x:c r="ANS5886" s="248"/>
      <x:c r="ANT5886" s="248"/>
      <x:c r="ANU5886" s="248"/>
      <x:c r="ANV5886" s="248"/>
      <x:c r="ANW5886" s="248"/>
      <x:c r="ANX5886" s="248"/>
      <x:c r="ANY5886" s="248"/>
      <x:c r="ANZ5886" s="248"/>
      <x:c r="AOA5886" s="248"/>
      <x:c r="AOB5886" s="248"/>
      <x:c r="AOC5886" s="248"/>
      <x:c r="AOD5886" s="248"/>
      <x:c r="AOE5886" s="248"/>
      <x:c r="AOF5886" s="248"/>
      <x:c r="AOG5886" s="248"/>
      <x:c r="AOH5886" s="248"/>
      <x:c r="AOI5886" s="248"/>
      <x:c r="AOJ5886" s="248"/>
      <x:c r="AOK5886" s="248"/>
      <x:c r="AOL5886" s="248"/>
      <x:c r="AOM5886" s="248"/>
      <x:c r="AON5886" s="248"/>
      <x:c r="AOO5886" s="248"/>
      <x:c r="AOP5886" s="248"/>
      <x:c r="AOQ5886" s="248"/>
      <x:c r="AOR5886" s="248"/>
      <x:c r="AOS5886" s="248"/>
      <x:c r="AOT5886" s="248"/>
      <x:c r="AOU5886" s="248"/>
      <x:c r="AOV5886" s="248"/>
      <x:c r="AOW5886" s="248"/>
      <x:c r="AOX5886" s="248"/>
      <x:c r="AOY5886" s="248"/>
      <x:c r="AOZ5886" s="248"/>
      <x:c r="APA5886" s="248"/>
      <x:c r="APB5886" s="248"/>
      <x:c r="APC5886" s="248"/>
      <x:c r="APD5886" s="248"/>
      <x:c r="APE5886" s="248"/>
      <x:c r="APF5886" s="248"/>
      <x:c r="APG5886" s="248"/>
      <x:c r="APH5886" s="248"/>
      <x:c r="API5886" s="248"/>
      <x:c r="APJ5886" s="248"/>
      <x:c r="APK5886" s="248"/>
      <x:c r="APL5886" s="248"/>
      <x:c r="APM5886" s="248"/>
      <x:c r="APN5886" s="248"/>
      <x:c r="APO5886" s="248"/>
      <x:c r="APP5886" s="248"/>
      <x:c r="APQ5886" s="248"/>
      <x:c r="APR5886" s="248"/>
      <x:c r="APS5886" s="248"/>
      <x:c r="APT5886" s="248"/>
      <x:c r="APU5886" s="248"/>
      <x:c r="APV5886" s="248"/>
      <x:c r="APW5886" s="248"/>
      <x:c r="APX5886" s="248"/>
      <x:c r="APY5886" s="248"/>
      <x:c r="APZ5886" s="248"/>
      <x:c r="AQA5886" s="248"/>
      <x:c r="AQB5886" s="248"/>
      <x:c r="AQC5886" s="248"/>
      <x:c r="AQD5886" s="248"/>
      <x:c r="AQE5886" s="248"/>
      <x:c r="AQF5886" s="248"/>
      <x:c r="AQG5886" s="248"/>
      <x:c r="AQH5886" s="248"/>
      <x:c r="AQI5886" s="248"/>
      <x:c r="AQJ5886" s="248"/>
      <x:c r="AQK5886" s="248"/>
      <x:c r="AQL5886" s="248"/>
      <x:c r="AQM5886" s="248"/>
      <x:c r="AQN5886" s="248"/>
      <x:c r="AQO5886" s="248"/>
      <x:c r="AQP5886" s="248"/>
      <x:c r="AQQ5886" s="248"/>
      <x:c r="AQR5886" s="248"/>
      <x:c r="AQS5886" s="248"/>
      <x:c r="AQT5886" s="248"/>
      <x:c r="AQU5886" s="248"/>
      <x:c r="AQV5886" s="248"/>
      <x:c r="AQW5886" s="248"/>
      <x:c r="AQX5886" s="248"/>
      <x:c r="AQY5886" s="248"/>
      <x:c r="AQZ5886" s="248"/>
      <x:c r="ARA5886" s="248"/>
      <x:c r="ARB5886" s="248"/>
      <x:c r="ARC5886" s="248"/>
      <x:c r="ARD5886" s="248"/>
      <x:c r="ARE5886" s="248"/>
      <x:c r="ARF5886" s="248"/>
      <x:c r="ARG5886" s="248"/>
      <x:c r="ARH5886" s="248"/>
      <x:c r="ARI5886" s="248"/>
      <x:c r="ARJ5886" s="248"/>
      <x:c r="ARK5886" s="248"/>
      <x:c r="ARL5886" s="248"/>
      <x:c r="ARM5886" s="248"/>
      <x:c r="ARN5886" s="248"/>
      <x:c r="ARO5886" s="248"/>
      <x:c r="ARP5886" s="248"/>
      <x:c r="ARQ5886" s="248"/>
      <x:c r="ARR5886" s="248"/>
      <x:c r="ARS5886" s="248"/>
      <x:c r="ART5886" s="248"/>
      <x:c r="ARU5886" s="248"/>
      <x:c r="ARV5886" s="248"/>
      <x:c r="ARW5886" s="248"/>
      <x:c r="ARX5886" s="248"/>
      <x:c r="ARY5886" s="248"/>
      <x:c r="ARZ5886" s="248"/>
      <x:c r="ASA5886" s="248"/>
      <x:c r="ASB5886" s="248"/>
      <x:c r="ASC5886" s="248"/>
      <x:c r="ASD5886" s="248"/>
      <x:c r="ASE5886" s="248"/>
      <x:c r="ASF5886" s="248"/>
      <x:c r="ASG5886" s="248"/>
      <x:c r="ASH5886" s="248"/>
      <x:c r="ASI5886" s="248"/>
      <x:c r="ASJ5886" s="248"/>
      <x:c r="ASK5886" s="248"/>
      <x:c r="ASL5886" s="248"/>
      <x:c r="ASM5886" s="248"/>
      <x:c r="ASN5886" s="248"/>
      <x:c r="ASO5886" s="248"/>
      <x:c r="ASP5886" s="248"/>
      <x:c r="ASQ5886" s="248"/>
      <x:c r="ASR5886" s="248"/>
      <x:c r="ASS5886" s="248"/>
      <x:c r="AST5886" s="248"/>
      <x:c r="ASU5886" s="248"/>
      <x:c r="ASV5886" s="248"/>
      <x:c r="ASW5886" s="248"/>
      <x:c r="ASX5886" s="248"/>
      <x:c r="ASY5886" s="248"/>
      <x:c r="ASZ5886" s="248"/>
      <x:c r="ATA5886" s="248"/>
      <x:c r="ATB5886" s="248"/>
      <x:c r="ATC5886" s="248"/>
      <x:c r="ATD5886" s="248"/>
      <x:c r="ATE5886" s="248"/>
      <x:c r="ATF5886" s="248"/>
      <x:c r="ATG5886" s="248"/>
      <x:c r="ATH5886" s="248"/>
      <x:c r="ATI5886" s="248"/>
      <x:c r="ATJ5886" s="248"/>
      <x:c r="ATK5886" s="248"/>
      <x:c r="ATL5886" s="248"/>
      <x:c r="ATM5886" s="248"/>
      <x:c r="ATN5886" s="248"/>
      <x:c r="ATO5886" s="248"/>
      <x:c r="ATP5886" s="248"/>
      <x:c r="ATQ5886" s="248"/>
      <x:c r="ATR5886" s="248"/>
      <x:c r="ATS5886" s="248"/>
      <x:c r="ATT5886" s="248"/>
      <x:c r="ATU5886" s="248"/>
      <x:c r="ATV5886" s="248"/>
      <x:c r="ATW5886" s="248"/>
      <x:c r="ATX5886" s="248"/>
      <x:c r="ATY5886" s="248"/>
      <x:c r="ATZ5886" s="248"/>
      <x:c r="AUA5886" s="248"/>
      <x:c r="AUB5886" s="248"/>
      <x:c r="AUC5886" s="248"/>
      <x:c r="AUD5886" s="248"/>
      <x:c r="AUE5886" s="248"/>
      <x:c r="AUF5886" s="248"/>
      <x:c r="AUG5886" s="248"/>
      <x:c r="AUH5886" s="248"/>
      <x:c r="AUI5886" s="248"/>
      <x:c r="AUJ5886" s="248"/>
      <x:c r="AUK5886" s="248"/>
      <x:c r="AUL5886" s="248"/>
      <x:c r="AUM5886" s="248"/>
      <x:c r="AUN5886" s="248"/>
      <x:c r="AUO5886" s="248"/>
      <x:c r="AUP5886" s="248"/>
      <x:c r="AUQ5886" s="248"/>
      <x:c r="AUR5886" s="248"/>
      <x:c r="AUS5886" s="248"/>
      <x:c r="AUT5886" s="248"/>
      <x:c r="AUU5886" s="248"/>
      <x:c r="AUV5886" s="248"/>
      <x:c r="AUW5886" s="248"/>
      <x:c r="AUX5886" s="248"/>
      <x:c r="AUY5886" s="248"/>
      <x:c r="AUZ5886" s="248"/>
      <x:c r="AVA5886" s="248"/>
      <x:c r="AVB5886" s="248"/>
      <x:c r="AVC5886" s="248"/>
      <x:c r="AVD5886" s="248"/>
      <x:c r="AVE5886" s="248"/>
      <x:c r="AVF5886" s="248"/>
      <x:c r="AVG5886" s="248"/>
      <x:c r="AVH5886" s="248"/>
      <x:c r="AVI5886" s="248"/>
      <x:c r="AVJ5886" s="248"/>
      <x:c r="AVK5886" s="248"/>
      <x:c r="AVL5886" s="248"/>
      <x:c r="AVM5886" s="248"/>
      <x:c r="AVN5886" s="248"/>
      <x:c r="AVO5886" s="248"/>
      <x:c r="AVP5886" s="248"/>
      <x:c r="AVQ5886" s="248"/>
      <x:c r="AVR5886" s="248"/>
      <x:c r="AVS5886" s="248"/>
      <x:c r="AVT5886" s="248"/>
      <x:c r="AVU5886" s="248"/>
      <x:c r="AVV5886" s="248"/>
      <x:c r="AVW5886" s="248"/>
      <x:c r="AVX5886" s="248"/>
      <x:c r="AVY5886" s="248"/>
      <x:c r="AVZ5886" s="248"/>
      <x:c r="AWA5886" s="248"/>
      <x:c r="AWB5886" s="248"/>
      <x:c r="AWC5886" s="248"/>
      <x:c r="AWD5886" s="248"/>
      <x:c r="AWE5886" s="248"/>
      <x:c r="AWF5886" s="248"/>
      <x:c r="AWG5886" s="248"/>
      <x:c r="AWH5886" s="248"/>
      <x:c r="AWI5886" s="248"/>
      <x:c r="AWJ5886" s="248"/>
      <x:c r="AWK5886" s="248"/>
      <x:c r="AWL5886" s="248"/>
      <x:c r="AWM5886" s="248"/>
      <x:c r="AWN5886" s="248"/>
      <x:c r="AWO5886" s="248"/>
      <x:c r="AWP5886" s="248"/>
      <x:c r="AWQ5886" s="248"/>
      <x:c r="AWR5886" s="248"/>
      <x:c r="AWS5886" s="248"/>
      <x:c r="AWT5886" s="248"/>
      <x:c r="AWU5886" s="248"/>
      <x:c r="AWV5886" s="248"/>
      <x:c r="AWW5886" s="248"/>
      <x:c r="AWX5886" s="248"/>
      <x:c r="AWY5886" s="248"/>
      <x:c r="AWZ5886" s="248"/>
      <x:c r="AXA5886" s="248"/>
      <x:c r="AXB5886" s="248"/>
      <x:c r="AXC5886" s="248"/>
      <x:c r="AXD5886" s="248"/>
      <x:c r="AXE5886" s="248"/>
      <x:c r="AXF5886" s="248"/>
      <x:c r="AXG5886" s="248"/>
      <x:c r="AXH5886" s="248"/>
      <x:c r="AXI5886" s="248"/>
      <x:c r="AXJ5886" s="248"/>
      <x:c r="AXK5886" s="248"/>
      <x:c r="AXL5886" s="248"/>
      <x:c r="AXM5886" s="248"/>
      <x:c r="AXN5886" s="248"/>
      <x:c r="AXO5886" s="248"/>
      <x:c r="AXP5886" s="248"/>
      <x:c r="AXQ5886" s="248"/>
      <x:c r="AXR5886" s="248"/>
      <x:c r="AXS5886" s="248"/>
      <x:c r="AXT5886" s="248"/>
      <x:c r="AXU5886" s="248"/>
      <x:c r="AXV5886" s="248"/>
      <x:c r="AXW5886" s="248"/>
      <x:c r="AXX5886" s="248"/>
      <x:c r="AXY5886" s="248"/>
      <x:c r="AXZ5886" s="248"/>
      <x:c r="AYA5886" s="248"/>
      <x:c r="AYB5886" s="248"/>
      <x:c r="AYC5886" s="248"/>
      <x:c r="AYD5886" s="248"/>
      <x:c r="AYE5886" s="248"/>
      <x:c r="AYF5886" s="248"/>
      <x:c r="AYG5886" s="248"/>
      <x:c r="AYH5886" s="248"/>
      <x:c r="AYI5886" s="248"/>
      <x:c r="AYJ5886" s="248"/>
      <x:c r="AYK5886" s="248"/>
      <x:c r="AYL5886" s="248"/>
      <x:c r="AYM5886" s="248"/>
      <x:c r="AYN5886" s="248"/>
      <x:c r="AYO5886" s="248"/>
      <x:c r="AYP5886" s="248"/>
      <x:c r="AYQ5886" s="248"/>
      <x:c r="AYR5886" s="248"/>
      <x:c r="AYS5886" s="248"/>
      <x:c r="AYT5886" s="248"/>
      <x:c r="AYU5886" s="248"/>
      <x:c r="AYV5886" s="248"/>
      <x:c r="AYW5886" s="248"/>
      <x:c r="AYX5886" s="248"/>
      <x:c r="AYY5886" s="248"/>
      <x:c r="AYZ5886" s="248"/>
      <x:c r="AZA5886" s="248"/>
      <x:c r="AZB5886" s="248"/>
      <x:c r="AZC5886" s="248"/>
      <x:c r="AZD5886" s="248"/>
      <x:c r="AZE5886" s="248"/>
      <x:c r="AZF5886" s="248"/>
      <x:c r="AZG5886" s="248"/>
      <x:c r="AZH5886" s="248"/>
      <x:c r="AZI5886" s="248"/>
      <x:c r="AZJ5886" s="248"/>
      <x:c r="AZK5886" s="248"/>
      <x:c r="AZL5886" s="248"/>
      <x:c r="AZM5886" s="248"/>
      <x:c r="AZN5886" s="248"/>
      <x:c r="AZO5886" s="248"/>
      <x:c r="AZP5886" s="248"/>
      <x:c r="AZQ5886" s="248"/>
      <x:c r="AZR5886" s="248"/>
      <x:c r="AZS5886" s="248"/>
      <x:c r="AZT5886" s="248"/>
      <x:c r="AZU5886" s="248"/>
      <x:c r="AZV5886" s="248"/>
      <x:c r="AZW5886" s="248"/>
      <x:c r="AZX5886" s="248"/>
      <x:c r="AZY5886" s="248"/>
      <x:c r="AZZ5886" s="248"/>
      <x:c r="BAA5886" s="248"/>
      <x:c r="BAB5886" s="248"/>
      <x:c r="BAC5886" s="248"/>
      <x:c r="BAD5886" s="248"/>
      <x:c r="BAE5886" s="248"/>
      <x:c r="BAF5886" s="248"/>
      <x:c r="BAG5886" s="248"/>
      <x:c r="BAH5886" s="248"/>
      <x:c r="BAI5886" s="248"/>
      <x:c r="BAJ5886" s="248"/>
      <x:c r="BAK5886" s="248"/>
      <x:c r="BAL5886" s="248"/>
      <x:c r="BAM5886" s="248"/>
      <x:c r="BAN5886" s="248"/>
      <x:c r="BAO5886" s="248"/>
      <x:c r="BAP5886" s="248"/>
      <x:c r="BAQ5886" s="248"/>
      <x:c r="BAR5886" s="248"/>
      <x:c r="BAS5886" s="248"/>
      <x:c r="BAT5886" s="248"/>
      <x:c r="BAU5886" s="248"/>
      <x:c r="BAV5886" s="248"/>
      <x:c r="BAW5886" s="248"/>
      <x:c r="BAX5886" s="248"/>
      <x:c r="BAY5886" s="248"/>
      <x:c r="BAZ5886" s="248"/>
      <x:c r="BBA5886" s="248"/>
      <x:c r="BBB5886" s="248"/>
      <x:c r="BBC5886" s="248"/>
      <x:c r="BBD5886" s="248"/>
      <x:c r="BBE5886" s="248"/>
      <x:c r="BBF5886" s="248"/>
      <x:c r="BBG5886" s="248"/>
      <x:c r="BBH5886" s="248"/>
      <x:c r="BBI5886" s="248"/>
      <x:c r="BBJ5886" s="248"/>
      <x:c r="BBK5886" s="248"/>
      <x:c r="BBL5886" s="248"/>
      <x:c r="BBM5886" s="248"/>
      <x:c r="BBN5886" s="248"/>
      <x:c r="BBO5886" s="248"/>
      <x:c r="BBP5886" s="248"/>
      <x:c r="BBQ5886" s="248"/>
      <x:c r="BBR5886" s="248"/>
      <x:c r="BBS5886" s="248"/>
      <x:c r="BBT5886" s="248"/>
      <x:c r="BBU5886" s="248"/>
      <x:c r="BBV5886" s="248"/>
      <x:c r="BBW5886" s="248"/>
      <x:c r="BBX5886" s="248"/>
      <x:c r="BBY5886" s="248"/>
      <x:c r="BBZ5886" s="248"/>
      <x:c r="BCA5886" s="248"/>
      <x:c r="BCB5886" s="248"/>
      <x:c r="BCC5886" s="248"/>
      <x:c r="BCD5886" s="248"/>
      <x:c r="BCE5886" s="248"/>
      <x:c r="BCF5886" s="248"/>
      <x:c r="BCG5886" s="248"/>
      <x:c r="BCH5886" s="248"/>
      <x:c r="BCI5886" s="248"/>
      <x:c r="BCJ5886" s="248"/>
      <x:c r="BCK5886" s="248"/>
      <x:c r="BCL5886" s="248"/>
      <x:c r="BCM5886" s="248"/>
      <x:c r="BCN5886" s="248"/>
      <x:c r="BCO5886" s="248"/>
      <x:c r="BCP5886" s="248"/>
      <x:c r="BCQ5886" s="248"/>
      <x:c r="BCR5886" s="248"/>
      <x:c r="BCS5886" s="248"/>
      <x:c r="BCT5886" s="248"/>
      <x:c r="BCU5886" s="248"/>
      <x:c r="BCV5886" s="248"/>
      <x:c r="BCW5886" s="248"/>
      <x:c r="BCX5886" s="248"/>
      <x:c r="BCY5886" s="248"/>
      <x:c r="BCZ5886" s="248"/>
      <x:c r="BDA5886" s="248"/>
      <x:c r="BDB5886" s="248"/>
      <x:c r="BDC5886" s="248"/>
      <x:c r="BDD5886" s="248"/>
      <x:c r="BDE5886" s="248"/>
      <x:c r="BDF5886" s="248"/>
      <x:c r="BDG5886" s="248"/>
      <x:c r="BDH5886" s="248"/>
      <x:c r="BDI5886" s="248"/>
      <x:c r="BDJ5886" s="248"/>
      <x:c r="BDK5886" s="248"/>
      <x:c r="BDL5886" s="248"/>
      <x:c r="BDM5886" s="248"/>
      <x:c r="BDN5886" s="248"/>
      <x:c r="BDO5886" s="248"/>
      <x:c r="BDP5886" s="248"/>
      <x:c r="BDQ5886" s="248"/>
      <x:c r="BDR5886" s="248"/>
      <x:c r="BDS5886" s="248"/>
      <x:c r="BDT5886" s="248"/>
      <x:c r="BDU5886" s="248"/>
      <x:c r="BDV5886" s="248"/>
      <x:c r="BDW5886" s="248"/>
      <x:c r="BDX5886" s="248"/>
      <x:c r="BDY5886" s="248"/>
      <x:c r="BDZ5886" s="248"/>
      <x:c r="BEA5886" s="248"/>
      <x:c r="BEB5886" s="248"/>
      <x:c r="BEC5886" s="248"/>
      <x:c r="BED5886" s="248"/>
      <x:c r="BEE5886" s="248"/>
      <x:c r="BEF5886" s="248"/>
      <x:c r="BEG5886" s="248"/>
      <x:c r="BEH5886" s="248"/>
      <x:c r="BEI5886" s="248"/>
      <x:c r="BEJ5886" s="248"/>
      <x:c r="BEK5886" s="248"/>
      <x:c r="BEL5886" s="248"/>
      <x:c r="BEM5886" s="248"/>
      <x:c r="BEN5886" s="248"/>
      <x:c r="BEO5886" s="248"/>
      <x:c r="BEP5886" s="248"/>
      <x:c r="BEQ5886" s="248"/>
      <x:c r="BER5886" s="248"/>
      <x:c r="BES5886" s="248"/>
      <x:c r="BET5886" s="248"/>
      <x:c r="BEU5886" s="248"/>
      <x:c r="BEV5886" s="248"/>
      <x:c r="BEW5886" s="248"/>
      <x:c r="BEX5886" s="248"/>
      <x:c r="BEY5886" s="248"/>
      <x:c r="BEZ5886" s="248"/>
      <x:c r="BFA5886" s="248"/>
      <x:c r="BFB5886" s="248"/>
      <x:c r="BFC5886" s="248"/>
      <x:c r="BFD5886" s="248"/>
      <x:c r="BFE5886" s="248"/>
      <x:c r="BFF5886" s="248"/>
      <x:c r="BFG5886" s="248"/>
      <x:c r="BFH5886" s="248"/>
      <x:c r="BFI5886" s="248"/>
      <x:c r="BFJ5886" s="248"/>
      <x:c r="BFK5886" s="248"/>
      <x:c r="BFL5886" s="248"/>
      <x:c r="BFM5886" s="248"/>
      <x:c r="BFN5886" s="248"/>
      <x:c r="BFO5886" s="248"/>
      <x:c r="BFP5886" s="248"/>
      <x:c r="BFQ5886" s="248"/>
      <x:c r="BFR5886" s="248"/>
      <x:c r="BFS5886" s="248"/>
      <x:c r="BFT5886" s="248"/>
      <x:c r="BFU5886" s="248"/>
      <x:c r="BFV5886" s="248"/>
      <x:c r="BFW5886" s="248"/>
      <x:c r="BFX5886" s="248"/>
      <x:c r="BFY5886" s="248"/>
      <x:c r="BFZ5886" s="248"/>
      <x:c r="BGA5886" s="248"/>
      <x:c r="BGB5886" s="248"/>
      <x:c r="BGC5886" s="248"/>
      <x:c r="BGD5886" s="248"/>
      <x:c r="BGE5886" s="248"/>
      <x:c r="BGF5886" s="248"/>
      <x:c r="BGG5886" s="248"/>
      <x:c r="BGH5886" s="248"/>
      <x:c r="BGI5886" s="248"/>
      <x:c r="BGJ5886" s="248"/>
      <x:c r="BGK5886" s="248"/>
      <x:c r="BGL5886" s="248"/>
      <x:c r="BGM5886" s="248"/>
      <x:c r="BGN5886" s="248"/>
      <x:c r="BGO5886" s="248"/>
      <x:c r="BGP5886" s="248"/>
      <x:c r="BGQ5886" s="248"/>
      <x:c r="BGR5886" s="248"/>
      <x:c r="BGS5886" s="248"/>
      <x:c r="BGT5886" s="248"/>
      <x:c r="BGU5886" s="248"/>
      <x:c r="BGV5886" s="248"/>
      <x:c r="BGW5886" s="248"/>
      <x:c r="BGX5886" s="248"/>
      <x:c r="BGY5886" s="248"/>
      <x:c r="BGZ5886" s="248"/>
      <x:c r="BHA5886" s="248"/>
      <x:c r="BHB5886" s="248"/>
      <x:c r="BHC5886" s="248"/>
      <x:c r="BHD5886" s="248"/>
      <x:c r="BHE5886" s="248"/>
      <x:c r="BHF5886" s="248"/>
      <x:c r="BHG5886" s="248"/>
      <x:c r="BHH5886" s="248"/>
      <x:c r="BHI5886" s="248"/>
      <x:c r="BHJ5886" s="248"/>
      <x:c r="BHK5886" s="248"/>
      <x:c r="BHL5886" s="248"/>
      <x:c r="BHM5886" s="248"/>
      <x:c r="BHN5886" s="248"/>
      <x:c r="BHO5886" s="248"/>
      <x:c r="BHP5886" s="248"/>
      <x:c r="BHQ5886" s="248"/>
      <x:c r="BHR5886" s="248"/>
      <x:c r="BHS5886" s="248"/>
      <x:c r="BHT5886" s="248"/>
      <x:c r="BHU5886" s="248"/>
      <x:c r="BHV5886" s="248"/>
      <x:c r="BHW5886" s="248"/>
      <x:c r="BHX5886" s="248"/>
      <x:c r="BHY5886" s="248"/>
      <x:c r="BHZ5886" s="248"/>
      <x:c r="BIA5886" s="248"/>
      <x:c r="BIB5886" s="248"/>
      <x:c r="BIC5886" s="248"/>
      <x:c r="BID5886" s="248"/>
      <x:c r="BIE5886" s="248"/>
      <x:c r="BIF5886" s="248"/>
      <x:c r="BIG5886" s="248"/>
      <x:c r="BIH5886" s="248"/>
      <x:c r="BII5886" s="248"/>
      <x:c r="BIJ5886" s="248"/>
      <x:c r="BIK5886" s="248"/>
      <x:c r="BIL5886" s="248"/>
      <x:c r="BIM5886" s="248"/>
      <x:c r="BIN5886" s="248"/>
      <x:c r="BIO5886" s="248"/>
      <x:c r="BIP5886" s="248"/>
      <x:c r="BIQ5886" s="248"/>
      <x:c r="BIR5886" s="248"/>
      <x:c r="BIS5886" s="248"/>
      <x:c r="BIT5886" s="248"/>
      <x:c r="BIU5886" s="248"/>
      <x:c r="BIV5886" s="248"/>
      <x:c r="BIW5886" s="248"/>
      <x:c r="BIX5886" s="248"/>
      <x:c r="BIY5886" s="248"/>
      <x:c r="BIZ5886" s="248"/>
      <x:c r="BJA5886" s="248"/>
      <x:c r="BJB5886" s="248"/>
      <x:c r="BJC5886" s="248"/>
      <x:c r="BJD5886" s="248"/>
      <x:c r="BJE5886" s="248"/>
      <x:c r="BJF5886" s="248"/>
      <x:c r="BJG5886" s="248"/>
      <x:c r="BJH5886" s="248"/>
      <x:c r="BJI5886" s="248"/>
      <x:c r="BJJ5886" s="248"/>
      <x:c r="BJK5886" s="248"/>
      <x:c r="BJL5886" s="248"/>
      <x:c r="BJM5886" s="248"/>
      <x:c r="BJN5886" s="248"/>
      <x:c r="BJO5886" s="248"/>
      <x:c r="BJP5886" s="248"/>
      <x:c r="BJQ5886" s="248"/>
      <x:c r="BJR5886" s="248"/>
      <x:c r="BJS5886" s="248"/>
      <x:c r="BJT5886" s="248"/>
      <x:c r="BJU5886" s="248"/>
      <x:c r="BJV5886" s="248"/>
      <x:c r="BJW5886" s="248"/>
      <x:c r="BJX5886" s="248"/>
      <x:c r="BJY5886" s="248"/>
      <x:c r="BJZ5886" s="248"/>
      <x:c r="BKA5886" s="248"/>
      <x:c r="BKB5886" s="248"/>
      <x:c r="BKC5886" s="248"/>
      <x:c r="BKD5886" s="248"/>
      <x:c r="BKE5886" s="248"/>
      <x:c r="BKF5886" s="248"/>
      <x:c r="BKG5886" s="248"/>
      <x:c r="BKH5886" s="248"/>
      <x:c r="BKI5886" s="248"/>
      <x:c r="BKJ5886" s="248"/>
      <x:c r="BKK5886" s="248"/>
      <x:c r="BKL5886" s="248"/>
      <x:c r="BKM5886" s="248"/>
      <x:c r="BKN5886" s="248"/>
      <x:c r="BKO5886" s="248"/>
      <x:c r="BKP5886" s="248"/>
      <x:c r="BKQ5886" s="248"/>
      <x:c r="BKR5886" s="248"/>
      <x:c r="BKS5886" s="248"/>
      <x:c r="BKT5886" s="248"/>
      <x:c r="BKU5886" s="248"/>
      <x:c r="BKV5886" s="248"/>
      <x:c r="BKW5886" s="248"/>
      <x:c r="BKX5886" s="248"/>
      <x:c r="BKY5886" s="248"/>
      <x:c r="BKZ5886" s="248"/>
      <x:c r="BLA5886" s="248"/>
      <x:c r="BLB5886" s="248"/>
      <x:c r="BLC5886" s="248"/>
      <x:c r="BLD5886" s="248"/>
      <x:c r="BLE5886" s="248"/>
      <x:c r="BLF5886" s="248"/>
      <x:c r="BLG5886" s="248"/>
      <x:c r="BLH5886" s="248"/>
      <x:c r="BLI5886" s="248"/>
      <x:c r="BLJ5886" s="248"/>
      <x:c r="BLK5886" s="248"/>
      <x:c r="BLL5886" s="248"/>
      <x:c r="BLM5886" s="248"/>
      <x:c r="BLN5886" s="248"/>
      <x:c r="BLO5886" s="248"/>
      <x:c r="BLP5886" s="248"/>
      <x:c r="BLQ5886" s="248"/>
      <x:c r="BLR5886" s="248"/>
      <x:c r="BLS5886" s="248"/>
      <x:c r="BLT5886" s="248"/>
      <x:c r="BLU5886" s="248"/>
      <x:c r="BLV5886" s="248"/>
      <x:c r="BLW5886" s="248"/>
      <x:c r="BLX5886" s="248"/>
      <x:c r="BLY5886" s="248"/>
      <x:c r="BLZ5886" s="248"/>
      <x:c r="BMA5886" s="248"/>
      <x:c r="BMB5886" s="248"/>
      <x:c r="BMC5886" s="248"/>
      <x:c r="BMD5886" s="248"/>
      <x:c r="BME5886" s="248"/>
      <x:c r="BMF5886" s="248"/>
      <x:c r="BMG5886" s="248"/>
      <x:c r="BMH5886" s="248"/>
      <x:c r="BMI5886" s="248"/>
      <x:c r="BMJ5886" s="248"/>
      <x:c r="BMK5886" s="248"/>
      <x:c r="BML5886" s="248"/>
      <x:c r="BMM5886" s="248"/>
      <x:c r="BMN5886" s="248"/>
      <x:c r="BMO5886" s="248"/>
      <x:c r="BMP5886" s="248"/>
      <x:c r="BMQ5886" s="248"/>
      <x:c r="BMR5886" s="248"/>
      <x:c r="BMS5886" s="248"/>
      <x:c r="BMT5886" s="248"/>
      <x:c r="BMU5886" s="248"/>
      <x:c r="BMV5886" s="248"/>
      <x:c r="BMW5886" s="248"/>
      <x:c r="BMX5886" s="248"/>
      <x:c r="BMY5886" s="248"/>
      <x:c r="BMZ5886" s="248"/>
      <x:c r="BNA5886" s="248"/>
      <x:c r="BNB5886" s="248"/>
      <x:c r="BNC5886" s="248"/>
      <x:c r="BND5886" s="248"/>
      <x:c r="BNE5886" s="248"/>
      <x:c r="BNF5886" s="248"/>
      <x:c r="BNG5886" s="248"/>
      <x:c r="BNH5886" s="248"/>
      <x:c r="BNI5886" s="248"/>
      <x:c r="BNJ5886" s="248"/>
      <x:c r="BNK5886" s="248"/>
      <x:c r="BNL5886" s="248"/>
      <x:c r="BNM5886" s="248"/>
      <x:c r="BNN5886" s="248"/>
      <x:c r="BNO5886" s="248"/>
      <x:c r="BNP5886" s="248"/>
      <x:c r="BNQ5886" s="248"/>
      <x:c r="BNR5886" s="248"/>
      <x:c r="BNS5886" s="248"/>
      <x:c r="BNT5886" s="248"/>
      <x:c r="BNU5886" s="248"/>
      <x:c r="BNV5886" s="248"/>
      <x:c r="BNW5886" s="248"/>
      <x:c r="BNX5886" s="248"/>
      <x:c r="BNY5886" s="248"/>
      <x:c r="BNZ5886" s="248"/>
      <x:c r="BOA5886" s="248"/>
      <x:c r="BOB5886" s="248"/>
      <x:c r="BOC5886" s="248"/>
      <x:c r="BOD5886" s="248"/>
      <x:c r="BOE5886" s="248"/>
      <x:c r="BOF5886" s="248"/>
      <x:c r="BOG5886" s="248"/>
      <x:c r="BOH5886" s="248"/>
      <x:c r="BOI5886" s="248"/>
      <x:c r="BOJ5886" s="248"/>
      <x:c r="BOK5886" s="248"/>
      <x:c r="BOL5886" s="248"/>
      <x:c r="BOM5886" s="248"/>
      <x:c r="BON5886" s="248"/>
      <x:c r="BOO5886" s="248"/>
      <x:c r="BOP5886" s="248"/>
      <x:c r="BOQ5886" s="248"/>
      <x:c r="BOR5886" s="248"/>
      <x:c r="BOS5886" s="248"/>
      <x:c r="BOT5886" s="248"/>
      <x:c r="BOU5886" s="248"/>
      <x:c r="BOV5886" s="248"/>
      <x:c r="BOW5886" s="248"/>
      <x:c r="BOX5886" s="248"/>
      <x:c r="BOY5886" s="248"/>
      <x:c r="BOZ5886" s="248"/>
      <x:c r="BPA5886" s="248"/>
      <x:c r="BPB5886" s="248"/>
      <x:c r="BPC5886" s="248"/>
      <x:c r="BPD5886" s="248"/>
      <x:c r="BPE5886" s="248"/>
      <x:c r="BPF5886" s="248"/>
      <x:c r="BPG5886" s="248"/>
      <x:c r="BPH5886" s="248"/>
      <x:c r="BPI5886" s="248"/>
      <x:c r="BPJ5886" s="248"/>
      <x:c r="BPK5886" s="248"/>
      <x:c r="BPL5886" s="248"/>
      <x:c r="BPM5886" s="248"/>
      <x:c r="BPN5886" s="248"/>
      <x:c r="BPO5886" s="248"/>
      <x:c r="BPP5886" s="248"/>
      <x:c r="BPQ5886" s="248"/>
      <x:c r="BPR5886" s="248"/>
      <x:c r="BPS5886" s="248"/>
      <x:c r="BPT5886" s="248"/>
      <x:c r="BPU5886" s="248"/>
      <x:c r="BPV5886" s="248"/>
      <x:c r="BPW5886" s="248"/>
      <x:c r="BPX5886" s="248"/>
      <x:c r="BPY5886" s="248"/>
      <x:c r="BPZ5886" s="248"/>
      <x:c r="BQA5886" s="248"/>
      <x:c r="BQB5886" s="248"/>
      <x:c r="BQC5886" s="248"/>
      <x:c r="BQD5886" s="248"/>
      <x:c r="BQE5886" s="248"/>
      <x:c r="BQF5886" s="248"/>
      <x:c r="BQG5886" s="248"/>
      <x:c r="BQH5886" s="248"/>
      <x:c r="BQI5886" s="248"/>
      <x:c r="BQJ5886" s="248"/>
      <x:c r="BQK5886" s="248"/>
      <x:c r="BQL5886" s="248"/>
      <x:c r="BQM5886" s="248"/>
      <x:c r="BQN5886" s="248"/>
      <x:c r="BQO5886" s="248"/>
      <x:c r="BQP5886" s="248"/>
      <x:c r="BQQ5886" s="248"/>
      <x:c r="BQR5886" s="248"/>
      <x:c r="BQS5886" s="248"/>
      <x:c r="BQT5886" s="248"/>
      <x:c r="BQU5886" s="248"/>
      <x:c r="BQV5886" s="248"/>
      <x:c r="BQW5886" s="248"/>
      <x:c r="BQX5886" s="248"/>
      <x:c r="BQY5886" s="248"/>
      <x:c r="BQZ5886" s="248"/>
      <x:c r="BRA5886" s="248"/>
      <x:c r="BRB5886" s="248"/>
      <x:c r="BRC5886" s="248"/>
      <x:c r="BRD5886" s="248"/>
      <x:c r="BRE5886" s="248"/>
      <x:c r="BRF5886" s="248"/>
      <x:c r="BRG5886" s="248"/>
      <x:c r="BRH5886" s="248"/>
      <x:c r="BRI5886" s="248"/>
      <x:c r="BRJ5886" s="248"/>
      <x:c r="BRK5886" s="248"/>
      <x:c r="BRL5886" s="248"/>
      <x:c r="BRM5886" s="248"/>
      <x:c r="BRN5886" s="248"/>
      <x:c r="BRO5886" s="248"/>
      <x:c r="BRP5886" s="248"/>
      <x:c r="BRQ5886" s="248"/>
      <x:c r="BRR5886" s="248"/>
      <x:c r="BRS5886" s="248"/>
      <x:c r="BRT5886" s="248"/>
      <x:c r="BRU5886" s="248"/>
      <x:c r="BRV5886" s="248"/>
      <x:c r="BRW5886" s="248"/>
      <x:c r="BRX5886" s="248"/>
      <x:c r="BRY5886" s="248"/>
      <x:c r="BRZ5886" s="248"/>
      <x:c r="BSA5886" s="248"/>
      <x:c r="BSB5886" s="248"/>
      <x:c r="BSC5886" s="248"/>
      <x:c r="BSD5886" s="248"/>
      <x:c r="BSE5886" s="248"/>
      <x:c r="BSF5886" s="248"/>
      <x:c r="BSG5886" s="248"/>
      <x:c r="BSH5886" s="248"/>
      <x:c r="BSI5886" s="248"/>
      <x:c r="BSJ5886" s="248"/>
      <x:c r="BSK5886" s="248"/>
      <x:c r="BSL5886" s="248"/>
      <x:c r="BSM5886" s="248"/>
      <x:c r="BSN5886" s="248"/>
      <x:c r="BSO5886" s="248"/>
      <x:c r="BSP5886" s="248"/>
      <x:c r="BSQ5886" s="248"/>
      <x:c r="BSR5886" s="248"/>
      <x:c r="BSS5886" s="248"/>
      <x:c r="BST5886" s="248"/>
      <x:c r="BSU5886" s="248"/>
      <x:c r="BSV5886" s="248"/>
      <x:c r="BSW5886" s="248"/>
      <x:c r="BSX5886" s="248"/>
      <x:c r="BSY5886" s="248"/>
      <x:c r="BSZ5886" s="248"/>
      <x:c r="BTA5886" s="248"/>
      <x:c r="BTB5886" s="248"/>
      <x:c r="BTC5886" s="248"/>
      <x:c r="BTD5886" s="248"/>
      <x:c r="BTE5886" s="248"/>
      <x:c r="BTF5886" s="248"/>
      <x:c r="BTG5886" s="248"/>
      <x:c r="BTH5886" s="248"/>
      <x:c r="BTI5886" s="248"/>
      <x:c r="BTJ5886" s="248"/>
      <x:c r="BTK5886" s="248"/>
      <x:c r="BTL5886" s="248"/>
      <x:c r="BTM5886" s="248"/>
      <x:c r="BTN5886" s="248"/>
      <x:c r="BTO5886" s="248"/>
      <x:c r="BTP5886" s="248"/>
      <x:c r="BTQ5886" s="248"/>
      <x:c r="BTR5886" s="248"/>
      <x:c r="BTS5886" s="248"/>
      <x:c r="BTT5886" s="248"/>
      <x:c r="BTU5886" s="248"/>
      <x:c r="BTV5886" s="248"/>
      <x:c r="BTW5886" s="248"/>
      <x:c r="BTX5886" s="248"/>
      <x:c r="BTY5886" s="248"/>
      <x:c r="BTZ5886" s="248"/>
      <x:c r="BUA5886" s="248"/>
      <x:c r="BUB5886" s="248"/>
      <x:c r="BUC5886" s="248"/>
      <x:c r="BUD5886" s="248"/>
      <x:c r="BUE5886" s="248"/>
      <x:c r="BUF5886" s="248"/>
      <x:c r="BUG5886" s="248"/>
      <x:c r="BUH5886" s="248"/>
      <x:c r="BUI5886" s="248"/>
      <x:c r="BUJ5886" s="248"/>
      <x:c r="BUK5886" s="248"/>
      <x:c r="BUL5886" s="248"/>
      <x:c r="BUM5886" s="248"/>
      <x:c r="BUN5886" s="248"/>
      <x:c r="BUO5886" s="248"/>
      <x:c r="BUP5886" s="248"/>
      <x:c r="BUQ5886" s="248"/>
      <x:c r="BUR5886" s="248"/>
      <x:c r="BUS5886" s="248"/>
      <x:c r="BUT5886" s="248"/>
      <x:c r="BUU5886" s="248"/>
      <x:c r="BUV5886" s="248"/>
      <x:c r="BUW5886" s="248"/>
      <x:c r="BUX5886" s="248"/>
      <x:c r="BUY5886" s="248"/>
      <x:c r="BUZ5886" s="248"/>
      <x:c r="BVA5886" s="248"/>
      <x:c r="BVB5886" s="248"/>
      <x:c r="BVC5886" s="248"/>
      <x:c r="BVD5886" s="248"/>
      <x:c r="BVE5886" s="248"/>
      <x:c r="BVF5886" s="248"/>
      <x:c r="BVG5886" s="248"/>
      <x:c r="BVH5886" s="248"/>
      <x:c r="BVI5886" s="248"/>
      <x:c r="BVJ5886" s="248"/>
      <x:c r="BVK5886" s="248"/>
      <x:c r="BVL5886" s="248"/>
      <x:c r="BVM5886" s="248"/>
      <x:c r="BVN5886" s="248"/>
      <x:c r="BVO5886" s="248"/>
      <x:c r="BVP5886" s="248"/>
      <x:c r="BVQ5886" s="248"/>
      <x:c r="BVR5886" s="248"/>
      <x:c r="BVS5886" s="248"/>
      <x:c r="BVT5886" s="248"/>
      <x:c r="BVU5886" s="248"/>
      <x:c r="BVV5886" s="248"/>
      <x:c r="BVW5886" s="248"/>
      <x:c r="BVX5886" s="248"/>
      <x:c r="BVY5886" s="248"/>
      <x:c r="BVZ5886" s="248"/>
      <x:c r="BWA5886" s="248"/>
      <x:c r="BWB5886" s="248"/>
      <x:c r="BWC5886" s="248"/>
      <x:c r="BWD5886" s="248"/>
      <x:c r="BWE5886" s="248"/>
      <x:c r="BWF5886" s="248"/>
      <x:c r="BWG5886" s="248"/>
      <x:c r="BWH5886" s="248"/>
      <x:c r="BWI5886" s="248"/>
      <x:c r="BWJ5886" s="248"/>
      <x:c r="BWK5886" s="248"/>
      <x:c r="BWL5886" s="248"/>
      <x:c r="BWM5886" s="248"/>
      <x:c r="BWN5886" s="248"/>
      <x:c r="BWO5886" s="248"/>
      <x:c r="BWP5886" s="248"/>
      <x:c r="BWQ5886" s="248"/>
      <x:c r="BWR5886" s="248"/>
      <x:c r="BWS5886" s="248"/>
      <x:c r="BWT5886" s="248"/>
      <x:c r="BWU5886" s="248"/>
      <x:c r="BWV5886" s="248"/>
      <x:c r="BWW5886" s="248"/>
      <x:c r="BWX5886" s="248"/>
      <x:c r="BWY5886" s="248"/>
      <x:c r="BWZ5886" s="248"/>
      <x:c r="BXA5886" s="248"/>
      <x:c r="BXB5886" s="248"/>
      <x:c r="BXC5886" s="248"/>
      <x:c r="BXD5886" s="248"/>
      <x:c r="BXE5886" s="248"/>
      <x:c r="BXF5886" s="248"/>
      <x:c r="BXG5886" s="248"/>
      <x:c r="BXH5886" s="248"/>
      <x:c r="BXI5886" s="248"/>
      <x:c r="BXJ5886" s="248"/>
      <x:c r="BXK5886" s="248"/>
      <x:c r="BXL5886" s="248"/>
      <x:c r="BXM5886" s="248"/>
      <x:c r="BXN5886" s="248"/>
      <x:c r="BXO5886" s="248"/>
      <x:c r="BXP5886" s="248"/>
      <x:c r="BXQ5886" s="248"/>
      <x:c r="BXR5886" s="248"/>
      <x:c r="BXS5886" s="248"/>
      <x:c r="BXT5886" s="248"/>
      <x:c r="BXU5886" s="248"/>
      <x:c r="BXV5886" s="248"/>
      <x:c r="BXW5886" s="248"/>
      <x:c r="BXX5886" s="248"/>
      <x:c r="BXY5886" s="248"/>
      <x:c r="BXZ5886" s="248"/>
      <x:c r="BYA5886" s="248"/>
      <x:c r="BYB5886" s="248"/>
      <x:c r="BYC5886" s="248"/>
      <x:c r="BYD5886" s="248"/>
      <x:c r="BYE5886" s="248"/>
      <x:c r="BYF5886" s="248"/>
      <x:c r="BYG5886" s="248"/>
      <x:c r="BYH5886" s="248"/>
      <x:c r="BYI5886" s="248"/>
      <x:c r="BYJ5886" s="248"/>
      <x:c r="BYK5886" s="248"/>
      <x:c r="BYL5886" s="248"/>
      <x:c r="BYM5886" s="248"/>
      <x:c r="BYN5886" s="248"/>
      <x:c r="BYO5886" s="248"/>
      <x:c r="BYP5886" s="248"/>
      <x:c r="BYQ5886" s="248"/>
      <x:c r="BYR5886" s="248"/>
      <x:c r="BYS5886" s="248"/>
      <x:c r="BYT5886" s="248"/>
      <x:c r="BYU5886" s="248"/>
      <x:c r="BYV5886" s="248"/>
      <x:c r="BYW5886" s="248"/>
      <x:c r="BYX5886" s="248"/>
      <x:c r="BYY5886" s="248"/>
      <x:c r="BYZ5886" s="248"/>
      <x:c r="BZA5886" s="248"/>
      <x:c r="BZB5886" s="248"/>
      <x:c r="BZC5886" s="248"/>
      <x:c r="BZD5886" s="248"/>
      <x:c r="BZE5886" s="248"/>
      <x:c r="BZF5886" s="248"/>
      <x:c r="BZG5886" s="248"/>
      <x:c r="BZH5886" s="248"/>
      <x:c r="BZI5886" s="248"/>
      <x:c r="BZJ5886" s="248"/>
      <x:c r="BZK5886" s="248"/>
      <x:c r="BZL5886" s="248"/>
      <x:c r="BZM5886" s="248"/>
      <x:c r="BZN5886" s="248"/>
      <x:c r="BZO5886" s="248"/>
      <x:c r="BZP5886" s="248"/>
      <x:c r="BZQ5886" s="248"/>
      <x:c r="BZR5886" s="248"/>
      <x:c r="BZS5886" s="248"/>
      <x:c r="BZT5886" s="248"/>
      <x:c r="BZU5886" s="248"/>
      <x:c r="BZV5886" s="248"/>
      <x:c r="BZW5886" s="248"/>
      <x:c r="BZX5886" s="248"/>
      <x:c r="BZY5886" s="248"/>
      <x:c r="BZZ5886" s="248"/>
      <x:c r="CAA5886" s="248"/>
      <x:c r="CAB5886" s="248"/>
      <x:c r="CAC5886" s="248"/>
      <x:c r="CAD5886" s="248"/>
      <x:c r="CAE5886" s="248"/>
      <x:c r="CAF5886" s="248"/>
      <x:c r="CAG5886" s="248"/>
      <x:c r="CAH5886" s="248"/>
      <x:c r="CAI5886" s="248"/>
      <x:c r="CAJ5886" s="248"/>
      <x:c r="CAK5886" s="248"/>
      <x:c r="CAL5886" s="248"/>
      <x:c r="CAM5886" s="248"/>
      <x:c r="CAN5886" s="248"/>
      <x:c r="CAO5886" s="248"/>
      <x:c r="CAP5886" s="248"/>
      <x:c r="CAQ5886" s="248"/>
      <x:c r="CAR5886" s="248"/>
      <x:c r="CAS5886" s="248"/>
      <x:c r="CAT5886" s="248"/>
      <x:c r="CAU5886" s="248"/>
      <x:c r="CAV5886" s="248"/>
      <x:c r="CAW5886" s="248"/>
      <x:c r="CAX5886" s="248"/>
      <x:c r="CAY5886" s="248"/>
      <x:c r="CAZ5886" s="248"/>
      <x:c r="CBA5886" s="248"/>
      <x:c r="CBB5886" s="248"/>
      <x:c r="CBC5886" s="248"/>
      <x:c r="CBD5886" s="248"/>
      <x:c r="CBE5886" s="248"/>
      <x:c r="CBF5886" s="248"/>
      <x:c r="CBG5886" s="248"/>
      <x:c r="CBH5886" s="248"/>
      <x:c r="CBI5886" s="248"/>
      <x:c r="CBJ5886" s="248"/>
      <x:c r="CBK5886" s="248"/>
      <x:c r="CBL5886" s="248"/>
      <x:c r="CBM5886" s="248"/>
      <x:c r="CBN5886" s="248"/>
      <x:c r="CBO5886" s="248"/>
      <x:c r="CBP5886" s="248"/>
      <x:c r="CBQ5886" s="248"/>
      <x:c r="CBR5886" s="248"/>
      <x:c r="CBS5886" s="248"/>
      <x:c r="CBT5886" s="248"/>
      <x:c r="CBU5886" s="248"/>
      <x:c r="CBV5886" s="248"/>
      <x:c r="CBW5886" s="248"/>
      <x:c r="CBX5886" s="248"/>
      <x:c r="CBY5886" s="248"/>
      <x:c r="CBZ5886" s="248"/>
      <x:c r="CCA5886" s="248"/>
      <x:c r="CCB5886" s="248"/>
      <x:c r="CCC5886" s="248"/>
      <x:c r="CCD5886" s="248"/>
      <x:c r="CCE5886" s="248"/>
      <x:c r="CCF5886" s="248"/>
      <x:c r="CCG5886" s="248"/>
      <x:c r="CCH5886" s="248"/>
      <x:c r="CCI5886" s="248"/>
      <x:c r="CCJ5886" s="248"/>
      <x:c r="CCK5886" s="248"/>
      <x:c r="CCL5886" s="248"/>
      <x:c r="CCM5886" s="248"/>
      <x:c r="CCN5886" s="248"/>
      <x:c r="CCO5886" s="248"/>
      <x:c r="CCP5886" s="248"/>
      <x:c r="CCQ5886" s="248"/>
      <x:c r="CCR5886" s="248"/>
      <x:c r="CCS5886" s="248"/>
      <x:c r="CCT5886" s="248"/>
      <x:c r="CCU5886" s="248"/>
      <x:c r="CCV5886" s="248"/>
      <x:c r="CCW5886" s="248"/>
      <x:c r="CCX5886" s="248"/>
      <x:c r="CCY5886" s="248"/>
      <x:c r="CCZ5886" s="248"/>
      <x:c r="CDA5886" s="248"/>
      <x:c r="CDB5886" s="248"/>
      <x:c r="CDC5886" s="248"/>
      <x:c r="CDD5886" s="248"/>
      <x:c r="CDE5886" s="248"/>
      <x:c r="CDF5886" s="248"/>
      <x:c r="CDG5886" s="248"/>
      <x:c r="CDH5886" s="248"/>
      <x:c r="CDI5886" s="248"/>
      <x:c r="CDJ5886" s="248"/>
      <x:c r="CDK5886" s="248"/>
      <x:c r="CDL5886" s="248"/>
      <x:c r="CDM5886" s="248"/>
      <x:c r="CDN5886" s="248"/>
      <x:c r="CDO5886" s="248"/>
      <x:c r="CDP5886" s="248"/>
      <x:c r="CDQ5886" s="248"/>
      <x:c r="CDR5886" s="248"/>
      <x:c r="CDS5886" s="248"/>
      <x:c r="CDT5886" s="248"/>
      <x:c r="CDU5886" s="248"/>
      <x:c r="CDV5886" s="248"/>
      <x:c r="CDW5886" s="248"/>
      <x:c r="CDX5886" s="248"/>
      <x:c r="CDY5886" s="248"/>
      <x:c r="CDZ5886" s="248"/>
      <x:c r="CEA5886" s="248"/>
      <x:c r="CEB5886" s="248"/>
      <x:c r="CEC5886" s="248"/>
      <x:c r="CED5886" s="248"/>
      <x:c r="CEE5886" s="248"/>
      <x:c r="CEF5886" s="248"/>
      <x:c r="CEG5886" s="248"/>
      <x:c r="CEH5886" s="248"/>
      <x:c r="CEI5886" s="248"/>
      <x:c r="CEJ5886" s="248"/>
      <x:c r="CEK5886" s="248"/>
      <x:c r="CEL5886" s="248"/>
      <x:c r="CEM5886" s="248"/>
      <x:c r="CEN5886" s="248"/>
      <x:c r="CEO5886" s="248"/>
      <x:c r="CEP5886" s="248"/>
      <x:c r="CEQ5886" s="248"/>
      <x:c r="CER5886" s="248"/>
      <x:c r="CES5886" s="248"/>
      <x:c r="CET5886" s="248"/>
      <x:c r="CEU5886" s="248"/>
      <x:c r="CEV5886" s="248"/>
      <x:c r="CEW5886" s="248"/>
      <x:c r="CEX5886" s="248"/>
      <x:c r="CEY5886" s="248"/>
      <x:c r="CEZ5886" s="248"/>
      <x:c r="CFA5886" s="248"/>
      <x:c r="CFB5886" s="248"/>
      <x:c r="CFC5886" s="248"/>
      <x:c r="CFD5886" s="248"/>
      <x:c r="CFE5886" s="248"/>
      <x:c r="CFF5886" s="248"/>
      <x:c r="CFG5886" s="248"/>
      <x:c r="CFH5886" s="248"/>
      <x:c r="CFI5886" s="248"/>
      <x:c r="CFJ5886" s="248"/>
      <x:c r="CFK5886" s="248"/>
      <x:c r="CFL5886" s="248"/>
      <x:c r="CFM5886" s="248"/>
      <x:c r="CFN5886" s="248"/>
      <x:c r="CFO5886" s="248"/>
      <x:c r="CFP5886" s="248"/>
      <x:c r="CFQ5886" s="248"/>
      <x:c r="CFR5886" s="248"/>
      <x:c r="CFS5886" s="248"/>
      <x:c r="CFT5886" s="248"/>
      <x:c r="CFU5886" s="248"/>
      <x:c r="CFV5886" s="248"/>
      <x:c r="CFW5886" s="248"/>
      <x:c r="CFX5886" s="248"/>
      <x:c r="CFY5886" s="248"/>
      <x:c r="CFZ5886" s="248"/>
      <x:c r="CGA5886" s="248"/>
      <x:c r="CGB5886" s="248"/>
      <x:c r="CGC5886" s="248"/>
      <x:c r="CGD5886" s="248"/>
      <x:c r="CGE5886" s="248"/>
      <x:c r="CGF5886" s="248"/>
      <x:c r="CGG5886" s="248"/>
      <x:c r="CGH5886" s="248"/>
      <x:c r="CGI5886" s="248"/>
      <x:c r="CGJ5886" s="248"/>
      <x:c r="CGK5886" s="248"/>
      <x:c r="CGL5886" s="248"/>
      <x:c r="CGM5886" s="248"/>
      <x:c r="CGN5886" s="248"/>
      <x:c r="CGO5886" s="248"/>
      <x:c r="CGP5886" s="248"/>
      <x:c r="CGQ5886" s="248"/>
      <x:c r="CGR5886" s="248"/>
      <x:c r="CGS5886" s="248"/>
      <x:c r="CGT5886" s="248"/>
      <x:c r="CGU5886" s="248"/>
      <x:c r="CGV5886" s="248"/>
      <x:c r="CGW5886" s="248"/>
      <x:c r="CGX5886" s="248"/>
      <x:c r="CGY5886" s="248"/>
      <x:c r="CGZ5886" s="248"/>
      <x:c r="CHA5886" s="248"/>
      <x:c r="CHB5886" s="248"/>
      <x:c r="CHC5886" s="248"/>
      <x:c r="CHD5886" s="248"/>
      <x:c r="CHE5886" s="248"/>
      <x:c r="CHF5886" s="248"/>
      <x:c r="CHG5886" s="248"/>
      <x:c r="CHH5886" s="248"/>
      <x:c r="CHI5886" s="248"/>
      <x:c r="CHJ5886" s="248"/>
      <x:c r="CHK5886" s="248"/>
      <x:c r="CHL5886" s="248"/>
      <x:c r="CHM5886" s="248"/>
      <x:c r="CHN5886" s="248"/>
      <x:c r="CHO5886" s="248"/>
      <x:c r="CHP5886" s="248"/>
      <x:c r="CHQ5886" s="248"/>
      <x:c r="CHR5886" s="248"/>
      <x:c r="CHS5886" s="248"/>
      <x:c r="CHT5886" s="248"/>
      <x:c r="CHU5886" s="248"/>
      <x:c r="CHV5886" s="248"/>
      <x:c r="CHW5886" s="248"/>
      <x:c r="CHX5886" s="248"/>
      <x:c r="CHY5886" s="248"/>
      <x:c r="CHZ5886" s="248"/>
      <x:c r="CIA5886" s="248"/>
      <x:c r="CIB5886" s="248"/>
      <x:c r="CIC5886" s="248"/>
      <x:c r="CID5886" s="248"/>
      <x:c r="CIE5886" s="248"/>
      <x:c r="CIF5886" s="248"/>
      <x:c r="CIG5886" s="248"/>
      <x:c r="CIH5886" s="248"/>
      <x:c r="CII5886" s="248"/>
      <x:c r="CIJ5886" s="248"/>
      <x:c r="CIK5886" s="248"/>
      <x:c r="CIL5886" s="248"/>
      <x:c r="CIM5886" s="248"/>
      <x:c r="CIN5886" s="248"/>
      <x:c r="CIO5886" s="248"/>
      <x:c r="CIP5886" s="248"/>
      <x:c r="CIQ5886" s="248"/>
      <x:c r="CIR5886" s="248"/>
      <x:c r="CIS5886" s="248"/>
      <x:c r="CIT5886" s="248"/>
      <x:c r="CIU5886" s="248"/>
      <x:c r="CIV5886" s="248"/>
      <x:c r="CIW5886" s="248"/>
      <x:c r="CIX5886" s="248"/>
      <x:c r="CIY5886" s="248"/>
      <x:c r="CIZ5886" s="248"/>
      <x:c r="CJA5886" s="248"/>
      <x:c r="CJB5886" s="248"/>
      <x:c r="CJC5886" s="248"/>
      <x:c r="CJD5886" s="248"/>
      <x:c r="CJE5886" s="248"/>
      <x:c r="CJF5886" s="248"/>
      <x:c r="CJG5886" s="248"/>
      <x:c r="CJH5886" s="248"/>
      <x:c r="CJI5886" s="248"/>
      <x:c r="CJJ5886" s="248"/>
      <x:c r="CJK5886" s="248"/>
      <x:c r="CJL5886" s="248"/>
      <x:c r="CJM5886" s="248"/>
      <x:c r="CJN5886" s="248"/>
      <x:c r="CJO5886" s="248"/>
      <x:c r="CJP5886" s="248"/>
      <x:c r="CJQ5886" s="248"/>
      <x:c r="CJR5886" s="248"/>
      <x:c r="CJS5886" s="248"/>
      <x:c r="CJT5886" s="248"/>
      <x:c r="CJU5886" s="248"/>
      <x:c r="CJV5886" s="248"/>
      <x:c r="CJW5886" s="248"/>
      <x:c r="CJX5886" s="248"/>
      <x:c r="CJY5886" s="248"/>
      <x:c r="CJZ5886" s="248"/>
      <x:c r="CKA5886" s="248"/>
      <x:c r="CKB5886" s="248"/>
      <x:c r="CKC5886" s="248"/>
      <x:c r="CKD5886" s="248"/>
      <x:c r="CKE5886" s="248"/>
      <x:c r="CKF5886" s="248"/>
      <x:c r="CKG5886" s="248"/>
      <x:c r="CKH5886" s="248"/>
      <x:c r="CKI5886" s="248"/>
      <x:c r="CKJ5886" s="248"/>
      <x:c r="CKK5886" s="248"/>
      <x:c r="CKL5886" s="248"/>
      <x:c r="CKM5886" s="248"/>
      <x:c r="CKN5886" s="248"/>
      <x:c r="CKO5886" s="248"/>
      <x:c r="CKP5886" s="248"/>
      <x:c r="CKQ5886" s="248"/>
      <x:c r="CKR5886" s="248"/>
      <x:c r="CKS5886" s="248"/>
      <x:c r="CKT5886" s="248"/>
      <x:c r="CKU5886" s="248"/>
      <x:c r="CKV5886" s="248"/>
      <x:c r="CKW5886" s="248"/>
      <x:c r="CKX5886" s="248"/>
      <x:c r="CKY5886" s="248"/>
      <x:c r="CKZ5886" s="248"/>
      <x:c r="CLA5886" s="248"/>
      <x:c r="CLB5886" s="248"/>
      <x:c r="CLC5886" s="248"/>
      <x:c r="CLD5886" s="248"/>
      <x:c r="CLE5886" s="248"/>
      <x:c r="CLF5886" s="248"/>
      <x:c r="CLG5886" s="248"/>
      <x:c r="CLH5886" s="248"/>
      <x:c r="CLI5886" s="248"/>
      <x:c r="CLJ5886" s="248"/>
      <x:c r="CLK5886" s="248"/>
      <x:c r="CLL5886" s="248"/>
      <x:c r="CLM5886" s="248"/>
      <x:c r="CLN5886" s="248"/>
      <x:c r="CLO5886" s="248"/>
      <x:c r="CLP5886" s="248"/>
      <x:c r="CLQ5886" s="248"/>
      <x:c r="CLR5886" s="248"/>
      <x:c r="CLS5886" s="248"/>
      <x:c r="CLT5886" s="248"/>
      <x:c r="CLU5886" s="248"/>
      <x:c r="CLV5886" s="248"/>
      <x:c r="CLW5886" s="248"/>
      <x:c r="CLX5886" s="248"/>
      <x:c r="CLY5886" s="248"/>
      <x:c r="CLZ5886" s="248"/>
      <x:c r="CMA5886" s="248"/>
      <x:c r="CMB5886" s="248"/>
      <x:c r="CMC5886" s="248"/>
      <x:c r="CMD5886" s="248"/>
      <x:c r="CME5886" s="248"/>
      <x:c r="CMF5886" s="248"/>
      <x:c r="CMG5886" s="248"/>
      <x:c r="CMH5886" s="248"/>
      <x:c r="CMI5886" s="248"/>
      <x:c r="CMJ5886" s="248"/>
      <x:c r="CMK5886" s="248"/>
      <x:c r="CML5886" s="248"/>
      <x:c r="CMM5886" s="248"/>
      <x:c r="CMN5886" s="248"/>
      <x:c r="CMO5886" s="248"/>
      <x:c r="CMP5886" s="248"/>
      <x:c r="CMQ5886" s="248"/>
      <x:c r="CMR5886" s="248"/>
      <x:c r="CMS5886" s="248"/>
      <x:c r="CMT5886" s="248"/>
      <x:c r="CMU5886" s="248"/>
      <x:c r="CMV5886" s="248"/>
      <x:c r="CMW5886" s="248"/>
      <x:c r="CMX5886" s="248"/>
      <x:c r="CMY5886" s="248"/>
      <x:c r="CMZ5886" s="248"/>
      <x:c r="CNA5886" s="248"/>
      <x:c r="CNB5886" s="248"/>
      <x:c r="CNC5886" s="248"/>
      <x:c r="CND5886" s="248"/>
      <x:c r="CNE5886" s="248"/>
      <x:c r="CNF5886" s="248"/>
      <x:c r="CNG5886" s="248"/>
      <x:c r="CNH5886" s="248"/>
      <x:c r="CNI5886" s="248"/>
      <x:c r="CNJ5886" s="248"/>
      <x:c r="CNK5886" s="248"/>
      <x:c r="CNL5886" s="248"/>
      <x:c r="CNM5886" s="248"/>
      <x:c r="CNN5886" s="248"/>
      <x:c r="CNO5886" s="248"/>
      <x:c r="CNP5886" s="248"/>
      <x:c r="CNQ5886" s="248"/>
      <x:c r="CNR5886" s="248"/>
      <x:c r="CNS5886" s="248"/>
      <x:c r="CNT5886" s="248"/>
      <x:c r="CNU5886" s="248"/>
      <x:c r="CNV5886" s="248"/>
      <x:c r="CNW5886" s="248"/>
      <x:c r="CNX5886" s="248"/>
      <x:c r="CNY5886" s="248"/>
      <x:c r="CNZ5886" s="248"/>
      <x:c r="COA5886" s="248"/>
      <x:c r="COB5886" s="248"/>
      <x:c r="COC5886" s="248"/>
      <x:c r="COD5886" s="248"/>
      <x:c r="COE5886" s="248"/>
      <x:c r="COF5886" s="248"/>
      <x:c r="COG5886" s="248"/>
      <x:c r="COH5886" s="248"/>
      <x:c r="COI5886" s="248"/>
      <x:c r="COJ5886" s="248"/>
      <x:c r="COK5886" s="248"/>
      <x:c r="COL5886" s="248"/>
      <x:c r="COM5886" s="248"/>
      <x:c r="CON5886" s="248"/>
      <x:c r="COO5886" s="248"/>
      <x:c r="COP5886" s="248"/>
      <x:c r="COQ5886" s="248"/>
      <x:c r="COR5886" s="248"/>
      <x:c r="COS5886" s="248"/>
      <x:c r="COT5886" s="248"/>
      <x:c r="COU5886" s="248"/>
      <x:c r="COV5886" s="248"/>
      <x:c r="COW5886" s="248"/>
      <x:c r="COX5886" s="248"/>
      <x:c r="COY5886" s="248"/>
      <x:c r="COZ5886" s="248"/>
      <x:c r="CPA5886" s="248"/>
      <x:c r="CPB5886" s="248"/>
      <x:c r="CPC5886" s="248"/>
      <x:c r="CPD5886" s="248"/>
      <x:c r="CPE5886" s="248"/>
      <x:c r="CPF5886" s="248"/>
      <x:c r="CPG5886" s="248"/>
      <x:c r="CPH5886" s="248"/>
      <x:c r="CPI5886" s="248"/>
      <x:c r="CPJ5886" s="248"/>
      <x:c r="CPK5886" s="248"/>
      <x:c r="CPL5886" s="248"/>
      <x:c r="CPM5886" s="248"/>
      <x:c r="CPN5886" s="248"/>
      <x:c r="CPO5886" s="248"/>
      <x:c r="CPP5886" s="248"/>
      <x:c r="CPQ5886" s="248"/>
      <x:c r="CPR5886" s="248"/>
      <x:c r="CPS5886" s="248"/>
      <x:c r="CPT5886" s="248"/>
      <x:c r="CPU5886" s="248"/>
      <x:c r="CPV5886" s="248"/>
      <x:c r="CPW5886" s="248"/>
      <x:c r="CPX5886" s="248"/>
      <x:c r="CPY5886" s="248"/>
      <x:c r="CPZ5886" s="248"/>
      <x:c r="CQA5886" s="248"/>
      <x:c r="CQB5886" s="248"/>
      <x:c r="CQC5886" s="248"/>
      <x:c r="CQD5886" s="248"/>
      <x:c r="CQE5886" s="248"/>
      <x:c r="CQF5886" s="248"/>
      <x:c r="CQG5886" s="248"/>
      <x:c r="CQH5886" s="248"/>
      <x:c r="CQI5886" s="248"/>
      <x:c r="CQJ5886" s="248"/>
      <x:c r="CQK5886" s="248"/>
      <x:c r="CQL5886" s="248"/>
      <x:c r="CQM5886" s="248"/>
      <x:c r="CQN5886" s="248"/>
      <x:c r="CQO5886" s="248"/>
      <x:c r="CQP5886" s="248"/>
      <x:c r="CQQ5886" s="248"/>
      <x:c r="CQR5886" s="248"/>
      <x:c r="CQS5886" s="248"/>
      <x:c r="CQT5886" s="248"/>
      <x:c r="CQU5886" s="248"/>
      <x:c r="CQV5886" s="248"/>
      <x:c r="CQW5886" s="248"/>
      <x:c r="CQX5886" s="248"/>
      <x:c r="CQY5886" s="248"/>
      <x:c r="CQZ5886" s="248"/>
      <x:c r="CRA5886" s="248"/>
      <x:c r="CRB5886" s="248"/>
      <x:c r="CRC5886" s="248"/>
      <x:c r="CRD5886" s="248"/>
      <x:c r="CRE5886" s="248"/>
      <x:c r="CRF5886" s="248"/>
      <x:c r="CRG5886" s="248"/>
      <x:c r="CRH5886" s="248"/>
      <x:c r="CRI5886" s="248"/>
      <x:c r="CRJ5886" s="248"/>
      <x:c r="CRK5886" s="248"/>
      <x:c r="CRL5886" s="248"/>
      <x:c r="CRM5886" s="248"/>
      <x:c r="CRN5886" s="248"/>
      <x:c r="CRO5886" s="248"/>
      <x:c r="CRP5886" s="248"/>
      <x:c r="CRQ5886" s="248"/>
      <x:c r="CRR5886" s="248"/>
      <x:c r="CRS5886" s="248"/>
      <x:c r="CRT5886" s="248"/>
      <x:c r="CRU5886" s="248"/>
      <x:c r="CRV5886" s="248"/>
      <x:c r="CRW5886" s="248"/>
      <x:c r="CRX5886" s="248"/>
      <x:c r="CRY5886" s="248"/>
      <x:c r="CRZ5886" s="248"/>
      <x:c r="CSA5886" s="248"/>
      <x:c r="CSB5886" s="248"/>
      <x:c r="CSC5886" s="248"/>
      <x:c r="CSD5886" s="248"/>
      <x:c r="CSE5886" s="248"/>
      <x:c r="CSF5886" s="248"/>
      <x:c r="CSG5886" s="248"/>
      <x:c r="CSH5886" s="248"/>
      <x:c r="CSI5886" s="248"/>
      <x:c r="CSJ5886" s="248"/>
      <x:c r="CSK5886" s="248"/>
      <x:c r="CSL5886" s="248"/>
      <x:c r="CSM5886" s="248"/>
      <x:c r="CSN5886" s="248"/>
      <x:c r="CSO5886" s="248"/>
      <x:c r="CSP5886" s="248"/>
      <x:c r="CSQ5886" s="248"/>
      <x:c r="CSR5886" s="248"/>
      <x:c r="CSS5886" s="248"/>
      <x:c r="CST5886" s="248"/>
      <x:c r="CSU5886" s="248"/>
      <x:c r="CSV5886" s="248"/>
      <x:c r="CSW5886" s="248"/>
      <x:c r="CSX5886" s="248"/>
      <x:c r="CSY5886" s="248"/>
      <x:c r="CSZ5886" s="248"/>
      <x:c r="CTA5886" s="248"/>
      <x:c r="CTB5886" s="248"/>
      <x:c r="CTC5886" s="248"/>
      <x:c r="CTD5886" s="248"/>
      <x:c r="CTE5886" s="248"/>
      <x:c r="CTF5886" s="248"/>
      <x:c r="CTG5886" s="248"/>
      <x:c r="CTH5886" s="248"/>
      <x:c r="CTI5886" s="248"/>
      <x:c r="CTJ5886" s="248"/>
      <x:c r="CTK5886" s="248"/>
      <x:c r="CTL5886" s="248"/>
      <x:c r="CTM5886" s="248"/>
      <x:c r="CTN5886" s="248"/>
      <x:c r="CTO5886" s="248"/>
      <x:c r="CTP5886" s="248"/>
      <x:c r="CTQ5886" s="248"/>
      <x:c r="CTR5886" s="248"/>
      <x:c r="CTS5886" s="248"/>
      <x:c r="CTT5886" s="248"/>
      <x:c r="CTU5886" s="248"/>
      <x:c r="CTV5886" s="248"/>
      <x:c r="CTW5886" s="248"/>
      <x:c r="CTX5886" s="248"/>
      <x:c r="CTY5886" s="248"/>
      <x:c r="CTZ5886" s="248"/>
      <x:c r="CUA5886" s="248"/>
      <x:c r="CUB5886" s="248"/>
      <x:c r="CUC5886" s="248"/>
      <x:c r="CUD5886" s="248"/>
      <x:c r="CUE5886" s="248"/>
      <x:c r="CUF5886" s="248"/>
      <x:c r="CUG5886" s="248"/>
      <x:c r="CUH5886" s="248"/>
      <x:c r="CUI5886" s="248"/>
      <x:c r="CUJ5886" s="248"/>
      <x:c r="CUK5886" s="248"/>
      <x:c r="CUL5886" s="248"/>
      <x:c r="CUM5886" s="248"/>
      <x:c r="CUN5886" s="248"/>
      <x:c r="CUO5886" s="248"/>
      <x:c r="CUP5886" s="248"/>
      <x:c r="CUQ5886" s="248"/>
      <x:c r="CUR5886" s="248"/>
      <x:c r="CUS5886" s="248"/>
      <x:c r="CUT5886" s="248"/>
      <x:c r="CUU5886" s="248"/>
      <x:c r="CUV5886" s="248"/>
      <x:c r="CUW5886" s="248"/>
      <x:c r="CUX5886" s="248"/>
      <x:c r="CUY5886" s="248"/>
      <x:c r="CUZ5886" s="248"/>
      <x:c r="CVA5886" s="248"/>
      <x:c r="CVB5886" s="248"/>
      <x:c r="CVC5886" s="248"/>
      <x:c r="CVD5886" s="248"/>
      <x:c r="CVE5886" s="248"/>
      <x:c r="CVF5886" s="248"/>
      <x:c r="CVG5886" s="248"/>
      <x:c r="CVH5886" s="248"/>
      <x:c r="CVI5886" s="248"/>
      <x:c r="CVJ5886" s="248"/>
      <x:c r="CVK5886" s="248"/>
      <x:c r="CVL5886" s="248"/>
      <x:c r="CVM5886" s="248"/>
      <x:c r="CVN5886" s="248"/>
      <x:c r="CVO5886" s="248"/>
      <x:c r="CVP5886" s="248"/>
      <x:c r="CVQ5886" s="248"/>
      <x:c r="CVR5886" s="248"/>
      <x:c r="CVS5886" s="248"/>
      <x:c r="CVT5886" s="248"/>
      <x:c r="CVU5886" s="248"/>
      <x:c r="CVV5886" s="248"/>
      <x:c r="CVW5886" s="248"/>
      <x:c r="CVX5886" s="248"/>
      <x:c r="CVY5886" s="248"/>
      <x:c r="CVZ5886" s="248"/>
      <x:c r="CWA5886" s="248"/>
      <x:c r="CWB5886" s="248"/>
      <x:c r="CWC5886" s="248"/>
      <x:c r="CWD5886" s="248"/>
      <x:c r="CWE5886" s="248"/>
      <x:c r="CWF5886" s="248"/>
      <x:c r="CWG5886" s="248"/>
      <x:c r="CWH5886" s="248"/>
      <x:c r="CWI5886" s="248"/>
      <x:c r="CWJ5886" s="248"/>
      <x:c r="CWK5886" s="248"/>
      <x:c r="CWL5886" s="248"/>
      <x:c r="CWM5886" s="248"/>
      <x:c r="CWN5886" s="248"/>
      <x:c r="CWO5886" s="248"/>
      <x:c r="CWP5886" s="248"/>
      <x:c r="CWQ5886" s="248"/>
      <x:c r="CWR5886" s="248"/>
      <x:c r="CWS5886" s="248"/>
      <x:c r="CWT5886" s="248"/>
      <x:c r="CWU5886" s="248"/>
      <x:c r="CWV5886" s="248"/>
      <x:c r="CWW5886" s="248"/>
      <x:c r="CWX5886" s="248"/>
      <x:c r="CWY5886" s="248"/>
      <x:c r="CWZ5886" s="248"/>
      <x:c r="CXA5886" s="248"/>
      <x:c r="CXB5886" s="248"/>
      <x:c r="CXC5886" s="248"/>
      <x:c r="CXD5886" s="248"/>
      <x:c r="CXE5886" s="248"/>
      <x:c r="CXF5886" s="248"/>
      <x:c r="CXG5886" s="248"/>
      <x:c r="CXH5886" s="248"/>
      <x:c r="CXI5886" s="248"/>
      <x:c r="CXJ5886" s="248"/>
      <x:c r="CXK5886" s="248"/>
      <x:c r="CXL5886" s="248"/>
      <x:c r="CXM5886" s="248"/>
      <x:c r="CXN5886" s="248"/>
      <x:c r="CXO5886" s="248"/>
      <x:c r="CXP5886" s="248"/>
      <x:c r="CXQ5886" s="248"/>
      <x:c r="CXR5886" s="248"/>
      <x:c r="CXS5886" s="248"/>
      <x:c r="CXT5886" s="248"/>
      <x:c r="CXU5886" s="248"/>
      <x:c r="CXV5886" s="248"/>
      <x:c r="CXW5886" s="248"/>
      <x:c r="CXX5886" s="248"/>
      <x:c r="CXY5886" s="248"/>
      <x:c r="CXZ5886" s="248"/>
      <x:c r="CYA5886" s="248"/>
      <x:c r="CYB5886" s="248"/>
      <x:c r="CYC5886" s="248"/>
      <x:c r="CYD5886" s="248"/>
      <x:c r="CYE5886" s="248"/>
      <x:c r="CYF5886" s="248"/>
      <x:c r="CYG5886" s="248"/>
      <x:c r="CYH5886" s="248"/>
      <x:c r="CYI5886" s="248"/>
      <x:c r="CYJ5886" s="248"/>
      <x:c r="CYK5886" s="248"/>
      <x:c r="CYL5886" s="248"/>
      <x:c r="CYM5886" s="248"/>
      <x:c r="CYN5886" s="248"/>
      <x:c r="CYO5886" s="248"/>
      <x:c r="CYP5886" s="248"/>
      <x:c r="CYQ5886" s="248"/>
      <x:c r="CYR5886" s="248"/>
      <x:c r="CYS5886" s="248"/>
      <x:c r="CYT5886" s="248"/>
      <x:c r="CYU5886" s="248"/>
      <x:c r="CYV5886" s="248"/>
      <x:c r="CYW5886" s="248"/>
      <x:c r="CYX5886" s="248"/>
      <x:c r="CYY5886" s="248"/>
      <x:c r="CYZ5886" s="248"/>
      <x:c r="CZA5886" s="248"/>
      <x:c r="CZB5886" s="248"/>
      <x:c r="CZC5886" s="248"/>
      <x:c r="CZD5886" s="248"/>
      <x:c r="CZE5886" s="248"/>
      <x:c r="CZF5886" s="248"/>
      <x:c r="CZG5886" s="248"/>
      <x:c r="CZH5886" s="248"/>
      <x:c r="CZI5886" s="248"/>
      <x:c r="CZJ5886" s="248"/>
      <x:c r="CZK5886" s="248"/>
      <x:c r="CZL5886" s="248"/>
      <x:c r="CZM5886" s="248"/>
      <x:c r="CZN5886" s="248"/>
      <x:c r="CZO5886" s="248"/>
      <x:c r="CZP5886" s="248"/>
      <x:c r="CZQ5886" s="248"/>
      <x:c r="CZR5886" s="248"/>
      <x:c r="CZS5886" s="248"/>
      <x:c r="CZT5886" s="248"/>
      <x:c r="CZU5886" s="248"/>
      <x:c r="CZV5886" s="248"/>
      <x:c r="CZW5886" s="248"/>
      <x:c r="CZX5886" s="248"/>
      <x:c r="CZY5886" s="248"/>
      <x:c r="CZZ5886" s="248"/>
      <x:c r="DAA5886" s="248"/>
      <x:c r="DAB5886" s="248"/>
      <x:c r="DAC5886" s="248"/>
      <x:c r="DAD5886" s="248"/>
      <x:c r="DAE5886" s="248"/>
      <x:c r="DAF5886" s="248"/>
      <x:c r="DAG5886" s="248"/>
      <x:c r="DAH5886" s="248"/>
      <x:c r="DAI5886" s="248"/>
      <x:c r="DAJ5886" s="248"/>
      <x:c r="DAK5886" s="248"/>
      <x:c r="DAL5886" s="248"/>
      <x:c r="DAM5886" s="248"/>
      <x:c r="DAN5886" s="248"/>
      <x:c r="DAO5886" s="248"/>
      <x:c r="DAP5886" s="248"/>
      <x:c r="DAQ5886" s="248"/>
      <x:c r="DAR5886" s="248"/>
      <x:c r="DAS5886" s="248"/>
      <x:c r="DAT5886" s="248"/>
      <x:c r="DAU5886" s="248"/>
      <x:c r="DAV5886" s="248"/>
      <x:c r="DAW5886" s="248"/>
      <x:c r="DAX5886" s="248"/>
      <x:c r="DAY5886" s="248"/>
      <x:c r="DAZ5886" s="248"/>
      <x:c r="DBA5886" s="248"/>
      <x:c r="DBB5886" s="248"/>
      <x:c r="DBC5886" s="248"/>
      <x:c r="DBD5886" s="248"/>
      <x:c r="DBE5886" s="248"/>
      <x:c r="DBF5886" s="248"/>
      <x:c r="DBG5886" s="248"/>
      <x:c r="DBH5886" s="248"/>
      <x:c r="DBI5886" s="248"/>
      <x:c r="DBJ5886" s="248"/>
      <x:c r="DBK5886" s="248"/>
      <x:c r="DBL5886" s="248"/>
      <x:c r="DBM5886" s="248"/>
      <x:c r="DBN5886" s="248"/>
      <x:c r="DBO5886" s="248"/>
      <x:c r="DBP5886" s="248"/>
      <x:c r="DBQ5886" s="248"/>
      <x:c r="DBR5886" s="248"/>
      <x:c r="DBS5886" s="248"/>
      <x:c r="DBT5886" s="248"/>
      <x:c r="DBU5886" s="248"/>
      <x:c r="DBV5886" s="248"/>
      <x:c r="DBW5886" s="248"/>
      <x:c r="DBX5886" s="248"/>
      <x:c r="DBY5886" s="248"/>
      <x:c r="DBZ5886" s="248"/>
      <x:c r="DCA5886" s="248"/>
      <x:c r="DCB5886" s="248"/>
      <x:c r="DCC5886" s="248"/>
      <x:c r="DCD5886" s="248"/>
      <x:c r="DCE5886" s="248"/>
      <x:c r="DCF5886" s="248"/>
      <x:c r="DCG5886" s="248"/>
      <x:c r="DCH5886" s="248"/>
      <x:c r="DCI5886" s="248"/>
      <x:c r="DCJ5886" s="248"/>
      <x:c r="DCK5886" s="248"/>
      <x:c r="DCL5886" s="248"/>
      <x:c r="DCM5886" s="248"/>
      <x:c r="DCN5886" s="248"/>
      <x:c r="DCO5886" s="248"/>
      <x:c r="DCP5886" s="248"/>
      <x:c r="DCQ5886" s="248"/>
      <x:c r="DCR5886" s="248"/>
      <x:c r="DCS5886" s="248"/>
      <x:c r="DCT5886" s="248"/>
      <x:c r="DCU5886" s="248"/>
      <x:c r="DCV5886" s="248"/>
      <x:c r="DCW5886" s="248"/>
      <x:c r="DCX5886" s="248"/>
      <x:c r="DCY5886" s="248"/>
      <x:c r="DCZ5886" s="248"/>
      <x:c r="DDA5886" s="248"/>
      <x:c r="DDB5886" s="248"/>
      <x:c r="DDC5886" s="248"/>
      <x:c r="DDD5886" s="248"/>
      <x:c r="DDE5886" s="248"/>
      <x:c r="DDF5886" s="248"/>
      <x:c r="DDG5886" s="248"/>
      <x:c r="DDH5886" s="248"/>
      <x:c r="DDI5886" s="248"/>
      <x:c r="DDJ5886" s="248"/>
      <x:c r="DDK5886" s="248"/>
      <x:c r="DDL5886" s="248"/>
      <x:c r="DDM5886" s="248"/>
      <x:c r="DDN5886" s="248"/>
      <x:c r="DDO5886" s="248"/>
      <x:c r="DDP5886" s="248"/>
      <x:c r="DDQ5886" s="248"/>
      <x:c r="DDR5886" s="248"/>
      <x:c r="DDS5886" s="248"/>
      <x:c r="DDT5886" s="248"/>
      <x:c r="DDU5886" s="248"/>
      <x:c r="DDV5886" s="248"/>
      <x:c r="DDW5886" s="248"/>
      <x:c r="DDX5886" s="248"/>
      <x:c r="DDY5886" s="248"/>
      <x:c r="DDZ5886" s="248"/>
      <x:c r="DEA5886" s="248"/>
      <x:c r="DEB5886" s="248"/>
      <x:c r="DEC5886" s="248"/>
      <x:c r="DED5886" s="248"/>
      <x:c r="DEE5886" s="248"/>
      <x:c r="DEF5886" s="248"/>
      <x:c r="DEG5886" s="248"/>
      <x:c r="DEH5886" s="248"/>
      <x:c r="DEI5886" s="248"/>
      <x:c r="DEJ5886" s="248"/>
      <x:c r="DEK5886" s="248"/>
      <x:c r="DEL5886" s="248"/>
      <x:c r="DEM5886" s="248"/>
      <x:c r="DEN5886" s="248"/>
      <x:c r="DEO5886" s="248"/>
      <x:c r="DEP5886" s="248"/>
      <x:c r="DEQ5886" s="248"/>
      <x:c r="DER5886" s="248"/>
      <x:c r="DES5886" s="248"/>
      <x:c r="DET5886" s="248"/>
      <x:c r="DEU5886" s="248"/>
      <x:c r="DEV5886" s="248"/>
      <x:c r="DEW5886" s="248"/>
      <x:c r="DEX5886" s="248"/>
      <x:c r="DEY5886" s="248"/>
      <x:c r="DEZ5886" s="248"/>
      <x:c r="DFA5886" s="248"/>
      <x:c r="DFB5886" s="248"/>
      <x:c r="DFC5886" s="248"/>
      <x:c r="DFD5886" s="248"/>
      <x:c r="DFE5886" s="248"/>
      <x:c r="DFF5886" s="248"/>
      <x:c r="DFG5886" s="248"/>
      <x:c r="DFH5886" s="248"/>
      <x:c r="DFI5886" s="248"/>
      <x:c r="DFJ5886" s="248"/>
      <x:c r="DFK5886" s="248"/>
      <x:c r="DFL5886" s="248"/>
      <x:c r="DFM5886" s="248"/>
      <x:c r="DFN5886" s="248"/>
      <x:c r="DFO5886" s="248"/>
      <x:c r="DFP5886" s="248"/>
      <x:c r="DFQ5886" s="248"/>
      <x:c r="DFR5886" s="248"/>
      <x:c r="DFS5886" s="248"/>
      <x:c r="DFT5886" s="248"/>
      <x:c r="DFU5886" s="248"/>
      <x:c r="DFV5886" s="248"/>
      <x:c r="DFW5886" s="248"/>
      <x:c r="DFX5886" s="248"/>
      <x:c r="DFY5886" s="248"/>
      <x:c r="DFZ5886" s="248"/>
      <x:c r="DGA5886" s="248"/>
      <x:c r="DGB5886" s="248"/>
      <x:c r="DGC5886" s="248"/>
      <x:c r="DGD5886" s="248"/>
      <x:c r="DGE5886" s="248"/>
      <x:c r="DGF5886" s="248"/>
      <x:c r="DGG5886" s="248"/>
      <x:c r="DGH5886" s="248"/>
      <x:c r="DGI5886" s="248"/>
      <x:c r="DGJ5886" s="248"/>
      <x:c r="DGK5886" s="248"/>
      <x:c r="DGL5886" s="248"/>
      <x:c r="DGM5886" s="248"/>
      <x:c r="DGN5886" s="248"/>
      <x:c r="DGO5886" s="248"/>
      <x:c r="DGP5886" s="248"/>
      <x:c r="DGQ5886" s="248"/>
      <x:c r="DGR5886" s="248"/>
      <x:c r="DGS5886" s="248"/>
      <x:c r="DGT5886" s="248"/>
      <x:c r="DGU5886" s="248"/>
      <x:c r="DGV5886" s="248"/>
      <x:c r="DGW5886" s="248"/>
      <x:c r="DGX5886" s="248"/>
      <x:c r="DGY5886" s="248"/>
      <x:c r="DGZ5886" s="248"/>
      <x:c r="DHA5886" s="248"/>
      <x:c r="DHB5886" s="248"/>
      <x:c r="DHC5886" s="248"/>
      <x:c r="DHD5886" s="248"/>
      <x:c r="DHE5886" s="248"/>
      <x:c r="DHF5886" s="248"/>
      <x:c r="DHG5886" s="248"/>
      <x:c r="DHH5886" s="248"/>
      <x:c r="DHI5886" s="248"/>
      <x:c r="DHJ5886" s="248"/>
      <x:c r="DHK5886" s="248"/>
      <x:c r="DHL5886" s="248"/>
      <x:c r="DHM5886" s="248"/>
      <x:c r="DHN5886" s="248"/>
      <x:c r="DHO5886" s="248"/>
      <x:c r="DHP5886" s="248"/>
      <x:c r="DHQ5886" s="248"/>
      <x:c r="DHR5886" s="248"/>
      <x:c r="DHS5886" s="248"/>
      <x:c r="DHT5886" s="248"/>
      <x:c r="DHU5886" s="248"/>
      <x:c r="DHV5886" s="248"/>
      <x:c r="DHW5886" s="248"/>
      <x:c r="DHX5886" s="248"/>
      <x:c r="DHY5886" s="248"/>
      <x:c r="DHZ5886" s="248"/>
      <x:c r="DIA5886" s="248"/>
      <x:c r="DIB5886" s="248"/>
      <x:c r="DIC5886" s="248"/>
      <x:c r="DID5886" s="248"/>
      <x:c r="DIE5886" s="248"/>
      <x:c r="DIF5886" s="248"/>
      <x:c r="DIG5886" s="248"/>
      <x:c r="DIH5886" s="248"/>
      <x:c r="DII5886" s="248"/>
      <x:c r="DIJ5886" s="248"/>
      <x:c r="DIK5886" s="248"/>
      <x:c r="DIL5886" s="248"/>
      <x:c r="DIM5886" s="248"/>
      <x:c r="DIN5886" s="248"/>
      <x:c r="DIO5886" s="248"/>
      <x:c r="DIP5886" s="248"/>
      <x:c r="DIQ5886" s="248"/>
      <x:c r="DIR5886" s="248"/>
      <x:c r="DIS5886" s="248"/>
      <x:c r="DIT5886" s="248"/>
      <x:c r="DIU5886" s="248"/>
      <x:c r="DIV5886" s="248"/>
      <x:c r="DIW5886" s="248"/>
      <x:c r="DIX5886" s="248"/>
      <x:c r="DIY5886" s="248"/>
      <x:c r="DIZ5886" s="248"/>
      <x:c r="DJA5886" s="248"/>
      <x:c r="DJB5886" s="248"/>
      <x:c r="DJC5886" s="248"/>
      <x:c r="DJD5886" s="248"/>
      <x:c r="DJE5886" s="248"/>
      <x:c r="DJF5886" s="248"/>
      <x:c r="DJG5886" s="248"/>
      <x:c r="DJH5886" s="248"/>
      <x:c r="DJI5886" s="248"/>
      <x:c r="DJJ5886" s="248"/>
      <x:c r="DJK5886" s="248"/>
      <x:c r="DJL5886" s="248"/>
      <x:c r="DJM5886" s="248"/>
      <x:c r="DJN5886" s="248"/>
      <x:c r="DJO5886" s="248"/>
      <x:c r="DJP5886" s="248"/>
      <x:c r="DJQ5886" s="248"/>
      <x:c r="DJR5886" s="248"/>
      <x:c r="DJS5886" s="248"/>
      <x:c r="DJT5886" s="248"/>
      <x:c r="DJU5886" s="248"/>
      <x:c r="DJV5886" s="248"/>
      <x:c r="DJW5886" s="248"/>
      <x:c r="DJX5886" s="248"/>
      <x:c r="DJY5886" s="248"/>
      <x:c r="DJZ5886" s="248"/>
      <x:c r="DKA5886" s="248"/>
      <x:c r="DKB5886" s="248"/>
      <x:c r="DKC5886" s="248"/>
      <x:c r="DKD5886" s="248"/>
      <x:c r="DKE5886" s="248"/>
      <x:c r="DKF5886" s="248"/>
      <x:c r="DKG5886" s="248"/>
      <x:c r="DKH5886" s="248"/>
      <x:c r="DKI5886" s="248"/>
      <x:c r="DKJ5886" s="248"/>
      <x:c r="DKK5886" s="248"/>
      <x:c r="DKL5886" s="248"/>
      <x:c r="DKM5886" s="248"/>
      <x:c r="DKN5886" s="248"/>
      <x:c r="DKO5886" s="248"/>
      <x:c r="DKP5886" s="248"/>
      <x:c r="DKQ5886" s="248"/>
      <x:c r="DKR5886" s="248"/>
      <x:c r="DKS5886" s="248"/>
      <x:c r="DKT5886" s="248"/>
      <x:c r="DKU5886" s="248"/>
      <x:c r="DKV5886" s="248"/>
      <x:c r="DKW5886" s="248"/>
      <x:c r="DKX5886" s="248"/>
      <x:c r="DKY5886" s="248"/>
      <x:c r="DKZ5886" s="248"/>
      <x:c r="DLA5886" s="248"/>
      <x:c r="DLB5886" s="248"/>
      <x:c r="DLC5886" s="248"/>
      <x:c r="DLD5886" s="248"/>
      <x:c r="DLE5886" s="248"/>
      <x:c r="DLF5886" s="248"/>
      <x:c r="DLG5886" s="248"/>
      <x:c r="DLH5886" s="248"/>
      <x:c r="DLI5886" s="248"/>
      <x:c r="DLJ5886" s="248"/>
      <x:c r="DLK5886" s="248"/>
      <x:c r="DLL5886" s="248"/>
      <x:c r="DLM5886" s="248"/>
      <x:c r="DLN5886" s="248"/>
      <x:c r="DLO5886" s="248"/>
      <x:c r="DLP5886" s="248"/>
      <x:c r="DLQ5886" s="248"/>
      <x:c r="DLR5886" s="248"/>
      <x:c r="DLS5886" s="248"/>
      <x:c r="DLT5886" s="248"/>
      <x:c r="DLU5886" s="248"/>
      <x:c r="DLV5886" s="248"/>
      <x:c r="DLW5886" s="248"/>
      <x:c r="DLX5886" s="248"/>
      <x:c r="DLY5886" s="248"/>
      <x:c r="DLZ5886" s="248"/>
      <x:c r="DMA5886" s="248"/>
      <x:c r="DMB5886" s="248"/>
      <x:c r="DMC5886" s="248"/>
      <x:c r="DMD5886" s="248"/>
      <x:c r="DME5886" s="248"/>
      <x:c r="DMF5886" s="248"/>
      <x:c r="DMG5886" s="248"/>
      <x:c r="DMH5886" s="248"/>
      <x:c r="DMI5886" s="248"/>
      <x:c r="DMJ5886" s="248"/>
      <x:c r="DMK5886" s="248"/>
      <x:c r="DML5886" s="248"/>
      <x:c r="DMM5886" s="248"/>
      <x:c r="DMN5886" s="248"/>
      <x:c r="DMO5886" s="248"/>
      <x:c r="DMP5886" s="248"/>
      <x:c r="DMQ5886" s="248"/>
      <x:c r="DMR5886" s="248"/>
      <x:c r="DMS5886" s="248"/>
      <x:c r="DMT5886" s="248"/>
      <x:c r="DMU5886" s="248"/>
      <x:c r="DMV5886" s="248"/>
      <x:c r="DMW5886" s="248"/>
      <x:c r="DMX5886" s="248"/>
      <x:c r="DMY5886" s="248"/>
      <x:c r="DMZ5886" s="248"/>
      <x:c r="DNA5886" s="248"/>
      <x:c r="DNB5886" s="248"/>
      <x:c r="DNC5886" s="248"/>
      <x:c r="DND5886" s="248"/>
      <x:c r="DNE5886" s="248"/>
      <x:c r="DNF5886" s="248"/>
      <x:c r="DNG5886" s="248"/>
      <x:c r="DNH5886" s="248"/>
      <x:c r="DNI5886" s="248"/>
      <x:c r="DNJ5886" s="248"/>
      <x:c r="DNK5886" s="248"/>
      <x:c r="DNL5886" s="248"/>
      <x:c r="DNM5886" s="248"/>
      <x:c r="DNN5886" s="248"/>
      <x:c r="DNO5886" s="248"/>
      <x:c r="DNP5886" s="248"/>
      <x:c r="DNQ5886" s="248"/>
      <x:c r="DNR5886" s="248"/>
      <x:c r="DNS5886" s="248"/>
      <x:c r="DNT5886" s="248"/>
      <x:c r="DNU5886" s="248"/>
      <x:c r="DNV5886" s="248"/>
      <x:c r="DNW5886" s="248"/>
      <x:c r="DNX5886" s="248"/>
      <x:c r="DNY5886" s="248"/>
      <x:c r="DNZ5886" s="248"/>
      <x:c r="DOA5886" s="248"/>
      <x:c r="DOB5886" s="248"/>
      <x:c r="DOC5886" s="248"/>
      <x:c r="DOD5886" s="248"/>
      <x:c r="DOE5886" s="248"/>
      <x:c r="DOF5886" s="248"/>
      <x:c r="DOG5886" s="248"/>
      <x:c r="DOH5886" s="248"/>
      <x:c r="DOI5886" s="248"/>
      <x:c r="DOJ5886" s="248"/>
      <x:c r="DOK5886" s="248"/>
      <x:c r="DOL5886" s="248"/>
      <x:c r="DOM5886" s="248"/>
      <x:c r="DON5886" s="248"/>
      <x:c r="DOO5886" s="248"/>
      <x:c r="DOP5886" s="248"/>
      <x:c r="DOQ5886" s="248"/>
      <x:c r="DOR5886" s="248"/>
      <x:c r="DOS5886" s="248"/>
      <x:c r="DOT5886" s="248"/>
      <x:c r="DOU5886" s="248"/>
      <x:c r="DOV5886" s="248"/>
      <x:c r="DOW5886" s="248"/>
      <x:c r="DOX5886" s="248"/>
      <x:c r="DOY5886" s="248"/>
      <x:c r="DOZ5886" s="248"/>
      <x:c r="DPA5886" s="248"/>
      <x:c r="DPB5886" s="248"/>
      <x:c r="DPC5886" s="248"/>
      <x:c r="DPD5886" s="248"/>
      <x:c r="DPE5886" s="248"/>
      <x:c r="DPF5886" s="248"/>
      <x:c r="DPG5886" s="248"/>
      <x:c r="DPH5886" s="248"/>
      <x:c r="DPI5886" s="248"/>
      <x:c r="DPJ5886" s="248"/>
      <x:c r="DPK5886" s="248"/>
      <x:c r="DPL5886" s="248"/>
      <x:c r="DPM5886" s="248"/>
      <x:c r="DPN5886" s="248"/>
      <x:c r="DPO5886" s="248"/>
      <x:c r="DPP5886" s="248"/>
      <x:c r="DPQ5886" s="248"/>
      <x:c r="DPR5886" s="248"/>
      <x:c r="DPS5886" s="248"/>
      <x:c r="DPT5886" s="248"/>
      <x:c r="DPU5886" s="248"/>
      <x:c r="DPV5886" s="248"/>
      <x:c r="DPW5886" s="248"/>
      <x:c r="DPX5886" s="248"/>
      <x:c r="DPY5886" s="248"/>
      <x:c r="DPZ5886" s="248"/>
      <x:c r="DQA5886" s="248"/>
      <x:c r="DQB5886" s="248"/>
      <x:c r="DQC5886" s="248"/>
      <x:c r="DQD5886" s="248"/>
      <x:c r="DQE5886" s="248"/>
      <x:c r="DQF5886" s="248"/>
      <x:c r="DQG5886" s="248"/>
      <x:c r="DQH5886" s="248"/>
      <x:c r="DQI5886" s="248"/>
      <x:c r="DQJ5886" s="248"/>
      <x:c r="DQK5886" s="248"/>
      <x:c r="DQL5886" s="248"/>
      <x:c r="DQM5886" s="248"/>
      <x:c r="DQN5886" s="248"/>
      <x:c r="DQO5886" s="248"/>
      <x:c r="DQP5886" s="248"/>
      <x:c r="DQQ5886" s="248"/>
      <x:c r="DQR5886" s="248"/>
      <x:c r="DQS5886" s="248"/>
      <x:c r="DQT5886" s="248"/>
      <x:c r="DQU5886" s="248"/>
      <x:c r="DQV5886" s="248"/>
      <x:c r="DQW5886" s="248"/>
      <x:c r="DQX5886" s="248"/>
      <x:c r="DQY5886" s="248"/>
      <x:c r="DQZ5886" s="248"/>
      <x:c r="DRA5886" s="248"/>
      <x:c r="DRB5886" s="248"/>
      <x:c r="DRC5886" s="248"/>
      <x:c r="DRD5886" s="248"/>
      <x:c r="DRE5886" s="248"/>
      <x:c r="DRF5886" s="248"/>
      <x:c r="DRG5886" s="248"/>
      <x:c r="DRH5886" s="248"/>
      <x:c r="DRI5886" s="248"/>
      <x:c r="DRJ5886" s="248"/>
      <x:c r="DRK5886" s="248"/>
      <x:c r="DRL5886" s="248"/>
      <x:c r="DRM5886" s="248"/>
      <x:c r="DRN5886" s="248"/>
      <x:c r="DRO5886" s="248"/>
      <x:c r="DRP5886" s="248"/>
      <x:c r="DRQ5886" s="248"/>
      <x:c r="DRR5886" s="248"/>
      <x:c r="DRS5886" s="248"/>
      <x:c r="DRT5886" s="248"/>
      <x:c r="DRU5886" s="248"/>
      <x:c r="DRV5886" s="248"/>
      <x:c r="DRW5886" s="248"/>
      <x:c r="DRX5886" s="248"/>
      <x:c r="DRY5886" s="248"/>
      <x:c r="DRZ5886" s="248"/>
      <x:c r="DSA5886" s="248"/>
      <x:c r="DSB5886" s="248"/>
      <x:c r="DSC5886" s="248"/>
      <x:c r="DSD5886" s="248"/>
      <x:c r="DSE5886" s="248"/>
      <x:c r="DSF5886" s="248"/>
      <x:c r="DSG5886" s="248"/>
      <x:c r="DSH5886" s="248"/>
      <x:c r="DSI5886" s="248"/>
      <x:c r="DSJ5886" s="248"/>
      <x:c r="DSK5886" s="248"/>
      <x:c r="DSL5886" s="248"/>
      <x:c r="DSM5886" s="248"/>
      <x:c r="DSN5886" s="248"/>
      <x:c r="DSO5886" s="248"/>
      <x:c r="DSP5886" s="248"/>
      <x:c r="DSQ5886" s="248"/>
      <x:c r="DSR5886" s="248"/>
      <x:c r="DSS5886" s="248"/>
      <x:c r="DST5886" s="248"/>
      <x:c r="DSU5886" s="248"/>
      <x:c r="DSV5886" s="248"/>
      <x:c r="DSW5886" s="248"/>
      <x:c r="DSX5886" s="248"/>
      <x:c r="DSY5886" s="248"/>
      <x:c r="DSZ5886" s="248"/>
      <x:c r="DTA5886" s="248"/>
      <x:c r="DTB5886" s="248"/>
      <x:c r="DTC5886" s="248"/>
      <x:c r="DTD5886" s="248"/>
      <x:c r="DTE5886" s="248"/>
      <x:c r="DTF5886" s="248"/>
      <x:c r="DTG5886" s="248"/>
      <x:c r="DTH5886" s="248"/>
      <x:c r="DTI5886" s="248"/>
      <x:c r="DTJ5886" s="248"/>
      <x:c r="DTK5886" s="248"/>
      <x:c r="DTL5886" s="248"/>
      <x:c r="DTM5886" s="248"/>
      <x:c r="DTN5886" s="248"/>
      <x:c r="DTO5886" s="248"/>
      <x:c r="DTP5886" s="248"/>
      <x:c r="DTQ5886" s="248"/>
      <x:c r="DTR5886" s="248"/>
      <x:c r="DTS5886" s="248"/>
      <x:c r="DTT5886" s="248"/>
      <x:c r="DTU5886" s="248"/>
      <x:c r="DTV5886" s="248"/>
      <x:c r="DTW5886" s="248"/>
      <x:c r="DTX5886" s="248"/>
      <x:c r="DTY5886" s="248"/>
      <x:c r="DTZ5886" s="248"/>
      <x:c r="DUA5886" s="248"/>
      <x:c r="DUB5886" s="248"/>
      <x:c r="DUC5886" s="248"/>
      <x:c r="DUD5886" s="248"/>
      <x:c r="DUE5886" s="248"/>
      <x:c r="DUF5886" s="248"/>
      <x:c r="DUG5886" s="248"/>
      <x:c r="DUH5886" s="248"/>
      <x:c r="DUI5886" s="248"/>
      <x:c r="DUJ5886" s="248"/>
      <x:c r="DUK5886" s="248"/>
      <x:c r="DUL5886" s="248"/>
      <x:c r="DUM5886" s="248"/>
      <x:c r="DUN5886" s="248"/>
      <x:c r="DUO5886" s="248"/>
      <x:c r="DUP5886" s="248"/>
      <x:c r="DUQ5886" s="248"/>
      <x:c r="DUR5886" s="248"/>
      <x:c r="DUS5886" s="248"/>
      <x:c r="DUT5886" s="248"/>
      <x:c r="DUU5886" s="248"/>
      <x:c r="DUV5886" s="248"/>
      <x:c r="DUW5886" s="248"/>
      <x:c r="DUX5886" s="248"/>
      <x:c r="DUY5886" s="248"/>
      <x:c r="DUZ5886" s="248"/>
      <x:c r="DVA5886" s="248"/>
      <x:c r="DVB5886" s="248"/>
      <x:c r="DVC5886" s="248"/>
      <x:c r="DVD5886" s="248"/>
      <x:c r="DVE5886" s="248"/>
      <x:c r="DVF5886" s="248"/>
      <x:c r="DVG5886" s="248"/>
      <x:c r="DVH5886" s="248"/>
      <x:c r="DVI5886" s="248"/>
      <x:c r="DVJ5886" s="248"/>
      <x:c r="DVK5886" s="248"/>
      <x:c r="DVL5886" s="248"/>
      <x:c r="DVM5886" s="248"/>
      <x:c r="DVN5886" s="248"/>
      <x:c r="DVO5886" s="248"/>
      <x:c r="DVP5886" s="248"/>
      <x:c r="DVQ5886" s="248"/>
      <x:c r="DVR5886" s="248"/>
      <x:c r="DVS5886" s="248"/>
      <x:c r="DVT5886" s="248"/>
      <x:c r="DVU5886" s="248"/>
      <x:c r="DVV5886" s="248"/>
      <x:c r="DVW5886" s="248"/>
      <x:c r="DVX5886" s="248"/>
      <x:c r="DVY5886" s="248"/>
      <x:c r="DVZ5886" s="248"/>
      <x:c r="DWA5886" s="248"/>
      <x:c r="DWB5886" s="248"/>
      <x:c r="DWC5886" s="248"/>
      <x:c r="DWD5886" s="248"/>
      <x:c r="DWE5886" s="248"/>
      <x:c r="DWF5886" s="248"/>
      <x:c r="DWG5886" s="248"/>
      <x:c r="DWH5886" s="248"/>
      <x:c r="DWI5886" s="248"/>
      <x:c r="DWJ5886" s="248"/>
      <x:c r="DWK5886" s="248"/>
      <x:c r="DWL5886" s="248"/>
      <x:c r="DWM5886" s="248"/>
      <x:c r="DWN5886" s="248"/>
      <x:c r="DWO5886" s="248"/>
      <x:c r="DWP5886" s="248"/>
      <x:c r="DWQ5886" s="248"/>
      <x:c r="DWR5886" s="248"/>
      <x:c r="DWS5886" s="248"/>
      <x:c r="DWT5886" s="248"/>
      <x:c r="DWU5886" s="248"/>
      <x:c r="DWV5886" s="248"/>
      <x:c r="DWW5886" s="248"/>
      <x:c r="DWX5886" s="248"/>
      <x:c r="DWY5886" s="248"/>
      <x:c r="DWZ5886" s="248"/>
      <x:c r="DXA5886" s="248"/>
      <x:c r="DXB5886" s="248"/>
      <x:c r="DXC5886" s="248"/>
      <x:c r="DXD5886" s="248"/>
      <x:c r="DXE5886" s="248"/>
      <x:c r="DXF5886" s="248"/>
      <x:c r="DXG5886" s="248"/>
      <x:c r="DXH5886" s="248"/>
      <x:c r="DXI5886" s="248"/>
      <x:c r="DXJ5886" s="248"/>
      <x:c r="DXK5886" s="248"/>
      <x:c r="DXL5886" s="248"/>
      <x:c r="DXM5886" s="248"/>
      <x:c r="DXN5886" s="248"/>
      <x:c r="DXO5886" s="248"/>
      <x:c r="DXP5886" s="248"/>
      <x:c r="DXQ5886" s="248"/>
      <x:c r="DXR5886" s="248"/>
      <x:c r="DXS5886" s="248"/>
      <x:c r="DXT5886" s="248"/>
      <x:c r="DXU5886" s="248"/>
      <x:c r="DXV5886" s="248"/>
      <x:c r="DXW5886" s="248"/>
      <x:c r="DXX5886" s="248"/>
      <x:c r="DXY5886" s="248"/>
      <x:c r="DXZ5886" s="248"/>
      <x:c r="DYA5886" s="248"/>
      <x:c r="DYB5886" s="248"/>
      <x:c r="DYC5886" s="248"/>
      <x:c r="DYD5886" s="248"/>
      <x:c r="DYE5886" s="248"/>
      <x:c r="DYF5886" s="248"/>
      <x:c r="DYG5886" s="248"/>
      <x:c r="DYH5886" s="248"/>
      <x:c r="DYI5886" s="248"/>
      <x:c r="DYJ5886" s="248"/>
      <x:c r="DYK5886" s="248"/>
      <x:c r="DYL5886" s="248"/>
      <x:c r="DYM5886" s="248"/>
      <x:c r="DYN5886" s="248"/>
      <x:c r="DYO5886" s="248"/>
      <x:c r="DYP5886" s="248"/>
      <x:c r="DYQ5886" s="248"/>
      <x:c r="DYR5886" s="248"/>
      <x:c r="DYS5886" s="248"/>
      <x:c r="DYT5886" s="248"/>
      <x:c r="DYU5886" s="248"/>
      <x:c r="DYV5886" s="248"/>
      <x:c r="DYW5886" s="248"/>
      <x:c r="DYX5886" s="248"/>
      <x:c r="DYY5886" s="248"/>
      <x:c r="DYZ5886" s="248"/>
      <x:c r="DZA5886" s="248"/>
      <x:c r="DZB5886" s="248"/>
      <x:c r="DZC5886" s="248"/>
      <x:c r="DZD5886" s="248"/>
      <x:c r="DZE5886" s="248"/>
      <x:c r="DZF5886" s="248"/>
      <x:c r="DZG5886" s="248"/>
      <x:c r="DZH5886" s="248"/>
      <x:c r="DZI5886" s="248"/>
      <x:c r="DZJ5886" s="248"/>
      <x:c r="DZK5886" s="248"/>
      <x:c r="DZL5886" s="248"/>
      <x:c r="DZM5886" s="248"/>
      <x:c r="DZN5886" s="248"/>
      <x:c r="DZO5886" s="248"/>
      <x:c r="DZP5886" s="248"/>
      <x:c r="DZQ5886" s="248"/>
      <x:c r="DZR5886" s="248"/>
      <x:c r="DZS5886" s="248"/>
      <x:c r="DZT5886" s="248"/>
      <x:c r="DZU5886" s="248"/>
      <x:c r="DZV5886" s="248"/>
      <x:c r="DZW5886" s="248"/>
      <x:c r="DZX5886" s="248"/>
      <x:c r="DZY5886" s="248"/>
      <x:c r="DZZ5886" s="248"/>
      <x:c r="EAA5886" s="248"/>
      <x:c r="EAB5886" s="248"/>
      <x:c r="EAC5886" s="248"/>
      <x:c r="EAD5886" s="248"/>
      <x:c r="EAE5886" s="248"/>
      <x:c r="EAF5886" s="248"/>
      <x:c r="EAG5886" s="248"/>
      <x:c r="EAH5886" s="248"/>
      <x:c r="EAI5886" s="248"/>
      <x:c r="EAJ5886" s="248"/>
      <x:c r="EAK5886" s="248"/>
      <x:c r="EAL5886" s="248"/>
      <x:c r="EAM5886" s="248"/>
      <x:c r="EAN5886" s="248"/>
      <x:c r="EAO5886" s="248"/>
      <x:c r="EAP5886" s="248"/>
      <x:c r="EAQ5886" s="248"/>
      <x:c r="EAR5886" s="248"/>
      <x:c r="EAS5886" s="248"/>
      <x:c r="EAT5886" s="248"/>
      <x:c r="EAU5886" s="248"/>
      <x:c r="EAV5886" s="248"/>
      <x:c r="EAW5886" s="248"/>
      <x:c r="EAX5886" s="248"/>
      <x:c r="EAY5886" s="248"/>
      <x:c r="EAZ5886" s="248"/>
      <x:c r="EBA5886" s="248"/>
      <x:c r="EBB5886" s="248"/>
      <x:c r="EBC5886" s="248"/>
      <x:c r="EBD5886" s="248"/>
      <x:c r="EBE5886" s="248"/>
      <x:c r="EBF5886" s="248"/>
      <x:c r="EBG5886" s="248"/>
      <x:c r="EBH5886" s="248"/>
      <x:c r="EBI5886" s="248"/>
      <x:c r="EBJ5886" s="248"/>
      <x:c r="EBK5886" s="248"/>
      <x:c r="EBL5886" s="248"/>
      <x:c r="EBM5886" s="248"/>
      <x:c r="EBN5886" s="248"/>
      <x:c r="EBO5886" s="248"/>
      <x:c r="EBP5886" s="248"/>
      <x:c r="EBQ5886" s="248"/>
      <x:c r="EBR5886" s="248"/>
      <x:c r="EBS5886" s="248"/>
      <x:c r="EBT5886" s="248"/>
      <x:c r="EBU5886" s="248"/>
      <x:c r="EBV5886" s="248"/>
      <x:c r="EBW5886" s="248"/>
      <x:c r="EBX5886" s="248"/>
      <x:c r="EBY5886" s="248"/>
      <x:c r="EBZ5886" s="248"/>
      <x:c r="ECA5886" s="248"/>
      <x:c r="ECB5886" s="248"/>
      <x:c r="ECC5886" s="248"/>
      <x:c r="ECD5886" s="248"/>
      <x:c r="ECE5886" s="248"/>
      <x:c r="ECF5886" s="248"/>
      <x:c r="ECG5886" s="248"/>
      <x:c r="ECH5886" s="248"/>
      <x:c r="ECI5886" s="248"/>
      <x:c r="ECJ5886" s="248"/>
      <x:c r="ECK5886" s="248"/>
      <x:c r="ECL5886" s="248"/>
      <x:c r="ECM5886" s="248"/>
      <x:c r="ECN5886" s="248"/>
      <x:c r="ECO5886" s="248"/>
      <x:c r="ECP5886" s="248"/>
      <x:c r="ECQ5886" s="248"/>
      <x:c r="ECR5886" s="248"/>
      <x:c r="ECS5886" s="248"/>
      <x:c r="ECT5886" s="248"/>
      <x:c r="ECU5886" s="248"/>
      <x:c r="ECV5886" s="248"/>
      <x:c r="ECW5886" s="248"/>
      <x:c r="ECX5886" s="248"/>
      <x:c r="ECY5886" s="248"/>
      <x:c r="ECZ5886" s="248"/>
      <x:c r="EDA5886" s="248"/>
      <x:c r="EDB5886" s="248"/>
      <x:c r="EDC5886" s="248"/>
      <x:c r="EDD5886" s="248"/>
      <x:c r="EDE5886" s="248"/>
      <x:c r="EDF5886" s="248"/>
      <x:c r="EDG5886" s="248"/>
      <x:c r="EDH5886" s="248"/>
      <x:c r="EDI5886" s="248"/>
      <x:c r="EDJ5886" s="248"/>
      <x:c r="EDK5886" s="248"/>
      <x:c r="EDL5886" s="248"/>
      <x:c r="EDM5886" s="248"/>
      <x:c r="EDN5886" s="248"/>
      <x:c r="EDO5886" s="248"/>
      <x:c r="EDP5886" s="248"/>
      <x:c r="EDQ5886" s="248"/>
      <x:c r="EDR5886" s="248"/>
      <x:c r="EDS5886" s="248"/>
      <x:c r="EDT5886" s="248"/>
      <x:c r="EDU5886" s="248"/>
      <x:c r="EDV5886" s="248"/>
      <x:c r="EDW5886" s="248"/>
      <x:c r="EDX5886" s="248"/>
      <x:c r="EDY5886" s="248"/>
      <x:c r="EDZ5886" s="248"/>
      <x:c r="EEA5886" s="248"/>
      <x:c r="EEB5886" s="248"/>
      <x:c r="EEC5886" s="248"/>
      <x:c r="EED5886" s="248"/>
      <x:c r="EEE5886" s="248"/>
      <x:c r="EEF5886" s="248"/>
      <x:c r="EEG5886" s="248"/>
      <x:c r="EEH5886" s="248"/>
      <x:c r="EEI5886" s="248"/>
      <x:c r="EEJ5886" s="248"/>
      <x:c r="EEK5886" s="248"/>
      <x:c r="EEL5886" s="248"/>
      <x:c r="EEM5886" s="248"/>
      <x:c r="EEN5886" s="248"/>
      <x:c r="EEO5886" s="248"/>
      <x:c r="EEP5886" s="248"/>
      <x:c r="EEQ5886" s="248"/>
      <x:c r="EER5886" s="248"/>
      <x:c r="EES5886" s="248"/>
      <x:c r="EET5886" s="248"/>
      <x:c r="EEU5886" s="248"/>
      <x:c r="EEV5886" s="248"/>
      <x:c r="EEW5886" s="248"/>
      <x:c r="EEX5886" s="248"/>
      <x:c r="EEY5886" s="248"/>
      <x:c r="EEZ5886" s="248"/>
      <x:c r="EFA5886" s="248"/>
      <x:c r="EFB5886" s="248"/>
      <x:c r="EFC5886" s="248"/>
      <x:c r="EFD5886" s="248"/>
      <x:c r="EFE5886" s="248"/>
      <x:c r="EFF5886" s="248"/>
      <x:c r="EFG5886" s="248"/>
      <x:c r="EFH5886" s="248"/>
      <x:c r="EFI5886" s="248"/>
      <x:c r="EFJ5886" s="248"/>
      <x:c r="EFK5886" s="248"/>
      <x:c r="EFL5886" s="248"/>
      <x:c r="EFM5886" s="248"/>
      <x:c r="EFN5886" s="248"/>
      <x:c r="EFO5886" s="248"/>
      <x:c r="EFP5886" s="248"/>
      <x:c r="EFQ5886" s="248"/>
      <x:c r="EFR5886" s="248"/>
      <x:c r="EFS5886" s="248"/>
      <x:c r="EFT5886" s="248"/>
      <x:c r="EFU5886" s="248"/>
      <x:c r="EFV5886" s="248"/>
      <x:c r="EFW5886" s="248"/>
      <x:c r="EFX5886" s="248"/>
      <x:c r="EFY5886" s="248"/>
      <x:c r="EFZ5886" s="248"/>
      <x:c r="EGA5886" s="248"/>
      <x:c r="EGB5886" s="248"/>
      <x:c r="EGC5886" s="248"/>
      <x:c r="EGD5886" s="248"/>
      <x:c r="EGE5886" s="248"/>
      <x:c r="EGF5886" s="248"/>
      <x:c r="EGG5886" s="248"/>
      <x:c r="EGH5886" s="248"/>
      <x:c r="EGI5886" s="248"/>
      <x:c r="EGJ5886" s="248"/>
      <x:c r="EGK5886" s="248"/>
      <x:c r="EGL5886" s="248"/>
      <x:c r="EGM5886" s="248"/>
      <x:c r="EGN5886" s="248"/>
      <x:c r="EGO5886" s="248"/>
      <x:c r="EGP5886" s="248"/>
      <x:c r="EGQ5886" s="248"/>
      <x:c r="EGR5886" s="248"/>
      <x:c r="EGS5886" s="248"/>
      <x:c r="EGT5886" s="248"/>
      <x:c r="EGU5886" s="248"/>
      <x:c r="EGV5886" s="248"/>
      <x:c r="EGW5886" s="248"/>
      <x:c r="EGX5886" s="248"/>
      <x:c r="EGY5886" s="248"/>
      <x:c r="EGZ5886" s="248"/>
      <x:c r="EHA5886" s="248"/>
      <x:c r="EHB5886" s="248"/>
      <x:c r="EHC5886" s="248"/>
      <x:c r="EHD5886" s="248"/>
      <x:c r="EHE5886" s="248"/>
      <x:c r="EHF5886" s="248"/>
      <x:c r="EHG5886" s="248"/>
      <x:c r="EHH5886" s="248"/>
      <x:c r="EHI5886" s="248"/>
      <x:c r="EHJ5886" s="248"/>
      <x:c r="EHK5886" s="248"/>
      <x:c r="EHL5886" s="248"/>
      <x:c r="EHM5886" s="248"/>
      <x:c r="EHN5886" s="248"/>
      <x:c r="EHO5886" s="248"/>
      <x:c r="EHP5886" s="248"/>
      <x:c r="EHQ5886" s="248"/>
      <x:c r="EHR5886" s="248"/>
      <x:c r="EHS5886" s="248"/>
      <x:c r="EHT5886" s="248"/>
      <x:c r="EHU5886" s="248"/>
      <x:c r="EHV5886" s="248"/>
      <x:c r="EHW5886" s="248"/>
      <x:c r="EHX5886" s="248"/>
      <x:c r="EHY5886" s="248"/>
      <x:c r="EHZ5886" s="248"/>
      <x:c r="EIA5886" s="248"/>
      <x:c r="EIB5886" s="248"/>
      <x:c r="EIC5886" s="248"/>
      <x:c r="EID5886" s="248"/>
      <x:c r="EIE5886" s="248"/>
      <x:c r="EIF5886" s="248"/>
      <x:c r="EIG5886" s="248"/>
      <x:c r="EIH5886" s="248"/>
      <x:c r="EII5886" s="248"/>
      <x:c r="EIJ5886" s="248"/>
      <x:c r="EIK5886" s="248"/>
      <x:c r="EIL5886" s="248"/>
      <x:c r="EIM5886" s="248"/>
      <x:c r="EIN5886" s="248"/>
      <x:c r="EIO5886" s="248"/>
      <x:c r="EIP5886" s="248"/>
      <x:c r="EIQ5886" s="248"/>
      <x:c r="EIR5886" s="248"/>
      <x:c r="EIS5886" s="248"/>
      <x:c r="EIT5886" s="248"/>
      <x:c r="EIU5886" s="248"/>
      <x:c r="EIV5886" s="248"/>
      <x:c r="EIW5886" s="248"/>
      <x:c r="EIX5886" s="248"/>
      <x:c r="EIY5886" s="248"/>
      <x:c r="EIZ5886" s="248"/>
      <x:c r="EJA5886" s="248"/>
      <x:c r="EJB5886" s="248"/>
      <x:c r="EJC5886" s="248"/>
      <x:c r="EJD5886" s="248"/>
      <x:c r="EJE5886" s="248"/>
      <x:c r="EJF5886" s="248"/>
      <x:c r="EJG5886" s="248"/>
      <x:c r="EJH5886" s="248"/>
      <x:c r="EJI5886" s="248"/>
      <x:c r="EJJ5886" s="248"/>
      <x:c r="EJK5886" s="248"/>
      <x:c r="EJL5886" s="248"/>
      <x:c r="EJM5886" s="248"/>
      <x:c r="EJN5886" s="248"/>
      <x:c r="EJO5886" s="248"/>
      <x:c r="EJP5886" s="248"/>
      <x:c r="EJQ5886" s="248"/>
      <x:c r="EJR5886" s="248"/>
      <x:c r="EJS5886" s="248"/>
      <x:c r="EJT5886" s="248"/>
      <x:c r="EJU5886" s="248"/>
      <x:c r="EJV5886" s="248"/>
      <x:c r="EJW5886" s="248"/>
      <x:c r="EJX5886" s="248"/>
      <x:c r="EJY5886" s="248"/>
      <x:c r="EJZ5886" s="248"/>
      <x:c r="EKA5886" s="248"/>
      <x:c r="EKB5886" s="248"/>
      <x:c r="EKC5886" s="248"/>
      <x:c r="EKD5886" s="248"/>
      <x:c r="EKE5886" s="248"/>
      <x:c r="EKF5886" s="248"/>
      <x:c r="EKG5886" s="248"/>
      <x:c r="EKH5886" s="248"/>
      <x:c r="EKI5886" s="248"/>
      <x:c r="EKJ5886" s="248"/>
      <x:c r="EKK5886" s="248"/>
      <x:c r="EKL5886" s="248"/>
      <x:c r="EKM5886" s="248"/>
      <x:c r="EKN5886" s="248"/>
      <x:c r="EKO5886" s="248"/>
      <x:c r="EKP5886" s="248"/>
      <x:c r="EKQ5886" s="248"/>
      <x:c r="EKR5886" s="248"/>
      <x:c r="EKS5886" s="248"/>
      <x:c r="EKT5886" s="248"/>
      <x:c r="EKU5886" s="248"/>
      <x:c r="EKV5886" s="248"/>
      <x:c r="EKW5886" s="248"/>
      <x:c r="EKX5886" s="248"/>
      <x:c r="EKY5886" s="248"/>
      <x:c r="EKZ5886" s="248"/>
      <x:c r="ELA5886" s="248"/>
      <x:c r="ELB5886" s="248"/>
      <x:c r="ELC5886" s="248"/>
      <x:c r="ELD5886" s="248"/>
      <x:c r="ELE5886" s="248"/>
      <x:c r="ELF5886" s="248"/>
      <x:c r="ELG5886" s="248"/>
      <x:c r="ELH5886" s="248"/>
      <x:c r="ELI5886" s="248"/>
      <x:c r="ELJ5886" s="248"/>
      <x:c r="ELK5886" s="248"/>
      <x:c r="ELL5886" s="248"/>
      <x:c r="ELM5886" s="248"/>
      <x:c r="ELN5886" s="248"/>
      <x:c r="ELO5886" s="248"/>
      <x:c r="ELP5886" s="248"/>
      <x:c r="ELQ5886" s="248"/>
      <x:c r="ELR5886" s="248"/>
      <x:c r="ELS5886" s="248"/>
      <x:c r="ELT5886" s="248"/>
      <x:c r="ELU5886" s="248"/>
      <x:c r="ELV5886" s="248"/>
      <x:c r="ELW5886" s="248"/>
      <x:c r="ELX5886" s="248"/>
      <x:c r="ELY5886" s="248"/>
      <x:c r="ELZ5886" s="248"/>
      <x:c r="EMA5886" s="248"/>
      <x:c r="EMB5886" s="248"/>
      <x:c r="EMC5886" s="248"/>
      <x:c r="EMD5886" s="248"/>
      <x:c r="EME5886" s="248"/>
      <x:c r="EMF5886" s="248"/>
      <x:c r="EMG5886" s="248"/>
      <x:c r="EMH5886" s="248"/>
      <x:c r="EMI5886" s="248"/>
      <x:c r="EMJ5886" s="248"/>
      <x:c r="EMK5886" s="248"/>
      <x:c r="EML5886" s="248"/>
      <x:c r="EMM5886" s="248"/>
      <x:c r="EMN5886" s="248"/>
      <x:c r="EMO5886" s="248"/>
      <x:c r="EMP5886" s="248"/>
      <x:c r="EMQ5886" s="248"/>
      <x:c r="EMR5886" s="248"/>
      <x:c r="EMS5886" s="248"/>
      <x:c r="EMT5886" s="248"/>
      <x:c r="EMU5886" s="248"/>
      <x:c r="EMV5886" s="248"/>
      <x:c r="EMW5886" s="248"/>
      <x:c r="EMX5886" s="248"/>
      <x:c r="EMY5886" s="248"/>
      <x:c r="EMZ5886" s="248"/>
      <x:c r="ENA5886" s="248"/>
      <x:c r="ENB5886" s="248"/>
      <x:c r="ENC5886" s="248"/>
      <x:c r="END5886" s="248"/>
      <x:c r="ENE5886" s="248"/>
      <x:c r="ENF5886" s="248"/>
      <x:c r="ENG5886" s="248"/>
      <x:c r="ENH5886" s="248"/>
      <x:c r="ENI5886" s="248"/>
      <x:c r="ENJ5886" s="248"/>
      <x:c r="ENK5886" s="248"/>
      <x:c r="ENL5886" s="248"/>
      <x:c r="ENM5886" s="248"/>
      <x:c r="ENN5886" s="248"/>
      <x:c r="ENO5886" s="248"/>
      <x:c r="ENP5886" s="248"/>
      <x:c r="ENQ5886" s="248"/>
      <x:c r="ENR5886" s="248"/>
      <x:c r="ENS5886" s="248"/>
      <x:c r="ENT5886" s="248"/>
      <x:c r="ENU5886" s="248"/>
      <x:c r="ENV5886" s="248"/>
      <x:c r="ENW5886" s="248"/>
      <x:c r="ENX5886" s="248"/>
      <x:c r="ENY5886" s="248"/>
      <x:c r="ENZ5886" s="248"/>
      <x:c r="EOA5886" s="248"/>
      <x:c r="EOB5886" s="248"/>
      <x:c r="EOC5886" s="248"/>
      <x:c r="EOD5886" s="248"/>
      <x:c r="EOE5886" s="248"/>
      <x:c r="EOF5886" s="248"/>
      <x:c r="EOG5886" s="248"/>
      <x:c r="EOH5886" s="248"/>
      <x:c r="EOI5886" s="248"/>
      <x:c r="EOJ5886" s="248"/>
      <x:c r="EOK5886" s="248"/>
      <x:c r="EOL5886" s="248"/>
      <x:c r="EOM5886" s="248"/>
      <x:c r="EON5886" s="248"/>
      <x:c r="EOO5886" s="248"/>
      <x:c r="EOP5886" s="248"/>
      <x:c r="EOQ5886" s="248"/>
      <x:c r="EOR5886" s="248"/>
      <x:c r="EOS5886" s="248"/>
      <x:c r="EOT5886" s="248"/>
      <x:c r="EOU5886" s="248"/>
      <x:c r="EOV5886" s="248"/>
      <x:c r="EOW5886" s="248"/>
      <x:c r="EOX5886" s="248"/>
      <x:c r="EOY5886" s="248"/>
      <x:c r="EOZ5886" s="248"/>
      <x:c r="EPA5886" s="248"/>
      <x:c r="EPB5886" s="248"/>
      <x:c r="EPC5886" s="248"/>
      <x:c r="EPD5886" s="248"/>
      <x:c r="EPE5886" s="248"/>
      <x:c r="EPF5886" s="248"/>
      <x:c r="EPG5886" s="248"/>
      <x:c r="EPH5886" s="248"/>
      <x:c r="EPI5886" s="248"/>
      <x:c r="EPJ5886" s="248"/>
      <x:c r="EPK5886" s="248"/>
      <x:c r="EPL5886" s="248"/>
      <x:c r="EPM5886" s="248"/>
      <x:c r="EPN5886" s="248"/>
      <x:c r="EPO5886" s="248"/>
      <x:c r="EPP5886" s="248"/>
      <x:c r="EPQ5886" s="248"/>
      <x:c r="EPR5886" s="248"/>
      <x:c r="EPS5886" s="248"/>
      <x:c r="EPT5886" s="248"/>
      <x:c r="EPU5886" s="248"/>
      <x:c r="EPV5886" s="248"/>
      <x:c r="EPW5886" s="248"/>
      <x:c r="EPX5886" s="248"/>
      <x:c r="EPY5886" s="248"/>
      <x:c r="EPZ5886" s="248"/>
      <x:c r="EQA5886" s="248"/>
      <x:c r="EQB5886" s="248"/>
      <x:c r="EQC5886" s="248"/>
      <x:c r="EQD5886" s="248"/>
      <x:c r="EQE5886" s="248"/>
      <x:c r="EQF5886" s="248"/>
      <x:c r="EQG5886" s="248"/>
      <x:c r="EQH5886" s="248"/>
      <x:c r="EQI5886" s="248"/>
      <x:c r="EQJ5886" s="248"/>
      <x:c r="EQK5886" s="248"/>
      <x:c r="EQL5886" s="248"/>
      <x:c r="EQM5886" s="248"/>
      <x:c r="EQN5886" s="248"/>
      <x:c r="EQO5886" s="248"/>
      <x:c r="EQP5886" s="248"/>
      <x:c r="EQQ5886" s="248"/>
      <x:c r="EQR5886" s="248"/>
      <x:c r="EQS5886" s="248"/>
      <x:c r="EQT5886" s="248"/>
      <x:c r="EQU5886" s="248"/>
      <x:c r="EQV5886" s="248"/>
      <x:c r="EQW5886" s="248"/>
      <x:c r="EQX5886" s="248"/>
      <x:c r="EQY5886" s="248"/>
      <x:c r="EQZ5886" s="248"/>
      <x:c r="ERA5886" s="248"/>
      <x:c r="ERB5886" s="248"/>
      <x:c r="ERC5886" s="248"/>
      <x:c r="ERD5886" s="248"/>
      <x:c r="ERE5886" s="248"/>
      <x:c r="ERF5886" s="248"/>
      <x:c r="ERG5886" s="248"/>
      <x:c r="ERH5886" s="248"/>
      <x:c r="ERI5886" s="248"/>
      <x:c r="ERJ5886" s="248"/>
      <x:c r="ERK5886" s="248"/>
      <x:c r="ERL5886" s="248"/>
      <x:c r="ERM5886" s="248"/>
      <x:c r="ERN5886" s="248"/>
      <x:c r="ERO5886" s="248"/>
      <x:c r="ERP5886" s="248"/>
      <x:c r="ERQ5886" s="248"/>
      <x:c r="ERR5886" s="248"/>
      <x:c r="ERS5886" s="248"/>
      <x:c r="ERT5886" s="248"/>
      <x:c r="ERU5886" s="248"/>
      <x:c r="ERV5886" s="248"/>
      <x:c r="ERW5886" s="248"/>
      <x:c r="ERX5886" s="248"/>
      <x:c r="ERY5886" s="248"/>
      <x:c r="ERZ5886" s="248"/>
      <x:c r="ESA5886" s="248"/>
      <x:c r="ESB5886" s="248"/>
      <x:c r="ESC5886" s="248"/>
      <x:c r="ESD5886" s="248"/>
      <x:c r="ESE5886" s="248"/>
      <x:c r="ESF5886" s="248"/>
      <x:c r="ESG5886" s="248"/>
      <x:c r="ESH5886" s="248"/>
      <x:c r="ESI5886" s="248"/>
      <x:c r="ESJ5886" s="248"/>
      <x:c r="ESK5886" s="248"/>
      <x:c r="ESL5886" s="248"/>
      <x:c r="ESM5886" s="248"/>
      <x:c r="ESN5886" s="248"/>
      <x:c r="ESO5886" s="248"/>
      <x:c r="ESP5886" s="248"/>
      <x:c r="ESQ5886" s="248"/>
      <x:c r="ESR5886" s="248"/>
      <x:c r="ESS5886" s="248"/>
      <x:c r="EST5886" s="248"/>
      <x:c r="ESU5886" s="248"/>
      <x:c r="ESV5886" s="248"/>
      <x:c r="ESW5886" s="248"/>
      <x:c r="ESX5886" s="248"/>
      <x:c r="ESY5886" s="248"/>
      <x:c r="ESZ5886" s="248"/>
      <x:c r="ETA5886" s="248"/>
      <x:c r="ETB5886" s="248"/>
      <x:c r="ETC5886" s="248"/>
      <x:c r="ETD5886" s="248"/>
      <x:c r="ETE5886" s="248"/>
      <x:c r="ETF5886" s="248"/>
      <x:c r="ETG5886" s="248"/>
      <x:c r="ETH5886" s="248"/>
      <x:c r="ETI5886" s="248"/>
      <x:c r="ETJ5886" s="248"/>
      <x:c r="ETK5886" s="248"/>
      <x:c r="ETL5886" s="248"/>
      <x:c r="ETM5886" s="248"/>
      <x:c r="ETN5886" s="248"/>
      <x:c r="ETO5886" s="248"/>
      <x:c r="ETP5886" s="248"/>
      <x:c r="ETQ5886" s="248"/>
      <x:c r="ETR5886" s="248"/>
      <x:c r="ETS5886" s="248"/>
      <x:c r="ETT5886" s="248"/>
      <x:c r="ETU5886" s="248"/>
      <x:c r="ETV5886" s="248"/>
      <x:c r="ETW5886" s="248"/>
      <x:c r="ETX5886" s="248"/>
      <x:c r="ETY5886" s="248"/>
      <x:c r="ETZ5886" s="248"/>
      <x:c r="EUA5886" s="248"/>
      <x:c r="EUB5886" s="248"/>
      <x:c r="EUC5886" s="248"/>
      <x:c r="EUD5886" s="248"/>
      <x:c r="EUE5886" s="248"/>
      <x:c r="EUF5886" s="248"/>
      <x:c r="EUG5886" s="248"/>
      <x:c r="EUH5886" s="248"/>
      <x:c r="EUI5886" s="248"/>
      <x:c r="EUJ5886" s="248"/>
      <x:c r="EUK5886" s="248"/>
      <x:c r="EUL5886" s="248"/>
      <x:c r="EUM5886" s="248"/>
      <x:c r="EUN5886" s="248"/>
      <x:c r="EUO5886" s="248"/>
      <x:c r="EUP5886" s="248"/>
      <x:c r="EUQ5886" s="248"/>
      <x:c r="EUR5886" s="248"/>
      <x:c r="EUS5886" s="248"/>
      <x:c r="EUT5886" s="248"/>
      <x:c r="EUU5886" s="248"/>
      <x:c r="EUV5886" s="248"/>
      <x:c r="EUW5886" s="248"/>
      <x:c r="EUX5886" s="248"/>
      <x:c r="EUY5886" s="248"/>
      <x:c r="EUZ5886" s="248"/>
      <x:c r="EVA5886" s="248"/>
      <x:c r="EVB5886" s="248"/>
      <x:c r="EVC5886" s="248"/>
      <x:c r="EVD5886" s="248"/>
      <x:c r="EVE5886" s="248"/>
      <x:c r="EVF5886" s="248"/>
      <x:c r="EVG5886" s="248"/>
      <x:c r="EVH5886" s="248"/>
      <x:c r="EVI5886" s="248"/>
      <x:c r="EVJ5886" s="248"/>
      <x:c r="EVK5886" s="248"/>
      <x:c r="EVL5886" s="248"/>
      <x:c r="EVM5886" s="248"/>
      <x:c r="EVN5886" s="248"/>
      <x:c r="EVO5886" s="248"/>
      <x:c r="EVP5886" s="248"/>
      <x:c r="EVQ5886" s="248"/>
      <x:c r="EVR5886" s="248"/>
      <x:c r="EVS5886" s="248"/>
      <x:c r="EVT5886" s="248"/>
      <x:c r="EVU5886" s="248"/>
      <x:c r="EVV5886" s="248"/>
      <x:c r="EVW5886" s="248"/>
      <x:c r="EVX5886" s="248"/>
      <x:c r="EVY5886" s="248"/>
      <x:c r="EVZ5886" s="248"/>
      <x:c r="EWA5886" s="248"/>
      <x:c r="EWB5886" s="248"/>
      <x:c r="EWC5886" s="248"/>
      <x:c r="EWD5886" s="248"/>
      <x:c r="EWE5886" s="248"/>
      <x:c r="EWF5886" s="248"/>
      <x:c r="EWG5886" s="248"/>
      <x:c r="EWH5886" s="248"/>
      <x:c r="EWI5886" s="248"/>
      <x:c r="EWJ5886" s="248"/>
      <x:c r="EWK5886" s="248"/>
      <x:c r="EWL5886" s="248"/>
      <x:c r="EWM5886" s="248"/>
      <x:c r="EWN5886" s="248"/>
      <x:c r="EWO5886" s="248"/>
      <x:c r="EWP5886" s="248"/>
      <x:c r="EWQ5886" s="248"/>
      <x:c r="EWR5886" s="248"/>
      <x:c r="EWS5886" s="248"/>
      <x:c r="EWT5886" s="248"/>
      <x:c r="EWU5886" s="248"/>
      <x:c r="EWV5886" s="248"/>
      <x:c r="EWW5886" s="248"/>
      <x:c r="EWX5886" s="248"/>
      <x:c r="EWY5886" s="248"/>
      <x:c r="EWZ5886" s="248"/>
      <x:c r="EXA5886" s="248"/>
      <x:c r="EXB5886" s="248"/>
      <x:c r="EXC5886" s="248"/>
      <x:c r="EXD5886" s="248"/>
      <x:c r="EXE5886" s="248"/>
      <x:c r="EXF5886" s="248"/>
      <x:c r="EXG5886" s="248"/>
      <x:c r="EXH5886" s="248"/>
      <x:c r="EXI5886" s="248"/>
      <x:c r="EXJ5886" s="248"/>
      <x:c r="EXK5886" s="248"/>
      <x:c r="EXL5886" s="248"/>
      <x:c r="EXM5886" s="248"/>
      <x:c r="EXN5886" s="248"/>
      <x:c r="EXO5886" s="248"/>
      <x:c r="EXP5886" s="248"/>
      <x:c r="EXQ5886" s="248"/>
      <x:c r="EXR5886" s="248"/>
      <x:c r="EXS5886" s="248"/>
      <x:c r="EXT5886" s="248"/>
      <x:c r="EXU5886" s="248"/>
      <x:c r="EXV5886" s="248"/>
      <x:c r="EXW5886" s="248"/>
      <x:c r="EXX5886" s="248"/>
      <x:c r="EXY5886" s="248"/>
      <x:c r="EXZ5886" s="248"/>
      <x:c r="EYA5886" s="248"/>
      <x:c r="EYB5886" s="248"/>
      <x:c r="EYC5886" s="248"/>
      <x:c r="EYD5886" s="248"/>
      <x:c r="EYE5886" s="248"/>
      <x:c r="EYF5886" s="248"/>
      <x:c r="EYG5886" s="248"/>
      <x:c r="EYH5886" s="248"/>
      <x:c r="EYI5886" s="248"/>
      <x:c r="EYJ5886" s="248"/>
      <x:c r="EYK5886" s="248"/>
      <x:c r="EYL5886" s="248"/>
      <x:c r="EYM5886" s="248"/>
      <x:c r="EYN5886" s="248"/>
      <x:c r="EYO5886" s="248"/>
      <x:c r="EYP5886" s="248"/>
      <x:c r="EYQ5886" s="248"/>
      <x:c r="EYR5886" s="248"/>
      <x:c r="EYS5886" s="248"/>
      <x:c r="EYT5886" s="248"/>
      <x:c r="EYU5886" s="248"/>
      <x:c r="EYV5886" s="248"/>
      <x:c r="EYW5886" s="248"/>
      <x:c r="EYX5886" s="248"/>
      <x:c r="EYY5886" s="248"/>
      <x:c r="EYZ5886" s="248"/>
      <x:c r="EZA5886" s="248"/>
      <x:c r="EZB5886" s="248"/>
      <x:c r="EZC5886" s="248"/>
      <x:c r="EZD5886" s="248"/>
      <x:c r="EZE5886" s="248"/>
      <x:c r="EZF5886" s="248"/>
      <x:c r="EZG5886" s="248"/>
      <x:c r="EZH5886" s="248"/>
      <x:c r="EZI5886" s="248"/>
      <x:c r="EZJ5886" s="248"/>
      <x:c r="EZK5886" s="248"/>
      <x:c r="EZL5886" s="248"/>
      <x:c r="EZM5886" s="248"/>
      <x:c r="EZN5886" s="248"/>
      <x:c r="EZO5886" s="248"/>
      <x:c r="EZP5886" s="248"/>
      <x:c r="EZQ5886" s="248"/>
      <x:c r="EZR5886" s="248"/>
      <x:c r="EZS5886" s="248"/>
      <x:c r="EZT5886" s="248"/>
      <x:c r="EZU5886" s="248"/>
      <x:c r="EZV5886" s="248"/>
      <x:c r="EZW5886" s="248"/>
      <x:c r="EZX5886" s="248"/>
      <x:c r="EZY5886" s="248"/>
      <x:c r="EZZ5886" s="248"/>
      <x:c r="FAA5886" s="248"/>
      <x:c r="FAB5886" s="248"/>
      <x:c r="FAC5886" s="248"/>
      <x:c r="FAD5886" s="248"/>
      <x:c r="FAE5886" s="248"/>
      <x:c r="FAF5886" s="248"/>
      <x:c r="FAG5886" s="248"/>
      <x:c r="FAH5886" s="248"/>
      <x:c r="FAI5886" s="248"/>
      <x:c r="FAJ5886" s="248"/>
      <x:c r="FAK5886" s="248"/>
      <x:c r="FAL5886" s="248"/>
      <x:c r="FAM5886" s="248"/>
      <x:c r="FAN5886" s="248"/>
      <x:c r="FAO5886" s="248"/>
      <x:c r="FAP5886" s="248"/>
      <x:c r="FAQ5886" s="248"/>
      <x:c r="FAR5886" s="248"/>
      <x:c r="FAS5886" s="248"/>
      <x:c r="FAT5886" s="248"/>
      <x:c r="FAU5886" s="248"/>
      <x:c r="FAV5886" s="248"/>
      <x:c r="FAW5886" s="248"/>
      <x:c r="FAX5886" s="248"/>
      <x:c r="FAY5886" s="248"/>
      <x:c r="FAZ5886" s="248"/>
      <x:c r="FBA5886" s="248"/>
      <x:c r="FBB5886" s="248"/>
      <x:c r="FBC5886" s="248"/>
      <x:c r="FBD5886" s="248"/>
      <x:c r="FBE5886" s="248"/>
      <x:c r="FBF5886" s="248"/>
      <x:c r="FBG5886" s="248"/>
      <x:c r="FBH5886" s="248"/>
      <x:c r="FBI5886" s="248"/>
      <x:c r="FBJ5886" s="248"/>
      <x:c r="FBK5886" s="248"/>
      <x:c r="FBL5886" s="248"/>
      <x:c r="FBM5886" s="248"/>
      <x:c r="FBN5886" s="248"/>
      <x:c r="FBO5886" s="248"/>
      <x:c r="FBP5886" s="248"/>
      <x:c r="FBQ5886" s="248"/>
      <x:c r="FBR5886" s="248"/>
      <x:c r="FBS5886" s="248"/>
      <x:c r="FBT5886" s="248"/>
      <x:c r="FBU5886" s="248"/>
      <x:c r="FBV5886" s="248"/>
      <x:c r="FBW5886" s="248"/>
      <x:c r="FBX5886" s="248"/>
      <x:c r="FBY5886" s="248"/>
      <x:c r="FBZ5886" s="248"/>
      <x:c r="FCA5886" s="248"/>
      <x:c r="FCB5886" s="248"/>
      <x:c r="FCC5886" s="248"/>
      <x:c r="FCD5886" s="248"/>
      <x:c r="FCE5886" s="248"/>
      <x:c r="FCF5886" s="248"/>
      <x:c r="FCG5886" s="248"/>
      <x:c r="FCH5886" s="248"/>
      <x:c r="FCI5886" s="248"/>
      <x:c r="FCJ5886" s="248"/>
      <x:c r="FCK5886" s="248"/>
      <x:c r="FCL5886" s="248"/>
      <x:c r="FCM5886" s="248"/>
      <x:c r="FCN5886" s="248"/>
      <x:c r="FCO5886" s="248"/>
      <x:c r="FCP5886" s="248"/>
      <x:c r="FCQ5886" s="248"/>
      <x:c r="FCR5886" s="248"/>
      <x:c r="FCS5886" s="248"/>
      <x:c r="FCT5886" s="248"/>
      <x:c r="FCU5886" s="248"/>
      <x:c r="FCV5886" s="248"/>
      <x:c r="FCW5886" s="248"/>
      <x:c r="FCX5886" s="248"/>
      <x:c r="FCY5886" s="248"/>
      <x:c r="FCZ5886" s="248"/>
      <x:c r="FDA5886" s="248"/>
      <x:c r="FDB5886" s="248"/>
      <x:c r="FDC5886" s="248"/>
      <x:c r="FDD5886" s="248"/>
      <x:c r="FDE5886" s="248"/>
      <x:c r="FDF5886" s="248"/>
      <x:c r="FDG5886" s="248"/>
      <x:c r="FDH5886" s="248"/>
      <x:c r="FDI5886" s="248"/>
      <x:c r="FDJ5886" s="248"/>
      <x:c r="FDK5886" s="248"/>
      <x:c r="FDL5886" s="248"/>
      <x:c r="FDM5886" s="248"/>
      <x:c r="FDN5886" s="248"/>
      <x:c r="FDO5886" s="248"/>
      <x:c r="FDP5886" s="248"/>
      <x:c r="FDQ5886" s="248"/>
      <x:c r="FDR5886" s="248"/>
      <x:c r="FDS5886" s="248"/>
      <x:c r="FDT5886" s="248"/>
      <x:c r="FDU5886" s="248"/>
      <x:c r="FDV5886" s="248"/>
      <x:c r="FDW5886" s="248"/>
      <x:c r="FDX5886" s="248"/>
      <x:c r="FDY5886" s="248"/>
      <x:c r="FDZ5886" s="248"/>
      <x:c r="FEA5886" s="248"/>
      <x:c r="FEB5886" s="248"/>
      <x:c r="FEC5886" s="248"/>
      <x:c r="FED5886" s="248"/>
      <x:c r="FEE5886" s="248"/>
      <x:c r="FEF5886" s="248"/>
      <x:c r="FEG5886" s="248"/>
      <x:c r="FEH5886" s="248"/>
      <x:c r="FEI5886" s="248"/>
      <x:c r="FEJ5886" s="248"/>
      <x:c r="FEK5886" s="248"/>
      <x:c r="FEL5886" s="248"/>
      <x:c r="FEM5886" s="248"/>
      <x:c r="FEN5886" s="248"/>
      <x:c r="FEO5886" s="248"/>
      <x:c r="FEP5886" s="248"/>
      <x:c r="FEQ5886" s="248"/>
      <x:c r="FER5886" s="248"/>
      <x:c r="FES5886" s="248"/>
      <x:c r="FET5886" s="248"/>
      <x:c r="FEU5886" s="248"/>
      <x:c r="FEV5886" s="248"/>
      <x:c r="FEW5886" s="248"/>
      <x:c r="FEX5886" s="248"/>
      <x:c r="FEY5886" s="248"/>
      <x:c r="FEZ5886" s="248"/>
      <x:c r="FFA5886" s="248"/>
      <x:c r="FFB5886" s="248"/>
      <x:c r="FFC5886" s="248"/>
      <x:c r="FFD5886" s="248"/>
      <x:c r="FFE5886" s="248"/>
      <x:c r="FFF5886" s="248"/>
      <x:c r="FFG5886" s="248"/>
      <x:c r="FFH5886" s="248"/>
      <x:c r="FFI5886" s="248"/>
      <x:c r="FFJ5886" s="248"/>
      <x:c r="FFK5886" s="248"/>
      <x:c r="FFL5886" s="248"/>
      <x:c r="FFM5886" s="248"/>
      <x:c r="FFN5886" s="248"/>
      <x:c r="FFO5886" s="248"/>
      <x:c r="FFP5886" s="248"/>
      <x:c r="FFQ5886" s="248"/>
      <x:c r="FFR5886" s="248"/>
      <x:c r="FFS5886" s="248"/>
      <x:c r="FFT5886" s="248"/>
      <x:c r="FFU5886" s="248"/>
      <x:c r="FFV5886" s="248"/>
      <x:c r="FFW5886" s="248"/>
      <x:c r="FFX5886" s="248"/>
      <x:c r="FFY5886" s="248"/>
      <x:c r="FFZ5886" s="248"/>
      <x:c r="FGA5886" s="248"/>
      <x:c r="FGB5886" s="248"/>
      <x:c r="FGC5886" s="248"/>
      <x:c r="FGD5886" s="248"/>
      <x:c r="FGE5886" s="248"/>
      <x:c r="FGF5886" s="248"/>
      <x:c r="FGG5886" s="248"/>
      <x:c r="FGH5886" s="248"/>
      <x:c r="FGI5886" s="248"/>
      <x:c r="FGJ5886" s="248"/>
      <x:c r="FGK5886" s="248"/>
      <x:c r="FGL5886" s="248"/>
      <x:c r="FGM5886" s="248"/>
      <x:c r="FGN5886" s="248"/>
      <x:c r="FGO5886" s="248"/>
      <x:c r="FGP5886" s="248"/>
      <x:c r="FGQ5886" s="248"/>
      <x:c r="FGR5886" s="248"/>
      <x:c r="FGS5886" s="248"/>
      <x:c r="FGT5886" s="248"/>
      <x:c r="FGU5886" s="248"/>
      <x:c r="FGV5886" s="248"/>
      <x:c r="FGW5886" s="248"/>
      <x:c r="FGX5886" s="248"/>
      <x:c r="FGY5886" s="248"/>
      <x:c r="FGZ5886" s="248"/>
      <x:c r="FHA5886" s="248"/>
      <x:c r="FHB5886" s="248"/>
      <x:c r="FHC5886" s="248"/>
      <x:c r="FHD5886" s="248"/>
      <x:c r="FHE5886" s="248"/>
      <x:c r="FHF5886" s="248"/>
      <x:c r="FHG5886" s="248"/>
      <x:c r="FHH5886" s="248"/>
      <x:c r="FHI5886" s="248"/>
      <x:c r="FHJ5886" s="248"/>
      <x:c r="FHK5886" s="248"/>
      <x:c r="FHL5886" s="248"/>
      <x:c r="FHM5886" s="248"/>
      <x:c r="FHN5886" s="248"/>
      <x:c r="FHO5886" s="248"/>
      <x:c r="FHP5886" s="248"/>
      <x:c r="FHQ5886" s="248"/>
      <x:c r="FHR5886" s="248"/>
      <x:c r="FHS5886" s="248"/>
      <x:c r="FHT5886" s="248"/>
      <x:c r="FHU5886" s="248"/>
      <x:c r="FHV5886" s="248"/>
      <x:c r="FHW5886" s="248"/>
      <x:c r="FHX5886" s="248"/>
      <x:c r="FHY5886" s="248"/>
      <x:c r="FHZ5886" s="248"/>
      <x:c r="FIA5886" s="248"/>
      <x:c r="FIB5886" s="248"/>
      <x:c r="FIC5886" s="248"/>
      <x:c r="FID5886" s="248"/>
      <x:c r="FIE5886" s="248"/>
      <x:c r="FIF5886" s="248"/>
      <x:c r="FIG5886" s="248"/>
      <x:c r="FIH5886" s="248"/>
      <x:c r="FII5886" s="248"/>
      <x:c r="FIJ5886" s="248"/>
      <x:c r="FIK5886" s="248"/>
      <x:c r="FIL5886" s="248"/>
      <x:c r="FIM5886" s="248"/>
      <x:c r="FIN5886" s="248"/>
      <x:c r="FIO5886" s="248"/>
      <x:c r="FIP5886" s="248"/>
      <x:c r="FIQ5886" s="248"/>
      <x:c r="FIR5886" s="248"/>
      <x:c r="FIS5886" s="248"/>
      <x:c r="FIT5886" s="248"/>
      <x:c r="FIU5886" s="248"/>
      <x:c r="FIV5886" s="248"/>
      <x:c r="FIW5886" s="248"/>
      <x:c r="FIX5886" s="248"/>
      <x:c r="FIY5886" s="248"/>
      <x:c r="FIZ5886" s="248"/>
      <x:c r="FJA5886" s="248"/>
      <x:c r="FJB5886" s="248"/>
      <x:c r="FJC5886" s="248"/>
      <x:c r="FJD5886" s="248"/>
      <x:c r="FJE5886" s="248"/>
      <x:c r="FJF5886" s="248"/>
      <x:c r="FJG5886" s="248"/>
      <x:c r="FJH5886" s="248"/>
      <x:c r="FJI5886" s="248"/>
      <x:c r="FJJ5886" s="248"/>
      <x:c r="FJK5886" s="248"/>
      <x:c r="FJL5886" s="248"/>
      <x:c r="FJM5886" s="248"/>
      <x:c r="FJN5886" s="248"/>
      <x:c r="FJO5886" s="248"/>
      <x:c r="FJP5886" s="248"/>
      <x:c r="FJQ5886" s="248"/>
      <x:c r="FJR5886" s="248"/>
      <x:c r="FJS5886" s="248"/>
      <x:c r="FJT5886" s="248"/>
      <x:c r="FJU5886" s="248"/>
      <x:c r="FJV5886" s="248"/>
      <x:c r="FJW5886" s="248"/>
      <x:c r="FJX5886" s="248"/>
      <x:c r="FJY5886" s="248"/>
      <x:c r="FJZ5886" s="248"/>
      <x:c r="FKA5886" s="248"/>
      <x:c r="FKB5886" s="248"/>
      <x:c r="FKC5886" s="248"/>
      <x:c r="FKD5886" s="248"/>
      <x:c r="FKE5886" s="248"/>
      <x:c r="FKF5886" s="248"/>
      <x:c r="FKG5886" s="248"/>
      <x:c r="FKH5886" s="248"/>
      <x:c r="FKI5886" s="248"/>
      <x:c r="FKJ5886" s="248"/>
      <x:c r="FKK5886" s="248"/>
      <x:c r="FKL5886" s="248"/>
      <x:c r="FKM5886" s="248"/>
      <x:c r="FKN5886" s="248"/>
      <x:c r="FKO5886" s="248"/>
      <x:c r="FKP5886" s="248"/>
      <x:c r="FKQ5886" s="248"/>
      <x:c r="FKR5886" s="248"/>
      <x:c r="FKS5886" s="248"/>
      <x:c r="FKT5886" s="248"/>
      <x:c r="FKU5886" s="248"/>
      <x:c r="FKV5886" s="248"/>
      <x:c r="FKW5886" s="248"/>
      <x:c r="FKX5886" s="248"/>
      <x:c r="FKY5886" s="248"/>
      <x:c r="FKZ5886" s="248"/>
      <x:c r="FLA5886" s="248"/>
      <x:c r="FLB5886" s="248"/>
      <x:c r="FLC5886" s="248"/>
      <x:c r="FLD5886" s="248"/>
      <x:c r="FLE5886" s="248"/>
      <x:c r="FLF5886" s="248"/>
      <x:c r="FLG5886" s="248"/>
      <x:c r="FLH5886" s="248"/>
      <x:c r="FLI5886" s="248"/>
      <x:c r="FLJ5886" s="248"/>
      <x:c r="FLK5886" s="248"/>
      <x:c r="FLL5886" s="248"/>
      <x:c r="FLM5886" s="248"/>
      <x:c r="FLN5886" s="248"/>
      <x:c r="FLO5886" s="248"/>
      <x:c r="FLP5886" s="248"/>
      <x:c r="FLQ5886" s="248"/>
      <x:c r="FLR5886" s="248"/>
      <x:c r="FLS5886" s="248"/>
      <x:c r="FLT5886" s="248"/>
      <x:c r="FLU5886" s="248"/>
      <x:c r="FLV5886" s="248"/>
      <x:c r="FLW5886" s="248"/>
      <x:c r="FLX5886" s="248"/>
      <x:c r="FLY5886" s="248"/>
      <x:c r="FLZ5886" s="248"/>
      <x:c r="FMA5886" s="248"/>
      <x:c r="FMB5886" s="248"/>
      <x:c r="FMC5886" s="248"/>
      <x:c r="FMD5886" s="248"/>
      <x:c r="FME5886" s="248"/>
      <x:c r="FMF5886" s="248"/>
      <x:c r="FMG5886" s="248"/>
      <x:c r="FMH5886" s="248"/>
      <x:c r="FMI5886" s="248"/>
      <x:c r="FMJ5886" s="248"/>
      <x:c r="FMK5886" s="248"/>
      <x:c r="FML5886" s="248"/>
      <x:c r="FMM5886" s="248"/>
      <x:c r="FMN5886" s="248"/>
      <x:c r="FMO5886" s="248"/>
      <x:c r="FMP5886" s="248"/>
      <x:c r="FMQ5886" s="248"/>
      <x:c r="FMR5886" s="248"/>
      <x:c r="FMS5886" s="248"/>
      <x:c r="FMT5886" s="248"/>
      <x:c r="FMU5886" s="248"/>
      <x:c r="FMV5886" s="248"/>
      <x:c r="FMW5886" s="248"/>
      <x:c r="FMX5886" s="248"/>
      <x:c r="FMY5886" s="248"/>
      <x:c r="FMZ5886" s="248"/>
      <x:c r="FNA5886" s="248"/>
      <x:c r="FNB5886" s="248"/>
      <x:c r="FNC5886" s="248"/>
      <x:c r="FND5886" s="248"/>
      <x:c r="FNE5886" s="248"/>
      <x:c r="FNF5886" s="248"/>
      <x:c r="FNG5886" s="248"/>
      <x:c r="FNH5886" s="248"/>
      <x:c r="FNI5886" s="248"/>
      <x:c r="FNJ5886" s="248"/>
      <x:c r="FNK5886" s="248"/>
      <x:c r="FNL5886" s="248"/>
      <x:c r="FNM5886" s="248"/>
      <x:c r="FNN5886" s="248"/>
      <x:c r="FNO5886" s="248"/>
      <x:c r="FNP5886" s="248"/>
      <x:c r="FNQ5886" s="248"/>
      <x:c r="FNR5886" s="248"/>
      <x:c r="FNS5886" s="248"/>
      <x:c r="FNT5886" s="248"/>
      <x:c r="FNU5886" s="248"/>
      <x:c r="FNV5886" s="248"/>
      <x:c r="FNW5886" s="248"/>
      <x:c r="FNX5886" s="248"/>
      <x:c r="FNY5886" s="248"/>
      <x:c r="FNZ5886" s="248"/>
      <x:c r="FOA5886" s="248"/>
      <x:c r="FOB5886" s="248"/>
      <x:c r="FOC5886" s="248"/>
      <x:c r="FOD5886" s="248"/>
      <x:c r="FOE5886" s="248"/>
      <x:c r="FOF5886" s="248"/>
      <x:c r="FOG5886" s="248"/>
      <x:c r="FOH5886" s="248"/>
      <x:c r="FOI5886" s="248"/>
      <x:c r="FOJ5886" s="248"/>
      <x:c r="FOK5886" s="248"/>
      <x:c r="FOL5886" s="248"/>
      <x:c r="FOM5886" s="248"/>
      <x:c r="FON5886" s="248"/>
      <x:c r="FOO5886" s="248"/>
      <x:c r="FOP5886" s="248"/>
      <x:c r="FOQ5886" s="248"/>
      <x:c r="FOR5886" s="248"/>
      <x:c r="FOS5886" s="248"/>
      <x:c r="FOT5886" s="248"/>
      <x:c r="FOU5886" s="248"/>
      <x:c r="FOV5886" s="248"/>
      <x:c r="FOW5886" s="248"/>
      <x:c r="FOX5886" s="248"/>
      <x:c r="FOY5886" s="248"/>
      <x:c r="FOZ5886" s="248"/>
      <x:c r="FPA5886" s="248"/>
      <x:c r="FPB5886" s="248"/>
      <x:c r="FPC5886" s="248"/>
      <x:c r="FPD5886" s="248"/>
      <x:c r="FPE5886" s="248"/>
      <x:c r="FPF5886" s="248"/>
      <x:c r="FPG5886" s="248"/>
      <x:c r="FPH5886" s="248"/>
      <x:c r="FPI5886" s="248"/>
      <x:c r="FPJ5886" s="248"/>
      <x:c r="FPK5886" s="248"/>
      <x:c r="FPL5886" s="248"/>
      <x:c r="FPM5886" s="248"/>
      <x:c r="FPN5886" s="248"/>
      <x:c r="FPO5886" s="248"/>
      <x:c r="FPP5886" s="248"/>
      <x:c r="FPQ5886" s="248"/>
      <x:c r="FPR5886" s="248"/>
      <x:c r="FPS5886" s="248"/>
      <x:c r="FPT5886" s="248"/>
      <x:c r="FPU5886" s="248"/>
      <x:c r="FPV5886" s="248"/>
      <x:c r="FPW5886" s="248"/>
      <x:c r="FPX5886" s="248"/>
      <x:c r="FPY5886" s="248"/>
      <x:c r="FPZ5886" s="248"/>
      <x:c r="FQA5886" s="248"/>
      <x:c r="FQB5886" s="248"/>
      <x:c r="FQC5886" s="248"/>
      <x:c r="FQD5886" s="248"/>
      <x:c r="FQE5886" s="248"/>
      <x:c r="FQF5886" s="248"/>
      <x:c r="FQG5886" s="248"/>
      <x:c r="FQH5886" s="248"/>
      <x:c r="FQI5886" s="248"/>
      <x:c r="FQJ5886" s="248"/>
      <x:c r="FQK5886" s="248"/>
      <x:c r="FQL5886" s="248"/>
      <x:c r="FQM5886" s="248"/>
      <x:c r="FQN5886" s="248"/>
      <x:c r="FQO5886" s="248"/>
      <x:c r="FQP5886" s="248"/>
      <x:c r="FQQ5886" s="248"/>
      <x:c r="FQR5886" s="248"/>
      <x:c r="FQS5886" s="248"/>
      <x:c r="FQT5886" s="248"/>
      <x:c r="FQU5886" s="248"/>
      <x:c r="FQV5886" s="248"/>
      <x:c r="FQW5886" s="248"/>
      <x:c r="FQX5886" s="248"/>
      <x:c r="FQY5886" s="248"/>
      <x:c r="FQZ5886" s="248"/>
      <x:c r="FRA5886" s="248"/>
      <x:c r="FRB5886" s="248"/>
      <x:c r="FRC5886" s="248"/>
      <x:c r="FRD5886" s="248"/>
      <x:c r="FRE5886" s="248"/>
      <x:c r="FRF5886" s="248"/>
      <x:c r="FRG5886" s="248"/>
      <x:c r="FRH5886" s="248"/>
      <x:c r="FRI5886" s="248"/>
      <x:c r="FRJ5886" s="248"/>
      <x:c r="FRK5886" s="248"/>
      <x:c r="FRL5886" s="248"/>
      <x:c r="FRM5886" s="248"/>
      <x:c r="FRN5886" s="248"/>
      <x:c r="FRO5886" s="248"/>
      <x:c r="FRP5886" s="248"/>
      <x:c r="FRQ5886" s="248"/>
      <x:c r="FRR5886" s="248"/>
      <x:c r="FRS5886" s="248"/>
      <x:c r="FRT5886" s="248"/>
      <x:c r="FRU5886" s="248"/>
      <x:c r="FRV5886" s="248"/>
      <x:c r="FRW5886" s="248"/>
      <x:c r="FRX5886" s="248"/>
      <x:c r="FRY5886" s="248"/>
      <x:c r="FRZ5886" s="248"/>
      <x:c r="FSA5886" s="248"/>
      <x:c r="FSB5886" s="248"/>
      <x:c r="FSC5886" s="248"/>
      <x:c r="FSD5886" s="248"/>
      <x:c r="FSE5886" s="248"/>
      <x:c r="FSF5886" s="248"/>
      <x:c r="FSG5886" s="248"/>
      <x:c r="FSH5886" s="248"/>
      <x:c r="FSI5886" s="248"/>
      <x:c r="FSJ5886" s="248"/>
      <x:c r="FSK5886" s="248"/>
      <x:c r="FSL5886" s="248"/>
      <x:c r="FSM5886" s="248"/>
      <x:c r="FSN5886" s="248"/>
      <x:c r="FSO5886" s="248"/>
      <x:c r="FSP5886" s="248"/>
      <x:c r="FSQ5886" s="248"/>
      <x:c r="FSR5886" s="248"/>
      <x:c r="FSS5886" s="248"/>
      <x:c r="FST5886" s="248"/>
      <x:c r="FSU5886" s="248"/>
      <x:c r="FSV5886" s="248"/>
      <x:c r="FSW5886" s="248"/>
      <x:c r="FSX5886" s="248"/>
      <x:c r="FSY5886" s="248"/>
      <x:c r="FSZ5886" s="248"/>
      <x:c r="FTA5886" s="248"/>
      <x:c r="FTB5886" s="248"/>
      <x:c r="FTC5886" s="248"/>
      <x:c r="FTD5886" s="248"/>
      <x:c r="FTE5886" s="248"/>
      <x:c r="FTF5886" s="248"/>
      <x:c r="FTG5886" s="248"/>
      <x:c r="FTH5886" s="248"/>
      <x:c r="FTI5886" s="248"/>
      <x:c r="FTJ5886" s="248"/>
      <x:c r="FTK5886" s="248"/>
      <x:c r="FTL5886" s="248"/>
      <x:c r="FTM5886" s="248"/>
      <x:c r="FTN5886" s="248"/>
      <x:c r="FTO5886" s="248"/>
      <x:c r="FTP5886" s="248"/>
      <x:c r="FTQ5886" s="248"/>
      <x:c r="FTR5886" s="248"/>
      <x:c r="FTS5886" s="248"/>
      <x:c r="FTT5886" s="248"/>
      <x:c r="FTU5886" s="248"/>
      <x:c r="FTV5886" s="248"/>
      <x:c r="FTW5886" s="248"/>
      <x:c r="FTX5886" s="248"/>
      <x:c r="FTY5886" s="248"/>
      <x:c r="FTZ5886" s="248"/>
      <x:c r="FUA5886" s="248"/>
      <x:c r="FUB5886" s="248"/>
      <x:c r="FUC5886" s="248"/>
      <x:c r="FUD5886" s="248"/>
      <x:c r="FUE5886" s="248"/>
      <x:c r="FUF5886" s="248"/>
      <x:c r="FUG5886" s="248"/>
      <x:c r="FUH5886" s="248"/>
      <x:c r="FUI5886" s="248"/>
      <x:c r="FUJ5886" s="248"/>
      <x:c r="FUK5886" s="248"/>
      <x:c r="FUL5886" s="248"/>
      <x:c r="FUM5886" s="248"/>
      <x:c r="FUN5886" s="248"/>
      <x:c r="FUO5886" s="248"/>
      <x:c r="FUP5886" s="248"/>
      <x:c r="FUQ5886" s="248"/>
      <x:c r="FUR5886" s="248"/>
      <x:c r="FUS5886" s="248"/>
      <x:c r="FUT5886" s="248"/>
      <x:c r="FUU5886" s="248"/>
      <x:c r="FUV5886" s="248"/>
      <x:c r="FUW5886" s="248"/>
      <x:c r="FUX5886" s="248"/>
      <x:c r="FUY5886" s="248"/>
      <x:c r="FUZ5886" s="248"/>
      <x:c r="FVA5886" s="248"/>
      <x:c r="FVB5886" s="248"/>
      <x:c r="FVC5886" s="248"/>
      <x:c r="FVD5886" s="248"/>
      <x:c r="FVE5886" s="248"/>
      <x:c r="FVF5886" s="248"/>
      <x:c r="FVG5886" s="248"/>
      <x:c r="FVH5886" s="248"/>
      <x:c r="FVI5886" s="248"/>
      <x:c r="FVJ5886" s="248"/>
      <x:c r="FVK5886" s="248"/>
      <x:c r="FVL5886" s="248"/>
      <x:c r="FVM5886" s="248"/>
      <x:c r="FVN5886" s="248"/>
      <x:c r="FVO5886" s="248"/>
      <x:c r="FVP5886" s="248"/>
      <x:c r="FVQ5886" s="248"/>
      <x:c r="FVR5886" s="248"/>
      <x:c r="FVS5886" s="248"/>
      <x:c r="FVT5886" s="248"/>
      <x:c r="FVU5886" s="248"/>
      <x:c r="FVV5886" s="248"/>
      <x:c r="FVW5886" s="248"/>
      <x:c r="FVX5886" s="248"/>
      <x:c r="FVY5886" s="248"/>
      <x:c r="FVZ5886" s="248"/>
      <x:c r="FWA5886" s="248"/>
      <x:c r="FWB5886" s="248"/>
      <x:c r="FWC5886" s="248"/>
      <x:c r="FWD5886" s="248"/>
      <x:c r="FWE5886" s="248"/>
      <x:c r="FWF5886" s="248"/>
      <x:c r="FWG5886" s="248"/>
      <x:c r="FWH5886" s="248"/>
      <x:c r="FWI5886" s="248"/>
      <x:c r="FWJ5886" s="248"/>
      <x:c r="FWK5886" s="248"/>
      <x:c r="FWL5886" s="248"/>
      <x:c r="FWM5886" s="248"/>
      <x:c r="FWN5886" s="248"/>
      <x:c r="FWO5886" s="248"/>
      <x:c r="FWP5886" s="248"/>
      <x:c r="FWQ5886" s="248"/>
      <x:c r="FWR5886" s="248"/>
      <x:c r="FWS5886" s="248"/>
      <x:c r="FWT5886" s="248"/>
      <x:c r="FWU5886" s="248"/>
      <x:c r="FWV5886" s="248"/>
      <x:c r="FWW5886" s="248"/>
      <x:c r="FWX5886" s="248"/>
      <x:c r="FWY5886" s="248"/>
      <x:c r="FWZ5886" s="248"/>
      <x:c r="FXA5886" s="248"/>
      <x:c r="FXB5886" s="248"/>
      <x:c r="FXC5886" s="248"/>
      <x:c r="FXD5886" s="248"/>
      <x:c r="FXE5886" s="248"/>
      <x:c r="FXF5886" s="248"/>
      <x:c r="FXG5886" s="248"/>
      <x:c r="FXH5886" s="248"/>
      <x:c r="FXI5886" s="248"/>
      <x:c r="FXJ5886" s="248"/>
      <x:c r="FXK5886" s="248"/>
      <x:c r="FXL5886" s="248"/>
      <x:c r="FXM5886" s="248"/>
      <x:c r="FXN5886" s="248"/>
      <x:c r="FXO5886" s="248"/>
      <x:c r="FXP5886" s="248"/>
      <x:c r="FXQ5886" s="248"/>
      <x:c r="FXR5886" s="248"/>
      <x:c r="FXS5886" s="248"/>
      <x:c r="FXT5886" s="248"/>
      <x:c r="FXU5886" s="248"/>
      <x:c r="FXV5886" s="248"/>
      <x:c r="FXW5886" s="248"/>
      <x:c r="FXX5886" s="248"/>
      <x:c r="FXY5886" s="248"/>
      <x:c r="FXZ5886" s="248"/>
      <x:c r="FYA5886" s="248"/>
      <x:c r="FYB5886" s="248"/>
      <x:c r="FYC5886" s="248"/>
      <x:c r="FYD5886" s="248"/>
      <x:c r="FYE5886" s="248"/>
      <x:c r="FYF5886" s="248"/>
      <x:c r="FYG5886" s="248"/>
      <x:c r="FYH5886" s="248"/>
      <x:c r="FYI5886" s="248"/>
      <x:c r="FYJ5886" s="248"/>
      <x:c r="FYK5886" s="248"/>
      <x:c r="FYL5886" s="248"/>
      <x:c r="FYM5886" s="248"/>
      <x:c r="FYN5886" s="248"/>
      <x:c r="FYO5886" s="248"/>
      <x:c r="FYP5886" s="248"/>
      <x:c r="FYQ5886" s="248"/>
      <x:c r="FYR5886" s="248"/>
      <x:c r="FYS5886" s="248"/>
      <x:c r="FYT5886" s="248"/>
      <x:c r="FYU5886" s="248"/>
      <x:c r="FYV5886" s="248"/>
      <x:c r="FYW5886" s="248"/>
      <x:c r="FYX5886" s="248"/>
      <x:c r="FYY5886" s="248"/>
      <x:c r="FYZ5886" s="248"/>
      <x:c r="FZA5886" s="248"/>
      <x:c r="FZB5886" s="248"/>
      <x:c r="FZC5886" s="248"/>
      <x:c r="FZD5886" s="248"/>
      <x:c r="FZE5886" s="248"/>
      <x:c r="FZF5886" s="248"/>
      <x:c r="FZG5886" s="248"/>
      <x:c r="FZH5886" s="248"/>
      <x:c r="FZI5886" s="248"/>
      <x:c r="FZJ5886" s="248"/>
      <x:c r="FZK5886" s="248"/>
      <x:c r="FZL5886" s="248"/>
      <x:c r="FZM5886" s="248"/>
      <x:c r="FZN5886" s="248"/>
      <x:c r="FZO5886" s="248"/>
      <x:c r="FZP5886" s="248"/>
      <x:c r="FZQ5886" s="248"/>
      <x:c r="FZR5886" s="248"/>
      <x:c r="FZS5886" s="248"/>
      <x:c r="FZT5886" s="248"/>
      <x:c r="FZU5886" s="248"/>
      <x:c r="FZV5886" s="248"/>
      <x:c r="FZW5886" s="248"/>
      <x:c r="FZX5886" s="248"/>
      <x:c r="FZY5886" s="248"/>
      <x:c r="FZZ5886" s="248"/>
      <x:c r="GAA5886" s="248"/>
      <x:c r="GAB5886" s="248"/>
      <x:c r="GAC5886" s="248"/>
      <x:c r="GAD5886" s="248"/>
      <x:c r="GAE5886" s="248"/>
      <x:c r="GAF5886" s="248"/>
      <x:c r="GAG5886" s="248"/>
      <x:c r="GAH5886" s="248"/>
      <x:c r="GAI5886" s="248"/>
      <x:c r="GAJ5886" s="248"/>
      <x:c r="GAK5886" s="248"/>
      <x:c r="GAL5886" s="248"/>
      <x:c r="GAM5886" s="248"/>
      <x:c r="GAN5886" s="248"/>
      <x:c r="GAO5886" s="248"/>
      <x:c r="GAP5886" s="248"/>
      <x:c r="GAQ5886" s="248"/>
      <x:c r="GAR5886" s="248"/>
      <x:c r="GAS5886" s="248"/>
      <x:c r="GAT5886" s="248"/>
      <x:c r="GAU5886" s="248"/>
      <x:c r="GAV5886" s="248"/>
      <x:c r="GAW5886" s="248"/>
      <x:c r="GAX5886" s="248"/>
      <x:c r="GAY5886" s="248"/>
      <x:c r="GAZ5886" s="248"/>
      <x:c r="GBA5886" s="248"/>
      <x:c r="GBB5886" s="248"/>
      <x:c r="GBC5886" s="248"/>
      <x:c r="GBD5886" s="248"/>
      <x:c r="GBE5886" s="248"/>
      <x:c r="GBF5886" s="248"/>
      <x:c r="GBG5886" s="248"/>
      <x:c r="GBH5886" s="248"/>
      <x:c r="GBI5886" s="248"/>
      <x:c r="GBJ5886" s="248"/>
      <x:c r="GBK5886" s="248"/>
      <x:c r="GBL5886" s="248"/>
      <x:c r="GBM5886" s="248"/>
      <x:c r="GBN5886" s="248"/>
      <x:c r="GBO5886" s="248"/>
      <x:c r="GBP5886" s="248"/>
      <x:c r="GBQ5886" s="248"/>
      <x:c r="GBR5886" s="248"/>
      <x:c r="GBS5886" s="248"/>
      <x:c r="GBT5886" s="248"/>
      <x:c r="GBU5886" s="248"/>
      <x:c r="GBV5886" s="248"/>
      <x:c r="GBW5886" s="248"/>
      <x:c r="GBX5886" s="248"/>
      <x:c r="GBY5886" s="248"/>
      <x:c r="GBZ5886" s="248"/>
      <x:c r="GCA5886" s="248"/>
      <x:c r="GCB5886" s="248"/>
      <x:c r="GCC5886" s="248"/>
      <x:c r="GCD5886" s="248"/>
      <x:c r="GCE5886" s="248"/>
      <x:c r="GCF5886" s="248"/>
      <x:c r="GCG5886" s="248"/>
      <x:c r="GCH5886" s="248"/>
      <x:c r="GCI5886" s="248"/>
      <x:c r="GCJ5886" s="248"/>
      <x:c r="GCK5886" s="248"/>
      <x:c r="GCL5886" s="248"/>
      <x:c r="GCM5886" s="248"/>
      <x:c r="GCN5886" s="248"/>
      <x:c r="GCO5886" s="248"/>
      <x:c r="GCP5886" s="248"/>
      <x:c r="GCQ5886" s="248"/>
      <x:c r="GCR5886" s="248"/>
      <x:c r="GCS5886" s="248"/>
      <x:c r="GCT5886" s="248"/>
      <x:c r="GCU5886" s="248"/>
      <x:c r="GCV5886" s="248"/>
      <x:c r="GCW5886" s="248"/>
      <x:c r="GCX5886" s="248"/>
      <x:c r="GCY5886" s="248"/>
      <x:c r="GCZ5886" s="248"/>
      <x:c r="GDA5886" s="248"/>
      <x:c r="GDB5886" s="248"/>
      <x:c r="GDC5886" s="248"/>
      <x:c r="GDD5886" s="248"/>
      <x:c r="GDE5886" s="248"/>
      <x:c r="GDF5886" s="248"/>
      <x:c r="GDG5886" s="248"/>
      <x:c r="GDH5886" s="248"/>
      <x:c r="GDI5886" s="248"/>
      <x:c r="GDJ5886" s="248"/>
      <x:c r="GDK5886" s="248"/>
      <x:c r="GDL5886" s="248"/>
      <x:c r="GDM5886" s="248"/>
      <x:c r="GDN5886" s="248"/>
      <x:c r="GDO5886" s="248"/>
      <x:c r="GDP5886" s="248"/>
      <x:c r="GDQ5886" s="248"/>
      <x:c r="GDR5886" s="248"/>
      <x:c r="GDS5886" s="248"/>
      <x:c r="GDT5886" s="248"/>
      <x:c r="GDU5886" s="248"/>
      <x:c r="GDV5886" s="248"/>
      <x:c r="GDW5886" s="248"/>
      <x:c r="GDX5886" s="248"/>
      <x:c r="GDY5886" s="248"/>
      <x:c r="GDZ5886" s="248"/>
      <x:c r="GEA5886" s="248"/>
      <x:c r="GEB5886" s="248"/>
      <x:c r="GEC5886" s="248"/>
      <x:c r="GED5886" s="248"/>
      <x:c r="GEE5886" s="248"/>
      <x:c r="GEF5886" s="248"/>
      <x:c r="GEG5886" s="248"/>
      <x:c r="GEH5886" s="248"/>
      <x:c r="GEI5886" s="248"/>
      <x:c r="GEJ5886" s="248"/>
      <x:c r="GEK5886" s="248"/>
      <x:c r="GEL5886" s="248"/>
      <x:c r="GEM5886" s="248"/>
      <x:c r="GEN5886" s="248"/>
      <x:c r="GEO5886" s="248"/>
      <x:c r="GEP5886" s="248"/>
      <x:c r="GEQ5886" s="248"/>
      <x:c r="GER5886" s="248"/>
      <x:c r="GES5886" s="248"/>
      <x:c r="GET5886" s="248"/>
      <x:c r="GEU5886" s="248"/>
      <x:c r="GEV5886" s="248"/>
      <x:c r="GEW5886" s="248"/>
      <x:c r="GEX5886" s="248"/>
      <x:c r="GEY5886" s="248"/>
      <x:c r="GEZ5886" s="248"/>
      <x:c r="GFA5886" s="248"/>
      <x:c r="GFB5886" s="248"/>
      <x:c r="GFC5886" s="248"/>
      <x:c r="GFD5886" s="248"/>
      <x:c r="GFE5886" s="248"/>
      <x:c r="GFF5886" s="248"/>
      <x:c r="GFG5886" s="248"/>
      <x:c r="GFH5886" s="248"/>
      <x:c r="GFI5886" s="248"/>
      <x:c r="GFJ5886" s="248"/>
      <x:c r="GFK5886" s="248"/>
      <x:c r="GFL5886" s="248"/>
      <x:c r="GFM5886" s="248"/>
      <x:c r="GFN5886" s="248"/>
      <x:c r="GFO5886" s="248"/>
      <x:c r="GFP5886" s="248"/>
      <x:c r="GFQ5886" s="248"/>
      <x:c r="GFR5886" s="248"/>
      <x:c r="GFS5886" s="248"/>
      <x:c r="GFT5886" s="248"/>
      <x:c r="GFU5886" s="248"/>
      <x:c r="GFV5886" s="248"/>
      <x:c r="GFW5886" s="248"/>
      <x:c r="GFX5886" s="248"/>
      <x:c r="GFY5886" s="248"/>
      <x:c r="GFZ5886" s="248"/>
      <x:c r="GGA5886" s="248"/>
      <x:c r="GGB5886" s="248"/>
      <x:c r="GGC5886" s="248"/>
      <x:c r="GGD5886" s="248"/>
      <x:c r="GGE5886" s="248"/>
      <x:c r="GGF5886" s="248"/>
      <x:c r="GGG5886" s="248"/>
      <x:c r="GGH5886" s="248"/>
      <x:c r="GGI5886" s="248"/>
      <x:c r="GGJ5886" s="248"/>
      <x:c r="GGK5886" s="248"/>
      <x:c r="GGL5886" s="248"/>
      <x:c r="GGM5886" s="248"/>
      <x:c r="GGN5886" s="248"/>
      <x:c r="GGO5886" s="248"/>
      <x:c r="GGP5886" s="248"/>
      <x:c r="GGQ5886" s="248"/>
      <x:c r="GGR5886" s="248"/>
      <x:c r="GGS5886" s="248"/>
      <x:c r="GGT5886" s="248"/>
      <x:c r="GGU5886" s="248"/>
      <x:c r="GGV5886" s="248"/>
      <x:c r="GGW5886" s="248"/>
      <x:c r="GGX5886" s="248"/>
      <x:c r="GGY5886" s="248"/>
      <x:c r="GGZ5886" s="248"/>
      <x:c r="GHA5886" s="248"/>
      <x:c r="GHB5886" s="248"/>
      <x:c r="GHC5886" s="248"/>
      <x:c r="GHD5886" s="248"/>
      <x:c r="GHE5886" s="248"/>
      <x:c r="GHF5886" s="248"/>
      <x:c r="GHG5886" s="248"/>
      <x:c r="GHH5886" s="248"/>
      <x:c r="GHI5886" s="248"/>
      <x:c r="GHJ5886" s="248"/>
      <x:c r="GHK5886" s="248"/>
      <x:c r="GHL5886" s="248"/>
      <x:c r="GHM5886" s="248"/>
      <x:c r="GHN5886" s="248"/>
      <x:c r="GHO5886" s="248"/>
      <x:c r="GHP5886" s="248"/>
      <x:c r="GHQ5886" s="248"/>
      <x:c r="GHR5886" s="248"/>
      <x:c r="GHS5886" s="248"/>
      <x:c r="GHT5886" s="248"/>
      <x:c r="GHU5886" s="248"/>
      <x:c r="GHV5886" s="248"/>
      <x:c r="GHW5886" s="248"/>
      <x:c r="GHX5886" s="248"/>
      <x:c r="GHY5886" s="248"/>
      <x:c r="GHZ5886" s="248"/>
      <x:c r="GIA5886" s="248"/>
      <x:c r="GIB5886" s="248"/>
      <x:c r="GIC5886" s="248"/>
      <x:c r="GID5886" s="248"/>
      <x:c r="GIE5886" s="248"/>
      <x:c r="GIF5886" s="248"/>
      <x:c r="GIG5886" s="248"/>
      <x:c r="GIH5886" s="248"/>
      <x:c r="GII5886" s="248"/>
      <x:c r="GIJ5886" s="248"/>
      <x:c r="GIK5886" s="248"/>
      <x:c r="GIL5886" s="248"/>
      <x:c r="GIM5886" s="248"/>
      <x:c r="GIN5886" s="248"/>
      <x:c r="GIO5886" s="248"/>
      <x:c r="GIP5886" s="248"/>
      <x:c r="GIQ5886" s="248"/>
      <x:c r="GIR5886" s="248"/>
      <x:c r="GIS5886" s="248"/>
      <x:c r="GIT5886" s="248"/>
      <x:c r="GIU5886" s="248"/>
      <x:c r="GIV5886" s="248"/>
      <x:c r="GIW5886" s="248"/>
      <x:c r="GIX5886" s="248"/>
      <x:c r="GIY5886" s="248"/>
      <x:c r="GIZ5886" s="248"/>
      <x:c r="GJA5886" s="248"/>
      <x:c r="GJB5886" s="248"/>
      <x:c r="GJC5886" s="248"/>
      <x:c r="GJD5886" s="248"/>
      <x:c r="GJE5886" s="248"/>
      <x:c r="GJF5886" s="248"/>
      <x:c r="GJG5886" s="248"/>
      <x:c r="GJH5886" s="248"/>
      <x:c r="GJI5886" s="248"/>
      <x:c r="GJJ5886" s="248"/>
      <x:c r="GJK5886" s="248"/>
      <x:c r="GJL5886" s="248"/>
      <x:c r="GJM5886" s="248"/>
      <x:c r="GJN5886" s="248"/>
      <x:c r="GJO5886" s="248"/>
      <x:c r="GJP5886" s="248"/>
      <x:c r="GJQ5886" s="248"/>
      <x:c r="GJR5886" s="248"/>
      <x:c r="GJS5886" s="248"/>
      <x:c r="GJT5886" s="248"/>
      <x:c r="GJU5886" s="248"/>
      <x:c r="GJV5886" s="248"/>
      <x:c r="GJW5886" s="248"/>
      <x:c r="GJX5886" s="248"/>
      <x:c r="GJY5886" s="248"/>
      <x:c r="GJZ5886" s="248"/>
      <x:c r="GKA5886" s="248"/>
      <x:c r="GKB5886" s="248"/>
      <x:c r="GKC5886" s="248"/>
      <x:c r="GKD5886" s="248"/>
      <x:c r="GKE5886" s="248"/>
      <x:c r="GKF5886" s="248"/>
      <x:c r="GKG5886" s="248"/>
      <x:c r="GKH5886" s="248"/>
      <x:c r="GKI5886" s="248"/>
      <x:c r="GKJ5886" s="248"/>
      <x:c r="GKK5886" s="248"/>
      <x:c r="GKL5886" s="248"/>
      <x:c r="GKM5886" s="248"/>
      <x:c r="GKN5886" s="248"/>
      <x:c r="GKO5886" s="248"/>
      <x:c r="GKP5886" s="248"/>
      <x:c r="GKQ5886" s="248"/>
      <x:c r="GKR5886" s="248"/>
      <x:c r="GKS5886" s="248"/>
      <x:c r="GKT5886" s="248"/>
      <x:c r="GKU5886" s="248"/>
      <x:c r="GKV5886" s="248"/>
      <x:c r="GKW5886" s="248"/>
      <x:c r="GKX5886" s="248"/>
      <x:c r="GKY5886" s="248"/>
      <x:c r="GKZ5886" s="248"/>
      <x:c r="GLA5886" s="248"/>
      <x:c r="GLB5886" s="248"/>
      <x:c r="GLC5886" s="248"/>
      <x:c r="GLD5886" s="248"/>
      <x:c r="GLE5886" s="248"/>
      <x:c r="GLF5886" s="248"/>
      <x:c r="GLG5886" s="248"/>
      <x:c r="GLH5886" s="248"/>
      <x:c r="GLI5886" s="248"/>
      <x:c r="GLJ5886" s="248"/>
      <x:c r="GLK5886" s="248"/>
      <x:c r="GLL5886" s="248"/>
      <x:c r="GLM5886" s="248"/>
      <x:c r="GLN5886" s="248"/>
      <x:c r="GLO5886" s="248"/>
      <x:c r="GLP5886" s="248"/>
      <x:c r="GLQ5886" s="248"/>
      <x:c r="GLR5886" s="248"/>
      <x:c r="GLS5886" s="248"/>
      <x:c r="GLT5886" s="248"/>
      <x:c r="GLU5886" s="248"/>
      <x:c r="GLV5886" s="248"/>
      <x:c r="GLW5886" s="248"/>
      <x:c r="GLX5886" s="248"/>
      <x:c r="GLY5886" s="248"/>
      <x:c r="GLZ5886" s="248"/>
      <x:c r="GMA5886" s="248"/>
      <x:c r="GMB5886" s="248"/>
      <x:c r="GMC5886" s="248"/>
      <x:c r="GMD5886" s="248"/>
      <x:c r="GME5886" s="248"/>
      <x:c r="GMF5886" s="248"/>
      <x:c r="GMG5886" s="248"/>
      <x:c r="GMH5886" s="248"/>
      <x:c r="GMI5886" s="248"/>
      <x:c r="GMJ5886" s="248"/>
      <x:c r="GMK5886" s="248"/>
      <x:c r="GML5886" s="248"/>
      <x:c r="GMM5886" s="248"/>
      <x:c r="GMN5886" s="248"/>
      <x:c r="GMO5886" s="248"/>
      <x:c r="GMP5886" s="248"/>
      <x:c r="GMQ5886" s="248"/>
      <x:c r="GMR5886" s="248"/>
      <x:c r="GMS5886" s="248"/>
      <x:c r="GMT5886" s="248"/>
      <x:c r="GMU5886" s="248"/>
      <x:c r="GMV5886" s="248"/>
      <x:c r="GMW5886" s="248"/>
      <x:c r="GMX5886" s="248"/>
      <x:c r="GMY5886" s="248"/>
      <x:c r="GMZ5886" s="248"/>
      <x:c r="GNA5886" s="248"/>
      <x:c r="GNB5886" s="248"/>
      <x:c r="GNC5886" s="248"/>
      <x:c r="GND5886" s="248"/>
      <x:c r="GNE5886" s="248"/>
      <x:c r="GNF5886" s="248"/>
      <x:c r="GNG5886" s="248"/>
      <x:c r="GNH5886" s="248"/>
      <x:c r="GNI5886" s="248"/>
      <x:c r="GNJ5886" s="248"/>
      <x:c r="GNK5886" s="248"/>
      <x:c r="GNL5886" s="248"/>
      <x:c r="GNM5886" s="248"/>
      <x:c r="GNN5886" s="248"/>
      <x:c r="GNO5886" s="248"/>
      <x:c r="GNP5886" s="248"/>
      <x:c r="GNQ5886" s="248"/>
      <x:c r="GNR5886" s="248"/>
      <x:c r="GNS5886" s="248"/>
      <x:c r="GNT5886" s="248"/>
      <x:c r="GNU5886" s="248"/>
      <x:c r="GNV5886" s="248"/>
      <x:c r="GNW5886" s="248"/>
      <x:c r="GNX5886" s="248"/>
      <x:c r="GNY5886" s="248"/>
      <x:c r="GNZ5886" s="248"/>
      <x:c r="GOA5886" s="248"/>
      <x:c r="GOB5886" s="248"/>
      <x:c r="GOC5886" s="248"/>
      <x:c r="GOD5886" s="248"/>
      <x:c r="GOE5886" s="248"/>
      <x:c r="GOF5886" s="248"/>
      <x:c r="GOG5886" s="248"/>
      <x:c r="GOH5886" s="248"/>
      <x:c r="GOI5886" s="248"/>
      <x:c r="GOJ5886" s="248"/>
      <x:c r="GOK5886" s="248"/>
      <x:c r="GOL5886" s="248"/>
      <x:c r="GOM5886" s="248"/>
      <x:c r="GON5886" s="248"/>
      <x:c r="GOO5886" s="248"/>
      <x:c r="GOP5886" s="248"/>
      <x:c r="GOQ5886" s="248"/>
      <x:c r="GOR5886" s="248"/>
      <x:c r="GOS5886" s="248"/>
      <x:c r="GOT5886" s="248"/>
      <x:c r="GOU5886" s="248"/>
      <x:c r="GOV5886" s="248"/>
      <x:c r="GOW5886" s="248"/>
      <x:c r="GOX5886" s="248"/>
      <x:c r="GOY5886" s="248"/>
      <x:c r="GOZ5886" s="248"/>
      <x:c r="GPA5886" s="248"/>
      <x:c r="GPB5886" s="248"/>
      <x:c r="GPC5886" s="248"/>
      <x:c r="GPD5886" s="248"/>
      <x:c r="GPE5886" s="248"/>
      <x:c r="GPF5886" s="248"/>
      <x:c r="GPG5886" s="248"/>
      <x:c r="GPH5886" s="248"/>
      <x:c r="GPI5886" s="248"/>
      <x:c r="GPJ5886" s="248"/>
      <x:c r="GPK5886" s="248"/>
      <x:c r="GPL5886" s="248"/>
      <x:c r="GPM5886" s="248"/>
      <x:c r="GPN5886" s="248"/>
      <x:c r="GPO5886" s="248"/>
      <x:c r="GPP5886" s="248"/>
      <x:c r="GPQ5886" s="248"/>
      <x:c r="GPR5886" s="248"/>
      <x:c r="GPS5886" s="248"/>
      <x:c r="GPT5886" s="248"/>
      <x:c r="GPU5886" s="248"/>
      <x:c r="GPV5886" s="248"/>
      <x:c r="GPW5886" s="248"/>
      <x:c r="GPX5886" s="248"/>
      <x:c r="GPY5886" s="248"/>
      <x:c r="GPZ5886" s="248"/>
      <x:c r="GQA5886" s="248"/>
      <x:c r="GQB5886" s="248"/>
      <x:c r="GQC5886" s="248"/>
      <x:c r="GQD5886" s="248"/>
      <x:c r="GQE5886" s="248"/>
      <x:c r="GQF5886" s="248"/>
      <x:c r="GQG5886" s="248"/>
      <x:c r="GQH5886" s="248"/>
      <x:c r="GQI5886" s="248"/>
      <x:c r="GQJ5886" s="248"/>
      <x:c r="GQK5886" s="248"/>
      <x:c r="GQL5886" s="248"/>
      <x:c r="GQM5886" s="248"/>
      <x:c r="GQN5886" s="248"/>
      <x:c r="GQO5886" s="248"/>
      <x:c r="GQP5886" s="248"/>
      <x:c r="GQQ5886" s="248"/>
      <x:c r="GQR5886" s="248"/>
      <x:c r="GQS5886" s="248"/>
      <x:c r="GQT5886" s="248"/>
      <x:c r="GQU5886" s="248"/>
      <x:c r="GQV5886" s="248"/>
      <x:c r="GQW5886" s="248"/>
      <x:c r="GQX5886" s="248"/>
      <x:c r="GQY5886" s="248"/>
      <x:c r="GQZ5886" s="248"/>
      <x:c r="GRA5886" s="248"/>
      <x:c r="GRB5886" s="248"/>
      <x:c r="GRC5886" s="248"/>
      <x:c r="GRD5886" s="248"/>
      <x:c r="GRE5886" s="248"/>
      <x:c r="GRF5886" s="248"/>
      <x:c r="GRG5886" s="248"/>
      <x:c r="GRH5886" s="248"/>
      <x:c r="GRI5886" s="248"/>
      <x:c r="GRJ5886" s="248"/>
      <x:c r="GRK5886" s="248"/>
      <x:c r="GRL5886" s="248"/>
      <x:c r="GRM5886" s="248"/>
      <x:c r="GRN5886" s="248"/>
      <x:c r="GRO5886" s="248"/>
      <x:c r="GRP5886" s="248"/>
      <x:c r="GRQ5886" s="248"/>
      <x:c r="GRR5886" s="248"/>
      <x:c r="GRS5886" s="248"/>
      <x:c r="GRT5886" s="248"/>
      <x:c r="GRU5886" s="248"/>
      <x:c r="GRV5886" s="248"/>
      <x:c r="GRW5886" s="248"/>
      <x:c r="GRX5886" s="248"/>
      <x:c r="GRY5886" s="248"/>
      <x:c r="GRZ5886" s="248"/>
      <x:c r="GSA5886" s="248"/>
      <x:c r="GSB5886" s="248"/>
      <x:c r="GSC5886" s="248"/>
      <x:c r="GSD5886" s="248"/>
      <x:c r="GSE5886" s="248"/>
      <x:c r="GSF5886" s="248"/>
      <x:c r="GSG5886" s="248"/>
      <x:c r="GSH5886" s="248"/>
      <x:c r="GSI5886" s="248"/>
      <x:c r="GSJ5886" s="248"/>
      <x:c r="GSK5886" s="248"/>
      <x:c r="GSL5886" s="248"/>
      <x:c r="GSM5886" s="248"/>
      <x:c r="GSN5886" s="248"/>
      <x:c r="GSO5886" s="248"/>
      <x:c r="GSP5886" s="248"/>
      <x:c r="GSQ5886" s="248"/>
      <x:c r="GSR5886" s="248"/>
      <x:c r="GSS5886" s="248"/>
      <x:c r="GST5886" s="248"/>
      <x:c r="GSU5886" s="248"/>
      <x:c r="GSV5886" s="248"/>
      <x:c r="GSW5886" s="248"/>
      <x:c r="GSX5886" s="248"/>
      <x:c r="GSY5886" s="248"/>
      <x:c r="GSZ5886" s="248"/>
      <x:c r="GTA5886" s="248"/>
      <x:c r="GTB5886" s="248"/>
      <x:c r="GTC5886" s="248"/>
      <x:c r="GTD5886" s="248"/>
      <x:c r="GTE5886" s="248"/>
      <x:c r="GTF5886" s="248"/>
      <x:c r="GTG5886" s="248"/>
      <x:c r="GTH5886" s="248"/>
      <x:c r="GTI5886" s="248"/>
      <x:c r="GTJ5886" s="248"/>
      <x:c r="GTK5886" s="248"/>
      <x:c r="GTL5886" s="248"/>
      <x:c r="GTM5886" s="248"/>
      <x:c r="GTN5886" s="248"/>
      <x:c r="GTO5886" s="248"/>
      <x:c r="GTP5886" s="248"/>
      <x:c r="GTQ5886" s="248"/>
      <x:c r="GTR5886" s="248"/>
      <x:c r="GTS5886" s="248"/>
      <x:c r="GTT5886" s="248"/>
      <x:c r="GTU5886" s="248"/>
      <x:c r="GTV5886" s="248"/>
      <x:c r="GTW5886" s="248"/>
      <x:c r="GTX5886" s="248"/>
      <x:c r="GTY5886" s="248"/>
      <x:c r="GTZ5886" s="248"/>
      <x:c r="GUA5886" s="248"/>
      <x:c r="GUB5886" s="248"/>
      <x:c r="GUC5886" s="248"/>
      <x:c r="GUD5886" s="248"/>
      <x:c r="GUE5886" s="248"/>
      <x:c r="GUF5886" s="248"/>
      <x:c r="GUG5886" s="248"/>
      <x:c r="GUH5886" s="248"/>
      <x:c r="GUI5886" s="248"/>
      <x:c r="GUJ5886" s="248"/>
      <x:c r="GUK5886" s="248"/>
      <x:c r="GUL5886" s="248"/>
      <x:c r="GUM5886" s="248"/>
      <x:c r="GUN5886" s="248"/>
      <x:c r="GUO5886" s="248"/>
      <x:c r="GUP5886" s="248"/>
      <x:c r="GUQ5886" s="248"/>
      <x:c r="GUR5886" s="248"/>
      <x:c r="GUS5886" s="248"/>
      <x:c r="GUT5886" s="248"/>
      <x:c r="GUU5886" s="248"/>
      <x:c r="GUV5886" s="248"/>
      <x:c r="GUW5886" s="248"/>
      <x:c r="GUX5886" s="248"/>
      <x:c r="GUY5886" s="248"/>
      <x:c r="GUZ5886" s="248"/>
      <x:c r="GVA5886" s="248"/>
      <x:c r="GVB5886" s="248"/>
      <x:c r="GVC5886" s="248"/>
      <x:c r="GVD5886" s="248"/>
      <x:c r="GVE5886" s="248"/>
      <x:c r="GVF5886" s="248"/>
      <x:c r="GVG5886" s="248"/>
      <x:c r="GVH5886" s="248"/>
      <x:c r="GVI5886" s="248"/>
      <x:c r="GVJ5886" s="248"/>
      <x:c r="GVK5886" s="248"/>
      <x:c r="GVL5886" s="248"/>
      <x:c r="GVM5886" s="248"/>
      <x:c r="GVN5886" s="248"/>
      <x:c r="GVO5886" s="248"/>
      <x:c r="GVP5886" s="248"/>
      <x:c r="GVQ5886" s="248"/>
      <x:c r="GVR5886" s="248"/>
      <x:c r="GVS5886" s="248"/>
      <x:c r="GVT5886" s="248"/>
      <x:c r="GVU5886" s="248"/>
      <x:c r="GVV5886" s="248"/>
      <x:c r="GVW5886" s="248"/>
      <x:c r="GVX5886" s="248"/>
      <x:c r="GVY5886" s="248"/>
      <x:c r="GVZ5886" s="248"/>
      <x:c r="GWA5886" s="248"/>
      <x:c r="GWB5886" s="248"/>
      <x:c r="GWC5886" s="248"/>
      <x:c r="GWD5886" s="248"/>
      <x:c r="GWE5886" s="248"/>
      <x:c r="GWF5886" s="248"/>
      <x:c r="GWG5886" s="248"/>
      <x:c r="GWH5886" s="248"/>
      <x:c r="GWI5886" s="248"/>
      <x:c r="GWJ5886" s="248"/>
      <x:c r="GWK5886" s="248"/>
      <x:c r="GWL5886" s="248"/>
      <x:c r="GWM5886" s="248"/>
      <x:c r="GWN5886" s="248"/>
      <x:c r="GWO5886" s="248"/>
      <x:c r="GWP5886" s="248"/>
      <x:c r="GWQ5886" s="248"/>
      <x:c r="GWR5886" s="248"/>
      <x:c r="GWS5886" s="248"/>
      <x:c r="GWT5886" s="248"/>
      <x:c r="GWU5886" s="248"/>
      <x:c r="GWV5886" s="248"/>
      <x:c r="GWW5886" s="248"/>
      <x:c r="GWX5886" s="248"/>
      <x:c r="GWY5886" s="248"/>
      <x:c r="GWZ5886" s="248"/>
      <x:c r="GXA5886" s="248"/>
      <x:c r="GXB5886" s="248"/>
      <x:c r="GXC5886" s="248"/>
      <x:c r="GXD5886" s="248"/>
      <x:c r="GXE5886" s="248"/>
      <x:c r="GXF5886" s="248"/>
      <x:c r="GXG5886" s="248"/>
      <x:c r="GXH5886" s="248"/>
      <x:c r="GXI5886" s="248"/>
      <x:c r="GXJ5886" s="248"/>
      <x:c r="GXK5886" s="248"/>
      <x:c r="GXL5886" s="248"/>
      <x:c r="GXM5886" s="248"/>
      <x:c r="GXN5886" s="248"/>
      <x:c r="GXO5886" s="248"/>
      <x:c r="GXP5886" s="248"/>
      <x:c r="GXQ5886" s="248"/>
      <x:c r="GXR5886" s="248"/>
      <x:c r="GXS5886" s="248"/>
      <x:c r="GXT5886" s="248"/>
      <x:c r="GXU5886" s="248"/>
      <x:c r="GXV5886" s="248"/>
      <x:c r="GXW5886" s="248"/>
      <x:c r="GXX5886" s="248"/>
      <x:c r="GXY5886" s="248"/>
      <x:c r="GXZ5886" s="248"/>
      <x:c r="GYA5886" s="248"/>
      <x:c r="GYB5886" s="248"/>
      <x:c r="GYC5886" s="248"/>
      <x:c r="GYD5886" s="248"/>
      <x:c r="GYE5886" s="248"/>
      <x:c r="GYF5886" s="248"/>
      <x:c r="GYG5886" s="248"/>
      <x:c r="GYH5886" s="248"/>
      <x:c r="GYI5886" s="248"/>
      <x:c r="GYJ5886" s="248"/>
      <x:c r="GYK5886" s="248"/>
      <x:c r="GYL5886" s="248"/>
      <x:c r="GYM5886" s="248"/>
      <x:c r="GYN5886" s="248"/>
      <x:c r="GYO5886" s="248"/>
      <x:c r="GYP5886" s="248"/>
      <x:c r="GYQ5886" s="248"/>
      <x:c r="GYR5886" s="248"/>
      <x:c r="GYS5886" s="248"/>
      <x:c r="GYT5886" s="248"/>
      <x:c r="GYU5886" s="248"/>
      <x:c r="GYV5886" s="248"/>
      <x:c r="GYW5886" s="248"/>
      <x:c r="GYX5886" s="248"/>
      <x:c r="GYY5886" s="248"/>
      <x:c r="GYZ5886" s="248"/>
      <x:c r="GZA5886" s="248"/>
      <x:c r="GZB5886" s="248"/>
      <x:c r="GZC5886" s="248"/>
      <x:c r="GZD5886" s="248"/>
      <x:c r="GZE5886" s="248"/>
      <x:c r="GZF5886" s="248"/>
      <x:c r="GZG5886" s="248"/>
      <x:c r="GZH5886" s="248"/>
      <x:c r="GZI5886" s="248"/>
      <x:c r="GZJ5886" s="248"/>
      <x:c r="GZK5886" s="248"/>
      <x:c r="GZL5886" s="248"/>
      <x:c r="GZM5886" s="248"/>
      <x:c r="GZN5886" s="248"/>
      <x:c r="GZO5886" s="248"/>
      <x:c r="GZP5886" s="248"/>
      <x:c r="GZQ5886" s="248"/>
      <x:c r="GZR5886" s="248"/>
      <x:c r="GZS5886" s="248"/>
      <x:c r="GZT5886" s="248"/>
      <x:c r="GZU5886" s="248"/>
      <x:c r="GZV5886" s="248"/>
      <x:c r="GZW5886" s="248"/>
      <x:c r="GZX5886" s="248"/>
      <x:c r="GZY5886" s="248"/>
      <x:c r="GZZ5886" s="248"/>
      <x:c r="HAA5886" s="248"/>
      <x:c r="HAB5886" s="248"/>
      <x:c r="HAC5886" s="248"/>
      <x:c r="HAD5886" s="248"/>
      <x:c r="HAE5886" s="248"/>
      <x:c r="HAF5886" s="248"/>
      <x:c r="HAG5886" s="248"/>
      <x:c r="HAH5886" s="248"/>
      <x:c r="HAI5886" s="248"/>
      <x:c r="HAJ5886" s="248"/>
      <x:c r="HAK5886" s="248"/>
      <x:c r="HAL5886" s="248"/>
      <x:c r="HAM5886" s="248"/>
      <x:c r="HAN5886" s="248"/>
      <x:c r="HAO5886" s="248"/>
      <x:c r="HAP5886" s="248"/>
      <x:c r="HAQ5886" s="248"/>
      <x:c r="HAR5886" s="248"/>
      <x:c r="HAS5886" s="248"/>
      <x:c r="HAT5886" s="248"/>
      <x:c r="HAU5886" s="248"/>
      <x:c r="HAV5886" s="248"/>
      <x:c r="HAW5886" s="248"/>
      <x:c r="HAX5886" s="248"/>
      <x:c r="HAY5886" s="248"/>
      <x:c r="HAZ5886" s="248"/>
      <x:c r="HBA5886" s="248"/>
      <x:c r="HBB5886" s="248"/>
      <x:c r="HBC5886" s="248"/>
      <x:c r="HBD5886" s="248"/>
      <x:c r="HBE5886" s="248"/>
      <x:c r="HBF5886" s="248"/>
      <x:c r="HBG5886" s="248"/>
      <x:c r="HBH5886" s="248"/>
      <x:c r="HBI5886" s="248"/>
      <x:c r="HBJ5886" s="248"/>
      <x:c r="HBK5886" s="248"/>
      <x:c r="HBL5886" s="248"/>
      <x:c r="HBM5886" s="248"/>
      <x:c r="HBN5886" s="248"/>
      <x:c r="HBO5886" s="248"/>
      <x:c r="HBP5886" s="248"/>
      <x:c r="HBQ5886" s="248"/>
      <x:c r="HBR5886" s="248"/>
      <x:c r="HBS5886" s="248"/>
      <x:c r="HBT5886" s="248"/>
      <x:c r="HBU5886" s="248"/>
      <x:c r="HBV5886" s="248"/>
      <x:c r="HBW5886" s="248"/>
      <x:c r="HBX5886" s="248"/>
      <x:c r="HBY5886" s="248"/>
      <x:c r="HBZ5886" s="248"/>
      <x:c r="HCA5886" s="248"/>
      <x:c r="HCB5886" s="248"/>
      <x:c r="HCC5886" s="248"/>
      <x:c r="HCD5886" s="248"/>
      <x:c r="HCE5886" s="248"/>
      <x:c r="HCF5886" s="248"/>
      <x:c r="HCG5886" s="248"/>
      <x:c r="HCH5886" s="248"/>
      <x:c r="HCI5886" s="248"/>
      <x:c r="HCJ5886" s="248"/>
      <x:c r="HCK5886" s="248"/>
      <x:c r="HCL5886" s="248"/>
      <x:c r="HCM5886" s="248"/>
      <x:c r="HCN5886" s="248"/>
      <x:c r="HCO5886" s="248"/>
      <x:c r="HCP5886" s="248"/>
      <x:c r="HCQ5886" s="248"/>
      <x:c r="HCR5886" s="248"/>
      <x:c r="HCS5886" s="248"/>
      <x:c r="HCT5886" s="248"/>
      <x:c r="HCU5886" s="248"/>
      <x:c r="HCV5886" s="248"/>
      <x:c r="HCW5886" s="248"/>
      <x:c r="HCX5886" s="248"/>
      <x:c r="HCY5886" s="248"/>
      <x:c r="HCZ5886" s="248"/>
      <x:c r="HDA5886" s="248"/>
      <x:c r="HDB5886" s="248"/>
      <x:c r="HDC5886" s="248"/>
      <x:c r="HDD5886" s="248"/>
      <x:c r="HDE5886" s="248"/>
      <x:c r="HDF5886" s="248"/>
      <x:c r="HDG5886" s="248"/>
      <x:c r="HDH5886" s="248"/>
      <x:c r="HDI5886" s="248"/>
      <x:c r="HDJ5886" s="248"/>
      <x:c r="HDK5886" s="248"/>
      <x:c r="HDL5886" s="248"/>
      <x:c r="HDM5886" s="248"/>
      <x:c r="HDN5886" s="248"/>
      <x:c r="HDO5886" s="248"/>
      <x:c r="HDP5886" s="248"/>
      <x:c r="HDQ5886" s="248"/>
      <x:c r="HDR5886" s="248"/>
      <x:c r="HDS5886" s="248"/>
      <x:c r="HDT5886" s="248"/>
      <x:c r="HDU5886" s="248"/>
      <x:c r="HDV5886" s="248"/>
      <x:c r="HDW5886" s="248"/>
      <x:c r="HDX5886" s="248"/>
      <x:c r="HDY5886" s="248"/>
      <x:c r="HDZ5886" s="248"/>
      <x:c r="HEA5886" s="248"/>
      <x:c r="HEB5886" s="248"/>
      <x:c r="HEC5886" s="248"/>
      <x:c r="HED5886" s="248"/>
      <x:c r="HEE5886" s="248"/>
      <x:c r="HEF5886" s="248"/>
      <x:c r="HEG5886" s="248"/>
      <x:c r="HEH5886" s="248"/>
      <x:c r="HEI5886" s="248"/>
      <x:c r="HEJ5886" s="248"/>
      <x:c r="HEK5886" s="248"/>
      <x:c r="HEL5886" s="248"/>
      <x:c r="HEM5886" s="248"/>
      <x:c r="HEN5886" s="248"/>
      <x:c r="HEO5886" s="248"/>
      <x:c r="HEP5886" s="248"/>
      <x:c r="HEQ5886" s="248"/>
      <x:c r="HER5886" s="248"/>
      <x:c r="HES5886" s="248"/>
      <x:c r="HET5886" s="248"/>
      <x:c r="HEU5886" s="248"/>
      <x:c r="HEV5886" s="248"/>
      <x:c r="HEW5886" s="248"/>
      <x:c r="HEX5886" s="248"/>
      <x:c r="HEY5886" s="248"/>
      <x:c r="HEZ5886" s="248"/>
      <x:c r="HFA5886" s="248"/>
      <x:c r="HFB5886" s="248"/>
      <x:c r="HFC5886" s="248"/>
      <x:c r="HFD5886" s="248"/>
      <x:c r="HFE5886" s="248"/>
      <x:c r="HFF5886" s="248"/>
      <x:c r="HFG5886" s="248"/>
      <x:c r="HFH5886" s="248"/>
      <x:c r="HFI5886" s="248"/>
      <x:c r="HFJ5886" s="248"/>
      <x:c r="HFK5886" s="248"/>
      <x:c r="HFL5886" s="248"/>
      <x:c r="HFM5886" s="248"/>
      <x:c r="HFN5886" s="248"/>
      <x:c r="HFO5886" s="248"/>
      <x:c r="HFP5886" s="248"/>
      <x:c r="HFQ5886" s="248"/>
      <x:c r="HFR5886" s="248"/>
      <x:c r="HFS5886" s="248"/>
      <x:c r="HFT5886" s="248"/>
      <x:c r="HFU5886" s="248"/>
      <x:c r="HFV5886" s="248"/>
      <x:c r="HFW5886" s="248"/>
      <x:c r="HFX5886" s="248"/>
      <x:c r="HFY5886" s="248"/>
      <x:c r="HFZ5886" s="248"/>
      <x:c r="HGA5886" s="248"/>
      <x:c r="HGB5886" s="248"/>
      <x:c r="HGC5886" s="248"/>
      <x:c r="HGD5886" s="248"/>
      <x:c r="HGE5886" s="248"/>
      <x:c r="HGF5886" s="248"/>
      <x:c r="HGG5886" s="248"/>
      <x:c r="HGH5886" s="248"/>
      <x:c r="HGI5886" s="248"/>
      <x:c r="HGJ5886" s="248"/>
      <x:c r="HGK5886" s="248"/>
      <x:c r="HGL5886" s="248"/>
      <x:c r="HGM5886" s="248"/>
      <x:c r="HGN5886" s="248"/>
      <x:c r="HGO5886" s="248"/>
      <x:c r="HGP5886" s="248"/>
      <x:c r="HGQ5886" s="248"/>
      <x:c r="HGR5886" s="248"/>
      <x:c r="HGS5886" s="248"/>
      <x:c r="HGT5886" s="248"/>
      <x:c r="HGU5886" s="248"/>
      <x:c r="HGV5886" s="248"/>
      <x:c r="HGW5886" s="248"/>
      <x:c r="HGX5886" s="248"/>
      <x:c r="HGY5886" s="248"/>
      <x:c r="HGZ5886" s="248"/>
      <x:c r="HHA5886" s="248"/>
      <x:c r="HHB5886" s="248"/>
      <x:c r="HHC5886" s="248"/>
      <x:c r="HHD5886" s="248"/>
      <x:c r="HHE5886" s="248"/>
      <x:c r="HHF5886" s="248"/>
      <x:c r="HHG5886" s="248"/>
      <x:c r="HHH5886" s="248"/>
      <x:c r="HHI5886" s="248"/>
      <x:c r="HHJ5886" s="248"/>
      <x:c r="HHK5886" s="248"/>
      <x:c r="HHL5886" s="248"/>
      <x:c r="HHM5886" s="248"/>
      <x:c r="HHN5886" s="248"/>
      <x:c r="HHO5886" s="248"/>
      <x:c r="HHP5886" s="248"/>
      <x:c r="HHQ5886" s="248"/>
      <x:c r="HHR5886" s="248"/>
      <x:c r="HHS5886" s="248"/>
      <x:c r="HHT5886" s="248"/>
      <x:c r="HHU5886" s="248"/>
      <x:c r="HHV5886" s="248"/>
      <x:c r="HHW5886" s="248"/>
      <x:c r="HHX5886" s="248"/>
      <x:c r="HHY5886" s="248"/>
      <x:c r="HHZ5886" s="248"/>
      <x:c r="HIA5886" s="248"/>
      <x:c r="HIB5886" s="248"/>
      <x:c r="HIC5886" s="248"/>
      <x:c r="HID5886" s="248"/>
      <x:c r="HIE5886" s="248"/>
      <x:c r="HIF5886" s="248"/>
      <x:c r="HIG5886" s="248"/>
      <x:c r="HIH5886" s="248"/>
      <x:c r="HII5886" s="248"/>
      <x:c r="HIJ5886" s="248"/>
      <x:c r="HIK5886" s="248"/>
      <x:c r="HIL5886" s="248"/>
      <x:c r="HIM5886" s="248"/>
      <x:c r="HIN5886" s="248"/>
      <x:c r="HIO5886" s="248"/>
      <x:c r="HIP5886" s="248"/>
      <x:c r="HIQ5886" s="248"/>
      <x:c r="HIR5886" s="248"/>
      <x:c r="HIS5886" s="248"/>
      <x:c r="HIT5886" s="248"/>
      <x:c r="HIU5886" s="248"/>
      <x:c r="HIV5886" s="248"/>
      <x:c r="HIW5886" s="248"/>
      <x:c r="HIX5886" s="248"/>
      <x:c r="HIY5886" s="248"/>
      <x:c r="HIZ5886" s="248"/>
      <x:c r="HJA5886" s="248"/>
      <x:c r="HJB5886" s="248"/>
      <x:c r="HJC5886" s="248"/>
      <x:c r="HJD5886" s="248"/>
      <x:c r="HJE5886" s="248"/>
      <x:c r="HJF5886" s="248"/>
      <x:c r="HJG5886" s="248"/>
      <x:c r="HJH5886" s="248"/>
      <x:c r="HJI5886" s="248"/>
      <x:c r="HJJ5886" s="248"/>
      <x:c r="HJK5886" s="248"/>
      <x:c r="HJL5886" s="248"/>
      <x:c r="HJM5886" s="248"/>
      <x:c r="HJN5886" s="248"/>
      <x:c r="HJO5886" s="248"/>
      <x:c r="HJP5886" s="248"/>
      <x:c r="HJQ5886" s="248"/>
      <x:c r="HJR5886" s="248"/>
      <x:c r="HJS5886" s="248"/>
      <x:c r="HJT5886" s="248"/>
      <x:c r="HJU5886" s="248"/>
      <x:c r="HJV5886" s="248"/>
      <x:c r="HJW5886" s="248"/>
      <x:c r="HJX5886" s="248"/>
      <x:c r="HJY5886" s="248"/>
      <x:c r="HJZ5886" s="248"/>
      <x:c r="HKA5886" s="248"/>
      <x:c r="HKB5886" s="248"/>
      <x:c r="HKC5886" s="248"/>
      <x:c r="HKD5886" s="248"/>
      <x:c r="HKE5886" s="248"/>
      <x:c r="HKF5886" s="248"/>
      <x:c r="HKG5886" s="248"/>
      <x:c r="HKH5886" s="248"/>
      <x:c r="HKI5886" s="248"/>
      <x:c r="HKJ5886" s="248"/>
      <x:c r="HKK5886" s="248"/>
      <x:c r="HKL5886" s="248"/>
      <x:c r="HKM5886" s="248"/>
      <x:c r="HKN5886" s="248"/>
      <x:c r="HKO5886" s="248"/>
      <x:c r="HKP5886" s="248"/>
      <x:c r="HKQ5886" s="248"/>
      <x:c r="HKR5886" s="248"/>
      <x:c r="HKS5886" s="248"/>
      <x:c r="HKT5886" s="248"/>
      <x:c r="HKU5886" s="248"/>
      <x:c r="HKV5886" s="248"/>
      <x:c r="HKW5886" s="248"/>
      <x:c r="HKX5886" s="248"/>
      <x:c r="HKY5886" s="248"/>
      <x:c r="HKZ5886" s="248"/>
      <x:c r="HLA5886" s="248"/>
      <x:c r="HLB5886" s="248"/>
      <x:c r="HLC5886" s="248"/>
      <x:c r="HLD5886" s="248"/>
      <x:c r="HLE5886" s="248"/>
      <x:c r="HLF5886" s="248"/>
      <x:c r="HLG5886" s="248"/>
      <x:c r="HLH5886" s="248"/>
      <x:c r="HLI5886" s="248"/>
      <x:c r="HLJ5886" s="248"/>
      <x:c r="HLK5886" s="248"/>
      <x:c r="HLL5886" s="248"/>
      <x:c r="HLM5886" s="248"/>
      <x:c r="HLN5886" s="248"/>
      <x:c r="HLO5886" s="248"/>
      <x:c r="HLP5886" s="248"/>
      <x:c r="HLQ5886" s="248"/>
      <x:c r="HLR5886" s="248"/>
      <x:c r="HLS5886" s="248"/>
      <x:c r="HLT5886" s="248"/>
      <x:c r="HLU5886" s="248"/>
      <x:c r="HLV5886" s="248"/>
      <x:c r="HLW5886" s="248"/>
      <x:c r="HLX5886" s="248"/>
      <x:c r="HLY5886" s="248"/>
      <x:c r="HLZ5886" s="248"/>
      <x:c r="HMA5886" s="248"/>
      <x:c r="HMB5886" s="248"/>
      <x:c r="HMC5886" s="248"/>
      <x:c r="HMD5886" s="248"/>
      <x:c r="HME5886" s="248"/>
      <x:c r="HMF5886" s="248"/>
      <x:c r="HMG5886" s="248"/>
      <x:c r="HMH5886" s="248"/>
      <x:c r="HMI5886" s="248"/>
      <x:c r="HMJ5886" s="248"/>
      <x:c r="HMK5886" s="248"/>
      <x:c r="HML5886" s="248"/>
      <x:c r="HMM5886" s="248"/>
      <x:c r="HMN5886" s="248"/>
      <x:c r="HMO5886" s="248"/>
      <x:c r="HMP5886" s="248"/>
      <x:c r="HMQ5886" s="248"/>
      <x:c r="HMR5886" s="248"/>
      <x:c r="HMS5886" s="248"/>
      <x:c r="HMT5886" s="248"/>
      <x:c r="HMU5886" s="248"/>
      <x:c r="HMV5886" s="248"/>
      <x:c r="HMW5886" s="248"/>
      <x:c r="HMX5886" s="248"/>
      <x:c r="HMY5886" s="248"/>
      <x:c r="HMZ5886" s="248"/>
      <x:c r="HNA5886" s="248"/>
      <x:c r="HNB5886" s="248"/>
      <x:c r="HNC5886" s="248"/>
      <x:c r="HND5886" s="248"/>
      <x:c r="HNE5886" s="248"/>
      <x:c r="HNF5886" s="248"/>
      <x:c r="HNG5886" s="248"/>
      <x:c r="HNH5886" s="248"/>
      <x:c r="HNI5886" s="248"/>
      <x:c r="HNJ5886" s="248"/>
      <x:c r="HNK5886" s="248"/>
      <x:c r="HNL5886" s="248"/>
      <x:c r="HNM5886" s="248"/>
      <x:c r="HNN5886" s="248"/>
      <x:c r="HNO5886" s="248"/>
      <x:c r="HNP5886" s="248"/>
      <x:c r="HNQ5886" s="248"/>
      <x:c r="HNR5886" s="248"/>
      <x:c r="HNS5886" s="248"/>
      <x:c r="HNT5886" s="248"/>
      <x:c r="HNU5886" s="248"/>
      <x:c r="HNV5886" s="248"/>
      <x:c r="HNW5886" s="248"/>
      <x:c r="HNX5886" s="248"/>
      <x:c r="HNY5886" s="248"/>
      <x:c r="HNZ5886" s="248"/>
      <x:c r="HOA5886" s="248"/>
      <x:c r="HOB5886" s="248"/>
      <x:c r="HOC5886" s="248"/>
      <x:c r="HOD5886" s="248"/>
      <x:c r="HOE5886" s="248"/>
      <x:c r="HOF5886" s="248"/>
      <x:c r="HOG5886" s="248"/>
      <x:c r="HOH5886" s="248"/>
      <x:c r="HOI5886" s="248"/>
      <x:c r="HOJ5886" s="248"/>
      <x:c r="HOK5886" s="248"/>
      <x:c r="HOL5886" s="248"/>
      <x:c r="HOM5886" s="248"/>
      <x:c r="HON5886" s="248"/>
      <x:c r="HOO5886" s="248"/>
      <x:c r="HOP5886" s="248"/>
      <x:c r="HOQ5886" s="248"/>
      <x:c r="HOR5886" s="248"/>
      <x:c r="HOS5886" s="248"/>
      <x:c r="HOT5886" s="248"/>
      <x:c r="HOU5886" s="248"/>
      <x:c r="HOV5886" s="248"/>
      <x:c r="HOW5886" s="248"/>
      <x:c r="HOX5886" s="248"/>
      <x:c r="HOY5886" s="248"/>
      <x:c r="HOZ5886" s="248"/>
      <x:c r="HPA5886" s="248"/>
      <x:c r="HPB5886" s="248"/>
      <x:c r="HPC5886" s="248"/>
      <x:c r="HPD5886" s="248"/>
      <x:c r="HPE5886" s="248"/>
      <x:c r="HPF5886" s="248"/>
      <x:c r="HPG5886" s="248"/>
      <x:c r="HPH5886" s="248"/>
      <x:c r="HPI5886" s="248"/>
      <x:c r="HPJ5886" s="248"/>
      <x:c r="HPK5886" s="248"/>
      <x:c r="HPL5886" s="248"/>
      <x:c r="HPM5886" s="248"/>
      <x:c r="HPN5886" s="248"/>
      <x:c r="HPO5886" s="248"/>
      <x:c r="HPP5886" s="248"/>
      <x:c r="HPQ5886" s="248"/>
      <x:c r="HPR5886" s="248"/>
      <x:c r="HPS5886" s="248"/>
      <x:c r="HPT5886" s="248"/>
      <x:c r="HPU5886" s="248"/>
      <x:c r="HPV5886" s="248"/>
      <x:c r="HPW5886" s="248"/>
      <x:c r="HPX5886" s="248"/>
      <x:c r="HPY5886" s="248"/>
      <x:c r="HPZ5886" s="248"/>
      <x:c r="HQA5886" s="248"/>
      <x:c r="HQB5886" s="248"/>
      <x:c r="HQC5886" s="248"/>
      <x:c r="HQD5886" s="248"/>
      <x:c r="HQE5886" s="248"/>
      <x:c r="HQF5886" s="248"/>
      <x:c r="HQG5886" s="248"/>
      <x:c r="HQH5886" s="248"/>
      <x:c r="HQI5886" s="248"/>
      <x:c r="HQJ5886" s="248"/>
      <x:c r="HQK5886" s="248"/>
      <x:c r="HQL5886" s="248"/>
      <x:c r="HQM5886" s="248"/>
      <x:c r="HQN5886" s="248"/>
      <x:c r="HQO5886" s="248"/>
      <x:c r="HQP5886" s="248"/>
      <x:c r="HQQ5886" s="248"/>
      <x:c r="HQR5886" s="248"/>
      <x:c r="HQS5886" s="248"/>
      <x:c r="HQT5886" s="248"/>
      <x:c r="HQU5886" s="248"/>
      <x:c r="HQV5886" s="248"/>
      <x:c r="HQW5886" s="248"/>
      <x:c r="HQX5886" s="248"/>
      <x:c r="HQY5886" s="248"/>
      <x:c r="HQZ5886" s="248"/>
      <x:c r="HRA5886" s="248"/>
      <x:c r="HRB5886" s="248"/>
      <x:c r="HRC5886" s="248"/>
      <x:c r="HRD5886" s="248"/>
      <x:c r="HRE5886" s="248"/>
      <x:c r="HRF5886" s="248"/>
      <x:c r="HRG5886" s="248"/>
      <x:c r="HRH5886" s="248"/>
      <x:c r="HRI5886" s="248"/>
      <x:c r="HRJ5886" s="248"/>
      <x:c r="HRK5886" s="248"/>
      <x:c r="HRL5886" s="248"/>
      <x:c r="HRM5886" s="248"/>
      <x:c r="HRN5886" s="248"/>
      <x:c r="HRO5886" s="248"/>
      <x:c r="HRP5886" s="248"/>
      <x:c r="HRQ5886" s="248"/>
      <x:c r="HRR5886" s="248"/>
      <x:c r="HRS5886" s="248"/>
      <x:c r="HRT5886" s="248"/>
      <x:c r="HRU5886" s="248"/>
      <x:c r="HRV5886" s="248"/>
      <x:c r="HRW5886" s="248"/>
      <x:c r="HRX5886" s="248"/>
      <x:c r="HRY5886" s="248"/>
      <x:c r="HRZ5886" s="248"/>
      <x:c r="HSA5886" s="248"/>
      <x:c r="HSB5886" s="248"/>
      <x:c r="HSC5886" s="248"/>
      <x:c r="HSD5886" s="248"/>
      <x:c r="HSE5886" s="248"/>
      <x:c r="HSF5886" s="248"/>
      <x:c r="HSG5886" s="248"/>
      <x:c r="HSH5886" s="248"/>
      <x:c r="HSI5886" s="248"/>
      <x:c r="HSJ5886" s="248"/>
      <x:c r="HSK5886" s="248"/>
      <x:c r="HSL5886" s="248"/>
      <x:c r="HSM5886" s="248"/>
      <x:c r="HSN5886" s="248"/>
      <x:c r="HSO5886" s="248"/>
      <x:c r="HSP5886" s="248"/>
      <x:c r="HSQ5886" s="248"/>
      <x:c r="HSR5886" s="248"/>
      <x:c r="HSS5886" s="248"/>
      <x:c r="HST5886" s="248"/>
      <x:c r="HSU5886" s="248"/>
      <x:c r="HSV5886" s="248"/>
      <x:c r="HSW5886" s="248"/>
      <x:c r="HSX5886" s="248"/>
      <x:c r="HSY5886" s="248"/>
      <x:c r="HSZ5886" s="248"/>
      <x:c r="HTA5886" s="248"/>
      <x:c r="HTB5886" s="248"/>
      <x:c r="HTC5886" s="248"/>
      <x:c r="HTD5886" s="248"/>
      <x:c r="HTE5886" s="248"/>
      <x:c r="HTF5886" s="248"/>
      <x:c r="HTG5886" s="248"/>
      <x:c r="HTH5886" s="248"/>
      <x:c r="HTI5886" s="248"/>
      <x:c r="HTJ5886" s="248"/>
      <x:c r="HTK5886" s="248"/>
      <x:c r="HTL5886" s="248"/>
      <x:c r="HTM5886" s="248"/>
      <x:c r="HTN5886" s="248"/>
      <x:c r="HTO5886" s="248"/>
      <x:c r="HTP5886" s="248"/>
      <x:c r="HTQ5886" s="248"/>
      <x:c r="HTR5886" s="248"/>
      <x:c r="HTS5886" s="248"/>
      <x:c r="HTT5886" s="248"/>
      <x:c r="HTU5886" s="248"/>
      <x:c r="HTV5886" s="248"/>
      <x:c r="HTW5886" s="248"/>
      <x:c r="HTX5886" s="248"/>
      <x:c r="HTY5886" s="248"/>
      <x:c r="HTZ5886" s="248"/>
      <x:c r="HUA5886" s="248"/>
      <x:c r="HUB5886" s="248"/>
      <x:c r="HUC5886" s="248"/>
      <x:c r="HUD5886" s="248"/>
      <x:c r="HUE5886" s="248"/>
      <x:c r="HUF5886" s="248"/>
      <x:c r="HUG5886" s="248"/>
      <x:c r="HUH5886" s="248"/>
      <x:c r="HUI5886" s="248"/>
      <x:c r="HUJ5886" s="248"/>
      <x:c r="HUK5886" s="248"/>
      <x:c r="HUL5886" s="248"/>
      <x:c r="HUM5886" s="248"/>
      <x:c r="HUN5886" s="248"/>
      <x:c r="HUO5886" s="248"/>
      <x:c r="HUP5886" s="248"/>
      <x:c r="HUQ5886" s="248"/>
      <x:c r="HUR5886" s="248"/>
      <x:c r="HUS5886" s="248"/>
      <x:c r="HUT5886" s="248"/>
      <x:c r="HUU5886" s="248"/>
      <x:c r="HUV5886" s="248"/>
      <x:c r="HUW5886" s="248"/>
      <x:c r="HUX5886" s="248"/>
      <x:c r="HUY5886" s="248"/>
      <x:c r="HUZ5886" s="248"/>
      <x:c r="HVA5886" s="248"/>
      <x:c r="HVB5886" s="248"/>
      <x:c r="HVC5886" s="248"/>
      <x:c r="HVD5886" s="248"/>
      <x:c r="HVE5886" s="248"/>
      <x:c r="HVF5886" s="248"/>
      <x:c r="HVG5886" s="248"/>
      <x:c r="HVH5886" s="248"/>
      <x:c r="HVI5886" s="248"/>
      <x:c r="HVJ5886" s="248"/>
      <x:c r="HVK5886" s="248"/>
      <x:c r="HVL5886" s="248"/>
      <x:c r="HVM5886" s="248"/>
      <x:c r="HVN5886" s="248"/>
      <x:c r="HVO5886" s="248"/>
      <x:c r="HVP5886" s="248"/>
      <x:c r="HVQ5886" s="248"/>
      <x:c r="HVR5886" s="248"/>
      <x:c r="HVS5886" s="248"/>
      <x:c r="HVT5886" s="248"/>
      <x:c r="HVU5886" s="248"/>
      <x:c r="HVV5886" s="248"/>
      <x:c r="HVW5886" s="248"/>
      <x:c r="HVX5886" s="248"/>
      <x:c r="HVY5886" s="248"/>
      <x:c r="HVZ5886" s="248"/>
      <x:c r="HWA5886" s="248"/>
      <x:c r="HWB5886" s="248"/>
      <x:c r="HWC5886" s="248"/>
      <x:c r="HWD5886" s="248"/>
      <x:c r="HWE5886" s="248"/>
      <x:c r="HWF5886" s="248"/>
      <x:c r="HWG5886" s="248"/>
      <x:c r="HWH5886" s="248"/>
      <x:c r="HWI5886" s="248"/>
      <x:c r="HWJ5886" s="248"/>
      <x:c r="HWK5886" s="248"/>
      <x:c r="HWL5886" s="248"/>
      <x:c r="HWM5886" s="248"/>
      <x:c r="HWN5886" s="248"/>
      <x:c r="HWO5886" s="248"/>
      <x:c r="HWP5886" s="248"/>
      <x:c r="HWQ5886" s="248"/>
      <x:c r="HWR5886" s="248"/>
      <x:c r="HWS5886" s="248"/>
      <x:c r="HWT5886" s="248"/>
      <x:c r="HWU5886" s="248"/>
      <x:c r="HWV5886" s="248"/>
      <x:c r="HWW5886" s="248"/>
      <x:c r="HWX5886" s="248"/>
      <x:c r="HWY5886" s="248"/>
      <x:c r="HWZ5886" s="248"/>
      <x:c r="HXA5886" s="248"/>
      <x:c r="HXB5886" s="248"/>
      <x:c r="HXC5886" s="248"/>
      <x:c r="HXD5886" s="248"/>
      <x:c r="HXE5886" s="248"/>
      <x:c r="HXF5886" s="248"/>
      <x:c r="HXG5886" s="248"/>
      <x:c r="HXH5886" s="248"/>
      <x:c r="HXI5886" s="248"/>
      <x:c r="HXJ5886" s="248"/>
      <x:c r="HXK5886" s="248"/>
      <x:c r="HXL5886" s="248"/>
      <x:c r="HXM5886" s="248"/>
      <x:c r="HXN5886" s="248"/>
      <x:c r="HXO5886" s="248"/>
      <x:c r="HXP5886" s="248"/>
      <x:c r="HXQ5886" s="248"/>
      <x:c r="HXR5886" s="248"/>
      <x:c r="HXS5886" s="248"/>
      <x:c r="HXT5886" s="248"/>
      <x:c r="HXU5886" s="248"/>
      <x:c r="HXV5886" s="248"/>
      <x:c r="HXW5886" s="248"/>
      <x:c r="HXX5886" s="248"/>
      <x:c r="HXY5886" s="248"/>
      <x:c r="HXZ5886" s="248"/>
      <x:c r="HYA5886" s="248"/>
      <x:c r="HYB5886" s="248"/>
      <x:c r="HYC5886" s="248"/>
      <x:c r="HYD5886" s="248"/>
      <x:c r="HYE5886" s="248"/>
      <x:c r="HYF5886" s="248"/>
      <x:c r="HYG5886" s="248"/>
      <x:c r="HYH5886" s="248"/>
      <x:c r="HYI5886" s="248"/>
      <x:c r="HYJ5886" s="248"/>
      <x:c r="HYK5886" s="248"/>
      <x:c r="HYL5886" s="248"/>
      <x:c r="HYM5886" s="248"/>
      <x:c r="HYN5886" s="248"/>
      <x:c r="HYO5886" s="248"/>
      <x:c r="HYP5886" s="248"/>
      <x:c r="HYQ5886" s="248"/>
      <x:c r="HYR5886" s="248"/>
      <x:c r="HYS5886" s="248"/>
      <x:c r="HYT5886" s="248"/>
      <x:c r="HYU5886" s="248"/>
      <x:c r="HYV5886" s="248"/>
      <x:c r="HYW5886" s="248"/>
      <x:c r="HYX5886" s="248"/>
      <x:c r="HYY5886" s="248"/>
      <x:c r="HYZ5886" s="248"/>
      <x:c r="HZA5886" s="248"/>
      <x:c r="HZB5886" s="248"/>
      <x:c r="HZC5886" s="248"/>
      <x:c r="HZD5886" s="248"/>
      <x:c r="HZE5886" s="248"/>
      <x:c r="HZF5886" s="248"/>
      <x:c r="HZG5886" s="248"/>
      <x:c r="HZH5886" s="248"/>
      <x:c r="HZI5886" s="248"/>
      <x:c r="HZJ5886" s="248"/>
      <x:c r="HZK5886" s="248"/>
      <x:c r="HZL5886" s="248"/>
      <x:c r="HZM5886" s="248"/>
      <x:c r="HZN5886" s="248"/>
      <x:c r="HZO5886" s="248"/>
      <x:c r="HZP5886" s="248"/>
      <x:c r="HZQ5886" s="248"/>
      <x:c r="HZR5886" s="248"/>
      <x:c r="HZS5886" s="248"/>
      <x:c r="HZT5886" s="248"/>
      <x:c r="HZU5886" s="248"/>
      <x:c r="HZV5886" s="248"/>
      <x:c r="HZW5886" s="248"/>
      <x:c r="HZX5886" s="248"/>
      <x:c r="HZY5886" s="248"/>
      <x:c r="HZZ5886" s="248"/>
      <x:c r="IAA5886" s="248"/>
      <x:c r="IAB5886" s="248"/>
      <x:c r="IAC5886" s="248"/>
      <x:c r="IAD5886" s="248"/>
      <x:c r="IAE5886" s="248"/>
      <x:c r="IAF5886" s="248"/>
      <x:c r="IAG5886" s="248"/>
      <x:c r="IAH5886" s="248"/>
      <x:c r="IAI5886" s="248"/>
      <x:c r="IAJ5886" s="248"/>
      <x:c r="IAK5886" s="248"/>
      <x:c r="IAL5886" s="248"/>
      <x:c r="IAM5886" s="248"/>
      <x:c r="IAN5886" s="248"/>
      <x:c r="IAO5886" s="248"/>
      <x:c r="IAP5886" s="248"/>
      <x:c r="IAQ5886" s="248"/>
      <x:c r="IAR5886" s="248"/>
      <x:c r="IAS5886" s="248"/>
      <x:c r="IAT5886" s="248"/>
      <x:c r="IAU5886" s="248"/>
      <x:c r="IAV5886" s="248"/>
      <x:c r="IAW5886" s="248"/>
      <x:c r="IAX5886" s="248"/>
      <x:c r="IAY5886" s="248"/>
      <x:c r="IAZ5886" s="248"/>
      <x:c r="IBA5886" s="248"/>
      <x:c r="IBB5886" s="248"/>
      <x:c r="IBC5886" s="248"/>
      <x:c r="IBD5886" s="248"/>
      <x:c r="IBE5886" s="248"/>
      <x:c r="IBF5886" s="248"/>
      <x:c r="IBG5886" s="248"/>
      <x:c r="IBH5886" s="248"/>
      <x:c r="IBI5886" s="248"/>
      <x:c r="IBJ5886" s="248"/>
      <x:c r="IBK5886" s="248"/>
      <x:c r="IBL5886" s="248"/>
      <x:c r="IBM5886" s="248"/>
      <x:c r="IBN5886" s="248"/>
      <x:c r="IBO5886" s="248"/>
      <x:c r="IBP5886" s="248"/>
      <x:c r="IBQ5886" s="248"/>
      <x:c r="IBR5886" s="248"/>
      <x:c r="IBS5886" s="248"/>
      <x:c r="IBT5886" s="248"/>
      <x:c r="IBU5886" s="248"/>
      <x:c r="IBV5886" s="248"/>
      <x:c r="IBW5886" s="248"/>
      <x:c r="IBX5886" s="248"/>
      <x:c r="IBY5886" s="248"/>
      <x:c r="IBZ5886" s="248"/>
      <x:c r="ICA5886" s="248"/>
      <x:c r="ICB5886" s="248"/>
      <x:c r="ICC5886" s="248"/>
      <x:c r="ICD5886" s="248"/>
      <x:c r="ICE5886" s="248"/>
      <x:c r="ICF5886" s="248"/>
      <x:c r="ICG5886" s="248"/>
      <x:c r="ICH5886" s="248"/>
      <x:c r="ICI5886" s="248"/>
      <x:c r="ICJ5886" s="248"/>
      <x:c r="ICK5886" s="248"/>
      <x:c r="ICL5886" s="248"/>
      <x:c r="ICM5886" s="248"/>
      <x:c r="ICN5886" s="248"/>
      <x:c r="ICO5886" s="248"/>
      <x:c r="ICP5886" s="248"/>
      <x:c r="ICQ5886" s="248"/>
      <x:c r="ICR5886" s="248"/>
      <x:c r="ICS5886" s="248"/>
      <x:c r="ICT5886" s="248"/>
      <x:c r="ICU5886" s="248"/>
      <x:c r="ICV5886" s="248"/>
      <x:c r="ICW5886" s="248"/>
      <x:c r="ICX5886" s="248"/>
      <x:c r="ICY5886" s="248"/>
      <x:c r="ICZ5886" s="248"/>
      <x:c r="IDA5886" s="248"/>
      <x:c r="IDB5886" s="248"/>
      <x:c r="IDC5886" s="248"/>
      <x:c r="IDD5886" s="248"/>
      <x:c r="IDE5886" s="248"/>
      <x:c r="IDF5886" s="248"/>
      <x:c r="IDG5886" s="248"/>
      <x:c r="IDH5886" s="248"/>
      <x:c r="IDI5886" s="248"/>
      <x:c r="IDJ5886" s="248"/>
      <x:c r="IDK5886" s="248"/>
      <x:c r="IDL5886" s="248"/>
      <x:c r="IDM5886" s="248"/>
      <x:c r="IDN5886" s="248"/>
      <x:c r="IDO5886" s="248"/>
      <x:c r="IDP5886" s="248"/>
      <x:c r="IDQ5886" s="248"/>
      <x:c r="IDR5886" s="248"/>
      <x:c r="IDS5886" s="248"/>
      <x:c r="IDT5886" s="248"/>
      <x:c r="IDU5886" s="248"/>
      <x:c r="IDV5886" s="248"/>
      <x:c r="IDW5886" s="248"/>
      <x:c r="IDX5886" s="248"/>
      <x:c r="IDY5886" s="248"/>
      <x:c r="IDZ5886" s="248"/>
      <x:c r="IEA5886" s="248"/>
      <x:c r="IEB5886" s="248"/>
      <x:c r="IEC5886" s="248"/>
      <x:c r="IED5886" s="248"/>
      <x:c r="IEE5886" s="248"/>
      <x:c r="IEF5886" s="248"/>
      <x:c r="IEG5886" s="248"/>
      <x:c r="IEH5886" s="248"/>
      <x:c r="IEI5886" s="248"/>
      <x:c r="IEJ5886" s="248"/>
      <x:c r="IEK5886" s="248"/>
      <x:c r="IEL5886" s="248"/>
      <x:c r="IEM5886" s="248"/>
      <x:c r="IEN5886" s="248"/>
      <x:c r="IEO5886" s="248"/>
      <x:c r="IEP5886" s="248"/>
      <x:c r="IEQ5886" s="248"/>
      <x:c r="IER5886" s="248"/>
      <x:c r="IES5886" s="248"/>
      <x:c r="IET5886" s="248"/>
      <x:c r="IEU5886" s="248"/>
      <x:c r="IEV5886" s="248"/>
      <x:c r="IEW5886" s="248"/>
      <x:c r="IEX5886" s="248"/>
      <x:c r="IEY5886" s="248"/>
      <x:c r="IEZ5886" s="248"/>
      <x:c r="IFA5886" s="248"/>
      <x:c r="IFB5886" s="248"/>
      <x:c r="IFC5886" s="248"/>
      <x:c r="IFD5886" s="248"/>
      <x:c r="IFE5886" s="248"/>
      <x:c r="IFF5886" s="248"/>
      <x:c r="IFG5886" s="248"/>
      <x:c r="IFH5886" s="248"/>
      <x:c r="IFI5886" s="248"/>
      <x:c r="IFJ5886" s="248"/>
      <x:c r="IFK5886" s="248"/>
      <x:c r="IFL5886" s="248"/>
      <x:c r="IFM5886" s="248"/>
      <x:c r="IFN5886" s="248"/>
      <x:c r="IFO5886" s="248"/>
      <x:c r="IFP5886" s="248"/>
      <x:c r="IFQ5886" s="248"/>
      <x:c r="IFR5886" s="248"/>
      <x:c r="IFS5886" s="248"/>
      <x:c r="IFT5886" s="248"/>
      <x:c r="IFU5886" s="248"/>
      <x:c r="IFV5886" s="248"/>
      <x:c r="IFW5886" s="248"/>
      <x:c r="IFX5886" s="248"/>
      <x:c r="IFY5886" s="248"/>
      <x:c r="IFZ5886" s="248"/>
      <x:c r="IGA5886" s="248"/>
      <x:c r="IGB5886" s="248"/>
      <x:c r="IGC5886" s="248"/>
      <x:c r="IGD5886" s="248"/>
      <x:c r="IGE5886" s="248"/>
      <x:c r="IGF5886" s="248"/>
      <x:c r="IGG5886" s="248"/>
      <x:c r="IGH5886" s="248"/>
      <x:c r="IGI5886" s="248"/>
      <x:c r="IGJ5886" s="248"/>
      <x:c r="IGK5886" s="248"/>
      <x:c r="IGL5886" s="248"/>
      <x:c r="IGM5886" s="248"/>
      <x:c r="IGN5886" s="248"/>
      <x:c r="IGO5886" s="248"/>
      <x:c r="IGP5886" s="248"/>
      <x:c r="IGQ5886" s="248"/>
      <x:c r="IGR5886" s="248"/>
      <x:c r="IGS5886" s="248"/>
      <x:c r="IGT5886" s="248"/>
      <x:c r="IGU5886" s="248"/>
      <x:c r="IGV5886" s="248"/>
      <x:c r="IGW5886" s="248"/>
      <x:c r="IGX5886" s="248"/>
      <x:c r="IGY5886" s="248"/>
      <x:c r="IGZ5886" s="248"/>
      <x:c r="IHA5886" s="248"/>
      <x:c r="IHB5886" s="248"/>
      <x:c r="IHC5886" s="248"/>
      <x:c r="IHD5886" s="248"/>
      <x:c r="IHE5886" s="248"/>
      <x:c r="IHF5886" s="248"/>
      <x:c r="IHG5886" s="248"/>
      <x:c r="IHH5886" s="248"/>
      <x:c r="IHI5886" s="248"/>
      <x:c r="IHJ5886" s="248"/>
      <x:c r="IHK5886" s="248"/>
      <x:c r="IHL5886" s="248"/>
      <x:c r="IHM5886" s="248"/>
      <x:c r="IHN5886" s="248"/>
      <x:c r="IHO5886" s="248"/>
      <x:c r="IHP5886" s="248"/>
      <x:c r="IHQ5886" s="248"/>
      <x:c r="IHR5886" s="248"/>
      <x:c r="IHS5886" s="248"/>
      <x:c r="IHT5886" s="248"/>
      <x:c r="IHU5886" s="248"/>
      <x:c r="IHV5886" s="248"/>
      <x:c r="IHW5886" s="248"/>
      <x:c r="IHX5886" s="248"/>
      <x:c r="IHY5886" s="248"/>
      <x:c r="IHZ5886" s="248"/>
      <x:c r="IIA5886" s="248"/>
      <x:c r="IIB5886" s="248"/>
      <x:c r="IIC5886" s="248"/>
      <x:c r="IID5886" s="248"/>
      <x:c r="IIE5886" s="248"/>
      <x:c r="IIF5886" s="248"/>
      <x:c r="IIG5886" s="248"/>
      <x:c r="IIH5886" s="248"/>
      <x:c r="III5886" s="248"/>
      <x:c r="IIJ5886" s="248"/>
      <x:c r="IIK5886" s="248"/>
      <x:c r="IIL5886" s="248"/>
      <x:c r="IIM5886" s="248"/>
      <x:c r="IIN5886" s="248"/>
      <x:c r="IIO5886" s="248"/>
      <x:c r="IIP5886" s="248"/>
      <x:c r="IIQ5886" s="248"/>
      <x:c r="IIR5886" s="248"/>
      <x:c r="IIS5886" s="248"/>
      <x:c r="IIT5886" s="248"/>
      <x:c r="IIU5886" s="248"/>
      <x:c r="IIV5886" s="248"/>
      <x:c r="IIW5886" s="248"/>
      <x:c r="IIX5886" s="248"/>
      <x:c r="IIY5886" s="248"/>
      <x:c r="IIZ5886" s="248"/>
      <x:c r="IJA5886" s="248"/>
      <x:c r="IJB5886" s="248"/>
      <x:c r="IJC5886" s="248"/>
      <x:c r="IJD5886" s="248"/>
      <x:c r="IJE5886" s="248"/>
      <x:c r="IJF5886" s="248"/>
      <x:c r="IJG5886" s="248"/>
      <x:c r="IJH5886" s="248"/>
      <x:c r="IJI5886" s="248"/>
      <x:c r="IJJ5886" s="248"/>
      <x:c r="IJK5886" s="248"/>
      <x:c r="IJL5886" s="248"/>
      <x:c r="IJM5886" s="248"/>
      <x:c r="IJN5886" s="248"/>
      <x:c r="IJO5886" s="248"/>
      <x:c r="IJP5886" s="248"/>
      <x:c r="IJQ5886" s="248"/>
      <x:c r="IJR5886" s="248"/>
      <x:c r="IJS5886" s="248"/>
      <x:c r="IJT5886" s="248"/>
      <x:c r="IJU5886" s="248"/>
      <x:c r="IJV5886" s="248"/>
      <x:c r="IJW5886" s="248"/>
      <x:c r="IJX5886" s="248"/>
      <x:c r="IJY5886" s="248"/>
      <x:c r="IJZ5886" s="248"/>
      <x:c r="IKA5886" s="248"/>
      <x:c r="IKB5886" s="248"/>
      <x:c r="IKC5886" s="248"/>
      <x:c r="IKD5886" s="248"/>
      <x:c r="IKE5886" s="248"/>
      <x:c r="IKF5886" s="248"/>
      <x:c r="IKG5886" s="248"/>
      <x:c r="IKH5886" s="248"/>
      <x:c r="IKI5886" s="248"/>
      <x:c r="IKJ5886" s="248"/>
      <x:c r="IKK5886" s="248"/>
      <x:c r="IKL5886" s="248"/>
      <x:c r="IKM5886" s="248"/>
      <x:c r="IKN5886" s="248"/>
      <x:c r="IKO5886" s="248"/>
      <x:c r="IKP5886" s="248"/>
      <x:c r="IKQ5886" s="248"/>
      <x:c r="IKR5886" s="248"/>
      <x:c r="IKS5886" s="248"/>
      <x:c r="IKT5886" s="248"/>
      <x:c r="IKU5886" s="248"/>
      <x:c r="IKV5886" s="248"/>
      <x:c r="IKW5886" s="248"/>
      <x:c r="IKX5886" s="248"/>
      <x:c r="IKY5886" s="248"/>
      <x:c r="IKZ5886" s="248"/>
      <x:c r="ILA5886" s="248"/>
      <x:c r="ILB5886" s="248"/>
      <x:c r="ILC5886" s="248"/>
      <x:c r="ILD5886" s="248"/>
      <x:c r="ILE5886" s="248"/>
      <x:c r="ILF5886" s="248"/>
      <x:c r="ILG5886" s="248"/>
      <x:c r="ILH5886" s="248"/>
      <x:c r="ILI5886" s="248"/>
      <x:c r="ILJ5886" s="248"/>
      <x:c r="ILK5886" s="248"/>
      <x:c r="ILL5886" s="248"/>
      <x:c r="ILM5886" s="248"/>
      <x:c r="ILN5886" s="248"/>
      <x:c r="ILO5886" s="248"/>
      <x:c r="ILP5886" s="248"/>
      <x:c r="ILQ5886" s="248"/>
      <x:c r="ILR5886" s="248"/>
      <x:c r="ILS5886" s="248"/>
      <x:c r="ILT5886" s="248"/>
      <x:c r="ILU5886" s="248"/>
      <x:c r="ILV5886" s="248"/>
      <x:c r="ILW5886" s="248"/>
      <x:c r="ILX5886" s="248"/>
      <x:c r="ILY5886" s="248"/>
      <x:c r="ILZ5886" s="248"/>
      <x:c r="IMA5886" s="248"/>
      <x:c r="IMB5886" s="248"/>
      <x:c r="IMC5886" s="248"/>
      <x:c r="IMD5886" s="248"/>
      <x:c r="IME5886" s="248"/>
      <x:c r="IMF5886" s="248"/>
      <x:c r="IMG5886" s="248"/>
      <x:c r="IMH5886" s="248"/>
      <x:c r="IMI5886" s="248"/>
      <x:c r="IMJ5886" s="248"/>
      <x:c r="IMK5886" s="248"/>
      <x:c r="IML5886" s="248"/>
      <x:c r="IMM5886" s="248"/>
      <x:c r="IMN5886" s="248"/>
      <x:c r="IMO5886" s="248"/>
      <x:c r="IMP5886" s="248"/>
      <x:c r="IMQ5886" s="248"/>
      <x:c r="IMR5886" s="248"/>
      <x:c r="IMS5886" s="248"/>
      <x:c r="IMT5886" s="248"/>
      <x:c r="IMU5886" s="248"/>
      <x:c r="IMV5886" s="248"/>
      <x:c r="IMW5886" s="248"/>
      <x:c r="IMX5886" s="248"/>
      <x:c r="IMY5886" s="248"/>
      <x:c r="IMZ5886" s="248"/>
      <x:c r="INA5886" s="248"/>
      <x:c r="INB5886" s="248"/>
      <x:c r="INC5886" s="248"/>
      <x:c r="IND5886" s="248"/>
      <x:c r="INE5886" s="248"/>
      <x:c r="INF5886" s="248"/>
      <x:c r="ING5886" s="248"/>
      <x:c r="INH5886" s="248"/>
      <x:c r="INI5886" s="248"/>
      <x:c r="INJ5886" s="248"/>
      <x:c r="INK5886" s="248"/>
      <x:c r="INL5886" s="248"/>
      <x:c r="INM5886" s="248"/>
      <x:c r="INN5886" s="248"/>
      <x:c r="INO5886" s="248"/>
      <x:c r="INP5886" s="248"/>
      <x:c r="INQ5886" s="248"/>
      <x:c r="INR5886" s="248"/>
      <x:c r="INS5886" s="248"/>
      <x:c r="INT5886" s="248"/>
      <x:c r="INU5886" s="248"/>
      <x:c r="INV5886" s="248"/>
      <x:c r="INW5886" s="248"/>
      <x:c r="INX5886" s="248"/>
      <x:c r="INY5886" s="248"/>
      <x:c r="INZ5886" s="248"/>
      <x:c r="IOA5886" s="248"/>
      <x:c r="IOB5886" s="248"/>
      <x:c r="IOC5886" s="248"/>
      <x:c r="IOD5886" s="248"/>
      <x:c r="IOE5886" s="248"/>
      <x:c r="IOF5886" s="248"/>
      <x:c r="IOG5886" s="248"/>
      <x:c r="IOH5886" s="248"/>
      <x:c r="IOI5886" s="248"/>
      <x:c r="IOJ5886" s="248"/>
      <x:c r="IOK5886" s="248"/>
      <x:c r="IOL5886" s="248"/>
      <x:c r="IOM5886" s="248"/>
      <x:c r="ION5886" s="248"/>
      <x:c r="IOO5886" s="248"/>
      <x:c r="IOP5886" s="248"/>
      <x:c r="IOQ5886" s="248"/>
      <x:c r="IOR5886" s="248"/>
      <x:c r="IOS5886" s="248"/>
      <x:c r="IOT5886" s="248"/>
      <x:c r="IOU5886" s="248"/>
      <x:c r="IOV5886" s="248"/>
      <x:c r="IOW5886" s="248"/>
      <x:c r="IOX5886" s="248"/>
      <x:c r="IOY5886" s="248"/>
      <x:c r="IOZ5886" s="248"/>
      <x:c r="IPA5886" s="248"/>
      <x:c r="IPB5886" s="248"/>
      <x:c r="IPC5886" s="248"/>
      <x:c r="IPD5886" s="248"/>
      <x:c r="IPE5886" s="248"/>
      <x:c r="IPF5886" s="248"/>
      <x:c r="IPG5886" s="248"/>
      <x:c r="IPH5886" s="248"/>
      <x:c r="IPI5886" s="248"/>
      <x:c r="IPJ5886" s="248"/>
      <x:c r="IPK5886" s="248"/>
      <x:c r="IPL5886" s="248"/>
      <x:c r="IPM5886" s="248"/>
      <x:c r="IPN5886" s="248"/>
      <x:c r="IPO5886" s="248"/>
      <x:c r="IPP5886" s="248"/>
      <x:c r="IPQ5886" s="248"/>
      <x:c r="IPR5886" s="248"/>
      <x:c r="IPS5886" s="248"/>
      <x:c r="IPT5886" s="248"/>
      <x:c r="IPU5886" s="248"/>
      <x:c r="IPV5886" s="248"/>
      <x:c r="IPW5886" s="248"/>
      <x:c r="IPX5886" s="248"/>
      <x:c r="IPY5886" s="248"/>
      <x:c r="IPZ5886" s="248"/>
      <x:c r="IQA5886" s="248"/>
      <x:c r="IQB5886" s="248"/>
      <x:c r="IQC5886" s="248"/>
      <x:c r="IQD5886" s="248"/>
      <x:c r="IQE5886" s="248"/>
      <x:c r="IQF5886" s="248"/>
      <x:c r="IQG5886" s="248"/>
      <x:c r="IQH5886" s="248"/>
      <x:c r="IQI5886" s="248"/>
      <x:c r="IQJ5886" s="248"/>
      <x:c r="IQK5886" s="248"/>
      <x:c r="IQL5886" s="248"/>
      <x:c r="IQM5886" s="248"/>
      <x:c r="IQN5886" s="248"/>
      <x:c r="IQO5886" s="248"/>
      <x:c r="IQP5886" s="248"/>
      <x:c r="IQQ5886" s="248"/>
      <x:c r="IQR5886" s="248"/>
      <x:c r="IQS5886" s="248"/>
      <x:c r="IQT5886" s="248"/>
      <x:c r="IQU5886" s="248"/>
      <x:c r="IQV5886" s="248"/>
      <x:c r="IQW5886" s="248"/>
      <x:c r="IQX5886" s="248"/>
      <x:c r="IQY5886" s="248"/>
      <x:c r="IQZ5886" s="248"/>
      <x:c r="IRA5886" s="248"/>
      <x:c r="IRB5886" s="248"/>
      <x:c r="IRC5886" s="248"/>
      <x:c r="IRD5886" s="248"/>
      <x:c r="IRE5886" s="248"/>
      <x:c r="IRF5886" s="248"/>
      <x:c r="IRG5886" s="248"/>
      <x:c r="IRH5886" s="248"/>
      <x:c r="IRI5886" s="248"/>
      <x:c r="IRJ5886" s="248"/>
      <x:c r="IRK5886" s="248"/>
      <x:c r="IRL5886" s="248"/>
      <x:c r="IRM5886" s="248"/>
      <x:c r="IRN5886" s="248"/>
      <x:c r="IRO5886" s="248"/>
      <x:c r="IRP5886" s="248"/>
      <x:c r="IRQ5886" s="248"/>
      <x:c r="IRR5886" s="248"/>
      <x:c r="IRS5886" s="248"/>
      <x:c r="IRT5886" s="248"/>
      <x:c r="IRU5886" s="248"/>
      <x:c r="IRV5886" s="248"/>
      <x:c r="IRW5886" s="248"/>
      <x:c r="IRX5886" s="248"/>
      <x:c r="IRY5886" s="248"/>
      <x:c r="IRZ5886" s="248"/>
      <x:c r="ISA5886" s="248"/>
      <x:c r="ISB5886" s="248"/>
      <x:c r="ISC5886" s="248"/>
      <x:c r="ISD5886" s="248"/>
      <x:c r="ISE5886" s="248"/>
      <x:c r="ISF5886" s="248"/>
      <x:c r="ISG5886" s="248"/>
      <x:c r="ISH5886" s="248"/>
      <x:c r="ISI5886" s="248"/>
      <x:c r="ISJ5886" s="248"/>
      <x:c r="ISK5886" s="248"/>
      <x:c r="ISL5886" s="248"/>
      <x:c r="ISM5886" s="248"/>
      <x:c r="ISN5886" s="248"/>
      <x:c r="ISO5886" s="248"/>
      <x:c r="ISP5886" s="248"/>
      <x:c r="ISQ5886" s="248"/>
      <x:c r="ISR5886" s="248"/>
      <x:c r="ISS5886" s="248"/>
      <x:c r="IST5886" s="248"/>
      <x:c r="ISU5886" s="248"/>
      <x:c r="ISV5886" s="248"/>
      <x:c r="ISW5886" s="248"/>
      <x:c r="ISX5886" s="248"/>
      <x:c r="ISY5886" s="248"/>
      <x:c r="ISZ5886" s="248"/>
      <x:c r="ITA5886" s="248"/>
      <x:c r="ITB5886" s="248"/>
      <x:c r="ITC5886" s="248"/>
      <x:c r="ITD5886" s="248"/>
      <x:c r="ITE5886" s="248"/>
      <x:c r="ITF5886" s="248"/>
      <x:c r="ITG5886" s="248"/>
      <x:c r="ITH5886" s="248"/>
      <x:c r="ITI5886" s="248"/>
      <x:c r="ITJ5886" s="248"/>
      <x:c r="ITK5886" s="248"/>
      <x:c r="ITL5886" s="248"/>
      <x:c r="ITM5886" s="248"/>
      <x:c r="ITN5886" s="248"/>
      <x:c r="ITO5886" s="248"/>
      <x:c r="ITP5886" s="248"/>
      <x:c r="ITQ5886" s="248"/>
      <x:c r="ITR5886" s="248"/>
      <x:c r="ITS5886" s="248"/>
      <x:c r="ITT5886" s="248"/>
      <x:c r="ITU5886" s="248"/>
      <x:c r="ITV5886" s="248"/>
      <x:c r="ITW5886" s="248"/>
      <x:c r="ITX5886" s="248"/>
      <x:c r="ITY5886" s="248"/>
      <x:c r="ITZ5886" s="248"/>
      <x:c r="IUA5886" s="248"/>
      <x:c r="IUB5886" s="248"/>
      <x:c r="IUC5886" s="248"/>
      <x:c r="IUD5886" s="248"/>
      <x:c r="IUE5886" s="248"/>
      <x:c r="IUF5886" s="248"/>
      <x:c r="IUG5886" s="248"/>
      <x:c r="IUH5886" s="248"/>
      <x:c r="IUI5886" s="248"/>
      <x:c r="IUJ5886" s="248"/>
      <x:c r="IUK5886" s="248"/>
      <x:c r="IUL5886" s="248"/>
      <x:c r="IUM5886" s="248"/>
      <x:c r="IUN5886" s="248"/>
      <x:c r="IUO5886" s="248"/>
      <x:c r="IUP5886" s="248"/>
      <x:c r="IUQ5886" s="248"/>
      <x:c r="IUR5886" s="248"/>
      <x:c r="IUS5886" s="248"/>
      <x:c r="IUT5886" s="248"/>
      <x:c r="IUU5886" s="248"/>
      <x:c r="IUV5886" s="248"/>
      <x:c r="IUW5886" s="248"/>
      <x:c r="IUX5886" s="248"/>
      <x:c r="IUY5886" s="248"/>
      <x:c r="IUZ5886" s="248"/>
      <x:c r="IVA5886" s="248"/>
      <x:c r="IVB5886" s="248"/>
      <x:c r="IVC5886" s="248"/>
      <x:c r="IVD5886" s="248"/>
      <x:c r="IVE5886" s="248"/>
      <x:c r="IVF5886" s="248"/>
      <x:c r="IVG5886" s="248"/>
      <x:c r="IVH5886" s="248"/>
      <x:c r="IVI5886" s="248"/>
      <x:c r="IVJ5886" s="248"/>
      <x:c r="IVK5886" s="248"/>
      <x:c r="IVL5886" s="248"/>
      <x:c r="IVM5886" s="248"/>
      <x:c r="IVN5886" s="248"/>
      <x:c r="IVO5886" s="248"/>
      <x:c r="IVP5886" s="248"/>
      <x:c r="IVQ5886" s="248"/>
      <x:c r="IVR5886" s="248"/>
      <x:c r="IVS5886" s="248"/>
      <x:c r="IVT5886" s="248"/>
      <x:c r="IVU5886" s="248"/>
      <x:c r="IVV5886" s="248"/>
      <x:c r="IVW5886" s="248"/>
      <x:c r="IVX5886" s="248"/>
      <x:c r="IVY5886" s="248"/>
      <x:c r="IVZ5886" s="248"/>
      <x:c r="IWA5886" s="248"/>
      <x:c r="IWB5886" s="248"/>
      <x:c r="IWC5886" s="248"/>
      <x:c r="IWD5886" s="248"/>
      <x:c r="IWE5886" s="248"/>
      <x:c r="IWF5886" s="248"/>
      <x:c r="IWG5886" s="248"/>
      <x:c r="IWH5886" s="248"/>
      <x:c r="IWI5886" s="248"/>
      <x:c r="IWJ5886" s="248"/>
      <x:c r="IWK5886" s="248"/>
      <x:c r="IWL5886" s="248"/>
      <x:c r="IWM5886" s="248"/>
      <x:c r="IWN5886" s="248"/>
      <x:c r="IWO5886" s="248"/>
      <x:c r="IWP5886" s="248"/>
      <x:c r="IWQ5886" s="248"/>
      <x:c r="IWR5886" s="248"/>
      <x:c r="IWS5886" s="248"/>
      <x:c r="IWT5886" s="248"/>
      <x:c r="IWU5886" s="248"/>
      <x:c r="IWV5886" s="248"/>
      <x:c r="IWW5886" s="248"/>
      <x:c r="IWX5886" s="248"/>
      <x:c r="IWY5886" s="248"/>
      <x:c r="IWZ5886" s="248"/>
      <x:c r="IXA5886" s="248"/>
      <x:c r="IXB5886" s="248"/>
      <x:c r="IXC5886" s="248"/>
      <x:c r="IXD5886" s="248"/>
      <x:c r="IXE5886" s="248"/>
      <x:c r="IXF5886" s="248"/>
      <x:c r="IXG5886" s="248"/>
      <x:c r="IXH5886" s="248"/>
      <x:c r="IXI5886" s="248"/>
      <x:c r="IXJ5886" s="248"/>
      <x:c r="IXK5886" s="248"/>
      <x:c r="IXL5886" s="248"/>
      <x:c r="IXM5886" s="248"/>
      <x:c r="IXN5886" s="248"/>
      <x:c r="IXO5886" s="248"/>
      <x:c r="IXP5886" s="248"/>
      <x:c r="IXQ5886" s="248"/>
      <x:c r="IXR5886" s="248"/>
      <x:c r="IXS5886" s="248"/>
      <x:c r="IXT5886" s="248"/>
      <x:c r="IXU5886" s="248"/>
      <x:c r="IXV5886" s="248"/>
      <x:c r="IXW5886" s="248"/>
      <x:c r="IXX5886" s="248"/>
      <x:c r="IXY5886" s="248"/>
      <x:c r="IXZ5886" s="248"/>
      <x:c r="IYA5886" s="248"/>
      <x:c r="IYB5886" s="248"/>
      <x:c r="IYC5886" s="248"/>
      <x:c r="IYD5886" s="248"/>
      <x:c r="IYE5886" s="248"/>
      <x:c r="IYF5886" s="248"/>
      <x:c r="IYG5886" s="248"/>
      <x:c r="IYH5886" s="248"/>
      <x:c r="IYI5886" s="248"/>
      <x:c r="IYJ5886" s="248"/>
      <x:c r="IYK5886" s="248"/>
      <x:c r="IYL5886" s="248"/>
      <x:c r="IYM5886" s="248"/>
      <x:c r="IYN5886" s="248"/>
      <x:c r="IYO5886" s="248"/>
      <x:c r="IYP5886" s="248"/>
      <x:c r="IYQ5886" s="248"/>
      <x:c r="IYR5886" s="248"/>
      <x:c r="IYS5886" s="248"/>
      <x:c r="IYT5886" s="248"/>
      <x:c r="IYU5886" s="248"/>
      <x:c r="IYV5886" s="248"/>
      <x:c r="IYW5886" s="248"/>
      <x:c r="IYX5886" s="248"/>
      <x:c r="IYY5886" s="248"/>
      <x:c r="IYZ5886" s="248"/>
      <x:c r="IZA5886" s="248"/>
      <x:c r="IZB5886" s="248"/>
      <x:c r="IZC5886" s="248"/>
      <x:c r="IZD5886" s="248"/>
      <x:c r="IZE5886" s="248"/>
      <x:c r="IZF5886" s="248"/>
      <x:c r="IZG5886" s="248"/>
      <x:c r="IZH5886" s="248"/>
      <x:c r="IZI5886" s="248"/>
      <x:c r="IZJ5886" s="248"/>
      <x:c r="IZK5886" s="248"/>
      <x:c r="IZL5886" s="248"/>
      <x:c r="IZM5886" s="248"/>
      <x:c r="IZN5886" s="248"/>
      <x:c r="IZO5886" s="248"/>
      <x:c r="IZP5886" s="248"/>
      <x:c r="IZQ5886" s="248"/>
      <x:c r="IZR5886" s="248"/>
      <x:c r="IZS5886" s="248"/>
      <x:c r="IZT5886" s="248"/>
      <x:c r="IZU5886" s="248"/>
      <x:c r="IZV5886" s="248"/>
      <x:c r="IZW5886" s="248"/>
      <x:c r="IZX5886" s="248"/>
      <x:c r="IZY5886" s="248"/>
      <x:c r="IZZ5886" s="248"/>
      <x:c r="JAA5886" s="248"/>
      <x:c r="JAB5886" s="248"/>
      <x:c r="JAC5886" s="248"/>
      <x:c r="JAD5886" s="248"/>
      <x:c r="JAE5886" s="248"/>
      <x:c r="JAF5886" s="248"/>
      <x:c r="JAG5886" s="248"/>
      <x:c r="JAH5886" s="248"/>
      <x:c r="JAI5886" s="248"/>
      <x:c r="JAJ5886" s="248"/>
      <x:c r="JAK5886" s="248"/>
      <x:c r="JAL5886" s="248"/>
      <x:c r="JAM5886" s="248"/>
      <x:c r="JAN5886" s="248"/>
      <x:c r="JAO5886" s="248"/>
      <x:c r="JAP5886" s="248"/>
      <x:c r="JAQ5886" s="248"/>
      <x:c r="JAR5886" s="248"/>
      <x:c r="JAS5886" s="248"/>
      <x:c r="JAT5886" s="248"/>
      <x:c r="JAU5886" s="248"/>
      <x:c r="JAV5886" s="248"/>
      <x:c r="JAW5886" s="248"/>
      <x:c r="JAX5886" s="248"/>
      <x:c r="JAY5886" s="248"/>
      <x:c r="JAZ5886" s="248"/>
      <x:c r="JBA5886" s="248"/>
      <x:c r="JBB5886" s="248"/>
      <x:c r="JBC5886" s="248"/>
      <x:c r="JBD5886" s="248"/>
      <x:c r="JBE5886" s="248"/>
      <x:c r="JBF5886" s="248"/>
      <x:c r="JBG5886" s="248"/>
      <x:c r="JBH5886" s="248"/>
      <x:c r="JBI5886" s="248"/>
      <x:c r="JBJ5886" s="248"/>
      <x:c r="JBK5886" s="248"/>
      <x:c r="JBL5886" s="248"/>
      <x:c r="JBM5886" s="248"/>
      <x:c r="JBN5886" s="248"/>
      <x:c r="JBO5886" s="248"/>
      <x:c r="JBP5886" s="248"/>
      <x:c r="JBQ5886" s="248"/>
      <x:c r="JBR5886" s="248"/>
      <x:c r="JBS5886" s="248"/>
      <x:c r="JBT5886" s="248"/>
      <x:c r="JBU5886" s="248"/>
      <x:c r="JBV5886" s="248"/>
      <x:c r="JBW5886" s="248"/>
      <x:c r="JBX5886" s="248"/>
      <x:c r="JBY5886" s="248"/>
      <x:c r="JBZ5886" s="248"/>
      <x:c r="JCA5886" s="248"/>
      <x:c r="JCB5886" s="248"/>
      <x:c r="JCC5886" s="248"/>
      <x:c r="JCD5886" s="248"/>
      <x:c r="JCE5886" s="248"/>
      <x:c r="JCF5886" s="248"/>
      <x:c r="JCG5886" s="248"/>
      <x:c r="JCH5886" s="248"/>
      <x:c r="JCI5886" s="248"/>
      <x:c r="JCJ5886" s="248"/>
      <x:c r="JCK5886" s="248"/>
      <x:c r="JCL5886" s="248"/>
      <x:c r="JCM5886" s="248"/>
      <x:c r="JCN5886" s="248"/>
      <x:c r="JCO5886" s="248"/>
      <x:c r="JCP5886" s="248"/>
      <x:c r="JCQ5886" s="248"/>
      <x:c r="JCR5886" s="248"/>
      <x:c r="JCS5886" s="248"/>
      <x:c r="JCT5886" s="248"/>
      <x:c r="JCU5886" s="248"/>
      <x:c r="JCV5886" s="248"/>
      <x:c r="JCW5886" s="248"/>
      <x:c r="JCX5886" s="248"/>
      <x:c r="JCY5886" s="248"/>
      <x:c r="JCZ5886" s="248"/>
      <x:c r="JDA5886" s="248"/>
      <x:c r="JDB5886" s="248"/>
      <x:c r="JDC5886" s="248"/>
      <x:c r="JDD5886" s="248"/>
      <x:c r="JDE5886" s="248"/>
      <x:c r="JDF5886" s="248"/>
      <x:c r="JDG5886" s="248"/>
      <x:c r="JDH5886" s="248"/>
      <x:c r="JDI5886" s="248"/>
      <x:c r="JDJ5886" s="248"/>
      <x:c r="JDK5886" s="248"/>
      <x:c r="JDL5886" s="248"/>
      <x:c r="JDM5886" s="248"/>
      <x:c r="JDN5886" s="248"/>
      <x:c r="JDO5886" s="248"/>
      <x:c r="JDP5886" s="248"/>
      <x:c r="JDQ5886" s="248"/>
      <x:c r="JDR5886" s="248"/>
      <x:c r="JDS5886" s="248"/>
      <x:c r="JDT5886" s="248"/>
      <x:c r="JDU5886" s="248"/>
      <x:c r="JDV5886" s="248"/>
      <x:c r="JDW5886" s="248"/>
      <x:c r="JDX5886" s="248"/>
      <x:c r="JDY5886" s="248"/>
      <x:c r="JDZ5886" s="248"/>
      <x:c r="JEA5886" s="248"/>
      <x:c r="JEB5886" s="248"/>
      <x:c r="JEC5886" s="248"/>
      <x:c r="JED5886" s="248"/>
      <x:c r="JEE5886" s="248"/>
      <x:c r="JEF5886" s="248"/>
      <x:c r="JEG5886" s="248"/>
      <x:c r="JEH5886" s="248"/>
      <x:c r="JEI5886" s="248"/>
      <x:c r="JEJ5886" s="248"/>
      <x:c r="JEK5886" s="248"/>
      <x:c r="JEL5886" s="248"/>
      <x:c r="JEM5886" s="248"/>
      <x:c r="JEN5886" s="248"/>
      <x:c r="JEO5886" s="248"/>
      <x:c r="JEP5886" s="248"/>
      <x:c r="JEQ5886" s="248"/>
      <x:c r="JER5886" s="248"/>
      <x:c r="JES5886" s="248"/>
      <x:c r="JET5886" s="248"/>
      <x:c r="JEU5886" s="248"/>
      <x:c r="JEV5886" s="248"/>
      <x:c r="JEW5886" s="248"/>
      <x:c r="JEX5886" s="248"/>
      <x:c r="JEY5886" s="248"/>
      <x:c r="JEZ5886" s="248"/>
      <x:c r="JFA5886" s="248"/>
      <x:c r="JFB5886" s="248"/>
      <x:c r="JFC5886" s="248"/>
      <x:c r="JFD5886" s="248"/>
      <x:c r="JFE5886" s="248"/>
      <x:c r="JFF5886" s="248"/>
      <x:c r="JFG5886" s="248"/>
      <x:c r="JFH5886" s="248"/>
      <x:c r="JFI5886" s="248"/>
      <x:c r="JFJ5886" s="248"/>
      <x:c r="JFK5886" s="248"/>
      <x:c r="JFL5886" s="248"/>
      <x:c r="JFM5886" s="248"/>
      <x:c r="JFN5886" s="248"/>
      <x:c r="JFO5886" s="248"/>
      <x:c r="JFP5886" s="248"/>
      <x:c r="JFQ5886" s="248"/>
      <x:c r="JFR5886" s="248"/>
      <x:c r="JFS5886" s="248"/>
      <x:c r="JFT5886" s="248"/>
      <x:c r="JFU5886" s="248"/>
      <x:c r="JFV5886" s="248"/>
      <x:c r="JFW5886" s="248"/>
      <x:c r="JFX5886" s="248"/>
      <x:c r="JFY5886" s="248"/>
      <x:c r="JFZ5886" s="248"/>
      <x:c r="JGA5886" s="248"/>
      <x:c r="JGB5886" s="248"/>
      <x:c r="JGC5886" s="248"/>
      <x:c r="JGD5886" s="248"/>
      <x:c r="JGE5886" s="248"/>
      <x:c r="JGF5886" s="248"/>
      <x:c r="JGG5886" s="248"/>
      <x:c r="JGH5886" s="248"/>
      <x:c r="JGI5886" s="248"/>
      <x:c r="JGJ5886" s="248"/>
      <x:c r="JGK5886" s="248"/>
      <x:c r="JGL5886" s="248"/>
      <x:c r="JGM5886" s="248"/>
      <x:c r="JGN5886" s="248"/>
      <x:c r="JGO5886" s="248"/>
      <x:c r="JGP5886" s="248"/>
      <x:c r="JGQ5886" s="248"/>
      <x:c r="JGR5886" s="248"/>
      <x:c r="JGS5886" s="248"/>
      <x:c r="JGT5886" s="248"/>
      <x:c r="JGU5886" s="248"/>
      <x:c r="JGV5886" s="248"/>
      <x:c r="JGW5886" s="248"/>
      <x:c r="JGX5886" s="248"/>
      <x:c r="JGY5886" s="248"/>
      <x:c r="JGZ5886" s="248"/>
      <x:c r="JHA5886" s="248"/>
      <x:c r="JHB5886" s="248"/>
      <x:c r="JHC5886" s="248"/>
      <x:c r="JHD5886" s="248"/>
      <x:c r="JHE5886" s="248"/>
      <x:c r="JHF5886" s="248"/>
      <x:c r="JHG5886" s="248"/>
      <x:c r="JHH5886" s="248"/>
      <x:c r="JHI5886" s="248"/>
      <x:c r="JHJ5886" s="248"/>
      <x:c r="JHK5886" s="248"/>
      <x:c r="JHL5886" s="248"/>
      <x:c r="JHM5886" s="248"/>
      <x:c r="JHN5886" s="248"/>
      <x:c r="JHO5886" s="248"/>
      <x:c r="JHP5886" s="248"/>
      <x:c r="JHQ5886" s="248"/>
      <x:c r="JHR5886" s="248"/>
      <x:c r="JHS5886" s="248"/>
      <x:c r="JHT5886" s="248"/>
      <x:c r="JHU5886" s="248"/>
      <x:c r="JHV5886" s="248"/>
      <x:c r="JHW5886" s="248"/>
      <x:c r="JHX5886" s="248"/>
      <x:c r="JHY5886" s="248"/>
      <x:c r="JHZ5886" s="248"/>
      <x:c r="JIA5886" s="248"/>
      <x:c r="JIB5886" s="248"/>
      <x:c r="JIC5886" s="248"/>
      <x:c r="JID5886" s="248"/>
      <x:c r="JIE5886" s="248"/>
      <x:c r="JIF5886" s="248"/>
      <x:c r="JIG5886" s="248"/>
      <x:c r="JIH5886" s="248"/>
      <x:c r="JII5886" s="248"/>
      <x:c r="JIJ5886" s="248"/>
      <x:c r="JIK5886" s="248"/>
      <x:c r="JIL5886" s="248"/>
      <x:c r="JIM5886" s="248"/>
      <x:c r="JIN5886" s="248"/>
      <x:c r="JIO5886" s="248"/>
      <x:c r="JIP5886" s="248"/>
      <x:c r="JIQ5886" s="248"/>
      <x:c r="JIR5886" s="248"/>
      <x:c r="JIS5886" s="248"/>
      <x:c r="JIT5886" s="248"/>
      <x:c r="JIU5886" s="248"/>
      <x:c r="JIV5886" s="248"/>
      <x:c r="JIW5886" s="248"/>
      <x:c r="JIX5886" s="248"/>
      <x:c r="JIY5886" s="248"/>
      <x:c r="JIZ5886" s="248"/>
      <x:c r="JJA5886" s="248"/>
      <x:c r="JJB5886" s="248"/>
      <x:c r="JJC5886" s="248"/>
      <x:c r="JJD5886" s="248"/>
      <x:c r="JJE5886" s="248"/>
      <x:c r="JJF5886" s="248"/>
      <x:c r="JJG5886" s="248"/>
      <x:c r="JJH5886" s="248"/>
      <x:c r="JJI5886" s="248"/>
      <x:c r="JJJ5886" s="248"/>
      <x:c r="JJK5886" s="248"/>
      <x:c r="JJL5886" s="248"/>
      <x:c r="JJM5886" s="248"/>
      <x:c r="JJN5886" s="248"/>
      <x:c r="JJO5886" s="248"/>
      <x:c r="JJP5886" s="248"/>
      <x:c r="JJQ5886" s="248"/>
      <x:c r="JJR5886" s="248"/>
      <x:c r="JJS5886" s="248"/>
      <x:c r="JJT5886" s="248"/>
      <x:c r="JJU5886" s="248"/>
      <x:c r="JJV5886" s="248"/>
      <x:c r="JJW5886" s="248"/>
      <x:c r="JJX5886" s="248"/>
      <x:c r="JJY5886" s="248"/>
      <x:c r="JJZ5886" s="248"/>
      <x:c r="JKA5886" s="248"/>
      <x:c r="JKB5886" s="248"/>
      <x:c r="JKC5886" s="248"/>
      <x:c r="JKD5886" s="248"/>
      <x:c r="JKE5886" s="248"/>
      <x:c r="JKF5886" s="248"/>
      <x:c r="JKG5886" s="248"/>
      <x:c r="JKH5886" s="248"/>
      <x:c r="JKI5886" s="248"/>
      <x:c r="JKJ5886" s="248"/>
      <x:c r="JKK5886" s="248"/>
      <x:c r="JKL5886" s="248"/>
      <x:c r="JKM5886" s="248"/>
      <x:c r="JKN5886" s="248"/>
      <x:c r="JKO5886" s="248"/>
      <x:c r="JKP5886" s="248"/>
      <x:c r="JKQ5886" s="248"/>
      <x:c r="JKR5886" s="248"/>
      <x:c r="JKS5886" s="248"/>
      <x:c r="JKT5886" s="248"/>
      <x:c r="JKU5886" s="248"/>
      <x:c r="JKV5886" s="248"/>
      <x:c r="JKW5886" s="248"/>
      <x:c r="JKX5886" s="248"/>
      <x:c r="JKY5886" s="248"/>
      <x:c r="JKZ5886" s="248"/>
      <x:c r="JLA5886" s="248"/>
      <x:c r="JLB5886" s="248"/>
      <x:c r="JLC5886" s="248"/>
      <x:c r="JLD5886" s="248"/>
      <x:c r="JLE5886" s="248"/>
      <x:c r="JLF5886" s="248"/>
      <x:c r="JLG5886" s="248"/>
      <x:c r="JLH5886" s="248"/>
      <x:c r="JLI5886" s="248"/>
      <x:c r="JLJ5886" s="248"/>
      <x:c r="JLK5886" s="248"/>
      <x:c r="JLL5886" s="248"/>
      <x:c r="JLM5886" s="248"/>
      <x:c r="JLN5886" s="248"/>
      <x:c r="JLO5886" s="248"/>
      <x:c r="JLP5886" s="248"/>
      <x:c r="JLQ5886" s="248"/>
      <x:c r="JLR5886" s="248"/>
      <x:c r="JLS5886" s="248"/>
      <x:c r="JLT5886" s="248"/>
      <x:c r="JLU5886" s="248"/>
      <x:c r="JLV5886" s="248"/>
      <x:c r="JLW5886" s="248"/>
      <x:c r="JLX5886" s="248"/>
      <x:c r="JLY5886" s="248"/>
      <x:c r="JLZ5886" s="248"/>
      <x:c r="JMA5886" s="248"/>
      <x:c r="JMB5886" s="248"/>
      <x:c r="JMC5886" s="248"/>
      <x:c r="JMD5886" s="248"/>
      <x:c r="JME5886" s="248"/>
      <x:c r="JMF5886" s="248"/>
      <x:c r="JMG5886" s="248"/>
      <x:c r="JMH5886" s="248"/>
      <x:c r="JMI5886" s="248"/>
      <x:c r="JMJ5886" s="248"/>
      <x:c r="JMK5886" s="248"/>
      <x:c r="JML5886" s="248"/>
      <x:c r="JMM5886" s="248"/>
      <x:c r="JMN5886" s="248"/>
      <x:c r="JMO5886" s="248"/>
      <x:c r="JMP5886" s="248"/>
      <x:c r="JMQ5886" s="248"/>
      <x:c r="JMR5886" s="248"/>
      <x:c r="JMS5886" s="248"/>
      <x:c r="JMT5886" s="248"/>
      <x:c r="JMU5886" s="248"/>
      <x:c r="JMV5886" s="248"/>
      <x:c r="JMW5886" s="248"/>
      <x:c r="JMX5886" s="248"/>
      <x:c r="JMY5886" s="248"/>
      <x:c r="JMZ5886" s="248"/>
      <x:c r="JNA5886" s="248"/>
      <x:c r="JNB5886" s="248"/>
      <x:c r="JNC5886" s="248"/>
      <x:c r="JND5886" s="248"/>
      <x:c r="JNE5886" s="248"/>
      <x:c r="JNF5886" s="248"/>
      <x:c r="JNG5886" s="248"/>
      <x:c r="JNH5886" s="248"/>
      <x:c r="JNI5886" s="248"/>
      <x:c r="JNJ5886" s="248"/>
      <x:c r="JNK5886" s="248"/>
      <x:c r="JNL5886" s="248"/>
      <x:c r="JNM5886" s="248"/>
      <x:c r="JNN5886" s="248"/>
      <x:c r="JNO5886" s="248"/>
      <x:c r="JNP5886" s="248"/>
      <x:c r="JNQ5886" s="248"/>
      <x:c r="JNR5886" s="248"/>
      <x:c r="JNS5886" s="248"/>
      <x:c r="JNT5886" s="248"/>
      <x:c r="JNU5886" s="248"/>
      <x:c r="JNV5886" s="248"/>
      <x:c r="JNW5886" s="248"/>
      <x:c r="JNX5886" s="248"/>
      <x:c r="JNY5886" s="248"/>
      <x:c r="JNZ5886" s="248"/>
      <x:c r="JOA5886" s="248"/>
      <x:c r="JOB5886" s="248"/>
      <x:c r="JOC5886" s="248"/>
      <x:c r="JOD5886" s="248"/>
      <x:c r="JOE5886" s="248"/>
      <x:c r="JOF5886" s="248"/>
      <x:c r="JOG5886" s="248"/>
      <x:c r="JOH5886" s="248"/>
      <x:c r="JOI5886" s="248"/>
      <x:c r="JOJ5886" s="248"/>
      <x:c r="JOK5886" s="248"/>
      <x:c r="JOL5886" s="248"/>
      <x:c r="JOM5886" s="248"/>
      <x:c r="JON5886" s="248"/>
      <x:c r="JOO5886" s="248"/>
      <x:c r="JOP5886" s="248"/>
      <x:c r="JOQ5886" s="248"/>
      <x:c r="JOR5886" s="248"/>
      <x:c r="JOS5886" s="248"/>
      <x:c r="JOT5886" s="248"/>
      <x:c r="JOU5886" s="248"/>
      <x:c r="JOV5886" s="248"/>
      <x:c r="JOW5886" s="248"/>
      <x:c r="JOX5886" s="248"/>
      <x:c r="JOY5886" s="248"/>
      <x:c r="JOZ5886" s="248"/>
      <x:c r="JPA5886" s="248"/>
      <x:c r="JPB5886" s="248"/>
      <x:c r="JPC5886" s="248"/>
      <x:c r="JPD5886" s="248"/>
      <x:c r="JPE5886" s="248"/>
      <x:c r="JPF5886" s="248"/>
      <x:c r="JPG5886" s="248"/>
      <x:c r="JPH5886" s="248"/>
      <x:c r="JPI5886" s="248"/>
      <x:c r="JPJ5886" s="248"/>
      <x:c r="JPK5886" s="248"/>
      <x:c r="JPL5886" s="248"/>
      <x:c r="JPM5886" s="248"/>
      <x:c r="JPN5886" s="248"/>
      <x:c r="JPO5886" s="248"/>
      <x:c r="JPP5886" s="248"/>
      <x:c r="JPQ5886" s="248"/>
      <x:c r="JPR5886" s="248"/>
      <x:c r="JPS5886" s="248"/>
      <x:c r="JPT5886" s="248"/>
      <x:c r="JPU5886" s="248"/>
      <x:c r="JPV5886" s="248"/>
      <x:c r="JPW5886" s="248"/>
      <x:c r="JPX5886" s="248"/>
      <x:c r="JPY5886" s="248"/>
      <x:c r="JPZ5886" s="248"/>
      <x:c r="JQA5886" s="248"/>
      <x:c r="JQB5886" s="248"/>
      <x:c r="JQC5886" s="248"/>
      <x:c r="JQD5886" s="248"/>
      <x:c r="JQE5886" s="248"/>
      <x:c r="JQF5886" s="248"/>
      <x:c r="JQG5886" s="248"/>
      <x:c r="JQH5886" s="248"/>
      <x:c r="JQI5886" s="248"/>
      <x:c r="JQJ5886" s="248"/>
      <x:c r="JQK5886" s="248"/>
      <x:c r="JQL5886" s="248"/>
      <x:c r="JQM5886" s="248"/>
      <x:c r="JQN5886" s="248"/>
      <x:c r="JQO5886" s="248"/>
      <x:c r="JQP5886" s="248"/>
      <x:c r="JQQ5886" s="248"/>
      <x:c r="JQR5886" s="248"/>
      <x:c r="JQS5886" s="248"/>
      <x:c r="JQT5886" s="248"/>
      <x:c r="JQU5886" s="248"/>
      <x:c r="JQV5886" s="248"/>
      <x:c r="JQW5886" s="248"/>
      <x:c r="JQX5886" s="248"/>
      <x:c r="JQY5886" s="248"/>
      <x:c r="JQZ5886" s="248"/>
      <x:c r="JRA5886" s="248"/>
      <x:c r="JRB5886" s="248"/>
      <x:c r="JRC5886" s="248"/>
      <x:c r="JRD5886" s="248"/>
      <x:c r="JRE5886" s="248"/>
      <x:c r="JRF5886" s="248"/>
      <x:c r="JRG5886" s="248"/>
      <x:c r="JRH5886" s="248"/>
      <x:c r="JRI5886" s="248"/>
      <x:c r="JRJ5886" s="248"/>
      <x:c r="JRK5886" s="248"/>
      <x:c r="JRL5886" s="248"/>
      <x:c r="JRM5886" s="248"/>
      <x:c r="JRN5886" s="248"/>
      <x:c r="JRO5886" s="248"/>
      <x:c r="JRP5886" s="248"/>
      <x:c r="JRQ5886" s="248"/>
      <x:c r="JRR5886" s="248"/>
      <x:c r="JRS5886" s="248"/>
      <x:c r="JRT5886" s="248"/>
      <x:c r="JRU5886" s="248"/>
      <x:c r="JRV5886" s="248"/>
      <x:c r="JRW5886" s="248"/>
      <x:c r="JRX5886" s="248"/>
      <x:c r="JRY5886" s="248"/>
      <x:c r="JRZ5886" s="248"/>
      <x:c r="JSA5886" s="248"/>
      <x:c r="JSB5886" s="248"/>
      <x:c r="JSC5886" s="248"/>
      <x:c r="JSD5886" s="248"/>
      <x:c r="JSE5886" s="248"/>
      <x:c r="JSF5886" s="248"/>
      <x:c r="JSG5886" s="248"/>
      <x:c r="JSH5886" s="248"/>
      <x:c r="JSI5886" s="248"/>
      <x:c r="JSJ5886" s="248"/>
      <x:c r="JSK5886" s="248"/>
      <x:c r="JSL5886" s="248"/>
      <x:c r="JSM5886" s="248"/>
      <x:c r="JSN5886" s="248"/>
      <x:c r="JSO5886" s="248"/>
      <x:c r="JSP5886" s="248"/>
      <x:c r="JSQ5886" s="248"/>
      <x:c r="JSR5886" s="248"/>
      <x:c r="JSS5886" s="248"/>
      <x:c r="JST5886" s="248"/>
      <x:c r="JSU5886" s="248"/>
      <x:c r="JSV5886" s="248"/>
      <x:c r="JSW5886" s="248"/>
      <x:c r="JSX5886" s="248"/>
      <x:c r="JSY5886" s="248"/>
      <x:c r="JSZ5886" s="248"/>
      <x:c r="JTA5886" s="248"/>
      <x:c r="JTB5886" s="248"/>
      <x:c r="JTC5886" s="248"/>
      <x:c r="JTD5886" s="248"/>
      <x:c r="JTE5886" s="248"/>
      <x:c r="JTF5886" s="248"/>
      <x:c r="JTG5886" s="248"/>
      <x:c r="JTH5886" s="248"/>
      <x:c r="JTI5886" s="248"/>
      <x:c r="JTJ5886" s="248"/>
      <x:c r="JTK5886" s="248"/>
      <x:c r="JTL5886" s="248"/>
      <x:c r="JTM5886" s="248"/>
      <x:c r="JTN5886" s="248"/>
      <x:c r="JTO5886" s="248"/>
      <x:c r="JTP5886" s="248"/>
      <x:c r="JTQ5886" s="248"/>
      <x:c r="JTR5886" s="248"/>
      <x:c r="JTS5886" s="248"/>
      <x:c r="JTT5886" s="248"/>
      <x:c r="JTU5886" s="248"/>
      <x:c r="JTV5886" s="248"/>
      <x:c r="JTW5886" s="248"/>
      <x:c r="JTX5886" s="248"/>
      <x:c r="JTY5886" s="248"/>
      <x:c r="JTZ5886" s="248"/>
      <x:c r="JUA5886" s="248"/>
      <x:c r="JUB5886" s="248"/>
      <x:c r="JUC5886" s="248"/>
      <x:c r="JUD5886" s="248"/>
      <x:c r="JUE5886" s="248"/>
      <x:c r="JUF5886" s="248"/>
      <x:c r="JUG5886" s="248"/>
      <x:c r="JUH5886" s="248"/>
      <x:c r="JUI5886" s="248"/>
      <x:c r="JUJ5886" s="248"/>
      <x:c r="JUK5886" s="248"/>
      <x:c r="JUL5886" s="248"/>
      <x:c r="JUM5886" s="248"/>
      <x:c r="JUN5886" s="248"/>
      <x:c r="JUO5886" s="248"/>
      <x:c r="JUP5886" s="248"/>
      <x:c r="JUQ5886" s="248"/>
      <x:c r="JUR5886" s="248"/>
      <x:c r="JUS5886" s="248"/>
      <x:c r="JUT5886" s="248"/>
      <x:c r="JUU5886" s="248"/>
      <x:c r="JUV5886" s="248"/>
      <x:c r="JUW5886" s="248"/>
      <x:c r="JUX5886" s="248"/>
      <x:c r="JUY5886" s="248"/>
      <x:c r="JUZ5886" s="248"/>
      <x:c r="JVA5886" s="248"/>
      <x:c r="JVB5886" s="248"/>
      <x:c r="JVC5886" s="248"/>
      <x:c r="JVD5886" s="248"/>
      <x:c r="JVE5886" s="248"/>
      <x:c r="JVF5886" s="248"/>
      <x:c r="JVG5886" s="248"/>
      <x:c r="JVH5886" s="248"/>
      <x:c r="JVI5886" s="248"/>
      <x:c r="JVJ5886" s="248"/>
      <x:c r="JVK5886" s="248"/>
      <x:c r="JVL5886" s="248"/>
      <x:c r="JVM5886" s="248"/>
      <x:c r="JVN5886" s="248"/>
      <x:c r="JVO5886" s="248"/>
      <x:c r="JVP5886" s="248"/>
      <x:c r="JVQ5886" s="248"/>
      <x:c r="JVR5886" s="248"/>
      <x:c r="JVS5886" s="248"/>
      <x:c r="JVT5886" s="248"/>
      <x:c r="JVU5886" s="248"/>
      <x:c r="JVV5886" s="248"/>
      <x:c r="JVW5886" s="248"/>
      <x:c r="JVX5886" s="248"/>
      <x:c r="JVY5886" s="248"/>
      <x:c r="JVZ5886" s="248"/>
      <x:c r="JWA5886" s="248"/>
      <x:c r="JWB5886" s="248"/>
      <x:c r="JWC5886" s="248"/>
      <x:c r="JWD5886" s="248"/>
      <x:c r="JWE5886" s="248"/>
      <x:c r="JWF5886" s="248"/>
      <x:c r="JWG5886" s="248"/>
      <x:c r="JWH5886" s="248"/>
      <x:c r="JWI5886" s="248"/>
      <x:c r="JWJ5886" s="248"/>
      <x:c r="JWK5886" s="248"/>
      <x:c r="JWL5886" s="248"/>
      <x:c r="JWM5886" s="248"/>
      <x:c r="JWN5886" s="248"/>
      <x:c r="JWO5886" s="248"/>
      <x:c r="JWP5886" s="248"/>
      <x:c r="JWQ5886" s="248"/>
      <x:c r="JWR5886" s="248"/>
      <x:c r="JWS5886" s="248"/>
      <x:c r="JWT5886" s="248"/>
      <x:c r="JWU5886" s="248"/>
      <x:c r="JWV5886" s="248"/>
      <x:c r="JWW5886" s="248"/>
      <x:c r="JWX5886" s="248"/>
      <x:c r="JWY5886" s="248"/>
      <x:c r="JWZ5886" s="248"/>
      <x:c r="JXA5886" s="248"/>
      <x:c r="JXB5886" s="248"/>
      <x:c r="JXC5886" s="248"/>
      <x:c r="JXD5886" s="248"/>
      <x:c r="JXE5886" s="248"/>
      <x:c r="JXF5886" s="248"/>
      <x:c r="JXG5886" s="248"/>
      <x:c r="JXH5886" s="248"/>
      <x:c r="JXI5886" s="248"/>
      <x:c r="JXJ5886" s="248"/>
      <x:c r="JXK5886" s="248"/>
      <x:c r="JXL5886" s="248"/>
      <x:c r="JXM5886" s="248"/>
      <x:c r="JXN5886" s="248"/>
      <x:c r="JXO5886" s="248"/>
      <x:c r="JXP5886" s="248"/>
      <x:c r="JXQ5886" s="248"/>
      <x:c r="JXR5886" s="248"/>
      <x:c r="JXS5886" s="248"/>
      <x:c r="JXT5886" s="248"/>
      <x:c r="JXU5886" s="248"/>
      <x:c r="JXV5886" s="248"/>
      <x:c r="JXW5886" s="248"/>
      <x:c r="JXX5886" s="248"/>
      <x:c r="JXY5886" s="248"/>
      <x:c r="JXZ5886" s="248"/>
      <x:c r="JYA5886" s="248"/>
      <x:c r="JYB5886" s="248"/>
      <x:c r="JYC5886" s="248"/>
      <x:c r="JYD5886" s="248"/>
      <x:c r="JYE5886" s="248"/>
      <x:c r="JYF5886" s="248"/>
      <x:c r="JYG5886" s="248"/>
      <x:c r="JYH5886" s="248"/>
      <x:c r="JYI5886" s="248"/>
      <x:c r="JYJ5886" s="248"/>
      <x:c r="JYK5886" s="248"/>
      <x:c r="JYL5886" s="248"/>
      <x:c r="JYM5886" s="248"/>
      <x:c r="JYN5886" s="248"/>
      <x:c r="JYO5886" s="248"/>
      <x:c r="JYP5886" s="248"/>
      <x:c r="JYQ5886" s="248"/>
      <x:c r="JYR5886" s="248"/>
      <x:c r="JYS5886" s="248"/>
      <x:c r="JYT5886" s="248"/>
      <x:c r="JYU5886" s="248"/>
      <x:c r="JYV5886" s="248"/>
      <x:c r="JYW5886" s="248"/>
      <x:c r="JYX5886" s="248"/>
      <x:c r="JYY5886" s="248"/>
      <x:c r="JYZ5886" s="248"/>
      <x:c r="JZA5886" s="248"/>
      <x:c r="JZB5886" s="248"/>
      <x:c r="JZC5886" s="248"/>
      <x:c r="JZD5886" s="248"/>
      <x:c r="JZE5886" s="248"/>
      <x:c r="JZF5886" s="248"/>
      <x:c r="JZG5886" s="248"/>
      <x:c r="JZH5886" s="248"/>
      <x:c r="JZI5886" s="248"/>
      <x:c r="JZJ5886" s="248"/>
      <x:c r="JZK5886" s="248"/>
      <x:c r="JZL5886" s="248"/>
      <x:c r="JZM5886" s="248"/>
      <x:c r="JZN5886" s="248"/>
      <x:c r="JZO5886" s="248"/>
      <x:c r="JZP5886" s="248"/>
      <x:c r="JZQ5886" s="248"/>
      <x:c r="JZR5886" s="248"/>
      <x:c r="JZS5886" s="248"/>
      <x:c r="JZT5886" s="248"/>
      <x:c r="JZU5886" s="248"/>
      <x:c r="JZV5886" s="248"/>
      <x:c r="JZW5886" s="248"/>
      <x:c r="JZX5886" s="248"/>
      <x:c r="JZY5886" s="248"/>
      <x:c r="JZZ5886" s="248"/>
      <x:c r="KAA5886" s="248"/>
      <x:c r="KAB5886" s="248"/>
      <x:c r="KAC5886" s="248"/>
      <x:c r="KAD5886" s="248"/>
      <x:c r="KAE5886" s="248"/>
      <x:c r="KAF5886" s="248"/>
      <x:c r="KAG5886" s="248"/>
      <x:c r="KAH5886" s="248"/>
      <x:c r="KAI5886" s="248"/>
      <x:c r="KAJ5886" s="248"/>
      <x:c r="KAK5886" s="248"/>
      <x:c r="KAL5886" s="248"/>
      <x:c r="KAM5886" s="248"/>
      <x:c r="KAN5886" s="248"/>
      <x:c r="KAO5886" s="248"/>
      <x:c r="KAP5886" s="248"/>
      <x:c r="KAQ5886" s="248"/>
      <x:c r="KAR5886" s="248"/>
      <x:c r="KAS5886" s="248"/>
      <x:c r="KAT5886" s="248"/>
      <x:c r="KAU5886" s="248"/>
      <x:c r="KAV5886" s="248"/>
      <x:c r="KAW5886" s="248"/>
      <x:c r="KAX5886" s="248"/>
      <x:c r="KAY5886" s="248"/>
      <x:c r="KAZ5886" s="248"/>
      <x:c r="KBA5886" s="248"/>
      <x:c r="KBB5886" s="248"/>
      <x:c r="KBC5886" s="248"/>
      <x:c r="KBD5886" s="248"/>
      <x:c r="KBE5886" s="248"/>
      <x:c r="KBF5886" s="248"/>
      <x:c r="KBG5886" s="248"/>
      <x:c r="KBH5886" s="248"/>
      <x:c r="KBI5886" s="248"/>
      <x:c r="KBJ5886" s="248"/>
      <x:c r="KBK5886" s="248"/>
      <x:c r="KBL5886" s="248"/>
      <x:c r="KBM5886" s="248"/>
      <x:c r="KBN5886" s="248"/>
      <x:c r="KBO5886" s="248"/>
      <x:c r="KBP5886" s="248"/>
      <x:c r="KBQ5886" s="248"/>
      <x:c r="KBR5886" s="248"/>
      <x:c r="KBS5886" s="248"/>
      <x:c r="KBT5886" s="248"/>
      <x:c r="KBU5886" s="248"/>
      <x:c r="KBV5886" s="248"/>
      <x:c r="KBW5886" s="248"/>
      <x:c r="KBX5886" s="248"/>
      <x:c r="KBY5886" s="248"/>
      <x:c r="KBZ5886" s="248"/>
      <x:c r="KCA5886" s="248"/>
      <x:c r="KCB5886" s="248"/>
      <x:c r="KCC5886" s="248"/>
      <x:c r="KCD5886" s="248"/>
      <x:c r="KCE5886" s="248"/>
      <x:c r="KCF5886" s="248"/>
      <x:c r="KCG5886" s="248"/>
      <x:c r="KCH5886" s="248"/>
      <x:c r="KCI5886" s="248"/>
      <x:c r="KCJ5886" s="248"/>
      <x:c r="KCK5886" s="248"/>
      <x:c r="KCL5886" s="248"/>
      <x:c r="KCM5886" s="248"/>
      <x:c r="KCN5886" s="248"/>
      <x:c r="KCO5886" s="248"/>
      <x:c r="KCP5886" s="248"/>
      <x:c r="KCQ5886" s="248"/>
      <x:c r="KCR5886" s="248"/>
      <x:c r="KCS5886" s="248"/>
      <x:c r="KCT5886" s="248"/>
      <x:c r="KCU5886" s="248"/>
      <x:c r="KCV5886" s="248"/>
      <x:c r="KCW5886" s="248"/>
      <x:c r="KCX5886" s="248"/>
      <x:c r="KCY5886" s="248"/>
      <x:c r="KCZ5886" s="248"/>
      <x:c r="KDA5886" s="248"/>
      <x:c r="KDB5886" s="248"/>
      <x:c r="KDC5886" s="248"/>
      <x:c r="KDD5886" s="248"/>
      <x:c r="KDE5886" s="248"/>
      <x:c r="KDF5886" s="248"/>
      <x:c r="KDG5886" s="248"/>
      <x:c r="KDH5886" s="248"/>
      <x:c r="KDI5886" s="248"/>
      <x:c r="KDJ5886" s="248"/>
      <x:c r="KDK5886" s="248"/>
      <x:c r="KDL5886" s="248"/>
      <x:c r="KDM5886" s="248"/>
      <x:c r="KDN5886" s="248"/>
      <x:c r="KDO5886" s="248"/>
      <x:c r="KDP5886" s="248"/>
      <x:c r="KDQ5886" s="248"/>
      <x:c r="KDR5886" s="248"/>
      <x:c r="KDS5886" s="248"/>
      <x:c r="KDT5886" s="248"/>
      <x:c r="KDU5886" s="248"/>
      <x:c r="KDV5886" s="248"/>
      <x:c r="KDW5886" s="248"/>
      <x:c r="KDX5886" s="248"/>
      <x:c r="KDY5886" s="248"/>
      <x:c r="KDZ5886" s="248"/>
      <x:c r="KEA5886" s="248"/>
      <x:c r="KEB5886" s="248"/>
      <x:c r="KEC5886" s="248"/>
      <x:c r="KED5886" s="248"/>
      <x:c r="KEE5886" s="248"/>
      <x:c r="KEF5886" s="248"/>
      <x:c r="KEG5886" s="248"/>
      <x:c r="KEH5886" s="248"/>
      <x:c r="KEI5886" s="248"/>
      <x:c r="KEJ5886" s="248"/>
      <x:c r="KEK5886" s="248"/>
      <x:c r="KEL5886" s="248"/>
      <x:c r="KEM5886" s="248"/>
      <x:c r="KEN5886" s="248"/>
      <x:c r="KEO5886" s="248"/>
      <x:c r="KEP5886" s="248"/>
      <x:c r="KEQ5886" s="248"/>
      <x:c r="KER5886" s="248"/>
      <x:c r="KES5886" s="248"/>
      <x:c r="KET5886" s="248"/>
      <x:c r="KEU5886" s="248"/>
      <x:c r="KEV5886" s="248"/>
      <x:c r="KEW5886" s="248"/>
      <x:c r="KEX5886" s="248"/>
      <x:c r="KEY5886" s="248"/>
      <x:c r="KEZ5886" s="248"/>
      <x:c r="KFA5886" s="248"/>
      <x:c r="KFB5886" s="248"/>
      <x:c r="KFC5886" s="248"/>
      <x:c r="KFD5886" s="248"/>
      <x:c r="KFE5886" s="248"/>
      <x:c r="KFF5886" s="248"/>
      <x:c r="KFG5886" s="248"/>
      <x:c r="KFH5886" s="248"/>
      <x:c r="KFI5886" s="248"/>
      <x:c r="KFJ5886" s="248"/>
      <x:c r="KFK5886" s="248"/>
      <x:c r="KFL5886" s="248"/>
      <x:c r="KFM5886" s="248"/>
      <x:c r="KFN5886" s="248"/>
      <x:c r="KFO5886" s="248"/>
      <x:c r="KFP5886" s="248"/>
      <x:c r="KFQ5886" s="248"/>
      <x:c r="KFR5886" s="248"/>
      <x:c r="KFS5886" s="248"/>
      <x:c r="KFT5886" s="248"/>
      <x:c r="KFU5886" s="248"/>
      <x:c r="KFV5886" s="248"/>
      <x:c r="KFW5886" s="248"/>
      <x:c r="KFX5886" s="248"/>
      <x:c r="KFY5886" s="248"/>
      <x:c r="KFZ5886" s="248"/>
      <x:c r="KGA5886" s="248"/>
      <x:c r="KGB5886" s="248"/>
      <x:c r="KGC5886" s="248"/>
      <x:c r="KGD5886" s="248"/>
      <x:c r="KGE5886" s="248"/>
      <x:c r="KGF5886" s="248"/>
      <x:c r="KGG5886" s="248"/>
      <x:c r="KGH5886" s="248"/>
      <x:c r="KGI5886" s="248"/>
      <x:c r="KGJ5886" s="248"/>
      <x:c r="KGK5886" s="248"/>
      <x:c r="KGL5886" s="248"/>
      <x:c r="KGM5886" s="248"/>
      <x:c r="KGN5886" s="248"/>
      <x:c r="KGO5886" s="248"/>
      <x:c r="KGP5886" s="248"/>
      <x:c r="KGQ5886" s="248"/>
      <x:c r="KGR5886" s="248"/>
      <x:c r="KGS5886" s="248"/>
      <x:c r="KGT5886" s="248"/>
      <x:c r="KGU5886" s="248"/>
      <x:c r="KGV5886" s="248"/>
      <x:c r="KGW5886" s="248"/>
      <x:c r="KGX5886" s="248"/>
      <x:c r="KGY5886" s="248"/>
      <x:c r="KGZ5886" s="248"/>
      <x:c r="KHA5886" s="248"/>
      <x:c r="KHB5886" s="248"/>
      <x:c r="KHC5886" s="248"/>
      <x:c r="KHD5886" s="248"/>
      <x:c r="KHE5886" s="248"/>
      <x:c r="KHF5886" s="248"/>
      <x:c r="KHG5886" s="248"/>
      <x:c r="KHH5886" s="248"/>
      <x:c r="KHI5886" s="248"/>
      <x:c r="KHJ5886" s="248"/>
      <x:c r="KHK5886" s="248"/>
      <x:c r="KHL5886" s="248"/>
      <x:c r="KHM5886" s="248"/>
      <x:c r="KHN5886" s="248"/>
      <x:c r="KHO5886" s="248"/>
      <x:c r="KHP5886" s="248"/>
      <x:c r="KHQ5886" s="248"/>
      <x:c r="KHR5886" s="248"/>
      <x:c r="KHS5886" s="248"/>
      <x:c r="KHT5886" s="248"/>
      <x:c r="KHU5886" s="248"/>
      <x:c r="KHV5886" s="248"/>
      <x:c r="KHW5886" s="248"/>
      <x:c r="KHX5886" s="248"/>
      <x:c r="KHY5886" s="248"/>
      <x:c r="KHZ5886" s="248"/>
      <x:c r="KIA5886" s="248"/>
      <x:c r="KIB5886" s="248"/>
      <x:c r="KIC5886" s="248"/>
      <x:c r="KID5886" s="248"/>
      <x:c r="KIE5886" s="248"/>
      <x:c r="KIF5886" s="248"/>
      <x:c r="KIG5886" s="248"/>
      <x:c r="KIH5886" s="248"/>
      <x:c r="KII5886" s="248"/>
      <x:c r="KIJ5886" s="248"/>
      <x:c r="KIK5886" s="248"/>
      <x:c r="KIL5886" s="248"/>
      <x:c r="KIM5886" s="248"/>
      <x:c r="KIN5886" s="248"/>
      <x:c r="KIO5886" s="248"/>
      <x:c r="KIP5886" s="248"/>
      <x:c r="KIQ5886" s="248"/>
      <x:c r="KIR5886" s="248"/>
      <x:c r="KIS5886" s="248"/>
      <x:c r="KIT5886" s="248"/>
      <x:c r="KIU5886" s="248"/>
      <x:c r="KIV5886" s="248"/>
      <x:c r="KIW5886" s="248"/>
      <x:c r="KIX5886" s="248"/>
      <x:c r="KIY5886" s="248"/>
      <x:c r="KIZ5886" s="248"/>
      <x:c r="KJA5886" s="248"/>
      <x:c r="KJB5886" s="248"/>
      <x:c r="KJC5886" s="248"/>
      <x:c r="KJD5886" s="248"/>
      <x:c r="KJE5886" s="248"/>
      <x:c r="KJF5886" s="248"/>
      <x:c r="KJG5886" s="248"/>
      <x:c r="KJH5886" s="248"/>
      <x:c r="KJI5886" s="248"/>
      <x:c r="KJJ5886" s="248"/>
      <x:c r="KJK5886" s="248"/>
      <x:c r="KJL5886" s="248"/>
      <x:c r="KJM5886" s="248"/>
      <x:c r="KJN5886" s="248"/>
      <x:c r="KJO5886" s="248"/>
      <x:c r="KJP5886" s="248"/>
      <x:c r="KJQ5886" s="248"/>
      <x:c r="KJR5886" s="248"/>
      <x:c r="KJS5886" s="248"/>
      <x:c r="KJT5886" s="248"/>
      <x:c r="KJU5886" s="248"/>
      <x:c r="KJV5886" s="248"/>
      <x:c r="KJW5886" s="248"/>
      <x:c r="KJX5886" s="248"/>
      <x:c r="KJY5886" s="248"/>
      <x:c r="KJZ5886" s="248"/>
      <x:c r="KKA5886" s="248"/>
      <x:c r="KKB5886" s="248"/>
      <x:c r="KKC5886" s="248"/>
      <x:c r="KKD5886" s="248"/>
      <x:c r="KKE5886" s="248"/>
      <x:c r="KKF5886" s="248"/>
      <x:c r="KKG5886" s="248"/>
      <x:c r="KKH5886" s="248"/>
      <x:c r="KKI5886" s="248"/>
      <x:c r="KKJ5886" s="248"/>
      <x:c r="KKK5886" s="248"/>
      <x:c r="KKL5886" s="248"/>
      <x:c r="KKM5886" s="248"/>
      <x:c r="KKN5886" s="248"/>
      <x:c r="KKO5886" s="248"/>
      <x:c r="KKP5886" s="248"/>
      <x:c r="KKQ5886" s="248"/>
      <x:c r="KKR5886" s="248"/>
      <x:c r="KKS5886" s="248"/>
      <x:c r="KKT5886" s="248"/>
      <x:c r="KKU5886" s="248"/>
      <x:c r="KKV5886" s="248"/>
      <x:c r="KKW5886" s="248"/>
      <x:c r="KKX5886" s="248"/>
      <x:c r="KKY5886" s="248"/>
      <x:c r="KKZ5886" s="248"/>
      <x:c r="KLA5886" s="248"/>
      <x:c r="KLB5886" s="248"/>
      <x:c r="KLC5886" s="248"/>
      <x:c r="KLD5886" s="248"/>
      <x:c r="KLE5886" s="248"/>
      <x:c r="KLF5886" s="248"/>
      <x:c r="KLG5886" s="248"/>
      <x:c r="KLH5886" s="248"/>
      <x:c r="KLI5886" s="248"/>
      <x:c r="KLJ5886" s="248"/>
      <x:c r="KLK5886" s="248"/>
      <x:c r="KLL5886" s="248"/>
      <x:c r="KLM5886" s="248"/>
      <x:c r="KLN5886" s="248"/>
      <x:c r="KLO5886" s="248"/>
      <x:c r="KLP5886" s="248"/>
      <x:c r="KLQ5886" s="248"/>
      <x:c r="KLR5886" s="248"/>
      <x:c r="KLS5886" s="248"/>
      <x:c r="KLT5886" s="248"/>
      <x:c r="KLU5886" s="248"/>
      <x:c r="KLV5886" s="248"/>
      <x:c r="KLW5886" s="248"/>
      <x:c r="KLX5886" s="248"/>
      <x:c r="KLY5886" s="248"/>
      <x:c r="KLZ5886" s="248"/>
      <x:c r="KMA5886" s="248"/>
      <x:c r="KMB5886" s="248"/>
      <x:c r="KMC5886" s="248"/>
      <x:c r="KMD5886" s="248"/>
      <x:c r="KME5886" s="248"/>
      <x:c r="KMF5886" s="248"/>
      <x:c r="KMG5886" s="248"/>
      <x:c r="KMH5886" s="248"/>
      <x:c r="KMI5886" s="248"/>
      <x:c r="KMJ5886" s="248"/>
      <x:c r="KMK5886" s="248"/>
      <x:c r="KML5886" s="248"/>
      <x:c r="KMM5886" s="248"/>
      <x:c r="KMN5886" s="248"/>
      <x:c r="KMO5886" s="248"/>
      <x:c r="KMP5886" s="248"/>
      <x:c r="KMQ5886" s="248"/>
      <x:c r="KMR5886" s="248"/>
      <x:c r="KMS5886" s="248"/>
      <x:c r="KMT5886" s="248"/>
      <x:c r="KMU5886" s="248"/>
      <x:c r="KMV5886" s="248"/>
      <x:c r="KMW5886" s="248"/>
      <x:c r="KMX5886" s="248"/>
      <x:c r="KMY5886" s="248"/>
      <x:c r="KMZ5886" s="248"/>
      <x:c r="KNA5886" s="248"/>
      <x:c r="KNB5886" s="248"/>
      <x:c r="KNC5886" s="248"/>
      <x:c r="KND5886" s="248"/>
      <x:c r="KNE5886" s="248"/>
      <x:c r="KNF5886" s="248"/>
      <x:c r="KNG5886" s="248"/>
      <x:c r="KNH5886" s="248"/>
      <x:c r="KNI5886" s="248"/>
      <x:c r="KNJ5886" s="248"/>
      <x:c r="KNK5886" s="248"/>
      <x:c r="KNL5886" s="248"/>
      <x:c r="KNM5886" s="248"/>
      <x:c r="KNN5886" s="248"/>
      <x:c r="KNO5886" s="248"/>
      <x:c r="KNP5886" s="248"/>
      <x:c r="KNQ5886" s="248"/>
      <x:c r="KNR5886" s="248"/>
      <x:c r="KNS5886" s="248"/>
      <x:c r="KNT5886" s="248"/>
      <x:c r="KNU5886" s="248"/>
      <x:c r="KNV5886" s="248"/>
      <x:c r="KNW5886" s="248"/>
      <x:c r="KNX5886" s="248"/>
      <x:c r="KNY5886" s="248"/>
      <x:c r="KNZ5886" s="248"/>
      <x:c r="KOA5886" s="248"/>
      <x:c r="KOB5886" s="248"/>
      <x:c r="KOC5886" s="248"/>
      <x:c r="KOD5886" s="248"/>
      <x:c r="KOE5886" s="248"/>
      <x:c r="KOF5886" s="248"/>
      <x:c r="KOG5886" s="248"/>
      <x:c r="KOH5886" s="248"/>
      <x:c r="KOI5886" s="248"/>
      <x:c r="KOJ5886" s="248"/>
      <x:c r="KOK5886" s="248"/>
      <x:c r="KOL5886" s="248"/>
      <x:c r="KOM5886" s="248"/>
      <x:c r="KON5886" s="248"/>
      <x:c r="KOO5886" s="248"/>
      <x:c r="KOP5886" s="248"/>
      <x:c r="KOQ5886" s="248"/>
      <x:c r="KOR5886" s="248"/>
      <x:c r="KOS5886" s="248"/>
      <x:c r="KOT5886" s="248"/>
      <x:c r="KOU5886" s="248"/>
      <x:c r="KOV5886" s="248"/>
      <x:c r="KOW5886" s="248"/>
      <x:c r="KOX5886" s="248"/>
      <x:c r="KOY5886" s="248"/>
      <x:c r="KOZ5886" s="248"/>
      <x:c r="KPA5886" s="248"/>
      <x:c r="KPB5886" s="248"/>
      <x:c r="KPC5886" s="248"/>
      <x:c r="KPD5886" s="248"/>
      <x:c r="KPE5886" s="248"/>
      <x:c r="KPF5886" s="248"/>
      <x:c r="KPG5886" s="248"/>
      <x:c r="KPH5886" s="248"/>
      <x:c r="KPI5886" s="248"/>
      <x:c r="KPJ5886" s="248"/>
      <x:c r="KPK5886" s="248"/>
      <x:c r="KPL5886" s="248"/>
      <x:c r="KPM5886" s="248"/>
      <x:c r="KPN5886" s="248"/>
      <x:c r="KPO5886" s="248"/>
      <x:c r="KPP5886" s="248"/>
      <x:c r="KPQ5886" s="248"/>
      <x:c r="KPR5886" s="248"/>
      <x:c r="KPS5886" s="248"/>
      <x:c r="KPT5886" s="248"/>
      <x:c r="KPU5886" s="248"/>
      <x:c r="KPV5886" s="248"/>
      <x:c r="KPW5886" s="248"/>
      <x:c r="KPX5886" s="248"/>
      <x:c r="KPY5886" s="248"/>
      <x:c r="KPZ5886" s="248"/>
      <x:c r="KQA5886" s="248"/>
      <x:c r="KQB5886" s="248"/>
      <x:c r="KQC5886" s="248"/>
      <x:c r="KQD5886" s="248"/>
      <x:c r="KQE5886" s="248"/>
      <x:c r="KQF5886" s="248"/>
      <x:c r="KQG5886" s="248"/>
      <x:c r="KQH5886" s="248"/>
      <x:c r="KQI5886" s="248"/>
      <x:c r="KQJ5886" s="248"/>
      <x:c r="KQK5886" s="248"/>
      <x:c r="KQL5886" s="248"/>
      <x:c r="KQM5886" s="248"/>
      <x:c r="KQN5886" s="248"/>
      <x:c r="KQO5886" s="248"/>
      <x:c r="KQP5886" s="248"/>
      <x:c r="KQQ5886" s="248"/>
      <x:c r="KQR5886" s="248"/>
      <x:c r="KQS5886" s="248"/>
      <x:c r="KQT5886" s="248"/>
      <x:c r="KQU5886" s="248"/>
      <x:c r="KQV5886" s="248"/>
      <x:c r="KQW5886" s="248"/>
      <x:c r="KQX5886" s="248"/>
      <x:c r="KQY5886" s="248"/>
      <x:c r="KQZ5886" s="248"/>
      <x:c r="KRA5886" s="248"/>
      <x:c r="KRB5886" s="248"/>
      <x:c r="KRC5886" s="248"/>
      <x:c r="KRD5886" s="248"/>
      <x:c r="KRE5886" s="248"/>
      <x:c r="KRF5886" s="248"/>
      <x:c r="KRG5886" s="248"/>
      <x:c r="KRH5886" s="248"/>
      <x:c r="KRI5886" s="248"/>
      <x:c r="KRJ5886" s="248"/>
      <x:c r="KRK5886" s="248"/>
      <x:c r="KRL5886" s="248"/>
      <x:c r="KRM5886" s="248"/>
      <x:c r="KRN5886" s="248"/>
      <x:c r="KRO5886" s="248"/>
      <x:c r="KRP5886" s="248"/>
      <x:c r="KRQ5886" s="248"/>
      <x:c r="KRR5886" s="248"/>
      <x:c r="KRS5886" s="248"/>
      <x:c r="KRT5886" s="248"/>
      <x:c r="KRU5886" s="248"/>
      <x:c r="KRV5886" s="248"/>
      <x:c r="KRW5886" s="248"/>
      <x:c r="KRX5886" s="248"/>
      <x:c r="KRY5886" s="248"/>
      <x:c r="KRZ5886" s="248"/>
      <x:c r="KSA5886" s="248"/>
      <x:c r="KSB5886" s="248"/>
      <x:c r="KSC5886" s="248"/>
      <x:c r="KSD5886" s="248"/>
      <x:c r="KSE5886" s="248"/>
      <x:c r="KSF5886" s="248"/>
      <x:c r="KSG5886" s="248"/>
      <x:c r="KSH5886" s="248"/>
      <x:c r="KSI5886" s="248"/>
      <x:c r="KSJ5886" s="248"/>
      <x:c r="KSK5886" s="248"/>
      <x:c r="KSL5886" s="248"/>
      <x:c r="KSM5886" s="248"/>
      <x:c r="KSN5886" s="248"/>
      <x:c r="KSO5886" s="248"/>
      <x:c r="KSP5886" s="248"/>
      <x:c r="KSQ5886" s="248"/>
      <x:c r="KSR5886" s="248"/>
      <x:c r="KSS5886" s="248"/>
      <x:c r="KST5886" s="248"/>
      <x:c r="KSU5886" s="248"/>
      <x:c r="KSV5886" s="248"/>
      <x:c r="KSW5886" s="248"/>
      <x:c r="KSX5886" s="248"/>
      <x:c r="KSY5886" s="248"/>
      <x:c r="KSZ5886" s="248"/>
      <x:c r="KTA5886" s="248"/>
      <x:c r="KTB5886" s="248"/>
      <x:c r="KTC5886" s="248"/>
      <x:c r="KTD5886" s="248"/>
      <x:c r="KTE5886" s="248"/>
      <x:c r="KTF5886" s="248"/>
      <x:c r="KTG5886" s="248"/>
      <x:c r="KTH5886" s="248"/>
      <x:c r="KTI5886" s="248"/>
      <x:c r="KTJ5886" s="248"/>
      <x:c r="KTK5886" s="248"/>
      <x:c r="KTL5886" s="248"/>
      <x:c r="KTM5886" s="248"/>
      <x:c r="KTN5886" s="248"/>
      <x:c r="KTO5886" s="248"/>
      <x:c r="KTP5886" s="248"/>
      <x:c r="KTQ5886" s="248"/>
      <x:c r="KTR5886" s="248"/>
      <x:c r="KTS5886" s="248"/>
      <x:c r="KTT5886" s="248"/>
      <x:c r="KTU5886" s="248"/>
      <x:c r="KTV5886" s="248"/>
      <x:c r="KTW5886" s="248"/>
      <x:c r="KTX5886" s="248"/>
      <x:c r="KTY5886" s="248"/>
      <x:c r="KTZ5886" s="248"/>
      <x:c r="KUA5886" s="248"/>
      <x:c r="KUB5886" s="248"/>
      <x:c r="KUC5886" s="248"/>
      <x:c r="KUD5886" s="248"/>
      <x:c r="KUE5886" s="248"/>
      <x:c r="KUF5886" s="248"/>
      <x:c r="KUG5886" s="248"/>
      <x:c r="KUH5886" s="248"/>
      <x:c r="KUI5886" s="248"/>
      <x:c r="KUJ5886" s="248"/>
      <x:c r="KUK5886" s="248"/>
      <x:c r="KUL5886" s="248"/>
      <x:c r="KUM5886" s="248"/>
      <x:c r="KUN5886" s="248"/>
      <x:c r="KUO5886" s="248"/>
      <x:c r="KUP5886" s="248"/>
      <x:c r="KUQ5886" s="248"/>
      <x:c r="KUR5886" s="248"/>
      <x:c r="KUS5886" s="248"/>
      <x:c r="KUT5886" s="248"/>
      <x:c r="KUU5886" s="248"/>
      <x:c r="KUV5886" s="248"/>
      <x:c r="KUW5886" s="248"/>
      <x:c r="KUX5886" s="248"/>
      <x:c r="KUY5886" s="248"/>
      <x:c r="KUZ5886" s="248"/>
      <x:c r="KVA5886" s="248"/>
      <x:c r="KVB5886" s="248"/>
      <x:c r="KVC5886" s="248"/>
      <x:c r="KVD5886" s="248"/>
      <x:c r="KVE5886" s="248"/>
      <x:c r="KVF5886" s="248"/>
      <x:c r="KVG5886" s="248"/>
      <x:c r="KVH5886" s="248"/>
      <x:c r="KVI5886" s="248"/>
      <x:c r="KVJ5886" s="248"/>
      <x:c r="KVK5886" s="248"/>
      <x:c r="KVL5886" s="248"/>
      <x:c r="KVM5886" s="248"/>
      <x:c r="KVN5886" s="248"/>
      <x:c r="KVO5886" s="248"/>
      <x:c r="KVP5886" s="248"/>
      <x:c r="KVQ5886" s="248"/>
      <x:c r="KVR5886" s="248"/>
      <x:c r="KVS5886" s="248"/>
      <x:c r="KVT5886" s="248"/>
      <x:c r="KVU5886" s="248"/>
      <x:c r="KVV5886" s="248"/>
      <x:c r="KVW5886" s="248"/>
      <x:c r="KVX5886" s="248"/>
      <x:c r="KVY5886" s="248"/>
      <x:c r="KVZ5886" s="248"/>
      <x:c r="KWA5886" s="248"/>
      <x:c r="KWB5886" s="248"/>
      <x:c r="KWC5886" s="248"/>
      <x:c r="KWD5886" s="248"/>
      <x:c r="KWE5886" s="248"/>
      <x:c r="KWF5886" s="248"/>
      <x:c r="KWG5886" s="248"/>
      <x:c r="KWH5886" s="248"/>
      <x:c r="KWI5886" s="248"/>
      <x:c r="KWJ5886" s="248"/>
      <x:c r="KWK5886" s="248"/>
      <x:c r="KWL5886" s="248"/>
      <x:c r="KWM5886" s="248"/>
      <x:c r="KWN5886" s="248"/>
      <x:c r="KWO5886" s="248"/>
      <x:c r="KWP5886" s="248"/>
      <x:c r="KWQ5886" s="248"/>
      <x:c r="KWR5886" s="248"/>
      <x:c r="KWS5886" s="248"/>
      <x:c r="KWT5886" s="248"/>
      <x:c r="KWU5886" s="248"/>
      <x:c r="KWV5886" s="248"/>
      <x:c r="KWW5886" s="248"/>
      <x:c r="KWX5886" s="248"/>
      <x:c r="KWY5886" s="248"/>
      <x:c r="KWZ5886" s="248"/>
      <x:c r="KXA5886" s="248"/>
      <x:c r="KXB5886" s="248"/>
      <x:c r="KXC5886" s="248"/>
      <x:c r="KXD5886" s="248"/>
      <x:c r="KXE5886" s="248"/>
      <x:c r="KXF5886" s="248"/>
      <x:c r="KXG5886" s="248"/>
      <x:c r="KXH5886" s="248"/>
      <x:c r="KXI5886" s="248"/>
      <x:c r="KXJ5886" s="248"/>
      <x:c r="KXK5886" s="248"/>
      <x:c r="KXL5886" s="248"/>
      <x:c r="KXM5886" s="248"/>
      <x:c r="KXN5886" s="248"/>
      <x:c r="KXO5886" s="248"/>
      <x:c r="KXP5886" s="248"/>
      <x:c r="KXQ5886" s="248"/>
      <x:c r="KXR5886" s="248"/>
      <x:c r="KXS5886" s="248"/>
      <x:c r="KXT5886" s="248"/>
      <x:c r="KXU5886" s="248"/>
      <x:c r="KXV5886" s="248"/>
      <x:c r="KXW5886" s="248"/>
      <x:c r="KXX5886" s="248"/>
      <x:c r="KXY5886" s="248"/>
      <x:c r="KXZ5886" s="248"/>
      <x:c r="KYA5886" s="248"/>
      <x:c r="KYB5886" s="248"/>
      <x:c r="KYC5886" s="248"/>
      <x:c r="KYD5886" s="248"/>
      <x:c r="KYE5886" s="248"/>
      <x:c r="KYF5886" s="248"/>
      <x:c r="KYG5886" s="248"/>
      <x:c r="KYH5886" s="248"/>
      <x:c r="KYI5886" s="248"/>
      <x:c r="KYJ5886" s="248"/>
      <x:c r="KYK5886" s="248"/>
      <x:c r="KYL5886" s="248"/>
      <x:c r="KYM5886" s="248"/>
      <x:c r="KYN5886" s="248"/>
      <x:c r="KYO5886" s="248"/>
      <x:c r="KYP5886" s="248"/>
      <x:c r="KYQ5886" s="248"/>
      <x:c r="KYR5886" s="248"/>
      <x:c r="KYS5886" s="248"/>
      <x:c r="KYT5886" s="248"/>
      <x:c r="KYU5886" s="248"/>
      <x:c r="KYV5886" s="248"/>
      <x:c r="KYW5886" s="248"/>
      <x:c r="KYX5886" s="248"/>
      <x:c r="KYY5886" s="248"/>
      <x:c r="KYZ5886" s="248"/>
      <x:c r="KZA5886" s="248"/>
      <x:c r="KZB5886" s="248"/>
      <x:c r="KZC5886" s="248"/>
      <x:c r="KZD5886" s="248"/>
      <x:c r="KZE5886" s="248"/>
      <x:c r="KZF5886" s="248"/>
      <x:c r="KZG5886" s="248"/>
      <x:c r="KZH5886" s="248"/>
      <x:c r="KZI5886" s="248"/>
      <x:c r="KZJ5886" s="248"/>
      <x:c r="KZK5886" s="248"/>
      <x:c r="KZL5886" s="248"/>
      <x:c r="KZM5886" s="248"/>
      <x:c r="KZN5886" s="248"/>
      <x:c r="KZO5886" s="248"/>
      <x:c r="KZP5886" s="248"/>
      <x:c r="KZQ5886" s="248"/>
      <x:c r="KZR5886" s="248"/>
      <x:c r="KZS5886" s="248"/>
      <x:c r="KZT5886" s="248"/>
      <x:c r="KZU5886" s="248"/>
      <x:c r="KZV5886" s="248"/>
      <x:c r="KZW5886" s="248"/>
      <x:c r="KZX5886" s="248"/>
      <x:c r="KZY5886" s="248"/>
      <x:c r="KZZ5886" s="248"/>
      <x:c r="LAA5886" s="248"/>
      <x:c r="LAB5886" s="248"/>
      <x:c r="LAC5886" s="248"/>
      <x:c r="LAD5886" s="248"/>
      <x:c r="LAE5886" s="248"/>
      <x:c r="LAF5886" s="248"/>
      <x:c r="LAG5886" s="248"/>
      <x:c r="LAH5886" s="248"/>
      <x:c r="LAI5886" s="248"/>
      <x:c r="LAJ5886" s="248"/>
      <x:c r="LAK5886" s="248"/>
      <x:c r="LAL5886" s="248"/>
      <x:c r="LAM5886" s="248"/>
      <x:c r="LAN5886" s="248"/>
      <x:c r="LAO5886" s="248"/>
      <x:c r="LAP5886" s="248"/>
      <x:c r="LAQ5886" s="248"/>
      <x:c r="LAR5886" s="248"/>
      <x:c r="LAS5886" s="248"/>
      <x:c r="LAT5886" s="248"/>
      <x:c r="LAU5886" s="248"/>
      <x:c r="LAV5886" s="248"/>
      <x:c r="LAW5886" s="248"/>
      <x:c r="LAX5886" s="248"/>
      <x:c r="LAY5886" s="248"/>
      <x:c r="LAZ5886" s="248"/>
      <x:c r="LBA5886" s="248"/>
      <x:c r="LBB5886" s="248"/>
      <x:c r="LBC5886" s="248"/>
      <x:c r="LBD5886" s="248"/>
      <x:c r="LBE5886" s="248"/>
      <x:c r="LBF5886" s="248"/>
      <x:c r="LBG5886" s="248"/>
      <x:c r="LBH5886" s="248"/>
      <x:c r="LBI5886" s="248"/>
      <x:c r="LBJ5886" s="248"/>
      <x:c r="LBK5886" s="248"/>
      <x:c r="LBL5886" s="248"/>
      <x:c r="LBM5886" s="248"/>
      <x:c r="LBN5886" s="248"/>
      <x:c r="LBO5886" s="248"/>
      <x:c r="LBP5886" s="248"/>
      <x:c r="LBQ5886" s="248"/>
      <x:c r="LBR5886" s="248"/>
      <x:c r="LBS5886" s="248"/>
      <x:c r="LBT5886" s="248"/>
      <x:c r="LBU5886" s="248"/>
      <x:c r="LBV5886" s="248"/>
      <x:c r="LBW5886" s="248"/>
      <x:c r="LBX5886" s="248"/>
      <x:c r="LBY5886" s="248"/>
      <x:c r="LBZ5886" s="248"/>
      <x:c r="LCA5886" s="248"/>
      <x:c r="LCB5886" s="248"/>
      <x:c r="LCC5886" s="248"/>
      <x:c r="LCD5886" s="248"/>
      <x:c r="LCE5886" s="248"/>
      <x:c r="LCF5886" s="248"/>
      <x:c r="LCG5886" s="248"/>
      <x:c r="LCH5886" s="248"/>
      <x:c r="LCI5886" s="248"/>
      <x:c r="LCJ5886" s="248"/>
      <x:c r="LCK5886" s="248"/>
      <x:c r="LCL5886" s="248"/>
      <x:c r="LCM5886" s="248"/>
      <x:c r="LCN5886" s="248"/>
      <x:c r="LCO5886" s="248"/>
      <x:c r="LCP5886" s="248"/>
      <x:c r="LCQ5886" s="248"/>
      <x:c r="LCR5886" s="248"/>
      <x:c r="LCS5886" s="248"/>
      <x:c r="LCT5886" s="248"/>
      <x:c r="LCU5886" s="248"/>
      <x:c r="LCV5886" s="248"/>
      <x:c r="LCW5886" s="248"/>
      <x:c r="LCX5886" s="248"/>
      <x:c r="LCY5886" s="248"/>
      <x:c r="LCZ5886" s="248"/>
      <x:c r="LDA5886" s="248"/>
      <x:c r="LDB5886" s="248"/>
      <x:c r="LDC5886" s="248"/>
      <x:c r="LDD5886" s="248"/>
      <x:c r="LDE5886" s="248"/>
      <x:c r="LDF5886" s="248"/>
      <x:c r="LDG5886" s="248"/>
      <x:c r="LDH5886" s="248"/>
      <x:c r="LDI5886" s="248"/>
      <x:c r="LDJ5886" s="248"/>
      <x:c r="LDK5886" s="248"/>
      <x:c r="LDL5886" s="248"/>
      <x:c r="LDM5886" s="248"/>
      <x:c r="LDN5886" s="248"/>
      <x:c r="LDO5886" s="248"/>
      <x:c r="LDP5886" s="248"/>
      <x:c r="LDQ5886" s="248"/>
      <x:c r="LDR5886" s="248"/>
      <x:c r="LDS5886" s="248"/>
      <x:c r="LDT5886" s="248"/>
      <x:c r="LDU5886" s="248"/>
      <x:c r="LDV5886" s="248"/>
      <x:c r="LDW5886" s="248"/>
      <x:c r="LDX5886" s="248"/>
      <x:c r="LDY5886" s="248"/>
      <x:c r="LDZ5886" s="248"/>
      <x:c r="LEA5886" s="248"/>
      <x:c r="LEB5886" s="248"/>
      <x:c r="LEC5886" s="248"/>
      <x:c r="LED5886" s="248"/>
      <x:c r="LEE5886" s="248"/>
      <x:c r="LEF5886" s="248"/>
      <x:c r="LEG5886" s="248"/>
      <x:c r="LEH5886" s="248"/>
      <x:c r="LEI5886" s="248"/>
      <x:c r="LEJ5886" s="248"/>
      <x:c r="LEK5886" s="248"/>
      <x:c r="LEL5886" s="248"/>
      <x:c r="LEM5886" s="248"/>
      <x:c r="LEN5886" s="248"/>
      <x:c r="LEO5886" s="248"/>
      <x:c r="LEP5886" s="248"/>
      <x:c r="LEQ5886" s="248"/>
      <x:c r="LER5886" s="248"/>
      <x:c r="LES5886" s="248"/>
      <x:c r="LET5886" s="248"/>
      <x:c r="LEU5886" s="248"/>
      <x:c r="LEV5886" s="248"/>
      <x:c r="LEW5886" s="248"/>
      <x:c r="LEX5886" s="248"/>
      <x:c r="LEY5886" s="248"/>
      <x:c r="LEZ5886" s="248"/>
      <x:c r="LFA5886" s="248"/>
      <x:c r="LFB5886" s="248"/>
      <x:c r="LFC5886" s="248"/>
      <x:c r="LFD5886" s="248"/>
      <x:c r="LFE5886" s="248"/>
      <x:c r="LFF5886" s="248"/>
      <x:c r="LFG5886" s="248"/>
      <x:c r="LFH5886" s="248"/>
      <x:c r="LFI5886" s="248"/>
      <x:c r="LFJ5886" s="248"/>
      <x:c r="LFK5886" s="248"/>
      <x:c r="LFL5886" s="248"/>
      <x:c r="LFM5886" s="248"/>
      <x:c r="LFN5886" s="248"/>
      <x:c r="LFO5886" s="248"/>
      <x:c r="LFP5886" s="248"/>
      <x:c r="LFQ5886" s="248"/>
      <x:c r="LFR5886" s="248"/>
      <x:c r="LFS5886" s="248"/>
      <x:c r="LFT5886" s="248"/>
      <x:c r="LFU5886" s="248"/>
      <x:c r="LFV5886" s="248"/>
      <x:c r="LFW5886" s="248"/>
      <x:c r="LFX5886" s="248"/>
      <x:c r="LFY5886" s="248"/>
      <x:c r="LFZ5886" s="248"/>
      <x:c r="LGA5886" s="248"/>
      <x:c r="LGB5886" s="248"/>
      <x:c r="LGC5886" s="248"/>
      <x:c r="LGD5886" s="248"/>
      <x:c r="LGE5886" s="248"/>
      <x:c r="LGF5886" s="248"/>
      <x:c r="LGG5886" s="248"/>
      <x:c r="LGH5886" s="248"/>
      <x:c r="LGI5886" s="248"/>
      <x:c r="LGJ5886" s="248"/>
      <x:c r="LGK5886" s="248"/>
      <x:c r="LGL5886" s="248"/>
      <x:c r="LGM5886" s="248"/>
      <x:c r="LGN5886" s="248"/>
      <x:c r="LGO5886" s="248"/>
      <x:c r="LGP5886" s="248"/>
      <x:c r="LGQ5886" s="248"/>
      <x:c r="LGR5886" s="248"/>
      <x:c r="LGS5886" s="248"/>
      <x:c r="LGT5886" s="248"/>
      <x:c r="LGU5886" s="248"/>
      <x:c r="LGV5886" s="248"/>
      <x:c r="LGW5886" s="248"/>
      <x:c r="LGX5886" s="248"/>
      <x:c r="LGY5886" s="248"/>
      <x:c r="LGZ5886" s="248"/>
      <x:c r="LHA5886" s="248"/>
      <x:c r="LHB5886" s="248"/>
      <x:c r="LHC5886" s="248"/>
      <x:c r="LHD5886" s="248"/>
      <x:c r="LHE5886" s="248"/>
      <x:c r="LHF5886" s="248"/>
      <x:c r="LHG5886" s="248"/>
      <x:c r="LHH5886" s="248"/>
      <x:c r="LHI5886" s="248"/>
      <x:c r="LHJ5886" s="248"/>
      <x:c r="LHK5886" s="248"/>
      <x:c r="LHL5886" s="248"/>
      <x:c r="LHM5886" s="248"/>
      <x:c r="LHN5886" s="248"/>
      <x:c r="LHO5886" s="248"/>
      <x:c r="LHP5886" s="248"/>
      <x:c r="LHQ5886" s="248"/>
      <x:c r="LHR5886" s="248"/>
      <x:c r="LHS5886" s="248"/>
      <x:c r="LHT5886" s="248"/>
      <x:c r="LHU5886" s="248"/>
      <x:c r="LHV5886" s="248"/>
      <x:c r="LHW5886" s="248"/>
      <x:c r="LHX5886" s="248"/>
      <x:c r="LHY5886" s="248"/>
      <x:c r="LHZ5886" s="248"/>
      <x:c r="LIA5886" s="248"/>
      <x:c r="LIB5886" s="248"/>
      <x:c r="LIC5886" s="248"/>
      <x:c r="LID5886" s="248"/>
      <x:c r="LIE5886" s="248"/>
      <x:c r="LIF5886" s="248"/>
      <x:c r="LIG5886" s="248"/>
      <x:c r="LIH5886" s="248"/>
      <x:c r="LII5886" s="248"/>
      <x:c r="LIJ5886" s="248"/>
      <x:c r="LIK5886" s="248"/>
      <x:c r="LIL5886" s="248"/>
      <x:c r="LIM5886" s="248"/>
      <x:c r="LIN5886" s="248"/>
      <x:c r="LIO5886" s="248"/>
      <x:c r="LIP5886" s="248"/>
      <x:c r="LIQ5886" s="248"/>
      <x:c r="LIR5886" s="248"/>
      <x:c r="LIS5886" s="248"/>
      <x:c r="LIT5886" s="248"/>
      <x:c r="LIU5886" s="248"/>
      <x:c r="LIV5886" s="248"/>
      <x:c r="LIW5886" s="248"/>
      <x:c r="LIX5886" s="248"/>
      <x:c r="LIY5886" s="248"/>
      <x:c r="LIZ5886" s="248"/>
      <x:c r="LJA5886" s="248"/>
      <x:c r="LJB5886" s="248"/>
      <x:c r="LJC5886" s="248"/>
      <x:c r="LJD5886" s="248"/>
      <x:c r="LJE5886" s="248"/>
      <x:c r="LJF5886" s="248"/>
      <x:c r="LJG5886" s="248"/>
      <x:c r="LJH5886" s="248"/>
      <x:c r="LJI5886" s="248"/>
      <x:c r="LJJ5886" s="248"/>
      <x:c r="LJK5886" s="248"/>
      <x:c r="LJL5886" s="248"/>
      <x:c r="LJM5886" s="248"/>
      <x:c r="LJN5886" s="248"/>
      <x:c r="LJO5886" s="248"/>
      <x:c r="LJP5886" s="248"/>
      <x:c r="LJQ5886" s="248"/>
      <x:c r="LJR5886" s="248"/>
      <x:c r="LJS5886" s="248"/>
      <x:c r="LJT5886" s="248"/>
      <x:c r="LJU5886" s="248"/>
      <x:c r="LJV5886" s="248"/>
      <x:c r="LJW5886" s="248"/>
      <x:c r="LJX5886" s="248"/>
      <x:c r="LJY5886" s="248"/>
      <x:c r="LJZ5886" s="248"/>
      <x:c r="LKA5886" s="248"/>
      <x:c r="LKB5886" s="248"/>
      <x:c r="LKC5886" s="248"/>
      <x:c r="LKD5886" s="248"/>
      <x:c r="LKE5886" s="248"/>
      <x:c r="LKF5886" s="248"/>
      <x:c r="LKG5886" s="248"/>
      <x:c r="LKH5886" s="248"/>
      <x:c r="LKI5886" s="248"/>
      <x:c r="LKJ5886" s="248"/>
      <x:c r="LKK5886" s="248"/>
      <x:c r="LKL5886" s="248"/>
      <x:c r="LKM5886" s="248"/>
      <x:c r="LKN5886" s="248"/>
      <x:c r="LKO5886" s="248"/>
      <x:c r="LKP5886" s="248"/>
      <x:c r="LKQ5886" s="248"/>
      <x:c r="LKR5886" s="248"/>
      <x:c r="LKS5886" s="248"/>
      <x:c r="LKT5886" s="248"/>
      <x:c r="LKU5886" s="248"/>
      <x:c r="LKV5886" s="248"/>
      <x:c r="LKW5886" s="248"/>
      <x:c r="LKX5886" s="248"/>
      <x:c r="LKY5886" s="248"/>
      <x:c r="LKZ5886" s="248"/>
      <x:c r="LLA5886" s="248"/>
      <x:c r="LLB5886" s="248"/>
      <x:c r="LLC5886" s="248"/>
      <x:c r="LLD5886" s="248"/>
      <x:c r="LLE5886" s="248"/>
      <x:c r="LLF5886" s="248"/>
      <x:c r="LLG5886" s="248"/>
      <x:c r="LLH5886" s="248"/>
      <x:c r="LLI5886" s="248"/>
      <x:c r="LLJ5886" s="248"/>
      <x:c r="LLK5886" s="248"/>
      <x:c r="LLL5886" s="248"/>
      <x:c r="LLM5886" s="248"/>
      <x:c r="LLN5886" s="248"/>
      <x:c r="LLO5886" s="248"/>
      <x:c r="LLP5886" s="248"/>
      <x:c r="LLQ5886" s="248"/>
      <x:c r="LLR5886" s="248"/>
      <x:c r="LLS5886" s="248"/>
      <x:c r="LLT5886" s="248"/>
      <x:c r="LLU5886" s="248"/>
      <x:c r="LLV5886" s="248"/>
      <x:c r="LLW5886" s="248"/>
      <x:c r="LLX5886" s="248"/>
      <x:c r="LLY5886" s="248"/>
      <x:c r="LLZ5886" s="248"/>
      <x:c r="LMA5886" s="248"/>
      <x:c r="LMB5886" s="248"/>
      <x:c r="LMC5886" s="248"/>
      <x:c r="LMD5886" s="248"/>
      <x:c r="LME5886" s="248"/>
      <x:c r="LMF5886" s="248"/>
      <x:c r="LMG5886" s="248"/>
      <x:c r="LMH5886" s="248"/>
      <x:c r="LMI5886" s="248"/>
      <x:c r="LMJ5886" s="248"/>
      <x:c r="LMK5886" s="248"/>
      <x:c r="LML5886" s="248"/>
      <x:c r="LMM5886" s="248"/>
      <x:c r="LMN5886" s="248"/>
      <x:c r="LMO5886" s="248"/>
      <x:c r="LMP5886" s="248"/>
      <x:c r="LMQ5886" s="248"/>
      <x:c r="LMR5886" s="248"/>
      <x:c r="LMS5886" s="248"/>
      <x:c r="LMT5886" s="248"/>
      <x:c r="LMU5886" s="248"/>
      <x:c r="LMV5886" s="248"/>
      <x:c r="LMW5886" s="248"/>
      <x:c r="LMX5886" s="248"/>
      <x:c r="LMY5886" s="248"/>
      <x:c r="LMZ5886" s="248"/>
      <x:c r="LNA5886" s="248"/>
      <x:c r="LNB5886" s="248"/>
      <x:c r="LNC5886" s="248"/>
      <x:c r="LND5886" s="248"/>
      <x:c r="LNE5886" s="248"/>
      <x:c r="LNF5886" s="248"/>
      <x:c r="LNG5886" s="248"/>
      <x:c r="LNH5886" s="248"/>
      <x:c r="LNI5886" s="248"/>
      <x:c r="LNJ5886" s="248"/>
      <x:c r="LNK5886" s="248"/>
      <x:c r="LNL5886" s="248"/>
      <x:c r="LNM5886" s="248"/>
      <x:c r="LNN5886" s="248"/>
      <x:c r="LNO5886" s="248"/>
      <x:c r="LNP5886" s="248"/>
      <x:c r="LNQ5886" s="248"/>
      <x:c r="LNR5886" s="248"/>
      <x:c r="LNS5886" s="248"/>
      <x:c r="LNT5886" s="248"/>
      <x:c r="LNU5886" s="248"/>
      <x:c r="LNV5886" s="248"/>
      <x:c r="LNW5886" s="248"/>
      <x:c r="LNX5886" s="248"/>
      <x:c r="LNY5886" s="248"/>
      <x:c r="LNZ5886" s="248"/>
      <x:c r="LOA5886" s="248"/>
      <x:c r="LOB5886" s="248"/>
      <x:c r="LOC5886" s="248"/>
      <x:c r="LOD5886" s="248"/>
      <x:c r="LOE5886" s="248"/>
      <x:c r="LOF5886" s="248"/>
      <x:c r="LOG5886" s="248"/>
      <x:c r="LOH5886" s="248"/>
      <x:c r="LOI5886" s="248"/>
      <x:c r="LOJ5886" s="248"/>
      <x:c r="LOK5886" s="248"/>
      <x:c r="LOL5886" s="248"/>
      <x:c r="LOM5886" s="248"/>
      <x:c r="LON5886" s="248"/>
      <x:c r="LOO5886" s="248"/>
      <x:c r="LOP5886" s="248"/>
      <x:c r="LOQ5886" s="248"/>
      <x:c r="LOR5886" s="248"/>
      <x:c r="LOS5886" s="248"/>
      <x:c r="LOT5886" s="248"/>
      <x:c r="LOU5886" s="248"/>
      <x:c r="LOV5886" s="248"/>
      <x:c r="LOW5886" s="248"/>
      <x:c r="LOX5886" s="248"/>
      <x:c r="LOY5886" s="248"/>
      <x:c r="LOZ5886" s="248"/>
      <x:c r="LPA5886" s="248"/>
      <x:c r="LPB5886" s="248"/>
      <x:c r="LPC5886" s="248"/>
      <x:c r="LPD5886" s="248"/>
      <x:c r="LPE5886" s="248"/>
      <x:c r="LPF5886" s="248"/>
      <x:c r="LPG5886" s="248"/>
      <x:c r="LPH5886" s="248"/>
      <x:c r="LPI5886" s="248"/>
      <x:c r="LPJ5886" s="248"/>
      <x:c r="LPK5886" s="248"/>
      <x:c r="LPL5886" s="248"/>
      <x:c r="LPM5886" s="248"/>
      <x:c r="LPN5886" s="248"/>
      <x:c r="LPO5886" s="248"/>
      <x:c r="LPP5886" s="248"/>
      <x:c r="LPQ5886" s="248"/>
      <x:c r="LPR5886" s="248"/>
      <x:c r="LPS5886" s="248"/>
      <x:c r="LPT5886" s="248"/>
      <x:c r="LPU5886" s="248"/>
      <x:c r="LPV5886" s="248"/>
      <x:c r="LPW5886" s="248"/>
      <x:c r="LPX5886" s="248"/>
      <x:c r="LPY5886" s="248"/>
      <x:c r="LPZ5886" s="248"/>
      <x:c r="LQA5886" s="248"/>
      <x:c r="LQB5886" s="248"/>
      <x:c r="LQC5886" s="248"/>
      <x:c r="LQD5886" s="248"/>
      <x:c r="LQE5886" s="248"/>
      <x:c r="LQF5886" s="248"/>
      <x:c r="LQG5886" s="248"/>
      <x:c r="LQH5886" s="248"/>
      <x:c r="LQI5886" s="248"/>
      <x:c r="LQJ5886" s="248"/>
      <x:c r="LQK5886" s="248"/>
      <x:c r="LQL5886" s="248"/>
      <x:c r="LQM5886" s="248"/>
      <x:c r="LQN5886" s="248"/>
      <x:c r="LQO5886" s="248"/>
      <x:c r="LQP5886" s="248"/>
      <x:c r="LQQ5886" s="248"/>
      <x:c r="LQR5886" s="248"/>
      <x:c r="LQS5886" s="248"/>
      <x:c r="LQT5886" s="248"/>
      <x:c r="LQU5886" s="248"/>
      <x:c r="LQV5886" s="248"/>
      <x:c r="LQW5886" s="248"/>
      <x:c r="LQX5886" s="248"/>
      <x:c r="LQY5886" s="248"/>
      <x:c r="LQZ5886" s="248"/>
      <x:c r="LRA5886" s="248"/>
      <x:c r="LRB5886" s="248"/>
      <x:c r="LRC5886" s="248"/>
      <x:c r="LRD5886" s="248"/>
      <x:c r="LRE5886" s="248"/>
      <x:c r="LRF5886" s="248"/>
      <x:c r="LRG5886" s="248"/>
      <x:c r="LRH5886" s="248"/>
      <x:c r="LRI5886" s="248"/>
      <x:c r="LRJ5886" s="248"/>
      <x:c r="LRK5886" s="248"/>
      <x:c r="LRL5886" s="248"/>
      <x:c r="LRM5886" s="248"/>
      <x:c r="LRN5886" s="248"/>
      <x:c r="LRO5886" s="248"/>
      <x:c r="LRP5886" s="248"/>
      <x:c r="LRQ5886" s="248"/>
      <x:c r="LRR5886" s="248"/>
      <x:c r="LRS5886" s="248"/>
      <x:c r="LRT5886" s="248"/>
      <x:c r="LRU5886" s="248"/>
      <x:c r="LRV5886" s="248"/>
      <x:c r="LRW5886" s="248"/>
      <x:c r="LRX5886" s="248"/>
      <x:c r="LRY5886" s="248"/>
      <x:c r="LRZ5886" s="248"/>
      <x:c r="LSA5886" s="248"/>
      <x:c r="LSB5886" s="248"/>
      <x:c r="LSC5886" s="248"/>
      <x:c r="LSD5886" s="248"/>
      <x:c r="LSE5886" s="248"/>
      <x:c r="LSF5886" s="248"/>
      <x:c r="LSG5886" s="248"/>
      <x:c r="LSH5886" s="248"/>
      <x:c r="LSI5886" s="248"/>
      <x:c r="LSJ5886" s="248"/>
      <x:c r="LSK5886" s="248"/>
      <x:c r="LSL5886" s="248"/>
      <x:c r="LSM5886" s="248"/>
      <x:c r="LSN5886" s="248"/>
      <x:c r="LSO5886" s="248"/>
      <x:c r="LSP5886" s="248"/>
      <x:c r="LSQ5886" s="248"/>
      <x:c r="LSR5886" s="248"/>
      <x:c r="LSS5886" s="248"/>
      <x:c r="LST5886" s="248"/>
      <x:c r="LSU5886" s="248"/>
      <x:c r="LSV5886" s="248"/>
      <x:c r="LSW5886" s="248"/>
      <x:c r="LSX5886" s="248"/>
      <x:c r="LSY5886" s="248"/>
      <x:c r="LSZ5886" s="248"/>
      <x:c r="LTA5886" s="248"/>
      <x:c r="LTB5886" s="248"/>
      <x:c r="LTC5886" s="248"/>
      <x:c r="LTD5886" s="248"/>
      <x:c r="LTE5886" s="248"/>
      <x:c r="LTF5886" s="248"/>
      <x:c r="LTG5886" s="248"/>
      <x:c r="LTH5886" s="248"/>
      <x:c r="LTI5886" s="248"/>
      <x:c r="LTJ5886" s="248"/>
      <x:c r="LTK5886" s="248"/>
      <x:c r="LTL5886" s="248"/>
      <x:c r="LTM5886" s="248"/>
      <x:c r="LTN5886" s="248"/>
      <x:c r="LTO5886" s="248"/>
      <x:c r="LTP5886" s="248"/>
      <x:c r="LTQ5886" s="248"/>
      <x:c r="LTR5886" s="248"/>
      <x:c r="LTS5886" s="248"/>
      <x:c r="LTT5886" s="248"/>
      <x:c r="LTU5886" s="248"/>
      <x:c r="LTV5886" s="248"/>
      <x:c r="LTW5886" s="248"/>
      <x:c r="LTX5886" s="248"/>
      <x:c r="LTY5886" s="248"/>
      <x:c r="LTZ5886" s="248"/>
      <x:c r="LUA5886" s="248"/>
      <x:c r="LUB5886" s="248"/>
      <x:c r="LUC5886" s="248"/>
      <x:c r="LUD5886" s="248"/>
      <x:c r="LUE5886" s="248"/>
      <x:c r="LUF5886" s="248"/>
      <x:c r="LUG5886" s="248"/>
      <x:c r="LUH5886" s="248"/>
      <x:c r="LUI5886" s="248"/>
      <x:c r="LUJ5886" s="248"/>
      <x:c r="LUK5886" s="248"/>
      <x:c r="LUL5886" s="248"/>
      <x:c r="LUM5886" s="248"/>
      <x:c r="LUN5886" s="248"/>
      <x:c r="LUO5886" s="248"/>
      <x:c r="LUP5886" s="248"/>
      <x:c r="LUQ5886" s="248"/>
      <x:c r="LUR5886" s="248"/>
      <x:c r="LUS5886" s="248"/>
      <x:c r="LUT5886" s="248"/>
      <x:c r="LUU5886" s="248"/>
      <x:c r="LUV5886" s="248"/>
      <x:c r="LUW5886" s="248"/>
      <x:c r="LUX5886" s="248"/>
      <x:c r="LUY5886" s="248"/>
      <x:c r="LUZ5886" s="248"/>
      <x:c r="LVA5886" s="248"/>
      <x:c r="LVB5886" s="248"/>
      <x:c r="LVC5886" s="248"/>
      <x:c r="LVD5886" s="248"/>
      <x:c r="LVE5886" s="248"/>
      <x:c r="LVF5886" s="248"/>
      <x:c r="LVG5886" s="248"/>
      <x:c r="LVH5886" s="248"/>
      <x:c r="LVI5886" s="248"/>
      <x:c r="LVJ5886" s="248"/>
      <x:c r="LVK5886" s="248"/>
      <x:c r="LVL5886" s="248"/>
      <x:c r="LVM5886" s="248"/>
      <x:c r="LVN5886" s="248"/>
      <x:c r="LVO5886" s="248"/>
      <x:c r="LVP5886" s="248"/>
      <x:c r="LVQ5886" s="248"/>
      <x:c r="LVR5886" s="248"/>
      <x:c r="LVS5886" s="248"/>
      <x:c r="LVT5886" s="248"/>
      <x:c r="LVU5886" s="248"/>
      <x:c r="LVV5886" s="248"/>
      <x:c r="LVW5886" s="248"/>
      <x:c r="LVX5886" s="248"/>
      <x:c r="LVY5886" s="248"/>
      <x:c r="LVZ5886" s="248"/>
      <x:c r="LWA5886" s="248"/>
      <x:c r="LWB5886" s="248"/>
      <x:c r="LWC5886" s="248"/>
      <x:c r="LWD5886" s="248"/>
      <x:c r="LWE5886" s="248"/>
      <x:c r="LWF5886" s="248"/>
      <x:c r="LWG5886" s="248"/>
      <x:c r="LWH5886" s="248"/>
      <x:c r="LWI5886" s="248"/>
      <x:c r="LWJ5886" s="248"/>
      <x:c r="LWK5886" s="248"/>
      <x:c r="LWL5886" s="248"/>
      <x:c r="LWM5886" s="248"/>
      <x:c r="LWN5886" s="248"/>
      <x:c r="LWO5886" s="248"/>
      <x:c r="LWP5886" s="248"/>
      <x:c r="LWQ5886" s="248"/>
      <x:c r="LWR5886" s="248"/>
      <x:c r="LWS5886" s="248"/>
      <x:c r="LWT5886" s="248"/>
      <x:c r="LWU5886" s="248"/>
      <x:c r="LWV5886" s="248"/>
      <x:c r="LWW5886" s="248"/>
      <x:c r="LWX5886" s="248"/>
      <x:c r="LWY5886" s="248"/>
      <x:c r="LWZ5886" s="248"/>
      <x:c r="LXA5886" s="248"/>
      <x:c r="LXB5886" s="248"/>
      <x:c r="LXC5886" s="248"/>
      <x:c r="LXD5886" s="248"/>
      <x:c r="LXE5886" s="248"/>
      <x:c r="LXF5886" s="248"/>
      <x:c r="LXG5886" s="248"/>
      <x:c r="LXH5886" s="248"/>
      <x:c r="LXI5886" s="248"/>
      <x:c r="LXJ5886" s="248"/>
      <x:c r="LXK5886" s="248"/>
      <x:c r="LXL5886" s="248"/>
      <x:c r="LXM5886" s="248"/>
      <x:c r="LXN5886" s="248"/>
      <x:c r="LXO5886" s="248"/>
      <x:c r="LXP5886" s="248"/>
      <x:c r="LXQ5886" s="248"/>
      <x:c r="LXR5886" s="248"/>
      <x:c r="LXS5886" s="248"/>
      <x:c r="LXT5886" s="248"/>
      <x:c r="LXU5886" s="248"/>
      <x:c r="LXV5886" s="248"/>
      <x:c r="LXW5886" s="248"/>
      <x:c r="LXX5886" s="248"/>
      <x:c r="LXY5886" s="248"/>
      <x:c r="LXZ5886" s="248"/>
      <x:c r="LYA5886" s="248"/>
      <x:c r="LYB5886" s="248"/>
      <x:c r="LYC5886" s="248"/>
      <x:c r="LYD5886" s="248"/>
      <x:c r="LYE5886" s="248"/>
      <x:c r="LYF5886" s="248"/>
      <x:c r="LYG5886" s="248"/>
      <x:c r="LYH5886" s="248"/>
      <x:c r="LYI5886" s="248"/>
      <x:c r="LYJ5886" s="248"/>
      <x:c r="LYK5886" s="248"/>
      <x:c r="LYL5886" s="248"/>
      <x:c r="LYM5886" s="248"/>
      <x:c r="LYN5886" s="248"/>
      <x:c r="LYO5886" s="248"/>
      <x:c r="LYP5886" s="248"/>
      <x:c r="LYQ5886" s="248"/>
      <x:c r="LYR5886" s="248"/>
      <x:c r="LYS5886" s="248"/>
      <x:c r="LYT5886" s="248"/>
      <x:c r="LYU5886" s="248"/>
      <x:c r="LYV5886" s="248"/>
      <x:c r="LYW5886" s="248"/>
      <x:c r="LYX5886" s="248"/>
      <x:c r="LYY5886" s="248"/>
      <x:c r="LYZ5886" s="248"/>
      <x:c r="LZA5886" s="248"/>
      <x:c r="LZB5886" s="248"/>
      <x:c r="LZC5886" s="248"/>
      <x:c r="LZD5886" s="248"/>
      <x:c r="LZE5886" s="248"/>
      <x:c r="LZF5886" s="248"/>
      <x:c r="LZG5886" s="248"/>
      <x:c r="LZH5886" s="248"/>
      <x:c r="LZI5886" s="248"/>
      <x:c r="LZJ5886" s="248"/>
      <x:c r="LZK5886" s="248"/>
      <x:c r="LZL5886" s="248"/>
      <x:c r="LZM5886" s="248"/>
      <x:c r="LZN5886" s="248"/>
      <x:c r="LZO5886" s="248"/>
      <x:c r="LZP5886" s="248"/>
      <x:c r="LZQ5886" s="248"/>
      <x:c r="LZR5886" s="248"/>
      <x:c r="LZS5886" s="248"/>
      <x:c r="LZT5886" s="248"/>
      <x:c r="LZU5886" s="248"/>
      <x:c r="LZV5886" s="248"/>
      <x:c r="LZW5886" s="248"/>
      <x:c r="LZX5886" s="248"/>
      <x:c r="LZY5886" s="248"/>
      <x:c r="LZZ5886" s="248"/>
      <x:c r="MAA5886" s="248"/>
      <x:c r="MAB5886" s="248"/>
      <x:c r="MAC5886" s="248"/>
      <x:c r="MAD5886" s="248"/>
      <x:c r="MAE5886" s="248"/>
      <x:c r="MAF5886" s="248"/>
      <x:c r="MAG5886" s="248"/>
      <x:c r="MAH5886" s="248"/>
      <x:c r="MAI5886" s="248"/>
      <x:c r="MAJ5886" s="248"/>
      <x:c r="MAK5886" s="248"/>
      <x:c r="MAL5886" s="248"/>
      <x:c r="MAM5886" s="248"/>
      <x:c r="MAN5886" s="248"/>
      <x:c r="MAO5886" s="248"/>
      <x:c r="MAP5886" s="248"/>
      <x:c r="MAQ5886" s="248"/>
      <x:c r="MAR5886" s="248"/>
      <x:c r="MAS5886" s="248"/>
      <x:c r="MAT5886" s="248"/>
      <x:c r="MAU5886" s="248"/>
      <x:c r="MAV5886" s="248"/>
      <x:c r="MAW5886" s="248"/>
      <x:c r="MAX5886" s="248"/>
      <x:c r="MAY5886" s="248"/>
      <x:c r="MAZ5886" s="248"/>
      <x:c r="MBA5886" s="248"/>
      <x:c r="MBB5886" s="248"/>
      <x:c r="MBC5886" s="248"/>
      <x:c r="MBD5886" s="248"/>
      <x:c r="MBE5886" s="248"/>
      <x:c r="MBF5886" s="248"/>
      <x:c r="MBG5886" s="248"/>
      <x:c r="MBH5886" s="248"/>
      <x:c r="MBI5886" s="248"/>
      <x:c r="MBJ5886" s="248"/>
      <x:c r="MBK5886" s="248"/>
      <x:c r="MBL5886" s="248"/>
      <x:c r="MBM5886" s="248"/>
      <x:c r="MBN5886" s="248"/>
      <x:c r="MBO5886" s="248"/>
      <x:c r="MBP5886" s="248"/>
      <x:c r="MBQ5886" s="248"/>
      <x:c r="MBR5886" s="248"/>
      <x:c r="MBS5886" s="248"/>
      <x:c r="MBT5886" s="248"/>
      <x:c r="MBU5886" s="248"/>
      <x:c r="MBV5886" s="248"/>
      <x:c r="MBW5886" s="248"/>
      <x:c r="MBX5886" s="248"/>
      <x:c r="MBY5886" s="248"/>
      <x:c r="MBZ5886" s="248"/>
      <x:c r="MCA5886" s="248"/>
      <x:c r="MCB5886" s="248"/>
      <x:c r="MCC5886" s="248"/>
      <x:c r="MCD5886" s="248"/>
      <x:c r="MCE5886" s="248"/>
      <x:c r="MCF5886" s="248"/>
      <x:c r="MCG5886" s="248"/>
      <x:c r="MCH5886" s="248"/>
      <x:c r="MCI5886" s="248"/>
      <x:c r="MCJ5886" s="248"/>
      <x:c r="MCK5886" s="248"/>
      <x:c r="MCL5886" s="248"/>
      <x:c r="MCM5886" s="248"/>
      <x:c r="MCN5886" s="248"/>
      <x:c r="MCO5886" s="248"/>
      <x:c r="MCP5886" s="248"/>
      <x:c r="MCQ5886" s="248"/>
      <x:c r="MCR5886" s="248"/>
      <x:c r="MCS5886" s="248"/>
      <x:c r="MCT5886" s="248"/>
      <x:c r="MCU5886" s="248"/>
      <x:c r="MCV5886" s="248"/>
      <x:c r="MCW5886" s="248"/>
      <x:c r="MCX5886" s="248"/>
      <x:c r="MCY5886" s="248"/>
      <x:c r="MCZ5886" s="248"/>
      <x:c r="MDA5886" s="248"/>
      <x:c r="MDB5886" s="248"/>
      <x:c r="MDC5886" s="248"/>
      <x:c r="MDD5886" s="248"/>
      <x:c r="MDE5886" s="248"/>
      <x:c r="MDF5886" s="248"/>
      <x:c r="MDG5886" s="248"/>
      <x:c r="MDH5886" s="248"/>
      <x:c r="MDI5886" s="248"/>
      <x:c r="MDJ5886" s="248"/>
      <x:c r="MDK5886" s="248"/>
      <x:c r="MDL5886" s="248"/>
      <x:c r="MDM5886" s="248"/>
      <x:c r="MDN5886" s="248"/>
      <x:c r="MDO5886" s="248"/>
      <x:c r="MDP5886" s="248"/>
      <x:c r="MDQ5886" s="248"/>
      <x:c r="MDR5886" s="248"/>
      <x:c r="MDS5886" s="248"/>
      <x:c r="MDT5886" s="248"/>
      <x:c r="MDU5886" s="248"/>
      <x:c r="MDV5886" s="248"/>
      <x:c r="MDW5886" s="248"/>
      <x:c r="MDX5886" s="248"/>
      <x:c r="MDY5886" s="248"/>
      <x:c r="MDZ5886" s="248"/>
      <x:c r="MEA5886" s="248"/>
      <x:c r="MEB5886" s="248"/>
      <x:c r="MEC5886" s="248"/>
      <x:c r="MED5886" s="248"/>
      <x:c r="MEE5886" s="248"/>
      <x:c r="MEF5886" s="248"/>
      <x:c r="MEG5886" s="248"/>
      <x:c r="MEH5886" s="248"/>
      <x:c r="MEI5886" s="248"/>
      <x:c r="MEJ5886" s="248"/>
      <x:c r="MEK5886" s="248"/>
      <x:c r="MEL5886" s="248"/>
      <x:c r="MEM5886" s="248"/>
      <x:c r="MEN5886" s="248"/>
      <x:c r="MEO5886" s="248"/>
      <x:c r="MEP5886" s="248"/>
      <x:c r="MEQ5886" s="248"/>
      <x:c r="MER5886" s="248"/>
      <x:c r="MES5886" s="248"/>
      <x:c r="MET5886" s="248"/>
      <x:c r="MEU5886" s="248"/>
      <x:c r="MEV5886" s="248"/>
      <x:c r="MEW5886" s="248"/>
      <x:c r="MEX5886" s="248"/>
      <x:c r="MEY5886" s="248"/>
      <x:c r="MEZ5886" s="248"/>
      <x:c r="MFA5886" s="248"/>
      <x:c r="MFB5886" s="248"/>
      <x:c r="MFC5886" s="248"/>
      <x:c r="MFD5886" s="248"/>
      <x:c r="MFE5886" s="248"/>
      <x:c r="MFF5886" s="248"/>
      <x:c r="MFG5886" s="248"/>
      <x:c r="MFH5886" s="248"/>
      <x:c r="MFI5886" s="248"/>
      <x:c r="MFJ5886" s="248"/>
      <x:c r="MFK5886" s="248"/>
      <x:c r="MFL5886" s="248"/>
      <x:c r="MFM5886" s="248"/>
      <x:c r="MFN5886" s="248"/>
      <x:c r="MFO5886" s="248"/>
      <x:c r="MFP5886" s="248"/>
      <x:c r="MFQ5886" s="248"/>
      <x:c r="MFR5886" s="248"/>
      <x:c r="MFS5886" s="248"/>
      <x:c r="MFT5886" s="248"/>
      <x:c r="MFU5886" s="248"/>
      <x:c r="MFV5886" s="248"/>
      <x:c r="MFW5886" s="248"/>
      <x:c r="MFX5886" s="248"/>
      <x:c r="MFY5886" s="248"/>
      <x:c r="MFZ5886" s="248"/>
      <x:c r="MGA5886" s="248"/>
      <x:c r="MGB5886" s="248"/>
      <x:c r="MGC5886" s="248"/>
      <x:c r="MGD5886" s="248"/>
      <x:c r="MGE5886" s="248"/>
      <x:c r="MGF5886" s="248"/>
      <x:c r="MGG5886" s="248"/>
      <x:c r="MGH5886" s="248"/>
      <x:c r="MGI5886" s="248"/>
      <x:c r="MGJ5886" s="248"/>
      <x:c r="MGK5886" s="248"/>
      <x:c r="MGL5886" s="248"/>
      <x:c r="MGM5886" s="248"/>
      <x:c r="MGN5886" s="248"/>
      <x:c r="MGO5886" s="248"/>
      <x:c r="MGP5886" s="248"/>
      <x:c r="MGQ5886" s="248"/>
      <x:c r="MGR5886" s="248"/>
      <x:c r="MGS5886" s="248"/>
      <x:c r="MGT5886" s="248"/>
      <x:c r="MGU5886" s="248"/>
      <x:c r="MGV5886" s="248"/>
      <x:c r="MGW5886" s="248"/>
      <x:c r="MGX5886" s="248"/>
      <x:c r="MGY5886" s="248"/>
      <x:c r="MGZ5886" s="248"/>
      <x:c r="MHA5886" s="248"/>
      <x:c r="MHB5886" s="248"/>
      <x:c r="MHC5886" s="248"/>
      <x:c r="MHD5886" s="248"/>
      <x:c r="MHE5886" s="248"/>
      <x:c r="MHF5886" s="248"/>
      <x:c r="MHG5886" s="248"/>
      <x:c r="MHH5886" s="248"/>
      <x:c r="MHI5886" s="248"/>
      <x:c r="MHJ5886" s="248"/>
      <x:c r="MHK5886" s="248"/>
      <x:c r="MHL5886" s="248"/>
      <x:c r="MHM5886" s="248"/>
      <x:c r="MHN5886" s="248"/>
      <x:c r="MHO5886" s="248"/>
      <x:c r="MHP5886" s="248"/>
      <x:c r="MHQ5886" s="248"/>
      <x:c r="MHR5886" s="248"/>
      <x:c r="MHS5886" s="248"/>
      <x:c r="MHT5886" s="248"/>
      <x:c r="MHU5886" s="248"/>
      <x:c r="MHV5886" s="248"/>
      <x:c r="MHW5886" s="248"/>
      <x:c r="MHX5886" s="248"/>
      <x:c r="MHY5886" s="248"/>
      <x:c r="MHZ5886" s="248"/>
      <x:c r="MIA5886" s="248"/>
      <x:c r="MIB5886" s="248"/>
      <x:c r="MIC5886" s="248"/>
      <x:c r="MID5886" s="248"/>
      <x:c r="MIE5886" s="248"/>
      <x:c r="MIF5886" s="248"/>
      <x:c r="MIG5886" s="248"/>
      <x:c r="MIH5886" s="248"/>
      <x:c r="MII5886" s="248"/>
      <x:c r="MIJ5886" s="248"/>
      <x:c r="MIK5886" s="248"/>
      <x:c r="MIL5886" s="248"/>
      <x:c r="MIM5886" s="248"/>
      <x:c r="MIN5886" s="248"/>
      <x:c r="MIO5886" s="248"/>
      <x:c r="MIP5886" s="248"/>
      <x:c r="MIQ5886" s="248"/>
      <x:c r="MIR5886" s="248"/>
      <x:c r="MIS5886" s="248"/>
      <x:c r="MIT5886" s="248"/>
      <x:c r="MIU5886" s="248"/>
      <x:c r="MIV5886" s="248"/>
      <x:c r="MIW5886" s="248"/>
      <x:c r="MIX5886" s="248"/>
      <x:c r="MIY5886" s="248"/>
      <x:c r="MIZ5886" s="248"/>
      <x:c r="MJA5886" s="248"/>
      <x:c r="MJB5886" s="248"/>
      <x:c r="MJC5886" s="248"/>
      <x:c r="MJD5886" s="248"/>
      <x:c r="MJE5886" s="248"/>
      <x:c r="MJF5886" s="248"/>
      <x:c r="MJG5886" s="248"/>
      <x:c r="MJH5886" s="248"/>
      <x:c r="MJI5886" s="248"/>
      <x:c r="MJJ5886" s="248"/>
      <x:c r="MJK5886" s="248"/>
      <x:c r="MJL5886" s="248"/>
      <x:c r="MJM5886" s="248"/>
      <x:c r="MJN5886" s="248"/>
      <x:c r="MJO5886" s="248"/>
      <x:c r="MJP5886" s="248"/>
      <x:c r="MJQ5886" s="248"/>
      <x:c r="MJR5886" s="248"/>
      <x:c r="MJS5886" s="248"/>
      <x:c r="MJT5886" s="248"/>
      <x:c r="MJU5886" s="248"/>
      <x:c r="MJV5886" s="248"/>
      <x:c r="MJW5886" s="248"/>
      <x:c r="MJX5886" s="248"/>
      <x:c r="MJY5886" s="248"/>
      <x:c r="MJZ5886" s="248"/>
      <x:c r="MKA5886" s="248"/>
      <x:c r="MKB5886" s="248"/>
      <x:c r="MKC5886" s="248"/>
      <x:c r="MKD5886" s="248"/>
      <x:c r="MKE5886" s="248"/>
      <x:c r="MKF5886" s="248"/>
      <x:c r="MKG5886" s="248"/>
      <x:c r="MKH5886" s="248"/>
      <x:c r="MKI5886" s="248"/>
      <x:c r="MKJ5886" s="248"/>
      <x:c r="MKK5886" s="248"/>
      <x:c r="MKL5886" s="248"/>
      <x:c r="MKM5886" s="248"/>
      <x:c r="MKN5886" s="248"/>
      <x:c r="MKO5886" s="248"/>
      <x:c r="MKP5886" s="248"/>
      <x:c r="MKQ5886" s="248"/>
      <x:c r="MKR5886" s="248"/>
      <x:c r="MKS5886" s="248"/>
      <x:c r="MKT5886" s="248"/>
      <x:c r="MKU5886" s="248"/>
      <x:c r="MKV5886" s="248"/>
      <x:c r="MKW5886" s="248"/>
      <x:c r="MKX5886" s="248"/>
      <x:c r="MKY5886" s="248"/>
      <x:c r="MKZ5886" s="248"/>
      <x:c r="MLA5886" s="248"/>
      <x:c r="MLB5886" s="248"/>
      <x:c r="MLC5886" s="248"/>
      <x:c r="MLD5886" s="248"/>
      <x:c r="MLE5886" s="248"/>
      <x:c r="MLF5886" s="248"/>
      <x:c r="MLG5886" s="248"/>
      <x:c r="MLH5886" s="248"/>
      <x:c r="MLI5886" s="248"/>
      <x:c r="MLJ5886" s="248"/>
      <x:c r="MLK5886" s="248"/>
      <x:c r="MLL5886" s="248"/>
      <x:c r="MLM5886" s="248"/>
      <x:c r="MLN5886" s="248"/>
      <x:c r="MLO5886" s="248"/>
      <x:c r="MLP5886" s="248"/>
      <x:c r="MLQ5886" s="248"/>
      <x:c r="MLR5886" s="248"/>
      <x:c r="MLS5886" s="248"/>
      <x:c r="MLT5886" s="248"/>
      <x:c r="MLU5886" s="248"/>
      <x:c r="MLV5886" s="248"/>
      <x:c r="MLW5886" s="248"/>
      <x:c r="MLX5886" s="248"/>
      <x:c r="MLY5886" s="248"/>
      <x:c r="MLZ5886" s="248"/>
      <x:c r="MMA5886" s="248"/>
      <x:c r="MMB5886" s="248"/>
      <x:c r="MMC5886" s="248"/>
      <x:c r="MMD5886" s="248"/>
      <x:c r="MME5886" s="248"/>
      <x:c r="MMF5886" s="248"/>
      <x:c r="MMG5886" s="248"/>
      <x:c r="MMH5886" s="248"/>
      <x:c r="MMI5886" s="248"/>
      <x:c r="MMJ5886" s="248"/>
      <x:c r="MMK5886" s="248"/>
      <x:c r="MML5886" s="248"/>
      <x:c r="MMM5886" s="248"/>
      <x:c r="MMN5886" s="248"/>
      <x:c r="MMO5886" s="248"/>
      <x:c r="MMP5886" s="248"/>
      <x:c r="MMQ5886" s="248"/>
      <x:c r="MMR5886" s="248"/>
      <x:c r="MMS5886" s="248"/>
      <x:c r="MMT5886" s="248"/>
      <x:c r="MMU5886" s="248"/>
      <x:c r="MMV5886" s="248"/>
      <x:c r="MMW5886" s="248"/>
      <x:c r="MMX5886" s="248"/>
      <x:c r="MMY5886" s="248"/>
      <x:c r="MMZ5886" s="248"/>
      <x:c r="MNA5886" s="248"/>
      <x:c r="MNB5886" s="248"/>
      <x:c r="MNC5886" s="248"/>
      <x:c r="MND5886" s="248"/>
      <x:c r="MNE5886" s="248"/>
      <x:c r="MNF5886" s="248"/>
      <x:c r="MNG5886" s="248"/>
      <x:c r="MNH5886" s="248"/>
      <x:c r="MNI5886" s="248"/>
      <x:c r="MNJ5886" s="248"/>
      <x:c r="MNK5886" s="248"/>
      <x:c r="MNL5886" s="248"/>
      <x:c r="MNM5886" s="248"/>
      <x:c r="MNN5886" s="248"/>
      <x:c r="MNO5886" s="248"/>
      <x:c r="MNP5886" s="248"/>
      <x:c r="MNQ5886" s="248"/>
      <x:c r="MNR5886" s="248"/>
      <x:c r="MNS5886" s="248"/>
      <x:c r="MNT5886" s="248"/>
      <x:c r="MNU5886" s="248"/>
      <x:c r="MNV5886" s="248"/>
      <x:c r="MNW5886" s="248"/>
      <x:c r="MNX5886" s="248"/>
      <x:c r="MNY5886" s="248"/>
      <x:c r="MNZ5886" s="248"/>
      <x:c r="MOA5886" s="248"/>
      <x:c r="MOB5886" s="248"/>
      <x:c r="MOC5886" s="248"/>
      <x:c r="MOD5886" s="248"/>
      <x:c r="MOE5886" s="248"/>
      <x:c r="MOF5886" s="248"/>
      <x:c r="MOG5886" s="248"/>
      <x:c r="MOH5886" s="248"/>
      <x:c r="MOI5886" s="248"/>
      <x:c r="MOJ5886" s="248"/>
      <x:c r="MOK5886" s="248"/>
      <x:c r="MOL5886" s="248"/>
      <x:c r="MOM5886" s="248"/>
      <x:c r="MON5886" s="248"/>
      <x:c r="MOO5886" s="248"/>
      <x:c r="MOP5886" s="248"/>
      <x:c r="MOQ5886" s="248"/>
      <x:c r="MOR5886" s="248"/>
      <x:c r="MOS5886" s="248"/>
      <x:c r="MOT5886" s="248"/>
      <x:c r="MOU5886" s="248"/>
      <x:c r="MOV5886" s="248"/>
      <x:c r="MOW5886" s="248"/>
      <x:c r="MOX5886" s="248"/>
      <x:c r="MOY5886" s="248"/>
      <x:c r="MOZ5886" s="248"/>
      <x:c r="MPA5886" s="248"/>
      <x:c r="MPB5886" s="248"/>
      <x:c r="MPC5886" s="248"/>
      <x:c r="MPD5886" s="248"/>
      <x:c r="MPE5886" s="248"/>
      <x:c r="MPF5886" s="248"/>
      <x:c r="MPG5886" s="248"/>
      <x:c r="MPH5886" s="248"/>
      <x:c r="MPI5886" s="248"/>
      <x:c r="MPJ5886" s="248"/>
      <x:c r="MPK5886" s="248"/>
      <x:c r="MPL5886" s="248"/>
      <x:c r="MPM5886" s="248"/>
      <x:c r="MPN5886" s="248"/>
      <x:c r="MPO5886" s="248"/>
      <x:c r="MPP5886" s="248"/>
      <x:c r="MPQ5886" s="248"/>
      <x:c r="MPR5886" s="248"/>
      <x:c r="MPS5886" s="248"/>
      <x:c r="MPT5886" s="248"/>
      <x:c r="MPU5886" s="248"/>
      <x:c r="MPV5886" s="248"/>
      <x:c r="MPW5886" s="248"/>
      <x:c r="MPX5886" s="248"/>
      <x:c r="MPY5886" s="248"/>
      <x:c r="MPZ5886" s="248"/>
      <x:c r="MQA5886" s="248"/>
      <x:c r="MQB5886" s="248"/>
      <x:c r="MQC5886" s="248"/>
      <x:c r="MQD5886" s="248"/>
      <x:c r="MQE5886" s="248"/>
      <x:c r="MQF5886" s="248"/>
      <x:c r="MQG5886" s="248"/>
      <x:c r="MQH5886" s="248"/>
      <x:c r="MQI5886" s="248"/>
      <x:c r="MQJ5886" s="248"/>
      <x:c r="MQK5886" s="248"/>
      <x:c r="MQL5886" s="248"/>
      <x:c r="MQM5886" s="248"/>
      <x:c r="MQN5886" s="248"/>
      <x:c r="MQO5886" s="248"/>
      <x:c r="MQP5886" s="248"/>
      <x:c r="MQQ5886" s="248"/>
      <x:c r="MQR5886" s="248"/>
      <x:c r="MQS5886" s="248"/>
      <x:c r="MQT5886" s="248"/>
      <x:c r="MQU5886" s="248"/>
      <x:c r="MQV5886" s="248"/>
      <x:c r="MQW5886" s="248"/>
      <x:c r="MQX5886" s="248"/>
      <x:c r="MQY5886" s="248"/>
      <x:c r="MQZ5886" s="248"/>
      <x:c r="MRA5886" s="248"/>
      <x:c r="MRB5886" s="248"/>
      <x:c r="MRC5886" s="248"/>
      <x:c r="MRD5886" s="248"/>
      <x:c r="MRE5886" s="248"/>
      <x:c r="MRF5886" s="248"/>
      <x:c r="MRG5886" s="248"/>
      <x:c r="MRH5886" s="248"/>
      <x:c r="MRI5886" s="248"/>
      <x:c r="MRJ5886" s="248"/>
      <x:c r="MRK5886" s="248"/>
      <x:c r="MRL5886" s="248"/>
      <x:c r="MRM5886" s="248"/>
      <x:c r="MRN5886" s="248"/>
      <x:c r="MRO5886" s="248"/>
      <x:c r="MRP5886" s="248"/>
      <x:c r="MRQ5886" s="248"/>
      <x:c r="MRR5886" s="248"/>
      <x:c r="MRS5886" s="248"/>
      <x:c r="MRT5886" s="248"/>
      <x:c r="MRU5886" s="248"/>
      <x:c r="MRV5886" s="248"/>
      <x:c r="MRW5886" s="248"/>
      <x:c r="MRX5886" s="248"/>
      <x:c r="MRY5886" s="248"/>
      <x:c r="MRZ5886" s="248"/>
      <x:c r="MSA5886" s="248"/>
      <x:c r="MSB5886" s="248"/>
      <x:c r="MSC5886" s="248"/>
      <x:c r="MSD5886" s="248"/>
      <x:c r="MSE5886" s="248"/>
      <x:c r="MSF5886" s="248"/>
      <x:c r="MSG5886" s="248"/>
      <x:c r="MSH5886" s="248"/>
      <x:c r="MSI5886" s="248"/>
      <x:c r="MSJ5886" s="248"/>
      <x:c r="MSK5886" s="248"/>
      <x:c r="MSL5886" s="248"/>
      <x:c r="MSM5886" s="248"/>
      <x:c r="MSN5886" s="248"/>
      <x:c r="MSO5886" s="248"/>
      <x:c r="MSP5886" s="248"/>
      <x:c r="MSQ5886" s="248"/>
      <x:c r="MSR5886" s="248"/>
      <x:c r="MSS5886" s="248"/>
      <x:c r="MST5886" s="248"/>
      <x:c r="MSU5886" s="248"/>
      <x:c r="MSV5886" s="248"/>
      <x:c r="MSW5886" s="248"/>
      <x:c r="MSX5886" s="248"/>
      <x:c r="MSY5886" s="248"/>
      <x:c r="MSZ5886" s="248"/>
      <x:c r="MTA5886" s="248"/>
      <x:c r="MTB5886" s="248"/>
      <x:c r="MTC5886" s="248"/>
      <x:c r="MTD5886" s="248"/>
      <x:c r="MTE5886" s="248"/>
      <x:c r="MTF5886" s="248"/>
      <x:c r="MTG5886" s="248"/>
      <x:c r="MTH5886" s="248"/>
      <x:c r="MTI5886" s="248"/>
      <x:c r="MTJ5886" s="248"/>
      <x:c r="MTK5886" s="248"/>
      <x:c r="MTL5886" s="248"/>
      <x:c r="MTM5886" s="248"/>
      <x:c r="MTN5886" s="248"/>
      <x:c r="MTO5886" s="248"/>
      <x:c r="MTP5886" s="248"/>
      <x:c r="MTQ5886" s="248"/>
      <x:c r="MTR5886" s="248"/>
      <x:c r="MTS5886" s="248"/>
      <x:c r="MTT5886" s="248"/>
      <x:c r="MTU5886" s="248"/>
      <x:c r="MTV5886" s="248"/>
      <x:c r="MTW5886" s="248"/>
      <x:c r="MTX5886" s="248"/>
      <x:c r="MTY5886" s="248"/>
      <x:c r="MTZ5886" s="248"/>
      <x:c r="MUA5886" s="248"/>
      <x:c r="MUB5886" s="248"/>
      <x:c r="MUC5886" s="248"/>
      <x:c r="MUD5886" s="248"/>
      <x:c r="MUE5886" s="248"/>
      <x:c r="MUF5886" s="248"/>
      <x:c r="MUG5886" s="248"/>
      <x:c r="MUH5886" s="248"/>
      <x:c r="MUI5886" s="248"/>
      <x:c r="MUJ5886" s="248"/>
      <x:c r="MUK5886" s="248"/>
      <x:c r="MUL5886" s="248"/>
      <x:c r="MUM5886" s="248"/>
      <x:c r="MUN5886" s="248"/>
      <x:c r="MUO5886" s="248"/>
      <x:c r="MUP5886" s="248"/>
      <x:c r="MUQ5886" s="248"/>
      <x:c r="MUR5886" s="248"/>
      <x:c r="MUS5886" s="248"/>
      <x:c r="MUT5886" s="248"/>
      <x:c r="MUU5886" s="248"/>
      <x:c r="MUV5886" s="248"/>
      <x:c r="MUW5886" s="248"/>
      <x:c r="MUX5886" s="248"/>
      <x:c r="MUY5886" s="248"/>
      <x:c r="MUZ5886" s="248"/>
      <x:c r="MVA5886" s="248"/>
      <x:c r="MVB5886" s="248"/>
      <x:c r="MVC5886" s="248"/>
      <x:c r="MVD5886" s="248"/>
      <x:c r="MVE5886" s="248"/>
      <x:c r="MVF5886" s="248"/>
      <x:c r="MVG5886" s="248"/>
      <x:c r="MVH5886" s="248"/>
      <x:c r="MVI5886" s="248"/>
      <x:c r="MVJ5886" s="248"/>
      <x:c r="MVK5886" s="248"/>
      <x:c r="MVL5886" s="248"/>
      <x:c r="MVM5886" s="248"/>
      <x:c r="MVN5886" s="248"/>
      <x:c r="MVO5886" s="248"/>
      <x:c r="MVP5886" s="248"/>
      <x:c r="MVQ5886" s="248"/>
      <x:c r="MVR5886" s="248"/>
      <x:c r="MVS5886" s="248"/>
      <x:c r="MVT5886" s="248"/>
      <x:c r="MVU5886" s="248"/>
      <x:c r="MVV5886" s="248"/>
      <x:c r="MVW5886" s="248"/>
      <x:c r="MVX5886" s="248"/>
      <x:c r="MVY5886" s="248"/>
      <x:c r="MVZ5886" s="248"/>
      <x:c r="MWA5886" s="248"/>
      <x:c r="MWB5886" s="248"/>
      <x:c r="MWC5886" s="248"/>
      <x:c r="MWD5886" s="248"/>
      <x:c r="MWE5886" s="248"/>
      <x:c r="MWF5886" s="248"/>
      <x:c r="MWG5886" s="248"/>
      <x:c r="MWH5886" s="248"/>
      <x:c r="MWI5886" s="248"/>
      <x:c r="MWJ5886" s="248"/>
      <x:c r="MWK5886" s="248"/>
      <x:c r="MWL5886" s="248"/>
      <x:c r="MWM5886" s="248"/>
      <x:c r="MWN5886" s="248"/>
      <x:c r="MWO5886" s="248"/>
      <x:c r="MWP5886" s="248"/>
      <x:c r="MWQ5886" s="248"/>
      <x:c r="MWR5886" s="248"/>
      <x:c r="MWS5886" s="248"/>
      <x:c r="MWT5886" s="248"/>
      <x:c r="MWU5886" s="248"/>
      <x:c r="MWV5886" s="248"/>
      <x:c r="MWW5886" s="248"/>
      <x:c r="MWX5886" s="248"/>
      <x:c r="MWY5886" s="248"/>
      <x:c r="MWZ5886" s="248"/>
      <x:c r="MXA5886" s="248"/>
      <x:c r="MXB5886" s="248"/>
      <x:c r="MXC5886" s="248"/>
      <x:c r="MXD5886" s="248"/>
      <x:c r="MXE5886" s="248"/>
      <x:c r="MXF5886" s="248"/>
      <x:c r="MXG5886" s="248"/>
      <x:c r="MXH5886" s="248"/>
      <x:c r="MXI5886" s="248"/>
      <x:c r="MXJ5886" s="248"/>
      <x:c r="MXK5886" s="248"/>
      <x:c r="MXL5886" s="248"/>
      <x:c r="MXM5886" s="248"/>
      <x:c r="MXN5886" s="248"/>
      <x:c r="MXO5886" s="248"/>
      <x:c r="MXP5886" s="248"/>
      <x:c r="MXQ5886" s="248"/>
      <x:c r="MXR5886" s="248"/>
      <x:c r="MXS5886" s="248"/>
      <x:c r="MXT5886" s="248"/>
      <x:c r="MXU5886" s="248"/>
      <x:c r="MXV5886" s="248"/>
      <x:c r="MXW5886" s="248"/>
      <x:c r="MXX5886" s="248"/>
      <x:c r="MXY5886" s="248"/>
      <x:c r="MXZ5886" s="248"/>
      <x:c r="MYA5886" s="248"/>
      <x:c r="MYB5886" s="248"/>
      <x:c r="MYC5886" s="248"/>
      <x:c r="MYD5886" s="248"/>
      <x:c r="MYE5886" s="248"/>
      <x:c r="MYF5886" s="248"/>
      <x:c r="MYG5886" s="248"/>
      <x:c r="MYH5886" s="248"/>
      <x:c r="MYI5886" s="248"/>
      <x:c r="MYJ5886" s="248"/>
      <x:c r="MYK5886" s="248"/>
      <x:c r="MYL5886" s="248"/>
      <x:c r="MYM5886" s="248"/>
      <x:c r="MYN5886" s="248"/>
      <x:c r="MYO5886" s="248"/>
      <x:c r="MYP5886" s="248"/>
      <x:c r="MYQ5886" s="248"/>
      <x:c r="MYR5886" s="248"/>
      <x:c r="MYS5886" s="248"/>
      <x:c r="MYT5886" s="248"/>
      <x:c r="MYU5886" s="248"/>
      <x:c r="MYV5886" s="248"/>
      <x:c r="MYW5886" s="248"/>
      <x:c r="MYX5886" s="248"/>
      <x:c r="MYY5886" s="248"/>
      <x:c r="MYZ5886" s="248"/>
      <x:c r="MZA5886" s="248"/>
      <x:c r="MZB5886" s="248"/>
      <x:c r="MZC5886" s="248"/>
      <x:c r="MZD5886" s="248"/>
      <x:c r="MZE5886" s="248"/>
      <x:c r="MZF5886" s="248"/>
      <x:c r="MZG5886" s="248"/>
      <x:c r="MZH5886" s="248"/>
      <x:c r="MZI5886" s="248"/>
      <x:c r="MZJ5886" s="248"/>
      <x:c r="MZK5886" s="248"/>
      <x:c r="MZL5886" s="248"/>
      <x:c r="MZM5886" s="248"/>
      <x:c r="MZN5886" s="248"/>
      <x:c r="MZO5886" s="248"/>
      <x:c r="MZP5886" s="248"/>
      <x:c r="MZQ5886" s="248"/>
      <x:c r="MZR5886" s="248"/>
      <x:c r="MZS5886" s="248"/>
      <x:c r="MZT5886" s="248"/>
      <x:c r="MZU5886" s="248"/>
      <x:c r="MZV5886" s="248"/>
      <x:c r="MZW5886" s="248"/>
      <x:c r="MZX5886" s="248"/>
      <x:c r="MZY5886" s="248"/>
      <x:c r="MZZ5886" s="248"/>
      <x:c r="NAA5886" s="248"/>
      <x:c r="NAB5886" s="248"/>
      <x:c r="NAC5886" s="248"/>
      <x:c r="NAD5886" s="248"/>
      <x:c r="NAE5886" s="248"/>
      <x:c r="NAF5886" s="248"/>
      <x:c r="NAG5886" s="248"/>
      <x:c r="NAH5886" s="248"/>
      <x:c r="NAI5886" s="248"/>
      <x:c r="NAJ5886" s="248"/>
      <x:c r="NAK5886" s="248"/>
      <x:c r="NAL5886" s="248"/>
      <x:c r="NAM5886" s="248"/>
      <x:c r="NAN5886" s="248"/>
      <x:c r="NAO5886" s="248"/>
      <x:c r="NAP5886" s="248"/>
      <x:c r="NAQ5886" s="248"/>
      <x:c r="NAR5886" s="248"/>
      <x:c r="NAS5886" s="248"/>
      <x:c r="NAT5886" s="248"/>
      <x:c r="NAU5886" s="248"/>
      <x:c r="NAV5886" s="248"/>
      <x:c r="NAW5886" s="248"/>
      <x:c r="NAX5886" s="248"/>
      <x:c r="NAY5886" s="248"/>
      <x:c r="NAZ5886" s="248"/>
      <x:c r="NBA5886" s="248"/>
      <x:c r="NBB5886" s="248"/>
      <x:c r="NBC5886" s="248"/>
      <x:c r="NBD5886" s="248"/>
      <x:c r="NBE5886" s="248"/>
      <x:c r="NBF5886" s="248"/>
      <x:c r="NBG5886" s="248"/>
      <x:c r="NBH5886" s="248"/>
      <x:c r="NBI5886" s="248"/>
      <x:c r="NBJ5886" s="248"/>
      <x:c r="NBK5886" s="248"/>
      <x:c r="NBL5886" s="248"/>
      <x:c r="NBM5886" s="248"/>
      <x:c r="NBN5886" s="248"/>
      <x:c r="NBO5886" s="248"/>
      <x:c r="NBP5886" s="248"/>
      <x:c r="NBQ5886" s="248"/>
      <x:c r="NBR5886" s="248"/>
      <x:c r="NBS5886" s="248"/>
      <x:c r="NBT5886" s="248"/>
      <x:c r="NBU5886" s="248"/>
      <x:c r="NBV5886" s="248"/>
      <x:c r="NBW5886" s="248"/>
      <x:c r="NBX5886" s="248"/>
      <x:c r="NBY5886" s="248"/>
      <x:c r="NBZ5886" s="248"/>
      <x:c r="NCA5886" s="248"/>
      <x:c r="NCB5886" s="248"/>
      <x:c r="NCC5886" s="248"/>
      <x:c r="NCD5886" s="248"/>
      <x:c r="NCE5886" s="248"/>
      <x:c r="NCF5886" s="248"/>
      <x:c r="NCG5886" s="248"/>
      <x:c r="NCH5886" s="248"/>
      <x:c r="NCI5886" s="248"/>
      <x:c r="NCJ5886" s="248"/>
      <x:c r="NCK5886" s="248"/>
      <x:c r="NCL5886" s="248"/>
      <x:c r="NCM5886" s="248"/>
      <x:c r="NCN5886" s="248"/>
      <x:c r="NCO5886" s="248"/>
      <x:c r="NCP5886" s="248"/>
      <x:c r="NCQ5886" s="248"/>
      <x:c r="NCR5886" s="248"/>
      <x:c r="NCS5886" s="248"/>
      <x:c r="NCT5886" s="248"/>
      <x:c r="NCU5886" s="248"/>
      <x:c r="NCV5886" s="248"/>
      <x:c r="NCW5886" s="248"/>
      <x:c r="NCX5886" s="248"/>
      <x:c r="NCY5886" s="248"/>
      <x:c r="NCZ5886" s="248"/>
      <x:c r="NDA5886" s="248"/>
      <x:c r="NDB5886" s="248"/>
      <x:c r="NDC5886" s="248"/>
      <x:c r="NDD5886" s="248"/>
      <x:c r="NDE5886" s="248"/>
      <x:c r="NDF5886" s="248"/>
      <x:c r="NDG5886" s="248"/>
      <x:c r="NDH5886" s="248"/>
      <x:c r="NDI5886" s="248"/>
      <x:c r="NDJ5886" s="248"/>
      <x:c r="NDK5886" s="248"/>
      <x:c r="NDL5886" s="248"/>
      <x:c r="NDM5886" s="248"/>
      <x:c r="NDN5886" s="248"/>
      <x:c r="NDO5886" s="248"/>
      <x:c r="NDP5886" s="248"/>
      <x:c r="NDQ5886" s="248"/>
      <x:c r="NDR5886" s="248"/>
      <x:c r="NDS5886" s="248"/>
      <x:c r="NDT5886" s="248"/>
      <x:c r="NDU5886" s="248"/>
      <x:c r="NDV5886" s="248"/>
      <x:c r="NDW5886" s="248"/>
      <x:c r="NDX5886" s="248"/>
      <x:c r="NDY5886" s="248"/>
      <x:c r="NDZ5886" s="248"/>
      <x:c r="NEA5886" s="248"/>
      <x:c r="NEB5886" s="248"/>
      <x:c r="NEC5886" s="248"/>
      <x:c r="NED5886" s="248"/>
      <x:c r="NEE5886" s="248"/>
      <x:c r="NEF5886" s="248"/>
      <x:c r="NEG5886" s="248"/>
      <x:c r="NEH5886" s="248"/>
      <x:c r="NEI5886" s="248"/>
      <x:c r="NEJ5886" s="248"/>
      <x:c r="NEK5886" s="248"/>
      <x:c r="NEL5886" s="248"/>
      <x:c r="NEM5886" s="248"/>
      <x:c r="NEN5886" s="248"/>
      <x:c r="NEO5886" s="248"/>
      <x:c r="NEP5886" s="248"/>
      <x:c r="NEQ5886" s="248"/>
      <x:c r="NER5886" s="248"/>
      <x:c r="NES5886" s="248"/>
      <x:c r="NET5886" s="248"/>
      <x:c r="NEU5886" s="248"/>
      <x:c r="NEV5886" s="248"/>
      <x:c r="NEW5886" s="248"/>
      <x:c r="NEX5886" s="248"/>
      <x:c r="NEY5886" s="248"/>
      <x:c r="NEZ5886" s="248"/>
      <x:c r="NFA5886" s="248"/>
      <x:c r="NFB5886" s="248"/>
      <x:c r="NFC5886" s="248"/>
      <x:c r="NFD5886" s="248"/>
      <x:c r="NFE5886" s="248"/>
      <x:c r="NFF5886" s="248"/>
      <x:c r="NFG5886" s="248"/>
      <x:c r="NFH5886" s="248"/>
      <x:c r="NFI5886" s="248"/>
      <x:c r="NFJ5886" s="248"/>
      <x:c r="NFK5886" s="248"/>
      <x:c r="NFL5886" s="248"/>
      <x:c r="NFM5886" s="248"/>
      <x:c r="NFN5886" s="248"/>
      <x:c r="NFO5886" s="248"/>
      <x:c r="NFP5886" s="248"/>
      <x:c r="NFQ5886" s="248"/>
      <x:c r="NFR5886" s="248"/>
      <x:c r="NFS5886" s="248"/>
      <x:c r="NFT5886" s="248"/>
      <x:c r="NFU5886" s="248"/>
      <x:c r="NFV5886" s="248"/>
      <x:c r="NFW5886" s="248"/>
      <x:c r="NFX5886" s="248"/>
      <x:c r="NFY5886" s="248"/>
      <x:c r="NFZ5886" s="248"/>
      <x:c r="NGA5886" s="248"/>
      <x:c r="NGB5886" s="248"/>
      <x:c r="NGC5886" s="248"/>
      <x:c r="NGD5886" s="248"/>
      <x:c r="NGE5886" s="248"/>
      <x:c r="NGF5886" s="248"/>
      <x:c r="NGG5886" s="248"/>
      <x:c r="NGH5886" s="248"/>
      <x:c r="NGI5886" s="248"/>
      <x:c r="NGJ5886" s="248"/>
      <x:c r="NGK5886" s="248"/>
      <x:c r="NGL5886" s="248"/>
      <x:c r="NGM5886" s="248"/>
      <x:c r="NGN5886" s="248"/>
      <x:c r="NGO5886" s="248"/>
      <x:c r="NGP5886" s="248"/>
      <x:c r="NGQ5886" s="248"/>
      <x:c r="NGR5886" s="248"/>
      <x:c r="NGS5886" s="248"/>
      <x:c r="NGT5886" s="248"/>
      <x:c r="NGU5886" s="248"/>
      <x:c r="NGV5886" s="248"/>
      <x:c r="NGW5886" s="248"/>
      <x:c r="NGX5886" s="248"/>
      <x:c r="NGY5886" s="248"/>
      <x:c r="NGZ5886" s="248"/>
      <x:c r="NHA5886" s="248"/>
      <x:c r="NHB5886" s="248"/>
      <x:c r="NHC5886" s="248"/>
      <x:c r="NHD5886" s="248"/>
      <x:c r="NHE5886" s="248"/>
      <x:c r="NHF5886" s="248"/>
      <x:c r="NHG5886" s="248"/>
      <x:c r="NHH5886" s="248"/>
      <x:c r="NHI5886" s="248"/>
      <x:c r="NHJ5886" s="248"/>
      <x:c r="NHK5886" s="248"/>
      <x:c r="NHL5886" s="248"/>
      <x:c r="NHM5886" s="248"/>
      <x:c r="NHN5886" s="248"/>
      <x:c r="NHO5886" s="248"/>
      <x:c r="NHP5886" s="248"/>
      <x:c r="NHQ5886" s="248"/>
      <x:c r="NHR5886" s="248"/>
      <x:c r="NHS5886" s="248"/>
      <x:c r="NHT5886" s="248"/>
      <x:c r="NHU5886" s="248"/>
      <x:c r="NHV5886" s="248"/>
      <x:c r="NHW5886" s="248"/>
      <x:c r="NHX5886" s="248"/>
      <x:c r="NHY5886" s="248"/>
      <x:c r="NHZ5886" s="248"/>
      <x:c r="NIA5886" s="248"/>
      <x:c r="NIB5886" s="248"/>
      <x:c r="NIC5886" s="248"/>
      <x:c r="NID5886" s="248"/>
      <x:c r="NIE5886" s="248"/>
      <x:c r="NIF5886" s="248"/>
      <x:c r="NIG5886" s="248"/>
      <x:c r="NIH5886" s="248"/>
      <x:c r="NII5886" s="248"/>
      <x:c r="NIJ5886" s="248"/>
      <x:c r="NIK5886" s="248"/>
      <x:c r="NIL5886" s="248"/>
      <x:c r="NIM5886" s="248"/>
      <x:c r="NIN5886" s="248"/>
      <x:c r="NIO5886" s="248"/>
      <x:c r="NIP5886" s="248"/>
      <x:c r="NIQ5886" s="248"/>
      <x:c r="NIR5886" s="248"/>
      <x:c r="NIS5886" s="248"/>
      <x:c r="NIT5886" s="248"/>
      <x:c r="NIU5886" s="248"/>
      <x:c r="NIV5886" s="248"/>
      <x:c r="NIW5886" s="248"/>
      <x:c r="NIX5886" s="248"/>
      <x:c r="NIY5886" s="248"/>
      <x:c r="NIZ5886" s="248"/>
      <x:c r="NJA5886" s="248"/>
      <x:c r="NJB5886" s="248"/>
      <x:c r="NJC5886" s="248"/>
      <x:c r="NJD5886" s="248"/>
      <x:c r="NJE5886" s="248"/>
      <x:c r="NJF5886" s="248"/>
      <x:c r="NJG5886" s="248"/>
      <x:c r="NJH5886" s="248"/>
      <x:c r="NJI5886" s="248"/>
      <x:c r="NJJ5886" s="248"/>
      <x:c r="NJK5886" s="248"/>
      <x:c r="NJL5886" s="248"/>
      <x:c r="NJM5886" s="248"/>
      <x:c r="NJN5886" s="248"/>
      <x:c r="NJO5886" s="248"/>
      <x:c r="NJP5886" s="248"/>
      <x:c r="NJQ5886" s="248"/>
      <x:c r="NJR5886" s="248"/>
      <x:c r="NJS5886" s="248"/>
      <x:c r="NJT5886" s="248"/>
      <x:c r="NJU5886" s="248"/>
      <x:c r="NJV5886" s="248"/>
      <x:c r="NJW5886" s="248"/>
      <x:c r="NJX5886" s="248"/>
      <x:c r="NJY5886" s="248"/>
      <x:c r="NJZ5886" s="248"/>
      <x:c r="NKA5886" s="248"/>
      <x:c r="NKB5886" s="248"/>
      <x:c r="NKC5886" s="248"/>
      <x:c r="NKD5886" s="248"/>
      <x:c r="NKE5886" s="248"/>
      <x:c r="NKF5886" s="248"/>
      <x:c r="NKG5886" s="248"/>
      <x:c r="NKH5886" s="248"/>
      <x:c r="NKI5886" s="248"/>
      <x:c r="NKJ5886" s="248"/>
      <x:c r="NKK5886" s="248"/>
      <x:c r="NKL5886" s="248"/>
      <x:c r="NKM5886" s="248"/>
      <x:c r="NKN5886" s="248"/>
      <x:c r="NKO5886" s="248"/>
      <x:c r="NKP5886" s="248"/>
      <x:c r="NKQ5886" s="248"/>
      <x:c r="NKR5886" s="248"/>
      <x:c r="NKS5886" s="248"/>
      <x:c r="NKT5886" s="248"/>
      <x:c r="NKU5886" s="248"/>
      <x:c r="NKV5886" s="248"/>
      <x:c r="NKW5886" s="248"/>
      <x:c r="NKX5886" s="248"/>
      <x:c r="NKY5886" s="248"/>
      <x:c r="NKZ5886" s="248"/>
      <x:c r="NLA5886" s="248"/>
      <x:c r="NLB5886" s="248"/>
      <x:c r="NLC5886" s="248"/>
      <x:c r="NLD5886" s="248"/>
      <x:c r="NLE5886" s="248"/>
      <x:c r="NLF5886" s="248"/>
      <x:c r="NLG5886" s="248"/>
      <x:c r="NLH5886" s="248"/>
      <x:c r="NLI5886" s="248"/>
      <x:c r="NLJ5886" s="248"/>
      <x:c r="NLK5886" s="248"/>
      <x:c r="NLL5886" s="248"/>
      <x:c r="NLM5886" s="248"/>
      <x:c r="NLN5886" s="248"/>
      <x:c r="NLO5886" s="248"/>
      <x:c r="NLP5886" s="248"/>
      <x:c r="NLQ5886" s="248"/>
      <x:c r="NLR5886" s="248"/>
      <x:c r="NLS5886" s="248"/>
      <x:c r="NLT5886" s="248"/>
      <x:c r="NLU5886" s="248"/>
      <x:c r="NLV5886" s="248"/>
      <x:c r="NLW5886" s="248"/>
      <x:c r="NLX5886" s="248"/>
      <x:c r="NLY5886" s="248"/>
      <x:c r="NLZ5886" s="248"/>
      <x:c r="NMA5886" s="248"/>
      <x:c r="NMB5886" s="248"/>
      <x:c r="NMC5886" s="248"/>
      <x:c r="NMD5886" s="248"/>
      <x:c r="NME5886" s="248"/>
      <x:c r="NMF5886" s="248"/>
      <x:c r="NMG5886" s="248"/>
      <x:c r="NMH5886" s="248"/>
      <x:c r="NMI5886" s="248"/>
      <x:c r="NMJ5886" s="248"/>
      <x:c r="NMK5886" s="248"/>
      <x:c r="NML5886" s="248"/>
      <x:c r="NMM5886" s="248"/>
      <x:c r="NMN5886" s="248"/>
      <x:c r="NMO5886" s="248"/>
      <x:c r="NMP5886" s="248"/>
      <x:c r="NMQ5886" s="248"/>
      <x:c r="NMR5886" s="248"/>
      <x:c r="NMS5886" s="248"/>
      <x:c r="NMT5886" s="248"/>
      <x:c r="NMU5886" s="248"/>
      <x:c r="NMV5886" s="248"/>
      <x:c r="NMW5886" s="248"/>
      <x:c r="NMX5886" s="248"/>
      <x:c r="NMY5886" s="248"/>
      <x:c r="NMZ5886" s="248"/>
      <x:c r="NNA5886" s="248"/>
      <x:c r="NNB5886" s="248"/>
      <x:c r="NNC5886" s="248"/>
      <x:c r="NND5886" s="248"/>
      <x:c r="NNE5886" s="248"/>
      <x:c r="NNF5886" s="248"/>
      <x:c r="NNG5886" s="248"/>
      <x:c r="NNH5886" s="248"/>
      <x:c r="NNI5886" s="248"/>
      <x:c r="NNJ5886" s="248"/>
      <x:c r="NNK5886" s="248"/>
      <x:c r="NNL5886" s="248"/>
      <x:c r="NNM5886" s="248"/>
      <x:c r="NNN5886" s="248"/>
      <x:c r="NNO5886" s="248"/>
      <x:c r="NNP5886" s="248"/>
      <x:c r="NNQ5886" s="248"/>
      <x:c r="NNR5886" s="248"/>
      <x:c r="NNS5886" s="248"/>
      <x:c r="NNT5886" s="248"/>
      <x:c r="NNU5886" s="248"/>
      <x:c r="NNV5886" s="248"/>
      <x:c r="NNW5886" s="248"/>
      <x:c r="NNX5886" s="248"/>
      <x:c r="NNY5886" s="248"/>
      <x:c r="NNZ5886" s="248"/>
      <x:c r="NOA5886" s="248"/>
      <x:c r="NOB5886" s="248"/>
      <x:c r="NOC5886" s="248"/>
      <x:c r="NOD5886" s="248"/>
      <x:c r="NOE5886" s="248"/>
      <x:c r="NOF5886" s="248"/>
      <x:c r="NOG5886" s="248"/>
      <x:c r="NOH5886" s="248"/>
      <x:c r="NOI5886" s="248"/>
      <x:c r="NOJ5886" s="248"/>
      <x:c r="NOK5886" s="248"/>
      <x:c r="NOL5886" s="248"/>
      <x:c r="NOM5886" s="248"/>
      <x:c r="NON5886" s="248"/>
      <x:c r="NOO5886" s="248"/>
      <x:c r="NOP5886" s="248"/>
      <x:c r="NOQ5886" s="248"/>
      <x:c r="NOR5886" s="248"/>
      <x:c r="NOS5886" s="248"/>
      <x:c r="NOT5886" s="248"/>
      <x:c r="NOU5886" s="248"/>
      <x:c r="NOV5886" s="248"/>
      <x:c r="NOW5886" s="248"/>
      <x:c r="NOX5886" s="248"/>
      <x:c r="NOY5886" s="248"/>
      <x:c r="NOZ5886" s="248"/>
      <x:c r="NPA5886" s="248"/>
      <x:c r="NPB5886" s="248"/>
      <x:c r="NPC5886" s="248"/>
      <x:c r="NPD5886" s="248"/>
      <x:c r="NPE5886" s="248"/>
      <x:c r="NPF5886" s="248"/>
      <x:c r="NPG5886" s="248"/>
      <x:c r="NPH5886" s="248"/>
      <x:c r="NPI5886" s="248"/>
      <x:c r="NPJ5886" s="248"/>
      <x:c r="NPK5886" s="248"/>
      <x:c r="NPL5886" s="248"/>
      <x:c r="NPM5886" s="248"/>
      <x:c r="NPN5886" s="248"/>
      <x:c r="NPO5886" s="248"/>
      <x:c r="NPP5886" s="248"/>
      <x:c r="NPQ5886" s="248"/>
      <x:c r="NPR5886" s="248"/>
      <x:c r="NPS5886" s="248"/>
      <x:c r="NPT5886" s="248"/>
      <x:c r="NPU5886" s="248"/>
      <x:c r="NPV5886" s="248"/>
      <x:c r="NPW5886" s="248"/>
      <x:c r="NPX5886" s="248"/>
      <x:c r="NPY5886" s="248"/>
      <x:c r="NPZ5886" s="248"/>
      <x:c r="NQA5886" s="248"/>
      <x:c r="NQB5886" s="248"/>
      <x:c r="NQC5886" s="248"/>
      <x:c r="NQD5886" s="248"/>
      <x:c r="NQE5886" s="248"/>
      <x:c r="NQF5886" s="248"/>
      <x:c r="NQG5886" s="248"/>
      <x:c r="NQH5886" s="248"/>
      <x:c r="NQI5886" s="248"/>
      <x:c r="NQJ5886" s="248"/>
      <x:c r="NQK5886" s="248"/>
      <x:c r="NQL5886" s="248"/>
      <x:c r="NQM5886" s="248"/>
      <x:c r="NQN5886" s="248"/>
      <x:c r="NQO5886" s="248"/>
      <x:c r="NQP5886" s="248"/>
      <x:c r="NQQ5886" s="248"/>
      <x:c r="NQR5886" s="248"/>
      <x:c r="NQS5886" s="248"/>
      <x:c r="NQT5886" s="248"/>
      <x:c r="NQU5886" s="248"/>
      <x:c r="NQV5886" s="248"/>
      <x:c r="NQW5886" s="248"/>
      <x:c r="NQX5886" s="248"/>
      <x:c r="NQY5886" s="248"/>
      <x:c r="NQZ5886" s="248"/>
      <x:c r="NRA5886" s="248"/>
      <x:c r="NRB5886" s="248"/>
      <x:c r="NRC5886" s="248"/>
      <x:c r="NRD5886" s="248"/>
      <x:c r="NRE5886" s="248"/>
      <x:c r="NRF5886" s="248"/>
      <x:c r="NRG5886" s="248"/>
      <x:c r="NRH5886" s="248"/>
      <x:c r="NRI5886" s="248"/>
      <x:c r="NRJ5886" s="248"/>
      <x:c r="NRK5886" s="248"/>
      <x:c r="NRL5886" s="248"/>
      <x:c r="NRM5886" s="248"/>
      <x:c r="NRN5886" s="248"/>
      <x:c r="NRO5886" s="248"/>
      <x:c r="NRP5886" s="248"/>
      <x:c r="NRQ5886" s="248"/>
      <x:c r="NRR5886" s="248"/>
      <x:c r="NRS5886" s="248"/>
      <x:c r="NRT5886" s="248"/>
      <x:c r="NRU5886" s="248"/>
      <x:c r="NRV5886" s="248"/>
      <x:c r="NRW5886" s="248"/>
      <x:c r="NRX5886" s="248"/>
      <x:c r="NRY5886" s="248"/>
      <x:c r="NRZ5886" s="248"/>
      <x:c r="NSA5886" s="248"/>
      <x:c r="NSB5886" s="248"/>
      <x:c r="NSC5886" s="248"/>
      <x:c r="NSD5886" s="248"/>
      <x:c r="NSE5886" s="248"/>
      <x:c r="NSF5886" s="248"/>
      <x:c r="NSG5886" s="248"/>
      <x:c r="NSH5886" s="248"/>
      <x:c r="NSI5886" s="248"/>
      <x:c r="NSJ5886" s="248"/>
      <x:c r="NSK5886" s="248"/>
      <x:c r="NSL5886" s="248"/>
      <x:c r="NSM5886" s="248"/>
      <x:c r="NSN5886" s="248"/>
      <x:c r="NSO5886" s="248"/>
      <x:c r="NSP5886" s="248"/>
      <x:c r="NSQ5886" s="248"/>
      <x:c r="NSR5886" s="248"/>
      <x:c r="NSS5886" s="248"/>
      <x:c r="NST5886" s="248"/>
      <x:c r="NSU5886" s="248"/>
      <x:c r="NSV5886" s="248"/>
      <x:c r="NSW5886" s="248"/>
      <x:c r="NSX5886" s="248"/>
      <x:c r="NSY5886" s="248"/>
      <x:c r="NSZ5886" s="248"/>
      <x:c r="NTA5886" s="248"/>
      <x:c r="NTB5886" s="248"/>
      <x:c r="NTC5886" s="248"/>
      <x:c r="NTD5886" s="248"/>
      <x:c r="NTE5886" s="248"/>
      <x:c r="NTF5886" s="248"/>
      <x:c r="NTG5886" s="248"/>
      <x:c r="NTH5886" s="248"/>
      <x:c r="NTI5886" s="248"/>
      <x:c r="NTJ5886" s="248"/>
      <x:c r="NTK5886" s="248"/>
      <x:c r="NTL5886" s="248"/>
      <x:c r="NTM5886" s="248"/>
      <x:c r="NTN5886" s="248"/>
      <x:c r="NTO5886" s="248"/>
      <x:c r="NTP5886" s="248"/>
      <x:c r="NTQ5886" s="248"/>
      <x:c r="NTR5886" s="248"/>
      <x:c r="NTS5886" s="248"/>
      <x:c r="NTT5886" s="248"/>
      <x:c r="NTU5886" s="248"/>
      <x:c r="NTV5886" s="248"/>
      <x:c r="NTW5886" s="248"/>
      <x:c r="NTX5886" s="248"/>
      <x:c r="NTY5886" s="248"/>
      <x:c r="NTZ5886" s="248"/>
      <x:c r="NUA5886" s="248"/>
      <x:c r="NUB5886" s="248"/>
      <x:c r="NUC5886" s="248"/>
      <x:c r="NUD5886" s="248"/>
      <x:c r="NUE5886" s="248"/>
      <x:c r="NUF5886" s="248"/>
      <x:c r="NUG5886" s="248"/>
      <x:c r="NUH5886" s="248"/>
      <x:c r="NUI5886" s="248"/>
      <x:c r="NUJ5886" s="248"/>
      <x:c r="NUK5886" s="248"/>
      <x:c r="NUL5886" s="248"/>
      <x:c r="NUM5886" s="248"/>
      <x:c r="NUN5886" s="248"/>
      <x:c r="NUO5886" s="248"/>
      <x:c r="NUP5886" s="248"/>
      <x:c r="NUQ5886" s="248"/>
      <x:c r="NUR5886" s="248"/>
      <x:c r="NUS5886" s="248"/>
      <x:c r="NUT5886" s="248"/>
      <x:c r="NUU5886" s="248"/>
      <x:c r="NUV5886" s="248"/>
      <x:c r="NUW5886" s="248"/>
      <x:c r="NUX5886" s="248"/>
      <x:c r="NUY5886" s="248"/>
      <x:c r="NUZ5886" s="248"/>
      <x:c r="NVA5886" s="248"/>
      <x:c r="NVB5886" s="248"/>
      <x:c r="NVC5886" s="248"/>
      <x:c r="NVD5886" s="248"/>
      <x:c r="NVE5886" s="248"/>
      <x:c r="NVF5886" s="248"/>
      <x:c r="NVG5886" s="248"/>
      <x:c r="NVH5886" s="248"/>
      <x:c r="NVI5886" s="248"/>
      <x:c r="NVJ5886" s="248"/>
      <x:c r="NVK5886" s="248"/>
      <x:c r="NVL5886" s="248"/>
      <x:c r="NVM5886" s="248"/>
      <x:c r="NVN5886" s="248"/>
      <x:c r="NVO5886" s="248"/>
      <x:c r="NVP5886" s="248"/>
      <x:c r="NVQ5886" s="248"/>
      <x:c r="NVR5886" s="248"/>
      <x:c r="NVS5886" s="248"/>
      <x:c r="NVT5886" s="248"/>
      <x:c r="NVU5886" s="248"/>
      <x:c r="NVV5886" s="248"/>
      <x:c r="NVW5886" s="248"/>
      <x:c r="NVX5886" s="248"/>
      <x:c r="NVY5886" s="248"/>
      <x:c r="NVZ5886" s="248"/>
      <x:c r="NWA5886" s="248"/>
      <x:c r="NWB5886" s="248"/>
      <x:c r="NWC5886" s="248"/>
      <x:c r="NWD5886" s="248"/>
      <x:c r="NWE5886" s="248"/>
      <x:c r="NWF5886" s="248"/>
      <x:c r="NWG5886" s="248"/>
      <x:c r="NWH5886" s="248"/>
      <x:c r="NWI5886" s="248"/>
      <x:c r="NWJ5886" s="248"/>
      <x:c r="NWK5886" s="248"/>
      <x:c r="NWL5886" s="248"/>
      <x:c r="NWM5886" s="248"/>
      <x:c r="NWN5886" s="248"/>
      <x:c r="NWO5886" s="248"/>
      <x:c r="NWP5886" s="248"/>
      <x:c r="NWQ5886" s="248"/>
      <x:c r="NWR5886" s="248"/>
      <x:c r="NWS5886" s="248"/>
      <x:c r="NWT5886" s="248"/>
      <x:c r="NWU5886" s="248"/>
      <x:c r="NWV5886" s="248"/>
      <x:c r="NWW5886" s="248"/>
      <x:c r="NWX5886" s="248"/>
      <x:c r="NWY5886" s="248"/>
      <x:c r="NWZ5886" s="248"/>
      <x:c r="NXA5886" s="248"/>
      <x:c r="NXB5886" s="248"/>
      <x:c r="NXC5886" s="248"/>
      <x:c r="NXD5886" s="248"/>
      <x:c r="NXE5886" s="248"/>
      <x:c r="NXF5886" s="248"/>
      <x:c r="NXG5886" s="248"/>
      <x:c r="NXH5886" s="248"/>
      <x:c r="NXI5886" s="248"/>
      <x:c r="NXJ5886" s="248"/>
      <x:c r="NXK5886" s="248"/>
      <x:c r="NXL5886" s="248"/>
      <x:c r="NXM5886" s="248"/>
      <x:c r="NXN5886" s="248"/>
      <x:c r="NXO5886" s="248"/>
      <x:c r="NXP5886" s="248"/>
      <x:c r="NXQ5886" s="248"/>
      <x:c r="NXR5886" s="248"/>
      <x:c r="NXS5886" s="248"/>
      <x:c r="NXT5886" s="248"/>
      <x:c r="NXU5886" s="248"/>
      <x:c r="NXV5886" s="248"/>
      <x:c r="NXW5886" s="248"/>
      <x:c r="NXX5886" s="248"/>
      <x:c r="NXY5886" s="248"/>
      <x:c r="NXZ5886" s="248"/>
      <x:c r="NYA5886" s="248"/>
      <x:c r="NYB5886" s="248"/>
      <x:c r="NYC5886" s="248"/>
      <x:c r="NYD5886" s="248"/>
      <x:c r="NYE5886" s="248"/>
      <x:c r="NYF5886" s="248"/>
      <x:c r="NYG5886" s="248"/>
      <x:c r="NYH5886" s="248"/>
      <x:c r="NYI5886" s="248"/>
      <x:c r="NYJ5886" s="248"/>
      <x:c r="NYK5886" s="248"/>
      <x:c r="NYL5886" s="248"/>
      <x:c r="NYM5886" s="248"/>
      <x:c r="NYN5886" s="248"/>
      <x:c r="NYO5886" s="248"/>
      <x:c r="NYP5886" s="248"/>
      <x:c r="NYQ5886" s="248"/>
      <x:c r="NYR5886" s="248"/>
      <x:c r="NYS5886" s="248"/>
      <x:c r="NYT5886" s="248"/>
      <x:c r="NYU5886" s="248"/>
      <x:c r="NYV5886" s="248"/>
      <x:c r="NYW5886" s="248"/>
      <x:c r="NYX5886" s="248"/>
      <x:c r="NYY5886" s="248"/>
      <x:c r="NYZ5886" s="248"/>
      <x:c r="NZA5886" s="248"/>
      <x:c r="NZB5886" s="248"/>
      <x:c r="NZC5886" s="248"/>
      <x:c r="NZD5886" s="248"/>
      <x:c r="NZE5886" s="248"/>
      <x:c r="NZF5886" s="248"/>
      <x:c r="NZG5886" s="248"/>
      <x:c r="NZH5886" s="248"/>
      <x:c r="NZI5886" s="248"/>
      <x:c r="NZJ5886" s="248"/>
      <x:c r="NZK5886" s="248"/>
      <x:c r="NZL5886" s="248"/>
      <x:c r="NZM5886" s="248"/>
      <x:c r="NZN5886" s="248"/>
      <x:c r="NZO5886" s="248"/>
      <x:c r="NZP5886" s="248"/>
      <x:c r="NZQ5886" s="248"/>
      <x:c r="NZR5886" s="248"/>
      <x:c r="NZS5886" s="248"/>
      <x:c r="NZT5886" s="248"/>
      <x:c r="NZU5886" s="248"/>
      <x:c r="NZV5886" s="248"/>
      <x:c r="NZW5886" s="248"/>
      <x:c r="NZX5886" s="248"/>
      <x:c r="NZY5886" s="248"/>
      <x:c r="NZZ5886" s="248"/>
      <x:c r="OAA5886" s="248"/>
      <x:c r="OAB5886" s="248"/>
      <x:c r="OAC5886" s="248"/>
      <x:c r="OAD5886" s="248"/>
      <x:c r="OAE5886" s="248"/>
      <x:c r="OAF5886" s="248"/>
      <x:c r="OAG5886" s="248"/>
      <x:c r="OAH5886" s="248"/>
      <x:c r="OAI5886" s="248"/>
      <x:c r="OAJ5886" s="248"/>
      <x:c r="OAK5886" s="248"/>
      <x:c r="OAL5886" s="248"/>
      <x:c r="OAM5886" s="248"/>
      <x:c r="OAN5886" s="248"/>
      <x:c r="OAO5886" s="248"/>
      <x:c r="OAP5886" s="248"/>
      <x:c r="OAQ5886" s="248"/>
      <x:c r="OAR5886" s="248"/>
      <x:c r="OAS5886" s="248"/>
      <x:c r="OAT5886" s="248"/>
      <x:c r="OAU5886" s="248"/>
      <x:c r="OAV5886" s="248"/>
      <x:c r="OAW5886" s="248"/>
      <x:c r="OAX5886" s="248"/>
      <x:c r="OAY5886" s="248"/>
      <x:c r="OAZ5886" s="248"/>
      <x:c r="OBA5886" s="248"/>
      <x:c r="OBB5886" s="248"/>
      <x:c r="OBC5886" s="248"/>
      <x:c r="OBD5886" s="248"/>
      <x:c r="OBE5886" s="248"/>
      <x:c r="OBF5886" s="248"/>
      <x:c r="OBG5886" s="248"/>
      <x:c r="OBH5886" s="248"/>
      <x:c r="OBI5886" s="248"/>
      <x:c r="OBJ5886" s="248"/>
      <x:c r="OBK5886" s="248"/>
      <x:c r="OBL5886" s="248"/>
      <x:c r="OBM5886" s="248"/>
      <x:c r="OBN5886" s="248"/>
      <x:c r="OBO5886" s="248"/>
      <x:c r="OBP5886" s="248"/>
      <x:c r="OBQ5886" s="248"/>
      <x:c r="OBR5886" s="248"/>
      <x:c r="OBS5886" s="248"/>
      <x:c r="OBT5886" s="248"/>
      <x:c r="OBU5886" s="248"/>
      <x:c r="OBV5886" s="248"/>
      <x:c r="OBW5886" s="248"/>
      <x:c r="OBX5886" s="248"/>
      <x:c r="OBY5886" s="248"/>
      <x:c r="OBZ5886" s="248"/>
      <x:c r="OCA5886" s="248"/>
      <x:c r="OCB5886" s="248"/>
      <x:c r="OCC5886" s="248"/>
      <x:c r="OCD5886" s="248"/>
      <x:c r="OCE5886" s="248"/>
      <x:c r="OCF5886" s="248"/>
      <x:c r="OCG5886" s="248"/>
      <x:c r="OCH5886" s="248"/>
      <x:c r="OCI5886" s="248"/>
      <x:c r="OCJ5886" s="248"/>
      <x:c r="OCK5886" s="248"/>
      <x:c r="OCL5886" s="248"/>
      <x:c r="OCM5886" s="248"/>
      <x:c r="OCN5886" s="248"/>
      <x:c r="OCO5886" s="248"/>
      <x:c r="OCP5886" s="248"/>
      <x:c r="OCQ5886" s="248"/>
      <x:c r="OCR5886" s="248"/>
      <x:c r="OCS5886" s="248"/>
      <x:c r="OCT5886" s="248"/>
      <x:c r="OCU5886" s="248"/>
      <x:c r="OCV5886" s="248"/>
      <x:c r="OCW5886" s="248"/>
      <x:c r="OCX5886" s="248"/>
      <x:c r="OCY5886" s="248"/>
      <x:c r="OCZ5886" s="248"/>
      <x:c r="ODA5886" s="248"/>
      <x:c r="ODB5886" s="248"/>
      <x:c r="ODC5886" s="248"/>
      <x:c r="ODD5886" s="248"/>
      <x:c r="ODE5886" s="248"/>
      <x:c r="ODF5886" s="248"/>
      <x:c r="ODG5886" s="248"/>
      <x:c r="ODH5886" s="248"/>
      <x:c r="ODI5886" s="248"/>
      <x:c r="ODJ5886" s="248"/>
      <x:c r="ODK5886" s="248"/>
      <x:c r="ODL5886" s="248"/>
      <x:c r="ODM5886" s="248"/>
      <x:c r="ODN5886" s="248"/>
      <x:c r="ODO5886" s="248"/>
      <x:c r="ODP5886" s="248"/>
      <x:c r="ODQ5886" s="248"/>
      <x:c r="ODR5886" s="248"/>
      <x:c r="ODS5886" s="248"/>
      <x:c r="ODT5886" s="248"/>
      <x:c r="ODU5886" s="248"/>
      <x:c r="ODV5886" s="248"/>
      <x:c r="ODW5886" s="248"/>
      <x:c r="ODX5886" s="248"/>
      <x:c r="ODY5886" s="248"/>
      <x:c r="ODZ5886" s="248"/>
      <x:c r="OEA5886" s="248"/>
      <x:c r="OEB5886" s="248"/>
      <x:c r="OEC5886" s="248"/>
      <x:c r="OED5886" s="248"/>
      <x:c r="OEE5886" s="248"/>
      <x:c r="OEF5886" s="248"/>
      <x:c r="OEG5886" s="248"/>
      <x:c r="OEH5886" s="248"/>
      <x:c r="OEI5886" s="248"/>
      <x:c r="OEJ5886" s="248"/>
      <x:c r="OEK5886" s="248"/>
      <x:c r="OEL5886" s="248"/>
      <x:c r="OEM5886" s="248"/>
      <x:c r="OEN5886" s="248"/>
      <x:c r="OEO5886" s="248"/>
      <x:c r="OEP5886" s="248"/>
      <x:c r="OEQ5886" s="248"/>
      <x:c r="OER5886" s="248"/>
      <x:c r="OES5886" s="248"/>
      <x:c r="OET5886" s="248"/>
      <x:c r="OEU5886" s="248"/>
      <x:c r="OEV5886" s="248"/>
      <x:c r="OEW5886" s="248"/>
      <x:c r="OEX5886" s="248"/>
      <x:c r="OEY5886" s="248"/>
      <x:c r="OEZ5886" s="248"/>
      <x:c r="OFA5886" s="248"/>
      <x:c r="OFB5886" s="248"/>
      <x:c r="OFC5886" s="248"/>
      <x:c r="OFD5886" s="248"/>
      <x:c r="OFE5886" s="248"/>
      <x:c r="OFF5886" s="248"/>
      <x:c r="OFG5886" s="248"/>
      <x:c r="OFH5886" s="248"/>
      <x:c r="OFI5886" s="248"/>
      <x:c r="OFJ5886" s="248"/>
      <x:c r="OFK5886" s="248"/>
      <x:c r="OFL5886" s="248"/>
      <x:c r="OFM5886" s="248"/>
      <x:c r="OFN5886" s="248"/>
      <x:c r="OFO5886" s="248"/>
      <x:c r="OFP5886" s="248"/>
      <x:c r="OFQ5886" s="248"/>
      <x:c r="OFR5886" s="248"/>
      <x:c r="OFS5886" s="248"/>
      <x:c r="OFT5886" s="248"/>
      <x:c r="OFU5886" s="248"/>
      <x:c r="OFV5886" s="248"/>
      <x:c r="OFW5886" s="248"/>
      <x:c r="OFX5886" s="248"/>
      <x:c r="OFY5886" s="248"/>
      <x:c r="OFZ5886" s="248"/>
      <x:c r="OGA5886" s="248"/>
      <x:c r="OGB5886" s="248"/>
      <x:c r="OGC5886" s="248"/>
      <x:c r="OGD5886" s="248"/>
      <x:c r="OGE5886" s="248"/>
      <x:c r="OGF5886" s="248"/>
      <x:c r="OGG5886" s="248"/>
      <x:c r="OGH5886" s="248"/>
      <x:c r="OGI5886" s="248"/>
      <x:c r="OGJ5886" s="248"/>
      <x:c r="OGK5886" s="248"/>
      <x:c r="OGL5886" s="248"/>
      <x:c r="OGM5886" s="248"/>
      <x:c r="OGN5886" s="248"/>
      <x:c r="OGO5886" s="248"/>
      <x:c r="OGP5886" s="248"/>
      <x:c r="OGQ5886" s="248"/>
      <x:c r="OGR5886" s="248"/>
      <x:c r="OGS5886" s="248"/>
      <x:c r="OGT5886" s="248"/>
      <x:c r="OGU5886" s="248"/>
      <x:c r="OGV5886" s="248"/>
      <x:c r="OGW5886" s="248"/>
      <x:c r="OGX5886" s="248"/>
      <x:c r="OGY5886" s="248"/>
      <x:c r="OGZ5886" s="248"/>
      <x:c r="OHA5886" s="248"/>
      <x:c r="OHB5886" s="248"/>
      <x:c r="OHC5886" s="248"/>
      <x:c r="OHD5886" s="248"/>
      <x:c r="OHE5886" s="248"/>
      <x:c r="OHF5886" s="248"/>
      <x:c r="OHG5886" s="248"/>
      <x:c r="OHH5886" s="248"/>
      <x:c r="OHI5886" s="248"/>
      <x:c r="OHJ5886" s="248"/>
      <x:c r="OHK5886" s="248"/>
      <x:c r="OHL5886" s="248"/>
      <x:c r="OHM5886" s="248"/>
      <x:c r="OHN5886" s="248"/>
      <x:c r="OHO5886" s="248"/>
      <x:c r="OHP5886" s="248"/>
      <x:c r="OHQ5886" s="248"/>
      <x:c r="OHR5886" s="248"/>
      <x:c r="OHS5886" s="248"/>
      <x:c r="OHT5886" s="248"/>
      <x:c r="OHU5886" s="248"/>
      <x:c r="OHV5886" s="248"/>
      <x:c r="OHW5886" s="248"/>
      <x:c r="OHX5886" s="248"/>
      <x:c r="OHY5886" s="248"/>
      <x:c r="OHZ5886" s="248"/>
      <x:c r="OIA5886" s="248"/>
      <x:c r="OIB5886" s="248"/>
      <x:c r="OIC5886" s="248"/>
      <x:c r="OID5886" s="248"/>
      <x:c r="OIE5886" s="248"/>
      <x:c r="OIF5886" s="248"/>
      <x:c r="OIG5886" s="248"/>
      <x:c r="OIH5886" s="248"/>
      <x:c r="OII5886" s="248"/>
      <x:c r="OIJ5886" s="248"/>
      <x:c r="OIK5886" s="248"/>
      <x:c r="OIL5886" s="248"/>
      <x:c r="OIM5886" s="248"/>
      <x:c r="OIN5886" s="248"/>
      <x:c r="OIO5886" s="248"/>
      <x:c r="OIP5886" s="248"/>
      <x:c r="OIQ5886" s="248"/>
      <x:c r="OIR5886" s="248"/>
      <x:c r="OIS5886" s="248"/>
      <x:c r="OIT5886" s="248"/>
      <x:c r="OIU5886" s="248"/>
      <x:c r="OIV5886" s="248"/>
      <x:c r="OIW5886" s="248"/>
      <x:c r="OIX5886" s="248"/>
      <x:c r="OIY5886" s="248"/>
      <x:c r="OIZ5886" s="248"/>
      <x:c r="OJA5886" s="248"/>
      <x:c r="OJB5886" s="248"/>
      <x:c r="OJC5886" s="248"/>
      <x:c r="OJD5886" s="248"/>
      <x:c r="OJE5886" s="248"/>
      <x:c r="OJF5886" s="248"/>
      <x:c r="OJG5886" s="248"/>
      <x:c r="OJH5886" s="248"/>
      <x:c r="OJI5886" s="248"/>
      <x:c r="OJJ5886" s="248"/>
      <x:c r="OJK5886" s="248"/>
      <x:c r="OJL5886" s="248"/>
      <x:c r="OJM5886" s="248"/>
      <x:c r="OJN5886" s="248"/>
      <x:c r="OJO5886" s="248"/>
      <x:c r="OJP5886" s="248"/>
      <x:c r="OJQ5886" s="248"/>
      <x:c r="OJR5886" s="248"/>
      <x:c r="OJS5886" s="248"/>
      <x:c r="OJT5886" s="248"/>
      <x:c r="OJU5886" s="248"/>
      <x:c r="OJV5886" s="248"/>
      <x:c r="OJW5886" s="248"/>
      <x:c r="OJX5886" s="248"/>
      <x:c r="OJY5886" s="248"/>
      <x:c r="OJZ5886" s="248"/>
      <x:c r="OKA5886" s="248"/>
      <x:c r="OKB5886" s="248"/>
      <x:c r="OKC5886" s="248"/>
      <x:c r="OKD5886" s="248"/>
      <x:c r="OKE5886" s="248"/>
      <x:c r="OKF5886" s="248"/>
      <x:c r="OKG5886" s="248"/>
      <x:c r="OKH5886" s="248"/>
      <x:c r="OKI5886" s="248"/>
      <x:c r="OKJ5886" s="248"/>
      <x:c r="OKK5886" s="248"/>
      <x:c r="OKL5886" s="248"/>
      <x:c r="OKM5886" s="248"/>
      <x:c r="OKN5886" s="248"/>
      <x:c r="OKO5886" s="248"/>
      <x:c r="OKP5886" s="248"/>
      <x:c r="OKQ5886" s="248"/>
      <x:c r="OKR5886" s="248"/>
      <x:c r="OKS5886" s="248"/>
      <x:c r="OKT5886" s="248"/>
      <x:c r="OKU5886" s="248"/>
      <x:c r="OKV5886" s="248"/>
      <x:c r="OKW5886" s="248"/>
      <x:c r="OKX5886" s="248"/>
      <x:c r="OKY5886" s="248"/>
      <x:c r="OKZ5886" s="248"/>
      <x:c r="OLA5886" s="248"/>
      <x:c r="OLB5886" s="248"/>
      <x:c r="OLC5886" s="248"/>
      <x:c r="OLD5886" s="248"/>
      <x:c r="OLE5886" s="248"/>
      <x:c r="OLF5886" s="248"/>
      <x:c r="OLG5886" s="248"/>
      <x:c r="OLH5886" s="248"/>
      <x:c r="OLI5886" s="248"/>
      <x:c r="OLJ5886" s="248"/>
      <x:c r="OLK5886" s="248"/>
      <x:c r="OLL5886" s="248"/>
      <x:c r="OLM5886" s="248"/>
      <x:c r="OLN5886" s="248"/>
      <x:c r="OLO5886" s="248"/>
      <x:c r="OLP5886" s="248"/>
      <x:c r="OLQ5886" s="248"/>
      <x:c r="OLR5886" s="248"/>
      <x:c r="OLS5886" s="248"/>
      <x:c r="OLT5886" s="248"/>
      <x:c r="OLU5886" s="248"/>
      <x:c r="OLV5886" s="248"/>
      <x:c r="OLW5886" s="248"/>
      <x:c r="OLX5886" s="248"/>
      <x:c r="OLY5886" s="248"/>
      <x:c r="OLZ5886" s="248"/>
      <x:c r="OMA5886" s="248"/>
      <x:c r="OMB5886" s="248"/>
      <x:c r="OMC5886" s="248"/>
      <x:c r="OMD5886" s="248"/>
      <x:c r="OME5886" s="248"/>
      <x:c r="OMF5886" s="248"/>
      <x:c r="OMG5886" s="248"/>
      <x:c r="OMH5886" s="248"/>
      <x:c r="OMI5886" s="248"/>
      <x:c r="OMJ5886" s="248"/>
      <x:c r="OMK5886" s="248"/>
      <x:c r="OML5886" s="248"/>
      <x:c r="OMM5886" s="248"/>
      <x:c r="OMN5886" s="248"/>
      <x:c r="OMO5886" s="248"/>
      <x:c r="OMP5886" s="248"/>
      <x:c r="OMQ5886" s="248"/>
      <x:c r="OMR5886" s="248"/>
      <x:c r="OMS5886" s="248"/>
      <x:c r="OMT5886" s="248"/>
      <x:c r="OMU5886" s="248"/>
      <x:c r="OMV5886" s="248"/>
      <x:c r="OMW5886" s="248"/>
      <x:c r="OMX5886" s="248"/>
      <x:c r="OMY5886" s="248"/>
      <x:c r="OMZ5886" s="248"/>
      <x:c r="ONA5886" s="248"/>
      <x:c r="ONB5886" s="248"/>
      <x:c r="ONC5886" s="248"/>
      <x:c r="OND5886" s="248"/>
      <x:c r="ONE5886" s="248"/>
      <x:c r="ONF5886" s="248"/>
      <x:c r="ONG5886" s="248"/>
      <x:c r="ONH5886" s="248"/>
      <x:c r="ONI5886" s="248"/>
      <x:c r="ONJ5886" s="248"/>
      <x:c r="ONK5886" s="248"/>
      <x:c r="ONL5886" s="248"/>
      <x:c r="ONM5886" s="248"/>
      <x:c r="ONN5886" s="248"/>
      <x:c r="ONO5886" s="248"/>
      <x:c r="ONP5886" s="248"/>
      <x:c r="ONQ5886" s="248"/>
      <x:c r="ONR5886" s="248"/>
      <x:c r="ONS5886" s="248"/>
      <x:c r="ONT5886" s="248"/>
      <x:c r="ONU5886" s="248"/>
      <x:c r="ONV5886" s="248"/>
      <x:c r="ONW5886" s="248"/>
      <x:c r="ONX5886" s="248"/>
      <x:c r="ONY5886" s="248"/>
      <x:c r="ONZ5886" s="248"/>
      <x:c r="OOA5886" s="248"/>
      <x:c r="OOB5886" s="248"/>
      <x:c r="OOC5886" s="248"/>
      <x:c r="OOD5886" s="248"/>
      <x:c r="OOE5886" s="248"/>
      <x:c r="OOF5886" s="248"/>
      <x:c r="OOG5886" s="248"/>
      <x:c r="OOH5886" s="248"/>
      <x:c r="OOI5886" s="248"/>
      <x:c r="OOJ5886" s="248"/>
      <x:c r="OOK5886" s="248"/>
      <x:c r="OOL5886" s="248"/>
      <x:c r="OOM5886" s="248"/>
      <x:c r="OON5886" s="248"/>
      <x:c r="OOO5886" s="248"/>
      <x:c r="OOP5886" s="248"/>
      <x:c r="OOQ5886" s="248"/>
      <x:c r="OOR5886" s="248"/>
      <x:c r="OOS5886" s="248"/>
      <x:c r="OOT5886" s="248"/>
      <x:c r="OOU5886" s="248"/>
      <x:c r="OOV5886" s="248"/>
      <x:c r="OOW5886" s="248"/>
      <x:c r="OOX5886" s="248"/>
      <x:c r="OOY5886" s="248"/>
      <x:c r="OOZ5886" s="248"/>
      <x:c r="OPA5886" s="248"/>
      <x:c r="OPB5886" s="248"/>
      <x:c r="OPC5886" s="248"/>
      <x:c r="OPD5886" s="248"/>
      <x:c r="OPE5886" s="248"/>
      <x:c r="OPF5886" s="248"/>
      <x:c r="OPG5886" s="248"/>
      <x:c r="OPH5886" s="248"/>
      <x:c r="OPI5886" s="248"/>
      <x:c r="OPJ5886" s="248"/>
      <x:c r="OPK5886" s="248"/>
      <x:c r="OPL5886" s="248"/>
      <x:c r="OPM5886" s="248"/>
      <x:c r="OPN5886" s="248"/>
      <x:c r="OPO5886" s="248"/>
      <x:c r="OPP5886" s="248"/>
      <x:c r="OPQ5886" s="248"/>
      <x:c r="OPR5886" s="248"/>
      <x:c r="OPS5886" s="248"/>
      <x:c r="OPT5886" s="248"/>
      <x:c r="OPU5886" s="248"/>
      <x:c r="OPV5886" s="248"/>
      <x:c r="OPW5886" s="248"/>
      <x:c r="OPX5886" s="248"/>
      <x:c r="OPY5886" s="248"/>
      <x:c r="OPZ5886" s="248"/>
      <x:c r="OQA5886" s="248"/>
      <x:c r="OQB5886" s="248"/>
      <x:c r="OQC5886" s="248"/>
      <x:c r="OQD5886" s="248"/>
      <x:c r="OQE5886" s="248"/>
      <x:c r="OQF5886" s="248"/>
      <x:c r="OQG5886" s="248"/>
      <x:c r="OQH5886" s="248"/>
      <x:c r="OQI5886" s="248"/>
      <x:c r="OQJ5886" s="248"/>
      <x:c r="OQK5886" s="248"/>
      <x:c r="OQL5886" s="248"/>
      <x:c r="OQM5886" s="248"/>
      <x:c r="OQN5886" s="248"/>
      <x:c r="OQO5886" s="248"/>
      <x:c r="OQP5886" s="248"/>
      <x:c r="OQQ5886" s="248"/>
      <x:c r="OQR5886" s="248"/>
      <x:c r="OQS5886" s="248"/>
      <x:c r="OQT5886" s="248"/>
      <x:c r="OQU5886" s="248"/>
      <x:c r="OQV5886" s="248"/>
      <x:c r="OQW5886" s="248"/>
      <x:c r="OQX5886" s="248"/>
      <x:c r="OQY5886" s="248"/>
      <x:c r="OQZ5886" s="248"/>
      <x:c r="ORA5886" s="248"/>
      <x:c r="ORB5886" s="248"/>
      <x:c r="ORC5886" s="248"/>
      <x:c r="ORD5886" s="248"/>
      <x:c r="ORE5886" s="248"/>
      <x:c r="ORF5886" s="248"/>
      <x:c r="ORG5886" s="248"/>
      <x:c r="ORH5886" s="248"/>
      <x:c r="ORI5886" s="248"/>
      <x:c r="ORJ5886" s="248"/>
      <x:c r="ORK5886" s="248"/>
      <x:c r="ORL5886" s="248"/>
      <x:c r="ORM5886" s="248"/>
      <x:c r="ORN5886" s="248"/>
      <x:c r="ORO5886" s="248"/>
      <x:c r="ORP5886" s="248"/>
      <x:c r="ORQ5886" s="248"/>
      <x:c r="ORR5886" s="248"/>
      <x:c r="ORS5886" s="248"/>
      <x:c r="ORT5886" s="248"/>
      <x:c r="ORU5886" s="248"/>
      <x:c r="ORV5886" s="248"/>
      <x:c r="ORW5886" s="248"/>
      <x:c r="ORX5886" s="248"/>
      <x:c r="ORY5886" s="248"/>
      <x:c r="ORZ5886" s="248"/>
      <x:c r="OSA5886" s="248"/>
      <x:c r="OSB5886" s="248"/>
      <x:c r="OSC5886" s="248"/>
      <x:c r="OSD5886" s="248"/>
      <x:c r="OSE5886" s="248"/>
      <x:c r="OSF5886" s="248"/>
      <x:c r="OSG5886" s="248"/>
      <x:c r="OSH5886" s="248"/>
      <x:c r="OSI5886" s="248"/>
      <x:c r="OSJ5886" s="248"/>
      <x:c r="OSK5886" s="248"/>
      <x:c r="OSL5886" s="248"/>
      <x:c r="OSM5886" s="248"/>
      <x:c r="OSN5886" s="248"/>
      <x:c r="OSO5886" s="248"/>
      <x:c r="OSP5886" s="248"/>
      <x:c r="OSQ5886" s="248"/>
      <x:c r="OSR5886" s="248"/>
      <x:c r="OSS5886" s="248"/>
      <x:c r="OST5886" s="248"/>
      <x:c r="OSU5886" s="248"/>
      <x:c r="OSV5886" s="248"/>
      <x:c r="OSW5886" s="248"/>
      <x:c r="OSX5886" s="248"/>
      <x:c r="OSY5886" s="248"/>
      <x:c r="OSZ5886" s="248"/>
      <x:c r="OTA5886" s="248"/>
      <x:c r="OTB5886" s="248"/>
      <x:c r="OTC5886" s="248"/>
      <x:c r="OTD5886" s="248"/>
      <x:c r="OTE5886" s="248"/>
      <x:c r="OTF5886" s="248"/>
      <x:c r="OTG5886" s="248"/>
      <x:c r="OTH5886" s="248"/>
      <x:c r="OTI5886" s="248"/>
      <x:c r="OTJ5886" s="248"/>
      <x:c r="OTK5886" s="248"/>
      <x:c r="OTL5886" s="248"/>
      <x:c r="OTM5886" s="248"/>
      <x:c r="OTN5886" s="248"/>
      <x:c r="OTO5886" s="248"/>
      <x:c r="OTP5886" s="248"/>
      <x:c r="OTQ5886" s="248"/>
      <x:c r="OTR5886" s="248"/>
      <x:c r="OTS5886" s="248"/>
      <x:c r="OTT5886" s="248"/>
      <x:c r="OTU5886" s="248"/>
      <x:c r="OTV5886" s="248"/>
      <x:c r="OTW5886" s="248"/>
      <x:c r="OTX5886" s="248"/>
      <x:c r="OTY5886" s="248"/>
      <x:c r="OTZ5886" s="248"/>
      <x:c r="OUA5886" s="248"/>
      <x:c r="OUB5886" s="248"/>
      <x:c r="OUC5886" s="248"/>
      <x:c r="OUD5886" s="248"/>
      <x:c r="OUE5886" s="248"/>
      <x:c r="OUF5886" s="248"/>
      <x:c r="OUG5886" s="248"/>
      <x:c r="OUH5886" s="248"/>
      <x:c r="OUI5886" s="248"/>
      <x:c r="OUJ5886" s="248"/>
      <x:c r="OUK5886" s="248"/>
      <x:c r="OUL5886" s="248"/>
      <x:c r="OUM5886" s="248"/>
      <x:c r="OUN5886" s="248"/>
      <x:c r="OUO5886" s="248"/>
      <x:c r="OUP5886" s="248"/>
      <x:c r="OUQ5886" s="248"/>
      <x:c r="OUR5886" s="248"/>
      <x:c r="OUS5886" s="248"/>
      <x:c r="OUT5886" s="248"/>
      <x:c r="OUU5886" s="248"/>
      <x:c r="OUV5886" s="248"/>
      <x:c r="OUW5886" s="248"/>
      <x:c r="OUX5886" s="248"/>
      <x:c r="OUY5886" s="248"/>
      <x:c r="OUZ5886" s="248"/>
      <x:c r="OVA5886" s="248"/>
      <x:c r="OVB5886" s="248"/>
      <x:c r="OVC5886" s="248"/>
      <x:c r="OVD5886" s="248"/>
      <x:c r="OVE5886" s="248"/>
      <x:c r="OVF5886" s="248"/>
      <x:c r="OVG5886" s="248"/>
      <x:c r="OVH5886" s="248"/>
      <x:c r="OVI5886" s="248"/>
      <x:c r="OVJ5886" s="248"/>
      <x:c r="OVK5886" s="248"/>
      <x:c r="OVL5886" s="248"/>
      <x:c r="OVM5886" s="248"/>
      <x:c r="OVN5886" s="248"/>
      <x:c r="OVO5886" s="248"/>
      <x:c r="OVP5886" s="248"/>
      <x:c r="OVQ5886" s="248"/>
      <x:c r="OVR5886" s="248"/>
      <x:c r="OVS5886" s="248"/>
      <x:c r="OVT5886" s="248"/>
      <x:c r="OVU5886" s="248"/>
      <x:c r="OVV5886" s="248"/>
      <x:c r="OVW5886" s="248"/>
      <x:c r="OVX5886" s="248"/>
      <x:c r="OVY5886" s="248"/>
      <x:c r="OVZ5886" s="248"/>
      <x:c r="OWA5886" s="248"/>
      <x:c r="OWB5886" s="248"/>
      <x:c r="OWC5886" s="248"/>
      <x:c r="OWD5886" s="248"/>
      <x:c r="OWE5886" s="248"/>
      <x:c r="OWF5886" s="248"/>
      <x:c r="OWG5886" s="248"/>
      <x:c r="OWH5886" s="248"/>
      <x:c r="OWI5886" s="248"/>
      <x:c r="OWJ5886" s="248"/>
      <x:c r="OWK5886" s="248"/>
      <x:c r="OWL5886" s="248"/>
      <x:c r="OWM5886" s="248"/>
      <x:c r="OWN5886" s="248"/>
      <x:c r="OWO5886" s="248"/>
      <x:c r="OWP5886" s="248"/>
      <x:c r="OWQ5886" s="248"/>
      <x:c r="OWR5886" s="248"/>
      <x:c r="OWS5886" s="248"/>
      <x:c r="OWT5886" s="248"/>
      <x:c r="OWU5886" s="248"/>
      <x:c r="OWV5886" s="248"/>
      <x:c r="OWW5886" s="248"/>
      <x:c r="OWX5886" s="248"/>
      <x:c r="OWY5886" s="248"/>
      <x:c r="OWZ5886" s="248"/>
      <x:c r="OXA5886" s="248"/>
      <x:c r="OXB5886" s="248"/>
      <x:c r="OXC5886" s="248"/>
      <x:c r="OXD5886" s="248"/>
      <x:c r="OXE5886" s="248"/>
      <x:c r="OXF5886" s="248"/>
      <x:c r="OXG5886" s="248"/>
      <x:c r="OXH5886" s="248"/>
      <x:c r="OXI5886" s="248"/>
      <x:c r="OXJ5886" s="248"/>
      <x:c r="OXK5886" s="248"/>
      <x:c r="OXL5886" s="248"/>
      <x:c r="OXM5886" s="248"/>
      <x:c r="OXN5886" s="248"/>
      <x:c r="OXO5886" s="248"/>
      <x:c r="OXP5886" s="248"/>
      <x:c r="OXQ5886" s="248"/>
      <x:c r="OXR5886" s="248"/>
      <x:c r="OXS5886" s="248"/>
      <x:c r="OXT5886" s="248"/>
      <x:c r="OXU5886" s="248"/>
      <x:c r="OXV5886" s="248"/>
      <x:c r="OXW5886" s="248"/>
      <x:c r="OXX5886" s="248"/>
      <x:c r="OXY5886" s="248"/>
      <x:c r="OXZ5886" s="248"/>
      <x:c r="OYA5886" s="248"/>
      <x:c r="OYB5886" s="248"/>
      <x:c r="OYC5886" s="248"/>
      <x:c r="OYD5886" s="248"/>
      <x:c r="OYE5886" s="248"/>
      <x:c r="OYF5886" s="248"/>
      <x:c r="OYG5886" s="248"/>
      <x:c r="OYH5886" s="248"/>
      <x:c r="OYI5886" s="248"/>
      <x:c r="OYJ5886" s="248"/>
      <x:c r="OYK5886" s="248"/>
      <x:c r="OYL5886" s="248"/>
      <x:c r="OYM5886" s="248"/>
      <x:c r="OYN5886" s="248"/>
      <x:c r="OYO5886" s="248"/>
      <x:c r="OYP5886" s="248"/>
      <x:c r="OYQ5886" s="248"/>
      <x:c r="OYR5886" s="248"/>
      <x:c r="OYS5886" s="248"/>
      <x:c r="OYT5886" s="248"/>
      <x:c r="OYU5886" s="248"/>
      <x:c r="OYV5886" s="248"/>
      <x:c r="OYW5886" s="248"/>
      <x:c r="OYX5886" s="248"/>
      <x:c r="OYY5886" s="248"/>
      <x:c r="OYZ5886" s="248"/>
      <x:c r="OZA5886" s="248"/>
      <x:c r="OZB5886" s="248"/>
      <x:c r="OZC5886" s="248"/>
      <x:c r="OZD5886" s="248"/>
      <x:c r="OZE5886" s="248"/>
      <x:c r="OZF5886" s="248"/>
      <x:c r="OZG5886" s="248"/>
      <x:c r="OZH5886" s="248"/>
      <x:c r="OZI5886" s="248"/>
      <x:c r="OZJ5886" s="248"/>
      <x:c r="OZK5886" s="248"/>
      <x:c r="OZL5886" s="248"/>
      <x:c r="OZM5886" s="248"/>
      <x:c r="OZN5886" s="248"/>
      <x:c r="OZO5886" s="248"/>
      <x:c r="OZP5886" s="248"/>
      <x:c r="OZQ5886" s="248"/>
      <x:c r="OZR5886" s="248"/>
      <x:c r="OZS5886" s="248"/>
      <x:c r="OZT5886" s="248"/>
      <x:c r="OZU5886" s="248"/>
      <x:c r="OZV5886" s="248"/>
      <x:c r="OZW5886" s="248"/>
      <x:c r="OZX5886" s="248"/>
      <x:c r="OZY5886" s="248"/>
      <x:c r="OZZ5886" s="248"/>
      <x:c r="PAA5886" s="248"/>
      <x:c r="PAB5886" s="248"/>
      <x:c r="PAC5886" s="248"/>
      <x:c r="PAD5886" s="248"/>
      <x:c r="PAE5886" s="248"/>
      <x:c r="PAF5886" s="248"/>
      <x:c r="PAG5886" s="248"/>
      <x:c r="PAH5886" s="248"/>
      <x:c r="PAI5886" s="248"/>
      <x:c r="PAJ5886" s="248"/>
      <x:c r="PAK5886" s="248"/>
      <x:c r="PAL5886" s="248"/>
      <x:c r="PAM5886" s="248"/>
      <x:c r="PAN5886" s="248"/>
      <x:c r="PAO5886" s="248"/>
      <x:c r="PAP5886" s="248"/>
      <x:c r="PAQ5886" s="248"/>
      <x:c r="PAR5886" s="248"/>
      <x:c r="PAS5886" s="248"/>
      <x:c r="PAT5886" s="248"/>
      <x:c r="PAU5886" s="248"/>
      <x:c r="PAV5886" s="248"/>
      <x:c r="PAW5886" s="248"/>
      <x:c r="PAX5886" s="248"/>
      <x:c r="PAY5886" s="248"/>
      <x:c r="PAZ5886" s="248"/>
      <x:c r="PBA5886" s="248"/>
      <x:c r="PBB5886" s="248"/>
      <x:c r="PBC5886" s="248"/>
      <x:c r="PBD5886" s="248"/>
      <x:c r="PBE5886" s="248"/>
      <x:c r="PBF5886" s="248"/>
      <x:c r="PBG5886" s="248"/>
      <x:c r="PBH5886" s="248"/>
      <x:c r="PBI5886" s="248"/>
      <x:c r="PBJ5886" s="248"/>
      <x:c r="PBK5886" s="248"/>
      <x:c r="PBL5886" s="248"/>
      <x:c r="PBM5886" s="248"/>
      <x:c r="PBN5886" s="248"/>
      <x:c r="PBO5886" s="248"/>
      <x:c r="PBP5886" s="248"/>
      <x:c r="PBQ5886" s="248"/>
      <x:c r="PBR5886" s="248"/>
      <x:c r="PBS5886" s="248"/>
      <x:c r="PBT5886" s="248"/>
      <x:c r="PBU5886" s="248"/>
      <x:c r="PBV5886" s="248"/>
      <x:c r="PBW5886" s="248"/>
      <x:c r="PBX5886" s="248"/>
      <x:c r="PBY5886" s="248"/>
      <x:c r="PBZ5886" s="248"/>
      <x:c r="PCA5886" s="248"/>
      <x:c r="PCB5886" s="248"/>
      <x:c r="PCC5886" s="248"/>
      <x:c r="PCD5886" s="248"/>
      <x:c r="PCE5886" s="248"/>
      <x:c r="PCF5886" s="248"/>
      <x:c r="PCG5886" s="248"/>
      <x:c r="PCH5886" s="248"/>
      <x:c r="PCI5886" s="248"/>
      <x:c r="PCJ5886" s="248"/>
      <x:c r="PCK5886" s="248"/>
      <x:c r="PCL5886" s="248"/>
      <x:c r="PCM5886" s="248"/>
      <x:c r="PCN5886" s="248"/>
      <x:c r="PCO5886" s="248"/>
      <x:c r="PCP5886" s="248"/>
      <x:c r="PCQ5886" s="248"/>
      <x:c r="PCR5886" s="248"/>
      <x:c r="PCS5886" s="248"/>
      <x:c r="PCT5886" s="248"/>
      <x:c r="PCU5886" s="248"/>
      <x:c r="PCV5886" s="248"/>
      <x:c r="PCW5886" s="248"/>
      <x:c r="PCX5886" s="248"/>
      <x:c r="PCY5886" s="248"/>
      <x:c r="PCZ5886" s="248"/>
      <x:c r="PDA5886" s="248"/>
      <x:c r="PDB5886" s="248"/>
      <x:c r="PDC5886" s="248"/>
      <x:c r="PDD5886" s="248"/>
      <x:c r="PDE5886" s="248"/>
      <x:c r="PDF5886" s="248"/>
      <x:c r="PDG5886" s="248"/>
      <x:c r="PDH5886" s="248"/>
      <x:c r="PDI5886" s="248"/>
      <x:c r="PDJ5886" s="248"/>
      <x:c r="PDK5886" s="248"/>
      <x:c r="PDL5886" s="248"/>
      <x:c r="PDM5886" s="248"/>
      <x:c r="PDN5886" s="248"/>
      <x:c r="PDO5886" s="248"/>
      <x:c r="PDP5886" s="248"/>
      <x:c r="PDQ5886" s="248"/>
      <x:c r="PDR5886" s="248"/>
      <x:c r="PDS5886" s="248"/>
      <x:c r="PDT5886" s="248"/>
      <x:c r="PDU5886" s="248"/>
      <x:c r="PDV5886" s="248"/>
      <x:c r="PDW5886" s="248"/>
      <x:c r="PDX5886" s="248"/>
      <x:c r="PDY5886" s="248"/>
      <x:c r="PDZ5886" s="248"/>
      <x:c r="PEA5886" s="248"/>
      <x:c r="PEB5886" s="248"/>
      <x:c r="PEC5886" s="248"/>
      <x:c r="PED5886" s="248"/>
      <x:c r="PEE5886" s="248"/>
      <x:c r="PEF5886" s="248"/>
      <x:c r="PEG5886" s="248"/>
      <x:c r="PEH5886" s="248"/>
      <x:c r="PEI5886" s="248"/>
      <x:c r="PEJ5886" s="248"/>
      <x:c r="PEK5886" s="248"/>
      <x:c r="PEL5886" s="248"/>
      <x:c r="PEM5886" s="248"/>
      <x:c r="PEN5886" s="248"/>
      <x:c r="PEO5886" s="248"/>
      <x:c r="PEP5886" s="248"/>
      <x:c r="PEQ5886" s="248"/>
      <x:c r="PER5886" s="248"/>
      <x:c r="PES5886" s="248"/>
      <x:c r="PET5886" s="248"/>
      <x:c r="PEU5886" s="248"/>
      <x:c r="PEV5886" s="248"/>
      <x:c r="PEW5886" s="248"/>
      <x:c r="PEX5886" s="248"/>
      <x:c r="PEY5886" s="248"/>
      <x:c r="PEZ5886" s="248"/>
      <x:c r="PFA5886" s="248"/>
      <x:c r="PFB5886" s="248"/>
      <x:c r="PFC5886" s="248"/>
      <x:c r="PFD5886" s="248"/>
      <x:c r="PFE5886" s="248"/>
      <x:c r="PFF5886" s="248"/>
      <x:c r="PFG5886" s="248"/>
      <x:c r="PFH5886" s="248"/>
      <x:c r="PFI5886" s="248"/>
      <x:c r="PFJ5886" s="248"/>
      <x:c r="PFK5886" s="248"/>
      <x:c r="PFL5886" s="248"/>
      <x:c r="PFM5886" s="248"/>
      <x:c r="PFN5886" s="248"/>
      <x:c r="PFO5886" s="248"/>
      <x:c r="PFP5886" s="248"/>
      <x:c r="PFQ5886" s="248"/>
      <x:c r="PFR5886" s="248"/>
      <x:c r="PFS5886" s="248"/>
      <x:c r="PFT5886" s="248"/>
      <x:c r="PFU5886" s="248"/>
      <x:c r="PFV5886" s="248"/>
      <x:c r="PFW5886" s="248"/>
      <x:c r="PFX5886" s="248"/>
      <x:c r="PFY5886" s="248"/>
      <x:c r="PFZ5886" s="248"/>
      <x:c r="PGA5886" s="248"/>
      <x:c r="PGB5886" s="248"/>
      <x:c r="PGC5886" s="248"/>
      <x:c r="PGD5886" s="248"/>
      <x:c r="PGE5886" s="248"/>
      <x:c r="PGF5886" s="248"/>
      <x:c r="PGG5886" s="248"/>
      <x:c r="PGH5886" s="248"/>
      <x:c r="PGI5886" s="248"/>
      <x:c r="PGJ5886" s="248"/>
      <x:c r="PGK5886" s="248"/>
      <x:c r="PGL5886" s="248"/>
      <x:c r="PGM5886" s="248"/>
      <x:c r="PGN5886" s="248"/>
      <x:c r="PGO5886" s="248"/>
      <x:c r="PGP5886" s="248"/>
      <x:c r="PGQ5886" s="248"/>
      <x:c r="PGR5886" s="248"/>
      <x:c r="PGS5886" s="248"/>
      <x:c r="PGT5886" s="248"/>
      <x:c r="PGU5886" s="248"/>
      <x:c r="PGV5886" s="248"/>
      <x:c r="PGW5886" s="248"/>
      <x:c r="PGX5886" s="248"/>
      <x:c r="PGY5886" s="248"/>
      <x:c r="PGZ5886" s="248"/>
      <x:c r="PHA5886" s="248"/>
      <x:c r="PHB5886" s="248"/>
      <x:c r="PHC5886" s="248"/>
      <x:c r="PHD5886" s="248"/>
      <x:c r="PHE5886" s="248"/>
      <x:c r="PHF5886" s="248"/>
      <x:c r="PHG5886" s="248"/>
      <x:c r="PHH5886" s="248"/>
      <x:c r="PHI5886" s="248"/>
      <x:c r="PHJ5886" s="248"/>
      <x:c r="PHK5886" s="248"/>
      <x:c r="PHL5886" s="248"/>
      <x:c r="PHM5886" s="248"/>
      <x:c r="PHN5886" s="248"/>
      <x:c r="PHO5886" s="248"/>
      <x:c r="PHP5886" s="248"/>
      <x:c r="PHQ5886" s="248"/>
      <x:c r="PHR5886" s="248"/>
      <x:c r="PHS5886" s="248"/>
      <x:c r="PHT5886" s="248"/>
      <x:c r="PHU5886" s="248"/>
      <x:c r="PHV5886" s="248"/>
      <x:c r="PHW5886" s="248"/>
      <x:c r="PHX5886" s="248"/>
      <x:c r="PHY5886" s="248"/>
      <x:c r="PHZ5886" s="248"/>
      <x:c r="PIA5886" s="248"/>
      <x:c r="PIB5886" s="248"/>
      <x:c r="PIC5886" s="248"/>
      <x:c r="PID5886" s="248"/>
      <x:c r="PIE5886" s="248"/>
      <x:c r="PIF5886" s="248"/>
      <x:c r="PIG5886" s="248"/>
      <x:c r="PIH5886" s="248"/>
      <x:c r="PII5886" s="248"/>
      <x:c r="PIJ5886" s="248"/>
      <x:c r="PIK5886" s="248"/>
      <x:c r="PIL5886" s="248"/>
      <x:c r="PIM5886" s="248"/>
      <x:c r="PIN5886" s="248"/>
      <x:c r="PIO5886" s="248"/>
      <x:c r="PIP5886" s="248"/>
      <x:c r="PIQ5886" s="248"/>
      <x:c r="PIR5886" s="248"/>
      <x:c r="PIS5886" s="248"/>
      <x:c r="PIT5886" s="248"/>
      <x:c r="PIU5886" s="248"/>
      <x:c r="PIV5886" s="248"/>
      <x:c r="PIW5886" s="248"/>
      <x:c r="PIX5886" s="248"/>
      <x:c r="PIY5886" s="248"/>
      <x:c r="PIZ5886" s="248"/>
      <x:c r="PJA5886" s="248"/>
      <x:c r="PJB5886" s="248"/>
      <x:c r="PJC5886" s="248"/>
      <x:c r="PJD5886" s="248"/>
      <x:c r="PJE5886" s="248"/>
      <x:c r="PJF5886" s="248"/>
      <x:c r="PJG5886" s="248"/>
      <x:c r="PJH5886" s="248"/>
      <x:c r="PJI5886" s="248"/>
      <x:c r="PJJ5886" s="248"/>
      <x:c r="PJK5886" s="248"/>
      <x:c r="PJL5886" s="248"/>
      <x:c r="PJM5886" s="248"/>
      <x:c r="PJN5886" s="248"/>
      <x:c r="PJO5886" s="248"/>
      <x:c r="PJP5886" s="248"/>
      <x:c r="PJQ5886" s="248"/>
      <x:c r="PJR5886" s="248"/>
      <x:c r="PJS5886" s="248"/>
      <x:c r="PJT5886" s="248"/>
      <x:c r="PJU5886" s="248"/>
      <x:c r="PJV5886" s="248"/>
      <x:c r="PJW5886" s="248"/>
      <x:c r="PJX5886" s="248"/>
      <x:c r="PJY5886" s="248"/>
      <x:c r="PJZ5886" s="248"/>
      <x:c r="PKA5886" s="248"/>
      <x:c r="PKB5886" s="248"/>
      <x:c r="PKC5886" s="248"/>
      <x:c r="PKD5886" s="248"/>
      <x:c r="PKE5886" s="248"/>
      <x:c r="PKF5886" s="248"/>
      <x:c r="PKG5886" s="248"/>
      <x:c r="PKH5886" s="248"/>
      <x:c r="PKI5886" s="248"/>
      <x:c r="PKJ5886" s="248"/>
      <x:c r="PKK5886" s="248"/>
      <x:c r="PKL5886" s="248"/>
      <x:c r="PKM5886" s="248"/>
      <x:c r="PKN5886" s="248"/>
      <x:c r="PKO5886" s="248"/>
      <x:c r="PKP5886" s="248"/>
      <x:c r="PKQ5886" s="248"/>
      <x:c r="PKR5886" s="248"/>
      <x:c r="PKS5886" s="248"/>
      <x:c r="PKT5886" s="248"/>
      <x:c r="PKU5886" s="248"/>
      <x:c r="PKV5886" s="248"/>
      <x:c r="PKW5886" s="248"/>
      <x:c r="PKX5886" s="248"/>
      <x:c r="PKY5886" s="248"/>
      <x:c r="PKZ5886" s="248"/>
      <x:c r="PLA5886" s="248"/>
      <x:c r="PLB5886" s="248"/>
      <x:c r="PLC5886" s="248"/>
      <x:c r="PLD5886" s="248"/>
      <x:c r="PLE5886" s="248"/>
      <x:c r="PLF5886" s="248"/>
      <x:c r="PLG5886" s="248"/>
      <x:c r="PLH5886" s="248"/>
      <x:c r="PLI5886" s="248"/>
      <x:c r="PLJ5886" s="248"/>
      <x:c r="PLK5886" s="248"/>
      <x:c r="PLL5886" s="248"/>
      <x:c r="PLM5886" s="248"/>
      <x:c r="PLN5886" s="248"/>
      <x:c r="PLO5886" s="248"/>
      <x:c r="PLP5886" s="248"/>
      <x:c r="PLQ5886" s="248"/>
      <x:c r="PLR5886" s="248"/>
      <x:c r="PLS5886" s="248"/>
      <x:c r="PLT5886" s="248"/>
      <x:c r="PLU5886" s="248"/>
      <x:c r="PLV5886" s="248"/>
      <x:c r="PLW5886" s="248"/>
      <x:c r="PLX5886" s="248"/>
      <x:c r="PLY5886" s="248"/>
      <x:c r="PLZ5886" s="248"/>
      <x:c r="PMA5886" s="248"/>
      <x:c r="PMB5886" s="248"/>
      <x:c r="PMC5886" s="248"/>
      <x:c r="PMD5886" s="248"/>
      <x:c r="PME5886" s="248"/>
      <x:c r="PMF5886" s="248"/>
      <x:c r="PMG5886" s="248"/>
      <x:c r="PMH5886" s="248"/>
      <x:c r="PMI5886" s="248"/>
      <x:c r="PMJ5886" s="248"/>
      <x:c r="PMK5886" s="248"/>
      <x:c r="PML5886" s="248"/>
      <x:c r="PMM5886" s="248"/>
      <x:c r="PMN5886" s="248"/>
      <x:c r="PMO5886" s="248"/>
      <x:c r="PMP5886" s="248"/>
      <x:c r="PMQ5886" s="248"/>
      <x:c r="PMR5886" s="248"/>
      <x:c r="PMS5886" s="248"/>
      <x:c r="PMT5886" s="248"/>
      <x:c r="PMU5886" s="248"/>
      <x:c r="PMV5886" s="248"/>
      <x:c r="PMW5886" s="248"/>
      <x:c r="PMX5886" s="248"/>
      <x:c r="PMY5886" s="248"/>
      <x:c r="PMZ5886" s="248"/>
      <x:c r="PNA5886" s="248"/>
      <x:c r="PNB5886" s="248"/>
      <x:c r="PNC5886" s="248"/>
      <x:c r="PND5886" s="248"/>
      <x:c r="PNE5886" s="248"/>
      <x:c r="PNF5886" s="248"/>
      <x:c r="PNG5886" s="248"/>
      <x:c r="PNH5886" s="248"/>
      <x:c r="PNI5886" s="248"/>
      <x:c r="PNJ5886" s="248"/>
      <x:c r="PNK5886" s="248"/>
      <x:c r="PNL5886" s="248"/>
      <x:c r="PNM5886" s="248"/>
      <x:c r="PNN5886" s="248"/>
      <x:c r="PNO5886" s="248"/>
      <x:c r="PNP5886" s="248"/>
      <x:c r="PNQ5886" s="248"/>
      <x:c r="PNR5886" s="248"/>
      <x:c r="PNS5886" s="248"/>
      <x:c r="PNT5886" s="248"/>
      <x:c r="PNU5886" s="248"/>
      <x:c r="PNV5886" s="248"/>
      <x:c r="PNW5886" s="248"/>
      <x:c r="PNX5886" s="248"/>
      <x:c r="PNY5886" s="248"/>
      <x:c r="PNZ5886" s="248"/>
      <x:c r="POA5886" s="248"/>
      <x:c r="POB5886" s="248"/>
      <x:c r="POC5886" s="248"/>
      <x:c r="POD5886" s="248"/>
      <x:c r="POE5886" s="248"/>
      <x:c r="POF5886" s="248"/>
      <x:c r="POG5886" s="248"/>
      <x:c r="POH5886" s="248"/>
      <x:c r="POI5886" s="248"/>
      <x:c r="POJ5886" s="248"/>
      <x:c r="POK5886" s="248"/>
      <x:c r="POL5886" s="248"/>
      <x:c r="POM5886" s="248"/>
      <x:c r="PON5886" s="248"/>
      <x:c r="POO5886" s="248"/>
      <x:c r="POP5886" s="248"/>
      <x:c r="POQ5886" s="248"/>
      <x:c r="POR5886" s="248"/>
      <x:c r="POS5886" s="248"/>
      <x:c r="POT5886" s="248"/>
      <x:c r="POU5886" s="248"/>
      <x:c r="POV5886" s="248"/>
      <x:c r="POW5886" s="248"/>
      <x:c r="POX5886" s="248"/>
      <x:c r="POY5886" s="248"/>
      <x:c r="POZ5886" s="248"/>
      <x:c r="PPA5886" s="248"/>
      <x:c r="PPB5886" s="248"/>
      <x:c r="PPC5886" s="248"/>
      <x:c r="PPD5886" s="248"/>
      <x:c r="PPE5886" s="248"/>
      <x:c r="PPF5886" s="248"/>
      <x:c r="PPG5886" s="248"/>
      <x:c r="PPH5886" s="248"/>
      <x:c r="PPI5886" s="248"/>
      <x:c r="PPJ5886" s="248"/>
      <x:c r="PPK5886" s="248"/>
      <x:c r="PPL5886" s="248"/>
      <x:c r="PPM5886" s="248"/>
      <x:c r="PPN5886" s="248"/>
      <x:c r="PPO5886" s="248"/>
      <x:c r="PPP5886" s="248"/>
      <x:c r="PPQ5886" s="248"/>
      <x:c r="PPR5886" s="248"/>
      <x:c r="PPS5886" s="248"/>
      <x:c r="PPT5886" s="248"/>
      <x:c r="PPU5886" s="248"/>
      <x:c r="PPV5886" s="248"/>
      <x:c r="PPW5886" s="248"/>
      <x:c r="PPX5886" s="248"/>
      <x:c r="PPY5886" s="248"/>
      <x:c r="PPZ5886" s="248"/>
      <x:c r="PQA5886" s="248"/>
      <x:c r="PQB5886" s="248"/>
      <x:c r="PQC5886" s="248"/>
      <x:c r="PQD5886" s="248"/>
      <x:c r="PQE5886" s="248"/>
      <x:c r="PQF5886" s="248"/>
      <x:c r="PQG5886" s="248"/>
      <x:c r="PQH5886" s="248"/>
      <x:c r="PQI5886" s="248"/>
      <x:c r="PQJ5886" s="248"/>
      <x:c r="PQK5886" s="248"/>
      <x:c r="PQL5886" s="248"/>
      <x:c r="PQM5886" s="248"/>
      <x:c r="PQN5886" s="248"/>
      <x:c r="PQO5886" s="248"/>
      <x:c r="PQP5886" s="248"/>
      <x:c r="PQQ5886" s="248"/>
      <x:c r="PQR5886" s="248"/>
      <x:c r="PQS5886" s="248"/>
      <x:c r="PQT5886" s="248"/>
      <x:c r="PQU5886" s="248"/>
      <x:c r="PQV5886" s="248"/>
      <x:c r="PQW5886" s="248"/>
      <x:c r="PQX5886" s="248"/>
      <x:c r="PQY5886" s="248"/>
      <x:c r="PQZ5886" s="248"/>
      <x:c r="PRA5886" s="248"/>
      <x:c r="PRB5886" s="248"/>
      <x:c r="PRC5886" s="248"/>
      <x:c r="PRD5886" s="248"/>
      <x:c r="PRE5886" s="248"/>
      <x:c r="PRF5886" s="248"/>
      <x:c r="PRG5886" s="248"/>
      <x:c r="PRH5886" s="248"/>
      <x:c r="PRI5886" s="248"/>
      <x:c r="PRJ5886" s="248"/>
      <x:c r="PRK5886" s="248"/>
      <x:c r="PRL5886" s="248"/>
      <x:c r="PRM5886" s="248"/>
      <x:c r="PRN5886" s="248"/>
      <x:c r="PRO5886" s="248"/>
      <x:c r="PRP5886" s="248"/>
      <x:c r="PRQ5886" s="248"/>
      <x:c r="PRR5886" s="248"/>
      <x:c r="PRS5886" s="248"/>
      <x:c r="PRT5886" s="248"/>
      <x:c r="PRU5886" s="248"/>
      <x:c r="PRV5886" s="248"/>
      <x:c r="PRW5886" s="248"/>
      <x:c r="PRX5886" s="248"/>
      <x:c r="PRY5886" s="248"/>
      <x:c r="PRZ5886" s="248"/>
      <x:c r="PSA5886" s="248"/>
      <x:c r="PSB5886" s="248"/>
      <x:c r="PSC5886" s="248"/>
      <x:c r="PSD5886" s="248"/>
      <x:c r="PSE5886" s="248"/>
      <x:c r="PSF5886" s="248"/>
      <x:c r="PSG5886" s="248"/>
      <x:c r="PSH5886" s="248"/>
      <x:c r="PSI5886" s="248"/>
      <x:c r="PSJ5886" s="248"/>
      <x:c r="PSK5886" s="248"/>
      <x:c r="PSL5886" s="248"/>
      <x:c r="PSM5886" s="248"/>
      <x:c r="PSN5886" s="248"/>
      <x:c r="PSO5886" s="248"/>
      <x:c r="PSP5886" s="248"/>
      <x:c r="PSQ5886" s="248"/>
      <x:c r="PSR5886" s="248"/>
      <x:c r="PSS5886" s="248"/>
      <x:c r="PST5886" s="248"/>
      <x:c r="PSU5886" s="248"/>
      <x:c r="PSV5886" s="248"/>
      <x:c r="PSW5886" s="248"/>
      <x:c r="PSX5886" s="248"/>
      <x:c r="PSY5886" s="248"/>
      <x:c r="PSZ5886" s="248"/>
      <x:c r="PTA5886" s="248"/>
      <x:c r="PTB5886" s="248"/>
      <x:c r="PTC5886" s="248"/>
      <x:c r="PTD5886" s="248"/>
      <x:c r="PTE5886" s="248"/>
      <x:c r="PTF5886" s="248"/>
      <x:c r="PTG5886" s="248"/>
      <x:c r="PTH5886" s="248"/>
      <x:c r="PTI5886" s="248"/>
      <x:c r="PTJ5886" s="248"/>
      <x:c r="PTK5886" s="248"/>
      <x:c r="PTL5886" s="248"/>
      <x:c r="PTM5886" s="248"/>
      <x:c r="PTN5886" s="248"/>
      <x:c r="PTO5886" s="248"/>
      <x:c r="PTP5886" s="248"/>
      <x:c r="PTQ5886" s="248"/>
      <x:c r="PTR5886" s="248"/>
      <x:c r="PTS5886" s="248"/>
      <x:c r="PTT5886" s="248"/>
      <x:c r="PTU5886" s="248"/>
      <x:c r="PTV5886" s="248"/>
      <x:c r="PTW5886" s="248"/>
      <x:c r="PTX5886" s="248"/>
      <x:c r="PTY5886" s="248"/>
      <x:c r="PTZ5886" s="248"/>
      <x:c r="PUA5886" s="248"/>
      <x:c r="PUB5886" s="248"/>
      <x:c r="PUC5886" s="248"/>
      <x:c r="PUD5886" s="248"/>
      <x:c r="PUE5886" s="248"/>
      <x:c r="PUF5886" s="248"/>
      <x:c r="PUG5886" s="248"/>
      <x:c r="PUH5886" s="248"/>
      <x:c r="PUI5886" s="248"/>
      <x:c r="PUJ5886" s="248"/>
      <x:c r="PUK5886" s="248"/>
      <x:c r="PUL5886" s="248"/>
      <x:c r="PUM5886" s="248"/>
      <x:c r="PUN5886" s="248"/>
      <x:c r="PUO5886" s="248"/>
      <x:c r="PUP5886" s="248"/>
      <x:c r="PUQ5886" s="248"/>
      <x:c r="PUR5886" s="248"/>
      <x:c r="PUS5886" s="248"/>
      <x:c r="PUT5886" s="248"/>
      <x:c r="PUU5886" s="248"/>
      <x:c r="PUV5886" s="248"/>
      <x:c r="PUW5886" s="248"/>
      <x:c r="PUX5886" s="248"/>
      <x:c r="PUY5886" s="248"/>
      <x:c r="PUZ5886" s="248"/>
      <x:c r="PVA5886" s="248"/>
      <x:c r="PVB5886" s="248"/>
      <x:c r="PVC5886" s="248"/>
      <x:c r="PVD5886" s="248"/>
      <x:c r="PVE5886" s="248"/>
      <x:c r="PVF5886" s="248"/>
      <x:c r="PVG5886" s="248"/>
      <x:c r="PVH5886" s="248"/>
      <x:c r="PVI5886" s="248"/>
      <x:c r="PVJ5886" s="248"/>
      <x:c r="PVK5886" s="248"/>
      <x:c r="PVL5886" s="248"/>
      <x:c r="PVM5886" s="248"/>
      <x:c r="PVN5886" s="248"/>
      <x:c r="PVO5886" s="248"/>
      <x:c r="PVP5886" s="248"/>
      <x:c r="PVQ5886" s="248"/>
      <x:c r="PVR5886" s="248"/>
      <x:c r="PVS5886" s="248"/>
      <x:c r="PVT5886" s="248"/>
      <x:c r="PVU5886" s="248"/>
      <x:c r="PVV5886" s="248"/>
      <x:c r="PVW5886" s="248"/>
      <x:c r="PVX5886" s="248"/>
      <x:c r="PVY5886" s="248"/>
      <x:c r="PVZ5886" s="248"/>
      <x:c r="PWA5886" s="248"/>
      <x:c r="PWB5886" s="248"/>
      <x:c r="PWC5886" s="248"/>
      <x:c r="PWD5886" s="248"/>
      <x:c r="PWE5886" s="248"/>
      <x:c r="PWF5886" s="248"/>
      <x:c r="PWG5886" s="248"/>
      <x:c r="PWH5886" s="248"/>
      <x:c r="PWI5886" s="248"/>
      <x:c r="PWJ5886" s="248"/>
      <x:c r="PWK5886" s="248"/>
      <x:c r="PWL5886" s="248"/>
      <x:c r="PWM5886" s="248"/>
      <x:c r="PWN5886" s="248"/>
      <x:c r="PWO5886" s="248"/>
      <x:c r="PWP5886" s="248"/>
      <x:c r="PWQ5886" s="248"/>
      <x:c r="PWR5886" s="248"/>
      <x:c r="PWS5886" s="248"/>
      <x:c r="PWT5886" s="248"/>
      <x:c r="PWU5886" s="248"/>
      <x:c r="PWV5886" s="248"/>
      <x:c r="PWW5886" s="248"/>
      <x:c r="PWX5886" s="248"/>
      <x:c r="PWY5886" s="248"/>
      <x:c r="PWZ5886" s="248"/>
      <x:c r="PXA5886" s="248"/>
      <x:c r="PXB5886" s="248"/>
      <x:c r="PXC5886" s="248"/>
      <x:c r="PXD5886" s="248"/>
      <x:c r="PXE5886" s="248"/>
      <x:c r="PXF5886" s="248"/>
      <x:c r="PXG5886" s="248"/>
      <x:c r="PXH5886" s="248"/>
      <x:c r="PXI5886" s="248"/>
      <x:c r="PXJ5886" s="248"/>
      <x:c r="PXK5886" s="248"/>
      <x:c r="PXL5886" s="248"/>
      <x:c r="PXM5886" s="248"/>
      <x:c r="PXN5886" s="248"/>
      <x:c r="PXO5886" s="248"/>
      <x:c r="PXP5886" s="248"/>
      <x:c r="PXQ5886" s="248"/>
      <x:c r="PXR5886" s="248"/>
      <x:c r="PXS5886" s="248"/>
      <x:c r="PXT5886" s="248"/>
      <x:c r="PXU5886" s="248"/>
      <x:c r="PXV5886" s="248"/>
      <x:c r="PXW5886" s="248"/>
      <x:c r="PXX5886" s="248"/>
      <x:c r="PXY5886" s="248"/>
      <x:c r="PXZ5886" s="248"/>
      <x:c r="PYA5886" s="248"/>
      <x:c r="PYB5886" s="248"/>
      <x:c r="PYC5886" s="248"/>
      <x:c r="PYD5886" s="248"/>
      <x:c r="PYE5886" s="248"/>
      <x:c r="PYF5886" s="248"/>
      <x:c r="PYG5886" s="248"/>
      <x:c r="PYH5886" s="248"/>
      <x:c r="PYI5886" s="248"/>
      <x:c r="PYJ5886" s="248"/>
      <x:c r="PYK5886" s="248"/>
      <x:c r="PYL5886" s="248"/>
      <x:c r="PYM5886" s="248"/>
      <x:c r="PYN5886" s="248"/>
      <x:c r="PYO5886" s="248"/>
      <x:c r="PYP5886" s="248"/>
      <x:c r="PYQ5886" s="248"/>
      <x:c r="PYR5886" s="248"/>
      <x:c r="PYS5886" s="248"/>
      <x:c r="PYT5886" s="248"/>
      <x:c r="PYU5886" s="248"/>
      <x:c r="PYV5886" s="248"/>
      <x:c r="PYW5886" s="248"/>
      <x:c r="PYX5886" s="248"/>
      <x:c r="PYY5886" s="248"/>
      <x:c r="PYZ5886" s="248"/>
      <x:c r="PZA5886" s="248"/>
      <x:c r="PZB5886" s="248"/>
      <x:c r="PZC5886" s="248"/>
      <x:c r="PZD5886" s="248"/>
      <x:c r="PZE5886" s="248"/>
      <x:c r="PZF5886" s="248"/>
      <x:c r="PZG5886" s="248"/>
      <x:c r="PZH5886" s="248"/>
      <x:c r="PZI5886" s="248"/>
      <x:c r="PZJ5886" s="248"/>
      <x:c r="PZK5886" s="248"/>
      <x:c r="PZL5886" s="248"/>
      <x:c r="PZM5886" s="248"/>
      <x:c r="PZN5886" s="248"/>
      <x:c r="PZO5886" s="248"/>
      <x:c r="PZP5886" s="248"/>
      <x:c r="PZQ5886" s="248"/>
      <x:c r="PZR5886" s="248"/>
      <x:c r="PZS5886" s="248"/>
      <x:c r="PZT5886" s="248"/>
      <x:c r="PZU5886" s="248"/>
      <x:c r="PZV5886" s="248"/>
      <x:c r="PZW5886" s="248"/>
      <x:c r="PZX5886" s="248"/>
      <x:c r="PZY5886" s="248"/>
      <x:c r="PZZ5886" s="248"/>
      <x:c r="QAA5886" s="248"/>
      <x:c r="QAB5886" s="248"/>
      <x:c r="QAC5886" s="248"/>
      <x:c r="QAD5886" s="248"/>
      <x:c r="QAE5886" s="248"/>
      <x:c r="QAF5886" s="248"/>
      <x:c r="QAG5886" s="248"/>
      <x:c r="QAH5886" s="248"/>
      <x:c r="QAI5886" s="248"/>
      <x:c r="QAJ5886" s="248"/>
      <x:c r="QAK5886" s="248"/>
      <x:c r="QAL5886" s="248"/>
      <x:c r="QAM5886" s="248"/>
      <x:c r="QAN5886" s="248"/>
      <x:c r="QAO5886" s="248"/>
      <x:c r="QAP5886" s="248"/>
      <x:c r="QAQ5886" s="248"/>
      <x:c r="QAR5886" s="248"/>
      <x:c r="QAS5886" s="248"/>
      <x:c r="QAT5886" s="248"/>
      <x:c r="QAU5886" s="248"/>
      <x:c r="QAV5886" s="248"/>
      <x:c r="QAW5886" s="248"/>
      <x:c r="QAX5886" s="248"/>
      <x:c r="QAY5886" s="248"/>
      <x:c r="QAZ5886" s="248"/>
      <x:c r="QBA5886" s="248"/>
      <x:c r="QBB5886" s="248"/>
      <x:c r="QBC5886" s="248"/>
      <x:c r="QBD5886" s="248"/>
      <x:c r="QBE5886" s="248"/>
      <x:c r="QBF5886" s="248"/>
      <x:c r="QBG5886" s="248"/>
      <x:c r="QBH5886" s="248"/>
      <x:c r="QBI5886" s="248"/>
      <x:c r="QBJ5886" s="248"/>
      <x:c r="QBK5886" s="248"/>
      <x:c r="QBL5886" s="248"/>
      <x:c r="QBM5886" s="248"/>
      <x:c r="QBN5886" s="248"/>
      <x:c r="QBO5886" s="248"/>
      <x:c r="QBP5886" s="248"/>
      <x:c r="QBQ5886" s="248"/>
      <x:c r="QBR5886" s="248"/>
      <x:c r="QBS5886" s="248"/>
      <x:c r="QBT5886" s="248"/>
      <x:c r="QBU5886" s="248"/>
      <x:c r="QBV5886" s="248"/>
      <x:c r="QBW5886" s="248"/>
      <x:c r="QBX5886" s="248"/>
      <x:c r="QBY5886" s="248"/>
      <x:c r="QBZ5886" s="248"/>
      <x:c r="QCA5886" s="248"/>
      <x:c r="QCB5886" s="248"/>
      <x:c r="QCC5886" s="248"/>
      <x:c r="QCD5886" s="248"/>
      <x:c r="QCE5886" s="248"/>
      <x:c r="QCF5886" s="248"/>
      <x:c r="QCG5886" s="248"/>
      <x:c r="QCH5886" s="248"/>
      <x:c r="QCI5886" s="248"/>
      <x:c r="QCJ5886" s="248"/>
      <x:c r="QCK5886" s="248"/>
      <x:c r="QCL5886" s="248"/>
      <x:c r="QCM5886" s="248"/>
      <x:c r="QCN5886" s="248"/>
      <x:c r="QCO5886" s="248"/>
      <x:c r="QCP5886" s="248"/>
      <x:c r="QCQ5886" s="248"/>
      <x:c r="QCR5886" s="248"/>
      <x:c r="QCS5886" s="248"/>
      <x:c r="QCT5886" s="248"/>
      <x:c r="QCU5886" s="248"/>
      <x:c r="QCV5886" s="248"/>
      <x:c r="QCW5886" s="248"/>
      <x:c r="QCX5886" s="248"/>
      <x:c r="QCY5886" s="248"/>
      <x:c r="QCZ5886" s="248"/>
      <x:c r="QDA5886" s="248"/>
      <x:c r="QDB5886" s="248"/>
      <x:c r="QDC5886" s="248"/>
      <x:c r="QDD5886" s="248"/>
      <x:c r="QDE5886" s="248"/>
      <x:c r="QDF5886" s="248"/>
      <x:c r="QDG5886" s="248"/>
      <x:c r="QDH5886" s="248"/>
      <x:c r="QDI5886" s="248"/>
      <x:c r="QDJ5886" s="248"/>
      <x:c r="QDK5886" s="248"/>
      <x:c r="QDL5886" s="248"/>
      <x:c r="QDM5886" s="248"/>
      <x:c r="QDN5886" s="248"/>
      <x:c r="QDO5886" s="248"/>
      <x:c r="QDP5886" s="248"/>
      <x:c r="QDQ5886" s="248"/>
      <x:c r="QDR5886" s="248"/>
      <x:c r="QDS5886" s="248"/>
      <x:c r="QDT5886" s="248"/>
      <x:c r="QDU5886" s="248"/>
      <x:c r="QDV5886" s="248"/>
      <x:c r="QDW5886" s="248"/>
      <x:c r="QDX5886" s="248"/>
      <x:c r="QDY5886" s="248"/>
      <x:c r="QDZ5886" s="248"/>
      <x:c r="QEA5886" s="248"/>
      <x:c r="QEB5886" s="248"/>
      <x:c r="QEC5886" s="248"/>
      <x:c r="QED5886" s="248"/>
      <x:c r="QEE5886" s="248"/>
      <x:c r="QEF5886" s="248"/>
      <x:c r="QEG5886" s="248"/>
      <x:c r="QEH5886" s="248"/>
      <x:c r="QEI5886" s="248"/>
      <x:c r="QEJ5886" s="248"/>
      <x:c r="QEK5886" s="248"/>
      <x:c r="QEL5886" s="248"/>
      <x:c r="QEM5886" s="248"/>
      <x:c r="QEN5886" s="248"/>
      <x:c r="QEO5886" s="248"/>
      <x:c r="QEP5886" s="248"/>
      <x:c r="QEQ5886" s="248"/>
      <x:c r="QER5886" s="248"/>
      <x:c r="QES5886" s="248"/>
      <x:c r="QET5886" s="248"/>
      <x:c r="QEU5886" s="248"/>
      <x:c r="QEV5886" s="248"/>
      <x:c r="QEW5886" s="248"/>
      <x:c r="QEX5886" s="248"/>
      <x:c r="QEY5886" s="248"/>
      <x:c r="QEZ5886" s="248"/>
      <x:c r="QFA5886" s="248"/>
      <x:c r="QFB5886" s="248"/>
      <x:c r="QFC5886" s="248"/>
      <x:c r="QFD5886" s="248"/>
      <x:c r="QFE5886" s="248"/>
      <x:c r="QFF5886" s="248"/>
      <x:c r="QFG5886" s="248"/>
      <x:c r="QFH5886" s="248"/>
      <x:c r="QFI5886" s="248"/>
      <x:c r="QFJ5886" s="248"/>
      <x:c r="QFK5886" s="248"/>
      <x:c r="QFL5886" s="248"/>
      <x:c r="QFM5886" s="248"/>
      <x:c r="QFN5886" s="248"/>
      <x:c r="QFO5886" s="248"/>
      <x:c r="QFP5886" s="248"/>
      <x:c r="QFQ5886" s="248"/>
      <x:c r="QFR5886" s="248"/>
      <x:c r="QFS5886" s="248"/>
      <x:c r="QFT5886" s="248"/>
      <x:c r="QFU5886" s="248"/>
      <x:c r="QFV5886" s="248"/>
      <x:c r="QFW5886" s="248"/>
      <x:c r="QFX5886" s="248"/>
      <x:c r="QFY5886" s="248"/>
      <x:c r="QFZ5886" s="248"/>
      <x:c r="QGA5886" s="248"/>
      <x:c r="QGB5886" s="248"/>
      <x:c r="QGC5886" s="248"/>
      <x:c r="QGD5886" s="248"/>
      <x:c r="QGE5886" s="248"/>
      <x:c r="QGF5886" s="248"/>
      <x:c r="QGG5886" s="248"/>
      <x:c r="QGH5886" s="248"/>
      <x:c r="QGI5886" s="248"/>
      <x:c r="QGJ5886" s="248"/>
      <x:c r="QGK5886" s="248"/>
      <x:c r="QGL5886" s="248"/>
      <x:c r="QGM5886" s="248"/>
      <x:c r="QGN5886" s="248"/>
      <x:c r="QGO5886" s="248"/>
      <x:c r="QGP5886" s="248"/>
      <x:c r="QGQ5886" s="248"/>
      <x:c r="QGR5886" s="248"/>
      <x:c r="QGS5886" s="248"/>
      <x:c r="QGT5886" s="248"/>
      <x:c r="QGU5886" s="248"/>
      <x:c r="QGV5886" s="248"/>
      <x:c r="QGW5886" s="248"/>
      <x:c r="QGX5886" s="248"/>
      <x:c r="QGY5886" s="248"/>
      <x:c r="QGZ5886" s="248"/>
      <x:c r="QHA5886" s="248"/>
      <x:c r="QHB5886" s="248"/>
      <x:c r="QHC5886" s="248"/>
      <x:c r="QHD5886" s="248"/>
      <x:c r="QHE5886" s="248"/>
      <x:c r="QHF5886" s="248"/>
      <x:c r="QHG5886" s="248"/>
      <x:c r="QHH5886" s="248"/>
      <x:c r="QHI5886" s="248"/>
      <x:c r="QHJ5886" s="248"/>
      <x:c r="QHK5886" s="248"/>
      <x:c r="QHL5886" s="248"/>
      <x:c r="QHM5886" s="248"/>
      <x:c r="QHN5886" s="248"/>
      <x:c r="QHO5886" s="248"/>
      <x:c r="QHP5886" s="248"/>
      <x:c r="QHQ5886" s="248"/>
      <x:c r="QHR5886" s="248"/>
      <x:c r="QHS5886" s="248"/>
      <x:c r="QHT5886" s="248"/>
      <x:c r="QHU5886" s="248"/>
      <x:c r="QHV5886" s="248"/>
      <x:c r="QHW5886" s="248"/>
      <x:c r="QHX5886" s="248"/>
      <x:c r="QHY5886" s="248"/>
      <x:c r="QHZ5886" s="248"/>
      <x:c r="QIA5886" s="248"/>
      <x:c r="QIB5886" s="248"/>
      <x:c r="QIC5886" s="248"/>
      <x:c r="QID5886" s="248"/>
      <x:c r="QIE5886" s="248"/>
      <x:c r="QIF5886" s="248"/>
      <x:c r="QIG5886" s="248"/>
      <x:c r="QIH5886" s="248"/>
      <x:c r="QII5886" s="248"/>
      <x:c r="QIJ5886" s="248"/>
      <x:c r="QIK5886" s="248"/>
      <x:c r="QIL5886" s="248"/>
      <x:c r="QIM5886" s="248"/>
      <x:c r="QIN5886" s="248"/>
      <x:c r="QIO5886" s="248"/>
      <x:c r="QIP5886" s="248"/>
      <x:c r="QIQ5886" s="248"/>
      <x:c r="QIR5886" s="248"/>
      <x:c r="QIS5886" s="248"/>
      <x:c r="QIT5886" s="248"/>
      <x:c r="QIU5886" s="248"/>
      <x:c r="QIV5886" s="248"/>
      <x:c r="QIW5886" s="248"/>
      <x:c r="QIX5886" s="248"/>
      <x:c r="QIY5886" s="248"/>
      <x:c r="QIZ5886" s="248"/>
      <x:c r="QJA5886" s="248"/>
      <x:c r="QJB5886" s="248"/>
      <x:c r="QJC5886" s="248"/>
      <x:c r="QJD5886" s="248"/>
      <x:c r="QJE5886" s="248"/>
      <x:c r="QJF5886" s="248"/>
      <x:c r="QJG5886" s="248"/>
      <x:c r="QJH5886" s="248"/>
      <x:c r="QJI5886" s="248"/>
      <x:c r="QJJ5886" s="248"/>
      <x:c r="QJK5886" s="248"/>
      <x:c r="QJL5886" s="248"/>
      <x:c r="QJM5886" s="248"/>
      <x:c r="QJN5886" s="248"/>
      <x:c r="QJO5886" s="248"/>
      <x:c r="QJP5886" s="248"/>
      <x:c r="QJQ5886" s="248"/>
      <x:c r="QJR5886" s="248"/>
      <x:c r="QJS5886" s="248"/>
      <x:c r="QJT5886" s="248"/>
      <x:c r="QJU5886" s="248"/>
      <x:c r="QJV5886" s="248"/>
      <x:c r="QJW5886" s="248"/>
      <x:c r="QJX5886" s="248"/>
      <x:c r="QJY5886" s="248"/>
      <x:c r="QJZ5886" s="248"/>
      <x:c r="QKA5886" s="248"/>
      <x:c r="QKB5886" s="248"/>
      <x:c r="QKC5886" s="248"/>
      <x:c r="QKD5886" s="248"/>
      <x:c r="QKE5886" s="248"/>
      <x:c r="QKF5886" s="248"/>
      <x:c r="QKG5886" s="248"/>
      <x:c r="QKH5886" s="248"/>
      <x:c r="QKI5886" s="248"/>
      <x:c r="QKJ5886" s="248"/>
      <x:c r="QKK5886" s="248"/>
      <x:c r="QKL5886" s="248"/>
      <x:c r="QKM5886" s="248"/>
      <x:c r="QKN5886" s="248"/>
      <x:c r="QKO5886" s="248"/>
      <x:c r="QKP5886" s="248"/>
      <x:c r="QKQ5886" s="248"/>
      <x:c r="QKR5886" s="248"/>
      <x:c r="QKS5886" s="248"/>
      <x:c r="QKT5886" s="248"/>
      <x:c r="QKU5886" s="248"/>
      <x:c r="QKV5886" s="248"/>
      <x:c r="QKW5886" s="248"/>
      <x:c r="QKX5886" s="248"/>
      <x:c r="QKY5886" s="248"/>
      <x:c r="QKZ5886" s="248"/>
      <x:c r="QLA5886" s="248"/>
      <x:c r="QLB5886" s="248"/>
      <x:c r="QLC5886" s="248"/>
      <x:c r="QLD5886" s="248"/>
      <x:c r="QLE5886" s="248"/>
      <x:c r="QLF5886" s="248"/>
      <x:c r="QLG5886" s="248"/>
      <x:c r="QLH5886" s="248"/>
      <x:c r="QLI5886" s="248"/>
      <x:c r="QLJ5886" s="248"/>
      <x:c r="QLK5886" s="248"/>
      <x:c r="QLL5886" s="248"/>
      <x:c r="QLM5886" s="248"/>
      <x:c r="QLN5886" s="248"/>
      <x:c r="QLO5886" s="248"/>
      <x:c r="QLP5886" s="248"/>
      <x:c r="QLQ5886" s="248"/>
      <x:c r="QLR5886" s="248"/>
      <x:c r="QLS5886" s="248"/>
      <x:c r="QLT5886" s="248"/>
      <x:c r="QLU5886" s="248"/>
      <x:c r="QLV5886" s="248"/>
      <x:c r="QLW5886" s="248"/>
      <x:c r="QLX5886" s="248"/>
      <x:c r="QLY5886" s="248"/>
      <x:c r="QLZ5886" s="248"/>
      <x:c r="QMA5886" s="248"/>
      <x:c r="QMB5886" s="248"/>
      <x:c r="QMC5886" s="248"/>
      <x:c r="QMD5886" s="248"/>
      <x:c r="QME5886" s="248"/>
      <x:c r="QMF5886" s="248"/>
      <x:c r="QMG5886" s="248"/>
      <x:c r="QMH5886" s="248"/>
      <x:c r="QMI5886" s="248"/>
      <x:c r="QMJ5886" s="248"/>
      <x:c r="QMK5886" s="248"/>
      <x:c r="QML5886" s="248"/>
      <x:c r="QMM5886" s="248"/>
      <x:c r="QMN5886" s="248"/>
      <x:c r="QMO5886" s="248"/>
      <x:c r="QMP5886" s="248"/>
      <x:c r="QMQ5886" s="248"/>
      <x:c r="QMR5886" s="248"/>
      <x:c r="QMS5886" s="248"/>
      <x:c r="QMT5886" s="248"/>
      <x:c r="QMU5886" s="248"/>
      <x:c r="QMV5886" s="248"/>
      <x:c r="QMW5886" s="248"/>
      <x:c r="QMX5886" s="248"/>
      <x:c r="QMY5886" s="248"/>
      <x:c r="QMZ5886" s="248"/>
      <x:c r="QNA5886" s="248"/>
      <x:c r="QNB5886" s="248"/>
      <x:c r="QNC5886" s="248"/>
      <x:c r="QND5886" s="248"/>
      <x:c r="QNE5886" s="248"/>
      <x:c r="QNF5886" s="248"/>
      <x:c r="QNG5886" s="248"/>
      <x:c r="QNH5886" s="248"/>
      <x:c r="QNI5886" s="248"/>
      <x:c r="QNJ5886" s="248"/>
      <x:c r="QNK5886" s="248"/>
      <x:c r="QNL5886" s="248"/>
      <x:c r="QNM5886" s="248"/>
      <x:c r="QNN5886" s="248"/>
      <x:c r="QNO5886" s="248"/>
      <x:c r="QNP5886" s="248"/>
      <x:c r="QNQ5886" s="248"/>
      <x:c r="QNR5886" s="248"/>
      <x:c r="QNS5886" s="248"/>
      <x:c r="QNT5886" s="248"/>
      <x:c r="QNU5886" s="248"/>
      <x:c r="QNV5886" s="248"/>
      <x:c r="QNW5886" s="248"/>
      <x:c r="QNX5886" s="248"/>
      <x:c r="QNY5886" s="248"/>
      <x:c r="QNZ5886" s="248"/>
      <x:c r="QOA5886" s="248"/>
      <x:c r="QOB5886" s="248"/>
      <x:c r="QOC5886" s="248"/>
      <x:c r="QOD5886" s="248"/>
      <x:c r="QOE5886" s="248"/>
      <x:c r="QOF5886" s="248"/>
      <x:c r="QOG5886" s="248"/>
      <x:c r="QOH5886" s="248"/>
      <x:c r="QOI5886" s="248"/>
      <x:c r="QOJ5886" s="248"/>
      <x:c r="QOK5886" s="248"/>
      <x:c r="QOL5886" s="248"/>
      <x:c r="QOM5886" s="248"/>
      <x:c r="QON5886" s="248"/>
      <x:c r="QOO5886" s="248"/>
      <x:c r="QOP5886" s="248"/>
      <x:c r="QOQ5886" s="248"/>
      <x:c r="QOR5886" s="248"/>
      <x:c r="QOS5886" s="248"/>
      <x:c r="QOT5886" s="248"/>
      <x:c r="QOU5886" s="248"/>
      <x:c r="QOV5886" s="248"/>
      <x:c r="QOW5886" s="248"/>
      <x:c r="QOX5886" s="248"/>
      <x:c r="QOY5886" s="248"/>
      <x:c r="QOZ5886" s="248"/>
      <x:c r="QPA5886" s="248"/>
      <x:c r="QPB5886" s="248"/>
      <x:c r="QPC5886" s="248"/>
      <x:c r="QPD5886" s="248"/>
      <x:c r="QPE5886" s="248"/>
      <x:c r="QPF5886" s="248"/>
      <x:c r="QPG5886" s="248"/>
      <x:c r="QPH5886" s="248"/>
      <x:c r="QPI5886" s="248"/>
      <x:c r="QPJ5886" s="248"/>
      <x:c r="QPK5886" s="248"/>
      <x:c r="QPL5886" s="248"/>
      <x:c r="QPM5886" s="248"/>
      <x:c r="QPN5886" s="248"/>
      <x:c r="QPO5886" s="248"/>
      <x:c r="QPP5886" s="248"/>
      <x:c r="QPQ5886" s="248"/>
      <x:c r="QPR5886" s="248"/>
      <x:c r="QPS5886" s="248"/>
      <x:c r="QPT5886" s="248"/>
      <x:c r="QPU5886" s="248"/>
      <x:c r="QPV5886" s="248"/>
      <x:c r="QPW5886" s="248"/>
      <x:c r="QPX5886" s="248"/>
      <x:c r="QPY5886" s="248"/>
      <x:c r="QPZ5886" s="248"/>
      <x:c r="QQA5886" s="248"/>
      <x:c r="QQB5886" s="248"/>
      <x:c r="QQC5886" s="248"/>
      <x:c r="QQD5886" s="248"/>
      <x:c r="QQE5886" s="248"/>
      <x:c r="QQF5886" s="248"/>
      <x:c r="QQG5886" s="248"/>
      <x:c r="QQH5886" s="248"/>
      <x:c r="QQI5886" s="248"/>
      <x:c r="QQJ5886" s="248"/>
      <x:c r="QQK5886" s="248"/>
      <x:c r="QQL5886" s="248"/>
      <x:c r="QQM5886" s="248"/>
      <x:c r="QQN5886" s="248"/>
      <x:c r="QQO5886" s="248"/>
      <x:c r="QQP5886" s="248"/>
      <x:c r="QQQ5886" s="248"/>
      <x:c r="QQR5886" s="248"/>
      <x:c r="QQS5886" s="248"/>
      <x:c r="QQT5886" s="248"/>
      <x:c r="QQU5886" s="248"/>
      <x:c r="QQV5886" s="248"/>
      <x:c r="QQW5886" s="248"/>
      <x:c r="QQX5886" s="248"/>
      <x:c r="QQY5886" s="248"/>
      <x:c r="QQZ5886" s="248"/>
      <x:c r="QRA5886" s="248"/>
      <x:c r="QRB5886" s="248"/>
      <x:c r="QRC5886" s="248"/>
      <x:c r="QRD5886" s="248"/>
      <x:c r="QRE5886" s="248"/>
      <x:c r="QRF5886" s="248"/>
      <x:c r="QRG5886" s="248"/>
      <x:c r="QRH5886" s="248"/>
      <x:c r="QRI5886" s="248"/>
      <x:c r="QRJ5886" s="248"/>
      <x:c r="QRK5886" s="248"/>
      <x:c r="QRL5886" s="248"/>
      <x:c r="QRM5886" s="248"/>
      <x:c r="QRN5886" s="248"/>
      <x:c r="QRO5886" s="248"/>
      <x:c r="QRP5886" s="248"/>
      <x:c r="QRQ5886" s="248"/>
      <x:c r="QRR5886" s="248"/>
      <x:c r="QRS5886" s="248"/>
      <x:c r="QRT5886" s="248"/>
      <x:c r="QRU5886" s="248"/>
      <x:c r="QRV5886" s="248"/>
      <x:c r="QRW5886" s="248"/>
      <x:c r="QRX5886" s="248"/>
      <x:c r="QRY5886" s="248"/>
      <x:c r="QRZ5886" s="248"/>
      <x:c r="QSA5886" s="248"/>
      <x:c r="QSB5886" s="248"/>
      <x:c r="QSC5886" s="248"/>
      <x:c r="QSD5886" s="248"/>
      <x:c r="QSE5886" s="248"/>
      <x:c r="QSF5886" s="248"/>
      <x:c r="QSG5886" s="248"/>
      <x:c r="QSH5886" s="248"/>
      <x:c r="QSI5886" s="248"/>
      <x:c r="QSJ5886" s="248"/>
      <x:c r="QSK5886" s="248"/>
      <x:c r="QSL5886" s="248"/>
      <x:c r="QSM5886" s="248"/>
      <x:c r="QSN5886" s="248"/>
      <x:c r="QSO5886" s="248"/>
      <x:c r="QSP5886" s="248"/>
      <x:c r="QSQ5886" s="248"/>
      <x:c r="QSR5886" s="248"/>
      <x:c r="QSS5886" s="248"/>
      <x:c r="QST5886" s="248"/>
      <x:c r="QSU5886" s="248"/>
      <x:c r="QSV5886" s="248"/>
      <x:c r="QSW5886" s="248"/>
      <x:c r="QSX5886" s="248"/>
      <x:c r="QSY5886" s="248"/>
      <x:c r="QSZ5886" s="248"/>
      <x:c r="QTA5886" s="248"/>
      <x:c r="QTB5886" s="248"/>
      <x:c r="QTC5886" s="248"/>
      <x:c r="QTD5886" s="248"/>
      <x:c r="QTE5886" s="248"/>
      <x:c r="QTF5886" s="248"/>
      <x:c r="QTG5886" s="248"/>
      <x:c r="QTH5886" s="248"/>
      <x:c r="QTI5886" s="248"/>
      <x:c r="QTJ5886" s="248"/>
      <x:c r="QTK5886" s="248"/>
      <x:c r="QTL5886" s="248"/>
      <x:c r="QTM5886" s="248"/>
      <x:c r="QTN5886" s="248"/>
      <x:c r="QTO5886" s="248"/>
      <x:c r="QTP5886" s="248"/>
      <x:c r="QTQ5886" s="248"/>
      <x:c r="QTR5886" s="248"/>
      <x:c r="QTS5886" s="248"/>
      <x:c r="QTT5886" s="248"/>
      <x:c r="QTU5886" s="248"/>
      <x:c r="QTV5886" s="248"/>
      <x:c r="QTW5886" s="248"/>
      <x:c r="QTX5886" s="248"/>
      <x:c r="QTY5886" s="248"/>
      <x:c r="QTZ5886" s="248"/>
      <x:c r="QUA5886" s="248"/>
      <x:c r="QUB5886" s="248"/>
      <x:c r="QUC5886" s="248"/>
      <x:c r="QUD5886" s="248"/>
      <x:c r="QUE5886" s="248"/>
      <x:c r="QUF5886" s="248"/>
      <x:c r="QUG5886" s="248"/>
      <x:c r="QUH5886" s="248"/>
      <x:c r="QUI5886" s="248"/>
      <x:c r="QUJ5886" s="248"/>
      <x:c r="QUK5886" s="248"/>
      <x:c r="QUL5886" s="248"/>
      <x:c r="QUM5886" s="248"/>
      <x:c r="QUN5886" s="248"/>
      <x:c r="QUO5886" s="248"/>
      <x:c r="QUP5886" s="248"/>
      <x:c r="QUQ5886" s="248"/>
      <x:c r="QUR5886" s="248"/>
      <x:c r="QUS5886" s="248"/>
      <x:c r="QUT5886" s="248"/>
      <x:c r="QUU5886" s="248"/>
      <x:c r="QUV5886" s="248"/>
      <x:c r="QUW5886" s="248"/>
      <x:c r="QUX5886" s="248"/>
      <x:c r="QUY5886" s="248"/>
      <x:c r="QUZ5886" s="248"/>
      <x:c r="QVA5886" s="248"/>
      <x:c r="QVB5886" s="248"/>
      <x:c r="QVC5886" s="248"/>
      <x:c r="QVD5886" s="248"/>
      <x:c r="QVE5886" s="248"/>
      <x:c r="QVF5886" s="248"/>
      <x:c r="QVG5886" s="248"/>
      <x:c r="QVH5886" s="248"/>
      <x:c r="QVI5886" s="248"/>
      <x:c r="QVJ5886" s="248"/>
      <x:c r="QVK5886" s="248"/>
      <x:c r="QVL5886" s="248"/>
      <x:c r="QVM5886" s="248"/>
      <x:c r="QVN5886" s="248"/>
      <x:c r="QVO5886" s="248"/>
      <x:c r="QVP5886" s="248"/>
      <x:c r="QVQ5886" s="248"/>
      <x:c r="QVR5886" s="248"/>
      <x:c r="QVS5886" s="248"/>
      <x:c r="QVT5886" s="248"/>
      <x:c r="QVU5886" s="248"/>
      <x:c r="QVV5886" s="248"/>
      <x:c r="QVW5886" s="248"/>
      <x:c r="QVX5886" s="248"/>
      <x:c r="QVY5886" s="248"/>
      <x:c r="QVZ5886" s="248"/>
      <x:c r="QWA5886" s="248"/>
      <x:c r="QWB5886" s="248"/>
      <x:c r="QWC5886" s="248"/>
      <x:c r="QWD5886" s="248"/>
      <x:c r="QWE5886" s="248"/>
      <x:c r="QWF5886" s="248"/>
      <x:c r="QWG5886" s="248"/>
      <x:c r="QWH5886" s="248"/>
      <x:c r="QWI5886" s="248"/>
      <x:c r="QWJ5886" s="248"/>
      <x:c r="QWK5886" s="248"/>
      <x:c r="QWL5886" s="248"/>
      <x:c r="QWM5886" s="248"/>
      <x:c r="QWN5886" s="248"/>
      <x:c r="QWO5886" s="248"/>
      <x:c r="QWP5886" s="248"/>
      <x:c r="QWQ5886" s="248"/>
      <x:c r="QWR5886" s="248"/>
      <x:c r="QWS5886" s="248"/>
      <x:c r="QWT5886" s="248"/>
      <x:c r="QWU5886" s="248"/>
      <x:c r="QWV5886" s="248"/>
      <x:c r="QWW5886" s="248"/>
      <x:c r="QWX5886" s="248"/>
      <x:c r="QWY5886" s="248"/>
      <x:c r="QWZ5886" s="248"/>
      <x:c r="QXA5886" s="248"/>
      <x:c r="QXB5886" s="248"/>
      <x:c r="QXC5886" s="248"/>
      <x:c r="QXD5886" s="248"/>
      <x:c r="QXE5886" s="248"/>
      <x:c r="QXF5886" s="248"/>
      <x:c r="QXG5886" s="248"/>
      <x:c r="QXH5886" s="248"/>
      <x:c r="QXI5886" s="248"/>
      <x:c r="QXJ5886" s="248"/>
      <x:c r="QXK5886" s="248"/>
      <x:c r="QXL5886" s="248"/>
      <x:c r="QXM5886" s="248"/>
      <x:c r="QXN5886" s="248"/>
      <x:c r="QXO5886" s="248"/>
      <x:c r="QXP5886" s="248"/>
      <x:c r="QXQ5886" s="248"/>
      <x:c r="QXR5886" s="248"/>
      <x:c r="QXS5886" s="248"/>
      <x:c r="QXT5886" s="248"/>
      <x:c r="QXU5886" s="248"/>
      <x:c r="QXV5886" s="248"/>
      <x:c r="QXW5886" s="248"/>
      <x:c r="QXX5886" s="248"/>
      <x:c r="QXY5886" s="248"/>
      <x:c r="QXZ5886" s="248"/>
      <x:c r="QYA5886" s="248"/>
      <x:c r="QYB5886" s="248"/>
      <x:c r="QYC5886" s="248"/>
      <x:c r="QYD5886" s="248"/>
      <x:c r="QYE5886" s="248"/>
      <x:c r="QYF5886" s="248"/>
      <x:c r="QYG5886" s="248"/>
      <x:c r="QYH5886" s="248"/>
      <x:c r="QYI5886" s="248"/>
      <x:c r="QYJ5886" s="248"/>
      <x:c r="QYK5886" s="248"/>
      <x:c r="QYL5886" s="248"/>
      <x:c r="QYM5886" s="248"/>
      <x:c r="QYN5886" s="248"/>
      <x:c r="QYO5886" s="248"/>
      <x:c r="QYP5886" s="248"/>
      <x:c r="QYQ5886" s="248"/>
      <x:c r="QYR5886" s="248"/>
      <x:c r="QYS5886" s="248"/>
      <x:c r="QYT5886" s="248"/>
      <x:c r="QYU5886" s="248"/>
      <x:c r="QYV5886" s="248"/>
      <x:c r="QYW5886" s="248"/>
      <x:c r="QYX5886" s="248"/>
      <x:c r="QYY5886" s="248"/>
      <x:c r="QYZ5886" s="248"/>
      <x:c r="QZA5886" s="248"/>
      <x:c r="QZB5886" s="248"/>
      <x:c r="QZC5886" s="248"/>
      <x:c r="QZD5886" s="248"/>
      <x:c r="QZE5886" s="248"/>
      <x:c r="QZF5886" s="248"/>
      <x:c r="QZG5886" s="248"/>
      <x:c r="QZH5886" s="248"/>
      <x:c r="QZI5886" s="248"/>
      <x:c r="QZJ5886" s="248"/>
      <x:c r="QZK5886" s="248"/>
      <x:c r="QZL5886" s="248"/>
      <x:c r="QZM5886" s="248"/>
      <x:c r="QZN5886" s="248"/>
      <x:c r="QZO5886" s="248"/>
      <x:c r="QZP5886" s="248"/>
      <x:c r="QZQ5886" s="248"/>
      <x:c r="QZR5886" s="248"/>
      <x:c r="QZS5886" s="248"/>
      <x:c r="QZT5886" s="248"/>
      <x:c r="QZU5886" s="248"/>
      <x:c r="QZV5886" s="248"/>
      <x:c r="QZW5886" s="248"/>
      <x:c r="QZX5886" s="248"/>
      <x:c r="QZY5886" s="248"/>
      <x:c r="QZZ5886" s="248"/>
      <x:c r="RAA5886" s="248"/>
      <x:c r="RAB5886" s="248"/>
      <x:c r="RAC5886" s="248"/>
      <x:c r="RAD5886" s="248"/>
      <x:c r="RAE5886" s="248"/>
      <x:c r="RAF5886" s="248"/>
      <x:c r="RAG5886" s="248"/>
      <x:c r="RAH5886" s="248"/>
      <x:c r="RAI5886" s="248"/>
      <x:c r="RAJ5886" s="248"/>
      <x:c r="RAK5886" s="248"/>
      <x:c r="RAL5886" s="248"/>
      <x:c r="RAM5886" s="248"/>
      <x:c r="RAN5886" s="248"/>
      <x:c r="RAO5886" s="248"/>
      <x:c r="RAP5886" s="248"/>
      <x:c r="RAQ5886" s="248"/>
      <x:c r="RAR5886" s="248"/>
      <x:c r="RAS5886" s="248"/>
      <x:c r="RAT5886" s="248"/>
      <x:c r="RAU5886" s="248"/>
      <x:c r="RAV5886" s="248"/>
      <x:c r="RAW5886" s="248"/>
      <x:c r="RAX5886" s="248"/>
      <x:c r="RAY5886" s="248"/>
      <x:c r="RAZ5886" s="248"/>
      <x:c r="RBA5886" s="248"/>
      <x:c r="RBB5886" s="248"/>
      <x:c r="RBC5886" s="248"/>
      <x:c r="RBD5886" s="248"/>
      <x:c r="RBE5886" s="248"/>
      <x:c r="RBF5886" s="248"/>
      <x:c r="RBG5886" s="248"/>
      <x:c r="RBH5886" s="248"/>
      <x:c r="RBI5886" s="248"/>
      <x:c r="RBJ5886" s="248"/>
      <x:c r="RBK5886" s="248"/>
      <x:c r="RBL5886" s="248"/>
      <x:c r="RBM5886" s="248"/>
      <x:c r="RBN5886" s="248"/>
      <x:c r="RBO5886" s="248"/>
      <x:c r="RBP5886" s="248"/>
      <x:c r="RBQ5886" s="248"/>
      <x:c r="RBR5886" s="248"/>
      <x:c r="RBS5886" s="248"/>
      <x:c r="RBT5886" s="248"/>
      <x:c r="RBU5886" s="248"/>
      <x:c r="RBV5886" s="248"/>
      <x:c r="RBW5886" s="248"/>
      <x:c r="RBX5886" s="248"/>
      <x:c r="RBY5886" s="248"/>
      <x:c r="RBZ5886" s="248"/>
      <x:c r="RCA5886" s="248"/>
      <x:c r="RCB5886" s="248"/>
      <x:c r="RCC5886" s="248"/>
      <x:c r="RCD5886" s="248"/>
      <x:c r="RCE5886" s="248"/>
      <x:c r="RCF5886" s="248"/>
      <x:c r="RCG5886" s="248"/>
      <x:c r="RCH5886" s="248"/>
      <x:c r="RCI5886" s="248"/>
      <x:c r="RCJ5886" s="248"/>
      <x:c r="RCK5886" s="248"/>
      <x:c r="RCL5886" s="248"/>
      <x:c r="RCM5886" s="248"/>
      <x:c r="RCN5886" s="248"/>
      <x:c r="RCO5886" s="248"/>
      <x:c r="RCP5886" s="248"/>
      <x:c r="RCQ5886" s="248"/>
      <x:c r="RCR5886" s="248"/>
      <x:c r="RCS5886" s="248"/>
      <x:c r="RCT5886" s="248"/>
      <x:c r="RCU5886" s="248"/>
      <x:c r="RCV5886" s="248"/>
      <x:c r="RCW5886" s="248"/>
      <x:c r="RCX5886" s="248"/>
      <x:c r="RCY5886" s="248"/>
      <x:c r="RCZ5886" s="248"/>
      <x:c r="RDA5886" s="248"/>
      <x:c r="RDB5886" s="248"/>
      <x:c r="RDC5886" s="248"/>
      <x:c r="RDD5886" s="248"/>
      <x:c r="RDE5886" s="248"/>
      <x:c r="RDF5886" s="248"/>
      <x:c r="RDG5886" s="248"/>
      <x:c r="RDH5886" s="248"/>
      <x:c r="RDI5886" s="248"/>
      <x:c r="RDJ5886" s="248"/>
      <x:c r="RDK5886" s="248"/>
      <x:c r="RDL5886" s="248"/>
      <x:c r="RDM5886" s="248"/>
      <x:c r="RDN5886" s="248"/>
      <x:c r="RDO5886" s="248"/>
      <x:c r="RDP5886" s="248"/>
      <x:c r="RDQ5886" s="248"/>
      <x:c r="RDR5886" s="248"/>
      <x:c r="RDS5886" s="248"/>
      <x:c r="RDT5886" s="248"/>
      <x:c r="RDU5886" s="248"/>
      <x:c r="RDV5886" s="248"/>
      <x:c r="RDW5886" s="248"/>
      <x:c r="RDX5886" s="248"/>
      <x:c r="RDY5886" s="248"/>
      <x:c r="RDZ5886" s="248"/>
      <x:c r="REA5886" s="248"/>
      <x:c r="REB5886" s="248"/>
      <x:c r="REC5886" s="248"/>
      <x:c r="RED5886" s="248"/>
      <x:c r="REE5886" s="248"/>
      <x:c r="REF5886" s="248"/>
      <x:c r="REG5886" s="248"/>
      <x:c r="REH5886" s="248"/>
      <x:c r="REI5886" s="248"/>
      <x:c r="REJ5886" s="248"/>
      <x:c r="REK5886" s="248"/>
      <x:c r="REL5886" s="248"/>
      <x:c r="REM5886" s="248"/>
      <x:c r="REN5886" s="248"/>
      <x:c r="REO5886" s="248"/>
      <x:c r="REP5886" s="248"/>
      <x:c r="REQ5886" s="248"/>
      <x:c r="RER5886" s="248"/>
      <x:c r="RES5886" s="248"/>
      <x:c r="RET5886" s="248"/>
      <x:c r="REU5886" s="248"/>
      <x:c r="REV5886" s="248"/>
      <x:c r="REW5886" s="248"/>
      <x:c r="REX5886" s="248"/>
      <x:c r="REY5886" s="248"/>
      <x:c r="REZ5886" s="248"/>
      <x:c r="RFA5886" s="248"/>
      <x:c r="RFB5886" s="248"/>
      <x:c r="RFC5886" s="248"/>
      <x:c r="RFD5886" s="248"/>
      <x:c r="RFE5886" s="248"/>
      <x:c r="RFF5886" s="248"/>
      <x:c r="RFG5886" s="248"/>
      <x:c r="RFH5886" s="248"/>
      <x:c r="RFI5886" s="248"/>
      <x:c r="RFJ5886" s="248"/>
      <x:c r="RFK5886" s="248"/>
      <x:c r="RFL5886" s="248"/>
      <x:c r="RFM5886" s="248"/>
      <x:c r="RFN5886" s="248"/>
      <x:c r="RFO5886" s="248"/>
      <x:c r="RFP5886" s="248"/>
      <x:c r="RFQ5886" s="248"/>
      <x:c r="RFR5886" s="248"/>
      <x:c r="RFS5886" s="248"/>
      <x:c r="RFT5886" s="248"/>
      <x:c r="RFU5886" s="248"/>
      <x:c r="RFV5886" s="248"/>
      <x:c r="RFW5886" s="248"/>
      <x:c r="RFX5886" s="248"/>
      <x:c r="RFY5886" s="248"/>
      <x:c r="RFZ5886" s="248"/>
      <x:c r="RGA5886" s="248"/>
      <x:c r="RGB5886" s="248"/>
      <x:c r="RGC5886" s="248"/>
      <x:c r="RGD5886" s="248"/>
      <x:c r="RGE5886" s="248"/>
      <x:c r="RGF5886" s="248"/>
      <x:c r="RGG5886" s="248"/>
      <x:c r="RGH5886" s="248"/>
      <x:c r="RGI5886" s="248"/>
      <x:c r="RGJ5886" s="248"/>
      <x:c r="RGK5886" s="248"/>
      <x:c r="RGL5886" s="248"/>
      <x:c r="RGM5886" s="248"/>
      <x:c r="RGN5886" s="248"/>
      <x:c r="RGO5886" s="248"/>
      <x:c r="RGP5886" s="248"/>
      <x:c r="RGQ5886" s="248"/>
      <x:c r="RGR5886" s="248"/>
      <x:c r="RGS5886" s="248"/>
      <x:c r="RGT5886" s="248"/>
      <x:c r="RGU5886" s="248"/>
      <x:c r="RGV5886" s="248"/>
      <x:c r="RGW5886" s="248"/>
      <x:c r="RGX5886" s="248"/>
      <x:c r="RGY5886" s="248"/>
      <x:c r="RGZ5886" s="248"/>
      <x:c r="RHA5886" s="248"/>
      <x:c r="RHB5886" s="248"/>
      <x:c r="RHC5886" s="248"/>
      <x:c r="RHD5886" s="248"/>
      <x:c r="RHE5886" s="248"/>
      <x:c r="RHF5886" s="248"/>
      <x:c r="RHG5886" s="248"/>
      <x:c r="RHH5886" s="248"/>
      <x:c r="RHI5886" s="248"/>
      <x:c r="RHJ5886" s="248"/>
      <x:c r="RHK5886" s="248"/>
      <x:c r="RHL5886" s="248"/>
      <x:c r="RHM5886" s="248"/>
      <x:c r="RHN5886" s="248"/>
      <x:c r="RHO5886" s="248"/>
      <x:c r="RHP5886" s="248"/>
      <x:c r="RHQ5886" s="248"/>
      <x:c r="RHR5886" s="248"/>
      <x:c r="RHS5886" s="248"/>
      <x:c r="RHT5886" s="248"/>
      <x:c r="RHU5886" s="248"/>
      <x:c r="RHV5886" s="248"/>
      <x:c r="RHW5886" s="248"/>
      <x:c r="RHX5886" s="248"/>
      <x:c r="RHY5886" s="248"/>
      <x:c r="RHZ5886" s="248"/>
      <x:c r="RIA5886" s="248"/>
      <x:c r="RIB5886" s="248"/>
      <x:c r="RIC5886" s="248"/>
      <x:c r="RID5886" s="248"/>
      <x:c r="RIE5886" s="248"/>
      <x:c r="RIF5886" s="248"/>
      <x:c r="RIG5886" s="248"/>
      <x:c r="RIH5886" s="248"/>
      <x:c r="RII5886" s="248"/>
      <x:c r="RIJ5886" s="248"/>
      <x:c r="RIK5886" s="248"/>
      <x:c r="RIL5886" s="248"/>
      <x:c r="RIM5886" s="248"/>
      <x:c r="RIN5886" s="248"/>
      <x:c r="RIO5886" s="248"/>
      <x:c r="RIP5886" s="248"/>
      <x:c r="RIQ5886" s="248"/>
      <x:c r="RIR5886" s="248"/>
      <x:c r="RIS5886" s="248"/>
      <x:c r="RIT5886" s="248"/>
      <x:c r="RIU5886" s="248"/>
      <x:c r="RIV5886" s="248"/>
      <x:c r="RIW5886" s="248"/>
      <x:c r="RIX5886" s="248"/>
      <x:c r="RIY5886" s="248"/>
      <x:c r="RIZ5886" s="248"/>
      <x:c r="RJA5886" s="248"/>
      <x:c r="RJB5886" s="248"/>
      <x:c r="RJC5886" s="248"/>
      <x:c r="RJD5886" s="248"/>
      <x:c r="RJE5886" s="248"/>
      <x:c r="RJF5886" s="248"/>
      <x:c r="RJG5886" s="248"/>
      <x:c r="RJH5886" s="248"/>
      <x:c r="RJI5886" s="248"/>
      <x:c r="RJJ5886" s="248"/>
      <x:c r="RJK5886" s="248"/>
      <x:c r="RJL5886" s="248"/>
      <x:c r="RJM5886" s="248"/>
      <x:c r="RJN5886" s="248"/>
      <x:c r="RJO5886" s="248"/>
      <x:c r="RJP5886" s="248"/>
      <x:c r="RJQ5886" s="248"/>
      <x:c r="RJR5886" s="248"/>
      <x:c r="RJS5886" s="248"/>
      <x:c r="RJT5886" s="248"/>
      <x:c r="RJU5886" s="248"/>
      <x:c r="RJV5886" s="248"/>
      <x:c r="RJW5886" s="248"/>
      <x:c r="RJX5886" s="248"/>
      <x:c r="RJY5886" s="248"/>
      <x:c r="RJZ5886" s="248"/>
      <x:c r="RKA5886" s="248"/>
      <x:c r="RKB5886" s="248"/>
      <x:c r="RKC5886" s="248"/>
      <x:c r="RKD5886" s="248"/>
      <x:c r="RKE5886" s="248"/>
      <x:c r="RKF5886" s="248"/>
      <x:c r="RKG5886" s="248"/>
      <x:c r="RKH5886" s="248"/>
      <x:c r="RKI5886" s="248"/>
      <x:c r="RKJ5886" s="248"/>
      <x:c r="RKK5886" s="248"/>
      <x:c r="RKL5886" s="248"/>
      <x:c r="RKM5886" s="248"/>
      <x:c r="RKN5886" s="248"/>
      <x:c r="RKO5886" s="248"/>
      <x:c r="RKP5886" s="248"/>
      <x:c r="RKQ5886" s="248"/>
      <x:c r="RKR5886" s="248"/>
      <x:c r="RKS5886" s="248"/>
      <x:c r="RKT5886" s="248"/>
      <x:c r="RKU5886" s="248"/>
      <x:c r="RKV5886" s="248"/>
      <x:c r="RKW5886" s="248"/>
      <x:c r="RKX5886" s="248"/>
      <x:c r="RKY5886" s="248"/>
      <x:c r="RKZ5886" s="248"/>
      <x:c r="RLA5886" s="248"/>
      <x:c r="RLB5886" s="248"/>
      <x:c r="RLC5886" s="248"/>
      <x:c r="RLD5886" s="248"/>
      <x:c r="RLE5886" s="248"/>
      <x:c r="RLF5886" s="248"/>
      <x:c r="RLG5886" s="248"/>
      <x:c r="RLH5886" s="248"/>
      <x:c r="RLI5886" s="248"/>
      <x:c r="RLJ5886" s="248"/>
      <x:c r="RLK5886" s="248"/>
      <x:c r="RLL5886" s="248"/>
      <x:c r="RLM5886" s="248"/>
      <x:c r="RLN5886" s="248"/>
      <x:c r="RLO5886" s="248"/>
      <x:c r="RLP5886" s="248"/>
      <x:c r="RLQ5886" s="248"/>
      <x:c r="RLR5886" s="248"/>
      <x:c r="RLS5886" s="248"/>
      <x:c r="RLT5886" s="248"/>
      <x:c r="RLU5886" s="248"/>
      <x:c r="RLV5886" s="248"/>
      <x:c r="RLW5886" s="248"/>
      <x:c r="RLX5886" s="248"/>
      <x:c r="RLY5886" s="248"/>
      <x:c r="RLZ5886" s="248"/>
      <x:c r="RMA5886" s="248"/>
      <x:c r="RMB5886" s="248"/>
      <x:c r="RMC5886" s="248"/>
      <x:c r="RMD5886" s="248"/>
      <x:c r="RME5886" s="248"/>
      <x:c r="RMF5886" s="248"/>
      <x:c r="RMG5886" s="248"/>
      <x:c r="RMH5886" s="248"/>
      <x:c r="RMI5886" s="248"/>
      <x:c r="RMJ5886" s="248"/>
      <x:c r="RMK5886" s="248"/>
      <x:c r="RML5886" s="248"/>
      <x:c r="RMM5886" s="248"/>
      <x:c r="RMN5886" s="248"/>
      <x:c r="RMO5886" s="248"/>
      <x:c r="RMP5886" s="248"/>
      <x:c r="RMQ5886" s="248"/>
      <x:c r="RMR5886" s="248"/>
      <x:c r="RMS5886" s="248"/>
      <x:c r="RMT5886" s="248"/>
      <x:c r="RMU5886" s="248"/>
      <x:c r="RMV5886" s="248"/>
      <x:c r="RMW5886" s="248"/>
      <x:c r="RMX5886" s="248"/>
      <x:c r="RMY5886" s="248"/>
      <x:c r="RMZ5886" s="248"/>
      <x:c r="RNA5886" s="248"/>
      <x:c r="RNB5886" s="248"/>
      <x:c r="RNC5886" s="248"/>
      <x:c r="RND5886" s="248"/>
      <x:c r="RNE5886" s="248"/>
      <x:c r="RNF5886" s="248"/>
      <x:c r="RNG5886" s="248"/>
      <x:c r="RNH5886" s="248"/>
      <x:c r="RNI5886" s="248"/>
      <x:c r="RNJ5886" s="248"/>
      <x:c r="RNK5886" s="248"/>
      <x:c r="RNL5886" s="248"/>
      <x:c r="RNM5886" s="248"/>
      <x:c r="RNN5886" s="248"/>
      <x:c r="RNO5886" s="248"/>
      <x:c r="RNP5886" s="248"/>
      <x:c r="RNQ5886" s="248"/>
      <x:c r="RNR5886" s="248"/>
      <x:c r="RNS5886" s="248"/>
      <x:c r="RNT5886" s="248"/>
      <x:c r="RNU5886" s="248"/>
      <x:c r="RNV5886" s="248"/>
      <x:c r="RNW5886" s="248"/>
      <x:c r="RNX5886" s="248"/>
      <x:c r="RNY5886" s="248"/>
      <x:c r="RNZ5886" s="248"/>
      <x:c r="ROA5886" s="248"/>
      <x:c r="ROB5886" s="248"/>
      <x:c r="ROC5886" s="248"/>
      <x:c r="ROD5886" s="248"/>
      <x:c r="ROE5886" s="248"/>
      <x:c r="ROF5886" s="248"/>
      <x:c r="ROG5886" s="248"/>
      <x:c r="ROH5886" s="248"/>
      <x:c r="ROI5886" s="248"/>
      <x:c r="ROJ5886" s="248"/>
      <x:c r="ROK5886" s="248"/>
      <x:c r="ROL5886" s="248"/>
      <x:c r="ROM5886" s="248"/>
      <x:c r="RON5886" s="248"/>
      <x:c r="ROO5886" s="248"/>
      <x:c r="ROP5886" s="248"/>
      <x:c r="ROQ5886" s="248"/>
      <x:c r="ROR5886" s="248"/>
      <x:c r="ROS5886" s="248"/>
      <x:c r="ROT5886" s="248"/>
      <x:c r="ROU5886" s="248"/>
      <x:c r="ROV5886" s="248"/>
      <x:c r="ROW5886" s="248"/>
      <x:c r="ROX5886" s="248"/>
      <x:c r="ROY5886" s="248"/>
      <x:c r="ROZ5886" s="248"/>
      <x:c r="RPA5886" s="248"/>
      <x:c r="RPB5886" s="248"/>
      <x:c r="RPC5886" s="248"/>
      <x:c r="RPD5886" s="248"/>
      <x:c r="RPE5886" s="248"/>
      <x:c r="RPF5886" s="248"/>
      <x:c r="RPG5886" s="248"/>
      <x:c r="RPH5886" s="248"/>
      <x:c r="RPI5886" s="248"/>
      <x:c r="RPJ5886" s="248"/>
      <x:c r="RPK5886" s="248"/>
      <x:c r="RPL5886" s="248"/>
      <x:c r="RPM5886" s="248"/>
      <x:c r="RPN5886" s="248"/>
      <x:c r="RPO5886" s="248"/>
      <x:c r="RPP5886" s="248"/>
      <x:c r="RPQ5886" s="248"/>
      <x:c r="RPR5886" s="248"/>
      <x:c r="RPS5886" s="248"/>
      <x:c r="RPT5886" s="248"/>
      <x:c r="RPU5886" s="248"/>
      <x:c r="RPV5886" s="248"/>
      <x:c r="RPW5886" s="248"/>
      <x:c r="RPX5886" s="248"/>
      <x:c r="RPY5886" s="248"/>
      <x:c r="RPZ5886" s="248"/>
      <x:c r="RQA5886" s="248"/>
      <x:c r="RQB5886" s="248"/>
      <x:c r="RQC5886" s="248"/>
      <x:c r="RQD5886" s="248"/>
      <x:c r="RQE5886" s="248"/>
      <x:c r="RQF5886" s="248"/>
      <x:c r="RQG5886" s="248"/>
      <x:c r="RQH5886" s="248"/>
      <x:c r="RQI5886" s="248"/>
      <x:c r="RQJ5886" s="248"/>
      <x:c r="RQK5886" s="248"/>
      <x:c r="RQL5886" s="248"/>
      <x:c r="RQM5886" s="248"/>
      <x:c r="RQN5886" s="248"/>
      <x:c r="RQO5886" s="248"/>
      <x:c r="RQP5886" s="248"/>
      <x:c r="RQQ5886" s="248"/>
      <x:c r="RQR5886" s="248"/>
      <x:c r="RQS5886" s="248"/>
      <x:c r="RQT5886" s="248"/>
      <x:c r="RQU5886" s="248"/>
      <x:c r="RQV5886" s="248"/>
      <x:c r="RQW5886" s="248"/>
      <x:c r="RQX5886" s="248"/>
      <x:c r="RQY5886" s="248"/>
      <x:c r="RQZ5886" s="248"/>
      <x:c r="RRA5886" s="248"/>
      <x:c r="RRB5886" s="248"/>
      <x:c r="RRC5886" s="248"/>
      <x:c r="RRD5886" s="248"/>
      <x:c r="RRE5886" s="248"/>
      <x:c r="RRF5886" s="248"/>
      <x:c r="RRG5886" s="248"/>
      <x:c r="RRH5886" s="248"/>
      <x:c r="RRI5886" s="248"/>
      <x:c r="RRJ5886" s="248"/>
      <x:c r="RRK5886" s="248"/>
      <x:c r="RRL5886" s="248"/>
      <x:c r="RRM5886" s="248"/>
      <x:c r="RRN5886" s="248"/>
      <x:c r="RRO5886" s="248"/>
      <x:c r="RRP5886" s="248"/>
      <x:c r="RRQ5886" s="248"/>
      <x:c r="RRR5886" s="248"/>
      <x:c r="RRS5886" s="248"/>
      <x:c r="RRT5886" s="248"/>
      <x:c r="RRU5886" s="248"/>
      <x:c r="RRV5886" s="248"/>
      <x:c r="RRW5886" s="248"/>
      <x:c r="RRX5886" s="248"/>
      <x:c r="RRY5886" s="248"/>
      <x:c r="RRZ5886" s="248"/>
      <x:c r="RSA5886" s="248"/>
      <x:c r="RSB5886" s="248"/>
      <x:c r="RSC5886" s="248"/>
      <x:c r="RSD5886" s="248"/>
      <x:c r="RSE5886" s="248"/>
      <x:c r="RSF5886" s="248"/>
      <x:c r="RSG5886" s="248"/>
      <x:c r="RSH5886" s="248"/>
      <x:c r="RSI5886" s="248"/>
      <x:c r="RSJ5886" s="248"/>
      <x:c r="RSK5886" s="248"/>
      <x:c r="RSL5886" s="248"/>
      <x:c r="RSM5886" s="248"/>
      <x:c r="RSN5886" s="248"/>
      <x:c r="RSO5886" s="248"/>
      <x:c r="RSP5886" s="248"/>
      <x:c r="RSQ5886" s="248"/>
      <x:c r="RSR5886" s="248"/>
      <x:c r="RSS5886" s="248"/>
      <x:c r="RST5886" s="248"/>
      <x:c r="RSU5886" s="248"/>
      <x:c r="RSV5886" s="248"/>
      <x:c r="RSW5886" s="248"/>
      <x:c r="RSX5886" s="248"/>
      <x:c r="RSY5886" s="248"/>
      <x:c r="RSZ5886" s="248"/>
      <x:c r="RTA5886" s="248"/>
      <x:c r="RTB5886" s="248"/>
      <x:c r="RTC5886" s="248"/>
      <x:c r="RTD5886" s="248"/>
      <x:c r="RTE5886" s="248"/>
      <x:c r="RTF5886" s="248"/>
      <x:c r="RTG5886" s="248"/>
      <x:c r="RTH5886" s="248"/>
      <x:c r="RTI5886" s="248"/>
      <x:c r="RTJ5886" s="248"/>
      <x:c r="RTK5886" s="248"/>
      <x:c r="RTL5886" s="248"/>
      <x:c r="RTM5886" s="248"/>
      <x:c r="RTN5886" s="248"/>
      <x:c r="RTO5886" s="248"/>
      <x:c r="RTP5886" s="248"/>
      <x:c r="RTQ5886" s="248"/>
      <x:c r="RTR5886" s="248"/>
      <x:c r="RTS5886" s="248"/>
      <x:c r="RTT5886" s="248"/>
      <x:c r="RTU5886" s="248"/>
      <x:c r="RTV5886" s="248"/>
      <x:c r="RTW5886" s="248"/>
      <x:c r="RTX5886" s="248"/>
      <x:c r="RTY5886" s="248"/>
      <x:c r="RTZ5886" s="248"/>
      <x:c r="RUA5886" s="248"/>
      <x:c r="RUB5886" s="248"/>
      <x:c r="RUC5886" s="248"/>
      <x:c r="RUD5886" s="248"/>
      <x:c r="RUE5886" s="248"/>
      <x:c r="RUF5886" s="248"/>
      <x:c r="RUG5886" s="248"/>
      <x:c r="RUH5886" s="248"/>
      <x:c r="RUI5886" s="248"/>
      <x:c r="RUJ5886" s="248"/>
      <x:c r="RUK5886" s="248"/>
      <x:c r="RUL5886" s="248"/>
      <x:c r="RUM5886" s="248"/>
      <x:c r="RUN5886" s="248"/>
      <x:c r="RUO5886" s="248"/>
      <x:c r="RUP5886" s="248"/>
      <x:c r="RUQ5886" s="248"/>
      <x:c r="RUR5886" s="248"/>
      <x:c r="RUS5886" s="248"/>
      <x:c r="RUT5886" s="248"/>
      <x:c r="RUU5886" s="248"/>
      <x:c r="RUV5886" s="248"/>
      <x:c r="RUW5886" s="248"/>
      <x:c r="RUX5886" s="248"/>
      <x:c r="RUY5886" s="248"/>
      <x:c r="RUZ5886" s="248"/>
      <x:c r="RVA5886" s="248"/>
      <x:c r="RVB5886" s="248"/>
      <x:c r="RVC5886" s="248"/>
      <x:c r="RVD5886" s="248"/>
      <x:c r="RVE5886" s="248"/>
      <x:c r="RVF5886" s="248"/>
      <x:c r="RVG5886" s="248"/>
      <x:c r="RVH5886" s="248"/>
      <x:c r="RVI5886" s="248"/>
      <x:c r="RVJ5886" s="248"/>
      <x:c r="RVK5886" s="248"/>
      <x:c r="RVL5886" s="248"/>
      <x:c r="RVM5886" s="248"/>
      <x:c r="RVN5886" s="248"/>
      <x:c r="RVO5886" s="248"/>
      <x:c r="RVP5886" s="248"/>
      <x:c r="RVQ5886" s="248"/>
      <x:c r="RVR5886" s="248"/>
      <x:c r="RVS5886" s="248"/>
      <x:c r="RVT5886" s="248"/>
      <x:c r="RVU5886" s="248"/>
      <x:c r="RVV5886" s="248"/>
      <x:c r="RVW5886" s="248"/>
      <x:c r="RVX5886" s="248"/>
      <x:c r="RVY5886" s="248"/>
      <x:c r="RVZ5886" s="248"/>
      <x:c r="RWA5886" s="248"/>
      <x:c r="RWB5886" s="248"/>
      <x:c r="RWC5886" s="248"/>
      <x:c r="RWD5886" s="248"/>
      <x:c r="RWE5886" s="248"/>
      <x:c r="RWF5886" s="248"/>
      <x:c r="RWG5886" s="248"/>
      <x:c r="RWH5886" s="248"/>
      <x:c r="RWI5886" s="248"/>
      <x:c r="RWJ5886" s="248"/>
      <x:c r="RWK5886" s="248"/>
      <x:c r="RWL5886" s="248"/>
      <x:c r="RWM5886" s="248"/>
      <x:c r="RWN5886" s="248"/>
      <x:c r="RWO5886" s="248"/>
      <x:c r="RWP5886" s="248"/>
      <x:c r="RWQ5886" s="248"/>
      <x:c r="RWR5886" s="248"/>
      <x:c r="RWS5886" s="248"/>
      <x:c r="RWT5886" s="248"/>
      <x:c r="RWU5886" s="248"/>
      <x:c r="RWV5886" s="248"/>
      <x:c r="RWW5886" s="248"/>
      <x:c r="RWX5886" s="248"/>
      <x:c r="RWY5886" s="248"/>
      <x:c r="RWZ5886" s="248"/>
      <x:c r="RXA5886" s="248"/>
      <x:c r="RXB5886" s="248"/>
      <x:c r="RXC5886" s="248"/>
      <x:c r="RXD5886" s="248"/>
      <x:c r="RXE5886" s="248"/>
      <x:c r="RXF5886" s="248"/>
      <x:c r="RXG5886" s="248"/>
      <x:c r="RXH5886" s="248"/>
      <x:c r="RXI5886" s="248"/>
      <x:c r="RXJ5886" s="248"/>
      <x:c r="RXK5886" s="248"/>
      <x:c r="RXL5886" s="248"/>
      <x:c r="RXM5886" s="248"/>
      <x:c r="RXN5886" s="248"/>
      <x:c r="RXO5886" s="248"/>
      <x:c r="RXP5886" s="248"/>
      <x:c r="RXQ5886" s="248"/>
      <x:c r="RXR5886" s="248"/>
      <x:c r="RXS5886" s="248"/>
      <x:c r="RXT5886" s="248"/>
      <x:c r="RXU5886" s="248"/>
      <x:c r="RXV5886" s="248"/>
      <x:c r="RXW5886" s="248"/>
      <x:c r="RXX5886" s="248"/>
      <x:c r="RXY5886" s="248"/>
      <x:c r="RXZ5886" s="248"/>
      <x:c r="RYA5886" s="248"/>
      <x:c r="RYB5886" s="248"/>
      <x:c r="RYC5886" s="248"/>
      <x:c r="RYD5886" s="248"/>
      <x:c r="RYE5886" s="248"/>
      <x:c r="RYF5886" s="248"/>
      <x:c r="RYG5886" s="248"/>
      <x:c r="RYH5886" s="248"/>
      <x:c r="RYI5886" s="248"/>
      <x:c r="RYJ5886" s="248"/>
      <x:c r="RYK5886" s="248"/>
      <x:c r="RYL5886" s="248"/>
      <x:c r="RYM5886" s="248"/>
      <x:c r="RYN5886" s="248"/>
      <x:c r="RYO5886" s="248"/>
      <x:c r="RYP5886" s="248"/>
      <x:c r="RYQ5886" s="248"/>
      <x:c r="RYR5886" s="248"/>
      <x:c r="RYS5886" s="248"/>
      <x:c r="RYT5886" s="248"/>
      <x:c r="RYU5886" s="248"/>
      <x:c r="RYV5886" s="248"/>
      <x:c r="RYW5886" s="248"/>
      <x:c r="RYX5886" s="248"/>
      <x:c r="RYY5886" s="248"/>
      <x:c r="RYZ5886" s="248"/>
      <x:c r="RZA5886" s="248"/>
      <x:c r="RZB5886" s="248"/>
      <x:c r="RZC5886" s="248"/>
      <x:c r="RZD5886" s="248"/>
      <x:c r="RZE5886" s="248"/>
      <x:c r="RZF5886" s="248"/>
      <x:c r="RZG5886" s="248"/>
      <x:c r="RZH5886" s="248"/>
      <x:c r="RZI5886" s="248"/>
      <x:c r="RZJ5886" s="248"/>
      <x:c r="RZK5886" s="248"/>
      <x:c r="RZL5886" s="248"/>
      <x:c r="RZM5886" s="248"/>
      <x:c r="RZN5886" s="248"/>
      <x:c r="RZO5886" s="248"/>
      <x:c r="RZP5886" s="248"/>
      <x:c r="RZQ5886" s="248"/>
      <x:c r="RZR5886" s="248"/>
      <x:c r="RZS5886" s="248"/>
      <x:c r="RZT5886" s="248"/>
      <x:c r="RZU5886" s="248"/>
      <x:c r="RZV5886" s="248"/>
      <x:c r="RZW5886" s="248"/>
      <x:c r="RZX5886" s="248"/>
      <x:c r="RZY5886" s="248"/>
      <x:c r="RZZ5886" s="248"/>
      <x:c r="SAA5886" s="248"/>
      <x:c r="SAB5886" s="248"/>
      <x:c r="SAC5886" s="248"/>
      <x:c r="SAD5886" s="248"/>
      <x:c r="SAE5886" s="248"/>
      <x:c r="SAF5886" s="248"/>
      <x:c r="SAG5886" s="248"/>
      <x:c r="SAH5886" s="248"/>
      <x:c r="SAI5886" s="248"/>
      <x:c r="SAJ5886" s="248"/>
      <x:c r="SAK5886" s="248"/>
      <x:c r="SAL5886" s="248"/>
      <x:c r="SAM5886" s="248"/>
      <x:c r="SAN5886" s="248"/>
      <x:c r="SAO5886" s="248"/>
      <x:c r="SAP5886" s="248"/>
      <x:c r="SAQ5886" s="248"/>
      <x:c r="SAR5886" s="248"/>
      <x:c r="SAS5886" s="248"/>
      <x:c r="SAT5886" s="248"/>
      <x:c r="SAU5886" s="248"/>
      <x:c r="SAV5886" s="248"/>
      <x:c r="SAW5886" s="248"/>
      <x:c r="SAX5886" s="248"/>
      <x:c r="SAY5886" s="248"/>
      <x:c r="SAZ5886" s="248"/>
      <x:c r="SBA5886" s="248"/>
      <x:c r="SBB5886" s="248"/>
      <x:c r="SBC5886" s="248"/>
      <x:c r="SBD5886" s="248"/>
      <x:c r="SBE5886" s="248"/>
      <x:c r="SBF5886" s="248"/>
      <x:c r="SBG5886" s="248"/>
      <x:c r="SBH5886" s="248"/>
      <x:c r="SBI5886" s="248"/>
      <x:c r="SBJ5886" s="248"/>
      <x:c r="SBK5886" s="248"/>
      <x:c r="SBL5886" s="248"/>
      <x:c r="SBM5886" s="248"/>
      <x:c r="SBN5886" s="248"/>
      <x:c r="SBO5886" s="248"/>
      <x:c r="SBP5886" s="248"/>
      <x:c r="SBQ5886" s="248"/>
      <x:c r="SBR5886" s="248"/>
      <x:c r="SBS5886" s="248"/>
      <x:c r="SBT5886" s="248"/>
      <x:c r="SBU5886" s="248"/>
      <x:c r="SBV5886" s="248"/>
      <x:c r="SBW5886" s="248"/>
      <x:c r="SBX5886" s="248"/>
      <x:c r="SBY5886" s="248"/>
      <x:c r="SBZ5886" s="248"/>
      <x:c r="SCA5886" s="248"/>
      <x:c r="SCB5886" s="248"/>
      <x:c r="SCC5886" s="248"/>
      <x:c r="SCD5886" s="248"/>
      <x:c r="SCE5886" s="248"/>
      <x:c r="SCF5886" s="248"/>
      <x:c r="SCG5886" s="248"/>
      <x:c r="SCH5886" s="248"/>
      <x:c r="SCI5886" s="248"/>
      <x:c r="SCJ5886" s="248"/>
      <x:c r="SCK5886" s="248"/>
      <x:c r="SCL5886" s="248"/>
      <x:c r="SCM5886" s="248"/>
      <x:c r="SCN5886" s="248"/>
      <x:c r="SCO5886" s="248"/>
      <x:c r="SCP5886" s="248"/>
      <x:c r="SCQ5886" s="248"/>
      <x:c r="SCR5886" s="248"/>
      <x:c r="SCS5886" s="248"/>
      <x:c r="SCT5886" s="248"/>
      <x:c r="SCU5886" s="248"/>
      <x:c r="SCV5886" s="248"/>
      <x:c r="SCW5886" s="248"/>
      <x:c r="SCX5886" s="248"/>
      <x:c r="SCY5886" s="248"/>
      <x:c r="SCZ5886" s="248"/>
      <x:c r="SDA5886" s="248"/>
      <x:c r="SDB5886" s="248"/>
      <x:c r="SDC5886" s="248"/>
      <x:c r="SDD5886" s="248"/>
      <x:c r="SDE5886" s="248"/>
      <x:c r="SDF5886" s="248"/>
      <x:c r="SDG5886" s="248"/>
      <x:c r="SDH5886" s="248"/>
      <x:c r="SDI5886" s="248"/>
      <x:c r="SDJ5886" s="248"/>
      <x:c r="SDK5886" s="248"/>
      <x:c r="SDL5886" s="248"/>
      <x:c r="SDM5886" s="248"/>
      <x:c r="SDN5886" s="248"/>
      <x:c r="SDO5886" s="248"/>
      <x:c r="SDP5886" s="248"/>
      <x:c r="SDQ5886" s="248"/>
      <x:c r="SDR5886" s="248"/>
      <x:c r="SDS5886" s="248"/>
      <x:c r="SDT5886" s="248"/>
      <x:c r="SDU5886" s="248"/>
      <x:c r="SDV5886" s="248"/>
      <x:c r="SDW5886" s="248"/>
      <x:c r="SDX5886" s="248"/>
      <x:c r="SDY5886" s="248"/>
      <x:c r="SDZ5886" s="248"/>
      <x:c r="SEA5886" s="248"/>
      <x:c r="SEB5886" s="248"/>
      <x:c r="SEC5886" s="248"/>
      <x:c r="SED5886" s="248"/>
      <x:c r="SEE5886" s="248"/>
      <x:c r="SEF5886" s="248"/>
      <x:c r="SEG5886" s="248"/>
      <x:c r="SEH5886" s="248"/>
      <x:c r="SEI5886" s="248"/>
      <x:c r="SEJ5886" s="248"/>
      <x:c r="SEK5886" s="248"/>
      <x:c r="SEL5886" s="248"/>
      <x:c r="SEM5886" s="248"/>
      <x:c r="SEN5886" s="248"/>
      <x:c r="SEO5886" s="248"/>
      <x:c r="SEP5886" s="248"/>
      <x:c r="SEQ5886" s="248"/>
      <x:c r="SER5886" s="248"/>
      <x:c r="SES5886" s="248"/>
      <x:c r="SET5886" s="248"/>
      <x:c r="SEU5886" s="248"/>
      <x:c r="SEV5886" s="248"/>
      <x:c r="SEW5886" s="248"/>
      <x:c r="SEX5886" s="248"/>
      <x:c r="SEY5886" s="248"/>
      <x:c r="SEZ5886" s="248"/>
      <x:c r="SFA5886" s="248"/>
      <x:c r="SFB5886" s="248"/>
      <x:c r="SFC5886" s="248"/>
      <x:c r="SFD5886" s="248"/>
      <x:c r="SFE5886" s="248"/>
      <x:c r="SFF5886" s="248"/>
      <x:c r="SFG5886" s="248"/>
      <x:c r="SFH5886" s="248"/>
      <x:c r="SFI5886" s="248"/>
      <x:c r="SFJ5886" s="248"/>
      <x:c r="SFK5886" s="248"/>
      <x:c r="SFL5886" s="248"/>
      <x:c r="SFM5886" s="248"/>
      <x:c r="SFN5886" s="248"/>
      <x:c r="SFO5886" s="248"/>
      <x:c r="SFP5886" s="248"/>
      <x:c r="SFQ5886" s="248"/>
      <x:c r="SFR5886" s="248"/>
      <x:c r="SFS5886" s="248"/>
      <x:c r="SFT5886" s="248"/>
      <x:c r="SFU5886" s="248"/>
      <x:c r="SFV5886" s="248"/>
      <x:c r="SFW5886" s="248"/>
      <x:c r="SFX5886" s="248"/>
      <x:c r="SFY5886" s="248"/>
      <x:c r="SFZ5886" s="248"/>
      <x:c r="SGA5886" s="248"/>
      <x:c r="SGB5886" s="248"/>
      <x:c r="SGC5886" s="248"/>
      <x:c r="SGD5886" s="248"/>
      <x:c r="SGE5886" s="248"/>
      <x:c r="SGF5886" s="248"/>
      <x:c r="SGG5886" s="248"/>
      <x:c r="SGH5886" s="248"/>
      <x:c r="SGI5886" s="248"/>
      <x:c r="SGJ5886" s="248"/>
      <x:c r="SGK5886" s="248"/>
      <x:c r="SGL5886" s="248"/>
      <x:c r="SGM5886" s="248"/>
      <x:c r="SGN5886" s="248"/>
      <x:c r="SGO5886" s="248"/>
      <x:c r="SGP5886" s="248"/>
      <x:c r="SGQ5886" s="248"/>
      <x:c r="SGR5886" s="248"/>
      <x:c r="SGS5886" s="248"/>
      <x:c r="SGT5886" s="248"/>
      <x:c r="SGU5886" s="248"/>
      <x:c r="SGV5886" s="248"/>
      <x:c r="SGW5886" s="248"/>
      <x:c r="SGX5886" s="248"/>
      <x:c r="SGY5886" s="248"/>
      <x:c r="SGZ5886" s="248"/>
      <x:c r="SHA5886" s="248"/>
      <x:c r="SHB5886" s="248"/>
      <x:c r="SHC5886" s="248"/>
      <x:c r="SHD5886" s="248"/>
      <x:c r="SHE5886" s="248"/>
      <x:c r="SHF5886" s="248"/>
      <x:c r="SHG5886" s="248"/>
      <x:c r="SHH5886" s="248"/>
      <x:c r="SHI5886" s="248"/>
      <x:c r="SHJ5886" s="248"/>
      <x:c r="SHK5886" s="248"/>
      <x:c r="SHL5886" s="248"/>
      <x:c r="SHM5886" s="248"/>
      <x:c r="SHN5886" s="248"/>
      <x:c r="SHO5886" s="248"/>
      <x:c r="SHP5886" s="248"/>
      <x:c r="SHQ5886" s="248"/>
      <x:c r="SHR5886" s="248"/>
      <x:c r="SHS5886" s="248"/>
      <x:c r="SHT5886" s="248"/>
      <x:c r="SHU5886" s="248"/>
      <x:c r="SHV5886" s="248"/>
      <x:c r="SHW5886" s="248"/>
      <x:c r="SHX5886" s="248"/>
      <x:c r="SHY5886" s="248"/>
      <x:c r="SHZ5886" s="248"/>
      <x:c r="SIA5886" s="248"/>
      <x:c r="SIB5886" s="248"/>
      <x:c r="SIC5886" s="248"/>
      <x:c r="SID5886" s="248"/>
      <x:c r="SIE5886" s="248"/>
      <x:c r="SIF5886" s="248"/>
      <x:c r="SIG5886" s="248"/>
      <x:c r="SIH5886" s="248"/>
      <x:c r="SII5886" s="248"/>
      <x:c r="SIJ5886" s="248"/>
      <x:c r="SIK5886" s="248"/>
      <x:c r="SIL5886" s="248"/>
      <x:c r="SIM5886" s="248"/>
      <x:c r="SIN5886" s="248"/>
      <x:c r="SIO5886" s="248"/>
      <x:c r="SIP5886" s="248"/>
      <x:c r="SIQ5886" s="248"/>
      <x:c r="SIR5886" s="248"/>
      <x:c r="SIS5886" s="248"/>
      <x:c r="SIT5886" s="248"/>
      <x:c r="SIU5886" s="248"/>
      <x:c r="SIV5886" s="248"/>
      <x:c r="SIW5886" s="248"/>
      <x:c r="SIX5886" s="248"/>
      <x:c r="SIY5886" s="248"/>
      <x:c r="SIZ5886" s="248"/>
      <x:c r="SJA5886" s="248"/>
      <x:c r="SJB5886" s="248"/>
      <x:c r="SJC5886" s="248"/>
      <x:c r="SJD5886" s="248"/>
      <x:c r="SJE5886" s="248"/>
      <x:c r="SJF5886" s="248"/>
      <x:c r="SJG5886" s="248"/>
      <x:c r="SJH5886" s="248"/>
      <x:c r="SJI5886" s="248"/>
      <x:c r="SJJ5886" s="248"/>
      <x:c r="SJK5886" s="248"/>
      <x:c r="SJL5886" s="248"/>
      <x:c r="SJM5886" s="248"/>
      <x:c r="SJN5886" s="248"/>
      <x:c r="SJO5886" s="248"/>
      <x:c r="SJP5886" s="248"/>
      <x:c r="SJQ5886" s="248"/>
      <x:c r="SJR5886" s="248"/>
      <x:c r="SJS5886" s="248"/>
      <x:c r="SJT5886" s="248"/>
      <x:c r="SJU5886" s="248"/>
      <x:c r="SJV5886" s="248"/>
      <x:c r="SJW5886" s="248"/>
      <x:c r="SJX5886" s="248"/>
      <x:c r="SJY5886" s="248"/>
      <x:c r="SJZ5886" s="248"/>
      <x:c r="SKA5886" s="248"/>
      <x:c r="SKB5886" s="248"/>
      <x:c r="SKC5886" s="248"/>
      <x:c r="SKD5886" s="248"/>
      <x:c r="SKE5886" s="248"/>
      <x:c r="SKF5886" s="248"/>
      <x:c r="SKG5886" s="248"/>
      <x:c r="SKH5886" s="248"/>
      <x:c r="SKI5886" s="248"/>
      <x:c r="SKJ5886" s="248"/>
      <x:c r="SKK5886" s="248"/>
      <x:c r="SKL5886" s="248"/>
      <x:c r="SKM5886" s="248"/>
      <x:c r="SKN5886" s="248"/>
      <x:c r="SKO5886" s="248"/>
      <x:c r="SKP5886" s="248"/>
      <x:c r="SKQ5886" s="248"/>
      <x:c r="SKR5886" s="248"/>
      <x:c r="SKS5886" s="248"/>
      <x:c r="SKT5886" s="248"/>
      <x:c r="SKU5886" s="248"/>
      <x:c r="SKV5886" s="248"/>
      <x:c r="SKW5886" s="248"/>
      <x:c r="SKX5886" s="248"/>
      <x:c r="SKY5886" s="248"/>
      <x:c r="SKZ5886" s="248"/>
      <x:c r="SLA5886" s="248"/>
      <x:c r="SLB5886" s="248"/>
      <x:c r="SLC5886" s="248"/>
      <x:c r="SLD5886" s="248"/>
      <x:c r="SLE5886" s="248"/>
      <x:c r="SLF5886" s="248"/>
      <x:c r="SLG5886" s="248"/>
      <x:c r="SLH5886" s="248"/>
      <x:c r="SLI5886" s="248"/>
      <x:c r="SLJ5886" s="248"/>
      <x:c r="SLK5886" s="248"/>
      <x:c r="SLL5886" s="248"/>
      <x:c r="SLM5886" s="248"/>
      <x:c r="SLN5886" s="248"/>
      <x:c r="SLO5886" s="248"/>
      <x:c r="SLP5886" s="248"/>
      <x:c r="SLQ5886" s="248"/>
      <x:c r="SLR5886" s="248"/>
      <x:c r="SLS5886" s="248"/>
      <x:c r="SLT5886" s="248"/>
      <x:c r="SLU5886" s="248"/>
      <x:c r="SLV5886" s="248"/>
      <x:c r="SLW5886" s="248"/>
      <x:c r="SLX5886" s="248"/>
      <x:c r="SLY5886" s="248"/>
      <x:c r="SLZ5886" s="248"/>
      <x:c r="SMA5886" s="248"/>
      <x:c r="SMB5886" s="248"/>
      <x:c r="SMC5886" s="248"/>
      <x:c r="SMD5886" s="248"/>
      <x:c r="SME5886" s="248"/>
      <x:c r="SMF5886" s="248"/>
      <x:c r="SMG5886" s="248"/>
      <x:c r="SMH5886" s="248"/>
      <x:c r="SMI5886" s="248"/>
      <x:c r="SMJ5886" s="248"/>
      <x:c r="SMK5886" s="248"/>
      <x:c r="SML5886" s="248"/>
      <x:c r="SMM5886" s="248"/>
      <x:c r="SMN5886" s="248"/>
      <x:c r="SMO5886" s="248"/>
      <x:c r="SMP5886" s="248"/>
      <x:c r="SMQ5886" s="248"/>
      <x:c r="SMR5886" s="248"/>
      <x:c r="SMS5886" s="248"/>
      <x:c r="SMT5886" s="248"/>
      <x:c r="SMU5886" s="248"/>
      <x:c r="SMV5886" s="248"/>
      <x:c r="SMW5886" s="248"/>
      <x:c r="SMX5886" s="248"/>
      <x:c r="SMY5886" s="248"/>
      <x:c r="SMZ5886" s="248"/>
      <x:c r="SNA5886" s="248"/>
      <x:c r="SNB5886" s="248"/>
      <x:c r="SNC5886" s="248"/>
      <x:c r="SND5886" s="248"/>
      <x:c r="SNE5886" s="248"/>
      <x:c r="SNF5886" s="248"/>
      <x:c r="SNG5886" s="248"/>
      <x:c r="SNH5886" s="248"/>
      <x:c r="SNI5886" s="248"/>
      <x:c r="SNJ5886" s="248"/>
      <x:c r="SNK5886" s="248"/>
      <x:c r="SNL5886" s="248"/>
      <x:c r="SNM5886" s="248"/>
      <x:c r="SNN5886" s="248"/>
      <x:c r="SNO5886" s="248"/>
      <x:c r="SNP5886" s="248"/>
      <x:c r="SNQ5886" s="248"/>
      <x:c r="SNR5886" s="248"/>
      <x:c r="SNS5886" s="248"/>
      <x:c r="SNT5886" s="248"/>
      <x:c r="SNU5886" s="248"/>
      <x:c r="SNV5886" s="248"/>
      <x:c r="SNW5886" s="248"/>
      <x:c r="SNX5886" s="248"/>
      <x:c r="SNY5886" s="248"/>
      <x:c r="SNZ5886" s="248"/>
      <x:c r="SOA5886" s="248"/>
      <x:c r="SOB5886" s="248"/>
      <x:c r="SOC5886" s="248"/>
      <x:c r="SOD5886" s="248"/>
      <x:c r="SOE5886" s="248"/>
      <x:c r="SOF5886" s="248"/>
      <x:c r="SOG5886" s="248"/>
      <x:c r="SOH5886" s="248"/>
      <x:c r="SOI5886" s="248"/>
      <x:c r="SOJ5886" s="248"/>
      <x:c r="SOK5886" s="248"/>
      <x:c r="SOL5886" s="248"/>
      <x:c r="SOM5886" s="248"/>
      <x:c r="SON5886" s="248"/>
      <x:c r="SOO5886" s="248"/>
      <x:c r="SOP5886" s="248"/>
      <x:c r="SOQ5886" s="248"/>
      <x:c r="SOR5886" s="248"/>
      <x:c r="SOS5886" s="248"/>
      <x:c r="SOT5886" s="248"/>
      <x:c r="SOU5886" s="248"/>
      <x:c r="SOV5886" s="248"/>
      <x:c r="SOW5886" s="248"/>
      <x:c r="SOX5886" s="248"/>
      <x:c r="SOY5886" s="248"/>
      <x:c r="SOZ5886" s="248"/>
      <x:c r="SPA5886" s="248"/>
      <x:c r="SPB5886" s="248"/>
      <x:c r="SPC5886" s="248"/>
      <x:c r="SPD5886" s="248"/>
      <x:c r="SPE5886" s="248"/>
      <x:c r="SPF5886" s="248"/>
      <x:c r="SPG5886" s="248"/>
      <x:c r="SPH5886" s="248"/>
      <x:c r="SPI5886" s="248"/>
      <x:c r="SPJ5886" s="248"/>
      <x:c r="SPK5886" s="248"/>
      <x:c r="SPL5886" s="248"/>
      <x:c r="SPM5886" s="248"/>
      <x:c r="SPN5886" s="248"/>
      <x:c r="SPO5886" s="248"/>
      <x:c r="SPP5886" s="248"/>
      <x:c r="SPQ5886" s="248"/>
      <x:c r="SPR5886" s="248"/>
      <x:c r="SPS5886" s="248"/>
      <x:c r="SPT5886" s="248"/>
      <x:c r="SPU5886" s="248"/>
      <x:c r="SPV5886" s="248"/>
      <x:c r="SPW5886" s="248"/>
      <x:c r="SPX5886" s="248"/>
      <x:c r="SPY5886" s="248"/>
      <x:c r="SPZ5886" s="248"/>
      <x:c r="SQA5886" s="248"/>
      <x:c r="SQB5886" s="248"/>
      <x:c r="SQC5886" s="248"/>
      <x:c r="SQD5886" s="248"/>
      <x:c r="SQE5886" s="248"/>
      <x:c r="SQF5886" s="248"/>
      <x:c r="SQG5886" s="248"/>
      <x:c r="SQH5886" s="248"/>
      <x:c r="SQI5886" s="248"/>
      <x:c r="SQJ5886" s="248"/>
      <x:c r="SQK5886" s="248"/>
      <x:c r="SQL5886" s="248"/>
      <x:c r="SQM5886" s="248"/>
      <x:c r="SQN5886" s="248"/>
      <x:c r="SQO5886" s="248"/>
      <x:c r="SQP5886" s="248"/>
      <x:c r="SQQ5886" s="248"/>
      <x:c r="SQR5886" s="248"/>
      <x:c r="SQS5886" s="248"/>
      <x:c r="SQT5886" s="248"/>
      <x:c r="SQU5886" s="248"/>
      <x:c r="SQV5886" s="248"/>
      <x:c r="SQW5886" s="248"/>
      <x:c r="SQX5886" s="248"/>
      <x:c r="SQY5886" s="248"/>
      <x:c r="SQZ5886" s="248"/>
      <x:c r="SRA5886" s="248"/>
      <x:c r="SRB5886" s="248"/>
      <x:c r="SRC5886" s="248"/>
      <x:c r="SRD5886" s="248"/>
      <x:c r="SRE5886" s="248"/>
      <x:c r="SRF5886" s="248"/>
      <x:c r="SRG5886" s="248"/>
      <x:c r="SRH5886" s="248"/>
      <x:c r="SRI5886" s="248"/>
      <x:c r="SRJ5886" s="248"/>
      <x:c r="SRK5886" s="248"/>
      <x:c r="SRL5886" s="248"/>
      <x:c r="SRM5886" s="248"/>
      <x:c r="SRN5886" s="248"/>
      <x:c r="SRO5886" s="248"/>
      <x:c r="SRP5886" s="248"/>
      <x:c r="SRQ5886" s="248"/>
      <x:c r="SRR5886" s="248"/>
      <x:c r="SRS5886" s="248"/>
      <x:c r="SRT5886" s="248"/>
      <x:c r="SRU5886" s="248"/>
      <x:c r="SRV5886" s="248"/>
      <x:c r="SRW5886" s="248"/>
      <x:c r="SRX5886" s="248"/>
      <x:c r="SRY5886" s="248"/>
      <x:c r="SRZ5886" s="248"/>
      <x:c r="SSA5886" s="248"/>
      <x:c r="SSB5886" s="248"/>
      <x:c r="SSC5886" s="248"/>
      <x:c r="SSD5886" s="248"/>
      <x:c r="SSE5886" s="248"/>
      <x:c r="SSF5886" s="248"/>
      <x:c r="SSG5886" s="248"/>
      <x:c r="SSH5886" s="248"/>
      <x:c r="SSI5886" s="248"/>
      <x:c r="SSJ5886" s="248"/>
      <x:c r="SSK5886" s="248"/>
      <x:c r="SSL5886" s="248"/>
      <x:c r="SSM5886" s="248"/>
      <x:c r="SSN5886" s="248"/>
      <x:c r="SSO5886" s="248"/>
      <x:c r="SSP5886" s="248"/>
      <x:c r="SSQ5886" s="248"/>
      <x:c r="SSR5886" s="248"/>
      <x:c r="SSS5886" s="248"/>
      <x:c r="SST5886" s="248"/>
      <x:c r="SSU5886" s="248"/>
      <x:c r="SSV5886" s="248"/>
      <x:c r="SSW5886" s="248"/>
      <x:c r="SSX5886" s="248"/>
      <x:c r="SSY5886" s="248"/>
      <x:c r="SSZ5886" s="248"/>
      <x:c r="STA5886" s="248"/>
      <x:c r="STB5886" s="248"/>
      <x:c r="STC5886" s="248"/>
      <x:c r="STD5886" s="248"/>
      <x:c r="STE5886" s="248"/>
      <x:c r="STF5886" s="248"/>
      <x:c r="STG5886" s="248"/>
      <x:c r="STH5886" s="248"/>
      <x:c r="STI5886" s="248"/>
      <x:c r="STJ5886" s="248"/>
      <x:c r="STK5886" s="248"/>
      <x:c r="STL5886" s="248"/>
      <x:c r="STM5886" s="248"/>
      <x:c r="STN5886" s="248"/>
      <x:c r="STO5886" s="248"/>
      <x:c r="STP5886" s="248"/>
      <x:c r="STQ5886" s="248"/>
      <x:c r="STR5886" s="248"/>
      <x:c r="STS5886" s="248"/>
      <x:c r="STT5886" s="248"/>
      <x:c r="STU5886" s="248"/>
      <x:c r="STV5886" s="248"/>
      <x:c r="STW5886" s="248"/>
      <x:c r="STX5886" s="248"/>
      <x:c r="STY5886" s="248"/>
      <x:c r="STZ5886" s="248"/>
      <x:c r="SUA5886" s="248"/>
      <x:c r="SUB5886" s="248"/>
      <x:c r="SUC5886" s="248"/>
      <x:c r="SUD5886" s="248"/>
      <x:c r="SUE5886" s="248"/>
      <x:c r="SUF5886" s="248"/>
      <x:c r="SUG5886" s="248"/>
      <x:c r="SUH5886" s="248"/>
      <x:c r="SUI5886" s="248"/>
      <x:c r="SUJ5886" s="248"/>
      <x:c r="SUK5886" s="248"/>
      <x:c r="SUL5886" s="248"/>
      <x:c r="SUM5886" s="248"/>
      <x:c r="SUN5886" s="248"/>
      <x:c r="SUO5886" s="248"/>
      <x:c r="SUP5886" s="248"/>
      <x:c r="SUQ5886" s="248"/>
      <x:c r="SUR5886" s="248"/>
      <x:c r="SUS5886" s="248"/>
      <x:c r="SUT5886" s="248"/>
      <x:c r="SUU5886" s="248"/>
      <x:c r="SUV5886" s="248"/>
      <x:c r="SUW5886" s="248"/>
      <x:c r="SUX5886" s="248"/>
      <x:c r="SUY5886" s="248"/>
      <x:c r="SUZ5886" s="248"/>
      <x:c r="SVA5886" s="248"/>
      <x:c r="SVB5886" s="248"/>
      <x:c r="SVC5886" s="248"/>
      <x:c r="SVD5886" s="248"/>
      <x:c r="SVE5886" s="248"/>
      <x:c r="SVF5886" s="248"/>
      <x:c r="SVG5886" s="248"/>
      <x:c r="SVH5886" s="248"/>
      <x:c r="SVI5886" s="248"/>
      <x:c r="SVJ5886" s="248"/>
      <x:c r="SVK5886" s="248"/>
      <x:c r="SVL5886" s="248"/>
      <x:c r="SVM5886" s="248"/>
      <x:c r="SVN5886" s="248"/>
      <x:c r="SVO5886" s="248"/>
      <x:c r="SVP5886" s="248"/>
      <x:c r="SVQ5886" s="248"/>
      <x:c r="SVR5886" s="248"/>
      <x:c r="SVS5886" s="248"/>
      <x:c r="SVT5886" s="248"/>
      <x:c r="SVU5886" s="248"/>
      <x:c r="SVV5886" s="248"/>
      <x:c r="SVW5886" s="248"/>
      <x:c r="SVX5886" s="248"/>
      <x:c r="SVY5886" s="248"/>
      <x:c r="SVZ5886" s="248"/>
      <x:c r="SWA5886" s="248"/>
      <x:c r="SWB5886" s="248"/>
      <x:c r="SWC5886" s="248"/>
      <x:c r="SWD5886" s="248"/>
      <x:c r="SWE5886" s="248"/>
      <x:c r="SWF5886" s="248"/>
      <x:c r="SWG5886" s="248"/>
      <x:c r="SWH5886" s="248"/>
      <x:c r="SWI5886" s="248"/>
      <x:c r="SWJ5886" s="248"/>
      <x:c r="SWK5886" s="248"/>
      <x:c r="SWL5886" s="248"/>
      <x:c r="SWM5886" s="248"/>
      <x:c r="SWN5886" s="248"/>
      <x:c r="SWO5886" s="248"/>
      <x:c r="SWP5886" s="248"/>
      <x:c r="SWQ5886" s="248"/>
      <x:c r="SWR5886" s="248"/>
      <x:c r="SWS5886" s="248"/>
      <x:c r="SWT5886" s="248"/>
      <x:c r="SWU5886" s="248"/>
      <x:c r="SWV5886" s="248"/>
      <x:c r="SWW5886" s="248"/>
      <x:c r="SWX5886" s="248"/>
      <x:c r="SWY5886" s="248"/>
      <x:c r="SWZ5886" s="248"/>
      <x:c r="SXA5886" s="248"/>
      <x:c r="SXB5886" s="248"/>
      <x:c r="SXC5886" s="248"/>
      <x:c r="SXD5886" s="248"/>
      <x:c r="SXE5886" s="248"/>
      <x:c r="SXF5886" s="248"/>
      <x:c r="SXG5886" s="248"/>
      <x:c r="SXH5886" s="248"/>
      <x:c r="SXI5886" s="248"/>
      <x:c r="SXJ5886" s="248"/>
      <x:c r="SXK5886" s="248"/>
      <x:c r="SXL5886" s="248"/>
      <x:c r="SXM5886" s="248"/>
      <x:c r="SXN5886" s="248"/>
      <x:c r="SXO5886" s="248"/>
      <x:c r="SXP5886" s="248"/>
      <x:c r="SXQ5886" s="248"/>
      <x:c r="SXR5886" s="248"/>
      <x:c r="SXS5886" s="248"/>
      <x:c r="SXT5886" s="248"/>
      <x:c r="SXU5886" s="248"/>
      <x:c r="SXV5886" s="248"/>
      <x:c r="SXW5886" s="248"/>
      <x:c r="SXX5886" s="248"/>
      <x:c r="SXY5886" s="248"/>
      <x:c r="SXZ5886" s="248"/>
      <x:c r="SYA5886" s="248"/>
      <x:c r="SYB5886" s="248"/>
      <x:c r="SYC5886" s="248"/>
      <x:c r="SYD5886" s="248"/>
      <x:c r="SYE5886" s="248"/>
      <x:c r="SYF5886" s="248"/>
      <x:c r="SYG5886" s="248"/>
      <x:c r="SYH5886" s="248"/>
      <x:c r="SYI5886" s="248"/>
      <x:c r="SYJ5886" s="248"/>
      <x:c r="SYK5886" s="248"/>
      <x:c r="SYL5886" s="248"/>
      <x:c r="SYM5886" s="248"/>
      <x:c r="SYN5886" s="248"/>
      <x:c r="SYO5886" s="248"/>
      <x:c r="SYP5886" s="248"/>
      <x:c r="SYQ5886" s="248"/>
      <x:c r="SYR5886" s="248"/>
      <x:c r="SYS5886" s="248"/>
      <x:c r="SYT5886" s="248"/>
      <x:c r="SYU5886" s="248"/>
      <x:c r="SYV5886" s="248"/>
      <x:c r="SYW5886" s="248"/>
      <x:c r="SYX5886" s="248"/>
      <x:c r="SYY5886" s="248"/>
      <x:c r="SYZ5886" s="248"/>
      <x:c r="SZA5886" s="248"/>
      <x:c r="SZB5886" s="248"/>
      <x:c r="SZC5886" s="248"/>
      <x:c r="SZD5886" s="248"/>
      <x:c r="SZE5886" s="248"/>
      <x:c r="SZF5886" s="248"/>
      <x:c r="SZG5886" s="248"/>
      <x:c r="SZH5886" s="248"/>
      <x:c r="SZI5886" s="248"/>
      <x:c r="SZJ5886" s="248"/>
      <x:c r="SZK5886" s="248"/>
      <x:c r="SZL5886" s="248"/>
      <x:c r="SZM5886" s="248"/>
      <x:c r="SZN5886" s="248"/>
      <x:c r="SZO5886" s="248"/>
      <x:c r="SZP5886" s="248"/>
      <x:c r="SZQ5886" s="248"/>
      <x:c r="SZR5886" s="248"/>
      <x:c r="SZS5886" s="248"/>
      <x:c r="SZT5886" s="248"/>
      <x:c r="SZU5886" s="248"/>
      <x:c r="SZV5886" s="248"/>
      <x:c r="SZW5886" s="248"/>
      <x:c r="SZX5886" s="248"/>
      <x:c r="SZY5886" s="248"/>
      <x:c r="SZZ5886" s="248"/>
      <x:c r="TAA5886" s="248"/>
      <x:c r="TAB5886" s="248"/>
      <x:c r="TAC5886" s="248"/>
      <x:c r="TAD5886" s="248"/>
      <x:c r="TAE5886" s="248"/>
      <x:c r="TAF5886" s="248"/>
      <x:c r="TAG5886" s="248"/>
      <x:c r="TAH5886" s="248"/>
      <x:c r="TAI5886" s="248"/>
      <x:c r="TAJ5886" s="248"/>
      <x:c r="TAK5886" s="248"/>
      <x:c r="TAL5886" s="248"/>
      <x:c r="TAM5886" s="248"/>
      <x:c r="TAN5886" s="248"/>
      <x:c r="TAO5886" s="248"/>
      <x:c r="TAP5886" s="248"/>
      <x:c r="TAQ5886" s="248"/>
      <x:c r="TAR5886" s="248"/>
      <x:c r="TAS5886" s="248"/>
      <x:c r="TAT5886" s="248"/>
      <x:c r="TAU5886" s="248"/>
      <x:c r="TAV5886" s="248"/>
      <x:c r="TAW5886" s="248"/>
      <x:c r="TAX5886" s="248"/>
      <x:c r="TAY5886" s="248"/>
      <x:c r="TAZ5886" s="248"/>
      <x:c r="TBA5886" s="248"/>
      <x:c r="TBB5886" s="248"/>
      <x:c r="TBC5886" s="248"/>
      <x:c r="TBD5886" s="248"/>
      <x:c r="TBE5886" s="248"/>
      <x:c r="TBF5886" s="248"/>
      <x:c r="TBG5886" s="248"/>
      <x:c r="TBH5886" s="248"/>
      <x:c r="TBI5886" s="248"/>
      <x:c r="TBJ5886" s="248"/>
      <x:c r="TBK5886" s="248"/>
      <x:c r="TBL5886" s="248"/>
      <x:c r="TBM5886" s="248"/>
      <x:c r="TBN5886" s="248"/>
      <x:c r="TBO5886" s="248"/>
      <x:c r="TBP5886" s="248"/>
      <x:c r="TBQ5886" s="248"/>
      <x:c r="TBR5886" s="248"/>
      <x:c r="TBS5886" s="248"/>
      <x:c r="TBT5886" s="248"/>
      <x:c r="TBU5886" s="248"/>
      <x:c r="TBV5886" s="248"/>
      <x:c r="TBW5886" s="248"/>
      <x:c r="TBX5886" s="248"/>
      <x:c r="TBY5886" s="248"/>
      <x:c r="TBZ5886" s="248"/>
      <x:c r="TCA5886" s="248"/>
      <x:c r="TCB5886" s="248"/>
      <x:c r="TCC5886" s="248"/>
      <x:c r="TCD5886" s="248"/>
      <x:c r="TCE5886" s="248"/>
      <x:c r="TCF5886" s="248"/>
      <x:c r="TCG5886" s="248"/>
      <x:c r="TCH5886" s="248"/>
      <x:c r="TCI5886" s="248"/>
      <x:c r="TCJ5886" s="248"/>
      <x:c r="TCK5886" s="248"/>
      <x:c r="TCL5886" s="248"/>
      <x:c r="TCM5886" s="248"/>
      <x:c r="TCN5886" s="248"/>
      <x:c r="TCO5886" s="248"/>
      <x:c r="TCP5886" s="248"/>
      <x:c r="TCQ5886" s="248"/>
      <x:c r="TCR5886" s="248"/>
      <x:c r="TCS5886" s="248"/>
      <x:c r="TCT5886" s="248"/>
      <x:c r="TCU5886" s="248"/>
      <x:c r="TCV5886" s="248"/>
      <x:c r="TCW5886" s="248"/>
      <x:c r="TCX5886" s="248"/>
      <x:c r="TCY5886" s="248"/>
      <x:c r="TCZ5886" s="248"/>
      <x:c r="TDA5886" s="248"/>
      <x:c r="TDB5886" s="248"/>
      <x:c r="TDC5886" s="248"/>
      <x:c r="TDD5886" s="248"/>
      <x:c r="TDE5886" s="248"/>
      <x:c r="TDF5886" s="248"/>
      <x:c r="TDG5886" s="248"/>
      <x:c r="TDH5886" s="248"/>
      <x:c r="TDI5886" s="248"/>
      <x:c r="TDJ5886" s="248"/>
      <x:c r="TDK5886" s="248"/>
      <x:c r="TDL5886" s="248"/>
      <x:c r="TDM5886" s="248"/>
      <x:c r="TDN5886" s="248"/>
      <x:c r="TDO5886" s="248"/>
      <x:c r="TDP5886" s="248"/>
      <x:c r="TDQ5886" s="248"/>
      <x:c r="TDR5886" s="248"/>
      <x:c r="TDS5886" s="248"/>
      <x:c r="TDT5886" s="248"/>
      <x:c r="TDU5886" s="248"/>
      <x:c r="TDV5886" s="248"/>
      <x:c r="TDW5886" s="248"/>
      <x:c r="TDX5886" s="248"/>
      <x:c r="TDY5886" s="248"/>
      <x:c r="TDZ5886" s="248"/>
      <x:c r="TEA5886" s="248"/>
      <x:c r="TEB5886" s="248"/>
      <x:c r="TEC5886" s="248"/>
      <x:c r="TED5886" s="248"/>
      <x:c r="TEE5886" s="248"/>
      <x:c r="TEF5886" s="248"/>
      <x:c r="TEG5886" s="248"/>
      <x:c r="TEH5886" s="248"/>
      <x:c r="TEI5886" s="248"/>
      <x:c r="TEJ5886" s="248"/>
      <x:c r="TEK5886" s="248"/>
      <x:c r="TEL5886" s="248"/>
      <x:c r="TEM5886" s="248"/>
      <x:c r="TEN5886" s="248"/>
      <x:c r="TEO5886" s="248"/>
      <x:c r="TEP5886" s="248"/>
      <x:c r="TEQ5886" s="248"/>
      <x:c r="TER5886" s="248"/>
      <x:c r="TES5886" s="248"/>
      <x:c r="TET5886" s="248"/>
      <x:c r="TEU5886" s="248"/>
      <x:c r="TEV5886" s="248"/>
      <x:c r="TEW5886" s="248"/>
      <x:c r="TEX5886" s="248"/>
      <x:c r="TEY5886" s="248"/>
      <x:c r="TEZ5886" s="248"/>
      <x:c r="TFA5886" s="248"/>
      <x:c r="TFB5886" s="248"/>
      <x:c r="TFC5886" s="248"/>
      <x:c r="TFD5886" s="248"/>
      <x:c r="TFE5886" s="248"/>
      <x:c r="TFF5886" s="248"/>
      <x:c r="TFG5886" s="248"/>
      <x:c r="TFH5886" s="248"/>
      <x:c r="TFI5886" s="248"/>
      <x:c r="TFJ5886" s="248"/>
      <x:c r="TFK5886" s="248"/>
      <x:c r="TFL5886" s="248"/>
      <x:c r="TFM5886" s="248"/>
      <x:c r="TFN5886" s="248"/>
      <x:c r="TFO5886" s="248"/>
      <x:c r="TFP5886" s="248"/>
      <x:c r="TFQ5886" s="248"/>
      <x:c r="TFR5886" s="248"/>
      <x:c r="TFS5886" s="248"/>
      <x:c r="TFT5886" s="248"/>
      <x:c r="TFU5886" s="248"/>
      <x:c r="TFV5886" s="248"/>
      <x:c r="TFW5886" s="248"/>
      <x:c r="TFX5886" s="248"/>
      <x:c r="TFY5886" s="248"/>
      <x:c r="TFZ5886" s="248"/>
      <x:c r="TGA5886" s="248"/>
      <x:c r="TGB5886" s="248"/>
      <x:c r="TGC5886" s="248"/>
      <x:c r="TGD5886" s="248"/>
      <x:c r="TGE5886" s="248"/>
      <x:c r="TGF5886" s="248"/>
      <x:c r="TGG5886" s="248"/>
      <x:c r="TGH5886" s="248"/>
      <x:c r="TGI5886" s="248"/>
      <x:c r="TGJ5886" s="248"/>
      <x:c r="TGK5886" s="248"/>
      <x:c r="TGL5886" s="248"/>
      <x:c r="TGM5886" s="248"/>
      <x:c r="TGN5886" s="248"/>
      <x:c r="TGO5886" s="248"/>
      <x:c r="TGP5886" s="248"/>
      <x:c r="TGQ5886" s="248"/>
      <x:c r="TGR5886" s="248"/>
      <x:c r="TGS5886" s="248"/>
      <x:c r="TGT5886" s="248"/>
      <x:c r="TGU5886" s="248"/>
      <x:c r="TGV5886" s="248"/>
      <x:c r="TGW5886" s="248"/>
      <x:c r="TGX5886" s="248"/>
      <x:c r="TGY5886" s="248"/>
      <x:c r="TGZ5886" s="248"/>
      <x:c r="THA5886" s="248"/>
      <x:c r="THB5886" s="248"/>
      <x:c r="THC5886" s="248"/>
      <x:c r="THD5886" s="248"/>
      <x:c r="THE5886" s="248"/>
      <x:c r="THF5886" s="248"/>
      <x:c r="THG5886" s="248"/>
      <x:c r="THH5886" s="248"/>
      <x:c r="THI5886" s="248"/>
      <x:c r="THJ5886" s="248"/>
      <x:c r="THK5886" s="248"/>
      <x:c r="THL5886" s="248"/>
      <x:c r="THM5886" s="248"/>
      <x:c r="THN5886" s="248"/>
      <x:c r="THO5886" s="248"/>
      <x:c r="THP5886" s="248"/>
      <x:c r="THQ5886" s="248"/>
      <x:c r="THR5886" s="248"/>
      <x:c r="THS5886" s="248"/>
      <x:c r="THT5886" s="248"/>
      <x:c r="THU5886" s="248"/>
      <x:c r="THV5886" s="248"/>
      <x:c r="THW5886" s="248"/>
      <x:c r="THX5886" s="248"/>
      <x:c r="THY5886" s="248"/>
      <x:c r="THZ5886" s="248"/>
      <x:c r="TIA5886" s="248"/>
      <x:c r="TIB5886" s="248"/>
      <x:c r="TIC5886" s="248"/>
      <x:c r="TID5886" s="248"/>
      <x:c r="TIE5886" s="248"/>
      <x:c r="TIF5886" s="248"/>
      <x:c r="TIG5886" s="248"/>
      <x:c r="TIH5886" s="248"/>
      <x:c r="TII5886" s="248"/>
      <x:c r="TIJ5886" s="248"/>
      <x:c r="TIK5886" s="248"/>
      <x:c r="TIL5886" s="248"/>
      <x:c r="TIM5886" s="248"/>
      <x:c r="TIN5886" s="248"/>
      <x:c r="TIO5886" s="248"/>
      <x:c r="TIP5886" s="248"/>
      <x:c r="TIQ5886" s="248"/>
      <x:c r="TIR5886" s="248"/>
      <x:c r="TIS5886" s="248"/>
      <x:c r="TIT5886" s="248"/>
      <x:c r="TIU5886" s="248"/>
      <x:c r="TIV5886" s="248"/>
      <x:c r="TIW5886" s="248"/>
      <x:c r="TIX5886" s="248"/>
      <x:c r="TIY5886" s="248"/>
      <x:c r="TIZ5886" s="248"/>
      <x:c r="TJA5886" s="248"/>
      <x:c r="TJB5886" s="248"/>
      <x:c r="TJC5886" s="248"/>
      <x:c r="TJD5886" s="248"/>
      <x:c r="TJE5886" s="248"/>
      <x:c r="TJF5886" s="248"/>
      <x:c r="TJG5886" s="248"/>
      <x:c r="TJH5886" s="248"/>
      <x:c r="TJI5886" s="248"/>
      <x:c r="TJJ5886" s="248"/>
      <x:c r="TJK5886" s="248"/>
      <x:c r="TJL5886" s="248"/>
      <x:c r="TJM5886" s="248"/>
      <x:c r="TJN5886" s="248"/>
      <x:c r="TJO5886" s="248"/>
      <x:c r="TJP5886" s="248"/>
      <x:c r="TJQ5886" s="248"/>
      <x:c r="TJR5886" s="248"/>
      <x:c r="TJS5886" s="248"/>
      <x:c r="TJT5886" s="248"/>
      <x:c r="TJU5886" s="248"/>
      <x:c r="TJV5886" s="248"/>
      <x:c r="TJW5886" s="248"/>
      <x:c r="TJX5886" s="248"/>
      <x:c r="TJY5886" s="248"/>
      <x:c r="TJZ5886" s="248"/>
      <x:c r="TKA5886" s="248"/>
      <x:c r="TKB5886" s="248"/>
      <x:c r="TKC5886" s="248"/>
      <x:c r="TKD5886" s="248"/>
      <x:c r="TKE5886" s="248"/>
      <x:c r="TKF5886" s="248"/>
      <x:c r="TKG5886" s="248"/>
      <x:c r="TKH5886" s="248"/>
      <x:c r="TKI5886" s="248"/>
      <x:c r="TKJ5886" s="248"/>
      <x:c r="TKK5886" s="248"/>
      <x:c r="TKL5886" s="248"/>
      <x:c r="TKM5886" s="248"/>
      <x:c r="TKN5886" s="248"/>
      <x:c r="TKO5886" s="248"/>
      <x:c r="TKP5886" s="248"/>
      <x:c r="TKQ5886" s="248"/>
      <x:c r="TKR5886" s="248"/>
      <x:c r="TKS5886" s="248"/>
      <x:c r="TKT5886" s="248"/>
      <x:c r="TKU5886" s="248"/>
      <x:c r="TKV5886" s="248"/>
      <x:c r="TKW5886" s="248"/>
      <x:c r="TKX5886" s="248"/>
      <x:c r="TKY5886" s="248"/>
      <x:c r="TKZ5886" s="248"/>
      <x:c r="TLA5886" s="248"/>
      <x:c r="TLB5886" s="248"/>
      <x:c r="TLC5886" s="248"/>
      <x:c r="TLD5886" s="248"/>
      <x:c r="TLE5886" s="248"/>
      <x:c r="TLF5886" s="248"/>
      <x:c r="TLG5886" s="248"/>
      <x:c r="TLH5886" s="248"/>
      <x:c r="TLI5886" s="248"/>
      <x:c r="TLJ5886" s="248"/>
      <x:c r="TLK5886" s="248"/>
      <x:c r="TLL5886" s="248"/>
      <x:c r="TLM5886" s="248"/>
      <x:c r="TLN5886" s="248"/>
      <x:c r="TLO5886" s="248"/>
      <x:c r="TLP5886" s="248"/>
      <x:c r="TLQ5886" s="248"/>
      <x:c r="TLR5886" s="248"/>
      <x:c r="TLS5886" s="248"/>
      <x:c r="TLT5886" s="248"/>
      <x:c r="TLU5886" s="248"/>
      <x:c r="TLV5886" s="248"/>
      <x:c r="TLW5886" s="248"/>
      <x:c r="TLX5886" s="248"/>
      <x:c r="TLY5886" s="248"/>
      <x:c r="TLZ5886" s="248"/>
      <x:c r="TMA5886" s="248"/>
      <x:c r="TMB5886" s="248"/>
      <x:c r="TMC5886" s="248"/>
      <x:c r="TMD5886" s="248"/>
      <x:c r="TME5886" s="248"/>
      <x:c r="TMF5886" s="248"/>
      <x:c r="TMG5886" s="248"/>
      <x:c r="TMH5886" s="248"/>
      <x:c r="TMI5886" s="248"/>
      <x:c r="TMJ5886" s="248"/>
      <x:c r="TMK5886" s="248"/>
      <x:c r="TML5886" s="248"/>
      <x:c r="TMM5886" s="248"/>
      <x:c r="TMN5886" s="248"/>
      <x:c r="TMO5886" s="248"/>
      <x:c r="TMP5886" s="248"/>
      <x:c r="TMQ5886" s="248"/>
      <x:c r="TMR5886" s="248"/>
      <x:c r="TMS5886" s="248"/>
      <x:c r="TMT5886" s="248"/>
      <x:c r="TMU5886" s="248"/>
      <x:c r="TMV5886" s="248"/>
      <x:c r="TMW5886" s="248"/>
      <x:c r="TMX5886" s="248"/>
      <x:c r="TMY5886" s="248"/>
      <x:c r="TMZ5886" s="248"/>
      <x:c r="TNA5886" s="248"/>
      <x:c r="TNB5886" s="248"/>
      <x:c r="TNC5886" s="248"/>
      <x:c r="TND5886" s="248"/>
      <x:c r="TNE5886" s="248"/>
      <x:c r="TNF5886" s="248"/>
      <x:c r="TNG5886" s="248"/>
      <x:c r="TNH5886" s="248"/>
      <x:c r="TNI5886" s="248"/>
      <x:c r="TNJ5886" s="248"/>
      <x:c r="TNK5886" s="248"/>
      <x:c r="TNL5886" s="248"/>
      <x:c r="TNM5886" s="248"/>
      <x:c r="TNN5886" s="248"/>
      <x:c r="TNO5886" s="248"/>
      <x:c r="TNP5886" s="248"/>
      <x:c r="TNQ5886" s="248"/>
      <x:c r="TNR5886" s="248"/>
      <x:c r="TNS5886" s="248"/>
      <x:c r="TNT5886" s="248"/>
      <x:c r="TNU5886" s="248"/>
      <x:c r="TNV5886" s="248"/>
      <x:c r="TNW5886" s="248"/>
      <x:c r="TNX5886" s="248"/>
      <x:c r="TNY5886" s="248"/>
      <x:c r="TNZ5886" s="248"/>
      <x:c r="TOA5886" s="248"/>
      <x:c r="TOB5886" s="248"/>
      <x:c r="TOC5886" s="248"/>
      <x:c r="TOD5886" s="248"/>
      <x:c r="TOE5886" s="248"/>
      <x:c r="TOF5886" s="248"/>
      <x:c r="TOG5886" s="248"/>
      <x:c r="TOH5886" s="248"/>
      <x:c r="TOI5886" s="248"/>
      <x:c r="TOJ5886" s="248"/>
      <x:c r="TOK5886" s="248"/>
      <x:c r="TOL5886" s="248"/>
      <x:c r="TOM5886" s="248"/>
      <x:c r="TON5886" s="248"/>
      <x:c r="TOO5886" s="248"/>
      <x:c r="TOP5886" s="248"/>
      <x:c r="TOQ5886" s="248"/>
      <x:c r="TOR5886" s="248"/>
      <x:c r="TOS5886" s="248"/>
      <x:c r="TOT5886" s="248"/>
      <x:c r="TOU5886" s="248"/>
      <x:c r="TOV5886" s="248"/>
      <x:c r="TOW5886" s="248"/>
      <x:c r="TOX5886" s="248"/>
      <x:c r="TOY5886" s="248"/>
      <x:c r="TOZ5886" s="248"/>
      <x:c r="TPA5886" s="248"/>
      <x:c r="TPB5886" s="248"/>
      <x:c r="TPC5886" s="248"/>
      <x:c r="TPD5886" s="248"/>
      <x:c r="TPE5886" s="248"/>
      <x:c r="TPF5886" s="248"/>
      <x:c r="TPG5886" s="248"/>
      <x:c r="TPH5886" s="248"/>
      <x:c r="TPI5886" s="248"/>
      <x:c r="TPJ5886" s="248"/>
      <x:c r="TPK5886" s="248"/>
      <x:c r="TPL5886" s="248"/>
      <x:c r="TPM5886" s="248"/>
      <x:c r="TPN5886" s="248"/>
      <x:c r="TPO5886" s="248"/>
      <x:c r="TPP5886" s="248"/>
      <x:c r="TPQ5886" s="248"/>
      <x:c r="TPR5886" s="248"/>
      <x:c r="TPS5886" s="248"/>
      <x:c r="TPT5886" s="248"/>
      <x:c r="TPU5886" s="248"/>
      <x:c r="TPV5886" s="248"/>
      <x:c r="TPW5886" s="248"/>
      <x:c r="TPX5886" s="248"/>
      <x:c r="TPY5886" s="248"/>
      <x:c r="TPZ5886" s="248"/>
      <x:c r="TQA5886" s="248"/>
      <x:c r="TQB5886" s="248"/>
      <x:c r="TQC5886" s="248"/>
      <x:c r="TQD5886" s="248"/>
      <x:c r="TQE5886" s="248"/>
      <x:c r="TQF5886" s="248"/>
      <x:c r="TQG5886" s="248"/>
      <x:c r="TQH5886" s="248"/>
      <x:c r="TQI5886" s="248"/>
      <x:c r="TQJ5886" s="248"/>
      <x:c r="TQK5886" s="248"/>
      <x:c r="TQL5886" s="248"/>
      <x:c r="TQM5886" s="248"/>
      <x:c r="TQN5886" s="248"/>
      <x:c r="TQO5886" s="248"/>
      <x:c r="TQP5886" s="248"/>
      <x:c r="TQQ5886" s="248"/>
      <x:c r="TQR5886" s="248"/>
      <x:c r="TQS5886" s="248"/>
      <x:c r="TQT5886" s="248"/>
      <x:c r="TQU5886" s="248"/>
      <x:c r="TQV5886" s="248"/>
      <x:c r="TQW5886" s="248"/>
      <x:c r="TQX5886" s="248"/>
      <x:c r="TQY5886" s="248"/>
      <x:c r="TQZ5886" s="248"/>
      <x:c r="TRA5886" s="248"/>
      <x:c r="TRB5886" s="248"/>
      <x:c r="TRC5886" s="248"/>
      <x:c r="TRD5886" s="248"/>
      <x:c r="TRE5886" s="248"/>
      <x:c r="TRF5886" s="248"/>
      <x:c r="TRG5886" s="248"/>
      <x:c r="TRH5886" s="248"/>
      <x:c r="TRI5886" s="248"/>
      <x:c r="TRJ5886" s="248"/>
      <x:c r="TRK5886" s="248"/>
      <x:c r="TRL5886" s="248"/>
      <x:c r="TRM5886" s="248"/>
      <x:c r="TRN5886" s="248"/>
      <x:c r="TRO5886" s="248"/>
      <x:c r="TRP5886" s="248"/>
      <x:c r="TRQ5886" s="248"/>
      <x:c r="TRR5886" s="248"/>
      <x:c r="TRS5886" s="248"/>
      <x:c r="TRT5886" s="248"/>
      <x:c r="TRU5886" s="248"/>
      <x:c r="TRV5886" s="248"/>
      <x:c r="TRW5886" s="248"/>
      <x:c r="TRX5886" s="248"/>
      <x:c r="TRY5886" s="248"/>
      <x:c r="TRZ5886" s="248"/>
      <x:c r="TSA5886" s="248"/>
      <x:c r="TSB5886" s="248"/>
      <x:c r="TSC5886" s="248"/>
      <x:c r="TSD5886" s="248"/>
      <x:c r="TSE5886" s="248"/>
      <x:c r="TSF5886" s="248"/>
      <x:c r="TSG5886" s="248"/>
      <x:c r="TSH5886" s="248"/>
      <x:c r="TSI5886" s="248"/>
      <x:c r="TSJ5886" s="248"/>
      <x:c r="TSK5886" s="248"/>
      <x:c r="TSL5886" s="248"/>
      <x:c r="TSM5886" s="248"/>
      <x:c r="TSN5886" s="248"/>
      <x:c r="TSO5886" s="248"/>
      <x:c r="TSP5886" s="248"/>
      <x:c r="TSQ5886" s="248"/>
      <x:c r="TSR5886" s="248"/>
      <x:c r="TSS5886" s="248"/>
      <x:c r="TST5886" s="248"/>
      <x:c r="TSU5886" s="248"/>
      <x:c r="TSV5886" s="248"/>
      <x:c r="TSW5886" s="248"/>
      <x:c r="TSX5886" s="248"/>
      <x:c r="TSY5886" s="248"/>
      <x:c r="TSZ5886" s="248"/>
      <x:c r="TTA5886" s="248"/>
      <x:c r="TTB5886" s="248"/>
      <x:c r="TTC5886" s="248"/>
      <x:c r="TTD5886" s="248"/>
      <x:c r="TTE5886" s="248"/>
      <x:c r="TTF5886" s="248"/>
      <x:c r="TTG5886" s="248"/>
      <x:c r="TTH5886" s="248"/>
      <x:c r="TTI5886" s="248"/>
      <x:c r="TTJ5886" s="248"/>
      <x:c r="TTK5886" s="248"/>
      <x:c r="TTL5886" s="248"/>
      <x:c r="TTM5886" s="248"/>
      <x:c r="TTN5886" s="248"/>
      <x:c r="TTO5886" s="248"/>
      <x:c r="TTP5886" s="248"/>
      <x:c r="TTQ5886" s="248"/>
      <x:c r="TTR5886" s="248"/>
      <x:c r="TTS5886" s="248"/>
      <x:c r="TTT5886" s="248"/>
      <x:c r="TTU5886" s="248"/>
      <x:c r="TTV5886" s="248"/>
      <x:c r="TTW5886" s="248"/>
      <x:c r="TTX5886" s="248"/>
      <x:c r="TTY5886" s="248"/>
      <x:c r="TTZ5886" s="248"/>
      <x:c r="TUA5886" s="248"/>
      <x:c r="TUB5886" s="248"/>
      <x:c r="TUC5886" s="248"/>
      <x:c r="TUD5886" s="248"/>
      <x:c r="TUE5886" s="248"/>
      <x:c r="TUF5886" s="248"/>
      <x:c r="TUG5886" s="248"/>
      <x:c r="TUH5886" s="248"/>
      <x:c r="TUI5886" s="248"/>
      <x:c r="TUJ5886" s="248"/>
      <x:c r="TUK5886" s="248"/>
      <x:c r="TUL5886" s="248"/>
      <x:c r="TUM5886" s="248"/>
      <x:c r="TUN5886" s="248"/>
      <x:c r="TUO5886" s="248"/>
      <x:c r="TUP5886" s="248"/>
      <x:c r="TUQ5886" s="248"/>
      <x:c r="TUR5886" s="248"/>
      <x:c r="TUS5886" s="248"/>
      <x:c r="TUT5886" s="248"/>
      <x:c r="TUU5886" s="248"/>
      <x:c r="TUV5886" s="248"/>
      <x:c r="TUW5886" s="248"/>
      <x:c r="TUX5886" s="248"/>
      <x:c r="TUY5886" s="248"/>
      <x:c r="TUZ5886" s="248"/>
      <x:c r="TVA5886" s="248"/>
      <x:c r="TVB5886" s="248"/>
      <x:c r="TVC5886" s="248"/>
      <x:c r="TVD5886" s="248"/>
      <x:c r="TVE5886" s="248"/>
      <x:c r="TVF5886" s="248"/>
      <x:c r="TVG5886" s="248"/>
      <x:c r="TVH5886" s="248"/>
      <x:c r="TVI5886" s="248"/>
      <x:c r="TVJ5886" s="248"/>
      <x:c r="TVK5886" s="248"/>
      <x:c r="TVL5886" s="248"/>
      <x:c r="TVM5886" s="248"/>
      <x:c r="TVN5886" s="248"/>
      <x:c r="TVO5886" s="248"/>
      <x:c r="TVP5886" s="248"/>
      <x:c r="TVQ5886" s="248"/>
      <x:c r="TVR5886" s="248"/>
      <x:c r="TVS5886" s="248"/>
      <x:c r="TVT5886" s="248"/>
      <x:c r="TVU5886" s="248"/>
      <x:c r="TVV5886" s="248"/>
      <x:c r="TVW5886" s="248"/>
      <x:c r="TVX5886" s="248"/>
      <x:c r="TVY5886" s="248"/>
      <x:c r="TVZ5886" s="248"/>
      <x:c r="TWA5886" s="248"/>
      <x:c r="TWB5886" s="248"/>
      <x:c r="TWC5886" s="248"/>
      <x:c r="TWD5886" s="248"/>
      <x:c r="TWE5886" s="248"/>
      <x:c r="TWF5886" s="248"/>
      <x:c r="TWG5886" s="248"/>
      <x:c r="TWH5886" s="248"/>
      <x:c r="TWI5886" s="248"/>
      <x:c r="TWJ5886" s="248"/>
      <x:c r="TWK5886" s="248"/>
      <x:c r="TWL5886" s="248"/>
      <x:c r="TWM5886" s="248"/>
      <x:c r="TWN5886" s="248"/>
      <x:c r="TWO5886" s="248"/>
      <x:c r="TWP5886" s="248"/>
      <x:c r="TWQ5886" s="248"/>
      <x:c r="TWR5886" s="248"/>
      <x:c r="TWS5886" s="248"/>
      <x:c r="TWT5886" s="248"/>
      <x:c r="TWU5886" s="248"/>
      <x:c r="TWV5886" s="248"/>
      <x:c r="TWW5886" s="248"/>
      <x:c r="TWX5886" s="248"/>
      <x:c r="TWY5886" s="248"/>
      <x:c r="TWZ5886" s="248"/>
      <x:c r="TXA5886" s="248"/>
      <x:c r="TXB5886" s="248"/>
      <x:c r="TXC5886" s="248"/>
      <x:c r="TXD5886" s="248"/>
      <x:c r="TXE5886" s="248"/>
      <x:c r="TXF5886" s="248"/>
      <x:c r="TXG5886" s="248"/>
      <x:c r="TXH5886" s="248"/>
      <x:c r="TXI5886" s="248"/>
      <x:c r="TXJ5886" s="248"/>
      <x:c r="TXK5886" s="248"/>
      <x:c r="TXL5886" s="248"/>
      <x:c r="TXM5886" s="248"/>
      <x:c r="TXN5886" s="248"/>
      <x:c r="TXO5886" s="248"/>
      <x:c r="TXP5886" s="248"/>
      <x:c r="TXQ5886" s="248"/>
      <x:c r="TXR5886" s="248"/>
      <x:c r="TXS5886" s="248"/>
      <x:c r="TXT5886" s="248"/>
      <x:c r="TXU5886" s="248"/>
      <x:c r="TXV5886" s="248"/>
      <x:c r="TXW5886" s="248"/>
      <x:c r="TXX5886" s="248"/>
      <x:c r="TXY5886" s="248"/>
      <x:c r="TXZ5886" s="248"/>
      <x:c r="TYA5886" s="248"/>
      <x:c r="TYB5886" s="248"/>
      <x:c r="TYC5886" s="248"/>
      <x:c r="TYD5886" s="248"/>
      <x:c r="TYE5886" s="248"/>
      <x:c r="TYF5886" s="248"/>
      <x:c r="TYG5886" s="248"/>
      <x:c r="TYH5886" s="248"/>
      <x:c r="TYI5886" s="248"/>
      <x:c r="TYJ5886" s="248"/>
      <x:c r="TYK5886" s="248"/>
      <x:c r="TYL5886" s="248"/>
      <x:c r="TYM5886" s="248"/>
      <x:c r="TYN5886" s="248"/>
      <x:c r="TYO5886" s="248"/>
      <x:c r="TYP5886" s="248"/>
      <x:c r="TYQ5886" s="248"/>
      <x:c r="TYR5886" s="248"/>
      <x:c r="TYS5886" s="248"/>
      <x:c r="TYT5886" s="248"/>
      <x:c r="TYU5886" s="248"/>
      <x:c r="TYV5886" s="248"/>
      <x:c r="TYW5886" s="248"/>
      <x:c r="TYX5886" s="248"/>
      <x:c r="TYY5886" s="248"/>
      <x:c r="TYZ5886" s="248"/>
      <x:c r="TZA5886" s="248"/>
      <x:c r="TZB5886" s="248"/>
      <x:c r="TZC5886" s="248"/>
      <x:c r="TZD5886" s="248"/>
      <x:c r="TZE5886" s="248"/>
      <x:c r="TZF5886" s="248"/>
      <x:c r="TZG5886" s="248"/>
      <x:c r="TZH5886" s="248"/>
      <x:c r="TZI5886" s="248"/>
      <x:c r="TZJ5886" s="248"/>
      <x:c r="TZK5886" s="248"/>
      <x:c r="TZL5886" s="248"/>
      <x:c r="TZM5886" s="248"/>
      <x:c r="TZN5886" s="248"/>
      <x:c r="TZO5886" s="248"/>
      <x:c r="TZP5886" s="248"/>
      <x:c r="TZQ5886" s="248"/>
      <x:c r="TZR5886" s="248"/>
      <x:c r="TZS5886" s="248"/>
      <x:c r="TZT5886" s="248"/>
      <x:c r="TZU5886" s="248"/>
      <x:c r="TZV5886" s="248"/>
      <x:c r="TZW5886" s="248"/>
      <x:c r="TZX5886" s="248"/>
      <x:c r="TZY5886" s="248"/>
      <x:c r="TZZ5886" s="248"/>
      <x:c r="UAA5886" s="248"/>
      <x:c r="UAB5886" s="248"/>
      <x:c r="UAC5886" s="248"/>
      <x:c r="UAD5886" s="248"/>
      <x:c r="UAE5886" s="248"/>
      <x:c r="UAF5886" s="248"/>
      <x:c r="UAG5886" s="248"/>
      <x:c r="UAH5886" s="248"/>
      <x:c r="UAI5886" s="248"/>
      <x:c r="UAJ5886" s="248"/>
      <x:c r="UAK5886" s="248"/>
      <x:c r="UAL5886" s="248"/>
      <x:c r="UAM5886" s="248"/>
      <x:c r="UAN5886" s="248"/>
      <x:c r="UAO5886" s="248"/>
      <x:c r="UAP5886" s="248"/>
      <x:c r="UAQ5886" s="248"/>
      <x:c r="UAR5886" s="248"/>
      <x:c r="UAS5886" s="248"/>
      <x:c r="UAT5886" s="248"/>
      <x:c r="UAU5886" s="248"/>
      <x:c r="UAV5886" s="248"/>
      <x:c r="UAW5886" s="248"/>
      <x:c r="UAX5886" s="248"/>
      <x:c r="UAY5886" s="248"/>
      <x:c r="UAZ5886" s="248"/>
      <x:c r="UBA5886" s="248"/>
      <x:c r="UBB5886" s="248"/>
      <x:c r="UBC5886" s="248"/>
      <x:c r="UBD5886" s="248"/>
      <x:c r="UBE5886" s="248"/>
      <x:c r="UBF5886" s="248"/>
      <x:c r="UBG5886" s="248"/>
      <x:c r="UBH5886" s="248"/>
      <x:c r="UBI5886" s="248"/>
      <x:c r="UBJ5886" s="248"/>
      <x:c r="UBK5886" s="248"/>
      <x:c r="UBL5886" s="248"/>
      <x:c r="UBM5886" s="248"/>
      <x:c r="UBN5886" s="248"/>
      <x:c r="UBO5886" s="248"/>
      <x:c r="UBP5886" s="248"/>
      <x:c r="UBQ5886" s="248"/>
      <x:c r="UBR5886" s="248"/>
      <x:c r="UBS5886" s="248"/>
      <x:c r="UBT5886" s="248"/>
      <x:c r="UBU5886" s="248"/>
      <x:c r="UBV5886" s="248"/>
      <x:c r="UBW5886" s="248"/>
      <x:c r="UBX5886" s="248"/>
      <x:c r="UBY5886" s="248"/>
      <x:c r="UBZ5886" s="248"/>
      <x:c r="UCA5886" s="248"/>
      <x:c r="UCB5886" s="248"/>
      <x:c r="UCC5886" s="248"/>
      <x:c r="UCD5886" s="248"/>
      <x:c r="UCE5886" s="248"/>
      <x:c r="UCF5886" s="248"/>
      <x:c r="UCG5886" s="248"/>
      <x:c r="UCH5886" s="248"/>
      <x:c r="UCI5886" s="248"/>
      <x:c r="UCJ5886" s="248"/>
      <x:c r="UCK5886" s="248"/>
      <x:c r="UCL5886" s="248"/>
      <x:c r="UCM5886" s="248"/>
      <x:c r="UCN5886" s="248"/>
      <x:c r="UCO5886" s="248"/>
      <x:c r="UCP5886" s="248"/>
      <x:c r="UCQ5886" s="248"/>
      <x:c r="UCR5886" s="248"/>
      <x:c r="UCS5886" s="248"/>
      <x:c r="UCT5886" s="248"/>
      <x:c r="UCU5886" s="248"/>
      <x:c r="UCV5886" s="248"/>
      <x:c r="UCW5886" s="248"/>
      <x:c r="UCX5886" s="248"/>
      <x:c r="UCY5886" s="248"/>
      <x:c r="UCZ5886" s="248"/>
      <x:c r="UDA5886" s="248"/>
      <x:c r="UDB5886" s="248"/>
      <x:c r="UDC5886" s="248"/>
      <x:c r="UDD5886" s="248"/>
      <x:c r="UDE5886" s="248"/>
      <x:c r="UDF5886" s="248"/>
      <x:c r="UDG5886" s="248"/>
      <x:c r="UDH5886" s="248"/>
      <x:c r="UDI5886" s="248"/>
      <x:c r="UDJ5886" s="248"/>
      <x:c r="UDK5886" s="248"/>
      <x:c r="UDL5886" s="248"/>
      <x:c r="UDM5886" s="248"/>
      <x:c r="UDN5886" s="248"/>
      <x:c r="UDO5886" s="248"/>
      <x:c r="UDP5886" s="248"/>
      <x:c r="UDQ5886" s="248"/>
      <x:c r="UDR5886" s="248"/>
      <x:c r="UDS5886" s="248"/>
      <x:c r="UDT5886" s="248"/>
      <x:c r="UDU5886" s="248"/>
      <x:c r="UDV5886" s="248"/>
      <x:c r="UDW5886" s="248"/>
      <x:c r="UDX5886" s="248"/>
      <x:c r="UDY5886" s="248"/>
      <x:c r="UDZ5886" s="248"/>
      <x:c r="UEA5886" s="248"/>
      <x:c r="UEB5886" s="248"/>
      <x:c r="UEC5886" s="248"/>
      <x:c r="UED5886" s="248"/>
      <x:c r="UEE5886" s="248"/>
      <x:c r="UEF5886" s="248"/>
      <x:c r="UEG5886" s="248"/>
      <x:c r="UEH5886" s="248"/>
      <x:c r="UEI5886" s="248"/>
      <x:c r="UEJ5886" s="248"/>
      <x:c r="UEK5886" s="248"/>
      <x:c r="UEL5886" s="248"/>
      <x:c r="UEM5886" s="248"/>
      <x:c r="UEN5886" s="248"/>
      <x:c r="UEO5886" s="248"/>
      <x:c r="UEP5886" s="248"/>
      <x:c r="UEQ5886" s="248"/>
      <x:c r="UER5886" s="248"/>
      <x:c r="UES5886" s="248"/>
      <x:c r="UET5886" s="248"/>
      <x:c r="UEU5886" s="248"/>
      <x:c r="UEV5886" s="248"/>
      <x:c r="UEW5886" s="248"/>
      <x:c r="UEX5886" s="248"/>
      <x:c r="UEY5886" s="248"/>
      <x:c r="UEZ5886" s="248"/>
      <x:c r="UFA5886" s="248"/>
      <x:c r="UFB5886" s="248"/>
      <x:c r="UFC5886" s="248"/>
      <x:c r="UFD5886" s="248"/>
      <x:c r="UFE5886" s="248"/>
      <x:c r="UFF5886" s="248"/>
      <x:c r="UFG5886" s="248"/>
      <x:c r="UFH5886" s="248"/>
      <x:c r="UFI5886" s="248"/>
      <x:c r="UFJ5886" s="248"/>
      <x:c r="UFK5886" s="248"/>
      <x:c r="UFL5886" s="248"/>
      <x:c r="UFM5886" s="248"/>
      <x:c r="UFN5886" s="248"/>
      <x:c r="UFO5886" s="248"/>
      <x:c r="UFP5886" s="248"/>
      <x:c r="UFQ5886" s="248"/>
      <x:c r="UFR5886" s="248"/>
      <x:c r="UFS5886" s="248"/>
      <x:c r="UFT5886" s="248"/>
      <x:c r="UFU5886" s="248"/>
      <x:c r="UFV5886" s="248"/>
      <x:c r="UFW5886" s="248"/>
      <x:c r="UFX5886" s="248"/>
      <x:c r="UFY5886" s="248"/>
      <x:c r="UFZ5886" s="248"/>
      <x:c r="UGA5886" s="248"/>
      <x:c r="UGB5886" s="248"/>
      <x:c r="UGC5886" s="248"/>
      <x:c r="UGD5886" s="248"/>
      <x:c r="UGE5886" s="248"/>
      <x:c r="UGF5886" s="248"/>
      <x:c r="UGG5886" s="248"/>
      <x:c r="UGH5886" s="248"/>
      <x:c r="UGI5886" s="248"/>
      <x:c r="UGJ5886" s="248"/>
      <x:c r="UGK5886" s="248"/>
      <x:c r="UGL5886" s="248"/>
      <x:c r="UGM5886" s="248"/>
      <x:c r="UGN5886" s="248"/>
      <x:c r="UGO5886" s="248"/>
      <x:c r="UGP5886" s="248"/>
      <x:c r="UGQ5886" s="248"/>
      <x:c r="UGR5886" s="248"/>
      <x:c r="UGS5886" s="248"/>
      <x:c r="UGT5886" s="248"/>
      <x:c r="UGU5886" s="248"/>
      <x:c r="UGV5886" s="248"/>
      <x:c r="UGW5886" s="248"/>
      <x:c r="UGX5886" s="248"/>
      <x:c r="UGY5886" s="248"/>
      <x:c r="UGZ5886" s="248"/>
      <x:c r="UHA5886" s="248"/>
      <x:c r="UHB5886" s="248"/>
      <x:c r="UHC5886" s="248"/>
      <x:c r="UHD5886" s="248"/>
      <x:c r="UHE5886" s="248"/>
      <x:c r="UHF5886" s="248"/>
      <x:c r="UHG5886" s="248"/>
      <x:c r="UHH5886" s="248"/>
      <x:c r="UHI5886" s="248"/>
      <x:c r="UHJ5886" s="248"/>
      <x:c r="UHK5886" s="248"/>
      <x:c r="UHL5886" s="248"/>
      <x:c r="UHM5886" s="248"/>
      <x:c r="UHN5886" s="248"/>
      <x:c r="UHO5886" s="248"/>
      <x:c r="UHP5886" s="248"/>
      <x:c r="UHQ5886" s="248"/>
      <x:c r="UHR5886" s="248"/>
      <x:c r="UHS5886" s="248"/>
      <x:c r="UHT5886" s="248"/>
      <x:c r="UHU5886" s="248"/>
      <x:c r="UHV5886" s="248"/>
      <x:c r="UHW5886" s="248"/>
      <x:c r="UHX5886" s="248"/>
      <x:c r="UHY5886" s="248"/>
      <x:c r="UHZ5886" s="248"/>
      <x:c r="UIA5886" s="248"/>
      <x:c r="UIB5886" s="248"/>
      <x:c r="UIC5886" s="248"/>
      <x:c r="UID5886" s="248"/>
      <x:c r="UIE5886" s="248"/>
      <x:c r="UIF5886" s="248"/>
      <x:c r="UIG5886" s="248"/>
      <x:c r="UIH5886" s="248"/>
      <x:c r="UII5886" s="248"/>
      <x:c r="UIJ5886" s="248"/>
      <x:c r="UIK5886" s="248"/>
      <x:c r="UIL5886" s="248"/>
      <x:c r="UIM5886" s="248"/>
      <x:c r="UIN5886" s="248"/>
      <x:c r="UIO5886" s="248"/>
      <x:c r="UIP5886" s="248"/>
      <x:c r="UIQ5886" s="248"/>
      <x:c r="UIR5886" s="248"/>
      <x:c r="UIS5886" s="248"/>
      <x:c r="UIT5886" s="248"/>
      <x:c r="UIU5886" s="248"/>
      <x:c r="UIV5886" s="248"/>
      <x:c r="UIW5886" s="248"/>
      <x:c r="UIX5886" s="248"/>
      <x:c r="UIY5886" s="248"/>
      <x:c r="UIZ5886" s="248"/>
      <x:c r="UJA5886" s="248"/>
      <x:c r="UJB5886" s="248"/>
      <x:c r="UJC5886" s="248"/>
      <x:c r="UJD5886" s="248"/>
      <x:c r="UJE5886" s="248"/>
      <x:c r="UJF5886" s="248"/>
      <x:c r="UJG5886" s="248"/>
      <x:c r="UJH5886" s="248"/>
      <x:c r="UJI5886" s="248"/>
      <x:c r="UJJ5886" s="248"/>
      <x:c r="UJK5886" s="248"/>
      <x:c r="UJL5886" s="248"/>
      <x:c r="UJM5886" s="248"/>
      <x:c r="UJN5886" s="248"/>
      <x:c r="UJO5886" s="248"/>
      <x:c r="UJP5886" s="248"/>
      <x:c r="UJQ5886" s="248"/>
      <x:c r="UJR5886" s="248"/>
      <x:c r="UJS5886" s="248"/>
      <x:c r="UJT5886" s="248"/>
      <x:c r="UJU5886" s="248"/>
      <x:c r="UJV5886" s="248"/>
      <x:c r="UJW5886" s="248"/>
      <x:c r="UJX5886" s="248"/>
      <x:c r="UJY5886" s="248"/>
      <x:c r="UJZ5886" s="248"/>
      <x:c r="UKA5886" s="248"/>
      <x:c r="UKB5886" s="248"/>
      <x:c r="UKC5886" s="248"/>
      <x:c r="UKD5886" s="248"/>
      <x:c r="UKE5886" s="248"/>
      <x:c r="UKF5886" s="248"/>
      <x:c r="UKG5886" s="248"/>
      <x:c r="UKH5886" s="248"/>
      <x:c r="UKI5886" s="248"/>
      <x:c r="UKJ5886" s="248"/>
      <x:c r="UKK5886" s="248"/>
      <x:c r="UKL5886" s="248"/>
      <x:c r="UKM5886" s="248"/>
      <x:c r="UKN5886" s="248"/>
      <x:c r="UKO5886" s="248"/>
      <x:c r="UKP5886" s="248"/>
      <x:c r="UKQ5886" s="248"/>
      <x:c r="UKR5886" s="248"/>
      <x:c r="UKS5886" s="248"/>
      <x:c r="UKT5886" s="248"/>
      <x:c r="UKU5886" s="248"/>
      <x:c r="UKV5886" s="248"/>
      <x:c r="UKW5886" s="248"/>
      <x:c r="UKX5886" s="248"/>
      <x:c r="UKY5886" s="248"/>
      <x:c r="UKZ5886" s="248"/>
      <x:c r="ULA5886" s="248"/>
      <x:c r="ULB5886" s="248"/>
      <x:c r="ULC5886" s="248"/>
      <x:c r="ULD5886" s="248"/>
      <x:c r="ULE5886" s="248"/>
      <x:c r="ULF5886" s="248"/>
      <x:c r="ULG5886" s="248"/>
      <x:c r="ULH5886" s="248"/>
      <x:c r="ULI5886" s="248"/>
      <x:c r="ULJ5886" s="248"/>
      <x:c r="ULK5886" s="248"/>
      <x:c r="ULL5886" s="248"/>
      <x:c r="ULM5886" s="248"/>
      <x:c r="ULN5886" s="248"/>
      <x:c r="ULO5886" s="248"/>
      <x:c r="ULP5886" s="248"/>
      <x:c r="ULQ5886" s="248"/>
      <x:c r="ULR5886" s="248"/>
      <x:c r="ULS5886" s="248"/>
      <x:c r="ULT5886" s="248"/>
      <x:c r="ULU5886" s="248"/>
      <x:c r="ULV5886" s="248"/>
      <x:c r="ULW5886" s="248"/>
      <x:c r="ULX5886" s="248"/>
      <x:c r="ULY5886" s="248"/>
      <x:c r="ULZ5886" s="248"/>
      <x:c r="UMA5886" s="248"/>
      <x:c r="UMB5886" s="248"/>
      <x:c r="UMC5886" s="248"/>
      <x:c r="UMD5886" s="248"/>
      <x:c r="UME5886" s="248"/>
      <x:c r="UMF5886" s="248"/>
      <x:c r="UMG5886" s="248"/>
      <x:c r="UMH5886" s="248"/>
      <x:c r="UMI5886" s="248"/>
      <x:c r="UMJ5886" s="248"/>
      <x:c r="UMK5886" s="248"/>
      <x:c r="UML5886" s="248"/>
      <x:c r="UMM5886" s="248"/>
      <x:c r="UMN5886" s="248"/>
      <x:c r="UMO5886" s="248"/>
      <x:c r="UMP5886" s="248"/>
      <x:c r="UMQ5886" s="248"/>
      <x:c r="UMR5886" s="248"/>
      <x:c r="UMS5886" s="248"/>
      <x:c r="UMT5886" s="248"/>
      <x:c r="UMU5886" s="248"/>
      <x:c r="UMV5886" s="248"/>
      <x:c r="UMW5886" s="248"/>
      <x:c r="UMX5886" s="248"/>
      <x:c r="UMY5886" s="248"/>
      <x:c r="UMZ5886" s="248"/>
      <x:c r="UNA5886" s="248"/>
      <x:c r="UNB5886" s="248"/>
      <x:c r="UNC5886" s="248"/>
      <x:c r="UND5886" s="248"/>
      <x:c r="UNE5886" s="248"/>
      <x:c r="UNF5886" s="248"/>
      <x:c r="UNG5886" s="248"/>
      <x:c r="UNH5886" s="248"/>
      <x:c r="UNI5886" s="248"/>
      <x:c r="UNJ5886" s="248"/>
      <x:c r="UNK5886" s="248"/>
      <x:c r="UNL5886" s="248"/>
      <x:c r="UNM5886" s="248"/>
      <x:c r="UNN5886" s="248"/>
      <x:c r="UNO5886" s="248"/>
      <x:c r="UNP5886" s="248"/>
      <x:c r="UNQ5886" s="248"/>
      <x:c r="UNR5886" s="248"/>
      <x:c r="UNS5886" s="248"/>
      <x:c r="UNT5886" s="248"/>
      <x:c r="UNU5886" s="248"/>
      <x:c r="UNV5886" s="248"/>
      <x:c r="UNW5886" s="248"/>
      <x:c r="UNX5886" s="248"/>
      <x:c r="UNY5886" s="248"/>
      <x:c r="UNZ5886" s="248"/>
      <x:c r="UOA5886" s="248"/>
      <x:c r="UOB5886" s="248"/>
      <x:c r="UOC5886" s="248"/>
      <x:c r="UOD5886" s="248"/>
      <x:c r="UOE5886" s="248"/>
      <x:c r="UOF5886" s="248"/>
      <x:c r="UOG5886" s="248"/>
      <x:c r="UOH5886" s="248"/>
      <x:c r="UOI5886" s="248"/>
      <x:c r="UOJ5886" s="248"/>
      <x:c r="UOK5886" s="248"/>
      <x:c r="UOL5886" s="248"/>
      <x:c r="UOM5886" s="248"/>
      <x:c r="UON5886" s="248"/>
      <x:c r="UOO5886" s="248"/>
      <x:c r="UOP5886" s="248"/>
      <x:c r="UOQ5886" s="248"/>
      <x:c r="UOR5886" s="248"/>
      <x:c r="UOS5886" s="248"/>
      <x:c r="UOT5886" s="248"/>
      <x:c r="UOU5886" s="248"/>
      <x:c r="UOV5886" s="248"/>
      <x:c r="UOW5886" s="248"/>
      <x:c r="UOX5886" s="248"/>
      <x:c r="UOY5886" s="248"/>
      <x:c r="UOZ5886" s="248"/>
      <x:c r="UPA5886" s="248"/>
      <x:c r="UPB5886" s="248"/>
      <x:c r="UPC5886" s="248"/>
      <x:c r="UPD5886" s="248"/>
      <x:c r="UPE5886" s="248"/>
      <x:c r="UPF5886" s="248"/>
      <x:c r="UPG5886" s="248"/>
      <x:c r="UPH5886" s="248"/>
      <x:c r="UPI5886" s="248"/>
      <x:c r="UPJ5886" s="248"/>
      <x:c r="UPK5886" s="248"/>
      <x:c r="UPL5886" s="248"/>
      <x:c r="UPM5886" s="248"/>
      <x:c r="UPN5886" s="248"/>
      <x:c r="UPO5886" s="248"/>
      <x:c r="UPP5886" s="248"/>
      <x:c r="UPQ5886" s="248"/>
      <x:c r="UPR5886" s="248"/>
      <x:c r="UPS5886" s="248"/>
      <x:c r="UPT5886" s="248"/>
      <x:c r="UPU5886" s="248"/>
      <x:c r="UPV5886" s="248"/>
      <x:c r="UPW5886" s="248"/>
      <x:c r="UPX5886" s="248"/>
      <x:c r="UPY5886" s="248"/>
      <x:c r="UPZ5886" s="248"/>
      <x:c r="UQA5886" s="248"/>
      <x:c r="UQB5886" s="248"/>
      <x:c r="UQC5886" s="248"/>
      <x:c r="UQD5886" s="248"/>
      <x:c r="UQE5886" s="248"/>
      <x:c r="UQF5886" s="248"/>
      <x:c r="UQG5886" s="248"/>
      <x:c r="UQH5886" s="248"/>
      <x:c r="UQI5886" s="248"/>
      <x:c r="UQJ5886" s="248"/>
      <x:c r="UQK5886" s="248"/>
      <x:c r="UQL5886" s="248"/>
      <x:c r="UQM5886" s="248"/>
      <x:c r="UQN5886" s="248"/>
      <x:c r="UQO5886" s="248"/>
      <x:c r="UQP5886" s="248"/>
      <x:c r="UQQ5886" s="248"/>
      <x:c r="UQR5886" s="248"/>
      <x:c r="UQS5886" s="248"/>
      <x:c r="UQT5886" s="248"/>
      <x:c r="UQU5886" s="248"/>
      <x:c r="UQV5886" s="248"/>
      <x:c r="UQW5886" s="248"/>
      <x:c r="UQX5886" s="248"/>
      <x:c r="UQY5886" s="248"/>
      <x:c r="UQZ5886" s="248"/>
      <x:c r="URA5886" s="248"/>
      <x:c r="URB5886" s="248"/>
      <x:c r="URC5886" s="248"/>
      <x:c r="URD5886" s="248"/>
      <x:c r="URE5886" s="248"/>
      <x:c r="URF5886" s="248"/>
      <x:c r="URG5886" s="248"/>
      <x:c r="URH5886" s="248"/>
      <x:c r="URI5886" s="248"/>
      <x:c r="URJ5886" s="248"/>
      <x:c r="URK5886" s="248"/>
      <x:c r="URL5886" s="248"/>
      <x:c r="URM5886" s="248"/>
      <x:c r="URN5886" s="248"/>
      <x:c r="URO5886" s="248"/>
      <x:c r="URP5886" s="248"/>
      <x:c r="URQ5886" s="248"/>
      <x:c r="URR5886" s="248"/>
      <x:c r="URS5886" s="248"/>
      <x:c r="URT5886" s="248"/>
      <x:c r="URU5886" s="248"/>
      <x:c r="URV5886" s="248"/>
      <x:c r="URW5886" s="248"/>
      <x:c r="URX5886" s="248"/>
      <x:c r="URY5886" s="248"/>
      <x:c r="URZ5886" s="248"/>
      <x:c r="USA5886" s="248"/>
      <x:c r="USB5886" s="248"/>
      <x:c r="USC5886" s="248"/>
      <x:c r="USD5886" s="248"/>
      <x:c r="USE5886" s="248"/>
      <x:c r="USF5886" s="248"/>
      <x:c r="USG5886" s="248"/>
      <x:c r="USH5886" s="248"/>
      <x:c r="USI5886" s="248"/>
      <x:c r="USJ5886" s="248"/>
      <x:c r="USK5886" s="248"/>
      <x:c r="USL5886" s="248"/>
      <x:c r="USM5886" s="248"/>
      <x:c r="USN5886" s="248"/>
      <x:c r="USO5886" s="248"/>
      <x:c r="USP5886" s="248"/>
      <x:c r="USQ5886" s="248"/>
      <x:c r="USR5886" s="248"/>
      <x:c r="USS5886" s="248"/>
      <x:c r="UST5886" s="248"/>
      <x:c r="USU5886" s="248"/>
      <x:c r="USV5886" s="248"/>
      <x:c r="USW5886" s="248"/>
      <x:c r="USX5886" s="248"/>
      <x:c r="USY5886" s="248"/>
      <x:c r="USZ5886" s="248"/>
      <x:c r="UTA5886" s="248"/>
      <x:c r="UTB5886" s="248"/>
      <x:c r="UTC5886" s="248"/>
      <x:c r="UTD5886" s="248"/>
      <x:c r="UTE5886" s="248"/>
      <x:c r="UTF5886" s="248"/>
      <x:c r="UTG5886" s="248"/>
      <x:c r="UTH5886" s="248"/>
      <x:c r="UTI5886" s="248"/>
      <x:c r="UTJ5886" s="248"/>
      <x:c r="UTK5886" s="248"/>
      <x:c r="UTL5886" s="248"/>
      <x:c r="UTM5886" s="248"/>
      <x:c r="UTN5886" s="248"/>
      <x:c r="UTO5886" s="248"/>
      <x:c r="UTP5886" s="248"/>
      <x:c r="UTQ5886" s="248"/>
      <x:c r="UTR5886" s="248"/>
      <x:c r="UTS5886" s="248"/>
      <x:c r="UTT5886" s="248"/>
      <x:c r="UTU5886" s="248"/>
      <x:c r="UTV5886" s="248"/>
      <x:c r="UTW5886" s="248"/>
      <x:c r="UTX5886" s="248"/>
      <x:c r="UTY5886" s="248"/>
      <x:c r="UTZ5886" s="248"/>
      <x:c r="UUA5886" s="248"/>
      <x:c r="UUB5886" s="248"/>
      <x:c r="UUC5886" s="248"/>
      <x:c r="UUD5886" s="248"/>
      <x:c r="UUE5886" s="248"/>
      <x:c r="UUF5886" s="248"/>
      <x:c r="UUG5886" s="248"/>
      <x:c r="UUH5886" s="248"/>
      <x:c r="UUI5886" s="248"/>
      <x:c r="UUJ5886" s="248"/>
      <x:c r="UUK5886" s="248"/>
      <x:c r="UUL5886" s="248"/>
      <x:c r="UUM5886" s="248"/>
      <x:c r="UUN5886" s="248"/>
      <x:c r="UUO5886" s="248"/>
      <x:c r="UUP5886" s="248"/>
      <x:c r="UUQ5886" s="248"/>
      <x:c r="UUR5886" s="248"/>
      <x:c r="UUS5886" s="248"/>
      <x:c r="UUT5886" s="248"/>
      <x:c r="UUU5886" s="248"/>
      <x:c r="UUV5886" s="248"/>
      <x:c r="UUW5886" s="248"/>
      <x:c r="UUX5886" s="248"/>
      <x:c r="UUY5886" s="248"/>
      <x:c r="UUZ5886" s="248"/>
      <x:c r="UVA5886" s="248"/>
      <x:c r="UVB5886" s="248"/>
      <x:c r="UVC5886" s="248"/>
      <x:c r="UVD5886" s="248"/>
      <x:c r="UVE5886" s="248"/>
      <x:c r="UVF5886" s="248"/>
      <x:c r="UVG5886" s="248"/>
      <x:c r="UVH5886" s="248"/>
      <x:c r="UVI5886" s="248"/>
      <x:c r="UVJ5886" s="248"/>
      <x:c r="UVK5886" s="248"/>
      <x:c r="UVL5886" s="248"/>
      <x:c r="UVM5886" s="248"/>
      <x:c r="UVN5886" s="248"/>
      <x:c r="UVO5886" s="248"/>
      <x:c r="UVP5886" s="248"/>
      <x:c r="UVQ5886" s="248"/>
      <x:c r="UVR5886" s="248"/>
      <x:c r="UVS5886" s="248"/>
      <x:c r="UVT5886" s="248"/>
      <x:c r="UVU5886" s="248"/>
      <x:c r="UVV5886" s="248"/>
      <x:c r="UVW5886" s="248"/>
      <x:c r="UVX5886" s="248"/>
      <x:c r="UVY5886" s="248"/>
      <x:c r="UVZ5886" s="248"/>
      <x:c r="UWA5886" s="248"/>
      <x:c r="UWB5886" s="248"/>
      <x:c r="UWC5886" s="248"/>
      <x:c r="UWD5886" s="248"/>
      <x:c r="UWE5886" s="248"/>
      <x:c r="UWF5886" s="248"/>
      <x:c r="UWG5886" s="248"/>
      <x:c r="UWH5886" s="248"/>
      <x:c r="UWI5886" s="248"/>
      <x:c r="UWJ5886" s="248"/>
      <x:c r="UWK5886" s="248"/>
      <x:c r="UWL5886" s="248"/>
      <x:c r="UWM5886" s="248"/>
      <x:c r="UWN5886" s="248"/>
      <x:c r="UWO5886" s="248"/>
      <x:c r="UWP5886" s="248"/>
      <x:c r="UWQ5886" s="248"/>
      <x:c r="UWR5886" s="248"/>
      <x:c r="UWS5886" s="248"/>
      <x:c r="UWT5886" s="248"/>
      <x:c r="UWU5886" s="248"/>
      <x:c r="UWV5886" s="248"/>
      <x:c r="UWW5886" s="248"/>
      <x:c r="UWX5886" s="248"/>
      <x:c r="UWY5886" s="248"/>
      <x:c r="UWZ5886" s="248"/>
      <x:c r="UXA5886" s="248"/>
      <x:c r="UXB5886" s="248"/>
      <x:c r="UXC5886" s="248"/>
      <x:c r="UXD5886" s="248"/>
      <x:c r="UXE5886" s="248"/>
      <x:c r="UXF5886" s="248"/>
      <x:c r="UXG5886" s="248"/>
      <x:c r="UXH5886" s="248"/>
      <x:c r="UXI5886" s="248"/>
      <x:c r="UXJ5886" s="248"/>
      <x:c r="UXK5886" s="248"/>
      <x:c r="UXL5886" s="248"/>
      <x:c r="UXM5886" s="248"/>
      <x:c r="UXN5886" s="248"/>
      <x:c r="UXO5886" s="248"/>
      <x:c r="UXP5886" s="248"/>
      <x:c r="UXQ5886" s="248"/>
      <x:c r="UXR5886" s="248"/>
      <x:c r="UXS5886" s="248"/>
      <x:c r="UXT5886" s="248"/>
      <x:c r="UXU5886" s="248"/>
      <x:c r="UXV5886" s="248"/>
      <x:c r="UXW5886" s="248"/>
      <x:c r="UXX5886" s="248"/>
      <x:c r="UXY5886" s="248"/>
      <x:c r="UXZ5886" s="248"/>
      <x:c r="UYA5886" s="248"/>
      <x:c r="UYB5886" s="248"/>
      <x:c r="UYC5886" s="248"/>
      <x:c r="UYD5886" s="248"/>
      <x:c r="UYE5886" s="248"/>
      <x:c r="UYF5886" s="248"/>
      <x:c r="UYG5886" s="248"/>
      <x:c r="UYH5886" s="248"/>
      <x:c r="UYI5886" s="248"/>
      <x:c r="UYJ5886" s="248"/>
      <x:c r="UYK5886" s="248"/>
      <x:c r="UYL5886" s="248"/>
      <x:c r="UYM5886" s="248"/>
      <x:c r="UYN5886" s="248"/>
      <x:c r="UYO5886" s="248"/>
      <x:c r="UYP5886" s="248"/>
      <x:c r="UYQ5886" s="248"/>
      <x:c r="UYR5886" s="248"/>
      <x:c r="UYS5886" s="248"/>
      <x:c r="UYT5886" s="248"/>
      <x:c r="UYU5886" s="248"/>
      <x:c r="UYV5886" s="248"/>
      <x:c r="UYW5886" s="248"/>
      <x:c r="UYX5886" s="248"/>
      <x:c r="UYY5886" s="248"/>
      <x:c r="UYZ5886" s="248"/>
      <x:c r="UZA5886" s="248"/>
      <x:c r="UZB5886" s="248"/>
      <x:c r="UZC5886" s="248"/>
      <x:c r="UZD5886" s="248"/>
      <x:c r="UZE5886" s="248"/>
      <x:c r="UZF5886" s="248"/>
      <x:c r="UZG5886" s="248"/>
      <x:c r="UZH5886" s="248"/>
      <x:c r="UZI5886" s="248"/>
      <x:c r="UZJ5886" s="248"/>
      <x:c r="UZK5886" s="248"/>
      <x:c r="UZL5886" s="248"/>
      <x:c r="UZM5886" s="248"/>
      <x:c r="UZN5886" s="248"/>
      <x:c r="UZO5886" s="248"/>
      <x:c r="UZP5886" s="248"/>
      <x:c r="UZQ5886" s="248"/>
      <x:c r="UZR5886" s="248"/>
      <x:c r="UZS5886" s="248"/>
      <x:c r="UZT5886" s="248"/>
      <x:c r="UZU5886" s="248"/>
      <x:c r="UZV5886" s="248"/>
      <x:c r="UZW5886" s="248"/>
      <x:c r="UZX5886" s="248"/>
      <x:c r="UZY5886" s="248"/>
      <x:c r="UZZ5886" s="248"/>
      <x:c r="VAA5886" s="248"/>
      <x:c r="VAB5886" s="248"/>
      <x:c r="VAC5886" s="248"/>
      <x:c r="VAD5886" s="248"/>
      <x:c r="VAE5886" s="248"/>
      <x:c r="VAF5886" s="248"/>
      <x:c r="VAG5886" s="248"/>
      <x:c r="VAH5886" s="248"/>
      <x:c r="VAI5886" s="248"/>
      <x:c r="VAJ5886" s="248"/>
      <x:c r="VAK5886" s="248"/>
      <x:c r="VAL5886" s="248"/>
      <x:c r="VAM5886" s="248"/>
      <x:c r="VAN5886" s="248"/>
      <x:c r="VAO5886" s="248"/>
      <x:c r="VAP5886" s="248"/>
      <x:c r="VAQ5886" s="248"/>
      <x:c r="VAR5886" s="248"/>
      <x:c r="VAS5886" s="248"/>
      <x:c r="VAT5886" s="248"/>
      <x:c r="VAU5886" s="248"/>
      <x:c r="VAV5886" s="248"/>
      <x:c r="VAW5886" s="248"/>
      <x:c r="VAX5886" s="248"/>
      <x:c r="VAY5886" s="248"/>
      <x:c r="VAZ5886" s="248"/>
      <x:c r="VBA5886" s="248"/>
      <x:c r="VBB5886" s="248"/>
      <x:c r="VBC5886" s="248"/>
      <x:c r="VBD5886" s="248"/>
      <x:c r="VBE5886" s="248"/>
      <x:c r="VBF5886" s="248"/>
      <x:c r="VBG5886" s="248"/>
      <x:c r="VBH5886" s="248"/>
      <x:c r="VBI5886" s="248"/>
      <x:c r="VBJ5886" s="248"/>
      <x:c r="VBK5886" s="248"/>
      <x:c r="VBL5886" s="248"/>
      <x:c r="VBM5886" s="248"/>
      <x:c r="VBN5886" s="248"/>
      <x:c r="VBO5886" s="248"/>
      <x:c r="VBP5886" s="248"/>
      <x:c r="VBQ5886" s="248"/>
      <x:c r="VBR5886" s="248"/>
      <x:c r="VBS5886" s="248"/>
      <x:c r="VBT5886" s="248"/>
      <x:c r="VBU5886" s="248"/>
      <x:c r="VBV5886" s="248"/>
      <x:c r="VBW5886" s="248"/>
      <x:c r="VBX5886" s="248"/>
      <x:c r="VBY5886" s="248"/>
      <x:c r="VBZ5886" s="248"/>
      <x:c r="VCA5886" s="248"/>
      <x:c r="VCB5886" s="248"/>
      <x:c r="VCC5886" s="248"/>
      <x:c r="VCD5886" s="248"/>
      <x:c r="VCE5886" s="248"/>
      <x:c r="VCF5886" s="248"/>
      <x:c r="VCG5886" s="248"/>
      <x:c r="VCH5886" s="248"/>
      <x:c r="VCI5886" s="248"/>
      <x:c r="VCJ5886" s="248"/>
      <x:c r="VCK5886" s="248"/>
      <x:c r="VCL5886" s="248"/>
      <x:c r="VCM5886" s="248"/>
      <x:c r="VCN5886" s="248"/>
      <x:c r="VCO5886" s="248"/>
      <x:c r="VCP5886" s="248"/>
      <x:c r="VCQ5886" s="248"/>
      <x:c r="VCR5886" s="248"/>
      <x:c r="VCS5886" s="248"/>
      <x:c r="VCT5886" s="248"/>
      <x:c r="VCU5886" s="248"/>
      <x:c r="VCV5886" s="248"/>
      <x:c r="VCW5886" s="248"/>
      <x:c r="VCX5886" s="248"/>
      <x:c r="VCY5886" s="248"/>
      <x:c r="VCZ5886" s="248"/>
      <x:c r="VDA5886" s="248"/>
      <x:c r="VDB5886" s="248"/>
      <x:c r="VDC5886" s="248"/>
      <x:c r="VDD5886" s="248"/>
      <x:c r="VDE5886" s="248"/>
      <x:c r="VDF5886" s="248"/>
      <x:c r="VDG5886" s="248"/>
      <x:c r="VDH5886" s="248"/>
      <x:c r="VDI5886" s="248"/>
      <x:c r="VDJ5886" s="248"/>
      <x:c r="VDK5886" s="248"/>
      <x:c r="VDL5886" s="248"/>
      <x:c r="VDM5886" s="248"/>
      <x:c r="VDN5886" s="248"/>
      <x:c r="VDO5886" s="248"/>
      <x:c r="VDP5886" s="248"/>
      <x:c r="VDQ5886" s="248"/>
      <x:c r="VDR5886" s="248"/>
      <x:c r="VDS5886" s="248"/>
      <x:c r="VDT5886" s="248"/>
      <x:c r="VDU5886" s="248"/>
      <x:c r="VDV5886" s="248"/>
      <x:c r="VDW5886" s="248"/>
      <x:c r="VDX5886" s="248"/>
      <x:c r="VDY5886" s="248"/>
      <x:c r="VDZ5886" s="248"/>
      <x:c r="VEA5886" s="248"/>
      <x:c r="VEB5886" s="248"/>
      <x:c r="VEC5886" s="248"/>
      <x:c r="VED5886" s="248"/>
      <x:c r="VEE5886" s="248"/>
      <x:c r="VEF5886" s="248"/>
      <x:c r="VEG5886" s="248"/>
      <x:c r="VEH5886" s="248"/>
      <x:c r="VEI5886" s="248"/>
      <x:c r="VEJ5886" s="248"/>
      <x:c r="VEK5886" s="248"/>
      <x:c r="VEL5886" s="248"/>
      <x:c r="VEM5886" s="248"/>
      <x:c r="VEN5886" s="248"/>
      <x:c r="VEO5886" s="248"/>
      <x:c r="VEP5886" s="248"/>
      <x:c r="VEQ5886" s="248"/>
      <x:c r="VER5886" s="248"/>
      <x:c r="VES5886" s="248"/>
      <x:c r="VET5886" s="248"/>
      <x:c r="VEU5886" s="248"/>
      <x:c r="VEV5886" s="248"/>
      <x:c r="VEW5886" s="248"/>
      <x:c r="VEX5886" s="248"/>
      <x:c r="VEY5886" s="248"/>
      <x:c r="VEZ5886" s="248"/>
      <x:c r="VFA5886" s="248"/>
      <x:c r="VFB5886" s="248"/>
      <x:c r="VFC5886" s="248"/>
      <x:c r="VFD5886" s="248"/>
      <x:c r="VFE5886" s="248"/>
      <x:c r="VFF5886" s="248"/>
      <x:c r="VFG5886" s="248"/>
      <x:c r="VFH5886" s="248"/>
      <x:c r="VFI5886" s="248"/>
      <x:c r="VFJ5886" s="248"/>
      <x:c r="VFK5886" s="248"/>
      <x:c r="VFL5886" s="248"/>
      <x:c r="VFM5886" s="248"/>
      <x:c r="VFN5886" s="248"/>
      <x:c r="VFO5886" s="248"/>
      <x:c r="VFP5886" s="248"/>
      <x:c r="VFQ5886" s="248"/>
      <x:c r="VFR5886" s="248"/>
      <x:c r="VFS5886" s="248"/>
      <x:c r="VFT5886" s="248"/>
      <x:c r="VFU5886" s="248"/>
      <x:c r="VFV5886" s="248"/>
      <x:c r="VFW5886" s="248"/>
      <x:c r="VFX5886" s="248"/>
      <x:c r="VFY5886" s="248"/>
      <x:c r="VFZ5886" s="248"/>
      <x:c r="VGA5886" s="248"/>
      <x:c r="VGB5886" s="248"/>
      <x:c r="VGC5886" s="248"/>
      <x:c r="VGD5886" s="248"/>
      <x:c r="VGE5886" s="248"/>
      <x:c r="VGF5886" s="248"/>
      <x:c r="VGG5886" s="248"/>
      <x:c r="VGH5886" s="248"/>
      <x:c r="VGI5886" s="248"/>
      <x:c r="VGJ5886" s="248"/>
      <x:c r="VGK5886" s="248"/>
      <x:c r="VGL5886" s="248"/>
      <x:c r="VGM5886" s="248"/>
      <x:c r="VGN5886" s="248"/>
      <x:c r="VGO5886" s="248"/>
      <x:c r="VGP5886" s="248"/>
      <x:c r="VGQ5886" s="248"/>
      <x:c r="VGR5886" s="248"/>
      <x:c r="VGS5886" s="248"/>
      <x:c r="VGT5886" s="248"/>
      <x:c r="VGU5886" s="248"/>
      <x:c r="VGV5886" s="248"/>
      <x:c r="VGW5886" s="248"/>
      <x:c r="VGX5886" s="248"/>
      <x:c r="VGY5886" s="248"/>
      <x:c r="VGZ5886" s="248"/>
      <x:c r="VHA5886" s="248"/>
      <x:c r="VHB5886" s="248"/>
      <x:c r="VHC5886" s="248"/>
      <x:c r="VHD5886" s="248"/>
      <x:c r="VHE5886" s="248"/>
      <x:c r="VHF5886" s="248"/>
      <x:c r="VHG5886" s="248"/>
      <x:c r="VHH5886" s="248"/>
      <x:c r="VHI5886" s="248"/>
      <x:c r="VHJ5886" s="248"/>
      <x:c r="VHK5886" s="248"/>
      <x:c r="VHL5886" s="248"/>
      <x:c r="VHM5886" s="248"/>
      <x:c r="VHN5886" s="248"/>
      <x:c r="VHO5886" s="248"/>
      <x:c r="VHP5886" s="248"/>
      <x:c r="VHQ5886" s="248"/>
      <x:c r="VHR5886" s="248"/>
      <x:c r="VHS5886" s="248"/>
      <x:c r="VHT5886" s="248"/>
      <x:c r="VHU5886" s="248"/>
      <x:c r="VHV5886" s="248"/>
      <x:c r="VHW5886" s="248"/>
      <x:c r="VHX5886" s="248"/>
      <x:c r="VHY5886" s="248"/>
      <x:c r="VHZ5886" s="248"/>
      <x:c r="VIA5886" s="248"/>
      <x:c r="VIB5886" s="248"/>
      <x:c r="VIC5886" s="248"/>
      <x:c r="VID5886" s="248"/>
      <x:c r="VIE5886" s="248"/>
      <x:c r="VIF5886" s="248"/>
      <x:c r="VIG5886" s="248"/>
      <x:c r="VIH5886" s="248"/>
      <x:c r="VII5886" s="248"/>
      <x:c r="VIJ5886" s="248"/>
      <x:c r="VIK5886" s="248"/>
      <x:c r="VIL5886" s="248"/>
      <x:c r="VIM5886" s="248"/>
      <x:c r="VIN5886" s="248"/>
      <x:c r="VIO5886" s="248"/>
      <x:c r="VIP5886" s="248"/>
      <x:c r="VIQ5886" s="248"/>
      <x:c r="VIR5886" s="248"/>
      <x:c r="VIS5886" s="248"/>
      <x:c r="VIT5886" s="248"/>
      <x:c r="VIU5886" s="248"/>
      <x:c r="VIV5886" s="248"/>
      <x:c r="VIW5886" s="248"/>
      <x:c r="VIX5886" s="248"/>
      <x:c r="VIY5886" s="248"/>
      <x:c r="VIZ5886" s="248"/>
      <x:c r="VJA5886" s="248"/>
      <x:c r="VJB5886" s="248"/>
      <x:c r="VJC5886" s="248"/>
      <x:c r="VJD5886" s="248"/>
      <x:c r="VJE5886" s="248"/>
      <x:c r="VJF5886" s="248"/>
      <x:c r="VJG5886" s="248"/>
      <x:c r="VJH5886" s="248"/>
      <x:c r="VJI5886" s="248"/>
      <x:c r="VJJ5886" s="248"/>
      <x:c r="VJK5886" s="248"/>
      <x:c r="VJL5886" s="248"/>
      <x:c r="VJM5886" s="248"/>
      <x:c r="VJN5886" s="248"/>
      <x:c r="VJO5886" s="248"/>
      <x:c r="VJP5886" s="248"/>
      <x:c r="VJQ5886" s="248"/>
      <x:c r="VJR5886" s="248"/>
      <x:c r="VJS5886" s="248"/>
      <x:c r="VJT5886" s="248"/>
      <x:c r="VJU5886" s="248"/>
      <x:c r="VJV5886" s="248"/>
      <x:c r="VJW5886" s="248"/>
      <x:c r="VJX5886" s="248"/>
      <x:c r="VJY5886" s="248"/>
      <x:c r="VJZ5886" s="248"/>
      <x:c r="VKA5886" s="248"/>
      <x:c r="VKB5886" s="248"/>
      <x:c r="VKC5886" s="248"/>
      <x:c r="VKD5886" s="248"/>
      <x:c r="VKE5886" s="248"/>
      <x:c r="VKF5886" s="248"/>
      <x:c r="VKG5886" s="248"/>
      <x:c r="VKH5886" s="248"/>
      <x:c r="VKI5886" s="248"/>
      <x:c r="VKJ5886" s="248"/>
      <x:c r="VKK5886" s="248"/>
      <x:c r="VKL5886" s="248"/>
      <x:c r="VKM5886" s="248"/>
      <x:c r="VKN5886" s="248"/>
      <x:c r="VKO5886" s="248"/>
      <x:c r="VKP5886" s="248"/>
      <x:c r="VKQ5886" s="248"/>
      <x:c r="VKR5886" s="248"/>
      <x:c r="VKS5886" s="248"/>
      <x:c r="VKT5886" s="248"/>
      <x:c r="VKU5886" s="248"/>
      <x:c r="VKV5886" s="248"/>
      <x:c r="VKW5886" s="248"/>
      <x:c r="VKX5886" s="248"/>
      <x:c r="VKY5886" s="248"/>
      <x:c r="VKZ5886" s="248"/>
      <x:c r="VLA5886" s="248"/>
      <x:c r="VLB5886" s="248"/>
      <x:c r="VLC5886" s="248"/>
      <x:c r="VLD5886" s="248"/>
      <x:c r="VLE5886" s="248"/>
      <x:c r="VLF5886" s="248"/>
      <x:c r="VLG5886" s="248"/>
      <x:c r="VLH5886" s="248"/>
      <x:c r="VLI5886" s="248"/>
      <x:c r="VLJ5886" s="248"/>
      <x:c r="VLK5886" s="248"/>
      <x:c r="VLL5886" s="248"/>
      <x:c r="VLM5886" s="248"/>
      <x:c r="VLN5886" s="248"/>
      <x:c r="VLO5886" s="248"/>
      <x:c r="VLP5886" s="248"/>
      <x:c r="VLQ5886" s="248"/>
      <x:c r="VLR5886" s="248"/>
      <x:c r="VLS5886" s="248"/>
      <x:c r="VLT5886" s="248"/>
      <x:c r="VLU5886" s="248"/>
      <x:c r="VLV5886" s="248"/>
      <x:c r="VLW5886" s="248"/>
      <x:c r="VLX5886" s="248"/>
      <x:c r="VLY5886" s="248"/>
      <x:c r="VLZ5886" s="248"/>
      <x:c r="VMA5886" s="248"/>
      <x:c r="VMB5886" s="248"/>
      <x:c r="VMC5886" s="248"/>
      <x:c r="VMD5886" s="248"/>
      <x:c r="VME5886" s="248"/>
      <x:c r="VMF5886" s="248"/>
      <x:c r="VMG5886" s="248"/>
      <x:c r="VMH5886" s="248"/>
      <x:c r="VMI5886" s="248"/>
      <x:c r="VMJ5886" s="248"/>
      <x:c r="VMK5886" s="248"/>
      <x:c r="VML5886" s="248"/>
      <x:c r="VMM5886" s="248"/>
      <x:c r="VMN5886" s="248"/>
      <x:c r="VMO5886" s="248"/>
      <x:c r="VMP5886" s="248"/>
      <x:c r="VMQ5886" s="248"/>
      <x:c r="VMR5886" s="248"/>
      <x:c r="VMS5886" s="248"/>
      <x:c r="VMT5886" s="248"/>
      <x:c r="VMU5886" s="248"/>
      <x:c r="VMV5886" s="248"/>
      <x:c r="VMW5886" s="248"/>
      <x:c r="VMX5886" s="248"/>
      <x:c r="VMY5886" s="248"/>
      <x:c r="VMZ5886" s="248"/>
      <x:c r="VNA5886" s="248"/>
      <x:c r="VNB5886" s="248"/>
      <x:c r="VNC5886" s="248"/>
      <x:c r="VND5886" s="248"/>
      <x:c r="VNE5886" s="248"/>
      <x:c r="VNF5886" s="248"/>
      <x:c r="VNG5886" s="248"/>
      <x:c r="VNH5886" s="248"/>
      <x:c r="VNI5886" s="248"/>
      <x:c r="VNJ5886" s="248"/>
      <x:c r="VNK5886" s="248"/>
      <x:c r="VNL5886" s="248"/>
      <x:c r="VNM5886" s="248"/>
      <x:c r="VNN5886" s="248"/>
      <x:c r="VNO5886" s="248"/>
      <x:c r="VNP5886" s="248"/>
      <x:c r="VNQ5886" s="248"/>
      <x:c r="VNR5886" s="248"/>
      <x:c r="VNS5886" s="248"/>
      <x:c r="VNT5886" s="248"/>
      <x:c r="VNU5886" s="248"/>
      <x:c r="VNV5886" s="248"/>
      <x:c r="VNW5886" s="248"/>
      <x:c r="VNX5886" s="248"/>
      <x:c r="VNY5886" s="248"/>
      <x:c r="VNZ5886" s="248"/>
      <x:c r="VOA5886" s="248"/>
      <x:c r="VOB5886" s="248"/>
      <x:c r="VOC5886" s="248"/>
      <x:c r="VOD5886" s="248"/>
      <x:c r="VOE5886" s="248"/>
      <x:c r="VOF5886" s="248"/>
      <x:c r="VOG5886" s="248"/>
      <x:c r="VOH5886" s="248"/>
      <x:c r="VOI5886" s="248"/>
      <x:c r="VOJ5886" s="248"/>
      <x:c r="VOK5886" s="248"/>
      <x:c r="VOL5886" s="248"/>
      <x:c r="VOM5886" s="248"/>
      <x:c r="VON5886" s="248"/>
      <x:c r="VOO5886" s="248"/>
      <x:c r="VOP5886" s="248"/>
      <x:c r="VOQ5886" s="248"/>
      <x:c r="VOR5886" s="248"/>
      <x:c r="VOS5886" s="248"/>
      <x:c r="VOT5886" s="248"/>
      <x:c r="VOU5886" s="248"/>
      <x:c r="VOV5886" s="248"/>
      <x:c r="VOW5886" s="248"/>
      <x:c r="VOX5886" s="248"/>
      <x:c r="VOY5886" s="248"/>
      <x:c r="VOZ5886" s="248"/>
      <x:c r="VPA5886" s="248"/>
      <x:c r="VPB5886" s="248"/>
      <x:c r="VPC5886" s="248"/>
      <x:c r="VPD5886" s="248"/>
      <x:c r="VPE5886" s="248"/>
      <x:c r="VPF5886" s="248"/>
      <x:c r="VPG5886" s="248"/>
      <x:c r="VPH5886" s="248"/>
      <x:c r="VPI5886" s="248"/>
      <x:c r="VPJ5886" s="248"/>
      <x:c r="VPK5886" s="248"/>
      <x:c r="VPL5886" s="248"/>
      <x:c r="VPM5886" s="248"/>
      <x:c r="VPN5886" s="248"/>
      <x:c r="VPO5886" s="248"/>
      <x:c r="VPP5886" s="248"/>
      <x:c r="VPQ5886" s="248"/>
      <x:c r="VPR5886" s="248"/>
      <x:c r="VPS5886" s="248"/>
      <x:c r="VPT5886" s="248"/>
      <x:c r="VPU5886" s="248"/>
      <x:c r="VPV5886" s="248"/>
      <x:c r="VPW5886" s="248"/>
      <x:c r="VPX5886" s="248"/>
      <x:c r="VPY5886" s="248"/>
      <x:c r="VPZ5886" s="248"/>
      <x:c r="VQA5886" s="248"/>
      <x:c r="VQB5886" s="248"/>
      <x:c r="VQC5886" s="248"/>
      <x:c r="VQD5886" s="248"/>
      <x:c r="VQE5886" s="248"/>
      <x:c r="VQF5886" s="248"/>
      <x:c r="VQG5886" s="248"/>
      <x:c r="VQH5886" s="248"/>
      <x:c r="VQI5886" s="248"/>
      <x:c r="VQJ5886" s="248"/>
      <x:c r="VQK5886" s="248"/>
      <x:c r="VQL5886" s="248"/>
      <x:c r="VQM5886" s="248"/>
      <x:c r="VQN5886" s="248"/>
      <x:c r="VQO5886" s="248"/>
      <x:c r="VQP5886" s="248"/>
      <x:c r="VQQ5886" s="248"/>
      <x:c r="VQR5886" s="248"/>
      <x:c r="VQS5886" s="248"/>
      <x:c r="VQT5886" s="248"/>
      <x:c r="VQU5886" s="248"/>
      <x:c r="VQV5886" s="248"/>
      <x:c r="VQW5886" s="248"/>
      <x:c r="VQX5886" s="248"/>
      <x:c r="VQY5886" s="248"/>
      <x:c r="VQZ5886" s="248"/>
      <x:c r="VRA5886" s="248"/>
      <x:c r="VRB5886" s="248"/>
      <x:c r="VRC5886" s="248"/>
      <x:c r="VRD5886" s="248"/>
      <x:c r="VRE5886" s="248"/>
      <x:c r="VRF5886" s="248"/>
      <x:c r="VRG5886" s="248"/>
      <x:c r="VRH5886" s="248"/>
      <x:c r="VRI5886" s="248"/>
      <x:c r="VRJ5886" s="248"/>
      <x:c r="VRK5886" s="248"/>
      <x:c r="VRL5886" s="248"/>
      <x:c r="VRM5886" s="248"/>
      <x:c r="VRN5886" s="248"/>
      <x:c r="VRO5886" s="248"/>
      <x:c r="VRP5886" s="248"/>
      <x:c r="VRQ5886" s="248"/>
      <x:c r="VRR5886" s="248"/>
      <x:c r="VRS5886" s="248"/>
      <x:c r="VRT5886" s="248"/>
      <x:c r="VRU5886" s="248"/>
      <x:c r="VRV5886" s="248"/>
      <x:c r="VRW5886" s="248"/>
      <x:c r="VRX5886" s="248"/>
      <x:c r="VRY5886" s="248"/>
      <x:c r="VRZ5886" s="248"/>
      <x:c r="VSA5886" s="248"/>
      <x:c r="VSB5886" s="248"/>
      <x:c r="VSC5886" s="248"/>
      <x:c r="VSD5886" s="248"/>
      <x:c r="VSE5886" s="248"/>
      <x:c r="VSF5886" s="248"/>
      <x:c r="VSG5886" s="248"/>
      <x:c r="VSH5886" s="248"/>
      <x:c r="VSI5886" s="248"/>
      <x:c r="VSJ5886" s="248"/>
      <x:c r="VSK5886" s="248"/>
      <x:c r="VSL5886" s="248"/>
      <x:c r="VSM5886" s="248"/>
      <x:c r="VSN5886" s="248"/>
      <x:c r="VSO5886" s="248"/>
      <x:c r="VSP5886" s="248"/>
      <x:c r="VSQ5886" s="248"/>
      <x:c r="VSR5886" s="248"/>
      <x:c r="VSS5886" s="248"/>
      <x:c r="VST5886" s="248"/>
      <x:c r="VSU5886" s="248"/>
      <x:c r="VSV5886" s="248"/>
      <x:c r="VSW5886" s="248"/>
      <x:c r="VSX5886" s="248"/>
      <x:c r="VSY5886" s="248"/>
      <x:c r="VSZ5886" s="248"/>
      <x:c r="VTA5886" s="248"/>
      <x:c r="VTB5886" s="248"/>
      <x:c r="VTC5886" s="248"/>
      <x:c r="VTD5886" s="248"/>
      <x:c r="VTE5886" s="248"/>
      <x:c r="VTF5886" s="248"/>
      <x:c r="VTG5886" s="248"/>
      <x:c r="VTH5886" s="248"/>
      <x:c r="VTI5886" s="248"/>
      <x:c r="VTJ5886" s="248"/>
      <x:c r="VTK5886" s="248"/>
      <x:c r="VTL5886" s="248"/>
      <x:c r="VTM5886" s="248"/>
      <x:c r="VTN5886" s="248"/>
      <x:c r="VTO5886" s="248"/>
      <x:c r="VTP5886" s="248"/>
      <x:c r="VTQ5886" s="248"/>
      <x:c r="VTR5886" s="248"/>
      <x:c r="VTS5886" s="248"/>
      <x:c r="VTT5886" s="248"/>
      <x:c r="VTU5886" s="248"/>
      <x:c r="VTV5886" s="248"/>
      <x:c r="VTW5886" s="248"/>
      <x:c r="VTX5886" s="248"/>
      <x:c r="VTY5886" s="248"/>
      <x:c r="VTZ5886" s="248"/>
      <x:c r="VUA5886" s="248"/>
      <x:c r="VUB5886" s="248"/>
      <x:c r="VUC5886" s="248"/>
      <x:c r="VUD5886" s="248"/>
      <x:c r="VUE5886" s="248"/>
      <x:c r="VUF5886" s="248"/>
      <x:c r="VUG5886" s="248"/>
      <x:c r="VUH5886" s="248"/>
      <x:c r="VUI5886" s="248"/>
      <x:c r="VUJ5886" s="248"/>
      <x:c r="VUK5886" s="248"/>
      <x:c r="VUL5886" s="248"/>
      <x:c r="VUM5886" s="248"/>
      <x:c r="VUN5886" s="248"/>
      <x:c r="VUO5886" s="248"/>
      <x:c r="VUP5886" s="248"/>
      <x:c r="VUQ5886" s="248"/>
      <x:c r="VUR5886" s="248"/>
      <x:c r="VUS5886" s="248"/>
      <x:c r="VUT5886" s="248"/>
      <x:c r="VUU5886" s="248"/>
      <x:c r="VUV5886" s="248"/>
      <x:c r="VUW5886" s="248"/>
      <x:c r="VUX5886" s="248"/>
      <x:c r="VUY5886" s="248"/>
      <x:c r="VUZ5886" s="248"/>
      <x:c r="VVA5886" s="248"/>
      <x:c r="VVB5886" s="248"/>
      <x:c r="VVC5886" s="248"/>
      <x:c r="VVD5886" s="248"/>
      <x:c r="VVE5886" s="248"/>
      <x:c r="VVF5886" s="248"/>
      <x:c r="VVG5886" s="248"/>
      <x:c r="VVH5886" s="248"/>
      <x:c r="VVI5886" s="248"/>
      <x:c r="VVJ5886" s="248"/>
      <x:c r="VVK5886" s="248"/>
      <x:c r="VVL5886" s="248"/>
      <x:c r="VVM5886" s="248"/>
      <x:c r="VVN5886" s="248"/>
      <x:c r="VVO5886" s="248"/>
      <x:c r="VVP5886" s="248"/>
      <x:c r="VVQ5886" s="248"/>
      <x:c r="VVR5886" s="248"/>
      <x:c r="VVS5886" s="248"/>
      <x:c r="VVT5886" s="248"/>
      <x:c r="VVU5886" s="248"/>
      <x:c r="VVV5886" s="248"/>
      <x:c r="VVW5886" s="248"/>
      <x:c r="VVX5886" s="248"/>
      <x:c r="VVY5886" s="248"/>
      <x:c r="VVZ5886" s="248"/>
      <x:c r="VWA5886" s="248"/>
      <x:c r="VWB5886" s="248"/>
      <x:c r="VWC5886" s="248"/>
      <x:c r="VWD5886" s="248"/>
      <x:c r="VWE5886" s="248"/>
      <x:c r="VWF5886" s="248"/>
      <x:c r="VWG5886" s="248"/>
      <x:c r="VWH5886" s="248"/>
      <x:c r="VWI5886" s="248"/>
      <x:c r="VWJ5886" s="248"/>
      <x:c r="VWK5886" s="248"/>
      <x:c r="VWL5886" s="248"/>
      <x:c r="VWM5886" s="248"/>
      <x:c r="VWN5886" s="248"/>
      <x:c r="VWO5886" s="248"/>
      <x:c r="VWP5886" s="248"/>
      <x:c r="VWQ5886" s="248"/>
      <x:c r="VWR5886" s="248"/>
      <x:c r="VWS5886" s="248"/>
      <x:c r="VWT5886" s="248"/>
      <x:c r="VWU5886" s="248"/>
      <x:c r="VWV5886" s="248"/>
      <x:c r="VWW5886" s="248"/>
      <x:c r="VWX5886" s="248"/>
      <x:c r="VWY5886" s="248"/>
      <x:c r="VWZ5886" s="248"/>
      <x:c r="VXA5886" s="248"/>
      <x:c r="VXB5886" s="248"/>
      <x:c r="VXC5886" s="248"/>
      <x:c r="VXD5886" s="248"/>
      <x:c r="VXE5886" s="248"/>
      <x:c r="VXF5886" s="248"/>
      <x:c r="VXG5886" s="248"/>
      <x:c r="VXH5886" s="248"/>
      <x:c r="VXI5886" s="248"/>
      <x:c r="VXJ5886" s="248"/>
      <x:c r="VXK5886" s="248"/>
      <x:c r="VXL5886" s="248"/>
      <x:c r="VXM5886" s="248"/>
      <x:c r="VXN5886" s="248"/>
      <x:c r="VXO5886" s="248"/>
      <x:c r="VXP5886" s="248"/>
      <x:c r="VXQ5886" s="248"/>
      <x:c r="VXR5886" s="248"/>
      <x:c r="VXS5886" s="248"/>
      <x:c r="VXT5886" s="248"/>
      <x:c r="VXU5886" s="248"/>
      <x:c r="VXV5886" s="248"/>
      <x:c r="VXW5886" s="248"/>
      <x:c r="VXX5886" s="248"/>
      <x:c r="VXY5886" s="248"/>
      <x:c r="VXZ5886" s="248"/>
      <x:c r="VYA5886" s="248"/>
      <x:c r="VYB5886" s="248"/>
      <x:c r="VYC5886" s="248"/>
      <x:c r="VYD5886" s="248"/>
      <x:c r="VYE5886" s="248"/>
      <x:c r="VYF5886" s="248"/>
      <x:c r="VYG5886" s="248"/>
      <x:c r="VYH5886" s="248"/>
      <x:c r="VYI5886" s="248"/>
      <x:c r="VYJ5886" s="248"/>
      <x:c r="VYK5886" s="248"/>
      <x:c r="VYL5886" s="248"/>
      <x:c r="VYM5886" s="248"/>
      <x:c r="VYN5886" s="248"/>
      <x:c r="VYO5886" s="248"/>
      <x:c r="VYP5886" s="248"/>
      <x:c r="VYQ5886" s="248"/>
      <x:c r="VYR5886" s="248"/>
      <x:c r="VYS5886" s="248"/>
      <x:c r="VYT5886" s="248"/>
      <x:c r="VYU5886" s="248"/>
      <x:c r="VYV5886" s="248"/>
      <x:c r="VYW5886" s="248"/>
      <x:c r="VYX5886" s="248"/>
      <x:c r="VYY5886" s="248"/>
      <x:c r="VYZ5886" s="248"/>
      <x:c r="VZA5886" s="248"/>
      <x:c r="VZB5886" s="248"/>
      <x:c r="VZC5886" s="248"/>
      <x:c r="VZD5886" s="248"/>
      <x:c r="VZE5886" s="248"/>
      <x:c r="VZF5886" s="248"/>
      <x:c r="VZG5886" s="248"/>
      <x:c r="VZH5886" s="248"/>
      <x:c r="VZI5886" s="248"/>
      <x:c r="VZJ5886" s="248"/>
      <x:c r="VZK5886" s="248"/>
      <x:c r="VZL5886" s="248"/>
      <x:c r="VZM5886" s="248"/>
      <x:c r="VZN5886" s="248"/>
      <x:c r="VZO5886" s="248"/>
      <x:c r="VZP5886" s="248"/>
      <x:c r="VZQ5886" s="248"/>
      <x:c r="VZR5886" s="248"/>
      <x:c r="VZS5886" s="248"/>
      <x:c r="VZT5886" s="248"/>
      <x:c r="VZU5886" s="248"/>
      <x:c r="VZV5886" s="248"/>
      <x:c r="VZW5886" s="248"/>
      <x:c r="VZX5886" s="248"/>
      <x:c r="VZY5886" s="248"/>
      <x:c r="VZZ5886" s="248"/>
      <x:c r="WAA5886" s="248"/>
      <x:c r="WAB5886" s="248"/>
      <x:c r="WAC5886" s="248"/>
      <x:c r="WAD5886" s="248"/>
      <x:c r="WAE5886" s="248"/>
      <x:c r="WAF5886" s="248"/>
      <x:c r="WAG5886" s="248"/>
      <x:c r="WAH5886" s="248"/>
      <x:c r="WAI5886" s="248"/>
      <x:c r="WAJ5886" s="248"/>
      <x:c r="WAK5886" s="248"/>
      <x:c r="WAL5886" s="248"/>
      <x:c r="WAM5886" s="248"/>
      <x:c r="WAN5886" s="248"/>
      <x:c r="WAO5886" s="248"/>
      <x:c r="WAP5886" s="248"/>
      <x:c r="WAQ5886" s="248"/>
      <x:c r="WAR5886" s="248"/>
      <x:c r="WAS5886" s="248"/>
      <x:c r="WAT5886" s="248"/>
      <x:c r="WAU5886" s="248"/>
      <x:c r="WAV5886" s="248"/>
      <x:c r="WAW5886" s="248"/>
      <x:c r="WAX5886" s="248"/>
      <x:c r="WAY5886" s="248"/>
      <x:c r="WAZ5886" s="248"/>
      <x:c r="WBA5886" s="248"/>
      <x:c r="WBB5886" s="248"/>
      <x:c r="WBC5886" s="248"/>
      <x:c r="WBD5886" s="248"/>
      <x:c r="WBE5886" s="248"/>
      <x:c r="WBF5886" s="248"/>
      <x:c r="WBG5886" s="248"/>
      <x:c r="WBH5886" s="248"/>
      <x:c r="WBI5886" s="248"/>
      <x:c r="WBJ5886" s="248"/>
      <x:c r="WBK5886" s="248"/>
      <x:c r="WBL5886" s="248"/>
      <x:c r="WBM5886" s="248"/>
      <x:c r="WBN5886" s="248"/>
      <x:c r="WBO5886" s="248"/>
      <x:c r="WBP5886" s="248"/>
      <x:c r="WBQ5886" s="248"/>
      <x:c r="WBR5886" s="248"/>
      <x:c r="WBS5886" s="248"/>
      <x:c r="WBT5886" s="248"/>
      <x:c r="WBU5886" s="248"/>
      <x:c r="WBV5886" s="248"/>
      <x:c r="WBW5886" s="248"/>
      <x:c r="WBX5886" s="248"/>
      <x:c r="WBY5886" s="248"/>
      <x:c r="WBZ5886" s="248"/>
      <x:c r="WCA5886" s="248"/>
      <x:c r="WCB5886" s="248"/>
      <x:c r="WCC5886" s="248"/>
      <x:c r="WCD5886" s="248"/>
      <x:c r="WCE5886" s="248"/>
      <x:c r="WCF5886" s="248"/>
      <x:c r="WCG5886" s="248"/>
      <x:c r="WCH5886" s="248"/>
      <x:c r="WCI5886" s="248"/>
      <x:c r="WCJ5886" s="248"/>
      <x:c r="WCK5886" s="248"/>
      <x:c r="WCL5886" s="248"/>
      <x:c r="WCM5886" s="248"/>
      <x:c r="WCN5886" s="248"/>
      <x:c r="WCO5886" s="248"/>
      <x:c r="WCP5886" s="248"/>
      <x:c r="WCQ5886" s="248"/>
      <x:c r="WCR5886" s="248"/>
      <x:c r="WCS5886" s="248"/>
      <x:c r="WCT5886" s="248"/>
      <x:c r="WCU5886" s="248"/>
      <x:c r="WCV5886" s="248"/>
      <x:c r="WCW5886" s="248"/>
      <x:c r="WCX5886" s="248"/>
      <x:c r="WCY5886" s="248"/>
      <x:c r="WCZ5886" s="248"/>
      <x:c r="WDA5886" s="248"/>
      <x:c r="WDB5886" s="248"/>
      <x:c r="WDC5886" s="248"/>
      <x:c r="WDD5886" s="248"/>
      <x:c r="WDE5886" s="248"/>
      <x:c r="WDF5886" s="248"/>
      <x:c r="WDG5886" s="248"/>
      <x:c r="WDH5886" s="248"/>
      <x:c r="WDI5886" s="248"/>
      <x:c r="WDJ5886" s="248"/>
      <x:c r="WDK5886" s="248"/>
      <x:c r="WDL5886" s="248"/>
      <x:c r="WDM5886" s="248"/>
      <x:c r="WDN5886" s="248"/>
      <x:c r="WDO5886" s="248"/>
      <x:c r="WDP5886" s="248"/>
      <x:c r="WDQ5886" s="248"/>
      <x:c r="WDR5886" s="248"/>
      <x:c r="WDS5886" s="248"/>
      <x:c r="WDT5886" s="248"/>
      <x:c r="WDU5886" s="248"/>
      <x:c r="WDV5886" s="248"/>
      <x:c r="WDW5886" s="248"/>
      <x:c r="WDX5886" s="248"/>
      <x:c r="WDY5886" s="248"/>
      <x:c r="WDZ5886" s="248"/>
      <x:c r="WEA5886" s="248"/>
      <x:c r="WEB5886" s="248"/>
      <x:c r="WEC5886" s="248"/>
      <x:c r="WED5886" s="248"/>
      <x:c r="WEE5886" s="248"/>
      <x:c r="WEF5886" s="248"/>
      <x:c r="WEG5886" s="248"/>
      <x:c r="WEH5886" s="248"/>
      <x:c r="WEI5886" s="248"/>
      <x:c r="WEJ5886" s="248"/>
      <x:c r="WEK5886" s="248"/>
      <x:c r="WEL5886" s="248"/>
      <x:c r="WEM5886" s="248"/>
      <x:c r="WEN5886" s="248"/>
      <x:c r="WEO5886" s="248"/>
      <x:c r="WEP5886" s="248"/>
      <x:c r="WEQ5886" s="248"/>
      <x:c r="WER5886" s="248"/>
      <x:c r="WES5886" s="248"/>
      <x:c r="WET5886" s="248"/>
      <x:c r="WEU5886" s="248"/>
      <x:c r="WEV5886" s="248"/>
      <x:c r="WEW5886" s="248"/>
      <x:c r="WEX5886" s="248"/>
      <x:c r="WEY5886" s="248"/>
      <x:c r="WEZ5886" s="248"/>
      <x:c r="WFA5886" s="248"/>
      <x:c r="WFB5886" s="248"/>
      <x:c r="WFC5886" s="248"/>
      <x:c r="WFD5886" s="248"/>
      <x:c r="WFE5886" s="248"/>
      <x:c r="WFF5886" s="248"/>
      <x:c r="WFG5886" s="248"/>
      <x:c r="WFH5886" s="248"/>
      <x:c r="WFI5886" s="248"/>
      <x:c r="WFJ5886" s="248"/>
      <x:c r="WFK5886" s="248"/>
      <x:c r="WFL5886" s="248"/>
      <x:c r="WFM5886" s="248"/>
      <x:c r="WFN5886" s="248"/>
      <x:c r="WFO5886" s="248"/>
      <x:c r="WFP5886" s="248"/>
      <x:c r="WFQ5886" s="248"/>
      <x:c r="WFR5886" s="248"/>
      <x:c r="WFS5886" s="248"/>
      <x:c r="WFT5886" s="248"/>
      <x:c r="WFU5886" s="248"/>
      <x:c r="WFV5886" s="248"/>
      <x:c r="WFW5886" s="248"/>
      <x:c r="WFX5886" s="248"/>
      <x:c r="WFY5886" s="248"/>
      <x:c r="WFZ5886" s="248"/>
      <x:c r="WGA5886" s="248"/>
      <x:c r="WGB5886" s="248"/>
      <x:c r="WGC5886" s="248"/>
      <x:c r="WGD5886" s="248"/>
      <x:c r="WGE5886" s="248"/>
      <x:c r="WGF5886" s="248"/>
      <x:c r="WGG5886" s="248"/>
      <x:c r="WGH5886" s="248"/>
      <x:c r="WGI5886" s="248"/>
      <x:c r="WGJ5886" s="248"/>
      <x:c r="WGK5886" s="248"/>
      <x:c r="WGL5886" s="248"/>
      <x:c r="WGM5886" s="248"/>
      <x:c r="WGN5886" s="248"/>
      <x:c r="WGO5886" s="248"/>
      <x:c r="WGP5886" s="248"/>
      <x:c r="WGQ5886" s="248"/>
      <x:c r="WGR5886" s="248"/>
      <x:c r="WGS5886" s="248"/>
      <x:c r="WGT5886" s="248"/>
      <x:c r="WGU5886" s="248"/>
      <x:c r="WGV5886" s="248"/>
      <x:c r="WGW5886" s="248"/>
      <x:c r="WGX5886" s="248"/>
      <x:c r="WGY5886" s="248"/>
      <x:c r="WGZ5886" s="248"/>
      <x:c r="WHA5886" s="248"/>
      <x:c r="WHB5886" s="248"/>
      <x:c r="WHC5886" s="248"/>
      <x:c r="WHD5886" s="248"/>
      <x:c r="WHE5886" s="248"/>
      <x:c r="WHF5886" s="248"/>
      <x:c r="WHG5886" s="248"/>
      <x:c r="WHH5886" s="248"/>
      <x:c r="WHI5886" s="248"/>
      <x:c r="WHJ5886" s="248"/>
      <x:c r="WHK5886" s="248"/>
      <x:c r="WHL5886" s="248"/>
      <x:c r="WHM5886" s="248"/>
      <x:c r="WHN5886" s="248"/>
      <x:c r="WHO5886" s="248"/>
      <x:c r="WHP5886" s="248"/>
      <x:c r="WHQ5886" s="248"/>
      <x:c r="WHR5886" s="248"/>
      <x:c r="WHS5886" s="248"/>
      <x:c r="WHT5886" s="248"/>
      <x:c r="WHU5886" s="248"/>
      <x:c r="WHV5886" s="248"/>
      <x:c r="WHW5886" s="248"/>
      <x:c r="WHX5886" s="248"/>
      <x:c r="WHY5886" s="248"/>
      <x:c r="WHZ5886" s="248"/>
      <x:c r="WIA5886" s="248"/>
      <x:c r="WIB5886" s="248"/>
      <x:c r="WIC5886" s="248"/>
      <x:c r="WID5886" s="248"/>
      <x:c r="WIE5886" s="248"/>
      <x:c r="WIF5886" s="248"/>
      <x:c r="WIG5886" s="248"/>
      <x:c r="WIH5886" s="248"/>
      <x:c r="WII5886" s="248"/>
      <x:c r="WIJ5886" s="248"/>
      <x:c r="WIK5886" s="248"/>
      <x:c r="WIL5886" s="248"/>
      <x:c r="WIM5886" s="248"/>
      <x:c r="WIN5886" s="248"/>
      <x:c r="WIO5886" s="248"/>
      <x:c r="WIP5886" s="248"/>
      <x:c r="WIQ5886" s="248"/>
      <x:c r="WIR5886" s="248"/>
      <x:c r="WIS5886" s="248"/>
      <x:c r="WIT5886" s="248"/>
      <x:c r="WIU5886" s="248"/>
      <x:c r="WIV5886" s="248"/>
      <x:c r="WIW5886" s="248"/>
      <x:c r="WIX5886" s="248"/>
      <x:c r="WIY5886" s="248"/>
      <x:c r="WIZ5886" s="248"/>
      <x:c r="WJA5886" s="248"/>
      <x:c r="WJB5886" s="248"/>
      <x:c r="WJC5886" s="248"/>
      <x:c r="WJD5886" s="248"/>
      <x:c r="WJE5886" s="248"/>
      <x:c r="WJF5886" s="248"/>
      <x:c r="WJG5886" s="248"/>
      <x:c r="WJH5886" s="248"/>
      <x:c r="WJI5886" s="248"/>
      <x:c r="WJJ5886" s="248"/>
      <x:c r="WJK5886" s="248"/>
      <x:c r="WJL5886" s="248"/>
      <x:c r="WJM5886" s="248"/>
      <x:c r="WJN5886" s="248"/>
      <x:c r="WJO5886" s="248"/>
      <x:c r="WJP5886" s="248"/>
      <x:c r="WJQ5886" s="248"/>
      <x:c r="WJR5886" s="248"/>
      <x:c r="WJS5886" s="248"/>
      <x:c r="WJT5886" s="248"/>
      <x:c r="WJU5886" s="248"/>
      <x:c r="WJV5886" s="248"/>
      <x:c r="WJW5886" s="248"/>
      <x:c r="WJX5886" s="248"/>
      <x:c r="WJY5886" s="248"/>
      <x:c r="WJZ5886" s="248"/>
      <x:c r="WKA5886" s="248"/>
      <x:c r="WKB5886" s="248"/>
      <x:c r="WKC5886" s="248"/>
      <x:c r="WKD5886" s="248"/>
      <x:c r="WKE5886" s="248"/>
      <x:c r="WKF5886" s="248"/>
      <x:c r="WKG5886" s="248"/>
      <x:c r="WKH5886" s="248"/>
      <x:c r="WKI5886" s="248"/>
      <x:c r="WKJ5886" s="248"/>
      <x:c r="WKK5886" s="248"/>
      <x:c r="WKL5886" s="248"/>
      <x:c r="WKM5886" s="248"/>
      <x:c r="WKN5886" s="248"/>
      <x:c r="WKO5886" s="248"/>
      <x:c r="WKP5886" s="248"/>
      <x:c r="WKQ5886" s="248"/>
      <x:c r="WKR5886" s="248"/>
      <x:c r="WKS5886" s="248"/>
      <x:c r="WKT5886" s="248"/>
      <x:c r="WKU5886" s="248"/>
      <x:c r="WKV5886" s="248"/>
      <x:c r="WKW5886" s="248"/>
      <x:c r="WKX5886" s="248"/>
      <x:c r="WKY5886" s="248"/>
      <x:c r="WKZ5886" s="248"/>
      <x:c r="WLA5886" s="248"/>
      <x:c r="WLB5886" s="248"/>
      <x:c r="WLC5886" s="248"/>
      <x:c r="WLD5886" s="248"/>
      <x:c r="WLE5886" s="248"/>
      <x:c r="WLF5886" s="248"/>
      <x:c r="WLG5886" s="248"/>
      <x:c r="WLH5886" s="248"/>
      <x:c r="WLI5886" s="248"/>
      <x:c r="WLJ5886" s="248"/>
      <x:c r="WLK5886" s="248"/>
      <x:c r="WLL5886" s="248"/>
      <x:c r="WLM5886" s="248"/>
      <x:c r="WLN5886" s="248"/>
      <x:c r="WLO5886" s="248"/>
      <x:c r="WLP5886" s="248"/>
      <x:c r="WLQ5886" s="248"/>
      <x:c r="WLR5886" s="248"/>
      <x:c r="WLS5886" s="248"/>
      <x:c r="WLT5886" s="248"/>
      <x:c r="WLU5886" s="248"/>
      <x:c r="WLV5886" s="248"/>
      <x:c r="WLW5886" s="248"/>
      <x:c r="WLX5886" s="248"/>
      <x:c r="WLY5886" s="248"/>
      <x:c r="WLZ5886" s="248"/>
      <x:c r="WMA5886" s="248"/>
      <x:c r="WMB5886" s="248"/>
      <x:c r="WMC5886" s="248"/>
      <x:c r="WMD5886" s="248"/>
      <x:c r="WME5886" s="248"/>
      <x:c r="WMF5886" s="248"/>
      <x:c r="WMG5886" s="248"/>
      <x:c r="WMH5886" s="248"/>
      <x:c r="WMI5886" s="248"/>
      <x:c r="WMJ5886" s="248"/>
      <x:c r="WMK5886" s="248"/>
      <x:c r="WML5886" s="248"/>
      <x:c r="WMM5886" s="248"/>
      <x:c r="WMN5886" s="248"/>
      <x:c r="WMO5886" s="248"/>
      <x:c r="WMP5886" s="248"/>
      <x:c r="WMQ5886" s="248"/>
      <x:c r="WMR5886" s="248"/>
      <x:c r="WMS5886" s="248"/>
      <x:c r="WMT5886" s="248"/>
      <x:c r="WMU5886" s="248"/>
      <x:c r="WMV5886" s="248"/>
      <x:c r="WMW5886" s="248"/>
      <x:c r="WMX5886" s="248"/>
      <x:c r="WMY5886" s="248"/>
      <x:c r="WMZ5886" s="248"/>
      <x:c r="WNA5886" s="248"/>
      <x:c r="WNB5886" s="248"/>
      <x:c r="WNC5886" s="248"/>
      <x:c r="WND5886" s="248"/>
      <x:c r="WNE5886" s="248"/>
      <x:c r="WNF5886" s="248"/>
      <x:c r="WNG5886" s="248"/>
      <x:c r="WNH5886" s="248"/>
      <x:c r="WNI5886" s="248"/>
      <x:c r="WNJ5886" s="248"/>
      <x:c r="WNK5886" s="248"/>
      <x:c r="WNL5886" s="248"/>
      <x:c r="WNM5886" s="248"/>
      <x:c r="WNN5886" s="248"/>
      <x:c r="WNO5886" s="248"/>
      <x:c r="WNP5886" s="248"/>
      <x:c r="WNQ5886" s="248"/>
      <x:c r="WNR5886" s="248"/>
      <x:c r="WNS5886" s="248"/>
      <x:c r="WNT5886" s="248"/>
      <x:c r="WNU5886" s="248"/>
      <x:c r="WNV5886" s="248"/>
      <x:c r="WNW5886" s="248"/>
      <x:c r="WNX5886" s="248"/>
      <x:c r="WNY5886" s="248"/>
      <x:c r="WNZ5886" s="248"/>
      <x:c r="WOA5886" s="248"/>
      <x:c r="WOB5886" s="248"/>
      <x:c r="WOC5886" s="248"/>
      <x:c r="WOD5886" s="248"/>
      <x:c r="WOE5886" s="248"/>
      <x:c r="WOF5886" s="248"/>
      <x:c r="WOG5886" s="248"/>
      <x:c r="WOH5886" s="248"/>
      <x:c r="WOI5886" s="248"/>
      <x:c r="WOJ5886" s="248"/>
      <x:c r="WOK5886" s="248"/>
      <x:c r="WOL5886" s="248"/>
      <x:c r="WOM5886" s="248"/>
      <x:c r="WON5886" s="248"/>
      <x:c r="WOO5886" s="248"/>
      <x:c r="WOP5886" s="248"/>
      <x:c r="WOQ5886" s="248"/>
      <x:c r="WOR5886" s="248"/>
      <x:c r="WOS5886" s="248"/>
      <x:c r="WOT5886" s="248"/>
      <x:c r="WOU5886" s="248"/>
      <x:c r="WOV5886" s="248"/>
      <x:c r="WOW5886" s="248"/>
      <x:c r="WOX5886" s="248"/>
      <x:c r="WOY5886" s="248"/>
      <x:c r="WOZ5886" s="248"/>
      <x:c r="WPA5886" s="248"/>
      <x:c r="WPB5886" s="248"/>
      <x:c r="WPC5886" s="248"/>
      <x:c r="WPD5886" s="248"/>
      <x:c r="WPE5886" s="248"/>
      <x:c r="WPF5886" s="248"/>
      <x:c r="WPG5886" s="248"/>
      <x:c r="WPH5886" s="248"/>
      <x:c r="WPI5886" s="248"/>
      <x:c r="WPJ5886" s="248"/>
      <x:c r="WPK5886" s="248"/>
      <x:c r="WPL5886" s="248"/>
      <x:c r="WPM5886" s="248"/>
      <x:c r="WPN5886" s="248"/>
      <x:c r="WPO5886" s="248"/>
      <x:c r="WPP5886" s="248"/>
      <x:c r="WPQ5886" s="248"/>
      <x:c r="WPR5886" s="248"/>
      <x:c r="WPS5886" s="248"/>
      <x:c r="WPT5886" s="248"/>
      <x:c r="WPU5886" s="248"/>
      <x:c r="WPV5886" s="248"/>
      <x:c r="WPW5886" s="248"/>
      <x:c r="WPX5886" s="248"/>
      <x:c r="WPY5886" s="248"/>
      <x:c r="WPZ5886" s="248"/>
      <x:c r="WQA5886" s="248"/>
      <x:c r="WQB5886" s="248"/>
      <x:c r="WQC5886" s="248"/>
      <x:c r="WQD5886" s="248"/>
      <x:c r="WQE5886" s="248"/>
      <x:c r="WQF5886" s="248"/>
      <x:c r="WQG5886" s="248"/>
      <x:c r="WQH5886" s="248"/>
      <x:c r="WQI5886" s="248"/>
      <x:c r="WQJ5886" s="248"/>
      <x:c r="WQK5886" s="248"/>
      <x:c r="WQL5886" s="248"/>
      <x:c r="WQM5886" s="248"/>
      <x:c r="WQN5886" s="248"/>
      <x:c r="WQO5886" s="248"/>
      <x:c r="WQP5886" s="248"/>
      <x:c r="WQQ5886" s="248"/>
      <x:c r="WQR5886" s="248"/>
      <x:c r="WQS5886" s="248"/>
      <x:c r="WQT5886" s="248"/>
      <x:c r="WQU5886" s="248"/>
      <x:c r="WQV5886" s="248"/>
      <x:c r="WQW5886" s="248"/>
      <x:c r="WQX5886" s="248"/>
      <x:c r="WQY5886" s="248"/>
      <x:c r="WQZ5886" s="248"/>
      <x:c r="WRA5886" s="248"/>
      <x:c r="WRB5886" s="248"/>
      <x:c r="WRC5886" s="248"/>
      <x:c r="WRD5886" s="248"/>
      <x:c r="WRE5886" s="248"/>
      <x:c r="WRF5886" s="248"/>
      <x:c r="WRG5886" s="248"/>
      <x:c r="WRH5886" s="248"/>
      <x:c r="WRI5886" s="248"/>
      <x:c r="WRJ5886" s="248"/>
      <x:c r="WRK5886" s="248"/>
      <x:c r="WRL5886" s="248"/>
      <x:c r="WRM5886" s="248"/>
      <x:c r="WRN5886" s="248"/>
      <x:c r="WRO5886" s="248"/>
      <x:c r="WRP5886" s="248"/>
      <x:c r="WRQ5886" s="248"/>
      <x:c r="WRR5886" s="248"/>
      <x:c r="WRS5886" s="248"/>
      <x:c r="WRT5886" s="248"/>
      <x:c r="WRU5886" s="248"/>
      <x:c r="WRV5886" s="248"/>
      <x:c r="WRW5886" s="248"/>
      <x:c r="WRX5886" s="248"/>
      <x:c r="WRY5886" s="248"/>
      <x:c r="WRZ5886" s="248"/>
      <x:c r="WSA5886" s="248"/>
      <x:c r="WSB5886" s="248"/>
      <x:c r="WSC5886" s="248"/>
      <x:c r="WSD5886" s="248"/>
      <x:c r="WSE5886" s="248"/>
      <x:c r="WSF5886" s="248"/>
      <x:c r="WSG5886" s="248"/>
      <x:c r="WSH5886" s="248"/>
      <x:c r="WSI5886" s="248"/>
      <x:c r="WSJ5886" s="248"/>
      <x:c r="WSK5886" s="248"/>
      <x:c r="WSL5886" s="248"/>
      <x:c r="WSM5886" s="248"/>
      <x:c r="WSN5886" s="248"/>
      <x:c r="WSO5886" s="248"/>
      <x:c r="WSP5886" s="248"/>
      <x:c r="WSQ5886" s="248"/>
      <x:c r="WSR5886" s="248"/>
      <x:c r="WSS5886" s="248"/>
      <x:c r="WST5886" s="248"/>
      <x:c r="WSU5886" s="248"/>
      <x:c r="WSV5886" s="248"/>
      <x:c r="WSW5886" s="248"/>
      <x:c r="WSX5886" s="248"/>
      <x:c r="WSY5886" s="248"/>
      <x:c r="WSZ5886" s="248"/>
      <x:c r="WTA5886" s="248"/>
      <x:c r="WTB5886" s="248"/>
      <x:c r="WTC5886" s="248"/>
      <x:c r="WTD5886" s="248"/>
      <x:c r="WTE5886" s="248"/>
      <x:c r="WTF5886" s="248"/>
      <x:c r="WTG5886" s="248"/>
      <x:c r="WTH5886" s="248"/>
      <x:c r="WTI5886" s="248"/>
      <x:c r="WTJ5886" s="248"/>
      <x:c r="WTK5886" s="248"/>
      <x:c r="WTL5886" s="248"/>
      <x:c r="WTM5886" s="248"/>
      <x:c r="WTN5886" s="248"/>
      <x:c r="WTO5886" s="248"/>
      <x:c r="WTP5886" s="248"/>
      <x:c r="WTQ5886" s="248"/>
      <x:c r="WTR5886" s="248"/>
      <x:c r="WTS5886" s="248"/>
      <x:c r="WTT5886" s="248"/>
      <x:c r="WTU5886" s="248"/>
      <x:c r="WTV5886" s="248"/>
      <x:c r="WTW5886" s="248"/>
      <x:c r="WTX5886" s="248"/>
      <x:c r="WTY5886" s="248"/>
      <x:c r="WTZ5886" s="248"/>
      <x:c r="WUA5886" s="248"/>
      <x:c r="WUB5886" s="248"/>
      <x:c r="WUC5886" s="248"/>
      <x:c r="WUD5886" s="248"/>
      <x:c r="WUE5886" s="248"/>
      <x:c r="WUF5886" s="248"/>
      <x:c r="WUG5886" s="248"/>
      <x:c r="WUH5886" s="248"/>
      <x:c r="WUI5886" s="248"/>
      <x:c r="WUJ5886" s="248"/>
      <x:c r="WUK5886" s="248"/>
      <x:c r="WUL5886" s="248"/>
      <x:c r="WUM5886" s="248"/>
      <x:c r="WUN5886" s="248"/>
      <x:c r="WUO5886" s="248"/>
      <x:c r="WUP5886" s="248"/>
      <x:c r="WUQ5886" s="248"/>
      <x:c r="WUR5886" s="248"/>
      <x:c r="WUS5886" s="248"/>
      <x:c r="WUT5886" s="248"/>
      <x:c r="WUU5886" s="248"/>
      <x:c r="WUV5886" s="248"/>
      <x:c r="WUW5886" s="248"/>
      <x:c r="WUX5886" s="248"/>
      <x:c r="WUY5886" s="248"/>
      <x:c r="WUZ5886" s="248"/>
      <x:c r="WVA5886" s="248"/>
      <x:c r="WVB5886" s="248"/>
      <x:c r="WVC5886" s="248"/>
      <x:c r="WVD5886" s="248"/>
      <x:c r="WVE5886" s="248"/>
      <x:c r="WVF5886" s="248"/>
      <x:c r="WVG5886" s="248"/>
      <x:c r="WVH5886" s="248"/>
      <x:c r="WVI5886" s="248"/>
      <x:c r="WVJ5886" s="248"/>
      <x:c r="WVK5886" s="248"/>
      <x:c r="WVL5886" s="248"/>
      <x:c r="WVM5886" s="248"/>
      <x:c r="WVN5886" s="248"/>
      <x:c r="WVO5886" s="248"/>
      <x:c r="WVP5886" s="248"/>
      <x:c r="WVQ5886" s="248"/>
      <x:c r="WVR5886" s="248"/>
      <x:c r="WVS5886" s="248"/>
      <x:c r="WVT5886" s="248"/>
      <x:c r="WVU5886" s="248"/>
      <x:c r="WVV5886" s="248"/>
      <x:c r="WVW5886" s="248"/>
      <x:c r="WVX5886" s="248"/>
      <x:c r="WVY5886" s="248"/>
      <x:c r="WVZ5886" s="248"/>
      <x:c r="WWA5886" s="248"/>
      <x:c r="WWB5886" s="248"/>
      <x:c r="WWC5886" s="248"/>
      <x:c r="WWD5886" s="248"/>
      <x:c r="WWE5886" s="248"/>
      <x:c r="WWF5886" s="248"/>
      <x:c r="WWG5886" s="248"/>
      <x:c r="WWH5886" s="248"/>
      <x:c r="WWI5886" s="248"/>
      <x:c r="WWJ5886" s="248"/>
      <x:c r="WWK5886" s="248"/>
      <x:c r="WWL5886" s="248"/>
      <x:c r="WWM5886" s="248"/>
      <x:c r="WWN5886" s="248"/>
      <x:c r="WWO5886" s="248"/>
      <x:c r="WWP5886" s="248"/>
      <x:c r="WWQ5886" s="248"/>
      <x:c r="WWR5886" s="248"/>
      <x:c r="WWS5886" s="248"/>
      <x:c r="WWT5886" s="248"/>
      <x:c r="WWU5886" s="248"/>
      <x:c r="WWV5886" s="248"/>
      <x:c r="WWW5886" s="248"/>
      <x:c r="WWX5886" s="248"/>
      <x:c r="WWY5886" s="248"/>
      <x:c r="WWZ5886" s="248"/>
      <x:c r="WXA5886" s="248"/>
      <x:c r="WXB5886" s="248"/>
      <x:c r="WXC5886" s="248"/>
      <x:c r="WXD5886" s="248"/>
      <x:c r="WXE5886" s="248"/>
      <x:c r="WXF5886" s="248"/>
      <x:c r="WXG5886" s="248"/>
      <x:c r="WXH5886" s="248"/>
      <x:c r="WXI5886" s="248"/>
      <x:c r="WXJ5886" s="248"/>
      <x:c r="WXK5886" s="248"/>
      <x:c r="WXL5886" s="248"/>
      <x:c r="WXM5886" s="248"/>
      <x:c r="WXN5886" s="248"/>
      <x:c r="WXO5886" s="248"/>
      <x:c r="WXP5886" s="248"/>
      <x:c r="WXQ5886" s="248"/>
      <x:c r="WXR5886" s="248"/>
      <x:c r="WXS5886" s="248"/>
      <x:c r="WXT5886" s="248"/>
      <x:c r="WXU5886" s="248"/>
      <x:c r="WXV5886" s="248"/>
      <x:c r="WXW5886" s="248"/>
      <x:c r="WXX5886" s="248"/>
      <x:c r="WXY5886" s="248"/>
      <x:c r="WXZ5886" s="248"/>
      <x:c r="WYA5886" s="248"/>
      <x:c r="WYB5886" s="248"/>
      <x:c r="WYC5886" s="248"/>
      <x:c r="WYD5886" s="248"/>
      <x:c r="WYE5886" s="248"/>
      <x:c r="WYF5886" s="248"/>
      <x:c r="WYG5886" s="248"/>
      <x:c r="WYH5886" s="248"/>
      <x:c r="WYI5886" s="248"/>
      <x:c r="WYJ5886" s="248"/>
      <x:c r="WYK5886" s="248"/>
      <x:c r="WYL5886" s="248"/>
      <x:c r="WYM5886" s="248"/>
      <x:c r="WYN5886" s="248"/>
      <x:c r="WYO5886" s="248"/>
      <x:c r="WYP5886" s="248"/>
      <x:c r="WYQ5886" s="248"/>
      <x:c r="WYR5886" s="248"/>
      <x:c r="WYS5886" s="248"/>
      <x:c r="WYT5886" s="248"/>
      <x:c r="WYU5886" s="248"/>
      <x:c r="WYV5886" s="248"/>
      <x:c r="WYW5886" s="248"/>
      <x:c r="WYX5886" s="248"/>
      <x:c r="WYY5886" s="248"/>
      <x:c r="WYZ5886" s="248"/>
      <x:c r="WZA5886" s="248"/>
      <x:c r="WZB5886" s="248"/>
      <x:c r="WZC5886" s="248"/>
      <x:c r="WZD5886" s="248"/>
      <x:c r="WZE5886" s="248"/>
      <x:c r="WZF5886" s="248"/>
      <x:c r="WZG5886" s="248"/>
      <x:c r="WZH5886" s="248"/>
      <x:c r="WZI5886" s="248"/>
      <x:c r="WZJ5886" s="248"/>
      <x:c r="WZK5886" s="248"/>
      <x:c r="WZL5886" s="248"/>
      <x:c r="WZM5886" s="248"/>
      <x:c r="WZN5886" s="248"/>
      <x:c r="WZO5886" s="248"/>
      <x:c r="WZP5886" s="248"/>
      <x:c r="WZQ5886" s="248"/>
      <x:c r="WZR5886" s="248"/>
      <x:c r="WZS5886" s="248"/>
      <x:c r="WZT5886" s="248"/>
      <x:c r="WZU5886" s="248"/>
      <x:c r="WZV5886" s="248"/>
      <x:c r="WZW5886" s="248"/>
      <x:c r="WZX5886" s="248"/>
      <x:c r="WZY5886" s="248"/>
      <x:c r="WZZ5886" s="248"/>
      <x:c r="XAA5886" s="248"/>
      <x:c r="XAB5886" s="248"/>
      <x:c r="XAC5886" s="248"/>
      <x:c r="XAD5886" s="248"/>
      <x:c r="XAE5886" s="248"/>
      <x:c r="XAF5886" s="248"/>
      <x:c r="XAG5886" s="248"/>
      <x:c r="XAH5886" s="248"/>
      <x:c r="XAI5886" s="248"/>
      <x:c r="XAJ5886" s="248"/>
      <x:c r="XAK5886" s="248"/>
      <x:c r="XAL5886" s="248"/>
      <x:c r="XAM5886" s="248"/>
      <x:c r="XAN5886" s="248"/>
      <x:c r="XAO5886" s="248"/>
      <x:c r="XAP5886" s="248"/>
      <x:c r="XAQ5886" s="248"/>
      <x:c r="XAR5886" s="248"/>
      <x:c r="XAS5886" s="248"/>
      <x:c r="XAT5886" s="248"/>
      <x:c r="XAU5886" s="248"/>
      <x:c r="XAV5886" s="248"/>
      <x:c r="XAW5886" s="248"/>
      <x:c r="XAX5886" s="248"/>
      <x:c r="XAY5886" s="248"/>
      <x:c r="XAZ5886" s="248"/>
      <x:c r="XBA5886" s="248"/>
      <x:c r="XBB5886" s="248"/>
      <x:c r="XBC5886" s="248"/>
      <x:c r="XBD5886" s="248"/>
      <x:c r="XBE5886" s="248"/>
      <x:c r="XBF5886" s="248"/>
      <x:c r="XBG5886" s="248"/>
      <x:c r="XBH5886" s="248"/>
      <x:c r="XBI5886" s="248"/>
      <x:c r="XBJ5886" s="248"/>
      <x:c r="XBK5886" s="248"/>
      <x:c r="XBL5886" s="248"/>
      <x:c r="XBM5886" s="248"/>
      <x:c r="XBN5886" s="248"/>
      <x:c r="XBO5886" s="248"/>
      <x:c r="XBP5886" s="248"/>
      <x:c r="XBQ5886" s="248"/>
      <x:c r="XBR5886" s="248"/>
      <x:c r="XBS5886" s="248"/>
      <x:c r="XBT5886" s="248"/>
      <x:c r="XBU5886" s="248"/>
      <x:c r="XBV5886" s="248"/>
      <x:c r="XBW5886" s="248"/>
      <x:c r="XBX5886" s="248"/>
      <x:c r="XBY5886" s="248"/>
      <x:c r="XBZ5886" s="248"/>
      <x:c r="XCA5886" s="248"/>
      <x:c r="XCB5886" s="248"/>
      <x:c r="XCC5886" s="248"/>
      <x:c r="XCD5886" s="248"/>
      <x:c r="XCE5886" s="248"/>
      <x:c r="XCF5886" s="248"/>
      <x:c r="XCG5886" s="248"/>
      <x:c r="XCH5886" s="248"/>
      <x:c r="XCI5886" s="248"/>
      <x:c r="XCJ5886" s="248"/>
      <x:c r="XCK5886" s="248"/>
      <x:c r="XCL5886" s="248"/>
      <x:c r="XCM5886" s="248"/>
      <x:c r="XCN5886" s="248"/>
      <x:c r="XCO5886" s="248"/>
      <x:c r="XCP5886" s="248"/>
      <x:c r="XCQ5886" s="248"/>
      <x:c r="XCR5886" s="248"/>
      <x:c r="XCS5886" s="248"/>
      <x:c r="XCT5886" s="248"/>
      <x:c r="XCU5886" s="248"/>
      <x:c r="XCV5886" s="248"/>
      <x:c r="XCW5886" s="248"/>
      <x:c r="XCX5886" s="248"/>
      <x:c r="XCY5886" s="248"/>
      <x:c r="XCZ5886" s="248"/>
      <x:c r="XDA5886" s="248"/>
      <x:c r="XDB5886" s="248"/>
      <x:c r="XDC5886" s="248"/>
      <x:c r="XDD5886" s="248"/>
      <x:c r="XDE5886" s="248"/>
      <x:c r="XDF5886" s="248"/>
      <x:c r="XDG5886" s="248"/>
      <x:c r="XDH5886" s="248"/>
      <x:c r="XDI5886" s="248"/>
      <x:c r="XDJ5886" s="248"/>
      <x:c r="XDK5886" s="248"/>
      <x:c r="XDL5886" s="248"/>
      <x:c r="XDM5886" s="248"/>
      <x:c r="XDN5886" s="248"/>
      <x:c r="XDO5886" s="248"/>
      <x:c r="XDP5886" s="248"/>
      <x:c r="XDQ5886" s="248"/>
      <x:c r="XDR5886" s="248"/>
      <x:c r="XDS5886" s="248"/>
      <x:c r="XDT5886" s="248"/>
      <x:c r="XDU5886" s="248"/>
      <x:c r="XDV5886" s="248"/>
      <x:c r="XDW5886" s="248"/>
      <x:c r="XDX5886" s="248"/>
      <x:c r="XDY5886" s="248"/>
      <x:c r="XDZ5886" s="248"/>
      <x:c r="XEA5886" s="248"/>
      <x:c r="XEB5886" s="248"/>
      <x:c r="XEC5886" s="248"/>
      <x:c r="XED5886" s="248"/>
      <x:c r="XEE5886" s="248"/>
      <x:c r="XEF5886" s="248"/>
      <x:c r="XEG5886" s="248"/>
      <x:c r="XEH5886" s="248"/>
      <x:c r="XEI5886" s="248"/>
      <x:c r="XEJ5886" s="248"/>
      <x:c r="XEK5886" s="248"/>
      <x:c r="XEL5886" s="248"/>
      <x:c r="XEM5886" s="248"/>
      <x:c r="XEN5886" s="248"/>
      <x:c r="XEO5886" s="248"/>
      <x:c r="XEP5886" s="248"/>
      <x:c r="XEQ5886" s="248"/>
      <x:c r="XER5886" s="248"/>
      <x:c r="XES5886" s="248"/>
      <x:c r="XET5886" s="248"/>
      <x:c r="XEU5886" s="248"/>
      <x:c r="XEV5886" s="248"/>
      <x:c r="XEW5886" s="248"/>
      <x:c r="XEX5886" s="248"/>
      <x:c r="XEY5886" s="248"/>
      <x:c r="XEZ5886" s="248"/>
      <x:c r="XFA5886" s="248"/>
      <x:c r="XFB5886" s="248"/>
      <x:c r="XFC5886" s="248"/>
      <x:c r="XFD5886" s="248"/>
    </x:row>
    <x:row r="5887" spans="1:16384" s="1" customFormat="1">
      <x:c r="A5887" s="248">
        <x:v>469446</x:v>
      </x:c>
      <x:c r="B5887" s="248">
        <x:v>1374</x:v>
      </x:c>
      <x:c r="C5887" s="248">
        <x:f t="shared" ref="C5887:C5891" si="299">C5886+0.18</x:f>
        <x:v>0.68</x:v>
      </x:c>
      <x:c r="D5887" s="248"/>
      <x:c r="E5887" s="248"/>
      <x:c r="F5887" s="248"/>
      <x:c r="G5887" s="248">
        <x:v>5</x:v>
      </x:c>
      <x:c r="H5887" s="248"/>
      <x:c r="I5887" s="248" t="s">
        <x:v>100</x:v>
      </x:c>
      <x:c r="J5887" s="248"/>
      <x:c r="K5887" s="248"/>
      <x:c r="L5887" s="248"/>
      <x:c r="M5887" s="248"/>
      <x:c r="N5887" s="248"/>
      <x:c r="O5887" s="248"/>
      <x:c r="P5887" s="248"/>
      <x:c r="Q5887" s="248"/>
      <x:c r="R5887" s="248"/>
      <x:c r="S5887" s="248"/>
      <x:c r="T5887" s="248"/>
      <x:c r="U5887" s="248"/>
      <x:c r="V5887" s="248"/>
      <x:c r="W5887" s="248"/>
      <x:c r="X5887" s="248"/>
      <x:c r="Y5887" s="248"/>
      <x:c r="Z5887" s="248"/>
      <x:c r="AA5887" s="248"/>
      <x:c r="AB5887" s="248"/>
      <x:c r="AC5887" s="248"/>
      <x:c r="AD5887" s="248"/>
      <x:c r="AE5887" s="248"/>
      <x:c r="AF5887" s="248"/>
      <x:c r="AG5887" s="248">
        <x:v>1</x:v>
      </x:c>
      <x:c r="AH5887" s="248"/>
      <x:c r="AI5887" s="248"/>
      <x:c r="AJ5887" s="248"/>
      <x:c r="AK5887" s="248"/>
      <x:c r="AL5887" s="248"/>
      <x:c r="AM5887" s="248"/>
      <x:c r="AN5887" s="248"/>
      <x:c r="AO5887" s="248"/>
      <x:c r="AP5887" s="248"/>
      <x:c r="AQ5887" s="248"/>
      <x:c r="AR5887" s="248"/>
      <x:c r="AS5887" s="248"/>
      <x:c r="AT5887" s="248"/>
      <x:c r="AU5887" s="248"/>
      <x:c r="AV5887" s="248"/>
      <x:c r="AW5887" s="248"/>
      <x:c r="AX5887" s="248"/>
      <x:c r="AY5887" s="248"/>
      <x:c r="AZ5887" s="248"/>
      <x:c r="BA5887" s="248"/>
      <x:c r="BB5887" s="248"/>
      <x:c r="BC5887" s="248"/>
      <x:c r="BD5887" s="248"/>
      <x:c r="BE5887" s="248"/>
      <x:c r="BF5887" s="248"/>
      <x:c r="BG5887" s="248"/>
      <x:c r="BH5887" s="248"/>
      <x:c r="BI5887" s="248"/>
      <x:c r="BJ5887" s="248"/>
      <x:c r="BK5887" s="248"/>
      <x:c r="BL5887" s="248"/>
      <x:c r="BM5887" s="248"/>
      <x:c r="BN5887" s="248"/>
      <x:c r="BO5887" s="248"/>
      <x:c r="BP5887" s="248"/>
      <x:c r="BQ5887" s="248"/>
      <x:c r="BR5887" s="248"/>
      <x:c r="BS5887" s="248"/>
      <x:c r="BT5887" s="248"/>
      <x:c r="BU5887" s="248"/>
      <x:c r="BV5887" s="248"/>
      <x:c r="BW5887" s="248"/>
      <x:c r="BX5887" s="248"/>
      <x:c r="BY5887" s="248"/>
      <x:c r="BZ5887" s="248"/>
      <x:c r="CA5887" s="248"/>
      <x:c r="CB5887" s="248"/>
      <x:c r="CC5887" s="248"/>
      <x:c r="CD5887" s="248"/>
      <x:c r="CE5887" s="248"/>
      <x:c r="CF5887" s="248"/>
      <x:c r="CG5887" s="248"/>
      <x:c r="CH5887" s="248"/>
      <x:c r="CI5887" s="248"/>
      <x:c r="CJ5887" s="248"/>
      <x:c r="CK5887" s="248"/>
      <x:c r="CL5887" s="248"/>
      <x:c r="CM5887" s="248"/>
      <x:c r="CN5887" s="248"/>
      <x:c r="CO5887" s="248"/>
      <x:c r="CP5887" s="248"/>
      <x:c r="CQ5887" s="248"/>
      <x:c r="CR5887" s="248"/>
      <x:c r="CS5887" s="248"/>
      <x:c r="CT5887" s="248"/>
      <x:c r="CU5887" s="248"/>
      <x:c r="CV5887" s="248"/>
      <x:c r="CW5887" s="248"/>
      <x:c r="CX5887" s="248"/>
      <x:c r="CY5887" s="248"/>
      <x:c r="CZ5887" s="248"/>
      <x:c r="DA5887" s="248"/>
      <x:c r="DB5887" s="248"/>
      <x:c r="DC5887" s="248"/>
      <x:c r="DD5887" s="248"/>
      <x:c r="DE5887" s="248"/>
      <x:c r="DF5887" s="248"/>
      <x:c r="DG5887" s="248"/>
      <x:c r="DH5887" s="248"/>
      <x:c r="DI5887" s="248"/>
      <x:c r="DJ5887" s="248"/>
      <x:c r="DK5887" s="248"/>
      <x:c r="DL5887" s="248"/>
      <x:c r="DM5887" s="248"/>
      <x:c r="DN5887" s="248"/>
      <x:c r="DO5887" s="248"/>
      <x:c r="DP5887" s="248"/>
      <x:c r="DQ5887" s="248"/>
      <x:c r="DR5887" s="248"/>
      <x:c r="DS5887" s="248"/>
      <x:c r="DT5887" s="248"/>
      <x:c r="DU5887" s="248"/>
      <x:c r="DV5887" s="248"/>
      <x:c r="DW5887" s="248"/>
      <x:c r="DX5887" s="248"/>
      <x:c r="DY5887" s="248"/>
      <x:c r="DZ5887" s="248"/>
      <x:c r="EA5887" s="248"/>
      <x:c r="EB5887" s="248"/>
      <x:c r="EC5887" s="248"/>
      <x:c r="ED5887" s="248"/>
      <x:c r="EE5887" s="248"/>
      <x:c r="EF5887" s="248"/>
      <x:c r="EG5887" s="248"/>
      <x:c r="EH5887" s="248"/>
      <x:c r="EI5887" s="248"/>
      <x:c r="EJ5887" s="248"/>
      <x:c r="EK5887" s="248"/>
      <x:c r="EL5887" s="248"/>
      <x:c r="EM5887" s="248"/>
      <x:c r="EN5887" s="248"/>
      <x:c r="EO5887" s="248"/>
      <x:c r="EP5887" s="248"/>
      <x:c r="EQ5887" s="248"/>
      <x:c r="ER5887" s="248"/>
      <x:c r="ES5887" s="248"/>
      <x:c r="ET5887" s="248"/>
      <x:c r="EU5887" s="248"/>
      <x:c r="EV5887" s="248"/>
      <x:c r="EW5887" s="248"/>
      <x:c r="EX5887" s="248"/>
      <x:c r="EY5887" s="248"/>
      <x:c r="EZ5887" s="248"/>
      <x:c r="FA5887" s="248"/>
      <x:c r="FB5887" s="248"/>
      <x:c r="FC5887" s="248"/>
      <x:c r="FD5887" s="248"/>
      <x:c r="FE5887" s="248"/>
      <x:c r="FF5887" s="248"/>
      <x:c r="FG5887" s="248"/>
      <x:c r="FH5887" s="248"/>
      <x:c r="FI5887" s="248"/>
      <x:c r="FJ5887" s="248"/>
      <x:c r="FK5887" s="248"/>
      <x:c r="FL5887" s="248"/>
      <x:c r="FM5887" s="248"/>
      <x:c r="FN5887" s="248"/>
      <x:c r="FO5887" s="248"/>
      <x:c r="FP5887" s="248"/>
      <x:c r="FQ5887" s="248"/>
      <x:c r="FR5887" s="248"/>
      <x:c r="FS5887" s="248"/>
      <x:c r="FT5887" s="248"/>
      <x:c r="FU5887" s="248"/>
      <x:c r="FV5887" s="248"/>
      <x:c r="FW5887" s="248"/>
      <x:c r="FX5887" s="248"/>
      <x:c r="FY5887" s="248"/>
      <x:c r="FZ5887" s="248"/>
      <x:c r="GA5887" s="248"/>
      <x:c r="GB5887" s="248"/>
      <x:c r="GC5887" s="248"/>
      <x:c r="GD5887" s="248"/>
      <x:c r="GE5887" s="248"/>
      <x:c r="GF5887" s="248"/>
      <x:c r="GG5887" s="248"/>
      <x:c r="GH5887" s="248"/>
      <x:c r="GI5887" s="248"/>
      <x:c r="GJ5887" s="248"/>
      <x:c r="GK5887" s="248"/>
      <x:c r="GL5887" s="248"/>
      <x:c r="GM5887" s="248"/>
      <x:c r="GN5887" s="248"/>
      <x:c r="GO5887" s="248"/>
      <x:c r="GP5887" s="248"/>
      <x:c r="GQ5887" s="248"/>
      <x:c r="GR5887" s="248"/>
      <x:c r="GS5887" s="248"/>
      <x:c r="GT5887" s="248"/>
      <x:c r="GU5887" s="248"/>
      <x:c r="GV5887" s="248"/>
      <x:c r="GW5887" s="248"/>
      <x:c r="GX5887" s="248"/>
      <x:c r="GY5887" s="248"/>
      <x:c r="GZ5887" s="248"/>
      <x:c r="HA5887" s="248"/>
      <x:c r="HB5887" s="248"/>
      <x:c r="HC5887" s="248"/>
      <x:c r="HD5887" s="248"/>
      <x:c r="HE5887" s="248"/>
      <x:c r="HF5887" s="248"/>
      <x:c r="HG5887" s="248"/>
      <x:c r="HH5887" s="248"/>
      <x:c r="HI5887" s="248"/>
      <x:c r="HJ5887" s="248"/>
      <x:c r="HK5887" s="248"/>
      <x:c r="HL5887" s="248"/>
      <x:c r="HM5887" s="248"/>
      <x:c r="HN5887" s="248"/>
      <x:c r="HO5887" s="248"/>
      <x:c r="HP5887" s="248"/>
      <x:c r="HQ5887" s="248"/>
      <x:c r="HR5887" s="248"/>
      <x:c r="HS5887" s="248"/>
      <x:c r="HT5887" s="248"/>
      <x:c r="HU5887" s="248"/>
      <x:c r="HV5887" s="248"/>
      <x:c r="HW5887" s="248"/>
      <x:c r="HX5887" s="248"/>
      <x:c r="HY5887" s="248"/>
      <x:c r="HZ5887" s="248"/>
      <x:c r="IA5887" s="248"/>
      <x:c r="IB5887" s="248"/>
      <x:c r="IC5887" s="248"/>
      <x:c r="ID5887" s="248"/>
      <x:c r="IE5887" s="248"/>
      <x:c r="IF5887" s="248"/>
      <x:c r="IG5887" s="248"/>
      <x:c r="IH5887" s="248"/>
      <x:c r="II5887" s="248"/>
      <x:c r="IJ5887" s="248"/>
      <x:c r="IK5887" s="248"/>
      <x:c r="IL5887" s="248"/>
      <x:c r="IM5887" s="248"/>
      <x:c r="IN5887" s="248"/>
      <x:c r="IO5887" s="248"/>
      <x:c r="IP5887" s="248"/>
      <x:c r="IQ5887" s="248"/>
      <x:c r="IR5887" s="248"/>
      <x:c r="IS5887" s="248"/>
      <x:c r="IT5887" s="248"/>
      <x:c r="IU5887" s="248"/>
      <x:c r="IV5887" s="248"/>
      <x:c r="IW5887" s="248"/>
      <x:c r="IX5887" s="248"/>
      <x:c r="IY5887" s="248"/>
      <x:c r="IZ5887" s="248"/>
      <x:c r="JA5887" s="248"/>
      <x:c r="JB5887" s="248"/>
      <x:c r="JC5887" s="248"/>
      <x:c r="JD5887" s="248"/>
      <x:c r="JE5887" s="248"/>
      <x:c r="JF5887" s="248"/>
      <x:c r="JG5887" s="248"/>
      <x:c r="JH5887" s="248"/>
      <x:c r="JI5887" s="248"/>
      <x:c r="JJ5887" s="248"/>
      <x:c r="JK5887" s="248"/>
      <x:c r="JL5887" s="248"/>
      <x:c r="JM5887" s="248"/>
      <x:c r="JN5887" s="248"/>
      <x:c r="JO5887" s="248"/>
      <x:c r="JP5887" s="248"/>
      <x:c r="JQ5887" s="248"/>
      <x:c r="JR5887" s="248"/>
      <x:c r="JS5887" s="248"/>
      <x:c r="JT5887" s="248"/>
      <x:c r="JU5887" s="248"/>
      <x:c r="JV5887" s="248"/>
      <x:c r="JW5887" s="248"/>
      <x:c r="JX5887" s="248"/>
      <x:c r="JY5887" s="248"/>
      <x:c r="JZ5887" s="248"/>
      <x:c r="KA5887" s="248"/>
      <x:c r="KB5887" s="248"/>
      <x:c r="KC5887" s="248"/>
      <x:c r="KD5887" s="248"/>
      <x:c r="KE5887" s="248"/>
      <x:c r="KF5887" s="248"/>
      <x:c r="KG5887" s="248"/>
      <x:c r="KH5887" s="248"/>
      <x:c r="KI5887" s="248"/>
      <x:c r="KJ5887" s="248"/>
      <x:c r="KK5887" s="248"/>
      <x:c r="KL5887" s="248"/>
      <x:c r="KM5887" s="248"/>
      <x:c r="KN5887" s="248"/>
      <x:c r="KO5887" s="248"/>
      <x:c r="KP5887" s="248"/>
      <x:c r="KQ5887" s="248"/>
      <x:c r="KR5887" s="248"/>
      <x:c r="KS5887" s="248"/>
      <x:c r="KT5887" s="248"/>
      <x:c r="KU5887" s="248"/>
      <x:c r="KV5887" s="248"/>
      <x:c r="KW5887" s="248"/>
      <x:c r="KX5887" s="248"/>
      <x:c r="KY5887" s="248"/>
      <x:c r="KZ5887" s="248"/>
      <x:c r="LA5887" s="248"/>
      <x:c r="LB5887" s="248"/>
      <x:c r="LC5887" s="248"/>
      <x:c r="LD5887" s="248"/>
      <x:c r="LE5887" s="248"/>
      <x:c r="LF5887" s="248"/>
      <x:c r="LG5887" s="248"/>
      <x:c r="LH5887" s="248"/>
      <x:c r="LI5887" s="248"/>
      <x:c r="LJ5887" s="248"/>
      <x:c r="LK5887" s="248"/>
      <x:c r="LL5887" s="248"/>
      <x:c r="LM5887" s="248"/>
      <x:c r="LN5887" s="248"/>
      <x:c r="LO5887" s="248"/>
      <x:c r="LP5887" s="248"/>
      <x:c r="LQ5887" s="248"/>
      <x:c r="LR5887" s="248"/>
      <x:c r="LS5887" s="248"/>
      <x:c r="LT5887" s="248"/>
      <x:c r="LU5887" s="248"/>
      <x:c r="LV5887" s="248"/>
      <x:c r="LW5887" s="248"/>
      <x:c r="LX5887" s="248"/>
      <x:c r="LY5887" s="248"/>
      <x:c r="LZ5887" s="248"/>
      <x:c r="MA5887" s="248"/>
      <x:c r="MB5887" s="248"/>
      <x:c r="MC5887" s="248"/>
      <x:c r="MD5887" s="248"/>
      <x:c r="ME5887" s="248"/>
      <x:c r="MF5887" s="248"/>
      <x:c r="MG5887" s="248"/>
      <x:c r="MH5887" s="248"/>
      <x:c r="MI5887" s="248"/>
      <x:c r="MJ5887" s="248"/>
      <x:c r="MK5887" s="248"/>
      <x:c r="ML5887" s="248"/>
      <x:c r="MM5887" s="248"/>
      <x:c r="MN5887" s="248"/>
      <x:c r="MO5887" s="248"/>
      <x:c r="MP5887" s="248"/>
      <x:c r="MQ5887" s="248"/>
      <x:c r="MR5887" s="248"/>
      <x:c r="MS5887" s="248"/>
      <x:c r="MT5887" s="248"/>
      <x:c r="MU5887" s="248"/>
      <x:c r="MV5887" s="248"/>
      <x:c r="MW5887" s="248"/>
      <x:c r="MX5887" s="248"/>
      <x:c r="MY5887" s="248"/>
      <x:c r="MZ5887" s="248"/>
      <x:c r="NA5887" s="248"/>
      <x:c r="NB5887" s="248"/>
      <x:c r="NC5887" s="248"/>
      <x:c r="ND5887" s="248"/>
      <x:c r="NE5887" s="248"/>
      <x:c r="NF5887" s="248"/>
      <x:c r="NG5887" s="248"/>
      <x:c r="NH5887" s="248"/>
      <x:c r="NI5887" s="248"/>
      <x:c r="NJ5887" s="248"/>
      <x:c r="NK5887" s="248"/>
      <x:c r="NL5887" s="248"/>
      <x:c r="NM5887" s="248"/>
      <x:c r="NN5887" s="248"/>
      <x:c r="NO5887" s="248"/>
      <x:c r="NP5887" s="248"/>
      <x:c r="NQ5887" s="248"/>
      <x:c r="NR5887" s="248"/>
      <x:c r="NS5887" s="248"/>
      <x:c r="NT5887" s="248"/>
      <x:c r="NU5887" s="248"/>
      <x:c r="NV5887" s="248"/>
      <x:c r="NW5887" s="248"/>
      <x:c r="NX5887" s="248"/>
      <x:c r="NY5887" s="248"/>
      <x:c r="NZ5887" s="248"/>
      <x:c r="OA5887" s="248"/>
      <x:c r="OB5887" s="248"/>
      <x:c r="OC5887" s="248"/>
      <x:c r="OD5887" s="248"/>
      <x:c r="OE5887" s="248"/>
      <x:c r="OF5887" s="248"/>
      <x:c r="OG5887" s="248"/>
      <x:c r="OH5887" s="248"/>
      <x:c r="OI5887" s="248"/>
      <x:c r="OJ5887" s="248"/>
      <x:c r="OK5887" s="248"/>
      <x:c r="OL5887" s="248"/>
      <x:c r="OM5887" s="248"/>
      <x:c r="ON5887" s="248"/>
      <x:c r="OO5887" s="248"/>
      <x:c r="OP5887" s="248"/>
      <x:c r="OQ5887" s="248"/>
      <x:c r="OR5887" s="248"/>
      <x:c r="OS5887" s="248"/>
      <x:c r="OT5887" s="248"/>
      <x:c r="OU5887" s="248"/>
      <x:c r="OV5887" s="248"/>
      <x:c r="OW5887" s="248"/>
      <x:c r="OX5887" s="248"/>
      <x:c r="OY5887" s="248"/>
      <x:c r="OZ5887" s="248"/>
      <x:c r="PA5887" s="248"/>
      <x:c r="PB5887" s="248"/>
      <x:c r="PC5887" s="248"/>
      <x:c r="PD5887" s="248"/>
      <x:c r="PE5887" s="248"/>
      <x:c r="PF5887" s="248"/>
      <x:c r="PG5887" s="248"/>
      <x:c r="PH5887" s="248"/>
      <x:c r="PI5887" s="248"/>
      <x:c r="PJ5887" s="248"/>
      <x:c r="PK5887" s="248"/>
      <x:c r="PL5887" s="248"/>
      <x:c r="PM5887" s="248"/>
      <x:c r="PN5887" s="248"/>
      <x:c r="PO5887" s="248"/>
      <x:c r="PP5887" s="248"/>
      <x:c r="PQ5887" s="248"/>
      <x:c r="PR5887" s="248"/>
      <x:c r="PS5887" s="248"/>
      <x:c r="PT5887" s="248"/>
      <x:c r="PU5887" s="248"/>
      <x:c r="PV5887" s="248"/>
      <x:c r="PW5887" s="248"/>
      <x:c r="PX5887" s="248"/>
      <x:c r="PY5887" s="248"/>
      <x:c r="PZ5887" s="248"/>
      <x:c r="QA5887" s="248"/>
      <x:c r="QB5887" s="248"/>
      <x:c r="QC5887" s="248"/>
      <x:c r="QD5887" s="248"/>
      <x:c r="QE5887" s="248"/>
      <x:c r="QF5887" s="248"/>
      <x:c r="QG5887" s="248"/>
      <x:c r="QH5887" s="248"/>
      <x:c r="QI5887" s="248"/>
      <x:c r="QJ5887" s="248"/>
      <x:c r="QK5887" s="248"/>
      <x:c r="QL5887" s="248"/>
      <x:c r="QM5887" s="248"/>
      <x:c r="QN5887" s="248"/>
      <x:c r="QO5887" s="248"/>
      <x:c r="QP5887" s="248"/>
      <x:c r="QQ5887" s="248"/>
      <x:c r="QR5887" s="248"/>
      <x:c r="QS5887" s="248"/>
      <x:c r="QT5887" s="248"/>
      <x:c r="QU5887" s="248"/>
      <x:c r="QV5887" s="248"/>
      <x:c r="QW5887" s="248"/>
      <x:c r="QX5887" s="248"/>
      <x:c r="QY5887" s="248"/>
      <x:c r="QZ5887" s="248"/>
      <x:c r="RA5887" s="248"/>
      <x:c r="RB5887" s="248"/>
      <x:c r="RC5887" s="248"/>
      <x:c r="RD5887" s="248"/>
      <x:c r="RE5887" s="248"/>
      <x:c r="RF5887" s="248"/>
      <x:c r="RG5887" s="248"/>
      <x:c r="RH5887" s="248"/>
      <x:c r="RI5887" s="248"/>
      <x:c r="RJ5887" s="248"/>
      <x:c r="RK5887" s="248"/>
      <x:c r="RL5887" s="248"/>
      <x:c r="RM5887" s="248"/>
      <x:c r="RN5887" s="248"/>
      <x:c r="RO5887" s="248"/>
      <x:c r="RP5887" s="248"/>
      <x:c r="RQ5887" s="248"/>
      <x:c r="RR5887" s="248"/>
      <x:c r="RS5887" s="248"/>
      <x:c r="RT5887" s="248"/>
      <x:c r="RU5887" s="248"/>
      <x:c r="RV5887" s="248"/>
      <x:c r="RW5887" s="248"/>
      <x:c r="RX5887" s="248"/>
      <x:c r="RY5887" s="248"/>
      <x:c r="RZ5887" s="248"/>
      <x:c r="SA5887" s="248"/>
      <x:c r="SB5887" s="248"/>
      <x:c r="SC5887" s="248"/>
      <x:c r="SD5887" s="248"/>
      <x:c r="SE5887" s="248"/>
      <x:c r="SF5887" s="248"/>
      <x:c r="SG5887" s="248"/>
      <x:c r="SH5887" s="248"/>
      <x:c r="SI5887" s="248"/>
      <x:c r="SJ5887" s="248"/>
      <x:c r="SK5887" s="248"/>
      <x:c r="SL5887" s="248"/>
      <x:c r="SM5887" s="248"/>
      <x:c r="SN5887" s="248"/>
      <x:c r="SO5887" s="248"/>
      <x:c r="SP5887" s="248"/>
      <x:c r="SQ5887" s="248"/>
      <x:c r="SR5887" s="248"/>
      <x:c r="SS5887" s="248"/>
      <x:c r="ST5887" s="248"/>
      <x:c r="SU5887" s="248"/>
      <x:c r="SV5887" s="248"/>
      <x:c r="SW5887" s="248"/>
      <x:c r="SX5887" s="248"/>
      <x:c r="SY5887" s="248"/>
      <x:c r="SZ5887" s="248"/>
      <x:c r="TA5887" s="248"/>
      <x:c r="TB5887" s="248"/>
      <x:c r="TC5887" s="248"/>
      <x:c r="TD5887" s="248"/>
      <x:c r="TE5887" s="248"/>
      <x:c r="TF5887" s="248"/>
      <x:c r="TG5887" s="248"/>
      <x:c r="TH5887" s="248"/>
      <x:c r="TI5887" s="248"/>
      <x:c r="TJ5887" s="248"/>
      <x:c r="TK5887" s="248"/>
      <x:c r="TL5887" s="248"/>
      <x:c r="TM5887" s="248"/>
      <x:c r="TN5887" s="248"/>
      <x:c r="TO5887" s="248"/>
      <x:c r="TP5887" s="248"/>
      <x:c r="TQ5887" s="248"/>
      <x:c r="TR5887" s="248"/>
      <x:c r="TS5887" s="248"/>
      <x:c r="TT5887" s="248"/>
      <x:c r="TU5887" s="248"/>
      <x:c r="TV5887" s="248"/>
      <x:c r="TW5887" s="248"/>
      <x:c r="TX5887" s="248"/>
      <x:c r="TY5887" s="248"/>
      <x:c r="TZ5887" s="248"/>
      <x:c r="UA5887" s="248"/>
      <x:c r="UB5887" s="248"/>
      <x:c r="UC5887" s="248"/>
      <x:c r="UD5887" s="248"/>
      <x:c r="UE5887" s="248"/>
      <x:c r="UF5887" s="248"/>
      <x:c r="UG5887" s="248"/>
      <x:c r="UH5887" s="248"/>
      <x:c r="UI5887" s="248"/>
      <x:c r="UJ5887" s="248"/>
      <x:c r="UK5887" s="248"/>
      <x:c r="UL5887" s="248"/>
      <x:c r="UM5887" s="248"/>
      <x:c r="UN5887" s="248"/>
      <x:c r="UO5887" s="248"/>
      <x:c r="UP5887" s="248"/>
      <x:c r="UQ5887" s="248"/>
      <x:c r="UR5887" s="248"/>
      <x:c r="US5887" s="248"/>
      <x:c r="UT5887" s="248"/>
      <x:c r="UU5887" s="248"/>
      <x:c r="UV5887" s="248"/>
      <x:c r="UW5887" s="248"/>
      <x:c r="UX5887" s="248"/>
      <x:c r="UY5887" s="248"/>
      <x:c r="UZ5887" s="248"/>
      <x:c r="VA5887" s="248"/>
      <x:c r="VB5887" s="248"/>
      <x:c r="VC5887" s="248"/>
      <x:c r="VD5887" s="248"/>
      <x:c r="VE5887" s="248"/>
      <x:c r="VF5887" s="248"/>
      <x:c r="VG5887" s="248"/>
      <x:c r="VH5887" s="248"/>
      <x:c r="VI5887" s="248"/>
      <x:c r="VJ5887" s="248"/>
      <x:c r="VK5887" s="248"/>
      <x:c r="VL5887" s="248"/>
      <x:c r="VM5887" s="248"/>
      <x:c r="VN5887" s="248"/>
      <x:c r="VO5887" s="248"/>
      <x:c r="VP5887" s="248"/>
      <x:c r="VQ5887" s="248"/>
      <x:c r="VR5887" s="248"/>
      <x:c r="VS5887" s="248"/>
      <x:c r="VT5887" s="248"/>
      <x:c r="VU5887" s="248"/>
      <x:c r="VV5887" s="248"/>
      <x:c r="VW5887" s="248"/>
      <x:c r="VX5887" s="248"/>
      <x:c r="VY5887" s="248"/>
      <x:c r="VZ5887" s="248"/>
      <x:c r="WA5887" s="248"/>
      <x:c r="WB5887" s="248"/>
      <x:c r="WC5887" s="248"/>
      <x:c r="WD5887" s="248"/>
      <x:c r="WE5887" s="248"/>
      <x:c r="WF5887" s="248"/>
      <x:c r="WG5887" s="248"/>
      <x:c r="WH5887" s="248"/>
      <x:c r="WI5887" s="248"/>
      <x:c r="WJ5887" s="248"/>
      <x:c r="WK5887" s="248"/>
      <x:c r="WL5887" s="248"/>
      <x:c r="WM5887" s="248"/>
      <x:c r="WN5887" s="248"/>
      <x:c r="WO5887" s="248"/>
      <x:c r="WP5887" s="248"/>
      <x:c r="WQ5887" s="248"/>
      <x:c r="WR5887" s="248"/>
      <x:c r="WS5887" s="248"/>
      <x:c r="WT5887" s="248"/>
      <x:c r="WU5887" s="248"/>
      <x:c r="WV5887" s="248"/>
      <x:c r="WW5887" s="248"/>
      <x:c r="WX5887" s="248"/>
      <x:c r="WY5887" s="248"/>
      <x:c r="WZ5887" s="248"/>
      <x:c r="XA5887" s="248"/>
      <x:c r="XB5887" s="248"/>
      <x:c r="XC5887" s="248"/>
      <x:c r="XD5887" s="248"/>
      <x:c r="XE5887" s="248"/>
      <x:c r="XF5887" s="248"/>
      <x:c r="XG5887" s="248"/>
      <x:c r="XH5887" s="248"/>
      <x:c r="XI5887" s="248"/>
      <x:c r="XJ5887" s="248"/>
      <x:c r="XK5887" s="248"/>
      <x:c r="XL5887" s="248"/>
      <x:c r="XM5887" s="248"/>
      <x:c r="XN5887" s="248"/>
      <x:c r="XO5887" s="248"/>
      <x:c r="XP5887" s="248"/>
      <x:c r="XQ5887" s="248"/>
      <x:c r="XR5887" s="248"/>
      <x:c r="XS5887" s="248"/>
      <x:c r="XT5887" s="248"/>
      <x:c r="XU5887" s="248"/>
      <x:c r="XV5887" s="248"/>
      <x:c r="XW5887" s="248"/>
      <x:c r="XX5887" s="248"/>
      <x:c r="XY5887" s="248"/>
      <x:c r="XZ5887" s="248"/>
      <x:c r="YA5887" s="248"/>
      <x:c r="YB5887" s="248"/>
      <x:c r="YC5887" s="248"/>
      <x:c r="YD5887" s="248"/>
      <x:c r="YE5887" s="248"/>
      <x:c r="YF5887" s="248"/>
      <x:c r="YG5887" s="248"/>
      <x:c r="YH5887" s="248"/>
      <x:c r="YI5887" s="248"/>
      <x:c r="YJ5887" s="248"/>
      <x:c r="YK5887" s="248"/>
      <x:c r="YL5887" s="248"/>
      <x:c r="YM5887" s="248"/>
      <x:c r="YN5887" s="248"/>
      <x:c r="YO5887" s="248"/>
      <x:c r="YP5887" s="248"/>
      <x:c r="YQ5887" s="248"/>
      <x:c r="YR5887" s="248"/>
      <x:c r="YS5887" s="248"/>
      <x:c r="YT5887" s="248"/>
      <x:c r="YU5887" s="248"/>
      <x:c r="YV5887" s="248"/>
      <x:c r="YW5887" s="248"/>
      <x:c r="YX5887" s="248"/>
      <x:c r="YY5887" s="248"/>
      <x:c r="YZ5887" s="248"/>
      <x:c r="ZA5887" s="248"/>
      <x:c r="ZB5887" s="248"/>
      <x:c r="ZC5887" s="248"/>
      <x:c r="ZD5887" s="248"/>
      <x:c r="ZE5887" s="248"/>
      <x:c r="ZF5887" s="248"/>
      <x:c r="ZG5887" s="248"/>
      <x:c r="ZH5887" s="248"/>
      <x:c r="ZI5887" s="248"/>
      <x:c r="ZJ5887" s="248"/>
      <x:c r="ZK5887" s="248"/>
      <x:c r="ZL5887" s="248"/>
      <x:c r="ZM5887" s="248"/>
      <x:c r="ZN5887" s="248"/>
      <x:c r="ZO5887" s="248"/>
      <x:c r="ZP5887" s="248"/>
      <x:c r="ZQ5887" s="248"/>
      <x:c r="ZR5887" s="248"/>
      <x:c r="ZS5887" s="248"/>
      <x:c r="ZT5887" s="248"/>
      <x:c r="ZU5887" s="248"/>
      <x:c r="ZV5887" s="248"/>
      <x:c r="ZW5887" s="248"/>
      <x:c r="ZX5887" s="248"/>
      <x:c r="ZY5887" s="248"/>
      <x:c r="ZZ5887" s="248"/>
      <x:c r="AAA5887" s="248"/>
      <x:c r="AAB5887" s="248"/>
      <x:c r="AAC5887" s="248"/>
      <x:c r="AAD5887" s="248"/>
      <x:c r="AAE5887" s="248"/>
      <x:c r="AAF5887" s="248"/>
      <x:c r="AAG5887" s="248"/>
      <x:c r="AAH5887" s="248"/>
      <x:c r="AAI5887" s="248"/>
      <x:c r="AAJ5887" s="248"/>
      <x:c r="AAK5887" s="248"/>
      <x:c r="AAL5887" s="248"/>
      <x:c r="AAM5887" s="248"/>
      <x:c r="AAN5887" s="248"/>
      <x:c r="AAO5887" s="248"/>
      <x:c r="AAP5887" s="248"/>
      <x:c r="AAQ5887" s="248"/>
      <x:c r="AAR5887" s="248"/>
      <x:c r="AAS5887" s="248"/>
      <x:c r="AAT5887" s="248"/>
      <x:c r="AAU5887" s="248"/>
      <x:c r="AAV5887" s="248"/>
      <x:c r="AAW5887" s="248"/>
      <x:c r="AAX5887" s="248"/>
      <x:c r="AAY5887" s="248"/>
      <x:c r="AAZ5887" s="248"/>
      <x:c r="ABA5887" s="248"/>
      <x:c r="ABB5887" s="248"/>
      <x:c r="ABC5887" s="248"/>
      <x:c r="ABD5887" s="248"/>
      <x:c r="ABE5887" s="248"/>
      <x:c r="ABF5887" s="248"/>
      <x:c r="ABG5887" s="248"/>
      <x:c r="ABH5887" s="248"/>
      <x:c r="ABI5887" s="248"/>
      <x:c r="ABJ5887" s="248"/>
      <x:c r="ABK5887" s="248"/>
      <x:c r="ABL5887" s="248"/>
      <x:c r="ABM5887" s="248"/>
      <x:c r="ABN5887" s="248"/>
      <x:c r="ABO5887" s="248"/>
      <x:c r="ABP5887" s="248"/>
      <x:c r="ABQ5887" s="248"/>
      <x:c r="ABR5887" s="248"/>
      <x:c r="ABS5887" s="248"/>
      <x:c r="ABT5887" s="248"/>
      <x:c r="ABU5887" s="248"/>
      <x:c r="ABV5887" s="248"/>
      <x:c r="ABW5887" s="248"/>
      <x:c r="ABX5887" s="248"/>
      <x:c r="ABY5887" s="248"/>
      <x:c r="ABZ5887" s="248"/>
      <x:c r="ACA5887" s="248"/>
      <x:c r="ACB5887" s="248"/>
      <x:c r="ACC5887" s="248"/>
      <x:c r="ACD5887" s="248"/>
      <x:c r="ACE5887" s="248"/>
      <x:c r="ACF5887" s="248"/>
      <x:c r="ACG5887" s="248"/>
      <x:c r="ACH5887" s="248"/>
      <x:c r="ACI5887" s="248"/>
      <x:c r="ACJ5887" s="248"/>
      <x:c r="ACK5887" s="248"/>
      <x:c r="ACL5887" s="248"/>
      <x:c r="ACM5887" s="248"/>
      <x:c r="ACN5887" s="248"/>
      <x:c r="ACO5887" s="248"/>
      <x:c r="ACP5887" s="248"/>
      <x:c r="ACQ5887" s="248"/>
      <x:c r="ACR5887" s="248"/>
      <x:c r="ACS5887" s="248"/>
      <x:c r="ACT5887" s="248"/>
      <x:c r="ACU5887" s="248"/>
      <x:c r="ACV5887" s="248"/>
      <x:c r="ACW5887" s="248"/>
      <x:c r="ACX5887" s="248"/>
      <x:c r="ACY5887" s="248"/>
      <x:c r="ACZ5887" s="248"/>
      <x:c r="ADA5887" s="248"/>
      <x:c r="ADB5887" s="248"/>
      <x:c r="ADC5887" s="248"/>
      <x:c r="ADD5887" s="248"/>
      <x:c r="ADE5887" s="248"/>
      <x:c r="ADF5887" s="248"/>
      <x:c r="ADG5887" s="248"/>
      <x:c r="ADH5887" s="248"/>
      <x:c r="ADI5887" s="248"/>
      <x:c r="ADJ5887" s="248"/>
      <x:c r="ADK5887" s="248"/>
      <x:c r="ADL5887" s="248"/>
      <x:c r="ADM5887" s="248"/>
      <x:c r="ADN5887" s="248"/>
      <x:c r="ADO5887" s="248"/>
      <x:c r="ADP5887" s="248"/>
      <x:c r="ADQ5887" s="248"/>
      <x:c r="ADR5887" s="248"/>
      <x:c r="ADS5887" s="248"/>
      <x:c r="ADT5887" s="248"/>
      <x:c r="ADU5887" s="248"/>
      <x:c r="ADV5887" s="248"/>
      <x:c r="ADW5887" s="248"/>
      <x:c r="ADX5887" s="248"/>
      <x:c r="ADY5887" s="248"/>
      <x:c r="ADZ5887" s="248"/>
      <x:c r="AEA5887" s="248"/>
      <x:c r="AEB5887" s="248"/>
      <x:c r="AEC5887" s="248"/>
      <x:c r="AED5887" s="248"/>
      <x:c r="AEE5887" s="248"/>
      <x:c r="AEF5887" s="248"/>
      <x:c r="AEG5887" s="248"/>
      <x:c r="AEH5887" s="248"/>
      <x:c r="AEI5887" s="248"/>
      <x:c r="AEJ5887" s="248"/>
      <x:c r="AEK5887" s="248"/>
      <x:c r="AEL5887" s="248"/>
      <x:c r="AEM5887" s="248"/>
      <x:c r="AEN5887" s="248"/>
      <x:c r="AEO5887" s="248"/>
      <x:c r="AEP5887" s="248"/>
      <x:c r="AEQ5887" s="248"/>
      <x:c r="AER5887" s="248"/>
      <x:c r="AES5887" s="248"/>
      <x:c r="AET5887" s="248"/>
      <x:c r="AEU5887" s="248"/>
      <x:c r="AEV5887" s="248"/>
      <x:c r="AEW5887" s="248"/>
      <x:c r="AEX5887" s="248"/>
      <x:c r="AEY5887" s="248"/>
      <x:c r="AEZ5887" s="248"/>
      <x:c r="AFA5887" s="248"/>
      <x:c r="AFB5887" s="248"/>
      <x:c r="AFC5887" s="248"/>
      <x:c r="AFD5887" s="248"/>
      <x:c r="AFE5887" s="248"/>
      <x:c r="AFF5887" s="248"/>
      <x:c r="AFG5887" s="248"/>
      <x:c r="AFH5887" s="248"/>
      <x:c r="AFI5887" s="248"/>
      <x:c r="AFJ5887" s="248"/>
      <x:c r="AFK5887" s="248"/>
      <x:c r="AFL5887" s="248"/>
      <x:c r="AFM5887" s="248"/>
      <x:c r="AFN5887" s="248"/>
      <x:c r="AFO5887" s="248"/>
      <x:c r="AFP5887" s="248"/>
      <x:c r="AFQ5887" s="248"/>
      <x:c r="AFR5887" s="248"/>
      <x:c r="AFS5887" s="248"/>
      <x:c r="AFT5887" s="248"/>
      <x:c r="AFU5887" s="248"/>
      <x:c r="AFV5887" s="248"/>
      <x:c r="AFW5887" s="248"/>
      <x:c r="AFX5887" s="248"/>
      <x:c r="AFY5887" s="248"/>
      <x:c r="AFZ5887" s="248"/>
      <x:c r="AGA5887" s="248"/>
      <x:c r="AGB5887" s="248"/>
      <x:c r="AGC5887" s="248"/>
      <x:c r="AGD5887" s="248"/>
      <x:c r="AGE5887" s="248"/>
      <x:c r="AGF5887" s="248"/>
      <x:c r="AGG5887" s="248"/>
      <x:c r="AGH5887" s="248"/>
      <x:c r="AGI5887" s="248"/>
      <x:c r="AGJ5887" s="248"/>
      <x:c r="AGK5887" s="248"/>
      <x:c r="AGL5887" s="248"/>
      <x:c r="AGM5887" s="248"/>
      <x:c r="AGN5887" s="248"/>
      <x:c r="AGO5887" s="248"/>
      <x:c r="AGP5887" s="248"/>
      <x:c r="AGQ5887" s="248"/>
      <x:c r="AGR5887" s="248"/>
      <x:c r="AGS5887" s="248"/>
      <x:c r="AGT5887" s="248"/>
      <x:c r="AGU5887" s="248"/>
      <x:c r="AGV5887" s="248"/>
      <x:c r="AGW5887" s="248"/>
      <x:c r="AGX5887" s="248"/>
      <x:c r="AGY5887" s="248"/>
      <x:c r="AGZ5887" s="248"/>
      <x:c r="AHA5887" s="248"/>
      <x:c r="AHB5887" s="248"/>
      <x:c r="AHC5887" s="248"/>
      <x:c r="AHD5887" s="248"/>
      <x:c r="AHE5887" s="248"/>
      <x:c r="AHF5887" s="248"/>
      <x:c r="AHG5887" s="248"/>
      <x:c r="AHH5887" s="248"/>
      <x:c r="AHI5887" s="248"/>
      <x:c r="AHJ5887" s="248"/>
      <x:c r="AHK5887" s="248"/>
      <x:c r="AHL5887" s="248"/>
      <x:c r="AHM5887" s="248"/>
      <x:c r="AHN5887" s="248"/>
      <x:c r="AHO5887" s="248"/>
      <x:c r="AHP5887" s="248"/>
      <x:c r="AHQ5887" s="248"/>
      <x:c r="AHR5887" s="248"/>
      <x:c r="AHS5887" s="248"/>
      <x:c r="AHT5887" s="248"/>
      <x:c r="AHU5887" s="248"/>
      <x:c r="AHV5887" s="248"/>
      <x:c r="AHW5887" s="248"/>
      <x:c r="AHX5887" s="248"/>
      <x:c r="AHY5887" s="248"/>
      <x:c r="AHZ5887" s="248"/>
      <x:c r="AIA5887" s="248"/>
      <x:c r="AIB5887" s="248"/>
      <x:c r="AIC5887" s="248"/>
      <x:c r="AID5887" s="248"/>
      <x:c r="AIE5887" s="248"/>
      <x:c r="AIF5887" s="248"/>
      <x:c r="AIG5887" s="248"/>
      <x:c r="AIH5887" s="248"/>
      <x:c r="AII5887" s="248"/>
      <x:c r="AIJ5887" s="248"/>
      <x:c r="AIK5887" s="248"/>
      <x:c r="AIL5887" s="248"/>
      <x:c r="AIM5887" s="248"/>
      <x:c r="AIN5887" s="248"/>
      <x:c r="AIO5887" s="248"/>
      <x:c r="AIP5887" s="248"/>
      <x:c r="AIQ5887" s="248"/>
      <x:c r="AIR5887" s="248"/>
      <x:c r="AIS5887" s="248"/>
      <x:c r="AIT5887" s="248"/>
      <x:c r="AIU5887" s="248"/>
      <x:c r="AIV5887" s="248"/>
      <x:c r="AIW5887" s="248"/>
      <x:c r="AIX5887" s="248"/>
      <x:c r="AIY5887" s="248"/>
      <x:c r="AIZ5887" s="248"/>
      <x:c r="AJA5887" s="248"/>
      <x:c r="AJB5887" s="248"/>
      <x:c r="AJC5887" s="248"/>
      <x:c r="AJD5887" s="248"/>
      <x:c r="AJE5887" s="248"/>
      <x:c r="AJF5887" s="248"/>
      <x:c r="AJG5887" s="248"/>
      <x:c r="AJH5887" s="248"/>
      <x:c r="AJI5887" s="248"/>
      <x:c r="AJJ5887" s="248"/>
      <x:c r="AJK5887" s="248"/>
      <x:c r="AJL5887" s="248"/>
      <x:c r="AJM5887" s="248"/>
      <x:c r="AJN5887" s="248"/>
      <x:c r="AJO5887" s="248"/>
      <x:c r="AJP5887" s="248"/>
      <x:c r="AJQ5887" s="248"/>
      <x:c r="AJR5887" s="248"/>
      <x:c r="AJS5887" s="248"/>
      <x:c r="AJT5887" s="248"/>
      <x:c r="AJU5887" s="248"/>
      <x:c r="AJV5887" s="248"/>
      <x:c r="AJW5887" s="248"/>
      <x:c r="AJX5887" s="248"/>
      <x:c r="AJY5887" s="248"/>
      <x:c r="AJZ5887" s="248"/>
      <x:c r="AKA5887" s="248"/>
      <x:c r="AKB5887" s="248"/>
      <x:c r="AKC5887" s="248"/>
      <x:c r="AKD5887" s="248"/>
      <x:c r="AKE5887" s="248"/>
      <x:c r="AKF5887" s="248"/>
      <x:c r="AKG5887" s="248"/>
      <x:c r="AKH5887" s="248"/>
      <x:c r="AKI5887" s="248"/>
      <x:c r="AKJ5887" s="248"/>
      <x:c r="AKK5887" s="248"/>
      <x:c r="AKL5887" s="248"/>
      <x:c r="AKM5887" s="248"/>
      <x:c r="AKN5887" s="248"/>
      <x:c r="AKO5887" s="248"/>
      <x:c r="AKP5887" s="248"/>
      <x:c r="AKQ5887" s="248"/>
      <x:c r="AKR5887" s="248"/>
      <x:c r="AKS5887" s="248"/>
      <x:c r="AKT5887" s="248"/>
      <x:c r="AKU5887" s="248"/>
      <x:c r="AKV5887" s="248"/>
      <x:c r="AKW5887" s="248"/>
      <x:c r="AKX5887" s="248"/>
      <x:c r="AKY5887" s="248"/>
      <x:c r="AKZ5887" s="248"/>
      <x:c r="ALA5887" s="248"/>
      <x:c r="ALB5887" s="248"/>
      <x:c r="ALC5887" s="248"/>
      <x:c r="ALD5887" s="248"/>
      <x:c r="ALE5887" s="248"/>
      <x:c r="ALF5887" s="248"/>
      <x:c r="ALG5887" s="248"/>
      <x:c r="ALH5887" s="248"/>
      <x:c r="ALI5887" s="248"/>
      <x:c r="ALJ5887" s="248"/>
      <x:c r="ALK5887" s="248"/>
      <x:c r="ALL5887" s="248"/>
      <x:c r="ALM5887" s="248"/>
      <x:c r="ALN5887" s="248"/>
      <x:c r="ALO5887" s="248"/>
      <x:c r="ALP5887" s="248"/>
      <x:c r="ALQ5887" s="248"/>
      <x:c r="ALR5887" s="248"/>
      <x:c r="ALS5887" s="248"/>
      <x:c r="ALT5887" s="248"/>
      <x:c r="ALU5887" s="248"/>
      <x:c r="ALV5887" s="248"/>
      <x:c r="ALW5887" s="248"/>
      <x:c r="ALX5887" s="248"/>
      <x:c r="ALY5887" s="248"/>
      <x:c r="ALZ5887" s="248"/>
      <x:c r="AMA5887" s="248"/>
      <x:c r="AMB5887" s="248"/>
      <x:c r="AMC5887" s="248"/>
      <x:c r="AMD5887" s="248"/>
      <x:c r="AME5887" s="248"/>
      <x:c r="AMF5887" s="248"/>
      <x:c r="AMG5887" s="248"/>
      <x:c r="AMH5887" s="248"/>
      <x:c r="AMI5887" s="248"/>
      <x:c r="AMJ5887" s="248"/>
      <x:c r="AMK5887" s="248"/>
      <x:c r="AML5887" s="248"/>
      <x:c r="AMM5887" s="248"/>
      <x:c r="AMN5887" s="248"/>
      <x:c r="AMO5887" s="248"/>
      <x:c r="AMP5887" s="248"/>
      <x:c r="AMQ5887" s="248"/>
      <x:c r="AMR5887" s="248"/>
      <x:c r="AMS5887" s="248"/>
      <x:c r="AMT5887" s="248"/>
      <x:c r="AMU5887" s="248"/>
      <x:c r="AMV5887" s="248"/>
      <x:c r="AMW5887" s="248"/>
      <x:c r="AMX5887" s="248"/>
      <x:c r="AMY5887" s="248"/>
      <x:c r="AMZ5887" s="248"/>
      <x:c r="ANA5887" s="248"/>
      <x:c r="ANB5887" s="248"/>
      <x:c r="ANC5887" s="248"/>
      <x:c r="AND5887" s="248"/>
      <x:c r="ANE5887" s="248"/>
      <x:c r="ANF5887" s="248"/>
      <x:c r="ANG5887" s="248"/>
      <x:c r="ANH5887" s="248"/>
      <x:c r="ANI5887" s="248"/>
      <x:c r="ANJ5887" s="248"/>
      <x:c r="ANK5887" s="248"/>
      <x:c r="ANL5887" s="248"/>
      <x:c r="ANM5887" s="248"/>
      <x:c r="ANN5887" s="248"/>
      <x:c r="ANO5887" s="248"/>
      <x:c r="ANP5887" s="248"/>
      <x:c r="ANQ5887" s="248"/>
      <x:c r="ANR5887" s="248"/>
      <x:c r="ANS5887" s="248"/>
      <x:c r="ANT5887" s="248"/>
      <x:c r="ANU5887" s="248"/>
      <x:c r="ANV5887" s="248"/>
      <x:c r="ANW5887" s="248"/>
      <x:c r="ANX5887" s="248"/>
      <x:c r="ANY5887" s="248"/>
      <x:c r="ANZ5887" s="248"/>
      <x:c r="AOA5887" s="248"/>
      <x:c r="AOB5887" s="248"/>
      <x:c r="AOC5887" s="248"/>
      <x:c r="AOD5887" s="248"/>
      <x:c r="AOE5887" s="248"/>
      <x:c r="AOF5887" s="248"/>
      <x:c r="AOG5887" s="248"/>
      <x:c r="AOH5887" s="248"/>
      <x:c r="AOI5887" s="248"/>
      <x:c r="AOJ5887" s="248"/>
      <x:c r="AOK5887" s="248"/>
      <x:c r="AOL5887" s="248"/>
      <x:c r="AOM5887" s="248"/>
      <x:c r="AON5887" s="248"/>
      <x:c r="AOO5887" s="248"/>
      <x:c r="AOP5887" s="248"/>
      <x:c r="AOQ5887" s="248"/>
      <x:c r="AOR5887" s="248"/>
      <x:c r="AOS5887" s="248"/>
      <x:c r="AOT5887" s="248"/>
      <x:c r="AOU5887" s="248"/>
      <x:c r="AOV5887" s="248"/>
      <x:c r="AOW5887" s="248"/>
      <x:c r="AOX5887" s="248"/>
      <x:c r="AOY5887" s="248"/>
      <x:c r="AOZ5887" s="248"/>
      <x:c r="APA5887" s="248"/>
      <x:c r="APB5887" s="248"/>
      <x:c r="APC5887" s="248"/>
      <x:c r="APD5887" s="248"/>
      <x:c r="APE5887" s="248"/>
      <x:c r="APF5887" s="248"/>
      <x:c r="APG5887" s="248"/>
      <x:c r="APH5887" s="248"/>
      <x:c r="API5887" s="248"/>
      <x:c r="APJ5887" s="248"/>
      <x:c r="APK5887" s="248"/>
      <x:c r="APL5887" s="248"/>
      <x:c r="APM5887" s="248"/>
      <x:c r="APN5887" s="248"/>
      <x:c r="APO5887" s="248"/>
      <x:c r="APP5887" s="248"/>
      <x:c r="APQ5887" s="248"/>
      <x:c r="APR5887" s="248"/>
      <x:c r="APS5887" s="248"/>
      <x:c r="APT5887" s="248"/>
      <x:c r="APU5887" s="248"/>
      <x:c r="APV5887" s="248"/>
      <x:c r="APW5887" s="248"/>
      <x:c r="APX5887" s="248"/>
      <x:c r="APY5887" s="248"/>
      <x:c r="APZ5887" s="248"/>
      <x:c r="AQA5887" s="248"/>
      <x:c r="AQB5887" s="248"/>
      <x:c r="AQC5887" s="248"/>
      <x:c r="AQD5887" s="248"/>
      <x:c r="AQE5887" s="248"/>
      <x:c r="AQF5887" s="248"/>
      <x:c r="AQG5887" s="248"/>
      <x:c r="AQH5887" s="248"/>
      <x:c r="AQI5887" s="248"/>
      <x:c r="AQJ5887" s="248"/>
      <x:c r="AQK5887" s="248"/>
      <x:c r="AQL5887" s="248"/>
      <x:c r="AQM5887" s="248"/>
      <x:c r="AQN5887" s="248"/>
      <x:c r="AQO5887" s="248"/>
      <x:c r="AQP5887" s="248"/>
      <x:c r="AQQ5887" s="248"/>
      <x:c r="AQR5887" s="248"/>
      <x:c r="AQS5887" s="248"/>
      <x:c r="AQT5887" s="248"/>
      <x:c r="AQU5887" s="248"/>
      <x:c r="AQV5887" s="248"/>
      <x:c r="AQW5887" s="248"/>
      <x:c r="AQX5887" s="248"/>
      <x:c r="AQY5887" s="248"/>
      <x:c r="AQZ5887" s="248"/>
      <x:c r="ARA5887" s="248"/>
      <x:c r="ARB5887" s="248"/>
      <x:c r="ARC5887" s="248"/>
      <x:c r="ARD5887" s="248"/>
      <x:c r="ARE5887" s="248"/>
      <x:c r="ARF5887" s="248"/>
      <x:c r="ARG5887" s="248"/>
      <x:c r="ARH5887" s="248"/>
      <x:c r="ARI5887" s="248"/>
      <x:c r="ARJ5887" s="248"/>
      <x:c r="ARK5887" s="248"/>
      <x:c r="ARL5887" s="248"/>
      <x:c r="ARM5887" s="248"/>
      <x:c r="ARN5887" s="248"/>
      <x:c r="ARO5887" s="248"/>
      <x:c r="ARP5887" s="248"/>
      <x:c r="ARQ5887" s="248"/>
      <x:c r="ARR5887" s="248"/>
      <x:c r="ARS5887" s="248"/>
      <x:c r="ART5887" s="248"/>
      <x:c r="ARU5887" s="248"/>
      <x:c r="ARV5887" s="248"/>
      <x:c r="ARW5887" s="248"/>
      <x:c r="ARX5887" s="248"/>
      <x:c r="ARY5887" s="248"/>
      <x:c r="ARZ5887" s="248"/>
      <x:c r="ASA5887" s="248"/>
      <x:c r="ASB5887" s="248"/>
      <x:c r="ASC5887" s="248"/>
      <x:c r="ASD5887" s="248"/>
      <x:c r="ASE5887" s="248"/>
      <x:c r="ASF5887" s="248"/>
      <x:c r="ASG5887" s="248"/>
      <x:c r="ASH5887" s="248"/>
      <x:c r="ASI5887" s="248"/>
      <x:c r="ASJ5887" s="248"/>
      <x:c r="ASK5887" s="248"/>
      <x:c r="ASL5887" s="248"/>
      <x:c r="ASM5887" s="248"/>
      <x:c r="ASN5887" s="248"/>
      <x:c r="ASO5887" s="248"/>
      <x:c r="ASP5887" s="248"/>
      <x:c r="ASQ5887" s="248"/>
      <x:c r="ASR5887" s="248"/>
      <x:c r="ASS5887" s="248"/>
      <x:c r="AST5887" s="248"/>
      <x:c r="ASU5887" s="248"/>
      <x:c r="ASV5887" s="248"/>
      <x:c r="ASW5887" s="248"/>
      <x:c r="ASX5887" s="248"/>
      <x:c r="ASY5887" s="248"/>
      <x:c r="ASZ5887" s="248"/>
      <x:c r="ATA5887" s="248"/>
      <x:c r="ATB5887" s="248"/>
      <x:c r="ATC5887" s="248"/>
      <x:c r="ATD5887" s="248"/>
      <x:c r="ATE5887" s="248"/>
      <x:c r="ATF5887" s="248"/>
      <x:c r="ATG5887" s="248"/>
      <x:c r="ATH5887" s="248"/>
      <x:c r="ATI5887" s="248"/>
      <x:c r="ATJ5887" s="248"/>
      <x:c r="ATK5887" s="248"/>
      <x:c r="ATL5887" s="248"/>
      <x:c r="ATM5887" s="248"/>
      <x:c r="ATN5887" s="248"/>
      <x:c r="ATO5887" s="248"/>
      <x:c r="ATP5887" s="248"/>
      <x:c r="ATQ5887" s="248"/>
      <x:c r="ATR5887" s="248"/>
      <x:c r="ATS5887" s="248"/>
      <x:c r="ATT5887" s="248"/>
      <x:c r="ATU5887" s="248"/>
      <x:c r="ATV5887" s="248"/>
      <x:c r="ATW5887" s="248"/>
      <x:c r="ATX5887" s="248"/>
      <x:c r="ATY5887" s="248"/>
      <x:c r="ATZ5887" s="248"/>
      <x:c r="AUA5887" s="248"/>
      <x:c r="AUB5887" s="248"/>
      <x:c r="AUC5887" s="248"/>
      <x:c r="AUD5887" s="248"/>
      <x:c r="AUE5887" s="248"/>
      <x:c r="AUF5887" s="248"/>
      <x:c r="AUG5887" s="248"/>
      <x:c r="AUH5887" s="248"/>
      <x:c r="AUI5887" s="248"/>
      <x:c r="AUJ5887" s="248"/>
      <x:c r="AUK5887" s="248"/>
      <x:c r="AUL5887" s="248"/>
      <x:c r="AUM5887" s="248"/>
      <x:c r="AUN5887" s="248"/>
      <x:c r="AUO5887" s="248"/>
      <x:c r="AUP5887" s="248"/>
      <x:c r="AUQ5887" s="248"/>
      <x:c r="AUR5887" s="248"/>
      <x:c r="AUS5887" s="248"/>
      <x:c r="AUT5887" s="248"/>
      <x:c r="AUU5887" s="248"/>
      <x:c r="AUV5887" s="248"/>
      <x:c r="AUW5887" s="248"/>
      <x:c r="AUX5887" s="248"/>
      <x:c r="AUY5887" s="248"/>
      <x:c r="AUZ5887" s="248"/>
      <x:c r="AVA5887" s="248"/>
      <x:c r="AVB5887" s="248"/>
      <x:c r="AVC5887" s="248"/>
      <x:c r="AVD5887" s="248"/>
      <x:c r="AVE5887" s="248"/>
      <x:c r="AVF5887" s="248"/>
      <x:c r="AVG5887" s="248"/>
      <x:c r="AVH5887" s="248"/>
      <x:c r="AVI5887" s="248"/>
      <x:c r="AVJ5887" s="248"/>
      <x:c r="AVK5887" s="248"/>
      <x:c r="AVL5887" s="248"/>
      <x:c r="AVM5887" s="248"/>
      <x:c r="AVN5887" s="248"/>
      <x:c r="AVO5887" s="248"/>
      <x:c r="AVP5887" s="248"/>
      <x:c r="AVQ5887" s="248"/>
      <x:c r="AVR5887" s="248"/>
      <x:c r="AVS5887" s="248"/>
      <x:c r="AVT5887" s="248"/>
      <x:c r="AVU5887" s="248"/>
      <x:c r="AVV5887" s="248"/>
      <x:c r="AVW5887" s="248"/>
      <x:c r="AVX5887" s="248"/>
      <x:c r="AVY5887" s="248"/>
      <x:c r="AVZ5887" s="248"/>
      <x:c r="AWA5887" s="248"/>
      <x:c r="AWB5887" s="248"/>
      <x:c r="AWC5887" s="248"/>
      <x:c r="AWD5887" s="248"/>
      <x:c r="AWE5887" s="248"/>
      <x:c r="AWF5887" s="248"/>
      <x:c r="AWG5887" s="248"/>
      <x:c r="AWH5887" s="248"/>
      <x:c r="AWI5887" s="248"/>
      <x:c r="AWJ5887" s="248"/>
      <x:c r="AWK5887" s="248"/>
      <x:c r="AWL5887" s="248"/>
      <x:c r="AWM5887" s="248"/>
      <x:c r="AWN5887" s="248"/>
      <x:c r="AWO5887" s="248"/>
      <x:c r="AWP5887" s="248"/>
      <x:c r="AWQ5887" s="248"/>
      <x:c r="AWR5887" s="248"/>
      <x:c r="AWS5887" s="248"/>
      <x:c r="AWT5887" s="248"/>
      <x:c r="AWU5887" s="248"/>
      <x:c r="AWV5887" s="248"/>
      <x:c r="AWW5887" s="248"/>
      <x:c r="AWX5887" s="248"/>
      <x:c r="AWY5887" s="248"/>
      <x:c r="AWZ5887" s="248"/>
      <x:c r="AXA5887" s="248"/>
      <x:c r="AXB5887" s="248"/>
      <x:c r="AXC5887" s="248"/>
      <x:c r="AXD5887" s="248"/>
      <x:c r="AXE5887" s="248"/>
      <x:c r="AXF5887" s="248"/>
      <x:c r="AXG5887" s="248"/>
      <x:c r="AXH5887" s="248"/>
      <x:c r="AXI5887" s="248"/>
      <x:c r="AXJ5887" s="248"/>
      <x:c r="AXK5887" s="248"/>
      <x:c r="AXL5887" s="248"/>
      <x:c r="AXM5887" s="248"/>
      <x:c r="AXN5887" s="248"/>
      <x:c r="AXO5887" s="248"/>
      <x:c r="AXP5887" s="248"/>
      <x:c r="AXQ5887" s="248"/>
      <x:c r="AXR5887" s="248"/>
      <x:c r="AXS5887" s="248"/>
      <x:c r="AXT5887" s="248"/>
      <x:c r="AXU5887" s="248"/>
      <x:c r="AXV5887" s="248"/>
      <x:c r="AXW5887" s="248"/>
      <x:c r="AXX5887" s="248"/>
      <x:c r="AXY5887" s="248"/>
      <x:c r="AXZ5887" s="248"/>
      <x:c r="AYA5887" s="248"/>
      <x:c r="AYB5887" s="248"/>
      <x:c r="AYC5887" s="248"/>
      <x:c r="AYD5887" s="248"/>
      <x:c r="AYE5887" s="248"/>
      <x:c r="AYF5887" s="248"/>
      <x:c r="AYG5887" s="248"/>
      <x:c r="AYH5887" s="248"/>
      <x:c r="AYI5887" s="248"/>
      <x:c r="AYJ5887" s="248"/>
      <x:c r="AYK5887" s="248"/>
      <x:c r="AYL5887" s="248"/>
      <x:c r="AYM5887" s="248"/>
      <x:c r="AYN5887" s="248"/>
      <x:c r="AYO5887" s="248"/>
      <x:c r="AYP5887" s="248"/>
      <x:c r="AYQ5887" s="248"/>
      <x:c r="AYR5887" s="248"/>
      <x:c r="AYS5887" s="248"/>
      <x:c r="AYT5887" s="248"/>
      <x:c r="AYU5887" s="248"/>
      <x:c r="AYV5887" s="248"/>
      <x:c r="AYW5887" s="248"/>
      <x:c r="AYX5887" s="248"/>
      <x:c r="AYY5887" s="248"/>
      <x:c r="AYZ5887" s="248"/>
      <x:c r="AZA5887" s="248"/>
      <x:c r="AZB5887" s="248"/>
      <x:c r="AZC5887" s="248"/>
      <x:c r="AZD5887" s="248"/>
      <x:c r="AZE5887" s="248"/>
      <x:c r="AZF5887" s="248"/>
      <x:c r="AZG5887" s="248"/>
      <x:c r="AZH5887" s="248"/>
      <x:c r="AZI5887" s="248"/>
      <x:c r="AZJ5887" s="248"/>
      <x:c r="AZK5887" s="248"/>
      <x:c r="AZL5887" s="248"/>
      <x:c r="AZM5887" s="248"/>
      <x:c r="AZN5887" s="248"/>
      <x:c r="AZO5887" s="248"/>
      <x:c r="AZP5887" s="248"/>
      <x:c r="AZQ5887" s="248"/>
      <x:c r="AZR5887" s="248"/>
      <x:c r="AZS5887" s="248"/>
      <x:c r="AZT5887" s="248"/>
      <x:c r="AZU5887" s="248"/>
      <x:c r="AZV5887" s="248"/>
      <x:c r="AZW5887" s="248"/>
      <x:c r="AZX5887" s="248"/>
      <x:c r="AZY5887" s="248"/>
      <x:c r="AZZ5887" s="248"/>
      <x:c r="BAA5887" s="248"/>
      <x:c r="BAB5887" s="248"/>
      <x:c r="BAC5887" s="248"/>
      <x:c r="BAD5887" s="248"/>
      <x:c r="BAE5887" s="248"/>
      <x:c r="BAF5887" s="248"/>
      <x:c r="BAG5887" s="248"/>
      <x:c r="BAH5887" s="248"/>
      <x:c r="BAI5887" s="248"/>
      <x:c r="BAJ5887" s="248"/>
      <x:c r="BAK5887" s="248"/>
      <x:c r="BAL5887" s="248"/>
      <x:c r="BAM5887" s="248"/>
      <x:c r="BAN5887" s="248"/>
      <x:c r="BAO5887" s="248"/>
      <x:c r="BAP5887" s="248"/>
      <x:c r="BAQ5887" s="248"/>
      <x:c r="BAR5887" s="248"/>
      <x:c r="BAS5887" s="248"/>
      <x:c r="BAT5887" s="248"/>
      <x:c r="BAU5887" s="248"/>
      <x:c r="BAV5887" s="248"/>
      <x:c r="BAW5887" s="248"/>
      <x:c r="BAX5887" s="248"/>
      <x:c r="BAY5887" s="248"/>
      <x:c r="BAZ5887" s="248"/>
      <x:c r="BBA5887" s="248"/>
      <x:c r="BBB5887" s="248"/>
      <x:c r="BBC5887" s="248"/>
      <x:c r="BBD5887" s="248"/>
      <x:c r="BBE5887" s="248"/>
      <x:c r="BBF5887" s="248"/>
      <x:c r="BBG5887" s="248"/>
      <x:c r="BBH5887" s="248"/>
      <x:c r="BBI5887" s="248"/>
      <x:c r="BBJ5887" s="248"/>
      <x:c r="BBK5887" s="248"/>
      <x:c r="BBL5887" s="248"/>
      <x:c r="BBM5887" s="248"/>
      <x:c r="BBN5887" s="248"/>
      <x:c r="BBO5887" s="248"/>
      <x:c r="BBP5887" s="248"/>
      <x:c r="BBQ5887" s="248"/>
      <x:c r="BBR5887" s="248"/>
      <x:c r="BBS5887" s="248"/>
      <x:c r="BBT5887" s="248"/>
      <x:c r="BBU5887" s="248"/>
      <x:c r="BBV5887" s="248"/>
      <x:c r="BBW5887" s="248"/>
      <x:c r="BBX5887" s="248"/>
      <x:c r="BBY5887" s="248"/>
      <x:c r="BBZ5887" s="248"/>
      <x:c r="BCA5887" s="248"/>
      <x:c r="BCB5887" s="248"/>
      <x:c r="BCC5887" s="248"/>
      <x:c r="BCD5887" s="248"/>
      <x:c r="BCE5887" s="248"/>
      <x:c r="BCF5887" s="248"/>
      <x:c r="BCG5887" s="248"/>
      <x:c r="BCH5887" s="248"/>
      <x:c r="BCI5887" s="248"/>
      <x:c r="BCJ5887" s="248"/>
      <x:c r="BCK5887" s="248"/>
      <x:c r="BCL5887" s="248"/>
      <x:c r="BCM5887" s="248"/>
      <x:c r="BCN5887" s="248"/>
      <x:c r="BCO5887" s="248"/>
      <x:c r="BCP5887" s="248"/>
      <x:c r="BCQ5887" s="248"/>
      <x:c r="BCR5887" s="248"/>
      <x:c r="BCS5887" s="248"/>
      <x:c r="BCT5887" s="248"/>
      <x:c r="BCU5887" s="248"/>
      <x:c r="BCV5887" s="248"/>
      <x:c r="BCW5887" s="248"/>
      <x:c r="BCX5887" s="248"/>
      <x:c r="BCY5887" s="248"/>
      <x:c r="BCZ5887" s="248"/>
      <x:c r="BDA5887" s="248"/>
      <x:c r="BDB5887" s="248"/>
      <x:c r="BDC5887" s="248"/>
      <x:c r="BDD5887" s="248"/>
      <x:c r="BDE5887" s="248"/>
      <x:c r="BDF5887" s="248"/>
      <x:c r="BDG5887" s="248"/>
      <x:c r="BDH5887" s="248"/>
      <x:c r="BDI5887" s="248"/>
      <x:c r="BDJ5887" s="248"/>
      <x:c r="BDK5887" s="248"/>
      <x:c r="BDL5887" s="248"/>
      <x:c r="BDM5887" s="248"/>
      <x:c r="BDN5887" s="248"/>
      <x:c r="BDO5887" s="248"/>
      <x:c r="BDP5887" s="248"/>
      <x:c r="BDQ5887" s="248"/>
      <x:c r="BDR5887" s="248"/>
      <x:c r="BDS5887" s="248"/>
      <x:c r="BDT5887" s="248"/>
      <x:c r="BDU5887" s="248"/>
      <x:c r="BDV5887" s="248"/>
      <x:c r="BDW5887" s="248"/>
      <x:c r="BDX5887" s="248"/>
      <x:c r="BDY5887" s="248"/>
      <x:c r="BDZ5887" s="248"/>
      <x:c r="BEA5887" s="248"/>
      <x:c r="BEB5887" s="248"/>
      <x:c r="BEC5887" s="248"/>
      <x:c r="BED5887" s="248"/>
      <x:c r="BEE5887" s="248"/>
      <x:c r="BEF5887" s="248"/>
      <x:c r="BEG5887" s="248"/>
      <x:c r="BEH5887" s="248"/>
      <x:c r="BEI5887" s="248"/>
      <x:c r="BEJ5887" s="248"/>
      <x:c r="BEK5887" s="248"/>
      <x:c r="BEL5887" s="248"/>
      <x:c r="BEM5887" s="248"/>
      <x:c r="BEN5887" s="248"/>
      <x:c r="BEO5887" s="248"/>
      <x:c r="BEP5887" s="248"/>
      <x:c r="BEQ5887" s="248"/>
      <x:c r="BER5887" s="248"/>
      <x:c r="BES5887" s="248"/>
      <x:c r="BET5887" s="248"/>
      <x:c r="BEU5887" s="248"/>
      <x:c r="BEV5887" s="248"/>
      <x:c r="BEW5887" s="248"/>
      <x:c r="BEX5887" s="248"/>
      <x:c r="BEY5887" s="248"/>
      <x:c r="BEZ5887" s="248"/>
      <x:c r="BFA5887" s="248"/>
      <x:c r="BFB5887" s="248"/>
      <x:c r="BFC5887" s="248"/>
      <x:c r="BFD5887" s="248"/>
      <x:c r="BFE5887" s="248"/>
      <x:c r="BFF5887" s="248"/>
      <x:c r="BFG5887" s="248"/>
      <x:c r="BFH5887" s="248"/>
      <x:c r="BFI5887" s="248"/>
      <x:c r="BFJ5887" s="248"/>
      <x:c r="BFK5887" s="248"/>
      <x:c r="BFL5887" s="248"/>
      <x:c r="BFM5887" s="248"/>
      <x:c r="BFN5887" s="248"/>
      <x:c r="BFO5887" s="248"/>
      <x:c r="BFP5887" s="248"/>
      <x:c r="BFQ5887" s="248"/>
      <x:c r="BFR5887" s="248"/>
      <x:c r="BFS5887" s="248"/>
      <x:c r="BFT5887" s="248"/>
      <x:c r="BFU5887" s="248"/>
      <x:c r="BFV5887" s="248"/>
      <x:c r="BFW5887" s="248"/>
      <x:c r="BFX5887" s="248"/>
      <x:c r="BFY5887" s="248"/>
      <x:c r="BFZ5887" s="248"/>
      <x:c r="BGA5887" s="248"/>
      <x:c r="BGB5887" s="248"/>
      <x:c r="BGC5887" s="248"/>
      <x:c r="BGD5887" s="248"/>
      <x:c r="BGE5887" s="248"/>
      <x:c r="BGF5887" s="248"/>
      <x:c r="BGG5887" s="248"/>
      <x:c r="BGH5887" s="248"/>
      <x:c r="BGI5887" s="248"/>
      <x:c r="BGJ5887" s="248"/>
      <x:c r="BGK5887" s="248"/>
      <x:c r="BGL5887" s="248"/>
      <x:c r="BGM5887" s="248"/>
      <x:c r="BGN5887" s="248"/>
      <x:c r="BGO5887" s="248"/>
      <x:c r="BGP5887" s="248"/>
      <x:c r="BGQ5887" s="248"/>
      <x:c r="BGR5887" s="248"/>
      <x:c r="BGS5887" s="248"/>
      <x:c r="BGT5887" s="248"/>
      <x:c r="BGU5887" s="248"/>
      <x:c r="BGV5887" s="248"/>
      <x:c r="BGW5887" s="248"/>
      <x:c r="BGX5887" s="248"/>
      <x:c r="BGY5887" s="248"/>
      <x:c r="BGZ5887" s="248"/>
      <x:c r="BHA5887" s="248"/>
      <x:c r="BHB5887" s="248"/>
      <x:c r="BHC5887" s="248"/>
      <x:c r="BHD5887" s="248"/>
      <x:c r="BHE5887" s="248"/>
      <x:c r="BHF5887" s="248"/>
      <x:c r="BHG5887" s="248"/>
      <x:c r="BHH5887" s="248"/>
      <x:c r="BHI5887" s="248"/>
      <x:c r="BHJ5887" s="248"/>
      <x:c r="BHK5887" s="248"/>
      <x:c r="BHL5887" s="248"/>
      <x:c r="BHM5887" s="248"/>
      <x:c r="BHN5887" s="248"/>
      <x:c r="BHO5887" s="248"/>
      <x:c r="BHP5887" s="248"/>
      <x:c r="BHQ5887" s="248"/>
      <x:c r="BHR5887" s="248"/>
      <x:c r="BHS5887" s="248"/>
      <x:c r="BHT5887" s="248"/>
      <x:c r="BHU5887" s="248"/>
      <x:c r="BHV5887" s="248"/>
      <x:c r="BHW5887" s="248"/>
      <x:c r="BHX5887" s="248"/>
      <x:c r="BHY5887" s="248"/>
      <x:c r="BHZ5887" s="248"/>
      <x:c r="BIA5887" s="248"/>
      <x:c r="BIB5887" s="248"/>
      <x:c r="BIC5887" s="248"/>
      <x:c r="BID5887" s="248"/>
      <x:c r="BIE5887" s="248"/>
      <x:c r="BIF5887" s="248"/>
      <x:c r="BIG5887" s="248"/>
      <x:c r="BIH5887" s="248"/>
      <x:c r="BII5887" s="248"/>
      <x:c r="BIJ5887" s="248"/>
      <x:c r="BIK5887" s="248"/>
      <x:c r="BIL5887" s="248"/>
      <x:c r="BIM5887" s="248"/>
      <x:c r="BIN5887" s="248"/>
      <x:c r="BIO5887" s="248"/>
      <x:c r="BIP5887" s="248"/>
      <x:c r="BIQ5887" s="248"/>
      <x:c r="BIR5887" s="248"/>
      <x:c r="BIS5887" s="248"/>
      <x:c r="BIT5887" s="248"/>
      <x:c r="BIU5887" s="248"/>
      <x:c r="BIV5887" s="248"/>
      <x:c r="BIW5887" s="248"/>
      <x:c r="BIX5887" s="248"/>
      <x:c r="BIY5887" s="248"/>
      <x:c r="BIZ5887" s="248"/>
      <x:c r="BJA5887" s="248"/>
      <x:c r="BJB5887" s="248"/>
      <x:c r="BJC5887" s="248"/>
      <x:c r="BJD5887" s="248"/>
      <x:c r="BJE5887" s="248"/>
      <x:c r="BJF5887" s="248"/>
      <x:c r="BJG5887" s="248"/>
      <x:c r="BJH5887" s="248"/>
      <x:c r="BJI5887" s="248"/>
      <x:c r="BJJ5887" s="248"/>
      <x:c r="BJK5887" s="248"/>
      <x:c r="BJL5887" s="248"/>
      <x:c r="BJM5887" s="248"/>
      <x:c r="BJN5887" s="248"/>
      <x:c r="BJO5887" s="248"/>
      <x:c r="BJP5887" s="248"/>
      <x:c r="BJQ5887" s="248"/>
      <x:c r="BJR5887" s="248"/>
      <x:c r="BJS5887" s="248"/>
      <x:c r="BJT5887" s="248"/>
      <x:c r="BJU5887" s="248"/>
      <x:c r="BJV5887" s="248"/>
      <x:c r="BJW5887" s="248"/>
      <x:c r="BJX5887" s="248"/>
      <x:c r="BJY5887" s="248"/>
      <x:c r="BJZ5887" s="248"/>
      <x:c r="BKA5887" s="248"/>
      <x:c r="BKB5887" s="248"/>
      <x:c r="BKC5887" s="248"/>
      <x:c r="BKD5887" s="248"/>
      <x:c r="BKE5887" s="248"/>
      <x:c r="BKF5887" s="248"/>
      <x:c r="BKG5887" s="248"/>
      <x:c r="BKH5887" s="248"/>
      <x:c r="BKI5887" s="248"/>
      <x:c r="BKJ5887" s="248"/>
      <x:c r="BKK5887" s="248"/>
      <x:c r="BKL5887" s="248"/>
      <x:c r="BKM5887" s="248"/>
      <x:c r="BKN5887" s="248"/>
      <x:c r="BKO5887" s="248"/>
      <x:c r="BKP5887" s="248"/>
      <x:c r="BKQ5887" s="248"/>
      <x:c r="BKR5887" s="248"/>
      <x:c r="BKS5887" s="248"/>
      <x:c r="BKT5887" s="248"/>
      <x:c r="BKU5887" s="248"/>
      <x:c r="BKV5887" s="248"/>
      <x:c r="BKW5887" s="248"/>
      <x:c r="BKX5887" s="248"/>
      <x:c r="BKY5887" s="248"/>
      <x:c r="BKZ5887" s="248"/>
      <x:c r="BLA5887" s="248"/>
      <x:c r="BLB5887" s="248"/>
      <x:c r="BLC5887" s="248"/>
      <x:c r="BLD5887" s="248"/>
      <x:c r="BLE5887" s="248"/>
      <x:c r="BLF5887" s="248"/>
      <x:c r="BLG5887" s="248"/>
      <x:c r="BLH5887" s="248"/>
      <x:c r="BLI5887" s="248"/>
      <x:c r="BLJ5887" s="248"/>
      <x:c r="BLK5887" s="248"/>
      <x:c r="BLL5887" s="248"/>
      <x:c r="BLM5887" s="248"/>
      <x:c r="BLN5887" s="248"/>
      <x:c r="BLO5887" s="248"/>
      <x:c r="BLP5887" s="248"/>
      <x:c r="BLQ5887" s="248"/>
      <x:c r="BLR5887" s="248"/>
      <x:c r="BLS5887" s="248"/>
      <x:c r="BLT5887" s="248"/>
      <x:c r="BLU5887" s="248"/>
      <x:c r="BLV5887" s="248"/>
      <x:c r="BLW5887" s="248"/>
      <x:c r="BLX5887" s="248"/>
      <x:c r="BLY5887" s="248"/>
      <x:c r="BLZ5887" s="248"/>
      <x:c r="BMA5887" s="248"/>
      <x:c r="BMB5887" s="248"/>
      <x:c r="BMC5887" s="248"/>
      <x:c r="BMD5887" s="248"/>
      <x:c r="BME5887" s="248"/>
      <x:c r="BMF5887" s="248"/>
      <x:c r="BMG5887" s="248"/>
      <x:c r="BMH5887" s="248"/>
      <x:c r="BMI5887" s="248"/>
      <x:c r="BMJ5887" s="248"/>
      <x:c r="BMK5887" s="248"/>
      <x:c r="BML5887" s="248"/>
      <x:c r="BMM5887" s="248"/>
      <x:c r="BMN5887" s="248"/>
      <x:c r="BMO5887" s="248"/>
      <x:c r="BMP5887" s="248"/>
      <x:c r="BMQ5887" s="248"/>
      <x:c r="BMR5887" s="248"/>
      <x:c r="BMS5887" s="248"/>
      <x:c r="BMT5887" s="248"/>
      <x:c r="BMU5887" s="248"/>
      <x:c r="BMV5887" s="248"/>
      <x:c r="BMW5887" s="248"/>
      <x:c r="BMX5887" s="248"/>
      <x:c r="BMY5887" s="248"/>
      <x:c r="BMZ5887" s="248"/>
      <x:c r="BNA5887" s="248"/>
      <x:c r="BNB5887" s="248"/>
      <x:c r="BNC5887" s="248"/>
      <x:c r="BND5887" s="248"/>
      <x:c r="BNE5887" s="248"/>
      <x:c r="BNF5887" s="248"/>
      <x:c r="BNG5887" s="248"/>
      <x:c r="BNH5887" s="248"/>
      <x:c r="BNI5887" s="248"/>
      <x:c r="BNJ5887" s="248"/>
      <x:c r="BNK5887" s="248"/>
      <x:c r="BNL5887" s="248"/>
      <x:c r="BNM5887" s="248"/>
      <x:c r="BNN5887" s="248"/>
      <x:c r="BNO5887" s="248"/>
      <x:c r="BNP5887" s="248"/>
      <x:c r="BNQ5887" s="248"/>
      <x:c r="BNR5887" s="248"/>
      <x:c r="BNS5887" s="248"/>
      <x:c r="BNT5887" s="248"/>
      <x:c r="BNU5887" s="248"/>
      <x:c r="BNV5887" s="248"/>
      <x:c r="BNW5887" s="248"/>
      <x:c r="BNX5887" s="248"/>
      <x:c r="BNY5887" s="248"/>
      <x:c r="BNZ5887" s="248"/>
      <x:c r="BOA5887" s="248"/>
      <x:c r="BOB5887" s="248"/>
      <x:c r="BOC5887" s="248"/>
      <x:c r="BOD5887" s="248"/>
      <x:c r="BOE5887" s="248"/>
      <x:c r="BOF5887" s="248"/>
      <x:c r="BOG5887" s="248"/>
      <x:c r="BOH5887" s="248"/>
      <x:c r="BOI5887" s="248"/>
      <x:c r="BOJ5887" s="248"/>
      <x:c r="BOK5887" s="248"/>
      <x:c r="BOL5887" s="248"/>
      <x:c r="BOM5887" s="248"/>
      <x:c r="BON5887" s="248"/>
      <x:c r="BOO5887" s="248"/>
      <x:c r="BOP5887" s="248"/>
      <x:c r="BOQ5887" s="248"/>
      <x:c r="BOR5887" s="248"/>
      <x:c r="BOS5887" s="248"/>
      <x:c r="BOT5887" s="248"/>
      <x:c r="BOU5887" s="248"/>
      <x:c r="BOV5887" s="248"/>
      <x:c r="BOW5887" s="248"/>
      <x:c r="BOX5887" s="248"/>
      <x:c r="BOY5887" s="248"/>
      <x:c r="BOZ5887" s="248"/>
      <x:c r="BPA5887" s="248"/>
      <x:c r="BPB5887" s="248"/>
      <x:c r="BPC5887" s="248"/>
      <x:c r="BPD5887" s="248"/>
      <x:c r="BPE5887" s="248"/>
      <x:c r="BPF5887" s="248"/>
      <x:c r="BPG5887" s="248"/>
      <x:c r="BPH5887" s="248"/>
      <x:c r="BPI5887" s="248"/>
      <x:c r="BPJ5887" s="248"/>
      <x:c r="BPK5887" s="248"/>
      <x:c r="BPL5887" s="248"/>
      <x:c r="BPM5887" s="248"/>
      <x:c r="BPN5887" s="248"/>
      <x:c r="BPO5887" s="248"/>
      <x:c r="BPP5887" s="248"/>
      <x:c r="BPQ5887" s="248"/>
      <x:c r="BPR5887" s="248"/>
      <x:c r="BPS5887" s="248"/>
      <x:c r="BPT5887" s="248"/>
      <x:c r="BPU5887" s="248"/>
      <x:c r="BPV5887" s="248"/>
      <x:c r="BPW5887" s="248"/>
      <x:c r="BPX5887" s="248"/>
      <x:c r="BPY5887" s="248"/>
      <x:c r="BPZ5887" s="248"/>
      <x:c r="BQA5887" s="248"/>
      <x:c r="BQB5887" s="248"/>
      <x:c r="BQC5887" s="248"/>
      <x:c r="BQD5887" s="248"/>
      <x:c r="BQE5887" s="248"/>
      <x:c r="BQF5887" s="248"/>
      <x:c r="BQG5887" s="248"/>
      <x:c r="BQH5887" s="248"/>
      <x:c r="BQI5887" s="248"/>
      <x:c r="BQJ5887" s="248"/>
      <x:c r="BQK5887" s="248"/>
      <x:c r="BQL5887" s="248"/>
      <x:c r="BQM5887" s="248"/>
      <x:c r="BQN5887" s="248"/>
      <x:c r="BQO5887" s="248"/>
      <x:c r="BQP5887" s="248"/>
      <x:c r="BQQ5887" s="248"/>
      <x:c r="BQR5887" s="248"/>
      <x:c r="BQS5887" s="248"/>
      <x:c r="BQT5887" s="248"/>
      <x:c r="BQU5887" s="248"/>
      <x:c r="BQV5887" s="248"/>
      <x:c r="BQW5887" s="248"/>
      <x:c r="BQX5887" s="248"/>
      <x:c r="BQY5887" s="248"/>
      <x:c r="BQZ5887" s="248"/>
      <x:c r="BRA5887" s="248"/>
      <x:c r="BRB5887" s="248"/>
      <x:c r="BRC5887" s="248"/>
      <x:c r="BRD5887" s="248"/>
      <x:c r="BRE5887" s="248"/>
      <x:c r="BRF5887" s="248"/>
      <x:c r="BRG5887" s="248"/>
      <x:c r="BRH5887" s="248"/>
      <x:c r="BRI5887" s="248"/>
      <x:c r="BRJ5887" s="248"/>
      <x:c r="BRK5887" s="248"/>
      <x:c r="BRL5887" s="248"/>
      <x:c r="BRM5887" s="248"/>
      <x:c r="BRN5887" s="248"/>
      <x:c r="BRO5887" s="248"/>
      <x:c r="BRP5887" s="248"/>
      <x:c r="BRQ5887" s="248"/>
      <x:c r="BRR5887" s="248"/>
      <x:c r="BRS5887" s="248"/>
      <x:c r="BRT5887" s="248"/>
      <x:c r="BRU5887" s="248"/>
      <x:c r="BRV5887" s="248"/>
      <x:c r="BRW5887" s="248"/>
      <x:c r="BRX5887" s="248"/>
      <x:c r="BRY5887" s="248"/>
      <x:c r="BRZ5887" s="248"/>
      <x:c r="BSA5887" s="248"/>
      <x:c r="BSB5887" s="248"/>
      <x:c r="BSC5887" s="248"/>
      <x:c r="BSD5887" s="248"/>
      <x:c r="BSE5887" s="248"/>
      <x:c r="BSF5887" s="248"/>
      <x:c r="BSG5887" s="248"/>
      <x:c r="BSH5887" s="248"/>
      <x:c r="BSI5887" s="248"/>
      <x:c r="BSJ5887" s="248"/>
      <x:c r="BSK5887" s="248"/>
      <x:c r="BSL5887" s="248"/>
      <x:c r="BSM5887" s="248"/>
      <x:c r="BSN5887" s="248"/>
      <x:c r="BSO5887" s="248"/>
      <x:c r="BSP5887" s="248"/>
      <x:c r="BSQ5887" s="248"/>
      <x:c r="BSR5887" s="248"/>
      <x:c r="BSS5887" s="248"/>
      <x:c r="BST5887" s="248"/>
      <x:c r="BSU5887" s="248"/>
      <x:c r="BSV5887" s="248"/>
      <x:c r="BSW5887" s="248"/>
      <x:c r="BSX5887" s="248"/>
      <x:c r="BSY5887" s="248"/>
      <x:c r="BSZ5887" s="248"/>
      <x:c r="BTA5887" s="248"/>
      <x:c r="BTB5887" s="248"/>
      <x:c r="BTC5887" s="248"/>
      <x:c r="BTD5887" s="248"/>
      <x:c r="BTE5887" s="248"/>
      <x:c r="BTF5887" s="248"/>
      <x:c r="BTG5887" s="248"/>
      <x:c r="BTH5887" s="248"/>
      <x:c r="BTI5887" s="248"/>
      <x:c r="BTJ5887" s="248"/>
      <x:c r="BTK5887" s="248"/>
      <x:c r="BTL5887" s="248"/>
      <x:c r="BTM5887" s="248"/>
      <x:c r="BTN5887" s="248"/>
      <x:c r="BTO5887" s="248"/>
      <x:c r="BTP5887" s="248"/>
      <x:c r="BTQ5887" s="248"/>
      <x:c r="BTR5887" s="248"/>
      <x:c r="BTS5887" s="248"/>
      <x:c r="BTT5887" s="248"/>
      <x:c r="BTU5887" s="248"/>
      <x:c r="BTV5887" s="248"/>
      <x:c r="BTW5887" s="248"/>
      <x:c r="BTX5887" s="248"/>
      <x:c r="BTY5887" s="248"/>
      <x:c r="BTZ5887" s="248"/>
      <x:c r="BUA5887" s="248"/>
      <x:c r="BUB5887" s="248"/>
      <x:c r="BUC5887" s="248"/>
      <x:c r="BUD5887" s="248"/>
      <x:c r="BUE5887" s="248"/>
      <x:c r="BUF5887" s="248"/>
      <x:c r="BUG5887" s="248"/>
      <x:c r="BUH5887" s="248"/>
      <x:c r="BUI5887" s="248"/>
      <x:c r="BUJ5887" s="248"/>
      <x:c r="BUK5887" s="248"/>
      <x:c r="BUL5887" s="248"/>
      <x:c r="BUM5887" s="248"/>
      <x:c r="BUN5887" s="248"/>
      <x:c r="BUO5887" s="248"/>
      <x:c r="BUP5887" s="248"/>
      <x:c r="BUQ5887" s="248"/>
      <x:c r="BUR5887" s="248"/>
      <x:c r="BUS5887" s="248"/>
      <x:c r="BUT5887" s="248"/>
      <x:c r="BUU5887" s="248"/>
      <x:c r="BUV5887" s="248"/>
      <x:c r="BUW5887" s="248"/>
      <x:c r="BUX5887" s="248"/>
      <x:c r="BUY5887" s="248"/>
      <x:c r="BUZ5887" s="248"/>
      <x:c r="BVA5887" s="248"/>
      <x:c r="BVB5887" s="248"/>
      <x:c r="BVC5887" s="248"/>
      <x:c r="BVD5887" s="248"/>
      <x:c r="BVE5887" s="248"/>
      <x:c r="BVF5887" s="248"/>
      <x:c r="BVG5887" s="248"/>
      <x:c r="BVH5887" s="248"/>
      <x:c r="BVI5887" s="248"/>
      <x:c r="BVJ5887" s="248"/>
      <x:c r="BVK5887" s="248"/>
      <x:c r="BVL5887" s="248"/>
      <x:c r="BVM5887" s="248"/>
      <x:c r="BVN5887" s="248"/>
      <x:c r="BVO5887" s="248"/>
      <x:c r="BVP5887" s="248"/>
      <x:c r="BVQ5887" s="248"/>
      <x:c r="BVR5887" s="248"/>
      <x:c r="BVS5887" s="248"/>
      <x:c r="BVT5887" s="248"/>
      <x:c r="BVU5887" s="248"/>
      <x:c r="BVV5887" s="248"/>
      <x:c r="BVW5887" s="248"/>
      <x:c r="BVX5887" s="248"/>
      <x:c r="BVY5887" s="248"/>
      <x:c r="BVZ5887" s="248"/>
      <x:c r="BWA5887" s="248"/>
      <x:c r="BWB5887" s="248"/>
      <x:c r="BWC5887" s="248"/>
      <x:c r="BWD5887" s="248"/>
      <x:c r="BWE5887" s="248"/>
      <x:c r="BWF5887" s="248"/>
      <x:c r="BWG5887" s="248"/>
      <x:c r="BWH5887" s="248"/>
      <x:c r="BWI5887" s="248"/>
      <x:c r="BWJ5887" s="248"/>
      <x:c r="BWK5887" s="248"/>
      <x:c r="BWL5887" s="248"/>
      <x:c r="BWM5887" s="248"/>
      <x:c r="BWN5887" s="248"/>
      <x:c r="BWO5887" s="248"/>
      <x:c r="BWP5887" s="248"/>
      <x:c r="BWQ5887" s="248"/>
      <x:c r="BWR5887" s="248"/>
      <x:c r="BWS5887" s="248"/>
      <x:c r="BWT5887" s="248"/>
      <x:c r="BWU5887" s="248"/>
      <x:c r="BWV5887" s="248"/>
      <x:c r="BWW5887" s="248"/>
      <x:c r="BWX5887" s="248"/>
      <x:c r="BWY5887" s="248"/>
      <x:c r="BWZ5887" s="248"/>
      <x:c r="BXA5887" s="248"/>
      <x:c r="BXB5887" s="248"/>
      <x:c r="BXC5887" s="248"/>
      <x:c r="BXD5887" s="248"/>
      <x:c r="BXE5887" s="248"/>
      <x:c r="BXF5887" s="248"/>
      <x:c r="BXG5887" s="248"/>
      <x:c r="BXH5887" s="248"/>
      <x:c r="BXI5887" s="248"/>
      <x:c r="BXJ5887" s="248"/>
      <x:c r="BXK5887" s="248"/>
      <x:c r="BXL5887" s="248"/>
      <x:c r="BXM5887" s="248"/>
      <x:c r="BXN5887" s="248"/>
      <x:c r="BXO5887" s="248"/>
      <x:c r="BXP5887" s="248"/>
      <x:c r="BXQ5887" s="248"/>
      <x:c r="BXR5887" s="248"/>
      <x:c r="BXS5887" s="248"/>
      <x:c r="BXT5887" s="248"/>
      <x:c r="BXU5887" s="248"/>
      <x:c r="BXV5887" s="248"/>
      <x:c r="BXW5887" s="248"/>
      <x:c r="BXX5887" s="248"/>
      <x:c r="BXY5887" s="248"/>
      <x:c r="BXZ5887" s="248"/>
      <x:c r="BYA5887" s="248"/>
      <x:c r="BYB5887" s="248"/>
      <x:c r="BYC5887" s="248"/>
      <x:c r="BYD5887" s="248"/>
      <x:c r="BYE5887" s="248"/>
      <x:c r="BYF5887" s="248"/>
      <x:c r="BYG5887" s="248"/>
      <x:c r="BYH5887" s="248"/>
      <x:c r="BYI5887" s="248"/>
      <x:c r="BYJ5887" s="248"/>
      <x:c r="BYK5887" s="248"/>
      <x:c r="BYL5887" s="248"/>
      <x:c r="BYM5887" s="248"/>
      <x:c r="BYN5887" s="248"/>
      <x:c r="BYO5887" s="248"/>
      <x:c r="BYP5887" s="248"/>
      <x:c r="BYQ5887" s="248"/>
      <x:c r="BYR5887" s="248"/>
      <x:c r="BYS5887" s="248"/>
      <x:c r="BYT5887" s="248"/>
      <x:c r="BYU5887" s="248"/>
      <x:c r="BYV5887" s="248"/>
      <x:c r="BYW5887" s="248"/>
      <x:c r="BYX5887" s="248"/>
      <x:c r="BYY5887" s="248"/>
      <x:c r="BYZ5887" s="248"/>
      <x:c r="BZA5887" s="248"/>
      <x:c r="BZB5887" s="248"/>
      <x:c r="BZC5887" s="248"/>
      <x:c r="BZD5887" s="248"/>
      <x:c r="BZE5887" s="248"/>
      <x:c r="BZF5887" s="248"/>
      <x:c r="BZG5887" s="248"/>
      <x:c r="BZH5887" s="248"/>
      <x:c r="BZI5887" s="248"/>
      <x:c r="BZJ5887" s="248"/>
      <x:c r="BZK5887" s="248"/>
      <x:c r="BZL5887" s="248"/>
      <x:c r="BZM5887" s="248"/>
      <x:c r="BZN5887" s="248"/>
      <x:c r="BZO5887" s="248"/>
      <x:c r="BZP5887" s="248"/>
      <x:c r="BZQ5887" s="248"/>
      <x:c r="BZR5887" s="248"/>
      <x:c r="BZS5887" s="248"/>
      <x:c r="BZT5887" s="248"/>
      <x:c r="BZU5887" s="248"/>
      <x:c r="BZV5887" s="248"/>
      <x:c r="BZW5887" s="248"/>
      <x:c r="BZX5887" s="248"/>
      <x:c r="BZY5887" s="248"/>
      <x:c r="BZZ5887" s="248"/>
      <x:c r="CAA5887" s="248"/>
      <x:c r="CAB5887" s="248"/>
      <x:c r="CAC5887" s="248"/>
      <x:c r="CAD5887" s="248"/>
      <x:c r="CAE5887" s="248"/>
      <x:c r="CAF5887" s="248"/>
      <x:c r="CAG5887" s="248"/>
      <x:c r="CAH5887" s="248"/>
      <x:c r="CAI5887" s="248"/>
      <x:c r="CAJ5887" s="248"/>
      <x:c r="CAK5887" s="248"/>
      <x:c r="CAL5887" s="248"/>
      <x:c r="CAM5887" s="248"/>
      <x:c r="CAN5887" s="248"/>
      <x:c r="CAO5887" s="248"/>
      <x:c r="CAP5887" s="248"/>
      <x:c r="CAQ5887" s="248"/>
      <x:c r="CAR5887" s="248"/>
      <x:c r="CAS5887" s="248"/>
      <x:c r="CAT5887" s="248"/>
      <x:c r="CAU5887" s="248"/>
      <x:c r="CAV5887" s="248"/>
      <x:c r="CAW5887" s="248"/>
      <x:c r="CAX5887" s="248"/>
      <x:c r="CAY5887" s="248"/>
      <x:c r="CAZ5887" s="248"/>
      <x:c r="CBA5887" s="248"/>
      <x:c r="CBB5887" s="248"/>
      <x:c r="CBC5887" s="248"/>
      <x:c r="CBD5887" s="248"/>
      <x:c r="CBE5887" s="248"/>
      <x:c r="CBF5887" s="248"/>
      <x:c r="CBG5887" s="248"/>
      <x:c r="CBH5887" s="248"/>
      <x:c r="CBI5887" s="248"/>
      <x:c r="CBJ5887" s="248"/>
      <x:c r="CBK5887" s="248"/>
      <x:c r="CBL5887" s="248"/>
      <x:c r="CBM5887" s="248"/>
      <x:c r="CBN5887" s="248"/>
      <x:c r="CBO5887" s="248"/>
      <x:c r="CBP5887" s="248"/>
      <x:c r="CBQ5887" s="248"/>
      <x:c r="CBR5887" s="248"/>
      <x:c r="CBS5887" s="248"/>
      <x:c r="CBT5887" s="248"/>
      <x:c r="CBU5887" s="248"/>
      <x:c r="CBV5887" s="248"/>
      <x:c r="CBW5887" s="248"/>
      <x:c r="CBX5887" s="248"/>
      <x:c r="CBY5887" s="248"/>
      <x:c r="CBZ5887" s="248"/>
      <x:c r="CCA5887" s="248"/>
      <x:c r="CCB5887" s="248"/>
      <x:c r="CCC5887" s="248"/>
      <x:c r="CCD5887" s="248"/>
      <x:c r="CCE5887" s="248"/>
      <x:c r="CCF5887" s="248"/>
      <x:c r="CCG5887" s="248"/>
      <x:c r="CCH5887" s="248"/>
      <x:c r="CCI5887" s="248"/>
      <x:c r="CCJ5887" s="248"/>
      <x:c r="CCK5887" s="248"/>
      <x:c r="CCL5887" s="248"/>
      <x:c r="CCM5887" s="248"/>
      <x:c r="CCN5887" s="248"/>
      <x:c r="CCO5887" s="248"/>
      <x:c r="CCP5887" s="248"/>
      <x:c r="CCQ5887" s="248"/>
      <x:c r="CCR5887" s="248"/>
      <x:c r="CCS5887" s="248"/>
      <x:c r="CCT5887" s="248"/>
      <x:c r="CCU5887" s="248"/>
      <x:c r="CCV5887" s="248"/>
      <x:c r="CCW5887" s="248"/>
      <x:c r="CCX5887" s="248"/>
      <x:c r="CCY5887" s="248"/>
      <x:c r="CCZ5887" s="248"/>
      <x:c r="CDA5887" s="248"/>
      <x:c r="CDB5887" s="248"/>
      <x:c r="CDC5887" s="248"/>
      <x:c r="CDD5887" s="248"/>
      <x:c r="CDE5887" s="248"/>
      <x:c r="CDF5887" s="248"/>
      <x:c r="CDG5887" s="248"/>
      <x:c r="CDH5887" s="248"/>
      <x:c r="CDI5887" s="248"/>
      <x:c r="CDJ5887" s="248"/>
      <x:c r="CDK5887" s="248"/>
      <x:c r="CDL5887" s="248"/>
      <x:c r="CDM5887" s="248"/>
      <x:c r="CDN5887" s="248"/>
      <x:c r="CDO5887" s="248"/>
      <x:c r="CDP5887" s="248"/>
      <x:c r="CDQ5887" s="248"/>
      <x:c r="CDR5887" s="248"/>
      <x:c r="CDS5887" s="248"/>
      <x:c r="CDT5887" s="248"/>
      <x:c r="CDU5887" s="248"/>
      <x:c r="CDV5887" s="248"/>
      <x:c r="CDW5887" s="248"/>
      <x:c r="CDX5887" s="248"/>
      <x:c r="CDY5887" s="248"/>
      <x:c r="CDZ5887" s="248"/>
      <x:c r="CEA5887" s="248"/>
      <x:c r="CEB5887" s="248"/>
      <x:c r="CEC5887" s="248"/>
      <x:c r="CED5887" s="248"/>
      <x:c r="CEE5887" s="248"/>
      <x:c r="CEF5887" s="248"/>
      <x:c r="CEG5887" s="248"/>
      <x:c r="CEH5887" s="248"/>
      <x:c r="CEI5887" s="248"/>
      <x:c r="CEJ5887" s="248"/>
      <x:c r="CEK5887" s="248"/>
      <x:c r="CEL5887" s="248"/>
      <x:c r="CEM5887" s="248"/>
      <x:c r="CEN5887" s="248"/>
      <x:c r="CEO5887" s="248"/>
      <x:c r="CEP5887" s="248"/>
      <x:c r="CEQ5887" s="248"/>
      <x:c r="CER5887" s="248"/>
      <x:c r="CES5887" s="248"/>
      <x:c r="CET5887" s="248"/>
      <x:c r="CEU5887" s="248"/>
      <x:c r="CEV5887" s="248"/>
      <x:c r="CEW5887" s="248"/>
      <x:c r="CEX5887" s="248"/>
      <x:c r="CEY5887" s="248"/>
      <x:c r="CEZ5887" s="248"/>
      <x:c r="CFA5887" s="248"/>
      <x:c r="CFB5887" s="248"/>
      <x:c r="CFC5887" s="248"/>
      <x:c r="CFD5887" s="248"/>
      <x:c r="CFE5887" s="248"/>
      <x:c r="CFF5887" s="248"/>
      <x:c r="CFG5887" s="248"/>
      <x:c r="CFH5887" s="248"/>
      <x:c r="CFI5887" s="248"/>
      <x:c r="CFJ5887" s="248"/>
      <x:c r="CFK5887" s="248"/>
      <x:c r="CFL5887" s="248"/>
      <x:c r="CFM5887" s="248"/>
      <x:c r="CFN5887" s="248"/>
      <x:c r="CFO5887" s="248"/>
      <x:c r="CFP5887" s="248"/>
      <x:c r="CFQ5887" s="248"/>
      <x:c r="CFR5887" s="248"/>
      <x:c r="CFS5887" s="248"/>
      <x:c r="CFT5887" s="248"/>
      <x:c r="CFU5887" s="248"/>
      <x:c r="CFV5887" s="248"/>
      <x:c r="CFW5887" s="248"/>
      <x:c r="CFX5887" s="248"/>
      <x:c r="CFY5887" s="248"/>
      <x:c r="CFZ5887" s="248"/>
      <x:c r="CGA5887" s="248"/>
      <x:c r="CGB5887" s="248"/>
      <x:c r="CGC5887" s="248"/>
      <x:c r="CGD5887" s="248"/>
      <x:c r="CGE5887" s="248"/>
      <x:c r="CGF5887" s="248"/>
      <x:c r="CGG5887" s="248"/>
      <x:c r="CGH5887" s="248"/>
      <x:c r="CGI5887" s="248"/>
      <x:c r="CGJ5887" s="248"/>
      <x:c r="CGK5887" s="248"/>
      <x:c r="CGL5887" s="248"/>
      <x:c r="CGM5887" s="248"/>
      <x:c r="CGN5887" s="248"/>
      <x:c r="CGO5887" s="248"/>
      <x:c r="CGP5887" s="248"/>
      <x:c r="CGQ5887" s="248"/>
      <x:c r="CGR5887" s="248"/>
      <x:c r="CGS5887" s="248"/>
      <x:c r="CGT5887" s="248"/>
      <x:c r="CGU5887" s="248"/>
      <x:c r="CGV5887" s="248"/>
      <x:c r="CGW5887" s="248"/>
      <x:c r="CGX5887" s="248"/>
      <x:c r="CGY5887" s="248"/>
      <x:c r="CGZ5887" s="248"/>
      <x:c r="CHA5887" s="248"/>
      <x:c r="CHB5887" s="248"/>
      <x:c r="CHC5887" s="248"/>
      <x:c r="CHD5887" s="248"/>
      <x:c r="CHE5887" s="248"/>
      <x:c r="CHF5887" s="248"/>
      <x:c r="CHG5887" s="248"/>
      <x:c r="CHH5887" s="248"/>
      <x:c r="CHI5887" s="248"/>
      <x:c r="CHJ5887" s="248"/>
      <x:c r="CHK5887" s="248"/>
      <x:c r="CHL5887" s="248"/>
      <x:c r="CHM5887" s="248"/>
      <x:c r="CHN5887" s="248"/>
      <x:c r="CHO5887" s="248"/>
      <x:c r="CHP5887" s="248"/>
      <x:c r="CHQ5887" s="248"/>
      <x:c r="CHR5887" s="248"/>
      <x:c r="CHS5887" s="248"/>
      <x:c r="CHT5887" s="248"/>
      <x:c r="CHU5887" s="248"/>
      <x:c r="CHV5887" s="248"/>
      <x:c r="CHW5887" s="248"/>
      <x:c r="CHX5887" s="248"/>
      <x:c r="CHY5887" s="248"/>
      <x:c r="CHZ5887" s="248"/>
      <x:c r="CIA5887" s="248"/>
      <x:c r="CIB5887" s="248"/>
      <x:c r="CIC5887" s="248"/>
      <x:c r="CID5887" s="248"/>
      <x:c r="CIE5887" s="248"/>
      <x:c r="CIF5887" s="248"/>
      <x:c r="CIG5887" s="248"/>
      <x:c r="CIH5887" s="248"/>
      <x:c r="CII5887" s="248"/>
      <x:c r="CIJ5887" s="248"/>
      <x:c r="CIK5887" s="248"/>
      <x:c r="CIL5887" s="248"/>
      <x:c r="CIM5887" s="248"/>
      <x:c r="CIN5887" s="248"/>
      <x:c r="CIO5887" s="248"/>
      <x:c r="CIP5887" s="248"/>
      <x:c r="CIQ5887" s="248"/>
      <x:c r="CIR5887" s="248"/>
      <x:c r="CIS5887" s="248"/>
      <x:c r="CIT5887" s="248"/>
      <x:c r="CIU5887" s="248"/>
      <x:c r="CIV5887" s="248"/>
      <x:c r="CIW5887" s="248"/>
      <x:c r="CIX5887" s="248"/>
      <x:c r="CIY5887" s="248"/>
      <x:c r="CIZ5887" s="248"/>
      <x:c r="CJA5887" s="248"/>
      <x:c r="CJB5887" s="248"/>
      <x:c r="CJC5887" s="248"/>
      <x:c r="CJD5887" s="248"/>
      <x:c r="CJE5887" s="248"/>
      <x:c r="CJF5887" s="248"/>
      <x:c r="CJG5887" s="248"/>
      <x:c r="CJH5887" s="248"/>
      <x:c r="CJI5887" s="248"/>
      <x:c r="CJJ5887" s="248"/>
      <x:c r="CJK5887" s="248"/>
      <x:c r="CJL5887" s="248"/>
      <x:c r="CJM5887" s="248"/>
      <x:c r="CJN5887" s="248"/>
      <x:c r="CJO5887" s="248"/>
      <x:c r="CJP5887" s="248"/>
      <x:c r="CJQ5887" s="248"/>
      <x:c r="CJR5887" s="248"/>
      <x:c r="CJS5887" s="248"/>
      <x:c r="CJT5887" s="248"/>
      <x:c r="CJU5887" s="248"/>
      <x:c r="CJV5887" s="248"/>
      <x:c r="CJW5887" s="248"/>
      <x:c r="CJX5887" s="248"/>
      <x:c r="CJY5887" s="248"/>
      <x:c r="CJZ5887" s="248"/>
      <x:c r="CKA5887" s="248"/>
      <x:c r="CKB5887" s="248"/>
      <x:c r="CKC5887" s="248"/>
      <x:c r="CKD5887" s="248"/>
      <x:c r="CKE5887" s="248"/>
      <x:c r="CKF5887" s="248"/>
      <x:c r="CKG5887" s="248"/>
      <x:c r="CKH5887" s="248"/>
      <x:c r="CKI5887" s="248"/>
      <x:c r="CKJ5887" s="248"/>
      <x:c r="CKK5887" s="248"/>
      <x:c r="CKL5887" s="248"/>
      <x:c r="CKM5887" s="248"/>
      <x:c r="CKN5887" s="248"/>
      <x:c r="CKO5887" s="248"/>
      <x:c r="CKP5887" s="248"/>
      <x:c r="CKQ5887" s="248"/>
      <x:c r="CKR5887" s="248"/>
      <x:c r="CKS5887" s="248"/>
      <x:c r="CKT5887" s="248"/>
      <x:c r="CKU5887" s="248"/>
      <x:c r="CKV5887" s="248"/>
      <x:c r="CKW5887" s="248"/>
      <x:c r="CKX5887" s="248"/>
      <x:c r="CKY5887" s="248"/>
      <x:c r="CKZ5887" s="248"/>
      <x:c r="CLA5887" s="248"/>
      <x:c r="CLB5887" s="248"/>
      <x:c r="CLC5887" s="248"/>
      <x:c r="CLD5887" s="248"/>
      <x:c r="CLE5887" s="248"/>
      <x:c r="CLF5887" s="248"/>
      <x:c r="CLG5887" s="248"/>
      <x:c r="CLH5887" s="248"/>
      <x:c r="CLI5887" s="248"/>
      <x:c r="CLJ5887" s="248"/>
      <x:c r="CLK5887" s="248"/>
      <x:c r="CLL5887" s="248"/>
      <x:c r="CLM5887" s="248"/>
      <x:c r="CLN5887" s="248"/>
      <x:c r="CLO5887" s="248"/>
      <x:c r="CLP5887" s="248"/>
      <x:c r="CLQ5887" s="248"/>
      <x:c r="CLR5887" s="248"/>
      <x:c r="CLS5887" s="248"/>
      <x:c r="CLT5887" s="248"/>
      <x:c r="CLU5887" s="248"/>
      <x:c r="CLV5887" s="248"/>
      <x:c r="CLW5887" s="248"/>
      <x:c r="CLX5887" s="248"/>
      <x:c r="CLY5887" s="248"/>
      <x:c r="CLZ5887" s="248"/>
      <x:c r="CMA5887" s="248"/>
      <x:c r="CMB5887" s="248"/>
      <x:c r="CMC5887" s="248"/>
      <x:c r="CMD5887" s="248"/>
      <x:c r="CME5887" s="248"/>
      <x:c r="CMF5887" s="248"/>
      <x:c r="CMG5887" s="248"/>
      <x:c r="CMH5887" s="248"/>
      <x:c r="CMI5887" s="248"/>
      <x:c r="CMJ5887" s="248"/>
      <x:c r="CMK5887" s="248"/>
      <x:c r="CML5887" s="248"/>
      <x:c r="CMM5887" s="248"/>
      <x:c r="CMN5887" s="248"/>
      <x:c r="CMO5887" s="248"/>
      <x:c r="CMP5887" s="248"/>
      <x:c r="CMQ5887" s="248"/>
      <x:c r="CMR5887" s="248"/>
      <x:c r="CMS5887" s="248"/>
      <x:c r="CMT5887" s="248"/>
      <x:c r="CMU5887" s="248"/>
      <x:c r="CMV5887" s="248"/>
      <x:c r="CMW5887" s="248"/>
      <x:c r="CMX5887" s="248"/>
      <x:c r="CMY5887" s="248"/>
      <x:c r="CMZ5887" s="248"/>
      <x:c r="CNA5887" s="248"/>
      <x:c r="CNB5887" s="248"/>
      <x:c r="CNC5887" s="248"/>
      <x:c r="CND5887" s="248"/>
      <x:c r="CNE5887" s="248"/>
      <x:c r="CNF5887" s="248"/>
      <x:c r="CNG5887" s="248"/>
      <x:c r="CNH5887" s="248"/>
      <x:c r="CNI5887" s="248"/>
      <x:c r="CNJ5887" s="248"/>
      <x:c r="CNK5887" s="248"/>
      <x:c r="CNL5887" s="248"/>
      <x:c r="CNM5887" s="248"/>
      <x:c r="CNN5887" s="248"/>
      <x:c r="CNO5887" s="248"/>
      <x:c r="CNP5887" s="248"/>
      <x:c r="CNQ5887" s="248"/>
      <x:c r="CNR5887" s="248"/>
      <x:c r="CNS5887" s="248"/>
      <x:c r="CNT5887" s="248"/>
      <x:c r="CNU5887" s="248"/>
      <x:c r="CNV5887" s="248"/>
      <x:c r="CNW5887" s="248"/>
      <x:c r="CNX5887" s="248"/>
      <x:c r="CNY5887" s="248"/>
      <x:c r="CNZ5887" s="248"/>
      <x:c r="COA5887" s="248"/>
      <x:c r="COB5887" s="248"/>
      <x:c r="COC5887" s="248"/>
      <x:c r="COD5887" s="248"/>
      <x:c r="COE5887" s="248"/>
      <x:c r="COF5887" s="248"/>
      <x:c r="COG5887" s="248"/>
      <x:c r="COH5887" s="248"/>
      <x:c r="COI5887" s="248"/>
      <x:c r="COJ5887" s="248"/>
      <x:c r="COK5887" s="248"/>
      <x:c r="COL5887" s="248"/>
      <x:c r="COM5887" s="248"/>
      <x:c r="CON5887" s="248"/>
      <x:c r="COO5887" s="248"/>
      <x:c r="COP5887" s="248"/>
      <x:c r="COQ5887" s="248"/>
      <x:c r="COR5887" s="248"/>
      <x:c r="COS5887" s="248"/>
      <x:c r="COT5887" s="248"/>
      <x:c r="COU5887" s="248"/>
      <x:c r="COV5887" s="248"/>
      <x:c r="COW5887" s="248"/>
      <x:c r="COX5887" s="248"/>
      <x:c r="COY5887" s="248"/>
      <x:c r="COZ5887" s="248"/>
      <x:c r="CPA5887" s="248"/>
      <x:c r="CPB5887" s="248"/>
      <x:c r="CPC5887" s="248"/>
      <x:c r="CPD5887" s="248"/>
      <x:c r="CPE5887" s="248"/>
      <x:c r="CPF5887" s="248"/>
      <x:c r="CPG5887" s="248"/>
      <x:c r="CPH5887" s="248"/>
      <x:c r="CPI5887" s="248"/>
      <x:c r="CPJ5887" s="248"/>
      <x:c r="CPK5887" s="248"/>
      <x:c r="CPL5887" s="248"/>
      <x:c r="CPM5887" s="248"/>
      <x:c r="CPN5887" s="248"/>
      <x:c r="CPO5887" s="248"/>
      <x:c r="CPP5887" s="248"/>
      <x:c r="CPQ5887" s="248"/>
      <x:c r="CPR5887" s="248"/>
      <x:c r="CPS5887" s="248"/>
      <x:c r="CPT5887" s="248"/>
      <x:c r="CPU5887" s="248"/>
      <x:c r="CPV5887" s="248"/>
      <x:c r="CPW5887" s="248"/>
      <x:c r="CPX5887" s="248"/>
      <x:c r="CPY5887" s="248"/>
      <x:c r="CPZ5887" s="248"/>
      <x:c r="CQA5887" s="248"/>
      <x:c r="CQB5887" s="248"/>
      <x:c r="CQC5887" s="248"/>
      <x:c r="CQD5887" s="248"/>
      <x:c r="CQE5887" s="248"/>
      <x:c r="CQF5887" s="248"/>
      <x:c r="CQG5887" s="248"/>
      <x:c r="CQH5887" s="248"/>
      <x:c r="CQI5887" s="248"/>
      <x:c r="CQJ5887" s="248"/>
      <x:c r="CQK5887" s="248"/>
      <x:c r="CQL5887" s="248"/>
      <x:c r="CQM5887" s="248"/>
      <x:c r="CQN5887" s="248"/>
      <x:c r="CQO5887" s="248"/>
      <x:c r="CQP5887" s="248"/>
      <x:c r="CQQ5887" s="248"/>
      <x:c r="CQR5887" s="248"/>
      <x:c r="CQS5887" s="248"/>
      <x:c r="CQT5887" s="248"/>
      <x:c r="CQU5887" s="248"/>
      <x:c r="CQV5887" s="248"/>
      <x:c r="CQW5887" s="248"/>
      <x:c r="CQX5887" s="248"/>
      <x:c r="CQY5887" s="248"/>
      <x:c r="CQZ5887" s="248"/>
      <x:c r="CRA5887" s="248"/>
      <x:c r="CRB5887" s="248"/>
      <x:c r="CRC5887" s="248"/>
      <x:c r="CRD5887" s="248"/>
      <x:c r="CRE5887" s="248"/>
      <x:c r="CRF5887" s="248"/>
      <x:c r="CRG5887" s="248"/>
      <x:c r="CRH5887" s="248"/>
      <x:c r="CRI5887" s="248"/>
      <x:c r="CRJ5887" s="248"/>
      <x:c r="CRK5887" s="248"/>
      <x:c r="CRL5887" s="248"/>
      <x:c r="CRM5887" s="248"/>
      <x:c r="CRN5887" s="248"/>
      <x:c r="CRO5887" s="248"/>
      <x:c r="CRP5887" s="248"/>
      <x:c r="CRQ5887" s="248"/>
      <x:c r="CRR5887" s="248"/>
      <x:c r="CRS5887" s="248"/>
      <x:c r="CRT5887" s="248"/>
      <x:c r="CRU5887" s="248"/>
      <x:c r="CRV5887" s="248"/>
      <x:c r="CRW5887" s="248"/>
      <x:c r="CRX5887" s="248"/>
      <x:c r="CRY5887" s="248"/>
      <x:c r="CRZ5887" s="248"/>
      <x:c r="CSA5887" s="248"/>
      <x:c r="CSB5887" s="248"/>
      <x:c r="CSC5887" s="248"/>
      <x:c r="CSD5887" s="248"/>
      <x:c r="CSE5887" s="248"/>
      <x:c r="CSF5887" s="248"/>
      <x:c r="CSG5887" s="248"/>
      <x:c r="CSH5887" s="248"/>
      <x:c r="CSI5887" s="248"/>
      <x:c r="CSJ5887" s="248"/>
      <x:c r="CSK5887" s="248"/>
      <x:c r="CSL5887" s="248"/>
      <x:c r="CSM5887" s="248"/>
      <x:c r="CSN5887" s="248"/>
      <x:c r="CSO5887" s="248"/>
      <x:c r="CSP5887" s="248"/>
      <x:c r="CSQ5887" s="248"/>
      <x:c r="CSR5887" s="248"/>
      <x:c r="CSS5887" s="248"/>
      <x:c r="CST5887" s="248"/>
      <x:c r="CSU5887" s="248"/>
      <x:c r="CSV5887" s="248"/>
      <x:c r="CSW5887" s="248"/>
      <x:c r="CSX5887" s="248"/>
      <x:c r="CSY5887" s="248"/>
      <x:c r="CSZ5887" s="248"/>
      <x:c r="CTA5887" s="248"/>
      <x:c r="CTB5887" s="248"/>
      <x:c r="CTC5887" s="248"/>
      <x:c r="CTD5887" s="248"/>
      <x:c r="CTE5887" s="248"/>
      <x:c r="CTF5887" s="248"/>
      <x:c r="CTG5887" s="248"/>
      <x:c r="CTH5887" s="248"/>
      <x:c r="CTI5887" s="248"/>
      <x:c r="CTJ5887" s="248"/>
      <x:c r="CTK5887" s="248"/>
      <x:c r="CTL5887" s="248"/>
      <x:c r="CTM5887" s="248"/>
      <x:c r="CTN5887" s="248"/>
      <x:c r="CTO5887" s="248"/>
      <x:c r="CTP5887" s="248"/>
      <x:c r="CTQ5887" s="248"/>
      <x:c r="CTR5887" s="248"/>
      <x:c r="CTS5887" s="248"/>
      <x:c r="CTT5887" s="248"/>
      <x:c r="CTU5887" s="248"/>
      <x:c r="CTV5887" s="248"/>
      <x:c r="CTW5887" s="248"/>
      <x:c r="CTX5887" s="248"/>
      <x:c r="CTY5887" s="248"/>
      <x:c r="CTZ5887" s="248"/>
      <x:c r="CUA5887" s="248"/>
      <x:c r="CUB5887" s="248"/>
      <x:c r="CUC5887" s="248"/>
      <x:c r="CUD5887" s="248"/>
      <x:c r="CUE5887" s="248"/>
      <x:c r="CUF5887" s="248"/>
      <x:c r="CUG5887" s="248"/>
      <x:c r="CUH5887" s="248"/>
      <x:c r="CUI5887" s="248"/>
      <x:c r="CUJ5887" s="248"/>
      <x:c r="CUK5887" s="248"/>
      <x:c r="CUL5887" s="248"/>
      <x:c r="CUM5887" s="248"/>
      <x:c r="CUN5887" s="248"/>
      <x:c r="CUO5887" s="248"/>
      <x:c r="CUP5887" s="248"/>
      <x:c r="CUQ5887" s="248"/>
      <x:c r="CUR5887" s="248"/>
      <x:c r="CUS5887" s="248"/>
      <x:c r="CUT5887" s="248"/>
      <x:c r="CUU5887" s="248"/>
      <x:c r="CUV5887" s="248"/>
      <x:c r="CUW5887" s="248"/>
      <x:c r="CUX5887" s="248"/>
      <x:c r="CUY5887" s="248"/>
      <x:c r="CUZ5887" s="248"/>
      <x:c r="CVA5887" s="248"/>
      <x:c r="CVB5887" s="248"/>
      <x:c r="CVC5887" s="248"/>
      <x:c r="CVD5887" s="248"/>
      <x:c r="CVE5887" s="248"/>
      <x:c r="CVF5887" s="248"/>
      <x:c r="CVG5887" s="248"/>
      <x:c r="CVH5887" s="248"/>
      <x:c r="CVI5887" s="248"/>
      <x:c r="CVJ5887" s="248"/>
      <x:c r="CVK5887" s="248"/>
      <x:c r="CVL5887" s="248"/>
      <x:c r="CVM5887" s="248"/>
      <x:c r="CVN5887" s="248"/>
      <x:c r="CVO5887" s="248"/>
      <x:c r="CVP5887" s="248"/>
      <x:c r="CVQ5887" s="248"/>
      <x:c r="CVR5887" s="248"/>
      <x:c r="CVS5887" s="248"/>
      <x:c r="CVT5887" s="248"/>
      <x:c r="CVU5887" s="248"/>
      <x:c r="CVV5887" s="248"/>
      <x:c r="CVW5887" s="248"/>
      <x:c r="CVX5887" s="248"/>
      <x:c r="CVY5887" s="248"/>
      <x:c r="CVZ5887" s="248"/>
      <x:c r="CWA5887" s="248"/>
      <x:c r="CWB5887" s="248"/>
      <x:c r="CWC5887" s="248"/>
      <x:c r="CWD5887" s="248"/>
      <x:c r="CWE5887" s="248"/>
      <x:c r="CWF5887" s="248"/>
      <x:c r="CWG5887" s="248"/>
      <x:c r="CWH5887" s="248"/>
      <x:c r="CWI5887" s="248"/>
      <x:c r="CWJ5887" s="248"/>
      <x:c r="CWK5887" s="248"/>
      <x:c r="CWL5887" s="248"/>
      <x:c r="CWM5887" s="248"/>
      <x:c r="CWN5887" s="248"/>
      <x:c r="CWO5887" s="248"/>
      <x:c r="CWP5887" s="248"/>
      <x:c r="CWQ5887" s="248"/>
      <x:c r="CWR5887" s="248"/>
      <x:c r="CWS5887" s="248"/>
      <x:c r="CWT5887" s="248"/>
      <x:c r="CWU5887" s="248"/>
      <x:c r="CWV5887" s="248"/>
      <x:c r="CWW5887" s="248"/>
      <x:c r="CWX5887" s="248"/>
      <x:c r="CWY5887" s="248"/>
      <x:c r="CWZ5887" s="248"/>
      <x:c r="CXA5887" s="248"/>
      <x:c r="CXB5887" s="248"/>
      <x:c r="CXC5887" s="248"/>
      <x:c r="CXD5887" s="248"/>
      <x:c r="CXE5887" s="248"/>
      <x:c r="CXF5887" s="248"/>
      <x:c r="CXG5887" s="248"/>
      <x:c r="CXH5887" s="248"/>
      <x:c r="CXI5887" s="248"/>
      <x:c r="CXJ5887" s="248"/>
      <x:c r="CXK5887" s="248"/>
      <x:c r="CXL5887" s="248"/>
      <x:c r="CXM5887" s="248"/>
      <x:c r="CXN5887" s="248"/>
      <x:c r="CXO5887" s="248"/>
      <x:c r="CXP5887" s="248"/>
      <x:c r="CXQ5887" s="248"/>
      <x:c r="CXR5887" s="248"/>
      <x:c r="CXS5887" s="248"/>
      <x:c r="CXT5887" s="248"/>
      <x:c r="CXU5887" s="248"/>
      <x:c r="CXV5887" s="248"/>
      <x:c r="CXW5887" s="248"/>
      <x:c r="CXX5887" s="248"/>
      <x:c r="CXY5887" s="248"/>
      <x:c r="CXZ5887" s="248"/>
      <x:c r="CYA5887" s="248"/>
      <x:c r="CYB5887" s="248"/>
      <x:c r="CYC5887" s="248"/>
      <x:c r="CYD5887" s="248"/>
      <x:c r="CYE5887" s="248"/>
      <x:c r="CYF5887" s="248"/>
      <x:c r="CYG5887" s="248"/>
      <x:c r="CYH5887" s="248"/>
      <x:c r="CYI5887" s="248"/>
      <x:c r="CYJ5887" s="248"/>
      <x:c r="CYK5887" s="248"/>
      <x:c r="CYL5887" s="248"/>
      <x:c r="CYM5887" s="248"/>
      <x:c r="CYN5887" s="248"/>
      <x:c r="CYO5887" s="248"/>
      <x:c r="CYP5887" s="248"/>
      <x:c r="CYQ5887" s="248"/>
      <x:c r="CYR5887" s="248"/>
      <x:c r="CYS5887" s="248"/>
      <x:c r="CYT5887" s="248"/>
      <x:c r="CYU5887" s="248"/>
      <x:c r="CYV5887" s="248"/>
      <x:c r="CYW5887" s="248"/>
      <x:c r="CYX5887" s="248"/>
      <x:c r="CYY5887" s="248"/>
      <x:c r="CYZ5887" s="248"/>
      <x:c r="CZA5887" s="248"/>
      <x:c r="CZB5887" s="248"/>
      <x:c r="CZC5887" s="248"/>
      <x:c r="CZD5887" s="248"/>
      <x:c r="CZE5887" s="248"/>
      <x:c r="CZF5887" s="248"/>
      <x:c r="CZG5887" s="248"/>
      <x:c r="CZH5887" s="248"/>
      <x:c r="CZI5887" s="248"/>
      <x:c r="CZJ5887" s="248"/>
      <x:c r="CZK5887" s="248"/>
      <x:c r="CZL5887" s="248"/>
      <x:c r="CZM5887" s="248"/>
      <x:c r="CZN5887" s="248"/>
      <x:c r="CZO5887" s="248"/>
      <x:c r="CZP5887" s="248"/>
      <x:c r="CZQ5887" s="248"/>
      <x:c r="CZR5887" s="248"/>
      <x:c r="CZS5887" s="248"/>
      <x:c r="CZT5887" s="248"/>
      <x:c r="CZU5887" s="248"/>
      <x:c r="CZV5887" s="248"/>
      <x:c r="CZW5887" s="248"/>
      <x:c r="CZX5887" s="248"/>
      <x:c r="CZY5887" s="248"/>
      <x:c r="CZZ5887" s="248"/>
      <x:c r="DAA5887" s="248"/>
      <x:c r="DAB5887" s="248"/>
      <x:c r="DAC5887" s="248"/>
      <x:c r="DAD5887" s="248"/>
      <x:c r="DAE5887" s="248"/>
      <x:c r="DAF5887" s="248"/>
      <x:c r="DAG5887" s="248"/>
      <x:c r="DAH5887" s="248"/>
      <x:c r="DAI5887" s="248"/>
      <x:c r="DAJ5887" s="248"/>
      <x:c r="DAK5887" s="248"/>
      <x:c r="DAL5887" s="248"/>
      <x:c r="DAM5887" s="248"/>
      <x:c r="DAN5887" s="248"/>
      <x:c r="DAO5887" s="248"/>
      <x:c r="DAP5887" s="248"/>
      <x:c r="DAQ5887" s="248"/>
      <x:c r="DAR5887" s="248"/>
      <x:c r="DAS5887" s="248"/>
      <x:c r="DAT5887" s="248"/>
      <x:c r="DAU5887" s="248"/>
      <x:c r="DAV5887" s="248"/>
      <x:c r="DAW5887" s="248"/>
      <x:c r="DAX5887" s="248"/>
      <x:c r="DAY5887" s="248"/>
      <x:c r="DAZ5887" s="248"/>
      <x:c r="DBA5887" s="248"/>
      <x:c r="DBB5887" s="248"/>
      <x:c r="DBC5887" s="248"/>
      <x:c r="DBD5887" s="248"/>
      <x:c r="DBE5887" s="248"/>
      <x:c r="DBF5887" s="248"/>
      <x:c r="DBG5887" s="248"/>
      <x:c r="DBH5887" s="248"/>
      <x:c r="DBI5887" s="248"/>
      <x:c r="DBJ5887" s="248"/>
      <x:c r="DBK5887" s="248"/>
      <x:c r="DBL5887" s="248"/>
      <x:c r="DBM5887" s="248"/>
      <x:c r="DBN5887" s="248"/>
      <x:c r="DBO5887" s="248"/>
      <x:c r="DBP5887" s="248"/>
      <x:c r="DBQ5887" s="248"/>
      <x:c r="DBR5887" s="248"/>
      <x:c r="DBS5887" s="248"/>
      <x:c r="DBT5887" s="248"/>
      <x:c r="DBU5887" s="248"/>
      <x:c r="DBV5887" s="248"/>
      <x:c r="DBW5887" s="248"/>
      <x:c r="DBX5887" s="248"/>
      <x:c r="DBY5887" s="248"/>
      <x:c r="DBZ5887" s="248"/>
      <x:c r="DCA5887" s="248"/>
      <x:c r="DCB5887" s="248"/>
      <x:c r="DCC5887" s="248"/>
      <x:c r="DCD5887" s="248"/>
      <x:c r="DCE5887" s="248"/>
      <x:c r="DCF5887" s="248"/>
      <x:c r="DCG5887" s="248"/>
      <x:c r="DCH5887" s="248"/>
      <x:c r="DCI5887" s="248"/>
      <x:c r="DCJ5887" s="248"/>
      <x:c r="DCK5887" s="248"/>
      <x:c r="DCL5887" s="248"/>
      <x:c r="DCM5887" s="248"/>
      <x:c r="DCN5887" s="248"/>
      <x:c r="DCO5887" s="248"/>
      <x:c r="DCP5887" s="248"/>
      <x:c r="DCQ5887" s="248"/>
      <x:c r="DCR5887" s="248"/>
      <x:c r="DCS5887" s="248"/>
      <x:c r="DCT5887" s="248"/>
      <x:c r="DCU5887" s="248"/>
      <x:c r="DCV5887" s="248"/>
      <x:c r="DCW5887" s="248"/>
      <x:c r="DCX5887" s="248"/>
      <x:c r="DCY5887" s="248"/>
      <x:c r="DCZ5887" s="248"/>
      <x:c r="DDA5887" s="248"/>
      <x:c r="DDB5887" s="248"/>
      <x:c r="DDC5887" s="248"/>
      <x:c r="DDD5887" s="248"/>
      <x:c r="DDE5887" s="248"/>
      <x:c r="DDF5887" s="248"/>
      <x:c r="DDG5887" s="248"/>
      <x:c r="DDH5887" s="248"/>
      <x:c r="DDI5887" s="248"/>
      <x:c r="DDJ5887" s="248"/>
      <x:c r="DDK5887" s="248"/>
      <x:c r="DDL5887" s="248"/>
      <x:c r="DDM5887" s="248"/>
      <x:c r="DDN5887" s="248"/>
      <x:c r="DDO5887" s="248"/>
      <x:c r="DDP5887" s="248"/>
      <x:c r="DDQ5887" s="248"/>
      <x:c r="DDR5887" s="248"/>
      <x:c r="DDS5887" s="248"/>
      <x:c r="DDT5887" s="248"/>
      <x:c r="DDU5887" s="248"/>
      <x:c r="DDV5887" s="248"/>
      <x:c r="DDW5887" s="248"/>
      <x:c r="DDX5887" s="248"/>
      <x:c r="DDY5887" s="248"/>
      <x:c r="DDZ5887" s="248"/>
      <x:c r="DEA5887" s="248"/>
      <x:c r="DEB5887" s="248"/>
      <x:c r="DEC5887" s="248"/>
      <x:c r="DED5887" s="248"/>
      <x:c r="DEE5887" s="248"/>
      <x:c r="DEF5887" s="248"/>
      <x:c r="DEG5887" s="248"/>
      <x:c r="DEH5887" s="248"/>
      <x:c r="DEI5887" s="248"/>
      <x:c r="DEJ5887" s="248"/>
      <x:c r="DEK5887" s="248"/>
      <x:c r="DEL5887" s="248"/>
      <x:c r="DEM5887" s="248"/>
      <x:c r="DEN5887" s="248"/>
      <x:c r="DEO5887" s="248"/>
      <x:c r="DEP5887" s="248"/>
      <x:c r="DEQ5887" s="248"/>
      <x:c r="DER5887" s="248"/>
      <x:c r="DES5887" s="248"/>
      <x:c r="DET5887" s="248"/>
      <x:c r="DEU5887" s="248"/>
      <x:c r="DEV5887" s="248"/>
      <x:c r="DEW5887" s="248"/>
      <x:c r="DEX5887" s="248"/>
      <x:c r="DEY5887" s="248"/>
      <x:c r="DEZ5887" s="248"/>
      <x:c r="DFA5887" s="248"/>
      <x:c r="DFB5887" s="248"/>
      <x:c r="DFC5887" s="248"/>
      <x:c r="DFD5887" s="248"/>
      <x:c r="DFE5887" s="248"/>
      <x:c r="DFF5887" s="248"/>
      <x:c r="DFG5887" s="248"/>
      <x:c r="DFH5887" s="248"/>
      <x:c r="DFI5887" s="248"/>
      <x:c r="DFJ5887" s="248"/>
      <x:c r="DFK5887" s="248"/>
      <x:c r="DFL5887" s="248"/>
      <x:c r="DFM5887" s="248"/>
      <x:c r="DFN5887" s="248"/>
      <x:c r="DFO5887" s="248"/>
      <x:c r="DFP5887" s="248"/>
      <x:c r="DFQ5887" s="248"/>
      <x:c r="DFR5887" s="248"/>
      <x:c r="DFS5887" s="248"/>
      <x:c r="DFT5887" s="248"/>
      <x:c r="DFU5887" s="248"/>
      <x:c r="DFV5887" s="248"/>
      <x:c r="DFW5887" s="248"/>
      <x:c r="DFX5887" s="248"/>
      <x:c r="DFY5887" s="248"/>
      <x:c r="DFZ5887" s="248"/>
      <x:c r="DGA5887" s="248"/>
      <x:c r="DGB5887" s="248"/>
      <x:c r="DGC5887" s="248"/>
      <x:c r="DGD5887" s="248"/>
      <x:c r="DGE5887" s="248"/>
      <x:c r="DGF5887" s="248"/>
      <x:c r="DGG5887" s="248"/>
      <x:c r="DGH5887" s="248"/>
      <x:c r="DGI5887" s="248"/>
      <x:c r="DGJ5887" s="248"/>
      <x:c r="DGK5887" s="248"/>
      <x:c r="DGL5887" s="248"/>
      <x:c r="DGM5887" s="248"/>
      <x:c r="DGN5887" s="248"/>
      <x:c r="DGO5887" s="248"/>
      <x:c r="DGP5887" s="248"/>
      <x:c r="DGQ5887" s="248"/>
      <x:c r="DGR5887" s="248"/>
      <x:c r="DGS5887" s="248"/>
      <x:c r="DGT5887" s="248"/>
      <x:c r="DGU5887" s="248"/>
      <x:c r="DGV5887" s="248"/>
      <x:c r="DGW5887" s="248"/>
      <x:c r="DGX5887" s="248"/>
      <x:c r="DGY5887" s="248"/>
      <x:c r="DGZ5887" s="248"/>
      <x:c r="DHA5887" s="248"/>
      <x:c r="DHB5887" s="248"/>
      <x:c r="DHC5887" s="248"/>
      <x:c r="DHD5887" s="248"/>
      <x:c r="DHE5887" s="248"/>
      <x:c r="DHF5887" s="248"/>
      <x:c r="DHG5887" s="248"/>
      <x:c r="DHH5887" s="248"/>
      <x:c r="DHI5887" s="248"/>
      <x:c r="DHJ5887" s="248"/>
      <x:c r="DHK5887" s="248"/>
      <x:c r="DHL5887" s="248"/>
      <x:c r="DHM5887" s="248"/>
      <x:c r="DHN5887" s="248"/>
      <x:c r="DHO5887" s="248"/>
      <x:c r="DHP5887" s="248"/>
      <x:c r="DHQ5887" s="248"/>
      <x:c r="DHR5887" s="248"/>
      <x:c r="DHS5887" s="248"/>
      <x:c r="DHT5887" s="248"/>
      <x:c r="DHU5887" s="248"/>
      <x:c r="DHV5887" s="248"/>
      <x:c r="DHW5887" s="248"/>
      <x:c r="DHX5887" s="248"/>
      <x:c r="DHY5887" s="248"/>
      <x:c r="DHZ5887" s="248"/>
      <x:c r="DIA5887" s="248"/>
      <x:c r="DIB5887" s="248"/>
      <x:c r="DIC5887" s="248"/>
      <x:c r="DID5887" s="248"/>
      <x:c r="DIE5887" s="248"/>
      <x:c r="DIF5887" s="248"/>
      <x:c r="DIG5887" s="248"/>
      <x:c r="DIH5887" s="248"/>
      <x:c r="DII5887" s="248"/>
      <x:c r="DIJ5887" s="248"/>
      <x:c r="DIK5887" s="248"/>
      <x:c r="DIL5887" s="248"/>
      <x:c r="DIM5887" s="248"/>
      <x:c r="DIN5887" s="248"/>
      <x:c r="DIO5887" s="248"/>
      <x:c r="DIP5887" s="248"/>
      <x:c r="DIQ5887" s="248"/>
      <x:c r="DIR5887" s="248"/>
      <x:c r="DIS5887" s="248"/>
      <x:c r="DIT5887" s="248"/>
      <x:c r="DIU5887" s="248"/>
      <x:c r="DIV5887" s="248"/>
      <x:c r="DIW5887" s="248"/>
      <x:c r="DIX5887" s="248"/>
      <x:c r="DIY5887" s="248"/>
      <x:c r="DIZ5887" s="248"/>
      <x:c r="DJA5887" s="248"/>
      <x:c r="DJB5887" s="248"/>
      <x:c r="DJC5887" s="248"/>
      <x:c r="DJD5887" s="248"/>
      <x:c r="DJE5887" s="248"/>
      <x:c r="DJF5887" s="248"/>
      <x:c r="DJG5887" s="248"/>
      <x:c r="DJH5887" s="248"/>
      <x:c r="DJI5887" s="248"/>
      <x:c r="DJJ5887" s="248"/>
      <x:c r="DJK5887" s="248"/>
      <x:c r="DJL5887" s="248"/>
      <x:c r="DJM5887" s="248"/>
      <x:c r="DJN5887" s="248"/>
      <x:c r="DJO5887" s="248"/>
      <x:c r="DJP5887" s="248"/>
      <x:c r="DJQ5887" s="248"/>
      <x:c r="DJR5887" s="248"/>
      <x:c r="DJS5887" s="248"/>
      <x:c r="DJT5887" s="248"/>
      <x:c r="DJU5887" s="248"/>
      <x:c r="DJV5887" s="248"/>
      <x:c r="DJW5887" s="248"/>
      <x:c r="DJX5887" s="248"/>
      <x:c r="DJY5887" s="248"/>
      <x:c r="DJZ5887" s="248"/>
      <x:c r="DKA5887" s="248"/>
      <x:c r="DKB5887" s="248"/>
      <x:c r="DKC5887" s="248"/>
      <x:c r="DKD5887" s="248"/>
      <x:c r="DKE5887" s="248"/>
      <x:c r="DKF5887" s="248"/>
      <x:c r="DKG5887" s="248"/>
      <x:c r="DKH5887" s="248"/>
      <x:c r="DKI5887" s="248"/>
      <x:c r="DKJ5887" s="248"/>
      <x:c r="DKK5887" s="248"/>
      <x:c r="DKL5887" s="248"/>
      <x:c r="DKM5887" s="248"/>
      <x:c r="DKN5887" s="248"/>
      <x:c r="DKO5887" s="248"/>
      <x:c r="DKP5887" s="248"/>
      <x:c r="DKQ5887" s="248"/>
      <x:c r="DKR5887" s="248"/>
      <x:c r="DKS5887" s="248"/>
      <x:c r="DKT5887" s="248"/>
      <x:c r="DKU5887" s="248"/>
      <x:c r="DKV5887" s="248"/>
      <x:c r="DKW5887" s="248"/>
      <x:c r="DKX5887" s="248"/>
      <x:c r="DKY5887" s="248"/>
      <x:c r="DKZ5887" s="248"/>
      <x:c r="DLA5887" s="248"/>
      <x:c r="DLB5887" s="248"/>
      <x:c r="DLC5887" s="248"/>
      <x:c r="DLD5887" s="248"/>
      <x:c r="DLE5887" s="248"/>
      <x:c r="DLF5887" s="248"/>
      <x:c r="DLG5887" s="248"/>
      <x:c r="DLH5887" s="248"/>
      <x:c r="DLI5887" s="248"/>
      <x:c r="DLJ5887" s="248"/>
      <x:c r="DLK5887" s="248"/>
      <x:c r="DLL5887" s="248"/>
      <x:c r="DLM5887" s="248"/>
      <x:c r="DLN5887" s="248"/>
      <x:c r="DLO5887" s="248"/>
      <x:c r="DLP5887" s="248"/>
      <x:c r="DLQ5887" s="248"/>
      <x:c r="DLR5887" s="248"/>
      <x:c r="DLS5887" s="248"/>
      <x:c r="DLT5887" s="248"/>
      <x:c r="DLU5887" s="248"/>
      <x:c r="DLV5887" s="248"/>
      <x:c r="DLW5887" s="248"/>
      <x:c r="DLX5887" s="248"/>
      <x:c r="DLY5887" s="248"/>
      <x:c r="DLZ5887" s="248"/>
      <x:c r="DMA5887" s="248"/>
      <x:c r="DMB5887" s="248"/>
      <x:c r="DMC5887" s="248"/>
      <x:c r="DMD5887" s="248"/>
      <x:c r="DME5887" s="248"/>
      <x:c r="DMF5887" s="248"/>
      <x:c r="DMG5887" s="248"/>
      <x:c r="DMH5887" s="248"/>
      <x:c r="DMI5887" s="248"/>
      <x:c r="DMJ5887" s="248"/>
      <x:c r="DMK5887" s="248"/>
      <x:c r="DML5887" s="248"/>
      <x:c r="DMM5887" s="248"/>
      <x:c r="DMN5887" s="248"/>
      <x:c r="DMO5887" s="248"/>
      <x:c r="DMP5887" s="248"/>
      <x:c r="DMQ5887" s="248"/>
      <x:c r="DMR5887" s="248"/>
      <x:c r="DMS5887" s="248"/>
      <x:c r="DMT5887" s="248"/>
      <x:c r="DMU5887" s="248"/>
      <x:c r="DMV5887" s="248"/>
      <x:c r="DMW5887" s="248"/>
      <x:c r="DMX5887" s="248"/>
      <x:c r="DMY5887" s="248"/>
      <x:c r="DMZ5887" s="248"/>
      <x:c r="DNA5887" s="248"/>
      <x:c r="DNB5887" s="248"/>
      <x:c r="DNC5887" s="248"/>
      <x:c r="DND5887" s="248"/>
      <x:c r="DNE5887" s="248"/>
      <x:c r="DNF5887" s="248"/>
      <x:c r="DNG5887" s="248"/>
      <x:c r="DNH5887" s="248"/>
      <x:c r="DNI5887" s="248"/>
      <x:c r="DNJ5887" s="248"/>
      <x:c r="DNK5887" s="248"/>
      <x:c r="DNL5887" s="248"/>
      <x:c r="DNM5887" s="248"/>
      <x:c r="DNN5887" s="248"/>
      <x:c r="DNO5887" s="248"/>
      <x:c r="DNP5887" s="248"/>
      <x:c r="DNQ5887" s="248"/>
      <x:c r="DNR5887" s="248"/>
      <x:c r="DNS5887" s="248"/>
      <x:c r="DNT5887" s="248"/>
      <x:c r="DNU5887" s="248"/>
      <x:c r="DNV5887" s="248"/>
      <x:c r="DNW5887" s="248"/>
      <x:c r="DNX5887" s="248"/>
      <x:c r="DNY5887" s="248"/>
      <x:c r="DNZ5887" s="248"/>
      <x:c r="DOA5887" s="248"/>
      <x:c r="DOB5887" s="248"/>
      <x:c r="DOC5887" s="248"/>
      <x:c r="DOD5887" s="248"/>
      <x:c r="DOE5887" s="248"/>
      <x:c r="DOF5887" s="248"/>
      <x:c r="DOG5887" s="248"/>
      <x:c r="DOH5887" s="248"/>
      <x:c r="DOI5887" s="248"/>
      <x:c r="DOJ5887" s="248"/>
      <x:c r="DOK5887" s="248"/>
      <x:c r="DOL5887" s="248"/>
      <x:c r="DOM5887" s="248"/>
      <x:c r="DON5887" s="248"/>
      <x:c r="DOO5887" s="248"/>
      <x:c r="DOP5887" s="248"/>
      <x:c r="DOQ5887" s="248"/>
      <x:c r="DOR5887" s="248"/>
      <x:c r="DOS5887" s="248"/>
      <x:c r="DOT5887" s="248"/>
      <x:c r="DOU5887" s="248"/>
      <x:c r="DOV5887" s="248"/>
      <x:c r="DOW5887" s="248"/>
      <x:c r="DOX5887" s="248"/>
      <x:c r="DOY5887" s="248"/>
      <x:c r="DOZ5887" s="248"/>
      <x:c r="DPA5887" s="248"/>
      <x:c r="DPB5887" s="248"/>
      <x:c r="DPC5887" s="248"/>
      <x:c r="DPD5887" s="248"/>
      <x:c r="DPE5887" s="248"/>
      <x:c r="DPF5887" s="248"/>
      <x:c r="DPG5887" s="248"/>
      <x:c r="DPH5887" s="248"/>
      <x:c r="DPI5887" s="248"/>
      <x:c r="DPJ5887" s="248"/>
      <x:c r="DPK5887" s="248"/>
      <x:c r="DPL5887" s="248"/>
      <x:c r="DPM5887" s="248"/>
      <x:c r="DPN5887" s="248"/>
      <x:c r="DPO5887" s="248"/>
      <x:c r="DPP5887" s="248"/>
      <x:c r="DPQ5887" s="248"/>
      <x:c r="DPR5887" s="248"/>
      <x:c r="DPS5887" s="248"/>
      <x:c r="DPT5887" s="248"/>
      <x:c r="DPU5887" s="248"/>
      <x:c r="DPV5887" s="248"/>
      <x:c r="DPW5887" s="248"/>
      <x:c r="DPX5887" s="248"/>
      <x:c r="DPY5887" s="248"/>
      <x:c r="DPZ5887" s="248"/>
      <x:c r="DQA5887" s="248"/>
      <x:c r="DQB5887" s="248"/>
      <x:c r="DQC5887" s="248"/>
      <x:c r="DQD5887" s="248"/>
      <x:c r="DQE5887" s="248"/>
      <x:c r="DQF5887" s="248"/>
      <x:c r="DQG5887" s="248"/>
      <x:c r="DQH5887" s="248"/>
      <x:c r="DQI5887" s="248"/>
      <x:c r="DQJ5887" s="248"/>
      <x:c r="DQK5887" s="248"/>
      <x:c r="DQL5887" s="248"/>
      <x:c r="DQM5887" s="248"/>
      <x:c r="DQN5887" s="248"/>
      <x:c r="DQO5887" s="248"/>
      <x:c r="DQP5887" s="248"/>
      <x:c r="DQQ5887" s="248"/>
      <x:c r="DQR5887" s="248"/>
      <x:c r="DQS5887" s="248"/>
      <x:c r="DQT5887" s="248"/>
      <x:c r="DQU5887" s="248"/>
      <x:c r="DQV5887" s="248"/>
      <x:c r="DQW5887" s="248"/>
      <x:c r="DQX5887" s="248"/>
      <x:c r="DQY5887" s="248"/>
      <x:c r="DQZ5887" s="248"/>
      <x:c r="DRA5887" s="248"/>
      <x:c r="DRB5887" s="248"/>
      <x:c r="DRC5887" s="248"/>
      <x:c r="DRD5887" s="248"/>
      <x:c r="DRE5887" s="248"/>
      <x:c r="DRF5887" s="248"/>
      <x:c r="DRG5887" s="248"/>
      <x:c r="DRH5887" s="248"/>
      <x:c r="DRI5887" s="248"/>
      <x:c r="DRJ5887" s="248"/>
      <x:c r="DRK5887" s="248"/>
      <x:c r="DRL5887" s="248"/>
      <x:c r="DRM5887" s="248"/>
      <x:c r="DRN5887" s="248"/>
      <x:c r="DRO5887" s="248"/>
      <x:c r="DRP5887" s="248"/>
      <x:c r="DRQ5887" s="248"/>
      <x:c r="DRR5887" s="248"/>
      <x:c r="DRS5887" s="248"/>
      <x:c r="DRT5887" s="248"/>
      <x:c r="DRU5887" s="248"/>
      <x:c r="DRV5887" s="248"/>
      <x:c r="DRW5887" s="248"/>
      <x:c r="DRX5887" s="248"/>
      <x:c r="DRY5887" s="248"/>
      <x:c r="DRZ5887" s="248"/>
      <x:c r="DSA5887" s="248"/>
      <x:c r="DSB5887" s="248"/>
      <x:c r="DSC5887" s="248"/>
      <x:c r="DSD5887" s="248"/>
      <x:c r="DSE5887" s="248"/>
      <x:c r="DSF5887" s="248"/>
      <x:c r="DSG5887" s="248"/>
      <x:c r="DSH5887" s="248"/>
      <x:c r="DSI5887" s="248"/>
      <x:c r="DSJ5887" s="248"/>
      <x:c r="DSK5887" s="248"/>
      <x:c r="DSL5887" s="248"/>
      <x:c r="DSM5887" s="248"/>
      <x:c r="DSN5887" s="248"/>
      <x:c r="DSO5887" s="248"/>
      <x:c r="DSP5887" s="248"/>
      <x:c r="DSQ5887" s="248"/>
      <x:c r="DSR5887" s="248"/>
      <x:c r="DSS5887" s="248"/>
      <x:c r="DST5887" s="248"/>
      <x:c r="DSU5887" s="248"/>
      <x:c r="DSV5887" s="248"/>
      <x:c r="DSW5887" s="248"/>
      <x:c r="DSX5887" s="248"/>
      <x:c r="DSY5887" s="248"/>
      <x:c r="DSZ5887" s="248"/>
      <x:c r="DTA5887" s="248"/>
      <x:c r="DTB5887" s="248"/>
      <x:c r="DTC5887" s="248"/>
      <x:c r="DTD5887" s="248"/>
      <x:c r="DTE5887" s="248"/>
      <x:c r="DTF5887" s="248"/>
      <x:c r="DTG5887" s="248"/>
      <x:c r="DTH5887" s="248"/>
      <x:c r="DTI5887" s="248"/>
      <x:c r="DTJ5887" s="248"/>
      <x:c r="DTK5887" s="248"/>
      <x:c r="DTL5887" s="248"/>
      <x:c r="DTM5887" s="248"/>
      <x:c r="DTN5887" s="248"/>
      <x:c r="DTO5887" s="248"/>
      <x:c r="DTP5887" s="248"/>
      <x:c r="DTQ5887" s="248"/>
      <x:c r="DTR5887" s="248"/>
      <x:c r="DTS5887" s="248"/>
      <x:c r="DTT5887" s="248"/>
      <x:c r="DTU5887" s="248"/>
      <x:c r="DTV5887" s="248"/>
      <x:c r="DTW5887" s="248"/>
      <x:c r="DTX5887" s="248"/>
      <x:c r="DTY5887" s="248"/>
      <x:c r="DTZ5887" s="248"/>
      <x:c r="DUA5887" s="248"/>
      <x:c r="DUB5887" s="248"/>
      <x:c r="DUC5887" s="248"/>
      <x:c r="DUD5887" s="248"/>
      <x:c r="DUE5887" s="248"/>
      <x:c r="DUF5887" s="248"/>
      <x:c r="DUG5887" s="248"/>
      <x:c r="DUH5887" s="248"/>
      <x:c r="DUI5887" s="248"/>
      <x:c r="DUJ5887" s="248"/>
      <x:c r="DUK5887" s="248"/>
      <x:c r="DUL5887" s="248"/>
      <x:c r="DUM5887" s="248"/>
      <x:c r="DUN5887" s="248"/>
      <x:c r="DUO5887" s="248"/>
      <x:c r="DUP5887" s="248"/>
      <x:c r="DUQ5887" s="248"/>
      <x:c r="DUR5887" s="248"/>
      <x:c r="DUS5887" s="248"/>
      <x:c r="DUT5887" s="248"/>
      <x:c r="DUU5887" s="248"/>
      <x:c r="DUV5887" s="248"/>
      <x:c r="DUW5887" s="248"/>
      <x:c r="DUX5887" s="248"/>
      <x:c r="DUY5887" s="248"/>
      <x:c r="DUZ5887" s="248"/>
      <x:c r="DVA5887" s="248"/>
      <x:c r="DVB5887" s="248"/>
      <x:c r="DVC5887" s="248"/>
      <x:c r="DVD5887" s="248"/>
      <x:c r="DVE5887" s="248"/>
      <x:c r="DVF5887" s="248"/>
      <x:c r="DVG5887" s="248"/>
      <x:c r="DVH5887" s="248"/>
      <x:c r="DVI5887" s="248"/>
      <x:c r="DVJ5887" s="248"/>
      <x:c r="DVK5887" s="248"/>
      <x:c r="DVL5887" s="248"/>
      <x:c r="DVM5887" s="248"/>
      <x:c r="DVN5887" s="248"/>
      <x:c r="DVO5887" s="248"/>
      <x:c r="DVP5887" s="248"/>
      <x:c r="DVQ5887" s="248"/>
      <x:c r="DVR5887" s="248"/>
      <x:c r="DVS5887" s="248"/>
      <x:c r="DVT5887" s="248"/>
      <x:c r="DVU5887" s="248"/>
      <x:c r="DVV5887" s="248"/>
      <x:c r="DVW5887" s="248"/>
      <x:c r="DVX5887" s="248"/>
      <x:c r="DVY5887" s="248"/>
      <x:c r="DVZ5887" s="248"/>
      <x:c r="DWA5887" s="248"/>
      <x:c r="DWB5887" s="248"/>
      <x:c r="DWC5887" s="248"/>
      <x:c r="DWD5887" s="248"/>
      <x:c r="DWE5887" s="248"/>
      <x:c r="DWF5887" s="248"/>
      <x:c r="DWG5887" s="248"/>
      <x:c r="DWH5887" s="248"/>
      <x:c r="DWI5887" s="248"/>
      <x:c r="DWJ5887" s="248"/>
      <x:c r="DWK5887" s="248"/>
      <x:c r="DWL5887" s="248"/>
      <x:c r="DWM5887" s="248"/>
      <x:c r="DWN5887" s="248"/>
      <x:c r="DWO5887" s="248"/>
      <x:c r="DWP5887" s="248"/>
      <x:c r="DWQ5887" s="248"/>
      <x:c r="DWR5887" s="248"/>
      <x:c r="DWS5887" s="248"/>
      <x:c r="DWT5887" s="248"/>
      <x:c r="DWU5887" s="248"/>
      <x:c r="DWV5887" s="248"/>
      <x:c r="DWW5887" s="248"/>
      <x:c r="DWX5887" s="248"/>
      <x:c r="DWY5887" s="248"/>
      <x:c r="DWZ5887" s="248"/>
      <x:c r="DXA5887" s="248"/>
      <x:c r="DXB5887" s="248"/>
      <x:c r="DXC5887" s="248"/>
      <x:c r="DXD5887" s="248"/>
      <x:c r="DXE5887" s="248"/>
      <x:c r="DXF5887" s="248"/>
      <x:c r="DXG5887" s="248"/>
      <x:c r="DXH5887" s="248"/>
      <x:c r="DXI5887" s="248"/>
      <x:c r="DXJ5887" s="248"/>
      <x:c r="DXK5887" s="248"/>
      <x:c r="DXL5887" s="248"/>
      <x:c r="DXM5887" s="248"/>
      <x:c r="DXN5887" s="248"/>
      <x:c r="DXO5887" s="248"/>
      <x:c r="DXP5887" s="248"/>
      <x:c r="DXQ5887" s="248"/>
      <x:c r="DXR5887" s="248"/>
      <x:c r="DXS5887" s="248"/>
      <x:c r="DXT5887" s="248"/>
      <x:c r="DXU5887" s="248"/>
      <x:c r="DXV5887" s="248"/>
      <x:c r="DXW5887" s="248"/>
      <x:c r="DXX5887" s="248"/>
      <x:c r="DXY5887" s="248"/>
      <x:c r="DXZ5887" s="248"/>
      <x:c r="DYA5887" s="248"/>
      <x:c r="DYB5887" s="248"/>
      <x:c r="DYC5887" s="248"/>
      <x:c r="DYD5887" s="248"/>
      <x:c r="DYE5887" s="248"/>
      <x:c r="DYF5887" s="248"/>
      <x:c r="DYG5887" s="248"/>
      <x:c r="DYH5887" s="248"/>
      <x:c r="DYI5887" s="248"/>
      <x:c r="DYJ5887" s="248"/>
      <x:c r="DYK5887" s="248"/>
      <x:c r="DYL5887" s="248"/>
      <x:c r="DYM5887" s="248"/>
      <x:c r="DYN5887" s="248"/>
      <x:c r="DYO5887" s="248"/>
      <x:c r="DYP5887" s="248"/>
      <x:c r="DYQ5887" s="248"/>
      <x:c r="DYR5887" s="248"/>
      <x:c r="DYS5887" s="248"/>
      <x:c r="DYT5887" s="248"/>
      <x:c r="DYU5887" s="248"/>
      <x:c r="DYV5887" s="248"/>
      <x:c r="DYW5887" s="248"/>
      <x:c r="DYX5887" s="248"/>
      <x:c r="DYY5887" s="248"/>
      <x:c r="DYZ5887" s="248"/>
      <x:c r="DZA5887" s="248"/>
      <x:c r="DZB5887" s="248"/>
      <x:c r="DZC5887" s="248"/>
      <x:c r="DZD5887" s="248"/>
      <x:c r="DZE5887" s="248"/>
      <x:c r="DZF5887" s="248"/>
      <x:c r="DZG5887" s="248"/>
      <x:c r="DZH5887" s="248"/>
      <x:c r="DZI5887" s="248"/>
      <x:c r="DZJ5887" s="248"/>
      <x:c r="DZK5887" s="248"/>
      <x:c r="DZL5887" s="248"/>
      <x:c r="DZM5887" s="248"/>
      <x:c r="DZN5887" s="248"/>
      <x:c r="DZO5887" s="248"/>
      <x:c r="DZP5887" s="248"/>
      <x:c r="DZQ5887" s="248"/>
      <x:c r="DZR5887" s="248"/>
      <x:c r="DZS5887" s="248"/>
      <x:c r="DZT5887" s="248"/>
      <x:c r="DZU5887" s="248"/>
      <x:c r="DZV5887" s="248"/>
      <x:c r="DZW5887" s="248"/>
      <x:c r="DZX5887" s="248"/>
      <x:c r="DZY5887" s="248"/>
      <x:c r="DZZ5887" s="248"/>
      <x:c r="EAA5887" s="248"/>
      <x:c r="EAB5887" s="248"/>
      <x:c r="EAC5887" s="248"/>
      <x:c r="EAD5887" s="248"/>
      <x:c r="EAE5887" s="248"/>
      <x:c r="EAF5887" s="248"/>
      <x:c r="EAG5887" s="248"/>
      <x:c r="EAH5887" s="248"/>
      <x:c r="EAI5887" s="248"/>
      <x:c r="EAJ5887" s="248"/>
      <x:c r="EAK5887" s="248"/>
      <x:c r="EAL5887" s="248"/>
      <x:c r="EAM5887" s="248"/>
      <x:c r="EAN5887" s="248"/>
      <x:c r="EAO5887" s="248"/>
      <x:c r="EAP5887" s="248"/>
      <x:c r="EAQ5887" s="248"/>
      <x:c r="EAR5887" s="248"/>
      <x:c r="EAS5887" s="248"/>
      <x:c r="EAT5887" s="248"/>
      <x:c r="EAU5887" s="248"/>
      <x:c r="EAV5887" s="248"/>
      <x:c r="EAW5887" s="248"/>
      <x:c r="EAX5887" s="248"/>
      <x:c r="EAY5887" s="248"/>
      <x:c r="EAZ5887" s="248"/>
      <x:c r="EBA5887" s="248"/>
      <x:c r="EBB5887" s="248"/>
      <x:c r="EBC5887" s="248"/>
      <x:c r="EBD5887" s="248"/>
      <x:c r="EBE5887" s="248"/>
      <x:c r="EBF5887" s="248"/>
      <x:c r="EBG5887" s="248"/>
      <x:c r="EBH5887" s="248"/>
      <x:c r="EBI5887" s="248"/>
      <x:c r="EBJ5887" s="248"/>
      <x:c r="EBK5887" s="248"/>
      <x:c r="EBL5887" s="248"/>
      <x:c r="EBM5887" s="248"/>
      <x:c r="EBN5887" s="248"/>
      <x:c r="EBO5887" s="248"/>
      <x:c r="EBP5887" s="248"/>
      <x:c r="EBQ5887" s="248"/>
      <x:c r="EBR5887" s="248"/>
      <x:c r="EBS5887" s="248"/>
      <x:c r="EBT5887" s="248"/>
      <x:c r="EBU5887" s="248"/>
      <x:c r="EBV5887" s="248"/>
      <x:c r="EBW5887" s="248"/>
      <x:c r="EBX5887" s="248"/>
      <x:c r="EBY5887" s="248"/>
      <x:c r="EBZ5887" s="248"/>
      <x:c r="ECA5887" s="248"/>
      <x:c r="ECB5887" s="248"/>
      <x:c r="ECC5887" s="248"/>
      <x:c r="ECD5887" s="248"/>
      <x:c r="ECE5887" s="248"/>
      <x:c r="ECF5887" s="248"/>
      <x:c r="ECG5887" s="248"/>
      <x:c r="ECH5887" s="248"/>
      <x:c r="ECI5887" s="248"/>
      <x:c r="ECJ5887" s="248"/>
      <x:c r="ECK5887" s="248"/>
      <x:c r="ECL5887" s="248"/>
      <x:c r="ECM5887" s="248"/>
      <x:c r="ECN5887" s="248"/>
      <x:c r="ECO5887" s="248"/>
      <x:c r="ECP5887" s="248"/>
      <x:c r="ECQ5887" s="248"/>
      <x:c r="ECR5887" s="248"/>
      <x:c r="ECS5887" s="248"/>
      <x:c r="ECT5887" s="248"/>
      <x:c r="ECU5887" s="248"/>
      <x:c r="ECV5887" s="248"/>
      <x:c r="ECW5887" s="248"/>
      <x:c r="ECX5887" s="248"/>
      <x:c r="ECY5887" s="248"/>
      <x:c r="ECZ5887" s="248"/>
      <x:c r="EDA5887" s="248"/>
      <x:c r="EDB5887" s="248"/>
      <x:c r="EDC5887" s="248"/>
      <x:c r="EDD5887" s="248"/>
      <x:c r="EDE5887" s="248"/>
      <x:c r="EDF5887" s="248"/>
      <x:c r="EDG5887" s="248"/>
      <x:c r="EDH5887" s="248"/>
      <x:c r="EDI5887" s="248"/>
      <x:c r="EDJ5887" s="248"/>
      <x:c r="EDK5887" s="248"/>
      <x:c r="EDL5887" s="248"/>
      <x:c r="EDM5887" s="248"/>
      <x:c r="EDN5887" s="248"/>
      <x:c r="EDO5887" s="248"/>
      <x:c r="EDP5887" s="248"/>
      <x:c r="EDQ5887" s="248"/>
      <x:c r="EDR5887" s="248"/>
      <x:c r="EDS5887" s="248"/>
      <x:c r="EDT5887" s="248"/>
      <x:c r="EDU5887" s="248"/>
      <x:c r="EDV5887" s="248"/>
      <x:c r="EDW5887" s="248"/>
      <x:c r="EDX5887" s="248"/>
      <x:c r="EDY5887" s="248"/>
      <x:c r="EDZ5887" s="248"/>
      <x:c r="EEA5887" s="248"/>
      <x:c r="EEB5887" s="248"/>
      <x:c r="EEC5887" s="248"/>
      <x:c r="EED5887" s="248"/>
      <x:c r="EEE5887" s="248"/>
      <x:c r="EEF5887" s="248"/>
      <x:c r="EEG5887" s="248"/>
      <x:c r="EEH5887" s="248"/>
      <x:c r="EEI5887" s="248"/>
      <x:c r="EEJ5887" s="248"/>
      <x:c r="EEK5887" s="248"/>
      <x:c r="EEL5887" s="248"/>
      <x:c r="EEM5887" s="248"/>
      <x:c r="EEN5887" s="248"/>
      <x:c r="EEO5887" s="248"/>
      <x:c r="EEP5887" s="248"/>
      <x:c r="EEQ5887" s="248"/>
      <x:c r="EER5887" s="248"/>
      <x:c r="EES5887" s="248"/>
      <x:c r="EET5887" s="248"/>
      <x:c r="EEU5887" s="248"/>
      <x:c r="EEV5887" s="248"/>
      <x:c r="EEW5887" s="248"/>
      <x:c r="EEX5887" s="248"/>
      <x:c r="EEY5887" s="248"/>
      <x:c r="EEZ5887" s="248"/>
      <x:c r="EFA5887" s="248"/>
      <x:c r="EFB5887" s="248"/>
      <x:c r="EFC5887" s="248"/>
      <x:c r="EFD5887" s="248"/>
      <x:c r="EFE5887" s="248"/>
      <x:c r="EFF5887" s="248"/>
      <x:c r="EFG5887" s="248"/>
      <x:c r="EFH5887" s="248"/>
      <x:c r="EFI5887" s="248"/>
      <x:c r="EFJ5887" s="248"/>
      <x:c r="EFK5887" s="248"/>
      <x:c r="EFL5887" s="248"/>
      <x:c r="EFM5887" s="248"/>
      <x:c r="EFN5887" s="248"/>
      <x:c r="EFO5887" s="248"/>
      <x:c r="EFP5887" s="248"/>
      <x:c r="EFQ5887" s="248"/>
      <x:c r="EFR5887" s="248"/>
      <x:c r="EFS5887" s="248"/>
      <x:c r="EFT5887" s="248"/>
      <x:c r="EFU5887" s="248"/>
      <x:c r="EFV5887" s="248"/>
      <x:c r="EFW5887" s="248"/>
      <x:c r="EFX5887" s="248"/>
      <x:c r="EFY5887" s="248"/>
      <x:c r="EFZ5887" s="248"/>
      <x:c r="EGA5887" s="248"/>
      <x:c r="EGB5887" s="248"/>
      <x:c r="EGC5887" s="248"/>
      <x:c r="EGD5887" s="248"/>
      <x:c r="EGE5887" s="248"/>
      <x:c r="EGF5887" s="248"/>
      <x:c r="EGG5887" s="248"/>
      <x:c r="EGH5887" s="248"/>
      <x:c r="EGI5887" s="248"/>
      <x:c r="EGJ5887" s="248"/>
      <x:c r="EGK5887" s="248"/>
      <x:c r="EGL5887" s="248"/>
      <x:c r="EGM5887" s="248"/>
      <x:c r="EGN5887" s="248"/>
      <x:c r="EGO5887" s="248"/>
      <x:c r="EGP5887" s="248"/>
      <x:c r="EGQ5887" s="248"/>
      <x:c r="EGR5887" s="248"/>
      <x:c r="EGS5887" s="248"/>
      <x:c r="EGT5887" s="248"/>
      <x:c r="EGU5887" s="248"/>
      <x:c r="EGV5887" s="248"/>
      <x:c r="EGW5887" s="248"/>
      <x:c r="EGX5887" s="248"/>
      <x:c r="EGY5887" s="248"/>
      <x:c r="EGZ5887" s="248"/>
      <x:c r="EHA5887" s="248"/>
      <x:c r="EHB5887" s="248"/>
      <x:c r="EHC5887" s="248"/>
      <x:c r="EHD5887" s="248"/>
      <x:c r="EHE5887" s="248"/>
      <x:c r="EHF5887" s="248"/>
      <x:c r="EHG5887" s="248"/>
      <x:c r="EHH5887" s="248"/>
      <x:c r="EHI5887" s="248"/>
      <x:c r="EHJ5887" s="248"/>
      <x:c r="EHK5887" s="248"/>
      <x:c r="EHL5887" s="248"/>
      <x:c r="EHM5887" s="248"/>
      <x:c r="EHN5887" s="248"/>
      <x:c r="EHO5887" s="248"/>
      <x:c r="EHP5887" s="248"/>
      <x:c r="EHQ5887" s="248"/>
      <x:c r="EHR5887" s="248"/>
      <x:c r="EHS5887" s="248"/>
      <x:c r="EHT5887" s="248"/>
      <x:c r="EHU5887" s="248"/>
      <x:c r="EHV5887" s="248"/>
      <x:c r="EHW5887" s="248"/>
      <x:c r="EHX5887" s="248"/>
      <x:c r="EHY5887" s="248"/>
      <x:c r="EHZ5887" s="248"/>
      <x:c r="EIA5887" s="248"/>
      <x:c r="EIB5887" s="248"/>
      <x:c r="EIC5887" s="248"/>
      <x:c r="EID5887" s="248"/>
      <x:c r="EIE5887" s="248"/>
      <x:c r="EIF5887" s="248"/>
      <x:c r="EIG5887" s="248"/>
      <x:c r="EIH5887" s="248"/>
      <x:c r="EII5887" s="248"/>
      <x:c r="EIJ5887" s="248"/>
      <x:c r="EIK5887" s="248"/>
      <x:c r="EIL5887" s="248"/>
      <x:c r="EIM5887" s="248"/>
      <x:c r="EIN5887" s="248"/>
      <x:c r="EIO5887" s="248"/>
      <x:c r="EIP5887" s="248"/>
      <x:c r="EIQ5887" s="248"/>
      <x:c r="EIR5887" s="248"/>
      <x:c r="EIS5887" s="248"/>
      <x:c r="EIT5887" s="248"/>
      <x:c r="EIU5887" s="248"/>
      <x:c r="EIV5887" s="248"/>
      <x:c r="EIW5887" s="248"/>
      <x:c r="EIX5887" s="248"/>
      <x:c r="EIY5887" s="248"/>
      <x:c r="EIZ5887" s="248"/>
      <x:c r="EJA5887" s="248"/>
      <x:c r="EJB5887" s="248"/>
      <x:c r="EJC5887" s="248"/>
      <x:c r="EJD5887" s="248"/>
      <x:c r="EJE5887" s="248"/>
      <x:c r="EJF5887" s="248"/>
      <x:c r="EJG5887" s="248"/>
      <x:c r="EJH5887" s="248"/>
      <x:c r="EJI5887" s="248"/>
      <x:c r="EJJ5887" s="248"/>
      <x:c r="EJK5887" s="248"/>
      <x:c r="EJL5887" s="248"/>
      <x:c r="EJM5887" s="248"/>
      <x:c r="EJN5887" s="248"/>
      <x:c r="EJO5887" s="248"/>
      <x:c r="EJP5887" s="248"/>
      <x:c r="EJQ5887" s="248"/>
      <x:c r="EJR5887" s="248"/>
      <x:c r="EJS5887" s="248"/>
      <x:c r="EJT5887" s="248"/>
      <x:c r="EJU5887" s="248"/>
      <x:c r="EJV5887" s="248"/>
      <x:c r="EJW5887" s="248"/>
      <x:c r="EJX5887" s="248"/>
      <x:c r="EJY5887" s="248"/>
      <x:c r="EJZ5887" s="248"/>
      <x:c r="EKA5887" s="248"/>
      <x:c r="EKB5887" s="248"/>
      <x:c r="EKC5887" s="248"/>
      <x:c r="EKD5887" s="248"/>
      <x:c r="EKE5887" s="248"/>
      <x:c r="EKF5887" s="248"/>
      <x:c r="EKG5887" s="248"/>
      <x:c r="EKH5887" s="248"/>
      <x:c r="EKI5887" s="248"/>
      <x:c r="EKJ5887" s="248"/>
      <x:c r="EKK5887" s="248"/>
      <x:c r="EKL5887" s="248"/>
      <x:c r="EKM5887" s="248"/>
      <x:c r="EKN5887" s="248"/>
      <x:c r="EKO5887" s="248"/>
      <x:c r="EKP5887" s="248"/>
      <x:c r="EKQ5887" s="248"/>
      <x:c r="EKR5887" s="248"/>
      <x:c r="EKS5887" s="248"/>
      <x:c r="EKT5887" s="248"/>
      <x:c r="EKU5887" s="248"/>
      <x:c r="EKV5887" s="248"/>
      <x:c r="EKW5887" s="248"/>
      <x:c r="EKX5887" s="248"/>
      <x:c r="EKY5887" s="248"/>
      <x:c r="EKZ5887" s="248"/>
      <x:c r="ELA5887" s="248"/>
      <x:c r="ELB5887" s="248"/>
      <x:c r="ELC5887" s="248"/>
      <x:c r="ELD5887" s="248"/>
      <x:c r="ELE5887" s="248"/>
      <x:c r="ELF5887" s="248"/>
      <x:c r="ELG5887" s="248"/>
      <x:c r="ELH5887" s="248"/>
      <x:c r="ELI5887" s="248"/>
      <x:c r="ELJ5887" s="248"/>
      <x:c r="ELK5887" s="248"/>
      <x:c r="ELL5887" s="248"/>
      <x:c r="ELM5887" s="248"/>
      <x:c r="ELN5887" s="248"/>
      <x:c r="ELO5887" s="248"/>
      <x:c r="ELP5887" s="248"/>
      <x:c r="ELQ5887" s="248"/>
      <x:c r="ELR5887" s="248"/>
      <x:c r="ELS5887" s="248"/>
      <x:c r="ELT5887" s="248"/>
      <x:c r="ELU5887" s="248"/>
      <x:c r="ELV5887" s="248"/>
      <x:c r="ELW5887" s="248"/>
      <x:c r="ELX5887" s="248"/>
      <x:c r="ELY5887" s="248"/>
      <x:c r="ELZ5887" s="248"/>
      <x:c r="EMA5887" s="248"/>
      <x:c r="EMB5887" s="248"/>
      <x:c r="EMC5887" s="248"/>
      <x:c r="EMD5887" s="248"/>
      <x:c r="EME5887" s="248"/>
      <x:c r="EMF5887" s="248"/>
      <x:c r="EMG5887" s="248"/>
      <x:c r="EMH5887" s="248"/>
      <x:c r="EMI5887" s="248"/>
      <x:c r="EMJ5887" s="248"/>
      <x:c r="EMK5887" s="248"/>
      <x:c r="EML5887" s="248"/>
      <x:c r="EMM5887" s="248"/>
      <x:c r="EMN5887" s="248"/>
      <x:c r="EMO5887" s="248"/>
      <x:c r="EMP5887" s="248"/>
      <x:c r="EMQ5887" s="248"/>
      <x:c r="EMR5887" s="248"/>
      <x:c r="EMS5887" s="248"/>
      <x:c r="EMT5887" s="248"/>
      <x:c r="EMU5887" s="248"/>
      <x:c r="EMV5887" s="248"/>
      <x:c r="EMW5887" s="248"/>
      <x:c r="EMX5887" s="248"/>
      <x:c r="EMY5887" s="248"/>
      <x:c r="EMZ5887" s="248"/>
      <x:c r="ENA5887" s="248"/>
      <x:c r="ENB5887" s="248"/>
      <x:c r="ENC5887" s="248"/>
      <x:c r="END5887" s="248"/>
      <x:c r="ENE5887" s="248"/>
      <x:c r="ENF5887" s="248"/>
      <x:c r="ENG5887" s="248"/>
      <x:c r="ENH5887" s="248"/>
      <x:c r="ENI5887" s="248"/>
      <x:c r="ENJ5887" s="248"/>
      <x:c r="ENK5887" s="248"/>
      <x:c r="ENL5887" s="248"/>
      <x:c r="ENM5887" s="248"/>
      <x:c r="ENN5887" s="248"/>
      <x:c r="ENO5887" s="248"/>
      <x:c r="ENP5887" s="248"/>
      <x:c r="ENQ5887" s="248"/>
      <x:c r="ENR5887" s="248"/>
      <x:c r="ENS5887" s="248"/>
      <x:c r="ENT5887" s="248"/>
      <x:c r="ENU5887" s="248"/>
      <x:c r="ENV5887" s="248"/>
      <x:c r="ENW5887" s="248"/>
      <x:c r="ENX5887" s="248"/>
      <x:c r="ENY5887" s="248"/>
      <x:c r="ENZ5887" s="248"/>
      <x:c r="EOA5887" s="248"/>
      <x:c r="EOB5887" s="248"/>
      <x:c r="EOC5887" s="248"/>
      <x:c r="EOD5887" s="248"/>
      <x:c r="EOE5887" s="248"/>
      <x:c r="EOF5887" s="248"/>
      <x:c r="EOG5887" s="248"/>
      <x:c r="EOH5887" s="248"/>
      <x:c r="EOI5887" s="248"/>
      <x:c r="EOJ5887" s="248"/>
      <x:c r="EOK5887" s="248"/>
      <x:c r="EOL5887" s="248"/>
      <x:c r="EOM5887" s="248"/>
      <x:c r="EON5887" s="248"/>
      <x:c r="EOO5887" s="248"/>
      <x:c r="EOP5887" s="248"/>
      <x:c r="EOQ5887" s="248"/>
      <x:c r="EOR5887" s="248"/>
      <x:c r="EOS5887" s="248"/>
      <x:c r="EOT5887" s="248"/>
      <x:c r="EOU5887" s="248"/>
      <x:c r="EOV5887" s="248"/>
      <x:c r="EOW5887" s="248"/>
      <x:c r="EOX5887" s="248"/>
      <x:c r="EOY5887" s="248"/>
      <x:c r="EOZ5887" s="248"/>
      <x:c r="EPA5887" s="248"/>
      <x:c r="EPB5887" s="248"/>
      <x:c r="EPC5887" s="248"/>
      <x:c r="EPD5887" s="248"/>
      <x:c r="EPE5887" s="248"/>
      <x:c r="EPF5887" s="248"/>
      <x:c r="EPG5887" s="248"/>
      <x:c r="EPH5887" s="248"/>
      <x:c r="EPI5887" s="248"/>
      <x:c r="EPJ5887" s="248"/>
      <x:c r="EPK5887" s="248"/>
      <x:c r="EPL5887" s="248"/>
      <x:c r="EPM5887" s="248"/>
      <x:c r="EPN5887" s="248"/>
      <x:c r="EPO5887" s="248"/>
      <x:c r="EPP5887" s="248"/>
      <x:c r="EPQ5887" s="248"/>
      <x:c r="EPR5887" s="248"/>
      <x:c r="EPS5887" s="248"/>
      <x:c r="EPT5887" s="248"/>
      <x:c r="EPU5887" s="248"/>
      <x:c r="EPV5887" s="248"/>
      <x:c r="EPW5887" s="248"/>
      <x:c r="EPX5887" s="248"/>
      <x:c r="EPY5887" s="248"/>
      <x:c r="EPZ5887" s="248"/>
      <x:c r="EQA5887" s="248"/>
      <x:c r="EQB5887" s="248"/>
      <x:c r="EQC5887" s="248"/>
      <x:c r="EQD5887" s="248"/>
      <x:c r="EQE5887" s="248"/>
      <x:c r="EQF5887" s="248"/>
      <x:c r="EQG5887" s="248"/>
      <x:c r="EQH5887" s="248"/>
      <x:c r="EQI5887" s="248"/>
      <x:c r="EQJ5887" s="248"/>
      <x:c r="EQK5887" s="248"/>
      <x:c r="EQL5887" s="248"/>
      <x:c r="EQM5887" s="248"/>
      <x:c r="EQN5887" s="248"/>
      <x:c r="EQO5887" s="248"/>
      <x:c r="EQP5887" s="248"/>
      <x:c r="EQQ5887" s="248"/>
      <x:c r="EQR5887" s="248"/>
      <x:c r="EQS5887" s="248"/>
      <x:c r="EQT5887" s="248"/>
      <x:c r="EQU5887" s="248"/>
      <x:c r="EQV5887" s="248"/>
      <x:c r="EQW5887" s="248"/>
      <x:c r="EQX5887" s="248"/>
      <x:c r="EQY5887" s="248"/>
      <x:c r="EQZ5887" s="248"/>
      <x:c r="ERA5887" s="248"/>
      <x:c r="ERB5887" s="248"/>
      <x:c r="ERC5887" s="248"/>
      <x:c r="ERD5887" s="248"/>
      <x:c r="ERE5887" s="248"/>
      <x:c r="ERF5887" s="248"/>
      <x:c r="ERG5887" s="248"/>
      <x:c r="ERH5887" s="248"/>
      <x:c r="ERI5887" s="248"/>
      <x:c r="ERJ5887" s="248"/>
      <x:c r="ERK5887" s="248"/>
      <x:c r="ERL5887" s="248"/>
      <x:c r="ERM5887" s="248"/>
      <x:c r="ERN5887" s="248"/>
      <x:c r="ERO5887" s="248"/>
      <x:c r="ERP5887" s="248"/>
      <x:c r="ERQ5887" s="248"/>
      <x:c r="ERR5887" s="248"/>
      <x:c r="ERS5887" s="248"/>
      <x:c r="ERT5887" s="248"/>
      <x:c r="ERU5887" s="248"/>
      <x:c r="ERV5887" s="248"/>
      <x:c r="ERW5887" s="248"/>
      <x:c r="ERX5887" s="248"/>
      <x:c r="ERY5887" s="248"/>
      <x:c r="ERZ5887" s="248"/>
      <x:c r="ESA5887" s="248"/>
      <x:c r="ESB5887" s="248"/>
      <x:c r="ESC5887" s="248"/>
      <x:c r="ESD5887" s="248"/>
      <x:c r="ESE5887" s="248"/>
      <x:c r="ESF5887" s="248"/>
      <x:c r="ESG5887" s="248"/>
      <x:c r="ESH5887" s="248"/>
      <x:c r="ESI5887" s="248"/>
      <x:c r="ESJ5887" s="248"/>
      <x:c r="ESK5887" s="248"/>
      <x:c r="ESL5887" s="248"/>
      <x:c r="ESM5887" s="248"/>
      <x:c r="ESN5887" s="248"/>
      <x:c r="ESO5887" s="248"/>
      <x:c r="ESP5887" s="248"/>
      <x:c r="ESQ5887" s="248"/>
      <x:c r="ESR5887" s="248"/>
      <x:c r="ESS5887" s="248"/>
      <x:c r="EST5887" s="248"/>
      <x:c r="ESU5887" s="248"/>
      <x:c r="ESV5887" s="248"/>
      <x:c r="ESW5887" s="248"/>
      <x:c r="ESX5887" s="248"/>
      <x:c r="ESY5887" s="248"/>
      <x:c r="ESZ5887" s="248"/>
      <x:c r="ETA5887" s="248"/>
      <x:c r="ETB5887" s="248"/>
      <x:c r="ETC5887" s="248"/>
      <x:c r="ETD5887" s="248"/>
      <x:c r="ETE5887" s="248"/>
      <x:c r="ETF5887" s="248"/>
      <x:c r="ETG5887" s="248"/>
      <x:c r="ETH5887" s="248"/>
      <x:c r="ETI5887" s="248"/>
      <x:c r="ETJ5887" s="248"/>
      <x:c r="ETK5887" s="248"/>
      <x:c r="ETL5887" s="248"/>
      <x:c r="ETM5887" s="248"/>
      <x:c r="ETN5887" s="248"/>
      <x:c r="ETO5887" s="248"/>
      <x:c r="ETP5887" s="248"/>
      <x:c r="ETQ5887" s="248"/>
      <x:c r="ETR5887" s="248"/>
      <x:c r="ETS5887" s="248"/>
      <x:c r="ETT5887" s="248"/>
      <x:c r="ETU5887" s="248"/>
      <x:c r="ETV5887" s="248"/>
      <x:c r="ETW5887" s="248"/>
      <x:c r="ETX5887" s="248"/>
      <x:c r="ETY5887" s="248"/>
      <x:c r="ETZ5887" s="248"/>
      <x:c r="EUA5887" s="248"/>
      <x:c r="EUB5887" s="248"/>
      <x:c r="EUC5887" s="248"/>
      <x:c r="EUD5887" s="248"/>
      <x:c r="EUE5887" s="248"/>
      <x:c r="EUF5887" s="248"/>
      <x:c r="EUG5887" s="248"/>
      <x:c r="EUH5887" s="248"/>
      <x:c r="EUI5887" s="248"/>
      <x:c r="EUJ5887" s="248"/>
      <x:c r="EUK5887" s="248"/>
      <x:c r="EUL5887" s="248"/>
      <x:c r="EUM5887" s="248"/>
      <x:c r="EUN5887" s="248"/>
      <x:c r="EUO5887" s="248"/>
      <x:c r="EUP5887" s="248"/>
      <x:c r="EUQ5887" s="248"/>
      <x:c r="EUR5887" s="248"/>
      <x:c r="EUS5887" s="248"/>
      <x:c r="EUT5887" s="248"/>
      <x:c r="EUU5887" s="248"/>
      <x:c r="EUV5887" s="248"/>
      <x:c r="EUW5887" s="248"/>
      <x:c r="EUX5887" s="248"/>
      <x:c r="EUY5887" s="248"/>
      <x:c r="EUZ5887" s="248"/>
      <x:c r="EVA5887" s="248"/>
      <x:c r="EVB5887" s="248"/>
      <x:c r="EVC5887" s="248"/>
      <x:c r="EVD5887" s="248"/>
      <x:c r="EVE5887" s="248"/>
      <x:c r="EVF5887" s="248"/>
      <x:c r="EVG5887" s="248"/>
      <x:c r="EVH5887" s="248"/>
      <x:c r="EVI5887" s="248"/>
      <x:c r="EVJ5887" s="248"/>
      <x:c r="EVK5887" s="248"/>
      <x:c r="EVL5887" s="248"/>
      <x:c r="EVM5887" s="248"/>
      <x:c r="EVN5887" s="248"/>
      <x:c r="EVO5887" s="248"/>
      <x:c r="EVP5887" s="248"/>
      <x:c r="EVQ5887" s="248"/>
      <x:c r="EVR5887" s="248"/>
      <x:c r="EVS5887" s="248"/>
      <x:c r="EVT5887" s="248"/>
      <x:c r="EVU5887" s="248"/>
      <x:c r="EVV5887" s="248"/>
      <x:c r="EVW5887" s="248"/>
      <x:c r="EVX5887" s="248"/>
      <x:c r="EVY5887" s="248"/>
      <x:c r="EVZ5887" s="248"/>
      <x:c r="EWA5887" s="248"/>
      <x:c r="EWB5887" s="248"/>
      <x:c r="EWC5887" s="248"/>
      <x:c r="EWD5887" s="248"/>
      <x:c r="EWE5887" s="248"/>
      <x:c r="EWF5887" s="248"/>
      <x:c r="EWG5887" s="248"/>
      <x:c r="EWH5887" s="248"/>
      <x:c r="EWI5887" s="248"/>
      <x:c r="EWJ5887" s="248"/>
      <x:c r="EWK5887" s="248"/>
      <x:c r="EWL5887" s="248"/>
      <x:c r="EWM5887" s="248"/>
      <x:c r="EWN5887" s="248"/>
      <x:c r="EWO5887" s="248"/>
      <x:c r="EWP5887" s="248"/>
      <x:c r="EWQ5887" s="248"/>
      <x:c r="EWR5887" s="248"/>
      <x:c r="EWS5887" s="248"/>
      <x:c r="EWT5887" s="248"/>
      <x:c r="EWU5887" s="248"/>
      <x:c r="EWV5887" s="248"/>
      <x:c r="EWW5887" s="248"/>
      <x:c r="EWX5887" s="248"/>
      <x:c r="EWY5887" s="248"/>
      <x:c r="EWZ5887" s="248"/>
      <x:c r="EXA5887" s="248"/>
      <x:c r="EXB5887" s="248"/>
      <x:c r="EXC5887" s="248"/>
      <x:c r="EXD5887" s="248"/>
      <x:c r="EXE5887" s="248"/>
      <x:c r="EXF5887" s="248"/>
      <x:c r="EXG5887" s="248"/>
      <x:c r="EXH5887" s="248"/>
      <x:c r="EXI5887" s="248"/>
      <x:c r="EXJ5887" s="248"/>
      <x:c r="EXK5887" s="248"/>
      <x:c r="EXL5887" s="248"/>
      <x:c r="EXM5887" s="248"/>
      <x:c r="EXN5887" s="248"/>
      <x:c r="EXO5887" s="248"/>
      <x:c r="EXP5887" s="248"/>
      <x:c r="EXQ5887" s="248"/>
      <x:c r="EXR5887" s="248"/>
      <x:c r="EXS5887" s="248"/>
      <x:c r="EXT5887" s="248"/>
      <x:c r="EXU5887" s="248"/>
      <x:c r="EXV5887" s="248"/>
      <x:c r="EXW5887" s="248"/>
      <x:c r="EXX5887" s="248"/>
      <x:c r="EXY5887" s="248"/>
      <x:c r="EXZ5887" s="248"/>
      <x:c r="EYA5887" s="248"/>
      <x:c r="EYB5887" s="248"/>
      <x:c r="EYC5887" s="248"/>
      <x:c r="EYD5887" s="248"/>
      <x:c r="EYE5887" s="248"/>
      <x:c r="EYF5887" s="248"/>
      <x:c r="EYG5887" s="248"/>
      <x:c r="EYH5887" s="248"/>
      <x:c r="EYI5887" s="248"/>
      <x:c r="EYJ5887" s="248"/>
      <x:c r="EYK5887" s="248"/>
      <x:c r="EYL5887" s="248"/>
      <x:c r="EYM5887" s="248"/>
      <x:c r="EYN5887" s="248"/>
      <x:c r="EYO5887" s="248"/>
      <x:c r="EYP5887" s="248"/>
      <x:c r="EYQ5887" s="248"/>
      <x:c r="EYR5887" s="248"/>
      <x:c r="EYS5887" s="248"/>
      <x:c r="EYT5887" s="248"/>
      <x:c r="EYU5887" s="248"/>
      <x:c r="EYV5887" s="248"/>
      <x:c r="EYW5887" s="248"/>
      <x:c r="EYX5887" s="248"/>
      <x:c r="EYY5887" s="248"/>
      <x:c r="EYZ5887" s="248"/>
      <x:c r="EZA5887" s="248"/>
      <x:c r="EZB5887" s="248"/>
      <x:c r="EZC5887" s="248"/>
      <x:c r="EZD5887" s="248"/>
      <x:c r="EZE5887" s="248"/>
      <x:c r="EZF5887" s="248"/>
      <x:c r="EZG5887" s="248"/>
      <x:c r="EZH5887" s="248"/>
      <x:c r="EZI5887" s="248"/>
      <x:c r="EZJ5887" s="248"/>
      <x:c r="EZK5887" s="248"/>
      <x:c r="EZL5887" s="248"/>
      <x:c r="EZM5887" s="248"/>
      <x:c r="EZN5887" s="248"/>
      <x:c r="EZO5887" s="248"/>
      <x:c r="EZP5887" s="248"/>
      <x:c r="EZQ5887" s="248"/>
      <x:c r="EZR5887" s="248"/>
      <x:c r="EZS5887" s="248"/>
      <x:c r="EZT5887" s="248"/>
      <x:c r="EZU5887" s="248"/>
      <x:c r="EZV5887" s="248"/>
      <x:c r="EZW5887" s="248"/>
      <x:c r="EZX5887" s="248"/>
      <x:c r="EZY5887" s="248"/>
      <x:c r="EZZ5887" s="248"/>
      <x:c r="FAA5887" s="248"/>
      <x:c r="FAB5887" s="248"/>
      <x:c r="FAC5887" s="248"/>
      <x:c r="FAD5887" s="248"/>
      <x:c r="FAE5887" s="248"/>
      <x:c r="FAF5887" s="248"/>
      <x:c r="FAG5887" s="248"/>
      <x:c r="FAH5887" s="248"/>
      <x:c r="FAI5887" s="248"/>
      <x:c r="FAJ5887" s="248"/>
      <x:c r="FAK5887" s="248"/>
      <x:c r="FAL5887" s="248"/>
      <x:c r="FAM5887" s="248"/>
      <x:c r="FAN5887" s="248"/>
      <x:c r="FAO5887" s="248"/>
      <x:c r="FAP5887" s="248"/>
      <x:c r="FAQ5887" s="248"/>
      <x:c r="FAR5887" s="248"/>
      <x:c r="FAS5887" s="248"/>
      <x:c r="FAT5887" s="248"/>
      <x:c r="FAU5887" s="248"/>
      <x:c r="FAV5887" s="248"/>
      <x:c r="FAW5887" s="248"/>
      <x:c r="FAX5887" s="248"/>
      <x:c r="FAY5887" s="248"/>
      <x:c r="FAZ5887" s="248"/>
      <x:c r="FBA5887" s="248"/>
      <x:c r="FBB5887" s="248"/>
      <x:c r="FBC5887" s="248"/>
      <x:c r="FBD5887" s="248"/>
      <x:c r="FBE5887" s="248"/>
      <x:c r="FBF5887" s="248"/>
      <x:c r="FBG5887" s="248"/>
      <x:c r="FBH5887" s="248"/>
      <x:c r="FBI5887" s="248"/>
      <x:c r="FBJ5887" s="248"/>
      <x:c r="FBK5887" s="248"/>
      <x:c r="FBL5887" s="248"/>
      <x:c r="FBM5887" s="248"/>
      <x:c r="FBN5887" s="248"/>
      <x:c r="FBO5887" s="248"/>
      <x:c r="FBP5887" s="248"/>
      <x:c r="FBQ5887" s="248"/>
      <x:c r="FBR5887" s="248"/>
      <x:c r="FBS5887" s="248"/>
      <x:c r="FBT5887" s="248"/>
      <x:c r="FBU5887" s="248"/>
      <x:c r="FBV5887" s="248"/>
      <x:c r="FBW5887" s="248"/>
      <x:c r="FBX5887" s="248"/>
      <x:c r="FBY5887" s="248"/>
      <x:c r="FBZ5887" s="248"/>
      <x:c r="FCA5887" s="248"/>
      <x:c r="FCB5887" s="248"/>
      <x:c r="FCC5887" s="248"/>
      <x:c r="FCD5887" s="248"/>
      <x:c r="FCE5887" s="248"/>
      <x:c r="FCF5887" s="248"/>
      <x:c r="FCG5887" s="248"/>
      <x:c r="FCH5887" s="248"/>
      <x:c r="FCI5887" s="248"/>
      <x:c r="FCJ5887" s="248"/>
      <x:c r="FCK5887" s="248"/>
      <x:c r="FCL5887" s="248"/>
      <x:c r="FCM5887" s="248"/>
      <x:c r="FCN5887" s="248"/>
      <x:c r="FCO5887" s="248"/>
      <x:c r="FCP5887" s="248"/>
      <x:c r="FCQ5887" s="248"/>
      <x:c r="FCR5887" s="248"/>
      <x:c r="FCS5887" s="248"/>
      <x:c r="FCT5887" s="248"/>
      <x:c r="FCU5887" s="248"/>
      <x:c r="FCV5887" s="248"/>
      <x:c r="FCW5887" s="248"/>
      <x:c r="FCX5887" s="248"/>
      <x:c r="FCY5887" s="248"/>
      <x:c r="FCZ5887" s="248"/>
      <x:c r="FDA5887" s="248"/>
      <x:c r="FDB5887" s="248"/>
      <x:c r="FDC5887" s="248"/>
      <x:c r="FDD5887" s="248"/>
      <x:c r="FDE5887" s="248"/>
      <x:c r="FDF5887" s="248"/>
      <x:c r="FDG5887" s="248"/>
      <x:c r="FDH5887" s="248"/>
      <x:c r="FDI5887" s="248"/>
      <x:c r="FDJ5887" s="248"/>
      <x:c r="FDK5887" s="248"/>
      <x:c r="FDL5887" s="248"/>
      <x:c r="FDM5887" s="248"/>
      <x:c r="FDN5887" s="248"/>
      <x:c r="FDO5887" s="248"/>
      <x:c r="FDP5887" s="248"/>
      <x:c r="FDQ5887" s="248"/>
      <x:c r="FDR5887" s="248"/>
      <x:c r="FDS5887" s="248"/>
      <x:c r="FDT5887" s="248"/>
      <x:c r="FDU5887" s="248"/>
      <x:c r="FDV5887" s="248"/>
      <x:c r="FDW5887" s="248"/>
      <x:c r="FDX5887" s="248"/>
      <x:c r="FDY5887" s="248"/>
      <x:c r="FDZ5887" s="248"/>
      <x:c r="FEA5887" s="248"/>
      <x:c r="FEB5887" s="248"/>
      <x:c r="FEC5887" s="248"/>
      <x:c r="FED5887" s="248"/>
      <x:c r="FEE5887" s="248"/>
      <x:c r="FEF5887" s="248"/>
      <x:c r="FEG5887" s="248"/>
      <x:c r="FEH5887" s="248"/>
      <x:c r="FEI5887" s="248"/>
      <x:c r="FEJ5887" s="248"/>
      <x:c r="FEK5887" s="248"/>
      <x:c r="FEL5887" s="248"/>
      <x:c r="FEM5887" s="248"/>
      <x:c r="FEN5887" s="248"/>
      <x:c r="FEO5887" s="248"/>
      <x:c r="FEP5887" s="248"/>
      <x:c r="FEQ5887" s="248"/>
      <x:c r="FER5887" s="248"/>
      <x:c r="FES5887" s="248"/>
      <x:c r="FET5887" s="248"/>
      <x:c r="FEU5887" s="248"/>
      <x:c r="FEV5887" s="248"/>
      <x:c r="FEW5887" s="248"/>
      <x:c r="FEX5887" s="248"/>
      <x:c r="FEY5887" s="248"/>
      <x:c r="FEZ5887" s="248"/>
      <x:c r="FFA5887" s="248"/>
      <x:c r="FFB5887" s="248"/>
      <x:c r="FFC5887" s="248"/>
      <x:c r="FFD5887" s="248"/>
      <x:c r="FFE5887" s="248"/>
      <x:c r="FFF5887" s="248"/>
      <x:c r="FFG5887" s="248"/>
      <x:c r="FFH5887" s="248"/>
      <x:c r="FFI5887" s="248"/>
      <x:c r="FFJ5887" s="248"/>
      <x:c r="FFK5887" s="248"/>
      <x:c r="FFL5887" s="248"/>
      <x:c r="FFM5887" s="248"/>
      <x:c r="FFN5887" s="248"/>
      <x:c r="FFO5887" s="248"/>
      <x:c r="FFP5887" s="248"/>
      <x:c r="FFQ5887" s="248"/>
      <x:c r="FFR5887" s="248"/>
      <x:c r="FFS5887" s="248"/>
      <x:c r="FFT5887" s="248"/>
      <x:c r="FFU5887" s="248"/>
      <x:c r="FFV5887" s="248"/>
      <x:c r="FFW5887" s="248"/>
      <x:c r="FFX5887" s="248"/>
      <x:c r="FFY5887" s="248"/>
      <x:c r="FFZ5887" s="248"/>
      <x:c r="FGA5887" s="248"/>
      <x:c r="FGB5887" s="248"/>
      <x:c r="FGC5887" s="248"/>
      <x:c r="FGD5887" s="248"/>
      <x:c r="FGE5887" s="248"/>
      <x:c r="FGF5887" s="248"/>
      <x:c r="FGG5887" s="248"/>
      <x:c r="FGH5887" s="248"/>
      <x:c r="FGI5887" s="248"/>
      <x:c r="FGJ5887" s="248"/>
      <x:c r="FGK5887" s="248"/>
      <x:c r="FGL5887" s="248"/>
      <x:c r="FGM5887" s="248"/>
      <x:c r="FGN5887" s="248"/>
      <x:c r="FGO5887" s="248"/>
      <x:c r="FGP5887" s="248"/>
      <x:c r="FGQ5887" s="248"/>
      <x:c r="FGR5887" s="248"/>
      <x:c r="FGS5887" s="248"/>
      <x:c r="FGT5887" s="248"/>
      <x:c r="FGU5887" s="248"/>
      <x:c r="FGV5887" s="248"/>
      <x:c r="FGW5887" s="248"/>
      <x:c r="FGX5887" s="248"/>
      <x:c r="FGY5887" s="248"/>
      <x:c r="FGZ5887" s="248"/>
      <x:c r="FHA5887" s="248"/>
      <x:c r="FHB5887" s="248"/>
      <x:c r="FHC5887" s="248"/>
      <x:c r="FHD5887" s="248"/>
      <x:c r="FHE5887" s="248"/>
      <x:c r="FHF5887" s="248"/>
      <x:c r="FHG5887" s="248"/>
      <x:c r="FHH5887" s="248"/>
      <x:c r="FHI5887" s="248"/>
      <x:c r="FHJ5887" s="248"/>
      <x:c r="FHK5887" s="248"/>
      <x:c r="FHL5887" s="248"/>
      <x:c r="FHM5887" s="248"/>
      <x:c r="FHN5887" s="248"/>
      <x:c r="FHO5887" s="248"/>
      <x:c r="FHP5887" s="248"/>
      <x:c r="FHQ5887" s="248"/>
      <x:c r="FHR5887" s="248"/>
      <x:c r="FHS5887" s="248"/>
      <x:c r="FHT5887" s="248"/>
      <x:c r="FHU5887" s="248"/>
      <x:c r="FHV5887" s="248"/>
      <x:c r="FHW5887" s="248"/>
      <x:c r="FHX5887" s="248"/>
      <x:c r="FHY5887" s="248"/>
      <x:c r="FHZ5887" s="248"/>
      <x:c r="FIA5887" s="248"/>
      <x:c r="FIB5887" s="248"/>
      <x:c r="FIC5887" s="248"/>
      <x:c r="FID5887" s="248"/>
      <x:c r="FIE5887" s="248"/>
      <x:c r="FIF5887" s="248"/>
      <x:c r="FIG5887" s="248"/>
      <x:c r="FIH5887" s="248"/>
      <x:c r="FII5887" s="248"/>
      <x:c r="FIJ5887" s="248"/>
      <x:c r="FIK5887" s="248"/>
      <x:c r="FIL5887" s="248"/>
      <x:c r="FIM5887" s="248"/>
      <x:c r="FIN5887" s="248"/>
      <x:c r="FIO5887" s="248"/>
      <x:c r="FIP5887" s="248"/>
      <x:c r="FIQ5887" s="248"/>
      <x:c r="FIR5887" s="248"/>
      <x:c r="FIS5887" s="248"/>
      <x:c r="FIT5887" s="248"/>
      <x:c r="FIU5887" s="248"/>
      <x:c r="FIV5887" s="248"/>
      <x:c r="FIW5887" s="248"/>
      <x:c r="FIX5887" s="248"/>
      <x:c r="FIY5887" s="248"/>
      <x:c r="FIZ5887" s="248"/>
      <x:c r="FJA5887" s="248"/>
      <x:c r="FJB5887" s="248"/>
      <x:c r="FJC5887" s="248"/>
      <x:c r="FJD5887" s="248"/>
      <x:c r="FJE5887" s="248"/>
      <x:c r="FJF5887" s="248"/>
      <x:c r="FJG5887" s="248"/>
      <x:c r="FJH5887" s="248"/>
      <x:c r="FJI5887" s="248"/>
      <x:c r="FJJ5887" s="248"/>
      <x:c r="FJK5887" s="248"/>
      <x:c r="FJL5887" s="248"/>
      <x:c r="FJM5887" s="248"/>
      <x:c r="FJN5887" s="248"/>
      <x:c r="FJO5887" s="248"/>
      <x:c r="FJP5887" s="248"/>
      <x:c r="FJQ5887" s="248"/>
      <x:c r="FJR5887" s="248"/>
      <x:c r="FJS5887" s="248"/>
      <x:c r="FJT5887" s="248"/>
      <x:c r="FJU5887" s="248"/>
      <x:c r="FJV5887" s="248"/>
      <x:c r="FJW5887" s="248"/>
      <x:c r="FJX5887" s="248"/>
      <x:c r="FJY5887" s="248"/>
      <x:c r="FJZ5887" s="248"/>
      <x:c r="FKA5887" s="248"/>
      <x:c r="FKB5887" s="248"/>
      <x:c r="FKC5887" s="248"/>
      <x:c r="FKD5887" s="248"/>
      <x:c r="FKE5887" s="248"/>
      <x:c r="FKF5887" s="248"/>
      <x:c r="FKG5887" s="248"/>
      <x:c r="FKH5887" s="248"/>
      <x:c r="FKI5887" s="248"/>
      <x:c r="FKJ5887" s="248"/>
      <x:c r="FKK5887" s="248"/>
      <x:c r="FKL5887" s="248"/>
      <x:c r="FKM5887" s="248"/>
      <x:c r="FKN5887" s="248"/>
      <x:c r="FKO5887" s="248"/>
      <x:c r="FKP5887" s="248"/>
      <x:c r="FKQ5887" s="248"/>
      <x:c r="FKR5887" s="248"/>
      <x:c r="FKS5887" s="248"/>
      <x:c r="FKT5887" s="248"/>
      <x:c r="FKU5887" s="248"/>
      <x:c r="FKV5887" s="248"/>
      <x:c r="FKW5887" s="248"/>
      <x:c r="FKX5887" s="248"/>
      <x:c r="FKY5887" s="248"/>
      <x:c r="FKZ5887" s="248"/>
      <x:c r="FLA5887" s="248"/>
      <x:c r="FLB5887" s="248"/>
      <x:c r="FLC5887" s="248"/>
      <x:c r="FLD5887" s="248"/>
      <x:c r="FLE5887" s="248"/>
      <x:c r="FLF5887" s="248"/>
      <x:c r="FLG5887" s="248"/>
      <x:c r="FLH5887" s="248"/>
      <x:c r="FLI5887" s="248"/>
      <x:c r="FLJ5887" s="248"/>
      <x:c r="FLK5887" s="248"/>
      <x:c r="FLL5887" s="248"/>
      <x:c r="FLM5887" s="248"/>
      <x:c r="FLN5887" s="248"/>
      <x:c r="FLO5887" s="248"/>
      <x:c r="FLP5887" s="248"/>
      <x:c r="FLQ5887" s="248"/>
      <x:c r="FLR5887" s="248"/>
      <x:c r="FLS5887" s="248"/>
      <x:c r="FLT5887" s="248"/>
      <x:c r="FLU5887" s="248"/>
      <x:c r="FLV5887" s="248"/>
      <x:c r="FLW5887" s="248"/>
      <x:c r="FLX5887" s="248"/>
      <x:c r="FLY5887" s="248"/>
      <x:c r="FLZ5887" s="248"/>
      <x:c r="FMA5887" s="248"/>
      <x:c r="FMB5887" s="248"/>
      <x:c r="FMC5887" s="248"/>
      <x:c r="FMD5887" s="248"/>
      <x:c r="FME5887" s="248"/>
      <x:c r="FMF5887" s="248"/>
      <x:c r="FMG5887" s="248"/>
      <x:c r="FMH5887" s="248"/>
      <x:c r="FMI5887" s="248"/>
      <x:c r="FMJ5887" s="248"/>
      <x:c r="FMK5887" s="248"/>
      <x:c r="FML5887" s="248"/>
      <x:c r="FMM5887" s="248"/>
      <x:c r="FMN5887" s="248"/>
      <x:c r="FMO5887" s="248"/>
      <x:c r="FMP5887" s="248"/>
      <x:c r="FMQ5887" s="248"/>
      <x:c r="FMR5887" s="248"/>
      <x:c r="FMS5887" s="248"/>
      <x:c r="FMT5887" s="248"/>
      <x:c r="FMU5887" s="248"/>
      <x:c r="FMV5887" s="248"/>
      <x:c r="FMW5887" s="248"/>
      <x:c r="FMX5887" s="248"/>
      <x:c r="FMY5887" s="248"/>
      <x:c r="FMZ5887" s="248"/>
      <x:c r="FNA5887" s="248"/>
      <x:c r="FNB5887" s="248"/>
      <x:c r="FNC5887" s="248"/>
      <x:c r="FND5887" s="248"/>
      <x:c r="FNE5887" s="248"/>
      <x:c r="FNF5887" s="248"/>
      <x:c r="FNG5887" s="248"/>
      <x:c r="FNH5887" s="248"/>
      <x:c r="FNI5887" s="248"/>
      <x:c r="FNJ5887" s="248"/>
      <x:c r="FNK5887" s="248"/>
      <x:c r="FNL5887" s="248"/>
      <x:c r="FNM5887" s="248"/>
      <x:c r="FNN5887" s="248"/>
      <x:c r="FNO5887" s="248"/>
      <x:c r="FNP5887" s="248"/>
      <x:c r="FNQ5887" s="248"/>
      <x:c r="FNR5887" s="248"/>
      <x:c r="FNS5887" s="248"/>
      <x:c r="FNT5887" s="248"/>
      <x:c r="FNU5887" s="248"/>
      <x:c r="FNV5887" s="248"/>
      <x:c r="FNW5887" s="248"/>
      <x:c r="FNX5887" s="248"/>
      <x:c r="FNY5887" s="248"/>
      <x:c r="FNZ5887" s="248"/>
      <x:c r="FOA5887" s="248"/>
      <x:c r="FOB5887" s="248"/>
      <x:c r="FOC5887" s="248"/>
      <x:c r="FOD5887" s="248"/>
      <x:c r="FOE5887" s="248"/>
      <x:c r="FOF5887" s="248"/>
      <x:c r="FOG5887" s="248"/>
      <x:c r="FOH5887" s="248"/>
      <x:c r="FOI5887" s="248"/>
      <x:c r="FOJ5887" s="248"/>
      <x:c r="FOK5887" s="248"/>
      <x:c r="FOL5887" s="248"/>
      <x:c r="FOM5887" s="248"/>
      <x:c r="FON5887" s="248"/>
      <x:c r="FOO5887" s="248"/>
      <x:c r="FOP5887" s="248"/>
      <x:c r="FOQ5887" s="248"/>
      <x:c r="FOR5887" s="248"/>
      <x:c r="FOS5887" s="248"/>
      <x:c r="FOT5887" s="248"/>
      <x:c r="FOU5887" s="248"/>
      <x:c r="FOV5887" s="248"/>
      <x:c r="FOW5887" s="248"/>
      <x:c r="FOX5887" s="248"/>
      <x:c r="FOY5887" s="248"/>
      <x:c r="FOZ5887" s="248"/>
      <x:c r="FPA5887" s="248"/>
      <x:c r="FPB5887" s="248"/>
      <x:c r="FPC5887" s="248"/>
      <x:c r="FPD5887" s="248"/>
      <x:c r="FPE5887" s="248"/>
      <x:c r="FPF5887" s="248"/>
      <x:c r="FPG5887" s="248"/>
      <x:c r="FPH5887" s="248"/>
      <x:c r="FPI5887" s="248"/>
      <x:c r="FPJ5887" s="248"/>
      <x:c r="FPK5887" s="248"/>
      <x:c r="FPL5887" s="248"/>
      <x:c r="FPM5887" s="248"/>
      <x:c r="FPN5887" s="248"/>
      <x:c r="FPO5887" s="248"/>
      <x:c r="FPP5887" s="248"/>
      <x:c r="FPQ5887" s="248"/>
      <x:c r="FPR5887" s="248"/>
      <x:c r="FPS5887" s="248"/>
      <x:c r="FPT5887" s="248"/>
      <x:c r="FPU5887" s="248"/>
      <x:c r="FPV5887" s="248"/>
      <x:c r="FPW5887" s="248"/>
      <x:c r="FPX5887" s="248"/>
      <x:c r="FPY5887" s="248"/>
      <x:c r="FPZ5887" s="248"/>
      <x:c r="FQA5887" s="248"/>
      <x:c r="FQB5887" s="248"/>
      <x:c r="FQC5887" s="248"/>
      <x:c r="FQD5887" s="248"/>
      <x:c r="FQE5887" s="248"/>
      <x:c r="FQF5887" s="248"/>
      <x:c r="FQG5887" s="248"/>
      <x:c r="FQH5887" s="248"/>
      <x:c r="FQI5887" s="248"/>
      <x:c r="FQJ5887" s="248"/>
      <x:c r="FQK5887" s="248"/>
      <x:c r="FQL5887" s="248"/>
      <x:c r="FQM5887" s="248"/>
      <x:c r="FQN5887" s="248"/>
      <x:c r="FQO5887" s="248"/>
      <x:c r="FQP5887" s="248"/>
      <x:c r="FQQ5887" s="248"/>
      <x:c r="FQR5887" s="248"/>
      <x:c r="FQS5887" s="248"/>
      <x:c r="FQT5887" s="248"/>
      <x:c r="FQU5887" s="248"/>
      <x:c r="FQV5887" s="248"/>
      <x:c r="FQW5887" s="248"/>
      <x:c r="FQX5887" s="248"/>
      <x:c r="FQY5887" s="248"/>
      <x:c r="FQZ5887" s="248"/>
      <x:c r="FRA5887" s="248"/>
      <x:c r="FRB5887" s="248"/>
      <x:c r="FRC5887" s="248"/>
      <x:c r="FRD5887" s="248"/>
      <x:c r="FRE5887" s="248"/>
      <x:c r="FRF5887" s="248"/>
      <x:c r="FRG5887" s="248"/>
      <x:c r="FRH5887" s="248"/>
      <x:c r="FRI5887" s="248"/>
      <x:c r="FRJ5887" s="248"/>
      <x:c r="FRK5887" s="248"/>
      <x:c r="FRL5887" s="248"/>
      <x:c r="FRM5887" s="248"/>
      <x:c r="FRN5887" s="248"/>
      <x:c r="FRO5887" s="248"/>
      <x:c r="FRP5887" s="248"/>
      <x:c r="FRQ5887" s="248"/>
      <x:c r="FRR5887" s="248"/>
      <x:c r="FRS5887" s="248"/>
      <x:c r="FRT5887" s="248"/>
      <x:c r="FRU5887" s="248"/>
      <x:c r="FRV5887" s="248"/>
      <x:c r="FRW5887" s="248"/>
      <x:c r="FRX5887" s="248"/>
      <x:c r="FRY5887" s="248"/>
      <x:c r="FRZ5887" s="248"/>
      <x:c r="FSA5887" s="248"/>
      <x:c r="FSB5887" s="248"/>
      <x:c r="FSC5887" s="248"/>
      <x:c r="FSD5887" s="248"/>
      <x:c r="FSE5887" s="248"/>
      <x:c r="FSF5887" s="248"/>
      <x:c r="FSG5887" s="248"/>
      <x:c r="FSH5887" s="248"/>
      <x:c r="FSI5887" s="248"/>
      <x:c r="FSJ5887" s="248"/>
      <x:c r="FSK5887" s="248"/>
      <x:c r="FSL5887" s="248"/>
      <x:c r="FSM5887" s="248"/>
      <x:c r="FSN5887" s="248"/>
      <x:c r="FSO5887" s="248"/>
      <x:c r="FSP5887" s="248"/>
      <x:c r="FSQ5887" s="248"/>
      <x:c r="FSR5887" s="248"/>
      <x:c r="FSS5887" s="248"/>
      <x:c r="FST5887" s="248"/>
      <x:c r="FSU5887" s="248"/>
      <x:c r="FSV5887" s="248"/>
      <x:c r="FSW5887" s="248"/>
      <x:c r="FSX5887" s="248"/>
      <x:c r="FSY5887" s="248"/>
      <x:c r="FSZ5887" s="248"/>
      <x:c r="FTA5887" s="248"/>
      <x:c r="FTB5887" s="248"/>
      <x:c r="FTC5887" s="248"/>
      <x:c r="FTD5887" s="248"/>
      <x:c r="FTE5887" s="248"/>
      <x:c r="FTF5887" s="248"/>
      <x:c r="FTG5887" s="248"/>
      <x:c r="FTH5887" s="248"/>
      <x:c r="FTI5887" s="248"/>
      <x:c r="FTJ5887" s="248"/>
      <x:c r="FTK5887" s="248"/>
      <x:c r="FTL5887" s="248"/>
      <x:c r="FTM5887" s="248"/>
      <x:c r="FTN5887" s="248"/>
      <x:c r="FTO5887" s="248"/>
      <x:c r="FTP5887" s="248"/>
      <x:c r="FTQ5887" s="248"/>
      <x:c r="FTR5887" s="248"/>
      <x:c r="FTS5887" s="248"/>
      <x:c r="FTT5887" s="248"/>
      <x:c r="FTU5887" s="248"/>
      <x:c r="FTV5887" s="248"/>
      <x:c r="FTW5887" s="248"/>
      <x:c r="FTX5887" s="248"/>
      <x:c r="FTY5887" s="248"/>
      <x:c r="FTZ5887" s="248"/>
      <x:c r="FUA5887" s="248"/>
      <x:c r="FUB5887" s="248"/>
      <x:c r="FUC5887" s="248"/>
      <x:c r="FUD5887" s="248"/>
      <x:c r="FUE5887" s="248"/>
      <x:c r="FUF5887" s="248"/>
      <x:c r="FUG5887" s="248"/>
      <x:c r="FUH5887" s="248"/>
      <x:c r="FUI5887" s="248"/>
      <x:c r="FUJ5887" s="248"/>
      <x:c r="FUK5887" s="248"/>
      <x:c r="FUL5887" s="248"/>
      <x:c r="FUM5887" s="248"/>
      <x:c r="FUN5887" s="248"/>
      <x:c r="FUO5887" s="248"/>
      <x:c r="FUP5887" s="248"/>
      <x:c r="FUQ5887" s="248"/>
      <x:c r="FUR5887" s="248"/>
      <x:c r="FUS5887" s="248"/>
      <x:c r="FUT5887" s="248"/>
      <x:c r="FUU5887" s="248"/>
      <x:c r="FUV5887" s="248"/>
      <x:c r="FUW5887" s="248"/>
      <x:c r="FUX5887" s="248"/>
      <x:c r="FUY5887" s="248"/>
      <x:c r="FUZ5887" s="248"/>
      <x:c r="FVA5887" s="248"/>
      <x:c r="FVB5887" s="248"/>
      <x:c r="FVC5887" s="248"/>
      <x:c r="FVD5887" s="248"/>
      <x:c r="FVE5887" s="248"/>
      <x:c r="FVF5887" s="248"/>
      <x:c r="FVG5887" s="248"/>
      <x:c r="FVH5887" s="248"/>
      <x:c r="FVI5887" s="248"/>
      <x:c r="FVJ5887" s="248"/>
      <x:c r="FVK5887" s="248"/>
      <x:c r="FVL5887" s="248"/>
      <x:c r="FVM5887" s="248"/>
      <x:c r="FVN5887" s="248"/>
      <x:c r="FVO5887" s="248"/>
      <x:c r="FVP5887" s="248"/>
      <x:c r="FVQ5887" s="248"/>
      <x:c r="FVR5887" s="248"/>
      <x:c r="FVS5887" s="248"/>
      <x:c r="FVT5887" s="248"/>
      <x:c r="FVU5887" s="248"/>
      <x:c r="FVV5887" s="248"/>
      <x:c r="FVW5887" s="248"/>
      <x:c r="FVX5887" s="248"/>
      <x:c r="FVY5887" s="248"/>
      <x:c r="FVZ5887" s="248"/>
      <x:c r="FWA5887" s="248"/>
      <x:c r="FWB5887" s="248"/>
      <x:c r="FWC5887" s="248"/>
      <x:c r="FWD5887" s="248"/>
      <x:c r="FWE5887" s="248"/>
      <x:c r="FWF5887" s="248"/>
      <x:c r="FWG5887" s="248"/>
      <x:c r="FWH5887" s="248"/>
      <x:c r="FWI5887" s="248"/>
      <x:c r="FWJ5887" s="248"/>
      <x:c r="FWK5887" s="248"/>
      <x:c r="FWL5887" s="248"/>
      <x:c r="FWM5887" s="248"/>
      <x:c r="FWN5887" s="248"/>
      <x:c r="FWO5887" s="248"/>
      <x:c r="FWP5887" s="248"/>
      <x:c r="FWQ5887" s="248"/>
      <x:c r="FWR5887" s="248"/>
      <x:c r="FWS5887" s="248"/>
      <x:c r="FWT5887" s="248"/>
      <x:c r="FWU5887" s="248"/>
      <x:c r="FWV5887" s="248"/>
      <x:c r="FWW5887" s="248"/>
      <x:c r="FWX5887" s="248"/>
      <x:c r="FWY5887" s="248"/>
      <x:c r="FWZ5887" s="248"/>
      <x:c r="FXA5887" s="248"/>
      <x:c r="FXB5887" s="248"/>
      <x:c r="FXC5887" s="248"/>
      <x:c r="FXD5887" s="248"/>
      <x:c r="FXE5887" s="248"/>
      <x:c r="FXF5887" s="248"/>
      <x:c r="FXG5887" s="248"/>
      <x:c r="FXH5887" s="248"/>
      <x:c r="FXI5887" s="248"/>
      <x:c r="FXJ5887" s="248"/>
      <x:c r="FXK5887" s="248"/>
      <x:c r="FXL5887" s="248"/>
      <x:c r="FXM5887" s="248"/>
      <x:c r="FXN5887" s="248"/>
      <x:c r="FXO5887" s="248"/>
      <x:c r="FXP5887" s="248"/>
      <x:c r="FXQ5887" s="248"/>
      <x:c r="FXR5887" s="248"/>
      <x:c r="FXS5887" s="248"/>
      <x:c r="FXT5887" s="248"/>
      <x:c r="FXU5887" s="248"/>
      <x:c r="FXV5887" s="248"/>
      <x:c r="FXW5887" s="248"/>
      <x:c r="FXX5887" s="248"/>
      <x:c r="FXY5887" s="248"/>
      <x:c r="FXZ5887" s="248"/>
      <x:c r="FYA5887" s="248"/>
      <x:c r="FYB5887" s="248"/>
      <x:c r="FYC5887" s="248"/>
      <x:c r="FYD5887" s="248"/>
      <x:c r="FYE5887" s="248"/>
      <x:c r="FYF5887" s="248"/>
      <x:c r="FYG5887" s="248"/>
      <x:c r="FYH5887" s="248"/>
      <x:c r="FYI5887" s="248"/>
      <x:c r="FYJ5887" s="248"/>
      <x:c r="FYK5887" s="248"/>
      <x:c r="FYL5887" s="248"/>
      <x:c r="FYM5887" s="248"/>
      <x:c r="FYN5887" s="248"/>
      <x:c r="FYO5887" s="248"/>
      <x:c r="FYP5887" s="248"/>
      <x:c r="FYQ5887" s="248"/>
      <x:c r="FYR5887" s="248"/>
      <x:c r="FYS5887" s="248"/>
      <x:c r="FYT5887" s="248"/>
      <x:c r="FYU5887" s="248"/>
      <x:c r="FYV5887" s="248"/>
      <x:c r="FYW5887" s="248"/>
      <x:c r="FYX5887" s="248"/>
      <x:c r="FYY5887" s="248"/>
      <x:c r="FYZ5887" s="248"/>
      <x:c r="FZA5887" s="248"/>
      <x:c r="FZB5887" s="248"/>
      <x:c r="FZC5887" s="248"/>
      <x:c r="FZD5887" s="248"/>
      <x:c r="FZE5887" s="248"/>
      <x:c r="FZF5887" s="248"/>
      <x:c r="FZG5887" s="248"/>
      <x:c r="FZH5887" s="248"/>
      <x:c r="FZI5887" s="248"/>
      <x:c r="FZJ5887" s="248"/>
      <x:c r="FZK5887" s="248"/>
      <x:c r="FZL5887" s="248"/>
      <x:c r="FZM5887" s="248"/>
      <x:c r="FZN5887" s="248"/>
      <x:c r="FZO5887" s="248"/>
      <x:c r="FZP5887" s="248"/>
      <x:c r="FZQ5887" s="248"/>
      <x:c r="FZR5887" s="248"/>
      <x:c r="FZS5887" s="248"/>
      <x:c r="FZT5887" s="248"/>
      <x:c r="FZU5887" s="248"/>
      <x:c r="FZV5887" s="248"/>
      <x:c r="FZW5887" s="248"/>
      <x:c r="FZX5887" s="248"/>
      <x:c r="FZY5887" s="248"/>
      <x:c r="FZZ5887" s="248"/>
      <x:c r="GAA5887" s="248"/>
      <x:c r="GAB5887" s="248"/>
      <x:c r="GAC5887" s="248"/>
      <x:c r="GAD5887" s="248"/>
      <x:c r="GAE5887" s="248"/>
      <x:c r="GAF5887" s="248"/>
      <x:c r="GAG5887" s="248"/>
      <x:c r="GAH5887" s="248"/>
      <x:c r="GAI5887" s="248"/>
      <x:c r="GAJ5887" s="248"/>
      <x:c r="GAK5887" s="248"/>
      <x:c r="GAL5887" s="248"/>
      <x:c r="GAM5887" s="248"/>
      <x:c r="GAN5887" s="248"/>
      <x:c r="GAO5887" s="248"/>
      <x:c r="GAP5887" s="248"/>
      <x:c r="GAQ5887" s="248"/>
      <x:c r="GAR5887" s="248"/>
      <x:c r="GAS5887" s="248"/>
      <x:c r="GAT5887" s="248"/>
      <x:c r="GAU5887" s="248"/>
      <x:c r="GAV5887" s="248"/>
      <x:c r="GAW5887" s="248"/>
      <x:c r="GAX5887" s="248"/>
      <x:c r="GAY5887" s="248"/>
      <x:c r="GAZ5887" s="248"/>
      <x:c r="GBA5887" s="248"/>
      <x:c r="GBB5887" s="248"/>
      <x:c r="GBC5887" s="248"/>
      <x:c r="GBD5887" s="248"/>
      <x:c r="GBE5887" s="248"/>
      <x:c r="GBF5887" s="248"/>
      <x:c r="GBG5887" s="248"/>
      <x:c r="GBH5887" s="248"/>
      <x:c r="GBI5887" s="248"/>
      <x:c r="GBJ5887" s="248"/>
      <x:c r="GBK5887" s="248"/>
      <x:c r="GBL5887" s="248"/>
      <x:c r="GBM5887" s="248"/>
      <x:c r="GBN5887" s="248"/>
      <x:c r="GBO5887" s="248"/>
      <x:c r="GBP5887" s="248"/>
      <x:c r="GBQ5887" s="248"/>
      <x:c r="GBR5887" s="248"/>
      <x:c r="GBS5887" s="248"/>
      <x:c r="GBT5887" s="248"/>
      <x:c r="GBU5887" s="248"/>
      <x:c r="GBV5887" s="248"/>
      <x:c r="GBW5887" s="248"/>
      <x:c r="GBX5887" s="248"/>
      <x:c r="GBY5887" s="248"/>
      <x:c r="GBZ5887" s="248"/>
      <x:c r="GCA5887" s="248"/>
      <x:c r="GCB5887" s="248"/>
      <x:c r="GCC5887" s="248"/>
      <x:c r="GCD5887" s="248"/>
      <x:c r="GCE5887" s="248"/>
      <x:c r="GCF5887" s="248"/>
      <x:c r="GCG5887" s="248"/>
      <x:c r="GCH5887" s="248"/>
      <x:c r="GCI5887" s="248"/>
      <x:c r="GCJ5887" s="248"/>
      <x:c r="GCK5887" s="248"/>
      <x:c r="GCL5887" s="248"/>
      <x:c r="GCM5887" s="248"/>
      <x:c r="GCN5887" s="248"/>
      <x:c r="GCO5887" s="248"/>
      <x:c r="GCP5887" s="248"/>
      <x:c r="GCQ5887" s="248"/>
      <x:c r="GCR5887" s="248"/>
      <x:c r="GCS5887" s="248"/>
      <x:c r="GCT5887" s="248"/>
      <x:c r="GCU5887" s="248"/>
      <x:c r="GCV5887" s="248"/>
      <x:c r="GCW5887" s="248"/>
      <x:c r="GCX5887" s="248"/>
      <x:c r="GCY5887" s="248"/>
      <x:c r="GCZ5887" s="248"/>
      <x:c r="GDA5887" s="248"/>
      <x:c r="GDB5887" s="248"/>
      <x:c r="GDC5887" s="248"/>
      <x:c r="GDD5887" s="248"/>
      <x:c r="GDE5887" s="248"/>
      <x:c r="GDF5887" s="248"/>
      <x:c r="GDG5887" s="248"/>
      <x:c r="GDH5887" s="248"/>
      <x:c r="GDI5887" s="248"/>
      <x:c r="GDJ5887" s="248"/>
      <x:c r="GDK5887" s="248"/>
      <x:c r="GDL5887" s="248"/>
      <x:c r="GDM5887" s="248"/>
      <x:c r="GDN5887" s="248"/>
      <x:c r="GDO5887" s="248"/>
      <x:c r="GDP5887" s="248"/>
      <x:c r="GDQ5887" s="248"/>
      <x:c r="GDR5887" s="248"/>
      <x:c r="GDS5887" s="248"/>
      <x:c r="GDT5887" s="248"/>
      <x:c r="GDU5887" s="248"/>
      <x:c r="GDV5887" s="248"/>
      <x:c r="GDW5887" s="248"/>
      <x:c r="GDX5887" s="248"/>
      <x:c r="GDY5887" s="248"/>
      <x:c r="GDZ5887" s="248"/>
      <x:c r="GEA5887" s="248"/>
      <x:c r="GEB5887" s="248"/>
      <x:c r="GEC5887" s="248"/>
      <x:c r="GED5887" s="248"/>
      <x:c r="GEE5887" s="248"/>
      <x:c r="GEF5887" s="248"/>
      <x:c r="GEG5887" s="248"/>
      <x:c r="GEH5887" s="248"/>
      <x:c r="GEI5887" s="248"/>
      <x:c r="GEJ5887" s="248"/>
      <x:c r="GEK5887" s="248"/>
      <x:c r="GEL5887" s="248"/>
      <x:c r="GEM5887" s="248"/>
      <x:c r="GEN5887" s="248"/>
      <x:c r="GEO5887" s="248"/>
      <x:c r="GEP5887" s="248"/>
      <x:c r="GEQ5887" s="248"/>
      <x:c r="GER5887" s="248"/>
      <x:c r="GES5887" s="248"/>
      <x:c r="GET5887" s="248"/>
      <x:c r="GEU5887" s="248"/>
      <x:c r="GEV5887" s="248"/>
      <x:c r="GEW5887" s="248"/>
      <x:c r="GEX5887" s="248"/>
      <x:c r="GEY5887" s="248"/>
      <x:c r="GEZ5887" s="248"/>
      <x:c r="GFA5887" s="248"/>
      <x:c r="GFB5887" s="248"/>
      <x:c r="GFC5887" s="248"/>
      <x:c r="GFD5887" s="248"/>
      <x:c r="GFE5887" s="248"/>
      <x:c r="GFF5887" s="248"/>
      <x:c r="GFG5887" s="248"/>
      <x:c r="GFH5887" s="248"/>
      <x:c r="GFI5887" s="248"/>
      <x:c r="GFJ5887" s="248"/>
      <x:c r="GFK5887" s="248"/>
      <x:c r="GFL5887" s="248"/>
      <x:c r="GFM5887" s="248"/>
      <x:c r="GFN5887" s="248"/>
      <x:c r="GFO5887" s="248"/>
      <x:c r="GFP5887" s="248"/>
      <x:c r="GFQ5887" s="248"/>
      <x:c r="GFR5887" s="248"/>
      <x:c r="GFS5887" s="248"/>
      <x:c r="GFT5887" s="248"/>
      <x:c r="GFU5887" s="248"/>
      <x:c r="GFV5887" s="248"/>
      <x:c r="GFW5887" s="248"/>
      <x:c r="GFX5887" s="248"/>
      <x:c r="GFY5887" s="248"/>
      <x:c r="GFZ5887" s="248"/>
      <x:c r="GGA5887" s="248"/>
      <x:c r="GGB5887" s="248"/>
      <x:c r="GGC5887" s="248"/>
      <x:c r="GGD5887" s="248"/>
      <x:c r="GGE5887" s="248"/>
      <x:c r="GGF5887" s="248"/>
      <x:c r="GGG5887" s="248"/>
      <x:c r="GGH5887" s="248"/>
      <x:c r="GGI5887" s="248"/>
      <x:c r="GGJ5887" s="248"/>
      <x:c r="GGK5887" s="248"/>
      <x:c r="GGL5887" s="248"/>
      <x:c r="GGM5887" s="248"/>
      <x:c r="GGN5887" s="248"/>
      <x:c r="GGO5887" s="248"/>
      <x:c r="GGP5887" s="248"/>
      <x:c r="GGQ5887" s="248"/>
      <x:c r="GGR5887" s="248"/>
      <x:c r="GGS5887" s="248"/>
      <x:c r="GGT5887" s="248"/>
      <x:c r="GGU5887" s="248"/>
      <x:c r="GGV5887" s="248"/>
      <x:c r="GGW5887" s="248"/>
      <x:c r="GGX5887" s="248"/>
      <x:c r="GGY5887" s="248"/>
      <x:c r="GGZ5887" s="248"/>
      <x:c r="GHA5887" s="248"/>
      <x:c r="GHB5887" s="248"/>
      <x:c r="GHC5887" s="248"/>
      <x:c r="GHD5887" s="248"/>
      <x:c r="GHE5887" s="248"/>
      <x:c r="GHF5887" s="248"/>
      <x:c r="GHG5887" s="248"/>
      <x:c r="GHH5887" s="248"/>
      <x:c r="GHI5887" s="248"/>
      <x:c r="GHJ5887" s="248"/>
      <x:c r="GHK5887" s="248"/>
      <x:c r="GHL5887" s="248"/>
      <x:c r="GHM5887" s="248"/>
      <x:c r="GHN5887" s="248"/>
      <x:c r="GHO5887" s="248"/>
      <x:c r="GHP5887" s="248"/>
      <x:c r="GHQ5887" s="248"/>
      <x:c r="GHR5887" s="248"/>
      <x:c r="GHS5887" s="248"/>
      <x:c r="GHT5887" s="248"/>
      <x:c r="GHU5887" s="248"/>
      <x:c r="GHV5887" s="248"/>
      <x:c r="GHW5887" s="248"/>
      <x:c r="GHX5887" s="248"/>
      <x:c r="GHY5887" s="248"/>
      <x:c r="GHZ5887" s="248"/>
      <x:c r="GIA5887" s="248"/>
      <x:c r="GIB5887" s="248"/>
      <x:c r="GIC5887" s="248"/>
      <x:c r="GID5887" s="248"/>
      <x:c r="GIE5887" s="248"/>
      <x:c r="GIF5887" s="248"/>
      <x:c r="GIG5887" s="248"/>
      <x:c r="GIH5887" s="248"/>
      <x:c r="GII5887" s="248"/>
      <x:c r="GIJ5887" s="248"/>
      <x:c r="GIK5887" s="248"/>
      <x:c r="GIL5887" s="248"/>
      <x:c r="GIM5887" s="248"/>
      <x:c r="GIN5887" s="248"/>
      <x:c r="GIO5887" s="248"/>
      <x:c r="GIP5887" s="248"/>
      <x:c r="GIQ5887" s="248"/>
      <x:c r="GIR5887" s="248"/>
      <x:c r="GIS5887" s="248"/>
      <x:c r="GIT5887" s="248"/>
      <x:c r="GIU5887" s="248"/>
      <x:c r="GIV5887" s="248"/>
      <x:c r="GIW5887" s="248"/>
      <x:c r="GIX5887" s="248"/>
      <x:c r="GIY5887" s="248"/>
      <x:c r="GIZ5887" s="248"/>
      <x:c r="GJA5887" s="248"/>
      <x:c r="GJB5887" s="248"/>
      <x:c r="GJC5887" s="248"/>
      <x:c r="GJD5887" s="248"/>
      <x:c r="GJE5887" s="248"/>
      <x:c r="GJF5887" s="248"/>
      <x:c r="GJG5887" s="248"/>
      <x:c r="GJH5887" s="248"/>
      <x:c r="GJI5887" s="248"/>
      <x:c r="GJJ5887" s="248"/>
      <x:c r="GJK5887" s="248"/>
      <x:c r="GJL5887" s="248"/>
      <x:c r="GJM5887" s="248"/>
      <x:c r="GJN5887" s="248"/>
      <x:c r="GJO5887" s="248"/>
      <x:c r="GJP5887" s="248"/>
      <x:c r="GJQ5887" s="248"/>
      <x:c r="GJR5887" s="248"/>
      <x:c r="GJS5887" s="248"/>
      <x:c r="GJT5887" s="248"/>
      <x:c r="GJU5887" s="248"/>
      <x:c r="GJV5887" s="248"/>
      <x:c r="GJW5887" s="248"/>
      <x:c r="GJX5887" s="248"/>
      <x:c r="GJY5887" s="248"/>
      <x:c r="GJZ5887" s="248"/>
      <x:c r="GKA5887" s="248"/>
      <x:c r="GKB5887" s="248"/>
      <x:c r="GKC5887" s="248"/>
      <x:c r="GKD5887" s="248"/>
      <x:c r="GKE5887" s="248"/>
      <x:c r="GKF5887" s="248"/>
      <x:c r="GKG5887" s="248"/>
      <x:c r="GKH5887" s="248"/>
      <x:c r="GKI5887" s="248"/>
      <x:c r="GKJ5887" s="248"/>
      <x:c r="GKK5887" s="248"/>
      <x:c r="GKL5887" s="248"/>
      <x:c r="GKM5887" s="248"/>
      <x:c r="GKN5887" s="248"/>
      <x:c r="GKO5887" s="248"/>
      <x:c r="GKP5887" s="248"/>
      <x:c r="GKQ5887" s="248"/>
      <x:c r="GKR5887" s="248"/>
      <x:c r="GKS5887" s="248"/>
      <x:c r="GKT5887" s="248"/>
      <x:c r="GKU5887" s="248"/>
      <x:c r="GKV5887" s="248"/>
      <x:c r="GKW5887" s="248"/>
      <x:c r="GKX5887" s="248"/>
      <x:c r="GKY5887" s="248"/>
      <x:c r="GKZ5887" s="248"/>
      <x:c r="GLA5887" s="248"/>
      <x:c r="GLB5887" s="248"/>
      <x:c r="GLC5887" s="248"/>
      <x:c r="GLD5887" s="248"/>
      <x:c r="GLE5887" s="248"/>
      <x:c r="GLF5887" s="248"/>
      <x:c r="GLG5887" s="248"/>
      <x:c r="GLH5887" s="248"/>
      <x:c r="GLI5887" s="248"/>
      <x:c r="GLJ5887" s="248"/>
      <x:c r="GLK5887" s="248"/>
      <x:c r="GLL5887" s="248"/>
      <x:c r="GLM5887" s="248"/>
      <x:c r="GLN5887" s="248"/>
      <x:c r="GLO5887" s="248"/>
      <x:c r="GLP5887" s="248"/>
      <x:c r="GLQ5887" s="248"/>
      <x:c r="GLR5887" s="248"/>
      <x:c r="GLS5887" s="248"/>
      <x:c r="GLT5887" s="248"/>
      <x:c r="GLU5887" s="248"/>
      <x:c r="GLV5887" s="248"/>
      <x:c r="GLW5887" s="248"/>
      <x:c r="GLX5887" s="248"/>
      <x:c r="GLY5887" s="248"/>
      <x:c r="GLZ5887" s="248"/>
      <x:c r="GMA5887" s="248"/>
      <x:c r="GMB5887" s="248"/>
      <x:c r="GMC5887" s="248"/>
      <x:c r="GMD5887" s="248"/>
      <x:c r="GME5887" s="248"/>
      <x:c r="GMF5887" s="248"/>
      <x:c r="GMG5887" s="248"/>
      <x:c r="GMH5887" s="248"/>
      <x:c r="GMI5887" s="248"/>
      <x:c r="GMJ5887" s="248"/>
      <x:c r="GMK5887" s="248"/>
      <x:c r="GML5887" s="248"/>
      <x:c r="GMM5887" s="248"/>
      <x:c r="GMN5887" s="248"/>
      <x:c r="GMO5887" s="248"/>
      <x:c r="GMP5887" s="248"/>
      <x:c r="GMQ5887" s="248"/>
      <x:c r="GMR5887" s="248"/>
      <x:c r="GMS5887" s="248"/>
      <x:c r="GMT5887" s="248"/>
      <x:c r="GMU5887" s="248"/>
      <x:c r="GMV5887" s="248"/>
      <x:c r="GMW5887" s="248"/>
      <x:c r="GMX5887" s="248"/>
      <x:c r="GMY5887" s="248"/>
      <x:c r="GMZ5887" s="248"/>
      <x:c r="GNA5887" s="248"/>
      <x:c r="GNB5887" s="248"/>
      <x:c r="GNC5887" s="248"/>
      <x:c r="GND5887" s="248"/>
      <x:c r="GNE5887" s="248"/>
      <x:c r="GNF5887" s="248"/>
      <x:c r="GNG5887" s="248"/>
      <x:c r="GNH5887" s="248"/>
      <x:c r="GNI5887" s="248"/>
      <x:c r="GNJ5887" s="248"/>
      <x:c r="GNK5887" s="248"/>
      <x:c r="GNL5887" s="248"/>
      <x:c r="GNM5887" s="248"/>
      <x:c r="GNN5887" s="248"/>
      <x:c r="GNO5887" s="248"/>
      <x:c r="GNP5887" s="248"/>
      <x:c r="GNQ5887" s="248"/>
      <x:c r="GNR5887" s="248"/>
      <x:c r="GNS5887" s="248"/>
      <x:c r="GNT5887" s="248"/>
      <x:c r="GNU5887" s="248"/>
      <x:c r="GNV5887" s="248"/>
      <x:c r="GNW5887" s="248"/>
      <x:c r="GNX5887" s="248"/>
      <x:c r="GNY5887" s="248"/>
      <x:c r="GNZ5887" s="248"/>
      <x:c r="GOA5887" s="248"/>
      <x:c r="GOB5887" s="248"/>
      <x:c r="GOC5887" s="248"/>
      <x:c r="GOD5887" s="248"/>
      <x:c r="GOE5887" s="248"/>
      <x:c r="GOF5887" s="248"/>
      <x:c r="GOG5887" s="248"/>
      <x:c r="GOH5887" s="248"/>
      <x:c r="GOI5887" s="248"/>
      <x:c r="GOJ5887" s="248"/>
      <x:c r="GOK5887" s="248"/>
      <x:c r="GOL5887" s="248"/>
      <x:c r="GOM5887" s="248"/>
      <x:c r="GON5887" s="248"/>
      <x:c r="GOO5887" s="248"/>
      <x:c r="GOP5887" s="248"/>
      <x:c r="GOQ5887" s="248"/>
      <x:c r="GOR5887" s="248"/>
      <x:c r="GOS5887" s="248"/>
      <x:c r="GOT5887" s="248"/>
      <x:c r="GOU5887" s="248"/>
      <x:c r="GOV5887" s="248"/>
      <x:c r="GOW5887" s="248"/>
      <x:c r="GOX5887" s="248"/>
      <x:c r="GOY5887" s="248"/>
      <x:c r="GOZ5887" s="248"/>
      <x:c r="GPA5887" s="248"/>
      <x:c r="GPB5887" s="248"/>
      <x:c r="GPC5887" s="248"/>
      <x:c r="GPD5887" s="248"/>
      <x:c r="GPE5887" s="248"/>
      <x:c r="GPF5887" s="248"/>
      <x:c r="GPG5887" s="248"/>
      <x:c r="GPH5887" s="248"/>
      <x:c r="GPI5887" s="248"/>
      <x:c r="GPJ5887" s="248"/>
      <x:c r="GPK5887" s="248"/>
      <x:c r="GPL5887" s="248"/>
      <x:c r="GPM5887" s="248"/>
      <x:c r="GPN5887" s="248"/>
      <x:c r="GPO5887" s="248"/>
      <x:c r="GPP5887" s="248"/>
      <x:c r="GPQ5887" s="248"/>
      <x:c r="GPR5887" s="248"/>
      <x:c r="GPS5887" s="248"/>
      <x:c r="GPT5887" s="248"/>
      <x:c r="GPU5887" s="248"/>
      <x:c r="GPV5887" s="248"/>
      <x:c r="GPW5887" s="248"/>
      <x:c r="GPX5887" s="248"/>
      <x:c r="GPY5887" s="248"/>
      <x:c r="GPZ5887" s="248"/>
      <x:c r="GQA5887" s="248"/>
      <x:c r="GQB5887" s="248"/>
      <x:c r="GQC5887" s="248"/>
      <x:c r="GQD5887" s="248"/>
      <x:c r="GQE5887" s="248"/>
      <x:c r="GQF5887" s="248"/>
      <x:c r="GQG5887" s="248"/>
      <x:c r="GQH5887" s="248"/>
      <x:c r="GQI5887" s="248"/>
      <x:c r="GQJ5887" s="248"/>
      <x:c r="GQK5887" s="248"/>
      <x:c r="GQL5887" s="248"/>
      <x:c r="GQM5887" s="248"/>
      <x:c r="GQN5887" s="248"/>
      <x:c r="GQO5887" s="248"/>
      <x:c r="GQP5887" s="248"/>
      <x:c r="GQQ5887" s="248"/>
      <x:c r="GQR5887" s="248"/>
      <x:c r="GQS5887" s="248"/>
      <x:c r="GQT5887" s="248"/>
      <x:c r="GQU5887" s="248"/>
      <x:c r="GQV5887" s="248"/>
      <x:c r="GQW5887" s="248"/>
      <x:c r="GQX5887" s="248"/>
      <x:c r="GQY5887" s="248"/>
      <x:c r="GQZ5887" s="248"/>
      <x:c r="GRA5887" s="248"/>
      <x:c r="GRB5887" s="248"/>
      <x:c r="GRC5887" s="248"/>
      <x:c r="GRD5887" s="248"/>
      <x:c r="GRE5887" s="248"/>
      <x:c r="GRF5887" s="248"/>
      <x:c r="GRG5887" s="248"/>
      <x:c r="GRH5887" s="248"/>
      <x:c r="GRI5887" s="248"/>
      <x:c r="GRJ5887" s="248"/>
      <x:c r="GRK5887" s="248"/>
      <x:c r="GRL5887" s="248"/>
      <x:c r="GRM5887" s="248"/>
      <x:c r="GRN5887" s="248"/>
      <x:c r="GRO5887" s="248"/>
      <x:c r="GRP5887" s="248"/>
      <x:c r="GRQ5887" s="248"/>
      <x:c r="GRR5887" s="248"/>
      <x:c r="GRS5887" s="248"/>
      <x:c r="GRT5887" s="248"/>
      <x:c r="GRU5887" s="248"/>
      <x:c r="GRV5887" s="248"/>
      <x:c r="GRW5887" s="248"/>
      <x:c r="GRX5887" s="248"/>
      <x:c r="GRY5887" s="248"/>
      <x:c r="GRZ5887" s="248"/>
      <x:c r="GSA5887" s="248"/>
      <x:c r="GSB5887" s="248"/>
      <x:c r="GSC5887" s="248"/>
      <x:c r="GSD5887" s="248"/>
      <x:c r="GSE5887" s="248"/>
      <x:c r="GSF5887" s="248"/>
      <x:c r="GSG5887" s="248"/>
      <x:c r="GSH5887" s="248"/>
      <x:c r="GSI5887" s="248"/>
      <x:c r="GSJ5887" s="248"/>
      <x:c r="GSK5887" s="248"/>
      <x:c r="GSL5887" s="248"/>
      <x:c r="GSM5887" s="248"/>
      <x:c r="GSN5887" s="248"/>
      <x:c r="GSO5887" s="248"/>
      <x:c r="GSP5887" s="248"/>
      <x:c r="GSQ5887" s="248"/>
      <x:c r="GSR5887" s="248"/>
      <x:c r="GSS5887" s="248"/>
      <x:c r="GST5887" s="248"/>
      <x:c r="GSU5887" s="248"/>
      <x:c r="GSV5887" s="248"/>
      <x:c r="GSW5887" s="248"/>
      <x:c r="GSX5887" s="248"/>
      <x:c r="GSY5887" s="248"/>
      <x:c r="GSZ5887" s="248"/>
      <x:c r="GTA5887" s="248"/>
      <x:c r="GTB5887" s="248"/>
      <x:c r="GTC5887" s="248"/>
      <x:c r="GTD5887" s="248"/>
      <x:c r="GTE5887" s="248"/>
      <x:c r="GTF5887" s="248"/>
      <x:c r="GTG5887" s="248"/>
      <x:c r="GTH5887" s="248"/>
      <x:c r="GTI5887" s="248"/>
      <x:c r="GTJ5887" s="248"/>
      <x:c r="GTK5887" s="248"/>
      <x:c r="GTL5887" s="248"/>
      <x:c r="GTM5887" s="248"/>
      <x:c r="GTN5887" s="248"/>
      <x:c r="GTO5887" s="248"/>
      <x:c r="GTP5887" s="248"/>
      <x:c r="GTQ5887" s="248"/>
      <x:c r="GTR5887" s="248"/>
      <x:c r="GTS5887" s="248"/>
      <x:c r="GTT5887" s="248"/>
      <x:c r="GTU5887" s="248"/>
      <x:c r="GTV5887" s="248"/>
      <x:c r="GTW5887" s="248"/>
      <x:c r="GTX5887" s="248"/>
      <x:c r="GTY5887" s="248"/>
      <x:c r="GTZ5887" s="248"/>
      <x:c r="GUA5887" s="248"/>
      <x:c r="GUB5887" s="248"/>
      <x:c r="GUC5887" s="248"/>
      <x:c r="GUD5887" s="248"/>
      <x:c r="GUE5887" s="248"/>
      <x:c r="GUF5887" s="248"/>
      <x:c r="GUG5887" s="248"/>
      <x:c r="GUH5887" s="248"/>
      <x:c r="GUI5887" s="248"/>
      <x:c r="GUJ5887" s="248"/>
      <x:c r="GUK5887" s="248"/>
      <x:c r="GUL5887" s="248"/>
      <x:c r="GUM5887" s="248"/>
      <x:c r="GUN5887" s="248"/>
      <x:c r="GUO5887" s="248"/>
      <x:c r="GUP5887" s="248"/>
      <x:c r="GUQ5887" s="248"/>
      <x:c r="GUR5887" s="248"/>
      <x:c r="GUS5887" s="248"/>
      <x:c r="GUT5887" s="248"/>
      <x:c r="GUU5887" s="248"/>
      <x:c r="GUV5887" s="248"/>
      <x:c r="GUW5887" s="248"/>
      <x:c r="GUX5887" s="248"/>
      <x:c r="GUY5887" s="248"/>
      <x:c r="GUZ5887" s="248"/>
      <x:c r="GVA5887" s="248"/>
      <x:c r="GVB5887" s="248"/>
      <x:c r="GVC5887" s="248"/>
      <x:c r="GVD5887" s="248"/>
      <x:c r="GVE5887" s="248"/>
      <x:c r="GVF5887" s="248"/>
      <x:c r="GVG5887" s="248"/>
      <x:c r="GVH5887" s="248"/>
      <x:c r="GVI5887" s="248"/>
      <x:c r="GVJ5887" s="248"/>
      <x:c r="GVK5887" s="248"/>
      <x:c r="GVL5887" s="248"/>
      <x:c r="GVM5887" s="248"/>
      <x:c r="GVN5887" s="248"/>
      <x:c r="GVO5887" s="248"/>
      <x:c r="GVP5887" s="248"/>
      <x:c r="GVQ5887" s="248"/>
      <x:c r="GVR5887" s="248"/>
      <x:c r="GVS5887" s="248"/>
      <x:c r="GVT5887" s="248"/>
      <x:c r="GVU5887" s="248"/>
      <x:c r="GVV5887" s="248"/>
      <x:c r="GVW5887" s="248"/>
      <x:c r="GVX5887" s="248"/>
      <x:c r="GVY5887" s="248"/>
      <x:c r="GVZ5887" s="248"/>
      <x:c r="GWA5887" s="248"/>
      <x:c r="GWB5887" s="248"/>
      <x:c r="GWC5887" s="248"/>
      <x:c r="GWD5887" s="248"/>
      <x:c r="GWE5887" s="248"/>
      <x:c r="GWF5887" s="248"/>
      <x:c r="GWG5887" s="248"/>
      <x:c r="GWH5887" s="248"/>
      <x:c r="GWI5887" s="248"/>
      <x:c r="GWJ5887" s="248"/>
      <x:c r="GWK5887" s="248"/>
      <x:c r="GWL5887" s="248"/>
      <x:c r="GWM5887" s="248"/>
      <x:c r="GWN5887" s="248"/>
      <x:c r="GWO5887" s="248"/>
      <x:c r="GWP5887" s="248"/>
      <x:c r="GWQ5887" s="248"/>
      <x:c r="GWR5887" s="248"/>
      <x:c r="GWS5887" s="248"/>
      <x:c r="GWT5887" s="248"/>
      <x:c r="GWU5887" s="248"/>
      <x:c r="GWV5887" s="248"/>
      <x:c r="GWW5887" s="248"/>
      <x:c r="GWX5887" s="248"/>
      <x:c r="GWY5887" s="248"/>
      <x:c r="GWZ5887" s="248"/>
      <x:c r="GXA5887" s="248"/>
      <x:c r="GXB5887" s="248"/>
      <x:c r="GXC5887" s="248"/>
      <x:c r="GXD5887" s="248"/>
      <x:c r="GXE5887" s="248"/>
      <x:c r="GXF5887" s="248"/>
      <x:c r="GXG5887" s="248"/>
      <x:c r="GXH5887" s="248"/>
      <x:c r="GXI5887" s="248"/>
      <x:c r="GXJ5887" s="248"/>
      <x:c r="GXK5887" s="248"/>
      <x:c r="GXL5887" s="248"/>
      <x:c r="GXM5887" s="248"/>
      <x:c r="GXN5887" s="248"/>
      <x:c r="GXO5887" s="248"/>
      <x:c r="GXP5887" s="248"/>
      <x:c r="GXQ5887" s="248"/>
      <x:c r="GXR5887" s="248"/>
      <x:c r="GXS5887" s="248"/>
      <x:c r="GXT5887" s="248"/>
      <x:c r="GXU5887" s="248"/>
      <x:c r="GXV5887" s="248"/>
      <x:c r="GXW5887" s="248"/>
      <x:c r="GXX5887" s="248"/>
      <x:c r="GXY5887" s="248"/>
      <x:c r="GXZ5887" s="248"/>
      <x:c r="GYA5887" s="248"/>
      <x:c r="GYB5887" s="248"/>
      <x:c r="GYC5887" s="248"/>
      <x:c r="GYD5887" s="248"/>
      <x:c r="GYE5887" s="248"/>
      <x:c r="GYF5887" s="248"/>
      <x:c r="GYG5887" s="248"/>
      <x:c r="GYH5887" s="248"/>
      <x:c r="GYI5887" s="248"/>
      <x:c r="GYJ5887" s="248"/>
      <x:c r="GYK5887" s="248"/>
      <x:c r="GYL5887" s="248"/>
      <x:c r="GYM5887" s="248"/>
      <x:c r="GYN5887" s="248"/>
      <x:c r="GYO5887" s="248"/>
      <x:c r="GYP5887" s="248"/>
      <x:c r="GYQ5887" s="248"/>
      <x:c r="GYR5887" s="248"/>
      <x:c r="GYS5887" s="248"/>
      <x:c r="GYT5887" s="248"/>
      <x:c r="GYU5887" s="248"/>
      <x:c r="GYV5887" s="248"/>
      <x:c r="GYW5887" s="248"/>
      <x:c r="GYX5887" s="248"/>
      <x:c r="GYY5887" s="248"/>
      <x:c r="GYZ5887" s="248"/>
      <x:c r="GZA5887" s="248"/>
      <x:c r="GZB5887" s="248"/>
      <x:c r="GZC5887" s="248"/>
      <x:c r="GZD5887" s="248"/>
      <x:c r="GZE5887" s="248"/>
      <x:c r="GZF5887" s="248"/>
      <x:c r="GZG5887" s="248"/>
      <x:c r="GZH5887" s="248"/>
      <x:c r="GZI5887" s="248"/>
      <x:c r="GZJ5887" s="248"/>
      <x:c r="GZK5887" s="248"/>
      <x:c r="GZL5887" s="248"/>
      <x:c r="GZM5887" s="248"/>
      <x:c r="GZN5887" s="248"/>
      <x:c r="GZO5887" s="248"/>
      <x:c r="GZP5887" s="248"/>
      <x:c r="GZQ5887" s="248"/>
      <x:c r="GZR5887" s="248"/>
      <x:c r="GZS5887" s="248"/>
      <x:c r="GZT5887" s="248"/>
      <x:c r="GZU5887" s="248"/>
      <x:c r="GZV5887" s="248"/>
      <x:c r="GZW5887" s="248"/>
      <x:c r="GZX5887" s="248"/>
      <x:c r="GZY5887" s="248"/>
      <x:c r="GZZ5887" s="248"/>
      <x:c r="HAA5887" s="248"/>
      <x:c r="HAB5887" s="248"/>
      <x:c r="HAC5887" s="248"/>
      <x:c r="HAD5887" s="248"/>
      <x:c r="HAE5887" s="248"/>
      <x:c r="HAF5887" s="248"/>
      <x:c r="HAG5887" s="248"/>
      <x:c r="HAH5887" s="248"/>
      <x:c r="HAI5887" s="248"/>
      <x:c r="HAJ5887" s="248"/>
      <x:c r="HAK5887" s="248"/>
      <x:c r="HAL5887" s="248"/>
      <x:c r="HAM5887" s="248"/>
      <x:c r="HAN5887" s="248"/>
      <x:c r="HAO5887" s="248"/>
      <x:c r="HAP5887" s="248"/>
      <x:c r="HAQ5887" s="248"/>
      <x:c r="HAR5887" s="248"/>
      <x:c r="HAS5887" s="248"/>
      <x:c r="HAT5887" s="248"/>
      <x:c r="HAU5887" s="248"/>
      <x:c r="HAV5887" s="248"/>
      <x:c r="HAW5887" s="248"/>
      <x:c r="HAX5887" s="248"/>
      <x:c r="HAY5887" s="248"/>
      <x:c r="HAZ5887" s="248"/>
      <x:c r="HBA5887" s="248"/>
      <x:c r="HBB5887" s="248"/>
      <x:c r="HBC5887" s="248"/>
      <x:c r="HBD5887" s="248"/>
      <x:c r="HBE5887" s="248"/>
      <x:c r="HBF5887" s="248"/>
      <x:c r="HBG5887" s="248"/>
      <x:c r="HBH5887" s="248"/>
      <x:c r="HBI5887" s="248"/>
      <x:c r="HBJ5887" s="248"/>
      <x:c r="HBK5887" s="248"/>
      <x:c r="HBL5887" s="248"/>
      <x:c r="HBM5887" s="248"/>
      <x:c r="HBN5887" s="248"/>
      <x:c r="HBO5887" s="248"/>
      <x:c r="HBP5887" s="248"/>
      <x:c r="HBQ5887" s="248"/>
      <x:c r="HBR5887" s="248"/>
      <x:c r="HBS5887" s="248"/>
      <x:c r="HBT5887" s="248"/>
      <x:c r="HBU5887" s="248"/>
      <x:c r="HBV5887" s="248"/>
      <x:c r="HBW5887" s="248"/>
      <x:c r="HBX5887" s="248"/>
      <x:c r="HBY5887" s="248"/>
      <x:c r="HBZ5887" s="248"/>
      <x:c r="HCA5887" s="248"/>
      <x:c r="HCB5887" s="248"/>
      <x:c r="HCC5887" s="248"/>
      <x:c r="HCD5887" s="248"/>
      <x:c r="HCE5887" s="248"/>
      <x:c r="HCF5887" s="248"/>
      <x:c r="HCG5887" s="248"/>
      <x:c r="HCH5887" s="248"/>
      <x:c r="HCI5887" s="248"/>
      <x:c r="HCJ5887" s="248"/>
      <x:c r="HCK5887" s="248"/>
      <x:c r="HCL5887" s="248"/>
      <x:c r="HCM5887" s="248"/>
      <x:c r="HCN5887" s="248"/>
      <x:c r="HCO5887" s="248"/>
      <x:c r="HCP5887" s="248"/>
      <x:c r="HCQ5887" s="248"/>
      <x:c r="HCR5887" s="248"/>
      <x:c r="HCS5887" s="248"/>
      <x:c r="HCT5887" s="248"/>
      <x:c r="HCU5887" s="248"/>
      <x:c r="HCV5887" s="248"/>
      <x:c r="HCW5887" s="248"/>
      <x:c r="HCX5887" s="248"/>
      <x:c r="HCY5887" s="248"/>
      <x:c r="HCZ5887" s="248"/>
      <x:c r="HDA5887" s="248"/>
      <x:c r="HDB5887" s="248"/>
      <x:c r="HDC5887" s="248"/>
      <x:c r="HDD5887" s="248"/>
      <x:c r="HDE5887" s="248"/>
      <x:c r="HDF5887" s="248"/>
      <x:c r="HDG5887" s="248"/>
      <x:c r="HDH5887" s="248"/>
      <x:c r="HDI5887" s="248"/>
      <x:c r="HDJ5887" s="248"/>
      <x:c r="HDK5887" s="248"/>
      <x:c r="HDL5887" s="248"/>
      <x:c r="HDM5887" s="248"/>
      <x:c r="HDN5887" s="248"/>
      <x:c r="HDO5887" s="248"/>
      <x:c r="HDP5887" s="248"/>
      <x:c r="HDQ5887" s="248"/>
      <x:c r="HDR5887" s="248"/>
      <x:c r="HDS5887" s="248"/>
      <x:c r="HDT5887" s="248"/>
      <x:c r="HDU5887" s="248"/>
      <x:c r="HDV5887" s="248"/>
      <x:c r="HDW5887" s="248"/>
      <x:c r="HDX5887" s="248"/>
      <x:c r="HDY5887" s="248"/>
      <x:c r="HDZ5887" s="248"/>
      <x:c r="HEA5887" s="248"/>
      <x:c r="HEB5887" s="248"/>
      <x:c r="HEC5887" s="248"/>
      <x:c r="HED5887" s="248"/>
      <x:c r="HEE5887" s="248"/>
      <x:c r="HEF5887" s="248"/>
      <x:c r="HEG5887" s="248"/>
      <x:c r="HEH5887" s="248"/>
      <x:c r="HEI5887" s="248"/>
      <x:c r="HEJ5887" s="248"/>
      <x:c r="HEK5887" s="248"/>
      <x:c r="HEL5887" s="248"/>
      <x:c r="HEM5887" s="248"/>
      <x:c r="HEN5887" s="248"/>
      <x:c r="HEO5887" s="248"/>
      <x:c r="HEP5887" s="248"/>
      <x:c r="HEQ5887" s="248"/>
      <x:c r="HER5887" s="248"/>
      <x:c r="HES5887" s="248"/>
      <x:c r="HET5887" s="248"/>
      <x:c r="HEU5887" s="248"/>
      <x:c r="HEV5887" s="248"/>
      <x:c r="HEW5887" s="248"/>
      <x:c r="HEX5887" s="248"/>
      <x:c r="HEY5887" s="248"/>
      <x:c r="HEZ5887" s="248"/>
      <x:c r="HFA5887" s="248"/>
      <x:c r="HFB5887" s="248"/>
      <x:c r="HFC5887" s="248"/>
      <x:c r="HFD5887" s="248"/>
      <x:c r="HFE5887" s="248"/>
      <x:c r="HFF5887" s="248"/>
      <x:c r="HFG5887" s="248"/>
      <x:c r="HFH5887" s="248"/>
      <x:c r="HFI5887" s="248"/>
      <x:c r="HFJ5887" s="248"/>
      <x:c r="HFK5887" s="248"/>
      <x:c r="HFL5887" s="248"/>
      <x:c r="HFM5887" s="248"/>
      <x:c r="HFN5887" s="248"/>
      <x:c r="HFO5887" s="248"/>
      <x:c r="HFP5887" s="248"/>
      <x:c r="HFQ5887" s="248"/>
      <x:c r="HFR5887" s="248"/>
      <x:c r="HFS5887" s="248"/>
      <x:c r="HFT5887" s="248"/>
      <x:c r="HFU5887" s="248"/>
      <x:c r="HFV5887" s="248"/>
      <x:c r="HFW5887" s="248"/>
      <x:c r="HFX5887" s="248"/>
      <x:c r="HFY5887" s="248"/>
      <x:c r="HFZ5887" s="248"/>
      <x:c r="HGA5887" s="248"/>
      <x:c r="HGB5887" s="248"/>
      <x:c r="HGC5887" s="248"/>
      <x:c r="HGD5887" s="248"/>
      <x:c r="HGE5887" s="248"/>
      <x:c r="HGF5887" s="248"/>
      <x:c r="HGG5887" s="248"/>
      <x:c r="HGH5887" s="248"/>
      <x:c r="HGI5887" s="248"/>
      <x:c r="HGJ5887" s="248"/>
      <x:c r="HGK5887" s="248"/>
      <x:c r="HGL5887" s="248"/>
      <x:c r="HGM5887" s="248"/>
      <x:c r="HGN5887" s="248"/>
      <x:c r="HGO5887" s="248"/>
      <x:c r="HGP5887" s="248"/>
      <x:c r="HGQ5887" s="248"/>
      <x:c r="HGR5887" s="248"/>
      <x:c r="HGS5887" s="248"/>
      <x:c r="HGT5887" s="248"/>
      <x:c r="HGU5887" s="248"/>
      <x:c r="HGV5887" s="248"/>
      <x:c r="HGW5887" s="248"/>
      <x:c r="HGX5887" s="248"/>
      <x:c r="HGY5887" s="248"/>
      <x:c r="HGZ5887" s="248"/>
      <x:c r="HHA5887" s="248"/>
      <x:c r="HHB5887" s="248"/>
      <x:c r="HHC5887" s="248"/>
      <x:c r="HHD5887" s="248"/>
      <x:c r="HHE5887" s="248"/>
      <x:c r="HHF5887" s="248"/>
      <x:c r="HHG5887" s="248"/>
      <x:c r="HHH5887" s="248"/>
      <x:c r="HHI5887" s="248"/>
      <x:c r="HHJ5887" s="248"/>
      <x:c r="HHK5887" s="248"/>
      <x:c r="HHL5887" s="248"/>
      <x:c r="HHM5887" s="248"/>
      <x:c r="HHN5887" s="248"/>
      <x:c r="HHO5887" s="248"/>
      <x:c r="HHP5887" s="248"/>
      <x:c r="HHQ5887" s="248"/>
      <x:c r="HHR5887" s="248"/>
      <x:c r="HHS5887" s="248"/>
      <x:c r="HHT5887" s="248"/>
      <x:c r="HHU5887" s="248"/>
      <x:c r="HHV5887" s="248"/>
      <x:c r="HHW5887" s="248"/>
      <x:c r="HHX5887" s="248"/>
      <x:c r="HHY5887" s="248"/>
      <x:c r="HHZ5887" s="248"/>
      <x:c r="HIA5887" s="248"/>
      <x:c r="HIB5887" s="248"/>
      <x:c r="HIC5887" s="248"/>
      <x:c r="HID5887" s="248"/>
      <x:c r="HIE5887" s="248"/>
      <x:c r="HIF5887" s="248"/>
      <x:c r="HIG5887" s="248"/>
      <x:c r="HIH5887" s="248"/>
      <x:c r="HII5887" s="248"/>
      <x:c r="HIJ5887" s="248"/>
      <x:c r="HIK5887" s="248"/>
      <x:c r="HIL5887" s="248"/>
      <x:c r="HIM5887" s="248"/>
      <x:c r="HIN5887" s="248"/>
      <x:c r="HIO5887" s="248"/>
      <x:c r="HIP5887" s="248"/>
      <x:c r="HIQ5887" s="248"/>
      <x:c r="HIR5887" s="248"/>
      <x:c r="HIS5887" s="248"/>
      <x:c r="HIT5887" s="248"/>
      <x:c r="HIU5887" s="248"/>
      <x:c r="HIV5887" s="248"/>
      <x:c r="HIW5887" s="248"/>
      <x:c r="HIX5887" s="248"/>
      <x:c r="HIY5887" s="248"/>
      <x:c r="HIZ5887" s="248"/>
      <x:c r="HJA5887" s="248"/>
      <x:c r="HJB5887" s="248"/>
      <x:c r="HJC5887" s="248"/>
      <x:c r="HJD5887" s="248"/>
      <x:c r="HJE5887" s="248"/>
      <x:c r="HJF5887" s="248"/>
      <x:c r="HJG5887" s="248"/>
      <x:c r="HJH5887" s="248"/>
      <x:c r="HJI5887" s="248"/>
      <x:c r="HJJ5887" s="248"/>
      <x:c r="HJK5887" s="248"/>
      <x:c r="HJL5887" s="248"/>
      <x:c r="HJM5887" s="248"/>
      <x:c r="HJN5887" s="248"/>
      <x:c r="HJO5887" s="248"/>
      <x:c r="HJP5887" s="248"/>
      <x:c r="HJQ5887" s="248"/>
      <x:c r="HJR5887" s="248"/>
      <x:c r="HJS5887" s="248"/>
      <x:c r="HJT5887" s="248"/>
      <x:c r="HJU5887" s="248"/>
      <x:c r="HJV5887" s="248"/>
      <x:c r="HJW5887" s="248"/>
      <x:c r="HJX5887" s="248"/>
      <x:c r="HJY5887" s="248"/>
      <x:c r="HJZ5887" s="248"/>
      <x:c r="HKA5887" s="248"/>
      <x:c r="HKB5887" s="248"/>
      <x:c r="HKC5887" s="248"/>
      <x:c r="HKD5887" s="248"/>
      <x:c r="HKE5887" s="248"/>
      <x:c r="HKF5887" s="248"/>
      <x:c r="HKG5887" s="248"/>
      <x:c r="HKH5887" s="248"/>
      <x:c r="HKI5887" s="248"/>
      <x:c r="HKJ5887" s="248"/>
      <x:c r="HKK5887" s="248"/>
      <x:c r="HKL5887" s="248"/>
      <x:c r="HKM5887" s="248"/>
      <x:c r="HKN5887" s="248"/>
      <x:c r="HKO5887" s="248"/>
      <x:c r="HKP5887" s="248"/>
      <x:c r="HKQ5887" s="248"/>
      <x:c r="HKR5887" s="248"/>
      <x:c r="HKS5887" s="248"/>
      <x:c r="HKT5887" s="248"/>
      <x:c r="HKU5887" s="248"/>
      <x:c r="HKV5887" s="248"/>
      <x:c r="HKW5887" s="248"/>
      <x:c r="HKX5887" s="248"/>
      <x:c r="HKY5887" s="248"/>
      <x:c r="HKZ5887" s="248"/>
      <x:c r="HLA5887" s="248"/>
      <x:c r="HLB5887" s="248"/>
      <x:c r="HLC5887" s="248"/>
      <x:c r="HLD5887" s="248"/>
      <x:c r="HLE5887" s="248"/>
      <x:c r="HLF5887" s="248"/>
      <x:c r="HLG5887" s="248"/>
      <x:c r="HLH5887" s="248"/>
      <x:c r="HLI5887" s="248"/>
      <x:c r="HLJ5887" s="248"/>
      <x:c r="HLK5887" s="248"/>
      <x:c r="HLL5887" s="248"/>
      <x:c r="HLM5887" s="248"/>
      <x:c r="HLN5887" s="248"/>
      <x:c r="HLO5887" s="248"/>
      <x:c r="HLP5887" s="248"/>
      <x:c r="HLQ5887" s="248"/>
      <x:c r="HLR5887" s="248"/>
      <x:c r="HLS5887" s="248"/>
      <x:c r="HLT5887" s="248"/>
      <x:c r="HLU5887" s="248"/>
      <x:c r="HLV5887" s="248"/>
      <x:c r="HLW5887" s="248"/>
      <x:c r="HLX5887" s="248"/>
      <x:c r="HLY5887" s="248"/>
      <x:c r="HLZ5887" s="248"/>
      <x:c r="HMA5887" s="248"/>
      <x:c r="HMB5887" s="248"/>
      <x:c r="HMC5887" s="248"/>
      <x:c r="HMD5887" s="248"/>
      <x:c r="HME5887" s="248"/>
      <x:c r="HMF5887" s="248"/>
      <x:c r="HMG5887" s="248"/>
      <x:c r="HMH5887" s="248"/>
      <x:c r="HMI5887" s="248"/>
      <x:c r="HMJ5887" s="248"/>
      <x:c r="HMK5887" s="248"/>
      <x:c r="HML5887" s="248"/>
      <x:c r="HMM5887" s="248"/>
      <x:c r="HMN5887" s="248"/>
      <x:c r="HMO5887" s="248"/>
      <x:c r="HMP5887" s="248"/>
      <x:c r="HMQ5887" s="248"/>
      <x:c r="HMR5887" s="248"/>
      <x:c r="HMS5887" s="248"/>
      <x:c r="HMT5887" s="248"/>
      <x:c r="HMU5887" s="248"/>
      <x:c r="HMV5887" s="248"/>
      <x:c r="HMW5887" s="248"/>
      <x:c r="HMX5887" s="248"/>
      <x:c r="HMY5887" s="248"/>
      <x:c r="HMZ5887" s="248"/>
      <x:c r="HNA5887" s="248"/>
      <x:c r="HNB5887" s="248"/>
      <x:c r="HNC5887" s="248"/>
      <x:c r="HND5887" s="248"/>
      <x:c r="HNE5887" s="248"/>
      <x:c r="HNF5887" s="248"/>
      <x:c r="HNG5887" s="248"/>
      <x:c r="HNH5887" s="248"/>
      <x:c r="HNI5887" s="248"/>
      <x:c r="HNJ5887" s="248"/>
      <x:c r="HNK5887" s="248"/>
      <x:c r="HNL5887" s="248"/>
      <x:c r="HNM5887" s="248"/>
      <x:c r="HNN5887" s="248"/>
      <x:c r="HNO5887" s="248"/>
      <x:c r="HNP5887" s="248"/>
      <x:c r="HNQ5887" s="248"/>
      <x:c r="HNR5887" s="248"/>
      <x:c r="HNS5887" s="248"/>
      <x:c r="HNT5887" s="248"/>
      <x:c r="HNU5887" s="248"/>
      <x:c r="HNV5887" s="248"/>
      <x:c r="HNW5887" s="248"/>
      <x:c r="HNX5887" s="248"/>
      <x:c r="HNY5887" s="248"/>
      <x:c r="HNZ5887" s="248"/>
      <x:c r="HOA5887" s="248"/>
      <x:c r="HOB5887" s="248"/>
      <x:c r="HOC5887" s="248"/>
      <x:c r="HOD5887" s="248"/>
      <x:c r="HOE5887" s="248"/>
      <x:c r="HOF5887" s="248"/>
      <x:c r="HOG5887" s="248"/>
      <x:c r="HOH5887" s="248"/>
      <x:c r="HOI5887" s="248"/>
      <x:c r="HOJ5887" s="248"/>
      <x:c r="HOK5887" s="248"/>
      <x:c r="HOL5887" s="248"/>
      <x:c r="HOM5887" s="248"/>
      <x:c r="HON5887" s="248"/>
      <x:c r="HOO5887" s="248"/>
      <x:c r="HOP5887" s="248"/>
      <x:c r="HOQ5887" s="248"/>
      <x:c r="HOR5887" s="248"/>
      <x:c r="HOS5887" s="248"/>
      <x:c r="HOT5887" s="248"/>
      <x:c r="HOU5887" s="248"/>
      <x:c r="HOV5887" s="248"/>
      <x:c r="HOW5887" s="248"/>
      <x:c r="HOX5887" s="248"/>
      <x:c r="HOY5887" s="248"/>
      <x:c r="HOZ5887" s="248"/>
      <x:c r="HPA5887" s="248"/>
      <x:c r="HPB5887" s="248"/>
      <x:c r="HPC5887" s="248"/>
      <x:c r="HPD5887" s="248"/>
      <x:c r="HPE5887" s="248"/>
      <x:c r="HPF5887" s="248"/>
      <x:c r="HPG5887" s="248"/>
      <x:c r="HPH5887" s="248"/>
      <x:c r="HPI5887" s="248"/>
      <x:c r="HPJ5887" s="248"/>
      <x:c r="HPK5887" s="248"/>
      <x:c r="HPL5887" s="248"/>
      <x:c r="HPM5887" s="248"/>
      <x:c r="HPN5887" s="248"/>
      <x:c r="HPO5887" s="248"/>
      <x:c r="HPP5887" s="248"/>
      <x:c r="HPQ5887" s="248"/>
      <x:c r="HPR5887" s="248"/>
      <x:c r="HPS5887" s="248"/>
      <x:c r="HPT5887" s="248"/>
      <x:c r="HPU5887" s="248"/>
      <x:c r="HPV5887" s="248"/>
      <x:c r="HPW5887" s="248"/>
      <x:c r="HPX5887" s="248"/>
      <x:c r="HPY5887" s="248"/>
      <x:c r="HPZ5887" s="248"/>
      <x:c r="HQA5887" s="248"/>
      <x:c r="HQB5887" s="248"/>
      <x:c r="HQC5887" s="248"/>
      <x:c r="HQD5887" s="248"/>
      <x:c r="HQE5887" s="248"/>
      <x:c r="HQF5887" s="248"/>
      <x:c r="HQG5887" s="248"/>
      <x:c r="HQH5887" s="248"/>
      <x:c r="HQI5887" s="248"/>
      <x:c r="HQJ5887" s="248"/>
      <x:c r="HQK5887" s="248"/>
      <x:c r="HQL5887" s="248"/>
      <x:c r="HQM5887" s="248"/>
      <x:c r="HQN5887" s="248"/>
      <x:c r="HQO5887" s="248"/>
      <x:c r="HQP5887" s="248"/>
      <x:c r="HQQ5887" s="248"/>
      <x:c r="HQR5887" s="248"/>
      <x:c r="HQS5887" s="248"/>
      <x:c r="HQT5887" s="248"/>
      <x:c r="HQU5887" s="248"/>
      <x:c r="HQV5887" s="248"/>
      <x:c r="HQW5887" s="248"/>
      <x:c r="HQX5887" s="248"/>
      <x:c r="HQY5887" s="248"/>
      <x:c r="HQZ5887" s="248"/>
      <x:c r="HRA5887" s="248"/>
      <x:c r="HRB5887" s="248"/>
      <x:c r="HRC5887" s="248"/>
      <x:c r="HRD5887" s="248"/>
      <x:c r="HRE5887" s="248"/>
      <x:c r="HRF5887" s="248"/>
      <x:c r="HRG5887" s="248"/>
      <x:c r="HRH5887" s="248"/>
      <x:c r="HRI5887" s="248"/>
      <x:c r="HRJ5887" s="248"/>
      <x:c r="HRK5887" s="248"/>
      <x:c r="HRL5887" s="248"/>
      <x:c r="HRM5887" s="248"/>
      <x:c r="HRN5887" s="248"/>
      <x:c r="HRO5887" s="248"/>
      <x:c r="HRP5887" s="248"/>
      <x:c r="HRQ5887" s="248"/>
      <x:c r="HRR5887" s="248"/>
      <x:c r="HRS5887" s="248"/>
      <x:c r="HRT5887" s="248"/>
      <x:c r="HRU5887" s="248"/>
      <x:c r="HRV5887" s="248"/>
      <x:c r="HRW5887" s="248"/>
      <x:c r="HRX5887" s="248"/>
      <x:c r="HRY5887" s="248"/>
      <x:c r="HRZ5887" s="248"/>
      <x:c r="HSA5887" s="248"/>
      <x:c r="HSB5887" s="248"/>
      <x:c r="HSC5887" s="248"/>
      <x:c r="HSD5887" s="248"/>
      <x:c r="HSE5887" s="248"/>
      <x:c r="HSF5887" s="248"/>
      <x:c r="HSG5887" s="248"/>
      <x:c r="HSH5887" s="248"/>
      <x:c r="HSI5887" s="248"/>
      <x:c r="HSJ5887" s="248"/>
      <x:c r="HSK5887" s="248"/>
      <x:c r="HSL5887" s="248"/>
      <x:c r="HSM5887" s="248"/>
      <x:c r="HSN5887" s="248"/>
      <x:c r="HSO5887" s="248"/>
      <x:c r="HSP5887" s="248"/>
      <x:c r="HSQ5887" s="248"/>
      <x:c r="HSR5887" s="248"/>
      <x:c r="HSS5887" s="248"/>
      <x:c r="HST5887" s="248"/>
      <x:c r="HSU5887" s="248"/>
      <x:c r="HSV5887" s="248"/>
      <x:c r="HSW5887" s="248"/>
      <x:c r="HSX5887" s="248"/>
      <x:c r="HSY5887" s="248"/>
      <x:c r="HSZ5887" s="248"/>
      <x:c r="HTA5887" s="248"/>
      <x:c r="HTB5887" s="248"/>
      <x:c r="HTC5887" s="248"/>
      <x:c r="HTD5887" s="248"/>
      <x:c r="HTE5887" s="248"/>
      <x:c r="HTF5887" s="248"/>
      <x:c r="HTG5887" s="248"/>
      <x:c r="HTH5887" s="248"/>
      <x:c r="HTI5887" s="248"/>
      <x:c r="HTJ5887" s="248"/>
      <x:c r="HTK5887" s="248"/>
      <x:c r="HTL5887" s="248"/>
      <x:c r="HTM5887" s="248"/>
      <x:c r="HTN5887" s="248"/>
      <x:c r="HTO5887" s="248"/>
      <x:c r="HTP5887" s="248"/>
      <x:c r="HTQ5887" s="248"/>
      <x:c r="HTR5887" s="248"/>
      <x:c r="HTS5887" s="248"/>
      <x:c r="HTT5887" s="248"/>
      <x:c r="HTU5887" s="248"/>
      <x:c r="HTV5887" s="248"/>
      <x:c r="HTW5887" s="248"/>
      <x:c r="HTX5887" s="248"/>
      <x:c r="HTY5887" s="248"/>
      <x:c r="HTZ5887" s="248"/>
      <x:c r="HUA5887" s="248"/>
      <x:c r="HUB5887" s="248"/>
      <x:c r="HUC5887" s="248"/>
      <x:c r="HUD5887" s="248"/>
      <x:c r="HUE5887" s="248"/>
      <x:c r="HUF5887" s="248"/>
      <x:c r="HUG5887" s="248"/>
      <x:c r="HUH5887" s="248"/>
      <x:c r="HUI5887" s="248"/>
      <x:c r="HUJ5887" s="248"/>
      <x:c r="HUK5887" s="248"/>
      <x:c r="HUL5887" s="248"/>
      <x:c r="HUM5887" s="248"/>
      <x:c r="HUN5887" s="248"/>
      <x:c r="HUO5887" s="248"/>
      <x:c r="HUP5887" s="248"/>
      <x:c r="HUQ5887" s="248"/>
      <x:c r="HUR5887" s="248"/>
      <x:c r="HUS5887" s="248"/>
      <x:c r="HUT5887" s="248"/>
      <x:c r="HUU5887" s="248"/>
      <x:c r="HUV5887" s="248"/>
      <x:c r="HUW5887" s="248"/>
      <x:c r="HUX5887" s="248"/>
      <x:c r="HUY5887" s="248"/>
      <x:c r="HUZ5887" s="248"/>
      <x:c r="HVA5887" s="248"/>
      <x:c r="HVB5887" s="248"/>
      <x:c r="HVC5887" s="248"/>
      <x:c r="HVD5887" s="248"/>
      <x:c r="HVE5887" s="248"/>
      <x:c r="HVF5887" s="248"/>
      <x:c r="HVG5887" s="248"/>
      <x:c r="HVH5887" s="248"/>
      <x:c r="HVI5887" s="248"/>
      <x:c r="HVJ5887" s="248"/>
      <x:c r="HVK5887" s="248"/>
      <x:c r="HVL5887" s="248"/>
      <x:c r="HVM5887" s="248"/>
      <x:c r="HVN5887" s="248"/>
      <x:c r="HVO5887" s="248"/>
      <x:c r="HVP5887" s="248"/>
      <x:c r="HVQ5887" s="248"/>
      <x:c r="HVR5887" s="248"/>
      <x:c r="HVS5887" s="248"/>
      <x:c r="HVT5887" s="248"/>
      <x:c r="HVU5887" s="248"/>
      <x:c r="HVV5887" s="248"/>
      <x:c r="HVW5887" s="248"/>
      <x:c r="HVX5887" s="248"/>
      <x:c r="HVY5887" s="248"/>
      <x:c r="HVZ5887" s="248"/>
      <x:c r="HWA5887" s="248"/>
      <x:c r="HWB5887" s="248"/>
      <x:c r="HWC5887" s="248"/>
      <x:c r="HWD5887" s="248"/>
      <x:c r="HWE5887" s="248"/>
      <x:c r="HWF5887" s="248"/>
      <x:c r="HWG5887" s="248"/>
      <x:c r="HWH5887" s="248"/>
      <x:c r="HWI5887" s="248"/>
      <x:c r="HWJ5887" s="248"/>
      <x:c r="HWK5887" s="248"/>
      <x:c r="HWL5887" s="248"/>
      <x:c r="HWM5887" s="248"/>
      <x:c r="HWN5887" s="248"/>
      <x:c r="HWO5887" s="248"/>
      <x:c r="HWP5887" s="248"/>
      <x:c r="HWQ5887" s="248"/>
      <x:c r="HWR5887" s="248"/>
      <x:c r="HWS5887" s="248"/>
      <x:c r="HWT5887" s="248"/>
      <x:c r="HWU5887" s="248"/>
      <x:c r="HWV5887" s="248"/>
      <x:c r="HWW5887" s="248"/>
      <x:c r="HWX5887" s="248"/>
      <x:c r="HWY5887" s="248"/>
      <x:c r="HWZ5887" s="248"/>
      <x:c r="HXA5887" s="248"/>
      <x:c r="HXB5887" s="248"/>
      <x:c r="HXC5887" s="248"/>
      <x:c r="HXD5887" s="248"/>
      <x:c r="HXE5887" s="248"/>
      <x:c r="HXF5887" s="248"/>
      <x:c r="HXG5887" s="248"/>
      <x:c r="HXH5887" s="248"/>
      <x:c r="HXI5887" s="248"/>
      <x:c r="HXJ5887" s="248"/>
      <x:c r="HXK5887" s="248"/>
      <x:c r="HXL5887" s="248"/>
      <x:c r="HXM5887" s="248"/>
      <x:c r="HXN5887" s="248"/>
      <x:c r="HXO5887" s="248"/>
      <x:c r="HXP5887" s="248"/>
      <x:c r="HXQ5887" s="248"/>
      <x:c r="HXR5887" s="248"/>
      <x:c r="HXS5887" s="248"/>
      <x:c r="HXT5887" s="248"/>
      <x:c r="HXU5887" s="248"/>
      <x:c r="HXV5887" s="248"/>
      <x:c r="HXW5887" s="248"/>
      <x:c r="HXX5887" s="248"/>
      <x:c r="HXY5887" s="248"/>
      <x:c r="HXZ5887" s="248"/>
      <x:c r="HYA5887" s="248"/>
      <x:c r="HYB5887" s="248"/>
      <x:c r="HYC5887" s="248"/>
      <x:c r="HYD5887" s="248"/>
      <x:c r="HYE5887" s="248"/>
      <x:c r="HYF5887" s="248"/>
      <x:c r="HYG5887" s="248"/>
      <x:c r="HYH5887" s="248"/>
      <x:c r="HYI5887" s="248"/>
      <x:c r="HYJ5887" s="248"/>
      <x:c r="HYK5887" s="248"/>
      <x:c r="HYL5887" s="248"/>
      <x:c r="HYM5887" s="248"/>
      <x:c r="HYN5887" s="248"/>
      <x:c r="HYO5887" s="248"/>
      <x:c r="HYP5887" s="248"/>
      <x:c r="HYQ5887" s="248"/>
      <x:c r="HYR5887" s="248"/>
      <x:c r="HYS5887" s="248"/>
      <x:c r="HYT5887" s="248"/>
      <x:c r="HYU5887" s="248"/>
      <x:c r="HYV5887" s="248"/>
      <x:c r="HYW5887" s="248"/>
      <x:c r="HYX5887" s="248"/>
      <x:c r="HYY5887" s="248"/>
      <x:c r="HYZ5887" s="248"/>
      <x:c r="HZA5887" s="248"/>
      <x:c r="HZB5887" s="248"/>
      <x:c r="HZC5887" s="248"/>
      <x:c r="HZD5887" s="248"/>
      <x:c r="HZE5887" s="248"/>
      <x:c r="HZF5887" s="248"/>
      <x:c r="HZG5887" s="248"/>
      <x:c r="HZH5887" s="248"/>
      <x:c r="HZI5887" s="248"/>
      <x:c r="HZJ5887" s="248"/>
      <x:c r="HZK5887" s="248"/>
      <x:c r="HZL5887" s="248"/>
      <x:c r="HZM5887" s="248"/>
      <x:c r="HZN5887" s="248"/>
      <x:c r="HZO5887" s="248"/>
      <x:c r="HZP5887" s="248"/>
      <x:c r="HZQ5887" s="248"/>
      <x:c r="HZR5887" s="248"/>
      <x:c r="HZS5887" s="248"/>
      <x:c r="HZT5887" s="248"/>
      <x:c r="HZU5887" s="248"/>
      <x:c r="HZV5887" s="248"/>
      <x:c r="HZW5887" s="248"/>
      <x:c r="HZX5887" s="248"/>
      <x:c r="HZY5887" s="248"/>
      <x:c r="HZZ5887" s="248"/>
      <x:c r="IAA5887" s="248"/>
      <x:c r="IAB5887" s="248"/>
      <x:c r="IAC5887" s="248"/>
      <x:c r="IAD5887" s="248"/>
      <x:c r="IAE5887" s="248"/>
      <x:c r="IAF5887" s="248"/>
      <x:c r="IAG5887" s="248"/>
      <x:c r="IAH5887" s="248"/>
      <x:c r="IAI5887" s="248"/>
      <x:c r="IAJ5887" s="248"/>
      <x:c r="IAK5887" s="248"/>
      <x:c r="IAL5887" s="248"/>
      <x:c r="IAM5887" s="248"/>
      <x:c r="IAN5887" s="248"/>
      <x:c r="IAO5887" s="248"/>
      <x:c r="IAP5887" s="248"/>
      <x:c r="IAQ5887" s="248"/>
      <x:c r="IAR5887" s="248"/>
      <x:c r="IAS5887" s="248"/>
      <x:c r="IAT5887" s="248"/>
      <x:c r="IAU5887" s="248"/>
      <x:c r="IAV5887" s="248"/>
      <x:c r="IAW5887" s="248"/>
      <x:c r="IAX5887" s="248"/>
      <x:c r="IAY5887" s="248"/>
      <x:c r="IAZ5887" s="248"/>
      <x:c r="IBA5887" s="248"/>
      <x:c r="IBB5887" s="248"/>
      <x:c r="IBC5887" s="248"/>
      <x:c r="IBD5887" s="248"/>
      <x:c r="IBE5887" s="248"/>
      <x:c r="IBF5887" s="248"/>
      <x:c r="IBG5887" s="248"/>
      <x:c r="IBH5887" s="248"/>
      <x:c r="IBI5887" s="248"/>
      <x:c r="IBJ5887" s="248"/>
      <x:c r="IBK5887" s="248"/>
      <x:c r="IBL5887" s="248"/>
      <x:c r="IBM5887" s="248"/>
      <x:c r="IBN5887" s="248"/>
      <x:c r="IBO5887" s="248"/>
      <x:c r="IBP5887" s="248"/>
      <x:c r="IBQ5887" s="248"/>
      <x:c r="IBR5887" s="248"/>
      <x:c r="IBS5887" s="248"/>
      <x:c r="IBT5887" s="248"/>
      <x:c r="IBU5887" s="248"/>
      <x:c r="IBV5887" s="248"/>
      <x:c r="IBW5887" s="248"/>
      <x:c r="IBX5887" s="248"/>
      <x:c r="IBY5887" s="248"/>
      <x:c r="IBZ5887" s="248"/>
      <x:c r="ICA5887" s="248"/>
      <x:c r="ICB5887" s="248"/>
      <x:c r="ICC5887" s="248"/>
      <x:c r="ICD5887" s="248"/>
      <x:c r="ICE5887" s="248"/>
      <x:c r="ICF5887" s="248"/>
      <x:c r="ICG5887" s="248"/>
      <x:c r="ICH5887" s="248"/>
      <x:c r="ICI5887" s="248"/>
      <x:c r="ICJ5887" s="248"/>
      <x:c r="ICK5887" s="248"/>
      <x:c r="ICL5887" s="248"/>
      <x:c r="ICM5887" s="248"/>
      <x:c r="ICN5887" s="248"/>
      <x:c r="ICO5887" s="248"/>
      <x:c r="ICP5887" s="248"/>
      <x:c r="ICQ5887" s="248"/>
      <x:c r="ICR5887" s="248"/>
      <x:c r="ICS5887" s="248"/>
      <x:c r="ICT5887" s="248"/>
      <x:c r="ICU5887" s="248"/>
      <x:c r="ICV5887" s="248"/>
      <x:c r="ICW5887" s="248"/>
      <x:c r="ICX5887" s="248"/>
      <x:c r="ICY5887" s="248"/>
      <x:c r="ICZ5887" s="248"/>
      <x:c r="IDA5887" s="248"/>
      <x:c r="IDB5887" s="248"/>
      <x:c r="IDC5887" s="248"/>
      <x:c r="IDD5887" s="248"/>
      <x:c r="IDE5887" s="248"/>
      <x:c r="IDF5887" s="248"/>
      <x:c r="IDG5887" s="248"/>
      <x:c r="IDH5887" s="248"/>
      <x:c r="IDI5887" s="248"/>
      <x:c r="IDJ5887" s="248"/>
      <x:c r="IDK5887" s="248"/>
      <x:c r="IDL5887" s="248"/>
      <x:c r="IDM5887" s="248"/>
      <x:c r="IDN5887" s="248"/>
      <x:c r="IDO5887" s="248"/>
      <x:c r="IDP5887" s="248"/>
      <x:c r="IDQ5887" s="248"/>
      <x:c r="IDR5887" s="248"/>
      <x:c r="IDS5887" s="248"/>
      <x:c r="IDT5887" s="248"/>
      <x:c r="IDU5887" s="248"/>
      <x:c r="IDV5887" s="248"/>
      <x:c r="IDW5887" s="248"/>
      <x:c r="IDX5887" s="248"/>
      <x:c r="IDY5887" s="248"/>
      <x:c r="IDZ5887" s="248"/>
      <x:c r="IEA5887" s="248"/>
      <x:c r="IEB5887" s="248"/>
      <x:c r="IEC5887" s="248"/>
      <x:c r="IED5887" s="248"/>
      <x:c r="IEE5887" s="248"/>
      <x:c r="IEF5887" s="248"/>
      <x:c r="IEG5887" s="248"/>
      <x:c r="IEH5887" s="248"/>
      <x:c r="IEI5887" s="248"/>
      <x:c r="IEJ5887" s="248"/>
      <x:c r="IEK5887" s="248"/>
      <x:c r="IEL5887" s="248"/>
      <x:c r="IEM5887" s="248"/>
      <x:c r="IEN5887" s="248"/>
      <x:c r="IEO5887" s="248"/>
      <x:c r="IEP5887" s="248"/>
      <x:c r="IEQ5887" s="248"/>
      <x:c r="IER5887" s="248"/>
      <x:c r="IES5887" s="248"/>
      <x:c r="IET5887" s="248"/>
      <x:c r="IEU5887" s="248"/>
      <x:c r="IEV5887" s="248"/>
      <x:c r="IEW5887" s="248"/>
      <x:c r="IEX5887" s="248"/>
      <x:c r="IEY5887" s="248"/>
      <x:c r="IEZ5887" s="248"/>
      <x:c r="IFA5887" s="248"/>
      <x:c r="IFB5887" s="248"/>
      <x:c r="IFC5887" s="248"/>
      <x:c r="IFD5887" s="248"/>
      <x:c r="IFE5887" s="248"/>
      <x:c r="IFF5887" s="248"/>
      <x:c r="IFG5887" s="248"/>
      <x:c r="IFH5887" s="248"/>
      <x:c r="IFI5887" s="248"/>
      <x:c r="IFJ5887" s="248"/>
      <x:c r="IFK5887" s="248"/>
      <x:c r="IFL5887" s="248"/>
      <x:c r="IFM5887" s="248"/>
      <x:c r="IFN5887" s="248"/>
      <x:c r="IFO5887" s="248"/>
      <x:c r="IFP5887" s="248"/>
      <x:c r="IFQ5887" s="248"/>
      <x:c r="IFR5887" s="248"/>
      <x:c r="IFS5887" s="248"/>
      <x:c r="IFT5887" s="248"/>
      <x:c r="IFU5887" s="248"/>
      <x:c r="IFV5887" s="248"/>
      <x:c r="IFW5887" s="248"/>
      <x:c r="IFX5887" s="248"/>
      <x:c r="IFY5887" s="248"/>
      <x:c r="IFZ5887" s="248"/>
      <x:c r="IGA5887" s="248"/>
      <x:c r="IGB5887" s="248"/>
      <x:c r="IGC5887" s="248"/>
      <x:c r="IGD5887" s="248"/>
      <x:c r="IGE5887" s="248"/>
      <x:c r="IGF5887" s="248"/>
      <x:c r="IGG5887" s="248"/>
      <x:c r="IGH5887" s="248"/>
      <x:c r="IGI5887" s="248"/>
      <x:c r="IGJ5887" s="248"/>
      <x:c r="IGK5887" s="248"/>
      <x:c r="IGL5887" s="248"/>
      <x:c r="IGM5887" s="248"/>
      <x:c r="IGN5887" s="248"/>
      <x:c r="IGO5887" s="248"/>
      <x:c r="IGP5887" s="248"/>
      <x:c r="IGQ5887" s="248"/>
      <x:c r="IGR5887" s="248"/>
      <x:c r="IGS5887" s="248"/>
      <x:c r="IGT5887" s="248"/>
      <x:c r="IGU5887" s="248"/>
      <x:c r="IGV5887" s="248"/>
      <x:c r="IGW5887" s="248"/>
      <x:c r="IGX5887" s="248"/>
      <x:c r="IGY5887" s="248"/>
      <x:c r="IGZ5887" s="248"/>
      <x:c r="IHA5887" s="248"/>
      <x:c r="IHB5887" s="248"/>
      <x:c r="IHC5887" s="248"/>
      <x:c r="IHD5887" s="248"/>
      <x:c r="IHE5887" s="248"/>
      <x:c r="IHF5887" s="248"/>
      <x:c r="IHG5887" s="248"/>
      <x:c r="IHH5887" s="248"/>
      <x:c r="IHI5887" s="248"/>
      <x:c r="IHJ5887" s="248"/>
      <x:c r="IHK5887" s="248"/>
      <x:c r="IHL5887" s="248"/>
      <x:c r="IHM5887" s="248"/>
      <x:c r="IHN5887" s="248"/>
      <x:c r="IHO5887" s="248"/>
      <x:c r="IHP5887" s="248"/>
      <x:c r="IHQ5887" s="248"/>
      <x:c r="IHR5887" s="248"/>
      <x:c r="IHS5887" s="248"/>
      <x:c r="IHT5887" s="248"/>
      <x:c r="IHU5887" s="248"/>
      <x:c r="IHV5887" s="248"/>
      <x:c r="IHW5887" s="248"/>
      <x:c r="IHX5887" s="248"/>
      <x:c r="IHY5887" s="248"/>
      <x:c r="IHZ5887" s="248"/>
      <x:c r="IIA5887" s="248"/>
      <x:c r="IIB5887" s="248"/>
      <x:c r="IIC5887" s="248"/>
      <x:c r="IID5887" s="248"/>
      <x:c r="IIE5887" s="248"/>
      <x:c r="IIF5887" s="248"/>
      <x:c r="IIG5887" s="248"/>
      <x:c r="IIH5887" s="248"/>
      <x:c r="III5887" s="248"/>
      <x:c r="IIJ5887" s="248"/>
      <x:c r="IIK5887" s="248"/>
      <x:c r="IIL5887" s="248"/>
      <x:c r="IIM5887" s="248"/>
      <x:c r="IIN5887" s="248"/>
      <x:c r="IIO5887" s="248"/>
      <x:c r="IIP5887" s="248"/>
      <x:c r="IIQ5887" s="248"/>
      <x:c r="IIR5887" s="248"/>
      <x:c r="IIS5887" s="248"/>
      <x:c r="IIT5887" s="248"/>
      <x:c r="IIU5887" s="248"/>
      <x:c r="IIV5887" s="248"/>
      <x:c r="IIW5887" s="248"/>
      <x:c r="IIX5887" s="248"/>
      <x:c r="IIY5887" s="248"/>
      <x:c r="IIZ5887" s="248"/>
      <x:c r="IJA5887" s="248"/>
      <x:c r="IJB5887" s="248"/>
      <x:c r="IJC5887" s="248"/>
      <x:c r="IJD5887" s="248"/>
      <x:c r="IJE5887" s="248"/>
      <x:c r="IJF5887" s="248"/>
      <x:c r="IJG5887" s="248"/>
      <x:c r="IJH5887" s="248"/>
      <x:c r="IJI5887" s="248"/>
      <x:c r="IJJ5887" s="248"/>
      <x:c r="IJK5887" s="248"/>
      <x:c r="IJL5887" s="248"/>
      <x:c r="IJM5887" s="248"/>
      <x:c r="IJN5887" s="248"/>
      <x:c r="IJO5887" s="248"/>
      <x:c r="IJP5887" s="248"/>
      <x:c r="IJQ5887" s="248"/>
      <x:c r="IJR5887" s="248"/>
      <x:c r="IJS5887" s="248"/>
      <x:c r="IJT5887" s="248"/>
      <x:c r="IJU5887" s="248"/>
      <x:c r="IJV5887" s="248"/>
      <x:c r="IJW5887" s="248"/>
      <x:c r="IJX5887" s="248"/>
      <x:c r="IJY5887" s="248"/>
      <x:c r="IJZ5887" s="248"/>
      <x:c r="IKA5887" s="248"/>
      <x:c r="IKB5887" s="248"/>
      <x:c r="IKC5887" s="248"/>
      <x:c r="IKD5887" s="248"/>
      <x:c r="IKE5887" s="248"/>
      <x:c r="IKF5887" s="248"/>
      <x:c r="IKG5887" s="248"/>
      <x:c r="IKH5887" s="248"/>
      <x:c r="IKI5887" s="248"/>
      <x:c r="IKJ5887" s="248"/>
      <x:c r="IKK5887" s="248"/>
      <x:c r="IKL5887" s="248"/>
      <x:c r="IKM5887" s="248"/>
      <x:c r="IKN5887" s="248"/>
      <x:c r="IKO5887" s="248"/>
      <x:c r="IKP5887" s="248"/>
      <x:c r="IKQ5887" s="248"/>
      <x:c r="IKR5887" s="248"/>
      <x:c r="IKS5887" s="248"/>
      <x:c r="IKT5887" s="248"/>
      <x:c r="IKU5887" s="248"/>
      <x:c r="IKV5887" s="248"/>
      <x:c r="IKW5887" s="248"/>
      <x:c r="IKX5887" s="248"/>
      <x:c r="IKY5887" s="248"/>
      <x:c r="IKZ5887" s="248"/>
      <x:c r="ILA5887" s="248"/>
      <x:c r="ILB5887" s="248"/>
      <x:c r="ILC5887" s="248"/>
      <x:c r="ILD5887" s="248"/>
      <x:c r="ILE5887" s="248"/>
      <x:c r="ILF5887" s="248"/>
      <x:c r="ILG5887" s="248"/>
      <x:c r="ILH5887" s="248"/>
      <x:c r="ILI5887" s="248"/>
      <x:c r="ILJ5887" s="248"/>
      <x:c r="ILK5887" s="248"/>
      <x:c r="ILL5887" s="248"/>
      <x:c r="ILM5887" s="248"/>
      <x:c r="ILN5887" s="248"/>
      <x:c r="ILO5887" s="248"/>
      <x:c r="ILP5887" s="248"/>
      <x:c r="ILQ5887" s="248"/>
      <x:c r="ILR5887" s="248"/>
      <x:c r="ILS5887" s="248"/>
      <x:c r="ILT5887" s="248"/>
      <x:c r="ILU5887" s="248"/>
      <x:c r="ILV5887" s="248"/>
      <x:c r="ILW5887" s="248"/>
      <x:c r="ILX5887" s="248"/>
      <x:c r="ILY5887" s="248"/>
      <x:c r="ILZ5887" s="248"/>
      <x:c r="IMA5887" s="248"/>
      <x:c r="IMB5887" s="248"/>
      <x:c r="IMC5887" s="248"/>
      <x:c r="IMD5887" s="248"/>
      <x:c r="IME5887" s="248"/>
      <x:c r="IMF5887" s="248"/>
      <x:c r="IMG5887" s="248"/>
      <x:c r="IMH5887" s="248"/>
      <x:c r="IMI5887" s="248"/>
      <x:c r="IMJ5887" s="248"/>
      <x:c r="IMK5887" s="248"/>
      <x:c r="IML5887" s="248"/>
      <x:c r="IMM5887" s="248"/>
      <x:c r="IMN5887" s="248"/>
      <x:c r="IMO5887" s="248"/>
      <x:c r="IMP5887" s="248"/>
      <x:c r="IMQ5887" s="248"/>
      <x:c r="IMR5887" s="248"/>
      <x:c r="IMS5887" s="248"/>
      <x:c r="IMT5887" s="248"/>
      <x:c r="IMU5887" s="248"/>
      <x:c r="IMV5887" s="248"/>
      <x:c r="IMW5887" s="248"/>
      <x:c r="IMX5887" s="248"/>
      <x:c r="IMY5887" s="248"/>
      <x:c r="IMZ5887" s="248"/>
      <x:c r="INA5887" s="248"/>
      <x:c r="INB5887" s="248"/>
      <x:c r="INC5887" s="248"/>
      <x:c r="IND5887" s="248"/>
      <x:c r="INE5887" s="248"/>
      <x:c r="INF5887" s="248"/>
      <x:c r="ING5887" s="248"/>
      <x:c r="INH5887" s="248"/>
      <x:c r="INI5887" s="248"/>
      <x:c r="INJ5887" s="248"/>
      <x:c r="INK5887" s="248"/>
      <x:c r="INL5887" s="248"/>
      <x:c r="INM5887" s="248"/>
      <x:c r="INN5887" s="248"/>
      <x:c r="INO5887" s="248"/>
      <x:c r="INP5887" s="248"/>
      <x:c r="INQ5887" s="248"/>
      <x:c r="INR5887" s="248"/>
      <x:c r="INS5887" s="248"/>
      <x:c r="INT5887" s="248"/>
      <x:c r="INU5887" s="248"/>
      <x:c r="INV5887" s="248"/>
      <x:c r="INW5887" s="248"/>
      <x:c r="INX5887" s="248"/>
      <x:c r="INY5887" s="248"/>
      <x:c r="INZ5887" s="248"/>
      <x:c r="IOA5887" s="248"/>
      <x:c r="IOB5887" s="248"/>
      <x:c r="IOC5887" s="248"/>
      <x:c r="IOD5887" s="248"/>
      <x:c r="IOE5887" s="248"/>
      <x:c r="IOF5887" s="248"/>
      <x:c r="IOG5887" s="248"/>
      <x:c r="IOH5887" s="248"/>
      <x:c r="IOI5887" s="248"/>
      <x:c r="IOJ5887" s="248"/>
      <x:c r="IOK5887" s="248"/>
      <x:c r="IOL5887" s="248"/>
      <x:c r="IOM5887" s="248"/>
      <x:c r="ION5887" s="248"/>
      <x:c r="IOO5887" s="248"/>
      <x:c r="IOP5887" s="248"/>
      <x:c r="IOQ5887" s="248"/>
      <x:c r="IOR5887" s="248"/>
      <x:c r="IOS5887" s="248"/>
      <x:c r="IOT5887" s="248"/>
      <x:c r="IOU5887" s="248"/>
      <x:c r="IOV5887" s="248"/>
      <x:c r="IOW5887" s="248"/>
      <x:c r="IOX5887" s="248"/>
      <x:c r="IOY5887" s="248"/>
      <x:c r="IOZ5887" s="248"/>
      <x:c r="IPA5887" s="248"/>
      <x:c r="IPB5887" s="248"/>
      <x:c r="IPC5887" s="248"/>
      <x:c r="IPD5887" s="248"/>
      <x:c r="IPE5887" s="248"/>
      <x:c r="IPF5887" s="248"/>
      <x:c r="IPG5887" s="248"/>
      <x:c r="IPH5887" s="248"/>
      <x:c r="IPI5887" s="248"/>
      <x:c r="IPJ5887" s="248"/>
      <x:c r="IPK5887" s="248"/>
      <x:c r="IPL5887" s="248"/>
      <x:c r="IPM5887" s="248"/>
      <x:c r="IPN5887" s="248"/>
      <x:c r="IPO5887" s="248"/>
      <x:c r="IPP5887" s="248"/>
      <x:c r="IPQ5887" s="248"/>
      <x:c r="IPR5887" s="248"/>
      <x:c r="IPS5887" s="248"/>
      <x:c r="IPT5887" s="248"/>
      <x:c r="IPU5887" s="248"/>
      <x:c r="IPV5887" s="248"/>
      <x:c r="IPW5887" s="248"/>
      <x:c r="IPX5887" s="248"/>
      <x:c r="IPY5887" s="248"/>
      <x:c r="IPZ5887" s="248"/>
      <x:c r="IQA5887" s="248"/>
      <x:c r="IQB5887" s="248"/>
      <x:c r="IQC5887" s="248"/>
      <x:c r="IQD5887" s="248"/>
      <x:c r="IQE5887" s="248"/>
      <x:c r="IQF5887" s="248"/>
      <x:c r="IQG5887" s="248"/>
      <x:c r="IQH5887" s="248"/>
      <x:c r="IQI5887" s="248"/>
      <x:c r="IQJ5887" s="248"/>
      <x:c r="IQK5887" s="248"/>
      <x:c r="IQL5887" s="248"/>
      <x:c r="IQM5887" s="248"/>
      <x:c r="IQN5887" s="248"/>
      <x:c r="IQO5887" s="248"/>
      <x:c r="IQP5887" s="248"/>
      <x:c r="IQQ5887" s="248"/>
      <x:c r="IQR5887" s="248"/>
      <x:c r="IQS5887" s="248"/>
      <x:c r="IQT5887" s="248"/>
      <x:c r="IQU5887" s="248"/>
      <x:c r="IQV5887" s="248"/>
      <x:c r="IQW5887" s="248"/>
      <x:c r="IQX5887" s="248"/>
      <x:c r="IQY5887" s="248"/>
      <x:c r="IQZ5887" s="248"/>
      <x:c r="IRA5887" s="248"/>
      <x:c r="IRB5887" s="248"/>
      <x:c r="IRC5887" s="248"/>
      <x:c r="IRD5887" s="248"/>
      <x:c r="IRE5887" s="248"/>
      <x:c r="IRF5887" s="248"/>
      <x:c r="IRG5887" s="248"/>
      <x:c r="IRH5887" s="248"/>
      <x:c r="IRI5887" s="248"/>
      <x:c r="IRJ5887" s="248"/>
      <x:c r="IRK5887" s="248"/>
      <x:c r="IRL5887" s="248"/>
      <x:c r="IRM5887" s="248"/>
      <x:c r="IRN5887" s="248"/>
      <x:c r="IRO5887" s="248"/>
      <x:c r="IRP5887" s="248"/>
      <x:c r="IRQ5887" s="248"/>
      <x:c r="IRR5887" s="248"/>
      <x:c r="IRS5887" s="248"/>
      <x:c r="IRT5887" s="248"/>
      <x:c r="IRU5887" s="248"/>
      <x:c r="IRV5887" s="248"/>
      <x:c r="IRW5887" s="248"/>
      <x:c r="IRX5887" s="248"/>
      <x:c r="IRY5887" s="248"/>
      <x:c r="IRZ5887" s="248"/>
      <x:c r="ISA5887" s="248"/>
      <x:c r="ISB5887" s="248"/>
      <x:c r="ISC5887" s="248"/>
      <x:c r="ISD5887" s="248"/>
      <x:c r="ISE5887" s="248"/>
      <x:c r="ISF5887" s="248"/>
      <x:c r="ISG5887" s="248"/>
      <x:c r="ISH5887" s="248"/>
      <x:c r="ISI5887" s="248"/>
      <x:c r="ISJ5887" s="248"/>
      <x:c r="ISK5887" s="248"/>
      <x:c r="ISL5887" s="248"/>
      <x:c r="ISM5887" s="248"/>
      <x:c r="ISN5887" s="248"/>
      <x:c r="ISO5887" s="248"/>
      <x:c r="ISP5887" s="248"/>
      <x:c r="ISQ5887" s="248"/>
      <x:c r="ISR5887" s="248"/>
      <x:c r="ISS5887" s="248"/>
      <x:c r="IST5887" s="248"/>
      <x:c r="ISU5887" s="248"/>
      <x:c r="ISV5887" s="248"/>
      <x:c r="ISW5887" s="248"/>
      <x:c r="ISX5887" s="248"/>
      <x:c r="ISY5887" s="248"/>
      <x:c r="ISZ5887" s="248"/>
      <x:c r="ITA5887" s="248"/>
      <x:c r="ITB5887" s="248"/>
      <x:c r="ITC5887" s="248"/>
      <x:c r="ITD5887" s="248"/>
      <x:c r="ITE5887" s="248"/>
      <x:c r="ITF5887" s="248"/>
      <x:c r="ITG5887" s="248"/>
      <x:c r="ITH5887" s="248"/>
      <x:c r="ITI5887" s="248"/>
      <x:c r="ITJ5887" s="248"/>
      <x:c r="ITK5887" s="248"/>
      <x:c r="ITL5887" s="248"/>
      <x:c r="ITM5887" s="248"/>
      <x:c r="ITN5887" s="248"/>
      <x:c r="ITO5887" s="248"/>
      <x:c r="ITP5887" s="248"/>
      <x:c r="ITQ5887" s="248"/>
      <x:c r="ITR5887" s="248"/>
      <x:c r="ITS5887" s="248"/>
      <x:c r="ITT5887" s="248"/>
      <x:c r="ITU5887" s="248"/>
      <x:c r="ITV5887" s="248"/>
      <x:c r="ITW5887" s="248"/>
      <x:c r="ITX5887" s="248"/>
      <x:c r="ITY5887" s="248"/>
      <x:c r="ITZ5887" s="248"/>
      <x:c r="IUA5887" s="248"/>
      <x:c r="IUB5887" s="248"/>
      <x:c r="IUC5887" s="248"/>
      <x:c r="IUD5887" s="248"/>
      <x:c r="IUE5887" s="248"/>
      <x:c r="IUF5887" s="248"/>
      <x:c r="IUG5887" s="248"/>
      <x:c r="IUH5887" s="248"/>
      <x:c r="IUI5887" s="248"/>
      <x:c r="IUJ5887" s="248"/>
      <x:c r="IUK5887" s="248"/>
      <x:c r="IUL5887" s="248"/>
      <x:c r="IUM5887" s="248"/>
      <x:c r="IUN5887" s="248"/>
      <x:c r="IUO5887" s="248"/>
      <x:c r="IUP5887" s="248"/>
      <x:c r="IUQ5887" s="248"/>
      <x:c r="IUR5887" s="248"/>
      <x:c r="IUS5887" s="248"/>
      <x:c r="IUT5887" s="248"/>
      <x:c r="IUU5887" s="248"/>
      <x:c r="IUV5887" s="248"/>
      <x:c r="IUW5887" s="248"/>
      <x:c r="IUX5887" s="248"/>
      <x:c r="IUY5887" s="248"/>
      <x:c r="IUZ5887" s="248"/>
      <x:c r="IVA5887" s="248"/>
      <x:c r="IVB5887" s="248"/>
      <x:c r="IVC5887" s="248"/>
      <x:c r="IVD5887" s="248"/>
      <x:c r="IVE5887" s="248"/>
      <x:c r="IVF5887" s="248"/>
      <x:c r="IVG5887" s="248"/>
      <x:c r="IVH5887" s="248"/>
      <x:c r="IVI5887" s="248"/>
      <x:c r="IVJ5887" s="248"/>
      <x:c r="IVK5887" s="248"/>
      <x:c r="IVL5887" s="248"/>
      <x:c r="IVM5887" s="248"/>
      <x:c r="IVN5887" s="248"/>
      <x:c r="IVO5887" s="248"/>
      <x:c r="IVP5887" s="248"/>
      <x:c r="IVQ5887" s="248"/>
      <x:c r="IVR5887" s="248"/>
      <x:c r="IVS5887" s="248"/>
      <x:c r="IVT5887" s="248"/>
      <x:c r="IVU5887" s="248"/>
      <x:c r="IVV5887" s="248"/>
      <x:c r="IVW5887" s="248"/>
      <x:c r="IVX5887" s="248"/>
      <x:c r="IVY5887" s="248"/>
      <x:c r="IVZ5887" s="248"/>
      <x:c r="IWA5887" s="248"/>
      <x:c r="IWB5887" s="248"/>
      <x:c r="IWC5887" s="248"/>
      <x:c r="IWD5887" s="248"/>
      <x:c r="IWE5887" s="248"/>
      <x:c r="IWF5887" s="248"/>
      <x:c r="IWG5887" s="248"/>
      <x:c r="IWH5887" s="248"/>
      <x:c r="IWI5887" s="248"/>
      <x:c r="IWJ5887" s="248"/>
      <x:c r="IWK5887" s="248"/>
      <x:c r="IWL5887" s="248"/>
      <x:c r="IWM5887" s="248"/>
      <x:c r="IWN5887" s="248"/>
      <x:c r="IWO5887" s="248"/>
      <x:c r="IWP5887" s="248"/>
      <x:c r="IWQ5887" s="248"/>
      <x:c r="IWR5887" s="248"/>
      <x:c r="IWS5887" s="248"/>
      <x:c r="IWT5887" s="248"/>
      <x:c r="IWU5887" s="248"/>
      <x:c r="IWV5887" s="248"/>
      <x:c r="IWW5887" s="248"/>
      <x:c r="IWX5887" s="248"/>
      <x:c r="IWY5887" s="248"/>
      <x:c r="IWZ5887" s="248"/>
      <x:c r="IXA5887" s="248"/>
      <x:c r="IXB5887" s="248"/>
      <x:c r="IXC5887" s="248"/>
      <x:c r="IXD5887" s="248"/>
      <x:c r="IXE5887" s="248"/>
      <x:c r="IXF5887" s="248"/>
      <x:c r="IXG5887" s="248"/>
      <x:c r="IXH5887" s="248"/>
      <x:c r="IXI5887" s="248"/>
      <x:c r="IXJ5887" s="248"/>
      <x:c r="IXK5887" s="248"/>
      <x:c r="IXL5887" s="248"/>
      <x:c r="IXM5887" s="248"/>
      <x:c r="IXN5887" s="248"/>
      <x:c r="IXO5887" s="248"/>
      <x:c r="IXP5887" s="248"/>
      <x:c r="IXQ5887" s="248"/>
      <x:c r="IXR5887" s="248"/>
      <x:c r="IXS5887" s="248"/>
      <x:c r="IXT5887" s="248"/>
      <x:c r="IXU5887" s="248"/>
      <x:c r="IXV5887" s="248"/>
      <x:c r="IXW5887" s="248"/>
      <x:c r="IXX5887" s="248"/>
      <x:c r="IXY5887" s="248"/>
      <x:c r="IXZ5887" s="248"/>
      <x:c r="IYA5887" s="248"/>
      <x:c r="IYB5887" s="248"/>
      <x:c r="IYC5887" s="248"/>
      <x:c r="IYD5887" s="248"/>
      <x:c r="IYE5887" s="248"/>
      <x:c r="IYF5887" s="248"/>
      <x:c r="IYG5887" s="248"/>
      <x:c r="IYH5887" s="248"/>
      <x:c r="IYI5887" s="248"/>
      <x:c r="IYJ5887" s="248"/>
      <x:c r="IYK5887" s="248"/>
      <x:c r="IYL5887" s="248"/>
      <x:c r="IYM5887" s="248"/>
      <x:c r="IYN5887" s="248"/>
      <x:c r="IYO5887" s="248"/>
      <x:c r="IYP5887" s="248"/>
      <x:c r="IYQ5887" s="248"/>
      <x:c r="IYR5887" s="248"/>
      <x:c r="IYS5887" s="248"/>
      <x:c r="IYT5887" s="248"/>
      <x:c r="IYU5887" s="248"/>
      <x:c r="IYV5887" s="248"/>
      <x:c r="IYW5887" s="248"/>
      <x:c r="IYX5887" s="248"/>
      <x:c r="IYY5887" s="248"/>
      <x:c r="IYZ5887" s="248"/>
      <x:c r="IZA5887" s="248"/>
      <x:c r="IZB5887" s="248"/>
      <x:c r="IZC5887" s="248"/>
      <x:c r="IZD5887" s="248"/>
      <x:c r="IZE5887" s="248"/>
      <x:c r="IZF5887" s="248"/>
      <x:c r="IZG5887" s="248"/>
      <x:c r="IZH5887" s="248"/>
      <x:c r="IZI5887" s="248"/>
      <x:c r="IZJ5887" s="248"/>
      <x:c r="IZK5887" s="248"/>
      <x:c r="IZL5887" s="248"/>
      <x:c r="IZM5887" s="248"/>
      <x:c r="IZN5887" s="248"/>
      <x:c r="IZO5887" s="248"/>
      <x:c r="IZP5887" s="248"/>
      <x:c r="IZQ5887" s="248"/>
      <x:c r="IZR5887" s="248"/>
      <x:c r="IZS5887" s="248"/>
      <x:c r="IZT5887" s="248"/>
      <x:c r="IZU5887" s="248"/>
      <x:c r="IZV5887" s="248"/>
      <x:c r="IZW5887" s="248"/>
      <x:c r="IZX5887" s="248"/>
      <x:c r="IZY5887" s="248"/>
      <x:c r="IZZ5887" s="248"/>
      <x:c r="JAA5887" s="248"/>
      <x:c r="JAB5887" s="248"/>
      <x:c r="JAC5887" s="248"/>
      <x:c r="JAD5887" s="248"/>
      <x:c r="JAE5887" s="248"/>
      <x:c r="JAF5887" s="248"/>
      <x:c r="JAG5887" s="248"/>
      <x:c r="JAH5887" s="248"/>
      <x:c r="JAI5887" s="248"/>
      <x:c r="JAJ5887" s="248"/>
      <x:c r="JAK5887" s="248"/>
      <x:c r="JAL5887" s="248"/>
      <x:c r="JAM5887" s="248"/>
      <x:c r="JAN5887" s="248"/>
      <x:c r="JAO5887" s="248"/>
      <x:c r="JAP5887" s="248"/>
      <x:c r="JAQ5887" s="248"/>
      <x:c r="JAR5887" s="248"/>
      <x:c r="JAS5887" s="248"/>
      <x:c r="JAT5887" s="248"/>
      <x:c r="JAU5887" s="248"/>
      <x:c r="JAV5887" s="248"/>
      <x:c r="JAW5887" s="248"/>
      <x:c r="JAX5887" s="248"/>
      <x:c r="JAY5887" s="248"/>
      <x:c r="JAZ5887" s="248"/>
      <x:c r="JBA5887" s="248"/>
      <x:c r="JBB5887" s="248"/>
      <x:c r="JBC5887" s="248"/>
      <x:c r="JBD5887" s="248"/>
      <x:c r="JBE5887" s="248"/>
      <x:c r="JBF5887" s="248"/>
      <x:c r="JBG5887" s="248"/>
      <x:c r="JBH5887" s="248"/>
      <x:c r="JBI5887" s="248"/>
      <x:c r="JBJ5887" s="248"/>
      <x:c r="JBK5887" s="248"/>
      <x:c r="JBL5887" s="248"/>
      <x:c r="JBM5887" s="248"/>
      <x:c r="JBN5887" s="248"/>
      <x:c r="JBO5887" s="248"/>
      <x:c r="JBP5887" s="248"/>
      <x:c r="JBQ5887" s="248"/>
      <x:c r="JBR5887" s="248"/>
      <x:c r="JBS5887" s="248"/>
      <x:c r="JBT5887" s="248"/>
      <x:c r="JBU5887" s="248"/>
      <x:c r="JBV5887" s="248"/>
      <x:c r="JBW5887" s="248"/>
      <x:c r="JBX5887" s="248"/>
      <x:c r="JBY5887" s="248"/>
      <x:c r="JBZ5887" s="248"/>
      <x:c r="JCA5887" s="248"/>
      <x:c r="JCB5887" s="248"/>
      <x:c r="JCC5887" s="248"/>
      <x:c r="JCD5887" s="248"/>
      <x:c r="JCE5887" s="248"/>
      <x:c r="JCF5887" s="248"/>
      <x:c r="JCG5887" s="248"/>
      <x:c r="JCH5887" s="248"/>
      <x:c r="JCI5887" s="248"/>
      <x:c r="JCJ5887" s="248"/>
      <x:c r="JCK5887" s="248"/>
      <x:c r="JCL5887" s="248"/>
      <x:c r="JCM5887" s="248"/>
      <x:c r="JCN5887" s="248"/>
      <x:c r="JCO5887" s="248"/>
      <x:c r="JCP5887" s="248"/>
      <x:c r="JCQ5887" s="248"/>
      <x:c r="JCR5887" s="248"/>
      <x:c r="JCS5887" s="248"/>
      <x:c r="JCT5887" s="248"/>
      <x:c r="JCU5887" s="248"/>
      <x:c r="JCV5887" s="248"/>
      <x:c r="JCW5887" s="248"/>
      <x:c r="JCX5887" s="248"/>
      <x:c r="JCY5887" s="248"/>
      <x:c r="JCZ5887" s="248"/>
      <x:c r="JDA5887" s="248"/>
      <x:c r="JDB5887" s="248"/>
      <x:c r="JDC5887" s="248"/>
      <x:c r="JDD5887" s="248"/>
      <x:c r="JDE5887" s="248"/>
      <x:c r="JDF5887" s="248"/>
      <x:c r="JDG5887" s="248"/>
      <x:c r="JDH5887" s="248"/>
      <x:c r="JDI5887" s="248"/>
      <x:c r="JDJ5887" s="248"/>
      <x:c r="JDK5887" s="248"/>
      <x:c r="JDL5887" s="248"/>
      <x:c r="JDM5887" s="248"/>
      <x:c r="JDN5887" s="248"/>
      <x:c r="JDO5887" s="248"/>
      <x:c r="JDP5887" s="248"/>
      <x:c r="JDQ5887" s="248"/>
      <x:c r="JDR5887" s="248"/>
      <x:c r="JDS5887" s="248"/>
      <x:c r="JDT5887" s="248"/>
      <x:c r="JDU5887" s="248"/>
      <x:c r="JDV5887" s="248"/>
      <x:c r="JDW5887" s="248"/>
      <x:c r="JDX5887" s="248"/>
      <x:c r="JDY5887" s="248"/>
      <x:c r="JDZ5887" s="248"/>
      <x:c r="JEA5887" s="248"/>
      <x:c r="JEB5887" s="248"/>
      <x:c r="JEC5887" s="248"/>
      <x:c r="JED5887" s="248"/>
      <x:c r="JEE5887" s="248"/>
      <x:c r="JEF5887" s="248"/>
      <x:c r="JEG5887" s="248"/>
      <x:c r="JEH5887" s="248"/>
      <x:c r="JEI5887" s="248"/>
      <x:c r="JEJ5887" s="248"/>
      <x:c r="JEK5887" s="248"/>
      <x:c r="JEL5887" s="248"/>
      <x:c r="JEM5887" s="248"/>
      <x:c r="JEN5887" s="248"/>
      <x:c r="JEO5887" s="248"/>
      <x:c r="JEP5887" s="248"/>
      <x:c r="JEQ5887" s="248"/>
      <x:c r="JER5887" s="248"/>
      <x:c r="JES5887" s="248"/>
      <x:c r="JET5887" s="248"/>
      <x:c r="JEU5887" s="248"/>
      <x:c r="JEV5887" s="248"/>
      <x:c r="JEW5887" s="248"/>
      <x:c r="JEX5887" s="248"/>
      <x:c r="JEY5887" s="248"/>
      <x:c r="JEZ5887" s="248"/>
      <x:c r="JFA5887" s="248"/>
      <x:c r="JFB5887" s="248"/>
      <x:c r="JFC5887" s="248"/>
      <x:c r="JFD5887" s="248"/>
      <x:c r="JFE5887" s="248"/>
      <x:c r="JFF5887" s="248"/>
      <x:c r="JFG5887" s="248"/>
      <x:c r="JFH5887" s="248"/>
      <x:c r="JFI5887" s="248"/>
      <x:c r="JFJ5887" s="248"/>
      <x:c r="JFK5887" s="248"/>
      <x:c r="JFL5887" s="248"/>
      <x:c r="JFM5887" s="248"/>
      <x:c r="JFN5887" s="248"/>
      <x:c r="JFO5887" s="248"/>
      <x:c r="JFP5887" s="248"/>
      <x:c r="JFQ5887" s="248"/>
      <x:c r="JFR5887" s="248"/>
      <x:c r="JFS5887" s="248"/>
      <x:c r="JFT5887" s="248"/>
      <x:c r="JFU5887" s="248"/>
      <x:c r="JFV5887" s="248"/>
      <x:c r="JFW5887" s="248"/>
      <x:c r="JFX5887" s="248"/>
      <x:c r="JFY5887" s="248"/>
      <x:c r="JFZ5887" s="248"/>
      <x:c r="JGA5887" s="248"/>
      <x:c r="JGB5887" s="248"/>
      <x:c r="JGC5887" s="248"/>
      <x:c r="JGD5887" s="248"/>
      <x:c r="JGE5887" s="248"/>
      <x:c r="JGF5887" s="248"/>
      <x:c r="JGG5887" s="248"/>
      <x:c r="JGH5887" s="248"/>
      <x:c r="JGI5887" s="248"/>
      <x:c r="JGJ5887" s="248"/>
      <x:c r="JGK5887" s="248"/>
      <x:c r="JGL5887" s="248"/>
      <x:c r="JGM5887" s="248"/>
      <x:c r="JGN5887" s="248"/>
      <x:c r="JGO5887" s="248"/>
      <x:c r="JGP5887" s="248"/>
      <x:c r="JGQ5887" s="248"/>
      <x:c r="JGR5887" s="248"/>
      <x:c r="JGS5887" s="248"/>
      <x:c r="JGT5887" s="248"/>
      <x:c r="JGU5887" s="248"/>
      <x:c r="JGV5887" s="248"/>
      <x:c r="JGW5887" s="248"/>
      <x:c r="JGX5887" s="248"/>
      <x:c r="JGY5887" s="248"/>
      <x:c r="JGZ5887" s="248"/>
      <x:c r="JHA5887" s="248"/>
      <x:c r="JHB5887" s="248"/>
      <x:c r="JHC5887" s="248"/>
      <x:c r="JHD5887" s="248"/>
      <x:c r="JHE5887" s="248"/>
      <x:c r="JHF5887" s="248"/>
      <x:c r="JHG5887" s="248"/>
      <x:c r="JHH5887" s="248"/>
      <x:c r="JHI5887" s="248"/>
      <x:c r="JHJ5887" s="248"/>
      <x:c r="JHK5887" s="248"/>
      <x:c r="JHL5887" s="248"/>
      <x:c r="JHM5887" s="248"/>
      <x:c r="JHN5887" s="248"/>
      <x:c r="JHO5887" s="248"/>
      <x:c r="JHP5887" s="248"/>
      <x:c r="JHQ5887" s="248"/>
      <x:c r="JHR5887" s="248"/>
      <x:c r="JHS5887" s="248"/>
      <x:c r="JHT5887" s="248"/>
      <x:c r="JHU5887" s="248"/>
      <x:c r="JHV5887" s="248"/>
      <x:c r="JHW5887" s="248"/>
      <x:c r="JHX5887" s="248"/>
      <x:c r="JHY5887" s="248"/>
      <x:c r="JHZ5887" s="248"/>
      <x:c r="JIA5887" s="248"/>
      <x:c r="JIB5887" s="248"/>
      <x:c r="JIC5887" s="248"/>
      <x:c r="JID5887" s="248"/>
      <x:c r="JIE5887" s="248"/>
      <x:c r="JIF5887" s="248"/>
      <x:c r="JIG5887" s="248"/>
      <x:c r="JIH5887" s="248"/>
      <x:c r="JII5887" s="248"/>
      <x:c r="JIJ5887" s="248"/>
      <x:c r="JIK5887" s="248"/>
      <x:c r="JIL5887" s="248"/>
      <x:c r="JIM5887" s="248"/>
      <x:c r="JIN5887" s="248"/>
      <x:c r="JIO5887" s="248"/>
      <x:c r="JIP5887" s="248"/>
      <x:c r="JIQ5887" s="248"/>
      <x:c r="JIR5887" s="248"/>
      <x:c r="JIS5887" s="248"/>
      <x:c r="JIT5887" s="248"/>
      <x:c r="JIU5887" s="248"/>
      <x:c r="JIV5887" s="248"/>
      <x:c r="JIW5887" s="248"/>
      <x:c r="JIX5887" s="248"/>
      <x:c r="JIY5887" s="248"/>
      <x:c r="JIZ5887" s="248"/>
      <x:c r="JJA5887" s="248"/>
      <x:c r="JJB5887" s="248"/>
      <x:c r="JJC5887" s="248"/>
      <x:c r="JJD5887" s="248"/>
      <x:c r="JJE5887" s="248"/>
      <x:c r="JJF5887" s="248"/>
      <x:c r="JJG5887" s="248"/>
      <x:c r="JJH5887" s="248"/>
      <x:c r="JJI5887" s="248"/>
      <x:c r="JJJ5887" s="248"/>
      <x:c r="JJK5887" s="248"/>
      <x:c r="JJL5887" s="248"/>
      <x:c r="JJM5887" s="248"/>
      <x:c r="JJN5887" s="248"/>
      <x:c r="JJO5887" s="248"/>
      <x:c r="JJP5887" s="248"/>
      <x:c r="JJQ5887" s="248"/>
      <x:c r="JJR5887" s="248"/>
      <x:c r="JJS5887" s="248"/>
      <x:c r="JJT5887" s="248"/>
      <x:c r="JJU5887" s="248"/>
      <x:c r="JJV5887" s="248"/>
      <x:c r="JJW5887" s="248"/>
      <x:c r="JJX5887" s="248"/>
      <x:c r="JJY5887" s="248"/>
      <x:c r="JJZ5887" s="248"/>
      <x:c r="JKA5887" s="248"/>
      <x:c r="JKB5887" s="248"/>
      <x:c r="JKC5887" s="248"/>
      <x:c r="JKD5887" s="248"/>
      <x:c r="JKE5887" s="248"/>
      <x:c r="JKF5887" s="248"/>
      <x:c r="JKG5887" s="248"/>
      <x:c r="JKH5887" s="248"/>
      <x:c r="JKI5887" s="248"/>
      <x:c r="JKJ5887" s="248"/>
      <x:c r="JKK5887" s="248"/>
      <x:c r="JKL5887" s="248"/>
      <x:c r="JKM5887" s="248"/>
      <x:c r="JKN5887" s="248"/>
      <x:c r="JKO5887" s="248"/>
      <x:c r="JKP5887" s="248"/>
      <x:c r="JKQ5887" s="248"/>
      <x:c r="JKR5887" s="248"/>
      <x:c r="JKS5887" s="248"/>
      <x:c r="JKT5887" s="248"/>
      <x:c r="JKU5887" s="248"/>
      <x:c r="JKV5887" s="248"/>
      <x:c r="JKW5887" s="248"/>
      <x:c r="JKX5887" s="248"/>
      <x:c r="JKY5887" s="248"/>
      <x:c r="JKZ5887" s="248"/>
      <x:c r="JLA5887" s="248"/>
      <x:c r="JLB5887" s="248"/>
      <x:c r="JLC5887" s="248"/>
      <x:c r="JLD5887" s="248"/>
      <x:c r="JLE5887" s="248"/>
      <x:c r="JLF5887" s="248"/>
      <x:c r="JLG5887" s="248"/>
      <x:c r="JLH5887" s="248"/>
      <x:c r="JLI5887" s="248"/>
      <x:c r="JLJ5887" s="248"/>
      <x:c r="JLK5887" s="248"/>
      <x:c r="JLL5887" s="248"/>
      <x:c r="JLM5887" s="248"/>
      <x:c r="JLN5887" s="248"/>
      <x:c r="JLO5887" s="248"/>
      <x:c r="JLP5887" s="248"/>
      <x:c r="JLQ5887" s="248"/>
      <x:c r="JLR5887" s="248"/>
      <x:c r="JLS5887" s="248"/>
      <x:c r="JLT5887" s="248"/>
      <x:c r="JLU5887" s="248"/>
      <x:c r="JLV5887" s="248"/>
      <x:c r="JLW5887" s="248"/>
      <x:c r="JLX5887" s="248"/>
      <x:c r="JLY5887" s="248"/>
      <x:c r="JLZ5887" s="248"/>
      <x:c r="JMA5887" s="248"/>
      <x:c r="JMB5887" s="248"/>
      <x:c r="JMC5887" s="248"/>
      <x:c r="JMD5887" s="248"/>
      <x:c r="JME5887" s="248"/>
      <x:c r="JMF5887" s="248"/>
      <x:c r="JMG5887" s="248"/>
      <x:c r="JMH5887" s="248"/>
      <x:c r="JMI5887" s="248"/>
      <x:c r="JMJ5887" s="248"/>
      <x:c r="JMK5887" s="248"/>
      <x:c r="JML5887" s="248"/>
      <x:c r="JMM5887" s="248"/>
      <x:c r="JMN5887" s="248"/>
      <x:c r="JMO5887" s="248"/>
      <x:c r="JMP5887" s="248"/>
      <x:c r="JMQ5887" s="248"/>
      <x:c r="JMR5887" s="248"/>
      <x:c r="JMS5887" s="248"/>
      <x:c r="JMT5887" s="248"/>
      <x:c r="JMU5887" s="248"/>
      <x:c r="JMV5887" s="248"/>
      <x:c r="JMW5887" s="248"/>
      <x:c r="JMX5887" s="248"/>
      <x:c r="JMY5887" s="248"/>
      <x:c r="JMZ5887" s="248"/>
      <x:c r="JNA5887" s="248"/>
      <x:c r="JNB5887" s="248"/>
      <x:c r="JNC5887" s="248"/>
      <x:c r="JND5887" s="248"/>
      <x:c r="JNE5887" s="248"/>
      <x:c r="JNF5887" s="248"/>
      <x:c r="JNG5887" s="248"/>
      <x:c r="JNH5887" s="248"/>
      <x:c r="JNI5887" s="248"/>
      <x:c r="JNJ5887" s="248"/>
      <x:c r="JNK5887" s="248"/>
      <x:c r="JNL5887" s="248"/>
      <x:c r="JNM5887" s="248"/>
      <x:c r="JNN5887" s="248"/>
      <x:c r="JNO5887" s="248"/>
      <x:c r="JNP5887" s="248"/>
      <x:c r="JNQ5887" s="248"/>
      <x:c r="JNR5887" s="248"/>
      <x:c r="JNS5887" s="248"/>
      <x:c r="JNT5887" s="248"/>
      <x:c r="JNU5887" s="248"/>
      <x:c r="JNV5887" s="248"/>
      <x:c r="JNW5887" s="248"/>
      <x:c r="JNX5887" s="248"/>
      <x:c r="JNY5887" s="248"/>
      <x:c r="JNZ5887" s="248"/>
      <x:c r="JOA5887" s="248"/>
      <x:c r="JOB5887" s="248"/>
      <x:c r="JOC5887" s="248"/>
      <x:c r="JOD5887" s="248"/>
      <x:c r="JOE5887" s="248"/>
      <x:c r="JOF5887" s="248"/>
      <x:c r="JOG5887" s="248"/>
      <x:c r="JOH5887" s="248"/>
      <x:c r="JOI5887" s="248"/>
      <x:c r="JOJ5887" s="248"/>
      <x:c r="JOK5887" s="248"/>
      <x:c r="JOL5887" s="248"/>
      <x:c r="JOM5887" s="248"/>
      <x:c r="JON5887" s="248"/>
      <x:c r="JOO5887" s="248"/>
      <x:c r="JOP5887" s="248"/>
      <x:c r="JOQ5887" s="248"/>
      <x:c r="JOR5887" s="248"/>
      <x:c r="JOS5887" s="248"/>
      <x:c r="JOT5887" s="248"/>
      <x:c r="JOU5887" s="248"/>
      <x:c r="JOV5887" s="248"/>
      <x:c r="JOW5887" s="248"/>
      <x:c r="JOX5887" s="248"/>
      <x:c r="JOY5887" s="248"/>
      <x:c r="JOZ5887" s="248"/>
      <x:c r="JPA5887" s="248"/>
      <x:c r="JPB5887" s="248"/>
      <x:c r="JPC5887" s="248"/>
      <x:c r="JPD5887" s="248"/>
      <x:c r="JPE5887" s="248"/>
      <x:c r="JPF5887" s="248"/>
      <x:c r="JPG5887" s="248"/>
      <x:c r="JPH5887" s="248"/>
      <x:c r="JPI5887" s="248"/>
      <x:c r="JPJ5887" s="248"/>
      <x:c r="JPK5887" s="248"/>
      <x:c r="JPL5887" s="248"/>
      <x:c r="JPM5887" s="248"/>
      <x:c r="JPN5887" s="248"/>
      <x:c r="JPO5887" s="248"/>
      <x:c r="JPP5887" s="248"/>
      <x:c r="JPQ5887" s="248"/>
      <x:c r="JPR5887" s="248"/>
      <x:c r="JPS5887" s="248"/>
      <x:c r="JPT5887" s="248"/>
      <x:c r="JPU5887" s="248"/>
      <x:c r="JPV5887" s="248"/>
      <x:c r="JPW5887" s="248"/>
      <x:c r="JPX5887" s="248"/>
      <x:c r="JPY5887" s="248"/>
      <x:c r="JPZ5887" s="248"/>
      <x:c r="JQA5887" s="248"/>
      <x:c r="JQB5887" s="248"/>
      <x:c r="JQC5887" s="248"/>
      <x:c r="JQD5887" s="248"/>
      <x:c r="JQE5887" s="248"/>
      <x:c r="JQF5887" s="248"/>
      <x:c r="JQG5887" s="248"/>
      <x:c r="JQH5887" s="248"/>
      <x:c r="JQI5887" s="248"/>
      <x:c r="JQJ5887" s="248"/>
      <x:c r="JQK5887" s="248"/>
      <x:c r="JQL5887" s="248"/>
      <x:c r="JQM5887" s="248"/>
      <x:c r="JQN5887" s="248"/>
      <x:c r="JQO5887" s="248"/>
      <x:c r="JQP5887" s="248"/>
      <x:c r="JQQ5887" s="248"/>
      <x:c r="JQR5887" s="248"/>
      <x:c r="JQS5887" s="248"/>
      <x:c r="JQT5887" s="248"/>
      <x:c r="JQU5887" s="248"/>
      <x:c r="JQV5887" s="248"/>
      <x:c r="JQW5887" s="248"/>
      <x:c r="JQX5887" s="248"/>
      <x:c r="JQY5887" s="248"/>
      <x:c r="JQZ5887" s="248"/>
      <x:c r="JRA5887" s="248"/>
      <x:c r="JRB5887" s="248"/>
      <x:c r="JRC5887" s="248"/>
      <x:c r="JRD5887" s="248"/>
      <x:c r="JRE5887" s="248"/>
      <x:c r="JRF5887" s="248"/>
      <x:c r="JRG5887" s="248"/>
      <x:c r="JRH5887" s="248"/>
      <x:c r="JRI5887" s="248"/>
      <x:c r="JRJ5887" s="248"/>
      <x:c r="JRK5887" s="248"/>
      <x:c r="JRL5887" s="248"/>
      <x:c r="JRM5887" s="248"/>
      <x:c r="JRN5887" s="248"/>
      <x:c r="JRO5887" s="248"/>
      <x:c r="JRP5887" s="248"/>
      <x:c r="JRQ5887" s="248"/>
      <x:c r="JRR5887" s="248"/>
      <x:c r="JRS5887" s="248"/>
      <x:c r="JRT5887" s="248"/>
      <x:c r="JRU5887" s="248"/>
      <x:c r="JRV5887" s="248"/>
      <x:c r="JRW5887" s="248"/>
      <x:c r="JRX5887" s="248"/>
      <x:c r="JRY5887" s="248"/>
      <x:c r="JRZ5887" s="248"/>
      <x:c r="JSA5887" s="248"/>
      <x:c r="JSB5887" s="248"/>
      <x:c r="JSC5887" s="248"/>
      <x:c r="JSD5887" s="248"/>
      <x:c r="JSE5887" s="248"/>
      <x:c r="JSF5887" s="248"/>
      <x:c r="JSG5887" s="248"/>
      <x:c r="JSH5887" s="248"/>
      <x:c r="JSI5887" s="248"/>
      <x:c r="JSJ5887" s="248"/>
      <x:c r="JSK5887" s="248"/>
      <x:c r="JSL5887" s="248"/>
      <x:c r="JSM5887" s="248"/>
      <x:c r="JSN5887" s="248"/>
      <x:c r="JSO5887" s="248"/>
      <x:c r="JSP5887" s="248"/>
      <x:c r="JSQ5887" s="248"/>
      <x:c r="JSR5887" s="248"/>
      <x:c r="JSS5887" s="248"/>
      <x:c r="JST5887" s="248"/>
      <x:c r="JSU5887" s="248"/>
      <x:c r="JSV5887" s="248"/>
      <x:c r="JSW5887" s="248"/>
      <x:c r="JSX5887" s="248"/>
      <x:c r="JSY5887" s="248"/>
      <x:c r="JSZ5887" s="248"/>
      <x:c r="JTA5887" s="248"/>
      <x:c r="JTB5887" s="248"/>
      <x:c r="JTC5887" s="248"/>
      <x:c r="JTD5887" s="248"/>
      <x:c r="JTE5887" s="248"/>
      <x:c r="JTF5887" s="248"/>
      <x:c r="JTG5887" s="248"/>
      <x:c r="JTH5887" s="248"/>
      <x:c r="JTI5887" s="248"/>
      <x:c r="JTJ5887" s="248"/>
      <x:c r="JTK5887" s="248"/>
      <x:c r="JTL5887" s="248"/>
      <x:c r="JTM5887" s="248"/>
      <x:c r="JTN5887" s="248"/>
      <x:c r="JTO5887" s="248"/>
      <x:c r="JTP5887" s="248"/>
      <x:c r="JTQ5887" s="248"/>
      <x:c r="JTR5887" s="248"/>
      <x:c r="JTS5887" s="248"/>
      <x:c r="JTT5887" s="248"/>
      <x:c r="JTU5887" s="248"/>
      <x:c r="JTV5887" s="248"/>
      <x:c r="JTW5887" s="248"/>
      <x:c r="JTX5887" s="248"/>
      <x:c r="JTY5887" s="248"/>
      <x:c r="JTZ5887" s="248"/>
      <x:c r="JUA5887" s="248"/>
      <x:c r="JUB5887" s="248"/>
      <x:c r="JUC5887" s="248"/>
      <x:c r="JUD5887" s="248"/>
      <x:c r="JUE5887" s="248"/>
      <x:c r="JUF5887" s="248"/>
      <x:c r="JUG5887" s="248"/>
      <x:c r="JUH5887" s="248"/>
      <x:c r="JUI5887" s="248"/>
      <x:c r="JUJ5887" s="248"/>
      <x:c r="JUK5887" s="248"/>
      <x:c r="JUL5887" s="248"/>
      <x:c r="JUM5887" s="248"/>
      <x:c r="JUN5887" s="248"/>
      <x:c r="JUO5887" s="248"/>
      <x:c r="JUP5887" s="248"/>
      <x:c r="JUQ5887" s="248"/>
      <x:c r="JUR5887" s="248"/>
      <x:c r="JUS5887" s="248"/>
      <x:c r="JUT5887" s="248"/>
      <x:c r="JUU5887" s="248"/>
      <x:c r="JUV5887" s="248"/>
      <x:c r="JUW5887" s="248"/>
      <x:c r="JUX5887" s="248"/>
      <x:c r="JUY5887" s="248"/>
      <x:c r="JUZ5887" s="248"/>
      <x:c r="JVA5887" s="248"/>
      <x:c r="JVB5887" s="248"/>
      <x:c r="JVC5887" s="248"/>
      <x:c r="JVD5887" s="248"/>
      <x:c r="JVE5887" s="248"/>
      <x:c r="JVF5887" s="248"/>
      <x:c r="JVG5887" s="248"/>
      <x:c r="JVH5887" s="248"/>
      <x:c r="JVI5887" s="248"/>
      <x:c r="JVJ5887" s="248"/>
      <x:c r="JVK5887" s="248"/>
      <x:c r="JVL5887" s="248"/>
      <x:c r="JVM5887" s="248"/>
      <x:c r="JVN5887" s="248"/>
      <x:c r="JVO5887" s="248"/>
      <x:c r="JVP5887" s="248"/>
      <x:c r="JVQ5887" s="248"/>
      <x:c r="JVR5887" s="248"/>
      <x:c r="JVS5887" s="248"/>
      <x:c r="JVT5887" s="248"/>
      <x:c r="JVU5887" s="248"/>
      <x:c r="JVV5887" s="248"/>
      <x:c r="JVW5887" s="248"/>
      <x:c r="JVX5887" s="248"/>
      <x:c r="JVY5887" s="248"/>
      <x:c r="JVZ5887" s="248"/>
      <x:c r="JWA5887" s="248"/>
      <x:c r="JWB5887" s="248"/>
      <x:c r="JWC5887" s="248"/>
      <x:c r="JWD5887" s="248"/>
      <x:c r="JWE5887" s="248"/>
      <x:c r="JWF5887" s="248"/>
      <x:c r="JWG5887" s="248"/>
      <x:c r="JWH5887" s="248"/>
      <x:c r="JWI5887" s="248"/>
      <x:c r="JWJ5887" s="248"/>
      <x:c r="JWK5887" s="248"/>
      <x:c r="JWL5887" s="248"/>
      <x:c r="JWM5887" s="248"/>
      <x:c r="JWN5887" s="248"/>
      <x:c r="JWO5887" s="248"/>
      <x:c r="JWP5887" s="248"/>
      <x:c r="JWQ5887" s="248"/>
      <x:c r="JWR5887" s="248"/>
      <x:c r="JWS5887" s="248"/>
      <x:c r="JWT5887" s="248"/>
      <x:c r="JWU5887" s="248"/>
      <x:c r="JWV5887" s="248"/>
      <x:c r="JWW5887" s="248"/>
      <x:c r="JWX5887" s="248"/>
      <x:c r="JWY5887" s="248"/>
      <x:c r="JWZ5887" s="248"/>
      <x:c r="JXA5887" s="248"/>
      <x:c r="JXB5887" s="248"/>
      <x:c r="JXC5887" s="248"/>
      <x:c r="JXD5887" s="248"/>
      <x:c r="JXE5887" s="248"/>
      <x:c r="JXF5887" s="248"/>
      <x:c r="JXG5887" s="248"/>
      <x:c r="JXH5887" s="248"/>
      <x:c r="JXI5887" s="248"/>
      <x:c r="JXJ5887" s="248"/>
      <x:c r="JXK5887" s="248"/>
      <x:c r="JXL5887" s="248"/>
      <x:c r="JXM5887" s="248"/>
      <x:c r="JXN5887" s="248"/>
      <x:c r="JXO5887" s="248"/>
      <x:c r="JXP5887" s="248"/>
      <x:c r="JXQ5887" s="248"/>
      <x:c r="JXR5887" s="248"/>
      <x:c r="JXS5887" s="248"/>
      <x:c r="JXT5887" s="248"/>
      <x:c r="JXU5887" s="248"/>
      <x:c r="JXV5887" s="248"/>
      <x:c r="JXW5887" s="248"/>
      <x:c r="JXX5887" s="248"/>
      <x:c r="JXY5887" s="248"/>
      <x:c r="JXZ5887" s="248"/>
      <x:c r="JYA5887" s="248"/>
      <x:c r="JYB5887" s="248"/>
      <x:c r="JYC5887" s="248"/>
      <x:c r="JYD5887" s="248"/>
      <x:c r="JYE5887" s="248"/>
      <x:c r="JYF5887" s="248"/>
      <x:c r="JYG5887" s="248"/>
      <x:c r="JYH5887" s="248"/>
      <x:c r="JYI5887" s="248"/>
      <x:c r="JYJ5887" s="248"/>
      <x:c r="JYK5887" s="248"/>
      <x:c r="JYL5887" s="248"/>
      <x:c r="JYM5887" s="248"/>
      <x:c r="JYN5887" s="248"/>
      <x:c r="JYO5887" s="248"/>
      <x:c r="JYP5887" s="248"/>
      <x:c r="JYQ5887" s="248"/>
      <x:c r="JYR5887" s="248"/>
      <x:c r="JYS5887" s="248"/>
      <x:c r="JYT5887" s="248"/>
      <x:c r="JYU5887" s="248"/>
      <x:c r="JYV5887" s="248"/>
      <x:c r="JYW5887" s="248"/>
      <x:c r="JYX5887" s="248"/>
      <x:c r="JYY5887" s="248"/>
      <x:c r="JYZ5887" s="248"/>
      <x:c r="JZA5887" s="248"/>
      <x:c r="JZB5887" s="248"/>
      <x:c r="JZC5887" s="248"/>
      <x:c r="JZD5887" s="248"/>
      <x:c r="JZE5887" s="248"/>
      <x:c r="JZF5887" s="248"/>
      <x:c r="JZG5887" s="248"/>
      <x:c r="JZH5887" s="248"/>
      <x:c r="JZI5887" s="248"/>
      <x:c r="JZJ5887" s="248"/>
      <x:c r="JZK5887" s="248"/>
      <x:c r="JZL5887" s="248"/>
      <x:c r="JZM5887" s="248"/>
      <x:c r="JZN5887" s="248"/>
      <x:c r="JZO5887" s="248"/>
      <x:c r="JZP5887" s="248"/>
      <x:c r="JZQ5887" s="248"/>
      <x:c r="JZR5887" s="248"/>
      <x:c r="JZS5887" s="248"/>
      <x:c r="JZT5887" s="248"/>
      <x:c r="JZU5887" s="248"/>
      <x:c r="JZV5887" s="248"/>
      <x:c r="JZW5887" s="248"/>
      <x:c r="JZX5887" s="248"/>
      <x:c r="JZY5887" s="248"/>
      <x:c r="JZZ5887" s="248"/>
      <x:c r="KAA5887" s="248"/>
      <x:c r="KAB5887" s="248"/>
      <x:c r="KAC5887" s="248"/>
      <x:c r="KAD5887" s="248"/>
      <x:c r="KAE5887" s="248"/>
      <x:c r="KAF5887" s="248"/>
      <x:c r="KAG5887" s="248"/>
      <x:c r="KAH5887" s="248"/>
      <x:c r="KAI5887" s="248"/>
      <x:c r="KAJ5887" s="248"/>
      <x:c r="KAK5887" s="248"/>
      <x:c r="KAL5887" s="248"/>
      <x:c r="KAM5887" s="248"/>
      <x:c r="KAN5887" s="248"/>
      <x:c r="KAO5887" s="248"/>
      <x:c r="KAP5887" s="248"/>
      <x:c r="KAQ5887" s="248"/>
      <x:c r="KAR5887" s="248"/>
      <x:c r="KAS5887" s="248"/>
      <x:c r="KAT5887" s="248"/>
      <x:c r="KAU5887" s="248"/>
      <x:c r="KAV5887" s="248"/>
      <x:c r="KAW5887" s="248"/>
      <x:c r="KAX5887" s="248"/>
      <x:c r="KAY5887" s="248"/>
      <x:c r="KAZ5887" s="248"/>
      <x:c r="KBA5887" s="248"/>
      <x:c r="KBB5887" s="248"/>
      <x:c r="KBC5887" s="248"/>
      <x:c r="KBD5887" s="248"/>
      <x:c r="KBE5887" s="248"/>
      <x:c r="KBF5887" s="248"/>
      <x:c r="KBG5887" s="248"/>
      <x:c r="KBH5887" s="248"/>
      <x:c r="KBI5887" s="248"/>
      <x:c r="KBJ5887" s="248"/>
      <x:c r="KBK5887" s="248"/>
      <x:c r="KBL5887" s="248"/>
      <x:c r="KBM5887" s="248"/>
      <x:c r="KBN5887" s="248"/>
      <x:c r="KBO5887" s="248"/>
      <x:c r="KBP5887" s="248"/>
      <x:c r="KBQ5887" s="248"/>
      <x:c r="KBR5887" s="248"/>
      <x:c r="KBS5887" s="248"/>
      <x:c r="KBT5887" s="248"/>
      <x:c r="KBU5887" s="248"/>
      <x:c r="KBV5887" s="248"/>
      <x:c r="KBW5887" s="248"/>
      <x:c r="KBX5887" s="248"/>
      <x:c r="KBY5887" s="248"/>
      <x:c r="KBZ5887" s="248"/>
      <x:c r="KCA5887" s="248"/>
      <x:c r="KCB5887" s="248"/>
      <x:c r="KCC5887" s="248"/>
      <x:c r="KCD5887" s="248"/>
      <x:c r="KCE5887" s="248"/>
      <x:c r="KCF5887" s="248"/>
      <x:c r="KCG5887" s="248"/>
      <x:c r="KCH5887" s="248"/>
      <x:c r="KCI5887" s="248"/>
      <x:c r="KCJ5887" s="248"/>
      <x:c r="KCK5887" s="248"/>
      <x:c r="KCL5887" s="248"/>
      <x:c r="KCM5887" s="248"/>
      <x:c r="KCN5887" s="248"/>
      <x:c r="KCO5887" s="248"/>
      <x:c r="KCP5887" s="248"/>
      <x:c r="KCQ5887" s="248"/>
      <x:c r="KCR5887" s="248"/>
      <x:c r="KCS5887" s="248"/>
      <x:c r="KCT5887" s="248"/>
      <x:c r="KCU5887" s="248"/>
      <x:c r="KCV5887" s="248"/>
      <x:c r="KCW5887" s="248"/>
      <x:c r="KCX5887" s="248"/>
      <x:c r="KCY5887" s="248"/>
      <x:c r="KCZ5887" s="248"/>
      <x:c r="KDA5887" s="248"/>
      <x:c r="KDB5887" s="248"/>
      <x:c r="KDC5887" s="248"/>
      <x:c r="KDD5887" s="248"/>
      <x:c r="KDE5887" s="248"/>
      <x:c r="KDF5887" s="248"/>
      <x:c r="KDG5887" s="248"/>
      <x:c r="KDH5887" s="248"/>
      <x:c r="KDI5887" s="248"/>
      <x:c r="KDJ5887" s="248"/>
      <x:c r="KDK5887" s="248"/>
      <x:c r="KDL5887" s="248"/>
      <x:c r="KDM5887" s="248"/>
      <x:c r="KDN5887" s="248"/>
      <x:c r="KDO5887" s="248"/>
      <x:c r="KDP5887" s="248"/>
      <x:c r="KDQ5887" s="248"/>
      <x:c r="KDR5887" s="248"/>
      <x:c r="KDS5887" s="248"/>
      <x:c r="KDT5887" s="248"/>
      <x:c r="KDU5887" s="248"/>
      <x:c r="KDV5887" s="248"/>
      <x:c r="KDW5887" s="248"/>
      <x:c r="KDX5887" s="248"/>
      <x:c r="KDY5887" s="248"/>
      <x:c r="KDZ5887" s="248"/>
      <x:c r="KEA5887" s="248"/>
      <x:c r="KEB5887" s="248"/>
      <x:c r="KEC5887" s="248"/>
      <x:c r="KED5887" s="248"/>
      <x:c r="KEE5887" s="248"/>
      <x:c r="KEF5887" s="248"/>
      <x:c r="KEG5887" s="248"/>
      <x:c r="KEH5887" s="248"/>
      <x:c r="KEI5887" s="248"/>
      <x:c r="KEJ5887" s="248"/>
      <x:c r="KEK5887" s="248"/>
      <x:c r="KEL5887" s="248"/>
      <x:c r="KEM5887" s="248"/>
      <x:c r="KEN5887" s="248"/>
      <x:c r="KEO5887" s="248"/>
      <x:c r="KEP5887" s="248"/>
      <x:c r="KEQ5887" s="248"/>
      <x:c r="KER5887" s="248"/>
      <x:c r="KES5887" s="248"/>
      <x:c r="KET5887" s="248"/>
      <x:c r="KEU5887" s="248"/>
      <x:c r="KEV5887" s="248"/>
      <x:c r="KEW5887" s="248"/>
      <x:c r="KEX5887" s="248"/>
      <x:c r="KEY5887" s="248"/>
      <x:c r="KEZ5887" s="248"/>
      <x:c r="KFA5887" s="248"/>
      <x:c r="KFB5887" s="248"/>
      <x:c r="KFC5887" s="248"/>
      <x:c r="KFD5887" s="248"/>
      <x:c r="KFE5887" s="248"/>
      <x:c r="KFF5887" s="248"/>
      <x:c r="KFG5887" s="248"/>
      <x:c r="KFH5887" s="248"/>
      <x:c r="KFI5887" s="248"/>
      <x:c r="KFJ5887" s="248"/>
      <x:c r="KFK5887" s="248"/>
      <x:c r="KFL5887" s="248"/>
      <x:c r="KFM5887" s="248"/>
      <x:c r="KFN5887" s="248"/>
      <x:c r="KFO5887" s="248"/>
      <x:c r="KFP5887" s="248"/>
      <x:c r="KFQ5887" s="248"/>
      <x:c r="KFR5887" s="248"/>
      <x:c r="KFS5887" s="248"/>
      <x:c r="KFT5887" s="248"/>
      <x:c r="KFU5887" s="248"/>
      <x:c r="KFV5887" s="248"/>
      <x:c r="KFW5887" s="248"/>
      <x:c r="KFX5887" s="248"/>
      <x:c r="KFY5887" s="248"/>
      <x:c r="KFZ5887" s="248"/>
      <x:c r="KGA5887" s="248"/>
      <x:c r="KGB5887" s="248"/>
      <x:c r="KGC5887" s="248"/>
      <x:c r="KGD5887" s="248"/>
      <x:c r="KGE5887" s="248"/>
      <x:c r="KGF5887" s="248"/>
      <x:c r="KGG5887" s="248"/>
      <x:c r="KGH5887" s="248"/>
      <x:c r="KGI5887" s="248"/>
      <x:c r="KGJ5887" s="248"/>
      <x:c r="KGK5887" s="248"/>
      <x:c r="KGL5887" s="248"/>
      <x:c r="KGM5887" s="248"/>
      <x:c r="KGN5887" s="248"/>
      <x:c r="KGO5887" s="248"/>
      <x:c r="KGP5887" s="248"/>
      <x:c r="KGQ5887" s="248"/>
      <x:c r="KGR5887" s="248"/>
      <x:c r="KGS5887" s="248"/>
      <x:c r="KGT5887" s="248"/>
      <x:c r="KGU5887" s="248"/>
      <x:c r="KGV5887" s="248"/>
      <x:c r="KGW5887" s="248"/>
      <x:c r="KGX5887" s="248"/>
      <x:c r="KGY5887" s="248"/>
      <x:c r="KGZ5887" s="248"/>
      <x:c r="KHA5887" s="248"/>
      <x:c r="KHB5887" s="248"/>
      <x:c r="KHC5887" s="248"/>
      <x:c r="KHD5887" s="248"/>
      <x:c r="KHE5887" s="248"/>
      <x:c r="KHF5887" s="248"/>
      <x:c r="KHG5887" s="248"/>
      <x:c r="KHH5887" s="248"/>
      <x:c r="KHI5887" s="248"/>
      <x:c r="KHJ5887" s="248"/>
      <x:c r="KHK5887" s="248"/>
      <x:c r="KHL5887" s="248"/>
      <x:c r="KHM5887" s="248"/>
      <x:c r="KHN5887" s="248"/>
      <x:c r="KHO5887" s="248"/>
      <x:c r="KHP5887" s="248"/>
      <x:c r="KHQ5887" s="248"/>
      <x:c r="KHR5887" s="248"/>
      <x:c r="KHS5887" s="248"/>
      <x:c r="KHT5887" s="248"/>
      <x:c r="KHU5887" s="248"/>
      <x:c r="KHV5887" s="248"/>
      <x:c r="KHW5887" s="248"/>
      <x:c r="KHX5887" s="248"/>
      <x:c r="KHY5887" s="248"/>
      <x:c r="KHZ5887" s="248"/>
      <x:c r="KIA5887" s="248"/>
      <x:c r="KIB5887" s="248"/>
      <x:c r="KIC5887" s="248"/>
      <x:c r="KID5887" s="248"/>
      <x:c r="KIE5887" s="248"/>
      <x:c r="KIF5887" s="248"/>
      <x:c r="KIG5887" s="248"/>
      <x:c r="KIH5887" s="248"/>
      <x:c r="KII5887" s="248"/>
      <x:c r="KIJ5887" s="248"/>
      <x:c r="KIK5887" s="248"/>
      <x:c r="KIL5887" s="248"/>
      <x:c r="KIM5887" s="248"/>
      <x:c r="KIN5887" s="248"/>
      <x:c r="KIO5887" s="248"/>
      <x:c r="KIP5887" s="248"/>
      <x:c r="KIQ5887" s="248"/>
      <x:c r="KIR5887" s="248"/>
      <x:c r="KIS5887" s="248"/>
      <x:c r="KIT5887" s="248"/>
      <x:c r="KIU5887" s="248"/>
      <x:c r="KIV5887" s="248"/>
      <x:c r="KIW5887" s="248"/>
      <x:c r="KIX5887" s="248"/>
      <x:c r="KIY5887" s="248"/>
      <x:c r="KIZ5887" s="248"/>
      <x:c r="KJA5887" s="248"/>
      <x:c r="KJB5887" s="248"/>
      <x:c r="KJC5887" s="248"/>
      <x:c r="KJD5887" s="248"/>
      <x:c r="KJE5887" s="248"/>
      <x:c r="KJF5887" s="248"/>
      <x:c r="KJG5887" s="248"/>
      <x:c r="KJH5887" s="248"/>
      <x:c r="KJI5887" s="248"/>
      <x:c r="KJJ5887" s="248"/>
      <x:c r="KJK5887" s="248"/>
      <x:c r="KJL5887" s="248"/>
      <x:c r="KJM5887" s="248"/>
      <x:c r="KJN5887" s="248"/>
      <x:c r="KJO5887" s="248"/>
      <x:c r="KJP5887" s="248"/>
      <x:c r="KJQ5887" s="248"/>
      <x:c r="KJR5887" s="248"/>
      <x:c r="KJS5887" s="248"/>
      <x:c r="KJT5887" s="248"/>
      <x:c r="KJU5887" s="248"/>
      <x:c r="KJV5887" s="248"/>
      <x:c r="KJW5887" s="248"/>
      <x:c r="KJX5887" s="248"/>
      <x:c r="KJY5887" s="248"/>
      <x:c r="KJZ5887" s="248"/>
      <x:c r="KKA5887" s="248"/>
      <x:c r="KKB5887" s="248"/>
      <x:c r="KKC5887" s="248"/>
      <x:c r="KKD5887" s="248"/>
      <x:c r="KKE5887" s="248"/>
      <x:c r="KKF5887" s="248"/>
      <x:c r="KKG5887" s="248"/>
      <x:c r="KKH5887" s="248"/>
      <x:c r="KKI5887" s="248"/>
      <x:c r="KKJ5887" s="248"/>
      <x:c r="KKK5887" s="248"/>
      <x:c r="KKL5887" s="248"/>
      <x:c r="KKM5887" s="248"/>
      <x:c r="KKN5887" s="248"/>
      <x:c r="KKO5887" s="248"/>
      <x:c r="KKP5887" s="248"/>
      <x:c r="KKQ5887" s="248"/>
      <x:c r="KKR5887" s="248"/>
      <x:c r="KKS5887" s="248"/>
      <x:c r="KKT5887" s="248"/>
      <x:c r="KKU5887" s="248"/>
      <x:c r="KKV5887" s="248"/>
      <x:c r="KKW5887" s="248"/>
      <x:c r="KKX5887" s="248"/>
      <x:c r="KKY5887" s="248"/>
      <x:c r="KKZ5887" s="248"/>
      <x:c r="KLA5887" s="248"/>
      <x:c r="KLB5887" s="248"/>
      <x:c r="KLC5887" s="248"/>
      <x:c r="KLD5887" s="248"/>
      <x:c r="KLE5887" s="248"/>
      <x:c r="KLF5887" s="248"/>
      <x:c r="KLG5887" s="248"/>
      <x:c r="KLH5887" s="248"/>
      <x:c r="KLI5887" s="248"/>
      <x:c r="KLJ5887" s="248"/>
      <x:c r="KLK5887" s="248"/>
      <x:c r="KLL5887" s="248"/>
      <x:c r="KLM5887" s="248"/>
      <x:c r="KLN5887" s="248"/>
      <x:c r="KLO5887" s="248"/>
      <x:c r="KLP5887" s="248"/>
      <x:c r="KLQ5887" s="248"/>
      <x:c r="KLR5887" s="248"/>
      <x:c r="KLS5887" s="248"/>
      <x:c r="KLT5887" s="248"/>
      <x:c r="KLU5887" s="248"/>
      <x:c r="KLV5887" s="248"/>
      <x:c r="KLW5887" s="248"/>
      <x:c r="KLX5887" s="248"/>
      <x:c r="KLY5887" s="248"/>
      <x:c r="KLZ5887" s="248"/>
      <x:c r="KMA5887" s="248"/>
      <x:c r="KMB5887" s="248"/>
      <x:c r="KMC5887" s="248"/>
      <x:c r="KMD5887" s="248"/>
      <x:c r="KME5887" s="248"/>
      <x:c r="KMF5887" s="248"/>
      <x:c r="KMG5887" s="248"/>
      <x:c r="KMH5887" s="248"/>
      <x:c r="KMI5887" s="248"/>
      <x:c r="KMJ5887" s="248"/>
      <x:c r="KMK5887" s="248"/>
      <x:c r="KML5887" s="248"/>
      <x:c r="KMM5887" s="248"/>
      <x:c r="KMN5887" s="248"/>
      <x:c r="KMO5887" s="248"/>
      <x:c r="KMP5887" s="248"/>
      <x:c r="KMQ5887" s="248"/>
      <x:c r="KMR5887" s="248"/>
      <x:c r="KMS5887" s="248"/>
      <x:c r="KMT5887" s="248"/>
      <x:c r="KMU5887" s="248"/>
      <x:c r="KMV5887" s="248"/>
      <x:c r="KMW5887" s="248"/>
      <x:c r="KMX5887" s="248"/>
      <x:c r="KMY5887" s="248"/>
      <x:c r="KMZ5887" s="248"/>
      <x:c r="KNA5887" s="248"/>
      <x:c r="KNB5887" s="248"/>
      <x:c r="KNC5887" s="248"/>
      <x:c r="KND5887" s="248"/>
      <x:c r="KNE5887" s="248"/>
      <x:c r="KNF5887" s="248"/>
      <x:c r="KNG5887" s="248"/>
      <x:c r="KNH5887" s="248"/>
      <x:c r="KNI5887" s="248"/>
      <x:c r="KNJ5887" s="248"/>
      <x:c r="KNK5887" s="248"/>
      <x:c r="KNL5887" s="248"/>
      <x:c r="KNM5887" s="248"/>
      <x:c r="KNN5887" s="248"/>
      <x:c r="KNO5887" s="248"/>
      <x:c r="KNP5887" s="248"/>
      <x:c r="KNQ5887" s="248"/>
      <x:c r="KNR5887" s="248"/>
      <x:c r="KNS5887" s="248"/>
      <x:c r="KNT5887" s="248"/>
      <x:c r="KNU5887" s="248"/>
      <x:c r="KNV5887" s="248"/>
      <x:c r="KNW5887" s="248"/>
      <x:c r="KNX5887" s="248"/>
      <x:c r="KNY5887" s="248"/>
      <x:c r="KNZ5887" s="248"/>
      <x:c r="KOA5887" s="248"/>
      <x:c r="KOB5887" s="248"/>
      <x:c r="KOC5887" s="248"/>
      <x:c r="KOD5887" s="248"/>
      <x:c r="KOE5887" s="248"/>
      <x:c r="KOF5887" s="248"/>
      <x:c r="KOG5887" s="248"/>
      <x:c r="KOH5887" s="248"/>
      <x:c r="KOI5887" s="248"/>
      <x:c r="KOJ5887" s="248"/>
      <x:c r="KOK5887" s="248"/>
      <x:c r="KOL5887" s="248"/>
      <x:c r="KOM5887" s="248"/>
      <x:c r="KON5887" s="248"/>
      <x:c r="KOO5887" s="248"/>
      <x:c r="KOP5887" s="248"/>
      <x:c r="KOQ5887" s="248"/>
      <x:c r="KOR5887" s="248"/>
      <x:c r="KOS5887" s="248"/>
      <x:c r="KOT5887" s="248"/>
      <x:c r="KOU5887" s="248"/>
      <x:c r="KOV5887" s="248"/>
      <x:c r="KOW5887" s="248"/>
      <x:c r="KOX5887" s="248"/>
      <x:c r="KOY5887" s="248"/>
      <x:c r="KOZ5887" s="248"/>
      <x:c r="KPA5887" s="248"/>
      <x:c r="KPB5887" s="248"/>
      <x:c r="KPC5887" s="248"/>
      <x:c r="KPD5887" s="248"/>
      <x:c r="KPE5887" s="248"/>
      <x:c r="KPF5887" s="248"/>
      <x:c r="KPG5887" s="248"/>
      <x:c r="KPH5887" s="248"/>
      <x:c r="KPI5887" s="248"/>
      <x:c r="KPJ5887" s="248"/>
      <x:c r="KPK5887" s="248"/>
      <x:c r="KPL5887" s="248"/>
      <x:c r="KPM5887" s="248"/>
      <x:c r="KPN5887" s="248"/>
      <x:c r="KPO5887" s="248"/>
      <x:c r="KPP5887" s="248"/>
      <x:c r="KPQ5887" s="248"/>
      <x:c r="KPR5887" s="248"/>
      <x:c r="KPS5887" s="248"/>
      <x:c r="KPT5887" s="248"/>
      <x:c r="KPU5887" s="248"/>
      <x:c r="KPV5887" s="248"/>
      <x:c r="KPW5887" s="248"/>
      <x:c r="KPX5887" s="248"/>
      <x:c r="KPY5887" s="248"/>
      <x:c r="KPZ5887" s="248"/>
      <x:c r="KQA5887" s="248"/>
      <x:c r="KQB5887" s="248"/>
      <x:c r="KQC5887" s="248"/>
      <x:c r="KQD5887" s="248"/>
      <x:c r="KQE5887" s="248"/>
      <x:c r="KQF5887" s="248"/>
      <x:c r="KQG5887" s="248"/>
      <x:c r="KQH5887" s="248"/>
      <x:c r="KQI5887" s="248"/>
      <x:c r="KQJ5887" s="248"/>
      <x:c r="KQK5887" s="248"/>
      <x:c r="KQL5887" s="248"/>
      <x:c r="KQM5887" s="248"/>
      <x:c r="KQN5887" s="248"/>
      <x:c r="KQO5887" s="248"/>
      <x:c r="KQP5887" s="248"/>
      <x:c r="KQQ5887" s="248"/>
      <x:c r="KQR5887" s="248"/>
      <x:c r="KQS5887" s="248"/>
      <x:c r="KQT5887" s="248"/>
      <x:c r="KQU5887" s="248"/>
      <x:c r="KQV5887" s="248"/>
      <x:c r="KQW5887" s="248"/>
      <x:c r="KQX5887" s="248"/>
      <x:c r="KQY5887" s="248"/>
      <x:c r="KQZ5887" s="248"/>
      <x:c r="KRA5887" s="248"/>
      <x:c r="KRB5887" s="248"/>
      <x:c r="KRC5887" s="248"/>
      <x:c r="KRD5887" s="248"/>
      <x:c r="KRE5887" s="248"/>
      <x:c r="KRF5887" s="248"/>
      <x:c r="KRG5887" s="248"/>
      <x:c r="KRH5887" s="248"/>
      <x:c r="KRI5887" s="248"/>
      <x:c r="KRJ5887" s="248"/>
      <x:c r="KRK5887" s="248"/>
      <x:c r="KRL5887" s="248"/>
      <x:c r="KRM5887" s="248"/>
      <x:c r="KRN5887" s="248"/>
      <x:c r="KRO5887" s="248"/>
      <x:c r="KRP5887" s="248"/>
      <x:c r="KRQ5887" s="248"/>
      <x:c r="KRR5887" s="248"/>
      <x:c r="KRS5887" s="248"/>
      <x:c r="KRT5887" s="248"/>
      <x:c r="KRU5887" s="248"/>
      <x:c r="KRV5887" s="248"/>
      <x:c r="KRW5887" s="248"/>
      <x:c r="KRX5887" s="248"/>
      <x:c r="KRY5887" s="248"/>
      <x:c r="KRZ5887" s="248"/>
      <x:c r="KSA5887" s="248"/>
      <x:c r="KSB5887" s="248"/>
      <x:c r="KSC5887" s="248"/>
      <x:c r="KSD5887" s="248"/>
      <x:c r="KSE5887" s="248"/>
      <x:c r="KSF5887" s="248"/>
      <x:c r="KSG5887" s="248"/>
      <x:c r="KSH5887" s="248"/>
      <x:c r="KSI5887" s="248"/>
      <x:c r="KSJ5887" s="248"/>
      <x:c r="KSK5887" s="248"/>
      <x:c r="KSL5887" s="248"/>
      <x:c r="KSM5887" s="248"/>
      <x:c r="KSN5887" s="248"/>
      <x:c r="KSO5887" s="248"/>
      <x:c r="KSP5887" s="248"/>
      <x:c r="KSQ5887" s="248"/>
      <x:c r="KSR5887" s="248"/>
      <x:c r="KSS5887" s="248"/>
      <x:c r="KST5887" s="248"/>
      <x:c r="KSU5887" s="248"/>
      <x:c r="KSV5887" s="248"/>
      <x:c r="KSW5887" s="248"/>
      <x:c r="KSX5887" s="248"/>
      <x:c r="KSY5887" s="248"/>
      <x:c r="KSZ5887" s="248"/>
      <x:c r="KTA5887" s="248"/>
      <x:c r="KTB5887" s="248"/>
      <x:c r="KTC5887" s="248"/>
      <x:c r="KTD5887" s="248"/>
      <x:c r="KTE5887" s="248"/>
      <x:c r="KTF5887" s="248"/>
      <x:c r="KTG5887" s="248"/>
      <x:c r="KTH5887" s="248"/>
      <x:c r="KTI5887" s="248"/>
      <x:c r="KTJ5887" s="248"/>
      <x:c r="KTK5887" s="248"/>
      <x:c r="KTL5887" s="248"/>
      <x:c r="KTM5887" s="248"/>
      <x:c r="KTN5887" s="248"/>
      <x:c r="KTO5887" s="248"/>
      <x:c r="KTP5887" s="248"/>
      <x:c r="KTQ5887" s="248"/>
      <x:c r="KTR5887" s="248"/>
      <x:c r="KTS5887" s="248"/>
      <x:c r="KTT5887" s="248"/>
      <x:c r="KTU5887" s="248"/>
      <x:c r="KTV5887" s="248"/>
      <x:c r="KTW5887" s="248"/>
      <x:c r="KTX5887" s="248"/>
      <x:c r="KTY5887" s="248"/>
      <x:c r="KTZ5887" s="248"/>
      <x:c r="KUA5887" s="248"/>
      <x:c r="KUB5887" s="248"/>
      <x:c r="KUC5887" s="248"/>
      <x:c r="KUD5887" s="248"/>
      <x:c r="KUE5887" s="248"/>
      <x:c r="KUF5887" s="248"/>
      <x:c r="KUG5887" s="248"/>
      <x:c r="KUH5887" s="248"/>
      <x:c r="KUI5887" s="248"/>
      <x:c r="KUJ5887" s="248"/>
      <x:c r="KUK5887" s="248"/>
      <x:c r="KUL5887" s="248"/>
      <x:c r="KUM5887" s="248"/>
      <x:c r="KUN5887" s="248"/>
      <x:c r="KUO5887" s="248"/>
      <x:c r="KUP5887" s="248"/>
      <x:c r="KUQ5887" s="248"/>
      <x:c r="KUR5887" s="248"/>
      <x:c r="KUS5887" s="248"/>
      <x:c r="KUT5887" s="248"/>
      <x:c r="KUU5887" s="248"/>
      <x:c r="KUV5887" s="248"/>
      <x:c r="KUW5887" s="248"/>
      <x:c r="KUX5887" s="248"/>
      <x:c r="KUY5887" s="248"/>
      <x:c r="KUZ5887" s="248"/>
      <x:c r="KVA5887" s="248"/>
      <x:c r="KVB5887" s="248"/>
      <x:c r="KVC5887" s="248"/>
      <x:c r="KVD5887" s="248"/>
      <x:c r="KVE5887" s="248"/>
      <x:c r="KVF5887" s="248"/>
      <x:c r="KVG5887" s="248"/>
      <x:c r="KVH5887" s="248"/>
      <x:c r="KVI5887" s="248"/>
      <x:c r="KVJ5887" s="248"/>
      <x:c r="KVK5887" s="248"/>
      <x:c r="KVL5887" s="248"/>
      <x:c r="KVM5887" s="248"/>
      <x:c r="KVN5887" s="248"/>
      <x:c r="KVO5887" s="248"/>
      <x:c r="KVP5887" s="248"/>
      <x:c r="KVQ5887" s="248"/>
      <x:c r="KVR5887" s="248"/>
      <x:c r="KVS5887" s="248"/>
      <x:c r="KVT5887" s="248"/>
      <x:c r="KVU5887" s="248"/>
      <x:c r="KVV5887" s="248"/>
      <x:c r="KVW5887" s="248"/>
      <x:c r="KVX5887" s="248"/>
      <x:c r="KVY5887" s="248"/>
      <x:c r="KVZ5887" s="248"/>
      <x:c r="KWA5887" s="248"/>
      <x:c r="KWB5887" s="248"/>
      <x:c r="KWC5887" s="248"/>
      <x:c r="KWD5887" s="248"/>
      <x:c r="KWE5887" s="248"/>
      <x:c r="KWF5887" s="248"/>
      <x:c r="KWG5887" s="248"/>
      <x:c r="KWH5887" s="248"/>
      <x:c r="KWI5887" s="248"/>
      <x:c r="KWJ5887" s="248"/>
      <x:c r="KWK5887" s="248"/>
      <x:c r="KWL5887" s="248"/>
      <x:c r="KWM5887" s="248"/>
      <x:c r="KWN5887" s="248"/>
      <x:c r="KWO5887" s="248"/>
      <x:c r="KWP5887" s="248"/>
      <x:c r="KWQ5887" s="248"/>
      <x:c r="KWR5887" s="248"/>
      <x:c r="KWS5887" s="248"/>
      <x:c r="KWT5887" s="248"/>
      <x:c r="KWU5887" s="248"/>
      <x:c r="KWV5887" s="248"/>
      <x:c r="KWW5887" s="248"/>
      <x:c r="KWX5887" s="248"/>
      <x:c r="KWY5887" s="248"/>
      <x:c r="KWZ5887" s="248"/>
      <x:c r="KXA5887" s="248"/>
      <x:c r="KXB5887" s="248"/>
      <x:c r="KXC5887" s="248"/>
      <x:c r="KXD5887" s="248"/>
      <x:c r="KXE5887" s="248"/>
      <x:c r="KXF5887" s="248"/>
      <x:c r="KXG5887" s="248"/>
      <x:c r="KXH5887" s="248"/>
      <x:c r="KXI5887" s="248"/>
      <x:c r="KXJ5887" s="248"/>
      <x:c r="KXK5887" s="248"/>
      <x:c r="KXL5887" s="248"/>
      <x:c r="KXM5887" s="248"/>
      <x:c r="KXN5887" s="248"/>
      <x:c r="KXO5887" s="248"/>
      <x:c r="KXP5887" s="248"/>
      <x:c r="KXQ5887" s="248"/>
      <x:c r="KXR5887" s="248"/>
      <x:c r="KXS5887" s="248"/>
      <x:c r="KXT5887" s="248"/>
      <x:c r="KXU5887" s="248"/>
      <x:c r="KXV5887" s="248"/>
      <x:c r="KXW5887" s="248"/>
      <x:c r="KXX5887" s="248"/>
      <x:c r="KXY5887" s="248"/>
      <x:c r="KXZ5887" s="248"/>
      <x:c r="KYA5887" s="248"/>
      <x:c r="KYB5887" s="248"/>
      <x:c r="KYC5887" s="248"/>
      <x:c r="KYD5887" s="248"/>
      <x:c r="KYE5887" s="248"/>
      <x:c r="KYF5887" s="248"/>
      <x:c r="KYG5887" s="248"/>
      <x:c r="KYH5887" s="248"/>
      <x:c r="KYI5887" s="248"/>
      <x:c r="KYJ5887" s="248"/>
      <x:c r="KYK5887" s="248"/>
      <x:c r="KYL5887" s="248"/>
      <x:c r="KYM5887" s="248"/>
      <x:c r="KYN5887" s="248"/>
      <x:c r="KYO5887" s="248"/>
      <x:c r="KYP5887" s="248"/>
      <x:c r="KYQ5887" s="248"/>
      <x:c r="KYR5887" s="248"/>
      <x:c r="KYS5887" s="248"/>
      <x:c r="KYT5887" s="248"/>
      <x:c r="KYU5887" s="248"/>
      <x:c r="KYV5887" s="248"/>
      <x:c r="KYW5887" s="248"/>
      <x:c r="KYX5887" s="248"/>
      <x:c r="KYY5887" s="248"/>
      <x:c r="KYZ5887" s="248"/>
      <x:c r="KZA5887" s="248"/>
      <x:c r="KZB5887" s="248"/>
      <x:c r="KZC5887" s="248"/>
      <x:c r="KZD5887" s="248"/>
      <x:c r="KZE5887" s="248"/>
      <x:c r="KZF5887" s="248"/>
      <x:c r="KZG5887" s="248"/>
      <x:c r="KZH5887" s="248"/>
      <x:c r="KZI5887" s="248"/>
      <x:c r="KZJ5887" s="248"/>
      <x:c r="KZK5887" s="248"/>
      <x:c r="KZL5887" s="248"/>
      <x:c r="KZM5887" s="248"/>
      <x:c r="KZN5887" s="248"/>
      <x:c r="KZO5887" s="248"/>
      <x:c r="KZP5887" s="248"/>
      <x:c r="KZQ5887" s="248"/>
      <x:c r="KZR5887" s="248"/>
      <x:c r="KZS5887" s="248"/>
      <x:c r="KZT5887" s="248"/>
      <x:c r="KZU5887" s="248"/>
      <x:c r="KZV5887" s="248"/>
      <x:c r="KZW5887" s="248"/>
      <x:c r="KZX5887" s="248"/>
      <x:c r="KZY5887" s="248"/>
      <x:c r="KZZ5887" s="248"/>
      <x:c r="LAA5887" s="248"/>
      <x:c r="LAB5887" s="248"/>
      <x:c r="LAC5887" s="248"/>
      <x:c r="LAD5887" s="248"/>
      <x:c r="LAE5887" s="248"/>
      <x:c r="LAF5887" s="248"/>
      <x:c r="LAG5887" s="248"/>
      <x:c r="LAH5887" s="248"/>
      <x:c r="LAI5887" s="248"/>
      <x:c r="LAJ5887" s="248"/>
      <x:c r="LAK5887" s="248"/>
      <x:c r="LAL5887" s="248"/>
      <x:c r="LAM5887" s="248"/>
      <x:c r="LAN5887" s="248"/>
      <x:c r="LAO5887" s="248"/>
      <x:c r="LAP5887" s="248"/>
      <x:c r="LAQ5887" s="248"/>
      <x:c r="LAR5887" s="248"/>
      <x:c r="LAS5887" s="248"/>
      <x:c r="LAT5887" s="248"/>
      <x:c r="LAU5887" s="248"/>
      <x:c r="LAV5887" s="248"/>
      <x:c r="LAW5887" s="248"/>
      <x:c r="LAX5887" s="248"/>
      <x:c r="LAY5887" s="248"/>
      <x:c r="LAZ5887" s="248"/>
      <x:c r="LBA5887" s="248"/>
      <x:c r="LBB5887" s="248"/>
      <x:c r="LBC5887" s="248"/>
      <x:c r="LBD5887" s="248"/>
      <x:c r="LBE5887" s="248"/>
      <x:c r="LBF5887" s="248"/>
      <x:c r="LBG5887" s="248"/>
      <x:c r="LBH5887" s="248"/>
      <x:c r="LBI5887" s="248"/>
      <x:c r="LBJ5887" s="248"/>
      <x:c r="LBK5887" s="248"/>
      <x:c r="LBL5887" s="248"/>
      <x:c r="LBM5887" s="248"/>
      <x:c r="LBN5887" s="248"/>
      <x:c r="LBO5887" s="248"/>
      <x:c r="LBP5887" s="248"/>
      <x:c r="LBQ5887" s="248"/>
      <x:c r="LBR5887" s="248"/>
      <x:c r="LBS5887" s="248"/>
      <x:c r="LBT5887" s="248"/>
      <x:c r="LBU5887" s="248"/>
      <x:c r="LBV5887" s="248"/>
      <x:c r="LBW5887" s="248"/>
      <x:c r="LBX5887" s="248"/>
      <x:c r="LBY5887" s="248"/>
      <x:c r="LBZ5887" s="248"/>
      <x:c r="LCA5887" s="248"/>
      <x:c r="LCB5887" s="248"/>
      <x:c r="LCC5887" s="248"/>
      <x:c r="LCD5887" s="248"/>
      <x:c r="LCE5887" s="248"/>
      <x:c r="LCF5887" s="248"/>
      <x:c r="LCG5887" s="248"/>
      <x:c r="LCH5887" s="248"/>
      <x:c r="LCI5887" s="248"/>
      <x:c r="LCJ5887" s="248"/>
      <x:c r="LCK5887" s="248"/>
      <x:c r="LCL5887" s="248"/>
      <x:c r="LCM5887" s="248"/>
      <x:c r="LCN5887" s="248"/>
      <x:c r="LCO5887" s="248"/>
      <x:c r="LCP5887" s="248"/>
      <x:c r="LCQ5887" s="248"/>
      <x:c r="LCR5887" s="248"/>
      <x:c r="LCS5887" s="248"/>
      <x:c r="LCT5887" s="248"/>
      <x:c r="LCU5887" s="248"/>
      <x:c r="LCV5887" s="248"/>
      <x:c r="LCW5887" s="248"/>
      <x:c r="LCX5887" s="248"/>
      <x:c r="LCY5887" s="248"/>
      <x:c r="LCZ5887" s="248"/>
      <x:c r="LDA5887" s="248"/>
      <x:c r="LDB5887" s="248"/>
      <x:c r="LDC5887" s="248"/>
      <x:c r="LDD5887" s="248"/>
      <x:c r="LDE5887" s="248"/>
      <x:c r="LDF5887" s="248"/>
      <x:c r="LDG5887" s="248"/>
      <x:c r="LDH5887" s="248"/>
      <x:c r="LDI5887" s="248"/>
      <x:c r="LDJ5887" s="248"/>
      <x:c r="LDK5887" s="248"/>
      <x:c r="LDL5887" s="248"/>
      <x:c r="LDM5887" s="248"/>
      <x:c r="LDN5887" s="248"/>
      <x:c r="LDO5887" s="248"/>
      <x:c r="LDP5887" s="248"/>
      <x:c r="LDQ5887" s="248"/>
      <x:c r="LDR5887" s="248"/>
      <x:c r="LDS5887" s="248"/>
      <x:c r="LDT5887" s="248"/>
      <x:c r="LDU5887" s="248"/>
      <x:c r="LDV5887" s="248"/>
      <x:c r="LDW5887" s="248"/>
      <x:c r="LDX5887" s="248"/>
      <x:c r="LDY5887" s="248"/>
      <x:c r="LDZ5887" s="248"/>
      <x:c r="LEA5887" s="248"/>
      <x:c r="LEB5887" s="248"/>
      <x:c r="LEC5887" s="248"/>
      <x:c r="LED5887" s="248"/>
      <x:c r="LEE5887" s="248"/>
      <x:c r="LEF5887" s="248"/>
      <x:c r="LEG5887" s="248"/>
      <x:c r="LEH5887" s="248"/>
      <x:c r="LEI5887" s="248"/>
      <x:c r="LEJ5887" s="248"/>
      <x:c r="LEK5887" s="248"/>
      <x:c r="LEL5887" s="248"/>
      <x:c r="LEM5887" s="248"/>
      <x:c r="LEN5887" s="248"/>
      <x:c r="LEO5887" s="248"/>
      <x:c r="LEP5887" s="248"/>
      <x:c r="LEQ5887" s="248"/>
      <x:c r="LER5887" s="248"/>
      <x:c r="LES5887" s="248"/>
      <x:c r="LET5887" s="248"/>
      <x:c r="LEU5887" s="248"/>
      <x:c r="LEV5887" s="248"/>
      <x:c r="LEW5887" s="248"/>
      <x:c r="LEX5887" s="248"/>
      <x:c r="LEY5887" s="248"/>
      <x:c r="LEZ5887" s="248"/>
      <x:c r="LFA5887" s="248"/>
      <x:c r="LFB5887" s="248"/>
      <x:c r="LFC5887" s="248"/>
      <x:c r="LFD5887" s="248"/>
      <x:c r="LFE5887" s="248"/>
      <x:c r="LFF5887" s="248"/>
      <x:c r="LFG5887" s="248"/>
      <x:c r="LFH5887" s="248"/>
      <x:c r="LFI5887" s="248"/>
      <x:c r="LFJ5887" s="248"/>
      <x:c r="LFK5887" s="248"/>
      <x:c r="LFL5887" s="248"/>
      <x:c r="LFM5887" s="248"/>
      <x:c r="LFN5887" s="248"/>
      <x:c r="LFO5887" s="248"/>
      <x:c r="LFP5887" s="248"/>
      <x:c r="LFQ5887" s="248"/>
      <x:c r="LFR5887" s="248"/>
      <x:c r="LFS5887" s="248"/>
      <x:c r="LFT5887" s="248"/>
      <x:c r="LFU5887" s="248"/>
      <x:c r="LFV5887" s="248"/>
      <x:c r="LFW5887" s="248"/>
      <x:c r="LFX5887" s="248"/>
      <x:c r="LFY5887" s="248"/>
      <x:c r="LFZ5887" s="248"/>
      <x:c r="LGA5887" s="248"/>
      <x:c r="LGB5887" s="248"/>
      <x:c r="LGC5887" s="248"/>
      <x:c r="LGD5887" s="248"/>
      <x:c r="LGE5887" s="248"/>
      <x:c r="LGF5887" s="248"/>
      <x:c r="LGG5887" s="248"/>
      <x:c r="LGH5887" s="248"/>
      <x:c r="LGI5887" s="248"/>
      <x:c r="LGJ5887" s="248"/>
      <x:c r="LGK5887" s="248"/>
      <x:c r="LGL5887" s="248"/>
      <x:c r="LGM5887" s="248"/>
      <x:c r="LGN5887" s="248"/>
      <x:c r="LGO5887" s="248"/>
      <x:c r="LGP5887" s="248"/>
      <x:c r="LGQ5887" s="248"/>
      <x:c r="LGR5887" s="248"/>
      <x:c r="LGS5887" s="248"/>
      <x:c r="LGT5887" s="248"/>
      <x:c r="LGU5887" s="248"/>
      <x:c r="LGV5887" s="248"/>
      <x:c r="LGW5887" s="248"/>
      <x:c r="LGX5887" s="248"/>
      <x:c r="LGY5887" s="248"/>
      <x:c r="LGZ5887" s="248"/>
      <x:c r="LHA5887" s="248"/>
      <x:c r="LHB5887" s="248"/>
      <x:c r="LHC5887" s="248"/>
      <x:c r="LHD5887" s="248"/>
      <x:c r="LHE5887" s="248"/>
      <x:c r="LHF5887" s="248"/>
      <x:c r="LHG5887" s="248"/>
      <x:c r="LHH5887" s="248"/>
      <x:c r="LHI5887" s="248"/>
      <x:c r="LHJ5887" s="248"/>
      <x:c r="LHK5887" s="248"/>
      <x:c r="LHL5887" s="248"/>
      <x:c r="LHM5887" s="248"/>
      <x:c r="LHN5887" s="248"/>
      <x:c r="LHO5887" s="248"/>
      <x:c r="LHP5887" s="248"/>
      <x:c r="LHQ5887" s="248"/>
      <x:c r="LHR5887" s="248"/>
      <x:c r="LHS5887" s="248"/>
      <x:c r="LHT5887" s="248"/>
      <x:c r="LHU5887" s="248"/>
      <x:c r="LHV5887" s="248"/>
      <x:c r="LHW5887" s="248"/>
      <x:c r="LHX5887" s="248"/>
      <x:c r="LHY5887" s="248"/>
      <x:c r="LHZ5887" s="248"/>
      <x:c r="LIA5887" s="248"/>
      <x:c r="LIB5887" s="248"/>
      <x:c r="LIC5887" s="248"/>
      <x:c r="LID5887" s="248"/>
      <x:c r="LIE5887" s="248"/>
      <x:c r="LIF5887" s="248"/>
      <x:c r="LIG5887" s="248"/>
      <x:c r="LIH5887" s="248"/>
      <x:c r="LII5887" s="248"/>
      <x:c r="LIJ5887" s="248"/>
      <x:c r="LIK5887" s="248"/>
      <x:c r="LIL5887" s="248"/>
      <x:c r="LIM5887" s="248"/>
      <x:c r="LIN5887" s="248"/>
      <x:c r="LIO5887" s="248"/>
      <x:c r="LIP5887" s="248"/>
      <x:c r="LIQ5887" s="248"/>
      <x:c r="LIR5887" s="248"/>
      <x:c r="LIS5887" s="248"/>
      <x:c r="LIT5887" s="248"/>
      <x:c r="LIU5887" s="248"/>
      <x:c r="LIV5887" s="248"/>
      <x:c r="LIW5887" s="248"/>
      <x:c r="LIX5887" s="248"/>
      <x:c r="LIY5887" s="248"/>
      <x:c r="LIZ5887" s="248"/>
      <x:c r="LJA5887" s="248"/>
      <x:c r="LJB5887" s="248"/>
      <x:c r="LJC5887" s="248"/>
      <x:c r="LJD5887" s="248"/>
      <x:c r="LJE5887" s="248"/>
      <x:c r="LJF5887" s="248"/>
      <x:c r="LJG5887" s="248"/>
      <x:c r="LJH5887" s="248"/>
      <x:c r="LJI5887" s="248"/>
      <x:c r="LJJ5887" s="248"/>
      <x:c r="LJK5887" s="248"/>
      <x:c r="LJL5887" s="248"/>
      <x:c r="LJM5887" s="248"/>
      <x:c r="LJN5887" s="248"/>
      <x:c r="LJO5887" s="248"/>
      <x:c r="LJP5887" s="248"/>
      <x:c r="LJQ5887" s="248"/>
      <x:c r="LJR5887" s="248"/>
      <x:c r="LJS5887" s="248"/>
      <x:c r="LJT5887" s="248"/>
      <x:c r="LJU5887" s="248"/>
      <x:c r="LJV5887" s="248"/>
      <x:c r="LJW5887" s="248"/>
      <x:c r="LJX5887" s="248"/>
      <x:c r="LJY5887" s="248"/>
      <x:c r="LJZ5887" s="248"/>
      <x:c r="LKA5887" s="248"/>
      <x:c r="LKB5887" s="248"/>
      <x:c r="LKC5887" s="248"/>
      <x:c r="LKD5887" s="248"/>
      <x:c r="LKE5887" s="248"/>
      <x:c r="LKF5887" s="248"/>
      <x:c r="LKG5887" s="248"/>
      <x:c r="LKH5887" s="248"/>
      <x:c r="LKI5887" s="248"/>
      <x:c r="LKJ5887" s="248"/>
      <x:c r="LKK5887" s="248"/>
      <x:c r="LKL5887" s="248"/>
      <x:c r="LKM5887" s="248"/>
      <x:c r="LKN5887" s="248"/>
      <x:c r="LKO5887" s="248"/>
      <x:c r="LKP5887" s="248"/>
      <x:c r="LKQ5887" s="248"/>
      <x:c r="LKR5887" s="248"/>
      <x:c r="LKS5887" s="248"/>
      <x:c r="LKT5887" s="248"/>
      <x:c r="LKU5887" s="248"/>
      <x:c r="LKV5887" s="248"/>
      <x:c r="LKW5887" s="248"/>
      <x:c r="LKX5887" s="248"/>
      <x:c r="LKY5887" s="248"/>
      <x:c r="LKZ5887" s="248"/>
      <x:c r="LLA5887" s="248"/>
      <x:c r="LLB5887" s="248"/>
      <x:c r="LLC5887" s="248"/>
      <x:c r="LLD5887" s="248"/>
      <x:c r="LLE5887" s="248"/>
      <x:c r="LLF5887" s="248"/>
      <x:c r="LLG5887" s="248"/>
      <x:c r="LLH5887" s="248"/>
      <x:c r="LLI5887" s="248"/>
      <x:c r="LLJ5887" s="248"/>
      <x:c r="LLK5887" s="248"/>
      <x:c r="LLL5887" s="248"/>
      <x:c r="LLM5887" s="248"/>
      <x:c r="LLN5887" s="248"/>
      <x:c r="LLO5887" s="248"/>
      <x:c r="LLP5887" s="248"/>
      <x:c r="LLQ5887" s="248"/>
      <x:c r="LLR5887" s="248"/>
      <x:c r="LLS5887" s="248"/>
      <x:c r="LLT5887" s="248"/>
      <x:c r="LLU5887" s="248"/>
      <x:c r="LLV5887" s="248"/>
      <x:c r="LLW5887" s="248"/>
      <x:c r="LLX5887" s="248"/>
      <x:c r="LLY5887" s="248"/>
      <x:c r="LLZ5887" s="248"/>
      <x:c r="LMA5887" s="248"/>
      <x:c r="LMB5887" s="248"/>
      <x:c r="LMC5887" s="248"/>
      <x:c r="LMD5887" s="248"/>
      <x:c r="LME5887" s="248"/>
      <x:c r="LMF5887" s="248"/>
      <x:c r="LMG5887" s="248"/>
      <x:c r="LMH5887" s="248"/>
      <x:c r="LMI5887" s="248"/>
      <x:c r="LMJ5887" s="248"/>
      <x:c r="LMK5887" s="248"/>
      <x:c r="LML5887" s="248"/>
      <x:c r="LMM5887" s="248"/>
      <x:c r="LMN5887" s="248"/>
      <x:c r="LMO5887" s="248"/>
      <x:c r="LMP5887" s="248"/>
      <x:c r="LMQ5887" s="248"/>
      <x:c r="LMR5887" s="248"/>
      <x:c r="LMS5887" s="248"/>
      <x:c r="LMT5887" s="248"/>
      <x:c r="LMU5887" s="248"/>
      <x:c r="LMV5887" s="248"/>
      <x:c r="LMW5887" s="248"/>
      <x:c r="LMX5887" s="248"/>
      <x:c r="LMY5887" s="248"/>
      <x:c r="LMZ5887" s="248"/>
      <x:c r="LNA5887" s="248"/>
      <x:c r="LNB5887" s="248"/>
      <x:c r="LNC5887" s="248"/>
      <x:c r="LND5887" s="248"/>
      <x:c r="LNE5887" s="248"/>
      <x:c r="LNF5887" s="248"/>
      <x:c r="LNG5887" s="248"/>
      <x:c r="LNH5887" s="248"/>
      <x:c r="LNI5887" s="248"/>
      <x:c r="LNJ5887" s="248"/>
      <x:c r="LNK5887" s="248"/>
      <x:c r="LNL5887" s="248"/>
      <x:c r="LNM5887" s="248"/>
      <x:c r="LNN5887" s="248"/>
      <x:c r="LNO5887" s="248"/>
      <x:c r="LNP5887" s="248"/>
      <x:c r="LNQ5887" s="248"/>
      <x:c r="LNR5887" s="248"/>
      <x:c r="LNS5887" s="248"/>
      <x:c r="LNT5887" s="248"/>
      <x:c r="LNU5887" s="248"/>
      <x:c r="LNV5887" s="248"/>
      <x:c r="LNW5887" s="248"/>
      <x:c r="LNX5887" s="248"/>
      <x:c r="LNY5887" s="248"/>
      <x:c r="LNZ5887" s="248"/>
      <x:c r="LOA5887" s="248"/>
      <x:c r="LOB5887" s="248"/>
      <x:c r="LOC5887" s="248"/>
      <x:c r="LOD5887" s="248"/>
      <x:c r="LOE5887" s="248"/>
      <x:c r="LOF5887" s="248"/>
      <x:c r="LOG5887" s="248"/>
      <x:c r="LOH5887" s="248"/>
      <x:c r="LOI5887" s="248"/>
      <x:c r="LOJ5887" s="248"/>
      <x:c r="LOK5887" s="248"/>
      <x:c r="LOL5887" s="248"/>
      <x:c r="LOM5887" s="248"/>
      <x:c r="LON5887" s="248"/>
      <x:c r="LOO5887" s="248"/>
      <x:c r="LOP5887" s="248"/>
      <x:c r="LOQ5887" s="248"/>
      <x:c r="LOR5887" s="248"/>
      <x:c r="LOS5887" s="248"/>
      <x:c r="LOT5887" s="248"/>
      <x:c r="LOU5887" s="248"/>
      <x:c r="LOV5887" s="248"/>
      <x:c r="LOW5887" s="248"/>
      <x:c r="LOX5887" s="248"/>
      <x:c r="LOY5887" s="248"/>
      <x:c r="LOZ5887" s="248"/>
      <x:c r="LPA5887" s="248"/>
      <x:c r="LPB5887" s="248"/>
      <x:c r="LPC5887" s="248"/>
      <x:c r="LPD5887" s="248"/>
      <x:c r="LPE5887" s="248"/>
      <x:c r="LPF5887" s="248"/>
      <x:c r="LPG5887" s="248"/>
      <x:c r="LPH5887" s="248"/>
      <x:c r="LPI5887" s="248"/>
      <x:c r="LPJ5887" s="248"/>
      <x:c r="LPK5887" s="248"/>
      <x:c r="LPL5887" s="248"/>
      <x:c r="LPM5887" s="248"/>
      <x:c r="LPN5887" s="248"/>
      <x:c r="LPO5887" s="248"/>
      <x:c r="LPP5887" s="248"/>
      <x:c r="LPQ5887" s="248"/>
      <x:c r="LPR5887" s="248"/>
      <x:c r="LPS5887" s="248"/>
      <x:c r="LPT5887" s="248"/>
      <x:c r="LPU5887" s="248"/>
      <x:c r="LPV5887" s="248"/>
      <x:c r="LPW5887" s="248"/>
      <x:c r="LPX5887" s="248"/>
      <x:c r="LPY5887" s="248"/>
      <x:c r="LPZ5887" s="248"/>
      <x:c r="LQA5887" s="248"/>
      <x:c r="LQB5887" s="248"/>
      <x:c r="LQC5887" s="248"/>
      <x:c r="LQD5887" s="248"/>
      <x:c r="LQE5887" s="248"/>
      <x:c r="LQF5887" s="248"/>
      <x:c r="LQG5887" s="248"/>
      <x:c r="LQH5887" s="248"/>
      <x:c r="LQI5887" s="248"/>
      <x:c r="LQJ5887" s="248"/>
      <x:c r="LQK5887" s="248"/>
      <x:c r="LQL5887" s="248"/>
      <x:c r="LQM5887" s="248"/>
      <x:c r="LQN5887" s="248"/>
      <x:c r="LQO5887" s="248"/>
      <x:c r="LQP5887" s="248"/>
      <x:c r="LQQ5887" s="248"/>
      <x:c r="LQR5887" s="248"/>
      <x:c r="LQS5887" s="248"/>
      <x:c r="LQT5887" s="248"/>
      <x:c r="LQU5887" s="248"/>
      <x:c r="LQV5887" s="248"/>
      <x:c r="LQW5887" s="248"/>
      <x:c r="LQX5887" s="248"/>
      <x:c r="LQY5887" s="248"/>
      <x:c r="LQZ5887" s="248"/>
      <x:c r="LRA5887" s="248"/>
      <x:c r="LRB5887" s="248"/>
      <x:c r="LRC5887" s="248"/>
      <x:c r="LRD5887" s="248"/>
      <x:c r="LRE5887" s="248"/>
      <x:c r="LRF5887" s="248"/>
      <x:c r="LRG5887" s="248"/>
      <x:c r="LRH5887" s="248"/>
      <x:c r="LRI5887" s="248"/>
      <x:c r="LRJ5887" s="248"/>
      <x:c r="LRK5887" s="248"/>
      <x:c r="LRL5887" s="248"/>
      <x:c r="LRM5887" s="248"/>
      <x:c r="LRN5887" s="248"/>
      <x:c r="LRO5887" s="248"/>
      <x:c r="LRP5887" s="248"/>
      <x:c r="LRQ5887" s="248"/>
      <x:c r="LRR5887" s="248"/>
      <x:c r="LRS5887" s="248"/>
      <x:c r="LRT5887" s="248"/>
      <x:c r="LRU5887" s="248"/>
      <x:c r="LRV5887" s="248"/>
      <x:c r="LRW5887" s="248"/>
      <x:c r="LRX5887" s="248"/>
      <x:c r="LRY5887" s="248"/>
      <x:c r="LRZ5887" s="248"/>
      <x:c r="LSA5887" s="248"/>
      <x:c r="LSB5887" s="248"/>
      <x:c r="LSC5887" s="248"/>
      <x:c r="LSD5887" s="248"/>
      <x:c r="LSE5887" s="248"/>
      <x:c r="LSF5887" s="248"/>
      <x:c r="LSG5887" s="248"/>
      <x:c r="LSH5887" s="248"/>
      <x:c r="LSI5887" s="248"/>
      <x:c r="LSJ5887" s="248"/>
      <x:c r="LSK5887" s="248"/>
      <x:c r="LSL5887" s="248"/>
      <x:c r="LSM5887" s="248"/>
      <x:c r="LSN5887" s="248"/>
      <x:c r="LSO5887" s="248"/>
      <x:c r="LSP5887" s="248"/>
      <x:c r="LSQ5887" s="248"/>
      <x:c r="LSR5887" s="248"/>
      <x:c r="LSS5887" s="248"/>
      <x:c r="LST5887" s="248"/>
      <x:c r="LSU5887" s="248"/>
      <x:c r="LSV5887" s="248"/>
      <x:c r="LSW5887" s="248"/>
      <x:c r="LSX5887" s="248"/>
      <x:c r="LSY5887" s="248"/>
      <x:c r="LSZ5887" s="248"/>
      <x:c r="LTA5887" s="248"/>
      <x:c r="LTB5887" s="248"/>
      <x:c r="LTC5887" s="248"/>
      <x:c r="LTD5887" s="248"/>
      <x:c r="LTE5887" s="248"/>
      <x:c r="LTF5887" s="248"/>
      <x:c r="LTG5887" s="248"/>
      <x:c r="LTH5887" s="248"/>
      <x:c r="LTI5887" s="248"/>
      <x:c r="LTJ5887" s="248"/>
      <x:c r="LTK5887" s="248"/>
      <x:c r="LTL5887" s="248"/>
      <x:c r="LTM5887" s="248"/>
      <x:c r="LTN5887" s="248"/>
      <x:c r="LTO5887" s="248"/>
      <x:c r="LTP5887" s="248"/>
      <x:c r="LTQ5887" s="248"/>
      <x:c r="LTR5887" s="248"/>
      <x:c r="LTS5887" s="248"/>
      <x:c r="LTT5887" s="248"/>
      <x:c r="LTU5887" s="248"/>
      <x:c r="LTV5887" s="248"/>
      <x:c r="LTW5887" s="248"/>
      <x:c r="LTX5887" s="248"/>
      <x:c r="LTY5887" s="248"/>
      <x:c r="LTZ5887" s="248"/>
      <x:c r="LUA5887" s="248"/>
      <x:c r="LUB5887" s="248"/>
      <x:c r="LUC5887" s="248"/>
      <x:c r="LUD5887" s="248"/>
      <x:c r="LUE5887" s="248"/>
      <x:c r="LUF5887" s="248"/>
      <x:c r="LUG5887" s="248"/>
      <x:c r="LUH5887" s="248"/>
      <x:c r="LUI5887" s="248"/>
      <x:c r="LUJ5887" s="248"/>
      <x:c r="LUK5887" s="248"/>
      <x:c r="LUL5887" s="248"/>
      <x:c r="LUM5887" s="248"/>
      <x:c r="LUN5887" s="248"/>
      <x:c r="LUO5887" s="248"/>
      <x:c r="LUP5887" s="248"/>
      <x:c r="LUQ5887" s="248"/>
      <x:c r="LUR5887" s="248"/>
      <x:c r="LUS5887" s="248"/>
      <x:c r="LUT5887" s="248"/>
      <x:c r="LUU5887" s="248"/>
      <x:c r="LUV5887" s="248"/>
      <x:c r="LUW5887" s="248"/>
      <x:c r="LUX5887" s="248"/>
      <x:c r="LUY5887" s="248"/>
      <x:c r="LUZ5887" s="248"/>
      <x:c r="LVA5887" s="248"/>
      <x:c r="LVB5887" s="248"/>
      <x:c r="LVC5887" s="248"/>
      <x:c r="LVD5887" s="248"/>
      <x:c r="LVE5887" s="248"/>
      <x:c r="LVF5887" s="248"/>
      <x:c r="LVG5887" s="248"/>
      <x:c r="LVH5887" s="248"/>
      <x:c r="LVI5887" s="248"/>
      <x:c r="LVJ5887" s="248"/>
      <x:c r="LVK5887" s="248"/>
      <x:c r="LVL5887" s="248"/>
      <x:c r="LVM5887" s="248"/>
      <x:c r="LVN5887" s="248"/>
      <x:c r="LVO5887" s="248"/>
      <x:c r="LVP5887" s="248"/>
      <x:c r="LVQ5887" s="248"/>
      <x:c r="LVR5887" s="248"/>
      <x:c r="LVS5887" s="248"/>
      <x:c r="LVT5887" s="248"/>
      <x:c r="LVU5887" s="248"/>
      <x:c r="LVV5887" s="248"/>
      <x:c r="LVW5887" s="248"/>
      <x:c r="LVX5887" s="248"/>
      <x:c r="LVY5887" s="248"/>
      <x:c r="LVZ5887" s="248"/>
      <x:c r="LWA5887" s="248"/>
      <x:c r="LWB5887" s="248"/>
      <x:c r="LWC5887" s="248"/>
      <x:c r="LWD5887" s="248"/>
      <x:c r="LWE5887" s="248"/>
      <x:c r="LWF5887" s="248"/>
      <x:c r="LWG5887" s="248"/>
      <x:c r="LWH5887" s="248"/>
      <x:c r="LWI5887" s="248"/>
      <x:c r="LWJ5887" s="248"/>
      <x:c r="LWK5887" s="248"/>
      <x:c r="LWL5887" s="248"/>
      <x:c r="LWM5887" s="248"/>
      <x:c r="LWN5887" s="248"/>
      <x:c r="LWO5887" s="248"/>
      <x:c r="LWP5887" s="248"/>
      <x:c r="LWQ5887" s="248"/>
      <x:c r="LWR5887" s="248"/>
      <x:c r="LWS5887" s="248"/>
      <x:c r="LWT5887" s="248"/>
      <x:c r="LWU5887" s="248"/>
      <x:c r="LWV5887" s="248"/>
      <x:c r="LWW5887" s="248"/>
      <x:c r="LWX5887" s="248"/>
      <x:c r="LWY5887" s="248"/>
      <x:c r="LWZ5887" s="248"/>
      <x:c r="LXA5887" s="248"/>
      <x:c r="LXB5887" s="248"/>
      <x:c r="LXC5887" s="248"/>
      <x:c r="LXD5887" s="248"/>
      <x:c r="LXE5887" s="248"/>
      <x:c r="LXF5887" s="248"/>
      <x:c r="LXG5887" s="248"/>
      <x:c r="LXH5887" s="248"/>
      <x:c r="LXI5887" s="248"/>
      <x:c r="LXJ5887" s="248"/>
      <x:c r="LXK5887" s="248"/>
      <x:c r="LXL5887" s="248"/>
      <x:c r="LXM5887" s="248"/>
      <x:c r="LXN5887" s="248"/>
      <x:c r="LXO5887" s="248"/>
      <x:c r="LXP5887" s="248"/>
      <x:c r="LXQ5887" s="248"/>
      <x:c r="LXR5887" s="248"/>
      <x:c r="LXS5887" s="248"/>
      <x:c r="LXT5887" s="248"/>
      <x:c r="LXU5887" s="248"/>
      <x:c r="LXV5887" s="248"/>
      <x:c r="LXW5887" s="248"/>
      <x:c r="LXX5887" s="248"/>
      <x:c r="LXY5887" s="248"/>
      <x:c r="LXZ5887" s="248"/>
      <x:c r="LYA5887" s="248"/>
      <x:c r="LYB5887" s="248"/>
      <x:c r="LYC5887" s="248"/>
      <x:c r="LYD5887" s="248"/>
      <x:c r="LYE5887" s="248"/>
      <x:c r="LYF5887" s="248"/>
      <x:c r="LYG5887" s="248"/>
      <x:c r="LYH5887" s="248"/>
      <x:c r="LYI5887" s="248"/>
      <x:c r="LYJ5887" s="248"/>
      <x:c r="LYK5887" s="248"/>
      <x:c r="LYL5887" s="248"/>
      <x:c r="LYM5887" s="248"/>
      <x:c r="LYN5887" s="248"/>
      <x:c r="LYO5887" s="248"/>
      <x:c r="LYP5887" s="248"/>
      <x:c r="LYQ5887" s="248"/>
      <x:c r="LYR5887" s="248"/>
      <x:c r="LYS5887" s="248"/>
      <x:c r="LYT5887" s="248"/>
      <x:c r="LYU5887" s="248"/>
      <x:c r="LYV5887" s="248"/>
      <x:c r="LYW5887" s="248"/>
      <x:c r="LYX5887" s="248"/>
      <x:c r="LYY5887" s="248"/>
      <x:c r="LYZ5887" s="248"/>
      <x:c r="LZA5887" s="248"/>
      <x:c r="LZB5887" s="248"/>
      <x:c r="LZC5887" s="248"/>
      <x:c r="LZD5887" s="248"/>
      <x:c r="LZE5887" s="248"/>
      <x:c r="LZF5887" s="248"/>
      <x:c r="LZG5887" s="248"/>
      <x:c r="LZH5887" s="248"/>
      <x:c r="LZI5887" s="248"/>
      <x:c r="LZJ5887" s="248"/>
      <x:c r="LZK5887" s="248"/>
      <x:c r="LZL5887" s="248"/>
      <x:c r="LZM5887" s="248"/>
      <x:c r="LZN5887" s="248"/>
      <x:c r="LZO5887" s="248"/>
      <x:c r="LZP5887" s="248"/>
      <x:c r="LZQ5887" s="248"/>
      <x:c r="LZR5887" s="248"/>
      <x:c r="LZS5887" s="248"/>
      <x:c r="LZT5887" s="248"/>
      <x:c r="LZU5887" s="248"/>
      <x:c r="LZV5887" s="248"/>
      <x:c r="LZW5887" s="248"/>
      <x:c r="LZX5887" s="248"/>
      <x:c r="LZY5887" s="248"/>
      <x:c r="LZZ5887" s="248"/>
      <x:c r="MAA5887" s="248"/>
      <x:c r="MAB5887" s="248"/>
      <x:c r="MAC5887" s="248"/>
      <x:c r="MAD5887" s="248"/>
      <x:c r="MAE5887" s="248"/>
      <x:c r="MAF5887" s="248"/>
      <x:c r="MAG5887" s="248"/>
      <x:c r="MAH5887" s="248"/>
      <x:c r="MAI5887" s="248"/>
      <x:c r="MAJ5887" s="248"/>
      <x:c r="MAK5887" s="248"/>
      <x:c r="MAL5887" s="248"/>
      <x:c r="MAM5887" s="248"/>
      <x:c r="MAN5887" s="248"/>
      <x:c r="MAO5887" s="248"/>
      <x:c r="MAP5887" s="248"/>
      <x:c r="MAQ5887" s="248"/>
      <x:c r="MAR5887" s="248"/>
      <x:c r="MAS5887" s="248"/>
      <x:c r="MAT5887" s="248"/>
      <x:c r="MAU5887" s="248"/>
      <x:c r="MAV5887" s="248"/>
      <x:c r="MAW5887" s="248"/>
      <x:c r="MAX5887" s="248"/>
      <x:c r="MAY5887" s="248"/>
      <x:c r="MAZ5887" s="248"/>
      <x:c r="MBA5887" s="248"/>
      <x:c r="MBB5887" s="248"/>
      <x:c r="MBC5887" s="248"/>
      <x:c r="MBD5887" s="248"/>
      <x:c r="MBE5887" s="248"/>
      <x:c r="MBF5887" s="248"/>
      <x:c r="MBG5887" s="248"/>
      <x:c r="MBH5887" s="248"/>
      <x:c r="MBI5887" s="248"/>
      <x:c r="MBJ5887" s="248"/>
      <x:c r="MBK5887" s="248"/>
      <x:c r="MBL5887" s="248"/>
      <x:c r="MBM5887" s="248"/>
      <x:c r="MBN5887" s="248"/>
      <x:c r="MBO5887" s="248"/>
      <x:c r="MBP5887" s="248"/>
      <x:c r="MBQ5887" s="248"/>
      <x:c r="MBR5887" s="248"/>
      <x:c r="MBS5887" s="248"/>
      <x:c r="MBT5887" s="248"/>
      <x:c r="MBU5887" s="248"/>
      <x:c r="MBV5887" s="248"/>
      <x:c r="MBW5887" s="248"/>
      <x:c r="MBX5887" s="248"/>
      <x:c r="MBY5887" s="248"/>
      <x:c r="MBZ5887" s="248"/>
      <x:c r="MCA5887" s="248"/>
      <x:c r="MCB5887" s="248"/>
      <x:c r="MCC5887" s="248"/>
      <x:c r="MCD5887" s="248"/>
      <x:c r="MCE5887" s="248"/>
      <x:c r="MCF5887" s="248"/>
      <x:c r="MCG5887" s="248"/>
      <x:c r="MCH5887" s="248"/>
      <x:c r="MCI5887" s="248"/>
      <x:c r="MCJ5887" s="248"/>
      <x:c r="MCK5887" s="248"/>
      <x:c r="MCL5887" s="248"/>
      <x:c r="MCM5887" s="248"/>
      <x:c r="MCN5887" s="248"/>
      <x:c r="MCO5887" s="248"/>
      <x:c r="MCP5887" s="248"/>
      <x:c r="MCQ5887" s="248"/>
      <x:c r="MCR5887" s="248"/>
      <x:c r="MCS5887" s="248"/>
      <x:c r="MCT5887" s="248"/>
      <x:c r="MCU5887" s="248"/>
      <x:c r="MCV5887" s="248"/>
      <x:c r="MCW5887" s="248"/>
      <x:c r="MCX5887" s="248"/>
      <x:c r="MCY5887" s="248"/>
      <x:c r="MCZ5887" s="248"/>
      <x:c r="MDA5887" s="248"/>
      <x:c r="MDB5887" s="248"/>
      <x:c r="MDC5887" s="248"/>
      <x:c r="MDD5887" s="248"/>
      <x:c r="MDE5887" s="248"/>
      <x:c r="MDF5887" s="248"/>
      <x:c r="MDG5887" s="248"/>
      <x:c r="MDH5887" s="248"/>
      <x:c r="MDI5887" s="248"/>
      <x:c r="MDJ5887" s="248"/>
      <x:c r="MDK5887" s="248"/>
      <x:c r="MDL5887" s="248"/>
      <x:c r="MDM5887" s="248"/>
      <x:c r="MDN5887" s="248"/>
      <x:c r="MDO5887" s="248"/>
      <x:c r="MDP5887" s="248"/>
      <x:c r="MDQ5887" s="248"/>
      <x:c r="MDR5887" s="248"/>
      <x:c r="MDS5887" s="248"/>
      <x:c r="MDT5887" s="248"/>
      <x:c r="MDU5887" s="248"/>
      <x:c r="MDV5887" s="248"/>
      <x:c r="MDW5887" s="248"/>
      <x:c r="MDX5887" s="248"/>
      <x:c r="MDY5887" s="248"/>
      <x:c r="MDZ5887" s="248"/>
      <x:c r="MEA5887" s="248"/>
      <x:c r="MEB5887" s="248"/>
      <x:c r="MEC5887" s="248"/>
      <x:c r="MED5887" s="248"/>
      <x:c r="MEE5887" s="248"/>
      <x:c r="MEF5887" s="248"/>
      <x:c r="MEG5887" s="248"/>
      <x:c r="MEH5887" s="248"/>
      <x:c r="MEI5887" s="248"/>
      <x:c r="MEJ5887" s="248"/>
      <x:c r="MEK5887" s="248"/>
      <x:c r="MEL5887" s="248"/>
      <x:c r="MEM5887" s="248"/>
      <x:c r="MEN5887" s="248"/>
      <x:c r="MEO5887" s="248"/>
      <x:c r="MEP5887" s="248"/>
      <x:c r="MEQ5887" s="248"/>
      <x:c r="MER5887" s="248"/>
      <x:c r="MES5887" s="248"/>
      <x:c r="MET5887" s="248"/>
      <x:c r="MEU5887" s="248"/>
      <x:c r="MEV5887" s="248"/>
      <x:c r="MEW5887" s="248"/>
      <x:c r="MEX5887" s="248"/>
      <x:c r="MEY5887" s="248"/>
      <x:c r="MEZ5887" s="248"/>
      <x:c r="MFA5887" s="248"/>
      <x:c r="MFB5887" s="248"/>
      <x:c r="MFC5887" s="248"/>
      <x:c r="MFD5887" s="248"/>
      <x:c r="MFE5887" s="248"/>
      <x:c r="MFF5887" s="248"/>
      <x:c r="MFG5887" s="248"/>
      <x:c r="MFH5887" s="248"/>
      <x:c r="MFI5887" s="248"/>
      <x:c r="MFJ5887" s="248"/>
      <x:c r="MFK5887" s="248"/>
      <x:c r="MFL5887" s="248"/>
      <x:c r="MFM5887" s="248"/>
      <x:c r="MFN5887" s="248"/>
      <x:c r="MFO5887" s="248"/>
      <x:c r="MFP5887" s="248"/>
      <x:c r="MFQ5887" s="248"/>
      <x:c r="MFR5887" s="248"/>
      <x:c r="MFS5887" s="248"/>
      <x:c r="MFT5887" s="248"/>
      <x:c r="MFU5887" s="248"/>
      <x:c r="MFV5887" s="248"/>
      <x:c r="MFW5887" s="248"/>
      <x:c r="MFX5887" s="248"/>
      <x:c r="MFY5887" s="248"/>
      <x:c r="MFZ5887" s="248"/>
      <x:c r="MGA5887" s="248"/>
      <x:c r="MGB5887" s="248"/>
      <x:c r="MGC5887" s="248"/>
      <x:c r="MGD5887" s="248"/>
      <x:c r="MGE5887" s="248"/>
      <x:c r="MGF5887" s="248"/>
      <x:c r="MGG5887" s="248"/>
      <x:c r="MGH5887" s="248"/>
      <x:c r="MGI5887" s="248"/>
      <x:c r="MGJ5887" s="248"/>
      <x:c r="MGK5887" s="248"/>
      <x:c r="MGL5887" s="248"/>
      <x:c r="MGM5887" s="248"/>
      <x:c r="MGN5887" s="248"/>
      <x:c r="MGO5887" s="248"/>
      <x:c r="MGP5887" s="248"/>
      <x:c r="MGQ5887" s="248"/>
      <x:c r="MGR5887" s="248"/>
      <x:c r="MGS5887" s="248"/>
      <x:c r="MGT5887" s="248"/>
      <x:c r="MGU5887" s="248"/>
      <x:c r="MGV5887" s="248"/>
      <x:c r="MGW5887" s="248"/>
      <x:c r="MGX5887" s="248"/>
      <x:c r="MGY5887" s="248"/>
      <x:c r="MGZ5887" s="248"/>
      <x:c r="MHA5887" s="248"/>
      <x:c r="MHB5887" s="248"/>
      <x:c r="MHC5887" s="248"/>
      <x:c r="MHD5887" s="248"/>
      <x:c r="MHE5887" s="248"/>
      <x:c r="MHF5887" s="248"/>
      <x:c r="MHG5887" s="248"/>
      <x:c r="MHH5887" s="248"/>
      <x:c r="MHI5887" s="248"/>
      <x:c r="MHJ5887" s="248"/>
      <x:c r="MHK5887" s="248"/>
      <x:c r="MHL5887" s="248"/>
      <x:c r="MHM5887" s="248"/>
      <x:c r="MHN5887" s="248"/>
      <x:c r="MHO5887" s="248"/>
      <x:c r="MHP5887" s="248"/>
      <x:c r="MHQ5887" s="248"/>
      <x:c r="MHR5887" s="248"/>
      <x:c r="MHS5887" s="248"/>
      <x:c r="MHT5887" s="248"/>
      <x:c r="MHU5887" s="248"/>
      <x:c r="MHV5887" s="248"/>
      <x:c r="MHW5887" s="248"/>
      <x:c r="MHX5887" s="248"/>
      <x:c r="MHY5887" s="248"/>
      <x:c r="MHZ5887" s="248"/>
      <x:c r="MIA5887" s="248"/>
      <x:c r="MIB5887" s="248"/>
      <x:c r="MIC5887" s="248"/>
      <x:c r="MID5887" s="248"/>
      <x:c r="MIE5887" s="248"/>
      <x:c r="MIF5887" s="248"/>
      <x:c r="MIG5887" s="248"/>
      <x:c r="MIH5887" s="248"/>
      <x:c r="MII5887" s="248"/>
      <x:c r="MIJ5887" s="248"/>
      <x:c r="MIK5887" s="248"/>
      <x:c r="MIL5887" s="248"/>
      <x:c r="MIM5887" s="248"/>
      <x:c r="MIN5887" s="248"/>
      <x:c r="MIO5887" s="248"/>
      <x:c r="MIP5887" s="248"/>
      <x:c r="MIQ5887" s="248"/>
      <x:c r="MIR5887" s="248"/>
      <x:c r="MIS5887" s="248"/>
      <x:c r="MIT5887" s="248"/>
      <x:c r="MIU5887" s="248"/>
      <x:c r="MIV5887" s="248"/>
      <x:c r="MIW5887" s="248"/>
      <x:c r="MIX5887" s="248"/>
      <x:c r="MIY5887" s="248"/>
      <x:c r="MIZ5887" s="248"/>
      <x:c r="MJA5887" s="248"/>
      <x:c r="MJB5887" s="248"/>
      <x:c r="MJC5887" s="248"/>
      <x:c r="MJD5887" s="248"/>
      <x:c r="MJE5887" s="248"/>
      <x:c r="MJF5887" s="248"/>
      <x:c r="MJG5887" s="248"/>
      <x:c r="MJH5887" s="248"/>
      <x:c r="MJI5887" s="248"/>
      <x:c r="MJJ5887" s="248"/>
      <x:c r="MJK5887" s="248"/>
      <x:c r="MJL5887" s="248"/>
      <x:c r="MJM5887" s="248"/>
      <x:c r="MJN5887" s="248"/>
      <x:c r="MJO5887" s="248"/>
      <x:c r="MJP5887" s="248"/>
      <x:c r="MJQ5887" s="248"/>
      <x:c r="MJR5887" s="248"/>
      <x:c r="MJS5887" s="248"/>
      <x:c r="MJT5887" s="248"/>
      <x:c r="MJU5887" s="248"/>
      <x:c r="MJV5887" s="248"/>
      <x:c r="MJW5887" s="248"/>
      <x:c r="MJX5887" s="248"/>
      <x:c r="MJY5887" s="248"/>
      <x:c r="MJZ5887" s="248"/>
      <x:c r="MKA5887" s="248"/>
      <x:c r="MKB5887" s="248"/>
      <x:c r="MKC5887" s="248"/>
      <x:c r="MKD5887" s="248"/>
      <x:c r="MKE5887" s="248"/>
      <x:c r="MKF5887" s="248"/>
      <x:c r="MKG5887" s="248"/>
      <x:c r="MKH5887" s="248"/>
      <x:c r="MKI5887" s="248"/>
      <x:c r="MKJ5887" s="248"/>
      <x:c r="MKK5887" s="248"/>
      <x:c r="MKL5887" s="248"/>
      <x:c r="MKM5887" s="248"/>
      <x:c r="MKN5887" s="248"/>
      <x:c r="MKO5887" s="248"/>
      <x:c r="MKP5887" s="248"/>
      <x:c r="MKQ5887" s="248"/>
      <x:c r="MKR5887" s="248"/>
      <x:c r="MKS5887" s="248"/>
      <x:c r="MKT5887" s="248"/>
      <x:c r="MKU5887" s="248"/>
      <x:c r="MKV5887" s="248"/>
      <x:c r="MKW5887" s="248"/>
      <x:c r="MKX5887" s="248"/>
      <x:c r="MKY5887" s="248"/>
      <x:c r="MKZ5887" s="248"/>
      <x:c r="MLA5887" s="248"/>
      <x:c r="MLB5887" s="248"/>
      <x:c r="MLC5887" s="248"/>
      <x:c r="MLD5887" s="248"/>
      <x:c r="MLE5887" s="248"/>
      <x:c r="MLF5887" s="248"/>
      <x:c r="MLG5887" s="248"/>
      <x:c r="MLH5887" s="248"/>
      <x:c r="MLI5887" s="248"/>
      <x:c r="MLJ5887" s="248"/>
      <x:c r="MLK5887" s="248"/>
      <x:c r="MLL5887" s="248"/>
      <x:c r="MLM5887" s="248"/>
      <x:c r="MLN5887" s="248"/>
      <x:c r="MLO5887" s="248"/>
      <x:c r="MLP5887" s="248"/>
      <x:c r="MLQ5887" s="248"/>
      <x:c r="MLR5887" s="248"/>
      <x:c r="MLS5887" s="248"/>
      <x:c r="MLT5887" s="248"/>
      <x:c r="MLU5887" s="248"/>
      <x:c r="MLV5887" s="248"/>
      <x:c r="MLW5887" s="248"/>
      <x:c r="MLX5887" s="248"/>
      <x:c r="MLY5887" s="248"/>
      <x:c r="MLZ5887" s="248"/>
      <x:c r="MMA5887" s="248"/>
      <x:c r="MMB5887" s="248"/>
      <x:c r="MMC5887" s="248"/>
      <x:c r="MMD5887" s="248"/>
      <x:c r="MME5887" s="248"/>
      <x:c r="MMF5887" s="248"/>
      <x:c r="MMG5887" s="248"/>
      <x:c r="MMH5887" s="248"/>
      <x:c r="MMI5887" s="248"/>
      <x:c r="MMJ5887" s="248"/>
      <x:c r="MMK5887" s="248"/>
      <x:c r="MML5887" s="248"/>
      <x:c r="MMM5887" s="248"/>
      <x:c r="MMN5887" s="248"/>
      <x:c r="MMO5887" s="248"/>
      <x:c r="MMP5887" s="248"/>
      <x:c r="MMQ5887" s="248"/>
      <x:c r="MMR5887" s="248"/>
      <x:c r="MMS5887" s="248"/>
      <x:c r="MMT5887" s="248"/>
      <x:c r="MMU5887" s="248"/>
      <x:c r="MMV5887" s="248"/>
      <x:c r="MMW5887" s="248"/>
      <x:c r="MMX5887" s="248"/>
      <x:c r="MMY5887" s="248"/>
      <x:c r="MMZ5887" s="248"/>
      <x:c r="MNA5887" s="248"/>
      <x:c r="MNB5887" s="248"/>
      <x:c r="MNC5887" s="248"/>
      <x:c r="MND5887" s="248"/>
      <x:c r="MNE5887" s="248"/>
      <x:c r="MNF5887" s="248"/>
      <x:c r="MNG5887" s="248"/>
      <x:c r="MNH5887" s="248"/>
      <x:c r="MNI5887" s="248"/>
      <x:c r="MNJ5887" s="248"/>
      <x:c r="MNK5887" s="248"/>
      <x:c r="MNL5887" s="248"/>
      <x:c r="MNM5887" s="248"/>
      <x:c r="MNN5887" s="248"/>
      <x:c r="MNO5887" s="248"/>
      <x:c r="MNP5887" s="248"/>
      <x:c r="MNQ5887" s="248"/>
      <x:c r="MNR5887" s="248"/>
      <x:c r="MNS5887" s="248"/>
      <x:c r="MNT5887" s="248"/>
      <x:c r="MNU5887" s="248"/>
      <x:c r="MNV5887" s="248"/>
      <x:c r="MNW5887" s="248"/>
      <x:c r="MNX5887" s="248"/>
      <x:c r="MNY5887" s="248"/>
      <x:c r="MNZ5887" s="248"/>
      <x:c r="MOA5887" s="248"/>
      <x:c r="MOB5887" s="248"/>
      <x:c r="MOC5887" s="248"/>
      <x:c r="MOD5887" s="248"/>
      <x:c r="MOE5887" s="248"/>
      <x:c r="MOF5887" s="248"/>
      <x:c r="MOG5887" s="248"/>
      <x:c r="MOH5887" s="248"/>
      <x:c r="MOI5887" s="248"/>
      <x:c r="MOJ5887" s="248"/>
      <x:c r="MOK5887" s="248"/>
      <x:c r="MOL5887" s="248"/>
      <x:c r="MOM5887" s="248"/>
      <x:c r="MON5887" s="248"/>
      <x:c r="MOO5887" s="248"/>
      <x:c r="MOP5887" s="248"/>
      <x:c r="MOQ5887" s="248"/>
      <x:c r="MOR5887" s="248"/>
      <x:c r="MOS5887" s="248"/>
      <x:c r="MOT5887" s="248"/>
      <x:c r="MOU5887" s="248"/>
      <x:c r="MOV5887" s="248"/>
      <x:c r="MOW5887" s="248"/>
      <x:c r="MOX5887" s="248"/>
      <x:c r="MOY5887" s="248"/>
      <x:c r="MOZ5887" s="248"/>
      <x:c r="MPA5887" s="248"/>
      <x:c r="MPB5887" s="248"/>
      <x:c r="MPC5887" s="248"/>
      <x:c r="MPD5887" s="248"/>
      <x:c r="MPE5887" s="248"/>
      <x:c r="MPF5887" s="248"/>
      <x:c r="MPG5887" s="248"/>
      <x:c r="MPH5887" s="248"/>
      <x:c r="MPI5887" s="248"/>
      <x:c r="MPJ5887" s="248"/>
      <x:c r="MPK5887" s="248"/>
      <x:c r="MPL5887" s="248"/>
      <x:c r="MPM5887" s="248"/>
      <x:c r="MPN5887" s="248"/>
      <x:c r="MPO5887" s="248"/>
      <x:c r="MPP5887" s="248"/>
      <x:c r="MPQ5887" s="248"/>
      <x:c r="MPR5887" s="248"/>
      <x:c r="MPS5887" s="248"/>
      <x:c r="MPT5887" s="248"/>
      <x:c r="MPU5887" s="248"/>
      <x:c r="MPV5887" s="248"/>
      <x:c r="MPW5887" s="248"/>
      <x:c r="MPX5887" s="248"/>
      <x:c r="MPY5887" s="248"/>
      <x:c r="MPZ5887" s="248"/>
      <x:c r="MQA5887" s="248"/>
      <x:c r="MQB5887" s="248"/>
      <x:c r="MQC5887" s="248"/>
      <x:c r="MQD5887" s="248"/>
      <x:c r="MQE5887" s="248"/>
      <x:c r="MQF5887" s="248"/>
      <x:c r="MQG5887" s="248"/>
      <x:c r="MQH5887" s="248"/>
      <x:c r="MQI5887" s="248"/>
      <x:c r="MQJ5887" s="248"/>
      <x:c r="MQK5887" s="248"/>
      <x:c r="MQL5887" s="248"/>
      <x:c r="MQM5887" s="248"/>
      <x:c r="MQN5887" s="248"/>
      <x:c r="MQO5887" s="248"/>
      <x:c r="MQP5887" s="248"/>
      <x:c r="MQQ5887" s="248"/>
      <x:c r="MQR5887" s="248"/>
      <x:c r="MQS5887" s="248"/>
      <x:c r="MQT5887" s="248"/>
      <x:c r="MQU5887" s="248"/>
      <x:c r="MQV5887" s="248"/>
      <x:c r="MQW5887" s="248"/>
      <x:c r="MQX5887" s="248"/>
      <x:c r="MQY5887" s="248"/>
      <x:c r="MQZ5887" s="248"/>
      <x:c r="MRA5887" s="248"/>
      <x:c r="MRB5887" s="248"/>
      <x:c r="MRC5887" s="248"/>
      <x:c r="MRD5887" s="248"/>
      <x:c r="MRE5887" s="248"/>
      <x:c r="MRF5887" s="248"/>
      <x:c r="MRG5887" s="248"/>
      <x:c r="MRH5887" s="248"/>
      <x:c r="MRI5887" s="248"/>
      <x:c r="MRJ5887" s="248"/>
      <x:c r="MRK5887" s="248"/>
      <x:c r="MRL5887" s="248"/>
      <x:c r="MRM5887" s="248"/>
      <x:c r="MRN5887" s="248"/>
      <x:c r="MRO5887" s="248"/>
      <x:c r="MRP5887" s="248"/>
      <x:c r="MRQ5887" s="248"/>
      <x:c r="MRR5887" s="248"/>
      <x:c r="MRS5887" s="248"/>
      <x:c r="MRT5887" s="248"/>
      <x:c r="MRU5887" s="248"/>
      <x:c r="MRV5887" s="248"/>
      <x:c r="MRW5887" s="248"/>
      <x:c r="MRX5887" s="248"/>
      <x:c r="MRY5887" s="248"/>
      <x:c r="MRZ5887" s="248"/>
      <x:c r="MSA5887" s="248"/>
      <x:c r="MSB5887" s="248"/>
      <x:c r="MSC5887" s="248"/>
      <x:c r="MSD5887" s="248"/>
      <x:c r="MSE5887" s="248"/>
      <x:c r="MSF5887" s="248"/>
      <x:c r="MSG5887" s="248"/>
      <x:c r="MSH5887" s="248"/>
      <x:c r="MSI5887" s="248"/>
      <x:c r="MSJ5887" s="248"/>
      <x:c r="MSK5887" s="248"/>
      <x:c r="MSL5887" s="248"/>
      <x:c r="MSM5887" s="248"/>
      <x:c r="MSN5887" s="248"/>
      <x:c r="MSO5887" s="248"/>
      <x:c r="MSP5887" s="248"/>
      <x:c r="MSQ5887" s="248"/>
      <x:c r="MSR5887" s="248"/>
      <x:c r="MSS5887" s="248"/>
      <x:c r="MST5887" s="248"/>
      <x:c r="MSU5887" s="248"/>
      <x:c r="MSV5887" s="248"/>
      <x:c r="MSW5887" s="248"/>
      <x:c r="MSX5887" s="248"/>
      <x:c r="MSY5887" s="248"/>
      <x:c r="MSZ5887" s="248"/>
      <x:c r="MTA5887" s="248"/>
      <x:c r="MTB5887" s="248"/>
      <x:c r="MTC5887" s="248"/>
      <x:c r="MTD5887" s="248"/>
      <x:c r="MTE5887" s="248"/>
      <x:c r="MTF5887" s="248"/>
      <x:c r="MTG5887" s="248"/>
      <x:c r="MTH5887" s="248"/>
      <x:c r="MTI5887" s="248"/>
      <x:c r="MTJ5887" s="248"/>
      <x:c r="MTK5887" s="248"/>
      <x:c r="MTL5887" s="248"/>
      <x:c r="MTM5887" s="248"/>
      <x:c r="MTN5887" s="248"/>
      <x:c r="MTO5887" s="248"/>
      <x:c r="MTP5887" s="248"/>
      <x:c r="MTQ5887" s="248"/>
      <x:c r="MTR5887" s="248"/>
      <x:c r="MTS5887" s="248"/>
      <x:c r="MTT5887" s="248"/>
      <x:c r="MTU5887" s="248"/>
      <x:c r="MTV5887" s="248"/>
      <x:c r="MTW5887" s="248"/>
      <x:c r="MTX5887" s="248"/>
      <x:c r="MTY5887" s="248"/>
      <x:c r="MTZ5887" s="248"/>
      <x:c r="MUA5887" s="248"/>
      <x:c r="MUB5887" s="248"/>
      <x:c r="MUC5887" s="248"/>
      <x:c r="MUD5887" s="248"/>
      <x:c r="MUE5887" s="248"/>
      <x:c r="MUF5887" s="248"/>
      <x:c r="MUG5887" s="248"/>
      <x:c r="MUH5887" s="248"/>
      <x:c r="MUI5887" s="248"/>
      <x:c r="MUJ5887" s="248"/>
      <x:c r="MUK5887" s="248"/>
      <x:c r="MUL5887" s="248"/>
      <x:c r="MUM5887" s="248"/>
      <x:c r="MUN5887" s="248"/>
      <x:c r="MUO5887" s="248"/>
      <x:c r="MUP5887" s="248"/>
      <x:c r="MUQ5887" s="248"/>
      <x:c r="MUR5887" s="248"/>
      <x:c r="MUS5887" s="248"/>
      <x:c r="MUT5887" s="248"/>
      <x:c r="MUU5887" s="248"/>
      <x:c r="MUV5887" s="248"/>
      <x:c r="MUW5887" s="248"/>
      <x:c r="MUX5887" s="248"/>
      <x:c r="MUY5887" s="248"/>
      <x:c r="MUZ5887" s="248"/>
      <x:c r="MVA5887" s="248"/>
      <x:c r="MVB5887" s="248"/>
      <x:c r="MVC5887" s="248"/>
      <x:c r="MVD5887" s="248"/>
      <x:c r="MVE5887" s="248"/>
      <x:c r="MVF5887" s="248"/>
      <x:c r="MVG5887" s="248"/>
      <x:c r="MVH5887" s="248"/>
      <x:c r="MVI5887" s="248"/>
      <x:c r="MVJ5887" s="248"/>
      <x:c r="MVK5887" s="248"/>
      <x:c r="MVL5887" s="248"/>
      <x:c r="MVM5887" s="248"/>
      <x:c r="MVN5887" s="248"/>
      <x:c r="MVO5887" s="248"/>
      <x:c r="MVP5887" s="248"/>
      <x:c r="MVQ5887" s="248"/>
      <x:c r="MVR5887" s="248"/>
      <x:c r="MVS5887" s="248"/>
      <x:c r="MVT5887" s="248"/>
      <x:c r="MVU5887" s="248"/>
      <x:c r="MVV5887" s="248"/>
      <x:c r="MVW5887" s="248"/>
      <x:c r="MVX5887" s="248"/>
      <x:c r="MVY5887" s="248"/>
      <x:c r="MVZ5887" s="248"/>
      <x:c r="MWA5887" s="248"/>
      <x:c r="MWB5887" s="248"/>
      <x:c r="MWC5887" s="248"/>
      <x:c r="MWD5887" s="248"/>
      <x:c r="MWE5887" s="248"/>
      <x:c r="MWF5887" s="248"/>
      <x:c r="MWG5887" s="248"/>
      <x:c r="MWH5887" s="248"/>
      <x:c r="MWI5887" s="248"/>
      <x:c r="MWJ5887" s="248"/>
      <x:c r="MWK5887" s="248"/>
      <x:c r="MWL5887" s="248"/>
      <x:c r="MWM5887" s="248"/>
      <x:c r="MWN5887" s="248"/>
      <x:c r="MWO5887" s="248"/>
      <x:c r="MWP5887" s="248"/>
      <x:c r="MWQ5887" s="248"/>
      <x:c r="MWR5887" s="248"/>
      <x:c r="MWS5887" s="248"/>
      <x:c r="MWT5887" s="248"/>
      <x:c r="MWU5887" s="248"/>
      <x:c r="MWV5887" s="248"/>
      <x:c r="MWW5887" s="248"/>
      <x:c r="MWX5887" s="248"/>
      <x:c r="MWY5887" s="248"/>
      <x:c r="MWZ5887" s="248"/>
      <x:c r="MXA5887" s="248"/>
      <x:c r="MXB5887" s="248"/>
      <x:c r="MXC5887" s="248"/>
      <x:c r="MXD5887" s="248"/>
      <x:c r="MXE5887" s="248"/>
      <x:c r="MXF5887" s="248"/>
      <x:c r="MXG5887" s="248"/>
      <x:c r="MXH5887" s="248"/>
      <x:c r="MXI5887" s="248"/>
      <x:c r="MXJ5887" s="248"/>
      <x:c r="MXK5887" s="248"/>
      <x:c r="MXL5887" s="248"/>
      <x:c r="MXM5887" s="248"/>
      <x:c r="MXN5887" s="248"/>
      <x:c r="MXO5887" s="248"/>
      <x:c r="MXP5887" s="248"/>
      <x:c r="MXQ5887" s="248"/>
      <x:c r="MXR5887" s="248"/>
      <x:c r="MXS5887" s="248"/>
      <x:c r="MXT5887" s="248"/>
      <x:c r="MXU5887" s="248"/>
      <x:c r="MXV5887" s="248"/>
      <x:c r="MXW5887" s="248"/>
      <x:c r="MXX5887" s="248"/>
      <x:c r="MXY5887" s="248"/>
      <x:c r="MXZ5887" s="248"/>
      <x:c r="MYA5887" s="248"/>
      <x:c r="MYB5887" s="248"/>
      <x:c r="MYC5887" s="248"/>
      <x:c r="MYD5887" s="248"/>
      <x:c r="MYE5887" s="248"/>
      <x:c r="MYF5887" s="248"/>
      <x:c r="MYG5887" s="248"/>
      <x:c r="MYH5887" s="248"/>
      <x:c r="MYI5887" s="248"/>
      <x:c r="MYJ5887" s="248"/>
      <x:c r="MYK5887" s="248"/>
      <x:c r="MYL5887" s="248"/>
      <x:c r="MYM5887" s="248"/>
      <x:c r="MYN5887" s="248"/>
      <x:c r="MYO5887" s="248"/>
      <x:c r="MYP5887" s="248"/>
      <x:c r="MYQ5887" s="248"/>
      <x:c r="MYR5887" s="248"/>
      <x:c r="MYS5887" s="248"/>
      <x:c r="MYT5887" s="248"/>
      <x:c r="MYU5887" s="248"/>
      <x:c r="MYV5887" s="248"/>
      <x:c r="MYW5887" s="248"/>
      <x:c r="MYX5887" s="248"/>
      <x:c r="MYY5887" s="248"/>
      <x:c r="MYZ5887" s="248"/>
      <x:c r="MZA5887" s="248"/>
      <x:c r="MZB5887" s="248"/>
      <x:c r="MZC5887" s="248"/>
      <x:c r="MZD5887" s="248"/>
      <x:c r="MZE5887" s="248"/>
      <x:c r="MZF5887" s="248"/>
      <x:c r="MZG5887" s="248"/>
      <x:c r="MZH5887" s="248"/>
      <x:c r="MZI5887" s="248"/>
      <x:c r="MZJ5887" s="248"/>
      <x:c r="MZK5887" s="248"/>
      <x:c r="MZL5887" s="248"/>
      <x:c r="MZM5887" s="248"/>
      <x:c r="MZN5887" s="248"/>
      <x:c r="MZO5887" s="248"/>
      <x:c r="MZP5887" s="248"/>
      <x:c r="MZQ5887" s="248"/>
      <x:c r="MZR5887" s="248"/>
      <x:c r="MZS5887" s="248"/>
      <x:c r="MZT5887" s="248"/>
      <x:c r="MZU5887" s="248"/>
      <x:c r="MZV5887" s="248"/>
      <x:c r="MZW5887" s="248"/>
      <x:c r="MZX5887" s="248"/>
      <x:c r="MZY5887" s="248"/>
      <x:c r="MZZ5887" s="248"/>
      <x:c r="NAA5887" s="248"/>
      <x:c r="NAB5887" s="248"/>
      <x:c r="NAC5887" s="248"/>
      <x:c r="NAD5887" s="248"/>
      <x:c r="NAE5887" s="248"/>
      <x:c r="NAF5887" s="248"/>
      <x:c r="NAG5887" s="248"/>
      <x:c r="NAH5887" s="248"/>
      <x:c r="NAI5887" s="248"/>
      <x:c r="NAJ5887" s="248"/>
      <x:c r="NAK5887" s="248"/>
      <x:c r="NAL5887" s="248"/>
      <x:c r="NAM5887" s="248"/>
      <x:c r="NAN5887" s="248"/>
      <x:c r="NAO5887" s="248"/>
      <x:c r="NAP5887" s="248"/>
      <x:c r="NAQ5887" s="248"/>
      <x:c r="NAR5887" s="248"/>
      <x:c r="NAS5887" s="248"/>
      <x:c r="NAT5887" s="248"/>
      <x:c r="NAU5887" s="248"/>
      <x:c r="NAV5887" s="248"/>
      <x:c r="NAW5887" s="248"/>
      <x:c r="NAX5887" s="248"/>
      <x:c r="NAY5887" s="248"/>
      <x:c r="NAZ5887" s="248"/>
      <x:c r="NBA5887" s="248"/>
      <x:c r="NBB5887" s="248"/>
      <x:c r="NBC5887" s="248"/>
      <x:c r="NBD5887" s="248"/>
      <x:c r="NBE5887" s="248"/>
      <x:c r="NBF5887" s="248"/>
      <x:c r="NBG5887" s="248"/>
      <x:c r="NBH5887" s="248"/>
      <x:c r="NBI5887" s="248"/>
      <x:c r="NBJ5887" s="248"/>
      <x:c r="NBK5887" s="248"/>
      <x:c r="NBL5887" s="248"/>
      <x:c r="NBM5887" s="248"/>
      <x:c r="NBN5887" s="248"/>
      <x:c r="NBO5887" s="248"/>
      <x:c r="NBP5887" s="248"/>
      <x:c r="NBQ5887" s="248"/>
      <x:c r="NBR5887" s="248"/>
      <x:c r="NBS5887" s="248"/>
      <x:c r="NBT5887" s="248"/>
      <x:c r="NBU5887" s="248"/>
      <x:c r="NBV5887" s="248"/>
      <x:c r="NBW5887" s="248"/>
      <x:c r="NBX5887" s="248"/>
      <x:c r="NBY5887" s="248"/>
      <x:c r="NBZ5887" s="248"/>
      <x:c r="NCA5887" s="248"/>
      <x:c r="NCB5887" s="248"/>
      <x:c r="NCC5887" s="248"/>
      <x:c r="NCD5887" s="248"/>
      <x:c r="NCE5887" s="248"/>
      <x:c r="NCF5887" s="248"/>
      <x:c r="NCG5887" s="248"/>
      <x:c r="NCH5887" s="248"/>
      <x:c r="NCI5887" s="248"/>
      <x:c r="NCJ5887" s="248"/>
      <x:c r="NCK5887" s="248"/>
      <x:c r="NCL5887" s="248"/>
      <x:c r="NCM5887" s="248"/>
      <x:c r="NCN5887" s="248"/>
      <x:c r="NCO5887" s="248"/>
      <x:c r="NCP5887" s="248"/>
      <x:c r="NCQ5887" s="248"/>
      <x:c r="NCR5887" s="248"/>
      <x:c r="NCS5887" s="248"/>
      <x:c r="NCT5887" s="248"/>
      <x:c r="NCU5887" s="248"/>
      <x:c r="NCV5887" s="248"/>
      <x:c r="NCW5887" s="248"/>
      <x:c r="NCX5887" s="248"/>
      <x:c r="NCY5887" s="248"/>
      <x:c r="NCZ5887" s="248"/>
      <x:c r="NDA5887" s="248"/>
      <x:c r="NDB5887" s="248"/>
      <x:c r="NDC5887" s="248"/>
      <x:c r="NDD5887" s="248"/>
      <x:c r="NDE5887" s="248"/>
      <x:c r="NDF5887" s="248"/>
      <x:c r="NDG5887" s="248"/>
      <x:c r="NDH5887" s="248"/>
      <x:c r="NDI5887" s="248"/>
      <x:c r="NDJ5887" s="248"/>
      <x:c r="NDK5887" s="248"/>
      <x:c r="NDL5887" s="248"/>
      <x:c r="NDM5887" s="248"/>
      <x:c r="NDN5887" s="248"/>
      <x:c r="NDO5887" s="248"/>
      <x:c r="NDP5887" s="248"/>
      <x:c r="NDQ5887" s="248"/>
      <x:c r="NDR5887" s="248"/>
      <x:c r="NDS5887" s="248"/>
      <x:c r="NDT5887" s="248"/>
      <x:c r="NDU5887" s="248"/>
      <x:c r="NDV5887" s="248"/>
      <x:c r="NDW5887" s="248"/>
      <x:c r="NDX5887" s="248"/>
      <x:c r="NDY5887" s="248"/>
      <x:c r="NDZ5887" s="248"/>
      <x:c r="NEA5887" s="248"/>
      <x:c r="NEB5887" s="248"/>
      <x:c r="NEC5887" s="248"/>
      <x:c r="NED5887" s="248"/>
      <x:c r="NEE5887" s="248"/>
      <x:c r="NEF5887" s="248"/>
      <x:c r="NEG5887" s="248"/>
      <x:c r="NEH5887" s="248"/>
      <x:c r="NEI5887" s="248"/>
      <x:c r="NEJ5887" s="248"/>
      <x:c r="NEK5887" s="248"/>
      <x:c r="NEL5887" s="248"/>
      <x:c r="NEM5887" s="248"/>
      <x:c r="NEN5887" s="248"/>
      <x:c r="NEO5887" s="248"/>
      <x:c r="NEP5887" s="248"/>
      <x:c r="NEQ5887" s="248"/>
      <x:c r="NER5887" s="248"/>
      <x:c r="NES5887" s="248"/>
      <x:c r="NET5887" s="248"/>
      <x:c r="NEU5887" s="248"/>
      <x:c r="NEV5887" s="248"/>
      <x:c r="NEW5887" s="248"/>
      <x:c r="NEX5887" s="248"/>
      <x:c r="NEY5887" s="248"/>
      <x:c r="NEZ5887" s="248"/>
      <x:c r="NFA5887" s="248"/>
      <x:c r="NFB5887" s="248"/>
      <x:c r="NFC5887" s="248"/>
      <x:c r="NFD5887" s="248"/>
      <x:c r="NFE5887" s="248"/>
      <x:c r="NFF5887" s="248"/>
      <x:c r="NFG5887" s="248"/>
      <x:c r="NFH5887" s="248"/>
      <x:c r="NFI5887" s="248"/>
      <x:c r="NFJ5887" s="248"/>
      <x:c r="NFK5887" s="248"/>
      <x:c r="NFL5887" s="248"/>
      <x:c r="NFM5887" s="248"/>
      <x:c r="NFN5887" s="248"/>
      <x:c r="NFO5887" s="248"/>
      <x:c r="NFP5887" s="248"/>
      <x:c r="NFQ5887" s="248"/>
      <x:c r="NFR5887" s="248"/>
      <x:c r="NFS5887" s="248"/>
      <x:c r="NFT5887" s="248"/>
      <x:c r="NFU5887" s="248"/>
      <x:c r="NFV5887" s="248"/>
      <x:c r="NFW5887" s="248"/>
      <x:c r="NFX5887" s="248"/>
      <x:c r="NFY5887" s="248"/>
      <x:c r="NFZ5887" s="248"/>
      <x:c r="NGA5887" s="248"/>
      <x:c r="NGB5887" s="248"/>
      <x:c r="NGC5887" s="248"/>
      <x:c r="NGD5887" s="248"/>
      <x:c r="NGE5887" s="248"/>
      <x:c r="NGF5887" s="248"/>
      <x:c r="NGG5887" s="248"/>
      <x:c r="NGH5887" s="248"/>
      <x:c r="NGI5887" s="248"/>
      <x:c r="NGJ5887" s="248"/>
      <x:c r="NGK5887" s="248"/>
      <x:c r="NGL5887" s="248"/>
      <x:c r="NGM5887" s="248"/>
      <x:c r="NGN5887" s="248"/>
      <x:c r="NGO5887" s="248"/>
      <x:c r="NGP5887" s="248"/>
      <x:c r="NGQ5887" s="248"/>
      <x:c r="NGR5887" s="248"/>
      <x:c r="NGS5887" s="248"/>
      <x:c r="NGT5887" s="248"/>
      <x:c r="NGU5887" s="248"/>
      <x:c r="NGV5887" s="248"/>
      <x:c r="NGW5887" s="248"/>
      <x:c r="NGX5887" s="248"/>
      <x:c r="NGY5887" s="248"/>
      <x:c r="NGZ5887" s="248"/>
      <x:c r="NHA5887" s="248"/>
      <x:c r="NHB5887" s="248"/>
      <x:c r="NHC5887" s="248"/>
      <x:c r="NHD5887" s="248"/>
      <x:c r="NHE5887" s="248"/>
      <x:c r="NHF5887" s="248"/>
      <x:c r="NHG5887" s="248"/>
      <x:c r="NHH5887" s="248"/>
      <x:c r="NHI5887" s="248"/>
      <x:c r="NHJ5887" s="248"/>
      <x:c r="NHK5887" s="248"/>
      <x:c r="NHL5887" s="248"/>
      <x:c r="NHM5887" s="248"/>
      <x:c r="NHN5887" s="248"/>
      <x:c r="NHO5887" s="248"/>
      <x:c r="NHP5887" s="248"/>
      <x:c r="NHQ5887" s="248"/>
      <x:c r="NHR5887" s="248"/>
      <x:c r="NHS5887" s="248"/>
      <x:c r="NHT5887" s="248"/>
      <x:c r="NHU5887" s="248"/>
      <x:c r="NHV5887" s="248"/>
      <x:c r="NHW5887" s="248"/>
      <x:c r="NHX5887" s="248"/>
      <x:c r="NHY5887" s="248"/>
      <x:c r="NHZ5887" s="248"/>
      <x:c r="NIA5887" s="248"/>
      <x:c r="NIB5887" s="248"/>
      <x:c r="NIC5887" s="248"/>
      <x:c r="NID5887" s="248"/>
      <x:c r="NIE5887" s="248"/>
      <x:c r="NIF5887" s="248"/>
      <x:c r="NIG5887" s="248"/>
      <x:c r="NIH5887" s="248"/>
      <x:c r="NII5887" s="248"/>
      <x:c r="NIJ5887" s="248"/>
      <x:c r="NIK5887" s="248"/>
      <x:c r="NIL5887" s="248"/>
      <x:c r="NIM5887" s="248"/>
      <x:c r="NIN5887" s="248"/>
      <x:c r="NIO5887" s="248"/>
      <x:c r="NIP5887" s="248"/>
      <x:c r="NIQ5887" s="248"/>
      <x:c r="NIR5887" s="248"/>
      <x:c r="NIS5887" s="248"/>
      <x:c r="NIT5887" s="248"/>
      <x:c r="NIU5887" s="248"/>
      <x:c r="NIV5887" s="248"/>
      <x:c r="NIW5887" s="248"/>
      <x:c r="NIX5887" s="248"/>
      <x:c r="NIY5887" s="248"/>
      <x:c r="NIZ5887" s="248"/>
      <x:c r="NJA5887" s="248"/>
      <x:c r="NJB5887" s="248"/>
      <x:c r="NJC5887" s="248"/>
      <x:c r="NJD5887" s="248"/>
      <x:c r="NJE5887" s="248"/>
      <x:c r="NJF5887" s="248"/>
      <x:c r="NJG5887" s="248"/>
      <x:c r="NJH5887" s="248"/>
      <x:c r="NJI5887" s="248"/>
      <x:c r="NJJ5887" s="248"/>
      <x:c r="NJK5887" s="248"/>
      <x:c r="NJL5887" s="248"/>
      <x:c r="NJM5887" s="248"/>
      <x:c r="NJN5887" s="248"/>
      <x:c r="NJO5887" s="248"/>
      <x:c r="NJP5887" s="248"/>
      <x:c r="NJQ5887" s="248"/>
      <x:c r="NJR5887" s="248"/>
      <x:c r="NJS5887" s="248"/>
      <x:c r="NJT5887" s="248"/>
      <x:c r="NJU5887" s="248"/>
      <x:c r="NJV5887" s="248"/>
      <x:c r="NJW5887" s="248"/>
      <x:c r="NJX5887" s="248"/>
      <x:c r="NJY5887" s="248"/>
      <x:c r="NJZ5887" s="248"/>
      <x:c r="NKA5887" s="248"/>
      <x:c r="NKB5887" s="248"/>
      <x:c r="NKC5887" s="248"/>
      <x:c r="NKD5887" s="248"/>
      <x:c r="NKE5887" s="248"/>
      <x:c r="NKF5887" s="248"/>
      <x:c r="NKG5887" s="248"/>
      <x:c r="NKH5887" s="248"/>
      <x:c r="NKI5887" s="248"/>
      <x:c r="NKJ5887" s="248"/>
      <x:c r="NKK5887" s="248"/>
      <x:c r="NKL5887" s="248"/>
      <x:c r="NKM5887" s="248"/>
      <x:c r="NKN5887" s="248"/>
      <x:c r="NKO5887" s="248"/>
      <x:c r="NKP5887" s="248"/>
      <x:c r="NKQ5887" s="248"/>
      <x:c r="NKR5887" s="248"/>
      <x:c r="NKS5887" s="248"/>
      <x:c r="NKT5887" s="248"/>
      <x:c r="NKU5887" s="248"/>
      <x:c r="NKV5887" s="248"/>
      <x:c r="NKW5887" s="248"/>
      <x:c r="NKX5887" s="248"/>
      <x:c r="NKY5887" s="248"/>
      <x:c r="NKZ5887" s="248"/>
      <x:c r="NLA5887" s="248"/>
      <x:c r="NLB5887" s="248"/>
      <x:c r="NLC5887" s="248"/>
      <x:c r="NLD5887" s="248"/>
      <x:c r="NLE5887" s="248"/>
      <x:c r="NLF5887" s="248"/>
      <x:c r="NLG5887" s="248"/>
      <x:c r="NLH5887" s="248"/>
      <x:c r="NLI5887" s="248"/>
      <x:c r="NLJ5887" s="248"/>
      <x:c r="NLK5887" s="248"/>
      <x:c r="NLL5887" s="248"/>
      <x:c r="NLM5887" s="248"/>
      <x:c r="NLN5887" s="248"/>
      <x:c r="NLO5887" s="248"/>
      <x:c r="NLP5887" s="248"/>
      <x:c r="NLQ5887" s="248"/>
      <x:c r="NLR5887" s="248"/>
      <x:c r="NLS5887" s="248"/>
      <x:c r="NLT5887" s="248"/>
      <x:c r="NLU5887" s="248"/>
      <x:c r="NLV5887" s="248"/>
      <x:c r="NLW5887" s="248"/>
      <x:c r="NLX5887" s="248"/>
      <x:c r="NLY5887" s="248"/>
      <x:c r="NLZ5887" s="248"/>
      <x:c r="NMA5887" s="248"/>
      <x:c r="NMB5887" s="248"/>
      <x:c r="NMC5887" s="248"/>
      <x:c r="NMD5887" s="248"/>
      <x:c r="NME5887" s="248"/>
      <x:c r="NMF5887" s="248"/>
      <x:c r="NMG5887" s="248"/>
      <x:c r="NMH5887" s="248"/>
      <x:c r="NMI5887" s="248"/>
      <x:c r="NMJ5887" s="248"/>
      <x:c r="NMK5887" s="248"/>
      <x:c r="NML5887" s="248"/>
      <x:c r="NMM5887" s="248"/>
      <x:c r="NMN5887" s="248"/>
      <x:c r="NMO5887" s="248"/>
      <x:c r="NMP5887" s="248"/>
      <x:c r="NMQ5887" s="248"/>
      <x:c r="NMR5887" s="248"/>
      <x:c r="NMS5887" s="248"/>
      <x:c r="NMT5887" s="248"/>
      <x:c r="NMU5887" s="248"/>
      <x:c r="NMV5887" s="248"/>
      <x:c r="NMW5887" s="248"/>
      <x:c r="NMX5887" s="248"/>
      <x:c r="NMY5887" s="248"/>
      <x:c r="NMZ5887" s="248"/>
      <x:c r="NNA5887" s="248"/>
      <x:c r="NNB5887" s="248"/>
      <x:c r="NNC5887" s="248"/>
      <x:c r="NND5887" s="248"/>
      <x:c r="NNE5887" s="248"/>
      <x:c r="NNF5887" s="248"/>
      <x:c r="NNG5887" s="248"/>
      <x:c r="NNH5887" s="248"/>
      <x:c r="NNI5887" s="248"/>
      <x:c r="NNJ5887" s="248"/>
      <x:c r="NNK5887" s="248"/>
      <x:c r="NNL5887" s="248"/>
      <x:c r="NNM5887" s="248"/>
      <x:c r="NNN5887" s="248"/>
      <x:c r="NNO5887" s="248"/>
      <x:c r="NNP5887" s="248"/>
      <x:c r="NNQ5887" s="248"/>
      <x:c r="NNR5887" s="248"/>
      <x:c r="NNS5887" s="248"/>
      <x:c r="NNT5887" s="248"/>
      <x:c r="NNU5887" s="248"/>
      <x:c r="NNV5887" s="248"/>
      <x:c r="NNW5887" s="248"/>
      <x:c r="NNX5887" s="248"/>
      <x:c r="NNY5887" s="248"/>
      <x:c r="NNZ5887" s="248"/>
      <x:c r="NOA5887" s="248"/>
      <x:c r="NOB5887" s="248"/>
      <x:c r="NOC5887" s="248"/>
      <x:c r="NOD5887" s="248"/>
      <x:c r="NOE5887" s="248"/>
      <x:c r="NOF5887" s="248"/>
      <x:c r="NOG5887" s="248"/>
      <x:c r="NOH5887" s="248"/>
      <x:c r="NOI5887" s="248"/>
      <x:c r="NOJ5887" s="248"/>
      <x:c r="NOK5887" s="248"/>
      <x:c r="NOL5887" s="248"/>
      <x:c r="NOM5887" s="248"/>
      <x:c r="NON5887" s="248"/>
      <x:c r="NOO5887" s="248"/>
      <x:c r="NOP5887" s="248"/>
      <x:c r="NOQ5887" s="248"/>
      <x:c r="NOR5887" s="248"/>
      <x:c r="NOS5887" s="248"/>
      <x:c r="NOT5887" s="248"/>
      <x:c r="NOU5887" s="248"/>
      <x:c r="NOV5887" s="248"/>
      <x:c r="NOW5887" s="248"/>
      <x:c r="NOX5887" s="248"/>
      <x:c r="NOY5887" s="248"/>
      <x:c r="NOZ5887" s="248"/>
      <x:c r="NPA5887" s="248"/>
      <x:c r="NPB5887" s="248"/>
      <x:c r="NPC5887" s="248"/>
      <x:c r="NPD5887" s="248"/>
      <x:c r="NPE5887" s="248"/>
      <x:c r="NPF5887" s="248"/>
      <x:c r="NPG5887" s="248"/>
      <x:c r="NPH5887" s="248"/>
      <x:c r="NPI5887" s="248"/>
      <x:c r="NPJ5887" s="248"/>
      <x:c r="NPK5887" s="248"/>
      <x:c r="NPL5887" s="248"/>
      <x:c r="NPM5887" s="248"/>
      <x:c r="NPN5887" s="248"/>
      <x:c r="NPO5887" s="248"/>
      <x:c r="NPP5887" s="248"/>
      <x:c r="NPQ5887" s="248"/>
      <x:c r="NPR5887" s="248"/>
      <x:c r="NPS5887" s="248"/>
      <x:c r="NPT5887" s="248"/>
      <x:c r="NPU5887" s="248"/>
      <x:c r="NPV5887" s="248"/>
      <x:c r="NPW5887" s="248"/>
      <x:c r="NPX5887" s="248"/>
      <x:c r="NPY5887" s="248"/>
      <x:c r="NPZ5887" s="248"/>
      <x:c r="NQA5887" s="248"/>
      <x:c r="NQB5887" s="248"/>
      <x:c r="NQC5887" s="248"/>
      <x:c r="NQD5887" s="248"/>
      <x:c r="NQE5887" s="248"/>
      <x:c r="NQF5887" s="248"/>
      <x:c r="NQG5887" s="248"/>
      <x:c r="NQH5887" s="248"/>
      <x:c r="NQI5887" s="248"/>
      <x:c r="NQJ5887" s="248"/>
      <x:c r="NQK5887" s="248"/>
      <x:c r="NQL5887" s="248"/>
      <x:c r="NQM5887" s="248"/>
      <x:c r="NQN5887" s="248"/>
      <x:c r="NQO5887" s="248"/>
      <x:c r="NQP5887" s="248"/>
      <x:c r="NQQ5887" s="248"/>
      <x:c r="NQR5887" s="248"/>
      <x:c r="NQS5887" s="248"/>
      <x:c r="NQT5887" s="248"/>
      <x:c r="NQU5887" s="248"/>
      <x:c r="NQV5887" s="248"/>
      <x:c r="NQW5887" s="248"/>
      <x:c r="NQX5887" s="248"/>
      <x:c r="NQY5887" s="248"/>
      <x:c r="NQZ5887" s="248"/>
      <x:c r="NRA5887" s="248"/>
      <x:c r="NRB5887" s="248"/>
      <x:c r="NRC5887" s="248"/>
      <x:c r="NRD5887" s="248"/>
      <x:c r="NRE5887" s="248"/>
      <x:c r="NRF5887" s="248"/>
      <x:c r="NRG5887" s="248"/>
      <x:c r="NRH5887" s="248"/>
      <x:c r="NRI5887" s="248"/>
      <x:c r="NRJ5887" s="248"/>
      <x:c r="NRK5887" s="248"/>
      <x:c r="NRL5887" s="248"/>
      <x:c r="NRM5887" s="248"/>
      <x:c r="NRN5887" s="248"/>
      <x:c r="NRO5887" s="248"/>
      <x:c r="NRP5887" s="248"/>
      <x:c r="NRQ5887" s="248"/>
      <x:c r="NRR5887" s="248"/>
      <x:c r="NRS5887" s="248"/>
      <x:c r="NRT5887" s="248"/>
      <x:c r="NRU5887" s="248"/>
      <x:c r="NRV5887" s="248"/>
      <x:c r="NRW5887" s="248"/>
      <x:c r="NRX5887" s="248"/>
      <x:c r="NRY5887" s="248"/>
      <x:c r="NRZ5887" s="248"/>
      <x:c r="NSA5887" s="248"/>
      <x:c r="NSB5887" s="248"/>
      <x:c r="NSC5887" s="248"/>
      <x:c r="NSD5887" s="248"/>
      <x:c r="NSE5887" s="248"/>
      <x:c r="NSF5887" s="248"/>
      <x:c r="NSG5887" s="248"/>
      <x:c r="NSH5887" s="248"/>
      <x:c r="NSI5887" s="248"/>
      <x:c r="NSJ5887" s="248"/>
      <x:c r="NSK5887" s="248"/>
      <x:c r="NSL5887" s="248"/>
      <x:c r="NSM5887" s="248"/>
      <x:c r="NSN5887" s="248"/>
      <x:c r="NSO5887" s="248"/>
      <x:c r="NSP5887" s="248"/>
      <x:c r="NSQ5887" s="248"/>
      <x:c r="NSR5887" s="248"/>
      <x:c r="NSS5887" s="248"/>
      <x:c r="NST5887" s="248"/>
      <x:c r="NSU5887" s="248"/>
      <x:c r="NSV5887" s="248"/>
      <x:c r="NSW5887" s="248"/>
      <x:c r="NSX5887" s="248"/>
      <x:c r="NSY5887" s="248"/>
      <x:c r="NSZ5887" s="248"/>
      <x:c r="NTA5887" s="248"/>
      <x:c r="NTB5887" s="248"/>
      <x:c r="NTC5887" s="248"/>
      <x:c r="NTD5887" s="248"/>
      <x:c r="NTE5887" s="248"/>
      <x:c r="NTF5887" s="248"/>
      <x:c r="NTG5887" s="248"/>
      <x:c r="NTH5887" s="248"/>
      <x:c r="NTI5887" s="248"/>
      <x:c r="NTJ5887" s="248"/>
      <x:c r="NTK5887" s="248"/>
      <x:c r="NTL5887" s="248"/>
      <x:c r="NTM5887" s="248"/>
      <x:c r="NTN5887" s="248"/>
      <x:c r="NTO5887" s="248"/>
      <x:c r="NTP5887" s="248"/>
      <x:c r="NTQ5887" s="248"/>
      <x:c r="NTR5887" s="248"/>
      <x:c r="NTS5887" s="248"/>
      <x:c r="NTT5887" s="248"/>
      <x:c r="NTU5887" s="248"/>
      <x:c r="NTV5887" s="248"/>
      <x:c r="NTW5887" s="248"/>
      <x:c r="NTX5887" s="248"/>
      <x:c r="NTY5887" s="248"/>
      <x:c r="NTZ5887" s="248"/>
      <x:c r="NUA5887" s="248"/>
      <x:c r="NUB5887" s="248"/>
      <x:c r="NUC5887" s="248"/>
      <x:c r="NUD5887" s="248"/>
      <x:c r="NUE5887" s="248"/>
      <x:c r="NUF5887" s="248"/>
      <x:c r="NUG5887" s="248"/>
      <x:c r="NUH5887" s="248"/>
      <x:c r="NUI5887" s="248"/>
      <x:c r="NUJ5887" s="248"/>
      <x:c r="NUK5887" s="248"/>
      <x:c r="NUL5887" s="248"/>
      <x:c r="NUM5887" s="248"/>
      <x:c r="NUN5887" s="248"/>
      <x:c r="NUO5887" s="248"/>
      <x:c r="NUP5887" s="248"/>
      <x:c r="NUQ5887" s="248"/>
      <x:c r="NUR5887" s="248"/>
      <x:c r="NUS5887" s="248"/>
      <x:c r="NUT5887" s="248"/>
      <x:c r="NUU5887" s="248"/>
      <x:c r="NUV5887" s="248"/>
      <x:c r="NUW5887" s="248"/>
      <x:c r="NUX5887" s="248"/>
      <x:c r="NUY5887" s="248"/>
      <x:c r="NUZ5887" s="248"/>
      <x:c r="NVA5887" s="248"/>
      <x:c r="NVB5887" s="248"/>
      <x:c r="NVC5887" s="248"/>
      <x:c r="NVD5887" s="248"/>
      <x:c r="NVE5887" s="248"/>
      <x:c r="NVF5887" s="248"/>
      <x:c r="NVG5887" s="248"/>
      <x:c r="NVH5887" s="248"/>
      <x:c r="NVI5887" s="248"/>
      <x:c r="NVJ5887" s="248"/>
      <x:c r="NVK5887" s="248"/>
      <x:c r="NVL5887" s="248"/>
      <x:c r="NVM5887" s="248"/>
      <x:c r="NVN5887" s="248"/>
      <x:c r="NVO5887" s="248"/>
      <x:c r="NVP5887" s="248"/>
      <x:c r="NVQ5887" s="248"/>
      <x:c r="NVR5887" s="248"/>
      <x:c r="NVS5887" s="248"/>
      <x:c r="NVT5887" s="248"/>
      <x:c r="NVU5887" s="248"/>
      <x:c r="NVV5887" s="248"/>
      <x:c r="NVW5887" s="248"/>
      <x:c r="NVX5887" s="248"/>
      <x:c r="NVY5887" s="248"/>
      <x:c r="NVZ5887" s="248"/>
      <x:c r="NWA5887" s="248"/>
      <x:c r="NWB5887" s="248"/>
      <x:c r="NWC5887" s="248"/>
      <x:c r="NWD5887" s="248"/>
      <x:c r="NWE5887" s="248"/>
      <x:c r="NWF5887" s="248"/>
      <x:c r="NWG5887" s="248"/>
      <x:c r="NWH5887" s="248"/>
      <x:c r="NWI5887" s="248"/>
      <x:c r="NWJ5887" s="248"/>
      <x:c r="NWK5887" s="248"/>
      <x:c r="NWL5887" s="248"/>
      <x:c r="NWM5887" s="248"/>
      <x:c r="NWN5887" s="248"/>
      <x:c r="NWO5887" s="248"/>
      <x:c r="NWP5887" s="248"/>
      <x:c r="NWQ5887" s="248"/>
      <x:c r="NWR5887" s="248"/>
      <x:c r="NWS5887" s="248"/>
      <x:c r="NWT5887" s="248"/>
      <x:c r="NWU5887" s="248"/>
      <x:c r="NWV5887" s="248"/>
      <x:c r="NWW5887" s="248"/>
      <x:c r="NWX5887" s="248"/>
      <x:c r="NWY5887" s="248"/>
      <x:c r="NWZ5887" s="248"/>
      <x:c r="NXA5887" s="248"/>
      <x:c r="NXB5887" s="248"/>
      <x:c r="NXC5887" s="248"/>
      <x:c r="NXD5887" s="248"/>
      <x:c r="NXE5887" s="248"/>
      <x:c r="NXF5887" s="248"/>
      <x:c r="NXG5887" s="248"/>
      <x:c r="NXH5887" s="248"/>
      <x:c r="NXI5887" s="248"/>
      <x:c r="NXJ5887" s="248"/>
      <x:c r="NXK5887" s="248"/>
      <x:c r="NXL5887" s="248"/>
      <x:c r="NXM5887" s="248"/>
      <x:c r="NXN5887" s="248"/>
      <x:c r="NXO5887" s="248"/>
      <x:c r="NXP5887" s="248"/>
      <x:c r="NXQ5887" s="248"/>
      <x:c r="NXR5887" s="248"/>
      <x:c r="NXS5887" s="248"/>
      <x:c r="NXT5887" s="248"/>
      <x:c r="NXU5887" s="248"/>
      <x:c r="NXV5887" s="248"/>
      <x:c r="NXW5887" s="248"/>
      <x:c r="NXX5887" s="248"/>
      <x:c r="NXY5887" s="248"/>
      <x:c r="NXZ5887" s="248"/>
      <x:c r="NYA5887" s="248"/>
      <x:c r="NYB5887" s="248"/>
      <x:c r="NYC5887" s="248"/>
      <x:c r="NYD5887" s="248"/>
      <x:c r="NYE5887" s="248"/>
      <x:c r="NYF5887" s="248"/>
      <x:c r="NYG5887" s="248"/>
      <x:c r="NYH5887" s="248"/>
      <x:c r="NYI5887" s="248"/>
      <x:c r="NYJ5887" s="248"/>
      <x:c r="NYK5887" s="248"/>
      <x:c r="NYL5887" s="248"/>
      <x:c r="NYM5887" s="248"/>
      <x:c r="NYN5887" s="248"/>
      <x:c r="NYO5887" s="248"/>
      <x:c r="NYP5887" s="248"/>
      <x:c r="NYQ5887" s="248"/>
      <x:c r="NYR5887" s="248"/>
      <x:c r="NYS5887" s="248"/>
      <x:c r="NYT5887" s="248"/>
      <x:c r="NYU5887" s="248"/>
      <x:c r="NYV5887" s="248"/>
      <x:c r="NYW5887" s="248"/>
      <x:c r="NYX5887" s="248"/>
      <x:c r="NYY5887" s="248"/>
      <x:c r="NYZ5887" s="248"/>
      <x:c r="NZA5887" s="248"/>
      <x:c r="NZB5887" s="248"/>
      <x:c r="NZC5887" s="248"/>
      <x:c r="NZD5887" s="248"/>
      <x:c r="NZE5887" s="248"/>
      <x:c r="NZF5887" s="248"/>
      <x:c r="NZG5887" s="248"/>
      <x:c r="NZH5887" s="248"/>
      <x:c r="NZI5887" s="248"/>
      <x:c r="NZJ5887" s="248"/>
      <x:c r="NZK5887" s="248"/>
      <x:c r="NZL5887" s="248"/>
      <x:c r="NZM5887" s="248"/>
      <x:c r="NZN5887" s="248"/>
      <x:c r="NZO5887" s="248"/>
      <x:c r="NZP5887" s="248"/>
      <x:c r="NZQ5887" s="248"/>
      <x:c r="NZR5887" s="248"/>
      <x:c r="NZS5887" s="248"/>
      <x:c r="NZT5887" s="248"/>
      <x:c r="NZU5887" s="248"/>
      <x:c r="NZV5887" s="248"/>
      <x:c r="NZW5887" s="248"/>
      <x:c r="NZX5887" s="248"/>
      <x:c r="NZY5887" s="248"/>
      <x:c r="NZZ5887" s="248"/>
      <x:c r="OAA5887" s="248"/>
      <x:c r="OAB5887" s="248"/>
      <x:c r="OAC5887" s="248"/>
      <x:c r="OAD5887" s="248"/>
      <x:c r="OAE5887" s="248"/>
      <x:c r="OAF5887" s="248"/>
      <x:c r="OAG5887" s="248"/>
      <x:c r="OAH5887" s="248"/>
      <x:c r="OAI5887" s="248"/>
      <x:c r="OAJ5887" s="248"/>
      <x:c r="OAK5887" s="248"/>
      <x:c r="OAL5887" s="248"/>
      <x:c r="OAM5887" s="248"/>
      <x:c r="OAN5887" s="248"/>
      <x:c r="OAO5887" s="248"/>
      <x:c r="OAP5887" s="248"/>
      <x:c r="OAQ5887" s="248"/>
      <x:c r="OAR5887" s="248"/>
      <x:c r="OAS5887" s="248"/>
      <x:c r="OAT5887" s="248"/>
      <x:c r="OAU5887" s="248"/>
      <x:c r="OAV5887" s="248"/>
      <x:c r="OAW5887" s="248"/>
      <x:c r="OAX5887" s="248"/>
      <x:c r="OAY5887" s="248"/>
      <x:c r="OAZ5887" s="248"/>
      <x:c r="OBA5887" s="248"/>
      <x:c r="OBB5887" s="248"/>
      <x:c r="OBC5887" s="248"/>
      <x:c r="OBD5887" s="248"/>
      <x:c r="OBE5887" s="248"/>
      <x:c r="OBF5887" s="248"/>
      <x:c r="OBG5887" s="248"/>
      <x:c r="OBH5887" s="248"/>
      <x:c r="OBI5887" s="248"/>
      <x:c r="OBJ5887" s="248"/>
      <x:c r="OBK5887" s="248"/>
      <x:c r="OBL5887" s="248"/>
      <x:c r="OBM5887" s="248"/>
      <x:c r="OBN5887" s="248"/>
      <x:c r="OBO5887" s="248"/>
      <x:c r="OBP5887" s="248"/>
      <x:c r="OBQ5887" s="248"/>
      <x:c r="OBR5887" s="248"/>
      <x:c r="OBS5887" s="248"/>
      <x:c r="OBT5887" s="248"/>
      <x:c r="OBU5887" s="248"/>
      <x:c r="OBV5887" s="248"/>
      <x:c r="OBW5887" s="248"/>
      <x:c r="OBX5887" s="248"/>
      <x:c r="OBY5887" s="248"/>
      <x:c r="OBZ5887" s="248"/>
      <x:c r="OCA5887" s="248"/>
      <x:c r="OCB5887" s="248"/>
      <x:c r="OCC5887" s="248"/>
      <x:c r="OCD5887" s="248"/>
      <x:c r="OCE5887" s="248"/>
      <x:c r="OCF5887" s="248"/>
      <x:c r="OCG5887" s="248"/>
      <x:c r="OCH5887" s="248"/>
      <x:c r="OCI5887" s="248"/>
      <x:c r="OCJ5887" s="248"/>
      <x:c r="OCK5887" s="248"/>
      <x:c r="OCL5887" s="248"/>
      <x:c r="OCM5887" s="248"/>
      <x:c r="OCN5887" s="248"/>
      <x:c r="OCO5887" s="248"/>
      <x:c r="OCP5887" s="248"/>
      <x:c r="OCQ5887" s="248"/>
      <x:c r="OCR5887" s="248"/>
      <x:c r="OCS5887" s="248"/>
      <x:c r="OCT5887" s="248"/>
      <x:c r="OCU5887" s="248"/>
      <x:c r="OCV5887" s="248"/>
      <x:c r="OCW5887" s="248"/>
      <x:c r="OCX5887" s="248"/>
      <x:c r="OCY5887" s="248"/>
      <x:c r="OCZ5887" s="248"/>
      <x:c r="ODA5887" s="248"/>
      <x:c r="ODB5887" s="248"/>
      <x:c r="ODC5887" s="248"/>
      <x:c r="ODD5887" s="248"/>
      <x:c r="ODE5887" s="248"/>
      <x:c r="ODF5887" s="248"/>
      <x:c r="ODG5887" s="248"/>
      <x:c r="ODH5887" s="248"/>
      <x:c r="ODI5887" s="248"/>
      <x:c r="ODJ5887" s="248"/>
      <x:c r="ODK5887" s="248"/>
      <x:c r="ODL5887" s="248"/>
      <x:c r="ODM5887" s="248"/>
      <x:c r="ODN5887" s="248"/>
      <x:c r="ODO5887" s="248"/>
      <x:c r="ODP5887" s="248"/>
      <x:c r="ODQ5887" s="248"/>
      <x:c r="ODR5887" s="248"/>
      <x:c r="ODS5887" s="248"/>
      <x:c r="ODT5887" s="248"/>
      <x:c r="ODU5887" s="248"/>
      <x:c r="ODV5887" s="248"/>
      <x:c r="ODW5887" s="248"/>
      <x:c r="ODX5887" s="248"/>
      <x:c r="ODY5887" s="248"/>
      <x:c r="ODZ5887" s="248"/>
      <x:c r="OEA5887" s="248"/>
      <x:c r="OEB5887" s="248"/>
      <x:c r="OEC5887" s="248"/>
      <x:c r="OED5887" s="248"/>
      <x:c r="OEE5887" s="248"/>
      <x:c r="OEF5887" s="248"/>
      <x:c r="OEG5887" s="248"/>
      <x:c r="OEH5887" s="248"/>
      <x:c r="OEI5887" s="248"/>
      <x:c r="OEJ5887" s="248"/>
      <x:c r="OEK5887" s="248"/>
      <x:c r="OEL5887" s="248"/>
      <x:c r="OEM5887" s="248"/>
      <x:c r="OEN5887" s="248"/>
      <x:c r="OEO5887" s="248"/>
      <x:c r="OEP5887" s="248"/>
      <x:c r="OEQ5887" s="248"/>
      <x:c r="OER5887" s="248"/>
      <x:c r="OES5887" s="248"/>
      <x:c r="OET5887" s="248"/>
      <x:c r="OEU5887" s="248"/>
      <x:c r="OEV5887" s="248"/>
      <x:c r="OEW5887" s="248"/>
      <x:c r="OEX5887" s="248"/>
      <x:c r="OEY5887" s="248"/>
      <x:c r="OEZ5887" s="248"/>
      <x:c r="OFA5887" s="248"/>
      <x:c r="OFB5887" s="248"/>
      <x:c r="OFC5887" s="248"/>
      <x:c r="OFD5887" s="248"/>
      <x:c r="OFE5887" s="248"/>
      <x:c r="OFF5887" s="248"/>
      <x:c r="OFG5887" s="248"/>
      <x:c r="OFH5887" s="248"/>
      <x:c r="OFI5887" s="248"/>
      <x:c r="OFJ5887" s="248"/>
      <x:c r="OFK5887" s="248"/>
      <x:c r="OFL5887" s="248"/>
      <x:c r="OFM5887" s="248"/>
      <x:c r="OFN5887" s="248"/>
      <x:c r="OFO5887" s="248"/>
      <x:c r="OFP5887" s="248"/>
      <x:c r="OFQ5887" s="248"/>
      <x:c r="OFR5887" s="248"/>
      <x:c r="OFS5887" s="248"/>
      <x:c r="OFT5887" s="248"/>
      <x:c r="OFU5887" s="248"/>
      <x:c r="OFV5887" s="248"/>
      <x:c r="OFW5887" s="248"/>
      <x:c r="OFX5887" s="248"/>
      <x:c r="OFY5887" s="248"/>
      <x:c r="OFZ5887" s="248"/>
      <x:c r="OGA5887" s="248"/>
      <x:c r="OGB5887" s="248"/>
      <x:c r="OGC5887" s="248"/>
      <x:c r="OGD5887" s="248"/>
      <x:c r="OGE5887" s="248"/>
      <x:c r="OGF5887" s="248"/>
      <x:c r="OGG5887" s="248"/>
      <x:c r="OGH5887" s="248"/>
      <x:c r="OGI5887" s="248"/>
      <x:c r="OGJ5887" s="248"/>
      <x:c r="OGK5887" s="248"/>
      <x:c r="OGL5887" s="248"/>
      <x:c r="OGM5887" s="248"/>
      <x:c r="OGN5887" s="248"/>
      <x:c r="OGO5887" s="248"/>
      <x:c r="OGP5887" s="248"/>
      <x:c r="OGQ5887" s="248"/>
      <x:c r="OGR5887" s="248"/>
      <x:c r="OGS5887" s="248"/>
      <x:c r="OGT5887" s="248"/>
      <x:c r="OGU5887" s="248"/>
      <x:c r="OGV5887" s="248"/>
      <x:c r="OGW5887" s="248"/>
      <x:c r="OGX5887" s="248"/>
      <x:c r="OGY5887" s="248"/>
      <x:c r="OGZ5887" s="248"/>
      <x:c r="OHA5887" s="248"/>
      <x:c r="OHB5887" s="248"/>
      <x:c r="OHC5887" s="248"/>
      <x:c r="OHD5887" s="248"/>
      <x:c r="OHE5887" s="248"/>
      <x:c r="OHF5887" s="248"/>
      <x:c r="OHG5887" s="248"/>
      <x:c r="OHH5887" s="248"/>
      <x:c r="OHI5887" s="248"/>
      <x:c r="OHJ5887" s="248"/>
      <x:c r="OHK5887" s="248"/>
      <x:c r="OHL5887" s="248"/>
      <x:c r="OHM5887" s="248"/>
      <x:c r="OHN5887" s="248"/>
      <x:c r="OHO5887" s="248"/>
      <x:c r="OHP5887" s="248"/>
      <x:c r="OHQ5887" s="248"/>
      <x:c r="OHR5887" s="248"/>
      <x:c r="OHS5887" s="248"/>
      <x:c r="OHT5887" s="248"/>
      <x:c r="OHU5887" s="248"/>
      <x:c r="OHV5887" s="248"/>
      <x:c r="OHW5887" s="248"/>
      <x:c r="OHX5887" s="248"/>
      <x:c r="OHY5887" s="248"/>
      <x:c r="OHZ5887" s="248"/>
      <x:c r="OIA5887" s="248"/>
      <x:c r="OIB5887" s="248"/>
      <x:c r="OIC5887" s="248"/>
      <x:c r="OID5887" s="248"/>
      <x:c r="OIE5887" s="248"/>
      <x:c r="OIF5887" s="248"/>
      <x:c r="OIG5887" s="248"/>
      <x:c r="OIH5887" s="248"/>
      <x:c r="OII5887" s="248"/>
      <x:c r="OIJ5887" s="248"/>
      <x:c r="OIK5887" s="248"/>
      <x:c r="OIL5887" s="248"/>
      <x:c r="OIM5887" s="248"/>
      <x:c r="OIN5887" s="248"/>
      <x:c r="OIO5887" s="248"/>
      <x:c r="OIP5887" s="248"/>
      <x:c r="OIQ5887" s="248"/>
      <x:c r="OIR5887" s="248"/>
      <x:c r="OIS5887" s="248"/>
      <x:c r="OIT5887" s="248"/>
      <x:c r="OIU5887" s="248"/>
      <x:c r="OIV5887" s="248"/>
      <x:c r="OIW5887" s="248"/>
      <x:c r="OIX5887" s="248"/>
      <x:c r="OIY5887" s="248"/>
      <x:c r="OIZ5887" s="248"/>
      <x:c r="OJA5887" s="248"/>
      <x:c r="OJB5887" s="248"/>
      <x:c r="OJC5887" s="248"/>
      <x:c r="OJD5887" s="248"/>
      <x:c r="OJE5887" s="248"/>
      <x:c r="OJF5887" s="248"/>
      <x:c r="OJG5887" s="248"/>
      <x:c r="OJH5887" s="248"/>
      <x:c r="OJI5887" s="248"/>
      <x:c r="OJJ5887" s="248"/>
      <x:c r="OJK5887" s="248"/>
      <x:c r="OJL5887" s="248"/>
      <x:c r="OJM5887" s="248"/>
      <x:c r="OJN5887" s="248"/>
      <x:c r="OJO5887" s="248"/>
      <x:c r="OJP5887" s="248"/>
      <x:c r="OJQ5887" s="248"/>
      <x:c r="OJR5887" s="248"/>
      <x:c r="OJS5887" s="248"/>
      <x:c r="OJT5887" s="248"/>
      <x:c r="OJU5887" s="248"/>
      <x:c r="OJV5887" s="248"/>
      <x:c r="OJW5887" s="248"/>
      <x:c r="OJX5887" s="248"/>
      <x:c r="OJY5887" s="248"/>
      <x:c r="OJZ5887" s="248"/>
      <x:c r="OKA5887" s="248"/>
      <x:c r="OKB5887" s="248"/>
      <x:c r="OKC5887" s="248"/>
      <x:c r="OKD5887" s="248"/>
      <x:c r="OKE5887" s="248"/>
      <x:c r="OKF5887" s="248"/>
      <x:c r="OKG5887" s="248"/>
      <x:c r="OKH5887" s="248"/>
      <x:c r="OKI5887" s="248"/>
      <x:c r="OKJ5887" s="248"/>
      <x:c r="OKK5887" s="248"/>
      <x:c r="OKL5887" s="248"/>
      <x:c r="OKM5887" s="248"/>
      <x:c r="OKN5887" s="248"/>
      <x:c r="OKO5887" s="248"/>
      <x:c r="OKP5887" s="248"/>
      <x:c r="OKQ5887" s="248"/>
      <x:c r="OKR5887" s="248"/>
      <x:c r="OKS5887" s="248"/>
      <x:c r="OKT5887" s="248"/>
      <x:c r="OKU5887" s="248"/>
      <x:c r="OKV5887" s="248"/>
      <x:c r="OKW5887" s="248"/>
      <x:c r="OKX5887" s="248"/>
      <x:c r="OKY5887" s="248"/>
      <x:c r="OKZ5887" s="248"/>
      <x:c r="OLA5887" s="248"/>
      <x:c r="OLB5887" s="248"/>
      <x:c r="OLC5887" s="248"/>
      <x:c r="OLD5887" s="248"/>
      <x:c r="OLE5887" s="248"/>
      <x:c r="OLF5887" s="248"/>
      <x:c r="OLG5887" s="248"/>
      <x:c r="OLH5887" s="248"/>
      <x:c r="OLI5887" s="248"/>
      <x:c r="OLJ5887" s="248"/>
      <x:c r="OLK5887" s="248"/>
      <x:c r="OLL5887" s="248"/>
      <x:c r="OLM5887" s="248"/>
      <x:c r="OLN5887" s="248"/>
      <x:c r="OLO5887" s="248"/>
      <x:c r="OLP5887" s="248"/>
      <x:c r="OLQ5887" s="248"/>
      <x:c r="OLR5887" s="248"/>
      <x:c r="OLS5887" s="248"/>
      <x:c r="OLT5887" s="248"/>
      <x:c r="OLU5887" s="248"/>
      <x:c r="OLV5887" s="248"/>
      <x:c r="OLW5887" s="248"/>
      <x:c r="OLX5887" s="248"/>
      <x:c r="OLY5887" s="248"/>
      <x:c r="OLZ5887" s="248"/>
      <x:c r="OMA5887" s="248"/>
      <x:c r="OMB5887" s="248"/>
      <x:c r="OMC5887" s="248"/>
      <x:c r="OMD5887" s="248"/>
      <x:c r="OME5887" s="248"/>
      <x:c r="OMF5887" s="248"/>
      <x:c r="OMG5887" s="248"/>
      <x:c r="OMH5887" s="248"/>
      <x:c r="OMI5887" s="248"/>
      <x:c r="OMJ5887" s="248"/>
      <x:c r="OMK5887" s="248"/>
      <x:c r="OML5887" s="248"/>
      <x:c r="OMM5887" s="248"/>
      <x:c r="OMN5887" s="248"/>
      <x:c r="OMO5887" s="248"/>
      <x:c r="OMP5887" s="248"/>
      <x:c r="OMQ5887" s="248"/>
      <x:c r="OMR5887" s="248"/>
      <x:c r="OMS5887" s="248"/>
      <x:c r="OMT5887" s="248"/>
      <x:c r="OMU5887" s="248"/>
      <x:c r="OMV5887" s="248"/>
      <x:c r="OMW5887" s="248"/>
      <x:c r="OMX5887" s="248"/>
      <x:c r="OMY5887" s="248"/>
      <x:c r="OMZ5887" s="248"/>
      <x:c r="ONA5887" s="248"/>
      <x:c r="ONB5887" s="248"/>
      <x:c r="ONC5887" s="248"/>
      <x:c r="OND5887" s="248"/>
      <x:c r="ONE5887" s="248"/>
      <x:c r="ONF5887" s="248"/>
      <x:c r="ONG5887" s="248"/>
      <x:c r="ONH5887" s="248"/>
      <x:c r="ONI5887" s="248"/>
      <x:c r="ONJ5887" s="248"/>
      <x:c r="ONK5887" s="248"/>
      <x:c r="ONL5887" s="248"/>
      <x:c r="ONM5887" s="248"/>
      <x:c r="ONN5887" s="248"/>
      <x:c r="ONO5887" s="248"/>
      <x:c r="ONP5887" s="248"/>
      <x:c r="ONQ5887" s="248"/>
      <x:c r="ONR5887" s="248"/>
      <x:c r="ONS5887" s="248"/>
      <x:c r="ONT5887" s="248"/>
      <x:c r="ONU5887" s="248"/>
      <x:c r="ONV5887" s="248"/>
      <x:c r="ONW5887" s="248"/>
      <x:c r="ONX5887" s="248"/>
      <x:c r="ONY5887" s="248"/>
      <x:c r="ONZ5887" s="248"/>
      <x:c r="OOA5887" s="248"/>
      <x:c r="OOB5887" s="248"/>
      <x:c r="OOC5887" s="248"/>
      <x:c r="OOD5887" s="248"/>
      <x:c r="OOE5887" s="248"/>
      <x:c r="OOF5887" s="248"/>
      <x:c r="OOG5887" s="248"/>
      <x:c r="OOH5887" s="248"/>
      <x:c r="OOI5887" s="248"/>
      <x:c r="OOJ5887" s="248"/>
      <x:c r="OOK5887" s="248"/>
      <x:c r="OOL5887" s="248"/>
      <x:c r="OOM5887" s="248"/>
      <x:c r="OON5887" s="248"/>
      <x:c r="OOO5887" s="248"/>
      <x:c r="OOP5887" s="248"/>
      <x:c r="OOQ5887" s="248"/>
      <x:c r="OOR5887" s="248"/>
      <x:c r="OOS5887" s="248"/>
      <x:c r="OOT5887" s="248"/>
      <x:c r="OOU5887" s="248"/>
      <x:c r="OOV5887" s="248"/>
      <x:c r="OOW5887" s="248"/>
      <x:c r="OOX5887" s="248"/>
      <x:c r="OOY5887" s="248"/>
      <x:c r="OOZ5887" s="248"/>
      <x:c r="OPA5887" s="248"/>
      <x:c r="OPB5887" s="248"/>
      <x:c r="OPC5887" s="248"/>
      <x:c r="OPD5887" s="248"/>
      <x:c r="OPE5887" s="248"/>
      <x:c r="OPF5887" s="248"/>
      <x:c r="OPG5887" s="248"/>
      <x:c r="OPH5887" s="248"/>
      <x:c r="OPI5887" s="248"/>
      <x:c r="OPJ5887" s="248"/>
      <x:c r="OPK5887" s="248"/>
      <x:c r="OPL5887" s="248"/>
      <x:c r="OPM5887" s="248"/>
      <x:c r="OPN5887" s="248"/>
      <x:c r="OPO5887" s="248"/>
      <x:c r="OPP5887" s="248"/>
      <x:c r="OPQ5887" s="248"/>
      <x:c r="OPR5887" s="248"/>
      <x:c r="OPS5887" s="248"/>
      <x:c r="OPT5887" s="248"/>
      <x:c r="OPU5887" s="248"/>
      <x:c r="OPV5887" s="248"/>
      <x:c r="OPW5887" s="248"/>
      <x:c r="OPX5887" s="248"/>
      <x:c r="OPY5887" s="248"/>
      <x:c r="OPZ5887" s="248"/>
      <x:c r="OQA5887" s="248"/>
      <x:c r="OQB5887" s="248"/>
      <x:c r="OQC5887" s="248"/>
      <x:c r="OQD5887" s="248"/>
      <x:c r="OQE5887" s="248"/>
      <x:c r="OQF5887" s="248"/>
      <x:c r="OQG5887" s="248"/>
      <x:c r="OQH5887" s="248"/>
      <x:c r="OQI5887" s="248"/>
      <x:c r="OQJ5887" s="248"/>
      <x:c r="OQK5887" s="248"/>
      <x:c r="OQL5887" s="248"/>
      <x:c r="OQM5887" s="248"/>
      <x:c r="OQN5887" s="248"/>
      <x:c r="OQO5887" s="248"/>
      <x:c r="OQP5887" s="248"/>
      <x:c r="OQQ5887" s="248"/>
      <x:c r="OQR5887" s="248"/>
      <x:c r="OQS5887" s="248"/>
      <x:c r="OQT5887" s="248"/>
      <x:c r="OQU5887" s="248"/>
      <x:c r="OQV5887" s="248"/>
      <x:c r="OQW5887" s="248"/>
      <x:c r="OQX5887" s="248"/>
      <x:c r="OQY5887" s="248"/>
      <x:c r="OQZ5887" s="248"/>
      <x:c r="ORA5887" s="248"/>
      <x:c r="ORB5887" s="248"/>
      <x:c r="ORC5887" s="248"/>
      <x:c r="ORD5887" s="248"/>
      <x:c r="ORE5887" s="248"/>
      <x:c r="ORF5887" s="248"/>
      <x:c r="ORG5887" s="248"/>
      <x:c r="ORH5887" s="248"/>
      <x:c r="ORI5887" s="248"/>
      <x:c r="ORJ5887" s="248"/>
      <x:c r="ORK5887" s="248"/>
      <x:c r="ORL5887" s="248"/>
      <x:c r="ORM5887" s="248"/>
      <x:c r="ORN5887" s="248"/>
      <x:c r="ORO5887" s="248"/>
      <x:c r="ORP5887" s="248"/>
      <x:c r="ORQ5887" s="248"/>
      <x:c r="ORR5887" s="248"/>
      <x:c r="ORS5887" s="248"/>
      <x:c r="ORT5887" s="248"/>
      <x:c r="ORU5887" s="248"/>
      <x:c r="ORV5887" s="248"/>
      <x:c r="ORW5887" s="248"/>
      <x:c r="ORX5887" s="248"/>
      <x:c r="ORY5887" s="248"/>
      <x:c r="ORZ5887" s="248"/>
      <x:c r="OSA5887" s="248"/>
      <x:c r="OSB5887" s="248"/>
      <x:c r="OSC5887" s="248"/>
      <x:c r="OSD5887" s="248"/>
      <x:c r="OSE5887" s="248"/>
      <x:c r="OSF5887" s="248"/>
      <x:c r="OSG5887" s="248"/>
      <x:c r="OSH5887" s="248"/>
      <x:c r="OSI5887" s="248"/>
      <x:c r="OSJ5887" s="248"/>
      <x:c r="OSK5887" s="248"/>
      <x:c r="OSL5887" s="248"/>
      <x:c r="OSM5887" s="248"/>
      <x:c r="OSN5887" s="248"/>
      <x:c r="OSO5887" s="248"/>
      <x:c r="OSP5887" s="248"/>
      <x:c r="OSQ5887" s="248"/>
      <x:c r="OSR5887" s="248"/>
      <x:c r="OSS5887" s="248"/>
      <x:c r="OST5887" s="248"/>
      <x:c r="OSU5887" s="248"/>
      <x:c r="OSV5887" s="248"/>
      <x:c r="OSW5887" s="248"/>
      <x:c r="OSX5887" s="248"/>
      <x:c r="OSY5887" s="248"/>
      <x:c r="OSZ5887" s="248"/>
      <x:c r="OTA5887" s="248"/>
      <x:c r="OTB5887" s="248"/>
      <x:c r="OTC5887" s="248"/>
      <x:c r="OTD5887" s="248"/>
      <x:c r="OTE5887" s="248"/>
      <x:c r="OTF5887" s="248"/>
      <x:c r="OTG5887" s="248"/>
      <x:c r="OTH5887" s="248"/>
      <x:c r="OTI5887" s="248"/>
      <x:c r="OTJ5887" s="248"/>
      <x:c r="OTK5887" s="248"/>
      <x:c r="OTL5887" s="248"/>
      <x:c r="OTM5887" s="248"/>
      <x:c r="OTN5887" s="248"/>
      <x:c r="OTO5887" s="248"/>
      <x:c r="OTP5887" s="248"/>
      <x:c r="OTQ5887" s="248"/>
      <x:c r="OTR5887" s="248"/>
      <x:c r="OTS5887" s="248"/>
      <x:c r="OTT5887" s="248"/>
      <x:c r="OTU5887" s="248"/>
      <x:c r="OTV5887" s="248"/>
      <x:c r="OTW5887" s="248"/>
      <x:c r="OTX5887" s="248"/>
      <x:c r="OTY5887" s="248"/>
      <x:c r="OTZ5887" s="248"/>
      <x:c r="OUA5887" s="248"/>
      <x:c r="OUB5887" s="248"/>
      <x:c r="OUC5887" s="248"/>
      <x:c r="OUD5887" s="248"/>
      <x:c r="OUE5887" s="248"/>
      <x:c r="OUF5887" s="248"/>
      <x:c r="OUG5887" s="248"/>
      <x:c r="OUH5887" s="248"/>
      <x:c r="OUI5887" s="248"/>
      <x:c r="OUJ5887" s="248"/>
      <x:c r="OUK5887" s="248"/>
      <x:c r="OUL5887" s="248"/>
      <x:c r="OUM5887" s="248"/>
      <x:c r="OUN5887" s="248"/>
      <x:c r="OUO5887" s="248"/>
      <x:c r="OUP5887" s="248"/>
      <x:c r="OUQ5887" s="248"/>
      <x:c r="OUR5887" s="248"/>
      <x:c r="OUS5887" s="248"/>
      <x:c r="OUT5887" s="248"/>
      <x:c r="OUU5887" s="248"/>
      <x:c r="OUV5887" s="248"/>
      <x:c r="OUW5887" s="248"/>
      <x:c r="OUX5887" s="248"/>
      <x:c r="OUY5887" s="248"/>
      <x:c r="OUZ5887" s="248"/>
      <x:c r="OVA5887" s="248"/>
      <x:c r="OVB5887" s="248"/>
      <x:c r="OVC5887" s="248"/>
      <x:c r="OVD5887" s="248"/>
      <x:c r="OVE5887" s="248"/>
      <x:c r="OVF5887" s="248"/>
      <x:c r="OVG5887" s="248"/>
      <x:c r="OVH5887" s="248"/>
      <x:c r="OVI5887" s="248"/>
      <x:c r="OVJ5887" s="248"/>
      <x:c r="OVK5887" s="248"/>
      <x:c r="OVL5887" s="248"/>
      <x:c r="OVM5887" s="248"/>
      <x:c r="OVN5887" s="248"/>
      <x:c r="OVO5887" s="248"/>
      <x:c r="OVP5887" s="248"/>
      <x:c r="OVQ5887" s="248"/>
      <x:c r="OVR5887" s="248"/>
      <x:c r="OVS5887" s="248"/>
      <x:c r="OVT5887" s="248"/>
      <x:c r="OVU5887" s="248"/>
      <x:c r="OVV5887" s="248"/>
      <x:c r="OVW5887" s="248"/>
      <x:c r="OVX5887" s="248"/>
      <x:c r="OVY5887" s="248"/>
      <x:c r="OVZ5887" s="248"/>
      <x:c r="OWA5887" s="248"/>
      <x:c r="OWB5887" s="248"/>
      <x:c r="OWC5887" s="248"/>
      <x:c r="OWD5887" s="248"/>
      <x:c r="OWE5887" s="248"/>
      <x:c r="OWF5887" s="248"/>
      <x:c r="OWG5887" s="248"/>
      <x:c r="OWH5887" s="248"/>
      <x:c r="OWI5887" s="248"/>
      <x:c r="OWJ5887" s="248"/>
      <x:c r="OWK5887" s="248"/>
      <x:c r="OWL5887" s="248"/>
      <x:c r="OWM5887" s="248"/>
      <x:c r="OWN5887" s="248"/>
      <x:c r="OWO5887" s="248"/>
      <x:c r="OWP5887" s="248"/>
      <x:c r="OWQ5887" s="248"/>
      <x:c r="OWR5887" s="248"/>
      <x:c r="OWS5887" s="248"/>
      <x:c r="OWT5887" s="248"/>
      <x:c r="OWU5887" s="248"/>
      <x:c r="OWV5887" s="248"/>
      <x:c r="OWW5887" s="248"/>
      <x:c r="OWX5887" s="248"/>
      <x:c r="OWY5887" s="248"/>
      <x:c r="OWZ5887" s="248"/>
      <x:c r="OXA5887" s="248"/>
      <x:c r="OXB5887" s="248"/>
      <x:c r="OXC5887" s="248"/>
      <x:c r="OXD5887" s="248"/>
      <x:c r="OXE5887" s="248"/>
      <x:c r="OXF5887" s="248"/>
      <x:c r="OXG5887" s="248"/>
      <x:c r="OXH5887" s="248"/>
      <x:c r="OXI5887" s="248"/>
      <x:c r="OXJ5887" s="248"/>
      <x:c r="OXK5887" s="248"/>
      <x:c r="OXL5887" s="248"/>
      <x:c r="OXM5887" s="248"/>
      <x:c r="OXN5887" s="248"/>
      <x:c r="OXO5887" s="248"/>
      <x:c r="OXP5887" s="248"/>
      <x:c r="OXQ5887" s="248"/>
      <x:c r="OXR5887" s="248"/>
      <x:c r="OXS5887" s="248"/>
      <x:c r="OXT5887" s="248"/>
      <x:c r="OXU5887" s="248"/>
      <x:c r="OXV5887" s="248"/>
      <x:c r="OXW5887" s="248"/>
      <x:c r="OXX5887" s="248"/>
      <x:c r="OXY5887" s="248"/>
      <x:c r="OXZ5887" s="248"/>
      <x:c r="OYA5887" s="248"/>
      <x:c r="OYB5887" s="248"/>
      <x:c r="OYC5887" s="248"/>
      <x:c r="OYD5887" s="248"/>
      <x:c r="OYE5887" s="248"/>
      <x:c r="OYF5887" s="248"/>
      <x:c r="OYG5887" s="248"/>
      <x:c r="OYH5887" s="248"/>
      <x:c r="OYI5887" s="248"/>
      <x:c r="OYJ5887" s="248"/>
      <x:c r="OYK5887" s="248"/>
      <x:c r="OYL5887" s="248"/>
      <x:c r="OYM5887" s="248"/>
      <x:c r="OYN5887" s="248"/>
      <x:c r="OYO5887" s="248"/>
      <x:c r="OYP5887" s="248"/>
      <x:c r="OYQ5887" s="248"/>
      <x:c r="OYR5887" s="248"/>
      <x:c r="OYS5887" s="248"/>
      <x:c r="OYT5887" s="248"/>
      <x:c r="OYU5887" s="248"/>
      <x:c r="OYV5887" s="248"/>
      <x:c r="OYW5887" s="248"/>
      <x:c r="OYX5887" s="248"/>
      <x:c r="OYY5887" s="248"/>
      <x:c r="OYZ5887" s="248"/>
      <x:c r="OZA5887" s="248"/>
      <x:c r="OZB5887" s="248"/>
      <x:c r="OZC5887" s="248"/>
      <x:c r="OZD5887" s="248"/>
      <x:c r="OZE5887" s="248"/>
      <x:c r="OZF5887" s="248"/>
      <x:c r="OZG5887" s="248"/>
      <x:c r="OZH5887" s="248"/>
      <x:c r="OZI5887" s="248"/>
      <x:c r="OZJ5887" s="248"/>
      <x:c r="OZK5887" s="248"/>
      <x:c r="OZL5887" s="248"/>
      <x:c r="OZM5887" s="248"/>
      <x:c r="OZN5887" s="248"/>
      <x:c r="OZO5887" s="248"/>
      <x:c r="OZP5887" s="248"/>
      <x:c r="OZQ5887" s="248"/>
      <x:c r="OZR5887" s="248"/>
      <x:c r="OZS5887" s="248"/>
      <x:c r="OZT5887" s="248"/>
      <x:c r="OZU5887" s="248"/>
      <x:c r="OZV5887" s="248"/>
      <x:c r="OZW5887" s="248"/>
      <x:c r="OZX5887" s="248"/>
      <x:c r="OZY5887" s="248"/>
      <x:c r="OZZ5887" s="248"/>
      <x:c r="PAA5887" s="248"/>
      <x:c r="PAB5887" s="248"/>
      <x:c r="PAC5887" s="248"/>
      <x:c r="PAD5887" s="248"/>
      <x:c r="PAE5887" s="248"/>
      <x:c r="PAF5887" s="248"/>
      <x:c r="PAG5887" s="248"/>
      <x:c r="PAH5887" s="248"/>
      <x:c r="PAI5887" s="248"/>
      <x:c r="PAJ5887" s="248"/>
      <x:c r="PAK5887" s="248"/>
      <x:c r="PAL5887" s="248"/>
      <x:c r="PAM5887" s="248"/>
      <x:c r="PAN5887" s="248"/>
      <x:c r="PAO5887" s="248"/>
      <x:c r="PAP5887" s="248"/>
      <x:c r="PAQ5887" s="248"/>
      <x:c r="PAR5887" s="248"/>
      <x:c r="PAS5887" s="248"/>
      <x:c r="PAT5887" s="248"/>
      <x:c r="PAU5887" s="248"/>
      <x:c r="PAV5887" s="248"/>
      <x:c r="PAW5887" s="248"/>
      <x:c r="PAX5887" s="248"/>
      <x:c r="PAY5887" s="248"/>
      <x:c r="PAZ5887" s="248"/>
      <x:c r="PBA5887" s="248"/>
      <x:c r="PBB5887" s="248"/>
      <x:c r="PBC5887" s="248"/>
      <x:c r="PBD5887" s="248"/>
      <x:c r="PBE5887" s="248"/>
      <x:c r="PBF5887" s="248"/>
      <x:c r="PBG5887" s="248"/>
      <x:c r="PBH5887" s="248"/>
      <x:c r="PBI5887" s="248"/>
      <x:c r="PBJ5887" s="248"/>
      <x:c r="PBK5887" s="248"/>
      <x:c r="PBL5887" s="248"/>
      <x:c r="PBM5887" s="248"/>
      <x:c r="PBN5887" s="248"/>
      <x:c r="PBO5887" s="248"/>
      <x:c r="PBP5887" s="248"/>
      <x:c r="PBQ5887" s="248"/>
      <x:c r="PBR5887" s="248"/>
      <x:c r="PBS5887" s="248"/>
      <x:c r="PBT5887" s="248"/>
      <x:c r="PBU5887" s="248"/>
      <x:c r="PBV5887" s="248"/>
      <x:c r="PBW5887" s="248"/>
      <x:c r="PBX5887" s="248"/>
      <x:c r="PBY5887" s="248"/>
      <x:c r="PBZ5887" s="248"/>
      <x:c r="PCA5887" s="248"/>
      <x:c r="PCB5887" s="248"/>
      <x:c r="PCC5887" s="248"/>
      <x:c r="PCD5887" s="248"/>
      <x:c r="PCE5887" s="248"/>
      <x:c r="PCF5887" s="248"/>
      <x:c r="PCG5887" s="248"/>
      <x:c r="PCH5887" s="248"/>
      <x:c r="PCI5887" s="248"/>
      <x:c r="PCJ5887" s="248"/>
      <x:c r="PCK5887" s="248"/>
      <x:c r="PCL5887" s="248"/>
      <x:c r="PCM5887" s="248"/>
      <x:c r="PCN5887" s="248"/>
      <x:c r="PCO5887" s="248"/>
      <x:c r="PCP5887" s="248"/>
      <x:c r="PCQ5887" s="248"/>
      <x:c r="PCR5887" s="248"/>
      <x:c r="PCS5887" s="248"/>
      <x:c r="PCT5887" s="248"/>
      <x:c r="PCU5887" s="248"/>
      <x:c r="PCV5887" s="248"/>
      <x:c r="PCW5887" s="248"/>
      <x:c r="PCX5887" s="248"/>
      <x:c r="PCY5887" s="248"/>
      <x:c r="PCZ5887" s="248"/>
      <x:c r="PDA5887" s="248"/>
      <x:c r="PDB5887" s="248"/>
      <x:c r="PDC5887" s="248"/>
      <x:c r="PDD5887" s="248"/>
      <x:c r="PDE5887" s="248"/>
      <x:c r="PDF5887" s="248"/>
      <x:c r="PDG5887" s="248"/>
      <x:c r="PDH5887" s="248"/>
      <x:c r="PDI5887" s="248"/>
      <x:c r="PDJ5887" s="248"/>
      <x:c r="PDK5887" s="248"/>
      <x:c r="PDL5887" s="248"/>
      <x:c r="PDM5887" s="248"/>
      <x:c r="PDN5887" s="248"/>
      <x:c r="PDO5887" s="248"/>
      <x:c r="PDP5887" s="248"/>
      <x:c r="PDQ5887" s="248"/>
      <x:c r="PDR5887" s="248"/>
      <x:c r="PDS5887" s="248"/>
      <x:c r="PDT5887" s="248"/>
      <x:c r="PDU5887" s="248"/>
      <x:c r="PDV5887" s="248"/>
      <x:c r="PDW5887" s="248"/>
      <x:c r="PDX5887" s="248"/>
      <x:c r="PDY5887" s="248"/>
      <x:c r="PDZ5887" s="248"/>
      <x:c r="PEA5887" s="248"/>
      <x:c r="PEB5887" s="248"/>
      <x:c r="PEC5887" s="248"/>
      <x:c r="PED5887" s="248"/>
      <x:c r="PEE5887" s="248"/>
      <x:c r="PEF5887" s="248"/>
      <x:c r="PEG5887" s="248"/>
      <x:c r="PEH5887" s="248"/>
      <x:c r="PEI5887" s="248"/>
      <x:c r="PEJ5887" s="248"/>
      <x:c r="PEK5887" s="248"/>
      <x:c r="PEL5887" s="248"/>
      <x:c r="PEM5887" s="248"/>
      <x:c r="PEN5887" s="248"/>
      <x:c r="PEO5887" s="248"/>
      <x:c r="PEP5887" s="248"/>
      <x:c r="PEQ5887" s="248"/>
      <x:c r="PER5887" s="248"/>
      <x:c r="PES5887" s="248"/>
      <x:c r="PET5887" s="248"/>
      <x:c r="PEU5887" s="248"/>
      <x:c r="PEV5887" s="248"/>
      <x:c r="PEW5887" s="248"/>
      <x:c r="PEX5887" s="248"/>
      <x:c r="PEY5887" s="248"/>
      <x:c r="PEZ5887" s="248"/>
      <x:c r="PFA5887" s="248"/>
      <x:c r="PFB5887" s="248"/>
      <x:c r="PFC5887" s="248"/>
      <x:c r="PFD5887" s="248"/>
      <x:c r="PFE5887" s="248"/>
      <x:c r="PFF5887" s="248"/>
      <x:c r="PFG5887" s="248"/>
      <x:c r="PFH5887" s="248"/>
      <x:c r="PFI5887" s="248"/>
      <x:c r="PFJ5887" s="248"/>
      <x:c r="PFK5887" s="248"/>
      <x:c r="PFL5887" s="248"/>
      <x:c r="PFM5887" s="248"/>
      <x:c r="PFN5887" s="248"/>
      <x:c r="PFO5887" s="248"/>
      <x:c r="PFP5887" s="248"/>
      <x:c r="PFQ5887" s="248"/>
      <x:c r="PFR5887" s="248"/>
      <x:c r="PFS5887" s="248"/>
      <x:c r="PFT5887" s="248"/>
      <x:c r="PFU5887" s="248"/>
      <x:c r="PFV5887" s="248"/>
      <x:c r="PFW5887" s="248"/>
      <x:c r="PFX5887" s="248"/>
      <x:c r="PFY5887" s="248"/>
      <x:c r="PFZ5887" s="248"/>
      <x:c r="PGA5887" s="248"/>
      <x:c r="PGB5887" s="248"/>
      <x:c r="PGC5887" s="248"/>
      <x:c r="PGD5887" s="248"/>
      <x:c r="PGE5887" s="248"/>
      <x:c r="PGF5887" s="248"/>
      <x:c r="PGG5887" s="248"/>
      <x:c r="PGH5887" s="248"/>
      <x:c r="PGI5887" s="248"/>
      <x:c r="PGJ5887" s="248"/>
      <x:c r="PGK5887" s="248"/>
      <x:c r="PGL5887" s="248"/>
      <x:c r="PGM5887" s="248"/>
      <x:c r="PGN5887" s="248"/>
      <x:c r="PGO5887" s="248"/>
      <x:c r="PGP5887" s="248"/>
      <x:c r="PGQ5887" s="248"/>
      <x:c r="PGR5887" s="248"/>
      <x:c r="PGS5887" s="248"/>
      <x:c r="PGT5887" s="248"/>
      <x:c r="PGU5887" s="248"/>
      <x:c r="PGV5887" s="248"/>
      <x:c r="PGW5887" s="248"/>
      <x:c r="PGX5887" s="248"/>
      <x:c r="PGY5887" s="248"/>
      <x:c r="PGZ5887" s="248"/>
      <x:c r="PHA5887" s="248"/>
      <x:c r="PHB5887" s="248"/>
      <x:c r="PHC5887" s="248"/>
      <x:c r="PHD5887" s="248"/>
      <x:c r="PHE5887" s="248"/>
      <x:c r="PHF5887" s="248"/>
      <x:c r="PHG5887" s="248"/>
      <x:c r="PHH5887" s="248"/>
      <x:c r="PHI5887" s="248"/>
      <x:c r="PHJ5887" s="248"/>
      <x:c r="PHK5887" s="248"/>
      <x:c r="PHL5887" s="248"/>
      <x:c r="PHM5887" s="248"/>
      <x:c r="PHN5887" s="248"/>
      <x:c r="PHO5887" s="248"/>
      <x:c r="PHP5887" s="248"/>
      <x:c r="PHQ5887" s="248"/>
      <x:c r="PHR5887" s="248"/>
      <x:c r="PHS5887" s="248"/>
      <x:c r="PHT5887" s="248"/>
      <x:c r="PHU5887" s="248"/>
      <x:c r="PHV5887" s="248"/>
      <x:c r="PHW5887" s="248"/>
      <x:c r="PHX5887" s="248"/>
      <x:c r="PHY5887" s="248"/>
      <x:c r="PHZ5887" s="248"/>
      <x:c r="PIA5887" s="248"/>
      <x:c r="PIB5887" s="248"/>
      <x:c r="PIC5887" s="248"/>
      <x:c r="PID5887" s="248"/>
      <x:c r="PIE5887" s="248"/>
      <x:c r="PIF5887" s="248"/>
      <x:c r="PIG5887" s="248"/>
      <x:c r="PIH5887" s="248"/>
      <x:c r="PII5887" s="248"/>
      <x:c r="PIJ5887" s="248"/>
      <x:c r="PIK5887" s="248"/>
      <x:c r="PIL5887" s="248"/>
      <x:c r="PIM5887" s="248"/>
      <x:c r="PIN5887" s="248"/>
      <x:c r="PIO5887" s="248"/>
      <x:c r="PIP5887" s="248"/>
      <x:c r="PIQ5887" s="248"/>
      <x:c r="PIR5887" s="248"/>
      <x:c r="PIS5887" s="248"/>
      <x:c r="PIT5887" s="248"/>
      <x:c r="PIU5887" s="248"/>
      <x:c r="PIV5887" s="248"/>
      <x:c r="PIW5887" s="248"/>
      <x:c r="PIX5887" s="248"/>
      <x:c r="PIY5887" s="248"/>
      <x:c r="PIZ5887" s="248"/>
      <x:c r="PJA5887" s="248"/>
      <x:c r="PJB5887" s="248"/>
      <x:c r="PJC5887" s="248"/>
      <x:c r="PJD5887" s="248"/>
      <x:c r="PJE5887" s="248"/>
      <x:c r="PJF5887" s="248"/>
      <x:c r="PJG5887" s="248"/>
      <x:c r="PJH5887" s="248"/>
      <x:c r="PJI5887" s="248"/>
      <x:c r="PJJ5887" s="248"/>
      <x:c r="PJK5887" s="248"/>
      <x:c r="PJL5887" s="248"/>
      <x:c r="PJM5887" s="248"/>
      <x:c r="PJN5887" s="248"/>
      <x:c r="PJO5887" s="248"/>
      <x:c r="PJP5887" s="248"/>
      <x:c r="PJQ5887" s="248"/>
      <x:c r="PJR5887" s="248"/>
      <x:c r="PJS5887" s="248"/>
      <x:c r="PJT5887" s="248"/>
      <x:c r="PJU5887" s="248"/>
      <x:c r="PJV5887" s="248"/>
      <x:c r="PJW5887" s="248"/>
      <x:c r="PJX5887" s="248"/>
      <x:c r="PJY5887" s="248"/>
      <x:c r="PJZ5887" s="248"/>
      <x:c r="PKA5887" s="248"/>
      <x:c r="PKB5887" s="248"/>
      <x:c r="PKC5887" s="248"/>
      <x:c r="PKD5887" s="248"/>
      <x:c r="PKE5887" s="248"/>
      <x:c r="PKF5887" s="248"/>
      <x:c r="PKG5887" s="248"/>
      <x:c r="PKH5887" s="248"/>
      <x:c r="PKI5887" s="248"/>
      <x:c r="PKJ5887" s="248"/>
      <x:c r="PKK5887" s="248"/>
      <x:c r="PKL5887" s="248"/>
      <x:c r="PKM5887" s="248"/>
      <x:c r="PKN5887" s="248"/>
      <x:c r="PKO5887" s="248"/>
      <x:c r="PKP5887" s="248"/>
      <x:c r="PKQ5887" s="248"/>
      <x:c r="PKR5887" s="248"/>
      <x:c r="PKS5887" s="248"/>
      <x:c r="PKT5887" s="248"/>
      <x:c r="PKU5887" s="248"/>
      <x:c r="PKV5887" s="248"/>
      <x:c r="PKW5887" s="248"/>
      <x:c r="PKX5887" s="248"/>
      <x:c r="PKY5887" s="248"/>
      <x:c r="PKZ5887" s="248"/>
      <x:c r="PLA5887" s="248"/>
      <x:c r="PLB5887" s="248"/>
      <x:c r="PLC5887" s="248"/>
      <x:c r="PLD5887" s="248"/>
      <x:c r="PLE5887" s="248"/>
      <x:c r="PLF5887" s="248"/>
      <x:c r="PLG5887" s="248"/>
      <x:c r="PLH5887" s="248"/>
      <x:c r="PLI5887" s="248"/>
      <x:c r="PLJ5887" s="248"/>
      <x:c r="PLK5887" s="248"/>
      <x:c r="PLL5887" s="248"/>
      <x:c r="PLM5887" s="248"/>
      <x:c r="PLN5887" s="248"/>
      <x:c r="PLO5887" s="248"/>
      <x:c r="PLP5887" s="248"/>
      <x:c r="PLQ5887" s="248"/>
      <x:c r="PLR5887" s="248"/>
      <x:c r="PLS5887" s="248"/>
      <x:c r="PLT5887" s="248"/>
      <x:c r="PLU5887" s="248"/>
      <x:c r="PLV5887" s="248"/>
      <x:c r="PLW5887" s="248"/>
      <x:c r="PLX5887" s="248"/>
      <x:c r="PLY5887" s="248"/>
      <x:c r="PLZ5887" s="248"/>
      <x:c r="PMA5887" s="248"/>
      <x:c r="PMB5887" s="248"/>
      <x:c r="PMC5887" s="248"/>
      <x:c r="PMD5887" s="248"/>
      <x:c r="PME5887" s="248"/>
      <x:c r="PMF5887" s="248"/>
      <x:c r="PMG5887" s="248"/>
      <x:c r="PMH5887" s="248"/>
      <x:c r="PMI5887" s="248"/>
      <x:c r="PMJ5887" s="248"/>
      <x:c r="PMK5887" s="248"/>
      <x:c r="PML5887" s="248"/>
      <x:c r="PMM5887" s="248"/>
      <x:c r="PMN5887" s="248"/>
      <x:c r="PMO5887" s="248"/>
      <x:c r="PMP5887" s="248"/>
      <x:c r="PMQ5887" s="248"/>
      <x:c r="PMR5887" s="248"/>
      <x:c r="PMS5887" s="248"/>
      <x:c r="PMT5887" s="248"/>
      <x:c r="PMU5887" s="248"/>
      <x:c r="PMV5887" s="248"/>
      <x:c r="PMW5887" s="248"/>
      <x:c r="PMX5887" s="248"/>
      <x:c r="PMY5887" s="248"/>
      <x:c r="PMZ5887" s="248"/>
      <x:c r="PNA5887" s="248"/>
      <x:c r="PNB5887" s="248"/>
      <x:c r="PNC5887" s="248"/>
      <x:c r="PND5887" s="248"/>
      <x:c r="PNE5887" s="248"/>
      <x:c r="PNF5887" s="248"/>
      <x:c r="PNG5887" s="248"/>
      <x:c r="PNH5887" s="248"/>
      <x:c r="PNI5887" s="248"/>
      <x:c r="PNJ5887" s="248"/>
      <x:c r="PNK5887" s="248"/>
      <x:c r="PNL5887" s="248"/>
      <x:c r="PNM5887" s="248"/>
      <x:c r="PNN5887" s="248"/>
      <x:c r="PNO5887" s="248"/>
      <x:c r="PNP5887" s="248"/>
      <x:c r="PNQ5887" s="248"/>
      <x:c r="PNR5887" s="248"/>
      <x:c r="PNS5887" s="248"/>
      <x:c r="PNT5887" s="248"/>
      <x:c r="PNU5887" s="248"/>
      <x:c r="PNV5887" s="248"/>
      <x:c r="PNW5887" s="248"/>
      <x:c r="PNX5887" s="248"/>
      <x:c r="PNY5887" s="248"/>
      <x:c r="PNZ5887" s="248"/>
      <x:c r="POA5887" s="248"/>
      <x:c r="POB5887" s="248"/>
      <x:c r="POC5887" s="248"/>
      <x:c r="POD5887" s="248"/>
      <x:c r="POE5887" s="248"/>
      <x:c r="POF5887" s="248"/>
      <x:c r="POG5887" s="248"/>
      <x:c r="POH5887" s="248"/>
      <x:c r="POI5887" s="248"/>
      <x:c r="POJ5887" s="248"/>
      <x:c r="POK5887" s="248"/>
      <x:c r="POL5887" s="248"/>
      <x:c r="POM5887" s="248"/>
      <x:c r="PON5887" s="248"/>
      <x:c r="POO5887" s="248"/>
      <x:c r="POP5887" s="248"/>
      <x:c r="POQ5887" s="248"/>
      <x:c r="POR5887" s="248"/>
      <x:c r="POS5887" s="248"/>
      <x:c r="POT5887" s="248"/>
      <x:c r="POU5887" s="248"/>
      <x:c r="POV5887" s="248"/>
      <x:c r="POW5887" s="248"/>
      <x:c r="POX5887" s="248"/>
      <x:c r="POY5887" s="248"/>
      <x:c r="POZ5887" s="248"/>
      <x:c r="PPA5887" s="248"/>
      <x:c r="PPB5887" s="248"/>
      <x:c r="PPC5887" s="248"/>
      <x:c r="PPD5887" s="248"/>
      <x:c r="PPE5887" s="248"/>
      <x:c r="PPF5887" s="248"/>
      <x:c r="PPG5887" s="248"/>
      <x:c r="PPH5887" s="248"/>
      <x:c r="PPI5887" s="248"/>
      <x:c r="PPJ5887" s="248"/>
      <x:c r="PPK5887" s="248"/>
      <x:c r="PPL5887" s="248"/>
      <x:c r="PPM5887" s="248"/>
      <x:c r="PPN5887" s="248"/>
      <x:c r="PPO5887" s="248"/>
      <x:c r="PPP5887" s="248"/>
      <x:c r="PPQ5887" s="248"/>
      <x:c r="PPR5887" s="248"/>
      <x:c r="PPS5887" s="248"/>
      <x:c r="PPT5887" s="248"/>
      <x:c r="PPU5887" s="248"/>
      <x:c r="PPV5887" s="248"/>
      <x:c r="PPW5887" s="248"/>
      <x:c r="PPX5887" s="248"/>
      <x:c r="PPY5887" s="248"/>
      <x:c r="PPZ5887" s="248"/>
      <x:c r="PQA5887" s="248"/>
      <x:c r="PQB5887" s="248"/>
      <x:c r="PQC5887" s="248"/>
      <x:c r="PQD5887" s="248"/>
      <x:c r="PQE5887" s="248"/>
      <x:c r="PQF5887" s="248"/>
      <x:c r="PQG5887" s="248"/>
      <x:c r="PQH5887" s="248"/>
      <x:c r="PQI5887" s="248"/>
      <x:c r="PQJ5887" s="248"/>
      <x:c r="PQK5887" s="248"/>
      <x:c r="PQL5887" s="248"/>
      <x:c r="PQM5887" s="248"/>
      <x:c r="PQN5887" s="248"/>
      <x:c r="PQO5887" s="248"/>
      <x:c r="PQP5887" s="248"/>
      <x:c r="PQQ5887" s="248"/>
      <x:c r="PQR5887" s="248"/>
      <x:c r="PQS5887" s="248"/>
      <x:c r="PQT5887" s="248"/>
      <x:c r="PQU5887" s="248"/>
      <x:c r="PQV5887" s="248"/>
      <x:c r="PQW5887" s="248"/>
      <x:c r="PQX5887" s="248"/>
      <x:c r="PQY5887" s="248"/>
      <x:c r="PQZ5887" s="248"/>
      <x:c r="PRA5887" s="248"/>
      <x:c r="PRB5887" s="248"/>
      <x:c r="PRC5887" s="248"/>
      <x:c r="PRD5887" s="248"/>
      <x:c r="PRE5887" s="248"/>
      <x:c r="PRF5887" s="248"/>
      <x:c r="PRG5887" s="248"/>
      <x:c r="PRH5887" s="248"/>
      <x:c r="PRI5887" s="248"/>
      <x:c r="PRJ5887" s="248"/>
      <x:c r="PRK5887" s="248"/>
      <x:c r="PRL5887" s="248"/>
      <x:c r="PRM5887" s="248"/>
      <x:c r="PRN5887" s="248"/>
      <x:c r="PRO5887" s="248"/>
      <x:c r="PRP5887" s="248"/>
      <x:c r="PRQ5887" s="248"/>
      <x:c r="PRR5887" s="248"/>
      <x:c r="PRS5887" s="248"/>
      <x:c r="PRT5887" s="248"/>
      <x:c r="PRU5887" s="248"/>
      <x:c r="PRV5887" s="248"/>
      <x:c r="PRW5887" s="248"/>
      <x:c r="PRX5887" s="248"/>
      <x:c r="PRY5887" s="248"/>
      <x:c r="PRZ5887" s="248"/>
      <x:c r="PSA5887" s="248"/>
      <x:c r="PSB5887" s="248"/>
      <x:c r="PSC5887" s="248"/>
      <x:c r="PSD5887" s="248"/>
      <x:c r="PSE5887" s="248"/>
      <x:c r="PSF5887" s="248"/>
      <x:c r="PSG5887" s="248"/>
      <x:c r="PSH5887" s="248"/>
      <x:c r="PSI5887" s="248"/>
      <x:c r="PSJ5887" s="248"/>
      <x:c r="PSK5887" s="248"/>
      <x:c r="PSL5887" s="248"/>
      <x:c r="PSM5887" s="248"/>
      <x:c r="PSN5887" s="248"/>
      <x:c r="PSO5887" s="248"/>
      <x:c r="PSP5887" s="248"/>
      <x:c r="PSQ5887" s="248"/>
      <x:c r="PSR5887" s="248"/>
      <x:c r="PSS5887" s="248"/>
      <x:c r="PST5887" s="248"/>
      <x:c r="PSU5887" s="248"/>
      <x:c r="PSV5887" s="248"/>
      <x:c r="PSW5887" s="248"/>
      <x:c r="PSX5887" s="248"/>
      <x:c r="PSY5887" s="248"/>
      <x:c r="PSZ5887" s="248"/>
      <x:c r="PTA5887" s="248"/>
      <x:c r="PTB5887" s="248"/>
      <x:c r="PTC5887" s="248"/>
      <x:c r="PTD5887" s="248"/>
      <x:c r="PTE5887" s="248"/>
      <x:c r="PTF5887" s="248"/>
      <x:c r="PTG5887" s="248"/>
      <x:c r="PTH5887" s="248"/>
      <x:c r="PTI5887" s="248"/>
      <x:c r="PTJ5887" s="248"/>
      <x:c r="PTK5887" s="248"/>
      <x:c r="PTL5887" s="248"/>
      <x:c r="PTM5887" s="248"/>
      <x:c r="PTN5887" s="248"/>
      <x:c r="PTO5887" s="248"/>
      <x:c r="PTP5887" s="248"/>
      <x:c r="PTQ5887" s="248"/>
      <x:c r="PTR5887" s="248"/>
      <x:c r="PTS5887" s="248"/>
      <x:c r="PTT5887" s="248"/>
      <x:c r="PTU5887" s="248"/>
      <x:c r="PTV5887" s="248"/>
      <x:c r="PTW5887" s="248"/>
      <x:c r="PTX5887" s="248"/>
      <x:c r="PTY5887" s="248"/>
      <x:c r="PTZ5887" s="248"/>
      <x:c r="PUA5887" s="248"/>
      <x:c r="PUB5887" s="248"/>
      <x:c r="PUC5887" s="248"/>
      <x:c r="PUD5887" s="248"/>
      <x:c r="PUE5887" s="248"/>
      <x:c r="PUF5887" s="248"/>
      <x:c r="PUG5887" s="248"/>
      <x:c r="PUH5887" s="248"/>
      <x:c r="PUI5887" s="248"/>
      <x:c r="PUJ5887" s="248"/>
      <x:c r="PUK5887" s="248"/>
      <x:c r="PUL5887" s="248"/>
      <x:c r="PUM5887" s="248"/>
      <x:c r="PUN5887" s="248"/>
      <x:c r="PUO5887" s="248"/>
      <x:c r="PUP5887" s="248"/>
      <x:c r="PUQ5887" s="248"/>
      <x:c r="PUR5887" s="248"/>
      <x:c r="PUS5887" s="248"/>
      <x:c r="PUT5887" s="248"/>
      <x:c r="PUU5887" s="248"/>
      <x:c r="PUV5887" s="248"/>
      <x:c r="PUW5887" s="248"/>
      <x:c r="PUX5887" s="248"/>
      <x:c r="PUY5887" s="248"/>
      <x:c r="PUZ5887" s="248"/>
      <x:c r="PVA5887" s="248"/>
      <x:c r="PVB5887" s="248"/>
      <x:c r="PVC5887" s="248"/>
      <x:c r="PVD5887" s="248"/>
      <x:c r="PVE5887" s="248"/>
      <x:c r="PVF5887" s="248"/>
      <x:c r="PVG5887" s="248"/>
      <x:c r="PVH5887" s="248"/>
      <x:c r="PVI5887" s="248"/>
      <x:c r="PVJ5887" s="248"/>
      <x:c r="PVK5887" s="248"/>
      <x:c r="PVL5887" s="248"/>
      <x:c r="PVM5887" s="248"/>
      <x:c r="PVN5887" s="248"/>
      <x:c r="PVO5887" s="248"/>
      <x:c r="PVP5887" s="248"/>
      <x:c r="PVQ5887" s="248"/>
      <x:c r="PVR5887" s="248"/>
      <x:c r="PVS5887" s="248"/>
      <x:c r="PVT5887" s="248"/>
      <x:c r="PVU5887" s="248"/>
      <x:c r="PVV5887" s="248"/>
      <x:c r="PVW5887" s="248"/>
      <x:c r="PVX5887" s="248"/>
      <x:c r="PVY5887" s="248"/>
      <x:c r="PVZ5887" s="248"/>
      <x:c r="PWA5887" s="248"/>
      <x:c r="PWB5887" s="248"/>
      <x:c r="PWC5887" s="248"/>
      <x:c r="PWD5887" s="248"/>
      <x:c r="PWE5887" s="248"/>
      <x:c r="PWF5887" s="248"/>
      <x:c r="PWG5887" s="248"/>
      <x:c r="PWH5887" s="248"/>
      <x:c r="PWI5887" s="248"/>
      <x:c r="PWJ5887" s="248"/>
      <x:c r="PWK5887" s="248"/>
      <x:c r="PWL5887" s="248"/>
      <x:c r="PWM5887" s="248"/>
      <x:c r="PWN5887" s="248"/>
      <x:c r="PWO5887" s="248"/>
      <x:c r="PWP5887" s="248"/>
      <x:c r="PWQ5887" s="248"/>
      <x:c r="PWR5887" s="248"/>
      <x:c r="PWS5887" s="248"/>
      <x:c r="PWT5887" s="248"/>
      <x:c r="PWU5887" s="248"/>
      <x:c r="PWV5887" s="248"/>
      <x:c r="PWW5887" s="248"/>
      <x:c r="PWX5887" s="248"/>
      <x:c r="PWY5887" s="248"/>
      <x:c r="PWZ5887" s="248"/>
      <x:c r="PXA5887" s="248"/>
      <x:c r="PXB5887" s="248"/>
      <x:c r="PXC5887" s="248"/>
      <x:c r="PXD5887" s="248"/>
      <x:c r="PXE5887" s="248"/>
      <x:c r="PXF5887" s="248"/>
      <x:c r="PXG5887" s="248"/>
      <x:c r="PXH5887" s="248"/>
      <x:c r="PXI5887" s="248"/>
      <x:c r="PXJ5887" s="248"/>
      <x:c r="PXK5887" s="248"/>
      <x:c r="PXL5887" s="248"/>
      <x:c r="PXM5887" s="248"/>
      <x:c r="PXN5887" s="248"/>
      <x:c r="PXO5887" s="248"/>
      <x:c r="PXP5887" s="248"/>
      <x:c r="PXQ5887" s="248"/>
      <x:c r="PXR5887" s="248"/>
      <x:c r="PXS5887" s="248"/>
      <x:c r="PXT5887" s="248"/>
      <x:c r="PXU5887" s="248"/>
      <x:c r="PXV5887" s="248"/>
      <x:c r="PXW5887" s="248"/>
      <x:c r="PXX5887" s="248"/>
      <x:c r="PXY5887" s="248"/>
      <x:c r="PXZ5887" s="248"/>
      <x:c r="PYA5887" s="248"/>
      <x:c r="PYB5887" s="248"/>
      <x:c r="PYC5887" s="248"/>
      <x:c r="PYD5887" s="248"/>
      <x:c r="PYE5887" s="248"/>
      <x:c r="PYF5887" s="248"/>
      <x:c r="PYG5887" s="248"/>
      <x:c r="PYH5887" s="248"/>
      <x:c r="PYI5887" s="248"/>
      <x:c r="PYJ5887" s="248"/>
      <x:c r="PYK5887" s="248"/>
      <x:c r="PYL5887" s="248"/>
      <x:c r="PYM5887" s="248"/>
      <x:c r="PYN5887" s="248"/>
      <x:c r="PYO5887" s="248"/>
      <x:c r="PYP5887" s="248"/>
      <x:c r="PYQ5887" s="248"/>
      <x:c r="PYR5887" s="248"/>
      <x:c r="PYS5887" s="248"/>
      <x:c r="PYT5887" s="248"/>
      <x:c r="PYU5887" s="248"/>
      <x:c r="PYV5887" s="248"/>
      <x:c r="PYW5887" s="248"/>
      <x:c r="PYX5887" s="248"/>
      <x:c r="PYY5887" s="248"/>
      <x:c r="PYZ5887" s="248"/>
      <x:c r="PZA5887" s="248"/>
      <x:c r="PZB5887" s="248"/>
      <x:c r="PZC5887" s="248"/>
      <x:c r="PZD5887" s="248"/>
      <x:c r="PZE5887" s="248"/>
      <x:c r="PZF5887" s="248"/>
      <x:c r="PZG5887" s="248"/>
      <x:c r="PZH5887" s="248"/>
      <x:c r="PZI5887" s="248"/>
      <x:c r="PZJ5887" s="248"/>
      <x:c r="PZK5887" s="248"/>
      <x:c r="PZL5887" s="248"/>
      <x:c r="PZM5887" s="248"/>
      <x:c r="PZN5887" s="248"/>
      <x:c r="PZO5887" s="248"/>
      <x:c r="PZP5887" s="248"/>
      <x:c r="PZQ5887" s="248"/>
      <x:c r="PZR5887" s="248"/>
      <x:c r="PZS5887" s="248"/>
      <x:c r="PZT5887" s="248"/>
      <x:c r="PZU5887" s="248"/>
      <x:c r="PZV5887" s="248"/>
      <x:c r="PZW5887" s="248"/>
      <x:c r="PZX5887" s="248"/>
      <x:c r="PZY5887" s="248"/>
      <x:c r="PZZ5887" s="248"/>
      <x:c r="QAA5887" s="248"/>
      <x:c r="QAB5887" s="248"/>
      <x:c r="QAC5887" s="248"/>
      <x:c r="QAD5887" s="248"/>
      <x:c r="QAE5887" s="248"/>
      <x:c r="QAF5887" s="248"/>
      <x:c r="QAG5887" s="248"/>
      <x:c r="QAH5887" s="248"/>
      <x:c r="QAI5887" s="248"/>
      <x:c r="QAJ5887" s="248"/>
      <x:c r="QAK5887" s="248"/>
      <x:c r="QAL5887" s="248"/>
      <x:c r="QAM5887" s="248"/>
      <x:c r="QAN5887" s="248"/>
      <x:c r="QAO5887" s="248"/>
      <x:c r="QAP5887" s="248"/>
      <x:c r="QAQ5887" s="248"/>
      <x:c r="QAR5887" s="248"/>
      <x:c r="QAS5887" s="248"/>
      <x:c r="QAT5887" s="248"/>
      <x:c r="QAU5887" s="248"/>
      <x:c r="QAV5887" s="248"/>
      <x:c r="QAW5887" s="248"/>
      <x:c r="QAX5887" s="248"/>
      <x:c r="QAY5887" s="248"/>
      <x:c r="QAZ5887" s="248"/>
      <x:c r="QBA5887" s="248"/>
      <x:c r="QBB5887" s="248"/>
      <x:c r="QBC5887" s="248"/>
      <x:c r="QBD5887" s="248"/>
      <x:c r="QBE5887" s="248"/>
      <x:c r="QBF5887" s="248"/>
      <x:c r="QBG5887" s="248"/>
      <x:c r="QBH5887" s="248"/>
      <x:c r="QBI5887" s="248"/>
      <x:c r="QBJ5887" s="248"/>
      <x:c r="QBK5887" s="248"/>
      <x:c r="QBL5887" s="248"/>
      <x:c r="QBM5887" s="248"/>
      <x:c r="QBN5887" s="248"/>
      <x:c r="QBO5887" s="248"/>
      <x:c r="QBP5887" s="248"/>
      <x:c r="QBQ5887" s="248"/>
      <x:c r="QBR5887" s="248"/>
      <x:c r="QBS5887" s="248"/>
      <x:c r="QBT5887" s="248"/>
      <x:c r="QBU5887" s="248"/>
      <x:c r="QBV5887" s="248"/>
      <x:c r="QBW5887" s="248"/>
      <x:c r="QBX5887" s="248"/>
      <x:c r="QBY5887" s="248"/>
      <x:c r="QBZ5887" s="248"/>
      <x:c r="QCA5887" s="248"/>
      <x:c r="QCB5887" s="248"/>
      <x:c r="QCC5887" s="248"/>
      <x:c r="QCD5887" s="248"/>
      <x:c r="QCE5887" s="248"/>
      <x:c r="QCF5887" s="248"/>
      <x:c r="QCG5887" s="248"/>
      <x:c r="QCH5887" s="248"/>
      <x:c r="QCI5887" s="248"/>
      <x:c r="QCJ5887" s="248"/>
      <x:c r="QCK5887" s="248"/>
      <x:c r="QCL5887" s="248"/>
      <x:c r="QCM5887" s="248"/>
      <x:c r="QCN5887" s="248"/>
      <x:c r="QCO5887" s="248"/>
      <x:c r="QCP5887" s="248"/>
      <x:c r="QCQ5887" s="248"/>
      <x:c r="QCR5887" s="248"/>
      <x:c r="QCS5887" s="248"/>
      <x:c r="QCT5887" s="248"/>
      <x:c r="QCU5887" s="248"/>
      <x:c r="QCV5887" s="248"/>
      <x:c r="QCW5887" s="248"/>
      <x:c r="QCX5887" s="248"/>
      <x:c r="QCY5887" s="248"/>
      <x:c r="QCZ5887" s="248"/>
      <x:c r="QDA5887" s="248"/>
      <x:c r="QDB5887" s="248"/>
      <x:c r="QDC5887" s="248"/>
      <x:c r="QDD5887" s="248"/>
      <x:c r="QDE5887" s="248"/>
      <x:c r="QDF5887" s="248"/>
      <x:c r="QDG5887" s="248"/>
      <x:c r="QDH5887" s="248"/>
      <x:c r="QDI5887" s="248"/>
      <x:c r="QDJ5887" s="248"/>
      <x:c r="QDK5887" s="248"/>
      <x:c r="QDL5887" s="248"/>
      <x:c r="QDM5887" s="248"/>
      <x:c r="QDN5887" s="248"/>
      <x:c r="QDO5887" s="248"/>
      <x:c r="QDP5887" s="248"/>
      <x:c r="QDQ5887" s="248"/>
      <x:c r="QDR5887" s="248"/>
      <x:c r="QDS5887" s="248"/>
      <x:c r="QDT5887" s="248"/>
      <x:c r="QDU5887" s="248"/>
      <x:c r="QDV5887" s="248"/>
      <x:c r="QDW5887" s="248"/>
      <x:c r="QDX5887" s="248"/>
      <x:c r="QDY5887" s="248"/>
      <x:c r="QDZ5887" s="248"/>
      <x:c r="QEA5887" s="248"/>
      <x:c r="QEB5887" s="248"/>
      <x:c r="QEC5887" s="248"/>
      <x:c r="QED5887" s="248"/>
      <x:c r="QEE5887" s="248"/>
      <x:c r="QEF5887" s="248"/>
      <x:c r="QEG5887" s="248"/>
      <x:c r="QEH5887" s="248"/>
      <x:c r="QEI5887" s="248"/>
      <x:c r="QEJ5887" s="248"/>
      <x:c r="QEK5887" s="248"/>
      <x:c r="QEL5887" s="248"/>
      <x:c r="QEM5887" s="248"/>
      <x:c r="QEN5887" s="248"/>
      <x:c r="QEO5887" s="248"/>
      <x:c r="QEP5887" s="248"/>
      <x:c r="QEQ5887" s="248"/>
      <x:c r="QER5887" s="248"/>
      <x:c r="QES5887" s="248"/>
      <x:c r="QET5887" s="248"/>
      <x:c r="QEU5887" s="248"/>
      <x:c r="QEV5887" s="248"/>
      <x:c r="QEW5887" s="248"/>
      <x:c r="QEX5887" s="248"/>
      <x:c r="QEY5887" s="248"/>
      <x:c r="QEZ5887" s="248"/>
      <x:c r="QFA5887" s="248"/>
      <x:c r="QFB5887" s="248"/>
      <x:c r="QFC5887" s="248"/>
      <x:c r="QFD5887" s="248"/>
      <x:c r="QFE5887" s="248"/>
      <x:c r="QFF5887" s="248"/>
      <x:c r="QFG5887" s="248"/>
      <x:c r="QFH5887" s="248"/>
      <x:c r="QFI5887" s="248"/>
      <x:c r="QFJ5887" s="248"/>
      <x:c r="QFK5887" s="248"/>
      <x:c r="QFL5887" s="248"/>
      <x:c r="QFM5887" s="248"/>
      <x:c r="QFN5887" s="248"/>
      <x:c r="QFO5887" s="248"/>
      <x:c r="QFP5887" s="248"/>
      <x:c r="QFQ5887" s="248"/>
      <x:c r="QFR5887" s="248"/>
      <x:c r="QFS5887" s="248"/>
      <x:c r="QFT5887" s="248"/>
      <x:c r="QFU5887" s="248"/>
      <x:c r="QFV5887" s="248"/>
      <x:c r="QFW5887" s="248"/>
      <x:c r="QFX5887" s="248"/>
      <x:c r="QFY5887" s="248"/>
      <x:c r="QFZ5887" s="248"/>
      <x:c r="QGA5887" s="248"/>
      <x:c r="QGB5887" s="248"/>
      <x:c r="QGC5887" s="248"/>
      <x:c r="QGD5887" s="248"/>
      <x:c r="QGE5887" s="248"/>
      <x:c r="QGF5887" s="248"/>
      <x:c r="QGG5887" s="248"/>
      <x:c r="QGH5887" s="248"/>
      <x:c r="QGI5887" s="248"/>
      <x:c r="QGJ5887" s="248"/>
      <x:c r="QGK5887" s="248"/>
      <x:c r="QGL5887" s="248"/>
      <x:c r="QGM5887" s="248"/>
      <x:c r="QGN5887" s="248"/>
      <x:c r="QGO5887" s="248"/>
      <x:c r="QGP5887" s="248"/>
      <x:c r="QGQ5887" s="248"/>
      <x:c r="QGR5887" s="248"/>
      <x:c r="QGS5887" s="248"/>
      <x:c r="QGT5887" s="248"/>
      <x:c r="QGU5887" s="248"/>
      <x:c r="QGV5887" s="248"/>
      <x:c r="QGW5887" s="248"/>
      <x:c r="QGX5887" s="248"/>
      <x:c r="QGY5887" s="248"/>
      <x:c r="QGZ5887" s="248"/>
      <x:c r="QHA5887" s="248"/>
      <x:c r="QHB5887" s="248"/>
      <x:c r="QHC5887" s="248"/>
      <x:c r="QHD5887" s="248"/>
      <x:c r="QHE5887" s="248"/>
      <x:c r="QHF5887" s="248"/>
      <x:c r="QHG5887" s="248"/>
      <x:c r="QHH5887" s="248"/>
      <x:c r="QHI5887" s="248"/>
      <x:c r="QHJ5887" s="248"/>
      <x:c r="QHK5887" s="248"/>
      <x:c r="QHL5887" s="248"/>
      <x:c r="QHM5887" s="248"/>
      <x:c r="QHN5887" s="248"/>
      <x:c r="QHO5887" s="248"/>
      <x:c r="QHP5887" s="248"/>
      <x:c r="QHQ5887" s="248"/>
      <x:c r="QHR5887" s="248"/>
      <x:c r="QHS5887" s="248"/>
      <x:c r="QHT5887" s="248"/>
      <x:c r="QHU5887" s="248"/>
      <x:c r="QHV5887" s="248"/>
      <x:c r="QHW5887" s="248"/>
      <x:c r="QHX5887" s="248"/>
      <x:c r="QHY5887" s="248"/>
      <x:c r="QHZ5887" s="248"/>
      <x:c r="QIA5887" s="248"/>
      <x:c r="QIB5887" s="248"/>
      <x:c r="QIC5887" s="248"/>
      <x:c r="QID5887" s="248"/>
      <x:c r="QIE5887" s="248"/>
      <x:c r="QIF5887" s="248"/>
      <x:c r="QIG5887" s="248"/>
      <x:c r="QIH5887" s="248"/>
      <x:c r="QII5887" s="248"/>
      <x:c r="QIJ5887" s="248"/>
      <x:c r="QIK5887" s="248"/>
      <x:c r="QIL5887" s="248"/>
      <x:c r="QIM5887" s="248"/>
      <x:c r="QIN5887" s="248"/>
      <x:c r="QIO5887" s="248"/>
      <x:c r="QIP5887" s="248"/>
      <x:c r="QIQ5887" s="248"/>
      <x:c r="QIR5887" s="248"/>
      <x:c r="QIS5887" s="248"/>
      <x:c r="QIT5887" s="248"/>
      <x:c r="QIU5887" s="248"/>
      <x:c r="QIV5887" s="248"/>
      <x:c r="QIW5887" s="248"/>
      <x:c r="QIX5887" s="248"/>
      <x:c r="QIY5887" s="248"/>
      <x:c r="QIZ5887" s="248"/>
      <x:c r="QJA5887" s="248"/>
      <x:c r="QJB5887" s="248"/>
      <x:c r="QJC5887" s="248"/>
      <x:c r="QJD5887" s="248"/>
      <x:c r="QJE5887" s="248"/>
      <x:c r="QJF5887" s="248"/>
      <x:c r="QJG5887" s="248"/>
      <x:c r="QJH5887" s="248"/>
      <x:c r="QJI5887" s="248"/>
      <x:c r="QJJ5887" s="248"/>
      <x:c r="QJK5887" s="248"/>
      <x:c r="QJL5887" s="248"/>
      <x:c r="QJM5887" s="248"/>
      <x:c r="QJN5887" s="248"/>
      <x:c r="QJO5887" s="248"/>
      <x:c r="QJP5887" s="248"/>
      <x:c r="QJQ5887" s="248"/>
      <x:c r="QJR5887" s="248"/>
      <x:c r="QJS5887" s="248"/>
      <x:c r="QJT5887" s="248"/>
      <x:c r="QJU5887" s="248"/>
      <x:c r="QJV5887" s="248"/>
      <x:c r="QJW5887" s="248"/>
      <x:c r="QJX5887" s="248"/>
      <x:c r="QJY5887" s="248"/>
      <x:c r="QJZ5887" s="248"/>
      <x:c r="QKA5887" s="248"/>
      <x:c r="QKB5887" s="248"/>
      <x:c r="QKC5887" s="248"/>
      <x:c r="QKD5887" s="248"/>
      <x:c r="QKE5887" s="248"/>
      <x:c r="QKF5887" s="248"/>
      <x:c r="QKG5887" s="248"/>
      <x:c r="QKH5887" s="248"/>
      <x:c r="QKI5887" s="248"/>
      <x:c r="QKJ5887" s="248"/>
      <x:c r="QKK5887" s="248"/>
      <x:c r="QKL5887" s="248"/>
      <x:c r="QKM5887" s="248"/>
      <x:c r="QKN5887" s="248"/>
      <x:c r="QKO5887" s="248"/>
      <x:c r="QKP5887" s="248"/>
      <x:c r="QKQ5887" s="248"/>
      <x:c r="QKR5887" s="248"/>
      <x:c r="QKS5887" s="248"/>
      <x:c r="QKT5887" s="248"/>
      <x:c r="QKU5887" s="248"/>
      <x:c r="QKV5887" s="248"/>
      <x:c r="QKW5887" s="248"/>
      <x:c r="QKX5887" s="248"/>
      <x:c r="QKY5887" s="248"/>
      <x:c r="QKZ5887" s="248"/>
      <x:c r="QLA5887" s="248"/>
      <x:c r="QLB5887" s="248"/>
      <x:c r="QLC5887" s="248"/>
      <x:c r="QLD5887" s="248"/>
      <x:c r="QLE5887" s="248"/>
      <x:c r="QLF5887" s="248"/>
      <x:c r="QLG5887" s="248"/>
      <x:c r="QLH5887" s="248"/>
      <x:c r="QLI5887" s="248"/>
      <x:c r="QLJ5887" s="248"/>
      <x:c r="QLK5887" s="248"/>
      <x:c r="QLL5887" s="248"/>
      <x:c r="QLM5887" s="248"/>
      <x:c r="QLN5887" s="248"/>
      <x:c r="QLO5887" s="248"/>
      <x:c r="QLP5887" s="248"/>
      <x:c r="QLQ5887" s="248"/>
      <x:c r="QLR5887" s="248"/>
      <x:c r="QLS5887" s="248"/>
      <x:c r="QLT5887" s="248"/>
      <x:c r="QLU5887" s="248"/>
      <x:c r="QLV5887" s="248"/>
      <x:c r="QLW5887" s="248"/>
      <x:c r="QLX5887" s="248"/>
      <x:c r="QLY5887" s="248"/>
      <x:c r="QLZ5887" s="248"/>
      <x:c r="QMA5887" s="248"/>
      <x:c r="QMB5887" s="248"/>
      <x:c r="QMC5887" s="248"/>
      <x:c r="QMD5887" s="248"/>
      <x:c r="QME5887" s="248"/>
      <x:c r="QMF5887" s="248"/>
      <x:c r="QMG5887" s="248"/>
      <x:c r="QMH5887" s="248"/>
      <x:c r="QMI5887" s="248"/>
      <x:c r="QMJ5887" s="248"/>
      <x:c r="QMK5887" s="248"/>
      <x:c r="QML5887" s="248"/>
      <x:c r="QMM5887" s="248"/>
      <x:c r="QMN5887" s="248"/>
      <x:c r="QMO5887" s="248"/>
      <x:c r="QMP5887" s="248"/>
      <x:c r="QMQ5887" s="248"/>
      <x:c r="QMR5887" s="248"/>
      <x:c r="QMS5887" s="248"/>
      <x:c r="QMT5887" s="248"/>
      <x:c r="QMU5887" s="248"/>
      <x:c r="QMV5887" s="248"/>
      <x:c r="QMW5887" s="248"/>
      <x:c r="QMX5887" s="248"/>
      <x:c r="QMY5887" s="248"/>
      <x:c r="QMZ5887" s="248"/>
      <x:c r="QNA5887" s="248"/>
      <x:c r="QNB5887" s="248"/>
      <x:c r="QNC5887" s="248"/>
      <x:c r="QND5887" s="248"/>
      <x:c r="QNE5887" s="248"/>
      <x:c r="QNF5887" s="248"/>
      <x:c r="QNG5887" s="248"/>
      <x:c r="QNH5887" s="248"/>
      <x:c r="QNI5887" s="248"/>
      <x:c r="QNJ5887" s="248"/>
      <x:c r="QNK5887" s="248"/>
      <x:c r="QNL5887" s="248"/>
      <x:c r="QNM5887" s="248"/>
      <x:c r="QNN5887" s="248"/>
      <x:c r="QNO5887" s="248"/>
      <x:c r="QNP5887" s="248"/>
      <x:c r="QNQ5887" s="248"/>
      <x:c r="QNR5887" s="248"/>
      <x:c r="QNS5887" s="248"/>
      <x:c r="QNT5887" s="248"/>
      <x:c r="QNU5887" s="248"/>
      <x:c r="QNV5887" s="248"/>
      <x:c r="QNW5887" s="248"/>
      <x:c r="QNX5887" s="248"/>
      <x:c r="QNY5887" s="248"/>
      <x:c r="QNZ5887" s="248"/>
      <x:c r="QOA5887" s="248"/>
      <x:c r="QOB5887" s="248"/>
      <x:c r="QOC5887" s="248"/>
      <x:c r="QOD5887" s="248"/>
      <x:c r="QOE5887" s="248"/>
      <x:c r="QOF5887" s="248"/>
      <x:c r="QOG5887" s="248"/>
      <x:c r="QOH5887" s="248"/>
      <x:c r="QOI5887" s="248"/>
      <x:c r="QOJ5887" s="248"/>
      <x:c r="QOK5887" s="248"/>
      <x:c r="QOL5887" s="248"/>
      <x:c r="QOM5887" s="248"/>
      <x:c r="QON5887" s="248"/>
      <x:c r="QOO5887" s="248"/>
      <x:c r="QOP5887" s="248"/>
      <x:c r="QOQ5887" s="248"/>
      <x:c r="QOR5887" s="248"/>
      <x:c r="QOS5887" s="248"/>
      <x:c r="QOT5887" s="248"/>
      <x:c r="QOU5887" s="248"/>
      <x:c r="QOV5887" s="248"/>
      <x:c r="QOW5887" s="248"/>
      <x:c r="QOX5887" s="248"/>
      <x:c r="QOY5887" s="248"/>
      <x:c r="QOZ5887" s="248"/>
      <x:c r="QPA5887" s="248"/>
      <x:c r="QPB5887" s="248"/>
      <x:c r="QPC5887" s="248"/>
      <x:c r="QPD5887" s="248"/>
      <x:c r="QPE5887" s="248"/>
      <x:c r="QPF5887" s="248"/>
      <x:c r="QPG5887" s="248"/>
      <x:c r="QPH5887" s="248"/>
      <x:c r="QPI5887" s="248"/>
      <x:c r="QPJ5887" s="248"/>
      <x:c r="QPK5887" s="248"/>
      <x:c r="QPL5887" s="248"/>
      <x:c r="QPM5887" s="248"/>
      <x:c r="QPN5887" s="248"/>
      <x:c r="QPO5887" s="248"/>
      <x:c r="QPP5887" s="248"/>
      <x:c r="QPQ5887" s="248"/>
      <x:c r="QPR5887" s="248"/>
      <x:c r="QPS5887" s="248"/>
      <x:c r="QPT5887" s="248"/>
      <x:c r="QPU5887" s="248"/>
      <x:c r="QPV5887" s="248"/>
      <x:c r="QPW5887" s="248"/>
      <x:c r="QPX5887" s="248"/>
      <x:c r="QPY5887" s="248"/>
      <x:c r="QPZ5887" s="248"/>
      <x:c r="QQA5887" s="248"/>
      <x:c r="QQB5887" s="248"/>
      <x:c r="QQC5887" s="248"/>
      <x:c r="QQD5887" s="248"/>
      <x:c r="QQE5887" s="248"/>
      <x:c r="QQF5887" s="248"/>
      <x:c r="QQG5887" s="248"/>
      <x:c r="QQH5887" s="248"/>
      <x:c r="QQI5887" s="248"/>
      <x:c r="QQJ5887" s="248"/>
      <x:c r="QQK5887" s="248"/>
      <x:c r="QQL5887" s="248"/>
      <x:c r="QQM5887" s="248"/>
      <x:c r="QQN5887" s="248"/>
      <x:c r="QQO5887" s="248"/>
      <x:c r="QQP5887" s="248"/>
      <x:c r="QQQ5887" s="248"/>
      <x:c r="QQR5887" s="248"/>
      <x:c r="QQS5887" s="248"/>
      <x:c r="QQT5887" s="248"/>
      <x:c r="QQU5887" s="248"/>
      <x:c r="QQV5887" s="248"/>
      <x:c r="QQW5887" s="248"/>
      <x:c r="QQX5887" s="248"/>
      <x:c r="QQY5887" s="248"/>
      <x:c r="QQZ5887" s="248"/>
      <x:c r="QRA5887" s="248"/>
      <x:c r="QRB5887" s="248"/>
      <x:c r="QRC5887" s="248"/>
      <x:c r="QRD5887" s="248"/>
      <x:c r="QRE5887" s="248"/>
      <x:c r="QRF5887" s="248"/>
      <x:c r="QRG5887" s="248"/>
      <x:c r="QRH5887" s="248"/>
      <x:c r="QRI5887" s="248"/>
      <x:c r="QRJ5887" s="248"/>
      <x:c r="QRK5887" s="248"/>
      <x:c r="QRL5887" s="248"/>
      <x:c r="QRM5887" s="248"/>
      <x:c r="QRN5887" s="248"/>
      <x:c r="QRO5887" s="248"/>
      <x:c r="QRP5887" s="248"/>
      <x:c r="QRQ5887" s="248"/>
      <x:c r="QRR5887" s="248"/>
      <x:c r="QRS5887" s="248"/>
      <x:c r="QRT5887" s="248"/>
      <x:c r="QRU5887" s="248"/>
      <x:c r="QRV5887" s="248"/>
      <x:c r="QRW5887" s="248"/>
      <x:c r="QRX5887" s="248"/>
      <x:c r="QRY5887" s="248"/>
      <x:c r="QRZ5887" s="248"/>
      <x:c r="QSA5887" s="248"/>
      <x:c r="QSB5887" s="248"/>
      <x:c r="QSC5887" s="248"/>
      <x:c r="QSD5887" s="248"/>
      <x:c r="QSE5887" s="248"/>
      <x:c r="QSF5887" s="248"/>
      <x:c r="QSG5887" s="248"/>
      <x:c r="QSH5887" s="248"/>
      <x:c r="QSI5887" s="248"/>
      <x:c r="QSJ5887" s="248"/>
      <x:c r="QSK5887" s="248"/>
      <x:c r="QSL5887" s="248"/>
      <x:c r="QSM5887" s="248"/>
      <x:c r="QSN5887" s="248"/>
      <x:c r="QSO5887" s="248"/>
      <x:c r="QSP5887" s="248"/>
      <x:c r="QSQ5887" s="248"/>
      <x:c r="QSR5887" s="248"/>
      <x:c r="QSS5887" s="248"/>
      <x:c r="QST5887" s="248"/>
      <x:c r="QSU5887" s="248"/>
      <x:c r="QSV5887" s="248"/>
      <x:c r="QSW5887" s="248"/>
      <x:c r="QSX5887" s="248"/>
      <x:c r="QSY5887" s="248"/>
      <x:c r="QSZ5887" s="248"/>
      <x:c r="QTA5887" s="248"/>
      <x:c r="QTB5887" s="248"/>
      <x:c r="QTC5887" s="248"/>
      <x:c r="QTD5887" s="248"/>
      <x:c r="QTE5887" s="248"/>
      <x:c r="QTF5887" s="248"/>
      <x:c r="QTG5887" s="248"/>
      <x:c r="QTH5887" s="248"/>
      <x:c r="QTI5887" s="248"/>
      <x:c r="QTJ5887" s="248"/>
      <x:c r="QTK5887" s="248"/>
      <x:c r="QTL5887" s="248"/>
      <x:c r="QTM5887" s="248"/>
      <x:c r="QTN5887" s="248"/>
      <x:c r="QTO5887" s="248"/>
      <x:c r="QTP5887" s="248"/>
      <x:c r="QTQ5887" s="248"/>
      <x:c r="QTR5887" s="248"/>
      <x:c r="QTS5887" s="248"/>
      <x:c r="QTT5887" s="248"/>
      <x:c r="QTU5887" s="248"/>
      <x:c r="QTV5887" s="248"/>
      <x:c r="QTW5887" s="248"/>
      <x:c r="QTX5887" s="248"/>
      <x:c r="QTY5887" s="248"/>
      <x:c r="QTZ5887" s="248"/>
      <x:c r="QUA5887" s="248"/>
      <x:c r="QUB5887" s="248"/>
      <x:c r="QUC5887" s="248"/>
      <x:c r="QUD5887" s="248"/>
      <x:c r="QUE5887" s="248"/>
      <x:c r="QUF5887" s="248"/>
      <x:c r="QUG5887" s="248"/>
      <x:c r="QUH5887" s="248"/>
      <x:c r="QUI5887" s="248"/>
      <x:c r="QUJ5887" s="248"/>
      <x:c r="QUK5887" s="248"/>
      <x:c r="QUL5887" s="248"/>
      <x:c r="QUM5887" s="248"/>
      <x:c r="QUN5887" s="248"/>
      <x:c r="QUO5887" s="248"/>
      <x:c r="QUP5887" s="248"/>
      <x:c r="QUQ5887" s="248"/>
      <x:c r="QUR5887" s="248"/>
      <x:c r="QUS5887" s="248"/>
      <x:c r="QUT5887" s="248"/>
      <x:c r="QUU5887" s="248"/>
      <x:c r="QUV5887" s="248"/>
      <x:c r="QUW5887" s="248"/>
      <x:c r="QUX5887" s="248"/>
      <x:c r="QUY5887" s="248"/>
      <x:c r="QUZ5887" s="248"/>
      <x:c r="QVA5887" s="248"/>
      <x:c r="QVB5887" s="248"/>
      <x:c r="QVC5887" s="248"/>
      <x:c r="QVD5887" s="248"/>
      <x:c r="QVE5887" s="248"/>
      <x:c r="QVF5887" s="248"/>
      <x:c r="QVG5887" s="248"/>
      <x:c r="QVH5887" s="248"/>
      <x:c r="QVI5887" s="248"/>
      <x:c r="QVJ5887" s="248"/>
      <x:c r="QVK5887" s="248"/>
      <x:c r="QVL5887" s="248"/>
      <x:c r="QVM5887" s="248"/>
      <x:c r="QVN5887" s="248"/>
      <x:c r="QVO5887" s="248"/>
      <x:c r="QVP5887" s="248"/>
      <x:c r="QVQ5887" s="248"/>
      <x:c r="QVR5887" s="248"/>
      <x:c r="QVS5887" s="248"/>
      <x:c r="QVT5887" s="248"/>
      <x:c r="QVU5887" s="248"/>
      <x:c r="QVV5887" s="248"/>
      <x:c r="QVW5887" s="248"/>
      <x:c r="QVX5887" s="248"/>
      <x:c r="QVY5887" s="248"/>
      <x:c r="QVZ5887" s="248"/>
      <x:c r="QWA5887" s="248"/>
      <x:c r="QWB5887" s="248"/>
      <x:c r="QWC5887" s="248"/>
      <x:c r="QWD5887" s="248"/>
      <x:c r="QWE5887" s="248"/>
      <x:c r="QWF5887" s="248"/>
      <x:c r="QWG5887" s="248"/>
      <x:c r="QWH5887" s="248"/>
      <x:c r="QWI5887" s="248"/>
      <x:c r="QWJ5887" s="248"/>
      <x:c r="QWK5887" s="248"/>
      <x:c r="QWL5887" s="248"/>
      <x:c r="QWM5887" s="248"/>
      <x:c r="QWN5887" s="248"/>
      <x:c r="QWO5887" s="248"/>
      <x:c r="QWP5887" s="248"/>
      <x:c r="QWQ5887" s="248"/>
      <x:c r="QWR5887" s="248"/>
      <x:c r="QWS5887" s="248"/>
      <x:c r="QWT5887" s="248"/>
      <x:c r="QWU5887" s="248"/>
      <x:c r="QWV5887" s="248"/>
      <x:c r="QWW5887" s="248"/>
      <x:c r="QWX5887" s="248"/>
      <x:c r="QWY5887" s="248"/>
      <x:c r="QWZ5887" s="248"/>
      <x:c r="QXA5887" s="248"/>
      <x:c r="QXB5887" s="248"/>
      <x:c r="QXC5887" s="248"/>
      <x:c r="QXD5887" s="248"/>
      <x:c r="QXE5887" s="248"/>
      <x:c r="QXF5887" s="248"/>
      <x:c r="QXG5887" s="248"/>
      <x:c r="QXH5887" s="248"/>
      <x:c r="QXI5887" s="248"/>
      <x:c r="QXJ5887" s="248"/>
      <x:c r="QXK5887" s="248"/>
      <x:c r="QXL5887" s="248"/>
      <x:c r="QXM5887" s="248"/>
      <x:c r="QXN5887" s="248"/>
      <x:c r="QXO5887" s="248"/>
      <x:c r="QXP5887" s="248"/>
      <x:c r="QXQ5887" s="248"/>
      <x:c r="QXR5887" s="248"/>
      <x:c r="QXS5887" s="248"/>
      <x:c r="QXT5887" s="248"/>
      <x:c r="QXU5887" s="248"/>
      <x:c r="QXV5887" s="248"/>
      <x:c r="QXW5887" s="248"/>
      <x:c r="QXX5887" s="248"/>
      <x:c r="QXY5887" s="248"/>
      <x:c r="QXZ5887" s="248"/>
      <x:c r="QYA5887" s="248"/>
      <x:c r="QYB5887" s="248"/>
      <x:c r="QYC5887" s="248"/>
      <x:c r="QYD5887" s="248"/>
      <x:c r="QYE5887" s="248"/>
      <x:c r="QYF5887" s="248"/>
      <x:c r="QYG5887" s="248"/>
      <x:c r="QYH5887" s="248"/>
      <x:c r="QYI5887" s="248"/>
      <x:c r="QYJ5887" s="248"/>
      <x:c r="QYK5887" s="248"/>
      <x:c r="QYL5887" s="248"/>
      <x:c r="QYM5887" s="248"/>
      <x:c r="QYN5887" s="248"/>
      <x:c r="QYO5887" s="248"/>
      <x:c r="QYP5887" s="248"/>
      <x:c r="QYQ5887" s="248"/>
      <x:c r="QYR5887" s="248"/>
      <x:c r="QYS5887" s="248"/>
      <x:c r="QYT5887" s="248"/>
      <x:c r="QYU5887" s="248"/>
      <x:c r="QYV5887" s="248"/>
      <x:c r="QYW5887" s="248"/>
      <x:c r="QYX5887" s="248"/>
      <x:c r="QYY5887" s="248"/>
      <x:c r="QYZ5887" s="248"/>
      <x:c r="QZA5887" s="248"/>
      <x:c r="QZB5887" s="248"/>
      <x:c r="QZC5887" s="248"/>
      <x:c r="QZD5887" s="248"/>
      <x:c r="QZE5887" s="248"/>
      <x:c r="QZF5887" s="248"/>
      <x:c r="QZG5887" s="248"/>
      <x:c r="QZH5887" s="248"/>
      <x:c r="QZI5887" s="248"/>
      <x:c r="QZJ5887" s="248"/>
      <x:c r="QZK5887" s="248"/>
      <x:c r="QZL5887" s="248"/>
      <x:c r="QZM5887" s="248"/>
      <x:c r="QZN5887" s="248"/>
      <x:c r="QZO5887" s="248"/>
      <x:c r="QZP5887" s="248"/>
      <x:c r="QZQ5887" s="248"/>
      <x:c r="QZR5887" s="248"/>
      <x:c r="QZS5887" s="248"/>
      <x:c r="QZT5887" s="248"/>
      <x:c r="QZU5887" s="248"/>
      <x:c r="QZV5887" s="248"/>
      <x:c r="QZW5887" s="248"/>
      <x:c r="QZX5887" s="248"/>
      <x:c r="QZY5887" s="248"/>
      <x:c r="QZZ5887" s="248"/>
      <x:c r="RAA5887" s="248"/>
      <x:c r="RAB5887" s="248"/>
      <x:c r="RAC5887" s="248"/>
      <x:c r="RAD5887" s="248"/>
      <x:c r="RAE5887" s="248"/>
      <x:c r="RAF5887" s="248"/>
      <x:c r="RAG5887" s="248"/>
      <x:c r="RAH5887" s="248"/>
      <x:c r="RAI5887" s="248"/>
      <x:c r="RAJ5887" s="248"/>
      <x:c r="RAK5887" s="248"/>
      <x:c r="RAL5887" s="248"/>
      <x:c r="RAM5887" s="248"/>
      <x:c r="RAN5887" s="248"/>
      <x:c r="RAO5887" s="248"/>
      <x:c r="RAP5887" s="248"/>
      <x:c r="RAQ5887" s="248"/>
      <x:c r="RAR5887" s="248"/>
      <x:c r="RAS5887" s="248"/>
      <x:c r="RAT5887" s="248"/>
      <x:c r="RAU5887" s="248"/>
      <x:c r="RAV5887" s="248"/>
      <x:c r="RAW5887" s="248"/>
      <x:c r="RAX5887" s="248"/>
      <x:c r="RAY5887" s="248"/>
      <x:c r="RAZ5887" s="248"/>
      <x:c r="RBA5887" s="248"/>
      <x:c r="RBB5887" s="248"/>
      <x:c r="RBC5887" s="248"/>
      <x:c r="RBD5887" s="248"/>
      <x:c r="RBE5887" s="248"/>
      <x:c r="RBF5887" s="248"/>
      <x:c r="RBG5887" s="248"/>
      <x:c r="RBH5887" s="248"/>
      <x:c r="RBI5887" s="248"/>
      <x:c r="RBJ5887" s="248"/>
      <x:c r="RBK5887" s="248"/>
      <x:c r="RBL5887" s="248"/>
      <x:c r="RBM5887" s="248"/>
      <x:c r="RBN5887" s="248"/>
      <x:c r="RBO5887" s="248"/>
      <x:c r="RBP5887" s="248"/>
      <x:c r="RBQ5887" s="248"/>
      <x:c r="RBR5887" s="248"/>
      <x:c r="RBS5887" s="248"/>
      <x:c r="RBT5887" s="248"/>
      <x:c r="RBU5887" s="248"/>
      <x:c r="RBV5887" s="248"/>
      <x:c r="RBW5887" s="248"/>
      <x:c r="RBX5887" s="248"/>
      <x:c r="RBY5887" s="248"/>
      <x:c r="RBZ5887" s="248"/>
      <x:c r="RCA5887" s="248"/>
      <x:c r="RCB5887" s="248"/>
      <x:c r="RCC5887" s="248"/>
      <x:c r="RCD5887" s="248"/>
      <x:c r="RCE5887" s="248"/>
      <x:c r="RCF5887" s="248"/>
      <x:c r="RCG5887" s="248"/>
      <x:c r="RCH5887" s="248"/>
      <x:c r="RCI5887" s="248"/>
      <x:c r="RCJ5887" s="248"/>
      <x:c r="RCK5887" s="248"/>
      <x:c r="RCL5887" s="248"/>
      <x:c r="RCM5887" s="248"/>
      <x:c r="RCN5887" s="248"/>
      <x:c r="RCO5887" s="248"/>
      <x:c r="RCP5887" s="248"/>
      <x:c r="RCQ5887" s="248"/>
      <x:c r="RCR5887" s="248"/>
      <x:c r="RCS5887" s="248"/>
      <x:c r="RCT5887" s="248"/>
      <x:c r="RCU5887" s="248"/>
      <x:c r="RCV5887" s="248"/>
      <x:c r="RCW5887" s="248"/>
      <x:c r="RCX5887" s="248"/>
      <x:c r="RCY5887" s="248"/>
      <x:c r="RCZ5887" s="248"/>
      <x:c r="RDA5887" s="248"/>
      <x:c r="RDB5887" s="248"/>
      <x:c r="RDC5887" s="248"/>
      <x:c r="RDD5887" s="248"/>
      <x:c r="RDE5887" s="248"/>
      <x:c r="RDF5887" s="248"/>
      <x:c r="RDG5887" s="248"/>
      <x:c r="RDH5887" s="248"/>
      <x:c r="RDI5887" s="248"/>
      <x:c r="RDJ5887" s="248"/>
      <x:c r="RDK5887" s="248"/>
      <x:c r="RDL5887" s="248"/>
      <x:c r="RDM5887" s="248"/>
      <x:c r="RDN5887" s="248"/>
      <x:c r="RDO5887" s="248"/>
      <x:c r="RDP5887" s="248"/>
      <x:c r="RDQ5887" s="248"/>
      <x:c r="RDR5887" s="248"/>
      <x:c r="RDS5887" s="248"/>
      <x:c r="RDT5887" s="248"/>
      <x:c r="RDU5887" s="248"/>
      <x:c r="RDV5887" s="248"/>
      <x:c r="RDW5887" s="248"/>
      <x:c r="RDX5887" s="248"/>
      <x:c r="RDY5887" s="248"/>
      <x:c r="RDZ5887" s="248"/>
      <x:c r="REA5887" s="248"/>
      <x:c r="REB5887" s="248"/>
      <x:c r="REC5887" s="248"/>
      <x:c r="RED5887" s="248"/>
      <x:c r="REE5887" s="248"/>
      <x:c r="REF5887" s="248"/>
      <x:c r="REG5887" s="248"/>
      <x:c r="REH5887" s="248"/>
      <x:c r="REI5887" s="248"/>
      <x:c r="REJ5887" s="248"/>
      <x:c r="REK5887" s="248"/>
      <x:c r="REL5887" s="248"/>
      <x:c r="REM5887" s="248"/>
      <x:c r="REN5887" s="248"/>
      <x:c r="REO5887" s="248"/>
      <x:c r="REP5887" s="248"/>
      <x:c r="REQ5887" s="248"/>
      <x:c r="RER5887" s="248"/>
      <x:c r="RES5887" s="248"/>
      <x:c r="RET5887" s="248"/>
      <x:c r="REU5887" s="248"/>
      <x:c r="REV5887" s="248"/>
      <x:c r="REW5887" s="248"/>
      <x:c r="REX5887" s="248"/>
      <x:c r="REY5887" s="248"/>
      <x:c r="REZ5887" s="248"/>
      <x:c r="RFA5887" s="248"/>
      <x:c r="RFB5887" s="248"/>
      <x:c r="RFC5887" s="248"/>
      <x:c r="RFD5887" s="248"/>
      <x:c r="RFE5887" s="248"/>
      <x:c r="RFF5887" s="248"/>
      <x:c r="RFG5887" s="248"/>
      <x:c r="RFH5887" s="248"/>
      <x:c r="RFI5887" s="248"/>
      <x:c r="RFJ5887" s="248"/>
      <x:c r="RFK5887" s="248"/>
      <x:c r="RFL5887" s="248"/>
      <x:c r="RFM5887" s="248"/>
      <x:c r="RFN5887" s="248"/>
      <x:c r="RFO5887" s="248"/>
      <x:c r="RFP5887" s="248"/>
      <x:c r="RFQ5887" s="248"/>
      <x:c r="RFR5887" s="248"/>
      <x:c r="RFS5887" s="248"/>
      <x:c r="RFT5887" s="248"/>
      <x:c r="RFU5887" s="248"/>
      <x:c r="RFV5887" s="248"/>
      <x:c r="RFW5887" s="248"/>
      <x:c r="RFX5887" s="248"/>
      <x:c r="RFY5887" s="248"/>
      <x:c r="RFZ5887" s="248"/>
      <x:c r="RGA5887" s="248"/>
      <x:c r="RGB5887" s="248"/>
      <x:c r="RGC5887" s="248"/>
      <x:c r="RGD5887" s="248"/>
      <x:c r="RGE5887" s="248"/>
      <x:c r="RGF5887" s="248"/>
      <x:c r="RGG5887" s="248"/>
      <x:c r="RGH5887" s="248"/>
      <x:c r="RGI5887" s="248"/>
      <x:c r="RGJ5887" s="248"/>
      <x:c r="RGK5887" s="248"/>
      <x:c r="RGL5887" s="248"/>
      <x:c r="RGM5887" s="248"/>
      <x:c r="RGN5887" s="248"/>
      <x:c r="RGO5887" s="248"/>
      <x:c r="RGP5887" s="248"/>
      <x:c r="RGQ5887" s="248"/>
      <x:c r="RGR5887" s="248"/>
      <x:c r="RGS5887" s="248"/>
      <x:c r="RGT5887" s="248"/>
      <x:c r="RGU5887" s="248"/>
      <x:c r="RGV5887" s="248"/>
      <x:c r="RGW5887" s="248"/>
      <x:c r="RGX5887" s="248"/>
      <x:c r="RGY5887" s="248"/>
      <x:c r="RGZ5887" s="248"/>
      <x:c r="RHA5887" s="248"/>
      <x:c r="RHB5887" s="248"/>
      <x:c r="RHC5887" s="248"/>
      <x:c r="RHD5887" s="248"/>
      <x:c r="RHE5887" s="248"/>
      <x:c r="RHF5887" s="248"/>
      <x:c r="RHG5887" s="248"/>
      <x:c r="RHH5887" s="248"/>
      <x:c r="RHI5887" s="248"/>
      <x:c r="RHJ5887" s="248"/>
      <x:c r="RHK5887" s="248"/>
      <x:c r="RHL5887" s="248"/>
      <x:c r="RHM5887" s="248"/>
      <x:c r="RHN5887" s="248"/>
      <x:c r="RHO5887" s="248"/>
      <x:c r="RHP5887" s="248"/>
      <x:c r="RHQ5887" s="248"/>
      <x:c r="RHR5887" s="248"/>
      <x:c r="RHS5887" s="248"/>
      <x:c r="RHT5887" s="248"/>
      <x:c r="RHU5887" s="248"/>
      <x:c r="RHV5887" s="248"/>
      <x:c r="RHW5887" s="248"/>
      <x:c r="RHX5887" s="248"/>
      <x:c r="RHY5887" s="248"/>
      <x:c r="RHZ5887" s="248"/>
      <x:c r="RIA5887" s="248"/>
      <x:c r="RIB5887" s="248"/>
      <x:c r="RIC5887" s="248"/>
      <x:c r="RID5887" s="248"/>
      <x:c r="RIE5887" s="248"/>
      <x:c r="RIF5887" s="248"/>
      <x:c r="RIG5887" s="248"/>
      <x:c r="RIH5887" s="248"/>
      <x:c r="RII5887" s="248"/>
      <x:c r="RIJ5887" s="248"/>
      <x:c r="RIK5887" s="248"/>
      <x:c r="RIL5887" s="248"/>
      <x:c r="RIM5887" s="248"/>
      <x:c r="RIN5887" s="248"/>
      <x:c r="RIO5887" s="248"/>
      <x:c r="RIP5887" s="248"/>
      <x:c r="RIQ5887" s="248"/>
      <x:c r="RIR5887" s="248"/>
      <x:c r="RIS5887" s="248"/>
      <x:c r="RIT5887" s="248"/>
      <x:c r="RIU5887" s="248"/>
      <x:c r="RIV5887" s="248"/>
      <x:c r="RIW5887" s="248"/>
      <x:c r="RIX5887" s="248"/>
      <x:c r="RIY5887" s="248"/>
      <x:c r="RIZ5887" s="248"/>
      <x:c r="RJA5887" s="248"/>
      <x:c r="RJB5887" s="248"/>
      <x:c r="RJC5887" s="248"/>
      <x:c r="RJD5887" s="248"/>
      <x:c r="RJE5887" s="248"/>
      <x:c r="RJF5887" s="248"/>
      <x:c r="RJG5887" s="248"/>
      <x:c r="RJH5887" s="248"/>
      <x:c r="RJI5887" s="248"/>
      <x:c r="RJJ5887" s="248"/>
      <x:c r="RJK5887" s="248"/>
      <x:c r="RJL5887" s="248"/>
      <x:c r="RJM5887" s="248"/>
      <x:c r="RJN5887" s="248"/>
      <x:c r="RJO5887" s="248"/>
      <x:c r="RJP5887" s="248"/>
      <x:c r="RJQ5887" s="248"/>
      <x:c r="RJR5887" s="248"/>
      <x:c r="RJS5887" s="248"/>
      <x:c r="RJT5887" s="248"/>
      <x:c r="RJU5887" s="248"/>
      <x:c r="RJV5887" s="248"/>
      <x:c r="RJW5887" s="248"/>
      <x:c r="RJX5887" s="248"/>
      <x:c r="RJY5887" s="248"/>
      <x:c r="RJZ5887" s="248"/>
      <x:c r="RKA5887" s="248"/>
      <x:c r="RKB5887" s="248"/>
      <x:c r="RKC5887" s="248"/>
      <x:c r="RKD5887" s="248"/>
      <x:c r="RKE5887" s="248"/>
      <x:c r="RKF5887" s="248"/>
      <x:c r="RKG5887" s="248"/>
      <x:c r="RKH5887" s="248"/>
      <x:c r="RKI5887" s="248"/>
      <x:c r="RKJ5887" s="248"/>
      <x:c r="RKK5887" s="248"/>
      <x:c r="RKL5887" s="248"/>
      <x:c r="RKM5887" s="248"/>
      <x:c r="RKN5887" s="248"/>
      <x:c r="RKO5887" s="248"/>
      <x:c r="RKP5887" s="248"/>
      <x:c r="RKQ5887" s="248"/>
      <x:c r="RKR5887" s="248"/>
      <x:c r="RKS5887" s="248"/>
      <x:c r="RKT5887" s="248"/>
      <x:c r="RKU5887" s="248"/>
      <x:c r="RKV5887" s="248"/>
      <x:c r="RKW5887" s="248"/>
      <x:c r="RKX5887" s="248"/>
      <x:c r="RKY5887" s="248"/>
      <x:c r="RKZ5887" s="248"/>
      <x:c r="RLA5887" s="248"/>
      <x:c r="RLB5887" s="248"/>
      <x:c r="RLC5887" s="248"/>
      <x:c r="RLD5887" s="248"/>
      <x:c r="RLE5887" s="248"/>
      <x:c r="RLF5887" s="248"/>
      <x:c r="RLG5887" s="248"/>
      <x:c r="RLH5887" s="248"/>
      <x:c r="RLI5887" s="248"/>
      <x:c r="RLJ5887" s="248"/>
      <x:c r="RLK5887" s="248"/>
      <x:c r="RLL5887" s="248"/>
      <x:c r="RLM5887" s="248"/>
      <x:c r="RLN5887" s="248"/>
      <x:c r="RLO5887" s="248"/>
      <x:c r="RLP5887" s="248"/>
      <x:c r="RLQ5887" s="248"/>
      <x:c r="RLR5887" s="248"/>
      <x:c r="RLS5887" s="248"/>
      <x:c r="RLT5887" s="248"/>
      <x:c r="RLU5887" s="248"/>
      <x:c r="RLV5887" s="248"/>
      <x:c r="RLW5887" s="248"/>
      <x:c r="RLX5887" s="248"/>
      <x:c r="RLY5887" s="248"/>
      <x:c r="RLZ5887" s="248"/>
      <x:c r="RMA5887" s="248"/>
      <x:c r="RMB5887" s="248"/>
      <x:c r="RMC5887" s="248"/>
      <x:c r="RMD5887" s="248"/>
      <x:c r="RME5887" s="248"/>
      <x:c r="RMF5887" s="248"/>
      <x:c r="RMG5887" s="248"/>
      <x:c r="RMH5887" s="248"/>
      <x:c r="RMI5887" s="248"/>
      <x:c r="RMJ5887" s="248"/>
      <x:c r="RMK5887" s="248"/>
      <x:c r="RML5887" s="248"/>
      <x:c r="RMM5887" s="248"/>
      <x:c r="RMN5887" s="248"/>
      <x:c r="RMO5887" s="248"/>
      <x:c r="RMP5887" s="248"/>
      <x:c r="RMQ5887" s="248"/>
      <x:c r="RMR5887" s="248"/>
      <x:c r="RMS5887" s="248"/>
      <x:c r="RMT5887" s="248"/>
      <x:c r="RMU5887" s="248"/>
      <x:c r="RMV5887" s="248"/>
      <x:c r="RMW5887" s="248"/>
      <x:c r="RMX5887" s="248"/>
      <x:c r="RMY5887" s="248"/>
      <x:c r="RMZ5887" s="248"/>
      <x:c r="RNA5887" s="248"/>
      <x:c r="RNB5887" s="248"/>
      <x:c r="RNC5887" s="248"/>
      <x:c r="RND5887" s="248"/>
      <x:c r="RNE5887" s="248"/>
      <x:c r="RNF5887" s="248"/>
      <x:c r="RNG5887" s="248"/>
      <x:c r="RNH5887" s="248"/>
      <x:c r="RNI5887" s="248"/>
      <x:c r="RNJ5887" s="248"/>
      <x:c r="RNK5887" s="248"/>
      <x:c r="RNL5887" s="248"/>
      <x:c r="RNM5887" s="248"/>
      <x:c r="RNN5887" s="248"/>
      <x:c r="RNO5887" s="248"/>
      <x:c r="RNP5887" s="248"/>
      <x:c r="RNQ5887" s="248"/>
      <x:c r="RNR5887" s="248"/>
      <x:c r="RNS5887" s="248"/>
      <x:c r="RNT5887" s="248"/>
      <x:c r="RNU5887" s="248"/>
      <x:c r="RNV5887" s="248"/>
      <x:c r="RNW5887" s="248"/>
      <x:c r="RNX5887" s="248"/>
      <x:c r="RNY5887" s="248"/>
      <x:c r="RNZ5887" s="248"/>
      <x:c r="ROA5887" s="248"/>
      <x:c r="ROB5887" s="248"/>
      <x:c r="ROC5887" s="248"/>
      <x:c r="ROD5887" s="248"/>
      <x:c r="ROE5887" s="248"/>
      <x:c r="ROF5887" s="248"/>
      <x:c r="ROG5887" s="248"/>
      <x:c r="ROH5887" s="248"/>
      <x:c r="ROI5887" s="248"/>
      <x:c r="ROJ5887" s="248"/>
      <x:c r="ROK5887" s="248"/>
      <x:c r="ROL5887" s="248"/>
      <x:c r="ROM5887" s="248"/>
      <x:c r="RON5887" s="248"/>
      <x:c r="ROO5887" s="248"/>
      <x:c r="ROP5887" s="248"/>
      <x:c r="ROQ5887" s="248"/>
      <x:c r="ROR5887" s="248"/>
      <x:c r="ROS5887" s="248"/>
      <x:c r="ROT5887" s="248"/>
      <x:c r="ROU5887" s="248"/>
      <x:c r="ROV5887" s="248"/>
      <x:c r="ROW5887" s="248"/>
      <x:c r="ROX5887" s="248"/>
      <x:c r="ROY5887" s="248"/>
      <x:c r="ROZ5887" s="248"/>
      <x:c r="RPA5887" s="248"/>
      <x:c r="RPB5887" s="248"/>
      <x:c r="RPC5887" s="248"/>
      <x:c r="RPD5887" s="248"/>
      <x:c r="RPE5887" s="248"/>
      <x:c r="RPF5887" s="248"/>
      <x:c r="RPG5887" s="248"/>
      <x:c r="RPH5887" s="248"/>
      <x:c r="RPI5887" s="248"/>
      <x:c r="RPJ5887" s="248"/>
      <x:c r="RPK5887" s="248"/>
      <x:c r="RPL5887" s="248"/>
      <x:c r="RPM5887" s="248"/>
      <x:c r="RPN5887" s="248"/>
      <x:c r="RPO5887" s="248"/>
      <x:c r="RPP5887" s="248"/>
      <x:c r="RPQ5887" s="248"/>
      <x:c r="RPR5887" s="248"/>
      <x:c r="RPS5887" s="248"/>
      <x:c r="RPT5887" s="248"/>
      <x:c r="RPU5887" s="248"/>
      <x:c r="RPV5887" s="248"/>
      <x:c r="RPW5887" s="248"/>
      <x:c r="RPX5887" s="248"/>
      <x:c r="RPY5887" s="248"/>
      <x:c r="RPZ5887" s="248"/>
      <x:c r="RQA5887" s="248"/>
      <x:c r="RQB5887" s="248"/>
      <x:c r="RQC5887" s="248"/>
      <x:c r="RQD5887" s="248"/>
      <x:c r="RQE5887" s="248"/>
      <x:c r="RQF5887" s="248"/>
      <x:c r="RQG5887" s="248"/>
      <x:c r="RQH5887" s="248"/>
      <x:c r="RQI5887" s="248"/>
      <x:c r="RQJ5887" s="248"/>
      <x:c r="RQK5887" s="248"/>
      <x:c r="RQL5887" s="248"/>
      <x:c r="RQM5887" s="248"/>
      <x:c r="RQN5887" s="248"/>
      <x:c r="RQO5887" s="248"/>
      <x:c r="RQP5887" s="248"/>
      <x:c r="RQQ5887" s="248"/>
      <x:c r="RQR5887" s="248"/>
      <x:c r="RQS5887" s="248"/>
      <x:c r="RQT5887" s="248"/>
      <x:c r="RQU5887" s="248"/>
      <x:c r="RQV5887" s="248"/>
      <x:c r="RQW5887" s="248"/>
      <x:c r="RQX5887" s="248"/>
      <x:c r="RQY5887" s="248"/>
      <x:c r="RQZ5887" s="248"/>
      <x:c r="RRA5887" s="248"/>
      <x:c r="RRB5887" s="248"/>
      <x:c r="RRC5887" s="248"/>
      <x:c r="RRD5887" s="248"/>
      <x:c r="RRE5887" s="248"/>
      <x:c r="RRF5887" s="248"/>
      <x:c r="RRG5887" s="248"/>
      <x:c r="RRH5887" s="248"/>
      <x:c r="RRI5887" s="248"/>
      <x:c r="RRJ5887" s="248"/>
      <x:c r="RRK5887" s="248"/>
      <x:c r="RRL5887" s="248"/>
      <x:c r="RRM5887" s="248"/>
      <x:c r="RRN5887" s="248"/>
      <x:c r="RRO5887" s="248"/>
      <x:c r="RRP5887" s="248"/>
      <x:c r="RRQ5887" s="248"/>
      <x:c r="RRR5887" s="248"/>
      <x:c r="RRS5887" s="248"/>
      <x:c r="RRT5887" s="248"/>
      <x:c r="RRU5887" s="248"/>
      <x:c r="RRV5887" s="248"/>
      <x:c r="RRW5887" s="248"/>
      <x:c r="RRX5887" s="248"/>
      <x:c r="RRY5887" s="248"/>
      <x:c r="RRZ5887" s="248"/>
      <x:c r="RSA5887" s="248"/>
      <x:c r="RSB5887" s="248"/>
      <x:c r="RSC5887" s="248"/>
      <x:c r="RSD5887" s="248"/>
      <x:c r="RSE5887" s="248"/>
      <x:c r="RSF5887" s="248"/>
      <x:c r="RSG5887" s="248"/>
      <x:c r="RSH5887" s="248"/>
      <x:c r="RSI5887" s="248"/>
      <x:c r="RSJ5887" s="248"/>
      <x:c r="RSK5887" s="248"/>
      <x:c r="RSL5887" s="248"/>
      <x:c r="RSM5887" s="248"/>
      <x:c r="RSN5887" s="248"/>
      <x:c r="RSO5887" s="248"/>
      <x:c r="RSP5887" s="248"/>
      <x:c r="RSQ5887" s="248"/>
      <x:c r="RSR5887" s="248"/>
      <x:c r="RSS5887" s="248"/>
      <x:c r="RST5887" s="248"/>
      <x:c r="RSU5887" s="248"/>
      <x:c r="RSV5887" s="248"/>
      <x:c r="RSW5887" s="248"/>
      <x:c r="RSX5887" s="248"/>
      <x:c r="RSY5887" s="248"/>
      <x:c r="RSZ5887" s="248"/>
      <x:c r="RTA5887" s="248"/>
      <x:c r="RTB5887" s="248"/>
      <x:c r="RTC5887" s="248"/>
      <x:c r="RTD5887" s="248"/>
      <x:c r="RTE5887" s="248"/>
      <x:c r="RTF5887" s="248"/>
      <x:c r="RTG5887" s="248"/>
      <x:c r="RTH5887" s="248"/>
      <x:c r="RTI5887" s="248"/>
      <x:c r="RTJ5887" s="248"/>
      <x:c r="RTK5887" s="248"/>
      <x:c r="RTL5887" s="248"/>
      <x:c r="RTM5887" s="248"/>
      <x:c r="RTN5887" s="248"/>
      <x:c r="RTO5887" s="248"/>
      <x:c r="RTP5887" s="248"/>
      <x:c r="RTQ5887" s="248"/>
      <x:c r="RTR5887" s="248"/>
      <x:c r="RTS5887" s="248"/>
      <x:c r="RTT5887" s="248"/>
      <x:c r="RTU5887" s="248"/>
      <x:c r="RTV5887" s="248"/>
      <x:c r="RTW5887" s="248"/>
      <x:c r="RTX5887" s="248"/>
      <x:c r="RTY5887" s="248"/>
      <x:c r="RTZ5887" s="248"/>
      <x:c r="RUA5887" s="248"/>
      <x:c r="RUB5887" s="248"/>
      <x:c r="RUC5887" s="248"/>
      <x:c r="RUD5887" s="248"/>
      <x:c r="RUE5887" s="248"/>
      <x:c r="RUF5887" s="248"/>
      <x:c r="RUG5887" s="248"/>
      <x:c r="RUH5887" s="248"/>
      <x:c r="RUI5887" s="248"/>
      <x:c r="RUJ5887" s="248"/>
      <x:c r="RUK5887" s="248"/>
      <x:c r="RUL5887" s="248"/>
      <x:c r="RUM5887" s="248"/>
      <x:c r="RUN5887" s="248"/>
      <x:c r="RUO5887" s="248"/>
      <x:c r="RUP5887" s="248"/>
      <x:c r="RUQ5887" s="248"/>
      <x:c r="RUR5887" s="248"/>
      <x:c r="RUS5887" s="248"/>
      <x:c r="RUT5887" s="248"/>
      <x:c r="RUU5887" s="248"/>
      <x:c r="RUV5887" s="248"/>
      <x:c r="RUW5887" s="248"/>
      <x:c r="RUX5887" s="248"/>
      <x:c r="RUY5887" s="248"/>
      <x:c r="RUZ5887" s="248"/>
      <x:c r="RVA5887" s="248"/>
      <x:c r="RVB5887" s="248"/>
      <x:c r="RVC5887" s="248"/>
      <x:c r="RVD5887" s="248"/>
      <x:c r="RVE5887" s="248"/>
      <x:c r="RVF5887" s="248"/>
      <x:c r="RVG5887" s="248"/>
      <x:c r="RVH5887" s="248"/>
      <x:c r="RVI5887" s="248"/>
      <x:c r="RVJ5887" s="248"/>
      <x:c r="RVK5887" s="248"/>
      <x:c r="RVL5887" s="248"/>
      <x:c r="RVM5887" s="248"/>
      <x:c r="RVN5887" s="248"/>
      <x:c r="RVO5887" s="248"/>
      <x:c r="RVP5887" s="248"/>
      <x:c r="RVQ5887" s="248"/>
      <x:c r="RVR5887" s="248"/>
      <x:c r="RVS5887" s="248"/>
      <x:c r="RVT5887" s="248"/>
      <x:c r="RVU5887" s="248"/>
      <x:c r="RVV5887" s="248"/>
      <x:c r="RVW5887" s="248"/>
      <x:c r="RVX5887" s="248"/>
      <x:c r="RVY5887" s="248"/>
      <x:c r="RVZ5887" s="248"/>
      <x:c r="RWA5887" s="248"/>
      <x:c r="RWB5887" s="248"/>
      <x:c r="RWC5887" s="248"/>
      <x:c r="RWD5887" s="248"/>
      <x:c r="RWE5887" s="248"/>
      <x:c r="RWF5887" s="248"/>
      <x:c r="RWG5887" s="248"/>
      <x:c r="RWH5887" s="248"/>
      <x:c r="RWI5887" s="248"/>
      <x:c r="RWJ5887" s="248"/>
      <x:c r="RWK5887" s="248"/>
      <x:c r="RWL5887" s="248"/>
      <x:c r="RWM5887" s="248"/>
      <x:c r="RWN5887" s="248"/>
      <x:c r="RWO5887" s="248"/>
      <x:c r="RWP5887" s="248"/>
      <x:c r="RWQ5887" s="248"/>
      <x:c r="RWR5887" s="248"/>
      <x:c r="RWS5887" s="248"/>
      <x:c r="RWT5887" s="248"/>
      <x:c r="RWU5887" s="248"/>
      <x:c r="RWV5887" s="248"/>
      <x:c r="RWW5887" s="248"/>
      <x:c r="RWX5887" s="248"/>
      <x:c r="RWY5887" s="248"/>
      <x:c r="RWZ5887" s="248"/>
      <x:c r="RXA5887" s="248"/>
      <x:c r="RXB5887" s="248"/>
      <x:c r="RXC5887" s="248"/>
      <x:c r="RXD5887" s="248"/>
      <x:c r="RXE5887" s="248"/>
      <x:c r="RXF5887" s="248"/>
      <x:c r="RXG5887" s="248"/>
      <x:c r="RXH5887" s="248"/>
      <x:c r="RXI5887" s="248"/>
      <x:c r="RXJ5887" s="248"/>
      <x:c r="RXK5887" s="248"/>
      <x:c r="RXL5887" s="248"/>
      <x:c r="RXM5887" s="248"/>
      <x:c r="RXN5887" s="248"/>
      <x:c r="RXO5887" s="248"/>
      <x:c r="RXP5887" s="248"/>
      <x:c r="RXQ5887" s="248"/>
      <x:c r="RXR5887" s="248"/>
      <x:c r="RXS5887" s="248"/>
      <x:c r="RXT5887" s="248"/>
      <x:c r="RXU5887" s="248"/>
      <x:c r="RXV5887" s="248"/>
      <x:c r="RXW5887" s="248"/>
      <x:c r="RXX5887" s="248"/>
      <x:c r="RXY5887" s="248"/>
      <x:c r="RXZ5887" s="248"/>
      <x:c r="RYA5887" s="248"/>
      <x:c r="RYB5887" s="248"/>
      <x:c r="RYC5887" s="248"/>
      <x:c r="RYD5887" s="248"/>
      <x:c r="RYE5887" s="248"/>
      <x:c r="RYF5887" s="248"/>
      <x:c r="RYG5887" s="248"/>
      <x:c r="RYH5887" s="248"/>
      <x:c r="RYI5887" s="248"/>
      <x:c r="RYJ5887" s="248"/>
      <x:c r="RYK5887" s="248"/>
      <x:c r="RYL5887" s="248"/>
      <x:c r="RYM5887" s="248"/>
      <x:c r="RYN5887" s="248"/>
      <x:c r="RYO5887" s="248"/>
      <x:c r="RYP5887" s="248"/>
      <x:c r="RYQ5887" s="248"/>
      <x:c r="RYR5887" s="248"/>
      <x:c r="RYS5887" s="248"/>
      <x:c r="RYT5887" s="248"/>
      <x:c r="RYU5887" s="248"/>
      <x:c r="RYV5887" s="248"/>
      <x:c r="RYW5887" s="248"/>
      <x:c r="RYX5887" s="248"/>
      <x:c r="RYY5887" s="248"/>
      <x:c r="RYZ5887" s="248"/>
      <x:c r="RZA5887" s="248"/>
      <x:c r="RZB5887" s="248"/>
      <x:c r="RZC5887" s="248"/>
      <x:c r="RZD5887" s="248"/>
      <x:c r="RZE5887" s="248"/>
      <x:c r="RZF5887" s="248"/>
      <x:c r="RZG5887" s="248"/>
      <x:c r="RZH5887" s="248"/>
      <x:c r="RZI5887" s="248"/>
      <x:c r="RZJ5887" s="248"/>
      <x:c r="RZK5887" s="248"/>
      <x:c r="RZL5887" s="248"/>
      <x:c r="RZM5887" s="248"/>
      <x:c r="RZN5887" s="248"/>
      <x:c r="RZO5887" s="248"/>
      <x:c r="RZP5887" s="248"/>
      <x:c r="RZQ5887" s="248"/>
      <x:c r="RZR5887" s="248"/>
      <x:c r="RZS5887" s="248"/>
      <x:c r="RZT5887" s="248"/>
      <x:c r="RZU5887" s="248"/>
      <x:c r="RZV5887" s="248"/>
      <x:c r="RZW5887" s="248"/>
      <x:c r="RZX5887" s="248"/>
      <x:c r="RZY5887" s="248"/>
      <x:c r="RZZ5887" s="248"/>
      <x:c r="SAA5887" s="248"/>
      <x:c r="SAB5887" s="248"/>
      <x:c r="SAC5887" s="248"/>
      <x:c r="SAD5887" s="248"/>
      <x:c r="SAE5887" s="248"/>
      <x:c r="SAF5887" s="248"/>
      <x:c r="SAG5887" s="248"/>
      <x:c r="SAH5887" s="248"/>
      <x:c r="SAI5887" s="248"/>
      <x:c r="SAJ5887" s="248"/>
      <x:c r="SAK5887" s="248"/>
      <x:c r="SAL5887" s="248"/>
      <x:c r="SAM5887" s="248"/>
      <x:c r="SAN5887" s="248"/>
      <x:c r="SAO5887" s="248"/>
      <x:c r="SAP5887" s="248"/>
      <x:c r="SAQ5887" s="248"/>
      <x:c r="SAR5887" s="248"/>
      <x:c r="SAS5887" s="248"/>
      <x:c r="SAT5887" s="248"/>
      <x:c r="SAU5887" s="248"/>
      <x:c r="SAV5887" s="248"/>
      <x:c r="SAW5887" s="248"/>
      <x:c r="SAX5887" s="248"/>
      <x:c r="SAY5887" s="248"/>
      <x:c r="SAZ5887" s="248"/>
      <x:c r="SBA5887" s="248"/>
      <x:c r="SBB5887" s="248"/>
      <x:c r="SBC5887" s="248"/>
      <x:c r="SBD5887" s="248"/>
      <x:c r="SBE5887" s="248"/>
      <x:c r="SBF5887" s="248"/>
      <x:c r="SBG5887" s="248"/>
      <x:c r="SBH5887" s="248"/>
      <x:c r="SBI5887" s="248"/>
      <x:c r="SBJ5887" s="248"/>
      <x:c r="SBK5887" s="248"/>
      <x:c r="SBL5887" s="248"/>
      <x:c r="SBM5887" s="248"/>
      <x:c r="SBN5887" s="248"/>
      <x:c r="SBO5887" s="248"/>
      <x:c r="SBP5887" s="248"/>
      <x:c r="SBQ5887" s="248"/>
      <x:c r="SBR5887" s="248"/>
      <x:c r="SBS5887" s="248"/>
      <x:c r="SBT5887" s="248"/>
      <x:c r="SBU5887" s="248"/>
      <x:c r="SBV5887" s="248"/>
      <x:c r="SBW5887" s="248"/>
      <x:c r="SBX5887" s="248"/>
      <x:c r="SBY5887" s="248"/>
      <x:c r="SBZ5887" s="248"/>
      <x:c r="SCA5887" s="248"/>
      <x:c r="SCB5887" s="248"/>
      <x:c r="SCC5887" s="248"/>
      <x:c r="SCD5887" s="248"/>
      <x:c r="SCE5887" s="248"/>
      <x:c r="SCF5887" s="248"/>
      <x:c r="SCG5887" s="248"/>
      <x:c r="SCH5887" s="248"/>
      <x:c r="SCI5887" s="248"/>
      <x:c r="SCJ5887" s="248"/>
      <x:c r="SCK5887" s="248"/>
      <x:c r="SCL5887" s="248"/>
      <x:c r="SCM5887" s="248"/>
      <x:c r="SCN5887" s="248"/>
      <x:c r="SCO5887" s="248"/>
      <x:c r="SCP5887" s="248"/>
      <x:c r="SCQ5887" s="248"/>
      <x:c r="SCR5887" s="248"/>
      <x:c r="SCS5887" s="248"/>
      <x:c r="SCT5887" s="248"/>
      <x:c r="SCU5887" s="248"/>
      <x:c r="SCV5887" s="248"/>
      <x:c r="SCW5887" s="248"/>
      <x:c r="SCX5887" s="248"/>
      <x:c r="SCY5887" s="248"/>
      <x:c r="SCZ5887" s="248"/>
      <x:c r="SDA5887" s="248"/>
      <x:c r="SDB5887" s="248"/>
      <x:c r="SDC5887" s="248"/>
      <x:c r="SDD5887" s="248"/>
      <x:c r="SDE5887" s="248"/>
      <x:c r="SDF5887" s="248"/>
      <x:c r="SDG5887" s="248"/>
      <x:c r="SDH5887" s="248"/>
      <x:c r="SDI5887" s="248"/>
      <x:c r="SDJ5887" s="248"/>
      <x:c r="SDK5887" s="248"/>
      <x:c r="SDL5887" s="248"/>
      <x:c r="SDM5887" s="248"/>
      <x:c r="SDN5887" s="248"/>
      <x:c r="SDO5887" s="248"/>
      <x:c r="SDP5887" s="248"/>
      <x:c r="SDQ5887" s="248"/>
      <x:c r="SDR5887" s="248"/>
      <x:c r="SDS5887" s="248"/>
      <x:c r="SDT5887" s="248"/>
      <x:c r="SDU5887" s="248"/>
      <x:c r="SDV5887" s="248"/>
      <x:c r="SDW5887" s="248"/>
      <x:c r="SDX5887" s="248"/>
      <x:c r="SDY5887" s="248"/>
      <x:c r="SDZ5887" s="248"/>
      <x:c r="SEA5887" s="248"/>
      <x:c r="SEB5887" s="248"/>
      <x:c r="SEC5887" s="248"/>
      <x:c r="SED5887" s="248"/>
      <x:c r="SEE5887" s="248"/>
      <x:c r="SEF5887" s="248"/>
      <x:c r="SEG5887" s="248"/>
      <x:c r="SEH5887" s="248"/>
      <x:c r="SEI5887" s="248"/>
      <x:c r="SEJ5887" s="248"/>
      <x:c r="SEK5887" s="248"/>
      <x:c r="SEL5887" s="248"/>
      <x:c r="SEM5887" s="248"/>
      <x:c r="SEN5887" s="248"/>
      <x:c r="SEO5887" s="248"/>
      <x:c r="SEP5887" s="248"/>
      <x:c r="SEQ5887" s="248"/>
      <x:c r="SER5887" s="248"/>
      <x:c r="SES5887" s="248"/>
      <x:c r="SET5887" s="248"/>
      <x:c r="SEU5887" s="248"/>
      <x:c r="SEV5887" s="248"/>
      <x:c r="SEW5887" s="248"/>
      <x:c r="SEX5887" s="248"/>
      <x:c r="SEY5887" s="248"/>
      <x:c r="SEZ5887" s="248"/>
      <x:c r="SFA5887" s="248"/>
      <x:c r="SFB5887" s="248"/>
      <x:c r="SFC5887" s="248"/>
      <x:c r="SFD5887" s="248"/>
      <x:c r="SFE5887" s="248"/>
      <x:c r="SFF5887" s="248"/>
      <x:c r="SFG5887" s="248"/>
      <x:c r="SFH5887" s="248"/>
      <x:c r="SFI5887" s="248"/>
      <x:c r="SFJ5887" s="248"/>
      <x:c r="SFK5887" s="248"/>
      <x:c r="SFL5887" s="248"/>
      <x:c r="SFM5887" s="248"/>
      <x:c r="SFN5887" s="248"/>
      <x:c r="SFO5887" s="248"/>
      <x:c r="SFP5887" s="248"/>
      <x:c r="SFQ5887" s="248"/>
      <x:c r="SFR5887" s="248"/>
      <x:c r="SFS5887" s="248"/>
      <x:c r="SFT5887" s="248"/>
      <x:c r="SFU5887" s="248"/>
      <x:c r="SFV5887" s="248"/>
      <x:c r="SFW5887" s="248"/>
      <x:c r="SFX5887" s="248"/>
      <x:c r="SFY5887" s="248"/>
      <x:c r="SFZ5887" s="248"/>
      <x:c r="SGA5887" s="248"/>
      <x:c r="SGB5887" s="248"/>
      <x:c r="SGC5887" s="248"/>
      <x:c r="SGD5887" s="248"/>
      <x:c r="SGE5887" s="248"/>
      <x:c r="SGF5887" s="248"/>
      <x:c r="SGG5887" s="248"/>
      <x:c r="SGH5887" s="248"/>
      <x:c r="SGI5887" s="248"/>
      <x:c r="SGJ5887" s="248"/>
      <x:c r="SGK5887" s="248"/>
      <x:c r="SGL5887" s="248"/>
      <x:c r="SGM5887" s="248"/>
      <x:c r="SGN5887" s="248"/>
      <x:c r="SGO5887" s="248"/>
      <x:c r="SGP5887" s="248"/>
      <x:c r="SGQ5887" s="248"/>
      <x:c r="SGR5887" s="248"/>
      <x:c r="SGS5887" s="248"/>
      <x:c r="SGT5887" s="248"/>
      <x:c r="SGU5887" s="248"/>
      <x:c r="SGV5887" s="248"/>
      <x:c r="SGW5887" s="248"/>
      <x:c r="SGX5887" s="248"/>
      <x:c r="SGY5887" s="248"/>
      <x:c r="SGZ5887" s="248"/>
      <x:c r="SHA5887" s="248"/>
      <x:c r="SHB5887" s="248"/>
      <x:c r="SHC5887" s="248"/>
      <x:c r="SHD5887" s="248"/>
      <x:c r="SHE5887" s="248"/>
      <x:c r="SHF5887" s="248"/>
      <x:c r="SHG5887" s="248"/>
      <x:c r="SHH5887" s="248"/>
      <x:c r="SHI5887" s="248"/>
      <x:c r="SHJ5887" s="248"/>
      <x:c r="SHK5887" s="248"/>
      <x:c r="SHL5887" s="248"/>
      <x:c r="SHM5887" s="248"/>
      <x:c r="SHN5887" s="248"/>
      <x:c r="SHO5887" s="248"/>
      <x:c r="SHP5887" s="248"/>
      <x:c r="SHQ5887" s="248"/>
      <x:c r="SHR5887" s="248"/>
      <x:c r="SHS5887" s="248"/>
      <x:c r="SHT5887" s="248"/>
      <x:c r="SHU5887" s="248"/>
      <x:c r="SHV5887" s="248"/>
      <x:c r="SHW5887" s="248"/>
      <x:c r="SHX5887" s="248"/>
      <x:c r="SHY5887" s="248"/>
      <x:c r="SHZ5887" s="248"/>
      <x:c r="SIA5887" s="248"/>
      <x:c r="SIB5887" s="248"/>
      <x:c r="SIC5887" s="248"/>
      <x:c r="SID5887" s="248"/>
      <x:c r="SIE5887" s="248"/>
      <x:c r="SIF5887" s="248"/>
      <x:c r="SIG5887" s="248"/>
      <x:c r="SIH5887" s="248"/>
      <x:c r="SII5887" s="248"/>
      <x:c r="SIJ5887" s="248"/>
      <x:c r="SIK5887" s="248"/>
      <x:c r="SIL5887" s="248"/>
      <x:c r="SIM5887" s="248"/>
      <x:c r="SIN5887" s="248"/>
      <x:c r="SIO5887" s="248"/>
      <x:c r="SIP5887" s="248"/>
      <x:c r="SIQ5887" s="248"/>
      <x:c r="SIR5887" s="248"/>
      <x:c r="SIS5887" s="248"/>
      <x:c r="SIT5887" s="248"/>
      <x:c r="SIU5887" s="248"/>
      <x:c r="SIV5887" s="248"/>
      <x:c r="SIW5887" s="248"/>
      <x:c r="SIX5887" s="248"/>
      <x:c r="SIY5887" s="248"/>
      <x:c r="SIZ5887" s="248"/>
      <x:c r="SJA5887" s="248"/>
      <x:c r="SJB5887" s="248"/>
      <x:c r="SJC5887" s="248"/>
      <x:c r="SJD5887" s="248"/>
      <x:c r="SJE5887" s="248"/>
      <x:c r="SJF5887" s="248"/>
      <x:c r="SJG5887" s="248"/>
      <x:c r="SJH5887" s="248"/>
      <x:c r="SJI5887" s="248"/>
      <x:c r="SJJ5887" s="248"/>
      <x:c r="SJK5887" s="248"/>
      <x:c r="SJL5887" s="248"/>
      <x:c r="SJM5887" s="248"/>
      <x:c r="SJN5887" s="248"/>
      <x:c r="SJO5887" s="248"/>
      <x:c r="SJP5887" s="248"/>
      <x:c r="SJQ5887" s="248"/>
      <x:c r="SJR5887" s="248"/>
      <x:c r="SJS5887" s="248"/>
      <x:c r="SJT5887" s="248"/>
      <x:c r="SJU5887" s="248"/>
      <x:c r="SJV5887" s="248"/>
      <x:c r="SJW5887" s="248"/>
      <x:c r="SJX5887" s="248"/>
      <x:c r="SJY5887" s="248"/>
      <x:c r="SJZ5887" s="248"/>
      <x:c r="SKA5887" s="248"/>
      <x:c r="SKB5887" s="248"/>
      <x:c r="SKC5887" s="248"/>
      <x:c r="SKD5887" s="248"/>
      <x:c r="SKE5887" s="248"/>
      <x:c r="SKF5887" s="248"/>
      <x:c r="SKG5887" s="248"/>
      <x:c r="SKH5887" s="248"/>
      <x:c r="SKI5887" s="248"/>
      <x:c r="SKJ5887" s="248"/>
      <x:c r="SKK5887" s="248"/>
      <x:c r="SKL5887" s="248"/>
      <x:c r="SKM5887" s="248"/>
      <x:c r="SKN5887" s="248"/>
      <x:c r="SKO5887" s="248"/>
      <x:c r="SKP5887" s="248"/>
      <x:c r="SKQ5887" s="248"/>
      <x:c r="SKR5887" s="248"/>
      <x:c r="SKS5887" s="248"/>
      <x:c r="SKT5887" s="248"/>
      <x:c r="SKU5887" s="248"/>
      <x:c r="SKV5887" s="248"/>
      <x:c r="SKW5887" s="248"/>
      <x:c r="SKX5887" s="248"/>
      <x:c r="SKY5887" s="248"/>
      <x:c r="SKZ5887" s="248"/>
      <x:c r="SLA5887" s="248"/>
      <x:c r="SLB5887" s="248"/>
      <x:c r="SLC5887" s="248"/>
      <x:c r="SLD5887" s="248"/>
      <x:c r="SLE5887" s="248"/>
      <x:c r="SLF5887" s="248"/>
      <x:c r="SLG5887" s="248"/>
      <x:c r="SLH5887" s="248"/>
      <x:c r="SLI5887" s="248"/>
      <x:c r="SLJ5887" s="248"/>
      <x:c r="SLK5887" s="248"/>
      <x:c r="SLL5887" s="248"/>
      <x:c r="SLM5887" s="248"/>
      <x:c r="SLN5887" s="248"/>
      <x:c r="SLO5887" s="248"/>
      <x:c r="SLP5887" s="248"/>
      <x:c r="SLQ5887" s="248"/>
      <x:c r="SLR5887" s="248"/>
      <x:c r="SLS5887" s="248"/>
      <x:c r="SLT5887" s="248"/>
      <x:c r="SLU5887" s="248"/>
      <x:c r="SLV5887" s="248"/>
      <x:c r="SLW5887" s="248"/>
      <x:c r="SLX5887" s="248"/>
      <x:c r="SLY5887" s="248"/>
      <x:c r="SLZ5887" s="248"/>
      <x:c r="SMA5887" s="248"/>
      <x:c r="SMB5887" s="248"/>
      <x:c r="SMC5887" s="248"/>
      <x:c r="SMD5887" s="248"/>
      <x:c r="SME5887" s="248"/>
      <x:c r="SMF5887" s="248"/>
      <x:c r="SMG5887" s="248"/>
      <x:c r="SMH5887" s="248"/>
      <x:c r="SMI5887" s="248"/>
      <x:c r="SMJ5887" s="248"/>
      <x:c r="SMK5887" s="248"/>
      <x:c r="SML5887" s="248"/>
      <x:c r="SMM5887" s="248"/>
      <x:c r="SMN5887" s="248"/>
      <x:c r="SMO5887" s="248"/>
      <x:c r="SMP5887" s="248"/>
      <x:c r="SMQ5887" s="248"/>
      <x:c r="SMR5887" s="248"/>
      <x:c r="SMS5887" s="248"/>
      <x:c r="SMT5887" s="248"/>
      <x:c r="SMU5887" s="248"/>
      <x:c r="SMV5887" s="248"/>
      <x:c r="SMW5887" s="248"/>
      <x:c r="SMX5887" s="248"/>
      <x:c r="SMY5887" s="248"/>
      <x:c r="SMZ5887" s="248"/>
      <x:c r="SNA5887" s="248"/>
      <x:c r="SNB5887" s="248"/>
      <x:c r="SNC5887" s="248"/>
      <x:c r="SND5887" s="248"/>
      <x:c r="SNE5887" s="248"/>
      <x:c r="SNF5887" s="248"/>
      <x:c r="SNG5887" s="248"/>
      <x:c r="SNH5887" s="248"/>
      <x:c r="SNI5887" s="248"/>
      <x:c r="SNJ5887" s="248"/>
      <x:c r="SNK5887" s="248"/>
      <x:c r="SNL5887" s="248"/>
      <x:c r="SNM5887" s="248"/>
      <x:c r="SNN5887" s="248"/>
      <x:c r="SNO5887" s="248"/>
      <x:c r="SNP5887" s="248"/>
      <x:c r="SNQ5887" s="248"/>
      <x:c r="SNR5887" s="248"/>
      <x:c r="SNS5887" s="248"/>
      <x:c r="SNT5887" s="248"/>
      <x:c r="SNU5887" s="248"/>
      <x:c r="SNV5887" s="248"/>
      <x:c r="SNW5887" s="248"/>
      <x:c r="SNX5887" s="248"/>
      <x:c r="SNY5887" s="248"/>
      <x:c r="SNZ5887" s="248"/>
      <x:c r="SOA5887" s="248"/>
      <x:c r="SOB5887" s="248"/>
      <x:c r="SOC5887" s="248"/>
      <x:c r="SOD5887" s="248"/>
      <x:c r="SOE5887" s="248"/>
      <x:c r="SOF5887" s="248"/>
      <x:c r="SOG5887" s="248"/>
      <x:c r="SOH5887" s="248"/>
      <x:c r="SOI5887" s="248"/>
      <x:c r="SOJ5887" s="248"/>
      <x:c r="SOK5887" s="248"/>
      <x:c r="SOL5887" s="248"/>
      <x:c r="SOM5887" s="248"/>
      <x:c r="SON5887" s="248"/>
      <x:c r="SOO5887" s="248"/>
      <x:c r="SOP5887" s="248"/>
      <x:c r="SOQ5887" s="248"/>
      <x:c r="SOR5887" s="248"/>
      <x:c r="SOS5887" s="248"/>
      <x:c r="SOT5887" s="248"/>
      <x:c r="SOU5887" s="248"/>
      <x:c r="SOV5887" s="248"/>
      <x:c r="SOW5887" s="248"/>
      <x:c r="SOX5887" s="248"/>
      <x:c r="SOY5887" s="248"/>
      <x:c r="SOZ5887" s="248"/>
      <x:c r="SPA5887" s="248"/>
      <x:c r="SPB5887" s="248"/>
      <x:c r="SPC5887" s="248"/>
      <x:c r="SPD5887" s="248"/>
      <x:c r="SPE5887" s="248"/>
      <x:c r="SPF5887" s="248"/>
      <x:c r="SPG5887" s="248"/>
      <x:c r="SPH5887" s="248"/>
      <x:c r="SPI5887" s="248"/>
      <x:c r="SPJ5887" s="248"/>
      <x:c r="SPK5887" s="248"/>
      <x:c r="SPL5887" s="248"/>
      <x:c r="SPM5887" s="248"/>
      <x:c r="SPN5887" s="248"/>
      <x:c r="SPO5887" s="248"/>
      <x:c r="SPP5887" s="248"/>
      <x:c r="SPQ5887" s="248"/>
      <x:c r="SPR5887" s="248"/>
      <x:c r="SPS5887" s="248"/>
      <x:c r="SPT5887" s="248"/>
      <x:c r="SPU5887" s="248"/>
      <x:c r="SPV5887" s="248"/>
      <x:c r="SPW5887" s="248"/>
      <x:c r="SPX5887" s="248"/>
      <x:c r="SPY5887" s="248"/>
      <x:c r="SPZ5887" s="248"/>
      <x:c r="SQA5887" s="248"/>
      <x:c r="SQB5887" s="248"/>
      <x:c r="SQC5887" s="248"/>
      <x:c r="SQD5887" s="248"/>
      <x:c r="SQE5887" s="248"/>
      <x:c r="SQF5887" s="248"/>
      <x:c r="SQG5887" s="248"/>
      <x:c r="SQH5887" s="248"/>
      <x:c r="SQI5887" s="248"/>
      <x:c r="SQJ5887" s="248"/>
      <x:c r="SQK5887" s="248"/>
      <x:c r="SQL5887" s="248"/>
      <x:c r="SQM5887" s="248"/>
      <x:c r="SQN5887" s="248"/>
      <x:c r="SQO5887" s="248"/>
      <x:c r="SQP5887" s="248"/>
      <x:c r="SQQ5887" s="248"/>
      <x:c r="SQR5887" s="248"/>
      <x:c r="SQS5887" s="248"/>
      <x:c r="SQT5887" s="248"/>
      <x:c r="SQU5887" s="248"/>
      <x:c r="SQV5887" s="248"/>
      <x:c r="SQW5887" s="248"/>
      <x:c r="SQX5887" s="248"/>
      <x:c r="SQY5887" s="248"/>
      <x:c r="SQZ5887" s="248"/>
      <x:c r="SRA5887" s="248"/>
      <x:c r="SRB5887" s="248"/>
      <x:c r="SRC5887" s="248"/>
      <x:c r="SRD5887" s="248"/>
      <x:c r="SRE5887" s="248"/>
      <x:c r="SRF5887" s="248"/>
      <x:c r="SRG5887" s="248"/>
      <x:c r="SRH5887" s="248"/>
      <x:c r="SRI5887" s="248"/>
      <x:c r="SRJ5887" s="248"/>
      <x:c r="SRK5887" s="248"/>
      <x:c r="SRL5887" s="248"/>
      <x:c r="SRM5887" s="248"/>
      <x:c r="SRN5887" s="248"/>
      <x:c r="SRO5887" s="248"/>
      <x:c r="SRP5887" s="248"/>
      <x:c r="SRQ5887" s="248"/>
      <x:c r="SRR5887" s="248"/>
      <x:c r="SRS5887" s="248"/>
      <x:c r="SRT5887" s="248"/>
      <x:c r="SRU5887" s="248"/>
      <x:c r="SRV5887" s="248"/>
      <x:c r="SRW5887" s="248"/>
      <x:c r="SRX5887" s="248"/>
      <x:c r="SRY5887" s="248"/>
      <x:c r="SRZ5887" s="248"/>
      <x:c r="SSA5887" s="248"/>
      <x:c r="SSB5887" s="248"/>
      <x:c r="SSC5887" s="248"/>
      <x:c r="SSD5887" s="248"/>
      <x:c r="SSE5887" s="248"/>
      <x:c r="SSF5887" s="248"/>
      <x:c r="SSG5887" s="248"/>
      <x:c r="SSH5887" s="248"/>
      <x:c r="SSI5887" s="248"/>
      <x:c r="SSJ5887" s="248"/>
      <x:c r="SSK5887" s="248"/>
      <x:c r="SSL5887" s="248"/>
      <x:c r="SSM5887" s="248"/>
      <x:c r="SSN5887" s="248"/>
      <x:c r="SSO5887" s="248"/>
      <x:c r="SSP5887" s="248"/>
      <x:c r="SSQ5887" s="248"/>
      <x:c r="SSR5887" s="248"/>
      <x:c r="SSS5887" s="248"/>
      <x:c r="SST5887" s="248"/>
      <x:c r="SSU5887" s="248"/>
      <x:c r="SSV5887" s="248"/>
      <x:c r="SSW5887" s="248"/>
      <x:c r="SSX5887" s="248"/>
      <x:c r="SSY5887" s="248"/>
      <x:c r="SSZ5887" s="248"/>
      <x:c r="STA5887" s="248"/>
      <x:c r="STB5887" s="248"/>
      <x:c r="STC5887" s="248"/>
      <x:c r="STD5887" s="248"/>
      <x:c r="STE5887" s="248"/>
      <x:c r="STF5887" s="248"/>
      <x:c r="STG5887" s="248"/>
      <x:c r="STH5887" s="248"/>
      <x:c r="STI5887" s="248"/>
      <x:c r="STJ5887" s="248"/>
      <x:c r="STK5887" s="248"/>
      <x:c r="STL5887" s="248"/>
      <x:c r="STM5887" s="248"/>
      <x:c r="STN5887" s="248"/>
      <x:c r="STO5887" s="248"/>
      <x:c r="STP5887" s="248"/>
      <x:c r="STQ5887" s="248"/>
      <x:c r="STR5887" s="248"/>
      <x:c r="STS5887" s="248"/>
      <x:c r="STT5887" s="248"/>
      <x:c r="STU5887" s="248"/>
      <x:c r="STV5887" s="248"/>
      <x:c r="STW5887" s="248"/>
      <x:c r="STX5887" s="248"/>
      <x:c r="STY5887" s="248"/>
      <x:c r="STZ5887" s="248"/>
      <x:c r="SUA5887" s="248"/>
      <x:c r="SUB5887" s="248"/>
      <x:c r="SUC5887" s="248"/>
      <x:c r="SUD5887" s="248"/>
      <x:c r="SUE5887" s="248"/>
      <x:c r="SUF5887" s="248"/>
      <x:c r="SUG5887" s="248"/>
      <x:c r="SUH5887" s="248"/>
      <x:c r="SUI5887" s="248"/>
      <x:c r="SUJ5887" s="248"/>
      <x:c r="SUK5887" s="248"/>
      <x:c r="SUL5887" s="248"/>
      <x:c r="SUM5887" s="248"/>
      <x:c r="SUN5887" s="248"/>
      <x:c r="SUO5887" s="248"/>
      <x:c r="SUP5887" s="248"/>
      <x:c r="SUQ5887" s="248"/>
      <x:c r="SUR5887" s="248"/>
      <x:c r="SUS5887" s="248"/>
      <x:c r="SUT5887" s="248"/>
      <x:c r="SUU5887" s="248"/>
      <x:c r="SUV5887" s="248"/>
      <x:c r="SUW5887" s="248"/>
      <x:c r="SUX5887" s="248"/>
      <x:c r="SUY5887" s="248"/>
      <x:c r="SUZ5887" s="248"/>
      <x:c r="SVA5887" s="248"/>
      <x:c r="SVB5887" s="248"/>
      <x:c r="SVC5887" s="248"/>
      <x:c r="SVD5887" s="248"/>
      <x:c r="SVE5887" s="248"/>
      <x:c r="SVF5887" s="248"/>
      <x:c r="SVG5887" s="248"/>
      <x:c r="SVH5887" s="248"/>
      <x:c r="SVI5887" s="248"/>
      <x:c r="SVJ5887" s="248"/>
      <x:c r="SVK5887" s="248"/>
      <x:c r="SVL5887" s="248"/>
      <x:c r="SVM5887" s="248"/>
      <x:c r="SVN5887" s="248"/>
      <x:c r="SVO5887" s="248"/>
      <x:c r="SVP5887" s="248"/>
      <x:c r="SVQ5887" s="248"/>
      <x:c r="SVR5887" s="248"/>
      <x:c r="SVS5887" s="248"/>
      <x:c r="SVT5887" s="248"/>
      <x:c r="SVU5887" s="248"/>
      <x:c r="SVV5887" s="248"/>
      <x:c r="SVW5887" s="248"/>
      <x:c r="SVX5887" s="248"/>
      <x:c r="SVY5887" s="248"/>
      <x:c r="SVZ5887" s="248"/>
      <x:c r="SWA5887" s="248"/>
      <x:c r="SWB5887" s="248"/>
      <x:c r="SWC5887" s="248"/>
      <x:c r="SWD5887" s="248"/>
      <x:c r="SWE5887" s="248"/>
      <x:c r="SWF5887" s="248"/>
      <x:c r="SWG5887" s="248"/>
      <x:c r="SWH5887" s="248"/>
      <x:c r="SWI5887" s="248"/>
      <x:c r="SWJ5887" s="248"/>
      <x:c r="SWK5887" s="248"/>
      <x:c r="SWL5887" s="248"/>
      <x:c r="SWM5887" s="248"/>
      <x:c r="SWN5887" s="248"/>
      <x:c r="SWO5887" s="248"/>
      <x:c r="SWP5887" s="248"/>
      <x:c r="SWQ5887" s="248"/>
      <x:c r="SWR5887" s="248"/>
      <x:c r="SWS5887" s="248"/>
      <x:c r="SWT5887" s="248"/>
      <x:c r="SWU5887" s="248"/>
      <x:c r="SWV5887" s="248"/>
      <x:c r="SWW5887" s="248"/>
      <x:c r="SWX5887" s="248"/>
      <x:c r="SWY5887" s="248"/>
      <x:c r="SWZ5887" s="248"/>
      <x:c r="SXA5887" s="248"/>
      <x:c r="SXB5887" s="248"/>
      <x:c r="SXC5887" s="248"/>
      <x:c r="SXD5887" s="248"/>
      <x:c r="SXE5887" s="248"/>
      <x:c r="SXF5887" s="248"/>
      <x:c r="SXG5887" s="248"/>
      <x:c r="SXH5887" s="248"/>
      <x:c r="SXI5887" s="248"/>
      <x:c r="SXJ5887" s="248"/>
      <x:c r="SXK5887" s="248"/>
      <x:c r="SXL5887" s="248"/>
      <x:c r="SXM5887" s="248"/>
      <x:c r="SXN5887" s="248"/>
      <x:c r="SXO5887" s="248"/>
      <x:c r="SXP5887" s="248"/>
      <x:c r="SXQ5887" s="248"/>
      <x:c r="SXR5887" s="248"/>
      <x:c r="SXS5887" s="248"/>
      <x:c r="SXT5887" s="248"/>
      <x:c r="SXU5887" s="248"/>
      <x:c r="SXV5887" s="248"/>
      <x:c r="SXW5887" s="248"/>
      <x:c r="SXX5887" s="248"/>
      <x:c r="SXY5887" s="248"/>
      <x:c r="SXZ5887" s="248"/>
      <x:c r="SYA5887" s="248"/>
      <x:c r="SYB5887" s="248"/>
      <x:c r="SYC5887" s="248"/>
      <x:c r="SYD5887" s="248"/>
      <x:c r="SYE5887" s="248"/>
      <x:c r="SYF5887" s="248"/>
      <x:c r="SYG5887" s="248"/>
      <x:c r="SYH5887" s="248"/>
      <x:c r="SYI5887" s="248"/>
      <x:c r="SYJ5887" s="248"/>
      <x:c r="SYK5887" s="248"/>
      <x:c r="SYL5887" s="248"/>
      <x:c r="SYM5887" s="248"/>
      <x:c r="SYN5887" s="248"/>
      <x:c r="SYO5887" s="248"/>
      <x:c r="SYP5887" s="248"/>
      <x:c r="SYQ5887" s="248"/>
      <x:c r="SYR5887" s="248"/>
      <x:c r="SYS5887" s="248"/>
      <x:c r="SYT5887" s="248"/>
      <x:c r="SYU5887" s="248"/>
      <x:c r="SYV5887" s="248"/>
      <x:c r="SYW5887" s="248"/>
      <x:c r="SYX5887" s="248"/>
      <x:c r="SYY5887" s="248"/>
      <x:c r="SYZ5887" s="248"/>
      <x:c r="SZA5887" s="248"/>
      <x:c r="SZB5887" s="248"/>
      <x:c r="SZC5887" s="248"/>
      <x:c r="SZD5887" s="248"/>
      <x:c r="SZE5887" s="248"/>
      <x:c r="SZF5887" s="248"/>
      <x:c r="SZG5887" s="248"/>
      <x:c r="SZH5887" s="248"/>
      <x:c r="SZI5887" s="248"/>
      <x:c r="SZJ5887" s="248"/>
      <x:c r="SZK5887" s="248"/>
      <x:c r="SZL5887" s="248"/>
      <x:c r="SZM5887" s="248"/>
      <x:c r="SZN5887" s="248"/>
      <x:c r="SZO5887" s="248"/>
      <x:c r="SZP5887" s="248"/>
      <x:c r="SZQ5887" s="248"/>
      <x:c r="SZR5887" s="248"/>
      <x:c r="SZS5887" s="248"/>
      <x:c r="SZT5887" s="248"/>
      <x:c r="SZU5887" s="248"/>
      <x:c r="SZV5887" s="248"/>
      <x:c r="SZW5887" s="248"/>
      <x:c r="SZX5887" s="248"/>
      <x:c r="SZY5887" s="248"/>
      <x:c r="SZZ5887" s="248"/>
      <x:c r="TAA5887" s="248"/>
      <x:c r="TAB5887" s="248"/>
      <x:c r="TAC5887" s="248"/>
      <x:c r="TAD5887" s="248"/>
      <x:c r="TAE5887" s="248"/>
      <x:c r="TAF5887" s="248"/>
      <x:c r="TAG5887" s="248"/>
      <x:c r="TAH5887" s="248"/>
      <x:c r="TAI5887" s="248"/>
      <x:c r="TAJ5887" s="248"/>
      <x:c r="TAK5887" s="248"/>
      <x:c r="TAL5887" s="248"/>
      <x:c r="TAM5887" s="248"/>
      <x:c r="TAN5887" s="248"/>
      <x:c r="TAO5887" s="248"/>
      <x:c r="TAP5887" s="248"/>
      <x:c r="TAQ5887" s="248"/>
      <x:c r="TAR5887" s="248"/>
      <x:c r="TAS5887" s="248"/>
      <x:c r="TAT5887" s="248"/>
      <x:c r="TAU5887" s="248"/>
      <x:c r="TAV5887" s="248"/>
      <x:c r="TAW5887" s="248"/>
      <x:c r="TAX5887" s="248"/>
      <x:c r="TAY5887" s="248"/>
      <x:c r="TAZ5887" s="248"/>
      <x:c r="TBA5887" s="248"/>
      <x:c r="TBB5887" s="248"/>
      <x:c r="TBC5887" s="248"/>
      <x:c r="TBD5887" s="248"/>
      <x:c r="TBE5887" s="248"/>
      <x:c r="TBF5887" s="248"/>
      <x:c r="TBG5887" s="248"/>
      <x:c r="TBH5887" s="248"/>
      <x:c r="TBI5887" s="248"/>
      <x:c r="TBJ5887" s="248"/>
      <x:c r="TBK5887" s="248"/>
      <x:c r="TBL5887" s="248"/>
      <x:c r="TBM5887" s="248"/>
      <x:c r="TBN5887" s="248"/>
      <x:c r="TBO5887" s="248"/>
      <x:c r="TBP5887" s="248"/>
      <x:c r="TBQ5887" s="248"/>
      <x:c r="TBR5887" s="248"/>
      <x:c r="TBS5887" s="248"/>
      <x:c r="TBT5887" s="248"/>
      <x:c r="TBU5887" s="248"/>
      <x:c r="TBV5887" s="248"/>
      <x:c r="TBW5887" s="248"/>
      <x:c r="TBX5887" s="248"/>
      <x:c r="TBY5887" s="248"/>
      <x:c r="TBZ5887" s="248"/>
      <x:c r="TCA5887" s="248"/>
      <x:c r="TCB5887" s="248"/>
      <x:c r="TCC5887" s="248"/>
      <x:c r="TCD5887" s="248"/>
      <x:c r="TCE5887" s="248"/>
      <x:c r="TCF5887" s="248"/>
      <x:c r="TCG5887" s="248"/>
      <x:c r="TCH5887" s="248"/>
      <x:c r="TCI5887" s="248"/>
      <x:c r="TCJ5887" s="248"/>
      <x:c r="TCK5887" s="248"/>
      <x:c r="TCL5887" s="248"/>
      <x:c r="TCM5887" s="248"/>
      <x:c r="TCN5887" s="248"/>
      <x:c r="TCO5887" s="248"/>
      <x:c r="TCP5887" s="248"/>
      <x:c r="TCQ5887" s="248"/>
      <x:c r="TCR5887" s="248"/>
      <x:c r="TCS5887" s="248"/>
      <x:c r="TCT5887" s="248"/>
      <x:c r="TCU5887" s="248"/>
      <x:c r="TCV5887" s="248"/>
      <x:c r="TCW5887" s="248"/>
      <x:c r="TCX5887" s="248"/>
      <x:c r="TCY5887" s="248"/>
      <x:c r="TCZ5887" s="248"/>
      <x:c r="TDA5887" s="248"/>
      <x:c r="TDB5887" s="248"/>
      <x:c r="TDC5887" s="248"/>
      <x:c r="TDD5887" s="248"/>
      <x:c r="TDE5887" s="248"/>
      <x:c r="TDF5887" s="248"/>
      <x:c r="TDG5887" s="248"/>
      <x:c r="TDH5887" s="248"/>
      <x:c r="TDI5887" s="248"/>
      <x:c r="TDJ5887" s="248"/>
      <x:c r="TDK5887" s="248"/>
      <x:c r="TDL5887" s="248"/>
      <x:c r="TDM5887" s="248"/>
      <x:c r="TDN5887" s="248"/>
      <x:c r="TDO5887" s="248"/>
      <x:c r="TDP5887" s="248"/>
      <x:c r="TDQ5887" s="248"/>
      <x:c r="TDR5887" s="248"/>
      <x:c r="TDS5887" s="248"/>
      <x:c r="TDT5887" s="248"/>
      <x:c r="TDU5887" s="248"/>
      <x:c r="TDV5887" s="248"/>
      <x:c r="TDW5887" s="248"/>
      <x:c r="TDX5887" s="248"/>
      <x:c r="TDY5887" s="248"/>
      <x:c r="TDZ5887" s="248"/>
      <x:c r="TEA5887" s="248"/>
      <x:c r="TEB5887" s="248"/>
      <x:c r="TEC5887" s="248"/>
      <x:c r="TED5887" s="248"/>
      <x:c r="TEE5887" s="248"/>
      <x:c r="TEF5887" s="248"/>
      <x:c r="TEG5887" s="248"/>
      <x:c r="TEH5887" s="248"/>
      <x:c r="TEI5887" s="248"/>
      <x:c r="TEJ5887" s="248"/>
      <x:c r="TEK5887" s="248"/>
      <x:c r="TEL5887" s="248"/>
      <x:c r="TEM5887" s="248"/>
      <x:c r="TEN5887" s="248"/>
      <x:c r="TEO5887" s="248"/>
      <x:c r="TEP5887" s="248"/>
      <x:c r="TEQ5887" s="248"/>
      <x:c r="TER5887" s="248"/>
      <x:c r="TES5887" s="248"/>
      <x:c r="TET5887" s="248"/>
      <x:c r="TEU5887" s="248"/>
      <x:c r="TEV5887" s="248"/>
      <x:c r="TEW5887" s="248"/>
      <x:c r="TEX5887" s="248"/>
      <x:c r="TEY5887" s="248"/>
      <x:c r="TEZ5887" s="248"/>
      <x:c r="TFA5887" s="248"/>
      <x:c r="TFB5887" s="248"/>
      <x:c r="TFC5887" s="248"/>
      <x:c r="TFD5887" s="248"/>
      <x:c r="TFE5887" s="248"/>
      <x:c r="TFF5887" s="248"/>
      <x:c r="TFG5887" s="248"/>
      <x:c r="TFH5887" s="248"/>
      <x:c r="TFI5887" s="248"/>
      <x:c r="TFJ5887" s="248"/>
      <x:c r="TFK5887" s="248"/>
      <x:c r="TFL5887" s="248"/>
      <x:c r="TFM5887" s="248"/>
      <x:c r="TFN5887" s="248"/>
      <x:c r="TFO5887" s="248"/>
      <x:c r="TFP5887" s="248"/>
      <x:c r="TFQ5887" s="248"/>
      <x:c r="TFR5887" s="248"/>
      <x:c r="TFS5887" s="248"/>
      <x:c r="TFT5887" s="248"/>
      <x:c r="TFU5887" s="248"/>
      <x:c r="TFV5887" s="248"/>
      <x:c r="TFW5887" s="248"/>
      <x:c r="TFX5887" s="248"/>
      <x:c r="TFY5887" s="248"/>
      <x:c r="TFZ5887" s="248"/>
      <x:c r="TGA5887" s="248"/>
      <x:c r="TGB5887" s="248"/>
      <x:c r="TGC5887" s="248"/>
      <x:c r="TGD5887" s="248"/>
      <x:c r="TGE5887" s="248"/>
      <x:c r="TGF5887" s="248"/>
      <x:c r="TGG5887" s="248"/>
      <x:c r="TGH5887" s="248"/>
      <x:c r="TGI5887" s="248"/>
      <x:c r="TGJ5887" s="248"/>
      <x:c r="TGK5887" s="248"/>
      <x:c r="TGL5887" s="248"/>
      <x:c r="TGM5887" s="248"/>
      <x:c r="TGN5887" s="248"/>
      <x:c r="TGO5887" s="248"/>
      <x:c r="TGP5887" s="248"/>
      <x:c r="TGQ5887" s="248"/>
      <x:c r="TGR5887" s="248"/>
      <x:c r="TGS5887" s="248"/>
      <x:c r="TGT5887" s="248"/>
      <x:c r="TGU5887" s="248"/>
      <x:c r="TGV5887" s="248"/>
      <x:c r="TGW5887" s="248"/>
      <x:c r="TGX5887" s="248"/>
      <x:c r="TGY5887" s="248"/>
      <x:c r="TGZ5887" s="248"/>
      <x:c r="THA5887" s="248"/>
      <x:c r="THB5887" s="248"/>
      <x:c r="THC5887" s="248"/>
      <x:c r="THD5887" s="248"/>
      <x:c r="THE5887" s="248"/>
      <x:c r="THF5887" s="248"/>
      <x:c r="THG5887" s="248"/>
      <x:c r="THH5887" s="248"/>
      <x:c r="THI5887" s="248"/>
      <x:c r="THJ5887" s="248"/>
      <x:c r="THK5887" s="248"/>
      <x:c r="THL5887" s="248"/>
      <x:c r="THM5887" s="248"/>
      <x:c r="THN5887" s="248"/>
      <x:c r="THO5887" s="248"/>
      <x:c r="THP5887" s="248"/>
      <x:c r="THQ5887" s="248"/>
      <x:c r="THR5887" s="248"/>
      <x:c r="THS5887" s="248"/>
      <x:c r="THT5887" s="248"/>
      <x:c r="THU5887" s="248"/>
      <x:c r="THV5887" s="248"/>
      <x:c r="THW5887" s="248"/>
      <x:c r="THX5887" s="248"/>
      <x:c r="THY5887" s="248"/>
      <x:c r="THZ5887" s="248"/>
      <x:c r="TIA5887" s="248"/>
      <x:c r="TIB5887" s="248"/>
      <x:c r="TIC5887" s="248"/>
      <x:c r="TID5887" s="248"/>
      <x:c r="TIE5887" s="248"/>
      <x:c r="TIF5887" s="248"/>
      <x:c r="TIG5887" s="248"/>
      <x:c r="TIH5887" s="248"/>
      <x:c r="TII5887" s="248"/>
      <x:c r="TIJ5887" s="248"/>
      <x:c r="TIK5887" s="248"/>
      <x:c r="TIL5887" s="248"/>
      <x:c r="TIM5887" s="248"/>
      <x:c r="TIN5887" s="248"/>
      <x:c r="TIO5887" s="248"/>
      <x:c r="TIP5887" s="248"/>
      <x:c r="TIQ5887" s="248"/>
      <x:c r="TIR5887" s="248"/>
      <x:c r="TIS5887" s="248"/>
      <x:c r="TIT5887" s="248"/>
      <x:c r="TIU5887" s="248"/>
      <x:c r="TIV5887" s="248"/>
      <x:c r="TIW5887" s="248"/>
      <x:c r="TIX5887" s="248"/>
      <x:c r="TIY5887" s="248"/>
      <x:c r="TIZ5887" s="248"/>
      <x:c r="TJA5887" s="248"/>
      <x:c r="TJB5887" s="248"/>
      <x:c r="TJC5887" s="248"/>
      <x:c r="TJD5887" s="248"/>
      <x:c r="TJE5887" s="248"/>
      <x:c r="TJF5887" s="248"/>
      <x:c r="TJG5887" s="248"/>
      <x:c r="TJH5887" s="248"/>
      <x:c r="TJI5887" s="248"/>
      <x:c r="TJJ5887" s="248"/>
      <x:c r="TJK5887" s="248"/>
      <x:c r="TJL5887" s="248"/>
      <x:c r="TJM5887" s="248"/>
      <x:c r="TJN5887" s="248"/>
      <x:c r="TJO5887" s="248"/>
      <x:c r="TJP5887" s="248"/>
      <x:c r="TJQ5887" s="248"/>
      <x:c r="TJR5887" s="248"/>
      <x:c r="TJS5887" s="248"/>
      <x:c r="TJT5887" s="248"/>
      <x:c r="TJU5887" s="248"/>
      <x:c r="TJV5887" s="248"/>
      <x:c r="TJW5887" s="248"/>
      <x:c r="TJX5887" s="248"/>
      <x:c r="TJY5887" s="248"/>
      <x:c r="TJZ5887" s="248"/>
      <x:c r="TKA5887" s="248"/>
      <x:c r="TKB5887" s="248"/>
      <x:c r="TKC5887" s="248"/>
      <x:c r="TKD5887" s="248"/>
      <x:c r="TKE5887" s="248"/>
      <x:c r="TKF5887" s="248"/>
      <x:c r="TKG5887" s="248"/>
      <x:c r="TKH5887" s="248"/>
      <x:c r="TKI5887" s="248"/>
      <x:c r="TKJ5887" s="248"/>
      <x:c r="TKK5887" s="248"/>
      <x:c r="TKL5887" s="248"/>
      <x:c r="TKM5887" s="248"/>
      <x:c r="TKN5887" s="248"/>
      <x:c r="TKO5887" s="248"/>
      <x:c r="TKP5887" s="248"/>
      <x:c r="TKQ5887" s="248"/>
      <x:c r="TKR5887" s="248"/>
      <x:c r="TKS5887" s="248"/>
      <x:c r="TKT5887" s="248"/>
      <x:c r="TKU5887" s="248"/>
      <x:c r="TKV5887" s="248"/>
      <x:c r="TKW5887" s="248"/>
      <x:c r="TKX5887" s="248"/>
      <x:c r="TKY5887" s="248"/>
      <x:c r="TKZ5887" s="248"/>
      <x:c r="TLA5887" s="248"/>
      <x:c r="TLB5887" s="248"/>
      <x:c r="TLC5887" s="248"/>
      <x:c r="TLD5887" s="248"/>
      <x:c r="TLE5887" s="248"/>
      <x:c r="TLF5887" s="248"/>
      <x:c r="TLG5887" s="248"/>
      <x:c r="TLH5887" s="248"/>
      <x:c r="TLI5887" s="248"/>
      <x:c r="TLJ5887" s="248"/>
      <x:c r="TLK5887" s="248"/>
      <x:c r="TLL5887" s="248"/>
      <x:c r="TLM5887" s="248"/>
      <x:c r="TLN5887" s="248"/>
      <x:c r="TLO5887" s="248"/>
      <x:c r="TLP5887" s="248"/>
      <x:c r="TLQ5887" s="248"/>
      <x:c r="TLR5887" s="248"/>
      <x:c r="TLS5887" s="248"/>
      <x:c r="TLT5887" s="248"/>
      <x:c r="TLU5887" s="248"/>
      <x:c r="TLV5887" s="248"/>
      <x:c r="TLW5887" s="248"/>
      <x:c r="TLX5887" s="248"/>
      <x:c r="TLY5887" s="248"/>
      <x:c r="TLZ5887" s="248"/>
      <x:c r="TMA5887" s="248"/>
      <x:c r="TMB5887" s="248"/>
      <x:c r="TMC5887" s="248"/>
      <x:c r="TMD5887" s="248"/>
      <x:c r="TME5887" s="248"/>
      <x:c r="TMF5887" s="248"/>
      <x:c r="TMG5887" s="248"/>
      <x:c r="TMH5887" s="248"/>
      <x:c r="TMI5887" s="248"/>
      <x:c r="TMJ5887" s="248"/>
      <x:c r="TMK5887" s="248"/>
      <x:c r="TML5887" s="248"/>
      <x:c r="TMM5887" s="248"/>
      <x:c r="TMN5887" s="248"/>
      <x:c r="TMO5887" s="248"/>
      <x:c r="TMP5887" s="248"/>
      <x:c r="TMQ5887" s="248"/>
      <x:c r="TMR5887" s="248"/>
      <x:c r="TMS5887" s="248"/>
      <x:c r="TMT5887" s="248"/>
      <x:c r="TMU5887" s="248"/>
      <x:c r="TMV5887" s="248"/>
      <x:c r="TMW5887" s="248"/>
      <x:c r="TMX5887" s="248"/>
      <x:c r="TMY5887" s="248"/>
      <x:c r="TMZ5887" s="248"/>
      <x:c r="TNA5887" s="248"/>
      <x:c r="TNB5887" s="248"/>
      <x:c r="TNC5887" s="248"/>
      <x:c r="TND5887" s="248"/>
      <x:c r="TNE5887" s="248"/>
      <x:c r="TNF5887" s="248"/>
      <x:c r="TNG5887" s="248"/>
      <x:c r="TNH5887" s="248"/>
      <x:c r="TNI5887" s="248"/>
      <x:c r="TNJ5887" s="248"/>
      <x:c r="TNK5887" s="248"/>
      <x:c r="TNL5887" s="248"/>
      <x:c r="TNM5887" s="248"/>
      <x:c r="TNN5887" s="248"/>
      <x:c r="TNO5887" s="248"/>
      <x:c r="TNP5887" s="248"/>
      <x:c r="TNQ5887" s="248"/>
      <x:c r="TNR5887" s="248"/>
      <x:c r="TNS5887" s="248"/>
      <x:c r="TNT5887" s="248"/>
      <x:c r="TNU5887" s="248"/>
      <x:c r="TNV5887" s="248"/>
      <x:c r="TNW5887" s="248"/>
      <x:c r="TNX5887" s="248"/>
      <x:c r="TNY5887" s="248"/>
      <x:c r="TNZ5887" s="248"/>
      <x:c r="TOA5887" s="248"/>
      <x:c r="TOB5887" s="248"/>
      <x:c r="TOC5887" s="248"/>
      <x:c r="TOD5887" s="248"/>
      <x:c r="TOE5887" s="248"/>
      <x:c r="TOF5887" s="248"/>
      <x:c r="TOG5887" s="248"/>
      <x:c r="TOH5887" s="248"/>
      <x:c r="TOI5887" s="248"/>
      <x:c r="TOJ5887" s="248"/>
      <x:c r="TOK5887" s="248"/>
      <x:c r="TOL5887" s="248"/>
      <x:c r="TOM5887" s="248"/>
      <x:c r="TON5887" s="248"/>
      <x:c r="TOO5887" s="248"/>
      <x:c r="TOP5887" s="248"/>
      <x:c r="TOQ5887" s="248"/>
      <x:c r="TOR5887" s="248"/>
      <x:c r="TOS5887" s="248"/>
      <x:c r="TOT5887" s="248"/>
      <x:c r="TOU5887" s="248"/>
      <x:c r="TOV5887" s="248"/>
      <x:c r="TOW5887" s="248"/>
      <x:c r="TOX5887" s="248"/>
      <x:c r="TOY5887" s="248"/>
      <x:c r="TOZ5887" s="248"/>
      <x:c r="TPA5887" s="248"/>
      <x:c r="TPB5887" s="248"/>
      <x:c r="TPC5887" s="248"/>
      <x:c r="TPD5887" s="248"/>
      <x:c r="TPE5887" s="248"/>
      <x:c r="TPF5887" s="248"/>
      <x:c r="TPG5887" s="248"/>
      <x:c r="TPH5887" s="248"/>
      <x:c r="TPI5887" s="248"/>
      <x:c r="TPJ5887" s="248"/>
      <x:c r="TPK5887" s="248"/>
      <x:c r="TPL5887" s="248"/>
      <x:c r="TPM5887" s="248"/>
      <x:c r="TPN5887" s="248"/>
      <x:c r="TPO5887" s="248"/>
      <x:c r="TPP5887" s="248"/>
      <x:c r="TPQ5887" s="248"/>
      <x:c r="TPR5887" s="248"/>
      <x:c r="TPS5887" s="248"/>
      <x:c r="TPT5887" s="248"/>
      <x:c r="TPU5887" s="248"/>
      <x:c r="TPV5887" s="248"/>
      <x:c r="TPW5887" s="248"/>
      <x:c r="TPX5887" s="248"/>
      <x:c r="TPY5887" s="248"/>
      <x:c r="TPZ5887" s="248"/>
      <x:c r="TQA5887" s="248"/>
      <x:c r="TQB5887" s="248"/>
      <x:c r="TQC5887" s="248"/>
      <x:c r="TQD5887" s="248"/>
      <x:c r="TQE5887" s="248"/>
      <x:c r="TQF5887" s="248"/>
      <x:c r="TQG5887" s="248"/>
      <x:c r="TQH5887" s="248"/>
      <x:c r="TQI5887" s="248"/>
      <x:c r="TQJ5887" s="248"/>
      <x:c r="TQK5887" s="248"/>
      <x:c r="TQL5887" s="248"/>
      <x:c r="TQM5887" s="248"/>
      <x:c r="TQN5887" s="248"/>
      <x:c r="TQO5887" s="248"/>
      <x:c r="TQP5887" s="248"/>
      <x:c r="TQQ5887" s="248"/>
      <x:c r="TQR5887" s="248"/>
      <x:c r="TQS5887" s="248"/>
      <x:c r="TQT5887" s="248"/>
      <x:c r="TQU5887" s="248"/>
      <x:c r="TQV5887" s="248"/>
      <x:c r="TQW5887" s="248"/>
      <x:c r="TQX5887" s="248"/>
      <x:c r="TQY5887" s="248"/>
      <x:c r="TQZ5887" s="248"/>
      <x:c r="TRA5887" s="248"/>
      <x:c r="TRB5887" s="248"/>
      <x:c r="TRC5887" s="248"/>
      <x:c r="TRD5887" s="248"/>
      <x:c r="TRE5887" s="248"/>
      <x:c r="TRF5887" s="248"/>
      <x:c r="TRG5887" s="248"/>
      <x:c r="TRH5887" s="248"/>
      <x:c r="TRI5887" s="248"/>
      <x:c r="TRJ5887" s="248"/>
      <x:c r="TRK5887" s="248"/>
      <x:c r="TRL5887" s="248"/>
      <x:c r="TRM5887" s="248"/>
      <x:c r="TRN5887" s="248"/>
      <x:c r="TRO5887" s="248"/>
      <x:c r="TRP5887" s="248"/>
      <x:c r="TRQ5887" s="248"/>
      <x:c r="TRR5887" s="248"/>
      <x:c r="TRS5887" s="248"/>
      <x:c r="TRT5887" s="248"/>
      <x:c r="TRU5887" s="248"/>
      <x:c r="TRV5887" s="248"/>
      <x:c r="TRW5887" s="248"/>
      <x:c r="TRX5887" s="248"/>
      <x:c r="TRY5887" s="248"/>
      <x:c r="TRZ5887" s="248"/>
      <x:c r="TSA5887" s="248"/>
      <x:c r="TSB5887" s="248"/>
      <x:c r="TSC5887" s="248"/>
      <x:c r="TSD5887" s="248"/>
      <x:c r="TSE5887" s="248"/>
      <x:c r="TSF5887" s="248"/>
      <x:c r="TSG5887" s="248"/>
      <x:c r="TSH5887" s="248"/>
      <x:c r="TSI5887" s="248"/>
      <x:c r="TSJ5887" s="248"/>
      <x:c r="TSK5887" s="248"/>
      <x:c r="TSL5887" s="248"/>
      <x:c r="TSM5887" s="248"/>
      <x:c r="TSN5887" s="248"/>
      <x:c r="TSO5887" s="248"/>
      <x:c r="TSP5887" s="248"/>
      <x:c r="TSQ5887" s="248"/>
      <x:c r="TSR5887" s="248"/>
      <x:c r="TSS5887" s="248"/>
      <x:c r="TST5887" s="248"/>
      <x:c r="TSU5887" s="248"/>
      <x:c r="TSV5887" s="248"/>
      <x:c r="TSW5887" s="248"/>
      <x:c r="TSX5887" s="248"/>
      <x:c r="TSY5887" s="248"/>
      <x:c r="TSZ5887" s="248"/>
      <x:c r="TTA5887" s="248"/>
      <x:c r="TTB5887" s="248"/>
      <x:c r="TTC5887" s="248"/>
      <x:c r="TTD5887" s="248"/>
      <x:c r="TTE5887" s="248"/>
      <x:c r="TTF5887" s="248"/>
      <x:c r="TTG5887" s="248"/>
      <x:c r="TTH5887" s="248"/>
      <x:c r="TTI5887" s="248"/>
      <x:c r="TTJ5887" s="248"/>
      <x:c r="TTK5887" s="248"/>
      <x:c r="TTL5887" s="248"/>
      <x:c r="TTM5887" s="248"/>
      <x:c r="TTN5887" s="248"/>
      <x:c r="TTO5887" s="248"/>
      <x:c r="TTP5887" s="248"/>
      <x:c r="TTQ5887" s="248"/>
      <x:c r="TTR5887" s="248"/>
      <x:c r="TTS5887" s="248"/>
      <x:c r="TTT5887" s="248"/>
      <x:c r="TTU5887" s="248"/>
      <x:c r="TTV5887" s="248"/>
      <x:c r="TTW5887" s="248"/>
      <x:c r="TTX5887" s="248"/>
      <x:c r="TTY5887" s="248"/>
      <x:c r="TTZ5887" s="248"/>
      <x:c r="TUA5887" s="248"/>
      <x:c r="TUB5887" s="248"/>
      <x:c r="TUC5887" s="248"/>
      <x:c r="TUD5887" s="248"/>
      <x:c r="TUE5887" s="248"/>
      <x:c r="TUF5887" s="248"/>
      <x:c r="TUG5887" s="248"/>
      <x:c r="TUH5887" s="248"/>
      <x:c r="TUI5887" s="248"/>
      <x:c r="TUJ5887" s="248"/>
      <x:c r="TUK5887" s="248"/>
      <x:c r="TUL5887" s="248"/>
      <x:c r="TUM5887" s="248"/>
      <x:c r="TUN5887" s="248"/>
      <x:c r="TUO5887" s="248"/>
      <x:c r="TUP5887" s="248"/>
      <x:c r="TUQ5887" s="248"/>
      <x:c r="TUR5887" s="248"/>
      <x:c r="TUS5887" s="248"/>
      <x:c r="TUT5887" s="248"/>
      <x:c r="TUU5887" s="248"/>
      <x:c r="TUV5887" s="248"/>
      <x:c r="TUW5887" s="248"/>
      <x:c r="TUX5887" s="248"/>
      <x:c r="TUY5887" s="248"/>
      <x:c r="TUZ5887" s="248"/>
      <x:c r="TVA5887" s="248"/>
      <x:c r="TVB5887" s="248"/>
      <x:c r="TVC5887" s="248"/>
      <x:c r="TVD5887" s="248"/>
      <x:c r="TVE5887" s="248"/>
      <x:c r="TVF5887" s="248"/>
      <x:c r="TVG5887" s="248"/>
      <x:c r="TVH5887" s="248"/>
      <x:c r="TVI5887" s="248"/>
      <x:c r="TVJ5887" s="248"/>
      <x:c r="TVK5887" s="248"/>
      <x:c r="TVL5887" s="248"/>
      <x:c r="TVM5887" s="248"/>
      <x:c r="TVN5887" s="248"/>
      <x:c r="TVO5887" s="248"/>
      <x:c r="TVP5887" s="248"/>
      <x:c r="TVQ5887" s="248"/>
      <x:c r="TVR5887" s="248"/>
      <x:c r="TVS5887" s="248"/>
      <x:c r="TVT5887" s="248"/>
      <x:c r="TVU5887" s="248"/>
      <x:c r="TVV5887" s="248"/>
      <x:c r="TVW5887" s="248"/>
      <x:c r="TVX5887" s="248"/>
      <x:c r="TVY5887" s="248"/>
      <x:c r="TVZ5887" s="248"/>
      <x:c r="TWA5887" s="248"/>
      <x:c r="TWB5887" s="248"/>
      <x:c r="TWC5887" s="248"/>
      <x:c r="TWD5887" s="248"/>
      <x:c r="TWE5887" s="248"/>
      <x:c r="TWF5887" s="248"/>
      <x:c r="TWG5887" s="248"/>
      <x:c r="TWH5887" s="248"/>
      <x:c r="TWI5887" s="248"/>
      <x:c r="TWJ5887" s="248"/>
      <x:c r="TWK5887" s="248"/>
      <x:c r="TWL5887" s="248"/>
      <x:c r="TWM5887" s="248"/>
      <x:c r="TWN5887" s="248"/>
      <x:c r="TWO5887" s="248"/>
      <x:c r="TWP5887" s="248"/>
      <x:c r="TWQ5887" s="248"/>
      <x:c r="TWR5887" s="248"/>
      <x:c r="TWS5887" s="248"/>
      <x:c r="TWT5887" s="248"/>
      <x:c r="TWU5887" s="248"/>
      <x:c r="TWV5887" s="248"/>
      <x:c r="TWW5887" s="248"/>
      <x:c r="TWX5887" s="248"/>
      <x:c r="TWY5887" s="248"/>
      <x:c r="TWZ5887" s="248"/>
      <x:c r="TXA5887" s="248"/>
      <x:c r="TXB5887" s="248"/>
      <x:c r="TXC5887" s="248"/>
      <x:c r="TXD5887" s="248"/>
      <x:c r="TXE5887" s="248"/>
      <x:c r="TXF5887" s="248"/>
      <x:c r="TXG5887" s="248"/>
      <x:c r="TXH5887" s="248"/>
      <x:c r="TXI5887" s="248"/>
      <x:c r="TXJ5887" s="248"/>
      <x:c r="TXK5887" s="248"/>
      <x:c r="TXL5887" s="248"/>
      <x:c r="TXM5887" s="248"/>
      <x:c r="TXN5887" s="248"/>
      <x:c r="TXO5887" s="248"/>
      <x:c r="TXP5887" s="248"/>
      <x:c r="TXQ5887" s="248"/>
      <x:c r="TXR5887" s="248"/>
      <x:c r="TXS5887" s="248"/>
      <x:c r="TXT5887" s="248"/>
      <x:c r="TXU5887" s="248"/>
      <x:c r="TXV5887" s="248"/>
      <x:c r="TXW5887" s="248"/>
      <x:c r="TXX5887" s="248"/>
      <x:c r="TXY5887" s="248"/>
      <x:c r="TXZ5887" s="248"/>
      <x:c r="TYA5887" s="248"/>
      <x:c r="TYB5887" s="248"/>
      <x:c r="TYC5887" s="248"/>
      <x:c r="TYD5887" s="248"/>
      <x:c r="TYE5887" s="248"/>
      <x:c r="TYF5887" s="248"/>
      <x:c r="TYG5887" s="248"/>
      <x:c r="TYH5887" s="248"/>
      <x:c r="TYI5887" s="248"/>
      <x:c r="TYJ5887" s="248"/>
      <x:c r="TYK5887" s="248"/>
      <x:c r="TYL5887" s="248"/>
      <x:c r="TYM5887" s="248"/>
      <x:c r="TYN5887" s="248"/>
      <x:c r="TYO5887" s="248"/>
      <x:c r="TYP5887" s="248"/>
      <x:c r="TYQ5887" s="248"/>
      <x:c r="TYR5887" s="248"/>
      <x:c r="TYS5887" s="248"/>
      <x:c r="TYT5887" s="248"/>
      <x:c r="TYU5887" s="248"/>
      <x:c r="TYV5887" s="248"/>
      <x:c r="TYW5887" s="248"/>
      <x:c r="TYX5887" s="248"/>
      <x:c r="TYY5887" s="248"/>
      <x:c r="TYZ5887" s="248"/>
      <x:c r="TZA5887" s="248"/>
      <x:c r="TZB5887" s="248"/>
      <x:c r="TZC5887" s="248"/>
      <x:c r="TZD5887" s="248"/>
      <x:c r="TZE5887" s="248"/>
      <x:c r="TZF5887" s="248"/>
      <x:c r="TZG5887" s="248"/>
      <x:c r="TZH5887" s="248"/>
      <x:c r="TZI5887" s="248"/>
      <x:c r="TZJ5887" s="248"/>
      <x:c r="TZK5887" s="248"/>
      <x:c r="TZL5887" s="248"/>
      <x:c r="TZM5887" s="248"/>
      <x:c r="TZN5887" s="248"/>
      <x:c r="TZO5887" s="248"/>
      <x:c r="TZP5887" s="248"/>
      <x:c r="TZQ5887" s="248"/>
      <x:c r="TZR5887" s="248"/>
      <x:c r="TZS5887" s="248"/>
      <x:c r="TZT5887" s="248"/>
      <x:c r="TZU5887" s="248"/>
      <x:c r="TZV5887" s="248"/>
      <x:c r="TZW5887" s="248"/>
      <x:c r="TZX5887" s="248"/>
      <x:c r="TZY5887" s="248"/>
      <x:c r="TZZ5887" s="248"/>
      <x:c r="UAA5887" s="248"/>
      <x:c r="UAB5887" s="248"/>
      <x:c r="UAC5887" s="248"/>
      <x:c r="UAD5887" s="248"/>
      <x:c r="UAE5887" s="248"/>
      <x:c r="UAF5887" s="248"/>
      <x:c r="UAG5887" s="248"/>
      <x:c r="UAH5887" s="248"/>
      <x:c r="UAI5887" s="248"/>
      <x:c r="UAJ5887" s="248"/>
      <x:c r="UAK5887" s="248"/>
      <x:c r="UAL5887" s="248"/>
      <x:c r="UAM5887" s="248"/>
      <x:c r="UAN5887" s="248"/>
      <x:c r="UAO5887" s="248"/>
      <x:c r="UAP5887" s="248"/>
      <x:c r="UAQ5887" s="248"/>
      <x:c r="UAR5887" s="248"/>
      <x:c r="UAS5887" s="248"/>
      <x:c r="UAT5887" s="248"/>
      <x:c r="UAU5887" s="248"/>
      <x:c r="UAV5887" s="248"/>
      <x:c r="UAW5887" s="248"/>
      <x:c r="UAX5887" s="248"/>
      <x:c r="UAY5887" s="248"/>
      <x:c r="UAZ5887" s="248"/>
      <x:c r="UBA5887" s="248"/>
      <x:c r="UBB5887" s="248"/>
      <x:c r="UBC5887" s="248"/>
      <x:c r="UBD5887" s="248"/>
      <x:c r="UBE5887" s="248"/>
      <x:c r="UBF5887" s="248"/>
      <x:c r="UBG5887" s="248"/>
      <x:c r="UBH5887" s="248"/>
      <x:c r="UBI5887" s="248"/>
      <x:c r="UBJ5887" s="248"/>
      <x:c r="UBK5887" s="248"/>
      <x:c r="UBL5887" s="248"/>
      <x:c r="UBM5887" s="248"/>
      <x:c r="UBN5887" s="248"/>
      <x:c r="UBO5887" s="248"/>
      <x:c r="UBP5887" s="248"/>
      <x:c r="UBQ5887" s="248"/>
      <x:c r="UBR5887" s="248"/>
      <x:c r="UBS5887" s="248"/>
      <x:c r="UBT5887" s="248"/>
      <x:c r="UBU5887" s="248"/>
      <x:c r="UBV5887" s="248"/>
      <x:c r="UBW5887" s="248"/>
      <x:c r="UBX5887" s="248"/>
      <x:c r="UBY5887" s="248"/>
      <x:c r="UBZ5887" s="248"/>
      <x:c r="UCA5887" s="248"/>
      <x:c r="UCB5887" s="248"/>
      <x:c r="UCC5887" s="248"/>
      <x:c r="UCD5887" s="248"/>
      <x:c r="UCE5887" s="248"/>
      <x:c r="UCF5887" s="248"/>
      <x:c r="UCG5887" s="248"/>
      <x:c r="UCH5887" s="248"/>
      <x:c r="UCI5887" s="248"/>
      <x:c r="UCJ5887" s="248"/>
      <x:c r="UCK5887" s="248"/>
      <x:c r="UCL5887" s="248"/>
      <x:c r="UCM5887" s="248"/>
      <x:c r="UCN5887" s="248"/>
      <x:c r="UCO5887" s="248"/>
      <x:c r="UCP5887" s="248"/>
      <x:c r="UCQ5887" s="248"/>
      <x:c r="UCR5887" s="248"/>
      <x:c r="UCS5887" s="248"/>
      <x:c r="UCT5887" s="248"/>
      <x:c r="UCU5887" s="248"/>
      <x:c r="UCV5887" s="248"/>
      <x:c r="UCW5887" s="248"/>
      <x:c r="UCX5887" s="248"/>
      <x:c r="UCY5887" s="248"/>
      <x:c r="UCZ5887" s="248"/>
      <x:c r="UDA5887" s="248"/>
      <x:c r="UDB5887" s="248"/>
      <x:c r="UDC5887" s="248"/>
      <x:c r="UDD5887" s="248"/>
      <x:c r="UDE5887" s="248"/>
      <x:c r="UDF5887" s="248"/>
      <x:c r="UDG5887" s="248"/>
      <x:c r="UDH5887" s="248"/>
      <x:c r="UDI5887" s="248"/>
      <x:c r="UDJ5887" s="248"/>
      <x:c r="UDK5887" s="248"/>
      <x:c r="UDL5887" s="248"/>
      <x:c r="UDM5887" s="248"/>
      <x:c r="UDN5887" s="248"/>
      <x:c r="UDO5887" s="248"/>
      <x:c r="UDP5887" s="248"/>
      <x:c r="UDQ5887" s="248"/>
      <x:c r="UDR5887" s="248"/>
      <x:c r="UDS5887" s="248"/>
      <x:c r="UDT5887" s="248"/>
      <x:c r="UDU5887" s="248"/>
      <x:c r="UDV5887" s="248"/>
      <x:c r="UDW5887" s="248"/>
      <x:c r="UDX5887" s="248"/>
      <x:c r="UDY5887" s="248"/>
      <x:c r="UDZ5887" s="248"/>
      <x:c r="UEA5887" s="248"/>
      <x:c r="UEB5887" s="248"/>
      <x:c r="UEC5887" s="248"/>
      <x:c r="UED5887" s="248"/>
      <x:c r="UEE5887" s="248"/>
      <x:c r="UEF5887" s="248"/>
      <x:c r="UEG5887" s="248"/>
      <x:c r="UEH5887" s="248"/>
      <x:c r="UEI5887" s="248"/>
      <x:c r="UEJ5887" s="248"/>
      <x:c r="UEK5887" s="248"/>
      <x:c r="UEL5887" s="248"/>
      <x:c r="UEM5887" s="248"/>
      <x:c r="UEN5887" s="248"/>
      <x:c r="UEO5887" s="248"/>
      <x:c r="UEP5887" s="248"/>
      <x:c r="UEQ5887" s="248"/>
      <x:c r="UER5887" s="248"/>
      <x:c r="UES5887" s="248"/>
      <x:c r="UET5887" s="248"/>
      <x:c r="UEU5887" s="248"/>
      <x:c r="UEV5887" s="248"/>
      <x:c r="UEW5887" s="248"/>
      <x:c r="UEX5887" s="248"/>
      <x:c r="UEY5887" s="248"/>
      <x:c r="UEZ5887" s="248"/>
      <x:c r="UFA5887" s="248"/>
      <x:c r="UFB5887" s="248"/>
      <x:c r="UFC5887" s="248"/>
      <x:c r="UFD5887" s="248"/>
      <x:c r="UFE5887" s="248"/>
      <x:c r="UFF5887" s="248"/>
      <x:c r="UFG5887" s="248"/>
      <x:c r="UFH5887" s="248"/>
      <x:c r="UFI5887" s="248"/>
      <x:c r="UFJ5887" s="248"/>
      <x:c r="UFK5887" s="248"/>
      <x:c r="UFL5887" s="248"/>
      <x:c r="UFM5887" s="248"/>
      <x:c r="UFN5887" s="248"/>
      <x:c r="UFO5887" s="248"/>
      <x:c r="UFP5887" s="248"/>
      <x:c r="UFQ5887" s="248"/>
      <x:c r="UFR5887" s="248"/>
      <x:c r="UFS5887" s="248"/>
      <x:c r="UFT5887" s="248"/>
      <x:c r="UFU5887" s="248"/>
      <x:c r="UFV5887" s="248"/>
      <x:c r="UFW5887" s="248"/>
      <x:c r="UFX5887" s="248"/>
      <x:c r="UFY5887" s="248"/>
      <x:c r="UFZ5887" s="248"/>
      <x:c r="UGA5887" s="248"/>
      <x:c r="UGB5887" s="248"/>
      <x:c r="UGC5887" s="248"/>
      <x:c r="UGD5887" s="248"/>
      <x:c r="UGE5887" s="248"/>
      <x:c r="UGF5887" s="248"/>
      <x:c r="UGG5887" s="248"/>
      <x:c r="UGH5887" s="248"/>
      <x:c r="UGI5887" s="248"/>
      <x:c r="UGJ5887" s="248"/>
      <x:c r="UGK5887" s="248"/>
      <x:c r="UGL5887" s="248"/>
      <x:c r="UGM5887" s="248"/>
      <x:c r="UGN5887" s="248"/>
      <x:c r="UGO5887" s="248"/>
      <x:c r="UGP5887" s="248"/>
      <x:c r="UGQ5887" s="248"/>
      <x:c r="UGR5887" s="248"/>
      <x:c r="UGS5887" s="248"/>
      <x:c r="UGT5887" s="248"/>
      <x:c r="UGU5887" s="248"/>
      <x:c r="UGV5887" s="248"/>
      <x:c r="UGW5887" s="248"/>
      <x:c r="UGX5887" s="248"/>
      <x:c r="UGY5887" s="248"/>
      <x:c r="UGZ5887" s="248"/>
      <x:c r="UHA5887" s="248"/>
      <x:c r="UHB5887" s="248"/>
      <x:c r="UHC5887" s="248"/>
      <x:c r="UHD5887" s="248"/>
      <x:c r="UHE5887" s="248"/>
      <x:c r="UHF5887" s="248"/>
      <x:c r="UHG5887" s="248"/>
      <x:c r="UHH5887" s="248"/>
      <x:c r="UHI5887" s="248"/>
      <x:c r="UHJ5887" s="248"/>
      <x:c r="UHK5887" s="248"/>
      <x:c r="UHL5887" s="248"/>
      <x:c r="UHM5887" s="248"/>
      <x:c r="UHN5887" s="248"/>
      <x:c r="UHO5887" s="248"/>
      <x:c r="UHP5887" s="248"/>
      <x:c r="UHQ5887" s="248"/>
      <x:c r="UHR5887" s="248"/>
      <x:c r="UHS5887" s="248"/>
      <x:c r="UHT5887" s="248"/>
      <x:c r="UHU5887" s="248"/>
      <x:c r="UHV5887" s="248"/>
      <x:c r="UHW5887" s="248"/>
      <x:c r="UHX5887" s="248"/>
      <x:c r="UHY5887" s="248"/>
      <x:c r="UHZ5887" s="248"/>
      <x:c r="UIA5887" s="248"/>
      <x:c r="UIB5887" s="248"/>
      <x:c r="UIC5887" s="248"/>
      <x:c r="UID5887" s="248"/>
      <x:c r="UIE5887" s="248"/>
      <x:c r="UIF5887" s="248"/>
      <x:c r="UIG5887" s="248"/>
      <x:c r="UIH5887" s="248"/>
      <x:c r="UII5887" s="248"/>
      <x:c r="UIJ5887" s="248"/>
      <x:c r="UIK5887" s="248"/>
      <x:c r="UIL5887" s="248"/>
      <x:c r="UIM5887" s="248"/>
      <x:c r="UIN5887" s="248"/>
      <x:c r="UIO5887" s="248"/>
      <x:c r="UIP5887" s="248"/>
      <x:c r="UIQ5887" s="248"/>
      <x:c r="UIR5887" s="248"/>
      <x:c r="UIS5887" s="248"/>
      <x:c r="UIT5887" s="248"/>
      <x:c r="UIU5887" s="248"/>
      <x:c r="UIV5887" s="248"/>
      <x:c r="UIW5887" s="248"/>
      <x:c r="UIX5887" s="248"/>
      <x:c r="UIY5887" s="248"/>
      <x:c r="UIZ5887" s="248"/>
      <x:c r="UJA5887" s="248"/>
      <x:c r="UJB5887" s="248"/>
      <x:c r="UJC5887" s="248"/>
      <x:c r="UJD5887" s="248"/>
      <x:c r="UJE5887" s="248"/>
      <x:c r="UJF5887" s="248"/>
      <x:c r="UJG5887" s="248"/>
      <x:c r="UJH5887" s="248"/>
      <x:c r="UJI5887" s="248"/>
      <x:c r="UJJ5887" s="248"/>
      <x:c r="UJK5887" s="248"/>
      <x:c r="UJL5887" s="248"/>
      <x:c r="UJM5887" s="248"/>
      <x:c r="UJN5887" s="248"/>
      <x:c r="UJO5887" s="248"/>
      <x:c r="UJP5887" s="248"/>
      <x:c r="UJQ5887" s="248"/>
      <x:c r="UJR5887" s="248"/>
      <x:c r="UJS5887" s="248"/>
      <x:c r="UJT5887" s="248"/>
      <x:c r="UJU5887" s="248"/>
      <x:c r="UJV5887" s="248"/>
      <x:c r="UJW5887" s="248"/>
      <x:c r="UJX5887" s="248"/>
      <x:c r="UJY5887" s="248"/>
      <x:c r="UJZ5887" s="248"/>
      <x:c r="UKA5887" s="248"/>
      <x:c r="UKB5887" s="248"/>
      <x:c r="UKC5887" s="248"/>
      <x:c r="UKD5887" s="248"/>
      <x:c r="UKE5887" s="248"/>
      <x:c r="UKF5887" s="248"/>
      <x:c r="UKG5887" s="248"/>
      <x:c r="UKH5887" s="248"/>
      <x:c r="UKI5887" s="248"/>
      <x:c r="UKJ5887" s="248"/>
      <x:c r="UKK5887" s="248"/>
      <x:c r="UKL5887" s="248"/>
      <x:c r="UKM5887" s="248"/>
      <x:c r="UKN5887" s="248"/>
      <x:c r="UKO5887" s="248"/>
      <x:c r="UKP5887" s="248"/>
      <x:c r="UKQ5887" s="248"/>
      <x:c r="UKR5887" s="248"/>
      <x:c r="UKS5887" s="248"/>
      <x:c r="UKT5887" s="248"/>
      <x:c r="UKU5887" s="248"/>
      <x:c r="UKV5887" s="248"/>
      <x:c r="UKW5887" s="248"/>
      <x:c r="UKX5887" s="248"/>
      <x:c r="UKY5887" s="248"/>
      <x:c r="UKZ5887" s="248"/>
      <x:c r="ULA5887" s="248"/>
      <x:c r="ULB5887" s="248"/>
      <x:c r="ULC5887" s="248"/>
      <x:c r="ULD5887" s="248"/>
      <x:c r="ULE5887" s="248"/>
      <x:c r="ULF5887" s="248"/>
      <x:c r="ULG5887" s="248"/>
      <x:c r="ULH5887" s="248"/>
      <x:c r="ULI5887" s="248"/>
      <x:c r="ULJ5887" s="248"/>
      <x:c r="ULK5887" s="248"/>
      <x:c r="ULL5887" s="248"/>
      <x:c r="ULM5887" s="248"/>
      <x:c r="ULN5887" s="248"/>
      <x:c r="ULO5887" s="248"/>
      <x:c r="ULP5887" s="248"/>
      <x:c r="ULQ5887" s="248"/>
      <x:c r="ULR5887" s="248"/>
      <x:c r="ULS5887" s="248"/>
      <x:c r="ULT5887" s="248"/>
      <x:c r="ULU5887" s="248"/>
      <x:c r="ULV5887" s="248"/>
      <x:c r="ULW5887" s="248"/>
      <x:c r="ULX5887" s="248"/>
      <x:c r="ULY5887" s="248"/>
      <x:c r="ULZ5887" s="248"/>
      <x:c r="UMA5887" s="248"/>
      <x:c r="UMB5887" s="248"/>
      <x:c r="UMC5887" s="248"/>
      <x:c r="UMD5887" s="248"/>
      <x:c r="UME5887" s="248"/>
      <x:c r="UMF5887" s="248"/>
      <x:c r="UMG5887" s="248"/>
      <x:c r="UMH5887" s="248"/>
      <x:c r="UMI5887" s="248"/>
      <x:c r="UMJ5887" s="248"/>
      <x:c r="UMK5887" s="248"/>
      <x:c r="UML5887" s="248"/>
      <x:c r="UMM5887" s="248"/>
      <x:c r="UMN5887" s="248"/>
      <x:c r="UMO5887" s="248"/>
      <x:c r="UMP5887" s="248"/>
      <x:c r="UMQ5887" s="248"/>
      <x:c r="UMR5887" s="248"/>
      <x:c r="UMS5887" s="248"/>
      <x:c r="UMT5887" s="248"/>
      <x:c r="UMU5887" s="248"/>
      <x:c r="UMV5887" s="248"/>
      <x:c r="UMW5887" s="248"/>
      <x:c r="UMX5887" s="248"/>
      <x:c r="UMY5887" s="248"/>
      <x:c r="UMZ5887" s="248"/>
      <x:c r="UNA5887" s="248"/>
      <x:c r="UNB5887" s="248"/>
      <x:c r="UNC5887" s="248"/>
      <x:c r="UND5887" s="248"/>
      <x:c r="UNE5887" s="248"/>
      <x:c r="UNF5887" s="248"/>
      <x:c r="UNG5887" s="248"/>
      <x:c r="UNH5887" s="248"/>
      <x:c r="UNI5887" s="248"/>
      <x:c r="UNJ5887" s="248"/>
      <x:c r="UNK5887" s="248"/>
      <x:c r="UNL5887" s="248"/>
      <x:c r="UNM5887" s="248"/>
      <x:c r="UNN5887" s="248"/>
      <x:c r="UNO5887" s="248"/>
      <x:c r="UNP5887" s="248"/>
      <x:c r="UNQ5887" s="248"/>
      <x:c r="UNR5887" s="248"/>
      <x:c r="UNS5887" s="248"/>
      <x:c r="UNT5887" s="248"/>
      <x:c r="UNU5887" s="248"/>
      <x:c r="UNV5887" s="248"/>
      <x:c r="UNW5887" s="248"/>
      <x:c r="UNX5887" s="248"/>
      <x:c r="UNY5887" s="248"/>
      <x:c r="UNZ5887" s="248"/>
      <x:c r="UOA5887" s="248"/>
      <x:c r="UOB5887" s="248"/>
      <x:c r="UOC5887" s="248"/>
      <x:c r="UOD5887" s="248"/>
      <x:c r="UOE5887" s="248"/>
      <x:c r="UOF5887" s="248"/>
      <x:c r="UOG5887" s="248"/>
      <x:c r="UOH5887" s="248"/>
      <x:c r="UOI5887" s="248"/>
      <x:c r="UOJ5887" s="248"/>
      <x:c r="UOK5887" s="248"/>
      <x:c r="UOL5887" s="248"/>
      <x:c r="UOM5887" s="248"/>
      <x:c r="UON5887" s="248"/>
      <x:c r="UOO5887" s="248"/>
      <x:c r="UOP5887" s="248"/>
      <x:c r="UOQ5887" s="248"/>
      <x:c r="UOR5887" s="248"/>
      <x:c r="UOS5887" s="248"/>
      <x:c r="UOT5887" s="248"/>
      <x:c r="UOU5887" s="248"/>
      <x:c r="UOV5887" s="248"/>
      <x:c r="UOW5887" s="248"/>
      <x:c r="UOX5887" s="248"/>
      <x:c r="UOY5887" s="248"/>
      <x:c r="UOZ5887" s="248"/>
      <x:c r="UPA5887" s="248"/>
      <x:c r="UPB5887" s="248"/>
      <x:c r="UPC5887" s="248"/>
      <x:c r="UPD5887" s="248"/>
      <x:c r="UPE5887" s="248"/>
      <x:c r="UPF5887" s="248"/>
      <x:c r="UPG5887" s="248"/>
      <x:c r="UPH5887" s="248"/>
      <x:c r="UPI5887" s="248"/>
      <x:c r="UPJ5887" s="248"/>
      <x:c r="UPK5887" s="248"/>
      <x:c r="UPL5887" s="248"/>
      <x:c r="UPM5887" s="248"/>
      <x:c r="UPN5887" s="248"/>
      <x:c r="UPO5887" s="248"/>
      <x:c r="UPP5887" s="248"/>
      <x:c r="UPQ5887" s="248"/>
      <x:c r="UPR5887" s="248"/>
      <x:c r="UPS5887" s="248"/>
      <x:c r="UPT5887" s="248"/>
      <x:c r="UPU5887" s="248"/>
      <x:c r="UPV5887" s="248"/>
      <x:c r="UPW5887" s="248"/>
      <x:c r="UPX5887" s="248"/>
      <x:c r="UPY5887" s="248"/>
      <x:c r="UPZ5887" s="248"/>
      <x:c r="UQA5887" s="248"/>
      <x:c r="UQB5887" s="248"/>
      <x:c r="UQC5887" s="248"/>
      <x:c r="UQD5887" s="248"/>
      <x:c r="UQE5887" s="248"/>
      <x:c r="UQF5887" s="248"/>
      <x:c r="UQG5887" s="248"/>
      <x:c r="UQH5887" s="248"/>
      <x:c r="UQI5887" s="248"/>
      <x:c r="UQJ5887" s="248"/>
      <x:c r="UQK5887" s="248"/>
      <x:c r="UQL5887" s="248"/>
      <x:c r="UQM5887" s="248"/>
      <x:c r="UQN5887" s="248"/>
      <x:c r="UQO5887" s="248"/>
      <x:c r="UQP5887" s="248"/>
      <x:c r="UQQ5887" s="248"/>
      <x:c r="UQR5887" s="248"/>
      <x:c r="UQS5887" s="248"/>
      <x:c r="UQT5887" s="248"/>
      <x:c r="UQU5887" s="248"/>
      <x:c r="UQV5887" s="248"/>
      <x:c r="UQW5887" s="248"/>
      <x:c r="UQX5887" s="248"/>
      <x:c r="UQY5887" s="248"/>
      <x:c r="UQZ5887" s="248"/>
      <x:c r="URA5887" s="248"/>
      <x:c r="URB5887" s="248"/>
      <x:c r="URC5887" s="248"/>
      <x:c r="URD5887" s="248"/>
      <x:c r="URE5887" s="248"/>
      <x:c r="URF5887" s="248"/>
      <x:c r="URG5887" s="248"/>
      <x:c r="URH5887" s="248"/>
      <x:c r="URI5887" s="248"/>
      <x:c r="URJ5887" s="248"/>
      <x:c r="URK5887" s="248"/>
      <x:c r="URL5887" s="248"/>
      <x:c r="URM5887" s="248"/>
      <x:c r="URN5887" s="248"/>
      <x:c r="URO5887" s="248"/>
      <x:c r="URP5887" s="248"/>
      <x:c r="URQ5887" s="248"/>
      <x:c r="URR5887" s="248"/>
      <x:c r="URS5887" s="248"/>
      <x:c r="URT5887" s="248"/>
      <x:c r="URU5887" s="248"/>
      <x:c r="URV5887" s="248"/>
      <x:c r="URW5887" s="248"/>
      <x:c r="URX5887" s="248"/>
      <x:c r="URY5887" s="248"/>
      <x:c r="URZ5887" s="248"/>
      <x:c r="USA5887" s="248"/>
      <x:c r="USB5887" s="248"/>
      <x:c r="USC5887" s="248"/>
      <x:c r="USD5887" s="248"/>
      <x:c r="USE5887" s="248"/>
      <x:c r="USF5887" s="248"/>
      <x:c r="USG5887" s="248"/>
      <x:c r="USH5887" s="248"/>
      <x:c r="USI5887" s="248"/>
      <x:c r="USJ5887" s="248"/>
      <x:c r="USK5887" s="248"/>
      <x:c r="USL5887" s="248"/>
      <x:c r="USM5887" s="248"/>
      <x:c r="USN5887" s="248"/>
      <x:c r="USO5887" s="248"/>
      <x:c r="USP5887" s="248"/>
      <x:c r="USQ5887" s="248"/>
      <x:c r="USR5887" s="248"/>
      <x:c r="USS5887" s="248"/>
      <x:c r="UST5887" s="248"/>
      <x:c r="USU5887" s="248"/>
      <x:c r="USV5887" s="248"/>
      <x:c r="USW5887" s="248"/>
      <x:c r="USX5887" s="248"/>
      <x:c r="USY5887" s="248"/>
      <x:c r="USZ5887" s="248"/>
      <x:c r="UTA5887" s="248"/>
      <x:c r="UTB5887" s="248"/>
      <x:c r="UTC5887" s="248"/>
      <x:c r="UTD5887" s="248"/>
      <x:c r="UTE5887" s="248"/>
      <x:c r="UTF5887" s="248"/>
      <x:c r="UTG5887" s="248"/>
      <x:c r="UTH5887" s="248"/>
      <x:c r="UTI5887" s="248"/>
      <x:c r="UTJ5887" s="248"/>
      <x:c r="UTK5887" s="248"/>
      <x:c r="UTL5887" s="248"/>
      <x:c r="UTM5887" s="248"/>
      <x:c r="UTN5887" s="248"/>
      <x:c r="UTO5887" s="248"/>
      <x:c r="UTP5887" s="248"/>
      <x:c r="UTQ5887" s="248"/>
      <x:c r="UTR5887" s="248"/>
      <x:c r="UTS5887" s="248"/>
      <x:c r="UTT5887" s="248"/>
      <x:c r="UTU5887" s="248"/>
      <x:c r="UTV5887" s="248"/>
      <x:c r="UTW5887" s="248"/>
      <x:c r="UTX5887" s="248"/>
      <x:c r="UTY5887" s="248"/>
      <x:c r="UTZ5887" s="248"/>
      <x:c r="UUA5887" s="248"/>
      <x:c r="UUB5887" s="248"/>
      <x:c r="UUC5887" s="248"/>
      <x:c r="UUD5887" s="248"/>
      <x:c r="UUE5887" s="248"/>
      <x:c r="UUF5887" s="248"/>
      <x:c r="UUG5887" s="248"/>
      <x:c r="UUH5887" s="248"/>
      <x:c r="UUI5887" s="248"/>
      <x:c r="UUJ5887" s="248"/>
      <x:c r="UUK5887" s="248"/>
      <x:c r="UUL5887" s="248"/>
      <x:c r="UUM5887" s="248"/>
      <x:c r="UUN5887" s="248"/>
      <x:c r="UUO5887" s="248"/>
      <x:c r="UUP5887" s="248"/>
      <x:c r="UUQ5887" s="248"/>
      <x:c r="UUR5887" s="248"/>
      <x:c r="UUS5887" s="248"/>
      <x:c r="UUT5887" s="248"/>
      <x:c r="UUU5887" s="248"/>
      <x:c r="UUV5887" s="248"/>
      <x:c r="UUW5887" s="248"/>
      <x:c r="UUX5887" s="248"/>
      <x:c r="UUY5887" s="248"/>
      <x:c r="UUZ5887" s="248"/>
      <x:c r="UVA5887" s="248"/>
      <x:c r="UVB5887" s="248"/>
      <x:c r="UVC5887" s="248"/>
      <x:c r="UVD5887" s="248"/>
      <x:c r="UVE5887" s="248"/>
      <x:c r="UVF5887" s="248"/>
      <x:c r="UVG5887" s="248"/>
      <x:c r="UVH5887" s="248"/>
      <x:c r="UVI5887" s="248"/>
      <x:c r="UVJ5887" s="248"/>
      <x:c r="UVK5887" s="248"/>
      <x:c r="UVL5887" s="248"/>
      <x:c r="UVM5887" s="248"/>
      <x:c r="UVN5887" s="248"/>
      <x:c r="UVO5887" s="248"/>
      <x:c r="UVP5887" s="248"/>
      <x:c r="UVQ5887" s="248"/>
      <x:c r="UVR5887" s="248"/>
      <x:c r="UVS5887" s="248"/>
      <x:c r="UVT5887" s="248"/>
      <x:c r="UVU5887" s="248"/>
      <x:c r="UVV5887" s="248"/>
      <x:c r="UVW5887" s="248"/>
      <x:c r="UVX5887" s="248"/>
      <x:c r="UVY5887" s="248"/>
      <x:c r="UVZ5887" s="248"/>
      <x:c r="UWA5887" s="248"/>
      <x:c r="UWB5887" s="248"/>
      <x:c r="UWC5887" s="248"/>
      <x:c r="UWD5887" s="248"/>
      <x:c r="UWE5887" s="248"/>
      <x:c r="UWF5887" s="248"/>
      <x:c r="UWG5887" s="248"/>
      <x:c r="UWH5887" s="248"/>
      <x:c r="UWI5887" s="248"/>
      <x:c r="UWJ5887" s="248"/>
      <x:c r="UWK5887" s="248"/>
      <x:c r="UWL5887" s="248"/>
      <x:c r="UWM5887" s="248"/>
      <x:c r="UWN5887" s="248"/>
      <x:c r="UWO5887" s="248"/>
      <x:c r="UWP5887" s="248"/>
      <x:c r="UWQ5887" s="248"/>
      <x:c r="UWR5887" s="248"/>
      <x:c r="UWS5887" s="248"/>
      <x:c r="UWT5887" s="248"/>
      <x:c r="UWU5887" s="248"/>
      <x:c r="UWV5887" s="248"/>
      <x:c r="UWW5887" s="248"/>
      <x:c r="UWX5887" s="248"/>
      <x:c r="UWY5887" s="248"/>
      <x:c r="UWZ5887" s="248"/>
      <x:c r="UXA5887" s="248"/>
      <x:c r="UXB5887" s="248"/>
      <x:c r="UXC5887" s="248"/>
      <x:c r="UXD5887" s="248"/>
      <x:c r="UXE5887" s="248"/>
      <x:c r="UXF5887" s="248"/>
      <x:c r="UXG5887" s="248"/>
      <x:c r="UXH5887" s="248"/>
      <x:c r="UXI5887" s="248"/>
      <x:c r="UXJ5887" s="248"/>
      <x:c r="UXK5887" s="248"/>
      <x:c r="UXL5887" s="248"/>
      <x:c r="UXM5887" s="248"/>
      <x:c r="UXN5887" s="248"/>
      <x:c r="UXO5887" s="248"/>
      <x:c r="UXP5887" s="248"/>
      <x:c r="UXQ5887" s="248"/>
      <x:c r="UXR5887" s="248"/>
      <x:c r="UXS5887" s="248"/>
      <x:c r="UXT5887" s="248"/>
      <x:c r="UXU5887" s="248"/>
      <x:c r="UXV5887" s="248"/>
      <x:c r="UXW5887" s="248"/>
      <x:c r="UXX5887" s="248"/>
      <x:c r="UXY5887" s="248"/>
      <x:c r="UXZ5887" s="248"/>
      <x:c r="UYA5887" s="248"/>
      <x:c r="UYB5887" s="248"/>
      <x:c r="UYC5887" s="248"/>
      <x:c r="UYD5887" s="248"/>
      <x:c r="UYE5887" s="248"/>
      <x:c r="UYF5887" s="248"/>
      <x:c r="UYG5887" s="248"/>
      <x:c r="UYH5887" s="248"/>
      <x:c r="UYI5887" s="248"/>
      <x:c r="UYJ5887" s="248"/>
      <x:c r="UYK5887" s="248"/>
      <x:c r="UYL5887" s="248"/>
      <x:c r="UYM5887" s="248"/>
      <x:c r="UYN5887" s="248"/>
      <x:c r="UYO5887" s="248"/>
      <x:c r="UYP5887" s="248"/>
      <x:c r="UYQ5887" s="248"/>
      <x:c r="UYR5887" s="248"/>
      <x:c r="UYS5887" s="248"/>
      <x:c r="UYT5887" s="248"/>
      <x:c r="UYU5887" s="248"/>
      <x:c r="UYV5887" s="248"/>
      <x:c r="UYW5887" s="248"/>
      <x:c r="UYX5887" s="248"/>
      <x:c r="UYY5887" s="248"/>
      <x:c r="UYZ5887" s="248"/>
      <x:c r="UZA5887" s="248"/>
      <x:c r="UZB5887" s="248"/>
      <x:c r="UZC5887" s="248"/>
      <x:c r="UZD5887" s="248"/>
      <x:c r="UZE5887" s="248"/>
      <x:c r="UZF5887" s="248"/>
      <x:c r="UZG5887" s="248"/>
      <x:c r="UZH5887" s="248"/>
      <x:c r="UZI5887" s="248"/>
      <x:c r="UZJ5887" s="248"/>
      <x:c r="UZK5887" s="248"/>
      <x:c r="UZL5887" s="248"/>
      <x:c r="UZM5887" s="248"/>
      <x:c r="UZN5887" s="248"/>
      <x:c r="UZO5887" s="248"/>
      <x:c r="UZP5887" s="248"/>
      <x:c r="UZQ5887" s="248"/>
      <x:c r="UZR5887" s="248"/>
      <x:c r="UZS5887" s="248"/>
      <x:c r="UZT5887" s="248"/>
      <x:c r="UZU5887" s="248"/>
      <x:c r="UZV5887" s="248"/>
      <x:c r="UZW5887" s="248"/>
      <x:c r="UZX5887" s="248"/>
      <x:c r="UZY5887" s="248"/>
      <x:c r="UZZ5887" s="248"/>
      <x:c r="VAA5887" s="248"/>
      <x:c r="VAB5887" s="248"/>
      <x:c r="VAC5887" s="248"/>
      <x:c r="VAD5887" s="248"/>
      <x:c r="VAE5887" s="248"/>
      <x:c r="VAF5887" s="248"/>
      <x:c r="VAG5887" s="248"/>
      <x:c r="VAH5887" s="248"/>
      <x:c r="VAI5887" s="248"/>
      <x:c r="VAJ5887" s="248"/>
      <x:c r="VAK5887" s="248"/>
      <x:c r="VAL5887" s="248"/>
      <x:c r="VAM5887" s="248"/>
      <x:c r="VAN5887" s="248"/>
      <x:c r="VAO5887" s="248"/>
      <x:c r="VAP5887" s="248"/>
      <x:c r="VAQ5887" s="248"/>
      <x:c r="VAR5887" s="248"/>
      <x:c r="VAS5887" s="248"/>
      <x:c r="VAT5887" s="248"/>
      <x:c r="VAU5887" s="248"/>
      <x:c r="VAV5887" s="248"/>
      <x:c r="VAW5887" s="248"/>
      <x:c r="VAX5887" s="248"/>
      <x:c r="VAY5887" s="248"/>
      <x:c r="VAZ5887" s="248"/>
      <x:c r="VBA5887" s="248"/>
      <x:c r="VBB5887" s="248"/>
      <x:c r="VBC5887" s="248"/>
      <x:c r="VBD5887" s="248"/>
      <x:c r="VBE5887" s="248"/>
      <x:c r="VBF5887" s="248"/>
      <x:c r="VBG5887" s="248"/>
      <x:c r="VBH5887" s="248"/>
      <x:c r="VBI5887" s="248"/>
      <x:c r="VBJ5887" s="248"/>
      <x:c r="VBK5887" s="248"/>
      <x:c r="VBL5887" s="248"/>
      <x:c r="VBM5887" s="248"/>
      <x:c r="VBN5887" s="248"/>
      <x:c r="VBO5887" s="248"/>
      <x:c r="VBP5887" s="248"/>
      <x:c r="VBQ5887" s="248"/>
      <x:c r="VBR5887" s="248"/>
      <x:c r="VBS5887" s="248"/>
      <x:c r="VBT5887" s="248"/>
      <x:c r="VBU5887" s="248"/>
      <x:c r="VBV5887" s="248"/>
      <x:c r="VBW5887" s="248"/>
      <x:c r="VBX5887" s="248"/>
      <x:c r="VBY5887" s="248"/>
      <x:c r="VBZ5887" s="248"/>
      <x:c r="VCA5887" s="248"/>
      <x:c r="VCB5887" s="248"/>
      <x:c r="VCC5887" s="248"/>
      <x:c r="VCD5887" s="248"/>
      <x:c r="VCE5887" s="248"/>
      <x:c r="VCF5887" s="248"/>
      <x:c r="VCG5887" s="248"/>
      <x:c r="VCH5887" s="248"/>
      <x:c r="VCI5887" s="248"/>
      <x:c r="VCJ5887" s="248"/>
      <x:c r="VCK5887" s="248"/>
      <x:c r="VCL5887" s="248"/>
      <x:c r="VCM5887" s="248"/>
      <x:c r="VCN5887" s="248"/>
      <x:c r="VCO5887" s="248"/>
      <x:c r="VCP5887" s="248"/>
      <x:c r="VCQ5887" s="248"/>
      <x:c r="VCR5887" s="248"/>
      <x:c r="VCS5887" s="248"/>
      <x:c r="VCT5887" s="248"/>
      <x:c r="VCU5887" s="248"/>
      <x:c r="VCV5887" s="248"/>
      <x:c r="VCW5887" s="248"/>
      <x:c r="VCX5887" s="248"/>
      <x:c r="VCY5887" s="248"/>
      <x:c r="VCZ5887" s="248"/>
      <x:c r="VDA5887" s="248"/>
      <x:c r="VDB5887" s="248"/>
      <x:c r="VDC5887" s="248"/>
      <x:c r="VDD5887" s="248"/>
      <x:c r="VDE5887" s="248"/>
      <x:c r="VDF5887" s="248"/>
      <x:c r="VDG5887" s="248"/>
      <x:c r="VDH5887" s="248"/>
      <x:c r="VDI5887" s="248"/>
      <x:c r="VDJ5887" s="248"/>
      <x:c r="VDK5887" s="248"/>
      <x:c r="VDL5887" s="248"/>
      <x:c r="VDM5887" s="248"/>
      <x:c r="VDN5887" s="248"/>
      <x:c r="VDO5887" s="248"/>
      <x:c r="VDP5887" s="248"/>
      <x:c r="VDQ5887" s="248"/>
      <x:c r="VDR5887" s="248"/>
      <x:c r="VDS5887" s="248"/>
      <x:c r="VDT5887" s="248"/>
      <x:c r="VDU5887" s="248"/>
      <x:c r="VDV5887" s="248"/>
      <x:c r="VDW5887" s="248"/>
      <x:c r="VDX5887" s="248"/>
      <x:c r="VDY5887" s="248"/>
      <x:c r="VDZ5887" s="248"/>
      <x:c r="VEA5887" s="248"/>
      <x:c r="VEB5887" s="248"/>
      <x:c r="VEC5887" s="248"/>
      <x:c r="VED5887" s="248"/>
      <x:c r="VEE5887" s="248"/>
      <x:c r="VEF5887" s="248"/>
      <x:c r="VEG5887" s="248"/>
      <x:c r="VEH5887" s="248"/>
      <x:c r="VEI5887" s="248"/>
      <x:c r="VEJ5887" s="248"/>
      <x:c r="VEK5887" s="248"/>
      <x:c r="VEL5887" s="248"/>
      <x:c r="VEM5887" s="248"/>
      <x:c r="VEN5887" s="248"/>
      <x:c r="VEO5887" s="248"/>
      <x:c r="VEP5887" s="248"/>
      <x:c r="VEQ5887" s="248"/>
      <x:c r="VER5887" s="248"/>
      <x:c r="VES5887" s="248"/>
      <x:c r="VET5887" s="248"/>
      <x:c r="VEU5887" s="248"/>
      <x:c r="VEV5887" s="248"/>
      <x:c r="VEW5887" s="248"/>
      <x:c r="VEX5887" s="248"/>
      <x:c r="VEY5887" s="248"/>
      <x:c r="VEZ5887" s="248"/>
      <x:c r="VFA5887" s="248"/>
      <x:c r="VFB5887" s="248"/>
      <x:c r="VFC5887" s="248"/>
      <x:c r="VFD5887" s="248"/>
      <x:c r="VFE5887" s="248"/>
      <x:c r="VFF5887" s="248"/>
      <x:c r="VFG5887" s="248"/>
      <x:c r="VFH5887" s="248"/>
      <x:c r="VFI5887" s="248"/>
      <x:c r="VFJ5887" s="248"/>
      <x:c r="VFK5887" s="248"/>
      <x:c r="VFL5887" s="248"/>
      <x:c r="VFM5887" s="248"/>
      <x:c r="VFN5887" s="248"/>
      <x:c r="VFO5887" s="248"/>
      <x:c r="VFP5887" s="248"/>
      <x:c r="VFQ5887" s="248"/>
      <x:c r="VFR5887" s="248"/>
      <x:c r="VFS5887" s="248"/>
      <x:c r="VFT5887" s="248"/>
      <x:c r="VFU5887" s="248"/>
      <x:c r="VFV5887" s="248"/>
      <x:c r="VFW5887" s="248"/>
      <x:c r="VFX5887" s="248"/>
      <x:c r="VFY5887" s="248"/>
      <x:c r="VFZ5887" s="248"/>
      <x:c r="VGA5887" s="248"/>
      <x:c r="VGB5887" s="248"/>
      <x:c r="VGC5887" s="248"/>
      <x:c r="VGD5887" s="248"/>
      <x:c r="VGE5887" s="248"/>
      <x:c r="VGF5887" s="248"/>
      <x:c r="VGG5887" s="248"/>
      <x:c r="VGH5887" s="248"/>
      <x:c r="VGI5887" s="248"/>
      <x:c r="VGJ5887" s="248"/>
      <x:c r="VGK5887" s="248"/>
      <x:c r="VGL5887" s="248"/>
      <x:c r="VGM5887" s="248"/>
      <x:c r="VGN5887" s="248"/>
      <x:c r="VGO5887" s="248"/>
      <x:c r="VGP5887" s="248"/>
      <x:c r="VGQ5887" s="248"/>
      <x:c r="VGR5887" s="248"/>
      <x:c r="VGS5887" s="248"/>
      <x:c r="VGT5887" s="248"/>
      <x:c r="VGU5887" s="248"/>
      <x:c r="VGV5887" s="248"/>
      <x:c r="VGW5887" s="248"/>
      <x:c r="VGX5887" s="248"/>
      <x:c r="VGY5887" s="248"/>
      <x:c r="VGZ5887" s="248"/>
      <x:c r="VHA5887" s="248"/>
      <x:c r="VHB5887" s="248"/>
      <x:c r="VHC5887" s="248"/>
      <x:c r="VHD5887" s="248"/>
      <x:c r="VHE5887" s="248"/>
      <x:c r="VHF5887" s="248"/>
      <x:c r="VHG5887" s="248"/>
      <x:c r="VHH5887" s="248"/>
      <x:c r="VHI5887" s="248"/>
      <x:c r="VHJ5887" s="248"/>
      <x:c r="VHK5887" s="248"/>
      <x:c r="VHL5887" s="248"/>
      <x:c r="VHM5887" s="248"/>
      <x:c r="VHN5887" s="248"/>
      <x:c r="VHO5887" s="248"/>
      <x:c r="VHP5887" s="248"/>
      <x:c r="VHQ5887" s="248"/>
      <x:c r="VHR5887" s="248"/>
      <x:c r="VHS5887" s="248"/>
      <x:c r="VHT5887" s="248"/>
      <x:c r="VHU5887" s="248"/>
      <x:c r="VHV5887" s="248"/>
      <x:c r="VHW5887" s="248"/>
      <x:c r="VHX5887" s="248"/>
      <x:c r="VHY5887" s="248"/>
      <x:c r="VHZ5887" s="248"/>
      <x:c r="VIA5887" s="248"/>
      <x:c r="VIB5887" s="248"/>
      <x:c r="VIC5887" s="248"/>
      <x:c r="VID5887" s="248"/>
      <x:c r="VIE5887" s="248"/>
      <x:c r="VIF5887" s="248"/>
      <x:c r="VIG5887" s="248"/>
      <x:c r="VIH5887" s="248"/>
      <x:c r="VII5887" s="248"/>
      <x:c r="VIJ5887" s="248"/>
      <x:c r="VIK5887" s="248"/>
      <x:c r="VIL5887" s="248"/>
      <x:c r="VIM5887" s="248"/>
      <x:c r="VIN5887" s="248"/>
      <x:c r="VIO5887" s="248"/>
      <x:c r="VIP5887" s="248"/>
      <x:c r="VIQ5887" s="248"/>
      <x:c r="VIR5887" s="248"/>
      <x:c r="VIS5887" s="248"/>
      <x:c r="VIT5887" s="248"/>
      <x:c r="VIU5887" s="248"/>
      <x:c r="VIV5887" s="248"/>
      <x:c r="VIW5887" s="248"/>
      <x:c r="VIX5887" s="248"/>
      <x:c r="VIY5887" s="248"/>
      <x:c r="VIZ5887" s="248"/>
      <x:c r="VJA5887" s="248"/>
      <x:c r="VJB5887" s="248"/>
      <x:c r="VJC5887" s="248"/>
      <x:c r="VJD5887" s="248"/>
      <x:c r="VJE5887" s="248"/>
      <x:c r="VJF5887" s="248"/>
      <x:c r="VJG5887" s="248"/>
      <x:c r="VJH5887" s="248"/>
      <x:c r="VJI5887" s="248"/>
      <x:c r="VJJ5887" s="248"/>
      <x:c r="VJK5887" s="248"/>
      <x:c r="VJL5887" s="248"/>
      <x:c r="VJM5887" s="248"/>
      <x:c r="VJN5887" s="248"/>
      <x:c r="VJO5887" s="248"/>
      <x:c r="VJP5887" s="248"/>
      <x:c r="VJQ5887" s="248"/>
      <x:c r="VJR5887" s="248"/>
      <x:c r="VJS5887" s="248"/>
      <x:c r="VJT5887" s="248"/>
      <x:c r="VJU5887" s="248"/>
      <x:c r="VJV5887" s="248"/>
      <x:c r="VJW5887" s="248"/>
      <x:c r="VJX5887" s="248"/>
      <x:c r="VJY5887" s="248"/>
      <x:c r="VJZ5887" s="248"/>
      <x:c r="VKA5887" s="248"/>
      <x:c r="VKB5887" s="248"/>
      <x:c r="VKC5887" s="248"/>
      <x:c r="VKD5887" s="248"/>
      <x:c r="VKE5887" s="248"/>
      <x:c r="VKF5887" s="248"/>
      <x:c r="VKG5887" s="248"/>
      <x:c r="VKH5887" s="248"/>
      <x:c r="VKI5887" s="248"/>
      <x:c r="VKJ5887" s="248"/>
      <x:c r="VKK5887" s="248"/>
      <x:c r="VKL5887" s="248"/>
      <x:c r="VKM5887" s="248"/>
      <x:c r="VKN5887" s="248"/>
      <x:c r="VKO5887" s="248"/>
      <x:c r="VKP5887" s="248"/>
      <x:c r="VKQ5887" s="248"/>
      <x:c r="VKR5887" s="248"/>
      <x:c r="VKS5887" s="248"/>
      <x:c r="VKT5887" s="248"/>
      <x:c r="VKU5887" s="248"/>
      <x:c r="VKV5887" s="248"/>
      <x:c r="VKW5887" s="248"/>
      <x:c r="VKX5887" s="248"/>
      <x:c r="VKY5887" s="248"/>
      <x:c r="VKZ5887" s="248"/>
      <x:c r="VLA5887" s="248"/>
      <x:c r="VLB5887" s="248"/>
      <x:c r="VLC5887" s="248"/>
      <x:c r="VLD5887" s="248"/>
      <x:c r="VLE5887" s="248"/>
      <x:c r="VLF5887" s="248"/>
      <x:c r="VLG5887" s="248"/>
      <x:c r="VLH5887" s="248"/>
      <x:c r="VLI5887" s="248"/>
      <x:c r="VLJ5887" s="248"/>
      <x:c r="VLK5887" s="248"/>
      <x:c r="VLL5887" s="248"/>
      <x:c r="VLM5887" s="248"/>
      <x:c r="VLN5887" s="248"/>
      <x:c r="VLO5887" s="248"/>
      <x:c r="VLP5887" s="248"/>
      <x:c r="VLQ5887" s="248"/>
      <x:c r="VLR5887" s="248"/>
      <x:c r="VLS5887" s="248"/>
      <x:c r="VLT5887" s="248"/>
      <x:c r="VLU5887" s="248"/>
      <x:c r="VLV5887" s="248"/>
      <x:c r="VLW5887" s="248"/>
      <x:c r="VLX5887" s="248"/>
      <x:c r="VLY5887" s="248"/>
      <x:c r="VLZ5887" s="248"/>
      <x:c r="VMA5887" s="248"/>
      <x:c r="VMB5887" s="248"/>
      <x:c r="VMC5887" s="248"/>
      <x:c r="VMD5887" s="248"/>
      <x:c r="VME5887" s="248"/>
      <x:c r="VMF5887" s="248"/>
      <x:c r="VMG5887" s="248"/>
      <x:c r="VMH5887" s="248"/>
      <x:c r="VMI5887" s="248"/>
      <x:c r="VMJ5887" s="248"/>
      <x:c r="VMK5887" s="248"/>
      <x:c r="VML5887" s="248"/>
      <x:c r="VMM5887" s="248"/>
      <x:c r="VMN5887" s="248"/>
      <x:c r="VMO5887" s="248"/>
      <x:c r="VMP5887" s="248"/>
      <x:c r="VMQ5887" s="248"/>
      <x:c r="VMR5887" s="248"/>
      <x:c r="VMS5887" s="248"/>
      <x:c r="VMT5887" s="248"/>
      <x:c r="VMU5887" s="248"/>
      <x:c r="VMV5887" s="248"/>
      <x:c r="VMW5887" s="248"/>
      <x:c r="VMX5887" s="248"/>
      <x:c r="VMY5887" s="248"/>
      <x:c r="VMZ5887" s="248"/>
      <x:c r="VNA5887" s="248"/>
      <x:c r="VNB5887" s="248"/>
      <x:c r="VNC5887" s="248"/>
      <x:c r="VND5887" s="248"/>
      <x:c r="VNE5887" s="248"/>
      <x:c r="VNF5887" s="248"/>
      <x:c r="VNG5887" s="248"/>
      <x:c r="VNH5887" s="248"/>
      <x:c r="VNI5887" s="248"/>
      <x:c r="VNJ5887" s="248"/>
      <x:c r="VNK5887" s="248"/>
      <x:c r="VNL5887" s="248"/>
      <x:c r="VNM5887" s="248"/>
      <x:c r="VNN5887" s="248"/>
      <x:c r="VNO5887" s="248"/>
      <x:c r="VNP5887" s="248"/>
      <x:c r="VNQ5887" s="248"/>
      <x:c r="VNR5887" s="248"/>
      <x:c r="VNS5887" s="248"/>
      <x:c r="VNT5887" s="248"/>
      <x:c r="VNU5887" s="248"/>
      <x:c r="VNV5887" s="248"/>
      <x:c r="VNW5887" s="248"/>
      <x:c r="VNX5887" s="248"/>
      <x:c r="VNY5887" s="248"/>
      <x:c r="VNZ5887" s="248"/>
      <x:c r="VOA5887" s="248"/>
      <x:c r="VOB5887" s="248"/>
      <x:c r="VOC5887" s="248"/>
      <x:c r="VOD5887" s="248"/>
      <x:c r="VOE5887" s="248"/>
      <x:c r="VOF5887" s="248"/>
      <x:c r="VOG5887" s="248"/>
      <x:c r="VOH5887" s="248"/>
      <x:c r="VOI5887" s="248"/>
      <x:c r="VOJ5887" s="248"/>
      <x:c r="VOK5887" s="248"/>
      <x:c r="VOL5887" s="248"/>
      <x:c r="VOM5887" s="248"/>
      <x:c r="VON5887" s="248"/>
      <x:c r="VOO5887" s="248"/>
      <x:c r="VOP5887" s="248"/>
      <x:c r="VOQ5887" s="248"/>
      <x:c r="VOR5887" s="248"/>
      <x:c r="VOS5887" s="248"/>
      <x:c r="VOT5887" s="248"/>
      <x:c r="VOU5887" s="248"/>
      <x:c r="VOV5887" s="248"/>
      <x:c r="VOW5887" s="248"/>
      <x:c r="VOX5887" s="248"/>
      <x:c r="VOY5887" s="248"/>
      <x:c r="VOZ5887" s="248"/>
      <x:c r="VPA5887" s="248"/>
      <x:c r="VPB5887" s="248"/>
      <x:c r="VPC5887" s="248"/>
      <x:c r="VPD5887" s="248"/>
      <x:c r="VPE5887" s="248"/>
      <x:c r="VPF5887" s="248"/>
      <x:c r="VPG5887" s="248"/>
      <x:c r="VPH5887" s="248"/>
      <x:c r="VPI5887" s="248"/>
      <x:c r="VPJ5887" s="248"/>
      <x:c r="VPK5887" s="248"/>
      <x:c r="VPL5887" s="248"/>
      <x:c r="VPM5887" s="248"/>
      <x:c r="VPN5887" s="248"/>
      <x:c r="VPO5887" s="248"/>
      <x:c r="VPP5887" s="248"/>
      <x:c r="VPQ5887" s="248"/>
      <x:c r="VPR5887" s="248"/>
      <x:c r="VPS5887" s="248"/>
      <x:c r="VPT5887" s="248"/>
      <x:c r="VPU5887" s="248"/>
      <x:c r="VPV5887" s="248"/>
      <x:c r="VPW5887" s="248"/>
      <x:c r="VPX5887" s="248"/>
      <x:c r="VPY5887" s="248"/>
      <x:c r="VPZ5887" s="248"/>
      <x:c r="VQA5887" s="248"/>
      <x:c r="VQB5887" s="248"/>
      <x:c r="VQC5887" s="248"/>
      <x:c r="VQD5887" s="248"/>
      <x:c r="VQE5887" s="248"/>
      <x:c r="VQF5887" s="248"/>
      <x:c r="VQG5887" s="248"/>
      <x:c r="VQH5887" s="248"/>
      <x:c r="VQI5887" s="248"/>
      <x:c r="VQJ5887" s="248"/>
      <x:c r="VQK5887" s="248"/>
      <x:c r="VQL5887" s="248"/>
      <x:c r="VQM5887" s="248"/>
      <x:c r="VQN5887" s="248"/>
      <x:c r="VQO5887" s="248"/>
      <x:c r="VQP5887" s="248"/>
      <x:c r="VQQ5887" s="248"/>
      <x:c r="VQR5887" s="248"/>
      <x:c r="VQS5887" s="248"/>
      <x:c r="VQT5887" s="248"/>
      <x:c r="VQU5887" s="248"/>
      <x:c r="VQV5887" s="248"/>
      <x:c r="VQW5887" s="248"/>
      <x:c r="VQX5887" s="248"/>
      <x:c r="VQY5887" s="248"/>
      <x:c r="VQZ5887" s="248"/>
      <x:c r="VRA5887" s="248"/>
      <x:c r="VRB5887" s="248"/>
      <x:c r="VRC5887" s="248"/>
      <x:c r="VRD5887" s="248"/>
      <x:c r="VRE5887" s="248"/>
      <x:c r="VRF5887" s="248"/>
      <x:c r="VRG5887" s="248"/>
      <x:c r="VRH5887" s="248"/>
      <x:c r="VRI5887" s="248"/>
      <x:c r="VRJ5887" s="248"/>
      <x:c r="VRK5887" s="248"/>
      <x:c r="VRL5887" s="248"/>
      <x:c r="VRM5887" s="248"/>
      <x:c r="VRN5887" s="248"/>
      <x:c r="VRO5887" s="248"/>
      <x:c r="VRP5887" s="248"/>
      <x:c r="VRQ5887" s="248"/>
      <x:c r="VRR5887" s="248"/>
      <x:c r="VRS5887" s="248"/>
      <x:c r="VRT5887" s="248"/>
      <x:c r="VRU5887" s="248"/>
      <x:c r="VRV5887" s="248"/>
      <x:c r="VRW5887" s="248"/>
      <x:c r="VRX5887" s="248"/>
      <x:c r="VRY5887" s="248"/>
      <x:c r="VRZ5887" s="248"/>
      <x:c r="VSA5887" s="248"/>
      <x:c r="VSB5887" s="248"/>
      <x:c r="VSC5887" s="248"/>
      <x:c r="VSD5887" s="248"/>
      <x:c r="VSE5887" s="248"/>
      <x:c r="VSF5887" s="248"/>
      <x:c r="VSG5887" s="248"/>
      <x:c r="VSH5887" s="248"/>
      <x:c r="VSI5887" s="248"/>
      <x:c r="VSJ5887" s="248"/>
      <x:c r="VSK5887" s="248"/>
      <x:c r="VSL5887" s="248"/>
      <x:c r="VSM5887" s="248"/>
      <x:c r="VSN5887" s="248"/>
      <x:c r="VSO5887" s="248"/>
      <x:c r="VSP5887" s="248"/>
      <x:c r="VSQ5887" s="248"/>
      <x:c r="VSR5887" s="248"/>
      <x:c r="VSS5887" s="248"/>
      <x:c r="VST5887" s="248"/>
      <x:c r="VSU5887" s="248"/>
      <x:c r="VSV5887" s="248"/>
      <x:c r="VSW5887" s="248"/>
      <x:c r="VSX5887" s="248"/>
      <x:c r="VSY5887" s="248"/>
      <x:c r="VSZ5887" s="248"/>
      <x:c r="VTA5887" s="248"/>
      <x:c r="VTB5887" s="248"/>
      <x:c r="VTC5887" s="248"/>
      <x:c r="VTD5887" s="248"/>
      <x:c r="VTE5887" s="248"/>
      <x:c r="VTF5887" s="248"/>
      <x:c r="VTG5887" s="248"/>
      <x:c r="VTH5887" s="248"/>
      <x:c r="VTI5887" s="248"/>
      <x:c r="VTJ5887" s="248"/>
      <x:c r="VTK5887" s="248"/>
      <x:c r="VTL5887" s="248"/>
      <x:c r="VTM5887" s="248"/>
      <x:c r="VTN5887" s="248"/>
      <x:c r="VTO5887" s="248"/>
      <x:c r="VTP5887" s="248"/>
      <x:c r="VTQ5887" s="248"/>
      <x:c r="VTR5887" s="248"/>
      <x:c r="VTS5887" s="248"/>
      <x:c r="VTT5887" s="248"/>
      <x:c r="VTU5887" s="248"/>
      <x:c r="VTV5887" s="248"/>
      <x:c r="VTW5887" s="248"/>
      <x:c r="VTX5887" s="248"/>
      <x:c r="VTY5887" s="248"/>
      <x:c r="VTZ5887" s="248"/>
      <x:c r="VUA5887" s="248"/>
      <x:c r="VUB5887" s="248"/>
      <x:c r="VUC5887" s="248"/>
      <x:c r="VUD5887" s="248"/>
      <x:c r="VUE5887" s="248"/>
      <x:c r="VUF5887" s="248"/>
      <x:c r="VUG5887" s="248"/>
      <x:c r="VUH5887" s="248"/>
      <x:c r="VUI5887" s="248"/>
      <x:c r="VUJ5887" s="248"/>
      <x:c r="VUK5887" s="248"/>
      <x:c r="VUL5887" s="248"/>
      <x:c r="VUM5887" s="248"/>
      <x:c r="VUN5887" s="248"/>
      <x:c r="VUO5887" s="248"/>
      <x:c r="VUP5887" s="248"/>
      <x:c r="VUQ5887" s="248"/>
      <x:c r="VUR5887" s="248"/>
      <x:c r="VUS5887" s="248"/>
      <x:c r="VUT5887" s="248"/>
      <x:c r="VUU5887" s="248"/>
      <x:c r="VUV5887" s="248"/>
      <x:c r="VUW5887" s="248"/>
      <x:c r="VUX5887" s="248"/>
      <x:c r="VUY5887" s="248"/>
      <x:c r="VUZ5887" s="248"/>
      <x:c r="VVA5887" s="248"/>
      <x:c r="VVB5887" s="248"/>
      <x:c r="VVC5887" s="248"/>
      <x:c r="VVD5887" s="248"/>
      <x:c r="VVE5887" s="248"/>
      <x:c r="VVF5887" s="248"/>
      <x:c r="VVG5887" s="248"/>
      <x:c r="VVH5887" s="248"/>
      <x:c r="VVI5887" s="248"/>
      <x:c r="VVJ5887" s="248"/>
      <x:c r="VVK5887" s="248"/>
      <x:c r="VVL5887" s="248"/>
      <x:c r="VVM5887" s="248"/>
      <x:c r="VVN5887" s="248"/>
      <x:c r="VVO5887" s="248"/>
      <x:c r="VVP5887" s="248"/>
      <x:c r="VVQ5887" s="248"/>
      <x:c r="VVR5887" s="248"/>
      <x:c r="VVS5887" s="248"/>
      <x:c r="VVT5887" s="248"/>
      <x:c r="VVU5887" s="248"/>
      <x:c r="VVV5887" s="248"/>
      <x:c r="VVW5887" s="248"/>
      <x:c r="VVX5887" s="248"/>
      <x:c r="VVY5887" s="248"/>
      <x:c r="VVZ5887" s="248"/>
      <x:c r="VWA5887" s="248"/>
      <x:c r="VWB5887" s="248"/>
      <x:c r="VWC5887" s="248"/>
      <x:c r="VWD5887" s="248"/>
      <x:c r="VWE5887" s="248"/>
      <x:c r="VWF5887" s="248"/>
      <x:c r="VWG5887" s="248"/>
      <x:c r="VWH5887" s="248"/>
      <x:c r="VWI5887" s="248"/>
      <x:c r="VWJ5887" s="248"/>
      <x:c r="VWK5887" s="248"/>
      <x:c r="VWL5887" s="248"/>
      <x:c r="VWM5887" s="248"/>
      <x:c r="VWN5887" s="248"/>
      <x:c r="VWO5887" s="248"/>
      <x:c r="VWP5887" s="248"/>
      <x:c r="VWQ5887" s="248"/>
      <x:c r="VWR5887" s="248"/>
      <x:c r="VWS5887" s="248"/>
      <x:c r="VWT5887" s="248"/>
      <x:c r="VWU5887" s="248"/>
      <x:c r="VWV5887" s="248"/>
      <x:c r="VWW5887" s="248"/>
      <x:c r="VWX5887" s="248"/>
      <x:c r="VWY5887" s="248"/>
      <x:c r="VWZ5887" s="248"/>
      <x:c r="VXA5887" s="248"/>
      <x:c r="VXB5887" s="248"/>
      <x:c r="VXC5887" s="248"/>
      <x:c r="VXD5887" s="248"/>
      <x:c r="VXE5887" s="248"/>
      <x:c r="VXF5887" s="248"/>
      <x:c r="VXG5887" s="248"/>
      <x:c r="VXH5887" s="248"/>
      <x:c r="VXI5887" s="248"/>
      <x:c r="VXJ5887" s="248"/>
      <x:c r="VXK5887" s="248"/>
      <x:c r="VXL5887" s="248"/>
      <x:c r="VXM5887" s="248"/>
      <x:c r="VXN5887" s="248"/>
      <x:c r="VXO5887" s="248"/>
      <x:c r="VXP5887" s="248"/>
      <x:c r="VXQ5887" s="248"/>
      <x:c r="VXR5887" s="248"/>
      <x:c r="VXS5887" s="248"/>
      <x:c r="VXT5887" s="248"/>
      <x:c r="VXU5887" s="248"/>
      <x:c r="VXV5887" s="248"/>
      <x:c r="VXW5887" s="248"/>
      <x:c r="VXX5887" s="248"/>
      <x:c r="VXY5887" s="248"/>
      <x:c r="VXZ5887" s="248"/>
      <x:c r="VYA5887" s="248"/>
      <x:c r="VYB5887" s="248"/>
      <x:c r="VYC5887" s="248"/>
      <x:c r="VYD5887" s="248"/>
      <x:c r="VYE5887" s="248"/>
      <x:c r="VYF5887" s="248"/>
      <x:c r="VYG5887" s="248"/>
      <x:c r="VYH5887" s="248"/>
      <x:c r="VYI5887" s="248"/>
      <x:c r="VYJ5887" s="248"/>
      <x:c r="VYK5887" s="248"/>
      <x:c r="VYL5887" s="248"/>
      <x:c r="VYM5887" s="248"/>
      <x:c r="VYN5887" s="248"/>
      <x:c r="VYO5887" s="248"/>
      <x:c r="VYP5887" s="248"/>
      <x:c r="VYQ5887" s="248"/>
      <x:c r="VYR5887" s="248"/>
      <x:c r="VYS5887" s="248"/>
      <x:c r="VYT5887" s="248"/>
      <x:c r="VYU5887" s="248"/>
      <x:c r="VYV5887" s="248"/>
      <x:c r="VYW5887" s="248"/>
      <x:c r="VYX5887" s="248"/>
      <x:c r="VYY5887" s="248"/>
      <x:c r="VYZ5887" s="248"/>
      <x:c r="VZA5887" s="248"/>
      <x:c r="VZB5887" s="248"/>
      <x:c r="VZC5887" s="248"/>
      <x:c r="VZD5887" s="248"/>
      <x:c r="VZE5887" s="248"/>
      <x:c r="VZF5887" s="248"/>
      <x:c r="VZG5887" s="248"/>
      <x:c r="VZH5887" s="248"/>
      <x:c r="VZI5887" s="248"/>
      <x:c r="VZJ5887" s="248"/>
      <x:c r="VZK5887" s="248"/>
      <x:c r="VZL5887" s="248"/>
      <x:c r="VZM5887" s="248"/>
      <x:c r="VZN5887" s="248"/>
      <x:c r="VZO5887" s="248"/>
      <x:c r="VZP5887" s="248"/>
      <x:c r="VZQ5887" s="248"/>
      <x:c r="VZR5887" s="248"/>
      <x:c r="VZS5887" s="248"/>
      <x:c r="VZT5887" s="248"/>
      <x:c r="VZU5887" s="248"/>
      <x:c r="VZV5887" s="248"/>
      <x:c r="VZW5887" s="248"/>
      <x:c r="VZX5887" s="248"/>
      <x:c r="VZY5887" s="248"/>
      <x:c r="VZZ5887" s="248"/>
      <x:c r="WAA5887" s="248"/>
      <x:c r="WAB5887" s="248"/>
      <x:c r="WAC5887" s="248"/>
      <x:c r="WAD5887" s="248"/>
      <x:c r="WAE5887" s="248"/>
      <x:c r="WAF5887" s="248"/>
      <x:c r="WAG5887" s="248"/>
      <x:c r="WAH5887" s="248"/>
      <x:c r="WAI5887" s="248"/>
      <x:c r="WAJ5887" s="248"/>
      <x:c r="WAK5887" s="248"/>
      <x:c r="WAL5887" s="248"/>
      <x:c r="WAM5887" s="248"/>
      <x:c r="WAN5887" s="248"/>
      <x:c r="WAO5887" s="248"/>
      <x:c r="WAP5887" s="248"/>
      <x:c r="WAQ5887" s="248"/>
      <x:c r="WAR5887" s="248"/>
      <x:c r="WAS5887" s="248"/>
      <x:c r="WAT5887" s="248"/>
      <x:c r="WAU5887" s="248"/>
      <x:c r="WAV5887" s="248"/>
      <x:c r="WAW5887" s="248"/>
      <x:c r="WAX5887" s="248"/>
      <x:c r="WAY5887" s="248"/>
      <x:c r="WAZ5887" s="248"/>
      <x:c r="WBA5887" s="248"/>
      <x:c r="WBB5887" s="248"/>
      <x:c r="WBC5887" s="248"/>
      <x:c r="WBD5887" s="248"/>
      <x:c r="WBE5887" s="248"/>
      <x:c r="WBF5887" s="248"/>
      <x:c r="WBG5887" s="248"/>
      <x:c r="WBH5887" s="248"/>
      <x:c r="WBI5887" s="248"/>
      <x:c r="WBJ5887" s="248"/>
      <x:c r="WBK5887" s="248"/>
      <x:c r="WBL5887" s="248"/>
      <x:c r="WBM5887" s="248"/>
      <x:c r="WBN5887" s="248"/>
      <x:c r="WBO5887" s="248"/>
      <x:c r="WBP5887" s="248"/>
      <x:c r="WBQ5887" s="248"/>
      <x:c r="WBR5887" s="248"/>
      <x:c r="WBS5887" s="248"/>
      <x:c r="WBT5887" s="248"/>
      <x:c r="WBU5887" s="248"/>
      <x:c r="WBV5887" s="248"/>
      <x:c r="WBW5887" s="248"/>
      <x:c r="WBX5887" s="248"/>
      <x:c r="WBY5887" s="248"/>
      <x:c r="WBZ5887" s="248"/>
      <x:c r="WCA5887" s="248"/>
      <x:c r="WCB5887" s="248"/>
      <x:c r="WCC5887" s="248"/>
      <x:c r="WCD5887" s="248"/>
      <x:c r="WCE5887" s="248"/>
      <x:c r="WCF5887" s="248"/>
      <x:c r="WCG5887" s="248"/>
      <x:c r="WCH5887" s="248"/>
      <x:c r="WCI5887" s="248"/>
      <x:c r="WCJ5887" s="248"/>
      <x:c r="WCK5887" s="248"/>
      <x:c r="WCL5887" s="248"/>
      <x:c r="WCM5887" s="248"/>
      <x:c r="WCN5887" s="248"/>
      <x:c r="WCO5887" s="248"/>
      <x:c r="WCP5887" s="248"/>
      <x:c r="WCQ5887" s="248"/>
      <x:c r="WCR5887" s="248"/>
      <x:c r="WCS5887" s="248"/>
      <x:c r="WCT5887" s="248"/>
      <x:c r="WCU5887" s="248"/>
      <x:c r="WCV5887" s="248"/>
      <x:c r="WCW5887" s="248"/>
      <x:c r="WCX5887" s="248"/>
      <x:c r="WCY5887" s="248"/>
      <x:c r="WCZ5887" s="248"/>
      <x:c r="WDA5887" s="248"/>
      <x:c r="WDB5887" s="248"/>
      <x:c r="WDC5887" s="248"/>
      <x:c r="WDD5887" s="248"/>
      <x:c r="WDE5887" s="248"/>
      <x:c r="WDF5887" s="248"/>
      <x:c r="WDG5887" s="248"/>
      <x:c r="WDH5887" s="248"/>
      <x:c r="WDI5887" s="248"/>
      <x:c r="WDJ5887" s="248"/>
      <x:c r="WDK5887" s="248"/>
      <x:c r="WDL5887" s="248"/>
      <x:c r="WDM5887" s="248"/>
      <x:c r="WDN5887" s="248"/>
      <x:c r="WDO5887" s="248"/>
      <x:c r="WDP5887" s="248"/>
      <x:c r="WDQ5887" s="248"/>
      <x:c r="WDR5887" s="248"/>
      <x:c r="WDS5887" s="248"/>
      <x:c r="WDT5887" s="248"/>
      <x:c r="WDU5887" s="248"/>
      <x:c r="WDV5887" s="248"/>
      <x:c r="WDW5887" s="248"/>
      <x:c r="WDX5887" s="248"/>
      <x:c r="WDY5887" s="248"/>
      <x:c r="WDZ5887" s="248"/>
      <x:c r="WEA5887" s="248"/>
      <x:c r="WEB5887" s="248"/>
      <x:c r="WEC5887" s="248"/>
      <x:c r="WED5887" s="248"/>
      <x:c r="WEE5887" s="248"/>
      <x:c r="WEF5887" s="248"/>
      <x:c r="WEG5887" s="248"/>
      <x:c r="WEH5887" s="248"/>
      <x:c r="WEI5887" s="248"/>
      <x:c r="WEJ5887" s="248"/>
      <x:c r="WEK5887" s="248"/>
      <x:c r="WEL5887" s="248"/>
      <x:c r="WEM5887" s="248"/>
      <x:c r="WEN5887" s="248"/>
      <x:c r="WEO5887" s="248"/>
      <x:c r="WEP5887" s="248"/>
      <x:c r="WEQ5887" s="248"/>
      <x:c r="WER5887" s="248"/>
      <x:c r="WES5887" s="248"/>
      <x:c r="WET5887" s="248"/>
      <x:c r="WEU5887" s="248"/>
      <x:c r="WEV5887" s="248"/>
      <x:c r="WEW5887" s="248"/>
      <x:c r="WEX5887" s="248"/>
      <x:c r="WEY5887" s="248"/>
      <x:c r="WEZ5887" s="248"/>
      <x:c r="WFA5887" s="248"/>
      <x:c r="WFB5887" s="248"/>
      <x:c r="WFC5887" s="248"/>
      <x:c r="WFD5887" s="248"/>
      <x:c r="WFE5887" s="248"/>
      <x:c r="WFF5887" s="248"/>
      <x:c r="WFG5887" s="248"/>
      <x:c r="WFH5887" s="248"/>
      <x:c r="WFI5887" s="248"/>
      <x:c r="WFJ5887" s="248"/>
      <x:c r="WFK5887" s="248"/>
      <x:c r="WFL5887" s="248"/>
      <x:c r="WFM5887" s="248"/>
      <x:c r="WFN5887" s="248"/>
      <x:c r="WFO5887" s="248"/>
      <x:c r="WFP5887" s="248"/>
      <x:c r="WFQ5887" s="248"/>
      <x:c r="WFR5887" s="248"/>
      <x:c r="WFS5887" s="248"/>
      <x:c r="WFT5887" s="248"/>
      <x:c r="WFU5887" s="248"/>
      <x:c r="WFV5887" s="248"/>
      <x:c r="WFW5887" s="248"/>
      <x:c r="WFX5887" s="248"/>
      <x:c r="WFY5887" s="248"/>
      <x:c r="WFZ5887" s="248"/>
      <x:c r="WGA5887" s="248"/>
      <x:c r="WGB5887" s="248"/>
      <x:c r="WGC5887" s="248"/>
      <x:c r="WGD5887" s="248"/>
      <x:c r="WGE5887" s="248"/>
      <x:c r="WGF5887" s="248"/>
      <x:c r="WGG5887" s="248"/>
      <x:c r="WGH5887" s="248"/>
      <x:c r="WGI5887" s="248"/>
      <x:c r="WGJ5887" s="248"/>
      <x:c r="WGK5887" s="248"/>
      <x:c r="WGL5887" s="248"/>
      <x:c r="WGM5887" s="248"/>
      <x:c r="WGN5887" s="248"/>
      <x:c r="WGO5887" s="248"/>
      <x:c r="WGP5887" s="248"/>
      <x:c r="WGQ5887" s="248"/>
      <x:c r="WGR5887" s="248"/>
      <x:c r="WGS5887" s="248"/>
      <x:c r="WGT5887" s="248"/>
      <x:c r="WGU5887" s="248"/>
      <x:c r="WGV5887" s="248"/>
      <x:c r="WGW5887" s="248"/>
      <x:c r="WGX5887" s="248"/>
      <x:c r="WGY5887" s="248"/>
      <x:c r="WGZ5887" s="248"/>
      <x:c r="WHA5887" s="248"/>
      <x:c r="WHB5887" s="248"/>
      <x:c r="WHC5887" s="248"/>
      <x:c r="WHD5887" s="248"/>
      <x:c r="WHE5887" s="248"/>
      <x:c r="WHF5887" s="248"/>
      <x:c r="WHG5887" s="248"/>
      <x:c r="WHH5887" s="248"/>
      <x:c r="WHI5887" s="248"/>
      <x:c r="WHJ5887" s="248"/>
      <x:c r="WHK5887" s="248"/>
      <x:c r="WHL5887" s="248"/>
      <x:c r="WHM5887" s="248"/>
      <x:c r="WHN5887" s="248"/>
      <x:c r="WHO5887" s="248"/>
      <x:c r="WHP5887" s="248"/>
      <x:c r="WHQ5887" s="248"/>
      <x:c r="WHR5887" s="248"/>
      <x:c r="WHS5887" s="248"/>
      <x:c r="WHT5887" s="248"/>
      <x:c r="WHU5887" s="248"/>
      <x:c r="WHV5887" s="248"/>
      <x:c r="WHW5887" s="248"/>
      <x:c r="WHX5887" s="248"/>
      <x:c r="WHY5887" s="248"/>
      <x:c r="WHZ5887" s="248"/>
      <x:c r="WIA5887" s="248"/>
      <x:c r="WIB5887" s="248"/>
      <x:c r="WIC5887" s="248"/>
      <x:c r="WID5887" s="248"/>
      <x:c r="WIE5887" s="248"/>
      <x:c r="WIF5887" s="248"/>
      <x:c r="WIG5887" s="248"/>
      <x:c r="WIH5887" s="248"/>
      <x:c r="WII5887" s="248"/>
      <x:c r="WIJ5887" s="248"/>
      <x:c r="WIK5887" s="248"/>
      <x:c r="WIL5887" s="248"/>
      <x:c r="WIM5887" s="248"/>
      <x:c r="WIN5887" s="248"/>
      <x:c r="WIO5887" s="248"/>
      <x:c r="WIP5887" s="248"/>
      <x:c r="WIQ5887" s="248"/>
      <x:c r="WIR5887" s="248"/>
      <x:c r="WIS5887" s="248"/>
      <x:c r="WIT5887" s="248"/>
      <x:c r="WIU5887" s="248"/>
      <x:c r="WIV5887" s="248"/>
      <x:c r="WIW5887" s="248"/>
      <x:c r="WIX5887" s="248"/>
      <x:c r="WIY5887" s="248"/>
      <x:c r="WIZ5887" s="248"/>
      <x:c r="WJA5887" s="248"/>
      <x:c r="WJB5887" s="248"/>
      <x:c r="WJC5887" s="248"/>
      <x:c r="WJD5887" s="248"/>
      <x:c r="WJE5887" s="248"/>
      <x:c r="WJF5887" s="248"/>
      <x:c r="WJG5887" s="248"/>
      <x:c r="WJH5887" s="248"/>
      <x:c r="WJI5887" s="248"/>
      <x:c r="WJJ5887" s="248"/>
      <x:c r="WJK5887" s="248"/>
      <x:c r="WJL5887" s="248"/>
      <x:c r="WJM5887" s="248"/>
      <x:c r="WJN5887" s="248"/>
      <x:c r="WJO5887" s="248"/>
      <x:c r="WJP5887" s="248"/>
      <x:c r="WJQ5887" s="248"/>
      <x:c r="WJR5887" s="248"/>
      <x:c r="WJS5887" s="248"/>
      <x:c r="WJT5887" s="248"/>
      <x:c r="WJU5887" s="248"/>
      <x:c r="WJV5887" s="248"/>
      <x:c r="WJW5887" s="248"/>
      <x:c r="WJX5887" s="248"/>
      <x:c r="WJY5887" s="248"/>
      <x:c r="WJZ5887" s="248"/>
      <x:c r="WKA5887" s="248"/>
      <x:c r="WKB5887" s="248"/>
      <x:c r="WKC5887" s="248"/>
      <x:c r="WKD5887" s="248"/>
      <x:c r="WKE5887" s="248"/>
      <x:c r="WKF5887" s="248"/>
      <x:c r="WKG5887" s="248"/>
      <x:c r="WKH5887" s="248"/>
      <x:c r="WKI5887" s="248"/>
      <x:c r="WKJ5887" s="248"/>
      <x:c r="WKK5887" s="248"/>
      <x:c r="WKL5887" s="248"/>
      <x:c r="WKM5887" s="248"/>
      <x:c r="WKN5887" s="248"/>
      <x:c r="WKO5887" s="248"/>
      <x:c r="WKP5887" s="248"/>
      <x:c r="WKQ5887" s="248"/>
      <x:c r="WKR5887" s="248"/>
      <x:c r="WKS5887" s="248"/>
      <x:c r="WKT5887" s="248"/>
      <x:c r="WKU5887" s="248"/>
      <x:c r="WKV5887" s="248"/>
      <x:c r="WKW5887" s="248"/>
      <x:c r="WKX5887" s="248"/>
      <x:c r="WKY5887" s="248"/>
      <x:c r="WKZ5887" s="248"/>
      <x:c r="WLA5887" s="248"/>
      <x:c r="WLB5887" s="248"/>
      <x:c r="WLC5887" s="248"/>
      <x:c r="WLD5887" s="248"/>
      <x:c r="WLE5887" s="248"/>
      <x:c r="WLF5887" s="248"/>
      <x:c r="WLG5887" s="248"/>
      <x:c r="WLH5887" s="248"/>
      <x:c r="WLI5887" s="248"/>
      <x:c r="WLJ5887" s="248"/>
      <x:c r="WLK5887" s="248"/>
      <x:c r="WLL5887" s="248"/>
      <x:c r="WLM5887" s="248"/>
      <x:c r="WLN5887" s="248"/>
      <x:c r="WLO5887" s="248"/>
      <x:c r="WLP5887" s="248"/>
      <x:c r="WLQ5887" s="248"/>
      <x:c r="WLR5887" s="248"/>
      <x:c r="WLS5887" s="248"/>
      <x:c r="WLT5887" s="248"/>
      <x:c r="WLU5887" s="248"/>
      <x:c r="WLV5887" s="248"/>
      <x:c r="WLW5887" s="248"/>
      <x:c r="WLX5887" s="248"/>
      <x:c r="WLY5887" s="248"/>
      <x:c r="WLZ5887" s="248"/>
      <x:c r="WMA5887" s="248"/>
      <x:c r="WMB5887" s="248"/>
      <x:c r="WMC5887" s="248"/>
      <x:c r="WMD5887" s="248"/>
      <x:c r="WME5887" s="248"/>
      <x:c r="WMF5887" s="248"/>
      <x:c r="WMG5887" s="248"/>
      <x:c r="WMH5887" s="248"/>
      <x:c r="WMI5887" s="248"/>
      <x:c r="WMJ5887" s="248"/>
      <x:c r="WMK5887" s="248"/>
      <x:c r="WML5887" s="248"/>
      <x:c r="WMM5887" s="248"/>
      <x:c r="WMN5887" s="248"/>
      <x:c r="WMO5887" s="248"/>
      <x:c r="WMP5887" s="248"/>
      <x:c r="WMQ5887" s="248"/>
      <x:c r="WMR5887" s="248"/>
      <x:c r="WMS5887" s="248"/>
      <x:c r="WMT5887" s="248"/>
      <x:c r="WMU5887" s="248"/>
      <x:c r="WMV5887" s="248"/>
      <x:c r="WMW5887" s="248"/>
      <x:c r="WMX5887" s="248"/>
      <x:c r="WMY5887" s="248"/>
      <x:c r="WMZ5887" s="248"/>
      <x:c r="WNA5887" s="248"/>
      <x:c r="WNB5887" s="248"/>
      <x:c r="WNC5887" s="248"/>
      <x:c r="WND5887" s="248"/>
      <x:c r="WNE5887" s="248"/>
      <x:c r="WNF5887" s="248"/>
      <x:c r="WNG5887" s="248"/>
      <x:c r="WNH5887" s="248"/>
      <x:c r="WNI5887" s="248"/>
      <x:c r="WNJ5887" s="248"/>
      <x:c r="WNK5887" s="248"/>
      <x:c r="WNL5887" s="248"/>
      <x:c r="WNM5887" s="248"/>
      <x:c r="WNN5887" s="248"/>
      <x:c r="WNO5887" s="248"/>
      <x:c r="WNP5887" s="248"/>
      <x:c r="WNQ5887" s="248"/>
      <x:c r="WNR5887" s="248"/>
      <x:c r="WNS5887" s="248"/>
      <x:c r="WNT5887" s="248"/>
      <x:c r="WNU5887" s="248"/>
      <x:c r="WNV5887" s="248"/>
      <x:c r="WNW5887" s="248"/>
      <x:c r="WNX5887" s="248"/>
      <x:c r="WNY5887" s="248"/>
      <x:c r="WNZ5887" s="248"/>
      <x:c r="WOA5887" s="248"/>
      <x:c r="WOB5887" s="248"/>
      <x:c r="WOC5887" s="248"/>
      <x:c r="WOD5887" s="248"/>
      <x:c r="WOE5887" s="248"/>
      <x:c r="WOF5887" s="248"/>
      <x:c r="WOG5887" s="248"/>
      <x:c r="WOH5887" s="248"/>
      <x:c r="WOI5887" s="248"/>
      <x:c r="WOJ5887" s="248"/>
      <x:c r="WOK5887" s="248"/>
      <x:c r="WOL5887" s="248"/>
      <x:c r="WOM5887" s="248"/>
      <x:c r="WON5887" s="248"/>
      <x:c r="WOO5887" s="248"/>
      <x:c r="WOP5887" s="248"/>
      <x:c r="WOQ5887" s="248"/>
      <x:c r="WOR5887" s="248"/>
      <x:c r="WOS5887" s="248"/>
      <x:c r="WOT5887" s="248"/>
      <x:c r="WOU5887" s="248"/>
      <x:c r="WOV5887" s="248"/>
      <x:c r="WOW5887" s="248"/>
      <x:c r="WOX5887" s="248"/>
      <x:c r="WOY5887" s="248"/>
      <x:c r="WOZ5887" s="248"/>
      <x:c r="WPA5887" s="248"/>
      <x:c r="WPB5887" s="248"/>
      <x:c r="WPC5887" s="248"/>
      <x:c r="WPD5887" s="248"/>
      <x:c r="WPE5887" s="248"/>
      <x:c r="WPF5887" s="248"/>
      <x:c r="WPG5887" s="248"/>
      <x:c r="WPH5887" s="248"/>
      <x:c r="WPI5887" s="248"/>
      <x:c r="WPJ5887" s="248"/>
      <x:c r="WPK5887" s="248"/>
      <x:c r="WPL5887" s="248"/>
      <x:c r="WPM5887" s="248"/>
      <x:c r="WPN5887" s="248"/>
      <x:c r="WPO5887" s="248"/>
      <x:c r="WPP5887" s="248"/>
      <x:c r="WPQ5887" s="248"/>
      <x:c r="WPR5887" s="248"/>
      <x:c r="WPS5887" s="248"/>
      <x:c r="WPT5887" s="248"/>
      <x:c r="WPU5887" s="248"/>
      <x:c r="WPV5887" s="248"/>
      <x:c r="WPW5887" s="248"/>
      <x:c r="WPX5887" s="248"/>
      <x:c r="WPY5887" s="248"/>
      <x:c r="WPZ5887" s="248"/>
      <x:c r="WQA5887" s="248"/>
      <x:c r="WQB5887" s="248"/>
      <x:c r="WQC5887" s="248"/>
      <x:c r="WQD5887" s="248"/>
      <x:c r="WQE5887" s="248"/>
      <x:c r="WQF5887" s="248"/>
      <x:c r="WQG5887" s="248"/>
      <x:c r="WQH5887" s="248"/>
      <x:c r="WQI5887" s="248"/>
      <x:c r="WQJ5887" s="248"/>
      <x:c r="WQK5887" s="248"/>
      <x:c r="WQL5887" s="248"/>
      <x:c r="WQM5887" s="248"/>
      <x:c r="WQN5887" s="248"/>
      <x:c r="WQO5887" s="248"/>
      <x:c r="WQP5887" s="248"/>
      <x:c r="WQQ5887" s="248"/>
      <x:c r="WQR5887" s="248"/>
      <x:c r="WQS5887" s="248"/>
      <x:c r="WQT5887" s="248"/>
      <x:c r="WQU5887" s="248"/>
      <x:c r="WQV5887" s="248"/>
      <x:c r="WQW5887" s="248"/>
      <x:c r="WQX5887" s="248"/>
      <x:c r="WQY5887" s="248"/>
      <x:c r="WQZ5887" s="248"/>
      <x:c r="WRA5887" s="248"/>
      <x:c r="WRB5887" s="248"/>
      <x:c r="WRC5887" s="248"/>
      <x:c r="WRD5887" s="248"/>
      <x:c r="WRE5887" s="248"/>
      <x:c r="WRF5887" s="248"/>
      <x:c r="WRG5887" s="248"/>
      <x:c r="WRH5887" s="248"/>
      <x:c r="WRI5887" s="248"/>
      <x:c r="WRJ5887" s="248"/>
      <x:c r="WRK5887" s="248"/>
      <x:c r="WRL5887" s="248"/>
      <x:c r="WRM5887" s="248"/>
      <x:c r="WRN5887" s="248"/>
      <x:c r="WRO5887" s="248"/>
      <x:c r="WRP5887" s="248"/>
      <x:c r="WRQ5887" s="248"/>
      <x:c r="WRR5887" s="248"/>
      <x:c r="WRS5887" s="248"/>
      <x:c r="WRT5887" s="248"/>
      <x:c r="WRU5887" s="248"/>
      <x:c r="WRV5887" s="248"/>
      <x:c r="WRW5887" s="248"/>
      <x:c r="WRX5887" s="248"/>
      <x:c r="WRY5887" s="248"/>
      <x:c r="WRZ5887" s="248"/>
      <x:c r="WSA5887" s="248"/>
      <x:c r="WSB5887" s="248"/>
      <x:c r="WSC5887" s="248"/>
      <x:c r="WSD5887" s="248"/>
      <x:c r="WSE5887" s="248"/>
      <x:c r="WSF5887" s="248"/>
      <x:c r="WSG5887" s="248"/>
      <x:c r="WSH5887" s="248"/>
      <x:c r="WSI5887" s="248"/>
      <x:c r="WSJ5887" s="248"/>
      <x:c r="WSK5887" s="248"/>
      <x:c r="WSL5887" s="248"/>
      <x:c r="WSM5887" s="248"/>
      <x:c r="WSN5887" s="248"/>
      <x:c r="WSO5887" s="248"/>
      <x:c r="WSP5887" s="248"/>
      <x:c r="WSQ5887" s="248"/>
      <x:c r="WSR5887" s="248"/>
      <x:c r="WSS5887" s="248"/>
      <x:c r="WST5887" s="248"/>
      <x:c r="WSU5887" s="248"/>
      <x:c r="WSV5887" s="248"/>
      <x:c r="WSW5887" s="248"/>
      <x:c r="WSX5887" s="248"/>
      <x:c r="WSY5887" s="248"/>
      <x:c r="WSZ5887" s="248"/>
      <x:c r="WTA5887" s="248"/>
      <x:c r="WTB5887" s="248"/>
      <x:c r="WTC5887" s="248"/>
      <x:c r="WTD5887" s="248"/>
      <x:c r="WTE5887" s="248"/>
      <x:c r="WTF5887" s="248"/>
      <x:c r="WTG5887" s="248"/>
      <x:c r="WTH5887" s="248"/>
      <x:c r="WTI5887" s="248"/>
      <x:c r="WTJ5887" s="248"/>
      <x:c r="WTK5887" s="248"/>
      <x:c r="WTL5887" s="248"/>
      <x:c r="WTM5887" s="248"/>
      <x:c r="WTN5887" s="248"/>
      <x:c r="WTO5887" s="248"/>
      <x:c r="WTP5887" s="248"/>
      <x:c r="WTQ5887" s="248"/>
      <x:c r="WTR5887" s="248"/>
      <x:c r="WTS5887" s="248"/>
      <x:c r="WTT5887" s="248"/>
      <x:c r="WTU5887" s="248"/>
      <x:c r="WTV5887" s="248"/>
      <x:c r="WTW5887" s="248"/>
      <x:c r="WTX5887" s="248"/>
      <x:c r="WTY5887" s="248"/>
      <x:c r="WTZ5887" s="248"/>
      <x:c r="WUA5887" s="248"/>
      <x:c r="WUB5887" s="248"/>
      <x:c r="WUC5887" s="248"/>
      <x:c r="WUD5887" s="248"/>
      <x:c r="WUE5887" s="248"/>
      <x:c r="WUF5887" s="248"/>
      <x:c r="WUG5887" s="248"/>
      <x:c r="WUH5887" s="248"/>
      <x:c r="WUI5887" s="248"/>
      <x:c r="WUJ5887" s="248"/>
      <x:c r="WUK5887" s="248"/>
      <x:c r="WUL5887" s="248"/>
      <x:c r="WUM5887" s="248"/>
      <x:c r="WUN5887" s="248"/>
      <x:c r="WUO5887" s="248"/>
      <x:c r="WUP5887" s="248"/>
      <x:c r="WUQ5887" s="248"/>
      <x:c r="WUR5887" s="248"/>
      <x:c r="WUS5887" s="248"/>
      <x:c r="WUT5887" s="248"/>
      <x:c r="WUU5887" s="248"/>
      <x:c r="WUV5887" s="248"/>
      <x:c r="WUW5887" s="248"/>
      <x:c r="WUX5887" s="248"/>
      <x:c r="WUY5887" s="248"/>
      <x:c r="WUZ5887" s="248"/>
      <x:c r="WVA5887" s="248"/>
      <x:c r="WVB5887" s="248"/>
      <x:c r="WVC5887" s="248"/>
      <x:c r="WVD5887" s="248"/>
      <x:c r="WVE5887" s="248"/>
      <x:c r="WVF5887" s="248"/>
      <x:c r="WVG5887" s="248"/>
      <x:c r="WVH5887" s="248"/>
      <x:c r="WVI5887" s="248"/>
      <x:c r="WVJ5887" s="248"/>
      <x:c r="WVK5887" s="248"/>
      <x:c r="WVL5887" s="248"/>
      <x:c r="WVM5887" s="248"/>
      <x:c r="WVN5887" s="248"/>
      <x:c r="WVO5887" s="248"/>
      <x:c r="WVP5887" s="248"/>
      <x:c r="WVQ5887" s="248"/>
      <x:c r="WVR5887" s="248"/>
      <x:c r="WVS5887" s="248"/>
      <x:c r="WVT5887" s="248"/>
      <x:c r="WVU5887" s="248"/>
      <x:c r="WVV5887" s="248"/>
      <x:c r="WVW5887" s="248"/>
      <x:c r="WVX5887" s="248"/>
      <x:c r="WVY5887" s="248"/>
      <x:c r="WVZ5887" s="248"/>
      <x:c r="WWA5887" s="248"/>
      <x:c r="WWB5887" s="248"/>
      <x:c r="WWC5887" s="248"/>
      <x:c r="WWD5887" s="248"/>
      <x:c r="WWE5887" s="248"/>
      <x:c r="WWF5887" s="248"/>
      <x:c r="WWG5887" s="248"/>
      <x:c r="WWH5887" s="248"/>
      <x:c r="WWI5887" s="248"/>
      <x:c r="WWJ5887" s="248"/>
      <x:c r="WWK5887" s="248"/>
      <x:c r="WWL5887" s="248"/>
      <x:c r="WWM5887" s="248"/>
      <x:c r="WWN5887" s="248"/>
      <x:c r="WWO5887" s="248"/>
      <x:c r="WWP5887" s="248"/>
      <x:c r="WWQ5887" s="248"/>
      <x:c r="WWR5887" s="248"/>
      <x:c r="WWS5887" s="248"/>
      <x:c r="WWT5887" s="248"/>
      <x:c r="WWU5887" s="248"/>
      <x:c r="WWV5887" s="248"/>
      <x:c r="WWW5887" s="248"/>
      <x:c r="WWX5887" s="248"/>
      <x:c r="WWY5887" s="248"/>
      <x:c r="WWZ5887" s="248"/>
      <x:c r="WXA5887" s="248"/>
      <x:c r="WXB5887" s="248"/>
      <x:c r="WXC5887" s="248"/>
      <x:c r="WXD5887" s="248"/>
      <x:c r="WXE5887" s="248"/>
      <x:c r="WXF5887" s="248"/>
      <x:c r="WXG5887" s="248"/>
      <x:c r="WXH5887" s="248"/>
      <x:c r="WXI5887" s="248"/>
      <x:c r="WXJ5887" s="248"/>
      <x:c r="WXK5887" s="248"/>
      <x:c r="WXL5887" s="248"/>
      <x:c r="WXM5887" s="248"/>
      <x:c r="WXN5887" s="248"/>
      <x:c r="WXO5887" s="248"/>
      <x:c r="WXP5887" s="248"/>
      <x:c r="WXQ5887" s="248"/>
      <x:c r="WXR5887" s="248"/>
      <x:c r="WXS5887" s="248"/>
      <x:c r="WXT5887" s="248"/>
      <x:c r="WXU5887" s="248"/>
      <x:c r="WXV5887" s="248"/>
      <x:c r="WXW5887" s="248"/>
      <x:c r="WXX5887" s="248"/>
      <x:c r="WXY5887" s="248"/>
      <x:c r="WXZ5887" s="248"/>
      <x:c r="WYA5887" s="248"/>
      <x:c r="WYB5887" s="248"/>
      <x:c r="WYC5887" s="248"/>
      <x:c r="WYD5887" s="248"/>
      <x:c r="WYE5887" s="248"/>
      <x:c r="WYF5887" s="248"/>
      <x:c r="WYG5887" s="248"/>
      <x:c r="WYH5887" s="248"/>
      <x:c r="WYI5887" s="248"/>
      <x:c r="WYJ5887" s="248"/>
      <x:c r="WYK5887" s="248"/>
      <x:c r="WYL5887" s="248"/>
      <x:c r="WYM5887" s="248"/>
      <x:c r="WYN5887" s="248"/>
      <x:c r="WYO5887" s="248"/>
      <x:c r="WYP5887" s="248"/>
      <x:c r="WYQ5887" s="248"/>
      <x:c r="WYR5887" s="248"/>
      <x:c r="WYS5887" s="248"/>
      <x:c r="WYT5887" s="248"/>
      <x:c r="WYU5887" s="248"/>
      <x:c r="WYV5887" s="248"/>
      <x:c r="WYW5887" s="248"/>
      <x:c r="WYX5887" s="248"/>
      <x:c r="WYY5887" s="248"/>
      <x:c r="WYZ5887" s="248"/>
      <x:c r="WZA5887" s="248"/>
      <x:c r="WZB5887" s="248"/>
      <x:c r="WZC5887" s="248"/>
      <x:c r="WZD5887" s="248"/>
      <x:c r="WZE5887" s="248"/>
      <x:c r="WZF5887" s="248"/>
      <x:c r="WZG5887" s="248"/>
      <x:c r="WZH5887" s="248"/>
      <x:c r="WZI5887" s="248"/>
      <x:c r="WZJ5887" s="248"/>
      <x:c r="WZK5887" s="248"/>
      <x:c r="WZL5887" s="248"/>
      <x:c r="WZM5887" s="248"/>
      <x:c r="WZN5887" s="248"/>
      <x:c r="WZO5887" s="248"/>
      <x:c r="WZP5887" s="248"/>
      <x:c r="WZQ5887" s="248"/>
      <x:c r="WZR5887" s="248"/>
      <x:c r="WZS5887" s="248"/>
      <x:c r="WZT5887" s="248"/>
      <x:c r="WZU5887" s="248"/>
      <x:c r="WZV5887" s="248"/>
      <x:c r="WZW5887" s="248"/>
      <x:c r="WZX5887" s="248"/>
      <x:c r="WZY5887" s="248"/>
      <x:c r="WZZ5887" s="248"/>
      <x:c r="XAA5887" s="248"/>
      <x:c r="XAB5887" s="248"/>
      <x:c r="XAC5887" s="248"/>
      <x:c r="XAD5887" s="248"/>
      <x:c r="XAE5887" s="248"/>
      <x:c r="XAF5887" s="248"/>
      <x:c r="XAG5887" s="248"/>
      <x:c r="XAH5887" s="248"/>
      <x:c r="XAI5887" s="248"/>
      <x:c r="XAJ5887" s="248"/>
      <x:c r="XAK5887" s="248"/>
      <x:c r="XAL5887" s="248"/>
      <x:c r="XAM5887" s="248"/>
      <x:c r="XAN5887" s="248"/>
      <x:c r="XAO5887" s="248"/>
      <x:c r="XAP5887" s="248"/>
      <x:c r="XAQ5887" s="248"/>
      <x:c r="XAR5887" s="248"/>
      <x:c r="XAS5887" s="248"/>
      <x:c r="XAT5887" s="248"/>
      <x:c r="XAU5887" s="248"/>
      <x:c r="XAV5887" s="248"/>
      <x:c r="XAW5887" s="248"/>
      <x:c r="XAX5887" s="248"/>
      <x:c r="XAY5887" s="248"/>
      <x:c r="XAZ5887" s="248"/>
      <x:c r="XBA5887" s="248"/>
      <x:c r="XBB5887" s="248"/>
      <x:c r="XBC5887" s="248"/>
      <x:c r="XBD5887" s="248"/>
      <x:c r="XBE5887" s="248"/>
      <x:c r="XBF5887" s="248"/>
      <x:c r="XBG5887" s="248"/>
      <x:c r="XBH5887" s="248"/>
      <x:c r="XBI5887" s="248"/>
      <x:c r="XBJ5887" s="248"/>
      <x:c r="XBK5887" s="248"/>
      <x:c r="XBL5887" s="248"/>
      <x:c r="XBM5887" s="248"/>
      <x:c r="XBN5887" s="248"/>
      <x:c r="XBO5887" s="248"/>
      <x:c r="XBP5887" s="248"/>
      <x:c r="XBQ5887" s="248"/>
      <x:c r="XBR5887" s="248"/>
      <x:c r="XBS5887" s="248"/>
      <x:c r="XBT5887" s="248"/>
      <x:c r="XBU5887" s="248"/>
      <x:c r="XBV5887" s="248"/>
      <x:c r="XBW5887" s="248"/>
      <x:c r="XBX5887" s="248"/>
      <x:c r="XBY5887" s="248"/>
      <x:c r="XBZ5887" s="248"/>
      <x:c r="XCA5887" s="248"/>
      <x:c r="XCB5887" s="248"/>
      <x:c r="XCC5887" s="248"/>
      <x:c r="XCD5887" s="248"/>
      <x:c r="XCE5887" s="248"/>
      <x:c r="XCF5887" s="248"/>
      <x:c r="XCG5887" s="248"/>
      <x:c r="XCH5887" s="248"/>
      <x:c r="XCI5887" s="248"/>
      <x:c r="XCJ5887" s="248"/>
      <x:c r="XCK5887" s="248"/>
      <x:c r="XCL5887" s="248"/>
      <x:c r="XCM5887" s="248"/>
      <x:c r="XCN5887" s="248"/>
      <x:c r="XCO5887" s="248"/>
      <x:c r="XCP5887" s="248"/>
      <x:c r="XCQ5887" s="248"/>
      <x:c r="XCR5887" s="248"/>
      <x:c r="XCS5887" s="248"/>
      <x:c r="XCT5887" s="248"/>
      <x:c r="XCU5887" s="248"/>
      <x:c r="XCV5887" s="248"/>
      <x:c r="XCW5887" s="248"/>
      <x:c r="XCX5887" s="248"/>
      <x:c r="XCY5887" s="248"/>
      <x:c r="XCZ5887" s="248"/>
      <x:c r="XDA5887" s="248"/>
      <x:c r="XDB5887" s="248"/>
      <x:c r="XDC5887" s="248"/>
      <x:c r="XDD5887" s="248"/>
      <x:c r="XDE5887" s="248"/>
      <x:c r="XDF5887" s="248"/>
      <x:c r="XDG5887" s="248"/>
      <x:c r="XDH5887" s="248"/>
      <x:c r="XDI5887" s="248"/>
      <x:c r="XDJ5887" s="248"/>
      <x:c r="XDK5887" s="248"/>
      <x:c r="XDL5887" s="248"/>
      <x:c r="XDM5887" s="248"/>
      <x:c r="XDN5887" s="248"/>
      <x:c r="XDO5887" s="248"/>
      <x:c r="XDP5887" s="248"/>
      <x:c r="XDQ5887" s="248"/>
      <x:c r="XDR5887" s="248"/>
      <x:c r="XDS5887" s="248"/>
      <x:c r="XDT5887" s="248"/>
      <x:c r="XDU5887" s="248"/>
      <x:c r="XDV5887" s="248"/>
      <x:c r="XDW5887" s="248"/>
      <x:c r="XDX5887" s="248"/>
      <x:c r="XDY5887" s="248"/>
      <x:c r="XDZ5887" s="248"/>
      <x:c r="XEA5887" s="248"/>
      <x:c r="XEB5887" s="248"/>
      <x:c r="XEC5887" s="248"/>
      <x:c r="XED5887" s="248"/>
      <x:c r="XEE5887" s="248"/>
      <x:c r="XEF5887" s="248"/>
      <x:c r="XEG5887" s="248"/>
      <x:c r="XEH5887" s="248"/>
      <x:c r="XEI5887" s="248"/>
      <x:c r="XEJ5887" s="248"/>
      <x:c r="XEK5887" s="248"/>
      <x:c r="XEL5887" s="248"/>
      <x:c r="XEM5887" s="248"/>
      <x:c r="XEN5887" s="248"/>
      <x:c r="XEO5887" s="248"/>
      <x:c r="XEP5887" s="248"/>
      <x:c r="XEQ5887" s="248"/>
      <x:c r="XER5887" s="248"/>
      <x:c r="XES5887" s="248"/>
      <x:c r="XET5887" s="248"/>
      <x:c r="XEU5887" s="248"/>
      <x:c r="XEV5887" s="248"/>
      <x:c r="XEW5887" s="248"/>
      <x:c r="XEX5887" s="248"/>
      <x:c r="XEY5887" s="248"/>
      <x:c r="XEZ5887" s="248"/>
      <x:c r="XFA5887" s="248"/>
      <x:c r="XFB5887" s="248"/>
      <x:c r="XFC5887" s="248"/>
      <x:c r="XFD5887" s="248"/>
    </x:row>
    <x:row r="5888" spans="1:16384" s="1" customFormat="1">
      <x:c r="A5888" s="248">
        <x:v>469447</x:v>
      </x:c>
      <x:c r="B5888" s="248">
        <x:v>1374</x:v>
      </x:c>
      <x:c r="C5888" s="248">
        <x:f t="shared" si="299"/>
        <x:v>0.86</x:v>
      </x:c>
      <x:c r="D5888" s="248"/>
      <x:c r="E5888" s="248"/>
      <x:c r="F5888" s="248"/>
      <x:c r="G5888" s="248">
        <x:v>5</x:v>
      </x:c>
      <x:c r="H5888" s="248"/>
      <x:c r="I5888" s="248" t="s">
        <x:v>104</x:v>
      </x:c>
      <x:c r="J5888" s="248"/>
      <x:c r="K5888" s="248"/>
      <x:c r="L5888" s="248"/>
      <x:c r="M5888" s="248"/>
      <x:c r="N5888" s="248"/>
      <x:c r="O5888" s="248"/>
      <x:c r="P5888" s="248"/>
      <x:c r="Q5888" s="248"/>
      <x:c r="R5888" s="248"/>
      <x:c r="S5888" s="248"/>
      <x:c r="T5888" s="248"/>
      <x:c r="U5888" s="248"/>
      <x:c r="V5888" s="248"/>
      <x:c r="W5888" s="248"/>
      <x:c r="X5888" s="248"/>
      <x:c r="Y5888" s="248"/>
      <x:c r="Z5888" s="248"/>
      <x:c r="AA5888" s="248"/>
      <x:c r="AB5888" s="248"/>
      <x:c r="AC5888" s="248"/>
      <x:c r="AD5888" s="248"/>
      <x:c r="AE5888" s="248"/>
      <x:c r="AF5888" s="248"/>
      <x:c r="AG5888" s="248">
        <x:v>1</x:v>
      </x:c>
      <x:c r="AH5888" s="248"/>
      <x:c r="AI5888" s="248"/>
      <x:c r="AJ5888" s="248"/>
      <x:c r="AK5888" s="248"/>
      <x:c r="AL5888" s="248"/>
      <x:c r="AM5888" s="248"/>
      <x:c r="AN5888" s="248"/>
      <x:c r="AO5888" s="248"/>
      <x:c r="AP5888" s="248"/>
      <x:c r="AQ5888" s="248"/>
      <x:c r="AR5888" s="248"/>
      <x:c r="AS5888" s="248"/>
      <x:c r="AT5888" s="248"/>
      <x:c r="AU5888" s="248"/>
      <x:c r="AV5888" s="248"/>
      <x:c r="AW5888" s="248"/>
      <x:c r="AX5888" s="248"/>
      <x:c r="AY5888" s="248"/>
      <x:c r="AZ5888" s="248"/>
      <x:c r="BA5888" s="248"/>
      <x:c r="BB5888" s="248"/>
      <x:c r="BC5888" s="248"/>
      <x:c r="BD5888" s="248"/>
      <x:c r="BE5888" s="248"/>
      <x:c r="BF5888" s="248"/>
      <x:c r="BG5888" s="248"/>
      <x:c r="BH5888" s="248"/>
      <x:c r="BI5888" s="248"/>
      <x:c r="BJ5888" s="248"/>
      <x:c r="BK5888" s="248"/>
      <x:c r="BL5888" s="248"/>
      <x:c r="BM5888" s="248"/>
      <x:c r="BN5888" s="248"/>
      <x:c r="BO5888" s="248"/>
      <x:c r="BP5888" s="248"/>
      <x:c r="BQ5888" s="248"/>
      <x:c r="BR5888" s="248"/>
      <x:c r="BS5888" s="248"/>
      <x:c r="BT5888" s="248"/>
      <x:c r="BU5888" s="248"/>
      <x:c r="BV5888" s="248"/>
      <x:c r="BW5888" s="248"/>
      <x:c r="BX5888" s="248"/>
      <x:c r="BY5888" s="248"/>
      <x:c r="BZ5888" s="248"/>
      <x:c r="CA5888" s="248"/>
      <x:c r="CB5888" s="248"/>
      <x:c r="CC5888" s="248"/>
      <x:c r="CD5888" s="248"/>
      <x:c r="CE5888" s="248"/>
      <x:c r="CF5888" s="248"/>
      <x:c r="CG5888" s="248"/>
      <x:c r="CH5888" s="248"/>
      <x:c r="CI5888" s="248"/>
      <x:c r="CJ5888" s="248"/>
      <x:c r="CK5888" s="248"/>
      <x:c r="CL5888" s="248"/>
      <x:c r="CM5888" s="248"/>
      <x:c r="CN5888" s="248"/>
      <x:c r="CO5888" s="248"/>
      <x:c r="CP5888" s="248"/>
      <x:c r="CQ5888" s="248"/>
      <x:c r="CR5888" s="248"/>
      <x:c r="CS5888" s="248"/>
      <x:c r="CT5888" s="248"/>
      <x:c r="CU5888" s="248"/>
      <x:c r="CV5888" s="248"/>
      <x:c r="CW5888" s="248"/>
      <x:c r="CX5888" s="248"/>
      <x:c r="CY5888" s="248"/>
      <x:c r="CZ5888" s="248"/>
      <x:c r="DA5888" s="248"/>
      <x:c r="DB5888" s="248"/>
      <x:c r="DC5888" s="248"/>
      <x:c r="DD5888" s="248"/>
      <x:c r="DE5888" s="248"/>
      <x:c r="DF5888" s="248"/>
      <x:c r="DG5888" s="248"/>
      <x:c r="DH5888" s="248"/>
      <x:c r="DI5888" s="248"/>
      <x:c r="DJ5888" s="248"/>
      <x:c r="DK5888" s="248"/>
      <x:c r="DL5888" s="248"/>
      <x:c r="DM5888" s="248"/>
      <x:c r="DN5888" s="248"/>
      <x:c r="DO5888" s="248"/>
      <x:c r="DP5888" s="248"/>
      <x:c r="DQ5888" s="248"/>
      <x:c r="DR5888" s="248"/>
      <x:c r="DS5888" s="248"/>
      <x:c r="DT5888" s="248"/>
      <x:c r="DU5888" s="248"/>
      <x:c r="DV5888" s="248"/>
      <x:c r="DW5888" s="248"/>
      <x:c r="DX5888" s="248"/>
      <x:c r="DY5888" s="248"/>
      <x:c r="DZ5888" s="248"/>
      <x:c r="EA5888" s="248"/>
      <x:c r="EB5888" s="248"/>
      <x:c r="EC5888" s="248"/>
      <x:c r="ED5888" s="248"/>
      <x:c r="EE5888" s="248"/>
      <x:c r="EF5888" s="248"/>
      <x:c r="EG5888" s="248"/>
      <x:c r="EH5888" s="248"/>
      <x:c r="EI5888" s="248"/>
      <x:c r="EJ5888" s="248"/>
      <x:c r="EK5888" s="248"/>
      <x:c r="EL5888" s="248"/>
      <x:c r="EM5888" s="248"/>
      <x:c r="EN5888" s="248"/>
      <x:c r="EO5888" s="248"/>
      <x:c r="EP5888" s="248"/>
      <x:c r="EQ5888" s="248"/>
      <x:c r="ER5888" s="248"/>
      <x:c r="ES5888" s="248"/>
      <x:c r="ET5888" s="248"/>
      <x:c r="EU5888" s="248"/>
      <x:c r="EV5888" s="248"/>
      <x:c r="EW5888" s="248"/>
      <x:c r="EX5888" s="248"/>
      <x:c r="EY5888" s="248"/>
      <x:c r="EZ5888" s="248"/>
      <x:c r="FA5888" s="248"/>
      <x:c r="FB5888" s="248"/>
      <x:c r="FC5888" s="248"/>
      <x:c r="FD5888" s="248"/>
      <x:c r="FE5888" s="248"/>
      <x:c r="FF5888" s="248"/>
      <x:c r="FG5888" s="248"/>
      <x:c r="FH5888" s="248"/>
      <x:c r="FI5888" s="248"/>
      <x:c r="FJ5888" s="248"/>
      <x:c r="FK5888" s="248"/>
      <x:c r="FL5888" s="248"/>
      <x:c r="FM5888" s="248"/>
      <x:c r="FN5888" s="248"/>
      <x:c r="FO5888" s="248"/>
      <x:c r="FP5888" s="248"/>
      <x:c r="FQ5888" s="248"/>
      <x:c r="FR5888" s="248"/>
      <x:c r="FS5888" s="248"/>
      <x:c r="FT5888" s="248"/>
      <x:c r="FU5888" s="248"/>
      <x:c r="FV5888" s="248"/>
      <x:c r="FW5888" s="248"/>
      <x:c r="FX5888" s="248"/>
      <x:c r="FY5888" s="248"/>
      <x:c r="FZ5888" s="248"/>
      <x:c r="GA5888" s="248"/>
      <x:c r="GB5888" s="248"/>
      <x:c r="GC5888" s="248"/>
      <x:c r="GD5888" s="248"/>
      <x:c r="GE5888" s="248"/>
      <x:c r="GF5888" s="248"/>
      <x:c r="GG5888" s="248"/>
      <x:c r="GH5888" s="248"/>
      <x:c r="GI5888" s="248"/>
      <x:c r="GJ5888" s="248"/>
      <x:c r="GK5888" s="248"/>
      <x:c r="GL5888" s="248"/>
      <x:c r="GM5888" s="248"/>
      <x:c r="GN5888" s="248"/>
      <x:c r="GO5888" s="248"/>
      <x:c r="GP5888" s="248"/>
      <x:c r="GQ5888" s="248"/>
      <x:c r="GR5888" s="248"/>
      <x:c r="GS5888" s="248"/>
      <x:c r="GT5888" s="248"/>
      <x:c r="GU5888" s="248"/>
      <x:c r="GV5888" s="248"/>
      <x:c r="GW5888" s="248"/>
      <x:c r="GX5888" s="248"/>
      <x:c r="GY5888" s="248"/>
      <x:c r="GZ5888" s="248"/>
      <x:c r="HA5888" s="248"/>
      <x:c r="HB5888" s="248"/>
      <x:c r="HC5888" s="248"/>
      <x:c r="HD5888" s="248"/>
      <x:c r="HE5888" s="248"/>
      <x:c r="HF5888" s="248"/>
      <x:c r="HG5888" s="248"/>
      <x:c r="HH5888" s="248"/>
      <x:c r="HI5888" s="248"/>
      <x:c r="HJ5888" s="248"/>
      <x:c r="HK5888" s="248"/>
      <x:c r="HL5888" s="248"/>
      <x:c r="HM5888" s="248"/>
      <x:c r="HN5888" s="248"/>
      <x:c r="HO5888" s="248"/>
      <x:c r="HP5888" s="248"/>
      <x:c r="HQ5888" s="248"/>
      <x:c r="HR5888" s="248"/>
      <x:c r="HS5888" s="248"/>
      <x:c r="HT5888" s="248"/>
      <x:c r="HU5888" s="248"/>
      <x:c r="HV5888" s="248"/>
      <x:c r="HW5888" s="248"/>
      <x:c r="HX5888" s="248"/>
      <x:c r="HY5888" s="248"/>
      <x:c r="HZ5888" s="248"/>
      <x:c r="IA5888" s="248"/>
      <x:c r="IB5888" s="248"/>
      <x:c r="IC5888" s="248"/>
      <x:c r="ID5888" s="248"/>
      <x:c r="IE5888" s="248"/>
      <x:c r="IF5888" s="248"/>
      <x:c r="IG5888" s="248"/>
      <x:c r="IH5888" s="248"/>
      <x:c r="II5888" s="248"/>
      <x:c r="IJ5888" s="248"/>
      <x:c r="IK5888" s="248"/>
      <x:c r="IL5888" s="248"/>
      <x:c r="IM5888" s="248"/>
      <x:c r="IN5888" s="248"/>
      <x:c r="IO5888" s="248"/>
      <x:c r="IP5888" s="248"/>
      <x:c r="IQ5888" s="248"/>
      <x:c r="IR5888" s="248"/>
      <x:c r="IS5888" s="248"/>
      <x:c r="IT5888" s="248"/>
      <x:c r="IU5888" s="248"/>
      <x:c r="IV5888" s="248"/>
      <x:c r="IW5888" s="248"/>
      <x:c r="IX5888" s="248"/>
      <x:c r="IY5888" s="248"/>
      <x:c r="IZ5888" s="248"/>
      <x:c r="JA5888" s="248"/>
      <x:c r="JB5888" s="248"/>
      <x:c r="JC5888" s="248"/>
      <x:c r="JD5888" s="248"/>
      <x:c r="JE5888" s="248"/>
      <x:c r="JF5888" s="248"/>
      <x:c r="JG5888" s="248"/>
      <x:c r="JH5888" s="248"/>
      <x:c r="JI5888" s="248"/>
      <x:c r="JJ5888" s="248"/>
      <x:c r="JK5888" s="248"/>
      <x:c r="JL5888" s="248"/>
      <x:c r="JM5888" s="248"/>
      <x:c r="JN5888" s="248"/>
      <x:c r="JO5888" s="248"/>
      <x:c r="JP5888" s="248"/>
      <x:c r="JQ5888" s="248"/>
      <x:c r="JR5888" s="248"/>
      <x:c r="JS5888" s="248"/>
      <x:c r="JT5888" s="248"/>
      <x:c r="JU5888" s="248"/>
      <x:c r="JV5888" s="248"/>
      <x:c r="JW5888" s="248"/>
      <x:c r="JX5888" s="248"/>
      <x:c r="JY5888" s="248"/>
      <x:c r="JZ5888" s="248"/>
      <x:c r="KA5888" s="248"/>
      <x:c r="KB5888" s="248"/>
      <x:c r="KC5888" s="248"/>
      <x:c r="KD5888" s="248"/>
      <x:c r="KE5888" s="248"/>
      <x:c r="KF5888" s="248"/>
      <x:c r="KG5888" s="248"/>
      <x:c r="KH5888" s="248"/>
      <x:c r="KI5888" s="248"/>
      <x:c r="KJ5888" s="248"/>
      <x:c r="KK5888" s="248"/>
      <x:c r="KL5888" s="248"/>
      <x:c r="KM5888" s="248"/>
      <x:c r="KN5888" s="248"/>
      <x:c r="KO5888" s="248"/>
      <x:c r="KP5888" s="248"/>
      <x:c r="KQ5888" s="248"/>
      <x:c r="KR5888" s="248"/>
      <x:c r="KS5888" s="248"/>
      <x:c r="KT5888" s="248"/>
      <x:c r="KU5888" s="248"/>
      <x:c r="KV5888" s="248"/>
      <x:c r="KW5888" s="248"/>
      <x:c r="KX5888" s="248"/>
      <x:c r="KY5888" s="248"/>
      <x:c r="KZ5888" s="248"/>
      <x:c r="LA5888" s="248"/>
      <x:c r="LB5888" s="248"/>
      <x:c r="LC5888" s="248"/>
      <x:c r="LD5888" s="248"/>
      <x:c r="LE5888" s="248"/>
      <x:c r="LF5888" s="248"/>
      <x:c r="LG5888" s="248"/>
      <x:c r="LH5888" s="248"/>
      <x:c r="LI5888" s="248"/>
      <x:c r="LJ5888" s="248"/>
      <x:c r="LK5888" s="248"/>
      <x:c r="LL5888" s="248"/>
      <x:c r="LM5888" s="248"/>
      <x:c r="LN5888" s="248"/>
      <x:c r="LO5888" s="248"/>
      <x:c r="LP5888" s="248"/>
      <x:c r="LQ5888" s="248"/>
      <x:c r="LR5888" s="248"/>
      <x:c r="LS5888" s="248"/>
      <x:c r="LT5888" s="248"/>
      <x:c r="LU5888" s="248"/>
      <x:c r="LV5888" s="248"/>
      <x:c r="LW5888" s="248"/>
      <x:c r="LX5888" s="248"/>
      <x:c r="LY5888" s="248"/>
      <x:c r="LZ5888" s="248"/>
      <x:c r="MA5888" s="248"/>
      <x:c r="MB5888" s="248"/>
      <x:c r="MC5888" s="248"/>
      <x:c r="MD5888" s="248"/>
      <x:c r="ME5888" s="248"/>
      <x:c r="MF5888" s="248"/>
      <x:c r="MG5888" s="248"/>
      <x:c r="MH5888" s="248"/>
      <x:c r="MI5888" s="248"/>
      <x:c r="MJ5888" s="248"/>
      <x:c r="MK5888" s="248"/>
      <x:c r="ML5888" s="248"/>
      <x:c r="MM5888" s="248"/>
      <x:c r="MN5888" s="248"/>
      <x:c r="MO5888" s="248"/>
      <x:c r="MP5888" s="248"/>
      <x:c r="MQ5888" s="248"/>
      <x:c r="MR5888" s="248"/>
      <x:c r="MS5888" s="248"/>
      <x:c r="MT5888" s="248"/>
      <x:c r="MU5888" s="248"/>
      <x:c r="MV5888" s="248"/>
      <x:c r="MW5888" s="248"/>
      <x:c r="MX5888" s="248"/>
      <x:c r="MY5888" s="248"/>
      <x:c r="MZ5888" s="248"/>
      <x:c r="NA5888" s="248"/>
      <x:c r="NB5888" s="248"/>
      <x:c r="NC5888" s="248"/>
      <x:c r="ND5888" s="248"/>
      <x:c r="NE5888" s="248"/>
      <x:c r="NF5888" s="248"/>
      <x:c r="NG5888" s="248"/>
      <x:c r="NH5888" s="248"/>
      <x:c r="NI5888" s="248"/>
      <x:c r="NJ5888" s="248"/>
      <x:c r="NK5888" s="248"/>
      <x:c r="NL5888" s="248"/>
      <x:c r="NM5888" s="248"/>
      <x:c r="NN5888" s="248"/>
      <x:c r="NO5888" s="248"/>
      <x:c r="NP5888" s="248"/>
      <x:c r="NQ5888" s="248"/>
      <x:c r="NR5888" s="248"/>
      <x:c r="NS5888" s="248"/>
      <x:c r="NT5888" s="248"/>
      <x:c r="NU5888" s="248"/>
      <x:c r="NV5888" s="248"/>
      <x:c r="NW5888" s="248"/>
      <x:c r="NX5888" s="248"/>
      <x:c r="NY5888" s="248"/>
      <x:c r="NZ5888" s="248"/>
      <x:c r="OA5888" s="248"/>
      <x:c r="OB5888" s="248"/>
      <x:c r="OC5888" s="248"/>
      <x:c r="OD5888" s="248"/>
      <x:c r="OE5888" s="248"/>
      <x:c r="OF5888" s="248"/>
      <x:c r="OG5888" s="248"/>
      <x:c r="OH5888" s="248"/>
      <x:c r="OI5888" s="248"/>
      <x:c r="OJ5888" s="248"/>
      <x:c r="OK5888" s="248"/>
      <x:c r="OL5888" s="248"/>
      <x:c r="OM5888" s="248"/>
      <x:c r="ON5888" s="248"/>
      <x:c r="OO5888" s="248"/>
      <x:c r="OP5888" s="248"/>
      <x:c r="OQ5888" s="248"/>
      <x:c r="OR5888" s="248"/>
      <x:c r="OS5888" s="248"/>
      <x:c r="OT5888" s="248"/>
      <x:c r="OU5888" s="248"/>
      <x:c r="OV5888" s="248"/>
      <x:c r="OW5888" s="248"/>
      <x:c r="OX5888" s="248"/>
      <x:c r="OY5888" s="248"/>
      <x:c r="OZ5888" s="248"/>
      <x:c r="PA5888" s="248"/>
      <x:c r="PB5888" s="248"/>
      <x:c r="PC5888" s="248"/>
      <x:c r="PD5888" s="248"/>
      <x:c r="PE5888" s="248"/>
      <x:c r="PF5888" s="248"/>
      <x:c r="PG5888" s="248"/>
      <x:c r="PH5888" s="248"/>
      <x:c r="PI5888" s="248"/>
      <x:c r="PJ5888" s="248"/>
      <x:c r="PK5888" s="248"/>
      <x:c r="PL5888" s="248"/>
      <x:c r="PM5888" s="248"/>
      <x:c r="PN5888" s="248"/>
      <x:c r="PO5888" s="248"/>
      <x:c r="PP5888" s="248"/>
      <x:c r="PQ5888" s="248"/>
      <x:c r="PR5888" s="248"/>
      <x:c r="PS5888" s="248"/>
      <x:c r="PT5888" s="248"/>
      <x:c r="PU5888" s="248"/>
      <x:c r="PV5888" s="248"/>
      <x:c r="PW5888" s="248"/>
      <x:c r="PX5888" s="248"/>
      <x:c r="PY5888" s="248"/>
      <x:c r="PZ5888" s="248"/>
      <x:c r="QA5888" s="248"/>
      <x:c r="QB5888" s="248"/>
      <x:c r="QC5888" s="248"/>
      <x:c r="QD5888" s="248"/>
      <x:c r="QE5888" s="248"/>
      <x:c r="QF5888" s="248"/>
      <x:c r="QG5888" s="248"/>
      <x:c r="QH5888" s="248"/>
      <x:c r="QI5888" s="248"/>
      <x:c r="QJ5888" s="248"/>
      <x:c r="QK5888" s="248"/>
      <x:c r="QL5888" s="248"/>
      <x:c r="QM5888" s="248"/>
      <x:c r="QN5888" s="248"/>
      <x:c r="QO5888" s="248"/>
      <x:c r="QP5888" s="248"/>
      <x:c r="QQ5888" s="248"/>
      <x:c r="QR5888" s="248"/>
      <x:c r="QS5888" s="248"/>
      <x:c r="QT5888" s="248"/>
      <x:c r="QU5888" s="248"/>
      <x:c r="QV5888" s="248"/>
      <x:c r="QW5888" s="248"/>
      <x:c r="QX5888" s="248"/>
      <x:c r="QY5888" s="248"/>
      <x:c r="QZ5888" s="248"/>
      <x:c r="RA5888" s="248"/>
      <x:c r="RB5888" s="248"/>
      <x:c r="RC5888" s="248"/>
      <x:c r="RD5888" s="248"/>
      <x:c r="RE5888" s="248"/>
      <x:c r="RF5888" s="248"/>
      <x:c r="RG5888" s="248"/>
      <x:c r="RH5888" s="248"/>
      <x:c r="RI5888" s="248"/>
      <x:c r="RJ5888" s="248"/>
      <x:c r="RK5888" s="248"/>
      <x:c r="RL5888" s="248"/>
      <x:c r="RM5888" s="248"/>
      <x:c r="RN5888" s="248"/>
      <x:c r="RO5888" s="248"/>
      <x:c r="RP5888" s="248"/>
      <x:c r="RQ5888" s="248"/>
      <x:c r="RR5888" s="248"/>
      <x:c r="RS5888" s="248"/>
      <x:c r="RT5888" s="248"/>
      <x:c r="RU5888" s="248"/>
      <x:c r="RV5888" s="248"/>
      <x:c r="RW5888" s="248"/>
      <x:c r="RX5888" s="248"/>
      <x:c r="RY5888" s="248"/>
      <x:c r="RZ5888" s="248"/>
      <x:c r="SA5888" s="248"/>
      <x:c r="SB5888" s="248"/>
      <x:c r="SC5888" s="248"/>
      <x:c r="SD5888" s="248"/>
      <x:c r="SE5888" s="248"/>
      <x:c r="SF5888" s="248"/>
      <x:c r="SG5888" s="248"/>
      <x:c r="SH5888" s="248"/>
      <x:c r="SI5888" s="248"/>
      <x:c r="SJ5888" s="248"/>
      <x:c r="SK5888" s="248"/>
      <x:c r="SL5888" s="248"/>
      <x:c r="SM5888" s="248"/>
      <x:c r="SN5888" s="248"/>
      <x:c r="SO5888" s="248"/>
      <x:c r="SP5888" s="248"/>
      <x:c r="SQ5888" s="248"/>
      <x:c r="SR5888" s="248"/>
      <x:c r="SS5888" s="248"/>
      <x:c r="ST5888" s="248"/>
      <x:c r="SU5888" s="248"/>
      <x:c r="SV5888" s="248"/>
      <x:c r="SW5888" s="248"/>
      <x:c r="SX5888" s="248"/>
      <x:c r="SY5888" s="248"/>
      <x:c r="SZ5888" s="248"/>
      <x:c r="TA5888" s="248"/>
      <x:c r="TB5888" s="248"/>
      <x:c r="TC5888" s="248"/>
      <x:c r="TD5888" s="248"/>
      <x:c r="TE5888" s="248"/>
      <x:c r="TF5888" s="248"/>
      <x:c r="TG5888" s="248"/>
      <x:c r="TH5888" s="248"/>
      <x:c r="TI5888" s="248"/>
      <x:c r="TJ5888" s="248"/>
      <x:c r="TK5888" s="248"/>
      <x:c r="TL5888" s="248"/>
      <x:c r="TM5888" s="248"/>
      <x:c r="TN5888" s="248"/>
      <x:c r="TO5888" s="248"/>
      <x:c r="TP5888" s="248"/>
      <x:c r="TQ5888" s="248"/>
      <x:c r="TR5888" s="248"/>
      <x:c r="TS5888" s="248"/>
      <x:c r="TT5888" s="248"/>
      <x:c r="TU5888" s="248"/>
      <x:c r="TV5888" s="248"/>
      <x:c r="TW5888" s="248"/>
      <x:c r="TX5888" s="248"/>
      <x:c r="TY5888" s="248"/>
      <x:c r="TZ5888" s="248"/>
      <x:c r="UA5888" s="248"/>
      <x:c r="UB5888" s="248"/>
      <x:c r="UC5888" s="248"/>
      <x:c r="UD5888" s="248"/>
      <x:c r="UE5888" s="248"/>
      <x:c r="UF5888" s="248"/>
      <x:c r="UG5888" s="248"/>
      <x:c r="UH5888" s="248"/>
      <x:c r="UI5888" s="248"/>
      <x:c r="UJ5888" s="248"/>
      <x:c r="UK5888" s="248"/>
      <x:c r="UL5888" s="248"/>
      <x:c r="UM5888" s="248"/>
      <x:c r="UN5888" s="248"/>
      <x:c r="UO5888" s="248"/>
      <x:c r="UP5888" s="248"/>
      <x:c r="UQ5888" s="248"/>
      <x:c r="UR5888" s="248"/>
      <x:c r="US5888" s="248"/>
      <x:c r="UT5888" s="248"/>
      <x:c r="UU5888" s="248"/>
      <x:c r="UV5888" s="248"/>
      <x:c r="UW5888" s="248"/>
      <x:c r="UX5888" s="248"/>
      <x:c r="UY5888" s="248"/>
      <x:c r="UZ5888" s="248"/>
      <x:c r="VA5888" s="248"/>
      <x:c r="VB5888" s="248"/>
      <x:c r="VC5888" s="248"/>
      <x:c r="VD5888" s="248"/>
      <x:c r="VE5888" s="248"/>
      <x:c r="VF5888" s="248"/>
      <x:c r="VG5888" s="248"/>
      <x:c r="VH5888" s="248"/>
      <x:c r="VI5888" s="248"/>
      <x:c r="VJ5888" s="248"/>
      <x:c r="VK5888" s="248"/>
      <x:c r="VL5888" s="248"/>
      <x:c r="VM5888" s="248"/>
      <x:c r="VN5888" s="248"/>
      <x:c r="VO5888" s="248"/>
      <x:c r="VP5888" s="248"/>
      <x:c r="VQ5888" s="248"/>
      <x:c r="VR5888" s="248"/>
      <x:c r="VS5888" s="248"/>
      <x:c r="VT5888" s="248"/>
      <x:c r="VU5888" s="248"/>
      <x:c r="VV5888" s="248"/>
      <x:c r="VW5888" s="248"/>
      <x:c r="VX5888" s="248"/>
      <x:c r="VY5888" s="248"/>
      <x:c r="VZ5888" s="248"/>
      <x:c r="WA5888" s="248"/>
      <x:c r="WB5888" s="248"/>
      <x:c r="WC5888" s="248"/>
      <x:c r="WD5888" s="248"/>
      <x:c r="WE5888" s="248"/>
      <x:c r="WF5888" s="248"/>
      <x:c r="WG5888" s="248"/>
      <x:c r="WH5888" s="248"/>
      <x:c r="WI5888" s="248"/>
      <x:c r="WJ5888" s="248"/>
      <x:c r="WK5888" s="248"/>
      <x:c r="WL5888" s="248"/>
      <x:c r="WM5888" s="248"/>
      <x:c r="WN5888" s="248"/>
      <x:c r="WO5888" s="248"/>
      <x:c r="WP5888" s="248"/>
      <x:c r="WQ5888" s="248"/>
      <x:c r="WR5888" s="248"/>
      <x:c r="WS5888" s="248"/>
      <x:c r="WT5888" s="248"/>
      <x:c r="WU5888" s="248"/>
      <x:c r="WV5888" s="248"/>
      <x:c r="WW5888" s="248"/>
      <x:c r="WX5888" s="248"/>
      <x:c r="WY5888" s="248"/>
      <x:c r="WZ5888" s="248"/>
      <x:c r="XA5888" s="248"/>
      <x:c r="XB5888" s="248"/>
      <x:c r="XC5888" s="248"/>
      <x:c r="XD5888" s="248"/>
      <x:c r="XE5888" s="248"/>
      <x:c r="XF5888" s="248"/>
      <x:c r="XG5888" s="248"/>
      <x:c r="XH5888" s="248"/>
      <x:c r="XI5888" s="248"/>
      <x:c r="XJ5888" s="248"/>
      <x:c r="XK5888" s="248"/>
      <x:c r="XL5888" s="248"/>
      <x:c r="XM5888" s="248"/>
      <x:c r="XN5888" s="248"/>
      <x:c r="XO5888" s="248"/>
      <x:c r="XP5888" s="248"/>
      <x:c r="XQ5888" s="248"/>
      <x:c r="XR5888" s="248"/>
      <x:c r="XS5888" s="248"/>
      <x:c r="XT5888" s="248"/>
      <x:c r="XU5888" s="248"/>
      <x:c r="XV5888" s="248"/>
      <x:c r="XW5888" s="248"/>
      <x:c r="XX5888" s="248"/>
      <x:c r="XY5888" s="248"/>
      <x:c r="XZ5888" s="248"/>
      <x:c r="YA5888" s="248"/>
      <x:c r="YB5888" s="248"/>
      <x:c r="YC5888" s="248"/>
      <x:c r="YD5888" s="248"/>
      <x:c r="YE5888" s="248"/>
      <x:c r="YF5888" s="248"/>
      <x:c r="YG5888" s="248"/>
      <x:c r="YH5888" s="248"/>
      <x:c r="YI5888" s="248"/>
      <x:c r="YJ5888" s="248"/>
      <x:c r="YK5888" s="248"/>
      <x:c r="YL5888" s="248"/>
      <x:c r="YM5888" s="248"/>
      <x:c r="YN5888" s="248"/>
      <x:c r="YO5888" s="248"/>
      <x:c r="YP5888" s="248"/>
      <x:c r="YQ5888" s="248"/>
      <x:c r="YR5888" s="248"/>
      <x:c r="YS5888" s="248"/>
      <x:c r="YT5888" s="248"/>
      <x:c r="YU5888" s="248"/>
      <x:c r="YV5888" s="248"/>
      <x:c r="YW5888" s="248"/>
      <x:c r="YX5888" s="248"/>
      <x:c r="YY5888" s="248"/>
      <x:c r="YZ5888" s="248"/>
      <x:c r="ZA5888" s="248"/>
      <x:c r="ZB5888" s="248"/>
      <x:c r="ZC5888" s="248"/>
      <x:c r="ZD5888" s="248"/>
      <x:c r="ZE5888" s="248"/>
      <x:c r="ZF5888" s="248"/>
      <x:c r="ZG5888" s="248"/>
      <x:c r="ZH5888" s="248"/>
      <x:c r="ZI5888" s="248"/>
      <x:c r="ZJ5888" s="248"/>
      <x:c r="ZK5888" s="248"/>
      <x:c r="ZL5888" s="248"/>
      <x:c r="ZM5888" s="248"/>
      <x:c r="ZN5888" s="248"/>
      <x:c r="ZO5888" s="248"/>
      <x:c r="ZP5888" s="248"/>
      <x:c r="ZQ5888" s="248"/>
      <x:c r="ZR5888" s="248"/>
      <x:c r="ZS5888" s="248"/>
      <x:c r="ZT5888" s="248"/>
      <x:c r="ZU5888" s="248"/>
      <x:c r="ZV5888" s="248"/>
      <x:c r="ZW5888" s="248"/>
      <x:c r="ZX5888" s="248"/>
      <x:c r="ZY5888" s="248"/>
      <x:c r="ZZ5888" s="248"/>
      <x:c r="AAA5888" s="248"/>
      <x:c r="AAB5888" s="248"/>
      <x:c r="AAC5888" s="248"/>
      <x:c r="AAD5888" s="248"/>
      <x:c r="AAE5888" s="248"/>
      <x:c r="AAF5888" s="248"/>
      <x:c r="AAG5888" s="248"/>
      <x:c r="AAH5888" s="248"/>
      <x:c r="AAI5888" s="248"/>
      <x:c r="AAJ5888" s="248"/>
      <x:c r="AAK5888" s="248"/>
      <x:c r="AAL5888" s="248"/>
      <x:c r="AAM5888" s="248"/>
      <x:c r="AAN5888" s="248"/>
      <x:c r="AAO5888" s="248"/>
      <x:c r="AAP5888" s="248"/>
      <x:c r="AAQ5888" s="248"/>
      <x:c r="AAR5888" s="248"/>
      <x:c r="AAS5888" s="248"/>
      <x:c r="AAT5888" s="248"/>
      <x:c r="AAU5888" s="248"/>
      <x:c r="AAV5888" s="248"/>
      <x:c r="AAW5888" s="248"/>
      <x:c r="AAX5888" s="248"/>
      <x:c r="AAY5888" s="248"/>
      <x:c r="AAZ5888" s="248"/>
      <x:c r="ABA5888" s="248"/>
      <x:c r="ABB5888" s="248"/>
      <x:c r="ABC5888" s="248"/>
      <x:c r="ABD5888" s="248"/>
      <x:c r="ABE5888" s="248"/>
      <x:c r="ABF5888" s="248"/>
      <x:c r="ABG5888" s="248"/>
      <x:c r="ABH5888" s="248"/>
      <x:c r="ABI5888" s="248"/>
      <x:c r="ABJ5888" s="248"/>
      <x:c r="ABK5888" s="248"/>
      <x:c r="ABL5888" s="248"/>
      <x:c r="ABM5888" s="248"/>
      <x:c r="ABN5888" s="248"/>
      <x:c r="ABO5888" s="248"/>
      <x:c r="ABP5888" s="248"/>
      <x:c r="ABQ5888" s="248"/>
      <x:c r="ABR5888" s="248"/>
      <x:c r="ABS5888" s="248"/>
      <x:c r="ABT5888" s="248"/>
      <x:c r="ABU5888" s="248"/>
      <x:c r="ABV5888" s="248"/>
      <x:c r="ABW5888" s="248"/>
      <x:c r="ABX5888" s="248"/>
      <x:c r="ABY5888" s="248"/>
      <x:c r="ABZ5888" s="248"/>
      <x:c r="ACA5888" s="248"/>
      <x:c r="ACB5888" s="248"/>
      <x:c r="ACC5888" s="248"/>
      <x:c r="ACD5888" s="248"/>
      <x:c r="ACE5888" s="248"/>
      <x:c r="ACF5888" s="248"/>
      <x:c r="ACG5888" s="248"/>
      <x:c r="ACH5888" s="248"/>
      <x:c r="ACI5888" s="248"/>
      <x:c r="ACJ5888" s="248"/>
      <x:c r="ACK5888" s="248"/>
      <x:c r="ACL5888" s="248"/>
      <x:c r="ACM5888" s="248"/>
      <x:c r="ACN5888" s="248"/>
      <x:c r="ACO5888" s="248"/>
      <x:c r="ACP5888" s="248"/>
      <x:c r="ACQ5888" s="248"/>
      <x:c r="ACR5888" s="248"/>
      <x:c r="ACS5888" s="248"/>
      <x:c r="ACT5888" s="248"/>
      <x:c r="ACU5888" s="248"/>
      <x:c r="ACV5888" s="248"/>
      <x:c r="ACW5888" s="248"/>
      <x:c r="ACX5888" s="248"/>
      <x:c r="ACY5888" s="248"/>
      <x:c r="ACZ5888" s="248"/>
      <x:c r="ADA5888" s="248"/>
      <x:c r="ADB5888" s="248"/>
      <x:c r="ADC5888" s="248"/>
      <x:c r="ADD5888" s="248"/>
      <x:c r="ADE5888" s="248"/>
      <x:c r="ADF5888" s="248"/>
      <x:c r="ADG5888" s="248"/>
      <x:c r="ADH5888" s="248"/>
      <x:c r="ADI5888" s="248"/>
      <x:c r="ADJ5888" s="248"/>
      <x:c r="ADK5888" s="248"/>
      <x:c r="ADL5888" s="248"/>
      <x:c r="ADM5888" s="248"/>
      <x:c r="ADN5888" s="248"/>
      <x:c r="ADO5888" s="248"/>
      <x:c r="ADP5888" s="248"/>
      <x:c r="ADQ5888" s="248"/>
      <x:c r="ADR5888" s="248"/>
      <x:c r="ADS5888" s="248"/>
      <x:c r="ADT5888" s="248"/>
      <x:c r="ADU5888" s="248"/>
      <x:c r="ADV5888" s="248"/>
      <x:c r="ADW5888" s="248"/>
      <x:c r="ADX5888" s="248"/>
      <x:c r="ADY5888" s="248"/>
      <x:c r="ADZ5888" s="248"/>
      <x:c r="AEA5888" s="248"/>
      <x:c r="AEB5888" s="248"/>
      <x:c r="AEC5888" s="248"/>
      <x:c r="AED5888" s="248"/>
      <x:c r="AEE5888" s="248"/>
      <x:c r="AEF5888" s="248"/>
      <x:c r="AEG5888" s="248"/>
      <x:c r="AEH5888" s="248"/>
      <x:c r="AEI5888" s="248"/>
      <x:c r="AEJ5888" s="248"/>
      <x:c r="AEK5888" s="248"/>
      <x:c r="AEL5888" s="248"/>
      <x:c r="AEM5888" s="248"/>
      <x:c r="AEN5888" s="248"/>
      <x:c r="AEO5888" s="248"/>
      <x:c r="AEP5888" s="248"/>
      <x:c r="AEQ5888" s="248"/>
      <x:c r="AER5888" s="248"/>
      <x:c r="AES5888" s="248"/>
      <x:c r="AET5888" s="248"/>
      <x:c r="AEU5888" s="248"/>
      <x:c r="AEV5888" s="248"/>
      <x:c r="AEW5888" s="248"/>
      <x:c r="AEX5888" s="248"/>
      <x:c r="AEY5888" s="248"/>
      <x:c r="AEZ5888" s="248"/>
      <x:c r="AFA5888" s="248"/>
      <x:c r="AFB5888" s="248"/>
      <x:c r="AFC5888" s="248"/>
      <x:c r="AFD5888" s="248"/>
      <x:c r="AFE5888" s="248"/>
      <x:c r="AFF5888" s="248"/>
      <x:c r="AFG5888" s="248"/>
      <x:c r="AFH5888" s="248"/>
      <x:c r="AFI5888" s="248"/>
      <x:c r="AFJ5888" s="248"/>
      <x:c r="AFK5888" s="248"/>
      <x:c r="AFL5888" s="248"/>
      <x:c r="AFM5888" s="248"/>
      <x:c r="AFN5888" s="248"/>
      <x:c r="AFO5888" s="248"/>
      <x:c r="AFP5888" s="248"/>
      <x:c r="AFQ5888" s="248"/>
      <x:c r="AFR5888" s="248"/>
      <x:c r="AFS5888" s="248"/>
      <x:c r="AFT5888" s="248"/>
      <x:c r="AFU5888" s="248"/>
      <x:c r="AFV5888" s="248"/>
      <x:c r="AFW5888" s="248"/>
      <x:c r="AFX5888" s="248"/>
      <x:c r="AFY5888" s="248"/>
      <x:c r="AFZ5888" s="248"/>
      <x:c r="AGA5888" s="248"/>
      <x:c r="AGB5888" s="248"/>
      <x:c r="AGC5888" s="248"/>
      <x:c r="AGD5888" s="248"/>
      <x:c r="AGE5888" s="248"/>
      <x:c r="AGF5888" s="248"/>
      <x:c r="AGG5888" s="248"/>
      <x:c r="AGH5888" s="248"/>
      <x:c r="AGI5888" s="248"/>
      <x:c r="AGJ5888" s="248"/>
      <x:c r="AGK5888" s="248"/>
      <x:c r="AGL5888" s="248"/>
      <x:c r="AGM5888" s="248"/>
      <x:c r="AGN5888" s="248"/>
      <x:c r="AGO5888" s="248"/>
      <x:c r="AGP5888" s="248"/>
      <x:c r="AGQ5888" s="248"/>
      <x:c r="AGR5888" s="248"/>
      <x:c r="AGS5888" s="248"/>
      <x:c r="AGT5888" s="248"/>
      <x:c r="AGU5888" s="248"/>
      <x:c r="AGV5888" s="248"/>
      <x:c r="AGW5888" s="248"/>
      <x:c r="AGX5888" s="248"/>
      <x:c r="AGY5888" s="248"/>
      <x:c r="AGZ5888" s="248"/>
      <x:c r="AHA5888" s="248"/>
      <x:c r="AHB5888" s="248"/>
      <x:c r="AHC5888" s="248"/>
      <x:c r="AHD5888" s="248"/>
      <x:c r="AHE5888" s="248"/>
      <x:c r="AHF5888" s="248"/>
      <x:c r="AHG5888" s="248"/>
      <x:c r="AHH5888" s="248"/>
      <x:c r="AHI5888" s="248"/>
      <x:c r="AHJ5888" s="248"/>
      <x:c r="AHK5888" s="248"/>
      <x:c r="AHL5888" s="248"/>
      <x:c r="AHM5888" s="248"/>
      <x:c r="AHN5888" s="248"/>
      <x:c r="AHO5888" s="248"/>
      <x:c r="AHP5888" s="248"/>
      <x:c r="AHQ5888" s="248"/>
      <x:c r="AHR5888" s="248"/>
      <x:c r="AHS5888" s="248"/>
      <x:c r="AHT5888" s="248"/>
      <x:c r="AHU5888" s="248"/>
      <x:c r="AHV5888" s="248"/>
      <x:c r="AHW5888" s="248"/>
      <x:c r="AHX5888" s="248"/>
      <x:c r="AHY5888" s="248"/>
      <x:c r="AHZ5888" s="248"/>
      <x:c r="AIA5888" s="248"/>
      <x:c r="AIB5888" s="248"/>
      <x:c r="AIC5888" s="248"/>
      <x:c r="AID5888" s="248"/>
      <x:c r="AIE5888" s="248"/>
      <x:c r="AIF5888" s="248"/>
      <x:c r="AIG5888" s="248"/>
      <x:c r="AIH5888" s="248"/>
      <x:c r="AII5888" s="248"/>
      <x:c r="AIJ5888" s="248"/>
      <x:c r="AIK5888" s="248"/>
      <x:c r="AIL5888" s="248"/>
      <x:c r="AIM5888" s="248"/>
      <x:c r="AIN5888" s="248"/>
      <x:c r="AIO5888" s="248"/>
      <x:c r="AIP5888" s="248"/>
      <x:c r="AIQ5888" s="248"/>
      <x:c r="AIR5888" s="248"/>
      <x:c r="AIS5888" s="248"/>
      <x:c r="AIT5888" s="248"/>
      <x:c r="AIU5888" s="248"/>
      <x:c r="AIV5888" s="248"/>
      <x:c r="AIW5888" s="248"/>
      <x:c r="AIX5888" s="248"/>
      <x:c r="AIY5888" s="248"/>
      <x:c r="AIZ5888" s="248"/>
      <x:c r="AJA5888" s="248"/>
      <x:c r="AJB5888" s="248"/>
      <x:c r="AJC5888" s="248"/>
      <x:c r="AJD5888" s="248"/>
      <x:c r="AJE5888" s="248"/>
      <x:c r="AJF5888" s="248"/>
      <x:c r="AJG5888" s="248"/>
      <x:c r="AJH5888" s="248"/>
      <x:c r="AJI5888" s="248"/>
      <x:c r="AJJ5888" s="248"/>
      <x:c r="AJK5888" s="248"/>
      <x:c r="AJL5888" s="248"/>
      <x:c r="AJM5888" s="248"/>
      <x:c r="AJN5888" s="248"/>
      <x:c r="AJO5888" s="248"/>
      <x:c r="AJP5888" s="248"/>
      <x:c r="AJQ5888" s="248"/>
      <x:c r="AJR5888" s="248"/>
      <x:c r="AJS5888" s="248"/>
      <x:c r="AJT5888" s="248"/>
      <x:c r="AJU5888" s="248"/>
      <x:c r="AJV5888" s="248"/>
      <x:c r="AJW5888" s="248"/>
      <x:c r="AJX5888" s="248"/>
      <x:c r="AJY5888" s="248"/>
      <x:c r="AJZ5888" s="248"/>
      <x:c r="AKA5888" s="248"/>
      <x:c r="AKB5888" s="248"/>
      <x:c r="AKC5888" s="248"/>
      <x:c r="AKD5888" s="248"/>
      <x:c r="AKE5888" s="248"/>
      <x:c r="AKF5888" s="248"/>
      <x:c r="AKG5888" s="248"/>
      <x:c r="AKH5888" s="248"/>
      <x:c r="AKI5888" s="248"/>
      <x:c r="AKJ5888" s="248"/>
      <x:c r="AKK5888" s="248"/>
      <x:c r="AKL5888" s="248"/>
      <x:c r="AKM5888" s="248"/>
      <x:c r="AKN5888" s="248"/>
      <x:c r="AKO5888" s="248"/>
      <x:c r="AKP5888" s="248"/>
      <x:c r="AKQ5888" s="248"/>
      <x:c r="AKR5888" s="248"/>
      <x:c r="AKS5888" s="248"/>
      <x:c r="AKT5888" s="248"/>
      <x:c r="AKU5888" s="248"/>
      <x:c r="AKV5888" s="248"/>
      <x:c r="AKW5888" s="248"/>
      <x:c r="AKX5888" s="248"/>
      <x:c r="AKY5888" s="248"/>
      <x:c r="AKZ5888" s="248"/>
      <x:c r="ALA5888" s="248"/>
      <x:c r="ALB5888" s="248"/>
      <x:c r="ALC5888" s="248"/>
      <x:c r="ALD5888" s="248"/>
      <x:c r="ALE5888" s="248"/>
      <x:c r="ALF5888" s="248"/>
      <x:c r="ALG5888" s="248"/>
      <x:c r="ALH5888" s="248"/>
      <x:c r="ALI5888" s="248"/>
      <x:c r="ALJ5888" s="248"/>
      <x:c r="ALK5888" s="248"/>
      <x:c r="ALL5888" s="248"/>
      <x:c r="ALM5888" s="248"/>
      <x:c r="ALN5888" s="248"/>
      <x:c r="ALO5888" s="248"/>
      <x:c r="ALP5888" s="248"/>
      <x:c r="ALQ5888" s="248"/>
      <x:c r="ALR5888" s="248"/>
      <x:c r="ALS5888" s="248"/>
      <x:c r="ALT5888" s="248"/>
      <x:c r="ALU5888" s="248"/>
      <x:c r="ALV5888" s="248"/>
      <x:c r="ALW5888" s="248"/>
      <x:c r="ALX5888" s="248"/>
      <x:c r="ALY5888" s="248"/>
      <x:c r="ALZ5888" s="248"/>
      <x:c r="AMA5888" s="248"/>
      <x:c r="AMB5888" s="248"/>
      <x:c r="AMC5888" s="248"/>
      <x:c r="AMD5888" s="248"/>
      <x:c r="AME5888" s="248"/>
      <x:c r="AMF5888" s="248"/>
      <x:c r="AMG5888" s="248"/>
      <x:c r="AMH5888" s="248"/>
      <x:c r="AMI5888" s="248"/>
      <x:c r="AMJ5888" s="248"/>
      <x:c r="AMK5888" s="248"/>
      <x:c r="AML5888" s="248"/>
      <x:c r="AMM5888" s="248"/>
      <x:c r="AMN5888" s="248"/>
      <x:c r="AMO5888" s="248"/>
      <x:c r="AMP5888" s="248"/>
      <x:c r="AMQ5888" s="248"/>
      <x:c r="AMR5888" s="248"/>
      <x:c r="AMS5888" s="248"/>
      <x:c r="AMT5888" s="248"/>
      <x:c r="AMU5888" s="248"/>
      <x:c r="AMV5888" s="248"/>
      <x:c r="AMW5888" s="248"/>
      <x:c r="AMX5888" s="248"/>
      <x:c r="AMY5888" s="248"/>
      <x:c r="AMZ5888" s="248"/>
      <x:c r="ANA5888" s="248"/>
      <x:c r="ANB5888" s="248"/>
      <x:c r="ANC5888" s="248"/>
      <x:c r="AND5888" s="248"/>
      <x:c r="ANE5888" s="248"/>
      <x:c r="ANF5888" s="248"/>
      <x:c r="ANG5888" s="248"/>
      <x:c r="ANH5888" s="248"/>
      <x:c r="ANI5888" s="248"/>
      <x:c r="ANJ5888" s="248"/>
      <x:c r="ANK5888" s="248"/>
      <x:c r="ANL5888" s="248"/>
      <x:c r="ANM5888" s="248"/>
      <x:c r="ANN5888" s="248"/>
      <x:c r="ANO5888" s="248"/>
      <x:c r="ANP5888" s="248"/>
      <x:c r="ANQ5888" s="248"/>
      <x:c r="ANR5888" s="248"/>
      <x:c r="ANS5888" s="248"/>
      <x:c r="ANT5888" s="248"/>
      <x:c r="ANU5888" s="248"/>
      <x:c r="ANV5888" s="248"/>
      <x:c r="ANW5888" s="248"/>
      <x:c r="ANX5888" s="248"/>
      <x:c r="ANY5888" s="248"/>
      <x:c r="ANZ5888" s="248"/>
      <x:c r="AOA5888" s="248"/>
      <x:c r="AOB5888" s="248"/>
      <x:c r="AOC5888" s="248"/>
      <x:c r="AOD5888" s="248"/>
      <x:c r="AOE5888" s="248"/>
      <x:c r="AOF5888" s="248"/>
      <x:c r="AOG5888" s="248"/>
      <x:c r="AOH5888" s="248"/>
      <x:c r="AOI5888" s="248"/>
      <x:c r="AOJ5888" s="248"/>
      <x:c r="AOK5888" s="248"/>
      <x:c r="AOL5888" s="248"/>
      <x:c r="AOM5888" s="248"/>
      <x:c r="AON5888" s="248"/>
      <x:c r="AOO5888" s="248"/>
      <x:c r="AOP5888" s="248"/>
      <x:c r="AOQ5888" s="248"/>
      <x:c r="AOR5888" s="248"/>
      <x:c r="AOS5888" s="248"/>
      <x:c r="AOT5888" s="248"/>
      <x:c r="AOU5888" s="248"/>
      <x:c r="AOV5888" s="248"/>
      <x:c r="AOW5888" s="248"/>
      <x:c r="AOX5888" s="248"/>
      <x:c r="AOY5888" s="248"/>
      <x:c r="AOZ5888" s="248"/>
      <x:c r="APA5888" s="248"/>
      <x:c r="APB5888" s="248"/>
      <x:c r="APC5888" s="248"/>
      <x:c r="APD5888" s="248"/>
      <x:c r="APE5888" s="248"/>
      <x:c r="APF5888" s="248"/>
      <x:c r="APG5888" s="248"/>
      <x:c r="APH5888" s="248"/>
      <x:c r="API5888" s="248"/>
      <x:c r="APJ5888" s="248"/>
      <x:c r="APK5888" s="248"/>
      <x:c r="APL5888" s="248"/>
      <x:c r="APM5888" s="248"/>
      <x:c r="APN5888" s="248"/>
      <x:c r="APO5888" s="248"/>
      <x:c r="APP5888" s="248"/>
      <x:c r="APQ5888" s="248"/>
      <x:c r="APR5888" s="248"/>
      <x:c r="APS5888" s="248"/>
      <x:c r="APT5888" s="248"/>
      <x:c r="APU5888" s="248"/>
      <x:c r="APV5888" s="248"/>
      <x:c r="APW5888" s="248"/>
      <x:c r="APX5888" s="248"/>
      <x:c r="APY5888" s="248"/>
      <x:c r="APZ5888" s="248"/>
      <x:c r="AQA5888" s="248"/>
      <x:c r="AQB5888" s="248"/>
      <x:c r="AQC5888" s="248"/>
      <x:c r="AQD5888" s="248"/>
      <x:c r="AQE5888" s="248"/>
      <x:c r="AQF5888" s="248"/>
      <x:c r="AQG5888" s="248"/>
      <x:c r="AQH5888" s="248"/>
      <x:c r="AQI5888" s="248"/>
      <x:c r="AQJ5888" s="248"/>
      <x:c r="AQK5888" s="248"/>
      <x:c r="AQL5888" s="248"/>
      <x:c r="AQM5888" s="248"/>
      <x:c r="AQN5888" s="248"/>
      <x:c r="AQO5888" s="248"/>
      <x:c r="AQP5888" s="248"/>
      <x:c r="AQQ5888" s="248"/>
      <x:c r="AQR5888" s="248"/>
      <x:c r="AQS5888" s="248"/>
      <x:c r="AQT5888" s="248"/>
      <x:c r="AQU5888" s="248"/>
      <x:c r="AQV5888" s="248"/>
      <x:c r="AQW5888" s="248"/>
      <x:c r="AQX5888" s="248"/>
      <x:c r="AQY5888" s="248"/>
      <x:c r="AQZ5888" s="248"/>
      <x:c r="ARA5888" s="248"/>
      <x:c r="ARB5888" s="248"/>
      <x:c r="ARC5888" s="248"/>
      <x:c r="ARD5888" s="248"/>
      <x:c r="ARE5888" s="248"/>
      <x:c r="ARF5888" s="248"/>
      <x:c r="ARG5888" s="248"/>
      <x:c r="ARH5888" s="248"/>
      <x:c r="ARI5888" s="248"/>
      <x:c r="ARJ5888" s="248"/>
      <x:c r="ARK5888" s="248"/>
      <x:c r="ARL5888" s="248"/>
      <x:c r="ARM5888" s="248"/>
      <x:c r="ARN5888" s="248"/>
      <x:c r="ARO5888" s="248"/>
      <x:c r="ARP5888" s="248"/>
      <x:c r="ARQ5888" s="248"/>
      <x:c r="ARR5888" s="248"/>
      <x:c r="ARS5888" s="248"/>
      <x:c r="ART5888" s="248"/>
      <x:c r="ARU5888" s="248"/>
      <x:c r="ARV5888" s="248"/>
      <x:c r="ARW5888" s="248"/>
      <x:c r="ARX5888" s="248"/>
      <x:c r="ARY5888" s="248"/>
      <x:c r="ARZ5888" s="248"/>
      <x:c r="ASA5888" s="248"/>
      <x:c r="ASB5888" s="248"/>
      <x:c r="ASC5888" s="248"/>
      <x:c r="ASD5888" s="248"/>
      <x:c r="ASE5888" s="248"/>
      <x:c r="ASF5888" s="248"/>
      <x:c r="ASG5888" s="248"/>
      <x:c r="ASH5888" s="248"/>
      <x:c r="ASI5888" s="248"/>
      <x:c r="ASJ5888" s="248"/>
      <x:c r="ASK5888" s="248"/>
      <x:c r="ASL5888" s="248"/>
      <x:c r="ASM5888" s="248"/>
      <x:c r="ASN5888" s="248"/>
      <x:c r="ASO5888" s="248"/>
      <x:c r="ASP5888" s="248"/>
      <x:c r="ASQ5888" s="248"/>
      <x:c r="ASR5888" s="248"/>
      <x:c r="ASS5888" s="248"/>
      <x:c r="AST5888" s="248"/>
      <x:c r="ASU5888" s="248"/>
      <x:c r="ASV5888" s="248"/>
      <x:c r="ASW5888" s="248"/>
      <x:c r="ASX5888" s="248"/>
      <x:c r="ASY5888" s="248"/>
      <x:c r="ASZ5888" s="248"/>
      <x:c r="ATA5888" s="248"/>
      <x:c r="ATB5888" s="248"/>
      <x:c r="ATC5888" s="248"/>
      <x:c r="ATD5888" s="248"/>
      <x:c r="ATE5888" s="248"/>
      <x:c r="ATF5888" s="248"/>
      <x:c r="ATG5888" s="248"/>
      <x:c r="ATH5888" s="248"/>
      <x:c r="ATI5888" s="248"/>
      <x:c r="ATJ5888" s="248"/>
      <x:c r="ATK5888" s="248"/>
      <x:c r="ATL5888" s="248"/>
      <x:c r="ATM5888" s="248"/>
      <x:c r="ATN5888" s="248"/>
      <x:c r="ATO5888" s="248"/>
      <x:c r="ATP5888" s="248"/>
      <x:c r="ATQ5888" s="248"/>
      <x:c r="ATR5888" s="248"/>
      <x:c r="ATS5888" s="248"/>
      <x:c r="ATT5888" s="248"/>
      <x:c r="ATU5888" s="248"/>
      <x:c r="ATV5888" s="248"/>
      <x:c r="ATW5888" s="248"/>
      <x:c r="ATX5888" s="248"/>
      <x:c r="ATY5888" s="248"/>
      <x:c r="ATZ5888" s="248"/>
      <x:c r="AUA5888" s="248"/>
      <x:c r="AUB5888" s="248"/>
      <x:c r="AUC5888" s="248"/>
      <x:c r="AUD5888" s="248"/>
      <x:c r="AUE5888" s="248"/>
      <x:c r="AUF5888" s="248"/>
      <x:c r="AUG5888" s="248"/>
      <x:c r="AUH5888" s="248"/>
      <x:c r="AUI5888" s="248"/>
      <x:c r="AUJ5888" s="248"/>
      <x:c r="AUK5888" s="248"/>
      <x:c r="AUL5888" s="248"/>
      <x:c r="AUM5888" s="248"/>
      <x:c r="AUN5888" s="248"/>
      <x:c r="AUO5888" s="248"/>
      <x:c r="AUP5888" s="248"/>
      <x:c r="AUQ5888" s="248"/>
      <x:c r="AUR5888" s="248"/>
      <x:c r="AUS5888" s="248"/>
      <x:c r="AUT5888" s="248"/>
      <x:c r="AUU5888" s="248"/>
      <x:c r="AUV5888" s="248"/>
      <x:c r="AUW5888" s="248"/>
      <x:c r="AUX5888" s="248"/>
      <x:c r="AUY5888" s="248"/>
      <x:c r="AUZ5888" s="248"/>
      <x:c r="AVA5888" s="248"/>
      <x:c r="AVB5888" s="248"/>
      <x:c r="AVC5888" s="248"/>
      <x:c r="AVD5888" s="248"/>
      <x:c r="AVE5888" s="248"/>
      <x:c r="AVF5888" s="248"/>
      <x:c r="AVG5888" s="248"/>
      <x:c r="AVH5888" s="248"/>
      <x:c r="AVI5888" s="248"/>
      <x:c r="AVJ5888" s="248"/>
      <x:c r="AVK5888" s="248"/>
      <x:c r="AVL5888" s="248"/>
      <x:c r="AVM5888" s="248"/>
      <x:c r="AVN5888" s="248"/>
      <x:c r="AVO5888" s="248"/>
      <x:c r="AVP5888" s="248"/>
      <x:c r="AVQ5888" s="248"/>
      <x:c r="AVR5888" s="248"/>
      <x:c r="AVS5888" s="248"/>
      <x:c r="AVT5888" s="248"/>
      <x:c r="AVU5888" s="248"/>
      <x:c r="AVV5888" s="248"/>
      <x:c r="AVW5888" s="248"/>
      <x:c r="AVX5888" s="248"/>
      <x:c r="AVY5888" s="248"/>
      <x:c r="AVZ5888" s="248"/>
      <x:c r="AWA5888" s="248"/>
      <x:c r="AWB5888" s="248"/>
      <x:c r="AWC5888" s="248"/>
      <x:c r="AWD5888" s="248"/>
      <x:c r="AWE5888" s="248"/>
      <x:c r="AWF5888" s="248"/>
      <x:c r="AWG5888" s="248"/>
      <x:c r="AWH5888" s="248"/>
      <x:c r="AWI5888" s="248"/>
      <x:c r="AWJ5888" s="248"/>
      <x:c r="AWK5888" s="248"/>
      <x:c r="AWL5888" s="248"/>
      <x:c r="AWM5888" s="248"/>
      <x:c r="AWN5888" s="248"/>
      <x:c r="AWO5888" s="248"/>
      <x:c r="AWP5888" s="248"/>
      <x:c r="AWQ5888" s="248"/>
      <x:c r="AWR5888" s="248"/>
      <x:c r="AWS5888" s="248"/>
      <x:c r="AWT5888" s="248"/>
      <x:c r="AWU5888" s="248"/>
      <x:c r="AWV5888" s="248"/>
      <x:c r="AWW5888" s="248"/>
      <x:c r="AWX5888" s="248"/>
      <x:c r="AWY5888" s="248"/>
      <x:c r="AWZ5888" s="248"/>
      <x:c r="AXA5888" s="248"/>
      <x:c r="AXB5888" s="248"/>
      <x:c r="AXC5888" s="248"/>
      <x:c r="AXD5888" s="248"/>
      <x:c r="AXE5888" s="248"/>
      <x:c r="AXF5888" s="248"/>
      <x:c r="AXG5888" s="248"/>
      <x:c r="AXH5888" s="248"/>
      <x:c r="AXI5888" s="248"/>
      <x:c r="AXJ5888" s="248"/>
      <x:c r="AXK5888" s="248"/>
      <x:c r="AXL5888" s="248"/>
      <x:c r="AXM5888" s="248"/>
      <x:c r="AXN5888" s="248"/>
      <x:c r="AXO5888" s="248"/>
      <x:c r="AXP5888" s="248"/>
      <x:c r="AXQ5888" s="248"/>
      <x:c r="AXR5888" s="248"/>
      <x:c r="AXS5888" s="248"/>
      <x:c r="AXT5888" s="248"/>
      <x:c r="AXU5888" s="248"/>
      <x:c r="AXV5888" s="248"/>
      <x:c r="AXW5888" s="248"/>
      <x:c r="AXX5888" s="248"/>
      <x:c r="AXY5888" s="248"/>
      <x:c r="AXZ5888" s="248"/>
      <x:c r="AYA5888" s="248"/>
      <x:c r="AYB5888" s="248"/>
      <x:c r="AYC5888" s="248"/>
      <x:c r="AYD5888" s="248"/>
      <x:c r="AYE5888" s="248"/>
      <x:c r="AYF5888" s="248"/>
      <x:c r="AYG5888" s="248"/>
      <x:c r="AYH5888" s="248"/>
      <x:c r="AYI5888" s="248"/>
      <x:c r="AYJ5888" s="248"/>
      <x:c r="AYK5888" s="248"/>
      <x:c r="AYL5888" s="248"/>
      <x:c r="AYM5888" s="248"/>
      <x:c r="AYN5888" s="248"/>
      <x:c r="AYO5888" s="248"/>
      <x:c r="AYP5888" s="248"/>
      <x:c r="AYQ5888" s="248"/>
      <x:c r="AYR5888" s="248"/>
      <x:c r="AYS5888" s="248"/>
      <x:c r="AYT5888" s="248"/>
      <x:c r="AYU5888" s="248"/>
      <x:c r="AYV5888" s="248"/>
      <x:c r="AYW5888" s="248"/>
      <x:c r="AYX5888" s="248"/>
      <x:c r="AYY5888" s="248"/>
      <x:c r="AYZ5888" s="248"/>
      <x:c r="AZA5888" s="248"/>
      <x:c r="AZB5888" s="248"/>
      <x:c r="AZC5888" s="248"/>
      <x:c r="AZD5888" s="248"/>
      <x:c r="AZE5888" s="248"/>
      <x:c r="AZF5888" s="248"/>
      <x:c r="AZG5888" s="248"/>
      <x:c r="AZH5888" s="248"/>
      <x:c r="AZI5888" s="248"/>
      <x:c r="AZJ5888" s="248"/>
      <x:c r="AZK5888" s="248"/>
      <x:c r="AZL5888" s="248"/>
      <x:c r="AZM5888" s="248"/>
      <x:c r="AZN5888" s="248"/>
      <x:c r="AZO5888" s="248"/>
      <x:c r="AZP5888" s="248"/>
      <x:c r="AZQ5888" s="248"/>
      <x:c r="AZR5888" s="248"/>
      <x:c r="AZS5888" s="248"/>
      <x:c r="AZT5888" s="248"/>
      <x:c r="AZU5888" s="248"/>
      <x:c r="AZV5888" s="248"/>
      <x:c r="AZW5888" s="248"/>
      <x:c r="AZX5888" s="248"/>
      <x:c r="AZY5888" s="248"/>
      <x:c r="AZZ5888" s="248"/>
      <x:c r="BAA5888" s="248"/>
      <x:c r="BAB5888" s="248"/>
      <x:c r="BAC5888" s="248"/>
      <x:c r="BAD5888" s="248"/>
      <x:c r="BAE5888" s="248"/>
      <x:c r="BAF5888" s="248"/>
      <x:c r="BAG5888" s="248"/>
      <x:c r="BAH5888" s="248"/>
      <x:c r="BAI5888" s="248"/>
      <x:c r="BAJ5888" s="248"/>
      <x:c r="BAK5888" s="248"/>
      <x:c r="BAL5888" s="248"/>
      <x:c r="BAM5888" s="248"/>
      <x:c r="BAN5888" s="248"/>
      <x:c r="BAO5888" s="248"/>
      <x:c r="BAP5888" s="248"/>
      <x:c r="BAQ5888" s="248"/>
      <x:c r="BAR5888" s="248"/>
      <x:c r="BAS5888" s="248"/>
      <x:c r="BAT5888" s="248"/>
      <x:c r="BAU5888" s="248"/>
      <x:c r="BAV5888" s="248"/>
      <x:c r="BAW5888" s="248"/>
      <x:c r="BAX5888" s="248"/>
      <x:c r="BAY5888" s="248"/>
      <x:c r="BAZ5888" s="248"/>
      <x:c r="BBA5888" s="248"/>
      <x:c r="BBB5888" s="248"/>
      <x:c r="BBC5888" s="248"/>
      <x:c r="BBD5888" s="248"/>
      <x:c r="BBE5888" s="248"/>
      <x:c r="BBF5888" s="248"/>
      <x:c r="BBG5888" s="248"/>
      <x:c r="BBH5888" s="248"/>
      <x:c r="BBI5888" s="248"/>
      <x:c r="BBJ5888" s="248"/>
      <x:c r="BBK5888" s="248"/>
      <x:c r="BBL5888" s="248"/>
      <x:c r="BBM5888" s="248"/>
      <x:c r="BBN5888" s="248"/>
      <x:c r="BBO5888" s="248"/>
      <x:c r="BBP5888" s="248"/>
      <x:c r="BBQ5888" s="248"/>
      <x:c r="BBR5888" s="248"/>
      <x:c r="BBS5888" s="248"/>
      <x:c r="BBT5888" s="248"/>
      <x:c r="BBU5888" s="248"/>
      <x:c r="BBV5888" s="248"/>
      <x:c r="BBW5888" s="248"/>
      <x:c r="BBX5888" s="248"/>
      <x:c r="BBY5888" s="248"/>
      <x:c r="BBZ5888" s="248"/>
      <x:c r="BCA5888" s="248"/>
      <x:c r="BCB5888" s="248"/>
      <x:c r="BCC5888" s="248"/>
      <x:c r="BCD5888" s="248"/>
      <x:c r="BCE5888" s="248"/>
      <x:c r="BCF5888" s="248"/>
      <x:c r="BCG5888" s="248"/>
      <x:c r="BCH5888" s="248"/>
      <x:c r="BCI5888" s="248"/>
      <x:c r="BCJ5888" s="248"/>
      <x:c r="BCK5888" s="248"/>
      <x:c r="BCL5888" s="248"/>
      <x:c r="BCM5888" s="248"/>
      <x:c r="BCN5888" s="248"/>
      <x:c r="BCO5888" s="248"/>
      <x:c r="BCP5888" s="248"/>
      <x:c r="BCQ5888" s="248"/>
      <x:c r="BCR5888" s="248"/>
      <x:c r="BCS5888" s="248"/>
      <x:c r="BCT5888" s="248"/>
      <x:c r="BCU5888" s="248"/>
      <x:c r="BCV5888" s="248"/>
      <x:c r="BCW5888" s="248"/>
      <x:c r="BCX5888" s="248"/>
      <x:c r="BCY5888" s="248"/>
      <x:c r="BCZ5888" s="248"/>
      <x:c r="BDA5888" s="248"/>
      <x:c r="BDB5888" s="248"/>
      <x:c r="BDC5888" s="248"/>
      <x:c r="BDD5888" s="248"/>
      <x:c r="BDE5888" s="248"/>
      <x:c r="BDF5888" s="248"/>
      <x:c r="BDG5888" s="248"/>
      <x:c r="BDH5888" s="248"/>
      <x:c r="BDI5888" s="248"/>
      <x:c r="BDJ5888" s="248"/>
      <x:c r="BDK5888" s="248"/>
      <x:c r="BDL5888" s="248"/>
      <x:c r="BDM5888" s="248"/>
      <x:c r="BDN5888" s="248"/>
      <x:c r="BDO5888" s="248"/>
      <x:c r="BDP5888" s="248"/>
      <x:c r="BDQ5888" s="248"/>
      <x:c r="BDR5888" s="248"/>
      <x:c r="BDS5888" s="248"/>
      <x:c r="BDT5888" s="248"/>
      <x:c r="BDU5888" s="248"/>
      <x:c r="BDV5888" s="248"/>
      <x:c r="BDW5888" s="248"/>
      <x:c r="BDX5888" s="248"/>
      <x:c r="BDY5888" s="248"/>
      <x:c r="BDZ5888" s="248"/>
      <x:c r="BEA5888" s="248"/>
      <x:c r="BEB5888" s="248"/>
      <x:c r="BEC5888" s="248"/>
      <x:c r="BED5888" s="248"/>
      <x:c r="BEE5888" s="248"/>
      <x:c r="BEF5888" s="248"/>
      <x:c r="BEG5888" s="248"/>
      <x:c r="BEH5888" s="248"/>
      <x:c r="BEI5888" s="248"/>
      <x:c r="BEJ5888" s="248"/>
      <x:c r="BEK5888" s="248"/>
      <x:c r="BEL5888" s="248"/>
      <x:c r="BEM5888" s="248"/>
      <x:c r="BEN5888" s="248"/>
      <x:c r="BEO5888" s="248"/>
      <x:c r="BEP5888" s="248"/>
      <x:c r="BEQ5888" s="248"/>
      <x:c r="BER5888" s="248"/>
      <x:c r="BES5888" s="248"/>
      <x:c r="BET5888" s="248"/>
      <x:c r="BEU5888" s="248"/>
      <x:c r="BEV5888" s="248"/>
      <x:c r="BEW5888" s="248"/>
      <x:c r="BEX5888" s="248"/>
      <x:c r="BEY5888" s="248"/>
      <x:c r="BEZ5888" s="248"/>
      <x:c r="BFA5888" s="248"/>
      <x:c r="BFB5888" s="248"/>
      <x:c r="BFC5888" s="248"/>
      <x:c r="BFD5888" s="248"/>
      <x:c r="BFE5888" s="248"/>
      <x:c r="BFF5888" s="248"/>
      <x:c r="BFG5888" s="248"/>
      <x:c r="BFH5888" s="248"/>
      <x:c r="BFI5888" s="248"/>
      <x:c r="BFJ5888" s="248"/>
      <x:c r="BFK5888" s="248"/>
      <x:c r="BFL5888" s="248"/>
      <x:c r="BFM5888" s="248"/>
      <x:c r="BFN5888" s="248"/>
      <x:c r="BFO5888" s="248"/>
      <x:c r="BFP5888" s="248"/>
      <x:c r="BFQ5888" s="248"/>
      <x:c r="BFR5888" s="248"/>
      <x:c r="BFS5888" s="248"/>
      <x:c r="BFT5888" s="248"/>
      <x:c r="BFU5888" s="248"/>
      <x:c r="BFV5888" s="248"/>
      <x:c r="BFW5888" s="248"/>
      <x:c r="BFX5888" s="248"/>
      <x:c r="BFY5888" s="248"/>
      <x:c r="BFZ5888" s="248"/>
      <x:c r="BGA5888" s="248"/>
      <x:c r="BGB5888" s="248"/>
      <x:c r="BGC5888" s="248"/>
      <x:c r="BGD5888" s="248"/>
      <x:c r="BGE5888" s="248"/>
      <x:c r="BGF5888" s="248"/>
      <x:c r="BGG5888" s="248"/>
      <x:c r="BGH5888" s="248"/>
      <x:c r="BGI5888" s="248"/>
      <x:c r="BGJ5888" s="248"/>
      <x:c r="BGK5888" s="248"/>
      <x:c r="BGL5888" s="248"/>
      <x:c r="BGM5888" s="248"/>
      <x:c r="BGN5888" s="248"/>
      <x:c r="BGO5888" s="248"/>
      <x:c r="BGP5888" s="248"/>
      <x:c r="BGQ5888" s="248"/>
      <x:c r="BGR5888" s="248"/>
      <x:c r="BGS5888" s="248"/>
      <x:c r="BGT5888" s="248"/>
      <x:c r="BGU5888" s="248"/>
      <x:c r="BGV5888" s="248"/>
      <x:c r="BGW5888" s="248"/>
      <x:c r="BGX5888" s="248"/>
      <x:c r="BGY5888" s="248"/>
      <x:c r="BGZ5888" s="248"/>
      <x:c r="BHA5888" s="248"/>
      <x:c r="BHB5888" s="248"/>
      <x:c r="BHC5888" s="248"/>
      <x:c r="BHD5888" s="248"/>
      <x:c r="BHE5888" s="248"/>
      <x:c r="BHF5888" s="248"/>
      <x:c r="BHG5888" s="248"/>
      <x:c r="BHH5888" s="248"/>
      <x:c r="BHI5888" s="248"/>
      <x:c r="BHJ5888" s="248"/>
      <x:c r="BHK5888" s="248"/>
      <x:c r="BHL5888" s="248"/>
      <x:c r="BHM5888" s="248"/>
      <x:c r="BHN5888" s="248"/>
      <x:c r="BHO5888" s="248"/>
      <x:c r="BHP5888" s="248"/>
      <x:c r="BHQ5888" s="248"/>
      <x:c r="BHR5888" s="248"/>
      <x:c r="BHS5888" s="248"/>
      <x:c r="BHT5888" s="248"/>
      <x:c r="BHU5888" s="248"/>
      <x:c r="BHV5888" s="248"/>
      <x:c r="BHW5888" s="248"/>
      <x:c r="BHX5888" s="248"/>
      <x:c r="BHY5888" s="248"/>
      <x:c r="BHZ5888" s="248"/>
      <x:c r="BIA5888" s="248"/>
      <x:c r="BIB5888" s="248"/>
      <x:c r="BIC5888" s="248"/>
      <x:c r="BID5888" s="248"/>
      <x:c r="BIE5888" s="248"/>
      <x:c r="BIF5888" s="248"/>
      <x:c r="BIG5888" s="248"/>
      <x:c r="BIH5888" s="248"/>
      <x:c r="BII5888" s="248"/>
      <x:c r="BIJ5888" s="248"/>
      <x:c r="BIK5888" s="248"/>
      <x:c r="BIL5888" s="248"/>
      <x:c r="BIM5888" s="248"/>
      <x:c r="BIN5888" s="248"/>
      <x:c r="BIO5888" s="248"/>
      <x:c r="BIP5888" s="248"/>
      <x:c r="BIQ5888" s="248"/>
      <x:c r="BIR5888" s="248"/>
      <x:c r="BIS5888" s="248"/>
      <x:c r="BIT5888" s="248"/>
      <x:c r="BIU5888" s="248"/>
      <x:c r="BIV5888" s="248"/>
      <x:c r="BIW5888" s="248"/>
      <x:c r="BIX5888" s="248"/>
      <x:c r="BIY5888" s="248"/>
      <x:c r="BIZ5888" s="248"/>
      <x:c r="BJA5888" s="248"/>
      <x:c r="BJB5888" s="248"/>
      <x:c r="BJC5888" s="248"/>
      <x:c r="BJD5888" s="248"/>
      <x:c r="BJE5888" s="248"/>
      <x:c r="BJF5888" s="248"/>
      <x:c r="BJG5888" s="248"/>
      <x:c r="BJH5888" s="248"/>
      <x:c r="BJI5888" s="248"/>
      <x:c r="BJJ5888" s="248"/>
      <x:c r="BJK5888" s="248"/>
      <x:c r="BJL5888" s="248"/>
      <x:c r="BJM5888" s="248"/>
      <x:c r="BJN5888" s="248"/>
      <x:c r="BJO5888" s="248"/>
      <x:c r="BJP5888" s="248"/>
      <x:c r="BJQ5888" s="248"/>
      <x:c r="BJR5888" s="248"/>
      <x:c r="BJS5888" s="248"/>
      <x:c r="BJT5888" s="248"/>
      <x:c r="BJU5888" s="248"/>
      <x:c r="BJV5888" s="248"/>
      <x:c r="BJW5888" s="248"/>
      <x:c r="BJX5888" s="248"/>
      <x:c r="BJY5888" s="248"/>
      <x:c r="BJZ5888" s="248"/>
      <x:c r="BKA5888" s="248"/>
      <x:c r="BKB5888" s="248"/>
      <x:c r="BKC5888" s="248"/>
      <x:c r="BKD5888" s="248"/>
      <x:c r="BKE5888" s="248"/>
      <x:c r="BKF5888" s="248"/>
      <x:c r="BKG5888" s="248"/>
      <x:c r="BKH5888" s="248"/>
      <x:c r="BKI5888" s="248"/>
      <x:c r="BKJ5888" s="248"/>
      <x:c r="BKK5888" s="248"/>
      <x:c r="BKL5888" s="248"/>
      <x:c r="BKM5888" s="248"/>
      <x:c r="BKN5888" s="248"/>
      <x:c r="BKO5888" s="248"/>
      <x:c r="BKP5888" s="248"/>
      <x:c r="BKQ5888" s="248"/>
      <x:c r="BKR5888" s="248"/>
      <x:c r="BKS5888" s="248"/>
      <x:c r="BKT5888" s="248"/>
      <x:c r="BKU5888" s="248"/>
      <x:c r="BKV5888" s="248"/>
      <x:c r="BKW5888" s="248"/>
      <x:c r="BKX5888" s="248"/>
      <x:c r="BKY5888" s="248"/>
      <x:c r="BKZ5888" s="248"/>
      <x:c r="BLA5888" s="248"/>
      <x:c r="BLB5888" s="248"/>
      <x:c r="BLC5888" s="248"/>
      <x:c r="BLD5888" s="248"/>
      <x:c r="BLE5888" s="248"/>
      <x:c r="BLF5888" s="248"/>
      <x:c r="BLG5888" s="248"/>
      <x:c r="BLH5888" s="248"/>
      <x:c r="BLI5888" s="248"/>
      <x:c r="BLJ5888" s="248"/>
      <x:c r="BLK5888" s="248"/>
      <x:c r="BLL5888" s="248"/>
      <x:c r="BLM5888" s="248"/>
      <x:c r="BLN5888" s="248"/>
      <x:c r="BLO5888" s="248"/>
      <x:c r="BLP5888" s="248"/>
      <x:c r="BLQ5888" s="248"/>
      <x:c r="BLR5888" s="248"/>
      <x:c r="BLS5888" s="248"/>
      <x:c r="BLT5888" s="248"/>
      <x:c r="BLU5888" s="248"/>
      <x:c r="BLV5888" s="248"/>
      <x:c r="BLW5888" s="248"/>
      <x:c r="BLX5888" s="248"/>
      <x:c r="BLY5888" s="248"/>
      <x:c r="BLZ5888" s="248"/>
      <x:c r="BMA5888" s="248"/>
      <x:c r="BMB5888" s="248"/>
      <x:c r="BMC5888" s="248"/>
      <x:c r="BMD5888" s="248"/>
      <x:c r="BME5888" s="248"/>
      <x:c r="BMF5888" s="248"/>
      <x:c r="BMG5888" s="248"/>
      <x:c r="BMH5888" s="248"/>
      <x:c r="BMI5888" s="248"/>
      <x:c r="BMJ5888" s="248"/>
      <x:c r="BMK5888" s="248"/>
      <x:c r="BML5888" s="248"/>
      <x:c r="BMM5888" s="248"/>
      <x:c r="BMN5888" s="248"/>
      <x:c r="BMO5888" s="248"/>
      <x:c r="BMP5888" s="248"/>
      <x:c r="BMQ5888" s="248"/>
      <x:c r="BMR5888" s="248"/>
      <x:c r="BMS5888" s="248"/>
      <x:c r="BMT5888" s="248"/>
      <x:c r="BMU5888" s="248"/>
      <x:c r="BMV5888" s="248"/>
      <x:c r="BMW5888" s="248"/>
      <x:c r="BMX5888" s="248"/>
      <x:c r="BMY5888" s="248"/>
      <x:c r="BMZ5888" s="248"/>
      <x:c r="BNA5888" s="248"/>
      <x:c r="BNB5888" s="248"/>
      <x:c r="BNC5888" s="248"/>
      <x:c r="BND5888" s="248"/>
      <x:c r="BNE5888" s="248"/>
      <x:c r="BNF5888" s="248"/>
      <x:c r="BNG5888" s="248"/>
      <x:c r="BNH5888" s="248"/>
      <x:c r="BNI5888" s="248"/>
      <x:c r="BNJ5888" s="248"/>
      <x:c r="BNK5888" s="248"/>
      <x:c r="BNL5888" s="248"/>
      <x:c r="BNM5888" s="248"/>
      <x:c r="BNN5888" s="248"/>
      <x:c r="BNO5888" s="248"/>
      <x:c r="BNP5888" s="248"/>
      <x:c r="BNQ5888" s="248"/>
      <x:c r="BNR5888" s="248"/>
      <x:c r="BNS5888" s="248"/>
      <x:c r="BNT5888" s="248"/>
      <x:c r="BNU5888" s="248"/>
      <x:c r="BNV5888" s="248"/>
      <x:c r="BNW5888" s="248"/>
      <x:c r="BNX5888" s="248"/>
      <x:c r="BNY5888" s="248"/>
      <x:c r="BNZ5888" s="248"/>
      <x:c r="BOA5888" s="248"/>
      <x:c r="BOB5888" s="248"/>
      <x:c r="BOC5888" s="248"/>
      <x:c r="BOD5888" s="248"/>
      <x:c r="BOE5888" s="248"/>
      <x:c r="BOF5888" s="248"/>
      <x:c r="BOG5888" s="248"/>
      <x:c r="BOH5888" s="248"/>
      <x:c r="BOI5888" s="248"/>
      <x:c r="BOJ5888" s="248"/>
      <x:c r="BOK5888" s="248"/>
      <x:c r="BOL5888" s="248"/>
      <x:c r="BOM5888" s="248"/>
      <x:c r="BON5888" s="248"/>
      <x:c r="BOO5888" s="248"/>
      <x:c r="BOP5888" s="248"/>
      <x:c r="BOQ5888" s="248"/>
      <x:c r="BOR5888" s="248"/>
      <x:c r="BOS5888" s="248"/>
      <x:c r="BOT5888" s="248"/>
      <x:c r="BOU5888" s="248"/>
      <x:c r="BOV5888" s="248"/>
      <x:c r="BOW5888" s="248"/>
      <x:c r="BOX5888" s="248"/>
      <x:c r="BOY5888" s="248"/>
      <x:c r="BOZ5888" s="248"/>
      <x:c r="BPA5888" s="248"/>
      <x:c r="BPB5888" s="248"/>
      <x:c r="BPC5888" s="248"/>
      <x:c r="BPD5888" s="248"/>
      <x:c r="BPE5888" s="248"/>
      <x:c r="BPF5888" s="248"/>
      <x:c r="BPG5888" s="248"/>
      <x:c r="BPH5888" s="248"/>
      <x:c r="BPI5888" s="248"/>
      <x:c r="BPJ5888" s="248"/>
      <x:c r="BPK5888" s="248"/>
      <x:c r="BPL5888" s="248"/>
      <x:c r="BPM5888" s="248"/>
      <x:c r="BPN5888" s="248"/>
      <x:c r="BPO5888" s="248"/>
      <x:c r="BPP5888" s="248"/>
      <x:c r="BPQ5888" s="248"/>
      <x:c r="BPR5888" s="248"/>
      <x:c r="BPS5888" s="248"/>
      <x:c r="BPT5888" s="248"/>
      <x:c r="BPU5888" s="248"/>
      <x:c r="BPV5888" s="248"/>
      <x:c r="BPW5888" s="248"/>
      <x:c r="BPX5888" s="248"/>
      <x:c r="BPY5888" s="248"/>
      <x:c r="BPZ5888" s="248"/>
      <x:c r="BQA5888" s="248"/>
      <x:c r="BQB5888" s="248"/>
      <x:c r="BQC5888" s="248"/>
      <x:c r="BQD5888" s="248"/>
      <x:c r="BQE5888" s="248"/>
      <x:c r="BQF5888" s="248"/>
      <x:c r="BQG5888" s="248"/>
      <x:c r="BQH5888" s="248"/>
      <x:c r="BQI5888" s="248"/>
      <x:c r="BQJ5888" s="248"/>
      <x:c r="BQK5888" s="248"/>
      <x:c r="BQL5888" s="248"/>
      <x:c r="BQM5888" s="248"/>
      <x:c r="BQN5888" s="248"/>
      <x:c r="BQO5888" s="248"/>
      <x:c r="BQP5888" s="248"/>
      <x:c r="BQQ5888" s="248"/>
      <x:c r="BQR5888" s="248"/>
      <x:c r="BQS5888" s="248"/>
      <x:c r="BQT5888" s="248"/>
      <x:c r="BQU5888" s="248"/>
      <x:c r="BQV5888" s="248"/>
      <x:c r="BQW5888" s="248"/>
      <x:c r="BQX5888" s="248"/>
      <x:c r="BQY5888" s="248"/>
      <x:c r="BQZ5888" s="248"/>
      <x:c r="BRA5888" s="248"/>
      <x:c r="BRB5888" s="248"/>
      <x:c r="BRC5888" s="248"/>
      <x:c r="BRD5888" s="248"/>
      <x:c r="BRE5888" s="248"/>
      <x:c r="BRF5888" s="248"/>
      <x:c r="BRG5888" s="248"/>
      <x:c r="BRH5888" s="248"/>
      <x:c r="BRI5888" s="248"/>
      <x:c r="BRJ5888" s="248"/>
      <x:c r="BRK5888" s="248"/>
      <x:c r="BRL5888" s="248"/>
      <x:c r="BRM5888" s="248"/>
      <x:c r="BRN5888" s="248"/>
      <x:c r="BRO5888" s="248"/>
      <x:c r="BRP5888" s="248"/>
      <x:c r="BRQ5888" s="248"/>
      <x:c r="BRR5888" s="248"/>
      <x:c r="BRS5888" s="248"/>
      <x:c r="BRT5888" s="248"/>
      <x:c r="BRU5888" s="248"/>
      <x:c r="BRV5888" s="248"/>
      <x:c r="BRW5888" s="248"/>
      <x:c r="BRX5888" s="248"/>
      <x:c r="BRY5888" s="248"/>
      <x:c r="BRZ5888" s="248"/>
      <x:c r="BSA5888" s="248"/>
      <x:c r="BSB5888" s="248"/>
      <x:c r="BSC5888" s="248"/>
      <x:c r="BSD5888" s="248"/>
      <x:c r="BSE5888" s="248"/>
      <x:c r="BSF5888" s="248"/>
      <x:c r="BSG5888" s="248"/>
      <x:c r="BSH5888" s="248"/>
      <x:c r="BSI5888" s="248"/>
      <x:c r="BSJ5888" s="248"/>
      <x:c r="BSK5888" s="248"/>
      <x:c r="BSL5888" s="248"/>
      <x:c r="BSM5888" s="248"/>
      <x:c r="BSN5888" s="248"/>
      <x:c r="BSO5888" s="248"/>
      <x:c r="BSP5888" s="248"/>
      <x:c r="BSQ5888" s="248"/>
      <x:c r="BSR5888" s="248"/>
      <x:c r="BSS5888" s="248"/>
      <x:c r="BST5888" s="248"/>
      <x:c r="BSU5888" s="248"/>
      <x:c r="BSV5888" s="248"/>
      <x:c r="BSW5888" s="248"/>
      <x:c r="BSX5888" s="248"/>
      <x:c r="BSY5888" s="248"/>
      <x:c r="BSZ5888" s="248"/>
      <x:c r="BTA5888" s="248"/>
      <x:c r="BTB5888" s="248"/>
      <x:c r="BTC5888" s="248"/>
      <x:c r="BTD5888" s="248"/>
      <x:c r="BTE5888" s="248"/>
      <x:c r="BTF5888" s="248"/>
      <x:c r="BTG5888" s="248"/>
      <x:c r="BTH5888" s="248"/>
      <x:c r="BTI5888" s="248"/>
      <x:c r="BTJ5888" s="248"/>
      <x:c r="BTK5888" s="248"/>
      <x:c r="BTL5888" s="248"/>
      <x:c r="BTM5888" s="248"/>
      <x:c r="BTN5888" s="248"/>
      <x:c r="BTO5888" s="248"/>
      <x:c r="BTP5888" s="248"/>
      <x:c r="BTQ5888" s="248"/>
      <x:c r="BTR5888" s="248"/>
      <x:c r="BTS5888" s="248"/>
      <x:c r="BTT5888" s="248"/>
      <x:c r="BTU5888" s="248"/>
      <x:c r="BTV5888" s="248"/>
      <x:c r="BTW5888" s="248"/>
      <x:c r="BTX5888" s="248"/>
      <x:c r="BTY5888" s="248"/>
      <x:c r="BTZ5888" s="248"/>
      <x:c r="BUA5888" s="248"/>
      <x:c r="BUB5888" s="248"/>
      <x:c r="BUC5888" s="248"/>
      <x:c r="BUD5888" s="248"/>
      <x:c r="BUE5888" s="248"/>
      <x:c r="BUF5888" s="248"/>
      <x:c r="BUG5888" s="248"/>
      <x:c r="BUH5888" s="248"/>
      <x:c r="BUI5888" s="248"/>
      <x:c r="BUJ5888" s="248"/>
      <x:c r="BUK5888" s="248"/>
      <x:c r="BUL5888" s="248"/>
      <x:c r="BUM5888" s="248"/>
      <x:c r="BUN5888" s="248"/>
      <x:c r="BUO5888" s="248"/>
      <x:c r="BUP5888" s="248"/>
      <x:c r="BUQ5888" s="248"/>
      <x:c r="BUR5888" s="248"/>
      <x:c r="BUS5888" s="248"/>
      <x:c r="BUT5888" s="248"/>
      <x:c r="BUU5888" s="248"/>
      <x:c r="BUV5888" s="248"/>
      <x:c r="BUW5888" s="248"/>
      <x:c r="BUX5888" s="248"/>
      <x:c r="BUY5888" s="248"/>
      <x:c r="BUZ5888" s="248"/>
      <x:c r="BVA5888" s="248"/>
      <x:c r="BVB5888" s="248"/>
      <x:c r="BVC5888" s="248"/>
      <x:c r="BVD5888" s="248"/>
      <x:c r="BVE5888" s="248"/>
      <x:c r="BVF5888" s="248"/>
      <x:c r="BVG5888" s="248"/>
      <x:c r="BVH5888" s="248"/>
      <x:c r="BVI5888" s="248"/>
      <x:c r="BVJ5888" s="248"/>
      <x:c r="BVK5888" s="248"/>
      <x:c r="BVL5888" s="248"/>
      <x:c r="BVM5888" s="248"/>
      <x:c r="BVN5888" s="248"/>
      <x:c r="BVO5888" s="248"/>
      <x:c r="BVP5888" s="248"/>
      <x:c r="BVQ5888" s="248"/>
      <x:c r="BVR5888" s="248"/>
      <x:c r="BVS5888" s="248"/>
      <x:c r="BVT5888" s="248"/>
      <x:c r="BVU5888" s="248"/>
      <x:c r="BVV5888" s="248"/>
      <x:c r="BVW5888" s="248"/>
      <x:c r="BVX5888" s="248"/>
      <x:c r="BVY5888" s="248"/>
      <x:c r="BVZ5888" s="248"/>
      <x:c r="BWA5888" s="248"/>
      <x:c r="BWB5888" s="248"/>
      <x:c r="BWC5888" s="248"/>
      <x:c r="BWD5888" s="248"/>
      <x:c r="BWE5888" s="248"/>
      <x:c r="BWF5888" s="248"/>
      <x:c r="BWG5888" s="248"/>
      <x:c r="BWH5888" s="248"/>
      <x:c r="BWI5888" s="248"/>
      <x:c r="BWJ5888" s="248"/>
      <x:c r="BWK5888" s="248"/>
      <x:c r="BWL5888" s="248"/>
      <x:c r="BWM5888" s="248"/>
      <x:c r="BWN5888" s="248"/>
      <x:c r="BWO5888" s="248"/>
      <x:c r="BWP5888" s="248"/>
      <x:c r="BWQ5888" s="248"/>
      <x:c r="BWR5888" s="248"/>
      <x:c r="BWS5888" s="248"/>
      <x:c r="BWT5888" s="248"/>
      <x:c r="BWU5888" s="248"/>
      <x:c r="BWV5888" s="248"/>
      <x:c r="BWW5888" s="248"/>
      <x:c r="BWX5888" s="248"/>
      <x:c r="BWY5888" s="248"/>
      <x:c r="BWZ5888" s="248"/>
      <x:c r="BXA5888" s="248"/>
      <x:c r="BXB5888" s="248"/>
      <x:c r="BXC5888" s="248"/>
      <x:c r="BXD5888" s="248"/>
      <x:c r="BXE5888" s="248"/>
      <x:c r="BXF5888" s="248"/>
      <x:c r="BXG5888" s="248"/>
      <x:c r="BXH5888" s="248"/>
      <x:c r="BXI5888" s="248"/>
      <x:c r="BXJ5888" s="248"/>
      <x:c r="BXK5888" s="248"/>
      <x:c r="BXL5888" s="248"/>
      <x:c r="BXM5888" s="248"/>
      <x:c r="BXN5888" s="248"/>
      <x:c r="BXO5888" s="248"/>
      <x:c r="BXP5888" s="248"/>
      <x:c r="BXQ5888" s="248"/>
      <x:c r="BXR5888" s="248"/>
      <x:c r="BXS5888" s="248"/>
      <x:c r="BXT5888" s="248"/>
      <x:c r="BXU5888" s="248"/>
      <x:c r="BXV5888" s="248"/>
      <x:c r="BXW5888" s="248"/>
      <x:c r="BXX5888" s="248"/>
      <x:c r="BXY5888" s="248"/>
      <x:c r="BXZ5888" s="248"/>
      <x:c r="BYA5888" s="248"/>
      <x:c r="BYB5888" s="248"/>
      <x:c r="BYC5888" s="248"/>
      <x:c r="BYD5888" s="248"/>
      <x:c r="BYE5888" s="248"/>
      <x:c r="BYF5888" s="248"/>
      <x:c r="BYG5888" s="248"/>
      <x:c r="BYH5888" s="248"/>
      <x:c r="BYI5888" s="248"/>
      <x:c r="BYJ5888" s="248"/>
      <x:c r="BYK5888" s="248"/>
      <x:c r="BYL5888" s="248"/>
      <x:c r="BYM5888" s="248"/>
      <x:c r="BYN5888" s="248"/>
      <x:c r="BYO5888" s="248"/>
      <x:c r="BYP5888" s="248"/>
      <x:c r="BYQ5888" s="248"/>
      <x:c r="BYR5888" s="248"/>
      <x:c r="BYS5888" s="248"/>
      <x:c r="BYT5888" s="248"/>
      <x:c r="BYU5888" s="248"/>
      <x:c r="BYV5888" s="248"/>
      <x:c r="BYW5888" s="248"/>
      <x:c r="BYX5888" s="248"/>
      <x:c r="BYY5888" s="248"/>
      <x:c r="BYZ5888" s="248"/>
      <x:c r="BZA5888" s="248"/>
      <x:c r="BZB5888" s="248"/>
      <x:c r="BZC5888" s="248"/>
      <x:c r="BZD5888" s="248"/>
      <x:c r="BZE5888" s="248"/>
      <x:c r="BZF5888" s="248"/>
      <x:c r="BZG5888" s="248"/>
      <x:c r="BZH5888" s="248"/>
      <x:c r="BZI5888" s="248"/>
      <x:c r="BZJ5888" s="248"/>
      <x:c r="BZK5888" s="248"/>
      <x:c r="BZL5888" s="248"/>
      <x:c r="BZM5888" s="248"/>
      <x:c r="BZN5888" s="248"/>
      <x:c r="BZO5888" s="248"/>
      <x:c r="BZP5888" s="248"/>
      <x:c r="BZQ5888" s="248"/>
      <x:c r="BZR5888" s="248"/>
      <x:c r="BZS5888" s="248"/>
      <x:c r="BZT5888" s="248"/>
      <x:c r="BZU5888" s="248"/>
      <x:c r="BZV5888" s="248"/>
      <x:c r="BZW5888" s="248"/>
      <x:c r="BZX5888" s="248"/>
      <x:c r="BZY5888" s="248"/>
      <x:c r="BZZ5888" s="248"/>
      <x:c r="CAA5888" s="248"/>
      <x:c r="CAB5888" s="248"/>
      <x:c r="CAC5888" s="248"/>
      <x:c r="CAD5888" s="248"/>
      <x:c r="CAE5888" s="248"/>
      <x:c r="CAF5888" s="248"/>
      <x:c r="CAG5888" s="248"/>
      <x:c r="CAH5888" s="248"/>
      <x:c r="CAI5888" s="248"/>
      <x:c r="CAJ5888" s="248"/>
      <x:c r="CAK5888" s="248"/>
      <x:c r="CAL5888" s="248"/>
      <x:c r="CAM5888" s="248"/>
      <x:c r="CAN5888" s="248"/>
      <x:c r="CAO5888" s="248"/>
      <x:c r="CAP5888" s="248"/>
      <x:c r="CAQ5888" s="248"/>
      <x:c r="CAR5888" s="248"/>
      <x:c r="CAS5888" s="248"/>
      <x:c r="CAT5888" s="248"/>
      <x:c r="CAU5888" s="248"/>
      <x:c r="CAV5888" s="248"/>
      <x:c r="CAW5888" s="248"/>
      <x:c r="CAX5888" s="248"/>
      <x:c r="CAY5888" s="248"/>
      <x:c r="CAZ5888" s="248"/>
      <x:c r="CBA5888" s="248"/>
      <x:c r="CBB5888" s="248"/>
      <x:c r="CBC5888" s="248"/>
      <x:c r="CBD5888" s="248"/>
      <x:c r="CBE5888" s="248"/>
      <x:c r="CBF5888" s="248"/>
      <x:c r="CBG5888" s="248"/>
      <x:c r="CBH5888" s="248"/>
      <x:c r="CBI5888" s="248"/>
      <x:c r="CBJ5888" s="248"/>
      <x:c r="CBK5888" s="248"/>
      <x:c r="CBL5888" s="248"/>
      <x:c r="CBM5888" s="248"/>
      <x:c r="CBN5888" s="248"/>
      <x:c r="CBO5888" s="248"/>
      <x:c r="CBP5888" s="248"/>
      <x:c r="CBQ5888" s="248"/>
      <x:c r="CBR5888" s="248"/>
      <x:c r="CBS5888" s="248"/>
      <x:c r="CBT5888" s="248"/>
      <x:c r="CBU5888" s="248"/>
      <x:c r="CBV5888" s="248"/>
      <x:c r="CBW5888" s="248"/>
      <x:c r="CBX5888" s="248"/>
      <x:c r="CBY5888" s="248"/>
      <x:c r="CBZ5888" s="248"/>
      <x:c r="CCA5888" s="248"/>
      <x:c r="CCB5888" s="248"/>
      <x:c r="CCC5888" s="248"/>
      <x:c r="CCD5888" s="248"/>
      <x:c r="CCE5888" s="248"/>
      <x:c r="CCF5888" s="248"/>
      <x:c r="CCG5888" s="248"/>
      <x:c r="CCH5888" s="248"/>
      <x:c r="CCI5888" s="248"/>
      <x:c r="CCJ5888" s="248"/>
      <x:c r="CCK5888" s="248"/>
      <x:c r="CCL5888" s="248"/>
      <x:c r="CCM5888" s="248"/>
      <x:c r="CCN5888" s="248"/>
      <x:c r="CCO5888" s="248"/>
      <x:c r="CCP5888" s="248"/>
      <x:c r="CCQ5888" s="248"/>
      <x:c r="CCR5888" s="248"/>
      <x:c r="CCS5888" s="248"/>
      <x:c r="CCT5888" s="248"/>
      <x:c r="CCU5888" s="248"/>
      <x:c r="CCV5888" s="248"/>
      <x:c r="CCW5888" s="248"/>
      <x:c r="CCX5888" s="248"/>
      <x:c r="CCY5888" s="248"/>
      <x:c r="CCZ5888" s="248"/>
      <x:c r="CDA5888" s="248"/>
      <x:c r="CDB5888" s="248"/>
      <x:c r="CDC5888" s="248"/>
      <x:c r="CDD5888" s="248"/>
      <x:c r="CDE5888" s="248"/>
      <x:c r="CDF5888" s="248"/>
      <x:c r="CDG5888" s="248"/>
      <x:c r="CDH5888" s="248"/>
      <x:c r="CDI5888" s="248"/>
      <x:c r="CDJ5888" s="248"/>
      <x:c r="CDK5888" s="248"/>
      <x:c r="CDL5888" s="248"/>
      <x:c r="CDM5888" s="248"/>
      <x:c r="CDN5888" s="248"/>
      <x:c r="CDO5888" s="248"/>
      <x:c r="CDP5888" s="248"/>
      <x:c r="CDQ5888" s="248"/>
      <x:c r="CDR5888" s="248"/>
      <x:c r="CDS5888" s="248"/>
      <x:c r="CDT5888" s="248"/>
      <x:c r="CDU5888" s="248"/>
      <x:c r="CDV5888" s="248"/>
      <x:c r="CDW5888" s="248"/>
      <x:c r="CDX5888" s="248"/>
      <x:c r="CDY5888" s="248"/>
      <x:c r="CDZ5888" s="248"/>
      <x:c r="CEA5888" s="248"/>
      <x:c r="CEB5888" s="248"/>
      <x:c r="CEC5888" s="248"/>
      <x:c r="CED5888" s="248"/>
      <x:c r="CEE5888" s="248"/>
      <x:c r="CEF5888" s="248"/>
      <x:c r="CEG5888" s="248"/>
      <x:c r="CEH5888" s="248"/>
      <x:c r="CEI5888" s="248"/>
      <x:c r="CEJ5888" s="248"/>
      <x:c r="CEK5888" s="248"/>
      <x:c r="CEL5888" s="248"/>
      <x:c r="CEM5888" s="248"/>
      <x:c r="CEN5888" s="248"/>
      <x:c r="CEO5888" s="248"/>
      <x:c r="CEP5888" s="248"/>
      <x:c r="CEQ5888" s="248"/>
      <x:c r="CER5888" s="248"/>
      <x:c r="CES5888" s="248"/>
      <x:c r="CET5888" s="248"/>
      <x:c r="CEU5888" s="248"/>
      <x:c r="CEV5888" s="248"/>
      <x:c r="CEW5888" s="248"/>
      <x:c r="CEX5888" s="248"/>
      <x:c r="CEY5888" s="248"/>
      <x:c r="CEZ5888" s="248"/>
      <x:c r="CFA5888" s="248"/>
      <x:c r="CFB5888" s="248"/>
      <x:c r="CFC5888" s="248"/>
      <x:c r="CFD5888" s="248"/>
      <x:c r="CFE5888" s="248"/>
      <x:c r="CFF5888" s="248"/>
      <x:c r="CFG5888" s="248"/>
      <x:c r="CFH5888" s="248"/>
      <x:c r="CFI5888" s="248"/>
      <x:c r="CFJ5888" s="248"/>
      <x:c r="CFK5888" s="248"/>
      <x:c r="CFL5888" s="248"/>
      <x:c r="CFM5888" s="248"/>
      <x:c r="CFN5888" s="248"/>
      <x:c r="CFO5888" s="248"/>
      <x:c r="CFP5888" s="248"/>
      <x:c r="CFQ5888" s="248"/>
      <x:c r="CFR5888" s="248"/>
      <x:c r="CFS5888" s="248"/>
      <x:c r="CFT5888" s="248"/>
      <x:c r="CFU5888" s="248"/>
      <x:c r="CFV5888" s="248"/>
      <x:c r="CFW5888" s="248"/>
      <x:c r="CFX5888" s="248"/>
      <x:c r="CFY5888" s="248"/>
      <x:c r="CFZ5888" s="248"/>
      <x:c r="CGA5888" s="248"/>
      <x:c r="CGB5888" s="248"/>
      <x:c r="CGC5888" s="248"/>
      <x:c r="CGD5888" s="248"/>
      <x:c r="CGE5888" s="248"/>
      <x:c r="CGF5888" s="248"/>
      <x:c r="CGG5888" s="248"/>
      <x:c r="CGH5888" s="248"/>
      <x:c r="CGI5888" s="248"/>
      <x:c r="CGJ5888" s="248"/>
      <x:c r="CGK5888" s="248"/>
      <x:c r="CGL5888" s="248"/>
      <x:c r="CGM5888" s="248"/>
      <x:c r="CGN5888" s="248"/>
      <x:c r="CGO5888" s="248"/>
      <x:c r="CGP5888" s="248"/>
      <x:c r="CGQ5888" s="248"/>
      <x:c r="CGR5888" s="248"/>
      <x:c r="CGS5888" s="248"/>
      <x:c r="CGT5888" s="248"/>
      <x:c r="CGU5888" s="248"/>
      <x:c r="CGV5888" s="248"/>
      <x:c r="CGW5888" s="248"/>
      <x:c r="CGX5888" s="248"/>
      <x:c r="CGY5888" s="248"/>
      <x:c r="CGZ5888" s="248"/>
      <x:c r="CHA5888" s="248"/>
      <x:c r="CHB5888" s="248"/>
      <x:c r="CHC5888" s="248"/>
      <x:c r="CHD5888" s="248"/>
      <x:c r="CHE5888" s="248"/>
      <x:c r="CHF5888" s="248"/>
      <x:c r="CHG5888" s="248"/>
      <x:c r="CHH5888" s="248"/>
      <x:c r="CHI5888" s="248"/>
      <x:c r="CHJ5888" s="248"/>
      <x:c r="CHK5888" s="248"/>
      <x:c r="CHL5888" s="248"/>
      <x:c r="CHM5888" s="248"/>
      <x:c r="CHN5888" s="248"/>
      <x:c r="CHO5888" s="248"/>
      <x:c r="CHP5888" s="248"/>
      <x:c r="CHQ5888" s="248"/>
      <x:c r="CHR5888" s="248"/>
      <x:c r="CHS5888" s="248"/>
      <x:c r="CHT5888" s="248"/>
      <x:c r="CHU5888" s="248"/>
      <x:c r="CHV5888" s="248"/>
      <x:c r="CHW5888" s="248"/>
      <x:c r="CHX5888" s="248"/>
      <x:c r="CHY5888" s="248"/>
      <x:c r="CHZ5888" s="248"/>
      <x:c r="CIA5888" s="248"/>
      <x:c r="CIB5888" s="248"/>
      <x:c r="CIC5888" s="248"/>
      <x:c r="CID5888" s="248"/>
      <x:c r="CIE5888" s="248"/>
      <x:c r="CIF5888" s="248"/>
      <x:c r="CIG5888" s="248"/>
      <x:c r="CIH5888" s="248"/>
      <x:c r="CII5888" s="248"/>
      <x:c r="CIJ5888" s="248"/>
      <x:c r="CIK5888" s="248"/>
      <x:c r="CIL5888" s="248"/>
      <x:c r="CIM5888" s="248"/>
      <x:c r="CIN5888" s="248"/>
      <x:c r="CIO5888" s="248"/>
      <x:c r="CIP5888" s="248"/>
      <x:c r="CIQ5888" s="248"/>
      <x:c r="CIR5888" s="248"/>
      <x:c r="CIS5888" s="248"/>
      <x:c r="CIT5888" s="248"/>
      <x:c r="CIU5888" s="248"/>
      <x:c r="CIV5888" s="248"/>
      <x:c r="CIW5888" s="248"/>
      <x:c r="CIX5888" s="248"/>
      <x:c r="CIY5888" s="248"/>
      <x:c r="CIZ5888" s="248"/>
      <x:c r="CJA5888" s="248"/>
      <x:c r="CJB5888" s="248"/>
      <x:c r="CJC5888" s="248"/>
      <x:c r="CJD5888" s="248"/>
      <x:c r="CJE5888" s="248"/>
      <x:c r="CJF5888" s="248"/>
      <x:c r="CJG5888" s="248"/>
      <x:c r="CJH5888" s="248"/>
      <x:c r="CJI5888" s="248"/>
      <x:c r="CJJ5888" s="248"/>
      <x:c r="CJK5888" s="248"/>
      <x:c r="CJL5888" s="248"/>
      <x:c r="CJM5888" s="248"/>
      <x:c r="CJN5888" s="248"/>
      <x:c r="CJO5888" s="248"/>
      <x:c r="CJP5888" s="248"/>
      <x:c r="CJQ5888" s="248"/>
      <x:c r="CJR5888" s="248"/>
      <x:c r="CJS5888" s="248"/>
      <x:c r="CJT5888" s="248"/>
      <x:c r="CJU5888" s="248"/>
      <x:c r="CJV5888" s="248"/>
      <x:c r="CJW5888" s="248"/>
      <x:c r="CJX5888" s="248"/>
      <x:c r="CJY5888" s="248"/>
      <x:c r="CJZ5888" s="248"/>
      <x:c r="CKA5888" s="248"/>
      <x:c r="CKB5888" s="248"/>
      <x:c r="CKC5888" s="248"/>
      <x:c r="CKD5888" s="248"/>
      <x:c r="CKE5888" s="248"/>
      <x:c r="CKF5888" s="248"/>
      <x:c r="CKG5888" s="248"/>
      <x:c r="CKH5888" s="248"/>
      <x:c r="CKI5888" s="248"/>
      <x:c r="CKJ5888" s="248"/>
      <x:c r="CKK5888" s="248"/>
      <x:c r="CKL5888" s="248"/>
      <x:c r="CKM5888" s="248"/>
      <x:c r="CKN5888" s="248"/>
      <x:c r="CKO5888" s="248"/>
      <x:c r="CKP5888" s="248"/>
      <x:c r="CKQ5888" s="248"/>
      <x:c r="CKR5888" s="248"/>
      <x:c r="CKS5888" s="248"/>
      <x:c r="CKT5888" s="248"/>
      <x:c r="CKU5888" s="248"/>
      <x:c r="CKV5888" s="248"/>
      <x:c r="CKW5888" s="248"/>
      <x:c r="CKX5888" s="248"/>
      <x:c r="CKY5888" s="248"/>
      <x:c r="CKZ5888" s="248"/>
      <x:c r="CLA5888" s="248"/>
      <x:c r="CLB5888" s="248"/>
      <x:c r="CLC5888" s="248"/>
      <x:c r="CLD5888" s="248"/>
      <x:c r="CLE5888" s="248"/>
      <x:c r="CLF5888" s="248"/>
      <x:c r="CLG5888" s="248"/>
      <x:c r="CLH5888" s="248"/>
      <x:c r="CLI5888" s="248"/>
      <x:c r="CLJ5888" s="248"/>
      <x:c r="CLK5888" s="248"/>
      <x:c r="CLL5888" s="248"/>
      <x:c r="CLM5888" s="248"/>
      <x:c r="CLN5888" s="248"/>
      <x:c r="CLO5888" s="248"/>
      <x:c r="CLP5888" s="248"/>
      <x:c r="CLQ5888" s="248"/>
      <x:c r="CLR5888" s="248"/>
      <x:c r="CLS5888" s="248"/>
      <x:c r="CLT5888" s="248"/>
      <x:c r="CLU5888" s="248"/>
      <x:c r="CLV5888" s="248"/>
      <x:c r="CLW5888" s="248"/>
      <x:c r="CLX5888" s="248"/>
      <x:c r="CLY5888" s="248"/>
      <x:c r="CLZ5888" s="248"/>
      <x:c r="CMA5888" s="248"/>
      <x:c r="CMB5888" s="248"/>
      <x:c r="CMC5888" s="248"/>
      <x:c r="CMD5888" s="248"/>
      <x:c r="CME5888" s="248"/>
      <x:c r="CMF5888" s="248"/>
      <x:c r="CMG5888" s="248"/>
      <x:c r="CMH5888" s="248"/>
      <x:c r="CMI5888" s="248"/>
      <x:c r="CMJ5888" s="248"/>
      <x:c r="CMK5888" s="248"/>
      <x:c r="CML5888" s="248"/>
      <x:c r="CMM5888" s="248"/>
      <x:c r="CMN5888" s="248"/>
      <x:c r="CMO5888" s="248"/>
      <x:c r="CMP5888" s="248"/>
      <x:c r="CMQ5888" s="248"/>
      <x:c r="CMR5888" s="248"/>
      <x:c r="CMS5888" s="248"/>
      <x:c r="CMT5888" s="248"/>
      <x:c r="CMU5888" s="248"/>
      <x:c r="CMV5888" s="248"/>
      <x:c r="CMW5888" s="248"/>
      <x:c r="CMX5888" s="248"/>
      <x:c r="CMY5888" s="248"/>
      <x:c r="CMZ5888" s="248"/>
      <x:c r="CNA5888" s="248"/>
      <x:c r="CNB5888" s="248"/>
      <x:c r="CNC5888" s="248"/>
      <x:c r="CND5888" s="248"/>
      <x:c r="CNE5888" s="248"/>
      <x:c r="CNF5888" s="248"/>
      <x:c r="CNG5888" s="248"/>
      <x:c r="CNH5888" s="248"/>
      <x:c r="CNI5888" s="248"/>
      <x:c r="CNJ5888" s="248"/>
      <x:c r="CNK5888" s="248"/>
      <x:c r="CNL5888" s="248"/>
      <x:c r="CNM5888" s="248"/>
      <x:c r="CNN5888" s="248"/>
      <x:c r="CNO5888" s="248"/>
      <x:c r="CNP5888" s="248"/>
      <x:c r="CNQ5888" s="248"/>
      <x:c r="CNR5888" s="248"/>
      <x:c r="CNS5888" s="248"/>
      <x:c r="CNT5888" s="248"/>
      <x:c r="CNU5888" s="248"/>
      <x:c r="CNV5888" s="248"/>
      <x:c r="CNW5888" s="248"/>
      <x:c r="CNX5888" s="248"/>
      <x:c r="CNY5888" s="248"/>
      <x:c r="CNZ5888" s="248"/>
      <x:c r="COA5888" s="248"/>
      <x:c r="COB5888" s="248"/>
      <x:c r="COC5888" s="248"/>
      <x:c r="COD5888" s="248"/>
      <x:c r="COE5888" s="248"/>
      <x:c r="COF5888" s="248"/>
      <x:c r="COG5888" s="248"/>
      <x:c r="COH5888" s="248"/>
      <x:c r="COI5888" s="248"/>
      <x:c r="COJ5888" s="248"/>
      <x:c r="COK5888" s="248"/>
      <x:c r="COL5888" s="248"/>
      <x:c r="COM5888" s="248"/>
      <x:c r="CON5888" s="248"/>
      <x:c r="COO5888" s="248"/>
      <x:c r="COP5888" s="248"/>
      <x:c r="COQ5888" s="248"/>
      <x:c r="COR5888" s="248"/>
      <x:c r="COS5888" s="248"/>
      <x:c r="COT5888" s="248"/>
      <x:c r="COU5888" s="248"/>
      <x:c r="COV5888" s="248"/>
      <x:c r="COW5888" s="248"/>
      <x:c r="COX5888" s="248"/>
      <x:c r="COY5888" s="248"/>
      <x:c r="COZ5888" s="248"/>
      <x:c r="CPA5888" s="248"/>
      <x:c r="CPB5888" s="248"/>
      <x:c r="CPC5888" s="248"/>
      <x:c r="CPD5888" s="248"/>
      <x:c r="CPE5888" s="248"/>
      <x:c r="CPF5888" s="248"/>
      <x:c r="CPG5888" s="248"/>
      <x:c r="CPH5888" s="248"/>
      <x:c r="CPI5888" s="248"/>
      <x:c r="CPJ5888" s="248"/>
      <x:c r="CPK5888" s="248"/>
      <x:c r="CPL5888" s="248"/>
      <x:c r="CPM5888" s="248"/>
      <x:c r="CPN5888" s="248"/>
      <x:c r="CPO5888" s="248"/>
      <x:c r="CPP5888" s="248"/>
      <x:c r="CPQ5888" s="248"/>
      <x:c r="CPR5888" s="248"/>
      <x:c r="CPS5888" s="248"/>
      <x:c r="CPT5888" s="248"/>
      <x:c r="CPU5888" s="248"/>
      <x:c r="CPV5888" s="248"/>
      <x:c r="CPW5888" s="248"/>
      <x:c r="CPX5888" s="248"/>
      <x:c r="CPY5888" s="248"/>
      <x:c r="CPZ5888" s="248"/>
      <x:c r="CQA5888" s="248"/>
      <x:c r="CQB5888" s="248"/>
      <x:c r="CQC5888" s="248"/>
      <x:c r="CQD5888" s="248"/>
      <x:c r="CQE5888" s="248"/>
      <x:c r="CQF5888" s="248"/>
      <x:c r="CQG5888" s="248"/>
      <x:c r="CQH5888" s="248"/>
      <x:c r="CQI5888" s="248"/>
      <x:c r="CQJ5888" s="248"/>
      <x:c r="CQK5888" s="248"/>
      <x:c r="CQL5888" s="248"/>
      <x:c r="CQM5888" s="248"/>
      <x:c r="CQN5888" s="248"/>
      <x:c r="CQO5888" s="248"/>
      <x:c r="CQP5888" s="248"/>
      <x:c r="CQQ5888" s="248"/>
      <x:c r="CQR5888" s="248"/>
      <x:c r="CQS5888" s="248"/>
      <x:c r="CQT5888" s="248"/>
      <x:c r="CQU5888" s="248"/>
      <x:c r="CQV5888" s="248"/>
      <x:c r="CQW5888" s="248"/>
      <x:c r="CQX5888" s="248"/>
      <x:c r="CQY5888" s="248"/>
      <x:c r="CQZ5888" s="248"/>
      <x:c r="CRA5888" s="248"/>
      <x:c r="CRB5888" s="248"/>
      <x:c r="CRC5888" s="248"/>
      <x:c r="CRD5888" s="248"/>
      <x:c r="CRE5888" s="248"/>
      <x:c r="CRF5888" s="248"/>
      <x:c r="CRG5888" s="248"/>
      <x:c r="CRH5888" s="248"/>
      <x:c r="CRI5888" s="248"/>
      <x:c r="CRJ5888" s="248"/>
      <x:c r="CRK5888" s="248"/>
      <x:c r="CRL5888" s="248"/>
      <x:c r="CRM5888" s="248"/>
      <x:c r="CRN5888" s="248"/>
      <x:c r="CRO5888" s="248"/>
      <x:c r="CRP5888" s="248"/>
      <x:c r="CRQ5888" s="248"/>
      <x:c r="CRR5888" s="248"/>
      <x:c r="CRS5888" s="248"/>
      <x:c r="CRT5888" s="248"/>
      <x:c r="CRU5888" s="248"/>
      <x:c r="CRV5888" s="248"/>
      <x:c r="CRW5888" s="248"/>
      <x:c r="CRX5888" s="248"/>
      <x:c r="CRY5888" s="248"/>
      <x:c r="CRZ5888" s="248"/>
      <x:c r="CSA5888" s="248"/>
      <x:c r="CSB5888" s="248"/>
      <x:c r="CSC5888" s="248"/>
      <x:c r="CSD5888" s="248"/>
      <x:c r="CSE5888" s="248"/>
      <x:c r="CSF5888" s="248"/>
      <x:c r="CSG5888" s="248"/>
      <x:c r="CSH5888" s="248"/>
      <x:c r="CSI5888" s="248"/>
      <x:c r="CSJ5888" s="248"/>
      <x:c r="CSK5888" s="248"/>
      <x:c r="CSL5888" s="248"/>
      <x:c r="CSM5888" s="248"/>
      <x:c r="CSN5888" s="248"/>
      <x:c r="CSO5888" s="248"/>
      <x:c r="CSP5888" s="248"/>
      <x:c r="CSQ5888" s="248"/>
      <x:c r="CSR5888" s="248"/>
      <x:c r="CSS5888" s="248"/>
      <x:c r="CST5888" s="248"/>
      <x:c r="CSU5888" s="248"/>
      <x:c r="CSV5888" s="248"/>
      <x:c r="CSW5888" s="248"/>
      <x:c r="CSX5888" s="248"/>
      <x:c r="CSY5888" s="248"/>
      <x:c r="CSZ5888" s="248"/>
      <x:c r="CTA5888" s="248"/>
      <x:c r="CTB5888" s="248"/>
      <x:c r="CTC5888" s="248"/>
      <x:c r="CTD5888" s="248"/>
      <x:c r="CTE5888" s="248"/>
      <x:c r="CTF5888" s="248"/>
      <x:c r="CTG5888" s="248"/>
      <x:c r="CTH5888" s="248"/>
      <x:c r="CTI5888" s="248"/>
      <x:c r="CTJ5888" s="248"/>
      <x:c r="CTK5888" s="248"/>
      <x:c r="CTL5888" s="248"/>
      <x:c r="CTM5888" s="248"/>
      <x:c r="CTN5888" s="248"/>
      <x:c r="CTO5888" s="248"/>
      <x:c r="CTP5888" s="248"/>
      <x:c r="CTQ5888" s="248"/>
      <x:c r="CTR5888" s="248"/>
      <x:c r="CTS5888" s="248"/>
      <x:c r="CTT5888" s="248"/>
      <x:c r="CTU5888" s="248"/>
      <x:c r="CTV5888" s="248"/>
      <x:c r="CTW5888" s="248"/>
      <x:c r="CTX5888" s="248"/>
      <x:c r="CTY5888" s="248"/>
      <x:c r="CTZ5888" s="248"/>
      <x:c r="CUA5888" s="248"/>
      <x:c r="CUB5888" s="248"/>
      <x:c r="CUC5888" s="248"/>
      <x:c r="CUD5888" s="248"/>
      <x:c r="CUE5888" s="248"/>
      <x:c r="CUF5888" s="248"/>
      <x:c r="CUG5888" s="248"/>
      <x:c r="CUH5888" s="248"/>
      <x:c r="CUI5888" s="248"/>
      <x:c r="CUJ5888" s="248"/>
      <x:c r="CUK5888" s="248"/>
      <x:c r="CUL5888" s="248"/>
      <x:c r="CUM5888" s="248"/>
      <x:c r="CUN5888" s="248"/>
      <x:c r="CUO5888" s="248"/>
      <x:c r="CUP5888" s="248"/>
      <x:c r="CUQ5888" s="248"/>
      <x:c r="CUR5888" s="248"/>
      <x:c r="CUS5888" s="248"/>
      <x:c r="CUT5888" s="248"/>
      <x:c r="CUU5888" s="248"/>
      <x:c r="CUV5888" s="248"/>
      <x:c r="CUW5888" s="248"/>
      <x:c r="CUX5888" s="248"/>
      <x:c r="CUY5888" s="248"/>
      <x:c r="CUZ5888" s="248"/>
      <x:c r="CVA5888" s="248"/>
      <x:c r="CVB5888" s="248"/>
      <x:c r="CVC5888" s="248"/>
      <x:c r="CVD5888" s="248"/>
      <x:c r="CVE5888" s="248"/>
      <x:c r="CVF5888" s="248"/>
      <x:c r="CVG5888" s="248"/>
      <x:c r="CVH5888" s="248"/>
      <x:c r="CVI5888" s="248"/>
      <x:c r="CVJ5888" s="248"/>
      <x:c r="CVK5888" s="248"/>
      <x:c r="CVL5888" s="248"/>
      <x:c r="CVM5888" s="248"/>
      <x:c r="CVN5888" s="248"/>
      <x:c r="CVO5888" s="248"/>
      <x:c r="CVP5888" s="248"/>
      <x:c r="CVQ5888" s="248"/>
      <x:c r="CVR5888" s="248"/>
      <x:c r="CVS5888" s="248"/>
      <x:c r="CVT5888" s="248"/>
      <x:c r="CVU5888" s="248"/>
      <x:c r="CVV5888" s="248"/>
      <x:c r="CVW5888" s="248"/>
      <x:c r="CVX5888" s="248"/>
      <x:c r="CVY5888" s="248"/>
      <x:c r="CVZ5888" s="248"/>
      <x:c r="CWA5888" s="248"/>
      <x:c r="CWB5888" s="248"/>
      <x:c r="CWC5888" s="248"/>
      <x:c r="CWD5888" s="248"/>
      <x:c r="CWE5888" s="248"/>
      <x:c r="CWF5888" s="248"/>
      <x:c r="CWG5888" s="248"/>
      <x:c r="CWH5888" s="248"/>
      <x:c r="CWI5888" s="248"/>
      <x:c r="CWJ5888" s="248"/>
      <x:c r="CWK5888" s="248"/>
      <x:c r="CWL5888" s="248"/>
      <x:c r="CWM5888" s="248"/>
      <x:c r="CWN5888" s="248"/>
      <x:c r="CWO5888" s="248"/>
      <x:c r="CWP5888" s="248"/>
      <x:c r="CWQ5888" s="248"/>
      <x:c r="CWR5888" s="248"/>
      <x:c r="CWS5888" s="248"/>
      <x:c r="CWT5888" s="248"/>
      <x:c r="CWU5888" s="248"/>
      <x:c r="CWV5888" s="248"/>
      <x:c r="CWW5888" s="248"/>
      <x:c r="CWX5888" s="248"/>
      <x:c r="CWY5888" s="248"/>
      <x:c r="CWZ5888" s="248"/>
      <x:c r="CXA5888" s="248"/>
      <x:c r="CXB5888" s="248"/>
      <x:c r="CXC5888" s="248"/>
      <x:c r="CXD5888" s="248"/>
      <x:c r="CXE5888" s="248"/>
      <x:c r="CXF5888" s="248"/>
      <x:c r="CXG5888" s="248"/>
      <x:c r="CXH5888" s="248"/>
      <x:c r="CXI5888" s="248"/>
      <x:c r="CXJ5888" s="248"/>
      <x:c r="CXK5888" s="248"/>
      <x:c r="CXL5888" s="248"/>
      <x:c r="CXM5888" s="248"/>
      <x:c r="CXN5888" s="248"/>
      <x:c r="CXO5888" s="248"/>
      <x:c r="CXP5888" s="248"/>
      <x:c r="CXQ5888" s="248"/>
      <x:c r="CXR5888" s="248"/>
      <x:c r="CXS5888" s="248"/>
      <x:c r="CXT5888" s="248"/>
      <x:c r="CXU5888" s="248"/>
      <x:c r="CXV5888" s="248"/>
      <x:c r="CXW5888" s="248"/>
      <x:c r="CXX5888" s="248"/>
      <x:c r="CXY5888" s="248"/>
      <x:c r="CXZ5888" s="248"/>
      <x:c r="CYA5888" s="248"/>
      <x:c r="CYB5888" s="248"/>
      <x:c r="CYC5888" s="248"/>
      <x:c r="CYD5888" s="248"/>
      <x:c r="CYE5888" s="248"/>
      <x:c r="CYF5888" s="248"/>
      <x:c r="CYG5888" s="248"/>
      <x:c r="CYH5888" s="248"/>
      <x:c r="CYI5888" s="248"/>
      <x:c r="CYJ5888" s="248"/>
      <x:c r="CYK5888" s="248"/>
      <x:c r="CYL5888" s="248"/>
      <x:c r="CYM5888" s="248"/>
      <x:c r="CYN5888" s="248"/>
      <x:c r="CYO5888" s="248"/>
      <x:c r="CYP5888" s="248"/>
      <x:c r="CYQ5888" s="248"/>
      <x:c r="CYR5888" s="248"/>
      <x:c r="CYS5888" s="248"/>
      <x:c r="CYT5888" s="248"/>
      <x:c r="CYU5888" s="248"/>
      <x:c r="CYV5888" s="248"/>
      <x:c r="CYW5888" s="248"/>
      <x:c r="CYX5888" s="248"/>
      <x:c r="CYY5888" s="248"/>
      <x:c r="CYZ5888" s="248"/>
      <x:c r="CZA5888" s="248"/>
      <x:c r="CZB5888" s="248"/>
      <x:c r="CZC5888" s="248"/>
      <x:c r="CZD5888" s="248"/>
      <x:c r="CZE5888" s="248"/>
      <x:c r="CZF5888" s="248"/>
      <x:c r="CZG5888" s="248"/>
      <x:c r="CZH5888" s="248"/>
      <x:c r="CZI5888" s="248"/>
      <x:c r="CZJ5888" s="248"/>
      <x:c r="CZK5888" s="248"/>
      <x:c r="CZL5888" s="248"/>
      <x:c r="CZM5888" s="248"/>
      <x:c r="CZN5888" s="248"/>
      <x:c r="CZO5888" s="248"/>
      <x:c r="CZP5888" s="248"/>
      <x:c r="CZQ5888" s="248"/>
      <x:c r="CZR5888" s="248"/>
      <x:c r="CZS5888" s="248"/>
      <x:c r="CZT5888" s="248"/>
      <x:c r="CZU5888" s="248"/>
      <x:c r="CZV5888" s="248"/>
      <x:c r="CZW5888" s="248"/>
      <x:c r="CZX5888" s="248"/>
      <x:c r="CZY5888" s="248"/>
      <x:c r="CZZ5888" s="248"/>
      <x:c r="DAA5888" s="248"/>
      <x:c r="DAB5888" s="248"/>
      <x:c r="DAC5888" s="248"/>
      <x:c r="DAD5888" s="248"/>
      <x:c r="DAE5888" s="248"/>
      <x:c r="DAF5888" s="248"/>
      <x:c r="DAG5888" s="248"/>
      <x:c r="DAH5888" s="248"/>
      <x:c r="DAI5888" s="248"/>
      <x:c r="DAJ5888" s="248"/>
      <x:c r="DAK5888" s="248"/>
      <x:c r="DAL5888" s="248"/>
      <x:c r="DAM5888" s="248"/>
      <x:c r="DAN5888" s="248"/>
      <x:c r="DAO5888" s="248"/>
      <x:c r="DAP5888" s="248"/>
      <x:c r="DAQ5888" s="248"/>
      <x:c r="DAR5888" s="248"/>
      <x:c r="DAS5888" s="248"/>
      <x:c r="DAT5888" s="248"/>
      <x:c r="DAU5888" s="248"/>
      <x:c r="DAV5888" s="248"/>
      <x:c r="DAW5888" s="248"/>
      <x:c r="DAX5888" s="248"/>
      <x:c r="DAY5888" s="248"/>
      <x:c r="DAZ5888" s="248"/>
      <x:c r="DBA5888" s="248"/>
      <x:c r="DBB5888" s="248"/>
      <x:c r="DBC5888" s="248"/>
      <x:c r="DBD5888" s="248"/>
      <x:c r="DBE5888" s="248"/>
      <x:c r="DBF5888" s="248"/>
      <x:c r="DBG5888" s="248"/>
      <x:c r="DBH5888" s="248"/>
      <x:c r="DBI5888" s="248"/>
      <x:c r="DBJ5888" s="248"/>
      <x:c r="DBK5888" s="248"/>
      <x:c r="DBL5888" s="248"/>
      <x:c r="DBM5888" s="248"/>
      <x:c r="DBN5888" s="248"/>
      <x:c r="DBO5888" s="248"/>
      <x:c r="DBP5888" s="248"/>
      <x:c r="DBQ5888" s="248"/>
      <x:c r="DBR5888" s="248"/>
      <x:c r="DBS5888" s="248"/>
      <x:c r="DBT5888" s="248"/>
      <x:c r="DBU5888" s="248"/>
      <x:c r="DBV5888" s="248"/>
      <x:c r="DBW5888" s="248"/>
      <x:c r="DBX5888" s="248"/>
      <x:c r="DBY5888" s="248"/>
      <x:c r="DBZ5888" s="248"/>
      <x:c r="DCA5888" s="248"/>
      <x:c r="DCB5888" s="248"/>
      <x:c r="DCC5888" s="248"/>
      <x:c r="DCD5888" s="248"/>
      <x:c r="DCE5888" s="248"/>
      <x:c r="DCF5888" s="248"/>
      <x:c r="DCG5888" s="248"/>
      <x:c r="DCH5888" s="248"/>
      <x:c r="DCI5888" s="248"/>
      <x:c r="DCJ5888" s="248"/>
      <x:c r="DCK5888" s="248"/>
      <x:c r="DCL5888" s="248"/>
      <x:c r="DCM5888" s="248"/>
      <x:c r="DCN5888" s="248"/>
      <x:c r="DCO5888" s="248"/>
      <x:c r="DCP5888" s="248"/>
      <x:c r="DCQ5888" s="248"/>
      <x:c r="DCR5888" s="248"/>
      <x:c r="DCS5888" s="248"/>
      <x:c r="DCT5888" s="248"/>
      <x:c r="DCU5888" s="248"/>
      <x:c r="DCV5888" s="248"/>
      <x:c r="DCW5888" s="248"/>
      <x:c r="DCX5888" s="248"/>
      <x:c r="DCY5888" s="248"/>
      <x:c r="DCZ5888" s="248"/>
      <x:c r="DDA5888" s="248"/>
      <x:c r="DDB5888" s="248"/>
      <x:c r="DDC5888" s="248"/>
      <x:c r="DDD5888" s="248"/>
      <x:c r="DDE5888" s="248"/>
      <x:c r="DDF5888" s="248"/>
      <x:c r="DDG5888" s="248"/>
      <x:c r="DDH5888" s="248"/>
      <x:c r="DDI5888" s="248"/>
      <x:c r="DDJ5888" s="248"/>
      <x:c r="DDK5888" s="248"/>
      <x:c r="DDL5888" s="248"/>
      <x:c r="DDM5888" s="248"/>
      <x:c r="DDN5888" s="248"/>
      <x:c r="DDO5888" s="248"/>
      <x:c r="DDP5888" s="248"/>
      <x:c r="DDQ5888" s="248"/>
      <x:c r="DDR5888" s="248"/>
      <x:c r="DDS5888" s="248"/>
      <x:c r="DDT5888" s="248"/>
      <x:c r="DDU5888" s="248"/>
      <x:c r="DDV5888" s="248"/>
      <x:c r="DDW5888" s="248"/>
      <x:c r="DDX5888" s="248"/>
      <x:c r="DDY5888" s="248"/>
      <x:c r="DDZ5888" s="248"/>
      <x:c r="DEA5888" s="248"/>
      <x:c r="DEB5888" s="248"/>
      <x:c r="DEC5888" s="248"/>
      <x:c r="DED5888" s="248"/>
      <x:c r="DEE5888" s="248"/>
      <x:c r="DEF5888" s="248"/>
      <x:c r="DEG5888" s="248"/>
      <x:c r="DEH5888" s="248"/>
      <x:c r="DEI5888" s="248"/>
      <x:c r="DEJ5888" s="248"/>
      <x:c r="DEK5888" s="248"/>
      <x:c r="DEL5888" s="248"/>
      <x:c r="DEM5888" s="248"/>
      <x:c r="DEN5888" s="248"/>
      <x:c r="DEO5888" s="248"/>
      <x:c r="DEP5888" s="248"/>
      <x:c r="DEQ5888" s="248"/>
      <x:c r="DER5888" s="248"/>
      <x:c r="DES5888" s="248"/>
      <x:c r="DET5888" s="248"/>
      <x:c r="DEU5888" s="248"/>
      <x:c r="DEV5888" s="248"/>
      <x:c r="DEW5888" s="248"/>
      <x:c r="DEX5888" s="248"/>
      <x:c r="DEY5888" s="248"/>
      <x:c r="DEZ5888" s="248"/>
      <x:c r="DFA5888" s="248"/>
      <x:c r="DFB5888" s="248"/>
      <x:c r="DFC5888" s="248"/>
      <x:c r="DFD5888" s="248"/>
      <x:c r="DFE5888" s="248"/>
      <x:c r="DFF5888" s="248"/>
      <x:c r="DFG5888" s="248"/>
      <x:c r="DFH5888" s="248"/>
      <x:c r="DFI5888" s="248"/>
      <x:c r="DFJ5888" s="248"/>
      <x:c r="DFK5888" s="248"/>
      <x:c r="DFL5888" s="248"/>
      <x:c r="DFM5888" s="248"/>
      <x:c r="DFN5888" s="248"/>
      <x:c r="DFO5888" s="248"/>
      <x:c r="DFP5888" s="248"/>
      <x:c r="DFQ5888" s="248"/>
      <x:c r="DFR5888" s="248"/>
      <x:c r="DFS5888" s="248"/>
      <x:c r="DFT5888" s="248"/>
      <x:c r="DFU5888" s="248"/>
      <x:c r="DFV5888" s="248"/>
      <x:c r="DFW5888" s="248"/>
      <x:c r="DFX5888" s="248"/>
      <x:c r="DFY5888" s="248"/>
      <x:c r="DFZ5888" s="248"/>
      <x:c r="DGA5888" s="248"/>
      <x:c r="DGB5888" s="248"/>
      <x:c r="DGC5888" s="248"/>
      <x:c r="DGD5888" s="248"/>
      <x:c r="DGE5888" s="248"/>
      <x:c r="DGF5888" s="248"/>
      <x:c r="DGG5888" s="248"/>
      <x:c r="DGH5888" s="248"/>
      <x:c r="DGI5888" s="248"/>
      <x:c r="DGJ5888" s="248"/>
      <x:c r="DGK5888" s="248"/>
      <x:c r="DGL5888" s="248"/>
      <x:c r="DGM5888" s="248"/>
      <x:c r="DGN5888" s="248"/>
      <x:c r="DGO5888" s="248"/>
      <x:c r="DGP5888" s="248"/>
      <x:c r="DGQ5888" s="248"/>
      <x:c r="DGR5888" s="248"/>
      <x:c r="DGS5888" s="248"/>
      <x:c r="DGT5888" s="248"/>
      <x:c r="DGU5888" s="248"/>
      <x:c r="DGV5888" s="248"/>
      <x:c r="DGW5888" s="248"/>
      <x:c r="DGX5888" s="248"/>
      <x:c r="DGY5888" s="248"/>
      <x:c r="DGZ5888" s="248"/>
      <x:c r="DHA5888" s="248"/>
      <x:c r="DHB5888" s="248"/>
      <x:c r="DHC5888" s="248"/>
      <x:c r="DHD5888" s="248"/>
      <x:c r="DHE5888" s="248"/>
      <x:c r="DHF5888" s="248"/>
      <x:c r="DHG5888" s="248"/>
      <x:c r="DHH5888" s="248"/>
      <x:c r="DHI5888" s="248"/>
      <x:c r="DHJ5888" s="248"/>
      <x:c r="DHK5888" s="248"/>
      <x:c r="DHL5888" s="248"/>
      <x:c r="DHM5888" s="248"/>
      <x:c r="DHN5888" s="248"/>
      <x:c r="DHO5888" s="248"/>
      <x:c r="DHP5888" s="248"/>
      <x:c r="DHQ5888" s="248"/>
      <x:c r="DHR5888" s="248"/>
      <x:c r="DHS5888" s="248"/>
      <x:c r="DHT5888" s="248"/>
      <x:c r="DHU5888" s="248"/>
      <x:c r="DHV5888" s="248"/>
      <x:c r="DHW5888" s="248"/>
      <x:c r="DHX5888" s="248"/>
      <x:c r="DHY5888" s="248"/>
      <x:c r="DHZ5888" s="248"/>
      <x:c r="DIA5888" s="248"/>
      <x:c r="DIB5888" s="248"/>
      <x:c r="DIC5888" s="248"/>
      <x:c r="DID5888" s="248"/>
      <x:c r="DIE5888" s="248"/>
      <x:c r="DIF5888" s="248"/>
      <x:c r="DIG5888" s="248"/>
      <x:c r="DIH5888" s="248"/>
      <x:c r="DII5888" s="248"/>
      <x:c r="DIJ5888" s="248"/>
      <x:c r="DIK5888" s="248"/>
      <x:c r="DIL5888" s="248"/>
      <x:c r="DIM5888" s="248"/>
      <x:c r="DIN5888" s="248"/>
      <x:c r="DIO5888" s="248"/>
      <x:c r="DIP5888" s="248"/>
      <x:c r="DIQ5888" s="248"/>
      <x:c r="DIR5888" s="248"/>
      <x:c r="DIS5888" s="248"/>
      <x:c r="DIT5888" s="248"/>
      <x:c r="DIU5888" s="248"/>
      <x:c r="DIV5888" s="248"/>
      <x:c r="DIW5888" s="248"/>
      <x:c r="DIX5888" s="248"/>
      <x:c r="DIY5888" s="248"/>
      <x:c r="DIZ5888" s="248"/>
      <x:c r="DJA5888" s="248"/>
      <x:c r="DJB5888" s="248"/>
      <x:c r="DJC5888" s="248"/>
      <x:c r="DJD5888" s="248"/>
      <x:c r="DJE5888" s="248"/>
      <x:c r="DJF5888" s="248"/>
      <x:c r="DJG5888" s="248"/>
      <x:c r="DJH5888" s="248"/>
      <x:c r="DJI5888" s="248"/>
      <x:c r="DJJ5888" s="248"/>
      <x:c r="DJK5888" s="248"/>
      <x:c r="DJL5888" s="248"/>
      <x:c r="DJM5888" s="248"/>
      <x:c r="DJN5888" s="248"/>
      <x:c r="DJO5888" s="248"/>
      <x:c r="DJP5888" s="248"/>
      <x:c r="DJQ5888" s="248"/>
      <x:c r="DJR5888" s="248"/>
      <x:c r="DJS5888" s="248"/>
      <x:c r="DJT5888" s="248"/>
      <x:c r="DJU5888" s="248"/>
      <x:c r="DJV5888" s="248"/>
      <x:c r="DJW5888" s="248"/>
      <x:c r="DJX5888" s="248"/>
      <x:c r="DJY5888" s="248"/>
      <x:c r="DJZ5888" s="248"/>
      <x:c r="DKA5888" s="248"/>
      <x:c r="DKB5888" s="248"/>
      <x:c r="DKC5888" s="248"/>
      <x:c r="DKD5888" s="248"/>
      <x:c r="DKE5888" s="248"/>
      <x:c r="DKF5888" s="248"/>
      <x:c r="DKG5888" s="248"/>
      <x:c r="DKH5888" s="248"/>
      <x:c r="DKI5888" s="248"/>
      <x:c r="DKJ5888" s="248"/>
      <x:c r="DKK5888" s="248"/>
      <x:c r="DKL5888" s="248"/>
      <x:c r="DKM5888" s="248"/>
      <x:c r="DKN5888" s="248"/>
      <x:c r="DKO5888" s="248"/>
      <x:c r="DKP5888" s="248"/>
      <x:c r="DKQ5888" s="248"/>
      <x:c r="DKR5888" s="248"/>
      <x:c r="DKS5888" s="248"/>
      <x:c r="DKT5888" s="248"/>
      <x:c r="DKU5888" s="248"/>
      <x:c r="DKV5888" s="248"/>
      <x:c r="DKW5888" s="248"/>
      <x:c r="DKX5888" s="248"/>
      <x:c r="DKY5888" s="248"/>
      <x:c r="DKZ5888" s="248"/>
      <x:c r="DLA5888" s="248"/>
      <x:c r="DLB5888" s="248"/>
      <x:c r="DLC5888" s="248"/>
      <x:c r="DLD5888" s="248"/>
      <x:c r="DLE5888" s="248"/>
      <x:c r="DLF5888" s="248"/>
      <x:c r="DLG5888" s="248"/>
      <x:c r="DLH5888" s="248"/>
      <x:c r="DLI5888" s="248"/>
      <x:c r="DLJ5888" s="248"/>
      <x:c r="DLK5888" s="248"/>
      <x:c r="DLL5888" s="248"/>
      <x:c r="DLM5888" s="248"/>
      <x:c r="DLN5888" s="248"/>
      <x:c r="DLO5888" s="248"/>
      <x:c r="DLP5888" s="248"/>
      <x:c r="DLQ5888" s="248"/>
      <x:c r="DLR5888" s="248"/>
      <x:c r="DLS5888" s="248"/>
      <x:c r="DLT5888" s="248"/>
      <x:c r="DLU5888" s="248"/>
      <x:c r="DLV5888" s="248"/>
      <x:c r="DLW5888" s="248"/>
      <x:c r="DLX5888" s="248"/>
      <x:c r="DLY5888" s="248"/>
      <x:c r="DLZ5888" s="248"/>
      <x:c r="DMA5888" s="248"/>
      <x:c r="DMB5888" s="248"/>
      <x:c r="DMC5888" s="248"/>
      <x:c r="DMD5888" s="248"/>
      <x:c r="DME5888" s="248"/>
      <x:c r="DMF5888" s="248"/>
      <x:c r="DMG5888" s="248"/>
      <x:c r="DMH5888" s="248"/>
      <x:c r="DMI5888" s="248"/>
      <x:c r="DMJ5888" s="248"/>
      <x:c r="DMK5888" s="248"/>
      <x:c r="DML5888" s="248"/>
      <x:c r="DMM5888" s="248"/>
      <x:c r="DMN5888" s="248"/>
      <x:c r="DMO5888" s="248"/>
      <x:c r="DMP5888" s="248"/>
      <x:c r="DMQ5888" s="248"/>
      <x:c r="DMR5888" s="248"/>
      <x:c r="DMS5888" s="248"/>
      <x:c r="DMT5888" s="248"/>
      <x:c r="DMU5888" s="248"/>
      <x:c r="DMV5888" s="248"/>
      <x:c r="DMW5888" s="248"/>
      <x:c r="DMX5888" s="248"/>
      <x:c r="DMY5888" s="248"/>
      <x:c r="DMZ5888" s="248"/>
      <x:c r="DNA5888" s="248"/>
      <x:c r="DNB5888" s="248"/>
      <x:c r="DNC5888" s="248"/>
      <x:c r="DND5888" s="248"/>
      <x:c r="DNE5888" s="248"/>
      <x:c r="DNF5888" s="248"/>
      <x:c r="DNG5888" s="248"/>
      <x:c r="DNH5888" s="248"/>
      <x:c r="DNI5888" s="248"/>
      <x:c r="DNJ5888" s="248"/>
      <x:c r="DNK5888" s="248"/>
      <x:c r="DNL5888" s="248"/>
      <x:c r="DNM5888" s="248"/>
      <x:c r="DNN5888" s="248"/>
      <x:c r="DNO5888" s="248"/>
      <x:c r="DNP5888" s="248"/>
      <x:c r="DNQ5888" s="248"/>
      <x:c r="DNR5888" s="248"/>
      <x:c r="DNS5888" s="248"/>
      <x:c r="DNT5888" s="248"/>
      <x:c r="DNU5888" s="248"/>
      <x:c r="DNV5888" s="248"/>
      <x:c r="DNW5888" s="248"/>
      <x:c r="DNX5888" s="248"/>
      <x:c r="DNY5888" s="248"/>
      <x:c r="DNZ5888" s="248"/>
      <x:c r="DOA5888" s="248"/>
      <x:c r="DOB5888" s="248"/>
      <x:c r="DOC5888" s="248"/>
      <x:c r="DOD5888" s="248"/>
      <x:c r="DOE5888" s="248"/>
      <x:c r="DOF5888" s="248"/>
      <x:c r="DOG5888" s="248"/>
      <x:c r="DOH5888" s="248"/>
      <x:c r="DOI5888" s="248"/>
      <x:c r="DOJ5888" s="248"/>
      <x:c r="DOK5888" s="248"/>
      <x:c r="DOL5888" s="248"/>
      <x:c r="DOM5888" s="248"/>
      <x:c r="DON5888" s="248"/>
      <x:c r="DOO5888" s="248"/>
      <x:c r="DOP5888" s="248"/>
      <x:c r="DOQ5888" s="248"/>
      <x:c r="DOR5888" s="248"/>
      <x:c r="DOS5888" s="248"/>
      <x:c r="DOT5888" s="248"/>
      <x:c r="DOU5888" s="248"/>
      <x:c r="DOV5888" s="248"/>
      <x:c r="DOW5888" s="248"/>
      <x:c r="DOX5888" s="248"/>
      <x:c r="DOY5888" s="248"/>
      <x:c r="DOZ5888" s="248"/>
      <x:c r="DPA5888" s="248"/>
      <x:c r="DPB5888" s="248"/>
      <x:c r="DPC5888" s="248"/>
      <x:c r="DPD5888" s="248"/>
      <x:c r="DPE5888" s="248"/>
      <x:c r="DPF5888" s="248"/>
      <x:c r="DPG5888" s="248"/>
      <x:c r="DPH5888" s="248"/>
      <x:c r="DPI5888" s="248"/>
      <x:c r="DPJ5888" s="248"/>
      <x:c r="DPK5888" s="248"/>
      <x:c r="DPL5888" s="248"/>
      <x:c r="DPM5888" s="248"/>
      <x:c r="DPN5888" s="248"/>
      <x:c r="DPO5888" s="248"/>
      <x:c r="DPP5888" s="248"/>
      <x:c r="DPQ5888" s="248"/>
      <x:c r="DPR5888" s="248"/>
      <x:c r="DPS5888" s="248"/>
      <x:c r="DPT5888" s="248"/>
      <x:c r="DPU5888" s="248"/>
      <x:c r="DPV5888" s="248"/>
      <x:c r="DPW5888" s="248"/>
      <x:c r="DPX5888" s="248"/>
      <x:c r="DPY5888" s="248"/>
      <x:c r="DPZ5888" s="248"/>
      <x:c r="DQA5888" s="248"/>
      <x:c r="DQB5888" s="248"/>
      <x:c r="DQC5888" s="248"/>
      <x:c r="DQD5888" s="248"/>
      <x:c r="DQE5888" s="248"/>
      <x:c r="DQF5888" s="248"/>
      <x:c r="DQG5888" s="248"/>
      <x:c r="DQH5888" s="248"/>
      <x:c r="DQI5888" s="248"/>
      <x:c r="DQJ5888" s="248"/>
      <x:c r="DQK5888" s="248"/>
      <x:c r="DQL5888" s="248"/>
      <x:c r="DQM5888" s="248"/>
      <x:c r="DQN5888" s="248"/>
      <x:c r="DQO5888" s="248"/>
      <x:c r="DQP5888" s="248"/>
      <x:c r="DQQ5888" s="248"/>
      <x:c r="DQR5888" s="248"/>
      <x:c r="DQS5888" s="248"/>
      <x:c r="DQT5888" s="248"/>
      <x:c r="DQU5888" s="248"/>
      <x:c r="DQV5888" s="248"/>
      <x:c r="DQW5888" s="248"/>
      <x:c r="DQX5888" s="248"/>
      <x:c r="DQY5888" s="248"/>
      <x:c r="DQZ5888" s="248"/>
      <x:c r="DRA5888" s="248"/>
      <x:c r="DRB5888" s="248"/>
      <x:c r="DRC5888" s="248"/>
      <x:c r="DRD5888" s="248"/>
      <x:c r="DRE5888" s="248"/>
      <x:c r="DRF5888" s="248"/>
      <x:c r="DRG5888" s="248"/>
      <x:c r="DRH5888" s="248"/>
      <x:c r="DRI5888" s="248"/>
      <x:c r="DRJ5888" s="248"/>
      <x:c r="DRK5888" s="248"/>
      <x:c r="DRL5888" s="248"/>
      <x:c r="DRM5888" s="248"/>
      <x:c r="DRN5888" s="248"/>
      <x:c r="DRO5888" s="248"/>
      <x:c r="DRP5888" s="248"/>
      <x:c r="DRQ5888" s="248"/>
      <x:c r="DRR5888" s="248"/>
      <x:c r="DRS5888" s="248"/>
      <x:c r="DRT5888" s="248"/>
      <x:c r="DRU5888" s="248"/>
      <x:c r="DRV5888" s="248"/>
      <x:c r="DRW5888" s="248"/>
      <x:c r="DRX5888" s="248"/>
      <x:c r="DRY5888" s="248"/>
      <x:c r="DRZ5888" s="248"/>
      <x:c r="DSA5888" s="248"/>
      <x:c r="DSB5888" s="248"/>
      <x:c r="DSC5888" s="248"/>
      <x:c r="DSD5888" s="248"/>
      <x:c r="DSE5888" s="248"/>
      <x:c r="DSF5888" s="248"/>
      <x:c r="DSG5888" s="248"/>
      <x:c r="DSH5888" s="248"/>
      <x:c r="DSI5888" s="248"/>
      <x:c r="DSJ5888" s="248"/>
      <x:c r="DSK5888" s="248"/>
      <x:c r="DSL5888" s="248"/>
      <x:c r="DSM5888" s="248"/>
      <x:c r="DSN5888" s="248"/>
      <x:c r="DSO5888" s="248"/>
      <x:c r="DSP5888" s="248"/>
      <x:c r="DSQ5888" s="248"/>
      <x:c r="DSR5888" s="248"/>
      <x:c r="DSS5888" s="248"/>
      <x:c r="DST5888" s="248"/>
      <x:c r="DSU5888" s="248"/>
      <x:c r="DSV5888" s="248"/>
      <x:c r="DSW5888" s="248"/>
      <x:c r="DSX5888" s="248"/>
      <x:c r="DSY5888" s="248"/>
      <x:c r="DSZ5888" s="248"/>
      <x:c r="DTA5888" s="248"/>
      <x:c r="DTB5888" s="248"/>
      <x:c r="DTC5888" s="248"/>
      <x:c r="DTD5888" s="248"/>
      <x:c r="DTE5888" s="248"/>
      <x:c r="DTF5888" s="248"/>
      <x:c r="DTG5888" s="248"/>
      <x:c r="DTH5888" s="248"/>
      <x:c r="DTI5888" s="248"/>
      <x:c r="DTJ5888" s="248"/>
      <x:c r="DTK5888" s="248"/>
      <x:c r="DTL5888" s="248"/>
      <x:c r="DTM5888" s="248"/>
      <x:c r="DTN5888" s="248"/>
      <x:c r="DTO5888" s="248"/>
      <x:c r="DTP5888" s="248"/>
      <x:c r="DTQ5888" s="248"/>
      <x:c r="DTR5888" s="248"/>
      <x:c r="DTS5888" s="248"/>
      <x:c r="DTT5888" s="248"/>
      <x:c r="DTU5888" s="248"/>
      <x:c r="DTV5888" s="248"/>
      <x:c r="DTW5888" s="248"/>
      <x:c r="DTX5888" s="248"/>
      <x:c r="DTY5888" s="248"/>
      <x:c r="DTZ5888" s="248"/>
      <x:c r="DUA5888" s="248"/>
      <x:c r="DUB5888" s="248"/>
      <x:c r="DUC5888" s="248"/>
      <x:c r="DUD5888" s="248"/>
      <x:c r="DUE5888" s="248"/>
      <x:c r="DUF5888" s="248"/>
      <x:c r="DUG5888" s="248"/>
      <x:c r="DUH5888" s="248"/>
      <x:c r="DUI5888" s="248"/>
      <x:c r="DUJ5888" s="248"/>
      <x:c r="DUK5888" s="248"/>
      <x:c r="DUL5888" s="248"/>
      <x:c r="DUM5888" s="248"/>
      <x:c r="DUN5888" s="248"/>
      <x:c r="DUO5888" s="248"/>
      <x:c r="DUP5888" s="248"/>
      <x:c r="DUQ5888" s="248"/>
      <x:c r="DUR5888" s="248"/>
      <x:c r="DUS5888" s="248"/>
      <x:c r="DUT5888" s="248"/>
      <x:c r="DUU5888" s="248"/>
      <x:c r="DUV5888" s="248"/>
      <x:c r="DUW5888" s="248"/>
      <x:c r="DUX5888" s="248"/>
      <x:c r="DUY5888" s="248"/>
      <x:c r="DUZ5888" s="248"/>
      <x:c r="DVA5888" s="248"/>
      <x:c r="DVB5888" s="248"/>
      <x:c r="DVC5888" s="248"/>
      <x:c r="DVD5888" s="248"/>
      <x:c r="DVE5888" s="248"/>
      <x:c r="DVF5888" s="248"/>
      <x:c r="DVG5888" s="248"/>
      <x:c r="DVH5888" s="248"/>
      <x:c r="DVI5888" s="248"/>
      <x:c r="DVJ5888" s="248"/>
      <x:c r="DVK5888" s="248"/>
      <x:c r="DVL5888" s="248"/>
      <x:c r="DVM5888" s="248"/>
      <x:c r="DVN5888" s="248"/>
      <x:c r="DVO5888" s="248"/>
      <x:c r="DVP5888" s="248"/>
      <x:c r="DVQ5888" s="248"/>
      <x:c r="DVR5888" s="248"/>
      <x:c r="DVS5888" s="248"/>
      <x:c r="DVT5888" s="248"/>
      <x:c r="DVU5888" s="248"/>
      <x:c r="DVV5888" s="248"/>
      <x:c r="DVW5888" s="248"/>
      <x:c r="DVX5888" s="248"/>
      <x:c r="DVY5888" s="248"/>
      <x:c r="DVZ5888" s="248"/>
      <x:c r="DWA5888" s="248"/>
      <x:c r="DWB5888" s="248"/>
      <x:c r="DWC5888" s="248"/>
      <x:c r="DWD5888" s="248"/>
      <x:c r="DWE5888" s="248"/>
      <x:c r="DWF5888" s="248"/>
      <x:c r="DWG5888" s="248"/>
      <x:c r="DWH5888" s="248"/>
      <x:c r="DWI5888" s="248"/>
      <x:c r="DWJ5888" s="248"/>
      <x:c r="DWK5888" s="248"/>
      <x:c r="DWL5888" s="248"/>
      <x:c r="DWM5888" s="248"/>
      <x:c r="DWN5888" s="248"/>
      <x:c r="DWO5888" s="248"/>
      <x:c r="DWP5888" s="248"/>
      <x:c r="DWQ5888" s="248"/>
      <x:c r="DWR5888" s="248"/>
      <x:c r="DWS5888" s="248"/>
      <x:c r="DWT5888" s="248"/>
      <x:c r="DWU5888" s="248"/>
      <x:c r="DWV5888" s="248"/>
      <x:c r="DWW5888" s="248"/>
      <x:c r="DWX5888" s="248"/>
      <x:c r="DWY5888" s="248"/>
      <x:c r="DWZ5888" s="248"/>
      <x:c r="DXA5888" s="248"/>
      <x:c r="DXB5888" s="248"/>
      <x:c r="DXC5888" s="248"/>
      <x:c r="DXD5888" s="248"/>
      <x:c r="DXE5888" s="248"/>
      <x:c r="DXF5888" s="248"/>
      <x:c r="DXG5888" s="248"/>
      <x:c r="DXH5888" s="248"/>
      <x:c r="DXI5888" s="248"/>
      <x:c r="DXJ5888" s="248"/>
      <x:c r="DXK5888" s="248"/>
      <x:c r="DXL5888" s="248"/>
      <x:c r="DXM5888" s="248"/>
      <x:c r="DXN5888" s="248"/>
      <x:c r="DXO5888" s="248"/>
      <x:c r="DXP5888" s="248"/>
      <x:c r="DXQ5888" s="248"/>
      <x:c r="DXR5888" s="248"/>
      <x:c r="DXS5888" s="248"/>
      <x:c r="DXT5888" s="248"/>
      <x:c r="DXU5888" s="248"/>
      <x:c r="DXV5888" s="248"/>
      <x:c r="DXW5888" s="248"/>
      <x:c r="DXX5888" s="248"/>
      <x:c r="DXY5888" s="248"/>
      <x:c r="DXZ5888" s="248"/>
      <x:c r="DYA5888" s="248"/>
      <x:c r="DYB5888" s="248"/>
      <x:c r="DYC5888" s="248"/>
      <x:c r="DYD5888" s="248"/>
      <x:c r="DYE5888" s="248"/>
      <x:c r="DYF5888" s="248"/>
      <x:c r="DYG5888" s="248"/>
      <x:c r="DYH5888" s="248"/>
      <x:c r="DYI5888" s="248"/>
      <x:c r="DYJ5888" s="248"/>
      <x:c r="DYK5888" s="248"/>
      <x:c r="DYL5888" s="248"/>
      <x:c r="DYM5888" s="248"/>
      <x:c r="DYN5888" s="248"/>
      <x:c r="DYO5888" s="248"/>
      <x:c r="DYP5888" s="248"/>
      <x:c r="DYQ5888" s="248"/>
      <x:c r="DYR5888" s="248"/>
      <x:c r="DYS5888" s="248"/>
      <x:c r="DYT5888" s="248"/>
      <x:c r="DYU5888" s="248"/>
      <x:c r="DYV5888" s="248"/>
      <x:c r="DYW5888" s="248"/>
      <x:c r="DYX5888" s="248"/>
      <x:c r="DYY5888" s="248"/>
      <x:c r="DYZ5888" s="248"/>
      <x:c r="DZA5888" s="248"/>
      <x:c r="DZB5888" s="248"/>
      <x:c r="DZC5888" s="248"/>
      <x:c r="DZD5888" s="248"/>
      <x:c r="DZE5888" s="248"/>
      <x:c r="DZF5888" s="248"/>
      <x:c r="DZG5888" s="248"/>
      <x:c r="DZH5888" s="248"/>
      <x:c r="DZI5888" s="248"/>
      <x:c r="DZJ5888" s="248"/>
      <x:c r="DZK5888" s="248"/>
      <x:c r="DZL5888" s="248"/>
      <x:c r="DZM5888" s="248"/>
      <x:c r="DZN5888" s="248"/>
      <x:c r="DZO5888" s="248"/>
      <x:c r="DZP5888" s="248"/>
      <x:c r="DZQ5888" s="248"/>
      <x:c r="DZR5888" s="248"/>
      <x:c r="DZS5888" s="248"/>
      <x:c r="DZT5888" s="248"/>
      <x:c r="DZU5888" s="248"/>
      <x:c r="DZV5888" s="248"/>
      <x:c r="DZW5888" s="248"/>
      <x:c r="DZX5888" s="248"/>
      <x:c r="DZY5888" s="248"/>
      <x:c r="DZZ5888" s="248"/>
      <x:c r="EAA5888" s="248"/>
      <x:c r="EAB5888" s="248"/>
      <x:c r="EAC5888" s="248"/>
      <x:c r="EAD5888" s="248"/>
      <x:c r="EAE5888" s="248"/>
      <x:c r="EAF5888" s="248"/>
      <x:c r="EAG5888" s="248"/>
      <x:c r="EAH5888" s="248"/>
      <x:c r="EAI5888" s="248"/>
      <x:c r="EAJ5888" s="248"/>
      <x:c r="EAK5888" s="248"/>
      <x:c r="EAL5888" s="248"/>
      <x:c r="EAM5888" s="248"/>
      <x:c r="EAN5888" s="248"/>
      <x:c r="EAO5888" s="248"/>
      <x:c r="EAP5888" s="248"/>
      <x:c r="EAQ5888" s="248"/>
      <x:c r="EAR5888" s="248"/>
      <x:c r="EAS5888" s="248"/>
      <x:c r="EAT5888" s="248"/>
      <x:c r="EAU5888" s="248"/>
      <x:c r="EAV5888" s="248"/>
      <x:c r="EAW5888" s="248"/>
      <x:c r="EAX5888" s="248"/>
      <x:c r="EAY5888" s="248"/>
      <x:c r="EAZ5888" s="248"/>
      <x:c r="EBA5888" s="248"/>
      <x:c r="EBB5888" s="248"/>
      <x:c r="EBC5888" s="248"/>
      <x:c r="EBD5888" s="248"/>
      <x:c r="EBE5888" s="248"/>
      <x:c r="EBF5888" s="248"/>
      <x:c r="EBG5888" s="248"/>
      <x:c r="EBH5888" s="248"/>
      <x:c r="EBI5888" s="248"/>
      <x:c r="EBJ5888" s="248"/>
      <x:c r="EBK5888" s="248"/>
      <x:c r="EBL5888" s="248"/>
      <x:c r="EBM5888" s="248"/>
      <x:c r="EBN5888" s="248"/>
      <x:c r="EBO5888" s="248"/>
      <x:c r="EBP5888" s="248"/>
      <x:c r="EBQ5888" s="248"/>
      <x:c r="EBR5888" s="248"/>
      <x:c r="EBS5888" s="248"/>
      <x:c r="EBT5888" s="248"/>
      <x:c r="EBU5888" s="248"/>
      <x:c r="EBV5888" s="248"/>
      <x:c r="EBW5888" s="248"/>
      <x:c r="EBX5888" s="248"/>
      <x:c r="EBY5888" s="248"/>
      <x:c r="EBZ5888" s="248"/>
      <x:c r="ECA5888" s="248"/>
      <x:c r="ECB5888" s="248"/>
      <x:c r="ECC5888" s="248"/>
      <x:c r="ECD5888" s="248"/>
      <x:c r="ECE5888" s="248"/>
      <x:c r="ECF5888" s="248"/>
      <x:c r="ECG5888" s="248"/>
      <x:c r="ECH5888" s="248"/>
      <x:c r="ECI5888" s="248"/>
      <x:c r="ECJ5888" s="248"/>
      <x:c r="ECK5888" s="248"/>
      <x:c r="ECL5888" s="248"/>
      <x:c r="ECM5888" s="248"/>
      <x:c r="ECN5888" s="248"/>
      <x:c r="ECO5888" s="248"/>
      <x:c r="ECP5888" s="248"/>
      <x:c r="ECQ5888" s="248"/>
      <x:c r="ECR5888" s="248"/>
      <x:c r="ECS5888" s="248"/>
      <x:c r="ECT5888" s="248"/>
      <x:c r="ECU5888" s="248"/>
      <x:c r="ECV5888" s="248"/>
      <x:c r="ECW5888" s="248"/>
      <x:c r="ECX5888" s="248"/>
      <x:c r="ECY5888" s="248"/>
      <x:c r="ECZ5888" s="248"/>
      <x:c r="EDA5888" s="248"/>
      <x:c r="EDB5888" s="248"/>
      <x:c r="EDC5888" s="248"/>
      <x:c r="EDD5888" s="248"/>
      <x:c r="EDE5888" s="248"/>
      <x:c r="EDF5888" s="248"/>
      <x:c r="EDG5888" s="248"/>
      <x:c r="EDH5888" s="248"/>
      <x:c r="EDI5888" s="248"/>
      <x:c r="EDJ5888" s="248"/>
      <x:c r="EDK5888" s="248"/>
      <x:c r="EDL5888" s="248"/>
      <x:c r="EDM5888" s="248"/>
      <x:c r="EDN5888" s="248"/>
      <x:c r="EDO5888" s="248"/>
      <x:c r="EDP5888" s="248"/>
      <x:c r="EDQ5888" s="248"/>
      <x:c r="EDR5888" s="248"/>
      <x:c r="EDS5888" s="248"/>
      <x:c r="EDT5888" s="248"/>
      <x:c r="EDU5888" s="248"/>
      <x:c r="EDV5888" s="248"/>
      <x:c r="EDW5888" s="248"/>
      <x:c r="EDX5888" s="248"/>
      <x:c r="EDY5888" s="248"/>
      <x:c r="EDZ5888" s="248"/>
      <x:c r="EEA5888" s="248"/>
      <x:c r="EEB5888" s="248"/>
      <x:c r="EEC5888" s="248"/>
      <x:c r="EED5888" s="248"/>
      <x:c r="EEE5888" s="248"/>
      <x:c r="EEF5888" s="248"/>
      <x:c r="EEG5888" s="248"/>
      <x:c r="EEH5888" s="248"/>
      <x:c r="EEI5888" s="248"/>
      <x:c r="EEJ5888" s="248"/>
      <x:c r="EEK5888" s="248"/>
      <x:c r="EEL5888" s="248"/>
      <x:c r="EEM5888" s="248"/>
      <x:c r="EEN5888" s="248"/>
      <x:c r="EEO5888" s="248"/>
      <x:c r="EEP5888" s="248"/>
      <x:c r="EEQ5888" s="248"/>
      <x:c r="EER5888" s="248"/>
      <x:c r="EES5888" s="248"/>
      <x:c r="EET5888" s="248"/>
      <x:c r="EEU5888" s="248"/>
      <x:c r="EEV5888" s="248"/>
      <x:c r="EEW5888" s="248"/>
      <x:c r="EEX5888" s="248"/>
      <x:c r="EEY5888" s="248"/>
      <x:c r="EEZ5888" s="248"/>
      <x:c r="EFA5888" s="248"/>
      <x:c r="EFB5888" s="248"/>
      <x:c r="EFC5888" s="248"/>
      <x:c r="EFD5888" s="248"/>
      <x:c r="EFE5888" s="248"/>
      <x:c r="EFF5888" s="248"/>
      <x:c r="EFG5888" s="248"/>
      <x:c r="EFH5888" s="248"/>
      <x:c r="EFI5888" s="248"/>
      <x:c r="EFJ5888" s="248"/>
      <x:c r="EFK5888" s="248"/>
      <x:c r="EFL5888" s="248"/>
      <x:c r="EFM5888" s="248"/>
      <x:c r="EFN5888" s="248"/>
      <x:c r="EFO5888" s="248"/>
      <x:c r="EFP5888" s="248"/>
      <x:c r="EFQ5888" s="248"/>
      <x:c r="EFR5888" s="248"/>
      <x:c r="EFS5888" s="248"/>
      <x:c r="EFT5888" s="248"/>
      <x:c r="EFU5888" s="248"/>
      <x:c r="EFV5888" s="248"/>
      <x:c r="EFW5888" s="248"/>
      <x:c r="EFX5888" s="248"/>
      <x:c r="EFY5888" s="248"/>
      <x:c r="EFZ5888" s="248"/>
      <x:c r="EGA5888" s="248"/>
      <x:c r="EGB5888" s="248"/>
      <x:c r="EGC5888" s="248"/>
      <x:c r="EGD5888" s="248"/>
      <x:c r="EGE5888" s="248"/>
      <x:c r="EGF5888" s="248"/>
      <x:c r="EGG5888" s="248"/>
      <x:c r="EGH5888" s="248"/>
      <x:c r="EGI5888" s="248"/>
      <x:c r="EGJ5888" s="248"/>
      <x:c r="EGK5888" s="248"/>
      <x:c r="EGL5888" s="248"/>
      <x:c r="EGM5888" s="248"/>
      <x:c r="EGN5888" s="248"/>
      <x:c r="EGO5888" s="248"/>
      <x:c r="EGP5888" s="248"/>
      <x:c r="EGQ5888" s="248"/>
      <x:c r="EGR5888" s="248"/>
      <x:c r="EGS5888" s="248"/>
      <x:c r="EGT5888" s="248"/>
      <x:c r="EGU5888" s="248"/>
      <x:c r="EGV5888" s="248"/>
      <x:c r="EGW5888" s="248"/>
      <x:c r="EGX5888" s="248"/>
      <x:c r="EGY5888" s="248"/>
      <x:c r="EGZ5888" s="248"/>
      <x:c r="EHA5888" s="248"/>
      <x:c r="EHB5888" s="248"/>
      <x:c r="EHC5888" s="248"/>
      <x:c r="EHD5888" s="248"/>
      <x:c r="EHE5888" s="248"/>
      <x:c r="EHF5888" s="248"/>
      <x:c r="EHG5888" s="248"/>
      <x:c r="EHH5888" s="248"/>
      <x:c r="EHI5888" s="248"/>
      <x:c r="EHJ5888" s="248"/>
      <x:c r="EHK5888" s="248"/>
      <x:c r="EHL5888" s="248"/>
      <x:c r="EHM5888" s="248"/>
      <x:c r="EHN5888" s="248"/>
      <x:c r="EHO5888" s="248"/>
      <x:c r="EHP5888" s="248"/>
      <x:c r="EHQ5888" s="248"/>
      <x:c r="EHR5888" s="248"/>
      <x:c r="EHS5888" s="248"/>
      <x:c r="EHT5888" s="248"/>
      <x:c r="EHU5888" s="248"/>
      <x:c r="EHV5888" s="248"/>
      <x:c r="EHW5888" s="248"/>
      <x:c r="EHX5888" s="248"/>
      <x:c r="EHY5888" s="248"/>
      <x:c r="EHZ5888" s="248"/>
      <x:c r="EIA5888" s="248"/>
      <x:c r="EIB5888" s="248"/>
      <x:c r="EIC5888" s="248"/>
      <x:c r="EID5888" s="248"/>
      <x:c r="EIE5888" s="248"/>
      <x:c r="EIF5888" s="248"/>
      <x:c r="EIG5888" s="248"/>
      <x:c r="EIH5888" s="248"/>
      <x:c r="EII5888" s="248"/>
      <x:c r="EIJ5888" s="248"/>
      <x:c r="EIK5888" s="248"/>
      <x:c r="EIL5888" s="248"/>
      <x:c r="EIM5888" s="248"/>
      <x:c r="EIN5888" s="248"/>
      <x:c r="EIO5888" s="248"/>
      <x:c r="EIP5888" s="248"/>
      <x:c r="EIQ5888" s="248"/>
      <x:c r="EIR5888" s="248"/>
      <x:c r="EIS5888" s="248"/>
      <x:c r="EIT5888" s="248"/>
      <x:c r="EIU5888" s="248"/>
      <x:c r="EIV5888" s="248"/>
      <x:c r="EIW5888" s="248"/>
      <x:c r="EIX5888" s="248"/>
      <x:c r="EIY5888" s="248"/>
      <x:c r="EIZ5888" s="248"/>
      <x:c r="EJA5888" s="248"/>
      <x:c r="EJB5888" s="248"/>
      <x:c r="EJC5888" s="248"/>
      <x:c r="EJD5888" s="248"/>
      <x:c r="EJE5888" s="248"/>
      <x:c r="EJF5888" s="248"/>
      <x:c r="EJG5888" s="248"/>
      <x:c r="EJH5888" s="248"/>
      <x:c r="EJI5888" s="248"/>
      <x:c r="EJJ5888" s="248"/>
      <x:c r="EJK5888" s="248"/>
      <x:c r="EJL5888" s="248"/>
      <x:c r="EJM5888" s="248"/>
      <x:c r="EJN5888" s="248"/>
      <x:c r="EJO5888" s="248"/>
      <x:c r="EJP5888" s="248"/>
      <x:c r="EJQ5888" s="248"/>
      <x:c r="EJR5888" s="248"/>
      <x:c r="EJS5888" s="248"/>
      <x:c r="EJT5888" s="248"/>
      <x:c r="EJU5888" s="248"/>
      <x:c r="EJV5888" s="248"/>
      <x:c r="EJW5888" s="248"/>
      <x:c r="EJX5888" s="248"/>
      <x:c r="EJY5888" s="248"/>
      <x:c r="EJZ5888" s="248"/>
      <x:c r="EKA5888" s="248"/>
      <x:c r="EKB5888" s="248"/>
      <x:c r="EKC5888" s="248"/>
      <x:c r="EKD5888" s="248"/>
      <x:c r="EKE5888" s="248"/>
      <x:c r="EKF5888" s="248"/>
      <x:c r="EKG5888" s="248"/>
      <x:c r="EKH5888" s="248"/>
      <x:c r="EKI5888" s="248"/>
      <x:c r="EKJ5888" s="248"/>
      <x:c r="EKK5888" s="248"/>
      <x:c r="EKL5888" s="248"/>
      <x:c r="EKM5888" s="248"/>
      <x:c r="EKN5888" s="248"/>
      <x:c r="EKO5888" s="248"/>
      <x:c r="EKP5888" s="248"/>
      <x:c r="EKQ5888" s="248"/>
      <x:c r="EKR5888" s="248"/>
      <x:c r="EKS5888" s="248"/>
      <x:c r="EKT5888" s="248"/>
      <x:c r="EKU5888" s="248"/>
      <x:c r="EKV5888" s="248"/>
      <x:c r="EKW5888" s="248"/>
      <x:c r="EKX5888" s="248"/>
      <x:c r="EKY5888" s="248"/>
      <x:c r="EKZ5888" s="248"/>
      <x:c r="ELA5888" s="248"/>
      <x:c r="ELB5888" s="248"/>
      <x:c r="ELC5888" s="248"/>
      <x:c r="ELD5888" s="248"/>
      <x:c r="ELE5888" s="248"/>
      <x:c r="ELF5888" s="248"/>
      <x:c r="ELG5888" s="248"/>
      <x:c r="ELH5888" s="248"/>
      <x:c r="ELI5888" s="248"/>
      <x:c r="ELJ5888" s="248"/>
      <x:c r="ELK5888" s="248"/>
      <x:c r="ELL5888" s="248"/>
      <x:c r="ELM5888" s="248"/>
      <x:c r="ELN5888" s="248"/>
      <x:c r="ELO5888" s="248"/>
      <x:c r="ELP5888" s="248"/>
      <x:c r="ELQ5888" s="248"/>
      <x:c r="ELR5888" s="248"/>
      <x:c r="ELS5888" s="248"/>
      <x:c r="ELT5888" s="248"/>
      <x:c r="ELU5888" s="248"/>
      <x:c r="ELV5888" s="248"/>
      <x:c r="ELW5888" s="248"/>
      <x:c r="ELX5888" s="248"/>
      <x:c r="ELY5888" s="248"/>
      <x:c r="ELZ5888" s="248"/>
      <x:c r="EMA5888" s="248"/>
      <x:c r="EMB5888" s="248"/>
      <x:c r="EMC5888" s="248"/>
      <x:c r="EMD5888" s="248"/>
      <x:c r="EME5888" s="248"/>
      <x:c r="EMF5888" s="248"/>
      <x:c r="EMG5888" s="248"/>
      <x:c r="EMH5888" s="248"/>
      <x:c r="EMI5888" s="248"/>
      <x:c r="EMJ5888" s="248"/>
      <x:c r="EMK5888" s="248"/>
      <x:c r="EML5888" s="248"/>
      <x:c r="EMM5888" s="248"/>
      <x:c r="EMN5888" s="248"/>
      <x:c r="EMO5888" s="248"/>
      <x:c r="EMP5888" s="248"/>
      <x:c r="EMQ5888" s="248"/>
      <x:c r="EMR5888" s="248"/>
      <x:c r="EMS5888" s="248"/>
      <x:c r="EMT5888" s="248"/>
      <x:c r="EMU5888" s="248"/>
      <x:c r="EMV5888" s="248"/>
      <x:c r="EMW5888" s="248"/>
      <x:c r="EMX5888" s="248"/>
      <x:c r="EMY5888" s="248"/>
      <x:c r="EMZ5888" s="248"/>
      <x:c r="ENA5888" s="248"/>
      <x:c r="ENB5888" s="248"/>
      <x:c r="ENC5888" s="248"/>
      <x:c r="END5888" s="248"/>
      <x:c r="ENE5888" s="248"/>
      <x:c r="ENF5888" s="248"/>
      <x:c r="ENG5888" s="248"/>
      <x:c r="ENH5888" s="248"/>
      <x:c r="ENI5888" s="248"/>
      <x:c r="ENJ5888" s="248"/>
      <x:c r="ENK5888" s="248"/>
      <x:c r="ENL5888" s="248"/>
      <x:c r="ENM5888" s="248"/>
      <x:c r="ENN5888" s="248"/>
      <x:c r="ENO5888" s="248"/>
      <x:c r="ENP5888" s="248"/>
      <x:c r="ENQ5888" s="248"/>
      <x:c r="ENR5888" s="248"/>
      <x:c r="ENS5888" s="248"/>
      <x:c r="ENT5888" s="248"/>
      <x:c r="ENU5888" s="248"/>
      <x:c r="ENV5888" s="248"/>
      <x:c r="ENW5888" s="248"/>
      <x:c r="ENX5888" s="248"/>
      <x:c r="ENY5888" s="248"/>
      <x:c r="ENZ5888" s="248"/>
      <x:c r="EOA5888" s="248"/>
      <x:c r="EOB5888" s="248"/>
      <x:c r="EOC5888" s="248"/>
      <x:c r="EOD5888" s="248"/>
      <x:c r="EOE5888" s="248"/>
      <x:c r="EOF5888" s="248"/>
      <x:c r="EOG5888" s="248"/>
      <x:c r="EOH5888" s="248"/>
      <x:c r="EOI5888" s="248"/>
      <x:c r="EOJ5888" s="248"/>
      <x:c r="EOK5888" s="248"/>
      <x:c r="EOL5888" s="248"/>
      <x:c r="EOM5888" s="248"/>
      <x:c r="EON5888" s="248"/>
      <x:c r="EOO5888" s="248"/>
      <x:c r="EOP5888" s="248"/>
      <x:c r="EOQ5888" s="248"/>
      <x:c r="EOR5888" s="248"/>
      <x:c r="EOS5888" s="248"/>
      <x:c r="EOT5888" s="248"/>
      <x:c r="EOU5888" s="248"/>
      <x:c r="EOV5888" s="248"/>
      <x:c r="EOW5888" s="248"/>
      <x:c r="EOX5888" s="248"/>
      <x:c r="EOY5888" s="248"/>
      <x:c r="EOZ5888" s="248"/>
      <x:c r="EPA5888" s="248"/>
      <x:c r="EPB5888" s="248"/>
      <x:c r="EPC5888" s="248"/>
      <x:c r="EPD5888" s="248"/>
      <x:c r="EPE5888" s="248"/>
      <x:c r="EPF5888" s="248"/>
      <x:c r="EPG5888" s="248"/>
      <x:c r="EPH5888" s="248"/>
      <x:c r="EPI5888" s="248"/>
      <x:c r="EPJ5888" s="248"/>
      <x:c r="EPK5888" s="248"/>
      <x:c r="EPL5888" s="248"/>
      <x:c r="EPM5888" s="248"/>
      <x:c r="EPN5888" s="248"/>
      <x:c r="EPO5888" s="248"/>
      <x:c r="EPP5888" s="248"/>
      <x:c r="EPQ5888" s="248"/>
      <x:c r="EPR5888" s="248"/>
      <x:c r="EPS5888" s="248"/>
      <x:c r="EPT5888" s="248"/>
      <x:c r="EPU5888" s="248"/>
      <x:c r="EPV5888" s="248"/>
      <x:c r="EPW5888" s="248"/>
      <x:c r="EPX5888" s="248"/>
      <x:c r="EPY5888" s="248"/>
      <x:c r="EPZ5888" s="248"/>
      <x:c r="EQA5888" s="248"/>
      <x:c r="EQB5888" s="248"/>
      <x:c r="EQC5888" s="248"/>
      <x:c r="EQD5888" s="248"/>
      <x:c r="EQE5888" s="248"/>
      <x:c r="EQF5888" s="248"/>
      <x:c r="EQG5888" s="248"/>
      <x:c r="EQH5888" s="248"/>
      <x:c r="EQI5888" s="248"/>
      <x:c r="EQJ5888" s="248"/>
      <x:c r="EQK5888" s="248"/>
      <x:c r="EQL5888" s="248"/>
      <x:c r="EQM5888" s="248"/>
      <x:c r="EQN5888" s="248"/>
      <x:c r="EQO5888" s="248"/>
      <x:c r="EQP5888" s="248"/>
      <x:c r="EQQ5888" s="248"/>
      <x:c r="EQR5888" s="248"/>
      <x:c r="EQS5888" s="248"/>
      <x:c r="EQT5888" s="248"/>
      <x:c r="EQU5888" s="248"/>
      <x:c r="EQV5888" s="248"/>
      <x:c r="EQW5888" s="248"/>
      <x:c r="EQX5888" s="248"/>
      <x:c r="EQY5888" s="248"/>
      <x:c r="EQZ5888" s="248"/>
      <x:c r="ERA5888" s="248"/>
      <x:c r="ERB5888" s="248"/>
      <x:c r="ERC5888" s="248"/>
      <x:c r="ERD5888" s="248"/>
      <x:c r="ERE5888" s="248"/>
      <x:c r="ERF5888" s="248"/>
      <x:c r="ERG5888" s="248"/>
      <x:c r="ERH5888" s="248"/>
      <x:c r="ERI5888" s="248"/>
      <x:c r="ERJ5888" s="248"/>
      <x:c r="ERK5888" s="248"/>
      <x:c r="ERL5888" s="248"/>
      <x:c r="ERM5888" s="248"/>
      <x:c r="ERN5888" s="248"/>
      <x:c r="ERO5888" s="248"/>
      <x:c r="ERP5888" s="248"/>
      <x:c r="ERQ5888" s="248"/>
      <x:c r="ERR5888" s="248"/>
      <x:c r="ERS5888" s="248"/>
      <x:c r="ERT5888" s="248"/>
      <x:c r="ERU5888" s="248"/>
      <x:c r="ERV5888" s="248"/>
      <x:c r="ERW5888" s="248"/>
      <x:c r="ERX5888" s="248"/>
      <x:c r="ERY5888" s="248"/>
      <x:c r="ERZ5888" s="248"/>
      <x:c r="ESA5888" s="248"/>
      <x:c r="ESB5888" s="248"/>
      <x:c r="ESC5888" s="248"/>
      <x:c r="ESD5888" s="248"/>
      <x:c r="ESE5888" s="248"/>
      <x:c r="ESF5888" s="248"/>
      <x:c r="ESG5888" s="248"/>
      <x:c r="ESH5888" s="248"/>
      <x:c r="ESI5888" s="248"/>
      <x:c r="ESJ5888" s="248"/>
      <x:c r="ESK5888" s="248"/>
      <x:c r="ESL5888" s="248"/>
      <x:c r="ESM5888" s="248"/>
      <x:c r="ESN5888" s="248"/>
      <x:c r="ESO5888" s="248"/>
      <x:c r="ESP5888" s="248"/>
      <x:c r="ESQ5888" s="248"/>
      <x:c r="ESR5888" s="248"/>
      <x:c r="ESS5888" s="248"/>
      <x:c r="EST5888" s="248"/>
      <x:c r="ESU5888" s="248"/>
      <x:c r="ESV5888" s="248"/>
      <x:c r="ESW5888" s="248"/>
      <x:c r="ESX5888" s="248"/>
      <x:c r="ESY5888" s="248"/>
      <x:c r="ESZ5888" s="248"/>
      <x:c r="ETA5888" s="248"/>
      <x:c r="ETB5888" s="248"/>
      <x:c r="ETC5888" s="248"/>
      <x:c r="ETD5888" s="248"/>
      <x:c r="ETE5888" s="248"/>
      <x:c r="ETF5888" s="248"/>
      <x:c r="ETG5888" s="248"/>
      <x:c r="ETH5888" s="248"/>
      <x:c r="ETI5888" s="248"/>
      <x:c r="ETJ5888" s="248"/>
      <x:c r="ETK5888" s="248"/>
      <x:c r="ETL5888" s="248"/>
      <x:c r="ETM5888" s="248"/>
      <x:c r="ETN5888" s="248"/>
      <x:c r="ETO5888" s="248"/>
      <x:c r="ETP5888" s="248"/>
      <x:c r="ETQ5888" s="248"/>
      <x:c r="ETR5888" s="248"/>
      <x:c r="ETS5888" s="248"/>
      <x:c r="ETT5888" s="248"/>
      <x:c r="ETU5888" s="248"/>
      <x:c r="ETV5888" s="248"/>
      <x:c r="ETW5888" s="248"/>
      <x:c r="ETX5888" s="248"/>
      <x:c r="ETY5888" s="248"/>
      <x:c r="ETZ5888" s="248"/>
      <x:c r="EUA5888" s="248"/>
      <x:c r="EUB5888" s="248"/>
      <x:c r="EUC5888" s="248"/>
      <x:c r="EUD5888" s="248"/>
      <x:c r="EUE5888" s="248"/>
      <x:c r="EUF5888" s="248"/>
      <x:c r="EUG5888" s="248"/>
      <x:c r="EUH5888" s="248"/>
      <x:c r="EUI5888" s="248"/>
      <x:c r="EUJ5888" s="248"/>
      <x:c r="EUK5888" s="248"/>
      <x:c r="EUL5888" s="248"/>
      <x:c r="EUM5888" s="248"/>
      <x:c r="EUN5888" s="248"/>
      <x:c r="EUO5888" s="248"/>
      <x:c r="EUP5888" s="248"/>
      <x:c r="EUQ5888" s="248"/>
      <x:c r="EUR5888" s="248"/>
      <x:c r="EUS5888" s="248"/>
      <x:c r="EUT5888" s="248"/>
      <x:c r="EUU5888" s="248"/>
      <x:c r="EUV5888" s="248"/>
      <x:c r="EUW5888" s="248"/>
      <x:c r="EUX5888" s="248"/>
      <x:c r="EUY5888" s="248"/>
      <x:c r="EUZ5888" s="248"/>
      <x:c r="EVA5888" s="248"/>
      <x:c r="EVB5888" s="248"/>
      <x:c r="EVC5888" s="248"/>
      <x:c r="EVD5888" s="248"/>
      <x:c r="EVE5888" s="248"/>
      <x:c r="EVF5888" s="248"/>
      <x:c r="EVG5888" s="248"/>
      <x:c r="EVH5888" s="248"/>
      <x:c r="EVI5888" s="248"/>
      <x:c r="EVJ5888" s="248"/>
      <x:c r="EVK5888" s="248"/>
      <x:c r="EVL5888" s="248"/>
      <x:c r="EVM5888" s="248"/>
      <x:c r="EVN5888" s="248"/>
      <x:c r="EVO5888" s="248"/>
      <x:c r="EVP5888" s="248"/>
      <x:c r="EVQ5888" s="248"/>
      <x:c r="EVR5888" s="248"/>
      <x:c r="EVS5888" s="248"/>
      <x:c r="EVT5888" s="248"/>
      <x:c r="EVU5888" s="248"/>
      <x:c r="EVV5888" s="248"/>
      <x:c r="EVW5888" s="248"/>
      <x:c r="EVX5888" s="248"/>
      <x:c r="EVY5888" s="248"/>
      <x:c r="EVZ5888" s="248"/>
      <x:c r="EWA5888" s="248"/>
      <x:c r="EWB5888" s="248"/>
      <x:c r="EWC5888" s="248"/>
      <x:c r="EWD5888" s="248"/>
      <x:c r="EWE5888" s="248"/>
      <x:c r="EWF5888" s="248"/>
      <x:c r="EWG5888" s="248"/>
      <x:c r="EWH5888" s="248"/>
      <x:c r="EWI5888" s="248"/>
      <x:c r="EWJ5888" s="248"/>
      <x:c r="EWK5888" s="248"/>
      <x:c r="EWL5888" s="248"/>
      <x:c r="EWM5888" s="248"/>
      <x:c r="EWN5888" s="248"/>
      <x:c r="EWO5888" s="248"/>
      <x:c r="EWP5888" s="248"/>
      <x:c r="EWQ5888" s="248"/>
      <x:c r="EWR5888" s="248"/>
      <x:c r="EWS5888" s="248"/>
      <x:c r="EWT5888" s="248"/>
      <x:c r="EWU5888" s="248"/>
      <x:c r="EWV5888" s="248"/>
      <x:c r="EWW5888" s="248"/>
      <x:c r="EWX5888" s="248"/>
      <x:c r="EWY5888" s="248"/>
      <x:c r="EWZ5888" s="248"/>
      <x:c r="EXA5888" s="248"/>
      <x:c r="EXB5888" s="248"/>
      <x:c r="EXC5888" s="248"/>
      <x:c r="EXD5888" s="248"/>
      <x:c r="EXE5888" s="248"/>
      <x:c r="EXF5888" s="248"/>
      <x:c r="EXG5888" s="248"/>
      <x:c r="EXH5888" s="248"/>
      <x:c r="EXI5888" s="248"/>
      <x:c r="EXJ5888" s="248"/>
      <x:c r="EXK5888" s="248"/>
      <x:c r="EXL5888" s="248"/>
      <x:c r="EXM5888" s="248"/>
      <x:c r="EXN5888" s="248"/>
      <x:c r="EXO5888" s="248"/>
      <x:c r="EXP5888" s="248"/>
      <x:c r="EXQ5888" s="248"/>
      <x:c r="EXR5888" s="248"/>
      <x:c r="EXS5888" s="248"/>
      <x:c r="EXT5888" s="248"/>
      <x:c r="EXU5888" s="248"/>
      <x:c r="EXV5888" s="248"/>
      <x:c r="EXW5888" s="248"/>
      <x:c r="EXX5888" s="248"/>
      <x:c r="EXY5888" s="248"/>
      <x:c r="EXZ5888" s="248"/>
      <x:c r="EYA5888" s="248"/>
      <x:c r="EYB5888" s="248"/>
      <x:c r="EYC5888" s="248"/>
      <x:c r="EYD5888" s="248"/>
      <x:c r="EYE5888" s="248"/>
      <x:c r="EYF5888" s="248"/>
      <x:c r="EYG5888" s="248"/>
      <x:c r="EYH5888" s="248"/>
      <x:c r="EYI5888" s="248"/>
      <x:c r="EYJ5888" s="248"/>
      <x:c r="EYK5888" s="248"/>
      <x:c r="EYL5888" s="248"/>
      <x:c r="EYM5888" s="248"/>
      <x:c r="EYN5888" s="248"/>
      <x:c r="EYO5888" s="248"/>
      <x:c r="EYP5888" s="248"/>
      <x:c r="EYQ5888" s="248"/>
      <x:c r="EYR5888" s="248"/>
      <x:c r="EYS5888" s="248"/>
      <x:c r="EYT5888" s="248"/>
      <x:c r="EYU5888" s="248"/>
      <x:c r="EYV5888" s="248"/>
      <x:c r="EYW5888" s="248"/>
      <x:c r="EYX5888" s="248"/>
      <x:c r="EYY5888" s="248"/>
      <x:c r="EYZ5888" s="248"/>
      <x:c r="EZA5888" s="248"/>
      <x:c r="EZB5888" s="248"/>
      <x:c r="EZC5888" s="248"/>
      <x:c r="EZD5888" s="248"/>
      <x:c r="EZE5888" s="248"/>
      <x:c r="EZF5888" s="248"/>
      <x:c r="EZG5888" s="248"/>
      <x:c r="EZH5888" s="248"/>
      <x:c r="EZI5888" s="248"/>
      <x:c r="EZJ5888" s="248"/>
      <x:c r="EZK5888" s="248"/>
      <x:c r="EZL5888" s="248"/>
      <x:c r="EZM5888" s="248"/>
      <x:c r="EZN5888" s="248"/>
      <x:c r="EZO5888" s="248"/>
      <x:c r="EZP5888" s="248"/>
      <x:c r="EZQ5888" s="248"/>
      <x:c r="EZR5888" s="248"/>
      <x:c r="EZS5888" s="248"/>
      <x:c r="EZT5888" s="248"/>
      <x:c r="EZU5888" s="248"/>
      <x:c r="EZV5888" s="248"/>
      <x:c r="EZW5888" s="248"/>
      <x:c r="EZX5888" s="248"/>
      <x:c r="EZY5888" s="248"/>
      <x:c r="EZZ5888" s="248"/>
      <x:c r="FAA5888" s="248"/>
      <x:c r="FAB5888" s="248"/>
      <x:c r="FAC5888" s="248"/>
      <x:c r="FAD5888" s="248"/>
      <x:c r="FAE5888" s="248"/>
      <x:c r="FAF5888" s="248"/>
      <x:c r="FAG5888" s="248"/>
      <x:c r="FAH5888" s="248"/>
      <x:c r="FAI5888" s="248"/>
      <x:c r="FAJ5888" s="248"/>
      <x:c r="FAK5888" s="248"/>
      <x:c r="FAL5888" s="248"/>
      <x:c r="FAM5888" s="248"/>
      <x:c r="FAN5888" s="248"/>
      <x:c r="FAO5888" s="248"/>
      <x:c r="FAP5888" s="248"/>
      <x:c r="FAQ5888" s="248"/>
      <x:c r="FAR5888" s="248"/>
      <x:c r="FAS5888" s="248"/>
      <x:c r="FAT5888" s="248"/>
      <x:c r="FAU5888" s="248"/>
      <x:c r="FAV5888" s="248"/>
      <x:c r="FAW5888" s="248"/>
      <x:c r="FAX5888" s="248"/>
      <x:c r="FAY5888" s="248"/>
      <x:c r="FAZ5888" s="248"/>
      <x:c r="FBA5888" s="248"/>
      <x:c r="FBB5888" s="248"/>
      <x:c r="FBC5888" s="248"/>
      <x:c r="FBD5888" s="248"/>
      <x:c r="FBE5888" s="248"/>
      <x:c r="FBF5888" s="248"/>
      <x:c r="FBG5888" s="248"/>
      <x:c r="FBH5888" s="248"/>
      <x:c r="FBI5888" s="248"/>
      <x:c r="FBJ5888" s="248"/>
      <x:c r="FBK5888" s="248"/>
      <x:c r="FBL5888" s="248"/>
      <x:c r="FBM5888" s="248"/>
      <x:c r="FBN5888" s="248"/>
      <x:c r="FBO5888" s="248"/>
      <x:c r="FBP5888" s="248"/>
      <x:c r="FBQ5888" s="248"/>
      <x:c r="FBR5888" s="248"/>
      <x:c r="FBS5888" s="248"/>
      <x:c r="FBT5888" s="248"/>
      <x:c r="FBU5888" s="248"/>
      <x:c r="FBV5888" s="248"/>
      <x:c r="FBW5888" s="248"/>
      <x:c r="FBX5888" s="248"/>
      <x:c r="FBY5888" s="248"/>
      <x:c r="FBZ5888" s="248"/>
      <x:c r="FCA5888" s="248"/>
      <x:c r="FCB5888" s="248"/>
      <x:c r="FCC5888" s="248"/>
      <x:c r="FCD5888" s="248"/>
      <x:c r="FCE5888" s="248"/>
      <x:c r="FCF5888" s="248"/>
      <x:c r="FCG5888" s="248"/>
      <x:c r="FCH5888" s="248"/>
      <x:c r="FCI5888" s="248"/>
      <x:c r="FCJ5888" s="248"/>
      <x:c r="FCK5888" s="248"/>
      <x:c r="FCL5888" s="248"/>
      <x:c r="FCM5888" s="248"/>
      <x:c r="FCN5888" s="248"/>
      <x:c r="FCO5888" s="248"/>
      <x:c r="FCP5888" s="248"/>
      <x:c r="FCQ5888" s="248"/>
      <x:c r="FCR5888" s="248"/>
      <x:c r="FCS5888" s="248"/>
      <x:c r="FCT5888" s="248"/>
      <x:c r="FCU5888" s="248"/>
      <x:c r="FCV5888" s="248"/>
      <x:c r="FCW5888" s="248"/>
      <x:c r="FCX5888" s="248"/>
      <x:c r="FCY5888" s="248"/>
      <x:c r="FCZ5888" s="248"/>
      <x:c r="FDA5888" s="248"/>
      <x:c r="FDB5888" s="248"/>
      <x:c r="FDC5888" s="248"/>
      <x:c r="FDD5888" s="248"/>
      <x:c r="FDE5888" s="248"/>
      <x:c r="FDF5888" s="248"/>
      <x:c r="FDG5888" s="248"/>
      <x:c r="FDH5888" s="248"/>
      <x:c r="FDI5888" s="248"/>
      <x:c r="FDJ5888" s="248"/>
      <x:c r="FDK5888" s="248"/>
      <x:c r="FDL5888" s="248"/>
      <x:c r="FDM5888" s="248"/>
      <x:c r="FDN5888" s="248"/>
      <x:c r="FDO5888" s="248"/>
      <x:c r="FDP5888" s="248"/>
      <x:c r="FDQ5888" s="248"/>
      <x:c r="FDR5888" s="248"/>
      <x:c r="FDS5888" s="248"/>
      <x:c r="FDT5888" s="248"/>
      <x:c r="FDU5888" s="248"/>
      <x:c r="FDV5888" s="248"/>
      <x:c r="FDW5888" s="248"/>
      <x:c r="FDX5888" s="248"/>
      <x:c r="FDY5888" s="248"/>
      <x:c r="FDZ5888" s="248"/>
      <x:c r="FEA5888" s="248"/>
      <x:c r="FEB5888" s="248"/>
      <x:c r="FEC5888" s="248"/>
      <x:c r="FED5888" s="248"/>
      <x:c r="FEE5888" s="248"/>
      <x:c r="FEF5888" s="248"/>
      <x:c r="FEG5888" s="248"/>
      <x:c r="FEH5888" s="248"/>
      <x:c r="FEI5888" s="248"/>
      <x:c r="FEJ5888" s="248"/>
      <x:c r="FEK5888" s="248"/>
      <x:c r="FEL5888" s="248"/>
      <x:c r="FEM5888" s="248"/>
      <x:c r="FEN5888" s="248"/>
      <x:c r="FEO5888" s="248"/>
      <x:c r="FEP5888" s="248"/>
      <x:c r="FEQ5888" s="248"/>
      <x:c r="FER5888" s="248"/>
      <x:c r="FES5888" s="248"/>
      <x:c r="FET5888" s="248"/>
      <x:c r="FEU5888" s="248"/>
      <x:c r="FEV5888" s="248"/>
      <x:c r="FEW5888" s="248"/>
      <x:c r="FEX5888" s="248"/>
      <x:c r="FEY5888" s="248"/>
      <x:c r="FEZ5888" s="248"/>
      <x:c r="FFA5888" s="248"/>
      <x:c r="FFB5888" s="248"/>
      <x:c r="FFC5888" s="248"/>
      <x:c r="FFD5888" s="248"/>
      <x:c r="FFE5888" s="248"/>
      <x:c r="FFF5888" s="248"/>
      <x:c r="FFG5888" s="248"/>
      <x:c r="FFH5888" s="248"/>
      <x:c r="FFI5888" s="248"/>
      <x:c r="FFJ5888" s="248"/>
      <x:c r="FFK5888" s="248"/>
      <x:c r="FFL5888" s="248"/>
      <x:c r="FFM5888" s="248"/>
      <x:c r="FFN5888" s="248"/>
      <x:c r="FFO5888" s="248"/>
      <x:c r="FFP5888" s="248"/>
      <x:c r="FFQ5888" s="248"/>
      <x:c r="FFR5888" s="248"/>
      <x:c r="FFS5888" s="248"/>
      <x:c r="FFT5888" s="248"/>
      <x:c r="FFU5888" s="248"/>
      <x:c r="FFV5888" s="248"/>
      <x:c r="FFW5888" s="248"/>
      <x:c r="FFX5888" s="248"/>
      <x:c r="FFY5888" s="248"/>
      <x:c r="FFZ5888" s="248"/>
      <x:c r="FGA5888" s="248"/>
      <x:c r="FGB5888" s="248"/>
      <x:c r="FGC5888" s="248"/>
      <x:c r="FGD5888" s="248"/>
      <x:c r="FGE5888" s="248"/>
      <x:c r="FGF5888" s="248"/>
      <x:c r="FGG5888" s="248"/>
      <x:c r="FGH5888" s="248"/>
      <x:c r="FGI5888" s="248"/>
      <x:c r="FGJ5888" s="248"/>
      <x:c r="FGK5888" s="248"/>
      <x:c r="FGL5888" s="248"/>
      <x:c r="FGM5888" s="248"/>
      <x:c r="FGN5888" s="248"/>
      <x:c r="FGO5888" s="248"/>
      <x:c r="FGP5888" s="248"/>
      <x:c r="FGQ5888" s="248"/>
      <x:c r="FGR5888" s="248"/>
      <x:c r="FGS5888" s="248"/>
      <x:c r="FGT5888" s="248"/>
      <x:c r="FGU5888" s="248"/>
      <x:c r="FGV5888" s="248"/>
      <x:c r="FGW5888" s="248"/>
      <x:c r="FGX5888" s="248"/>
      <x:c r="FGY5888" s="248"/>
      <x:c r="FGZ5888" s="248"/>
      <x:c r="FHA5888" s="248"/>
      <x:c r="FHB5888" s="248"/>
      <x:c r="FHC5888" s="248"/>
      <x:c r="FHD5888" s="248"/>
      <x:c r="FHE5888" s="248"/>
      <x:c r="FHF5888" s="248"/>
      <x:c r="FHG5888" s="248"/>
      <x:c r="FHH5888" s="248"/>
      <x:c r="FHI5888" s="248"/>
      <x:c r="FHJ5888" s="248"/>
      <x:c r="FHK5888" s="248"/>
      <x:c r="FHL5888" s="248"/>
      <x:c r="FHM5888" s="248"/>
      <x:c r="FHN5888" s="248"/>
      <x:c r="FHO5888" s="248"/>
      <x:c r="FHP5888" s="248"/>
      <x:c r="FHQ5888" s="248"/>
      <x:c r="FHR5888" s="248"/>
      <x:c r="FHS5888" s="248"/>
      <x:c r="FHT5888" s="248"/>
      <x:c r="FHU5888" s="248"/>
      <x:c r="FHV5888" s="248"/>
      <x:c r="FHW5888" s="248"/>
      <x:c r="FHX5888" s="248"/>
      <x:c r="FHY5888" s="248"/>
      <x:c r="FHZ5888" s="248"/>
      <x:c r="FIA5888" s="248"/>
      <x:c r="FIB5888" s="248"/>
      <x:c r="FIC5888" s="248"/>
      <x:c r="FID5888" s="248"/>
      <x:c r="FIE5888" s="248"/>
      <x:c r="FIF5888" s="248"/>
      <x:c r="FIG5888" s="248"/>
      <x:c r="FIH5888" s="248"/>
      <x:c r="FII5888" s="248"/>
      <x:c r="FIJ5888" s="248"/>
      <x:c r="FIK5888" s="248"/>
      <x:c r="FIL5888" s="248"/>
      <x:c r="FIM5888" s="248"/>
      <x:c r="FIN5888" s="248"/>
      <x:c r="FIO5888" s="248"/>
      <x:c r="FIP5888" s="248"/>
      <x:c r="FIQ5888" s="248"/>
      <x:c r="FIR5888" s="248"/>
      <x:c r="FIS5888" s="248"/>
      <x:c r="FIT5888" s="248"/>
      <x:c r="FIU5888" s="248"/>
      <x:c r="FIV5888" s="248"/>
      <x:c r="FIW5888" s="248"/>
      <x:c r="FIX5888" s="248"/>
      <x:c r="FIY5888" s="248"/>
      <x:c r="FIZ5888" s="248"/>
      <x:c r="FJA5888" s="248"/>
      <x:c r="FJB5888" s="248"/>
      <x:c r="FJC5888" s="248"/>
      <x:c r="FJD5888" s="248"/>
      <x:c r="FJE5888" s="248"/>
      <x:c r="FJF5888" s="248"/>
      <x:c r="FJG5888" s="248"/>
      <x:c r="FJH5888" s="248"/>
      <x:c r="FJI5888" s="248"/>
      <x:c r="FJJ5888" s="248"/>
      <x:c r="FJK5888" s="248"/>
      <x:c r="FJL5888" s="248"/>
      <x:c r="FJM5888" s="248"/>
      <x:c r="FJN5888" s="248"/>
      <x:c r="FJO5888" s="248"/>
      <x:c r="FJP5888" s="248"/>
      <x:c r="FJQ5888" s="248"/>
      <x:c r="FJR5888" s="248"/>
      <x:c r="FJS5888" s="248"/>
      <x:c r="FJT5888" s="248"/>
      <x:c r="FJU5888" s="248"/>
      <x:c r="FJV5888" s="248"/>
      <x:c r="FJW5888" s="248"/>
      <x:c r="FJX5888" s="248"/>
      <x:c r="FJY5888" s="248"/>
      <x:c r="FJZ5888" s="248"/>
      <x:c r="FKA5888" s="248"/>
      <x:c r="FKB5888" s="248"/>
      <x:c r="FKC5888" s="248"/>
      <x:c r="FKD5888" s="248"/>
      <x:c r="FKE5888" s="248"/>
      <x:c r="FKF5888" s="248"/>
      <x:c r="FKG5888" s="248"/>
      <x:c r="FKH5888" s="248"/>
      <x:c r="FKI5888" s="248"/>
      <x:c r="FKJ5888" s="248"/>
      <x:c r="FKK5888" s="248"/>
      <x:c r="FKL5888" s="248"/>
      <x:c r="FKM5888" s="248"/>
      <x:c r="FKN5888" s="248"/>
      <x:c r="FKO5888" s="248"/>
      <x:c r="FKP5888" s="248"/>
      <x:c r="FKQ5888" s="248"/>
      <x:c r="FKR5888" s="248"/>
      <x:c r="FKS5888" s="248"/>
      <x:c r="FKT5888" s="248"/>
      <x:c r="FKU5888" s="248"/>
      <x:c r="FKV5888" s="248"/>
      <x:c r="FKW5888" s="248"/>
      <x:c r="FKX5888" s="248"/>
      <x:c r="FKY5888" s="248"/>
      <x:c r="FKZ5888" s="248"/>
      <x:c r="FLA5888" s="248"/>
      <x:c r="FLB5888" s="248"/>
      <x:c r="FLC5888" s="248"/>
      <x:c r="FLD5888" s="248"/>
      <x:c r="FLE5888" s="248"/>
      <x:c r="FLF5888" s="248"/>
      <x:c r="FLG5888" s="248"/>
      <x:c r="FLH5888" s="248"/>
      <x:c r="FLI5888" s="248"/>
      <x:c r="FLJ5888" s="248"/>
      <x:c r="FLK5888" s="248"/>
      <x:c r="FLL5888" s="248"/>
      <x:c r="FLM5888" s="248"/>
      <x:c r="FLN5888" s="248"/>
      <x:c r="FLO5888" s="248"/>
      <x:c r="FLP5888" s="248"/>
      <x:c r="FLQ5888" s="248"/>
      <x:c r="FLR5888" s="248"/>
      <x:c r="FLS5888" s="248"/>
      <x:c r="FLT5888" s="248"/>
      <x:c r="FLU5888" s="248"/>
      <x:c r="FLV5888" s="248"/>
      <x:c r="FLW5888" s="248"/>
      <x:c r="FLX5888" s="248"/>
      <x:c r="FLY5888" s="248"/>
      <x:c r="FLZ5888" s="248"/>
      <x:c r="FMA5888" s="248"/>
      <x:c r="FMB5888" s="248"/>
      <x:c r="FMC5888" s="248"/>
      <x:c r="FMD5888" s="248"/>
      <x:c r="FME5888" s="248"/>
      <x:c r="FMF5888" s="248"/>
      <x:c r="FMG5888" s="248"/>
      <x:c r="FMH5888" s="248"/>
      <x:c r="FMI5888" s="248"/>
      <x:c r="FMJ5888" s="248"/>
      <x:c r="FMK5888" s="248"/>
      <x:c r="FML5888" s="248"/>
      <x:c r="FMM5888" s="248"/>
      <x:c r="FMN5888" s="248"/>
      <x:c r="FMO5888" s="248"/>
      <x:c r="FMP5888" s="248"/>
      <x:c r="FMQ5888" s="248"/>
      <x:c r="FMR5888" s="248"/>
      <x:c r="FMS5888" s="248"/>
      <x:c r="FMT5888" s="248"/>
      <x:c r="FMU5888" s="248"/>
      <x:c r="FMV5888" s="248"/>
      <x:c r="FMW5888" s="248"/>
      <x:c r="FMX5888" s="248"/>
      <x:c r="FMY5888" s="248"/>
      <x:c r="FMZ5888" s="248"/>
      <x:c r="FNA5888" s="248"/>
      <x:c r="FNB5888" s="248"/>
      <x:c r="FNC5888" s="248"/>
      <x:c r="FND5888" s="248"/>
      <x:c r="FNE5888" s="248"/>
      <x:c r="FNF5888" s="248"/>
      <x:c r="FNG5888" s="248"/>
      <x:c r="FNH5888" s="248"/>
      <x:c r="FNI5888" s="248"/>
      <x:c r="FNJ5888" s="248"/>
      <x:c r="FNK5888" s="248"/>
      <x:c r="FNL5888" s="248"/>
      <x:c r="FNM5888" s="248"/>
      <x:c r="FNN5888" s="248"/>
      <x:c r="FNO5888" s="248"/>
      <x:c r="FNP5888" s="248"/>
      <x:c r="FNQ5888" s="248"/>
      <x:c r="FNR5888" s="248"/>
      <x:c r="FNS5888" s="248"/>
      <x:c r="FNT5888" s="248"/>
      <x:c r="FNU5888" s="248"/>
      <x:c r="FNV5888" s="248"/>
      <x:c r="FNW5888" s="248"/>
      <x:c r="FNX5888" s="248"/>
      <x:c r="FNY5888" s="248"/>
      <x:c r="FNZ5888" s="248"/>
      <x:c r="FOA5888" s="248"/>
      <x:c r="FOB5888" s="248"/>
      <x:c r="FOC5888" s="248"/>
      <x:c r="FOD5888" s="248"/>
      <x:c r="FOE5888" s="248"/>
      <x:c r="FOF5888" s="248"/>
      <x:c r="FOG5888" s="248"/>
      <x:c r="FOH5888" s="248"/>
      <x:c r="FOI5888" s="248"/>
      <x:c r="FOJ5888" s="248"/>
      <x:c r="FOK5888" s="248"/>
      <x:c r="FOL5888" s="248"/>
      <x:c r="FOM5888" s="248"/>
      <x:c r="FON5888" s="248"/>
      <x:c r="FOO5888" s="248"/>
      <x:c r="FOP5888" s="248"/>
      <x:c r="FOQ5888" s="248"/>
      <x:c r="FOR5888" s="248"/>
      <x:c r="FOS5888" s="248"/>
      <x:c r="FOT5888" s="248"/>
      <x:c r="FOU5888" s="248"/>
      <x:c r="FOV5888" s="248"/>
      <x:c r="FOW5888" s="248"/>
      <x:c r="FOX5888" s="248"/>
      <x:c r="FOY5888" s="248"/>
      <x:c r="FOZ5888" s="248"/>
      <x:c r="FPA5888" s="248"/>
      <x:c r="FPB5888" s="248"/>
      <x:c r="FPC5888" s="248"/>
      <x:c r="FPD5888" s="248"/>
      <x:c r="FPE5888" s="248"/>
      <x:c r="FPF5888" s="248"/>
      <x:c r="FPG5888" s="248"/>
      <x:c r="FPH5888" s="248"/>
      <x:c r="FPI5888" s="248"/>
      <x:c r="FPJ5888" s="248"/>
      <x:c r="FPK5888" s="248"/>
      <x:c r="FPL5888" s="248"/>
      <x:c r="FPM5888" s="248"/>
      <x:c r="FPN5888" s="248"/>
      <x:c r="FPO5888" s="248"/>
      <x:c r="FPP5888" s="248"/>
      <x:c r="FPQ5888" s="248"/>
      <x:c r="FPR5888" s="248"/>
      <x:c r="FPS5888" s="248"/>
      <x:c r="FPT5888" s="248"/>
      <x:c r="FPU5888" s="248"/>
      <x:c r="FPV5888" s="248"/>
      <x:c r="FPW5888" s="248"/>
      <x:c r="FPX5888" s="248"/>
      <x:c r="FPY5888" s="248"/>
      <x:c r="FPZ5888" s="248"/>
      <x:c r="FQA5888" s="248"/>
      <x:c r="FQB5888" s="248"/>
      <x:c r="FQC5888" s="248"/>
      <x:c r="FQD5888" s="248"/>
      <x:c r="FQE5888" s="248"/>
      <x:c r="FQF5888" s="248"/>
      <x:c r="FQG5888" s="248"/>
      <x:c r="FQH5888" s="248"/>
      <x:c r="FQI5888" s="248"/>
      <x:c r="FQJ5888" s="248"/>
      <x:c r="FQK5888" s="248"/>
      <x:c r="FQL5888" s="248"/>
      <x:c r="FQM5888" s="248"/>
      <x:c r="FQN5888" s="248"/>
      <x:c r="FQO5888" s="248"/>
      <x:c r="FQP5888" s="248"/>
      <x:c r="FQQ5888" s="248"/>
      <x:c r="FQR5888" s="248"/>
      <x:c r="FQS5888" s="248"/>
      <x:c r="FQT5888" s="248"/>
      <x:c r="FQU5888" s="248"/>
      <x:c r="FQV5888" s="248"/>
      <x:c r="FQW5888" s="248"/>
      <x:c r="FQX5888" s="248"/>
      <x:c r="FQY5888" s="248"/>
      <x:c r="FQZ5888" s="248"/>
      <x:c r="FRA5888" s="248"/>
      <x:c r="FRB5888" s="248"/>
      <x:c r="FRC5888" s="248"/>
      <x:c r="FRD5888" s="248"/>
      <x:c r="FRE5888" s="248"/>
      <x:c r="FRF5888" s="248"/>
      <x:c r="FRG5888" s="248"/>
      <x:c r="FRH5888" s="248"/>
      <x:c r="FRI5888" s="248"/>
      <x:c r="FRJ5888" s="248"/>
      <x:c r="FRK5888" s="248"/>
      <x:c r="FRL5888" s="248"/>
      <x:c r="FRM5888" s="248"/>
      <x:c r="FRN5888" s="248"/>
      <x:c r="FRO5888" s="248"/>
      <x:c r="FRP5888" s="248"/>
      <x:c r="FRQ5888" s="248"/>
      <x:c r="FRR5888" s="248"/>
      <x:c r="FRS5888" s="248"/>
      <x:c r="FRT5888" s="248"/>
      <x:c r="FRU5888" s="248"/>
      <x:c r="FRV5888" s="248"/>
      <x:c r="FRW5888" s="248"/>
      <x:c r="FRX5888" s="248"/>
      <x:c r="FRY5888" s="248"/>
      <x:c r="FRZ5888" s="248"/>
      <x:c r="FSA5888" s="248"/>
      <x:c r="FSB5888" s="248"/>
      <x:c r="FSC5888" s="248"/>
      <x:c r="FSD5888" s="248"/>
      <x:c r="FSE5888" s="248"/>
      <x:c r="FSF5888" s="248"/>
      <x:c r="FSG5888" s="248"/>
      <x:c r="FSH5888" s="248"/>
      <x:c r="FSI5888" s="248"/>
      <x:c r="FSJ5888" s="248"/>
      <x:c r="FSK5888" s="248"/>
      <x:c r="FSL5888" s="248"/>
      <x:c r="FSM5888" s="248"/>
      <x:c r="FSN5888" s="248"/>
      <x:c r="FSO5888" s="248"/>
      <x:c r="FSP5888" s="248"/>
      <x:c r="FSQ5888" s="248"/>
      <x:c r="FSR5888" s="248"/>
      <x:c r="FSS5888" s="248"/>
      <x:c r="FST5888" s="248"/>
      <x:c r="FSU5888" s="248"/>
      <x:c r="FSV5888" s="248"/>
      <x:c r="FSW5888" s="248"/>
      <x:c r="FSX5888" s="248"/>
      <x:c r="FSY5888" s="248"/>
      <x:c r="FSZ5888" s="248"/>
      <x:c r="FTA5888" s="248"/>
      <x:c r="FTB5888" s="248"/>
      <x:c r="FTC5888" s="248"/>
      <x:c r="FTD5888" s="248"/>
      <x:c r="FTE5888" s="248"/>
      <x:c r="FTF5888" s="248"/>
      <x:c r="FTG5888" s="248"/>
      <x:c r="FTH5888" s="248"/>
      <x:c r="FTI5888" s="248"/>
      <x:c r="FTJ5888" s="248"/>
      <x:c r="FTK5888" s="248"/>
      <x:c r="FTL5888" s="248"/>
      <x:c r="FTM5888" s="248"/>
      <x:c r="FTN5888" s="248"/>
      <x:c r="FTO5888" s="248"/>
      <x:c r="FTP5888" s="248"/>
      <x:c r="FTQ5888" s="248"/>
      <x:c r="FTR5888" s="248"/>
      <x:c r="FTS5888" s="248"/>
      <x:c r="FTT5888" s="248"/>
      <x:c r="FTU5888" s="248"/>
      <x:c r="FTV5888" s="248"/>
      <x:c r="FTW5888" s="248"/>
      <x:c r="FTX5888" s="248"/>
      <x:c r="FTY5888" s="248"/>
      <x:c r="FTZ5888" s="248"/>
      <x:c r="FUA5888" s="248"/>
      <x:c r="FUB5888" s="248"/>
      <x:c r="FUC5888" s="248"/>
      <x:c r="FUD5888" s="248"/>
      <x:c r="FUE5888" s="248"/>
      <x:c r="FUF5888" s="248"/>
      <x:c r="FUG5888" s="248"/>
      <x:c r="FUH5888" s="248"/>
      <x:c r="FUI5888" s="248"/>
      <x:c r="FUJ5888" s="248"/>
      <x:c r="FUK5888" s="248"/>
      <x:c r="FUL5888" s="248"/>
      <x:c r="FUM5888" s="248"/>
      <x:c r="FUN5888" s="248"/>
      <x:c r="FUO5888" s="248"/>
      <x:c r="FUP5888" s="248"/>
      <x:c r="FUQ5888" s="248"/>
      <x:c r="FUR5888" s="248"/>
      <x:c r="FUS5888" s="248"/>
      <x:c r="FUT5888" s="248"/>
      <x:c r="FUU5888" s="248"/>
      <x:c r="FUV5888" s="248"/>
      <x:c r="FUW5888" s="248"/>
      <x:c r="FUX5888" s="248"/>
      <x:c r="FUY5888" s="248"/>
      <x:c r="FUZ5888" s="248"/>
      <x:c r="FVA5888" s="248"/>
      <x:c r="FVB5888" s="248"/>
      <x:c r="FVC5888" s="248"/>
      <x:c r="FVD5888" s="248"/>
      <x:c r="FVE5888" s="248"/>
      <x:c r="FVF5888" s="248"/>
      <x:c r="FVG5888" s="248"/>
      <x:c r="FVH5888" s="248"/>
      <x:c r="FVI5888" s="248"/>
      <x:c r="FVJ5888" s="248"/>
      <x:c r="FVK5888" s="248"/>
      <x:c r="FVL5888" s="248"/>
      <x:c r="FVM5888" s="248"/>
      <x:c r="FVN5888" s="248"/>
      <x:c r="FVO5888" s="248"/>
      <x:c r="FVP5888" s="248"/>
      <x:c r="FVQ5888" s="248"/>
      <x:c r="FVR5888" s="248"/>
      <x:c r="FVS5888" s="248"/>
      <x:c r="FVT5888" s="248"/>
      <x:c r="FVU5888" s="248"/>
      <x:c r="FVV5888" s="248"/>
      <x:c r="FVW5888" s="248"/>
      <x:c r="FVX5888" s="248"/>
      <x:c r="FVY5888" s="248"/>
      <x:c r="FVZ5888" s="248"/>
      <x:c r="FWA5888" s="248"/>
      <x:c r="FWB5888" s="248"/>
      <x:c r="FWC5888" s="248"/>
      <x:c r="FWD5888" s="248"/>
      <x:c r="FWE5888" s="248"/>
      <x:c r="FWF5888" s="248"/>
      <x:c r="FWG5888" s="248"/>
      <x:c r="FWH5888" s="248"/>
      <x:c r="FWI5888" s="248"/>
      <x:c r="FWJ5888" s="248"/>
      <x:c r="FWK5888" s="248"/>
      <x:c r="FWL5888" s="248"/>
      <x:c r="FWM5888" s="248"/>
      <x:c r="FWN5888" s="248"/>
      <x:c r="FWO5888" s="248"/>
      <x:c r="FWP5888" s="248"/>
      <x:c r="FWQ5888" s="248"/>
      <x:c r="FWR5888" s="248"/>
      <x:c r="FWS5888" s="248"/>
      <x:c r="FWT5888" s="248"/>
      <x:c r="FWU5888" s="248"/>
      <x:c r="FWV5888" s="248"/>
      <x:c r="FWW5888" s="248"/>
      <x:c r="FWX5888" s="248"/>
      <x:c r="FWY5888" s="248"/>
      <x:c r="FWZ5888" s="248"/>
      <x:c r="FXA5888" s="248"/>
      <x:c r="FXB5888" s="248"/>
      <x:c r="FXC5888" s="248"/>
      <x:c r="FXD5888" s="248"/>
      <x:c r="FXE5888" s="248"/>
      <x:c r="FXF5888" s="248"/>
      <x:c r="FXG5888" s="248"/>
      <x:c r="FXH5888" s="248"/>
      <x:c r="FXI5888" s="248"/>
      <x:c r="FXJ5888" s="248"/>
      <x:c r="FXK5888" s="248"/>
      <x:c r="FXL5888" s="248"/>
      <x:c r="FXM5888" s="248"/>
      <x:c r="FXN5888" s="248"/>
      <x:c r="FXO5888" s="248"/>
      <x:c r="FXP5888" s="248"/>
      <x:c r="FXQ5888" s="248"/>
      <x:c r="FXR5888" s="248"/>
      <x:c r="FXS5888" s="248"/>
      <x:c r="FXT5888" s="248"/>
      <x:c r="FXU5888" s="248"/>
      <x:c r="FXV5888" s="248"/>
      <x:c r="FXW5888" s="248"/>
      <x:c r="FXX5888" s="248"/>
      <x:c r="FXY5888" s="248"/>
      <x:c r="FXZ5888" s="248"/>
      <x:c r="FYA5888" s="248"/>
      <x:c r="FYB5888" s="248"/>
      <x:c r="FYC5888" s="248"/>
      <x:c r="FYD5888" s="248"/>
      <x:c r="FYE5888" s="248"/>
      <x:c r="FYF5888" s="248"/>
      <x:c r="FYG5888" s="248"/>
      <x:c r="FYH5888" s="248"/>
      <x:c r="FYI5888" s="248"/>
      <x:c r="FYJ5888" s="248"/>
      <x:c r="FYK5888" s="248"/>
      <x:c r="FYL5888" s="248"/>
      <x:c r="FYM5888" s="248"/>
      <x:c r="FYN5888" s="248"/>
      <x:c r="FYO5888" s="248"/>
      <x:c r="FYP5888" s="248"/>
      <x:c r="FYQ5888" s="248"/>
      <x:c r="FYR5888" s="248"/>
      <x:c r="FYS5888" s="248"/>
      <x:c r="FYT5888" s="248"/>
      <x:c r="FYU5888" s="248"/>
      <x:c r="FYV5888" s="248"/>
      <x:c r="FYW5888" s="248"/>
      <x:c r="FYX5888" s="248"/>
      <x:c r="FYY5888" s="248"/>
      <x:c r="FYZ5888" s="248"/>
      <x:c r="FZA5888" s="248"/>
      <x:c r="FZB5888" s="248"/>
      <x:c r="FZC5888" s="248"/>
      <x:c r="FZD5888" s="248"/>
      <x:c r="FZE5888" s="248"/>
      <x:c r="FZF5888" s="248"/>
      <x:c r="FZG5888" s="248"/>
      <x:c r="FZH5888" s="248"/>
      <x:c r="FZI5888" s="248"/>
      <x:c r="FZJ5888" s="248"/>
      <x:c r="FZK5888" s="248"/>
      <x:c r="FZL5888" s="248"/>
      <x:c r="FZM5888" s="248"/>
      <x:c r="FZN5888" s="248"/>
      <x:c r="FZO5888" s="248"/>
      <x:c r="FZP5888" s="248"/>
      <x:c r="FZQ5888" s="248"/>
      <x:c r="FZR5888" s="248"/>
      <x:c r="FZS5888" s="248"/>
      <x:c r="FZT5888" s="248"/>
      <x:c r="FZU5888" s="248"/>
      <x:c r="FZV5888" s="248"/>
      <x:c r="FZW5888" s="248"/>
      <x:c r="FZX5888" s="248"/>
      <x:c r="FZY5888" s="248"/>
      <x:c r="FZZ5888" s="248"/>
      <x:c r="GAA5888" s="248"/>
      <x:c r="GAB5888" s="248"/>
      <x:c r="GAC5888" s="248"/>
      <x:c r="GAD5888" s="248"/>
      <x:c r="GAE5888" s="248"/>
      <x:c r="GAF5888" s="248"/>
      <x:c r="GAG5888" s="248"/>
      <x:c r="GAH5888" s="248"/>
      <x:c r="GAI5888" s="248"/>
      <x:c r="GAJ5888" s="248"/>
      <x:c r="GAK5888" s="248"/>
      <x:c r="GAL5888" s="248"/>
      <x:c r="GAM5888" s="248"/>
      <x:c r="GAN5888" s="248"/>
      <x:c r="GAO5888" s="248"/>
      <x:c r="GAP5888" s="248"/>
      <x:c r="GAQ5888" s="248"/>
      <x:c r="GAR5888" s="248"/>
      <x:c r="GAS5888" s="248"/>
      <x:c r="GAT5888" s="248"/>
      <x:c r="GAU5888" s="248"/>
      <x:c r="GAV5888" s="248"/>
      <x:c r="GAW5888" s="248"/>
      <x:c r="GAX5888" s="248"/>
      <x:c r="GAY5888" s="248"/>
      <x:c r="GAZ5888" s="248"/>
      <x:c r="GBA5888" s="248"/>
      <x:c r="GBB5888" s="248"/>
      <x:c r="GBC5888" s="248"/>
      <x:c r="GBD5888" s="248"/>
      <x:c r="GBE5888" s="248"/>
      <x:c r="GBF5888" s="248"/>
      <x:c r="GBG5888" s="248"/>
      <x:c r="GBH5888" s="248"/>
      <x:c r="GBI5888" s="248"/>
      <x:c r="GBJ5888" s="248"/>
      <x:c r="GBK5888" s="248"/>
      <x:c r="GBL5888" s="248"/>
      <x:c r="GBM5888" s="248"/>
      <x:c r="GBN5888" s="248"/>
      <x:c r="GBO5888" s="248"/>
      <x:c r="GBP5888" s="248"/>
      <x:c r="GBQ5888" s="248"/>
      <x:c r="GBR5888" s="248"/>
      <x:c r="GBS5888" s="248"/>
      <x:c r="GBT5888" s="248"/>
      <x:c r="GBU5888" s="248"/>
      <x:c r="GBV5888" s="248"/>
      <x:c r="GBW5888" s="248"/>
      <x:c r="GBX5888" s="248"/>
      <x:c r="GBY5888" s="248"/>
      <x:c r="GBZ5888" s="248"/>
      <x:c r="GCA5888" s="248"/>
      <x:c r="GCB5888" s="248"/>
      <x:c r="GCC5888" s="248"/>
      <x:c r="GCD5888" s="248"/>
      <x:c r="GCE5888" s="248"/>
      <x:c r="GCF5888" s="248"/>
      <x:c r="GCG5888" s="248"/>
      <x:c r="GCH5888" s="248"/>
      <x:c r="GCI5888" s="248"/>
      <x:c r="GCJ5888" s="248"/>
      <x:c r="GCK5888" s="248"/>
      <x:c r="GCL5888" s="248"/>
      <x:c r="GCM5888" s="248"/>
      <x:c r="GCN5888" s="248"/>
      <x:c r="GCO5888" s="248"/>
      <x:c r="GCP5888" s="248"/>
      <x:c r="GCQ5888" s="248"/>
      <x:c r="GCR5888" s="248"/>
      <x:c r="GCS5888" s="248"/>
      <x:c r="GCT5888" s="248"/>
      <x:c r="GCU5888" s="248"/>
      <x:c r="GCV5888" s="248"/>
      <x:c r="GCW5888" s="248"/>
      <x:c r="GCX5888" s="248"/>
      <x:c r="GCY5888" s="248"/>
      <x:c r="GCZ5888" s="248"/>
      <x:c r="GDA5888" s="248"/>
      <x:c r="GDB5888" s="248"/>
      <x:c r="GDC5888" s="248"/>
      <x:c r="GDD5888" s="248"/>
      <x:c r="GDE5888" s="248"/>
      <x:c r="GDF5888" s="248"/>
      <x:c r="GDG5888" s="248"/>
      <x:c r="GDH5888" s="248"/>
      <x:c r="GDI5888" s="248"/>
      <x:c r="GDJ5888" s="248"/>
      <x:c r="GDK5888" s="248"/>
      <x:c r="GDL5888" s="248"/>
      <x:c r="GDM5888" s="248"/>
      <x:c r="GDN5888" s="248"/>
      <x:c r="GDO5888" s="248"/>
      <x:c r="GDP5888" s="248"/>
      <x:c r="GDQ5888" s="248"/>
      <x:c r="GDR5888" s="248"/>
      <x:c r="GDS5888" s="248"/>
      <x:c r="GDT5888" s="248"/>
      <x:c r="GDU5888" s="248"/>
      <x:c r="GDV5888" s="248"/>
      <x:c r="GDW5888" s="248"/>
      <x:c r="GDX5888" s="248"/>
      <x:c r="GDY5888" s="248"/>
      <x:c r="GDZ5888" s="248"/>
      <x:c r="GEA5888" s="248"/>
      <x:c r="GEB5888" s="248"/>
      <x:c r="GEC5888" s="248"/>
      <x:c r="GED5888" s="248"/>
      <x:c r="GEE5888" s="248"/>
      <x:c r="GEF5888" s="248"/>
      <x:c r="GEG5888" s="248"/>
      <x:c r="GEH5888" s="248"/>
      <x:c r="GEI5888" s="248"/>
      <x:c r="GEJ5888" s="248"/>
      <x:c r="GEK5888" s="248"/>
      <x:c r="GEL5888" s="248"/>
      <x:c r="GEM5888" s="248"/>
      <x:c r="GEN5888" s="248"/>
      <x:c r="GEO5888" s="248"/>
      <x:c r="GEP5888" s="248"/>
      <x:c r="GEQ5888" s="248"/>
      <x:c r="GER5888" s="248"/>
      <x:c r="GES5888" s="248"/>
      <x:c r="GET5888" s="248"/>
      <x:c r="GEU5888" s="248"/>
      <x:c r="GEV5888" s="248"/>
      <x:c r="GEW5888" s="248"/>
      <x:c r="GEX5888" s="248"/>
      <x:c r="GEY5888" s="248"/>
      <x:c r="GEZ5888" s="248"/>
      <x:c r="GFA5888" s="248"/>
      <x:c r="GFB5888" s="248"/>
      <x:c r="GFC5888" s="248"/>
      <x:c r="GFD5888" s="248"/>
      <x:c r="GFE5888" s="248"/>
      <x:c r="GFF5888" s="248"/>
      <x:c r="GFG5888" s="248"/>
      <x:c r="GFH5888" s="248"/>
      <x:c r="GFI5888" s="248"/>
      <x:c r="GFJ5888" s="248"/>
      <x:c r="GFK5888" s="248"/>
      <x:c r="GFL5888" s="248"/>
      <x:c r="GFM5888" s="248"/>
      <x:c r="GFN5888" s="248"/>
      <x:c r="GFO5888" s="248"/>
      <x:c r="GFP5888" s="248"/>
      <x:c r="GFQ5888" s="248"/>
      <x:c r="GFR5888" s="248"/>
      <x:c r="GFS5888" s="248"/>
      <x:c r="GFT5888" s="248"/>
      <x:c r="GFU5888" s="248"/>
      <x:c r="GFV5888" s="248"/>
      <x:c r="GFW5888" s="248"/>
      <x:c r="GFX5888" s="248"/>
      <x:c r="GFY5888" s="248"/>
      <x:c r="GFZ5888" s="248"/>
      <x:c r="GGA5888" s="248"/>
      <x:c r="GGB5888" s="248"/>
      <x:c r="GGC5888" s="248"/>
      <x:c r="GGD5888" s="248"/>
      <x:c r="GGE5888" s="248"/>
      <x:c r="GGF5888" s="248"/>
      <x:c r="GGG5888" s="248"/>
      <x:c r="GGH5888" s="248"/>
      <x:c r="GGI5888" s="248"/>
      <x:c r="GGJ5888" s="248"/>
      <x:c r="GGK5888" s="248"/>
      <x:c r="GGL5888" s="248"/>
      <x:c r="GGM5888" s="248"/>
      <x:c r="GGN5888" s="248"/>
      <x:c r="GGO5888" s="248"/>
      <x:c r="GGP5888" s="248"/>
      <x:c r="GGQ5888" s="248"/>
      <x:c r="GGR5888" s="248"/>
      <x:c r="GGS5888" s="248"/>
      <x:c r="GGT5888" s="248"/>
      <x:c r="GGU5888" s="248"/>
      <x:c r="GGV5888" s="248"/>
      <x:c r="GGW5888" s="248"/>
      <x:c r="GGX5888" s="248"/>
      <x:c r="GGY5888" s="248"/>
      <x:c r="GGZ5888" s="248"/>
      <x:c r="GHA5888" s="248"/>
      <x:c r="GHB5888" s="248"/>
      <x:c r="GHC5888" s="248"/>
      <x:c r="GHD5888" s="248"/>
      <x:c r="GHE5888" s="248"/>
      <x:c r="GHF5888" s="248"/>
      <x:c r="GHG5888" s="248"/>
      <x:c r="GHH5888" s="248"/>
      <x:c r="GHI5888" s="248"/>
      <x:c r="GHJ5888" s="248"/>
      <x:c r="GHK5888" s="248"/>
      <x:c r="GHL5888" s="248"/>
      <x:c r="GHM5888" s="248"/>
      <x:c r="GHN5888" s="248"/>
      <x:c r="GHO5888" s="248"/>
      <x:c r="GHP5888" s="248"/>
      <x:c r="GHQ5888" s="248"/>
      <x:c r="GHR5888" s="248"/>
      <x:c r="GHS5888" s="248"/>
      <x:c r="GHT5888" s="248"/>
      <x:c r="GHU5888" s="248"/>
      <x:c r="GHV5888" s="248"/>
      <x:c r="GHW5888" s="248"/>
      <x:c r="GHX5888" s="248"/>
      <x:c r="GHY5888" s="248"/>
      <x:c r="GHZ5888" s="248"/>
      <x:c r="GIA5888" s="248"/>
      <x:c r="GIB5888" s="248"/>
      <x:c r="GIC5888" s="248"/>
      <x:c r="GID5888" s="248"/>
      <x:c r="GIE5888" s="248"/>
      <x:c r="GIF5888" s="248"/>
      <x:c r="GIG5888" s="248"/>
      <x:c r="GIH5888" s="248"/>
      <x:c r="GII5888" s="248"/>
      <x:c r="GIJ5888" s="248"/>
      <x:c r="GIK5888" s="248"/>
      <x:c r="GIL5888" s="248"/>
      <x:c r="GIM5888" s="248"/>
      <x:c r="GIN5888" s="248"/>
      <x:c r="GIO5888" s="248"/>
      <x:c r="GIP5888" s="248"/>
      <x:c r="GIQ5888" s="248"/>
      <x:c r="GIR5888" s="248"/>
      <x:c r="GIS5888" s="248"/>
      <x:c r="GIT5888" s="248"/>
      <x:c r="GIU5888" s="248"/>
      <x:c r="GIV5888" s="248"/>
      <x:c r="GIW5888" s="248"/>
      <x:c r="GIX5888" s="248"/>
      <x:c r="GIY5888" s="248"/>
      <x:c r="GIZ5888" s="248"/>
      <x:c r="GJA5888" s="248"/>
      <x:c r="GJB5888" s="248"/>
      <x:c r="GJC5888" s="248"/>
      <x:c r="GJD5888" s="248"/>
      <x:c r="GJE5888" s="248"/>
      <x:c r="GJF5888" s="248"/>
      <x:c r="GJG5888" s="248"/>
      <x:c r="GJH5888" s="248"/>
      <x:c r="GJI5888" s="248"/>
      <x:c r="GJJ5888" s="248"/>
      <x:c r="GJK5888" s="248"/>
      <x:c r="GJL5888" s="248"/>
      <x:c r="GJM5888" s="248"/>
      <x:c r="GJN5888" s="248"/>
      <x:c r="GJO5888" s="248"/>
      <x:c r="GJP5888" s="248"/>
      <x:c r="GJQ5888" s="248"/>
      <x:c r="GJR5888" s="248"/>
      <x:c r="GJS5888" s="248"/>
      <x:c r="GJT5888" s="248"/>
      <x:c r="GJU5888" s="248"/>
      <x:c r="GJV5888" s="248"/>
      <x:c r="GJW5888" s="248"/>
      <x:c r="GJX5888" s="248"/>
      <x:c r="GJY5888" s="248"/>
      <x:c r="GJZ5888" s="248"/>
      <x:c r="GKA5888" s="248"/>
      <x:c r="GKB5888" s="248"/>
      <x:c r="GKC5888" s="248"/>
      <x:c r="GKD5888" s="248"/>
      <x:c r="GKE5888" s="248"/>
      <x:c r="GKF5888" s="248"/>
      <x:c r="GKG5888" s="248"/>
      <x:c r="GKH5888" s="248"/>
      <x:c r="GKI5888" s="248"/>
      <x:c r="GKJ5888" s="248"/>
      <x:c r="GKK5888" s="248"/>
      <x:c r="GKL5888" s="248"/>
      <x:c r="GKM5888" s="248"/>
      <x:c r="GKN5888" s="248"/>
      <x:c r="GKO5888" s="248"/>
      <x:c r="GKP5888" s="248"/>
      <x:c r="GKQ5888" s="248"/>
      <x:c r="GKR5888" s="248"/>
      <x:c r="GKS5888" s="248"/>
      <x:c r="GKT5888" s="248"/>
      <x:c r="GKU5888" s="248"/>
      <x:c r="GKV5888" s="248"/>
      <x:c r="GKW5888" s="248"/>
      <x:c r="GKX5888" s="248"/>
      <x:c r="GKY5888" s="248"/>
      <x:c r="GKZ5888" s="248"/>
      <x:c r="GLA5888" s="248"/>
      <x:c r="GLB5888" s="248"/>
      <x:c r="GLC5888" s="248"/>
      <x:c r="GLD5888" s="248"/>
      <x:c r="GLE5888" s="248"/>
      <x:c r="GLF5888" s="248"/>
      <x:c r="GLG5888" s="248"/>
      <x:c r="GLH5888" s="248"/>
      <x:c r="GLI5888" s="248"/>
      <x:c r="GLJ5888" s="248"/>
      <x:c r="GLK5888" s="248"/>
      <x:c r="GLL5888" s="248"/>
      <x:c r="GLM5888" s="248"/>
      <x:c r="GLN5888" s="248"/>
      <x:c r="GLO5888" s="248"/>
      <x:c r="GLP5888" s="248"/>
      <x:c r="GLQ5888" s="248"/>
      <x:c r="GLR5888" s="248"/>
      <x:c r="GLS5888" s="248"/>
      <x:c r="GLT5888" s="248"/>
      <x:c r="GLU5888" s="248"/>
      <x:c r="GLV5888" s="248"/>
      <x:c r="GLW5888" s="248"/>
      <x:c r="GLX5888" s="248"/>
      <x:c r="GLY5888" s="248"/>
      <x:c r="GLZ5888" s="248"/>
      <x:c r="GMA5888" s="248"/>
      <x:c r="GMB5888" s="248"/>
      <x:c r="GMC5888" s="248"/>
      <x:c r="GMD5888" s="248"/>
      <x:c r="GME5888" s="248"/>
      <x:c r="GMF5888" s="248"/>
      <x:c r="GMG5888" s="248"/>
      <x:c r="GMH5888" s="248"/>
      <x:c r="GMI5888" s="248"/>
      <x:c r="GMJ5888" s="248"/>
      <x:c r="GMK5888" s="248"/>
      <x:c r="GML5888" s="248"/>
      <x:c r="GMM5888" s="248"/>
      <x:c r="GMN5888" s="248"/>
      <x:c r="GMO5888" s="248"/>
      <x:c r="GMP5888" s="248"/>
      <x:c r="GMQ5888" s="248"/>
      <x:c r="GMR5888" s="248"/>
      <x:c r="GMS5888" s="248"/>
      <x:c r="GMT5888" s="248"/>
      <x:c r="GMU5888" s="248"/>
      <x:c r="GMV5888" s="248"/>
      <x:c r="GMW5888" s="248"/>
      <x:c r="GMX5888" s="248"/>
      <x:c r="GMY5888" s="248"/>
      <x:c r="GMZ5888" s="248"/>
      <x:c r="GNA5888" s="248"/>
      <x:c r="GNB5888" s="248"/>
      <x:c r="GNC5888" s="248"/>
      <x:c r="GND5888" s="248"/>
      <x:c r="GNE5888" s="248"/>
      <x:c r="GNF5888" s="248"/>
      <x:c r="GNG5888" s="248"/>
      <x:c r="GNH5888" s="248"/>
      <x:c r="GNI5888" s="248"/>
      <x:c r="GNJ5888" s="248"/>
      <x:c r="GNK5888" s="248"/>
      <x:c r="GNL5888" s="248"/>
      <x:c r="GNM5888" s="248"/>
      <x:c r="GNN5888" s="248"/>
      <x:c r="GNO5888" s="248"/>
      <x:c r="GNP5888" s="248"/>
      <x:c r="GNQ5888" s="248"/>
      <x:c r="GNR5888" s="248"/>
      <x:c r="GNS5888" s="248"/>
      <x:c r="GNT5888" s="248"/>
      <x:c r="GNU5888" s="248"/>
      <x:c r="GNV5888" s="248"/>
      <x:c r="GNW5888" s="248"/>
      <x:c r="GNX5888" s="248"/>
      <x:c r="GNY5888" s="248"/>
      <x:c r="GNZ5888" s="248"/>
      <x:c r="GOA5888" s="248"/>
      <x:c r="GOB5888" s="248"/>
      <x:c r="GOC5888" s="248"/>
      <x:c r="GOD5888" s="248"/>
      <x:c r="GOE5888" s="248"/>
      <x:c r="GOF5888" s="248"/>
      <x:c r="GOG5888" s="248"/>
      <x:c r="GOH5888" s="248"/>
      <x:c r="GOI5888" s="248"/>
      <x:c r="GOJ5888" s="248"/>
      <x:c r="GOK5888" s="248"/>
      <x:c r="GOL5888" s="248"/>
      <x:c r="GOM5888" s="248"/>
      <x:c r="GON5888" s="248"/>
      <x:c r="GOO5888" s="248"/>
      <x:c r="GOP5888" s="248"/>
      <x:c r="GOQ5888" s="248"/>
      <x:c r="GOR5888" s="248"/>
      <x:c r="GOS5888" s="248"/>
      <x:c r="GOT5888" s="248"/>
      <x:c r="GOU5888" s="248"/>
      <x:c r="GOV5888" s="248"/>
      <x:c r="GOW5888" s="248"/>
      <x:c r="GOX5888" s="248"/>
      <x:c r="GOY5888" s="248"/>
      <x:c r="GOZ5888" s="248"/>
      <x:c r="GPA5888" s="248"/>
      <x:c r="GPB5888" s="248"/>
      <x:c r="GPC5888" s="248"/>
      <x:c r="GPD5888" s="248"/>
      <x:c r="GPE5888" s="248"/>
      <x:c r="GPF5888" s="248"/>
      <x:c r="GPG5888" s="248"/>
      <x:c r="GPH5888" s="248"/>
      <x:c r="GPI5888" s="248"/>
      <x:c r="GPJ5888" s="248"/>
      <x:c r="GPK5888" s="248"/>
      <x:c r="GPL5888" s="248"/>
      <x:c r="GPM5888" s="248"/>
      <x:c r="GPN5888" s="248"/>
      <x:c r="GPO5888" s="248"/>
      <x:c r="GPP5888" s="248"/>
      <x:c r="GPQ5888" s="248"/>
      <x:c r="GPR5888" s="248"/>
      <x:c r="GPS5888" s="248"/>
      <x:c r="GPT5888" s="248"/>
      <x:c r="GPU5888" s="248"/>
      <x:c r="GPV5888" s="248"/>
      <x:c r="GPW5888" s="248"/>
      <x:c r="GPX5888" s="248"/>
      <x:c r="GPY5888" s="248"/>
      <x:c r="GPZ5888" s="248"/>
      <x:c r="GQA5888" s="248"/>
      <x:c r="GQB5888" s="248"/>
      <x:c r="GQC5888" s="248"/>
      <x:c r="GQD5888" s="248"/>
      <x:c r="GQE5888" s="248"/>
      <x:c r="GQF5888" s="248"/>
      <x:c r="GQG5888" s="248"/>
      <x:c r="GQH5888" s="248"/>
      <x:c r="GQI5888" s="248"/>
      <x:c r="GQJ5888" s="248"/>
      <x:c r="GQK5888" s="248"/>
      <x:c r="GQL5888" s="248"/>
      <x:c r="GQM5888" s="248"/>
      <x:c r="GQN5888" s="248"/>
      <x:c r="GQO5888" s="248"/>
      <x:c r="GQP5888" s="248"/>
      <x:c r="GQQ5888" s="248"/>
      <x:c r="GQR5888" s="248"/>
      <x:c r="GQS5888" s="248"/>
      <x:c r="GQT5888" s="248"/>
      <x:c r="GQU5888" s="248"/>
      <x:c r="GQV5888" s="248"/>
      <x:c r="GQW5888" s="248"/>
      <x:c r="GQX5888" s="248"/>
      <x:c r="GQY5888" s="248"/>
      <x:c r="GQZ5888" s="248"/>
      <x:c r="GRA5888" s="248"/>
      <x:c r="GRB5888" s="248"/>
      <x:c r="GRC5888" s="248"/>
      <x:c r="GRD5888" s="248"/>
      <x:c r="GRE5888" s="248"/>
      <x:c r="GRF5888" s="248"/>
      <x:c r="GRG5888" s="248"/>
      <x:c r="GRH5888" s="248"/>
      <x:c r="GRI5888" s="248"/>
      <x:c r="GRJ5888" s="248"/>
      <x:c r="GRK5888" s="248"/>
      <x:c r="GRL5888" s="248"/>
      <x:c r="GRM5888" s="248"/>
      <x:c r="GRN5888" s="248"/>
      <x:c r="GRO5888" s="248"/>
      <x:c r="GRP5888" s="248"/>
      <x:c r="GRQ5888" s="248"/>
      <x:c r="GRR5888" s="248"/>
      <x:c r="GRS5888" s="248"/>
      <x:c r="GRT5888" s="248"/>
      <x:c r="GRU5888" s="248"/>
      <x:c r="GRV5888" s="248"/>
      <x:c r="GRW5888" s="248"/>
      <x:c r="GRX5888" s="248"/>
      <x:c r="GRY5888" s="248"/>
      <x:c r="GRZ5888" s="248"/>
      <x:c r="GSA5888" s="248"/>
      <x:c r="GSB5888" s="248"/>
      <x:c r="GSC5888" s="248"/>
      <x:c r="GSD5888" s="248"/>
      <x:c r="GSE5888" s="248"/>
      <x:c r="GSF5888" s="248"/>
      <x:c r="GSG5888" s="248"/>
      <x:c r="GSH5888" s="248"/>
      <x:c r="GSI5888" s="248"/>
      <x:c r="GSJ5888" s="248"/>
      <x:c r="GSK5888" s="248"/>
      <x:c r="GSL5888" s="248"/>
      <x:c r="GSM5888" s="248"/>
      <x:c r="GSN5888" s="248"/>
      <x:c r="GSO5888" s="248"/>
      <x:c r="GSP5888" s="248"/>
      <x:c r="GSQ5888" s="248"/>
      <x:c r="GSR5888" s="248"/>
      <x:c r="GSS5888" s="248"/>
      <x:c r="GST5888" s="248"/>
      <x:c r="GSU5888" s="248"/>
      <x:c r="GSV5888" s="248"/>
      <x:c r="GSW5888" s="248"/>
      <x:c r="GSX5888" s="248"/>
      <x:c r="GSY5888" s="248"/>
      <x:c r="GSZ5888" s="248"/>
      <x:c r="GTA5888" s="248"/>
      <x:c r="GTB5888" s="248"/>
      <x:c r="GTC5888" s="248"/>
      <x:c r="GTD5888" s="248"/>
      <x:c r="GTE5888" s="248"/>
      <x:c r="GTF5888" s="248"/>
      <x:c r="GTG5888" s="248"/>
      <x:c r="GTH5888" s="248"/>
      <x:c r="GTI5888" s="248"/>
      <x:c r="GTJ5888" s="248"/>
      <x:c r="GTK5888" s="248"/>
      <x:c r="GTL5888" s="248"/>
      <x:c r="GTM5888" s="248"/>
      <x:c r="GTN5888" s="248"/>
      <x:c r="GTO5888" s="248"/>
      <x:c r="GTP5888" s="248"/>
      <x:c r="GTQ5888" s="248"/>
      <x:c r="GTR5888" s="248"/>
      <x:c r="GTS5888" s="248"/>
      <x:c r="GTT5888" s="248"/>
      <x:c r="GTU5888" s="248"/>
      <x:c r="GTV5888" s="248"/>
      <x:c r="GTW5888" s="248"/>
      <x:c r="GTX5888" s="248"/>
      <x:c r="GTY5888" s="248"/>
      <x:c r="GTZ5888" s="248"/>
      <x:c r="GUA5888" s="248"/>
      <x:c r="GUB5888" s="248"/>
      <x:c r="GUC5888" s="248"/>
      <x:c r="GUD5888" s="248"/>
      <x:c r="GUE5888" s="248"/>
      <x:c r="GUF5888" s="248"/>
      <x:c r="GUG5888" s="248"/>
      <x:c r="GUH5888" s="248"/>
      <x:c r="GUI5888" s="248"/>
      <x:c r="GUJ5888" s="248"/>
      <x:c r="GUK5888" s="248"/>
      <x:c r="GUL5888" s="248"/>
      <x:c r="GUM5888" s="248"/>
      <x:c r="GUN5888" s="248"/>
      <x:c r="GUO5888" s="248"/>
      <x:c r="GUP5888" s="248"/>
      <x:c r="GUQ5888" s="248"/>
      <x:c r="GUR5888" s="248"/>
      <x:c r="GUS5888" s="248"/>
      <x:c r="GUT5888" s="248"/>
      <x:c r="GUU5888" s="248"/>
      <x:c r="GUV5888" s="248"/>
      <x:c r="GUW5888" s="248"/>
      <x:c r="GUX5888" s="248"/>
      <x:c r="GUY5888" s="248"/>
      <x:c r="GUZ5888" s="248"/>
      <x:c r="GVA5888" s="248"/>
      <x:c r="GVB5888" s="248"/>
      <x:c r="GVC5888" s="248"/>
      <x:c r="GVD5888" s="248"/>
      <x:c r="GVE5888" s="248"/>
      <x:c r="GVF5888" s="248"/>
      <x:c r="GVG5888" s="248"/>
      <x:c r="GVH5888" s="248"/>
      <x:c r="GVI5888" s="248"/>
      <x:c r="GVJ5888" s="248"/>
      <x:c r="GVK5888" s="248"/>
      <x:c r="GVL5888" s="248"/>
      <x:c r="GVM5888" s="248"/>
      <x:c r="GVN5888" s="248"/>
      <x:c r="GVO5888" s="248"/>
      <x:c r="GVP5888" s="248"/>
      <x:c r="GVQ5888" s="248"/>
      <x:c r="GVR5888" s="248"/>
      <x:c r="GVS5888" s="248"/>
      <x:c r="GVT5888" s="248"/>
      <x:c r="GVU5888" s="248"/>
      <x:c r="GVV5888" s="248"/>
      <x:c r="GVW5888" s="248"/>
      <x:c r="GVX5888" s="248"/>
      <x:c r="GVY5888" s="248"/>
      <x:c r="GVZ5888" s="248"/>
      <x:c r="GWA5888" s="248"/>
      <x:c r="GWB5888" s="248"/>
      <x:c r="GWC5888" s="248"/>
      <x:c r="GWD5888" s="248"/>
      <x:c r="GWE5888" s="248"/>
      <x:c r="GWF5888" s="248"/>
      <x:c r="GWG5888" s="248"/>
      <x:c r="GWH5888" s="248"/>
      <x:c r="GWI5888" s="248"/>
      <x:c r="GWJ5888" s="248"/>
      <x:c r="GWK5888" s="248"/>
      <x:c r="GWL5888" s="248"/>
      <x:c r="GWM5888" s="248"/>
      <x:c r="GWN5888" s="248"/>
      <x:c r="GWO5888" s="248"/>
      <x:c r="GWP5888" s="248"/>
      <x:c r="GWQ5888" s="248"/>
      <x:c r="GWR5888" s="248"/>
      <x:c r="GWS5888" s="248"/>
      <x:c r="GWT5888" s="248"/>
      <x:c r="GWU5888" s="248"/>
      <x:c r="GWV5888" s="248"/>
      <x:c r="GWW5888" s="248"/>
      <x:c r="GWX5888" s="248"/>
      <x:c r="GWY5888" s="248"/>
      <x:c r="GWZ5888" s="248"/>
      <x:c r="GXA5888" s="248"/>
      <x:c r="GXB5888" s="248"/>
      <x:c r="GXC5888" s="248"/>
      <x:c r="GXD5888" s="248"/>
      <x:c r="GXE5888" s="248"/>
      <x:c r="GXF5888" s="248"/>
      <x:c r="GXG5888" s="248"/>
      <x:c r="GXH5888" s="248"/>
      <x:c r="GXI5888" s="248"/>
      <x:c r="GXJ5888" s="248"/>
      <x:c r="GXK5888" s="248"/>
      <x:c r="GXL5888" s="248"/>
      <x:c r="GXM5888" s="248"/>
      <x:c r="GXN5888" s="248"/>
      <x:c r="GXO5888" s="248"/>
      <x:c r="GXP5888" s="248"/>
      <x:c r="GXQ5888" s="248"/>
      <x:c r="GXR5888" s="248"/>
      <x:c r="GXS5888" s="248"/>
      <x:c r="GXT5888" s="248"/>
      <x:c r="GXU5888" s="248"/>
      <x:c r="GXV5888" s="248"/>
      <x:c r="GXW5888" s="248"/>
      <x:c r="GXX5888" s="248"/>
      <x:c r="GXY5888" s="248"/>
      <x:c r="GXZ5888" s="248"/>
      <x:c r="GYA5888" s="248"/>
      <x:c r="GYB5888" s="248"/>
      <x:c r="GYC5888" s="248"/>
      <x:c r="GYD5888" s="248"/>
      <x:c r="GYE5888" s="248"/>
      <x:c r="GYF5888" s="248"/>
      <x:c r="GYG5888" s="248"/>
      <x:c r="GYH5888" s="248"/>
      <x:c r="GYI5888" s="248"/>
      <x:c r="GYJ5888" s="248"/>
      <x:c r="GYK5888" s="248"/>
      <x:c r="GYL5888" s="248"/>
      <x:c r="GYM5888" s="248"/>
      <x:c r="GYN5888" s="248"/>
      <x:c r="GYO5888" s="248"/>
      <x:c r="GYP5888" s="248"/>
      <x:c r="GYQ5888" s="248"/>
      <x:c r="GYR5888" s="248"/>
      <x:c r="GYS5888" s="248"/>
      <x:c r="GYT5888" s="248"/>
      <x:c r="GYU5888" s="248"/>
      <x:c r="GYV5888" s="248"/>
      <x:c r="GYW5888" s="248"/>
      <x:c r="GYX5888" s="248"/>
      <x:c r="GYY5888" s="248"/>
      <x:c r="GYZ5888" s="248"/>
      <x:c r="GZA5888" s="248"/>
      <x:c r="GZB5888" s="248"/>
      <x:c r="GZC5888" s="248"/>
      <x:c r="GZD5888" s="248"/>
      <x:c r="GZE5888" s="248"/>
      <x:c r="GZF5888" s="248"/>
      <x:c r="GZG5888" s="248"/>
      <x:c r="GZH5888" s="248"/>
      <x:c r="GZI5888" s="248"/>
      <x:c r="GZJ5888" s="248"/>
      <x:c r="GZK5888" s="248"/>
      <x:c r="GZL5888" s="248"/>
      <x:c r="GZM5888" s="248"/>
      <x:c r="GZN5888" s="248"/>
      <x:c r="GZO5888" s="248"/>
      <x:c r="GZP5888" s="248"/>
      <x:c r="GZQ5888" s="248"/>
      <x:c r="GZR5888" s="248"/>
      <x:c r="GZS5888" s="248"/>
      <x:c r="GZT5888" s="248"/>
      <x:c r="GZU5888" s="248"/>
      <x:c r="GZV5888" s="248"/>
      <x:c r="GZW5888" s="248"/>
      <x:c r="GZX5888" s="248"/>
      <x:c r="GZY5888" s="248"/>
      <x:c r="GZZ5888" s="248"/>
      <x:c r="HAA5888" s="248"/>
      <x:c r="HAB5888" s="248"/>
      <x:c r="HAC5888" s="248"/>
      <x:c r="HAD5888" s="248"/>
      <x:c r="HAE5888" s="248"/>
      <x:c r="HAF5888" s="248"/>
      <x:c r="HAG5888" s="248"/>
      <x:c r="HAH5888" s="248"/>
      <x:c r="HAI5888" s="248"/>
      <x:c r="HAJ5888" s="248"/>
      <x:c r="HAK5888" s="248"/>
      <x:c r="HAL5888" s="248"/>
      <x:c r="HAM5888" s="248"/>
      <x:c r="HAN5888" s="248"/>
      <x:c r="HAO5888" s="248"/>
      <x:c r="HAP5888" s="248"/>
      <x:c r="HAQ5888" s="248"/>
      <x:c r="HAR5888" s="248"/>
      <x:c r="HAS5888" s="248"/>
      <x:c r="HAT5888" s="248"/>
      <x:c r="HAU5888" s="248"/>
      <x:c r="HAV5888" s="248"/>
      <x:c r="HAW5888" s="248"/>
      <x:c r="HAX5888" s="248"/>
      <x:c r="HAY5888" s="248"/>
      <x:c r="HAZ5888" s="248"/>
      <x:c r="HBA5888" s="248"/>
      <x:c r="HBB5888" s="248"/>
      <x:c r="HBC5888" s="248"/>
      <x:c r="HBD5888" s="248"/>
      <x:c r="HBE5888" s="248"/>
      <x:c r="HBF5888" s="248"/>
      <x:c r="HBG5888" s="248"/>
      <x:c r="HBH5888" s="248"/>
      <x:c r="HBI5888" s="248"/>
      <x:c r="HBJ5888" s="248"/>
      <x:c r="HBK5888" s="248"/>
      <x:c r="HBL5888" s="248"/>
      <x:c r="HBM5888" s="248"/>
      <x:c r="HBN5888" s="248"/>
      <x:c r="HBO5888" s="248"/>
      <x:c r="HBP5888" s="248"/>
      <x:c r="HBQ5888" s="248"/>
      <x:c r="HBR5888" s="248"/>
      <x:c r="HBS5888" s="248"/>
      <x:c r="HBT5888" s="248"/>
      <x:c r="HBU5888" s="248"/>
      <x:c r="HBV5888" s="248"/>
      <x:c r="HBW5888" s="248"/>
      <x:c r="HBX5888" s="248"/>
      <x:c r="HBY5888" s="248"/>
      <x:c r="HBZ5888" s="248"/>
      <x:c r="HCA5888" s="248"/>
      <x:c r="HCB5888" s="248"/>
      <x:c r="HCC5888" s="248"/>
      <x:c r="HCD5888" s="248"/>
      <x:c r="HCE5888" s="248"/>
      <x:c r="HCF5888" s="248"/>
      <x:c r="HCG5888" s="248"/>
      <x:c r="HCH5888" s="248"/>
      <x:c r="HCI5888" s="248"/>
      <x:c r="HCJ5888" s="248"/>
      <x:c r="HCK5888" s="248"/>
      <x:c r="HCL5888" s="248"/>
      <x:c r="HCM5888" s="248"/>
      <x:c r="HCN5888" s="248"/>
      <x:c r="HCO5888" s="248"/>
      <x:c r="HCP5888" s="248"/>
      <x:c r="HCQ5888" s="248"/>
      <x:c r="HCR5888" s="248"/>
      <x:c r="HCS5888" s="248"/>
      <x:c r="HCT5888" s="248"/>
      <x:c r="HCU5888" s="248"/>
      <x:c r="HCV5888" s="248"/>
      <x:c r="HCW5888" s="248"/>
      <x:c r="HCX5888" s="248"/>
      <x:c r="HCY5888" s="248"/>
      <x:c r="HCZ5888" s="248"/>
      <x:c r="HDA5888" s="248"/>
      <x:c r="HDB5888" s="248"/>
      <x:c r="HDC5888" s="248"/>
      <x:c r="HDD5888" s="248"/>
      <x:c r="HDE5888" s="248"/>
      <x:c r="HDF5888" s="248"/>
      <x:c r="HDG5888" s="248"/>
      <x:c r="HDH5888" s="248"/>
      <x:c r="HDI5888" s="248"/>
      <x:c r="HDJ5888" s="248"/>
      <x:c r="HDK5888" s="248"/>
      <x:c r="HDL5888" s="248"/>
      <x:c r="HDM5888" s="248"/>
      <x:c r="HDN5888" s="248"/>
      <x:c r="HDO5888" s="248"/>
      <x:c r="HDP5888" s="248"/>
      <x:c r="HDQ5888" s="248"/>
      <x:c r="HDR5888" s="248"/>
      <x:c r="HDS5888" s="248"/>
      <x:c r="HDT5888" s="248"/>
      <x:c r="HDU5888" s="248"/>
      <x:c r="HDV5888" s="248"/>
      <x:c r="HDW5888" s="248"/>
      <x:c r="HDX5888" s="248"/>
      <x:c r="HDY5888" s="248"/>
      <x:c r="HDZ5888" s="248"/>
      <x:c r="HEA5888" s="248"/>
      <x:c r="HEB5888" s="248"/>
      <x:c r="HEC5888" s="248"/>
      <x:c r="HED5888" s="248"/>
      <x:c r="HEE5888" s="248"/>
      <x:c r="HEF5888" s="248"/>
      <x:c r="HEG5888" s="248"/>
      <x:c r="HEH5888" s="248"/>
      <x:c r="HEI5888" s="248"/>
      <x:c r="HEJ5888" s="248"/>
      <x:c r="HEK5888" s="248"/>
      <x:c r="HEL5888" s="248"/>
      <x:c r="HEM5888" s="248"/>
      <x:c r="HEN5888" s="248"/>
      <x:c r="HEO5888" s="248"/>
      <x:c r="HEP5888" s="248"/>
      <x:c r="HEQ5888" s="248"/>
      <x:c r="HER5888" s="248"/>
      <x:c r="HES5888" s="248"/>
      <x:c r="HET5888" s="248"/>
      <x:c r="HEU5888" s="248"/>
      <x:c r="HEV5888" s="248"/>
      <x:c r="HEW5888" s="248"/>
      <x:c r="HEX5888" s="248"/>
      <x:c r="HEY5888" s="248"/>
      <x:c r="HEZ5888" s="248"/>
      <x:c r="HFA5888" s="248"/>
      <x:c r="HFB5888" s="248"/>
      <x:c r="HFC5888" s="248"/>
      <x:c r="HFD5888" s="248"/>
      <x:c r="HFE5888" s="248"/>
      <x:c r="HFF5888" s="248"/>
      <x:c r="HFG5888" s="248"/>
      <x:c r="HFH5888" s="248"/>
      <x:c r="HFI5888" s="248"/>
      <x:c r="HFJ5888" s="248"/>
      <x:c r="HFK5888" s="248"/>
      <x:c r="HFL5888" s="248"/>
      <x:c r="HFM5888" s="248"/>
      <x:c r="HFN5888" s="248"/>
      <x:c r="HFO5888" s="248"/>
      <x:c r="HFP5888" s="248"/>
      <x:c r="HFQ5888" s="248"/>
      <x:c r="HFR5888" s="248"/>
      <x:c r="HFS5888" s="248"/>
      <x:c r="HFT5888" s="248"/>
      <x:c r="HFU5888" s="248"/>
      <x:c r="HFV5888" s="248"/>
      <x:c r="HFW5888" s="248"/>
      <x:c r="HFX5888" s="248"/>
      <x:c r="HFY5888" s="248"/>
      <x:c r="HFZ5888" s="248"/>
      <x:c r="HGA5888" s="248"/>
      <x:c r="HGB5888" s="248"/>
      <x:c r="HGC5888" s="248"/>
      <x:c r="HGD5888" s="248"/>
      <x:c r="HGE5888" s="248"/>
      <x:c r="HGF5888" s="248"/>
      <x:c r="HGG5888" s="248"/>
      <x:c r="HGH5888" s="248"/>
      <x:c r="HGI5888" s="248"/>
      <x:c r="HGJ5888" s="248"/>
      <x:c r="HGK5888" s="248"/>
      <x:c r="HGL5888" s="248"/>
      <x:c r="HGM5888" s="248"/>
      <x:c r="HGN5888" s="248"/>
      <x:c r="HGO5888" s="248"/>
      <x:c r="HGP5888" s="248"/>
      <x:c r="HGQ5888" s="248"/>
      <x:c r="HGR5888" s="248"/>
      <x:c r="HGS5888" s="248"/>
      <x:c r="HGT5888" s="248"/>
      <x:c r="HGU5888" s="248"/>
      <x:c r="HGV5888" s="248"/>
      <x:c r="HGW5888" s="248"/>
      <x:c r="HGX5888" s="248"/>
      <x:c r="HGY5888" s="248"/>
      <x:c r="HGZ5888" s="248"/>
      <x:c r="HHA5888" s="248"/>
      <x:c r="HHB5888" s="248"/>
      <x:c r="HHC5888" s="248"/>
      <x:c r="HHD5888" s="248"/>
      <x:c r="HHE5888" s="248"/>
      <x:c r="HHF5888" s="248"/>
      <x:c r="HHG5888" s="248"/>
      <x:c r="HHH5888" s="248"/>
      <x:c r="HHI5888" s="248"/>
      <x:c r="HHJ5888" s="248"/>
      <x:c r="HHK5888" s="248"/>
      <x:c r="HHL5888" s="248"/>
      <x:c r="HHM5888" s="248"/>
      <x:c r="HHN5888" s="248"/>
      <x:c r="HHO5888" s="248"/>
      <x:c r="HHP5888" s="248"/>
      <x:c r="HHQ5888" s="248"/>
      <x:c r="HHR5888" s="248"/>
      <x:c r="HHS5888" s="248"/>
      <x:c r="HHT5888" s="248"/>
      <x:c r="HHU5888" s="248"/>
      <x:c r="HHV5888" s="248"/>
      <x:c r="HHW5888" s="248"/>
      <x:c r="HHX5888" s="248"/>
      <x:c r="HHY5888" s="248"/>
      <x:c r="HHZ5888" s="248"/>
      <x:c r="HIA5888" s="248"/>
      <x:c r="HIB5888" s="248"/>
      <x:c r="HIC5888" s="248"/>
      <x:c r="HID5888" s="248"/>
      <x:c r="HIE5888" s="248"/>
      <x:c r="HIF5888" s="248"/>
      <x:c r="HIG5888" s="248"/>
      <x:c r="HIH5888" s="248"/>
      <x:c r="HII5888" s="248"/>
      <x:c r="HIJ5888" s="248"/>
      <x:c r="HIK5888" s="248"/>
      <x:c r="HIL5888" s="248"/>
      <x:c r="HIM5888" s="248"/>
      <x:c r="HIN5888" s="248"/>
      <x:c r="HIO5888" s="248"/>
      <x:c r="HIP5888" s="248"/>
      <x:c r="HIQ5888" s="248"/>
      <x:c r="HIR5888" s="248"/>
      <x:c r="HIS5888" s="248"/>
      <x:c r="HIT5888" s="248"/>
      <x:c r="HIU5888" s="248"/>
      <x:c r="HIV5888" s="248"/>
      <x:c r="HIW5888" s="248"/>
      <x:c r="HIX5888" s="248"/>
      <x:c r="HIY5888" s="248"/>
      <x:c r="HIZ5888" s="248"/>
      <x:c r="HJA5888" s="248"/>
      <x:c r="HJB5888" s="248"/>
      <x:c r="HJC5888" s="248"/>
      <x:c r="HJD5888" s="248"/>
      <x:c r="HJE5888" s="248"/>
      <x:c r="HJF5888" s="248"/>
      <x:c r="HJG5888" s="248"/>
      <x:c r="HJH5888" s="248"/>
      <x:c r="HJI5888" s="248"/>
      <x:c r="HJJ5888" s="248"/>
      <x:c r="HJK5888" s="248"/>
      <x:c r="HJL5888" s="248"/>
      <x:c r="HJM5888" s="248"/>
      <x:c r="HJN5888" s="248"/>
      <x:c r="HJO5888" s="248"/>
      <x:c r="HJP5888" s="248"/>
      <x:c r="HJQ5888" s="248"/>
      <x:c r="HJR5888" s="248"/>
      <x:c r="HJS5888" s="248"/>
      <x:c r="HJT5888" s="248"/>
      <x:c r="HJU5888" s="248"/>
      <x:c r="HJV5888" s="248"/>
      <x:c r="HJW5888" s="248"/>
      <x:c r="HJX5888" s="248"/>
      <x:c r="HJY5888" s="248"/>
      <x:c r="HJZ5888" s="248"/>
      <x:c r="HKA5888" s="248"/>
      <x:c r="HKB5888" s="248"/>
      <x:c r="HKC5888" s="248"/>
      <x:c r="HKD5888" s="248"/>
      <x:c r="HKE5888" s="248"/>
      <x:c r="HKF5888" s="248"/>
      <x:c r="HKG5888" s="248"/>
      <x:c r="HKH5888" s="248"/>
      <x:c r="HKI5888" s="248"/>
      <x:c r="HKJ5888" s="248"/>
      <x:c r="HKK5888" s="248"/>
      <x:c r="HKL5888" s="248"/>
      <x:c r="HKM5888" s="248"/>
      <x:c r="HKN5888" s="248"/>
      <x:c r="HKO5888" s="248"/>
      <x:c r="HKP5888" s="248"/>
      <x:c r="HKQ5888" s="248"/>
      <x:c r="HKR5888" s="248"/>
      <x:c r="HKS5888" s="248"/>
      <x:c r="HKT5888" s="248"/>
      <x:c r="HKU5888" s="248"/>
      <x:c r="HKV5888" s="248"/>
      <x:c r="HKW5888" s="248"/>
      <x:c r="HKX5888" s="248"/>
      <x:c r="HKY5888" s="248"/>
      <x:c r="HKZ5888" s="248"/>
      <x:c r="HLA5888" s="248"/>
      <x:c r="HLB5888" s="248"/>
      <x:c r="HLC5888" s="248"/>
      <x:c r="HLD5888" s="248"/>
      <x:c r="HLE5888" s="248"/>
      <x:c r="HLF5888" s="248"/>
      <x:c r="HLG5888" s="248"/>
      <x:c r="HLH5888" s="248"/>
      <x:c r="HLI5888" s="248"/>
      <x:c r="HLJ5888" s="248"/>
      <x:c r="HLK5888" s="248"/>
      <x:c r="HLL5888" s="248"/>
      <x:c r="HLM5888" s="248"/>
      <x:c r="HLN5888" s="248"/>
      <x:c r="HLO5888" s="248"/>
      <x:c r="HLP5888" s="248"/>
      <x:c r="HLQ5888" s="248"/>
      <x:c r="HLR5888" s="248"/>
      <x:c r="HLS5888" s="248"/>
      <x:c r="HLT5888" s="248"/>
      <x:c r="HLU5888" s="248"/>
      <x:c r="HLV5888" s="248"/>
      <x:c r="HLW5888" s="248"/>
      <x:c r="HLX5888" s="248"/>
      <x:c r="HLY5888" s="248"/>
      <x:c r="HLZ5888" s="248"/>
      <x:c r="HMA5888" s="248"/>
      <x:c r="HMB5888" s="248"/>
      <x:c r="HMC5888" s="248"/>
      <x:c r="HMD5888" s="248"/>
      <x:c r="HME5888" s="248"/>
      <x:c r="HMF5888" s="248"/>
      <x:c r="HMG5888" s="248"/>
      <x:c r="HMH5888" s="248"/>
      <x:c r="HMI5888" s="248"/>
      <x:c r="HMJ5888" s="248"/>
      <x:c r="HMK5888" s="248"/>
      <x:c r="HML5888" s="248"/>
      <x:c r="HMM5888" s="248"/>
      <x:c r="HMN5888" s="248"/>
      <x:c r="HMO5888" s="248"/>
      <x:c r="HMP5888" s="248"/>
      <x:c r="HMQ5888" s="248"/>
      <x:c r="HMR5888" s="248"/>
      <x:c r="HMS5888" s="248"/>
      <x:c r="HMT5888" s="248"/>
      <x:c r="HMU5888" s="248"/>
      <x:c r="HMV5888" s="248"/>
      <x:c r="HMW5888" s="248"/>
      <x:c r="HMX5888" s="248"/>
      <x:c r="HMY5888" s="248"/>
      <x:c r="HMZ5888" s="248"/>
      <x:c r="HNA5888" s="248"/>
      <x:c r="HNB5888" s="248"/>
      <x:c r="HNC5888" s="248"/>
      <x:c r="HND5888" s="248"/>
      <x:c r="HNE5888" s="248"/>
      <x:c r="HNF5888" s="248"/>
      <x:c r="HNG5888" s="248"/>
      <x:c r="HNH5888" s="248"/>
      <x:c r="HNI5888" s="248"/>
      <x:c r="HNJ5888" s="248"/>
      <x:c r="HNK5888" s="248"/>
      <x:c r="HNL5888" s="248"/>
      <x:c r="HNM5888" s="248"/>
      <x:c r="HNN5888" s="248"/>
      <x:c r="HNO5888" s="248"/>
      <x:c r="HNP5888" s="248"/>
      <x:c r="HNQ5888" s="248"/>
      <x:c r="HNR5888" s="248"/>
      <x:c r="HNS5888" s="248"/>
      <x:c r="HNT5888" s="248"/>
      <x:c r="HNU5888" s="248"/>
      <x:c r="HNV5888" s="248"/>
      <x:c r="HNW5888" s="248"/>
      <x:c r="HNX5888" s="248"/>
      <x:c r="HNY5888" s="248"/>
      <x:c r="HNZ5888" s="248"/>
      <x:c r="HOA5888" s="248"/>
      <x:c r="HOB5888" s="248"/>
      <x:c r="HOC5888" s="248"/>
      <x:c r="HOD5888" s="248"/>
      <x:c r="HOE5888" s="248"/>
      <x:c r="HOF5888" s="248"/>
      <x:c r="HOG5888" s="248"/>
      <x:c r="HOH5888" s="248"/>
      <x:c r="HOI5888" s="248"/>
      <x:c r="HOJ5888" s="248"/>
      <x:c r="HOK5888" s="248"/>
      <x:c r="HOL5888" s="248"/>
      <x:c r="HOM5888" s="248"/>
      <x:c r="HON5888" s="248"/>
      <x:c r="HOO5888" s="248"/>
      <x:c r="HOP5888" s="248"/>
      <x:c r="HOQ5888" s="248"/>
      <x:c r="HOR5888" s="248"/>
      <x:c r="HOS5888" s="248"/>
      <x:c r="HOT5888" s="248"/>
      <x:c r="HOU5888" s="248"/>
      <x:c r="HOV5888" s="248"/>
      <x:c r="HOW5888" s="248"/>
      <x:c r="HOX5888" s="248"/>
      <x:c r="HOY5888" s="248"/>
      <x:c r="HOZ5888" s="248"/>
      <x:c r="HPA5888" s="248"/>
      <x:c r="HPB5888" s="248"/>
      <x:c r="HPC5888" s="248"/>
      <x:c r="HPD5888" s="248"/>
      <x:c r="HPE5888" s="248"/>
      <x:c r="HPF5888" s="248"/>
      <x:c r="HPG5888" s="248"/>
      <x:c r="HPH5888" s="248"/>
      <x:c r="HPI5888" s="248"/>
      <x:c r="HPJ5888" s="248"/>
      <x:c r="HPK5888" s="248"/>
      <x:c r="HPL5888" s="248"/>
      <x:c r="HPM5888" s="248"/>
      <x:c r="HPN5888" s="248"/>
      <x:c r="HPO5888" s="248"/>
      <x:c r="HPP5888" s="248"/>
      <x:c r="HPQ5888" s="248"/>
      <x:c r="HPR5888" s="248"/>
      <x:c r="HPS5888" s="248"/>
      <x:c r="HPT5888" s="248"/>
      <x:c r="HPU5888" s="248"/>
      <x:c r="HPV5888" s="248"/>
      <x:c r="HPW5888" s="248"/>
      <x:c r="HPX5888" s="248"/>
      <x:c r="HPY5888" s="248"/>
      <x:c r="HPZ5888" s="248"/>
      <x:c r="HQA5888" s="248"/>
      <x:c r="HQB5888" s="248"/>
      <x:c r="HQC5888" s="248"/>
      <x:c r="HQD5888" s="248"/>
      <x:c r="HQE5888" s="248"/>
      <x:c r="HQF5888" s="248"/>
      <x:c r="HQG5888" s="248"/>
      <x:c r="HQH5888" s="248"/>
      <x:c r="HQI5888" s="248"/>
      <x:c r="HQJ5888" s="248"/>
      <x:c r="HQK5888" s="248"/>
      <x:c r="HQL5888" s="248"/>
      <x:c r="HQM5888" s="248"/>
      <x:c r="HQN5888" s="248"/>
      <x:c r="HQO5888" s="248"/>
      <x:c r="HQP5888" s="248"/>
      <x:c r="HQQ5888" s="248"/>
      <x:c r="HQR5888" s="248"/>
      <x:c r="HQS5888" s="248"/>
      <x:c r="HQT5888" s="248"/>
      <x:c r="HQU5888" s="248"/>
      <x:c r="HQV5888" s="248"/>
      <x:c r="HQW5888" s="248"/>
      <x:c r="HQX5888" s="248"/>
      <x:c r="HQY5888" s="248"/>
      <x:c r="HQZ5888" s="248"/>
      <x:c r="HRA5888" s="248"/>
      <x:c r="HRB5888" s="248"/>
      <x:c r="HRC5888" s="248"/>
      <x:c r="HRD5888" s="248"/>
      <x:c r="HRE5888" s="248"/>
      <x:c r="HRF5888" s="248"/>
      <x:c r="HRG5888" s="248"/>
      <x:c r="HRH5888" s="248"/>
      <x:c r="HRI5888" s="248"/>
      <x:c r="HRJ5888" s="248"/>
      <x:c r="HRK5888" s="248"/>
      <x:c r="HRL5888" s="248"/>
      <x:c r="HRM5888" s="248"/>
      <x:c r="HRN5888" s="248"/>
      <x:c r="HRO5888" s="248"/>
      <x:c r="HRP5888" s="248"/>
      <x:c r="HRQ5888" s="248"/>
      <x:c r="HRR5888" s="248"/>
      <x:c r="HRS5888" s="248"/>
      <x:c r="HRT5888" s="248"/>
      <x:c r="HRU5888" s="248"/>
      <x:c r="HRV5888" s="248"/>
      <x:c r="HRW5888" s="248"/>
      <x:c r="HRX5888" s="248"/>
      <x:c r="HRY5888" s="248"/>
      <x:c r="HRZ5888" s="248"/>
      <x:c r="HSA5888" s="248"/>
      <x:c r="HSB5888" s="248"/>
      <x:c r="HSC5888" s="248"/>
      <x:c r="HSD5888" s="248"/>
      <x:c r="HSE5888" s="248"/>
      <x:c r="HSF5888" s="248"/>
      <x:c r="HSG5888" s="248"/>
      <x:c r="HSH5888" s="248"/>
      <x:c r="HSI5888" s="248"/>
      <x:c r="HSJ5888" s="248"/>
      <x:c r="HSK5888" s="248"/>
      <x:c r="HSL5888" s="248"/>
      <x:c r="HSM5888" s="248"/>
      <x:c r="HSN5888" s="248"/>
      <x:c r="HSO5888" s="248"/>
      <x:c r="HSP5888" s="248"/>
      <x:c r="HSQ5888" s="248"/>
      <x:c r="HSR5888" s="248"/>
      <x:c r="HSS5888" s="248"/>
      <x:c r="HST5888" s="248"/>
      <x:c r="HSU5888" s="248"/>
      <x:c r="HSV5888" s="248"/>
      <x:c r="HSW5888" s="248"/>
      <x:c r="HSX5888" s="248"/>
      <x:c r="HSY5888" s="248"/>
      <x:c r="HSZ5888" s="248"/>
      <x:c r="HTA5888" s="248"/>
      <x:c r="HTB5888" s="248"/>
      <x:c r="HTC5888" s="248"/>
      <x:c r="HTD5888" s="248"/>
      <x:c r="HTE5888" s="248"/>
      <x:c r="HTF5888" s="248"/>
      <x:c r="HTG5888" s="248"/>
      <x:c r="HTH5888" s="248"/>
      <x:c r="HTI5888" s="248"/>
      <x:c r="HTJ5888" s="248"/>
      <x:c r="HTK5888" s="248"/>
      <x:c r="HTL5888" s="248"/>
      <x:c r="HTM5888" s="248"/>
      <x:c r="HTN5888" s="248"/>
      <x:c r="HTO5888" s="248"/>
      <x:c r="HTP5888" s="248"/>
      <x:c r="HTQ5888" s="248"/>
      <x:c r="HTR5888" s="248"/>
      <x:c r="HTS5888" s="248"/>
      <x:c r="HTT5888" s="248"/>
      <x:c r="HTU5888" s="248"/>
      <x:c r="HTV5888" s="248"/>
      <x:c r="HTW5888" s="248"/>
      <x:c r="HTX5888" s="248"/>
      <x:c r="HTY5888" s="248"/>
      <x:c r="HTZ5888" s="248"/>
      <x:c r="HUA5888" s="248"/>
      <x:c r="HUB5888" s="248"/>
      <x:c r="HUC5888" s="248"/>
      <x:c r="HUD5888" s="248"/>
      <x:c r="HUE5888" s="248"/>
      <x:c r="HUF5888" s="248"/>
      <x:c r="HUG5888" s="248"/>
      <x:c r="HUH5888" s="248"/>
      <x:c r="HUI5888" s="248"/>
      <x:c r="HUJ5888" s="248"/>
      <x:c r="HUK5888" s="248"/>
      <x:c r="HUL5888" s="248"/>
      <x:c r="HUM5888" s="248"/>
      <x:c r="HUN5888" s="248"/>
      <x:c r="HUO5888" s="248"/>
      <x:c r="HUP5888" s="248"/>
      <x:c r="HUQ5888" s="248"/>
      <x:c r="HUR5888" s="248"/>
      <x:c r="HUS5888" s="248"/>
      <x:c r="HUT5888" s="248"/>
      <x:c r="HUU5888" s="248"/>
      <x:c r="HUV5888" s="248"/>
      <x:c r="HUW5888" s="248"/>
      <x:c r="HUX5888" s="248"/>
      <x:c r="HUY5888" s="248"/>
      <x:c r="HUZ5888" s="248"/>
      <x:c r="HVA5888" s="248"/>
      <x:c r="HVB5888" s="248"/>
      <x:c r="HVC5888" s="248"/>
      <x:c r="HVD5888" s="248"/>
      <x:c r="HVE5888" s="248"/>
      <x:c r="HVF5888" s="248"/>
      <x:c r="HVG5888" s="248"/>
      <x:c r="HVH5888" s="248"/>
      <x:c r="HVI5888" s="248"/>
      <x:c r="HVJ5888" s="248"/>
      <x:c r="HVK5888" s="248"/>
      <x:c r="HVL5888" s="248"/>
      <x:c r="HVM5888" s="248"/>
      <x:c r="HVN5888" s="248"/>
      <x:c r="HVO5888" s="248"/>
      <x:c r="HVP5888" s="248"/>
      <x:c r="HVQ5888" s="248"/>
      <x:c r="HVR5888" s="248"/>
      <x:c r="HVS5888" s="248"/>
      <x:c r="HVT5888" s="248"/>
      <x:c r="HVU5888" s="248"/>
      <x:c r="HVV5888" s="248"/>
      <x:c r="HVW5888" s="248"/>
      <x:c r="HVX5888" s="248"/>
      <x:c r="HVY5888" s="248"/>
      <x:c r="HVZ5888" s="248"/>
      <x:c r="HWA5888" s="248"/>
      <x:c r="HWB5888" s="248"/>
      <x:c r="HWC5888" s="248"/>
      <x:c r="HWD5888" s="248"/>
      <x:c r="HWE5888" s="248"/>
      <x:c r="HWF5888" s="248"/>
      <x:c r="HWG5888" s="248"/>
      <x:c r="HWH5888" s="248"/>
      <x:c r="HWI5888" s="248"/>
      <x:c r="HWJ5888" s="248"/>
      <x:c r="HWK5888" s="248"/>
      <x:c r="HWL5888" s="248"/>
      <x:c r="HWM5888" s="248"/>
      <x:c r="HWN5888" s="248"/>
      <x:c r="HWO5888" s="248"/>
      <x:c r="HWP5888" s="248"/>
      <x:c r="HWQ5888" s="248"/>
      <x:c r="HWR5888" s="248"/>
      <x:c r="HWS5888" s="248"/>
      <x:c r="HWT5888" s="248"/>
      <x:c r="HWU5888" s="248"/>
      <x:c r="HWV5888" s="248"/>
      <x:c r="HWW5888" s="248"/>
      <x:c r="HWX5888" s="248"/>
      <x:c r="HWY5888" s="248"/>
      <x:c r="HWZ5888" s="248"/>
      <x:c r="HXA5888" s="248"/>
      <x:c r="HXB5888" s="248"/>
      <x:c r="HXC5888" s="248"/>
      <x:c r="HXD5888" s="248"/>
      <x:c r="HXE5888" s="248"/>
      <x:c r="HXF5888" s="248"/>
      <x:c r="HXG5888" s="248"/>
      <x:c r="HXH5888" s="248"/>
      <x:c r="HXI5888" s="248"/>
      <x:c r="HXJ5888" s="248"/>
      <x:c r="HXK5888" s="248"/>
      <x:c r="HXL5888" s="248"/>
      <x:c r="HXM5888" s="248"/>
      <x:c r="HXN5888" s="248"/>
      <x:c r="HXO5888" s="248"/>
      <x:c r="HXP5888" s="248"/>
      <x:c r="HXQ5888" s="248"/>
      <x:c r="HXR5888" s="248"/>
      <x:c r="HXS5888" s="248"/>
      <x:c r="HXT5888" s="248"/>
      <x:c r="HXU5888" s="248"/>
      <x:c r="HXV5888" s="248"/>
      <x:c r="HXW5888" s="248"/>
      <x:c r="HXX5888" s="248"/>
      <x:c r="HXY5888" s="248"/>
      <x:c r="HXZ5888" s="248"/>
      <x:c r="HYA5888" s="248"/>
      <x:c r="HYB5888" s="248"/>
      <x:c r="HYC5888" s="248"/>
      <x:c r="HYD5888" s="248"/>
      <x:c r="HYE5888" s="248"/>
      <x:c r="HYF5888" s="248"/>
      <x:c r="HYG5888" s="248"/>
      <x:c r="HYH5888" s="248"/>
      <x:c r="HYI5888" s="248"/>
      <x:c r="HYJ5888" s="248"/>
      <x:c r="HYK5888" s="248"/>
      <x:c r="HYL5888" s="248"/>
      <x:c r="HYM5888" s="248"/>
      <x:c r="HYN5888" s="248"/>
      <x:c r="HYO5888" s="248"/>
      <x:c r="HYP5888" s="248"/>
      <x:c r="HYQ5888" s="248"/>
      <x:c r="HYR5888" s="248"/>
      <x:c r="HYS5888" s="248"/>
      <x:c r="HYT5888" s="248"/>
      <x:c r="HYU5888" s="248"/>
      <x:c r="HYV5888" s="248"/>
      <x:c r="HYW5888" s="248"/>
      <x:c r="HYX5888" s="248"/>
      <x:c r="HYY5888" s="248"/>
      <x:c r="HYZ5888" s="248"/>
      <x:c r="HZA5888" s="248"/>
      <x:c r="HZB5888" s="248"/>
      <x:c r="HZC5888" s="248"/>
      <x:c r="HZD5888" s="248"/>
      <x:c r="HZE5888" s="248"/>
      <x:c r="HZF5888" s="248"/>
      <x:c r="HZG5888" s="248"/>
      <x:c r="HZH5888" s="248"/>
      <x:c r="HZI5888" s="248"/>
      <x:c r="HZJ5888" s="248"/>
      <x:c r="HZK5888" s="248"/>
      <x:c r="HZL5888" s="248"/>
      <x:c r="HZM5888" s="248"/>
      <x:c r="HZN5888" s="248"/>
      <x:c r="HZO5888" s="248"/>
      <x:c r="HZP5888" s="248"/>
      <x:c r="HZQ5888" s="248"/>
      <x:c r="HZR5888" s="248"/>
      <x:c r="HZS5888" s="248"/>
      <x:c r="HZT5888" s="248"/>
      <x:c r="HZU5888" s="248"/>
      <x:c r="HZV5888" s="248"/>
      <x:c r="HZW5888" s="248"/>
      <x:c r="HZX5888" s="248"/>
      <x:c r="HZY5888" s="248"/>
      <x:c r="HZZ5888" s="248"/>
      <x:c r="IAA5888" s="248"/>
      <x:c r="IAB5888" s="248"/>
      <x:c r="IAC5888" s="248"/>
      <x:c r="IAD5888" s="248"/>
      <x:c r="IAE5888" s="248"/>
      <x:c r="IAF5888" s="248"/>
      <x:c r="IAG5888" s="248"/>
      <x:c r="IAH5888" s="248"/>
      <x:c r="IAI5888" s="248"/>
      <x:c r="IAJ5888" s="248"/>
      <x:c r="IAK5888" s="248"/>
      <x:c r="IAL5888" s="248"/>
      <x:c r="IAM5888" s="248"/>
      <x:c r="IAN5888" s="248"/>
      <x:c r="IAO5888" s="248"/>
      <x:c r="IAP5888" s="248"/>
      <x:c r="IAQ5888" s="248"/>
      <x:c r="IAR5888" s="248"/>
      <x:c r="IAS5888" s="248"/>
      <x:c r="IAT5888" s="248"/>
      <x:c r="IAU5888" s="248"/>
      <x:c r="IAV5888" s="248"/>
      <x:c r="IAW5888" s="248"/>
      <x:c r="IAX5888" s="248"/>
      <x:c r="IAY5888" s="248"/>
      <x:c r="IAZ5888" s="248"/>
      <x:c r="IBA5888" s="248"/>
      <x:c r="IBB5888" s="248"/>
      <x:c r="IBC5888" s="248"/>
      <x:c r="IBD5888" s="248"/>
      <x:c r="IBE5888" s="248"/>
      <x:c r="IBF5888" s="248"/>
      <x:c r="IBG5888" s="248"/>
      <x:c r="IBH5888" s="248"/>
      <x:c r="IBI5888" s="248"/>
      <x:c r="IBJ5888" s="248"/>
      <x:c r="IBK5888" s="248"/>
      <x:c r="IBL5888" s="248"/>
      <x:c r="IBM5888" s="248"/>
      <x:c r="IBN5888" s="248"/>
      <x:c r="IBO5888" s="248"/>
      <x:c r="IBP5888" s="248"/>
      <x:c r="IBQ5888" s="248"/>
      <x:c r="IBR5888" s="248"/>
      <x:c r="IBS5888" s="248"/>
      <x:c r="IBT5888" s="248"/>
      <x:c r="IBU5888" s="248"/>
      <x:c r="IBV5888" s="248"/>
      <x:c r="IBW5888" s="248"/>
      <x:c r="IBX5888" s="248"/>
      <x:c r="IBY5888" s="248"/>
      <x:c r="IBZ5888" s="248"/>
      <x:c r="ICA5888" s="248"/>
      <x:c r="ICB5888" s="248"/>
      <x:c r="ICC5888" s="248"/>
      <x:c r="ICD5888" s="248"/>
      <x:c r="ICE5888" s="248"/>
      <x:c r="ICF5888" s="248"/>
      <x:c r="ICG5888" s="248"/>
      <x:c r="ICH5888" s="248"/>
      <x:c r="ICI5888" s="248"/>
      <x:c r="ICJ5888" s="248"/>
      <x:c r="ICK5888" s="248"/>
      <x:c r="ICL5888" s="248"/>
      <x:c r="ICM5888" s="248"/>
      <x:c r="ICN5888" s="248"/>
      <x:c r="ICO5888" s="248"/>
      <x:c r="ICP5888" s="248"/>
      <x:c r="ICQ5888" s="248"/>
      <x:c r="ICR5888" s="248"/>
      <x:c r="ICS5888" s="248"/>
      <x:c r="ICT5888" s="248"/>
      <x:c r="ICU5888" s="248"/>
      <x:c r="ICV5888" s="248"/>
      <x:c r="ICW5888" s="248"/>
      <x:c r="ICX5888" s="248"/>
      <x:c r="ICY5888" s="248"/>
      <x:c r="ICZ5888" s="248"/>
      <x:c r="IDA5888" s="248"/>
      <x:c r="IDB5888" s="248"/>
      <x:c r="IDC5888" s="248"/>
      <x:c r="IDD5888" s="248"/>
      <x:c r="IDE5888" s="248"/>
      <x:c r="IDF5888" s="248"/>
      <x:c r="IDG5888" s="248"/>
      <x:c r="IDH5888" s="248"/>
      <x:c r="IDI5888" s="248"/>
      <x:c r="IDJ5888" s="248"/>
      <x:c r="IDK5888" s="248"/>
      <x:c r="IDL5888" s="248"/>
      <x:c r="IDM5888" s="248"/>
      <x:c r="IDN5888" s="248"/>
      <x:c r="IDO5888" s="248"/>
      <x:c r="IDP5888" s="248"/>
      <x:c r="IDQ5888" s="248"/>
      <x:c r="IDR5888" s="248"/>
      <x:c r="IDS5888" s="248"/>
      <x:c r="IDT5888" s="248"/>
      <x:c r="IDU5888" s="248"/>
      <x:c r="IDV5888" s="248"/>
      <x:c r="IDW5888" s="248"/>
      <x:c r="IDX5888" s="248"/>
      <x:c r="IDY5888" s="248"/>
      <x:c r="IDZ5888" s="248"/>
      <x:c r="IEA5888" s="248"/>
      <x:c r="IEB5888" s="248"/>
      <x:c r="IEC5888" s="248"/>
      <x:c r="IED5888" s="248"/>
      <x:c r="IEE5888" s="248"/>
      <x:c r="IEF5888" s="248"/>
      <x:c r="IEG5888" s="248"/>
      <x:c r="IEH5888" s="248"/>
      <x:c r="IEI5888" s="248"/>
      <x:c r="IEJ5888" s="248"/>
      <x:c r="IEK5888" s="248"/>
      <x:c r="IEL5888" s="248"/>
      <x:c r="IEM5888" s="248"/>
      <x:c r="IEN5888" s="248"/>
      <x:c r="IEO5888" s="248"/>
      <x:c r="IEP5888" s="248"/>
      <x:c r="IEQ5888" s="248"/>
      <x:c r="IER5888" s="248"/>
      <x:c r="IES5888" s="248"/>
      <x:c r="IET5888" s="248"/>
      <x:c r="IEU5888" s="248"/>
      <x:c r="IEV5888" s="248"/>
      <x:c r="IEW5888" s="248"/>
      <x:c r="IEX5888" s="248"/>
      <x:c r="IEY5888" s="248"/>
      <x:c r="IEZ5888" s="248"/>
      <x:c r="IFA5888" s="248"/>
      <x:c r="IFB5888" s="248"/>
      <x:c r="IFC5888" s="248"/>
      <x:c r="IFD5888" s="248"/>
      <x:c r="IFE5888" s="248"/>
      <x:c r="IFF5888" s="248"/>
      <x:c r="IFG5888" s="248"/>
      <x:c r="IFH5888" s="248"/>
      <x:c r="IFI5888" s="248"/>
      <x:c r="IFJ5888" s="248"/>
      <x:c r="IFK5888" s="248"/>
      <x:c r="IFL5888" s="248"/>
      <x:c r="IFM5888" s="248"/>
      <x:c r="IFN5888" s="248"/>
      <x:c r="IFO5888" s="248"/>
      <x:c r="IFP5888" s="248"/>
      <x:c r="IFQ5888" s="248"/>
      <x:c r="IFR5888" s="248"/>
      <x:c r="IFS5888" s="248"/>
      <x:c r="IFT5888" s="248"/>
      <x:c r="IFU5888" s="248"/>
      <x:c r="IFV5888" s="248"/>
      <x:c r="IFW5888" s="248"/>
      <x:c r="IFX5888" s="248"/>
      <x:c r="IFY5888" s="248"/>
      <x:c r="IFZ5888" s="248"/>
      <x:c r="IGA5888" s="248"/>
      <x:c r="IGB5888" s="248"/>
      <x:c r="IGC5888" s="248"/>
      <x:c r="IGD5888" s="248"/>
      <x:c r="IGE5888" s="248"/>
      <x:c r="IGF5888" s="248"/>
      <x:c r="IGG5888" s="248"/>
      <x:c r="IGH5888" s="248"/>
      <x:c r="IGI5888" s="248"/>
      <x:c r="IGJ5888" s="248"/>
      <x:c r="IGK5888" s="248"/>
      <x:c r="IGL5888" s="248"/>
      <x:c r="IGM5888" s="248"/>
      <x:c r="IGN5888" s="248"/>
      <x:c r="IGO5888" s="248"/>
      <x:c r="IGP5888" s="248"/>
      <x:c r="IGQ5888" s="248"/>
      <x:c r="IGR5888" s="248"/>
      <x:c r="IGS5888" s="248"/>
      <x:c r="IGT5888" s="248"/>
      <x:c r="IGU5888" s="248"/>
      <x:c r="IGV5888" s="248"/>
      <x:c r="IGW5888" s="248"/>
      <x:c r="IGX5888" s="248"/>
      <x:c r="IGY5888" s="248"/>
      <x:c r="IGZ5888" s="248"/>
      <x:c r="IHA5888" s="248"/>
      <x:c r="IHB5888" s="248"/>
      <x:c r="IHC5888" s="248"/>
      <x:c r="IHD5888" s="248"/>
      <x:c r="IHE5888" s="248"/>
      <x:c r="IHF5888" s="248"/>
      <x:c r="IHG5888" s="248"/>
      <x:c r="IHH5888" s="248"/>
      <x:c r="IHI5888" s="248"/>
      <x:c r="IHJ5888" s="248"/>
      <x:c r="IHK5888" s="248"/>
      <x:c r="IHL5888" s="248"/>
      <x:c r="IHM5888" s="248"/>
      <x:c r="IHN5888" s="248"/>
      <x:c r="IHO5888" s="248"/>
      <x:c r="IHP5888" s="248"/>
      <x:c r="IHQ5888" s="248"/>
      <x:c r="IHR5888" s="248"/>
      <x:c r="IHS5888" s="248"/>
      <x:c r="IHT5888" s="248"/>
      <x:c r="IHU5888" s="248"/>
      <x:c r="IHV5888" s="248"/>
      <x:c r="IHW5888" s="248"/>
      <x:c r="IHX5888" s="248"/>
      <x:c r="IHY5888" s="248"/>
      <x:c r="IHZ5888" s="248"/>
      <x:c r="IIA5888" s="248"/>
      <x:c r="IIB5888" s="248"/>
      <x:c r="IIC5888" s="248"/>
      <x:c r="IID5888" s="248"/>
      <x:c r="IIE5888" s="248"/>
      <x:c r="IIF5888" s="248"/>
      <x:c r="IIG5888" s="248"/>
      <x:c r="IIH5888" s="248"/>
      <x:c r="III5888" s="248"/>
      <x:c r="IIJ5888" s="248"/>
      <x:c r="IIK5888" s="248"/>
      <x:c r="IIL5888" s="248"/>
      <x:c r="IIM5888" s="248"/>
      <x:c r="IIN5888" s="248"/>
      <x:c r="IIO5888" s="248"/>
      <x:c r="IIP5888" s="248"/>
      <x:c r="IIQ5888" s="248"/>
      <x:c r="IIR5888" s="248"/>
      <x:c r="IIS5888" s="248"/>
      <x:c r="IIT5888" s="248"/>
      <x:c r="IIU5888" s="248"/>
      <x:c r="IIV5888" s="248"/>
      <x:c r="IIW5888" s="248"/>
      <x:c r="IIX5888" s="248"/>
      <x:c r="IIY5888" s="248"/>
      <x:c r="IIZ5888" s="248"/>
      <x:c r="IJA5888" s="248"/>
      <x:c r="IJB5888" s="248"/>
      <x:c r="IJC5888" s="248"/>
      <x:c r="IJD5888" s="248"/>
      <x:c r="IJE5888" s="248"/>
      <x:c r="IJF5888" s="248"/>
      <x:c r="IJG5888" s="248"/>
      <x:c r="IJH5888" s="248"/>
      <x:c r="IJI5888" s="248"/>
      <x:c r="IJJ5888" s="248"/>
      <x:c r="IJK5888" s="248"/>
      <x:c r="IJL5888" s="248"/>
      <x:c r="IJM5888" s="248"/>
      <x:c r="IJN5888" s="248"/>
      <x:c r="IJO5888" s="248"/>
      <x:c r="IJP5888" s="248"/>
      <x:c r="IJQ5888" s="248"/>
      <x:c r="IJR5888" s="248"/>
      <x:c r="IJS5888" s="248"/>
      <x:c r="IJT5888" s="248"/>
      <x:c r="IJU5888" s="248"/>
      <x:c r="IJV5888" s="248"/>
      <x:c r="IJW5888" s="248"/>
      <x:c r="IJX5888" s="248"/>
      <x:c r="IJY5888" s="248"/>
      <x:c r="IJZ5888" s="248"/>
      <x:c r="IKA5888" s="248"/>
      <x:c r="IKB5888" s="248"/>
      <x:c r="IKC5888" s="248"/>
      <x:c r="IKD5888" s="248"/>
      <x:c r="IKE5888" s="248"/>
      <x:c r="IKF5888" s="248"/>
      <x:c r="IKG5888" s="248"/>
      <x:c r="IKH5888" s="248"/>
      <x:c r="IKI5888" s="248"/>
      <x:c r="IKJ5888" s="248"/>
      <x:c r="IKK5888" s="248"/>
      <x:c r="IKL5888" s="248"/>
      <x:c r="IKM5888" s="248"/>
      <x:c r="IKN5888" s="248"/>
      <x:c r="IKO5888" s="248"/>
      <x:c r="IKP5888" s="248"/>
      <x:c r="IKQ5888" s="248"/>
      <x:c r="IKR5888" s="248"/>
      <x:c r="IKS5888" s="248"/>
      <x:c r="IKT5888" s="248"/>
      <x:c r="IKU5888" s="248"/>
      <x:c r="IKV5888" s="248"/>
      <x:c r="IKW5888" s="248"/>
      <x:c r="IKX5888" s="248"/>
      <x:c r="IKY5888" s="248"/>
      <x:c r="IKZ5888" s="248"/>
      <x:c r="ILA5888" s="248"/>
      <x:c r="ILB5888" s="248"/>
      <x:c r="ILC5888" s="248"/>
      <x:c r="ILD5888" s="248"/>
      <x:c r="ILE5888" s="248"/>
      <x:c r="ILF5888" s="248"/>
      <x:c r="ILG5888" s="248"/>
      <x:c r="ILH5888" s="248"/>
      <x:c r="ILI5888" s="248"/>
      <x:c r="ILJ5888" s="248"/>
      <x:c r="ILK5888" s="248"/>
      <x:c r="ILL5888" s="248"/>
      <x:c r="ILM5888" s="248"/>
      <x:c r="ILN5888" s="248"/>
      <x:c r="ILO5888" s="248"/>
      <x:c r="ILP5888" s="248"/>
      <x:c r="ILQ5888" s="248"/>
      <x:c r="ILR5888" s="248"/>
      <x:c r="ILS5888" s="248"/>
      <x:c r="ILT5888" s="248"/>
      <x:c r="ILU5888" s="248"/>
      <x:c r="ILV5888" s="248"/>
      <x:c r="ILW5888" s="248"/>
      <x:c r="ILX5888" s="248"/>
      <x:c r="ILY5888" s="248"/>
      <x:c r="ILZ5888" s="248"/>
      <x:c r="IMA5888" s="248"/>
      <x:c r="IMB5888" s="248"/>
      <x:c r="IMC5888" s="248"/>
      <x:c r="IMD5888" s="248"/>
      <x:c r="IME5888" s="248"/>
      <x:c r="IMF5888" s="248"/>
      <x:c r="IMG5888" s="248"/>
      <x:c r="IMH5888" s="248"/>
      <x:c r="IMI5888" s="248"/>
      <x:c r="IMJ5888" s="248"/>
      <x:c r="IMK5888" s="248"/>
      <x:c r="IML5888" s="248"/>
      <x:c r="IMM5888" s="248"/>
      <x:c r="IMN5888" s="248"/>
      <x:c r="IMO5888" s="248"/>
      <x:c r="IMP5888" s="248"/>
      <x:c r="IMQ5888" s="248"/>
      <x:c r="IMR5888" s="248"/>
      <x:c r="IMS5888" s="248"/>
      <x:c r="IMT5888" s="248"/>
      <x:c r="IMU5888" s="248"/>
      <x:c r="IMV5888" s="248"/>
      <x:c r="IMW5888" s="248"/>
      <x:c r="IMX5888" s="248"/>
      <x:c r="IMY5888" s="248"/>
      <x:c r="IMZ5888" s="248"/>
      <x:c r="INA5888" s="248"/>
      <x:c r="INB5888" s="248"/>
      <x:c r="INC5888" s="248"/>
      <x:c r="IND5888" s="248"/>
      <x:c r="INE5888" s="248"/>
      <x:c r="INF5888" s="248"/>
      <x:c r="ING5888" s="248"/>
      <x:c r="INH5888" s="248"/>
      <x:c r="INI5888" s="248"/>
      <x:c r="INJ5888" s="248"/>
      <x:c r="INK5888" s="248"/>
      <x:c r="INL5888" s="248"/>
      <x:c r="INM5888" s="248"/>
      <x:c r="INN5888" s="248"/>
      <x:c r="INO5888" s="248"/>
      <x:c r="INP5888" s="248"/>
      <x:c r="INQ5888" s="248"/>
      <x:c r="INR5888" s="248"/>
      <x:c r="INS5888" s="248"/>
      <x:c r="INT5888" s="248"/>
      <x:c r="INU5888" s="248"/>
      <x:c r="INV5888" s="248"/>
      <x:c r="INW5888" s="248"/>
      <x:c r="INX5888" s="248"/>
      <x:c r="INY5888" s="248"/>
      <x:c r="INZ5888" s="248"/>
      <x:c r="IOA5888" s="248"/>
      <x:c r="IOB5888" s="248"/>
      <x:c r="IOC5888" s="248"/>
      <x:c r="IOD5888" s="248"/>
      <x:c r="IOE5888" s="248"/>
      <x:c r="IOF5888" s="248"/>
      <x:c r="IOG5888" s="248"/>
      <x:c r="IOH5888" s="248"/>
      <x:c r="IOI5888" s="248"/>
      <x:c r="IOJ5888" s="248"/>
      <x:c r="IOK5888" s="248"/>
      <x:c r="IOL5888" s="248"/>
      <x:c r="IOM5888" s="248"/>
      <x:c r="ION5888" s="248"/>
      <x:c r="IOO5888" s="248"/>
      <x:c r="IOP5888" s="248"/>
      <x:c r="IOQ5888" s="248"/>
      <x:c r="IOR5888" s="248"/>
      <x:c r="IOS5888" s="248"/>
      <x:c r="IOT5888" s="248"/>
      <x:c r="IOU5888" s="248"/>
      <x:c r="IOV5888" s="248"/>
      <x:c r="IOW5888" s="248"/>
      <x:c r="IOX5888" s="248"/>
      <x:c r="IOY5888" s="248"/>
      <x:c r="IOZ5888" s="248"/>
      <x:c r="IPA5888" s="248"/>
      <x:c r="IPB5888" s="248"/>
      <x:c r="IPC5888" s="248"/>
      <x:c r="IPD5888" s="248"/>
      <x:c r="IPE5888" s="248"/>
      <x:c r="IPF5888" s="248"/>
      <x:c r="IPG5888" s="248"/>
      <x:c r="IPH5888" s="248"/>
      <x:c r="IPI5888" s="248"/>
      <x:c r="IPJ5888" s="248"/>
      <x:c r="IPK5888" s="248"/>
      <x:c r="IPL5888" s="248"/>
      <x:c r="IPM5888" s="248"/>
      <x:c r="IPN5888" s="248"/>
      <x:c r="IPO5888" s="248"/>
      <x:c r="IPP5888" s="248"/>
      <x:c r="IPQ5888" s="248"/>
      <x:c r="IPR5888" s="248"/>
      <x:c r="IPS5888" s="248"/>
      <x:c r="IPT5888" s="248"/>
      <x:c r="IPU5888" s="248"/>
      <x:c r="IPV5888" s="248"/>
      <x:c r="IPW5888" s="248"/>
      <x:c r="IPX5888" s="248"/>
      <x:c r="IPY5888" s="248"/>
      <x:c r="IPZ5888" s="248"/>
      <x:c r="IQA5888" s="248"/>
      <x:c r="IQB5888" s="248"/>
      <x:c r="IQC5888" s="248"/>
      <x:c r="IQD5888" s="248"/>
      <x:c r="IQE5888" s="248"/>
      <x:c r="IQF5888" s="248"/>
      <x:c r="IQG5888" s="248"/>
      <x:c r="IQH5888" s="248"/>
      <x:c r="IQI5888" s="248"/>
      <x:c r="IQJ5888" s="248"/>
      <x:c r="IQK5888" s="248"/>
      <x:c r="IQL5888" s="248"/>
      <x:c r="IQM5888" s="248"/>
      <x:c r="IQN5888" s="248"/>
      <x:c r="IQO5888" s="248"/>
      <x:c r="IQP5888" s="248"/>
      <x:c r="IQQ5888" s="248"/>
      <x:c r="IQR5888" s="248"/>
      <x:c r="IQS5888" s="248"/>
      <x:c r="IQT5888" s="248"/>
      <x:c r="IQU5888" s="248"/>
      <x:c r="IQV5888" s="248"/>
      <x:c r="IQW5888" s="248"/>
      <x:c r="IQX5888" s="248"/>
      <x:c r="IQY5888" s="248"/>
      <x:c r="IQZ5888" s="248"/>
      <x:c r="IRA5888" s="248"/>
      <x:c r="IRB5888" s="248"/>
      <x:c r="IRC5888" s="248"/>
      <x:c r="IRD5888" s="248"/>
      <x:c r="IRE5888" s="248"/>
      <x:c r="IRF5888" s="248"/>
      <x:c r="IRG5888" s="248"/>
      <x:c r="IRH5888" s="248"/>
      <x:c r="IRI5888" s="248"/>
      <x:c r="IRJ5888" s="248"/>
      <x:c r="IRK5888" s="248"/>
      <x:c r="IRL5888" s="248"/>
      <x:c r="IRM5888" s="248"/>
      <x:c r="IRN5888" s="248"/>
      <x:c r="IRO5888" s="248"/>
      <x:c r="IRP5888" s="248"/>
      <x:c r="IRQ5888" s="248"/>
      <x:c r="IRR5888" s="248"/>
      <x:c r="IRS5888" s="248"/>
      <x:c r="IRT5888" s="248"/>
      <x:c r="IRU5888" s="248"/>
      <x:c r="IRV5888" s="248"/>
      <x:c r="IRW5888" s="248"/>
      <x:c r="IRX5888" s="248"/>
      <x:c r="IRY5888" s="248"/>
      <x:c r="IRZ5888" s="248"/>
      <x:c r="ISA5888" s="248"/>
      <x:c r="ISB5888" s="248"/>
      <x:c r="ISC5888" s="248"/>
      <x:c r="ISD5888" s="248"/>
      <x:c r="ISE5888" s="248"/>
      <x:c r="ISF5888" s="248"/>
      <x:c r="ISG5888" s="248"/>
      <x:c r="ISH5888" s="248"/>
      <x:c r="ISI5888" s="248"/>
      <x:c r="ISJ5888" s="248"/>
      <x:c r="ISK5888" s="248"/>
      <x:c r="ISL5888" s="248"/>
      <x:c r="ISM5888" s="248"/>
      <x:c r="ISN5888" s="248"/>
      <x:c r="ISO5888" s="248"/>
      <x:c r="ISP5888" s="248"/>
      <x:c r="ISQ5888" s="248"/>
      <x:c r="ISR5888" s="248"/>
      <x:c r="ISS5888" s="248"/>
      <x:c r="IST5888" s="248"/>
      <x:c r="ISU5888" s="248"/>
      <x:c r="ISV5888" s="248"/>
      <x:c r="ISW5888" s="248"/>
      <x:c r="ISX5888" s="248"/>
      <x:c r="ISY5888" s="248"/>
      <x:c r="ISZ5888" s="248"/>
      <x:c r="ITA5888" s="248"/>
      <x:c r="ITB5888" s="248"/>
      <x:c r="ITC5888" s="248"/>
      <x:c r="ITD5888" s="248"/>
      <x:c r="ITE5888" s="248"/>
      <x:c r="ITF5888" s="248"/>
      <x:c r="ITG5888" s="248"/>
      <x:c r="ITH5888" s="248"/>
      <x:c r="ITI5888" s="248"/>
      <x:c r="ITJ5888" s="248"/>
      <x:c r="ITK5888" s="248"/>
      <x:c r="ITL5888" s="248"/>
      <x:c r="ITM5888" s="248"/>
      <x:c r="ITN5888" s="248"/>
      <x:c r="ITO5888" s="248"/>
      <x:c r="ITP5888" s="248"/>
      <x:c r="ITQ5888" s="248"/>
      <x:c r="ITR5888" s="248"/>
      <x:c r="ITS5888" s="248"/>
      <x:c r="ITT5888" s="248"/>
      <x:c r="ITU5888" s="248"/>
      <x:c r="ITV5888" s="248"/>
      <x:c r="ITW5888" s="248"/>
      <x:c r="ITX5888" s="248"/>
      <x:c r="ITY5888" s="248"/>
      <x:c r="ITZ5888" s="248"/>
      <x:c r="IUA5888" s="248"/>
      <x:c r="IUB5888" s="248"/>
      <x:c r="IUC5888" s="248"/>
      <x:c r="IUD5888" s="248"/>
      <x:c r="IUE5888" s="248"/>
      <x:c r="IUF5888" s="248"/>
      <x:c r="IUG5888" s="248"/>
      <x:c r="IUH5888" s="248"/>
      <x:c r="IUI5888" s="248"/>
      <x:c r="IUJ5888" s="248"/>
      <x:c r="IUK5888" s="248"/>
      <x:c r="IUL5888" s="248"/>
      <x:c r="IUM5888" s="248"/>
      <x:c r="IUN5888" s="248"/>
      <x:c r="IUO5888" s="248"/>
      <x:c r="IUP5888" s="248"/>
      <x:c r="IUQ5888" s="248"/>
      <x:c r="IUR5888" s="248"/>
      <x:c r="IUS5888" s="248"/>
      <x:c r="IUT5888" s="248"/>
      <x:c r="IUU5888" s="248"/>
      <x:c r="IUV5888" s="248"/>
      <x:c r="IUW5888" s="248"/>
      <x:c r="IUX5888" s="248"/>
      <x:c r="IUY5888" s="248"/>
      <x:c r="IUZ5888" s="248"/>
      <x:c r="IVA5888" s="248"/>
      <x:c r="IVB5888" s="248"/>
      <x:c r="IVC5888" s="248"/>
      <x:c r="IVD5888" s="248"/>
      <x:c r="IVE5888" s="248"/>
      <x:c r="IVF5888" s="248"/>
      <x:c r="IVG5888" s="248"/>
      <x:c r="IVH5888" s="248"/>
      <x:c r="IVI5888" s="248"/>
      <x:c r="IVJ5888" s="248"/>
      <x:c r="IVK5888" s="248"/>
      <x:c r="IVL5888" s="248"/>
      <x:c r="IVM5888" s="248"/>
      <x:c r="IVN5888" s="248"/>
      <x:c r="IVO5888" s="248"/>
      <x:c r="IVP5888" s="248"/>
      <x:c r="IVQ5888" s="248"/>
      <x:c r="IVR5888" s="248"/>
      <x:c r="IVS5888" s="248"/>
      <x:c r="IVT5888" s="248"/>
      <x:c r="IVU5888" s="248"/>
      <x:c r="IVV5888" s="248"/>
      <x:c r="IVW5888" s="248"/>
      <x:c r="IVX5888" s="248"/>
      <x:c r="IVY5888" s="248"/>
      <x:c r="IVZ5888" s="248"/>
      <x:c r="IWA5888" s="248"/>
      <x:c r="IWB5888" s="248"/>
      <x:c r="IWC5888" s="248"/>
      <x:c r="IWD5888" s="248"/>
      <x:c r="IWE5888" s="248"/>
      <x:c r="IWF5888" s="248"/>
      <x:c r="IWG5888" s="248"/>
      <x:c r="IWH5888" s="248"/>
      <x:c r="IWI5888" s="248"/>
      <x:c r="IWJ5888" s="248"/>
      <x:c r="IWK5888" s="248"/>
      <x:c r="IWL5888" s="248"/>
      <x:c r="IWM5888" s="248"/>
      <x:c r="IWN5888" s="248"/>
      <x:c r="IWO5888" s="248"/>
      <x:c r="IWP5888" s="248"/>
      <x:c r="IWQ5888" s="248"/>
      <x:c r="IWR5888" s="248"/>
      <x:c r="IWS5888" s="248"/>
      <x:c r="IWT5888" s="248"/>
      <x:c r="IWU5888" s="248"/>
      <x:c r="IWV5888" s="248"/>
      <x:c r="IWW5888" s="248"/>
      <x:c r="IWX5888" s="248"/>
      <x:c r="IWY5888" s="248"/>
      <x:c r="IWZ5888" s="248"/>
      <x:c r="IXA5888" s="248"/>
      <x:c r="IXB5888" s="248"/>
      <x:c r="IXC5888" s="248"/>
      <x:c r="IXD5888" s="248"/>
      <x:c r="IXE5888" s="248"/>
      <x:c r="IXF5888" s="248"/>
      <x:c r="IXG5888" s="248"/>
      <x:c r="IXH5888" s="248"/>
      <x:c r="IXI5888" s="248"/>
      <x:c r="IXJ5888" s="248"/>
      <x:c r="IXK5888" s="248"/>
      <x:c r="IXL5888" s="248"/>
      <x:c r="IXM5888" s="248"/>
      <x:c r="IXN5888" s="248"/>
      <x:c r="IXO5888" s="248"/>
      <x:c r="IXP5888" s="248"/>
      <x:c r="IXQ5888" s="248"/>
      <x:c r="IXR5888" s="248"/>
      <x:c r="IXS5888" s="248"/>
      <x:c r="IXT5888" s="248"/>
      <x:c r="IXU5888" s="248"/>
      <x:c r="IXV5888" s="248"/>
      <x:c r="IXW5888" s="248"/>
      <x:c r="IXX5888" s="248"/>
      <x:c r="IXY5888" s="248"/>
      <x:c r="IXZ5888" s="248"/>
      <x:c r="IYA5888" s="248"/>
      <x:c r="IYB5888" s="248"/>
      <x:c r="IYC5888" s="248"/>
      <x:c r="IYD5888" s="248"/>
      <x:c r="IYE5888" s="248"/>
      <x:c r="IYF5888" s="248"/>
      <x:c r="IYG5888" s="248"/>
      <x:c r="IYH5888" s="248"/>
      <x:c r="IYI5888" s="248"/>
      <x:c r="IYJ5888" s="248"/>
      <x:c r="IYK5888" s="248"/>
      <x:c r="IYL5888" s="248"/>
      <x:c r="IYM5888" s="248"/>
      <x:c r="IYN5888" s="248"/>
      <x:c r="IYO5888" s="248"/>
      <x:c r="IYP5888" s="248"/>
      <x:c r="IYQ5888" s="248"/>
      <x:c r="IYR5888" s="248"/>
      <x:c r="IYS5888" s="248"/>
      <x:c r="IYT5888" s="248"/>
      <x:c r="IYU5888" s="248"/>
      <x:c r="IYV5888" s="248"/>
      <x:c r="IYW5888" s="248"/>
      <x:c r="IYX5888" s="248"/>
      <x:c r="IYY5888" s="248"/>
      <x:c r="IYZ5888" s="248"/>
      <x:c r="IZA5888" s="248"/>
      <x:c r="IZB5888" s="248"/>
      <x:c r="IZC5888" s="248"/>
      <x:c r="IZD5888" s="248"/>
      <x:c r="IZE5888" s="248"/>
      <x:c r="IZF5888" s="248"/>
      <x:c r="IZG5888" s="248"/>
      <x:c r="IZH5888" s="248"/>
      <x:c r="IZI5888" s="248"/>
      <x:c r="IZJ5888" s="248"/>
      <x:c r="IZK5888" s="248"/>
      <x:c r="IZL5888" s="248"/>
      <x:c r="IZM5888" s="248"/>
      <x:c r="IZN5888" s="248"/>
      <x:c r="IZO5888" s="248"/>
      <x:c r="IZP5888" s="248"/>
      <x:c r="IZQ5888" s="248"/>
      <x:c r="IZR5888" s="248"/>
      <x:c r="IZS5888" s="248"/>
      <x:c r="IZT5888" s="248"/>
      <x:c r="IZU5888" s="248"/>
      <x:c r="IZV5888" s="248"/>
      <x:c r="IZW5888" s="248"/>
      <x:c r="IZX5888" s="248"/>
      <x:c r="IZY5888" s="248"/>
      <x:c r="IZZ5888" s="248"/>
      <x:c r="JAA5888" s="248"/>
      <x:c r="JAB5888" s="248"/>
      <x:c r="JAC5888" s="248"/>
      <x:c r="JAD5888" s="248"/>
      <x:c r="JAE5888" s="248"/>
      <x:c r="JAF5888" s="248"/>
      <x:c r="JAG5888" s="248"/>
      <x:c r="JAH5888" s="248"/>
      <x:c r="JAI5888" s="248"/>
      <x:c r="JAJ5888" s="248"/>
      <x:c r="JAK5888" s="248"/>
      <x:c r="JAL5888" s="248"/>
      <x:c r="JAM5888" s="248"/>
      <x:c r="JAN5888" s="248"/>
      <x:c r="JAO5888" s="248"/>
      <x:c r="JAP5888" s="248"/>
      <x:c r="JAQ5888" s="248"/>
      <x:c r="JAR5888" s="248"/>
      <x:c r="JAS5888" s="248"/>
      <x:c r="JAT5888" s="248"/>
      <x:c r="JAU5888" s="248"/>
      <x:c r="JAV5888" s="248"/>
      <x:c r="JAW5888" s="248"/>
      <x:c r="JAX5888" s="248"/>
      <x:c r="JAY5888" s="248"/>
      <x:c r="JAZ5888" s="248"/>
      <x:c r="JBA5888" s="248"/>
      <x:c r="JBB5888" s="248"/>
      <x:c r="JBC5888" s="248"/>
      <x:c r="JBD5888" s="248"/>
      <x:c r="JBE5888" s="248"/>
      <x:c r="JBF5888" s="248"/>
      <x:c r="JBG5888" s="248"/>
      <x:c r="JBH5888" s="248"/>
      <x:c r="JBI5888" s="248"/>
      <x:c r="JBJ5888" s="248"/>
      <x:c r="JBK5888" s="248"/>
      <x:c r="JBL5888" s="248"/>
      <x:c r="JBM5888" s="248"/>
      <x:c r="JBN5888" s="248"/>
      <x:c r="JBO5888" s="248"/>
      <x:c r="JBP5888" s="248"/>
      <x:c r="JBQ5888" s="248"/>
      <x:c r="JBR5888" s="248"/>
      <x:c r="JBS5888" s="248"/>
      <x:c r="JBT5888" s="248"/>
      <x:c r="JBU5888" s="248"/>
      <x:c r="JBV5888" s="248"/>
      <x:c r="JBW5888" s="248"/>
      <x:c r="JBX5888" s="248"/>
      <x:c r="JBY5888" s="248"/>
      <x:c r="JBZ5888" s="248"/>
      <x:c r="JCA5888" s="248"/>
      <x:c r="JCB5888" s="248"/>
      <x:c r="JCC5888" s="248"/>
      <x:c r="JCD5888" s="248"/>
      <x:c r="JCE5888" s="248"/>
      <x:c r="JCF5888" s="248"/>
      <x:c r="JCG5888" s="248"/>
      <x:c r="JCH5888" s="248"/>
      <x:c r="JCI5888" s="248"/>
      <x:c r="JCJ5888" s="248"/>
      <x:c r="JCK5888" s="248"/>
      <x:c r="JCL5888" s="248"/>
      <x:c r="JCM5888" s="248"/>
      <x:c r="JCN5888" s="248"/>
      <x:c r="JCO5888" s="248"/>
      <x:c r="JCP5888" s="248"/>
      <x:c r="JCQ5888" s="248"/>
      <x:c r="JCR5888" s="248"/>
      <x:c r="JCS5888" s="248"/>
      <x:c r="JCT5888" s="248"/>
      <x:c r="JCU5888" s="248"/>
      <x:c r="JCV5888" s="248"/>
      <x:c r="JCW5888" s="248"/>
      <x:c r="JCX5888" s="248"/>
      <x:c r="JCY5888" s="248"/>
      <x:c r="JCZ5888" s="248"/>
      <x:c r="JDA5888" s="248"/>
      <x:c r="JDB5888" s="248"/>
      <x:c r="JDC5888" s="248"/>
      <x:c r="JDD5888" s="248"/>
      <x:c r="JDE5888" s="248"/>
      <x:c r="JDF5888" s="248"/>
      <x:c r="JDG5888" s="248"/>
      <x:c r="JDH5888" s="248"/>
      <x:c r="JDI5888" s="248"/>
      <x:c r="JDJ5888" s="248"/>
      <x:c r="JDK5888" s="248"/>
      <x:c r="JDL5888" s="248"/>
      <x:c r="JDM5888" s="248"/>
      <x:c r="JDN5888" s="248"/>
      <x:c r="JDO5888" s="248"/>
      <x:c r="JDP5888" s="248"/>
      <x:c r="JDQ5888" s="248"/>
      <x:c r="JDR5888" s="248"/>
      <x:c r="JDS5888" s="248"/>
      <x:c r="JDT5888" s="248"/>
      <x:c r="JDU5888" s="248"/>
      <x:c r="JDV5888" s="248"/>
      <x:c r="JDW5888" s="248"/>
      <x:c r="JDX5888" s="248"/>
      <x:c r="JDY5888" s="248"/>
      <x:c r="JDZ5888" s="248"/>
      <x:c r="JEA5888" s="248"/>
      <x:c r="JEB5888" s="248"/>
      <x:c r="JEC5888" s="248"/>
      <x:c r="JED5888" s="248"/>
      <x:c r="JEE5888" s="248"/>
      <x:c r="JEF5888" s="248"/>
      <x:c r="JEG5888" s="248"/>
      <x:c r="JEH5888" s="248"/>
      <x:c r="JEI5888" s="248"/>
      <x:c r="JEJ5888" s="248"/>
      <x:c r="JEK5888" s="248"/>
      <x:c r="JEL5888" s="248"/>
      <x:c r="JEM5888" s="248"/>
      <x:c r="JEN5888" s="248"/>
      <x:c r="JEO5888" s="248"/>
      <x:c r="JEP5888" s="248"/>
      <x:c r="JEQ5888" s="248"/>
      <x:c r="JER5888" s="248"/>
      <x:c r="JES5888" s="248"/>
      <x:c r="JET5888" s="248"/>
      <x:c r="JEU5888" s="248"/>
      <x:c r="JEV5888" s="248"/>
      <x:c r="JEW5888" s="248"/>
      <x:c r="JEX5888" s="248"/>
      <x:c r="JEY5888" s="248"/>
      <x:c r="JEZ5888" s="248"/>
      <x:c r="JFA5888" s="248"/>
      <x:c r="JFB5888" s="248"/>
      <x:c r="JFC5888" s="248"/>
      <x:c r="JFD5888" s="248"/>
      <x:c r="JFE5888" s="248"/>
      <x:c r="JFF5888" s="248"/>
      <x:c r="JFG5888" s="248"/>
      <x:c r="JFH5888" s="248"/>
      <x:c r="JFI5888" s="248"/>
      <x:c r="JFJ5888" s="248"/>
      <x:c r="JFK5888" s="248"/>
      <x:c r="JFL5888" s="248"/>
      <x:c r="JFM5888" s="248"/>
      <x:c r="JFN5888" s="248"/>
      <x:c r="JFO5888" s="248"/>
      <x:c r="JFP5888" s="248"/>
      <x:c r="JFQ5888" s="248"/>
      <x:c r="JFR5888" s="248"/>
      <x:c r="JFS5888" s="248"/>
      <x:c r="JFT5888" s="248"/>
      <x:c r="JFU5888" s="248"/>
      <x:c r="JFV5888" s="248"/>
      <x:c r="JFW5888" s="248"/>
      <x:c r="JFX5888" s="248"/>
      <x:c r="JFY5888" s="248"/>
      <x:c r="JFZ5888" s="248"/>
      <x:c r="JGA5888" s="248"/>
      <x:c r="JGB5888" s="248"/>
      <x:c r="JGC5888" s="248"/>
      <x:c r="JGD5888" s="248"/>
      <x:c r="JGE5888" s="248"/>
      <x:c r="JGF5888" s="248"/>
      <x:c r="JGG5888" s="248"/>
      <x:c r="JGH5888" s="248"/>
      <x:c r="JGI5888" s="248"/>
      <x:c r="JGJ5888" s="248"/>
      <x:c r="JGK5888" s="248"/>
      <x:c r="JGL5888" s="248"/>
      <x:c r="JGM5888" s="248"/>
      <x:c r="JGN5888" s="248"/>
      <x:c r="JGO5888" s="248"/>
      <x:c r="JGP5888" s="248"/>
      <x:c r="JGQ5888" s="248"/>
      <x:c r="JGR5888" s="248"/>
      <x:c r="JGS5888" s="248"/>
      <x:c r="JGT5888" s="248"/>
      <x:c r="JGU5888" s="248"/>
      <x:c r="JGV5888" s="248"/>
      <x:c r="JGW5888" s="248"/>
      <x:c r="JGX5888" s="248"/>
      <x:c r="JGY5888" s="248"/>
      <x:c r="JGZ5888" s="248"/>
      <x:c r="JHA5888" s="248"/>
      <x:c r="JHB5888" s="248"/>
      <x:c r="JHC5888" s="248"/>
      <x:c r="JHD5888" s="248"/>
      <x:c r="JHE5888" s="248"/>
      <x:c r="JHF5888" s="248"/>
      <x:c r="JHG5888" s="248"/>
      <x:c r="JHH5888" s="248"/>
      <x:c r="JHI5888" s="248"/>
      <x:c r="JHJ5888" s="248"/>
      <x:c r="JHK5888" s="248"/>
      <x:c r="JHL5888" s="248"/>
      <x:c r="JHM5888" s="248"/>
      <x:c r="JHN5888" s="248"/>
      <x:c r="JHO5888" s="248"/>
      <x:c r="JHP5888" s="248"/>
      <x:c r="JHQ5888" s="248"/>
      <x:c r="JHR5888" s="248"/>
      <x:c r="JHS5888" s="248"/>
      <x:c r="JHT5888" s="248"/>
      <x:c r="JHU5888" s="248"/>
      <x:c r="JHV5888" s="248"/>
      <x:c r="JHW5888" s="248"/>
      <x:c r="JHX5888" s="248"/>
      <x:c r="JHY5888" s="248"/>
      <x:c r="JHZ5888" s="248"/>
      <x:c r="JIA5888" s="248"/>
      <x:c r="JIB5888" s="248"/>
      <x:c r="JIC5888" s="248"/>
      <x:c r="JID5888" s="248"/>
      <x:c r="JIE5888" s="248"/>
      <x:c r="JIF5888" s="248"/>
      <x:c r="JIG5888" s="248"/>
      <x:c r="JIH5888" s="248"/>
      <x:c r="JII5888" s="248"/>
      <x:c r="JIJ5888" s="248"/>
      <x:c r="JIK5888" s="248"/>
      <x:c r="JIL5888" s="248"/>
      <x:c r="JIM5888" s="248"/>
      <x:c r="JIN5888" s="248"/>
      <x:c r="JIO5888" s="248"/>
      <x:c r="JIP5888" s="248"/>
      <x:c r="JIQ5888" s="248"/>
      <x:c r="JIR5888" s="248"/>
      <x:c r="JIS5888" s="248"/>
      <x:c r="JIT5888" s="248"/>
      <x:c r="JIU5888" s="248"/>
      <x:c r="JIV5888" s="248"/>
      <x:c r="JIW5888" s="248"/>
      <x:c r="JIX5888" s="248"/>
      <x:c r="JIY5888" s="248"/>
      <x:c r="JIZ5888" s="248"/>
      <x:c r="JJA5888" s="248"/>
      <x:c r="JJB5888" s="248"/>
      <x:c r="JJC5888" s="248"/>
      <x:c r="JJD5888" s="248"/>
      <x:c r="JJE5888" s="248"/>
      <x:c r="JJF5888" s="248"/>
      <x:c r="JJG5888" s="248"/>
      <x:c r="JJH5888" s="248"/>
      <x:c r="JJI5888" s="248"/>
      <x:c r="JJJ5888" s="248"/>
      <x:c r="JJK5888" s="248"/>
      <x:c r="JJL5888" s="248"/>
      <x:c r="JJM5888" s="248"/>
      <x:c r="JJN5888" s="248"/>
      <x:c r="JJO5888" s="248"/>
      <x:c r="JJP5888" s="248"/>
      <x:c r="JJQ5888" s="248"/>
      <x:c r="JJR5888" s="248"/>
      <x:c r="JJS5888" s="248"/>
      <x:c r="JJT5888" s="248"/>
      <x:c r="JJU5888" s="248"/>
      <x:c r="JJV5888" s="248"/>
      <x:c r="JJW5888" s="248"/>
      <x:c r="JJX5888" s="248"/>
      <x:c r="JJY5888" s="248"/>
      <x:c r="JJZ5888" s="248"/>
      <x:c r="JKA5888" s="248"/>
      <x:c r="JKB5888" s="248"/>
      <x:c r="JKC5888" s="248"/>
      <x:c r="JKD5888" s="248"/>
      <x:c r="JKE5888" s="248"/>
      <x:c r="JKF5888" s="248"/>
      <x:c r="JKG5888" s="248"/>
      <x:c r="JKH5888" s="248"/>
      <x:c r="JKI5888" s="248"/>
      <x:c r="JKJ5888" s="248"/>
      <x:c r="JKK5888" s="248"/>
      <x:c r="JKL5888" s="248"/>
      <x:c r="JKM5888" s="248"/>
      <x:c r="JKN5888" s="248"/>
      <x:c r="JKO5888" s="248"/>
      <x:c r="JKP5888" s="248"/>
      <x:c r="JKQ5888" s="248"/>
      <x:c r="JKR5888" s="248"/>
      <x:c r="JKS5888" s="248"/>
      <x:c r="JKT5888" s="248"/>
      <x:c r="JKU5888" s="248"/>
      <x:c r="JKV5888" s="248"/>
      <x:c r="JKW5888" s="248"/>
      <x:c r="JKX5888" s="248"/>
      <x:c r="JKY5888" s="248"/>
      <x:c r="JKZ5888" s="248"/>
      <x:c r="JLA5888" s="248"/>
      <x:c r="JLB5888" s="248"/>
      <x:c r="JLC5888" s="248"/>
      <x:c r="JLD5888" s="248"/>
      <x:c r="JLE5888" s="248"/>
      <x:c r="JLF5888" s="248"/>
      <x:c r="JLG5888" s="248"/>
      <x:c r="JLH5888" s="248"/>
      <x:c r="JLI5888" s="248"/>
      <x:c r="JLJ5888" s="248"/>
      <x:c r="JLK5888" s="248"/>
      <x:c r="JLL5888" s="248"/>
      <x:c r="JLM5888" s="248"/>
      <x:c r="JLN5888" s="248"/>
      <x:c r="JLO5888" s="248"/>
      <x:c r="JLP5888" s="248"/>
      <x:c r="JLQ5888" s="248"/>
      <x:c r="JLR5888" s="248"/>
      <x:c r="JLS5888" s="248"/>
      <x:c r="JLT5888" s="248"/>
      <x:c r="JLU5888" s="248"/>
      <x:c r="JLV5888" s="248"/>
      <x:c r="JLW5888" s="248"/>
      <x:c r="JLX5888" s="248"/>
      <x:c r="JLY5888" s="248"/>
      <x:c r="JLZ5888" s="248"/>
      <x:c r="JMA5888" s="248"/>
      <x:c r="JMB5888" s="248"/>
      <x:c r="JMC5888" s="248"/>
      <x:c r="JMD5888" s="248"/>
      <x:c r="JME5888" s="248"/>
      <x:c r="JMF5888" s="248"/>
      <x:c r="JMG5888" s="248"/>
      <x:c r="JMH5888" s="248"/>
      <x:c r="JMI5888" s="248"/>
      <x:c r="JMJ5888" s="248"/>
      <x:c r="JMK5888" s="248"/>
      <x:c r="JML5888" s="248"/>
      <x:c r="JMM5888" s="248"/>
      <x:c r="JMN5888" s="248"/>
      <x:c r="JMO5888" s="248"/>
      <x:c r="JMP5888" s="248"/>
      <x:c r="JMQ5888" s="248"/>
      <x:c r="JMR5888" s="248"/>
      <x:c r="JMS5888" s="248"/>
      <x:c r="JMT5888" s="248"/>
      <x:c r="JMU5888" s="248"/>
      <x:c r="JMV5888" s="248"/>
      <x:c r="JMW5888" s="248"/>
      <x:c r="JMX5888" s="248"/>
      <x:c r="JMY5888" s="248"/>
      <x:c r="JMZ5888" s="248"/>
      <x:c r="JNA5888" s="248"/>
      <x:c r="JNB5888" s="248"/>
      <x:c r="JNC5888" s="248"/>
      <x:c r="JND5888" s="248"/>
      <x:c r="JNE5888" s="248"/>
      <x:c r="JNF5888" s="248"/>
      <x:c r="JNG5888" s="248"/>
      <x:c r="JNH5888" s="248"/>
      <x:c r="JNI5888" s="248"/>
      <x:c r="JNJ5888" s="248"/>
      <x:c r="JNK5888" s="248"/>
      <x:c r="JNL5888" s="248"/>
      <x:c r="JNM5888" s="248"/>
      <x:c r="JNN5888" s="248"/>
      <x:c r="JNO5888" s="248"/>
      <x:c r="JNP5888" s="248"/>
      <x:c r="JNQ5888" s="248"/>
      <x:c r="JNR5888" s="248"/>
      <x:c r="JNS5888" s="248"/>
      <x:c r="JNT5888" s="248"/>
      <x:c r="JNU5888" s="248"/>
      <x:c r="JNV5888" s="248"/>
      <x:c r="JNW5888" s="248"/>
      <x:c r="JNX5888" s="248"/>
      <x:c r="JNY5888" s="248"/>
      <x:c r="JNZ5888" s="248"/>
      <x:c r="JOA5888" s="248"/>
      <x:c r="JOB5888" s="248"/>
      <x:c r="JOC5888" s="248"/>
      <x:c r="JOD5888" s="248"/>
      <x:c r="JOE5888" s="248"/>
      <x:c r="JOF5888" s="248"/>
      <x:c r="JOG5888" s="248"/>
      <x:c r="JOH5888" s="248"/>
      <x:c r="JOI5888" s="248"/>
      <x:c r="JOJ5888" s="248"/>
      <x:c r="JOK5888" s="248"/>
      <x:c r="JOL5888" s="248"/>
      <x:c r="JOM5888" s="248"/>
      <x:c r="JON5888" s="248"/>
      <x:c r="JOO5888" s="248"/>
      <x:c r="JOP5888" s="248"/>
      <x:c r="JOQ5888" s="248"/>
      <x:c r="JOR5888" s="248"/>
      <x:c r="JOS5888" s="248"/>
      <x:c r="JOT5888" s="248"/>
      <x:c r="JOU5888" s="248"/>
      <x:c r="JOV5888" s="248"/>
      <x:c r="JOW5888" s="248"/>
      <x:c r="JOX5888" s="248"/>
      <x:c r="JOY5888" s="248"/>
      <x:c r="JOZ5888" s="248"/>
      <x:c r="JPA5888" s="248"/>
      <x:c r="JPB5888" s="248"/>
      <x:c r="JPC5888" s="248"/>
      <x:c r="JPD5888" s="248"/>
      <x:c r="JPE5888" s="248"/>
      <x:c r="JPF5888" s="248"/>
      <x:c r="JPG5888" s="248"/>
      <x:c r="JPH5888" s="248"/>
      <x:c r="JPI5888" s="248"/>
      <x:c r="JPJ5888" s="248"/>
      <x:c r="JPK5888" s="248"/>
      <x:c r="JPL5888" s="248"/>
      <x:c r="JPM5888" s="248"/>
      <x:c r="JPN5888" s="248"/>
      <x:c r="JPO5888" s="248"/>
      <x:c r="JPP5888" s="248"/>
      <x:c r="JPQ5888" s="248"/>
      <x:c r="JPR5888" s="248"/>
      <x:c r="JPS5888" s="248"/>
      <x:c r="JPT5888" s="248"/>
      <x:c r="JPU5888" s="248"/>
      <x:c r="JPV5888" s="248"/>
      <x:c r="JPW5888" s="248"/>
      <x:c r="JPX5888" s="248"/>
      <x:c r="JPY5888" s="248"/>
      <x:c r="JPZ5888" s="248"/>
      <x:c r="JQA5888" s="248"/>
      <x:c r="JQB5888" s="248"/>
      <x:c r="JQC5888" s="248"/>
      <x:c r="JQD5888" s="248"/>
      <x:c r="JQE5888" s="248"/>
      <x:c r="JQF5888" s="248"/>
      <x:c r="JQG5888" s="248"/>
      <x:c r="JQH5888" s="248"/>
      <x:c r="JQI5888" s="248"/>
      <x:c r="JQJ5888" s="248"/>
      <x:c r="JQK5888" s="248"/>
      <x:c r="JQL5888" s="248"/>
      <x:c r="JQM5888" s="248"/>
      <x:c r="JQN5888" s="248"/>
      <x:c r="JQO5888" s="248"/>
      <x:c r="JQP5888" s="248"/>
      <x:c r="JQQ5888" s="248"/>
      <x:c r="JQR5888" s="248"/>
      <x:c r="JQS5888" s="248"/>
      <x:c r="JQT5888" s="248"/>
      <x:c r="JQU5888" s="248"/>
      <x:c r="JQV5888" s="248"/>
      <x:c r="JQW5888" s="248"/>
      <x:c r="JQX5888" s="248"/>
      <x:c r="JQY5888" s="248"/>
      <x:c r="JQZ5888" s="248"/>
      <x:c r="JRA5888" s="248"/>
      <x:c r="JRB5888" s="248"/>
      <x:c r="JRC5888" s="248"/>
      <x:c r="JRD5888" s="248"/>
      <x:c r="JRE5888" s="248"/>
      <x:c r="JRF5888" s="248"/>
      <x:c r="JRG5888" s="248"/>
      <x:c r="JRH5888" s="248"/>
      <x:c r="JRI5888" s="248"/>
      <x:c r="JRJ5888" s="248"/>
      <x:c r="JRK5888" s="248"/>
      <x:c r="JRL5888" s="248"/>
      <x:c r="JRM5888" s="248"/>
      <x:c r="JRN5888" s="248"/>
      <x:c r="JRO5888" s="248"/>
      <x:c r="JRP5888" s="248"/>
      <x:c r="JRQ5888" s="248"/>
      <x:c r="JRR5888" s="248"/>
      <x:c r="JRS5888" s="248"/>
      <x:c r="JRT5888" s="248"/>
      <x:c r="JRU5888" s="248"/>
      <x:c r="JRV5888" s="248"/>
      <x:c r="JRW5888" s="248"/>
      <x:c r="JRX5888" s="248"/>
      <x:c r="JRY5888" s="248"/>
      <x:c r="JRZ5888" s="248"/>
      <x:c r="JSA5888" s="248"/>
      <x:c r="JSB5888" s="248"/>
      <x:c r="JSC5888" s="248"/>
      <x:c r="JSD5888" s="248"/>
      <x:c r="JSE5888" s="248"/>
      <x:c r="JSF5888" s="248"/>
      <x:c r="JSG5888" s="248"/>
      <x:c r="JSH5888" s="248"/>
      <x:c r="JSI5888" s="248"/>
      <x:c r="JSJ5888" s="248"/>
      <x:c r="JSK5888" s="248"/>
      <x:c r="JSL5888" s="248"/>
      <x:c r="JSM5888" s="248"/>
      <x:c r="JSN5888" s="248"/>
      <x:c r="JSO5888" s="248"/>
      <x:c r="JSP5888" s="248"/>
      <x:c r="JSQ5888" s="248"/>
      <x:c r="JSR5888" s="248"/>
      <x:c r="JSS5888" s="248"/>
      <x:c r="JST5888" s="248"/>
      <x:c r="JSU5888" s="248"/>
      <x:c r="JSV5888" s="248"/>
      <x:c r="JSW5888" s="248"/>
      <x:c r="JSX5888" s="248"/>
      <x:c r="JSY5888" s="248"/>
      <x:c r="JSZ5888" s="248"/>
      <x:c r="JTA5888" s="248"/>
      <x:c r="JTB5888" s="248"/>
      <x:c r="JTC5888" s="248"/>
      <x:c r="JTD5888" s="248"/>
      <x:c r="JTE5888" s="248"/>
      <x:c r="JTF5888" s="248"/>
      <x:c r="JTG5888" s="248"/>
      <x:c r="JTH5888" s="248"/>
      <x:c r="JTI5888" s="248"/>
      <x:c r="JTJ5888" s="248"/>
      <x:c r="JTK5888" s="248"/>
      <x:c r="JTL5888" s="248"/>
      <x:c r="JTM5888" s="248"/>
      <x:c r="JTN5888" s="248"/>
      <x:c r="JTO5888" s="248"/>
      <x:c r="JTP5888" s="248"/>
      <x:c r="JTQ5888" s="248"/>
      <x:c r="JTR5888" s="248"/>
      <x:c r="JTS5888" s="248"/>
      <x:c r="JTT5888" s="248"/>
      <x:c r="JTU5888" s="248"/>
      <x:c r="JTV5888" s="248"/>
      <x:c r="JTW5888" s="248"/>
      <x:c r="JTX5888" s="248"/>
      <x:c r="JTY5888" s="248"/>
      <x:c r="JTZ5888" s="248"/>
      <x:c r="JUA5888" s="248"/>
      <x:c r="JUB5888" s="248"/>
      <x:c r="JUC5888" s="248"/>
      <x:c r="JUD5888" s="248"/>
      <x:c r="JUE5888" s="248"/>
      <x:c r="JUF5888" s="248"/>
      <x:c r="JUG5888" s="248"/>
      <x:c r="JUH5888" s="248"/>
      <x:c r="JUI5888" s="248"/>
      <x:c r="JUJ5888" s="248"/>
      <x:c r="JUK5888" s="248"/>
      <x:c r="JUL5888" s="248"/>
      <x:c r="JUM5888" s="248"/>
      <x:c r="JUN5888" s="248"/>
      <x:c r="JUO5888" s="248"/>
      <x:c r="JUP5888" s="248"/>
      <x:c r="JUQ5888" s="248"/>
      <x:c r="JUR5888" s="248"/>
      <x:c r="JUS5888" s="248"/>
      <x:c r="JUT5888" s="248"/>
      <x:c r="JUU5888" s="248"/>
      <x:c r="JUV5888" s="248"/>
      <x:c r="JUW5888" s="248"/>
      <x:c r="JUX5888" s="248"/>
      <x:c r="JUY5888" s="248"/>
      <x:c r="JUZ5888" s="248"/>
      <x:c r="JVA5888" s="248"/>
      <x:c r="JVB5888" s="248"/>
      <x:c r="JVC5888" s="248"/>
      <x:c r="JVD5888" s="248"/>
      <x:c r="JVE5888" s="248"/>
      <x:c r="JVF5888" s="248"/>
      <x:c r="JVG5888" s="248"/>
      <x:c r="JVH5888" s="248"/>
      <x:c r="JVI5888" s="248"/>
      <x:c r="JVJ5888" s="248"/>
      <x:c r="JVK5888" s="248"/>
      <x:c r="JVL5888" s="248"/>
      <x:c r="JVM5888" s="248"/>
      <x:c r="JVN5888" s="248"/>
      <x:c r="JVO5888" s="248"/>
      <x:c r="JVP5888" s="248"/>
      <x:c r="JVQ5888" s="248"/>
      <x:c r="JVR5888" s="248"/>
      <x:c r="JVS5888" s="248"/>
      <x:c r="JVT5888" s="248"/>
      <x:c r="JVU5888" s="248"/>
      <x:c r="JVV5888" s="248"/>
      <x:c r="JVW5888" s="248"/>
      <x:c r="JVX5888" s="248"/>
      <x:c r="JVY5888" s="248"/>
      <x:c r="JVZ5888" s="248"/>
      <x:c r="JWA5888" s="248"/>
      <x:c r="JWB5888" s="248"/>
      <x:c r="JWC5888" s="248"/>
      <x:c r="JWD5888" s="248"/>
      <x:c r="JWE5888" s="248"/>
      <x:c r="JWF5888" s="248"/>
      <x:c r="JWG5888" s="248"/>
      <x:c r="JWH5888" s="248"/>
      <x:c r="JWI5888" s="248"/>
      <x:c r="JWJ5888" s="248"/>
      <x:c r="JWK5888" s="248"/>
      <x:c r="JWL5888" s="248"/>
      <x:c r="JWM5888" s="248"/>
      <x:c r="JWN5888" s="248"/>
      <x:c r="JWO5888" s="248"/>
      <x:c r="JWP5888" s="248"/>
      <x:c r="JWQ5888" s="248"/>
      <x:c r="JWR5888" s="248"/>
      <x:c r="JWS5888" s="248"/>
      <x:c r="JWT5888" s="248"/>
      <x:c r="JWU5888" s="248"/>
      <x:c r="JWV5888" s="248"/>
      <x:c r="JWW5888" s="248"/>
      <x:c r="JWX5888" s="248"/>
      <x:c r="JWY5888" s="248"/>
      <x:c r="JWZ5888" s="248"/>
      <x:c r="JXA5888" s="248"/>
      <x:c r="JXB5888" s="248"/>
      <x:c r="JXC5888" s="248"/>
      <x:c r="JXD5888" s="248"/>
      <x:c r="JXE5888" s="248"/>
      <x:c r="JXF5888" s="248"/>
      <x:c r="JXG5888" s="248"/>
      <x:c r="JXH5888" s="248"/>
      <x:c r="JXI5888" s="248"/>
      <x:c r="JXJ5888" s="248"/>
      <x:c r="JXK5888" s="248"/>
      <x:c r="JXL5888" s="248"/>
      <x:c r="JXM5888" s="248"/>
      <x:c r="JXN5888" s="248"/>
      <x:c r="JXO5888" s="248"/>
      <x:c r="JXP5888" s="248"/>
      <x:c r="JXQ5888" s="248"/>
      <x:c r="JXR5888" s="248"/>
      <x:c r="JXS5888" s="248"/>
      <x:c r="JXT5888" s="248"/>
      <x:c r="JXU5888" s="248"/>
      <x:c r="JXV5888" s="248"/>
      <x:c r="JXW5888" s="248"/>
      <x:c r="JXX5888" s="248"/>
      <x:c r="JXY5888" s="248"/>
      <x:c r="JXZ5888" s="248"/>
      <x:c r="JYA5888" s="248"/>
      <x:c r="JYB5888" s="248"/>
      <x:c r="JYC5888" s="248"/>
      <x:c r="JYD5888" s="248"/>
      <x:c r="JYE5888" s="248"/>
      <x:c r="JYF5888" s="248"/>
      <x:c r="JYG5888" s="248"/>
      <x:c r="JYH5888" s="248"/>
      <x:c r="JYI5888" s="248"/>
      <x:c r="JYJ5888" s="248"/>
      <x:c r="JYK5888" s="248"/>
      <x:c r="JYL5888" s="248"/>
      <x:c r="JYM5888" s="248"/>
      <x:c r="JYN5888" s="248"/>
      <x:c r="JYO5888" s="248"/>
      <x:c r="JYP5888" s="248"/>
      <x:c r="JYQ5888" s="248"/>
      <x:c r="JYR5888" s="248"/>
      <x:c r="JYS5888" s="248"/>
      <x:c r="JYT5888" s="248"/>
      <x:c r="JYU5888" s="248"/>
      <x:c r="JYV5888" s="248"/>
      <x:c r="JYW5888" s="248"/>
      <x:c r="JYX5888" s="248"/>
      <x:c r="JYY5888" s="248"/>
      <x:c r="JYZ5888" s="248"/>
      <x:c r="JZA5888" s="248"/>
      <x:c r="JZB5888" s="248"/>
      <x:c r="JZC5888" s="248"/>
      <x:c r="JZD5888" s="248"/>
      <x:c r="JZE5888" s="248"/>
      <x:c r="JZF5888" s="248"/>
      <x:c r="JZG5888" s="248"/>
      <x:c r="JZH5888" s="248"/>
      <x:c r="JZI5888" s="248"/>
      <x:c r="JZJ5888" s="248"/>
      <x:c r="JZK5888" s="248"/>
      <x:c r="JZL5888" s="248"/>
      <x:c r="JZM5888" s="248"/>
      <x:c r="JZN5888" s="248"/>
      <x:c r="JZO5888" s="248"/>
      <x:c r="JZP5888" s="248"/>
      <x:c r="JZQ5888" s="248"/>
      <x:c r="JZR5888" s="248"/>
      <x:c r="JZS5888" s="248"/>
      <x:c r="JZT5888" s="248"/>
      <x:c r="JZU5888" s="248"/>
      <x:c r="JZV5888" s="248"/>
      <x:c r="JZW5888" s="248"/>
      <x:c r="JZX5888" s="248"/>
      <x:c r="JZY5888" s="248"/>
      <x:c r="JZZ5888" s="248"/>
      <x:c r="KAA5888" s="248"/>
      <x:c r="KAB5888" s="248"/>
      <x:c r="KAC5888" s="248"/>
      <x:c r="KAD5888" s="248"/>
      <x:c r="KAE5888" s="248"/>
      <x:c r="KAF5888" s="248"/>
      <x:c r="KAG5888" s="248"/>
      <x:c r="KAH5888" s="248"/>
      <x:c r="KAI5888" s="248"/>
      <x:c r="KAJ5888" s="248"/>
      <x:c r="KAK5888" s="248"/>
      <x:c r="KAL5888" s="248"/>
      <x:c r="KAM5888" s="248"/>
      <x:c r="KAN5888" s="248"/>
      <x:c r="KAO5888" s="248"/>
      <x:c r="KAP5888" s="248"/>
      <x:c r="KAQ5888" s="248"/>
      <x:c r="KAR5888" s="248"/>
      <x:c r="KAS5888" s="248"/>
      <x:c r="KAT5888" s="248"/>
      <x:c r="KAU5888" s="248"/>
      <x:c r="KAV5888" s="248"/>
      <x:c r="KAW5888" s="248"/>
      <x:c r="KAX5888" s="248"/>
      <x:c r="KAY5888" s="248"/>
      <x:c r="KAZ5888" s="248"/>
      <x:c r="KBA5888" s="248"/>
      <x:c r="KBB5888" s="248"/>
      <x:c r="KBC5888" s="248"/>
      <x:c r="KBD5888" s="248"/>
      <x:c r="KBE5888" s="248"/>
      <x:c r="KBF5888" s="248"/>
      <x:c r="KBG5888" s="248"/>
      <x:c r="KBH5888" s="248"/>
      <x:c r="KBI5888" s="248"/>
      <x:c r="KBJ5888" s="248"/>
      <x:c r="KBK5888" s="248"/>
      <x:c r="KBL5888" s="248"/>
      <x:c r="KBM5888" s="248"/>
      <x:c r="KBN5888" s="248"/>
      <x:c r="KBO5888" s="248"/>
      <x:c r="KBP5888" s="248"/>
      <x:c r="KBQ5888" s="248"/>
      <x:c r="KBR5888" s="248"/>
      <x:c r="KBS5888" s="248"/>
      <x:c r="KBT5888" s="248"/>
      <x:c r="KBU5888" s="248"/>
      <x:c r="KBV5888" s="248"/>
      <x:c r="KBW5888" s="248"/>
      <x:c r="KBX5888" s="248"/>
      <x:c r="KBY5888" s="248"/>
      <x:c r="KBZ5888" s="248"/>
      <x:c r="KCA5888" s="248"/>
      <x:c r="KCB5888" s="248"/>
      <x:c r="KCC5888" s="248"/>
      <x:c r="KCD5888" s="248"/>
      <x:c r="KCE5888" s="248"/>
      <x:c r="KCF5888" s="248"/>
      <x:c r="KCG5888" s="248"/>
      <x:c r="KCH5888" s="248"/>
      <x:c r="KCI5888" s="248"/>
      <x:c r="KCJ5888" s="248"/>
      <x:c r="KCK5888" s="248"/>
      <x:c r="KCL5888" s="248"/>
      <x:c r="KCM5888" s="248"/>
      <x:c r="KCN5888" s="248"/>
      <x:c r="KCO5888" s="248"/>
      <x:c r="KCP5888" s="248"/>
      <x:c r="KCQ5888" s="248"/>
      <x:c r="KCR5888" s="248"/>
      <x:c r="KCS5888" s="248"/>
      <x:c r="KCT5888" s="248"/>
      <x:c r="KCU5888" s="248"/>
      <x:c r="KCV5888" s="248"/>
      <x:c r="KCW5888" s="248"/>
      <x:c r="KCX5888" s="248"/>
      <x:c r="KCY5888" s="248"/>
      <x:c r="KCZ5888" s="248"/>
      <x:c r="KDA5888" s="248"/>
      <x:c r="KDB5888" s="248"/>
      <x:c r="KDC5888" s="248"/>
      <x:c r="KDD5888" s="248"/>
      <x:c r="KDE5888" s="248"/>
      <x:c r="KDF5888" s="248"/>
      <x:c r="KDG5888" s="248"/>
      <x:c r="KDH5888" s="248"/>
      <x:c r="KDI5888" s="248"/>
      <x:c r="KDJ5888" s="248"/>
      <x:c r="KDK5888" s="248"/>
      <x:c r="KDL5888" s="248"/>
      <x:c r="KDM5888" s="248"/>
      <x:c r="KDN5888" s="248"/>
      <x:c r="KDO5888" s="248"/>
      <x:c r="KDP5888" s="248"/>
      <x:c r="KDQ5888" s="248"/>
      <x:c r="KDR5888" s="248"/>
      <x:c r="KDS5888" s="248"/>
      <x:c r="KDT5888" s="248"/>
      <x:c r="KDU5888" s="248"/>
      <x:c r="KDV5888" s="248"/>
      <x:c r="KDW5888" s="248"/>
      <x:c r="KDX5888" s="248"/>
      <x:c r="KDY5888" s="248"/>
      <x:c r="KDZ5888" s="248"/>
      <x:c r="KEA5888" s="248"/>
      <x:c r="KEB5888" s="248"/>
      <x:c r="KEC5888" s="248"/>
      <x:c r="KED5888" s="248"/>
      <x:c r="KEE5888" s="248"/>
      <x:c r="KEF5888" s="248"/>
      <x:c r="KEG5888" s="248"/>
      <x:c r="KEH5888" s="248"/>
      <x:c r="KEI5888" s="248"/>
      <x:c r="KEJ5888" s="248"/>
      <x:c r="KEK5888" s="248"/>
      <x:c r="KEL5888" s="248"/>
      <x:c r="KEM5888" s="248"/>
      <x:c r="KEN5888" s="248"/>
      <x:c r="KEO5888" s="248"/>
      <x:c r="KEP5888" s="248"/>
      <x:c r="KEQ5888" s="248"/>
      <x:c r="KER5888" s="248"/>
      <x:c r="KES5888" s="248"/>
      <x:c r="KET5888" s="248"/>
      <x:c r="KEU5888" s="248"/>
      <x:c r="KEV5888" s="248"/>
      <x:c r="KEW5888" s="248"/>
      <x:c r="KEX5888" s="248"/>
      <x:c r="KEY5888" s="248"/>
      <x:c r="KEZ5888" s="248"/>
      <x:c r="KFA5888" s="248"/>
      <x:c r="KFB5888" s="248"/>
      <x:c r="KFC5888" s="248"/>
      <x:c r="KFD5888" s="248"/>
      <x:c r="KFE5888" s="248"/>
      <x:c r="KFF5888" s="248"/>
      <x:c r="KFG5888" s="248"/>
      <x:c r="KFH5888" s="248"/>
      <x:c r="KFI5888" s="248"/>
      <x:c r="KFJ5888" s="248"/>
      <x:c r="KFK5888" s="248"/>
      <x:c r="KFL5888" s="248"/>
      <x:c r="KFM5888" s="248"/>
      <x:c r="KFN5888" s="248"/>
      <x:c r="KFO5888" s="248"/>
      <x:c r="KFP5888" s="248"/>
      <x:c r="KFQ5888" s="248"/>
      <x:c r="KFR5888" s="248"/>
      <x:c r="KFS5888" s="248"/>
      <x:c r="KFT5888" s="248"/>
      <x:c r="KFU5888" s="248"/>
      <x:c r="KFV5888" s="248"/>
      <x:c r="KFW5888" s="248"/>
      <x:c r="KFX5888" s="248"/>
      <x:c r="KFY5888" s="248"/>
      <x:c r="KFZ5888" s="248"/>
      <x:c r="KGA5888" s="248"/>
      <x:c r="KGB5888" s="248"/>
      <x:c r="KGC5888" s="248"/>
      <x:c r="KGD5888" s="248"/>
      <x:c r="KGE5888" s="248"/>
      <x:c r="KGF5888" s="248"/>
      <x:c r="KGG5888" s="248"/>
      <x:c r="KGH5888" s="248"/>
      <x:c r="KGI5888" s="248"/>
      <x:c r="KGJ5888" s="248"/>
      <x:c r="KGK5888" s="248"/>
      <x:c r="KGL5888" s="248"/>
      <x:c r="KGM5888" s="248"/>
      <x:c r="KGN5888" s="248"/>
      <x:c r="KGO5888" s="248"/>
      <x:c r="KGP5888" s="248"/>
      <x:c r="KGQ5888" s="248"/>
      <x:c r="KGR5888" s="248"/>
      <x:c r="KGS5888" s="248"/>
      <x:c r="KGT5888" s="248"/>
      <x:c r="KGU5888" s="248"/>
      <x:c r="KGV5888" s="248"/>
      <x:c r="KGW5888" s="248"/>
      <x:c r="KGX5888" s="248"/>
      <x:c r="KGY5888" s="248"/>
      <x:c r="KGZ5888" s="248"/>
      <x:c r="KHA5888" s="248"/>
      <x:c r="KHB5888" s="248"/>
      <x:c r="KHC5888" s="248"/>
      <x:c r="KHD5888" s="248"/>
      <x:c r="KHE5888" s="248"/>
      <x:c r="KHF5888" s="248"/>
      <x:c r="KHG5888" s="248"/>
      <x:c r="KHH5888" s="248"/>
      <x:c r="KHI5888" s="248"/>
      <x:c r="KHJ5888" s="248"/>
      <x:c r="KHK5888" s="248"/>
      <x:c r="KHL5888" s="248"/>
      <x:c r="KHM5888" s="248"/>
      <x:c r="KHN5888" s="248"/>
      <x:c r="KHO5888" s="248"/>
      <x:c r="KHP5888" s="248"/>
      <x:c r="KHQ5888" s="248"/>
      <x:c r="KHR5888" s="248"/>
      <x:c r="KHS5888" s="248"/>
      <x:c r="KHT5888" s="248"/>
      <x:c r="KHU5888" s="248"/>
      <x:c r="KHV5888" s="248"/>
      <x:c r="KHW5888" s="248"/>
      <x:c r="KHX5888" s="248"/>
      <x:c r="KHY5888" s="248"/>
      <x:c r="KHZ5888" s="248"/>
      <x:c r="KIA5888" s="248"/>
      <x:c r="KIB5888" s="248"/>
      <x:c r="KIC5888" s="248"/>
      <x:c r="KID5888" s="248"/>
      <x:c r="KIE5888" s="248"/>
      <x:c r="KIF5888" s="248"/>
      <x:c r="KIG5888" s="248"/>
      <x:c r="KIH5888" s="248"/>
      <x:c r="KII5888" s="248"/>
      <x:c r="KIJ5888" s="248"/>
      <x:c r="KIK5888" s="248"/>
      <x:c r="KIL5888" s="248"/>
      <x:c r="KIM5888" s="248"/>
      <x:c r="KIN5888" s="248"/>
      <x:c r="KIO5888" s="248"/>
      <x:c r="KIP5888" s="248"/>
      <x:c r="KIQ5888" s="248"/>
      <x:c r="KIR5888" s="248"/>
      <x:c r="KIS5888" s="248"/>
      <x:c r="KIT5888" s="248"/>
      <x:c r="KIU5888" s="248"/>
      <x:c r="KIV5888" s="248"/>
      <x:c r="KIW5888" s="248"/>
      <x:c r="KIX5888" s="248"/>
      <x:c r="KIY5888" s="248"/>
      <x:c r="KIZ5888" s="248"/>
      <x:c r="KJA5888" s="248"/>
      <x:c r="KJB5888" s="248"/>
      <x:c r="KJC5888" s="248"/>
      <x:c r="KJD5888" s="248"/>
      <x:c r="KJE5888" s="248"/>
      <x:c r="KJF5888" s="248"/>
      <x:c r="KJG5888" s="248"/>
      <x:c r="KJH5888" s="248"/>
      <x:c r="KJI5888" s="248"/>
      <x:c r="KJJ5888" s="248"/>
      <x:c r="KJK5888" s="248"/>
      <x:c r="KJL5888" s="248"/>
      <x:c r="KJM5888" s="248"/>
      <x:c r="KJN5888" s="248"/>
      <x:c r="KJO5888" s="248"/>
      <x:c r="KJP5888" s="248"/>
      <x:c r="KJQ5888" s="248"/>
      <x:c r="KJR5888" s="248"/>
      <x:c r="KJS5888" s="248"/>
      <x:c r="KJT5888" s="248"/>
      <x:c r="KJU5888" s="248"/>
      <x:c r="KJV5888" s="248"/>
      <x:c r="KJW5888" s="248"/>
      <x:c r="KJX5888" s="248"/>
      <x:c r="KJY5888" s="248"/>
      <x:c r="KJZ5888" s="248"/>
      <x:c r="KKA5888" s="248"/>
      <x:c r="KKB5888" s="248"/>
      <x:c r="KKC5888" s="248"/>
      <x:c r="KKD5888" s="248"/>
      <x:c r="KKE5888" s="248"/>
      <x:c r="KKF5888" s="248"/>
      <x:c r="KKG5888" s="248"/>
      <x:c r="KKH5888" s="248"/>
      <x:c r="KKI5888" s="248"/>
      <x:c r="KKJ5888" s="248"/>
      <x:c r="KKK5888" s="248"/>
      <x:c r="KKL5888" s="248"/>
      <x:c r="KKM5888" s="248"/>
      <x:c r="KKN5888" s="248"/>
      <x:c r="KKO5888" s="248"/>
      <x:c r="KKP5888" s="248"/>
      <x:c r="KKQ5888" s="248"/>
      <x:c r="KKR5888" s="248"/>
      <x:c r="KKS5888" s="248"/>
      <x:c r="KKT5888" s="248"/>
      <x:c r="KKU5888" s="248"/>
      <x:c r="KKV5888" s="248"/>
      <x:c r="KKW5888" s="248"/>
      <x:c r="KKX5888" s="248"/>
      <x:c r="KKY5888" s="248"/>
      <x:c r="KKZ5888" s="248"/>
      <x:c r="KLA5888" s="248"/>
      <x:c r="KLB5888" s="248"/>
      <x:c r="KLC5888" s="248"/>
      <x:c r="KLD5888" s="248"/>
      <x:c r="KLE5888" s="248"/>
      <x:c r="KLF5888" s="248"/>
      <x:c r="KLG5888" s="248"/>
      <x:c r="KLH5888" s="248"/>
      <x:c r="KLI5888" s="248"/>
      <x:c r="KLJ5888" s="248"/>
      <x:c r="KLK5888" s="248"/>
      <x:c r="KLL5888" s="248"/>
      <x:c r="KLM5888" s="248"/>
      <x:c r="KLN5888" s="248"/>
      <x:c r="KLO5888" s="248"/>
      <x:c r="KLP5888" s="248"/>
      <x:c r="KLQ5888" s="248"/>
      <x:c r="KLR5888" s="248"/>
      <x:c r="KLS5888" s="248"/>
      <x:c r="KLT5888" s="248"/>
      <x:c r="KLU5888" s="248"/>
      <x:c r="KLV5888" s="248"/>
      <x:c r="KLW5888" s="248"/>
      <x:c r="KLX5888" s="248"/>
      <x:c r="KLY5888" s="248"/>
      <x:c r="KLZ5888" s="248"/>
      <x:c r="KMA5888" s="248"/>
      <x:c r="KMB5888" s="248"/>
      <x:c r="KMC5888" s="248"/>
      <x:c r="KMD5888" s="248"/>
      <x:c r="KME5888" s="248"/>
      <x:c r="KMF5888" s="248"/>
      <x:c r="KMG5888" s="248"/>
      <x:c r="KMH5888" s="248"/>
      <x:c r="KMI5888" s="248"/>
      <x:c r="KMJ5888" s="248"/>
      <x:c r="KMK5888" s="248"/>
      <x:c r="KML5888" s="248"/>
      <x:c r="KMM5888" s="248"/>
      <x:c r="KMN5888" s="248"/>
      <x:c r="KMO5888" s="248"/>
      <x:c r="KMP5888" s="248"/>
      <x:c r="KMQ5888" s="248"/>
      <x:c r="KMR5888" s="248"/>
      <x:c r="KMS5888" s="248"/>
      <x:c r="KMT5888" s="248"/>
      <x:c r="KMU5888" s="248"/>
      <x:c r="KMV5888" s="248"/>
      <x:c r="KMW5888" s="248"/>
      <x:c r="KMX5888" s="248"/>
      <x:c r="KMY5888" s="248"/>
      <x:c r="KMZ5888" s="248"/>
      <x:c r="KNA5888" s="248"/>
      <x:c r="KNB5888" s="248"/>
      <x:c r="KNC5888" s="248"/>
      <x:c r="KND5888" s="248"/>
      <x:c r="KNE5888" s="248"/>
      <x:c r="KNF5888" s="248"/>
      <x:c r="KNG5888" s="248"/>
      <x:c r="KNH5888" s="248"/>
      <x:c r="KNI5888" s="248"/>
      <x:c r="KNJ5888" s="248"/>
      <x:c r="KNK5888" s="248"/>
      <x:c r="KNL5888" s="248"/>
      <x:c r="KNM5888" s="248"/>
      <x:c r="KNN5888" s="248"/>
      <x:c r="KNO5888" s="248"/>
      <x:c r="KNP5888" s="248"/>
      <x:c r="KNQ5888" s="248"/>
      <x:c r="KNR5888" s="248"/>
      <x:c r="KNS5888" s="248"/>
      <x:c r="KNT5888" s="248"/>
      <x:c r="KNU5888" s="248"/>
      <x:c r="KNV5888" s="248"/>
      <x:c r="KNW5888" s="248"/>
      <x:c r="KNX5888" s="248"/>
      <x:c r="KNY5888" s="248"/>
      <x:c r="KNZ5888" s="248"/>
      <x:c r="KOA5888" s="248"/>
      <x:c r="KOB5888" s="248"/>
      <x:c r="KOC5888" s="248"/>
      <x:c r="KOD5888" s="248"/>
      <x:c r="KOE5888" s="248"/>
      <x:c r="KOF5888" s="248"/>
      <x:c r="KOG5888" s="248"/>
      <x:c r="KOH5888" s="248"/>
      <x:c r="KOI5888" s="248"/>
      <x:c r="KOJ5888" s="248"/>
      <x:c r="KOK5888" s="248"/>
      <x:c r="KOL5888" s="248"/>
      <x:c r="KOM5888" s="248"/>
      <x:c r="KON5888" s="248"/>
      <x:c r="KOO5888" s="248"/>
      <x:c r="KOP5888" s="248"/>
      <x:c r="KOQ5888" s="248"/>
      <x:c r="KOR5888" s="248"/>
      <x:c r="KOS5888" s="248"/>
      <x:c r="KOT5888" s="248"/>
      <x:c r="KOU5888" s="248"/>
      <x:c r="KOV5888" s="248"/>
      <x:c r="KOW5888" s="248"/>
      <x:c r="KOX5888" s="248"/>
      <x:c r="KOY5888" s="248"/>
      <x:c r="KOZ5888" s="248"/>
      <x:c r="KPA5888" s="248"/>
      <x:c r="KPB5888" s="248"/>
      <x:c r="KPC5888" s="248"/>
      <x:c r="KPD5888" s="248"/>
      <x:c r="KPE5888" s="248"/>
      <x:c r="KPF5888" s="248"/>
      <x:c r="KPG5888" s="248"/>
      <x:c r="KPH5888" s="248"/>
      <x:c r="KPI5888" s="248"/>
      <x:c r="KPJ5888" s="248"/>
      <x:c r="KPK5888" s="248"/>
      <x:c r="KPL5888" s="248"/>
      <x:c r="KPM5888" s="248"/>
      <x:c r="KPN5888" s="248"/>
      <x:c r="KPO5888" s="248"/>
      <x:c r="KPP5888" s="248"/>
      <x:c r="KPQ5888" s="248"/>
      <x:c r="KPR5888" s="248"/>
      <x:c r="KPS5888" s="248"/>
      <x:c r="KPT5888" s="248"/>
      <x:c r="KPU5888" s="248"/>
      <x:c r="KPV5888" s="248"/>
      <x:c r="KPW5888" s="248"/>
      <x:c r="KPX5888" s="248"/>
      <x:c r="KPY5888" s="248"/>
      <x:c r="KPZ5888" s="248"/>
      <x:c r="KQA5888" s="248"/>
      <x:c r="KQB5888" s="248"/>
      <x:c r="KQC5888" s="248"/>
      <x:c r="KQD5888" s="248"/>
      <x:c r="KQE5888" s="248"/>
      <x:c r="KQF5888" s="248"/>
      <x:c r="KQG5888" s="248"/>
      <x:c r="KQH5888" s="248"/>
      <x:c r="KQI5888" s="248"/>
      <x:c r="KQJ5888" s="248"/>
      <x:c r="KQK5888" s="248"/>
      <x:c r="KQL5888" s="248"/>
      <x:c r="KQM5888" s="248"/>
      <x:c r="KQN5888" s="248"/>
      <x:c r="KQO5888" s="248"/>
      <x:c r="KQP5888" s="248"/>
      <x:c r="KQQ5888" s="248"/>
      <x:c r="KQR5888" s="248"/>
      <x:c r="KQS5888" s="248"/>
      <x:c r="KQT5888" s="248"/>
      <x:c r="KQU5888" s="248"/>
      <x:c r="KQV5888" s="248"/>
      <x:c r="KQW5888" s="248"/>
      <x:c r="KQX5888" s="248"/>
      <x:c r="KQY5888" s="248"/>
      <x:c r="KQZ5888" s="248"/>
      <x:c r="KRA5888" s="248"/>
      <x:c r="KRB5888" s="248"/>
      <x:c r="KRC5888" s="248"/>
      <x:c r="KRD5888" s="248"/>
      <x:c r="KRE5888" s="248"/>
      <x:c r="KRF5888" s="248"/>
      <x:c r="KRG5888" s="248"/>
      <x:c r="KRH5888" s="248"/>
      <x:c r="KRI5888" s="248"/>
      <x:c r="KRJ5888" s="248"/>
      <x:c r="KRK5888" s="248"/>
      <x:c r="KRL5888" s="248"/>
      <x:c r="KRM5888" s="248"/>
      <x:c r="KRN5888" s="248"/>
      <x:c r="KRO5888" s="248"/>
      <x:c r="KRP5888" s="248"/>
      <x:c r="KRQ5888" s="248"/>
      <x:c r="KRR5888" s="248"/>
      <x:c r="KRS5888" s="248"/>
      <x:c r="KRT5888" s="248"/>
      <x:c r="KRU5888" s="248"/>
      <x:c r="KRV5888" s="248"/>
      <x:c r="KRW5888" s="248"/>
      <x:c r="KRX5888" s="248"/>
      <x:c r="KRY5888" s="248"/>
      <x:c r="KRZ5888" s="248"/>
      <x:c r="KSA5888" s="248"/>
      <x:c r="KSB5888" s="248"/>
      <x:c r="KSC5888" s="248"/>
      <x:c r="KSD5888" s="248"/>
      <x:c r="KSE5888" s="248"/>
      <x:c r="KSF5888" s="248"/>
      <x:c r="KSG5888" s="248"/>
      <x:c r="KSH5888" s="248"/>
      <x:c r="KSI5888" s="248"/>
      <x:c r="KSJ5888" s="248"/>
      <x:c r="KSK5888" s="248"/>
      <x:c r="KSL5888" s="248"/>
      <x:c r="KSM5888" s="248"/>
      <x:c r="KSN5888" s="248"/>
      <x:c r="KSO5888" s="248"/>
      <x:c r="KSP5888" s="248"/>
      <x:c r="KSQ5888" s="248"/>
      <x:c r="KSR5888" s="248"/>
      <x:c r="KSS5888" s="248"/>
      <x:c r="KST5888" s="248"/>
      <x:c r="KSU5888" s="248"/>
      <x:c r="KSV5888" s="248"/>
      <x:c r="KSW5888" s="248"/>
      <x:c r="KSX5888" s="248"/>
      <x:c r="KSY5888" s="248"/>
      <x:c r="KSZ5888" s="248"/>
      <x:c r="KTA5888" s="248"/>
      <x:c r="KTB5888" s="248"/>
      <x:c r="KTC5888" s="248"/>
      <x:c r="KTD5888" s="248"/>
      <x:c r="KTE5888" s="248"/>
      <x:c r="KTF5888" s="248"/>
      <x:c r="KTG5888" s="248"/>
      <x:c r="KTH5888" s="248"/>
      <x:c r="KTI5888" s="248"/>
      <x:c r="KTJ5888" s="248"/>
      <x:c r="KTK5888" s="248"/>
      <x:c r="KTL5888" s="248"/>
      <x:c r="KTM5888" s="248"/>
      <x:c r="KTN5888" s="248"/>
      <x:c r="KTO5888" s="248"/>
      <x:c r="KTP5888" s="248"/>
      <x:c r="KTQ5888" s="248"/>
      <x:c r="KTR5888" s="248"/>
      <x:c r="KTS5888" s="248"/>
      <x:c r="KTT5888" s="248"/>
      <x:c r="KTU5888" s="248"/>
      <x:c r="KTV5888" s="248"/>
      <x:c r="KTW5888" s="248"/>
      <x:c r="KTX5888" s="248"/>
      <x:c r="KTY5888" s="248"/>
      <x:c r="KTZ5888" s="248"/>
      <x:c r="KUA5888" s="248"/>
      <x:c r="KUB5888" s="248"/>
      <x:c r="KUC5888" s="248"/>
      <x:c r="KUD5888" s="248"/>
      <x:c r="KUE5888" s="248"/>
      <x:c r="KUF5888" s="248"/>
      <x:c r="KUG5888" s="248"/>
      <x:c r="KUH5888" s="248"/>
      <x:c r="KUI5888" s="248"/>
      <x:c r="KUJ5888" s="248"/>
      <x:c r="KUK5888" s="248"/>
      <x:c r="KUL5888" s="248"/>
      <x:c r="KUM5888" s="248"/>
      <x:c r="KUN5888" s="248"/>
      <x:c r="KUO5888" s="248"/>
      <x:c r="KUP5888" s="248"/>
      <x:c r="KUQ5888" s="248"/>
      <x:c r="KUR5888" s="248"/>
      <x:c r="KUS5888" s="248"/>
      <x:c r="KUT5888" s="248"/>
      <x:c r="KUU5888" s="248"/>
      <x:c r="KUV5888" s="248"/>
      <x:c r="KUW5888" s="248"/>
      <x:c r="KUX5888" s="248"/>
      <x:c r="KUY5888" s="248"/>
      <x:c r="KUZ5888" s="248"/>
      <x:c r="KVA5888" s="248"/>
      <x:c r="KVB5888" s="248"/>
      <x:c r="KVC5888" s="248"/>
      <x:c r="KVD5888" s="248"/>
      <x:c r="KVE5888" s="248"/>
      <x:c r="KVF5888" s="248"/>
      <x:c r="KVG5888" s="248"/>
      <x:c r="KVH5888" s="248"/>
      <x:c r="KVI5888" s="248"/>
      <x:c r="KVJ5888" s="248"/>
      <x:c r="KVK5888" s="248"/>
      <x:c r="KVL5888" s="248"/>
      <x:c r="KVM5888" s="248"/>
      <x:c r="KVN5888" s="248"/>
      <x:c r="KVO5888" s="248"/>
      <x:c r="KVP5888" s="248"/>
      <x:c r="KVQ5888" s="248"/>
      <x:c r="KVR5888" s="248"/>
      <x:c r="KVS5888" s="248"/>
      <x:c r="KVT5888" s="248"/>
      <x:c r="KVU5888" s="248"/>
      <x:c r="KVV5888" s="248"/>
      <x:c r="KVW5888" s="248"/>
      <x:c r="KVX5888" s="248"/>
      <x:c r="KVY5888" s="248"/>
      <x:c r="KVZ5888" s="248"/>
      <x:c r="KWA5888" s="248"/>
      <x:c r="KWB5888" s="248"/>
      <x:c r="KWC5888" s="248"/>
      <x:c r="KWD5888" s="248"/>
      <x:c r="KWE5888" s="248"/>
      <x:c r="KWF5888" s="248"/>
      <x:c r="KWG5888" s="248"/>
      <x:c r="KWH5888" s="248"/>
      <x:c r="KWI5888" s="248"/>
      <x:c r="KWJ5888" s="248"/>
      <x:c r="KWK5888" s="248"/>
      <x:c r="KWL5888" s="248"/>
      <x:c r="KWM5888" s="248"/>
      <x:c r="KWN5888" s="248"/>
      <x:c r="KWO5888" s="248"/>
      <x:c r="KWP5888" s="248"/>
      <x:c r="KWQ5888" s="248"/>
      <x:c r="KWR5888" s="248"/>
      <x:c r="KWS5888" s="248"/>
      <x:c r="KWT5888" s="248"/>
      <x:c r="KWU5888" s="248"/>
      <x:c r="KWV5888" s="248"/>
      <x:c r="KWW5888" s="248"/>
      <x:c r="KWX5888" s="248"/>
      <x:c r="KWY5888" s="248"/>
      <x:c r="KWZ5888" s="248"/>
      <x:c r="KXA5888" s="248"/>
      <x:c r="KXB5888" s="248"/>
      <x:c r="KXC5888" s="248"/>
      <x:c r="KXD5888" s="248"/>
      <x:c r="KXE5888" s="248"/>
      <x:c r="KXF5888" s="248"/>
      <x:c r="KXG5888" s="248"/>
      <x:c r="KXH5888" s="248"/>
      <x:c r="KXI5888" s="248"/>
      <x:c r="KXJ5888" s="248"/>
      <x:c r="KXK5888" s="248"/>
      <x:c r="KXL5888" s="248"/>
      <x:c r="KXM5888" s="248"/>
      <x:c r="KXN5888" s="248"/>
      <x:c r="KXO5888" s="248"/>
      <x:c r="KXP5888" s="248"/>
      <x:c r="KXQ5888" s="248"/>
      <x:c r="KXR5888" s="248"/>
      <x:c r="KXS5888" s="248"/>
      <x:c r="KXT5888" s="248"/>
      <x:c r="KXU5888" s="248"/>
      <x:c r="KXV5888" s="248"/>
      <x:c r="KXW5888" s="248"/>
      <x:c r="KXX5888" s="248"/>
      <x:c r="KXY5888" s="248"/>
      <x:c r="KXZ5888" s="248"/>
      <x:c r="KYA5888" s="248"/>
      <x:c r="KYB5888" s="248"/>
      <x:c r="KYC5888" s="248"/>
      <x:c r="KYD5888" s="248"/>
      <x:c r="KYE5888" s="248"/>
      <x:c r="KYF5888" s="248"/>
      <x:c r="KYG5888" s="248"/>
      <x:c r="KYH5888" s="248"/>
      <x:c r="KYI5888" s="248"/>
      <x:c r="KYJ5888" s="248"/>
      <x:c r="KYK5888" s="248"/>
      <x:c r="KYL5888" s="248"/>
      <x:c r="KYM5888" s="248"/>
      <x:c r="KYN5888" s="248"/>
      <x:c r="KYO5888" s="248"/>
      <x:c r="KYP5888" s="248"/>
      <x:c r="KYQ5888" s="248"/>
      <x:c r="KYR5888" s="248"/>
      <x:c r="KYS5888" s="248"/>
      <x:c r="KYT5888" s="248"/>
      <x:c r="KYU5888" s="248"/>
      <x:c r="KYV5888" s="248"/>
      <x:c r="KYW5888" s="248"/>
      <x:c r="KYX5888" s="248"/>
      <x:c r="KYY5888" s="248"/>
      <x:c r="KYZ5888" s="248"/>
      <x:c r="KZA5888" s="248"/>
      <x:c r="KZB5888" s="248"/>
      <x:c r="KZC5888" s="248"/>
      <x:c r="KZD5888" s="248"/>
      <x:c r="KZE5888" s="248"/>
      <x:c r="KZF5888" s="248"/>
      <x:c r="KZG5888" s="248"/>
      <x:c r="KZH5888" s="248"/>
      <x:c r="KZI5888" s="248"/>
      <x:c r="KZJ5888" s="248"/>
      <x:c r="KZK5888" s="248"/>
      <x:c r="KZL5888" s="248"/>
      <x:c r="KZM5888" s="248"/>
      <x:c r="KZN5888" s="248"/>
      <x:c r="KZO5888" s="248"/>
      <x:c r="KZP5888" s="248"/>
      <x:c r="KZQ5888" s="248"/>
      <x:c r="KZR5888" s="248"/>
      <x:c r="KZS5888" s="248"/>
      <x:c r="KZT5888" s="248"/>
      <x:c r="KZU5888" s="248"/>
      <x:c r="KZV5888" s="248"/>
      <x:c r="KZW5888" s="248"/>
      <x:c r="KZX5888" s="248"/>
      <x:c r="KZY5888" s="248"/>
      <x:c r="KZZ5888" s="248"/>
      <x:c r="LAA5888" s="248"/>
      <x:c r="LAB5888" s="248"/>
      <x:c r="LAC5888" s="248"/>
      <x:c r="LAD5888" s="248"/>
      <x:c r="LAE5888" s="248"/>
      <x:c r="LAF5888" s="248"/>
      <x:c r="LAG5888" s="248"/>
      <x:c r="LAH5888" s="248"/>
      <x:c r="LAI5888" s="248"/>
      <x:c r="LAJ5888" s="248"/>
      <x:c r="LAK5888" s="248"/>
      <x:c r="LAL5888" s="248"/>
      <x:c r="LAM5888" s="248"/>
      <x:c r="LAN5888" s="248"/>
      <x:c r="LAO5888" s="248"/>
      <x:c r="LAP5888" s="248"/>
      <x:c r="LAQ5888" s="248"/>
      <x:c r="LAR5888" s="248"/>
      <x:c r="LAS5888" s="248"/>
      <x:c r="LAT5888" s="248"/>
      <x:c r="LAU5888" s="248"/>
      <x:c r="LAV5888" s="248"/>
      <x:c r="LAW5888" s="248"/>
      <x:c r="LAX5888" s="248"/>
      <x:c r="LAY5888" s="248"/>
      <x:c r="LAZ5888" s="248"/>
      <x:c r="LBA5888" s="248"/>
      <x:c r="LBB5888" s="248"/>
      <x:c r="LBC5888" s="248"/>
      <x:c r="LBD5888" s="248"/>
      <x:c r="LBE5888" s="248"/>
      <x:c r="LBF5888" s="248"/>
      <x:c r="LBG5888" s="248"/>
      <x:c r="LBH5888" s="248"/>
      <x:c r="LBI5888" s="248"/>
      <x:c r="LBJ5888" s="248"/>
      <x:c r="LBK5888" s="248"/>
      <x:c r="LBL5888" s="248"/>
      <x:c r="LBM5888" s="248"/>
      <x:c r="LBN5888" s="248"/>
      <x:c r="LBO5888" s="248"/>
      <x:c r="LBP5888" s="248"/>
      <x:c r="LBQ5888" s="248"/>
      <x:c r="LBR5888" s="248"/>
      <x:c r="LBS5888" s="248"/>
      <x:c r="LBT5888" s="248"/>
      <x:c r="LBU5888" s="248"/>
      <x:c r="LBV5888" s="248"/>
      <x:c r="LBW5888" s="248"/>
      <x:c r="LBX5888" s="248"/>
      <x:c r="LBY5888" s="248"/>
      <x:c r="LBZ5888" s="248"/>
      <x:c r="LCA5888" s="248"/>
      <x:c r="LCB5888" s="248"/>
      <x:c r="LCC5888" s="248"/>
      <x:c r="LCD5888" s="248"/>
      <x:c r="LCE5888" s="248"/>
      <x:c r="LCF5888" s="248"/>
      <x:c r="LCG5888" s="248"/>
      <x:c r="LCH5888" s="248"/>
      <x:c r="LCI5888" s="248"/>
      <x:c r="LCJ5888" s="248"/>
      <x:c r="LCK5888" s="248"/>
      <x:c r="LCL5888" s="248"/>
      <x:c r="LCM5888" s="248"/>
      <x:c r="LCN5888" s="248"/>
      <x:c r="LCO5888" s="248"/>
      <x:c r="LCP5888" s="248"/>
      <x:c r="LCQ5888" s="248"/>
      <x:c r="LCR5888" s="248"/>
      <x:c r="LCS5888" s="248"/>
      <x:c r="LCT5888" s="248"/>
      <x:c r="LCU5888" s="248"/>
      <x:c r="LCV5888" s="248"/>
      <x:c r="LCW5888" s="248"/>
      <x:c r="LCX5888" s="248"/>
      <x:c r="LCY5888" s="248"/>
      <x:c r="LCZ5888" s="248"/>
      <x:c r="LDA5888" s="248"/>
      <x:c r="LDB5888" s="248"/>
      <x:c r="LDC5888" s="248"/>
      <x:c r="LDD5888" s="248"/>
      <x:c r="LDE5888" s="248"/>
      <x:c r="LDF5888" s="248"/>
      <x:c r="LDG5888" s="248"/>
      <x:c r="LDH5888" s="248"/>
      <x:c r="LDI5888" s="248"/>
      <x:c r="LDJ5888" s="248"/>
      <x:c r="LDK5888" s="248"/>
      <x:c r="LDL5888" s="248"/>
      <x:c r="LDM5888" s="248"/>
      <x:c r="LDN5888" s="248"/>
      <x:c r="LDO5888" s="248"/>
      <x:c r="LDP5888" s="248"/>
      <x:c r="LDQ5888" s="248"/>
      <x:c r="LDR5888" s="248"/>
      <x:c r="LDS5888" s="248"/>
      <x:c r="LDT5888" s="248"/>
      <x:c r="LDU5888" s="248"/>
      <x:c r="LDV5888" s="248"/>
      <x:c r="LDW5888" s="248"/>
      <x:c r="LDX5888" s="248"/>
      <x:c r="LDY5888" s="248"/>
      <x:c r="LDZ5888" s="248"/>
      <x:c r="LEA5888" s="248"/>
      <x:c r="LEB5888" s="248"/>
      <x:c r="LEC5888" s="248"/>
      <x:c r="LED5888" s="248"/>
      <x:c r="LEE5888" s="248"/>
      <x:c r="LEF5888" s="248"/>
      <x:c r="LEG5888" s="248"/>
      <x:c r="LEH5888" s="248"/>
      <x:c r="LEI5888" s="248"/>
      <x:c r="LEJ5888" s="248"/>
      <x:c r="LEK5888" s="248"/>
      <x:c r="LEL5888" s="248"/>
      <x:c r="LEM5888" s="248"/>
      <x:c r="LEN5888" s="248"/>
      <x:c r="LEO5888" s="248"/>
      <x:c r="LEP5888" s="248"/>
      <x:c r="LEQ5888" s="248"/>
      <x:c r="LER5888" s="248"/>
      <x:c r="LES5888" s="248"/>
      <x:c r="LET5888" s="248"/>
      <x:c r="LEU5888" s="248"/>
      <x:c r="LEV5888" s="248"/>
      <x:c r="LEW5888" s="248"/>
      <x:c r="LEX5888" s="248"/>
      <x:c r="LEY5888" s="248"/>
      <x:c r="LEZ5888" s="248"/>
      <x:c r="LFA5888" s="248"/>
      <x:c r="LFB5888" s="248"/>
      <x:c r="LFC5888" s="248"/>
      <x:c r="LFD5888" s="248"/>
      <x:c r="LFE5888" s="248"/>
      <x:c r="LFF5888" s="248"/>
      <x:c r="LFG5888" s="248"/>
      <x:c r="LFH5888" s="248"/>
      <x:c r="LFI5888" s="248"/>
      <x:c r="LFJ5888" s="248"/>
      <x:c r="LFK5888" s="248"/>
      <x:c r="LFL5888" s="248"/>
      <x:c r="LFM5888" s="248"/>
      <x:c r="LFN5888" s="248"/>
      <x:c r="LFO5888" s="248"/>
      <x:c r="LFP5888" s="248"/>
      <x:c r="LFQ5888" s="248"/>
      <x:c r="LFR5888" s="248"/>
      <x:c r="LFS5888" s="248"/>
      <x:c r="LFT5888" s="248"/>
      <x:c r="LFU5888" s="248"/>
      <x:c r="LFV5888" s="248"/>
      <x:c r="LFW5888" s="248"/>
      <x:c r="LFX5888" s="248"/>
      <x:c r="LFY5888" s="248"/>
      <x:c r="LFZ5888" s="248"/>
      <x:c r="LGA5888" s="248"/>
      <x:c r="LGB5888" s="248"/>
      <x:c r="LGC5888" s="248"/>
      <x:c r="LGD5888" s="248"/>
      <x:c r="LGE5888" s="248"/>
      <x:c r="LGF5888" s="248"/>
      <x:c r="LGG5888" s="248"/>
      <x:c r="LGH5888" s="248"/>
      <x:c r="LGI5888" s="248"/>
      <x:c r="LGJ5888" s="248"/>
      <x:c r="LGK5888" s="248"/>
      <x:c r="LGL5888" s="248"/>
      <x:c r="LGM5888" s="248"/>
      <x:c r="LGN5888" s="248"/>
      <x:c r="LGO5888" s="248"/>
      <x:c r="LGP5888" s="248"/>
      <x:c r="LGQ5888" s="248"/>
      <x:c r="LGR5888" s="248"/>
      <x:c r="LGS5888" s="248"/>
      <x:c r="LGT5888" s="248"/>
      <x:c r="LGU5888" s="248"/>
      <x:c r="LGV5888" s="248"/>
      <x:c r="LGW5888" s="248"/>
      <x:c r="LGX5888" s="248"/>
      <x:c r="LGY5888" s="248"/>
      <x:c r="LGZ5888" s="248"/>
      <x:c r="LHA5888" s="248"/>
      <x:c r="LHB5888" s="248"/>
      <x:c r="LHC5888" s="248"/>
      <x:c r="LHD5888" s="248"/>
      <x:c r="LHE5888" s="248"/>
      <x:c r="LHF5888" s="248"/>
      <x:c r="LHG5888" s="248"/>
      <x:c r="LHH5888" s="248"/>
      <x:c r="LHI5888" s="248"/>
      <x:c r="LHJ5888" s="248"/>
      <x:c r="LHK5888" s="248"/>
      <x:c r="LHL5888" s="248"/>
      <x:c r="LHM5888" s="248"/>
      <x:c r="LHN5888" s="248"/>
      <x:c r="LHO5888" s="248"/>
      <x:c r="LHP5888" s="248"/>
      <x:c r="LHQ5888" s="248"/>
      <x:c r="LHR5888" s="248"/>
      <x:c r="LHS5888" s="248"/>
      <x:c r="LHT5888" s="248"/>
      <x:c r="LHU5888" s="248"/>
      <x:c r="LHV5888" s="248"/>
      <x:c r="LHW5888" s="248"/>
      <x:c r="LHX5888" s="248"/>
      <x:c r="LHY5888" s="248"/>
      <x:c r="LHZ5888" s="248"/>
      <x:c r="LIA5888" s="248"/>
      <x:c r="LIB5888" s="248"/>
      <x:c r="LIC5888" s="248"/>
      <x:c r="LID5888" s="248"/>
      <x:c r="LIE5888" s="248"/>
      <x:c r="LIF5888" s="248"/>
      <x:c r="LIG5888" s="248"/>
      <x:c r="LIH5888" s="248"/>
      <x:c r="LII5888" s="248"/>
      <x:c r="LIJ5888" s="248"/>
      <x:c r="LIK5888" s="248"/>
      <x:c r="LIL5888" s="248"/>
      <x:c r="LIM5888" s="248"/>
      <x:c r="LIN5888" s="248"/>
      <x:c r="LIO5888" s="248"/>
      <x:c r="LIP5888" s="248"/>
      <x:c r="LIQ5888" s="248"/>
      <x:c r="LIR5888" s="248"/>
      <x:c r="LIS5888" s="248"/>
      <x:c r="LIT5888" s="248"/>
      <x:c r="LIU5888" s="248"/>
      <x:c r="LIV5888" s="248"/>
      <x:c r="LIW5888" s="248"/>
      <x:c r="LIX5888" s="248"/>
      <x:c r="LIY5888" s="248"/>
      <x:c r="LIZ5888" s="248"/>
      <x:c r="LJA5888" s="248"/>
      <x:c r="LJB5888" s="248"/>
      <x:c r="LJC5888" s="248"/>
      <x:c r="LJD5888" s="248"/>
      <x:c r="LJE5888" s="248"/>
      <x:c r="LJF5888" s="248"/>
      <x:c r="LJG5888" s="248"/>
      <x:c r="LJH5888" s="248"/>
      <x:c r="LJI5888" s="248"/>
      <x:c r="LJJ5888" s="248"/>
      <x:c r="LJK5888" s="248"/>
      <x:c r="LJL5888" s="248"/>
      <x:c r="LJM5888" s="248"/>
      <x:c r="LJN5888" s="248"/>
      <x:c r="LJO5888" s="248"/>
      <x:c r="LJP5888" s="248"/>
      <x:c r="LJQ5888" s="248"/>
      <x:c r="LJR5888" s="248"/>
      <x:c r="LJS5888" s="248"/>
      <x:c r="LJT5888" s="248"/>
      <x:c r="LJU5888" s="248"/>
      <x:c r="LJV5888" s="248"/>
      <x:c r="LJW5888" s="248"/>
      <x:c r="LJX5888" s="248"/>
      <x:c r="LJY5888" s="248"/>
      <x:c r="LJZ5888" s="248"/>
      <x:c r="LKA5888" s="248"/>
      <x:c r="LKB5888" s="248"/>
      <x:c r="LKC5888" s="248"/>
      <x:c r="LKD5888" s="248"/>
      <x:c r="LKE5888" s="248"/>
      <x:c r="LKF5888" s="248"/>
      <x:c r="LKG5888" s="248"/>
      <x:c r="LKH5888" s="248"/>
      <x:c r="LKI5888" s="248"/>
      <x:c r="LKJ5888" s="248"/>
      <x:c r="LKK5888" s="248"/>
      <x:c r="LKL5888" s="248"/>
      <x:c r="LKM5888" s="248"/>
      <x:c r="LKN5888" s="248"/>
      <x:c r="LKO5888" s="248"/>
      <x:c r="LKP5888" s="248"/>
      <x:c r="LKQ5888" s="248"/>
      <x:c r="LKR5888" s="248"/>
      <x:c r="LKS5888" s="248"/>
      <x:c r="LKT5888" s="248"/>
      <x:c r="LKU5888" s="248"/>
      <x:c r="LKV5888" s="248"/>
      <x:c r="LKW5888" s="248"/>
      <x:c r="LKX5888" s="248"/>
      <x:c r="LKY5888" s="248"/>
      <x:c r="LKZ5888" s="248"/>
      <x:c r="LLA5888" s="248"/>
      <x:c r="LLB5888" s="248"/>
      <x:c r="LLC5888" s="248"/>
      <x:c r="LLD5888" s="248"/>
      <x:c r="LLE5888" s="248"/>
      <x:c r="LLF5888" s="248"/>
      <x:c r="LLG5888" s="248"/>
      <x:c r="LLH5888" s="248"/>
      <x:c r="LLI5888" s="248"/>
      <x:c r="LLJ5888" s="248"/>
      <x:c r="LLK5888" s="248"/>
      <x:c r="LLL5888" s="248"/>
      <x:c r="LLM5888" s="248"/>
      <x:c r="LLN5888" s="248"/>
      <x:c r="LLO5888" s="248"/>
      <x:c r="LLP5888" s="248"/>
      <x:c r="LLQ5888" s="248"/>
      <x:c r="LLR5888" s="248"/>
      <x:c r="LLS5888" s="248"/>
      <x:c r="LLT5888" s="248"/>
      <x:c r="LLU5888" s="248"/>
      <x:c r="LLV5888" s="248"/>
      <x:c r="LLW5888" s="248"/>
      <x:c r="LLX5888" s="248"/>
      <x:c r="LLY5888" s="248"/>
      <x:c r="LLZ5888" s="248"/>
      <x:c r="LMA5888" s="248"/>
      <x:c r="LMB5888" s="248"/>
      <x:c r="LMC5888" s="248"/>
      <x:c r="LMD5888" s="248"/>
      <x:c r="LME5888" s="248"/>
      <x:c r="LMF5888" s="248"/>
      <x:c r="LMG5888" s="248"/>
      <x:c r="LMH5888" s="248"/>
      <x:c r="LMI5888" s="248"/>
      <x:c r="LMJ5888" s="248"/>
      <x:c r="LMK5888" s="248"/>
      <x:c r="LML5888" s="248"/>
      <x:c r="LMM5888" s="248"/>
      <x:c r="LMN5888" s="248"/>
      <x:c r="LMO5888" s="248"/>
      <x:c r="LMP5888" s="248"/>
      <x:c r="LMQ5888" s="248"/>
      <x:c r="LMR5888" s="248"/>
      <x:c r="LMS5888" s="248"/>
      <x:c r="LMT5888" s="248"/>
      <x:c r="LMU5888" s="248"/>
      <x:c r="LMV5888" s="248"/>
      <x:c r="LMW5888" s="248"/>
      <x:c r="LMX5888" s="248"/>
      <x:c r="LMY5888" s="248"/>
      <x:c r="LMZ5888" s="248"/>
      <x:c r="LNA5888" s="248"/>
      <x:c r="LNB5888" s="248"/>
      <x:c r="LNC5888" s="248"/>
      <x:c r="LND5888" s="248"/>
      <x:c r="LNE5888" s="248"/>
      <x:c r="LNF5888" s="248"/>
      <x:c r="LNG5888" s="248"/>
      <x:c r="LNH5888" s="248"/>
      <x:c r="LNI5888" s="248"/>
      <x:c r="LNJ5888" s="248"/>
      <x:c r="LNK5888" s="248"/>
      <x:c r="LNL5888" s="248"/>
      <x:c r="LNM5888" s="248"/>
      <x:c r="LNN5888" s="248"/>
      <x:c r="LNO5888" s="248"/>
      <x:c r="LNP5888" s="248"/>
      <x:c r="LNQ5888" s="248"/>
      <x:c r="LNR5888" s="248"/>
      <x:c r="LNS5888" s="248"/>
      <x:c r="LNT5888" s="248"/>
      <x:c r="LNU5888" s="248"/>
      <x:c r="LNV5888" s="248"/>
      <x:c r="LNW5888" s="248"/>
      <x:c r="LNX5888" s="248"/>
      <x:c r="LNY5888" s="248"/>
      <x:c r="LNZ5888" s="248"/>
      <x:c r="LOA5888" s="248"/>
      <x:c r="LOB5888" s="248"/>
      <x:c r="LOC5888" s="248"/>
      <x:c r="LOD5888" s="248"/>
      <x:c r="LOE5888" s="248"/>
      <x:c r="LOF5888" s="248"/>
      <x:c r="LOG5888" s="248"/>
      <x:c r="LOH5888" s="248"/>
      <x:c r="LOI5888" s="248"/>
      <x:c r="LOJ5888" s="248"/>
      <x:c r="LOK5888" s="248"/>
      <x:c r="LOL5888" s="248"/>
      <x:c r="LOM5888" s="248"/>
      <x:c r="LON5888" s="248"/>
      <x:c r="LOO5888" s="248"/>
      <x:c r="LOP5888" s="248"/>
      <x:c r="LOQ5888" s="248"/>
      <x:c r="LOR5888" s="248"/>
      <x:c r="LOS5888" s="248"/>
      <x:c r="LOT5888" s="248"/>
      <x:c r="LOU5888" s="248"/>
      <x:c r="LOV5888" s="248"/>
      <x:c r="LOW5888" s="248"/>
      <x:c r="LOX5888" s="248"/>
      <x:c r="LOY5888" s="248"/>
      <x:c r="LOZ5888" s="248"/>
      <x:c r="LPA5888" s="248"/>
      <x:c r="LPB5888" s="248"/>
      <x:c r="LPC5888" s="248"/>
      <x:c r="LPD5888" s="248"/>
      <x:c r="LPE5888" s="248"/>
      <x:c r="LPF5888" s="248"/>
      <x:c r="LPG5888" s="248"/>
      <x:c r="LPH5888" s="248"/>
      <x:c r="LPI5888" s="248"/>
      <x:c r="LPJ5888" s="248"/>
      <x:c r="LPK5888" s="248"/>
      <x:c r="LPL5888" s="248"/>
      <x:c r="LPM5888" s="248"/>
      <x:c r="LPN5888" s="248"/>
      <x:c r="LPO5888" s="248"/>
      <x:c r="LPP5888" s="248"/>
      <x:c r="LPQ5888" s="248"/>
      <x:c r="LPR5888" s="248"/>
      <x:c r="LPS5888" s="248"/>
      <x:c r="LPT5888" s="248"/>
      <x:c r="LPU5888" s="248"/>
      <x:c r="LPV5888" s="248"/>
      <x:c r="LPW5888" s="248"/>
      <x:c r="LPX5888" s="248"/>
      <x:c r="LPY5888" s="248"/>
      <x:c r="LPZ5888" s="248"/>
      <x:c r="LQA5888" s="248"/>
      <x:c r="LQB5888" s="248"/>
      <x:c r="LQC5888" s="248"/>
      <x:c r="LQD5888" s="248"/>
      <x:c r="LQE5888" s="248"/>
      <x:c r="LQF5888" s="248"/>
      <x:c r="LQG5888" s="248"/>
      <x:c r="LQH5888" s="248"/>
      <x:c r="LQI5888" s="248"/>
      <x:c r="LQJ5888" s="248"/>
      <x:c r="LQK5888" s="248"/>
      <x:c r="LQL5888" s="248"/>
      <x:c r="LQM5888" s="248"/>
      <x:c r="LQN5888" s="248"/>
      <x:c r="LQO5888" s="248"/>
      <x:c r="LQP5888" s="248"/>
      <x:c r="LQQ5888" s="248"/>
      <x:c r="LQR5888" s="248"/>
      <x:c r="LQS5888" s="248"/>
      <x:c r="LQT5888" s="248"/>
      <x:c r="LQU5888" s="248"/>
      <x:c r="LQV5888" s="248"/>
      <x:c r="LQW5888" s="248"/>
      <x:c r="LQX5888" s="248"/>
      <x:c r="LQY5888" s="248"/>
      <x:c r="LQZ5888" s="248"/>
      <x:c r="LRA5888" s="248"/>
      <x:c r="LRB5888" s="248"/>
      <x:c r="LRC5888" s="248"/>
      <x:c r="LRD5888" s="248"/>
      <x:c r="LRE5888" s="248"/>
      <x:c r="LRF5888" s="248"/>
      <x:c r="LRG5888" s="248"/>
      <x:c r="LRH5888" s="248"/>
      <x:c r="LRI5888" s="248"/>
      <x:c r="LRJ5888" s="248"/>
      <x:c r="LRK5888" s="248"/>
      <x:c r="LRL5888" s="248"/>
      <x:c r="LRM5888" s="248"/>
      <x:c r="LRN5888" s="248"/>
      <x:c r="LRO5888" s="248"/>
      <x:c r="LRP5888" s="248"/>
      <x:c r="LRQ5888" s="248"/>
      <x:c r="LRR5888" s="248"/>
      <x:c r="LRS5888" s="248"/>
      <x:c r="LRT5888" s="248"/>
      <x:c r="LRU5888" s="248"/>
      <x:c r="LRV5888" s="248"/>
      <x:c r="LRW5888" s="248"/>
      <x:c r="LRX5888" s="248"/>
      <x:c r="LRY5888" s="248"/>
      <x:c r="LRZ5888" s="248"/>
      <x:c r="LSA5888" s="248"/>
      <x:c r="LSB5888" s="248"/>
      <x:c r="LSC5888" s="248"/>
      <x:c r="LSD5888" s="248"/>
      <x:c r="LSE5888" s="248"/>
      <x:c r="LSF5888" s="248"/>
      <x:c r="LSG5888" s="248"/>
      <x:c r="LSH5888" s="248"/>
      <x:c r="LSI5888" s="248"/>
      <x:c r="LSJ5888" s="248"/>
      <x:c r="LSK5888" s="248"/>
      <x:c r="LSL5888" s="248"/>
      <x:c r="LSM5888" s="248"/>
      <x:c r="LSN5888" s="248"/>
      <x:c r="LSO5888" s="248"/>
      <x:c r="LSP5888" s="248"/>
      <x:c r="LSQ5888" s="248"/>
      <x:c r="LSR5888" s="248"/>
      <x:c r="LSS5888" s="248"/>
      <x:c r="LST5888" s="248"/>
      <x:c r="LSU5888" s="248"/>
      <x:c r="LSV5888" s="248"/>
      <x:c r="LSW5888" s="248"/>
      <x:c r="LSX5888" s="248"/>
      <x:c r="LSY5888" s="248"/>
      <x:c r="LSZ5888" s="248"/>
      <x:c r="LTA5888" s="248"/>
      <x:c r="LTB5888" s="248"/>
      <x:c r="LTC5888" s="248"/>
      <x:c r="LTD5888" s="248"/>
      <x:c r="LTE5888" s="248"/>
      <x:c r="LTF5888" s="248"/>
      <x:c r="LTG5888" s="248"/>
      <x:c r="LTH5888" s="248"/>
      <x:c r="LTI5888" s="248"/>
      <x:c r="LTJ5888" s="248"/>
      <x:c r="LTK5888" s="248"/>
      <x:c r="LTL5888" s="248"/>
      <x:c r="LTM5888" s="248"/>
      <x:c r="LTN5888" s="248"/>
      <x:c r="LTO5888" s="248"/>
      <x:c r="LTP5888" s="248"/>
      <x:c r="LTQ5888" s="248"/>
      <x:c r="LTR5888" s="248"/>
      <x:c r="LTS5888" s="248"/>
      <x:c r="LTT5888" s="248"/>
      <x:c r="LTU5888" s="248"/>
      <x:c r="LTV5888" s="248"/>
      <x:c r="LTW5888" s="248"/>
      <x:c r="LTX5888" s="248"/>
      <x:c r="LTY5888" s="248"/>
      <x:c r="LTZ5888" s="248"/>
      <x:c r="LUA5888" s="248"/>
      <x:c r="LUB5888" s="248"/>
      <x:c r="LUC5888" s="248"/>
      <x:c r="LUD5888" s="248"/>
      <x:c r="LUE5888" s="248"/>
      <x:c r="LUF5888" s="248"/>
      <x:c r="LUG5888" s="248"/>
      <x:c r="LUH5888" s="248"/>
      <x:c r="LUI5888" s="248"/>
      <x:c r="LUJ5888" s="248"/>
      <x:c r="LUK5888" s="248"/>
      <x:c r="LUL5888" s="248"/>
      <x:c r="LUM5888" s="248"/>
      <x:c r="LUN5888" s="248"/>
      <x:c r="LUO5888" s="248"/>
      <x:c r="LUP5888" s="248"/>
      <x:c r="LUQ5888" s="248"/>
      <x:c r="LUR5888" s="248"/>
      <x:c r="LUS5888" s="248"/>
      <x:c r="LUT5888" s="248"/>
      <x:c r="LUU5888" s="248"/>
      <x:c r="LUV5888" s="248"/>
      <x:c r="LUW5888" s="248"/>
      <x:c r="LUX5888" s="248"/>
      <x:c r="LUY5888" s="248"/>
      <x:c r="LUZ5888" s="248"/>
      <x:c r="LVA5888" s="248"/>
      <x:c r="LVB5888" s="248"/>
      <x:c r="LVC5888" s="248"/>
      <x:c r="LVD5888" s="248"/>
      <x:c r="LVE5888" s="248"/>
      <x:c r="LVF5888" s="248"/>
      <x:c r="LVG5888" s="248"/>
      <x:c r="LVH5888" s="248"/>
      <x:c r="LVI5888" s="248"/>
      <x:c r="LVJ5888" s="248"/>
      <x:c r="LVK5888" s="248"/>
      <x:c r="LVL5888" s="248"/>
      <x:c r="LVM5888" s="248"/>
      <x:c r="LVN5888" s="248"/>
      <x:c r="LVO5888" s="248"/>
      <x:c r="LVP5888" s="248"/>
      <x:c r="LVQ5888" s="248"/>
      <x:c r="LVR5888" s="248"/>
      <x:c r="LVS5888" s="248"/>
      <x:c r="LVT5888" s="248"/>
      <x:c r="LVU5888" s="248"/>
      <x:c r="LVV5888" s="248"/>
      <x:c r="LVW5888" s="248"/>
      <x:c r="LVX5888" s="248"/>
      <x:c r="LVY5888" s="248"/>
      <x:c r="LVZ5888" s="248"/>
      <x:c r="LWA5888" s="248"/>
      <x:c r="LWB5888" s="248"/>
      <x:c r="LWC5888" s="248"/>
      <x:c r="LWD5888" s="248"/>
      <x:c r="LWE5888" s="248"/>
      <x:c r="LWF5888" s="248"/>
      <x:c r="LWG5888" s="248"/>
      <x:c r="LWH5888" s="248"/>
      <x:c r="LWI5888" s="248"/>
      <x:c r="LWJ5888" s="248"/>
      <x:c r="LWK5888" s="248"/>
      <x:c r="LWL5888" s="248"/>
      <x:c r="LWM5888" s="248"/>
      <x:c r="LWN5888" s="248"/>
      <x:c r="LWO5888" s="248"/>
      <x:c r="LWP5888" s="248"/>
      <x:c r="LWQ5888" s="248"/>
      <x:c r="LWR5888" s="248"/>
      <x:c r="LWS5888" s="248"/>
      <x:c r="LWT5888" s="248"/>
      <x:c r="LWU5888" s="248"/>
      <x:c r="LWV5888" s="248"/>
      <x:c r="LWW5888" s="248"/>
      <x:c r="LWX5888" s="248"/>
      <x:c r="LWY5888" s="248"/>
      <x:c r="LWZ5888" s="248"/>
      <x:c r="LXA5888" s="248"/>
      <x:c r="LXB5888" s="248"/>
      <x:c r="LXC5888" s="248"/>
      <x:c r="LXD5888" s="248"/>
      <x:c r="LXE5888" s="248"/>
      <x:c r="LXF5888" s="248"/>
      <x:c r="LXG5888" s="248"/>
      <x:c r="LXH5888" s="248"/>
      <x:c r="LXI5888" s="248"/>
      <x:c r="LXJ5888" s="248"/>
      <x:c r="LXK5888" s="248"/>
      <x:c r="LXL5888" s="248"/>
      <x:c r="LXM5888" s="248"/>
      <x:c r="LXN5888" s="248"/>
      <x:c r="LXO5888" s="248"/>
      <x:c r="LXP5888" s="248"/>
      <x:c r="LXQ5888" s="248"/>
      <x:c r="LXR5888" s="248"/>
      <x:c r="LXS5888" s="248"/>
      <x:c r="LXT5888" s="248"/>
      <x:c r="LXU5888" s="248"/>
      <x:c r="LXV5888" s="248"/>
      <x:c r="LXW5888" s="248"/>
      <x:c r="LXX5888" s="248"/>
      <x:c r="LXY5888" s="248"/>
      <x:c r="LXZ5888" s="248"/>
      <x:c r="LYA5888" s="248"/>
      <x:c r="LYB5888" s="248"/>
      <x:c r="LYC5888" s="248"/>
      <x:c r="LYD5888" s="248"/>
      <x:c r="LYE5888" s="248"/>
      <x:c r="LYF5888" s="248"/>
      <x:c r="LYG5888" s="248"/>
      <x:c r="LYH5888" s="248"/>
      <x:c r="LYI5888" s="248"/>
      <x:c r="LYJ5888" s="248"/>
      <x:c r="LYK5888" s="248"/>
      <x:c r="LYL5888" s="248"/>
      <x:c r="LYM5888" s="248"/>
      <x:c r="LYN5888" s="248"/>
      <x:c r="LYO5888" s="248"/>
      <x:c r="LYP5888" s="248"/>
      <x:c r="LYQ5888" s="248"/>
      <x:c r="LYR5888" s="248"/>
      <x:c r="LYS5888" s="248"/>
      <x:c r="LYT5888" s="248"/>
      <x:c r="LYU5888" s="248"/>
      <x:c r="LYV5888" s="248"/>
      <x:c r="LYW5888" s="248"/>
      <x:c r="LYX5888" s="248"/>
      <x:c r="LYY5888" s="248"/>
      <x:c r="LYZ5888" s="248"/>
      <x:c r="LZA5888" s="248"/>
      <x:c r="LZB5888" s="248"/>
      <x:c r="LZC5888" s="248"/>
      <x:c r="LZD5888" s="248"/>
      <x:c r="LZE5888" s="248"/>
      <x:c r="LZF5888" s="248"/>
      <x:c r="LZG5888" s="248"/>
      <x:c r="LZH5888" s="248"/>
      <x:c r="LZI5888" s="248"/>
      <x:c r="LZJ5888" s="248"/>
      <x:c r="LZK5888" s="248"/>
      <x:c r="LZL5888" s="248"/>
      <x:c r="LZM5888" s="248"/>
      <x:c r="LZN5888" s="248"/>
      <x:c r="LZO5888" s="248"/>
      <x:c r="LZP5888" s="248"/>
      <x:c r="LZQ5888" s="248"/>
      <x:c r="LZR5888" s="248"/>
      <x:c r="LZS5888" s="248"/>
      <x:c r="LZT5888" s="248"/>
      <x:c r="LZU5888" s="248"/>
      <x:c r="LZV5888" s="248"/>
      <x:c r="LZW5888" s="248"/>
      <x:c r="LZX5888" s="248"/>
      <x:c r="LZY5888" s="248"/>
      <x:c r="LZZ5888" s="248"/>
      <x:c r="MAA5888" s="248"/>
      <x:c r="MAB5888" s="248"/>
      <x:c r="MAC5888" s="248"/>
      <x:c r="MAD5888" s="248"/>
      <x:c r="MAE5888" s="248"/>
      <x:c r="MAF5888" s="248"/>
      <x:c r="MAG5888" s="248"/>
      <x:c r="MAH5888" s="248"/>
      <x:c r="MAI5888" s="248"/>
      <x:c r="MAJ5888" s="248"/>
      <x:c r="MAK5888" s="248"/>
      <x:c r="MAL5888" s="248"/>
      <x:c r="MAM5888" s="248"/>
      <x:c r="MAN5888" s="248"/>
      <x:c r="MAO5888" s="248"/>
      <x:c r="MAP5888" s="248"/>
      <x:c r="MAQ5888" s="248"/>
      <x:c r="MAR5888" s="248"/>
      <x:c r="MAS5888" s="248"/>
      <x:c r="MAT5888" s="248"/>
      <x:c r="MAU5888" s="248"/>
      <x:c r="MAV5888" s="248"/>
      <x:c r="MAW5888" s="248"/>
      <x:c r="MAX5888" s="248"/>
      <x:c r="MAY5888" s="248"/>
      <x:c r="MAZ5888" s="248"/>
      <x:c r="MBA5888" s="248"/>
      <x:c r="MBB5888" s="248"/>
      <x:c r="MBC5888" s="248"/>
      <x:c r="MBD5888" s="248"/>
      <x:c r="MBE5888" s="248"/>
      <x:c r="MBF5888" s="248"/>
      <x:c r="MBG5888" s="248"/>
      <x:c r="MBH5888" s="248"/>
      <x:c r="MBI5888" s="248"/>
      <x:c r="MBJ5888" s="248"/>
      <x:c r="MBK5888" s="248"/>
      <x:c r="MBL5888" s="248"/>
      <x:c r="MBM5888" s="248"/>
      <x:c r="MBN5888" s="248"/>
      <x:c r="MBO5888" s="248"/>
      <x:c r="MBP5888" s="248"/>
      <x:c r="MBQ5888" s="248"/>
      <x:c r="MBR5888" s="248"/>
      <x:c r="MBS5888" s="248"/>
      <x:c r="MBT5888" s="248"/>
      <x:c r="MBU5888" s="248"/>
      <x:c r="MBV5888" s="248"/>
      <x:c r="MBW5888" s="248"/>
      <x:c r="MBX5888" s="248"/>
      <x:c r="MBY5888" s="248"/>
      <x:c r="MBZ5888" s="248"/>
      <x:c r="MCA5888" s="248"/>
      <x:c r="MCB5888" s="248"/>
      <x:c r="MCC5888" s="248"/>
      <x:c r="MCD5888" s="248"/>
      <x:c r="MCE5888" s="248"/>
      <x:c r="MCF5888" s="248"/>
      <x:c r="MCG5888" s="248"/>
      <x:c r="MCH5888" s="248"/>
      <x:c r="MCI5888" s="248"/>
      <x:c r="MCJ5888" s="248"/>
      <x:c r="MCK5888" s="248"/>
      <x:c r="MCL5888" s="248"/>
      <x:c r="MCM5888" s="248"/>
      <x:c r="MCN5888" s="248"/>
      <x:c r="MCO5888" s="248"/>
      <x:c r="MCP5888" s="248"/>
      <x:c r="MCQ5888" s="248"/>
      <x:c r="MCR5888" s="248"/>
      <x:c r="MCS5888" s="248"/>
      <x:c r="MCT5888" s="248"/>
      <x:c r="MCU5888" s="248"/>
      <x:c r="MCV5888" s="248"/>
      <x:c r="MCW5888" s="248"/>
      <x:c r="MCX5888" s="248"/>
      <x:c r="MCY5888" s="248"/>
      <x:c r="MCZ5888" s="248"/>
      <x:c r="MDA5888" s="248"/>
      <x:c r="MDB5888" s="248"/>
      <x:c r="MDC5888" s="248"/>
      <x:c r="MDD5888" s="248"/>
      <x:c r="MDE5888" s="248"/>
      <x:c r="MDF5888" s="248"/>
      <x:c r="MDG5888" s="248"/>
      <x:c r="MDH5888" s="248"/>
      <x:c r="MDI5888" s="248"/>
      <x:c r="MDJ5888" s="248"/>
      <x:c r="MDK5888" s="248"/>
      <x:c r="MDL5888" s="248"/>
      <x:c r="MDM5888" s="248"/>
      <x:c r="MDN5888" s="248"/>
      <x:c r="MDO5888" s="248"/>
      <x:c r="MDP5888" s="248"/>
      <x:c r="MDQ5888" s="248"/>
      <x:c r="MDR5888" s="248"/>
      <x:c r="MDS5888" s="248"/>
      <x:c r="MDT5888" s="248"/>
      <x:c r="MDU5888" s="248"/>
      <x:c r="MDV5888" s="248"/>
      <x:c r="MDW5888" s="248"/>
      <x:c r="MDX5888" s="248"/>
      <x:c r="MDY5888" s="248"/>
      <x:c r="MDZ5888" s="248"/>
      <x:c r="MEA5888" s="248"/>
      <x:c r="MEB5888" s="248"/>
      <x:c r="MEC5888" s="248"/>
      <x:c r="MED5888" s="248"/>
      <x:c r="MEE5888" s="248"/>
      <x:c r="MEF5888" s="248"/>
      <x:c r="MEG5888" s="248"/>
      <x:c r="MEH5888" s="248"/>
      <x:c r="MEI5888" s="248"/>
      <x:c r="MEJ5888" s="248"/>
      <x:c r="MEK5888" s="248"/>
      <x:c r="MEL5888" s="248"/>
      <x:c r="MEM5888" s="248"/>
      <x:c r="MEN5888" s="248"/>
      <x:c r="MEO5888" s="248"/>
      <x:c r="MEP5888" s="248"/>
      <x:c r="MEQ5888" s="248"/>
      <x:c r="MER5888" s="248"/>
      <x:c r="MES5888" s="248"/>
      <x:c r="MET5888" s="248"/>
      <x:c r="MEU5888" s="248"/>
      <x:c r="MEV5888" s="248"/>
      <x:c r="MEW5888" s="248"/>
      <x:c r="MEX5888" s="248"/>
      <x:c r="MEY5888" s="248"/>
      <x:c r="MEZ5888" s="248"/>
      <x:c r="MFA5888" s="248"/>
      <x:c r="MFB5888" s="248"/>
      <x:c r="MFC5888" s="248"/>
      <x:c r="MFD5888" s="248"/>
      <x:c r="MFE5888" s="248"/>
      <x:c r="MFF5888" s="248"/>
      <x:c r="MFG5888" s="248"/>
      <x:c r="MFH5888" s="248"/>
      <x:c r="MFI5888" s="248"/>
      <x:c r="MFJ5888" s="248"/>
      <x:c r="MFK5888" s="248"/>
      <x:c r="MFL5888" s="248"/>
      <x:c r="MFM5888" s="248"/>
      <x:c r="MFN5888" s="248"/>
      <x:c r="MFO5888" s="248"/>
      <x:c r="MFP5888" s="248"/>
      <x:c r="MFQ5888" s="248"/>
      <x:c r="MFR5888" s="248"/>
      <x:c r="MFS5888" s="248"/>
      <x:c r="MFT5888" s="248"/>
      <x:c r="MFU5888" s="248"/>
      <x:c r="MFV5888" s="248"/>
      <x:c r="MFW5888" s="248"/>
      <x:c r="MFX5888" s="248"/>
      <x:c r="MFY5888" s="248"/>
      <x:c r="MFZ5888" s="248"/>
      <x:c r="MGA5888" s="248"/>
      <x:c r="MGB5888" s="248"/>
      <x:c r="MGC5888" s="248"/>
      <x:c r="MGD5888" s="248"/>
      <x:c r="MGE5888" s="248"/>
      <x:c r="MGF5888" s="248"/>
      <x:c r="MGG5888" s="248"/>
      <x:c r="MGH5888" s="248"/>
      <x:c r="MGI5888" s="248"/>
      <x:c r="MGJ5888" s="248"/>
      <x:c r="MGK5888" s="248"/>
      <x:c r="MGL5888" s="248"/>
      <x:c r="MGM5888" s="248"/>
      <x:c r="MGN5888" s="248"/>
      <x:c r="MGO5888" s="248"/>
      <x:c r="MGP5888" s="248"/>
      <x:c r="MGQ5888" s="248"/>
      <x:c r="MGR5888" s="248"/>
      <x:c r="MGS5888" s="248"/>
      <x:c r="MGT5888" s="248"/>
      <x:c r="MGU5888" s="248"/>
      <x:c r="MGV5888" s="248"/>
      <x:c r="MGW5888" s="248"/>
      <x:c r="MGX5888" s="248"/>
      <x:c r="MGY5888" s="248"/>
      <x:c r="MGZ5888" s="248"/>
      <x:c r="MHA5888" s="248"/>
      <x:c r="MHB5888" s="248"/>
      <x:c r="MHC5888" s="248"/>
      <x:c r="MHD5888" s="248"/>
      <x:c r="MHE5888" s="248"/>
      <x:c r="MHF5888" s="248"/>
      <x:c r="MHG5888" s="248"/>
      <x:c r="MHH5888" s="248"/>
      <x:c r="MHI5888" s="248"/>
      <x:c r="MHJ5888" s="248"/>
      <x:c r="MHK5888" s="248"/>
      <x:c r="MHL5888" s="248"/>
      <x:c r="MHM5888" s="248"/>
      <x:c r="MHN5888" s="248"/>
      <x:c r="MHO5888" s="248"/>
      <x:c r="MHP5888" s="248"/>
      <x:c r="MHQ5888" s="248"/>
      <x:c r="MHR5888" s="248"/>
      <x:c r="MHS5888" s="248"/>
      <x:c r="MHT5888" s="248"/>
      <x:c r="MHU5888" s="248"/>
      <x:c r="MHV5888" s="248"/>
      <x:c r="MHW5888" s="248"/>
      <x:c r="MHX5888" s="248"/>
      <x:c r="MHY5888" s="248"/>
      <x:c r="MHZ5888" s="248"/>
      <x:c r="MIA5888" s="248"/>
      <x:c r="MIB5888" s="248"/>
      <x:c r="MIC5888" s="248"/>
      <x:c r="MID5888" s="248"/>
      <x:c r="MIE5888" s="248"/>
      <x:c r="MIF5888" s="248"/>
      <x:c r="MIG5888" s="248"/>
      <x:c r="MIH5888" s="248"/>
      <x:c r="MII5888" s="248"/>
      <x:c r="MIJ5888" s="248"/>
      <x:c r="MIK5888" s="248"/>
      <x:c r="MIL5888" s="248"/>
      <x:c r="MIM5888" s="248"/>
      <x:c r="MIN5888" s="248"/>
      <x:c r="MIO5888" s="248"/>
      <x:c r="MIP5888" s="248"/>
      <x:c r="MIQ5888" s="248"/>
      <x:c r="MIR5888" s="248"/>
      <x:c r="MIS5888" s="248"/>
      <x:c r="MIT5888" s="248"/>
      <x:c r="MIU5888" s="248"/>
      <x:c r="MIV5888" s="248"/>
      <x:c r="MIW5888" s="248"/>
      <x:c r="MIX5888" s="248"/>
      <x:c r="MIY5888" s="248"/>
      <x:c r="MIZ5888" s="248"/>
      <x:c r="MJA5888" s="248"/>
      <x:c r="MJB5888" s="248"/>
      <x:c r="MJC5888" s="248"/>
      <x:c r="MJD5888" s="248"/>
      <x:c r="MJE5888" s="248"/>
      <x:c r="MJF5888" s="248"/>
      <x:c r="MJG5888" s="248"/>
      <x:c r="MJH5888" s="248"/>
      <x:c r="MJI5888" s="248"/>
      <x:c r="MJJ5888" s="248"/>
      <x:c r="MJK5888" s="248"/>
      <x:c r="MJL5888" s="248"/>
      <x:c r="MJM5888" s="248"/>
      <x:c r="MJN5888" s="248"/>
      <x:c r="MJO5888" s="248"/>
      <x:c r="MJP5888" s="248"/>
      <x:c r="MJQ5888" s="248"/>
      <x:c r="MJR5888" s="248"/>
      <x:c r="MJS5888" s="248"/>
      <x:c r="MJT5888" s="248"/>
      <x:c r="MJU5888" s="248"/>
      <x:c r="MJV5888" s="248"/>
      <x:c r="MJW5888" s="248"/>
      <x:c r="MJX5888" s="248"/>
      <x:c r="MJY5888" s="248"/>
      <x:c r="MJZ5888" s="248"/>
      <x:c r="MKA5888" s="248"/>
      <x:c r="MKB5888" s="248"/>
      <x:c r="MKC5888" s="248"/>
      <x:c r="MKD5888" s="248"/>
      <x:c r="MKE5888" s="248"/>
      <x:c r="MKF5888" s="248"/>
      <x:c r="MKG5888" s="248"/>
      <x:c r="MKH5888" s="248"/>
      <x:c r="MKI5888" s="248"/>
      <x:c r="MKJ5888" s="248"/>
      <x:c r="MKK5888" s="248"/>
      <x:c r="MKL5888" s="248"/>
      <x:c r="MKM5888" s="248"/>
      <x:c r="MKN5888" s="248"/>
      <x:c r="MKO5888" s="248"/>
      <x:c r="MKP5888" s="248"/>
      <x:c r="MKQ5888" s="248"/>
      <x:c r="MKR5888" s="248"/>
      <x:c r="MKS5888" s="248"/>
      <x:c r="MKT5888" s="248"/>
      <x:c r="MKU5888" s="248"/>
      <x:c r="MKV5888" s="248"/>
      <x:c r="MKW5888" s="248"/>
      <x:c r="MKX5888" s="248"/>
      <x:c r="MKY5888" s="248"/>
      <x:c r="MKZ5888" s="248"/>
      <x:c r="MLA5888" s="248"/>
      <x:c r="MLB5888" s="248"/>
      <x:c r="MLC5888" s="248"/>
      <x:c r="MLD5888" s="248"/>
      <x:c r="MLE5888" s="248"/>
      <x:c r="MLF5888" s="248"/>
      <x:c r="MLG5888" s="248"/>
      <x:c r="MLH5888" s="248"/>
      <x:c r="MLI5888" s="248"/>
      <x:c r="MLJ5888" s="248"/>
      <x:c r="MLK5888" s="248"/>
      <x:c r="MLL5888" s="248"/>
      <x:c r="MLM5888" s="248"/>
      <x:c r="MLN5888" s="248"/>
      <x:c r="MLO5888" s="248"/>
      <x:c r="MLP5888" s="248"/>
      <x:c r="MLQ5888" s="248"/>
      <x:c r="MLR5888" s="248"/>
      <x:c r="MLS5888" s="248"/>
      <x:c r="MLT5888" s="248"/>
      <x:c r="MLU5888" s="248"/>
      <x:c r="MLV5888" s="248"/>
      <x:c r="MLW5888" s="248"/>
      <x:c r="MLX5888" s="248"/>
      <x:c r="MLY5888" s="248"/>
      <x:c r="MLZ5888" s="248"/>
      <x:c r="MMA5888" s="248"/>
      <x:c r="MMB5888" s="248"/>
      <x:c r="MMC5888" s="248"/>
      <x:c r="MMD5888" s="248"/>
      <x:c r="MME5888" s="248"/>
      <x:c r="MMF5888" s="248"/>
      <x:c r="MMG5888" s="248"/>
      <x:c r="MMH5888" s="248"/>
      <x:c r="MMI5888" s="248"/>
      <x:c r="MMJ5888" s="248"/>
      <x:c r="MMK5888" s="248"/>
      <x:c r="MML5888" s="248"/>
      <x:c r="MMM5888" s="248"/>
      <x:c r="MMN5888" s="248"/>
      <x:c r="MMO5888" s="248"/>
      <x:c r="MMP5888" s="248"/>
      <x:c r="MMQ5888" s="248"/>
      <x:c r="MMR5888" s="248"/>
      <x:c r="MMS5888" s="248"/>
      <x:c r="MMT5888" s="248"/>
      <x:c r="MMU5888" s="248"/>
      <x:c r="MMV5888" s="248"/>
      <x:c r="MMW5888" s="248"/>
      <x:c r="MMX5888" s="248"/>
      <x:c r="MMY5888" s="248"/>
      <x:c r="MMZ5888" s="248"/>
      <x:c r="MNA5888" s="248"/>
      <x:c r="MNB5888" s="248"/>
      <x:c r="MNC5888" s="248"/>
      <x:c r="MND5888" s="248"/>
      <x:c r="MNE5888" s="248"/>
      <x:c r="MNF5888" s="248"/>
      <x:c r="MNG5888" s="248"/>
      <x:c r="MNH5888" s="248"/>
      <x:c r="MNI5888" s="248"/>
      <x:c r="MNJ5888" s="248"/>
      <x:c r="MNK5888" s="248"/>
      <x:c r="MNL5888" s="248"/>
      <x:c r="MNM5888" s="248"/>
      <x:c r="MNN5888" s="248"/>
      <x:c r="MNO5888" s="248"/>
      <x:c r="MNP5888" s="248"/>
      <x:c r="MNQ5888" s="248"/>
      <x:c r="MNR5888" s="248"/>
      <x:c r="MNS5888" s="248"/>
      <x:c r="MNT5888" s="248"/>
      <x:c r="MNU5888" s="248"/>
      <x:c r="MNV5888" s="248"/>
      <x:c r="MNW5888" s="248"/>
      <x:c r="MNX5888" s="248"/>
      <x:c r="MNY5888" s="248"/>
      <x:c r="MNZ5888" s="248"/>
      <x:c r="MOA5888" s="248"/>
      <x:c r="MOB5888" s="248"/>
      <x:c r="MOC5888" s="248"/>
      <x:c r="MOD5888" s="248"/>
      <x:c r="MOE5888" s="248"/>
      <x:c r="MOF5888" s="248"/>
      <x:c r="MOG5888" s="248"/>
      <x:c r="MOH5888" s="248"/>
      <x:c r="MOI5888" s="248"/>
      <x:c r="MOJ5888" s="248"/>
      <x:c r="MOK5888" s="248"/>
      <x:c r="MOL5888" s="248"/>
      <x:c r="MOM5888" s="248"/>
      <x:c r="MON5888" s="248"/>
      <x:c r="MOO5888" s="248"/>
      <x:c r="MOP5888" s="248"/>
      <x:c r="MOQ5888" s="248"/>
      <x:c r="MOR5888" s="248"/>
      <x:c r="MOS5888" s="248"/>
      <x:c r="MOT5888" s="248"/>
      <x:c r="MOU5888" s="248"/>
      <x:c r="MOV5888" s="248"/>
      <x:c r="MOW5888" s="248"/>
      <x:c r="MOX5888" s="248"/>
      <x:c r="MOY5888" s="248"/>
      <x:c r="MOZ5888" s="248"/>
      <x:c r="MPA5888" s="248"/>
      <x:c r="MPB5888" s="248"/>
      <x:c r="MPC5888" s="248"/>
      <x:c r="MPD5888" s="248"/>
      <x:c r="MPE5888" s="248"/>
      <x:c r="MPF5888" s="248"/>
      <x:c r="MPG5888" s="248"/>
      <x:c r="MPH5888" s="248"/>
      <x:c r="MPI5888" s="248"/>
      <x:c r="MPJ5888" s="248"/>
      <x:c r="MPK5888" s="248"/>
      <x:c r="MPL5888" s="248"/>
      <x:c r="MPM5888" s="248"/>
      <x:c r="MPN5888" s="248"/>
      <x:c r="MPO5888" s="248"/>
      <x:c r="MPP5888" s="248"/>
      <x:c r="MPQ5888" s="248"/>
      <x:c r="MPR5888" s="248"/>
      <x:c r="MPS5888" s="248"/>
      <x:c r="MPT5888" s="248"/>
      <x:c r="MPU5888" s="248"/>
      <x:c r="MPV5888" s="248"/>
      <x:c r="MPW5888" s="248"/>
      <x:c r="MPX5888" s="248"/>
      <x:c r="MPY5888" s="248"/>
      <x:c r="MPZ5888" s="248"/>
      <x:c r="MQA5888" s="248"/>
      <x:c r="MQB5888" s="248"/>
      <x:c r="MQC5888" s="248"/>
      <x:c r="MQD5888" s="248"/>
      <x:c r="MQE5888" s="248"/>
      <x:c r="MQF5888" s="248"/>
      <x:c r="MQG5888" s="248"/>
      <x:c r="MQH5888" s="248"/>
      <x:c r="MQI5888" s="248"/>
      <x:c r="MQJ5888" s="248"/>
      <x:c r="MQK5888" s="248"/>
      <x:c r="MQL5888" s="248"/>
      <x:c r="MQM5888" s="248"/>
      <x:c r="MQN5888" s="248"/>
      <x:c r="MQO5888" s="248"/>
      <x:c r="MQP5888" s="248"/>
      <x:c r="MQQ5888" s="248"/>
      <x:c r="MQR5888" s="248"/>
      <x:c r="MQS5888" s="248"/>
      <x:c r="MQT5888" s="248"/>
      <x:c r="MQU5888" s="248"/>
      <x:c r="MQV5888" s="248"/>
      <x:c r="MQW5888" s="248"/>
      <x:c r="MQX5888" s="248"/>
      <x:c r="MQY5888" s="248"/>
      <x:c r="MQZ5888" s="248"/>
      <x:c r="MRA5888" s="248"/>
      <x:c r="MRB5888" s="248"/>
      <x:c r="MRC5888" s="248"/>
      <x:c r="MRD5888" s="248"/>
      <x:c r="MRE5888" s="248"/>
      <x:c r="MRF5888" s="248"/>
      <x:c r="MRG5888" s="248"/>
      <x:c r="MRH5888" s="248"/>
      <x:c r="MRI5888" s="248"/>
      <x:c r="MRJ5888" s="248"/>
      <x:c r="MRK5888" s="248"/>
      <x:c r="MRL5888" s="248"/>
      <x:c r="MRM5888" s="248"/>
      <x:c r="MRN5888" s="248"/>
      <x:c r="MRO5888" s="248"/>
      <x:c r="MRP5888" s="248"/>
      <x:c r="MRQ5888" s="248"/>
      <x:c r="MRR5888" s="248"/>
      <x:c r="MRS5888" s="248"/>
      <x:c r="MRT5888" s="248"/>
      <x:c r="MRU5888" s="248"/>
      <x:c r="MRV5888" s="248"/>
      <x:c r="MRW5888" s="248"/>
      <x:c r="MRX5888" s="248"/>
      <x:c r="MRY5888" s="248"/>
      <x:c r="MRZ5888" s="248"/>
      <x:c r="MSA5888" s="248"/>
      <x:c r="MSB5888" s="248"/>
      <x:c r="MSC5888" s="248"/>
      <x:c r="MSD5888" s="248"/>
      <x:c r="MSE5888" s="248"/>
      <x:c r="MSF5888" s="248"/>
      <x:c r="MSG5888" s="248"/>
      <x:c r="MSH5888" s="248"/>
      <x:c r="MSI5888" s="248"/>
      <x:c r="MSJ5888" s="248"/>
      <x:c r="MSK5888" s="248"/>
      <x:c r="MSL5888" s="248"/>
      <x:c r="MSM5888" s="248"/>
      <x:c r="MSN5888" s="248"/>
      <x:c r="MSO5888" s="248"/>
      <x:c r="MSP5888" s="248"/>
      <x:c r="MSQ5888" s="248"/>
      <x:c r="MSR5888" s="248"/>
      <x:c r="MSS5888" s="248"/>
      <x:c r="MST5888" s="248"/>
      <x:c r="MSU5888" s="248"/>
      <x:c r="MSV5888" s="248"/>
      <x:c r="MSW5888" s="248"/>
      <x:c r="MSX5888" s="248"/>
      <x:c r="MSY5888" s="248"/>
      <x:c r="MSZ5888" s="248"/>
      <x:c r="MTA5888" s="248"/>
      <x:c r="MTB5888" s="248"/>
      <x:c r="MTC5888" s="248"/>
      <x:c r="MTD5888" s="248"/>
      <x:c r="MTE5888" s="248"/>
      <x:c r="MTF5888" s="248"/>
      <x:c r="MTG5888" s="248"/>
      <x:c r="MTH5888" s="248"/>
      <x:c r="MTI5888" s="248"/>
      <x:c r="MTJ5888" s="248"/>
      <x:c r="MTK5888" s="248"/>
      <x:c r="MTL5888" s="248"/>
      <x:c r="MTM5888" s="248"/>
      <x:c r="MTN5888" s="248"/>
      <x:c r="MTO5888" s="248"/>
      <x:c r="MTP5888" s="248"/>
      <x:c r="MTQ5888" s="248"/>
      <x:c r="MTR5888" s="248"/>
      <x:c r="MTS5888" s="248"/>
      <x:c r="MTT5888" s="248"/>
      <x:c r="MTU5888" s="248"/>
      <x:c r="MTV5888" s="248"/>
      <x:c r="MTW5888" s="248"/>
      <x:c r="MTX5888" s="248"/>
      <x:c r="MTY5888" s="248"/>
      <x:c r="MTZ5888" s="248"/>
      <x:c r="MUA5888" s="248"/>
      <x:c r="MUB5888" s="248"/>
      <x:c r="MUC5888" s="248"/>
      <x:c r="MUD5888" s="248"/>
      <x:c r="MUE5888" s="248"/>
      <x:c r="MUF5888" s="248"/>
      <x:c r="MUG5888" s="248"/>
      <x:c r="MUH5888" s="248"/>
      <x:c r="MUI5888" s="248"/>
      <x:c r="MUJ5888" s="248"/>
      <x:c r="MUK5888" s="248"/>
      <x:c r="MUL5888" s="248"/>
      <x:c r="MUM5888" s="248"/>
      <x:c r="MUN5888" s="248"/>
      <x:c r="MUO5888" s="248"/>
      <x:c r="MUP5888" s="248"/>
      <x:c r="MUQ5888" s="248"/>
      <x:c r="MUR5888" s="248"/>
      <x:c r="MUS5888" s="248"/>
      <x:c r="MUT5888" s="248"/>
      <x:c r="MUU5888" s="248"/>
      <x:c r="MUV5888" s="248"/>
      <x:c r="MUW5888" s="248"/>
      <x:c r="MUX5888" s="248"/>
      <x:c r="MUY5888" s="248"/>
      <x:c r="MUZ5888" s="248"/>
      <x:c r="MVA5888" s="248"/>
      <x:c r="MVB5888" s="248"/>
      <x:c r="MVC5888" s="248"/>
      <x:c r="MVD5888" s="248"/>
      <x:c r="MVE5888" s="248"/>
      <x:c r="MVF5888" s="248"/>
      <x:c r="MVG5888" s="248"/>
      <x:c r="MVH5888" s="248"/>
      <x:c r="MVI5888" s="248"/>
      <x:c r="MVJ5888" s="248"/>
      <x:c r="MVK5888" s="248"/>
      <x:c r="MVL5888" s="248"/>
      <x:c r="MVM5888" s="248"/>
      <x:c r="MVN5888" s="248"/>
      <x:c r="MVO5888" s="248"/>
      <x:c r="MVP5888" s="248"/>
      <x:c r="MVQ5888" s="248"/>
      <x:c r="MVR5888" s="248"/>
      <x:c r="MVS5888" s="248"/>
      <x:c r="MVT5888" s="248"/>
      <x:c r="MVU5888" s="248"/>
      <x:c r="MVV5888" s="248"/>
      <x:c r="MVW5888" s="248"/>
      <x:c r="MVX5888" s="248"/>
      <x:c r="MVY5888" s="248"/>
      <x:c r="MVZ5888" s="248"/>
      <x:c r="MWA5888" s="248"/>
      <x:c r="MWB5888" s="248"/>
      <x:c r="MWC5888" s="248"/>
      <x:c r="MWD5888" s="248"/>
      <x:c r="MWE5888" s="248"/>
      <x:c r="MWF5888" s="248"/>
      <x:c r="MWG5888" s="248"/>
      <x:c r="MWH5888" s="248"/>
      <x:c r="MWI5888" s="248"/>
      <x:c r="MWJ5888" s="248"/>
      <x:c r="MWK5888" s="248"/>
      <x:c r="MWL5888" s="248"/>
      <x:c r="MWM5888" s="248"/>
      <x:c r="MWN5888" s="248"/>
      <x:c r="MWO5888" s="248"/>
      <x:c r="MWP5888" s="248"/>
      <x:c r="MWQ5888" s="248"/>
      <x:c r="MWR5888" s="248"/>
      <x:c r="MWS5888" s="248"/>
      <x:c r="MWT5888" s="248"/>
      <x:c r="MWU5888" s="248"/>
      <x:c r="MWV5888" s="248"/>
      <x:c r="MWW5888" s="248"/>
      <x:c r="MWX5888" s="248"/>
      <x:c r="MWY5888" s="248"/>
      <x:c r="MWZ5888" s="248"/>
      <x:c r="MXA5888" s="248"/>
      <x:c r="MXB5888" s="248"/>
      <x:c r="MXC5888" s="248"/>
      <x:c r="MXD5888" s="248"/>
      <x:c r="MXE5888" s="248"/>
      <x:c r="MXF5888" s="248"/>
      <x:c r="MXG5888" s="248"/>
      <x:c r="MXH5888" s="248"/>
      <x:c r="MXI5888" s="248"/>
      <x:c r="MXJ5888" s="248"/>
      <x:c r="MXK5888" s="248"/>
      <x:c r="MXL5888" s="248"/>
      <x:c r="MXM5888" s="248"/>
      <x:c r="MXN5888" s="248"/>
      <x:c r="MXO5888" s="248"/>
      <x:c r="MXP5888" s="248"/>
      <x:c r="MXQ5888" s="248"/>
      <x:c r="MXR5888" s="248"/>
      <x:c r="MXS5888" s="248"/>
      <x:c r="MXT5888" s="248"/>
      <x:c r="MXU5888" s="248"/>
      <x:c r="MXV5888" s="248"/>
      <x:c r="MXW5888" s="248"/>
      <x:c r="MXX5888" s="248"/>
      <x:c r="MXY5888" s="248"/>
      <x:c r="MXZ5888" s="248"/>
      <x:c r="MYA5888" s="248"/>
      <x:c r="MYB5888" s="248"/>
      <x:c r="MYC5888" s="248"/>
      <x:c r="MYD5888" s="248"/>
      <x:c r="MYE5888" s="248"/>
      <x:c r="MYF5888" s="248"/>
      <x:c r="MYG5888" s="248"/>
      <x:c r="MYH5888" s="248"/>
      <x:c r="MYI5888" s="248"/>
      <x:c r="MYJ5888" s="248"/>
      <x:c r="MYK5888" s="248"/>
      <x:c r="MYL5888" s="248"/>
      <x:c r="MYM5888" s="248"/>
      <x:c r="MYN5888" s="248"/>
      <x:c r="MYO5888" s="248"/>
      <x:c r="MYP5888" s="248"/>
      <x:c r="MYQ5888" s="248"/>
      <x:c r="MYR5888" s="248"/>
      <x:c r="MYS5888" s="248"/>
      <x:c r="MYT5888" s="248"/>
      <x:c r="MYU5888" s="248"/>
      <x:c r="MYV5888" s="248"/>
      <x:c r="MYW5888" s="248"/>
      <x:c r="MYX5888" s="248"/>
      <x:c r="MYY5888" s="248"/>
      <x:c r="MYZ5888" s="248"/>
      <x:c r="MZA5888" s="248"/>
      <x:c r="MZB5888" s="248"/>
      <x:c r="MZC5888" s="248"/>
      <x:c r="MZD5888" s="248"/>
      <x:c r="MZE5888" s="248"/>
      <x:c r="MZF5888" s="248"/>
      <x:c r="MZG5888" s="248"/>
      <x:c r="MZH5888" s="248"/>
      <x:c r="MZI5888" s="248"/>
      <x:c r="MZJ5888" s="248"/>
      <x:c r="MZK5888" s="248"/>
      <x:c r="MZL5888" s="248"/>
      <x:c r="MZM5888" s="248"/>
      <x:c r="MZN5888" s="248"/>
      <x:c r="MZO5888" s="248"/>
      <x:c r="MZP5888" s="248"/>
      <x:c r="MZQ5888" s="248"/>
      <x:c r="MZR5888" s="248"/>
      <x:c r="MZS5888" s="248"/>
      <x:c r="MZT5888" s="248"/>
      <x:c r="MZU5888" s="248"/>
      <x:c r="MZV5888" s="248"/>
      <x:c r="MZW5888" s="248"/>
      <x:c r="MZX5888" s="248"/>
      <x:c r="MZY5888" s="248"/>
      <x:c r="MZZ5888" s="248"/>
      <x:c r="NAA5888" s="248"/>
      <x:c r="NAB5888" s="248"/>
      <x:c r="NAC5888" s="248"/>
      <x:c r="NAD5888" s="248"/>
      <x:c r="NAE5888" s="248"/>
      <x:c r="NAF5888" s="248"/>
      <x:c r="NAG5888" s="248"/>
      <x:c r="NAH5888" s="248"/>
      <x:c r="NAI5888" s="248"/>
      <x:c r="NAJ5888" s="248"/>
      <x:c r="NAK5888" s="248"/>
      <x:c r="NAL5888" s="248"/>
      <x:c r="NAM5888" s="248"/>
      <x:c r="NAN5888" s="248"/>
      <x:c r="NAO5888" s="248"/>
      <x:c r="NAP5888" s="248"/>
      <x:c r="NAQ5888" s="248"/>
      <x:c r="NAR5888" s="248"/>
      <x:c r="NAS5888" s="248"/>
      <x:c r="NAT5888" s="248"/>
      <x:c r="NAU5888" s="248"/>
      <x:c r="NAV5888" s="248"/>
      <x:c r="NAW5888" s="248"/>
      <x:c r="NAX5888" s="248"/>
      <x:c r="NAY5888" s="248"/>
      <x:c r="NAZ5888" s="248"/>
      <x:c r="NBA5888" s="248"/>
      <x:c r="NBB5888" s="248"/>
      <x:c r="NBC5888" s="248"/>
      <x:c r="NBD5888" s="248"/>
      <x:c r="NBE5888" s="248"/>
      <x:c r="NBF5888" s="248"/>
      <x:c r="NBG5888" s="248"/>
      <x:c r="NBH5888" s="248"/>
      <x:c r="NBI5888" s="248"/>
      <x:c r="NBJ5888" s="248"/>
      <x:c r="NBK5888" s="248"/>
      <x:c r="NBL5888" s="248"/>
      <x:c r="NBM5888" s="248"/>
      <x:c r="NBN5888" s="248"/>
      <x:c r="NBO5888" s="248"/>
      <x:c r="NBP5888" s="248"/>
      <x:c r="NBQ5888" s="248"/>
      <x:c r="NBR5888" s="248"/>
      <x:c r="NBS5888" s="248"/>
      <x:c r="NBT5888" s="248"/>
      <x:c r="NBU5888" s="248"/>
      <x:c r="NBV5888" s="248"/>
      <x:c r="NBW5888" s="248"/>
      <x:c r="NBX5888" s="248"/>
      <x:c r="NBY5888" s="248"/>
      <x:c r="NBZ5888" s="248"/>
      <x:c r="NCA5888" s="248"/>
      <x:c r="NCB5888" s="248"/>
      <x:c r="NCC5888" s="248"/>
      <x:c r="NCD5888" s="248"/>
      <x:c r="NCE5888" s="248"/>
      <x:c r="NCF5888" s="248"/>
      <x:c r="NCG5888" s="248"/>
      <x:c r="NCH5888" s="248"/>
      <x:c r="NCI5888" s="248"/>
      <x:c r="NCJ5888" s="248"/>
      <x:c r="NCK5888" s="248"/>
      <x:c r="NCL5888" s="248"/>
      <x:c r="NCM5888" s="248"/>
      <x:c r="NCN5888" s="248"/>
      <x:c r="NCO5888" s="248"/>
      <x:c r="NCP5888" s="248"/>
      <x:c r="NCQ5888" s="248"/>
      <x:c r="NCR5888" s="248"/>
      <x:c r="NCS5888" s="248"/>
      <x:c r="NCT5888" s="248"/>
      <x:c r="NCU5888" s="248"/>
      <x:c r="NCV5888" s="248"/>
      <x:c r="NCW5888" s="248"/>
      <x:c r="NCX5888" s="248"/>
      <x:c r="NCY5888" s="248"/>
      <x:c r="NCZ5888" s="248"/>
      <x:c r="NDA5888" s="248"/>
      <x:c r="NDB5888" s="248"/>
      <x:c r="NDC5888" s="248"/>
      <x:c r="NDD5888" s="248"/>
      <x:c r="NDE5888" s="248"/>
      <x:c r="NDF5888" s="248"/>
      <x:c r="NDG5888" s="248"/>
      <x:c r="NDH5888" s="248"/>
      <x:c r="NDI5888" s="248"/>
      <x:c r="NDJ5888" s="248"/>
      <x:c r="NDK5888" s="248"/>
      <x:c r="NDL5888" s="248"/>
      <x:c r="NDM5888" s="248"/>
      <x:c r="NDN5888" s="248"/>
      <x:c r="NDO5888" s="248"/>
      <x:c r="NDP5888" s="248"/>
      <x:c r="NDQ5888" s="248"/>
      <x:c r="NDR5888" s="248"/>
      <x:c r="NDS5888" s="248"/>
      <x:c r="NDT5888" s="248"/>
      <x:c r="NDU5888" s="248"/>
      <x:c r="NDV5888" s="248"/>
      <x:c r="NDW5888" s="248"/>
      <x:c r="NDX5888" s="248"/>
      <x:c r="NDY5888" s="248"/>
      <x:c r="NDZ5888" s="248"/>
      <x:c r="NEA5888" s="248"/>
      <x:c r="NEB5888" s="248"/>
      <x:c r="NEC5888" s="248"/>
      <x:c r="NED5888" s="248"/>
      <x:c r="NEE5888" s="248"/>
      <x:c r="NEF5888" s="248"/>
      <x:c r="NEG5888" s="248"/>
      <x:c r="NEH5888" s="248"/>
      <x:c r="NEI5888" s="248"/>
      <x:c r="NEJ5888" s="248"/>
      <x:c r="NEK5888" s="248"/>
      <x:c r="NEL5888" s="248"/>
      <x:c r="NEM5888" s="248"/>
      <x:c r="NEN5888" s="248"/>
      <x:c r="NEO5888" s="248"/>
      <x:c r="NEP5888" s="248"/>
      <x:c r="NEQ5888" s="248"/>
      <x:c r="NER5888" s="248"/>
      <x:c r="NES5888" s="248"/>
      <x:c r="NET5888" s="248"/>
      <x:c r="NEU5888" s="248"/>
      <x:c r="NEV5888" s="248"/>
      <x:c r="NEW5888" s="248"/>
      <x:c r="NEX5888" s="248"/>
      <x:c r="NEY5888" s="248"/>
      <x:c r="NEZ5888" s="248"/>
      <x:c r="NFA5888" s="248"/>
      <x:c r="NFB5888" s="248"/>
      <x:c r="NFC5888" s="248"/>
      <x:c r="NFD5888" s="248"/>
      <x:c r="NFE5888" s="248"/>
      <x:c r="NFF5888" s="248"/>
      <x:c r="NFG5888" s="248"/>
      <x:c r="NFH5888" s="248"/>
      <x:c r="NFI5888" s="248"/>
      <x:c r="NFJ5888" s="248"/>
      <x:c r="NFK5888" s="248"/>
      <x:c r="NFL5888" s="248"/>
      <x:c r="NFM5888" s="248"/>
      <x:c r="NFN5888" s="248"/>
      <x:c r="NFO5888" s="248"/>
      <x:c r="NFP5888" s="248"/>
      <x:c r="NFQ5888" s="248"/>
      <x:c r="NFR5888" s="248"/>
      <x:c r="NFS5888" s="248"/>
      <x:c r="NFT5888" s="248"/>
      <x:c r="NFU5888" s="248"/>
      <x:c r="NFV5888" s="248"/>
      <x:c r="NFW5888" s="248"/>
      <x:c r="NFX5888" s="248"/>
      <x:c r="NFY5888" s="248"/>
      <x:c r="NFZ5888" s="248"/>
      <x:c r="NGA5888" s="248"/>
      <x:c r="NGB5888" s="248"/>
      <x:c r="NGC5888" s="248"/>
      <x:c r="NGD5888" s="248"/>
      <x:c r="NGE5888" s="248"/>
      <x:c r="NGF5888" s="248"/>
      <x:c r="NGG5888" s="248"/>
      <x:c r="NGH5888" s="248"/>
      <x:c r="NGI5888" s="248"/>
      <x:c r="NGJ5888" s="248"/>
      <x:c r="NGK5888" s="248"/>
      <x:c r="NGL5888" s="248"/>
      <x:c r="NGM5888" s="248"/>
      <x:c r="NGN5888" s="248"/>
      <x:c r="NGO5888" s="248"/>
      <x:c r="NGP5888" s="248"/>
      <x:c r="NGQ5888" s="248"/>
      <x:c r="NGR5888" s="248"/>
      <x:c r="NGS5888" s="248"/>
      <x:c r="NGT5888" s="248"/>
      <x:c r="NGU5888" s="248"/>
      <x:c r="NGV5888" s="248"/>
      <x:c r="NGW5888" s="248"/>
      <x:c r="NGX5888" s="248"/>
      <x:c r="NGY5888" s="248"/>
      <x:c r="NGZ5888" s="248"/>
      <x:c r="NHA5888" s="248"/>
      <x:c r="NHB5888" s="248"/>
      <x:c r="NHC5888" s="248"/>
      <x:c r="NHD5888" s="248"/>
      <x:c r="NHE5888" s="248"/>
      <x:c r="NHF5888" s="248"/>
      <x:c r="NHG5888" s="248"/>
      <x:c r="NHH5888" s="248"/>
      <x:c r="NHI5888" s="248"/>
      <x:c r="NHJ5888" s="248"/>
      <x:c r="NHK5888" s="248"/>
      <x:c r="NHL5888" s="248"/>
      <x:c r="NHM5888" s="248"/>
      <x:c r="NHN5888" s="248"/>
      <x:c r="NHO5888" s="248"/>
      <x:c r="NHP5888" s="248"/>
      <x:c r="NHQ5888" s="248"/>
      <x:c r="NHR5888" s="248"/>
      <x:c r="NHS5888" s="248"/>
      <x:c r="NHT5888" s="248"/>
      <x:c r="NHU5888" s="248"/>
      <x:c r="NHV5888" s="248"/>
      <x:c r="NHW5888" s="248"/>
      <x:c r="NHX5888" s="248"/>
      <x:c r="NHY5888" s="248"/>
      <x:c r="NHZ5888" s="248"/>
      <x:c r="NIA5888" s="248"/>
      <x:c r="NIB5888" s="248"/>
      <x:c r="NIC5888" s="248"/>
      <x:c r="NID5888" s="248"/>
      <x:c r="NIE5888" s="248"/>
      <x:c r="NIF5888" s="248"/>
      <x:c r="NIG5888" s="248"/>
      <x:c r="NIH5888" s="248"/>
      <x:c r="NII5888" s="248"/>
      <x:c r="NIJ5888" s="248"/>
      <x:c r="NIK5888" s="248"/>
      <x:c r="NIL5888" s="248"/>
      <x:c r="NIM5888" s="248"/>
      <x:c r="NIN5888" s="248"/>
      <x:c r="NIO5888" s="248"/>
      <x:c r="NIP5888" s="248"/>
      <x:c r="NIQ5888" s="248"/>
      <x:c r="NIR5888" s="248"/>
      <x:c r="NIS5888" s="248"/>
      <x:c r="NIT5888" s="248"/>
      <x:c r="NIU5888" s="248"/>
      <x:c r="NIV5888" s="248"/>
      <x:c r="NIW5888" s="248"/>
      <x:c r="NIX5888" s="248"/>
      <x:c r="NIY5888" s="248"/>
      <x:c r="NIZ5888" s="248"/>
      <x:c r="NJA5888" s="248"/>
      <x:c r="NJB5888" s="248"/>
      <x:c r="NJC5888" s="248"/>
      <x:c r="NJD5888" s="248"/>
      <x:c r="NJE5888" s="248"/>
      <x:c r="NJF5888" s="248"/>
      <x:c r="NJG5888" s="248"/>
      <x:c r="NJH5888" s="248"/>
      <x:c r="NJI5888" s="248"/>
      <x:c r="NJJ5888" s="248"/>
      <x:c r="NJK5888" s="248"/>
      <x:c r="NJL5888" s="248"/>
      <x:c r="NJM5888" s="248"/>
      <x:c r="NJN5888" s="248"/>
      <x:c r="NJO5888" s="248"/>
      <x:c r="NJP5888" s="248"/>
      <x:c r="NJQ5888" s="248"/>
      <x:c r="NJR5888" s="248"/>
      <x:c r="NJS5888" s="248"/>
      <x:c r="NJT5888" s="248"/>
      <x:c r="NJU5888" s="248"/>
      <x:c r="NJV5888" s="248"/>
      <x:c r="NJW5888" s="248"/>
      <x:c r="NJX5888" s="248"/>
      <x:c r="NJY5888" s="248"/>
      <x:c r="NJZ5888" s="248"/>
      <x:c r="NKA5888" s="248"/>
      <x:c r="NKB5888" s="248"/>
      <x:c r="NKC5888" s="248"/>
      <x:c r="NKD5888" s="248"/>
      <x:c r="NKE5888" s="248"/>
      <x:c r="NKF5888" s="248"/>
      <x:c r="NKG5888" s="248"/>
      <x:c r="NKH5888" s="248"/>
      <x:c r="NKI5888" s="248"/>
      <x:c r="NKJ5888" s="248"/>
      <x:c r="NKK5888" s="248"/>
      <x:c r="NKL5888" s="248"/>
      <x:c r="NKM5888" s="248"/>
      <x:c r="NKN5888" s="248"/>
      <x:c r="NKO5888" s="248"/>
      <x:c r="NKP5888" s="248"/>
      <x:c r="NKQ5888" s="248"/>
      <x:c r="NKR5888" s="248"/>
      <x:c r="NKS5888" s="248"/>
      <x:c r="NKT5888" s="248"/>
      <x:c r="NKU5888" s="248"/>
      <x:c r="NKV5888" s="248"/>
      <x:c r="NKW5888" s="248"/>
      <x:c r="NKX5888" s="248"/>
      <x:c r="NKY5888" s="248"/>
      <x:c r="NKZ5888" s="248"/>
      <x:c r="NLA5888" s="248"/>
      <x:c r="NLB5888" s="248"/>
      <x:c r="NLC5888" s="248"/>
      <x:c r="NLD5888" s="248"/>
      <x:c r="NLE5888" s="248"/>
      <x:c r="NLF5888" s="248"/>
      <x:c r="NLG5888" s="248"/>
      <x:c r="NLH5888" s="248"/>
      <x:c r="NLI5888" s="248"/>
      <x:c r="NLJ5888" s="248"/>
      <x:c r="NLK5888" s="248"/>
      <x:c r="NLL5888" s="248"/>
      <x:c r="NLM5888" s="248"/>
      <x:c r="NLN5888" s="248"/>
      <x:c r="NLO5888" s="248"/>
      <x:c r="NLP5888" s="248"/>
      <x:c r="NLQ5888" s="248"/>
      <x:c r="NLR5888" s="248"/>
      <x:c r="NLS5888" s="248"/>
      <x:c r="NLT5888" s="248"/>
      <x:c r="NLU5888" s="248"/>
      <x:c r="NLV5888" s="248"/>
      <x:c r="NLW5888" s="248"/>
      <x:c r="NLX5888" s="248"/>
      <x:c r="NLY5888" s="248"/>
      <x:c r="NLZ5888" s="248"/>
      <x:c r="NMA5888" s="248"/>
      <x:c r="NMB5888" s="248"/>
      <x:c r="NMC5888" s="248"/>
      <x:c r="NMD5888" s="248"/>
      <x:c r="NME5888" s="248"/>
      <x:c r="NMF5888" s="248"/>
      <x:c r="NMG5888" s="248"/>
      <x:c r="NMH5888" s="248"/>
      <x:c r="NMI5888" s="248"/>
      <x:c r="NMJ5888" s="248"/>
      <x:c r="NMK5888" s="248"/>
      <x:c r="NML5888" s="248"/>
      <x:c r="NMM5888" s="248"/>
      <x:c r="NMN5888" s="248"/>
      <x:c r="NMO5888" s="248"/>
      <x:c r="NMP5888" s="248"/>
      <x:c r="NMQ5888" s="248"/>
      <x:c r="NMR5888" s="248"/>
      <x:c r="NMS5888" s="248"/>
      <x:c r="NMT5888" s="248"/>
      <x:c r="NMU5888" s="248"/>
      <x:c r="NMV5888" s="248"/>
      <x:c r="NMW5888" s="248"/>
      <x:c r="NMX5888" s="248"/>
      <x:c r="NMY5888" s="248"/>
      <x:c r="NMZ5888" s="248"/>
      <x:c r="NNA5888" s="248"/>
      <x:c r="NNB5888" s="248"/>
      <x:c r="NNC5888" s="248"/>
      <x:c r="NND5888" s="248"/>
      <x:c r="NNE5888" s="248"/>
      <x:c r="NNF5888" s="248"/>
      <x:c r="NNG5888" s="248"/>
      <x:c r="NNH5888" s="248"/>
      <x:c r="NNI5888" s="248"/>
      <x:c r="NNJ5888" s="248"/>
      <x:c r="NNK5888" s="248"/>
      <x:c r="NNL5888" s="248"/>
      <x:c r="NNM5888" s="248"/>
      <x:c r="NNN5888" s="248"/>
      <x:c r="NNO5888" s="248"/>
      <x:c r="NNP5888" s="248"/>
      <x:c r="NNQ5888" s="248"/>
      <x:c r="NNR5888" s="248"/>
      <x:c r="NNS5888" s="248"/>
      <x:c r="NNT5888" s="248"/>
      <x:c r="NNU5888" s="248"/>
      <x:c r="NNV5888" s="248"/>
      <x:c r="NNW5888" s="248"/>
      <x:c r="NNX5888" s="248"/>
      <x:c r="NNY5888" s="248"/>
      <x:c r="NNZ5888" s="248"/>
      <x:c r="NOA5888" s="248"/>
      <x:c r="NOB5888" s="248"/>
      <x:c r="NOC5888" s="248"/>
      <x:c r="NOD5888" s="248"/>
      <x:c r="NOE5888" s="248"/>
      <x:c r="NOF5888" s="248"/>
      <x:c r="NOG5888" s="248"/>
      <x:c r="NOH5888" s="248"/>
      <x:c r="NOI5888" s="248"/>
      <x:c r="NOJ5888" s="248"/>
      <x:c r="NOK5888" s="248"/>
      <x:c r="NOL5888" s="248"/>
      <x:c r="NOM5888" s="248"/>
      <x:c r="NON5888" s="248"/>
      <x:c r="NOO5888" s="248"/>
      <x:c r="NOP5888" s="248"/>
      <x:c r="NOQ5888" s="248"/>
      <x:c r="NOR5888" s="248"/>
      <x:c r="NOS5888" s="248"/>
      <x:c r="NOT5888" s="248"/>
      <x:c r="NOU5888" s="248"/>
      <x:c r="NOV5888" s="248"/>
      <x:c r="NOW5888" s="248"/>
      <x:c r="NOX5888" s="248"/>
      <x:c r="NOY5888" s="248"/>
      <x:c r="NOZ5888" s="248"/>
      <x:c r="NPA5888" s="248"/>
      <x:c r="NPB5888" s="248"/>
      <x:c r="NPC5888" s="248"/>
      <x:c r="NPD5888" s="248"/>
      <x:c r="NPE5888" s="248"/>
      <x:c r="NPF5888" s="248"/>
      <x:c r="NPG5888" s="248"/>
      <x:c r="NPH5888" s="248"/>
      <x:c r="NPI5888" s="248"/>
      <x:c r="NPJ5888" s="248"/>
      <x:c r="NPK5888" s="248"/>
      <x:c r="NPL5888" s="248"/>
      <x:c r="NPM5888" s="248"/>
      <x:c r="NPN5888" s="248"/>
      <x:c r="NPO5888" s="248"/>
      <x:c r="NPP5888" s="248"/>
      <x:c r="NPQ5888" s="248"/>
      <x:c r="NPR5888" s="248"/>
      <x:c r="NPS5888" s="248"/>
      <x:c r="NPT5888" s="248"/>
      <x:c r="NPU5888" s="248"/>
      <x:c r="NPV5888" s="248"/>
      <x:c r="NPW5888" s="248"/>
      <x:c r="NPX5888" s="248"/>
      <x:c r="NPY5888" s="248"/>
      <x:c r="NPZ5888" s="248"/>
      <x:c r="NQA5888" s="248"/>
      <x:c r="NQB5888" s="248"/>
      <x:c r="NQC5888" s="248"/>
      <x:c r="NQD5888" s="248"/>
      <x:c r="NQE5888" s="248"/>
      <x:c r="NQF5888" s="248"/>
      <x:c r="NQG5888" s="248"/>
      <x:c r="NQH5888" s="248"/>
      <x:c r="NQI5888" s="248"/>
      <x:c r="NQJ5888" s="248"/>
      <x:c r="NQK5888" s="248"/>
      <x:c r="NQL5888" s="248"/>
      <x:c r="NQM5888" s="248"/>
      <x:c r="NQN5888" s="248"/>
      <x:c r="NQO5888" s="248"/>
      <x:c r="NQP5888" s="248"/>
      <x:c r="NQQ5888" s="248"/>
      <x:c r="NQR5888" s="248"/>
      <x:c r="NQS5888" s="248"/>
      <x:c r="NQT5888" s="248"/>
      <x:c r="NQU5888" s="248"/>
      <x:c r="NQV5888" s="248"/>
      <x:c r="NQW5888" s="248"/>
      <x:c r="NQX5888" s="248"/>
      <x:c r="NQY5888" s="248"/>
      <x:c r="NQZ5888" s="248"/>
      <x:c r="NRA5888" s="248"/>
      <x:c r="NRB5888" s="248"/>
      <x:c r="NRC5888" s="248"/>
      <x:c r="NRD5888" s="248"/>
      <x:c r="NRE5888" s="248"/>
      <x:c r="NRF5888" s="248"/>
      <x:c r="NRG5888" s="248"/>
      <x:c r="NRH5888" s="248"/>
      <x:c r="NRI5888" s="248"/>
      <x:c r="NRJ5888" s="248"/>
      <x:c r="NRK5888" s="248"/>
      <x:c r="NRL5888" s="248"/>
      <x:c r="NRM5888" s="248"/>
      <x:c r="NRN5888" s="248"/>
      <x:c r="NRO5888" s="248"/>
      <x:c r="NRP5888" s="248"/>
      <x:c r="NRQ5888" s="248"/>
      <x:c r="NRR5888" s="248"/>
      <x:c r="NRS5888" s="248"/>
      <x:c r="NRT5888" s="248"/>
      <x:c r="NRU5888" s="248"/>
      <x:c r="NRV5888" s="248"/>
      <x:c r="NRW5888" s="248"/>
      <x:c r="NRX5888" s="248"/>
      <x:c r="NRY5888" s="248"/>
      <x:c r="NRZ5888" s="248"/>
      <x:c r="NSA5888" s="248"/>
      <x:c r="NSB5888" s="248"/>
      <x:c r="NSC5888" s="248"/>
      <x:c r="NSD5888" s="248"/>
      <x:c r="NSE5888" s="248"/>
      <x:c r="NSF5888" s="248"/>
      <x:c r="NSG5888" s="248"/>
      <x:c r="NSH5888" s="248"/>
      <x:c r="NSI5888" s="248"/>
      <x:c r="NSJ5888" s="248"/>
      <x:c r="NSK5888" s="248"/>
      <x:c r="NSL5888" s="248"/>
      <x:c r="NSM5888" s="248"/>
      <x:c r="NSN5888" s="248"/>
      <x:c r="NSO5888" s="248"/>
      <x:c r="NSP5888" s="248"/>
      <x:c r="NSQ5888" s="248"/>
      <x:c r="NSR5888" s="248"/>
      <x:c r="NSS5888" s="248"/>
      <x:c r="NST5888" s="248"/>
      <x:c r="NSU5888" s="248"/>
      <x:c r="NSV5888" s="248"/>
      <x:c r="NSW5888" s="248"/>
      <x:c r="NSX5888" s="248"/>
      <x:c r="NSY5888" s="248"/>
      <x:c r="NSZ5888" s="248"/>
      <x:c r="NTA5888" s="248"/>
      <x:c r="NTB5888" s="248"/>
      <x:c r="NTC5888" s="248"/>
      <x:c r="NTD5888" s="248"/>
      <x:c r="NTE5888" s="248"/>
      <x:c r="NTF5888" s="248"/>
      <x:c r="NTG5888" s="248"/>
      <x:c r="NTH5888" s="248"/>
      <x:c r="NTI5888" s="248"/>
      <x:c r="NTJ5888" s="248"/>
      <x:c r="NTK5888" s="248"/>
      <x:c r="NTL5888" s="248"/>
      <x:c r="NTM5888" s="248"/>
      <x:c r="NTN5888" s="248"/>
      <x:c r="NTO5888" s="248"/>
      <x:c r="NTP5888" s="248"/>
      <x:c r="NTQ5888" s="248"/>
      <x:c r="NTR5888" s="248"/>
      <x:c r="NTS5888" s="248"/>
      <x:c r="NTT5888" s="248"/>
      <x:c r="NTU5888" s="248"/>
      <x:c r="NTV5888" s="248"/>
      <x:c r="NTW5888" s="248"/>
      <x:c r="NTX5888" s="248"/>
      <x:c r="NTY5888" s="248"/>
      <x:c r="NTZ5888" s="248"/>
      <x:c r="NUA5888" s="248"/>
      <x:c r="NUB5888" s="248"/>
      <x:c r="NUC5888" s="248"/>
      <x:c r="NUD5888" s="248"/>
      <x:c r="NUE5888" s="248"/>
      <x:c r="NUF5888" s="248"/>
      <x:c r="NUG5888" s="248"/>
      <x:c r="NUH5888" s="248"/>
      <x:c r="NUI5888" s="248"/>
      <x:c r="NUJ5888" s="248"/>
      <x:c r="NUK5888" s="248"/>
      <x:c r="NUL5888" s="248"/>
      <x:c r="NUM5888" s="248"/>
      <x:c r="NUN5888" s="248"/>
      <x:c r="NUO5888" s="248"/>
      <x:c r="NUP5888" s="248"/>
      <x:c r="NUQ5888" s="248"/>
      <x:c r="NUR5888" s="248"/>
      <x:c r="NUS5888" s="248"/>
      <x:c r="NUT5888" s="248"/>
      <x:c r="NUU5888" s="248"/>
      <x:c r="NUV5888" s="248"/>
      <x:c r="NUW5888" s="248"/>
      <x:c r="NUX5888" s="248"/>
      <x:c r="NUY5888" s="248"/>
      <x:c r="NUZ5888" s="248"/>
      <x:c r="NVA5888" s="248"/>
      <x:c r="NVB5888" s="248"/>
      <x:c r="NVC5888" s="248"/>
      <x:c r="NVD5888" s="248"/>
      <x:c r="NVE5888" s="248"/>
      <x:c r="NVF5888" s="248"/>
      <x:c r="NVG5888" s="248"/>
      <x:c r="NVH5888" s="248"/>
      <x:c r="NVI5888" s="248"/>
      <x:c r="NVJ5888" s="248"/>
      <x:c r="NVK5888" s="248"/>
      <x:c r="NVL5888" s="248"/>
      <x:c r="NVM5888" s="248"/>
      <x:c r="NVN5888" s="248"/>
      <x:c r="NVO5888" s="248"/>
      <x:c r="NVP5888" s="248"/>
      <x:c r="NVQ5888" s="248"/>
      <x:c r="NVR5888" s="248"/>
      <x:c r="NVS5888" s="248"/>
      <x:c r="NVT5888" s="248"/>
      <x:c r="NVU5888" s="248"/>
      <x:c r="NVV5888" s="248"/>
      <x:c r="NVW5888" s="248"/>
      <x:c r="NVX5888" s="248"/>
      <x:c r="NVY5888" s="248"/>
      <x:c r="NVZ5888" s="248"/>
      <x:c r="NWA5888" s="248"/>
      <x:c r="NWB5888" s="248"/>
      <x:c r="NWC5888" s="248"/>
      <x:c r="NWD5888" s="248"/>
      <x:c r="NWE5888" s="248"/>
      <x:c r="NWF5888" s="248"/>
      <x:c r="NWG5888" s="248"/>
      <x:c r="NWH5888" s="248"/>
      <x:c r="NWI5888" s="248"/>
      <x:c r="NWJ5888" s="248"/>
      <x:c r="NWK5888" s="248"/>
      <x:c r="NWL5888" s="248"/>
      <x:c r="NWM5888" s="248"/>
      <x:c r="NWN5888" s="248"/>
      <x:c r="NWO5888" s="248"/>
      <x:c r="NWP5888" s="248"/>
      <x:c r="NWQ5888" s="248"/>
      <x:c r="NWR5888" s="248"/>
      <x:c r="NWS5888" s="248"/>
      <x:c r="NWT5888" s="248"/>
      <x:c r="NWU5888" s="248"/>
      <x:c r="NWV5888" s="248"/>
      <x:c r="NWW5888" s="248"/>
      <x:c r="NWX5888" s="248"/>
      <x:c r="NWY5888" s="248"/>
      <x:c r="NWZ5888" s="248"/>
      <x:c r="NXA5888" s="248"/>
      <x:c r="NXB5888" s="248"/>
      <x:c r="NXC5888" s="248"/>
      <x:c r="NXD5888" s="248"/>
      <x:c r="NXE5888" s="248"/>
      <x:c r="NXF5888" s="248"/>
      <x:c r="NXG5888" s="248"/>
      <x:c r="NXH5888" s="248"/>
      <x:c r="NXI5888" s="248"/>
      <x:c r="NXJ5888" s="248"/>
      <x:c r="NXK5888" s="248"/>
      <x:c r="NXL5888" s="248"/>
      <x:c r="NXM5888" s="248"/>
      <x:c r="NXN5888" s="248"/>
      <x:c r="NXO5888" s="248"/>
      <x:c r="NXP5888" s="248"/>
      <x:c r="NXQ5888" s="248"/>
      <x:c r="NXR5888" s="248"/>
      <x:c r="NXS5888" s="248"/>
      <x:c r="NXT5888" s="248"/>
      <x:c r="NXU5888" s="248"/>
      <x:c r="NXV5888" s="248"/>
      <x:c r="NXW5888" s="248"/>
      <x:c r="NXX5888" s="248"/>
      <x:c r="NXY5888" s="248"/>
      <x:c r="NXZ5888" s="248"/>
      <x:c r="NYA5888" s="248"/>
      <x:c r="NYB5888" s="248"/>
      <x:c r="NYC5888" s="248"/>
      <x:c r="NYD5888" s="248"/>
      <x:c r="NYE5888" s="248"/>
      <x:c r="NYF5888" s="248"/>
      <x:c r="NYG5888" s="248"/>
      <x:c r="NYH5888" s="248"/>
      <x:c r="NYI5888" s="248"/>
      <x:c r="NYJ5888" s="248"/>
      <x:c r="NYK5888" s="248"/>
      <x:c r="NYL5888" s="248"/>
      <x:c r="NYM5888" s="248"/>
      <x:c r="NYN5888" s="248"/>
      <x:c r="NYO5888" s="248"/>
      <x:c r="NYP5888" s="248"/>
      <x:c r="NYQ5888" s="248"/>
      <x:c r="NYR5888" s="248"/>
      <x:c r="NYS5888" s="248"/>
      <x:c r="NYT5888" s="248"/>
      <x:c r="NYU5888" s="248"/>
      <x:c r="NYV5888" s="248"/>
      <x:c r="NYW5888" s="248"/>
      <x:c r="NYX5888" s="248"/>
      <x:c r="NYY5888" s="248"/>
      <x:c r="NYZ5888" s="248"/>
      <x:c r="NZA5888" s="248"/>
      <x:c r="NZB5888" s="248"/>
      <x:c r="NZC5888" s="248"/>
      <x:c r="NZD5888" s="248"/>
      <x:c r="NZE5888" s="248"/>
      <x:c r="NZF5888" s="248"/>
      <x:c r="NZG5888" s="248"/>
      <x:c r="NZH5888" s="248"/>
      <x:c r="NZI5888" s="248"/>
      <x:c r="NZJ5888" s="248"/>
      <x:c r="NZK5888" s="248"/>
      <x:c r="NZL5888" s="248"/>
      <x:c r="NZM5888" s="248"/>
      <x:c r="NZN5888" s="248"/>
      <x:c r="NZO5888" s="248"/>
      <x:c r="NZP5888" s="248"/>
      <x:c r="NZQ5888" s="248"/>
      <x:c r="NZR5888" s="248"/>
      <x:c r="NZS5888" s="248"/>
      <x:c r="NZT5888" s="248"/>
      <x:c r="NZU5888" s="248"/>
      <x:c r="NZV5888" s="248"/>
      <x:c r="NZW5888" s="248"/>
      <x:c r="NZX5888" s="248"/>
      <x:c r="NZY5888" s="248"/>
      <x:c r="NZZ5888" s="248"/>
      <x:c r="OAA5888" s="248"/>
      <x:c r="OAB5888" s="248"/>
      <x:c r="OAC5888" s="248"/>
      <x:c r="OAD5888" s="248"/>
      <x:c r="OAE5888" s="248"/>
      <x:c r="OAF5888" s="248"/>
      <x:c r="OAG5888" s="248"/>
      <x:c r="OAH5888" s="248"/>
      <x:c r="OAI5888" s="248"/>
      <x:c r="OAJ5888" s="248"/>
      <x:c r="OAK5888" s="248"/>
      <x:c r="OAL5888" s="248"/>
      <x:c r="OAM5888" s="248"/>
      <x:c r="OAN5888" s="248"/>
      <x:c r="OAO5888" s="248"/>
      <x:c r="OAP5888" s="248"/>
      <x:c r="OAQ5888" s="248"/>
      <x:c r="OAR5888" s="248"/>
      <x:c r="OAS5888" s="248"/>
      <x:c r="OAT5888" s="248"/>
      <x:c r="OAU5888" s="248"/>
      <x:c r="OAV5888" s="248"/>
      <x:c r="OAW5888" s="248"/>
      <x:c r="OAX5888" s="248"/>
      <x:c r="OAY5888" s="248"/>
      <x:c r="OAZ5888" s="248"/>
      <x:c r="OBA5888" s="248"/>
      <x:c r="OBB5888" s="248"/>
      <x:c r="OBC5888" s="248"/>
      <x:c r="OBD5888" s="248"/>
      <x:c r="OBE5888" s="248"/>
      <x:c r="OBF5888" s="248"/>
      <x:c r="OBG5888" s="248"/>
      <x:c r="OBH5888" s="248"/>
      <x:c r="OBI5888" s="248"/>
      <x:c r="OBJ5888" s="248"/>
      <x:c r="OBK5888" s="248"/>
      <x:c r="OBL5888" s="248"/>
      <x:c r="OBM5888" s="248"/>
      <x:c r="OBN5888" s="248"/>
      <x:c r="OBO5888" s="248"/>
      <x:c r="OBP5888" s="248"/>
      <x:c r="OBQ5888" s="248"/>
      <x:c r="OBR5888" s="248"/>
      <x:c r="OBS5888" s="248"/>
      <x:c r="OBT5888" s="248"/>
      <x:c r="OBU5888" s="248"/>
      <x:c r="OBV5888" s="248"/>
      <x:c r="OBW5888" s="248"/>
      <x:c r="OBX5888" s="248"/>
      <x:c r="OBY5888" s="248"/>
      <x:c r="OBZ5888" s="248"/>
      <x:c r="OCA5888" s="248"/>
      <x:c r="OCB5888" s="248"/>
      <x:c r="OCC5888" s="248"/>
      <x:c r="OCD5888" s="248"/>
      <x:c r="OCE5888" s="248"/>
      <x:c r="OCF5888" s="248"/>
      <x:c r="OCG5888" s="248"/>
      <x:c r="OCH5888" s="248"/>
      <x:c r="OCI5888" s="248"/>
      <x:c r="OCJ5888" s="248"/>
      <x:c r="OCK5888" s="248"/>
      <x:c r="OCL5888" s="248"/>
      <x:c r="OCM5888" s="248"/>
      <x:c r="OCN5888" s="248"/>
      <x:c r="OCO5888" s="248"/>
      <x:c r="OCP5888" s="248"/>
      <x:c r="OCQ5888" s="248"/>
      <x:c r="OCR5888" s="248"/>
      <x:c r="OCS5888" s="248"/>
      <x:c r="OCT5888" s="248"/>
      <x:c r="OCU5888" s="248"/>
      <x:c r="OCV5888" s="248"/>
      <x:c r="OCW5888" s="248"/>
      <x:c r="OCX5888" s="248"/>
      <x:c r="OCY5888" s="248"/>
      <x:c r="OCZ5888" s="248"/>
      <x:c r="ODA5888" s="248"/>
      <x:c r="ODB5888" s="248"/>
      <x:c r="ODC5888" s="248"/>
      <x:c r="ODD5888" s="248"/>
      <x:c r="ODE5888" s="248"/>
      <x:c r="ODF5888" s="248"/>
      <x:c r="ODG5888" s="248"/>
      <x:c r="ODH5888" s="248"/>
      <x:c r="ODI5888" s="248"/>
      <x:c r="ODJ5888" s="248"/>
      <x:c r="ODK5888" s="248"/>
      <x:c r="ODL5888" s="248"/>
      <x:c r="ODM5888" s="248"/>
      <x:c r="ODN5888" s="248"/>
      <x:c r="ODO5888" s="248"/>
      <x:c r="ODP5888" s="248"/>
      <x:c r="ODQ5888" s="248"/>
      <x:c r="ODR5888" s="248"/>
      <x:c r="ODS5888" s="248"/>
      <x:c r="ODT5888" s="248"/>
      <x:c r="ODU5888" s="248"/>
      <x:c r="ODV5888" s="248"/>
      <x:c r="ODW5888" s="248"/>
      <x:c r="ODX5888" s="248"/>
      <x:c r="ODY5888" s="248"/>
      <x:c r="ODZ5888" s="248"/>
      <x:c r="OEA5888" s="248"/>
      <x:c r="OEB5888" s="248"/>
      <x:c r="OEC5888" s="248"/>
      <x:c r="OED5888" s="248"/>
      <x:c r="OEE5888" s="248"/>
      <x:c r="OEF5888" s="248"/>
      <x:c r="OEG5888" s="248"/>
      <x:c r="OEH5888" s="248"/>
      <x:c r="OEI5888" s="248"/>
      <x:c r="OEJ5888" s="248"/>
      <x:c r="OEK5888" s="248"/>
      <x:c r="OEL5888" s="248"/>
      <x:c r="OEM5888" s="248"/>
      <x:c r="OEN5888" s="248"/>
      <x:c r="OEO5888" s="248"/>
      <x:c r="OEP5888" s="248"/>
      <x:c r="OEQ5888" s="248"/>
      <x:c r="OER5888" s="248"/>
      <x:c r="OES5888" s="248"/>
      <x:c r="OET5888" s="248"/>
      <x:c r="OEU5888" s="248"/>
      <x:c r="OEV5888" s="248"/>
      <x:c r="OEW5888" s="248"/>
      <x:c r="OEX5888" s="248"/>
      <x:c r="OEY5888" s="248"/>
      <x:c r="OEZ5888" s="248"/>
      <x:c r="OFA5888" s="248"/>
      <x:c r="OFB5888" s="248"/>
      <x:c r="OFC5888" s="248"/>
      <x:c r="OFD5888" s="248"/>
      <x:c r="OFE5888" s="248"/>
      <x:c r="OFF5888" s="248"/>
      <x:c r="OFG5888" s="248"/>
      <x:c r="OFH5888" s="248"/>
      <x:c r="OFI5888" s="248"/>
      <x:c r="OFJ5888" s="248"/>
      <x:c r="OFK5888" s="248"/>
      <x:c r="OFL5888" s="248"/>
      <x:c r="OFM5888" s="248"/>
      <x:c r="OFN5888" s="248"/>
      <x:c r="OFO5888" s="248"/>
      <x:c r="OFP5888" s="248"/>
      <x:c r="OFQ5888" s="248"/>
      <x:c r="OFR5888" s="248"/>
      <x:c r="OFS5888" s="248"/>
      <x:c r="OFT5888" s="248"/>
      <x:c r="OFU5888" s="248"/>
      <x:c r="OFV5888" s="248"/>
      <x:c r="OFW5888" s="248"/>
      <x:c r="OFX5888" s="248"/>
      <x:c r="OFY5888" s="248"/>
      <x:c r="OFZ5888" s="248"/>
      <x:c r="OGA5888" s="248"/>
      <x:c r="OGB5888" s="248"/>
      <x:c r="OGC5888" s="248"/>
      <x:c r="OGD5888" s="248"/>
      <x:c r="OGE5888" s="248"/>
      <x:c r="OGF5888" s="248"/>
      <x:c r="OGG5888" s="248"/>
      <x:c r="OGH5888" s="248"/>
      <x:c r="OGI5888" s="248"/>
      <x:c r="OGJ5888" s="248"/>
      <x:c r="OGK5888" s="248"/>
      <x:c r="OGL5888" s="248"/>
      <x:c r="OGM5888" s="248"/>
      <x:c r="OGN5888" s="248"/>
      <x:c r="OGO5888" s="248"/>
      <x:c r="OGP5888" s="248"/>
      <x:c r="OGQ5888" s="248"/>
      <x:c r="OGR5888" s="248"/>
      <x:c r="OGS5888" s="248"/>
      <x:c r="OGT5888" s="248"/>
      <x:c r="OGU5888" s="248"/>
      <x:c r="OGV5888" s="248"/>
      <x:c r="OGW5888" s="248"/>
      <x:c r="OGX5888" s="248"/>
      <x:c r="OGY5888" s="248"/>
      <x:c r="OGZ5888" s="248"/>
      <x:c r="OHA5888" s="248"/>
      <x:c r="OHB5888" s="248"/>
      <x:c r="OHC5888" s="248"/>
      <x:c r="OHD5888" s="248"/>
      <x:c r="OHE5888" s="248"/>
      <x:c r="OHF5888" s="248"/>
      <x:c r="OHG5888" s="248"/>
      <x:c r="OHH5888" s="248"/>
      <x:c r="OHI5888" s="248"/>
      <x:c r="OHJ5888" s="248"/>
      <x:c r="OHK5888" s="248"/>
      <x:c r="OHL5888" s="248"/>
      <x:c r="OHM5888" s="248"/>
      <x:c r="OHN5888" s="248"/>
      <x:c r="OHO5888" s="248"/>
      <x:c r="OHP5888" s="248"/>
      <x:c r="OHQ5888" s="248"/>
      <x:c r="OHR5888" s="248"/>
      <x:c r="OHS5888" s="248"/>
      <x:c r="OHT5888" s="248"/>
      <x:c r="OHU5888" s="248"/>
      <x:c r="OHV5888" s="248"/>
      <x:c r="OHW5888" s="248"/>
      <x:c r="OHX5888" s="248"/>
      <x:c r="OHY5888" s="248"/>
      <x:c r="OHZ5888" s="248"/>
      <x:c r="OIA5888" s="248"/>
      <x:c r="OIB5888" s="248"/>
      <x:c r="OIC5888" s="248"/>
      <x:c r="OID5888" s="248"/>
      <x:c r="OIE5888" s="248"/>
      <x:c r="OIF5888" s="248"/>
      <x:c r="OIG5888" s="248"/>
      <x:c r="OIH5888" s="248"/>
      <x:c r="OII5888" s="248"/>
      <x:c r="OIJ5888" s="248"/>
      <x:c r="OIK5888" s="248"/>
      <x:c r="OIL5888" s="248"/>
      <x:c r="OIM5888" s="248"/>
      <x:c r="OIN5888" s="248"/>
      <x:c r="OIO5888" s="248"/>
      <x:c r="OIP5888" s="248"/>
      <x:c r="OIQ5888" s="248"/>
      <x:c r="OIR5888" s="248"/>
      <x:c r="OIS5888" s="248"/>
      <x:c r="OIT5888" s="248"/>
      <x:c r="OIU5888" s="248"/>
      <x:c r="OIV5888" s="248"/>
      <x:c r="OIW5888" s="248"/>
      <x:c r="OIX5888" s="248"/>
      <x:c r="OIY5888" s="248"/>
      <x:c r="OIZ5888" s="248"/>
      <x:c r="OJA5888" s="248"/>
      <x:c r="OJB5888" s="248"/>
      <x:c r="OJC5888" s="248"/>
      <x:c r="OJD5888" s="248"/>
      <x:c r="OJE5888" s="248"/>
      <x:c r="OJF5888" s="248"/>
      <x:c r="OJG5888" s="248"/>
      <x:c r="OJH5888" s="248"/>
      <x:c r="OJI5888" s="248"/>
      <x:c r="OJJ5888" s="248"/>
      <x:c r="OJK5888" s="248"/>
      <x:c r="OJL5888" s="248"/>
      <x:c r="OJM5888" s="248"/>
      <x:c r="OJN5888" s="248"/>
      <x:c r="OJO5888" s="248"/>
      <x:c r="OJP5888" s="248"/>
      <x:c r="OJQ5888" s="248"/>
      <x:c r="OJR5888" s="248"/>
      <x:c r="OJS5888" s="248"/>
      <x:c r="OJT5888" s="248"/>
      <x:c r="OJU5888" s="248"/>
      <x:c r="OJV5888" s="248"/>
      <x:c r="OJW5888" s="248"/>
      <x:c r="OJX5888" s="248"/>
      <x:c r="OJY5888" s="248"/>
      <x:c r="OJZ5888" s="248"/>
      <x:c r="OKA5888" s="248"/>
      <x:c r="OKB5888" s="248"/>
      <x:c r="OKC5888" s="248"/>
      <x:c r="OKD5888" s="248"/>
      <x:c r="OKE5888" s="248"/>
      <x:c r="OKF5888" s="248"/>
      <x:c r="OKG5888" s="248"/>
      <x:c r="OKH5888" s="248"/>
      <x:c r="OKI5888" s="248"/>
      <x:c r="OKJ5888" s="248"/>
      <x:c r="OKK5888" s="248"/>
      <x:c r="OKL5888" s="248"/>
      <x:c r="OKM5888" s="248"/>
      <x:c r="OKN5888" s="248"/>
      <x:c r="OKO5888" s="248"/>
      <x:c r="OKP5888" s="248"/>
      <x:c r="OKQ5888" s="248"/>
      <x:c r="OKR5888" s="248"/>
      <x:c r="OKS5888" s="248"/>
      <x:c r="OKT5888" s="248"/>
      <x:c r="OKU5888" s="248"/>
      <x:c r="OKV5888" s="248"/>
      <x:c r="OKW5888" s="248"/>
      <x:c r="OKX5888" s="248"/>
      <x:c r="OKY5888" s="248"/>
      <x:c r="OKZ5888" s="248"/>
      <x:c r="OLA5888" s="248"/>
      <x:c r="OLB5888" s="248"/>
      <x:c r="OLC5888" s="248"/>
      <x:c r="OLD5888" s="248"/>
      <x:c r="OLE5888" s="248"/>
      <x:c r="OLF5888" s="248"/>
      <x:c r="OLG5888" s="248"/>
      <x:c r="OLH5888" s="248"/>
      <x:c r="OLI5888" s="248"/>
      <x:c r="OLJ5888" s="248"/>
      <x:c r="OLK5888" s="248"/>
      <x:c r="OLL5888" s="248"/>
      <x:c r="OLM5888" s="248"/>
      <x:c r="OLN5888" s="248"/>
      <x:c r="OLO5888" s="248"/>
      <x:c r="OLP5888" s="248"/>
      <x:c r="OLQ5888" s="248"/>
      <x:c r="OLR5888" s="248"/>
      <x:c r="OLS5888" s="248"/>
      <x:c r="OLT5888" s="248"/>
      <x:c r="OLU5888" s="248"/>
      <x:c r="OLV5888" s="248"/>
      <x:c r="OLW5888" s="248"/>
      <x:c r="OLX5888" s="248"/>
      <x:c r="OLY5888" s="248"/>
      <x:c r="OLZ5888" s="248"/>
      <x:c r="OMA5888" s="248"/>
      <x:c r="OMB5888" s="248"/>
      <x:c r="OMC5888" s="248"/>
      <x:c r="OMD5888" s="248"/>
      <x:c r="OME5888" s="248"/>
      <x:c r="OMF5888" s="248"/>
      <x:c r="OMG5888" s="248"/>
      <x:c r="OMH5888" s="248"/>
      <x:c r="OMI5888" s="248"/>
      <x:c r="OMJ5888" s="248"/>
      <x:c r="OMK5888" s="248"/>
      <x:c r="OML5888" s="248"/>
      <x:c r="OMM5888" s="248"/>
      <x:c r="OMN5888" s="248"/>
      <x:c r="OMO5888" s="248"/>
      <x:c r="OMP5888" s="248"/>
      <x:c r="OMQ5888" s="248"/>
      <x:c r="OMR5888" s="248"/>
      <x:c r="OMS5888" s="248"/>
      <x:c r="OMT5888" s="248"/>
      <x:c r="OMU5888" s="248"/>
      <x:c r="OMV5888" s="248"/>
      <x:c r="OMW5888" s="248"/>
      <x:c r="OMX5888" s="248"/>
      <x:c r="OMY5888" s="248"/>
      <x:c r="OMZ5888" s="248"/>
      <x:c r="ONA5888" s="248"/>
      <x:c r="ONB5888" s="248"/>
      <x:c r="ONC5888" s="248"/>
      <x:c r="OND5888" s="248"/>
      <x:c r="ONE5888" s="248"/>
      <x:c r="ONF5888" s="248"/>
      <x:c r="ONG5888" s="248"/>
      <x:c r="ONH5888" s="248"/>
      <x:c r="ONI5888" s="248"/>
      <x:c r="ONJ5888" s="248"/>
      <x:c r="ONK5888" s="248"/>
      <x:c r="ONL5888" s="248"/>
      <x:c r="ONM5888" s="248"/>
      <x:c r="ONN5888" s="248"/>
      <x:c r="ONO5888" s="248"/>
      <x:c r="ONP5888" s="248"/>
      <x:c r="ONQ5888" s="248"/>
      <x:c r="ONR5888" s="248"/>
      <x:c r="ONS5888" s="248"/>
      <x:c r="ONT5888" s="248"/>
      <x:c r="ONU5888" s="248"/>
      <x:c r="ONV5888" s="248"/>
      <x:c r="ONW5888" s="248"/>
      <x:c r="ONX5888" s="248"/>
      <x:c r="ONY5888" s="248"/>
      <x:c r="ONZ5888" s="248"/>
      <x:c r="OOA5888" s="248"/>
      <x:c r="OOB5888" s="248"/>
      <x:c r="OOC5888" s="248"/>
      <x:c r="OOD5888" s="248"/>
      <x:c r="OOE5888" s="248"/>
      <x:c r="OOF5888" s="248"/>
      <x:c r="OOG5888" s="248"/>
      <x:c r="OOH5888" s="248"/>
      <x:c r="OOI5888" s="248"/>
      <x:c r="OOJ5888" s="248"/>
      <x:c r="OOK5888" s="248"/>
      <x:c r="OOL5888" s="248"/>
      <x:c r="OOM5888" s="248"/>
      <x:c r="OON5888" s="248"/>
      <x:c r="OOO5888" s="248"/>
      <x:c r="OOP5888" s="248"/>
      <x:c r="OOQ5888" s="248"/>
      <x:c r="OOR5888" s="248"/>
      <x:c r="OOS5888" s="248"/>
      <x:c r="OOT5888" s="248"/>
      <x:c r="OOU5888" s="248"/>
      <x:c r="OOV5888" s="248"/>
      <x:c r="OOW5888" s="248"/>
      <x:c r="OOX5888" s="248"/>
      <x:c r="OOY5888" s="248"/>
      <x:c r="OOZ5888" s="248"/>
      <x:c r="OPA5888" s="248"/>
      <x:c r="OPB5888" s="248"/>
      <x:c r="OPC5888" s="248"/>
      <x:c r="OPD5888" s="248"/>
      <x:c r="OPE5888" s="248"/>
      <x:c r="OPF5888" s="248"/>
      <x:c r="OPG5888" s="248"/>
      <x:c r="OPH5888" s="248"/>
      <x:c r="OPI5888" s="248"/>
      <x:c r="OPJ5888" s="248"/>
      <x:c r="OPK5888" s="248"/>
      <x:c r="OPL5888" s="248"/>
      <x:c r="OPM5888" s="248"/>
      <x:c r="OPN5888" s="248"/>
      <x:c r="OPO5888" s="248"/>
      <x:c r="OPP5888" s="248"/>
      <x:c r="OPQ5888" s="248"/>
      <x:c r="OPR5888" s="248"/>
      <x:c r="OPS5888" s="248"/>
      <x:c r="OPT5888" s="248"/>
      <x:c r="OPU5888" s="248"/>
      <x:c r="OPV5888" s="248"/>
      <x:c r="OPW5888" s="248"/>
      <x:c r="OPX5888" s="248"/>
      <x:c r="OPY5888" s="248"/>
      <x:c r="OPZ5888" s="248"/>
      <x:c r="OQA5888" s="248"/>
      <x:c r="OQB5888" s="248"/>
      <x:c r="OQC5888" s="248"/>
      <x:c r="OQD5888" s="248"/>
      <x:c r="OQE5888" s="248"/>
      <x:c r="OQF5888" s="248"/>
      <x:c r="OQG5888" s="248"/>
      <x:c r="OQH5888" s="248"/>
      <x:c r="OQI5888" s="248"/>
      <x:c r="OQJ5888" s="248"/>
      <x:c r="OQK5888" s="248"/>
      <x:c r="OQL5888" s="248"/>
      <x:c r="OQM5888" s="248"/>
      <x:c r="OQN5888" s="248"/>
      <x:c r="OQO5888" s="248"/>
      <x:c r="OQP5888" s="248"/>
      <x:c r="OQQ5888" s="248"/>
      <x:c r="OQR5888" s="248"/>
      <x:c r="OQS5888" s="248"/>
      <x:c r="OQT5888" s="248"/>
      <x:c r="OQU5888" s="248"/>
      <x:c r="OQV5888" s="248"/>
      <x:c r="OQW5888" s="248"/>
      <x:c r="OQX5888" s="248"/>
      <x:c r="OQY5888" s="248"/>
      <x:c r="OQZ5888" s="248"/>
      <x:c r="ORA5888" s="248"/>
      <x:c r="ORB5888" s="248"/>
      <x:c r="ORC5888" s="248"/>
      <x:c r="ORD5888" s="248"/>
      <x:c r="ORE5888" s="248"/>
      <x:c r="ORF5888" s="248"/>
      <x:c r="ORG5888" s="248"/>
      <x:c r="ORH5888" s="248"/>
      <x:c r="ORI5888" s="248"/>
      <x:c r="ORJ5888" s="248"/>
      <x:c r="ORK5888" s="248"/>
      <x:c r="ORL5888" s="248"/>
      <x:c r="ORM5888" s="248"/>
      <x:c r="ORN5888" s="248"/>
      <x:c r="ORO5888" s="248"/>
      <x:c r="ORP5888" s="248"/>
      <x:c r="ORQ5888" s="248"/>
      <x:c r="ORR5888" s="248"/>
      <x:c r="ORS5888" s="248"/>
      <x:c r="ORT5888" s="248"/>
      <x:c r="ORU5888" s="248"/>
      <x:c r="ORV5888" s="248"/>
      <x:c r="ORW5888" s="248"/>
      <x:c r="ORX5888" s="248"/>
      <x:c r="ORY5888" s="248"/>
      <x:c r="ORZ5888" s="248"/>
      <x:c r="OSA5888" s="248"/>
      <x:c r="OSB5888" s="248"/>
      <x:c r="OSC5888" s="248"/>
      <x:c r="OSD5888" s="248"/>
      <x:c r="OSE5888" s="248"/>
      <x:c r="OSF5888" s="248"/>
      <x:c r="OSG5888" s="248"/>
      <x:c r="OSH5888" s="248"/>
      <x:c r="OSI5888" s="248"/>
      <x:c r="OSJ5888" s="248"/>
      <x:c r="OSK5888" s="248"/>
      <x:c r="OSL5888" s="248"/>
      <x:c r="OSM5888" s="248"/>
      <x:c r="OSN5888" s="248"/>
      <x:c r="OSO5888" s="248"/>
      <x:c r="OSP5888" s="248"/>
      <x:c r="OSQ5888" s="248"/>
      <x:c r="OSR5888" s="248"/>
      <x:c r="OSS5888" s="248"/>
      <x:c r="OST5888" s="248"/>
      <x:c r="OSU5888" s="248"/>
      <x:c r="OSV5888" s="248"/>
      <x:c r="OSW5888" s="248"/>
      <x:c r="OSX5888" s="248"/>
      <x:c r="OSY5888" s="248"/>
      <x:c r="OSZ5888" s="248"/>
      <x:c r="OTA5888" s="248"/>
      <x:c r="OTB5888" s="248"/>
      <x:c r="OTC5888" s="248"/>
      <x:c r="OTD5888" s="248"/>
      <x:c r="OTE5888" s="248"/>
      <x:c r="OTF5888" s="248"/>
      <x:c r="OTG5888" s="248"/>
      <x:c r="OTH5888" s="248"/>
      <x:c r="OTI5888" s="248"/>
      <x:c r="OTJ5888" s="248"/>
      <x:c r="OTK5888" s="248"/>
      <x:c r="OTL5888" s="248"/>
      <x:c r="OTM5888" s="248"/>
      <x:c r="OTN5888" s="248"/>
      <x:c r="OTO5888" s="248"/>
      <x:c r="OTP5888" s="248"/>
      <x:c r="OTQ5888" s="248"/>
      <x:c r="OTR5888" s="248"/>
      <x:c r="OTS5888" s="248"/>
      <x:c r="OTT5888" s="248"/>
      <x:c r="OTU5888" s="248"/>
      <x:c r="OTV5888" s="248"/>
      <x:c r="OTW5888" s="248"/>
      <x:c r="OTX5888" s="248"/>
      <x:c r="OTY5888" s="248"/>
      <x:c r="OTZ5888" s="248"/>
      <x:c r="OUA5888" s="248"/>
      <x:c r="OUB5888" s="248"/>
      <x:c r="OUC5888" s="248"/>
      <x:c r="OUD5888" s="248"/>
      <x:c r="OUE5888" s="248"/>
      <x:c r="OUF5888" s="248"/>
      <x:c r="OUG5888" s="248"/>
      <x:c r="OUH5888" s="248"/>
      <x:c r="OUI5888" s="248"/>
      <x:c r="OUJ5888" s="248"/>
      <x:c r="OUK5888" s="248"/>
      <x:c r="OUL5888" s="248"/>
      <x:c r="OUM5888" s="248"/>
      <x:c r="OUN5888" s="248"/>
      <x:c r="OUO5888" s="248"/>
      <x:c r="OUP5888" s="248"/>
      <x:c r="OUQ5888" s="248"/>
      <x:c r="OUR5888" s="248"/>
      <x:c r="OUS5888" s="248"/>
      <x:c r="OUT5888" s="248"/>
      <x:c r="OUU5888" s="248"/>
      <x:c r="OUV5888" s="248"/>
      <x:c r="OUW5888" s="248"/>
      <x:c r="OUX5888" s="248"/>
      <x:c r="OUY5888" s="248"/>
      <x:c r="OUZ5888" s="248"/>
      <x:c r="OVA5888" s="248"/>
      <x:c r="OVB5888" s="248"/>
      <x:c r="OVC5888" s="248"/>
      <x:c r="OVD5888" s="248"/>
      <x:c r="OVE5888" s="248"/>
      <x:c r="OVF5888" s="248"/>
      <x:c r="OVG5888" s="248"/>
      <x:c r="OVH5888" s="248"/>
      <x:c r="OVI5888" s="248"/>
      <x:c r="OVJ5888" s="248"/>
      <x:c r="OVK5888" s="248"/>
      <x:c r="OVL5888" s="248"/>
      <x:c r="OVM5888" s="248"/>
      <x:c r="OVN5888" s="248"/>
      <x:c r="OVO5888" s="248"/>
      <x:c r="OVP5888" s="248"/>
      <x:c r="OVQ5888" s="248"/>
      <x:c r="OVR5888" s="248"/>
      <x:c r="OVS5888" s="248"/>
      <x:c r="OVT5888" s="248"/>
      <x:c r="OVU5888" s="248"/>
      <x:c r="OVV5888" s="248"/>
      <x:c r="OVW5888" s="248"/>
      <x:c r="OVX5888" s="248"/>
      <x:c r="OVY5888" s="248"/>
      <x:c r="OVZ5888" s="248"/>
      <x:c r="OWA5888" s="248"/>
      <x:c r="OWB5888" s="248"/>
      <x:c r="OWC5888" s="248"/>
      <x:c r="OWD5888" s="248"/>
      <x:c r="OWE5888" s="248"/>
      <x:c r="OWF5888" s="248"/>
      <x:c r="OWG5888" s="248"/>
      <x:c r="OWH5888" s="248"/>
      <x:c r="OWI5888" s="248"/>
      <x:c r="OWJ5888" s="248"/>
      <x:c r="OWK5888" s="248"/>
      <x:c r="OWL5888" s="248"/>
      <x:c r="OWM5888" s="248"/>
      <x:c r="OWN5888" s="248"/>
      <x:c r="OWO5888" s="248"/>
      <x:c r="OWP5888" s="248"/>
      <x:c r="OWQ5888" s="248"/>
      <x:c r="OWR5888" s="248"/>
      <x:c r="OWS5888" s="248"/>
      <x:c r="OWT5888" s="248"/>
      <x:c r="OWU5888" s="248"/>
      <x:c r="OWV5888" s="248"/>
      <x:c r="OWW5888" s="248"/>
      <x:c r="OWX5888" s="248"/>
      <x:c r="OWY5888" s="248"/>
      <x:c r="OWZ5888" s="248"/>
      <x:c r="OXA5888" s="248"/>
      <x:c r="OXB5888" s="248"/>
      <x:c r="OXC5888" s="248"/>
      <x:c r="OXD5888" s="248"/>
      <x:c r="OXE5888" s="248"/>
      <x:c r="OXF5888" s="248"/>
      <x:c r="OXG5888" s="248"/>
      <x:c r="OXH5888" s="248"/>
      <x:c r="OXI5888" s="248"/>
      <x:c r="OXJ5888" s="248"/>
      <x:c r="OXK5888" s="248"/>
      <x:c r="OXL5888" s="248"/>
      <x:c r="OXM5888" s="248"/>
      <x:c r="OXN5888" s="248"/>
      <x:c r="OXO5888" s="248"/>
      <x:c r="OXP5888" s="248"/>
      <x:c r="OXQ5888" s="248"/>
      <x:c r="OXR5888" s="248"/>
      <x:c r="OXS5888" s="248"/>
      <x:c r="OXT5888" s="248"/>
      <x:c r="OXU5888" s="248"/>
      <x:c r="OXV5888" s="248"/>
      <x:c r="OXW5888" s="248"/>
      <x:c r="OXX5888" s="248"/>
      <x:c r="OXY5888" s="248"/>
      <x:c r="OXZ5888" s="248"/>
      <x:c r="OYA5888" s="248"/>
      <x:c r="OYB5888" s="248"/>
      <x:c r="OYC5888" s="248"/>
      <x:c r="OYD5888" s="248"/>
      <x:c r="OYE5888" s="248"/>
      <x:c r="OYF5888" s="248"/>
      <x:c r="OYG5888" s="248"/>
      <x:c r="OYH5888" s="248"/>
      <x:c r="OYI5888" s="248"/>
      <x:c r="OYJ5888" s="248"/>
      <x:c r="OYK5888" s="248"/>
      <x:c r="OYL5888" s="248"/>
      <x:c r="OYM5888" s="248"/>
      <x:c r="OYN5888" s="248"/>
      <x:c r="OYO5888" s="248"/>
      <x:c r="OYP5888" s="248"/>
      <x:c r="OYQ5888" s="248"/>
      <x:c r="OYR5888" s="248"/>
      <x:c r="OYS5888" s="248"/>
      <x:c r="OYT5888" s="248"/>
      <x:c r="OYU5888" s="248"/>
      <x:c r="OYV5888" s="248"/>
      <x:c r="OYW5888" s="248"/>
      <x:c r="OYX5888" s="248"/>
      <x:c r="OYY5888" s="248"/>
      <x:c r="OYZ5888" s="248"/>
      <x:c r="OZA5888" s="248"/>
      <x:c r="OZB5888" s="248"/>
      <x:c r="OZC5888" s="248"/>
      <x:c r="OZD5888" s="248"/>
      <x:c r="OZE5888" s="248"/>
      <x:c r="OZF5888" s="248"/>
      <x:c r="OZG5888" s="248"/>
      <x:c r="OZH5888" s="248"/>
      <x:c r="OZI5888" s="248"/>
      <x:c r="OZJ5888" s="248"/>
      <x:c r="OZK5888" s="248"/>
      <x:c r="OZL5888" s="248"/>
      <x:c r="OZM5888" s="248"/>
      <x:c r="OZN5888" s="248"/>
      <x:c r="OZO5888" s="248"/>
      <x:c r="OZP5888" s="248"/>
      <x:c r="OZQ5888" s="248"/>
      <x:c r="OZR5888" s="248"/>
      <x:c r="OZS5888" s="248"/>
      <x:c r="OZT5888" s="248"/>
      <x:c r="OZU5888" s="248"/>
      <x:c r="OZV5888" s="248"/>
      <x:c r="OZW5888" s="248"/>
      <x:c r="OZX5888" s="248"/>
      <x:c r="OZY5888" s="248"/>
      <x:c r="OZZ5888" s="248"/>
      <x:c r="PAA5888" s="248"/>
      <x:c r="PAB5888" s="248"/>
      <x:c r="PAC5888" s="248"/>
      <x:c r="PAD5888" s="248"/>
      <x:c r="PAE5888" s="248"/>
      <x:c r="PAF5888" s="248"/>
      <x:c r="PAG5888" s="248"/>
      <x:c r="PAH5888" s="248"/>
      <x:c r="PAI5888" s="248"/>
      <x:c r="PAJ5888" s="248"/>
      <x:c r="PAK5888" s="248"/>
      <x:c r="PAL5888" s="248"/>
      <x:c r="PAM5888" s="248"/>
      <x:c r="PAN5888" s="248"/>
      <x:c r="PAO5888" s="248"/>
      <x:c r="PAP5888" s="248"/>
      <x:c r="PAQ5888" s="248"/>
      <x:c r="PAR5888" s="248"/>
      <x:c r="PAS5888" s="248"/>
      <x:c r="PAT5888" s="248"/>
      <x:c r="PAU5888" s="248"/>
      <x:c r="PAV5888" s="248"/>
      <x:c r="PAW5888" s="248"/>
      <x:c r="PAX5888" s="248"/>
      <x:c r="PAY5888" s="248"/>
      <x:c r="PAZ5888" s="248"/>
      <x:c r="PBA5888" s="248"/>
      <x:c r="PBB5888" s="248"/>
      <x:c r="PBC5888" s="248"/>
      <x:c r="PBD5888" s="248"/>
      <x:c r="PBE5888" s="248"/>
      <x:c r="PBF5888" s="248"/>
      <x:c r="PBG5888" s="248"/>
      <x:c r="PBH5888" s="248"/>
      <x:c r="PBI5888" s="248"/>
      <x:c r="PBJ5888" s="248"/>
      <x:c r="PBK5888" s="248"/>
      <x:c r="PBL5888" s="248"/>
      <x:c r="PBM5888" s="248"/>
      <x:c r="PBN5888" s="248"/>
      <x:c r="PBO5888" s="248"/>
      <x:c r="PBP5888" s="248"/>
      <x:c r="PBQ5888" s="248"/>
      <x:c r="PBR5888" s="248"/>
      <x:c r="PBS5888" s="248"/>
      <x:c r="PBT5888" s="248"/>
      <x:c r="PBU5888" s="248"/>
      <x:c r="PBV5888" s="248"/>
      <x:c r="PBW5888" s="248"/>
      <x:c r="PBX5888" s="248"/>
      <x:c r="PBY5888" s="248"/>
      <x:c r="PBZ5888" s="248"/>
      <x:c r="PCA5888" s="248"/>
      <x:c r="PCB5888" s="248"/>
      <x:c r="PCC5888" s="248"/>
      <x:c r="PCD5888" s="248"/>
      <x:c r="PCE5888" s="248"/>
      <x:c r="PCF5888" s="248"/>
      <x:c r="PCG5888" s="248"/>
      <x:c r="PCH5888" s="248"/>
      <x:c r="PCI5888" s="248"/>
      <x:c r="PCJ5888" s="248"/>
      <x:c r="PCK5888" s="248"/>
      <x:c r="PCL5888" s="248"/>
      <x:c r="PCM5888" s="248"/>
      <x:c r="PCN5888" s="248"/>
      <x:c r="PCO5888" s="248"/>
      <x:c r="PCP5888" s="248"/>
      <x:c r="PCQ5888" s="248"/>
      <x:c r="PCR5888" s="248"/>
      <x:c r="PCS5888" s="248"/>
      <x:c r="PCT5888" s="248"/>
      <x:c r="PCU5888" s="248"/>
      <x:c r="PCV5888" s="248"/>
      <x:c r="PCW5888" s="248"/>
      <x:c r="PCX5888" s="248"/>
      <x:c r="PCY5888" s="248"/>
      <x:c r="PCZ5888" s="248"/>
      <x:c r="PDA5888" s="248"/>
      <x:c r="PDB5888" s="248"/>
      <x:c r="PDC5888" s="248"/>
      <x:c r="PDD5888" s="248"/>
      <x:c r="PDE5888" s="248"/>
      <x:c r="PDF5888" s="248"/>
      <x:c r="PDG5888" s="248"/>
      <x:c r="PDH5888" s="248"/>
      <x:c r="PDI5888" s="248"/>
      <x:c r="PDJ5888" s="248"/>
      <x:c r="PDK5888" s="248"/>
      <x:c r="PDL5888" s="248"/>
      <x:c r="PDM5888" s="248"/>
      <x:c r="PDN5888" s="248"/>
      <x:c r="PDO5888" s="248"/>
      <x:c r="PDP5888" s="248"/>
      <x:c r="PDQ5888" s="248"/>
      <x:c r="PDR5888" s="248"/>
      <x:c r="PDS5888" s="248"/>
      <x:c r="PDT5888" s="248"/>
      <x:c r="PDU5888" s="248"/>
      <x:c r="PDV5888" s="248"/>
      <x:c r="PDW5888" s="248"/>
      <x:c r="PDX5888" s="248"/>
      <x:c r="PDY5888" s="248"/>
      <x:c r="PDZ5888" s="248"/>
      <x:c r="PEA5888" s="248"/>
      <x:c r="PEB5888" s="248"/>
      <x:c r="PEC5888" s="248"/>
      <x:c r="PED5888" s="248"/>
      <x:c r="PEE5888" s="248"/>
      <x:c r="PEF5888" s="248"/>
      <x:c r="PEG5888" s="248"/>
      <x:c r="PEH5888" s="248"/>
      <x:c r="PEI5888" s="248"/>
      <x:c r="PEJ5888" s="248"/>
      <x:c r="PEK5888" s="248"/>
      <x:c r="PEL5888" s="248"/>
      <x:c r="PEM5888" s="248"/>
      <x:c r="PEN5888" s="248"/>
      <x:c r="PEO5888" s="248"/>
      <x:c r="PEP5888" s="248"/>
      <x:c r="PEQ5888" s="248"/>
      <x:c r="PER5888" s="248"/>
      <x:c r="PES5888" s="248"/>
      <x:c r="PET5888" s="248"/>
      <x:c r="PEU5888" s="248"/>
      <x:c r="PEV5888" s="248"/>
      <x:c r="PEW5888" s="248"/>
      <x:c r="PEX5888" s="248"/>
      <x:c r="PEY5888" s="248"/>
      <x:c r="PEZ5888" s="248"/>
      <x:c r="PFA5888" s="248"/>
      <x:c r="PFB5888" s="248"/>
      <x:c r="PFC5888" s="248"/>
      <x:c r="PFD5888" s="248"/>
      <x:c r="PFE5888" s="248"/>
      <x:c r="PFF5888" s="248"/>
      <x:c r="PFG5888" s="248"/>
      <x:c r="PFH5888" s="248"/>
      <x:c r="PFI5888" s="248"/>
      <x:c r="PFJ5888" s="248"/>
      <x:c r="PFK5888" s="248"/>
      <x:c r="PFL5888" s="248"/>
      <x:c r="PFM5888" s="248"/>
      <x:c r="PFN5888" s="248"/>
      <x:c r="PFO5888" s="248"/>
      <x:c r="PFP5888" s="248"/>
      <x:c r="PFQ5888" s="248"/>
      <x:c r="PFR5888" s="248"/>
      <x:c r="PFS5888" s="248"/>
      <x:c r="PFT5888" s="248"/>
      <x:c r="PFU5888" s="248"/>
      <x:c r="PFV5888" s="248"/>
      <x:c r="PFW5888" s="248"/>
      <x:c r="PFX5888" s="248"/>
      <x:c r="PFY5888" s="248"/>
      <x:c r="PFZ5888" s="248"/>
      <x:c r="PGA5888" s="248"/>
      <x:c r="PGB5888" s="248"/>
      <x:c r="PGC5888" s="248"/>
      <x:c r="PGD5888" s="248"/>
      <x:c r="PGE5888" s="248"/>
      <x:c r="PGF5888" s="248"/>
      <x:c r="PGG5888" s="248"/>
      <x:c r="PGH5888" s="248"/>
      <x:c r="PGI5888" s="248"/>
      <x:c r="PGJ5888" s="248"/>
      <x:c r="PGK5888" s="248"/>
      <x:c r="PGL5888" s="248"/>
      <x:c r="PGM5888" s="248"/>
      <x:c r="PGN5888" s="248"/>
      <x:c r="PGO5888" s="248"/>
      <x:c r="PGP5888" s="248"/>
      <x:c r="PGQ5888" s="248"/>
      <x:c r="PGR5888" s="248"/>
      <x:c r="PGS5888" s="248"/>
      <x:c r="PGT5888" s="248"/>
      <x:c r="PGU5888" s="248"/>
      <x:c r="PGV5888" s="248"/>
      <x:c r="PGW5888" s="248"/>
      <x:c r="PGX5888" s="248"/>
      <x:c r="PGY5888" s="248"/>
      <x:c r="PGZ5888" s="248"/>
      <x:c r="PHA5888" s="248"/>
      <x:c r="PHB5888" s="248"/>
      <x:c r="PHC5888" s="248"/>
      <x:c r="PHD5888" s="248"/>
      <x:c r="PHE5888" s="248"/>
      <x:c r="PHF5888" s="248"/>
      <x:c r="PHG5888" s="248"/>
      <x:c r="PHH5888" s="248"/>
      <x:c r="PHI5888" s="248"/>
      <x:c r="PHJ5888" s="248"/>
      <x:c r="PHK5888" s="248"/>
      <x:c r="PHL5888" s="248"/>
      <x:c r="PHM5888" s="248"/>
      <x:c r="PHN5888" s="248"/>
      <x:c r="PHO5888" s="248"/>
      <x:c r="PHP5888" s="248"/>
      <x:c r="PHQ5888" s="248"/>
      <x:c r="PHR5888" s="248"/>
      <x:c r="PHS5888" s="248"/>
      <x:c r="PHT5888" s="248"/>
      <x:c r="PHU5888" s="248"/>
      <x:c r="PHV5888" s="248"/>
      <x:c r="PHW5888" s="248"/>
      <x:c r="PHX5888" s="248"/>
      <x:c r="PHY5888" s="248"/>
      <x:c r="PHZ5888" s="248"/>
      <x:c r="PIA5888" s="248"/>
      <x:c r="PIB5888" s="248"/>
      <x:c r="PIC5888" s="248"/>
      <x:c r="PID5888" s="248"/>
      <x:c r="PIE5888" s="248"/>
      <x:c r="PIF5888" s="248"/>
      <x:c r="PIG5888" s="248"/>
      <x:c r="PIH5888" s="248"/>
      <x:c r="PII5888" s="248"/>
      <x:c r="PIJ5888" s="248"/>
      <x:c r="PIK5888" s="248"/>
      <x:c r="PIL5888" s="248"/>
      <x:c r="PIM5888" s="248"/>
      <x:c r="PIN5888" s="248"/>
      <x:c r="PIO5888" s="248"/>
      <x:c r="PIP5888" s="248"/>
      <x:c r="PIQ5888" s="248"/>
      <x:c r="PIR5888" s="248"/>
      <x:c r="PIS5888" s="248"/>
      <x:c r="PIT5888" s="248"/>
      <x:c r="PIU5888" s="248"/>
      <x:c r="PIV5888" s="248"/>
      <x:c r="PIW5888" s="248"/>
      <x:c r="PIX5888" s="248"/>
      <x:c r="PIY5888" s="248"/>
      <x:c r="PIZ5888" s="248"/>
      <x:c r="PJA5888" s="248"/>
      <x:c r="PJB5888" s="248"/>
      <x:c r="PJC5888" s="248"/>
      <x:c r="PJD5888" s="248"/>
      <x:c r="PJE5888" s="248"/>
      <x:c r="PJF5888" s="248"/>
      <x:c r="PJG5888" s="248"/>
      <x:c r="PJH5888" s="248"/>
      <x:c r="PJI5888" s="248"/>
      <x:c r="PJJ5888" s="248"/>
      <x:c r="PJK5888" s="248"/>
      <x:c r="PJL5888" s="248"/>
      <x:c r="PJM5888" s="248"/>
      <x:c r="PJN5888" s="248"/>
      <x:c r="PJO5888" s="248"/>
      <x:c r="PJP5888" s="248"/>
      <x:c r="PJQ5888" s="248"/>
      <x:c r="PJR5888" s="248"/>
      <x:c r="PJS5888" s="248"/>
      <x:c r="PJT5888" s="248"/>
      <x:c r="PJU5888" s="248"/>
      <x:c r="PJV5888" s="248"/>
      <x:c r="PJW5888" s="248"/>
      <x:c r="PJX5888" s="248"/>
      <x:c r="PJY5888" s="248"/>
      <x:c r="PJZ5888" s="248"/>
      <x:c r="PKA5888" s="248"/>
      <x:c r="PKB5888" s="248"/>
      <x:c r="PKC5888" s="248"/>
      <x:c r="PKD5888" s="248"/>
      <x:c r="PKE5888" s="248"/>
      <x:c r="PKF5888" s="248"/>
      <x:c r="PKG5888" s="248"/>
      <x:c r="PKH5888" s="248"/>
      <x:c r="PKI5888" s="248"/>
      <x:c r="PKJ5888" s="248"/>
      <x:c r="PKK5888" s="248"/>
      <x:c r="PKL5888" s="248"/>
      <x:c r="PKM5888" s="248"/>
      <x:c r="PKN5888" s="248"/>
      <x:c r="PKO5888" s="248"/>
      <x:c r="PKP5888" s="248"/>
      <x:c r="PKQ5888" s="248"/>
      <x:c r="PKR5888" s="248"/>
      <x:c r="PKS5888" s="248"/>
      <x:c r="PKT5888" s="248"/>
      <x:c r="PKU5888" s="248"/>
      <x:c r="PKV5888" s="248"/>
      <x:c r="PKW5888" s="248"/>
      <x:c r="PKX5888" s="248"/>
      <x:c r="PKY5888" s="248"/>
      <x:c r="PKZ5888" s="248"/>
      <x:c r="PLA5888" s="248"/>
      <x:c r="PLB5888" s="248"/>
      <x:c r="PLC5888" s="248"/>
      <x:c r="PLD5888" s="248"/>
      <x:c r="PLE5888" s="248"/>
      <x:c r="PLF5888" s="248"/>
      <x:c r="PLG5888" s="248"/>
      <x:c r="PLH5888" s="248"/>
      <x:c r="PLI5888" s="248"/>
      <x:c r="PLJ5888" s="248"/>
      <x:c r="PLK5888" s="248"/>
      <x:c r="PLL5888" s="248"/>
      <x:c r="PLM5888" s="248"/>
      <x:c r="PLN5888" s="248"/>
      <x:c r="PLO5888" s="248"/>
      <x:c r="PLP5888" s="248"/>
      <x:c r="PLQ5888" s="248"/>
      <x:c r="PLR5888" s="248"/>
      <x:c r="PLS5888" s="248"/>
      <x:c r="PLT5888" s="248"/>
      <x:c r="PLU5888" s="248"/>
      <x:c r="PLV5888" s="248"/>
      <x:c r="PLW5888" s="248"/>
      <x:c r="PLX5888" s="248"/>
      <x:c r="PLY5888" s="248"/>
      <x:c r="PLZ5888" s="248"/>
      <x:c r="PMA5888" s="248"/>
      <x:c r="PMB5888" s="248"/>
      <x:c r="PMC5888" s="248"/>
      <x:c r="PMD5888" s="248"/>
      <x:c r="PME5888" s="248"/>
      <x:c r="PMF5888" s="248"/>
      <x:c r="PMG5888" s="248"/>
      <x:c r="PMH5888" s="248"/>
      <x:c r="PMI5888" s="248"/>
      <x:c r="PMJ5888" s="248"/>
      <x:c r="PMK5888" s="248"/>
      <x:c r="PML5888" s="248"/>
      <x:c r="PMM5888" s="248"/>
      <x:c r="PMN5888" s="248"/>
      <x:c r="PMO5888" s="248"/>
      <x:c r="PMP5888" s="248"/>
      <x:c r="PMQ5888" s="248"/>
      <x:c r="PMR5888" s="248"/>
      <x:c r="PMS5888" s="248"/>
      <x:c r="PMT5888" s="248"/>
      <x:c r="PMU5888" s="248"/>
      <x:c r="PMV5888" s="248"/>
      <x:c r="PMW5888" s="248"/>
      <x:c r="PMX5888" s="248"/>
      <x:c r="PMY5888" s="248"/>
      <x:c r="PMZ5888" s="248"/>
      <x:c r="PNA5888" s="248"/>
      <x:c r="PNB5888" s="248"/>
      <x:c r="PNC5888" s="248"/>
      <x:c r="PND5888" s="248"/>
      <x:c r="PNE5888" s="248"/>
      <x:c r="PNF5888" s="248"/>
      <x:c r="PNG5888" s="248"/>
      <x:c r="PNH5888" s="248"/>
      <x:c r="PNI5888" s="248"/>
      <x:c r="PNJ5888" s="248"/>
      <x:c r="PNK5888" s="248"/>
      <x:c r="PNL5888" s="248"/>
      <x:c r="PNM5888" s="248"/>
      <x:c r="PNN5888" s="248"/>
      <x:c r="PNO5888" s="248"/>
      <x:c r="PNP5888" s="248"/>
      <x:c r="PNQ5888" s="248"/>
      <x:c r="PNR5888" s="248"/>
      <x:c r="PNS5888" s="248"/>
      <x:c r="PNT5888" s="248"/>
      <x:c r="PNU5888" s="248"/>
      <x:c r="PNV5888" s="248"/>
      <x:c r="PNW5888" s="248"/>
      <x:c r="PNX5888" s="248"/>
      <x:c r="PNY5888" s="248"/>
      <x:c r="PNZ5888" s="248"/>
      <x:c r="POA5888" s="248"/>
      <x:c r="POB5888" s="248"/>
      <x:c r="POC5888" s="248"/>
      <x:c r="POD5888" s="248"/>
      <x:c r="POE5888" s="248"/>
      <x:c r="POF5888" s="248"/>
      <x:c r="POG5888" s="248"/>
      <x:c r="POH5888" s="248"/>
      <x:c r="POI5888" s="248"/>
      <x:c r="POJ5888" s="248"/>
      <x:c r="POK5888" s="248"/>
      <x:c r="POL5888" s="248"/>
      <x:c r="POM5888" s="248"/>
      <x:c r="PON5888" s="248"/>
      <x:c r="POO5888" s="248"/>
      <x:c r="POP5888" s="248"/>
      <x:c r="POQ5888" s="248"/>
      <x:c r="POR5888" s="248"/>
      <x:c r="POS5888" s="248"/>
      <x:c r="POT5888" s="248"/>
      <x:c r="POU5888" s="248"/>
      <x:c r="POV5888" s="248"/>
      <x:c r="POW5888" s="248"/>
      <x:c r="POX5888" s="248"/>
      <x:c r="POY5888" s="248"/>
      <x:c r="POZ5888" s="248"/>
      <x:c r="PPA5888" s="248"/>
      <x:c r="PPB5888" s="248"/>
      <x:c r="PPC5888" s="248"/>
      <x:c r="PPD5888" s="248"/>
      <x:c r="PPE5888" s="248"/>
      <x:c r="PPF5888" s="248"/>
      <x:c r="PPG5888" s="248"/>
      <x:c r="PPH5888" s="248"/>
      <x:c r="PPI5888" s="248"/>
      <x:c r="PPJ5888" s="248"/>
      <x:c r="PPK5888" s="248"/>
      <x:c r="PPL5888" s="248"/>
      <x:c r="PPM5888" s="248"/>
      <x:c r="PPN5888" s="248"/>
      <x:c r="PPO5888" s="248"/>
      <x:c r="PPP5888" s="248"/>
      <x:c r="PPQ5888" s="248"/>
      <x:c r="PPR5888" s="248"/>
      <x:c r="PPS5888" s="248"/>
      <x:c r="PPT5888" s="248"/>
      <x:c r="PPU5888" s="248"/>
      <x:c r="PPV5888" s="248"/>
      <x:c r="PPW5888" s="248"/>
      <x:c r="PPX5888" s="248"/>
      <x:c r="PPY5888" s="248"/>
      <x:c r="PPZ5888" s="248"/>
      <x:c r="PQA5888" s="248"/>
      <x:c r="PQB5888" s="248"/>
      <x:c r="PQC5888" s="248"/>
      <x:c r="PQD5888" s="248"/>
      <x:c r="PQE5888" s="248"/>
      <x:c r="PQF5888" s="248"/>
      <x:c r="PQG5888" s="248"/>
      <x:c r="PQH5888" s="248"/>
      <x:c r="PQI5888" s="248"/>
      <x:c r="PQJ5888" s="248"/>
      <x:c r="PQK5888" s="248"/>
      <x:c r="PQL5888" s="248"/>
      <x:c r="PQM5888" s="248"/>
      <x:c r="PQN5888" s="248"/>
      <x:c r="PQO5888" s="248"/>
      <x:c r="PQP5888" s="248"/>
      <x:c r="PQQ5888" s="248"/>
      <x:c r="PQR5888" s="248"/>
      <x:c r="PQS5888" s="248"/>
      <x:c r="PQT5888" s="248"/>
      <x:c r="PQU5888" s="248"/>
      <x:c r="PQV5888" s="248"/>
      <x:c r="PQW5888" s="248"/>
      <x:c r="PQX5888" s="248"/>
      <x:c r="PQY5888" s="248"/>
      <x:c r="PQZ5888" s="248"/>
      <x:c r="PRA5888" s="248"/>
      <x:c r="PRB5888" s="248"/>
      <x:c r="PRC5888" s="248"/>
      <x:c r="PRD5888" s="248"/>
      <x:c r="PRE5888" s="248"/>
      <x:c r="PRF5888" s="248"/>
      <x:c r="PRG5888" s="248"/>
      <x:c r="PRH5888" s="248"/>
      <x:c r="PRI5888" s="248"/>
      <x:c r="PRJ5888" s="248"/>
      <x:c r="PRK5888" s="248"/>
      <x:c r="PRL5888" s="248"/>
      <x:c r="PRM5888" s="248"/>
      <x:c r="PRN5888" s="248"/>
      <x:c r="PRO5888" s="248"/>
      <x:c r="PRP5888" s="248"/>
      <x:c r="PRQ5888" s="248"/>
      <x:c r="PRR5888" s="248"/>
      <x:c r="PRS5888" s="248"/>
      <x:c r="PRT5888" s="248"/>
      <x:c r="PRU5888" s="248"/>
      <x:c r="PRV5888" s="248"/>
      <x:c r="PRW5888" s="248"/>
      <x:c r="PRX5888" s="248"/>
      <x:c r="PRY5888" s="248"/>
      <x:c r="PRZ5888" s="248"/>
      <x:c r="PSA5888" s="248"/>
      <x:c r="PSB5888" s="248"/>
      <x:c r="PSC5888" s="248"/>
      <x:c r="PSD5888" s="248"/>
      <x:c r="PSE5888" s="248"/>
      <x:c r="PSF5888" s="248"/>
      <x:c r="PSG5888" s="248"/>
      <x:c r="PSH5888" s="248"/>
      <x:c r="PSI5888" s="248"/>
      <x:c r="PSJ5888" s="248"/>
      <x:c r="PSK5888" s="248"/>
      <x:c r="PSL5888" s="248"/>
      <x:c r="PSM5888" s="248"/>
      <x:c r="PSN5888" s="248"/>
      <x:c r="PSO5888" s="248"/>
      <x:c r="PSP5888" s="248"/>
      <x:c r="PSQ5888" s="248"/>
      <x:c r="PSR5888" s="248"/>
      <x:c r="PSS5888" s="248"/>
      <x:c r="PST5888" s="248"/>
      <x:c r="PSU5888" s="248"/>
      <x:c r="PSV5888" s="248"/>
      <x:c r="PSW5888" s="248"/>
      <x:c r="PSX5888" s="248"/>
      <x:c r="PSY5888" s="248"/>
      <x:c r="PSZ5888" s="248"/>
      <x:c r="PTA5888" s="248"/>
      <x:c r="PTB5888" s="248"/>
      <x:c r="PTC5888" s="248"/>
      <x:c r="PTD5888" s="248"/>
      <x:c r="PTE5888" s="248"/>
      <x:c r="PTF5888" s="248"/>
      <x:c r="PTG5888" s="248"/>
      <x:c r="PTH5888" s="248"/>
      <x:c r="PTI5888" s="248"/>
      <x:c r="PTJ5888" s="248"/>
      <x:c r="PTK5888" s="248"/>
      <x:c r="PTL5888" s="248"/>
      <x:c r="PTM5888" s="248"/>
      <x:c r="PTN5888" s="248"/>
      <x:c r="PTO5888" s="248"/>
      <x:c r="PTP5888" s="248"/>
      <x:c r="PTQ5888" s="248"/>
      <x:c r="PTR5888" s="248"/>
      <x:c r="PTS5888" s="248"/>
      <x:c r="PTT5888" s="248"/>
      <x:c r="PTU5888" s="248"/>
      <x:c r="PTV5888" s="248"/>
      <x:c r="PTW5888" s="248"/>
      <x:c r="PTX5888" s="248"/>
      <x:c r="PTY5888" s="248"/>
      <x:c r="PTZ5888" s="248"/>
      <x:c r="PUA5888" s="248"/>
      <x:c r="PUB5888" s="248"/>
      <x:c r="PUC5888" s="248"/>
      <x:c r="PUD5888" s="248"/>
      <x:c r="PUE5888" s="248"/>
      <x:c r="PUF5888" s="248"/>
      <x:c r="PUG5888" s="248"/>
      <x:c r="PUH5888" s="248"/>
      <x:c r="PUI5888" s="248"/>
      <x:c r="PUJ5888" s="248"/>
      <x:c r="PUK5888" s="248"/>
      <x:c r="PUL5888" s="248"/>
      <x:c r="PUM5888" s="248"/>
      <x:c r="PUN5888" s="248"/>
      <x:c r="PUO5888" s="248"/>
      <x:c r="PUP5888" s="248"/>
      <x:c r="PUQ5888" s="248"/>
      <x:c r="PUR5888" s="248"/>
      <x:c r="PUS5888" s="248"/>
      <x:c r="PUT5888" s="248"/>
      <x:c r="PUU5888" s="248"/>
      <x:c r="PUV5888" s="248"/>
      <x:c r="PUW5888" s="248"/>
      <x:c r="PUX5888" s="248"/>
      <x:c r="PUY5888" s="248"/>
      <x:c r="PUZ5888" s="248"/>
      <x:c r="PVA5888" s="248"/>
      <x:c r="PVB5888" s="248"/>
      <x:c r="PVC5888" s="248"/>
      <x:c r="PVD5888" s="248"/>
      <x:c r="PVE5888" s="248"/>
      <x:c r="PVF5888" s="248"/>
      <x:c r="PVG5888" s="248"/>
      <x:c r="PVH5888" s="248"/>
      <x:c r="PVI5888" s="248"/>
      <x:c r="PVJ5888" s="248"/>
      <x:c r="PVK5888" s="248"/>
      <x:c r="PVL5888" s="248"/>
      <x:c r="PVM5888" s="248"/>
      <x:c r="PVN5888" s="248"/>
      <x:c r="PVO5888" s="248"/>
      <x:c r="PVP5888" s="248"/>
      <x:c r="PVQ5888" s="248"/>
      <x:c r="PVR5888" s="248"/>
      <x:c r="PVS5888" s="248"/>
      <x:c r="PVT5888" s="248"/>
      <x:c r="PVU5888" s="248"/>
      <x:c r="PVV5888" s="248"/>
      <x:c r="PVW5888" s="248"/>
      <x:c r="PVX5888" s="248"/>
      <x:c r="PVY5888" s="248"/>
      <x:c r="PVZ5888" s="248"/>
      <x:c r="PWA5888" s="248"/>
      <x:c r="PWB5888" s="248"/>
      <x:c r="PWC5888" s="248"/>
      <x:c r="PWD5888" s="248"/>
      <x:c r="PWE5888" s="248"/>
      <x:c r="PWF5888" s="248"/>
      <x:c r="PWG5888" s="248"/>
      <x:c r="PWH5888" s="248"/>
      <x:c r="PWI5888" s="248"/>
      <x:c r="PWJ5888" s="248"/>
      <x:c r="PWK5888" s="248"/>
      <x:c r="PWL5888" s="248"/>
      <x:c r="PWM5888" s="248"/>
      <x:c r="PWN5888" s="248"/>
      <x:c r="PWO5888" s="248"/>
      <x:c r="PWP5888" s="248"/>
      <x:c r="PWQ5888" s="248"/>
      <x:c r="PWR5888" s="248"/>
      <x:c r="PWS5888" s="248"/>
      <x:c r="PWT5888" s="248"/>
      <x:c r="PWU5888" s="248"/>
      <x:c r="PWV5888" s="248"/>
      <x:c r="PWW5888" s="248"/>
      <x:c r="PWX5888" s="248"/>
      <x:c r="PWY5888" s="248"/>
      <x:c r="PWZ5888" s="248"/>
      <x:c r="PXA5888" s="248"/>
      <x:c r="PXB5888" s="248"/>
      <x:c r="PXC5888" s="248"/>
      <x:c r="PXD5888" s="248"/>
      <x:c r="PXE5888" s="248"/>
      <x:c r="PXF5888" s="248"/>
      <x:c r="PXG5888" s="248"/>
      <x:c r="PXH5888" s="248"/>
      <x:c r="PXI5888" s="248"/>
      <x:c r="PXJ5888" s="248"/>
      <x:c r="PXK5888" s="248"/>
      <x:c r="PXL5888" s="248"/>
      <x:c r="PXM5888" s="248"/>
      <x:c r="PXN5888" s="248"/>
      <x:c r="PXO5888" s="248"/>
      <x:c r="PXP5888" s="248"/>
      <x:c r="PXQ5888" s="248"/>
      <x:c r="PXR5888" s="248"/>
      <x:c r="PXS5888" s="248"/>
      <x:c r="PXT5888" s="248"/>
      <x:c r="PXU5888" s="248"/>
      <x:c r="PXV5888" s="248"/>
      <x:c r="PXW5888" s="248"/>
      <x:c r="PXX5888" s="248"/>
      <x:c r="PXY5888" s="248"/>
      <x:c r="PXZ5888" s="248"/>
      <x:c r="PYA5888" s="248"/>
      <x:c r="PYB5888" s="248"/>
      <x:c r="PYC5888" s="248"/>
      <x:c r="PYD5888" s="248"/>
      <x:c r="PYE5888" s="248"/>
      <x:c r="PYF5888" s="248"/>
      <x:c r="PYG5888" s="248"/>
      <x:c r="PYH5888" s="248"/>
      <x:c r="PYI5888" s="248"/>
      <x:c r="PYJ5888" s="248"/>
      <x:c r="PYK5888" s="248"/>
      <x:c r="PYL5888" s="248"/>
      <x:c r="PYM5888" s="248"/>
      <x:c r="PYN5888" s="248"/>
      <x:c r="PYO5888" s="248"/>
      <x:c r="PYP5888" s="248"/>
      <x:c r="PYQ5888" s="248"/>
      <x:c r="PYR5888" s="248"/>
      <x:c r="PYS5888" s="248"/>
      <x:c r="PYT5888" s="248"/>
      <x:c r="PYU5888" s="248"/>
      <x:c r="PYV5888" s="248"/>
      <x:c r="PYW5888" s="248"/>
      <x:c r="PYX5888" s="248"/>
      <x:c r="PYY5888" s="248"/>
      <x:c r="PYZ5888" s="248"/>
      <x:c r="PZA5888" s="248"/>
      <x:c r="PZB5888" s="248"/>
      <x:c r="PZC5888" s="248"/>
      <x:c r="PZD5888" s="248"/>
      <x:c r="PZE5888" s="248"/>
      <x:c r="PZF5888" s="248"/>
      <x:c r="PZG5888" s="248"/>
      <x:c r="PZH5888" s="248"/>
      <x:c r="PZI5888" s="248"/>
      <x:c r="PZJ5888" s="248"/>
      <x:c r="PZK5888" s="248"/>
      <x:c r="PZL5888" s="248"/>
      <x:c r="PZM5888" s="248"/>
      <x:c r="PZN5888" s="248"/>
      <x:c r="PZO5888" s="248"/>
      <x:c r="PZP5888" s="248"/>
      <x:c r="PZQ5888" s="248"/>
      <x:c r="PZR5888" s="248"/>
      <x:c r="PZS5888" s="248"/>
      <x:c r="PZT5888" s="248"/>
      <x:c r="PZU5888" s="248"/>
      <x:c r="PZV5888" s="248"/>
      <x:c r="PZW5888" s="248"/>
      <x:c r="PZX5888" s="248"/>
      <x:c r="PZY5888" s="248"/>
      <x:c r="PZZ5888" s="248"/>
      <x:c r="QAA5888" s="248"/>
      <x:c r="QAB5888" s="248"/>
      <x:c r="QAC5888" s="248"/>
      <x:c r="QAD5888" s="248"/>
      <x:c r="QAE5888" s="248"/>
      <x:c r="QAF5888" s="248"/>
      <x:c r="QAG5888" s="248"/>
      <x:c r="QAH5888" s="248"/>
      <x:c r="QAI5888" s="248"/>
      <x:c r="QAJ5888" s="248"/>
      <x:c r="QAK5888" s="248"/>
      <x:c r="QAL5888" s="248"/>
      <x:c r="QAM5888" s="248"/>
      <x:c r="QAN5888" s="248"/>
      <x:c r="QAO5888" s="248"/>
      <x:c r="QAP5888" s="248"/>
      <x:c r="QAQ5888" s="248"/>
      <x:c r="QAR5888" s="248"/>
      <x:c r="QAS5888" s="248"/>
      <x:c r="QAT5888" s="248"/>
      <x:c r="QAU5888" s="248"/>
      <x:c r="QAV5888" s="248"/>
      <x:c r="QAW5888" s="248"/>
      <x:c r="QAX5888" s="248"/>
      <x:c r="QAY5888" s="248"/>
      <x:c r="QAZ5888" s="248"/>
      <x:c r="QBA5888" s="248"/>
      <x:c r="QBB5888" s="248"/>
      <x:c r="QBC5888" s="248"/>
      <x:c r="QBD5888" s="248"/>
      <x:c r="QBE5888" s="248"/>
      <x:c r="QBF5888" s="248"/>
      <x:c r="QBG5888" s="248"/>
      <x:c r="QBH5888" s="248"/>
      <x:c r="QBI5888" s="248"/>
      <x:c r="QBJ5888" s="248"/>
      <x:c r="QBK5888" s="248"/>
      <x:c r="QBL5888" s="248"/>
      <x:c r="QBM5888" s="248"/>
      <x:c r="QBN5888" s="248"/>
      <x:c r="QBO5888" s="248"/>
      <x:c r="QBP5888" s="248"/>
      <x:c r="QBQ5888" s="248"/>
      <x:c r="QBR5888" s="248"/>
      <x:c r="QBS5888" s="248"/>
      <x:c r="QBT5888" s="248"/>
      <x:c r="QBU5888" s="248"/>
      <x:c r="QBV5888" s="248"/>
      <x:c r="QBW5888" s="248"/>
      <x:c r="QBX5888" s="248"/>
      <x:c r="QBY5888" s="248"/>
      <x:c r="QBZ5888" s="248"/>
      <x:c r="QCA5888" s="248"/>
      <x:c r="QCB5888" s="248"/>
      <x:c r="QCC5888" s="248"/>
      <x:c r="QCD5888" s="248"/>
      <x:c r="QCE5888" s="248"/>
      <x:c r="QCF5888" s="248"/>
      <x:c r="QCG5888" s="248"/>
      <x:c r="QCH5888" s="248"/>
      <x:c r="QCI5888" s="248"/>
      <x:c r="QCJ5888" s="248"/>
      <x:c r="QCK5888" s="248"/>
      <x:c r="QCL5888" s="248"/>
      <x:c r="QCM5888" s="248"/>
      <x:c r="QCN5888" s="248"/>
      <x:c r="QCO5888" s="248"/>
      <x:c r="QCP5888" s="248"/>
      <x:c r="QCQ5888" s="248"/>
      <x:c r="QCR5888" s="248"/>
      <x:c r="QCS5888" s="248"/>
      <x:c r="QCT5888" s="248"/>
      <x:c r="QCU5888" s="248"/>
      <x:c r="QCV5888" s="248"/>
      <x:c r="QCW5888" s="248"/>
      <x:c r="QCX5888" s="248"/>
      <x:c r="QCY5888" s="248"/>
      <x:c r="QCZ5888" s="248"/>
      <x:c r="QDA5888" s="248"/>
      <x:c r="QDB5888" s="248"/>
      <x:c r="QDC5888" s="248"/>
      <x:c r="QDD5888" s="248"/>
      <x:c r="QDE5888" s="248"/>
      <x:c r="QDF5888" s="248"/>
      <x:c r="QDG5888" s="248"/>
      <x:c r="QDH5888" s="248"/>
      <x:c r="QDI5888" s="248"/>
      <x:c r="QDJ5888" s="248"/>
      <x:c r="QDK5888" s="248"/>
      <x:c r="QDL5888" s="248"/>
      <x:c r="QDM5888" s="248"/>
      <x:c r="QDN5888" s="248"/>
      <x:c r="QDO5888" s="248"/>
      <x:c r="QDP5888" s="248"/>
      <x:c r="QDQ5888" s="248"/>
      <x:c r="QDR5888" s="248"/>
      <x:c r="QDS5888" s="248"/>
      <x:c r="QDT5888" s="248"/>
      <x:c r="QDU5888" s="248"/>
      <x:c r="QDV5888" s="248"/>
      <x:c r="QDW5888" s="248"/>
      <x:c r="QDX5888" s="248"/>
      <x:c r="QDY5888" s="248"/>
      <x:c r="QDZ5888" s="248"/>
      <x:c r="QEA5888" s="248"/>
      <x:c r="QEB5888" s="248"/>
      <x:c r="QEC5888" s="248"/>
      <x:c r="QED5888" s="248"/>
      <x:c r="QEE5888" s="248"/>
      <x:c r="QEF5888" s="248"/>
      <x:c r="QEG5888" s="248"/>
      <x:c r="QEH5888" s="248"/>
      <x:c r="QEI5888" s="248"/>
      <x:c r="QEJ5888" s="248"/>
      <x:c r="QEK5888" s="248"/>
      <x:c r="QEL5888" s="248"/>
      <x:c r="QEM5888" s="248"/>
      <x:c r="QEN5888" s="248"/>
      <x:c r="QEO5888" s="248"/>
      <x:c r="QEP5888" s="248"/>
      <x:c r="QEQ5888" s="248"/>
      <x:c r="QER5888" s="248"/>
      <x:c r="QES5888" s="248"/>
      <x:c r="QET5888" s="248"/>
      <x:c r="QEU5888" s="248"/>
      <x:c r="QEV5888" s="248"/>
      <x:c r="QEW5888" s="248"/>
      <x:c r="QEX5888" s="248"/>
      <x:c r="QEY5888" s="248"/>
      <x:c r="QEZ5888" s="248"/>
      <x:c r="QFA5888" s="248"/>
      <x:c r="QFB5888" s="248"/>
      <x:c r="QFC5888" s="248"/>
      <x:c r="QFD5888" s="248"/>
      <x:c r="QFE5888" s="248"/>
      <x:c r="QFF5888" s="248"/>
      <x:c r="QFG5888" s="248"/>
      <x:c r="QFH5888" s="248"/>
      <x:c r="QFI5888" s="248"/>
      <x:c r="QFJ5888" s="248"/>
      <x:c r="QFK5888" s="248"/>
      <x:c r="QFL5888" s="248"/>
      <x:c r="QFM5888" s="248"/>
      <x:c r="QFN5888" s="248"/>
      <x:c r="QFO5888" s="248"/>
      <x:c r="QFP5888" s="248"/>
      <x:c r="QFQ5888" s="248"/>
      <x:c r="QFR5888" s="248"/>
      <x:c r="QFS5888" s="248"/>
      <x:c r="QFT5888" s="248"/>
      <x:c r="QFU5888" s="248"/>
      <x:c r="QFV5888" s="248"/>
      <x:c r="QFW5888" s="248"/>
      <x:c r="QFX5888" s="248"/>
      <x:c r="QFY5888" s="248"/>
      <x:c r="QFZ5888" s="248"/>
      <x:c r="QGA5888" s="248"/>
      <x:c r="QGB5888" s="248"/>
      <x:c r="QGC5888" s="248"/>
      <x:c r="QGD5888" s="248"/>
      <x:c r="QGE5888" s="248"/>
      <x:c r="QGF5888" s="248"/>
      <x:c r="QGG5888" s="248"/>
      <x:c r="QGH5888" s="248"/>
      <x:c r="QGI5888" s="248"/>
      <x:c r="QGJ5888" s="248"/>
      <x:c r="QGK5888" s="248"/>
      <x:c r="QGL5888" s="248"/>
      <x:c r="QGM5888" s="248"/>
      <x:c r="QGN5888" s="248"/>
      <x:c r="QGO5888" s="248"/>
      <x:c r="QGP5888" s="248"/>
      <x:c r="QGQ5888" s="248"/>
      <x:c r="QGR5888" s="248"/>
      <x:c r="QGS5888" s="248"/>
      <x:c r="QGT5888" s="248"/>
      <x:c r="QGU5888" s="248"/>
      <x:c r="QGV5888" s="248"/>
      <x:c r="QGW5888" s="248"/>
      <x:c r="QGX5888" s="248"/>
      <x:c r="QGY5888" s="248"/>
      <x:c r="QGZ5888" s="248"/>
      <x:c r="QHA5888" s="248"/>
      <x:c r="QHB5888" s="248"/>
      <x:c r="QHC5888" s="248"/>
      <x:c r="QHD5888" s="248"/>
      <x:c r="QHE5888" s="248"/>
      <x:c r="QHF5888" s="248"/>
      <x:c r="QHG5888" s="248"/>
      <x:c r="QHH5888" s="248"/>
      <x:c r="QHI5888" s="248"/>
      <x:c r="QHJ5888" s="248"/>
      <x:c r="QHK5888" s="248"/>
      <x:c r="QHL5888" s="248"/>
      <x:c r="QHM5888" s="248"/>
      <x:c r="QHN5888" s="248"/>
      <x:c r="QHO5888" s="248"/>
      <x:c r="QHP5888" s="248"/>
      <x:c r="QHQ5888" s="248"/>
      <x:c r="QHR5888" s="248"/>
      <x:c r="QHS5888" s="248"/>
      <x:c r="QHT5888" s="248"/>
      <x:c r="QHU5888" s="248"/>
      <x:c r="QHV5888" s="248"/>
      <x:c r="QHW5888" s="248"/>
      <x:c r="QHX5888" s="248"/>
      <x:c r="QHY5888" s="248"/>
      <x:c r="QHZ5888" s="248"/>
      <x:c r="QIA5888" s="248"/>
      <x:c r="QIB5888" s="248"/>
      <x:c r="QIC5888" s="248"/>
      <x:c r="QID5888" s="248"/>
      <x:c r="QIE5888" s="248"/>
      <x:c r="QIF5888" s="248"/>
      <x:c r="QIG5888" s="248"/>
      <x:c r="QIH5888" s="248"/>
      <x:c r="QII5888" s="248"/>
      <x:c r="QIJ5888" s="248"/>
      <x:c r="QIK5888" s="248"/>
      <x:c r="QIL5888" s="248"/>
      <x:c r="QIM5888" s="248"/>
      <x:c r="QIN5888" s="248"/>
      <x:c r="QIO5888" s="248"/>
      <x:c r="QIP5888" s="248"/>
      <x:c r="QIQ5888" s="248"/>
      <x:c r="QIR5888" s="248"/>
      <x:c r="QIS5888" s="248"/>
      <x:c r="QIT5888" s="248"/>
      <x:c r="QIU5888" s="248"/>
      <x:c r="QIV5888" s="248"/>
      <x:c r="QIW5888" s="248"/>
      <x:c r="QIX5888" s="248"/>
      <x:c r="QIY5888" s="248"/>
      <x:c r="QIZ5888" s="248"/>
      <x:c r="QJA5888" s="248"/>
      <x:c r="QJB5888" s="248"/>
      <x:c r="QJC5888" s="248"/>
      <x:c r="QJD5888" s="248"/>
      <x:c r="QJE5888" s="248"/>
      <x:c r="QJF5888" s="248"/>
      <x:c r="QJG5888" s="248"/>
      <x:c r="QJH5888" s="248"/>
      <x:c r="QJI5888" s="248"/>
      <x:c r="QJJ5888" s="248"/>
      <x:c r="QJK5888" s="248"/>
      <x:c r="QJL5888" s="248"/>
      <x:c r="QJM5888" s="248"/>
      <x:c r="QJN5888" s="248"/>
      <x:c r="QJO5888" s="248"/>
      <x:c r="QJP5888" s="248"/>
      <x:c r="QJQ5888" s="248"/>
      <x:c r="QJR5888" s="248"/>
      <x:c r="QJS5888" s="248"/>
      <x:c r="QJT5888" s="248"/>
      <x:c r="QJU5888" s="248"/>
      <x:c r="QJV5888" s="248"/>
      <x:c r="QJW5888" s="248"/>
      <x:c r="QJX5888" s="248"/>
      <x:c r="QJY5888" s="248"/>
      <x:c r="QJZ5888" s="248"/>
      <x:c r="QKA5888" s="248"/>
      <x:c r="QKB5888" s="248"/>
      <x:c r="QKC5888" s="248"/>
      <x:c r="QKD5888" s="248"/>
      <x:c r="QKE5888" s="248"/>
      <x:c r="QKF5888" s="248"/>
      <x:c r="QKG5888" s="248"/>
      <x:c r="QKH5888" s="248"/>
      <x:c r="QKI5888" s="248"/>
      <x:c r="QKJ5888" s="248"/>
      <x:c r="QKK5888" s="248"/>
      <x:c r="QKL5888" s="248"/>
      <x:c r="QKM5888" s="248"/>
      <x:c r="QKN5888" s="248"/>
      <x:c r="QKO5888" s="248"/>
      <x:c r="QKP5888" s="248"/>
      <x:c r="QKQ5888" s="248"/>
      <x:c r="QKR5888" s="248"/>
      <x:c r="QKS5888" s="248"/>
      <x:c r="QKT5888" s="248"/>
      <x:c r="QKU5888" s="248"/>
      <x:c r="QKV5888" s="248"/>
      <x:c r="QKW5888" s="248"/>
      <x:c r="QKX5888" s="248"/>
      <x:c r="QKY5888" s="248"/>
      <x:c r="QKZ5888" s="248"/>
      <x:c r="QLA5888" s="248"/>
      <x:c r="QLB5888" s="248"/>
      <x:c r="QLC5888" s="248"/>
      <x:c r="QLD5888" s="248"/>
      <x:c r="QLE5888" s="248"/>
      <x:c r="QLF5888" s="248"/>
      <x:c r="QLG5888" s="248"/>
      <x:c r="QLH5888" s="248"/>
      <x:c r="QLI5888" s="248"/>
      <x:c r="QLJ5888" s="248"/>
      <x:c r="QLK5888" s="248"/>
      <x:c r="QLL5888" s="248"/>
      <x:c r="QLM5888" s="248"/>
      <x:c r="QLN5888" s="248"/>
      <x:c r="QLO5888" s="248"/>
      <x:c r="QLP5888" s="248"/>
      <x:c r="QLQ5888" s="248"/>
      <x:c r="QLR5888" s="248"/>
      <x:c r="QLS5888" s="248"/>
      <x:c r="QLT5888" s="248"/>
      <x:c r="QLU5888" s="248"/>
      <x:c r="QLV5888" s="248"/>
      <x:c r="QLW5888" s="248"/>
      <x:c r="QLX5888" s="248"/>
      <x:c r="QLY5888" s="248"/>
      <x:c r="QLZ5888" s="248"/>
      <x:c r="QMA5888" s="248"/>
      <x:c r="QMB5888" s="248"/>
      <x:c r="QMC5888" s="248"/>
      <x:c r="QMD5888" s="248"/>
      <x:c r="QME5888" s="248"/>
      <x:c r="QMF5888" s="248"/>
      <x:c r="QMG5888" s="248"/>
      <x:c r="QMH5888" s="248"/>
      <x:c r="QMI5888" s="248"/>
      <x:c r="QMJ5888" s="248"/>
      <x:c r="QMK5888" s="248"/>
      <x:c r="QML5888" s="248"/>
      <x:c r="QMM5888" s="248"/>
      <x:c r="QMN5888" s="248"/>
      <x:c r="QMO5888" s="248"/>
      <x:c r="QMP5888" s="248"/>
      <x:c r="QMQ5888" s="248"/>
      <x:c r="QMR5888" s="248"/>
      <x:c r="QMS5888" s="248"/>
      <x:c r="QMT5888" s="248"/>
      <x:c r="QMU5888" s="248"/>
      <x:c r="QMV5888" s="248"/>
      <x:c r="QMW5888" s="248"/>
      <x:c r="QMX5888" s="248"/>
      <x:c r="QMY5888" s="248"/>
      <x:c r="QMZ5888" s="248"/>
      <x:c r="QNA5888" s="248"/>
      <x:c r="QNB5888" s="248"/>
      <x:c r="QNC5888" s="248"/>
      <x:c r="QND5888" s="248"/>
      <x:c r="QNE5888" s="248"/>
      <x:c r="QNF5888" s="248"/>
      <x:c r="QNG5888" s="248"/>
      <x:c r="QNH5888" s="248"/>
      <x:c r="QNI5888" s="248"/>
      <x:c r="QNJ5888" s="248"/>
      <x:c r="QNK5888" s="248"/>
      <x:c r="QNL5888" s="248"/>
      <x:c r="QNM5888" s="248"/>
      <x:c r="QNN5888" s="248"/>
      <x:c r="QNO5888" s="248"/>
      <x:c r="QNP5888" s="248"/>
      <x:c r="QNQ5888" s="248"/>
      <x:c r="QNR5888" s="248"/>
      <x:c r="QNS5888" s="248"/>
      <x:c r="QNT5888" s="248"/>
      <x:c r="QNU5888" s="248"/>
      <x:c r="QNV5888" s="248"/>
      <x:c r="QNW5888" s="248"/>
      <x:c r="QNX5888" s="248"/>
      <x:c r="QNY5888" s="248"/>
      <x:c r="QNZ5888" s="248"/>
      <x:c r="QOA5888" s="248"/>
      <x:c r="QOB5888" s="248"/>
      <x:c r="QOC5888" s="248"/>
      <x:c r="QOD5888" s="248"/>
      <x:c r="QOE5888" s="248"/>
      <x:c r="QOF5888" s="248"/>
      <x:c r="QOG5888" s="248"/>
      <x:c r="QOH5888" s="248"/>
      <x:c r="QOI5888" s="248"/>
      <x:c r="QOJ5888" s="248"/>
      <x:c r="QOK5888" s="248"/>
      <x:c r="QOL5888" s="248"/>
      <x:c r="QOM5888" s="248"/>
      <x:c r="QON5888" s="248"/>
      <x:c r="QOO5888" s="248"/>
      <x:c r="QOP5888" s="248"/>
      <x:c r="QOQ5888" s="248"/>
      <x:c r="QOR5888" s="248"/>
      <x:c r="QOS5888" s="248"/>
      <x:c r="QOT5888" s="248"/>
      <x:c r="QOU5888" s="248"/>
      <x:c r="QOV5888" s="248"/>
      <x:c r="QOW5888" s="248"/>
      <x:c r="QOX5888" s="248"/>
      <x:c r="QOY5888" s="248"/>
      <x:c r="QOZ5888" s="248"/>
      <x:c r="QPA5888" s="248"/>
      <x:c r="QPB5888" s="248"/>
      <x:c r="QPC5888" s="248"/>
      <x:c r="QPD5888" s="248"/>
      <x:c r="QPE5888" s="248"/>
      <x:c r="QPF5888" s="248"/>
      <x:c r="QPG5888" s="248"/>
      <x:c r="QPH5888" s="248"/>
      <x:c r="QPI5888" s="248"/>
      <x:c r="QPJ5888" s="248"/>
      <x:c r="QPK5888" s="248"/>
      <x:c r="QPL5888" s="248"/>
      <x:c r="QPM5888" s="248"/>
      <x:c r="QPN5888" s="248"/>
      <x:c r="QPO5888" s="248"/>
      <x:c r="QPP5888" s="248"/>
      <x:c r="QPQ5888" s="248"/>
      <x:c r="QPR5888" s="248"/>
      <x:c r="QPS5888" s="248"/>
      <x:c r="QPT5888" s="248"/>
      <x:c r="QPU5888" s="248"/>
      <x:c r="QPV5888" s="248"/>
      <x:c r="QPW5888" s="248"/>
      <x:c r="QPX5888" s="248"/>
      <x:c r="QPY5888" s="248"/>
      <x:c r="QPZ5888" s="248"/>
      <x:c r="QQA5888" s="248"/>
      <x:c r="QQB5888" s="248"/>
      <x:c r="QQC5888" s="248"/>
      <x:c r="QQD5888" s="248"/>
      <x:c r="QQE5888" s="248"/>
      <x:c r="QQF5888" s="248"/>
      <x:c r="QQG5888" s="248"/>
      <x:c r="QQH5888" s="248"/>
      <x:c r="QQI5888" s="248"/>
      <x:c r="QQJ5888" s="248"/>
      <x:c r="QQK5888" s="248"/>
      <x:c r="QQL5888" s="248"/>
      <x:c r="QQM5888" s="248"/>
      <x:c r="QQN5888" s="248"/>
      <x:c r="QQO5888" s="248"/>
      <x:c r="QQP5888" s="248"/>
      <x:c r="QQQ5888" s="248"/>
      <x:c r="QQR5888" s="248"/>
      <x:c r="QQS5888" s="248"/>
      <x:c r="QQT5888" s="248"/>
      <x:c r="QQU5888" s="248"/>
      <x:c r="QQV5888" s="248"/>
      <x:c r="QQW5888" s="248"/>
      <x:c r="QQX5888" s="248"/>
      <x:c r="QQY5888" s="248"/>
      <x:c r="QQZ5888" s="248"/>
      <x:c r="QRA5888" s="248"/>
      <x:c r="QRB5888" s="248"/>
      <x:c r="QRC5888" s="248"/>
      <x:c r="QRD5888" s="248"/>
      <x:c r="QRE5888" s="248"/>
      <x:c r="QRF5888" s="248"/>
      <x:c r="QRG5888" s="248"/>
      <x:c r="QRH5888" s="248"/>
      <x:c r="QRI5888" s="248"/>
      <x:c r="QRJ5888" s="248"/>
      <x:c r="QRK5888" s="248"/>
      <x:c r="QRL5888" s="248"/>
      <x:c r="QRM5888" s="248"/>
      <x:c r="QRN5888" s="248"/>
      <x:c r="QRO5888" s="248"/>
      <x:c r="QRP5888" s="248"/>
      <x:c r="QRQ5888" s="248"/>
      <x:c r="QRR5888" s="248"/>
      <x:c r="QRS5888" s="248"/>
      <x:c r="QRT5888" s="248"/>
      <x:c r="QRU5888" s="248"/>
      <x:c r="QRV5888" s="248"/>
      <x:c r="QRW5888" s="248"/>
      <x:c r="QRX5888" s="248"/>
      <x:c r="QRY5888" s="248"/>
      <x:c r="QRZ5888" s="248"/>
      <x:c r="QSA5888" s="248"/>
      <x:c r="QSB5888" s="248"/>
      <x:c r="QSC5888" s="248"/>
      <x:c r="QSD5888" s="248"/>
      <x:c r="QSE5888" s="248"/>
      <x:c r="QSF5888" s="248"/>
      <x:c r="QSG5888" s="248"/>
      <x:c r="QSH5888" s="248"/>
      <x:c r="QSI5888" s="248"/>
      <x:c r="QSJ5888" s="248"/>
      <x:c r="QSK5888" s="248"/>
      <x:c r="QSL5888" s="248"/>
      <x:c r="QSM5888" s="248"/>
      <x:c r="QSN5888" s="248"/>
      <x:c r="QSO5888" s="248"/>
      <x:c r="QSP5888" s="248"/>
      <x:c r="QSQ5888" s="248"/>
      <x:c r="QSR5888" s="248"/>
      <x:c r="QSS5888" s="248"/>
      <x:c r="QST5888" s="248"/>
      <x:c r="QSU5888" s="248"/>
      <x:c r="QSV5888" s="248"/>
      <x:c r="QSW5888" s="248"/>
      <x:c r="QSX5888" s="248"/>
      <x:c r="QSY5888" s="248"/>
      <x:c r="QSZ5888" s="248"/>
      <x:c r="QTA5888" s="248"/>
      <x:c r="QTB5888" s="248"/>
      <x:c r="QTC5888" s="248"/>
      <x:c r="QTD5888" s="248"/>
      <x:c r="QTE5888" s="248"/>
      <x:c r="QTF5888" s="248"/>
      <x:c r="QTG5888" s="248"/>
      <x:c r="QTH5888" s="248"/>
      <x:c r="QTI5888" s="248"/>
      <x:c r="QTJ5888" s="248"/>
      <x:c r="QTK5888" s="248"/>
      <x:c r="QTL5888" s="248"/>
      <x:c r="QTM5888" s="248"/>
      <x:c r="QTN5888" s="248"/>
      <x:c r="QTO5888" s="248"/>
      <x:c r="QTP5888" s="248"/>
      <x:c r="QTQ5888" s="248"/>
      <x:c r="QTR5888" s="248"/>
      <x:c r="QTS5888" s="248"/>
      <x:c r="QTT5888" s="248"/>
      <x:c r="QTU5888" s="248"/>
      <x:c r="QTV5888" s="248"/>
      <x:c r="QTW5888" s="248"/>
      <x:c r="QTX5888" s="248"/>
      <x:c r="QTY5888" s="248"/>
      <x:c r="QTZ5888" s="248"/>
      <x:c r="QUA5888" s="248"/>
      <x:c r="QUB5888" s="248"/>
      <x:c r="QUC5888" s="248"/>
      <x:c r="QUD5888" s="248"/>
      <x:c r="QUE5888" s="248"/>
      <x:c r="QUF5888" s="248"/>
      <x:c r="QUG5888" s="248"/>
      <x:c r="QUH5888" s="248"/>
      <x:c r="QUI5888" s="248"/>
      <x:c r="QUJ5888" s="248"/>
      <x:c r="QUK5888" s="248"/>
      <x:c r="QUL5888" s="248"/>
      <x:c r="QUM5888" s="248"/>
      <x:c r="QUN5888" s="248"/>
      <x:c r="QUO5888" s="248"/>
      <x:c r="QUP5888" s="248"/>
      <x:c r="QUQ5888" s="248"/>
      <x:c r="QUR5888" s="248"/>
      <x:c r="QUS5888" s="248"/>
      <x:c r="QUT5888" s="248"/>
      <x:c r="QUU5888" s="248"/>
      <x:c r="QUV5888" s="248"/>
      <x:c r="QUW5888" s="248"/>
      <x:c r="QUX5888" s="248"/>
      <x:c r="QUY5888" s="248"/>
      <x:c r="QUZ5888" s="248"/>
      <x:c r="QVA5888" s="248"/>
      <x:c r="QVB5888" s="248"/>
      <x:c r="QVC5888" s="248"/>
      <x:c r="QVD5888" s="248"/>
      <x:c r="QVE5888" s="248"/>
      <x:c r="QVF5888" s="248"/>
      <x:c r="QVG5888" s="248"/>
      <x:c r="QVH5888" s="248"/>
      <x:c r="QVI5888" s="248"/>
      <x:c r="QVJ5888" s="248"/>
      <x:c r="QVK5888" s="248"/>
      <x:c r="QVL5888" s="248"/>
      <x:c r="QVM5888" s="248"/>
      <x:c r="QVN5888" s="248"/>
      <x:c r="QVO5888" s="248"/>
      <x:c r="QVP5888" s="248"/>
      <x:c r="QVQ5888" s="248"/>
      <x:c r="QVR5888" s="248"/>
      <x:c r="QVS5888" s="248"/>
      <x:c r="QVT5888" s="248"/>
      <x:c r="QVU5888" s="248"/>
      <x:c r="QVV5888" s="248"/>
      <x:c r="QVW5888" s="248"/>
      <x:c r="QVX5888" s="248"/>
      <x:c r="QVY5888" s="248"/>
      <x:c r="QVZ5888" s="248"/>
      <x:c r="QWA5888" s="248"/>
      <x:c r="QWB5888" s="248"/>
      <x:c r="QWC5888" s="248"/>
      <x:c r="QWD5888" s="248"/>
      <x:c r="QWE5888" s="248"/>
      <x:c r="QWF5888" s="248"/>
      <x:c r="QWG5888" s="248"/>
      <x:c r="QWH5888" s="248"/>
      <x:c r="QWI5888" s="248"/>
      <x:c r="QWJ5888" s="248"/>
      <x:c r="QWK5888" s="248"/>
      <x:c r="QWL5888" s="248"/>
      <x:c r="QWM5888" s="248"/>
      <x:c r="QWN5888" s="248"/>
      <x:c r="QWO5888" s="248"/>
      <x:c r="QWP5888" s="248"/>
      <x:c r="QWQ5888" s="248"/>
      <x:c r="QWR5888" s="248"/>
      <x:c r="QWS5888" s="248"/>
      <x:c r="QWT5888" s="248"/>
      <x:c r="QWU5888" s="248"/>
      <x:c r="QWV5888" s="248"/>
      <x:c r="QWW5888" s="248"/>
      <x:c r="QWX5888" s="248"/>
      <x:c r="QWY5888" s="248"/>
      <x:c r="QWZ5888" s="248"/>
      <x:c r="QXA5888" s="248"/>
      <x:c r="QXB5888" s="248"/>
      <x:c r="QXC5888" s="248"/>
      <x:c r="QXD5888" s="248"/>
      <x:c r="QXE5888" s="248"/>
      <x:c r="QXF5888" s="248"/>
      <x:c r="QXG5888" s="248"/>
      <x:c r="QXH5888" s="248"/>
      <x:c r="QXI5888" s="248"/>
      <x:c r="QXJ5888" s="248"/>
      <x:c r="QXK5888" s="248"/>
      <x:c r="QXL5888" s="248"/>
      <x:c r="QXM5888" s="248"/>
      <x:c r="QXN5888" s="248"/>
      <x:c r="QXO5888" s="248"/>
      <x:c r="QXP5888" s="248"/>
      <x:c r="QXQ5888" s="248"/>
      <x:c r="QXR5888" s="248"/>
      <x:c r="QXS5888" s="248"/>
      <x:c r="QXT5888" s="248"/>
      <x:c r="QXU5888" s="248"/>
      <x:c r="QXV5888" s="248"/>
      <x:c r="QXW5888" s="248"/>
      <x:c r="QXX5888" s="248"/>
      <x:c r="QXY5888" s="248"/>
      <x:c r="QXZ5888" s="248"/>
      <x:c r="QYA5888" s="248"/>
      <x:c r="QYB5888" s="248"/>
      <x:c r="QYC5888" s="248"/>
      <x:c r="QYD5888" s="248"/>
      <x:c r="QYE5888" s="248"/>
      <x:c r="QYF5888" s="248"/>
      <x:c r="QYG5888" s="248"/>
      <x:c r="QYH5888" s="248"/>
      <x:c r="QYI5888" s="248"/>
      <x:c r="QYJ5888" s="248"/>
      <x:c r="QYK5888" s="248"/>
      <x:c r="QYL5888" s="248"/>
      <x:c r="QYM5888" s="248"/>
      <x:c r="QYN5888" s="248"/>
      <x:c r="QYO5888" s="248"/>
      <x:c r="QYP5888" s="248"/>
      <x:c r="QYQ5888" s="248"/>
      <x:c r="QYR5888" s="248"/>
      <x:c r="QYS5888" s="248"/>
      <x:c r="QYT5888" s="248"/>
      <x:c r="QYU5888" s="248"/>
      <x:c r="QYV5888" s="248"/>
      <x:c r="QYW5888" s="248"/>
      <x:c r="QYX5888" s="248"/>
      <x:c r="QYY5888" s="248"/>
      <x:c r="QYZ5888" s="248"/>
      <x:c r="QZA5888" s="248"/>
      <x:c r="QZB5888" s="248"/>
      <x:c r="QZC5888" s="248"/>
      <x:c r="QZD5888" s="248"/>
      <x:c r="QZE5888" s="248"/>
      <x:c r="QZF5888" s="248"/>
      <x:c r="QZG5888" s="248"/>
      <x:c r="QZH5888" s="248"/>
      <x:c r="QZI5888" s="248"/>
      <x:c r="QZJ5888" s="248"/>
      <x:c r="QZK5888" s="248"/>
      <x:c r="QZL5888" s="248"/>
      <x:c r="QZM5888" s="248"/>
      <x:c r="QZN5888" s="248"/>
      <x:c r="QZO5888" s="248"/>
      <x:c r="QZP5888" s="248"/>
      <x:c r="QZQ5888" s="248"/>
      <x:c r="QZR5888" s="248"/>
      <x:c r="QZS5888" s="248"/>
      <x:c r="QZT5888" s="248"/>
      <x:c r="QZU5888" s="248"/>
      <x:c r="QZV5888" s="248"/>
      <x:c r="QZW5888" s="248"/>
      <x:c r="QZX5888" s="248"/>
      <x:c r="QZY5888" s="248"/>
      <x:c r="QZZ5888" s="248"/>
      <x:c r="RAA5888" s="248"/>
      <x:c r="RAB5888" s="248"/>
      <x:c r="RAC5888" s="248"/>
      <x:c r="RAD5888" s="248"/>
      <x:c r="RAE5888" s="248"/>
      <x:c r="RAF5888" s="248"/>
      <x:c r="RAG5888" s="248"/>
      <x:c r="RAH5888" s="248"/>
      <x:c r="RAI5888" s="248"/>
      <x:c r="RAJ5888" s="248"/>
      <x:c r="RAK5888" s="248"/>
      <x:c r="RAL5888" s="248"/>
      <x:c r="RAM5888" s="248"/>
      <x:c r="RAN5888" s="248"/>
      <x:c r="RAO5888" s="248"/>
      <x:c r="RAP5888" s="248"/>
      <x:c r="RAQ5888" s="248"/>
      <x:c r="RAR5888" s="248"/>
      <x:c r="RAS5888" s="248"/>
      <x:c r="RAT5888" s="248"/>
      <x:c r="RAU5888" s="248"/>
      <x:c r="RAV5888" s="248"/>
      <x:c r="RAW5888" s="248"/>
      <x:c r="RAX5888" s="248"/>
      <x:c r="RAY5888" s="248"/>
      <x:c r="RAZ5888" s="248"/>
      <x:c r="RBA5888" s="248"/>
      <x:c r="RBB5888" s="248"/>
      <x:c r="RBC5888" s="248"/>
      <x:c r="RBD5888" s="248"/>
      <x:c r="RBE5888" s="248"/>
      <x:c r="RBF5888" s="248"/>
      <x:c r="RBG5888" s="248"/>
      <x:c r="RBH5888" s="248"/>
      <x:c r="RBI5888" s="248"/>
      <x:c r="RBJ5888" s="248"/>
      <x:c r="RBK5888" s="248"/>
      <x:c r="RBL5888" s="248"/>
      <x:c r="RBM5888" s="248"/>
      <x:c r="RBN5888" s="248"/>
      <x:c r="RBO5888" s="248"/>
      <x:c r="RBP5888" s="248"/>
      <x:c r="RBQ5888" s="248"/>
      <x:c r="RBR5888" s="248"/>
      <x:c r="RBS5888" s="248"/>
      <x:c r="RBT5888" s="248"/>
      <x:c r="RBU5888" s="248"/>
      <x:c r="RBV5888" s="248"/>
      <x:c r="RBW5888" s="248"/>
      <x:c r="RBX5888" s="248"/>
      <x:c r="RBY5888" s="248"/>
      <x:c r="RBZ5888" s="248"/>
      <x:c r="RCA5888" s="248"/>
      <x:c r="RCB5888" s="248"/>
      <x:c r="RCC5888" s="248"/>
      <x:c r="RCD5888" s="248"/>
      <x:c r="RCE5888" s="248"/>
      <x:c r="RCF5888" s="248"/>
      <x:c r="RCG5888" s="248"/>
      <x:c r="RCH5888" s="248"/>
      <x:c r="RCI5888" s="248"/>
      <x:c r="RCJ5888" s="248"/>
      <x:c r="RCK5888" s="248"/>
      <x:c r="RCL5888" s="248"/>
      <x:c r="RCM5888" s="248"/>
      <x:c r="RCN5888" s="248"/>
      <x:c r="RCO5888" s="248"/>
      <x:c r="RCP5888" s="248"/>
      <x:c r="RCQ5888" s="248"/>
      <x:c r="RCR5888" s="248"/>
      <x:c r="RCS5888" s="248"/>
      <x:c r="RCT5888" s="248"/>
      <x:c r="RCU5888" s="248"/>
      <x:c r="RCV5888" s="248"/>
      <x:c r="RCW5888" s="248"/>
      <x:c r="RCX5888" s="248"/>
      <x:c r="RCY5888" s="248"/>
      <x:c r="RCZ5888" s="248"/>
      <x:c r="RDA5888" s="248"/>
      <x:c r="RDB5888" s="248"/>
      <x:c r="RDC5888" s="248"/>
      <x:c r="RDD5888" s="248"/>
      <x:c r="RDE5888" s="248"/>
      <x:c r="RDF5888" s="248"/>
      <x:c r="RDG5888" s="248"/>
      <x:c r="RDH5888" s="248"/>
      <x:c r="RDI5888" s="248"/>
      <x:c r="RDJ5888" s="248"/>
      <x:c r="RDK5888" s="248"/>
      <x:c r="RDL5888" s="248"/>
      <x:c r="RDM5888" s="248"/>
      <x:c r="RDN5888" s="248"/>
      <x:c r="RDO5888" s="248"/>
      <x:c r="RDP5888" s="248"/>
      <x:c r="RDQ5888" s="248"/>
      <x:c r="RDR5888" s="248"/>
      <x:c r="RDS5888" s="248"/>
      <x:c r="RDT5888" s="248"/>
      <x:c r="RDU5888" s="248"/>
      <x:c r="RDV5888" s="248"/>
      <x:c r="RDW5888" s="248"/>
      <x:c r="RDX5888" s="248"/>
      <x:c r="RDY5888" s="248"/>
      <x:c r="RDZ5888" s="248"/>
      <x:c r="REA5888" s="248"/>
      <x:c r="REB5888" s="248"/>
      <x:c r="REC5888" s="248"/>
      <x:c r="RED5888" s="248"/>
      <x:c r="REE5888" s="248"/>
      <x:c r="REF5888" s="248"/>
      <x:c r="REG5888" s="248"/>
      <x:c r="REH5888" s="248"/>
      <x:c r="REI5888" s="248"/>
      <x:c r="REJ5888" s="248"/>
      <x:c r="REK5888" s="248"/>
      <x:c r="REL5888" s="248"/>
      <x:c r="REM5888" s="248"/>
      <x:c r="REN5888" s="248"/>
      <x:c r="REO5888" s="248"/>
      <x:c r="REP5888" s="248"/>
      <x:c r="REQ5888" s="248"/>
      <x:c r="RER5888" s="248"/>
      <x:c r="RES5888" s="248"/>
      <x:c r="RET5888" s="248"/>
      <x:c r="REU5888" s="248"/>
      <x:c r="REV5888" s="248"/>
      <x:c r="REW5888" s="248"/>
      <x:c r="REX5888" s="248"/>
      <x:c r="REY5888" s="248"/>
      <x:c r="REZ5888" s="248"/>
      <x:c r="RFA5888" s="248"/>
      <x:c r="RFB5888" s="248"/>
      <x:c r="RFC5888" s="248"/>
      <x:c r="RFD5888" s="248"/>
      <x:c r="RFE5888" s="248"/>
      <x:c r="RFF5888" s="248"/>
      <x:c r="RFG5888" s="248"/>
      <x:c r="RFH5888" s="248"/>
      <x:c r="RFI5888" s="248"/>
      <x:c r="RFJ5888" s="248"/>
      <x:c r="RFK5888" s="248"/>
      <x:c r="RFL5888" s="248"/>
      <x:c r="RFM5888" s="248"/>
      <x:c r="RFN5888" s="248"/>
      <x:c r="RFO5888" s="248"/>
      <x:c r="RFP5888" s="248"/>
      <x:c r="RFQ5888" s="248"/>
      <x:c r="RFR5888" s="248"/>
      <x:c r="RFS5888" s="248"/>
      <x:c r="RFT5888" s="248"/>
      <x:c r="RFU5888" s="248"/>
      <x:c r="RFV5888" s="248"/>
      <x:c r="RFW5888" s="248"/>
      <x:c r="RFX5888" s="248"/>
      <x:c r="RFY5888" s="248"/>
      <x:c r="RFZ5888" s="248"/>
      <x:c r="RGA5888" s="248"/>
      <x:c r="RGB5888" s="248"/>
      <x:c r="RGC5888" s="248"/>
      <x:c r="RGD5888" s="248"/>
      <x:c r="RGE5888" s="248"/>
      <x:c r="RGF5888" s="248"/>
      <x:c r="RGG5888" s="248"/>
      <x:c r="RGH5888" s="248"/>
      <x:c r="RGI5888" s="248"/>
      <x:c r="RGJ5888" s="248"/>
      <x:c r="RGK5888" s="248"/>
      <x:c r="RGL5888" s="248"/>
      <x:c r="RGM5888" s="248"/>
      <x:c r="RGN5888" s="248"/>
      <x:c r="RGO5888" s="248"/>
      <x:c r="RGP5888" s="248"/>
      <x:c r="RGQ5888" s="248"/>
      <x:c r="RGR5888" s="248"/>
      <x:c r="RGS5888" s="248"/>
      <x:c r="RGT5888" s="248"/>
      <x:c r="RGU5888" s="248"/>
      <x:c r="RGV5888" s="248"/>
      <x:c r="RGW5888" s="248"/>
      <x:c r="RGX5888" s="248"/>
      <x:c r="RGY5888" s="248"/>
      <x:c r="RGZ5888" s="248"/>
      <x:c r="RHA5888" s="248"/>
      <x:c r="RHB5888" s="248"/>
      <x:c r="RHC5888" s="248"/>
      <x:c r="RHD5888" s="248"/>
      <x:c r="RHE5888" s="248"/>
      <x:c r="RHF5888" s="248"/>
      <x:c r="RHG5888" s="248"/>
      <x:c r="RHH5888" s="248"/>
      <x:c r="RHI5888" s="248"/>
      <x:c r="RHJ5888" s="248"/>
      <x:c r="RHK5888" s="248"/>
      <x:c r="RHL5888" s="248"/>
      <x:c r="RHM5888" s="248"/>
      <x:c r="RHN5888" s="248"/>
      <x:c r="RHO5888" s="248"/>
      <x:c r="RHP5888" s="248"/>
      <x:c r="RHQ5888" s="248"/>
      <x:c r="RHR5888" s="248"/>
      <x:c r="RHS5888" s="248"/>
      <x:c r="RHT5888" s="248"/>
      <x:c r="RHU5888" s="248"/>
      <x:c r="RHV5888" s="248"/>
      <x:c r="RHW5888" s="248"/>
      <x:c r="RHX5888" s="248"/>
      <x:c r="RHY5888" s="248"/>
      <x:c r="RHZ5888" s="248"/>
      <x:c r="RIA5888" s="248"/>
      <x:c r="RIB5888" s="248"/>
      <x:c r="RIC5888" s="248"/>
      <x:c r="RID5888" s="248"/>
      <x:c r="RIE5888" s="248"/>
      <x:c r="RIF5888" s="248"/>
      <x:c r="RIG5888" s="248"/>
      <x:c r="RIH5888" s="248"/>
      <x:c r="RII5888" s="248"/>
      <x:c r="RIJ5888" s="248"/>
      <x:c r="RIK5888" s="248"/>
      <x:c r="RIL5888" s="248"/>
      <x:c r="RIM5888" s="248"/>
      <x:c r="RIN5888" s="248"/>
      <x:c r="RIO5888" s="248"/>
      <x:c r="RIP5888" s="248"/>
      <x:c r="RIQ5888" s="248"/>
      <x:c r="RIR5888" s="248"/>
      <x:c r="RIS5888" s="248"/>
      <x:c r="RIT5888" s="248"/>
      <x:c r="RIU5888" s="248"/>
      <x:c r="RIV5888" s="248"/>
      <x:c r="RIW5888" s="248"/>
      <x:c r="RIX5888" s="248"/>
      <x:c r="RIY5888" s="248"/>
      <x:c r="RIZ5888" s="248"/>
      <x:c r="RJA5888" s="248"/>
      <x:c r="RJB5888" s="248"/>
      <x:c r="RJC5888" s="248"/>
      <x:c r="RJD5888" s="248"/>
      <x:c r="RJE5888" s="248"/>
      <x:c r="RJF5888" s="248"/>
      <x:c r="RJG5888" s="248"/>
      <x:c r="RJH5888" s="248"/>
      <x:c r="RJI5888" s="248"/>
      <x:c r="RJJ5888" s="248"/>
      <x:c r="RJK5888" s="248"/>
      <x:c r="RJL5888" s="248"/>
      <x:c r="RJM5888" s="248"/>
      <x:c r="RJN5888" s="248"/>
      <x:c r="RJO5888" s="248"/>
      <x:c r="RJP5888" s="248"/>
      <x:c r="RJQ5888" s="248"/>
      <x:c r="RJR5888" s="248"/>
      <x:c r="RJS5888" s="248"/>
      <x:c r="RJT5888" s="248"/>
      <x:c r="RJU5888" s="248"/>
      <x:c r="RJV5888" s="248"/>
      <x:c r="RJW5888" s="248"/>
      <x:c r="RJX5888" s="248"/>
      <x:c r="RJY5888" s="248"/>
      <x:c r="RJZ5888" s="248"/>
      <x:c r="RKA5888" s="248"/>
      <x:c r="RKB5888" s="248"/>
      <x:c r="RKC5888" s="248"/>
      <x:c r="RKD5888" s="248"/>
      <x:c r="RKE5888" s="248"/>
      <x:c r="RKF5888" s="248"/>
      <x:c r="RKG5888" s="248"/>
      <x:c r="RKH5888" s="248"/>
      <x:c r="RKI5888" s="248"/>
      <x:c r="RKJ5888" s="248"/>
      <x:c r="RKK5888" s="248"/>
      <x:c r="RKL5888" s="248"/>
      <x:c r="RKM5888" s="248"/>
      <x:c r="RKN5888" s="248"/>
      <x:c r="RKO5888" s="248"/>
      <x:c r="RKP5888" s="248"/>
      <x:c r="RKQ5888" s="248"/>
      <x:c r="RKR5888" s="248"/>
      <x:c r="RKS5888" s="248"/>
      <x:c r="RKT5888" s="248"/>
      <x:c r="RKU5888" s="248"/>
      <x:c r="RKV5888" s="248"/>
      <x:c r="RKW5888" s="248"/>
      <x:c r="RKX5888" s="248"/>
      <x:c r="RKY5888" s="248"/>
      <x:c r="RKZ5888" s="248"/>
      <x:c r="RLA5888" s="248"/>
      <x:c r="RLB5888" s="248"/>
      <x:c r="RLC5888" s="248"/>
      <x:c r="RLD5888" s="248"/>
      <x:c r="RLE5888" s="248"/>
      <x:c r="RLF5888" s="248"/>
      <x:c r="RLG5888" s="248"/>
      <x:c r="RLH5888" s="248"/>
      <x:c r="RLI5888" s="248"/>
      <x:c r="RLJ5888" s="248"/>
      <x:c r="RLK5888" s="248"/>
      <x:c r="RLL5888" s="248"/>
      <x:c r="RLM5888" s="248"/>
      <x:c r="RLN5888" s="248"/>
      <x:c r="RLO5888" s="248"/>
      <x:c r="RLP5888" s="248"/>
      <x:c r="RLQ5888" s="248"/>
      <x:c r="RLR5888" s="248"/>
      <x:c r="RLS5888" s="248"/>
      <x:c r="RLT5888" s="248"/>
      <x:c r="RLU5888" s="248"/>
      <x:c r="RLV5888" s="248"/>
      <x:c r="RLW5888" s="248"/>
      <x:c r="RLX5888" s="248"/>
      <x:c r="RLY5888" s="248"/>
      <x:c r="RLZ5888" s="248"/>
      <x:c r="RMA5888" s="248"/>
      <x:c r="RMB5888" s="248"/>
      <x:c r="RMC5888" s="248"/>
      <x:c r="RMD5888" s="248"/>
      <x:c r="RME5888" s="248"/>
      <x:c r="RMF5888" s="248"/>
      <x:c r="RMG5888" s="248"/>
      <x:c r="RMH5888" s="248"/>
      <x:c r="RMI5888" s="248"/>
      <x:c r="RMJ5888" s="248"/>
      <x:c r="RMK5888" s="248"/>
      <x:c r="RML5888" s="248"/>
      <x:c r="RMM5888" s="248"/>
      <x:c r="RMN5888" s="248"/>
      <x:c r="RMO5888" s="248"/>
      <x:c r="RMP5888" s="248"/>
      <x:c r="RMQ5888" s="248"/>
      <x:c r="RMR5888" s="248"/>
      <x:c r="RMS5888" s="248"/>
      <x:c r="RMT5888" s="248"/>
      <x:c r="RMU5888" s="248"/>
      <x:c r="RMV5888" s="248"/>
      <x:c r="RMW5888" s="248"/>
      <x:c r="RMX5888" s="248"/>
      <x:c r="RMY5888" s="248"/>
      <x:c r="RMZ5888" s="248"/>
      <x:c r="RNA5888" s="248"/>
      <x:c r="RNB5888" s="248"/>
      <x:c r="RNC5888" s="248"/>
      <x:c r="RND5888" s="248"/>
      <x:c r="RNE5888" s="248"/>
      <x:c r="RNF5888" s="248"/>
      <x:c r="RNG5888" s="248"/>
      <x:c r="RNH5888" s="248"/>
      <x:c r="RNI5888" s="248"/>
      <x:c r="RNJ5888" s="248"/>
      <x:c r="RNK5888" s="248"/>
      <x:c r="RNL5888" s="248"/>
      <x:c r="RNM5888" s="248"/>
      <x:c r="RNN5888" s="248"/>
      <x:c r="RNO5888" s="248"/>
      <x:c r="RNP5888" s="248"/>
      <x:c r="RNQ5888" s="248"/>
      <x:c r="RNR5888" s="248"/>
      <x:c r="RNS5888" s="248"/>
      <x:c r="RNT5888" s="248"/>
      <x:c r="RNU5888" s="248"/>
      <x:c r="RNV5888" s="248"/>
      <x:c r="RNW5888" s="248"/>
      <x:c r="RNX5888" s="248"/>
      <x:c r="RNY5888" s="248"/>
      <x:c r="RNZ5888" s="248"/>
      <x:c r="ROA5888" s="248"/>
      <x:c r="ROB5888" s="248"/>
      <x:c r="ROC5888" s="248"/>
      <x:c r="ROD5888" s="248"/>
      <x:c r="ROE5888" s="248"/>
      <x:c r="ROF5888" s="248"/>
      <x:c r="ROG5888" s="248"/>
      <x:c r="ROH5888" s="248"/>
      <x:c r="ROI5888" s="248"/>
      <x:c r="ROJ5888" s="248"/>
      <x:c r="ROK5888" s="248"/>
      <x:c r="ROL5888" s="248"/>
      <x:c r="ROM5888" s="248"/>
      <x:c r="RON5888" s="248"/>
      <x:c r="ROO5888" s="248"/>
      <x:c r="ROP5888" s="248"/>
      <x:c r="ROQ5888" s="248"/>
      <x:c r="ROR5888" s="248"/>
      <x:c r="ROS5888" s="248"/>
      <x:c r="ROT5888" s="248"/>
      <x:c r="ROU5888" s="248"/>
      <x:c r="ROV5888" s="248"/>
      <x:c r="ROW5888" s="248"/>
      <x:c r="ROX5888" s="248"/>
      <x:c r="ROY5888" s="248"/>
      <x:c r="ROZ5888" s="248"/>
      <x:c r="RPA5888" s="248"/>
      <x:c r="RPB5888" s="248"/>
      <x:c r="RPC5888" s="248"/>
      <x:c r="RPD5888" s="248"/>
      <x:c r="RPE5888" s="248"/>
      <x:c r="RPF5888" s="248"/>
      <x:c r="RPG5888" s="248"/>
      <x:c r="RPH5888" s="248"/>
      <x:c r="RPI5888" s="248"/>
      <x:c r="RPJ5888" s="248"/>
      <x:c r="RPK5888" s="248"/>
      <x:c r="RPL5888" s="248"/>
      <x:c r="RPM5888" s="248"/>
      <x:c r="RPN5888" s="248"/>
      <x:c r="RPO5888" s="248"/>
      <x:c r="RPP5888" s="248"/>
      <x:c r="RPQ5888" s="248"/>
      <x:c r="RPR5888" s="248"/>
      <x:c r="RPS5888" s="248"/>
      <x:c r="RPT5888" s="248"/>
      <x:c r="RPU5888" s="248"/>
      <x:c r="RPV5888" s="248"/>
      <x:c r="RPW5888" s="248"/>
      <x:c r="RPX5888" s="248"/>
      <x:c r="RPY5888" s="248"/>
      <x:c r="RPZ5888" s="248"/>
      <x:c r="RQA5888" s="248"/>
      <x:c r="RQB5888" s="248"/>
      <x:c r="RQC5888" s="248"/>
      <x:c r="RQD5888" s="248"/>
      <x:c r="RQE5888" s="248"/>
      <x:c r="RQF5888" s="248"/>
      <x:c r="RQG5888" s="248"/>
      <x:c r="RQH5888" s="248"/>
      <x:c r="RQI5888" s="248"/>
      <x:c r="RQJ5888" s="248"/>
      <x:c r="RQK5888" s="248"/>
      <x:c r="RQL5888" s="248"/>
      <x:c r="RQM5888" s="248"/>
      <x:c r="RQN5888" s="248"/>
      <x:c r="RQO5888" s="248"/>
      <x:c r="RQP5888" s="248"/>
      <x:c r="RQQ5888" s="248"/>
      <x:c r="RQR5888" s="248"/>
      <x:c r="RQS5888" s="248"/>
      <x:c r="RQT5888" s="248"/>
      <x:c r="RQU5888" s="248"/>
      <x:c r="RQV5888" s="248"/>
      <x:c r="RQW5888" s="248"/>
      <x:c r="RQX5888" s="248"/>
      <x:c r="RQY5888" s="248"/>
      <x:c r="RQZ5888" s="248"/>
      <x:c r="RRA5888" s="248"/>
      <x:c r="RRB5888" s="248"/>
      <x:c r="RRC5888" s="248"/>
      <x:c r="RRD5888" s="248"/>
      <x:c r="RRE5888" s="248"/>
      <x:c r="RRF5888" s="248"/>
      <x:c r="RRG5888" s="248"/>
      <x:c r="RRH5888" s="248"/>
      <x:c r="RRI5888" s="248"/>
      <x:c r="RRJ5888" s="248"/>
      <x:c r="RRK5888" s="248"/>
      <x:c r="RRL5888" s="248"/>
      <x:c r="RRM5888" s="248"/>
      <x:c r="RRN5888" s="248"/>
      <x:c r="RRO5888" s="248"/>
      <x:c r="RRP5888" s="248"/>
      <x:c r="RRQ5888" s="248"/>
      <x:c r="RRR5888" s="248"/>
      <x:c r="RRS5888" s="248"/>
      <x:c r="RRT5888" s="248"/>
      <x:c r="RRU5888" s="248"/>
      <x:c r="RRV5888" s="248"/>
      <x:c r="RRW5888" s="248"/>
      <x:c r="RRX5888" s="248"/>
      <x:c r="RRY5888" s="248"/>
      <x:c r="RRZ5888" s="248"/>
      <x:c r="RSA5888" s="248"/>
      <x:c r="RSB5888" s="248"/>
      <x:c r="RSC5888" s="248"/>
      <x:c r="RSD5888" s="248"/>
      <x:c r="RSE5888" s="248"/>
      <x:c r="RSF5888" s="248"/>
      <x:c r="RSG5888" s="248"/>
      <x:c r="RSH5888" s="248"/>
      <x:c r="RSI5888" s="248"/>
      <x:c r="RSJ5888" s="248"/>
      <x:c r="RSK5888" s="248"/>
      <x:c r="RSL5888" s="248"/>
      <x:c r="RSM5888" s="248"/>
      <x:c r="RSN5888" s="248"/>
      <x:c r="RSO5888" s="248"/>
      <x:c r="RSP5888" s="248"/>
      <x:c r="RSQ5888" s="248"/>
      <x:c r="RSR5888" s="248"/>
      <x:c r="RSS5888" s="248"/>
      <x:c r="RST5888" s="248"/>
      <x:c r="RSU5888" s="248"/>
      <x:c r="RSV5888" s="248"/>
      <x:c r="RSW5888" s="248"/>
      <x:c r="RSX5888" s="248"/>
      <x:c r="RSY5888" s="248"/>
      <x:c r="RSZ5888" s="248"/>
      <x:c r="RTA5888" s="248"/>
      <x:c r="RTB5888" s="248"/>
      <x:c r="RTC5888" s="248"/>
      <x:c r="RTD5888" s="248"/>
      <x:c r="RTE5888" s="248"/>
      <x:c r="RTF5888" s="248"/>
      <x:c r="RTG5888" s="248"/>
      <x:c r="RTH5888" s="248"/>
      <x:c r="RTI5888" s="248"/>
      <x:c r="RTJ5888" s="248"/>
      <x:c r="RTK5888" s="248"/>
      <x:c r="RTL5888" s="248"/>
      <x:c r="RTM5888" s="248"/>
      <x:c r="RTN5888" s="248"/>
      <x:c r="RTO5888" s="248"/>
      <x:c r="RTP5888" s="248"/>
      <x:c r="RTQ5888" s="248"/>
      <x:c r="RTR5888" s="248"/>
      <x:c r="RTS5888" s="248"/>
      <x:c r="RTT5888" s="248"/>
      <x:c r="RTU5888" s="248"/>
      <x:c r="RTV5888" s="248"/>
      <x:c r="RTW5888" s="248"/>
      <x:c r="RTX5888" s="248"/>
      <x:c r="RTY5888" s="248"/>
      <x:c r="RTZ5888" s="248"/>
      <x:c r="RUA5888" s="248"/>
      <x:c r="RUB5888" s="248"/>
      <x:c r="RUC5888" s="248"/>
      <x:c r="RUD5888" s="248"/>
      <x:c r="RUE5888" s="248"/>
      <x:c r="RUF5888" s="248"/>
      <x:c r="RUG5888" s="248"/>
      <x:c r="RUH5888" s="248"/>
      <x:c r="RUI5888" s="248"/>
      <x:c r="RUJ5888" s="248"/>
      <x:c r="RUK5888" s="248"/>
      <x:c r="RUL5888" s="248"/>
      <x:c r="RUM5888" s="248"/>
      <x:c r="RUN5888" s="248"/>
      <x:c r="RUO5888" s="248"/>
      <x:c r="RUP5888" s="248"/>
      <x:c r="RUQ5888" s="248"/>
      <x:c r="RUR5888" s="248"/>
      <x:c r="RUS5888" s="248"/>
      <x:c r="RUT5888" s="248"/>
      <x:c r="RUU5888" s="248"/>
      <x:c r="RUV5888" s="248"/>
      <x:c r="RUW5888" s="248"/>
      <x:c r="RUX5888" s="248"/>
      <x:c r="RUY5888" s="248"/>
      <x:c r="RUZ5888" s="248"/>
      <x:c r="RVA5888" s="248"/>
      <x:c r="RVB5888" s="248"/>
      <x:c r="RVC5888" s="248"/>
      <x:c r="RVD5888" s="248"/>
      <x:c r="RVE5888" s="248"/>
      <x:c r="RVF5888" s="248"/>
      <x:c r="RVG5888" s="248"/>
      <x:c r="RVH5888" s="248"/>
      <x:c r="RVI5888" s="248"/>
      <x:c r="RVJ5888" s="248"/>
      <x:c r="RVK5888" s="248"/>
      <x:c r="RVL5888" s="248"/>
      <x:c r="RVM5888" s="248"/>
      <x:c r="RVN5888" s="248"/>
      <x:c r="RVO5888" s="248"/>
      <x:c r="RVP5888" s="248"/>
      <x:c r="RVQ5888" s="248"/>
      <x:c r="RVR5888" s="248"/>
      <x:c r="RVS5888" s="248"/>
      <x:c r="RVT5888" s="248"/>
      <x:c r="RVU5888" s="248"/>
      <x:c r="RVV5888" s="248"/>
      <x:c r="RVW5888" s="248"/>
      <x:c r="RVX5888" s="248"/>
      <x:c r="RVY5888" s="248"/>
      <x:c r="RVZ5888" s="248"/>
      <x:c r="RWA5888" s="248"/>
      <x:c r="RWB5888" s="248"/>
      <x:c r="RWC5888" s="248"/>
      <x:c r="RWD5888" s="248"/>
      <x:c r="RWE5888" s="248"/>
      <x:c r="RWF5888" s="248"/>
      <x:c r="RWG5888" s="248"/>
      <x:c r="RWH5888" s="248"/>
      <x:c r="RWI5888" s="248"/>
      <x:c r="RWJ5888" s="248"/>
      <x:c r="RWK5888" s="248"/>
      <x:c r="RWL5888" s="248"/>
      <x:c r="RWM5888" s="248"/>
      <x:c r="RWN5888" s="248"/>
      <x:c r="RWO5888" s="248"/>
      <x:c r="RWP5888" s="248"/>
      <x:c r="RWQ5888" s="248"/>
      <x:c r="RWR5888" s="248"/>
      <x:c r="RWS5888" s="248"/>
      <x:c r="RWT5888" s="248"/>
      <x:c r="RWU5888" s="248"/>
      <x:c r="RWV5888" s="248"/>
      <x:c r="RWW5888" s="248"/>
      <x:c r="RWX5888" s="248"/>
      <x:c r="RWY5888" s="248"/>
      <x:c r="RWZ5888" s="248"/>
      <x:c r="RXA5888" s="248"/>
      <x:c r="RXB5888" s="248"/>
      <x:c r="RXC5888" s="248"/>
      <x:c r="RXD5888" s="248"/>
      <x:c r="RXE5888" s="248"/>
      <x:c r="RXF5888" s="248"/>
      <x:c r="RXG5888" s="248"/>
      <x:c r="RXH5888" s="248"/>
      <x:c r="RXI5888" s="248"/>
      <x:c r="RXJ5888" s="248"/>
      <x:c r="RXK5888" s="248"/>
      <x:c r="RXL5888" s="248"/>
      <x:c r="RXM5888" s="248"/>
      <x:c r="RXN5888" s="248"/>
      <x:c r="RXO5888" s="248"/>
      <x:c r="RXP5888" s="248"/>
      <x:c r="RXQ5888" s="248"/>
      <x:c r="RXR5888" s="248"/>
      <x:c r="RXS5888" s="248"/>
      <x:c r="RXT5888" s="248"/>
      <x:c r="RXU5888" s="248"/>
      <x:c r="RXV5888" s="248"/>
      <x:c r="RXW5888" s="248"/>
      <x:c r="RXX5888" s="248"/>
      <x:c r="RXY5888" s="248"/>
      <x:c r="RXZ5888" s="248"/>
      <x:c r="RYA5888" s="248"/>
      <x:c r="RYB5888" s="248"/>
      <x:c r="RYC5888" s="248"/>
      <x:c r="RYD5888" s="248"/>
      <x:c r="RYE5888" s="248"/>
      <x:c r="RYF5888" s="248"/>
      <x:c r="RYG5888" s="248"/>
      <x:c r="RYH5888" s="248"/>
      <x:c r="RYI5888" s="248"/>
      <x:c r="RYJ5888" s="248"/>
      <x:c r="RYK5888" s="248"/>
      <x:c r="RYL5888" s="248"/>
      <x:c r="RYM5888" s="248"/>
      <x:c r="RYN5888" s="248"/>
      <x:c r="RYO5888" s="248"/>
      <x:c r="RYP5888" s="248"/>
      <x:c r="RYQ5888" s="248"/>
      <x:c r="RYR5888" s="248"/>
      <x:c r="RYS5888" s="248"/>
      <x:c r="RYT5888" s="248"/>
      <x:c r="RYU5888" s="248"/>
      <x:c r="RYV5888" s="248"/>
      <x:c r="RYW5888" s="248"/>
      <x:c r="RYX5888" s="248"/>
      <x:c r="RYY5888" s="248"/>
      <x:c r="RYZ5888" s="248"/>
      <x:c r="RZA5888" s="248"/>
      <x:c r="RZB5888" s="248"/>
      <x:c r="RZC5888" s="248"/>
      <x:c r="RZD5888" s="248"/>
      <x:c r="RZE5888" s="248"/>
      <x:c r="RZF5888" s="248"/>
      <x:c r="RZG5888" s="248"/>
      <x:c r="RZH5888" s="248"/>
      <x:c r="RZI5888" s="248"/>
      <x:c r="RZJ5888" s="248"/>
      <x:c r="RZK5888" s="248"/>
      <x:c r="RZL5888" s="248"/>
      <x:c r="RZM5888" s="248"/>
      <x:c r="RZN5888" s="248"/>
      <x:c r="RZO5888" s="248"/>
      <x:c r="RZP5888" s="248"/>
      <x:c r="RZQ5888" s="248"/>
      <x:c r="RZR5888" s="248"/>
      <x:c r="RZS5888" s="248"/>
      <x:c r="RZT5888" s="248"/>
      <x:c r="RZU5888" s="248"/>
      <x:c r="RZV5888" s="248"/>
      <x:c r="RZW5888" s="248"/>
      <x:c r="RZX5888" s="248"/>
      <x:c r="RZY5888" s="248"/>
      <x:c r="RZZ5888" s="248"/>
      <x:c r="SAA5888" s="248"/>
      <x:c r="SAB5888" s="248"/>
      <x:c r="SAC5888" s="248"/>
      <x:c r="SAD5888" s="248"/>
      <x:c r="SAE5888" s="248"/>
      <x:c r="SAF5888" s="248"/>
      <x:c r="SAG5888" s="248"/>
      <x:c r="SAH5888" s="248"/>
      <x:c r="SAI5888" s="248"/>
      <x:c r="SAJ5888" s="248"/>
      <x:c r="SAK5888" s="248"/>
      <x:c r="SAL5888" s="248"/>
      <x:c r="SAM5888" s="248"/>
      <x:c r="SAN5888" s="248"/>
      <x:c r="SAO5888" s="248"/>
      <x:c r="SAP5888" s="248"/>
      <x:c r="SAQ5888" s="248"/>
      <x:c r="SAR5888" s="248"/>
      <x:c r="SAS5888" s="248"/>
      <x:c r="SAT5888" s="248"/>
      <x:c r="SAU5888" s="248"/>
      <x:c r="SAV5888" s="248"/>
      <x:c r="SAW5888" s="248"/>
      <x:c r="SAX5888" s="248"/>
      <x:c r="SAY5888" s="248"/>
      <x:c r="SAZ5888" s="248"/>
      <x:c r="SBA5888" s="248"/>
      <x:c r="SBB5888" s="248"/>
      <x:c r="SBC5888" s="248"/>
      <x:c r="SBD5888" s="248"/>
      <x:c r="SBE5888" s="248"/>
      <x:c r="SBF5888" s="248"/>
      <x:c r="SBG5888" s="248"/>
      <x:c r="SBH5888" s="248"/>
      <x:c r="SBI5888" s="248"/>
      <x:c r="SBJ5888" s="248"/>
      <x:c r="SBK5888" s="248"/>
      <x:c r="SBL5888" s="248"/>
      <x:c r="SBM5888" s="248"/>
      <x:c r="SBN5888" s="248"/>
      <x:c r="SBO5888" s="248"/>
      <x:c r="SBP5888" s="248"/>
      <x:c r="SBQ5888" s="248"/>
      <x:c r="SBR5888" s="248"/>
      <x:c r="SBS5888" s="248"/>
      <x:c r="SBT5888" s="248"/>
      <x:c r="SBU5888" s="248"/>
      <x:c r="SBV5888" s="248"/>
      <x:c r="SBW5888" s="248"/>
      <x:c r="SBX5888" s="248"/>
      <x:c r="SBY5888" s="248"/>
      <x:c r="SBZ5888" s="248"/>
      <x:c r="SCA5888" s="248"/>
      <x:c r="SCB5888" s="248"/>
      <x:c r="SCC5888" s="248"/>
      <x:c r="SCD5888" s="248"/>
      <x:c r="SCE5888" s="248"/>
      <x:c r="SCF5888" s="248"/>
      <x:c r="SCG5888" s="248"/>
      <x:c r="SCH5888" s="248"/>
      <x:c r="SCI5888" s="248"/>
      <x:c r="SCJ5888" s="248"/>
      <x:c r="SCK5888" s="248"/>
      <x:c r="SCL5888" s="248"/>
      <x:c r="SCM5888" s="248"/>
      <x:c r="SCN5888" s="248"/>
      <x:c r="SCO5888" s="248"/>
      <x:c r="SCP5888" s="248"/>
      <x:c r="SCQ5888" s="248"/>
      <x:c r="SCR5888" s="248"/>
      <x:c r="SCS5888" s="248"/>
      <x:c r="SCT5888" s="248"/>
      <x:c r="SCU5888" s="248"/>
      <x:c r="SCV5888" s="248"/>
      <x:c r="SCW5888" s="248"/>
      <x:c r="SCX5888" s="248"/>
      <x:c r="SCY5888" s="248"/>
      <x:c r="SCZ5888" s="248"/>
      <x:c r="SDA5888" s="248"/>
      <x:c r="SDB5888" s="248"/>
      <x:c r="SDC5888" s="248"/>
      <x:c r="SDD5888" s="248"/>
      <x:c r="SDE5888" s="248"/>
      <x:c r="SDF5888" s="248"/>
      <x:c r="SDG5888" s="248"/>
      <x:c r="SDH5888" s="248"/>
      <x:c r="SDI5888" s="248"/>
      <x:c r="SDJ5888" s="248"/>
      <x:c r="SDK5888" s="248"/>
      <x:c r="SDL5888" s="248"/>
      <x:c r="SDM5888" s="248"/>
      <x:c r="SDN5888" s="248"/>
      <x:c r="SDO5888" s="248"/>
      <x:c r="SDP5888" s="248"/>
      <x:c r="SDQ5888" s="248"/>
      <x:c r="SDR5888" s="248"/>
      <x:c r="SDS5888" s="248"/>
      <x:c r="SDT5888" s="248"/>
      <x:c r="SDU5888" s="248"/>
      <x:c r="SDV5888" s="248"/>
      <x:c r="SDW5888" s="248"/>
      <x:c r="SDX5888" s="248"/>
      <x:c r="SDY5888" s="248"/>
      <x:c r="SDZ5888" s="248"/>
      <x:c r="SEA5888" s="248"/>
      <x:c r="SEB5888" s="248"/>
      <x:c r="SEC5888" s="248"/>
      <x:c r="SED5888" s="248"/>
      <x:c r="SEE5888" s="248"/>
      <x:c r="SEF5888" s="248"/>
      <x:c r="SEG5888" s="248"/>
      <x:c r="SEH5888" s="248"/>
      <x:c r="SEI5888" s="248"/>
      <x:c r="SEJ5888" s="248"/>
      <x:c r="SEK5888" s="248"/>
      <x:c r="SEL5888" s="248"/>
      <x:c r="SEM5888" s="248"/>
      <x:c r="SEN5888" s="248"/>
      <x:c r="SEO5888" s="248"/>
      <x:c r="SEP5888" s="248"/>
      <x:c r="SEQ5888" s="248"/>
      <x:c r="SER5888" s="248"/>
      <x:c r="SES5888" s="248"/>
      <x:c r="SET5888" s="248"/>
      <x:c r="SEU5888" s="248"/>
      <x:c r="SEV5888" s="248"/>
      <x:c r="SEW5888" s="248"/>
      <x:c r="SEX5888" s="248"/>
      <x:c r="SEY5888" s="248"/>
      <x:c r="SEZ5888" s="248"/>
      <x:c r="SFA5888" s="248"/>
      <x:c r="SFB5888" s="248"/>
      <x:c r="SFC5888" s="248"/>
      <x:c r="SFD5888" s="248"/>
      <x:c r="SFE5888" s="248"/>
      <x:c r="SFF5888" s="248"/>
      <x:c r="SFG5888" s="248"/>
      <x:c r="SFH5888" s="248"/>
      <x:c r="SFI5888" s="248"/>
      <x:c r="SFJ5888" s="248"/>
      <x:c r="SFK5888" s="248"/>
      <x:c r="SFL5888" s="248"/>
      <x:c r="SFM5888" s="248"/>
      <x:c r="SFN5888" s="248"/>
      <x:c r="SFO5888" s="248"/>
      <x:c r="SFP5888" s="248"/>
      <x:c r="SFQ5888" s="248"/>
      <x:c r="SFR5888" s="248"/>
      <x:c r="SFS5888" s="248"/>
      <x:c r="SFT5888" s="248"/>
      <x:c r="SFU5888" s="248"/>
      <x:c r="SFV5888" s="248"/>
      <x:c r="SFW5888" s="248"/>
      <x:c r="SFX5888" s="248"/>
      <x:c r="SFY5888" s="248"/>
      <x:c r="SFZ5888" s="248"/>
      <x:c r="SGA5888" s="248"/>
      <x:c r="SGB5888" s="248"/>
      <x:c r="SGC5888" s="248"/>
      <x:c r="SGD5888" s="248"/>
      <x:c r="SGE5888" s="248"/>
      <x:c r="SGF5888" s="248"/>
      <x:c r="SGG5888" s="248"/>
      <x:c r="SGH5888" s="248"/>
      <x:c r="SGI5888" s="248"/>
      <x:c r="SGJ5888" s="248"/>
      <x:c r="SGK5888" s="248"/>
      <x:c r="SGL5888" s="248"/>
      <x:c r="SGM5888" s="248"/>
      <x:c r="SGN5888" s="248"/>
      <x:c r="SGO5888" s="248"/>
      <x:c r="SGP5888" s="248"/>
      <x:c r="SGQ5888" s="248"/>
      <x:c r="SGR5888" s="248"/>
      <x:c r="SGS5888" s="248"/>
      <x:c r="SGT5888" s="248"/>
      <x:c r="SGU5888" s="248"/>
      <x:c r="SGV5888" s="248"/>
      <x:c r="SGW5888" s="248"/>
      <x:c r="SGX5888" s="248"/>
      <x:c r="SGY5888" s="248"/>
      <x:c r="SGZ5888" s="248"/>
      <x:c r="SHA5888" s="248"/>
      <x:c r="SHB5888" s="248"/>
      <x:c r="SHC5888" s="248"/>
      <x:c r="SHD5888" s="248"/>
      <x:c r="SHE5888" s="248"/>
      <x:c r="SHF5888" s="248"/>
      <x:c r="SHG5888" s="248"/>
      <x:c r="SHH5888" s="248"/>
      <x:c r="SHI5888" s="248"/>
      <x:c r="SHJ5888" s="248"/>
      <x:c r="SHK5888" s="248"/>
      <x:c r="SHL5888" s="248"/>
      <x:c r="SHM5888" s="248"/>
      <x:c r="SHN5888" s="248"/>
      <x:c r="SHO5888" s="248"/>
      <x:c r="SHP5888" s="248"/>
      <x:c r="SHQ5888" s="248"/>
      <x:c r="SHR5888" s="248"/>
      <x:c r="SHS5888" s="248"/>
      <x:c r="SHT5888" s="248"/>
      <x:c r="SHU5888" s="248"/>
      <x:c r="SHV5888" s="248"/>
      <x:c r="SHW5888" s="248"/>
      <x:c r="SHX5888" s="248"/>
      <x:c r="SHY5888" s="248"/>
      <x:c r="SHZ5888" s="248"/>
      <x:c r="SIA5888" s="248"/>
      <x:c r="SIB5888" s="248"/>
      <x:c r="SIC5888" s="248"/>
      <x:c r="SID5888" s="248"/>
      <x:c r="SIE5888" s="248"/>
      <x:c r="SIF5888" s="248"/>
      <x:c r="SIG5888" s="248"/>
      <x:c r="SIH5888" s="248"/>
      <x:c r="SII5888" s="248"/>
      <x:c r="SIJ5888" s="248"/>
      <x:c r="SIK5888" s="248"/>
      <x:c r="SIL5888" s="248"/>
      <x:c r="SIM5888" s="248"/>
      <x:c r="SIN5888" s="248"/>
      <x:c r="SIO5888" s="248"/>
      <x:c r="SIP5888" s="248"/>
      <x:c r="SIQ5888" s="248"/>
      <x:c r="SIR5888" s="248"/>
      <x:c r="SIS5888" s="248"/>
      <x:c r="SIT5888" s="248"/>
      <x:c r="SIU5888" s="248"/>
      <x:c r="SIV5888" s="248"/>
      <x:c r="SIW5888" s="248"/>
      <x:c r="SIX5888" s="248"/>
      <x:c r="SIY5888" s="248"/>
      <x:c r="SIZ5888" s="248"/>
      <x:c r="SJA5888" s="248"/>
      <x:c r="SJB5888" s="248"/>
      <x:c r="SJC5888" s="248"/>
      <x:c r="SJD5888" s="248"/>
      <x:c r="SJE5888" s="248"/>
      <x:c r="SJF5888" s="248"/>
      <x:c r="SJG5888" s="248"/>
      <x:c r="SJH5888" s="248"/>
      <x:c r="SJI5888" s="248"/>
      <x:c r="SJJ5888" s="248"/>
      <x:c r="SJK5888" s="248"/>
      <x:c r="SJL5888" s="248"/>
      <x:c r="SJM5888" s="248"/>
      <x:c r="SJN5888" s="248"/>
      <x:c r="SJO5888" s="248"/>
      <x:c r="SJP5888" s="248"/>
      <x:c r="SJQ5888" s="248"/>
      <x:c r="SJR5888" s="248"/>
      <x:c r="SJS5888" s="248"/>
      <x:c r="SJT5888" s="248"/>
      <x:c r="SJU5888" s="248"/>
      <x:c r="SJV5888" s="248"/>
      <x:c r="SJW5888" s="248"/>
      <x:c r="SJX5888" s="248"/>
      <x:c r="SJY5888" s="248"/>
      <x:c r="SJZ5888" s="248"/>
      <x:c r="SKA5888" s="248"/>
      <x:c r="SKB5888" s="248"/>
      <x:c r="SKC5888" s="248"/>
      <x:c r="SKD5888" s="248"/>
      <x:c r="SKE5888" s="248"/>
      <x:c r="SKF5888" s="248"/>
      <x:c r="SKG5888" s="248"/>
      <x:c r="SKH5888" s="248"/>
      <x:c r="SKI5888" s="248"/>
      <x:c r="SKJ5888" s="248"/>
      <x:c r="SKK5888" s="248"/>
      <x:c r="SKL5888" s="248"/>
      <x:c r="SKM5888" s="248"/>
      <x:c r="SKN5888" s="248"/>
      <x:c r="SKO5888" s="248"/>
      <x:c r="SKP5888" s="248"/>
      <x:c r="SKQ5888" s="248"/>
      <x:c r="SKR5888" s="248"/>
      <x:c r="SKS5888" s="248"/>
      <x:c r="SKT5888" s="248"/>
      <x:c r="SKU5888" s="248"/>
      <x:c r="SKV5888" s="248"/>
      <x:c r="SKW5888" s="248"/>
      <x:c r="SKX5888" s="248"/>
      <x:c r="SKY5888" s="248"/>
      <x:c r="SKZ5888" s="248"/>
      <x:c r="SLA5888" s="248"/>
      <x:c r="SLB5888" s="248"/>
      <x:c r="SLC5888" s="248"/>
      <x:c r="SLD5888" s="248"/>
      <x:c r="SLE5888" s="248"/>
      <x:c r="SLF5888" s="248"/>
      <x:c r="SLG5888" s="248"/>
      <x:c r="SLH5888" s="248"/>
      <x:c r="SLI5888" s="248"/>
      <x:c r="SLJ5888" s="248"/>
      <x:c r="SLK5888" s="248"/>
      <x:c r="SLL5888" s="248"/>
      <x:c r="SLM5888" s="248"/>
      <x:c r="SLN5888" s="248"/>
      <x:c r="SLO5888" s="248"/>
      <x:c r="SLP5888" s="248"/>
      <x:c r="SLQ5888" s="248"/>
      <x:c r="SLR5888" s="248"/>
      <x:c r="SLS5888" s="248"/>
      <x:c r="SLT5888" s="248"/>
      <x:c r="SLU5888" s="248"/>
      <x:c r="SLV5888" s="248"/>
      <x:c r="SLW5888" s="248"/>
      <x:c r="SLX5888" s="248"/>
      <x:c r="SLY5888" s="248"/>
      <x:c r="SLZ5888" s="248"/>
      <x:c r="SMA5888" s="248"/>
      <x:c r="SMB5888" s="248"/>
      <x:c r="SMC5888" s="248"/>
      <x:c r="SMD5888" s="248"/>
      <x:c r="SME5888" s="248"/>
      <x:c r="SMF5888" s="248"/>
      <x:c r="SMG5888" s="248"/>
      <x:c r="SMH5888" s="248"/>
      <x:c r="SMI5888" s="248"/>
      <x:c r="SMJ5888" s="248"/>
      <x:c r="SMK5888" s="248"/>
      <x:c r="SML5888" s="248"/>
      <x:c r="SMM5888" s="248"/>
      <x:c r="SMN5888" s="248"/>
      <x:c r="SMO5888" s="248"/>
      <x:c r="SMP5888" s="248"/>
      <x:c r="SMQ5888" s="248"/>
      <x:c r="SMR5888" s="248"/>
      <x:c r="SMS5888" s="248"/>
      <x:c r="SMT5888" s="248"/>
      <x:c r="SMU5888" s="248"/>
      <x:c r="SMV5888" s="248"/>
      <x:c r="SMW5888" s="248"/>
      <x:c r="SMX5888" s="248"/>
      <x:c r="SMY5888" s="248"/>
      <x:c r="SMZ5888" s="248"/>
      <x:c r="SNA5888" s="248"/>
      <x:c r="SNB5888" s="248"/>
      <x:c r="SNC5888" s="248"/>
      <x:c r="SND5888" s="248"/>
      <x:c r="SNE5888" s="248"/>
      <x:c r="SNF5888" s="248"/>
      <x:c r="SNG5888" s="248"/>
      <x:c r="SNH5888" s="248"/>
      <x:c r="SNI5888" s="248"/>
      <x:c r="SNJ5888" s="248"/>
      <x:c r="SNK5888" s="248"/>
      <x:c r="SNL5888" s="248"/>
      <x:c r="SNM5888" s="248"/>
      <x:c r="SNN5888" s="248"/>
      <x:c r="SNO5888" s="248"/>
      <x:c r="SNP5888" s="248"/>
      <x:c r="SNQ5888" s="248"/>
      <x:c r="SNR5888" s="248"/>
      <x:c r="SNS5888" s="248"/>
      <x:c r="SNT5888" s="248"/>
      <x:c r="SNU5888" s="248"/>
      <x:c r="SNV5888" s="248"/>
      <x:c r="SNW5888" s="248"/>
      <x:c r="SNX5888" s="248"/>
      <x:c r="SNY5888" s="248"/>
      <x:c r="SNZ5888" s="248"/>
      <x:c r="SOA5888" s="248"/>
      <x:c r="SOB5888" s="248"/>
      <x:c r="SOC5888" s="248"/>
      <x:c r="SOD5888" s="248"/>
      <x:c r="SOE5888" s="248"/>
      <x:c r="SOF5888" s="248"/>
      <x:c r="SOG5888" s="248"/>
      <x:c r="SOH5888" s="248"/>
      <x:c r="SOI5888" s="248"/>
      <x:c r="SOJ5888" s="248"/>
      <x:c r="SOK5888" s="248"/>
      <x:c r="SOL5888" s="248"/>
      <x:c r="SOM5888" s="248"/>
      <x:c r="SON5888" s="248"/>
      <x:c r="SOO5888" s="248"/>
      <x:c r="SOP5888" s="248"/>
      <x:c r="SOQ5888" s="248"/>
      <x:c r="SOR5888" s="248"/>
      <x:c r="SOS5888" s="248"/>
      <x:c r="SOT5888" s="248"/>
      <x:c r="SOU5888" s="248"/>
      <x:c r="SOV5888" s="248"/>
      <x:c r="SOW5888" s="248"/>
      <x:c r="SOX5888" s="248"/>
      <x:c r="SOY5888" s="248"/>
      <x:c r="SOZ5888" s="248"/>
      <x:c r="SPA5888" s="248"/>
      <x:c r="SPB5888" s="248"/>
      <x:c r="SPC5888" s="248"/>
      <x:c r="SPD5888" s="248"/>
      <x:c r="SPE5888" s="248"/>
      <x:c r="SPF5888" s="248"/>
      <x:c r="SPG5888" s="248"/>
      <x:c r="SPH5888" s="248"/>
      <x:c r="SPI5888" s="248"/>
      <x:c r="SPJ5888" s="248"/>
      <x:c r="SPK5888" s="248"/>
      <x:c r="SPL5888" s="248"/>
      <x:c r="SPM5888" s="248"/>
      <x:c r="SPN5888" s="248"/>
      <x:c r="SPO5888" s="248"/>
      <x:c r="SPP5888" s="248"/>
      <x:c r="SPQ5888" s="248"/>
      <x:c r="SPR5888" s="248"/>
      <x:c r="SPS5888" s="248"/>
      <x:c r="SPT5888" s="248"/>
      <x:c r="SPU5888" s="248"/>
      <x:c r="SPV5888" s="248"/>
      <x:c r="SPW5888" s="248"/>
      <x:c r="SPX5888" s="248"/>
      <x:c r="SPY5888" s="248"/>
      <x:c r="SPZ5888" s="248"/>
      <x:c r="SQA5888" s="248"/>
      <x:c r="SQB5888" s="248"/>
      <x:c r="SQC5888" s="248"/>
      <x:c r="SQD5888" s="248"/>
      <x:c r="SQE5888" s="248"/>
      <x:c r="SQF5888" s="248"/>
      <x:c r="SQG5888" s="248"/>
      <x:c r="SQH5888" s="248"/>
      <x:c r="SQI5888" s="248"/>
      <x:c r="SQJ5888" s="248"/>
      <x:c r="SQK5888" s="248"/>
      <x:c r="SQL5888" s="248"/>
      <x:c r="SQM5888" s="248"/>
      <x:c r="SQN5888" s="248"/>
      <x:c r="SQO5888" s="248"/>
      <x:c r="SQP5888" s="248"/>
      <x:c r="SQQ5888" s="248"/>
      <x:c r="SQR5888" s="248"/>
      <x:c r="SQS5888" s="248"/>
      <x:c r="SQT5888" s="248"/>
      <x:c r="SQU5888" s="248"/>
      <x:c r="SQV5888" s="248"/>
      <x:c r="SQW5888" s="248"/>
      <x:c r="SQX5888" s="248"/>
      <x:c r="SQY5888" s="248"/>
      <x:c r="SQZ5888" s="248"/>
      <x:c r="SRA5888" s="248"/>
      <x:c r="SRB5888" s="248"/>
      <x:c r="SRC5888" s="248"/>
      <x:c r="SRD5888" s="248"/>
      <x:c r="SRE5888" s="248"/>
      <x:c r="SRF5888" s="248"/>
      <x:c r="SRG5888" s="248"/>
      <x:c r="SRH5888" s="248"/>
      <x:c r="SRI5888" s="248"/>
      <x:c r="SRJ5888" s="248"/>
      <x:c r="SRK5888" s="248"/>
      <x:c r="SRL5888" s="248"/>
      <x:c r="SRM5888" s="248"/>
      <x:c r="SRN5888" s="248"/>
      <x:c r="SRO5888" s="248"/>
      <x:c r="SRP5888" s="248"/>
      <x:c r="SRQ5888" s="248"/>
      <x:c r="SRR5888" s="248"/>
      <x:c r="SRS5888" s="248"/>
      <x:c r="SRT5888" s="248"/>
      <x:c r="SRU5888" s="248"/>
      <x:c r="SRV5888" s="248"/>
      <x:c r="SRW5888" s="248"/>
      <x:c r="SRX5888" s="248"/>
      <x:c r="SRY5888" s="248"/>
      <x:c r="SRZ5888" s="248"/>
      <x:c r="SSA5888" s="248"/>
      <x:c r="SSB5888" s="248"/>
      <x:c r="SSC5888" s="248"/>
      <x:c r="SSD5888" s="248"/>
      <x:c r="SSE5888" s="248"/>
      <x:c r="SSF5888" s="248"/>
      <x:c r="SSG5888" s="248"/>
      <x:c r="SSH5888" s="248"/>
      <x:c r="SSI5888" s="248"/>
      <x:c r="SSJ5888" s="248"/>
      <x:c r="SSK5888" s="248"/>
      <x:c r="SSL5888" s="248"/>
      <x:c r="SSM5888" s="248"/>
      <x:c r="SSN5888" s="248"/>
      <x:c r="SSO5888" s="248"/>
      <x:c r="SSP5888" s="248"/>
      <x:c r="SSQ5888" s="248"/>
      <x:c r="SSR5888" s="248"/>
      <x:c r="SSS5888" s="248"/>
      <x:c r="SST5888" s="248"/>
      <x:c r="SSU5888" s="248"/>
      <x:c r="SSV5888" s="248"/>
      <x:c r="SSW5888" s="248"/>
      <x:c r="SSX5888" s="248"/>
      <x:c r="SSY5888" s="248"/>
      <x:c r="SSZ5888" s="248"/>
      <x:c r="STA5888" s="248"/>
      <x:c r="STB5888" s="248"/>
      <x:c r="STC5888" s="248"/>
      <x:c r="STD5888" s="248"/>
      <x:c r="STE5888" s="248"/>
      <x:c r="STF5888" s="248"/>
      <x:c r="STG5888" s="248"/>
      <x:c r="STH5888" s="248"/>
      <x:c r="STI5888" s="248"/>
      <x:c r="STJ5888" s="248"/>
      <x:c r="STK5888" s="248"/>
      <x:c r="STL5888" s="248"/>
      <x:c r="STM5888" s="248"/>
      <x:c r="STN5888" s="248"/>
      <x:c r="STO5888" s="248"/>
      <x:c r="STP5888" s="248"/>
      <x:c r="STQ5888" s="248"/>
      <x:c r="STR5888" s="248"/>
      <x:c r="STS5888" s="248"/>
      <x:c r="STT5888" s="248"/>
      <x:c r="STU5888" s="248"/>
      <x:c r="STV5888" s="248"/>
      <x:c r="STW5888" s="248"/>
      <x:c r="STX5888" s="248"/>
      <x:c r="STY5888" s="248"/>
      <x:c r="STZ5888" s="248"/>
      <x:c r="SUA5888" s="248"/>
      <x:c r="SUB5888" s="248"/>
      <x:c r="SUC5888" s="248"/>
      <x:c r="SUD5888" s="248"/>
      <x:c r="SUE5888" s="248"/>
      <x:c r="SUF5888" s="248"/>
      <x:c r="SUG5888" s="248"/>
      <x:c r="SUH5888" s="248"/>
      <x:c r="SUI5888" s="248"/>
      <x:c r="SUJ5888" s="248"/>
      <x:c r="SUK5888" s="248"/>
      <x:c r="SUL5888" s="248"/>
      <x:c r="SUM5888" s="248"/>
      <x:c r="SUN5888" s="248"/>
      <x:c r="SUO5888" s="248"/>
      <x:c r="SUP5888" s="248"/>
      <x:c r="SUQ5888" s="248"/>
      <x:c r="SUR5888" s="248"/>
      <x:c r="SUS5888" s="248"/>
      <x:c r="SUT5888" s="248"/>
      <x:c r="SUU5888" s="248"/>
      <x:c r="SUV5888" s="248"/>
      <x:c r="SUW5888" s="248"/>
      <x:c r="SUX5888" s="248"/>
      <x:c r="SUY5888" s="248"/>
      <x:c r="SUZ5888" s="248"/>
      <x:c r="SVA5888" s="248"/>
      <x:c r="SVB5888" s="248"/>
      <x:c r="SVC5888" s="248"/>
      <x:c r="SVD5888" s="248"/>
      <x:c r="SVE5888" s="248"/>
      <x:c r="SVF5888" s="248"/>
      <x:c r="SVG5888" s="248"/>
      <x:c r="SVH5888" s="248"/>
      <x:c r="SVI5888" s="248"/>
      <x:c r="SVJ5888" s="248"/>
      <x:c r="SVK5888" s="248"/>
      <x:c r="SVL5888" s="248"/>
      <x:c r="SVM5888" s="248"/>
      <x:c r="SVN5888" s="248"/>
      <x:c r="SVO5888" s="248"/>
      <x:c r="SVP5888" s="248"/>
      <x:c r="SVQ5888" s="248"/>
      <x:c r="SVR5888" s="248"/>
      <x:c r="SVS5888" s="248"/>
      <x:c r="SVT5888" s="248"/>
      <x:c r="SVU5888" s="248"/>
      <x:c r="SVV5888" s="248"/>
      <x:c r="SVW5888" s="248"/>
      <x:c r="SVX5888" s="248"/>
      <x:c r="SVY5888" s="248"/>
      <x:c r="SVZ5888" s="248"/>
      <x:c r="SWA5888" s="248"/>
      <x:c r="SWB5888" s="248"/>
      <x:c r="SWC5888" s="248"/>
      <x:c r="SWD5888" s="248"/>
      <x:c r="SWE5888" s="248"/>
      <x:c r="SWF5888" s="248"/>
      <x:c r="SWG5888" s="248"/>
      <x:c r="SWH5888" s="248"/>
      <x:c r="SWI5888" s="248"/>
      <x:c r="SWJ5888" s="248"/>
      <x:c r="SWK5888" s="248"/>
      <x:c r="SWL5888" s="248"/>
      <x:c r="SWM5888" s="248"/>
      <x:c r="SWN5888" s="248"/>
      <x:c r="SWO5888" s="248"/>
      <x:c r="SWP5888" s="248"/>
      <x:c r="SWQ5888" s="248"/>
      <x:c r="SWR5888" s="248"/>
      <x:c r="SWS5888" s="248"/>
      <x:c r="SWT5888" s="248"/>
      <x:c r="SWU5888" s="248"/>
      <x:c r="SWV5888" s="248"/>
      <x:c r="SWW5888" s="248"/>
      <x:c r="SWX5888" s="248"/>
      <x:c r="SWY5888" s="248"/>
      <x:c r="SWZ5888" s="248"/>
      <x:c r="SXA5888" s="248"/>
      <x:c r="SXB5888" s="248"/>
      <x:c r="SXC5888" s="248"/>
      <x:c r="SXD5888" s="248"/>
      <x:c r="SXE5888" s="248"/>
      <x:c r="SXF5888" s="248"/>
      <x:c r="SXG5888" s="248"/>
      <x:c r="SXH5888" s="248"/>
      <x:c r="SXI5888" s="248"/>
      <x:c r="SXJ5888" s="248"/>
      <x:c r="SXK5888" s="248"/>
      <x:c r="SXL5888" s="248"/>
      <x:c r="SXM5888" s="248"/>
      <x:c r="SXN5888" s="248"/>
      <x:c r="SXO5888" s="248"/>
      <x:c r="SXP5888" s="248"/>
      <x:c r="SXQ5888" s="248"/>
      <x:c r="SXR5888" s="248"/>
      <x:c r="SXS5888" s="248"/>
      <x:c r="SXT5888" s="248"/>
      <x:c r="SXU5888" s="248"/>
      <x:c r="SXV5888" s="248"/>
      <x:c r="SXW5888" s="248"/>
      <x:c r="SXX5888" s="248"/>
      <x:c r="SXY5888" s="248"/>
      <x:c r="SXZ5888" s="248"/>
      <x:c r="SYA5888" s="248"/>
      <x:c r="SYB5888" s="248"/>
      <x:c r="SYC5888" s="248"/>
      <x:c r="SYD5888" s="248"/>
      <x:c r="SYE5888" s="248"/>
      <x:c r="SYF5888" s="248"/>
      <x:c r="SYG5888" s="248"/>
      <x:c r="SYH5888" s="248"/>
      <x:c r="SYI5888" s="248"/>
      <x:c r="SYJ5888" s="248"/>
      <x:c r="SYK5888" s="248"/>
      <x:c r="SYL5888" s="248"/>
      <x:c r="SYM5888" s="248"/>
      <x:c r="SYN5888" s="248"/>
      <x:c r="SYO5888" s="248"/>
      <x:c r="SYP5888" s="248"/>
      <x:c r="SYQ5888" s="248"/>
      <x:c r="SYR5888" s="248"/>
      <x:c r="SYS5888" s="248"/>
      <x:c r="SYT5888" s="248"/>
      <x:c r="SYU5888" s="248"/>
      <x:c r="SYV5888" s="248"/>
      <x:c r="SYW5888" s="248"/>
      <x:c r="SYX5888" s="248"/>
      <x:c r="SYY5888" s="248"/>
      <x:c r="SYZ5888" s="248"/>
      <x:c r="SZA5888" s="248"/>
      <x:c r="SZB5888" s="248"/>
      <x:c r="SZC5888" s="248"/>
      <x:c r="SZD5888" s="248"/>
      <x:c r="SZE5888" s="248"/>
      <x:c r="SZF5888" s="248"/>
      <x:c r="SZG5888" s="248"/>
      <x:c r="SZH5888" s="248"/>
      <x:c r="SZI5888" s="248"/>
      <x:c r="SZJ5888" s="248"/>
      <x:c r="SZK5888" s="248"/>
      <x:c r="SZL5888" s="248"/>
      <x:c r="SZM5888" s="248"/>
      <x:c r="SZN5888" s="248"/>
      <x:c r="SZO5888" s="248"/>
      <x:c r="SZP5888" s="248"/>
      <x:c r="SZQ5888" s="248"/>
      <x:c r="SZR5888" s="248"/>
      <x:c r="SZS5888" s="248"/>
      <x:c r="SZT5888" s="248"/>
      <x:c r="SZU5888" s="248"/>
      <x:c r="SZV5888" s="248"/>
      <x:c r="SZW5888" s="248"/>
      <x:c r="SZX5888" s="248"/>
      <x:c r="SZY5888" s="248"/>
      <x:c r="SZZ5888" s="248"/>
      <x:c r="TAA5888" s="248"/>
      <x:c r="TAB5888" s="248"/>
      <x:c r="TAC5888" s="248"/>
      <x:c r="TAD5888" s="248"/>
      <x:c r="TAE5888" s="248"/>
      <x:c r="TAF5888" s="248"/>
      <x:c r="TAG5888" s="248"/>
      <x:c r="TAH5888" s="248"/>
      <x:c r="TAI5888" s="248"/>
      <x:c r="TAJ5888" s="248"/>
      <x:c r="TAK5888" s="248"/>
      <x:c r="TAL5888" s="248"/>
      <x:c r="TAM5888" s="248"/>
      <x:c r="TAN5888" s="248"/>
      <x:c r="TAO5888" s="248"/>
      <x:c r="TAP5888" s="248"/>
      <x:c r="TAQ5888" s="248"/>
      <x:c r="TAR5888" s="248"/>
      <x:c r="TAS5888" s="248"/>
      <x:c r="TAT5888" s="248"/>
      <x:c r="TAU5888" s="248"/>
      <x:c r="TAV5888" s="248"/>
      <x:c r="TAW5888" s="248"/>
      <x:c r="TAX5888" s="248"/>
      <x:c r="TAY5888" s="248"/>
      <x:c r="TAZ5888" s="248"/>
      <x:c r="TBA5888" s="248"/>
      <x:c r="TBB5888" s="248"/>
      <x:c r="TBC5888" s="248"/>
      <x:c r="TBD5888" s="248"/>
      <x:c r="TBE5888" s="248"/>
      <x:c r="TBF5888" s="248"/>
      <x:c r="TBG5888" s="248"/>
      <x:c r="TBH5888" s="248"/>
      <x:c r="TBI5888" s="248"/>
      <x:c r="TBJ5888" s="248"/>
      <x:c r="TBK5888" s="248"/>
      <x:c r="TBL5888" s="248"/>
      <x:c r="TBM5888" s="248"/>
      <x:c r="TBN5888" s="248"/>
      <x:c r="TBO5888" s="248"/>
      <x:c r="TBP5888" s="248"/>
      <x:c r="TBQ5888" s="248"/>
      <x:c r="TBR5888" s="248"/>
      <x:c r="TBS5888" s="248"/>
      <x:c r="TBT5888" s="248"/>
      <x:c r="TBU5888" s="248"/>
      <x:c r="TBV5888" s="248"/>
      <x:c r="TBW5888" s="248"/>
      <x:c r="TBX5888" s="248"/>
      <x:c r="TBY5888" s="248"/>
      <x:c r="TBZ5888" s="248"/>
      <x:c r="TCA5888" s="248"/>
      <x:c r="TCB5888" s="248"/>
      <x:c r="TCC5888" s="248"/>
      <x:c r="TCD5888" s="248"/>
      <x:c r="TCE5888" s="248"/>
      <x:c r="TCF5888" s="248"/>
      <x:c r="TCG5888" s="248"/>
      <x:c r="TCH5888" s="248"/>
      <x:c r="TCI5888" s="248"/>
      <x:c r="TCJ5888" s="248"/>
      <x:c r="TCK5888" s="248"/>
      <x:c r="TCL5888" s="248"/>
      <x:c r="TCM5888" s="248"/>
      <x:c r="TCN5888" s="248"/>
      <x:c r="TCO5888" s="248"/>
      <x:c r="TCP5888" s="248"/>
      <x:c r="TCQ5888" s="248"/>
      <x:c r="TCR5888" s="248"/>
      <x:c r="TCS5888" s="248"/>
      <x:c r="TCT5888" s="248"/>
      <x:c r="TCU5888" s="248"/>
      <x:c r="TCV5888" s="248"/>
      <x:c r="TCW5888" s="248"/>
      <x:c r="TCX5888" s="248"/>
      <x:c r="TCY5888" s="248"/>
      <x:c r="TCZ5888" s="248"/>
      <x:c r="TDA5888" s="248"/>
      <x:c r="TDB5888" s="248"/>
      <x:c r="TDC5888" s="248"/>
      <x:c r="TDD5888" s="248"/>
      <x:c r="TDE5888" s="248"/>
      <x:c r="TDF5888" s="248"/>
      <x:c r="TDG5888" s="248"/>
      <x:c r="TDH5888" s="248"/>
      <x:c r="TDI5888" s="248"/>
      <x:c r="TDJ5888" s="248"/>
      <x:c r="TDK5888" s="248"/>
      <x:c r="TDL5888" s="248"/>
      <x:c r="TDM5888" s="248"/>
      <x:c r="TDN5888" s="248"/>
      <x:c r="TDO5888" s="248"/>
      <x:c r="TDP5888" s="248"/>
      <x:c r="TDQ5888" s="248"/>
      <x:c r="TDR5888" s="248"/>
      <x:c r="TDS5888" s="248"/>
      <x:c r="TDT5888" s="248"/>
      <x:c r="TDU5888" s="248"/>
      <x:c r="TDV5888" s="248"/>
      <x:c r="TDW5888" s="248"/>
      <x:c r="TDX5888" s="248"/>
      <x:c r="TDY5888" s="248"/>
      <x:c r="TDZ5888" s="248"/>
      <x:c r="TEA5888" s="248"/>
      <x:c r="TEB5888" s="248"/>
      <x:c r="TEC5888" s="248"/>
      <x:c r="TED5888" s="248"/>
      <x:c r="TEE5888" s="248"/>
      <x:c r="TEF5888" s="248"/>
      <x:c r="TEG5888" s="248"/>
      <x:c r="TEH5888" s="248"/>
      <x:c r="TEI5888" s="248"/>
      <x:c r="TEJ5888" s="248"/>
      <x:c r="TEK5888" s="248"/>
      <x:c r="TEL5888" s="248"/>
      <x:c r="TEM5888" s="248"/>
      <x:c r="TEN5888" s="248"/>
      <x:c r="TEO5888" s="248"/>
      <x:c r="TEP5888" s="248"/>
      <x:c r="TEQ5888" s="248"/>
      <x:c r="TER5888" s="248"/>
      <x:c r="TES5888" s="248"/>
      <x:c r="TET5888" s="248"/>
      <x:c r="TEU5888" s="248"/>
      <x:c r="TEV5888" s="248"/>
      <x:c r="TEW5888" s="248"/>
      <x:c r="TEX5888" s="248"/>
      <x:c r="TEY5888" s="248"/>
      <x:c r="TEZ5888" s="248"/>
      <x:c r="TFA5888" s="248"/>
      <x:c r="TFB5888" s="248"/>
      <x:c r="TFC5888" s="248"/>
      <x:c r="TFD5888" s="248"/>
      <x:c r="TFE5888" s="248"/>
      <x:c r="TFF5888" s="248"/>
      <x:c r="TFG5888" s="248"/>
      <x:c r="TFH5888" s="248"/>
      <x:c r="TFI5888" s="248"/>
      <x:c r="TFJ5888" s="248"/>
      <x:c r="TFK5888" s="248"/>
      <x:c r="TFL5888" s="248"/>
      <x:c r="TFM5888" s="248"/>
      <x:c r="TFN5888" s="248"/>
      <x:c r="TFO5888" s="248"/>
      <x:c r="TFP5888" s="248"/>
      <x:c r="TFQ5888" s="248"/>
      <x:c r="TFR5888" s="248"/>
      <x:c r="TFS5888" s="248"/>
      <x:c r="TFT5888" s="248"/>
      <x:c r="TFU5888" s="248"/>
      <x:c r="TFV5888" s="248"/>
      <x:c r="TFW5888" s="248"/>
      <x:c r="TFX5888" s="248"/>
      <x:c r="TFY5888" s="248"/>
      <x:c r="TFZ5888" s="248"/>
      <x:c r="TGA5888" s="248"/>
      <x:c r="TGB5888" s="248"/>
      <x:c r="TGC5888" s="248"/>
      <x:c r="TGD5888" s="248"/>
      <x:c r="TGE5888" s="248"/>
      <x:c r="TGF5888" s="248"/>
      <x:c r="TGG5888" s="248"/>
      <x:c r="TGH5888" s="248"/>
      <x:c r="TGI5888" s="248"/>
      <x:c r="TGJ5888" s="248"/>
      <x:c r="TGK5888" s="248"/>
      <x:c r="TGL5888" s="248"/>
      <x:c r="TGM5888" s="248"/>
      <x:c r="TGN5888" s="248"/>
      <x:c r="TGO5888" s="248"/>
      <x:c r="TGP5888" s="248"/>
      <x:c r="TGQ5888" s="248"/>
      <x:c r="TGR5888" s="248"/>
      <x:c r="TGS5888" s="248"/>
      <x:c r="TGT5888" s="248"/>
      <x:c r="TGU5888" s="248"/>
      <x:c r="TGV5888" s="248"/>
      <x:c r="TGW5888" s="248"/>
      <x:c r="TGX5888" s="248"/>
      <x:c r="TGY5888" s="248"/>
      <x:c r="TGZ5888" s="248"/>
      <x:c r="THA5888" s="248"/>
      <x:c r="THB5888" s="248"/>
      <x:c r="THC5888" s="248"/>
      <x:c r="THD5888" s="248"/>
      <x:c r="THE5888" s="248"/>
      <x:c r="THF5888" s="248"/>
      <x:c r="THG5888" s="248"/>
      <x:c r="THH5888" s="248"/>
      <x:c r="THI5888" s="248"/>
      <x:c r="THJ5888" s="248"/>
      <x:c r="THK5888" s="248"/>
      <x:c r="THL5888" s="248"/>
      <x:c r="THM5888" s="248"/>
      <x:c r="THN5888" s="248"/>
      <x:c r="THO5888" s="248"/>
      <x:c r="THP5888" s="248"/>
      <x:c r="THQ5888" s="248"/>
      <x:c r="THR5888" s="248"/>
      <x:c r="THS5888" s="248"/>
      <x:c r="THT5888" s="248"/>
      <x:c r="THU5888" s="248"/>
      <x:c r="THV5888" s="248"/>
      <x:c r="THW5888" s="248"/>
      <x:c r="THX5888" s="248"/>
      <x:c r="THY5888" s="248"/>
      <x:c r="THZ5888" s="248"/>
      <x:c r="TIA5888" s="248"/>
      <x:c r="TIB5888" s="248"/>
      <x:c r="TIC5888" s="248"/>
      <x:c r="TID5888" s="248"/>
      <x:c r="TIE5888" s="248"/>
      <x:c r="TIF5888" s="248"/>
      <x:c r="TIG5888" s="248"/>
      <x:c r="TIH5888" s="248"/>
      <x:c r="TII5888" s="248"/>
      <x:c r="TIJ5888" s="248"/>
      <x:c r="TIK5888" s="248"/>
      <x:c r="TIL5888" s="248"/>
      <x:c r="TIM5888" s="248"/>
      <x:c r="TIN5888" s="248"/>
      <x:c r="TIO5888" s="248"/>
      <x:c r="TIP5888" s="248"/>
      <x:c r="TIQ5888" s="248"/>
      <x:c r="TIR5888" s="248"/>
      <x:c r="TIS5888" s="248"/>
      <x:c r="TIT5888" s="248"/>
      <x:c r="TIU5888" s="248"/>
      <x:c r="TIV5888" s="248"/>
      <x:c r="TIW5888" s="248"/>
      <x:c r="TIX5888" s="248"/>
      <x:c r="TIY5888" s="248"/>
      <x:c r="TIZ5888" s="248"/>
      <x:c r="TJA5888" s="248"/>
      <x:c r="TJB5888" s="248"/>
      <x:c r="TJC5888" s="248"/>
      <x:c r="TJD5888" s="248"/>
      <x:c r="TJE5888" s="248"/>
      <x:c r="TJF5888" s="248"/>
      <x:c r="TJG5888" s="248"/>
      <x:c r="TJH5888" s="248"/>
      <x:c r="TJI5888" s="248"/>
      <x:c r="TJJ5888" s="248"/>
      <x:c r="TJK5888" s="248"/>
      <x:c r="TJL5888" s="248"/>
      <x:c r="TJM5888" s="248"/>
      <x:c r="TJN5888" s="248"/>
      <x:c r="TJO5888" s="248"/>
      <x:c r="TJP5888" s="248"/>
      <x:c r="TJQ5888" s="248"/>
      <x:c r="TJR5888" s="248"/>
      <x:c r="TJS5888" s="248"/>
      <x:c r="TJT5888" s="248"/>
      <x:c r="TJU5888" s="248"/>
      <x:c r="TJV5888" s="248"/>
      <x:c r="TJW5888" s="248"/>
      <x:c r="TJX5888" s="248"/>
      <x:c r="TJY5888" s="248"/>
      <x:c r="TJZ5888" s="248"/>
      <x:c r="TKA5888" s="248"/>
      <x:c r="TKB5888" s="248"/>
      <x:c r="TKC5888" s="248"/>
      <x:c r="TKD5888" s="248"/>
      <x:c r="TKE5888" s="248"/>
      <x:c r="TKF5888" s="248"/>
      <x:c r="TKG5888" s="248"/>
      <x:c r="TKH5888" s="248"/>
      <x:c r="TKI5888" s="248"/>
      <x:c r="TKJ5888" s="248"/>
      <x:c r="TKK5888" s="248"/>
      <x:c r="TKL5888" s="248"/>
      <x:c r="TKM5888" s="248"/>
      <x:c r="TKN5888" s="248"/>
      <x:c r="TKO5888" s="248"/>
      <x:c r="TKP5888" s="248"/>
      <x:c r="TKQ5888" s="248"/>
      <x:c r="TKR5888" s="248"/>
      <x:c r="TKS5888" s="248"/>
      <x:c r="TKT5888" s="248"/>
      <x:c r="TKU5888" s="248"/>
      <x:c r="TKV5888" s="248"/>
      <x:c r="TKW5888" s="248"/>
      <x:c r="TKX5888" s="248"/>
      <x:c r="TKY5888" s="248"/>
      <x:c r="TKZ5888" s="248"/>
      <x:c r="TLA5888" s="248"/>
      <x:c r="TLB5888" s="248"/>
      <x:c r="TLC5888" s="248"/>
      <x:c r="TLD5888" s="248"/>
      <x:c r="TLE5888" s="248"/>
      <x:c r="TLF5888" s="248"/>
      <x:c r="TLG5888" s="248"/>
      <x:c r="TLH5888" s="248"/>
      <x:c r="TLI5888" s="248"/>
      <x:c r="TLJ5888" s="248"/>
      <x:c r="TLK5888" s="248"/>
      <x:c r="TLL5888" s="248"/>
      <x:c r="TLM5888" s="248"/>
      <x:c r="TLN5888" s="248"/>
      <x:c r="TLO5888" s="248"/>
      <x:c r="TLP5888" s="248"/>
      <x:c r="TLQ5888" s="248"/>
      <x:c r="TLR5888" s="248"/>
      <x:c r="TLS5888" s="248"/>
      <x:c r="TLT5888" s="248"/>
      <x:c r="TLU5888" s="248"/>
      <x:c r="TLV5888" s="248"/>
      <x:c r="TLW5888" s="248"/>
      <x:c r="TLX5888" s="248"/>
      <x:c r="TLY5888" s="248"/>
      <x:c r="TLZ5888" s="248"/>
      <x:c r="TMA5888" s="248"/>
      <x:c r="TMB5888" s="248"/>
      <x:c r="TMC5888" s="248"/>
      <x:c r="TMD5888" s="248"/>
      <x:c r="TME5888" s="248"/>
      <x:c r="TMF5888" s="248"/>
      <x:c r="TMG5888" s="248"/>
      <x:c r="TMH5888" s="248"/>
      <x:c r="TMI5888" s="248"/>
      <x:c r="TMJ5888" s="248"/>
      <x:c r="TMK5888" s="248"/>
      <x:c r="TML5888" s="248"/>
      <x:c r="TMM5888" s="248"/>
      <x:c r="TMN5888" s="248"/>
      <x:c r="TMO5888" s="248"/>
      <x:c r="TMP5888" s="248"/>
      <x:c r="TMQ5888" s="248"/>
      <x:c r="TMR5888" s="248"/>
      <x:c r="TMS5888" s="248"/>
      <x:c r="TMT5888" s="248"/>
      <x:c r="TMU5888" s="248"/>
      <x:c r="TMV5888" s="248"/>
      <x:c r="TMW5888" s="248"/>
      <x:c r="TMX5888" s="248"/>
      <x:c r="TMY5888" s="248"/>
      <x:c r="TMZ5888" s="248"/>
      <x:c r="TNA5888" s="248"/>
      <x:c r="TNB5888" s="248"/>
      <x:c r="TNC5888" s="248"/>
      <x:c r="TND5888" s="248"/>
      <x:c r="TNE5888" s="248"/>
      <x:c r="TNF5888" s="248"/>
      <x:c r="TNG5888" s="248"/>
      <x:c r="TNH5888" s="248"/>
      <x:c r="TNI5888" s="248"/>
      <x:c r="TNJ5888" s="248"/>
      <x:c r="TNK5888" s="248"/>
      <x:c r="TNL5888" s="248"/>
      <x:c r="TNM5888" s="248"/>
      <x:c r="TNN5888" s="248"/>
      <x:c r="TNO5888" s="248"/>
      <x:c r="TNP5888" s="248"/>
      <x:c r="TNQ5888" s="248"/>
      <x:c r="TNR5888" s="248"/>
      <x:c r="TNS5888" s="248"/>
      <x:c r="TNT5888" s="248"/>
      <x:c r="TNU5888" s="248"/>
      <x:c r="TNV5888" s="248"/>
      <x:c r="TNW5888" s="248"/>
      <x:c r="TNX5888" s="248"/>
      <x:c r="TNY5888" s="248"/>
      <x:c r="TNZ5888" s="248"/>
      <x:c r="TOA5888" s="248"/>
      <x:c r="TOB5888" s="248"/>
      <x:c r="TOC5888" s="248"/>
      <x:c r="TOD5888" s="248"/>
      <x:c r="TOE5888" s="248"/>
      <x:c r="TOF5888" s="248"/>
      <x:c r="TOG5888" s="248"/>
      <x:c r="TOH5888" s="248"/>
      <x:c r="TOI5888" s="248"/>
      <x:c r="TOJ5888" s="248"/>
      <x:c r="TOK5888" s="248"/>
      <x:c r="TOL5888" s="248"/>
      <x:c r="TOM5888" s="248"/>
      <x:c r="TON5888" s="248"/>
      <x:c r="TOO5888" s="248"/>
      <x:c r="TOP5888" s="248"/>
      <x:c r="TOQ5888" s="248"/>
      <x:c r="TOR5888" s="248"/>
      <x:c r="TOS5888" s="248"/>
      <x:c r="TOT5888" s="248"/>
      <x:c r="TOU5888" s="248"/>
      <x:c r="TOV5888" s="248"/>
      <x:c r="TOW5888" s="248"/>
      <x:c r="TOX5888" s="248"/>
      <x:c r="TOY5888" s="248"/>
      <x:c r="TOZ5888" s="248"/>
      <x:c r="TPA5888" s="248"/>
      <x:c r="TPB5888" s="248"/>
      <x:c r="TPC5888" s="248"/>
      <x:c r="TPD5888" s="248"/>
      <x:c r="TPE5888" s="248"/>
      <x:c r="TPF5888" s="248"/>
      <x:c r="TPG5888" s="248"/>
      <x:c r="TPH5888" s="248"/>
      <x:c r="TPI5888" s="248"/>
      <x:c r="TPJ5888" s="248"/>
      <x:c r="TPK5888" s="248"/>
      <x:c r="TPL5888" s="248"/>
      <x:c r="TPM5888" s="248"/>
      <x:c r="TPN5888" s="248"/>
      <x:c r="TPO5888" s="248"/>
      <x:c r="TPP5888" s="248"/>
      <x:c r="TPQ5888" s="248"/>
      <x:c r="TPR5888" s="248"/>
      <x:c r="TPS5888" s="248"/>
      <x:c r="TPT5888" s="248"/>
      <x:c r="TPU5888" s="248"/>
      <x:c r="TPV5888" s="248"/>
      <x:c r="TPW5888" s="248"/>
      <x:c r="TPX5888" s="248"/>
      <x:c r="TPY5888" s="248"/>
      <x:c r="TPZ5888" s="248"/>
      <x:c r="TQA5888" s="248"/>
      <x:c r="TQB5888" s="248"/>
      <x:c r="TQC5888" s="248"/>
      <x:c r="TQD5888" s="248"/>
      <x:c r="TQE5888" s="248"/>
      <x:c r="TQF5888" s="248"/>
      <x:c r="TQG5888" s="248"/>
      <x:c r="TQH5888" s="248"/>
      <x:c r="TQI5888" s="248"/>
      <x:c r="TQJ5888" s="248"/>
      <x:c r="TQK5888" s="248"/>
      <x:c r="TQL5888" s="248"/>
      <x:c r="TQM5888" s="248"/>
      <x:c r="TQN5888" s="248"/>
      <x:c r="TQO5888" s="248"/>
      <x:c r="TQP5888" s="248"/>
      <x:c r="TQQ5888" s="248"/>
      <x:c r="TQR5888" s="248"/>
      <x:c r="TQS5888" s="248"/>
      <x:c r="TQT5888" s="248"/>
      <x:c r="TQU5888" s="248"/>
      <x:c r="TQV5888" s="248"/>
      <x:c r="TQW5888" s="248"/>
      <x:c r="TQX5888" s="248"/>
      <x:c r="TQY5888" s="248"/>
      <x:c r="TQZ5888" s="248"/>
      <x:c r="TRA5888" s="248"/>
      <x:c r="TRB5888" s="248"/>
      <x:c r="TRC5888" s="248"/>
      <x:c r="TRD5888" s="248"/>
      <x:c r="TRE5888" s="248"/>
      <x:c r="TRF5888" s="248"/>
      <x:c r="TRG5888" s="248"/>
      <x:c r="TRH5888" s="248"/>
      <x:c r="TRI5888" s="248"/>
      <x:c r="TRJ5888" s="248"/>
      <x:c r="TRK5888" s="248"/>
      <x:c r="TRL5888" s="248"/>
      <x:c r="TRM5888" s="248"/>
      <x:c r="TRN5888" s="248"/>
      <x:c r="TRO5888" s="248"/>
      <x:c r="TRP5888" s="248"/>
      <x:c r="TRQ5888" s="248"/>
      <x:c r="TRR5888" s="248"/>
      <x:c r="TRS5888" s="248"/>
      <x:c r="TRT5888" s="248"/>
      <x:c r="TRU5888" s="248"/>
      <x:c r="TRV5888" s="248"/>
      <x:c r="TRW5888" s="248"/>
      <x:c r="TRX5888" s="248"/>
      <x:c r="TRY5888" s="248"/>
      <x:c r="TRZ5888" s="248"/>
      <x:c r="TSA5888" s="248"/>
      <x:c r="TSB5888" s="248"/>
      <x:c r="TSC5888" s="248"/>
      <x:c r="TSD5888" s="248"/>
      <x:c r="TSE5888" s="248"/>
      <x:c r="TSF5888" s="248"/>
      <x:c r="TSG5888" s="248"/>
      <x:c r="TSH5888" s="248"/>
      <x:c r="TSI5888" s="248"/>
      <x:c r="TSJ5888" s="248"/>
      <x:c r="TSK5888" s="248"/>
      <x:c r="TSL5888" s="248"/>
      <x:c r="TSM5888" s="248"/>
      <x:c r="TSN5888" s="248"/>
      <x:c r="TSO5888" s="248"/>
      <x:c r="TSP5888" s="248"/>
      <x:c r="TSQ5888" s="248"/>
      <x:c r="TSR5888" s="248"/>
      <x:c r="TSS5888" s="248"/>
      <x:c r="TST5888" s="248"/>
      <x:c r="TSU5888" s="248"/>
      <x:c r="TSV5888" s="248"/>
      <x:c r="TSW5888" s="248"/>
      <x:c r="TSX5888" s="248"/>
      <x:c r="TSY5888" s="248"/>
      <x:c r="TSZ5888" s="248"/>
      <x:c r="TTA5888" s="248"/>
      <x:c r="TTB5888" s="248"/>
      <x:c r="TTC5888" s="248"/>
      <x:c r="TTD5888" s="248"/>
      <x:c r="TTE5888" s="248"/>
      <x:c r="TTF5888" s="248"/>
      <x:c r="TTG5888" s="248"/>
      <x:c r="TTH5888" s="248"/>
      <x:c r="TTI5888" s="248"/>
      <x:c r="TTJ5888" s="248"/>
      <x:c r="TTK5888" s="248"/>
      <x:c r="TTL5888" s="248"/>
      <x:c r="TTM5888" s="248"/>
      <x:c r="TTN5888" s="248"/>
      <x:c r="TTO5888" s="248"/>
      <x:c r="TTP5888" s="248"/>
      <x:c r="TTQ5888" s="248"/>
      <x:c r="TTR5888" s="248"/>
      <x:c r="TTS5888" s="248"/>
      <x:c r="TTT5888" s="248"/>
      <x:c r="TTU5888" s="248"/>
      <x:c r="TTV5888" s="248"/>
      <x:c r="TTW5888" s="248"/>
      <x:c r="TTX5888" s="248"/>
      <x:c r="TTY5888" s="248"/>
      <x:c r="TTZ5888" s="248"/>
      <x:c r="TUA5888" s="248"/>
      <x:c r="TUB5888" s="248"/>
      <x:c r="TUC5888" s="248"/>
      <x:c r="TUD5888" s="248"/>
      <x:c r="TUE5888" s="248"/>
      <x:c r="TUF5888" s="248"/>
      <x:c r="TUG5888" s="248"/>
      <x:c r="TUH5888" s="248"/>
      <x:c r="TUI5888" s="248"/>
      <x:c r="TUJ5888" s="248"/>
      <x:c r="TUK5888" s="248"/>
      <x:c r="TUL5888" s="248"/>
      <x:c r="TUM5888" s="248"/>
      <x:c r="TUN5888" s="248"/>
      <x:c r="TUO5888" s="248"/>
      <x:c r="TUP5888" s="248"/>
      <x:c r="TUQ5888" s="248"/>
      <x:c r="TUR5888" s="248"/>
      <x:c r="TUS5888" s="248"/>
      <x:c r="TUT5888" s="248"/>
      <x:c r="TUU5888" s="248"/>
      <x:c r="TUV5888" s="248"/>
      <x:c r="TUW5888" s="248"/>
      <x:c r="TUX5888" s="248"/>
      <x:c r="TUY5888" s="248"/>
      <x:c r="TUZ5888" s="248"/>
      <x:c r="TVA5888" s="248"/>
      <x:c r="TVB5888" s="248"/>
      <x:c r="TVC5888" s="248"/>
      <x:c r="TVD5888" s="248"/>
      <x:c r="TVE5888" s="248"/>
      <x:c r="TVF5888" s="248"/>
      <x:c r="TVG5888" s="248"/>
      <x:c r="TVH5888" s="248"/>
      <x:c r="TVI5888" s="248"/>
      <x:c r="TVJ5888" s="248"/>
      <x:c r="TVK5888" s="248"/>
      <x:c r="TVL5888" s="248"/>
      <x:c r="TVM5888" s="248"/>
      <x:c r="TVN5888" s="248"/>
      <x:c r="TVO5888" s="248"/>
      <x:c r="TVP5888" s="248"/>
      <x:c r="TVQ5888" s="248"/>
      <x:c r="TVR5888" s="248"/>
      <x:c r="TVS5888" s="248"/>
      <x:c r="TVT5888" s="248"/>
      <x:c r="TVU5888" s="248"/>
      <x:c r="TVV5888" s="248"/>
      <x:c r="TVW5888" s="248"/>
      <x:c r="TVX5888" s="248"/>
      <x:c r="TVY5888" s="248"/>
      <x:c r="TVZ5888" s="248"/>
      <x:c r="TWA5888" s="248"/>
      <x:c r="TWB5888" s="248"/>
      <x:c r="TWC5888" s="248"/>
      <x:c r="TWD5888" s="248"/>
      <x:c r="TWE5888" s="248"/>
      <x:c r="TWF5888" s="248"/>
      <x:c r="TWG5888" s="248"/>
      <x:c r="TWH5888" s="248"/>
      <x:c r="TWI5888" s="248"/>
      <x:c r="TWJ5888" s="248"/>
      <x:c r="TWK5888" s="248"/>
      <x:c r="TWL5888" s="248"/>
      <x:c r="TWM5888" s="248"/>
      <x:c r="TWN5888" s="248"/>
      <x:c r="TWO5888" s="248"/>
      <x:c r="TWP5888" s="248"/>
      <x:c r="TWQ5888" s="248"/>
      <x:c r="TWR5888" s="248"/>
      <x:c r="TWS5888" s="248"/>
      <x:c r="TWT5888" s="248"/>
      <x:c r="TWU5888" s="248"/>
      <x:c r="TWV5888" s="248"/>
      <x:c r="TWW5888" s="248"/>
      <x:c r="TWX5888" s="248"/>
      <x:c r="TWY5888" s="248"/>
      <x:c r="TWZ5888" s="248"/>
      <x:c r="TXA5888" s="248"/>
      <x:c r="TXB5888" s="248"/>
      <x:c r="TXC5888" s="248"/>
      <x:c r="TXD5888" s="248"/>
      <x:c r="TXE5888" s="248"/>
      <x:c r="TXF5888" s="248"/>
      <x:c r="TXG5888" s="248"/>
      <x:c r="TXH5888" s="248"/>
      <x:c r="TXI5888" s="248"/>
      <x:c r="TXJ5888" s="248"/>
      <x:c r="TXK5888" s="248"/>
      <x:c r="TXL5888" s="248"/>
      <x:c r="TXM5888" s="248"/>
      <x:c r="TXN5888" s="248"/>
      <x:c r="TXO5888" s="248"/>
      <x:c r="TXP5888" s="248"/>
      <x:c r="TXQ5888" s="248"/>
      <x:c r="TXR5888" s="248"/>
      <x:c r="TXS5888" s="248"/>
      <x:c r="TXT5888" s="248"/>
      <x:c r="TXU5888" s="248"/>
      <x:c r="TXV5888" s="248"/>
      <x:c r="TXW5888" s="248"/>
      <x:c r="TXX5888" s="248"/>
      <x:c r="TXY5888" s="248"/>
      <x:c r="TXZ5888" s="248"/>
      <x:c r="TYA5888" s="248"/>
      <x:c r="TYB5888" s="248"/>
      <x:c r="TYC5888" s="248"/>
      <x:c r="TYD5888" s="248"/>
      <x:c r="TYE5888" s="248"/>
      <x:c r="TYF5888" s="248"/>
      <x:c r="TYG5888" s="248"/>
      <x:c r="TYH5888" s="248"/>
      <x:c r="TYI5888" s="248"/>
      <x:c r="TYJ5888" s="248"/>
      <x:c r="TYK5888" s="248"/>
      <x:c r="TYL5888" s="248"/>
      <x:c r="TYM5888" s="248"/>
      <x:c r="TYN5888" s="248"/>
      <x:c r="TYO5888" s="248"/>
      <x:c r="TYP5888" s="248"/>
      <x:c r="TYQ5888" s="248"/>
      <x:c r="TYR5888" s="248"/>
      <x:c r="TYS5888" s="248"/>
      <x:c r="TYT5888" s="248"/>
      <x:c r="TYU5888" s="248"/>
      <x:c r="TYV5888" s="248"/>
      <x:c r="TYW5888" s="248"/>
      <x:c r="TYX5888" s="248"/>
      <x:c r="TYY5888" s="248"/>
      <x:c r="TYZ5888" s="248"/>
      <x:c r="TZA5888" s="248"/>
      <x:c r="TZB5888" s="248"/>
      <x:c r="TZC5888" s="248"/>
      <x:c r="TZD5888" s="248"/>
      <x:c r="TZE5888" s="248"/>
      <x:c r="TZF5888" s="248"/>
      <x:c r="TZG5888" s="248"/>
      <x:c r="TZH5888" s="248"/>
      <x:c r="TZI5888" s="248"/>
      <x:c r="TZJ5888" s="248"/>
      <x:c r="TZK5888" s="248"/>
      <x:c r="TZL5888" s="248"/>
      <x:c r="TZM5888" s="248"/>
      <x:c r="TZN5888" s="248"/>
      <x:c r="TZO5888" s="248"/>
      <x:c r="TZP5888" s="248"/>
      <x:c r="TZQ5888" s="248"/>
      <x:c r="TZR5888" s="248"/>
      <x:c r="TZS5888" s="248"/>
      <x:c r="TZT5888" s="248"/>
      <x:c r="TZU5888" s="248"/>
      <x:c r="TZV5888" s="248"/>
      <x:c r="TZW5888" s="248"/>
      <x:c r="TZX5888" s="248"/>
      <x:c r="TZY5888" s="248"/>
      <x:c r="TZZ5888" s="248"/>
      <x:c r="UAA5888" s="248"/>
      <x:c r="UAB5888" s="248"/>
      <x:c r="UAC5888" s="248"/>
      <x:c r="UAD5888" s="248"/>
      <x:c r="UAE5888" s="248"/>
      <x:c r="UAF5888" s="248"/>
      <x:c r="UAG5888" s="248"/>
      <x:c r="UAH5888" s="248"/>
      <x:c r="UAI5888" s="248"/>
      <x:c r="UAJ5888" s="248"/>
      <x:c r="UAK5888" s="248"/>
      <x:c r="UAL5888" s="248"/>
      <x:c r="UAM5888" s="248"/>
      <x:c r="UAN5888" s="248"/>
      <x:c r="UAO5888" s="248"/>
      <x:c r="UAP5888" s="248"/>
      <x:c r="UAQ5888" s="248"/>
      <x:c r="UAR5888" s="248"/>
      <x:c r="UAS5888" s="248"/>
      <x:c r="UAT5888" s="248"/>
      <x:c r="UAU5888" s="248"/>
      <x:c r="UAV5888" s="248"/>
      <x:c r="UAW5888" s="248"/>
      <x:c r="UAX5888" s="248"/>
      <x:c r="UAY5888" s="248"/>
      <x:c r="UAZ5888" s="248"/>
      <x:c r="UBA5888" s="248"/>
      <x:c r="UBB5888" s="248"/>
      <x:c r="UBC5888" s="248"/>
      <x:c r="UBD5888" s="248"/>
      <x:c r="UBE5888" s="248"/>
      <x:c r="UBF5888" s="248"/>
      <x:c r="UBG5888" s="248"/>
      <x:c r="UBH5888" s="248"/>
      <x:c r="UBI5888" s="248"/>
      <x:c r="UBJ5888" s="248"/>
      <x:c r="UBK5888" s="248"/>
      <x:c r="UBL5888" s="248"/>
      <x:c r="UBM5888" s="248"/>
      <x:c r="UBN5888" s="248"/>
      <x:c r="UBO5888" s="248"/>
      <x:c r="UBP5888" s="248"/>
      <x:c r="UBQ5888" s="248"/>
      <x:c r="UBR5888" s="248"/>
      <x:c r="UBS5888" s="248"/>
      <x:c r="UBT5888" s="248"/>
      <x:c r="UBU5888" s="248"/>
      <x:c r="UBV5888" s="248"/>
      <x:c r="UBW5888" s="248"/>
      <x:c r="UBX5888" s="248"/>
      <x:c r="UBY5888" s="248"/>
      <x:c r="UBZ5888" s="248"/>
      <x:c r="UCA5888" s="248"/>
      <x:c r="UCB5888" s="248"/>
      <x:c r="UCC5888" s="248"/>
      <x:c r="UCD5888" s="248"/>
      <x:c r="UCE5888" s="248"/>
      <x:c r="UCF5888" s="248"/>
      <x:c r="UCG5888" s="248"/>
      <x:c r="UCH5888" s="248"/>
      <x:c r="UCI5888" s="248"/>
      <x:c r="UCJ5888" s="248"/>
      <x:c r="UCK5888" s="248"/>
      <x:c r="UCL5888" s="248"/>
      <x:c r="UCM5888" s="248"/>
      <x:c r="UCN5888" s="248"/>
      <x:c r="UCO5888" s="248"/>
      <x:c r="UCP5888" s="248"/>
      <x:c r="UCQ5888" s="248"/>
      <x:c r="UCR5888" s="248"/>
      <x:c r="UCS5888" s="248"/>
      <x:c r="UCT5888" s="248"/>
      <x:c r="UCU5888" s="248"/>
      <x:c r="UCV5888" s="248"/>
      <x:c r="UCW5888" s="248"/>
      <x:c r="UCX5888" s="248"/>
      <x:c r="UCY5888" s="248"/>
      <x:c r="UCZ5888" s="248"/>
      <x:c r="UDA5888" s="248"/>
      <x:c r="UDB5888" s="248"/>
      <x:c r="UDC5888" s="248"/>
      <x:c r="UDD5888" s="248"/>
      <x:c r="UDE5888" s="248"/>
      <x:c r="UDF5888" s="248"/>
      <x:c r="UDG5888" s="248"/>
      <x:c r="UDH5888" s="248"/>
      <x:c r="UDI5888" s="248"/>
      <x:c r="UDJ5888" s="248"/>
      <x:c r="UDK5888" s="248"/>
      <x:c r="UDL5888" s="248"/>
      <x:c r="UDM5888" s="248"/>
      <x:c r="UDN5888" s="248"/>
      <x:c r="UDO5888" s="248"/>
      <x:c r="UDP5888" s="248"/>
      <x:c r="UDQ5888" s="248"/>
      <x:c r="UDR5888" s="248"/>
      <x:c r="UDS5888" s="248"/>
      <x:c r="UDT5888" s="248"/>
      <x:c r="UDU5888" s="248"/>
      <x:c r="UDV5888" s="248"/>
      <x:c r="UDW5888" s="248"/>
      <x:c r="UDX5888" s="248"/>
      <x:c r="UDY5888" s="248"/>
      <x:c r="UDZ5888" s="248"/>
      <x:c r="UEA5888" s="248"/>
      <x:c r="UEB5888" s="248"/>
      <x:c r="UEC5888" s="248"/>
      <x:c r="UED5888" s="248"/>
      <x:c r="UEE5888" s="248"/>
      <x:c r="UEF5888" s="248"/>
      <x:c r="UEG5888" s="248"/>
      <x:c r="UEH5888" s="248"/>
      <x:c r="UEI5888" s="248"/>
      <x:c r="UEJ5888" s="248"/>
      <x:c r="UEK5888" s="248"/>
      <x:c r="UEL5888" s="248"/>
      <x:c r="UEM5888" s="248"/>
      <x:c r="UEN5888" s="248"/>
      <x:c r="UEO5888" s="248"/>
      <x:c r="UEP5888" s="248"/>
      <x:c r="UEQ5888" s="248"/>
      <x:c r="UER5888" s="248"/>
      <x:c r="UES5888" s="248"/>
      <x:c r="UET5888" s="248"/>
      <x:c r="UEU5888" s="248"/>
      <x:c r="UEV5888" s="248"/>
      <x:c r="UEW5888" s="248"/>
      <x:c r="UEX5888" s="248"/>
      <x:c r="UEY5888" s="248"/>
      <x:c r="UEZ5888" s="248"/>
      <x:c r="UFA5888" s="248"/>
      <x:c r="UFB5888" s="248"/>
      <x:c r="UFC5888" s="248"/>
      <x:c r="UFD5888" s="248"/>
      <x:c r="UFE5888" s="248"/>
      <x:c r="UFF5888" s="248"/>
      <x:c r="UFG5888" s="248"/>
      <x:c r="UFH5888" s="248"/>
      <x:c r="UFI5888" s="248"/>
      <x:c r="UFJ5888" s="248"/>
      <x:c r="UFK5888" s="248"/>
      <x:c r="UFL5888" s="248"/>
      <x:c r="UFM5888" s="248"/>
      <x:c r="UFN5888" s="248"/>
      <x:c r="UFO5888" s="248"/>
      <x:c r="UFP5888" s="248"/>
      <x:c r="UFQ5888" s="248"/>
      <x:c r="UFR5888" s="248"/>
      <x:c r="UFS5888" s="248"/>
      <x:c r="UFT5888" s="248"/>
      <x:c r="UFU5888" s="248"/>
      <x:c r="UFV5888" s="248"/>
      <x:c r="UFW5888" s="248"/>
      <x:c r="UFX5888" s="248"/>
      <x:c r="UFY5888" s="248"/>
      <x:c r="UFZ5888" s="248"/>
      <x:c r="UGA5888" s="248"/>
      <x:c r="UGB5888" s="248"/>
      <x:c r="UGC5888" s="248"/>
      <x:c r="UGD5888" s="248"/>
      <x:c r="UGE5888" s="248"/>
      <x:c r="UGF5888" s="248"/>
      <x:c r="UGG5888" s="248"/>
      <x:c r="UGH5888" s="248"/>
      <x:c r="UGI5888" s="248"/>
      <x:c r="UGJ5888" s="248"/>
      <x:c r="UGK5888" s="248"/>
      <x:c r="UGL5888" s="248"/>
      <x:c r="UGM5888" s="248"/>
      <x:c r="UGN5888" s="248"/>
      <x:c r="UGO5888" s="248"/>
      <x:c r="UGP5888" s="248"/>
      <x:c r="UGQ5888" s="248"/>
      <x:c r="UGR5888" s="248"/>
      <x:c r="UGS5888" s="248"/>
      <x:c r="UGT5888" s="248"/>
      <x:c r="UGU5888" s="248"/>
      <x:c r="UGV5888" s="248"/>
      <x:c r="UGW5888" s="248"/>
      <x:c r="UGX5888" s="248"/>
      <x:c r="UGY5888" s="248"/>
      <x:c r="UGZ5888" s="248"/>
      <x:c r="UHA5888" s="248"/>
      <x:c r="UHB5888" s="248"/>
      <x:c r="UHC5888" s="248"/>
      <x:c r="UHD5888" s="248"/>
      <x:c r="UHE5888" s="248"/>
      <x:c r="UHF5888" s="248"/>
      <x:c r="UHG5888" s="248"/>
      <x:c r="UHH5888" s="248"/>
      <x:c r="UHI5888" s="248"/>
      <x:c r="UHJ5888" s="248"/>
      <x:c r="UHK5888" s="248"/>
      <x:c r="UHL5888" s="248"/>
      <x:c r="UHM5888" s="248"/>
      <x:c r="UHN5888" s="248"/>
      <x:c r="UHO5888" s="248"/>
      <x:c r="UHP5888" s="248"/>
      <x:c r="UHQ5888" s="248"/>
      <x:c r="UHR5888" s="248"/>
      <x:c r="UHS5888" s="248"/>
      <x:c r="UHT5888" s="248"/>
      <x:c r="UHU5888" s="248"/>
      <x:c r="UHV5888" s="248"/>
      <x:c r="UHW5888" s="248"/>
      <x:c r="UHX5888" s="248"/>
      <x:c r="UHY5888" s="248"/>
      <x:c r="UHZ5888" s="248"/>
      <x:c r="UIA5888" s="248"/>
      <x:c r="UIB5888" s="248"/>
      <x:c r="UIC5888" s="248"/>
      <x:c r="UID5888" s="248"/>
      <x:c r="UIE5888" s="248"/>
      <x:c r="UIF5888" s="248"/>
      <x:c r="UIG5888" s="248"/>
      <x:c r="UIH5888" s="248"/>
      <x:c r="UII5888" s="248"/>
      <x:c r="UIJ5888" s="248"/>
      <x:c r="UIK5888" s="248"/>
      <x:c r="UIL5888" s="248"/>
      <x:c r="UIM5888" s="248"/>
      <x:c r="UIN5888" s="248"/>
      <x:c r="UIO5888" s="248"/>
      <x:c r="UIP5888" s="248"/>
      <x:c r="UIQ5888" s="248"/>
      <x:c r="UIR5888" s="248"/>
      <x:c r="UIS5888" s="248"/>
      <x:c r="UIT5888" s="248"/>
      <x:c r="UIU5888" s="248"/>
      <x:c r="UIV5888" s="248"/>
      <x:c r="UIW5888" s="248"/>
      <x:c r="UIX5888" s="248"/>
      <x:c r="UIY5888" s="248"/>
      <x:c r="UIZ5888" s="248"/>
      <x:c r="UJA5888" s="248"/>
      <x:c r="UJB5888" s="248"/>
      <x:c r="UJC5888" s="248"/>
      <x:c r="UJD5888" s="248"/>
      <x:c r="UJE5888" s="248"/>
      <x:c r="UJF5888" s="248"/>
      <x:c r="UJG5888" s="248"/>
      <x:c r="UJH5888" s="248"/>
      <x:c r="UJI5888" s="248"/>
      <x:c r="UJJ5888" s="248"/>
      <x:c r="UJK5888" s="248"/>
      <x:c r="UJL5888" s="248"/>
      <x:c r="UJM5888" s="248"/>
      <x:c r="UJN5888" s="248"/>
      <x:c r="UJO5888" s="248"/>
      <x:c r="UJP5888" s="248"/>
      <x:c r="UJQ5888" s="248"/>
      <x:c r="UJR5888" s="248"/>
      <x:c r="UJS5888" s="248"/>
      <x:c r="UJT5888" s="248"/>
      <x:c r="UJU5888" s="248"/>
      <x:c r="UJV5888" s="248"/>
      <x:c r="UJW5888" s="248"/>
      <x:c r="UJX5888" s="248"/>
      <x:c r="UJY5888" s="248"/>
      <x:c r="UJZ5888" s="248"/>
      <x:c r="UKA5888" s="248"/>
      <x:c r="UKB5888" s="248"/>
      <x:c r="UKC5888" s="248"/>
      <x:c r="UKD5888" s="248"/>
      <x:c r="UKE5888" s="248"/>
      <x:c r="UKF5888" s="248"/>
      <x:c r="UKG5888" s="248"/>
      <x:c r="UKH5888" s="248"/>
      <x:c r="UKI5888" s="248"/>
      <x:c r="UKJ5888" s="248"/>
      <x:c r="UKK5888" s="248"/>
      <x:c r="UKL5888" s="248"/>
      <x:c r="UKM5888" s="248"/>
      <x:c r="UKN5888" s="248"/>
      <x:c r="UKO5888" s="248"/>
      <x:c r="UKP5888" s="248"/>
      <x:c r="UKQ5888" s="248"/>
      <x:c r="UKR5888" s="248"/>
      <x:c r="UKS5888" s="248"/>
      <x:c r="UKT5888" s="248"/>
      <x:c r="UKU5888" s="248"/>
      <x:c r="UKV5888" s="248"/>
      <x:c r="UKW5888" s="248"/>
      <x:c r="UKX5888" s="248"/>
      <x:c r="UKY5888" s="248"/>
      <x:c r="UKZ5888" s="248"/>
      <x:c r="ULA5888" s="248"/>
      <x:c r="ULB5888" s="248"/>
      <x:c r="ULC5888" s="248"/>
      <x:c r="ULD5888" s="248"/>
      <x:c r="ULE5888" s="248"/>
      <x:c r="ULF5888" s="248"/>
      <x:c r="ULG5888" s="248"/>
      <x:c r="ULH5888" s="248"/>
      <x:c r="ULI5888" s="248"/>
      <x:c r="ULJ5888" s="248"/>
      <x:c r="ULK5888" s="248"/>
      <x:c r="ULL5888" s="248"/>
      <x:c r="ULM5888" s="248"/>
      <x:c r="ULN5888" s="248"/>
      <x:c r="ULO5888" s="248"/>
      <x:c r="ULP5888" s="248"/>
      <x:c r="ULQ5888" s="248"/>
      <x:c r="ULR5888" s="248"/>
      <x:c r="ULS5888" s="248"/>
      <x:c r="ULT5888" s="248"/>
      <x:c r="ULU5888" s="248"/>
      <x:c r="ULV5888" s="248"/>
      <x:c r="ULW5888" s="248"/>
      <x:c r="ULX5888" s="248"/>
      <x:c r="ULY5888" s="248"/>
      <x:c r="ULZ5888" s="248"/>
      <x:c r="UMA5888" s="248"/>
      <x:c r="UMB5888" s="248"/>
      <x:c r="UMC5888" s="248"/>
      <x:c r="UMD5888" s="248"/>
      <x:c r="UME5888" s="248"/>
      <x:c r="UMF5888" s="248"/>
      <x:c r="UMG5888" s="248"/>
      <x:c r="UMH5888" s="248"/>
      <x:c r="UMI5888" s="248"/>
      <x:c r="UMJ5888" s="248"/>
      <x:c r="UMK5888" s="248"/>
      <x:c r="UML5888" s="248"/>
      <x:c r="UMM5888" s="248"/>
      <x:c r="UMN5888" s="248"/>
      <x:c r="UMO5888" s="248"/>
      <x:c r="UMP5888" s="248"/>
      <x:c r="UMQ5888" s="248"/>
      <x:c r="UMR5888" s="248"/>
      <x:c r="UMS5888" s="248"/>
      <x:c r="UMT5888" s="248"/>
      <x:c r="UMU5888" s="248"/>
      <x:c r="UMV5888" s="248"/>
      <x:c r="UMW5888" s="248"/>
      <x:c r="UMX5888" s="248"/>
      <x:c r="UMY5888" s="248"/>
      <x:c r="UMZ5888" s="248"/>
      <x:c r="UNA5888" s="248"/>
      <x:c r="UNB5888" s="248"/>
      <x:c r="UNC5888" s="248"/>
      <x:c r="UND5888" s="248"/>
      <x:c r="UNE5888" s="248"/>
      <x:c r="UNF5888" s="248"/>
      <x:c r="UNG5888" s="248"/>
      <x:c r="UNH5888" s="248"/>
      <x:c r="UNI5888" s="248"/>
      <x:c r="UNJ5888" s="248"/>
      <x:c r="UNK5888" s="248"/>
      <x:c r="UNL5888" s="248"/>
      <x:c r="UNM5888" s="248"/>
      <x:c r="UNN5888" s="248"/>
      <x:c r="UNO5888" s="248"/>
      <x:c r="UNP5888" s="248"/>
      <x:c r="UNQ5888" s="248"/>
      <x:c r="UNR5888" s="248"/>
      <x:c r="UNS5888" s="248"/>
      <x:c r="UNT5888" s="248"/>
      <x:c r="UNU5888" s="248"/>
      <x:c r="UNV5888" s="248"/>
      <x:c r="UNW5888" s="248"/>
      <x:c r="UNX5888" s="248"/>
      <x:c r="UNY5888" s="248"/>
      <x:c r="UNZ5888" s="248"/>
      <x:c r="UOA5888" s="248"/>
      <x:c r="UOB5888" s="248"/>
      <x:c r="UOC5888" s="248"/>
      <x:c r="UOD5888" s="248"/>
      <x:c r="UOE5888" s="248"/>
      <x:c r="UOF5888" s="248"/>
      <x:c r="UOG5888" s="248"/>
      <x:c r="UOH5888" s="248"/>
      <x:c r="UOI5888" s="248"/>
      <x:c r="UOJ5888" s="248"/>
      <x:c r="UOK5888" s="248"/>
      <x:c r="UOL5888" s="248"/>
      <x:c r="UOM5888" s="248"/>
      <x:c r="UON5888" s="248"/>
      <x:c r="UOO5888" s="248"/>
      <x:c r="UOP5888" s="248"/>
      <x:c r="UOQ5888" s="248"/>
      <x:c r="UOR5888" s="248"/>
      <x:c r="UOS5888" s="248"/>
      <x:c r="UOT5888" s="248"/>
      <x:c r="UOU5888" s="248"/>
      <x:c r="UOV5888" s="248"/>
      <x:c r="UOW5888" s="248"/>
      <x:c r="UOX5888" s="248"/>
      <x:c r="UOY5888" s="248"/>
      <x:c r="UOZ5888" s="248"/>
      <x:c r="UPA5888" s="248"/>
      <x:c r="UPB5888" s="248"/>
      <x:c r="UPC5888" s="248"/>
      <x:c r="UPD5888" s="248"/>
      <x:c r="UPE5888" s="248"/>
      <x:c r="UPF5888" s="248"/>
      <x:c r="UPG5888" s="248"/>
      <x:c r="UPH5888" s="248"/>
      <x:c r="UPI5888" s="248"/>
      <x:c r="UPJ5888" s="248"/>
      <x:c r="UPK5888" s="248"/>
      <x:c r="UPL5888" s="248"/>
      <x:c r="UPM5888" s="248"/>
      <x:c r="UPN5888" s="248"/>
      <x:c r="UPO5888" s="248"/>
      <x:c r="UPP5888" s="248"/>
      <x:c r="UPQ5888" s="248"/>
      <x:c r="UPR5888" s="248"/>
      <x:c r="UPS5888" s="248"/>
      <x:c r="UPT5888" s="248"/>
      <x:c r="UPU5888" s="248"/>
      <x:c r="UPV5888" s="248"/>
      <x:c r="UPW5888" s="248"/>
      <x:c r="UPX5888" s="248"/>
      <x:c r="UPY5888" s="248"/>
      <x:c r="UPZ5888" s="248"/>
      <x:c r="UQA5888" s="248"/>
      <x:c r="UQB5888" s="248"/>
      <x:c r="UQC5888" s="248"/>
      <x:c r="UQD5888" s="248"/>
      <x:c r="UQE5888" s="248"/>
      <x:c r="UQF5888" s="248"/>
      <x:c r="UQG5888" s="248"/>
      <x:c r="UQH5888" s="248"/>
      <x:c r="UQI5888" s="248"/>
      <x:c r="UQJ5888" s="248"/>
      <x:c r="UQK5888" s="248"/>
      <x:c r="UQL5888" s="248"/>
      <x:c r="UQM5888" s="248"/>
      <x:c r="UQN5888" s="248"/>
      <x:c r="UQO5888" s="248"/>
      <x:c r="UQP5888" s="248"/>
      <x:c r="UQQ5888" s="248"/>
      <x:c r="UQR5888" s="248"/>
      <x:c r="UQS5888" s="248"/>
      <x:c r="UQT5888" s="248"/>
      <x:c r="UQU5888" s="248"/>
      <x:c r="UQV5888" s="248"/>
      <x:c r="UQW5888" s="248"/>
      <x:c r="UQX5888" s="248"/>
      <x:c r="UQY5888" s="248"/>
      <x:c r="UQZ5888" s="248"/>
      <x:c r="URA5888" s="248"/>
      <x:c r="URB5888" s="248"/>
      <x:c r="URC5888" s="248"/>
      <x:c r="URD5888" s="248"/>
      <x:c r="URE5888" s="248"/>
      <x:c r="URF5888" s="248"/>
      <x:c r="URG5888" s="248"/>
      <x:c r="URH5888" s="248"/>
      <x:c r="URI5888" s="248"/>
      <x:c r="URJ5888" s="248"/>
      <x:c r="URK5888" s="248"/>
      <x:c r="URL5888" s="248"/>
      <x:c r="URM5888" s="248"/>
      <x:c r="URN5888" s="248"/>
      <x:c r="URO5888" s="248"/>
      <x:c r="URP5888" s="248"/>
      <x:c r="URQ5888" s="248"/>
      <x:c r="URR5888" s="248"/>
      <x:c r="URS5888" s="248"/>
      <x:c r="URT5888" s="248"/>
      <x:c r="URU5888" s="248"/>
      <x:c r="URV5888" s="248"/>
      <x:c r="URW5888" s="248"/>
      <x:c r="URX5888" s="248"/>
      <x:c r="URY5888" s="248"/>
      <x:c r="URZ5888" s="248"/>
      <x:c r="USA5888" s="248"/>
      <x:c r="USB5888" s="248"/>
      <x:c r="USC5888" s="248"/>
      <x:c r="USD5888" s="248"/>
      <x:c r="USE5888" s="248"/>
      <x:c r="USF5888" s="248"/>
      <x:c r="USG5888" s="248"/>
      <x:c r="USH5888" s="248"/>
      <x:c r="USI5888" s="248"/>
      <x:c r="USJ5888" s="248"/>
      <x:c r="USK5888" s="248"/>
      <x:c r="USL5888" s="248"/>
      <x:c r="USM5888" s="248"/>
      <x:c r="USN5888" s="248"/>
      <x:c r="USO5888" s="248"/>
      <x:c r="USP5888" s="248"/>
      <x:c r="USQ5888" s="248"/>
      <x:c r="USR5888" s="248"/>
      <x:c r="USS5888" s="248"/>
      <x:c r="UST5888" s="248"/>
      <x:c r="USU5888" s="248"/>
      <x:c r="USV5888" s="248"/>
      <x:c r="USW5888" s="248"/>
      <x:c r="USX5888" s="248"/>
      <x:c r="USY5888" s="248"/>
      <x:c r="USZ5888" s="248"/>
      <x:c r="UTA5888" s="248"/>
      <x:c r="UTB5888" s="248"/>
      <x:c r="UTC5888" s="248"/>
      <x:c r="UTD5888" s="248"/>
      <x:c r="UTE5888" s="248"/>
      <x:c r="UTF5888" s="248"/>
      <x:c r="UTG5888" s="248"/>
      <x:c r="UTH5888" s="248"/>
      <x:c r="UTI5888" s="248"/>
      <x:c r="UTJ5888" s="248"/>
      <x:c r="UTK5888" s="248"/>
      <x:c r="UTL5888" s="248"/>
      <x:c r="UTM5888" s="248"/>
      <x:c r="UTN5888" s="248"/>
      <x:c r="UTO5888" s="248"/>
      <x:c r="UTP5888" s="248"/>
      <x:c r="UTQ5888" s="248"/>
      <x:c r="UTR5888" s="248"/>
      <x:c r="UTS5888" s="248"/>
      <x:c r="UTT5888" s="248"/>
      <x:c r="UTU5888" s="248"/>
      <x:c r="UTV5888" s="248"/>
      <x:c r="UTW5888" s="248"/>
      <x:c r="UTX5888" s="248"/>
      <x:c r="UTY5888" s="248"/>
      <x:c r="UTZ5888" s="248"/>
      <x:c r="UUA5888" s="248"/>
      <x:c r="UUB5888" s="248"/>
      <x:c r="UUC5888" s="248"/>
      <x:c r="UUD5888" s="248"/>
      <x:c r="UUE5888" s="248"/>
      <x:c r="UUF5888" s="248"/>
      <x:c r="UUG5888" s="248"/>
      <x:c r="UUH5888" s="248"/>
      <x:c r="UUI5888" s="248"/>
      <x:c r="UUJ5888" s="248"/>
      <x:c r="UUK5888" s="248"/>
      <x:c r="UUL5888" s="248"/>
      <x:c r="UUM5888" s="248"/>
      <x:c r="UUN5888" s="248"/>
      <x:c r="UUO5888" s="248"/>
      <x:c r="UUP5888" s="248"/>
      <x:c r="UUQ5888" s="248"/>
      <x:c r="UUR5888" s="248"/>
      <x:c r="UUS5888" s="248"/>
      <x:c r="UUT5888" s="248"/>
      <x:c r="UUU5888" s="248"/>
      <x:c r="UUV5888" s="248"/>
      <x:c r="UUW5888" s="248"/>
      <x:c r="UUX5888" s="248"/>
      <x:c r="UUY5888" s="248"/>
      <x:c r="UUZ5888" s="248"/>
      <x:c r="UVA5888" s="248"/>
      <x:c r="UVB5888" s="248"/>
      <x:c r="UVC5888" s="248"/>
      <x:c r="UVD5888" s="248"/>
      <x:c r="UVE5888" s="248"/>
      <x:c r="UVF5888" s="248"/>
      <x:c r="UVG5888" s="248"/>
      <x:c r="UVH5888" s="248"/>
      <x:c r="UVI5888" s="248"/>
      <x:c r="UVJ5888" s="248"/>
      <x:c r="UVK5888" s="248"/>
      <x:c r="UVL5888" s="248"/>
      <x:c r="UVM5888" s="248"/>
      <x:c r="UVN5888" s="248"/>
      <x:c r="UVO5888" s="248"/>
      <x:c r="UVP5888" s="248"/>
      <x:c r="UVQ5888" s="248"/>
      <x:c r="UVR5888" s="248"/>
      <x:c r="UVS5888" s="248"/>
      <x:c r="UVT5888" s="248"/>
      <x:c r="UVU5888" s="248"/>
      <x:c r="UVV5888" s="248"/>
      <x:c r="UVW5888" s="248"/>
      <x:c r="UVX5888" s="248"/>
      <x:c r="UVY5888" s="248"/>
      <x:c r="UVZ5888" s="248"/>
      <x:c r="UWA5888" s="248"/>
      <x:c r="UWB5888" s="248"/>
      <x:c r="UWC5888" s="248"/>
      <x:c r="UWD5888" s="248"/>
      <x:c r="UWE5888" s="248"/>
      <x:c r="UWF5888" s="248"/>
      <x:c r="UWG5888" s="248"/>
      <x:c r="UWH5888" s="248"/>
      <x:c r="UWI5888" s="248"/>
      <x:c r="UWJ5888" s="248"/>
      <x:c r="UWK5888" s="248"/>
      <x:c r="UWL5888" s="248"/>
      <x:c r="UWM5888" s="248"/>
      <x:c r="UWN5888" s="248"/>
      <x:c r="UWO5888" s="248"/>
      <x:c r="UWP5888" s="248"/>
      <x:c r="UWQ5888" s="248"/>
      <x:c r="UWR5888" s="248"/>
      <x:c r="UWS5888" s="248"/>
      <x:c r="UWT5888" s="248"/>
      <x:c r="UWU5888" s="248"/>
      <x:c r="UWV5888" s="248"/>
      <x:c r="UWW5888" s="248"/>
      <x:c r="UWX5888" s="248"/>
      <x:c r="UWY5888" s="248"/>
      <x:c r="UWZ5888" s="248"/>
      <x:c r="UXA5888" s="248"/>
      <x:c r="UXB5888" s="248"/>
      <x:c r="UXC5888" s="248"/>
      <x:c r="UXD5888" s="248"/>
      <x:c r="UXE5888" s="248"/>
      <x:c r="UXF5888" s="248"/>
      <x:c r="UXG5888" s="248"/>
      <x:c r="UXH5888" s="248"/>
      <x:c r="UXI5888" s="248"/>
      <x:c r="UXJ5888" s="248"/>
      <x:c r="UXK5888" s="248"/>
      <x:c r="UXL5888" s="248"/>
      <x:c r="UXM5888" s="248"/>
      <x:c r="UXN5888" s="248"/>
      <x:c r="UXO5888" s="248"/>
      <x:c r="UXP5888" s="248"/>
      <x:c r="UXQ5888" s="248"/>
      <x:c r="UXR5888" s="248"/>
      <x:c r="UXS5888" s="248"/>
      <x:c r="UXT5888" s="248"/>
      <x:c r="UXU5888" s="248"/>
      <x:c r="UXV5888" s="248"/>
      <x:c r="UXW5888" s="248"/>
      <x:c r="UXX5888" s="248"/>
      <x:c r="UXY5888" s="248"/>
      <x:c r="UXZ5888" s="248"/>
      <x:c r="UYA5888" s="248"/>
      <x:c r="UYB5888" s="248"/>
      <x:c r="UYC5888" s="248"/>
      <x:c r="UYD5888" s="248"/>
      <x:c r="UYE5888" s="248"/>
      <x:c r="UYF5888" s="248"/>
      <x:c r="UYG5888" s="248"/>
      <x:c r="UYH5888" s="248"/>
      <x:c r="UYI5888" s="248"/>
      <x:c r="UYJ5888" s="248"/>
      <x:c r="UYK5888" s="248"/>
      <x:c r="UYL5888" s="248"/>
      <x:c r="UYM5888" s="248"/>
      <x:c r="UYN5888" s="248"/>
      <x:c r="UYO5888" s="248"/>
      <x:c r="UYP5888" s="248"/>
      <x:c r="UYQ5888" s="248"/>
      <x:c r="UYR5888" s="248"/>
      <x:c r="UYS5888" s="248"/>
      <x:c r="UYT5888" s="248"/>
      <x:c r="UYU5888" s="248"/>
      <x:c r="UYV5888" s="248"/>
      <x:c r="UYW5888" s="248"/>
      <x:c r="UYX5888" s="248"/>
      <x:c r="UYY5888" s="248"/>
      <x:c r="UYZ5888" s="248"/>
      <x:c r="UZA5888" s="248"/>
      <x:c r="UZB5888" s="248"/>
      <x:c r="UZC5888" s="248"/>
      <x:c r="UZD5888" s="248"/>
      <x:c r="UZE5888" s="248"/>
      <x:c r="UZF5888" s="248"/>
      <x:c r="UZG5888" s="248"/>
      <x:c r="UZH5888" s="248"/>
      <x:c r="UZI5888" s="248"/>
      <x:c r="UZJ5888" s="248"/>
      <x:c r="UZK5888" s="248"/>
      <x:c r="UZL5888" s="248"/>
      <x:c r="UZM5888" s="248"/>
      <x:c r="UZN5888" s="248"/>
      <x:c r="UZO5888" s="248"/>
      <x:c r="UZP5888" s="248"/>
      <x:c r="UZQ5888" s="248"/>
      <x:c r="UZR5888" s="248"/>
      <x:c r="UZS5888" s="248"/>
      <x:c r="UZT5888" s="248"/>
      <x:c r="UZU5888" s="248"/>
      <x:c r="UZV5888" s="248"/>
      <x:c r="UZW5888" s="248"/>
      <x:c r="UZX5888" s="248"/>
      <x:c r="UZY5888" s="248"/>
      <x:c r="UZZ5888" s="248"/>
      <x:c r="VAA5888" s="248"/>
      <x:c r="VAB5888" s="248"/>
      <x:c r="VAC5888" s="248"/>
      <x:c r="VAD5888" s="248"/>
      <x:c r="VAE5888" s="248"/>
      <x:c r="VAF5888" s="248"/>
      <x:c r="VAG5888" s="248"/>
      <x:c r="VAH5888" s="248"/>
      <x:c r="VAI5888" s="248"/>
      <x:c r="VAJ5888" s="248"/>
      <x:c r="VAK5888" s="248"/>
      <x:c r="VAL5888" s="248"/>
      <x:c r="VAM5888" s="248"/>
      <x:c r="VAN5888" s="248"/>
      <x:c r="VAO5888" s="248"/>
      <x:c r="VAP5888" s="248"/>
      <x:c r="VAQ5888" s="248"/>
      <x:c r="VAR5888" s="248"/>
      <x:c r="VAS5888" s="248"/>
      <x:c r="VAT5888" s="248"/>
      <x:c r="VAU5888" s="248"/>
      <x:c r="VAV5888" s="248"/>
      <x:c r="VAW5888" s="248"/>
      <x:c r="VAX5888" s="248"/>
      <x:c r="VAY5888" s="248"/>
      <x:c r="VAZ5888" s="248"/>
      <x:c r="VBA5888" s="248"/>
      <x:c r="VBB5888" s="248"/>
      <x:c r="VBC5888" s="248"/>
      <x:c r="VBD5888" s="248"/>
      <x:c r="VBE5888" s="248"/>
      <x:c r="VBF5888" s="248"/>
      <x:c r="VBG5888" s="248"/>
      <x:c r="VBH5888" s="248"/>
      <x:c r="VBI5888" s="248"/>
      <x:c r="VBJ5888" s="248"/>
      <x:c r="VBK5888" s="248"/>
      <x:c r="VBL5888" s="248"/>
      <x:c r="VBM5888" s="248"/>
      <x:c r="VBN5888" s="248"/>
      <x:c r="VBO5888" s="248"/>
      <x:c r="VBP5888" s="248"/>
      <x:c r="VBQ5888" s="248"/>
      <x:c r="VBR5888" s="248"/>
      <x:c r="VBS5888" s="248"/>
      <x:c r="VBT5888" s="248"/>
      <x:c r="VBU5888" s="248"/>
      <x:c r="VBV5888" s="248"/>
      <x:c r="VBW5888" s="248"/>
      <x:c r="VBX5888" s="248"/>
      <x:c r="VBY5888" s="248"/>
      <x:c r="VBZ5888" s="248"/>
      <x:c r="VCA5888" s="248"/>
      <x:c r="VCB5888" s="248"/>
      <x:c r="VCC5888" s="248"/>
      <x:c r="VCD5888" s="248"/>
      <x:c r="VCE5888" s="248"/>
      <x:c r="VCF5888" s="248"/>
      <x:c r="VCG5888" s="248"/>
      <x:c r="VCH5888" s="248"/>
      <x:c r="VCI5888" s="248"/>
      <x:c r="VCJ5888" s="248"/>
      <x:c r="VCK5888" s="248"/>
      <x:c r="VCL5888" s="248"/>
      <x:c r="VCM5888" s="248"/>
      <x:c r="VCN5888" s="248"/>
      <x:c r="VCO5888" s="248"/>
      <x:c r="VCP5888" s="248"/>
      <x:c r="VCQ5888" s="248"/>
      <x:c r="VCR5888" s="248"/>
      <x:c r="VCS5888" s="248"/>
      <x:c r="VCT5888" s="248"/>
      <x:c r="VCU5888" s="248"/>
      <x:c r="VCV5888" s="248"/>
      <x:c r="VCW5888" s="248"/>
      <x:c r="VCX5888" s="248"/>
      <x:c r="VCY5888" s="248"/>
      <x:c r="VCZ5888" s="248"/>
      <x:c r="VDA5888" s="248"/>
      <x:c r="VDB5888" s="248"/>
      <x:c r="VDC5888" s="248"/>
      <x:c r="VDD5888" s="248"/>
      <x:c r="VDE5888" s="248"/>
      <x:c r="VDF5888" s="248"/>
      <x:c r="VDG5888" s="248"/>
      <x:c r="VDH5888" s="248"/>
      <x:c r="VDI5888" s="248"/>
      <x:c r="VDJ5888" s="248"/>
      <x:c r="VDK5888" s="248"/>
      <x:c r="VDL5888" s="248"/>
      <x:c r="VDM5888" s="248"/>
      <x:c r="VDN5888" s="248"/>
      <x:c r="VDO5888" s="248"/>
      <x:c r="VDP5888" s="248"/>
      <x:c r="VDQ5888" s="248"/>
      <x:c r="VDR5888" s="248"/>
      <x:c r="VDS5888" s="248"/>
      <x:c r="VDT5888" s="248"/>
      <x:c r="VDU5888" s="248"/>
      <x:c r="VDV5888" s="248"/>
      <x:c r="VDW5888" s="248"/>
      <x:c r="VDX5888" s="248"/>
      <x:c r="VDY5888" s="248"/>
      <x:c r="VDZ5888" s="248"/>
      <x:c r="VEA5888" s="248"/>
      <x:c r="VEB5888" s="248"/>
      <x:c r="VEC5888" s="248"/>
      <x:c r="VED5888" s="248"/>
      <x:c r="VEE5888" s="248"/>
      <x:c r="VEF5888" s="248"/>
      <x:c r="VEG5888" s="248"/>
      <x:c r="VEH5888" s="248"/>
      <x:c r="VEI5888" s="248"/>
      <x:c r="VEJ5888" s="248"/>
      <x:c r="VEK5888" s="248"/>
      <x:c r="VEL5888" s="248"/>
      <x:c r="VEM5888" s="248"/>
      <x:c r="VEN5888" s="248"/>
      <x:c r="VEO5888" s="248"/>
      <x:c r="VEP5888" s="248"/>
      <x:c r="VEQ5888" s="248"/>
      <x:c r="VER5888" s="248"/>
      <x:c r="VES5888" s="248"/>
      <x:c r="VET5888" s="248"/>
      <x:c r="VEU5888" s="248"/>
      <x:c r="VEV5888" s="248"/>
      <x:c r="VEW5888" s="248"/>
      <x:c r="VEX5888" s="248"/>
      <x:c r="VEY5888" s="248"/>
      <x:c r="VEZ5888" s="248"/>
      <x:c r="VFA5888" s="248"/>
      <x:c r="VFB5888" s="248"/>
      <x:c r="VFC5888" s="248"/>
      <x:c r="VFD5888" s="248"/>
      <x:c r="VFE5888" s="248"/>
      <x:c r="VFF5888" s="248"/>
      <x:c r="VFG5888" s="248"/>
      <x:c r="VFH5888" s="248"/>
      <x:c r="VFI5888" s="248"/>
      <x:c r="VFJ5888" s="248"/>
      <x:c r="VFK5888" s="248"/>
      <x:c r="VFL5888" s="248"/>
      <x:c r="VFM5888" s="248"/>
      <x:c r="VFN5888" s="248"/>
      <x:c r="VFO5888" s="248"/>
      <x:c r="VFP5888" s="248"/>
      <x:c r="VFQ5888" s="248"/>
      <x:c r="VFR5888" s="248"/>
      <x:c r="VFS5888" s="248"/>
      <x:c r="VFT5888" s="248"/>
      <x:c r="VFU5888" s="248"/>
      <x:c r="VFV5888" s="248"/>
      <x:c r="VFW5888" s="248"/>
      <x:c r="VFX5888" s="248"/>
      <x:c r="VFY5888" s="248"/>
      <x:c r="VFZ5888" s="248"/>
      <x:c r="VGA5888" s="248"/>
      <x:c r="VGB5888" s="248"/>
      <x:c r="VGC5888" s="248"/>
      <x:c r="VGD5888" s="248"/>
      <x:c r="VGE5888" s="248"/>
      <x:c r="VGF5888" s="248"/>
      <x:c r="VGG5888" s="248"/>
      <x:c r="VGH5888" s="248"/>
      <x:c r="VGI5888" s="248"/>
      <x:c r="VGJ5888" s="248"/>
      <x:c r="VGK5888" s="248"/>
      <x:c r="VGL5888" s="248"/>
      <x:c r="VGM5888" s="248"/>
      <x:c r="VGN5888" s="248"/>
      <x:c r="VGO5888" s="248"/>
      <x:c r="VGP5888" s="248"/>
      <x:c r="VGQ5888" s="248"/>
      <x:c r="VGR5888" s="248"/>
      <x:c r="VGS5888" s="248"/>
      <x:c r="VGT5888" s="248"/>
      <x:c r="VGU5888" s="248"/>
      <x:c r="VGV5888" s="248"/>
      <x:c r="VGW5888" s="248"/>
      <x:c r="VGX5888" s="248"/>
      <x:c r="VGY5888" s="248"/>
      <x:c r="VGZ5888" s="248"/>
      <x:c r="VHA5888" s="248"/>
      <x:c r="VHB5888" s="248"/>
      <x:c r="VHC5888" s="248"/>
      <x:c r="VHD5888" s="248"/>
      <x:c r="VHE5888" s="248"/>
      <x:c r="VHF5888" s="248"/>
      <x:c r="VHG5888" s="248"/>
      <x:c r="VHH5888" s="248"/>
      <x:c r="VHI5888" s="248"/>
      <x:c r="VHJ5888" s="248"/>
      <x:c r="VHK5888" s="248"/>
      <x:c r="VHL5888" s="248"/>
      <x:c r="VHM5888" s="248"/>
      <x:c r="VHN5888" s="248"/>
      <x:c r="VHO5888" s="248"/>
      <x:c r="VHP5888" s="248"/>
      <x:c r="VHQ5888" s="248"/>
      <x:c r="VHR5888" s="248"/>
      <x:c r="VHS5888" s="248"/>
      <x:c r="VHT5888" s="248"/>
      <x:c r="VHU5888" s="248"/>
      <x:c r="VHV5888" s="248"/>
      <x:c r="VHW5888" s="248"/>
      <x:c r="VHX5888" s="248"/>
      <x:c r="VHY5888" s="248"/>
      <x:c r="VHZ5888" s="248"/>
      <x:c r="VIA5888" s="248"/>
      <x:c r="VIB5888" s="248"/>
      <x:c r="VIC5888" s="248"/>
      <x:c r="VID5888" s="248"/>
      <x:c r="VIE5888" s="248"/>
      <x:c r="VIF5888" s="248"/>
      <x:c r="VIG5888" s="248"/>
      <x:c r="VIH5888" s="248"/>
      <x:c r="VII5888" s="248"/>
      <x:c r="VIJ5888" s="248"/>
      <x:c r="VIK5888" s="248"/>
      <x:c r="VIL5888" s="248"/>
      <x:c r="VIM5888" s="248"/>
      <x:c r="VIN5888" s="248"/>
      <x:c r="VIO5888" s="248"/>
      <x:c r="VIP5888" s="248"/>
      <x:c r="VIQ5888" s="248"/>
      <x:c r="VIR5888" s="248"/>
      <x:c r="VIS5888" s="248"/>
      <x:c r="VIT5888" s="248"/>
      <x:c r="VIU5888" s="248"/>
      <x:c r="VIV5888" s="248"/>
      <x:c r="VIW5888" s="248"/>
      <x:c r="VIX5888" s="248"/>
      <x:c r="VIY5888" s="248"/>
      <x:c r="VIZ5888" s="248"/>
      <x:c r="VJA5888" s="248"/>
      <x:c r="VJB5888" s="248"/>
      <x:c r="VJC5888" s="248"/>
      <x:c r="VJD5888" s="248"/>
      <x:c r="VJE5888" s="248"/>
      <x:c r="VJF5888" s="248"/>
      <x:c r="VJG5888" s="248"/>
      <x:c r="VJH5888" s="248"/>
      <x:c r="VJI5888" s="248"/>
      <x:c r="VJJ5888" s="248"/>
      <x:c r="VJK5888" s="248"/>
      <x:c r="VJL5888" s="248"/>
      <x:c r="VJM5888" s="248"/>
      <x:c r="VJN5888" s="248"/>
      <x:c r="VJO5888" s="248"/>
      <x:c r="VJP5888" s="248"/>
      <x:c r="VJQ5888" s="248"/>
      <x:c r="VJR5888" s="248"/>
      <x:c r="VJS5888" s="248"/>
      <x:c r="VJT5888" s="248"/>
      <x:c r="VJU5888" s="248"/>
      <x:c r="VJV5888" s="248"/>
      <x:c r="VJW5888" s="248"/>
      <x:c r="VJX5888" s="248"/>
      <x:c r="VJY5888" s="248"/>
      <x:c r="VJZ5888" s="248"/>
      <x:c r="VKA5888" s="248"/>
      <x:c r="VKB5888" s="248"/>
      <x:c r="VKC5888" s="248"/>
      <x:c r="VKD5888" s="248"/>
      <x:c r="VKE5888" s="248"/>
      <x:c r="VKF5888" s="248"/>
      <x:c r="VKG5888" s="248"/>
      <x:c r="VKH5888" s="248"/>
      <x:c r="VKI5888" s="248"/>
      <x:c r="VKJ5888" s="248"/>
      <x:c r="VKK5888" s="248"/>
      <x:c r="VKL5888" s="248"/>
      <x:c r="VKM5888" s="248"/>
      <x:c r="VKN5888" s="248"/>
      <x:c r="VKO5888" s="248"/>
      <x:c r="VKP5888" s="248"/>
      <x:c r="VKQ5888" s="248"/>
      <x:c r="VKR5888" s="248"/>
      <x:c r="VKS5888" s="248"/>
      <x:c r="VKT5888" s="248"/>
      <x:c r="VKU5888" s="248"/>
      <x:c r="VKV5888" s="248"/>
      <x:c r="VKW5888" s="248"/>
      <x:c r="VKX5888" s="248"/>
      <x:c r="VKY5888" s="248"/>
      <x:c r="VKZ5888" s="248"/>
      <x:c r="VLA5888" s="248"/>
      <x:c r="VLB5888" s="248"/>
      <x:c r="VLC5888" s="248"/>
      <x:c r="VLD5888" s="248"/>
      <x:c r="VLE5888" s="248"/>
      <x:c r="VLF5888" s="248"/>
      <x:c r="VLG5888" s="248"/>
      <x:c r="VLH5888" s="248"/>
      <x:c r="VLI5888" s="248"/>
      <x:c r="VLJ5888" s="248"/>
      <x:c r="VLK5888" s="248"/>
      <x:c r="VLL5888" s="248"/>
      <x:c r="VLM5888" s="248"/>
      <x:c r="VLN5888" s="248"/>
      <x:c r="VLO5888" s="248"/>
      <x:c r="VLP5888" s="248"/>
      <x:c r="VLQ5888" s="248"/>
      <x:c r="VLR5888" s="248"/>
      <x:c r="VLS5888" s="248"/>
      <x:c r="VLT5888" s="248"/>
      <x:c r="VLU5888" s="248"/>
      <x:c r="VLV5888" s="248"/>
      <x:c r="VLW5888" s="248"/>
      <x:c r="VLX5888" s="248"/>
      <x:c r="VLY5888" s="248"/>
      <x:c r="VLZ5888" s="248"/>
      <x:c r="VMA5888" s="248"/>
      <x:c r="VMB5888" s="248"/>
      <x:c r="VMC5888" s="248"/>
      <x:c r="VMD5888" s="248"/>
      <x:c r="VME5888" s="248"/>
      <x:c r="VMF5888" s="248"/>
      <x:c r="VMG5888" s="248"/>
      <x:c r="VMH5888" s="248"/>
      <x:c r="VMI5888" s="248"/>
      <x:c r="VMJ5888" s="248"/>
      <x:c r="VMK5888" s="248"/>
      <x:c r="VML5888" s="248"/>
      <x:c r="VMM5888" s="248"/>
      <x:c r="VMN5888" s="248"/>
      <x:c r="VMO5888" s="248"/>
      <x:c r="VMP5888" s="248"/>
      <x:c r="VMQ5888" s="248"/>
      <x:c r="VMR5888" s="248"/>
      <x:c r="VMS5888" s="248"/>
      <x:c r="VMT5888" s="248"/>
      <x:c r="VMU5888" s="248"/>
      <x:c r="VMV5888" s="248"/>
      <x:c r="VMW5888" s="248"/>
      <x:c r="VMX5888" s="248"/>
      <x:c r="VMY5888" s="248"/>
      <x:c r="VMZ5888" s="248"/>
      <x:c r="VNA5888" s="248"/>
      <x:c r="VNB5888" s="248"/>
      <x:c r="VNC5888" s="248"/>
      <x:c r="VND5888" s="248"/>
      <x:c r="VNE5888" s="248"/>
      <x:c r="VNF5888" s="248"/>
      <x:c r="VNG5888" s="248"/>
      <x:c r="VNH5888" s="248"/>
      <x:c r="VNI5888" s="248"/>
      <x:c r="VNJ5888" s="248"/>
      <x:c r="VNK5888" s="248"/>
      <x:c r="VNL5888" s="248"/>
      <x:c r="VNM5888" s="248"/>
      <x:c r="VNN5888" s="248"/>
      <x:c r="VNO5888" s="248"/>
      <x:c r="VNP5888" s="248"/>
      <x:c r="VNQ5888" s="248"/>
      <x:c r="VNR5888" s="248"/>
      <x:c r="VNS5888" s="248"/>
      <x:c r="VNT5888" s="248"/>
      <x:c r="VNU5888" s="248"/>
      <x:c r="VNV5888" s="248"/>
      <x:c r="VNW5888" s="248"/>
      <x:c r="VNX5888" s="248"/>
      <x:c r="VNY5888" s="248"/>
      <x:c r="VNZ5888" s="248"/>
      <x:c r="VOA5888" s="248"/>
      <x:c r="VOB5888" s="248"/>
      <x:c r="VOC5888" s="248"/>
      <x:c r="VOD5888" s="248"/>
      <x:c r="VOE5888" s="248"/>
      <x:c r="VOF5888" s="248"/>
      <x:c r="VOG5888" s="248"/>
      <x:c r="VOH5888" s="248"/>
      <x:c r="VOI5888" s="248"/>
      <x:c r="VOJ5888" s="248"/>
      <x:c r="VOK5888" s="248"/>
      <x:c r="VOL5888" s="248"/>
      <x:c r="VOM5888" s="248"/>
      <x:c r="VON5888" s="248"/>
      <x:c r="VOO5888" s="248"/>
      <x:c r="VOP5888" s="248"/>
      <x:c r="VOQ5888" s="248"/>
      <x:c r="VOR5888" s="248"/>
      <x:c r="VOS5888" s="248"/>
      <x:c r="VOT5888" s="248"/>
      <x:c r="VOU5888" s="248"/>
      <x:c r="VOV5888" s="248"/>
      <x:c r="VOW5888" s="248"/>
      <x:c r="VOX5888" s="248"/>
      <x:c r="VOY5888" s="248"/>
      <x:c r="VOZ5888" s="248"/>
      <x:c r="VPA5888" s="248"/>
      <x:c r="VPB5888" s="248"/>
      <x:c r="VPC5888" s="248"/>
      <x:c r="VPD5888" s="248"/>
      <x:c r="VPE5888" s="248"/>
      <x:c r="VPF5888" s="248"/>
      <x:c r="VPG5888" s="248"/>
      <x:c r="VPH5888" s="248"/>
      <x:c r="VPI5888" s="248"/>
      <x:c r="VPJ5888" s="248"/>
      <x:c r="VPK5888" s="248"/>
      <x:c r="VPL5888" s="248"/>
      <x:c r="VPM5888" s="248"/>
      <x:c r="VPN5888" s="248"/>
      <x:c r="VPO5888" s="248"/>
      <x:c r="VPP5888" s="248"/>
      <x:c r="VPQ5888" s="248"/>
      <x:c r="VPR5888" s="248"/>
      <x:c r="VPS5888" s="248"/>
      <x:c r="VPT5888" s="248"/>
      <x:c r="VPU5888" s="248"/>
      <x:c r="VPV5888" s="248"/>
      <x:c r="VPW5888" s="248"/>
      <x:c r="VPX5888" s="248"/>
      <x:c r="VPY5888" s="248"/>
      <x:c r="VPZ5888" s="248"/>
      <x:c r="VQA5888" s="248"/>
      <x:c r="VQB5888" s="248"/>
      <x:c r="VQC5888" s="248"/>
      <x:c r="VQD5888" s="248"/>
      <x:c r="VQE5888" s="248"/>
      <x:c r="VQF5888" s="248"/>
      <x:c r="VQG5888" s="248"/>
      <x:c r="VQH5888" s="248"/>
      <x:c r="VQI5888" s="248"/>
      <x:c r="VQJ5888" s="248"/>
      <x:c r="VQK5888" s="248"/>
      <x:c r="VQL5888" s="248"/>
      <x:c r="VQM5888" s="248"/>
      <x:c r="VQN5888" s="248"/>
      <x:c r="VQO5888" s="248"/>
      <x:c r="VQP5888" s="248"/>
      <x:c r="VQQ5888" s="248"/>
      <x:c r="VQR5888" s="248"/>
      <x:c r="VQS5888" s="248"/>
      <x:c r="VQT5888" s="248"/>
      <x:c r="VQU5888" s="248"/>
      <x:c r="VQV5888" s="248"/>
      <x:c r="VQW5888" s="248"/>
      <x:c r="VQX5888" s="248"/>
      <x:c r="VQY5888" s="248"/>
      <x:c r="VQZ5888" s="248"/>
      <x:c r="VRA5888" s="248"/>
      <x:c r="VRB5888" s="248"/>
      <x:c r="VRC5888" s="248"/>
      <x:c r="VRD5888" s="248"/>
      <x:c r="VRE5888" s="248"/>
      <x:c r="VRF5888" s="248"/>
      <x:c r="VRG5888" s="248"/>
      <x:c r="VRH5888" s="248"/>
      <x:c r="VRI5888" s="248"/>
      <x:c r="VRJ5888" s="248"/>
      <x:c r="VRK5888" s="248"/>
      <x:c r="VRL5888" s="248"/>
      <x:c r="VRM5888" s="248"/>
      <x:c r="VRN5888" s="248"/>
      <x:c r="VRO5888" s="248"/>
      <x:c r="VRP5888" s="248"/>
      <x:c r="VRQ5888" s="248"/>
      <x:c r="VRR5888" s="248"/>
      <x:c r="VRS5888" s="248"/>
      <x:c r="VRT5888" s="248"/>
      <x:c r="VRU5888" s="248"/>
      <x:c r="VRV5888" s="248"/>
      <x:c r="VRW5888" s="248"/>
      <x:c r="VRX5888" s="248"/>
      <x:c r="VRY5888" s="248"/>
      <x:c r="VRZ5888" s="248"/>
      <x:c r="VSA5888" s="248"/>
      <x:c r="VSB5888" s="248"/>
      <x:c r="VSC5888" s="248"/>
      <x:c r="VSD5888" s="248"/>
      <x:c r="VSE5888" s="248"/>
      <x:c r="VSF5888" s="248"/>
      <x:c r="VSG5888" s="248"/>
      <x:c r="VSH5888" s="248"/>
      <x:c r="VSI5888" s="248"/>
      <x:c r="VSJ5888" s="248"/>
      <x:c r="VSK5888" s="248"/>
      <x:c r="VSL5888" s="248"/>
      <x:c r="VSM5888" s="248"/>
      <x:c r="VSN5888" s="248"/>
      <x:c r="VSO5888" s="248"/>
      <x:c r="VSP5888" s="248"/>
      <x:c r="VSQ5888" s="248"/>
      <x:c r="VSR5888" s="248"/>
      <x:c r="VSS5888" s="248"/>
      <x:c r="VST5888" s="248"/>
      <x:c r="VSU5888" s="248"/>
      <x:c r="VSV5888" s="248"/>
      <x:c r="VSW5888" s="248"/>
      <x:c r="VSX5888" s="248"/>
      <x:c r="VSY5888" s="248"/>
      <x:c r="VSZ5888" s="248"/>
      <x:c r="VTA5888" s="248"/>
      <x:c r="VTB5888" s="248"/>
      <x:c r="VTC5888" s="248"/>
      <x:c r="VTD5888" s="248"/>
      <x:c r="VTE5888" s="248"/>
      <x:c r="VTF5888" s="248"/>
      <x:c r="VTG5888" s="248"/>
      <x:c r="VTH5888" s="248"/>
      <x:c r="VTI5888" s="248"/>
      <x:c r="VTJ5888" s="248"/>
      <x:c r="VTK5888" s="248"/>
      <x:c r="VTL5888" s="248"/>
      <x:c r="VTM5888" s="248"/>
      <x:c r="VTN5888" s="248"/>
      <x:c r="VTO5888" s="248"/>
      <x:c r="VTP5888" s="248"/>
      <x:c r="VTQ5888" s="248"/>
      <x:c r="VTR5888" s="248"/>
      <x:c r="VTS5888" s="248"/>
      <x:c r="VTT5888" s="248"/>
      <x:c r="VTU5888" s="248"/>
      <x:c r="VTV5888" s="248"/>
      <x:c r="VTW5888" s="248"/>
      <x:c r="VTX5888" s="248"/>
      <x:c r="VTY5888" s="248"/>
      <x:c r="VTZ5888" s="248"/>
      <x:c r="VUA5888" s="248"/>
      <x:c r="VUB5888" s="248"/>
      <x:c r="VUC5888" s="248"/>
      <x:c r="VUD5888" s="248"/>
      <x:c r="VUE5888" s="248"/>
      <x:c r="VUF5888" s="248"/>
      <x:c r="VUG5888" s="248"/>
      <x:c r="VUH5888" s="248"/>
      <x:c r="VUI5888" s="248"/>
      <x:c r="VUJ5888" s="248"/>
      <x:c r="VUK5888" s="248"/>
      <x:c r="VUL5888" s="248"/>
      <x:c r="VUM5888" s="248"/>
      <x:c r="VUN5888" s="248"/>
      <x:c r="VUO5888" s="248"/>
      <x:c r="VUP5888" s="248"/>
      <x:c r="VUQ5888" s="248"/>
      <x:c r="VUR5888" s="248"/>
      <x:c r="VUS5888" s="248"/>
      <x:c r="VUT5888" s="248"/>
      <x:c r="VUU5888" s="248"/>
      <x:c r="VUV5888" s="248"/>
      <x:c r="VUW5888" s="248"/>
      <x:c r="VUX5888" s="248"/>
      <x:c r="VUY5888" s="248"/>
      <x:c r="VUZ5888" s="248"/>
      <x:c r="VVA5888" s="248"/>
      <x:c r="VVB5888" s="248"/>
      <x:c r="VVC5888" s="248"/>
      <x:c r="VVD5888" s="248"/>
      <x:c r="VVE5888" s="248"/>
      <x:c r="VVF5888" s="248"/>
      <x:c r="VVG5888" s="248"/>
      <x:c r="VVH5888" s="248"/>
      <x:c r="VVI5888" s="248"/>
      <x:c r="VVJ5888" s="248"/>
      <x:c r="VVK5888" s="248"/>
      <x:c r="VVL5888" s="248"/>
      <x:c r="VVM5888" s="248"/>
      <x:c r="VVN5888" s="248"/>
      <x:c r="VVO5888" s="248"/>
      <x:c r="VVP5888" s="248"/>
      <x:c r="VVQ5888" s="248"/>
      <x:c r="VVR5888" s="248"/>
      <x:c r="VVS5888" s="248"/>
      <x:c r="VVT5888" s="248"/>
      <x:c r="VVU5888" s="248"/>
      <x:c r="VVV5888" s="248"/>
      <x:c r="VVW5888" s="248"/>
      <x:c r="VVX5888" s="248"/>
      <x:c r="VVY5888" s="248"/>
      <x:c r="VVZ5888" s="248"/>
      <x:c r="VWA5888" s="248"/>
      <x:c r="VWB5888" s="248"/>
      <x:c r="VWC5888" s="248"/>
      <x:c r="VWD5888" s="248"/>
      <x:c r="VWE5888" s="248"/>
      <x:c r="VWF5888" s="248"/>
      <x:c r="VWG5888" s="248"/>
      <x:c r="VWH5888" s="248"/>
      <x:c r="VWI5888" s="248"/>
      <x:c r="VWJ5888" s="248"/>
      <x:c r="VWK5888" s="248"/>
      <x:c r="VWL5888" s="248"/>
      <x:c r="VWM5888" s="248"/>
      <x:c r="VWN5888" s="248"/>
      <x:c r="VWO5888" s="248"/>
      <x:c r="VWP5888" s="248"/>
      <x:c r="VWQ5888" s="248"/>
      <x:c r="VWR5888" s="248"/>
      <x:c r="VWS5888" s="248"/>
      <x:c r="VWT5888" s="248"/>
      <x:c r="VWU5888" s="248"/>
      <x:c r="VWV5888" s="248"/>
      <x:c r="VWW5888" s="248"/>
      <x:c r="VWX5888" s="248"/>
      <x:c r="VWY5888" s="248"/>
      <x:c r="VWZ5888" s="248"/>
      <x:c r="VXA5888" s="248"/>
      <x:c r="VXB5888" s="248"/>
      <x:c r="VXC5888" s="248"/>
      <x:c r="VXD5888" s="248"/>
      <x:c r="VXE5888" s="248"/>
      <x:c r="VXF5888" s="248"/>
      <x:c r="VXG5888" s="248"/>
      <x:c r="VXH5888" s="248"/>
      <x:c r="VXI5888" s="248"/>
      <x:c r="VXJ5888" s="248"/>
      <x:c r="VXK5888" s="248"/>
      <x:c r="VXL5888" s="248"/>
      <x:c r="VXM5888" s="248"/>
      <x:c r="VXN5888" s="248"/>
      <x:c r="VXO5888" s="248"/>
      <x:c r="VXP5888" s="248"/>
      <x:c r="VXQ5888" s="248"/>
      <x:c r="VXR5888" s="248"/>
      <x:c r="VXS5888" s="248"/>
      <x:c r="VXT5888" s="248"/>
      <x:c r="VXU5888" s="248"/>
      <x:c r="VXV5888" s="248"/>
      <x:c r="VXW5888" s="248"/>
      <x:c r="VXX5888" s="248"/>
      <x:c r="VXY5888" s="248"/>
      <x:c r="VXZ5888" s="248"/>
      <x:c r="VYA5888" s="248"/>
      <x:c r="VYB5888" s="248"/>
      <x:c r="VYC5888" s="248"/>
      <x:c r="VYD5888" s="248"/>
      <x:c r="VYE5888" s="248"/>
      <x:c r="VYF5888" s="248"/>
      <x:c r="VYG5888" s="248"/>
      <x:c r="VYH5888" s="248"/>
      <x:c r="VYI5888" s="248"/>
      <x:c r="VYJ5888" s="248"/>
      <x:c r="VYK5888" s="248"/>
      <x:c r="VYL5888" s="248"/>
      <x:c r="VYM5888" s="248"/>
      <x:c r="VYN5888" s="248"/>
      <x:c r="VYO5888" s="248"/>
      <x:c r="VYP5888" s="248"/>
      <x:c r="VYQ5888" s="248"/>
      <x:c r="VYR5888" s="248"/>
      <x:c r="VYS5888" s="248"/>
      <x:c r="VYT5888" s="248"/>
      <x:c r="VYU5888" s="248"/>
      <x:c r="VYV5888" s="248"/>
      <x:c r="VYW5888" s="248"/>
      <x:c r="VYX5888" s="248"/>
      <x:c r="VYY5888" s="248"/>
      <x:c r="VYZ5888" s="248"/>
      <x:c r="VZA5888" s="248"/>
      <x:c r="VZB5888" s="248"/>
      <x:c r="VZC5888" s="248"/>
      <x:c r="VZD5888" s="248"/>
      <x:c r="VZE5888" s="248"/>
      <x:c r="VZF5888" s="248"/>
      <x:c r="VZG5888" s="248"/>
      <x:c r="VZH5888" s="248"/>
      <x:c r="VZI5888" s="248"/>
      <x:c r="VZJ5888" s="248"/>
      <x:c r="VZK5888" s="248"/>
      <x:c r="VZL5888" s="248"/>
      <x:c r="VZM5888" s="248"/>
      <x:c r="VZN5888" s="248"/>
      <x:c r="VZO5888" s="248"/>
      <x:c r="VZP5888" s="248"/>
      <x:c r="VZQ5888" s="248"/>
      <x:c r="VZR5888" s="248"/>
      <x:c r="VZS5888" s="248"/>
      <x:c r="VZT5888" s="248"/>
      <x:c r="VZU5888" s="248"/>
      <x:c r="VZV5888" s="248"/>
      <x:c r="VZW5888" s="248"/>
      <x:c r="VZX5888" s="248"/>
      <x:c r="VZY5888" s="248"/>
      <x:c r="VZZ5888" s="248"/>
      <x:c r="WAA5888" s="248"/>
      <x:c r="WAB5888" s="248"/>
      <x:c r="WAC5888" s="248"/>
      <x:c r="WAD5888" s="248"/>
      <x:c r="WAE5888" s="248"/>
      <x:c r="WAF5888" s="248"/>
      <x:c r="WAG5888" s="248"/>
      <x:c r="WAH5888" s="248"/>
      <x:c r="WAI5888" s="248"/>
      <x:c r="WAJ5888" s="248"/>
      <x:c r="WAK5888" s="248"/>
      <x:c r="WAL5888" s="248"/>
      <x:c r="WAM5888" s="248"/>
      <x:c r="WAN5888" s="248"/>
      <x:c r="WAO5888" s="248"/>
      <x:c r="WAP5888" s="248"/>
      <x:c r="WAQ5888" s="248"/>
      <x:c r="WAR5888" s="248"/>
      <x:c r="WAS5888" s="248"/>
      <x:c r="WAT5888" s="248"/>
      <x:c r="WAU5888" s="248"/>
      <x:c r="WAV5888" s="248"/>
      <x:c r="WAW5888" s="248"/>
      <x:c r="WAX5888" s="248"/>
      <x:c r="WAY5888" s="248"/>
      <x:c r="WAZ5888" s="248"/>
      <x:c r="WBA5888" s="248"/>
      <x:c r="WBB5888" s="248"/>
      <x:c r="WBC5888" s="248"/>
      <x:c r="WBD5888" s="248"/>
      <x:c r="WBE5888" s="248"/>
      <x:c r="WBF5888" s="248"/>
      <x:c r="WBG5888" s="248"/>
      <x:c r="WBH5888" s="248"/>
      <x:c r="WBI5888" s="248"/>
      <x:c r="WBJ5888" s="248"/>
      <x:c r="WBK5888" s="248"/>
      <x:c r="WBL5888" s="248"/>
      <x:c r="WBM5888" s="248"/>
      <x:c r="WBN5888" s="248"/>
      <x:c r="WBO5888" s="248"/>
      <x:c r="WBP5888" s="248"/>
      <x:c r="WBQ5888" s="248"/>
      <x:c r="WBR5888" s="248"/>
      <x:c r="WBS5888" s="248"/>
      <x:c r="WBT5888" s="248"/>
      <x:c r="WBU5888" s="248"/>
      <x:c r="WBV5888" s="248"/>
      <x:c r="WBW5888" s="248"/>
      <x:c r="WBX5888" s="248"/>
      <x:c r="WBY5888" s="248"/>
      <x:c r="WBZ5888" s="248"/>
      <x:c r="WCA5888" s="248"/>
      <x:c r="WCB5888" s="248"/>
      <x:c r="WCC5888" s="248"/>
      <x:c r="WCD5888" s="248"/>
      <x:c r="WCE5888" s="248"/>
      <x:c r="WCF5888" s="248"/>
      <x:c r="WCG5888" s="248"/>
      <x:c r="WCH5888" s="248"/>
      <x:c r="WCI5888" s="248"/>
      <x:c r="WCJ5888" s="248"/>
      <x:c r="WCK5888" s="248"/>
      <x:c r="WCL5888" s="248"/>
      <x:c r="WCM5888" s="248"/>
      <x:c r="WCN5888" s="248"/>
      <x:c r="WCO5888" s="248"/>
      <x:c r="WCP5888" s="248"/>
      <x:c r="WCQ5888" s="248"/>
      <x:c r="WCR5888" s="248"/>
      <x:c r="WCS5888" s="248"/>
      <x:c r="WCT5888" s="248"/>
      <x:c r="WCU5888" s="248"/>
      <x:c r="WCV5888" s="248"/>
      <x:c r="WCW5888" s="248"/>
      <x:c r="WCX5888" s="248"/>
      <x:c r="WCY5888" s="248"/>
      <x:c r="WCZ5888" s="248"/>
      <x:c r="WDA5888" s="248"/>
      <x:c r="WDB5888" s="248"/>
      <x:c r="WDC5888" s="248"/>
      <x:c r="WDD5888" s="248"/>
      <x:c r="WDE5888" s="248"/>
      <x:c r="WDF5888" s="248"/>
      <x:c r="WDG5888" s="248"/>
      <x:c r="WDH5888" s="248"/>
      <x:c r="WDI5888" s="248"/>
      <x:c r="WDJ5888" s="248"/>
      <x:c r="WDK5888" s="248"/>
      <x:c r="WDL5888" s="248"/>
      <x:c r="WDM5888" s="248"/>
      <x:c r="WDN5888" s="248"/>
      <x:c r="WDO5888" s="248"/>
      <x:c r="WDP5888" s="248"/>
      <x:c r="WDQ5888" s="248"/>
      <x:c r="WDR5888" s="248"/>
      <x:c r="WDS5888" s="248"/>
      <x:c r="WDT5888" s="248"/>
      <x:c r="WDU5888" s="248"/>
      <x:c r="WDV5888" s="248"/>
      <x:c r="WDW5888" s="248"/>
      <x:c r="WDX5888" s="248"/>
      <x:c r="WDY5888" s="248"/>
      <x:c r="WDZ5888" s="248"/>
      <x:c r="WEA5888" s="248"/>
      <x:c r="WEB5888" s="248"/>
      <x:c r="WEC5888" s="248"/>
      <x:c r="WED5888" s="248"/>
      <x:c r="WEE5888" s="248"/>
      <x:c r="WEF5888" s="248"/>
      <x:c r="WEG5888" s="248"/>
      <x:c r="WEH5888" s="248"/>
      <x:c r="WEI5888" s="248"/>
      <x:c r="WEJ5888" s="248"/>
      <x:c r="WEK5888" s="248"/>
      <x:c r="WEL5888" s="248"/>
      <x:c r="WEM5888" s="248"/>
      <x:c r="WEN5888" s="248"/>
      <x:c r="WEO5888" s="248"/>
      <x:c r="WEP5888" s="248"/>
      <x:c r="WEQ5888" s="248"/>
      <x:c r="WER5888" s="248"/>
      <x:c r="WES5888" s="248"/>
      <x:c r="WET5888" s="248"/>
      <x:c r="WEU5888" s="248"/>
      <x:c r="WEV5888" s="248"/>
      <x:c r="WEW5888" s="248"/>
      <x:c r="WEX5888" s="248"/>
      <x:c r="WEY5888" s="248"/>
      <x:c r="WEZ5888" s="248"/>
      <x:c r="WFA5888" s="248"/>
      <x:c r="WFB5888" s="248"/>
      <x:c r="WFC5888" s="248"/>
      <x:c r="WFD5888" s="248"/>
      <x:c r="WFE5888" s="248"/>
      <x:c r="WFF5888" s="248"/>
      <x:c r="WFG5888" s="248"/>
      <x:c r="WFH5888" s="248"/>
      <x:c r="WFI5888" s="248"/>
      <x:c r="WFJ5888" s="248"/>
      <x:c r="WFK5888" s="248"/>
      <x:c r="WFL5888" s="248"/>
      <x:c r="WFM5888" s="248"/>
      <x:c r="WFN5888" s="248"/>
      <x:c r="WFO5888" s="248"/>
      <x:c r="WFP5888" s="248"/>
      <x:c r="WFQ5888" s="248"/>
      <x:c r="WFR5888" s="248"/>
      <x:c r="WFS5888" s="248"/>
      <x:c r="WFT5888" s="248"/>
      <x:c r="WFU5888" s="248"/>
      <x:c r="WFV5888" s="248"/>
      <x:c r="WFW5888" s="248"/>
      <x:c r="WFX5888" s="248"/>
      <x:c r="WFY5888" s="248"/>
      <x:c r="WFZ5888" s="248"/>
      <x:c r="WGA5888" s="248"/>
      <x:c r="WGB5888" s="248"/>
      <x:c r="WGC5888" s="248"/>
      <x:c r="WGD5888" s="248"/>
      <x:c r="WGE5888" s="248"/>
      <x:c r="WGF5888" s="248"/>
      <x:c r="WGG5888" s="248"/>
      <x:c r="WGH5888" s="248"/>
      <x:c r="WGI5888" s="248"/>
      <x:c r="WGJ5888" s="248"/>
      <x:c r="WGK5888" s="248"/>
      <x:c r="WGL5888" s="248"/>
      <x:c r="WGM5888" s="248"/>
      <x:c r="WGN5888" s="248"/>
      <x:c r="WGO5888" s="248"/>
      <x:c r="WGP5888" s="248"/>
      <x:c r="WGQ5888" s="248"/>
      <x:c r="WGR5888" s="248"/>
      <x:c r="WGS5888" s="248"/>
      <x:c r="WGT5888" s="248"/>
      <x:c r="WGU5888" s="248"/>
      <x:c r="WGV5888" s="248"/>
      <x:c r="WGW5888" s="248"/>
      <x:c r="WGX5888" s="248"/>
      <x:c r="WGY5888" s="248"/>
      <x:c r="WGZ5888" s="248"/>
      <x:c r="WHA5888" s="248"/>
      <x:c r="WHB5888" s="248"/>
      <x:c r="WHC5888" s="248"/>
      <x:c r="WHD5888" s="248"/>
      <x:c r="WHE5888" s="248"/>
      <x:c r="WHF5888" s="248"/>
      <x:c r="WHG5888" s="248"/>
      <x:c r="WHH5888" s="248"/>
      <x:c r="WHI5888" s="248"/>
      <x:c r="WHJ5888" s="248"/>
      <x:c r="WHK5888" s="248"/>
      <x:c r="WHL5888" s="248"/>
      <x:c r="WHM5888" s="248"/>
      <x:c r="WHN5888" s="248"/>
      <x:c r="WHO5888" s="248"/>
      <x:c r="WHP5888" s="248"/>
      <x:c r="WHQ5888" s="248"/>
      <x:c r="WHR5888" s="248"/>
      <x:c r="WHS5888" s="248"/>
      <x:c r="WHT5888" s="248"/>
      <x:c r="WHU5888" s="248"/>
      <x:c r="WHV5888" s="248"/>
      <x:c r="WHW5888" s="248"/>
      <x:c r="WHX5888" s="248"/>
      <x:c r="WHY5888" s="248"/>
      <x:c r="WHZ5888" s="248"/>
      <x:c r="WIA5888" s="248"/>
      <x:c r="WIB5888" s="248"/>
      <x:c r="WIC5888" s="248"/>
      <x:c r="WID5888" s="248"/>
      <x:c r="WIE5888" s="248"/>
      <x:c r="WIF5888" s="248"/>
      <x:c r="WIG5888" s="248"/>
      <x:c r="WIH5888" s="248"/>
      <x:c r="WII5888" s="248"/>
      <x:c r="WIJ5888" s="248"/>
      <x:c r="WIK5888" s="248"/>
      <x:c r="WIL5888" s="248"/>
      <x:c r="WIM5888" s="248"/>
      <x:c r="WIN5888" s="248"/>
      <x:c r="WIO5888" s="248"/>
      <x:c r="WIP5888" s="248"/>
      <x:c r="WIQ5888" s="248"/>
      <x:c r="WIR5888" s="248"/>
      <x:c r="WIS5888" s="248"/>
      <x:c r="WIT5888" s="248"/>
      <x:c r="WIU5888" s="248"/>
      <x:c r="WIV5888" s="248"/>
      <x:c r="WIW5888" s="248"/>
      <x:c r="WIX5888" s="248"/>
      <x:c r="WIY5888" s="248"/>
      <x:c r="WIZ5888" s="248"/>
      <x:c r="WJA5888" s="248"/>
      <x:c r="WJB5888" s="248"/>
      <x:c r="WJC5888" s="248"/>
      <x:c r="WJD5888" s="248"/>
      <x:c r="WJE5888" s="248"/>
      <x:c r="WJF5888" s="248"/>
      <x:c r="WJG5888" s="248"/>
      <x:c r="WJH5888" s="248"/>
      <x:c r="WJI5888" s="248"/>
      <x:c r="WJJ5888" s="248"/>
      <x:c r="WJK5888" s="248"/>
      <x:c r="WJL5888" s="248"/>
      <x:c r="WJM5888" s="248"/>
      <x:c r="WJN5888" s="248"/>
      <x:c r="WJO5888" s="248"/>
      <x:c r="WJP5888" s="248"/>
      <x:c r="WJQ5888" s="248"/>
      <x:c r="WJR5888" s="248"/>
      <x:c r="WJS5888" s="248"/>
      <x:c r="WJT5888" s="248"/>
      <x:c r="WJU5888" s="248"/>
      <x:c r="WJV5888" s="248"/>
      <x:c r="WJW5888" s="248"/>
      <x:c r="WJX5888" s="248"/>
      <x:c r="WJY5888" s="248"/>
      <x:c r="WJZ5888" s="248"/>
      <x:c r="WKA5888" s="248"/>
      <x:c r="WKB5888" s="248"/>
      <x:c r="WKC5888" s="248"/>
      <x:c r="WKD5888" s="248"/>
      <x:c r="WKE5888" s="248"/>
      <x:c r="WKF5888" s="248"/>
      <x:c r="WKG5888" s="248"/>
      <x:c r="WKH5888" s="248"/>
      <x:c r="WKI5888" s="248"/>
      <x:c r="WKJ5888" s="248"/>
      <x:c r="WKK5888" s="248"/>
      <x:c r="WKL5888" s="248"/>
      <x:c r="WKM5888" s="248"/>
      <x:c r="WKN5888" s="248"/>
      <x:c r="WKO5888" s="248"/>
      <x:c r="WKP5888" s="248"/>
      <x:c r="WKQ5888" s="248"/>
      <x:c r="WKR5888" s="248"/>
      <x:c r="WKS5888" s="248"/>
      <x:c r="WKT5888" s="248"/>
      <x:c r="WKU5888" s="248"/>
      <x:c r="WKV5888" s="248"/>
      <x:c r="WKW5888" s="248"/>
      <x:c r="WKX5888" s="248"/>
      <x:c r="WKY5888" s="248"/>
      <x:c r="WKZ5888" s="248"/>
      <x:c r="WLA5888" s="248"/>
      <x:c r="WLB5888" s="248"/>
      <x:c r="WLC5888" s="248"/>
      <x:c r="WLD5888" s="248"/>
      <x:c r="WLE5888" s="248"/>
      <x:c r="WLF5888" s="248"/>
      <x:c r="WLG5888" s="248"/>
      <x:c r="WLH5888" s="248"/>
      <x:c r="WLI5888" s="248"/>
      <x:c r="WLJ5888" s="248"/>
      <x:c r="WLK5888" s="248"/>
      <x:c r="WLL5888" s="248"/>
      <x:c r="WLM5888" s="248"/>
      <x:c r="WLN5888" s="248"/>
      <x:c r="WLO5888" s="248"/>
      <x:c r="WLP5888" s="248"/>
      <x:c r="WLQ5888" s="248"/>
      <x:c r="WLR5888" s="248"/>
      <x:c r="WLS5888" s="248"/>
      <x:c r="WLT5888" s="248"/>
      <x:c r="WLU5888" s="248"/>
      <x:c r="WLV5888" s="248"/>
      <x:c r="WLW5888" s="248"/>
      <x:c r="WLX5888" s="248"/>
      <x:c r="WLY5888" s="248"/>
      <x:c r="WLZ5888" s="248"/>
      <x:c r="WMA5888" s="248"/>
      <x:c r="WMB5888" s="248"/>
      <x:c r="WMC5888" s="248"/>
      <x:c r="WMD5888" s="248"/>
      <x:c r="WME5888" s="248"/>
      <x:c r="WMF5888" s="248"/>
      <x:c r="WMG5888" s="248"/>
      <x:c r="WMH5888" s="248"/>
      <x:c r="WMI5888" s="248"/>
      <x:c r="WMJ5888" s="248"/>
      <x:c r="WMK5888" s="248"/>
      <x:c r="WML5888" s="248"/>
      <x:c r="WMM5888" s="248"/>
      <x:c r="WMN5888" s="248"/>
      <x:c r="WMO5888" s="248"/>
      <x:c r="WMP5888" s="248"/>
      <x:c r="WMQ5888" s="248"/>
      <x:c r="WMR5888" s="248"/>
      <x:c r="WMS5888" s="248"/>
      <x:c r="WMT5888" s="248"/>
      <x:c r="WMU5888" s="248"/>
      <x:c r="WMV5888" s="248"/>
      <x:c r="WMW5888" s="248"/>
      <x:c r="WMX5888" s="248"/>
      <x:c r="WMY5888" s="248"/>
      <x:c r="WMZ5888" s="248"/>
      <x:c r="WNA5888" s="248"/>
      <x:c r="WNB5888" s="248"/>
      <x:c r="WNC5888" s="248"/>
      <x:c r="WND5888" s="248"/>
      <x:c r="WNE5888" s="248"/>
      <x:c r="WNF5888" s="248"/>
      <x:c r="WNG5888" s="248"/>
      <x:c r="WNH5888" s="248"/>
      <x:c r="WNI5888" s="248"/>
      <x:c r="WNJ5888" s="248"/>
      <x:c r="WNK5888" s="248"/>
      <x:c r="WNL5888" s="248"/>
      <x:c r="WNM5888" s="248"/>
      <x:c r="WNN5888" s="248"/>
      <x:c r="WNO5888" s="248"/>
      <x:c r="WNP5888" s="248"/>
      <x:c r="WNQ5888" s="248"/>
      <x:c r="WNR5888" s="248"/>
      <x:c r="WNS5888" s="248"/>
      <x:c r="WNT5888" s="248"/>
      <x:c r="WNU5888" s="248"/>
      <x:c r="WNV5888" s="248"/>
      <x:c r="WNW5888" s="248"/>
      <x:c r="WNX5888" s="248"/>
      <x:c r="WNY5888" s="248"/>
      <x:c r="WNZ5888" s="248"/>
      <x:c r="WOA5888" s="248"/>
      <x:c r="WOB5888" s="248"/>
      <x:c r="WOC5888" s="248"/>
      <x:c r="WOD5888" s="248"/>
      <x:c r="WOE5888" s="248"/>
      <x:c r="WOF5888" s="248"/>
      <x:c r="WOG5888" s="248"/>
      <x:c r="WOH5888" s="248"/>
      <x:c r="WOI5888" s="248"/>
      <x:c r="WOJ5888" s="248"/>
      <x:c r="WOK5888" s="248"/>
      <x:c r="WOL5888" s="248"/>
      <x:c r="WOM5888" s="248"/>
      <x:c r="WON5888" s="248"/>
      <x:c r="WOO5888" s="248"/>
      <x:c r="WOP5888" s="248"/>
      <x:c r="WOQ5888" s="248"/>
      <x:c r="WOR5888" s="248"/>
      <x:c r="WOS5888" s="248"/>
      <x:c r="WOT5888" s="248"/>
      <x:c r="WOU5888" s="248"/>
      <x:c r="WOV5888" s="248"/>
      <x:c r="WOW5888" s="248"/>
      <x:c r="WOX5888" s="248"/>
      <x:c r="WOY5888" s="248"/>
      <x:c r="WOZ5888" s="248"/>
      <x:c r="WPA5888" s="248"/>
      <x:c r="WPB5888" s="248"/>
      <x:c r="WPC5888" s="248"/>
      <x:c r="WPD5888" s="248"/>
      <x:c r="WPE5888" s="248"/>
      <x:c r="WPF5888" s="248"/>
      <x:c r="WPG5888" s="248"/>
      <x:c r="WPH5888" s="248"/>
      <x:c r="WPI5888" s="248"/>
      <x:c r="WPJ5888" s="248"/>
      <x:c r="WPK5888" s="248"/>
      <x:c r="WPL5888" s="248"/>
      <x:c r="WPM5888" s="248"/>
      <x:c r="WPN5888" s="248"/>
      <x:c r="WPO5888" s="248"/>
      <x:c r="WPP5888" s="248"/>
      <x:c r="WPQ5888" s="248"/>
      <x:c r="WPR5888" s="248"/>
      <x:c r="WPS5888" s="248"/>
      <x:c r="WPT5888" s="248"/>
      <x:c r="WPU5888" s="248"/>
      <x:c r="WPV5888" s="248"/>
      <x:c r="WPW5888" s="248"/>
      <x:c r="WPX5888" s="248"/>
      <x:c r="WPY5888" s="248"/>
      <x:c r="WPZ5888" s="248"/>
      <x:c r="WQA5888" s="248"/>
      <x:c r="WQB5888" s="248"/>
      <x:c r="WQC5888" s="248"/>
      <x:c r="WQD5888" s="248"/>
      <x:c r="WQE5888" s="248"/>
      <x:c r="WQF5888" s="248"/>
      <x:c r="WQG5888" s="248"/>
      <x:c r="WQH5888" s="248"/>
      <x:c r="WQI5888" s="248"/>
      <x:c r="WQJ5888" s="248"/>
      <x:c r="WQK5888" s="248"/>
      <x:c r="WQL5888" s="248"/>
      <x:c r="WQM5888" s="248"/>
      <x:c r="WQN5888" s="248"/>
      <x:c r="WQO5888" s="248"/>
      <x:c r="WQP5888" s="248"/>
      <x:c r="WQQ5888" s="248"/>
      <x:c r="WQR5888" s="248"/>
      <x:c r="WQS5888" s="248"/>
      <x:c r="WQT5888" s="248"/>
      <x:c r="WQU5888" s="248"/>
      <x:c r="WQV5888" s="248"/>
      <x:c r="WQW5888" s="248"/>
      <x:c r="WQX5888" s="248"/>
      <x:c r="WQY5888" s="248"/>
      <x:c r="WQZ5888" s="248"/>
      <x:c r="WRA5888" s="248"/>
      <x:c r="WRB5888" s="248"/>
      <x:c r="WRC5888" s="248"/>
      <x:c r="WRD5888" s="248"/>
      <x:c r="WRE5888" s="248"/>
      <x:c r="WRF5888" s="248"/>
      <x:c r="WRG5888" s="248"/>
      <x:c r="WRH5888" s="248"/>
      <x:c r="WRI5888" s="248"/>
      <x:c r="WRJ5888" s="248"/>
      <x:c r="WRK5888" s="248"/>
      <x:c r="WRL5888" s="248"/>
      <x:c r="WRM5888" s="248"/>
      <x:c r="WRN5888" s="248"/>
      <x:c r="WRO5888" s="248"/>
      <x:c r="WRP5888" s="248"/>
      <x:c r="WRQ5888" s="248"/>
      <x:c r="WRR5888" s="248"/>
      <x:c r="WRS5888" s="248"/>
      <x:c r="WRT5888" s="248"/>
      <x:c r="WRU5888" s="248"/>
      <x:c r="WRV5888" s="248"/>
      <x:c r="WRW5888" s="248"/>
      <x:c r="WRX5888" s="248"/>
      <x:c r="WRY5888" s="248"/>
      <x:c r="WRZ5888" s="248"/>
      <x:c r="WSA5888" s="248"/>
      <x:c r="WSB5888" s="248"/>
      <x:c r="WSC5888" s="248"/>
      <x:c r="WSD5888" s="248"/>
      <x:c r="WSE5888" s="248"/>
      <x:c r="WSF5888" s="248"/>
      <x:c r="WSG5888" s="248"/>
      <x:c r="WSH5888" s="248"/>
      <x:c r="WSI5888" s="248"/>
      <x:c r="WSJ5888" s="248"/>
      <x:c r="WSK5888" s="248"/>
      <x:c r="WSL5888" s="248"/>
      <x:c r="WSM5888" s="248"/>
      <x:c r="WSN5888" s="248"/>
      <x:c r="WSO5888" s="248"/>
      <x:c r="WSP5888" s="248"/>
      <x:c r="WSQ5888" s="248"/>
      <x:c r="WSR5888" s="248"/>
      <x:c r="WSS5888" s="248"/>
      <x:c r="WST5888" s="248"/>
      <x:c r="WSU5888" s="248"/>
      <x:c r="WSV5888" s="248"/>
      <x:c r="WSW5888" s="248"/>
      <x:c r="WSX5888" s="248"/>
      <x:c r="WSY5888" s="248"/>
      <x:c r="WSZ5888" s="248"/>
      <x:c r="WTA5888" s="248"/>
      <x:c r="WTB5888" s="248"/>
      <x:c r="WTC5888" s="248"/>
      <x:c r="WTD5888" s="248"/>
      <x:c r="WTE5888" s="248"/>
      <x:c r="WTF5888" s="248"/>
      <x:c r="WTG5888" s="248"/>
      <x:c r="WTH5888" s="248"/>
      <x:c r="WTI5888" s="248"/>
      <x:c r="WTJ5888" s="248"/>
      <x:c r="WTK5888" s="248"/>
      <x:c r="WTL5888" s="248"/>
      <x:c r="WTM5888" s="248"/>
      <x:c r="WTN5888" s="248"/>
      <x:c r="WTO5888" s="248"/>
      <x:c r="WTP5888" s="248"/>
      <x:c r="WTQ5888" s="248"/>
      <x:c r="WTR5888" s="248"/>
      <x:c r="WTS5888" s="248"/>
      <x:c r="WTT5888" s="248"/>
      <x:c r="WTU5888" s="248"/>
      <x:c r="WTV5888" s="248"/>
      <x:c r="WTW5888" s="248"/>
      <x:c r="WTX5888" s="248"/>
      <x:c r="WTY5888" s="248"/>
      <x:c r="WTZ5888" s="248"/>
      <x:c r="WUA5888" s="248"/>
      <x:c r="WUB5888" s="248"/>
      <x:c r="WUC5888" s="248"/>
      <x:c r="WUD5888" s="248"/>
      <x:c r="WUE5888" s="248"/>
      <x:c r="WUF5888" s="248"/>
      <x:c r="WUG5888" s="248"/>
      <x:c r="WUH5888" s="248"/>
      <x:c r="WUI5888" s="248"/>
      <x:c r="WUJ5888" s="248"/>
      <x:c r="WUK5888" s="248"/>
      <x:c r="WUL5888" s="248"/>
      <x:c r="WUM5888" s="248"/>
      <x:c r="WUN5888" s="248"/>
      <x:c r="WUO5888" s="248"/>
      <x:c r="WUP5888" s="248"/>
      <x:c r="WUQ5888" s="248"/>
      <x:c r="WUR5888" s="248"/>
      <x:c r="WUS5888" s="248"/>
      <x:c r="WUT5888" s="248"/>
      <x:c r="WUU5888" s="248"/>
      <x:c r="WUV5888" s="248"/>
      <x:c r="WUW5888" s="248"/>
      <x:c r="WUX5888" s="248"/>
      <x:c r="WUY5888" s="248"/>
      <x:c r="WUZ5888" s="248"/>
      <x:c r="WVA5888" s="248"/>
      <x:c r="WVB5888" s="248"/>
      <x:c r="WVC5888" s="248"/>
      <x:c r="WVD5888" s="248"/>
      <x:c r="WVE5888" s="248"/>
      <x:c r="WVF5888" s="248"/>
      <x:c r="WVG5888" s="248"/>
      <x:c r="WVH5888" s="248"/>
      <x:c r="WVI5888" s="248"/>
      <x:c r="WVJ5888" s="248"/>
      <x:c r="WVK5888" s="248"/>
      <x:c r="WVL5888" s="248"/>
      <x:c r="WVM5888" s="248"/>
      <x:c r="WVN5888" s="248"/>
      <x:c r="WVO5888" s="248"/>
      <x:c r="WVP5888" s="248"/>
      <x:c r="WVQ5888" s="248"/>
      <x:c r="WVR5888" s="248"/>
      <x:c r="WVS5888" s="248"/>
      <x:c r="WVT5888" s="248"/>
      <x:c r="WVU5888" s="248"/>
      <x:c r="WVV5888" s="248"/>
      <x:c r="WVW5888" s="248"/>
      <x:c r="WVX5888" s="248"/>
      <x:c r="WVY5888" s="248"/>
      <x:c r="WVZ5888" s="248"/>
      <x:c r="WWA5888" s="248"/>
      <x:c r="WWB5888" s="248"/>
      <x:c r="WWC5888" s="248"/>
      <x:c r="WWD5888" s="248"/>
      <x:c r="WWE5888" s="248"/>
      <x:c r="WWF5888" s="248"/>
      <x:c r="WWG5888" s="248"/>
      <x:c r="WWH5888" s="248"/>
      <x:c r="WWI5888" s="248"/>
      <x:c r="WWJ5888" s="248"/>
      <x:c r="WWK5888" s="248"/>
      <x:c r="WWL5888" s="248"/>
      <x:c r="WWM5888" s="248"/>
      <x:c r="WWN5888" s="248"/>
      <x:c r="WWO5888" s="248"/>
      <x:c r="WWP5888" s="248"/>
      <x:c r="WWQ5888" s="248"/>
      <x:c r="WWR5888" s="248"/>
      <x:c r="WWS5888" s="248"/>
      <x:c r="WWT5888" s="248"/>
      <x:c r="WWU5888" s="248"/>
      <x:c r="WWV5888" s="248"/>
      <x:c r="WWW5888" s="248"/>
      <x:c r="WWX5888" s="248"/>
      <x:c r="WWY5888" s="248"/>
      <x:c r="WWZ5888" s="248"/>
      <x:c r="WXA5888" s="248"/>
      <x:c r="WXB5888" s="248"/>
      <x:c r="WXC5888" s="248"/>
      <x:c r="WXD5888" s="248"/>
      <x:c r="WXE5888" s="248"/>
      <x:c r="WXF5888" s="248"/>
      <x:c r="WXG5888" s="248"/>
      <x:c r="WXH5888" s="248"/>
      <x:c r="WXI5888" s="248"/>
      <x:c r="WXJ5888" s="248"/>
      <x:c r="WXK5888" s="248"/>
      <x:c r="WXL5888" s="248"/>
      <x:c r="WXM5888" s="248"/>
      <x:c r="WXN5888" s="248"/>
      <x:c r="WXO5888" s="248"/>
      <x:c r="WXP5888" s="248"/>
      <x:c r="WXQ5888" s="248"/>
      <x:c r="WXR5888" s="248"/>
      <x:c r="WXS5888" s="248"/>
      <x:c r="WXT5888" s="248"/>
      <x:c r="WXU5888" s="248"/>
      <x:c r="WXV5888" s="248"/>
      <x:c r="WXW5888" s="248"/>
      <x:c r="WXX5888" s="248"/>
      <x:c r="WXY5888" s="248"/>
      <x:c r="WXZ5888" s="248"/>
      <x:c r="WYA5888" s="248"/>
      <x:c r="WYB5888" s="248"/>
      <x:c r="WYC5888" s="248"/>
      <x:c r="WYD5888" s="248"/>
      <x:c r="WYE5888" s="248"/>
      <x:c r="WYF5888" s="248"/>
      <x:c r="WYG5888" s="248"/>
      <x:c r="WYH5888" s="248"/>
      <x:c r="WYI5888" s="248"/>
      <x:c r="WYJ5888" s="248"/>
      <x:c r="WYK5888" s="248"/>
      <x:c r="WYL5888" s="248"/>
      <x:c r="WYM5888" s="248"/>
      <x:c r="WYN5888" s="248"/>
      <x:c r="WYO5888" s="248"/>
      <x:c r="WYP5888" s="248"/>
      <x:c r="WYQ5888" s="248"/>
      <x:c r="WYR5888" s="248"/>
      <x:c r="WYS5888" s="248"/>
      <x:c r="WYT5888" s="248"/>
      <x:c r="WYU5888" s="248"/>
      <x:c r="WYV5888" s="248"/>
      <x:c r="WYW5888" s="248"/>
      <x:c r="WYX5888" s="248"/>
      <x:c r="WYY5888" s="248"/>
      <x:c r="WYZ5888" s="248"/>
      <x:c r="WZA5888" s="248"/>
      <x:c r="WZB5888" s="248"/>
      <x:c r="WZC5888" s="248"/>
      <x:c r="WZD5888" s="248"/>
      <x:c r="WZE5888" s="248"/>
      <x:c r="WZF5888" s="248"/>
      <x:c r="WZG5888" s="248"/>
      <x:c r="WZH5888" s="248"/>
      <x:c r="WZI5888" s="248"/>
      <x:c r="WZJ5888" s="248"/>
      <x:c r="WZK5888" s="248"/>
      <x:c r="WZL5888" s="248"/>
      <x:c r="WZM5888" s="248"/>
      <x:c r="WZN5888" s="248"/>
      <x:c r="WZO5888" s="248"/>
      <x:c r="WZP5888" s="248"/>
      <x:c r="WZQ5888" s="248"/>
      <x:c r="WZR5888" s="248"/>
      <x:c r="WZS5888" s="248"/>
      <x:c r="WZT5888" s="248"/>
      <x:c r="WZU5888" s="248"/>
      <x:c r="WZV5888" s="248"/>
      <x:c r="WZW5888" s="248"/>
      <x:c r="WZX5888" s="248"/>
      <x:c r="WZY5888" s="248"/>
      <x:c r="WZZ5888" s="248"/>
      <x:c r="XAA5888" s="248"/>
      <x:c r="XAB5888" s="248"/>
      <x:c r="XAC5888" s="248"/>
      <x:c r="XAD5888" s="248"/>
      <x:c r="XAE5888" s="248"/>
      <x:c r="XAF5888" s="248"/>
      <x:c r="XAG5888" s="248"/>
      <x:c r="XAH5888" s="248"/>
      <x:c r="XAI5888" s="248"/>
      <x:c r="XAJ5888" s="248"/>
      <x:c r="XAK5888" s="248"/>
      <x:c r="XAL5888" s="248"/>
      <x:c r="XAM5888" s="248"/>
      <x:c r="XAN5888" s="248"/>
      <x:c r="XAO5888" s="248"/>
      <x:c r="XAP5888" s="248"/>
      <x:c r="XAQ5888" s="248"/>
      <x:c r="XAR5888" s="248"/>
      <x:c r="XAS5888" s="248"/>
      <x:c r="XAT5888" s="248"/>
      <x:c r="XAU5888" s="248"/>
      <x:c r="XAV5888" s="248"/>
      <x:c r="XAW5888" s="248"/>
      <x:c r="XAX5888" s="248"/>
      <x:c r="XAY5888" s="248"/>
      <x:c r="XAZ5888" s="248"/>
      <x:c r="XBA5888" s="248"/>
      <x:c r="XBB5888" s="248"/>
      <x:c r="XBC5888" s="248"/>
      <x:c r="XBD5888" s="248"/>
      <x:c r="XBE5888" s="248"/>
      <x:c r="XBF5888" s="248"/>
      <x:c r="XBG5888" s="248"/>
      <x:c r="XBH5888" s="248"/>
      <x:c r="XBI5888" s="248"/>
      <x:c r="XBJ5888" s="248"/>
      <x:c r="XBK5888" s="248"/>
      <x:c r="XBL5888" s="248"/>
      <x:c r="XBM5888" s="248"/>
      <x:c r="XBN5888" s="248"/>
      <x:c r="XBO5888" s="248"/>
      <x:c r="XBP5888" s="248"/>
      <x:c r="XBQ5888" s="248"/>
      <x:c r="XBR5888" s="248"/>
      <x:c r="XBS5888" s="248"/>
      <x:c r="XBT5888" s="248"/>
      <x:c r="XBU5888" s="248"/>
      <x:c r="XBV5888" s="248"/>
      <x:c r="XBW5888" s="248"/>
      <x:c r="XBX5888" s="248"/>
      <x:c r="XBY5888" s="248"/>
      <x:c r="XBZ5888" s="248"/>
      <x:c r="XCA5888" s="248"/>
      <x:c r="XCB5888" s="248"/>
      <x:c r="XCC5888" s="248"/>
      <x:c r="XCD5888" s="248"/>
      <x:c r="XCE5888" s="248"/>
      <x:c r="XCF5888" s="248"/>
      <x:c r="XCG5888" s="248"/>
      <x:c r="XCH5888" s="248"/>
      <x:c r="XCI5888" s="248"/>
      <x:c r="XCJ5888" s="248"/>
      <x:c r="XCK5888" s="248"/>
      <x:c r="XCL5888" s="248"/>
      <x:c r="XCM5888" s="248"/>
      <x:c r="XCN5888" s="248"/>
      <x:c r="XCO5888" s="248"/>
      <x:c r="XCP5888" s="248"/>
      <x:c r="XCQ5888" s="248"/>
      <x:c r="XCR5888" s="248"/>
      <x:c r="XCS5888" s="248"/>
      <x:c r="XCT5888" s="248"/>
      <x:c r="XCU5888" s="248"/>
      <x:c r="XCV5888" s="248"/>
      <x:c r="XCW5888" s="248"/>
      <x:c r="XCX5888" s="248"/>
      <x:c r="XCY5888" s="248"/>
      <x:c r="XCZ5888" s="248"/>
      <x:c r="XDA5888" s="248"/>
      <x:c r="XDB5888" s="248"/>
      <x:c r="XDC5888" s="248"/>
      <x:c r="XDD5888" s="248"/>
      <x:c r="XDE5888" s="248"/>
      <x:c r="XDF5888" s="248"/>
      <x:c r="XDG5888" s="248"/>
      <x:c r="XDH5888" s="248"/>
      <x:c r="XDI5888" s="248"/>
      <x:c r="XDJ5888" s="248"/>
      <x:c r="XDK5888" s="248"/>
      <x:c r="XDL5888" s="248"/>
      <x:c r="XDM5888" s="248"/>
      <x:c r="XDN5888" s="248"/>
      <x:c r="XDO5888" s="248"/>
      <x:c r="XDP5888" s="248"/>
      <x:c r="XDQ5888" s="248"/>
      <x:c r="XDR5888" s="248"/>
      <x:c r="XDS5888" s="248"/>
      <x:c r="XDT5888" s="248"/>
      <x:c r="XDU5888" s="248"/>
      <x:c r="XDV5888" s="248"/>
      <x:c r="XDW5888" s="248"/>
      <x:c r="XDX5888" s="248"/>
      <x:c r="XDY5888" s="248"/>
      <x:c r="XDZ5888" s="248"/>
      <x:c r="XEA5888" s="248"/>
      <x:c r="XEB5888" s="248"/>
      <x:c r="XEC5888" s="248"/>
      <x:c r="XED5888" s="248"/>
      <x:c r="XEE5888" s="248"/>
      <x:c r="XEF5888" s="248"/>
      <x:c r="XEG5888" s="248"/>
      <x:c r="XEH5888" s="248"/>
      <x:c r="XEI5888" s="248"/>
      <x:c r="XEJ5888" s="248"/>
      <x:c r="XEK5888" s="248"/>
      <x:c r="XEL5888" s="248"/>
      <x:c r="XEM5888" s="248"/>
      <x:c r="XEN5888" s="248"/>
      <x:c r="XEO5888" s="248"/>
      <x:c r="XEP5888" s="248"/>
      <x:c r="XEQ5888" s="248"/>
      <x:c r="XER5888" s="248"/>
      <x:c r="XES5888" s="248"/>
      <x:c r="XET5888" s="248"/>
      <x:c r="XEU5888" s="248"/>
      <x:c r="XEV5888" s="248"/>
      <x:c r="XEW5888" s="248"/>
      <x:c r="XEX5888" s="248"/>
      <x:c r="XEY5888" s="248"/>
      <x:c r="XEZ5888" s="248"/>
      <x:c r="XFA5888" s="248"/>
      <x:c r="XFB5888" s="248"/>
      <x:c r="XFC5888" s="248"/>
      <x:c r="XFD5888" s="248"/>
    </x:row>
    <x:row r="5889" spans="1:16384" s="1" customFormat="1">
      <x:c r="A5889" s="248">
        <x:v>469448</x:v>
      </x:c>
      <x:c r="B5889" s="248">
        <x:v>1374</x:v>
      </x:c>
      <x:c r="C5889" s="248">
        <x:f t="shared" si="299"/>
        <x:v>1.04</x:v>
      </x:c>
      <x:c r="D5889" s="248"/>
      <x:c r="E5889" s="248"/>
      <x:c r="F5889" s="248"/>
      <x:c r="G5889" s="248">
        <x:v>5</x:v>
      </x:c>
      <x:c r="H5889" s="248"/>
      <x:c r="I5889" s="248" t="s">
        <x:v>103</x:v>
      </x:c>
      <x:c r="J5889" s="248"/>
      <x:c r="K5889" s="248"/>
      <x:c r="L5889" s="248"/>
      <x:c r="M5889" s="248"/>
      <x:c r="N5889" s="248"/>
      <x:c r="O5889" s="248"/>
      <x:c r="P5889" s="248"/>
      <x:c r="Q5889" s="248"/>
      <x:c r="R5889" s="248"/>
      <x:c r="S5889" s="248"/>
      <x:c r="T5889" s="248"/>
      <x:c r="U5889" s="248"/>
      <x:c r="V5889" s="248"/>
      <x:c r="W5889" s="248"/>
      <x:c r="X5889" s="248"/>
      <x:c r="Y5889" s="248"/>
      <x:c r="Z5889" s="248"/>
      <x:c r="AA5889" s="248"/>
      <x:c r="AB5889" s="248"/>
      <x:c r="AC5889" s="248"/>
      <x:c r="AD5889" s="248"/>
      <x:c r="AE5889" s="248"/>
      <x:c r="AF5889" s="248"/>
      <x:c r="AG5889" s="248">
        <x:v>1</x:v>
      </x:c>
      <x:c r="AH5889" s="248"/>
      <x:c r="AI5889" s="248"/>
      <x:c r="AJ5889" s="248"/>
      <x:c r="AK5889" s="248"/>
      <x:c r="AL5889" s="248"/>
      <x:c r="AM5889" s="248"/>
      <x:c r="AN5889" s="248"/>
      <x:c r="AO5889" s="248"/>
      <x:c r="AP5889" s="248"/>
      <x:c r="AQ5889" s="248"/>
      <x:c r="AR5889" s="248"/>
      <x:c r="AS5889" s="248"/>
      <x:c r="AT5889" s="248"/>
      <x:c r="AU5889" s="248"/>
      <x:c r="AV5889" s="248"/>
      <x:c r="AW5889" s="248"/>
      <x:c r="AX5889" s="248"/>
      <x:c r="AY5889" s="248"/>
      <x:c r="AZ5889" s="248"/>
      <x:c r="BA5889" s="248"/>
      <x:c r="BB5889" s="248"/>
      <x:c r="BC5889" s="248"/>
      <x:c r="BD5889" s="248"/>
      <x:c r="BE5889" s="248"/>
      <x:c r="BF5889" s="248"/>
      <x:c r="BG5889" s="248"/>
      <x:c r="BH5889" s="248"/>
      <x:c r="BI5889" s="248"/>
      <x:c r="BJ5889" s="248"/>
      <x:c r="BK5889" s="248"/>
      <x:c r="BL5889" s="248"/>
      <x:c r="BM5889" s="248"/>
      <x:c r="BN5889" s="248"/>
      <x:c r="BO5889" s="248"/>
      <x:c r="BP5889" s="248"/>
      <x:c r="BQ5889" s="248"/>
      <x:c r="BR5889" s="248"/>
      <x:c r="BS5889" s="248"/>
      <x:c r="BT5889" s="248"/>
      <x:c r="BU5889" s="248"/>
      <x:c r="BV5889" s="248"/>
      <x:c r="BW5889" s="248"/>
      <x:c r="BX5889" s="248"/>
      <x:c r="BY5889" s="248"/>
      <x:c r="BZ5889" s="248"/>
      <x:c r="CA5889" s="248"/>
      <x:c r="CB5889" s="248"/>
      <x:c r="CC5889" s="248"/>
      <x:c r="CD5889" s="248"/>
      <x:c r="CE5889" s="248"/>
      <x:c r="CF5889" s="248"/>
      <x:c r="CG5889" s="248"/>
      <x:c r="CH5889" s="248"/>
      <x:c r="CI5889" s="248"/>
      <x:c r="CJ5889" s="248"/>
      <x:c r="CK5889" s="248"/>
      <x:c r="CL5889" s="248"/>
      <x:c r="CM5889" s="248"/>
      <x:c r="CN5889" s="248"/>
      <x:c r="CO5889" s="248"/>
      <x:c r="CP5889" s="248"/>
      <x:c r="CQ5889" s="248"/>
      <x:c r="CR5889" s="248"/>
      <x:c r="CS5889" s="248"/>
      <x:c r="CT5889" s="248"/>
      <x:c r="CU5889" s="248"/>
      <x:c r="CV5889" s="248"/>
      <x:c r="CW5889" s="248"/>
      <x:c r="CX5889" s="248"/>
      <x:c r="CY5889" s="248"/>
      <x:c r="CZ5889" s="248"/>
      <x:c r="DA5889" s="248"/>
      <x:c r="DB5889" s="248"/>
      <x:c r="DC5889" s="248"/>
      <x:c r="DD5889" s="248"/>
      <x:c r="DE5889" s="248"/>
      <x:c r="DF5889" s="248"/>
      <x:c r="DG5889" s="248"/>
      <x:c r="DH5889" s="248"/>
      <x:c r="DI5889" s="248"/>
      <x:c r="DJ5889" s="248"/>
      <x:c r="DK5889" s="248"/>
      <x:c r="DL5889" s="248"/>
      <x:c r="DM5889" s="248"/>
      <x:c r="DN5889" s="248"/>
      <x:c r="DO5889" s="248"/>
      <x:c r="DP5889" s="248"/>
      <x:c r="DQ5889" s="248"/>
      <x:c r="DR5889" s="248"/>
      <x:c r="DS5889" s="248"/>
      <x:c r="DT5889" s="248"/>
      <x:c r="DU5889" s="248"/>
      <x:c r="DV5889" s="248"/>
      <x:c r="DW5889" s="248"/>
      <x:c r="DX5889" s="248"/>
      <x:c r="DY5889" s="248"/>
      <x:c r="DZ5889" s="248"/>
      <x:c r="EA5889" s="248"/>
      <x:c r="EB5889" s="248"/>
      <x:c r="EC5889" s="248"/>
      <x:c r="ED5889" s="248"/>
      <x:c r="EE5889" s="248"/>
      <x:c r="EF5889" s="248"/>
      <x:c r="EG5889" s="248"/>
      <x:c r="EH5889" s="248"/>
      <x:c r="EI5889" s="248"/>
      <x:c r="EJ5889" s="248"/>
      <x:c r="EK5889" s="248"/>
      <x:c r="EL5889" s="248"/>
      <x:c r="EM5889" s="248"/>
      <x:c r="EN5889" s="248"/>
      <x:c r="EO5889" s="248"/>
      <x:c r="EP5889" s="248"/>
      <x:c r="EQ5889" s="248"/>
      <x:c r="ER5889" s="248"/>
      <x:c r="ES5889" s="248"/>
      <x:c r="ET5889" s="248"/>
      <x:c r="EU5889" s="248"/>
      <x:c r="EV5889" s="248"/>
      <x:c r="EW5889" s="248"/>
      <x:c r="EX5889" s="248"/>
      <x:c r="EY5889" s="248"/>
      <x:c r="EZ5889" s="248"/>
      <x:c r="FA5889" s="248"/>
      <x:c r="FB5889" s="248"/>
      <x:c r="FC5889" s="248"/>
      <x:c r="FD5889" s="248"/>
      <x:c r="FE5889" s="248"/>
      <x:c r="FF5889" s="248"/>
      <x:c r="FG5889" s="248"/>
      <x:c r="FH5889" s="248"/>
      <x:c r="FI5889" s="248"/>
      <x:c r="FJ5889" s="248"/>
      <x:c r="FK5889" s="248"/>
      <x:c r="FL5889" s="248"/>
      <x:c r="FM5889" s="248"/>
      <x:c r="FN5889" s="248"/>
      <x:c r="FO5889" s="248"/>
      <x:c r="FP5889" s="248"/>
      <x:c r="FQ5889" s="248"/>
      <x:c r="FR5889" s="248"/>
      <x:c r="FS5889" s="248"/>
      <x:c r="FT5889" s="248"/>
      <x:c r="FU5889" s="248"/>
      <x:c r="FV5889" s="248"/>
      <x:c r="FW5889" s="248"/>
      <x:c r="FX5889" s="248"/>
      <x:c r="FY5889" s="248"/>
      <x:c r="FZ5889" s="248"/>
      <x:c r="GA5889" s="248"/>
      <x:c r="GB5889" s="248"/>
      <x:c r="GC5889" s="248"/>
      <x:c r="GD5889" s="248"/>
      <x:c r="GE5889" s="248"/>
      <x:c r="GF5889" s="248"/>
      <x:c r="GG5889" s="248"/>
      <x:c r="GH5889" s="248"/>
      <x:c r="GI5889" s="248"/>
      <x:c r="GJ5889" s="248"/>
      <x:c r="GK5889" s="248"/>
      <x:c r="GL5889" s="248"/>
      <x:c r="GM5889" s="248"/>
      <x:c r="GN5889" s="248"/>
      <x:c r="GO5889" s="248"/>
      <x:c r="GP5889" s="248"/>
      <x:c r="GQ5889" s="248"/>
      <x:c r="GR5889" s="248"/>
      <x:c r="GS5889" s="248"/>
      <x:c r="GT5889" s="248"/>
      <x:c r="GU5889" s="248"/>
      <x:c r="GV5889" s="248"/>
      <x:c r="GW5889" s="248"/>
      <x:c r="GX5889" s="248"/>
      <x:c r="GY5889" s="248"/>
      <x:c r="GZ5889" s="248"/>
      <x:c r="HA5889" s="248"/>
      <x:c r="HB5889" s="248"/>
      <x:c r="HC5889" s="248"/>
      <x:c r="HD5889" s="248"/>
      <x:c r="HE5889" s="248"/>
      <x:c r="HF5889" s="248"/>
      <x:c r="HG5889" s="248"/>
      <x:c r="HH5889" s="248"/>
      <x:c r="HI5889" s="248"/>
      <x:c r="HJ5889" s="248"/>
      <x:c r="HK5889" s="248"/>
      <x:c r="HL5889" s="248"/>
      <x:c r="HM5889" s="248"/>
      <x:c r="HN5889" s="248"/>
      <x:c r="HO5889" s="248"/>
      <x:c r="HP5889" s="248"/>
      <x:c r="HQ5889" s="248"/>
      <x:c r="HR5889" s="248"/>
      <x:c r="HS5889" s="248"/>
      <x:c r="HT5889" s="248"/>
      <x:c r="HU5889" s="248"/>
      <x:c r="HV5889" s="248"/>
      <x:c r="HW5889" s="248"/>
      <x:c r="HX5889" s="248"/>
      <x:c r="HY5889" s="248"/>
      <x:c r="HZ5889" s="248"/>
      <x:c r="IA5889" s="248"/>
      <x:c r="IB5889" s="248"/>
      <x:c r="IC5889" s="248"/>
      <x:c r="ID5889" s="248"/>
      <x:c r="IE5889" s="248"/>
      <x:c r="IF5889" s="248"/>
      <x:c r="IG5889" s="248"/>
      <x:c r="IH5889" s="248"/>
      <x:c r="II5889" s="248"/>
      <x:c r="IJ5889" s="248"/>
      <x:c r="IK5889" s="248"/>
      <x:c r="IL5889" s="248"/>
      <x:c r="IM5889" s="248"/>
      <x:c r="IN5889" s="248"/>
      <x:c r="IO5889" s="248"/>
      <x:c r="IP5889" s="248"/>
      <x:c r="IQ5889" s="248"/>
      <x:c r="IR5889" s="248"/>
      <x:c r="IS5889" s="248"/>
      <x:c r="IT5889" s="248"/>
      <x:c r="IU5889" s="248"/>
      <x:c r="IV5889" s="248"/>
      <x:c r="IW5889" s="248"/>
      <x:c r="IX5889" s="248"/>
      <x:c r="IY5889" s="248"/>
      <x:c r="IZ5889" s="248"/>
      <x:c r="JA5889" s="248"/>
      <x:c r="JB5889" s="248"/>
      <x:c r="JC5889" s="248"/>
      <x:c r="JD5889" s="248"/>
      <x:c r="JE5889" s="248"/>
      <x:c r="JF5889" s="248"/>
      <x:c r="JG5889" s="248"/>
      <x:c r="JH5889" s="248"/>
      <x:c r="JI5889" s="248"/>
      <x:c r="JJ5889" s="248"/>
      <x:c r="JK5889" s="248"/>
      <x:c r="JL5889" s="248"/>
      <x:c r="JM5889" s="248"/>
      <x:c r="JN5889" s="248"/>
      <x:c r="JO5889" s="248"/>
      <x:c r="JP5889" s="248"/>
      <x:c r="JQ5889" s="248"/>
      <x:c r="JR5889" s="248"/>
      <x:c r="JS5889" s="248"/>
      <x:c r="JT5889" s="248"/>
      <x:c r="JU5889" s="248"/>
      <x:c r="JV5889" s="248"/>
      <x:c r="JW5889" s="248"/>
      <x:c r="JX5889" s="248"/>
      <x:c r="JY5889" s="248"/>
      <x:c r="JZ5889" s="248"/>
      <x:c r="KA5889" s="248"/>
      <x:c r="KB5889" s="248"/>
      <x:c r="KC5889" s="248"/>
      <x:c r="KD5889" s="248"/>
      <x:c r="KE5889" s="248"/>
      <x:c r="KF5889" s="248"/>
      <x:c r="KG5889" s="248"/>
      <x:c r="KH5889" s="248"/>
      <x:c r="KI5889" s="248"/>
      <x:c r="KJ5889" s="248"/>
      <x:c r="KK5889" s="248"/>
      <x:c r="KL5889" s="248"/>
      <x:c r="KM5889" s="248"/>
      <x:c r="KN5889" s="248"/>
      <x:c r="KO5889" s="248"/>
      <x:c r="KP5889" s="248"/>
      <x:c r="KQ5889" s="248"/>
      <x:c r="KR5889" s="248"/>
      <x:c r="KS5889" s="248"/>
      <x:c r="KT5889" s="248"/>
      <x:c r="KU5889" s="248"/>
      <x:c r="KV5889" s="248"/>
      <x:c r="KW5889" s="248"/>
      <x:c r="KX5889" s="248"/>
      <x:c r="KY5889" s="248"/>
      <x:c r="KZ5889" s="248"/>
      <x:c r="LA5889" s="248"/>
      <x:c r="LB5889" s="248"/>
      <x:c r="LC5889" s="248"/>
      <x:c r="LD5889" s="248"/>
      <x:c r="LE5889" s="248"/>
      <x:c r="LF5889" s="248"/>
      <x:c r="LG5889" s="248"/>
      <x:c r="LH5889" s="248"/>
      <x:c r="LI5889" s="248"/>
      <x:c r="LJ5889" s="248"/>
      <x:c r="LK5889" s="248"/>
      <x:c r="LL5889" s="248"/>
      <x:c r="LM5889" s="248"/>
      <x:c r="LN5889" s="248"/>
      <x:c r="LO5889" s="248"/>
      <x:c r="LP5889" s="248"/>
      <x:c r="LQ5889" s="248"/>
      <x:c r="LR5889" s="248"/>
      <x:c r="LS5889" s="248"/>
      <x:c r="LT5889" s="248"/>
      <x:c r="LU5889" s="248"/>
      <x:c r="LV5889" s="248"/>
      <x:c r="LW5889" s="248"/>
      <x:c r="LX5889" s="248"/>
      <x:c r="LY5889" s="248"/>
      <x:c r="LZ5889" s="248"/>
      <x:c r="MA5889" s="248"/>
      <x:c r="MB5889" s="248"/>
      <x:c r="MC5889" s="248"/>
      <x:c r="MD5889" s="248"/>
      <x:c r="ME5889" s="248"/>
      <x:c r="MF5889" s="248"/>
      <x:c r="MG5889" s="248"/>
      <x:c r="MH5889" s="248"/>
      <x:c r="MI5889" s="248"/>
      <x:c r="MJ5889" s="248"/>
      <x:c r="MK5889" s="248"/>
      <x:c r="ML5889" s="248"/>
      <x:c r="MM5889" s="248"/>
      <x:c r="MN5889" s="248"/>
      <x:c r="MO5889" s="248"/>
      <x:c r="MP5889" s="248"/>
      <x:c r="MQ5889" s="248"/>
      <x:c r="MR5889" s="248"/>
      <x:c r="MS5889" s="248"/>
      <x:c r="MT5889" s="248"/>
      <x:c r="MU5889" s="248"/>
      <x:c r="MV5889" s="248"/>
      <x:c r="MW5889" s="248"/>
      <x:c r="MX5889" s="248"/>
      <x:c r="MY5889" s="248"/>
      <x:c r="MZ5889" s="248"/>
      <x:c r="NA5889" s="248"/>
      <x:c r="NB5889" s="248"/>
      <x:c r="NC5889" s="248"/>
      <x:c r="ND5889" s="248"/>
      <x:c r="NE5889" s="248"/>
      <x:c r="NF5889" s="248"/>
      <x:c r="NG5889" s="248"/>
      <x:c r="NH5889" s="248"/>
      <x:c r="NI5889" s="248"/>
      <x:c r="NJ5889" s="248"/>
      <x:c r="NK5889" s="248"/>
      <x:c r="NL5889" s="248"/>
      <x:c r="NM5889" s="248"/>
      <x:c r="NN5889" s="248"/>
      <x:c r="NO5889" s="248"/>
      <x:c r="NP5889" s="248"/>
      <x:c r="NQ5889" s="248"/>
      <x:c r="NR5889" s="248"/>
      <x:c r="NS5889" s="248"/>
      <x:c r="NT5889" s="248"/>
      <x:c r="NU5889" s="248"/>
      <x:c r="NV5889" s="248"/>
      <x:c r="NW5889" s="248"/>
      <x:c r="NX5889" s="248"/>
      <x:c r="NY5889" s="248"/>
      <x:c r="NZ5889" s="248"/>
      <x:c r="OA5889" s="248"/>
      <x:c r="OB5889" s="248"/>
      <x:c r="OC5889" s="248"/>
      <x:c r="OD5889" s="248"/>
      <x:c r="OE5889" s="248"/>
      <x:c r="OF5889" s="248"/>
      <x:c r="OG5889" s="248"/>
      <x:c r="OH5889" s="248"/>
      <x:c r="OI5889" s="248"/>
      <x:c r="OJ5889" s="248"/>
      <x:c r="OK5889" s="248"/>
      <x:c r="OL5889" s="248"/>
      <x:c r="OM5889" s="248"/>
      <x:c r="ON5889" s="248"/>
      <x:c r="OO5889" s="248"/>
      <x:c r="OP5889" s="248"/>
      <x:c r="OQ5889" s="248"/>
      <x:c r="OR5889" s="248"/>
      <x:c r="OS5889" s="248"/>
      <x:c r="OT5889" s="248"/>
      <x:c r="OU5889" s="248"/>
      <x:c r="OV5889" s="248"/>
      <x:c r="OW5889" s="248"/>
      <x:c r="OX5889" s="248"/>
      <x:c r="OY5889" s="248"/>
      <x:c r="OZ5889" s="248"/>
      <x:c r="PA5889" s="248"/>
      <x:c r="PB5889" s="248"/>
      <x:c r="PC5889" s="248"/>
      <x:c r="PD5889" s="248"/>
      <x:c r="PE5889" s="248"/>
      <x:c r="PF5889" s="248"/>
      <x:c r="PG5889" s="248"/>
      <x:c r="PH5889" s="248"/>
      <x:c r="PI5889" s="248"/>
      <x:c r="PJ5889" s="248"/>
      <x:c r="PK5889" s="248"/>
      <x:c r="PL5889" s="248"/>
      <x:c r="PM5889" s="248"/>
      <x:c r="PN5889" s="248"/>
      <x:c r="PO5889" s="248"/>
      <x:c r="PP5889" s="248"/>
      <x:c r="PQ5889" s="248"/>
      <x:c r="PR5889" s="248"/>
      <x:c r="PS5889" s="248"/>
      <x:c r="PT5889" s="248"/>
      <x:c r="PU5889" s="248"/>
      <x:c r="PV5889" s="248"/>
      <x:c r="PW5889" s="248"/>
      <x:c r="PX5889" s="248"/>
      <x:c r="PY5889" s="248"/>
      <x:c r="PZ5889" s="248"/>
      <x:c r="QA5889" s="248"/>
      <x:c r="QB5889" s="248"/>
      <x:c r="QC5889" s="248"/>
      <x:c r="QD5889" s="248"/>
      <x:c r="QE5889" s="248"/>
      <x:c r="QF5889" s="248"/>
      <x:c r="QG5889" s="248"/>
      <x:c r="QH5889" s="248"/>
      <x:c r="QI5889" s="248"/>
      <x:c r="QJ5889" s="248"/>
      <x:c r="QK5889" s="248"/>
      <x:c r="QL5889" s="248"/>
      <x:c r="QM5889" s="248"/>
      <x:c r="QN5889" s="248"/>
      <x:c r="QO5889" s="248"/>
      <x:c r="QP5889" s="248"/>
      <x:c r="QQ5889" s="248"/>
      <x:c r="QR5889" s="248"/>
      <x:c r="QS5889" s="248"/>
      <x:c r="QT5889" s="248"/>
      <x:c r="QU5889" s="248"/>
      <x:c r="QV5889" s="248"/>
      <x:c r="QW5889" s="248"/>
      <x:c r="QX5889" s="248"/>
      <x:c r="QY5889" s="248"/>
      <x:c r="QZ5889" s="248"/>
      <x:c r="RA5889" s="248"/>
      <x:c r="RB5889" s="248"/>
      <x:c r="RC5889" s="248"/>
      <x:c r="RD5889" s="248"/>
      <x:c r="RE5889" s="248"/>
      <x:c r="RF5889" s="248"/>
      <x:c r="RG5889" s="248"/>
      <x:c r="RH5889" s="248"/>
      <x:c r="RI5889" s="248"/>
      <x:c r="RJ5889" s="248"/>
      <x:c r="RK5889" s="248"/>
      <x:c r="RL5889" s="248"/>
      <x:c r="RM5889" s="248"/>
      <x:c r="RN5889" s="248"/>
      <x:c r="RO5889" s="248"/>
      <x:c r="RP5889" s="248"/>
      <x:c r="RQ5889" s="248"/>
      <x:c r="RR5889" s="248"/>
      <x:c r="RS5889" s="248"/>
      <x:c r="RT5889" s="248"/>
      <x:c r="RU5889" s="248"/>
      <x:c r="RV5889" s="248"/>
      <x:c r="RW5889" s="248"/>
      <x:c r="RX5889" s="248"/>
      <x:c r="RY5889" s="248"/>
      <x:c r="RZ5889" s="248"/>
      <x:c r="SA5889" s="248"/>
      <x:c r="SB5889" s="248"/>
      <x:c r="SC5889" s="248"/>
      <x:c r="SD5889" s="248"/>
      <x:c r="SE5889" s="248"/>
      <x:c r="SF5889" s="248"/>
      <x:c r="SG5889" s="248"/>
      <x:c r="SH5889" s="248"/>
      <x:c r="SI5889" s="248"/>
      <x:c r="SJ5889" s="248"/>
      <x:c r="SK5889" s="248"/>
      <x:c r="SL5889" s="248"/>
      <x:c r="SM5889" s="248"/>
      <x:c r="SN5889" s="248"/>
      <x:c r="SO5889" s="248"/>
      <x:c r="SP5889" s="248"/>
      <x:c r="SQ5889" s="248"/>
      <x:c r="SR5889" s="248"/>
      <x:c r="SS5889" s="248"/>
      <x:c r="ST5889" s="248"/>
      <x:c r="SU5889" s="248"/>
      <x:c r="SV5889" s="248"/>
      <x:c r="SW5889" s="248"/>
      <x:c r="SX5889" s="248"/>
      <x:c r="SY5889" s="248"/>
      <x:c r="SZ5889" s="248"/>
      <x:c r="TA5889" s="248"/>
      <x:c r="TB5889" s="248"/>
      <x:c r="TC5889" s="248"/>
      <x:c r="TD5889" s="248"/>
      <x:c r="TE5889" s="248"/>
      <x:c r="TF5889" s="248"/>
      <x:c r="TG5889" s="248"/>
      <x:c r="TH5889" s="248"/>
      <x:c r="TI5889" s="248"/>
      <x:c r="TJ5889" s="248"/>
      <x:c r="TK5889" s="248"/>
      <x:c r="TL5889" s="248"/>
      <x:c r="TM5889" s="248"/>
      <x:c r="TN5889" s="248"/>
      <x:c r="TO5889" s="248"/>
      <x:c r="TP5889" s="248"/>
      <x:c r="TQ5889" s="248"/>
      <x:c r="TR5889" s="248"/>
      <x:c r="TS5889" s="248"/>
      <x:c r="TT5889" s="248"/>
      <x:c r="TU5889" s="248"/>
      <x:c r="TV5889" s="248"/>
      <x:c r="TW5889" s="248"/>
      <x:c r="TX5889" s="248"/>
      <x:c r="TY5889" s="248"/>
      <x:c r="TZ5889" s="248"/>
      <x:c r="UA5889" s="248"/>
      <x:c r="UB5889" s="248"/>
      <x:c r="UC5889" s="248"/>
      <x:c r="UD5889" s="248"/>
      <x:c r="UE5889" s="248"/>
      <x:c r="UF5889" s="248"/>
      <x:c r="UG5889" s="248"/>
      <x:c r="UH5889" s="248"/>
      <x:c r="UI5889" s="248"/>
      <x:c r="UJ5889" s="248"/>
      <x:c r="UK5889" s="248"/>
      <x:c r="UL5889" s="248"/>
      <x:c r="UM5889" s="248"/>
      <x:c r="UN5889" s="248"/>
      <x:c r="UO5889" s="248"/>
      <x:c r="UP5889" s="248"/>
      <x:c r="UQ5889" s="248"/>
      <x:c r="UR5889" s="248"/>
      <x:c r="US5889" s="248"/>
      <x:c r="UT5889" s="248"/>
      <x:c r="UU5889" s="248"/>
      <x:c r="UV5889" s="248"/>
      <x:c r="UW5889" s="248"/>
      <x:c r="UX5889" s="248"/>
      <x:c r="UY5889" s="248"/>
      <x:c r="UZ5889" s="248"/>
      <x:c r="VA5889" s="248"/>
      <x:c r="VB5889" s="248"/>
      <x:c r="VC5889" s="248"/>
      <x:c r="VD5889" s="248"/>
      <x:c r="VE5889" s="248"/>
      <x:c r="VF5889" s="248"/>
      <x:c r="VG5889" s="248"/>
      <x:c r="VH5889" s="248"/>
      <x:c r="VI5889" s="248"/>
      <x:c r="VJ5889" s="248"/>
      <x:c r="VK5889" s="248"/>
      <x:c r="VL5889" s="248"/>
      <x:c r="VM5889" s="248"/>
      <x:c r="VN5889" s="248"/>
      <x:c r="VO5889" s="248"/>
      <x:c r="VP5889" s="248"/>
      <x:c r="VQ5889" s="248"/>
      <x:c r="VR5889" s="248"/>
      <x:c r="VS5889" s="248"/>
      <x:c r="VT5889" s="248"/>
      <x:c r="VU5889" s="248"/>
      <x:c r="VV5889" s="248"/>
      <x:c r="VW5889" s="248"/>
      <x:c r="VX5889" s="248"/>
      <x:c r="VY5889" s="248"/>
      <x:c r="VZ5889" s="248"/>
      <x:c r="WA5889" s="248"/>
      <x:c r="WB5889" s="248"/>
      <x:c r="WC5889" s="248"/>
      <x:c r="WD5889" s="248"/>
      <x:c r="WE5889" s="248"/>
      <x:c r="WF5889" s="248"/>
      <x:c r="WG5889" s="248"/>
      <x:c r="WH5889" s="248"/>
      <x:c r="WI5889" s="248"/>
      <x:c r="WJ5889" s="248"/>
      <x:c r="WK5889" s="248"/>
      <x:c r="WL5889" s="248"/>
      <x:c r="WM5889" s="248"/>
      <x:c r="WN5889" s="248"/>
      <x:c r="WO5889" s="248"/>
      <x:c r="WP5889" s="248"/>
      <x:c r="WQ5889" s="248"/>
      <x:c r="WR5889" s="248"/>
      <x:c r="WS5889" s="248"/>
      <x:c r="WT5889" s="248"/>
      <x:c r="WU5889" s="248"/>
      <x:c r="WV5889" s="248"/>
      <x:c r="WW5889" s="248"/>
      <x:c r="WX5889" s="248"/>
      <x:c r="WY5889" s="248"/>
      <x:c r="WZ5889" s="248"/>
      <x:c r="XA5889" s="248"/>
      <x:c r="XB5889" s="248"/>
      <x:c r="XC5889" s="248"/>
      <x:c r="XD5889" s="248"/>
      <x:c r="XE5889" s="248"/>
      <x:c r="XF5889" s="248"/>
      <x:c r="XG5889" s="248"/>
      <x:c r="XH5889" s="248"/>
      <x:c r="XI5889" s="248"/>
      <x:c r="XJ5889" s="248"/>
      <x:c r="XK5889" s="248"/>
      <x:c r="XL5889" s="248"/>
      <x:c r="XM5889" s="248"/>
      <x:c r="XN5889" s="248"/>
      <x:c r="XO5889" s="248"/>
      <x:c r="XP5889" s="248"/>
      <x:c r="XQ5889" s="248"/>
      <x:c r="XR5889" s="248"/>
      <x:c r="XS5889" s="248"/>
      <x:c r="XT5889" s="248"/>
      <x:c r="XU5889" s="248"/>
      <x:c r="XV5889" s="248"/>
      <x:c r="XW5889" s="248"/>
      <x:c r="XX5889" s="248"/>
      <x:c r="XY5889" s="248"/>
      <x:c r="XZ5889" s="248"/>
      <x:c r="YA5889" s="248"/>
      <x:c r="YB5889" s="248"/>
      <x:c r="YC5889" s="248"/>
      <x:c r="YD5889" s="248"/>
      <x:c r="YE5889" s="248"/>
      <x:c r="YF5889" s="248"/>
      <x:c r="YG5889" s="248"/>
      <x:c r="YH5889" s="248"/>
      <x:c r="YI5889" s="248"/>
      <x:c r="YJ5889" s="248"/>
      <x:c r="YK5889" s="248"/>
      <x:c r="YL5889" s="248"/>
      <x:c r="YM5889" s="248"/>
      <x:c r="YN5889" s="248"/>
      <x:c r="YO5889" s="248"/>
      <x:c r="YP5889" s="248"/>
      <x:c r="YQ5889" s="248"/>
      <x:c r="YR5889" s="248"/>
      <x:c r="YS5889" s="248"/>
      <x:c r="YT5889" s="248"/>
      <x:c r="YU5889" s="248"/>
      <x:c r="YV5889" s="248"/>
      <x:c r="YW5889" s="248"/>
      <x:c r="YX5889" s="248"/>
      <x:c r="YY5889" s="248"/>
      <x:c r="YZ5889" s="248"/>
      <x:c r="ZA5889" s="248"/>
      <x:c r="ZB5889" s="248"/>
      <x:c r="ZC5889" s="248"/>
      <x:c r="ZD5889" s="248"/>
      <x:c r="ZE5889" s="248"/>
      <x:c r="ZF5889" s="248"/>
      <x:c r="ZG5889" s="248"/>
      <x:c r="ZH5889" s="248"/>
      <x:c r="ZI5889" s="248"/>
      <x:c r="ZJ5889" s="248"/>
      <x:c r="ZK5889" s="248"/>
      <x:c r="ZL5889" s="248"/>
      <x:c r="ZM5889" s="248"/>
      <x:c r="ZN5889" s="248"/>
      <x:c r="ZO5889" s="248"/>
      <x:c r="ZP5889" s="248"/>
      <x:c r="ZQ5889" s="248"/>
      <x:c r="ZR5889" s="248"/>
      <x:c r="ZS5889" s="248"/>
      <x:c r="ZT5889" s="248"/>
      <x:c r="ZU5889" s="248"/>
      <x:c r="ZV5889" s="248"/>
      <x:c r="ZW5889" s="248"/>
      <x:c r="ZX5889" s="248"/>
      <x:c r="ZY5889" s="248"/>
      <x:c r="ZZ5889" s="248"/>
      <x:c r="AAA5889" s="248"/>
      <x:c r="AAB5889" s="248"/>
      <x:c r="AAC5889" s="248"/>
      <x:c r="AAD5889" s="248"/>
      <x:c r="AAE5889" s="248"/>
      <x:c r="AAF5889" s="248"/>
      <x:c r="AAG5889" s="248"/>
      <x:c r="AAH5889" s="248"/>
      <x:c r="AAI5889" s="248"/>
      <x:c r="AAJ5889" s="248"/>
      <x:c r="AAK5889" s="248"/>
      <x:c r="AAL5889" s="248"/>
      <x:c r="AAM5889" s="248"/>
      <x:c r="AAN5889" s="248"/>
      <x:c r="AAO5889" s="248"/>
      <x:c r="AAP5889" s="248"/>
      <x:c r="AAQ5889" s="248"/>
      <x:c r="AAR5889" s="248"/>
      <x:c r="AAS5889" s="248"/>
      <x:c r="AAT5889" s="248"/>
      <x:c r="AAU5889" s="248"/>
      <x:c r="AAV5889" s="248"/>
      <x:c r="AAW5889" s="248"/>
      <x:c r="AAX5889" s="248"/>
      <x:c r="AAY5889" s="248"/>
      <x:c r="AAZ5889" s="248"/>
      <x:c r="ABA5889" s="248"/>
      <x:c r="ABB5889" s="248"/>
      <x:c r="ABC5889" s="248"/>
      <x:c r="ABD5889" s="248"/>
      <x:c r="ABE5889" s="248"/>
      <x:c r="ABF5889" s="248"/>
      <x:c r="ABG5889" s="248"/>
      <x:c r="ABH5889" s="248"/>
      <x:c r="ABI5889" s="248"/>
      <x:c r="ABJ5889" s="248"/>
      <x:c r="ABK5889" s="248"/>
      <x:c r="ABL5889" s="248"/>
      <x:c r="ABM5889" s="248"/>
      <x:c r="ABN5889" s="248"/>
      <x:c r="ABO5889" s="248"/>
      <x:c r="ABP5889" s="248"/>
      <x:c r="ABQ5889" s="248"/>
      <x:c r="ABR5889" s="248"/>
      <x:c r="ABS5889" s="248"/>
      <x:c r="ABT5889" s="248"/>
      <x:c r="ABU5889" s="248"/>
      <x:c r="ABV5889" s="248"/>
      <x:c r="ABW5889" s="248"/>
      <x:c r="ABX5889" s="248"/>
      <x:c r="ABY5889" s="248"/>
      <x:c r="ABZ5889" s="248"/>
      <x:c r="ACA5889" s="248"/>
      <x:c r="ACB5889" s="248"/>
      <x:c r="ACC5889" s="248"/>
      <x:c r="ACD5889" s="248"/>
      <x:c r="ACE5889" s="248"/>
      <x:c r="ACF5889" s="248"/>
      <x:c r="ACG5889" s="248"/>
      <x:c r="ACH5889" s="248"/>
      <x:c r="ACI5889" s="248"/>
      <x:c r="ACJ5889" s="248"/>
      <x:c r="ACK5889" s="248"/>
      <x:c r="ACL5889" s="248"/>
      <x:c r="ACM5889" s="248"/>
      <x:c r="ACN5889" s="248"/>
      <x:c r="ACO5889" s="248"/>
      <x:c r="ACP5889" s="248"/>
      <x:c r="ACQ5889" s="248"/>
      <x:c r="ACR5889" s="248"/>
      <x:c r="ACS5889" s="248"/>
      <x:c r="ACT5889" s="248"/>
      <x:c r="ACU5889" s="248"/>
      <x:c r="ACV5889" s="248"/>
      <x:c r="ACW5889" s="248"/>
      <x:c r="ACX5889" s="248"/>
      <x:c r="ACY5889" s="248"/>
      <x:c r="ACZ5889" s="248"/>
      <x:c r="ADA5889" s="248"/>
      <x:c r="ADB5889" s="248"/>
      <x:c r="ADC5889" s="248"/>
      <x:c r="ADD5889" s="248"/>
      <x:c r="ADE5889" s="248"/>
      <x:c r="ADF5889" s="248"/>
      <x:c r="ADG5889" s="248"/>
      <x:c r="ADH5889" s="248"/>
      <x:c r="ADI5889" s="248"/>
      <x:c r="ADJ5889" s="248"/>
      <x:c r="ADK5889" s="248"/>
      <x:c r="ADL5889" s="248"/>
      <x:c r="ADM5889" s="248"/>
      <x:c r="ADN5889" s="248"/>
      <x:c r="ADO5889" s="248"/>
      <x:c r="ADP5889" s="248"/>
      <x:c r="ADQ5889" s="248"/>
      <x:c r="ADR5889" s="248"/>
      <x:c r="ADS5889" s="248"/>
      <x:c r="ADT5889" s="248"/>
      <x:c r="ADU5889" s="248"/>
      <x:c r="ADV5889" s="248"/>
      <x:c r="ADW5889" s="248"/>
      <x:c r="ADX5889" s="248"/>
      <x:c r="ADY5889" s="248"/>
      <x:c r="ADZ5889" s="248"/>
      <x:c r="AEA5889" s="248"/>
      <x:c r="AEB5889" s="248"/>
      <x:c r="AEC5889" s="248"/>
      <x:c r="AED5889" s="248"/>
      <x:c r="AEE5889" s="248"/>
      <x:c r="AEF5889" s="248"/>
      <x:c r="AEG5889" s="248"/>
      <x:c r="AEH5889" s="248"/>
      <x:c r="AEI5889" s="248"/>
      <x:c r="AEJ5889" s="248"/>
      <x:c r="AEK5889" s="248"/>
      <x:c r="AEL5889" s="248"/>
      <x:c r="AEM5889" s="248"/>
      <x:c r="AEN5889" s="248"/>
      <x:c r="AEO5889" s="248"/>
      <x:c r="AEP5889" s="248"/>
      <x:c r="AEQ5889" s="248"/>
      <x:c r="AER5889" s="248"/>
      <x:c r="AES5889" s="248"/>
      <x:c r="AET5889" s="248"/>
      <x:c r="AEU5889" s="248"/>
      <x:c r="AEV5889" s="248"/>
      <x:c r="AEW5889" s="248"/>
      <x:c r="AEX5889" s="248"/>
      <x:c r="AEY5889" s="248"/>
      <x:c r="AEZ5889" s="248"/>
      <x:c r="AFA5889" s="248"/>
      <x:c r="AFB5889" s="248"/>
      <x:c r="AFC5889" s="248"/>
      <x:c r="AFD5889" s="248"/>
      <x:c r="AFE5889" s="248"/>
      <x:c r="AFF5889" s="248"/>
      <x:c r="AFG5889" s="248"/>
      <x:c r="AFH5889" s="248"/>
      <x:c r="AFI5889" s="248"/>
      <x:c r="AFJ5889" s="248"/>
      <x:c r="AFK5889" s="248"/>
      <x:c r="AFL5889" s="248"/>
      <x:c r="AFM5889" s="248"/>
      <x:c r="AFN5889" s="248"/>
      <x:c r="AFO5889" s="248"/>
      <x:c r="AFP5889" s="248"/>
      <x:c r="AFQ5889" s="248"/>
      <x:c r="AFR5889" s="248"/>
      <x:c r="AFS5889" s="248"/>
      <x:c r="AFT5889" s="248"/>
      <x:c r="AFU5889" s="248"/>
      <x:c r="AFV5889" s="248"/>
      <x:c r="AFW5889" s="248"/>
      <x:c r="AFX5889" s="248"/>
      <x:c r="AFY5889" s="248"/>
      <x:c r="AFZ5889" s="248"/>
      <x:c r="AGA5889" s="248"/>
      <x:c r="AGB5889" s="248"/>
      <x:c r="AGC5889" s="248"/>
      <x:c r="AGD5889" s="248"/>
      <x:c r="AGE5889" s="248"/>
      <x:c r="AGF5889" s="248"/>
      <x:c r="AGG5889" s="248"/>
      <x:c r="AGH5889" s="248"/>
      <x:c r="AGI5889" s="248"/>
      <x:c r="AGJ5889" s="248"/>
      <x:c r="AGK5889" s="248"/>
      <x:c r="AGL5889" s="248"/>
      <x:c r="AGM5889" s="248"/>
      <x:c r="AGN5889" s="248"/>
      <x:c r="AGO5889" s="248"/>
      <x:c r="AGP5889" s="248"/>
      <x:c r="AGQ5889" s="248"/>
      <x:c r="AGR5889" s="248"/>
      <x:c r="AGS5889" s="248"/>
      <x:c r="AGT5889" s="248"/>
      <x:c r="AGU5889" s="248"/>
      <x:c r="AGV5889" s="248"/>
      <x:c r="AGW5889" s="248"/>
      <x:c r="AGX5889" s="248"/>
      <x:c r="AGY5889" s="248"/>
      <x:c r="AGZ5889" s="248"/>
      <x:c r="AHA5889" s="248"/>
      <x:c r="AHB5889" s="248"/>
      <x:c r="AHC5889" s="248"/>
      <x:c r="AHD5889" s="248"/>
      <x:c r="AHE5889" s="248"/>
      <x:c r="AHF5889" s="248"/>
      <x:c r="AHG5889" s="248"/>
      <x:c r="AHH5889" s="248"/>
      <x:c r="AHI5889" s="248"/>
      <x:c r="AHJ5889" s="248"/>
      <x:c r="AHK5889" s="248"/>
      <x:c r="AHL5889" s="248"/>
      <x:c r="AHM5889" s="248"/>
      <x:c r="AHN5889" s="248"/>
      <x:c r="AHO5889" s="248"/>
      <x:c r="AHP5889" s="248"/>
      <x:c r="AHQ5889" s="248"/>
      <x:c r="AHR5889" s="248"/>
      <x:c r="AHS5889" s="248"/>
      <x:c r="AHT5889" s="248"/>
      <x:c r="AHU5889" s="248"/>
      <x:c r="AHV5889" s="248"/>
      <x:c r="AHW5889" s="248"/>
      <x:c r="AHX5889" s="248"/>
      <x:c r="AHY5889" s="248"/>
      <x:c r="AHZ5889" s="248"/>
      <x:c r="AIA5889" s="248"/>
      <x:c r="AIB5889" s="248"/>
      <x:c r="AIC5889" s="248"/>
      <x:c r="AID5889" s="248"/>
      <x:c r="AIE5889" s="248"/>
      <x:c r="AIF5889" s="248"/>
      <x:c r="AIG5889" s="248"/>
      <x:c r="AIH5889" s="248"/>
      <x:c r="AII5889" s="248"/>
      <x:c r="AIJ5889" s="248"/>
      <x:c r="AIK5889" s="248"/>
      <x:c r="AIL5889" s="248"/>
      <x:c r="AIM5889" s="248"/>
      <x:c r="AIN5889" s="248"/>
      <x:c r="AIO5889" s="248"/>
      <x:c r="AIP5889" s="248"/>
      <x:c r="AIQ5889" s="248"/>
      <x:c r="AIR5889" s="248"/>
      <x:c r="AIS5889" s="248"/>
      <x:c r="AIT5889" s="248"/>
      <x:c r="AIU5889" s="248"/>
      <x:c r="AIV5889" s="248"/>
      <x:c r="AIW5889" s="248"/>
      <x:c r="AIX5889" s="248"/>
      <x:c r="AIY5889" s="248"/>
      <x:c r="AIZ5889" s="248"/>
      <x:c r="AJA5889" s="248"/>
      <x:c r="AJB5889" s="248"/>
      <x:c r="AJC5889" s="248"/>
      <x:c r="AJD5889" s="248"/>
      <x:c r="AJE5889" s="248"/>
      <x:c r="AJF5889" s="248"/>
      <x:c r="AJG5889" s="248"/>
      <x:c r="AJH5889" s="248"/>
      <x:c r="AJI5889" s="248"/>
      <x:c r="AJJ5889" s="248"/>
      <x:c r="AJK5889" s="248"/>
      <x:c r="AJL5889" s="248"/>
      <x:c r="AJM5889" s="248"/>
      <x:c r="AJN5889" s="248"/>
      <x:c r="AJO5889" s="248"/>
      <x:c r="AJP5889" s="248"/>
      <x:c r="AJQ5889" s="248"/>
      <x:c r="AJR5889" s="248"/>
      <x:c r="AJS5889" s="248"/>
      <x:c r="AJT5889" s="248"/>
      <x:c r="AJU5889" s="248"/>
      <x:c r="AJV5889" s="248"/>
      <x:c r="AJW5889" s="248"/>
      <x:c r="AJX5889" s="248"/>
      <x:c r="AJY5889" s="248"/>
      <x:c r="AJZ5889" s="248"/>
      <x:c r="AKA5889" s="248"/>
      <x:c r="AKB5889" s="248"/>
      <x:c r="AKC5889" s="248"/>
      <x:c r="AKD5889" s="248"/>
      <x:c r="AKE5889" s="248"/>
      <x:c r="AKF5889" s="248"/>
      <x:c r="AKG5889" s="248"/>
      <x:c r="AKH5889" s="248"/>
      <x:c r="AKI5889" s="248"/>
      <x:c r="AKJ5889" s="248"/>
      <x:c r="AKK5889" s="248"/>
      <x:c r="AKL5889" s="248"/>
      <x:c r="AKM5889" s="248"/>
      <x:c r="AKN5889" s="248"/>
      <x:c r="AKO5889" s="248"/>
      <x:c r="AKP5889" s="248"/>
      <x:c r="AKQ5889" s="248"/>
      <x:c r="AKR5889" s="248"/>
      <x:c r="AKS5889" s="248"/>
      <x:c r="AKT5889" s="248"/>
      <x:c r="AKU5889" s="248"/>
      <x:c r="AKV5889" s="248"/>
      <x:c r="AKW5889" s="248"/>
      <x:c r="AKX5889" s="248"/>
      <x:c r="AKY5889" s="248"/>
      <x:c r="AKZ5889" s="248"/>
      <x:c r="ALA5889" s="248"/>
      <x:c r="ALB5889" s="248"/>
      <x:c r="ALC5889" s="248"/>
      <x:c r="ALD5889" s="248"/>
      <x:c r="ALE5889" s="248"/>
      <x:c r="ALF5889" s="248"/>
      <x:c r="ALG5889" s="248"/>
      <x:c r="ALH5889" s="248"/>
      <x:c r="ALI5889" s="248"/>
      <x:c r="ALJ5889" s="248"/>
      <x:c r="ALK5889" s="248"/>
      <x:c r="ALL5889" s="248"/>
      <x:c r="ALM5889" s="248"/>
      <x:c r="ALN5889" s="248"/>
      <x:c r="ALO5889" s="248"/>
      <x:c r="ALP5889" s="248"/>
      <x:c r="ALQ5889" s="248"/>
      <x:c r="ALR5889" s="248"/>
      <x:c r="ALS5889" s="248"/>
      <x:c r="ALT5889" s="248"/>
      <x:c r="ALU5889" s="248"/>
      <x:c r="ALV5889" s="248"/>
      <x:c r="ALW5889" s="248"/>
      <x:c r="ALX5889" s="248"/>
      <x:c r="ALY5889" s="248"/>
      <x:c r="ALZ5889" s="248"/>
      <x:c r="AMA5889" s="248"/>
      <x:c r="AMB5889" s="248"/>
      <x:c r="AMC5889" s="248"/>
      <x:c r="AMD5889" s="248"/>
      <x:c r="AME5889" s="248"/>
      <x:c r="AMF5889" s="248"/>
      <x:c r="AMG5889" s="248"/>
      <x:c r="AMH5889" s="248"/>
      <x:c r="AMI5889" s="248"/>
      <x:c r="AMJ5889" s="248"/>
      <x:c r="AMK5889" s="248"/>
      <x:c r="AML5889" s="248"/>
      <x:c r="AMM5889" s="248"/>
      <x:c r="AMN5889" s="248"/>
      <x:c r="AMO5889" s="248"/>
      <x:c r="AMP5889" s="248"/>
      <x:c r="AMQ5889" s="248"/>
      <x:c r="AMR5889" s="248"/>
      <x:c r="AMS5889" s="248"/>
      <x:c r="AMT5889" s="248"/>
      <x:c r="AMU5889" s="248"/>
      <x:c r="AMV5889" s="248"/>
      <x:c r="AMW5889" s="248"/>
      <x:c r="AMX5889" s="248"/>
      <x:c r="AMY5889" s="248"/>
      <x:c r="AMZ5889" s="248"/>
      <x:c r="ANA5889" s="248"/>
      <x:c r="ANB5889" s="248"/>
      <x:c r="ANC5889" s="248"/>
      <x:c r="AND5889" s="248"/>
      <x:c r="ANE5889" s="248"/>
      <x:c r="ANF5889" s="248"/>
      <x:c r="ANG5889" s="248"/>
      <x:c r="ANH5889" s="248"/>
      <x:c r="ANI5889" s="248"/>
      <x:c r="ANJ5889" s="248"/>
      <x:c r="ANK5889" s="248"/>
      <x:c r="ANL5889" s="248"/>
      <x:c r="ANM5889" s="248"/>
      <x:c r="ANN5889" s="248"/>
      <x:c r="ANO5889" s="248"/>
      <x:c r="ANP5889" s="248"/>
      <x:c r="ANQ5889" s="248"/>
      <x:c r="ANR5889" s="248"/>
      <x:c r="ANS5889" s="248"/>
      <x:c r="ANT5889" s="248"/>
      <x:c r="ANU5889" s="248"/>
      <x:c r="ANV5889" s="248"/>
      <x:c r="ANW5889" s="248"/>
      <x:c r="ANX5889" s="248"/>
      <x:c r="ANY5889" s="248"/>
      <x:c r="ANZ5889" s="248"/>
      <x:c r="AOA5889" s="248"/>
      <x:c r="AOB5889" s="248"/>
      <x:c r="AOC5889" s="248"/>
      <x:c r="AOD5889" s="248"/>
      <x:c r="AOE5889" s="248"/>
      <x:c r="AOF5889" s="248"/>
      <x:c r="AOG5889" s="248"/>
      <x:c r="AOH5889" s="248"/>
      <x:c r="AOI5889" s="248"/>
      <x:c r="AOJ5889" s="248"/>
      <x:c r="AOK5889" s="248"/>
      <x:c r="AOL5889" s="248"/>
      <x:c r="AOM5889" s="248"/>
      <x:c r="AON5889" s="248"/>
      <x:c r="AOO5889" s="248"/>
      <x:c r="AOP5889" s="248"/>
      <x:c r="AOQ5889" s="248"/>
      <x:c r="AOR5889" s="248"/>
      <x:c r="AOS5889" s="248"/>
      <x:c r="AOT5889" s="248"/>
      <x:c r="AOU5889" s="248"/>
      <x:c r="AOV5889" s="248"/>
      <x:c r="AOW5889" s="248"/>
      <x:c r="AOX5889" s="248"/>
      <x:c r="AOY5889" s="248"/>
      <x:c r="AOZ5889" s="248"/>
      <x:c r="APA5889" s="248"/>
      <x:c r="APB5889" s="248"/>
      <x:c r="APC5889" s="248"/>
      <x:c r="APD5889" s="248"/>
      <x:c r="APE5889" s="248"/>
      <x:c r="APF5889" s="248"/>
      <x:c r="APG5889" s="248"/>
      <x:c r="APH5889" s="248"/>
      <x:c r="API5889" s="248"/>
      <x:c r="APJ5889" s="248"/>
      <x:c r="APK5889" s="248"/>
      <x:c r="APL5889" s="248"/>
      <x:c r="APM5889" s="248"/>
      <x:c r="APN5889" s="248"/>
      <x:c r="APO5889" s="248"/>
      <x:c r="APP5889" s="248"/>
      <x:c r="APQ5889" s="248"/>
      <x:c r="APR5889" s="248"/>
      <x:c r="APS5889" s="248"/>
      <x:c r="APT5889" s="248"/>
      <x:c r="APU5889" s="248"/>
      <x:c r="APV5889" s="248"/>
      <x:c r="APW5889" s="248"/>
      <x:c r="APX5889" s="248"/>
      <x:c r="APY5889" s="248"/>
      <x:c r="APZ5889" s="248"/>
      <x:c r="AQA5889" s="248"/>
      <x:c r="AQB5889" s="248"/>
      <x:c r="AQC5889" s="248"/>
      <x:c r="AQD5889" s="248"/>
      <x:c r="AQE5889" s="248"/>
      <x:c r="AQF5889" s="248"/>
      <x:c r="AQG5889" s="248"/>
      <x:c r="AQH5889" s="248"/>
      <x:c r="AQI5889" s="248"/>
      <x:c r="AQJ5889" s="248"/>
      <x:c r="AQK5889" s="248"/>
      <x:c r="AQL5889" s="248"/>
      <x:c r="AQM5889" s="248"/>
      <x:c r="AQN5889" s="248"/>
      <x:c r="AQO5889" s="248"/>
      <x:c r="AQP5889" s="248"/>
      <x:c r="AQQ5889" s="248"/>
      <x:c r="AQR5889" s="248"/>
      <x:c r="AQS5889" s="248"/>
      <x:c r="AQT5889" s="248"/>
      <x:c r="AQU5889" s="248"/>
      <x:c r="AQV5889" s="248"/>
      <x:c r="AQW5889" s="248"/>
      <x:c r="AQX5889" s="248"/>
      <x:c r="AQY5889" s="248"/>
      <x:c r="AQZ5889" s="248"/>
      <x:c r="ARA5889" s="248"/>
      <x:c r="ARB5889" s="248"/>
      <x:c r="ARC5889" s="248"/>
      <x:c r="ARD5889" s="248"/>
      <x:c r="ARE5889" s="248"/>
      <x:c r="ARF5889" s="248"/>
      <x:c r="ARG5889" s="248"/>
      <x:c r="ARH5889" s="248"/>
      <x:c r="ARI5889" s="248"/>
      <x:c r="ARJ5889" s="248"/>
      <x:c r="ARK5889" s="248"/>
      <x:c r="ARL5889" s="248"/>
      <x:c r="ARM5889" s="248"/>
      <x:c r="ARN5889" s="248"/>
      <x:c r="ARO5889" s="248"/>
      <x:c r="ARP5889" s="248"/>
      <x:c r="ARQ5889" s="248"/>
      <x:c r="ARR5889" s="248"/>
      <x:c r="ARS5889" s="248"/>
      <x:c r="ART5889" s="248"/>
      <x:c r="ARU5889" s="248"/>
      <x:c r="ARV5889" s="248"/>
      <x:c r="ARW5889" s="248"/>
      <x:c r="ARX5889" s="248"/>
      <x:c r="ARY5889" s="248"/>
      <x:c r="ARZ5889" s="248"/>
      <x:c r="ASA5889" s="248"/>
      <x:c r="ASB5889" s="248"/>
      <x:c r="ASC5889" s="248"/>
      <x:c r="ASD5889" s="248"/>
      <x:c r="ASE5889" s="248"/>
      <x:c r="ASF5889" s="248"/>
      <x:c r="ASG5889" s="248"/>
      <x:c r="ASH5889" s="248"/>
      <x:c r="ASI5889" s="248"/>
      <x:c r="ASJ5889" s="248"/>
      <x:c r="ASK5889" s="248"/>
      <x:c r="ASL5889" s="248"/>
      <x:c r="ASM5889" s="248"/>
      <x:c r="ASN5889" s="248"/>
      <x:c r="ASO5889" s="248"/>
      <x:c r="ASP5889" s="248"/>
      <x:c r="ASQ5889" s="248"/>
      <x:c r="ASR5889" s="248"/>
      <x:c r="ASS5889" s="248"/>
      <x:c r="AST5889" s="248"/>
      <x:c r="ASU5889" s="248"/>
      <x:c r="ASV5889" s="248"/>
      <x:c r="ASW5889" s="248"/>
      <x:c r="ASX5889" s="248"/>
      <x:c r="ASY5889" s="248"/>
      <x:c r="ASZ5889" s="248"/>
      <x:c r="ATA5889" s="248"/>
      <x:c r="ATB5889" s="248"/>
      <x:c r="ATC5889" s="248"/>
      <x:c r="ATD5889" s="248"/>
      <x:c r="ATE5889" s="248"/>
      <x:c r="ATF5889" s="248"/>
      <x:c r="ATG5889" s="248"/>
      <x:c r="ATH5889" s="248"/>
      <x:c r="ATI5889" s="248"/>
      <x:c r="ATJ5889" s="248"/>
      <x:c r="ATK5889" s="248"/>
      <x:c r="ATL5889" s="248"/>
      <x:c r="ATM5889" s="248"/>
      <x:c r="ATN5889" s="248"/>
      <x:c r="ATO5889" s="248"/>
      <x:c r="ATP5889" s="248"/>
      <x:c r="ATQ5889" s="248"/>
      <x:c r="ATR5889" s="248"/>
      <x:c r="ATS5889" s="248"/>
      <x:c r="ATT5889" s="248"/>
      <x:c r="ATU5889" s="248"/>
      <x:c r="ATV5889" s="248"/>
      <x:c r="ATW5889" s="248"/>
      <x:c r="ATX5889" s="248"/>
      <x:c r="ATY5889" s="248"/>
      <x:c r="ATZ5889" s="248"/>
      <x:c r="AUA5889" s="248"/>
      <x:c r="AUB5889" s="248"/>
      <x:c r="AUC5889" s="248"/>
      <x:c r="AUD5889" s="248"/>
      <x:c r="AUE5889" s="248"/>
      <x:c r="AUF5889" s="248"/>
      <x:c r="AUG5889" s="248"/>
      <x:c r="AUH5889" s="248"/>
      <x:c r="AUI5889" s="248"/>
      <x:c r="AUJ5889" s="248"/>
      <x:c r="AUK5889" s="248"/>
      <x:c r="AUL5889" s="248"/>
      <x:c r="AUM5889" s="248"/>
      <x:c r="AUN5889" s="248"/>
      <x:c r="AUO5889" s="248"/>
      <x:c r="AUP5889" s="248"/>
      <x:c r="AUQ5889" s="248"/>
      <x:c r="AUR5889" s="248"/>
      <x:c r="AUS5889" s="248"/>
      <x:c r="AUT5889" s="248"/>
      <x:c r="AUU5889" s="248"/>
      <x:c r="AUV5889" s="248"/>
      <x:c r="AUW5889" s="248"/>
      <x:c r="AUX5889" s="248"/>
      <x:c r="AUY5889" s="248"/>
      <x:c r="AUZ5889" s="248"/>
      <x:c r="AVA5889" s="248"/>
      <x:c r="AVB5889" s="248"/>
      <x:c r="AVC5889" s="248"/>
      <x:c r="AVD5889" s="248"/>
      <x:c r="AVE5889" s="248"/>
      <x:c r="AVF5889" s="248"/>
      <x:c r="AVG5889" s="248"/>
      <x:c r="AVH5889" s="248"/>
      <x:c r="AVI5889" s="248"/>
      <x:c r="AVJ5889" s="248"/>
      <x:c r="AVK5889" s="248"/>
      <x:c r="AVL5889" s="248"/>
      <x:c r="AVM5889" s="248"/>
      <x:c r="AVN5889" s="248"/>
      <x:c r="AVO5889" s="248"/>
      <x:c r="AVP5889" s="248"/>
      <x:c r="AVQ5889" s="248"/>
      <x:c r="AVR5889" s="248"/>
      <x:c r="AVS5889" s="248"/>
      <x:c r="AVT5889" s="248"/>
      <x:c r="AVU5889" s="248"/>
      <x:c r="AVV5889" s="248"/>
      <x:c r="AVW5889" s="248"/>
      <x:c r="AVX5889" s="248"/>
      <x:c r="AVY5889" s="248"/>
      <x:c r="AVZ5889" s="248"/>
      <x:c r="AWA5889" s="248"/>
      <x:c r="AWB5889" s="248"/>
      <x:c r="AWC5889" s="248"/>
      <x:c r="AWD5889" s="248"/>
      <x:c r="AWE5889" s="248"/>
      <x:c r="AWF5889" s="248"/>
      <x:c r="AWG5889" s="248"/>
      <x:c r="AWH5889" s="248"/>
      <x:c r="AWI5889" s="248"/>
      <x:c r="AWJ5889" s="248"/>
      <x:c r="AWK5889" s="248"/>
      <x:c r="AWL5889" s="248"/>
      <x:c r="AWM5889" s="248"/>
      <x:c r="AWN5889" s="248"/>
      <x:c r="AWO5889" s="248"/>
      <x:c r="AWP5889" s="248"/>
      <x:c r="AWQ5889" s="248"/>
      <x:c r="AWR5889" s="248"/>
      <x:c r="AWS5889" s="248"/>
      <x:c r="AWT5889" s="248"/>
      <x:c r="AWU5889" s="248"/>
      <x:c r="AWV5889" s="248"/>
      <x:c r="AWW5889" s="248"/>
      <x:c r="AWX5889" s="248"/>
      <x:c r="AWY5889" s="248"/>
      <x:c r="AWZ5889" s="248"/>
      <x:c r="AXA5889" s="248"/>
      <x:c r="AXB5889" s="248"/>
      <x:c r="AXC5889" s="248"/>
      <x:c r="AXD5889" s="248"/>
      <x:c r="AXE5889" s="248"/>
      <x:c r="AXF5889" s="248"/>
      <x:c r="AXG5889" s="248"/>
      <x:c r="AXH5889" s="248"/>
      <x:c r="AXI5889" s="248"/>
      <x:c r="AXJ5889" s="248"/>
      <x:c r="AXK5889" s="248"/>
      <x:c r="AXL5889" s="248"/>
      <x:c r="AXM5889" s="248"/>
      <x:c r="AXN5889" s="248"/>
      <x:c r="AXO5889" s="248"/>
      <x:c r="AXP5889" s="248"/>
      <x:c r="AXQ5889" s="248"/>
      <x:c r="AXR5889" s="248"/>
      <x:c r="AXS5889" s="248"/>
      <x:c r="AXT5889" s="248"/>
      <x:c r="AXU5889" s="248"/>
      <x:c r="AXV5889" s="248"/>
      <x:c r="AXW5889" s="248"/>
      <x:c r="AXX5889" s="248"/>
      <x:c r="AXY5889" s="248"/>
      <x:c r="AXZ5889" s="248"/>
      <x:c r="AYA5889" s="248"/>
      <x:c r="AYB5889" s="248"/>
      <x:c r="AYC5889" s="248"/>
      <x:c r="AYD5889" s="248"/>
      <x:c r="AYE5889" s="248"/>
      <x:c r="AYF5889" s="248"/>
      <x:c r="AYG5889" s="248"/>
      <x:c r="AYH5889" s="248"/>
      <x:c r="AYI5889" s="248"/>
      <x:c r="AYJ5889" s="248"/>
      <x:c r="AYK5889" s="248"/>
      <x:c r="AYL5889" s="248"/>
      <x:c r="AYM5889" s="248"/>
      <x:c r="AYN5889" s="248"/>
      <x:c r="AYO5889" s="248"/>
      <x:c r="AYP5889" s="248"/>
      <x:c r="AYQ5889" s="248"/>
      <x:c r="AYR5889" s="248"/>
      <x:c r="AYS5889" s="248"/>
      <x:c r="AYT5889" s="248"/>
      <x:c r="AYU5889" s="248"/>
      <x:c r="AYV5889" s="248"/>
      <x:c r="AYW5889" s="248"/>
      <x:c r="AYX5889" s="248"/>
      <x:c r="AYY5889" s="248"/>
      <x:c r="AYZ5889" s="248"/>
      <x:c r="AZA5889" s="248"/>
      <x:c r="AZB5889" s="248"/>
      <x:c r="AZC5889" s="248"/>
      <x:c r="AZD5889" s="248"/>
      <x:c r="AZE5889" s="248"/>
      <x:c r="AZF5889" s="248"/>
      <x:c r="AZG5889" s="248"/>
      <x:c r="AZH5889" s="248"/>
      <x:c r="AZI5889" s="248"/>
      <x:c r="AZJ5889" s="248"/>
      <x:c r="AZK5889" s="248"/>
      <x:c r="AZL5889" s="248"/>
      <x:c r="AZM5889" s="248"/>
      <x:c r="AZN5889" s="248"/>
      <x:c r="AZO5889" s="248"/>
      <x:c r="AZP5889" s="248"/>
      <x:c r="AZQ5889" s="248"/>
      <x:c r="AZR5889" s="248"/>
      <x:c r="AZS5889" s="248"/>
      <x:c r="AZT5889" s="248"/>
      <x:c r="AZU5889" s="248"/>
      <x:c r="AZV5889" s="248"/>
      <x:c r="AZW5889" s="248"/>
      <x:c r="AZX5889" s="248"/>
      <x:c r="AZY5889" s="248"/>
      <x:c r="AZZ5889" s="248"/>
      <x:c r="BAA5889" s="248"/>
      <x:c r="BAB5889" s="248"/>
      <x:c r="BAC5889" s="248"/>
      <x:c r="BAD5889" s="248"/>
      <x:c r="BAE5889" s="248"/>
      <x:c r="BAF5889" s="248"/>
      <x:c r="BAG5889" s="248"/>
      <x:c r="BAH5889" s="248"/>
      <x:c r="BAI5889" s="248"/>
      <x:c r="BAJ5889" s="248"/>
      <x:c r="BAK5889" s="248"/>
      <x:c r="BAL5889" s="248"/>
      <x:c r="BAM5889" s="248"/>
      <x:c r="BAN5889" s="248"/>
      <x:c r="BAO5889" s="248"/>
      <x:c r="BAP5889" s="248"/>
      <x:c r="BAQ5889" s="248"/>
      <x:c r="BAR5889" s="248"/>
      <x:c r="BAS5889" s="248"/>
      <x:c r="BAT5889" s="248"/>
      <x:c r="BAU5889" s="248"/>
      <x:c r="BAV5889" s="248"/>
      <x:c r="BAW5889" s="248"/>
      <x:c r="BAX5889" s="248"/>
      <x:c r="BAY5889" s="248"/>
      <x:c r="BAZ5889" s="248"/>
      <x:c r="BBA5889" s="248"/>
      <x:c r="BBB5889" s="248"/>
      <x:c r="BBC5889" s="248"/>
      <x:c r="BBD5889" s="248"/>
      <x:c r="BBE5889" s="248"/>
      <x:c r="BBF5889" s="248"/>
      <x:c r="BBG5889" s="248"/>
      <x:c r="BBH5889" s="248"/>
      <x:c r="BBI5889" s="248"/>
      <x:c r="BBJ5889" s="248"/>
      <x:c r="BBK5889" s="248"/>
      <x:c r="BBL5889" s="248"/>
      <x:c r="BBM5889" s="248"/>
      <x:c r="BBN5889" s="248"/>
      <x:c r="BBO5889" s="248"/>
      <x:c r="BBP5889" s="248"/>
      <x:c r="BBQ5889" s="248"/>
      <x:c r="BBR5889" s="248"/>
      <x:c r="BBS5889" s="248"/>
      <x:c r="BBT5889" s="248"/>
      <x:c r="BBU5889" s="248"/>
      <x:c r="BBV5889" s="248"/>
      <x:c r="BBW5889" s="248"/>
      <x:c r="BBX5889" s="248"/>
      <x:c r="BBY5889" s="248"/>
      <x:c r="BBZ5889" s="248"/>
      <x:c r="BCA5889" s="248"/>
      <x:c r="BCB5889" s="248"/>
      <x:c r="BCC5889" s="248"/>
      <x:c r="BCD5889" s="248"/>
      <x:c r="BCE5889" s="248"/>
      <x:c r="BCF5889" s="248"/>
      <x:c r="BCG5889" s="248"/>
      <x:c r="BCH5889" s="248"/>
      <x:c r="BCI5889" s="248"/>
      <x:c r="BCJ5889" s="248"/>
      <x:c r="BCK5889" s="248"/>
      <x:c r="BCL5889" s="248"/>
      <x:c r="BCM5889" s="248"/>
      <x:c r="BCN5889" s="248"/>
      <x:c r="BCO5889" s="248"/>
      <x:c r="BCP5889" s="248"/>
      <x:c r="BCQ5889" s="248"/>
      <x:c r="BCR5889" s="248"/>
      <x:c r="BCS5889" s="248"/>
      <x:c r="BCT5889" s="248"/>
      <x:c r="BCU5889" s="248"/>
      <x:c r="BCV5889" s="248"/>
      <x:c r="BCW5889" s="248"/>
      <x:c r="BCX5889" s="248"/>
      <x:c r="BCY5889" s="248"/>
      <x:c r="BCZ5889" s="248"/>
      <x:c r="BDA5889" s="248"/>
      <x:c r="BDB5889" s="248"/>
      <x:c r="BDC5889" s="248"/>
      <x:c r="BDD5889" s="248"/>
      <x:c r="BDE5889" s="248"/>
      <x:c r="BDF5889" s="248"/>
      <x:c r="BDG5889" s="248"/>
      <x:c r="BDH5889" s="248"/>
      <x:c r="BDI5889" s="248"/>
      <x:c r="BDJ5889" s="248"/>
      <x:c r="BDK5889" s="248"/>
      <x:c r="BDL5889" s="248"/>
      <x:c r="BDM5889" s="248"/>
      <x:c r="BDN5889" s="248"/>
      <x:c r="BDO5889" s="248"/>
      <x:c r="BDP5889" s="248"/>
      <x:c r="BDQ5889" s="248"/>
      <x:c r="BDR5889" s="248"/>
      <x:c r="BDS5889" s="248"/>
      <x:c r="BDT5889" s="248"/>
      <x:c r="BDU5889" s="248"/>
      <x:c r="BDV5889" s="248"/>
      <x:c r="BDW5889" s="248"/>
      <x:c r="BDX5889" s="248"/>
      <x:c r="BDY5889" s="248"/>
      <x:c r="BDZ5889" s="248"/>
      <x:c r="BEA5889" s="248"/>
      <x:c r="BEB5889" s="248"/>
      <x:c r="BEC5889" s="248"/>
      <x:c r="BED5889" s="248"/>
      <x:c r="BEE5889" s="248"/>
      <x:c r="BEF5889" s="248"/>
      <x:c r="BEG5889" s="248"/>
      <x:c r="BEH5889" s="248"/>
      <x:c r="BEI5889" s="248"/>
      <x:c r="BEJ5889" s="248"/>
      <x:c r="BEK5889" s="248"/>
      <x:c r="BEL5889" s="248"/>
      <x:c r="BEM5889" s="248"/>
      <x:c r="BEN5889" s="248"/>
      <x:c r="BEO5889" s="248"/>
      <x:c r="BEP5889" s="248"/>
      <x:c r="BEQ5889" s="248"/>
      <x:c r="BER5889" s="248"/>
      <x:c r="BES5889" s="248"/>
      <x:c r="BET5889" s="248"/>
      <x:c r="BEU5889" s="248"/>
      <x:c r="BEV5889" s="248"/>
      <x:c r="BEW5889" s="248"/>
      <x:c r="BEX5889" s="248"/>
      <x:c r="BEY5889" s="248"/>
      <x:c r="BEZ5889" s="248"/>
      <x:c r="BFA5889" s="248"/>
      <x:c r="BFB5889" s="248"/>
      <x:c r="BFC5889" s="248"/>
      <x:c r="BFD5889" s="248"/>
      <x:c r="BFE5889" s="248"/>
      <x:c r="BFF5889" s="248"/>
      <x:c r="BFG5889" s="248"/>
      <x:c r="BFH5889" s="248"/>
      <x:c r="BFI5889" s="248"/>
      <x:c r="BFJ5889" s="248"/>
      <x:c r="BFK5889" s="248"/>
      <x:c r="BFL5889" s="248"/>
      <x:c r="BFM5889" s="248"/>
      <x:c r="BFN5889" s="248"/>
      <x:c r="BFO5889" s="248"/>
      <x:c r="BFP5889" s="248"/>
      <x:c r="BFQ5889" s="248"/>
      <x:c r="BFR5889" s="248"/>
      <x:c r="BFS5889" s="248"/>
      <x:c r="BFT5889" s="248"/>
      <x:c r="BFU5889" s="248"/>
      <x:c r="BFV5889" s="248"/>
      <x:c r="BFW5889" s="248"/>
      <x:c r="BFX5889" s="248"/>
      <x:c r="BFY5889" s="248"/>
      <x:c r="BFZ5889" s="248"/>
      <x:c r="BGA5889" s="248"/>
      <x:c r="BGB5889" s="248"/>
      <x:c r="BGC5889" s="248"/>
      <x:c r="BGD5889" s="248"/>
      <x:c r="BGE5889" s="248"/>
      <x:c r="BGF5889" s="248"/>
      <x:c r="BGG5889" s="248"/>
      <x:c r="BGH5889" s="248"/>
      <x:c r="BGI5889" s="248"/>
      <x:c r="BGJ5889" s="248"/>
      <x:c r="BGK5889" s="248"/>
      <x:c r="BGL5889" s="248"/>
      <x:c r="BGM5889" s="248"/>
      <x:c r="BGN5889" s="248"/>
      <x:c r="BGO5889" s="248"/>
      <x:c r="BGP5889" s="248"/>
      <x:c r="BGQ5889" s="248"/>
      <x:c r="BGR5889" s="248"/>
      <x:c r="BGS5889" s="248"/>
      <x:c r="BGT5889" s="248"/>
      <x:c r="BGU5889" s="248"/>
      <x:c r="BGV5889" s="248"/>
      <x:c r="BGW5889" s="248"/>
      <x:c r="BGX5889" s="248"/>
      <x:c r="BGY5889" s="248"/>
      <x:c r="BGZ5889" s="248"/>
      <x:c r="BHA5889" s="248"/>
      <x:c r="BHB5889" s="248"/>
      <x:c r="BHC5889" s="248"/>
      <x:c r="BHD5889" s="248"/>
      <x:c r="BHE5889" s="248"/>
      <x:c r="BHF5889" s="248"/>
      <x:c r="BHG5889" s="248"/>
      <x:c r="BHH5889" s="248"/>
      <x:c r="BHI5889" s="248"/>
      <x:c r="BHJ5889" s="248"/>
      <x:c r="BHK5889" s="248"/>
      <x:c r="BHL5889" s="248"/>
      <x:c r="BHM5889" s="248"/>
      <x:c r="BHN5889" s="248"/>
      <x:c r="BHO5889" s="248"/>
      <x:c r="BHP5889" s="248"/>
      <x:c r="BHQ5889" s="248"/>
      <x:c r="BHR5889" s="248"/>
      <x:c r="BHS5889" s="248"/>
      <x:c r="BHT5889" s="248"/>
      <x:c r="BHU5889" s="248"/>
      <x:c r="BHV5889" s="248"/>
      <x:c r="BHW5889" s="248"/>
      <x:c r="BHX5889" s="248"/>
      <x:c r="BHY5889" s="248"/>
      <x:c r="BHZ5889" s="248"/>
      <x:c r="BIA5889" s="248"/>
      <x:c r="BIB5889" s="248"/>
      <x:c r="BIC5889" s="248"/>
      <x:c r="BID5889" s="248"/>
      <x:c r="BIE5889" s="248"/>
      <x:c r="BIF5889" s="248"/>
      <x:c r="BIG5889" s="248"/>
      <x:c r="BIH5889" s="248"/>
      <x:c r="BII5889" s="248"/>
      <x:c r="BIJ5889" s="248"/>
      <x:c r="BIK5889" s="248"/>
      <x:c r="BIL5889" s="248"/>
      <x:c r="BIM5889" s="248"/>
      <x:c r="BIN5889" s="248"/>
      <x:c r="BIO5889" s="248"/>
      <x:c r="BIP5889" s="248"/>
      <x:c r="BIQ5889" s="248"/>
      <x:c r="BIR5889" s="248"/>
      <x:c r="BIS5889" s="248"/>
      <x:c r="BIT5889" s="248"/>
      <x:c r="BIU5889" s="248"/>
      <x:c r="BIV5889" s="248"/>
      <x:c r="BIW5889" s="248"/>
      <x:c r="BIX5889" s="248"/>
      <x:c r="BIY5889" s="248"/>
      <x:c r="BIZ5889" s="248"/>
      <x:c r="BJA5889" s="248"/>
      <x:c r="BJB5889" s="248"/>
      <x:c r="BJC5889" s="248"/>
      <x:c r="BJD5889" s="248"/>
      <x:c r="BJE5889" s="248"/>
      <x:c r="BJF5889" s="248"/>
      <x:c r="BJG5889" s="248"/>
      <x:c r="BJH5889" s="248"/>
      <x:c r="BJI5889" s="248"/>
      <x:c r="BJJ5889" s="248"/>
      <x:c r="BJK5889" s="248"/>
      <x:c r="BJL5889" s="248"/>
      <x:c r="BJM5889" s="248"/>
      <x:c r="BJN5889" s="248"/>
      <x:c r="BJO5889" s="248"/>
      <x:c r="BJP5889" s="248"/>
      <x:c r="BJQ5889" s="248"/>
      <x:c r="BJR5889" s="248"/>
      <x:c r="BJS5889" s="248"/>
      <x:c r="BJT5889" s="248"/>
      <x:c r="BJU5889" s="248"/>
      <x:c r="BJV5889" s="248"/>
      <x:c r="BJW5889" s="248"/>
      <x:c r="BJX5889" s="248"/>
      <x:c r="BJY5889" s="248"/>
      <x:c r="BJZ5889" s="248"/>
      <x:c r="BKA5889" s="248"/>
      <x:c r="BKB5889" s="248"/>
      <x:c r="BKC5889" s="248"/>
      <x:c r="BKD5889" s="248"/>
      <x:c r="BKE5889" s="248"/>
      <x:c r="BKF5889" s="248"/>
      <x:c r="BKG5889" s="248"/>
      <x:c r="BKH5889" s="248"/>
      <x:c r="BKI5889" s="248"/>
      <x:c r="BKJ5889" s="248"/>
      <x:c r="BKK5889" s="248"/>
      <x:c r="BKL5889" s="248"/>
      <x:c r="BKM5889" s="248"/>
      <x:c r="BKN5889" s="248"/>
      <x:c r="BKO5889" s="248"/>
      <x:c r="BKP5889" s="248"/>
      <x:c r="BKQ5889" s="248"/>
      <x:c r="BKR5889" s="248"/>
      <x:c r="BKS5889" s="248"/>
      <x:c r="BKT5889" s="248"/>
      <x:c r="BKU5889" s="248"/>
      <x:c r="BKV5889" s="248"/>
      <x:c r="BKW5889" s="248"/>
      <x:c r="BKX5889" s="248"/>
      <x:c r="BKY5889" s="248"/>
      <x:c r="BKZ5889" s="248"/>
      <x:c r="BLA5889" s="248"/>
      <x:c r="BLB5889" s="248"/>
      <x:c r="BLC5889" s="248"/>
      <x:c r="BLD5889" s="248"/>
      <x:c r="BLE5889" s="248"/>
      <x:c r="BLF5889" s="248"/>
      <x:c r="BLG5889" s="248"/>
      <x:c r="BLH5889" s="248"/>
      <x:c r="BLI5889" s="248"/>
      <x:c r="BLJ5889" s="248"/>
      <x:c r="BLK5889" s="248"/>
      <x:c r="BLL5889" s="248"/>
      <x:c r="BLM5889" s="248"/>
      <x:c r="BLN5889" s="248"/>
      <x:c r="BLO5889" s="248"/>
      <x:c r="BLP5889" s="248"/>
      <x:c r="BLQ5889" s="248"/>
      <x:c r="BLR5889" s="248"/>
      <x:c r="BLS5889" s="248"/>
      <x:c r="BLT5889" s="248"/>
      <x:c r="BLU5889" s="248"/>
      <x:c r="BLV5889" s="248"/>
      <x:c r="BLW5889" s="248"/>
      <x:c r="BLX5889" s="248"/>
      <x:c r="BLY5889" s="248"/>
      <x:c r="BLZ5889" s="248"/>
      <x:c r="BMA5889" s="248"/>
      <x:c r="BMB5889" s="248"/>
      <x:c r="BMC5889" s="248"/>
      <x:c r="BMD5889" s="248"/>
      <x:c r="BME5889" s="248"/>
      <x:c r="BMF5889" s="248"/>
      <x:c r="BMG5889" s="248"/>
      <x:c r="BMH5889" s="248"/>
      <x:c r="BMI5889" s="248"/>
      <x:c r="BMJ5889" s="248"/>
      <x:c r="BMK5889" s="248"/>
      <x:c r="BML5889" s="248"/>
      <x:c r="BMM5889" s="248"/>
      <x:c r="BMN5889" s="248"/>
      <x:c r="BMO5889" s="248"/>
      <x:c r="BMP5889" s="248"/>
      <x:c r="BMQ5889" s="248"/>
      <x:c r="BMR5889" s="248"/>
      <x:c r="BMS5889" s="248"/>
      <x:c r="BMT5889" s="248"/>
      <x:c r="BMU5889" s="248"/>
      <x:c r="BMV5889" s="248"/>
      <x:c r="BMW5889" s="248"/>
      <x:c r="BMX5889" s="248"/>
      <x:c r="BMY5889" s="248"/>
      <x:c r="BMZ5889" s="248"/>
      <x:c r="BNA5889" s="248"/>
      <x:c r="BNB5889" s="248"/>
      <x:c r="BNC5889" s="248"/>
      <x:c r="BND5889" s="248"/>
      <x:c r="BNE5889" s="248"/>
      <x:c r="BNF5889" s="248"/>
      <x:c r="BNG5889" s="248"/>
      <x:c r="BNH5889" s="248"/>
      <x:c r="BNI5889" s="248"/>
      <x:c r="BNJ5889" s="248"/>
      <x:c r="BNK5889" s="248"/>
      <x:c r="BNL5889" s="248"/>
      <x:c r="BNM5889" s="248"/>
      <x:c r="BNN5889" s="248"/>
      <x:c r="BNO5889" s="248"/>
      <x:c r="BNP5889" s="248"/>
      <x:c r="BNQ5889" s="248"/>
      <x:c r="BNR5889" s="248"/>
      <x:c r="BNS5889" s="248"/>
      <x:c r="BNT5889" s="248"/>
      <x:c r="BNU5889" s="248"/>
      <x:c r="BNV5889" s="248"/>
      <x:c r="BNW5889" s="248"/>
      <x:c r="BNX5889" s="248"/>
      <x:c r="BNY5889" s="248"/>
      <x:c r="BNZ5889" s="248"/>
      <x:c r="BOA5889" s="248"/>
      <x:c r="BOB5889" s="248"/>
      <x:c r="BOC5889" s="248"/>
      <x:c r="BOD5889" s="248"/>
      <x:c r="BOE5889" s="248"/>
      <x:c r="BOF5889" s="248"/>
      <x:c r="BOG5889" s="248"/>
      <x:c r="BOH5889" s="248"/>
      <x:c r="BOI5889" s="248"/>
      <x:c r="BOJ5889" s="248"/>
      <x:c r="BOK5889" s="248"/>
      <x:c r="BOL5889" s="248"/>
      <x:c r="BOM5889" s="248"/>
      <x:c r="BON5889" s="248"/>
      <x:c r="BOO5889" s="248"/>
      <x:c r="BOP5889" s="248"/>
      <x:c r="BOQ5889" s="248"/>
      <x:c r="BOR5889" s="248"/>
      <x:c r="BOS5889" s="248"/>
      <x:c r="BOT5889" s="248"/>
      <x:c r="BOU5889" s="248"/>
      <x:c r="BOV5889" s="248"/>
      <x:c r="BOW5889" s="248"/>
      <x:c r="BOX5889" s="248"/>
      <x:c r="BOY5889" s="248"/>
      <x:c r="BOZ5889" s="248"/>
      <x:c r="BPA5889" s="248"/>
      <x:c r="BPB5889" s="248"/>
      <x:c r="BPC5889" s="248"/>
      <x:c r="BPD5889" s="248"/>
      <x:c r="BPE5889" s="248"/>
      <x:c r="BPF5889" s="248"/>
      <x:c r="BPG5889" s="248"/>
      <x:c r="BPH5889" s="248"/>
      <x:c r="BPI5889" s="248"/>
      <x:c r="BPJ5889" s="248"/>
      <x:c r="BPK5889" s="248"/>
      <x:c r="BPL5889" s="248"/>
      <x:c r="BPM5889" s="248"/>
      <x:c r="BPN5889" s="248"/>
      <x:c r="BPO5889" s="248"/>
      <x:c r="BPP5889" s="248"/>
      <x:c r="BPQ5889" s="248"/>
      <x:c r="BPR5889" s="248"/>
      <x:c r="BPS5889" s="248"/>
      <x:c r="BPT5889" s="248"/>
      <x:c r="BPU5889" s="248"/>
      <x:c r="BPV5889" s="248"/>
      <x:c r="BPW5889" s="248"/>
      <x:c r="BPX5889" s="248"/>
      <x:c r="BPY5889" s="248"/>
      <x:c r="BPZ5889" s="248"/>
      <x:c r="BQA5889" s="248"/>
      <x:c r="BQB5889" s="248"/>
      <x:c r="BQC5889" s="248"/>
      <x:c r="BQD5889" s="248"/>
      <x:c r="BQE5889" s="248"/>
      <x:c r="BQF5889" s="248"/>
      <x:c r="BQG5889" s="248"/>
      <x:c r="BQH5889" s="248"/>
      <x:c r="BQI5889" s="248"/>
      <x:c r="BQJ5889" s="248"/>
      <x:c r="BQK5889" s="248"/>
      <x:c r="BQL5889" s="248"/>
      <x:c r="BQM5889" s="248"/>
      <x:c r="BQN5889" s="248"/>
      <x:c r="BQO5889" s="248"/>
      <x:c r="BQP5889" s="248"/>
      <x:c r="BQQ5889" s="248"/>
      <x:c r="BQR5889" s="248"/>
      <x:c r="BQS5889" s="248"/>
      <x:c r="BQT5889" s="248"/>
      <x:c r="BQU5889" s="248"/>
      <x:c r="BQV5889" s="248"/>
      <x:c r="BQW5889" s="248"/>
      <x:c r="BQX5889" s="248"/>
      <x:c r="BQY5889" s="248"/>
      <x:c r="BQZ5889" s="248"/>
      <x:c r="BRA5889" s="248"/>
      <x:c r="BRB5889" s="248"/>
      <x:c r="BRC5889" s="248"/>
      <x:c r="BRD5889" s="248"/>
      <x:c r="BRE5889" s="248"/>
      <x:c r="BRF5889" s="248"/>
      <x:c r="BRG5889" s="248"/>
      <x:c r="BRH5889" s="248"/>
      <x:c r="BRI5889" s="248"/>
      <x:c r="BRJ5889" s="248"/>
      <x:c r="BRK5889" s="248"/>
      <x:c r="BRL5889" s="248"/>
      <x:c r="BRM5889" s="248"/>
      <x:c r="BRN5889" s="248"/>
      <x:c r="BRO5889" s="248"/>
      <x:c r="BRP5889" s="248"/>
      <x:c r="BRQ5889" s="248"/>
      <x:c r="BRR5889" s="248"/>
      <x:c r="BRS5889" s="248"/>
      <x:c r="BRT5889" s="248"/>
      <x:c r="BRU5889" s="248"/>
      <x:c r="BRV5889" s="248"/>
      <x:c r="BRW5889" s="248"/>
      <x:c r="BRX5889" s="248"/>
      <x:c r="BRY5889" s="248"/>
      <x:c r="BRZ5889" s="248"/>
      <x:c r="BSA5889" s="248"/>
      <x:c r="BSB5889" s="248"/>
      <x:c r="BSC5889" s="248"/>
      <x:c r="BSD5889" s="248"/>
      <x:c r="BSE5889" s="248"/>
      <x:c r="BSF5889" s="248"/>
      <x:c r="BSG5889" s="248"/>
      <x:c r="BSH5889" s="248"/>
      <x:c r="BSI5889" s="248"/>
      <x:c r="BSJ5889" s="248"/>
      <x:c r="BSK5889" s="248"/>
      <x:c r="BSL5889" s="248"/>
      <x:c r="BSM5889" s="248"/>
      <x:c r="BSN5889" s="248"/>
      <x:c r="BSO5889" s="248"/>
      <x:c r="BSP5889" s="248"/>
      <x:c r="BSQ5889" s="248"/>
      <x:c r="BSR5889" s="248"/>
      <x:c r="BSS5889" s="248"/>
      <x:c r="BST5889" s="248"/>
      <x:c r="BSU5889" s="248"/>
      <x:c r="BSV5889" s="248"/>
      <x:c r="BSW5889" s="248"/>
      <x:c r="BSX5889" s="248"/>
      <x:c r="BSY5889" s="248"/>
      <x:c r="BSZ5889" s="248"/>
      <x:c r="BTA5889" s="248"/>
      <x:c r="BTB5889" s="248"/>
      <x:c r="BTC5889" s="248"/>
      <x:c r="BTD5889" s="248"/>
      <x:c r="BTE5889" s="248"/>
      <x:c r="BTF5889" s="248"/>
      <x:c r="BTG5889" s="248"/>
      <x:c r="BTH5889" s="248"/>
      <x:c r="BTI5889" s="248"/>
      <x:c r="BTJ5889" s="248"/>
      <x:c r="BTK5889" s="248"/>
      <x:c r="BTL5889" s="248"/>
      <x:c r="BTM5889" s="248"/>
      <x:c r="BTN5889" s="248"/>
      <x:c r="BTO5889" s="248"/>
      <x:c r="BTP5889" s="248"/>
      <x:c r="BTQ5889" s="248"/>
      <x:c r="BTR5889" s="248"/>
      <x:c r="BTS5889" s="248"/>
      <x:c r="BTT5889" s="248"/>
      <x:c r="BTU5889" s="248"/>
      <x:c r="BTV5889" s="248"/>
      <x:c r="BTW5889" s="248"/>
      <x:c r="BTX5889" s="248"/>
      <x:c r="BTY5889" s="248"/>
      <x:c r="BTZ5889" s="248"/>
      <x:c r="BUA5889" s="248"/>
      <x:c r="BUB5889" s="248"/>
      <x:c r="BUC5889" s="248"/>
      <x:c r="BUD5889" s="248"/>
      <x:c r="BUE5889" s="248"/>
      <x:c r="BUF5889" s="248"/>
      <x:c r="BUG5889" s="248"/>
      <x:c r="BUH5889" s="248"/>
      <x:c r="BUI5889" s="248"/>
      <x:c r="BUJ5889" s="248"/>
      <x:c r="BUK5889" s="248"/>
      <x:c r="BUL5889" s="248"/>
      <x:c r="BUM5889" s="248"/>
      <x:c r="BUN5889" s="248"/>
      <x:c r="BUO5889" s="248"/>
      <x:c r="BUP5889" s="248"/>
      <x:c r="BUQ5889" s="248"/>
      <x:c r="BUR5889" s="248"/>
      <x:c r="BUS5889" s="248"/>
      <x:c r="BUT5889" s="248"/>
      <x:c r="BUU5889" s="248"/>
      <x:c r="BUV5889" s="248"/>
      <x:c r="BUW5889" s="248"/>
      <x:c r="BUX5889" s="248"/>
      <x:c r="BUY5889" s="248"/>
      <x:c r="BUZ5889" s="248"/>
      <x:c r="BVA5889" s="248"/>
      <x:c r="BVB5889" s="248"/>
      <x:c r="BVC5889" s="248"/>
      <x:c r="BVD5889" s="248"/>
      <x:c r="BVE5889" s="248"/>
      <x:c r="BVF5889" s="248"/>
      <x:c r="BVG5889" s="248"/>
      <x:c r="BVH5889" s="248"/>
      <x:c r="BVI5889" s="248"/>
      <x:c r="BVJ5889" s="248"/>
      <x:c r="BVK5889" s="248"/>
      <x:c r="BVL5889" s="248"/>
      <x:c r="BVM5889" s="248"/>
      <x:c r="BVN5889" s="248"/>
      <x:c r="BVO5889" s="248"/>
      <x:c r="BVP5889" s="248"/>
      <x:c r="BVQ5889" s="248"/>
      <x:c r="BVR5889" s="248"/>
      <x:c r="BVS5889" s="248"/>
      <x:c r="BVT5889" s="248"/>
      <x:c r="BVU5889" s="248"/>
      <x:c r="BVV5889" s="248"/>
      <x:c r="BVW5889" s="248"/>
      <x:c r="BVX5889" s="248"/>
      <x:c r="BVY5889" s="248"/>
      <x:c r="BVZ5889" s="248"/>
      <x:c r="BWA5889" s="248"/>
      <x:c r="BWB5889" s="248"/>
      <x:c r="BWC5889" s="248"/>
      <x:c r="BWD5889" s="248"/>
      <x:c r="BWE5889" s="248"/>
      <x:c r="BWF5889" s="248"/>
      <x:c r="BWG5889" s="248"/>
      <x:c r="BWH5889" s="248"/>
      <x:c r="BWI5889" s="248"/>
      <x:c r="BWJ5889" s="248"/>
      <x:c r="BWK5889" s="248"/>
      <x:c r="BWL5889" s="248"/>
      <x:c r="BWM5889" s="248"/>
      <x:c r="BWN5889" s="248"/>
      <x:c r="BWO5889" s="248"/>
      <x:c r="BWP5889" s="248"/>
      <x:c r="BWQ5889" s="248"/>
      <x:c r="BWR5889" s="248"/>
      <x:c r="BWS5889" s="248"/>
      <x:c r="BWT5889" s="248"/>
      <x:c r="BWU5889" s="248"/>
      <x:c r="BWV5889" s="248"/>
      <x:c r="BWW5889" s="248"/>
      <x:c r="BWX5889" s="248"/>
      <x:c r="BWY5889" s="248"/>
      <x:c r="BWZ5889" s="248"/>
      <x:c r="BXA5889" s="248"/>
      <x:c r="BXB5889" s="248"/>
      <x:c r="BXC5889" s="248"/>
      <x:c r="BXD5889" s="248"/>
      <x:c r="BXE5889" s="248"/>
      <x:c r="BXF5889" s="248"/>
      <x:c r="BXG5889" s="248"/>
      <x:c r="BXH5889" s="248"/>
      <x:c r="BXI5889" s="248"/>
      <x:c r="BXJ5889" s="248"/>
      <x:c r="BXK5889" s="248"/>
      <x:c r="BXL5889" s="248"/>
      <x:c r="BXM5889" s="248"/>
      <x:c r="BXN5889" s="248"/>
      <x:c r="BXO5889" s="248"/>
      <x:c r="BXP5889" s="248"/>
      <x:c r="BXQ5889" s="248"/>
      <x:c r="BXR5889" s="248"/>
      <x:c r="BXS5889" s="248"/>
      <x:c r="BXT5889" s="248"/>
      <x:c r="BXU5889" s="248"/>
      <x:c r="BXV5889" s="248"/>
      <x:c r="BXW5889" s="248"/>
      <x:c r="BXX5889" s="248"/>
      <x:c r="BXY5889" s="248"/>
      <x:c r="BXZ5889" s="248"/>
      <x:c r="BYA5889" s="248"/>
      <x:c r="BYB5889" s="248"/>
      <x:c r="BYC5889" s="248"/>
      <x:c r="BYD5889" s="248"/>
      <x:c r="BYE5889" s="248"/>
      <x:c r="BYF5889" s="248"/>
      <x:c r="BYG5889" s="248"/>
      <x:c r="BYH5889" s="248"/>
      <x:c r="BYI5889" s="248"/>
      <x:c r="BYJ5889" s="248"/>
      <x:c r="BYK5889" s="248"/>
      <x:c r="BYL5889" s="248"/>
      <x:c r="BYM5889" s="248"/>
      <x:c r="BYN5889" s="248"/>
      <x:c r="BYO5889" s="248"/>
      <x:c r="BYP5889" s="248"/>
      <x:c r="BYQ5889" s="248"/>
      <x:c r="BYR5889" s="248"/>
      <x:c r="BYS5889" s="248"/>
      <x:c r="BYT5889" s="248"/>
      <x:c r="BYU5889" s="248"/>
      <x:c r="BYV5889" s="248"/>
      <x:c r="BYW5889" s="248"/>
      <x:c r="BYX5889" s="248"/>
      <x:c r="BYY5889" s="248"/>
      <x:c r="BYZ5889" s="248"/>
      <x:c r="BZA5889" s="248"/>
      <x:c r="BZB5889" s="248"/>
      <x:c r="BZC5889" s="248"/>
      <x:c r="BZD5889" s="248"/>
      <x:c r="BZE5889" s="248"/>
      <x:c r="BZF5889" s="248"/>
      <x:c r="BZG5889" s="248"/>
      <x:c r="BZH5889" s="248"/>
      <x:c r="BZI5889" s="248"/>
      <x:c r="BZJ5889" s="248"/>
      <x:c r="BZK5889" s="248"/>
      <x:c r="BZL5889" s="248"/>
      <x:c r="BZM5889" s="248"/>
      <x:c r="BZN5889" s="248"/>
      <x:c r="BZO5889" s="248"/>
      <x:c r="BZP5889" s="248"/>
      <x:c r="BZQ5889" s="248"/>
      <x:c r="BZR5889" s="248"/>
      <x:c r="BZS5889" s="248"/>
      <x:c r="BZT5889" s="248"/>
      <x:c r="BZU5889" s="248"/>
      <x:c r="BZV5889" s="248"/>
      <x:c r="BZW5889" s="248"/>
      <x:c r="BZX5889" s="248"/>
      <x:c r="BZY5889" s="248"/>
      <x:c r="BZZ5889" s="248"/>
      <x:c r="CAA5889" s="248"/>
      <x:c r="CAB5889" s="248"/>
      <x:c r="CAC5889" s="248"/>
      <x:c r="CAD5889" s="248"/>
      <x:c r="CAE5889" s="248"/>
      <x:c r="CAF5889" s="248"/>
      <x:c r="CAG5889" s="248"/>
      <x:c r="CAH5889" s="248"/>
      <x:c r="CAI5889" s="248"/>
      <x:c r="CAJ5889" s="248"/>
      <x:c r="CAK5889" s="248"/>
      <x:c r="CAL5889" s="248"/>
      <x:c r="CAM5889" s="248"/>
      <x:c r="CAN5889" s="248"/>
      <x:c r="CAO5889" s="248"/>
      <x:c r="CAP5889" s="248"/>
      <x:c r="CAQ5889" s="248"/>
      <x:c r="CAR5889" s="248"/>
      <x:c r="CAS5889" s="248"/>
      <x:c r="CAT5889" s="248"/>
      <x:c r="CAU5889" s="248"/>
      <x:c r="CAV5889" s="248"/>
      <x:c r="CAW5889" s="248"/>
      <x:c r="CAX5889" s="248"/>
      <x:c r="CAY5889" s="248"/>
      <x:c r="CAZ5889" s="248"/>
      <x:c r="CBA5889" s="248"/>
      <x:c r="CBB5889" s="248"/>
      <x:c r="CBC5889" s="248"/>
      <x:c r="CBD5889" s="248"/>
      <x:c r="CBE5889" s="248"/>
      <x:c r="CBF5889" s="248"/>
      <x:c r="CBG5889" s="248"/>
      <x:c r="CBH5889" s="248"/>
      <x:c r="CBI5889" s="248"/>
      <x:c r="CBJ5889" s="248"/>
      <x:c r="CBK5889" s="248"/>
      <x:c r="CBL5889" s="248"/>
      <x:c r="CBM5889" s="248"/>
      <x:c r="CBN5889" s="248"/>
      <x:c r="CBO5889" s="248"/>
      <x:c r="CBP5889" s="248"/>
      <x:c r="CBQ5889" s="248"/>
      <x:c r="CBR5889" s="248"/>
      <x:c r="CBS5889" s="248"/>
      <x:c r="CBT5889" s="248"/>
      <x:c r="CBU5889" s="248"/>
      <x:c r="CBV5889" s="248"/>
      <x:c r="CBW5889" s="248"/>
      <x:c r="CBX5889" s="248"/>
      <x:c r="CBY5889" s="248"/>
      <x:c r="CBZ5889" s="248"/>
      <x:c r="CCA5889" s="248"/>
      <x:c r="CCB5889" s="248"/>
      <x:c r="CCC5889" s="248"/>
      <x:c r="CCD5889" s="248"/>
      <x:c r="CCE5889" s="248"/>
      <x:c r="CCF5889" s="248"/>
      <x:c r="CCG5889" s="248"/>
      <x:c r="CCH5889" s="248"/>
      <x:c r="CCI5889" s="248"/>
      <x:c r="CCJ5889" s="248"/>
      <x:c r="CCK5889" s="248"/>
      <x:c r="CCL5889" s="248"/>
      <x:c r="CCM5889" s="248"/>
      <x:c r="CCN5889" s="248"/>
      <x:c r="CCO5889" s="248"/>
      <x:c r="CCP5889" s="248"/>
      <x:c r="CCQ5889" s="248"/>
      <x:c r="CCR5889" s="248"/>
      <x:c r="CCS5889" s="248"/>
      <x:c r="CCT5889" s="248"/>
      <x:c r="CCU5889" s="248"/>
      <x:c r="CCV5889" s="248"/>
      <x:c r="CCW5889" s="248"/>
      <x:c r="CCX5889" s="248"/>
      <x:c r="CCY5889" s="248"/>
      <x:c r="CCZ5889" s="248"/>
      <x:c r="CDA5889" s="248"/>
      <x:c r="CDB5889" s="248"/>
      <x:c r="CDC5889" s="248"/>
      <x:c r="CDD5889" s="248"/>
      <x:c r="CDE5889" s="248"/>
      <x:c r="CDF5889" s="248"/>
      <x:c r="CDG5889" s="248"/>
      <x:c r="CDH5889" s="248"/>
      <x:c r="CDI5889" s="248"/>
      <x:c r="CDJ5889" s="248"/>
      <x:c r="CDK5889" s="248"/>
      <x:c r="CDL5889" s="248"/>
      <x:c r="CDM5889" s="248"/>
      <x:c r="CDN5889" s="248"/>
      <x:c r="CDO5889" s="248"/>
      <x:c r="CDP5889" s="248"/>
      <x:c r="CDQ5889" s="248"/>
      <x:c r="CDR5889" s="248"/>
      <x:c r="CDS5889" s="248"/>
      <x:c r="CDT5889" s="248"/>
      <x:c r="CDU5889" s="248"/>
      <x:c r="CDV5889" s="248"/>
      <x:c r="CDW5889" s="248"/>
      <x:c r="CDX5889" s="248"/>
      <x:c r="CDY5889" s="248"/>
      <x:c r="CDZ5889" s="248"/>
      <x:c r="CEA5889" s="248"/>
      <x:c r="CEB5889" s="248"/>
      <x:c r="CEC5889" s="248"/>
      <x:c r="CED5889" s="248"/>
      <x:c r="CEE5889" s="248"/>
      <x:c r="CEF5889" s="248"/>
      <x:c r="CEG5889" s="248"/>
      <x:c r="CEH5889" s="248"/>
      <x:c r="CEI5889" s="248"/>
      <x:c r="CEJ5889" s="248"/>
      <x:c r="CEK5889" s="248"/>
      <x:c r="CEL5889" s="248"/>
      <x:c r="CEM5889" s="248"/>
      <x:c r="CEN5889" s="248"/>
      <x:c r="CEO5889" s="248"/>
      <x:c r="CEP5889" s="248"/>
      <x:c r="CEQ5889" s="248"/>
      <x:c r="CER5889" s="248"/>
      <x:c r="CES5889" s="248"/>
      <x:c r="CET5889" s="248"/>
      <x:c r="CEU5889" s="248"/>
      <x:c r="CEV5889" s="248"/>
      <x:c r="CEW5889" s="248"/>
      <x:c r="CEX5889" s="248"/>
      <x:c r="CEY5889" s="248"/>
      <x:c r="CEZ5889" s="248"/>
      <x:c r="CFA5889" s="248"/>
      <x:c r="CFB5889" s="248"/>
      <x:c r="CFC5889" s="248"/>
      <x:c r="CFD5889" s="248"/>
      <x:c r="CFE5889" s="248"/>
      <x:c r="CFF5889" s="248"/>
      <x:c r="CFG5889" s="248"/>
      <x:c r="CFH5889" s="248"/>
      <x:c r="CFI5889" s="248"/>
      <x:c r="CFJ5889" s="248"/>
      <x:c r="CFK5889" s="248"/>
      <x:c r="CFL5889" s="248"/>
      <x:c r="CFM5889" s="248"/>
      <x:c r="CFN5889" s="248"/>
      <x:c r="CFO5889" s="248"/>
      <x:c r="CFP5889" s="248"/>
      <x:c r="CFQ5889" s="248"/>
      <x:c r="CFR5889" s="248"/>
      <x:c r="CFS5889" s="248"/>
      <x:c r="CFT5889" s="248"/>
      <x:c r="CFU5889" s="248"/>
      <x:c r="CFV5889" s="248"/>
      <x:c r="CFW5889" s="248"/>
      <x:c r="CFX5889" s="248"/>
      <x:c r="CFY5889" s="248"/>
      <x:c r="CFZ5889" s="248"/>
      <x:c r="CGA5889" s="248"/>
      <x:c r="CGB5889" s="248"/>
      <x:c r="CGC5889" s="248"/>
      <x:c r="CGD5889" s="248"/>
      <x:c r="CGE5889" s="248"/>
      <x:c r="CGF5889" s="248"/>
      <x:c r="CGG5889" s="248"/>
      <x:c r="CGH5889" s="248"/>
      <x:c r="CGI5889" s="248"/>
      <x:c r="CGJ5889" s="248"/>
      <x:c r="CGK5889" s="248"/>
      <x:c r="CGL5889" s="248"/>
      <x:c r="CGM5889" s="248"/>
      <x:c r="CGN5889" s="248"/>
      <x:c r="CGO5889" s="248"/>
      <x:c r="CGP5889" s="248"/>
      <x:c r="CGQ5889" s="248"/>
      <x:c r="CGR5889" s="248"/>
      <x:c r="CGS5889" s="248"/>
      <x:c r="CGT5889" s="248"/>
      <x:c r="CGU5889" s="248"/>
      <x:c r="CGV5889" s="248"/>
      <x:c r="CGW5889" s="248"/>
      <x:c r="CGX5889" s="248"/>
      <x:c r="CGY5889" s="248"/>
      <x:c r="CGZ5889" s="248"/>
      <x:c r="CHA5889" s="248"/>
      <x:c r="CHB5889" s="248"/>
      <x:c r="CHC5889" s="248"/>
      <x:c r="CHD5889" s="248"/>
      <x:c r="CHE5889" s="248"/>
      <x:c r="CHF5889" s="248"/>
      <x:c r="CHG5889" s="248"/>
      <x:c r="CHH5889" s="248"/>
      <x:c r="CHI5889" s="248"/>
      <x:c r="CHJ5889" s="248"/>
      <x:c r="CHK5889" s="248"/>
      <x:c r="CHL5889" s="248"/>
      <x:c r="CHM5889" s="248"/>
      <x:c r="CHN5889" s="248"/>
      <x:c r="CHO5889" s="248"/>
      <x:c r="CHP5889" s="248"/>
      <x:c r="CHQ5889" s="248"/>
      <x:c r="CHR5889" s="248"/>
      <x:c r="CHS5889" s="248"/>
      <x:c r="CHT5889" s="248"/>
      <x:c r="CHU5889" s="248"/>
      <x:c r="CHV5889" s="248"/>
      <x:c r="CHW5889" s="248"/>
      <x:c r="CHX5889" s="248"/>
      <x:c r="CHY5889" s="248"/>
      <x:c r="CHZ5889" s="248"/>
      <x:c r="CIA5889" s="248"/>
      <x:c r="CIB5889" s="248"/>
      <x:c r="CIC5889" s="248"/>
      <x:c r="CID5889" s="248"/>
      <x:c r="CIE5889" s="248"/>
      <x:c r="CIF5889" s="248"/>
      <x:c r="CIG5889" s="248"/>
      <x:c r="CIH5889" s="248"/>
      <x:c r="CII5889" s="248"/>
      <x:c r="CIJ5889" s="248"/>
      <x:c r="CIK5889" s="248"/>
      <x:c r="CIL5889" s="248"/>
      <x:c r="CIM5889" s="248"/>
      <x:c r="CIN5889" s="248"/>
      <x:c r="CIO5889" s="248"/>
      <x:c r="CIP5889" s="248"/>
      <x:c r="CIQ5889" s="248"/>
      <x:c r="CIR5889" s="248"/>
      <x:c r="CIS5889" s="248"/>
      <x:c r="CIT5889" s="248"/>
      <x:c r="CIU5889" s="248"/>
      <x:c r="CIV5889" s="248"/>
      <x:c r="CIW5889" s="248"/>
      <x:c r="CIX5889" s="248"/>
      <x:c r="CIY5889" s="248"/>
      <x:c r="CIZ5889" s="248"/>
      <x:c r="CJA5889" s="248"/>
      <x:c r="CJB5889" s="248"/>
      <x:c r="CJC5889" s="248"/>
      <x:c r="CJD5889" s="248"/>
      <x:c r="CJE5889" s="248"/>
      <x:c r="CJF5889" s="248"/>
      <x:c r="CJG5889" s="248"/>
      <x:c r="CJH5889" s="248"/>
      <x:c r="CJI5889" s="248"/>
      <x:c r="CJJ5889" s="248"/>
      <x:c r="CJK5889" s="248"/>
      <x:c r="CJL5889" s="248"/>
      <x:c r="CJM5889" s="248"/>
      <x:c r="CJN5889" s="248"/>
      <x:c r="CJO5889" s="248"/>
      <x:c r="CJP5889" s="248"/>
      <x:c r="CJQ5889" s="248"/>
      <x:c r="CJR5889" s="248"/>
      <x:c r="CJS5889" s="248"/>
      <x:c r="CJT5889" s="248"/>
      <x:c r="CJU5889" s="248"/>
      <x:c r="CJV5889" s="248"/>
      <x:c r="CJW5889" s="248"/>
      <x:c r="CJX5889" s="248"/>
      <x:c r="CJY5889" s="248"/>
      <x:c r="CJZ5889" s="248"/>
      <x:c r="CKA5889" s="248"/>
      <x:c r="CKB5889" s="248"/>
      <x:c r="CKC5889" s="248"/>
      <x:c r="CKD5889" s="248"/>
      <x:c r="CKE5889" s="248"/>
      <x:c r="CKF5889" s="248"/>
      <x:c r="CKG5889" s="248"/>
      <x:c r="CKH5889" s="248"/>
      <x:c r="CKI5889" s="248"/>
      <x:c r="CKJ5889" s="248"/>
      <x:c r="CKK5889" s="248"/>
      <x:c r="CKL5889" s="248"/>
      <x:c r="CKM5889" s="248"/>
      <x:c r="CKN5889" s="248"/>
      <x:c r="CKO5889" s="248"/>
      <x:c r="CKP5889" s="248"/>
      <x:c r="CKQ5889" s="248"/>
      <x:c r="CKR5889" s="248"/>
      <x:c r="CKS5889" s="248"/>
      <x:c r="CKT5889" s="248"/>
      <x:c r="CKU5889" s="248"/>
      <x:c r="CKV5889" s="248"/>
      <x:c r="CKW5889" s="248"/>
      <x:c r="CKX5889" s="248"/>
      <x:c r="CKY5889" s="248"/>
      <x:c r="CKZ5889" s="248"/>
      <x:c r="CLA5889" s="248"/>
      <x:c r="CLB5889" s="248"/>
      <x:c r="CLC5889" s="248"/>
      <x:c r="CLD5889" s="248"/>
      <x:c r="CLE5889" s="248"/>
      <x:c r="CLF5889" s="248"/>
      <x:c r="CLG5889" s="248"/>
      <x:c r="CLH5889" s="248"/>
      <x:c r="CLI5889" s="248"/>
      <x:c r="CLJ5889" s="248"/>
      <x:c r="CLK5889" s="248"/>
      <x:c r="CLL5889" s="248"/>
      <x:c r="CLM5889" s="248"/>
      <x:c r="CLN5889" s="248"/>
      <x:c r="CLO5889" s="248"/>
      <x:c r="CLP5889" s="248"/>
      <x:c r="CLQ5889" s="248"/>
      <x:c r="CLR5889" s="248"/>
      <x:c r="CLS5889" s="248"/>
      <x:c r="CLT5889" s="248"/>
      <x:c r="CLU5889" s="248"/>
      <x:c r="CLV5889" s="248"/>
      <x:c r="CLW5889" s="248"/>
      <x:c r="CLX5889" s="248"/>
      <x:c r="CLY5889" s="248"/>
      <x:c r="CLZ5889" s="248"/>
      <x:c r="CMA5889" s="248"/>
      <x:c r="CMB5889" s="248"/>
      <x:c r="CMC5889" s="248"/>
      <x:c r="CMD5889" s="248"/>
      <x:c r="CME5889" s="248"/>
      <x:c r="CMF5889" s="248"/>
      <x:c r="CMG5889" s="248"/>
      <x:c r="CMH5889" s="248"/>
      <x:c r="CMI5889" s="248"/>
      <x:c r="CMJ5889" s="248"/>
      <x:c r="CMK5889" s="248"/>
      <x:c r="CML5889" s="248"/>
      <x:c r="CMM5889" s="248"/>
      <x:c r="CMN5889" s="248"/>
      <x:c r="CMO5889" s="248"/>
      <x:c r="CMP5889" s="248"/>
      <x:c r="CMQ5889" s="248"/>
      <x:c r="CMR5889" s="248"/>
      <x:c r="CMS5889" s="248"/>
      <x:c r="CMT5889" s="248"/>
      <x:c r="CMU5889" s="248"/>
      <x:c r="CMV5889" s="248"/>
      <x:c r="CMW5889" s="248"/>
      <x:c r="CMX5889" s="248"/>
      <x:c r="CMY5889" s="248"/>
      <x:c r="CMZ5889" s="248"/>
      <x:c r="CNA5889" s="248"/>
      <x:c r="CNB5889" s="248"/>
      <x:c r="CNC5889" s="248"/>
      <x:c r="CND5889" s="248"/>
      <x:c r="CNE5889" s="248"/>
      <x:c r="CNF5889" s="248"/>
      <x:c r="CNG5889" s="248"/>
      <x:c r="CNH5889" s="248"/>
      <x:c r="CNI5889" s="248"/>
      <x:c r="CNJ5889" s="248"/>
      <x:c r="CNK5889" s="248"/>
      <x:c r="CNL5889" s="248"/>
      <x:c r="CNM5889" s="248"/>
      <x:c r="CNN5889" s="248"/>
      <x:c r="CNO5889" s="248"/>
      <x:c r="CNP5889" s="248"/>
      <x:c r="CNQ5889" s="248"/>
      <x:c r="CNR5889" s="248"/>
      <x:c r="CNS5889" s="248"/>
      <x:c r="CNT5889" s="248"/>
      <x:c r="CNU5889" s="248"/>
      <x:c r="CNV5889" s="248"/>
      <x:c r="CNW5889" s="248"/>
      <x:c r="CNX5889" s="248"/>
      <x:c r="CNY5889" s="248"/>
      <x:c r="CNZ5889" s="248"/>
      <x:c r="COA5889" s="248"/>
      <x:c r="COB5889" s="248"/>
      <x:c r="COC5889" s="248"/>
      <x:c r="COD5889" s="248"/>
      <x:c r="COE5889" s="248"/>
      <x:c r="COF5889" s="248"/>
      <x:c r="COG5889" s="248"/>
      <x:c r="COH5889" s="248"/>
      <x:c r="COI5889" s="248"/>
      <x:c r="COJ5889" s="248"/>
      <x:c r="COK5889" s="248"/>
      <x:c r="COL5889" s="248"/>
      <x:c r="COM5889" s="248"/>
      <x:c r="CON5889" s="248"/>
      <x:c r="COO5889" s="248"/>
      <x:c r="COP5889" s="248"/>
      <x:c r="COQ5889" s="248"/>
      <x:c r="COR5889" s="248"/>
      <x:c r="COS5889" s="248"/>
      <x:c r="COT5889" s="248"/>
      <x:c r="COU5889" s="248"/>
      <x:c r="COV5889" s="248"/>
      <x:c r="COW5889" s="248"/>
      <x:c r="COX5889" s="248"/>
      <x:c r="COY5889" s="248"/>
      <x:c r="COZ5889" s="248"/>
      <x:c r="CPA5889" s="248"/>
      <x:c r="CPB5889" s="248"/>
      <x:c r="CPC5889" s="248"/>
      <x:c r="CPD5889" s="248"/>
      <x:c r="CPE5889" s="248"/>
      <x:c r="CPF5889" s="248"/>
      <x:c r="CPG5889" s="248"/>
      <x:c r="CPH5889" s="248"/>
      <x:c r="CPI5889" s="248"/>
      <x:c r="CPJ5889" s="248"/>
      <x:c r="CPK5889" s="248"/>
      <x:c r="CPL5889" s="248"/>
      <x:c r="CPM5889" s="248"/>
      <x:c r="CPN5889" s="248"/>
      <x:c r="CPO5889" s="248"/>
      <x:c r="CPP5889" s="248"/>
      <x:c r="CPQ5889" s="248"/>
      <x:c r="CPR5889" s="248"/>
      <x:c r="CPS5889" s="248"/>
      <x:c r="CPT5889" s="248"/>
      <x:c r="CPU5889" s="248"/>
      <x:c r="CPV5889" s="248"/>
      <x:c r="CPW5889" s="248"/>
      <x:c r="CPX5889" s="248"/>
      <x:c r="CPY5889" s="248"/>
      <x:c r="CPZ5889" s="248"/>
      <x:c r="CQA5889" s="248"/>
      <x:c r="CQB5889" s="248"/>
      <x:c r="CQC5889" s="248"/>
      <x:c r="CQD5889" s="248"/>
      <x:c r="CQE5889" s="248"/>
      <x:c r="CQF5889" s="248"/>
      <x:c r="CQG5889" s="248"/>
      <x:c r="CQH5889" s="248"/>
      <x:c r="CQI5889" s="248"/>
      <x:c r="CQJ5889" s="248"/>
      <x:c r="CQK5889" s="248"/>
      <x:c r="CQL5889" s="248"/>
      <x:c r="CQM5889" s="248"/>
      <x:c r="CQN5889" s="248"/>
      <x:c r="CQO5889" s="248"/>
      <x:c r="CQP5889" s="248"/>
      <x:c r="CQQ5889" s="248"/>
      <x:c r="CQR5889" s="248"/>
      <x:c r="CQS5889" s="248"/>
      <x:c r="CQT5889" s="248"/>
      <x:c r="CQU5889" s="248"/>
      <x:c r="CQV5889" s="248"/>
      <x:c r="CQW5889" s="248"/>
      <x:c r="CQX5889" s="248"/>
      <x:c r="CQY5889" s="248"/>
      <x:c r="CQZ5889" s="248"/>
      <x:c r="CRA5889" s="248"/>
      <x:c r="CRB5889" s="248"/>
      <x:c r="CRC5889" s="248"/>
      <x:c r="CRD5889" s="248"/>
      <x:c r="CRE5889" s="248"/>
      <x:c r="CRF5889" s="248"/>
      <x:c r="CRG5889" s="248"/>
      <x:c r="CRH5889" s="248"/>
      <x:c r="CRI5889" s="248"/>
      <x:c r="CRJ5889" s="248"/>
      <x:c r="CRK5889" s="248"/>
      <x:c r="CRL5889" s="248"/>
      <x:c r="CRM5889" s="248"/>
      <x:c r="CRN5889" s="248"/>
      <x:c r="CRO5889" s="248"/>
      <x:c r="CRP5889" s="248"/>
      <x:c r="CRQ5889" s="248"/>
      <x:c r="CRR5889" s="248"/>
      <x:c r="CRS5889" s="248"/>
      <x:c r="CRT5889" s="248"/>
      <x:c r="CRU5889" s="248"/>
      <x:c r="CRV5889" s="248"/>
      <x:c r="CRW5889" s="248"/>
      <x:c r="CRX5889" s="248"/>
      <x:c r="CRY5889" s="248"/>
      <x:c r="CRZ5889" s="248"/>
      <x:c r="CSA5889" s="248"/>
      <x:c r="CSB5889" s="248"/>
      <x:c r="CSC5889" s="248"/>
      <x:c r="CSD5889" s="248"/>
      <x:c r="CSE5889" s="248"/>
      <x:c r="CSF5889" s="248"/>
      <x:c r="CSG5889" s="248"/>
      <x:c r="CSH5889" s="248"/>
      <x:c r="CSI5889" s="248"/>
      <x:c r="CSJ5889" s="248"/>
      <x:c r="CSK5889" s="248"/>
      <x:c r="CSL5889" s="248"/>
      <x:c r="CSM5889" s="248"/>
      <x:c r="CSN5889" s="248"/>
      <x:c r="CSO5889" s="248"/>
      <x:c r="CSP5889" s="248"/>
      <x:c r="CSQ5889" s="248"/>
      <x:c r="CSR5889" s="248"/>
      <x:c r="CSS5889" s="248"/>
      <x:c r="CST5889" s="248"/>
      <x:c r="CSU5889" s="248"/>
      <x:c r="CSV5889" s="248"/>
      <x:c r="CSW5889" s="248"/>
      <x:c r="CSX5889" s="248"/>
      <x:c r="CSY5889" s="248"/>
      <x:c r="CSZ5889" s="248"/>
      <x:c r="CTA5889" s="248"/>
      <x:c r="CTB5889" s="248"/>
      <x:c r="CTC5889" s="248"/>
      <x:c r="CTD5889" s="248"/>
      <x:c r="CTE5889" s="248"/>
      <x:c r="CTF5889" s="248"/>
      <x:c r="CTG5889" s="248"/>
      <x:c r="CTH5889" s="248"/>
      <x:c r="CTI5889" s="248"/>
      <x:c r="CTJ5889" s="248"/>
      <x:c r="CTK5889" s="248"/>
      <x:c r="CTL5889" s="248"/>
      <x:c r="CTM5889" s="248"/>
      <x:c r="CTN5889" s="248"/>
      <x:c r="CTO5889" s="248"/>
      <x:c r="CTP5889" s="248"/>
      <x:c r="CTQ5889" s="248"/>
      <x:c r="CTR5889" s="248"/>
      <x:c r="CTS5889" s="248"/>
      <x:c r="CTT5889" s="248"/>
      <x:c r="CTU5889" s="248"/>
      <x:c r="CTV5889" s="248"/>
      <x:c r="CTW5889" s="248"/>
      <x:c r="CTX5889" s="248"/>
      <x:c r="CTY5889" s="248"/>
      <x:c r="CTZ5889" s="248"/>
      <x:c r="CUA5889" s="248"/>
      <x:c r="CUB5889" s="248"/>
      <x:c r="CUC5889" s="248"/>
      <x:c r="CUD5889" s="248"/>
      <x:c r="CUE5889" s="248"/>
      <x:c r="CUF5889" s="248"/>
      <x:c r="CUG5889" s="248"/>
      <x:c r="CUH5889" s="248"/>
      <x:c r="CUI5889" s="248"/>
      <x:c r="CUJ5889" s="248"/>
      <x:c r="CUK5889" s="248"/>
      <x:c r="CUL5889" s="248"/>
      <x:c r="CUM5889" s="248"/>
      <x:c r="CUN5889" s="248"/>
      <x:c r="CUO5889" s="248"/>
      <x:c r="CUP5889" s="248"/>
      <x:c r="CUQ5889" s="248"/>
      <x:c r="CUR5889" s="248"/>
      <x:c r="CUS5889" s="248"/>
      <x:c r="CUT5889" s="248"/>
      <x:c r="CUU5889" s="248"/>
      <x:c r="CUV5889" s="248"/>
      <x:c r="CUW5889" s="248"/>
      <x:c r="CUX5889" s="248"/>
      <x:c r="CUY5889" s="248"/>
      <x:c r="CUZ5889" s="248"/>
      <x:c r="CVA5889" s="248"/>
      <x:c r="CVB5889" s="248"/>
      <x:c r="CVC5889" s="248"/>
      <x:c r="CVD5889" s="248"/>
      <x:c r="CVE5889" s="248"/>
      <x:c r="CVF5889" s="248"/>
      <x:c r="CVG5889" s="248"/>
      <x:c r="CVH5889" s="248"/>
      <x:c r="CVI5889" s="248"/>
      <x:c r="CVJ5889" s="248"/>
      <x:c r="CVK5889" s="248"/>
      <x:c r="CVL5889" s="248"/>
      <x:c r="CVM5889" s="248"/>
      <x:c r="CVN5889" s="248"/>
      <x:c r="CVO5889" s="248"/>
      <x:c r="CVP5889" s="248"/>
      <x:c r="CVQ5889" s="248"/>
      <x:c r="CVR5889" s="248"/>
      <x:c r="CVS5889" s="248"/>
      <x:c r="CVT5889" s="248"/>
      <x:c r="CVU5889" s="248"/>
      <x:c r="CVV5889" s="248"/>
      <x:c r="CVW5889" s="248"/>
      <x:c r="CVX5889" s="248"/>
      <x:c r="CVY5889" s="248"/>
      <x:c r="CVZ5889" s="248"/>
      <x:c r="CWA5889" s="248"/>
      <x:c r="CWB5889" s="248"/>
      <x:c r="CWC5889" s="248"/>
      <x:c r="CWD5889" s="248"/>
      <x:c r="CWE5889" s="248"/>
      <x:c r="CWF5889" s="248"/>
      <x:c r="CWG5889" s="248"/>
      <x:c r="CWH5889" s="248"/>
      <x:c r="CWI5889" s="248"/>
      <x:c r="CWJ5889" s="248"/>
      <x:c r="CWK5889" s="248"/>
      <x:c r="CWL5889" s="248"/>
      <x:c r="CWM5889" s="248"/>
      <x:c r="CWN5889" s="248"/>
      <x:c r="CWO5889" s="248"/>
      <x:c r="CWP5889" s="248"/>
      <x:c r="CWQ5889" s="248"/>
      <x:c r="CWR5889" s="248"/>
      <x:c r="CWS5889" s="248"/>
      <x:c r="CWT5889" s="248"/>
      <x:c r="CWU5889" s="248"/>
      <x:c r="CWV5889" s="248"/>
      <x:c r="CWW5889" s="248"/>
      <x:c r="CWX5889" s="248"/>
      <x:c r="CWY5889" s="248"/>
      <x:c r="CWZ5889" s="248"/>
      <x:c r="CXA5889" s="248"/>
      <x:c r="CXB5889" s="248"/>
      <x:c r="CXC5889" s="248"/>
      <x:c r="CXD5889" s="248"/>
      <x:c r="CXE5889" s="248"/>
      <x:c r="CXF5889" s="248"/>
      <x:c r="CXG5889" s="248"/>
      <x:c r="CXH5889" s="248"/>
      <x:c r="CXI5889" s="248"/>
      <x:c r="CXJ5889" s="248"/>
      <x:c r="CXK5889" s="248"/>
      <x:c r="CXL5889" s="248"/>
      <x:c r="CXM5889" s="248"/>
      <x:c r="CXN5889" s="248"/>
      <x:c r="CXO5889" s="248"/>
      <x:c r="CXP5889" s="248"/>
      <x:c r="CXQ5889" s="248"/>
      <x:c r="CXR5889" s="248"/>
      <x:c r="CXS5889" s="248"/>
      <x:c r="CXT5889" s="248"/>
      <x:c r="CXU5889" s="248"/>
      <x:c r="CXV5889" s="248"/>
      <x:c r="CXW5889" s="248"/>
      <x:c r="CXX5889" s="248"/>
      <x:c r="CXY5889" s="248"/>
      <x:c r="CXZ5889" s="248"/>
      <x:c r="CYA5889" s="248"/>
      <x:c r="CYB5889" s="248"/>
      <x:c r="CYC5889" s="248"/>
      <x:c r="CYD5889" s="248"/>
      <x:c r="CYE5889" s="248"/>
      <x:c r="CYF5889" s="248"/>
      <x:c r="CYG5889" s="248"/>
      <x:c r="CYH5889" s="248"/>
      <x:c r="CYI5889" s="248"/>
      <x:c r="CYJ5889" s="248"/>
      <x:c r="CYK5889" s="248"/>
      <x:c r="CYL5889" s="248"/>
      <x:c r="CYM5889" s="248"/>
      <x:c r="CYN5889" s="248"/>
      <x:c r="CYO5889" s="248"/>
      <x:c r="CYP5889" s="248"/>
      <x:c r="CYQ5889" s="248"/>
      <x:c r="CYR5889" s="248"/>
      <x:c r="CYS5889" s="248"/>
      <x:c r="CYT5889" s="248"/>
      <x:c r="CYU5889" s="248"/>
      <x:c r="CYV5889" s="248"/>
      <x:c r="CYW5889" s="248"/>
      <x:c r="CYX5889" s="248"/>
      <x:c r="CYY5889" s="248"/>
      <x:c r="CYZ5889" s="248"/>
      <x:c r="CZA5889" s="248"/>
      <x:c r="CZB5889" s="248"/>
      <x:c r="CZC5889" s="248"/>
      <x:c r="CZD5889" s="248"/>
      <x:c r="CZE5889" s="248"/>
      <x:c r="CZF5889" s="248"/>
      <x:c r="CZG5889" s="248"/>
      <x:c r="CZH5889" s="248"/>
      <x:c r="CZI5889" s="248"/>
      <x:c r="CZJ5889" s="248"/>
      <x:c r="CZK5889" s="248"/>
      <x:c r="CZL5889" s="248"/>
      <x:c r="CZM5889" s="248"/>
      <x:c r="CZN5889" s="248"/>
      <x:c r="CZO5889" s="248"/>
      <x:c r="CZP5889" s="248"/>
      <x:c r="CZQ5889" s="248"/>
      <x:c r="CZR5889" s="248"/>
      <x:c r="CZS5889" s="248"/>
      <x:c r="CZT5889" s="248"/>
      <x:c r="CZU5889" s="248"/>
      <x:c r="CZV5889" s="248"/>
      <x:c r="CZW5889" s="248"/>
      <x:c r="CZX5889" s="248"/>
      <x:c r="CZY5889" s="248"/>
      <x:c r="CZZ5889" s="248"/>
      <x:c r="DAA5889" s="248"/>
      <x:c r="DAB5889" s="248"/>
      <x:c r="DAC5889" s="248"/>
      <x:c r="DAD5889" s="248"/>
      <x:c r="DAE5889" s="248"/>
      <x:c r="DAF5889" s="248"/>
      <x:c r="DAG5889" s="248"/>
      <x:c r="DAH5889" s="248"/>
      <x:c r="DAI5889" s="248"/>
      <x:c r="DAJ5889" s="248"/>
      <x:c r="DAK5889" s="248"/>
      <x:c r="DAL5889" s="248"/>
      <x:c r="DAM5889" s="248"/>
      <x:c r="DAN5889" s="248"/>
      <x:c r="DAO5889" s="248"/>
      <x:c r="DAP5889" s="248"/>
      <x:c r="DAQ5889" s="248"/>
      <x:c r="DAR5889" s="248"/>
      <x:c r="DAS5889" s="248"/>
      <x:c r="DAT5889" s="248"/>
      <x:c r="DAU5889" s="248"/>
      <x:c r="DAV5889" s="248"/>
      <x:c r="DAW5889" s="248"/>
      <x:c r="DAX5889" s="248"/>
      <x:c r="DAY5889" s="248"/>
      <x:c r="DAZ5889" s="248"/>
      <x:c r="DBA5889" s="248"/>
      <x:c r="DBB5889" s="248"/>
      <x:c r="DBC5889" s="248"/>
      <x:c r="DBD5889" s="248"/>
      <x:c r="DBE5889" s="248"/>
      <x:c r="DBF5889" s="248"/>
      <x:c r="DBG5889" s="248"/>
      <x:c r="DBH5889" s="248"/>
      <x:c r="DBI5889" s="248"/>
      <x:c r="DBJ5889" s="248"/>
      <x:c r="DBK5889" s="248"/>
      <x:c r="DBL5889" s="248"/>
      <x:c r="DBM5889" s="248"/>
      <x:c r="DBN5889" s="248"/>
      <x:c r="DBO5889" s="248"/>
      <x:c r="DBP5889" s="248"/>
      <x:c r="DBQ5889" s="248"/>
      <x:c r="DBR5889" s="248"/>
      <x:c r="DBS5889" s="248"/>
      <x:c r="DBT5889" s="248"/>
      <x:c r="DBU5889" s="248"/>
      <x:c r="DBV5889" s="248"/>
      <x:c r="DBW5889" s="248"/>
      <x:c r="DBX5889" s="248"/>
      <x:c r="DBY5889" s="248"/>
      <x:c r="DBZ5889" s="248"/>
      <x:c r="DCA5889" s="248"/>
      <x:c r="DCB5889" s="248"/>
      <x:c r="DCC5889" s="248"/>
      <x:c r="DCD5889" s="248"/>
      <x:c r="DCE5889" s="248"/>
      <x:c r="DCF5889" s="248"/>
      <x:c r="DCG5889" s="248"/>
      <x:c r="DCH5889" s="248"/>
      <x:c r="DCI5889" s="248"/>
      <x:c r="DCJ5889" s="248"/>
      <x:c r="DCK5889" s="248"/>
      <x:c r="DCL5889" s="248"/>
      <x:c r="DCM5889" s="248"/>
      <x:c r="DCN5889" s="248"/>
      <x:c r="DCO5889" s="248"/>
      <x:c r="DCP5889" s="248"/>
      <x:c r="DCQ5889" s="248"/>
      <x:c r="DCR5889" s="248"/>
      <x:c r="DCS5889" s="248"/>
      <x:c r="DCT5889" s="248"/>
      <x:c r="DCU5889" s="248"/>
      <x:c r="DCV5889" s="248"/>
      <x:c r="DCW5889" s="248"/>
      <x:c r="DCX5889" s="248"/>
      <x:c r="DCY5889" s="248"/>
      <x:c r="DCZ5889" s="248"/>
      <x:c r="DDA5889" s="248"/>
      <x:c r="DDB5889" s="248"/>
      <x:c r="DDC5889" s="248"/>
      <x:c r="DDD5889" s="248"/>
      <x:c r="DDE5889" s="248"/>
      <x:c r="DDF5889" s="248"/>
      <x:c r="DDG5889" s="248"/>
      <x:c r="DDH5889" s="248"/>
      <x:c r="DDI5889" s="248"/>
      <x:c r="DDJ5889" s="248"/>
      <x:c r="DDK5889" s="248"/>
      <x:c r="DDL5889" s="248"/>
      <x:c r="DDM5889" s="248"/>
      <x:c r="DDN5889" s="248"/>
      <x:c r="DDO5889" s="248"/>
      <x:c r="DDP5889" s="248"/>
      <x:c r="DDQ5889" s="248"/>
      <x:c r="DDR5889" s="248"/>
      <x:c r="DDS5889" s="248"/>
      <x:c r="DDT5889" s="248"/>
      <x:c r="DDU5889" s="248"/>
      <x:c r="DDV5889" s="248"/>
      <x:c r="DDW5889" s="248"/>
      <x:c r="DDX5889" s="248"/>
      <x:c r="DDY5889" s="248"/>
      <x:c r="DDZ5889" s="248"/>
      <x:c r="DEA5889" s="248"/>
      <x:c r="DEB5889" s="248"/>
      <x:c r="DEC5889" s="248"/>
      <x:c r="DED5889" s="248"/>
      <x:c r="DEE5889" s="248"/>
      <x:c r="DEF5889" s="248"/>
      <x:c r="DEG5889" s="248"/>
      <x:c r="DEH5889" s="248"/>
      <x:c r="DEI5889" s="248"/>
      <x:c r="DEJ5889" s="248"/>
      <x:c r="DEK5889" s="248"/>
      <x:c r="DEL5889" s="248"/>
      <x:c r="DEM5889" s="248"/>
      <x:c r="DEN5889" s="248"/>
      <x:c r="DEO5889" s="248"/>
      <x:c r="DEP5889" s="248"/>
      <x:c r="DEQ5889" s="248"/>
      <x:c r="DER5889" s="248"/>
      <x:c r="DES5889" s="248"/>
      <x:c r="DET5889" s="248"/>
      <x:c r="DEU5889" s="248"/>
      <x:c r="DEV5889" s="248"/>
      <x:c r="DEW5889" s="248"/>
      <x:c r="DEX5889" s="248"/>
      <x:c r="DEY5889" s="248"/>
      <x:c r="DEZ5889" s="248"/>
      <x:c r="DFA5889" s="248"/>
      <x:c r="DFB5889" s="248"/>
      <x:c r="DFC5889" s="248"/>
      <x:c r="DFD5889" s="248"/>
      <x:c r="DFE5889" s="248"/>
      <x:c r="DFF5889" s="248"/>
      <x:c r="DFG5889" s="248"/>
      <x:c r="DFH5889" s="248"/>
      <x:c r="DFI5889" s="248"/>
      <x:c r="DFJ5889" s="248"/>
      <x:c r="DFK5889" s="248"/>
      <x:c r="DFL5889" s="248"/>
      <x:c r="DFM5889" s="248"/>
      <x:c r="DFN5889" s="248"/>
      <x:c r="DFO5889" s="248"/>
      <x:c r="DFP5889" s="248"/>
      <x:c r="DFQ5889" s="248"/>
      <x:c r="DFR5889" s="248"/>
      <x:c r="DFS5889" s="248"/>
      <x:c r="DFT5889" s="248"/>
      <x:c r="DFU5889" s="248"/>
      <x:c r="DFV5889" s="248"/>
      <x:c r="DFW5889" s="248"/>
      <x:c r="DFX5889" s="248"/>
      <x:c r="DFY5889" s="248"/>
      <x:c r="DFZ5889" s="248"/>
      <x:c r="DGA5889" s="248"/>
      <x:c r="DGB5889" s="248"/>
      <x:c r="DGC5889" s="248"/>
      <x:c r="DGD5889" s="248"/>
      <x:c r="DGE5889" s="248"/>
      <x:c r="DGF5889" s="248"/>
      <x:c r="DGG5889" s="248"/>
      <x:c r="DGH5889" s="248"/>
      <x:c r="DGI5889" s="248"/>
      <x:c r="DGJ5889" s="248"/>
      <x:c r="DGK5889" s="248"/>
      <x:c r="DGL5889" s="248"/>
      <x:c r="DGM5889" s="248"/>
      <x:c r="DGN5889" s="248"/>
      <x:c r="DGO5889" s="248"/>
      <x:c r="DGP5889" s="248"/>
      <x:c r="DGQ5889" s="248"/>
      <x:c r="DGR5889" s="248"/>
      <x:c r="DGS5889" s="248"/>
      <x:c r="DGT5889" s="248"/>
      <x:c r="DGU5889" s="248"/>
      <x:c r="DGV5889" s="248"/>
      <x:c r="DGW5889" s="248"/>
      <x:c r="DGX5889" s="248"/>
      <x:c r="DGY5889" s="248"/>
      <x:c r="DGZ5889" s="248"/>
      <x:c r="DHA5889" s="248"/>
      <x:c r="DHB5889" s="248"/>
      <x:c r="DHC5889" s="248"/>
      <x:c r="DHD5889" s="248"/>
      <x:c r="DHE5889" s="248"/>
      <x:c r="DHF5889" s="248"/>
      <x:c r="DHG5889" s="248"/>
      <x:c r="DHH5889" s="248"/>
      <x:c r="DHI5889" s="248"/>
      <x:c r="DHJ5889" s="248"/>
      <x:c r="DHK5889" s="248"/>
      <x:c r="DHL5889" s="248"/>
      <x:c r="DHM5889" s="248"/>
      <x:c r="DHN5889" s="248"/>
      <x:c r="DHO5889" s="248"/>
      <x:c r="DHP5889" s="248"/>
      <x:c r="DHQ5889" s="248"/>
      <x:c r="DHR5889" s="248"/>
      <x:c r="DHS5889" s="248"/>
      <x:c r="DHT5889" s="248"/>
      <x:c r="DHU5889" s="248"/>
      <x:c r="DHV5889" s="248"/>
      <x:c r="DHW5889" s="248"/>
      <x:c r="DHX5889" s="248"/>
      <x:c r="DHY5889" s="248"/>
      <x:c r="DHZ5889" s="248"/>
      <x:c r="DIA5889" s="248"/>
      <x:c r="DIB5889" s="248"/>
      <x:c r="DIC5889" s="248"/>
      <x:c r="DID5889" s="248"/>
      <x:c r="DIE5889" s="248"/>
      <x:c r="DIF5889" s="248"/>
      <x:c r="DIG5889" s="248"/>
      <x:c r="DIH5889" s="248"/>
      <x:c r="DII5889" s="248"/>
      <x:c r="DIJ5889" s="248"/>
      <x:c r="DIK5889" s="248"/>
      <x:c r="DIL5889" s="248"/>
      <x:c r="DIM5889" s="248"/>
      <x:c r="DIN5889" s="248"/>
      <x:c r="DIO5889" s="248"/>
      <x:c r="DIP5889" s="248"/>
      <x:c r="DIQ5889" s="248"/>
      <x:c r="DIR5889" s="248"/>
      <x:c r="DIS5889" s="248"/>
      <x:c r="DIT5889" s="248"/>
      <x:c r="DIU5889" s="248"/>
      <x:c r="DIV5889" s="248"/>
      <x:c r="DIW5889" s="248"/>
      <x:c r="DIX5889" s="248"/>
      <x:c r="DIY5889" s="248"/>
      <x:c r="DIZ5889" s="248"/>
      <x:c r="DJA5889" s="248"/>
      <x:c r="DJB5889" s="248"/>
      <x:c r="DJC5889" s="248"/>
      <x:c r="DJD5889" s="248"/>
      <x:c r="DJE5889" s="248"/>
      <x:c r="DJF5889" s="248"/>
      <x:c r="DJG5889" s="248"/>
      <x:c r="DJH5889" s="248"/>
      <x:c r="DJI5889" s="248"/>
      <x:c r="DJJ5889" s="248"/>
      <x:c r="DJK5889" s="248"/>
      <x:c r="DJL5889" s="248"/>
      <x:c r="DJM5889" s="248"/>
      <x:c r="DJN5889" s="248"/>
      <x:c r="DJO5889" s="248"/>
      <x:c r="DJP5889" s="248"/>
      <x:c r="DJQ5889" s="248"/>
      <x:c r="DJR5889" s="248"/>
      <x:c r="DJS5889" s="248"/>
      <x:c r="DJT5889" s="248"/>
      <x:c r="DJU5889" s="248"/>
      <x:c r="DJV5889" s="248"/>
      <x:c r="DJW5889" s="248"/>
      <x:c r="DJX5889" s="248"/>
      <x:c r="DJY5889" s="248"/>
      <x:c r="DJZ5889" s="248"/>
      <x:c r="DKA5889" s="248"/>
      <x:c r="DKB5889" s="248"/>
      <x:c r="DKC5889" s="248"/>
      <x:c r="DKD5889" s="248"/>
      <x:c r="DKE5889" s="248"/>
      <x:c r="DKF5889" s="248"/>
      <x:c r="DKG5889" s="248"/>
      <x:c r="DKH5889" s="248"/>
      <x:c r="DKI5889" s="248"/>
      <x:c r="DKJ5889" s="248"/>
      <x:c r="DKK5889" s="248"/>
      <x:c r="DKL5889" s="248"/>
      <x:c r="DKM5889" s="248"/>
      <x:c r="DKN5889" s="248"/>
      <x:c r="DKO5889" s="248"/>
      <x:c r="DKP5889" s="248"/>
      <x:c r="DKQ5889" s="248"/>
      <x:c r="DKR5889" s="248"/>
      <x:c r="DKS5889" s="248"/>
      <x:c r="DKT5889" s="248"/>
      <x:c r="DKU5889" s="248"/>
      <x:c r="DKV5889" s="248"/>
      <x:c r="DKW5889" s="248"/>
      <x:c r="DKX5889" s="248"/>
      <x:c r="DKY5889" s="248"/>
      <x:c r="DKZ5889" s="248"/>
      <x:c r="DLA5889" s="248"/>
      <x:c r="DLB5889" s="248"/>
      <x:c r="DLC5889" s="248"/>
      <x:c r="DLD5889" s="248"/>
      <x:c r="DLE5889" s="248"/>
      <x:c r="DLF5889" s="248"/>
      <x:c r="DLG5889" s="248"/>
      <x:c r="DLH5889" s="248"/>
      <x:c r="DLI5889" s="248"/>
      <x:c r="DLJ5889" s="248"/>
      <x:c r="DLK5889" s="248"/>
      <x:c r="DLL5889" s="248"/>
      <x:c r="DLM5889" s="248"/>
      <x:c r="DLN5889" s="248"/>
      <x:c r="DLO5889" s="248"/>
      <x:c r="DLP5889" s="248"/>
      <x:c r="DLQ5889" s="248"/>
      <x:c r="DLR5889" s="248"/>
      <x:c r="DLS5889" s="248"/>
      <x:c r="DLT5889" s="248"/>
      <x:c r="DLU5889" s="248"/>
      <x:c r="DLV5889" s="248"/>
      <x:c r="DLW5889" s="248"/>
      <x:c r="DLX5889" s="248"/>
      <x:c r="DLY5889" s="248"/>
      <x:c r="DLZ5889" s="248"/>
      <x:c r="DMA5889" s="248"/>
      <x:c r="DMB5889" s="248"/>
      <x:c r="DMC5889" s="248"/>
      <x:c r="DMD5889" s="248"/>
      <x:c r="DME5889" s="248"/>
      <x:c r="DMF5889" s="248"/>
      <x:c r="DMG5889" s="248"/>
      <x:c r="DMH5889" s="248"/>
      <x:c r="DMI5889" s="248"/>
      <x:c r="DMJ5889" s="248"/>
      <x:c r="DMK5889" s="248"/>
      <x:c r="DML5889" s="248"/>
      <x:c r="DMM5889" s="248"/>
      <x:c r="DMN5889" s="248"/>
      <x:c r="DMO5889" s="248"/>
      <x:c r="DMP5889" s="248"/>
      <x:c r="DMQ5889" s="248"/>
      <x:c r="DMR5889" s="248"/>
      <x:c r="DMS5889" s="248"/>
      <x:c r="DMT5889" s="248"/>
      <x:c r="DMU5889" s="248"/>
      <x:c r="DMV5889" s="248"/>
      <x:c r="DMW5889" s="248"/>
      <x:c r="DMX5889" s="248"/>
      <x:c r="DMY5889" s="248"/>
      <x:c r="DMZ5889" s="248"/>
      <x:c r="DNA5889" s="248"/>
      <x:c r="DNB5889" s="248"/>
      <x:c r="DNC5889" s="248"/>
      <x:c r="DND5889" s="248"/>
      <x:c r="DNE5889" s="248"/>
      <x:c r="DNF5889" s="248"/>
      <x:c r="DNG5889" s="248"/>
      <x:c r="DNH5889" s="248"/>
      <x:c r="DNI5889" s="248"/>
      <x:c r="DNJ5889" s="248"/>
      <x:c r="DNK5889" s="248"/>
      <x:c r="DNL5889" s="248"/>
      <x:c r="DNM5889" s="248"/>
      <x:c r="DNN5889" s="248"/>
      <x:c r="DNO5889" s="248"/>
      <x:c r="DNP5889" s="248"/>
      <x:c r="DNQ5889" s="248"/>
      <x:c r="DNR5889" s="248"/>
      <x:c r="DNS5889" s="248"/>
      <x:c r="DNT5889" s="248"/>
      <x:c r="DNU5889" s="248"/>
      <x:c r="DNV5889" s="248"/>
      <x:c r="DNW5889" s="248"/>
      <x:c r="DNX5889" s="248"/>
      <x:c r="DNY5889" s="248"/>
      <x:c r="DNZ5889" s="248"/>
      <x:c r="DOA5889" s="248"/>
      <x:c r="DOB5889" s="248"/>
      <x:c r="DOC5889" s="248"/>
      <x:c r="DOD5889" s="248"/>
      <x:c r="DOE5889" s="248"/>
      <x:c r="DOF5889" s="248"/>
      <x:c r="DOG5889" s="248"/>
      <x:c r="DOH5889" s="248"/>
      <x:c r="DOI5889" s="248"/>
      <x:c r="DOJ5889" s="248"/>
      <x:c r="DOK5889" s="248"/>
      <x:c r="DOL5889" s="248"/>
      <x:c r="DOM5889" s="248"/>
      <x:c r="DON5889" s="248"/>
      <x:c r="DOO5889" s="248"/>
      <x:c r="DOP5889" s="248"/>
      <x:c r="DOQ5889" s="248"/>
      <x:c r="DOR5889" s="248"/>
      <x:c r="DOS5889" s="248"/>
      <x:c r="DOT5889" s="248"/>
      <x:c r="DOU5889" s="248"/>
      <x:c r="DOV5889" s="248"/>
      <x:c r="DOW5889" s="248"/>
      <x:c r="DOX5889" s="248"/>
      <x:c r="DOY5889" s="248"/>
      <x:c r="DOZ5889" s="248"/>
      <x:c r="DPA5889" s="248"/>
      <x:c r="DPB5889" s="248"/>
      <x:c r="DPC5889" s="248"/>
      <x:c r="DPD5889" s="248"/>
      <x:c r="DPE5889" s="248"/>
      <x:c r="DPF5889" s="248"/>
      <x:c r="DPG5889" s="248"/>
      <x:c r="DPH5889" s="248"/>
      <x:c r="DPI5889" s="248"/>
      <x:c r="DPJ5889" s="248"/>
      <x:c r="DPK5889" s="248"/>
      <x:c r="DPL5889" s="248"/>
      <x:c r="DPM5889" s="248"/>
      <x:c r="DPN5889" s="248"/>
      <x:c r="DPO5889" s="248"/>
      <x:c r="DPP5889" s="248"/>
      <x:c r="DPQ5889" s="248"/>
      <x:c r="DPR5889" s="248"/>
      <x:c r="DPS5889" s="248"/>
      <x:c r="DPT5889" s="248"/>
      <x:c r="DPU5889" s="248"/>
      <x:c r="DPV5889" s="248"/>
      <x:c r="DPW5889" s="248"/>
      <x:c r="DPX5889" s="248"/>
      <x:c r="DPY5889" s="248"/>
      <x:c r="DPZ5889" s="248"/>
      <x:c r="DQA5889" s="248"/>
      <x:c r="DQB5889" s="248"/>
      <x:c r="DQC5889" s="248"/>
      <x:c r="DQD5889" s="248"/>
      <x:c r="DQE5889" s="248"/>
      <x:c r="DQF5889" s="248"/>
      <x:c r="DQG5889" s="248"/>
      <x:c r="DQH5889" s="248"/>
      <x:c r="DQI5889" s="248"/>
      <x:c r="DQJ5889" s="248"/>
      <x:c r="DQK5889" s="248"/>
      <x:c r="DQL5889" s="248"/>
      <x:c r="DQM5889" s="248"/>
      <x:c r="DQN5889" s="248"/>
      <x:c r="DQO5889" s="248"/>
      <x:c r="DQP5889" s="248"/>
      <x:c r="DQQ5889" s="248"/>
      <x:c r="DQR5889" s="248"/>
      <x:c r="DQS5889" s="248"/>
      <x:c r="DQT5889" s="248"/>
      <x:c r="DQU5889" s="248"/>
      <x:c r="DQV5889" s="248"/>
      <x:c r="DQW5889" s="248"/>
      <x:c r="DQX5889" s="248"/>
      <x:c r="DQY5889" s="248"/>
      <x:c r="DQZ5889" s="248"/>
      <x:c r="DRA5889" s="248"/>
      <x:c r="DRB5889" s="248"/>
      <x:c r="DRC5889" s="248"/>
      <x:c r="DRD5889" s="248"/>
      <x:c r="DRE5889" s="248"/>
      <x:c r="DRF5889" s="248"/>
      <x:c r="DRG5889" s="248"/>
      <x:c r="DRH5889" s="248"/>
      <x:c r="DRI5889" s="248"/>
      <x:c r="DRJ5889" s="248"/>
      <x:c r="DRK5889" s="248"/>
      <x:c r="DRL5889" s="248"/>
      <x:c r="DRM5889" s="248"/>
      <x:c r="DRN5889" s="248"/>
      <x:c r="DRO5889" s="248"/>
      <x:c r="DRP5889" s="248"/>
      <x:c r="DRQ5889" s="248"/>
      <x:c r="DRR5889" s="248"/>
      <x:c r="DRS5889" s="248"/>
      <x:c r="DRT5889" s="248"/>
      <x:c r="DRU5889" s="248"/>
      <x:c r="DRV5889" s="248"/>
      <x:c r="DRW5889" s="248"/>
      <x:c r="DRX5889" s="248"/>
      <x:c r="DRY5889" s="248"/>
      <x:c r="DRZ5889" s="248"/>
      <x:c r="DSA5889" s="248"/>
      <x:c r="DSB5889" s="248"/>
      <x:c r="DSC5889" s="248"/>
      <x:c r="DSD5889" s="248"/>
      <x:c r="DSE5889" s="248"/>
      <x:c r="DSF5889" s="248"/>
      <x:c r="DSG5889" s="248"/>
      <x:c r="DSH5889" s="248"/>
      <x:c r="DSI5889" s="248"/>
      <x:c r="DSJ5889" s="248"/>
      <x:c r="DSK5889" s="248"/>
      <x:c r="DSL5889" s="248"/>
      <x:c r="DSM5889" s="248"/>
      <x:c r="DSN5889" s="248"/>
      <x:c r="DSO5889" s="248"/>
      <x:c r="DSP5889" s="248"/>
      <x:c r="DSQ5889" s="248"/>
      <x:c r="DSR5889" s="248"/>
      <x:c r="DSS5889" s="248"/>
      <x:c r="DST5889" s="248"/>
      <x:c r="DSU5889" s="248"/>
      <x:c r="DSV5889" s="248"/>
      <x:c r="DSW5889" s="248"/>
      <x:c r="DSX5889" s="248"/>
      <x:c r="DSY5889" s="248"/>
      <x:c r="DSZ5889" s="248"/>
      <x:c r="DTA5889" s="248"/>
      <x:c r="DTB5889" s="248"/>
      <x:c r="DTC5889" s="248"/>
      <x:c r="DTD5889" s="248"/>
      <x:c r="DTE5889" s="248"/>
      <x:c r="DTF5889" s="248"/>
      <x:c r="DTG5889" s="248"/>
      <x:c r="DTH5889" s="248"/>
      <x:c r="DTI5889" s="248"/>
      <x:c r="DTJ5889" s="248"/>
      <x:c r="DTK5889" s="248"/>
      <x:c r="DTL5889" s="248"/>
      <x:c r="DTM5889" s="248"/>
      <x:c r="DTN5889" s="248"/>
      <x:c r="DTO5889" s="248"/>
      <x:c r="DTP5889" s="248"/>
      <x:c r="DTQ5889" s="248"/>
      <x:c r="DTR5889" s="248"/>
      <x:c r="DTS5889" s="248"/>
      <x:c r="DTT5889" s="248"/>
      <x:c r="DTU5889" s="248"/>
      <x:c r="DTV5889" s="248"/>
      <x:c r="DTW5889" s="248"/>
      <x:c r="DTX5889" s="248"/>
      <x:c r="DTY5889" s="248"/>
      <x:c r="DTZ5889" s="248"/>
      <x:c r="DUA5889" s="248"/>
      <x:c r="DUB5889" s="248"/>
      <x:c r="DUC5889" s="248"/>
      <x:c r="DUD5889" s="248"/>
      <x:c r="DUE5889" s="248"/>
      <x:c r="DUF5889" s="248"/>
      <x:c r="DUG5889" s="248"/>
      <x:c r="DUH5889" s="248"/>
      <x:c r="DUI5889" s="248"/>
      <x:c r="DUJ5889" s="248"/>
      <x:c r="DUK5889" s="248"/>
      <x:c r="DUL5889" s="248"/>
      <x:c r="DUM5889" s="248"/>
      <x:c r="DUN5889" s="248"/>
      <x:c r="DUO5889" s="248"/>
      <x:c r="DUP5889" s="248"/>
      <x:c r="DUQ5889" s="248"/>
      <x:c r="DUR5889" s="248"/>
      <x:c r="DUS5889" s="248"/>
      <x:c r="DUT5889" s="248"/>
      <x:c r="DUU5889" s="248"/>
      <x:c r="DUV5889" s="248"/>
      <x:c r="DUW5889" s="248"/>
      <x:c r="DUX5889" s="248"/>
      <x:c r="DUY5889" s="248"/>
      <x:c r="DUZ5889" s="248"/>
      <x:c r="DVA5889" s="248"/>
      <x:c r="DVB5889" s="248"/>
      <x:c r="DVC5889" s="248"/>
      <x:c r="DVD5889" s="248"/>
      <x:c r="DVE5889" s="248"/>
      <x:c r="DVF5889" s="248"/>
      <x:c r="DVG5889" s="248"/>
      <x:c r="DVH5889" s="248"/>
      <x:c r="DVI5889" s="248"/>
      <x:c r="DVJ5889" s="248"/>
      <x:c r="DVK5889" s="248"/>
      <x:c r="DVL5889" s="248"/>
      <x:c r="DVM5889" s="248"/>
      <x:c r="DVN5889" s="248"/>
      <x:c r="DVO5889" s="248"/>
      <x:c r="DVP5889" s="248"/>
      <x:c r="DVQ5889" s="248"/>
      <x:c r="DVR5889" s="248"/>
      <x:c r="DVS5889" s="248"/>
      <x:c r="DVT5889" s="248"/>
      <x:c r="DVU5889" s="248"/>
      <x:c r="DVV5889" s="248"/>
      <x:c r="DVW5889" s="248"/>
      <x:c r="DVX5889" s="248"/>
      <x:c r="DVY5889" s="248"/>
      <x:c r="DVZ5889" s="248"/>
      <x:c r="DWA5889" s="248"/>
      <x:c r="DWB5889" s="248"/>
      <x:c r="DWC5889" s="248"/>
      <x:c r="DWD5889" s="248"/>
      <x:c r="DWE5889" s="248"/>
      <x:c r="DWF5889" s="248"/>
      <x:c r="DWG5889" s="248"/>
      <x:c r="DWH5889" s="248"/>
      <x:c r="DWI5889" s="248"/>
      <x:c r="DWJ5889" s="248"/>
      <x:c r="DWK5889" s="248"/>
      <x:c r="DWL5889" s="248"/>
      <x:c r="DWM5889" s="248"/>
      <x:c r="DWN5889" s="248"/>
      <x:c r="DWO5889" s="248"/>
      <x:c r="DWP5889" s="248"/>
      <x:c r="DWQ5889" s="248"/>
      <x:c r="DWR5889" s="248"/>
      <x:c r="DWS5889" s="248"/>
      <x:c r="DWT5889" s="248"/>
      <x:c r="DWU5889" s="248"/>
      <x:c r="DWV5889" s="248"/>
      <x:c r="DWW5889" s="248"/>
      <x:c r="DWX5889" s="248"/>
      <x:c r="DWY5889" s="248"/>
      <x:c r="DWZ5889" s="248"/>
      <x:c r="DXA5889" s="248"/>
      <x:c r="DXB5889" s="248"/>
      <x:c r="DXC5889" s="248"/>
      <x:c r="DXD5889" s="248"/>
      <x:c r="DXE5889" s="248"/>
      <x:c r="DXF5889" s="248"/>
      <x:c r="DXG5889" s="248"/>
      <x:c r="DXH5889" s="248"/>
      <x:c r="DXI5889" s="248"/>
      <x:c r="DXJ5889" s="248"/>
      <x:c r="DXK5889" s="248"/>
      <x:c r="DXL5889" s="248"/>
      <x:c r="DXM5889" s="248"/>
      <x:c r="DXN5889" s="248"/>
      <x:c r="DXO5889" s="248"/>
      <x:c r="DXP5889" s="248"/>
      <x:c r="DXQ5889" s="248"/>
      <x:c r="DXR5889" s="248"/>
      <x:c r="DXS5889" s="248"/>
      <x:c r="DXT5889" s="248"/>
      <x:c r="DXU5889" s="248"/>
      <x:c r="DXV5889" s="248"/>
      <x:c r="DXW5889" s="248"/>
      <x:c r="DXX5889" s="248"/>
      <x:c r="DXY5889" s="248"/>
      <x:c r="DXZ5889" s="248"/>
      <x:c r="DYA5889" s="248"/>
      <x:c r="DYB5889" s="248"/>
      <x:c r="DYC5889" s="248"/>
      <x:c r="DYD5889" s="248"/>
      <x:c r="DYE5889" s="248"/>
      <x:c r="DYF5889" s="248"/>
      <x:c r="DYG5889" s="248"/>
      <x:c r="DYH5889" s="248"/>
      <x:c r="DYI5889" s="248"/>
      <x:c r="DYJ5889" s="248"/>
      <x:c r="DYK5889" s="248"/>
      <x:c r="DYL5889" s="248"/>
      <x:c r="DYM5889" s="248"/>
      <x:c r="DYN5889" s="248"/>
      <x:c r="DYO5889" s="248"/>
      <x:c r="DYP5889" s="248"/>
      <x:c r="DYQ5889" s="248"/>
      <x:c r="DYR5889" s="248"/>
      <x:c r="DYS5889" s="248"/>
      <x:c r="DYT5889" s="248"/>
      <x:c r="DYU5889" s="248"/>
      <x:c r="DYV5889" s="248"/>
      <x:c r="DYW5889" s="248"/>
      <x:c r="DYX5889" s="248"/>
      <x:c r="DYY5889" s="248"/>
      <x:c r="DYZ5889" s="248"/>
      <x:c r="DZA5889" s="248"/>
      <x:c r="DZB5889" s="248"/>
      <x:c r="DZC5889" s="248"/>
      <x:c r="DZD5889" s="248"/>
      <x:c r="DZE5889" s="248"/>
      <x:c r="DZF5889" s="248"/>
      <x:c r="DZG5889" s="248"/>
      <x:c r="DZH5889" s="248"/>
      <x:c r="DZI5889" s="248"/>
      <x:c r="DZJ5889" s="248"/>
      <x:c r="DZK5889" s="248"/>
      <x:c r="DZL5889" s="248"/>
      <x:c r="DZM5889" s="248"/>
      <x:c r="DZN5889" s="248"/>
      <x:c r="DZO5889" s="248"/>
      <x:c r="DZP5889" s="248"/>
      <x:c r="DZQ5889" s="248"/>
      <x:c r="DZR5889" s="248"/>
      <x:c r="DZS5889" s="248"/>
      <x:c r="DZT5889" s="248"/>
      <x:c r="DZU5889" s="248"/>
      <x:c r="DZV5889" s="248"/>
      <x:c r="DZW5889" s="248"/>
      <x:c r="DZX5889" s="248"/>
      <x:c r="DZY5889" s="248"/>
      <x:c r="DZZ5889" s="248"/>
      <x:c r="EAA5889" s="248"/>
      <x:c r="EAB5889" s="248"/>
      <x:c r="EAC5889" s="248"/>
      <x:c r="EAD5889" s="248"/>
      <x:c r="EAE5889" s="248"/>
      <x:c r="EAF5889" s="248"/>
      <x:c r="EAG5889" s="248"/>
      <x:c r="EAH5889" s="248"/>
      <x:c r="EAI5889" s="248"/>
      <x:c r="EAJ5889" s="248"/>
      <x:c r="EAK5889" s="248"/>
      <x:c r="EAL5889" s="248"/>
      <x:c r="EAM5889" s="248"/>
      <x:c r="EAN5889" s="248"/>
      <x:c r="EAO5889" s="248"/>
      <x:c r="EAP5889" s="248"/>
      <x:c r="EAQ5889" s="248"/>
      <x:c r="EAR5889" s="248"/>
      <x:c r="EAS5889" s="248"/>
      <x:c r="EAT5889" s="248"/>
      <x:c r="EAU5889" s="248"/>
      <x:c r="EAV5889" s="248"/>
      <x:c r="EAW5889" s="248"/>
      <x:c r="EAX5889" s="248"/>
      <x:c r="EAY5889" s="248"/>
      <x:c r="EAZ5889" s="248"/>
      <x:c r="EBA5889" s="248"/>
      <x:c r="EBB5889" s="248"/>
      <x:c r="EBC5889" s="248"/>
      <x:c r="EBD5889" s="248"/>
      <x:c r="EBE5889" s="248"/>
      <x:c r="EBF5889" s="248"/>
      <x:c r="EBG5889" s="248"/>
      <x:c r="EBH5889" s="248"/>
      <x:c r="EBI5889" s="248"/>
      <x:c r="EBJ5889" s="248"/>
      <x:c r="EBK5889" s="248"/>
      <x:c r="EBL5889" s="248"/>
      <x:c r="EBM5889" s="248"/>
      <x:c r="EBN5889" s="248"/>
      <x:c r="EBO5889" s="248"/>
      <x:c r="EBP5889" s="248"/>
      <x:c r="EBQ5889" s="248"/>
      <x:c r="EBR5889" s="248"/>
      <x:c r="EBS5889" s="248"/>
      <x:c r="EBT5889" s="248"/>
      <x:c r="EBU5889" s="248"/>
      <x:c r="EBV5889" s="248"/>
      <x:c r="EBW5889" s="248"/>
      <x:c r="EBX5889" s="248"/>
      <x:c r="EBY5889" s="248"/>
      <x:c r="EBZ5889" s="248"/>
      <x:c r="ECA5889" s="248"/>
      <x:c r="ECB5889" s="248"/>
      <x:c r="ECC5889" s="248"/>
      <x:c r="ECD5889" s="248"/>
      <x:c r="ECE5889" s="248"/>
      <x:c r="ECF5889" s="248"/>
      <x:c r="ECG5889" s="248"/>
      <x:c r="ECH5889" s="248"/>
      <x:c r="ECI5889" s="248"/>
      <x:c r="ECJ5889" s="248"/>
      <x:c r="ECK5889" s="248"/>
      <x:c r="ECL5889" s="248"/>
      <x:c r="ECM5889" s="248"/>
      <x:c r="ECN5889" s="248"/>
      <x:c r="ECO5889" s="248"/>
      <x:c r="ECP5889" s="248"/>
      <x:c r="ECQ5889" s="248"/>
      <x:c r="ECR5889" s="248"/>
      <x:c r="ECS5889" s="248"/>
      <x:c r="ECT5889" s="248"/>
      <x:c r="ECU5889" s="248"/>
      <x:c r="ECV5889" s="248"/>
      <x:c r="ECW5889" s="248"/>
      <x:c r="ECX5889" s="248"/>
      <x:c r="ECY5889" s="248"/>
      <x:c r="ECZ5889" s="248"/>
      <x:c r="EDA5889" s="248"/>
      <x:c r="EDB5889" s="248"/>
      <x:c r="EDC5889" s="248"/>
      <x:c r="EDD5889" s="248"/>
      <x:c r="EDE5889" s="248"/>
      <x:c r="EDF5889" s="248"/>
      <x:c r="EDG5889" s="248"/>
      <x:c r="EDH5889" s="248"/>
      <x:c r="EDI5889" s="248"/>
      <x:c r="EDJ5889" s="248"/>
      <x:c r="EDK5889" s="248"/>
      <x:c r="EDL5889" s="248"/>
      <x:c r="EDM5889" s="248"/>
      <x:c r="EDN5889" s="248"/>
      <x:c r="EDO5889" s="248"/>
      <x:c r="EDP5889" s="248"/>
      <x:c r="EDQ5889" s="248"/>
      <x:c r="EDR5889" s="248"/>
      <x:c r="EDS5889" s="248"/>
      <x:c r="EDT5889" s="248"/>
      <x:c r="EDU5889" s="248"/>
      <x:c r="EDV5889" s="248"/>
      <x:c r="EDW5889" s="248"/>
      <x:c r="EDX5889" s="248"/>
      <x:c r="EDY5889" s="248"/>
      <x:c r="EDZ5889" s="248"/>
      <x:c r="EEA5889" s="248"/>
      <x:c r="EEB5889" s="248"/>
      <x:c r="EEC5889" s="248"/>
      <x:c r="EED5889" s="248"/>
      <x:c r="EEE5889" s="248"/>
      <x:c r="EEF5889" s="248"/>
      <x:c r="EEG5889" s="248"/>
      <x:c r="EEH5889" s="248"/>
      <x:c r="EEI5889" s="248"/>
      <x:c r="EEJ5889" s="248"/>
      <x:c r="EEK5889" s="248"/>
      <x:c r="EEL5889" s="248"/>
      <x:c r="EEM5889" s="248"/>
      <x:c r="EEN5889" s="248"/>
      <x:c r="EEO5889" s="248"/>
      <x:c r="EEP5889" s="248"/>
      <x:c r="EEQ5889" s="248"/>
      <x:c r="EER5889" s="248"/>
      <x:c r="EES5889" s="248"/>
      <x:c r="EET5889" s="248"/>
      <x:c r="EEU5889" s="248"/>
      <x:c r="EEV5889" s="248"/>
      <x:c r="EEW5889" s="248"/>
      <x:c r="EEX5889" s="248"/>
      <x:c r="EEY5889" s="248"/>
      <x:c r="EEZ5889" s="248"/>
      <x:c r="EFA5889" s="248"/>
      <x:c r="EFB5889" s="248"/>
      <x:c r="EFC5889" s="248"/>
      <x:c r="EFD5889" s="248"/>
      <x:c r="EFE5889" s="248"/>
      <x:c r="EFF5889" s="248"/>
      <x:c r="EFG5889" s="248"/>
      <x:c r="EFH5889" s="248"/>
      <x:c r="EFI5889" s="248"/>
      <x:c r="EFJ5889" s="248"/>
      <x:c r="EFK5889" s="248"/>
      <x:c r="EFL5889" s="248"/>
      <x:c r="EFM5889" s="248"/>
      <x:c r="EFN5889" s="248"/>
      <x:c r="EFO5889" s="248"/>
      <x:c r="EFP5889" s="248"/>
      <x:c r="EFQ5889" s="248"/>
      <x:c r="EFR5889" s="248"/>
      <x:c r="EFS5889" s="248"/>
      <x:c r="EFT5889" s="248"/>
      <x:c r="EFU5889" s="248"/>
      <x:c r="EFV5889" s="248"/>
      <x:c r="EFW5889" s="248"/>
      <x:c r="EFX5889" s="248"/>
      <x:c r="EFY5889" s="248"/>
      <x:c r="EFZ5889" s="248"/>
      <x:c r="EGA5889" s="248"/>
      <x:c r="EGB5889" s="248"/>
      <x:c r="EGC5889" s="248"/>
      <x:c r="EGD5889" s="248"/>
      <x:c r="EGE5889" s="248"/>
      <x:c r="EGF5889" s="248"/>
      <x:c r="EGG5889" s="248"/>
      <x:c r="EGH5889" s="248"/>
      <x:c r="EGI5889" s="248"/>
      <x:c r="EGJ5889" s="248"/>
      <x:c r="EGK5889" s="248"/>
      <x:c r="EGL5889" s="248"/>
      <x:c r="EGM5889" s="248"/>
      <x:c r="EGN5889" s="248"/>
      <x:c r="EGO5889" s="248"/>
      <x:c r="EGP5889" s="248"/>
      <x:c r="EGQ5889" s="248"/>
      <x:c r="EGR5889" s="248"/>
      <x:c r="EGS5889" s="248"/>
      <x:c r="EGT5889" s="248"/>
      <x:c r="EGU5889" s="248"/>
      <x:c r="EGV5889" s="248"/>
      <x:c r="EGW5889" s="248"/>
      <x:c r="EGX5889" s="248"/>
      <x:c r="EGY5889" s="248"/>
      <x:c r="EGZ5889" s="248"/>
      <x:c r="EHA5889" s="248"/>
      <x:c r="EHB5889" s="248"/>
      <x:c r="EHC5889" s="248"/>
      <x:c r="EHD5889" s="248"/>
      <x:c r="EHE5889" s="248"/>
      <x:c r="EHF5889" s="248"/>
      <x:c r="EHG5889" s="248"/>
      <x:c r="EHH5889" s="248"/>
      <x:c r="EHI5889" s="248"/>
      <x:c r="EHJ5889" s="248"/>
      <x:c r="EHK5889" s="248"/>
      <x:c r="EHL5889" s="248"/>
      <x:c r="EHM5889" s="248"/>
      <x:c r="EHN5889" s="248"/>
      <x:c r="EHO5889" s="248"/>
      <x:c r="EHP5889" s="248"/>
      <x:c r="EHQ5889" s="248"/>
      <x:c r="EHR5889" s="248"/>
      <x:c r="EHS5889" s="248"/>
      <x:c r="EHT5889" s="248"/>
      <x:c r="EHU5889" s="248"/>
      <x:c r="EHV5889" s="248"/>
      <x:c r="EHW5889" s="248"/>
      <x:c r="EHX5889" s="248"/>
      <x:c r="EHY5889" s="248"/>
      <x:c r="EHZ5889" s="248"/>
      <x:c r="EIA5889" s="248"/>
      <x:c r="EIB5889" s="248"/>
      <x:c r="EIC5889" s="248"/>
      <x:c r="EID5889" s="248"/>
      <x:c r="EIE5889" s="248"/>
      <x:c r="EIF5889" s="248"/>
      <x:c r="EIG5889" s="248"/>
      <x:c r="EIH5889" s="248"/>
      <x:c r="EII5889" s="248"/>
      <x:c r="EIJ5889" s="248"/>
      <x:c r="EIK5889" s="248"/>
      <x:c r="EIL5889" s="248"/>
      <x:c r="EIM5889" s="248"/>
      <x:c r="EIN5889" s="248"/>
      <x:c r="EIO5889" s="248"/>
      <x:c r="EIP5889" s="248"/>
      <x:c r="EIQ5889" s="248"/>
      <x:c r="EIR5889" s="248"/>
      <x:c r="EIS5889" s="248"/>
      <x:c r="EIT5889" s="248"/>
      <x:c r="EIU5889" s="248"/>
      <x:c r="EIV5889" s="248"/>
      <x:c r="EIW5889" s="248"/>
      <x:c r="EIX5889" s="248"/>
      <x:c r="EIY5889" s="248"/>
      <x:c r="EIZ5889" s="248"/>
      <x:c r="EJA5889" s="248"/>
      <x:c r="EJB5889" s="248"/>
      <x:c r="EJC5889" s="248"/>
      <x:c r="EJD5889" s="248"/>
      <x:c r="EJE5889" s="248"/>
      <x:c r="EJF5889" s="248"/>
      <x:c r="EJG5889" s="248"/>
      <x:c r="EJH5889" s="248"/>
      <x:c r="EJI5889" s="248"/>
      <x:c r="EJJ5889" s="248"/>
      <x:c r="EJK5889" s="248"/>
      <x:c r="EJL5889" s="248"/>
      <x:c r="EJM5889" s="248"/>
      <x:c r="EJN5889" s="248"/>
      <x:c r="EJO5889" s="248"/>
      <x:c r="EJP5889" s="248"/>
      <x:c r="EJQ5889" s="248"/>
      <x:c r="EJR5889" s="248"/>
      <x:c r="EJS5889" s="248"/>
      <x:c r="EJT5889" s="248"/>
      <x:c r="EJU5889" s="248"/>
      <x:c r="EJV5889" s="248"/>
      <x:c r="EJW5889" s="248"/>
      <x:c r="EJX5889" s="248"/>
      <x:c r="EJY5889" s="248"/>
      <x:c r="EJZ5889" s="248"/>
      <x:c r="EKA5889" s="248"/>
      <x:c r="EKB5889" s="248"/>
      <x:c r="EKC5889" s="248"/>
      <x:c r="EKD5889" s="248"/>
      <x:c r="EKE5889" s="248"/>
      <x:c r="EKF5889" s="248"/>
      <x:c r="EKG5889" s="248"/>
      <x:c r="EKH5889" s="248"/>
      <x:c r="EKI5889" s="248"/>
      <x:c r="EKJ5889" s="248"/>
      <x:c r="EKK5889" s="248"/>
      <x:c r="EKL5889" s="248"/>
      <x:c r="EKM5889" s="248"/>
      <x:c r="EKN5889" s="248"/>
      <x:c r="EKO5889" s="248"/>
      <x:c r="EKP5889" s="248"/>
      <x:c r="EKQ5889" s="248"/>
      <x:c r="EKR5889" s="248"/>
      <x:c r="EKS5889" s="248"/>
      <x:c r="EKT5889" s="248"/>
      <x:c r="EKU5889" s="248"/>
      <x:c r="EKV5889" s="248"/>
      <x:c r="EKW5889" s="248"/>
      <x:c r="EKX5889" s="248"/>
      <x:c r="EKY5889" s="248"/>
      <x:c r="EKZ5889" s="248"/>
      <x:c r="ELA5889" s="248"/>
      <x:c r="ELB5889" s="248"/>
      <x:c r="ELC5889" s="248"/>
      <x:c r="ELD5889" s="248"/>
      <x:c r="ELE5889" s="248"/>
      <x:c r="ELF5889" s="248"/>
      <x:c r="ELG5889" s="248"/>
      <x:c r="ELH5889" s="248"/>
      <x:c r="ELI5889" s="248"/>
      <x:c r="ELJ5889" s="248"/>
      <x:c r="ELK5889" s="248"/>
      <x:c r="ELL5889" s="248"/>
      <x:c r="ELM5889" s="248"/>
      <x:c r="ELN5889" s="248"/>
      <x:c r="ELO5889" s="248"/>
      <x:c r="ELP5889" s="248"/>
      <x:c r="ELQ5889" s="248"/>
      <x:c r="ELR5889" s="248"/>
      <x:c r="ELS5889" s="248"/>
      <x:c r="ELT5889" s="248"/>
      <x:c r="ELU5889" s="248"/>
      <x:c r="ELV5889" s="248"/>
      <x:c r="ELW5889" s="248"/>
      <x:c r="ELX5889" s="248"/>
      <x:c r="ELY5889" s="248"/>
      <x:c r="ELZ5889" s="248"/>
      <x:c r="EMA5889" s="248"/>
      <x:c r="EMB5889" s="248"/>
      <x:c r="EMC5889" s="248"/>
      <x:c r="EMD5889" s="248"/>
      <x:c r="EME5889" s="248"/>
      <x:c r="EMF5889" s="248"/>
      <x:c r="EMG5889" s="248"/>
      <x:c r="EMH5889" s="248"/>
      <x:c r="EMI5889" s="248"/>
      <x:c r="EMJ5889" s="248"/>
      <x:c r="EMK5889" s="248"/>
      <x:c r="EML5889" s="248"/>
      <x:c r="EMM5889" s="248"/>
      <x:c r="EMN5889" s="248"/>
      <x:c r="EMO5889" s="248"/>
      <x:c r="EMP5889" s="248"/>
      <x:c r="EMQ5889" s="248"/>
      <x:c r="EMR5889" s="248"/>
      <x:c r="EMS5889" s="248"/>
      <x:c r="EMT5889" s="248"/>
      <x:c r="EMU5889" s="248"/>
      <x:c r="EMV5889" s="248"/>
      <x:c r="EMW5889" s="248"/>
      <x:c r="EMX5889" s="248"/>
      <x:c r="EMY5889" s="248"/>
      <x:c r="EMZ5889" s="248"/>
      <x:c r="ENA5889" s="248"/>
      <x:c r="ENB5889" s="248"/>
      <x:c r="ENC5889" s="248"/>
      <x:c r="END5889" s="248"/>
      <x:c r="ENE5889" s="248"/>
      <x:c r="ENF5889" s="248"/>
      <x:c r="ENG5889" s="248"/>
      <x:c r="ENH5889" s="248"/>
      <x:c r="ENI5889" s="248"/>
      <x:c r="ENJ5889" s="248"/>
      <x:c r="ENK5889" s="248"/>
      <x:c r="ENL5889" s="248"/>
      <x:c r="ENM5889" s="248"/>
      <x:c r="ENN5889" s="248"/>
      <x:c r="ENO5889" s="248"/>
      <x:c r="ENP5889" s="248"/>
      <x:c r="ENQ5889" s="248"/>
      <x:c r="ENR5889" s="248"/>
      <x:c r="ENS5889" s="248"/>
      <x:c r="ENT5889" s="248"/>
      <x:c r="ENU5889" s="248"/>
      <x:c r="ENV5889" s="248"/>
      <x:c r="ENW5889" s="248"/>
      <x:c r="ENX5889" s="248"/>
      <x:c r="ENY5889" s="248"/>
      <x:c r="ENZ5889" s="248"/>
      <x:c r="EOA5889" s="248"/>
      <x:c r="EOB5889" s="248"/>
      <x:c r="EOC5889" s="248"/>
      <x:c r="EOD5889" s="248"/>
      <x:c r="EOE5889" s="248"/>
      <x:c r="EOF5889" s="248"/>
      <x:c r="EOG5889" s="248"/>
      <x:c r="EOH5889" s="248"/>
      <x:c r="EOI5889" s="248"/>
      <x:c r="EOJ5889" s="248"/>
      <x:c r="EOK5889" s="248"/>
      <x:c r="EOL5889" s="248"/>
      <x:c r="EOM5889" s="248"/>
      <x:c r="EON5889" s="248"/>
      <x:c r="EOO5889" s="248"/>
      <x:c r="EOP5889" s="248"/>
      <x:c r="EOQ5889" s="248"/>
      <x:c r="EOR5889" s="248"/>
      <x:c r="EOS5889" s="248"/>
      <x:c r="EOT5889" s="248"/>
      <x:c r="EOU5889" s="248"/>
      <x:c r="EOV5889" s="248"/>
      <x:c r="EOW5889" s="248"/>
      <x:c r="EOX5889" s="248"/>
      <x:c r="EOY5889" s="248"/>
      <x:c r="EOZ5889" s="248"/>
      <x:c r="EPA5889" s="248"/>
      <x:c r="EPB5889" s="248"/>
      <x:c r="EPC5889" s="248"/>
      <x:c r="EPD5889" s="248"/>
      <x:c r="EPE5889" s="248"/>
      <x:c r="EPF5889" s="248"/>
      <x:c r="EPG5889" s="248"/>
      <x:c r="EPH5889" s="248"/>
      <x:c r="EPI5889" s="248"/>
      <x:c r="EPJ5889" s="248"/>
      <x:c r="EPK5889" s="248"/>
      <x:c r="EPL5889" s="248"/>
      <x:c r="EPM5889" s="248"/>
      <x:c r="EPN5889" s="248"/>
      <x:c r="EPO5889" s="248"/>
      <x:c r="EPP5889" s="248"/>
      <x:c r="EPQ5889" s="248"/>
      <x:c r="EPR5889" s="248"/>
      <x:c r="EPS5889" s="248"/>
      <x:c r="EPT5889" s="248"/>
      <x:c r="EPU5889" s="248"/>
      <x:c r="EPV5889" s="248"/>
      <x:c r="EPW5889" s="248"/>
      <x:c r="EPX5889" s="248"/>
      <x:c r="EPY5889" s="248"/>
      <x:c r="EPZ5889" s="248"/>
      <x:c r="EQA5889" s="248"/>
      <x:c r="EQB5889" s="248"/>
      <x:c r="EQC5889" s="248"/>
      <x:c r="EQD5889" s="248"/>
      <x:c r="EQE5889" s="248"/>
      <x:c r="EQF5889" s="248"/>
      <x:c r="EQG5889" s="248"/>
      <x:c r="EQH5889" s="248"/>
      <x:c r="EQI5889" s="248"/>
      <x:c r="EQJ5889" s="248"/>
      <x:c r="EQK5889" s="248"/>
      <x:c r="EQL5889" s="248"/>
      <x:c r="EQM5889" s="248"/>
      <x:c r="EQN5889" s="248"/>
      <x:c r="EQO5889" s="248"/>
      <x:c r="EQP5889" s="248"/>
      <x:c r="EQQ5889" s="248"/>
      <x:c r="EQR5889" s="248"/>
      <x:c r="EQS5889" s="248"/>
      <x:c r="EQT5889" s="248"/>
      <x:c r="EQU5889" s="248"/>
      <x:c r="EQV5889" s="248"/>
      <x:c r="EQW5889" s="248"/>
      <x:c r="EQX5889" s="248"/>
      <x:c r="EQY5889" s="248"/>
      <x:c r="EQZ5889" s="248"/>
      <x:c r="ERA5889" s="248"/>
      <x:c r="ERB5889" s="248"/>
      <x:c r="ERC5889" s="248"/>
      <x:c r="ERD5889" s="248"/>
      <x:c r="ERE5889" s="248"/>
      <x:c r="ERF5889" s="248"/>
      <x:c r="ERG5889" s="248"/>
      <x:c r="ERH5889" s="248"/>
      <x:c r="ERI5889" s="248"/>
      <x:c r="ERJ5889" s="248"/>
      <x:c r="ERK5889" s="248"/>
      <x:c r="ERL5889" s="248"/>
      <x:c r="ERM5889" s="248"/>
      <x:c r="ERN5889" s="248"/>
      <x:c r="ERO5889" s="248"/>
      <x:c r="ERP5889" s="248"/>
      <x:c r="ERQ5889" s="248"/>
      <x:c r="ERR5889" s="248"/>
      <x:c r="ERS5889" s="248"/>
      <x:c r="ERT5889" s="248"/>
      <x:c r="ERU5889" s="248"/>
      <x:c r="ERV5889" s="248"/>
      <x:c r="ERW5889" s="248"/>
      <x:c r="ERX5889" s="248"/>
      <x:c r="ERY5889" s="248"/>
      <x:c r="ERZ5889" s="248"/>
      <x:c r="ESA5889" s="248"/>
      <x:c r="ESB5889" s="248"/>
      <x:c r="ESC5889" s="248"/>
      <x:c r="ESD5889" s="248"/>
      <x:c r="ESE5889" s="248"/>
      <x:c r="ESF5889" s="248"/>
      <x:c r="ESG5889" s="248"/>
      <x:c r="ESH5889" s="248"/>
      <x:c r="ESI5889" s="248"/>
      <x:c r="ESJ5889" s="248"/>
      <x:c r="ESK5889" s="248"/>
      <x:c r="ESL5889" s="248"/>
      <x:c r="ESM5889" s="248"/>
      <x:c r="ESN5889" s="248"/>
      <x:c r="ESO5889" s="248"/>
      <x:c r="ESP5889" s="248"/>
      <x:c r="ESQ5889" s="248"/>
      <x:c r="ESR5889" s="248"/>
      <x:c r="ESS5889" s="248"/>
      <x:c r="EST5889" s="248"/>
      <x:c r="ESU5889" s="248"/>
      <x:c r="ESV5889" s="248"/>
      <x:c r="ESW5889" s="248"/>
      <x:c r="ESX5889" s="248"/>
      <x:c r="ESY5889" s="248"/>
      <x:c r="ESZ5889" s="248"/>
      <x:c r="ETA5889" s="248"/>
      <x:c r="ETB5889" s="248"/>
      <x:c r="ETC5889" s="248"/>
      <x:c r="ETD5889" s="248"/>
      <x:c r="ETE5889" s="248"/>
      <x:c r="ETF5889" s="248"/>
      <x:c r="ETG5889" s="248"/>
      <x:c r="ETH5889" s="248"/>
      <x:c r="ETI5889" s="248"/>
      <x:c r="ETJ5889" s="248"/>
      <x:c r="ETK5889" s="248"/>
      <x:c r="ETL5889" s="248"/>
      <x:c r="ETM5889" s="248"/>
      <x:c r="ETN5889" s="248"/>
      <x:c r="ETO5889" s="248"/>
      <x:c r="ETP5889" s="248"/>
      <x:c r="ETQ5889" s="248"/>
      <x:c r="ETR5889" s="248"/>
      <x:c r="ETS5889" s="248"/>
      <x:c r="ETT5889" s="248"/>
      <x:c r="ETU5889" s="248"/>
      <x:c r="ETV5889" s="248"/>
      <x:c r="ETW5889" s="248"/>
      <x:c r="ETX5889" s="248"/>
      <x:c r="ETY5889" s="248"/>
      <x:c r="ETZ5889" s="248"/>
      <x:c r="EUA5889" s="248"/>
      <x:c r="EUB5889" s="248"/>
      <x:c r="EUC5889" s="248"/>
      <x:c r="EUD5889" s="248"/>
      <x:c r="EUE5889" s="248"/>
      <x:c r="EUF5889" s="248"/>
      <x:c r="EUG5889" s="248"/>
      <x:c r="EUH5889" s="248"/>
      <x:c r="EUI5889" s="248"/>
      <x:c r="EUJ5889" s="248"/>
      <x:c r="EUK5889" s="248"/>
      <x:c r="EUL5889" s="248"/>
      <x:c r="EUM5889" s="248"/>
      <x:c r="EUN5889" s="248"/>
      <x:c r="EUO5889" s="248"/>
      <x:c r="EUP5889" s="248"/>
      <x:c r="EUQ5889" s="248"/>
      <x:c r="EUR5889" s="248"/>
      <x:c r="EUS5889" s="248"/>
      <x:c r="EUT5889" s="248"/>
      <x:c r="EUU5889" s="248"/>
      <x:c r="EUV5889" s="248"/>
      <x:c r="EUW5889" s="248"/>
      <x:c r="EUX5889" s="248"/>
      <x:c r="EUY5889" s="248"/>
      <x:c r="EUZ5889" s="248"/>
      <x:c r="EVA5889" s="248"/>
      <x:c r="EVB5889" s="248"/>
      <x:c r="EVC5889" s="248"/>
      <x:c r="EVD5889" s="248"/>
      <x:c r="EVE5889" s="248"/>
      <x:c r="EVF5889" s="248"/>
      <x:c r="EVG5889" s="248"/>
      <x:c r="EVH5889" s="248"/>
      <x:c r="EVI5889" s="248"/>
      <x:c r="EVJ5889" s="248"/>
      <x:c r="EVK5889" s="248"/>
      <x:c r="EVL5889" s="248"/>
      <x:c r="EVM5889" s="248"/>
      <x:c r="EVN5889" s="248"/>
      <x:c r="EVO5889" s="248"/>
      <x:c r="EVP5889" s="248"/>
      <x:c r="EVQ5889" s="248"/>
      <x:c r="EVR5889" s="248"/>
      <x:c r="EVS5889" s="248"/>
      <x:c r="EVT5889" s="248"/>
      <x:c r="EVU5889" s="248"/>
      <x:c r="EVV5889" s="248"/>
      <x:c r="EVW5889" s="248"/>
      <x:c r="EVX5889" s="248"/>
      <x:c r="EVY5889" s="248"/>
      <x:c r="EVZ5889" s="248"/>
      <x:c r="EWA5889" s="248"/>
      <x:c r="EWB5889" s="248"/>
      <x:c r="EWC5889" s="248"/>
      <x:c r="EWD5889" s="248"/>
      <x:c r="EWE5889" s="248"/>
      <x:c r="EWF5889" s="248"/>
      <x:c r="EWG5889" s="248"/>
      <x:c r="EWH5889" s="248"/>
      <x:c r="EWI5889" s="248"/>
      <x:c r="EWJ5889" s="248"/>
      <x:c r="EWK5889" s="248"/>
      <x:c r="EWL5889" s="248"/>
      <x:c r="EWM5889" s="248"/>
      <x:c r="EWN5889" s="248"/>
      <x:c r="EWO5889" s="248"/>
      <x:c r="EWP5889" s="248"/>
      <x:c r="EWQ5889" s="248"/>
      <x:c r="EWR5889" s="248"/>
      <x:c r="EWS5889" s="248"/>
      <x:c r="EWT5889" s="248"/>
      <x:c r="EWU5889" s="248"/>
      <x:c r="EWV5889" s="248"/>
      <x:c r="EWW5889" s="248"/>
      <x:c r="EWX5889" s="248"/>
      <x:c r="EWY5889" s="248"/>
      <x:c r="EWZ5889" s="248"/>
      <x:c r="EXA5889" s="248"/>
      <x:c r="EXB5889" s="248"/>
      <x:c r="EXC5889" s="248"/>
      <x:c r="EXD5889" s="248"/>
      <x:c r="EXE5889" s="248"/>
      <x:c r="EXF5889" s="248"/>
      <x:c r="EXG5889" s="248"/>
      <x:c r="EXH5889" s="248"/>
      <x:c r="EXI5889" s="248"/>
      <x:c r="EXJ5889" s="248"/>
      <x:c r="EXK5889" s="248"/>
      <x:c r="EXL5889" s="248"/>
      <x:c r="EXM5889" s="248"/>
      <x:c r="EXN5889" s="248"/>
      <x:c r="EXO5889" s="248"/>
      <x:c r="EXP5889" s="248"/>
      <x:c r="EXQ5889" s="248"/>
      <x:c r="EXR5889" s="248"/>
      <x:c r="EXS5889" s="248"/>
      <x:c r="EXT5889" s="248"/>
      <x:c r="EXU5889" s="248"/>
      <x:c r="EXV5889" s="248"/>
      <x:c r="EXW5889" s="248"/>
      <x:c r="EXX5889" s="248"/>
      <x:c r="EXY5889" s="248"/>
      <x:c r="EXZ5889" s="248"/>
      <x:c r="EYA5889" s="248"/>
      <x:c r="EYB5889" s="248"/>
      <x:c r="EYC5889" s="248"/>
      <x:c r="EYD5889" s="248"/>
      <x:c r="EYE5889" s="248"/>
      <x:c r="EYF5889" s="248"/>
      <x:c r="EYG5889" s="248"/>
      <x:c r="EYH5889" s="248"/>
      <x:c r="EYI5889" s="248"/>
      <x:c r="EYJ5889" s="248"/>
      <x:c r="EYK5889" s="248"/>
      <x:c r="EYL5889" s="248"/>
      <x:c r="EYM5889" s="248"/>
      <x:c r="EYN5889" s="248"/>
      <x:c r="EYO5889" s="248"/>
      <x:c r="EYP5889" s="248"/>
      <x:c r="EYQ5889" s="248"/>
      <x:c r="EYR5889" s="248"/>
      <x:c r="EYS5889" s="248"/>
      <x:c r="EYT5889" s="248"/>
      <x:c r="EYU5889" s="248"/>
      <x:c r="EYV5889" s="248"/>
      <x:c r="EYW5889" s="248"/>
      <x:c r="EYX5889" s="248"/>
      <x:c r="EYY5889" s="248"/>
      <x:c r="EYZ5889" s="248"/>
      <x:c r="EZA5889" s="248"/>
      <x:c r="EZB5889" s="248"/>
      <x:c r="EZC5889" s="248"/>
      <x:c r="EZD5889" s="248"/>
      <x:c r="EZE5889" s="248"/>
      <x:c r="EZF5889" s="248"/>
      <x:c r="EZG5889" s="248"/>
      <x:c r="EZH5889" s="248"/>
      <x:c r="EZI5889" s="248"/>
      <x:c r="EZJ5889" s="248"/>
      <x:c r="EZK5889" s="248"/>
      <x:c r="EZL5889" s="248"/>
      <x:c r="EZM5889" s="248"/>
      <x:c r="EZN5889" s="248"/>
      <x:c r="EZO5889" s="248"/>
      <x:c r="EZP5889" s="248"/>
      <x:c r="EZQ5889" s="248"/>
      <x:c r="EZR5889" s="248"/>
      <x:c r="EZS5889" s="248"/>
      <x:c r="EZT5889" s="248"/>
      <x:c r="EZU5889" s="248"/>
      <x:c r="EZV5889" s="248"/>
      <x:c r="EZW5889" s="248"/>
      <x:c r="EZX5889" s="248"/>
      <x:c r="EZY5889" s="248"/>
      <x:c r="EZZ5889" s="248"/>
      <x:c r="FAA5889" s="248"/>
      <x:c r="FAB5889" s="248"/>
      <x:c r="FAC5889" s="248"/>
      <x:c r="FAD5889" s="248"/>
      <x:c r="FAE5889" s="248"/>
      <x:c r="FAF5889" s="248"/>
      <x:c r="FAG5889" s="248"/>
      <x:c r="FAH5889" s="248"/>
      <x:c r="FAI5889" s="248"/>
      <x:c r="FAJ5889" s="248"/>
      <x:c r="FAK5889" s="248"/>
      <x:c r="FAL5889" s="248"/>
      <x:c r="FAM5889" s="248"/>
      <x:c r="FAN5889" s="248"/>
      <x:c r="FAO5889" s="248"/>
      <x:c r="FAP5889" s="248"/>
      <x:c r="FAQ5889" s="248"/>
      <x:c r="FAR5889" s="248"/>
      <x:c r="FAS5889" s="248"/>
      <x:c r="FAT5889" s="248"/>
      <x:c r="FAU5889" s="248"/>
      <x:c r="FAV5889" s="248"/>
      <x:c r="FAW5889" s="248"/>
      <x:c r="FAX5889" s="248"/>
      <x:c r="FAY5889" s="248"/>
      <x:c r="FAZ5889" s="248"/>
      <x:c r="FBA5889" s="248"/>
      <x:c r="FBB5889" s="248"/>
      <x:c r="FBC5889" s="248"/>
      <x:c r="FBD5889" s="248"/>
      <x:c r="FBE5889" s="248"/>
      <x:c r="FBF5889" s="248"/>
      <x:c r="FBG5889" s="248"/>
      <x:c r="FBH5889" s="248"/>
      <x:c r="FBI5889" s="248"/>
      <x:c r="FBJ5889" s="248"/>
      <x:c r="FBK5889" s="248"/>
      <x:c r="FBL5889" s="248"/>
      <x:c r="FBM5889" s="248"/>
      <x:c r="FBN5889" s="248"/>
      <x:c r="FBO5889" s="248"/>
      <x:c r="FBP5889" s="248"/>
      <x:c r="FBQ5889" s="248"/>
      <x:c r="FBR5889" s="248"/>
      <x:c r="FBS5889" s="248"/>
      <x:c r="FBT5889" s="248"/>
      <x:c r="FBU5889" s="248"/>
      <x:c r="FBV5889" s="248"/>
      <x:c r="FBW5889" s="248"/>
      <x:c r="FBX5889" s="248"/>
      <x:c r="FBY5889" s="248"/>
      <x:c r="FBZ5889" s="248"/>
      <x:c r="FCA5889" s="248"/>
      <x:c r="FCB5889" s="248"/>
      <x:c r="FCC5889" s="248"/>
      <x:c r="FCD5889" s="248"/>
      <x:c r="FCE5889" s="248"/>
      <x:c r="FCF5889" s="248"/>
      <x:c r="FCG5889" s="248"/>
      <x:c r="FCH5889" s="248"/>
      <x:c r="FCI5889" s="248"/>
      <x:c r="FCJ5889" s="248"/>
      <x:c r="FCK5889" s="248"/>
      <x:c r="FCL5889" s="248"/>
      <x:c r="FCM5889" s="248"/>
      <x:c r="FCN5889" s="248"/>
      <x:c r="FCO5889" s="248"/>
      <x:c r="FCP5889" s="248"/>
      <x:c r="FCQ5889" s="248"/>
      <x:c r="FCR5889" s="248"/>
      <x:c r="FCS5889" s="248"/>
      <x:c r="FCT5889" s="248"/>
      <x:c r="FCU5889" s="248"/>
      <x:c r="FCV5889" s="248"/>
      <x:c r="FCW5889" s="248"/>
      <x:c r="FCX5889" s="248"/>
      <x:c r="FCY5889" s="248"/>
      <x:c r="FCZ5889" s="248"/>
      <x:c r="FDA5889" s="248"/>
      <x:c r="FDB5889" s="248"/>
      <x:c r="FDC5889" s="248"/>
      <x:c r="FDD5889" s="248"/>
      <x:c r="FDE5889" s="248"/>
      <x:c r="FDF5889" s="248"/>
      <x:c r="FDG5889" s="248"/>
      <x:c r="FDH5889" s="248"/>
      <x:c r="FDI5889" s="248"/>
      <x:c r="FDJ5889" s="248"/>
      <x:c r="FDK5889" s="248"/>
      <x:c r="FDL5889" s="248"/>
      <x:c r="FDM5889" s="248"/>
      <x:c r="FDN5889" s="248"/>
      <x:c r="FDO5889" s="248"/>
      <x:c r="FDP5889" s="248"/>
      <x:c r="FDQ5889" s="248"/>
      <x:c r="FDR5889" s="248"/>
      <x:c r="FDS5889" s="248"/>
      <x:c r="FDT5889" s="248"/>
      <x:c r="FDU5889" s="248"/>
      <x:c r="FDV5889" s="248"/>
      <x:c r="FDW5889" s="248"/>
      <x:c r="FDX5889" s="248"/>
      <x:c r="FDY5889" s="248"/>
      <x:c r="FDZ5889" s="248"/>
      <x:c r="FEA5889" s="248"/>
      <x:c r="FEB5889" s="248"/>
      <x:c r="FEC5889" s="248"/>
      <x:c r="FED5889" s="248"/>
      <x:c r="FEE5889" s="248"/>
      <x:c r="FEF5889" s="248"/>
      <x:c r="FEG5889" s="248"/>
      <x:c r="FEH5889" s="248"/>
      <x:c r="FEI5889" s="248"/>
      <x:c r="FEJ5889" s="248"/>
      <x:c r="FEK5889" s="248"/>
      <x:c r="FEL5889" s="248"/>
      <x:c r="FEM5889" s="248"/>
      <x:c r="FEN5889" s="248"/>
      <x:c r="FEO5889" s="248"/>
      <x:c r="FEP5889" s="248"/>
      <x:c r="FEQ5889" s="248"/>
      <x:c r="FER5889" s="248"/>
      <x:c r="FES5889" s="248"/>
      <x:c r="FET5889" s="248"/>
      <x:c r="FEU5889" s="248"/>
      <x:c r="FEV5889" s="248"/>
      <x:c r="FEW5889" s="248"/>
      <x:c r="FEX5889" s="248"/>
      <x:c r="FEY5889" s="248"/>
      <x:c r="FEZ5889" s="248"/>
      <x:c r="FFA5889" s="248"/>
      <x:c r="FFB5889" s="248"/>
      <x:c r="FFC5889" s="248"/>
      <x:c r="FFD5889" s="248"/>
      <x:c r="FFE5889" s="248"/>
      <x:c r="FFF5889" s="248"/>
      <x:c r="FFG5889" s="248"/>
      <x:c r="FFH5889" s="248"/>
      <x:c r="FFI5889" s="248"/>
      <x:c r="FFJ5889" s="248"/>
      <x:c r="FFK5889" s="248"/>
      <x:c r="FFL5889" s="248"/>
      <x:c r="FFM5889" s="248"/>
      <x:c r="FFN5889" s="248"/>
      <x:c r="FFO5889" s="248"/>
      <x:c r="FFP5889" s="248"/>
      <x:c r="FFQ5889" s="248"/>
      <x:c r="FFR5889" s="248"/>
      <x:c r="FFS5889" s="248"/>
      <x:c r="FFT5889" s="248"/>
      <x:c r="FFU5889" s="248"/>
      <x:c r="FFV5889" s="248"/>
      <x:c r="FFW5889" s="248"/>
      <x:c r="FFX5889" s="248"/>
      <x:c r="FFY5889" s="248"/>
      <x:c r="FFZ5889" s="248"/>
      <x:c r="FGA5889" s="248"/>
      <x:c r="FGB5889" s="248"/>
      <x:c r="FGC5889" s="248"/>
      <x:c r="FGD5889" s="248"/>
      <x:c r="FGE5889" s="248"/>
      <x:c r="FGF5889" s="248"/>
      <x:c r="FGG5889" s="248"/>
      <x:c r="FGH5889" s="248"/>
      <x:c r="FGI5889" s="248"/>
      <x:c r="FGJ5889" s="248"/>
      <x:c r="FGK5889" s="248"/>
      <x:c r="FGL5889" s="248"/>
      <x:c r="FGM5889" s="248"/>
      <x:c r="FGN5889" s="248"/>
      <x:c r="FGO5889" s="248"/>
      <x:c r="FGP5889" s="248"/>
      <x:c r="FGQ5889" s="248"/>
      <x:c r="FGR5889" s="248"/>
      <x:c r="FGS5889" s="248"/>
      <x:c r="FGT5889" s="248"/>
      <x:c r="FGU5889" s="248"/>
      <x:c r="FGV5889" s="248"/>
      <x:c r="FGW5889" s="248"/>
      <x:c r="FGX5889" s="248"/>
      <x:c r="FGY5889" s="248"/>
      <x:c r="FGZ5889" s="248"/>
      <x:c r="FHA5889" s="248"/>
      <x:c r="FHB5889" s="248"/>
      <x:c r="FHC5889" s="248"/>
      <x:c r="FHD5889" s="248"/>
      <x:c r="FHE5889" s="248"/>
      <x:c r="FHF5889" s="248"/>
      <x:c r="FHG5889" s="248"/>
      <x:c r="FHH5889" s="248"/>
      <x:c r="FHI5889" s="248"/>
      <x:c r="FHJ5889" s="248"/>
      <x:c r="FHK5889" s="248"/>
      <x:c r="FHL5889" s="248"/>
      <x:c r="FHM5889" s="248"/>
      <x:c r="FHN5889" s="248"/>
      <x:c r="FHO5889" s="248"/>
      <x:c r="FHP5889" s="248"/>
      <x:c r="FHQ5889" s="248"/>
      <x:c r="FHR5889" s="248"/>
      <x:c r="FHS5889" s="248"/>
      <x:c r="FHT5889" s="248"/>
      <x:c r="FHU5889" s="248"/>
      <x:c r="FHV5889" s="248"/>
      <x:c r="FHW5889" s="248"/>
      <x:c r="FHX5889" s="248"/>
      <x:c r="FHY5889" s="248"/>
      <x:c r="FHZ5889" s="248"/>
      <x:c r="FIA5889" s="248"/>
      <x:c r="FIB5889" s="248"/>
      <x:c r="FIC5889" s="248"/>
      <x:c r="FID5889" s="248"/>
      <x:c r="FIE5889" s="248"/>
      <x:c r="FIF5889" s="248"/>
      <x:c r="FIG5889" s="248"/>
      <x:c r="FIH5889" s="248"/>
      <x:c r="FII5889" s="248"/>
      <x:c r="FIJ5889" s="248"/>
      <x:c r="FIK5889" s="248"/>
      <x:c r="FIL5889" s="248"/>
      <x:c r="FIM5889" s="248"/>
      <x:c r="FIN5889" s="248"/>
      <x:c r="FIO5889" s="248"/>
      <x:c r="FIP5889" s="248"/>
      <x:c r="FIQ5889" s="248"/>
      <x:c r="FIR5889" s="248"/>
      <x:c r="FIS5889" s="248"/>
      <x:c r="FIT5889" s="248"/>
      <x:c r="FIU5889" s="248"/>
      <x:c r="FIV5889" s="248"/>
      <x:c r="FIW5889" s="248"/>
      <x:c r="FIX5889" s="248"/>
      <x:c r="FIY5889" s="248"/>
      <x:c r="FIZ5889" s="248"/>
      <x:c r="FJA5889" s="248"/>
      <x:c r="FJB5889" s="248"/>
      <x:c r="FJC5889" s="248"/>
      <x:c r="FJD5889" s="248"/>
      <x:c r="FJE5889" s="248"/>
      <x:c r="FJF5889" s="248"/>
      <x:c r="FJG5889" s="248"/>
      <x:c r="FJH5889" s="248"/>
      <x:c r="FJI5889" s="248"/>
      <x:c r="FJJ5889" s="248"/>
      <x:c r="FJK5889" s="248"/>
      <x:c r="FJL5889" s="248"/>
      <x:c r="FJM5889" s="248"/>
      <x:c r="FJN5889" s="248"/>
      <x:c r="FJO5889" s="248"/>
      <x:c r="FJP5889" s="248"/>
      <x:c r="FJQ5889" s="248"/>
      <x:c r="FJR5889" s="248"/>
      <x:c r="FJS5889" s="248"/>
      <x:c r="FJT5889" s="248"/>
      <x:c r="FJU5889" s="248"/>
      <x:c r="FJV5889" s="248"/>
      <x:c r="FJW5889" s="248"/>
      <x:c r="FJX5889" s="248"/>
      <x:c r="FJY5889" s="248"/>
      <x:c r="FJZ5889" s="248"/>
      <x:c r="FKA5889" s="248"/>
      <x:c r="FKB5889" s="248"/>
      <x:c r="FKC5889" s="248"/>
      <x:c r="FKD5889" s="248"/>
      <x:c r="FKE5889" s="248"/>
      <x:c r="FKF5889" s="248"/>
      <x:c r="FKG5889" s="248"/>
      <x:c r="FKH5889" s="248"/>
      <x:c r="FKI5889" s="248"/>
      <x:c r="FKJ5889" s="248"/>
      <x:c r="FKK5889" s="248"/>
      <x:c r="FKL5889" s="248"/>
      <x:c r="FKM5889" s="248"/>
      <x:c r="FKN5889" s="248"/>
      <x:c r="FKO5889" s="248"/>
      <x:c r="FKP5889" s="248"/>
      <x:c r="FKQ5889" s="248"/>
      <x:c r="FKR5889" s="248"/>
      <x:c r="FKS5889" s="248"/>
      <x:c r="FKT5889" s="248"/>
      <x:c r="FKU5889" s="248"/>
      <x:c r="FKV5889" s="248"/>
      <x:c r="FKW5889" s="248"/>
      <x:c r="FKX5889" s="248"/>
      <x:c r="FKY5889" s="248"/>
      <x:c r="FKZ5889" s="248"/>
      <x:c r="FLA5889" s="248"/>
      <x:c r="FLB5889" s="248"/>
      <x:c r="FLC5889" s="248"/>
      <x:c r="FLD5889" s="248"/>
      <x:c r="FLE5889" s="248"/>
      <x:c r="FLF5889" s="248"/>
      <x:c r="FLG5889" s="248"/>
      <x:c r="FLH5889" s="248"/>
      <x:c r="FLI5889" s="248"/>
      <x:c r="FLJ5889" s="248"/>
      <x:c r="FLK5889" s="248"/>
      <x:c r="FLL5889" s="248"/>
      <x:c r="FLM5889" s="248"/>
      <x:c r="FLN5889" s="248"/>
      <x:c r="FLO5889" s="248"/>
      <x:c r="FLP5889" s="248"/>
      <x:c r="FLQ5889" s="248"/>
      <x:c r="FLR5889" s="248"/>
      <x:c r="FLS5889" s="248"/>
      <x:c r="FLT5889" s="248"/>
      <x:c r="FLU5889" s="248"/>
      <x:c r="FLV5889" s="248"/>
      <x:c r="FLW5889" s="248"/>
      <x:c r="FLX5889" s="248"/>
      <x:c r="FLY5889" s="248"/>
      <x:c r="FLZ5889" s="248"/>
      <x:c r="FMA5889" s="248"/>
      <x:c r="FMB5889" s="248"/>
      <x:c r="FMC5889" s="248"/>
      <x:c r="FMD5889" s="248"/>
      <x:c r="FME5889" s="248"/>
      <x:c r="FMF5889" s="248"/>
      <x:c r="FMG5889" s="248"/>
      <x:c r="FMH5889" s="248"/>
      <x:c r="FMI5889" s="248"/>
      <x:c r="FMJ5889" s="248"/>
      <x:c r="FMK5889" s="248"/>
      <x:c r="FML5889" s="248"/>
      <x:c r="FMM5889" s="248"/>
      <x:c r="FMN5889" s="248"/>
      <x:c r="FMO5889" s="248"/>
      <x:c r="FMP5889" s="248"/>
      <x:c r="FMQ5889" s="248"/>
      <x:c r="FMR5889" s="248"/>
      <x:c r="FMS5889" s="248"/>
      <x:c r="FMT5889" s="248"/>
      <x:c r="FMU5889" s="248"/>
      <x:c r="FMV5889" s="248"/>
      <x:c r="FMW5889" s="248"/>
      <x:c r="FMX5889" s="248"/>
      <x:c r="FMY5889" s="248"/>
      <x:c r="FMZ5889" s="248"/>
      <x:c r="FNA5889" s="248"/>
      <x:c r="FNB5889" s="248"/>
      <x:c r="FNC5889" s="248"/>
      <x:c r="FND5889" s="248"/>
      <x:c r="FNE5889" s="248"/>
      <x:c r="FNF5889" s="248"/>
      <x:c r="FNG5889" s="248"/>
      <x:c r="FNH5889" s="248"/>
      <x:c r="FNI5889" s="248"/>
      <x:c r="FNJ5889" s="248"/>
      <x:c r="FNK5889" s="248"/>
      <x:c r="FNL5889" s="248"/>
      <x:c r="FNM5889" s="248"/>
      <x:c r="FNN5889" s="248"/>
      <x:c r="FNO5889" s="248"/>
      <x:c r="FNP5889" s="248"/>
      <x:c r="FNQ5889" s="248"/>
      <x:c r="FNR5889" s="248"/>
      <x:c r="FNS5889" s="248"/>
      <x:c r="FNT5889" s="248"/>
      <x:c r="FNU5889" s="248"/>
      <x:c r="FNV5889" s="248"/>
      <x:c r="FNW5889" s="248"/>
      <x:c r="FNX5889" s="248"/>
      <x:c r="FNY5889" s="248"/>
      <x:c r="FNZ5889" s="248"/>
      <x:c r="FOA5889" s="248"/>
      <x:c r="FOB5889" s="248"/>
      <x:c r="FOC5889" s="248"/>
      <x:c r="FOD5889" s="248"/>
      <x:c r="FOE5889" s="248"/>
      <x:c r="FOF5889" s="248"/>
      <x:c r="FOG5889" s="248"/>
      <x:c r="FOH5889" s="248"/>
      <x:c r="FOI5889" s="248"/>
      <x:c r="FOJ5889" s="248"/>
      <x:c r="FOK5889" s="248"/>
      <x:c r="FOL5889" s="248"/>
      <x:c r="FOM5889" s="248"/>
      <x:c r="FON5889" s="248"/>
      <x:c r="FOO5889" s="248"/>
      <x:c r="FOP5889" s="248"/>
      <x:c r="FOQ5889" s="248"/>
      <x:c r="FOR5889" s="248"/>
      <x:c r="FOS5889" s="248"/>
      <x:c r="FOT5889" s="248"/>
      <x:c r="FOU5889" s="248"/>
      <x:c r="FOV5889" s="248"/>
      <x:c r="FOW5889" s="248"/>
      <x:c r="FOX5889" s="248"/>
      <x:c r="FOY5889" s="248"/>
      <x:c r="FOZ5889" s="248"/>
      <x:c r="FPA5889" s="248"/>
      <x:c r="FPB5889" s="248"/>
      <x:c r="FPC5889" s="248"/>
      <x:c r="FPD5889" s="248"/>
      <x:c r="FPE5889" s="248"/>
      <x:c r="FPF5889" s="248"/>
      <x:c r="FPG5889" s="248"/>
      <x:c r="FPH5889" s="248"/>
      <x:c r="FPI5889" s="248"/>
      <x:c r="FPJ5889" s="248"/>
      <x:c r="FPK5889" s="248"/>
      <x:c r="FPL5889" s="248"/>
      <x:c r="FPM5889" s="248"/>
      <x:c r="FPN5889" s="248"/>
      <x:c r="FPO5889" s="248"/>
      <x:c r="FPP5889" s="248"/>
      <x:c r="FPQ5889" s="248"/>
      <x:c r="FPR5889" s="248"/>
      <x:c r="FPS5889" s="248"/>
      <x:c r="FPT5889" s="248"/>
      <x:c r="FPU5889" s="248"/>
      <x:c r="FPV5889" s="248"/>
      <x:c r="FPW5889" s="248"/>
      <x:c r="FPX5889" s="248"/>
      <x:c r="FPY5889" s="248"/>
      <x:c r="FPZ5889" s="248"/>
      <x:c r="FQA5889" s="248"/>
      <x:c r="FQB5889" s="248"/>
      <x:c r="FQC5889" s="248"/>
      <x:c r="FQD5889" s="248"/>
      <x:c r="FQE5889" s="248"/>
      <x:c r="FQF5889" s="248"/>
      <x:c r="FQG5889" s="248"/>
      <x:c r="FQH5889" s="248"/>
      <x:c r="FQI5889" s="248"/>
      <x:c r="FQJ5889" s="248"/>
      <x:c r="FQK5889" s="248"/>
      <x:c r="FQL5889" s="248"/>
      <x:c r="FQM5889" s="248"/>
      <x:c r="FQN5889" s="248"/>
      <x:c r="FQO5889" s="248"/>
      <x:c r="FQP5889" s="248"/>
      <x:c r="FQQ5889" s="248"/>
      <x:c r="FQR5889" s="248"/>
      <x:c r="FQS5889" s="248"/>
      <x:c r="FQT5889" s="248"/>
      <x:c r="FQU5889" s="248"/>
      <x:c r="FQV5889" s="248"/>
      <x:c r="FQW5889" s="248"/>
      <x:c r="FQX5889" s="248"/>
      <x:c r="FQY5889" s="248"/>
      <x:c r="FQZ5889" s="248"/>
      <x:c r="FRA5889" s="248"/>
      <x:c r="FRB5889" s="248"/>
      <x:c r="FRC5889" s="248"/>
      <x:c r="FRD5889" s="248"/>
      <x:c r="FRE5889" s="248"/>
      <x:c r="FRF5889" s="248"/>
      <x:c r="FRG5889" s="248"/>
      <x:c r="FRH5889" s="248"/>
      <x:c r="FRI5889" s="248"/>
      <x:c r="FRJ5889" s="248"/>
      <x:c r="FRK5889" s="248"/>
      <x:c r="FRL5889" s="248"/>
      <x:c r="FRM5889" s="248"/>
      <x:c r="FRN5889" s="248"/>
      <x:c r="FRO5889" s="248"/>
      <x:c r="FRP5889" s="248"/>
      <x:c r="FRQ5889" s="248"/>
      <x:c r="FRR5889" s="248"/>
      <x:c r="FRS5889" s="248"/>
      <x:c r="FRT5889" s="248"/>
      <x:c r="FRU5889" s="248"/>
      <x:c r="FRV5889" s="248"/>
      <x:c r="FRW5889" s="248"/>
      <x:c r="FRX5889" s="248"/>
      <x:c r="FRY5889" s="248"/>
      <x:c r="FRZ5889" s="248"/>
      <x:c r="FSA5889" s="248"/>
      <x:c r="FSB5889" s="248"/>
      <x:c r="FSC5889" s="248"/>
      <x:c r="FSD5889" s="248"/>
      <x:c r="FSE5889" s="248"/>
      <x:c r="FSF5889" s="248"/>
      <x:c r="FSG5889" s="248"/>
      <x:c r="FSH5889" s="248"/>
      <x:c r="FSI5889" s="248"/>
      <x:c r="FSJ5889" s="248"/>
      <x:c r="FSK5889" s="248"/>
      <x:c r="FSL5889" s="248"/>
      <x:c r="FSM5889" s="248"/>
      <x:c r="FSN5889" s="248"/>
      <x:c r="FSO5889" s="248"/>
      <x:c r="FSP5889" s="248"/>
      <x:c r="FSQ5889" s="248"/>
      <x:c r="FSR5889" s="248"/>
      <x:c r="FSS5889" s="248"/>
      <x:c r="FST5889" s="248"/>
      <x:c r="FSU5889" s="248"/>
      <x:c r="FSV5889" s="248"/>
      <x:c r="FSW5889" s="248"/>
      <x:c r="FSX5889" s="248"/>
      <x:c r="FSY5889" s="248"/>
      <x:c r="FSZ5889" s="248"/>
      <x:c r="FTA5889" s="248"/>
      <x:c r="FTB5889" s="248"/>
      <x:c r="FTC5889" s="248"/>
      <x:c r="FTD5889" s="248"/>
      <x:c r="FTE5889" s="248"/>
      <x:c r="FTF5889" s="248"/>
      <x:c r="FTG5889" s="248"/>
      <x:c r="FTH5889" s="248"/>
      <x:c r="FTI5889" s="248"/>
      <x:c r="FTJ5889" s="248"/>
      <x:c r="FTK5889" s="248"/>
      <x:c r="FTL5889" s="248"/>
      <x:c r="FTM5889" s="248"/>
      <x:c r="FTN5889" s="248"/>
      <x:c r="FTO5889" s="248"/>
      <x:c r="FTP5889" s="248"/>
      <x:c r="FTQ5889" s="248"/>
      <x:c r="FTR5889" s="248"/>
      <x:c r="FTS5889" s="248"/>
      <x:c r="FTT5889" s="248"/>
      <x:c r="FTU5889" s="248"/>
      <x:c r="FTV5889" s="248"/>
      <x:c r="FTW5889" s="248"/>
      <x:c r="FTX5889" s="248"/>
      <x:c r="FTY5889" s="248"/>
      <x:c r="FTZ5889" s="248"/>
      <x:c r="FUA5889" s="248"/>
      <x:c r="FUB5889" s="248"/>
      <x:c r="FUC5889" s="248"/>
      <x:c r="FUD5889" s="248"/>
      <x:c r="FUE5889" s="248"/>
      <x:c r="FUF5889" s="248"/>
      <x:c r="FUG5889" s="248"/>
      <x:c r="FUH5889" s="248"/>
      <x:c r="FUI5889" s="248"/>
      <x:c r="FUJ5889" s="248"/>
      <x:c r="FUK5889" s="248"/>
      <x:c r="FUL5889" s="248"/>
      <x:c r="FUM5889" s="248"/>
      <x:c r="FUN5889" s="248"/>
      <x:c r="FUO5889" s="248"/>
      <x:c r="FUP5889" s="248"/>
      <x:c r="FUQ5889" s="248"/>
      <x:c r="FUR5889" s="248"/>
      <x:c r="FUS5889" s="248"/>
      <x:c r="FUT5889" s="248"/>
      <x:c r="FUU5889" s="248"/>
      <x:c r="FUV5889" s="248"/>
      <x:c r="FUW5889" s="248"/>
      <x:c r="FUX5889" s="248"/>
      <x:c r="FUY5889" s="248"/>
      <x:c r="FUZ5889" s="248"/>
      <x:c r="FVA5889" s="248"/>
      <x:c r="FVB5889" s="248"/>
      <x:c r="FVC5889" s="248"/>
      <x:c r="FVD5889" s="248"/>
      <x:c r="FVE5889" s="248"/>
      <x:c r="FVF5889" s="248"/>
      <x:c r="FVG5889" s="248"/>
      <x:c r="FVH5889" s="248"/>
      <x:c r="FVI5889" s="248"/>
      <x:c r="FVJ5889" s="248"/>
      <x:c r="FVK5889" s="248"/>
      <x:c r="FVL5889" s="248"/>
      <x:c r="FVM5889" s="248"/>
      <x:c r="FVN5889" s="248"/>
      <x:c r="FVO5889" s="248"/>
      <x:c r="FVP5889" s="248"/>
      <x:c r="FVQ5889" s="248"/>
      <x:c r="FVR5889" s="248"/>
      <x:c r="FVS5889" s="248"/>
      <x:c r="FVT5889" s="248"/>
      <x:c r="FVU5889" s="248"/>
      <x:c r="FVV5889" s="248"/>
      <x:c r="FVW5889" s="248"/>
      <x:c r="FVX5889" s="248"/>
      <x:c r="FVY5889" s="248"/>
      <x:c r="FVZ5889" s="248"/>
      <x:c r="FWA5889" s="248"/>
      <x:c r="FWB5889" s="248"/>
      <x:c r="FWC5889" s="248"/>
      <x:c r="FWD5889" s="248"/>
      <x:c r="FWE5889" s="248"/>
      <x:c r="FWF5889" s="248"/>
      <x:c r="FWG5889" s="248"/>
      <x:c r="FWH5889" s="248"/>
      <x:c r="FWI5889" s="248"/>
      <x:c r="FWJ5889" s="248"/>
      <x:c r="FWK5889" s="248"/>
      <x:c r="FWL5889" s="248"/>
      <x:c r="FWM5889" s="248"/>
      <x:c r="FWN5889" s="248"/>
      <x:c r="FWO5889" s="248"/>
      <x:c r="FWP5889" s="248"/>
      <x:c r="FWQ5889" s="248"/>
      <x:c r="FWR5889" s="248"/>
      <x:c r="FWS5889" s="248"/>
      <x:c r="FWT5889" s="248"/>
      <x:c r="FWU5889" s="248"/>
      <x:c r="FWV5889" s="248"/>
      <x:c r="FWW5889" s="248"/>
      <x:c r="FWX5889" s="248"/>
      <x:c r="FWY5889" s="248"/>
      <x:c r="FWZ5889" s="248"/>
      <x:c r="FXA5889" s="248"/>
      <x:c r="FXB5889" s="248"/>
      <x:c r="FXC5889" s="248"/>
      <x:c r="FXD5889" s="248"/>
      <x:c r="FXE5889" s="248"/>
      <x:c r="FXF5889" s="248"/>
      <x:c r="FXG5889" s="248"/>
      <x:c r="FXH5889" s="248"/>
      <x:c r="FXI5889" s="248"/>
      <x:c r="FXJ5889" s="248"/>
      <x:c r="FXK5889" s="248"/>
      <x:c r="FXL5889" s="248"/>
      <x:c r="FXM5889" s="248"/>
      <x:c r="FXN5889" s="248"/>
      <x:c r="FXO5889" s="248"/>
      <x:c r="FXP5889" s="248"/>
      <x:c r="FXQ5889" s="248"/>
      <x:c r="FXR5889" s="248"/>
      <x:c r="FXS5889" s="248"/>
      <x:c r="FXT5889" s="248"/>
      <x:c r="FXU5889" s="248"/>
      <x:c r="FXV5889" s="248"/>
      <x:c r="FXW5889" s="248"/>
      <x:c r="FXX5889" s="248"/>
      <x:c r="FXY5889" s="248"/>
      <x:c r="FXZ5889" s="248"/>
      <x:c r="FYA5889" s="248"/>
      <x:c r="FYB5889" s="248"/>
      <x:c r="FYC5889" s="248"/>
      <x:c r="FYD5889" s="248"/>
      <x:c r="FYE5889" s="248"/>
      <x:c r="FYF5889" s="248"/>
      <x:c r="FYG5889" s="248"/>
      <x:c r="FYH5889" s="248"/>
      <x:c r="FYI5889" s="248"/>
      <x:c r="FYJ5889" s="248"/>
      <x:c r="FYK5889" s="248"/>
      <x:c r="FYL5889" s="248"/>
      <x:c r="FYM5889" s="248"/>
      <x:c r="FYN5889" s="248"/>
      <x:c r="FYO5889" s="248"/>
      <x:c r="FYP5889" s="248"/>
      <x:c r="FYQ5889" s="248"/>
      <x:c r="FYR5889" s="248"/>
      <x:c r="FYS5889" s="248"/>
      <x:c r="FYT5889" s="248"/>
      <x:c r="FYU5889" s="248"/>
      <x:c r="FYV5889" s="248"/>
      <x:c r="FYW5889" s="248"/>
      <x:c r="FYX5889" s="248"/>
      <x:c r="FYY5889" s="248"/>
      <x:c r="FYZ5889" s="248"/>
      <x:c r="FZA5889" s="248"/>
      <x:c r="FZB5889" s="248"/>
      <x:c r="FZC5889" s="248"/>
      <x:c r="FZD5889" s="248"/>
      <x:c r="FZE5889" s="248"/>
      <x:c r="FZF5889" s="248"/>
      <x:c r="FZG5889" s="248"/>
      <x:c r="FZH5889" s="248"/>
      <x:c r="FZI5889" s="248"/>
      <x:c r="FZJ5889" s="248"/>
      <x:c r="FZK5889" s="248"/>
      <x:c r="FZL5889" s="248"/>
      <x:c r="FZM5889" s="248"/>
      <x:c r="FZN5889" s="248"/>
      <x:c r="FZO5889" s="248"/>
      <x:c r="FZP5889" s="248"/>
      <x:c r="FZQ5889" s="248"/>
      <x:c r="FZR5889" s="248"/>
      <x:c r="FZS5889" s="248"/>
      <x:c r="FZT5889" s="248"/>
      <x:c r="FZU5889" s="248"/>
      <x:c r="FZV5889" s="248"/>
      <x:c r="FZW5889" s="248"/>
      <x:c r="FZX5889" s="248"/>
      <x:c r="FZY5889" s="248"/>
      <x:c r="FZZ5889" s="248"/>
      <x:c r="GAA5889" s="248"/>
      <x:c r="GAB5889" s="248"/>
      <x:c r="GAC5889" s="248"/>
      <x:c r="GAD5889" s="248"/>
      <x:c r="GAE5889" s="248"/>
      <x:c r="GAF5889" s="248"/>
      <x:c r="GAG5889" s="248"/>
      <x:c r="GAH5889" s="248"/>
      <x:c r="GAI5889" s="248"/>
      <x:c r="GAJ5889" s="248"/>
      <x:c r="GAK5889" s="248"/>
      <x:c r="GAL5889" s="248"/>
      <x:c r="GAM5889" s="248"/>
      <x:c r="GAN5889" s="248"/>
      <x:c r="GAO5889" s="248"/>
      <x:c r="GAP5889" s="248"/>
      <x:c r="GAQ5889" s="248"/>
      <x:c r="GAR5889" s="248"/>
      <x:c r="GAS5889" s="248"/>
      <x:c r="GAT5889" s="248"/>
      <x:c r="GAU5889" s="248"/>
      <x:c r="GAV5889" s="248"/>
      <x:c r="GAW5889" s="248"/>
      <x:c r="GAX5889" s="248"/>
      <x:c r="GAY5889" s="248"/>
      <x:c r="GAZ5889" s="248"/>
      <x:c r="GBA5889" s="248"/>
      <x:c r="GBB5889" s="248"/>
      <x:c r="GBC5889" s="248"/>
      <x:c r="GBD5889" s="248"/>
      <x:c r="GBE5889" s="248"/>
      <x:c r="GBF5889" s="248"/>
      <x:c r="GBG5889" s="248"/>
      <x:c r="GBH5889" s="248"/>
      <x:c r="GBI5889" s="248"/>
      <x:c r="GBJ5889" s="248"/>
      <x:c r="GBK5889" s="248"/>
      <x:c r="GBL5889" s="248"/>
      <x:c r="GBM5889" s="248"/>
      <x:c r="GBN5889" s="248"/>
      <x:c r="GBO5889" s="248"/>
      <x:c r="GBP5889" s="248"/>
      <x:c r="GBQ5889" s="248"/>
      <x:c r="GBR5889" s="248"/>
      <x:c r="GBS5889" s="248"/>
      <x:c r="GBT5889" s="248"/>
      <x:c r="GBU5889" s="248"/>
      <x:c r="GBV5889" s="248"/>
      <x:c r="GBW5889" s="248"/>
      <x:c r="GBX5889" s="248"/>
      <x:c r="GBY5889" s="248"/>
      <x:c r="GBZ5889" s="248"/>
      <x:c r="GCA5889" s="248"/>
      <x:c r="GCB5889" s="248"/>
      <x:c r="GCC5889" s="248"/>
      <x:c r="GCD5889" s="248"/>
      <x:c r="GCE5889" s="248"/>
      <x:c r="GCF5889" s="248"/>
      <x:c r="GCG5889" s="248"/>
      <x:c r="GCH5889" s="248"/>
      <x:c r="GCI5889" s="248"/>
      <x:c r="GCJ5889" s="248"/>
      <x:c r="GCK5889" s="248"/>
      <x:c r="GCL5889" s="248"/>
      <x:c r="GCM5889" s="248"/>
      <x:c r="GCN5889" s="248"/>
      <x:c r="GCO5889" s="248"/>
      <x:c r="GCP5889" s="248"/>
      <x:c r="GCQ5889" s="248"/>
      <x:c r="GCR5889" s="248"/>
      <x:c r="GCS5889" s="248"/>
      <x:c r="GCT5889" s="248"/>
      <x:c r="GCU5889" s="248"/>
      <x:c r="GCV5889" s="248"/>
      <x:c r="GCW5889" s="248"/>
      <x:c r="GCX5889" s="248"/>
      <x:c r="GCY5889" s="248"/>
      <x:c r="GCZ5889" s="248"/>
      <x:c r="GDA5889" s="248"/>
      <x:c r="GDB5889" s="248"/>
      <x:c r="GDC5889" s="248"/>
      <x:c r="GDD5889" s="248"/>
      <x:c r="GDE5889" s="248"/>
      <x:c r="GDF5889" s="248"/>
      <x:c r="GDG5889" s="248"/>
      <x:c r="GDH5889" s="248"/>
      <x:c r="GDI5889" s="248"/>
      <x:c r="GDJ5889" s="248"/>
      <x:c r="GDK5889" s="248"/>
      <x:c r="GDL5889" s="248"/>
      <x:c r="GDM5889" s="248"/>
      <x:c r="GDN5889" s="248"/>
      <x:c r="GDO5889" s="248"/>
      <x:c r="GDP5889" s="248"/>
      <x:c r="GDQ5889" s="248"/>
      <x:c r="GDR5889" s="248"/>
      <x:c r="GDS5889" s="248"/>
      <x:c r="GDT5889" s="248"/>
      <x:c r="GDU5889" s="248"/>
      <x:c r="GDV5889" s="248"/>
      <x:c r="GDW5889" s="248"/>
      <x:c r="GDX5889" s="248"/>
      <x:c r="GDY5889" s="248"/>
      <x:c r="GDZ5889" s="248"/>
      <x:c r="GEA5889" s="248"/>
      <x:c r="GEB5889" s="248"/>
      <x:c r="GEC5889" s="248"/>
      <x:c r="GED5889" s="248"/>
      <x:c r="GEE5889" s="248"/>
      <x:c r="GEF5889" s="248"/>
      <x:c r="GEG5889" s="248"/>
      <x:c r="GEH5889" s="248"/>
      <x:c r="GEI5889" s="248"/>
      <x:c r="GEJ5889" s="248"/>
      <x:c r="GEK5889" s="248"/>
      <x:c r="GEL5889" s="248"/>
      <x:c r="GEM5889" s="248"/>
      <x:c r="GEN5889" s="248"/>
      <x:c r="GEO5889" s="248"/>
      <x:c r="GEP5889" s="248"/>
      <x:c r="GEQ5889" s="248"/>
      <x:c r="GER5889" s="248"/>
      <x:c r="GES5889" s="248"/>
      <x:c r="GET5889" s="248"/>
      <x:c r="GEU5889" s="248"/>
      <x:c r="GEV5889" s="248"/>
      <x:c r="GEW5889" s="248"/>
      <x:c r="GEX5889" s="248"/>
      <x:c r="GEY5889" s="248"/>
      <x:c r="GEZ5889" s="248"/>
      <x:c r="GFA5889" s="248"/>
      <x:c r="GFB5889" s="248"/>
      <x:c r="GFC5889" s="248"/>
      <x:c r="GFD5889" s="248"/>
      <x:c r="GFE5889" s="248"/>
      <x:c r="GFF5889" s="248"/>
      <x:c r="GFG5889" s="248"/>
      <x:c r="GFH5889" s="248"/>
      <x:c r="GFI5889" s="248"/>
      <x:c r="GFJ5889" s="248"/>
      <x:c r="GFK5889" s="248"/>
      <x:c r="GFL5889" s="248"/>
      <x:c r="GFM5889" s="248"/>
      <x:c r="GFN5889" s="248"/>
      <x:c r="GFO5889" s="248"/>
      <x:c r="GFP5889" s="248"/>
      <x:c r="GFQ5889" s="248"/>
      <x:c r="GFR5889" s="248"/>
      <x:c r="GFS5889" s="248"/>
      <x:c r="GFT5889" s="248"/>
      <x:c r="GFU5889" s="248"/>
      <x:c r="GFV5889" s="248"/>
      <x:c r="GFW5889" s="248"/>
      <x:c r="GFX5889" s="248"/>
      <x:c r="GFY5889" s="248"/>
      <x:c r="GFZ5889" s="248"/>
      <x:c r="GGA5889" s="248"/>
      <x:c r="GGB5889" s="248"/>
      <x:c r="GGC5889" s="248"/>
      <x:c r="GGD5889" s="248"/>
      <x:c r="GGE5889" s="248"/>
      <x:c r="GGF5889" s="248"/>
      <x:c r="GGG5889" s="248"/>
      <x:c r="GGH5889" s="248"/>
      <x:c r="GGI5889" s="248"/>
      <x:c r="GGJ5889" s="248"/>
      <x:c r="GGK5889" s="248"/>
      <x:c r="GGL5889" s="248"/>
      <x:c r="GGM5889" s="248"/>
      <x:c r="GGN5889" s="248"/>
      <x:c r="GGO5889" s="248"/>
      <x:c r="GGP5889" s="248"/>
      <x:c r="GGQ5889" s="248"/>
      <x:c r="GGR5889" s="248"/>
      <x:c r="GGS5889" s="248"/>
      <x:c r="GGT5889" s="248"/>
      <x:c r="GGU5889" s="248"/>
      <x:c r="GGV5889" s="248"/>
      <x:c r="GGW5889" s="248"/>
      <x:c r="GGX5889" s="248"/>
      <x:c r="GGY5889" s="248"/>
      <x:c r="GGZ5889" s="248"/>
      <x:c r="GHA5889" s="248"/>
      <x:c r="GHB5889" s="248"/>
      <x:c r="GHC5889" s="248"/>
      <x:c r="GHD5889" s="248"/>
      <x:c r="GHE5889" s="248"/>
      <x:c r="GHF5889" s="248"/>
      <x:c r="GHG5889" s="248"/>
      <x:c r="GHH5889" s="248"/>
      <x:c r="GHI5889" s="248"/>
      <x:c r="GHJ5889" s="248"/>
      <x:c r="GHK5889" s="248"/>
      <x:c r="GHL5889" s="248"/>
      <x:c r="GHM5889" s="248"/>
      <x:c r="GHN5889" s="248"/>
      <x:c r="GHO5889" s="248"/>
      <x:c r="GHP5889" s="248"/>
      <x:c r="GHQ5889" s="248"/>
      <x:c r="GHR5889" s="248"/>
      <x:c r="GHS5889" s="248"/>
      <x:c r="GHT5889" s="248"/>
      <x:c r="GHU5889" s="248"/>
      <x:c r="GHV5889" s="248"/>
      <x:c r="GHW5889" s="248"/>
      <x:c r="GHX5889" s="248"/>
      <x:c r="GHY5889" s="248"/>
      <x:c r="GHZ5889" s="248"/>
      <x:c r="GIA5889" s="248"/>
      <x:c r="GIB5889" s="248"/>
      <x:c r="GIC5889" s="248"/>
      <x:c r="GID5889" s="248"/>
      <x:c r="GIE5889" s="248"/>
      <x:c r="GIF5889" s="248"/>
      <x:c r="GIG5889" s="248"/>
      <x:c r="GIH5889" s="248"/>
      <x:c r="GII5889" s="248"/>
      <x:c r="GIJ5889" s="248"/>
      <x:c r="GIK5889" s="248"/>
      <x:c r="GIL5889" s="248"/>
      <x:c r="GIM5889" s="248"/>
      <x:c r="GIN5889" s="248"/>
      <x:c r="GIO5889" s="248"/>
      <x:c r="GIP5889" s="248"/>
      <x:c r="GIQ5889" s="248"/>
      <x:c r="GIR5889" s="248"/>
      <x:c r="GIS5889" s="248"/>
      <x:c r="GIT5889" s="248"/>
      <x:c r="GIU5889" s="248"/>
      <x:c r="GIV5889" s="248"/>
      <x:c r="GIW5889" s="248"/>
      <x:c r="GIX5889" s="248"/>
      <x:c r="GIY5889" s="248"/>
      <x:c r="GIZ5889" s="248"/>
      <x:c r="GJA5889" s="248"/>
      <x:c r="GJB5889" s="248"/>
      <x:c r="GJC5889" s="248"/>
      <x:c r="GJD5889" s="248"/>
      <x:c r="GJE5889" s="248"/>
      <x:c r="GJF5889" s="248"/>
      <x:c r="GJG5889" s="248"/>
      <x:c r="GJH5889" s="248"/>
      <x:c r="GJI5889" s="248"/>
      <x:c r="GJJ5889" s="248"/>
      <x:c r="GJK5889" s="248"/>
      <x:c r="GJL5889" s="248"/>
      <x:c r="GJM5889" s="248"/>
      <x:c r="GJN5889" s="248"/>
      <x:c r="GJO5889" s="248"/>
      <x:c r="GJP5889" s="248"/>
      <x:c r="GJQ5889" s="248"/>
      <x:c r="GJR5889" s="248"/>
      <x:c r="GJS5889" s="248"/>
      <x:c r="GJT5889" s="248"/>
      <x:c r="GJU5889" s="248"/>
      <x:c r="GJV5889" s="248"/>
      <x:c r="GJW5889" s="248"/>
      <x:c r="GJX5889" s="248"/>
      <x:c r="GJY5889" s="248"/>
      <x:c r="GJZ5889" s="248"/>
      <x:c r="GKA5889" s="248"/>
      <x:c r="GKB5889" s="248"/>
      <x:c r="GKC5889" s="248"/>
      <x:c r="GKD5889" s="248"/>
      <x:c r="GKE5889" s="248"/>
      <x:c r="GKF5889" s="248"/>
      <x:c r="GKG5889" s="248"/>
      <x:c r="GKH5889" s="248"/>
      <x:c r="GKI5889" s="248"/>
      <x:c r="GKJ5889" s="248"/>
      <x:c r="GKK5889" s="248"/>
      <x:c r="GKL5889" s="248"/>
      <x:c r="GKM5889" s="248"/>
      <x:c r="GKN5889" s="248"/>
      <x:c r="GKO5889" s="248"/>
      <x:c r="GKP5889" s="248"/>
      <x:c r="GKQ5889" s="248"/>
      <x:c r="GKR5889" s="248"/>
      <x:c r="GKS5889" s="248"/>
      <x:c r="GKT5889" s="248"/>
      <x:c r="GKU5889" s="248"/>
      <x:c r="GKV5889" s="248"/>
      <x:c r="GKW5889" s="248"/>
      <x:c r="GKX5889" s="248"/>
      <x:c r="GKY5889" s="248"/>
      <x:c r="GKZ5889" s="248"/>
      <x:c r="GLA5889" s="248"/>
      <x:c r="GLB5889" s="248"/>
      <x:c r="GLC5889" s="248"/>
      <x:c r="GLD5889" s="248"/>
      <x:c r="GLE5889" s="248"/>
      <x:c r="GLF5889" s="248"/>
      <x:c r="GLG5889" s="248"/>
      <x:c r="GLH5889" s="248"/>
      <x:c r="GLI5889" s="248"/>
      <x:c r="GLJ5889" s="248"/>
      <x:c r="GLK5889" s="248"/>
      <x:c r="GLL5889" s="248"/>
      <x:c r="GLM5889" s="248"/>
      <x:c r="GLN5889" s="248"/>
      <x:c r="GLO5889" s="248"/>
      <x:c r="GLP5889" s="248"/>
      <x:c r="GLQ5889" s="248"/>
      <x:c r="GLR5889" s="248"/>
      <x:c r="GLS5889" s="248"/>
      <x:c r="GLT5889" s="248"/>
      <x:c r="GLU5889" s="248"/>
      <x:c r="GLV5889" s="248"/>
      <x:c r="GLW5889" s="248"/>
      <x:c r="GLX5889" s="248"/>
      <x:c r="GLY5889" s="248"/>
      <x:c r="GLZ5889" s="248"/>
      <x:c r="GMA5889" s="248"/>
      <x:c r="GMB5889" s="248"/>
      <x:c r="GMC5889" s="248"/>
      <x:c r="GMD5889" s="248"/>
      <x:c r="GME5889" s="248"/>
      <x:c r="GMF5889" s="248"/>
      <x:c r="GMG5889" s="248"/>
      <x:c r="GMH5889" s="248"/>
      <x:c r="GMI5889" s="248"/>
      <x:c r="GMJ5889" s="248"/>
      <x:c r="GMK5889" s="248"/>
      <x:c r="GML5889" s="248"/>
      <x:c r="GMM5889" s="248"/>
      <x:c r="GMN5889" s="248"/>
      <x:c r="GMO5889" s="248"/>
      <x:c r="GMP5889" s="248"/>
      <x:c r="GMQ5889" s="248"/>
      <x:c r="GMR5889" s="248"/>
      <x:c r="GMS5889" s="248"/>
      <x:c r="GMT5889" s="248"/>
      <x:c r="GMU5889" s="248"/>
      <x:c r="GMV5889" s="248"/>
      <x:c r="GMW5889" s="248"/>
      <x:c r="GMX5889" s="248"/>
      <x:c r="GMY5889" s="248"/>
      <x:c r="GMZ5889" s="248"/>
      <x:c r="GNA5889" s="248"/>
      <x:c r="GNB5889" s="248"/>
      <x:c r="GNC5889" s="248"/>
      <x:c r="GND5889" s="248"/>
      <x:c r="GNE5889" s="248"/>
      <x:c r="GNF5889" s="248"/>
      <x:c r="GNG5889" s="248"/>
      <x:c r="GNH5889" s="248"/>
      <x:c r="GNI5889" s="248"/>
      <x:c r="GNJ5889" s="248"/>
      <x:c r="GNK5889" s="248"/>
      <x:c r="GNL5889" s="248"/>
      <x:c r="GNM5889" s="248"/>
      <x:c r="GNN5889" s="248"/>
      <x:c r="GNO5889" s="248"/>
      <x:c r="GNP5889" s="248"/>
      <x:c r="GNQ5889" s="248"/>
      <x:c r="GNR5889" s="248"/>
      <x:c r="GNS5889" s="248"/>
      <x:c r="GNT5889" s="248"/>
      <x:c r="GNU5889" s="248"/>
      <x:c r="GNV5889" s="248"/>
      <x:c r="GNW5889" s="248"/>
      <x:c r="GNX5889" s="248"/>
      <x:c r="GNY5889" s="248"/>
      <x:c r="GNZ5889" s="248"/>
      <x:c r="GOA5889" s="248"/>
      <x:c r="GOB5889" s="248"/>
      <x:c r="GOC5889" s="248"/>
      <x:c r="GOD5889" s="248"/>
      <x:c r="GOE5889" s="248"/>
      <x:c r="GOF5889" s="248"/>
      <x:c r="GOG5889" s="248"/>
      <x:c r="GOH5889" s="248"/>
      <x:c r="GOI5889" s="248"/>
      <x:c r="GOJ5889" s="248"/>
      <x:c r="GOK5889" s="248"/>
      <x:c r="GOL5889" s="248"/>
      <x:c r="GOM5889" s="248"/>
      <x:c r="GON5889" s="248"/>
      <x:c r="GOO5889" s="248"/>
      <x:c r="GOP5889" s="248"/>
      <x:c r="GOQ5889" s="248"/>
      <x:c r="GOR5889" s="248"/>
      <x:c r="GOS5889" s="248"/>
      <x:c r="GOT5889" s="248"/>
      <x:c r="GOU5889" s="248"/>
      <x:c r="GOV5889" s="248"/>
      <x:c r="GOW5889" s="248"/>
      <x:c r="GOX5889" s="248"/>
      <x:c r="GOY5889" s="248"/>
      <x:c r="GOZ5889" s="248"/>
      <x:c r="GPA5889" s="248"/>
      <x:c r="GPB5889" s="248"/>
      <x:c r="GPC5889" s="248"/>
      <x:c r="GPD5889" s="248"/>
      <x:c r="GPE5889" s="248"/>
      <x:c r="GPF5889" s="248"/>
      <x:c r="GPG5889" s="248"/>
      <x:c r="GPH5889" s="248"/>
      <x:c r="GPI5889" s="248"/>
      <x:c r="GPJ5889" s="248"/>
      <x:c r="GPK5889" s="248"/>
      <x:c r="GPL5889" s="248"/>
      <x:c r="GPM5889" s="248"/>
      <x:c r="GPN5889" s="248"/>
      <x:c r="GPO5889" s="248"/>
      <x:c r="GPP5889" s="248"/>
      <x:c r="GPQ5889" s="248"/>
      <x:c r="GPR5889" s="248"/>
      <x:c r="GPS5889" s="248"/>
      <x:c r="GPT5889" s="248"/>
      <x:c r="GPU5889" s="248"/>
      <x:c r="GPV5889" s="248"/>
      <x:c r="GPW5889" s="248"/>
      <x:c r="GPX5889" s="248"/>
      <x:c r="GPY5889" s="248"/>
      <x:c r="GPZ5889" s="248"/>
      <x:c r="GQA5889" s="248"/>
      <x:c r="GQB5889" s="248"/>
      <x:c r="GQC5889" s="248"/>
      <x:c r="GQD5889" s="248"/>
      <x:c r="GQE5889" s="248"/>
      <x:c r="GQF5889" s="248"/>
      <x:c r="GQG5889" s="248"/>
      <x:c r="GQH5889" s="248"/>
      <x:c r="GQI5889" s="248"/>
      <x:c r="GQJ5889" s="248"/>
      <x:c r="GQK5889" s="248"/>
      <x:c r="GQL5889" s="248"/>
      <x:c r="GQM5889" s="248"/>
      <x:c r="GQN5889" s="248"/>
      <x:c r="GQO5889" s="248"/>
      <x:c r="GQP5889" s="248"/>
      <x:c r="GQQ5889" s="248"/>
      <x:c r="GQR5889" s="248"/>
      <x:c r="GQS5889" s="248"/>
      <x:c r="GQT5889" s="248"/>
      <x:c r="GQU5889" s="248"/>
      <x:c r="GQV5889" s="248"/>
      <x:c r="GQW5889" s="248"/>
      <x:c r="GQX5889" s="248"/>
      <x:c r="GQY5889" s="248"/>
      <x:c r="GQZ5889" s="248"/>
      <x:c r="GRA5889" s="248"/>
      <x:c r="GRB5889" s="248"/>
      <x:c r="GRC5889" s="248"/>
      <x:c r="GRD5889" s="248"/>
      <x:c r="GRE5889" s="248"/>
      <x:c r="GRF5889" s="248"/>
      <x:c r="GRG5889" s="248"/>
      <x:c r="GRH5889" s="248"/>
      <x:c r="GRI5889" s="248"/>
      <x:c r="GRJ5889" s="248"/>
      <x:c r="GRK5889" s="248"/>
      <x:c r="GRL5889" s="248"/>
      <x:c r="GRM5889" s="248"/>
      <x:c r="GRN5889" s="248"/>
      <x:c r="GRO5889" s="248"/>
      <x:c r="GRP5889" s="248"/>
      <x:c r="GRQ5889" s="248"/>
      <x:c r="GRR5889" s="248"/>
      <x:c r="GRS5889" s="248"/>
      <x:c r="GRT5889" s="248"/>
      <x:c r="GRU5889" s="248"/>
      <x:c r="GRV5889" s="248"/>
      <x:c r="GRW5889" s="248"/>
      <x:c r="GRX5889" s="248"/>
      <x:c r="GRY5889" s="248"/>
      <x:c r="GRZ5889" s="248"/>
      <x:c r="GSA5889" s="248"/>
      <x:c r="GSB5889" s="248"/>
      <x:c r="GSC5889" s="248"/>
      <x:c r="GSD5889" s="248"/>
      <x:c r="GSE5889" s="248"/>
      <x:c r="GSF5889" s="248"/>
      <x:c r="GSG5889" s="248"/>
      <x:c r="GSH5889" s="248"/>
      <x:c r="GSI5889" s="248"/>
      <x:c r="GSJ5889" s="248"/>
      <x:c r="GSK5889" s="248"/>
      <x:c r="GSL5889" s="248"/>
      <x:c r="GSM5889" s="248"/>
      <x:c r="GSN5889" s="248"/>
      <x:c r="GSO5889" s="248"/>
      <x:c r="GSP5889" s="248"/>
      <x:c r="GSQ5889" s="248"/>
      <x:c r="GSR5889" s="248"/>
      <x:c r="GSS5889" s="248"/>
      <x:c r="GST5889" s="248"/>
      <x:c r="GSU5889" s="248"/>
      <x:c r="GSV5889" s="248"/>
      <x:c r="GSW5889" s="248"/>
      <x:c r="GSX5889" s="248"/>
      <x:c r="GSY5889" s="248"/>
      <x:c r="GSZ5889" s="248"/>
      <x:c r="GTA5889" s="248"/>
      <x:c r="GTB5889" s="248"/>
      <x:c r="GTC5889" s="248"/>
      <x:c r="GTD5889" s="248"/>
      <x:c r="GTE5889" s="248"/>
      <x:c r="GTF5889" s="248"/>
      <x:c r="GTG5889" s="248"/>
      <x:c r="GTH5889" s="248"/>
      <x:c r="GTI5889" s="248"/>
      <x:c r="GTJ5889" s="248"/>
      <x:c r="GTK5889" s="248"/>
      <x:c r="GTL5889" s="248"/>
      <x:c r="GTM5889" s="248"/>
      <x:c r="GTN5889" s="248"/>
      <x:c r="GTO5889" s="248"/>
      <x:c r="GTP5889" s="248"/>
      <x:c r="GTQ5889" s="248"/>
      <x:c r="GTR5889" s="248"/>
      <x:c r="GTS5889" s="248"/>
      <x:c r="GTT5889" s="248"/>
      <x:c r="GTU5889" s="248"/>
      <x:c r="GTV5889" s="248"/>
      <x:c r="GTW5889" s="248"/>
      <x:c r="GTX5889" s="248"/>
      <x:c r="GTY5889" s="248"/>
      <x:c r="GTZ5889" s="248"/>
      <x:c r="GUA5889" s="248"/>
      <x:c r="GUB5889" s="248"/>
      <x:c r="GUC5889" s="248"/>
      <x:c r="GUD5889" s="248"/>
      <x:c r="GUE5889" s="248"/>
      <x:c r="GUF5889" s="248"/>
      <x:c r="GUG5889" s="248"/>
      <x:c r="GUH5889" s="248"/>
      <x:c r="GUI5889" s="248"/>
      <x:c r="GUJ5889" s="248"/>
      <x:c r="GUK5889" s="248"/>
      <x:c r="GUL5889" s="248"/>
      <x:c r="GUM5889" s="248"/>
      <x:c r="GUN5889" s="248"/>
      <x:c r="GUO5889" s="248"/>
      <x:c r="GUP5889" s="248"/>
      <x:c r="GUQ5889" s="248"/>
      <x:c r="GUR5889" s="248"/>
      <x:c r="GUS5889" s="248"/>
      <x:c r="GUT5889" s="248"/>
      <x:c r="GUU5889" s="248"/>
      <x:c r="GUV5889" s="248"/>
      <x:c r="GUW5889" s="248"/>
      <x:c r="GUX5889" s="248"/>
      <x:c r="GUY5889" s="248"/>
      <x:c r="GUZ5889" s="248"/>
      <x:c r="GVA5889" s="248"/>
      <x:c r="GVB5889" s="248"/>
      <x:c r="GVC5889" s="248"/>
      <x:c r="GVD5889" s="248"/>
      <x:c r="GVE5889" s="248"/>
      <x:c r="GVF5889" s="248"/>
      <x:c r="GVG5889" s="248"/>
      <x:c r="GVH5889" s="248"/>
      <x:c r="GVI5889" s="248"/>
      <x:c r="GVJ5889" s="248"/>
      <x:c r="GVK5889" s="248"/>
      <x:c r="GVL5889" s="248"/>
      <x:c r="GVM5889" s="248"/>
      <x:c r="GVN5889" s="248"/>
      <x:c r="GVO5889" s="248"/>
      <x:c r="GVP5889" s="248"/>
      <x:c r="GVQ5889" s="248"/>
      <x:c r="GVR5889" s="248"/>
      <x:c r="GVS5889" s="248"/>
      <x:c r="GVT5889" s="248"/>
      <x:c r="GVU5889" s="248"/>
      <x:c r="GVV5889" s="248"/>
      <x:c r="GVW5889" s="248"/>
      <x:c r="GVX5889" s="248"/>
      <x:c r="GVY5889" s="248"/>
      <x:c r="GVZ5889" s="248"/>
      <x:c r="GWA5889" s="248"/>
      <x:c r="GWB5889" s="248"/>
      <x:c r="GWC5889" s="248"/>
      <x:c r="GWD5889" s="248"/>
      <x:c r="GWE5889" s="248"/>
      <x:c r="GWF5889" s="248"/>
      <x:c r="GWG5889" s="248"/>
      <x:c r="GWH5889" s="248"/>
      <x:c r="GWI5889" s="248"/>
      <x:c r="GWJ5889" s="248"/>
      <x:c r="GWK5889" s="248"/>
      <x:c r="GWL5889" s="248"/>
      <x:c r="GWM5889" s="248"/>
      <x:c r="GWN5889" s="248"/>
      <x:c r="GWO5889" s="248"/>
      <x:c r="GWP5889" s="248"/>
      <x:c r="GWQ5889" s="248"/>
      <x:c r="GWR5889" s="248"/>
      <x:c r="GWS5889" s="248"/>
      <x:c r="GWT5889" s="248"/>
      <x:c r="GWU5889" s="248"/>
      <x:c r="GWV5889" s="248"/>
      <x:c r="GWW5889" s="248"/>
      <x:c r="GWX5889" s="248"/>
      <x:c r="GWY5889" s="248"/>
      <x:c r="GWZ5889" s="248"/>
      <x:c r="GXA5889" s="248"/>
      <x:c r="GXB5889" s="248"/>
      <x:c r="GXC5889" s="248"/>
      <x:c r="GXD5889" s="248"/>
      <x:c r="GXE5889" s="248"/>
      <x:c r="GXF5889" s="248"/>
      <x:c r="GXG5889" s="248"/>
      <x:c r="GXH5889" s="248"/>
      <x:c r="GXI5889" s="248"/>
      <x:c r="GXJ5889" s="248"/>
      <x:c r="GXK5889" s="248"/>
      <x:c r="GXL5889" s="248"/>
      <x:c r="GXM5889" s="248"/>
      <x:c r="GXN5889" s="248"/>
      <x:c r="GXO5889" s="248"/>
      <x:c r="GXP5889" s="248"/>
      <x:c r="GXQ5889" s="248"/>
      <x:c r="GXR5889" s="248"/>
      <x:c r="GXS5889" s="248"/>
      <x:c r="GXT5889" s="248"/>
      <x:c r="GXU5889" s="248"/>
      <x:c r="GXV5889" s="248"/>
      <x:c r="GXW5889" s="248"/>
      <x:c r="GXX5889" s="248"/>
      <x:c r="GXY5889" s="248"/>
      <x:c r="GXZ5889" s="248"/>
      <x:c r="GYA5889" s="248"/>
      <x:c r="GYB5889" s="248"/>
      <x:c r="GYC5889" s="248"/>
      <x:c r="GYD5889" s="248"/>
      <x:c r="GYE5889" s="248"/>
      <x:c r="GYF5889" s="248"/>
      <x:c r="GYG5889" s="248"/>
      <x:c r="GYH5889" s="248"/>
      <x:c r="GYI5889" s="248"/>
      <x:c r="GYJ5889" s="248"/>
      <x:c r="GYK5889" s="248"/>
      <x:c r="GYL5889" s="248"/>
      <x:c r="GYM5889" s="248"/>
      <x:c r="GYN5889" s="248"/>
      <x:c r="GYO5889" s="248"/>
      <x:c r="GYP5889" s="248"/>
      <x:c r="GYQ5889" s="248"/>
      <x:c r="GYR5889" s="248"/>
      <x:c r="GYS5889" s="248"/>
      <x:c r="GYT5889" s="248"/>
      <x:c r="GYU5889" s="248"/>
      <x:c r="GYV5889" s="248"/>
      <x:c r="GYW5889" s="248"/>
      <x:c r="GYX5889" s="248"/>
      <x:c r="GYY5889" s="248"/>
      <x:c r="GYZ5889" s="248"/>
      <x:c r="GZA5889" s="248"/>
      <x:c r="GZB5889" s="248"/>
      <x:c r="GZC5889" s="248"/>
      <x:c r="GZD5889" s="248"/>
      <x:c r="GZE5889" s="248"/>
      <x:c r="GZF5889" s="248"/>
      <x:c r="GZG5889" s="248"/>
      <x:c r="GZH5889" s="248"/>
      <x:c r="GZI5889" s="248"/>
      <x:c r="GZJ5889" s="248"/>
      <x:c r="GZK5889" s="248"/>
      <x:c r="GZL5889" s="248"/>
      <x:c r="GZM5889" s="248"/>
      <x:c r="GZN5889" s="248"/>
      <x:c r="GZO5889" s="248"/>
      <x:c r="GZP5889" s="248"/>
      <x:c r="GZQ5889" s="248"/>
      <x:c r="GZR5889" s="248"/>
      <x:c r="GZS5889" s="248"/>
      <x:c r="GZT5889" s="248"/>
      <x:c r="GZU5889" s="248"/>
      <x:c r="GZV5889" s="248"/>
      <x:c r="GZW5889" s="248"/>
      <x:c r="GZX5889" s="248"/>
      <x:c r="GZY5889" s="248"/>
      <x:c r="GZZ5889" s="248"/>
      <x:c r="HAA5889" s="248"/>
      <x:c r="HAB5889" s="248"/>
      <x:c r="HAC5889" s="248"/>
      <x:c r="HAD5889" s="248"/>
      <x:c r="HAE5889" s="248"/>
      <x:c r="HAF5889" s="248"/>
      <x:c r="HAG5889" s="248"/>
      <x:c r="HAH5889" s="248"/>
      <x:c r="HAI5889" s="248"/>
      <x:c r="HAJ5889" s="248"/>
      <x:c r="HAK5889" s="248"/>
      <x:c r="HAL5889" s="248"/>
      <x:c r="HAM5889" s="248"/>
      <x:c r="HAN5889" s="248"/>
      <x:c r="HAO5889" s="248"/>
      <x:c r="HAP5889" s="248"/>
      <x:c r="HAQ5889" s="248"/>
      <x:c r="HAR5889" s="248"/>
      <x:c r="HAS5889" s="248"/>
      <x:c r="HAT5889" s="248"/>
      <x:c r="HAU5889" s="248"/>
      <x:c r="HAV5889" s="248"/>
      <x:c r="HAW5889" s="248"/>
      <x:c r="HAX5889" s="248"/>
      <x:c r="HAY5889" s="248"/>
      <x:c r="HAZ5889" s="248"/>
      <x:c r="HBA5889" s="248"/>
      <x:c r="HBB5889" s="248"/>
      <x:c r="HBC5889" s="248"/>
      <x:c r="HBD5889" s="248"/>
      <x:c r="HBE5889" s="248"/>
      <x:c r="HBF5889" s="248"/>
      <x:c r="HBG5889" s="248"/>
      <x:c r="HBH5889" s="248"/>
      <x:c r="HBI5889" s="248"/>
      <x:c r="HBJ5889" s="248"/>
      <x:c r="HBK5889" s="248"/>
      <x:c r="HBL5889" s="248"/>
      <x:c r="HBM5889" s="248"/>
      <x:c r="HBN5889" s="248"/>
      <x:c r="HBO5889" s="248"/>
      <x:c r="HBP5889" s="248"/>
      <x:c r="HBQ5889" s="248"/>
      <x:c r="HBR5889" s="248"/>
      <x:c r="HBS5889" s="248"/>
      <x:c r="HBT5889" s="248"/>
      <x:c r="HBU5889" s="248"/>
      <x:c r="HBV5889" s="248"/>
      <x:c r="HBW5889" s="248"/>
      <x:c r="HBX5889" s="248"/>
      <x:c r="HBY5889" s="248"/>
      <x:c r="HBZ5889" s="248"/>
      <x:c r="HCA5889" s="248"/>
      <x:c r="HCB5889" s="248"/>
      <x:c r="HCC5889" s="248"/>
      <x:c r="HCD5889" s="248"/>
      <x:c r="HCE5889" s="248"/>
      <x:c r="HCF5889" s="248"/>
      <x:c r="HCG5889" s="248"/>
      <x:c r="HCH5889" s="248"/>
      <x:c r="HCI5889" s="248"/>
      <x:c r="HCJ5889" s="248"/>
      <x:c r="HCK5889" s="248"/>
      <x:c r="HCL5889" s="248"/>
      <x:c r="HCM5889" s="248"/>
      <x:c r="HCN5889" s="248"/>
      <x:c r="HCO5889" s="248"/>
      <x:c r="HCP5889" s="248"/>
      <x:c r="HCQ5889" s="248"/>
      <x:c r="HCR5889" s="248"/>
      <x:c r="HCS5889" s="248"/>
      <x:c r="HCT5889" s="248"/>
      <x:c r="HCU5889" s="248"/>
      <x:c r="HCV5889" s="248"/>
      <x:c r="HCW5889" s="248"/>
      <x:c r="HCX5889" s="248"/>
      <x:c r="HCY5889" s="248"/>
      <x:c r="HCZ5889" s="248"/>
      <x:c r="HDA5889" s="248"/>
      <x:c r="HDB5889" s="248"/>
      <x:c r="HDC5889" s="248"/>
      <x:c r="HDD5889" s="248"/>
      <x:c r="HDE5889" s="248"/>
      <x:c r="HDF5889" s="248"/>
      <x:c r="HDG5889" s="248"/>
      <x:c r="HDH5889" s="248"/>
      <x:c r="HDI5889" s="248"/>
      <x:c r="HDJ5889" s="248"/>
      <x:c r="HDK5889" s="248"/>
      <x:c r="HDL5889" s="248"/>
      <x:c r="HDM5889" s="248"/>
      <x:c r="HDN5889" s="248"/>
      <x:c r="HDO5889" s="248"/>
      <x:c r="HDP5889" s="248"/>
      <x:c r="HDQ5889" s="248"/>
      <x:c r="HDR5889" s="248"/>
      <x:c r="HDS5889" s="248"/>
      <x:c r="HDT5889" s="248"/>
      <x:c r="HDU5889" s="248"/>
      <x:c r="HDV5889" s="248"/>
      <x:c r="HDW5889" s="248"/>
      <x:c r="HDX5889" s="248"/>
      <x:c r="HDY5889" s="248"/>
      <x:c r="HDZ5889" s="248"/>
      <x:c r="HEA5889" s="248"/>
      <x:c r="HEB5889" s="248"/>
      <x:c r="HEC5889" s="248"/>
      <x:c r="HED5889" s="248"/>
      <x:c r="HEE5889" s="248"/>
      <x:c r="HEF5889" s="248"/>
      <x:c r="HEG5889" s="248"/>
      <x:c r="HEH5889" s="248"/>
      <x:c r="HEI5889" s="248"/>
      <x:c r="HEJ5889" s="248"/>
      <x:c r="HEK5889" s="248"/>
      <x:c r="HEL5889" s="248"/>
      <x:c r="HEM5889" s="248"/>
      <x:c r="HEN5889" s="248"/>
      <x:c r="HEO5889" s="248"/>
      <x:c r="HEP5889" s="248"/>
      <x:c r="HEQ5889" s="248"/>
      <x:c r="HER5889" s="248"/>
      <x:c r="HES5889" s="248"/>
      <x:c r="HET5889" s="248"/>
      <x:c r="HEU5889" s="248"/>
      <x:c r="HEV5889" s="248"/>
      <x:c r="HEW5889" s="248"/>
      <x:c r="HEX5889" s="248"/>
      <x:c r="HEY5889" s="248"/>
      <x:c r="HEZ5889" s="248"/>
      <x:c r="HFA5889" s="248"/>
      <x:c r="HFB5889" s="248"/>
      <x:c r="HFC5889" s="248"/>
      <x:c r="HFD5889" s="248"/>
      <x:c r="HFE5889" s="248"/>
      <x:c r="HFF5889" s="248"/>
      <x:c r="HFG5889" s="248"/>
      <x:c r="HFH5889" s="248"/>
      <x:c r="HFI5889" s="248"/>
      <x:c r="HFJ5889" s="248"/>
      <x:c r="HFK5889" s="248"/>
      <x:c r="HFL5889" s="248"/>
      <x:c r="HFM5889" s="248"/>
      <x:c r="HFN5889" s="248"/>
      <x:c r="HFO5889" s="248"/>
      <x:c r="HFP5889" s="248"/>
      <x:c r="HFQ5889" s="248"/>
      <x:c r="HFR5889" s="248"/>
      <x:c r="HFS5889" s="248"/>
      <x:c r="HFT5889" s="248"/>
      <x:c r="HFU5889" s="248"/>
      <x:c r="HFV5889" s="248"/>
      <x:c r="HFW5889" s="248"/>
      <x:c r="HFX5889" s="248"/>
      <x:c r="HFY5889" s="248"/>
      <x:c r="HFZ5889" s="248"/>
      <x:c r="HGA5889" s="248"/>
      <x:c r="HGB5889" s="248"/>
      <x:c r="HGC5889" s="248"/>
      <x:c r="HGD5889" s="248"/>
      <x:c r="HGE5889" s="248"/>
      <x:c r="HGF5889" s="248"/>
      <x:c r="HGG5889" s="248"/>
      <x:c r="HGH5889" s="248"/>
      <x:c r="HGI5889" s="248"/>
      <x:c r="HGJ5889" s="248"/>
      <x:c r="HGK5889" s="248"/>
      <x:c r="HGL5889" s="248"/>
      <x:c r="HGM5889" s="248"/>
      <x:c r="HGN5889" s="248"/>
      <x:c r="HGO5889" s="248"/>
      <x:c r="HGP5889" s="248"/>
      <x:c r="HGQ5889" s="248"/>
      <x:c r="HGR5889" s="248"/>
      <x:c r="HGS5889" s="248"/>
      <x:c r="HGT5889" s="248"/>
      <x:c r="HGU5889" s="248"/>
      <x:c r="HGV5889" s="248"/>
      <x:c r="HGW5889" s="248"/>
      <x:c r="HGX5889" s="248"/>
      <x:c r="HGY5889" s="248"/>
      <x:c r="HGZ5889" s="248"/>
      <x:c r="HHA5889" s="248"/>
      <x:c r="HHB5889" s="248"/>
      <x:c r="HHC5889" s="248"/>
      <x:c r="HHD5889" s="248"/>
      <x:c r="HHE5889" s="248"/>
      <x:c r="HHF5889" s="248"/>
      <x:c r="HHG5889" s="248"/>
      <x:c r="HHH5889" s="248"/>
      <x:c r="HHI5889" s="248"/>
      <x:c r="HHJ5889" s="248"/>
      <x:c r="HHK5889" s="248"/>
      <x:c r="HHL5889" s="248"/>
      <x:c r="HHM5889" s="248"/>
      <x:c r="HHN5889" s="248"/>
      <x:c r="HHO5889" s="248"/>
      <x:c r="HHP5889" s="248"/>
      <x:c r="HHQ5889" s="248"/>
      <x:c r="HHR5889" s="248"/>
      <x:c r="HHS5889" s="248"/>
      <x:c r="HHT5889" s="248"/>
      <x:c r="HHU5889" s="248"/>
      <x:c r="HHV5889" s="248"/>
      <x:c r="HHW5889" s="248"/>
      <x:c r="HHX5889" s="248"/>
      <x:c r="HHY5889" s="248"/>
      <x:c r="HHZ5889" s="248"/>
      <x:c r="HIA5889" s="248"/>
      <x:c r="HIB5889" s="248"/>
      <x:c r="HIC5889" s="248"/>
      <x:c r="HID5889" s="248"/>
      <x:c r="HIE5889" s="248"/>
      <x:c r="HIF5889" s="248"/>
      <x:c r="HIG5889" s="248"/>
      <x:c r="HIH5889" s="248"/>
      <x:c r="HII5889" s="248"/>
      <x:c r="HIJ5889" s="248"/>
      <x:c r="HIK5889" s="248"/>
      <x:c r="HIL5889" s="248"/>
      <x:c r="HIM5889" s="248"/>
      <x:c r="HIN5889" s="248"/>
      <x:c r="HIO5889" s="248"/>
      <x:c r="HIP5889" s="248"/>
      <x:c r="HIQ5889" s="248"/>
      <x:c r="HIR5889" s="248"/>
      <x:c r="HIS5889" s="248"/>
      <x:c r="HIT5889" s="248"/>
      <x:c r="HIU5889" s="248"/>
      <x:c r="HIV5889" s="248"/>
      <x:c r="HIW5889" s="248"/>
      <x:c r="HIX5889" s="248"/>
      <x:c r="HIY5889" s="248"/>
      <x:c r="HIZ5889" s="248"/>
      <x:c r="HJA5889" s="248"/>
      <x:c r="HJB5889" s="248"/>
      <x:c r="HJC5889" s="248"/>
      <x:c r="HJD5889" s="248"/>
      <x:c r="HJE5889" s="248"/>
      <x:c r="HJF5889" s="248"/>
      <x:c r="HJG5889" s="248"/>
      <x:c r="HJH5889" s="248"/>
      <x:c r="HJI5889" s="248"/>
      <x:c r="HJJ5889" s="248"/>
      <x:c r="HJK5889" s="248"/>
      <x:c r="HJL5889" s="248"/>
      <x:c r="HJM5889" s="248"/>
      <x:c r="HJN5889" s="248"/>
      <x:c r="HJO5889" s="248"/>
      <x:c r="HJP5889" s="248"/>
      <x:c r="HJQ5889" s="248"/>
      <x:c r="HJR5889" s="248"/>
      <x:c r="HJS5889" s="248"/>
      <x:c r="HJT5889" s="248"/>
      <x:c r="HJU5889" s="248"/>
      <x:c r="HJV5889" s="248"/>
      <x:c r="HJW5889" s="248"/>
      <x:c r="HJX5889" s="248"/>
      <x:c r="HJY5889" s="248"/>
      <x:c r="HJZ5889" s="248"/>
      <x:c r="HKA5889" s="248"/>
      <x:c r="HKB5889" s="248"/>
      <x:c r="HKC5889" s="248"/>
      <x:c r="HKD5889" s="248"/>
      <x:c r="HKE5889" s="248"/>
      <x:c r="HKF5889" s="248"/>
      <x:c r="HKG5889" s="248"/>
      <x:c r="HKH5889" s="248"/>
      <x:c r="HKI5889" s="248"/>
      <x:c r="HKJ5889" s="248"/>
      <x:c r="HKK5889" s="248"/>
      <x:c r="HKL5889" s="248"/>
      <x:c r="HKM5889" s="248"/>
      <x:c r="HKN5889" s="248"/>
      <x:c r="HKO5889" s="248"/>
      <x:c r="HKP5889" s="248"/>
      <x:c r="HKQ5889" s="248"/>
      <x:c r="HKR5889" s="248"/>
      <x:c r="HKS5889" s="248"/>
      <x:c r="HKT5889" s="248"/>
      <x:c r="HKU5889" s="248"/>
      <x:c r="HKV5889" s="248"/>
      <x:c r="HKW5889" s="248"/>
      <x:c r="HKX5889" s="248"/>
      <x:c r="HKY5889" s="248"/>
      <x:c r="HKZ5889" s="248"/>
      <x:c r="HLA5889" s="248"/>
      <x:c r="HLB5889" s="248"/>
      <x:c r="HLC5889" s="248"/>
      <x:c r="HLD5889" s="248"/>
      <x:c r="HLE5889" s="248"/>
      <x:c r="HLF5889" s="248"/>
      <x:c r="HLG5889" s="248"/>
      <x:c r="HLH5889" s="248"/>
      <x:c r="HLI5889" s="248"/>
      <x:c r="HLJ5889" s="248"/>
      <x:c r="HLK5889" s="248"/>
      <x:c r="HLL5889" s="248"/>
      <x:c r="HLM5889" s="248"/>
      <x:c r="HLN5889" s="248"/>
      <x:c r="HLO5889" s="248"/>
      <x:c r="HLP5889" s="248"/>
      <x:c r="HLQ5889" s="248"/>
      <x:c r="HLR5889" s="248"/>
      <x:c r="HLS5889" s="248"/>
      <x:c r="HLT5889" s="248"/>
      <x:c r="HLU5889" s="248"/>
      <x:c r="HLV5889" s="248"/>
      <x:c r="HLW5889" s="248"/>
      <x:c r="HLX5889" s="248"/>
      <x:c r="HLY5889" s="248"/>
      <x:c r="HLZ5889" s="248"/>
      <x:c r="HMA5889" s="248"/>
      <x:c r="HMB5889" s="248"/>
      <x:c r="HMC5889" s="248"/>
      <x:c r="HMD5889" s="248"/>
      <x:c r="HME5889" s="248"/>
      <x:c r="HMF5889" s="248"/>
      <x:c r="HMG5889" s="248"/>
      <x:c r="HMH5889" s="248"/>
      <x:c r="HMI5889" s="248"/>
      <x:c r="HMJ5889" s="248"/>
      <x:c r="HMK5889" s="248"/>
      <x:c r="HML5889" s="248"/>
      <x:c r="HMM5889" s="248"/>
      <x:c r="HMN5889" s="248"/>
      <x:c r="HMO5889" s="248"/>
      <x:c r="HMP5889" s="248"/>
      <x:c r="HMQ5889" s="248"/>
      <x:c r="HMR5889" s="248"/>
      <x:c r="HMS5889" s="248"/>
      <x:c r="HMT5889" s="248"/>
      <x:c r="HMU5889" s="248"/>
      <x:c r="HMV5889" s="248"/>
      <x:c r="HMW5889" s="248"/>
      <x:c r="HMX5889" s="248"/>
      <x:c r="HMY5889" s="248"/>
      <x:c r="HMZ5889" s="248"/>
      <x:c r="HNA5889" s="248"/>
      <x:c r="HNB5889" s="248"/>
      <x:c r="HNC5889" s="248"/>
      <x:c r="HND5889" s="248"/>
      <x:c r="HNE5889" s="248"/>
      <x:c r="HNF5889" s="248"/>
      <x:c r="HNG5889" s="248"/>
      <x:c r="HNH5889" s="248"/>
      <x:c r="HNI5889" s="248"/>
      <x:c r="HNJ5889" s="248"/>
      <x:c r="HNK5889" s="248"/>
      <x:c r="HNL5889" s="248"/>
      <x:c r="HNM5889" s="248"/>
      <x:c r="HNN5889" s="248"/>
      <x:c r="HNO5889" s="248"/>
      <x:c r="HNP5889" s="248"/>
      <x:c r="HNQ5889" s="248"/>
      <x:c r="HNR5889" s="248"/>
      <x:c r="HNS5889" s="248"/>
      <x:c r="HNT5889" s="248"/>
      <x:c r="HNU5889" s="248"/>
      <x:c r="HNV5889" s="248"/>
      <x:c r="HNW5889" s="248"/>
      <x:c r="HNX5889" s="248"/>
      <x:c r="HNY5889" s="248"/>
      <x:c r="HNZ5889" s="248"/>
      <x:c r="HOA5889" s="248"/>
      <x:c r="HOB5889" s="248"/>
      <x:c r="HOC5889" s="248"/>
      <x:c r="HOD5889" s="248"/>
      <x:c r="HOE5889" s="248"/>
      <x:c r="HOF5889" s="248"/>
      <x:c r="HOG5889" s="248"/>
      <x:c r="HOH5889" s="248"/>
      <x:c r="HOI5889" s="248"/>
      <x:c r="HOJ5889" s="248"/>
      <x:c r="HOK5889" s="248"/>
      <x:c r="HOL5889" s="248"/>
      <x:c r="HOM5889" s="248"/>
      <x:c r="HON5889" s="248"/>
      <x:c r="HOO5889" s="248"/>
      <x:c r="HOP5889" s="248"/>
      <x:c r="HOQ5889" s="248"/>
      <x:c r="HOR5889" s="248"/>
      <x:c r="HOS5889" s="248"/>
      <x:c r="HOT5889" s="248"/>
      <x:c r="HOU5889" s="248"/>
      <x:c r="HOV5889" s="248"/>
      <x:c r="HOW5889" s="248"/>
      <x:c r="HOX5889" s="248"/>
      <x:c r="HOY5889" s="248"/>
      <x:c r="HOZ5889" s="248"/>
      <x:c r="HPA5889" s="248"/>
      <x:c r="HPB5889" s="248"/>
      <x:c r="HPC5889" s="248"/>
      <x:c r="HPD5889" s="248"/>
      <x:c r="HPE5889" s="248"/>
      <x:c r="HPF5889" s="248"/>
      <x:c r="HPG5889" s="248"/>
      <x:c r="HPH5889" s="248"/>
      <x:c r="HPI5889" s="248"/>
      <x:c r="HPJ5889" s="248"/>
      <x:c r="HPK5889" s="248"/>
      <x:c r="HPL5889" s="248"/>
      <x:c r="HPM5889" s="248"/>
      <x:c r="HPN5889" s="248"/>
      <x:c r="HPO5889" s="248"/>
      <x:c r="HPP5889" s="248"/>
      <x:c r="HPQ5889" s="248"/>
      <x:c r="HPR5889" s="248"/>
      <x:c r="HPS5889" s="248"/>
      <x:c r="HPT5889" s="248"/>
      <x:c r="HPU5889" s="248"/>
      <x:c r="HPV5889" s="248"/>
      <x:c r="HPW5889" s="248"/>
      <x:c r="HPX5889" s="248"/>
      <x:c r="HPY5889" s="248"/>
      <x:c r="HPZ5889" s="248"/>
      <x:c r="HQA5889" s="248"/>
      <x:c r="HQB5889" s="248"/>
      <x:c r="HQC5889" s="248"/>
      <x:c r="HQD5889" s="248"/>
      <x:c r="HQE5889" s="248"/>
      <x:c r="HQF5889" s="248"/>
      <x:c r="HQG5889" s="248"/>
      <x:c r="HQH5889" s="248"/>
      <x:c r="HQI5889" s="248"/>
      <x:c r="HQJ5889" s="248"/>
      <x:c r="HQK5889" s="248"/>
      <x:c r="HQL5889" s="248"/>
      <x:c r="HQM5889" s="248"/>
      <x:c r="HQN5889" s="248"/>
      <x:c r="HQO5889" s="248"/>
      <x:c r="HQP5889" s="248"/>
      <x:c r="HQQ5889" s="248"/>
      <x:c r="HQR5889" s="248"/>
      <x:c r="HQS5889" s="248"/>
      <x:c r="HQT5889" s="248"/>
      <x:c r="HQU5889" s="248"/>
      <x:c r="HQV5889" s="248"/>
      <x:c r="HQW5889" s="248"/>
      <x:c r="HQX5889" s="248"/>
      <x:c r="HQY5889" s="248"/>
      <x:c r="HQZ5889" s="248"/>
      <x:c r="HRA5889" s="248"/>
      <x:c r="HRB5889" s="248"/>
      <x:c r="HRC5889" s="248"/>
      <x:c r="HRD5889" s="248"/>
      <x:c r="HRE5889" s="248"/>
      <x:c r="HRF5889" s="248"/>
      <x:c r="HRG5889" s="248"/>
      <x:c r="HRH5889" s="248"/>
      <x:c r="HRI5889" s="248"/>
      <x:c r="HRJ5889" s="248"/>
      <x:c r="HRK5889" s="248"/>
      <x:c r="HRL5889" s="248"/>
      <x:c r="HRM5889" s="248"/>
      <x:c r="HRN5889" s="248"/>
      <x:c r="HRO5889" s="248"/>
      <x:c r="HRP5889" s="248"/>
      <x:c r="HRQ5889" s="248"/>
      <x:c r="HRR5889" s="248"/>
      <x:c r="HRS5889" s="248"/>
      <x:c r="HRT5889" s="248"/>
      <x:c r="HRU5889" s="248"/>
      <x:c r="HRV5889" s="248"/>
      <x:c r="HRW5889" s="248"/>
      <x:c r="HRX5889" s="248"/>
      <x:c r="HRY5889" s="248"/>
      <x:c r="HRZ5889" s="248"/>
      <x:c r="HSA5889" s="248"/>
      <x:c r="HSB5889" s="248"/>
      <x:c r="HSC5889" s="248"/>
      <x:c r="HSD5889" s="248"/>
      <x:c r="HSE5889" s="248"/>
      <x:c r="HSF5889" s="248"/>
      <x:c r="HSG5889" s="248"/>
      <x:c r="HSH5889" s="248"/>
      <x:c r="HSI5889" s="248"/>
      <x:c r="HSJ5889" s="248"/>
      <x:c r="HSK5889" s="248"/>
      <x:c r="HSL5889" s="248"/>
      <x:c r="HSM5889" s="248"/>
      <x:c r="HSN5889" s="248"/>
      <x:c r="HSO5889" s="248"/>
      <x:c r="HSP5889" s="248"/>
      <x:c r="HSQ5889" s="248"/>
      <x:c r="HSR5889" s="248"/>
      <x:c r="HSS5889" s="248"/>
      <x:c r="HST5889" s="248"/>
      <x:c r="HSU5889" s="248"/>
      <x:c r="HSV5889" s="248"/>
      <x:c r="HSW5889" s="248"/>
      <x:c r="HSX5889" s="248"/>
      <x:c r="HSY5889" s="248"/>
      <x:c r="HSZ5889" s="248"/>
      <x:c r="HTA5889" s="248"/>
      <x:c r="HTB5889" s="248"/>
      <x:c r="HTC5889" s="248"/>
      <x:c r="HTD5889" s="248"/>
      <x:c r="HTE5889" s="248"/>
      <x:c r="HTF5889" s="248"/>
      <x:c r="HTG5889" s="248"/>
      <x:c r="HTH5889" s="248"/>
      <x:c r="HTI5889" s="248"/>
      <x:c r="HTJ5889" s="248"/>
      <x:c r="HTK5889" s="248"/>
      <x:c r="HTL5889" s="248"/>
      <x:c r="HTM5889" s="248"/>
      <x:c r="HTN5889" s="248"/>
      <x:c r="HTO5889" s="248"/>
      <x:c r="HTP5889" s="248"/>
      <x:c r="HTQ5889" s="248"/>
      <x:c r="HTR5889" s="248"/>
      <x:c r="HTS5889" s="248"/>
      <x:c r="HTT5889" s="248"/>
      <x:c r="HTU5889" s="248"/>
      <x:c r="HTV5889" s="248"/>
      <x:c r="HTW5889" s="248"/>
      <x:c r="HTX5889" s="248"/>
      <x:c r="HTY5889" s="248"/>
      <x:c r="HTZ5889" s="248"/>
      <x:c r="HUA5889" s="248"/>
      <x:c r="HUB5889" s="248"/>
      <x:c r="HUC5889" s="248"/>
      <x:c r="HUD5889" s="248"/>
      <x:c r="HUE5889" s="248"/>
      <x:c r="HUF5889" s="248"/>
      <x:c r="HUG5889" s="248"/>
      <x:c r="HUH5889" s="248"/>
      <x:c r="HUI5889" s="248"/>
      <x:c r="HUJ5889" s="248"/>
      <x:c r="HUK5889" s="248"/>
      <x:c r="HUL5889" s="248"/>
      <x:c r="HUM5889" s="248"/>
      <x:c r="HUN5889" s="248"/>
      <x:c r="HUO5889" s="248"/>
      <x:c r="HUP5889" s="248"/>
      <x:c r="HUQ5889" s="248"/>
      <x:c r="HUR5889" s="248"/>
      <x:c r="HUS5889" s="248"/>
      <x:c r="HUT5889" s="248"/>
      <x:c r="HUU5889" s="248"/>
      <x:c r="HUV5889" s="248"/>
      <x:c r="HUW5889" s="248"/>
      <x:c r="HUX5889" s="248"/>
      <x:c r="HUY5889" s="248"/>
      <x:c r="HUZ5889" s="248"/>
      <x:c r="HVA5889" s="248"/>
      <x:c r="HVB5889" s="248"/>
      <x:c r="HVC5889" s="248"/>
      <x:c r="HVD5889" s="248"/>
      <x:c r="HVE5889" s="248"/>
      <x:c r="HVF5889" s="248"/>
      <x:c r="HVG5889" s="248"/>
      <x:c r="HVH5889" s="248"/>
      <x:c r="HVI5889" s="248"/>
      <x:c r="HVJ5889" s="248"/>
      <x:c r="HVK5889" s="248"/>
      <x:c r="HVL5889" s="248"/>
      <x:c r="HVM5889" s="248"/>
      <x:c r="HVN5889" s="248"/>
      <x:c r="HVO5889" s="248"/>
      <x:c r="HVP5889" s="248"/>
      <x:c r="HVQ5889" s="248"/>
      <x:c r="HVR5889" s="248"/>
      <x:c r="HVS5889" s="248"/>
      <x:c r="HVT5889" s="248"/>
      <x:c r="HVU5889" s="248"/>
      <x:c r="HVV5889" s="248"/>
      <x:c r="HVW5889" s="248"/>
      <x:c r="HVX5889" s="248"/>
      <x:c r="HVY5889" s="248"/>
      <x:c r="HVZ5889" s="248"/>
      <x:c r="HWA5889" s="248"/>
      <x:c r="HWB5889" s="248"/>
      <x:c r="HWC5889" s="248"/>
      <x:c r="HWD5889" s="248"/>
      <x:c r="HWE5889" s="248"/>
      <x:c r="HWF5889" s="248"/>
      <x:c r="HWG5889" s="248"/>
      <x:c r="HWH5889" s="248"/>
      <x:c r="HWI5889" s="248"/>
      <x:c r="HWJ5889" s="248"/>
      <x:c r="HWK5889" s="248"/>
      <x:c r="HWL5889" s="248"/>
      <x:c r="HWM5889" s="248"/>
      <x:c r="HWN5889" s="248"/>
      <x:c r="HWO5889" s="248"/>
      <x:c r="HWP5889" s="248"/>
      <x:c r="HWQ5889" s="248"/>
      <x:c r="HWR5889" s="248"/>
      <x:c r="HWS5889" s="248"/>
      <x:c r="HWT5889" s="248"/>
      <x:c r="HWU5889" s="248"/>
      <x:c r="HWV5889" s="248"/>
      <x:c r="HWW5889" s="248"/>
      <x:c r="HWX5889" s="248"/>
      <x:c r="HWY5889" s="248"/>
      <x:c r="HWZ5889" s="248"/>
      <x:c r="HXA5889" s="248"/>
      <x:c r="HXB5889" s="248"/>
      <x:c r="HXC5889" s="248"/>
      <x:c r="HXD5889" s="248"/>
      <x:c r="HXE5889" s="248"/>
      <x:c r="HXF5889" s="248"/>
      <x:c r="HXG5889" s="248"/>
      <x:c r="HXH5889" s="248"/>
      <x:c r="HXI5889" s="248"/>
      <x:c r="HXJ5889" s="248"/>
      <x:c r="HXK5889" s="248"/>
      <x:c r="HXL5889" s="248"/>
      <x:c r="HXM5889" s="248"/>
      <x:c r="HXN5889" s="248"/>
      <x:c r="HXO5889" s="248"/>
      <x:c r="HXP5889" s="248"/>
      <x:c r="HXQ5889" s="248"/>
      <x:c r="HXR5889" s="248"/>
      <x:c r="HXS5889" s="248"/>
      <x:c r="HXT5889" s="248"/>
      <x:c r="HXU5889" s="248"/>
      <x:c r="HXV5889" s="248"/>
      <x:c r="HXW5889" s="248"/>
      <x:c r="HXX5889" s="248"/>
      <x:c r="HXY5889" s="248"/>
      <x:c r="HXZ5889" s="248"/>
      <x:c r="HYA5889" s="248"/>
      <x:c r="HYB5889" s="248"/>
      <x:c r="HYC5889" s="248"/>
      <x:c r="HYD5889" s="248"/>
      <x:c r="HYE5889" s="248"/>
      <x:c r="HYF5889" s="248"/>
      <x:c r="HYG5889" s="248"/>
      <x:c r="HYH5889" s="248"/>
      <x:c r="HYI5889" s="248"/>
      <x:c r="HYJ5889" s="248"/>
      <x:c r="HYK5889" s="248"/>
      <x:c r="HYL5889" s="248"/>
      <x:c r="HYM5889" s="248"/>
      <x:c r="HYN5889" s="248"/>
      <x:c r="HYO5889" s="248"/>
      <x:c r="HYP5889" s="248"/>
      <x:c r="HYQ5889" s="248"/>
      <x:c r="HYR5889" s="248"/>
      <x:c r="HYS5889" s="248"/>
      <x:c r="HYT5889" s="248"/>
      <x:c r="HYU5889" s="248"/>
      <x:c r="HYV5889" s="248"/>
      <x:c r="HYW5889" s="248"/>
      <x:c r="HYX5889" s="248"/>
      <x:c r="HYY5889" s="248"/>
      <x:c r="HYZ5889" s="248"/>
      <x:c r="HZA5889" s="248"/>
      <x:c r="HZB5889" s="248"/>
      <x:c r="HZC5889" s="248"/>
      <x:c r="HZD5889" s="248"/>
      <x:c r="HZE5889" s="248"/>
      <x:c r="HZF5889" s="248"/>
      <x:c r="HZG5889" s="248"/>
      <x:c r="HZH5889" s="248"/>
      <x:c r="HZI5889" s="248"/>
      <x:c r="HZJ5889" s="248"/>
      <x:c r="HZK5889" s="248"/>
      <x:c r="HZL5889" s="248"/>
      <x:c r="HZM5889" s="248"/>
      <x:c r="HZN5889" s="248"/>
      <x:c r="HZO5889" s="248"/>
      <x:c r="HZP5889" s="248"/>
      <x:c r="HZQ5889" s="248"/>
      <x:c r="HZR5889" s="248"/>
      <x:c r="HZS5889" s="248"/>
      <x:c r="HZT5889" s="248"/>
      <x:c r="HZU5889" s="248"/>
      <x:c r="HZV5889" s="248"/>
      <x:c r="HZW5889" s="248"/>
      <x:c r="HZX5889" s="248"/>
      <x:c r="HZY5889" s="248"/>
      <x:c r="HZZ5889" s="248"/>
      <x:c r="IAA5889" s="248"/>
      <x:c r="IAB5889" s="248"/>
      <x:c r="IAC5889" s="248"/>
      <x:c r="IAD5889" s="248"/>
      <x:c r="IAE5889" s="248"/>
      <x:c r="IAF5889" s="248"/>
      <x:c r="IAG5889" s="248"/>
      <x:c r="IAH5889" s="248"/>
      <x:c r="IAI5889" s="248"/>
      <x:c r="IAJ5889" s="248"/>
      <x:c r="IAK5889" s="248"/>
      <x:c r="IAL5889" s="248"/>
      <x:c r="IAM5889" s="248"/>
      <x:c r="IAN5889" s="248"/>
      <x:c r="IAO5889" s="248"/>
      <x:c r="IAP5889" s="248"/>
      <x:c r="IAQ5889" s="248"/>
      <x:c r="IAR5889" s="248"/>
      <x:c r="IAS5889" s="248"/>
      <x:c r="IAT5889" s="248"/>
      <x:c r="IAU5889" s="248"/>
      <x:c r="IAV5889" s="248"/>
      <x:c r="IAW5889" s="248"/>
      <x:c r="IAX5889" s="248"/>
      <x:c r="IAY5889" s="248"/>
      <x:c r="IAZ5889" s="248"/>
      <x:c r="IBA5889" s="248"/>
      <x:c r="IBB5889" s="248"/>
      <x:c r="IBC5889" s="248"/>
      <x:c r="IBD5889" s="248"/>
      <x:c r="IBE5889" s="248"/>
      <x:c r="IBF5889" s="248"/>
      <x:c r="IBG5889" s="248"/>
      <x:c r="IBH5889" s="248"/>
      <x:c r="IBI5889" s="248"/>
      <x:c r="IBJ5889" s="248"/>
      <x:c r="IBK5889" s="248"/>
      <x:c r="IBL5889" s="248"/>
      <x:c r="IBM5889" s="248"/>
      <x:c r="IBN5889" s="248"/>
      <x:c r="IBO5889" s="248"/>
      <x:c r="IBP5889" s="248"/>
      <x:c r="IBQ5889" s="248"/>
      <x:c r="IBR5889" s="248"/>
      <x:c r="IBS5889" s="248"/>
      <x:c r="IBT5889" s="248"/>
      <x:c r="IBU5889" s="248"/>
      <x:c r="IBV5889" s="248"/>
      <x:c r="IBW5889" s="248"/>
      <x:c r="IBX5889" s="248"/>
      <x:c r="IBY5889" s="248"/>
      <x:c r="IBZ5889" s="248"/>
      <x:c r="ICA5889" s="248"/>
      <x:c r="ICB5889" s="248"/>
      <x:c r="ICC5889" s="248"/>
      <x:c r="ICD5889" s="248"/>
      <x:c r="ICE5889" s="248"/>
      <x:c r="ICF5889" s="248"/>
      <x:c r="ICG5889" s="248"/>
      <x:c r="ICH5889" s="248"/>
      <x:c r="ICI5889" s="248"/>
      <x:c r="ICJ5889" s="248"/>
      <x:c r="ICK5889" s="248"/>
      <x:c r="ICL5889" s="248"/>
      <x:c r="ICM5889" s="248"/>
      <x:c r="ICN5889" s="248"/>
      <x:c r="ICO5889" s="248"/>
      <x:c r="ICP5889" s="248"/>
      <x:c r="ICQ5889" s="248"/>
      <x:c r="ICR5889" s="248"/>
      <x:c r="ICS5889" s="248"/>
      <x:c r="ICT5889" s="248"/>
      <x:c r="ICU5889" s="248"/>
      <x:c r="ICV5889" s="248"/>
      <x:c r="ICW5889" s="248"/>
      <x:c r="ICX5889" s="248"/>
      <x:c r="ICY5889" s="248"/>
      <x:c r="ICZ5889" s="248"/>
      <x:c r="IDA5889" s="248"/>
      <x:c r="IDB5889" s="248"/>
      <x:c r="IDC5889" s="248"/>
      <x:c r="IDD5889" s="248"/>
      <x:c r="IDE5889" s="248"/>
      <x:c r="IDF5889" s="248"/>
      <x:c r="IDG5889" s="248"/>
      <x:c r="IDH5889" s="248"/>
      <x:c r="IDI5889" s="248"/>
      <x:c r="IDJ5889" s="248"/>
      <x:c r="IDK5889" s="248"/>
      <x:c r="IDL5889" s="248"/>
      <x:c r="IDM5889" s="248"/>
      <x:c r="IDN5889" s="248"/>
      <x:c r="IDO5889" s="248"/>
      <x:c r="IDP5889" s="248"/>
      <x:c r="IDQ5889" s="248"/>
      <x:c r="IDR5889" s="248"/>
      <x:c r="IDS5889" s="248"/>
      <x:c r="IDT5889" s="248"/>
      <x:c r="IDU5889" s="248"/>
      <x:c r="IDV5889" s="248"/>
      <x:c r="IDW5889" s="248"/>
      <x:c r="IDX5889" s="248"/>
      <x:c r="IDY5889" s="248"/>
      <x:c r="IDZ5889" s="248"/>
      <x:c r="IEA5889" s="248"/>
      <x:c r="IEB5889" s="248"/>
      <x:c r="IEC5889" s="248"/>
      <x:c r="IED5889" s="248"/>
      <x:c r="IEE5889" s="248"/>
      <x:c r="IEF5889" s="248"/>
      <x:c r="IEG5889" s="248"/>
      <x:c r="IEH5889" s="248"/>
      <x:c r="IEI5889" s="248"/>
      <x:c r="IEJ5889" s="248"/>
      <x:c r="IEK5889" s="248"/>
      <x:c r="IEL5889" s="248"/>
      <x:c r="IEM5889" s="248"/>
      <x:c r="IEN5889" s="248"/>
      <x:c r="IEO5889" s="248"/>
      <x:c r="IEP5889" s="248"/>
      <x:c r="IEQ5889" s="248"/>
      <x:c r="IER5889" s="248"/>
      <x:c r="IES5889" s="248"/>
      <x:c r="IET5889" s="248"/>
      <x:c r="IEU5889" s="248"/>
      <x:c r="IEV5889" s="248"/>
      <x:c r="IEW5889" s="248"/>
      <x:c r="IEX5889" s="248"/>
      <x:c r="IEY5889" s="248"/>
      <x:c r="IEZ5889" s="248"/>
      <x:c r="IFA5889" s="248"/>
      <x:c r="IFB5889" s="248"/>
      <x:c r="IFC5889" s="248"/>
      <x:c r="IFD5889" s="248"/>
      <x:c r="IFE5889" s="248"/>
      <x:c r="IFF5889" s="248"/>
      <x:c r="IFG5889" s="248"/>
      <x:c r="IFH5889" s="248"/>
      <x:c r="IFI5889" s="248"/>
      <x:c r="IFJ5889" s="248"/>
      <x:c r="IFK5889" s="248"/>
      <x:c r="IFL5889" s="248"/>
      <x:c r="IFM5889" s="248"/>
      <x:c r="IFN5889" s="248"/>
      <x:c r="IFO5889" s="248"/>
      <x:c r="IFP5889" s="248"/>
      <x:c r="IFQ5889" s="248"/>
      <x:c r="IFR5889" s="248"/>
      <x:c r="IFS5889" s="248"/>
      <x:c r="IFT5889" s="248"/>
      <x:c r="IFU5889" s="248"/>
      <x:c r="IFV5889" s="248"/>
      <x:c r="IFW5889" s="248"/>
      <x:c r="IFX5889" s="248"/>
      <x:c r="IFY5889" s="248"/>
      <x:c r="IFZ5889" s="248"/>
      <x:c r="IGA5889" s="248"/>
      <x:c r="IGB5889" s="248"/>
      <x:c r="IGC5889" s="248"/>
      <x:c r="IGD5889" s="248"/>
      <x:c r="IGE5889" s="248"/>
      <x:c r="IGF5889" s="248"/>
      <x:c r="IGG5889" s="248"/>
      <x:c r="IGH5889" s="248"/>
      <x:c r="IGI5889" s="248"/>
      <x:c r="IGJ5889" s="248"/>
      <x:c r="IGK5889" s="248"/>
      <x:c r="IGL5889" s="248"/>
      <x:c r="IGM5889" s="248"/>
      <x:c r="IGN5889" s="248"/>
      <x:c r="IGO5889" s="248"/>
      <x:c r="IGP5889" s="248"/>
      <x:c r="IGQ5889" s="248"/>
      <x:c r="IGR5889" s="248"/>
      <x:c r="IGS5889" s="248"/>
      <x:c r="IGT5889" s="248"/>
      <x:c r="IGU5889" s="248"/>
      <x:c r="IGV5889" s="248"/>
      <x:c r="IGW5889" s="248"/>
      <x:c r="IGX5889" s="248"/>
      <x:c r="IGY5889" s="248"/>
      <x:c r="IGZ5889" s="248"/>
      <x:c r="IHA5889" s="248"/>
      <x:c r="IHB5889" s="248"/>
      <x:c r="IHC5889" s="248"/>
      <x:c r="IHD5889" s="248"/>
      <x:c r="IHE5889" s="248"/>
      <x:c r="IHF5889" s="248"/>
      <x:c r="IHG5889" s="248"/>
      <x:c r="IHH5889" s="248"/>
      <x:c r="IHI5889" s="248"/>
      <x:c r="IHJ5889" s="248"/>
      <x:c r="IHK5889" s="248"/>
      <x:c r="IHL5889" s="248"/>
      <x:c r="IHM5889" s="248"/>
      <x:c r="IHN5889" s="248"/>
      <x:c r="IHO5889" s="248"/>
      <x:c r="IHP5889" s="248"/>
      <x:c r="IHQ5889" s="248"/>
      <x:c r="IHR5889" s="248"/>
      <x:c r="IHS5889" s="248"/>
      <x:c r="IHT5889" s="248"/>
      <x:c r="IHU5889" s="248"/>
      <x:c r="IHV5889" s="248"/>
      <x:c r="IHW5889" s="248"/>
      <x:c r="IHX5889" s="248"/>
      <x:c r="IHY5889" s="248"/>
      <x:c r="IHZ5889" s="248"/>
      <x:c r="IIA5889" s="248"/>
      <x:c r="IIB5889" s="248"/>
      <x:c r="IIC5889" s="248"/>
      <x:c r="IID5889" s="248"/>
      <x:c r="IIE5889" s="248"/>
      <x:c r="IIF5889" s="248"/>
      <x:c r="IIG5889" s="248"/>
      <x:c r="IIH5889" s="248"/>
      <x:c r="III5889" s="248"/>
      <x:c r="IIJ5889" s="248"/>
      <x:c r="IIK5889" s="248"/>
      <x:c r="IIL5889" s="248"/>
      <x:c r="IIM5889" s="248"/>
      <x:c r="IIN5889" s="248"/>
      <x:c r="IIO5889" s="248"/>
      <x:c r="IIP5889" s="248"/>
      <x:c r="IIQ5889" s="248"/>
      <x:c r="IIR5889" s="248"/>
      <x:c r="IIS5889" s="248"/>
      <x:c r="IIT5889" s="248"/>
      <x:c r="IIU5889" s="248"/>
      <x:c r="IIV5889" s="248"/>
      <x:c r="IIW5889" s="248"/>
      <x:c r="IIX5889" s="248"/>
      <x:c r="IIY5889" s="248"/>
      <x:c r="IIZ5889" s="248"/>
      <x:c r="IJA5889" s="248"/>
      <x:c r="IJB5889" s="248"/>
      <x:c r="IJC5889" s="248"/>
      <x:c r="IJD5889" s="248"/>
      <x:c r="IJE5889" s="248"/>
      <x:c r="IJF5889" s="248"/>
      <x:c r="IJG5889" s="248"/>
      <x:c r="IJH5889" s="248"/>
      <x:c r="IJI5889" s="248"/>
      <x:c r="IJJ5889" s="248"/>
      <x:c r="IJK5889" s="248"/>
      <x:c r="IJL5889" s="248"/>
      <x:c r="IJM5889" s="248"/>
      <x:c r="IJN5889" s="248"/>
      <x:c r="IJO5889" s="248"/>
      <x:c r="IJP5889" s="248"/>
      <x:c r="IJQ5889" s="248"/>
      <x:c r="IJR5889" s="248"/>
      <x:c r="IJS5889" s="248"/>
      <x:c r="IJT5889" s="248"/>
      <x:c r="IJU5889" s="248"/>
      <x:c r="IJV5889" s="248"/>
      <x:c r="IJW5889" s="248"/>
      <x:c r="IJX5889" s="248"/>
      <x:c r="IJY5889" s="248"/>
      <x:c r="IJZ5889" s="248"/>
      <x:c r="IKA5889" s="248"/>
      <x:c r="IKB5889" s="248"/>
      <x:c r="IKC5889" s="248"/>
      <x:c r="IKD5889" s="248"/>
      <x:c r="IKE5889" s="248"/>
      <x:c r="IKF5889" s="248"/>
      <x:c r="IKG5889" s="248"/>
      <x:c r="IKH5889" s="248"/>
      <x:c r="IKI5889" s="248"/>
      <x:c r="IKJ5889" s="248"/>
      <x:c r="IKK5889" s="248"/>
      <x:c r="IKL5889" s="248"/>
      <x:c r="IKM5889" s="248"/>
      <x:c r="IKN5889" s="248"/>
      <x:c r="IKO5889" s="248"/>
      <x:c r="IKP5889" s="248"/>
      <x:c r="IKQ5889" s="248"/>
      <x:c r="IKR5889" s="248"/>
      <x:c r="IKS5889" s="248"/>
      <x:c r="IKT5889" s="248"/>
      <x:c r="IKU5889" s="248"/>
      <x:c r="IKV5889" s="248"/>
      <x:c r="IKW5889" s="248"/>
      <x:c r="IKX5889" s="248"/>
      <x:c r="IKY5889" s="248"/>
      <x:c r="IKZ5889" s="248"/>
      <x:c r="ILA5889" s="248"/>
      <x:c r="ILB5889" s="248"/>
      <x:c r="ILC5889" s="248"/>
      <x:c r="ILD5889" s="248"/>
      <x:c r="ILE5889" s="248"/>
      <x:c r="ILF5889" s="248"/>
      <x:c r="ILG5889" s="248"/>
      <x:c r="ILH5889" s="248"/>
      <x:c r="ILI5889" s="248"/>
      <x:c r="ILJ5889" s="248"/>
      <x:c r="ILK5889" s="248"/>
      <x:c r="ILL5889" s="248"/>
      <x:c r="ILM5889" s="248"/>
      <x:c r="ILN5889" s="248"/>
      <x:c r="ILO5889" s="248"/>
      <x:c r="ILP5889" s="248"/>
      <x:c r="ILQ5889" s="248"/>
      <x:c r="ILR5889" s="248"/>
      <x:c r="ILS5889" s="248"/>
      <x:c r="ILT5889" s="248"/>
      <x:c r="ILU5889" s="248"/>
      <x:c r="ILV5889" s="248"/>
      <x:c r="ILW5889" s="248"/>
      <x:c r="ILX5889" s="248"/>
      <x:c r="ILY5889" s="248"/>
      <x:c r="ILZ5889" s="248"/>
      <x:c r="IMA5889" s="248"/>
      <x:c r="IMB5889" s="248"/>
      <x:c r="IMC5889" s="248"/>
      <x:c r="IMD5889" s="248"/>
      <x:c r="IME5889" s="248"/>
      <x:c r="IMF5889" s="248"/>
      <x:c r="IMG5889" s="248"/>
      <x:c r="IMH5889" s="248"/>
      <x:c r="IMI5889" s="248"/>
      <x:c r="IMJ5889" s="248"/>
      <x:c r="IMK5889" s="248"/>
      <x:c r="IML5889" s="248"/>
      <x:c r="IMM5889" s="248"/>
      <x:c r="IMN5889" s="248"/>
      <x:c r="IMO5889" s="248"/>
      <x:c r="IMP5889" s="248"/>
      <x:c r="IMQ5889" s="248"/>
      <x:c r="IMR5889" s="248"/>
      <x:c r="IMS5889" s="248"/>
      <x:c r="IMT5889" s="248"/>
      <x:c r="IMU5889" s="248"/>
      <x:c r="IMV5889" s="248"/>
      <x:c r="IMW5889" s="248"/>
      <x:c r="IMX5889" s="248"/>
      <x:c r="IMY5889" s="248"/>
      <x:c r="IMZ5889" s="248"/>
      <x:c r="INA5889" s="248"/>
      <x:c r="INB5889" s="248"/>
      <x:c r="INC5889" s="248"/>
      <x:c r="IND5889" s="248"/>
      <x:c r="INE5889" s="248"/>
      <x:c r="INF5889" s="248"/>
      <x:c r="ING5889" s="248"/>
      <x:c r="INH5889" s="248"/>
      <x:c r="INI5889" s="248"/>
      <x:c r="INJ5889" s="248"/>
      <x:c r="INK5889" s="248"/>
      <x:c r="INL5889" s="248"/>
      <x:c r="INM5889" s="248"/>
      <x:c r="INN5889" s="248"/>
      <x:c r="INO5889" s="248"/>
      <x:c r="INP5889" s="248"/>
      <x:c r="INQ5889" s="248"/>
      <x:c r="INR5889" s="248"/>
      <x:c r="INS5889" s="248"/>
      <x:c r="INT5889" s="248"/>
      <x:c r="INU5889" s="248"/>
      <x:c r="INV5889" s="248"/>
      <x:c r="INW5889" s="248"/>
      <x:c r="INX5889" s="248"/>
      <x:c r="INY5889" s="248"/>
      <x:c r="INZ5889" s="248"/>
      <x:c r="IOA5889" s="248"/>
      <x:c r="IOB5889" s="248"/>
      <x:c r="IOC5889" s="248"/>
      <x:c r="IOD5889" s="248"/>
      <x:c r="IOE5889" s="248"/>
      <x:c r="IOF5889" s="248"/>
      <x:c r="IOG5889" s="248"/>
      <x:c r="IOH5889" s="248"/>
      <x:c r="IOI5889" s="248"/>
      <x:c r="IOJ5889" s="248"/>
      <x:c r="IOK5889" s="248"/>
      <x:c r="IOL5889" s="248"/>
      <x:c r="IOM5889" s="248"/>
      <x:c r="ION5889" s="248"/>
      <x:c r="IOO5889" s="248"/>
      <x:c r="IOP5889" s="248"/>
      <x:c r="IOQ5889" s="248"/>
      <x:c r="IOR5889" s="248"/>
      <x:c r="IOS5889" s="248"/>
      <x:c r="IOT5889" s="248"/>
      <x:c r="IOU5889" s="248"/>
      <x:c r="IOV5889" s="248"/>
      <x:c r="IOW5889" s="248"/>
      <x:c r="IOX5889" s="248"/>
      <x:c r="IOY5889" s="248"/>
      <x:c r="IOZ5889" s="248"/>
      <x:c r="IPA5889" s="248"/>
      <x:c r="IPB5889" s="248"/>
      <x:c r="IPC5889" s="248"/>
      <x:c r="IPD5889" s="248"/>
      <x:c r="IPE5889" s="248"/>
      <x:c r="IPF5889" s="248"/>
      <x:c r="IPG5889" s="248"/>
      <x:c r="IPH5889" s="248"/>
      <x:c r="IPI5889" s="248"/>
      <x:c r="IPJ5889" s="248"/>
      <x:c r="IPK5889" s="248"/>
      <x:c r="IPL5889" s="248"/>
      <x:c r="IPM5889" s="248"/>
      <x:c r="IPN5889" s="248"/>
      <x:c r="IPO5889" s="248"/>
      <x:c r="IPP5889" s="248"/>
      <x:c r="IPQ5889" s="248"/>
      <x:c r="IPR5889" s="248"/>
      <x:c r="IPS5889" s="248"/>
      <x:c r="IPT5889" s="248"/>
      <x:c r="IPU5889" s="248"/>
      <x:c r="IPV5889" s="248"/>
      <x:c r="IPW5889" s="248"/>
      <x:c r="IPX5889" s="248"/>
      <x:c r="IPY5889" s="248"/>
      <x:c r="IPZ5889" s="248"/>
      <x:c r="IQA5889" s="248"/>
      <x:c r="IQB5889" s="248"/>
      <x:c r="IQC5889" s="248"/>
      <x:c r="IQD5889" s="248"/>
      <x:c r="IQE5889" s="248"/>
      <x:c r="IQF5889" s="248"/>
      <x:c r="IQG5889" s="248"/>
      <x:c r="IQH5889" s="248"/>
      <x:c r="IQI5889" s="248"/>
      <x:c r="IQJ5889" s="248"/>
      <x:c r="IQK5889" s="248"/>
      <x:c r="IQL5889" s="248"/>
      <x:c r="IQM5889" s="248"/>
      <x:c r="IQN5889" s="248"/>
      <x:c r="IQO5889" s="248"/>
      <x:c r="IQP5889" s="248"/>
      <x:c r="IQQ5889" s="248"/>
      <x:c r="IQR5889" s="248"/>
      <x:c r="IQS5889" s="248"/>
      <x:c r="IQT5889" s="248"/>
      <x:c r="IQU5889" s="248"/>
      <x:c r="IQV5889" s="248"/>
      <x:c r="IQW5889" s="248"/>
      <x:c r="IQX5889" s="248"/>
      <x:c r="IQY5889" s="248"/>
      <x:c r="IQZ5889" s="248"/>
      <x:c r="IRA5889" s="248"/>
      <x:c r="IRB5889" s="248"/>
      <x:c r="IRC5889" s="248"/>
      <x:c r="IRD5889" s="248"/>
      <x:c r="IRE5889" s="248"/>
      <x:c r="IRF5889" s="248"/>
      <x:c r="IRG5889" s="248"/>
      <x:c r="IRH5889" s="248"/>
      <x:c r="IRI5889" s="248"/>
      <x:c r="IRJ5889" s="248"/>
      <x:c r="IRK5889" s="248"/>
      <x:c r="IRL5889" s="248"/>
      <x:c r="IRM5889" s="248"/>
      <x:c r="IRN5889" s="248"/>
      <x:c r="IRO5889" s="248"/>
      <x:c r="IRP5889" s="248"/>
      <x:c r="IRQ5889" s="248"/>
      <x:c r="IRR5889" s="248"/>
      <x:c r="IRS5889" s="248"/>
      <x:c r="IRT5889" s="248"/>
      <x:c r="IRU5889" s="248"/>
      <x:c r="IRV5889" s="248"/>
      <x:c r="IRW5889" s="248"/>
      <x:c r="IRX5889" s="248"/>
      <x:c r="IRY5889" s="248"/>
      <x:c r="IRZ5889" s="248"/>
      <x:c r="ISA5889" s="248"/>
      <x:c r="ISB5889" s="248"/>
      <x:c r="ISC5889" s="248"/>
      <x:c r="ISD5889" s="248"/>
      <x:c r="ISE5889" s="248"/>
      <x:c r="ISF5889" s="248"/>
      <x:c r="ISG5889" s="248"/>
      <x:c r="ISH5889" s="248"/>
      <x:c r="ISI5889" s="248"/>
      <x:c r="ISJ5889" s="248"/>
      <x:c r="ISK5889" s="248"/>
      <x:c r="ISL5889" s="248"/>
      <x:c r="ISM5889" s="248"/>
      <x:c r="ISN5889" s="248"/>
      <x:c r="ISO5889" s="248"/>
      <x:c r="ISP5889" s="248"/>
      <x:c r="ISQ5889" s="248"/>
      <x:c r="ISR5889" s="248"/>
      <x:c r="ISS5889" s="248"/>
      <x:c r="IST5889" s="248"/>
      <x:c r="ISU5889" s="248"/>
      <x:c r="ISV5889" s="248"/>
      <x:c r="ISW5889" s="248"/>
      <x:c r="ISX5889" s="248"/>
      <x:c r="ISY5889" s="248"/>
      <x:c r="ISZ5889" s="248"/>
      <x:c r="ITA5889" s="248"/>
      <x:c r="ITB5889" s="248"/>
      <x:c r="ITC5889" s="248"/>
      <x:c r="ITD5889" s="248"/>
      <x:c r="ITE5889" s="248"/>
      <x:c r="ITF5889" s="248"/>
      <x:c r="ITG5889" s="248"/>
      <x:c r="ITH5889" s="248"/>
      <x:c r="ITI5889" s="248"/>
      <x:c r="ITJ5889" s="248"/>
      <x:c r="ITK5889" s="248"/>
      <x:c r="ITL5889" s="248"/>
      <x:c r="ITM5889" s="248"/>
      <x:c r="ITN5889" s="248"/>
      <x:c r="ITO5889" s="248"/>
      <x:c r="ITP5889" s="248"/>
      <x:c r="ITQ5889" s="248"/>
      <x:c r="ITR5889" s="248"/>
      <x:c r="ITS5889" s="248"/>
      <x:c r="ITT5889" s="248"/>
      <x:c r="ITU5889" s="248"/>
      <x:c r="ITV5889" s="248"/>
      <x:c r="ITW5889" s="248"/>
      <x:c r="ITX5889" s="248"/>
      <x:c r="ITY5889" s="248"/>
      <x:c r="ITZ5889" s="248"/>
      <x:c r="IUA5889" s="248"/>
      <x:c r="IUB5889" s="248"/>
      <x:c r="IUC5889" s="248"/>
      <x:c r="IUD5889" s="248"/>
      <x:c r="IUE5889" s="248"/>
      <x:c r="IUF5889" s="248"/>
      <x:c r="IUG5889" s="248"/>
      <x:c r="IUH5889" s="248"/>
      <x:c r="IUI5889" s="248"/>
      <x:c r="IUJ5889" s="248"/>
      <x:c r="IUK5889" s="248"/>
      <x:c r="IUL5889" s="248"/>
      <x:c r="IUM5889" s="248"/>
      <x:c r="IUN5889" s="248"/>
      <x:c r="IUO5889" s="248"/>
      <x:c r="IUP5889" s="248"/>
      <x:c r="IUQ5889" s="248"/>
      <x:c r="IUR5889" s="248"/>
      <x:c r="IUS5889" s="248"/>
      <x:c r="IUT5889" s="248"/>
      <x:c r="IUU5889" s="248"/>
      <x:c r="IUV5889" s="248"/>
      <x:c r="IUW5889" s="248"/>
      <x:c r="IUX5889" s="248"/>
      <x:c r="IUY5889" s="248"/>
      <x:c r="IUZ5889" s="248"/>
      <x:c r="IVA5889" s="248"/>
      <x:c r="IVB5889" s="248"/>
      <x:c r="IVC5889" s="248"/>
      <x:c r="IVD5889" s="248"/>
      <x:c r="IVE5889" s="248"/>
      <x:c r="IVF5889" s="248"/>
      <x:c r="IVG5889" s="248"/>
      <x:c r="IVH5889" s="248"/>
      <x:c r="IVI5889" s="248"/>
      <x:c r="IVJ5889" s="248"/>
      <x:c r="IVK5889" s="248"/>
      <x:c r="IVL5889" s="248"/>
      <x:c r="IVM5889" s="248"/>
      <x:c r="IVN5889" s="248"/>
      <x:c r="IVO5889" s="248"/>
      <x:c r="IVP5889" s="248"/>
      <x:c r="IVQ5889" s="248"/>
      <x:c r="IVR5889" s="248"/>
      <x:c r="IVS5889" s="248"/>
      <x:c r="IVT5889" s="248"/>
      <x:c r="IVU5889" s="248"/>
      <x:c r="IVV5889" s="248"/>
      <x:c r="IVW5889" s="248"/>
      <x:c r="IVX5889" s="248"/>
      <x:c r="IVY5889" s="248"/>
      <x:c r="IVZ5889" s="248"/>
      <x:c r="IWA5889" s="248"/>
      <x:c r="IWB5889" s="248"/>
      <x:c r="IWC5889" s="248"/>
      <x:c r="IWD5889" s="248"/>
      <x:c r="IWE5889" s="248"/>
      <x:c r="IWF5889" s="248"/>
      <x:c r="IWG5889" s="248"/>
      <x:c r="IWH5889" s="248"/>
      <x:c r="IWI5889" s="248"/>
      <x:c r="IWJ5889" s="248"/>
      <x:c r="IWK5889" s="248"/>
      <x:c r="IWL5889" s="248"/>
      <x:c r="IWM5889" s="248"/>
      <x:c r="IWN5889" s="248"/>
      <x:c r="IWO5889" s="248"/>
      <x:c r="IWP5889" s="248"/>
      <x:c r="IWQ5889" s="248"/>
      <x:c r="IWR5889" s="248"/>
      <x:c r="IWS5889" s="248"/>
      <x:c r="IWT5889" s="248"/>
      <x:c r="IWU5889" s="248"/>
      <x:c r="IWV5889" s="248"/>
      <x:c r="IWW5889" s="248"/>
      <x:c r="IWX5889" s="248"/>
      <x:c r="IWY5889" s="248"/>
      <x:c r="IWZ5889" s="248"/>
      <x:c r="IXA5889" s="248"/>
      <x:c r="IXB5889" s="248"/>
      <x:c r="IXC5889" s="248"/>
      <x:c r="IXD5889" s="248"/>
      <x:c r="IXE5889" s="248"/>
      <x:c r="IXF5889" s="248"/>
      <x:c r="IXG5889" s="248"/>
      <x:c r="IXH5889" s="248"/>
      <x:c r="IXI5889" s="248"/>
      <x:c r="IXJ5889" s="248"/>
      <x:c r="IXK5889" s="248"/>
      <x:c r="IXL5889" s="248"/>
      <x:c r="IXM5889" s="248"/>
      <x:c r="IXN5889" s="248"/>
      <x:c r="IXO5889" s="248"/>
      <x:c r="IXP5889" s="248"/>
      <x:c r="IXQ5889" s="248"/>
      <x:c r="IXR5889" s="248"/>
      <x:c r="IXS5889" s="248"/>
      <x:c r="IXT5889" s="248"/>
      <x:c r="IXU5889" s="248"/>
      <x:c r="IXV5889" s="248"/>
      <x:c r="IXW5889" s="248"/>
      <x:c r="IXX5889" s="248"/>
      <x:c r="IXY5889" s="248"/>
      <x:c r="IXZ5889" s="248"/>
      <x:c r="IYA5889" s="248"/>
      <x:c r="IYB5889" s="248"/>
      <x:c r="IYC5889" s="248"/>
      <x:c r="IYD5889" s="248"/>
      <x:c r="IYE5889" s="248"/>
      <x:c r="IYF5889" s="248"/>
      <x:c r="IYG5889" s="248"/>
      <x:c r="IYH5889" s="248"/>
      <x:c r="IYI5889" s="248"/>
      <x:c r="IYJ5889" s="248"/>
      <x:c r="IYK5889" s="248"/>
      <x:c r="IYL5889" s="248"/>
      <x:c r="IYM5889" s="248"/>
      <x:c r="IYN5889" s="248"/>
      <x:c r="IYO5889" s="248"/>
      <x:c r="IYP5889" s="248"/>
      <x:c r="IYQ5889" s="248"/>
      <x:c r="IYR5889" s="248"/>
      <x:c r="IYS5889" s="248"/>
      <x:c r="IYT5889" s="248"/>
      <x:c r="IYU5889" s="248"/>
      <x:c r="IYV5889" s="248"/>
      <x:c r="IYW5889" s="248"/>
      <x:c r="IYX5889" s="248"/>
      <x:c r="IYY5889" s="248"/>
      <x:c r="IYZ5889" s="248"/>
      <x:c r="IZA5889" s="248"/>
      <x:c r="IZB5889" s="248"/>
      <x:c r="IZC5889" s="248"/>
      <x:c r="IZD5889" s="248"/>
      <x:c r="IZE5889" s="248"/>
      <x:c r="IZF5889" s="248"/>
      <x:c r="IZG5889" s="248"/>
      <x:c r="IZH5889" s="248"/>
      <x:c r="IZI5889" s="248"/>
      <x:c r="IZJ5889" s="248"/>
      <x:c r="IZK5889" s="248"/>
      <x:c r="IZL5889" s="248"/>
      <x:c r="IZM5889" s="248"/>
      <x:c r="IZN5889" s="248"/>
      <x:c r="IZO5889" s="248"/>
      <x:c r="IZP5889" s="248"/>
      <x:c r="IZQ5889" s="248"/>
      <x:c r="IZR5889" s="248"/>
      <x:c r="IZS5889" s="248"/>
      <x:c r="IZT5889" s="248"/>
      <x:c r="IZU5889" s="248"/>
      <x:c r="IZV5889" s="248"/>
      <x:c r="IZW5889" s="248"/>
      <x:c r="IZX5889" s="248"/>
      <x:c r="IZY5889" s="248"/>
      <x:c r="IZZ5889" s="248"/>
      <x:c r="JAA5889" s="248"/>
      <x:c r="JAB5889" s="248"/>
      <x:c r="JAC5889" s="248"/>
      <x:c r="JAD5889" s="248"/>
      <x:c r="JAE5889" s="248"/>
      <x:c r="JAF5889" s="248"/>
      <x:c r="JAG5889" s="248"/>
      <x:c r="JAH5889" s="248"/>
      <x:c r="JAI5889" s="248"/>
      <x:c r="JAJ5889" s="248"/>
      <x:c r="JAK5889" s="248"/>
      <x:c r="JAL5889" s="248"/>
      <x:c r="JAM5889" s="248"/>
      <x:c r="JAN5889" s="248"/>
      <x:c r="JAO5889" s="248"/>
      <x:c r="JAP5889" s="248"/>
      <x:c r="JAQ5889" s="248"/>
      <x:c r="JAR5889" s="248"/>
      <x:c r="JAS5889" s="248"/>
      <x:c r="JAT5889" s="248"/>
      <x:c r="JAU5889" s="248"/>
      <x:c r="JAV5889" s="248"/>
      <x:c r="JAW5889" s="248"/>
      <x:c r="JAX5889" s="248"/>
      <x:c r="JAY5889" s="248"/>
      <x:c r="JAZ5889" s="248"/>
      <x:c r="JBA5889" s="248"/>
      <x:c r="JBB5889" s="248"/>
      <x:c r="JBC5889" s="248"/>
      <x:c r="JBD5889" s="248"/>
      <x:c r="JBE5889" s="248"/>
      <x:c r="JBF5889" s="248"/>
      <x:c r="JBG5889" s="248"/>
      <x:c r="JBH5889" s="248"/>
      <x:c r="JBI5889" s="248"/>
      <x:c r="JBJ5889" s="248"/>
      <x:c r="JBK5889" s="248"/>
      <x:c r="JBL5889" s="248"/>
      <x:c r="JBM5889" s="248"/>
      <x:c r="JBN5889" s="248"/>
      <x:c r="JBO5889" s="248"/>
      <x:c r="JBP5889" s="248"/>
      <x:c r="JBQ5889" s="248"/>
      <x:c r="JBR5889" s="248"/>
      <x:c r="JBS5889" s="248"/>
      <x:c r="JBT5889" s="248"/>
      <x:c r="JBU5889" s="248"/>
      <x:c r="JBV5889" s="248"/>
      <x:c r="JBW5889" s="248"/>
      <x:c r="JBX5889" s="248"/>
      <x:c r="JBY5889" s="248"/>
      <x:c r="JBZ5889" s="248"/>
      <x:c r="JCA5889" s="248"/>
      <x:c r="JCB5889" s="248"/>
      <x:c r="JCC5889" s="248"/>
      <x:c r="JCD5889" s="248"/>
      <x:c r="JCE5889" s="248"/>
      <x:c r="JCF5889" s="248"/>
      <x:c r="JCG5889" s="248"/>
      <x:c r="JCH5889" s="248"/>
      <x:c r="JCI5889" s="248"/>
      <x:c r="JCJ5889" s="248"/>
      <x:c r="JCK5889" s="248"/>
      <x:c r="JCL5889" s="248"/>
      <x:c r="JCM5889" s="248"/>
      <x:c r="JCN5889" s="248"/>
      <x:c r="JCO5889" s="248"/>
      <x:c r="JCP5889" s="248"/>
      <x:c r="JCQ5889" s="248"/>
      <x:c r="JCR5889" s="248"/>
      <x:c r="JCS5889" s="248"/>
      <x:c r="JCT5889" s="248"/>
      <x:c r="JCU5889" s="248"/>
      <x:c r="JCV5889" s="248"/>
      <x:c r="JCW5889" s="248"/>
      <x:c r="JCX5889" s="248"/>
      <x:c r="JCY5889" s="248"/>
      <x:c r="JCZ5889" s="248"/>
      <x:c r="JDA5889" s="248"/>
      <x:c r="JDB5889" s="248"/>
      <x:c r="JDC5889" s="248"/>
      <x:c r="JDD5889" s="248"/>
      <x:c r="JDE5889" s="248"/>
      <x:c r="JDF5889" s="248"/>
      <x:c r="JDG5889" s="248"/>
      <x:c r="JDH5889" s="248"/>
      <x:c r="JDI5889" s="248"/>
      <x:c r="JDJ5889" s="248"/>
      <x:c r="JDK5889" s="248"/>
      <x:c r="JDL5889" s="248"/>
      <x:c r="JDM5889" s="248"/>
      <x:c r="JDN5889" s="248"/>
      <x:c r="JDO5889" s="248"/>
      <x:c r="JDP5889" s="248"/>
      <x:c r="JDQ5889" s="248"/>
      <x:c r="JDR5889" s="248"/>
      <x:c r="JDS5889" s="248"/>
      <x:c r="JDT5889" s="248"/>
      <x:c r="JDU5889" s="248"/>
      <x:c r="JDV5889" s="248"/>
      <x:c r="JDW5889" s="248"/>
      <x:c r="JDX5889" s="248"/>
      <x:c r="JDY5889" s="248"/>
      <x:c r="JDZ5889" s="248"/>
      <x:c r="JEA5889" s="248"/>
      <x:c r="JEB5889" s="248"/>
      <x:c r="JEC5889" s="248"/>
      <x:c r="JED5889" s="248"/>
      <x:c r="JEE5889" s="248"/>
      <x:c r="JEF5889" s="248"/>
      <x:c r="JEG5889" s="248"/>
      <x:c r="JEH5889" s="248"/>
      <x:c r="JEI5889" s="248"/>
      <x:c r="JEJ5889" s="248"/>
      <x:c r="JEK5889" s="248"/>
      <x:c r="JEL5889" s="248"/>
      <x:c r="JEM5889" s="248"/>
      <x:c r="JEN5889" s="248"/>
      <x:c r="JEO5889" s="248"/>
      <x:c r="JEP5889" s="248"/>
      <x:c r="JEQ5889" s="248"/>
      <x:c r="JER5889" s="248"/>
      <x:c r="JES5889" s="248"/>
      <x:c r="JET5889" s="248"/>
      <x:c r="JEU5889" s="248"/>
      <x:c r="JEV5889" s="248"/>
      <x:c r="JEW5889" s="248"/>
      <x:c r="JEX5889" s="248"/>
      <x:c r="JEY5889" s="248"/>
      <x:c r="JEZ5889" s="248"/>
      <x:c r="JFA5889" s="248"/>
      <x:c r="JFB5889" s="248"/>
      <x:c r="JFC5889" s="248"/>
      <x:c r="JFD5889" s="248"/>
      <x:c r="JFE5889" s="248"/>
      <x:c r="JFF5889" s="248"/>
      <x:c r="JFG5889" s="248"/>
      <x:c r="JFH5889" s="248"/>
      <x:c r="JFI5889" s="248"/>
      <x:c r="JFJ5889" s="248"/>
      <x:c r="JFK5889" s="248"/>
      <x:c r="JFL5889" s="248"/>
      <x:c r="JFM5889" s="248"/>
      <x:c r="JFN5889" s="248"/>
      <x:c r="JFO5889" s="248"/>
      <x:c r="JFP5889" s="248"/>
      <x:c r="JFQ5889" s="248"/>
      <x:c r="JFR5889" s="248"/>
      <x:c r="JFS5889" s="248"/>
      <x:c r="JFT5889" s="248"/>
      <x:c r="JFU5889" s="248"/>
      <x:c r="JFV5889" s="248"/>
      <x:c r="JFW5889" s="248"/>
      <x:c r="JFX5889" s="248"/>
      <x:c r="JFY5889" s="248"/>
      <x:c r="JFZ5889" s="248"/>
      <x:c r="JGA5889" s="248"/>
      <x:c r="JGB5889" s="248"/>
      <x:c r="JGC5889" s="248"/>
      <x:c r="JGD5889" s="248"/>
      <x:c r="JGE5889" s="248"/>
      <x:c r="JGF5889" s="248"/>
      <x:c r="JGG5889" s="248"/>
      <x:c r="JGH5889" s="248"/>
      <x:c r="JGI5889" s="248"/>
      <x:c r="JGJ5889" s="248"/>
      <x:c r="JGK5889" s="248"/>
      <x:c r="JGL5889" s="248"/>
      <x:c r="JGM5889" s="248"/>
      <x:c r="JGN5889" s="248"/>
      <x:c r="JGO5889" s="248"/>
      <x:c r="JGP5889" s="248"/>
      <x:c r="JGQ5889" s="248"/>
      <x:c r="JGR5889" s="248"/>
      <x:c r="JGS5889" s="248"/>
      <x:c r="JGT5889" s="248"/>
      <x:c r="JGU5889" s="248"/>
      <x:c r="JGV5889" s="248"/>
      <x:c r="JGW5889" s="248"/>
      <x:c r="JGX5889" s="248"/>
      <x:c r="JGY5889" s="248"/>
      <x:c r="JGZ5889" s="248"/>
      <x:c r="JHA5889" s="248"/>
      <x:c r="JHB5889" s="248"/>
      <x:c r="JHC5889" s="248"/>
      <x:c r="JHD5889" s="248"/>
      <x:c r="JHE5889" s="248"/>
      <x:c r="JHF5889" s="248"/>
      <x:c r="JHG5889" s="248"/>
      <x:c r="JHH5889" s="248"/>
      <x:c r="JHI5889" s="248"/>
      <x:c r="JHJ5889" s="248"/>
      <x:c r="JHK5889" s="248"/>
      <x:c r="JHL5889" s="248"/>
      <x:c r="JHM5889" s="248"/>
      <x:c r="JHN5889" s="248"/>
      <x:c r="JHO5889" s="248"/>
      <x:c r="JHP5889" s="248"/>
      <x:c r="JHQ5889" s="248"/>
      <x:c r="JHR5889" s="248"/>
      <x:c r="JHS5889" s="248"/>
      <x:c r="JHT5889" s="248"/>
      <x:c r="JHU5889" s="248"/>
      <x:c r="JHV5889" s="248"/>
      <x:c r="JHW5889" s="248"/>
      <x:c r="JHX5889" s="248"/>
      <x:c r="JHY5889" s="248"/>
      <x:c r="JHZ5889" s="248"/>
      <x:c r="JIA5889" s="248"/>
      <x:c r="JIB5889" s="248"/>
      <x:c r="JIC5889" s="248"/>
      <x:c r="JID5889" s="248"/>
      <x:c r="JIE5889" s="248"/>
      <x:c r="JIF5889" s="248"/>
      <x:c r="JIG5889" s="248"/>
      <x:c r="JIH5889" s="248"/>
      <x:c r="JII5889" s="248"/>
      <x:c r="JIJ5889" s="248"/>
      <x:c r="JIK5889" s="248"/>
      <x:c r="JIL5889" s="248"/>
      <x:c r="JIM5889" s="248"/>
      <x:c r="JIN5889" s="248"/>
      <x:c r="JIO5889" s="248"/>
      <x:c r="JIP5889" s="248"/>
      <x:c r="JIQ5889" s="248"/>
      <x:c r="JIR5889" s="248"/>
      <x:c r="JIS5889" s="248"/>
      <x:c r="JIT5889" s="248"/>
      <x:c r="JIU5889" s="248"/>
      <x:c r="JIV5889" s="248"/>
      <x:c r="JIW5889" s="248"/>
      <x:c r="JIX5889" s="248"/>
      <x:c r="JIY5889" s="248"/>
      <x:c r="JIZ5889" s="248"/>
      <x:c r="JJA5889" s="248"/>
      <x:c r="JJB5889" s="248"/>
      <x:c r="JJC5889" s="248"/>
      <x:c r="JJD5889" s="248"/>
      <x:c r="JJE5889" s="248"/>
      <x:c r="JJF5889" s="248"/>
      <x:c r="JJG5889" s="248"/>
      <x:c r="JJH5889" s="248"/>
      <x:c r="JJI5889" s="248"/>
      <x:c r="JJJ5889" s="248"/>
      <x:c r="JJK5889" s="248"/>
      <x:c r="JJL5889" s="248"/>
      <x:c r="JJM5889" s="248"/>
      <x:c r="JJN5889" s="248"/>
      <x:c r="JJO5889" s="248"/>
      <x:c r="JJP5889" s="248"/>
      <x:c r="JJQ5889" s="248"/>
      <x:c r="JJR5889" s="248"/>
      <x:c r="JJS5889" s="248"/>
      <x:c r="JJT5889" s="248"/>
      <x:c r="JJU5889" s="248"/>
      <x:c r="JJV5889" s="248"/>
      <x:c r="JJW5889" s="248"/>
      <x:c r="JJX5889" s="248"/>
      <x:c r="JJY5889" s="248"/>
      <x:c r="JJZ5889" s="248"/>
      <x:c r="JKA5889" s="248"/>
      <x:c r="JKB5889" s="248"/>
      <x:c r="JKC5889" s="248"/>
      <x:c r="JKD5889" s="248"/>
      <x:c r="JKE5889" s="248"/>
      <x:c r="JKF5889" s="248"/>
      <x:c r="JKG5889" s="248"/>
      <x:c r="JKH5889" s="248"/>
      <x:c r="JKI5889" s="248"/>
      <x:c r="JKJ5889" s="248"/>
      <x:c r="JKK5889" s="248"/>
      <x:c r="JKL5889" s="248"/>
      <x:c r="JKM5889" s="248"/>
      <x:c r="JKN5889" s="248"/>
      <x:c r="JKO5889" s="248"/>
      <x:c r="JKP5889" s="248"/>
      <x:c r="JKQ5889" s="248"/>
      <x:c r="JKR5889" s="248"/>
      <x:c r="JKS5889" s="248"/>
      <x:c r="JKT5889" s="248"/>
      <x:c r="JKU5889" s="248"/>
      <x:c r="JKV5889" s="248"/>
      <x:c r="JKW5889" s="248"/>
      <x:c r="JKX5889" s="248"/>
      <x:c r="JKY5889" s="248"/>
      <x:c r="JKZ5889" s="248"/>
      <x:c r="JLA5889" s="248"/>
      <x:c r="JLB5889" s="248"/>
      <x:c r="JLC5889" s="248"/>
      <x:c r="JLD5889" s="248"/>
      <x:c r="JLE5889" s="248"/>
      <x:c r="JLF5889" s="248"/>
      <x:c r="JLG5889" s="248"/>
      <x:c r="JLH5889" s="248"/>
      <x:c r="JLI5889" s="248"/>
      <x:c r="JLJ5889" s="248"/>
      <x:c r="JLK5889" s="248"/>
      <x:c r="JLL5889" s="248"/>
      <x:c r="JLM5889" s="248"/>
      <x:c r="JLN5889" s="248"/>
      <x:c r="JLO5889" s="248"/>
      <x:c r="JLP5889" s="248"/>
      <x:c r="JLQ5889" s="248"/>
      <x:c r="JLR5889" s="248"/>
      <x:c r="JLS5889" s="248"/>
      <x:c r="JLT5889" s="248"/>
      <x:c r="JLU5889" s="248"/>
      <x:c r="JLV5889" s="248"/>
      <x:c r="JLW5889" s="248"/>
      <x:c r="JLX5889" s="248"/>
      <x:c r="JLY5889" s="248"/>
      <x:c r="JLZ5889" s="248"/>
      <x:c r="JMA5889" s="248"/>
      <x:c r="JMB5889" s="248"/>
      <x:c r="JMC5889" s="248"/>
      <x:c r="JMD5889" s="248"/>
      <x:c r="JME5889" s="248"/>
      <x:c r="JMF5889" s="248"/>
      <x:c r="JMG5889" s="248"/>
      <x:c r="JMH5889" s="248"/>
      <x:c r="JMI5889" s="248"/>
      <x:c r="JMJ5889" s="248"/>
      <x:c r="JMK5889" s="248"/>
      <x:c r="JML5889" s="248"/>
      <x:c r="JMM5889" s="248"/>
      <x:c r="JMN5889" s="248"/>
      <x:c r="JMO5889" s="248"/>
      <x:c r="JMP5889" s="248"/>
      <x:c r="JMQ5889" s="248"/>
      <x:c r="JMR5889" s="248"/>
      <x:c r="JMS5889" s="248"/>
      <x:c r="JMT5889" s="248"/>
      <x:c r="JMU5889" s="248"/>
      <x:c r="JMV5889" s="248"/>
      <x:c r="JMW5889" s="248"/>
      <x:c r="JMX5889" s="248"/>
      <x:c r="JMY5889" s="248"/>
      <x:c r="JMZ5889" s="248"/>
      <x:c r="JNA5889" s="248"/>
      <x:c r="JNB5889" s="248"/>
      <x:c r="JNC5889" s="248"/>
      <x:c r="JND5889" s="248"/>
      <x:c r="JNE5889" s="248"/>
      <x:c r="JNF5889" s="248"/>
      <x:c r="JNG5889" s="248"/>
      <x:c r="JNH5889" s="248"/>
      <x:c r="JNI5889" s="248"/>
      <x:c r="JNJ5889" s="248"/>
      <x:c r="JNK5889" s="248"/>
      <x:c r="JNL5889" s="248"/>
      <x:c r="JNM5889" s="248"/>
      <x:c r="JNN5889" s="248"/>
      <x:c r="JNO5889" s="248"/>
      <x:c r="JNP5889" s="248"/>
      <x:c r="JNQ5889" s="248"/>
      <x:c r="JNR5889" s="248"/>
      <x:c r="JNS5889" s="248"/>
      <x:c r="JNT5889" s="248"/>
      <x:c r="JNU5889" s="248"/>
      <x:c r="JNV5889" s="248"/>
      <x:c r="JNW5889" s="248"/>
      <x:c r="JNX5889" s="248"/>
      <x:c r="JNY5889" s="248"/>
      <x:c r="JNZ5889" s="248"/>
      <x:c r="JOA5889" s="248"/>
      <x:c r="JOB5889" s="248"/>
      <x:c r="JOC5889" s="248"/>
      <x:c r="JOD5889" s="248"/>
      <x:c r="JOE5889" s="248"/>
      <x:c r="JOF5889" s="248"/>
      <x:c r="JOG5889" s="248"/>
      <x:c r="JOH5889" s="248"/>
      <x:c r="JOI5889" s="248"/>
      <x:c r="JOJ5889" s="248"/>
      <x:c r="JOK5889" s="248"/>
      <x:c r="JOL5889" s="248"/>
      <x:c r="JOM5889" s="248"/>
      <x:c r="JON5889" s="248"/>
      <x:c r="JOO5889" s="248"/>
      <x:c r="JOP5889" s="248"/>
      <x:c r="JOQ5889" s="248"/>
      <x:c r="JOR5889" s="248"/>
      <x:c r="JOS5889" s="248"/>
      <x:c r="JOT5889" s="248"/>
      <x:c r="JOU5889" s="248"/>
      <x:c r="JOV5889" s="248"/>
      <x:c r="JOW5889" s="248"/>
      <x:c r="JOX5889" s="248"/>
      <x:c r="JOY5889" s="248"/>
      <x:c r="JOZ5889" s="248"/>
      <x:c r="JPA5889" s="248"/>
      <x:c r="JPB5889" s="248"/>
      <x:c r="JPC5889" s="248"/>
      <x:c r="JPD5889" s="248"/>
      <x:c r="JPE5889" s="248"/>
      <x:c r="JPF5889" s="248"/>
      <x:c r="JPG5889" s="248"/>
      <x:c r="JPH5889" s="248"/>
      <x:c r="JPI5889" s="248"/>
      <x:c r="JPJ5889" s="248"/>
      <x:c r="JPK5889" s="248"/>
      <x:c r="JPL5889" s="248"/>
      <x:c r="JPM5889" s="248"/>
      <x:c r="JPN5889" s="248"/>
      <x:c r="JPO5889" s="248"/>
      <x:c r="JPP5889" s="248"/>
      <x:c r="JPQ5889" s="248"/>
      <x:c r="JPR5889" s="248"/>
      <x:c r="JPS5889" s="248"/>
      <x:c r="JPT5889" s="248"/>
      <x:c r="JPU5889" s="248"/>
      <x:c r="JPV5889" s="248"/>
      <x:c r="JPW5889" s="248"/>
      <x:c r="JPX5889" s="248"/>
      <x:c r="JPY5889" s="248"/>
      <x:c r="JPZ5889" s="248"/>
      <x:c r="JQA5889" s="248"/>
      <x:c r="JQB5889" s="248"/>
      <x:c r="JQC5889" s="248"/>
      <x:c r="JQD5889" s="248"/>
      <x:c r="JQE5889" s="248"/>
      <x:c r="JQF5889" s="248"/>
      <x:c r="JQG5889" s="248"/>
      <x:c r="JQH5889" s="248"/>
      <x:c r="JQI5889" s="248"/>
      <x:c r="JQJ5889" s="248"/>
      <x:c r="JQK5889" s="248"/>
      <x:c r="JQL5889" s="248"/>
      <x:c r="JQM5889" s="248"/>
      <x:c r="JQN5889" s="248"/>
      <x:c r="JQO5889" s="248"/>
      <x:c r="JQP5889" s="248"/>
      <x:c r="JQQ5889" s="248"/>
      <x:c r="JQR5889" s="248"/>
      <x:c r="JQS5889" s="248"/>
      <x:c r="JQT5889" s="248"/>
      <x:c r="JQU5889" s="248"/>
      <x:c r="JQV5889" s="248"/>
      <x:c r="JQW5889" s="248"/>
      <x:c r="JQX5889" s="248"/>
      <x:c r="JQY5889" s="248"/>
      <x:c r="JQZ5889" s="248"/>
      <x:c r="JRA5889" s="248"/>
      <x:c r="JRB5889" s="248"/>
      <x:c r="JRC5889" s="248"/>
      <x:c r="JRD5889" s="248"/>
      <x:c r="JRE5889" s="248"/>
      <x:c r="JRF5889" s="248"/>
      <x:c r="JRG5889" s="248"/>
      <x:c r="JRH5889" s="248"/>
      <x:c r="JRI5889" s="248"/>
      <x:c r="JRJ5889" s="248"/>
      <x:c r="JRK5889" s="248"/>
      <x:c r="JRL5889" s="248"/>
      <x:c r="JRM5889" s="248"/>
      <x:c r="JRN5889" s="248"/>
      <x:c r="JRO5889" s="248"/>
      <x:c r="JRP5889" s="248"/>
      <x:c r="JRQ5889" s="248"/>
      <x:c r="JRR5889" s="248"/>
      <x:c r="JRS5889" s="248"/>
      <x:c r="JRT5889" s="248"/>
      <x:c r="JRU5889" s="248"/>
      <x:c r="JRV5889" s="248"/>
      <x:c r="JRW5889" s="248"/>
      <x:c r="JRX5889" s="248"/>
      <x:c r="JRY5889" s="248"/>
      <x:c r="JRZ5889" s="248"/>
      <x:c r="JSA5889" s="248"/>
      <x:c r="JSB5889" s="248"/>
      <x:c r="JSC5889" s="248"/>
      <x:c r="JSD5889" s="248"/>
      <x:c r="JSE5889" s="248"/>
      <x:c r="JSF5889" s="248"/>
      <x:c r="JSG5889" s="248"/>
      <x:c r="JSH5889" s="248"/>
      <x:c r="JSI5889" s="248"/>
      <x:c r="JSJ5889" s="248"/>
      <x:c r="JSK5889" s="248"/>
      <x:c r="JSL5889" s="248"/>
      <x:c r="JSM5889" s="248"/>
      <x:c r="JSN5889" s="248"/>
      <x:c r="JSO5889" s="248"/>
      <x:c r="JSP5889" s="248"/>
      <x:c r="JSQ5889" s="248"/>
      <x:c r="JSR5889" s="248"/>
      <x:c r="JSS5889" s="248"/>
      <x:c r="JST5889" s="248"/>
      <x:c r="JSU5889" s="248"/>
      <x:c r="JSV5889" s="248"/>
      <x:c r="JSW5889" s="248"/>
      <x:c r="JSX5889" s="248"/>
      <x:c r="JSY5889" s="248"/>
      <x:c r="JSZ5889" s="248"/>
      <x:c r="JTA5889" s="248"/>
      <x:c r="JTB5889" s="248"/>
      <x:c r="JTC5889" s="248"/>
      <x:c r="JTD5889" s="248"/>
      <x:c r="JTE5889" s="248"/>
      <x:c r="JTF5889" s="248"/>
      <x:c r="JTG5889" s="248"/>
      <x:c r="JTH5889" s="248"/>
      <x:c r="JTI5889" s="248"/>
      <x:c r="JTJ5889" s="248"/>
      <x:c r="JTK5889" s="248"/>
      <x:c r="JTL5889" s="248"/>
      <x:c r="JTM5889" s="248"/>
      <x:c r="JTN5889" s="248"/>
      <x:c r="JTO5889" s="248"/>
      <x:c r="JTP5889" s="248"/>
      <x:c r="JTQ5889" s="248"/>
      <x:c r="JTR5889" s="248"/>
      <x:c r="JTS5889" s="248"/>
      <x:c r="JTT5889" s="248"/>
      <x:c r="JTU5889" s="248"/>
      <x:c r="JTV5889" s="248"/>
      <x:c r="JTW5889" s="248"/>
      <x:c r="JTX5889" s="248"/>
      <x:c r="JTY5889" s="248"/>
      <x:c r="JTZ5889" s="248"/>
      <x:c r="JUA5889" s="248"/>
      <x:c r="JUB5889" s="248"/>
      <x:c r="JUC5889" s="248"/>
      <x:c r="JUD5889" s="248"/>
      <x:c r="JUE5889" s="248"/>
      <x:c r="JUF5889" s="248"/>
      <x:c r="JUG5889" s="248"/>
      <x:c r="JUH5889" s="248"/>
      <x:c r="JUI5889" s="248"/>
      <x:c r="JUJ5889" s="248"/>
      <x:c r="JUK5889" s="248"/>
      <x:c r="JUL5889" s="248"/>
      <x:c r="JUM5889" s="248"/>
      <x:c r="JUN5889" s="248"/>
      <x:c r="JUO5889" s="248"/>
      <x:c r="JUP5889" s="248"/>
      <x:c r="JUQ5889" s="248"/>
      <x:c r="JUR5889" s="248"/>
      <x:c r="JUS5889" s="248"/>
      <x:c r="JUT5889" s="248"/>
      <x:c r="JUU5889" s="248"/>
      <x:c r="JUV5889" s="248"/>
      <x:c r="JUW5889" s="248"/>
      <x:c r="JUX5889" s="248"/>
      <x:c r="JUY5889" s="248"/>
      <x:c r="JUZ5889" s="248"/>
      <x:c r="JVA5889" s="248"/>
      <x:c r="JVB5889" s="248"/>
      <x:c r="JVC5889" s="248"/>
      <x:c r="JVD5889" s="248"/>
      <x:c r="JVE5889" s="248"/>
      <x:c r="JVF5889" s="248"/>
      <x:c r="JVG5889" s="248"/>
      <x:c r="JVH5889" s="248"/>
      <x:c r="JVI5889" s="248"/>
      <x:c r="JVJ5889" s="248"/>
      <x:c r="JVK5889" s="248"/>
      <x:c r="JVL5889" s="248"/>
      <x:c r="JVM5889" s="248"/>
      <x:c r="JVN5889" s="248"/>
      <x:c r="JVO5889" s="248"/>
      <x:c r="JVP5889" s="248"/>
      <x:c r="JVQ5889" s="248"/>
      <x:c r="JVR5889" s="248"/>
      <x:c r="JVS5889" s="248"/>
      <x:c r="JVT5889" s="248"/>
      <x:c r="JVU5889" s="248"/>
      <x:c r="JVV5889" s="248"/>
      <x:c r="JVW5889" s="248"/>
      <x:c r="JVX5889" s="248"/>
      <x:c r="JVY5889" s="248"/>
      <x:c r="JVZ5889" s="248"/>
      <x:c r="JWA5889" s="248"/>
      <x:c r="JWB5889" s="248"/>
      <x:c r="JWC5889" s="248"/>
      <x:c r="JWD5889" s="248"/>
      <x:c r="JWE5889" s="248"/>
      <x:c r="JWF5889" s="248"/>
      <x:c r="JWG5889" s="248"/>
      <x:c r="JWH5889" s="248"/>
      <x:c r="JWI5889" s="248"/>
      <x:c r="JWJ5889" s="248"/>
      <x:c r="JWK5889" s="248"/>
      <x:c r="JWL5889" s="248"/>
      <x:c r="JWM5889" s="248"/>
      <x:c r="JWN5889" s="248"/>
      <x:c r="JWO5889" s="248"/>
      <x:c r="JWP5889" s="248"/>
      <x:c r="JWQ5889" s="248"/>
      <x:c r="JWR5889" s="248"/>
      <x:c r="JWS5889" s="248"/>
      <x:c r="JWT5889" s="248"/>
      <x:c r="JWU5889" s="248"/>
      <x:c r="JWV5889" s="248"/>
      <x:c r="JWW5889" s="248"/>
      <x:c r="JWX5889" s="248"/>
      <x:c r="JWY5889" s="248"/>
      <x:c r="JWZ5889" s="248"/>
      <x:c r="JXA5889" s="248"/>
      <x:c r="JXB5889" s="248"/>
      <x:c r="JXC5889" s="248"/>
      <x:c r="JXD5889" s="248"/>
      <x:c r="JXE5889" s="248"/>
      <x:c r="JXF5889" s="248"/>
      <x:c r="JXG5889" s="248"/>
      <x:c r="JXH5889" s="248"/>
      <x:c r="JXI5889" s="248"/>
      <x:c r="JXJ5889" s="248"/>
      <x:c r="JXK5889" s="248"/>
      <x:c r="JXL5889" s="248"/>
      <x:c r="JXM5889" s="248"/>
      <x:c r="JXN5889" s="248"/>
      <x:c r="JXO5889" s="248"/>
      <x:c r="JXP5889" s="248"/>
      <x:c r="JXQ5889" s="248"/>
      <x:c r="JXR5889" s="248"/>
      <x:c r="JXS5889" s="248"/>
      <x:c r="JXT5889" s="248"/>
      <x:c r="JXU5889" s="248"/>
      <x:c r="JXV5889" s="248"/>
      <x:c r="JXW5889" s="248"/>
      <x:c r="JXX5889" s="248"/>
      <x:c r="JXY5889" s="248"/>
      <x:c r="JXZ5889" s="248"/>
      <x:c r="JYA5889" s="248"/>
      <x:c r="JYB5889" s="248"/>
      <x:c r="JYC5889" s="248"/>
      <x:c r="JYD5889" s="248"/>
      <x:c r="JYE5889" s="248"/>
      <x:c r="JYF5889" s="248"/>
      <x:c r="JYG5889" s="248"/>
      <x:c r="JYH5889" s="248"/>
      <x:c r="JYI5889" s="248"/>
      <x:c r="JYJ5889" s="248"/>
      <x:c r="JYK5889" s="248"/>
      <x:c r="JYL5889" s="248"/>
      <x:c r="JYM5889" s="248"/>
      <x:c r="JYN5889" s="248"/>
      <x:c r="JYO5889" s="248"/>
      <x:c r="JYP5889" s="248"/>
      <x:c r="JYQ5889" s="248"/>
      <x:c r="JYR5889" s="248"/>
      <x:c r="JYS5889" s="248"/>
      <x:c r="JYT5889" s="248"/>
      <x:c r="JYU5889" s="248"/>
      <x:c r="JYV5889" s="248"/>
      <x:c r="JYW5889" s="248"/>
      <x:c r="JYX5889" s="248"/>
      <x:c r="JYY5889" s="248"/>
      <x:c r="JYZ5889" s="248"/>
      <x:c r="JZA5889" s="248"/>
      <x:c r="JZB5889" s="248"/>
      <x:c r="JZC5889" s="248"/>
      <x:c r="JZD5889" s="248"/>
      <x:c r="JZE5889" s="248"/>
      <x:c r="JZF5889" s="248"/>
      <x:c r="JZG5889" s="248"/>
      <x:c r="JZH5889" s="248"/>
      <x:c r="JZI5889" s="248"/>
      <x:c r="JZJ5889" s="248"/>
      <x:c r="JZK5889" s="248"/>
      <x:c r="JZL5889" s="248"/>
      <x:c r="JZM5889" s="248"/>
      <x:c r="JZN5889" s="248"/>
      <x:c r="JZO5889" s="248"/>
      <x:c r="JZP5889" s="248"/>
      <x:c r="JZQ5889" s="248"/>
      <x:c r="JZR5889" s="248"/>
      <x:c r="JZS5889" s="248"/>
      <x:c r="JZT5889" s="248"/>
      <x:c r="JZU5889" s="248"/>
      <x:c r="JZV5889" s="248"/>
      <x:c r="JZW5889" s="248"/>
      <x:c r="JZX5889" s="248"/>
      <x:c r="JZY5889" s="248"/>
      <x:c r="JZZ5889" s="248"/>
      <x:c r="KAA5889" s="248"/>
      <x:c r="KAB5889" s="248"/>
      <x:c r="KAC5889" s="248"/>
      <x:c r="KAD5889" s="248"/>
      <x:c r="KAE5889" s="248"/>
      <x:c r="KAF5889" s="248"/>
      <x:c r="KAG5889" s="248"/>
      <x:c r="KAH5889" s="248"/>
      <x:c r="KAI5889" s="248"/>
      <x:c r="KAJ5889" s="248"/>
      <x:c r="KAK5889" s="248"/>
      <x:c r="KAL5889" s="248"/>
      <x:c r="KAM5889" s="248"/>
      <x:c r="KAN5889" s="248"/>
      <x:c r="KAO5889" s="248"/>
      <x:c r="KAP5889" s="248"/>
      <x:c r="KAQ5889" s="248"/>
      <x:c r="KAR5889" s="248"/>
      <x:c r="KAS5889" s="248"/>
      <x:c r="KAT5889" s="248"/>
      <x:c r="KAU5889" s="248"/>
      <x:c r="KAV5889" s="248"/>
      <x:c r="KAW5889" s="248"/>
      <x:c r="KAX5889" s="248"/>
      <x:c r="KAY5889" s="248"/>
      <x:c r="KAZ5889" s="248"/>
      <x:c r="KBA5889" s="248"/>
      <x:c r="KBB5889" s="248"/>
      <x:c r="KBC5889" s="248"/>
      <x:c r="KBD5889" s="248"/>
      <x:c r="KBE5889" s="248"/>
      <x:c r="KBF5889" s="248"/>
      <x:c r="KBG5889" s="248"/>
      <x:c r="KBH5889" s="248"/>
      <x:c r="KBI5889" s="248"/>
      <x:c r="KBJ5889" s="248"/>
      <x:c r="KBK5889" s="248"/>
      <x:c r="KBL5889" s="248"/>
      <x:c r="KBM5889" s="248"/>
      <x:c r="KBN5889" s="248"/>
      <x:c r="KBO5889" s="248"/>
      <x:c r="KBP5889" s="248"/>
      <x:c r="KBQ5889" s="248"/>
      <x:c r="KBR5889" s="248"/>
      <x:c r="KBS5889" s="248"/>
      <x:c r="KBT5889" s="248"/>
      <x:c r="KBU5889" s="248"/>
      <x:c r="KBV5889" s="248"/>
      <x:c r="KBW5889" s="248"/>
      <x:c r="KBX5889" s="248"/>
      <x:c r="KBY5889" s="248"/>
      <x:c r="KBZ5889" s="248"/>
      <x:c r="KCA5889" s="248"/>
      <x:c r="KCB5889" s="248"/>
      <x:c r="KCC5889" s="248"/>
      <x:c r="KCD5889" s="248"/>
      <x:c r="KCE5889" s="248"/>
      <x:c r="KCF5889" s="248"/>
      <x:c r="KCG5889" s="248"/>
      <x:c r="KCH5889" s="248"/>
      <x:c r="KCI5889" s="248"/>
      <x:c r="KCJ5889" s="248"/>
      <x:c r="KCK5889" s="248"/>
      <x:c r="KCL5889" s="248"/>
      <x:c r="KCM5889" s="248"/>
      <x:c r="KCN5889" s="248"/>
      <x:c r="KCO5889" s="248"/>
      <x:c r="KCP5889" s="248"/>
      <x:c r="KCQ5889" s="248"/>
      <x:c r="KCR5889" s="248"/>
      <x:c r="KCS5889" s="248"/>
      <x:c r="KCT5889" s="248"/>
      <x:c r="KCU5889" s="248"/>
      <x:c r="KCV5889" s="248"/>
      <x:c r="KCW5889" s="248"/>
      <x:c r="KCX5889" s="248"/>
      <x:c r="KCY5889" s="248"/>
      <x:c r="KCZ5889" s="248"/>
      <x:c r="KDA5889" s="248"/>
      <x:c r="KDB5889" s="248"/>
      <x:c r="KDC5889" s="248"/>
      <x:c r="KDD5889" s="248"/>
      <x:c r="KDE5889" s="248"/>
      <x:c r="KDF5889" s="248"/>
      <x:c r="KDG5889" s="248"/>
      <x:c r="KDH5889" s="248"/>
      <x:c r="KDI5889" s="248"/>
      <x:c r="KDJ5889" s="248"/>
      <x:c r="KDK5889" s="248"/>
      <x:c r="KDL5889" s="248"/>
      <x:c r="KDM5889" s="248"/>
      <x:c r="KDN5889" s="248"/>
      <x:c r="KDO5889" s="248"/>
      <x:c r="KDP5889" s="248"/>
      <x:c r="KDQ5889" s="248"/>
      <x:c r="KDR5889" s="248"/>
      <x:c r="KDS5889" s="248"/>
      <x:c r="KDT5889" s="248"/>
      <x:c r="KDU5889" s="248"/>
      <x:c r="KDV5889" s="248"/>
      <x:c r="KDW5889" s="248"/>
      <x:c r="KDX5889" s="248"/>
      <x:c r="KDY5889" s="248"/>
      <x:c r="KDZ5889" s="248"/>
      <x:c r="KEA5889" s="248"/>
      <x:c r="KEB5889" s="248"/>
      <x:c r="KEC5889" s="248"/>
      <x:c r="KED5889" s="248"/>
      <x:c r="KEE5889" s="248"/>
      <x:c r="KEF5889" s="248"/>
      <x:c r="KEG5889" s="248"/>
      <x:c r="KEH5889" s="248"/>
      <x:c r="KEI5889" s="248"/>
      <x:c r="KEJ5889" s="248"/>
      <x:c r="KEK5889" s="248"/>
      <x:c r="KEL5889" s="248"/>
      <x:c r="KEM5889" s="248"/>
      <x:c r="KEN5889" s="248"/>
      <x:c r="KEO5889" s="248"/>
      <x:c r="KEP5889" s="248"/>
      <x:c r="KEQ5889" s="248"/>
      <x:c r="KER5889" s="248"/>
      <x:c r="KES5889" s="248"/>
      <x:c r="KET5889" s="248"/>
      <x:c r="KEU5889" s="248"/>
      <x:c r="KEV5889" s="248"/>
      <x:c r="KEW5889" s="248"/>
      <x:c r="KEX5889" s="248"/>
      <x:c r="KEY5889" s="248"/>
      <x:c r="KEZ5889" s="248"/>
      <x:c r="KFA5889" s="248"/>
      <x:c r="KFB5889" s="248"/>
      <x:c r="KFC5889" s="248"/>
      <x:c r="KFD5889" s="248"/>
      <x:c r="KFE5889" s="248"/>
      <x:c r="KFF5889" s="248"/>
      <x:c r="KFG5889" s="248"/>
      <x:c r="KFH5889" s="248"/>
      <x:c r="KFI5889" s="248"/>
      <x:c r="KFJ5889" s="248"/>
      <x:c r="KFK5889" s="248"/>
      <x:c r="KFL5889" s="248"/>
      <x:c r="KFM5889" s="248"/>
      <x:c r="KFN5889" s="248"/>
      <x:c r="KFO5889" s="248"/>
      <x:c r="KFP5889" s="248"/>
      <x:c r="KFQ5889" s="248"/>
      <x:c r="KFR5889" s="248"/>
      <x:c r="KFS5889" s="248"/>
      <x:c r="KFT5889" s="248"/>
      <x:c r="KFU5889" s="248"/>
      <x:c r="KFV5889" s="248"/>
      <x:c r="KFW5889" s="248"/>
      <x:c r="KFX5889" s="248"/>
      <x:c r="KFY5889" s="248"/>
      <x:c r="KFZ5889" s="248"/>
      <x:c r="KGA5889" s="248"/>
      <x:c r="KGB5889" s="248"/>
      <x:c r="KGC5889" s="248"/>
      <x:c r="KGD5889" s="248"/>
      <x:c r="KGE5889" s="248"/>
      <x:c r="KGF5889" s="248"/>
      <x:c r="KGG5889" s="248"/>
      <x:c r="KGH5889" s="248"/>
      <x:c r="KGI5889" s="248"/>
      <x:c r="KGJ5889" s="248"/>
      <x:c r="KGK5889" s="248"/>
      <x:c r="KGL5889" s="248"/>
      <x:c r="KGM5889" s="248"/>
      <x:c r="KGN5889" s="248"/>
      <x:c r="KGO5889" s="248"/>
      <x:c r="KGP5889" s="248"/>
      <x:c r="KGQ5889" s="248"/>
      <x:c r="KGR5889" s="248"/>
      <x:c r="KGS5889" s="248"/>
      <x:c r="KGT5889" s="248"/>
      <x:c r="KGU5889" s="248"/>
      <x:c r="KGV5889" s="248"/>
      <x:c r="KGW5889" s="248"/>
      <x:c r="KGX5889" s="248"/>
      <x:c r="KGY5889" s="248"/>
      <x:c r="KGZ5889" s="248"/>
      <x:c r="KHA5889" s="248"/>
      <x:c r="KHB5889" s="248"/>
      <x:c r="KHC5889" s="248"/>
      <x:c r="KHD5889" s="248"/>
      <x:c r="KHE5889" s="248"/>
      <x:c r="KHF5889" s="248"/>
      <x:c r="KHG5889" s="248"/>
      <x:c r="KHH5889" s="248"/>
      <x:c r="KHI5889" s="248"/>
      <x:c r="KHJ5889" s="248"/>
      <x:c r="KHK5889" s="248"/>
      <x:c r="KHL5889" s="248"/>
      <x:c r="KHM5889" s="248"/>
      <x:c r="KHN5889" s="248"/>
      <x:c r="KHO5889" s="248"/>
      <x:c r="KHP5889" s="248"/>
      <x:c r="KHQ5889" s="248"/>
      <x:c r="KHR5889" s="248"/>
      <x:c r="KHS5889" s="248"/>
      <x:c r="KHT5889" s="248"/>
      <x:c r="KHU5889" s="248"/>
      <x:c r="KHV5889" s="248"/>
      <x:c r="KHW5889" s="248"/>
      <x:c r="KHX5889" s="248"/>
      <x:c r="KHY5889" s="248"/>
      <x:c r="KHZ5889" s="248"/>
      <x:c r="KIA5889" s="248"/>
      <x:c r="KIB5889" s="248"/>
      <x:c r="KIC5889" s="248"/>
      <x:c r="KID5889" s="248"/>
      <x:c r="KIE5889" s="248"/>
      <x:c r="KIF5889" s="248"/>
      <x:c r="KIG5889" s="248"/>
      <x:c r="KIH5889" s="248"/>
      <x:c r="KII5889" s="248"/>
      <x:c r="KIJ5889" s="248"/>
      <x:c r="KIK5889" s="248"/>
      <x:c r="KIL5889" s="248"/>
      <x:c r="KIM5889" s="248"/>
      <x:c r="KIN5889" s="248"/>
      <x:c r="KIO5889" s="248"/>
      <x:c r="KIP5889" s="248"/>
      <x:c r="KIQ5889" s="248"/>
      <x:c r="KIR5889" s="248"/>
      <x:c r="KIS5889" s="248"/>
      <x:c r="KIT5889" s="248"/>
      <x:c r="KIU5889" s="248"/>
      <x:c r="KIV5889" s="248"/>
      <x:c r="KIW5889" s="248"/>
      <x:c r="KIX5889" s="248"/>
      <x:c r="KIY5889" s="248"/>
      <x:c r="KIZ5889" s="248"/>
      <x:c r="KJA5889" s="248"/>
      <x:c r="KJB5889" s="248"/>
      <x:c r="KJC5889" s="248"/>
      <x:c r="KJD5889" s="248"/>
      <x:c r="KJE5889" s="248"/>
      <x:c r="KJF5889" s="248"/>
      <x:c r="KJG5889" s="248"/>
      <x:c r="KJH5889" s="248"/>
      <x:c r="KJI5889" s="248"/>
      <x:c r="KJJ5889" s="248"/>
      <x:c r="KJK5889" s="248"/>
      <x:c r="KJL5889" s="248"/>
      <x:c r="KJM5889" s="248"/>
      <x:c r="KJN5889" s="248"/>
      <x:c r="KJO5889" s="248"/>
      <x:c r="KJP5889" s="248"/>
      <x:c r="KJQ5889" s="248"/>
      <x:c r="KJR5889" s="248"/>
      <x:c r="KJS5889" s="248"/>
      <x:c r="KJT5889" s="248"/>
      <x:c r="KJU5889" s="248"/>
      <x:c r="KJV5889" s="248"/>
      <x:c r="KJW5889" s="248"/>
      <x:c r="KJX5889" s="248"/>
      <x:c r="KJY5889" s="248"/>
      <x:c r="KJZ5889" s="248"/>
      <x:c r="KKA5889" s="248"/>
      <x:c r="KKB5889" s="248"/>
      <x:c r="KKC5889" s="248"/>
      <x:c r="KKD5889" s="248"/>
      <x:c r="KKE5889" s="248"/>
      <x:c r="KKF5889" s="248"/>
      <x:c r="KKG5889" s="248"/>
      <x:c r="KKH5889" s="248"/>
      <x:c r="KKI5889" s="248"/>
      <x:c r="KKJ5889" s="248"/>
      <x:c r="KKK5889" s="248"/>
      <x:c r="KKL5889" s="248"/>
      <x:c r="KKM5889" s="248"/>
      <x:c r="KKN5889" s="248"/>
      <x:c r="KKO5889" s="248"/>
      <x:c r="KKP5889" s="248"/>
      <x:c r="KKQ5889" s="248"/>
      <x:c r="KKR5889" s="248"/>
      <x:c r="KKS5889" s="248"/>
      <x:c r="KKT5889" s="248"/>
      <x:c r="KKU5889" s="248"/>
      <x:c r="KKV5889" s="248"/>
      <x:c r="KKW5889" s="248"/>
      <x:c r="KKX5889" s="248"/>
      <x:c r="KKY5889" s="248"/>
      <x:c r="KKZ5889" s="248"/>
      <x:c r="KLA5889" s="248"/>
      <x:c r="KLB5889" s="248"/>
      <x:c r="KLC5889" s="248"/>
      <x:c r="KLD5889" s="248"/>
      <x:c r="KLE5889" s="248"/>
      <x:c r="KLF5889" s="248"/>
      <x:c r="KLG5889" s="248"/>
      <x:c r="KLH5889" s="248"/>
      <x:c r="KLI5889" s="248"/>
      <x:c r="KLJ5889" s="248"/>
      <x:c r="KLK5889" s="248"/>
      <x:c r="KLL5889" s="248"/>
      <x:c r="KLM5889" s="248"/>
      <x:c r="KLN5889" s="248"/>
      <x:c r="KLO5889" s="248"/>
      <x:c r="KLP5889" s="248"/>
      <x:c r="KLQ5889" s="248"/>
      <x:c r="KLR5889" s="248"/>
      <x:c r="KLS5889" s="248"/>
      <x:c r="KLT5889" s="248"/>
      <x:c r="KLU5889" s="248"/>
      <x:c r="KLV5889" s="248"/>
      <x:c r="KLW5889" s="248"/>
      <x:c r="KLX5889" s="248"/>
      <x:c r="KLY5889" s="248"/>
      <x:c r="KLZ5889" s="248"/>
      <x:c r="KMA5889" s="248"/>
      <x:c r="KMB5889" s="248"/>
      <x:c r="KMC5889" s="248"/>
      <x:c r="KMD5889" s="248"/>
      <x:c r="KME5889" s="248"/>
      <x:c r="KMF5889" s="248"/>
      <x:c r="KMG5889" s="248"/>
      <x:c r="KMH5889" s="248"/>
      <x:c r="KMI5889" s="248"/>
      <x:c r="KMJ5889" s="248"/>
      <x:c r="KMK5889" s="248"/>
      <x:c r="KML5889" s="248"/>
      <x:c r="KMM5889" s="248"/>
      <x:c r="KMN5889" s="248"/>
      <x:c r="KMO5889" s="248"/>
      <x:c r="KMP5889" s="248"/>
      <x:c r="KMQ5889" s="248"/>
      <x:c r="KMR5889" s="248"/>
      <x:c r="KMS5889" s="248"/>
      <x:c r="KMT5889" s="248"/>
      <x:c r="KMU5889" s="248"/>
      <x:c r="KMV5889" s="248"/>
      <x:c r="KMW5889" s="248"/>
      <x:c r="KMX5889" s="248"/>
      <x:c r="KMY5889" s="248"/>
      <x:c r="KMZ5889" s="248"/>
      <x:c r="KNA5889" s="248"/>
      <x:c r="KNB5889" s="248"/>
      <x:c r="KNC5889" s="248"/>
      <x:c r="KND5889" s="248"/>
      <x:c r="KNE5889" s="248"/>
      <x:c r="KNF5889" s="248"/>
      <x:c r="KNG5889" s="248"/>
      <x:c r="KNH5889" s="248"/>
      <x:c r="KNI5889" s="248"/>
      <x:c r="KNJ5889" s="248"/>
      <x:c r="KNK5889" s="248"/>
      <x:c r="KNL5889" s="248"/>
      <x:c r="KNM5889" s="248"/>
      <x:c r="KNN5889" s="248"/>
      <x:c r="KNO5889" s="248"/>
      <x:c r="KNP5889" s="248"/>
      <x:c r="KNQ5889" s="248"/>
      <x:c r="KNR5889" s="248"/>
      <x:c r="KNS5889" s="248"/>
      <x:c r="KNT5889" s="248"/>
      <x:c r="KNU5889" s="248"/>
      <x:c r="KNV5889" s="248"/>
      <x:c r="KNW5889" s="248"/>
      <x:c r="KNX5889" s="248"/>
      <x:c r="KNY5889" s="248"/>
      <x:c r="KNZ5889" s="248"/>
      <x:c r="KOA5889" s="248"/>
      <x:c r="KOB5889" s="248"/>
      <x:c r="KOC5889" s="248"/>
      <x:c r="KOD5889" s="248"/>
      <x:c r="KOE5889" s="248"/>
      <x:c r="KOF5889" s="248"/>
      <x:c r="KOG5889" s="248"/>
      <x:c r="KOH5889" s="248"/>
      <x:c r="KOI5889" s="248"/>
      <x:c r="KOJ5889" s="248"/>
      <x:c r="KOK5889" s="248"/>
      <x:c r="KOL5889" s="248"/>
      <x:c r="KOM5889" s="248"/>
      <x:c r="KON5889" s="248"/>
      <x:c r="KOO5889" s="248"/>
      <x:c r="KOP5889" s="248"/>
      <x:c r="KOQ5889" s="248"/>
      <x:c r="KOR5889" s="248"/>
      <x:c r="KOS5889" s="248"/>
      <x:c r="KOT5889" s="248"/>
      <x:c r="KOU5889" s="248"/>
      <x:c r="KOV5889" s="248"/>
      <x:c r="KOW5889" s="248"/>
      <x:c r="KOX5889" s="248"/>
      <x:c r="KOY5889" s="248"/>
      <x:c r="KOZ5889" s="248"/>
      <x:c r="KPA5889" s="248"/>
      <x:c r="KPB5889" s="248"/>
      <x:c r="KPC5889" s="248"/>
      <x:c r="KPD5889" s="248"/>
      <x:c r="KPE5889" s="248"/>
      <x:c r="KPF5889" s="248"/>
      <x:c r="KPG5889" s="248"/>
      <x:c r="KPH5889" s="248"/>
      <x:c r="KPI5889" s="248"/>
      <x:c r="KPJ5889" s="248"/>
      <x:c r="KPK5889" s="248"/>
      <x:c r="KPL5889" s="248"/>
      <x:c r="KPM5889" s="248"/>
      <x:c r="KPN5889" s="248"/>
      <x:c r="KPO5889" s="248"/>
      <x:c r="KPP5889" s="248"/>
      <x:c r="KPQ5889" s="248"/>
      <x:c r="KPR5889" s="248"/>
      <x:c r="KPS5889" s="248"/>
      <x:c r="KPT5889" s="248"/>
      <x:c r="KPU5889" s="248"/>
      <x:c r="KPV5889" s="248"/>
      <x:c r="KPW5889" s="248"/>
      <x:c r="KPX5889" s="248"/>
      <x:c r="KPY5889" s="248"/>
      <x:c r="KPZ5889" s="248"/>
      <x:c r="KQA5889" s="248"/>
      <x:c r="KQB5889" s="248"/>
      <x:c r="KQC5889" s="248"/>
      <x:c r="KQD5889" s="248"/>
      <x:c r="KQE5889" s="248"/>
      <x:c r="KQF5889" s="248"/>
      <x:c r="KQG5889" s="248"/>
      <x:c r="KQH5889" s="248"/>
      <x:c r="KQI5889" s="248"/>
      <x:c r="KQJ5889" s="248"/>
      <x:c r="KQK5889" s="248"/>
      <x:c r="KQL5889" s="248"/>
      <x:c r="KQM5889" s="248"/>
      <x:c r="KQN5889" s="248"/>
      <x:c r="KQO5889" s="248"/>
      <x:c r="KQP5889" s="248"/>
      <x:c r="KQQ5889" s="248"/>
      <x:c r="KQR5889" s="248"/>
      <x:c r="KQS5889" s="248"/>
      <x:c r="KQT5889" s="248"/>
      <x:c r="KQU5889" s="248"/>
      <x:c r="KQV5889" s="248"/>
      <x:c r="KQW5889" s="248"/>
      <x:c r="KQX5889" s="248"/>
      <x:c r="KQY5889" s="248"/>
      <x:c r="KQZ5889" s="248"/>
      <x:c r="KRA5889" s="248"/>
      <x:c r="KRB5889" s="248"/>
      <x:c r="KRC5889" s="248"/>
      <x:c r="KRD5889" s="248"/>
      <x:c r="KRE5889" s="248"/>
      <x:c r="KRF5889" s="248"/>
      <x:c r="KRG5889" s="248"/>
      <x:c r="KRH5889" s="248"/>
      <x:c r="KRI5889" s="248"/>
      <x:c r="KRJ5889" s="248"/>
      <x:c r="KRK5889" s="248"/>
      <x:c r="KRL5889" s="248"/>
      <x:c r="KRM5889" s="248"/>
      <x:c r="KRN5889" s="248"/>
      <x:c r="KRO5889" s="248"/>
      <x:c r="KRP5889" s="248"/>
      <x:c r="KRQ5889" s="248"/>
      <x:c r="KRR5889" s="248"/>
      <x:c r="KRS5889" s="248"/>
      <x:c r="KRT5889" s="248"/>
      <x:c r="KRU5889" s="248"/>
      <x:c r="KRV5889" s="248"/>
      <x:c r="KRW5889" s="248"/>
      <x:c r="KRX5889" s="248"/>
      <x:c r="KRY5889" s="248"/>
      <x:c r="KRZ5889" s="248"/>
      <x:c r="KSA5889" s="248"/>
      <x:c r="KSB5889" s="248"/>
      <x:c r="KSC5889" s="248"/>
      <x:c r="KSD5889" s="248"/>
      <x:c r="KSE5889" s="248"/>
      <x:c r="KSF5889" s="248"/>
      <x:c r="KSG5889" s="248"/>
      <x:c r="KSH5889" s="248"/>
      <x:c r="KSI5889" s="248"/>
      <x:c r="KSJ5889" s="248"/>
      <x:c r="KSK5889" s="248"/>
      <x:c r="KSL5889" s="248"/>
      <x:c r="KSM5889" s="248"/>
      <x:c r="KSN5889" s="248"/>
      <x:c r="KSO5889" s="248"/>
      <x:c r="KSP5889" s="248"/>
      <x:c r="KSQ5889" s="248"/>
      <x:c r="KSR5889" s="248"/>
      <x:c r="KSS5889" s="248"/>
      <x:c r="KST5889" s="248"/>
      <x:c r="KSU5889" s="248"/>
      <x:c r="KSV5889" s="248"/>
      <x:c r="KSW5889" s="248"/>
      <x:c r="KSX5889" s="248"/>
      <x:c r="KSY5889" s="248"/>
      <x:c r="KSZ5889" s="248"/>
      <x:c r="KTA5889" s="248"/>
      <x:c r="KTB5889" s="248"/>
      <x:c r="KTC5889" s="248"/>
      <x:c r="KTD5889" s="248"/>
      <x:c r="KTE5889" s="248"/>
      <x:c r="KTF5889" s="248"/>
      <x:c r="KTG5889" s="248"/>
      <x:c r="KTH5889" s="248"/>
      <x:c r="KTI5889" s="248"/>
      <x:c r="KTJ5889" s="248"/>
      <x:c r="KTK5889" s="248"/>
      <x:c r="KTL5889" s="248"/>
      <x:c r="KTM5889" s="248"/>
      <x:c r="KTN5889" s="248"/>
      <x:c r="KTO5889" s="248"/>
      <x:c r="KTP5889" s="248"/>
      <x:c r="KTQ5889" s="248"/>
      <x:c r="KTR5889" s="248"/>
      <x:c r="KTS5889" s="248"/>
      <x:c r="KTT5889" s="248"/>
      <x:c r="KTU5889" s="248"/>
      <x:c r="KTV5889" s="248"/>
      <x:c r="KTW5889" s="248"/>
      <x:c r="KTX5889" s="248"/>
      <x:c r="KTY5889" s="248"/>
      <x:c r="KTZ5889" s="248"/>
      <x:c r="KUA5889" s="248"/>
      <x:c r="KUB5889" s="248"/>
      <x:c r="KUC5889" s="248"/>
      <x:c r="KUD5889" s="248"/>
      <x:c r="KUE5889" s="248"/>
      <x:c r="KUF5889" s="248"/>
      <x:c r="KUG5889" s="248"/>
      <x:c r="KUH5889" s="248"/>
      <x:c r="KUI5889" s="248"/>
      <x:c r="KUJ5889" s="248"/>
      <x:c r="KUK5889" s="248"/>
      <x:c r="KUL5889" s="248"/>
      <x:c r="KUM5889" s="248"/>
      <x:c r="KUN5889" s="248"/>
      <x:c r="KUO5889" s="248"/>
      <x:c r="KUP5889" s="248"/>
      <x:c r="KUQ5889" s="248"/>
      <x:c r="KUR5889" s="248"/>
      <x:c r="KUS5889" s="248"/>
      <x:c r="KUT5889" s="248"/>
      <x:c r="KUU5889" s="248"/>
      <x:c r="KUV5889" s="248"/>
      <x:c r="KUW5889" s="248"/>
      <x:c r="KUX5889" s="248"/>
      <x:c r="KUY5889" s="248"/>
      <x:c r="KUZ5889" s="248"/>
      <x:c r="KVA5889" s="248"/>
      <x:c r="KVB5889" s="248"/>
      <x:c r="KVC5889" s="248"/>
      <x:c r="KVD5889" s="248"/>
      <x:c r="KVE5889" s="248"/>
      <x:c r="KVF5889" s="248"/>
      <x:c r="KVG5889" s="248"/>
      <x:c r="KVH5889" s="248"/>
      <x:c r="KVI5889" s="248"/>
      <x:c r="KVJ5889" s="248"/>
      <x:c r="KVK5889" s="248"/>
      <x:c r="KVL5889" s="248"/>
      <x:c r="KVM5889" s="248"/>
      <x:c r="KVN5889" s="248"/>
      <x:c r="KVO5889" s="248"/>
      <x:c r="KVP5889" s="248"/>
      <x:c r="KVQ5889" s="248"/>
      <x:c r="KVR5889" s="248"/>
      <x:c r="KVS5889" s="248"/>
      <x:c r="KVT5889" s="248"/>
      <x:c r="KVU5889" s="248"/>
      <x:c r="KVV5889" s="248"/>
      <x:c r="KVW5889" s="248"/>
      <x:c r="KVX5889" s="248"/>
      <x:c r="KVY5889" s="248"/>
      <x:c r="KVZ5889" s="248"/>
      <x:c r="KWA5889" s="248"/>
      <x:c r="KWB5889" s="248"/>
      <x:c r="KWC5889" s="248"/>
      <x:c r="KWD5889" s="248"/>
      <x:c r="KWE5889" s="248"/>
      <x:c r="KWF5889" s="248"/>
      <x:c r="KWG5889" s="248"/>
      <x:c r="KWH5889" s="248"/>
      <x:c r="KWI5889" s="248"/>
      <x:c r="KWJ5889" s="248"/>
      <x:c r="KWK5889" s="248"/>
      <x:c r="KWL5889" s="248"/>
      <x:c r="KWM5889" s="248"/>
      <x:c r="KWN5889" s="248"/>
      <x:c r="KWO5889" s="248"/>
      <x:c r="KWP5889" s="248"/>
      <x:c r="KWQ5889" s="248"/>
      <x:c r="KWR5889" s="248"/>
      <x:c r="KWS5889" s="248"/>
      <x:c r="KWT5889" s="248"/>
      <x:c r="KWU5889" s="248"/>
      <x:c r="KWV5889" s="248"/>
      <x:c r="KWW5889" s="248"/>
      <x:c r="KWX5889" s="248"/>
      <x:c r="KWY5889" s="248"/>
      <x:c r="KWZ5889" s="248"/>
      <x:c r="KXA5889" s="248"/>
      <x:c r="KXB5889" s="248"/>
      <x:c r="KXC5889" s="248"/>
      <x:c r="KXD5889" s="248"/>
      <x:c r="KXE5889" s="248"/>
      <x:c r="KXF5889" s="248"/>
      <x:c r="KXG5889" s="248"/>
      <x:c r="KXH5889" s="248"/>
      <x:c r="KXI5889" s="248"/>
      <x:c r="KXJ5889" s="248"/>
      <x:c r="KXK5889" s="248"/>
      <x:c r="KXL5889" s="248"/>
      <x:c r="KXM5889" s="248"/>
      <x:c r="KXN5889" s="248"/>
      <x:c r="KXO5889" s="248"/>
      <x:c r="KXP5889" s="248"/>
      <x:c r="KXQ5889" s="248"/>
      <x:c r="KXR5889" s="248"/>
      <x:c r="KXS5889" s="248"/>
      <x:c r="KXT5889" s="248"/>
      <x:c r="KXU5889" s="248"/>
      <x:c r="KXV5889" s="248"/>
      <x:c r="KXW5889" s="248"/>
      <x:c r="KXX5889" s="248"/>
      <x:c r="KXY5889" s="248"/>
      <x:c r="KXZ5889" s="248"/>
      <x:c r="KYA5889" s="248"/>
      <x:c r="KYB5889" s="248"/>
      <x:c r="KYC5889" s="248"/>
      <x:c r="KYD5889" s="248"/>
      <x:c r="KYE5889" s="248"/>
      <x:c r="KYF5889" s="248"/>
      <x:c r="KYG5889" s="248"/>
      <x:c r="KYH5889" s="248"/>
      <x:c r="KYI5889" s="248"/>
      <x:c r="KYJ5889" s="248"/>
      <x:c r="KYK5889" s="248"/>
      <x:c r="KYL5889" s="248"/>
      <x:c r="KYM5889" s="248"/>
      <x:c r="KYN5889" s="248"/>
      <x:c r="KYO5889" s="248"/>
      <x:c r="KYP5889" s="248"/>
      <x:c r="KYQ5889" s="248"/>
      <x:c r="KYR5889" s="248"/>
      <x:c r="KYS5889" s="248"/>
      <x:c r="KYT5889" s="248"/>
      <x:c r="KYU5889" s="248"/>
      <x:c r="KYV5889" s="248"/>
      <x:c r="KYW5889" s="248"/>
      <x:c r="KYX5889" s="248"/>
      <x:c r="KYY5889" s="248"/>
      <x:c r="KYZ5889" s="248"/>
      <x:c r="KZA5889" s="248"/>
      <x:c r="KZB5889" s="248"/>
      <x:c r="KZC5889" s="248"/>
      <x:c r="KZD5889" s="248"/>
      <x:c r="KZE5889" s="248"/>
      <x:c r="KZF5889" s="248"/>
      <x:c r="KZG5889" s="248"/>
      <x:c r="KZH5889" s="248"/>
      <x:c r="KZI5889" s="248"/>
      <x:c r="KZJ5889" s="248"/>
      <x:c r="KZK5889" s="248"/>
      <x:c r="KZL5889" s="248"/>
      <x:c r="KZM5889" s="248"/>
      <x:c r="KZN5889" s="248"/>
      <x:c r="KZO5889" s="248"/>
      <x:c r="KZP5889" s="248"/>
      <x:c r="KZQ5889" s="248"/>
      <x:c r="KZR5889" s="248"/>
      <x:c r="KZS5889" s="248"/>
      <x:c r="KZT5889" s="248"/>
      <x:c r="KZU5889" s="248"/>
      <x:c r="KZV5889" s="248"/>
      <x:c r="KZW5889" s="248"/>
      <x:c r="KZX5889" s="248"/>
      <x:c r="KZY5889" s="248"/>
      <x:c r="KZZ5889" s="248"/>
      <x:c r="LAA5889" s="248"/>
      <x:c r="LAB5889" s="248"/>
      <x:c r="LAC5889" s="248"/>
      <x:c r="LAD5889" s="248"/>
      <x:c r="LAE5889" s="248"/>
      <x:c r="LAF5889" s="248"/>
      <x:c r="LAG5889" s="248"/>
      <x:c r="LAH5889" s="248"/>
      <x:c r="LAI5889" s="248"/>
      <x:c r="LAJ5889" s="248"/>
      <x:c r="LAK5889" s="248"/>
      <x:c r="LAL5889" s="248"/>
      <x:c r="LAM5889" s="248"/>
      <x:c r="LAN5889" s="248"/>
      <x:c r="LAO5889" s="248"/>
      <x:c r="LAP5889" s="248"/>
      <x:c r="LAQ5889" s="248"/>
      <x:c r="LAR5889" s="248"/>
      <x:c r="LAS5889" s="248"/>
      <x:c r="LAT5889" s="248"/>
      <x:c r="LAU5889" s="248"/>
      <x:c r="LAV5889" s="248"/>
      <x:c r="LAW5889" s="248"/>
      <x:c r="LAX5889" s="248"/>
      <x:c r="LAY5889" s="248"/>
      <x:c r="LAZ5889" s="248"/>
      <x:c r="LBA5889" s="248"/>
      <x:c r="LBB5889" s="248"/>
      <x:c r="LBC5889" s="248"/>
      <x:c r="LBD5889" s="248"/>
      <x:c r="LBE5889" s="248"/>
      <x:c r="LBF5889" s="248"/>
      <x:c r="LBG5889" s="248"/>
      <x:c r="LBH5889" s="248"/>
      <x:c r="LBI5889" s="248"/>
      <x:c r="LBJ5889" s="248"/>
      <x:c r="LBK5889" s="248"/>
      <x:c r="LBL5889" s="248"/>
      <x:c r="LBM5889" s="248"/>
      <x:c r="LBN5889" s="248"/>
      <x:c r="LBO5889" s="248"/>
      <x:c r="LBP5889" s="248"/>
      <x:c r="LBQ5889" s="248"/>
      <x:c r="LBR5889" s="248"/>
      <x:c r="LBS5889" s="248"/>
      <x:c r="LBT5889" s="248"/>
      <x:c r="LBU5889" s="248"/>
      <x:c r="LBV5889" s="248"/>
      <x:c r="LBW5889" s="248"/>
      <x:c r="LBX5889" s="248"/>
      <x:c r="LBY5889" s="248"/>
      <x:c r="LBZ5889" s="248"/>
      <x:c r="LCA5889" s="248"/>
      <x:c r="LCB5889" s="248"/>
      <x:c r="LCC5889" s="248"/>
      <x:c r="LCD5889" s="248"/>
      <x:c r="LCE5889" s="248"/>
      <x:c r="LCF5889" s="248"/>
      <x:c r="LCG5889" s="248"/>
      <x:c r="LCH5889" s="248"/>
      <x:c r="LCI5889" s="248"/>
      <x:c r="LCJ5889" s="248"/>
      <x:c r="LCK5889" s="248"/>
      <x:c r="LCL5889" s="248"/>
      <x:c r="LCM5889" s="248"/>
      <x:c r="LCN5889" s="248"/>
      <x:c r="LCO5889" s="248"/>
      <x:c r="LCP5889" s="248"/>
      <x:c r="LCQ5889" s="248"/>
      <x:c r="LCR5889" s="248"/>
      <x:c r="LCS5889" s="248"/>
      <x:c r="LCT5889" s="248"/>
      <x:c r="LCU5889" s="248"/>
      <x:c r="LCV5889" s="248"/>
      <x:c r="LCW5889" s="248"/>
      <x:c r="LCX5889" s="248"/>
      <x:c r="LCY5889" s="248"/>
      <x:c r="LCZ5889" s="248"/>
      <x:c r="LDA5889" s="248"/>
      <x:c r="LDB5889" s="248"/>
      <x:c r="LDC5889" s="248"/>
      <x:c r="LDD5889" s="248"/>
      <x:c r="LDE5889" s="248"/>
      <x:c r="LDF5889" s="248"/>
      <x:c r="LDG5889" s="248"/>
      <x:c r="LDH5889" s="248"/>
      <x:c r="LDI5889" s="248"/>
      <x:c r="LDJ5889" s="248"/>
      <x:c r="LDK5889" s="248"/>
      <x:c r="LDL5889" s="248"/>
      <x:c r="LDM5889" s="248"/>
      <x:c r="LDN5889" s="248"/>
      <x:c r="LDO5889" s="248"/>
      <x:c r="LDP5889" s="248"/>
      <x:c r="LDQ5889" s="248"/>
      <x:c r="LDR5889" s="248"/>
      <x:c r="LDS5889" s="248"/>
      <x:c r="LDT5889" s="248"/>
      <x:c r="LDU5889" s="248"/>
      <x:c r="LDV5889" s="248"/>
      <x:c r="LDW5889" s="248"/>
      <x:c r="LDX5889" s="248"/>
      <x:c r="LDY5889" s="248"/>
      <x:c r="LDZ5889" s="248"/>
      <x:c r="LEA5889" s="248"/>
      <x:c r="LEB5889" s="248"/>
      <x:c r="LEC5889" s="248"/>
      <x:c r="LED5889" s="248"/>
      <x:c r="LEE5889" s="248"/>
      <x:c r="LEF5889" s="248"/>
      <x:c r="LEG5889" s="248"/>
      <x:c r="LEH5889" s="248"/>
      <x:c r="LEI5889" s="248"/>
      <x:c r="LEJ5889" s="248"/>
      <x:c r="LEK5889" s="248"/>
      <x:c r="LEL5889" s="248"/>
      <x:c r="LEM5889" s="248"/>
      <x:c r="LEN5889" s="248"/>
      <x:c r="LEO5889" s="248"/>
      <x:c r="LEP5889" s="248"/>
      <x:c r="LEQ5889" s="248"/>
      <x:c r="LER5889" s="248"/>
      <x:c r="LES5889" s="248"/>
      <x:c r="LET5889" s="248"/>
      <x:c r="LEU5889" s="248"/>
      <x:c r="LEV5889" s="248"/>
      <x:c r="LEW5889" s="248"/>
      <x:c r="LEX5889" s="248"/>
      <x:c r="LEY5889" s="248"/>
      <x:c r="LEZ5889" s="248"/>
      <x:c r="LFA5889" s="248"/>
      <x:c r="LFB5889" s="248"/>
      <x:c r="LFC5889" s="248"/>
      <x:c r="LFD5889" s="248"/>
      <x:c r="LFE5889" s="248"/>
      <x:c r="LFF5889" s="248"/>
      <x:c r="LFG5889" s="248"/>
      <x:c r="LFH5889" s="248"/>
      <x:c r="LFI5889" s="248"/>
      <x:c r="LFJ5889" s="248"/>
      <x:c r="LFK5889" s="248"/>
      <x:c r="LFL5889" s="248"/>
      <x:c r="LFM5889" s="248"/>
      <x:c r="LFN5889" s="248"/>
      <x:c r="LFO5889" s="248"/>
      <x:c r="LFP5889" s="248"/>
      <x:c r="LFQ5889" s="248"/>
      <x:c r="LFR5889" s="248"/>
      <x:c r="LFS5889" s="248"/>
      <x:c r="LFT5889" s="248"/>
      <x:c r="LFU5889" s="248"/>
      <x:c r="LFV5889" s="248"/>
      <x:c r="LFW5889" s="248"/>
      <x:c r="LFX5889" s="248"/>
      <x:c r="LFY5889" s="248"/>
      <x:c r="LFZ5889" s="248"/>
      <x:c r="LGA5889" s="248"/>
      <x:c r="LGB5889" s="248"/>
      <x:c r="LGC5889" s="248"/>
      <x:c r="LGD5889" s="248"/>
      <x:c r="LGE5889" s="248"/>
      <x:c r="LGF5889" s="248"/>
      <x:c r="LGG5889" s="248"/>
      <x:c r="LGH5889" s="248"/>
      <x:c r="LGI5889" s="248"/>
      <x:c r="LGJ5889" s="248"/>
      <x:c r="LGK5889" s="248"/>
      <x:c r="LGL5889" s="248"/>
      <x:c r="LGM5889" s="248"/>
      <x:c r="LGN5889" s="248"/>
      <x:c r="LGO5889" s="248"/>
      <x:c r="LGP5889" s="248"/>
      <x:c r="LGQ5889" s="248"/>
      <x:c r="LGR5889" s="248"/>
      <x:c r="LGS5889" s="248"/>
      <x:c r="LGT5889" s="248"/>
      <x:c r="LGU5889" s="248"/>
      <x:c r="LGV5889" s="248"/>
      <x:c r="LGW5889" s="248"/>
      <x:c r="LGX5889" s="248"/>
      <x:c r="LGY5889" s="248"/>
      <x:c r="LGZ5889" s="248"/>
      <x:c r="LHA5889" s="248"/>
      <x:c r="LHB5889" s="248"/>
      <x:c r="LHC5889" s="248"/>
      <x:c r="LHD5889" s="248"/>
      <x:c r="LHE5889" s="248"/>
      <x:c r="LHF5889" s="248"/>
      <x:c r="LHG5889" s="248"/>
      <x:c r="LHH5889" s="248"/>
      <x:c r="LHI5889" s="248"/>
      <x:c r="LHJ5889" s="248"/>
      <x:c r="LHK5889" s="248"/>
      <x:c r="LHL5889" s="248"/>
      <x:c r="LHM5889" s="248"/>
      <x:c r="LHN5889" s="248"/>
      <x:c r="LHO5889" s="248"/>
      <x:c r="LHP5889" s="248"/>
      <x:c r="LHQ5889" s="248"/>
      <x:c r="LHR5889" s="248"/>
      <x:c r="LHS5889" s="248"/>
      <x:c r="LHT5889" s="248"/>
      <x:c r="LHU5889" s="248"/>
      <x:c r="LHV5889" s="248"/>
      <x:c r="LHW5889" s="248"/>
      <x:c r="LHX5889" s="248"/>
      <x:c r="LHY5889" s="248"/>
      <x:c r="LHZ5889" s="248"/>
      <x:c r="LIA5889" s="248"/>
      <x:c r="LIB5889" s="248"/>
      <x:c r="LIC5889" s="248"/>
      <x:c r="LID5889" s="248"/>
      <x:c r="LIE5889" s="248"/>
      <x:c r="LIF5889" s="248"/>
      <x:c r="LIG5889" s="248"/>
      <x:c r="LIH5889" s="248"/>
      <x:c r="LII5889" s="248"/>
      <x:c r="LIJ5889" s="248"/>
      <x:c r="LIK5889" s="248"/>
      <x:c r="LIL5889" s="248"/>
      <x:c r="LIM5889" s="248"/>
      <x:c r="LIN5889" s="248"/>
      <x:c r="LIO5889" s="248"/>
      <x:c r="LIP5889" s="248"/>
      <x:c r="LIQ5889" s="248"/>
      <x:c r="LIR5889" s="248"/>
      <x:c r="LIS5889" s="248"/>
      <x:c r="LIT5889" s="248"/>
      <x:c r="LIU5889" s="248"/>
      <x:c r="LIV5889" s="248"/>
      <x:c r="LIW5889" s="248"/>
      <x:c r="LIX5889" s="248"/>
      <x:c r="LIY5889" s="248"/>
      <x:c r="LIZ5889" s="248"/>
      <x:c r="LJA5889" s="248"/>
      <x:c r="LJB5889" s="248"/>
      <x:c r="LJC5889" s="248"/>
      <x:c r="LJD5889" s="248"/>
      <x:c r="LJE5889" s="248"/>
      <x:c r="LJF5889" s="248"/>
      <x:c r="LJG5889" s="248"/>
      <x:c r="LJH5889" s="248"/>
      <x:c r="LJI5889" s="248"/>
      <x:c r="LJJ5889" s="248"/>
      <x:c r="LJK5889" s="248"/>
      <x:c r="LJL5889" s="248"/>
      <x:c r="LJM5889" s="248"/>
      <x:c r="LJN5889" s="248"/>
      <x:c r="LJO5889" s="248"/>
      <x:c r="LJP5889" s="248"/>
      <x:c r="LJQ5889" s="248"/>
      <x:c r="LJR5889" s="248"/>
      <x:c r="LJS5889" s="248"/>
      <x:c r="LJT5889" s="248"/>
      <x:c r="LJU5889" s="248"/>
      <x:c r="LJV5889" s="248"/>
      <x:c r="LJW5889" s="248"/>
      <x:c r="LJX5889" s="248"/>
      <x:c r="LJY5889" s="248"/>
      <x:c r="LJZ5889" s="248"/>
      <x:c r="LKA5889" s="248"/>
      <x:c r="LKB5889" s="248"/>
      <x:c r="LKC5889" s="248"/>
      <x:c r="LKD5889" s="248"/>
      <x:c r="LKE5889" s="248"/>
      <x:c r="LKF5889" s="248"/>
      <x:c r="LKG5889" s="248"/>
      <x:c r="LKH5889" s="248"/>
      <x:c r="LKI5889" s="248"/>
      <x:c r="LKJ5889" s="248"/>
      <x:c r="LKK5889" s="248"/>
      <x:c r="LKL5889" s="248"/>
      <x:c r="LKM5889" s="248"/>
      <x:c r="LKN5889" s="248"/>
      <x:c r="LKO5889" s="248"/>
      <x:c r="LKP5889" s="248"/>
      <x:c r="LKQ5889" s="248"/>
      <x:c r="LKR5889" s="248"/>
      <x:c r="LKS5889" s="248"/>
      <x:c r="LKT5889" s="248"/>
      <x:c r="LKU5889" s="248"/>
      <x:c r="LKV5889" s="248"/>
      <x:c r="LKW5889" s="248"/>
      <x:c r="LKX5889" s="248"/>
      <x:c r="LKY5889" s="248"/>
      <x:c r="LKZ5889" s="248"/>
      <x:c r="LLA5889" s="248"/>
      <x:c r="LLB5889" s="248"/>
      <x:c r="LLC5889" s="248"/>
      <x:c r="LLD5889" s="248"/>
      <x:c r="LLE5889" s="248"/>
      <x:c r="LLF5889" s="248"/>
      <x:c r="LLG5889" s="248"/>
      <x:c r="LLH5889" s="248"/>
      <x:c r="LLI5889" s="248"/>
      <x:c r="LLJ5889" s="248"/>
      <x:c r="LLK5889" s="248"/>
      <x:c r="LLL5889" s="248"/>
      <x:c r="LLM5889" s="248"/>
      <x:c r="LLN5889" s="248"/>
      <x:c r="LLO5889" s="248"/>
      <x:c r="LLP5889" s="248"/>
      <x:c r="LLQ5889" s="248"/>
      <x:c r="LLR5889" s="248"/>
      <x:c r="LLS5889" s="248"/>
      <x:c r="LLT5889" s="248"/>
      <x:c r="LLU5889" s="248"/>
      <x:c r="LLV5889" s="248"/>
      <x:c r="LLW5889" s="248"/>
      <x:c r="LLX5889" s="248"/>
      <x:c r="LLY5889" s="248"/>
      <x:c r="LLZ5889" s="248"/>
      <x:c r="LMA5889" s="248"/>
      <x:c r="LMB5889" s="248"/>
      <x:c r="LMC5889" s="248"/>
      <x:c r="LMD5889" s="248"/>
      <x:c r="LME5889" s="248"/>
      <x:c r="LMF5889" s="248"/>
      <x:c r="LMG5889" s="248"/>
      <x:c r="LMH5889" s="248"/>
      <x:c r="LMI5889" s="248"/>
      <x:c r="LMJ5889" s="248"/>
      <x:c r="LMK5889" s="248"/>
      <x:c r="LML5889" s="248"/>
      <x:c r="LMM5889" s="248"/>
      <x:c r="LMN5889" s="248"/>
      <x:c r="LMO5889" s="248"/>
      <x:c r="LMP5889" s="248"/>
      <x:c r="LMQ5889" s="248"/>
      <x:c r="LMR5889" s="248"/>
      <x:c r="LMS5889" s="248"/>
      <x:c r="LMT5889" s="248"/>
      <x:c r="LMU5889" s="248"/>
      <x:c r="LMV5889" s="248"/>
      <x:c r="LMW5889" s="248"/>
      <x:c r="LMX5889" s="248"/>
      <x:c r="LMY5889" s="248"/>
      <x:c r="LMZ5889" s="248"/>
      <x:c r="LNA5889" s="248"/>
      <x:c r="LNB5889" s="248"/>
      <x:c r="LNC5889" s="248"/>
      <x:c r="LND5889" s="248"/>
      <x:c r="LNE5889" s="248"/>
      <x:c r="LNF5889" s="248"/>
      <x:c r="LNG5889" s="248"/>
      <x:c r="LNH5889" s="248"/>
      <x:c r="LNI5889" s="248"/>
      <x:c r="LNJ5889" s="248"/>
      <x:c r="LNK5889" s="248"/>
      <x:c r="LNL5889" s="248"/>
      <x:c r="LNM5889" s="248"/>
      <x:c r="LNN5889" s="248"/>
      <x:c r="LNO5889" s="248"/>
      <x:c r="LNP5889" s="248"/>
      <x:c r="LNQ5889" s="248"/>
      <x:c r="LNR5889" s="248"/>
      <x:c r="LNS5889" s="248"/>
      <x:c r="LNT5889" s="248"/>
      <x:c r="LNU5889" s="248"/>
      <x:c r="LNV5889" s="248"/>
      <x:c r="LNW5889" s="248"/>
      <x:c r="LNX5889" s="248"/>
      <x:c r="LNY5889" s="248"/>
      <x:c r="LNZ5889" s="248"/>
      <x:c r="LOA5889" s="248"/>
      <x:c r="LOB5889" s="248"/>
      <x:c r="LOC5889" s="248"/>
      <x:c r="LOD5889" s="248"/>
      <x:c r="LOE5889" s="248"/>
      <x:c r="LOF5889" s="248"/>
      <x:c r="LOG5889" s="248"/>
      <x:c r="LOH5889" s="248"/>
      <x:c r="LOI5889" s="248"/>
      <x:c r="LOJ5889" s="248"/>
      <x:c r="LOK5889" s="248"/>
      <x:c r="LOL5889" s="248"/>
      <x:c r="LOM5889" s="248"/>
      <x:c r="LON5889" s="248"/>
      <x:c r="LOO5889" s="248"/>
      <x:c r="LOP5889" s="248"/>
      <x:c r="LOQ5889" s="248"/>
      <x:c r="LOR5889" s="248"/>
      <x:c r="LOS5889" s="248"/>
      <x:c r="LOT5889" s="248"/>
      <x:c r="LOU5889" s="248"/>
      <x:c r="LOV5889" s="248"/>
      <x:c r="LOW5889" s="248"/>
      <x:c r="LOX5889" s="248"/>
      <x:c r="LOY5889" s="248"/>
      <x:c r="LOZ5889" s="248"/>
      <x:c r="LPA5889" s="248"/>
      <x:c r="LPB5889" s="248"/>
      <x:c r="LPC5889" s="248"/>
      <x:c r="LPD5889" s="248"/>
      <x:c r="LPE5889" s="248"/>
      <x:c r="LPF5889" s="248"/>
      <x:c r="LPG5889" s="248"/>
      <x:c r="LPH5889" s="248"/>
      <x:c r="LPI5889" s="248"/>
      <x:c r="LPJ5889" s="248"/>
      <x:c r="LPK5889" s="248"/>
      <x:c r="LPL5889" s="248"/>
      <x:c r="LPM5889" s="248"/>
      <x:c r="LPN5889" s="248"/>
      <x:c r="LPO5889" s="248"/>
      <x:c r="LPP5889" s="248"/>
      <x:c r="LPQ5889" s="248"/>
      <x:c r="LPR5889" s="248"/>
      <x:c r="LPS5889" s="248"/>
      <x:c r="LPT5889" s="248"/>
      <x:c r="LPU5889" s="248"/>
      <x:c r="LPV5889" s="248"/>
      <x:c r="LPW5889" s="248"/>
      <x:c r="LPX5889" s="248"/>
      <x:c r="LPY5889" s="248"/>
      <x:c r="LPZ5889" s="248"/>
      <x:c r="LQA5889" s="248"/>
      <x:c r="LQB5889" s="248"/>
      <x:c r="LQC5889" s="248"/>
      <x:c r="LQD5889" s="248"/>
      <x:c r="LQE5889" s="248"/>
      <x:c r="LQF5889" s="248"/>
      <x:c r="LQG5889" s="248"/>
      <x:c r="LQH5889" s="248"/>
      <x:c r="LQI5889" s="248"/>
      <x:c r="LQJ5889" s="248"/>
      <x:c r="LQK5889" s="248"/>
      <x:c r="LQL5889" s="248"/>
      <x:c r="LQM5889" s="248"/>
      <x:c r="LQN5889" s="248"/>
      <x:c r="LQO5889" s="248"/>
      <x:c r="LQP5889" s="248"/>
      <x:c r="LQQ5889" s="248"/>
      <x:c r="LQR5889" s="248"/>
      <x:c r="LQS5889" s="248"/>
      <x:c r="LQT5889" s="248"/>
      <x:c r="LQU5889" s="248"/>
      <x:c r="LQV5889" s="248"/>
      <x:c r="LQW5889" s="248"/>
      <x:c r="LQX5889" s="248"/>
      <x:c r="LQY5889" s="248"/>
      <x:c r="LQZ5889" s="248"/>
      <x:c r="LRA5889" s="248"/>
      <x:c r="LRB5889" s="248"/>
      <x:c r="LRC5889" s="248"/>
      <x:c r="LRD5889" s="248"/>
      <x:c r="LRE5889" s="248"/>
      <x:c r="LRF5889" s="248"/>
      <x:c r="LRG5889" s="248"/>
      <x:c r="LRH5889" s="248"/>
      <x:c r="LRI5889" s="248"/>
      <x:c r="LRJ5889" s="248"/>
      <x:c r="LRK5889" s="248"/>
      <x:c r="LRL5889" s="248"/>
      <x:c r="LRM5889" s="248"/>
      <x:c r="LRN5889" s="248"/>
      <x:c r="LRO5889" s="248"/>
      <x:c r="LRP5889" s="248"/>
      <x:c r="LRQ5889" s="248"/>
      <x:c r="LRR5889" s="248"/>
      <x:c r="LRS5889" s="248"/>
      <x:c r="LRT5889" s="248"/>
      <x:c r="LRU5889" s="248"/>
      <x:c r="LRV5889" s="248"/>
      <x:c r="LRW5889" s="248"/>
      <x:c r="LRX5889" s="248"/>
      <x:c r="LRY5889" s="248"/>
      <x:c r="LRZ5889" s="248"/>
      <x:c r="LSA5889" s="248"/>
      <x:c r="LSB5889" s="248"/>
      <x:c r="LSC5889" s="248"/>
      <x:c r="LSD5889" s="248"/>
      <x:c r="LSE5889" s="248"/>
      <x:c r="LSF5889" s="248"/>
      <x:c r="LSG5889" s="248"/>
      <x:c r="LSH5889" s="248"/>
      <x:c r="LSI5889" s="248"/>
      <x:c r="LSJ5889" s="248"/>
      <x:c r="LSK5889" s="248"/>
      <x:c r="LSL5889" s="248"/>
      <x:c r="LSM5889" s="248"/>
      <x:c r="LSN5889" s="248"/>
      <x:c r="LSO5889" s="248"/>
      <x:c r="LSP5889" s="248"/>
      <x:c r="LSQ5889" s="248"/>
      <x:c r="LSR5889" s="248"/>
      <x:c r="LSS5889" s="248"/>
      <x:c r="LST5889" s="248"/>
      <x:c r="LSU5889" s="248"/>
      <x:c r="LSV5889" s="248"/>
      <x:c r="LSW5889" s="248"/>
      <x:c r="LSX5889" s="248"/>
      <x:c r="LSY5889" s="248"/>
      <x:c r="LSZ5889" s="248"/>
      <x:c r="LTA5889" s="248"/>
      <x:c r="LTB5889" s="248"/>
      <x:c r="LTC5889" s="248"/>
      <x:c r="LTD5889" s="248"/>
      <x:c r="LTE5889" s="248"/>
      <x:c r="LTF5889" s="248"/>
      <x:c r="LTG5889" s="248"/>
      <x:c r="LTH5889" s="248"/>
      <x:c r="LTI5889" s="248"/>
      <x:c r="LTJ5889" s="248"/>
      <x:c r="LTK5889" s="248"/>
      <x:c r="LTL5889" s="248"/>
      <x:c r="LTM5889" s="248"/>
      <x:c r="LTN5889" s="248"/>
      <x:c r="LTO5889" s="248"/>
      <x:c r="LTP5889" s="248"/>
      <x:c r="LTQ5889" s="248"/>
      <x:c r="LTR5889" s="248"/>
      <x:c r="LTS5889" s="248"/>
      <x:c r="LTT5889" s="248"/>
      <x:c r="LTU5889" s="248"/>
      <x:c r="LTV5889" s="248"/>
      <x:c r="LTW5889" s="248"/>
      <x:c r="LTX5889" s="248"/>
      <x:c r="LTY5889" s="248"/>
      <x:c r="LTZ5889" s="248"/>
      <x:c r="LUA5889" s="248"/>
      <x:c r="LUB5889" s="248"/>
      <x:c r="LUC5889" s="248"/>
      <x:c r="LUD5889" s="248"/>
      <x:c r="LUE5889" s="248"/>
      <x:c r="LUF5889" s="248"/>
      <x:c r="LUG5889" s="248"/>
      <x:c r="LUH5889" s="248"/>
      <x:c r="LUI5889" s="248"/>
      <x:c r="LUJ5889" s="248"/>
      <x:c r="LUK5889" s="248"/>
      <x:c r="LUL5889" s="248"/>
      <x:c r="LUM5889" s="248"/>
      <x:c r="LUN5889" s="248"/>
      <x:c r="LUO5889" s="248"/>
      <x:c r="LUP5889" s="248"/>
      <x:c r="LUQ5889" s="248"/>
      <x:c r="LUR5889" s="248"/>
      <x:c r="LUS5889" s="248"/>
      <x:c r="LUT5889" s="248"/>
      <x:c r="LUU5889" s="248"/>
      <x:c r="LUV5889" s="248"/>
      <x:c r="LUW5889" s="248"/>
      <x:c r="LUX5889" s="248"/>
      <x:c r="LUY5889" s="248"/>
      <x:c r="LUZ5889" s="248"/>
      <x:c r="LVA5889" s="248"/>
      <x:c r="LVB5889" s="248"/>
      <x:c r="LVC5889" s="248"/>
      <x:c r="LVD5889" s="248"/>
      <x:c r="LVE5889" s="248"/>
      <x:c r="LVF5889" s="248"/>
      <x:c r="LVG5889" s="248"/>
      <x:c r="LVH5889" s="248"/>
      <x:c r="LVI5889" s="248"/>
      <x:c r="LVJ5889" s="248"/>
      <x:c r="LVK5889" s="248"/>
      <x:c r="LVL5889" s="248"/>
      <x:c r="LVM5889" s="248"/>
      <x:c r="LVN5889" s="248"/>
      <x:c r="LVO5889" s="248"/>
      <x:c r="LVP5889" s="248"/>
      <x:c r="LVQ5889" s="248"/>
      <x:c r="LVR5889" s="248"/>
      <x:c r="LVS5889" s="248"/>
      <x:c r="LVT5889" s="248"/>
      <x:c r="LVU5889" s="248"/>
      <x:c r="LVV5889" s="248"/>
      <x:c r="LVW5889" s="248"/>
      <x:c r="LVX5889" s="248"/>
      <x:c r="LVY5889" s="248"/>
      <x:c r="LVZ5889" s="248"/>
      <x:c r="LWA5889" s="248"/>
      <x:c r="LWB5889" s="248"/>
      <x:c r="LWC5889" s="248"/>
      <x:c r="LWD5889" s="248"/>
      <x:c r="LWE5889" s="248"/>
      <x:c r="LWF5889" s="248"/>
      <x:c r="LWG5889" s="248"/>
      <x:c r="LWH5889" s="248"/>
      <x:c r="LWI5889" s="248"/>
      <x:c r="LWJ5889" s="248"/>
      <x:c r="LWK5889" s="248"/>
      <x:c r="LWL5889" s="248"/>
      <x:c r="LWM5889" s="248"/>
      <x:c r="LWN5889" s="248"/>
      <x:c r="LWO5889" s="248"/>
      <x:c r="LWP5889" s="248"/>
      <x:c r="LWQ5889" s="248"/>
      <x:c r="LWR5889" s="248"/>
      <x:c r="LWS5889" s="248"/>
      <x:c r="LWT5889" s="248"/>
      <x:c r="LWU5889" s="248"/>
      <x:c r="LWV5889" s="248"/>
      <x:c r="LWW5889" s="248"/>
      <x:c r="LWX5889" s="248"/>
      <x:c r="LWY5889" s="248"/>
      <x:c r="LWZ5889" s="248"/>
      <x:c r="LXA5889" s="248"/>
      <x:c r="LXB5889" s="248"/>
      <x:c r="LXC5889" s="248"/>
      <x:c r="LXD5889" s="248"/>
      <x:c r="LXE5889" s="248"/>
      <x:c r="LXF5889" s="248"/>
      <x:c r="LXG5889" s="248"/>
      <x:c r="LXH5889" s="248"/>
      <x:c r="LXI5889" s="248"/>
      <x:c r="LXJ5889" s="248"/>
      <x:c r="LXK5889" s="248"/>
      <x:c r="LXL5889" s="248"/>
      <x:c r="LXM5889" s="248"/>
      <x:c r="LXN5889" s="248"/>
      <x:c r="LXO5889" s="248"/>
      <x:c r="LXP5889" s="248"/>
      <x:c r="LXQ5889" s="248"/>
      <x:c r="LXR5889" s="248"/>
      <x:c r="LXS5889" s="248"/>
      <x:c r="LXT5889" s="248"/>
      <x:c r="LXU5889" s="248"/>
      <x:c r="LXV5889" s="248"/>
      <x:c r="LXW5889" s="248"/>
      <x:c r="LXX5889" s="248"/>
      <x:c r="LXY5889" s="248"/>
      <x:c r="LXZ5889" s="248"/>
      <x:c r="LYA5889" s="248"/>
      <x:c r="LYB5889" s="248"/>
      <x:c r="LYC5889" s="248"/>
      <x:c r="LYD5889" s="248"/>
      <x:c r="LYE5889" s="248"/>
      <x:c r="LYF5889" s="248"/>
      <x:c r="LYG5889" s="248"/>
      <x:c r="LYH5889" s="248"/>
      <x:c r="LYI5889" s="248"/>
      <x:c r="LYJ5889" s="248"/>
      <x:c r="LYK5889" s="248"/>
      <x:c r="LYL5889" s="248"/>
      <x:c r="LYM5889" s="248"/>
      <x:c r="LYN5889" s="248"/>
      <x:c r="LYO5889" s="248"/>
      <x:c r="LYP5889" s="248"/>
      <x:c r="LYQ5889" s="248"/>
      <x:c r="LYR5889" s="248"/>
      <x:c r="LYS5889" s="248"/>
      <x:c r="LYT5889" s="248"/>
      <x:c r="LYU5889" s="248"/>
      <x:c r="LYV5889" s="248"/>
      <x:c r="LYW5889" s="248"/>
      <x:c r="LYX5889" s="248"/>
      <x:c r="LYY5889" s="248"/>
      <x:c r="LYZ5889" s="248"/>
      <x:c r="LZA5889" s="248"/>
      <x:c r="LZB5889" s="248"/>
      <x:c r="LZC5889" s="248"/>
      <x:c r="LZD5889" s="248"/>
      <x:c r="LZE5889" s="248"/>
      <x:c r="LZF5889" s="248"/>
      <x:c r="LZG5889" s="248"/>
      <x:c r="LZH5889" s="248"/>
      <x:c r="LZI5889" s="248"/>
      <x:c r="LZJ5889" s="248"/>
      <x:c r="LZK5889" s="248"/>
      <x:c r="LZL5889" s="248"/>
      <x:c r="LZM5889" s="248"/>
      <x:c r="LZN5889" s="248"/>
      <x:c r="LZO5889" s="248"/>
      <x:c r="LZP5889" s="248"/>
      <x:c r="LZQ5889" s="248"/>
      <x:c r="LZR5889" s="248"/>
      <x:c r="LZS5889" s="248"/>
      <x:c r="LZT5889" s="248"/>
      <x:c r="LZU5889" s="248"/>
      <x:c r="LZV5889" s="248"/>
      <x:c r="LZW5889" s="248"/>
      <x:c r="LZX5889" s="248"/>
      <x:c r="LZY5889" s="248"/>
      <x:c r="LZZ5889" s="248"/>
      <x:c r="MAA5889" s="248"/>
      <x:c r="MAB5889" s="248"/>
      <x:c r="MAC5889" s="248"/>
      <x:c r="MAD5889" s="248"/>
      <x:c r="MAE5889" s="248"/>
      <x:c r="MAF5889" s="248"/>
      <x:c r="MAG5889" s="248"/>
      <x:c r="MAH5889" s="248"/>
      <x:c r="MAI5889" s="248"/>
      <x:c r="MAJ5889" s="248"/>
      <x:c r="MAK5889" s="248"/>
      <x:c r="MAL5889" s="248"/>
      <x:c r="MAM5889" s="248"/>
      <x:c r="MAN5889" s="248"/>
      <x:c r="MAO5889" s="248"/>
      <x:c r="MAP5889" s="248"/>
      <x:c r="MAQ5889" s="248"/>
      <x:c r="MAR5889" s="248"/>
      <x:c r="MAS5889" s="248"/>
      <x:c r="MAT5889" s="248"/>
      <x:c r="MAU5889" s="248"/>
      <x:c r="MAV5889" s="248"/>
      <x:c r="MAW5889" s="248"/>
      <x:c r="MAX5889" s="248"/>
      <x:c r="MAY5889" s="248"/>
      <x:c r="MAZ5889" s="248"/>
      <x:c r="MBA5889" s="248"/>
      <x:c r="MBB5889" s="248"/>
      <x:c r="MBC5889" s="248"/>
      <x:c r="MBD5889" s="248"/>
      <x:c r="MBE5889" s="248"/>
      <x:c r="MBF5889" s="248"/>
      <x:c r="MBG5889" s="248"/>
      <x:c r="MBH5889" s="248"/>
      <x:c r="MBI5889" s="248"/>
      <x:c r="MBJ5889" s="248"/>
      <x:c r="MBK5889" s="248"/>
      <x:c r="MBL5889" s="248"/>
      <x:c r="MBM5889" s="248"/>
      <x:c r="MBN5889" s="248"/>
      <x:c r="MBO5889" s="248"/>
      <x:c r="MBP5889" s="248"/>
      <x:c r="MBQ5889" s="248"/>
      <x:c r="MBR5889" s="248"/>
      <x:c r="MBS5889" s="248"/>
      <x:c r="MBT5889" s="248"/>
      <x:c r="MBU5889" s="248"/>
      <x:c r="MBV5889" s="248"/>
      <x:c r="MBW5889" s="248"/>
      <x:c r="MBX5889" s="248"/>
      <x:c r="MBY5889" s="248"/>
      <x:c r="MBZ5889" s="248"/>
      <x:c r="MCA5889" s="248"/>
      <x:c r="MCB5889" s="248"/>
      <x:c r="MCC5889" s="248"/>
      <x:c r="MCD5889" s="248"/>
      <x:c r="MCE5889" s="248"/>
      <x:c r="MCF5889" s="248"/>
      <x:c r="MCG5889" s="248"/>
      <x:c r="MCH5889" s="248"/>
      <x:c r="MCI5889" s="248"/>
      <x:c r="MCJ5889" s="248"/>
      <x:c r="MCK5889" s="248"/>
      <x:c r="MCL5889" s="248"/>
      <x:c r="MCM5889" s="248"/>
      <x:c r="MCN5889" s="248"/>
      <x:c r="MCO5889" s="248"/>
      <x:c r="MCP5889" s="248"/>
      <x:c r="MCQ5889" s="248"/>
      <x:c r="MCR5889" s="248"/>
      <x:c r="MCS5889" s="248"/>
      <x:c r="MCT5889" s="248"/>
      <x:c r="MCU5889" s="248"/>
      <x:c r="MCV5889" s="248"/>
      <x:c r="MCW5889" s="248"/>
      <x:c r="MCX5889" s="248"/>
      <x:c r="MCY5889" s="248"/>
      <x:c r="MCZ5889" s="248"/>
      <x:c r="MDA5889" s="248"/>
      <x:c r="MDB5889" s="248"/>
      <x:c r="MDC5889" s="248"/>
      <x:c r="MDD5889" s="248"/>
      <x:c r="MDE5889" s="248"/>
      <x:c r="MDF5889" s="248"/>
      <x:c r="MDG5889" s="248"/>
      <x:c r="MDH5889" s="248"/>
      <x:c r="MDI5889" s="248"/>
      <x:c r="MDJ5889" s="248"/>
      <x:c r="MDK5889" s="248"/>
      <x:c r="MDL5889" s="248"/>
      <x:c r="MDM5889" s="248"/>
      <x:c r="MDN5889" s="248"/>
      <x:c r="MDO5889" s="248"/>
      <x:c r="MDP5889" s="248"/>
      <x:c r="MDQ5889" s="248"/>
      <x:c r="MDR5889" s="248"/>
      <x:c r="MDS5889" s="248"/>
      <x:c r="MDT5889" s="248"/>
      <x:c r="MDU5889" s="248"/>
      <x:c r="MDV5889" s="248"/>
      <x:c r="MDW5889" s="248"/>
      <x:c r="MDX5889" s="248"/>
      <x:c r="MDY5889" s="248"/>
      <x:c r="MDZ5889" s="248"/>
      <x:c r="MEA5889" s="248"/>
      <x:c r="MEB5889" s="248"/>
      <x:c r="MEC5889" s="248"/>
      <x:c r="MED5889" s="248"/>
      <x:c r="MEE5889" s="248"/>
      <x:c r="MEF5889" s="248"/>
      <x:c r="MEG5889" s="248"/>
      <x:c r="MEH5889" s="248"/>
      <x:c r="MEI5889" s="248"/>
      <x:c r="MEJ5889" s="248"/>
      <x:c r="MEK5889" s="248"/>
      <x:c r="MEL5889" s="248"/>
      <x:c r="MEM5889" s="248"/>
      <x:c r="MEN5889" s="248"/>
      <x:c r="MEO5889" s="248"/>
      <x:c r="MEP5889" s="248"/>
      <x:c r="MEQ5889" s="248"/>
      <x:c r="MER5889" s="248"/>
      <x:c r="MES5889" s="248"/>
      <x:c r="MET5889" s="248"/>
      <x:c r="MEU5889" s="248"/>
      <x:c r="MEV5889" s="248"/>
      <x:c r="MEW5889" s="248"/>
      <x:c r="MEX5889" s="248"/>
      <x:c r="MEY5889" s="248"/>
      <x:c r="MEZ5889" s="248"/>
      <x:c r="MFA5889" s="248"/>
      <x:c r="MFB5889" s="248"/>
      <x:c r="MFC5889" s="248"/>
      <x:c r="MFD5889" s="248"/>
      <x:c r="MFE5889" s="248"/>
      <x:c r="MFF5889" s="248"/>
      <x:c r="MFG5889" s="248"/>
      <x:c r="MFH5889" s="248"/>
      <x:c r="MFI5889" s="248"/>
      <x:c r="MFJ5889" s="248"/>
      <x:c r="MFK5889" s="248"/>
      <x:c r="MFL5889" s="248"/>
      <x:c r="MFM5889" s="248"/>
      <x:c r="MFN5889" s="248"/>
      <x:c r="MFO5889" s="248"/>
      <x:c r="MFP5889" s="248"/>
      <x:c r="MFQ5889" s="248"/>
      <x:c r="MFR5889" s="248"/>
      <x:c r="MFS5889" s="248"/>
      <x:c r="MFT5889" s="248"/>
      <x:c r="MFU5889" s="248"/>
      <x:c r="MFV5889" s="248"/>
      <x:c r="MFW5889" s="248"/>
      <x:c r="MFX5889" s="248"/>
      <x:c r="MFY5889" s="248"/>
      <x:c r="MFZ5889" s="248"/>
      <x:c r="MGA5889" s="248"/>
      <x:c r="MGB5889" s="248"/>
      <x:c r="MGC5889" s="248"/>
      <x:c r="MGD5889" s="248"/>
      <x:c r="MGE5889" s="248"/>
      <x:c r="MGF5889" s="248"/>
      <x:c r="MGG5889" s="248"/>
      <x:c r="MGH5889" s="248"/>
      <x:c r="MGI5889" s="248"/>
      <x:c r="MGJ5889" s="248"/>
      <x:c r="MGK5889" s="248"/>
      <x:c r="MGL5889" s="248"/>
      <x:c r="MGM5889" s="248"/>
      <x:c r="MGN5889" s="248"/>
      <x:c r="MGO5889" s="248"/>
      <x:c r="MGP5889" s="248"/>
      <x:c r="MGQ5889" s="248"/>
      <x:c r="MGR5889" s="248"/>
      <x:c r="MGS5889" s="248"/>
      <x:c r="MGT5889" s="248"/>
      <x:c r="MGU5889" s="248"/>
      <x:c r="MGV5889" s="248"/>
      <x:c r="MGW5889" s="248"/>
      <x:c r="MGX5889" s="248"/>
      <x:c r="MGY5889" s="248"/>
      <x:c r="MGZ5889" s="248"/>
      <x:c r="MHA5889" s="248"/>
      <x:c r="MHB5889" s="248"/>
      <x:c r="MHC5889" s="248"/>
      <x:c r="MHD5889" s="248"/>
      <x:c r="MHE5889" s="248"/>
      <x:c r="MHF5889" s="248"/>
      <x:c r="MHG5889" s="248"/>
      <x:c r="MHH5889" s="248"/>
      <x:c r="MHI5889" s="248"/>
      <x:c r="MHJ5889" s="248"/>
      <x:c r="MHK5889" s="248"/>
      <x:c r="MHL5889" s="248"/>
      <x:c r="MHM5889" s="248"/>
      <x:c r="MHN5889" s="248"/>
      <x:c r="MHO5889" s="248"/>
      <x:c r="MHP5889" s="248"/>
      <x:c r="MHQ5889" s="248"/>
      <x:c r="MHR5889" s="248"/>
      <x:c r="MHS5889" s="248"/>
      <x:c r="MHT5889" s="248"/>
      <x:c r="MHU5889" s="248"/>
      <x:c r="MHV5889" s="248"/>
      <x:c r="MHW5889" s="248"/>
      <x:c r="MHX5889" s="248"/>
      <x:c r="MHY5889" s="248"/>
      <x:c r="MHZ5889" s="248"/>
      <x:c r="MIA5889" s="248"/>
      <x:c r="MIB5889" s="248"/>
      <x:c r="MIC5889" s="248"/>
      <x:c r="MID5889" s="248"/>
      <x:c r="MIE5889" s="248"/>
      <x:c r="MIF5889" s="248"/>
      <x:c r="MIG5889" s="248"/>
      <x:c r="MIH5889" s="248"/>
      <x:c r="MII5889" s="248"/>
      <x:c r="MIJ5889" s="248"/>
      <x:c r="MIK5889" s="248"/>
      <x:c r="MIL5889" s="248"/>
      <x:c r="MIM5889" s="248"/>
      <x:c r="MIN5889" s="248"/>
      <x:c r="MIO5889" s="248"/>
      <x:c r="MIP5889" s="248"/>
      <x:c r="MIQ5889" s="248"/>
      <x:c r="MIR5889" s="248"/>
      <x:c r="MIS5889" s="248"/>
      <x:c r="MIT5889" s="248"/>
      <x:c r="MIU5889" s="248"/>
      <x:c r="MIV5889" s="248"/>
      <x:c r="MIW5889" s="248"/>
      <x:c r="MIX5889" s="248"/>
      <x:c r="MIY5889" s="248"/>
      <x:c r="MIZ5889" s="248"/>
      <x:c r="MJA5889" s="248"/>
      <x:c r="MJB5889" s="248"/>
      <x:c r="MJC5889" s="248"/>
      <x:c r="MJD5889" s="248"/>
      <x:c r="MJE5889" s="248"/>
      <x:c r="MJF5889" s="248"/>
      <x:c r="MJG5889" s="248"/>
      <x:c r="MJH5889" s="248"/>
      <x:c r="MJI5889" s="248"/>
      <x:c r="MJJ5889" s="248"/>
      <x:c r="MJK5889" s="248"/>
      <x:c r="MJL5889" s="248"/>
      <x:c r="MJM5889" s="248"/>
      <x:c r="MJN5889" s="248"/>
      <x:c r="MJO5889" s="248"/>
      <x:c r="MJP5889" s="248"/>
      <x:c r="MJQ5889" s="248"/>
      <x:c r="MJR5889" s="248"/>
      <x:c r="MJS5889" s="248"/>
      <x:c r="MJT5889" s="248"/>
      <x:c r="MJU5889" s="248"/>
      <x:c r="MJV5889" s="248"/>
      <x:c r="MJW5889" s="248"/>
      <x:c r="MJX5889" s="248"/>
      <x:c r="MJY5889" s="248"/>
      <x:c r="MJZ5889" s="248"/>
      <x:c r="MKA5889" s="248"/>
      <x:c r="MKB5889" s="248"/>
      <x:c r="MKC5889" s="248"/>
      <x:c r="MKD5889" s="248"/>
      <x:c r="MKE5889" s="248"/>
      <x:c r="MKF5889" s="248"/>
      <x:c r="MKG5889" s="248"/>
      <x:c r="MKH5889" s="248"/>
      <x:c r="MKI5889" s="248"/>
      <x:c r="MKJ5889" s="248"/>
      <x:c r="MKK5889" s="248"/>
      <x:c r="MKL5889" s="248"/>
      <x:c r="MKM5889" s="248"/>
      <x:c r="MKN5889" s="248"/>
      <x:c r="MKO5889" s="248"/>
      <x:c r="MKP5889" s="248"/>
      <x:c r="MKQ5889" s="248"/>
      <x:c r="MKR5889" s="248"/>
      <x:c r="MKS5889" s="248"/>
      <x:c r="MKT5889" s="248"/>
      <x:c r="MKU5889" s="248"/>
      <x:c r="MKV5889" s="248"/>
      <x:c r="MKW5889" s="248"/>
      <x:c r="MKX5889" s="248"/>
      <x:c r="MKY5889" s="248"/>
      <x:c r="MKZ5889" s="248"/>
      <x:c r="MLA5889" s="248"/>
      <x:c r="MLB5889" s="248"/>
      <x:c r="MLC5889" s="248"/>
      <x:c r="MLD5889" s="248"/>
      <x:c r="MLE5889" s="248"/>
      <x:c r="MLF5889" s="248"/>
      <x:c r="MLG5889" s="248"/>
      <x:c r="MLH5889" s="248"/>
      <x:c r="MLI5889" s="248"/>
      <x:c r="MLJ5889" s="248"/>
      <x:c r="MLK5889" s="248"/>
      <x:c r="MLL5889" s="248"/>
      <x:c r="MLM5889" s="248"/>
      <x:c r="MLN5889" s="248"/>
      <x:c r="MLO5889" s="248"/>
      <x:c r="MLP5889" s="248"/>
      <x:c r="MLQ5889" s="248"/>
      <x:c r="MLR5889" s="248"/>
      <x:c r="MLS5889" s="248"/>
      <x:c r="MLT5889" s="248"/>
      <x:c r="MLU5889" s="248"/>
      <x:c r="MLV5889" s="248"/>
      <x:c r="MLW5889" s="248"/>
      <x:c r="MLX5889" s="248"/>
      <x:c r="MLY5889" s="248"/>
      <x:c r="MLZ5889" s="248"/>
      <x:c r="MMA5889" s="248"/>
      <x:c r="MMB5889" s="248"/>
      <x:c r="MMC5889" s="248"/>
      <x:c r="MMD5889" s="248"/>
      <x:c r="MME5889" s="248"/>
      <x:c r="MMF5889" s="248"/>
      <x:c r="MMG5889" s="248"/>
      <x:c r="MMH5889" s="248"/>
      <x:c r="MMI5889" s="248"/>
      <x:c r="MMJ5889" s="248"/>
      <x:c r="MMK5889" s="248"/>
      <x:c r="MML5889" s="248"/>
      <x:c r="MMM5889" s="248"/>
      <x:c r="MMN5889" s="248"/>
      <x:c r="MMO5889" s="248"/>
      <x:c r="MMP5889" s="248"/>
      <x:c r="MMQ5889" s="248"/>
      <x:c r="MMR5889" s="248"/>
      <x:c r="MMS5889" s="248"/>
      <x:c r="MMT5889" s="248"/>
      <x:c r="MMU5889" s="248"/>
      <x:c r="MMV5889" s="248"/>
      <x:c r="MMW5889" s="248"/>
      <x:c r="MMX5889" s="248"/>
      <x:c r="MMY5889" s="248"/>
      <x:c r="MMZ5889" s="248"/>
      <x:c r="MNA5889" s="248"/>
      <x:c r="MNB5889" s="248"/>
      <x:c r="MNC5889" s="248"/>
      <x:c r="MND5889" s="248"/>
      <x:c r="MNE5889" s="248"/>
      <x:c r="MNF5889" s="248"/>
      <x:c r="MNG5889" s="248"/>
      <x:c r="MNH5889" s="248"/>
      <x:c r="MNI5889" s="248"/>
      <x:c r="MNJ5889" s="248"/>
      <x:c r="MNK5889" s="248"/>
      <x:c r="MNL5889" s="248"/>
      <x:c r="MNM5889" s="248"/>
      <x:c r="MNN5889" s="248"/>
      <x:c r="MNO5889" s="248"/>
      <x:c r="MNP5889" s="248"/>
      <x:c r="MNQ5889" s="248"/>
      <x:c r="MNR5889" s="248"/>
      <x:c r="MNS5889" s="248"/>
      <x:c r="MNT5889" s="248"/>
      <x:c r="MNU5889" s="248"/>
      <x:c r="MNV5889" s="248"/>
      <x:c r="MNW5889" s="248"/>
      <x:c r="MNX5889" s="248"/>
      <x:c r="MNY5889" s="248"/>
      <x:c r="MNZ5889" s="248"/>
      <x:c r="MOA5889" s="248"/>
      <x:c r="MOB5889" s="248"/>
      <x:c r="MOC5889" s="248"/>
      <x:c r="MOD5889" s="248"/>
      <x:c r="MOE5889" s="248"/>
      <x:c r="MOF5889" s="248"/>
      <x:c r="MOG5889" s="248"/>
      <x:c r="MOH5889" s="248"/>
      <x:c r="MOI5889" s="248"/>
      <x:c r="MOJ5889" s="248"/>
      <x:c r="MOK5889" s="248"/>
      <x:c r="MOL5889" s="248"/>
      <x:c r="MOM5889" s="248"/>
      <x:c r="MON5889" s="248"/>
      <x:c r="MOO5889" s="248"/>
      <x:c r="MOP5889" s="248"/>
      <x:c r="MOQ5889" s="248"/>
      <x:c r="MOR5889" s="248"/>
      <x:c r="MOS5889" s="248"/>
      <x:c r="MOT5889" s="248"/>
      <x:c r="MOU5889" s="248"/>
      <x:c r="MOV5889" s="248"/>
      <x:c r="MOW5889" s="248"/>
      <x:c r="MOX5889" s="248"/>
      <x:c r="MOY5889" s="248"/>
      <x:c r="MOZ5889" s="248"/>
      <x:c r="MPA5889" s="248"/>
      <x:c r="MPB5889" s="248"/>
      <x:c r="MPC5889" s="248"/>
      <x:c r="MPD5889" s="248"/>
      <x:c r="MPE5889" s="248"/>
      <x:c r="MPF5889" s="248"/>
      <x:c r="MPG5889" s="248"/>
      <x:c r="MPH5889" s="248"/>
      <x:c r="MPI5889" s="248"/>
      <x:c r="MPJ5889" s="248"/>
      <x:c r="MPK5889" s="248"/>
      <x:c r="MPL5889" s="248"/>
      <x:c r="MPM5889" s="248"/>
      <x:c r="MPN5889" s="248"/>
      <x:c r="MPO5889" s="248"/>
      <x:c r="MPP5889" s="248"/>
      <x:c r="MPQ5889" s="248"/>
      <x:c r="MPR5889" s="248"/>
      <x:c r="MPS5889" s="248"/>
      <x:c r="MPT5889" s="248"/>
      <x:c r="MPU5889" s="248"/>
      <x:c r="MPV5889" s="248"/>
      <x:c r="MPW5889" s="248"/>
      <x:c r="MPX5889" s="248"/>
      <x:c r="MPY5889" s="248"/>
      <x:c r="MPZ5889" s="248"/>
      <x:c r="MQA5889" s="248"/>
      <x:c r="MQB5889" s="248"/>
      <x:c r="MQC5889" s="248"/>
      <x:c r="MQD5889" s="248"/>
      <x:c r="MQE5889" s="248"/>
      <x:c r="MQF5889" s="248"/>
      <x:c r="MQG5889" s="248"/>
      <x:c r="MQH5889" s="248"/>
      <x:c r="MQI5889" s="248"/>
      <x:c r="MQJ5889" s="248"/>
      <x:c r="MQK5889" s="248"/>
      <x:c r="MQL5889" s="248"/>
      <x:c r="MQM5889" s="248"/>
      <x:c r="MQN5889" s="248"/>
      <x:c r="MQO5889" s="248"/>
      <x:c r="MQP5889" s="248"/>
      <x:c r="MQQ5889" s="248"/>
      <x:c r="MQR5889" s="248"/>
      <x:c r="MQS5889" s="248"/>
      <x:c r="MQT5889" s="248"/>
      <x:c r="MQU5889" s="248"/>
      <x:c r="MQV5889" s="248"/>
      <x:c r="MQW5889" s="248"/>
      <x:c r="MQX5889" s="248"/>
      <x:c r="MQY5889" s="248"/>
      <x:c r="MQZ5889" s="248"/>
      <x:c r="MRA5889" s="248"/>
      <x:c r="MRB5889" s="248"/>
      <x:c r="MRC5889" s="248"/>
      <x:c r="MRD5889" s="248"/>
      <x:c r="MRE5889" s="248"/>
      <x:c r="MRF5889" s="248"/>
      <x:c r="MRG5889" s="248"/>
      <x:c r="MRH5889" s="248"/>
      <x:c r="MRI5889" s="248"/>
      <x:c r="MRJ5889" s="248"/>
      <x:c r="MRK5889" s="248"/>
      <x:c r="MRL5889" s="248"/>
      <x:c r="MRM5889" s="248"/>
      <x:c r="MRN5889" s="248"/>
      <x:c r="MRO5889" s="248"/>
      <x:c r="MRP5889" s="248"/>
      <x:c r="MRQ5889" s="248"/>
      <x:c r="MRR5889" s="248"/>
      <x:c r="MRS5889" s="248"/>
      <x:c r="MRT5889" s="248"/>
      <x:c r="MRU5889" s="248"/>
      <x:c r="MRV5889" s="248"/>
      <x:c r="MRW5889" s="248"/>
      <x:c r="MRX5889" s="248"/>
      <x:c r="MRY5889" s="248"/>
      <x:c r="MRZ5889" s="248"/>
      <x:c r="MSA5889" s="248"/>
      <x:c r="MSB5889" s="248"/>
      <x:c r="MSC5889" s="248"/>
      <x:c r="MSD5889" s="248"/>
      <x:c r="MSE5889" s="248"/>
      <x:c r="MSF5889" s="248"/>
      <x:c r="MSG5889" s="248"/>
      <x:c r="MSH5889" s="248"/>
      <x:c r="MSI5889" s="248"/>
      <x:c r="MSJ5889" s="248"/>
      <x:c r="MSK5889" s="248"/>
      <x:c r="MSL5889" s="248"/>
      <x:c r="MSM5889" s="248"/>
      <x:c r="MSN5889" s="248"/>
      <x:c r="MSO5889" s="248"/>
      <x:c r="MSP5889" s="248"/>
      <x:c r="MSQ5889" s="248"/>
      <x:c r="MSR5889" s="248"/>
      <x:c r="MSS5889" s="248"/>
      <x:c r="MST5889" s="248"/>
      <x:c r="MSU5889" s="248"/>
      <x:c r="MSV5889" s="248"/>
      <x:c r="MSW5889" s="248"/>
      <x:c r="MSX5889" s="248"/>
      <x:c r="MSY5889" s="248"/>
      <x:c r="MSZ5889" s="248"/>
      <x:c r="MTA5889" s="248"/>
      <x:c r="MTB5889" s="248"/>
      <x:c r="MTC5889" s="248"/>
      <x:c r="MTD5889" s="248"/>
      <x:c r="MTE5889" s="248"/>
      <x:c r="MTF5889" s="248"/>
      <x:c r="MTG5889" s="248"/>
      <x:c r="MTH5889" s="248"/>
      <x:c r="MTI5889" s="248"/>
      <x:c r="MTJ5889" s="248"/>
      <x:c r="MTK5889" s="248"/>
      <x:c r="MTL5889" s="248"/>
      <x:c r="MTM5889" s="248"/>
      <x:c r="MTN5889" s="248"/>
      <x:c r="MTO5889" s="248"/>
      <x:c r="MTP5889" s="248"/>
      <x:c r="MTQ5889" s="248"/>
      <x:c r="MTR5889" s="248"/>
      <x:c r="MTS5889" s="248"/>
      <x:c r="MTT5889" s="248"/>
      <x:c r="MTU5889" s="248"/>
      <x:c r="MTV5889" s="248"/>
      <x:c r="MTW5889" s="248"/>
      <x:c r="MTX5889" s="248"/>
      <x:c r="MTY5889" s="248"/>
      <x:c r="MTZ5889" s="248"/>
      <x:c r="MUA5889" s="248"/>
      <x:c r="MUB5889" s="248"/>
      <x:c r="MUC5889" s="248"/>
      <x:c r="MUD5889" s="248"/>
      <x:c r="MUE5889" s="248"/>
      <x:c r="MUF5889" s="248"/>
      <x:c r="MUG5889" s="248"/>
      <x:c r="MUH5889" s="248"/>
      <x:c r="MUI5889" s="248"/>
      <x:c r="MUJ5889" s="248"/>
      <x:c r="MUK5889" s="248"/>
      <x:c r="MUL5889" s="248"/>
      <x:c r="MUM5889" s="248"/>
      <x:c r="MUN5889" s="248"/>
      <x:c r="MUO5889" s="248"/>
      <x:c r="MUP5889" s="248"/>
      <x:c r="MUQ5889" s="248"/>
      <x:c r="MUR5889" s="248"/>
      <x:c r="MUS5889" s="248"/>
      <x:c r="MUT5889" s="248"/>
      <x:c r="MUU5889" s="248"/>
      <x:c r="MUV5889" s="248"/>
      <x:c r="MUW5889" s="248"/>
      <x:c r="MUX5889" s="248"/>
      <x:c r="MUY5889" s="248"/>
      <x:c r="MUZ5889" s="248"/>
      <x:c r="MVA5889" s="248"/>
      <x:c r="MVB5889" s="248"/>
      <x:c r="MVC5889" s="248"/>
      <x:c r="MVD5889" s="248"/>
      <x:c r="MVE5889" s="248"/>
      <x:c r="MVF5889" s="248"/>
      <x:c r="MVG5889" s="248"/>
      <x:c r="MVH5889" s="248"/>
      <x:c r="MVI5889" s="248"/>
      <x:c r="MVJ5889" s="248"/>
      <x:c r="MVK5889" s="248"/>
      <x:c r="MVL5889" s="248"/>
      <x:c r="MVM5889" s="248"/>
      <x:c r="MVN5889" s="248"/>
      <x:c r="MVO5889" s="248"/>
      <x:c r="MVP5889" s="248"/>
      <x:c r="MVQ5889" s="248"/>
      <x:c r="MVR5889" s="248"/>
      <x:c r="MVS5889" s="248"/>
      <x:c r="MVT5889" s="248"/>
      <x:c r="MVU5889" s="248"/>
      <x:c r="MVV5889" s="248"/>
      <x:c r="MVW5889" s="248"/>
      <x:c r="MVX5889" s="248"/>
      <x:c r="MVY5889" s="248"/>
      <x:c r="MVZ5889" s="248"/>
      <x:c r="MWA5889" s="248"/>
      <x:c r="MWB5889" s="248"/>
      <x:c r="MWC5889" s="248"/>
      <x:c r="MWD5889" s="248"/>
      <x:c r="MWE5889" s="248"/>
      <x:c r="MWF5889" s="248"/>
      <x:c r="MWG5889" s="248"/>
      <x:c r="MWH5889" s="248"/>
      <x:c r="MWI5889" s="248"/>
      <x:c r="MWJ5889" s="248"/>
      <x:c r="MWK5889" s="248"/>
      <x:c r="MWL5889" s="248"/>
      <x:c r="MWM5889" s="248"/>
      <x:c r="MWN5889" s="248"/>
      <x:c r="MWO5889" s="248"/>
      <x:c r="MWP5889" s="248"/>
      <x:c r="MWQ5889" s="248"/>
      <x:c r="MWR5889" s="248"/>
      <x:c r="MWS5889" s="248"/>
      <x:c r="MWT5889" s="248"/>
      <x:c r="MWU5889" s="248"/>
      <x:c r="MWV5889" s="248"/>
      <x:c r="MWW5889" s="248"/>
      <x:c r="MWX5889" s="248"/>
      <x:c r="MWY5889" s="248"/>
      <x:c r="MWZ5889" s="248"/>
      <x:c r="MXA5889" s="248"/>
      <x:c r="MXB5889" s="248"/>
      <x:c r="MXC5889" s="248"/>
      <x:c r="MXD5889" s="248"/>
      <x:c r="MXE5889" s="248"/>
      <x:c r="MXF5889" s="248"/>
      <x:c r="MXG5889" s="248"/>
      <x:c r="MXH5889" s="248"/>
      <x:c r="MXI5889" s="248"/>
      <x:c r="MXJ5889" s="248"/>
      <x:c r="MXK5889" s="248"/>
      <x:c r="MXL5889" s="248"/>
      <x:c r="MXM5889" s="248"/>
      <x:c r="MXN5889" s="248"/>
      <x:c r="MXO5889" s="248"/>
      <x:c r="MXP5889" s="248"/>
      <x:c r="MXQ5889" s="248"/>
      <x:c r="MXR5889" s="248"/>
      <x:c r="MXS5889" s="248"/>
      <x:c r="MXT5889" s="248"/>
      <x:c r="MXU5889" s="248"/>
      <x:c r="MXV5889" s="248"/>
      <x:c r="MXW5889" s="248"/>
      <x:c r="MXX5889" s="248"/>
      <x:c r="MXY5889" s="248"/>
      <x:c r="MXZ5889" s="248"/>
      <x:c r="MYA5889" s="248"/>
      <x:c r="MYB5889" s="248"/>
      <x:c r="MYC5889" s="248"/>
      <x:c r="MYD5889" s="248"/>
      <x:c r="MYE5889" s="248"/>
      <x:c r="MYF5889" s="248"/>
      <x:c r="MYG5889" s="248"/>
      <x:c r="MYH5889" s="248"/>
      <x:c r="MYI5889" s="248"/>
      <x:c r="MYJ5889" s="248"/>
      <x:c r="MYK5889" s="248"/>
      <x:c r="MYL5889" s="248"/>
      <x:c r="MYM5889" s="248"/>
      <x:c r="MYN5889" s="248"/>
      <x:c r="MYO5889" s="248"/>
      <x:c r="MYP5889" s="248"/>
      <x:c r="MYQ5889" s="248"/>
      <x:c r="MYR5889" s="248"/>
      <x:c r="MYS5889" s="248"/>
      <x:c r="MYT5889" s="248"/>
      <x:c r="MYU5889" s="248"/>
      <x:c r="MYV5889" s="248"/>
      <x:c r="MYW5889" s="248"/>
      <x:c r="MYX5889" s="248"/>
      <x:c r="MYY5889" s="248"/>
      <x:c r="MYZ5889" s="248"/>
      <x:c r="MZA5889" s="248"/>
      <x:c r="MZB5889" s="248"/>
      <x:c r="MZC5889" s="248"/>
      <x:c r="MZD5889" s="248"/>
      <x:c r="MZE5889" s="248"/>
      <x:c r="MZF5889" s="248"/>
      <x:c r="MZG5889" s="248"/>
      <x:c r="MZH5889" s="248"/>
      <x:c r="MZI5889" s="248"/>
      <x:c r="MZJ5889" s="248"/>
      <x:c r="MZK5889" s="248"/>
      <x:c r="MZL5889" s="248"/>
      <x:c r="MZM5889" s="248"/>
      <x:c r="MZN5889" s="248"/>
      <x:c r="MZO5889" s="248"/>
      <x:c r="MZP5889" s="248"/>
      <x:c r="MZQ5889" s="248"/>
      <x:c r="MZR5889" s="248"/>
      <x:c r="MZS5889" s="248"/>
      <x:c r="MZT5889" s="248"/>
      <x:c r="MZU5889" s="248"/>
      <x:c r="MZV5889" s="248"/>
      <x:c r="MZW5889" s="248"/>
      <x:c r="MZX5889" s="248"/>
      <x:c r="MZY5889" s="248"/>
      <x:c r="MZZ5889" s="248"/>
      <x:c r="NAA5889" s="248"/>
      <x:c r="NAB5889" s="248"/>
      <x:c r="NAC5889" s="248"/>
      <x:c r="NAD5889" s="248"/>
      <x:c r="NAE5889" s="248"/>
      <x:c r="NAF5889" s="248"/>
      <x:c r="NAG5889" s="248"/>
      <x:c r="NAH5889" s="248"/>
      <x:c r="NAI5889" s="248"/>
      <x:c r="NAJ5889" s="248"/>
      <x:c r="NAK5889" s="248"/>
      <x:c r="NAL5889" s="248"/>
      <x:c r="NAM5889" s="248"/>
      <x:c r="NAN5889" s="248"/>
      <x:c r="NAO5889" s="248"/>
      <x:c r="NAP5889" s="248"/>
      <x:c r="NAQ5889" s="248"/>
      <x:c r="NAR5889" s="248"/>
      <x:c r="NAS5889" s="248"/>
      <x:c r="NAT5889" s="248"/>
      <x:c r="NAU5889" s="248"/>
      <x:c r="NAV5889" s="248"/>
      <x:c r="NAW5889" s="248"/>
      <x:c r="NAX5889" s="248"/>
      <x:c r="NAY5889" s="248"/>
      <x:c r="NAZ5889" s="248"/>
      <x:c r="NBA5889" s="248"/>
      <x:c r="NBB5889" s="248"/>
      <x:c r="NBC5889" s="248"/>
      <x:c r="NBD5889" s="248"/>
      <x:c r="NBE5889" s="248"/>
      <x:c r="NBF5889" s="248"/>
      <x:c r="NBG5889" s="248"/>
      <x:c r="NBH5889" s="248"/>
      <x:c r="NBI5889" s="248"/>
      <x:c r="NBJ5889" s="248"/>
      <x:c r="NBK5889" s="248"/>
      <x:c r="NBL5889" s="248"/>
      <x:c r="NBM5889" s="248"/>
      <x:c r="NBN5889" s="248"/>
      <x:c r="NBO5889" s="248"/>
      <x:c r="NBP5889" s="248"/>
      <x:c r="NBQ5889" s="248"/>
      <x:c r="NBR5889" s="248"/>
      <x:c r="NBS5889" s="248"/>
      <x:c r="NBT5889" s="248"/>
      <x:c r="NBU5889" s="248"/>
      <x:c r="NBV5889" s="248"/>
      <x:c r="NBW5889" s="248"/>
      <x:c r="NBX5889" s="248"/>
      <x:c r="NBY5889" s="248"/>
      <x:c r="NBZ5889" s="248"/>
      <x:c r="NCA5889" s="248"/>
      <x:c r="NCB5889" s="248"/>
      <x:c r="NCC5889" s="248"/>
      <x:c r="NCD5889" s="248"/>
      <x:c r="NCE5889" s="248"/>
      <x:c r="NCF5889" s="248"/>
      <x:c r="NCG5889" s="248"/>
      <x:c r="NCH5889" s="248"/>
      <x:c r="NCI5889" s="248"/>
      <x:c r="NCJ5889" s="248"/>
      <x:c r="NCK5889" s="248"/>
      <x:c r="NCL5889" s="248"/>
      <x:c r="NCM5889" s="248"/>
      <x:c r="NCN5889" s="248"/>
      <x:c r="NCO5889" s="248"/>
      <x:c r="NCP5889" s="248"/>
      <x:c r="NCQ5889" s="248"/>
      <x:c r="NCR5889" s="248"/>
      <x:c r="NCS5889" s="248"/>
      <x:c r="NCT5889" s="248"/>
      <x:c r="NCU5889" s="248"/>
      <x:c r="NCV5889" s="248"/>
      <x:c r="NCW5889" s="248"/>
      <x:c r="NCX5889" s="248"/>
      <x:c r="NCY5889" s="248"/>
      <x:c r="NCZ5889" s="248"/>
      <x:c r="NDA5889" s="248"/>
      <x:c r="NDB5889" s="248"/>
      <x:c r="NDC5889" s="248"/>
      <x:c r="NDD5889" s="248"/>
      <x:c r="NDE5889" s="248"/>
      <x:c r="NDF5889" s="248"/>
      <x:c r="NDG5889" s="248"/>
      <x:c r="NDH5889" s="248"/>
      <x:c r="NDI5889" s="248"/>
      <x:c r="NDJ5889" s="248"/>
      <x:c r="NDK5889" s="248"/>
      <x:c r="NDL5889" s="248"/>
      <x:c r="NDM5889" s="248"/>
      <x:c r="NDN5889" s="248"/>
      <x:c r="NDO5889" s="248"/>
      <x:c r="NDP5889" s="248"/>
      <x:c r="NDQ5889" s="248"/>
      <x:c r="NDR5889" s="248"/>
      <x:c r="NDS5889" s="248"/>
      <x:c r="NDT5889" s="248"/>
      <x:c r="NDU5889" s="248"/>
      <x:c r="NDV5889" s="248"/>
      <x:c r="NDW5889" s="248"/>
      <x:c r="NDX5889" s="248"/>
      <x:c r="NDY5889" s="248"/>
      <x:c r="NDZ5889" s="248"/>
      <x:c r="NEA5889" s="248"/>
      <x:c r="NEB5889" s="248"/>
      <x:c r="NEC5889" s="248"/>
      <x:c r="NED5889" s="248"/>
      <x:c r="NEE5889" s="248"/>
      <x:c r="NEF5889" s="248"/>
      <x:c r="NEG5889" s="248"/>
      <x:c r="NEH5889" s="248"/>
      <x:c r="NEI5889" s="248"/>
      <x:c r="NEJ5889" s="248"/>
      <x:c r="NEK5889" s="248"/>
      <x:c r="NEL5889" s="248"/>
      <x:c r="NEM5889" s="248"/>
      <x:c r="NEN5889" s="248"/>
      <x:c r="NEO5889" s="248"/>
      <x:c r="NEP5889" s="248"/>
      <x:c r="NEQ5889" s="248"/>
      <x:c r="NER5889" s="248"/>
      <x:c r="NES5889" s="248"/>
      <x:c r="NET5889" s="248"/>
      <x:c r="NEU5889" s="248"/>
      <x:c r="NEV5889" s="248"/>
      <x:c r="NEW5889" s="248"/>
      <x:c r="NEX5889" s="248"/>
      <x:c r="NEY5889" s="248"/>
      <x:c r="NEZ5889" s="248"/>
      <x:c r="NFA5889" s="248"/>
      <x:c r="NFB5889" s="248"/>
      <x:c r="NFC5889" s="248"/>
      <x:c r="NFD5889" s="248"/>
      <x:c r="NFE5889" s="248"/>
      <x:c r="NFF5889" s="248"/>
      <x:c r="NFG5889" s="248"/>
      <x:c r="NFH5889" s="248"/>
      <x:c r="NFI5889" s="248"/>
      <x:c r="NFJ5889" s="248"/>
      <x:c r="NFK5889" s="248"/>
      <x:c r="NFL5889" s="248"/>
      <x:c r="NFM5889" s="248"/>
      <x:c r="NFN5889" s="248"/>
      <x:c r="NFO5889" s="248"/>
      <x:c r="NFP5889" s="248"/>
      <x:c r="NFQ5889" s="248"/>
      <x:c r="NFR5889" s="248"/>
      <x:c r="NFS5889" s="248"/>
      <x:c r="NFT5889" s="248"/>
      <x:c r="NFU5889" s="248"/>
      <x:c r="NFV5889" s="248"/>
      <x:c r="NFW5889" s="248"/>
      <x:c r="NFX5889" s="248"/>
      <x:c r="NFY5889" s="248"/>
      <x:c r="NFZ5889" s="248"/>
      <x:c r="NGA5889" s="248"/>
      <x:c r="NGB5889" s="248"/>
      <x:c r="NGC5889" s="248"/>
      <x:c r="NGD5889" s="248"/>
      <x:c r="NGE5889" s="248"/>
      <x:c r="NGF5889" s="248"/>
      <x:c r="NGG5889" s="248"/>
      <x:c r="NGH5889" s="248"/>
      <x:c r="NGI5889" s="248"/>
      <x:c r="NGJ5889" s="248"/>
      <x:c r="NGK5889" s="248"/>
      <x:c r="NGL5889" s="248"/>
      <x:c r="NGM5889" s="248"/>
      <x:c r="NGN5889" s="248"/>
      <x:c r="NGO5889" s="248"/>
      <x:c r="NGP5889" s="248"/>
      <x:c r="NGQ5889" s="248"/>
      <x:c r="NGR5889" s="248"/>
      <x:c r="NGS5889" s="248"/>
      <x:c r="NGT5889" s="248"/>
      <x:c r="NGU5889" s="248"/>
      <x:c r="NGV5889" s="248"/>
      <x:c r="NGW5889" s="248"/>
      <x:c r="NGX5889" s="248"/>
      <x:c r="NGY5889" s="248"/>
      <x:c r="NGZ5889" s="248"/>
      <x:c r="NHA5889" s="248"/>
      <x:c r="NHB5889" s="248"/>
      <x:c r="NHC5889" s="248"/>
      <x:c r="NHD5889" s="248"/>
      <x:c r="NHE5889" s="248"/>
      <x:c r="NHF5889" s="248"/>
      <x:c r="NHG5889" s="248"/>
      <x:c r="NHH5889" s="248"/>
      <x:c r="NHI5889" s="248"/>
      <x:c r="NHJ5889" s="248"/>
      <x:c r="NHK5889" s="248"/>
      <x:c r="NHL5889" s="248"/>
      <x:c r="NHM5889" s="248"/>
      <x:c r="NHN5889" s="248"/>
      <x:c r="NHO5889" s="248"/>
      <x:c r="NHP5889" s="248"/>
      <x:c r="NHQ5889" s="248"/>
      <x:c r="NHR5889" s="248"/>
      <x:c r="NHS5889" s="248"/>
      <x:c r="NHT5889" s="248"/>
      <x:c r="NHU5889" s="248"/>
      <x:c r="NHV5889" s="248"/>
      <x:c r="NHW5889" s="248"/>
      <x:c r="NHX5889" s="248"/>
      <x:c r="NHY5889" s="248"/>
      <x:c r="NHZ5889" s="248"/>
      <x:c r="NIA5889" s="248"/>
      <x:c r="NIB5889" s="248"/>
      <x:c r="NIC5889" s="248"/>
      <x:c r="NID5889" s="248"/>
      <x:c r="NIE5889" s="248"/>
      <x:c r="NIF5889" s="248"/>
      <x:c r="NIG5889" s="248"/>
      <x:c r="NIH5889" s="248"/>
      <x:c r="NII5889" s="248"/>
      <x:c r="NIJ5889" s="248"/>
      <x:c r="NIK5889" s="248"/>
      <x:c r="NIL5889" s="248"/>
      <x:c r="NIM5889" s="248"/>
      <x:c r="NIN5889" s="248"/>
      <x:c r="NIO5889" s="248"/>
      <x:c r="NIP5889" s="248"/>
      <x:c r="NIQ5889" s="248"/>
      <x:c r="NIR5889" s="248"/>
      <x:c r="NIS5889" s="248"/>
      <x:c r="NIT5889" s="248"/>
      <x:c r="NIU5889" s="248"/>
      <x:c r="NIV5889" s="248"/>
      <x:c r="NIW5889" s="248"/>
      <x:c r="NIX5889" s="248"/>
      <x:c r="NIY5889" s="248"/>
      <x:c r="NIZ5889" s="248"/>
      <x:c r="NJA5889" s="248"/>
      <x:c r="NJB5889" s="248"/>
      <x:c r="NJC5889" s="248"/>
      <x:c r="NJD5889" s="248"/>
      <x:c r="NJE5889" s="248"/>
      <x:c r="NJF5889" s="248"/>
      <x:c r="NJG5889" s="248"/>
      <x:c r="NJH5889" s="248"/>
      <x:c r="NJI5889" s="248"/>
      <x:c r="NJJ5889" s="248"/>
      <x:c r="NJK5889" s="248"/>
      <x:c r="NJL5889" s="248"/>
      <x:c r="NJM5889" s="248"/>
      <x:c r="NJN5889" s="248"/>
      <x:c r="NJO5889" s="248"/>
      <x:c r="NJP5889" s="248"/>
      <x:c r="NJQ5889" s="248"/>
      <x:c r="NJR5889" s="248"/>
      <x:c r="NJS5889" s="248"/>
      <x:c r="NJT5889" s="248"/>
      <x:c r="NJU5889" s="248"/>
      <x:c r="NJV5889" s="248"/>
      <x:c r="NJW5889" s="248"/>
      <x:c r="NJX5889" s="248"/>
      <x:c r="NJY5889" s="248"/>
      <x:c r="NJZ5889" s="248"/>
      <x:c r="NKA5889" s="248"/>
      <x:c r="NKB5889" s="248"/>
      <x:c r="NKC5889" s="248"/>
      <x:c r="NKD5889" s="248"/>
      <x:c r="NKE5889" s="248"/>
      <x:c r="NKF5889" s="248"/>
      <x:c r="NKG5889" s="248"/>
      <x:c r="NKH5889" s="248"/>
      <x:c r="NKI5889" s="248"/>
      <x:c r="NKJ5889" s="248"/>
      <x:c r="NKK5889" s="248"/>
      <x:c r="NKL5889" s="248"/>
      <x:c r="NKM5889" s="248"/>
      <x:c r="NKN5889" s="248"/>
      <x:c r="NKO5889" s="248"/>
      <x:c r="NKP5889" s="248"/>
      <x:c r="NKQ5889" s="248"/>
      <x:c r="NKR5889" s="248"/>
      <x:c r="NKS5889" s="248"/>
      <x:c r="NKT5889" s="248"/>
      <x:c r="NKU5889" s="248"/>
      <x:c r="NKV5889" s="248"/>
      <x:c r="NKW5889" s="248"/>
      <x:c r="NKX5889" s="248"/>
      <x:c r="NKY5889" s="248"/>
      <x:c r="NKZ5889" s="248"/>
      <x:c r="NLA5889" s="248"/>
      <x:c r="NLB5889" s="248"/>
      <x:c r="NLC5889" s="248"/>
      <x:c r="NLD5889" s="248"/>
      <x:c r="NLE5889" s="248"/>
      <x:c r="NLF5889" s="248"/>
      <x:c r="NLG5889" s="248"/>
      <x:c r="NLH5889" s="248"/>
      <x:c r="NLI5889" s="248"/>
      <x:c r="NLJ5889" s="248"/>
      <x:c r="NLK5889" s="248"/>
      <x:c r="NLL5889" s="248"/>
      <x:c r="NLM5889" s="248"/>
      <x:c r="NLN5889" s="248"/>
      <x:c r="NLO5889" s="248"/>
      <x:c r="NLP5889" s="248"/>
      <x:c r="NLQ5889" s="248"/>
      <x:c r="NLR5889" s="248"/>
      <x:c r="NLS5889" s="248"/>
      <x:c r="NLT5889" s="248"/>
      <x:c r="NLU5889" s="248"/>
      <x:c r="NLV5889" s="248"/>
      <x:c r="NLW5889" s="248"/>
      <x:c r="NLX5889" s="248"/>
      <x:c r="NLY5889" s="248"/>
      <x:c r="NLZ5889" s="248"/>
      <x:c r="NMA5889" s="248"/>
      <x:c r="NMB5889" s="248"/>
      <x:c r="NMC5889" s="248"/>
      <x:c r="NMD5889" s="248"/>
      <x:c r="NME5889" s="248"/>
      <x:c r="NMF5889" s="248"/>
      <x:c r="NMG5889" s="248"/>
      <x:c r="NMH5889" s="248"/>
      <x:c r="NMI5889" s="248"/>
      <x:c r="NMJ5889" s="248"/>
      <x:c r="NMK5889" s="248"/>
      <x:c r="NML5889" s="248"/>
      <x:c r="NMM5889" s="248"/>
      <x:c r="NMN5889" s="248"/>
      <x:c r="NMO5889" s="248"/>
      <x:c r="NMP5889" s="248"/>
      <x:c r="NMQ5889" s="248"/>
      <x:c r="NMR5889" s="248"/>
      <x:c r="NMS5889" s="248"/>
      <x:c r="NMT5889" s="248"/>
      <x:c r="NMU5889" s="248"/>
      <x:c r="NMV5889" s="248"/>
      <x:c r="NMW5889" s="248"/>
      <x:c r="NMX5889" s="248"/>
      <x:c r="NMY5889" s="248"/>
      <x:c r="NMZ5889" s="248"/>
      <x:c r="NNA5889" s="248"/>
      <x:c r="NNB5889" s="248"/>
      <x:c r="NNC5889" s="248"/>
      <x:c r="NND5889" s="248"/>
      <x:c r="NNE5889" s="248"/>
      <x:c r="NNF5889" s="248"/>
      <x:c r="NNG5889" s="248"/>
      <x:c r="NNH5889" s="248"/>
      <x:c r="NNI5889" s="248"/>
      <x:c r="NNJ5889" s="248"/>
      <x:c r="NNK5889" s="248"/>
      <x:c r="NNL5889" s="248"/>
      <x:c r="NNM5889" s="248"/>
      <x:c r="NNN5889" s="248"/>
      <x:c r="NNO5889" s="248"/>
      <x:c r="NNP5889" s="248"/>
      <x:c r="NNQ5889" s="248"/>
      <x:c r="NNR5889" s="248"/>
      <x:c r="NNS5889" s="248"/>
      <x:c r="NNT5889" s="248"/>
      <x:c r="NNU5889" s="248"/>
      <x:c r="NNV5889" s="248"/>
      <x:c r="NNW5889" s="248"/>
      <x:c r="NNX5889" s="248"/>
      <x:c r="NNY5889" s="248"/>
      <x:c r="NNZ5889" s="248"/>
      <x:c r="NOA5889" s="248"/>
      <x:c r="NOB5889" s="248"/>
      <x:c r="NOC5889" s="248"/>
      <x:c r="NOD5889" s="248"/>
      <x:c r="NOE5889" s="248"/>
      <x:c r="NOF5889" s="248"/>
      <x:c r="NOG5889" s="248"/>
      <x:c r="NOH5889" s="248"/>
      <x:c r="NOI5889" s="248"/>
      <x:c r="NOJ5889" s="248"/>
      <x:c r="NOK5889" s="248"/>
      <x:c r="NOL5889" s="248"/>
      <x:c r="NOM5889" s="248"/>
      <x:c r="NON5889" s="248"/>
      <x:c r="NOO5889" s="248"/>
      <x:c r="NOP5889" s="248"/>
      <x:c r="NOQ5889" s="248"/>
      <x:c r="NOR5889" s="248"/>
      <x:c r="NOS5889" s="248"/>
      <x:c r="NOT5889" s="248"/>
      <x:c r="NOU5889" s="248"/>
      <x:c r="NOV5889" s="248"/>
      <x:c r="NOW5889" s="248"/>
      <x:c r="NOX5889" s="248"/>
      <x:c r="NOY5889" s="248"/>
      <x:c r="NOZ5889" s="248"/>
      <x:c r="NPA5889" s="248"/>
      <x:c r="NPB5889" s="248"/>
      <x:c r="NPC5889" s="248"/>
      <x:c r="NPD5889" s="248"/>
      <x:c r="NPE5889" s="248"/>
      <x:c r="NPF5889" s="248"/>
      <x:c r="NPG5889" s="248"/>
      <x:c r="NPH5889" s="248"/>
      <x:c r="NPI5889" s="248"/>
      <x:c r="NPJ5889" s="248"/>
      <x:c r="NPK5889" s="248"/>
      <x:c r="NPL5889" s="248"/>
      <x:c r="NPM5889" s="248"/>
      <x:c r="NPN5889" s="248"/>
      <x:c r="NPO5889" s="248"/>
      <x:c r="NPP5889" s="248"/>
      <x:c r="NPQ5889" s="248"/>
      <x:c r="NPR5889" s="248"/>
      <x:c r="NPS5889" s="248"/>
      <x:c r="NPT5889" s="248"/>
      <x:c r="NPU5889" s="248"/>
      <x:c r="NPV5889" s="248"/>
      <x:c r="NPW5889" s="248"/>
      <x:c r="NPX5889" s="248"/>
      <x:c r="NPY5889" s="248"/>
      <x:c r="NPZ5889" s="248"/>
      <x:c r="NQA5889" s="248"/>
      <x:c r="NQB5889" s="248"/>
      <x:c r="NQC5889" s="248"/>
      <x:c r="NQD5889" s="248"/>
      <x:c r="NQE5889" s="248"/>
      <x:c r="NQF5889" s="248"/>
      <x:c r="NQG5889" s="248"/>
      <x:c r="NQH5889" s="248"/>
      <x:c r="NQI5889" s="248"/>
      <x:c r="NQJ5889" s="248"/>
      <x:c r="NQK5889" s="248"/>
      <x:c r="NQL5889" s="248"/>
      <x:c r="NQM5889" s="248"/>
      <x:c r="NQN5889" s="248"/>
      <x:c r="NQO5889" s="248"/>
      <x:c r="NQP5889" s="248"/>
      <x:c r="NQQ5889" s="248"/>
      <x:c r="NQR5889" s="248"/>
      <x:c r="NQS5889" s="248"/>
      <x:c r="NQT5889" s="248"/>
      <x:c r="NQU5889" s="248"/>
      <x:c r="NQV5889" s="248"/>
      <x:c r="NQW5889" s="248"/>
      <x:c r="NQX5889" s="248"/>
      <x:c r="NQY5889" s="248"/>
      <x:c r="NQZ5889" s="248"/>
      <x:c r="NRA5889" s="248"/>
      <x:c r="NRB5889" s="248"/>
      <x:c r="NRC5889" s="248"/>
      <x:c r="NRD5889" s="248"/>
      <x:c r="NRE5889" s="248"/>
      <x:c r="NRF5889" s="248"/>
      <x:c r="NRG5889" s="248"/>
      <x:c r="NRH5889" s="248"/>
      <x:c r="NRI5889" s="248"/>
      <x:c r="NRJ5889" s="248"/>
      <x:c r="NRK5889" s="248"/>
      <x:c r="NRL5889" s="248"/>
      <x:c r="NRM5889" s="248"/>
      <x:c r="NRN5889" s="248"/>
      <x:c r="NRO5889" s="248"/>
      <x:c r="NRP5889" s="248"/>
      <x:c r="NRQ5889" s="248"/>
      <x:c r="NRR5889" s="248"/>
      <x:c r="NRS5889" s="248"/>
      <x:c r="NRT5889" s="248"/>
      <x:c r="NRU5889" s="248"/>
      <x:c r="NRV5889" s="248"/>
      <x:c r="NRW5889" s="248"/>
      <x:c r="NRX5889" s="248"/>
      <x:c r="NRY5889" s="248"/>
      <x:c r="NRZ5889" s="248"/>
      <x:c r="NSA5889" s="248"/>
      <x:c r="NSB5889" s="248"/>
      <x:c r="NSC5889" s="248"/>
      <x:c r="NSD5889" s="248"/>
      <x:c r="NSE5889" s="248"/>
      <x:c r="NSF5889" s="248"/>
      <x:c r="NSG5889" s="248"/>
      <x:c r="NSH5889" s="248"/>
      <x:c r="NSI5889" s="248"/>
      <x:c r="NSJ5889" s="248"/>
      <x:c r="NSK5889" s="248"/>
      <x:c r="NSL5889" s="248"/>
      <x:c r="NSM5889" s="248"/>
      <x:c r="NSN5889" s="248"/>
      <x:c r="NSO5889" s="248"/>
      <x:c r="NSP5889" s="248"/>
      <x:c r="NSQ5889" s="248"/>
      <x:c r="NSR5889" s="248"/>
      <x:c r="NSS5889" s="248"/>
      <x:c r="NST5889" s="248"/>
      <x:c r="NSU5889" s="248"/>
      <x:c r="NSV5889" s="248"/>
      <x:c r="NSW5889" s="248"/>
      <x:c r="NSX5889" s="248"/>
      <x:c r="NSY5889" s="248"/>
      <x:c r="NSZ5889" s="248"/>
      <x:c r="NTA5889" s="248"/>
      <x:c r="NTB5889" s="248"/>
      <x:c r="NTC5889" s="248"/>
      <x:c r="NTD5889" s="248"/>
      <x:c r="NTE5889" s="248"/>
      <x:c r="NTF5889" s="248"/>
      <x:c r="NTG5889" s="248"/>
      <x:c r="NTH5889" s="248"/>
      <x:c r="NTI5889" s="248"/>
      <x:c r="NTJ5889" s="248"/>
      <x:c r="NTK5889" s="248"/>
      <x:c r="NTL5889" s="248"/>
      <x:c r="NTM5889" s="248"/>
      <x:c r="NTN5889" s="248"/>
      <x:c r="NTO5889" s="248"/>
      <x:c r="NTP5889" s="248"/>
      <x:c r="NTQ5889" s="248"/>
      <x:c r="NTR5889" s="248"/>
      <x:c r="NTS5889" s="248"/>
      <x:c r="NTT5889" s="248"/>
      <x:c r="NTU5889" s="248"/>
      <x:c r="NTV5889" s="248"/>
      <x:c r="NTW5889" s="248"/>
      <x:c r="NTX5889" s="248"/>
      <x:c r="NTY5889" s="248"/>
      <x:c r="NTZ5889" s="248"/>
      <x:c r="NUA5889" s="248"/>
      <x:c r="NUB5889" s="248"/>
      <x:c r="NUC5889" s="248"/>
      <x:c r="NUD5889" s="248"/>
      <x:c r="NUE5889" s="248"/>
      <x:c r="NUF5889" s="248"/>
      <x:c r="NUG5889" s="248"/>
      <x:c r="NUH5889" s="248"/>
      <x:c r="NUI5889" s="248"/>
      <x:c r="NUJ5889" s="248"/>
      <x:c r="NUK5889" s="248"/>
      <x:c r="NUL5889" s="248"/>
      <x:c r="NUM5889" s="248"/>
      <x:c r="NUN5889" s="248"/>
      <x:c r="NUO5889" s="248"/>
      <x:c r="NUP5889" s="248"/>
      <x:c r="NUQ5889" s="248"/>
      <x:c r="NUR5889" s="248"/>
      <x:c r="NUS5889" s="248"/>
      <x:c r="NUT5889" s="248"/>
      <x:c r="NUU5889" s="248"/>
      <x:c r="NUV5889" s="248"/>
      <x:c r="NUW5889" s="248"/>
      <x:c r="NUX5889" s="248"/>
      <x:c r="NUY5889" s="248"/>
      <x:c r="NUZ5889" s="248"/>
      <x:c r="NVA5889" s="248"/>
      <x:c r="NVB5889" s="248"/>
      <x:c r="NVC5889" s="248"/>
      <x:c r="NVD5889" s="248"/>
      <x:c r="NVE5889" s="248"/>
      <x:c r="NVF5889" s="248"/>
      <x:c r="NVG5889" s="248"/>
      <x:c r="NVH5889" s="248"/>
      <x:c r="NVI5889" s="248"/>
      <x:c r="NVJ5889" s="248"/>
      <x:c r="NVK5889" s="248"/>
      <x:c r="NVL5889" s="248"/>
      <x:c r="NVM5889" s="248"/>
      <x:c r="NVN5889" s="248"/>
      <x:c r="NVO5889" s="248"/>
      <x:c r="NVP5889" s="248"/>
      <x:c r="NVQ5889" s="248"/>
      <x:c r="NVR5889" s="248"/>
      <x:c r="NVS5889" s="248"/>
      <x:c r="NVT5889" s="248"/>
      <x:c r="NVU5889" s="248"/>
      <x:c r="NVV5889" s="248"/>
      <x:c r="NVW5889" s="248"/>
      <x:c r="NVX5889" s="248"/>
      <x:c r="NVY5889" s="248"/>
      <x:c r="NVZ5889" s="248"/>
      <x:c r="NWA5889" s="248"/>
      <x:c r="NWB5889" s="248"/>
      <x:c r="NWC5889" s="248"/>
      <x:c r="NWD5889" s="248"/>
      <x:c r="NWE5889" s="248"/>
      <x:c r="NWF5889" s="248"/>
      <x:c r="NWG5889" s="248"/>
      <x:c r="NWH5889" s="248"/>
      <x:c r="NWI5889" s="248"/>
      <x:c r="NWJ5889" s="248"/>
      <x:c r="NWK5889" s="248"/>
      <x:c r="NWL5889" s="248"/>
      <x:c r="NWM5889" s="248"/>
      <x:c r="NWN5889" s="248"/>
      <x:c r="NWO5889" s="248"/>
      <x:c r="NWP5889" s="248"/>
      <x:c r="NWQ5889" s="248"/>
      <x:c r="NWR5889" s="248"/>
      <x:c r="NWS5889" s="248"/>
      <x:c r="NWT5889" s="248"/>
      <x:c r="NWU5889" s="248"/>
      <x:c r="NWV5889" s="248"/>
      <x:c r="NWW5889" s="248"/>
      <x:c r="NWX5889" s="248"/>
      <x:c r="NWY5889" s="248"/>
      <x:c r="NWZ5889" s="248"/>
      <x:c r="NXA5889" s="248"/>
      <x:c r="NXB5889" s="248"/>
      <x:c r="NXC5889" s="248"/>
      <x:c r="NXD5889" s="248"/>
      <x:c r="NXE5889" s="248"/>
      <x:c r="NXF5889" s="248"/>
      <x:c r="NXG5889" s="248"/>
      <x:c r="NXH5889" s="248"/>
      <x:c r="NXI5889" s="248"/>
      <x:c r="NXJ5889" s="248"/>
      <x:c r="NXK5889" s="248"/>
      <x:c r="NXL5889" s="248"/>
      <x:c r="NXM5889" s="248"/>
      <x:c r="NXN5889" s="248"/>
      <x:c r="NXO5889" s="248"/>
      <x:c r="NXP5889" s="248"/>
      <x:c r="NXQ5889" s="248"/>
      <x:c r="NXR5889" s="248"/>
      <x:c r="NXS5889" s="248"/>
      <x:c r="NXT5889" s="248"/>
      <x:c r="NXU5889" s="248"/>
      <x:c r="NXV5889" s="248"/>
      <x:c r="NXW5889" s="248"/>
      <x:c r="NXX5889" s="248"/>
      <x:c r="NXY5889" s="248"/>
      <x:c r="NXZ5889" s="248"/>
      <x:c r="NYA5889" s="248"/>
      <x:c r="NYB5889" s="248"/>
      <x:c r="NYC5889" s="248"/>
      <x:c r="NYD5889" s="248"/>
      <x:c r="NYE5889" s="248"/>
      <x:c r="NYF5889" s="248"/>
      <x:c r="NYG5889" s="248"/>
      <x:c r="NYH5889" s="248"/>
      <x:c r="NYI5889" s="248"/>
      <x:c r="NYJ5889" s="248"/>
      <x:c r="NYK5889" s="248"/>
      <x:c r="NYL5889" s="248"/>
      <x:c r="NYM5889" s="248"/>
      <x:c r="NYN5889" s="248"/>
      <x:c r="NYO5889" s="248"/>
      <x:c r="NYP5889" s="248"/>
      <x:c r="NYQ5889" s="248"/>
      <x:c r="NYR5889" s="248"/>
      <x:c r="NYS5889" s="248"/>
      <x:c r="NYT5889" s="248"/>
      <x:c r="NYU5889" s="248"/>
      <x:c r="NYV5889" s="248"/>
      <x:c r="NYW5889" s="248"/>
      <x:c r="NYX5889" s="248"/>
      <x:c r="NYY5889" s="248"/>
      <x:c r="NYZ5889" s="248"/>
      <x:c r="NZA5889" s="248"/>
      <x:c r="NZB5889" s="248"/>
      <x:c r="NZC5889" s="248"/>
      <x:c r="NZD5889" s="248"/>
      <x:c r="NZE5889" s="248"/>
      <x:c r="NZF5889" s="248"/>
      <x:c r="NZG5889" s="248"/>
      <x:c r="NZH5889" s="248"/>
      <x:c r="NZI5889" s="248"/>
      <x:c r="NZJ5889" s="248"/>
      <x:c r="NZK5889" s="248"/>
      <x:c r="NZL5889" s="248"/>
      <x:c r="NZM5889" s="248"/>
      <x:c r="NZN5889" s="248"/>
      <x:c r="NZO5889" s="248"/>
      <x:c r="NZP5889" s="248"/>
      <x:c r="NZQ5889" s="248"/>
      <x:c r="NZR5889" s="248"/>
      <x:c r="NZS5889" s="248"/>
      <x:c r="NZT5889" s="248"/>
      <x:c r="NZU5889" s="248"/>
      <x:c r="NZV5889" s="248"/>
      <x:c r="NZW5889" s="248"/>
      <x:c r="NZX5889" s="248"/>
      <x:c r="NZY5889" s="248"/>
      <x:c r="NZZ5889" s="248"/>
      <x:c r="OAA5889" s="248"/>
      <x:c r="OAB5889" s="248"/>
      <x:c r="OAC5889" s="248"/>
      <x:c r="OAD5889" s="248"/>
      <x:c r="OAE5889" s="248"/>
      <x:c r="OAF5889" s="248"/>
      <x:c r="OAG5889" s="248"/>
      <x:c r="OAH5889" s="248"/>
      <x:c r="OAI5889" s="248"/>
      <x:c r="OAJ5889" s="248"/>
      <x:c r="OAK5889" s="248"/>
      <x:c r="OAL5889" s="248"/>
      <x:c r="OAM5889" s="248"/>
      <x:c r="OAN5889" s="248"/>
      <x:c r="OAO5889" s="248"/>
      <x:c r="OAP5889" s="248"/>
      <x:c r="OAQ5889" s="248"/>
      <x:c r="OAR5889" s="248"/>
      <x:c r="OAS5889" s="248"/>
      <x:c r="OAT5889" s="248"/>
      <x:c r="OAU5889" s="248"/>
      <x:c r="OAV5889" s="248"/>
      <x:c r="OAW5889" s="248"/>
      <x:c r="OAX5889" s="248"/>
      <x:c r="OAY5889" s="248"/>
      <x:c r="OAZ5889" s="248"/>
      <x:c r="OBA5889" s="248"/>
      <x:c r="OBB5889" s="248"/>
      <x:c r="OBC5889" s="248"/>
      <x:c r="OBD5889" s="248"/>
      <x:c r="OBE5889" s="248"/>
      <x:c r="OBF5889" s="248"/>
      <x:c r="OBG5889" s="248"/>
      <x:c r="OBH5889" s="248"/>
      <x:c r="OBI5889" s="248"/>
      <x:c r="OBJ5889" s="248"/>
      <x:c r="OBK5889" s="248"/>
      <x:c r="OBL5889" s="248"/>
      <x:c r="OBM5889" s="248"/>
      <x:c r="OBN5889" s="248"/>
      <x:c r="OBO5889" s="248"/>
      <x:c r="OBP5889" s="248"/>
      <x:c r="OBQ5889" s="248"/>
      <x:c r="OBR5889" s="248"/>
      <x:c r="OBS5889" s="248"/>
      <x:c r="OBT5889" s="248"/>
      <x:c r="OBU5889" s="248"/>
      <x:c r="OBV5889" s="248"/>
      <x:c r="OBW5889" s="248"/>
      <x:c r="OBX5889" s="248"/>
      <x:c r="OBY5889" s="248"/>
      <x:c r="OBZ5889" s="248"/>
      <x:c r="OCA5889" s="248"/>
      <x:c r="OCB5889" s="248"/>
      <x:c r="OCC5889" s="248"/>
      <x:c r="OCD5889" s="248"/>
      <x:c r="OCE5889" s="248"/>
      <x:c r="OCF5889" s="248"/>
      <x:c r="OCG5889" s="248"/>
      <x:c r="OCH5889" s="248"/>
      <x:c r="OCI5889" s="248"/>
      <x:c r="OCJ5889" s="248"/>
      <x:c r="OCK5889" s="248"/>
      <x:c r="OCL5889" s="248"/>
      <x:c r="OCM5889" s="248"/>
      <x:c r="OCN5889" s="248"/>
      <x:c r="OCO5889" s="248"/>
      <x:c r="OCP5889" s="248"/>
      <x:c r="OCQ5889" s="248"/>
      <x:c r="OCR5889" s="248"/>
      <x:c r="OCS5889" s="248"/>
      <x:c r="OCT5889" s="248"/>
      <x:c r="OCU5889" s="248"/>
      <x:c r="OCV5889" s="248"/>
      <x:c r="OCW5889" s="248"/>
      <x:c r="OCX5889" s="248"/>
      <x:c r="OCY5889" s="248"/>
      <x:c r="OCZ5889" s="248"/>
      <x:c r="ODA5889" s="248"/>
      <x:c r="ODB5889" s="248"/>
      <x:c r="ODC5889" s="248"/>
      <x:c r="ODD5889" s="248"/>
      <x:c r="ODE5889" s="248"/>
      <x:c r="ODF5889" s="248"/>
      <x:c r="ODG5889" s="248"/>
      <x:c r="ODH5889" s="248"/>
      <x:c r="ODI5889" s="248"/>
      <x:c r="ODJ5889" s="248"/>
      <x:c r="ODK5889" s="248"/>
      <x:c r="ODL5889" s="248"/>
      <x:c r="ODM5889" s="248"/>
      <x:c r="ODN5889" s="248"/>
      <x:c r="ODO5889" s="248"/>
      <x:c r="ODP5889" s="248"/>
      <x:c r="ODQ5889" s="248"/>
      <x:c r="ODR5889" s="248"/>
      <x:c r="ODS5889" s="248"/>
      <x:c r="ODT5889" s="248"/>
      <x:c r="ODU5889" s="248"/>
      <x:c r="ODV5889" s="248"/>
      <x:c r="ODW5889" s="248"/>
      <x:c r="ODX5889" s="248"/>
      <x:c r="ODY5889" s="248"/>
      <x:c r="ODZ5889" s="248"/>
      <x:c r="OEA5889" s="248"/>
      <x:c r="OEB5889" s="248"/>
      <x:c r="OEC5889" s="248"/>
      <x:c r="OED5889" s="248"/>
      <x:c r="OEE5889" s="248"/>
      <x:c r="OEF5889" s="248"/>
      <x:c r="OEG5889" s="248"/>
      <x:c r="OEH5889" s="248"/>
      <x:c r="OEI5889" s="248"/>
      <x:c r="OEJ5889" s="248"/>
      <x:c r="OEK5889" s="248"/>
      <x:c r="OEL5889" s="248"/>
      <x:c r="OEM5889" s="248"/>
      <x:c r="OEN5889" s="248"/>
      <x:c r="OEO5889" s="248"/>
      <x:c r="OEP5889" s="248"/>
      <x:c r="OEQ5889" s="248"/>
      <x:c r="OER5889" s="248"/>
      <x:c r="OES5889" s="248"/>
      <x:c r="OET5889" s="248"/>
      <x:c r="OEU5889" s="248"/>
      <x:c r="OEV5889" s="248"/>
      <x:c r="OEW5889" s="248"/>
      <x:c r="OEX5889" s="248"/>
      <x:c r="OEY5889" s="248"/>
      <x:c r="OEZ5889" s="248"/>
      <x:c r="OFA5889" s="248"/>
      <x:c r="OFB5889" s="248"/>
      <x:c r="OFC5889" s="248"/>
      <x:c r="OFD5889" s="248"/>
      <x:c r="OFE5889" s="248"/>
      <x:c r="OFF5889" s="248"/>
      <x:c r="OFG5889" s="248"/>
      <x:c r="OFH5889" s="248"/>
      <x:c r="OFI5889" s="248"/>
      <x:c r="OFJ5889" s="248"/>
      <x:c r="OFK5889" s="248"/>
      <x:c r="OFL5889" s="248"/>
      <x:c r="OFM5889" s="248"/>
      <x:c r="OFN5889" s="248"/>
      <x:c r="OFO5889" s="248"/>
      <x:c r="OFP5889" s="248"/>
      <x:c r="OFQ5889" s="248"/>
      <x:c r="OFR5889" s="248"/>
      <x:c r="OFS5889" s="248"/>
      <x:c r="OFT5889" s="248"/>
      <x:c r="OFU5889" s="248"/>
      <x:c r="OFV5889" s="248"/>
      <x:c r="OFW5889" s="248"/>
      <x:c r="OFX5889" s="248"/>
      <x:c r="OFY5889" s="248"/>
      <x:c r="OFZ5889" s="248"/>
      <x:c r="OGA5889" s="248"/>
      <x:c r="OGB5889" s="248"/>
      <x:c r="OGC5889" s="248"/>
      <x:c r="OGD5889" s="248"/>
      <x:c r="OGE5889" s="248"/>
      <x:c r="OGF5889" s="248"/>
      <x:c r="OGG5889" s="248"/>
      <x:c r="OGH5889" s="248"/>
      <x:c r="OGI5889" s="248"/>
      <x:c r="OGJ5889" s="248"/>
      <x:c r="OGK5889" s="248"/>
      <x:c r="OGL5889" s="248"/>
      <x:c r="OGM5889" s="248"/>
      <x:c r="OGN5889" s="248"/>
      <x:c r="OGO5889" s="248"/>
      <x:c r="OGP5889" s="248"/>
      <x:c r="OGQ5889" s="248"/>
      <x:c r="OGR5889" s="248"/>
      <x:c r="OGS5889" s="248"/>
      <x:c r="OGT5889" s="248"/>
      <x:c r="OGU5889" s="248"/>
      <x:c r="OGV5889" s="248"/>
      <x:c r="OGW5889" s="248"/>
      <x:c r="OGX5889" s="248"/>
      <x:c r="OGY5889" s="248"/>
      <x:c r="OGZ5889" s="248"/>
      <x:c r="OHA5889" s="248"/>
      <x:c r="OHB5889" s="248"/>
      <x:c r="OHC5889" s="248"/>
      <x:c r="OHD5889" s="248"/>
      <x:c r="OHE5889" s="248"/>
      <x:c r="OHF5889" s="248"/>
      <x:c r="OHG5889" s="248"/>
      <x:c r="OHH5889" s="248"/>
      <x:c r="OHI5889" s="248"/>
      <x:c r="OHJ5889" s="248"/>
      <x:c r="OHK5889" s="248"/>
      <x:c r="OHL5889" s="248"/>
      <x:c r="OHM5889" s="248"/>
      <x:c r="OHN5889" s="248"/>
      <x:c r="OHO5889" s="248"/>
      <x:c r="OHP5889" s="248"/>
      <x:c r="OHQ5889" s="248"/>
      <x:c r="OHR5889" s="248"/>
      <x:c r="OHS5889" s="248"/>
      <x:c r="OHT5889" s="248"/>
      <x:c r="OHU5889" s="248"/>
      <x:c r="OHV5889" s="248"/>
      <x:c r="OHW5889" s="248"/>
      <x:c r="OHX5889" s="248"/>
      <x:c r="OHY5889" s="248"/>
      <x:c r="OHZ5889" s="248"/>
      <x:c r="OIA5889" s="248"/>
      <x:c r="OIB5889" s="248"/>
      <x:c r="OIC5889" s="248"/>
      <x:c r="OID5889" s="248"/>
      <x:c r="OIE5889" s="248"/>
      <x:c r="OIF5889" s="248"/>
      <x:c r="OIG5889" s="248"/>
      <x:c r="OIH5889" s="248"/>
      <x:c r="OII5889" s="248"/>
      <x:c r="OIJ5889" s="248"/>
      <x:c r="OIK5889" s="248"/>
      <x:c r="OIL5889" s="248"/>
      <x:c r="OIM5889" s="248"/>
      <x:c r="OIN5889" s="248"/>
      <x:c r="OIO5889" s="248"/>
      <x:c r="OIP5889" s="248"/>
      <x:c r="OIQ5889" s="248"/>
      <x:c r="OIR5889" s="248"/>
      <x:c r="OIS5889" s="248"/>
      <x:c r="OIT5889" s="248"/>
      <x:c r="OIU5889" s="248"/>
      <x:c r="OIV5889" s="248"/>
      <x:c r="OIW5889" s="248"/>
      <x:c r="OIX5889" s="248"/>
      <x:c r="OIY5889" s="248"/>
      <x:c r="OIZ5889" s="248"/>
      <x:c r="OJA5889" s="248"/>
      <x:c r="OJB5889" s="248"/>
      <x:c r="OJC5889" s="248"/>
      <x:c r="OJD5889" s="248"/>
      <x:c r="OJE5889" s="248"/>
      <x:c r="OJF5889" s="248"/>
      <x:c r="OJG5889" s="248"/>
      <x:c r="OJH5889" s="248"/>
      <x:c r="OJI5889" s="248"/>
      <x:c r="OJJ5889" s="248"/>
      <x:c r="OJK5889" s="248"/>
      <x:c r="OJL5889" s="248"/>
      <x:c r="OJM5889" s="248"/>
      <x:c r="OJN5889" s="248"/>
      <x:c r="OJO5889" s="248"/>
      <x:c r="OJP5889" s="248"/>
      <x:c r="OJQ5889" s="248"/>
      <x:c r="OJR5889" s="248"/>
      <x:c r="OJS5889" s="248"/>
      <x:c r="OJT5889" s="248"/>
      <x:c r="OJU5889" s="248"/>
      <x:c r="OJV5889" s="248"/>
      <x:c r="OJW5889" s="248"/>
      <x:c r="OJX5889" s="248"/>
      <x:c r="OJY5889" s="248"/>
      <x:c r="OJZ5889" s="248"/>
      <x:c r="OKA5889" s="248"/>
      <x:c r="OKB5889" s="248"/>
      <x:c r="OKC5889" s="248"/>
      <x:c r="OKD5889" s="248"/>
      <x:c r="OKE5889" s="248"/>
      <x:c r="OKF5889" s="248"/>
      <x:c r="OKG5889" s="248"/>
      <x:c r="OKH5889" s="248"/>
      <x:c r="OKI5889" s="248"/>
      <x:c r="OKJ5889" s="248"/>
      <x:c r="OKK5889" s="248"/>
      <x:c r="OKL5889" s="248"/>
      <x:c r="OKM5889" s="248"/>
      <x:c r="OKN5889" s="248"/>
      <x:c r="OKO5889" s="248"/>
      <x:c r="OKP5889" s="248"/>
      <x:c r="OKQ5889" s="248"/>
      <x:c r="OKR5889" s="248"/>
      <x:c r="OKS5889" s="248"/>
      <x:c r="OKT5889" s="248"/>
      <x:c r="OKU5889" s="248"/>
      <x:c r="OKV5889" s="248"/>
      <x:c r="OKW5889" s="248"/>
      <x:c r="OKX5889" s="248"/>
      <x:c r="OKY5889" s="248"/>
      <x:c r="OKZ5889" s="248"/>
      <x:c r="OLA5889" s="248"/>
      <x:c r="OLB5889" s="248"/>
      <x:c r="OLC5889" s="248"/>
      <x:c r="OLD5889" s="248"/>
      <x:c r="OLE5889" s="248"/>
      <x:c r="OLF5889" s="248"/>
      <x:c r="OLG5889" s="248"/>
      <x:c r="OLH5889" s="248"/>
      <x:c r="OLI5889" s="248"/>
      <x:c r="OLJ5889" s="248"/>
      <x:c r="OLK5889" s="248"/>
      <x:c r="OLL5889" s="248"/>
      <x:c r="OLM5889" s="248"/>
      <x:c r="OLN5889" s="248"/>
      <x:c r="OLO5889" s="248"/>
      <x:c r="OLP5889" s="248"/>
      <x:c r="OLQ5889" s="248"/>
      <x:c r="OLR5889" s="248"/>
      <x:c r="OLS5889" s="248"/>
      <x:c r="OLT5889" s="248"/>
      <x:c r="OLU5889" s="248"/>
      <x:c r="OLV5889" s="248"/>
      <x:c r="OLW5889" s="248"/>
      <x:c r="OLX5889" s="248"/>
      <x:c r="OLY5889" s="248"/>
      <x:c r="OLZ5889" s="248"/>
      <x:c r="OMA5889" s="248"/>
      <x:c r="OMB5889" s="248"/>
      <x:c r="OMC5889" s="248"/>
      <x:c r="OMD5889" s="248"/>
      <x:c r="OME5889" s="248"/>
      <x:c r="OMF5889" s="248"/>
      <x:c r="OMG5889" s="248"/>
      <x:c r="OMH5889" s="248"/>
      <x:c r="OMI5889" s="248"/>
      <x:c r="OMJ5889" s="248"/>
      <x:c r="OMK5889" s="248"/>
      <x:c r="OML5889" s="248"/>
      <x:c r="OMM5889" s="248"/>
      <x:c r="OMN5889" s="248"/>
      <x:c r="OMO5889" s="248"/>
      <x:c r="OMP5889" s="248"/>
      <x:c r="OMQ5889" s="248"/>
      <x:c r="OMR5889" s="248"/>
      <x:c r="OMS5889" s="248"/>
      <x:c r="OMT5889" s="248"/>
      <x:c r="OMU5889" s="248"/>
      <x:c r="OMV5889" s="248"/>
      <x:c r="OMW5889" s="248"/>
      <x:c r="OMX5889" s="248"/>
      <x:c r="OMY5889" s="248"/>
      <x:c r="OMZ5889" s="248"/>
      <x:c r="ONA5889" s="248"/>
      <x:c r="ONB5889" s="248"/>
      <x:c r="ONC5889" s="248"/>
      <x:c r="OND5889" s="248"/>
      <x:c r="ONE5889" s="248"/>
      <x:c r="ONF5889" s="248"/>
      <x:c r="ONG5889" s="248"/>
      <x:c r="ONH5889" s="248"/>
      <x:c r="ONI5889" s="248"/>
      <x:c r="ONJ5889" s="248"/>
      <x:c r="ONK5889" s="248"/>
      <x:c r="ONL5889" s="248"/>
      <x:c r="ONM5889" s="248"/>
      <x:c r="ONN5889" s="248"/>
      <x:c r="ONO5889" s="248"/>
      <x:c r="ONP5889" s="248"/>
      <x:c r="ONQ5889" s="248"/>
      <x:c r="ONR5889" s="248"/>
      <x:c r="ONS5889" s="248"/>
      <x:c r="ONT5889" s="248"/>
      <x:c r="ONU5889" s="248"/>
      <x:c r="ONV5889" s="248"/>
      <x:c r="ONW5889" s="248"/>
      <x:c r="ONX5889" s="248"/>
      <x:c r="ONY5889" s="248"/>
      <x:c r="ONZ5889" s="248"/>
      <x:c r="OOA5889" s="248"/>
      <x:c r="OOB5889" s="248"/>
      <x:c r="OOC5889" s="248"/>
      <x:c r="OOD5889" s="248"/>
      <x:c r="OOE5889" s="248"/>
      <x:c r="OOF5889" s="248"/>
      <x:c r="OOG5889" s="248"/>
      <x:c r="OOH5889" s="248"/>
      <x:c r="OOI5889" s="248"/>
      <x:c r="OOJ5889" s="248"/>
      <x:c r="OOK5889" s="248"/>
      <x:c r="OOL5889" s="248"/>
      <x:c r="OOM5889" s="248"/>
      <x:c r="OON5889" s="248"/>
      <x:c r="OOO5889" s="248"/>
      <x:c r="OOP5889" s="248"/>
      <x:c r="OOQ5889" s="248"/>
      <x:c r="OOR5889" s="248"/>
      <x:c r="OOS5889" s="248"/>
      <x:c r="OOT5889" s="248"/>
      <x:c r="OOU5889" s="248"/>
      <x:c r="OOV5889" s="248"/>
      <x:c r="OOW5889" s="248"/>
      <x:c r="OOX5889" s="248"/>
      <x:c r="OOY5889" s="248"/>
      <x:c r="OOZ5889" s="248"/>
      <x:c r="OPA5889" s="248"/>
      <x:c r="OPB5889" s="248"/>
      <x:c r="OPC5889" s="248"/>
      <x:c r="OPD5889" s="248"/>
      <x:c r="OPE5889" s="248"/>
      <x:c r="OPF5889" s="248"/>
      <x:c r="OPG5889" s="248"/>
      <x:c r="OPH5889" s="248"/>
      <x:c r="OPI5889" s="248"/>
      <x:c r="OPJ5889" s="248"/>
      <x:c r="OPK5889" s="248"/>
      <x:c r="OPL5889" s="248"/>
      <x:c r="OPM5889" s="248"/>
      <x:c r="OPN5889" s="248"/>
      <x:c r="OPO5889" s="248"/>
      <x:c r="OPP5889" s="248"/>
      <x:c r="OPQ5889" s="248"/>
      <x:c r="OPR5889" s="248"/>
      <x:c r="OPS5889" s="248"/>
      <x:c r="OPT5889" s="248"/>
      <x:c r="OPU5889" s="248"/>
      <x:c r="OPV5889" s="248"/>
      <x:c r="OPW5889" s="248"/>
      <x:c r="OPX5889" s="248"/>
      <x:c r="OPY5889" s="248"/>
      <x:c r="OPZ5889" s="248"/>
      <x:c r="OQA5889" s="248"/>
      <x:c r="OQB5889" s="248"/>
      <x:c r="OQC5889" s="248"/>
      <x:c r="OQD5889" s="248"/>
      <x:c r="OQE5889" s="248"/>
      <x:c r="OQF5889" s="248"/>
      <x:c r="OQG5889" s="248"/>
      <x:c r="OQH5889" s="248"/>
      <x:c r="OQI5889" s="248"/>
      <x:c r="OQJ5889" s="248"/>
      <x:c r="OQK5889" s="248"/>
      <x:c r="OQL5889" s="248"/>
      <x:c r="OQM5889" s="248"/>
      <x:c r="OQN5889" s="248"/>
      <x:c r="OQO5889" s="248"/>
      <x:c r="OQP5889" s="248"/>
      <x:c r="OQQ5889" s="248"/>
      <x:c r="OQR5889" s="248"/>
      <x:c r="OQS5889" s="248"/>
      <x:c r="OQT5889" s="248"/>
      <x:c r="OQU5889" s="248"/>
      <x:c r="OQV5889" s="248"/>
      <x:c r="OQW5889" s="248"/>
      <x:c r="OQX5889" s="248"/>
      <x:c r="OQY5889" s="248"/>
      <x:c r="OQZ5889" s="248"/>
      <x:c r="ORA5889" s="248"/>
      <x:c r="ORB5889" s="248"/>
      <x:c r="ORC5889" s="248"/>
      <x:c r="ORD5889" s="248"/>
      <x:c r="ORE5889" s="248"/>
      <x:c r="ORF5889" s="248"/>
      <x:c r="ORG5889" s="248"/>
      <x:c r="ORH5889" s="248"/>
      <x:c r="ORI5889" s="248"/>
      <x:c r="ORJ5889" s="248"/>
      <x:c r="ORK5889" s="248"/>
      <x:c r="ORL5889" s="248"/>
      <x:c r="ORM5889" s="248"/>
      <x:c r="ORN5889" s="248"/>
      <x:c r="ORO5889" s="248"/>
      <x:c r="ORP5889" s="248"/>
      <x:c r="ORQ5889" s="248"/>
      <x:c r="ORR5889" s="248"/>
      <x:c r="ORS5889" s="248"/>
      <x:c r="ORT5889" s="248"/>
      <x:c r="ORU5889" s="248"/>
      <x:c r="ORV5889" s="248"/>
      <x:c r="ORW5889" s="248"/>
      <x:c r="ORX5889" s="248"/>
      <x:c r="ORY5889" s="248"/>
      <x:c r="ORZ5889" s="248"/>
      <x:c r="OSA5889" s="248"/>
      <x:c r="OSB5889" s="248"/>
      <x:c r="OSC5889" s="248"/>
      <x:c r="OSD5889" s="248"/>
      <x:c r="OSE5889" s="248"/>
      <x:c r="OSF5889" s="248"/>
      <x:c r="OSG5889" s="248"/>
      <x:c r="OSH5889" s="248"/>
      <x:c r="OSI5889" s="248"/>
      <x:c r="OSJ5889" s="248"/>
      <x:c r="OSK5889" s="248"/>
      <x:c r="OSL5889" s="248"/>
      <x:c r="OSM5889" s="248"/>
      <x:c r="OSN5889" s="248"/>
      <x:c r="OSO5889" s="248"/>
      <x:c r="OSP5889" s="248"/>
      <x:c r="OSQ5889" s="248"/>
      <x:c r="OSR5889" s="248"/>
      <x:c r="OSS5889" s="248"/>
      <x:c r="OST5889" s="248"/>
      <x:c r="OSU5889" s="248"/>
      <x:c r="OSV5889" s="248"/>
      <x:c r="OSW5889" s="248"/>
      <x:c r="OSX5889" s="248"/>
      <x:c r="OSY5889" s="248"/>
      <x:c r="OSZ5889" s="248"/>
      <x:c r="OTA5889" s="248"/>
      <x:c r="OTB5889" s="248"/>
      <x:c r="OTC5889" s="248"/>
      <x:c r="OTD5889" s="248"/>
      <x:c r="OTE5889" s="248"/>
      <x:c r="OTF5889" s="248"/>
      <x:c r="OTG5889" s="248"/>
      <x:c r="OTH5889" s="248"/>
      <x:c r="OTI5889" s="248"/>
      <x:c r="OTJ5889" s="248"/>
      <x:c r="OTK5889" s="248"/>
      <x:c r="OTL5889" s="248"/>
      <x:c r="OTM5889" s="248"/>
      <x:c r="OTN5889" s="248"/>
      <x:c r="OTO5889" s="248"/>
      <x:c r="OTP5889" s="248"/>
      <x:c r="OTQ5889" s="248"/>
      <x:c r="OTR5889" s="248"/>
      <x:c r="OTS5889" s="248"/>
      <x:c r="OTT5889" s="248"/>
      <x:c r="OTU5889" s="248"/>
      <x:c r="OTV5889" s="248"/>
      <x:c r="OTW5889" s="248"/>
      <x:c r="OTX5889" s="248"/>
      <x:c r="OTY5889" s="248"/>
      <x:c r="OTZ5889" s="248"/>
      <x:c r="OUA5889" s="248"/>
      <x:c r="OUB5889" s="248"/>
      <x:c r="OUC5889" s="248"/>
      <x:c r="OUD5889" s="248"/>
      <x:c r="OUE5889" s="248"/>
      <x:c r="OUF5889" s="248"/>
      <x:c r="OUG5889" s="248"/>
      <x:c r="OUH5889" s="248"/>
      <x:c r="OUI5889" s="248"/>
      <x:c r="OUJ5889" s="248"/>
      <x:c r="OUK5889" s="248"/>
      <x:c r="OUL5889" s="248"/>
      <x:c r="OUM5889" s="248"/>
      <x:c r="OUN5889" s="248"/>
      <x:c r="OUO5889" s="248"/>
      <x:c r="OUP5889" s="248"/>
      <x:c r="OUQ5889" s="248"/>
      <x:c r="OUR5889" s="248"/>
      <x:c r="OUS5889" s="248"/>
      <x:c r="OUT5889" s="248"/>
      <x:c r="OUU5889" s="248"/>
      <x:c r="OUV5889" s="248"/>
      <x:c r="OUW5889" s="248"/>
      <x:c r="OUX5889" s="248"/>
      <x:c r="OUY5889" s="248"/>
      <x:c r="OUZ5889" s="248"/>
      <x:c r="OVA5889" s="248"/>
      <x:c r="OVB5889" s="248"/>
      <x:c r="OVC5889" s="248"/>
      <x:c r="OVD5889" s="248"/>
      <x:c r="OVE5889" s="248"/>
      <x:c r="OVF5889" s="248"/>
      <x:c r="OVG5889" s="248"/>
      <x:c r="OVH5889" s="248"/>
      <x:c r="OVI5889" s="248"/>
      <x:c r="OVJ5889" s="248"/>
      <x:c r="OVK5889" s="248"/>
      <x:c r="OVL5889" s="248"/>
      <x:c r="OVM5889" s="248"/>
      <x:c r="OVN5889" s="248"/>
      <x:c r="OVO5889" s="248"/>
      <x:c r="OVP5889" s="248"/>
      <x:c r="OVQ5889" s="248"/>
      <x:c r="OVR5889" s="248"/>
      <x:c r="OVS5889" s="248"/>
      <x:c r="OVT5889" s="248"/>
      <x:c r="OVU5889" s="248"/>
      <x:c r="OVV5889" s="248"/>
      <x:c r="OVW5889" s="248"/>
      <x:c r="OVX5889" s="248"/>
      <x:c r="OVY5889" s="248"/>
      <x:c r="OVZ5889" s="248"/>
      <x:c r="OWA5889" s="248"/>
      <x:c r="OWB5889" s="248"/>
      <x:c r="OWC5889" s="248"/>
      <x:c r="OWD5889" s="248"/>
      <x:c r="OWE5889" s="248"/>
      <x:c r="OWF5889" s="248"/>
      <x:c r="OWG5889" s="248"/>
      <x:c r="OWH5889" s="248"/>
      <x:c r="OWI5889" s="248"/>
      <x:c r="OWJ5889" s="248"/>
      <x:c r="OWK5889" s="248"/>
      <x:c r="OWL5889" s="248"/>
      <x:c r="OWM5889" s="248"/>
      <x:c r="OWN5889" s="248"/>
      <x:c r="OWO5889" s="248"/>
      <x:c r="OWP5889" s="248"/>
      <x:c r="OWQ5889" s="248"/>
      <x:c r="OWR5889" s="248"/>
      <x:c r="OWS5889" s="248"/>
      <x:c r="OWT5889" s="248"/>
      <x:c r="OWU5889" s="248"/>
      <x:c r="OWV5889" s="248"/>
      <x:c r="OWW5889" s="248"/>
      <x:c r="OWX5889" s="248"/>
      <x:c r="OWY5889" s="248"/>
      <x:c r="OWZ5889" s="248"/>
      <x:c r="OXA5889" s="248"/>
      <x:c r="OXB5889" s="248"/>
      <x:c r="OXC5889" s="248"/>
      <x:c r="OXD5889" s="248"/>
      <x:c r="OXE5889" s="248"/>
      <x:c r="OXF5889" s="248"/>
      <x:c r="OXG5889" s="248"/>
      <x:c r="OXH5889" s="248"/>
      <x:c r="OXI5889" s="248"/>
      <x:c r="OXJ5889" s="248"/>
      <x:c r="OXK5889" s="248"/>
      <x:c r="OXL5889" s="248"/>
      <x:c r="OXM5889" s="248"/>
      <x:c r="OXN5889" s="248"/>
      <x:c r="OXO5889" s="248"/>
      <x:c r="OXP5889" s="248"/>
      <x:c r="OXQ5889" s="248"/>
      <x:c r="OXR5889" s="248"/>
      <x:c r="OXS5889" s="248"/>
      <x:c r="OXT5889" s="248"/>
      <x:c r="OXU5889" s="248"/>
      <x:c r="OXV5889" s="248"/>
      <x:c r="OXW5889" s="248"/>
      <x:c r="OXX5889" s="248"/>
      <x:c r="OXY5889" s="248"/>
      <x:c r="OXZ5889" s="248"/>
      <x:c r="OYA5889" s="248"/>
      <x:c r="OYB5889" s="248"/>
      <x:c r="OYC5889" s="248"/>
      <x:c r="OYD5889" s="248"/>
      <x:c r="OYE5889" s="248"/>
      <x:c r="OYF5889" s="248"/>
      <x:c r="OYG5889" s="248"/>
      <x:c r="OYH5889" s="248"/>
      <x:c r="OYI5889" s="248"/>
      <x:c r="OYJ5889" s="248"/>
      <x:c r="OYK5889" s="248"/>
      <x:c r="OYL5889" s="248"/>
      <x:c r="OYM5889" s="248"/>
      <x:c r="OYN5889" s="248"/>
      <x:c r="OYO5889" s="248"/>
      <x:c r="OYP5889" s="248"/>
      <x:c r="OYQ5889" s="248"/>
      <x:c r="OYR5889" s="248"/>
      <x:c r="OYS5889" s="248"/>
      <x:c r="OYT5889" s="248"/>
      <x:c r="OYU5889" s="248"/>
      <x:c r="OYV5889" s="248"/>
      <x:c r="OYW5889" s="248"/>
      <x:c r="OYX5889" s="248"/>
      <x:c r="OYY5889" s="248"/>
      <x:c r="OYZ5889" s="248"/>
      <x:c r="OZA5889" s="248"/>
      <x:c r="OZB5889" s="248"/>
      <x:c r="OZC5889" s="248"/>
      <x:c r="OZD5889" s="248"/>
      <x:c r="OZE5889" s="248"/>
      <x:c r="OZF5889" s="248"/>
      <x:c r="OZG5889" s="248"/>
      <x:c r="OZH5889" s="248"/>
      <x:c r="OZI5889" s="248"/>
      <x:c r="OZJ5889" s="248"/>
      <x:c r="OZK5889" s="248"/>
      <x:c r="OZL5889" s="248"/>
      <x:c r="OZM5889" s="248"/>
      <x:c r="OZN5889" s="248"/>
      <x:c r="OZO5889" s="248"/>
      <x:c r="OZP5889" s="248"/>
      <x:c r="OZQ5889" s="248"/>
      <x:c r="OZR5889" s="248"/>
      <x:c r="OZS5889" s="248"/>
      <x:c r="OZT5889" s="248"/>
      <x:c r="OZU5889" s="248"/>
      <x:c r="OZV5889" s="248"/>
      <x:c r="OZW5889" s="248"/>
      <x:c r="OZX5889" s="248"/>
      <x:c r="OZY5889" s="248"/>
      <x:c r="OZZ5889" s="248"/>
      <x:c r="PAA5889" s="248"/>
      <x:c r="PAB5889" s="248"/>
      <x:c r="PAC5889" s="248"/>
      <x:c r="PAD5889" s="248"/>
      <x:c r="PAE5889" s="248"/>
      <x:c r="PAF5889" s="248"/>
      <x:c r="PAG5889" s="248"/>
      <x:c r="PAH5889" s="248"/>
      <x:c r="PAI5889" s="248"/>
      <x:c r="PAJ5889" s="248"/>
      <x:c r="PAK5889" s="248"/>
      <x:c r="PAL5889" s="248"/>
      <x:c r="PAM5889" s="248"/>
      <x:c r="PAN5889" s="248"/>
      <x:c r="PAO5889" s="248"/>
      <x:c r="PAP5889" s="248"/>
      <x:c r="PAQ5889" s="248"/>
      <x:c r="PAR5889" s="248"/>
      <x:c r="PAS5889" s="248"/>
      <x:c r="PAT5889" s="248"/>
      <x:c r="PAU5889" s="248"/>
      <x:c r="PAV5889" s="248"/>
      <x:c r="PAW5889" s="248"/>
      <x:c r="PAX5889" s="248"/>
      <x:c r="PAY5889" s="248"/>
      <x:c r="PAZ5889" s="248"/>
      <x:c r="PBA5889" s="248"/>
      <x:c r="PBB5889" s="248"/>
      <x:c r="PBC5889" s="248"/>
      <x:c r="PBD5889" s="248"/>
      <x:c r="PBE5889" s="248"/>
      <x:c r="PBF5889" s="248"/>
      <x:c r="PBG5889" s="248"/>
      <x:c r="PBH5889" s="248"/>
      <x:c r="PBI5889" s="248"/>
      <x:c r="PBJ5889" s="248"/>
      <x:c r="PBK5889" s="248"/>
      <x:c r="PBL5889" s="248"/>
      <x:c r="PBM5889" s="248"/>
      <x:c r="PBN5889" s="248"/>
      <x:c r="PBO5889" s="248"/>
      <x:c r="PBP5889" s="248"/>
      <x:c r="PBQ5889" s="248"/>
      <x:c r="PBR5889" s="248"/>
      <x:c r="PBS5889" s="248"/>
      <x:c r="PBT5889" s="248"/>
      <x:c r="PBU5889" s="248"/>
      <x:c r="PBV5889" s="248"/>
      <x:c r="PBW5889" s="248"/>
      <x:c r="PBX5889" s="248"/>
      <x:c r="PBY5889" s="248"/>
      <x:c r="PBZ5889" s="248"/>
      <x:c r="PCA5889" s="248"/>
      <x:c r="PCB5889" s="248"/>
      <x:c r="PCC5889" s="248"/>
      <x:c r="PCD5889" s="248"/>
      <x:c r="PCE5889" s="248"/>
      <x:c r="PCF5889" s="248"/>
      <x:c r="PCG5889" s="248"/>
      <x:c r="PCH5889" s="248"/>
      <x:c r="PCI5889" s="248"/>
      <x:c r="PCJ5889" s="248"/>
      <x:c r="PCK5889" s="248"/>
      <x:c r="PCL5889" s="248"/>
      <x:c r="PCM5889" s="248"/>
      <x:c r="PCN5889" s="248"/>
      <x:c r="PCO5889" s="248"/>
      <x:c r="PCP5889" s="248"/>
      <x:c r="PCQ5889" s="248"/>
      <x:c r="PCR5889" s="248"/>
      <x:c r="PCS5889" s="248"/>
      <x:c r="PCT5889" s="248"/>
      <x:c r="PCU5889" s="248"/>
      <x:c r="PCV5889" s="248"/>
      <x:c r="PCW5889" s="248"/>
      <x:c r="PCX5889" s="248"/>
      <x:c r="PCY5889" s="248"/>
      <x:c r="PCZ5889" s="248"/>
      <x:c r="PDA5889" s="248"/>
      <x:c r="PDB5889" s="248"/>
      <x:c r="PDC5889" s="248"/>
      <x:c r="PDD5889" s="248"/>
      <x:c r="PDE5889" s="248"/>
      <x:c r="PDF5889" s="248"/>
      <x:c r="PDG5889" s="248"/>
      <x:c r="PDH5889" s="248"/>
      <x:c r="PDI5889" s="248"/>
      <x:c r="PDJ5889" s="248"/>
      <x:c r="PDK5889" s="248"/>
      <x:c r="PDL5889" s="248"/>
      <x:c r="PDM5889" s="248"/>
      <x:c r="PDN5889" s="248"/>
      <x:c r="PDO5889" s="248"/>
      <x:c r="PDP5889" s="248"/>
      <x:c r="PDQ5889" s="248"/>
      <x:c r="PDR5889" s="248"/>
      <x:c r="PDS5889" s="248"/>
      <x:c r="PDT5889" s="248"/>
      <x:c r="PDU5889" s="248"/>
      <x:c r="PDV5889" s="248"/>
      <x:c r="PDW5889" s="248"/>
      <x:c r="PDX5889" s="248"/>
      <x:c r="PDY5889" s="248"/>
      <x:c r="PDZ5889" s="248"/>
      <x:c r="PEA5889" s="248"/>
      <x:c r="PEB5889" s="248"/>
      <x:c r="PEC5889" s="248"/>
      <x:c r="PED5889" s="248"/>
      <x:c r="PEE5889" s="248"/>
      <x:c r="PEF5889" s="248"/>
      <x:c r="PEG5889" s="248"/>
      <x:c r="PEH5889" s="248"/>
      <x:c r="PEI5889" s="248"/>
      <x:c r="PEJ5889" s="248"/>
      <x:c r="PEK5889" s="248"/>
      <x:c r="PEL5889" s="248"/>
      <x:c r="PEM5889" s="248"/>
      <x:c r="PEN5889" s="248"/>
      <x:c r="PEO5889" s="248"/>
      <x:c r="PEP5889" s="248"/>
      <x:c r="PEQ5889" s="248"/>
      <x:c r="PER5889" s="248"/>
      <x:c r="PES5889" s="248"/>
      <x:c r="PET5889" s="248"/>
      <x:c r="PEU5889" s="248"/>
      <x:c r="PEV5889" s="248"/>
      <x:c r="PEW5889" s="248"/>
      <x:c r="PEX5889" s="248"/>
      <x:c r="PEY5889" s="248"/>
      <x:c r="PEZ5889" s="248"/>
      <x:c r="PFA5889" s="248"/>
      <x:c r="PFB5889" s="248"/>
      <x:c r="PFC5889" s="248"/>
      <x:c r="PFD5889" s="248"/>
      <x:c r="PFE5889" s="248"/>
      <x:c r="PFF5889" s="248"/>
      <x:c r="PFG5889" s="248"/>
      <x:c r="PFH5889" s="248"/>
      <x:c r="PFI5889" s="248"/>
      <x:c r="PFJ5889" s="248"/>
      <x:c r="PFK5889" s="248"/>
      <x:c r="PFL5889" s="248"/>
      <x:c r="PFM5889" s="248"/>
      <x:c r="PFN5889" s="248"/>
      <x:c r="PFO5889" s="248"/>
      <x:c r="PFP5889" s="248"/>
      <x:c r="PFQ5889" s="248"/>
      <x:c r="PFR5889" s="248"/>
      <x:c r="PFS5889" s="248"/>
      <x:c r="PFT5889" s="248"/>
      <x:c r="PFU5889" s="248"/>
      <x:c r="PFV5889" s="248"/>
      <x:c r="PFW5889" s="248"/>
      <x:c r="PFX5889" s="248"/>
      <x:c r="PFY5889" s="248"/>
      <x:c r="PFZ5889" s="248"/>
      <x:c r="PGA5889" s="248"/>
      <x:c r="PGB5889" s="248"/>
      <x:c r="PGC5889" s="248"/>
      <x:c r="PGD5889" s="248"/>
      <x:c r="PGE5889" s="248"/>
      <x:c r="PGF5889" s="248"/>
      <x:c r="PGG5889" s="248"/>
      <x:c r="PGH5889" s="248"/>
      <x:c r="PGI5889" s="248"/>
      <x:c r="PGJ5889" s="248"/>
      <x:c r="PGK5889" s="248"/>
      <x:c r="PGL5889" s="248"/>
      <x:c r="PGM5889" s="248"/>
      <x:c r="PGN5889" s="248"/>
      <x:c r="PGO5889" s="248"/>
      <x:c r="PGP5889" s="248"/>
      <x:c r="PGQ5889" s="248"/>
      <x:c r="PGR5889" s="248"/>
      <x:c r="PGS5889" s="248"/>
      <x:c r="PGT5889" s="248"/>
      <x:c r="PGU5889" s="248"/>
      <x:c r="PGV5889" s="248"/>
      <x:c r="PGW5889" s="248"/>
      <x:c r="PGX5889" s="248"/>
      <x:c r="PGY5889" s="248"/>
      <x:c r="PGZ5889" s="248"/>
      <x:c r="PHA5889" s="248"/>
      <x:c r="PHB5889" s="248"/>
      <x:c r="PHC5889" s="248"/>
      <x:c r="PHD5889" s="248"/>
      <x:c r="PHE5889" s="248"/>
      <x:c r="PHF5889" s="248"/>
      <x:c r="PHG5889" s="248"/>
      <x:c r="PHH5889" s="248"/>
      <x:c r="PHI5889" s="248"/>
      <x:c r="PHJ5889" s="248"/>
      <x:c r="PHK5889" s="248"/>
      <x:c r="PHL5889" s="248"/>
      <x:c r="PHM5889" s="248"/>
      <x:c r="PHN5889" s="248"/>
      <x:c r="PHO5889" s="248"/>
      <x:c r="PHP5889" s="248"/>
      <x:c r="PHQ5889" s="248"/>
      <x:c r="PHR5889" s="248"/>
      <x:c r="PHS5889" s="248"/>
      <x:c r="PHT5889" s="248"/>
      <x:c r="PHU5889" s="248"/>
      <x:c r="PHV5889" s="248"/>
      <x:c r="PHW5889" s="248"/>
      <x:c r="PHX5889" s="248"/>
      <x:c r="PHY5889" s="248"/>
      <x:c r="PHZ5889" s="248"/>
      <x:c r="PIA5889" s="248"/>
      <x:c r="PIB5889" s="248"/>
      <x:c r="PIC5889" s="248"/>
      <x:c r="PID5889" s="248"/>
      <x:c r="PIE5889" s="248"/>
      <x:c r="PIF5889" s="248"/>
      <x:c r="PIG5889" s="248"/>
      <x:c r="PIH5889" s="248"/>
      <x:c r="PII5889" s="248"/>
      <x:c r="PIJ5889" s="248"/>
      <x:c r="PIK5889" s="248"/>
      <x:c r="PIL5889" s="248"/>
      <x:c r="PIM5889" s="248"/>
      <x:c r="PIN5889" s="248"/>
      <x:c r="PIO5889" s="248"/>
      <x:c r="PIP5889" s="248"/>
      <x:c r="PIQ5889" s="248"/>
      <x:c r="PIR5889" s="248"/>
      <x:c r="PIS5889" s="248"/>
      <x:c r="PIT5889" s="248"/>
      <x:c r="PIU5889" s="248"/>
      <x:c r="PIV5889" s="248"/>
      <x:c r="PIW5889" s="248"/>
      <x:c r="PIX5889" s="248"/>
      <x:c r="PIY5889" s="248"/>
      <x:c r="PIZ5889" s="248"/>
      <x:c r="PJA5889" s="248"/>
      <x:c r="PJB5889" s="248"/>
      <x:c r="PJC5889" s="248"/>
      <x:c r="PJD5889" s="248"/>
      <x:c r="PJE5889" s="248"/>
      <x:c r="PJF5889" s="248"/>
      <x:c r="PJG5889" s="248"/>
      <x:c r="PJH5889" s="248"/>
      <x:c r="PJI5889" s="248"/>
      <x:c r="PJJ5889" s="248"/>
      <x:c r="PJK5889" s="248"/>
      <x:c r="PJL5889" s="248"/>
      <x:c r="PJM5889" s="248"/>
      <x:c r="PJN5889" s="248"/>
      <x:c r="PJO5889" s="248"/>
      <x:c r="PJP5889" s="248"/>
      <x:c r="PJQ5889" s="248"/>
      <x:c r="PJR5889" s="248"/>
      <x:c r="PJS5889" s="248"/>
      <x:c r="PJT5889" s="248"/>
      <x:c r="PJU5889" s="248"/>
      <x:c r="PJV5889" s="248"/>
      <x:c r="PJW5889" s="248"/>
      <x:c r="PJX5889" s="248"/>
      <x:c r="PJY5889" s="248"/>
      <x:c r="PJZ5889" s="248"/>
      <x:c r="PKA5889" s="248"/>
      <x:c r="PKB5889" s="248"/>
      <x:c r="PKC5889" s="248"/>
      <x:c r="PKD5889" s="248"/>
      <x:c r="PKE5889" s="248"/>
      <x:c r="PKF5889" s="248"/>
      <x:c r="PKG5889" s="248"/>
      <x:c r="PKH5889" s="248"/>
      <x:c r="PKI5889" s="248"/>
      <x:c r="PKJ5889" s="248"/>
      <x:c r="PKK5889" s="248"/>
      <x:c r="PKL5889" s="248"/>
      <x:c r="PKM5889" s="248"/>
      <x:c r="PKN5889" s="248"/>
      <x:c r="PKO5889" s="248"/>
      <x:c r="PKP5889" s="248"/>
      <x:c r="PKQ5889" s="248"/>
      <x:c r="PKR5889" s="248"/>
      <x:c r="PKS5889" s="248"/>
      <x:c r="PKT5889" s="248"/>
      <x:c r="PKU5889" s="248"/>
      <x:c r="PKV5889" s="248"/>
      <x:c r="PKW5889" s="248"/>
      <x:c r="PKX5889" s="248"/>
      <x:c r="PKY5889" s="248"/>
      <x:c r="PKZ5889" s="248"/>
      <x:c r="PLA5889" s="248"/>
      <x:c r="PLB5889" s="248"/>
      <x:c r="PLC5889" s="248"/>
      <x:c r="PLD5889" s="248"/>
      <x:c r="PLE5889" s="248"/>
      <x:c r="PLF5889" s="248"/>
      <x:c r="PLG5889" s="248"/>
      <x:c r="PLH5889" s="248"/>
      <x:c r="PLI5889" s="248"/>
      <x:c r="PLJ5889" s="248"/>
      <x:c r="PLK5889" s="248"/>
      <x:c r="PLL5889" s="248"/>
      <x:c r="PLM5889" s="248"/>
      <x:c r="PLN5889" s="248"/>
      <x:c r="PLO5889" s="248"/>
      <x:c r="PLP5889" s="248"/>
      <x:c r="PLQ5889" s="248"/>
      <x:c r="PLR5889" s="248"/>
      <x:c r="PLS5889" s="248"/>
      <x:c r="PLT5889" s="248"/>
      <x:c r="PLU5889" s="248"/>
      <x:c r="PLV5889" s="248"/>
      <x:c r="PLW5889" s="248"/>
      <x:c r="PLX5889" s="248"/>
      <x:c r="PLY5889" s="248"/>
      <x:c r="PLZ5889" s="248"/>
      <x:c r="PMA5889" s="248"/>
      <x:c r="PMB5889" s="248"/>
      <x:c r="PMC5889" s="248"/>
      <x:c r="PMD5889" s="248"/>
      <x:c r="PME5889" s="248"/>
      <x:c r="PMF5889" s="248"/>
      <x:c r="PMG5889" s="248"/>
      <x:c r="PMH5889" s="248"/>
      <x:c r="PMI5889" s="248"/>
      <x:c r="PMJ5889" s="248"/>
      <x:c r="PMK5889" s="248"/>
      <x:c r="PML5889" s="248"/>
      <x:c r="PMM5889" s="248"/>
      <x:c r="PMN5889" s="248"/>
      <x:c r="PMO5889" s="248"/>
      <x:c r="PMP5889" s="248"/>
      <x:c r="PMQ5889" s="248"/>
      <x:c r="PMR5889" s="248"/>
      <x:c r="PMS5889" s="248"/>
      <x:c r="PMT5889" s="248"/>
      <x:c r="PMU5889" s="248"/>
      <x:c r="PMV5889" s="248"/>
      <x:c r="PMW5889" s="248"/>
      <x:c r="PMX5889" s="248"/>
      <x:c r="PMY5889" s="248"/>
      <x:c r="PMZ5889" s="248"/>
      <x:c r="PNA5889" s="248"/>
      <x:c r="PNB5889" s="248"/>
      <x:c r="PNC5889" s="248"/>
      <x:c r="PND5889" s="248"/>
      <x:c r="PNE5889" s="248"/>
      <x:c r="PNF5889" s="248"/>
      <x:c r="PNG5889" s="248"/>
      <x:c r="PNH5889" s="248"/>
      <x:c r="PNI5889" s="248"/>
      <x:c r="PNJ5889" s="248"/>
      <x:c r="PNK5889" s="248"/>
      <x:c r="PNL5889" s="248"/>
      <x:c r="PNM5889" s="248"/>
      <x:c r="PNN5889" s="248"/>
      <x:c r="PNO5889" s="248"/>
      <x:c r="PNP5889" s="248"/>
      <x:c r="PNQ5889" s="248"/>
      <x:c r="PNR5889" s="248"/>
      <x:c r="PNS5889" s="248"/>
      <x:c r="PNT5889" s="248"/>
      <x:c r="PNU5889" s="248"/>
      <x:c r="PNV5889" s="248"/>
      <x:c r="PNW5889" s="248"/>
      <x:c r="PNX5889" s="248"/>
      <x:c r="PNY5889" s="248"/>
      <x:c r="PNZ5889" s="248"/>
      <x:c r="POA5889" s="248"/>
      <x:c r="POB5889" s="248"/>
      <x:c r="POC5889" s="248"/>
      <x:c r="POD5889" s="248"/>
      <x:c r="POE5889" s="248"/>
      <x:c r="POF5889" s="248"/>
      <x:c r="POG5889" s="248"/>
      <x:c r="POH5889" s="248"/>
      <x:c r="POI5889" s="248"/>
      <x:c r="POJ5889" s="248"/>
      <x:c r="POK5889" s="248"/>
      <x:c r="POL5889" s="248"/>
      <x:c r="POM5889" s="248"/>
      <x:c r="PON5889" s="248"/>
      <x:c r="POO5889" s="248"/>
      <x:c r="POP5889" s="248"/>
      <x:c r="POQ5889" s="248"/>
      <x:c r="POR5889" s="248"/>
      <x:c r="POS5889" s="248"/>
      <x:c r="POT5889" s="248"/>
      <x:c r="POU5889" s="248"/>
      <x:c r="POV5889" s="248"/>
      <x:c r="POW5889" s="248"/>
      <x:c r="POX5889" s="248"/>
      <x:c r="POY5889" s="248"/>
      <x:c r="POZ5889" s="248"/>
      <x:c r="PPA5889" s="248"/>
      <x:c r="PPB5889" s="248"/>
      <x:c r="PPC5889" s="248"/>
      <x:c r="PPD5889" s="248"/>
      <x:c r="PPE5889" s="248"/>
      <x:c r="PPF5889" s="248"/>
      <x:c r="PPG5889" s="248"/>
      <x:c r="PPH5889" s="248"/>
      <x:c r="PPI5889" s="248"/>
      <x:c r="PPJ5889" s="248"/>
      <x:c r="PPK5889" s="248"/>
      <x:c r="PPL5889" s="248"/>
      <x:c r="PPM5889" s="248"/>
      <x:c r="PPN5889" s="248"/>
      <x:c r="PPO5889" s="248"/>
      <x:c r="PPP5889" s="248"/>
      <x:c r="PPQ5889" s="248"/>
      <x:c r="PPR5889" s="248"/>
      <x:c r="PPS5889" s="248"/>
      <x:c r="PPT5889" s="248"/>
      <x:c r="PPU5889" s="248"/>
      <x:c r="PPV5889" s="248"/>
      <x:c r="PPW5889" s="248"/>
      <x:c r="PPX5889" s="248"/>
      <x:c r="PPY5889" s="248"/>
      <x:c r="PPZ5889" s="248"/>
      <x:c r="PQA5889" s="248"/>
      <x:c r="PQB5889" s="248"/>
      <x:c r="PQC5889" s="248"/>
      <x:c r="PQD5889" s="248"/>
      <x:c r="PQE5889" s="248"/>
      <x:c r="PQF5889" s="248"/>
      <x:c r="PQG5889" s="248"/>
      <x:c r="PQH5889" s="248"/>
      <x:c r="PQI5889" s="248"/>
      <x:c r="PQJ5889" s="248"/>
      <x:c r="PQK5889" s="248"/>
      <x:c r="PQL5889" s="248"/>
      <x:c r="PQM5889" s="248"/>
      <x:c r="PQN5889" s="248"/>
      <x:c r="PQO5889" s="248"/>
      <x:c r="PQP5889" s="248"/>
      <x:c r="PQQ5889" s="248"/>
      <x:c r="PQR5889" s="248"/>
      <x:c r="PQS5889" s="248"/>
      <x:c r="PQT5889" s="248"/>
      <x:c r="PQU5889" s="248"/>
      <x:c r="PQV5889" s="248"/>
      <x:c r="PQW5889" s="248"/>
      <x:c r="PQX5889" s="248"/>
      <x:c r="PQY5889" s="248"/>
      <x:c r="PQZ5889" s="248"/>
      <x:c r="PRA5889" s="248"/>
      <x:c r="PRB5889" s="248"/>
      <x:c r="PRC5889" s="248"/>
      <x:c r="PRD5889" s="248"/>
      <x:c r="PRE5889" s="248"/>
      <x:c r="PRF5889" s="248"/>
      <x:c r="PRG5889" s="248"/>
      <x:c r="PRH5889" s="248"/>
      <x:c r="PRI5889" s="248"/>
      <x:c r="PRJ5889" s="248"/>
      <x:c r="PRK5889" s="248"/>
      <x:c r="PRL5889" s="248"/>
      <x:c r="PRM5889" s="248"/>
      <x:c r="PRN5889" s="248"/>
      <x:c r="PRO5889" s="248"/>
      <x:c r="PRP5889" s="248"/>
      <x:c r="PRQ5889" s="248"/>
      <x:c r="PRR5889" s="248"/>
      <x:c r="PRS5889" s="248"/>
      <x:c r="PRT5889" s="248"/>
      <x:c r="PRU5889" s="248"/>
      <x:c r="PRV5889" s="248"/>
      <x:c r="PRW5889" s="248"/>
      <x:c r="PRX5889" s="248"/>
      <x:c r="PRY5889" s="248"/>
      <x:c r="PRZ5889" s="248"/>
      <x:c r="PSA5889" s="248"/>
      <x:c r="PSB5889" s="248"/>
      <x:c r="PSC5889" s="248"/>
      <x:c r="PSD5889" s="248"/>
      <x:c r="PSE5889" s="248"/>
      <x:c r="PSF5889" s="248"/>
      <x:c r="PSG5889" s="248"/>
      <x:c r="PSH5889" s="248"/>
      <x:c r="PSI5889" s="248"/>
      <x:c r="PSJ5889" s="248"/>
      <x:c r="PSK5889" s="248"/>
      <x:c r="PSL5889" s="248"/>
      <x:c r="PSM5889" s="248"/>
      <x:c r="PSN5889" s="248"/>
      <x:c r="PSO5889" s="248"/>
      <x:c r="PSP5889" s="248"/>
      <x:c r="PSQ5889" s="248"/>
      <x:c r="PSR5889" s="248"/>
      <x:c r="PSS5889" s="248"/>
      <x:c r="PST5889" s="248"/>
      <x:c r="PSU5889" s="248"/>
      <x:c r="PSV5889" s="248"/>
      <x:c r="PSW5889" s="248"/>
      <x:c r="PSX5889" s="248"/>
      <x:c r="PSY5889" s="248"/>
      <x:c r="PSZ5889" s="248"/>
      <x:c r="PTA5889" s="248"/>
      <x:c r="PTB5889" s="248"/>
      <x:c r="PTC5889" s="248"/>
      <x:c r="PTD5889" s="248"/>
      <x:c r="PTE5889" s="248"/>
      <x:c r="PTF5889" s="248"/>
      <x:c r="PTG5889" s="248"/>
      <x:c r="PTH5889" s="248"/>
      <x:c r="PTI5889" s="248"/>
      <x:c r="PTJ5889" s="248"/>
      <x:c r="PTK5889" s="248"/>
      <x:c r="PTL5889" s="248"/>
      <x:c r="PTM5889" s="248"/>
      <x:c r="PTN5889" s="248"/>
      <x:c r="PTO5889" s="248"/>
      <x:c r="PTP5889" s="248"/>
      <x:c r="PTQ5889" s="248"/>
      <x:c r="PTR5889" s="248"/>
      <x:c r="PTS5889" s="248"/>
      <x:c r="PTT5889" s="248"/>
      <x:c r="PTU5889" s="248"/>
      <x:c r="PTV5889" s="248"/>
      <x:c r="PTW5889" s="248"/>
      <x:c r="PTX5889" s="248"/>
      <x:c r="PTY5889" s="248"/>
      <x:c r="PTZ5889" s="248"/>
      <x:c r="PUA5889" s="248"/>
      <x:c r="PUB5889" s="248"/>
      <x:c r="PUC5889" s="248"/>
      <x:c r="PUD5889" s="248"/>
      <x:c r="PUE5889" s="248"/>
      <x:c r="PUF5889" s="248"/>
      <x:c r="PUG5889" s="248"/>
      <x:c r="PUH5889" s="248"/>
      <x:c r="PUI5889" s="248"/>
      <x:c r="PUJ5889" s="248"/>
      <x:c r="PUK5889" s="248"/>
      <x:c r="PUL5889" s="248"/>
      <x:c r="PUM5889" s="248"/>
      <x:c r="PUN5889" s="248"/>
      <x:c r="PUO5889" s="248"/>
      <x:c r="PUP5889" s="248"/>
      <x:c r="PUQ5889" s="248"/>
      <x:c r="PUR5889" s="248"/>
      <x:c r="PUS5889" s="248"/>
      <x:c r="PUT5889" s="248"/>
      <x:c r="PUU5889" s="248"/>
      <x:c r="PUV5889" s="248"/>
      <x:c r="PUW5889" s="248"/>
      <x:c r="PUX5889" s="248"/>
      <x:c r="PUY5889" s="248"/>
      <x:c r="PUZ5889" s="248"/>
      <x:c r="PVA5889" s="248"/>
      <x:c r="PVB5889" s="248"/>
      <x:c r="PVC5889" s="248"/>
      <x:c r="PVD5889" s="248"/>
      <x:c r="PVE5889" s="248"/>
      <x:c r="PVF5889" s="248"/>
      <x:c r="PVG5889" s="248"/>
      <x:c r="PVH5889" s="248"/>
      <x:c r="PVI5889" s="248"/>
      <x:c r="PVJ5889" s="248"/>
      <x:c r="PVK5889" s="248"/>
      <x:c r="PVL5889" s="248"/>
      <x:c r="PVM5889" s="248"/>
      <x:c r="PVN5889" s="248"/>
      <x:c r="PVO5889" s="248"/>
      <x:c r="PVP5889" s="248"/>
      <x:c r="PVQ5889" s="248"/>
      <x:c r="PVR5889" s="248"/>
      <x:c r="PVS5889" s="248"/>
      <x:c r="PVT5889" s="248"/>
      <x:c r="PVU5889" s="248"/>
      <x:c r="PVV5889" s="248"/>
      <x:c r="PVW5889" s="248"/>
      <x:c r="PVX5889" s="248"/>
      <x:c r="PVY5889" s="248"/>
      <x:c r="PVZ5889" s="248"/>
      <x:c r="PWA5889" s="248"/>
      <x:c r="PWB5889" s="248"/>
      <x:c r="PWC5889" s="248"/>
      <x:c r="PWD5889" s="248"/>
      <x:c r="PWE5889" s="248"/>
      <x:c r="PWF5889" s="248"/>
      <x:c r="PWG5889" s="248"/>
      <x:c r="PWH5889" s="248"/>
      <x:c r="PWI5889" s="248"/>
      <x:c r="PWJ5889" s="248"/>
      <x:c r="PWK5889" s="248"/>
      <x:c r="PWL5889" s="248"/>
      <x:c r="PWM5889" s="248"/>
      <x:c r="PWN5889" s="248"/>
      <x:c r="PWO5889" s="248"/>
      <x:c r="PWP5889" s="248"/>
      <x:c r="PWQ5889" s="248"/>
      <x:c r="PWR5889" s="248"/>
      <x:c r="PWS5889" s="248"/>
      <x:c r="PWT5889" s="248"/>
      <x:c r="PWU5889" s="248"/>
      <x:c r="PWV5889" s="248"/>
      <x:c r="PWW5889" s="248"/>
      <x:c r="PWX5889" s="248"/>
      <x:c r="PWY5889" s="248"/>
      <x:c r="PWZ5889" s="248"/>
      <x:c r="PXA5889" s="248"/>
      <x:c r="PXB5889" s="248"/>
      <x:c r="PXC5889" s="248"/>
      <x:c r="PXD5889" s="248"/>
      <x:c r="PXE5889" s="248"/>
      <x:c r="PXF5889" s="248"/>
      <x:c r="PXG5889" s="248"/>
      <x:c r="PXH5889" s="248"/>
      <x:c r="PXI5889" s="248"/>
      <x:c r="PXJ5889" s="248"/>
      <x:c r="PXK5889" s="248"/>
      <x:c r="PXL5889" s="248"/>
      <x:c r="PXM5889" s="248"/>
      <x:c r="PXN5889" s="248"/>
      <x:c r="PXO5889" s="248"/>
      <x:c r="PXP5889" s="248"/>
      <x:c r="PXQ5889" s="248"/>
      <x:c r="PXR5889" s="248"/>
      <x:c r="PXS5889" s="248"/>
      <x:c r="PXT5889" s="248"/>
      <x:c r="PXU5889" s="248"/>
      <x:c r="PXV5889" s="248"/>
      <x:c r="PXW5889" s="248"/>
      <x:c r="PXX5889" s="248"/>
      <x:c r="PXY5889" s="248"/>
      <x:c r="PXZ5889" s="248"/>
      <x:c r="PYA5889" s="248"/>
      <x:c r="PYB5889" s="248"/>
      <x:c r="PYC5889" s="248"/>
      <x:c r="PYD5889" s="248"/>
      <x:c r="PYE5889" s="248"/>
      <x:c r="PYF5889" s="248"/>
      <x:c r="PYG5889" s="248"/>
      <x:c r="PYH5889" s="248"/>
      <x:c r="PYI5889" s="248"/>
      <x:c r="PYJ5889" s="248"/>
      <x:c r="PYK5889" s="248"/>
      <x:c r="PYL5889" s="248"/>
      <x:c r="PYM5889" s="248"/>
      <x:c r="PYN5889" s="248"/>
      <x:c r="PYO5889" s="248"/>
      <x:c r="PYP5889" s="248"/>
      <x:c r="PYQ5889" s="248"/>
      <x:c r="PYR5889" s="248"/>
      <x:c r="PYS5889" s="248"/>
      <x:c r="PYT5889" s="248"/>
      <x:c r="PYU5889" s="248"/>
      <x:c r="PYV5889" s="248"/>
      <x:c r="PYW5889" s="248"/>
      <x:c r="PYX5889" s="248"/>
      <x:c r="PYY5889" s="248"/>
      <x:c r="PYZ5889" s="248"/>
      <x:c r="PZA5889" s="248"/>
      <x:c r="PZB5889" s="248"/>
      <x:c r="PZC5889" s="248"/>
      <x:c r="PZD5889" s="248"/>
      <x:c r="PZE5889" s="248"/>
      <x:c r="PZF5889" s="248"/>
      <x:c r="PZG5889" s="248"/>
      <x:c r="PZH5889" s="248"/>
      <x:c r="PZI5889" s="248"/>
      <x:c r="PZJ5889" s="248"/>
      <x:c r="PZK5889" s="248"/>
      <x:c r="PZL5889" s="248"/>
      <x:c r="PZM5889" s="248"/>
      <x:c r="PZN5889" s="248"/>
      <x:c r="PZO5889" s="248"/>
      <x:c r="PZP5889" s="248"/>
      <x:c r="PZQ5889" s="248"/>
      <x:c r="PZR5889" s="248"/>
      <x:c r="PZS5889" s="248"/>
      <x:c r="PZT5889" s="248"/>
      <x:c r="PZU5889" s="248"/>
      <x:c r="PZV5889" s="248"/>
      <x:c r="PZW5889" s="248"/>
      <x:c r="PZX5889" s="248"/>
      <x:c r="PZY5889" s="248"/>
      <x:c r="PZZ5889" s="248"/>
      <x:c r="QAA5889" s="248"/>
      <x:c r="QAB5889" s="248"/>
      <x:c r="QAC5889" s="248"/>
      <x:c r="QAD5889" s="248"/>
      <x:c r="QAE5889" s="248"/>
      <x:c r="QAF5889" s="248"/>
      <x:c r="QAG5889" s="248"/>
      <x:c r="QAH5889" s="248"/>
      <x:c r="QAI5889" s="248"/>
      <x:c r="QAJ5889" s="248"/>
      <x:c r="QAK5889" s="248"/>
      <x:c r="QAL5889" s="248"/>
      <x:c r="QAM5889" s="248"/>
      <x:c r="QAN5889" s="248"/>
      <x:c r="QAO5889" s="248"/>
      <x:c r="QAP5889" s="248"/>
      <x:c r="QAQ5889" s="248"/>
      <x:c r="QAR5889" s="248"/>
      <x:c r="QAS5889" s="248"/>
      <x:c r="QAT5889" s="248"/>
      <x:c r="QAU5889" s="248"/>
      <x:c r="QAV5889" s="248"/>
      <x:c r="QAW5889" s="248"/>
      <x:c r="QAX5889" s="248"/>
      <x:c r="QAY5889" s="248"/>
      <x:c r="QAZ5889" s="248"/>
      <x:c r="QBA5889" s="248"/>
      <x:c r="QBB5889" s="248"/>
      <x:c r="QBC5889" s="248"/>
      <x:c r="QBD5889" s="248"/>
      <x:c r="QBE5889" s="248"/>
      <x:c r="QBF5889" s="248"/>
      <x:c r="QBG5889" s="248"/>
      <x:c r="QBH5889" s="248"/>
      <x:c r="QBI5889" s="248"/>
      <x:c r="QBJ5889" s="248"/>
      <x:c r="QBK5889" s="248"/>
      <x:c r="QBL5889" s="248"/>
      <x:c r="QBM5889" s="248"/>
      <x:c r="QBN5889" s="248"/>
      <x:c r="QBO5889" s="248"/>
      <x:c r="QBP5889" s="248"/>
      <x:c r="QBQ5889" s="248"/>
      <x:c r="QBR5889" s="248"/>
      <x:c r="QBS5889" s="248"/>
      <x:c r="QBT5889" s="248"/>
      <x:c r="QBU5889" s="248"/>
      <x:c r="QBV5889" s="248"/>
      <x:c r="QBW5889" s="248"/>
      <x:c r="QBX5889" s="248"/>
      <x:c r="QBY5889" s="248"/>
      <x:c r="QBZ5889" s="248"/>
      <x:c r="QCA5889" s="248"/>
      <x:c r="QCB5889" s="248"/>
      <x:c r="QCC5889" s="248"/>
      <x:c r="QCD5889" s="248"/>
      <x:c r="QCE5889" s="248"/>
      <x:c r="QCF5889" s="248"/>
      <x:c r="QCG5889" s="248"/>
      <x:c r="QCH5889" s="248"/>
      <x:c r="QCI5889" s="248"/>
      <x:c r="QCJ5889" s="248"/>
      <x:c r="QCK5889" s="248"/>
      <x:c r="QCL5889" s="248"/>
      <x:c r="QCM5889" s="248"/>
      <x:c r="QCN5889" s="248"/>
      <x:c r="QCO5889" s="248"/>
      <x:c r="QCP5889" s="248"/>
      <x:c r="QCQ5889" s="248"/>
      <x:c r="QCR5889" s="248"/>
      <x:c r="QCS5889" s="248"/>
      <x:c r="QCT5889" s="248"/>
      <x:c r="QCU5889" s="248"/>
      <x:c r="QCV5889" s="248"/>
      <x:c r="QCW5889" s="248"/>
      <x:c r="QCX5889" s="248"/>
      <x:c r="QCY5889" s="248"/>
      <x:c r="QCZ5889" s="248"/>
      <x:c r="QDA5889" s="248"/>
      <x:c r="QDB5889" s="248"/>
      <x:c r="QDC5889" s="248"/>
      <x:c r="QDD5889" s="248"/>
      <x:c r="QDE5889" s="248"/>
      <x:c r="QDF5889" s="248"/>
      <x:c r="QDG5889" s="248"/>
      <x:c r="QDH5889" s="248"/>
      <x:c r="QDI5889" s="248"/>
      <x:c r="QDJ5889" s="248"/>
      <x:c r="QDK5889" s="248"/>
      <x:c r="QDL5889" s="248"/>
      <x:c r="QDM5889" s="248"/>
      <x:c r="QDN5889" s="248"/>
      <x:c r="QDO5889" s="248"/>
      <x:c r="QDP5889" s="248"/>
      <x:c r="QDQ5889" s="248"/>
      <x:c r="QDR5889" s="248"/>
      <x:c r="QDS5889" s="248"/>
      <x:c r="QDT5889" s="248"/>
      <x:c r="QDU5889" s="248"/>
      <x:c r="QDV5889" s="248"/>
      <x:c r="QDW5889" s="248"/>
      <x:c r="QDX5889" s="248"/>
      <x:c r="QDY5889" s="248"/>
      <x:c r="QDZ5889" s="248"/>
      <x:c r="QEA5889" s="248"/>
      <x:c r="QEB5889" s="248"/>
      <x:c r="QEC5889" s="248"/>
      <x:c r="QED5889" s="248"/>
      <x:c r="QEE5889" s="248"/>
      <x:c r="QEF5889" s="248"/>
      <x:c r="QEG5889" s="248"/>
      <x:c r="QEH5889" s="248"/>
      <x:c r="QEI5889" s="248"/>
      <x:c r="QEJ5889" s="248"/>
      <x:c r="QEK5889" s="248"/>
      <x:c r="QEL5889" s="248"/>
      <x:c r="QEM5889" s="248"/>
      <x:c r="QEN5889" s="248"/>
      <x:c r="QEO5889" s="248"/>
      <x:c r="QEP5889" s="248"/>
      <x:c r="QEQ5889" s="248"/>
      <x:c r="QER5889" s="248"/>
      <x:c r="QES5889" s="248"/>
      <x:c r="QET5889" s="248"/>
      <x:c r="QEU5889" s="248"/>
      <x:c r="QEV5889" s="248"/>
      <x:c r="QEW5889" s="248"/>
      <x:c r="QEX5889" s="248"/>
      <x:c r="QEY5889" s="248"/>
      <x:c r="QEZ5889" s="248"/>
      <x:c r="QFA5889" s="248"/>
      <x:c r="QFB5889" s="248"/>
      <x:c r="QFC5889" s="248"/>
      <x:c r="QFD5889" s="248"/>
      <x:c r="QFE5889" s="248"/>
      <x:c r="QFF5889" s="248"/>
      <x:c r="QFG5889" s="248"/>
      <x:c r="QFH5889" s="248"/>
      <x:c r="QFI5889" s="248"/>
      <x:c r="QFJ5889" s="248"/>
      <x:c r="QFK5889" s="248"/>
      <x:c r="QFL5889" s="248"/>
      <x:c r="QFM5889" s="248"/>
      <x:c r="QFN5889" s="248"/>
      <x:c r="QFO5889" s="248"/>
      <x:c r="QFP5889" s="248"/>
      <x:c r="QFQ5889" s="248"/>
      <x:c r="QFR5889" s="248"/>
      <x:c r="QFS5889" s="248"/>
      <x:c r="QFT5889" s="248"/>
      <x:c r="QFU5889" s="248"/>
      <x:c r="QFV5889" s="248"/>
      <x:c r="QFW5889" s="248"/>
      <x:c r="QFX5889" s="248"/>
      <x:c r="QFY5889" s="248"/>
      <x:c r="QFZ5889" s="248"/>
      <x:c r="QGA5889" s="248"/>
      <x:c r="QGB5889" s="248"/>
      <x:c r="QGC5889" s="248"/>
      <x:c r="QGD5889" s="248"/>
      <x:c r="QGE5889" s="248"/>
      <x:c r="QGF5889" s="248"/>
      <x:c r="QGG5889" s="248"/>
      <x:c r="QGH5889" s="248"/>
      <x:c r="QGI5889" s="248"/>
      <x:c r="QGJ5889" s="248"/>
      <x:c r="QGK5889" s="248"/>
      <x:c r="QGL5889" s="248"/>
      <x:c r="QGM5889" s="248"/>
      <x:c r="QGN5889" s="248"/>
      <x:c r="QGO5889" s="248"/>
      <x:c r="QGP5889" s="248"/>
      <x:c r="QGQ5889" s="248"/>
      <x:c r="QGR5889" s="248"/>
      <x:c r="QGS5889" s="248"/>
      <x:c r="QGT5889" s="248"/>
      <x:c r="QGU5889" s="248"/>
      <x:c r="QGV5889" s="248"/>
      <x:c r="QGW5889" s="248"/>
      <x:c r="QGX5889" s="248"/>
      <x:c r="QGY5889" s="248"/>
      <x:c r="QGZ5889" s="248"/>
      <x:c r="QHA5889" s="248"/>
      <x:c r="QHB5889" s="248"/>
      <x:c r="QHC5889" s="248"/>
      <x:c r="QHD5889" s="248"/>
      <x:c r="QHE5889" s="248"/>
      <x:c r="QHF5889" s="248"/>
      <x:c r="QHG5889" s="248"/>
      <x:c r="QHH5889" s="248"/>
      <x:c r="QHI5889" s="248"/>
      <x:c r="QHJ5889" s="248"/>
      <x:c r="QHK5889" s="248"/>
      <x:c r="QHL5889" s="248"/>
      <x:c r="QHM5889" s="248"/>
      <x:c r="QHN5889" s="248"/>
      <x:c r="QHO5889" s="248"/>
      <x:c r="QHP5889" s="248"/>
      <x:c r="QHQ5889" s="248"/>
      <x:c r="QHR5889" s="248"/>
      <x:c r="QHS5889" s="248"/>
      <x:c r="QHT5889" s="248"/>
      <x:c r="QHU5889" s="248"/>
      <x:c r="QHV5889" s="248"/>
      <x:c r="QHW5889" s="248"/>
      <x:c r="QHX5889" s="248"/>
      <x:c r="QHY5889" s="248"/>
      <x:c r="QHZ5889" s="248"/>
      <x:c r="QIA5889" s="248"/>
      <x:c r="QIB5889" s="248"/>
      <x:c r="QIC5889" s="248"/>
      <x:c r="QID5889" s="248"/>
      <x:c r="QIE5889" s="248"/>
      <x:c r="QIF5889" s="248"/>
      <x:c r="QIG5889" s="248"/>
      <x:c r="QIH5889" s="248"/>
      <x:c r="QII5889" s="248"/>
      <x:c r="QIJ5889" s="248"/>
      <x:c r="QIK5889" s="248"/>
      <x:c r="QIL5889" s="248"/>
      <x:c r="QIM5889" s="248"/>
      <x:c r="QIN5889" s="248"/>
      <x:c r="QIO5889" s="248"/>
      <x:c r="QIP5889" s="248"/>
      <x:c r="QIQ5889" s="248"/>
      <x:c r="QIR5889" s="248"/>
      <x:c r="QIS5889" s="248"/>
      <x:c r="QIT5889" s="248"/>
      <x:c r="QIU5889" s="248"/>
      <x:c r="QIV5889" s="248"/>
      <x:c r="QIW5889" s="248"/>
      <x:c r="QIX5889" s="248"/>
      <x:c r="QIY5889" s="248"/>
      <x:c r="QIZ5889" s="248"/>
      <x:c r="QJA5889" s="248"/>
      <x:c r="QJB5889" s="248"/>
      <x:c r="QJC5889" s="248"/>
      <x:c r="QJD5889" s="248"/>
      <x:c r="QJE5889" s="248"/>
      <x:c r="QJF5889" s="248"/>
      <x:c r="QJG5889" s="248"/>
      <x:c r="QJH5889" s="248"/>
      <x:c r="QJI5889" s="248"/>
      <x:c r="QJJ5889" s="248"/>
      <x:c r="QJK5889" s="248"/>
      <x:c r="QJL5889" s="248"/>
      <x:c r="QJM5889" s="248"/>
      <x:c r="QJN5889" s="248"/>
      <x:c r="QJO5889" s="248"/>
      <x:c r="QJP5889" s="248"/>
      <x:c r="QJQ5889" s="248"/>
      <x:c r="QJR5889" s="248"/>
      <x:c r="QJS5889" s="248"/>
      <x:c r="QJT5889" s="248"/>
      <x:c r="QJU5889" s="248"/>
      <x:c r="QJV5889" s="248"/>
      <x:c r="QJW5889" s="248"/>
      <x:c r="QJX5889" s="248"/>
      <x:c r="QJY5889" s="248"/>
      <x:c r="QJZ5889" s="248"/>
      <x:c r="QKA5889" s="248"/>
      <x:c r="QKB5889" s="248"/>
      <x:c r="QKC5889" s="248"/>
      <x:c r="QKD5889" s="248"/>
      <x:c r="QKE5889" s="248"/>
      <x:c r="QKF5889" s="248"/>
      <x:c r="QKG5889" s="248"/>
      <x:c r="QKH5889" s="248"/>
      <x:c r="QKI5889" s="248"/>
      <x:c r="QKJ5889" s="248"/>
      <x:c r="QKK5889" s="248"/>
      <x:c r="QKL5889" s="248"/>
      <x:c r="QKM5889" s="248"/>
      <x:c r="QKN5889" s="248"/>
      <x:c r="QKO5889" s="248"/>
      <x:c r="QKP5889" s="248"/>
      <x:c r="QKQ5889" s="248"/>
      <x:c r="QKR5889" s="248"/>
      <x:c r="QKS5889" s="248"/>
      <x:c r="QKT5889" s="248"/>
      <x:c r="QKU5889" s="248"/>
      <x:c r="QKV5889" s="248"/>
      <x:c r="QKW5889" s="248"/>
      <x:c r="QKX5889" s="248"/>
      <x:c r="QKY5889" s="248"/>
      <x:c r="QKZ5889" s="248"/>
      <x:c r="QLA5889" s="248"/>
      <x:c r="QLB5889" s="248"/>
      <x:c r="QLC5889" s="248"/>
      <x:c r="QLD5889" s="248"/>
      <x:c r="QLE5889" s="248"/>
      <x:c r="QLF5889" s="248"/>
      <x:c r="QLG5889" s="248"/>
      <x:c r="QLH5889" s="248"/>
      <x:c r="QLI5889" s="248"/>
      <x:c r="QLJ5889" s="248"/>
      <x:c r="QLK5889" s="248"/>
      <x:c r="QLL5889" s="248"/>
      <x:c r="QLM5889" s="248"/>
      <x:c r="QLN5889" s="248"/>
      <x:c r="QLO5889" s="248"/>
      <x:c r="QLP5889" s="248"/>
      <x:c r="QLQ5889" s="248"/>
      <x:c r="QLR5889" s="248"/>
      <x:c r="QLS5889" s="248"/>
      <x:c r="QLT5889" s="248"/>
      <x:c r="QLU5889" s="248"/>
      <x:c r="QLV5889" s="248"/>
      <x:c r="QLW5889" s="248"/>
      <x:c r="QLX5889" s="248"/>
      <x:c r="QLY5889" s="248"/>
      <x:c r="QLZ5889" s="248"/>
      <x:c r="QMA5889" s="248"/>
      <x:c r="QMB5889" s="248"/>
      <x:c r="QMC5889" s="248"/>
      <x:c r="QMD5889" s="248"/>
      <x:c r="QME5889" s="248"/>
      <x:c r="QMF5889" s="248"/>
      <x:c r="QMG5889" s="248"/>
      <x:c r="QMH5889" s="248"/>
      <x:c r="QMI5889" s="248"/>
      <x:c r="QMJ5889" s="248"/>
      <x:c r="QMK5889" s="248"/>
      <x:c r="QML5889" s="248"/>
      <x:c r="QMM5889" s="248"/>
      <x:c r="QMN5889" s="248"/>
      <x:c r="QMO5889" s="248"/>
      <x:c r="QMP5889" s="248"/>
      <x:c r="QMQ5889" s="248"/>
      <x:c r="QMR5889" s="248"/>
      <x:c r="QMS5889" s="248"/>
      <x:c r="QMT5889" s="248"/>
      <x:c r="QMU5889" s="248"/>
      <x:c r="QMV5889" s="248"/>
      <x:c r="QMW5889" s="248"/>
      <x:c r="QMX5889" s="248"/>
      <x:c r="QMY5889" s="248"/>
      <x:c r="QMZ5889" s="248"/>
      <x:c r="QNA5889" s="248"/>
      <x:c r="QNB5889" s="248"/>
      <x:c r="QNC5889" s="248"/>
      <x:c r="QND5889" s="248"/>
      <x:c r="QNE5889" s="248"/>
      <x:c r="QNF5889" s="248"/>
      <x:c r="QNG5889" s="248"/>
      <x:c r="QNH5889" s="248"/>
      <x:c r="QNI5889" s="248"/>
      <x:c r="QNJ5889" s="248"/>
      <x:c r="QNK5889" s="248"/>
      <x:c r="QNL5889" s="248"/>
      <x:c r="QNM5889" s="248"/>
      <x:c r="QNN5889" s="248"/>
      <x:c r="QNO5889" s="248"/>
      <x:c r="QNP5889" s="248"/>
      <x:c r="QNQ5889" s="248"/>
      <x:c r="QNR5889" s="248"/>
      <x:c r="QNS5889" s="248"/>
      <x:c r="QNT5889" s="248"/>
      <x:c r="QNU5889" s="248"/>
      <x:c r="QNV5889" s="248"/>
      <x:c r="QNW5889" s="248"/>
      <x:c r="QNX5889" s="248"/>
      <x:c r="QNY5889" s="248"/>
      <x:c r="QNZ5889" s="248"/>
      <x:c r="QOA5889" s="248"/>
      <x:c r="QOB5889" s="248"/>
      <x:c r="QOC5889" s="248"/>
      <x:c r="QOD5889" s="248"/>
      <x:c r="QOE5889" s="248"/>
      <x:c r="QOF5889" s="248"/>
      <x:c r="QOG5889" s="248"/>
      <x:c r="QOH5889" s="248"/>
      <x:c r="QOI5889" s="248"/>
      <x:c r="QOJ5889" s="248"/>
      <x:c r="QOK5889" s="248"/>
      <x:c r="QOL5889" s="248"/>
      <x:c r="QOM5889" s="248"/>
      <x:c r="QON5889" s="248"/>
      <x:c r="QOO5889" s="248"/>
      <x:c r="QOP5889" s="248"/>
      <x:c r="QOQ5889" s="248"/>
      <x:c r="QOR5889" s="248"/>
      <x:c r="QOS5889" s="248"/>
      <x:c r="QOT5889" s="248"/>
      <x:c r="QOU5889" s="248"/>
      <x:c r="QOV5889" s="248"/>
      <x:c r="QOW5889" s="248"/>
      <x:c r="QOX5889" s="248"/>
      <x:c r="QOY5889" s="248"/>
      <x:c r="QOZ5889" s="248"/>
      <x:c r="QPA5889" s="248"/>
      <x:c r="QPB5889" s="248"/>
      <x:c r="QPC5889" s="248"/>
      <x:c r="QPD5889" s="248"/>
      <x:c r="QPE5889" s="248"/>
      <x:c r="QPF5889" s="248"/>
      <x:c r="QPG5889" s="248"/>
      <x:c r="QPH5889" s="248"/>
      <x:c r="QPI5889" s="248"/>
      <x:c r="QPJ5889" s="248"/>
      <x:c r="QPK5889" s="248"/>
      <x:c r="QPL5889" s="248"/>
      <x:c r="QPM5889" s="248"/>
      <x:c r="QPN5889" s="248"/>
      <x:c r="QPO5889" s="248"/>
      <x:c r="QPP5889" s="248"/>
      <x:c r="QPQ5889" s="248"/>
      <x:c r="QPR5889" s="248"/>
      <x:c r="QPS5889" s="248"/>
      <x:c r="QPT5889" s="248"/>
      <x:c r="QPU5889" s="248"/>
      <x:c r="QPV5889" s="248"/>
      <x:c r="QPW5889" s="248"/>
      <x:c r="QPX5889" s="248"/>
      <x:c r="QPY5889" s="248"/>
      <x:c r="QPZ5889" s="248"/>
      <x:c r="QQA5889" s="248"/>
      <x:c r="QQB5889" s="248"/>
      <x:c r="QQC5889" s="248"/>
      <x:c r="QQD5889" s="248"/>
      <x:c r="QQE5889" s="248"/>
      <x:c r="QQF5889" s="248"/>
      <x:c r="QQG5889" s="248"/>
      <x:c r="QQH5889" s="248"/>
      <x:c r="QQI5889" s="248"/>
      <x:c r="QQJ5889" s="248"/>
      <x:c r="QQK5889" s="248"/>
      <x:c r="QQL5889" s="248"/>
      <x:c r="QQM5889" s="248"/>
      <x:c r="QQN5889" s="248"/>
      <x:c r="QQO5889" s="248"/>
      <x:c r="QQP5889" s="248"/>
      <x:c r="QQQ5889" s="248"/>
      <x:c r="QQR5889" s="248"/>
      <x:c r="QQS5889" s="248"/>
      <x:c r="QQT5889" s="248"/>
      <x:c r="QQU5889" s="248"/>
      <x:c r="QQV5889" s="248"/>
      <x:c r="QQW5889" s="248"/>
      <x:c r="QQX5889" s="248"/>
      <x:c r="QQY5889" s="248"/>
      <x:c r="QQZ5889" s="248"/>
      <x:c r="QRA5889" s="248"/>
      <x:c r="QRB5889" s="248"/>
      <x:c r="QRC5889" s="248"/>
      <x:c r="QRD5889" s="248"/>
      <x:c r="QRE5889" s="248"/>
      <x:c r="QRF5889" s="248"/>
      <x:c r="QRG5889" s="248"/>
      <x:c r="QRH5889" s="248"/>
      <x:c r="QRI5889" s="248"/>
      <x:c r="QRJ5889" s="248"/>
      <x:c r="QRK5889" s="248"/>
      <x:c r="QRL5889" s="248"/>
      <x:c r="QRM5889" s="248"/>
      <x:c r="QRN5889" s="248"/>
      <x:c r="QRO5889" s="248"/>
      <x:c r="QRP5889" s="248"/>
      <x:c r="QRQ5889" s="248"/>
      <x:c r="QRR5889" s="248"/>
      <x:c r="QRS5889" s="248"/>
      <x:c r="QRT5889" s="248"/>
      <x:c r="QRU5889" s="248"/>
      <x:c r="QRV5889" s="248"/>
      <x:c r="QRW5889" s="248"/>
      <x:c r="QRX5889" s="248"/>
      <x:c r="QRY5889" s="248"/>
      <x:c r="QRZ5889" s="248"/>
      <x:c r="QSA5889" s="248"/>
      <x:c r="QSB5889" s="248"/>
      <x:c r="QSC5889" s="248"/>
      <x:c r="QSD5889" s="248"/>
      <x:c r="QSE5889" s="248"/>
      <x:c r="QSF5889" s="248"/>
      <x:c r="QSG5889" s="248"/>
      <x:c r="QSH5889" s="248"/>
      <x:c r="QSI5889" s="248"/>
      <x:c r="QSJ5889" s="248"/>
      <x:c r="QSK5889" s="248"/>
      <x:c r="QSL5889" s="248"/>
      <x:c r="QSM5889" s="248"/>
      <x:c r="QSN5889" s="248"/>
      <x:c r="QSO5889" s="248"/>
      <x:c r="QSP5889" s="248"/>
      <x:c r="QSQ5889" s="248"/>
      <x:c r="QSR5889" s="248"/>
      <x:c r="QSS5889" s="248"/>
      <x:c r="QST5889" s="248"/>
      <x:c r="QSU5889" s="248"/>
      <x:c r="QSV5889" s="248"/>
      <x:c r="QSW5889" s="248"/>
      <x:c r="QSX5889" s="248"/>
      <x:c r="QSY5889" s="248"/>
      <x:c r="QSZ5889" s="248"/>
      <x:c r="QTA5889" s="248"/>
      <x:c r="QTB5889" s="248"/>
      <x:c r="QTC5889" s="248"/>
      <x:c r="QTD5889" s="248"/>
      <x:c r="QTE5889" s="248"/>
      <x:c r="QTF5889" s="248"/>
      <x:c r="QTG5889" s="248"/>
      <x:c r="QTH5889" s="248"/>
      <x:c r="QTI5889" s="248"/>
      <x:c r="QTJ5889" s="248"/>
      <x:c r="QTK5889" s="248"/>
      <x:c r="QTL5889" s="248"/>
      <x:c r="QTM5889" s="248"/>
      <x:c r="QTN5889" s="248"/>
      <x:c r="QTO5889" s="248"/>
      <x:c r="QTP5889" s="248"/>
      <x:c r="QTQ5889" s="248"/>
      <x:c r="QTR5889" s="248"/>
      <x:c r="QTS5889" s="248"/>
      <x:c r="QTT5889" s="248"/>
      <x:c r="QTU5889" s="248"/>
      <x:c r="QTV5889" s="248"/>
      <x:c r="QTW5889" s="248"/>
      <x:c r="QTX5889" s="248"/>
      <x:c r="QTY5889" s="248"/>
      <x:c r="QTZ5889" s="248"/>
      <x:c r="QUA5889" s="248"/>
      <x:c r="QUB5889" s="248"/>
      <x:c r="QUC5889" s="248"/>
      <x:c r="QUD5889" s="248"/>
      <x:c r="QUE5889" s="248"/>
      <x:c r="QUF5889" s="248"/>
      <x:c r="QUG5889" s="248"/>
      <x:c r="QUH5889" s="248"/>
      <x:c r="QUI5889" s="248"/>
      <x:c r="QUJ5889" s="248"/>
      <x:c r="QUK5889" s="248"/>
      <x:c r="QUL5889" s="248"/>
      <x:c r="QUM5889" s="248"/>
      <x:c r="QUN5889" s="248"/>
      <x:c r="QUO5889" s="248"/>
      <x:c r="QUP5889" s="248"/>
      <x:c r="QUQ5889" s="248"/>
      <x:c r="QUR5889" s="248"/>
      <x:c r="QUS5889" s="248"/>
      <x:c r="QUT5889" s="248"/>
      <x:c r="QUU5889" s="248"/>
      <x:c r="QUV5889" s="248"/>
      <x:c r="QUW5889" s="248"/>
      <x:c r="QUX5889" s="248"/>
      <x:c r="QUY5889" s="248"/>
      <x:c r="QUZ5889" s="248"/>
      <x:c r="QVA5889" s="248"/>
      <x:c r="QVB5889" s="248"/>
      <x:c r="QVC5889" s="248"/>
      <x:c r="QVD5889" s="248"/>
      <x:c r="QVE5889" s="248"/>
      <x:c r="QVF5889" s="248"/>
      <x:c r="QVG5889" s="248"/>
      <x:c r="QVH5889" s="248"/>
      <x:c r="QVI5889" s="248"/>
      <x:c r="QVJ5889" s="248"/>
      <x:c r="QVK5889" s="248"/>
      <x:c r="QVL5889" s="248"/>
      <x:c r="QVM5889" s="248"/>
      <x:c r="QVN5889" s="248"/>
      <x:c r="QVO5889" s="248"/>
      <x:c r="QVP5889" s="248"/>
      <x:c r="QVQ5889" s="248"/>
      <x:c r="QVR5889" s="248"/>
      <x:c r="QVS5889" s="248"/>
      <x:c r="QVT5889" s="248"/>
      <x:c r="QVU5889" s="248"/>
      <x:c r="QVV5889" s="248"/>
      <x:c r="QVW5889" s="248"/>
      <x:c r="QVX5889" s="248"/>
      <x:c r="QVY5889" s="248"/>
      <x:c r="QVZ5889" s="248"/>
      <x:c r="QWA5889" s="248"/>
      <x:c r="QWB5889" s="248"/>
      <x:c r="QWC5889" s="248"/>
      <x:c r="QWD5889" s="248"/>
      <x:c r="QWE5889" s="248"/>
      <x:c r="QWF5889" s="248"/>
      <x:c r="QWG5889" s="248"/>
      <x:c r="QWH5889" s="248"/>
      <x:c r="QWI5889" s="248"/>
      <x:c r="QWJ5889" s="248"/>
      <x:c r="QWK5889" s="248"/>
      <x:c r="QWL5889" s="248"/>
      <x:c r="QWM5889" s="248"/>
      <x:c r="QWN5889" s="248"/>
      <x:c r="QWO5889" s="248"/>
      <x:c r="QWP5889" s="248"/>
      <x:c r="QWQ5889" s="248"/>
      <x:c r="QWR5889" s="248"/>
      <x:c r="QWS5889" s="248"/>
      <x:c r="QWT5889" s="248"/>
      <x:c r="QWU5889" s="248"/>
      <x:c r="QWV5889" s="248"/>
      <x:c r="QWW5889" s="248"/>
      <x:c r="QWX5889" s="248"/>
      <x:c r="QWY5889" s="248"/>
      <x:c r="QWZ5889" s="248"/>
      <x:c r="QXA5889" s="248"/>
      <x:c r="QXB5889" s="248"/>
      <x:c r="QXC5889" s="248"/>
      <x:c r="QXD5889" s="248"/>
      <x:c r="QXE5889" s="248"/>
      <x:c r="QXF5889" s="248"/>
      <x:c r="QXG5889" s="248"/>
      <x:c r="QXH5889" s="248"/>
      <x:c r="QXI5889" s="248"/>
      <x:c r="QXJ5889" s="248"/>
      <x:c r="QXK5889" s="248"/>
      <x:c r="QXL5889" s="248"/>
      <x:c r="QXM5889" s="248"/>
      <x:c r="QXN5889" s="248"/>
      <x:c r="QXO5889" s="248"/>
      <x:c r="QXP5889" s="248"/>
      <x:c r="QXQ5889" s="248"/>
      <x:c r="QXR5889" s="248"/>
      <x:c r="QXS5889" s="248"/>
      <x:c r="QXT5889" s="248"/>
      <x:c r="QXU5889" s="248"/>
      <x:c r="QXV5889" s="248"/>
      <x:c r="QXW5889" s="248"/>
      <x:c r="QXX5889" s="248"/>
      <x:c r="QXY5889" s="248"/>
      <x:c r="QXZ5889" s="248"/>
      <x:c r="QYA5889" s="248"/>
      <x:c r="QYB5889" s="248"/>
      <x:c r="QYC5889" s="248"/>
      <x:c r="QYD5889" s="248"/>
      <x:c r="QYE5889" s="248"/>
      <x:c r="QYF5889" s="248"/>
      <x:c r="QYG5889" s="248"/>
      <x:c r="QYH5889" s="248"/>
      <x:c r="QYI5889" s="248"/>
      <x:c r="QYJ5889" s="248"/>
      <x:c r="QYK5889" s="248"/>
      <x:c r="QYL5889" s="248"/>
      <x:c r="QYM5889" s="248"/>
      <x:c r="QYN5889" s="248"/>
      <x:c r="QYO5889" s="248"/>
      <x:c r="QYP5889" s="248"/>
      <x:c r="QYQ5889" s="248"/>
      <x:c r="QYR5889" s="248"/>
      <x:c r="QYS5889" s="248"/>
      <x:c r="QYT5889" s="248"/>
      <x:c r="QYU5889" s="248"/>
      <x:c r="QYV5889" s="248"/>
      <x:c r="QYW5889" s="248"/>
      <x:c r="QYX5889" s="248"/>
      <x:c r="QYY5889" s="248"/>
      <x:c r="QYZ5889" s="248"/>
      <x:c r="QZA5889" s="248"/>
      <x:c r="QZB5889" s="248"/>
      <x:c r="QZC5889" s="248"/>
      <x:c r="QZD5889" s="248"/>
      <x:c r="QZE5889" s="248"/>
      <x:c r="QZF5889" s="248"/>
      <x:c r="QZG5889" s="248"/>
      <x:c r="QZH5889" s="248"/>
      <x:c r="QZI5889" s="248"/>
      <x:c r="QZJ5889" s="248"/>
      <x:c r="QZK5889" s="248"/>
      <x:c r="QZL5889" s="248"/>
      <x:c r="QZM5889" s="248"/>
      <x:c r="QZN5889" s="248"/>
      <x:c r="QZO5889" s="248"/>
      <x:c r="QZP5889" s="248"/>
      <x:c r="QZQ5889" s="248"/>
      <x:c r="QZR5889" s="248"/>
      <x:c r="QZS5889" s="248"/>
      <x:c r="QZT5889" s="248"/>
      <x:c r="QZU5889" s="248"/>
      <x:c r="QZV5889" s="248"/>
      <x:c r="QZW5889" s="248"/>
      <x:c r="QZX5889" s="248"/>
      <x:c r="QZY5889" s="248"/>
      <x:c r="QZZ5889" s="248"/>
      <x:c r="RAA5889" s="248"/>
      <x:c r="RAB5889" s="248"/>
      <x:c r="RAC5889" s="248"/>
      <x:c r="RAD5889" s="248"/>
      <x:c r="RAE5889" s="248"/>
      <x:c r="RAF5889" s="248"/>
      <x:c r="RAG5889" s="248"/>
      <x:c r="RAH5889" s="248"/>
      <x:c r="RAI5889" s="248"/>
      <x:c r="RAJ5889" s="248"/>
      <x:c r="RAK5889" s="248"/>
      <x:c r="RAL5889" s="248"/>
      <x:c r="RAM5889" s="248"/>
      <x:c r="RAN5889" s="248"/>
      <x:c r="RAO5889" s="248"/>
      <x:c r="RAP5889" s="248"/>
      <x:c r="RAQ5889" s="248"/>
      <x:c r="RAR5889" s="248"/>
      <x:c r="RAS5889" s="248"/>
      <x:c r="RAT5889" s="248"/>
      <x:c r="RAU5889" s="248"/>
      <x:c r="RAV5889" s="248"/>
      <x:c r="RAW5889" s="248"/>
      <x:c r="RAX5889" s="248"/>
      <x:c r="RAY5889" s="248"/>
      <x:c r="RAZ5889" s="248"/>
      <x:c r="RBA5889" s="248"/>
      <x:c r="RBB5889" s="248"/>
      <x:c r="RBC5889" s="248"/>
      <x:c r="RBD5889" s="248"/>
      <x:c r="RBE5889" s="248"/>
      <x:c r="RBF5889" s="248"/>
      <x:c r="RBG5889" s="248"/>
      <x:c r="RBH5889" s="248"/>
      <x:c r="RBI5889" s="248"/>
      <x:c r="RBJ5889" s="248"/>
      <x:c r="RBK5889" s="248"/>
      <x:c r="RBL5889" s="248"/>
      <x:c r="RBM5889" s="248"/>
      <x:c r="RBN5889" s="248"/>
      <x:c r="RBO5889" s="248"/>
      <x:c r="RBP5889" s="248"/>
      <x:c r="RBQ5889" s="248"/>
      <x:c r="RBR5889" s="248"/>
      <x:c r="RBS5889" s="248"/>
      <x:c r="RBT5889" s="248"/>
      <x:c r="RBU5889" s="248"/>
      <x:c r="RBV5889" s="248"/>
      <x:c r="RBW5889" s="248"/>
      <x:c r="RBX5889" s="248"/>
      <x:c r="RBY5889" s="248"/>
      <x:c r="RBZ5889" s="248"/>
      <x:c r="RCA5889" s="248"/>
      <x:c r="RCB5889" s="248"/>
      <x:c r="RCC5889" s="248"/>
      <x:c r="RCD5889" s="248"/>
      <x:c r="RCE5889" s="248"/>
      <x:c r="RCF5889" s="248"/>
      <x:c r="RCG5889" s="248"/>
      <x:c r="RCH5889" s="248"/>
      <x:c r="RCI5889" s="248"/>
      <x:c r="RCJ5889" s="248"/>
      <x:c r="RCK5889" s="248"/>
      <x:c r="RCL5889" s="248"/>
      <x:c r="RCM5889" s="248"/>
      <x:c r="RCN5889" s="248"/>
      <x:c r="RCO5889" s="248"/>
      <x:c r="RCP5889" s="248"/>
      <x:c r="RCQ5889" s="248"/>
      <x:c r="RCR5889" s="248"/>
      <x:c r="RCS5889" s="248"/>
      <x:c r="RCT5889" s="248"/>
      <x:c r="RCU5889" s="248"/>
      <x:c r="RCV5889" s="248"/>
      <x:c r="RCW5889" s="248"/>
      <x:c r="RCX5889" s="248"/>
      <x:c r="RCY5889" s="248"/>
      <x:c r="RCZ5889" s="248"/>
      <x:c r="RDA5889" s="248"/>
      <x:c r="RDB5889" s="248"/>
      <x:c r="RDC5889" s="248"/>
      <x:c r="RDD5889" s="248"/>
      <x:c r="RDE5889" s="248"/>
      <x:c r="RDF5889" s="248"/>
      <x:c r="RDG5889" s="248"/>
      <x:c r="RDH5889" s="248"/>
      <x:c r="RDI5889" s="248"/>
      <x:c r="RDJ5889" s="248"/>
      <x:c r="RDK5889" s="248"/>
      <x:c r="RDL5889" s="248"/>
      <x:c r="RDM5889" s="248"/>
      <x:c r="RDN5889" s="248"/>
      <x:c r="RDO5889" s="248"/>
      <x:c r="RDP5889" s="248"/>
      <x:c r="RDQ5889" s="248"/>
      <x:c r="RDR5889" s="248"/>
      <x:c r="RDS5889" s="248"/>
      <x:c r="RDT5889" s="248"/>
      <x:c r="RDU5889" s="248"/>
      <x:c r="RDV5889" s="248"/>
      <x:c r="RDW5889" s="248"/>
      <x:c r="RDX5889" s="248"/>
      <x:c r="RDY5889" s="248"/>
      <x:c r="RDZ5889" s="248"/>
      <x:c r="REA5889" s="248"/>
      <x:c r="REB5889" s="248"/>
      <x:c r="REC5889" s="248"/>
      <x:c r="RED5889" s="248"/>
      <x:c r="REE5889" s="248"/>
      <x:c r="REF5889" s="248"/>
      <x:c r="REG5889" s="248"/>
      <x:c r="REH5889" s="248"/>
      <x:c r="REI5889" s="248"/>
      <x:c r="REJ5889" s="248"/>
      <x:c r="REK5889" s="248"/>
      <x:c r="REL5889" s="248"/>
      <x:c r="REM5889" s="248"/>
      <x:c r="REN5889" s="248"/>
      <x:c r="REO5889" s="248"/>
      <x:c r="REP5889" s="248"/>
      <x:c r="REQ5889" s="248"/>
      <x:c r="RER5889" s="248"/>
      <x:c r="RES5889" s="248"/>
      <x:c r="RET5889" s="248"/>
      <x:c r="REU5889" s="248"/>
      <x:c r="REV5889" s="248"/>
      <x:c r="REW5889" s="248"/>
      <x:c r="REX5889" s="248"/>
      <x:c r="REY5889" s="248"/>
      <x:c r="REZ5889" s="248"/>
      <x:c r="RFA5889" s="248"/>
      <x:c r="RFB5889" s="248"/>
      <x:c r="RFC5889" s="248"/>
      <x:c r="RFD5889" s="248"/>
      <x:c r="RFE5889" s="248"/>
      <x:c r="RFF5889" s="248"/>
      <x:c r="RFG5889" s="248"/>
      <x:c r="RFH5889" s="248"/>
      <x:c r="RFI5889" s="248"/>
      <x:c r="RFJ5889" s="248"/>
      <x:c r="RFK5889" s="248"/>
      <x:c r="RFL5889" s="248"/>
      <x:c r="RFM5889" s="248"/>
      <x:c r="RFN5889" s="248"/>
      <x:c r="RFO5889" s="248"/>
      <x:c r="RFP5889" s="248"/>
      <x:c r="RFQ5889" s="248"/>
      <x:c r="RFR5889" s="248"/>
      <x:c r="RFS5889" s="248"/>
      <x:c r="RFT5889" s="248"/>
      <x:c r="RFU5889" s="248"/>
      <x:c r="RFV5889" s="248"/>
      <x:c r="RFW5889" s="248"/>
      <x:c r="RFX5889" s="248"/>
      <x:c r="RFY5889" s="248"/>
      <x:c r="RFZ5889" s="248"/>
      <x:c r="RGA5889" s="248"/>
      <x:c r="RGB5889" s="248"/>
      <x:c r="RGC5889" s="248"/>
      <x:c r="RGD5889" s="248"/>
      <x:c r="RGE5889" s="248"/>
      <x:c r="RGF5889" s="248"/>
      <x:c r="RGG5889" s="248"/>
      <x:c r="RGH5889" s="248"/>
      <x:c r="RGI5889" s="248"/>
      <x:c r="RGJ5889" s="248"/>
      <x:c r="RGK5889" s="248"/>
      <x:c r="RGL5889" s="248"/>
      <x:c r="RGM5889" s="248"/>
      <x:c r="RGN5889" s="248"/>
      <x:c r="RGO5889" s="248"/>
      <x:c r="RGP5889" s="248"/>
      <x:c r="RGQ5889" s="248"/>
      <x:c r="RGR5889" s="248"/>
      <x:c r="RGS5889" s="248"/>
      <x:c r="RGT5889" s="248"/>
      <x:c r="RGU5889" s="248"/>
      <x:c r="RGV5889" s="248"/>
      <x:c r="RGW5889" s="248"/>
      <x:c r="RGX5889" s="248"/>
      <x:c r="RGY5889" s="248"/>
      <x:c r="RGZ5889" s="248"/>
      <x:c r="RHA5889" s="248"/>
      <x:c r="RHB5889" s="248"/>
      <x:c r="RHC5889" s="248"/>
      <x:c r="RHD5889" s="248"/>
      <x:c r="RHE5889" s="248"/>
      <x:c r="RHF5889" s="248"/>
      <x:c r="RHG5889" s="248"/>
      <x:c r="RHH5889" s="248"/>
      <x:c r="RHI5889" s="248"/>
      <x:c r="RHJ5889" s="248"/>
      <x:c r="RHK5889" s="248"/>
      <x:c r="RHL5889" s="248"/>
      <x:c r="RHM5889" s="248"/>
      <x:c r="RHN5889" s="248"/>
      <x:c r="RHO5889" s="248"/>
      <x:c r="RHP5889" s="248"/>
      <x:c r="RHQ5889" s="248"/>
      <x:c r="RHR5889" s="248"/>
      <x:c r="RHS5889" s="248"/>
      <x:c r="RHT5889" s="248"/>
      <x:c r="RHU5889" s="248"/>
      <x:c r="RHV5889" s="248"/>
      <x:c r="RHW5889" s="248"/>
      <x:c r="RHX5889" s="248"/>
      <x:c r="RHY5889" s="248"/>
      <x:c r="RHZ5889" s="248"/>
      <x:c r="RIA5889" s="248"/>
      <x:c r="RIB5889" s="248"/>
      <x:c r="RIC5889" s="248"/>
      <x:c r="RID5889" s="248"/>
      <x:c r="RIE5889" s="248"/>
      <x:c r="RIF5889" s="248"/>
      <x:c r="RIG5889" s="248"/>
      <x:c r="RIH5889" s="248"/>
      <x:c r="RII5889" s="248"/>
      <x:c r="RIJ5889" s="248"/>
      <x:c r="RIK5889" s="248"/>
      <x:c r="RIL5889" s="248"/>
      <x:c r="RIM5889" s="248"/>
      <x:c r="RIN5889" s="248"/>
      <x:c r="RIO5889" s="248"/>
      <x:c r="RIP5889" s="248"/>
      <x:c r="RIQ5889" s="248"/>
      <x:c r="RIR5889" s="248"/>
      <x:c r="RIS5889" s="248"/>
      <x:c r="RIT5889" s="248"/>
      <x:c r="RIU5889" s="248"/>
      <x:c r="RIV5889" s="248"/>
      <x:c r="RIW5889" s="248"/>
      <x:c r="RIX5889" s="248"/>
      <x:c r="RIY5889" s="248"/>
      <x:c r="RIZ5889" s="248"/>
      <x:c r="RJA5889" s="248"/>
      <x:c r="RJB5889" s="248"/>
      <x:c r="RJC5889" s="248"/>
      <x:c r="RJD5889" s="248"/>
      <x:c r="RJE5889" s="248"/>
      <x:c r="RJF5889" s="248"/>
      <x:c r="RJG5889" s="248"/>
      <x:c r="RJH5889" s="248"/>
      <x:c r="RJI5889" s="248"/>
      <x:c r="RJJ5889" s="248"/>
      <x:c r="RJK5889" s="248"/>
      <x:c r="RJL5889" s="248"/>
      <x:c r="RJM5889" s="248"/>
      <x:c r="RJN5889" s="248"/>
      <x:c r="RJO5889" s="248"/>
      <x:c r="RJP5889" s="248"/>
      <x:c r="RJQ5889" s="248"/>
      <x:c r="RJR5889" s="248"/>
      <x:c r="RJS5889" s="248"/>
      <x:c r="RJT5889" s="248"/>
      <x:c r="RJU5889" s="248"/>
      <x:c r="RJV5889" s="248"/>
      <x:c r="RJW5889" s="248"/>
      <x:c r="RJX5889" s="248"/>
      <x:c r="RJY5889" s="248"/>
      <x:c r="RJZ5889" s="248"/>
      <x:c r="RKA5889" s="248"/>
      <x:c r="RKB5889" s="248"/>
      <x:c r="RKC5889" s="248"/>
      <x:c r="RKD5889" s="248"/>
      <x:c r="RKE5889" s="248"/>
      <x:c r="RKF5889" s="248"/>
      <x:c r="RKG5889" s="248"/>
      <x:c r="RKH5889" s="248"/>
      <x:c r="RKI5889" s="248"/>
      <x:c r="RKJ5889" s="248"/>
      <x:c r="RKK5889" s="248"/>
      <x:c r="RKL5889" s="248"/>
      <x:c r="RKM5889" s="248"/>
      <x:c r="RKN5889" s="248"/>
      <x:c r="RKO5889" s="248"/>
      <x:c r="RKP5889" s="248"/>
      <x:c r="RKQ5889" s="248"/>
      <x:c r="RKR5889" s="248"/>
      <x:c r="RKS5889" s="248"/>
      <x:c r="RKT5889" s="248"/>
      <x:c r="RKU5889" s="248"/>
      <x:c r="RKV5889" s="248"/>
      <x:c r="RKW5889" s="248"/>
      <x:c r="RKX5889" s="248"/>
      <x:c r="RKY5889" s="248"/>
      <x:c r="RKZ5889" s="248"/>
      <x:c r="RLA5889" s="248"/>
      <x:c r="RLB5889" s="248"/>
      <x:c r="RLC5889" s="248"/>
      <x:c r="RLD5889" s="248"/>
      <x:c r="RLE5889" s="248"/>
      <x:c r="RLF5889" s="248"/>
      <x:c r="RLG5889" s="248"/>
      <x:c r="RLH5889" s="248"/>
      <x:c r="RLI5889" s="248"/>
      <x:c r="RLJ5889" s="248"/>
      <x:c r="RLK5889" s="248"/>
      <x:c r="RLL5889" s="248"/>
      <x:c r="RLM5889" s="248"/>
      <x:c r="RLN5889" s="248"/>
      <x:c r="RLO5889" s="248"/>
      <x:c r="RLP5889" s="248"/>
      <x:c r="RLQ5889" s="248"/>
      <x:c r="RLR5889" s="248"/>
      <x:c r="RLS5889" s="248"/>
      <x:c r="RLT5889" s="248"/>
      <x:c r="RLU5889" s="248"/>
      <x:c r="RLV5889" s="248"/>
      <x:c r="RLW5889" s="248"/>
      <x:c r="RLX5889" s="248"/>
      <x:c r="RLY5889" s="248"/>
      <x:c r="RLZ5889" s="248"/>
      <x:c r="RMA5889" s="248"/>
      <x:c r="RMB5889" s="248"/>
      <x:c r="RMC5889" s="248"/>
      <x:c r="RMD5889" s="248"/>
      <x:c r="RME5889" s="248"/>
      <x:c r="RMF5889" s="248"/>
      <x:c r="RMG5889" s="248"/>
      <x:c r="RMH5889" s="248"/>
      <x:c r="RMI5889" s="248"/>
      <x:c r="RMJ5889" s="248"/>
      <x:c r="RMK5889" s="248"/>
      <x:c r="RML5889" s="248"/>
      <x:c r="RMM5889" s="248"/>
      <x:c r="RMN5889" s="248"/>
      <x:c r="RMO5889" s="248"/>
      <x:c r="RMP5889" s="248"/>
      <x:c r="RMQ5889" s="248"/>
      <x:c r="RMR5889" s="248"/>
      <x:c r="RMS5889" s="248"/>
      <x:c r="RMT5889" s="248"/>
      <x:c r="RMU5889" s="248"/>
      <x:c r="RMV5889" s="248"/>
      <x:c r="RMW5889" s="248"/>
      <x:c r="RMX5889" s="248"/>
      <x:c r="RMY5889" s="248"/>
      <x:c r="RMZ5889" s="248"/>
      <x:c r="RNA5889" s="248"/>
      <x:c r="RNB5889" s="248"/>
      <x:c r="RNC5889" s="248"/>
      <x:c r="RND5889" s="248"/>
      <x:c r="RNE5889" s="248"/>
      <x:c r="RNF5889" s="248"/>
      <x:c r="RNG5889" s="248"/>
      <x:c r="RNH5889" s="248"/>
      <x:c r="RNI5889" s="248"/>
      <x:c r="RNJ5889" s="248"/>
      <x:c r="RNK5889" s="248"/>
      <x:c r="RNL5889" s="248"/>
      <x:c r="RNM5889" s="248"/>
      <x:c r="RNN5889" s="248"/>
      <x:c r="RNO5889" s="248"/>
      <x:c r="RNP5889" s="248"/>
      <x:c r="RNQ5889" s="248"/>
      <x:c r="RNR5889" s="248"/>
      <x:c r="RNS5889" s="248"/>
      <x:c r="RNT5889" s="248"/>
      <x:c r="RNU5889" s="248"/>
      <x:c r="RNV5889" s="248"/>
      <x:c r="RNW5889" s="248"/>
      <x:c r="RNX5889" s="248"/>
      <x:c r="RNY5889" s="248"/>
      <x:c r="RNZ5889" s="248"/>
      <x:c r="ROA5889" s="248"/>
      <x:c r="ROB5889" s="248"/>
      <x:c r="ROC5889" s="248"/>
      <x:c r="ROD5889" s="248"/>
      <x:c r="ROE5889" s="248"/>
      <x:c r="ROF5889" s="248"/>
      <x:c r="ROG5889" s="248"/>
      <x:c r="ROH5889" s="248"/>
      <x:c r="ROI5889" s="248"/>
      <x:c r="ROJ5889" s="248"/>
      <x:c r="ROK5889" s="248"/>
      <x:c r="ROL5889" s="248"/>
      <x:c r="ROM5889" s="248"/>
      <x:c r="RON5889" s="248"/>
      <x:c r="ROO5889" s="248"/>
      <x:c r="ROP5889" s="248"/>
      <x:c r="ROQ5889" s="248"/>
      <x:c r="ROR5889" s="248"/>
      <x:c r="ROS5889" s="248"/>
      <x:c r="ROT5889" s="248"/>
      <x:c r="ROU5889" s="248"/>
      <x:c r="ROV5889" s="248"/>
      <x:c r="ROW5889" s="248"/>
      <x:c r="ROX5889" s="248"/>
      <x:c r="ROY5889" s="248"/>
      <x:c r="ROZ5889" s="248"/>
      <x:c r="RPA5889" s="248"/>
      <x:c r="RPB5889" s="248"/>
      <x:c r="RPC5889" s="248"/>
      <x:c r="RPD5889" s="248"/>
      <x:c r="RPE5889" s="248"/>
      <x:c r="RPF5889" s="248"/>
      <x:c r="RPG5889" s="248"/>
      <x:c r="RPH5889" s="248"/>
      <x:c r="RPI5889" s="248"/>
      <x:c r="RPJ5889" s="248"/>
      <x:c r="RPK5889" s="248"/>
      <x:c r="RPL5889" s="248"/>
      <x:c r="RPM5889" s="248"/>
      <x:c r="RPN5889" s="248"/>
      <x:c r="RPO5889" s="248"/>
      <x:c r="RPP5889" s="248"/>
      <x:c r="RPQ5889" s="248"/>
      <x:c r="RPR5889" s="248"/>
      <x:c r="RPS5889" s="248"/>
      <x:c r="RPT5889" s="248"/>
      <x:c r="RPU5889" s="248"/>
      <x:c r="RPV5889" s="248"/>
      <x:c r="RPW5889" s="248"/>
      <x:c r="RPX5889" s="248"/>
      <x:c r="RPY5889" s="248"/>
      <x:c r="RPZ5889" s="248"/>
      <x:c r="RQA5889" s="248"/>
      <x:c r="RQB5889" s="248"/>
      <x:c r="RQC5889" s="248"/>
      <x:c r="RQD5889" s="248"/>
      <x:c r="RQE5889" s="248"/>
      <x:c r="RQF5889" s="248"/>
      <x:c r="RQG5889" s="248"/>
      <x:c r="RQH5889" s="248"/>
      <x:c r="RQI5889" s="248"/>
      <x:c r="RQJ5889" s="248"/>
      <x:c r="RQK5889" s="248"/>
      <x:c r="RQL5889" s="248"/>
      <x:c r="RQM5889" s="248"/>
      <x:c r="RQN5889" s="248"/>
      <x:c r="RQO5889" s="248"/>
      <x:c r="RQP5889" s="248"/>
      <x:c r="RQQ5889" s="248"/>
      <x:c r="RQR5889" s="248"/>
      <x:c r="RQS5889" s="248"/>
      <x:c r="RQT5889" s="248"/>
      <x:c r="RQU5889" s="248"/>
      <x:c r="RQV5889" s="248"/>
      <x:c r="RQW5889" s="248"/>
      <x:c r="RQX5889" s="248"/>
      <x:c r="RQY5889" s="248"/>
      <x:c r="RQZ5889" s="248"/>
      <x:c r="RRA5889" s="248"/>
      <x:c r="RRB5889" s="248"/>
      <x:c r="RRC5889" s="248"/>
      <x:c r="RRD5889" s="248"/>
      <x:c r="RRE5889" s="248"/>
      <x:c r="RRF5889" s="248"/>
      <x:c r="RRG5889" s="248"/>
      <x:c r="RRH5889" s="248"/>
      <x:c r="RRI5889" s="248"/>
      <x:c r="RRJ5889" s="248"/>
      <x:c r="RRK5889" s="248"/>
      <x:c r="RRL5889" s="248"/>
      <x:c r="RRM5889" s="248"/>
      <x:c r="RRN5889" s="248"/>
      <x:c r="RRO5889" s="248"/>
      <x:c r="RRP5889" s="248"/>
      <x:c r="RRQ5889" s="248"/>
      <x:c r="RRR5889" s="248"/>
      <x:c r="RRS5889" s="248"/>
      <x:c r="RRT5889" s="248"/>
      <x:c r="RRU5889" s="248"/>
      <x:c r="RRV5889" s="248"/>
      <x:c r="RRW5889" s="248"/>
      <x:c r="RRX5889" s="248"/>
      <x:c r="RRY5889" s="248"/>
      <x:c r="RRZ5889" s="248"/>
      <x:c r="RSA5889" s="248"/>
      <x:c r="RSB5889" s="248"/>
      <x:c r="RSC5889" s="248"/>
      <x:c r="RSD5889" s="248"/>
      <x:c r="RSE5889" s="248"/>
      <x:c r="RSF5889" s="248"/>
      <x:c r="RSG5889" s="248"/>
      <x:c r="RSH5889" s="248"/>
      <x:c r="RSI5889" s="248"/>
      <x:c r="RSJ5889" s="248"/>
      <x:c r="RSK5889" s="248"/>
      <x:c r="RSL5889" s="248"/>
      <x:c r="RSM5889" s="248"/>
      <x:c r="RSN5889" s="248"/>
      <x:c r="RSO5889" s="248"/>
      <x:c r="RSP5889" s="248"/>
      <x:c r="RSQ5889" s="248"/>
      <x:c r="RSR5889" s="248"/>
      <x:c r="RSS5889" s="248"/>
      <x:c r="RST5889" s="248"/>
      <x:c r="RSU5889" s="248"/>
      <x:c r="RSV5889" s="248"/>
      <x:c r="RSW5889" s="248"/>
      <x:c r="RSX5889" s="248"/>
      <x:c r="RSY5889" s="248"/>
      <x:c r="RSZ5889" s="248"/>
      <x:c r="RTA5889" s="248"/>
      <x:c r="RTB5889" s="248"/>
      <x:c r="RTC5889" s="248"/>
      <x:c r="RTD5889" s="248"/>
      <x:c r="RTE5889" s="248"/>
      <x:c r="RTF5889" s="248"/>
      <x:c r="RTG5889" s="248"/>
      <x:c r="RTH5889" s="248"/>
      <x:c r="RTI5889" s="248"/>
      <x:c r="RTJ5889" s="248"/>
      <x:c r="RTK5889" s="248"/>
      <x:c r="RTL5889" s="248"/>
      <x:c r="RTM5889" s="248"/>
      <x:c r="RTN5889" s="248"/>
      <x:c r="RTO5889" s="248"/>
      <x:c r="RTP5889" s="248"/>
      <x:c r="RTQ5889" s="248"/>
      <x:c r="RTR5889" s="248"/>
      <x:c r="RTS5889" s="248"/>
      <x:c r="RTT5889" s="248"/>
      <x:c r="RTU5889" s="248"/>
      <x:c r="RTV5889" s="248"/>
      <x:c r="RTW5889" s="248"/>
      <x:c r="RTX5889" s="248"/>
      <x:c r="RTY5889" s="248"/>
      <x:c r="RTZ5889" s="248"/>
      <x:c r="RUA5889" s="248"/>
      <x:c r="RUB5889" s="248"/>
      <x:c r="RUC5889" s="248"/>
      <x:c r="RUD5889" s="248"/>
      <x:c r="RUE5889" s="248"/>
      <x:c r="RUF5889" s="248"/>
      <x:c r="RUG5889" s="248"/>
      <x:c r="RUH5889" s="248"/>
      <x:c r="RUI5889" s="248"/>
      <x:c r="RUJ5889" s="248"/>
      <x:c r="RUK5889" s="248"/>
      <x:c r="RUL5889" s="248"/>
      <x:c r="RUM5889" s="248"/>
      <x:c r="RUN5889" s="248"/>
      <x:c r="RUO5889" s="248"/>
      <x:c r="RUP5889" s="248"/>
      <x:c r="RUQ5889" s="248"/>
      <x:c r="RUR5889" s="248"/>
      <x:c r="RUS5889" s="248"/>
      <x:c r="RUT5889" s="248"/>
      <x:c r="RUU5889" s="248"/>
      <x:c r="RUV5889" s="248"/>
      <x:c r="RUW5889" s="248"/>
      <x:c r="RUX5889" s="248"/>
      <x:c r="RUY5889" s="248"/>
      <x:c r="RUZ5889" s="248"/>
      <x:c r="RVA5889" s="248"/>
      <x:c r="RVB5889" s="248"/>
      <x:c r="RVC5889" s="248"/>
      <x:c r="RVD5889" s="248"/>
      <x:c r="RVE5889" s="248"/>
      <x:c r="RVF5889" s="248"/>
      <x:c r="RVG5889" s="248"/>
      <x:c r="RVH5889" s="248"/>
      <x:c r="RVI5889" s="248"/>
      <x:c r="RVJ5889" s="248"/>
      <x:c r="RVK5889" s="248"/>
      <x:c r="RVL5889" s="248"/>
      <x:c r="RVM5889" s="248"/>
      <x:c r="RVN5889" s="248"/>
      <x:c r="RVO5889" s="248"/>
      <x:c r="RVP5889" s="248"/>
      <x:c r="RVQ5889" s="248"/>
      <x:c r="RVR5889" s="248"/>
      <x:c r="RVS5889" s="248"/>
      <x:c r="RVT5889" s="248"/>
      <x:c r="RVU5889" s="248"/>
      <x:c r="RVV5889" s="248"/>
      <x:c r="RVW5889" s="248"/>
      <x:c r="RVX5889" s="248"/>
      <x:c r="RVY5889" s="248"/>
      <x:c r="RVZ5889" s="248"/>
      <x:c r="RWA5889" s="248"/>
      <x:c r="RWB5889" s="248"/>
      <x:c r="RWC5889" s="248"/>
      <x:c r="RWD5889" s="248"/>
      <x:c r="RWE5889" s="248"/>
      <x:c r="RWF5889" s="248"/>
      <x:c r="RWG5889" s="248"/>
      <x:c r="RWH5889" s="248"/>
      <x:c r="RWI5889" s="248"/>
      <x:c r="RWJ5889" s="248"/>
      <x:c r="RWK5889" s="248"/>
      <x:c r="RWL5889" s="248"/>
      <x:c r="RWM5889" s="248"/>
      <x:c r="RWN5889" s="248"/>
      <x:c r="RWO5889" s="248"/>
      <x:c r="RWP5889" s="248"/>
      <x:c r="RWQ5889" s="248"/>
      <x:c r="RWR5889" s="248"/>
      <x:c r="RWS5889" s="248"/>
      <x:c r="RWT5889" s="248"/>
      <x:c r="RWU5889" s="248"/>
      <x:c r="RWV5889" s="248"/>
      <x:c r="RWW5889" s="248"/>
      <x:c r="RWX5889" s="248"/>
      <x:c r="RWY5889" s="248"/>
      <x:c r="RWZ5889" s="248"/>
      <x:c r="RXA5889" s="248"/>
      <x:c r="RXB5889" s="248"/>
      <x:c r="RXC5889" s="248"/>
      <x:c r="RXD5889" s="248"/>
      <x:c r="RXE5889" s="248"/>
      <x:c r="RXF5889" s="248"/>
      <x:c r="RXG5889" s="248"/>
      <x:c r="RXH5889" s="248"/>
      <x:c r="RXI5889" s="248"/>
      <x:c r="RXJ5889" s="248"/>
      <x:c r="RXK5889" s="248"/>
      <x:c r="RXL5889" s="248"/>
      <x:c r="RXM5889" s="248"/>
      <x:c r="RXN5889" s="248"/>
      <x:c r="RXO5889" s="248"/>
      <x:c r="RXP5889" s="248"/>
      <x:c r="RXQ5889" s="248"/>
      <x:c r="RXR5889" s="248"/>
      <x:c r="RXS5889" s="248"/>
      <x:c r="RXT5889" s="248"/>
      <x:c r="RXU5889" s="248"/>
      <x:c r="RXV5889" s="248"/>
      <x:c r="RXW5889" s="248"/>
      <x:c r="RXX5889" s="248"/>
      <x:c r="RXY5889" s="248"/>
      <x:c r="RXZ5889" s="248"/>
      <x:c r="RYA5889" s="248"/>
      <x:c r="RYB5889" s="248"/>
      <x:c r="RYC5889" s="248"/>
      <x:c r="RYD5889" s="248"/>
      <x:c r="RYE5889" s="248"/>
      <x:c r="RYF5889" s="248"/>
      <x:c r="RYG5889" s="248"/>
      <x:c r="RYH5889" s="248"/>
      <x:c r="RYI5889" s="248"/>
      <x:c r="RYJ5889" s="248"/>
      <x:c r="RYK5889" s="248"/>
      <x:c r="RYL5889" s="248"/>
      <x:c r="RYM5889" s="248"/>
      <x:c r="RYN5889" s="248"/>
      <x:c r="RYO5889" s="248"/>
      <x:c r="RYP5889" s="248"/>
      <x:c r="RYQ5889" s="248"/>
      <x:c r="RYR5889" s="248"/>
      <x:c r="RYS5889" s="248"/>
      <x:c r="RYT5889" s="248"/>
      <x:c r="RYU5889" s="248"/>
      <x:c r="RYV5889" s="248"/>
      <x:c r="RYW5889" s="248"/>
      <x:c r="RYX5889" s="248"/>
      <x:c r="RYY5889" s="248"/>
      <x:c r="RYZ5889" s="248"/>
      <x:c r="RZA5889" s="248"/>
      <x:c r="RZB5889" s="248"/>
      <x:c r="RZC5889" s="248"/>
      <x:c r="RZD5889" s="248"/>
      <x:c r="RZE5889" s="248"/>
      <x:c r="RZF5889" s="248"/>
      <x:c r="RZG5889" s="248"/>
      <x:c r="RZH5889" s="248"/>
      <x:c r="RZI5889" s="248"/>
      <x:c r="RZJ5889" s="248"/>
      <x:c r="RZK5889" s="248"/>
      <x:c r="RZL5889" s="248"/>
      <x:c r="RZM5889" s="248"/>
      <x:c r="RZN5889" s="248"/>
      <x:c r="RZO5889" s="248"/>
      <x:c r="RZP5889" s="248"/>
      <x:c r="RZQ5889" s="248"/>
      <x:c r="RZR5889" s="248"/>
      <x:c r="RZS5889" s="248"/>
      <x:c r="RZT5889" s="248"/>
      <x:c r="RZU5889" s="248"/>
      <x:c r="RZV5889" s="248"/>
      <x:c r="RZW5889" s="248"/>
      <x:c r="RZX5889" s="248"/>
      <x:c r="RZY5889" s="248"/>
      <x:c r="RZZ5889" s="248"/>
      <x:c r="SAA5889" s="248"/>
      <x:c r="SAB5889" s="248"/>
      <x:c r="SAC5889" s="248"/>
      <x:c r="SAD5889" s="248"/>
      <x:c r="SAE5889" s="248"/>
      <x:c r="SAF5889" s="248"/>
      <x:c r="SAG5889" s="248"/>
      <x:c r="SAH5889" s="248"/>
      <x:c r="SAI5889" s="248"/>
      <x:c r="SAJ5889" s="248"/>
      <x:c r="SAK5889" s="248"/>
      <x:c r="SAL5889" s="248"/>
      <x:c r="SAM5889" s="248"/>
      <x:c r="SAN5889" s="248"/>
      <x:c r="SAO5889" s="248"/>
      <x:c r="SAP5889" s="248"/>
      <x:c r="SAQ5889" s="248"/>
      <x:c r="SAR5889" s="248"/>
      <x:c r="SAS5889" s="248"/>
      <x:c r="SAT5889" s="248"/>
      <x:c r="SAU5889" s="248"/>
      <x:c r="SAV5889" s="248"/>
      <x:c r="SAW5889" s="248"/>
      <x:c r="SAX5889" s="248"/>
      <x:c r="SAY5889" s="248"/>
      <x:c r="SAZ5889" s="248"/>
      <x:c r="SBA5889" s="248"/>
      <x:c r="SBB5889" s="248"/>
      <x:c r="SBC5889" s="248"/>
      <x:c r="SBD5889" s="248"/>
      <x:c r="SBE5889" s="248"/>
      <x:c r="SBF5889" s="248"/>
      <x:c r="SBG5889" s="248"/>
      <x:c r="SBH5889" s="248"/>
      <x:c r="SBI5889" s="248"/>
      <x:c r="SBJ5889" s="248"/>
      <x:c r="SBK5889" s="248"/>
      <x:c r="SBL5889" s="248"/>
      <x:c r="SBM5889" s="248"/>
      <x:c r="SBN5889" s="248"/>
      <x:c r="SBO5889" s="248"/>
      <x:c r="SBP5889" s="248"/>
      <x:c r="SBQ5889" s="248"/>
      <x:c r="SBR5889" s="248"/>
      <x:c r="SBS5889" s="248"/>
      <x:c r="SBT5889" s="248"/>
      <x:c r="SBU5889" s="248"/>
      <x:c r="SBV5889" s="248"/>
      <x:c r="SBW5889" s="248"/>
      <x:c r="SBX5889" s="248"/>
      <x:c r="SBY5889" s="248"/>
      <x:c r="SBZ5889" s="248"/>
      <x:c r="SCA5889" s="248"/>
      <x:c r="SCB5889" s="248"/>
      <x:c r="SCC5889" s="248"/>
      <x:c r="SCD5889" s="248"/>
      <x:c r="SCE5889" s="248"/>
      <x:c r="SCF5889" s="248"/>
      <x:c r="SCG5889" s="248"/>
      <x:c r="SCH5889" s="248"/>
      <x:c r="SCI5889" s="248"/>
      <x:c r="SCJ5889" s="248"/>
      <x:c r="SCK5889" s="248"/>
      <x:c r="SCL5889" s="248"/>
      <x:c r="SCM5889" s="248"/>
      <x:c r="SCN5889" s="248"/>
      <x:c r="SCO5889" s="248"/>
      <x:c r="SCP5889" s="248"/>
      <x:c r="SCQ5889" s="248"/>
      <x:c r="SCR5889" s="248"/>
      <x:c r="SCS5889" s="248"/>
      <x:c r="SCT5889" s="248"/>
      <x:c r="SCU5889" s="248"/>
      <x:c r="SCV5889" s="248"/>
      <x:c r="SCW5889" s="248"/>
      <x:c r="SCX5889" s="248"/>
      <x:c r="SCY5889" s="248"/>
      <x:c r="SCZ5889" s="248"/>
      <x:c r="SDA5889" s="248"/>
      <x:c r="SDB5889" s="248"/>
      <x:c r="SDC5889" s="248"/>
      <x:c r="SDD5889" s="248"/>
      <x:c r="SDE5889" s="248"/>
      <x:c r="SDF5889" s="248"/>
      <x:c r="SDG5889" s="248"/>
      <x:c r="SDH5889" s="248"/>
      <x:c r="SDI5889" s="248"/>
      <x:c r="SDJ5889" s="248"/>
      <x:c r="SDK5889" s="248"/>
      <x:c r="SDL5889" s="248"/>
      <x:c r="SDM5889" s="248"/>
      <x:c r="SDN5889" s="248"/>
      <x:c r="SDO5889" s="248"/>
      <x:c r="SDP5889" s="248"/>
      <x:c r="SDQ5889" s="248"/>
      <x:c r="SDR5889" s="248"/>
      <x:c r="SDS5889" s="248"/>
      <x:c r="SDT5889" s="248"/>
      <x:c r="SDU5889" s="248"/>
      <x:c r="SDV5889" s="248"/>
      <x:c r="SDW5889" s="248"/>
      <x:c r="SDX5889" s="248"/>
      <x:c r="SDY5889" s="248"/>
      <x:c r="SDZ5889" s="248"/>
      <x:c r="SEA5889" s="248"/>
      <x:c r="SEB5889" s="248"/>
      <x:c r="SEC5889" s="248"/>
      <x:c r="SED5889" s="248"/>
      <x:c r="SEE5889" s="248"/>
      <x:c r="SEF5889" s="248"/>
      <x:c r="SEG5889" s="248"/>
      <x:c r="SEH5889" s="248"/>
      <x:c r="SEI5889" s="248"/>
      <x:c r="SEJ5889" s="248"/>
      <x:c r="SEK5889" s="248"/>
      <x:c r="SEL5889" s="248"/>
      <x:c r="SEM5889" s="248"/>
      <x:c r="SEN5889" s="248"/>
      <x:c r="SEO5889" s="248"/>
      <x:c r="SEP5889" s="248"/>
      <x:c r="SEQ5889" s="248"/>
      <x:c r="SER5889" s="248"/>
      <x:c r="SES5889" s="248"/>
      <x:c r="SET5889" s="248"/>
      <x:c r="SEU5889" s="248"/>
      <x:c r="SEV5889" s="248"/>
      <x:c r="SEW5889" s="248"/>
      <x:c r="SEX5889" s="248"/>
      <x:c r="SEY5889" s="248"/>
      <x:c r="SEZ5889" s="248"/>
      <x:c r="SFA5889" s="248"/>
      <x:c r="SFB5889" s="248"/>
      <x:c r="SFC5889" s="248"/>
      <x:c r="SFD5889" s="248"/>
      <x:c r="SFE5889" s="248"/>
      <x:c r="SFF5889" s="248"/>
      <x:c r="SFG5889" s="248"/>
      <x:c r="SFH5889" s="248"/>
      <x:c r="SFI5889" s="248"/>
      <x:c r="SFJ5889" s="248"/>
      <x:c r="SFK5889" s="248"/>
      <x:c r="SFL5889" s="248"/>
      <x:c r="SFM5889" s="248"/>
      <x:c r="SFN5889" s="248"/>
      <x:c r="SFO5889" s="248"/>
      <x:c r="SFP5889" s="248"/>
      <x:c r="SFQ5889" s="248"/>
      <x:c r="SFR5889" s="248"/>
      <x:c r="SFS5889" s="248"/>
      <x:c r="SFT5889" s="248"/>
      <x:c r="SFU5889" s="248"/>
      <x:c r="SFV5889" s="248"/>
      <x:c r="SFW5889" s="248"/>
      <x:c r="SFX5889" s="248"/>
      <x:c r="SFY5889" s="248"/>
      <x:c r="SFZ5889" s="248"/>
      <x:c r="SGA5889" s="248"/>
      <x:c r="SGB5889" s="248"/>
      <x:c r="SGC5889" s="248"/>
      <x:c r="SGD5889" s="248"/>
      <x:c r="SGE5889" s="248"/>
      <x:c r="SGF5889" s="248"/>
      <x:c r="SGG5889" s="248"/>
      <x:c r="SGH5889" s="248"/>
      <x:c r="SGI5889" s="248"/>
      <x:c r="SGJ5889" s="248"/>
      <x:c r="SGK5889" s="248"/>
      <x:c r="SGL5889" s="248"/>
      <x:c r="SGM5889" s="248"/>
      <x:c r="SGN5889" s="248"/>
      <x:c r="SGO5889" s="248"/>
      <x:c r="SGP5889" s="248"/>
      <x:c r="SGQ5889" s="248"/>
      <x:c r="SGR5889" s="248"/>
      <x:c r="SGS5889" s="248"/>
      <x:c r="SGT5889" s="248"/>
      <x:c r="SGU5889" s="248"/>
      <x:c r="SGV5889" s="248"/>
      <x:c r="SGW5889" s="248"/>
      <x:c r="SGX5889" s="248"/>
      <x:c r="SGY5889" s="248"/>
      <x:c r="SGZ5889" s="248"/>
      <x:c r="SHA5889" s="248"/>
      <x:c r="SHB5889" s="248"/>
      <x:c r="SHC5889" s="248"/>
      <x:c r="SHD5889" s="248"/>
      <x:c r="SHE5889" s="248"/>
      <x:c r="SHF5889" s="248"/>
      <x:c r="SHG5889" s="248"/>
      <x:c r="SHH5889" s="248"/>
      <x:c r="SHI5889" s="248"/>
      <x:c r="SHJ5889" s="248"/>
      <x:c r="SHK5889" s="248"/>
      <x:c r="SHL5889" s="248"/>
      <x:c r="SHM5889" s="248"/>
      <x:c r="SHN5889" s="248"/>
      <x:c r="SHO5889" s="248"/>
      <x:c r="SHP5889" s="248"/>
      <x:c r="SHQ5889" s="248"/>
      <x:c r="SHR5889" s="248"/>
      <x:c r="SHS5889" s="248"/>
      <x:c r="SHT5889" s="248"/>
      <x:c r="SHU5889" s="248"/>
      <x:c r="SHV5889" s="248"/>
      <x:c r="SHW5889" s="248"/>
      <x:c r="SHX5889" s="248"/>
      <x:c r="SHY5889" s="248"/>
      <x:c r="SHZ5889" s="248"/>
      <x:c r="SIA5889" s="248"/>
      <x:c r="SIB5889" s="248"/>
      <x:c r="SIC5889" s="248"/>
      <x:c r="SID5889" s="248"/>
      <x:c r="SIE5889" s="248"/>
      <x:c r="SIF5889" s="248"/>
      <x:c r="SIG5889" s="248"/>
      <x:c r="SIH5889" s="248"/>
      <x:c r="SII5889" s="248"/>
      <x:c r="SIJ5889" s="248"/>
      <x:c r="SIK5889" s="248"/>
      <x:c r="SIL5889" s="248"/>
      <x:c r="SIM5889" s="248"/>
      <x:c r="SIN5889" s="248"/>
      <x:c r="SIO5889" s="248"/>
      <x:c r="SIP5889" s="248"/>
      <x:c r="SIQ5889" s="248"/>
      <x:c r="SIR5889" s="248"/>
      <x:c r="SIS5889" s="248"/>
      <x:c r="SIT5889" s="248"/>
      <x:c r="SIU5889" s="248"/>
      <x:c r="SIV5889" s="248"/>
      <x:c r="SIW5889" s="248"/>
      <x:c r="SIX5889" s="248"/>
      <x:c r="SIY5889" s="248"/>
      <x:c r="SIZ5889" s="248"/>
      <x:c r="SJA5889" s="248"/>
      <x:c r="SJB5889" s="248"/>
      <x:c r="SJC5889" s="248"/>
      <x:c r="SJD5889" s="248"/>
      <x:c r="SJE5889" s="248"/>
      <x:c r="SJF5889" s="248"/>
      <x:c r="SJG5889" s="248"/>
      <x:c r="SJH5889" s="248"/>
      <x:c r="SJI5889" s="248"/>
      <x:c r="SJJ5889" s="248"/>
      <x:c r="SJK5889" s="248"/>
      <x:c r="SJL5889" s="248"/>
      <x:c r="SJM5889" s="248"/>
      <x:c r="SJN5889" s="248"/>
      <x:c r="SJO5889" s="248"/>
      <x:c r="SJP5889" s="248"/>
      <x:c r="SJQ5889" s="248"/>
      <x:c r="SJR5889" s="248"/>
      <x:c r="SJS5889" s="248"/>
      <x:c r="SJT5889" s="248"/>
      <x:c r="SJU5889" s="248"/>
      <x:c r="SJV5889" s="248"/>
      <x:c r="SJW5889" s="248"/>
      <x:c r="SJX5889" s="248"/>
      <x:c r="SJY5889" s="248"/>
      <x:c r="SJZ5889" s="248"/>
      <x:c r="SKA5889" s="248"/>
      <x:c r="SKB5889" s="248"/>
      <x:c r="SKC5889" s="248"/>
      <x:c r="SKD5889" s="248"/>
      <x:c r="SKE5889" s="248"/>
      <x:c r="SKF5889" s="248"/>
      <x:c r="SKG5889" s="248"/>
      <x:c r="SKH5889" s="248"/>
      <x:c r="SKI5889" s="248"/>
      <x:c r="SKJ5889" s="248"/>
      <x:c r="SKK5889" s="248"/>
      <x:c r="SKL5889" s="248"/>
      <x:c r="SKM5889" s="248"/>
      <x:c r="SKN5889" s="248"/>
      <x:c r="SKO5889" s="248"/>
      <x:c r="SKP5889" s="248"/>
      <x:c r="SKQ5889" s="248"/>
      <x:c r="SKR5889" s="248"/>
      <x:c r="SKS5889" s="248"/>
      <x:c r="SKT5889" s="248"/>
      <x:c r="SKU5889" s="248"/>
      <x:c r="SKV5889" s="248"/>
      <x:c r="SKW5889" s="248"/>
      <x:c r="SKX5889" s="248"/>
      <x:c r="SKY5889" s="248"/>
      <x:c r="SKZ5889" s="248"/>
      <x:c r="SLA5889" s="248"/>
      <x:c r="SLB5889" s="248"/>
      <x:c r="SLC5889" s="248"/>
      <x:c r="SLD5889" s="248"/>
      <x:c r="SLE5889" s="248"/>
      <x:c r="SLF5889" s="248"/>
      <x:c r="SLG5889" s="248"/>
      <x:c r="SLH5889" s="248"/>
      <x:c r="SLI5889" s="248"/>
      <x:c r="SLJ5889" s="248"/>
      <x:c r="SLK5889" s="248"/>
      <x:c r="SLL5889" s="248"/>
      <x:c r="SLM5889" s="248"/>
      <x:c r="SLN5889" s="248"/>
      <x:c r="SLO5889" s="248"/>
      <x:c r="SLP5889" s="248"/>
      <x:c r="SLQ5889" s="248"/>
      <x:c r="SLR5889" s="248"/>
      <x:c r="SLS5889" s="248"/>
      <x:c r="SLT5889" s="248"/>
      <x:c r="SLU5889" s="248"/>
      <x:c r="SLV5889" s="248"/>
      <x:c r="SLW5889" s="248"/>
      <x:c r="SLX5889" s="248"/>
      <x:c r="SLY5889" s="248"/>
      <x:c r="SLZ5889" s="248"/>
      <x:c r="SMA5889" s="248"/>
      <x:c r="SMB5889" s="248"/>
      <x:c r="SMC5889" s="248"/>
      <x:c r="SMD5889" s="248"/>
      <x:c r="SME5889" s="248"/>
      <x:c r="SMF5889" s="248"/>
      <x:c r="SMG5889" s="248"/>
      <x:c r="SMH5889" s="248"/>
      <x:c r="SMI5889" s="248"/>
      <x:c r="SMJ5889" s="248"/>
      <x:c r="SMK5889" s="248"/>
      <x:c r="SML5889" s="248"/>
      <x:c r="SMM5889" s="248"/>
      <x:c r="SMN5889" s="248"/>
      <x:c r="SMO5889" s="248"/>
      <x:c r="SMP5889" s="248"/>
      <x:c r="SMQ5889" s="248"/>
      <x:c r="SMR5889" s="248"/>
      <x:c r="SMS5889" s="248"/>
      <x:c r="SMT5889" s="248"/>
      <x:c r="SMU5889" s="248"/>
      <x:c r="SMV5889" s="248"/>
      <x:c r="SMW5889" s="248"/>
      <x:c r="SMX5889" s="248"/>
      <x:c r="SMY5889" s="248"/>
      <x:c r="SMZ5889" s="248"/>
      <x:c r="SNA5889" s="248"/>
      <x:c r="SNB5889" s="248"/>
      <x:c r="SNC5889" s="248"/>
      <x:c r="SND5889" s="248"/>
      <x:c r="SNE5889" s="248"/>
      <x:c r="SNF5889" s="248"/>
      <x:c r="SNG5889" s="248"/>
      <x:c r="SNH5889" s="248"/>
      <x:c r="SNI5889" s="248"/>
      <x:c r="SNJ5889" s="248"/>
      <x:c r="SNK5889" s="248"/>
      <x:c r="SNL5889" s="248"/>
      <x:c r="SNM5889" s="248"/>
      <x:c r="SNN5889" s="248"/>
      <x:c r="SNO5889" s="248"/>
      <x:c r="SNP5889" s="248"/>
      <x:c r="SNQ5889" s="248"/>
      <x:c r="SNR5889" s="248"/>
      <x:c r="SNS5889" s="248"/>
      <x:c r="SNT5889" s="248"/>
      <x:c r="SNU5889" s="248"/>
      <x:c r="SNV5889" s="248"/>
      <x:c r="SNW5889" s="248"/>
      <x:c r="SNX5889" s="248"/>
      <x:c r="SNY5889" s="248"/>
      <x:c r="SNZ5889" s="248"/>
      <x:c r="SOA5889" s="248"/>
      <x:c r="SOB5889" s="248"/>
      <x:c r="SOC5889" s="248"/>
      <x:c r="SOD5889" s="248"/>
      <x:c r="SOE5889" s="248"/>
      <x:c r="SOF5889" s="248"/>
      <x:c r="SOG5889" s="248"/>
      <x:c r="SOH5889" s="248"/>
      <x:c r="SOI5889" s="248"/>
      <x:c r="SOJ5889" s="248"/>
      <x:c r="SOK5889" s="248"/>
      <x:c r="SOL5889" s="248"/>
      <x:c r="SOM5889" s="248"/>
      <x:c r="SON5889" s="248"/>
      <x:c r="SOO5889" s="248"/>
      <x:c r="SOP5889" s="248"/>
      <x:c r="SOQ5889" s="248"/>
      <x:c r="SOR5889" s="248"/>
      <x:c r="SOS5889" s="248"/>
      <x:c r="SOT5889" s="248"/>
      <x:c r="SOU5889" s="248"/>
      <x:c r="SOV5889" s="248"/>
      <x:c r="SOW5889" s="248"/>
      <x:c r="SOX5889" s="248"/>
      <x:c r="SOY5889" s="248"/>
      <x:c r="SOZ5889" s="248"/>
      <x:c r="SPA5889" s="248"/>
      <x:c r="SPB5889" s="248"/>
      <x:c r="SPC5889" s="248"/>
      <x:c r="SPD5889" s="248"/>
      <x:c r="SPE5889" s="248"/>
      <x:c r="SPF5889" s="248"/>
      <x:c r="SPG5889" s="248"/>
      <x:c r="SPH5889" s="248"/>
      <x:c r="SPI5889" s="248"/>
      <x:c r="SPJ5889" s="248"/>
      <x:c r="SPK5889" s="248"/>
      <x:c r="SPL5889" s="248"/>
      <x:c r="SPM5889" s="248"/>
      <x:c r="SPN5889" s="248"/>
      <x:c r="SPO5889" s="248"/>
      <x:c r="SPP5889" s="248"/>
      <x:c r="SPQ5889" s="248"/>
      <x:c r="SPR5889" s="248"/>
      <x:c r="SPS5889" s="248"/>
      <x:c r="SPT5889" s="248"/>
      <x:c r="SPU5889" s="248"/>
      <x:c r="SPV5889" s="248"/>
      <x:c r="SPW5889" s="248"/>
      <x:c r="SPX5889" s="248"/>
      <x:c r="SPY5889" s="248"/>
      <x:c r="SPZ5889" s="248"/>
      <x:c r="SQA5889" s="248"/>
      <x:c r="SQB5889" s="248"/>
      <x:c r="SQC5889" s="248"/>
      <x:c r="SQD5889" s="248"/>
      <x:c r="SQE5889" s="248"/>
      <x:c r="SQF5889" s="248"/>
      <x:c r="SQG5889" s="248"/>
      <x:c r="SQH5889" s="248"/>
      <x:c r="SQI5889" s="248"/>
      <x:c r="SQJ5889" s="248"/>
      <x:c r="SQK5889" s="248"/>
      <x:c r="SQL5889" s="248"/>
      <x:c r="SQM5889" s="248"/>
      <x:c r="SQN5889" s="248"/>
      <x:c r="SQO5889" s="248"/>
      <x:c r="SQP5889" s="248"/>
      <x:c r="SQQ5889" s="248"/>
      <x:c r="SQR5889" s="248"/>
      <x:c r="SQS5889" s="248"/>
      <x:c r="SQT5889" s="248"/>
      <x:c r="SQU5889" s="248"/>
      <x:c r="SQV5889" s="248"/>
      <x:c r="SQW5889" s="248"/>
      <x:c r="SQX5889" s="248"/>
      <x:c r="SQY5889" s="248"/>
      <x:c r="SQZ5889" s="248"/>
      <x:c r="SRA5889" s="248"/>
      <x:c r="SRB5889" s="248"/>
      <x:c r="SRC5889" s="248"/>
      <x:c r="SRD5889" s="248"/>
      <x:c r="SRE5889" s="248"/>
      <x:c r="SRF5889" s="248"/>
      <x:c r="SRG5889" s="248"/>
      <x:c r="SRH5889" s="248"/>
      <x:c r="SRI5889" s="248"/>
      <x:c r="SRJ5889" s="248"/>
      <x:c r="SRK5889" s="248"/>
      <x:c r="SRL5889" s="248"/>
      <x:c r="SRM5889" s="248"/>
      <x:c r="SRN5889" s="248"/>
      <x:c r="SRO5889" s="248"/>
      <x:c r="SRP5889" s="248"/>
      <x:c r="SRQ5889" s="248"/>
      <x:c r="SRR5889" s="248"/>
      <x:c r="SRS5889" s="248"/>
      <x:c r="SRT5889" s="248"/>
      <x:c r="SRU5889" s="248"/>
      <x:c r="SRV5889" s="248"/>
      <x:c r="SRW5889" s="248"/>
      <x:c r="SRX5889" s="248"/>
      <x:c r="SRY5889" s="248"/>
      <x:c r="SRZ5889" s="248"/>
      <x:c r="SSA5889" s="248"/>
      <x:c r="SSB5889" s="248"/>
      <x:c r="SSC5889" s="248"/>
      <x:c r="SSD5889" s="248"/>
      <x:c r="SSE5889" s="248"/>
      <x:c r="SSF5889" s="248"/>
      <x:c r="SSG5889" s="248"/>
      <x:c r="SSH5889" s="248"/>
      <x:c r="SSI5889" s="248"/>
      <x:c r="SSJ5889" s="248"/>
      <x:c r="SSK5889" s="248"/>
      <x:c r="SSL5889" s="248"/>
      <x:c r="SSM5889" s="248"/>
      <x:c r="SSN5889" s="248"/>
      <x:c r="SSO5889" s="248"/>
      <x:c r="SSP5889" s="248"/>
      <x:c r="SSQ5889" s="248"/>
      <x:c r="SSR5889" s="248"/>
      <x:c r="SSS5889" s="248"/>
      <x:c r="SST5889" s="248"/>
      <x:c r="SSU5889" s="248"/>
      <x:c r="SSV5889" s="248"/>
      <x:c r="SSW5889" s="248"/>
      <x:c r="SSX5889" s="248"/>
      <x:c r="SSY5889" s="248"/>
      <x:c r="SSZ5889" s="248"/>
      <x:c r="STA5889" s="248"/>
      <x:c r="STB5889" s="248"/>
      <x:c r="STC5889" s="248"/>
      <x:c r="STD5889" s="248"/>
      <x:c r="STE5889" s="248"/>
      <x:c r="STF5889" s="248"/>
      <x:c r="STG5889" s="248"/>
      <x:c r="STH5889" s="248"/>
      <x:c r="STI5889" s="248"/>
      <x:c r="STJ5889" s="248"/>
      <x:c r="STK5889" s="248"/>
      <x:c r="STL5889" s="248"/>
      <x:c r="STM5889" s="248"/>
      <x:c r="STN5889" s="248"/>
      <x:c r="STO5889" s="248"/>
      <x:c r="STP5889" s="248"/>
      <x:c r="STQ5889" s="248"/>
      <x:c r="STR5889" s="248"/>
      <x:c r="STS5889" s="248"/>
      <x:c r="STT5889" s="248"/>
      <x:c r="STU5889" s="248"/>
      <x:c r="STV5889" s="248"/>
      <x:c r="STW5889" s="248"/>
      <x:c r="STX5889" s="248"/>
      <x:c r="STY5889" s="248"/>
      <x:c r="STZ5889" s="248"/>
      <x:c r="SUA5889" s="248"/>
      <x:c r="SUB5889" s="248"/>
      <x:c r="SUC5889" s="248"/>
      <x:c r="SUD5889" s="248"/>
      <x:c r="SUE5889" s="248"/>
      <x:c r="SUF5889" s="248"/>
      <x:c r="SUG5889" s="248"/>
      <x:c r="SUH5889" s="248"/>
      <x:c r="SUI5889" s="248"/>
      <x:c r="SUJ5889" s="248"/>
      <x:c r="SUK5889" s="248"/>
      <x:c r="SUL5889" s="248"/>
      <x:c r="SUM5889" s="248"/>
      <x:c r="SUN5889" s="248"/>
      <x:c r="SUO5889" s="248"/>
      <x:c r="SUP5889" s="248"/>
      <x:c r="SUQ5889" s="248"/>
      <x:c r="SUR5889" s="248"/>
      <x:c r="SUS5889" s="248"/>
      <x:c r="SUT5889" s="248"/>
      <x:c r="SUU5889" s="248"/>
      <x:c r="SUV5889" s="248"/>
      <x:c r="SUW5889" s="248"/>
      <x:c r="SUX5889" s="248"/>
      <x:c r="SUY5889" s="248"/>
      <x:c r="SUZ5889" s="248"/>
      <x:c r="SVA5889" s="248"/>
      <x:c r="SVB5889" s="248"/>
      <x:c r="SVC5889" s="248"/>
      <x:c r="SVD5889" s="248"/>
      <x:c r="SVE5889" s="248"/>
      <x:c r="SVF5889" s="248"/>
      <x:c r="SVG5889" s="248"/>
      <x:c r="SVH5889" s="248"/>
      <x:c r="SVI5889" s="248"/>
      <x:c r="SVJ5889" s="248"/>
      <x:c r="SVK5889" s="248"/>
      <x:c r="SVL5889" s="248"/>
      <x:c r="SVM5889" s="248"/>
      <x:c r="SVN5889" s="248"/>
      <x:c r="SVO5889" s="248"/>
      <x:c r="SVP5889" s="248"/>
      <x:c r="SVQ5889" s="248"/>
      <x:c r="SVR5889" s="248"/>
      <x:c r="SVS5889" s="248"/>
      <x:c r="SVT5889" s="248"/>
      <x:c r="SVU5889" s="248"/>
      <x:c r="SVV5889" s="248"/>
      <x:c r="SVW5889" s="248"/>
      <x:c r="SVX5889" s="248"/>
      <x:c r="SVY5889" s="248"/>
      <x:c r="SVZ5889" s="248"/>
      <x:c r="SWA5889" s="248"/>
      <x:c r="SWB5889" s="248"/>
      <x:c r="SWC5889" s="248"/>
      <x:c r="SWD5889" s="248"/>
      <x:c r="SWE5889" s="248"/>
      <x:c r="SWF5889" s="248"/>
      <x:c r="SWG5889" s="248"/>
      <x:c r="SWH5889" s="248"/>
      <x:c r="SWI5889" s="248"/>
      <x:c r="SWJ5889" s="248"/>
      <x:c r="SWK5889" s="248"/>
      <x:c r="SWL5889" s="248"/>
      <x:c r="SWM5889" s="248"/>
      <x:c r="SWN5889" s="248"/>
      <x:c r="SWO5889" s="248"/>
      <x:c r="SWP5889" s="248"/>
      <x:c r="SWQ5889" s="248"/>
      <x:c r="SWR5889" s="248"/>
      <x:c r="SWS5889" s="248"/>
      <x:c r="SWT5889" s="248"/>
      <x:c r="SWU5889" s="248"/>
      <x:c r="SWV5889" s="248"/>
      <x:c r="SWW5889" s="248"/>
      <x:c r="SWX5889" s="248"/>
      <x:c r="SWY5889" s="248"/>
      <x:c r="SWZ5889" s="248"/>
      <x:c r="SXA5889" s="248"/>
      <x:c r="SXB5889" s="248"/>
      <x:c r="SXC5889" s="248"/>
      <x:c r="SXD5889" s="248"/>
      <x:c r="SXE5889" s="248"/>
      <x:c r="SXF5889" s="248"/>
      <x:c r="SXG5889" s="248"/>
      <x:c r="SXH5889" s="248"/>
      <x:c r="SXI5889" s="248"/>
      <x:c r="SXJ5889" s="248"/>
      <x:c r="SXK5889" s="248"/>
      <x:c r="SXL5889" s="248"/>
      <x:c r="SXM5889" s="248"/>
      <x:c r="SXN5889" s="248"/>
      <x:c r="SXO5889" s="248"/>
      <x:c r="SXP5889" s="248"/>
      <x:c r="SXQ5889" s="248"/>
      <x:c r="SXR5889" s="248"/>
      <x:c r="SXS5889" s="248"/>
      <x:c r="SXT5889" s="248"/>
      <x:c r="SXU5889" s="248"/>
      <x:c r="SXV5889" s="248"/>
      <x:c r="SXW5889" s="248"/>
      <x:c r="SXX5889" s="248"/>
      <x:c r="SXY5889" s="248"/>
      <x:c r="SXZ5889" s="248"/>
      <x:c r="SYA5889" s="248"/>
      <x:c r="SYB5889" s="248"/>
      <x:c r="SYC5889" s="248"/>
      <x:c r="SYD5889" s="248"/>
      <x:c r="SYE5889" s="248"/>
      <x:c r="SYF5889" s="248"/>
      <x:c r="SYG5889" s="248"/>
      <x:c r="SYH5889" s="248"/>
      <x:c r="SYI5889" s="248"/>
      <x:c r="SYJ5889" s="248"/>
      <x:c r="SYK5889" s="248"/>
      <x:c r="SYL5889" s="248"/>
      <x:c r="SYM5889" s="248"/>
      <x:c r="SYN5889" s="248"/>
      <x:c r="SYO5889" s="248"/>
      <x:c r="SYP5889" s="248"/>
      <x:c r="SYQ5889" s="248"/>
      <x:c r="SYR5889" s="248"/>
      <x:c r="SYS5889" s="248"/>
      <x:c r="SYT5889" s="248"/>
      <x:c r="SYU5889" s="248"/>
      <x:c r="SYV5889" s="248"/>
      <x:c r="SYW5889" s="248"/>
      <x:c r="SYX5889" s="248"/>
      <x:c r="SYY5889" s="248"/>
      <x:c r="SYZ5889" s="248"/>
      <x:c r="SZA5889" s="248"/>
      <x:c r="SZB5889" s="248"/>
      <x:c r="SZC5889" s="248"/>
      <x:c r="SZD5889" s="248"/>
      <x:c r="SZE5889" s="248"/>
      <x:c r="SZF5889" s="248"/>
      <x:c r="SZG5889" s="248"/>
      <x:c r="SZH5889" s="248"/>
      <x:c r="SZI5889" s="248"/>
      <x:c r="SZJ5889" s="248"/>
      <x:c r="SZK5889" s="248"/>
      <x:c r="SZL5889" s="248"/>
      <x:c r="SZM5889" s="248"/>
      <x:c r="SZN5889" s="248"/>
      <x:c r="SZO5889" s="248"/>
      <x:c r="SZP5889" s="248"/>
      <x:c r="SZQ5889" s="248"/>
      <x:c r="SZR5889" s="248"/>
      <x:c r="SZS5889" s="248"/>
      <x:c r="SZT5889" s="248"/>
      <x:c r="SZU5889" s="248"/>
      <x:c r="SZV5889" s="248"/>
      <x:c r="SZW5889" s="248"/>
      <x:c r="SZX5889" s="248"/>
      <x:c r="SZY5889" s="248"/>
      <x:c r="SZZ5889" s="248"/>
      <x:c r="TAA5889" s="248"/>
      <x:c r="TAB5889" s="248"/>
      <x:c r="TAC5889" s="248"/>
      <x:c r="TAD5889" s="248"/>
      <x:c r="TAE5889" s="248"/>
      <x:c r="TAF5889" s="248"/>
      <x:c r="TAG5889" s="248"/>
      <x:c r="TAH5889" s="248"/>
      <x:c r="TAI5889" s="248"/>
      <x:c r="TAJ5889" s="248"/>
      <x:c r="TAK5889" s="248"/>
      <x:c r="TAL5889" s="248"/>
      <x:c r="TAM5889" s="248"/>
      <x:c r="TAN5889" s="248"/>
      <x:c r="TAO5889" s="248"/>
      <x:c r="TAP5889" s="248"/>
      <x:c r="TAQ5889" s="248"/>
      <x:c r="TAR5889" s="248"/>
      <x:c r="TAS5889" s="248"/>
      <x:c r="TAT5889" s="248"/>
      <x:c r="TAU5889" s="248"/>
      <x:c r="TAV5889" s="248"/>
      <x:c r="TAW5889" s="248"/>
      <x:c r="TAX5889" s="248"/>
      <x:c r="TAY5889" s="248"/>
      <x:c r="TAZ5889" s="248"/>
      <x:c r="TBA5889" s="248"/>
      <x:c r="TBB5889" s="248"/>
      <x:c r="TBC5889" s="248"/>
      <x:c r="TBD5889" s="248"/>
      <x:c r="TBE5889" s="248"/>
      <x:c r="TBF5889" s="248"/>
      <x:c r="TBG5889" s="248"/>
      <x:c r="TBH5889" s="248"/>
      <x:c r="TBI5889" s="248"/>
      <x:c r="TBJ5889" s="248"/>
      <x:c r="TBK5889" s="248"/>
      <x:c r="TBL5889" s="248"/>
      <x:c r="TBM5889" s="248"/>
      <x:c r="TBN5889" s="248"/>
      <x:c r="TBO5889" s="248"/>
      <x:c r="TBP5889" s="248"/>
      <x:c r="TBQ5889" s="248"/>
      <x:c r="TBR5889" s="248"/>
      <x:c r="TBS5889" s="248"/>
      <x:c r="TBT5889" s="248"/>
      <x:c r="TBU5889" s="248"/>
      <x:c r="TBV5889" s="248"/>
      <x:c r="TBW5889" s="248"/>
      <x:c r="TBX5889" s="248"/>
      <x:c r="TBY5889" s="248"/>
      <x:c r="TBZ5889" s="248"/>
      <x:c r="TCA5889" s="248"/>
      <x:c r="TCB5889" s="248"/>
      <x:c r="TCC5889" s="248"/>
      <x:c r="TCD5889" s="248"/>
      <x:c r="TCE5889" s="248"/>
      <x:c r="TCF5889" s="248"/>
      <x:c r="TCG5889" s="248"/>
      <x:c r="TCH5889" s="248"/>
      <x:c r="TCI5889" s="248"/>
      <x:c r="TCJ5889" s="248"/>
      <x:c r="TCK5889" s="248"/>
      <x:c r="TCL5889" s="248"/>
      <x:c r="TCM5889" s="248"/>
      <x:c r="TCN5889" s="248"/>
      <x:c r="TCO5889" s="248"/>
      <x:c r="TCP5889" s="248"/>
      <x:c r="TCQ5889" s="248"/>
      <x:c r="TCR5889" s="248"/>
      <x:c r="TCS5889" s="248"/>
      <x:c r="TCT5889" s="248"/>
      <x:c r="TCU5889" s="248"/>
      <x:c r="TCV5889" s="248"/>
      <x:c r="TCW5889" s="248"/>
      <x:c r="TCX5889" s="248"/>
      <x:c r="TCY5889" s="248"/>
      <x:c r="TCZ5889" s="248"/>
      <x:c r="TDA5889" s="248"/>
      <x:c r="TDB5889" s="248"/>
      <x:c r="TDC5889" s="248"/>
      <x:c r="TDD5889" s="248"/>
      <x:c r="TDE5889" s="248"/>
      <x:c r="TDF5889" s="248"/>
      <x:c r="TDG5889" s="248"/>
      <x:c r="TDH5889" s="248"/>
      <x:c r="TDI5889" s="248"/>
      <x:c r="TDJ5889" s="248"/>
      <x:c r="TDK5889" s="248"/>
      <x:c r="TDL5889" s="248"/>
      <x:c r="TDM5889" s="248"/>
      <x:c r="TDN5889" s="248"/>
      <x:c r="TDO5889" s="248"/>
      <x:c r="TDP5889" s="248"/>
      <x:c r="TDQ5889" s="248"/>
      <x:c r="TDR5889" s="248"/>
      <x:c r="TDS5889" s="248"/>
      <x:c r="TDT5889" s="248"/>
      <x:c r="TDU5889" s="248"/>
      <x:c r="TDV5889" s="248"/>
      <x:c r="TDW5889" s="248"/>
      <x:c r="TDX5889" s="248"/>
      <x:c r="TDY5889" s="248"/>
      <x:c r="TDZ5889" s="248"/>
      <x:c r="TEA5889" s="248"/>
      <x:c r="TEB5889" s="248"/>
      <x:c r="TEC5889" s="248"/>
      <x:c r="TED5889" s="248"/>
      <x:c r="TEE5889" s="248"/>
      <x:c r="TEF5889" s="248"/>
      <x:c r="TEG5889" s="248"/>
      <x:c r="TEH5889" s="248"/>
      <x:c r="TEI5889" s="248"/>
      <x:c r="TEJ5889" s="248"/>
      <x:c r="TEK5889" s="248"/>
      <x:c r="TEL5889" s="248"/>
      <x:c r="TEM5889" s="248"/>
      <x:c r="TEN5889" s="248"/>
      <x:c r="TEO5889" s="248"/>
      <x:c r="TEP5889" s="248"/>
      <x:c r="TEQ5889" s="248"/>
      <x:c r="TER5889" s="248"/>
      <x:c r="TES5889" s="248"/>
      <x:c r="TET5889" s="248"/>
      <x:c r="TEU5889" s="248"/>
      <x:c r="TEV5889" s="248"/>
      <x:c r="TEW5889" s="248"/>
      <x:c r="TEX5889" s="248"/>
      <x:c r="TEY5889" s="248"/>
      <x:c r="TEZ5889" s="248"/>
      <x:c r="TFA5889" s="248"/>
      <x:c r="TFB5889" s="248"/>
      <x:c r="TFC5889" s="248"/>
      <x:c r="TFD5889" s="248"/>
      <x:c r="TFE5889" s="248"/>
      <x:c r="TFF5889" s="248"/>
      <x:c r="TFG5889" s="248"/>
      <x:c r="TFH5889" s="248"/>
      <x:c r="TFI5889" s="248"/>
      <x:c r="TFJ5889" s="248"/>
      <x:c r="TFK5889" s="248"/>
      <x:c r="TFL5889" s="248"/>
      <x:c r="TFM5889" s="248"/>
      <x:c r="TFN5889" s="248"/>
      <x:c r="TFO5889" s="248"/>
      <x:c r="TFP5889" s="248"/>
      <x:c r="TFQ5889" s="248"/>
      <x:c r="TFR5889" s="248"/>
      <x:c r="TFS5889" s="248"/>
      <x:c r="TFT5889" s="248"/>
      <x:c r="TFU5889" s="248"/>
      <x:c r="TFV5889" s="248"/>
      <x:c r="TFW5889" s="248"/>
      <x:c r="TFX5889" s="248"/>
      <x:c r="TFY5889" s="248"/>
      <x:c r="TFZ5889" s="248"/>
      <x:c r="TGA5889" s="248"/>
      <x:c r="TGB5889" s="248"/>
      <x:c r="TGC5889" s="248"/>
      <x:c r="TGD5889" s="248"/>
      <x:c r="TGE5889" s="248"/>
      <x:c r="TGF5889" s="248"/>
      <x:c r="TGG5889" s="248"/>
      <x:c r="TGH5889" s="248"/>
      <x:c r="TGI5889" s="248"/>
      <x:c r="TGJ5889" s="248"/>
      <x:c r="TGK5889" s="248"/>
      <x:c r="TGL5889" s="248"/>
      <x:c r="TGM5889" s="248"/>
      <x:c r="TGN5889" s="248"/>
      <x:c r="TGO5889" s="248"/>
      <x:c r="TGP5889" s="248"/>
      <x:c r="TGQ5889" s="248"/>
      <x:c r="TGR5889" s="248"/>
      <x:c r="TGS5889" s="248"/>
      <x:c r="TGT5889" s="248"/>
      <x:c r="TGU5889" s="248"/>
      <x:c r="TGV5889" s="248"/>
      <x:c r="TGW5889" s="248"/>
      <x:c r="TGX5889" s="248"/>
      <x:c r="TGY5889" s="248"/>
      <x:c r="TGZ5889" s="248"/>
      <x:c r="THA5889" s="248"/>
      <x:c r="THB5889" s="248"/>
      <x:c r="THC5889" s="248"/>
      <x:c r="THD5889" s="248"/>
      <x:c r="THE5889" s="248"/>
      <x:c r="THF5889" s="248"/>
      <x:c r="THG5889" s="248"/>
      <x:c r="THH5889" s="248"/>
      <x:c r="THI5889" s="248"/>
      <x:c r="THJ5889" s="248"/>
      <x:c r="THK5889" s="248"/>
      <x:c r="THL5889" s="248"/>
      <x:c r="THM5889" s="248"/>
      <x:c r="THN5889" s="248"/>
      <x:c r="THO5889" s="248"/>
      <x:c r="THP5889" s="248"/>
      <x:c r="THQ5889" s="248"/>
      <x:c r="THR5889" s="248"/>
      <x:c r="THS5889" s="248"/>
      <x:c r="THT5889" s="248"/>
      <x:c r="THU5889" s="248"/>
      <x:c r="THV5889" s="248"/>
      <x:c r="THW5889" s="248"/>
      <x:c r="THX5889" s="248"/>
      <x:c r="THY5889" s="248"/>
      <x:c r="THZ5889" s="248"/>
      <x:c r="TIA5889" s="248"/>
      <x:c r="TIB5889" s="248"/>
      <x:c r="TIC5889" s="248"/>
      <x:c r="TID5889" s="248"/>
      <x:c r="TIE5889" s="248"/>
      <x:c r="TIF5889" s="248"/>
      <x:c r="TIG5889" s="248"/>
      <x:c r="TIH5889" s="248"/>
      <x:c r="TII5889" s="248"/>
      <x:c r="TIJ5889" s="248"/>
      <x:c r="TIK5889" s="248"/>
      <x:c r="TIL5889" s="248"/>
      <x:c r="TIM5889" s="248"/>
      <x:c r="TIN5889" s="248"/>
      <x:c r="TIO5889" s="248"/>
      <x:c r="TIP5889" s="248"/>
      <x:c r="TIQ5889" s="248"/>
      <x:c r="TIR5889" s="248"/>
      <x:c r="TIS5889" s="248"/>
      <x:c r="TIT5889" s="248"/>
      <x:c r="TIU5889" s="248"/>
      <x:c r="TIV5889" s="248"/>
      <x:c r="TIW5889" s="248"/>
      <x:c r="TIX5889" s="248"/>
      <x:c r="TIY5889" s="248"/>
      <x:c r="TIZ5889" s="248"/>
      <x:c r="TJA5889" s="248"/>
      <x:c r="TJB5889" s="248"/>
      <x:c r="TJC5889" s="248"/>
      <x:c r="TJD5889" s="248"/>
      <x:c r="TJE5889" s="248"/>
      <x:c r="TJF5889" s="248"/>
      <x:c r="TJG5889" s="248"/>
      <x:c r="TJH5889" s="248"/>
      <x:c r="TJI5889" s="248"/>
      <x:c r="TJJ5889" s="248"/>
      <x:c r="TJK5889" s="248"/>
      <x:c r="TJL5889" s="248"/>
      <x:c r="TJM5889" s="248"/>
      <x:c r="TJN5889" s="248"/>
      <x:c r="TJO5889" s="248"/>
      <x:c r="TJP5889" s="248"/>
      <x:c r="TJQ5889" s="248"/>
      <x:c r="TJR5889" s="248"/>
      <x:c r="TJS5889" s="248"/>
      <x:c r="TJT5889" s="248"/>
      <x:c r="TJU5889" s="248"/>
      <x:c r="TJV5889" s="248"/>
      <x:c r="TJW5889" s="248"/>
      <x:c r="TJX5889" s="248"/>
      <x:c r="TJY5889" s="248"/>
      <x:c r="TJZ5889" s="248"/>
      <x:c r="TKA5889" s="248"/>
      <x:c r="TKB5889" s="248"/>
      <x:c r="TKC5889" s="248"/>
      <x:c r="TKD5889" s="248"/>
      <x:c r="TKE5889" s="248"/>
      <x:c r="TKF5889" s="248"/>
      <x:c r="TKG5889" s="248"/>
      <x:c r="TKH5889" s="248"/>
      <x:c r="TKI5889" s="248"/>
      <x:c r="TKJ5889" s="248"/>
      <x:c r="TKK5889" s="248"/>
      <x:c r="TKL5889" s="248"/>
      <x:c r="TKM5889" s="248"/>
      <x:c r="TKN5889" s="248"/>
      <x:c r="TKO5889" s="248"/>
      <x:c r="TKP5889" s="248"/>
      <x:c r="TKQ5889" s="248"/>
      <x:c r="TKR5889" s="248"/>
      <x:c r="TKS5889" s="248"/>
      <x:c r="TKT5889" s="248"/>
      <x:c r="TKU5889" s="248"/>
      <x:c r="TKV5889" s="248"/>
      <x:c r="TKW5889" s="248"/>
      <x:c r="TKX5889" s="248"/>
      <x:c r="TKY5889" s="248"/>
      <x:c r="TKZ5889" s="248"/>
      <x:c r="TLA5889" s="248"/>
      <x:c r="TLB5889" s="248"/>
      <x:c r="TLC5889" s="248"/>
      <x:c r="TLD5889" s="248"/>
      <x:c r="TLE5889" s="248"/>
      <x:c r="TLF5889" s="248"/>
      <x:c r="TLG5889" s="248"/>
      <x:c r="TLH5889" s="248"/>
      <x:c r="TLI5889" s="248"/>
      <x:c r="TLJ5889" s="248"/>
      <x:c r="TLK5889" s="248"/>
      <x:c r="TLL5889" s="248"/>
      <x:c r="TLM5889" s="248"/>
      <x:c r="TLN5889" s="248"/>
      <x:c r="TLO5889" s="248"/>
      <x:c r="TLP5889" s="248"/>
      <x:c r="TLQ5889" s="248"/>
      <x:c r="TLR5889" s="248"/>
      <x:c r="TLS5889" s="248"/>
      <x:c r="TLT5889" s="248"/>
      <x:c r="TLU5889" s="248"/>
      <x:c r="TLV5889" s="248"/>
      <x:c r="TLW5889" s="248"/>
      <x:c r="TLX5889" s="248"/>
      <x:c r="TLY5889" s="248"/>
      <x:c r="TLZ5889" s="248"/>
      <x:c r="TMA5889" s="248"/>
      <x:c r="TMB5889" s="248"/>
      <x:c r="TMC5889" s="248"/>
      <x:c r="TMD5889" s="248"/>
      <x:c r="TME5889" s="248"/>
      <x:c r="TMF5889" s="248"/>
      <x:c r="TMG5889" s="248"/>
      <x:c r="TMH5889" s="248"/>
      <x:c r="TMI5889" s="248"/>
      <x:c r="TMJ5889" s="248"/>
      <x:c r="TMK5889" s="248"/>
      <x:c r="TML5889" s="248"/>
      <x:c r="TMM5889" s="248"/>
      <x:c r="TMN5889" s="248"/>
      <x:c r="TMO5889" s="248"/>
      <x:c r="TMP5889" s="248"/>
      <x:c r="TMQ5889" s="248"/>
      <x:c r="TMR5889" s="248"/>
      <x:c r="TMS5889" s="248"/>
      <x:c r="TMT5889" s="248"/>
      <x:c r="TMU5889" s="248"/>
      <x:c r="TMV5889" s="248"/>
      <x:c r="TMW5889" s="248"/>
      <x:c r="TMX5889" s="248"/>
      <x:c r="TMY5889" s="248"/>
      <x:c r="TMZ5889" s="248"/>
      <x:c r="TNA5889" s="248"/>
      <x:c r="TNB5889" s="248"/>
      <x:c r="TNC5889" s="248"/>
      <x:c r="TND5889" s="248"/>
      <x:c r="TNE5889" s="248"/>
      <x:c r="TNF5889" s="248"/>
      <x:c r="TNG5889" s="248"/>
      <x:c r="TNH5889" s="248"/>
      <x:c r="TNI5889" s="248"/>
      <x:c r="TNJ5889" s="248"/>
      <x:c r="TNK5889" s="248"/>
      <x:c r="TNL5889" s="248"/>
      <x:c r="TNM5889" s="248"/>
      <x:c r="TNN5889" s="248"/>
      <x:c r="TNO5889" s="248"/>
      <x:c r="TNP5889" s="248"/>
      <x:c r="TNQ5889" s="248"/>
      <x:c r="TNR5889" s="248"/>
      <x:c r="TNS5889" s="248"/>
      <x:c r="TNT5889" s="248"/>
      <x:c r="TNU5889" s="248"/>
      <x:c r="TNV5889" s="248"/>
      <x:c r="TNW5889" s="248"/>
      <x:c r="TNX5889" s="248"/>
      <x:c r="TNY5889" s="248"/>
      <x:c r="TNZ5889" s="248"/>
      <x:c r="TOA5889" s="248"/>
      <x:c r="TOB5889" s="248"/>
      <x:c r="TOC5889" s="248"/>
      <x:c r="TOD5889" s="248"/>
      <x:c r="TOE5889" s="248"/>
      <x:c r="TOF5889" s="248"/>
      <x:c r="TOG5889" s="248"/>
      <x:c r="TOH5889" s="248"/>
      <x:c r="TOI5889" s="248"/>
      <x:c r="TOJ5889" s="248"/>
      <x:c r="TOK5889" s="248"/>
      <x:c r="TOL5889" s="248"/>
      <x:c r="TOM5889" s="248"/>
      <x:c r="TON5889" s="248"/>
      <x:c r="TOO5889" s="248"/>
      <x:c r="TOP5889" s="248"/>
      <x:c r="TOQ5889" s="248"/>
      <x:c r="TOR5889" s="248"/>
      <x:c r="TOS5889" s="248"/>
      <x:c r="TOT5889" s="248"/>
      <x:c r="TOU5889" s="248"/>
      <x:c r="TOV5889" s="248"/>
      <x:c r="TOW5889" s="248"/>
      <x:c r="TOX5889" s="248"/>
      <x:c r="TOY5889" s="248"/>
      <x:c r="TOZ5889" s="248"/>
      <x:c r="TPA5889" s="248"/>
      <x:c r="TPB5889" s="248"/>
      <x:c r="TPC5889" s="248"/>
      <x:c r="TPD5889" s="248"/>
      <x:c r="TPE5889" s="248"/>
      <x:c r="TPF5889" s="248"/>
      <x:c r="TPG5889" s="248"/>
      <x:c r="TPH5889" s="248"/>
      <x:c r="TPI5889" s="248"/>
      <x:c r="TPJ5889" s="248"/>
      <x:c r="TPK5889" s="248"/>
      <x:c r="TPL5889" s="248"/>
      <x:c r="TPM5889" s="248"/>
      <x:c r="TPN5889" s="248"/>
      <x:c r="TPO5889" s="248"/>
      <x:c r="TPP5889" s="248"/>
      <x:c r="TPQ5889" s="248"/>
      <x:c r="TPR5889" s="248"/>
      <x:c r="TPS5889" s="248"/>
      <x:c r="TPT5889" s="248"/>
      <x:c r="TPU5889" s="248"/>
      <x:c r="TPV5889" s="248"/>
      <x:c r="TPW5889" s="248"/>
      <x:c r="TPX5889" s="248"/>
      <x:c r="TPY5889" s="248"/>
      <x:c r="TPZ5889" s="248"/>
      <x:c r="TQA5889" s="248"/>
      <x:c r="TQB5889" s="248"/>
      <x:c r="TQC5889" s="248"/>
      <x:c r="TQD5889" s="248"/>
      <x:c r="TQE5889" s="248"/>
      <x:c r="TQF5889" s="248"/>
      <x:c r="TQG5889" s="248"/>
      <x:c r="TQH5889" s="248"/>
      <x:c r="TQI5889" s="248"/>
      <x:c r="TQJ5889" s="248"/>
      <x:c r="TQK5889" s="248"/>
      <x:c r="TQL5889" s="248"/>
      <x:c r="TQM5889" s="248"/>
      <x:c r="TQN5889" s="248"/>
      <x:c r="TQO5889" s="248"/>
      <x:c r="TQP5889" s="248"/>
      <x:c r="TQQ5889" s="248"/>
      <x:c r="TQR5889" s="248"/>
      <x:c r="TQS5889" s="248"/>
      <x:c r="TQT5889" s="248"/>
      <x:c r="TQU5889" s="248"/>
      <x:c r="TQV5889" s="248"/>
      <x:c r="TQW5889" s="248"/>
      <x:c r="TQX5889" s="248"/>
      <x:c r="TQY5889" s="248"/>
      <x:c r="TQZ5889" s="248"/>
      <x:c r="TRA5889" s="248"/>
      <x:c r="TRB5889" s="248"/>
      <x:c r="TRC5889" s="248"/>
      <x:c r="TRD5889" s="248"/>
      <x:c r="TRE5889" s="248"/>
      <x:c r="TRF5889" s="248"/>
      <x:c r="TRG5889" s="248"/>
      <x:c r="TRH5889" s="248"/>
      <x:c r="TRI5889" s="248"/>
      <x:c r="TRJ5889" s="248"/>
      <x:c r="TRK5889" s="248"/>
      <x:c r="TRL5889" s="248"/>
      <x:c r="TRM5889" s="248"/>
      <x:c r="TRN5889" s="248"/>
      <x:c r="TRO5889" s="248"/>
      <x:c r="TRP5889" s="248"/>
      <x:c r="TRQ5889" s="248"/>
      <x:c r="TRR5889" s="248"/>
      <x:c r="TRS5889" s="248"/>
      <x:c r="TRT5889" s="248"/>
      <x:c r="TRU5889" s="248"/>
      <x:c r="TRV5889" s="248"/>
      <x:c r="TRW5889" s="248"/>
      <x:c r="TRX5889" s="248"/>
      <x:c r="TRY5889" s="248"/>
      <x:c r="TRZ5889" s="248"/>
      <x:c r="TSA5889" s="248"/>
      <x:c r="TSB5889" s="248"/>
      <x:c r="TSC5889" s="248"/>
      <x:c r="TSD5889" s="248"/>
      <x:c r="TSE5889" s="248"/>
      <x:c r="TSF5889" s="248"/>
      <x:c r="TSG5889" s="248"/>
      <x:c r="TSH5889" s="248"/>
      <x:c r="TSI5889" s="248"/>
      <x:c r="TSJ5889" s="248"/>
      <x:c r="TSK5889" s="248"/>
      <x:c r="TSL5889" s="248"/>
      <x:c r="TSM5889" s="248"/>
      <x:c r="TSN5889" s="248"/>
      <x:c r="TSO5889" s="248"/>
      <x:c r="TSP5889" s="248"/>
      <x:c r="TSQ5889" s="248"/>
      <x:c r="TSR5889" s="248"/>
      <x:c r="TSS5889" s="248"/>
      <x:c r="TST5889" s="248"/>
      <x:c r="TSU5889" s="248"/>
      <x:c r="TSV5889" s="248"/>
      <x:c r="TSW5889" s="248"/>
      <x:c r="TSX5889" s="248"/>
      <x:c r="TSY5889" s="248"/>
      <x:c r="TSZ5889" s="248"/>
      <x:c r="TTA5889" s="248"/>
      <x:c r="TTB5889" s="248"/>
      <x:c r="TTC5889" s="248"/>
      <x:c r="TTD5889" s="248"/>
      <x:c r="TTE5889" s="248"/>
      <x:c r="TTF5889" s="248"/>
      <x:c r="TTG5889" s="248"/>
      <x:c r="TTH5889" s="248"/>
      <x:c r="TTI5889" s="248"/>
      <x:c r="TTJ5889" s="248"/>
      <x:c r="TTK5889" s="248"/>
      <x:c r="TTL5889" s="248"/>
      <x:c r="TTM5889" s="248"/>
      <x:c r="TTN5889" s="248"/>
      <x:c r="TTO5889" s="248"/>
      <x:c r="TTP5889" s="248"/>
      <x:c r="TTQ5889" s="248"/>
      <x:c r="TTR5889" s="248"/>
      <x:c r="TTS5889" s="248"/>
      <x:c r="TTT5889" s="248"/>
      <x:c r="TTU5889" s="248"/>
      <x:c r="TTV5889" s="248"/>
      <x:c r="TTW5889" s="248"/>
      <x:c r="TTX5889" s="248"/>
      <x:c r="TTY5889" s="248"/>
      <x:c r="TTZ5889" s="248"/>
      <x:c r="TUA5889" s="248"/>
      <x:c r="TUB5889" s="248"/>
      <x:c r="TUC5889" s="248"/>
      <x:c r="TUD5889" s="248"/>
      <x:c r="TUE5889" s="248"/>
      <x:c r="TUF5889" s="248"/>
      <x:c r="TUG5889" s="248"/>
      <x:c r="TUH5889" s="248"/>
      <x:c r="TUI5889" s="248"/>
      <x:c r="TUJ5889" s="248"/>
      <x:c r="TUK5889" s="248"/>
      <x:c r="TUL5889" s="248"/>
      <x:c r="TUM5889" s="248"/>
      <x:c r="TUN5889" s="248"/>
      <x:c r="TUO5889" s="248"/>
      <x:c r="TUP5889" s="248"/>
      <x:c r="TUQ5889" s="248"/>
      <x:c r="TUR5889" s="248"/>
      <x:c r="TUS5889" s="248"/>
      <x:c r="TUT5889" s="248"/>
      <x:c r="TUU5889" s="248"/>
      <x:c r="TUV5889" s="248"/>
      <x:c r="TUW5889" s="248"/>
      <x:c r="TUX5889" s="248"/>
      <x:c r="TUY5889" s="248"/>
      <x:c r="TUZ5889" s="248"/>
      <x:c r="TVA5889" s="248"/>
      <x:c r="TVB5889" s="248"/>
      <x:c r="TVC5889" s="248"/>
      <x:c r="TVD5889" s="248"/>
      <x:c r="TVE5889" s="248"/>
      <x:c r="TVF5889" s="248"/>
      <x:c r="TVG5889" s="248"/>
      <x:c r="TVH5889" s="248"/>
      <x:c r="TVI5889" s="248"/>
      <x:c r="TVJ5889" s="248"/>
      <x:c r="TVK5889" s="248"/>
      <x:c r="TVL5889" s="248"/>
      <x:c r="TVM5889" s="248"/>
      <x:c r="TVN5889" s="248"/>
      <x:c r="TVO5889" s="248"/>
      <x:c r="TVP5889" s="248"/>
      <x:c r="TVQ5889" s="248"/>
      <x:c r="TVR5889" s="248"/>
      <x:c r="TVS5889" s="248"/>
      <x:c r="TVT5889" s="248"/>
      <x:c r="TVU5889" s="248"/>
      <x:c r="TVV5889" s="248"/>
      <x:c r="TVW5889" s="248"/>
      <x:c r="TVX5889" s="248"/>
      <x:c r="TVY5889" s="248"/>
      <x:c r="TVZ5889" s="248"/>
      <x:c r="TWA5889" s="248"/>
      <x:c r="TWB5889" s="248"/>
      <x:c r="TWC5889" s="248"/>
      <x:c r="TWD5889" s="248"/>
      <x:c r="TWE5889" s="248"/>
      <x:c r="TWF5889" s="248"/>
      <x:c r="TWG5889" s="248"/>
      <x:c r="TWH5889" s="248"/>
      <x:c r="TWI5889" s="248"/>
      <x:c r="TWJ5889" s="248"/>
      <x:c r="TWK5889" s="248"/>
      <x:c r="TWL5889" s="248"/>
      <x:c r="TWM5889" s="248"/>
      <x:c r="TWN5889" s="248"/>
      <x:c r="TWO5889" s="248"/>
      <x:c r="TWP5889" s="248"/>
      <x:c r="TWQ5889" s="248"/>
      <x:c r="TWR5889" s="248"/>
      <x:c r="TWS5889" s="248"/>
      <x:c r="TWT5889" s="248"/>
      <x:c r="TWU5889" s="248"/>
      <x:c r="TWV5889" s="248"/>
      <x:c r="TWW5889" s="248"/>
      <x:c r="TWX5889" s="248"/>
      <x:c r="TWY5889" s="248"/>
      <x:c r="TWZ5889" s="248"/>
      <x:c r="TXA5889" s="248"/>
      <x:c r="TXB5889" s="248"/>
      <x:c r="TXC5889" s="248"/>
      <x:c r="TXD5889" s="248"/>
      <x:c r="TXE5889" s="248"/>
      <x:c r="TXF5889" s="248"/>
      <x:c r="TXG5889" s="248"/>
      <x:c r="TXH5889" s="248"/>
      <x:c r="TXI5889" s="248"/>
      <x:c r="TXJ5889" s="248"/>
      <x:c r="TXK5889" s="248"/>
      <x:c r="TXL5889" s="248"/>
      <x:c r="TXM5889" s="248"/>
      <x:c r="TXN5889" s="248"/>
      <x:c r="TXO5889" s="248"/>
      <x:c r="TXP5889" s="248"/>
      <x:c r="TXQ5889" s="248"/>
      <x:c r="TXR5889" s="248"/>
      <x:c r="TXS5889" s="248"/>
      <x:c r="TXT5889" s="248"/>
      <x:c r="TXU5889" s="248"/>
      <x:c r="TXV5889" s="248"/>
      <x:c r="TXW5889" s="248"/>
      <x:c r="TXX5889" s="248"/>
      <x:c r="TXY5889" s="248"/>
      <x:c r="TXZ5889" s="248"/>
      <x:c r="TYA5889" s="248"/>
      <x:c r="TYB5889" s="248"/>
      <x:c r="TYC5889" s="248"/>
      <x:c r="TYD5889" s="248"/>
      <x:c r="TYE5889" s="248"/>
      <x:c r="TYF5889" s="248"/>
      <x:c r="TYG5889" s="248"/>
      <x:c r="TYH5889" s="248"/>
      <x:c r="TYI5889" s="248"/>
      <x:c r="TYJ5889" s="248"/>
      <x:c r="TYK5889" s="248"/>
      <x:c r="TYL5889" s="248"/>
      <x:c r="TYM5889" s="248"/>
      <x:c r="TYN5889" s="248"/>
      <x:c r="TYO5889" s="248"/>
      <x:c r="TYP5889" s="248"/>
      <x:c r="TYQ5889" s="248"/>
      <x:c r="TYR5889" s="248"/>
      <x:c r="TYS5889" s="248"/>
      <x:c r="TYT5889" s="248"/>
      <x:c r="TYU5889" s="248"/>
      <x:c r="TYV5889" s="248"/>
      <x:c r="TYW5889" s="248"/>
      <x:c r="TYX5889" s="248"/>
      <x:c r="TYY5889" s="248"/>
      <x:c r="TYZ5889" s="248"/>
      <x:c r="TZA5889" s="248"/>
      <x:c r="TZB5889" s="248"/>
      <x:c r="TZC5889" s="248"/>
      <x:c r="TZD5889" s="248"/>
      <x:c r="TZE5889" s="248"/>
      <x:c r="TZF5889" s="248"/>
      <x:c r="TZG5889" s="248"/>
      <x:c r="TZH5889" s="248"/>
      <x:c r="TZI5889" s="248"/>
      <x:c r="TZJ5889" s="248"/>
      <x:c r="TZK5889" s="248"/>
      <x:c r="TZL5889" s="248"/>
      <x:c r="TZM5889" s="248"/>
      <x:c r="TZN5889" s="248"/>
      <x:c r="TZO5889" s="248"/>
      <x:c r="TZP5889" s="248"/>
      <x:c r="TZQ5889" s="248"/>
      <x:c r="TZR5889" s="248"/>
      <x:c r="TZS5889" s="248"/>
      <x:c r="TZT5889" s="248"/>
      <x:c r="TZU5889" s="248"/>
      <x:c r="TZV5889" s="248"/>
      <x:c r="TZW5889" s="248"/>
      <x:c r="TZX5889" s="248"/>
      <x:c r="TZY5889" s="248"/>
      <x:c r="TZZ5889" s="248"/>
      <x:c r="UAA5889" s="248"/>
      <x:c r="UAB5889" s="248"/>
      <x:c r="UAC5889" s="248"/>
      <x:c r="UAD5889" s="248"/>
      <x:c r="UAE5889" s="248"/>
      <x:c r="UAF5889" s="248"/>
      <x:c r="UAG5889" s="248"/>
      <x:c r="UAH5889" s="248"/>
      <x:c r="UAI5889" s="248"/>
      <x:c r="UAJ5889" s="248"/>
      <x:c r="UAK5889" s="248"/>
      <x:c r="UAL5889" s="248"/>
      <x:c r="UAM5889" s="248"/>
      <x:c r="UAN5889" s="248"/>
      <x:c r="UAO5889" s="248"/>
      <x:c r="UAP5889" s="248"/>
      <x:c r="UAQ5889" s="248"/>
      <x:c r="UAR5889" s="248"/>
      <x:c r="UAS5889" s="248"/>
      <x:c r="UAT5889" s="248"/>
      <x:c r="UAU5889" s="248"/>
      <x:c r="UAV5889" s="248"/>
      <x:c r="UAW5889" s="248"/>
      <x:c r="UAX5889" s="248"/>
      <x:c r="UAY5889" s="248"/>
      <x:c r="UAZ5889" s="248"/>
      <x:c r="UBA5889" s="248"/>
      <x:c r="UBB5889" s="248"/>
      <x:c r="UBC5889" s="248"/>
      <x:c r="UBD5889" s="248"/>
      <x:c r="UBE5889" s="248"/>
      <x:c r="UBF5889" s="248"/>
      <x:c r="UBG5889" s="248"/>
      <x:c r="UBH5889" s="248"/>
      <x:c r="UBI5889" s="248"/>
      <x:c r="UBJ5889" s="248"/>
      <x:c r="UBK5889" s="248"/>
      <x:c r="UBL5889" s="248"/>
      <x:c r="UBM5889" s="248"/>
      <x:c r="UBN5889" s="248"/>
      <x:c r="UBO5889" s="248"/>
      <x:c r="UBP5889" s="248"/>
      <x:c r="UBQ5889" s="248"/>
      <x:c r="UBR5889" s="248"/>
      <x:c r="UBS5889" s="248"/>
      <x:c r="UBT5889" s="248"/>
      <x:c r="UBU5889" s="248"/>
      <x:c r="UBV5889" s="248"/>
      <x:c r="UBW5889" s="248"/>
      <x:c r="UBX5889" s="248"/>
      <x:c r="UBY5889" s="248"/>
      <x:c r="UBZ5889" s="248"/>
      <x:c r="UCA5889" s="248"/>
      <x:c r="UCB5889" s="248"/>
      <x:c r="UCC5889" s="248"/>
      <x:c r="UCD5889" s="248"/>
      <x:c r="UCE5889" s="248"/>
      <x:c r="UCF5889" s="248"/>
      <x:c r="UCG5889" s="248"/>
      <x:c r="UCH5889" s="248"/>
      <x:c r="UCI5889" s="248"/>
      <x:c r="UCJ5889" s="248"/>
      <x:c r="UCK5889" s="248"/>
      <x:c r="UCL5889" s="248"/>
      <x:c r="UCM5889" s="248"/>
      <x:c r="UCN5889" s="248"/>
      <x:c r="UCO5889" s="248"/>
      <x:c r="UCP5889" s="248"/>
      <x:c r="UCQ5889" s="248"/>
      <x:c r="UCR5889" s="248"/>
      <x:c r="UCS5889" s="248"/>
      <x:c r="UCT5889" s="248"/>
      <x:c r="UCU5889" s="248"/>
      <x:c r="UCV5889" s="248"/>
      <x:c r="UCW5889" s="248"/>
      <x:c r="UCX5889" s="248"/>
      <x:c r="UCY5889" s="248"/>
      <x:c r="UCZ5889" s="248"/>
      <x:c r="UDA5889" s="248"/>
      <x:c r="UDB5889" s="248"/>
      <x:c r="UDC5889" s="248"/>
      <x:c r="UDD5889" s="248"/>
      <x:c r="UDE5889" s="248"/>
      <x:c r="UDF5889" s="248"/>
      <x:c r="UDG5889" s="248"/>
      <x:c r="UDH5889" s="248"/>
      <x:c r="UDI5889" s="248"/>
      <x:c r="UDJ5889" s="248"/>
      <x:c r="UDK5889" s="248"/>
      <x:c r="UDL5889" s="248"/>
      <x:c r="UDM5889" s="248"/>
      <x:c r="UDN5889" s="248"/>
      <x:c r="UDO5889" s="248"/>
      <x:c r="UDP5889" s="248"/>
      <x:c r="UDQ5889" s="248"/>
      <x:c r="UDR5889" s="248"/>
      <x:c r="UDS5889" s="248"/>
      <x:c r="UDT5889" s="248"/>
      <x:c r="UDU5889" s="248"/>
      <x:c r="UDV5889" s="248"/>
      <x:c r="UDW5889" s="248"/>
      <x:c r="UDX5889" s="248"/>
      <x:c r="UDY5889" s="248"/>
      <x:c r="UDZ5889" s="248"/>
      <x:c r="UEA5889" s="248"/>
      <x:c r="UEB5889" s="248"/>
      <x:c r="UEC5889" s="248"/>
      <x:c r="UED5889" s="248"/>
      <x:c r="UEE5889" s="248"/>
      <x:c r="UEF5889" s="248"/>
      <x:c r="UEG5889" s="248"/>
      <x:c r="UEH5889" s="248"/>
      <x:c r="UEI5889" s="248"/>
      <x:c r="UEJ5889" s="248"/>
      <x:c r="UEK5889" s="248"/>
      <x:c r="UEL5889" s="248"/>
      <x:c r="UEM5889" s="248"/>
      <x:c r="UEN5889" s="248"/>
      <x:c r="UEO5889" s="248"/>
      <x:c r="UEP5889" s="248"/>
      <x:c r="UEQ5889" s="248"/>
      <x:c r="UER5889" s="248"/>
      <x:c r="UES5889" s="248"/>
      <x:c r="UET5889" s="248"/>
      <x:c r="UEU5889" s="248"/>
      <x:c r="UEV5889" s="248"/>
      <x:c r="UEW5889" s="248"/>
      <x:c r="UEX5889" s="248"/>
      <x:c r="UEY5889" s="248"/>
      <x:c r="UEZ5889" s="248"/>
      <x:c r="UFA5889" s="248"/>
      <x:c r="UFB5889" s="248"/>
      <x:c r="UFC5889" s="248"/>
      <x:c r="UFD5889" s="248"/>
      <x:c r="UFE5889" s="248"/>
      <x:c r="UFF5889" s="248"/>
      <x:c r="UFG5889" s="248"/>
      <x:c r="UFH5889" s="248"/>
      <x:c r="UFI5889" s="248"/>
      <x:c r="UFJ5889" s="248"/>
      <x:c r="UFK5889" s="248"/>
      <x:c r="UFL5889" s="248"/>
      <x:c r="UFM5889" s="248"/>
      <x:c r="UFN5889" s="248"/>
      <x:c r="UFO5889" s="248"/>
      <x:c r="UFP5889" s="248"/>
      <x:c r="UFQ5889" s="248"/>
      <x:c r="UFR5889" s="248"/>
      <x:c r="UFS5889" s="248"/>
      <x:c r="UFT5889" s="248"/>
      <x:c r="UFU5889" s="248"/>
      <x:c r="UFV5889" s="248"/>
      <x:c r="UFW5889" s="248"/>
      <x:c r="UFX5889" s="248"/>
      <x:c r="UFY5889" s="248"/>
      <x:c r="UFZ5889" s="248"/>
      <x:c r="UGA5889" s="248"/>
      <x:c r="UGB5889" s="248"/>
      <x:c r="UGC5889" s="248"/>
      <x:c r="UGD5889" s="248"/>
      <x:c r="UGE5889" s="248"/>
      <x:c r="UGF5889" s="248"/>
      <x:c r="UGG5889" s="248"/>
      <x:c r="UGH5889" s="248"/>
      <x:c r="UGI5889" s="248"/>
      <x:c r="UGJ5889" s="248"/>
      <x:c r="UGK5889" s="248"/>
      <x:c r="UGL5889" s="248"/>
      <x:c r="UGM5889" s="248"/>
      <x:c r="UGN5889" s="248"/>
      <x:c r="UGO5889" s="248"/>
      <x:c r="UGP5889" s="248"/>
      <x:c r="UGQ5889" s="248"/>
      <x:c r="UGR5889" s="248"/>
      <x:c r="UGS5889" s="248"/>
      <x:c r="UGT5889" s="248"/>
      <x:c r="UGU5889" s="248"/>
      <x:c r="UGV5889" s="248"/>
      <x:c r="UGW5889" s="248"/>
      <x:c r="UGX5889" s="248"/>
      <x:c r="UGY5889" s="248"/>
      <x:c r="UGZ5889" s="248"/>
      <x:c r="UHA5889" s="248"/>
      <x:c r="UHB5889" s="248"/>
      <x:c r="UHC5889" s="248"/>
      <x:c r="UHD5889" s="248"/>
      <x:c r="UHE5889" s="248"/>
      <x:c r="UHF5889" s="248"/>
      <x:c r="UHG5889" s="248"/>
      <x:c r="UHH5889" s="248"/>
      <x:c r="UHI5889" s="248"/>
      <x:c r="UHJ5889" s="248"/>
      <x:c r="UHK5889" s="248"/>
      <x:c r="UHL5889" s="248"/>
      <x:c r="UHM5889" s="248"/>
      <x:c r="UHN5889" s="248"/>
      <x:c r="UHO5889" s="248"/>
      <x:c r="UHP5889" s="248"/>
      <x:c r="UHQ5889" s="248"/>
      <x:c r="UHR5889" s="248"/>
      <x:c r="UHS5889" s="248"/>
      <x:c r="UHT5889" s="248"/>
      <x:c r="UHU5889" s="248"/>
      <x:c r="UHV5889" s="248"/>
      <x:c r="UHW5889" s="248"/>
      <x:c r="UHX5889" s="248"/>
      <x:c r="UHY5889" s="248"/>
      <x:c r="UHZ5889" s="248"/>
      <x:c r="UIA5889" s="248"/>
      <x:c r="UIB5889" s="248"/>
      <x:c r="UIC5889" s="248"/>
      <x:c r="UID5889" s="248"/>
      <x:c r="UIE5889" s="248"/>
      <x:c r="UIF5889" s="248"/>
      <x:c r="UIG5889" s="248"/>
      <x:c r="UIH5889" s="248"/>
      <x:c r="UII5889" s="248"/>
      <x:c r="UIJ5889" s="248"/>
      <x:c r="UIK5889" s="248"/>
      <x:c r="UIL5889" s="248"/>
      <x:c r="UIM5889" s="248"/>
      <x:c r="UIN5889" s="248"/>
      <x:c r="UIO5889" s="248"/>
      <x:c r="UIP5889" s="248"/>
      <x:c r="UIQ5889" s="248"/>
      <x:c r="UIR5889" s="248"/>
      <x:c r="UIS5889" s="248"/>
      <x:c r="UIT5889" s="248"/>
      <x:c r="UIU5889" s="248"/>
      <x:c r="UIV5889" s="248"/>
      <x:c r="UIW5889" s="248"/>
      <x:c r="UIX5889" s="248"/>
      <x:c r="UIY5889" s="248"/>
      <x:c r="UIZ5889" s="248"/>
      <x:c r="UJA5889" s="248"/>
      <x:c r="UJB5889" s="248"/>
      <x:c r="UJC5889" s="248"/>
      <x:c r="UJD5889" s="248"/>
      <x:c r="UJE5889" s="248"/>
      <x:c r="UJF5889" s="248"/>
      <x:c r="UJG5889" s="248"/>
      <x:c r="UJH5889" s="248"/>
      <x:c r="UJI5889" s="248"/>
      <x:c r="UJJ5889" s="248"/>
      <x:c r="UJK5889" s="248"/>
      <x:c r="UJL5889" s="248"/>
      <x:c r="UJM5889" s="248"/>
      <x:c r="UJN5889" s="248"/>
      <x:c r="UJO5889" s="248"/>
      <x:c r="UJP5889" s="248"/>
      <x:c r="UJQ5889" s="248"/>
      <x:c r="UJR5889" s="248"/>
      <x:c r="UJS5889" s="248"/>
      <x:c r="UJT5889" s="248"/>
      <x:c r="UJU5889" s="248"/>
      <x:c r="UJV5889" s="248"/>
      <x:c r="UJW5889" s="248"/>
      <x:c r="UJX5889" s="248"/>
      <x:c r="UJY5889" s="248"/>
      <x:c r="UJZ5889" s="248"/>
      <x:c r="UKA5889" s="248"/>
      <x:c r="UKB5889" s="248"/>
      <x:c r="UKC5889" s="248"/>
      <x:c r="UKD5889" s="248"/>
      <x:c r="UKE5889" s="248"/>
      <x:c r="UKF5889" s="248"/>
      <x:c r="UKG5889" s="248"/>
      <x:c r="UKH5889" s="248"/>
      <x:c r="UKI5889" s="248"/>
      <x:c r="UKJ5889" s="248"/>
      <x:c r="UKK5889" s="248"/>
      <x:c r="UKL5889" s="248"/>
      <x:c r="UKM5889" s="248"/>
      <x:c r="UKN5889" s="248"/>
      <x:c r="UKO5889" s="248"/>
      <x:c r="UKP5889" s="248"/>
      <x:c r="UKQ5889" s="248"/>
      <x:c r="UKR5889" s="248"/>
      <x:c r="UKS5889" s="248"/>
      <x:c r="UKT5889" s="248"/>
      <x:c r="UKU5889" s="248"/>
      <x:c r="UKV5889" s="248"/>
      <x:c r="UKW5889" s="248"/>
      <x:c r="UKX5889" s="248"/>
      <x:c r="UKY5889" s="248"/>
      <x:c r="UKZ5889" s="248"/>
      <x:c r="ULA5889" s="248"/>
      <x:c r="ULB5889" s="248"/>
      <x:c r="ULC5889" s="248"/>
      <x:c r="ULD5889" s="248"/>
      <x:c r="ULE5889" s="248"/>
      <x:c r="ULF5889" s="248"/>
      <x:c r="ULG5889" s="248"/>
      <x:c r="ULH5889" s="248"/>
      <x:c r="ULI5889" s="248"/>
      <x:c r="ULJ5889" s="248"/>
      <x:c r="ULK5889" s="248"/>
      <x:c r="ULL5889" s="248"/>
      <x:c r="ULM5889" s="248"/>
      <x:c r="ULN5889" s="248"/>
      <x:c r="ULO5889" s="248"/>
      <x:c r="ULP5889" s="248"/>
      <x:c r="ULQ5889" s="248"/>
      <x:c r="ULR5889" s="248"/>
      <x:c r="ULS5889" s="248"/>
      <x:c r="ULT5889" s="248"/>
      <x:c r="ULU5889" s="248"/>
      <x:c r="ULV5889" s="248"/>
      <x:c r="ULW5889" s="248"/>
      <x:c r="ULX5889" s="248"/>
      <x:c r="ULY5889" s="248"/>
      <x:c r="ULZ5889" s="248"/>
      <x:c r="UMA5889" s="248"/>
      <x:c r="UMB5889" s="248"/>
      <x:c r="UMC5889" s="248"/>
      <x:c r="UMD5889" s="248"/>
      <x:c r="UME5889" s="248"/>
      <x:c r="UMF5889" s="248"/>
      <x:c r="UMG5889" s="248"/>
      <x:c r="UMH5889" s="248"/>
      <x:c r="UMI5889" s="248"/>
      <x:c r="UMJ5889" s="248"/>
      <x:c r="UMK5889" s="248"/>
      <x:c r="UML5889" s="248"/>
      <x:c r="UMM5889" s="248"/>
      <x:c r="UMN5889" s="248"/>
      <x:c r="UMO5889" s="248"/>
      <x:c r="UMP5889" s="248"/>
      <x:c r="UMQ5889" s="248"/>
      <x:c r="UMR5889" s="248"/>
      <x:c r="UMS5889" s="248"/>
      <x:c r="UMT5889" s="248"/>
      <x:c r="UMU5889" s="248"/>
      <x:c r="UMV5889" s="248"/>
      <x:c r="UMW5889" s="248"/>
      <x:c r="UMX5889" s="248"/>
      <x:c r="UMY5889" s="248"/>
      <x:c r="UMZ5889" s="248"/>
      <x:c r="UNA5889" s="248"/>
      <x:c r="UNB5889" s="248"/>
      <x:c r="UNC5889" s="248"/>
      <x:c r="UND5889" s="248"/>
      <x:c r="UNE5889" s="248"/>
      <x:c r="UNF5889" s="248"/>
      <x:c r="UNG5889" s="248"/>
      <x:c r="UNH5889" s="248"/>
      <x:c r="UNI5889" s="248"/>
      <x:c r="UNJ5889" s="248"/>
      <x:c r="UNK5889" s="248"/>
      <x:c r="UNL5889" s="248"/>
      <x:c r="UNM5889" s="248"/>
      <x:c r="UNN5889" s="248"/>
      <x:c r="UNO5889" s="248"/>
      <x:c r="UNP5889" s="248"/>
      <x:c r="UNQ5889" s="248"/>
      <x:c r="UNR5889" s="248"/>
      <x:c r="UNS5889" s="248"/>
      <x:c r="UNT5889" s="248"/>
      <x:c r="UNU5889" s="248"/>
      <x:c r="UNV5889" s="248"/>
      <x:c r="UNW5889" s="248"/>
      <x:c r="UNX5889" s="248"/>
      <x:c r="UNY5889" s="248"/>
      <x:c r="UNZ5889" s="248"/>
      <x:c r="UOA5889" s="248"/>
      <x:c r="UOB5889" s="248"/>
      <x:c r="UOC5889" s="248"/>
      <x:c r="UOD5889" s="248"/>
      <x:c r="UOE5889" s="248"/>
      <x:c r="UOF5889" s="248"/>
      <x:c r="UOG5889" s="248"/>
      <x:c r="UOH5889" s="248"/>
      <x:c r="UOI5889" s="248"/>
      <x:c r="UOJ5889" s="248"/>
      <x:c r="UOK5889" s="248"/>
      <x:c r="UOL5889" s="248"/>
      <x:c r="UOM5889" s="248"/>
      <x:c r="UON5889" s="248"/>
      <x:c r="UOO5889" s="248"/>
      <x:c r="UOP5889" s="248"/>
      <x:c r="UOQ5889" s="248"/>
      <x:c r="UOR5889" s="248"/>
      <x:c r="UOS5889" s="248"/>
      <x:c r="UOT5889" s="248"/>
      <x:c r="UOU5889" s="248"/>
      <x:c r="UOV5889" s="248"/>
      <x:c r="UOW5889" s="248"/>
      <x:c r="UOX5889" s="248"/>
      <x:c r="UOY5889" s="248"/>
      <x:c r="UOZ5889" s="248"/>
      <x:c r="UPA5889" s="248"/>
      <x:c r="UPB5889" s="248"/>
      <x:c r="UPC5889" s="248"/>
      <x:c r="UPD5889" s="248"/>
      <x:c r="UPE5889" s="248"/>
      <x:c r="UPF5889" s="248"/>
      <x:c r="UPG5889" s="248"/>
      <x:c r="UPH5889" s="248"/>
      <x:c r="UPI5889" s="248"/>
      <x:c r="UPJ5889" s="248"/>
      <x:c r="UPK5889" s="248"/>
      <x:c r="UPL5889" s="248"/>
      <x:c r="UPM5889" s="248"/>
      <x:c r="UPN5889" s="248"/>
      <x:c r="UPO5889" s="248"/>
      <x:c r="UPP5889" s="248"/>
      <x:c r="UPQ5889" s="248"/>
      <x:c r="UPR5889" s="248"/>
      <x:c r="UPS5889" s="248"/>
      <x:c r="UPT5889" s="248"/>
      <x:c r="UPU5889" s="248"/>
      <x:c r="UPV5889" s="248"/>
      <x:c r="UPW5889" s="248"/>
      <x:c r="UPX5889" s="248"/>
      <x:c r="UPY5889" s="248"/>
      <x:c r="UPZ5889" s="248"/>
      <x:c r="UQA5889" s="248"/>
      <x:c r="UQB5889" s="248"/>
      <x:c r="UQC5889" s="248"/>
      <x:c r="UQD5889" s="248"/>
      <x:c r="UQE5889" s="248"/>
      <x:c r="UQF5889" s="248"/>
      <x:c r="UQG5889" s="248"/>
      <x:c r="UQH5889" s="248"/>
      <x:c r="UQI5889" s="248"/>
      <x:c r="UQJ5889" s="248"/>
      <x:c r="UQK5889" s="248"/>
      <x:c r="UQL5889" s="248"/>
      <x:c r="UQM5889" s="248"/>
      <x:c r="UQN5889" s="248"/>
      <x:c r="UQO5889" s="248"/>
      <x:c r="UQP5889" s="248"/>
      <x:c r="UQQ5889" s="248"/>
      <x:c r="UQR5889" s="248"/>
      <x:c r="UQS5889" s="248"/>
      <x:c r="UQT5889" s="248"/>
      <x:c r="UQU5889" s="248"/>
      <x:c r="UQV5889" s="248"/>
      <x:c r="UQW5889" s="248"/>
      <x:c r="UQX5889" s="248"/>
      <x:c r="UQY5889" s="248"/>
      <x:c r="UQZ5889" s="248"/>
      <x:c r="URA5889" s="248"/>
      <x:c r="URB5889" s="248"/>
      <x:c r="URC5889" s="248"/>
      <x:c r="URD5889" s="248"/>
      <x:c r="URE5889" s="248"/>
      <x:c r="URF5889" s="248"/>
      <x:c r="URG5889" s="248"/>
      <x:c r="URH5889" s="248"/>
      <x:c r="URI5889" s="248"/>
      <x:c r="URJ5889" s="248"/>
      <x:c r="URK5889" s="248"/>
      <x:c r="URL5889" s="248"/>
      <x:c r="URM5889" s="248"/>
      <x:c r="URN5889" s="248"/>
      <x:c r="URO5889" s="248"/>
      <x:c r="URP5889" s="248"/>
      <x:c r="URQ5889" s="248"/>
      <x:c r="URR5889" s="248"/>
      <x:c r="URS5889" s="248"/>
      <x:c r="URT5889" s="248"/>
      <x:c r="URU5889" s="248"/>
      <x:c r="URV5889" s="248"/>
      <x:c r="URW5889" s="248"/>
      <x:c r="URX5889" s="248"/>
      <x:c r="URY5889" s="248"/>
      <x:c r="URZ5889" s="248"/>
      <x:c r="USA5889" s="248"/>
      <x:c r="USB5889" s="248"/>
      <x:c r="USC5889" s="248"/>
      <x:c r="USD5889" s="248"/>
      <x:c r="USE5889" s="248"/>
      <x:c r="USF5889" s="248"/>
      <x:c r="USG5889" s="248"/>
      <x:c r="USH5889" s="248"/>
      <x:c r="USI5889" s="248"/>
      <x:c r="USJ5889" s="248"/>
      <x:c r="USK5889" s="248"/>
      <x:c r="USL5889" s="248"/>
      <x:c r="USM5889" s="248"/>
      <x:c r="USN5889" s="248"/>
      <x:c r="USO5889" s="248"/>
      <x:c r="USP5889" s="248"/>
      <x:c r="USQ5889" s="248"/>
      <x:c r="USR5889" s="248"/>
      <x:c r="USS5889" s="248"/>
      <x:c r="UST5889" s="248"/>
      <x:c r="USU5889" s="248"/>
      <x:c r="USV5889" s="248"/>
      <x:c r="USW5889" s="248"/>
      <x:c r="USX5889" s="248"/>
      <x:c r="USY5889" s="248"/>
      <x:c r="USZ5889" s="248"/>
      <x:c r="UTA5889" s="248"/>
      <x:c r="UTB5889" s="248"/>
      <x:c r="UTC5889" s="248"/>
      <x:c r="UTD5889" s="248"/>
      <x:c r="UTE5889" s="248"/>
      <x:c r="UTF5889" s="248"/>
      <x:c r="UTG5889" s="248"/>
      <x:c r="UTH5889" s="248"/>
      <x:c r="UTI5889" s="248"/>
      <x:c r="UTJ5889" s="248"/>
      <x:c r="UTK5889" s="248"/>
      <x:c r="UTL5889" s="248"/>
      <x:c r="UTM5889" s="248"/>
      <x:c r="UTN5889" s="248"/>
      <x:c r="UTO5889" s="248"/>
      <x:c r="UTP5889" s="248"/>
      <x:c r="UTQ5889" s="248"/>
      <x:c r="UTR5889" s="248"/>
      <x:c r="UTS5889" s="248"/>
      <x:c r="UTT5889" s="248"/>
      <x:c r="UTU5889" s="248"/>
      <x:c r="UTV5889" s="248"/>
      <x:c r="UTW5889" s="248"/>
      <x:c r="UTX5889" s="248"/>
      <x:c r="UTY5889" s="248"/>
      <x:c r="UTZ5889" s="248"/>
      <x:c r="UUA5889" s="248"/>
      <x:c r="UUB5889" s="248"/>
      <x:c r="UUC5889" s="248"/>
      <x:c r="UUD5889" s="248"/>
      <x:c r="UUE5889" s="248"/>
      <x:c r="UUF5889" s="248"/>
      <x:c r="UUG5889" s="248"/>
      <x:c r="UUH5889" s="248"/>
      <x:c r="UUI5889" s="248"/>
      <x:c r="UUJ5889" s="248"/>
      <x:c r="UUK5889" s="248"/>
      <x:c r="UUL5889" s="248"/>
      <x:c r="UUM5889" s="248"/>
      <x:c r="UUN5889" s="248"/>
      <x:c r="UUO5889" s="248"/>
      <x:c r="UUP5889" s="248"/>
      <x:c r="UUQ5889" s="248"/>
      <x:c r="UUR5889" s="248"/>
      <x:c r="UUS5889" s="248"/>
      <x:c r="UUT5889" s="248"/>
      <x:c r="UUU5889" s="248"/>
      <x:c r="UUV5889" s="248"/>
      <x:c r="UUW5889" s="248"/>
      <x:c r="UUX5889" s="248"/>
      <x:c r="UUY5889" s="248"/>
      <x:c r="UUZ5889" s="248"/>
      <x:c r="UVA5889" s="248"/>
      <x:c r="UVB5889" s="248"/>
      <x:c r="UVC5889" s="248"/>
      <x:c r="UVD5889" s="248"/>
      <x:c r="UVE5889" s="248"/>
      <x:c r="UVF5889" s="248"/>
      <x:c r="UVG5889" s="248"/>
      <x:c r="UVH5889" s="248"/>
      <x:c r="UVI5889" s="248"/>
      <x:c r="UVJ5889" s="248"/>
      <x:c r="UVK5889" s="248"/>
      <x:c r="UVL5889" s="248"/>
      <x:c r="UVM5889" s="248"/>
      <x:c r="UVN5889" s="248"/>
      <x:c r="UVO5889" s="248"/>
      <x:c r="UVP5889" s="248"/>
      <x:c r="UVQ5889" s="248"/>
      <x:c r="UVR5889" s="248"/>
      <x:c r="UVS5889" s="248"/>
      <x:c r="UVT5889" s="248"/>
      <x:c r="UVU5889" s="248"/>
      <x:c r="UVV5889" s="248"/>
      <x:c r="UVW5889" s="248"/>
      <x:c r="UVX5889" s="248"/>
      <x:c r="UVY5889" s="248"/>
      <x:c r="UVZ5889" s="248"/>
      <x:c r="UWA5889" s="248"/>
      <x:c r="UWB5889" s="248"/>
      <x:c r="UWC5889" s="248"/>
      <x:c r="UWD5889" s="248"/>
      <x:c r="UWE5889" s="248"/>
      <x:c r="UWF5889" s="248"/>
      <x:c r="UWG5889" s="248"/>
      <x:c r="UWH5889" s="248"/>
      <x:c r="UWI5889" s="248"/>
      <x:c r="UWJ5889" s="248"/>
      <x:c r="UWK5889" s="248"/>
      <x:c r="UWL5889" s="248"/>
      <x:c r="UWM5889" s="248"/>
      <x:c r="UWN5889" s="248"/>
      <x:c r="UWO5889" s="248"/>
      <x:c r="UWP5889" s="248"/>
      <x:c r="UWQ5889" s="248"/>
      <x:c r="UWR5889" s="248"/>
      <x:c r="UWS5889" s="248"/>
      <x:c r="UWT5889" s="248"/>
      <x:c r="UWU5889" s="248"/>
      <x:c r="UWV5889" s="248"/>
      <x:c r="UWW5889" s="248"/>
      <x:c r="UWX5889" s="248"/>
      <x:c r="UWY5889" s="248"/>
      <x:c r="UWZ5889" s="248"/>
      <x:c r="UXA5889" s="248"/>
      <x:c r="UXB5889" s="248"/>
      <x:c r="UXC5889" s="248"/>
      <x:c r="UXD5889" s="248"/>
      <x:c r="UXE5889" s="248"/>
      <x:c r="UXF5889" s="248"/>
      <x:c r="UXG5889" s="248"/>
      <x:c r="UXH5889" s="248"/>
      <x:c r="UXI5889" s="248"/>
      <x:c r="UXJ5889" s="248"/>
      <x:c r="UXK5889" s="248"/>
      <x:c r="UXL5889" s="248"/>
      <x:c r="UXM5889" s="248"/>
      <x:c r="UXN5889" s="248"/>
      <x:c r="UXO5889" s="248"/>
      <x:c r="UXP5889" s="248"/>
      <x:c r="UXQ5889" s="248"/>
      <x:c r="UXR5889" s="248"/>
      <x:c r="UXS5889" s="248"/>
      <x:c r="UXT5889" s="248"/>
      <x:c r="UXU5889" s="248"/>
      <x:c r="UXV5889" s="248"/>
      <x:c r="UXW5889" s="248"/>
      <x:c r="UXX5889" s="248"/>
      <x:c r="UXY5889" s="248"/>
      <x:c r="UXZ5889" s="248"/>
      <x:c r="UYA5889" s="248"/>
      <x:c r="UYB5889" s="248"/>
      <x:c r="UYC5889" s="248"/>
      <x:c r="UYD5889" s="248"/>
      <x:c r="UYE5889" s="248"/>
      <x:c r="UYF5889" s="248"/>
      <x:c r="UYG5889" s="248"/>
      <x:c r="UYH5889" s="248"/>
      <x:c r="UYI5889" s="248"/>
      <x:c r="UYJ5889" s="248"/>
      <x:c r="UYK5889" s="248"/>
      <x:c r="UYL5889" s="248"/>
      <x:c r="UYM5889" s="248"/>
      <x:c r="UYN5889" s="248"/>
      <x:c r="UYO5889" s="248"/>
      <x:c r="UYP5889" s="248"/>
      <x:c r="UYQ5889" s="248"/>
      <x:c r="UYR5889" s="248"/>
      <x:c r="UYS5889" s="248"/>
      <x:c r="UYT5889" s="248"/>
      <x:c r="UYU5889" s="248"/>
      <x:c r="UYV5889" s="248"/>
      <x:c r="UYW5889" s="248"/>
      <x:c r="UYX5889" s="248"/>
      <x:c r="UYY5889" s="248"/>
      <x:c r="UYZ5889" s="248"/>
      <x:c r="UZA5889" s="248"/>
      <x:c r="UZB5889" s="248"/>
      <x:c r="UZC5889" s="248"/>
      <x:c r="UZD5889" s="248"/>
      <x:c r="UZE5889" s="248"/>
      <x:c r="UZF5889" s="248"/>
      <x:c r="UZG5889" s="248"/>
      <x:c r="UZH5889" s="248"/>
      <x:c r="UZI5889" s="248"/>
      <x:c r="UZJ5889" s="248"/>
      <x:c r="UZK5889" s="248"/>
      <x:c r="UZL5889" s="248"/>
      <x:c r="UZM5889" s="248"/>
      <x:c r="UZN5889" s="248"/>
      <x:c r="UZO5889" s="248"/>
      <x:c r="UZP5889" s="248"/>
      <x:c r="UZQ5889" s="248"/>
      <x:c r="UZR5889" s="248"/>
      <x:c r="UZS5889" s="248"/>
      <x:c r="UZT5889" s="248"/>
      <x:c r="UZU5889" s="248"/>
      <x:c r="UZV5889" s="248"/>
      <x:c r="UZW5889" s="248"/>
      <x:c r="UZX5889" s="248"/>
      <x:c r="UZY5889" s="248"/>
      <x:c r="UZZ5889" s="248"/>
      <x:c r="VAA5889" s="248"/>
      <x:c r="VAB5889" s="248"/>
      <x:c r="VAC5889" s="248"/>
      <x:c r="VAD5889" s="248"/>
      <x:c r="VAE5889" s="248"/>
      <x:c r="VAF5889" s="248"/>
      <x:c r="VAG5889" s="248"/>
      <x:c r="VAH5889" s="248"/>
      <x:c r="VAI5889" s="248"/>
      <x:c r="VAJ5889" s="248"/>
      <x:c r="VAK5889" s="248"/>
      <x:c r="VAL5889" s="248"/>
      <x:c r="VAM5889" s="248"/>
      <x:c r="VAN5889" s="248"/>
      <x:c r="VAO5889" s="248"/>
      <x:c r="VAP5889" s="248"/>
      <x:c r="VAQ5889" s="248"/>
      <x:c r="VAR5889" s="248"/>
      <x:c r="VAS5889" s="248"/>
      <x:c r="VAT5889" s="248"/>
      <x:c r="VAU5889" s="248"/>
      <x:c r="VAV5889" s="248"/>
      <x:c r="VAW5889" s="248"/>
      <x:c r="VAX5889" s="248"/>
      <x:c r="VAY5889" s="248"/>
      <x:c r="VAZ5889" s="248"/>
      <x:c r="VBA5889" s="248"/>
      <x:c r="VBB5889" s="248"/>
      <x:c r="VBC5889" s="248"/>
      <x:c r="VBD5889" s="248"/>
      <x:c r="VBE5889" s="248"/>
      <x:c r="VBF5889" s="248"/>
      <x:c r="VBG5889" s="248"/>
      <x:c r="VBH5889" s="248"/>
      <x:c r="VBI5889" s="248"/>
      <x:c r="VBJ5889" s="248"/>
      <x:c r="VBK5889" s="248"/>
      <x:c r="VBL5889" s="248"/>
      <x:c r="VBM5889" s="248"/>
      <x:c r="VBN5889" s="248"/>
      <x:c r="VBO5889" s="248"/>
      <x:c r="VBP5889" s="248"/>
      <x:c r="VBQ5889" s="248"/>
      <x:c r="VBR5889" s="248"/>
      <x:c r="VBS5889" s="248"/>
      <x:c r="VBT5889" s="248"/>
      <x:c r="VBU5889" s="248"/>
      <x:c r="VBV5889" s="248"/>
      <x:c r="VBW5889" s="248"/>
      <x:c r="VBX5889" s="248"/>
      <x:c r="VBY5889" s="248"/>
      <x:c r="VBZ5889" s="248"/>
      <x:c r="VCA5889" s="248"/>
      <x:c r="VCB5889" s="248"/>
      <x:c r="VCC5889" s="248"/>
      <x:c r="VCD5889" s="248"/>
      <x:c r="VCE5889" s="248"/>
      <x:c r="VCF5889" s="248"/>
      <x:c r="VCG5889" s="248"/>
      <x:c r="VCH5889" s="248"/>
      <x:c r="VCI5889" s="248"/>
      <x:c r="VCJ5889" s="248"/>
      <x:c r="VCK5889" s="248"/>
      <x:c r="VCL5889" s="248"/>
      <x:c r="VCM5889" s="248"/>
      <x:c r="VCN5889" s="248"/>
      <x:c r="VCO5889" s="248"/>
      <x:c r="VCP5889" s="248"/>
      <x:c r="VCQ5889" s="248"/>
      <x:c r="VCR5889" s="248"/>
      <x:c r="VCS5889" s="248"/>
      <x:c r="VCT5889" s="248"/>
      <x:c r="VCU5889" s="248"/>
      <x:c r="VCV5889" s="248"/>
      <x:c r="VCW5889" s="248"/>
      <x:c r="VCX5889" s="248"/>
      <x:c r="VCY5889" s="248"/>
      <x:c r="VCZ5889" s="248"/>
      <x:c r="VDA5889" s="248"/>
      <x:c r="VDB5889" s="248"/>
      <x:c r="VDC5889" s="248"/>
      <x:c r="VDD5889" s="248"/>
      <x:c r="VDE5889" s="248"/>
      <x:c r="VDF5889" s="248"/>
      <x:c r="VDG5889" s="248"/>
      <x:c r="VDH5889" s="248"/>
      <x:c r="VDI5889" s="248"/>
      <x:c r="VDJ5889" s="248"/>
      <x:c r="VDK5889" s="248"/>
      <x:c r="VDL5889" s="248"/>
      <x:c r="VDM5889" s="248"/>
      <x:c r="VDN5889" s="248"/>
      <x:c r="VDO5889" s="248"/>
      <x:c r="VDP5889" s="248"/>
      <x:c r="VDQ5889" s="248"/>
      <x:c r="VDR5889" s="248"/>
      <x:c r="VDS5889" s="248"/>
      <x:c r="VDT5889" s="248"/>
      <x:c r="VDU5889" s="248"/>
      <x:c r="VDV5889" s="248"/>
      <x:c r="VDW5889" s="248"/>
      <x:c r="VDX5889" s="248"/>
      <x:c r="VDY5889" s="248"/>
      <x:c r="VDZ5889" s="248"/>
      <x:c r="VEA5889" s="248"/>
      <x:c r="VEB5889" s="248"/>
      <x:c r="VEC5889" s="248"/>
      <x:c r="VED5889" s="248"/>
      <x:c r="VEE5889" s="248"/>
      <x:c r="VEF5889" s="248"/>
      <x:c r="VEG5889" s="248"/>
      <x:c r="VEH5889" s="248"/>
      <x:c r="VEI5889" s="248"/>
      <x:c r="VEJ5889" s="248"/>
      <x:c r="VEK5889" s="248"/>
      <x:c r="VEL5889" s="248"/>
      <x:c r="VEM5889" s="248"/>
      <x:c r="VEN5889" s="248"/>
      <x:c r="VEO5889" s="248"/>
      <x:c r="VEP5889" s="248"/>
      <x:c r="VEQ5889" s="248"/>
      <x:c r="VER5889" s="248"/>
      <x:c r="VES5889" s="248"/>
      <x:c r="VET5889" s="248"/>
      <x:c r="VEU5889" s="248"/>
      <x:c r="VEV5889" s="248"/>
      <x:c r="VEW5889" s="248"/>
      <x:c r="VEX5889" s="248"/>
      <x:c r="VEY5889" s="248"/>
      <x:c r="VEZ5889" s="248"/>
      <x:c r="VFA5889" s="248"/>
      <x:c r="VFB5889" s="248"/>
      <x:c r="VFC5889" s="248"/>
      <x:c r="VFD5889" s="248"/>
      <x:c r="VFE5889" s="248"/>
      <x:c r="VFF5889" s="248"/>
      <x:c r="VFG5889" s="248"/>
      <x:c r="VFH5889" s="248"/>
      <x:c r="VFI5889" s="248"/>
      <x:c r="VFJ5889" s="248"/>
      <x:c r="VFK5889" s="248"/>
      <x:c r="VFL5889" s="248"/>
      <x:c r="VFM5889" s="248"/>
      <x:c r="VFN5889" s="248"/>
      <x:c r="VFO5889" s="248"/>
      <x:c r="VFP5889" s="248"/>
      <x:c r="VFQ5889" s="248"/>
      <x:c r="VFR5889" s="248"/>
      <x:c r="VFS5889" s="248"/>
      <x:c r="VFT5889" s="248"/>
      <x:c r="VFU5889" s="248"/>
      <x:c r="VFV5889" s="248"/>
      <x:c r="VFW5889" s="248"/>
      <x:c r="VFX5889" s="248"/>
      <x:c r="VFY5889" s="248"/>
      <x:c r="VFZ5889" s="248"/>
      <x:c r="VGA5889" s="248"/>
      <x:c r="VGB5889" s="248"/>
      <x:c r="VGC5889" s="248"/>
      <x:c r="VGD5889" s="248"/>
      <x:c r="VGE5889" s="248"/>
      <x:c r="VGF5889" s="248"/>
      <x:c r="VGG5889" s="248"/>
      <x:c r="VGH5889" s="248"/>
      <x:c r="VGI5889" s="248"/>
      <x:c r="VGJ5889" s="248"/>
      <x:c r="VGK5889" s="248"/>
      <x:c r="VGL5889" s="248"/>
      <x:c r="VGM5889" s="248"/>
      <x:c r="VGN5889" s="248"/>
      <x:c r="VGO5889" s="248"/>
      <x:c r="VGP5889" s="248"/>
      <x:c r="VGQ5889" s="248"/>
      <x:c r="VGR5889" s="248"/>
      <x:c r="VGS5889" s="248"/>
      <x:c r="VGT5889" s="248"/>
      <x:c r="VGU5889" s="248"/>
      <x:c r="VGV5889" s="248"/>
      <x:c r="VGW5889" s="248"/>
      <x:c r="VGX5889" s="248"/>
      <x:c r="VGY5889" s="248"/>
      <x:c r="VGZ5889" s="248"/>
      <x:c r="VHA5889" s="248"/>
      <x:c r="VHB5889" s="248"/>
      <x:c r="VHC5889" s="248"/>
      <x:c r="VHD5889" s="248"/>
      <x:c r="VHE5889" s="248"/>
      <x:c r="VHF5889" s="248"/>
      <x:c r="VHG5889" s="248"/>
      <x:c r="VHH5889" s="248"/>
      <x:c r="VHI5889" s="248"/>
      <x:c r="VHJ5889" s="248"/>
      <x:c r="VHK5889" s="248"/>
      <x:c r="VHL5889" s="248"/>
      <x:c r="VHM5889" s="248"/>
      <x:c r="VHN5889" s="248"/>
      <x:c r="VHO5889" s="248"/>
      <x:c r="VHP5889" s="248"/>
      <x:c r="VHQ5889" s="248"/>
      <x:c r="VHR5889" s="248"/>
      <x:c r="VHS5889" s="248"/>
      <x:c r="VHT5889" s="248"/>
      <x:c r="VHU5889" s="248"/>
      <x:c r="VHV5889" s="248"/>
      <x:c r="VHW5889" s="248"/>
      <x:c r="VHX5889" s="248"/>
      <x:c r="VHY5889" s="248"/>
      <x:c r="VHZ5889" s="248"/>
      <x:c r="VIA5889" s="248"/>
      <x:c r="VIB5889" s="248"/>
      <x:c r="VIC5889" s="248"/>
      <x:c r="VID5889" s="248"/>
      <x:c r="VIE5889" s="248"/>
      <x:c r="VIF5889" s="248"/>
      <x:c r="VIG5889" s="248"/>
      <x:c r="VIH5889" s="248"/>
      <x:c r="VII5889" s="248"/>
      <x:c r="VIJ5889" s="248"/>
      <x:c r="VIK5889" s="248"/>
      <x:c r="VIL5889" s="248"/>
      <x:c r="VIM5889" s="248"/>
      <x:c r="VIN5889" s="248"/>
      <x:c r="VIO5889" s="248"/>
      <x:c r="VIP5889" s="248"/>
      <x:c r="VIQ5889" s="248"/>
      <x:c r="VIR5889" s="248"/>
      <x:c r="VIS5889" s="248"/>
      <x:c r="VIT5889" s="248"/>
      <x:c r="VIU5889" s="248"/>
      <x:c r="VIV5889" s="248"/>
      <x:c r="VIW5889" s="248"/>
      <x:c r="VIX5889" s="248"/>
      <x:c r="VIY5889" s="248"/>
      <x:c r="VIZ5889" s="248"/>
      <x:c r="VJA5889" s="248"/>
      <x:c r="VJB5889" s="248"/>
      <x:c r="VJC5889" s="248"/>
      <x:c r="VJD5889" s="248"/>
      <x:c r="VJE5889" s="248"/>
      <x:c r="VJF5889" s="248"/>
      <x:c r="VJG5889" s="248"/>
      <x:c r="VJH5889" s="248"/>
      <x:c r="VJI5889" s="248"/>
      <x:c r="VJJ5889" s="248"/>
      <x:c r="VJK5889" s="248"/>
      <x:c r="VJL5889" s="248"/>
      <x:c r="VJM5889" s="248"/>
      <x:c r="VJN5889" s="248"/>
      <x:c r="VJO5889" s="248"/>
      <x:c r="VJP5889" s="248"/>
      <x:c r="VJQ5889" s="248"/>
      <x:c r="VJR5889" s="248"/>
      <x:c r="VJS5889" s="248"/>
      <x:c r="VJT5889" s="248"/>
      <x:c r="VJU5889" s="248"/>
      <x:c r="VJV5889" s="248"/>
      <x:c r="VJW5889" s="248"/>
      <x:c r="VJX5889" s="248"/>
      <x:c r="VJY5889" s="248"/>
      <x:c r="VJZ5889" s="248"/>
      <x:c r="VKA5889" s="248"/>
      <x:c r="VKB5889" s="248"/>
      <x:c r="VKC5889" s="248"/>
      <x:c r="VKD5889" s="248"/>
      <x:c r="VKE5889" s="248"/>
      <x:c r="VKF5889" s="248"/>
      <x:c r="VKG5889" s="248"/>
      <x:c r="VKH5889" s="248"/>
      <x:c r="VKI5889" s="248"/>
      <x:c r="VKJ5889" s="248"/>
      <x:c r="VKK5889" s="248"/>
      <x:c r="VKL5889" s="248"/>
      <x:c r="VKM5889" s="248"/>
      <x:c r="VKN5889" s="248"/>
      <x:c r="VKO5889" s="248"/>
      <x:c r="VKP5889" s="248"/>
      <x:c r="VKQ5889" s="248"/>
      <x:c r="VKR5889" s="248"/>
      <x:c r="VKS5889" s="248"/>
      <x:c r="VKT5889" s="248"/>
      <x:c r="VKU5889" s="248"/>
      <x:c r="VKV5889" s="248"/>
      <x:c r="VKW5889" s="248"/>
      <x:c r="VKX5889" s="248"/>
      <x:c r="VKY5889" s="248"/>
      <x:c r="VKZ5889" s="248"/>
      <x:c r="VLA5889" s="248"/>
      <x:c r="VLB5889" s="248"/>
      <x:c r="VLC5889" s="248"/>
      <x:c r="VLD5889" s="248"/>
      <x:c r="VLE5889" s="248"/>
      <x:c r="VLF5889" s="248"/>
      <x:c r="VLG5889" s="248"/>
      <x:c r="VLH5889" s="248"/>
      <x:c r="VLI5889" s="248"/>
      <x:c r="VLJ5889" s="248"/>
      <x:c r="VLK5889" s="248"/>
      <x:c r="VLL5889" s="248"/>
      <x:c r="VLM5889" s="248"/>
      <x:c r="VLN5889" s="248"/>
      <x:c r="VLO5889" s="248"/>
      <x:c r="VLP5889" s="248"/>
      <x:c r="VLQ5889" s="248"/>
      <x:c r="VLR5889" s="248"/>
      <x:c r="VLS5889" s="248"/>
      <x:c r="VLT5889" s="248"/>
      <x:c r="VLU5889" s="248"/>
      <x:c r="VLV5889" s="248"/>
      <x:c r="VLW5889" s="248"/>
      <x:c r="VLX5889" s="248"/>
      <x:c r="VLY5889" s="248"/>
      <x:c r="VLZ5889" s="248"/>
      <x:c r="VMA5889" s="248"/>
      <x:c r="VMB5889" s="248"/>
      <x:c r="VMC5889" s="248"/>
      <x:c r="VMD5889" s="248"/>
      <x:c r="VME5889" s="248"/>
      <x:c r="VMF5889" s="248"/>
      <x:c r="VMG5889" s="248"/>
      <x:c r="VMH5889" s="248"/>
      <x:c r="VMI5889" s="248"/>
      <x:c r="VMJ5889" s="248"/>
      <x:c r="VMK5889" s="248"/>
      <x:c r="VML5889" s="248"/>
      <x:c r="VMM5889" s="248"/>
      <x:c r="VMN5889" s="248"/>
      <x:c r="VMO5889" s="248"/>
      <x:c r="VMP5889" s="248"/>
      <x:c r="VMQ5889" s="248"/>
      <x:c r="VMR5889" s="248"/>
      <x:c r="VMS5889" s="248"/>
      <x:c r="VMT5889" s="248"/>
      <x:c r="VMU5889" s="248"/>
      <x:c r="VMV5889" s="248"/>
      <x:c r="VMW5889" s="248"/>
      <x:c r="VMX5889" s="248"/>
      <x:c r="VMY5889" s="248"/>
      <x:c r="VMZ5889" s="248"/>
      <x:c r="VNA5889" s="248"/>
      <x:c r="VNB5889" s="248"/>
      <x:c r="VNC5889" s="248"/>
      <x:c r="VND5889" s="248"/>
      <x:c r="VNE5889" s="248"/>
      <x:c r="VNF5889" s="248"/>
      <x:c r="VNG5889" s="248"/>
      <x:c r="VNH5889" s="248"/>
      <x:c r="VNI5889" s="248"/>
      <x:c r="VNJ5889" s="248"/>
      <x:c r="VNK5889" s="248"/>
      <x:c r="VNL5889" s="248"/>
      <x:c r="VNM5889" s="248"/>
      <x:c r="VNN5889" s="248"/>
      <x:c r="VNO5889" s="248"/>
      <x:c r="VNP5889" s="248"/>
      <x:c r="VNQ5889" s="248"/>
      <x:c r="VNR5889" s="248"/>
      <x:c r="VNS5889" s="248"/>
      <x:c r="VNT5889" s="248"/>
      <x:c r="VNU5889" s="248"/>
      <x:c r="VNV5889" s="248"/>
      <x:c r="VNW5889" s="248"/>
      <x:c r="VNX5889" s="248"/>
      <x:c r="VNY5889" s="248"/>
      <x:c r="VNZ5889" s="248"/>
      <x:c r="VOA5889" s="248"/>
      <x:c r="VOB5889" s="248"/>
      <x:c r="VOC5889" s="248"/>
      <x:c r="VOD5889" s="248"/>
      <x:c r="VOE5889" s="248"/>
      <x:c r="VOF5889" s="248"/>
      <x:c r="VOG5889" s="248"/>
      <x:c r="VOH5889" s="248"/>
      <x:c r="VOI5889" s="248"/>
      <x:c r="VOJ5889" s="248"/>
      <x:c r="VOK5889" s="248"/>
      <x:c r="VOL5889" s="248"/>
      <x:c r="VOM5889" s="248"/>
      <x:c r="VON5889" s="248"/>
      <x:c r="VOO5889" s="248"/>
      <x:c r="VOP5889" s="248"/>
      <x:c r="VOQ5889" s="248"/>
      <x:c r="VOR5889" s="248"/>
      <x:c r="VOS5889" s="248"/>
      <x:c r="VOT5889" s="248"/>
      <x:c r="VOU5889" s="248"/>
      <x:c r="VOV5889" s="248"/>
      <x:c r="VOW5889" s="248"/>
      <x:c r="VOX5889" s="248"/>
      <x:c r="VOY5889" s="248"/>
      <x:c r="VOZ5889" s="248"/>
      <x:c r="VPA5889" s="248"/>
      <x:c r="VPB5889" s="248"/>
      <x:c r="VPC5889" s="248"/>
      <x:c r="VPD5889" s="248"/>
      <x:c r="VPE5889" s="248"/>
      <x:c r="VPF5889" s="248"/>
      <x:c r="VPG5889" s="248"/>
      <x:c r="VPH5889" s="248"/>
      <x:c r="VPI5889" s="248"/>
      <x:c r="VPJ5889" s="248"/>
      <x:c r="VPK5889" s="248"/>
      <x:c r="VPL5889" s="248"/>
      <x:c r="VPM5889" s="248"/>
      <x:c r="VPN5889" s="248"/>
      <x:c r="VPO5889" s="248"/>
      <x:c r="VPP5889" s="248"/>
      <x:c r="VPQ5889" s="248"/>
      <x:c r="VPR5889" s="248"/>
      <x:c r="VPS5889" s="248"/>
      <x:c r="VPT5889" s="248"/>
      <x:c r="VPU5889" s="248"/>
      <x:c r="VPV5889" s="248"/>
      <x:c r="VPW5889" s="248"/>
      <x:c r="VPX5889" s="248"/>
      <x:c r="VPY5889" s="248"/>
      <x:c r="VPZ5889" s="248"/>
      <x:c r="VQA5889" s="248"/>
      <x:c r="VQB5889" s="248"/>
      <x:c r="VQC5889" s="248"/>
      <x:c r="VQD5889" s="248"/>
      <x:c r="VQE5889" s="248"/>
      <x:c r="VQF5889" s="248"/>
      <x:c r="VQG5889" s="248"/>
      <x:c r="VQH5889" s="248"/>
      <x:c r="VQI5889" s="248"/>
      <x:c r="VQJ5889" s="248"/>
      <x:c r="VQK5889" s="248"/>
      <x:c r="VQL5889" s="248"/>
      <x:c r="VQM5889" s="248"/>
      <x:c r="VQN5889" s="248"/>
      <x:c r="VQO5889" s="248"/>
      <x:c r="VQP5889" s="248"/>
      <x:c r="VQQ5889" s="248"/>
      <x:c r="VQR5889" s="248"/>
      <x:c r="VQS5889" s="248"/>
      <x:c r="VQT5889" s="248"/>
      <x:c r="VQU5889" s="248"/>
      <x:c r="VQV5889" s="248"/>
      <x:c r="VQW5889" s="248"/>
      <x:c r="VQX5889" s="248"/>
      <x:c r="VQY5889" s="248"/>
      <x:c r="VQZ5889" s="248"/>
      <x:c r="VRA5889" s="248"/>
      <x:c r="VRB5889" s="248"/>
      <x:c r="VRC5889" s="248"/>
      <x:c r="VRD5889" s="248"/>
      <x:c r="VRE5889" s="248"/>
      <x:c r="VRF5889" s="248"/>
      <x:c r="VRG5889" s="248"/>
      <x:c r="VRH5889" s="248"/>
      <x:c r="VRI5889" s="248"/>
      <x:c r="VRJ5889" s="248"/>
      <x:c r="VRK5889" s="248"/>
      <x:c r="VRL5889" s="248"/>
      <x:c r="VRM5889" s="248"/>
      <x:c r="VRN5889" s="248"/>
      <x:c r="VRO5889" s="248"/>
      <x:c r="VRP5889" s="248"/>
      <x:c r="VRQ5889" s="248"/>
      <x:c r="VRR5889" s="248"/>
      <x:c r="VRS5889" s="248"/>
      <x:c r="VRT5889" s="248"/>
      <x:c r="VRU5889" s="248"/>
      <x:c r="VRV5889" s="248"/>
      <x:c r="VRW5889" s="248"/>
      <x:c r="VRX5889" s="248"/>
      <x:c r="VRY5889" s="248"/>
      <x:c r="VRZ5889" s="248"/>
      <x:c r="VSA5889" s="248"/>
      <x:c r="VSB5889" s="248"/>
      <x:c r="VSC5889" s="248"/>
      <x:c r="VSD5889" s="248"/>
      <x:c r="VSE5889" s="248"/>
      <x:c r="VSF5889" s="248"/>
      <x:c r="VSG5889" s="248"/>
      <x:c r="VSH5889" s="248"/>
      <x:c r="VSI5889" s="248"/>
      <x:c r="VSJ5889" s="248"/>
      <x:c r="VSK5889" s="248"/>
      <x:c r="VSL5889" s="248"/>
      <x:c r="VSM5889" s="248"/>
      <x:c r="VSN5889" s="248"/>
      <x:c r="VSO5889" s="248"/>
      <x:c r="VSP5889" s="248"/>
      <x:c r="VSQ5889" s="248"/>
      <x:c r="VSR5889" s="248"/>
      <x:c r="VSS5889" s="248"/>
      <x:c r="VST5889" s="248"/>
      <x:c r="VSU5889" s="248"/>
      <x:c r="VSV5889" s="248"/>
      <x:c r="VSW5889" s="248"/>
      <x:c r="VSX5889" s="248"/>
      <x:c r="VSY5889" s="248"/>
      <x:c r="VSZ5889" s="248"/>
      <x:c r="VTA5889" s="248"/>
      <x:c r="VTB5889" s="248"/>
      <x:c r="VTC5889" s="248"/>
      <x:c r="VTD5889" s="248"/>
      <x:c r="VTE5889" s="248"/>
      <x:c r="VTF5889" s="248"/>
      <x:c r="VTG5889" s="248"/>
      <x:c r="VTH5889" s="248"/>
      <x:c r="VTI5889" s="248"/>
      <x:c r="VTJ5889" s="248"/>
      <x:c r="VTK5889" s="248"/>
      <x:c r="VTL5889" s="248"/>
      <x:c r="VTM5889" s="248"/>
      <x:c r="VTN5889" s="248"/>
      <x:c r="VTO5889" s="248"/>
      <x:c r="VTP5889" s="248"/>
      <x:c r="VTQ5889" s="248"/>
      <x:c r="VTR5889" s="248"/>
      <x:c r="VTS5889" s="248"/>
      <x:c r="VTT5889" s="248"/>
      <x:c r="VTU5889" s="248"/>
      <x:c r="VTV5889" s="248"/>
      <x:c r="VTW5889" s="248"/>
      <x:c r="VTX5889" s="248"/>
      <x:c r="VTY5889" s="248"/>
      <x:c r="VTZ5889" s="248"/>
      <x:c r="VUA5889" s="248"/>
      <x:c r="VUB5889" s="248"/>
      <x:c r="VUC5889" s="248"/>
      <x:c r="VUD5889" s="248"/>
      <x:c r="VUE5889" s="248"/>
      <x:c r="VUF5889" s="248"/>
      <x:c r="VUG5889" s="248"/>
      <x:c r="VUH5889" s="248"/>
      <x:c r="VUI5889" s="248"/>
      <x:c r="VUJ5889" s="248"/>
      <x:c r="VUK5889" s="248"/>
      <x:c r="VUL5889" s="248"/>
      <x:c r="VUM5889" s="248"/>
      <x:c r="VUN5889" s="248"/>
      <x:c r="VUO5889" s="248"/>
      <x:c r="VUP5889" s="248"/>
      <x:c r="VUQ5889" s="248"/>
      <x:c r="VUR5889" s="248"/>
      <x:c r="VUS5889" s="248"/>
      <x:c r="VUT5889" s="248"/>
      <x:c r="VUU5889" s="248"/>
      <x:c r="VUV5889" s="248"/>
      <x:c r="VUW5889" s="248"/>
      <x:c r="VUX5889" s="248"/>
      <x:c r="VUY5889" s="248"/>
      <x:c r="VUZ5889" s="248"/>
      <x:c r="VVA5889" s="248"/>
      <x:c r="VVB5889" s="248"/>
      <x:c r="VVC5889" s="248"/>
      <x:c r="VVD5889" s="248"/>
      <x:c r="VVE5889" s="248"/>
      <x:c r="VVF5889" s="248"/>
      <x:c r="VVG5889" s="248"/>
      <x:c r="VVH5889" s="248"/>
      <x:c r="VVI5889" s="248"/>
      <x:c r="VVJ5889" s="248"/>
      <x:c r="VVK5889" s="248"/>
      <x:c r="VVL5889" s="248"/>
      <x:c r="VVM5889" s="248"/>
      <x:c r="VVN5889" s="248"/>
      <x:c r="VVO5889" s="248"/>
      <x:c r="VVP5889" s="248"/>
      <x:c r="VVQ5889" s="248"/>
      <x:c r="VVR5889" s="248"/>
      <x:c r="VVS5889" s="248"/>
      <x:c r="VVT5889" s="248"/>
      <x:c r="VVU5889" s="248"/>
      <x:c r="VVV5889" s="248"/>
      <x:c r="VVW5889" s="248"/>
      <x:c r="VVX5889" s="248"/>
      <x:c r="VVY5889" s="248"/>
      <x:c r="VVZ5889" s="248"/>
      <x:c r="VWA5889" s="248"/>
      <x:c r="VWB5889" s="248"/>
      <x:c r="VWC5889" s="248"/>
      <x:c r="VWD5889" s="248"/>
      <x:c r="VWE5889" s="248"/>
      <x:c r="VWF5889" s="248"/>
      <x:c r="VWG5889" s="248"/>
      <x:c r="VWH5889" s="248"/>
      <x:c r="VWI5889" s="248"/>
      <x:c r="VWJ5889" s="248"/>
      <x:c r="VWK5889" s="248"/>
      <x:c r="VWL5889" s="248"/>
      <x:c r="VWM5889" s="248"/>
      <x:c r="VWN5889" s="248"/>
      <x:c r="VWO5889" s="248"/>
      <x:c r="VWP5889" s="248"/>
      <x:c r="VWQ5889" s="248"/>
      <x:c r="VWR5889" s="248"/>
      <x:c r="VWS5889" s="248"/>
      <x:c r="VWT5889" s="248"/>
      <x:c r="VWU5889" s="248"/>
      <x:c r="VWV5889" s="248"/>
      <x:c r="VWW5889" s="248"/>
      <x:c r="VWX5889" s="248"/>
      <x:c r="VWY5889" s="248"/>
      <x:c r="VWZ5889" s="248"/>
      <x:c r="VXA5889" s="248"/>
      <x:c r="VXB5889" s="248"/>
      <x:c r="VXC5889" s="248"/>
      <x:c r="VXD5889" s="248"/>
      <x:c r="VXE5889" s="248"/>
      <x:c r="VXF5889" s="248"/>
      <x:c r="VXG5889" s="248"/>
      <x:c r="VXH5889" s="248"/>
      <x:c r="VXI5889" s="248"/>
      <x:c r="VXJ5889" s="248"/>
      <x:c r="VXK5889" s="248"/>
      <x:c r="VXL5889" s="248"/>
      <x:c r="VXM5889" s="248"/>
      <x:c r="VXN5889" s="248"/>
      <x:c r="VXO5889" s="248"/>
      <x:c r="VXP5889" s="248"/>
      <x:c r="VXQ5889" s="248"/>
      <x:c r="VXR5889" s="248"/>
      <x:c r="VXS5889" s="248"/>
      <x:c r="VXT5889" s="248"/>
      <x:c r="VXU5889" s="248"/>
      <x:c r="VXV5889" s="248"/>
      <x:c r="VXW5889" s="248"/>
      <x:c r="VXX5889" s="248"/>
      <x:c r="VXY5889" s="248"/>
      <x:c r="VXZ5889" s="248"/>
      <x:c r="VYA5889" s="248"/>
      <x:c r="VYB5889" s="248"/>
      <x:c r="VYC5889" s="248"/>
      <x:c r="VYD5889" s="248"/>
      <x:c r="VYE5889" s="248"/>
      <x:c r="VYF5889" s="248"/>
      <x:c r="VYG5889" s="248"/>
      <x:c r="VYH5889" s="248"/>
      <x:c r="VYI5889" s="248"/>
      <x:c r="VYJ5889" s="248"/>
      <x:c r="VYK5889" s="248"/>
      <x:c r="VYL5889" s="248"/>
      <x:c r="VYM5889" s="248"/>
      <x:c r="VYN5889" s="248"/>
      <x:c r="VYO5889" s="248"/>
      <x:c r="VYP5889" s="248"/>
      <x:c r="VYQ5889" s="248"/>
      <x:c r="VYR5889" s="248"/>
      <x:c r="VYS5889" s="248"/>
      <x:c r="VYT5889" s="248"/>
      <x:c r="VYU5889" s="248"/>
      <x:c r="VYV5889" s="248"/>
      <x:c r="VYW5889" s="248"/>
      <x:c r="VYX5889" s="248"/>
      <x:c r="VYY5889" s="248"/>
      <x:c r="VYZ5889" s="248"/>
      <x:c r="VZA5889" s="248"/>
      <x:c r="VZB5889" s="248"/>
      <x:c r="VZC5889" s="248"/>
      <x:c r="VZD5889" s="248"/>
      <x:c r="VZE5889" s="248"/>
      <x:c r="VZF5889" s="248"/>
      <x:c r="VZG5889" s="248"/>
      <x:c r="VZH5889" s="248"/>
      <x:c r="VZI5889" s="248"/>
      <x:c r="VZJ5889" s="248"/>
      <x:c r="VZK5889" s="248"/>
      <x:c r="VZL5889" s="248"/>
      <x:c r="VZM5889" s="248"/>
      <x:c r="VZN5889" s="248"/>
      <x:c r="VZO5889" s="248"/>
      <x:c r="VZP5889" s="248"/>
      <x:c r="VZQ5889" s="248"/>
      <x:c r="VZR5889" s="248"/>
      <x:c r="VZS5889" s="248"/>
      <x:c r="VZT5889" s="248"/>
      <x:c r="VZU5889" s="248"/>
      <x:c r="VZV5889" s="248"/>
      <x:c r="VZW5889" s="248"/>
      <x:c r="VZX5889" s="248"/>
      <x:c r="VZY5889" s="248"/>
      <x:c r="VZZ5889" s="248"/>
      <x:c r="WAA5889" s="248"/>
      <x:c r="WAB5889" s="248"/>
      <x:c r="WAC5889" s="248"/>
      <x:c r="WAD5889" s="248"/>
      <x:c r="WAE5889" s="248"/>
      <x:c r="WAF5889" s="248"/>
      <x:c r="WAG5889" s="248"/>
      <x:c r="WAH5889" s="248"/>
      <x:c r="WAI5889" s="248"/>
      <x:c r="WAJ5889" s="248"/>
      <x:c r="WAK5889" s="248"/>
      <x:c r="WAL5889" s="248"/>
      <x:c r="WAM5889" s="248"/>
      <x:c r="WAN5889" s="248"/>
      <x:c r="WAO5889" s="248"/>
      <x:c r="WAP5889" s="248"/>
      <x:c r="WAQ5889" s="248"/>
      <x:c r="WAR5889" s="248"/>
      <x:c r="WAS5889" s="248"/>
      <x:c r="WAT5889" s="248"/>
      <x:c r="WAU5889" s="248"/>
      <x:c r="WAV5889" s="248"/>
      <x:c r="WAW5889" s="248"/>
      <x:c r="WAX5889" s="248"/>
      <x:c r="WAY5889" s="248"/>
      <x:c r="WAZ5889" s="248"/>
      <x:c r="WBA5889" s="248"/>
      <x:c r="WBB5889" s="248"/>
      <x:c r="WBC5889" s="248"/>
      <x:c r="WBD5889" s="248"/>
      <x:c r="WBE5889" s="248"/>
      <x:c r="WBF5889" s="248"/>
      <x:c r="WBG5889" s="248"/>
      <x:c r="WBH5889" s="248"/>
      <x:c r="WBI5889" s="248"/>
      <x:c r="WBJ5889" s="248"/>
      <x:c r="WBK5889" s="248"/>
      <x:c r="WBL5889" s="248"/>
      <x:c r="WBM5889" s="248"/>
      <x:c r="WBN5889" s="248"/>
      <x:c r="WBO5889" s="248"/>
      <x:c r="WBP5889" s="248"/>
      <x:c r="WBQ5889" s="248"/>
      <x:c r="WBR5889" s="248"/>
      <x:c r="WBS5889" s="248"/>
      <x:c r="WBT5889" s="248"/>
      <x:c r="WBU5889" s="248"/>
      <x:c r="WBV5889" s="248"/>
      <x:c r="WBW5889" s="248"/>
      <x:c r="WBX5889" s="248"/>
      <x:c r="WBY5889" s="248"/>
      <x:c r="WBZ5889" s="248"/>
      <x:c r="WCA5889" s="248"/>
      <x:c r="WCB5889" s="248"/>
      <x:c r="WCC5889" s="248"/>
      <x:c r="WCD5889" s="248"/>
      <x:c r="WCE5889" s="248"/>
      <x:c r="WCF5889" s="248"/>
      <x:c r="WCG5889" s="248"/>
      <x:c r="WCH5889" s="248"/>
      <x:c r="WCI5889" s="248"/>
      <x:c r="WCJ5889" s="248"/>
      <x:c r="WCK5889" s="248"/>
      <x:c r="WCL5889" s="248"/>
      <x:c r="WCM5889" s="248"/>
      <x:c r="WCN5889" s="248"/>
      <x:c r="WCO5889" s="248"/>
      <x:c r="WCP5889" s="248"/>
      <x:c r="WCQ5889" s="248"/>
      <x:c r="WCR5889" s="248"/>
      <x:c r="WCS5889" s="248"/>
      <x:c r="WCT5889" s="248"/>
      <x:c r="WCU5889" s="248"/>
      <x:c r="WCV5889" s="248"/>
      <x:c r="WCW5889" s="248"/>
      <x:c r="WCX5889" s="248"/>
      <x:c r="WCY5889" s="248"/>
      <x:c r="WCZ5889" s="248"/>
      <x:c r="WDA5889" s="248"/>
      <x:c r="WDB5889" s="248"/>
      <x:c r="WDC5889" s="248"/>
      <x:c r="WDD5889" s="248"/>
      <x:c r="WDE5889" s="248"/>
      <x:c r="WDF5889" s="248"/>
      <x:c r="WDG5889" s="248"/>
      <x:c r="WDH5889" s="248"/>
      <x:c r="WDI5889" s="248"/>
      <x:c r="WDJ5889" s="248"/>
      <x:c r="WDK5889" s="248"/>
      <x:c r="WDL5889" s="248"/>
      <x:c r="WDM5889" s="248"/>
      <x:c r="WDN5889" s="248"/>
      <x:c r="WDO5889" s="248"/>
      <x:c r="WDP5889" s="248"/>
      <x:c r="WDQ5889" s="248"/>
      <x:c r="WDR5889" s="248"/>
      <x:c r="WDS5889" s="248"/>
      <x:c r="WDT5889" s="248"/>
      <x:c r="WDU5889" s="248"/>
      <x:c r="WDV5889" s="248"/>
      <x:c r="WDW5889" s="248"/>
      <x:c r="WDX5889" s="248"/>
      <x:c r="WDY5889" s="248"/>
      <x:c r="WDZ5889" s="248"/>
      <x:c r="WEA5889" s="248"/>
      <x:c r="WEB5889" s="248"/>
      <x:c r="WEC5889" s="248"/>
      <x:c r="WED5889" s="248"/>
      <x:c r="WEE5889" s="248"/>
      <x:c r="WEF5889" s="248"/>
      <x:c r="WEG5889" s="248"/>
      <x:c r="WEH5889" s="248"/>
      <x:c r="WEI5889" s="248"/>
      <x:c r="WEJ5889" s="248"/>
      <x:c r="WEK5889" s="248"/>
      <x:c r="WEL5889" s="248"/>
      <x:c r="WEM5889" s="248"/>
      <x:c r="WEN5889" s="248"/>
      <x:c r="WEO5889" s="248"/>
      <x:c r="WEP5889" s="248"/>
      <x:c r="WEQ5889" s="248"/>
      <x:c r="WER5889" s="248"/>
      <x:c r="WES5889" s="248"/>
      <x:c r="WET5889" s="248"/>
      <x:c r="WEU5889" s="248"/>
      <x:c r="WEV5889" s="248"/>
      <x:c r="WEW5889" s="248"/>
      <x:c r="WEX5889" s="248"/>
      <x:c r="WEY5889" s="248"/>
      <x:c r="WEZ5889" s="248"/>
      <x:c r="WFA5889" s="248"/>
      <x:c r="WFB5889" s="248"/>
      <x:c r="WFC5889" s="248"/>
      <x:c r="WFD5889" s="248"/>
      <x:c r="WFE5889" s="248"/>
      <x:c r="WFF5889" s="248"/>
      <x:c r="WFG5889" s="248"/>
      <x:c r="WFH5889" s="248"/>
      <x:c r="WFI5889" s="248"/>
      <x:c r="WFJ5889" s="248"/>
      <x:c r="WFK5889" s="248"/>
      <x:c r="WFL5889" s="248"/>
      <x:c r="WFM5889" s="248"/>
      <x:c r="WFN5889" s="248"/>
      <x:c r="WFO5889" s="248"/>
      <x:c r="WFP5889" s="248"/>
      <x:c r="WFQ5889" s="248"/>
      <x:c r="WFR5889" s="248"/>
      <x:c r="WFS5889" s="248"/>
      <x:c r="WFT5889" s="248"/>
      <x:c r="WFU5889" s="248"/>
      <x:c r="WFV5889" s="248"/>
      <x:c r="WFW5889" s="248"/>
      <x:c r="WFX5889" s="248"/>
      <x:c r="WFY5889" s="248"/>
      <x:c r="WFZ5889" s="248"/>
      <x:c r="WGA5889" s="248"/>
      <x:c r="WGB5889" s="248"/>
      <x:c r="WGC5889" s="248"/>
      <x:c r="WGD5889" s="248"/>
      <x:c r="WGE5889" s="248"/>
      <x:c r="WGF5889" s="248"/>
      <x:c r="WGG5889" s="248"/>
      <x:c r="WGH5889" s="248"/>
      <x:c r="WGI5889" s="248"/>
      <x:c r="WGJ5889" s="248"/>
      <x:c r="WGK5889" s="248"/>
      <x:c r="WGL5889" s="248"/>
      <x:c r="WGM5889" s="248"/>
      <x:c r="WGN5889" s="248"/>
      <x:c r="WGO5889" s="248"/>
      <x:c r="WGP5889" s="248"/>
      <x:c r="WGQ5889" s="248"/>
      <x:c r="WGR5889" s="248"/>
      <x:c r="WGS5889" s="248"/>
      <x:c r="WGT5889" s="248"/>
      <x:c r="WGU5889" s="248"/>
      <x:c r="WGV5889" s="248"/>
      <x:c r="WGW5889" s="248"/>
      <x:c r="WGX5889" s="248"/>
      <x:c r="WGY5889" s="248"/>
      <x:c r="WGZ5889" s="248"/>
      <x:c r="WHA5889" s="248"/>
      <x:c r="WHB5889" s="248"/>
      <x:c r="WHC5889" s="248"/>
      <x:c r="WHD5889" s="248"/>
      <x:c r="WHE5889" s="248"/>
      <x:c r="WHF5889" s="248"/>
      <x:c r="WHG5889" s="248"/>
      <x:c r="WHH5889" s="248"/>
      <x:c r="WHI5889" s="248"/>
      <x:c r="WHJ5889" s="248"/>
      <x:c r="WHK5889" s="248"/>
      <x:c r="WHL5889" s="248"/>
      <x:c r="WHM5889" s="248"/>
      <x:c r="WHN5889" s="248"/>
      <x:c r="WHO5889" s="248"/>
      <x:c r="WHP5889" s="248"/>
      <x:c r="WHQ5889" s="248"/>
      <x:c r="WHR5889" s="248"/>
      <x:c r="WHS5889" s="248"/>
      <x:c r="WHT5889" s="248"/>
      <x:c r="WHU5889" s="248"/>
      <x:c r="WHV5889" s="248"/>
      <x:c r="WHW5889" s="248"/>
      <x:c r="WHX5889" s="248"/>
      <x:c r="WHY5889" s="248"/>
      <x:c r="WHZ5889" s="248"/>
      <x:c r="WIA5889" s="248"/>
      <x:c r="WIB5889" s="248"/>
      <x:c r="WIC5889" s="248"/>
      <x:c r="WID5889" s="248"/>
      <x:c r="WIE5889" s="248"/>
      <x:c r="WIF5889" s="248"/>
      <x:c r="WIG5889" s="248"/>
      <x:c r="WIH5889" s="248"/>
      <x:c r="WII5889" s="248"/>
      <x:c r="WIJ5889" s="248"/>
      <x:c r="WIK5889" s="248"/>
      <x:c r="WIL5889" s="248"/>
      <x:c r="WIM5889" s="248"/>
      <x:c r="WIN5889" s="248"/>
      <x:c r="WIO5889" s="248"/>
      <x:c r="WIP5889" s="248"/>
      <x:c r="WIQ5889" s="248"/>
      <x:c r="WIR5889" s="248"/>
      <x:c r="WIS5889" s="248"/>
      <x:c r="WIT5889" s="248"/>
      <x:c r="WIU5889" s="248"/>
      <x:c r="WIV5889" s="248"/>
      <x:c r="WIW5889" s="248"/>
      <x:c r="WIX5889" s="248"/>
      <x:c r="WIY5889" s="248"/>
      <x:c r="WIZ5889" s="248"/>
      <x:c r="WJA5889" s="248"/>
      <x:c r="WJB5889" s="248"/>
      <x:c r="WJC5889" s="248"/>
      <x:c r="WJD5889" s="248"/>
      <x:c r="WJE5889" s="248"/>
      <x:c r="WJF5889" s="248"/>
      <x:c r="WJG5889" s="248"/>
      <x:c r="WJH5889" s="248"/>
      <x:c r="WJI5889" s="248"/>
      <x:c r="WJJ5889" s="248"/>
      <x:c r="WJK5889" s="248"/>
      <x:c r="WJL5889" s="248"/>
      <x:c r="WJM5889" s="248"/>
      <x:c r="WJN5889" s="248"/>
      <x:c r="WJO5889" s="248"/>
      <x:c r="WJP5889" s="248"/>
      <x:c r="WJQ5889" s="248"/>
      <x:c r="WJR5889" s="248"/>
      <x:c r="WJS5889" s="248"/>
      <x:c r="WJT5889" s="248"/>
      <x:c r="WJU5889" s="248"/>
      <x:c r="WJV5889" s="248"/>
      <x:c r="WJW5889" s="248"/>
      <x:c r="WJX5889" s="248"/>
      <x:c r="WJY5889" s="248"/>
      <x:c r="WJZ5889" s="248"/>
      <x:c r="WKA5889" s="248"/>
      <x:c r="WKB5889" s="248"/>
      <x:c r="WKC5889" s="248"/>
      <x:c r="WKD5889" s="248"/>
      <x:c r="WKE5889" s="248"/>
      <x:c r="WKF5889" s="248"/>
      <x:c r="WKG5889" s="248"/>
      <x:c r="WKH5889" s="248"/>
      <x:c r="WKI5889" s="248"/>
      <x:c r="WKJ5889" s="248"/>
      <x:c r="WKK5889" s="248"/>
      <x:c r="WKL5889" s="248"/>
      <x:c r="WKM5889" s="248"/>
      <x:c r="WKN5889" s="248"/>
      <x:c r="WKO5889" s="248"/>
      <x:c r="WKP5889" s="248"/>
      <x:c r="WKQ5889" s="248"/>
      <x:c r="WKR5889" s="248"/>
      <x:c r="WKS5889" s="248"/>
      <x:c r="WKT5889" s="248"/>
      <x:c r="WKU5889" s="248"/>
      <x:c r="WKV5889" s="248"/>
      <x:c r="WKW5889" s="248"/>
      <x:c r="WKX5889" s="248"/>
      <x:c r="WKY5889" s="248"/>
      <x:c r="WKZ5889" s="248"/>
      <x:c r="WLA5889" s="248"/>
      <x:c r="WLB5889" s="248"/>
      <x:c r="WLC5889" s="248"/>
      <x:c r="WLD5889" s="248"/>
      <x:c r="WLE5889" s="248"/>
      <x:c r="WLF5889" s="248"/>
      <x:c r="WLG5889" s="248"/>
      <x:c r="WLH5889" s="248"/>
      <x:c r="WLI5889" s="248"/>
      <x:c r="WLJ5889" s="248"/>
      <x:c r="WLK5889" s="248"/>
      <x:c r="WLL5889" s="248"/>
      <x:c r="WLM5889" s="248"/>
      <x:c r="WLN5889" s="248"/>
      <x:c r="WLO5889" s="248"/>
      <x:c r="WLP5889" s="248"/>
      <x:c r="WLQ5889" s="248"/>
      <x:c r="WLR5889" s="248"/>
      <x:c r="WLS5889" s="248"/>
      <x:c r="WLT5889" s="248"/>
      <x:c r="WLU5889" s="248"/>
      <x:c r="WLV5889" s="248"/>
      <x:c r="WLW5889" s="248"/>
      <x:c r="WLX5889" s="248"/>
      <x:c r="WLY5889" s="248"/>
      <x:c r="WLZ5889" s="248"/>
      <x:c r="WMA5889" s="248"/>
      <x:c r="WMB5889" s="248"/>
      <x:c r="WMC5889" s="248"/>
      <x:c r="WMD5889" s="248"/>
      <x:c r="WME5889" s="248"/>
      <x:c r="WMF5889" s="248"/>
      <x:c r="WMG5889" s="248"/>
      <x:c r="WMH5889" s="248"/>
      <x:c r="WMI5889" s="248"/>
      <x:c r="WMJ5889" s="248"/>
      <x:c r="WMK5889" s="248"/>
      <x:c r="WML5889" s="248"/>
      <x:c r="WMM5889" s="248"/>
      <x:c r="WMN5889" s="248"/>
      <x:c r="WMO5889" s="248"/>
      <x:c r="WMP5889" s="248"/>
      <x:c r="WMQ5889" s="248"/>
      <x:c r="WMR5889" s="248"/>
      <x:c r="WMS5889" s="248"/>
      <x:c r="WMT5889" s="248"/>
      <x:c r="WMU5889" s="248"/>
      <x:c r="WMV5889" s="248"/>
      <x:c r="WMW5889" s="248"/>
      <x:c r="WMX5889" s="248"/>
      <x:c r="WMY5889" s="248"/>
      <x:c r="WMZ5889" s="248"/>
      <x:c r="WNA5889" s="248"/>
      <x:c r="WNB5889" s="248"/>
      <x:c r="WNC5889" s="248"/>
      <x:c r="WND5889" s="248"/>
      <x:c r="WNE5889" s="248"/>
      <x:c r="WNF5889" s="248"/>
      <x:c r="WNG5889" s="248"/>
      <x:c r="WNH5889" s="248"/>
      <x:c r="WNI5889" s="248"/>
      <x:c r="WNJ5889" s="248"/>
      <x:c r="WNK5889" s="248"/>
      <x:c r="WNL5889" s="248"/>
      <x:c r="WNM5889" s="248"/>
      <x:c r="WNN5889" s="248"/>
      <x:c r="WNO5889" s="248"/>
      <x:c r="WNP5889" s="248"/>
      <x:c r="WNQ5889" s="248"/>
      <x:c r="WNR5889" s="248"/>
      <x:c r="WNS5889" s="248"/>
      <x:c r="WNT5889" s="248"/>
      <x:c r="WNU5889" s="248"/>
      <x:c r="WNV5889" s="248"/>
      <x:c r="WNW5889" s="248"/>
      <x:c r="WNX5889" s="248"/>
      <x:c r="WNY5889" s="248"/>
      <x:c r="WNZ5889" s="248"/>
      <x:c r="WOA5889" s="248"/>
      <x:c r="WOB5889" s="248"/>
      <x:c r="WOC5889" s="248"/>
      <x:c r="WOD5889" s="248"/>
      <x:c r="WOE5889" s="248"/>
      <x:c r="WOF5889" s="248"/>
      <x:c r="WOG5889" s="248"/>
      <x:c r="WOH5889" s="248"/>
      <x:c r="WOI5889" s="248"/>
      <x:c r="WOJ5889" s="248"/>
      <x:c r="WOK5889" s="248"/>
      <x:c r="WOL5889" s="248"/>
      <x:c r="WOM5889" s="248"/>
      <x:c r="WON5889" s="248"/>
      <x:c r="WOO5889" s="248"/>
      <x:c r="WOP5889" s="248"/>
      <x:c r="WOQ5889" s="248"/>
      <x:c r="WOR5889" s="248"/>
      <x:c r="WOS5889" s="248"/>
      <x:c r="WOT5889" s="248"/>
      <x:c r="WOU5889" s="248"/>
      <x:c r="WOV5889" s="248"/>
      <x:c r="WOW5889" s="248"/>
      <x:c r="WOX5889" s="248"/>
      <x:c r="WOY5889" s="248"/>
      <x:c r="WOZ5889" s="248"/>
      <x:c r="WPA5889" s="248"/>
      <x:c r="WPB5889" s="248"/>
      <x:c r="WPC5889" s="248"/>
      <x:c r="WPD5889" s="248"/>
      <x:c r="WPE5889" s="248"/>
      <x:c r="WPF5889" s="248"/>
      <x:c r="WPG5889" s="248"/>
      <x:c r="WPH5889" s="248"/>
      <x:c r="WPI5889" s="248"/>
      <x:c r="WPJ5889" s="248"/>
      <x:c r="WPK5889" s="248"/>
      <x:c r="WPL5889" s="248"/>
      <x:c r="WPM5889" s="248"/>
      <x:c r="WPN5889" s="248"/>
      <x:c r="WPO5889" s="248"/>
      <x:c r="WPP5889" s="248"/>
      <x:c r="WPQ5889" s="248"/>
      <x:c r="WPR5889" s="248"/>
      <x:c r="WPS5889" s="248"/>
      <x:c r="WPT5889" s="248"/>
      <x:c r="WPU5889" s="248"/>
      <x:c r="WPV5889" s="248"/>
      <x:c r="WPW5889" s="248"/>
      <x:c r="WPX5889" s="248"/>
      <x:c r="WPY5889" s="248"/>
      <x:c r="WPZ5889" s="248"/>
      <x:c r="WQA5889" s="248"/>
      <x:c r="WQB5889" s="248"/>
      <x:c r="WQC5889" s="248"/>
      <x:c r="WQD5889" s="248"/>
      <x:c r="WQE5889" s="248"/>
      <x:c r="WQF5889" s="248"/>
      <x:c r="WQG5889" s="248"/>
      <x:c r="WQH5889" s="248"/>
      <x:c r="WQI5889" s="248"/>
      <x:c r="WQJ5889" s="248"/>
      <x:c r="WQK5889" s="248"/>
      <x:c r="WQL5889" s="248"/>
      <x:c r="WQM5889" s="248"/>
      <x:c r="WQN5889" s="248"/>
      <x:c r="WQO5889" s="248"/>
      <x:c r="WQP5889" s="248"/>
      <x:c r="WQQ5889" s="248"/>
      <x:c r="WQR5889" s="248"/>
      <x:c r="WQS5889" s="248"/>
      <x:c r="WQT5889" s="248"/>
      <x:c r="WQU5889" s="248"/>
      <x:c r="WQV5889" s="248"/>
      <x:c r="WQW5889" s="248"/>
      <x:c r="WQX5889" s="248"/>
      <x:c r="WQY5889" s="248"/>
      <x:c r="WQZ5889" s="248"/>
      <x:c r="WRA5889" s="248"/>
      <x:c r="WRB5889" s="248"/>
      <x:c r="WRC5889" s="248"/>
      <x:c r="WRD5889" s="248"/>
      <x:c r="WRE5889" s="248"/>
      <x:c r="WRF5889" s="248"/>
      <x:c r="WRG5889" s="248"/>
      <x:c r="WRH5889" s="248"/>
      <x:c r="WRI5889" s="248"/>
      <x:c r="WRJ5889" s="248"/>
      <x:c r="WRK5889" s="248"/>
      <x:c r="WRL5889" s="248"/>
      <x:c r="WRM5889" s="248"/>
      <x:c r="WRN5889" s="248"/>
      <x:c r="WRO5889" s="248"/>
      <x:c r="WRP5889" s="248"/>
      <x:c r="WRQ5889" s="248"/>
      <x:c r="WRR5889" s="248"/>
      <x:c r="WRS5889" s="248"/>
      <x:c r="WRT5889" s="248"/>
      <x:c r="WRU5889" s="248"/>
      <x:c r="WRV5889" s="248"/>
      <x:c r="WRW5889" s="248"/>
      <x:c r="WRX5889" s="248"/>
      <x:c r="WRY5889" s="248"/>
      <x:c r="WRZ5889" s="248"/>
      <x:c r="WSA5889" s="248"/>
      <x:c r="WSB5889" s="248"/>
      <x:c r="WSC5889" s="248"/>
      <x:c r="WSD5889" s="248"/>
      <x:c r="WSE5889" s="248"/>
      <x:c r="WSF5889" s="248"/>
      <x:c r="WSG5889" s="248"/>
      <x:c r="WSH5889" s="248"/>
      <x:c r="WSI5889" s="248"/>
      <x:c r="WSJ5889" s="248"/>
      <x:c r="WSK5889" s="248"/>
      <x:c r="WSL5889" s="248"/>
      <x:c r="WSM5889" s="248"/>
      <x:c r="WSN5889" s="248"/>
      <x:c r="WSO5889" s="248"/>
      <x:c r="WSP5889" s="248"/>
      <x:c r="WSQ5889" s="248"/>
      <x:c r="WSR5889" s="248"/>
      <x:c r="WSS5889" s="248"/>
      <x:c r="WST5889" s="248"/>
      <x:c r="WSU5889" s="248"/>
      <x:c r="WSV5889" s="248"/>
      <x:c r="WSW5889" s="248"/>
      <x:c r="WSX5889" s="248"/>
      <x:c r="WSY5889" s="248"/>
      <x:c r="WSZ5889" s="248"/>
      <x:c r="WTA5889" s="248"/>
      <x:c r="WTB5889" s="248"/>
      <x:c r="WTC5889" s="248"/>
      <x:c r="WTD5889" s="248"/>
      <x:c r="WTE5889" s="248"/>
      <x:c r="WTF5889" s="248"/>
      <x:c r="WTG5889" s="248"/>
      <x:c r="WTH5889" s="248"/>
      <x:c r="WTI5889" s="248"/>
      <x:c r="WTJ5889" s="248"/>
      <x:c r="WTK5889" s="248"/>
      <x:c r="WTL5889" s="248"/>
      <x:c r="WTM5889" s="248"/>
      <x:c r="WTN5889" s="248"/>
      <x:c r="WTO5889" s="248"/>
      <x:c r="WTP5889" s="248"/>
      <x:c r="WTQ5889" s="248"/>
      <x:c r="WTR5889" s="248"/>
      <x:c r="WTS5889" s="248"/>
      <x:c r="WTT5889" s="248"/>
      <x:c r="WTU5889" s="248"/>
      <x:c r="WTV5889" s="248"/>
      <x:c r="WTW5889" s="248"/>
      <x:c r="WTX5889" s="248"/>
      <x:c r="WTY5889" s="248"/>
      <x:c r="WTZ5889" s="248"/>
      <x:c r="WUA5889" s="248"/>
      <x:c r="WUB5889" s="248"/>
      <x:c r="WUC5889" s="248"/>
      <x:c r="WUD5889" s="248"/>
      <x:c r="WUE5889" s="248"/>
      <x:c r="WUF5889" s="248"/>
      <x:c r="WUG5889" s="248"/>
      <x:c r="WUH5889" s="248"/>
      <x:c r="WUI5889" s="248"/>
      <x:c r="WUJ5889" s="248"/>
      <x:c r="WUK5889" s="248"/>
      <x:c r="WUL5889" s="248"/>
      <x:c r="WUM5889" s="248"/>
      <x:c r="WUN5889" s="248"/>
      <x:c r="WUO5889" s="248"/>
      <x:c r="WUP5889" s="248"/>
      <x:c r="WUQ5889" s="248"/>
      <x:c r="WUR5889" s="248"/>
      <x:c r="WUS5889" s="248"/>
      <x:c r="WUT5889" s="248"/>
      <x:c r="WUU5889" s="248"/>
      <x:c r="WUV5889" s="248"/>
      <x:c r="WUW5889" s="248"/>
      <x:c r="WUX5889" s="248"/>
      <x:c r="WUY5889" s="248"/>
      <x:c r="WUZ5889" s="248"/>
      <x:c r="WVA5889" s="248"/>
      <x:c r="WVB5889" s="248"/>
      <x:c r="WVC5889" s="248"/>
      <x:c r="WVD5889" s="248"/>
      <x:c r="WVE5889" s="248"/>
      <x:c r="WVF5889" s="248"/>
      <x:c r="WVG5889" s="248"/>
      <x:c r="WVH5889" s="248"/>
      <x:c r="WVI5889" s="248"/>
      <x:c r="WVJ5889" s="248"/>
      <x:c r="WVK5889" s="248"/>
      <x:c r="WVL5889" s="248"/>
      <x:c r="WVM5889" s="248"/>
      <x:c r="WVN5889" s="248"/>
      <x:c r="WVO5889" s="248"/>
      <x:c r="WVP5889" s="248"/>
      <x:c r="WVQ5889" s="248"/>
      <x:c r="WVR5889" s="248"/>
      <x:c r="WVS5889" s="248"/>
      <x:c r="WVT5889" s="248"/>
      <x:c r="WVU5889" s="248"/>
      <x:c r="WVV5889" s="248"/>
      <x:c r="WVW5889" s="248"/>
      <x:c r="WVX5889" s="248"/>
      <x:c r="WVY5889" s="248"/>
      <x:c r="WVZ5889" s="248"/>
      <x:c r="WWA5889" s="248"/>
      <x:c r="WWB5889" s="248"/>
      <x:c r="WWC5889" s="248"/>
      <x:c r="WWD5889" s="248"/>
      <x:c r="WWE5889" s="248"/>
      <x:c r="WWF5889" s="248"/>
      <x:c r="WWG5889" s="248"/>
      <x:c r="WWH5889" s="248"/>
      <x:c r="WWI5889" s="248"/>
      <x:c r="WWJ5889" s="248"/>
      <x:c r="WWK5889" s="248"/>
      <x:c r="WWL5889" s="248"/>
      <x:c r="WWM5889" s="248"/>
      <x:c r="WWN5889" s="248"/>
      <x:c r="WWO5889" s="248"/>
      <x:c r="WWP5889" s="248"/>
      <x:c r="WWQ5889" s="248"/>
      <x:c r="WWR5889" s="248"/>
      <x:c r="WWS5889" s="248"/>
      <x:c r="WWT5889" s="248"/>
      <x:c r="WWU5889" s="248"/>
      <x:c r="WWV5889" s="248"/>
      <x:c r="WWW5889" s="248"/>
      <x:c r="WWX5889" s="248"/>
      <x:c r="WWY5889" s="248"/>
      <x:c r="WWZ5889" s="248"/>
      <x:c r="WXA5889" s="248"/>
      <x:c r="WXB5889" s="248"/>
      <x:c r="WXC5889" s="248"/>
      <x:c r="WXD5889" s="248"/>
      <x:c r="WXE5889" s="248"/>
      <x:c r="WXF5889" s="248"/>
      <x:c r="WXG5889" s="248"/>
      <x:c r="WXH5889" s="248"/>
      <x:c r="WXI5889" s="248"/>
      <x:c r="WXJ5889" s="248"/>
      <x:c r="WXK5889" s="248"/>
      <x:c r="WXL5889" s="248"/>
      <x:c r="WXM5889" s="248"/>
      <x:c r="WXN5889" s="248"/>
      <x:c r="WXO5889" s="248"/>
      <x:c r="WXP5889" s="248"/>
      <x:c r="WXQ5889" s="248"/>
      <x:c r="WXR5889" s="248"/>
      <x:c r="WXS5889" s="248"/>
      <x:c r="WXT5889" s="248"/>
      <x:c r="WXU5889" s="248"/>
      <x:c r="WXV5889" s="248"/>
      <x:c r="WXW5889" s="248"/>
      <x:c r="WXX5889" s="248"/>
      <x:c r="WXY5889" s="248"/>
      <x:c r="WXZ5889" s="248"/>
      <x:c r="WYA5889" s="248"/>
      <x:c r="WYB5889" s="248"/>
      <x:c r="WYC5889" s="248"/>
      <x:c r="WYD5889" s="248"/>
      <x:c r="WYE5889" s="248"/>
      <x:c r="WYF5889" s="248"/>
      <x:c r="WYG5889" s="248"/>
      <x:c r="WYH5889" s="248"/>
      <x:c r="WYI5889" s="248"/>
      <x:c r="WYJ5889" s="248"/>
      <x:c r="WYK5889" s="248"/>
      <x:c r="WYL5889" s="248"/>
      <x:c r="WYM5889" s="248"/>
      <x:c r="WYN5889" s="248"/>
      <x:c r="WYO5889" s="248"/>
      <x:c r="WYP5889" s="248"/>
      <x:c r="WYQ5889" s="248"/>
      <x:c r="WYR5889" s="248"/>
      <x:c r="WYS5889" s="248"/>
      <x:c r="WYT5889" s="248"/>
      <x:c r="WYU5889" s="248"/>
      <x:c r="WYV5889" s="248"/>
      <x:c r="WYW5889" s="248"/>
      <x:c r="WYX5889" s="248"/>
      <x:c r="WYY5889" s="248"/>
      <x:c r="WYZ5889" s="248"/>
      <x:c r="WZA5889" s="248"/>
      <x:c r="WZB5889" s="248"/>
      <x:c r="WZC5889" s="248"/>
      <x:c r="WZD5889" s="248"/>
      <x:c r="WZE5889" s="248"/>
      <x:c r="WZF5889" s="248"/>
      <x:c r="WZG5889" s="248"/>
      <x:c r="WZH5889" s="248"/>
      <x:c r="WZI5889" s="248"/>
      <x:c r="WZJ5889" s="248"/>
      <x:c r="WZK5889" s="248"/>
      <x:c r="WZL5889" s="248"/>
      <x:c r="WZM5889" s="248"/>
      <x:c r="WZN5889" s="248"/>
      <x:c r="WZO5889" s="248"/>
      <x:c r="WZP5889" s="248"/>
      <x:c r="WZQ5889" s="248"/>
      <x:c r="WZR5889" s="248"/>
      <x:c r="WZS5889" s="248"/>
      <x:c r="WZT5889" s="248"/>
      <x:c r="WZU5889" s="248"/>
      <x:c r="WZV5889" s="248"/>
      <x:c r="WZW5889" s="248"/>
      <x:c r="WZX5889" s="248"/>
      <x:c r="WZY5889" s="248"/>
      <x:c r="WZZ5889" s="248"/>
      <x:c r="XAA5889" s="248"/>
      <x:c r="XAB5889" s="248"/>
      <x:c r="XAC5889" s="248"/>
      <x:c r="XAD5889" s="248"/>
      <x:c r="XAE5889" s="248"/>
      <x:c r="XAF5889" s="248"/>
      <x:c r="XAG5889" s="248"/>
      <x:c r="XAH5889" s="248"/>
      <x:c r="XAI5889" s="248"/>
      <x:c r="XAJ5889" s="248"/>
      <x:c r="XAK5889" s="248"/>
      <x:c r="XAL5889" s="248"/>
      <x:c r="XAM5889" s="248"/>
      <x:c r="XAN5889" s="248"/>
      <x:c r="XAO5889" s="248"/>
      <x:c r="XAP5889" s="248"/>
      <x:c r="XAQ5889" s="248"/>
      <x:c r="XAR5889" s="248"/>
      <x:c r="XAS5889" s="248"/>
      <x:c r="XAT5889" s="248"/>
      <x:c r="XAU5889" s="248"/>
      <x:c r="XAV5889" s="248"/>
      <x:c r="XAW5889" s="248"/>
      <x:c r="XAX5889" s="248"/>
      <x:c r="XAY5889" s="248"/>
      <x:c r="XAZ5889" s="248"/>
      <x:c r="XBA5889" s="248"/>
      <x:c r="XBB5889" s="248"/>
      <x:c r="XBC5889" s="248"/>
      <x:c r="XBD5889" s="248"/>
      <x:c r="XBE5889" s="248"/>
      <x:c r="XBF5889" s="248"/>
      <x:c r="XBG5889" s="248"/>
      <x:c r="XBH5889" s="248"/>
      <x:c r="XBI5889" s="248"/>
      <x:c r="XBJ5889" s="248"/>
      <x:c r="XBK5889" s="248"/>
      <x:c r="XBL5889" s="248"/>
      <x:c r="XBM5889" s="248"/>
      <x:c r="XBN5889" s="248"/>
      <x:c r="XBO5889" s="248"/>
      <x:c r="XBP5889" s="248"/>
      <x:c r="XBQ5889" s="248"/>
      <x:c r="XBR5889" s="248"/>
      <x:c r="XBS5889" s="248"/>
      <x:c r="XBT5889" s="248"/>
      <x:c r="XBU5889" s="248"/>
      <x:c r="XBV5889" s="248"/>
      <x:c r="XBW5889" s="248"/>
      <x:c r="XBX5889" s="248"/>
      <x:c r="XBY5889" s="248"/>
      <x:c r="XBZ5889" s="248"/>
      <x:c r="XCA5889" s="248"/>
      <x:c r="XCB5889" s="248"/>
      <x:c r="XCC5889" s="248"/>
      <x:c r="XCD5889" s="248"/>
      <x:c r="XCE5889" s="248"/>
      <x:c r="XCF5889" s="248"/>
      <x:c r="XCG5889" s="248"/>
      <x:c r="XCH5889" s="248"/>
      <x:c r="XCI5889" s="248"/>
      <x:c r="XCJ5889" s="248"/>
      <x:c r="XCK5889" s="248"/>
      <x:c r="XCL5889" s="248"/>
      <x:c r="XCM5889" s="248"/>
      <x:c r="XCN5889" s="248"/>
      <x:c r="XCO5889" s="248"/>
      <x:c r="XCP5889" s="248"/>
      <x:c r="XCQ5889" s="248"/>
      <x:c r="XCR5889" s="248"/>
      <x:c r="XCS5889" s="248"/>
      <x:c r="XCT5889" s="248"/>
      <x:c r="XCU5889" s="248"/>
      <x:c r="XCV5889" s="248"/>
      <x:c r="XCW5889" s="248"/>
      <x:c r="XCX5889" s="248"/>
      <x:c r="XCY5889" s="248"/>
      <x:c r="XCZ5889" s="248"/>
      <x:c r="XDA5889" s="248"/>
      <x:c r="XDB5889" s="248"/>
      <x:c r="XDC5889" s="248"/>
      <x:c r="XDD5889" s="248"/>
      <x:c r="XDE5889" s="248"/>
      <x:c r="XDF5889" s="248"/>
      <x:c r="XDG5889" s="248"/>
      <x:c r="XDH5889" s="248"/>
      <x:c r="XDI5889" s="248"/>
      <x:c r="XDJ5889" s="248"/>
      <x:c r="XDK5889" s="248"/>
      <x:c r="XDL5889" s="248"/>
      <x:c r="XDM5889" s="248"/>
      <x:c r="XDN5889" s="248"/>
      <x:c r="XDO5889" s="248"/>
      <x:c r="XDP5889" s="248"/>
      <x:c r="XDQ5889" s="248"/>
      <x:c r="XDR5889" s="248"/>
      <x:c r="XDS5889" s="248"/>
      <x:c r="XDT5889" s="248"/>
      <x:c r="XDU5889" s="248"/>
      <x:c r="XDV5889" s="248"/>
      <x:c r="XDW5889" s="248"/>
      <x:c r="XDX5889" s="248"/>
      <x:c r="XDY5889" s="248"/>
      <x:c r="XDZ5889" s="248"/>
      <x:c r="XEA5889" s="248"/>
      <x:c r="XEB5889" s="248"/>
      <x:c r="XEC5889" s="248"/>
      <x:c r="XED5889" s="248"/>
      <x:c r="XEE5889" s="248"/>
      <x:c r="XEF5889" s="248"/>
      <x:c r="XEG5889" s="248"/>
      <x:c r="XEH5889" s="248"/>
      <x:c r="XEI5889" s="248"/>
      <x:c r="XEJ5889" s="248"/>
      <x:c r="XEK5889" s="248"/>
      <x:c r="XEL5889" s="248"/>
      <x:c r="XEM5889" s="248"/>
      <x:c r="XEN5889" s="248"/>
      <x:c r="XEO5889" s="248"/>
      <x:c r="XEP5889" s="248"/>
      <x:c r="XEQ5889" s="248"/>
      <x:c r="XER5889" s="248"/>
      <x:c r="XES5889" s="248"/>
      <x:c r="XET5889" s="248"/>
      <x:c r="XEU5889" s="248"/>
      <x:c r="XEV5889" s="248"/>
      <x:c r="XEW5889" s="248"/>
      <x:c r="XEX5889" s="248"/>
      <x:c r="XEY5889" s="248"/>
      <x:c r="XEZ5889" s="248"/>
      <x:c r="XFA5889" s="248"/>
      <x:c r="XFB5889" s="248"/>
      <x:c r="XFC5889" s="248"/>
      <x:c r="XFD5889" s="248"/>
    </x:row>
    <x:row r="5890" spans="1:16384" s="1" customFormat="1">
      <x:c r="A5890" s="248">
        <x:v>469449</x:v>
      </x:c>
      <x:c r="B5890" s="248">
        <x:v>1374</x:v>
      </x:c>
      <x:c r="C5890" s="248">
        <x:f t="shared" si="299"/>
        <x:v>1.22</x:v>
      </x:c>
      <x:c r="D5890" s="248"/>
      <x:c r="E5890" s="248"/>
      <x:c r="F5890" s="248"/>
      <x:c r="G5890" s="248">
        <x:v>5</x:v>
      </x:c>
      <x:c r="H5890" s="248"/>
      <x:c r="I5890" s="248" t="s">
        <x:v>103</x:v>
      </x:c>
      <x:c r="J5890" s="248"/>
      <x:c r="K5890" s="248"/>
      <x:c r="L5890" s="248"/>
      <x:c r="M5890" s="248"/>
      <x:c r="N5890" s="248"/>
      <x:c r="O5890" s="248"/>
      <x:c r="P5890" s="248"/>
      <x:c r="Q5890" s="248"/>
      <x:c r="R5890" s="248"/>
      <x:c r="S5890" s="248"/>
      <x:c r="T5890" s="248"/>
      <x:c r="U5890" s="248"/>
      <x:c r="V5890" s="248"/>
      <x:c r="W5890" s="248"/>
      <x:c r="X5890" s="248"/>
      <x:c r="Y5890" s="248"/>
      <x:c r="Z5890" s="248"/>
      <x:c r="AA5890" s="248"/>
      <x:c r="AB5890" s="248"/>
      <x:c r="AC5890" s="248"/>
      <x:c r="AD5890" s="248"/>
      <x:c r="AE5890" s="248"/>
      <x:c r="AF5890" s="248"/>
      <x:c r="AG5890" s="248">
        <x:v>1</x:v>
      </x:c>
      <x:c r="AH5890" s="248"/>
      <x:c r="AI5890" s="248"/>
      <x:c r="AJ5890" s="248"/>
      <x:c r="AK5890" s="248"/>
      <x:c r="AL5890" s="248"/>
      <x:c r="AM5890" s="248"/>
      <x:c r="AN5890" s="248"/>
      <x:c r="AO5890" s="248"/>
      <x:c r="AP5890" s="248"/>
      <x:c r="AQ5890" s="248"/>
      <x:c r="AR5890" s="248"/>
      <x:c r="AS5890" s="248"/>
      <x:c r="AT5890" s="248"/>
      <x:c r="AU5890" s="248"/>
      <x:c r="AV5890" s="248"/>
      <x:c r="AW5890" s="248"/>
      <x:c r="AX5890" s="248"/>
      <x:c r="AY5890" s="248"/>
      <x:c r="AZ5890" s="248"/>
      <x:c r="BA5890" s="248"/>
      <x:c r="BB5890" s="248"/>
      <x:c r="BC5890" s="248"/>
      <x:c r="BD5890" s="248"/>
      <x:c r="BE5890" s="248"/>
      <x:c r="BF5890" s="248"/>
      <x:c r="BG5890" s="248"/>
      <x:c r="BH5890" s="248"/>
      <x:c r="BI5890" s="248"/>
      <x:c r="BJ5890" s="248"/>
      <x:c r="BK5890" s="248"/>
      <x:c r="BL5890" s="248"/>
      <x:c r="BM5890" s="248"/>
      <x:c r="BN5890" s="248"/>
      <x:c r="BO5890" s="248"/>
      <x:c r="BP5890" s="248"/>
      <x:c r="BQ5890" s="248"/>
      <x:c r="BR5890" s="248"/>
      <x:c r="BS5890" s="248"/>
      <x:c r="BT5890" s="248"/>
      <x:c r="BU5890" s="248"/>
      <x:c r="BV5890" s="248"/>
      <x:c r="BW5890" s="248"/>
      <x:c r="BX5890" s="248"/>
      <x:c r="BY5890" s="248"/>
      <x:c r="BZ5890" s="248"/>
      <x:c r="CA5890" s="248"/>
      <x:c r="CB5890" s="248"/>
      <x:c r="CC5890" s="248"/>
      <x:c r="CD5890" s="248"/>
      <x:c r="CE5890" s="248"/>
      <x:c r="CF5890" s="248"/>
      <x:c r="CG5890" s="248"/>
      <x:c r="CH5890" s="248"/>
      <x:c r="CI5890" s="248"/>
      <x:c r="CJ5890" s="248"/>
      <x:c r="CK5890" s="248"/>
      <x:c r="CL5890" s="248"/>
      <x:c r="CM5890" s="248"/>
      <x:c r="CN5890" s="248"/>
      <x:c r="CO5890" s="248"/>
      <x:c r="CP5890" s="248"/>
      <x:c r="CQ5890" s="248"/>
      <x:c r="CR5890" s="248"/>
      <x:c r="CS5890" s="248"/>
      <x:c r="CT5890" s="248"/>
      <x:c r="CU5890" s="248"/>
      <x:c r="CV5890" s="248"/>
      <x:c r="CW5890" s="248"/>
      <x:c r="CX5890" s="248"/>
      <x:c r="CY5890" s="248"/>
      <x:c r="CZ5890" s="248"/>
      <x:c r="DA5890" s="248"/>
      <x:c r="DB5890" s="248"/>
      <x:c r="DC5890" s="248"/>
      <x:c r="DD5890" s="248"/>
      <x:c r="DE5890" s="248"/>
      <x:c r="DF5890" s="248"/>
      <x:c r="DG5890" s="248"/>
      <x:c r="DH5890" s="248"/>
      <x:c r="DI5890" s="248"/>
      <x:c r="DJ5890" s="248"/>
      <x:c r="DK5890" s="248"/>
      <x:c r="DL5890" s="248"/>
      <x:c r="DM5890" s="248"/>
      <x:c r="DN5890" s="248"/>
      <x:c r="DO5890" s="248"/>
      <x:c r="DP5890" s="248"/>
      <x:c r="DQ5890" s="248"/>
      <x:c r="DR5890" s="248"/>
      <x:c r="DS5890" s="248"/>
      <x:c r="DT5890" s="248"/>
      <x:c r="DU5890" s="248"/>
      <x:c r="DV5890" s="248"/>
      <x:c r="DW5890" s="248"/>
      <x:c r="DX5890" s="248"/>
      <x:c r="DY5890" s="248"/>
      <x:c r="DZ5890" s="248"/>
      <x:c r="EA5890" s="248"/>
      <x:c r="EB5890" s="248"/>
      <x:c r="EC5890" s="248"/>
      <x:c r="ED5890" s="248"/>
      <x:c r="EE5890" s="248"/>
      <x:c r="EF5890" s="248"/>
      <x:c r="EG5890" s="248"/>
      <x:c r="EH5890" s="248"/>
      <x:c r="EI5890" s="248"/>
      <x:c r="EJ5890" s="248"/>
      <x:c r="EK5890" s="248"/>
      <x:c r="EL5890" s="248"/>
      <x:c r="EM5890" s="248"/>
      <x:c r="EN5890" s="248"/>
      <x:c r="EO5890" s="248"/>
      <x:c r="EP5890" s="248"/>
      <x:c r="EQ5890" s="248"/>
      <x:c r="ER5890" s="248"/>
      <x:c r="ES5890" s="248"/>
      <x:c r="ET5890" s="248"/>
      <x:c r="EU5890" s="248"/>
      <x:c r="EV5890" s="248"/>
      <x:c r="EW5890" s="248"/>
      <x:c r="EX5890" s="248"/>
      <x:c r="EY5890" s="248"/>
      <x:c r="EZ5890" s="248"/>
      <x:c r="FA5890" s="248"/>
      <x:c r="FB5890" s="248"/>
      <x:c r="FC5890" s="248"/>
      <x:c r="FD5890" s="248"/>
      <x:c r="FE5890" s="248"/>
      <x:c r="FF5890" s="248"/>
      <x:c r="FG5890" s="248"/>
      <x:c r="FH5890" s="248"/>
      <x:c r="FI5890" s="248"/>
      <x:c r="FJ5890" s="248"/>
      <x:c r="FK5890" s="248"/>
      <x:c r="FL5890" s="248"/>
      <x:c r="FM5890" s="248"/>
      <x:c r="FN5890" s="248"/>
      <x:c r="FO5890" s="248"/>
      <x:c r="FP5890" s="248"/>
      <x:c r="FQ5890" s="248"/>
      <x:c r="FR5890" s="248"/>
      <x:c r="FS5890" s="248"/>
      <x:c r="FT5890" s="248"/>
      <x:c r="FU5890" s="248"/>
      <x:c r="FV5890" s="248"/>
      <x:c r="FW5890" s="248"/>
      <x:c r="FX5890" s="248"/>
      <x:c r="FY5890" s="248"/>
      <x:c r="FZ5890" s="248"/>
      <x:c r="GA5890" s="248"/>
      <x:c r="GB5890" s="248"/>
      <x:c r="GC5890" s="248"/>
      <x:c r="GD5890" s="248"/>
      <x:c r="GE5890" s="248"/>
      <x:c r="GF5890" s="248"/>
      <x:c r="GG5890" s="248"/>
      <x:c r="GH5890" s="248"/>
      <x:c r="GI5890" s="248"/>
      <x:c r="GJ5890" s="248"/>
      <x:c r="GK5890" s="248"/>
      <x:c r="GL5890" s="248"/>
      <x:c r="GM5890" s="248"/>
      <x:c r="GN5890" s="248"/>
      <x:c r="GO5890" s="248"/>
      <x:c r="GP5890" s="248"/>
      <x:c r="GQ5890" s="248"/>
      <x:c r="GR5890" s="248"/>
      <x:c r="GS5890" s="248"/>
      <x:c r="GT5890" s="248"/>
      <x:c r="GU5890" s="248"/>
      <x:c r="GV5890" s="248"/>
      <x:c r="GW5890" s="248"/>
      <x:c r="GX5890" s="248"/>
      <x:c r="GY5890" s="248"/>
      <x:c r="GZ5890" s="248"/>
      <x:c r="HA5890" s="248"/>
      <x:c r="HB5890" s="248"/>
      <x:c r="HC5890" s="248"/>
      <x:c r="HD5890" s="248"/>
      <x:c r="HE5890" s="248"/>
      <x:c r="HF5890" s="248"/>
      <x:c r="HG5890" s="248"/>
      <x:c r="HH5890" s="248"/>
      <x:c r="HI5890" s="248"/>
      <x:c r="HJ5890" s="248"/>
      <x:c r="HK5890" s="248"/>
      <x:c r="HL5890" s="248"/>
      <x:c r="HM5890" s="248"/>
      <x:c r="HN5890" s="248"/>
      <x:c r="HO5890" s="248"/>
      <x:c r="HP5890" s="248"/>
      <x:c r="HQ5890" s="248"/>
      <x:c r="HR5890" s="248"/>
      <x:c r="HS5890" s="248"/>
      <x:c r="HT5890" s="248"/>
      <x:c r="HU5890" s="248"/>
      <x:c r="HV5890" s="248"/>
      <x:c r="HW5890" s="248"/>
      <x:c r="HX5890" s="248"/>
      <x:c r="HY5890" s="248"/>
      <x:c r="HZ5890" s="248"/>
      <x:c r="IA5890" s="248"/>
      <x:c r="IB5890" s="248"/>
      <x:c r="IC5890" s="248"/>
      <x:c r="ID5890" s="248"/>
      <x:c r="IE5890" s="248"/>
      <x:c r="IF5890" s="248"/>
      <x:c r="IG5890" s="248"/>
      <x:c r="IH5890" s="248"/>
      <x:c r="II5890" s="248"/>
      <x:c r="IJ5890" s="248"/>
      <x:c r="IK5890" s="248"/>
      <x:c r="IL5890" s="248"/>
      <x:c r="IM5890" s="248"/>
      <x:c r="IN5890" s="248"/>
      <x:c r="IO5890" s="248"/>
      <x:c r="IP5890" s="248"/>
      <x:c r="IQ5890" s="248"/>
      <x:c r="IR5890" s="248"/>
      <x:c r="IS5890" s="248"/>
      <x:c r="IT5890" s="248"/>
      <x:c r="IU5890" s="248"/>
      <x:c r="IV5890" s="248"/>
      <x:c r="IW5890" s="248"/>
      <x:c r="IX5890" s="248"/>
      <x:c r="IY5890" s="248"/>
      <x:c r="IZ5890" s="248"/>
      <x:c r="JA5890" s="248"/>
      <x:c r="JB5890" s="248"/>
      <x:c r="JC5890" s="248"/>
      <x:c r="JD5890" s="248"/>
      <x:c r="JE5890" s="248"/>
      <x:c r="JF5890" s="248"/>
      <x:c r="JG5890" s="248"/>
      <x:c r="JH5890" s="248"/>
      <x:c r="JI5890" s="248"/>
      <x:c r="JJ5890" s="248"/>
      <x:c r="JK5890" s="248"/>
      <x:c r="JL5890" s="248"/>
      <x:c r="JM5890" s="248"/>
      <x:c r="JN5890" s="248"/>
      <x:c r="JO5890" s="248"/>
      <x:c r="JP5890" s="248"/>
      <x:c r="JQ5890" s="248"/>
      <x:c r="JR5890" s="248"/>
      <x:c r="JS5890" s="248"/>
      <x:c r="JT5890" s="248"/>
      <x:c r="JU5890" s="248"/>
      <x:c r="JV5890" s="248"/>
      <x:c r="JW5890" s="248"/>
      <x:c r="JX5890" s="248"/>
      <x:c r="JY5890" s="248"/>
      <x:c r="JZ5890" s="248"/>
      <x:c r="KA5890" s="248"/>
      <x:c r="KB5890" s="248"/>
      <x:c r="KC5890" s="248"/>
      <x:c r="KD5890" s="248"/>
      <x:c r="KE5890" s="248"/>
      <x:c r="KF5890" s="248"/>
      <x:c r="KG5890" s="248"/>
      <x:c r="KH5890" s="248"/>
      <x:c r="KI5890" s="248"/>
      <x:c r="KJ5890" s="248"/>
      <x:c r="KK5890" s="248"/>
      <x:c r="KL5890" s="248"/>
      <x:c r="KM5890" s="248"/>
      <x:c r="KN5890" s="248"/>
      <x:c r="KO5890" s="248"/>
      <x:c r="KP5890" s="248"/>
      <x:c r="KQ5890" s="248"/>
      <x:c r="KR5890" s="248"/>
      <x:c r="KS5890" s="248"/>
      <x:c r="KT5890" s="248"/>
      <x:c r="KU5890" s="248"/>
      <x:c r="KV5890" s="248"/>
      <x:c r="KW5890" s="248"/>
      <x:c r="KX5890" s="248"/>
      <x:c r="KY5890" s="248"/>
      <x:c r="KZ5890" s="248"/>
      <x:c r="LA5890" s="248"/>
      <x:c r="LB5890" s="248"/>
      <x:c r="LC5890" s="248"/>
      <x:c r="LD5890" s="248"/>
      <x:c r="LE5890" s="248"/>
      <x:c r="LF5890" s="248"/>
      <x:c r="LG5890" s="248"/>
      <x:c r="LH5890" s="248"/>
      <x:c r="LI5890" s="248"/>
      <x:c r="LJ5890" s="248"/>
      <x:c r="LK5890" s="248"/>
      <x:c r="LL5890" s="248"/>
      <x:c r="LM5890" s="248"/>
      <x:c r="LN5890" s="248"/>
      <x:c r="LO5890" s="248"/>
      <x:c r="LP5890" s="248"/>
      <x:c r="LQ5890" s="248"/>
      <x:c r="LR5890" s="248"/>
      <x:c r="LS5890" s="248"/>
      <x:c r="LT5890" s="248"/>
      <x:c r="LU5890" s="248"/>
      <x:c r="LV5890" s="248"/>
      <x:c r="LW5890" s="248"/>
      <x:c r="LX5890" s="248"/>
      <x:c r="LY5890" s="248"/>
      <x:c r="LZ5890" s="248"/>
      <x:c r="MA5890" s="248"/>
      <x:c r="MB5890" s="248"/>
      <x:c r="MC5890" s="248"/>
      <x:c r="MD5890" s="248"/>
      <x:c r="ME5890" s="248"/>
      <x:c r="MF5890" s="248"/>
      <x:c r="MG5890" s="248"/>
      <x:c r="MH5890" s="248"/>
      <x:c r="MI5890" s="248"/>
      <x:c r="MJ5890" s="248"/>
      <x:c r="MK5890" s="248"/>
      <x:c r="ML5890" s="248"/>
      <x:c r="MM5890" s="248"/>
      <x:c r="MN5890" s="248"/>
      <x:c r="MO5890" s="248"/>
      <x:c r="MP5890" s="248"/>
      <x:c r="MQ5890" s="248"/>
      <x:c r="MR5890" s="248"/>
      <x:c r="MS5890" s="248"/>
      <x:c r="MT5890" s="248"/>
      <x:c r="MU5890" s="248"/>
      <x:c r="MV5890" s="248"/>
      <x:c r="MW5890" s="248"/>
      <x:c r="MX5890" s="248"/>
      <x:c r="MY5890" s="248"/>
      <x:c r="MZ5890" s="248"/>
      <x:c r="NA5890" s="248"/>
      <x:c r="NB5890" s="248"/>
      <x:c r="NC5890" s="248"/>
      <x:c r="ND5890" s="248"/>
      <x:c r="NE5890" s="248"/>
      <x:c r="NF5890" s="248"/>
      <x:c r="NG5890" s="248"/>
      <x:c r="NH5890" s="248"/>
      <x:c r="NI5890" s="248"/>
      <x:c r="NJ5890" s="248"/>
      <x:c r="NK5890" s="248"/>
      <x:c r="NL5890" s="248"/>
      <x:c r="NM5890" s="248"/>
      <x:c r="NN5890" s="248"/>
      <x:c r="NO5890" s="248"/>
      <x:c r="NP5890" s="248"/>
      <x:c r="NQ5890" s="248"/>
      <x:c r="NR5890" s="248"/>
      <x:c r="NS5890" s="248"/>
      <x:c r="NT5890" s="248"/>
      <x:c r="NU5890" s="248"/>
      <x:c r="NV5890" s="248"/>
      <x:c r="NW5890" s="248"/>
      <x:c r="NX5890" s="248"/>
      <x:c r="NY5890" s="248"/>
      <x:c r="NZ5890" s="248"/>
      <x:c r="OA5890" s="248"/>
      <x:c r="OB5890" s="248"/>
      <x:c r="OC5890" s="248"/>
      <x:c r="OD5890" s="248"/>
      <x:c r="OE5890" s="248"/>
      <x:c r="OF5890" s="248"/>
      <x:c r="OG5890" s="248"/>
      <x:c r="OH5890" s="248"/>
      <x:c r="OI5890" s="248"/>
      <x:c r="OJ5890" s="248"/>
      <x:c r="OK5890" s="248"/>
      <x:c r="OL5890" s="248"/>
      <x:c r="OM5890" s="248"/>
      <x:c r="ON5890" s="248"/>
      <x:c r="OO5890" s="248"/>
      <x:c r="OP5890" s="248"/>
      <x:c r="OQ5890" s="248"/>
      <x:c r="OR5890" s="248"/>
      <x:c r="OS5890" s="248"/>
      <x:c r="OT5890" s="248"/>
      <x:c r="OU5890" s="248"/>
      <x:c r="OV5890" s="248"/>
      <x:c r="OW5890" s="248"/>
      <x:c r="OX5890" s="248"/>
      <x:c r="OY5890" s="248"/>
      <x:c r="OZ5890" s="248"/>
      <x:c r="PA5890" s="248"/>
      <x:c r="PB5890" s="248"/>
      <x:c r="PC5890" s="248"/>
      <x:c r="PD5890" s="248"/>
      <x:c r="PE5890" s="248"/>
      <x:c r="PF5890" s="248"/>
      <x:c r="PG5890" s="248"/>
      <x:c r="PH5890" s="248"/>
      <x:c r="PI5890" s="248"/>
      <x:c r="PJ5890" s="248"/>
      <x:c r="PK5890" s="248"/>
      <x:c r="PL5890" s="248"/>
      <x:c r="PM5890" s="248"/>
      <x:c r="PN5890" s="248"/>
      <x:c r="PO5890" s="248"/>
      <x:c r="PP5890" s="248"/>
      <x:c r="PQ5890" s="248"/>
      <x:c r="PR5890" s="248"/>
      <x:c r="PS5890" s="248"/>
      <x:c r="PT5890" s="248"/>
      <x:c r="PU5890" s="248"/>
      <x:c r="PV5890" s="248"/>
      <x:c r="PW5890" s="248"/>
      <x:c r="PX5890" s="248"/>
      <x:c r="PY5890" s="248"/>
      <x:c r="PZ5890" s="248"/>
      <x:c r="QA5890" s="248"/>
      <x:c r="QB5890" s="248"/>
      <x:c r="QC5890" s="248"/>
      <x:c r="QD5890" s="248"/>
      <x:c r="QE5890" s="248"/>
      <x:c r="QF5890" s="248"/>
      <x:c r="QG5890" s="248"/>
      <x:c r="QH5890" s="248"/>
      <x:c r="QI5890" s="248"/>
      <x:c r="QJ5890" s="248"/>
      <x:c r="QK5890" s="248"/>
      <x:c r="QL5890" s="248"/>
      <x:c r="QM5890" s="248"/>
      <x:c r="QN5890" s="248"/>
      <x:c r="QO5890" s="248"/>
      <x:c r="QP5890" s="248"/>
      <x:c r="QQ5890" s="248"/>
      <x:c r="QR5890" s="248"/>
      <x:c r="QS5890" s="248"/>
      <x:c r="QT5890" s="248"/>
      <x:c r="QU5890" s="248"/>
      <x:c r="QV5890" s="248"/>
      <x:c r="QW5890" s="248"/>
      <x:c r="QX5890" s="248"/>
      <x:c r="QY5890" s="248"/>
      <x:c r="QZ5890" s="248"/>
      <x:c r="RA5890" s="248"/>
      <x:c r="RB5890" s="248"/>
      <x:c r="RC5890" s="248"/>
      <x:c r="RD5890" s="248"/>
      <x:c r="RE5890" s="248"/>
      <x:c r="RF5890" s="248"/>
      <x:c r="RG5890" s="248"/>
      <x:c r="RH5890" s="248"/>
      <x:c r="RI5890" s="248"/>
      <x:c r="RJ5890" s="248"/>
      <x:c r="RK5890" s="248"/>
      <x:c r="RL5890" s="248"/>
      <x:c r="RM5890" s="248"/>
      <x:c r="RN5890" s="248"/>
      <x:c r="RO5890" s="248"/>
      <x:c r="RP5890" s="248"/>
      <x:c r="RQ5890" s="248"/>
      <x:c r="RR5890" s="248"/>
      <x:c r="RS5890" s="248"/>
      <x:c r="RT5890" s="248"/>
      <x:c r="RU5890" s="248"/>
      <x:c r="RV5890" s="248"/>
      <x:c r="RW5890" s="248"/>
      <x:c r="RX5890" s="248"/>
      <x:c r="RY5890" s="248"/>
      <x:c r="RZ5890" s="248"/>
      <x:c r="SA5890" s="248"/>
      <x:c r="SB5890" s="248"/>
      <x:c r="SC5890" s="248"/>
      <x:c r="SD5890" s="248"/>
      <x:c r="SE5890" s="248"/>
      <x:c r="SF5890" s="248"/>
      <x:c r="SG5890" s="248"/>
      <x:c r="SH5890" s="248"/>
      <x:c r="SI5890" s="248"/>
      <x:c r="SJ5890" s="248"/>
      <x:c r="SK5890" s="248"/>
      <x:c r="SL5890" s="248"/>
      <x:c r="SM5890" s="248"/>
      <x:c r="SN5890" s="248"/>
      <x:c r="SO5890" s="248"/>
      <x:c r="SP5890" s="248"/>
      <x:c r="SQ5890" s="248"/>
      <x:c r="SR5890" s="248"/>
      <x:c r="SS5890" s="248"/>
      <x:c r="ST5890" s="248"/>
      <x:c r="SU5890" s="248"/>
      <x:c r="SV5890" s="248"/>
      <x:c r="SW5890" s="248"/>
      <x:c r="SX5890" s="248"/>
      <x:c r="SY5890" s="248"/>
      <x:c r="SZ5890" s="248"/>
      <x:c r="TA5890" s="248"/>
      <x:c r="TB5890" s="248"/>
      <x:c r="TC5890" s="248"/>
      <x:c r="TD5890" s="248"/>
      <x:c r="TE5890" s="248"/>
      <x:c r="TF5890" s="248"/>
      <x:c r="TG5890" s="248"/>
      <x:c r="TH5890" s="248"/>
      <x:c r="TI5890" s="248"/>
      <x:c r="TJ5890" s="248"/>
      <x:c r="TK5890" s="248"/>
      <x:c r="TL5890" s="248"/>
      <x:c r="TM5890" s="248"/>
      <x:c r="TN5890" s="248"/>
      <x:c r="TO5890" s="248"/>
      <x:c r="TP5890" s="248"/>
      <x:c r="TQ5890" s="248"/>
      <x:c r="TR5890" s="248"/>
      <x:c r="TS5890" s="248"/>
      <x:c r="TT5890" s="248"/>
      <x:c r="TU5890" s="248"/>
      <x:c r="TV5890" s="248"/>
      <x:c r="TW5890" s="248"/>
      <x:c r="TX5890" s="248"/>
      <x:c r="TY5890" s="248"/>
      <x:c r="TZ5890" s="248"/>
      <x:c r="UA5890" s="248"/>
      <x:c r="UB5890" s="248"/>
      <x:c r="UC5890" s="248"/>
      <x:c r="UD5890" s="248"/>
      <x:c r="UE5890" s="248"/>
      <x:c r="UF5890" s="248"/>
      <x:c r="UG5890" s="248"/>
      <x:c r="UH5890" s="248"/>
      <x:c r="UI5890" s="248"/>
      <x:c r="UJ5890" s="248"/>
      <x:c r="UK5890" s="248"/>
      <x:c r="UL5890" s="248"/>
      <x:c r="UM5890" s="248"/>
      <x:c r="UN5890" s="248"/>
      <x:c r="UO5890" s="248"/>
      <x:c r="UP5890" s="248"/>
      <x:c r="UQ5890" s="248"/>
      <x:c r="UR5890" s="248"/>
      <x:c r="US5890" s="248"/>
      <x:c r="UT5890" s="248"/>
      <x:c r="UU5890" s="248"/>
      <x:c r="UV5890" s="248"/>
      <x:c r="UW5890" s="248"/>
      <x:c r="UX5890" s="248"/>
      <x:c r="UY5890" s="248"/>
      <x:c r="UZ5890" s="248"/>
      <x:c r="VA5890" s="248"/>
      <x:c r="VB5890" s="248"/>
      <x:c r="VC5890" s="248"/>
      <x:c r="VD5890" s="248"/>
      <x:c r="VE5890" s="248"/>
      <x:c r="VF5890" s="248"/>
      <x:c r="VG5890" s="248"/>
      <x:c r="VH5890" s="248"/>
      <x:c r="VI5890" s="248"/>
      <x:c r="VJ5890" s="248"/>
      <x:c r="VK5890" s="248"/>
      <x:c r="VL5890" s="248"/>
      <x:c r="VM5890" s="248"/>
      <x:c r="VN5890" s="248"/>
      <x:c r="VO5890" s="248"/>
      <x:c r="VP5890" s="248"/>
      <x:c r="VQ5890" s="248"/>
      <x:c r="VR5890" s="248"/>
      <x:c r="VS5890" s="248"/>
      <x:c r="VT5890" s="248"/>
      <x:c r="VU5890" s="248"/>
      <x:c r="VV5890" s="248"/>
      <x:c r="VW5890" s="248"/>
      <x:c r="VX5890" s="248"/>
      <x:c r="VY5890" s="248"/>
      <x:c r="VZ5890" s="248"/>
      <x:c r="WA5890" s="248"/>
      <x:c r="WB5890" s="248"/>
      <x:c r="WC5890" s="248"/>
      <x:c r="WD5890" s="248"/>
      <x:c r="WE5890" s="248"/>
      <x:c r="WF5890" s="248"/>
      <x:c r="WG5890" s="248"/>
      <x:c r="WH5890" s="248"/>
      <x:c r="WI5890" s="248"/>
      <x:c r="WJ5890" s="248"/>
      <x:c r="WK5890" s="248"/>
      <x:c r="WL5890" s="248"/>
      <x:c r="WM5890" s="248"/>
      <x:c r="WN5890" s="248"/>
      <x:c r="WO5890" s="248"/>
      <x:c r="WP5890" s="248"/>
      <x:c r="WQ5890" s="248"/>
      <x:c r="WR5890" s="248"/>
      <x:c r="WS5890" s="248"/>
      <x:c r="WT5890" s="248"/>
      <x:c r="WU5890" s="248"/>
      <x:c r="WV5890" s="248"/>
      <x:c r="WW5890" s="248"/>
      <x:c r="WX5890" s="248"/>
      <x:c r="WY5890" s="248"/>
      <x:c r="WZ5890" s="248"/>
      <x:c r="XA5890" s="248"/>
      <x:c r="XB5890" s="248"/>
      <x:c r="XC5890" s="248"/>
      <x:c r="XD5890" s="248"/>
      <x:c r="XE5890" s="248"/>
      <x:c r="XF5890" s="248"/>
      <x:c r="XG5890" s="248"/>
      <x:c r="XH5890" s="248"/>
      <x:c r="XI5890" s="248"/>
      <x:c r="XJ5890" s="248"/>
      <x:c r="XK5890" s="248"/>
      <x:c r="XL5890" s="248"/>
      <x:c r="XM5890" s="248"/>
      <x:c r="XN5890" s="248"/>
      <x:c r="XO5890" s="248"/>
      <x:c r="XP5890" s="248"/>
      <x:c r="XQ5890" s="248"/>
      <x:c r="XR5890" s="248"/>
      <x:c r="XS5890" s="248"/>
      <x:c r="XT5890" s="248"/>
      <x:c r="XU5890" s="248"/>
      <x:c r="XV5890" s="248"/>
      <x:c r="XW5890" s="248"/>
      <x:c r="XX5890" s="248"/>
      <x:c r="XY5890" s="248"/>
      <x:c r="XZ5890" s="248"/>
      <x:c r="YA5890" s="248"/>
      <x:c r="YB5890" s="248"/>
      <x:c r="YC5890" s="248"/>
      <x:c r="YD5890" s="248"/>
      <x:c r="YE5890" s="248"/>
      <x:c r="YF5890" s="248"/>
      <x:c r="YG5890" s="248"/>
      <x:c r="YH5890" s="248"/>
      <x:c r="YI5890" s="248"/>
      <x:c r="YJ5890" s="248"/>
      <x:c r="YK5890" s="248"/>
      <x:c r="YL5890" s="248"/>
      <x:c r="YM5890" s="248"/>
      <x:c r="YN5890" s="248"/>
      <x:c r="YO5890" s="248"/>
      <x:c r="YP5890" s="248"/>
      <x:c r="YQ5890" s="248"/>
      <x:c r="YR5890" s="248"/>
      <x:c r="YS5890" s="248"/>
      <x:c r="YT5890" s="248"/>
      <x:c r="YU5890" s="248"/>
      <x:c r="YV5890" s="248"/>
      <x:c r="YW5890" s="248"/>
      <x:c r="YX5890" s="248"/>
      <x:c r="YY5890" s="248"/>
      <x:c r="YZ5890" s="248"/>
      <x:c r="ZA5890" s="248"/>
      <x:c r="ZB5890" s="248"/>
      <x:c r="ZC5890" s="248"/>
      <x:c r="ZD5890" s="248"/>
      <x:c r="ZE5890" s="248"/>
      <x:c r="ZF5890" s="248"/>
      <x:c r="ZG5890" s="248"/>
      <x:c r="ZH5890" s="248"/>
      <x:c r="ZI5890" s="248"/>
      <x:c r="ZJ5890" s="248"/>
      <x:c r="ZK5890" s="248"/>
      <x:c r="ZL5890" s="248"/>
      <x:c r="ZM5890" s="248"/>
      <x:c r="ZN5890" s="248"/>
      <x:c r="ZO5890" s="248"/>
      <x:c r="ZP5890" s="248"/>
      <x:c r="ZQ5890" s="248"/>
      <x:c r="ZR5890" s="248"/>
      <x:c r="ZS5890" s="248"/>
      <x:c r="ZT5890" s="248"/>
      <x:c r="ZU5890" s="248"/>
      <x:c r="ZV5890" s="248"/>
      <x:c r="ZW5890" s="248"/>
      <x:c r="ZX5890" s="248"/>
      <x:c r="ZY5890" s="248"/>
      <x:c r="ZZ5890" s="248"/>
      <x:c r="AAA5890" s="248"/>
      <x:c r="AAB5890" s="248"/>
      <x:c r="AAC5890" s="248"/>
      <x:c r="AAD5890" s="248"/>
      <x:c r="AAE5890" s="248"/>
      <x:c r="AAF5890" s="248"/>
      <x:c r="AAG5890" s="248"/>
      <x:c r="AAH5890" s="248"/>
      <x:c r="AAI5890" s="248"/>
      <x:c r="AAJ5890" s="248"/>
      <x:c r="AAK5890" s="248"/>
      <x:c r="AAL5890" s="248"/>
      <x:c r="AAM5890" s="248"/>
      <x:c r="AAN5890" s="248"/>
      <x:c r="AAO5890" s="248"/>
      <x:c r="AAP5890" s="248"/>
      <x:c r="AAQ5890" s="248"/>
      <x:c r="AAR5890" s="248"/>
      <x:c r="AAS5890" s="248"/>
      <x:c r="AAT5890" s="248"/>
      <x:c r="AAU5890" s="248"/>
      <x:c r="AAV5890" s="248"/>
      <x:c r="AAW5890" s="248"/>
      <x:c r="AAX5890" s="248"/>
      <x:c r="AAY5890" s="248"/>
      <x:c r="AAZ5890" s="248"/>
      <x:c r="ABA5890" s="248"/>
      <x:c r="ABB5890" s="248"/>
      <x:c r="ABC5890" s="248"/>
      <x:c r="ABD5890" s="248"/>
      <x:c r="ABE5890" s="248"/>
      <x:c r="ABF5890" s="248"/>
      <x:c r="ABG5890" s="248"/>
      <x:c r="ABH5890" s="248"/>
      <x:c r="ABI5890" s="248"/>
      <x:c r="ABJ5890" s="248"/>
      <x:c r="ABK5890" s="248"/>
      <x:c r="ABL5890" s="248"/>
      <x:c r="ABM5890" s="248"/>
      <x:c r="ABN5890" s="248"/>
      <x:c r="ABO5890" s="248"/>
      <x:c r="ABP5890" s="248"/>
      <x:c r="ABQ5890" s="248"/>
      <x:c r="ABR5890" s="248"/>
      <x:c r="ABS5890" s="248"/>
      <x:c r="ABT5890" s="248"/>
      <x:c r="ABU5890" s="248"/>
      <x:c r="ABV5890" s="248"/>
      <x:c r="ABW5890" s="248"/>
      <x:c r="ABX5890" s="248"/>
      <x:c r="ABY5890" s="248"/>
      <x:c r="ABZ5890" s="248"/>
      <x:c r="ACA5890" s="248"/>
      <x:c r="ACB5890" s="248"/>
      <x:c r="ACC5890" s="248"/>
      <x:c r="ACD5890" s="248"/>
      <x:c r="ACE5890" s="248"/>
      <x:c r="ACF5890" s="248"/>
      <x:c r="ACG5890" s="248"/>
      <x:c r="ACH5890" s="248"/>
      <x:c r="ACI5890" s="248"/>
      <x:c r="ACJ5890" s="248"/>
      <x:c r="ACK5890" s="248"/>
      <x:c r="ACL5890" s="248"/>
      <x:c r="ACM5890" s="248"/>
      <x:c r="ACN5890" s="248"/>
      <x:c r="ACO5890" s="248"/>
      <x:c r="ACP5890" s="248"/>
      <x:c r="ACQ5890" s="248"/>
      <x:c r="ACR5890" s="248"/>
      <x:c r="ACS5890" s="248"/>
      <x:c r="ACT5890" s="248"/>
      <x:c r="ACU5890" s="248"/>
      <x:c r="ACV5890" s="248"/>
      <x:c r="ACW5890" s="248"/>
      <x:c r="ACX5890" s="248"/>
      <x:c r="ACY5890" s="248"/>
      <x:c r="ACZ5890" s="248"/>
      <x:c r="ADA5890" s="248"/>
      <x:c r="ADB5890" s="248"/>
      <x:c r="ADC5890" s="248"/>
      <x:c r="ADD5890" s="248"/>
      <x:c r="ADE5890" s="248"/>
      <x:c r="ADF5890" s="248"/>
      <x:c r="ADG5890" s="248"/>
      <x:c r="ADH5890" s="248"/>
      <x:c r="ADI5890" s="248"/>
      <x:c r="ADJ5890" s="248"/>
      <x:c r="ADK5890" s="248"/>
      <x:c r="ADL5890" s="248"/>
      <x:c r="ADM5890" s="248"/>
      <x:c r="ADN5890" s="248"/>
      <x:c r="ADO5890" s="248"/>
      <x:c r="ADP5890" s="248"/>
      <x:c r="ADQ5890" s="248"/>
      <x:c r="ADR5890" s="248"/>
      <x:c r="ADS5890" s="248"/>
      <x:c r="ADT5890" s="248"/>
      <x:c r="ADU5890" s="248"/>
      <x:c r="ADV5890" s="248"/>
      <x:c r="ADW5890" s="248"/>
      <x:c r="ADX5890" s="248"/>
      <x:c r="ADY5890" s="248"/>
      <x:c r="ADZ5890" s="248"/>
      <x:c r="AEA5890" s="248"/>
      <x:c r="AEB5890" s="248"/>
      <x:c r="AEC5890" s="248"/>
      <x:c r="AED5890" s="248"/>
      <x:c r="AEE5890" s="248"/>
      <x:c r="AEF5890" s="248"/>
      <x:c r="AEG5890" s="248"/>
      <x:c r="AEH5890" s="248"/>
      <x:c r="AEI5890" s="248"/>
      <x:c r="AEJ5890" s="248"/>
      <x:c r="AEK5890" s="248"/>
      <x:c r="AEL5890" s="248"/>
      <x:c r="AEM5890" s="248"/>
      <x:c r="AEN5890" s="248"/>
      <x:c r="AEO5890" s="248"/>
      <x:c r="AEP5890" s="248"/>
      <x:c r="AEQ5890" s="248"/>
      <x:c r="AER5890" s="248"/>
      <x:c r="AES5890" s="248"/>
      <x:c r="AET5890" s="248"/>
      <x:c r="AEU5890" s="248"/>
      <x:c r="AEV5890" s="248"/>
      <x:c r="AEW5890" s="248"/>
      <x:c r="AEX5890" s="248"/>
      <x:c r="AEY5890" s="248"/>
      <x:c r="AEZ5890" s="248"/>
      <x:c r="AFA5890" s="248"/>
      <x:c r="AFB5890" s="248"/>
      <x:c r="AFC5890" s="248"/>
      <x:c r="AFD5890" s="248"/>
      <x:c r="AFE5890" s="248"/>
      <x:c r="AFF5890" s="248"/>
      <x:c r="AFG5890" s="248"/>
      <x:c r="AFH5890" s="248"/>
      <x:c r="AFI5890" s="248"/>
      <x:c r="AFJ5890" s="248"/>
      <x:c r="AFK5890" s="248"/>
      <x:c r="AFL5890" s="248"/>
      <x:c r="AFM5890" s="248"/>
      <x:c r="AFN5890" s="248"/>
      <x:c r="AFO5890" s="248"/>
      <x:c r="AFP5890" s="248"/>
      <x:c r="AFQ5890" s="248"/>
      <x:c r="AFR5890" s="248"/>
      <x:c r="AFS5890" s="248"/>
      <x:c r="AFT5890" s="248"/>
      <x:c r="AFU5890" s="248"/>
      <x:c r="AFV5890" s="248"/>
      <x:c r="AFW5890" s="248"/>
      <x:c r="AFX5890" s="248"/>
      <x:c r="AFY5890" s="248"/>
      <x:c r="AFZ5890" s="248"/>
      <x:c r="AGA5890" s="248"/>
      <x:c r="AGB5890" s="248"/>
      <x:c r="AGC5890" s="248"/>
      <x:c r="AGD5890" s="248"/>
      <x:c r="AGE5890" s="248"/>
      <x:c r="AGF5890" s="248"/>
      <x:c r="AGG5890" s="248"/>
      <x:c r="AGH5890" s="248"/>
      <x:c r="AGI5890" s="248"/>
      <x:c r="AGJ5890" s="248"/>
      <x:c r="AGK5890" s="248"/>
      <x:c r="AGL5890" s="248"/>
      <x:c r="AGM5890" s="248"/>
      <x:c r="AGN5890" s="248"/>
      <x:c r="AGO5890" s="248"/>
      <x:c r="AGP5890" s="248"/>
      <x:c r="AGQ5890" s="248"/>
      <x:c r="AGR5890" s="248"/>
      <x:c r="AGS5890" s="248"/>
      <x:c r="AGT5890" s="248"/>
      <x:c r="AGU5890" s="248"/>
      <x:c r="AGV5890" s="248"/>
      <x:c r="AGW5890" s="248"/>
      <x:c r="AGX5890" s="248"/>
      <x:c r="AGY5890" s="248"/>
      <x:c r="AGZ5890" s="248"/>
      <x:c r="AHA5890" s="248"/>
      <x:c r="AHB5890" s="248"/>
      <x:c r="AHC5890" s="248"/>
      <x:c r="AHD5890" s="248"/>
      <x:c r="AHE5890" s="248"/>
      <x:c r="AHF5890" s="248"/>
      <x:c r="AHG5890" s="248"/>
      <x:c r="AHH5890" s="248"/>
      <x:c r="AHI5890" s="248"/>
      <x:c r="AHJ5890" s="248"/>
      <x:c r="AHK5890" s="248"/>
      <x:c r="AHL5890" s="248"/>
      <x:c r="AHM5890" s="248"/>
      <x:c r="AHN5890" s="248"/>
      <x:c r="AHO5890" s="248"/>
      <x:c r="AHP5890" s="248"/>
      <x:c r="AHQ5890" s="248"/>
      <x:c r="AHR5890" s="248"/>
      <x:c r="AHS5890" s="248"/>
      <x:c r="AHT5890" s="248"/>
      <x:c r="AHU5890" s="248"/>
      <x:c r="AHV5890" s="248"/>
      <x:c r="AHW5890" s="248"/>
      <x:c r="AHX5890" s="248"/>
      <x:c r="AHY5890" s="248"/>
      <x:c r="AHZ5890" s="248"/>
      <x:c r="AIA5890" s="248"/>
      <x:c r="AIB5890" s="248"/>
      <x:c r="AIC5890" s="248"/>
      <x:c r="AID5890" s="248"/>
      <x:c r="AIE5890" s="248"/>
      <x:c r="AIF5890" s="248"/>
      <x:c r="AIG5890" s="248"/>
      <x:c r="AIH5890" s="248"/>
      <x:c r="AII5890" s="248"/>
      <x:c r="AIJ5890" s="248"/>
      <x:c r="AIK5890" s="248"/>
      <x:c r="AIL5890" s="248"/>
      <x:c r="AIM5890" s="248"/>
      <x:c r="AIN5890" s="248"/>
      <x:c r="AIO5890" s="248"/>
      <x:c r="AIP5890" s="248"/>
      <x:c r="AIQ5890" s="248"/>
      <x:c r="AIR5890" s="248"/>
      <x:c r="AIS5890" s="248"/>
      <x:c r="AIT5890" s="248"/>
      <x:c r="AIU5890" s="248"/>
      <x:c r="AIV5890" s="248"/>
      <x:c r="AIW5890" s="248"/>
      <x:c r="AIX5890" s="248"/>
      <x:c r="AIY5890" s="248"/>
      <x:c r="AIZ5890" s="248"/>
      <x:c r="AJA5890" s="248"/>
      <x:c r="AJB5890" s="248"/>
      <x:c r="AJC5890" s="248"/>
      <x:c r="AJD5890" s="248"/>
      <x:c r="AJE5890" s="248"/>
      <x:c r="AJF5890" s="248"/>
      <x:c r="AJG5890" s="248"/>
      <x:c r="AJH5890" s="248"/>
      <x:c r="AJI5890" s="248"/>
      <x:c r="AJJ5890" s="248"/>
      <x:c r="AJK5890" s="248"/>
      <x:c r="AJL5890" s="248"/>
      <x:c r="AJM5890" s="248"/>
      <x:c r="AJN5890" s="248"/>
      <x:c r="AJO5890" s="248"/>
      <x:c r="AJP5890" s="248"/>
      <x:c r="AJQ5890" s="248"/>
      <x:c r="AJR5890" s="248"/>
      <x:c r="AJS5890" s="248"/>
      <x:c r="AJT5890" s="248"/>
      <x:c r="AJU5890" s="248"/>
      <x:c r="AJV5890" s="248"/>
      <x:c r="AJW5890" s="248"/>
      <x:c r="AJX5890" s="248"/>
      <x:c r="AJY5890" s="248"/>
      <x:c r="AJZ5890" s="248"/>
      <x:c r="AKA5890" s="248"/>
      <x:c r="AKB5890" s="248"/>
      <x:c r="AKC5890" s="248"/>
      <x:c r="AKD5890" s="248"/>
      <x:c r="AKE5890" s="248"/>
      <x:c r="AKF5890" s="248"/>
      <x:c r="AKG5890" s="248"/>
      <x:c r="AKH5890" s="248"/>
      <x:c r="AKI5890" s="248"/>
      <x:c r="AKJ5890" s="248"/>
      <x:c r="AKK5890" s="248"/>
      <x:c r="AKL5890" s="248"/>
      <x:c r="AKM5890" s="248"/>
      <x:c r="AKN5890" s="248"/>
      <x:c r="AKO5890" s="248"/>
      <x:c r="AKP5890" s="248"/>
      <x:c r="AKQ5890" s="248"/>
      <x:c r="AKR5890" s="248"/>
      <x:c r="AKS5890" s="248"/>
      <x:c r="AKT5890" s="248"/>
      <x:c r="AKU5890" s="248"/>
      <x:c r="AKV5890" s="248"/>
      <x:c r="AKW5890" s="248"/>
      <x:c r="AKX5890" s="248"/>
      <x:c r="AKY5890" s="248"/>
      <x:c r="AKZ5890" s="248"/>
      <x:c r="ALA5890" s="248"/>
      <x:c r="ALB5890" s="248"/>
      <x:c r="ALC5890" s="248"/>
      <x:c r="ALD5890" s="248"/>
      <x:c r="ALE5890" s="248"/>
      <x:c r="ALF5890" s="248"/>
      <x:c r="ALG5890" s="248"/>
      <x:c r="ALH5890" s="248"/>
      <x:c r="ALI5890" s="248"/>
      <x:c r="ALJ5890" s="248"/>
      <x:c r="ALK5890" s="248"/>
      <x:c r="ALL5890" s="248"/>
      <x:c r="ALM5890" s="248"/>
      <x:c r="ALN5890" s="248"/>
      <x:c r="ALO5890" s="248"/>
      <x:c r="ALP5890" s="248"/>
      <x:c r="ALQ5890" s="248"/>
      <x:c r="ALR5890" s="248"/>
      <x:c r="ALS5890" s="248"/>
      <x:c r="ALT5890" s="248"/>
      <x:c r="ALU5890" s="248"/>
      <x:c r="ALV5890" s="248"/>
      <x:c r="ALW5890" s="248"/>
      <x:c r="ALX5890" s="248"/>
      <x:c r="ALY5890" s="248"/>
      <x:c r="ALZ5890" s="248"/>
      <x:c r="AMA5890" s="248"/>
      <x:c r="AMB5890" s="248"/>
      <x:c r="AMC5890" s="248"/>
      <x:c r="AMD5890" s="248"/>
      <x:c r="AME5890" s="248"/>
      <x:c r="AMF5890" s="248"/>
      <x:c r="AMG5890" s="248"/>
      <x:c r="AMH5890" s="248"/>
      <x:c r="AMI5890" s="248"/>
      <x:c r="AMJ5890" s="248"/>
      <x:c r="AMK5890" s="248"/>
      <x:c r="AML5890" s="248"/>
      <x:c r="AMM5890" s="248"/>
      <x:c r="AMN5890" s="248"/>
      <x:c r="AMO5890" s="248"/>
      <x:c r="AMP5890" s="248"/>
      <x:c r="AMQ5890" s="248"/>
      <x:c r="AMR5890" s="248"/>
      <x:c r="AMS5890" s="248"/>
      <x:c r="AMT5890" s="248"/>
      <x:c r="AMU5890" s="248"/>
      <x:c r="AMV5890" s="248"/>
      <x:c r="AMW5890" s="248"/>
      <x:c r="AMX5890" s="248"/>
      <x:c r="AMY5890" s="248"/>
      <x:c r="AMZ5890" s="248"/>
      <x:c r="ANA5890" s="248"/>
      <x:c r="ANB5890" s="248"/>
      <x:c r="ANC5890" s="248"/>
      <x:c r="AND5890" s="248"/>
      <x:c r="ANE5890" s="248"/>
      <x:c r="ANF5890" s="248"/>
      <x:c r="ANG5890" s="248"/>
      <x:c r="ANH5890" s="248"/>
      <x:c r="ANI5890" s="248"/>
      <x:c r="ANJ5890" s="248"/>
      <x:c r="ANK5890" s="248"/>
      <x:c r="ANL5890" s="248"/>
      <x:c r="ANM5890" s="248"/>
      <x:c r="ANN5890" s="248"/>
      <x:c r="ANO5890" s="248"/>
      <x:c r="ANP5890" s="248"/>
      <x:c r="ANQ5890" s="248"/>
      <x:c r="ANR5890" s="248"/>
      <x:c r="ANS5890" s="248"/>
      <x:c r="ANT5890" s="248"/>
      <x:c r="ANU5890" s="248"/>
      <x:c r="ANV5890" s="248"/>
      <x:c r="ANW5890" s="248"/>
      <x:c r="ANX5890" s="248"/>
      <x:c r="ANY5890" s="248"/>
      <x:c r="ANZ5890" s="248"/>
      <x:c r="AOA5890" s="248"/>
      <x:c r="AOB5890" s="248"/>
      <x:c r="AOC5890" s="248"/>
      <x:c r="AOD5890" s="248"/>
      <x:c r="AOE5890" s="248"/>
      <x:c r="AOF5890" s="248"/>
      <x:c r="AOG5890" s="248"/>
      <x:c r="AOH5890" s="248"/>
      <x:c r="AOI5890" s="248"/>
      <x:c r="AOJ5890" s="248"/>
      <x:c r="AOK5890" s="248"/>
      <x:c r="AOL5890" s="248"/>
      <x:c r="AOM5890" s="248"/>
      <x:c r="AON5890" s="248"/>
      <x:c r="AOO5890" s="248"/>
      <x:c r="AOP5890" s="248"/>
      <x:c r="AOQ5890" s="248"/>
      <x:c r="AOR5890" s="248"/>
      <x:c r="AOS5890" s="248"/>
      <x:c r="AOT5890" s="248"/>
      <x:c r="AOU5890" s="248"/>
      <x:c r="AOV5890" s="248"/>
      <x:c r="AOW5890" s="248"/>
      <x:c r="AOX5890" s="248"/>
      <x:c r="AOY5890" s="248"/>
      <x:c r="AOZ5890" s="248"/>
      <x:c r="APA5890" s="248"/>
      <x:c r="APB5890" s="248"/>
      <x:c r="APC5890" s="248"/>
      <x:c r="APD5890" s="248"/>
      <x:c r="APE5890" s="248"/>
      <x:c r="APF5890" s="248"/>
      <x:c r="APG5890" s="248"/>
      <x:c r="APH5890" s="248"/>
      <x:c r="API5890" s="248"/>
      <x:c r="APJ5890" s="248"/>
      <x:c r="APK5890" s="248"/>
      <x:c r="APL5890" s="248"/>
      <x:c r="APM5890" s="248"/>
      <x:c r="APN5890" s="248"/>
      <x:c r="APO5890" s="248"/>
      <x:c r="APP5890" s="248"/>
      <x:c r="APQ5890" s="248"/>
      <x:c r="APR5890" s="248"/>
      <x:c r="APS5890" s="248"/>
      <x:c r="APT5890" s="248"/>
      <x:c r="APU5890" s="248"/>
      <x:c r="APV5890" s="248"/>
      <x:c r="APW5890" s="248"/>
      <x:c r="APX5890" s="248"/>
      <x:c r="APY5890" s="248"/>
      <x:c r="APZ5890" s="248"/>
      <x:c r="AQA5890" s="248"/>
      <x:c r="AQB5890" s="248"/>
      <x:c r="AQC5890" s="248"/>
      <x:c r="AQD5890" s="248"/>
      <x:c r="AQE5890" s="248"/>
      <x:c r="AQF5890" s="248"/>
      <x:c r="AQG5890" s="248"/>
      <x:c r="AQH5890" s="248"/>
      <x:c r="AQI5890" s="248"/>
      <x:c r="AQJ5890" s="248"/>
      <x:c r="AQK5890" s="248"/>
      <x:c r="AQL5890" s="248"/>
      <x:c r="AQM5890" s="248"/>
      <x:c r="AQN5890" s="248"/>
      <x:c r="AQO5890" s="248"/>
      <x:c r="AQP5890" s="248"/>
      <x:c r="AQQ5890" s="248"/>
      <x:c r="AQR5890" s="248"/>
      <x:c r="AQS5890" s="248"/>
      <x:c r="AQT5890" s="248"/>
      <x:c r="AQU5890" s="248"/>
      <x:c r="AQV5890" s="248"/>
      <x:c r="AQW5890" s="248"/>
      <x:c r="AQX5890" s="248"/>
      <x:c r="AQY5890" s="248"/>
      <x:c r="AQZ5890" s="248"/>
      <x:c r="ARA5890" s="248"/>
      <x:c r="ARB5890" s="248"/>
      <x:c r="ARC5890" s="248"/>
      <x:c r="ARD5890" s="248"/>
      <x:c r="ARE5890" s="248"/>
      <x:c r="ARF5890" s="248"/>
      <x:c r="ARG5890" s="248"/>
      <x:c r="ARH5890" s="248"/>
      <x:c r="ARI5890" s="248"/>
      <x:c r="ARJ5890" s="248"/>
      <x:c r="ARK5890" s="248"/>
      <x:c r="ARL5890" s="248"/>
      <x:c r="ARM5890" s="248"/>
      <x:c r="ARN5890" s="248"/>
      <x:c r="ARO5890" s="248"/>
      <x:c r="ARP5890" s="248"/>
      <x:c r="ARQ5890" s="248"/>
      <x:c r="ARR5890" s="248"/>
      <x:c r="ARS5890" s="248"/>
      <x:c r="ART5890" s="248"/>
      <x:c r="ARU5890" s="248"/>
      <x:c r="ARV5890" s="248"/>
      <x:c r="ARW5890" s="248"/>
      <x:c r="ARX5890" s="248"/>
      <x:c r="ARY5890" s="248"/>
      <x:c r="ARZ5890" s="248"/>
      <x:c r="ASA5890" s="248"/>
      <x:c r="ASB5890" s="248"/>
      <x:c r="ASC5890" s="248"/>
      <x:c r="ASD5890" s="248"/>
      <x:c r="ASE5890" s="248"/>
      <x:c r="ASF5890" s="248"/>
      <x:c r="ASG5890" s="248"/>
      <x:c r="ASH5890" s="248"/>
      <x:c r="ASI5890" s="248"/>
      <x:c r="ASJ5890" s="248"/>
      <x:c r="ASK5890" s="248"/>
      <x:c r="ASL5890" s="248"/>
      <x:c r="ASM5890" s="248"/>
      <x:c r="ASN5890" s="248"/>
      <x:c r="ASO5890" s="248"/>
      <x:c r="ASP5890" s="248"/>
      <x:c r="ASQ5890" s="248"/>
      <x:c r="ASR5890" s="248"/>
      <x:c r="ASS5890" s="248"/>
      <x:c r="AST5890" s="248"/>
      <x:c r="ASU5890" s="248"/>
      <x:c r="ASV5890" s="248"/>
      <x:c r="ASW5890" s="248"/>
      <x:c r="ASX5890" s="248"/>
      <x:c r="ASY5890" s="248"/>
      <x:c r="ASZ5890" s="248"/>
      <x:c r="ATA5890" s="248"/>
      <x:c r="ATB5890" s="248"/>
      <x:c r="ATC5890" s="248"/>
      <x:c r="ATD5890" s="248"/>
      <x:c r="ATE5890" s="248"/>
      <x:c r="ATF5890" s="248"/>
      <x:c r="ATG5890" s="248"/>
      <x:c r="ATH5890" s="248"/>
      <x:c r="ATI5890" s="248"/>
      <x:c r="ATJ5890" s="248"/>
      <x:c r="ATK5890" s="248"/>
      <x:c r="ATL5890" s="248"/>
      <x:c r="ATM5890" s="248"/>
      <x:c r="ATN5890" s="248"/>
      <x:c r="ATO5890" s="248"/>
      <x:c r="ATP5890" s="248"/>
      <x:c r="ATQ5890" s="248"/>
      <x:c r="ATR5890" s="248"/>
      <x:c r="ATS5890" s="248"/>
      <x:c r="ATT5890" s="248"/>
      <x:c r="ATU5890" s="248"/>
      <x:c r="ATV5890" s="248"/>
      <x:c r="ATW5890" s="248"/>
      <x:c r="ATX5890" s="248"/>
      <x:c r="ATY5890" s="248"/>
      <x:c r="ATZ5890" s="248"/>
      <x:c r="AUA5890" s="248"/>
      <x:c r="AUB5890" s="248"/>
      <x:c r="AUC5890" s="248"/>
      <x:c r="AUD5890" s="248"/>
      <x:c r="AUE5890" s="248"/>
      <x:c r="AUF5890" s="248"/>
      <x:c r="AUG5890" s="248"/>
      <x:c r="AUH5890" s="248"/>
      <x:c r="AUI5890" s="248"/>
      <x:c r="AUJ5890" s="248"/>
      <x:c r="AUK5890" s="248"/>
      <x:c r="AUL5890" s="248"/>
      <x:c r="AUM5890" s="248"/>
      <x:c r="AUN5890" s="248"/>
      <x:c r="AUO5890" s="248"/>
      <x:c r="AUP5890" s="248"/>
      <x:c r="AUQ5890" s="248"/>
      <x:c r="AUR5890" s="248"/>
      <x:c r="AUS5890" s="248"/>
      <x:c r="AUT5890" s="248"/>
      <x:c r="AUU5890" s="248"/>
      <x:c r="AUV5890" s="248"/>
      <x:c r="AUW5890" s="248"/>
      <x:c r="AUX5890" s="248"/>
      <x:c r="AUY5890" s="248"/>
      <x:c r="AUZ5890" s="248"/>
      <x:c r="AVA5890" s="248"/>
      <x:c r="AVB5890" s="248"/>
      <x:c r="AVC5890" s="248"/>
      <x:c r="AVD5890" s="248"/>
      <x:c r="AVE5890" s="248"/>
      <x:c r="AVF5890" s="248"/>
      <x:c r="AVG5890" s="248"/>
      <x:c r="AVH5890" s="248"/>
      <x:c r="AVI5890" s="248"/>
      <x:c r="AVJ5890" s="248"/>
      <x:c r="AVK5890" s="248"/>
      <x:c r="AVL5890" s="248"/>
      <x:c r="AVM5890" s="248"/>
      <x:c r="AVN5890" s="248"/>
      <x:c r="AVO5890" s="248"/>
      <x:c r="AVP5890" s="248"/>
      <x:c r="AVQ5890" s="248"/>
      <x:c r="AVR5890" s="248"/>
      <x:c r="AVS5890" s="248"/>
      <x:c r="AVT5890" s="248"/>
      <x:c r="AVU5890" s="248"/>
      <x:c r="AVV5890" s="248"/>
      <x:c r="AVW5890" s="248"/>
      <x:c r="AVX5890" s="248"/>
      <x:c r="AVY5890" s="248"/>
      <x:c r="AVZ5890" s="248"/>
      <x:c r="AWA5890" s="248"/>
      <x:c r="AWB5890" s="248"/>
      <x:c r="AWC5890" s="248"/>
      <x:c r="AWD5890" s="248"/>
      <x:c r="AWE5890" s="248"/>
      <x:c r="AWF5890" s="248"/>
      <x:c r="AWG5890" s="248"/>
      <x:c r="AWH5890" s="248"/>
      <x:c r="AWI5890" s="248"/>
      <x:c r="AWJ5890" s="248"/>
      <x:c r="AWK5890" s="248"/>
      <x:c r="AWL5890" s="248"/>
      <x:c r="AWM5890" s="248"/>
      <x:c r="AWN5890" s="248"/>
      <x:c r="AWO5890" s="248"/>
      <x:c r="AWP5890" s="248"/>
      <x:c r="AWQ5890" s="248"/>
      <x:c r="AWR5890" s="248"/>
      <x:c r="AWS5890" s="248"/>
      <x:c r="AWT5890" s="248"/>
      <x:c r="AWU5890" s="248"/>
      <x:c r="AWV5890" s="248"/>
      <x:c r="AWW5890" s="248"/>
      <x:c r="AWX5890" s="248"/>
      <x:c r="AWY5890" s="248"/>
      <x:c r="AWZ5890" s="248"/>
      <x:c r="AXA5890" s="248"/>
      <x:c r="AXB5890" s="248"/>
      <x:c r="AXC5890" s="248"/>
      <x:c r="AXD5890" s="248"/>
      <x:c r="AXE5890" s="248"/>
      <x:c r="AXF5890" s="248"/>
      <x:c r="AXG5890" s="248"/>
      <x:c r="AXH5890" s="248"/>
      <x:c r="AXI5890" s="248"/>
      <x:c r="AXJ5890" s="248"/>
      <x:c r="AXK5890" s="248"/>
      <x:c r="AXL5890" s="248"/>
      <x:c r="AXM5890" s="248"/>
      <x:c r="AXN5890" s="248"/>
      <x:c r="AXO5890" s="248"/>
      <x:c r="AXP5890" s="248"/>
      <x:c r="AXQ5890" s="248"/>
      <x:c r="AXR5890" s="248"/>
      <x:c r="AXS5890" s="248"/>
      <x:c r="AXT5890" s="248"/>
      <x:c r="AXU5890" s="248"/>
      <x:c r="AXV5890" s="248"/>
      <x:c r="AXW5890" s="248"/>
      <x:c r="AXX5890" s="248"/>
      <x:c r="AXY5890" s="248"/>
      <x:c r="AXZ5890" s="248"/>
      <x:c r="AYA5890" s="248"/>
      <x:c r="AYB5890" s="248"/>
      <x:c r="AYC5890" s="248"/>
      <x:c r="AYD5890" s="248"/>
      <x:c r="AYE5890" s="248"/>
      <x:c r="AYF5890" s="248"/>
      <x:c r="AYG5890" s="248"/>
      <x:c r="AYH5890" s="248"/>
      <x:c r="AYI5890" s="248"/>
      <x:c r="AYJ5890" s="248"/>
      <x:c r="AYK5890" s="248"/>
      <x:c r="AYL5890" s="248"/>
      <x:c r="AYM5890" s="248"/>
      <x:c r="AYN5890" s="248"/>
      <x:c r="AYO5890" s="248"/>
      <x:c r="AYP5890" s="248"/>
      <x:c r="AYQ5890" s="248"/>
      <x:c r="AYR5890" s="248"/>
      <x:c r="AYS5890" s="248"/>
      <x:c r="AYT5890" s="248"/>
      <x:c r="AYU5890" s="248"/>
      <x:c r="AYV5890" s="248"/>
      <x:c r="AYW5890" s="248"/>
      <x:c r="AYX5890" s="248"/>
      <x:c r="AYY5890" s="248"/>
      <x:c r="AYZ5890" s="248"/>
      <x:c r="AZA5890" s="248"/>
      <x:c r="AZB5890" s="248"/>
      <x:c r="AZC5890" s="248"/>
      <x:c r="AZD5890" s="248"/>
      <x:c r="AZE5890" s="248"/>
      <x:c r="AZF5890" s="248"/>
      <x:c r="AZG5890" s="248"/>
      <x:c r="AZH5890" s="248"/>
      <x:c r="AZI5890" s="248"/>
      <x:c r="AZJ5890" s="248"/>
      <x:c r="AZK5890" s="248"/>
      <x:c r="AZL5890" s="248"/>
      <x:c r="AZM5890" s="248"/>
      <x:c r="AZN5890" s="248"/>
      <x:c r="AZO5890" s="248"/>
      <x:c r="AZP5890" s="248"/>
      <x:c r="AZQ5890" s="248"/>
      <x:c r="AZR5890" s="248"/>
      <x:c r="AZS5890" s="248"/>
      <x:c r="AZT5890" s="248"/>
      <x:c r="AZU5890" s="248"/>
      <x:c r="AZV5890" s="248"/>
      <x:c r="AZW5890" s="248"/>
      <x:c r="AZX5890" s="248"/>
      <x:c r="AZY5890" s="248"/>
      <x:c r="AZZ5890" s="248"/>
      <x:c r="BAA5890" s="248"/>
      <x:c r="BAB5890" s="248"/>
      <x:c r="BAC5890" s="248"/>
      <x:c r="BAD5890" s="248"/>
      <x:c r="BAE5890" s="248"/>
      <x:c r="BAF5890" s="248"/>
      <x:c r="BAG5890" s="248"/>
      <x:c r="BAH5890" s="248"/>
      <x:c r="BAI5890" s="248"/>
      <x:c r="BAJ5890" s="248"/>
      <x:c r="BAK5890" s="248"/>
      <x:c r="BAL5890" s="248"/>
      <x:c r="BAM5890" s="248"/>
      <x:c r="BAN5890" s="248"/>
      <x:c r="BAO5890" s="248"/>
      <x:c r="BAP5890" s="248"/>
      <x:c r="BAQ5890" s="248"/>
      <x:c r="BAR5890" s="248"/>
      <x:c r="BAS5890" s="248"/>
      <x:c r="BAT5890" s="248"/>
      <x:c r="BAU5890" s="248"/>
      <x:c r="BAV5890" s="248"/>
      <x:c r="BAW5890" s="248"/>
      <x:c r="BAX5890" s="248"/>
      <x:c r="BAY5890" s="248"/>
      <x:c r="BAZ5890" s="248"/>
      <x:c r="BBA5890" s="248"/>
      <x:c r="BBB5890" s="248"/>
      <x:c r="BBC5890" s="248"/>
      <x:c r="BBD5890" s="248"/>
      <x:c r="BBE5890" s="248"/>
      <x:c r="BBF5890" s="248"/>
      <x:c r="BBG5890" s="248"/>
      <x:c r="BBH5890" s="248"/>
      <x:c r="BBI5890" s="248"/>
      <x:c r="BBJ5890" s="248"/>
      <x:c r="BBK5890" s="248"/>
      <x:c r="BBL5890" s="248"/>
      <x:c r="BBM5890" s="248"/>
      <x:c r="BBN5890" s="248"/>
      <x:c r="BBO5890" s="248"/>
      <x:c r="BBP5890" s="248"/>
      <x:c r="BBQ5890" s="248"/>
      <x:c r="BBR5890" s="248"/>
      <x:c r="BBS5890" s="248"/>
      <x:c r="BBT5890" s="248"/>
      <x:c r="BBU5890" s="248"/>
      <x:c r="BBV5890" s="248"/>
      <x:c r="BBW5890" s="248"/>
      <x:c r="BBX5890" s="248"/>
      <x:c r="BBY5890" s="248"/>
      <x:c r="BBZ5890" s="248"/>
      <x:c r="BCA5890" s="248"/>
      <x:c r="BCB5890" s="248"/>
      <x:c r="BCC5890" s="248"/>
      <x:c r="BCD5890" s="248"/>
      <x:c r="BCE5890" s="248"/>
      <x:c r="BCF5890" s="248"/>
      <x:c r="BCG5890" s="248"/>
      <x:c r="BCH5890" s="248"/>
      <x:c r="BCI5890" s="248"/>
      <x:c r="BCJ5890" s="248"/>
      <x:c r="BCK5890" s="248"/>
      <x:c r="BCL5890" s="248"/>
      <x:c r="BCM5890" s="248"/>
      <x:c r="BCN5890" s="248"/>
      <x:c r="BCO5890" s="248"/>
      <x:c r="BCP5890" s="248"/>
      <x:c r="BCQ5890" s="248"/>
      <x:c r="BCR5890" s="248"/>
      <x:c r="BCS5890" s="248"/>
      <x:c r="BCT5890" s="248"/>
      <x:c r="BCU5890" s="248"/>
      <x:c r="BCV5890" s="248"/>
      <x:c r="BCW5890" s="248"/>
      <x:c r="BCX5890" s="248"/>
      <x:c r="BCY5890" s="248"/>
      <x:c r="BCZ5890" s="248"/>
      <x:c r="BDA5890" s="248"/>
      <x:c r="BDB5890" s="248"/>
      <x:c r="BDC5890" s="248"/>
      <x:c r="BDD5890" s="248"/>
      <x:c r="BDE5890" s="248"/>
      <x:c r="BDF5890" s="248"/>
      <x:c r="BDG5890" s="248"/>
      <x:c r="BDH5890" s="248"/>
      <x:c r="BDI5890" s="248"/>
      <x:c r="BDJ5890" s="248"/>
      <x:c r="BDK5890" s="248"/>
      <x:c r="BDL5890" s="248"/>
      <x:c r="BDM5890" s="248"/>
      <x:c r="BDN5890" s="248"/>
      <x:c r="BDO5890" s="248"/>
      <x:c r="BDP5890" s="248"/>
      <x:c r="BDQ5890" s="248"/>
      <x:c r="BDR5890" s="248"/>
      <x:c r="BDS5890" s="248"/>
      <x:c r="BDT5890" s="248"/>
      <x:c r="BDU5890" s="248"/>
      <x:c r="BDV5890" s="248"/>
      <x:c r="BDW5890" s="248"/>
      <x:c r="BDX5890" s="248"/>
      <x:c r="BDY5890" s="248"/>
      <x:c r="BDZ5890" s="248"/>
      <x:c r="BEA5890" s="248"/>
      <x:c r="BEB5890" s="248"/>
      <x:c r="BEC5890" s="248"/>
      <x:c r="BED5890" s="248"/>
      <x:c r="BEE5890" s="248"/>
      <x:c r="BEF5890" s="248"/>
      <x:c r="BEG5890" s="248"/>
      <x:c r="BEH5890" s="248"/>
      <x:c r="BEI5890" s="248"/>
      <x:c r="BEJ5890" s="248"/>
      <x:c r="BEK5890" s="248"/>
      <x:c r="BEL5890" s="248"/>
      <x:c r="BEM5890" s="248"/>
      <x:c r="BEN5890" s="248"/>
      <x:c r="BEO5890" s="248"/>
      <x:c r="BEP5890" s="248"/>
      <x:c r="BEQ5890" s="248"/>
      <x:c r="BER5890" s="248"/>
      <x:c r="BES5890" s="248"/>
      <x:c r="BET5890" s="248"/>
      <x:c r="BEU5890" s="248"/>
      <x:c r="BEV5890" s="248"/>
      <x:c r="BEW5890" s="248"/>
      <x:c r="BEX5890" s="248"/>
      <x:c r="BEY5890" s="248"/>
      <x:c r="BEZ5890" s="248"/>
      <x:c r="BFA5890" s="248"/>
      <x:c r="BFB5890" s="248"/>
      <x:c r="BFC5890" s="248"/>
      <x:c r="BFD5890" s="248"/>
      <x:c r="BFE5890" s="248"/>
      <x:c r="BFF5890" s="248"/>
      <x:c r="BFG5890" s="248"/>
      <x:c r="BFH5890" s="248"/>
      <x:c r="BFI5890" s="248"/>
      <x:c r="BFJ5890" s="248"/>
      <x:c r="BFK5890" s="248"/>
      <x:c r="BFL5890" s="248"/>
      <x:c r="BFM5890" s="248"/>
      <x:c r="BFN5890" s="248"/>
      <x:c r="BFO5890" s="248"/>
      <x:c r="BFP5890" s="248"/>
      <x:c r="BFQ5890" s="248"/>
      <x:c r="BFR5890" s="248"/>
      <x:c r="BFS5890" s="248"/>
      <x:c r="BFT5890" s="248"/>
      <x:c r="BFU5890" s="248"/>
      <x:c r="BFV5890" s="248"/>
      <x:c r="BFW5890" s="248"/>
      <x:c r="BFX5890" s="248"/>
      <x:c r="BFY5890" s="248"/>
      <x:c r="BFZ5890" s="248"/>
      <x:c r="BGA5890" s="248"/>
      <x:c r="BGB5890" s="248"/>
      <x:c r="BGC5890" s="248"/>
      <x:c r="BGD5890" s="248"/>
      <x:c r="BGE5890" s="248"/>
      <x:c r="BGF5890" s="248"/>
      <x:c r="BGG5890" s="248"/>
      <x:c r="BGH5890" s="248"/>
      <x:c r="BGI5890" s="248"/>
      <x:c r="BGJ5890" s="248"/>
      <x:c r="BGK5890" s="248"/>
      <x:c r="BGL5890" s="248"/>
      <x:c r="BGM5890" s="248"/>
      <x:c r="BGN5890" s="248"/>
      <x:c r="BGO5890" s="248"/>
      <x:c r="BGP5890" s="248"/>
      <x:c r="BGQ5890" s="248"/>
      <x:c r="BGR5890" s="248"/>
      <x:c r="BGS5890" s="248"/>
      <x:c r="BGT5890" s="248"/>
      <x:c r="BGU5890" s="248"/>
      <x:c r="BGV5890" s="248"/>
      <x:c r="BGW5890" s="248"/>
      <x:c r="BGX5890" s="248"/>
      <x:c r="BGY5890" s="248"/>
      <x:c r="BGZ5890" s="248"/>
      <x:c r="BHA5890" s="248"/>
      <x:c r="BHB5890" s="248"/>
      <x:c r="BHC5890" s="248"/>
      <x:c r="BHD5890" s="248"/>
      <x:c r="BHE5890" s="248"/>
      <x:c r="BHF5890" s="248"/>
      <x:c r="BHG5890" s="248"/>
      <x:c r="BHH5890" s="248"/>
      <x:c r="BHI5890" s="248"/>
      <x:c r="BHJ5890" s="248"/>
      <x:c r="BHK5890" s="248"/>
      <x:c r="BHL5890" s="248"/>
      <x:c r="BHM5890" s="248"/>
      <x:c r="BHN5890" s="248"/>
      <x:c r="BHO5890" s="248"/>
      <x:c r="BHP5890" s="248"/>
      <x:c r="BHQ5890" s="248"/>
      <x:c r="BHR5890" s="248"/>
      <x:c r="BHS5890" s="248"/>
      <x:c r="BHT5890" s="248"/>
      <x:c r="BHU5890" s="248"/>
      <x:c r="BHV5890" s="248"/>
      <x:c r="BHW5890" s="248"/>
      <x:c r="BHX5890" s="248"/>
      <x:c r="BHY5890" s="248"/>
      <x:c r="BHZ5890" s="248"/>
      <x:c r="BIA5890" s="248"/>
      <x:c r="BIB5890" s="248"/>
      <x:c r="BIC5890" s="248"/>
      <x:c r="BID5890" s="248"/>
      <x:c r="BIE5890" s="248"/>
      <x:c r="BIF5890" s="248"/>
      <x:c r="BIG5890" s="248"/>
      <x:c r="BIH5890" s="248"/>
      <x:c r="BII5890" s="248"/>
      <x:c r="BIJ5890" s="248"/>
      <x:c r="BIK5890" s="248"/>
      <x:c r="BIL5890" s="248"/>
      <x:c r="BIM5890" s="248"/>
      <x:c r="BIN5890" s="248"/>
      <x:c r="BIO5890" s="248"/>
      <x:c r="BIP5890" s="248"/>
      <x:c r="BIQ5890" s="248"/>
      <x:c r="BIR5890" s="248"/>
      <x:c r="BIS5890" s="248"/>
      <x:c r="BIT5890" s="248"/>
      <x:c r="BIU5890" s="248"/>
      <x:c r="BIV5890" s="248"/>
      <x:c r="BIW5890" s="248"/>
      <x:c r="BIX5890" s="248"/>
      <x:c r="BIY5890" s="248"/>
      <x:c r="BIZ5890" s="248"/>
      <x:c r="BJA5890" s="248"/>
      <x:c r="BJB5890" s="248"/>
      <x:c r="BJC5890" s="248"/>
      <x:c r="BJD5890" s="248"/>
      <x:c r="BJE5890" s="248"/>
      <x:c r="BJF5890" s="248"/>
      <x:c r="BJG5890" s="248"/>
      <x:c r="BJH5890" s="248"/>
      <x:c r="BJI5890" s="248"/>
      <x:c r="BJJ5890" s="248"/>
      <x:c r="BJK5890" s="248"/>
      <x:c r="BJL5890" s="248"/>
      <x:c r="BJM5890" s="248"/>
      <x:c r="BJN5890" s="248"/>
      <x:c r="BJO5890" s="248"/>
      <x:c r="BJP5890" s="248"/>
      <x:c r="BJQ5890" s="248"/>
      <x:c r="BJR5890" s="248"/>
      <x:c r="BJS5890" s="248"/>
      <x:c r="BJT5890" s="248"/>
      <x:c r="BJU5890" s="248"/>
      <x:c r="BJV5890" s="248"/>
      <x:c r="BJW5890" s="248"/>
      <x:c r="BJX5890" s="248"/>
      <x:c r="BJY5890" s="248"/>
      <x:c r="BJZ5890" s="248"/>
      <x:c r="BKA5890" s="248"/>
      <x:c r="BKB5890" s="248"/>
      <x:c r="BKC5890" s="248"/>
      <x:c r="BKD5890" s="248"/>
      <x:c r="BKE5890" s="248"/>
      <x:c r="BKF5890" s="248"/>
      <x:c r="BKG5890" s="248"/>
      <x:c r="BKH5890" s="248"/>
      <x:c r="BKI5890" s="248"/>
      <x:c r="BKJ5890" s="248"/>
      <x:c r="BKK5890" s="248"/>
      <x:c r="BKL5890" s="248"/>
      <x:c r="BKM5890" s="248"/>
      <x:c r="BKN5890" s="248"/>
      <x:c r="BKO5890" s="248"/>
      <x:c r="BKP5890" s="248"/>
      <x:c r="BKQ5890" s="248"/>
      <x:c r="BKR5890" s="248"/>
      <x:c r="BKS5890" s="248"/>
      <x:c r="BKT5890" s="248"/>
      <x:c r="BKU5890" s="248"/>
      <x:c r="BKV5890" s="248"/>
      <x:c r="BKW5890" s="248"/>
      <x:c r="BKX5890" s="248"/>
      <x:c r="BKY5890" s="248"/>
      <x:c r="BKZ5890" s="248"/>
      <x:c r="BLA5890" s="248"/>
      <x:c r="BLB5890" s="248"/>
      <x:c r="BLC5890" s="248"/>
      <x:c r="BLD5890" s="248"/>
      <x:c r="BLE5890" s="248"/>
      <x:c r="BLF5890" s="248"/>
      <x:c r="BLG5890" s="248"/>
      <x:c r="BLH5890" s="248"/>
      <x:c r="BLI5890" s="248"/>
      <x:c r="BLJ5890" s="248"/>
      <x:c r="BLK5890" s="248"/>
      <x:c r="BLL5890" s="248"/>
      <x:c r="BLM5890" s="248"/>
      <x:c r="BLN5890" s="248"/>
      <x:c r="BLO5890" s="248"/>
      <x:c r="BLP5890" s="248"/>
      <x:c r="BLQ5890" s="248"/>
      <x:c r="BLR5890" s="248"/>
      <x:c r="BLS5890" s="248"/>
      <x:c r="BLT5890" s="248"/>
      <x:c r="BLU5890" s="248"/>
      <x:c r="BLV5890" s="248"/>
      <x:c r="BLW5890" s="248"/>
      <x:c r="BLX5890" s="248"/>
      <x:c r="BLY5890" s="248"/>
      <x:c r="BLZ5890" s="248"/>
      <x:c r="BMA5890" s="248"/>
      <x:c r="BMB5890" s="248"/>
      <x:c r="BMC5890" s="248"/>
      <x:c r="BMD5890" s="248"/>
      <x:c r="BME5890" s="248"/>
      <x:c r="BMF5890" s="248"/>
      <x:c r="BMG5890" s="248"/>
      <x:c r="BMH5890" s="248"/>
      <x:c r="BMI5890" s="248"/>
      <x:c r="BMJ5890" s="248"/>
      <x:c r="BMK5890" s="248"/>
      <x:c r="BML5890" s="248"/>
      <x:c r="BMM5890" s="248"/>
      <x:c r="BMN5890" s="248"/>
      <x:c r="BMO5890" s="248"/>
      <x:c r="BMP5890" s="248"/>
      <x:c r="BMQ5890" s="248"/>
      <x:c r="BMR5890" s="248"/>
      <x:c r="BMS5890" s="248"/>
      <x:c r="BMT5890" s="248"/>
      <x:c r="BMU5890" s="248"/>
      <x:c r="BMV5890" s="248"/>
      <x:c r="BMW5890" s="248"/>
      <x:c r="BMX5890" s="248"/>
      <x:c r="BMY5890" s="248"/>
      <x:c r="BMZ5890" s="248"/>
      <x:c r="BNA5890" s="248"/>
      <x:c r="BNB5890" s="248"/>
      <x:c r="BNC5890" s="248"/>
      <x:c r="BND5890" s="248"/>
      <x:c r="BNE5890" s="248"/>
      <x:c r="BNF5890" s="248"/>
      <x:c r="BNG5890" s="248"/>
      <x:c r="BNH5890" s="248"/>
      <x:c r="BNI5890" s="248"/>
      <x:c r="BNJ5890" s="248"/>
      <x:c r="BNK5890" s="248"/>
      <x:c r="BNL5890" s="248"/>
      <x:c r="BNM5890" s="248"/>
      <x:c r="BNN5890" s="248"/>
      <x:c r="BNO5890" s="248"/>
      <x:c r="BNP5890" s="248"/>
      <x:c r="BNQ5890" s="248"/>
      <x:c r="BNR5890" s="248"/>
      <x:c r="BNS5890" s="248"/>
      <x:c r="BNT5890" s="248"/>
      <x:c r="BNU5890" s="248"/>
      <x:c r="BNV5890" s="248"/>
      <x:c r="BNW5890" s="248"/>
      <x:c r="BNX5890" s="248"/>
      <x:c r="BNY5890" s="248"/>
      <x:c r="BNZ5890" s="248"/>
      <x:c r="BOA5890" s="248"/>
      <x:c r="BOB5890" s="248"/>
      <x:c r="BOC5890" s="248"/>
      <x:c r="BOD5890" s="248"/>
      <x:c r="BOE5890" s="248"/>
      <x:c r="BOF5890" s="248"/>
      <x:c r="BOG5890" s="248"/>
      <x:c r="BOH5890" s="248"/>
      <x:c r="BOI5890" s="248"/>
      <x:c r="BOJ5890" s="248"/>
      <x:c r="BOK5890" s="248"/>
      <x:c r="BOL5890" s="248"/>
      <x:c r="BOM5890" s="248"/>
      <x:c r="BON5890" s="248"/>
      <x:c r="BOO5890" s="248"/>
      <x:c r="BOP5890" s="248"/>
      <x:c r="BOQ5890" s="248"/>
      <x:c r="BOR5890" s="248"/>
      <x:c r="BOS5890" s="248"/>
      <x:c r="BOT5890" s="248"/>
      <x:c r="BOU5890" s="248"/>
      <x:c r="BOV5890" s="248"/>
      <x:c r="BOW5890" s="248"/>
      <x:c r="BOX5890" s="248"/>
      <x:c r="BOY5890" s="248"/>
      <x:c r="BOZ5890" s="248"/>
      <x:c r="BPA5890" s="248"/>
      <x:c r="BPB5890" s="248"/>
      <x:c r="BPC5890" s="248"/>
      <x:c r="BPD5890" s="248"/>
      <x:c r="BPE5890" s="248"/>
      <x:c r="BPF5890" s="248"/>
      <x:c r="BPG5890" s="248"/>
      <x:c r="BPH5890" s="248"/>
      <x:c r="BPI5890" s="248"/>
      <x:c r="BPJ5890" s="248"/>
      <x:c r="BPK5890" s="248"/>
      <x:c r="BPL5890" s="248"/>
      <x:c r="BPM5890" s="248"/>
      <x:c r="BPN5890" s="248"/>
      <x:c r="BPO5890" s="248"/>
      <x:c r="BPP5890" s="248"/>
      <x:c r="BPQ5890" s="248"/>
      <x:c r="BPR5890" s="248"/>
      <x:c r="BPS5890" s="248"/>
      <x:c r="BPT5890" s="248"/>
      <x:c r="BPU5890" s="248"/>
      <x:c r="BPV5890" s="248"/>
      <x:c r="BPW5890" s="248"/>
      <x:c r="BPX5890" s="248"/>
      <x:c r="BPY5890" s="248"/>
      <x:c r="BPZ5890" s="248"/>
      <x:c r="BQA5890" s="248"/>
      <x:c r="BQB5890" s="248"/>
      <x:c r="BQC5890" s="248"/>
      <x:c r="BQD5890" s="248"/>
      <x:c r="BQE5890" s="248"/>
      <x:c r="BQF5890" s="248"/>
      <x:c r="BQG5890" s="248"/>
      <x:c r="BQH5890" s="248"/>
      <x:c r="BQI5890" s="248"/>
      <x:c r="BQJ5890" s="248"/>
      <x:c r="BQK5890" s="248"/>
      <x:c r="BQL5890" s="248"/>
      <x:c r="BQM5890" s="248"/>
      <x:c r="BQN5890" s="248"/>
      <x:c r="BQO5890" s="248"/>
      <x:c r="BQP5890" s="248"/>
      <x:c r="BQQ5890" s="248"/>
      <x:c r="BQR5890" s="248"/>
      <x:c r="BQS5890" s="248"/>
      <x:c r="BQT5890" s="248"/>
      <x:c r="BQU5890" s="248"/>
      <x:c r="BQV5890" s="248"/>
      <x:c r="BQW5890" s="248"/>
      <x:c r="BQX5890" s="248"/>
      <x:c r="BQY5890" s="248"/>
      <x:c r="BQZ5890" s="248"/>
      <x:c r="BRA5890" s="248"/>
      <x:c r="BRB5890" s="248"/>
      <x:c r="BRC5890" s="248"/>
      <x:c r="BRD5890" s="248"/>
      <x:c r="BRE5890" s="248"/>
      <x:c r="BRF5890" s="248"/>
      <x:c r="BRG5890" s="248"/>
      <x:c r="BRH5890" s="248"/>
      <x:c r="BRI5890" s="248"/>
      <x:c r="BRJ5890" s="248"/>
      <x:c r="BRK5890" s="248"/>
      <x:c r="BRL5890" s="248"/>
      <x:c r="BRM5890" s="248"/>
      <x:c r="BRN5890" s="248"/>
      <x:c r="BRO5890" s="248"/>
      <x:c r="BRP5890" s="248"/>
      <x:c r="BRQ5890" s="248"/>
      <x:c r="BRR5890" s="248"/>
      <x:c r="BRS5890" s="248"/>
      <x:c r="BRT5890" s="248"/>
      <x:c r="BRU5890" s="248"/>
      <x:c r="BRV5890" s="248"/>
      <x:c r="BRW5890" s="248"/>
      <x:c r="BRX5890" s="248"/>
      <x:c r="BRY5890" s="248"/>
      <x:c r="BRZ5890" s="248"/>
      <x:c r="BSA5890" s="248"/>
      <x:c r="BSB5890" s="248"/>
      <x:c r="BSC5890" s="248"/>
      <x:c r="BSD5890" s="248"/>
      <x:c r="BSE5890" s="248"/>
      <x:c r="BSF5890" s="248"/>
      <x:c r="BSG5890" s="248"/>
      <x:c r="BSH5890" s="248"/>
      <x:c r="BSI5890" s="248"/>
      <x:c r="BSJ5890" s="248"/>
      <x:c r="BSK5890" s="248"/>
      <x:c r="BSL5890" s="248"/>
      <x:c r="BSM5890" s="248"/>
      <x:c r="BSN5890" s="248"/>
      <x:c r="BSO5890" s="248"/>
      <x:c r="BSP5890" s="248"/>
      <x:c r="BSQ5890" s="248"/>
      <x:c r="BSR5890" s="248"/>
      <x:c r="BSS5890" s="248"/>
      <x:c r="BST5890" s="248"/>
      <x:c r="BSU5890" s="248"/>
      <x:c r="BSV5890" s="248"/>
      <x:c r="BSW5890" s="248"/>
      <x:c r="BSX5890" s="248"/>
      <x:c r="BSY5890" s="248"/>
      <x:c r="BSZ5890" s="248"/>
      <x:c r="BTA5890" s="248"/>
      <x:c r="BTB5890" s="248"/>
      <x:c r="BTC5890" s="248"/>
      <x:c r="BTD5890" s="248"/>
      <x:c r="BTE5890" s="248"/>
      <x:c r="BTF5890" s="248"/>
      <x:c r="BTG5890" s="248"/>
      <x:c r="BTH5890" s="248"/>
      <x:c r="BTI5890" s="248"/>
      <x:c r="BTJ5890" s="248"/>
      <x:c r="BTK5890" s="248"/>
      <x:c r="BTL5890" s="248"/>
      <x:c r="BTM5890" s="248"/>
      <x:c r="BTN5890" s="248"/>
      <x:c r="BTO5890" s="248"/>
      <x:c r="BTP5890" s="248"/>
      <x:c r="BTQ5890" s="248"/>
      <x:c r="BTR5890" s="248"/>
      <x:c r="BTS5890" s="248"/>
      <x:c r="BTT5890" s="248"/>
      <x:c r="BTU5890" s="248"/>
      <x:c r="BTV5890" s="248"/>
      <x:c r="BTW5890" s="248"/>
      <x:c r="BTX5890" s="248"/>
      <x:c r="BTY5890" s="248"/>
      <x:c r="BTZ5890" s="248"/>
      <x:c r="BUA5890" s="248"/>
      <x:c r="BUB5890" s="248"/>
      <x:c r="BUC5890" s="248"/>
      <x:c r="BUD5890" s="248"/>
      <x:c r="BUE5890" s="248"/>
      <x:c r="BUF5890" s="248"/>
      <x:c r="BUG5890" s="248"/>
      <x:c r="BUH5890" s="248"/>
      <x:c r="BUI5890" s="248"/>
      <x:c r="BUJ5890" s="248"/>
      <x:c r="BUK5890" s="248"/>
      <x:c r="BUL5890" s="248"/>
      <x:c r="BUM5890" s="248"/>
      <x:c r="BUN5890" s="248"/>
      <x:c r="BUO5890" s="248"/>
      <x:c r="BUP5890" s="248"/>
      <x:c r="BUQ5890" s="248"/>
      <x:c r="BUR5890" s="248"/>
      <x:c r="BUS5890" s="248"/>
      <x:c r="BUT5890" s="248"/>
      <x:c r="BUU5890" s="248"/>
      <x:c r="BUV5890" s="248"/>
      <x:c r="BUW5890" s="248"/>
      <x:c r="BUX5890" s="248"/>
      <x:c r="BUY5890" s="248"/>
      <x:c r="BUZ5890" s="248"/>
      <x:c r="BVA5890" s="248"/>
      <x:c r="BVB5890" s="248"/>
      <x:c r="BVC5890" s="248"/>
      <x:c r="BVD5890" s="248"/>
      <x:c r="BVE5890" s="248"/>
      <x:c r="BVF5890" s="248"/>
      <x:c r="BVG5890" s="248"/>
      <x:c r="BVH5890" s="248"/>
      <x:c r="BVI5890" s="248"/>
      <x:c r="BVJ5890" s="248"/>
      <x:c r="BVK5890" s="248"/>
      <x:c r="BVL5890" s="248"/>
      <x:c r="BVM5890" s="248"/>
      <x:c r="BVN5890" s="248"/>
      <x:c r="BVO5890" s="248"/>
      <x:c r="BVP5890" s="248"/>
      <x:c r="BVQ5890" s="248"/>
      <x:c r="BVR5890" s="248"/>
      <x:c r="BVS5890" s="248"/>
      <x:c r="BVT5890" s="248"/>
      <x:c r="BVU5890" s="248"/>
      <x:c r="BVV5890" s="248"/>
      <x:c r="BVW5890" s="248"/>
      <x:c r="BVX5890" s="248"/>
      <x:c r="BVY5890" s="248"/>
      <x:c r="BVZ5890" s="248"/>
      <x:c r="BWA5890" s="248"/>
      <x:c r="BWB5890" s="248"/>
      <x:c r="BWC5890" s="248"/>
      <x:c r="BWD5890" s="248"/>
      <x:c r="BWE5890" s="248"/>
      <x:c r="BWF5890" s="248"/>
      <x:c r="BWG5890" s="248"/>
      <x:c r="BWH5890" s="248"/>
      <x:c r="BWI5890" s="248"/>
      <x:c r="BWJ5890" s="248"/>
      <x:c r="BWK5890" s="248"/>
      <x:c r="BWL5890" s="248"/>
      <x:c r="BWM5890" s="248"/>
      <x:c r="BWN5890" s="248"/>
      <x:c r="BWO5890" s="248"/>
      <x:c r="BWP5890" s="248"/>
      <x:c r="BWQ5890" s="248"/>
      <x:c r="BWR5890" s="248"/>
      <x:c r="BWS5890" s="248"/>
      <x:c r="BWT5890" s="248"/>
      <x:c r="BWU5890" s="248"/>
      <x:c r="BWV5890" s="248"/>
      <x:c r="BWW5890" s="248"/>
      <x:c r="BWX5890" s="248"/>
      <x:c r="BWY5890" s="248"/>
      <x:c r="BWZ5890" s="248"/>
      <x:c r="BXA5890" s="248"/>
      <x:c r="BXB5890" s="248"/>
      <x:c r="BXC5890" s="248"/>
      <x:c r="BXD5890" s="248"/>
      <x:c r="BXE5890" s="248"/>
      <x:c r="BXF5890" s="248"/>
      <x:c r="BXG5890" s="248"/>
      <x:c r="BXH5890" s="248"/>
      <x:c r="BXI5890" s="248"/>
      <x:c r="BXJ5890" s="248"/>
      <x:c r="BXK5890" s="248"/>
      <x:c r="BXL5890" s="248"/>
      <x:c r="BXM5890" s="248"/>
      <x:c r="BXN5890" s="248"/>
      <x:c r="BXO5890" s="248"/>
      <x:c r="BXP5890" s="248"/>
      <x:c r="BXQ5890" s="248"/>
      <x:c r="BXR5890" s="248"/>
      <x:c r="BXS5890" s="248"/>
      <x:c r="BXT5890" s="248"/>
      <x:c r="BXU5890" s="248"/>
      <x:c r="BXV5890" s="248"/>
      <x:c r="BXW5890" s="248"/>
      <x:c r="BXX5890" s="248"/>
      <x:c r="BXY5890" s="248"/>
      <x:c r="BXZ5890" s="248"/>
      <x:c r="BYA5890" s="248"/>
      <x:c r="BYB5890" s="248"/>
      <x:c r="BYC5890" s="248"/>
      <x:c r="BYD5890" s="248"/>
      <x:c r="BYE5890" s="248"/>
      <x:c r="BYF5890" s="248"/>
      <x:c r="BYG5890" s="248"/>
      <x:c r="BYH5890" s="248"/>
      <x:c r="BYI5890" s="248"/>
      <x:c r="BYJ5890" s="248"/>
      <x:c r="BYK5890" s="248"/>
      <x:c r="BYL5890" s="248"/>
      <x:c r="BYM5890" s="248"/>
      <x:c r="BYN5890" s="248"/>
      <x:c r="BYO5890" s="248"/>
      <x:c r="BYP5890" s="248"/>
      <x:c r="BYQ5890" s="248"/>
      <x:c r="BYR5890" s="248"/>
      <x:c r="BYS5890" s="248"/>
      <x:c r="BYT5890" s="248"/>
      <x:c r="BYU5890" s="248"/>
      <x:c r="BYV5890" s="248"/>
      <x:c r="BYW5890" s="248"/>
      <x:c r="BYX5890" s="248"/>
      <x:c r="BYY5890" s="248"/>
      <x:c r="BYZ5890" s="248"/>
      <x:c r="BZA5890" s="248"/>
      <x:c r="BZB5890" s="248"/>
      <x:c r="BZC5890" s="248"/>
      <x:c r="BZD5890" s="248"/>
      <x:c r="BZE5890" s="248"/>
      <x:c r="BZF5890" s="248"/>
      <x:c r="BZG5890" s="248"/>
      <x:c r="BZH5890" s="248"/>
      <x:c r="BZI5890" s="248"/>
      <x:c r="BZJ5890" s="248"/>
      <x:c r="BZK5890" s="248"/>
      <x:c r="BZL5890" s="248"/>
      <x:c r="BZM5890" s="248"/>
      <x:c r="BZN5890" s="248"/>
      <x:c r="BZO5890" s="248"/>
      <x:c r="BZP5890" s="248"/>
      <x:c r="BZQ5890" s="248"/>
      <x:c r="BZR5890" s="248"/>
      <x:c r="BZS5890" s="248"/>
      <x:c r="BZT5890" s="248"/>
      <x:c r="BZU5890" s="248"/>
      <x:c r="BZV5890" s="248"/>
      <x:c r="BZW5890" s="248"/>
      <x:c r="BZX5890" s="248"/>
      <x:c r="BZY5890" s="248"/>
      <x:c r="BZZ5890" s="248"/>
      <x:c r="CAA5890" s="248"/>
      <x:c r="CAB5890" s="248"/>
      <x:c r="CAC5890" s="248"/>
      <x:c r="CAD5890" s="248"/>
      <x:c r="CAE5890" s="248"/>
      <x:c r="CAF5890" s="248"/>
      <x:c r="CAG5890" s="248"/>
      <x:c r="CAH5890" s="248"/>
      <x:c r="CAI5890" s="248"/>
      <x:c r="CAJ5890" s="248"/>
      <x:c r="CAK5890" s="248"/>
      <x:c r="CAL5890" s="248"/>
      <x:c r="CAM5890" s="248"/>
      <x:c r="CAN5890" s="248"/>
      <x:c r="CAO5890" s="248"/>
      <x:c r="CAP5890" s="248"/>
      <x:c r="CAQ5890" s="248"/>
      <x:c r="CAR5890" s="248"/>
      <x:c r="CAS5890" s="248"/>
      <x:c r="CAT5890" s="248"/>
      <x:c r="CAU5890" s="248"/>
      <x:c r="CAV5890" s="248"/>
      <x:c r="CAW5890" s="248"/>
      <x:c r="CAX5890" s="248"/>
      <x:c r="CAY5890" s="248"/>
      <x:c r="CAZ5890" s="248"/>
      <x:c r="CBA5890" s="248"/>
      <x:c r="CBB5890" s="248"/>
      <x:c r="CBC5890" s="248"/>
      <x:c r="CBD5890" s="248"/>
      <x:c r="CBE5890" s="248"/>
      <x:c r="CBF5890" s="248"/>
      <x:c r="CBG5890" s="248"/>
      <x:c r="CBH5890" s="248"/>
      <x:c r="CBI5890" s="248"/>
      <x:c r="CBJ5890" s="248"/>
      <x:c r="CBK5890" s="248"/>
      <x:c r="CBL5890" s="248"/>
      <x:c r="CBM5890" s="248"/>
      <x:c r="CBN5890" s="248"/>
      <x:c r="CBO5890" s="248"/>
      <x:c r="CBP5890" s="248"/>
      <x:c r="CBQ5890" s="248"/>
      <x:c r="CBR5890" s="248"/>
      <x:c r="CBS5890" s="248"/>
      <x:c r="CBT5890" s="248"/>
      <x:c r="CBU5890" s="248"/>
      <x:c r="CBV5890" s="248"/>
      <x:c r="CBW5890" s="248"/>
      <x:c r="CBX5890" s="248"/>
      <x:c r="CBY5890" s="248"/>
      <x:c r="CBZ5890" s="248"/>
      <x:c r="CCA5890" s="248"/>
      <x:c r="CCB5890" s="248"/>
      <x:c r="CCC5890" s="248"/>
      <x:c r="CCD5890" s="248"/>
      <x:c r="CCE5890" s="248"/>
      <x:c r="CCF5890" s="248"/>
      <x:c r="CCG5890" s="248"/>
      <x:c r="CCH5890" s="248"/>
      <x:c r="CCI5890" s="248"/>
      <x:c r="CCJ5890" s="248"/>
      <x:c r="CCK5890" s="248"/>
      <x:c r="CCL5890" s="248"/>
      <x:c r="CCM5890" s="248"/>
      <x:c r="CCN5890" s="248"/>
      <x:c r="CCO5890" s="248"/>
      <x:c r="CCP5890" s="248"/>
      <x:c r="CCQ5890" s="248"/>
      <x:c r="CCR5890" s="248"/>
      <x:c r="CCS5890" s="248"/>
      <x:c r="CCT5890" s="248"/>
      <x:c r="CCU5890" s="248"/>
      <x:c r="CCV5890" s="248"/>
      <x:c r="CCW5890" s="248"/>
      <x:c r="CCX5890" s="248"/>
      <x:c r="CCY5890" s="248"/>
      <x:c r="CCZ5890" s="248"/>
      <x:c r="CDA5890" s="248"/>
      <x:c r="CDB5890" s="248"/>
      <x:c r="CDC5890" s="248"/>
      <x:c r="CDD5890" s="248"/>
      <x:c r="CDE5890" s="248"/>
      <x:c r="CDF5890" s="248"/>
      <x:c r="CDG5890" s="248"/>
      <x:c r="CDH5890" s="248"/>
      <x:c r="CDI5890" s="248"/>
      <x:c r="CDJ5890" s="248"/>
      <x:c r="CDK5890" s="248"/>
      <x:c r="CDL5890" s="248"/>
      <x:c r="CDM5890" s="248"/>
      <x:c r="CDN5890" s="248"/>
      <x:c r="CDO5890" s="248"/>
      <x:c r="CDP5890" s="248"/>
      <x:c r="CDQ5890" s="248"/>
      <x:c r="CDR5890" s="248"/>
      <x:c r="CDS5890" s="248"/>
      <x:c r="CDT5890" s="248"/>
      <x:c r="CDU5890" s="248"/>
      <x:c r="CDV5890" s="248"/>
      <x:c r="CDW5890" s="248"/>
      <x:c r="CDX5890" s="248"/>
      <x:c r="CDY5890" s="248"/>
      <x:c r="CDZ5890" s="248"/>
      <x:c r="CEA5890" s="248"/>
      <x:c r="CEB5890" s="248"/>
      <x:c r="CEC5890" s="248"/>
      <x:c r="CED5890" s="248"/>
      <x:c r="CEE5890" s="248"/>
      <x:c r="CEF5890" s="248"/>
      <x:c r="CEG5890" s="248"/>
      <x:c r="CEH5890" s="248"/>
      <x:c r="CEI5890" s="248"/>
      <x:c r="CEJ5890" s="248"/>
      <x:c r="CEK5890" s="248"/>
      <x:c r="CEL5890" s="248"/>
      <x:c r="CEM5890" s="248"/>
      <x:c r="CEN5890" s="248"/>
      <x:c r="CEO5890" s="248"/>
      <x:c r="CEP5890" s="248"/>
      <x:c r="CEQ5890" s="248"/>
      <x:c r="CER5890" s="248"/>
      <x:c r="CES5890" s="248"/>
      <x:c r="CET5890" s="248"/>
      <x:c r="CEU5890" s="248"/>
      <x:c r="CEV5890" s="248"/>
      <x:c r="CEW5890" s="248"/>
      <x:c r="CEX5890" s="248"/>
      <x:c r="CEY5890" s="248"/>
      <x:c r="CEZ5890" s="248"/>
      <x:c r="CFA5890" s="248"/>
      <x:c r="CFB5890" s="248"/>
      <x:c r="CFC5890" s="248"/>
      <x:c r="CFD5890" s="248"/>
      <x:c r="CFE5890" s="248"/>
      <x:c r="CFF5890" s="248"/>
      <x:c r="CFG5890" s="248"/>
      <x:c r="CFH5890" s="248"/>
      <x:c r="CFI5890" s="248"/>
      <x:c r="CFJ5890" s="248"/>
      <x:c r="CFK5890" s="248"/>
      <x:c r="CFL5890" s="248"/>
      <x:c r="CFM5890" s="248"/>
      <x:c r="CFN5890" s="248"/>
      <x:c r="CFO5890" s="248"/>
      <x:c r="CFP5890" s="248"/>
      <x:c r="CFQ5890" s="248"/>
      <x:c r="CFR5890" s="248"/>
      <x:c r="CFS5890" s="248"/>
      <x:c r="CFT5890" s="248"/>
      <x:c r="CFU5890" s="248"/>
      <x:c r="CFV5890" s="248"/>
      <x:c r="CFW5890" s="248"/>
      <x:c r="CFX5890" s="248"/>
      <x:c r="CFY5890" s="248"/>
      <x:c r="CFZ5890" s="248"/>
      <x:c r="CGA5890" s="248"/>
      <x:c r="CGB5890" s="248"/>
      <x:c r="CGC5890" s="248"/>
      <x:c r="CGD5890" s="248"/>
      <x:c r="CGE5890" s="248"/>
      <x:c r="CGF5890" s="248"/>
      <x:c r="CGG5890" s="248"/>
      <x:c r="CGH5890" s="248"/>
      <x:c r="CGI5890" s="248"/>
      <x:c r="CGJ5890" s="248"/>
      <x:c r="CGK5890" s="248"/>
      <x:c r="CGL5890" s="248"/>
      <x:c r="CGM5890" s="248"/>
      <x:c r="CGN5890" s="248"/>
      <x:c r="CGO5890" s="248"/>
      <x:c r="CGP5890" s="248"/>
      <x:c r="CGQ5890" s="248"/>
      <x:c r="CGR5890" s="248"/>
      <x:c r="CGS5890" s="248"/>
      <x:c r="CGT5890" s="248"/>
      <x:c r="CGU5890" s="248"/>
      <x:c r="CGV5890" s="248"/>
      <x:c r="CGW5890" s="248"/>
      <x:c r="CGX5890" s="248"/>
      <x:c r="CGY5890" s="248"/>
      <x:c r="CGZ5890" s="248"/>
      <x:c r="CHA5890" s="248"/>
      <x:c r="CHB5890" s="248"/>
      <x:c r="CHC5890" s="248"/>
      <x:c r="CHD5890" s="248"/>
      <x:c r="CHE5890" s="248"/>
      <x:c r="CHF5890" s="248"/>
      <x:c r="CHG5890" s="248"/>
      <x:c r="CHH5890" s="248"/>
      <x:c r="CHI5890" s="248"/>
      <x:c r="CHJ5890" s="248"/>
      <x:c r="CHK5890" s="248"/>
      <x:c r="CHL5890" s="248"/>
      <x:c r="CHM5890" s="248"/>
      <x:c r="CHN5890" s="248"/>
      <x:c r="CHO5890" s="248"/>
      <x:c r="CHP5890" s="248"/>
      <x:c r="CHQ5890" s="248"/>
      <x:c r="CHR5890" s="248"/>
      <x:c r="CHS5890" s="248"/>
      <x:c r="CHT5890" s="248"/>
      <x:c r="CHU5890" s="248"/>
      <x:c r="CHV5890" s="248"/>
      <x:c r="CHW5890" s="248"/>
      <x:c r="CHX5890" s="248"/>
      <x:c r="CHY5890" s="248"/>
      <x:c r="CHZ5890" s="248"/>
      <x:c r="CIA5890" s="248"/>
      <x:c r="CIB5890" s="248"/>
      <x:c r="CIC5890" s="248"/>
      <x:c r="CID5890" s="248"/>
      <x:c r="CIE5890" s="248"/>
      <x:c r="CIF5890" s="248"/>
      <x:c r="CIG5890" s="248"/>
      <x:c r="CIH5890" s="248"/>
      <x:c r="CII5890" s="248"/>
      <x:c r="CIJ5890" s="248"/>
      <x:c r="CIK5890" s="248"/>
      <x:c r="CIL5890" s="248"/>
      <x:c r="CIM5890" s="248"/>
      <x:c r="CIN5890" s="248"/>
      <x:c r="CIO5890" s="248"/>
      <x:c r="CIP5890" s="248"/>
      <x:c r="CIQ5890" s="248"/>
      <x:c r="CIR5890" s="248"/>
      <x:c r="CIS5890" s="248"/>
      <x:c r="CIT5890" s="248"/>
      <x:c r="CIU5890" s="248"/>
      <x:c r="CIV5890" s="248"/>
      <x:c r="CIW5890" s="248"/>
      <x:c r="CIX5890" s="248"/>
      <x:c r="CIY5890" s="248"/>
      <x:c r="CIZ5890" s="248"/>
      <x:c r="CJA5890" s="248"/>
      <x:c r="CJB5890" s="248"/>
      <x:c r="CJC5890" s="248"/>
      <x:c r="CJD5890" s="248"/>
      <x:c r="CJE5890" s="248"/>
      <x:c r="CJF5890" s="248"/>
      <x:c r="CJG5890" s="248"/>
      <x:c r="CJH5890" s="248"/>
      <x:c r="CJI5890" s="248"/>
      <x:c r="CJJ5890" s="248"/>
      <x:c r="CJK5890" s="248"/>
      <x:c r="CJL5890" s="248"/>
      <x:c r="CJM5890" s="248"/>
      <x:c r="CJN5890" s="248"/>
      <x:c r="CJO5890" s="248"/>
      <x:c r="CJP5890" s="248"/>
      <x:c r="CJQ5890" s="248"/>
      <x:c r="CJR5890" s="248"/>
      <x:c r="CJS5890" s="248"/>
      <x:c r="CJT5890" s="248"/>
      <x:c r="CJU5890" s="248"/>
      <x:c r="CJV5890" s="248"/>
      <x:c r="CJW5890" s="248"/>
      <x:c r="CJX5890" s="248"/>
      <x:c r="CJY5890" s="248"/>
      <x:c r="CJZ5890" s="248"/>
      <x:c r="CKA5890" s="248"/>
      <x:c r="CKB5890" s="248"/>
      <x:c r="CKC5890" s="248"/>
      <x:c r="CKD5890" s="248"/>
      <x:c r="CKE5890" s="248"/>
      <x:c r="CKF5890" s="248"/>
      <x:c r="CKG5890" s="248"/>
      <x:c r="CKH5890" s="248"/>
      <x:c r="CKI5890" s="248"/>
      <x:c r="CKJ5890" s="248"/>
      <x:c r="CKK5890" s="248"/>
      <x:c r="CKL5890" s="248"/>
      <x:c r="CKM5890" s="248"/>
      <x:c r="CKN5890" s="248"/>
      <x:c r="CKO5890" s="248"/>
      <x:c r="CKP5890" s="248"/>
      <x:c r="CKQ5890" s="248"/>
      <x:c r="CKR5890" s="248"/>
      <x:c r="CKS5890" s="248"/>
      <x:c r="CKT5890" s="248"/>
      <x:c r="CKU5890" s="248"/>
      <x:c r="CKV5890" s="248"/>
      <x:c r="CKW5890" s="248"/>
      <x:c r="CKX5890" s="248"/>
      <x:c r="CKY5890" s="248"/>
      <x:c r="CKZ5890" s="248"/>
      <x:c r="CLA5890" s="248"/>
      <x:c r="CLB5890" s="248"/>
      <x:c r="CLC5890" s="248"/>
      <x:c r="CLD5890" s="248"/>
      <x:c r="CLE5890" s="248"/>
      <x:c r="CLF5890" s="248"/>
      <x:c r="CLG5890" s="248"/>
      <x:c r="CLH5890" s="248"/>
      <x:c r="CLI5890" s="248"/>
      <x:c r="CLJ5890" s="248"/>
      <x:c r="CLK5890" s="248"/>
      <x:c r="CLL5890" s="248"/>
      <x:c r="CLM5890" s="248"/>
      <x:c r="CLN5890" s="248"/>
      <x:c r="CLO5890" s="248"/>
      <x:c r="CLP5890" s="248"/>
      <x:c r="CLQ5890" s="248"/>
      <x:c r="CLR5890" s="248"/>
      <x:c r="CLS5890" s="248"/>
      <x:c r="CLT5890" s="248"/>
      <x:c r="CLU5890" s="248"/>
      <x:c r="CLV5890" s="248"/>
      <x:c r="CLW5890" s="248"/>
      <x:c r="CLX5890" s="248"/>
      <x:c r="CLY5890" s="248"/>
      <x:c r="CLZ5890" s="248"/>
      <x:c r="CMA5890" s="248"/>
      <x:c r="CMB5890" s="248"/>
      <x:c r="CMC5890" s="248"/>
      <x:c r="CMD5890" s="248"/>
      <x:c r="CME5890" s="248"/>
      <x:c r="CMF5890" s="248"/>
      <x:c r="CMG5890" s="248"/>
      <x:c r="CMH5890" s="248"/>
      <x:c r="CMI5890" s="248"/>
      <x:c r="CMJ5890" s="248"/>
      <x:c r="CMK5890" s="248"/>
      <x:c r="CML5890" s="248"/>
      <x:c r="CMM5890" s="248"/>
      <x:c r="CMN5890" s="248"/>
      <x:c r="CMO5890" s="248"/>
      <x:c r="CMP5890" s="248"/>
      <x:c r="CMQ5890" s="248"/>
      <x:c r="CMR5890" s="248"/>
      <x:c r="CMS5890" s="248"/>
      <x:c r="CMT5890" s="248"/>
      <x:c r="CMU5890" s="248"/>
      <x:c r="CMV5890" s="248"/>
      <x:c r="CMW5890" s="248"/>
      <x:c r="CMX5890" s="248"/>
      <x:c r="CMY5890" s="248"/>
      <x:c r="CMZ5890" s="248"/>
      <x:c r="CNA5890" s="248"/>
      <x:c r="CNB5890" s="248"/>
      <x:c r="CNC5890" s="248"/>
      <x:c r="CND5890" s="248"/>
      <x:c r="CNE5890" s="248"/>
      <x:c r="CNF5890" s="248"/>
      <x:c r="CNG5890" s="248"/>
      <x:c r="CNH5890" s="248"/>
      <x:c r="CNI5890" s="248"/>
      <x:c r="CNJ5890" s="248"/>
      <x:c r="CNK5890" s="248"/>
      <x:c r="CNL5890" s="248"/>
      <x:c r="CNM5890" s="248"/>
      <x:c r="CNN5890" s="248"/>
      <x:c r="CNO5890" s="248"/>
      <x:c r="CNP5890" s="248"/>
      <x:c r="CNQ5890" s="248"/>
      <x:c r="CNR5890" s="248"/>
      <x:c r="CNS5890" s="248"/>
      <x:c r="CNT5890" s="248"/>
      <x:c r="CNU5890" s="248"/>
      <x:c r="CNV5890" s="248"/>
      <x:c r="CNW5890" s="248"/>
      <x:c r="CNX5890" s="248"/>
      <x:c r="CNY5890" s="248"/>
      <x:c r="CNZ5890" s="248"/>
      <x:c r="COA5890" s="248"/>
      <x:c r="COB5890" s="248"/>
      <x:c r="COC5890" s="248"/>
      <x:c r="COD5890" s="248"/>
      <x:c r="COE5890" s="248"/>
      <x:c r="COF5890" s="248"/>
      <x:c r="COG5890" s="248"/>
      <x:c r="COH5890" s="248"/>
      <x:c r="COI5890" s="248"/>
      <x:c r="COJ5890" s="248"/>
      <x:c r="COK5890" s="248"/>
      <x:c r="COL5890" s="248"/>
      <x:c r="COM5890" s="248"/>
      <x:c r="CON5890" s="248"/>
      <x:c r="COO5890" s="248"/>
      <x:c r="COP5890" s="248"/>
      <x:c r="COQ5890" s="248"/>
      <x:c r="COR5890" s="248"/>
      <x:c r="COS5890" s="248"/>
      <x:c r="COT5890" s="248"/>
      <x:c r="COU5890" s="248"/>
      <x:c r="COV5890" s="248"/>
      <x:c r="COW5890" s="248"/>
      <x:c r="COX5890" s="248"/>
      <x:c r="COY5890" s="248"/>
      <x:c r="COZ5890" s="248"/>
      <x:c r="CPA5890" s="248"/>
      <x:c r="CPB5890" s="248"/>
      <x:c r="CPC5890" s="248"/>
      <x:c r="CPD5890" s="248"/>
      <x:c r="CPE5890" s="248"/>
      <x:c r="CPF5890" s="248"/>
      <x:c r="CPG5890" s="248"/>
      <x:c r="CPH5890" s="248"/>
      <x:c r="CPI5890" s="248"/>
      <x:c r="CPJ5890" s="248"/>
      <x:c r="CPK5890" s="248"/>
      <x:c r="CPL5890" s="248"/>
      <x:c r="CPM5890" s="248"/>
      <x:c r="CPN5890" s="248"/>
      <x:c r="CPO5890" s="248"/>
      <x:c r="CPP5890" s="248"/>
      <x:c r="CPQ5890" s="248"/>
      <x:c r="CPR5890" s="248"/>
      <x:c r="CPS5890" s="248"/>
      <x:c r="CPT5890" s="248"/>
      <x:c r="CPU5890" s="248"/>
      <x:c r="CPV5890" s="248"/>
      <x:c r="CPW5890" s="248"/>
      <x:c r="CPX5890" s="248"/>
      <x:c r="CPY5890" s="248"/>
      <x:c r="CPZ5890" s="248"/>
      <x:c r="CQA5890" s="248"/>
      <x:c r="CQB5890" s="248"/>
      <x:c r="CQC5890" s="248"/>
      <x:c r="CQD5890" s="248"/>
      <x:c r="CQE5890" s="248"/>
      <x:c r="CQF5890" s="248"/>
      <x:c r="CQG5890" s="248"/>
      <x:c r="CQH5890" s="248"/>
      <x:c r="CQI5890" s="248"/>
      <x:c r="CQJ5890" s="248"/>
      <x:c r="CQK5890" s="248"/>
      <x:c r="CQL5890" s="248"/>
      <x:c r="CQM5890" s="248"/>
      <x:c r="CQN5890" s="248"/>
      <x:c r="CQO5890" s="248"/>
      <x:c r="CQP5890" s="248"/>
      <x:c r="CQQ5890" s="248"/>
      <x:c r="CQR5890" s="248"/>
      <x:c r="CQS5890" s="248"/>
      <x:c r="CQT5890" s="248"/>
      <x:c r="CQU5890" s="248"/>
      <x:c r="CQV5890" s="248"/>
      <x:c r="CQW5890" s="248"/>
      <x:c r="CQX5890" s="248"/>
      <x:c r="CQY5890" s="248"/>
      <x:c r="CQZ5890" s="248"/>
      <x:c r="CRA5890" s="248"/>
      <x:c r="CRB5890" s="248"/>
      <x:c r="CRC5890" s="248"/>
      <x:c r="CRD5890" s="248"/>
      <x:c r="CRE5890" s="248"/>
      <x:c r="CRF5890" s="248"/>
      <x:c r="CRG5890" s="248"/>
      <x:c r="CRH5890" s="248"/>
      <x:c r="CRI5890" s="248"/>
      <x:c r="CRJ5890" s="248"/>
      <x:c r="CRK5890" s="248"/>
      <x:c r="CRL5890" s="248"/>
      <x:c r="CRM5890" s="248"/>
      <x:c r="CRN5890" s="248"/>
      <x:c r="CRO5890" s="248"/>
      <x:c r="CRP5890" s="248"/>
      <x:c r="CRQ5890" s="248"/>
      <x:c r="CRR5890" s="248"/>
      <x:c r="CRS5890" s="248"/>
      <x:c r="CRT5890" s="248"/>
      <x:c r="CRU5890" s="248"/>
      <x:c r="CRV5890" s="248"/>
      <x:c r="CRW5890" s="248"/>
      <x:c r="CRX5890" s="248"/>
      <x:c r="CRY5890" s="248"/>
      <x:c r="CRZ5890" s="248"/>
      <x:c r="CSA5890" s="248"/>
      <x:c r="CSB5890" s="248"/>
      <x:c r="CSC5890" s="248"/>
      <x:c r="CSD5890" s="248"/>
      <x:c r="CSE5890" s="248"/>
      <x:c r="CSF5890" s="248"/>
      <x:c r="CSG5890" s="248"/>
      <x:c r="CSH5890" s="248"/>
      <x:c r="CSI5890" s="248"/>
      <x:c r="CSJ5890" s="248"/>
      <x:c r="CSK5890" s="248"/>
      <x:c r="CSL5890" s="248"/>
      <x:c r="CSM5890" s="248"/>
      <x:c r="CSN5890" s="248"/>
      <x:c r="CSO5890" s="248"/>
      <x:c r="CSP5890" s="248"/>
      <x:c r="CSQ5890" s="248"/>
      <x:c r="CSR5890" s="248"/>
      <x:c r="CSS5890" s="248"/>
      <x:c r="CST5890" s="248"/>
      <x:c r="CSU5890" s="248"/>
      <x:c r="CSV5890" s="248"/>
      <x:c r="CSW5890" s="248"/>
      <x:c r="CSX5890" s="248"/>
      <x:c r="CSY5890" s="248"/>
      <x:c r="CSZ5890" s="248"/>
      <x:c r="CTA5890" s="248"/>
      <x:c r="CTB5890" s="248"/>
      <x:c r="CTC5890" s="248"/>
      <x:c r="CTD5890" s="248"/>
      <x:c r="CTE5890" s="248"/>
      <x:c r="CTF5890" s="248"/>
      <x:c r="CTG5890" s="248"/>
      <x:c r="CTH5890" s="248"/>
      <x:c r="CTI5890" s="248"/>
      <x:c r="CTJ5890" s="248"/>
      <x:c r="CTK5890" s="248"/>
      <x:c r="CTL5890" s="248"/>
      <x:c r="CTM5890" s="248"/>
      <x:c r="CTN5890" s="248"/>
      <x:c r="CTO5890" s="248"/>
      <x:c r="CTP5890" s="248"/>
      <x:c r="CTQ5890" s="248"/>
      <x:c r="CTR5890" s="248"/>
      <x:c r="CTS5890" s="248"/>
      <x:c r="CTT5890" s="248"/>
      <x:c r="CTU5890" s="248"/>
      <x:c r="CTV5890" s="248"/>
      <x:c r="CTW5890" s="248"/>
      <x:c r="CTX5890" s="248"/>
      <x:c r="CTY5890" s="248"/>
      <x:c r="CTZ5890" s="248"/>
      <x:c r="CUA5890" s="248"/>
      <x:c r="CUB5890" s="248"/>
      <x:c r="CUC5890" s="248"/>
      <x:c r="CUD5890" s="248"/>
      <x:c r="CUE5890" s="248"/>
      <x:c r="CUF5890" s="248"/>
      <x:c r="CUG5890" s="248"/>
      <x:c r="CUH5890" s="248"/>
      <x:c r="CUI5890" s="248"/>
      <x:c r="CUJ5890" s="248"/>
      <x:c r="CUK5890" s="248"/>
      <x:c r="CUL5890" s="248"/>
      <x:c r="CUM5890" s="248"/>
      <x:c r="CUN5890" s="248"/>
      <x:c r="CUO5890" s="248"/>
      <x:c r="CUP5890" s="248"/>
      <x:c r="CUQ5890" s="248"/>
      <x:c r="CUR5890" s="248"/>
      <x:c r="CUS5890" s="248"/>
      <x:c r="CUT5890" s="248"/>
      <x:c r="CUU5890" s="248"/>
      <x:c r="CUV5890" s="248"/>
      <x:c r="CUW5890" s="248"/>
      <x:c r="CUX5890" s="248"/>
      <x:c r="CUY5890" s="248"/>
      <x:c r="CUZ5890" s="248"/>
      <x:c r="CVA5890" s="248"/>
      <x:c r="CVB5890" s="248"/>
      <x:c r="CVC5890" s="248"/>
      <x:c r="CVD5890" s="248"/>
      <x:c r="CVE5890" s="248"/>
      <x:c r="CVF5890" s="248"/>
      <x:c r="CVG5890" s="248"/>
      <x:c r="CVH5890" s="248"/>
      <x:c r="CVI5890" s="248"/>
      <x:c r="CVJ5890" s="248"/>
      <x:c r="CVK5890" s="248"/>
      <x:c r="CVL5890" s="248"/>
      <x:c r="CVM5890" s="248"/>
      <x:c r="CVN5890" s="248"/>
      <x:c r="CVO5890" s="248"/>
      <x:c r="CVP5890" s="248"/>
      <x:c r="CVQ5890" s="248"/>
      <x:c r="CVR5890" s="248"/>
      <x:c r="CVS5890" s="248"/>
      <x:c r="CVT5890" s="248"/>
      <x:c r="CVU5890" s="248"/>
      <x:c r="CVV5890" s="248"/>
      <x:c r="CVW5890" s="248"/>
      <x:c r="CVX5890" s="248"/>
      <x:c r="CVY5890" s="248"/>
      <x:c r="CVZ5890" s="248"/>
      <x:c r="CWA5890" s="248"/>
      <x:c r="CWB5890" s="248"/>
      <x:c r="CWC5890" s="248"/>
      <x:c r="CWD5890" s="248"/>
      <x:c r="CWE5890" s="248"/>
      <x:c r="CWF5890" s="248"/>
      <x:c r="CWG5890" s="248"/>
      <x:c r="CWH5890" s="248"/>
      <x:c r="CWI5890" s="248"/>
      <x:c r="CWJ5890" s="248"/>
      <x:c r="CWK5890" s="248"/>
      <x:c r="CWL5890" s="248"/>
      <x:c r="CWM5890" s="248"/>
      <x:c r="CWN5890" s="248"/>
      <x:c r="CWO5890" s="248"/>
      <x:c r="CWP5890" s="248"/>
      <x:c r="CWQ5890" s="248"/>
      <x:c r="CWR5890" s="248"/>
      <x:c r="CWS5890" s="248"/>
      <x:c r="CWT5890" s="248"/>
      <x:c r="CWU5890" s="248"/>
      <x:c r="CWV5890" s="248"/>
      <x:c r="CWW5890" s="248"/>
      <x:c r="CWX5890" s="248"/>
      <x:c r="CWY5890" s="248"/>
      <x:c r="CWZ5890" s="248"/>
      <x:c r="CXA5890" s="248"/>
      <x:c r="CXB5890" s="248"/>
      <x:c r="CXC5890" s="248"/>
      <x:c r="CXD5890" s="248"/>
      <x:c r="CXE5890" s="248"/>
      <x:c r="CXF5890" s="248"/>
      <x:c r="CXG5890" s="248"/>
      <x:c r="CXH5890" s="248"/>
      <x:c r="CXI5890" s="248"/>
      <x:c r="CXJ5890" s="248"/>
      <x:c r="CXK5890" s="248"/>
      <x:c r="CXL5890" s="248"/>
      <x:c r="CXM5890" s="248"/>
      <x:c r="CXN5890" s="248"/>
      <x:c r="CXO5890" s="248"/>
      <x:c r="CXP5890" s="248"/>
      <x:c r="CXQ5890" s="248"/>
      <x:c r="CXR5890" s="248"/>
      <x:c r="CXS5890" s="248"/>
      <x:c r="CXT5890" s="248"/>
      <x:c r="CXU5890" s="248"/>
      <x:c r="CXV5890" s="248"/>
      <x:c r="CXW5890" s="248"/>
      <x:c r="CXX5890" s="248"/>
      <x:c r="CXY5890" s="248"/>
      <x:c r="CXZ5890" s="248"/>
      <x:c r="CYA5890" s="248"/>
      <x:c r="CYB5890" s="248"/>
      <x:c r="CYC5890" s="248"/>
      <x:c r="CYD5890" s="248"/>
      <x:c r="CYE5890" s="248"/>
      <x:c r="CYF5890" s="248"/>
      <x:c r="CYG5890" s="248"/>
      <x:c r="CYH5890" s="248"/>
      <x:c r="CYI5890" s="248"/>
      <x:c r="CYJ5890" s="248"/>
      <x:c r="CYK5890" s="248"/>
      <x:c r="CYL5890" s="248"/>
      <x:c r="CYM5890" s="248"/>
      <x:c r="CYN5890" s="248"/>
      <x:c r="CYO5890" s="248"/>
      <x:c r="CYP5890" s="248"/>
      <x:c r="CYQ5890" s="248"/>
      <x:c r="CYR5890" s="248"/>
      <x:c r="CYS5890" s="248"/>
      <x:c r="CYT5890" s="248"/>
      <x:c r="CYU5890" s="248"/>
      <x:c r="CYV5890" s="248"/>
      <x:c r="CYW5890" s="248"/>
      <x:c r="CYX5890" s="248"/>
      <x:c r="CYY5890" s="248"/>
      <x:c r="CYZ5890" s="248"/>
      <x:c r="CZA5890" s="248"/>
      <x:c r="CZB5890" s="248"/>
      <x:c r="CZC5890" s="248"/>
      <x:c r="CZD5890" s="248"/>
      <x:c r="CZE5890" s="248"/>
      <x:c r="CZF5890" s="248"/>
      <x:c r="CZG5890" s="248"/>
      <x:c r="CZH5890" s="248"/>
      <x:c r="CZI5890" s="248"/>
      <x:c r="CZJ5890" s="248"/>
      <x:c r="CZK5890" s="248"/>
      <x:c r="CZL5890" s="248"/>
      <x:c r="CZM5890" s="248"/>
      <x:c r="CZN5890" s="248"/>
      <x:c r="CZO5890" s="248"/>
      <x:c r="CZP5890" s="248"/>
      <x:c r="CZQ5890" s="248"/>
      <x:c r="CZR5890" s="248"/>
      <x:c r="CZS5890" s="248"/>
      <x:c r="CZT5890" s="248"/>
      <x:c r="CZU5890" s="248"/>
      <x:c r="CZV5890" s="248"/>
      <x:c r="CZW5890" s="248"/>
      <x:c r="CZX5890" s="248"/>
      <x:c r="CZY5890" s="248"/>
      <x:c r="CZZ5890" s="248"/>
      <x:c r="DAA5890" s="248"/>
      <x:c r="DAB5890" s="248"/>
      <x:c r="DAC5890" s="248"/>
      <x:c r="DAD5890" s="248"/>
      <x:c r="DAE5890" s="248"/>
      <x:c r="DAF5890" s="248"/>
      <x:c r="DAG5890" s="248"/>
      <x:c r="DAH5890" s="248"/>
      <x:c r="DAI5890" s="248"/>
      <x:c r="DAJ5890" s="248"/>
      <x:c r="DAK5890" s="248"/>
      <x:c r="DAL5890" s="248"/>
      <x:c r="DAM5890" s="248"/>
      <x:c r="DAN5890" s="248"/>
      <x:c r="DAO5890" s="248"/>
      <x:c r="DAP5890" s="248"/>
      <x:c r="DAQ5890" s="248"/>
      <x:c r="DAR5890" s="248"/>
      <x:c r="DAS5890" s="248"/>
      <x:c r="DAT5890" s="248"/>
      <x:c r="DAU5890" s="248"/>
      <x:c r="DAV5890" s="248"/>
      <x:c r="DAW5890" s="248"/>
      <x:c r="DAX5890" s="248"/>
      <x:c r="DAY5890" s="248"/>
      <x:c r="DAZ5890" s="248"/>
      <x:c r="DBA5890" s="248"/>
      <x:c r="DBB5890" s="248"/>
      <x:c r="DBC5890" s="248"/>
      <x:c r="DBD5890" s="248"/>
      <x:c r="DBE5890" s="248"/>
      <x:c r="DBF5890" s="248"/>
      <x:c r="DBG5890" s="248"/>
      <x:c r="DBH5890" s="248"/>
      <x:c r="DBI5890" s="248"/>
      <x:c r="DBJ5890" s="248"/>
      <x:c r="DBK5890" s="248"/>
      <x:c r="DBL5890" s="248"/>
      <x:c r="DBM5890" s="248"/>
      <x:c r="DBN5890" s="248"/>
      <x:c r="DBO5890" s="248"/>
      <x:c r="DBP5890" s="248"/>
      <x:c r="DBQ5890" s="248"/>
      <x:c r="DBR5890" s="248"/>
      <x:c r="DBS5890" s="248"/>
      <x:c r="DBT5890" s="248"/>
      <x:c r="DBU5890" s="248"/>
      <x:c r="DBV5890" s="248"/>
      <x:c r="DBW5890" s="248"/>
      <x:c r="DBX5890" s="248"/>
      <x:c r="DBY5890" s="248"/>
      <x:c r="DBZ5890" s="248"/>
      <x:c r="DCA5890" s="248"/>
      <x:c r="DCB5890" s="248"/>
      <x:c r="DCC5890" s="248"/>
      <x:c r="DCD5890" s="248"/>
      <x:c r="DCE5890" s="248"/>
      <x:c r="DCF5890" s="248"/>
      <x:c r="DCG5890" s="248"/>
      <x:c r="DCH5890" s="248"/>
      <x:c r="DCI5890" s="248"/>
      <x:c r="DCJ5890" s="248"/>
      <x:c r="DCK5890" s="248"/>
      <x:c r="DCL5890" s="248"/>
      <x:c r="DCM5890" s="248"/>
      <x:c r="DCN5890" s="248"/>
      <x:c r="DCO5890" s="248"/>
      <x:c r="DCP5890" s="248"/>
      <x:c r="DCQ5890" s="248"/>
      <x:c r="DCR5890" s="248"/>
      <x:c r="DCS5890" s="248"/>
      <x:c r="DCT5890" s="248"/>
      <x:c r="DCU5890" s="248"/>
      <x:c r="DCV5890" s="248"/>
      <x:c r="DCW5890" s="248"/>
      <x:c r="DCX5890" s="248"/>
      <x:c r="DCY5890" s="248"/>
      <x:c r="DCZ5890" s="248"/>
      <x:c r="DDA5890" s="248"/>
      <x:c r="DDB5890" s="248"/>
      <x:c r="DDC5890" s="248"/>
      <x:c r="DDD5890" s="248"/>
      <x:c r="DDE5890" s="248"/>
      <x:c r="DDF5890" s="248"/>
      <x:c r="DDG5890" s="248"/>
      <x:c r="DDH5890" s="248"/>
      <x:c r="DDI5890" s="248"/>
      <x:c r="DDJ5890" s="248"/>
      <x:c r="DDK5890" s="248"/>
      <x:c r="DDL5890" s="248"/>
      <x:c r="DDM5890" s="248"/>
      <x:c r="DDN5890" s="248"/>
      <x:c r="DDO5890" s="248"/>
      <x:c r="DDP5890" s="248"/>
      <x:c r="DDQ5890" s="248"/>
      <x:c r="DDR5890" s="248"/>
      <x:c r="DDS5890" s="248"/>
      <x:c r="DDT5890" s="248"/>
      <x:c r="DDU5890" s="248"/>
      <x:c r="DDV5890" s="248"/>
      <x:c r="DDW5890" s="248"/>
      <x:c r="DDX5890" s="248"/>
      <x:c r="DDY5890" s="248"/>
      <x:c r="DDZ5890" s="248"/>
      <x:c r="DEA5890" s="248"/>
      <x:c r="DEB5890" s="248"/>
      <x:c r="DEC5890" s="248"/>
      <x:c r="DED5890" s="248"/>
      <x:c r="DEE5890" s="248"/>
      <x:c r="DEF5890" s="248"/>
      <x:c r="DEG5890" s="248"/>
      <x:c r="DEH5890" s="248"/>
      <x:c r="DEI5890" s="248"/>
      <x:c r="DEJ5890" s="248"/>
      <x:c r="DEK5890" s="248"/>
      <x:c r="DEL5890" s="248"/>
      <x:c r="DEM5890" s="248"/>
      <x:c r="DEN5890" s="248"/>
      <x:c r="DEO5890" s="248"/>
      <x:c r="DEP5890" s="248"/>
      <x:c r="DEQ5890" s="248"/>
      <x:c r="DER5890" s="248"/>
      <x:c r="DES5890" s="248"/>
      <x:c r="DET5890" s="248"/>
      <x:c r="DEU5890" s="248"/>
      <x:c r="DEV5890" s="248"/>
      <x:c r="DEW5890" s="248"/>
      <x:c r="DEX5890" s="248"/>
      <x:c r="DEY5890" s="248"/>
      <x:c r="DEZ5890" s="248"/>
      <x:c r="DFA5890" s="248"/>
      <x:c r="DFB5890" s="248"/>
      <x:c r="DFC5890" s="248"/>
      <x:c r="DFD5890" s="248"/>
      <x:c r="DFE5890" s="248"/>
      <x:c r="DFF5890" s="248"/>
      <x:c r="DFG5890" s="248"/>
      <x:c r="DFH5890" s="248"/>
      <x:c r="DFI5890" s="248"/>
      <x:c r="DFJ5890" s="248"/>
      <x:c r="DFK5890" s="248"/>
      <x:c r="DFL5890" s="248"/>
      <x:c r="DFM5890" s="248"/>
      <x:c r="DFN5890" s="248"/>
      <x:c r="DFO5890" s="248"/>
      <x:c r="DFP5890" s="248"/>
      <x:c r="DFQ5890" s="248"/>
      <x:c r="DFR5890" s="248"/>
      <x:c r="DFS5890" s="248"/>
      <x:c r="DFT5890" s="248"/>
      <x:c r="DFU5890" s="248"/>
      <x:c r="DFV5890" s="248"/>
      <x:c r="DFW5890" s="248"/>
      <x:c r="DFX5890" s="248"/>
      <x:c r="DFY5890" s="248"/>
      <x:c r="DFZ5890" s="248"/>
      <x:c r="DGA5890" s="248"/>
      <x:c r="DGB5890" s="248"/>
      <x:c r="DGC5890" s="248"/>
      <x:c r="DGD5890" s="248"/>
      <x:c r="DGE5890" s="248"/>
      <x:c r="DGF5890" s="248"/>
      <x:c r="DGG5890" s="248"/>
      <x:c r="DGH5890" s="248"/>
      <x:c r="DGI5890" s="248"/>
      <x:c r="DGJ5890" s="248"/>
      <x:c r="DGK5890" s="248"/>
      <x:c r="DGL5890" s="248"/>
      <x:c r="DGM5890" s="248"/>
      <x:c r="DGN5890" s="248"/>
      <x:c r="DGO5890" s="248"/>
      <x:c r="DGP5890" s="248"/>
      <x:c r="DGQ5890" s="248"/>
      <x:c r="DGR5890" s="248"/>
      <x:c r="DGS5890" s="248"/>
      <x:c r="DGT5890" s="248"/>
      <x:c r="DGU5890" s="248"/>
      <x:c r="DGV5890" s="248"/>
      <x:c r="DGW5890" s="248"/>
      <x:c r="DGX5890" s="248"/>
      <x:c r="DGY5890" s="248"/>
      <x:c r="DGZ5890" s="248"/>
      <x:c r="DHA5890" s="248"/>
      <x:c r="DHB5890" s="248"/>
      <x:c r="DHC5890" s="248"/>
      <x:c r="DHD5890" s="248"/>
      <x:c r="DHE5890" s="248"/>
      <x:c r="DHF5890" s="248"/>
      <x:c r="DHG5890" s="248"/>
      <x:c r="DHH5890" s="248"/>
      <x:c r="DHI5890" s="248"/>
      <x:c r="DHJ5890" s="248"/>
      <x:c r="DHK5890" s="248"/>
      <x:c r="DHL5890" s="248"/>
      <x:c r="DHM5890" s="248"/>
      <x:c r="DHN5890" s="248"/>
      <x:c r="DHO5890" s="248"/>
      <x:c r="DHP5890" s="248"/>
      <x:c r="DHQ5890" s="248"/>
      <x:c r="DHR5890" s="248"/>
      <x:c r="DHS5890" s="248"/>
      <x:c r="DHT5890" s="248"/>
      <x:c r="DHU5890" s="248"/>
      <x:c r="DHV5890" s="248"/>
      <x:c r="DHW5890" s="248"/>
      <x:c r="DHX5890" s="248"/>
      <x:c r="DHY5890" s="248"/>
      <x:c r="DHZ5890" s="248"/>
      <x:c r="DIA5890" s="248"/>
      <x:c r="DIB5890" s="248"/>
      <x:c r="DIC5890" s="248"/>
      <x:c r="DID5890" s="248"/>
      <x:c r="DIE5890" s="248"/>
      <x:c r="DIF5890" s="248"/>
      <x:c r="DIG5890" s="248"/>
      <x:c r="DIH5890" s="248"/>
      <x:c r="DII5890" s="248"/>
      <x:c r="DIJ5890" s="248"/>
      <x:c r="DIK5890" s="248"/>
      <x:c r="DIL5890" s="248"/>
      <x:c r="DIM5890" s="248"/>
      <x:c r="DIN5890" s="248"/>
      <x:c r="DIO5890" s="248"/>
      <x:c r="DIP5890" s="248"/>
      <x:c r="DIQ5890" s="248"/>
      <x:c r="DIR5890" s="248"/>
      <x:c r="DIS5890" s="248"/>
      <x:c r="DIT5890" s="248"/>
      <x:c r="DIU5890" s="248"/>
      <x:c r="DIV5890" s="248"/>
      <x:c r="DIW5890" s="248"/>
      <x:c r="DIX5890" s="248"/>
      <x:c r="DIY5890" s="248"/>
      <x:c r="DIZ5890" s="248"/>
      <x:c r="DJA5890" s="248"/>
      <x:c r="DJB5890" s="248"/>
      <x:c r="DJC5890" s="248"/>
      <x:c r="DJD5890" s="248"/>
      <x:c r="DJE5890" s="248"/>
      <x:c r="DJF5890" s="248"/>
      <x:c r="DJG5890" s="248"/>
      <x:c r="DJH5890" s="248"/>
      <x:c r="DJI5890" s="248"/>
      <x:c r="DJJ5890" s="248"/>
      <x:c r="DJK5890" s="248"/>
      <x:c r="DJL5890" s="248"/>
      <x:c r="DJM5890" s="248"/>
      <x:c r="DJN5890" s="248"/>
      <x:c r="DJO5890" s="248"/>
      <x:c r="DJP5890" s="248"/>
      <x:c r="DJQ5890" s="248"/>
      <x:c r="DJR5890" s="248"/>
      <x:c r="DJS5890" s="248"/>
      <x:c r="DJT5890" s="248"/>
      <x:c r="DJU5890" s="248"/>
      <x:c r="DJV5890" s="248"/>
      <x:c r="DJW5890" s="248"/>
      <x:c r="DJX5890" s="248"/>
      <x:c r="DJY5890" s="248"/>
      <x:c r="DJZ5890" s="248"/>
      <x:c r="DKA5890" s="248"/>
      <x:c r="DKB5890" s="248"/>
      <x:c r="DKC5890" s="248"/>
      <x:c r="DKD5890" s="248"/>
      <x:c r="DKE5890" s="248"/>
      <x:c r="DKF5890" s="248"/>
      <x:c r="DKG5890" s="248"/>
      <x:c r="DKH5890" s="248"/>
      <x:c r="DKI5890" s="248"/>
      <x:c r="DKJ5890" s="248"/>
      <x:c r="DKK5890" s="248"/>
      <x:c r="DKL5890" s="248"/>
      <x:c r="DKM5890" s="248"/>
      <x:c r="DKN5890" s="248"/>
      <x:c r="DKO5890" s="248"/>
      <x:c r="DKP5890" s="248"/>
      <x:c r="DKQ5890" s="248"/>
      <x:c r="DKR5890" s="248"/>
      <x:c r="DKS5890" s="248"/>
      <x:c r="DKT5890" s="248"/>
      <x:c r="DKU5890" s="248"/>
      <x:c r="DKV5890" s="248"/>
      <x:c r="DKW5890" s="248"/>
      <x:c r="DKX5890" s="248"/>
      <x:c r="DKY5890" s="248"/>
      <x:c r="DKZ5890" s="248"/>
      <x:c r="DLA5890" s="248"/>
      <x:c r="DLB5890" s="248"/>
      <x:c r="DLC5890" s="248"/>
      <x:c r="DLD5890" s="248"/>
      <x:c r="DLE5890" s="248"/>
      <x:c r="DLF5890" s="248"/>
      <x:c r="DLG5890" s="248"/>
      <x:c r="DLH5890" s="248"/>
      <x:c r="DLI5890" s="248"/>
      <x:c r="DLJ5890" s="248"/>
      <x:c r="DLK5890" s="248"/>
      <x:c r="DLL5890" s="248"/>
      <x:c r="DLM5890" s="248"/>
      <x:c r="DLN5890" s="248"/>
      <x:c r="DLO5890" s="248"/>
      <x:c r="DLP5890" s="248"/>
      <x:c r="DLQ5890" s="248"/>
      <x:c r="DLR5890" s="248"/>
      <x:c r="DLS5890" s="248"/>
      <x:c r="DLT5890" s="248"/>
      <x:c r="DLU5890" s="248"/>
      <x:c r="DLV5890" s="248"/>
      <x:c r="DLW5890" s="248"/>
      <x:c r="DLX5890" s="248"/>
      <x:c r="DLY5890" s="248"/>
      <x:c r="DLZ5890" s="248"/>
      <x:c r="DMA5890" s="248"/>
      <x:c r="DMB5890" s="248"/>
      <x:c r="DMC5890" s="248"/>
      <x:c r="DMD5890" s="248"/>
      <x:c r="DME5890" s="248"/>
      <x:c r="DMF5890" s="248"/>
      <x:c r="DMG5890" s="248"/>
      <x:c r="DMH5890" s="248"/>
      <x:c r="DMI5890" s="248"/>
      <x:c r="DMJ5890" s="248"/>
      <x:c r="DMK5890" s="248"/>
      <x:c r="DML5890" s="248"/>
      <x:c r="DMM5890" s="248"/>
      <x:c r="DMN5890" s="248"/>
      <x:c r="DMO5890" s="248"/>
      <x:c r="DMP5890" s="248"/>
      <x:c r="DMQ5890" s="248"/>
      <x:c r="DMR5890" s="248"/>
      <x:c r="DMS5890" s="248"/>
      <x:c r="DMT5890" s="248"/>
      <x:c r="DMU5890" s="248"/>
      <x:c r="DMV5890" s="248"/>
      <x:c r="DMW5890" s="248"/>
      <x:c r="DMX5890" s="248"/>
      <x:c r="DMY5890" s="248"/>
      <x:c r="DMZ5890" s="248"/>
      <x:c r="DNA5890" s="248"/>
      <x:c r="DNB5890" s="248"/>
      <x:c r="DNC5890" s="248"/>
      <x:c r="DND5890" s="248"/>
      <x:c r="DNE5890" s="248"/>
      <x:c r="DNF5890" s="248"/>
      <x:c r="DNG5890" s="248"/>
      <x:c r="DNH5890" s="248"/>
      <x:c r="DNI5890" s="248"/>
      <x:c r="DNJ5890" s="248"/>
      <x:c r="DNK5890" s="248"/>
      <x:c r="DNL5890" s="248"/>
      <x:c r="DNM5890" s="248"/>
      <x:c r="DNN5890" s="248"/>
      <x:c r="DNO5890" s="248"/>
      <x:c r="DNP5890" s="248"/>
      <x:c r="DNQ5890" s="248"/>
      <x:c r="DNR5890" s="248"/>
      <x:c r="DNS5890" s="248"/>
      <x:c r="DNT5890" s="248"/>
      <x:c r="DNU5890" s="248"/>
      <x:c r="DNV5890" s="248"/>
      <x:c r="DNW5890" s="248"/>
      <x:c r="DNX5890" s="248"/>
      <x:c r="DNY5890" s="248"/>
      <x:c r="DNZ5890" s="248"/>
      <x:c r="DOA5890" s="248"/>
      <x:c r="DOB5890" s="248"/>
      <x:c r="DOC5890" s="248"/>
      <x:c r="DOD5890" s="248"/>
      <x:c r="DOE5890" s="248"/>
      <x:c r="DOF5890" s="248"/>
      <x:c r="DOG5890" s="248"/>
      <x:c r="DOH5890" s="248"/>
      <x:c r="DOI5890" s="248"/>
      <x:c r="DOJ5890" s="248"/>
      <x:c r="DOK5890" s="248"/>
      <x:c r="DOL5890" s="248"/>
      <x:c r="DOM5890" s="248"/>
      <x:c r="DON5890" s="248"/>
      <x:c r="DOO5890" s="248"/>
      <x:c r="DOP5890" s="248"/>
      <x:c r="DOQ5890" s="248"/>
      <x:c r="DOR5890" s="248"/>
      <x:c r="DOS5890" s="248"/>
      <x:c r="DOT5890" s="248"/>
      <x:c r="DOU5890" s="248"/>
      <x:c r="DOV5890" s="248"/>
      <x:c r="DOW5890" s="248"/>
      <x:c r="DOX5890" s="248"/>
      <x:c r="DOY5890" s="248"/>
      <x:c r="DOZ5890" s="248"/>
      <x:c r="DPA5890" s="248"/>
      <x:c r="DPB5890" s="248"/>
      <x:c r="DPC5890" s="248"/>
      <x:c r="DPD5890" s="248"/>
      <x:c r="DPE5890" s="248"/>
      <x:c r="DPF5890" s="248"/>
      <x:c r="DPG5890" s="248"/>
      <x:c r="DPH5890" s="248"/>
      <x:c r="DPI5890" s="248"/>
      <x:c r="DPJ5890" s="248"/>
      <x:c r="DPK5890" s="248"/>
      <x:c r="DPL5890" s="248"/>
      <x:c r="DPM5890" s="248"/>
      <x:c r="DPN5890" s="248"/>
      <x:c r="DPO5890" s="248"/>
      <x:c r="DPP5890" s="248"/>
      <x:c r="DPQ5890" s="248"/>
      <x:c r="DPR5890" s="248"/>
      <x:c r="DPS5890" s="248"/>
      <x:c r="DPT5890" s="248"/>
      <x:c r="DPU5890" s="248"/>
      <x:c r="DPV5890" s="248"/>
      <x:c r="DPW5890" s="248"/>
      <x:c r="DPX5890" s="248"/>
      <x:c r="DPY5890" s="248"/>
      <x:c r="DPZ5890" s="248"/>
      <x:c r="DQA5890" s="248"/>
      <x:c r="DQB5890" s="248"/>
      <x:c r="DQC5890" s="248"/>
      <x:c r="DQD5890" s="248"/>
      <x:c r="DQE5890" s="248"/>
      <x:c r="DQF5890" s="248"/>
      <x:c r="DQG5890" s="248"/>
      <x:c r="DQH5890" s="248"/>
      <x:c r="DQI5890" s="248"/>
      <x:c r="DQJ5890" s="248"/>
      <x:c r="DQK5890" s="248"/>
      <x:c r="DQL5890" s="248"/>
      <x:c r="DQM5890" s="248"/>
      <x:c r="DQN5890" s="248"/>
      <x:c r="DQO5890" s="248"/>
      <x:c r="DQP5890" s="248"/>
      <x:c r="DQQ5890" s="248"/>
      <x:c r="DQR5890" s="248"/>
      <x:c r="DQS5890" s="248"/>
      <x:c r="DQT5890" s="248"/>
      <x:c r="DQU5890" s="248"/>
      <x:c r="DQV5890" s="248"/>
      <x:c r="DQW5890" s="248"/>
      <x:c r="DQX5890" s="248"/>
      <x:c r="DQY5890" s="248"/>
      <x:c r="DQZ5890" s="248"/>
      <x:c r="DRA5890" s="248"/>
      <x:c r="DRB5890" s="248"/>
      <x:c r="DRC5890" s="248"/>
      <x:c r="DRD5890" s="248"/>
      <x:c r="DRE5890" s="248"/>
      <x:c r="DRF5890" s="248"/>
      <x:c r="DRG5890" s="248"/>
      <x:c r="DRH5890" s="248"/>
      <x:c r="DRI5890" s="248"/>
      <x:c r="DRJ5890" s="248"/>
      <x:c r="DRK5890" s="248"/>
      <x:c r="DRL5890" s="248"/>
      <x:c r="DRM5890" s="248"/>
      <x:c r="DRN5890" s="248"/>
      <x:c r="DRO5890" s="248"/>
      <x:c r="DRP5890" s="248"/>
      <x:c r="DRQ5890" s="248"/>
      <x:c r="DRR5890" s="248"/>
      <x:c r="DRS5890" s="248"/>
      <x:c r="DRT5890" s="248"/>
      <x:c r="DRU5890" s="248"/>
      <x:c r="DRV5890" s="248"/>
      <x:c r="DRW5890" s="248"/>
      <x:c r="DRX5890" s="248"/>
      <x:c r="DRY5890" s="248"/>
      <x:c r="DRZ5890" s="248"/>
      <x:c r="DSA5890" s="248"/>
      <x:c r="DSB5890" s="248"/>
      <x:c r="DSC5890" s="248"/>
      <x:c r="DSD5890" s="248"/>
      <x:c r="DSE5890" s="248"/>
      <x:c r="DSF5890" s="248"/>
      <x:c r="DSG5890" s="248"/>
      <x:c r="DSH5890" s="248"/>
      <x:c r="DSI5890" s="248"/>
      <x:c r="DSJ5890" s="248"/>
      <x:c r="DSK5890" s="248"/>
      <x:c r="DSL5890" s="248"/>
      <x:c r="DSM5890" s="248"/>
      <x:c r="DSN5890" s="248"/>
      <x:c r="DSO5890" s="248"/>
      <x:c r="DSP5890" s="248"/>
      <x:c r="DSQ5890" s="248"/>
      <x:c r="DSR5890" s="248"/>
      <x:c r="DSS5890" s="248"/>
      <x:c r="DST5890" s="248"/>
      <x:c r="DSU5890" s="248"/>
      <x:c r="DSV5890" s="248"/>
      <x:c r="DSW5890" s="248"/>
      <x:c r="DSX5890" s="248"/>
      <x:c r="DSY5890" s="248"/>
      <x:c r="DSZ5890" s="248"/>
      <x:c r="DTA5890" s="248"/>
      <x:c r="DTB5890" s="248"/>
      <x:c r="DTC5890" s="248"/>
      <x:c r="DTD5890" s="248"/>
      <x:c r="DTE5890" s="248"/>
      <x:c r="DTF5890" s="248"/>
      <x:c r="DTG5890" s="248"/>
      <x:c r="DTH5890" s="248"/>
      <x:c r="DTI5890" s="248"/>
      <x:c r="DTJ5890" s="248"/>
      <x:c r="DTK5890" s="248"/>
      <x:c r="DTL5890" s="248"/>
      <x:c r="DTM5890" s="248"/>
      <x:c r="DTN5890" s="248"/>
      <x:c r="DTO5890" s="248"/>
      <x:c r="DTP5890" s="248"/>
      <x:c r="DTQ5890" s="248"/>
      <x:c r="DTR5890" s="248"/>
      <x:c r="DTS5890" s="248"/>
      <x:c r="DTT5890" s="248"/>
      <x:c r="DTU5890" s="248"/>
      <x:c r="DTV5890" s="248"/>
      <x:c r="DTW5890" s="248"/>
      <x:c r="DTX5890" s="248"/>
      <x:c r="DTY5890" s="248"/>
      <x:c r="DTZ5890" s="248"/>
      <x:c r="DUA5890" s="248"/>
      <x:c r="DUB5890" s="248"/>
      <x:c r="DUC5890" s="248"/>
      <x:c r="DUD5890" s="248"/>
      <x:c r="DUE5890" s="248"/>
      <x:c r="DUF5890" s="248"/>
      <x:c r="DUG5890" s="248"/>
      <x:c r="DUH5890" s="248"/>
      <x:c r="DUI5890" s="248"/>
      <x:c r="DUJ5890" s="248"/>
      <x:c r="DUK5890" s="248"/>
      <x:c r="DUL5890" s="248"/>
      <x:c r="DUM5890" s="248"/>
      <x:c r="DUN5890" s="248"/>
      <x:c r="DUO5890" s="248"/>
      <x:c r="DUP5890" s="248"/>
      <x:c r="DUQ5890" s="248"/>
      <x:c r="DUR5890" s="248"/>
      <x:c r="DUS5890" s="248"/>
      <x:c r="DUT5890" s="248"/>
      <x:c r="DUU5890" s="248"/>
      <x:c r="DUV5890" s="248"/>
      <x:c r="DUW5890" s="248"/>
      <x:c r="DUX5890" s="248"/>
      <x:c r="DUY5890" s="248"/>
      <x:c r="DUZ5890" s="248"/>
      <x:c r="DVA5890" s="248"/>
      <x:c r="DVB5890" s="248"/>
      <x:c r="DVC5890" s="248"/>
      <x:c r="DVD5890" s="248"/>
      <x:c r="DVE5890" s="248"/>
      <x:c r="DVF5890" s="248"/>
      <x:c r="DVG5890" s="248"/>
      <x:c r="DVH5890" s="248"/>
      <x:c r="DVI5890" s="248"/>
      <x:c r="DVJ5890" s="248"/>
      <x:c r="DVK5890" s="248"/>
      <x:c r="DVL5890" s="248"/>
      <x:c r="DVM5890" s="248"/>
      <x:c r="DVN5890" s="248"/>
      <x:c r="DVO5890" s="248"/>
      <x:c r="DVP5890" s="248"/>
      <x:c r="DVQ5890" s="248"/>
      <x:c r="DVR5890" s="248"/>
      <x:c r="DVS5890" s="248"/>
      <x:c r="DVT5890" s="248"/>
      <x:c r="DVU5890" s="248"/>
      <x:c r="DVV5890" s="248"/>
      <x:c r="DVW5890" s="248"/>
      <x:c r="DVX5890" s="248"/>
      <x:c r="DVY5890" s="248"/>
      <x:c r="DVZ5890" s="248"/>
      <x:c r="DWA5890" s="248"/>
      <x:c r="DWB5890" s="248"/>
      <x:c r="DWC5890" s="248"/>
      <x:c r="DWD5890" s="248"/>
      <x:c r="DWE5890" s="248"/>
      <x:c r="DWF5890" s="248"/>
      <x:c r="DWG5890" s="248"/>
      <x:c r="DWH5890" s="248"/>
      <x:c r="DWI5890" s="248"/>
      <x:c r="DWJ5890" s="248"/>
      <x:c r="DWK5890" s="248"/>
      <x:c r="DWL5890" s="248"/>
      <x:c r="DWM5890" s="248"/>
      <x:c r="DWN5890" s="248"/>
      <x:c r="DWO5890" s="248"/>
      <x:c r="DWP5890" s="248"/>
      <x:c r="DWQ5890" s="248"/>
      <x:c r="DWR5890" s="248"/>
      <x:c r="DWS5890" s="248"/>
      <x:c r="DWT5890" s="248"/>
      <x:c r="DWU5890" s="248"/>
      <x:c r="DWV5890" s="248"/>
      <x:c r="DWW5890" s="248"/>
      <x:c r="DWX5890" s="248"/>
      <x:c r="DWY5890" s="248"/>
      <x:c r="DWZ5890" s="248"/>
      <x:c r="DXA5890" s="248"/>
      <x:c r="DXB5890" s="248"/>
      <x:c r="DXC5890" s="248"/>
      <x:c r="DXD5890" s="248"/>
      <x:c r="DXE5890" s="248"/>
      <x:c r="DXF5890" s="248"/>
      <x:c r="DXG5890" s="248"/>
      <x:c r="DXH5890" s="248"/>
      <x:c r="DXI5890" s="248"/>
      <x:c r="DXJ5890" s="248"/>
      <x:c r="DXK5890" s="248"/>
      <x:c r="DXL5890" s="248"/>
      <x:c r="DXM5890" s="248"/>
      <x:c r="DXN5890" s="248"/>
      <x:c r="DXO5890" s="248"/>
      <x:c r="DXP5890" s="248"/>
      <x:c r="DXQ5890" s="248"/>
      <x:c r="DXR5890" s="248"/>
      <x:c r="DXS5890" s="248"/>
      <x:c r="DXT5890" s="248"/>
      <x:c r="DXU5890" s="248"/>
      <x:c r="DXV5890" s="248"/>
      <x:c r="DXW5890" s="248"/>
      <x:c r="DXX5890" s="248"/>
      <x:c r="DXY5890" s="248"/>
      <x:c r="DXZ5890" s="248"/>
      <x:c r="DYA5890" s="248"/>
      <x:c r="DYB5890" s="248"/>
      <x:c r="DYC5890" s="248"/>
      <x:c r="DYD5890" s="248"/>
      <x:c r="DYE5890" s="248"/>
      <x:c r="DYF5890" s="248"/>
      <x:c r="DYG5890" s="248"/>
      <x:c r="DYH5890" s="248"/>
      <x:c r="DYI5890" s="248"/>
      <x:c r="DYJ5890" s="248"/>
      <x:c r="DYK5890" s="248"/>
      <x:c r="DYL5890" s="248"/>
      <x:c r="DYM5890" s="248"/>
      <x:c r="DYN5890" s="248"/>
      <x:c r="DYO5890" s="248"/>
      <x:c r="DYP5890" s="248"/>
      <x:c r="DYQ5890" s="248"/>
      <x:c r="DYR5890" s="248"/>
      <x:c r="DYS5890" s="248"/>
      <x:c r="DYT5890" s="248"/>
      <x:c r="DYU5890" s="248"/>
      <x:c r="DYV5890" s="248"/>
      <x:c r="DYW5890" s="248"/>
      <x:c r="DYX5890" s="248"/>
      <x:c r="DYY5890" s="248"/>
      <x:c r="DYZ5890" s="248"/>
      <x:c r="DZA5890" s="248"/>
      <x:c r="DZB5890" s="248"/>
      <x:c r="DZC5890" s="248"/>
      <x:c r="DZD5890" s="248"/>
      <x:c r="DZE5890" s="248"/>
      <x:c r="DZF5890" s="248"/>
      <x:c r="DZG5890" s="248"/>
      <x:c r="DZH5890" s="248"/>
      <x:c r="DZI5890" s="248"/>
      <x:c r="DZJ5890" s="248"/>
      <x:c r="DZK5890" s="248"/>
      <x:c r="DZL5890" s="248"/>
      <x:c r="DZM5890" s="248"/>
      <x:c r="DZN5890" s="248"/>
      <x:c r="DZO5890" s="248"/>
      <x:c r="DZP5890" s="248"/>
      <x:c r="DZQ5890" s="248"/>
      <x:c r="DZR5890" s="248"/>
      <x:c r="DZS5890" s="248"/>
      <x:c r="DZT5890" s="248"/>
      <x:c r="DZU5890" s="248"/>
      <x:c r="DZV5890" s="248"/>
      <x:c r="DZW5890" s="248"/>
      <x:c r="DZX5890" s="248"/>
      <x:c r="DZY5890" s="248"/>
      <x:c r="DZZ5890" s="248"/>
      <x:c r="EAA5890" s="248"/>
      <x:c r="EAB5890" s="248"/>
      <x:c r="EAC5890" s="248"/>
      <x:c r="EAD5890" s="248"/>
      <x:c r="EAE5890" s="248"/>
      <x:c r="EAF5890" s="248"/>
      <x:c r="EAG5890" s="248"/>
      <x:c r="EAH5890" s="248"/>
      <x:c r="EAI5890" s="248"/>
      <x:c r="EAJ5890" s="248"/>
      <x:c r="EAK5890" s="248"/>
      <x:c r="EAL5890" s="248"/>
      <x:c r="EAM5890" s="248"/>
      <x:c r="EAN5890" s="248"/>
      <x:c r="EAO5890" s="248"/>
      <x:c r="EAP5890" s="248"/>
      <x:c r="EAQ5890" s="248"/>
      <x:c r="EAR5890" s="248"/>
      <x:c r="EAS5890" s="248"/>
      <x:c r="EAT5890" s="248"/>
      <x:c r="EAU5890" s="248"/>
      <x:c r="EAV5890" s="248"/>
      <x:c r="EAW5890" s="248"/>
      <x:c r="EAX5890" s="248"/>
      <x:c r="EAY5890" s="248"/>
      <x:c r="EAZ5890" s="248"/>
      <x:c r="EBA5890" s="248"/>
      <x:c r="EBB5890" s="248"/>
      <x:c r="EBC5890" s="248"/>
      <x:c r="EBD5890" s="248"/>
      <x:c r="EBE5890" s="248"/>
      <x:c r="EBF5890" s="248"/>
      <x:c r="EBG5890" s="248"/>
      <x:c r="EBH5890" s="248"/>
      <x:c r="EBI5890" s="248"/>
      <x:c r="EBJ5890" s="248"/>
      <x:c r="EBK5890" s="248"/>
      <x:c r="EBL5890" s="248"/>
      <x:c r="EBM5890" s="248"/>
      <x:c r="EBN5890" s="248"/>
      <x:c r="EBO5890" s="248"/>
      <x:c r="EBP5890" s="248"/>
      <x:c r="EBQ5890" s="248"/>
      <x:c r="EBR5890" s="248"/>
      <x:c r="EBS5890" s="248"/>
      <x:c r="EBT5890" s="248"/>
      <x:c r="EBU5890" s="248"/>
      <x:c r="EBV5890" s="248"/>
      <x:c r="EBW5890" s="248"/>
      <x:c r="EBX5890" s="248"/>
      <x:c r="EBY5890" s="248"/>
      <x:c r="EBZ5890" s="248"/>
      <x:c r="ECA5890" s="248"/>
      <x:c r="ECB5890" s="248"/>
      <x:c r="ECC5890" s="248"/>
      <x:c r="ECD5890" s="248"/>
      <x:c r="ECE5890" s="248"/>
      <x:c r="ECF5890" s="248"/>
      <x:c r="ECG5890" s="248"/>
      <x:c r="ECH5890" s="248"/>
      <x:c r="ECI5890" s="248"/>
      <x:c r="ECJ5890" s="248"/>
      <x:c r="ECK5890" s="248"/>
      <x:c r="ECL5890" s="248"/>
      <x:c r="ECM5890" s="248"/>
      <x:c r="ECN5890" s="248"/>
      <x:c r="ECO5890" s="248"/>
      <x:c r="ECP5890" s="248"/>
      <x:c r="ECQ5890" s="248"/>
      <x:c r="ECR5890" s="248"/>
      <x:c r="ECS5890" s="248"/>
      <x:c r="ECT5890" s="248"/>
      <x:c r="ECU5890" s="248"/>
      <x:c r="ECV5890" s="248"/>
      <x:c r="ECW5890" s="248"/>
      <x:c r="ECX5890" s="248"/>
      <x:c r="ECY5890" s="248"/>
      <x:c r="ECZ5890" s="248"/>
      <x:c r="EDA5890" s="248"/>
      <x:c r="EDB5890" s="248"/>
      <x:c r="EDC5890" s="248"/>
      <x:c r="EDD5890" s="248"/>
      <x:c r="EDE5890" s="248"/>
      <x:c r="EDF5890" s="248"/>
      <x:c r="EDG5890" s="248"/>
      <x:c r="EDH5890" s="248"/>
      <x:c r="EDI5890" s="248"/>
      <x:c r="EDJ5890" s="248"/>
      <x:c r="EDK5890" s="248"/>
      <x:c r="EDL5890" s="248"/>
      <x:c r="EDM5890" s="248"/>
      <x:c r="EDN5890" s="248"/>
      <x:c r="EDO5890" s="248"/>
      <x:c r="EDP5890" s="248"/>
      <x:c r="EDQ5890" s="248"/>
      <x:c r="EDR5890" s="248"/>
      <x:c r="EDS5890" s="248"/>
      <x:c r="EDT5890" s="248"/>
      <x:c r="EDU5890" s="248"/>
      <x:c r="EDV5890" s="248"/>
      <x:c r="EDW5890" s="248"/>
      <x:c r="EDX5890" s="248"/>
      <x:c r="EDY5890" s="248"/>
      <x:c r="EDZ5890" s="248"/>
      <x:c r="EEA5890" s="248"/>
      <x:c r="EEB5890" s="248"/>
      <x:c r="EEC5890" s="248"/>
      <x:c r="EED5890" s="248"/>
      <x:c r="EEE5890" s="248"/>
      <x:c r="EEF5890" s="248"/>
      <x:c r="EEG5890" s="248"/>
      <x:c r="EEH5890" s="248"/>
      <x:c r="EEI5890" s="248"/>
      <x:c r="EEJ5890" s="248"/>
      <x:c r="EEK5890" s="248"/>
      <x:c r="EEL5890" s="248"/>
      <x:c r="EEM5890" s="248"/>
      <x:c r="EEN5890" s="248"/>
      <x:c r="EEO5890" s="248"/>
      <x:c r="EEP5890" s="248"/>
      <x:c r="EEQ5890" s="248"/>
      <x:c r="EER5890" s="248"/>
      <x:c r="EES5890" s="248"/>
      <x:c r="EET5890" s="248"/>
      <x:c r="EEU5890" s="248"/>
      <x:c r="EEV5890" s="248"/>
      <x:c r="EEW5890" s="248"/>
      <x:c r="EEX5890" s="248"/>
      <x:c r="EEY5890" s="248"/>
      <x:c r="EEZ5890" s="248"/>
      <x:c r="EFA5890" s="248"/>
      <x:c r="EFB5890" s="248"/>
      <x:c r="EFC5890" s="248"/>
      <x:c r="EFD5890" s="248"/>
      <x:c r="EFE5890" s="248"/>
      <x:c r="EFF5890" s="248"/>
      <x:c r="EFG5890" s="248"/>
      <x:c r="EFH5890" s="248"/>
      <x:c r="EFI5890" s="248"/>
      <x:c r="EFJ5890" s="248"/>
      <x:c r="EFK5890" s="248"/>
      <x:c r="EFL5890" s="248"/>
      <x:c r="EFM5890" s="248"/>
      <x:c r="EFN5890" s="248"/>
      <x:c r="EFO5890" s="248"/>
      <x:c r="EFP5890" s="248"/>
      <x:c r="EFQ5890" s="248"/>
      <x:c r="EFR5890" s="248"/>
      <x:c r="EFS5890" s="248"/>
      <x:c r="EFT5890" s="248"/>
      <x:c r="EFU5890" s="248"/>
      <x:c r="EFV5890" s="248"/>
      <x:c r="EFW5890" s="248"/>
      <x:c r="EFX5890" s="248"/>
      <x:c r="EFY5890" s="248"/>
      <x:c r="EFZ5890" s="248"/>
      <x:c r="EGA5890" s="248"/>
      <x:c r="EGB5890" s="248"/>
      <x:c r="EGC5890" s="248"/>
      <x:c r="EGD5890" s="248"/>
      <x:c r="EGE5890" s="248"/>
      <x:c r="EGF5890" s="248"/>
      <x:c r="EGG5890" s="248"/>
      <x:c r="EGH5890" s="248"/>
      <x:c r="EGI5890" s="248"/>
      <x:c r="EGJ5890" s="248"/>
      <x:c r="EGK5890" s="248"/>
      <x:c r="EGL5890" s="248"/>
      <x:c r="EGM5890" s="248"/>
      <x:c r="EGN5890" s="248"/>
      <x:c r="EGO5890" s="248"/>
      <x:c r="EGP5890" s="248"/>
      <x:c r="EGQ5890" s="248"/>
      <x:c r="EGR5890" s="248"/>
      <x:c r="EGS5890" s="248"/>
      <x:c r="EGT5890" s="248"/>
      <x:c r="EGU5890" s="248"/>
      <x:c r="EGV5890" s="248"/>
      <x:c r="EGW5890" s="248"/>
      <x:c r="EGX5890" s="248"/>
      <x:c r="EGY5890" s="248"/>
      <x:c r="EGZ5890" s="248"/>
      <x:c r="EHA5890" s="248"/>
      <x:c r="EHB5890" s="248"/>
      <x:c r="EHC5890" s="248"/>
      <x:c r="EHD5890" s="248"/>
      <x:c r="EHE5890" s="248"/>
      <x:c r="EHF5890" s="248"/>
      <x:c r="EHG5890" s="248"/>
      <x:c r="EHH5890" s="248"/>
      <x:c r="EHI5890" s="248"/>
      <x:c r="EHJ5890" s="248"/>
      <x:c r="EHK5890" s="248"/>
      <x:c r="EHL5890" s="248"/>
      <x:c r="EHM5890" s="248"/>
      <x:c r="EHN5890" s="248"/>
      <x:c r="EHO5890" s="248"/>
      <x:c r="EHP5890" s="248"/>
      <x:c r="EHQ5890" s="248"/>
      <x:c r="EHR5890" s="248"/>
      <x:c r="EHS5890" s="248"/>
      <x:c r="EHT5890" s="248"/>
      <x:c r="EHU5890" s="248"/>
      <x:c r="EHV5890" s="248"/>
      <x:c r="EHW5890" s="248"/>
      <x:c r="EHX5890" s="248"/>
      <x:c r="EHY5890" s="248"/>
      <x:c r="EHZ5890" s="248"/>
      <x:c r="EIA5890" s="248"/>
      <x:c r="EIB5890" s="248"/>
      <x:c r="EIC5890" s="248"/>
      <x:c r="EID5890" s="248"/>
      <x:c r="EIE5890" s="248"/>
      <x:c r="EIF5890" s="248"/>
      <x:c r="EIG5890" s="248"/>
      <x:c r="EIH5890" s="248"/>
      <x:c r="EII5890" s="248"/>
      <x:c r="EIJ5890" s="248"/>
      <x:c r="EIK5890" s="248"/>
      <x:c r="EIL5890" s="248"/>
      <x:c r="EIM5890" s="248"/>
      <x:c r="EIN5890" s="248"/>
      <x:c r="EIO5890" s="248"/>
      <x:c r="EIP5890" s="248"/>
      <x:c r="EIQ5890" s="248"/>
      <x:c r="EIR5890" s="248"/>
      <x:c r="EIS5890" s="248"/>
      <x:c r="EIT5890" s="248"/>
      <x:c r="EIU5890" s="248"/>
      <x:c r="EIV5890" s="248"/>
      <x:c r="EIW5890" s="248"/>
      <x:c r="EIX5890" s="248"/>
      <x:c r="EIY5890" s="248"/>
      <x:c r="EIZ5890" s="248"/>
      <x:c r="EJA5890" s="248"/>
      <x:c r="EJB5890" s="248"/>
      <x:c r="EJC5890" s="248"/>
      <x:c r="EJD5890" s="248"/>
      <x:c r="EJE5890" s="248"/>
      <x:c r="EJF5890" s="248"/>
      <x:c r="EJG5890" s="248"/>
      <x:c r="EJH5890" s="248"/>
      <x:c r="EJI5890" s="248"/>
      <x:c r="EJJ5890" s="248"/>
      <x:c r="EJK5890" s="248"/>
      <x:c r="EJL5890" s="248"/>
      <x:c r="EJM5890" s="248"/>
      <x:c r="EJN5890" s="248"/>
      <x:c r="EJO5890" s="248"/>
      <x:c r="EJP5890" s="248"/>
      <x:c r="EJQ5890" s="248"/>
      <x:c r="EJR5890" s="248"/>
      <x:c r="EJS5890" s="248"/>
      <x:c r="EJT5890" s="248"/>
      <x:c r="EJU5890" s="248"/>
      <x:c r="EJV5890" s="248"/>
      <x:c r="EJW5890" s="248"/>
      <x:c r="EJX5890" s="248"/>
      <x:c r="EJY5890" s="248"/>
      <x:c r="EJZ5890" s="248"/>
      <x:c r="EKA5890" s="248"/>
      <x:c r="EKB5890" s="248"/>
      <x:c r="EKC5890" s="248"/>
      <x:c r="EKD5890" s="248"/>
      <x:c r="EKE5890" s="248"/>
      <x:c r="EKF5890" s="248"/>
      <x:c r="EKG5890" s="248"/>
      <x:c r="EKH5890" s="248"/>
      <x:c r="EKI5890" s="248"/>
      <x:c r="EKJ5890" s="248"/>
      <x:c r="EKK5890" s="248"/>
      <x:c r="EKL5890" s="248"/>
      <x:c r="EKM5890" s="248"/>
      <x:c r="EKN5890" s="248"/>
      <x:c r="EKO5890" s="248"/>
      <x:c r="EKP5890" s="248"/>
      <x:c r="EKQ5890" s="248"/>
      <x:c r="EKR5890" s="248"/>
      <x:c r="EKS5890" s="248"/>
      <x:c r="EKT5890" s="248"/>
      <x:c r="EKU5890" s="248"/>
      <x:c r="EKV5890" s="248"/>
      <x:c r="EKW5890" s="248"/>
      <x:c r="EKX5890" s="248"/>
      <x:c r="EKY5890" s="248"/>
      <x:c r="EKZ5890" s="248"/>
      <x:c r="ELA5890" s="248"/>
      <x:c r="ELB5890" s="248"/>
      <x:c r="ELC5890" s="248"/>
      <x:c r="ELD5890" s="248"/>
      <x:c r="ELE5890" s="248"/>
      <x:c r="ELF5890" s="248"/>
      <x:c r="ELG5890" s="248"/>
      <x:c r="ELH5890" s="248"/>
      <x:c r="ELI5890" s="248"/>
      <x:c r="ELJ5890" s="248"/>
      <x:c r="ELK5890" s="248"/>
      <x:c r="ELL5890" s="248"/>
      <x:c r="ELM5890" s="248"/>
      <x:c r="ELN5890" s="248"/>
      <x:c r="ELO5890" s="248"/>
      <x:c r="ELP5890" s="248"/>
      <x:c r="ELQ5890" s="248"/>
      <x:c r="ELR5890" s="248"/>
      <x:c r="ELS5890" s="248"/>
      <x:c r="ELT5890" s="248"/>
      <x:c r="ELU5890" s="248"/>
      <x:c r="ELV5890" s="248"/>
      <x:c r="ELW5890" s="248"/>
      <x:c r="ELX5890" s="248"/>
      <x:c r="ELY5890" s="248"/>
      <x:c r="ELZ5890" s="248"/>
      <x:c r="EMA5890" s="248"/>
      <x:c r="EMB5890" s="248"/>
      <x:c r="EMC5890" s="248"/>
      <x:c r="EMD5890" s="248"/>
      <x:c r="EME5890" s="248"/>
      <x:c r="EMF5890" s="248"/>
      <x:c r="EMG5890" s="248"/>
      <x:c r="EMH5890" s="248"/>
      <x:c r="EMI5890" s="248"/>
      <x:c r="EMJ5890" s="248"/>
      <x:c r="EMK5890" s="248"/>
      <x:c r="EML5890" s="248"/>
      <x:c r="EMM5890" s="248"/>
      <x:c r="EMN5890" s="248"/>
      <x:c r="EMO5890" s="248"/>
      <x:c r="EMP5890" s="248"/>
      <x:c r="EMQ5890" s="248"/>
      <x:c r="EMR5890" s="248"/>
      <x:c r="EMS5890" s="248"/>
      <x:c r="EMT5890" s="248"/>
      <x:c r="EMU5890" s="248"/>
      <x:c r="EMV5890" s="248"/>
      <x:c r="EMW5890" s="248"/>
      <x:c r="EMX5890" s="248"/>
      <x:c r="EMY5890" s="248"/>
      <x:c r="EMZ5890" s="248"/>
      <x:c r="ENA5890" s="248"/>
      <x:c r="ENB5890" s="248"/>
      <x:c r="ENC5890" s="248"/>
      <x:c r="END5890" s="248"/>
      <x:c r="ENE5890" s="248"/>
      <x:c r="ENF5890" s="248"/>
      <x:c r="ENG5890" s="248"/>
      <x:c r="ENH5890" s="248"/>
      <x:c r="ENI5890" s="248"/>
      <x:c r="ENJ5890" s="248"/>
      <x:c r="ENK5890" s="248"/>
      <x:c r="ENL5890" s="248"/>
      <x:c r="ENM5890" s="248"/>
      <x:c r="ENN5890" s="248"/>
      <x:c r="ENO5890" s="248"/>
      <x:c r="ENP5890" s="248"/>
      <x:c r="ENQ5890" s="248"/>
      <x:c r="ENR5890" s="248"/>
      <x:c r="ENS5890" s="248"/>
      <x:c r="ENT5890" s="248"/>
      <x:c r="ENU5890" s="248"/>
      <x:c r="ENV5890" s="248"/>
      <x:c r="ENW5890" s="248"/>
      <x:c r="ENX5890" s="248"/>
      <x:c r="ENY5890" s="248"/>
      <x:c r="ENZ5890" s="248"/>
      <x:c r="EOA5890" s="248"/>
      <x:c r="EOB5890" s="248"/>
      <x:c r="EOC5890" s="248"/>
      <x:c r="EOD5890" s="248"/>
      <x:c r="EOE5890" s="248"/>
      <x:c r="EOF5890" s="248"/>
      <x:c r="EOG5890" s="248"/>
      <x:c r="EOH5890" s="248"/>
      <x:c r="EOI5890" s="248"/>
      <x:c r="EOJ5890" s="248"/>
      <x:c r="EOK5890" s="248"/>
      <x:c r="EOL5890" s="248"/>
      <x:c r="EOM5890" s="248"/>
      <x:c r="EON5890" s="248"/>
      <x:c r="EOO5890" s="248"/>
      <x:c r="EOP5890" s="248"/>
      <x:c r="EOQ5890" s="248"/>
      <x:c r="EOR5890" s="248"/>
      <x:c r="EOS5890" s="248"/>
      <x:c r="EOT5890" s="248"/>
      <x:c r="EOU5890" s="248"/>
      <x:c r="EOV5890" s="248"/>
      <x:c r="EOW5890" s="248"/>
      <x:c r="EOX5890" s="248"/>
      <x:c r="EOY5890" s="248"/>
      <x:c r="EOZ5890" s="248"/>
      <x:c r="EPA5890" s="248"/>
      <x:c r="EPB5890" s="248"/>
      <x:c r="EPC5890" s="248"/>
      <x:c r="EPD5890" s="248"/>
      <x:c r="EPE5890" s="248"/>
      <x:c r="EPF5890" s="248"/>
      <x:c r="EPG5890" s="248"/>
      <x:c r="EPH5890" s="248"/>
      <x:c r="EPI5890" s="248"/>
      <x:c r="EPJ5890" s="248"/>
      <x:c r="EPK5890" s="248"/>
      <x:c r="EPL5890" s="248"/>
      <x:c r="EPM5890" s="248"/>
      <x:c r="EPN5890" s="248"/>
      <x:c r="EPO5890" s="248"/>
      <x:c r="EPP5890" s="248"/>
      <x:c r="EPQ5890" s="248"/>
      <x:c r="EPR5890" s="248"/>
      <x:c r="EPS5890" s="248"/>
      <x:c r="EPT5890" s="248"/>
      <x:c r="EPU5890" s="248"/>
      <x:c r="EPV5890" s="248"/>
      <x:c r="EPW5890" s="248"/>
      <x:c r="EPX5890" s="248"/>
      <x:c r="EPY5890" s="248"/>
      <x:c r="EPZ5890" s="248"/>
      <x:c r="EQA5890" s="248"/>
      <x:c r="EQB5890" s="248"/>
      <x:c r="EQC5890" s="248"/>
      <x:c r="EQD5890" s="248"/>
      <x:c r="EQE5890" s="248"/>
      <x:c r="EQF5890" s="248"/>
      <x:c r="EQG5890" s="248"/>
      <x:c r="EQH5890" s="248"/>
      <x:c r="EQI5890" s="248"/>
      <x:c r="EQJ5890" s="248"/>
      <x:c r="EQK5890" s="248"/>
      <x:c r="EQL5890" s="248"/>
      <x:c r="EQM5890" s="248"/>
      <x:c r="EQN5890" s="248"/>
      <x:c r="EQO5890" s="248"/>
      <x:c r="EQP5890" s="248"/>
      <x:c r="EQQ5890" s="248"/>
      <x:c r="EQR5890" s="248"/>
      <x:c r="EQS5890" s="248"/>
      <x:c r="EQT5890" s="248"/>
      <x:c r="EQU5890" s="248"/>
      <x:c r="EQV5890" s="248"/>
      <x:c r="EQW5890" s="248"/>
      <x:c r="EQX5890" s="248"/>
      <x:c r="EQY5890" s="248"/>
      <x:c r="EQZ5890" s="248"/>
      <x:c r="ERA5890" s="248"/>
      <x:c r="ERB5890" s="248"/>
      <x:c r="ERC5890" s="248"/>
      <x:c r="ERD5890" s="248"/>
      <x:c r="ERE5890" s="248"/>
      <x:c r="ERF5890" s="248"/>
      <x:c r="ERG5890" s="248"/>
      <x:c r="ERH5890" s="248"/>
      <x:c r="ERI5890" s="248"/>
      <x:c r="ERJ5890" s="248"/>
      <x:c r="ERK5890" s="248"/>
      <x:c r="ERL5890" s="248"/>
      <x:c r="ERM5890" s="248"/>
      <x:c r="ERN5890" s="248"/>
      <x:c r="ERO5890" s="248"/>
      <x:c r="ERP5890" s="248"/>
      <x:c r="ERQ5890" s="248"/>
      <x:c r="ERR5890" s="248"/>
      <x:c r="ERS5890" s="248"/>
      <x:c r="ERT5890" s="248"/>
      <x:c r="ERU5890" s="248"/>
      <x:c r="ERV5890" s="248"/>
      <x:c r="ERW5890" s="248"/>
      <x:c r="ERX5890" s="248"/>
      <x:c r="ERY5890" s="248"/>
      <x:c r="ERZ5890" s="248"/>
      <x:c r="ESA5890" s="248"/>
      <x:c r="ESB5890" s="248"/>
      <x:c r="ESC5890" s="248"/>
      <x:c r="ESD5890" s="248"/>
      <x:c r="ESE5890" s="248"/>
      <x:c r="ESF5890" s="248"/>
      <x:c r="ESG5890" s="248"/>
      <x:c r="ESH5890" s="248"/>
      <x:c r="ESI5890" s="248"/>
      <x:c r="ESJ5890" s="248"/>
      <x:c r="ESK5890" s="248"/>
      <x:c r="ESL5890" s="248"/>
      <x:c r="ESM5890" s="248"/>
      <x:c r="ESN5890" s="248"/>
      <x:c r="ESO5890" s="248"/>
      <x:c r="ESP5890" s="248"/>
      <x:c r="ESQ5890" s="248"/>
      <x:c r="ESR5890" s="248"/>
      <x:c r="ESS5890" s="248"/>
      <x:c r="EST5890" s="248"/>
      <x:c r="ESU5890" s="248"/>
      <x:c r="ESV5890" s="248"/>
      <x:c r="ESW5890" s="248"/>
      <x:c r="ESX5890" s="248"/>
      <x:c r="ESY5890" s="248"/>
      <x:c r="ESZ5890" s="248"/>
      <x:c r="ETA5890" s="248"/>
      <x:c r="ETB5890" s="248"/>
      <x:c r="ETC5890" s="248"/>
      <x:c r="ETD5890" s="248"/>
      <x:c r="ETE5890" s="248"/>
      <x:c r="ETF5890" s="248"/>
      <x:c r="ETG5890" s="248"/>
      <x:c r="ETH5890" s="248"/>
      <x:c r="ETI5890" s="248"/>
      <x:c r="ETJ5890" s="248"/>
      <x:c r="ETK5890" s="248"/>
      <x:c r="ETL5890" s="248"/>
      <x:c r="ETM5890" s="248"/>
      <x:c r="ETN5890" s="248"/>
      <x:c r="ETO5890" s="248"/>
      <x:c r="ETP5890" s="248"/>
      <x:c r="ETQ5890" s="248"/>
      <x:c r="ETR5890" s="248"/>
      <x:c r="ETS5890" s="248"/>
      <x:c r="ETT5890" s="248"/>
      <x:c r="ETU5890" s="248"/>
      <x:c r="ETV5890" s="248"/>
      <x:c r="ETW5890" s="248"/>
      <x:c r="ETX5890" s="248"/>
      <x:c r="ETY5890" s="248"/>
      <x:c r="ETZ5890" s="248"/>
      <x:c r="EUA5890" s="248"/>
      <x:c r="EUB5890" s="248"/>
      <x:c r="EUC5890" s="248"/>
      <x:c r="EUD5890" s="248"/>
      <x:c r="EUE5890" s="248"/>
      <x:c r="EUF5890" s="248"/>
      <x:c r="EUG5890" s="248"/>
      <x:c r="EUH5890" s="248"/>
      <x:c r="EUI5890" s="248"/>
      <x:c r="EUJ5890" s="248"/>
      <x:c r="EUK5890" s="248"/>
      <x:c r="EUL5890" s="248"/>
      <x:c r="EUM5890" s="248"/>
      <x:c r="EUN5890" s="248"/>
      <x:c r="EUO5890" s="248"/>
      <x:c r="EUP5890" s="248"/>
      <x:c r="EUQ5890" s="248"/>
      <x:c r="EUR5890" s="248"/>
      <x:c r="EUS5890" s="248"/>
      <x:c r="EUT5890" s="248"/>
      <x:c r="EUU5890" s="248"/>
      <x:c r="EUV5890" s="248"/>
      <x:c r="EUW5890" s="248"/>
      <x:c r="EUX5890" s="248"/>
      <x:c r="EUY5890" s="248"/>
      <x:c r="EUZ5890" s="248"/>
      <x:c r="EVA5890" s="248"/>
      <x:c r="EVB5890" s="248"/>
      <x:c r="EVC5890" s="248"/>
      <x:c r="EVD5890" s="248"/>
      <x:c r="EVE5890" s="248"/>
      <x:c r="EVF5890" s="248"/>
      <x:c r="EVG5890" s="248"/>
      <x:c r="EVH5890" s="248"/>
      <x:c r="EVI5890" s="248"/>
      <x:c r="EVJ5890" s="248"/>
      <x:c r="EVK5890" s="248"/>
      <x:c r="EVL5890" s="248"/>
      <x:c r="EVM5890" s="248"/>
      <x:c r="EVN5890" s="248"/>
      <x:c r="EVO5890" s="248"/>
      <x:c r="EVP5890" s="248"/>
      <x:c r="EVQ5890" s="248"/>
      <x:c r="EVR5890" s="248"/>
      <x:c r="EVS5890" s="248"/>
      <x:c r="EVT5890" s="248"/>
      <x:c r="EVU5890" s="248"/>
      <x:c r="EVV5890" s="248"/>
      <x:c r="EVW5890" s="248"/>
      <x:c r="EVX5890" s="248"/>
      <x:c r="EVY5890" s="248"/>
      <x:c r="EVZ5890" s="248"/>
      <x:c r="EWA5890" s="248"/>
      <x:c r="EWB5890" s="248"/>
      <x:c r="EWC5890" s="248"/>
      <x:c r="EWD5890" s="248"/>
      <x:c r="EWE5890" s="248"/>
      <x:c r="EWF5890" s="248"/>
      <x:c r="EWG5890" s="248"/>
      <x:c r="EWH5890" s="248"/>
      <x:c r="EWI5890" s="248"/>
      <x:c r="EWJ5890" s="248"/>
      <x:c r="EWK5890" s="248"/>
      <x:c r="EWL5890" s="248"/>
      <x:c r="EWM5890" s="248"/>
      <x:c r="EWN5890" s="248"/>
      <x:c r="EWO5890" s="248"/>
      <x:c r="EWP5890" s="248"/>
      <x:c r="EWQ5890" s="248"/>
      <x:c r="EWR5890" s="248"/>
      <x:c r="EWS5890" s="248"/>
      <x:c r="EWT5890" s="248"/>
      <x:c r="EWU5890" s="248"/>
      <x:c r="EWV5890" s="248"/>
      <x:c r="EWW5890" s="248"/>
      <x:c r="EWX5890" s="248"/>
      <x:c r="EWY5890" s="248"/>
      <x:c r="EWZ5890" s="248"/>
      <x:c r="EXA5890" s="248"/>
      <x:c r="EXB5890" s="248"/>
      <x:c r="EXC5890" s="248"/>
      <x:c r="EXD5890" s="248"/>
      <x:c r="EXE5890" s="248"/>
      <x:c r="EXF5890" s="248"/>
      <x:c r="EXG5890" s="248"/>
      <x:c r="EXH5890" s="248"/>
      <x:c r="EXI5890" s="248"/>
      <x:c r="EXJ5890" s="248"/>
      <x:c r="EXK5890" s="248"/>
      <x:c r="EXL5890" s="248"/>
      <x:c r="EXM5890" s="248"/>
      <x:c r="EXN5890" s="248"/>
      <x:c r="EXO5890" s="248"/>
      <x:c r="EXP5890" s="248"/>
      <x:c r="EXQ5890" s="248"/>
      <x:c r="EXR5890" s="248"/>
      <x:c r="EXS5890" s="248"/>
      <x:c r="EXT5890" s="248"/>
      <x:c r="EXU5890" s="248"/>
      <x:c r="EXV5890" s="248"/>
      <x:c r="EXW5890" s="248"/>
      <x:c r="EXX5890" s="248"/>
      <x:c r="EXY5890" s="248"/>
      <x:c r="EXZ5890" s="248"/>
      <x:c r="EYA5890" s="248"/>
      <x:c r="EYB5890" s="248"/>
      <x:c r="EYC5890" s="248"/>
      <x:c r="EYD5890" s="248"/>
      <x:c r="EYE5890" s="248"/>
      <x:c r="EYF5890" s="248"/>
      <x:c r="EYG5890" s="248"/>
      <x:c r="EYH5890" s="248"/>
      <x:c r="EYI5890" s="248"/>
      <x:c r="EYJ5890" s="248"/>
      <x:c r="EYK5890" s="248"/>
      <x:c r="EYL5890" s="248"/>
      <x:c r="EYM5890" s="248"/>
      <x:c r="EYN5890" s="248"/>
      <x:c r="EYO5890" s="248"/>
      <x:c r="EYP5890" s="248"/>
      <x:c r="EYQ5890" s="248"/>
      <x:c r="EYR5890" s="248"/>
      <x:c r="EYS5890" s="248"/>
      <x:c r="EYT5890" s="248"/>
      <x:c r="EYU5890" s="248"/>
      <x:c r="EYV5890" s="248"/>
      <x:c r="EYW5890" s="248"/>
      <x:c r="EYX5890" s="248"/>
      <x:c r="EYY5890" s="248"/>
      <x:c r="EYZ5890" s="248"/>
      <x:c r="EZA5890" s="248"/>
      <x:c r="EZB5890" s="248"/>
      <x:c r="EZC5890" s="248"/>
      <x:c r="EZD5890" s="248"/>
      <x:c r="EZE5890" s="248"/>
      <x:c r="EZF5890" s="248"/>
      <x:c r="EZG5890" s="248"/>
      <x:c r="EZH5890" s="248"/>
      <x:c r="EZI5890" s="248"/>
      <x:c r="EZJ5890" s="248"/>
      <x:c r="EZK5890" s="248"/>
      <x:c r="EZL5890" s="248"/>
      <x:c r="EZM5890" s="248"/>
      <x:c r="EZN5890" s="248"/>
      <x:c r="EZO5890" s="248"/>
      <x:c r="EZP5890" s="248"/>
      <x:c r="EZQ5890" s="248"/>
      <x:c r="EZR5890" s="248"/>
      <x:c r="EZS5890" s="248"/>
      <x:c r="EZT5890" s="248"/>
      <x:c r="EZU5890" s="248"/>
      <x:c r="EZV5890" s="248"/>
      <x:c r="EZW5890" s="248"/>
      <x:c r="EZX5890" s="248"/>
      <x:c r="EZY5890" s="248"/>
      <x:c r="EZZ5890" s="248"/>
      <x:c r="FAA5890" s="248"/>
      <x:c r="FAB5890" s="248"/>
      <x:c r="FAC5890" s="248"/>
      <x:c r="FAD5890" s="248"/>
      <x:c r="FAE5890" s="248"/>
      <x:c r="FAF5890" s="248"/>
      <x:c r="FAG5890" s="248"/>
      <x:c r="FAH5890" s="248"/>
      <x:c r="FAI5890" s="248"/>
      <x:c r="FAJ5890" s="248"/>
      <x:c r="FAK5890" s="248"/>
      <x:c r="FAL5890" s="248"/>
      <x:c r="FAM5890" s="248"/>
      <x:c r="FAN5890" s="248"/>
      <x:c r="FAO5890" s="248"/>
      <x:c r="FAP5890" s="248"/>
      <x:c r="FAQ5890" s="248"/>
      <x:c r="FAR5890" s="248"/>
      <x:c r="FAS5890" s="248"/>
      <x:c r="FAT5890" s="248"/>
      <x:c r="FAU5890" s="248"/>
      <x:c r="FAV5890" s="248"/>
      <x:c r="FAW5890" s="248"/>
      <x:c r="FAX5890" s="248"/>
      <x:c r="FAY5890" s="248"/>
      <x:c r="FAZ5890" s="248"/>
      <x:c r="FBA5890" s="248"/>
      <x:c r="FBB5890" s="248"/>
      <x:c r="FBC5890" s="248"/>
      <x:c r="FBD5890" s="248"/>
      <x:c r="FBE5890" s="248"/>
      <x:c r="FBF5890" s="248"/>
      <x:c r="FBG5890" s="248"/>
      <x:c r="FBH5890" s="248"/>
      <x:c r="FBI5890" s="248"/>
      <x:c r="FBJ5890" s="248"/>
      <x:c r="FBK5890" s="248"/>
      <x:c r="FBL5890" s="248"/>
      <x:c r="FBM5890" s="248"/>
      <x:c r="FBN5890" s="248"/>
      <x:c r="FBO5890" s="248"/>
      <x:c r="FBP5890" s="248"/>
      <x:c r="FBQ5890" s="248"/>
      <x:c r="FBR5890" s="248"/>
      <x:c r="FBS5890" s="248"/>
      <x:c r="FBT5890" s="248"/>
      <x:c r="FBU5890" s="248"/>
      <x:c r="FBV5890" s="248"/>
      <x:c r="FBW5890" s="248"/>
      <x:c r="FBX5890" s="248"/>
      <x:c r="FBY5890" s="248"/>
      <x:c r="FBZ5890" s="248"/>
      <x:c r="FCA5890" s="248"/>
      <x:c r="FCB5890" s="248"/>
      <x:c r="FCC5890" s="248"/>
      <x:c r="FCD5890" s="248"/>
      <x:c r="FCE5890" s="248"/>
      <x:c r="FCF5890" s="248"/>
      <x:c r="FCG5890" s="248"/>
      <x:c r="FCH5890" s="248"/>
      <x:c r="FCI5890" s="248"/>
      <x:c r="FCJ5890" s="248"/>
      <x:c r="FCK5890" s="248"/>
      <x:c r="FCL5890" s="248"/>
      <x:c r="FCM5890" s="248"/>
      <x:c r="FCN5890" s="248"/>
      <x:c r="FCO5890" s="248"/>
      <x:c r="FCP5890" s="248"/>
      <x:c r="FCQ5890" s="248"/>
      <x:c r="FCR5890" s="248"/>
      <x:c r="FCS5890" s="248"/>
      <x:c r="FCT5890" s="248"/>
      <x:c r="FCU5890" s="248"/>
      <x:c r="FCV5890" s="248"/>
      <x:c r="FCW5890" s="248"/>
      <x:c r="FCX5890" s="248"/>
      <x:c r="FCY5890" s="248"/>
      <x:c r="FCZ5890" s="248"/>
      <x:c r="FDA5890" s="248"/>
      <x:c r="FDB5890" s="248"/>
      <x:c r="FDC5890" s="248"/>
      <x:c r="FDD5890" s="248"/>
      <x:c r="FDE5890" s="248"/>
      <x:c r="FDF5890" s="248"/>
      <x:c r="FDG5890" s="248"/>
      <x:c r="FDH5890" s="248"/>
      <x:c r="FDI5890" s="248"/>
      <x:c r="FDJ5890" s="248"/>
      <x:c r="FDK5890" s="248"/>
      <x:c r="FDL5890" s="248"/>
      <x:c r="FDM5890" s="248"/>
      <x:c r="FDN5890" s="248"/>
      <x:c r="FDO5890" s="248"/>
      <x:c r="FDP5890" s="248"/>
      <x:c r="FDQ5890" s="248"/>
      <x:c r="FDR5890" s="248"/>
      <x:c r="FDS5890" s="248"/>
      <x:c r="FDT5890" s="248"/>
      <x:c r="FDU5890" s="248"/>
      <x:c r="FDV5890" s="248"/>
      <x:c r="FDW5890" s="248"/>
      <x:c r="FDX5890" s="248"/>
      <x:c r="FDY5890" s="248"/>
      <x:c r="FDZ5890" s="248"/>
      <x:c r="FEA5890" s="248"/>
      <x:c r="FEB5890" s="248"/>
      <x:c r="FEC5890" s="248"/>
      <x:c r="FED5890" s="248"/>
      <x:c r="FEE5890" s="248"/>
      <x:c r="FEF5890" s="248"/>
      <x:c r="FEG5890" s="248"/>
      <x:c r="FEH5890" s="248"/>
      <x:c r="FEI5890" s="248"/>
      <x:c r="FEJ5890" s="248"/>
      <x:c r="FEK5890" s="248"/>
      <x:c r="FEL5890" s="248"/>
      <x:c r="FEM5890" s="248"/>
      <x:c r="FEN5890" s="248"/>
      <x:c r="FEO5890" s="248"/>
      <x:c r="FEP5890" s="248"/>
      <x:c r="FEQ5890" s="248"/>
      <x:c r="FER5890" s="248"/>
      <x:c r="FES5890" s="248"/>
      <x:c r="FET5890" s="248"/>
      <x:c r="FEU5890" s="248"/>
      <x:c r="FEV5890" s="248"/>
      <x:c r="FEW5890" s="248"/>
      <x:c r="FEX5890" s="248"/>
      <x:c r="FEY5890" s="248"/>
      <x:c r="FEZ5890" s="248"/>
      <x:c r="FFA5890" s="248"/>
      <x:c r="FFB5890" s="248"/>
      <x:c r="FFC5890" s="248"/>
      <x:c r="FFD5890" s="248"/>
      <x:c r="FFE5890" s="248"/>
      <x:c r="FFF5890" s="248"/>
      <x:c r="FFG5890" s="248"/>
      <x:c r="FFH5890" s="248"/>
      <x:c r="FFI5890" s="248"/>
      <x:c r="FFJ5890" s="248"/>
      <x:c r="FFK5890" s="248"/>
      <x:c r="FFL5890" s="248"/>
      <x:c r="FFM5890" s="248"/>
      <x:c r="FFN5890" s="248"/>
      <x:c r="FFO5890" s="248"/>
      <x:c r="FFP5890" s="248"/>
      <x:c r="FFQ5890" s="248"/>
      <x:c r="FFR5890" s="248"/>
      <x:c r="FFS5890" s="248"/>
      <x:c r="FFT5890" s="248"/>
      <x:c r="FFU5890" s="248"/>
      <x:c r="FFV5890" s="248"/>
      <x:c r="FFW5890" s="248"/>
      <x:c r="FFX5890" s="248"/>
      <x:c r="FFY5890" s="248"/>
      <x:c r="FFZ5890" s="248"/>
      <x:c r="FGA5890" s="248"/>
      <x:c r="FGB5890" s="248"/>
      <x:c r="FGC5890" s="248"/>
      <x:c r="FGD5890" s="248"/>
      <x:c r="FGE5890" s="248"/>
      <x:c r="FGF5890" s="248"/>
      <x:c r="FGG5890" s="248"/>
      <x:c r="FGH5890" s="248"/>
      <x:c r="FGI5890" s="248"/>
      <x:c r="FGJ5890" s="248"/>
      <x:c r="FGK5890" s="248"/>
      <x:c r="FGL5890" s="248"/>
      <x:c r="FGM5890" s="248"/>
      <x:c r="FGN5890" s="248"/>
      <x:c r="FGO5890" s="248"/>
      <x:c r="FGP5890" s="248"/>
      <x:c r="FGQ5890" s="248"/>
      <x:c r="FGR5890" s="248"/>
      <x:c r="FGS5890" s="248"/>
      <x:c r="FGT5890" s="248"/>
      <x:c r="FGU5890" s="248"/>
      <x:c r="FGV5890" s="248"/>
      <x:c r="FGW5890" s="248"/>
      <x:c r="FGX5890" s="248"/>
      <x:c r="FGY5890" s="248"/>
      <x:c r="FGZ5890" s="248"/>
      <x:c r="FHA5890" s="248"/>
      <x:c r="FHB5890" s="248"/>
      <x:c r="FHC5890" s="248"/>
      <x:c r="FHD5890" s="248"/>
      <x:c r="FHE5890" s="248"/>
      <x:c r="FHF5890" s="248"/>
      <x:c r="FHG5890" s="248"/>
      <x:c r="FHH5890" s="248"/>
      <x:c r="FHI5890" s="248"/>
      <x:c r="FHJ5890" s="248"/>
      <x:c r="FHK5890" s="248"/>
      <x:c r="FHL5890" s="248"/>
      <x:c r="FHM5890" s="248"/>
      <x:c r="FHN5890" s="248"/>
      <x:c r="FHO5890" s="248"/>
      <x:c r="FHP5890" s="248"/>
      <x:c r="FHQ5890" s="248"/>
      <x:c r="FHR5890" s="248"/>
      <x:c r="FHS5890" s="248"/>
      <x:c r="FHT5890" s="248"/>
      <x:c r="FHU5890" s="248"/>
      <x:c r="FHV5890" s="248"/>
      <x:c r="FHW5890" s="248"/>
      <x:c r="FHX5890" s="248"/>
      <x:c r="FHY5890" s="248"/>
      <x:c r="FHZ5890" s="248"/>
      <x:c r="FIA5890" s="248"/>
      <x:c r="FIB5890" s="248"/>
      <x:c r="FIC5890" s="248"/>
      <x:c r="FID5890" s="248"/>
      <x:c r="FIE5890" s="248"/>
      <x:c r="FIF5890" s="248"/>
      <x:c r="FIG5890" s="248"/>
      <x:c r="FIH5890" s="248"/>
      <x:c r="FII5890" s="248"/>
      <x:c r="FIJ5890" s="248"/>
      <x:c r="FIK5890" s="248"/>
      <x:c r="FIL5890" s="248"/>
      <x:c r="FIM5890" s="248"/>
      <x:c r="FIN5890" s="248"/>
      <x:c r="FIO5890" s="248"/>
      <x:c r="FIP5890" s="248"/>
      <x:c r="FIQ5890" s="248"/>
      <x:c r="FIR5890" s="248"/>
      <x:c r="FIS5890" s="248"/>
      <x:c r="FIT5890" s="248"/>
      <x:c r="FIU5890" s="248"/>
      <x:c r="FIV5890" s="248"/>
      <x:c r="FIW5890" s="248"/>
      <x:c r="FIX5890" s="248"/>
      <x:c r="FIY5890" s="248"/>
      <x:c r="FIZ5890" s="248"/>
      <x:c r="FJA5890" s="248"/>
      <x:c r="FJB5890" s="248"/>
      <x:c r="FJC5890" s="248"/>
      <x:c r="FJD5890" s="248"/>
      <x:c r="FJE5890" s="248"/>
      <x:c r="FJF5890" s="248"/>
      <x:c r="FJG5890" s="248"/>
      <x:c r="FJH5890" s="248"/>
      <x:c r="FJI5890" s="248"/>
      <x:c r="FJJ5890" s="248"/>
      <x:c r="FJK5890" s="248"/>
      <x:c r="FJL5890" s="248"/>
      <x:c r="FJM5890" s="248"/>
      <x:c r="FJN5890" s="248"/>
      <x:c r="FJO5890" s="248"/>
      <x:c r="FJP5890" s="248"/>
      <x:c r="FJQ5890" s="248"/>
      <x:c r="FJR5890" s="248"/>
      <x:c r="FJS5890" s="248"/>
      <x:c r="FJT5890" s="248"/>
      <x:c r="FJU5890" s="248"/>
      <x:c r="FJV5890" s="248"/>
      <x:c r="FJW5890" s="248"/>
      <x:c r="FJX5890" s="248"/>
      <x:c r="FJY5890" s="248"/>
      <x:c r="FJZ5890" s="248"/>
      <x:c r="FKA5890" s="248"/>
      <x:c r="FKB5890" s="248"/>
      <x:c r="FKC5890" s="248"/>
      <x:c r="FKD5890" s="248"/>
      <x:c r="FKE5890" s="248"/>
      <x:c r="FKF5890" s="248"/>
      <x:c r="FKG5890" s="248"/>
      <x:c r="FKH5890" s="248"/>
      <x:c r="FKI5890" s="248"/>
      <x:c r="FKJ5890" s="248"/>
      <x:c r="FKK5890" s="248"/>
      <x:c r="FKL5890" s="248"/>
      <x:c r="FKM5890" s="248"/>
      <x:c r="FKN5890" s="248"/>
      <x:c r="FKO5890" s="248"/>
      <x:c r="FKP5890" s="248"/>
      <x:c r="FKQ5890" s="248"/>
      <x:c r="FKR5890" s="248"/>
      <x:c r="FKS5890" s="248"/>
      <x:c r="FKT5890" s="248"/>
      <x:c r="FKU5890" s="248"/>
      <x:c r="FKV5890" s="248"/>
      <x:c r="FKW5890" s="248"/>
      <x:c r="FKX5890" s="248"/>
      <x:c r="FKY5890" s="248"/>
      <x:c r="FKZ5890" s="248"/>
      <x:c r="FLA5890" s="248"/>
      <x:c r="FLB5890" s="248"/>
      <x:c r="FLC5890" s="248"/>
      <x:c r="FLD5890" s="248"/>
      <x:c r="FLE5890" s="248"/>
      <x:c r="FLF5890" s="248"/>
      <x:c r="FLG5890" s="248"/>
      <x:c r="FLH5890" s="248"/>
      <x:c r="FLI5890" s="248"/>
      <x:c r="FLJ5890" s="248"/>
      <x:c r="FLK5890" s="248"/>
      <x:c r="FLL5890" s="248"/>
      <x:c r="FLM5890" s="248"/>
      <x:c r="FLN5890" s="248"/>
      <x:c r="FLO5890" s="248"/>
      <x:c r="FLP5890" s="248"/>
      <x:c r="FLQ5890" s="248"/>
      <x:c r="FLR5890" s="248"/>
      <x:c r="FLS5890" s="248"/>
      <x:c r="FLT5890" s="248"/>
      <x:c r="FLU5890" s="248"/>
      <x:c r="FLV5890" s="248"/>
      <x:c r="FLW5890" s="248"/>
      <x:c r="FLX5890" s="248"/>
      <x:c r="FLY5890" s="248"/>
      <x:c r="FLZ5890" s="248"/>
      <x:c r="FMA5890" s="248"/>
      <x:c r="FMB5890" s="248"/>
      <x:c r="FMC5890" s="248"/>
      <x:c r="FMD5890" s="248"/>
      <x:c r="FME5890" s="248"/>
      <x:c r="FMF5890" s="248"/>
      <x:c r="FMG5890" s="248"/>
      <x:c r="FMH5890" s="248"/>
      <x:c r="FMI5890" s="248"/>
      <x:c r="FMJ5890" s="248"/>
      <x:c r="FMK5890" s="248"/>
      <x:c r="FML5890" s="248"/>
      <x:c r="FMM5890" s="248"/>
      <x:c r="FMN5890" s="248"/>
      <x:c r="FMO5890" s="248"/>
      <x:c r="FMP5890" s="248"/>
      <x:c r="FMQ5890" s="248"/>
      <x:c r="FMR5890" s="248"/>
      <x:c r="FMS5890" s="248"/>
      <x:c r="FMT5890" s="248"/>
      <x:c r="FMU5890" s="248"/>
      <x:c r="FMV5890" s="248"/>
      <x:c r="FMW5890" s="248"/>
      <x:c r="FMX5890" s="248"/>
      <x:c r="FMY5890" s="248"/>
      <x:c r="FMZ5890" s="248"/>
      <x:c r="FNA5890" s="248"/>
      <x:c r="FNB5890" s="248"/>
      <x:c r="FNC5890" s="248"/>
      <x:c r="FND5890" s="248"/>
      <x:c r="FNE5890" s="248"/>
      <x:c r="FNF5890" s="248"/>
      <x:c r="FNG5890" s="248"/>
      <x:c r="FNH5890" s="248"/>
      <x:c r="FNI5890" s="248"/>
      <x:c r="FNJ5890" s="248"/>
      <x:c r="FNK5890" s="248"/>
      <x:c r="FNL5890" s="248"/>
      <x:c r="FNM5890" s="248"/>
      <x:c r="FNN5890" s="248"/>
      <x:c r="FNO5890" s="248"/>
      <x:c r="FNP5890" s="248"/>
      <x:c r="FNQ5890" s="248"/>
      <x:c r="FNR5890" s="248"/>
      <x:c r="FNS5890" s="248"/>
      <x:c r="FNT5890" s="248"/>
      <x:c r="FNU5890" s="248"/>
      <x:c r="FNV5890" s="248"/>
      <x:c r="FNW5890" s="248"/>
      <x:c r="FNX5890" s="248"/>
      <x:c r="FNY5890" s="248"/>
      <x:c r="FNZ5890" s="248"/>
      <x:c r="FOA5890" s="248"/>
      <x:c r="FOB5890" s="248"/>
      <x:c r="FOC5890" s="248"/>
      <x:c r="FOD5890" s="248"/>
      <x:c r="FOE5890" s="248"/>
      <x:c r="FOF5890" s="248"/>
      <x:c r="FOG5890" s="248"/>
      <x:c r="FOH5890" s="248"/>
      <x:c r="FOI5890" s="248"/>
      <x:c r="FOJ5890" s="248"/>
      <x:c r="FOK5890" s="248"/>
      <x:c r="FOL5890" s="248"/>
      <x:c r="FOM5890" s="248"/>
      <x:c r="FON5890" s="248"/>
      <x:c r="FOO5890" s="248"/>
      <x:c r="FOP5890" s="248"/>
      <x:c r="FOQ5890" s="248"/>
      <x:c r="FOR5890" s="248"/>
      <x:c r="FOS5890" s="248"/>
      <x:c r="FOT5890" s="248"/>
      <x:c r="FOU5890" s="248"/>
      <x:c r="FOV5890" s="248"/>
      <x:c r="FOW5890" s="248"/>
      <x:c r="FOX5890" s="248"/>
      <x:c r="FOY5890" s="248"/>
      <x:c r="FOZ5890" s="248"/>
      <x:c r="FPA5890" s="248"/>
      <x:c r="FPB5890" s="248"/>
      <x:c r="FPC5890" s="248"/>
      <x:c r="FPD5890" s="248"/>
      <x:c r="FPE5890" s="248"/>
      <x:c r="FPF5890" s="248"/>
      <x:c r="FPG5890" s="248"/>
      <x:c r="FPH5890" s="248"/>
      <x:c r="FPI5890" s="248"/>
      <x:c r="FPJ5890" s="248"/>
      <x:c r="FPK5890" s="248"/>
      <x:c r="FPL5890" s="248"/>
      <x:c r="FPM5890" s="248"/>
      <x:c r="FPN5890" s="248"/>
      <x:c r="FPO5890" s="248"/>
      <x:c r="FPP5890" s="248"/>
      <x:c r="FPQ5890" s="248"/>
      <x:c r="FPR5890" s="248"/>
      <x:c r="FPS5890" s="248"/>
      <x:c r="FPT5890" s="248"/>
      <x:c r="FPU5890" s="248"/>
      <x:c r="FPV5890" s="248"/>
      <x:c r="FPW5890" s="248"/>
      <x:c r="FPX5890" s="248"/>
      <x:c r="FPY5890" s="248"/>
      <x:c r="FPZ5890" s="248"/>
      <x:c r="FQA5890" s="248"/>
      <x:c r="FQB5890" s="248"/>
      <x:c r="FQC5890" s="248"/>
      <x:c r="FQD5890" s="248"/>
      <x:c r="FQE5890" s="248"/>
      <x:c r="FQF5890" s="248"/>
      <x:c r="FQG5890" s="248"/>
      <x:c r="FQH5890" s="248"/>
      <x:c r="FQI5890" s="248"/>
      <x:c r="FQJ5890" s="248"/>
      <x:c r="FQK5890" s="248"/>
      <x:c r="FQL5890" s="248"/>
      <x:c r="FQM5890" s="248"/>
      <x:c r="FQN5890" s="248"/>
      <x:c r="FQO5890" s="248"/>
      <x:c r="FQP5890" s="248"/>
      <x:c r="FQQ5890" s="248"/>
      <x:c r="FQR5890" s="248"/>
      <x:c r="FQS5890" s="248"/>
      <x:c r="FQT5890" s="248"/>
      <x:c r="FQU5890" s="248"/>
      <x:c r="FQV5890" s="248"/>
      <x:c r="FQW5890" s="248"/>
      <x:c r="FQX5890" s="248"/>
      <x:c r="FQY5890" s="248"/>
      <x:c r="FQZ5890" s="248"/>
      <x:c r="FRA5890" s="248"/>
      <x:c r="FRB5890" s="248"/>
      <x:c r="FRC5890" s="248"/>
      <x:c r="FRD5890" s="248"/>
      <x:c r="FRE5890" s="248"/>
      <x:c r="FRF5890" s="248"/>
      <x:c r="FRG5890" s="248"/>
      <x:c r="FRH5890" s="248"/>
      <x:c r="FRI5890" s="248"/>
      <x:c r="FRJ5890" s="248"/>
      <x:c r="FRK5890" s="248"/>
      <x:c r="FRL5890" s="248"/>
      <x:c r="FRM5890" s="248"/>
      <x:c r="FRN5890" s="248"/>
      <x:c r="FRO5890" s="248"/>
      <x:c r="FRP5890" s="248"/>
      <x:c r="FRQ5890" s="248"/>
      <x:c r="FRR5890" s="248"/>
      <x:c r="FRS5890" s="248"/>
      <x:c r="FRT5890" s="248"/>
      <x:c r="FRU5890" s="248"/>
      <x:c r="FRV5890" s="248"/>
      <x:c r="FRW5890" s="248"/>
      <x:c r="FRX5890" s="248"/>
      <x:c r="FRY5890" s="248"/>
      <x:c r="FRZ5890" s="248"/>
      <x:c r="FSA5890" s="248"/>
      <x:c r="FSB5890" s="248"/>
      <x:c r="FSC5890" s="248"/>
      <x:c r="FSD5890" s="248"/>
      <x:c r="FSE5890" s="248"/>
      <x:c r="FSF5890" s="248"/>
      <x:c r="FSG5890" s="248"/>
      <x:c r="FSH5890" s="248"/>
      <x:c r="FSI5890" s="248"/>
      <x:c r="FSJ5890" s="248"/>
      <x:c r="FSK5890" s="248"/>
      <x:c r="FSL5890" s="248"/>
      <x:c r="FSM5890" s="248"/>
      <x:c r="FSN5890" s="248"/>
      <x:c r="FSO5890" s="248"/>
      <x:c r="FSP5890" s="248"/>
      <x:c r="FSQ5890" s="248"/>
      <x:c r="FSR5890" s="248"/>
      <x:c r="FSS5890" s="248"/>
      <x:c r="FST5890" s="248"/>
      <x:c r="FSU5890" s="248"/>
      <x:c r="FSV5890" s="248"/>
      <x:c r="FSW5890" s="248"/>
      <x:c r="FSX5890" s="248"/>
      <x:c r="FSY5890" s="248"/>
      <x:c r="FSZ5890" s="248"/>
      <x:c r="FTA5890" s="248"/>
      <x:c r="FTB5890" s="248"/>
      <x:c r="FTC5890" s="248"/>
      <x:c r="FTD5890" s="248"/>
      <x:c r="FTE5890" s="248"/>
      <x:c r="FTF5890" s="248"/>
      <x:c r="FTG5890" s="248"/>
      <x:c r="FTH5890" s="248"/>
      <x:c r="FTI5890" s="248"/>
      <x:c r="FTJ5890" s="248"/>
      <x:c r="FTK5890" s="248"/>
      <x:c r="FTL5890" s="248"/>
      <x:c r="FTM5890" s="248"/>
      <x:c r="FTN5890" s="248"/>
      <x:c r="FTO5890" s="248"/>
      <x:c r="FTP5890" s="248"/>
      <x:c r="FTQ5890" s="248"/>
      <x:c r="FTR5890" s="248"/>
      <x:c r="FTS5890" s="248"/>
      <x:c r="FTT5890" s="248"/>
      <x:c r="FTU5890" s="248"/>
      <x:c r="FTV5890" s="248"/>
      <x:c r="FTW5890" s="248"/>
      <x:c r="FTX5890" s="248"/>
      <x:c r="FTY5890" s="248"/>
      <x:c r="FTZ5890" s="248"/>
      <x:c r="FUA5890" s="248"/>
      <x:c r="FUB5890" s="248"/>
      <x:c r="FUC5890" s="248"/>
      <x:c r="FUD5890" s="248"/>
      <x:c r="FUE5890" s="248"/>
      <x:c r="FUF5890" s="248"/>
      <x:c r="FUG5890" s="248"/>
      <x:c r="FUH5890" s="248"/>
      <x:c r="FUI5890" s="248"/>
      <x:c r="FUJ5890" s="248"/>
      <x:c r="FUK5890" s="248"/>
      <x:c r="FUL5890" s="248"/>
      <x:c r="FUM5890" s="248"/>
      <x:c r="FUN5890" s="248"/>
      <x:c r="FUO5890" s="248"/>
      <x:c r="FUP5890" s="248"/>
      <x:c r="FUQ5890" s="248"/>
      <x:c r="FUR5890" s="248"/>
      <x:c r="FUS5890" s="248"/>
      <x:c r="FUT5890" s="248"/>
      <x:c r="FUU5890" s="248"/>
      <x:c r="FUV5890" s="248"/>
      <x:c r="FUW5890" s="248"/>
      <x:c r="FUX5890" s="248"/>
      <x:c r="FUY5890" s="248"/>
      <x:c r="FUZ5890" s="248"/>
      <x:c r="FVA5890" s="248"/>
      <x:c r="FVB5890" s="248"/>
      <x:c r="FVC5890" s="248"/>
      <x:c r="FVD5890" s="248"/>
      <x:c r="FVE5890" s="248"/>
      <x:c r="FVF5890" s="248"/>
      <x:c r="FVG5890" s="248"/>
      <x:c r="FVH5890" s="248"/>
      <x:c r="FVI5890" s="248"/>
      <x:c r="FVJ5890" s="248"/>
      <x:c r="FVK5890" s="248"/>
      <x:c r="FVL5890" s="248"/>
      <x:c r="FVM5890" s="248"/>
      <x:c r="FVN5890" s="248"/>
      <x:c r="FVO5890" s="248"/>
      <x:c r="FVP5890" s="248"/>
      <x:c r="FVQ5890" s="248"/>
      <x:c r="FVR5890" s="248"/>
      <x:c r="FVS5890" s="248"/>
      <x:c r="FVT5890" s="248"/>
      <x:c r="FVU5890" s="248"/>
      <x:c r="FVV5890" s="248"/>
      <x:c r="FVW5890" s="248"/>
      <x:c r="FVX5890" s="248"/>
      <x:c r="FVY5890" s="248"/>
      <x:c r="FVZ5890" s="248"/>
      <x:c r="FWA5890" s="248"/>
      <x:c r="FWB5890" s="248"/>
      <x:c r="FWC5890" s="248"/>
      <x:c r="FWD5890" s="248"/>
      <x:c r="FWE5890" s="248"/>
      <x:c r="FWF5890" s="248"/>
      <x:c r="FWG5890" s="248"/>
      <x:c r="FWH5890" s="248"/>
      <x:c r="FWI5890" s="248"/>
      <x:c r="FWJ5890" s="248"/>
      <x:c r="FWK5890" s="248"/>
      <x:c r="FWL5890" s="248"/>
      <x:c r="FWM5890" s="248"/>
      <x:c r="FWN5890" s="248"/>
      <x:c r="FWO5890" s="248"/>
      <x:c r="FWP5890" s="248"/>
      <x:c r="FWQ5890" s="248"/>
      <x:c r="FWR5890" s="248"/>
      <x:c r="FWS5890" s="248"/>
      <x:c r="FWT5890" s="248"/>
      <x:c r="FWU5890" s="248"/>
      <x:c r="FWV5890" s="248"/>
      <x:c r="FWW5890" s="248"/>
      <x:c r="FWX5890" s="248"/>
      <x:c r="FWY5890" s="248"/>
      <x:c r="FWZ5890" s="248"/>
      <x:c r="FXA5890" s="248"/>
      <x:c r="FXB5890" s="248"/>
      <x:c r="FXC5890" s="248"/>
      <x:c r="FXD5890" s="248"/>
      <x:c r="FXE5890" s="248"/>
      <x:c r="FXF5890" s="248"/>
      <x:c r="FXG5890" s="248"/>
      <x:c r="FXH5890" s="248"/>
      <x:c r="FXI5890" s="248"/>
      <x:c r="FXJ5890" s="248"/>
      <x:c r="FXK5890" s="248"/>
      <x:c r="FXL5890" s="248"/>
      <x:c r="FXM5890" s="248"/>
      <x:c r="FXN5890" s="248"/>
      <x:c r="FXO5890" s="248"/>
      <x:c r="FXP5890" s="248"/>
      <x:c r="FXQ5890" s="248"/>
      <x:c r="FXR5890" s="248"/>
      <x:c r="FXS5890" s="248"/>
      <x:c r="FXT5890" s="248"/>
      <x:c r="FXU5890" s="248"/>
      <x:c r="FXV5890" s="248"/>
      <x:c r="FXW5890" s="248"/>
      <x:c r="FXX5890" s="248"/>
      <x:c r="FXY5890" s="248"/>
      <x:c r="FXZ5890" s="248"/>
      <x:c r="FYA5890" s="248"/>
      <x:c r="FYB5890" s="248"/>
      <x:c r="FYC5890" s="248"/>
      <x:c r="FYD5890" s="248"/>
      <x:c r="FYE5890" s="248"/>
      <x:c r="FYF5890" s="248"/>
      <x:c r="FYG5890" s="248"/>
      <x:c r="FYH5890" s="248"/>
      <x:c r="FYI5890" s="248"/>
      <x:c r="FYJ5890" s="248"/>
      <x:c r="FYK5890" s="248"/>
      <x:c r="FYL5890" s="248"/>
      <x:c r="FYM5890" s="248"/>
      <x:c r="FYN5890" s="248"/>
      <x:c r="FYO5890" s="248"/>
      <x:c r="FYP5890" s="248"/>
      <x:c r="FYQ5890" s="248"/>
      <x:c r="FYR5890" s="248"/>
      <x:c r="FYS5890" s="248"/>
      <x:c r="FYT5890" s="248"/>
      <x:c r="FYU5890" s="248"/>
      <x:c r="FYV5890" s="248"/>
      <x:c r="FYW5890" s="248"/>
      <x:c r="FYX5890" s="248"/>
      <x:c r="FYY5890" s="248"/>
      <x:c r="FYZ5890" s="248"/>
      <x:c r="FZA5890" s="248"/>
      <x:c r="FZB5890" s="248"/>
      <x:c r="FZC5890" s="248"/>
      <x:c r="FZD5890" s="248"/>
      <x:c r="FZE5890" s="248"/>
      <x:c r="FZF5890" s="248"/>
      <x:c r="FZG5890" s="248"/>
      <x:c r="FZH5890" s="248"/>
      <x:c r="FZI5890" s="248"/>
      <x:c r="FZJ5890" s="248"/>
      <x:c r="FZK5890" s="248"/>
      <x:c r="FZL5890" s="248"/>
      <x:c r="FZM5890" s="248"/>
      <x:c r="FZN5890" s="248"/>
      <x:c r="FZO5890" s="248"/>
      <x:c r="FZP5890" s="248"/>
      <x:c r="FZQ5890" s="248"/>
      <x:c r="FZR5890" s="248"/>
      <x:c r="FZS5890" s="248"/>
      <x:c r="FZT5890" s="248"/>
      <x:c r="FZU5890" s="248"/>
      <x:c r="FZV5890" s="248"/>
      <x:c r="FZW5890" s="248"/>
      <x:c r="FZX5890" s="248"/>
      <x:c r="FZY5890" s="248"/>
      <x:c r="FZZ5890" s="248"/>
      <x:c r="GAA5890" s="248"/>
      <x:c r="GAB5890" s="248"/>
      <x:c r="GAC5890" s="248"/>
      <x:c r="GAD5890" s="248"/>
      <x:c r="GAE5890" s="248"/>
      <x:c r="GAF5890" s="248"/>
      <x:c r="GAG5890" s="248"/>
      <x:c r="GAH5890" s="248"/>
      <x:c r="GAI5890" s="248"/>
      <x:c r="GAJ5890" s="248"/>
      <x:c r="GAK5890" s="248"/>
      <x:c r="GAL5890" s="248"/>
      <x:c r="GAM5890" s="248"/>
      <x:c r="GAN5890" s="248"/>
      <x:c r="GAO5890" s="248"/>
      <x:c r="GAP5890" s="248"/>
      <x:c r="GAQ5890" s="248"/>
      <x:c r="GAR5890" s="248"/>
      <x:c r="GAS5890" s="248"/>
      <x:c r="GAT5890" s="248"/>
      <x:c r="GAU5890" s="248"/>
      <x:c r="GAV5890" s="248"/>
      <x:c r="GAW5890" s="248"/>
      <x:c r="GAX5890" s="248"/>
      <x:c r="GAY5890" s="248"/>
      <x:c r="GAZ5890" s="248"/>
      <x:c r="GBA5890" s="248"/>
      <x:c r="GBB5890" s="248"/>
      <x:c r="GBC5890" s="248"/>
      <x:c r="GBD5890" s="248"/>
      <x:c r="GBE5890" s="248"/>
      <x:c r="GBF5890" s="248"/>
      <x:c r="GBG5890" s="248"/>
      <x:c r="GBH5890" s="248"/>
      <x:c r="GBI5890" s="248"/>
      <x:c r="GBJ5890" s="248"/>
      <x:c r="GBK5890" s="248"/>
      <x:c r="GBL5890" s="248"/>
      <x:c r="GBM5890" s="248"/>
      <x:c r="GBN5890" s="248"/>
      <x:c r="GBO5890" s="248"/>
      <x:c r="GBP5890" s="248"/>
      <x:c r="GBQ5890" s="248"/>
      <x:c r="GBR5890" s="248"/>
      <x:c r="GBS5890" s="248"/>
      <x:c r="GBT5890" s="248"/>
      <x:c r="GBU5890" s="248"/>
      <x:c r="GBV5890" s="248"/>
      <x:c r="GBW5890" s="248"/>
      <x:c r="GBX5890" s="248"/>
      <x:c r="GBY5890" s="248"/>
      <x:c r="GBZ5890" s="248"/>
      <x:c r="GCA5890" s="248"/>
      <x:c r="GCB5890" s="248"/>
      <x:c r="GCC5890" s="248"/>
      <x:c r="GCD5890" s="248"/>
      <x:c r="GCE5890" s="248"/>
      <x:c r="GCF5890" s="248"/>
      <x:c r="GCG5890" s="248"/>
      <x:c r="GCH5890" s="248"/>
      <x:c r="GCI5890" s="248"/>
      <x:c r="GCJ5890" s="248"/>
      <x:c r="GCK5890" s="248"/>
      <x:c r="GCL5890" s="248"/>
      <x:c r="GCM5890" s="248"/>
      <x:c r="GCN5890" s="248"/>
      <x:c r="GCO5890" s="248"/>
      <x:c r="GCP5890" s="248"/>
      <x:c r="GCQ5890" s="248"/>
      <x:c r="GCR5890" s="248"/>
      <x:c r="GCS5890" s="248"/>
      <x:c r="GCT5890" s="248"/>
      <x:c r="GCU5890" s="248"/>
      <x:c r="GCV5890" s="248"/>
      <x:c r="GCW5890" s="248"/>
      <x:c r="GCX5890" s="248"/>
      <x:c r="GCY5890" s="248"/>
      <x:c r="GCZ5890" s="248"/>
      <x:c r="GDA5890" s="248"/>
      <x:c r="GDB5890" s="248"/>
      <x:c r="GDC5890" s="248"/>
      <x:c r="GDD5890" s="248"/>
      <x:c r="GDE5890" s="248"/>
      <x:c r="GDF5890" s="248"/>
      <x:c r="GDG5890" s="248"/>
      <x:c r="GDH5890" s="248"/>
      <x:c r="GDI5890" s="248"/>
      <x:c r="GDJ5890" s="248"/>
      <x:c r="GDK5890" s="248"/>
      <x:c r="GDL5890" s="248"/>
      <x:c r="GDM5890" s="248"/>
      <x:c r="GDN5890" s="248"/>
      <x:c r="GDO5890" s="248"/>
      <x:c r="GDP5890" s="248"/>
      <x:c r="GDQ5890" s="248"/>
      <x:c r="GDR5890" s="248"/>
      <x:c r="GDS5890" s="248"/>
      <x:c r="GDT5890" s="248"/>
      <x:c r="GDU5890" s="248"/>
      <x:c r="GDV5890" s="248"/>
      <x:c r="GDW5890" s="248"/>
      <x:c r="GDX5890" s="248"/>
      <x:c r="GDY5890" s="248"/>
      <x:c r="GDZ5890" s="248"/>
      <x:c r="GEA5890" s="248"/>
      <x:c r="GEB5890" s="248"/>
      <x:c r="GEC5890" s="248"/>
      <x:c r="GED5890" s="248"/>
      <x:c r="GEE5890" s="248"/>
      <x:c r="GEF5890" s="248"/>
      <x:c r="GEG5890" s="248"/>
      <x:c r="GEH5890" s="248"/>
      <x:c r="GEI5890" s="248"/>
      <x:c r="GEJ5890" s="248"/>
      <x:c r="GEK5890" s="248"/>
      <x:c r="GEL5890" s="248"/>
      <x:c r="GEM5890" s="248"/>
      <x:c r="GEN5890" s="248"/>
      <x:c r="GEO5890" s="248"/>
      <x:c r="GEP5890" s="248"/>
      <x:c r="GEQ5890" s="248"/>
      <x:c r="GER5890" s="248"/>
      <x:c r="GES5890" s="248"/>
      <x:c r="GET5890" s="248"/>
      <x:c r="GEU5890" s="248"/>
      <x:c r="GEV5890" s="248"/>
      <x:c r="GEW5890" s="248"/>
      <x:c r="GEX5890" s="248"/>
      <x:c r="GEY5890" s="248"/>
      <x:c r="GEZ5890" s="248"/>
      <x:c r="GFA5890" s="248"/>
      <x:c r="GFB5890" s="248"/>
      <x:c r="GFC5890" s="248"/>
      <x:c r="GFD5890" s="248"/>
      <x:c r="GFE5890" s="248"/>
      <x:c r="GFF5890" s="248"/>
      <x:c r="GFG5890" s="248"/>
      <x:c r="GFH5890" s="248"/>
      <x:c r="GFI5890" s="248"/>
      <x:c r="GFJ5890" s="248"/>
      <x:c r="GFK5890" s="248"/>
      <x:c r="GFL5890" s="248"/>
      <x:c r="GFM5890" s="248"/>
      <x:c r="GFN5890" s="248"/>
      <x:c r="GFO5890" s="248"/>
      <x:c r="GFP5890" s="248"/>
      <x:c r="GFQ5890" s="248"/>
      <x:c r="GFR5890" s="248"/>
      <x:c r="GFS5890" s="248"/>
      <x:c r="GFT5890" s="248"/>
      <x:c r="GFU5890" s="248"/>
      <x:c r="GFV5890" s="248"/>
      <x:c r="GFW5890" s="248"/>
      <x:c r="GFX5890" s="248"/>
      <x:c r="GFY5890" s="248"/>
      <x:c r="GFZ5890" s="248"/>
      <x:c r="GGA5890" s="248"/>
      <x:c r="GGB5890" s="248"/>
      <x:c r="GGC5890" s="248"/>
      <x:c r="GGD5890" s="248"/>
      <x:c r="GGE5890" s="248"/>
      <x:c r="GGF5890" s="248"/>
      <x:c r="GGG5890" s="248"/>
      <x:c r="GGH5890" s="248"/>
      <x:c r="GGI5890" s="248"/>
      <x:c r="GGJ5890" s="248"/>
      <x:c r="GGK5890" s="248"/>
      <x:c r="GGL5890" s="248"/>
      <x:c r="GGM5890" s="248"/>
      <x:c r="GGN5890" s="248"/>
      <x:c r="GGO5890" s="248"/>
      <x:c r="GGP5890" s="248"/>
      <x:c r="GGQ5890" s="248"/>
      <x:c r="GGR5890" s="248"/>
      <x:c r="GGS5890" s="248"/>
      <x:c r="GGT5890" s="248"/>
      <x:c r="GGU5890" s="248"/>
      <x:c r="GGV5890" s="248"/>
      <x:c r="GGW5890" s="248"/>
      <x:c r="GGX5890" s="248"/>
      <x:c r="GGY5890" s="248"/>
      <x:c r="GGZ5890" s="248"/>
      <x:c r="GHA5890" s="248"/>
      <x:c r="GHB5890" s="248"/>
      <x:c r="GHC5890" s="248"/>
      <x:c r="GHD5890" s="248"/>
      <x:c r="GHE5890" s="248"/>
      <x:c r="GHF5890" s="248"/>
      <x:c r="GHG5890" s="248"/>
      <x:c r="GHH5890" s="248"/>
      <x:c r="GHI5890" s="248"/>
      <x:c r="GHJ5890" s="248"/>
      <x:c r="GHK5890" s="248"/>
      <x:c r="GHL5890" s="248"/>
      <x:c r="GHM5890" s="248"/>
      <x:c r="GHN5890" s="248"/>
      <x:c r="GHO5890" s="248"/>
      <x:c r="GHP5890" s="248"/>
      <x:c r="GHQ5890" s="248"/>
      <x:c r="GHR5890" s="248"/>
      <x:c r="GHS5890" s="248"/>
      <x:c r="GHT5890" s="248"/>
      <x:c r="GHU5890" s="248"/>
      <x:c r="GHV5890" s="248"/>
      <x:c r="GHW5890" s="248"/>
      <x:c r="GHX5890" s="248"/>
      <x:c r="GHY5890" s="248"/>
      <x:c r="GHZ5890" s="248"/>
      <x:c r="GIA5890" s="248"/>
      <x:c r="GIB5890" s="248"/>
      <x:c r="GIC5890" s="248"/>
      <x:c r="GID5890" s="248"/>
      <x:c r="GIE5890" s="248"/>
      <x:c r="GIF5890" s="248"/>
      <x:c r="GIG5890" s="248"/>
      <x:c r="GIH5890" s="248"/>
      <x:c r="GII5890" s="248"/>
      <x:c r="GIJ5890" s="248"/>
      <x:c r="GIK5890" s="248"/>
      <x:c r="GIL5890" s="248"/>
      <x:c r="GIM5890" s="248"/>
      <x:c r="GIN5890" s="248"/>
      <x:c r="GIO5890" s="248"/>
      <x:c r="GIP5890" s="248"/>
      <x:c r="GIQ5890" s="248"/>
      <x:c r="GIR5890" s="248"/>
      <x:c r="GIS5890" s="248"/>
      <x:c r="GIT5890" s="248"/>
      <x:c r="GIU5890" s="248"/>
      <x:c r="GIV5890" s="248"/>
      <x:c r="GIW5890" s="248"/>
      <x:c r="GIX5890" s="248"/>
      <x:c r="GIY5890" s="248"/>
      <x:c r="GIZ5890" s="248"/>
      <x:c r="GJA5890" s="248"/>
      <x:c r="GJB5890" s="248"/>
      <x:c r="GJC5890" s="248"/>
      <x:c r="GJD5890" s="248"/>
      <x:c r="GJE5890" s="248"/>
      <x:c r="GJF5890" s="248"/>
      <x:c r="GJG5890" s="248"/>
      <x:c r="GJH5890" s="248"/>
      <x:c r="GJI5890" s="248"/>
      <x:c r="GJJ5890" s="248"/>
      <x:c r="GJK5890" s="248"/>
      <x:c r="GJL5890" s="248"/>
      <x:c r="GJM5890" s="248"/>
      <x:c r="GJN5890" s="248"/>
      <x:c r="GJO5890" s="248"/>
      <x:c r="GJP5890" s="248"/>
      <x:c r="GJQ5890" s="248"/>
      <x:c r="GJR5890" s="248"/>
      <x:c r="GJS5890" s="248"/>
      <x:c r="GJT5890" s="248"/>
      <x:c r="GJU5890" s="248"/>
      <x:c r="GJV5890" s="248"/>
      <x:c r="GJW5890" s="248"/>
      <x:c r="GJX5890" s="248"/>
      <x:c r="GJY5890" s="248"/>
      <x:c r="GJZ5890" s="248"/>
      <x:c r="GKA5890" s="248"/>
      <x:c r="GKB5890" s="248"/>
      <x:c r="GKC5890" s="248"/>
      <x:c r="GKD5890" s="248"/>
      <x:c r="GKE5890" s="248"/>
      <x:c r="GKF5890" s="248"/>
      <x:c r="GKG5890" s="248"/>
      <x:c r="GKH5890" s="248"/>
      <x:c r="GKI5890" s="248"/>
      <x:c r="GKJ5890" s="248"/>
      <x:c r="GKK5890" s="248"/>
      <x:c r="GKL5890" s="248"/>
      <x:c r="GKM5890" s="248"/>
      <x:c r="GKN5890" s="248"/>
      <x:c r="GKO5890" s="248"/>
      <x:c r="GKP5890" s="248"/>
      <x:c r="GKQ5890" s="248"/>
      <x:c r="GKR5890" s="248"/>
      <x:c r="GKS5890" s="248"/>
      <x:c r="GKT5890" s="248"/>
      <x:c r="GKU5890" s="248"/>
      <x:c r="GKV5890" s="248"/>
      <x:c r="GKW5890" s="248"/>
      <x:c r="GKX5890" s="248"/>
      <x:c r="GKY5890" s="248"/>
      <x:c r="GKZ5890" s="248"/>
      <x:c r="GLA5890" s="248"/>
      <x:c r="GLB5890" s="248"/>
      <x:c r="GLC5890" s="248"/>
      <x:c r="GLD5890" s="248"/>
      <x:c r="GLE5890" s="248"/>
      <x:c r="GLF5890" s="248"/>
      <x:c r="GLG5890" s="248"/>
      <x:c r="GLH5890" s="248"/>
      <x:c r="GLI5890" s="248"/>
      <x:c r="GLJ5890" s="248"/>
      <x:c r="GLK5890" s="248"/>
      <x:c r="GLL5890" s="248"/>
      <x:c r="GLM5890" s="248"/>
      <x:c r="GLN5890" s="248"/>
      <x:c r="GLO5890" s="248"/>
      <x:c r="GLP5890" s="248"/>
      <x:c r="GLQ5890" s="248"/>
      <x:c r="GLR5890" s="248"/>
      <x:c r="GLS5890" s="248"/>
      <x:c r="GLT5890" s="248"/>
      <x:c r="GLU5890" s="248"/>
      <x:c r="GLV5890" s="248"/>
      <x:c r="GLW5890" s="248"/>
      <x:c r="GLX5890" s="248"/>
      <x:c r="GLY5890" s="248"/>
      <x:c r="GLZ5890" s="248"/>
      <x:c r="GMA5890" s="248"/>
      <x:c r="GMB5890" s="248"/>
      <x:c r="GMC5890" s="248"/>
      <x:c r="GMD5890" s="248"/>
      <x:c r="GME5890" s="248"/>
      <x:c r="GMF5890" s="248"/>
      <x:c r="GMG5890" s="248"/>
      <x:c r="GMH5890" s="248"/>
      <x:c r="GMI5890" s="248"/>
      <x:c r="GMJ5890" s="248"/>
      <x:c r="GMK5890" s="248"/>
      <x:c r="GML5890" s="248"/>
      <x:c r="GMM5890" s="248"/>
      <x:c r="GMN5890" s="248"/>
      <x:c r="GMO5890" s="248"/>
      <x:c r="GMP5890" s="248"/>
      <x:c r="GMQ5890" s="248"/>
      <x:c r="GMR5890" s="248"/>
      <x:c r="GMS5890" s="248"/>
      <x:c r="GMT5890" s="248"/>
      <x:c r="GMU5890" s="248"/>
      <x:c r="GMV5890" s="248"/>
      <x:c r="GMW5890" s="248"/>
      <x:c r="GMX5890" s="248"/>
      <x:c r="GMY5890" s="248"/>
      <x:c r="GMZ5890" s="248"/>
      <x:c r="GNA5890" s="248"/>
      <x:c r="GNB5890" s="248"/>
      <x:c r="GNC5890" s="248"/>
      <x:c r="GND5890" s="248"/>
      <x:c r="GNE5890" s="248"/>
      <x:c r="GNF5890" s="248"/>
      <x:c r="GNG5890" s="248"/>
      <x:c r="GNH5890" s="248"/>
      <x:c r="GNI5890" s="248"/>
      <x:c r="GNJ5890" s="248"/>
      <x:c r="GNK5890" s="248"/>
      <x:c r="GNL5890" s="248"/>
      <x:c r="GNM5890" s="248"/>
      <x:c r="GNN5890" s="248"/>
      <x:c r="GNO5890" s="248"/>
      <x:c r="GNP5890" s="248"/>
      <x:c r="GNQ5890" s="248"/>
      <x:c r="GNR5890" s="248"/>
      <x:c r="GNS5890" s="248"/>
      <x:c r="GNT5890" s="248"/>
      <x:c r="GNU5890" s="248"/>
      <x:c r="GNV5890" s="248"/>
      <x:c r="GNW5890" s="248"/>
      <x:c r="GNX5890" s="248"/>
      <x:c r="GNY5890" s="248"/>
      <x:c r="GNZ5890" s="248"/>
      <x:c r="GOA5890" s="248"/>
      <x:c r="GOB5890" s="248"/>
      <x:c r="GOC5890" s="248"/>
      <x:c r="GOD5890" s="248"/>
      <x:c r="GOE5890" s="248"/>
      <x:c r="GOF5890" s="248"/>
      <x:c r="GOG5890" s="248"/>
      <x:c r="GOH5890" s="248"/>
      <x:c r="GOI5890" s="248"/>
      <x:c r="GOJ5890" s="248"/>
      <x:c r="GOK5890" s="248"/>
      <x:c r="GOL5890" s="248"/>
      <x:c r="GOM5890" s="248"/>
      <x:c r="GON5890" s="248"/>
      <x:c r="GOO5890" s="248"/>
      <x:c r="GOP5890" s="248"/>
      <x:c r="GOQ5890" s="248"/>
      <x:c r="GOR5890" s="248"/>
      <x:c r="GOS5890" s="248"/>
      <x:c r="GOT5890" s="248"/>
      <x:c r="GOU5890" s="248"/>
      <x:c r="GOV5890" s="248"/>
      <x:c r="GOW5890" s="248"/>
      <x:c r="GOX5890" s="248"/>
      <x:c r="GOY5890" s="248"/>
      <x:c r="GOZ5890" s="248"/>
      <x:c r="GPA5890" s="248"/>
      <x:c r="GPB5890" s="248"/>
      <x:c r="GPC5890" s="248"/>
      <x:c r="GPD5890" s="248"/>
      <x:c r="GPE5890" s="248"/>
      <x:c r="GPF5890" s="248"/>
      <x:c r="GPG5890" s="248"/>
      <x:c r="GPH5890" s="248"/>
      <x:c r="GPI5890" s="248"/>
      <x:c r="GPJ5890" s="248"/>
      <x:c r="GPK5890" s="248"/>
      <x:c r="GPL5890" s="248"/>
      <x:c r="GPM5890" s="248"/>
      <x:c r="GPN5890" s="248"/>
      <x:c r="GPO5890" s="248"/>
      <x:c r="GPP5890" s="248"/>
      <x:c r="GPQ5890" s="248"/>
      <x:c r="GPR5890" s="248"/>
      <x:c r="GPS5890" s="248"/>
      <x:c r="GPT5890" s="248"/>
      <x:c r="GPU5890" s="248"/>
      <x:c r="GPV5890" s="248"/>
      <x:c r="GPW5890" s="248"/>
      <x:c r="GPX5890" s="248"/>
      <x:c r="GPY5890" s="248"/>
      <x:c r="GPZ5890" s="248"/>
      <x:c r="GQA5890" s="248"/>
      <x:c r="GQB5890" s="248"/>
      <x:c r="GQC5890" s="248"/>
      <x:c r="GQD5890" s="248"/>
      <x:c r="GQE5890" s="248"/>
      <x:c r="GQF5890" s="248"/>
      <x:c r="GQG5890" s="248"/>
      <x:c r="GQH5890" s="248"/>
      <x:c r="GQI5890" s="248"/>
      <x:c r="GQJ5890" s="248"/>
      <x:c r="GQK5890" s="248"/>
      <x:c r="GQL5890" s="248"/>
      <x:c r="GQM5890" s="248"/>
      <x:c r="GQN5890" s="248"/>
      <x:c r="GQO5890" s="248"/>
      <x:c r="GQP5890" s="248"/>
      <x:c r="GQQ5890" s="248"/>
      <x:c r="GQR5890" s="248"/>
      <x:c r="GQS5890" s="248"/>
      <x:c r="GQT5890" s="248"/>
      <x:c r="GQU5890" s="248"/>
      <x:c r="GQV5890" s="248"/>
      <x:c r="GQW5890" s="248"/>
      <x:c r="GQX5890" s="248"/>
      <x:c r="GQY5890" s="248"/>
      <x:c r="GQZ5890" s="248"/>
      <x:c r="GRA5890" s="248"/>
      <x:c r="GRB5890" s="248"/>
      <x:c r="GRC5890" s="248"/>
      <x:c r="GRD5890" s="248"/>
      <x:c r="GRE5890" s="248"/>
      <x:c r="GRF5890" s="248"/>
      <x:c r="GRG5890" s="248"/>
      <x:c r="GRH5890" s="248"/>
      <x:c r="GRI5890" s="248"/>
      <x:c r="GRJ5890" s="248"/>
      <x:c r="GRK5890" s="248"/>
      <x:c r="GRL5890" s="248"/>
      <x:c r="GRM5890" s="248"/>
      <x:c r="GRN5890" s="248"/>
      <x:c r="GRO5890" s="248"/>
      <x:c r="GRP5890" s="248"/>
      <x:c r="GRQ5890" s="248"/>
      <x:c r="GRR5890" s="248"/>
      <x:c r="GRS5890" s="248"/>
      <x:c r="GRT5890" s="248"/>
      <x:c r="GRU5890" s="248"/>
      <x:c r="GRV5890" s="248"/>
      <x:c r="GRW5890" s="248"/>
      <x:c r="GRX5890" s="248"/>
      <x:c r="GRY5890" s="248"/>
      <x:c r="GRZ5890" s="248"/>
      <x:c r="GSA5890" s="248"/>
      <x:c r="GSB5890" s="248"/>
      <x:c r="GSC5890" s="248"/>
      <x:c r="GSD5890" s="248"/>
      <x:c r="GSE5890" s="248"/>
      <x:c r="GSF5890" s="248"/>
      <x:c r="GSG5890" s="248"/>
      <x:c r="GSH5890" s="248"/>
      <x:c r="GSI5890" s="248"/>
      <x:c r="GSJ5890" s="248"/>
      <x:c r="GSK5890" s="248"/>
      <x:c r="GSL5890" s="248"/>
      <x:c r="GSM5890" s="248"/>
      <x:c r="GSN5890" s="248"/>
      <x:c r="GSO5890" s="248"/>
      <x:c r="GSP5890" s="248"/>
      <x:c r="GSQ5890" s="248"/>
      <x:c r="GSR5890" s="248"/>
      <x:c r="GSS5890" s="248"/>
      <x:c r="GST5890" s="248"/>
      <x:c r="GSU5890" s="248"/>
      <x:c r="GSV5890" s="248"/>
      <x:c r="GSW5890" s="248"/>
      <x:c r="GSX5890" s="248"/>
      <x:c r="GSY5890" s="248"/>
      <x:c r="GSZ5890" s="248"/>
      <x:c r="GTA5890" s="248"/>
      <x:c r="GTB5890" s="248"/>
      <x:c r="GTC5890" s="248"/>
      <x:c r="GTD5890" s="248"/>
      <x:c r="GTE5890" s="248"/>
      <x:c r="GTF5890" s="248"/>
      <x:c r="GTG5890" s="248"/>
      <x:c r="GTH5890" s="248"/>
      <x:c r="GTI5890" s="248"/>
      <x:c r="GTJ5890" s="248"/>
      <x:c r="GTK5890" s="248"/>
      <x:c r="GTL5890" s="248"/>
      <x:c r="GTM5890" s="248"/>
      <x:c r="GTN5890" s="248"/>
      <x:c r="GTO5890" s="248"/>
      <x:c r="GTP5890" s="248"/>
      <x:c r="GTQ5890" s="248"/>
      <x:c r="GTR5890" s="248"/>
      <x:c r="GTS5890" s="248"/>
      <x:c r="GTT5890" s="248"/>
      <x:c r="GTU5890" s="248"/>
      <x:c r="GTV5890" s="248"/>
      <x:c r="GTW5890" s="248"/>
      <x:c r="GTX5890" s="248"/>
      <x:c r="GTY5890" s="248"/>
      <x:c r="GTZ5890" s="248"/>
      <x:c r="GUA5890" s="248"/>
      <x:c r="GUB5890" s="248"/>
      <x:c r="GUC5890" s="248"/>
      <x:c r="GUD5890" s="248"/>
      <x:c r="GUE5890" s="248"/>
      <x:c r="GUF5890" s="248"/>
      <x:c r="GUG5890" s="248"/>
      <x:c r="GUH5890" s="248"/>
      <x:c r="GUI5890" s="248"/>
      <x:c r="GUJ5890" s="248"/>
      <x:c r="GUK5890" s="248"/>
      <x:c r="GUL5890" s="248"/>
      <x:c r="GUM5890" s="248"/>
      <x:c r="GUN5890" s="248"/>
      <x:c r="GUO5890" s="248"/>
      <x:c r="GUP5890" s="248"/>
      <x:c r="GUQ5890" s="248"/>
      <x:c r="GUR5890" s="248"/>
      <x:c r="GUS5890" s="248"/>
      <x:c r="GUT5890" s="248"/>
      <x:c r="GUU5890" s="248"/>
      <x:c r="GUV5890" s="248"/>
      <x:c r="GUW5890" s="248"/>
      <x:c r="GUX5890" s="248"/>
      <x:c r="GUY5890" s="248"/>
      <x:c r="GUZ5890" s="248"/>
      <x:c r="GVA5890" s="248"/>
      <x:c r="GVB5890" s="248"/>
      <x:c r="GVC5890" s="248"/>
      <x:c r="GVD5890" s="248"/>
      <x:c r="GVE5890" s="248"/>
      <x:c r="GVF5890" s="248"/>
      <x:c r="GVG5890" s="248"/>
      <x:c r="GVH5890" s="248"/>
      <x:c r="GVI5890" s="248"/>
      <x:c r="GVJ5890" s="248"/>
      <x:c r="GVK5890" s="248"/>
      <x:c r="GVL5890" s="248"/>
      <x:c r="GVM5890" s="248"/>
      <x:c r="GVN5890" s="248"/>
      <x:c r="GVO5890" s="248"/>
      <x:c r="GVP5890" s="248"/>
      <x:c r="GVQ5890" s="248"/>
      <x:c r="GVR5890" s="248"/>
      <x:c r="GVS5890" s="248"/>
      <x:c r="GVT5890" s="248"/>
      <x:c r="GVU5890" s="248"/>
      <x:c r="GVV5890" s="248"/>
      <x:c r="GVW5890" s="248"/>
      <x:c r="GVX5890" s="248"/>
      <x:c r="GVY5890" s="248"/>
      <x:c r="GVZ5890" s="248"/>
      <x:c r="GWA5890" s="248"/>
      <x:c r="GWB5890" s="248"/>
      <x:c r="GWC5890" s="248"/>
      <x:c r="GWD5890" s="248"/>
      <x:c r="GWE5890" s="248"/>
      <x:c r="GWF5890" s="248"/>
      <x:c r="GWG5890" s="248"/>
      <x:c r="GWH5890" s="248"/>
      <x:c r="GWI5890" s="248"/>
      <x:c r="GWJ5890" s="248"/>
      <x:c r="GWK5890" s="248"/>
      <x:c r="GWL5890" s="248"/>
      <x:c r="GWM5890" s="248"/>
      <x:c r="GWN5890" s="248"/>
      <x:c r="GWO5890" s="248"/>
      <x:c r="GWP5890" s="248"/>
      <x:c r="GWQ5890" s="248"/>
      <x:c r="GWR5890" s="248"/>
      <x:c r="GWS5890" s="248"/>
      <x:c r="GWT5890" s="248"/>
      <x:c r="GWU5890" s="248"/>
      <x:c r="GWV5890" s="248"/>
      <x:c r="GWW5890" s="248"/>
      <x:c r="GWX5890" s="248"/>
      <x:c r="GWY5890" s="248"/>
      <x:c r="GWZ5890" s="248"/>
      <x:c r="GXA5890" s="248"/>
      <x:c r="GXB5890" s="248"/>
      <x:c r="GXC5890" s="248"/>
      <x:c r="GXD5890" s="248"/>
      <x:c r="GXE5890" s="248"/>
      <x:c r="GXF5890" s="248"/>
      <x:c r="GXG5890" s="248"/>
      <x:c r="GXH5890" s="248"/>
      <x:c r="GXI5890" s="248"/>
      <x:c r="GXJ5890" s="248"/>
      <x:c r="GXK5890" s="248"/>
      <x:c r="GXL5890" s="248"/>
      <x:c r="GXM5890" s="248"/>
      <x:c r="GXN5890" s="248"/>
      <x:c r="GXO5890" s="248"/>
      <x:c r="GXP5890" s="248"/>
      <x:c r="GXQ5890" s="248"/>
      <x:c r="GXR5890" s="248"/>
      <x:c r="GXS5890" s="248"/>
      <x:c r="GXT5890" s="248"/>
      <x:c r="GXU5890" s="248"/>
      <x:c r="GXV5890" s="248"/>
      <x:c r="GXW5890" s="248"/>
      <x:c r="GXX5890" s="248"/>
      <x:c r="GXY5890" s="248"/>
      <x:c r="GXZ5890" s="248"/>
      <x:c r="GYA5890" s="248"/>
      <x:c r="GYB5890" s="248"/>
      <x:c r="GYC5890" s="248"/>
      <x:c r="GYD5890" s="248"/>
      <x:c r="GYE5890" s="248"/>
      <x:c r="GYF5890" s="248"/>
      <x:c r="GYG5890" s="248"/>
      <x:c r="GYH5890" s="248"/>
      <x:c r="GYI5890" s="248"/>
      <x:c r="GYJ5890" s="248"/>
      <x:c r="GYK5890" s="248"/>
      <x:c r="GYL5890" s="248"/>
      <x:c r="GYM5890" s="248"/>
      <x:c r="GYN5890" s="248"/>
      <x:c r="GYO5890" s="248"/>
      <x:c r="GYP5890" s="248"/>
      <x:c r="GYQ5890" s="248"/>
      <x:c r="GYR5890" s="248"/>
      <x:c r="GYS5890" s="248"/>
      <x:c r="GYT5890" s="248"/>
      <x:c r="GYU5890" s="248"/>
      <x:c r="GYV5890" s="248"/>
      <x:c r="GYW5890" s="248"/>
      <x:c r="GYX5890" s="248"/>
      <x:c r="GYY5890" s="248"/>
      <x:c r="GYZ5890" s="248"/>
      <x:c r="GZA5890" s="248"/>
      <x:c r="GZB5890" s="248"/>
      <x:c r="GZC5890" s="248"/>
      <x:c r="GZD5890" s="248"/>
      <x:c r="GZE5890" s="248"/>
      <x:c r="GZF5890" s="248"/>
      <x:c r="GZG5890" s="248"/>
      <x:c r="GZH5890" s="248"/>
      <x:c r="GZI5890" s="248"/>
      <x:c r="GZJ5890" s="248"/>
      <x:c r="GZK5890" s="248"/>
      <x:c r="GZL5890" s="248"/>
      <x:c r="GZM5890" s="248"/>
      <x:c r="GZN5890" s="248"/>
      <x:c r="GZO5890" s="248"/>
      <x:c r="GZP5890" s="248"/>
      <x:c r="GZQ5890" s="248"/>
      <x:c r="GZR5890" s="248"/>
      <x:c r="GZS5890" s="248"/>
      <x:c r="GZT5890" s="248"/>
      <x:c r="GZU5890" s="248"/>
      <x:c r="GZV5890" s="248"/>
      <x:c r="GZW5890" s="248"/>
      <x:c r="GZX5890" s="248"/>
      <x:c r="GZY5890" s="248"/>
      <x:c r="GZZ5890" s="248"/>
      <x:c r="HAA5890" s="248"/>
      <x:c r="HAB5890" s="248"/>
      <x:c r="HAC5890" s="248"/>
      <x:c r="HAD5890" s="248"/>
      <x:c r="HAE5890" s="248"/>
      <x:c r="HAF5890" s="248"/>
      <x:c r="HAG5890" s="248"/>
      <x:c r="HAH5890" s="248"/>
      <x:c r="HAI5890" s="248"/>
      <x:c r="HAJ5890" s="248"/>
      <x:c r="HAK5890" s="248"/>
      <x:c r="HAL5890" s="248"/>
      <x:c r="HAM5890" s="248"/>
      <x:c r="HAN5890" s="248"/>
      <x:c r="HAO5890" s="248"/>
      <x:c r="HAP5890" s="248"/>
      <x:c r="HAQ5890" s="248"/>
      <x:c r="HAR5890" s="248"/>
      <x:c r="HAS5890" s="248"/>
      <x:c r="HAT5890" s="248"/>
      <x:c r="HAU5890" s="248"/>
      <x:c r="HAV5890" s="248"/>
      <x:c r="HAW5890" s="248"/>
      <x:c r="HAX5890" s="248"/>
      <x:c r="HAY5890" s="248"/>
      <x:c r="HAZ5890" s="248"/>
      <x:c r="HBA5890" s="248"/>
      <x:c r="HBB5890" s="248"/>
      <x:c r="HBC5890" s="248"/>
      <x:c r="HBD5890" s="248"/>
      <x:c r="HBE5890" s="248"/>
      <x:c r="HBF5890" s="248"/>
      <x:c r="HBG5890" s="248"/>
      <x:c r="HBH5890" s="248"/>
      <x:c r="HBI5890" s="248"/>
      <x:c r="HBJ5890" s="248"/>
      <x:c r="HBK5890" s="248"/>
      <x:c r="HBL5890" s="248"/>
      <x:c r="HBM5890" s="248"/>
      <x:c r="HBN5890" s="248"/>
      <x:c r="HBO5890" s="248"/>
      <x:c r="HBP5890" s="248"/>
      <x:c r="HBQ5890" s="248"/>
      <x:c r="HBR5890" s="248"/>
      <x:c r="HBS5890" s="248"/>
      <x:c r="HBT5890" s="248"/>
      <x:c r="HBU5890" s="248"/>
      <x:c r="HBV5890" s="248"/>
      <x:c r="HBW5890" s="248"/>
      <x:c r="HBX5890" s="248"/>
      <x:c r="HBY5890" s="248"/>
      <x:c r="HBZ5890" s="248"/>
      <x:c r="HCA5890" s="248"/>
      <x:c r="HCB5890" s="248"/>
      <x:c r="HCC5890" s="248"/>
      <x:c r="HCD5890" s="248"/>
      <x:c r="HCE5890" s="248"/>
      <x:c r="HCF5890" s="248"/>
      <x:c r="HCG5890" s="248"/>
      <x:c r="HCH5890" s="248"/>
      <x:c r="HCI5890" s="248"/>
      <x:c r="HCJ5890" s="248"/>
      <x:c r="HCK5890" s="248"/>
      <x:c r="HCL5890" s="248"/>
      <x:c r="HCM5890" s="248"/>
      <x:c r="HCN5890" s="248"/>
      <x:c r="HCO5890" s="248"/>
      <x:c r="HCP5890" s="248"/>
      <x:c r="HCQ5890" s="248"/>
      <x:c r="HCR5890" s="248"/>
      <x:c r="HCS5890" s="248"/>
      <x:c r="HCT5890" s="248"/>
      <x:c r="HCU5890" s="248"/>
      <x:c r="HCV5890" s="248"/>
      <x:c r="HCW5890" s="248"/>
      <x:c r="HCX5890" s="248"/>
      <x:c r="HCY5890" s="248"/>
      <x:c r="HCZ5890" s="248"/>
      <x:c r="HDA5890" s="248"/>
      <x:c r="HDB5890" s="248"/>
      <x:c r="HDC5890" s="248"/>
      <x:c r="HDD5890" s="248"/>
      <x:c r="HDE5890" s="248"/>
      <x:c r="HDF5890" s="248"/>
      <x:c r="HDG5890" s="248"/>
      <x:c r="HDH5890" s="248"/>
      <x:c r="HDI5890" s="248"/>
      <x:c r="HDJ5890" s="248"/>
      <x:c r="HDK5890" s="248"/>
      <x:c r="HDL5890" s="248"/>
      <x:c r="HDM5890" s="248"/>
      <x:c r="HDN5890" s="248"/>
      <x:c r="HDO5890" s="248"/>
      <x:c r="HDP5890" s="248"/>
      <x:c r="HDQ5890" s="248"/>
      <x:c r="HDR5890" s="248"/>
      <x:c r="HDS5890" s="248"/>
      <x:c r="HDT5890" s="248"/>
      <x:c r="HDU5890" s="248"/>
      <x:c r="HDV5890" s="248"/>
      <x:c r="HDW5890" s="248"/>
      <x:c r="HDX5890" s="248"/>
      <x:c r="HDY5890" s="248"/>
      <x:c r="HDZ5890" s="248"/>
      <x:c r="HEA5890" s="248"/>
      <x:c r="HEB5890" s="248"/>
      <x:c r="HEC5890" s="248"/>
      <x:c r="HED5890" s="248"/>
      <x:c r="HEE5890" s="248"/>
      <x:c r="HEF5890" s="248"/>
      <x:c r="HEG5890" s="248"/>
      <x:c r="HEH5890" s="248"/>
      <x:c r="HEI5890" s="248"/>
      <x:c r="HEJ5890" s="248"/>
      <x:c r="HEK5890" s="248"/>
      <x:c r="HEL5890" s="248"/>
      <x:c r="HEM5890" s="248"/>
      <x:c r="HEN5890" s="248"/>
      <x:c r="HEO5890" s="248"/>
      <x:c r="HEP5890" s="248"/>
      <x:c r="HEQ5890" s="248"/>
      <x:c r="HER5890" s="248"/>
      <x:c r="HES5890" s="248"/>
      <x:c r="HET5890" s="248"/>
      <x:c r="HEU5890" s="248"/>
      <x:c r="HEV5890" s="248"/>
      <x:c r="HEW5890" s="248"/>
      <x:c r="HEX5890" s="248"/>
      <x:c r="HEY5890" s="248"/>
      <x:c r="HEZ5890" s="248"/>
      <x:c r="HFA5890" s="248"/>
      <x:c r="HFB5890" s="248"/>
      <x:c r="HFC5890" s="248"/>
      <x:c r="HFD5890" s="248"/>
      <x:c r="HFE5890" s="248"/>
      <x:c r="HFF5890" s="248"/>
      <x:c r="HFG5890" s="248"/>
      <x:c r="HFH5890" s="248"/>
      <x:c r="HFI5890" s="248"/>
      <x:c r="HFJ5890" s="248"/>
      <x:c r="HFK5890" s="248"/>
      <x:c r="HFL5890" s="248"/>
      <x:c r="HFM5890" s="248"/>
      <x:c r="HFN5890" s="248"/>
      <x:c r="HFO5890" s="248"/>
      <x:c r="HFP5890" s="248"/>
      <x:c r="HFQ5890" s="248"/>
      <x:c r="HFR5890" s="248"/>
      <x:c r="HFS5890" s="248"/>
      <x:c r="HFT5890" s="248"/>
      <x:c r="HFU5890" s="248"/>
      <x:c r="HFV5890" s="248"/>
      <x:c r="HFW5890" s="248"/>
      <x:c r="HFX5890" s="248"/>
      <x:c r="HFY5890" s="248"/>
      <x:c r="HFZ5890" s="248"/>
      <x:c r="HGA5890" s="248"/>
      <x:c r="HGB5890" s="248"/>
      <x:c r="HGC5890" s="248"/>
      <x:c r="HGD5890" s="248"/>
      <x:c r="HGE5890" s="248"/>
      <x:c r="HGF5890" s="248"/>
      <x:c r="HGG5890" s="248"/>
      <x:c r="HGH5890" s="248"/>
      <x:c r="HGI5890" s="248"/>
      <x:c r="HGJ5890" s="248"/>
      <x:c r="HGK5890" s="248"/>
      <x:c r="HGL5890" s="248"/>
      <x:c r="HGM5890" s="248"/>
      <x:c r="HGN5890" s="248"/>
      <x:c r="HGO5890" s="248"/>
      <x:c r="HGP5890" s="248"/>
      <x:c r="HGQ5890" s="248"/>
      <x:c r="HGR5890" s="248"/>
      <x:c r="HGS5890" s="248"/>
      <x:c r="HGT5890" s="248"/>
      <x:c r="HGU5890" s="248"/>
      <x:c r="HGV5890" s="248"/>
      <x:c r="HGW5890" s="248"/>
      <x:c r="HGX5890" s="248"/>
      <x:c r="HGY5890" s="248"/>
      <x:c r="HGZ5890" s="248"/>
      <x:c r="HHA5890" s="248"/>
      <x:c r="HHB5890" s="248"/>
      <x:c r="HHC5890" s="248"/>
      <x:c r="HHD5890" s="248"/>
      <x:c r="HHE5890" s="248"/>
      <x:c r="HHF5890" s="248"/>
      <x:c r="HHG5890" s="248"/>
      <x:c r="HHH5890" s="248"/>
      <x:c r="HHI5890" s="248"/>
      <x:c r="HHJ5890" s="248"/>
      <x:c r="HHK5890" s="248"/>
      <x:c r="HHL5890" s="248"/>
      <x:c r="HHM5890" s="248"/>
      <x:c r="HHN5890" s="248"/>
      <x:c r="HHO5890" s="248"/>
      <x:c r="HHP5890" s="248"/>
      <x:c r="HHQ5890" s="248"/>
      <x:c r="HHR5890" s="248"/>
      <x:c r="HHS5890" s="248"/>
      <x:c r="HHT5890" s="248"/>
      <x:c r="HHU5890" s="248"/>
      <x:c r="HHV5890" s="248"/>
      <x:c r="HHW5890" s="248"/>
      <x:c r="HHX5890" s="248"/>
      <x:c r="HHY5890" s="248"/>
      <x:c r="HHZ5890" s="248"/>
      <x:c r="HIA5890" s="248"/>
      <x:c r="HIB5890" s="248"/>
      <x:c r="HIC5890" s="248"/>
      <x:c r="HID5890" s="248"/>
      <x:c r="HIE5890" s="248"/>
      <x:c r="HIF5890" s="248"/>
      <x:c r="HIG5890" s="248"/>
      <x:c r="HIH5890" s="248"/>
      <x:c r="HII5890" s="248"/>
      <x:c r="HIJ5890" s="248"/>
      <x:c r="HIK5890" s="248"/>
      <x:c r="HIL5890" s="248"/>
      <x:c r="HIM5890" s="248"/>
      <x:c r="HIN5890" s="248"/>
      <x:c r="HIO5890" s="248"/>
      <x:c r="HIP5890" s="248"/>
      <x:c r="HIQ5890" s="248"/>
      <x:c r="HIR5890" s="248"/>
      <x:c r="HIS5890" s="248"/>
      <x:c r="HIT5890" s="248"/>
      <x:c r="HIU5890" s="248"/>
      <x:c r="HIV5890" s="248"/>
      <x:c r="HIW5890" s="248"/>
      <x:c r="HIX5890" s="248"/>
      <x:c r="HIY5890" s="248"/>
      <x:c r="HIZ5890" s="248"/>
      <x:c r="HJA5890" s="248"/>
      <x:c r="HJB5890" s="248"/>
      <x:c r="HJC5890" s="248"/>
      <x:c r="HJD5890" s="248"/>
      <x:c r="HJE5890" s="248"/>
      <x:c r="HJF5890" s="248"/>
      <x:c r="HJG5890" s="248"/>
      <x:c r="HJH5890" s="248"/>
      <x:c r="HJI5890" s="248"/>
      <x:c r="HJJ5890" s="248"/>
      <x:c r="HJK5890" s="248"/>
      <x:c r="HJL5890" s="248"/>
      <x:c r="HJM5890" s="248"/>
      <x:c r="HJN5890" s="248"/>
      <x:c r="HJO5890" s="248"/>
      <x:c r="HJP5890" s="248"/>
      <x:c r="HJQ5890" s="248"/>
      <x:c r="HJR5890" s="248"/>
      <x:c r="HJS5890" s="248"/>
      <x:c r="HJT5890" s="248"/>
      <x:c r="HJU5890" s="248"/>
      <x:c r="HJV5890" s="248"/>
      <x:c r="HJW5890" s="248"/>
      <x:c r="HJX5890" s="248"/>
      <x:c r="HJY5890" s="248"/>
      <x:c r="HJZ5890" s="248"/>
      <x:c r="HKA5890" s="248"/>
      <x:c r="HKB5890" s="248"/>
      <x:c r="HKC5890" s="248"/>
      <x:c r="HKD5890" s="248"/>
      <x:c r="HKE5890" s="248"/>
      <x:c r="HKF5890" s="248"/>
      <x:c r="HKG5890" s="248"/>
      <x:c r="HKH5890" s="248"/>
      <x:c r="HKI5890" s="248"/>
      <x:c r="HKJ5890" s="248"/>
      <x:c r="HKK5890" s="248"/>
      <x:c r="HKL5890" s="248"/>
      <x:c r="HKM5890" s="248"/>
      <x:c r="HKN5890" s="248"/>
      <x:c r="HKO5890" s="248"/>
      <x:c r="HKP5890" s="248"/>
      <x:c r="HKQ5890" s="248"/>
      <x:c r="HKR5890" s="248"/>
      <x:c r="HKS5890" s="248"/>
      <x:c r="HKT5890" s="248"/>
      <x:c r="HKU5890" s="248"/>
      <x:c r="HKV5890" s="248"/>
      <x:c r="HKW5890" s="248"/>
      <x:c r="HKX5890" s="248"/>
      <x:c r="HKY5890" s="248"/>
      <x:c r="HKZ5890" s="248"/>
      <x:c r="HLA5890" s="248"/>
      <x:c r="HLB5890" s="248"/>
      <x:c r="HLC5890" s="248"/>
      <x:c r="HLD5890" s="248"/>
      <x:c r="HLE5890" s="248"/>
      <x:c r="HLF5890" s="248"/>
      <x:c r="HLG5890" s="248"/>
      <x:c r="HLH5890" s="248"/>
      <x:c r="HLI5890" s="248"/>
      <x:c r="HLJ5890" s="248"/>
      <x:c r="HLK5890" s="248"/>
      <x:c r="HLL5890" s="248"/>
      <x:c r="HLM5890" s="248"/>
      <x:c r="HLN5890" s="248"/>
      <x:c r="HLO5890" s="248"/>
      <x:c r="HLP5890" s="248"/>
      <x:c r="HLQ5890" s="248"/>
      <x:c r="HLR5890" s="248"/>
      <x:c r="HLS5890" s="248"/>
      <x:c r="HLT5890" s="248"/>
      <x:c r="HLU5890" s="248"/>
      <x:c r="HLV5890" s="248"/>
      <x:c r="HLW5890" s="248"/>
      <x:c r="HLX5890" s="248"/>
      <x:c r="HLY5890" s="248"/>
      <x:c r="HLZ5890" s="248"/>
      <x:c r="HMA5890" s="248"/>
      <x:c r="HMB5890" s="248"/>
      <x:c r="HMC5890" s="248"/>
      <x:c r="HMD5890" s="248"/>
      <x:c r="HME5890" s="248"/>
      <x:c r="HMF5890" s="248"/>
      <x:c r="HMG5890" s="248"/>
      <x:c r="HMH5890" s="248"/>
      <x:c r="HMI5890" s="248"/>
      <x:c r="HMJ5890" s="248"/>
      <x:c r="HMK5890" s="248"/>
      <x:c r="HML5890" s="248"/>
      <x:c r="HMM5890" s="248"/>
      <x:c r="HMN5890" s="248"/>
      <x:c r="HMO5890" s="248"/>
      <x:c r="HMP5890" s="248"/>
      <x:c r="HMQ5890" s="248"/>
      <x:c r="HMR5890" s="248"/>
      <x:c r="HMS5890" s="248"/>
      <x:c r="HMT5890" s="248"/>
      <x:c r="HMU5890" s="248"/>
      <x:c r="HMV5890" s="248"/>
      <x:c r="HMW5890" s="248"/>
      <x:c r="HMX5890" s="248"/>
      <x:c r="HMY5890" s="248"/>
      <x:c r="HMZ5890" s="248"/>
      <x:c r="HNA5890" s="248"/>
      <x:c r="HNB5890" s="248"/>
      <x:c r="HNC5890" s="248"/>
      <x:c r="HND5890" s="248"/>
      <x:c r="HNE5890" s="248"/>
      <x:c r="HNF5890" s="248"/>
      <x:c r="HNG5890" s="248"/>
      <x:c r="HNH5890" s="248"/>
      <x:c r="HNI5890" s="248"/>
      <x:c r="HNJ5890" s="248"/>
      <x:c r="HNK5890" s="248"/>
      <x:c r="HNL5890" s="248"/>
      <x:c r="HNM5890" s="248"/>
      <x:c r="HNN5890" s="248"/>
      <x:c r="HNO5890" s="248"/>
      <x:c r="HNP5890" s="248"/>
      <x:c r="HNQ5890" s="248"/>
      <x:c r="HNR5890" s="248"/>
      <x:c r="HNS5890" s="248"/>
      <x:c r="HNT5890" s="248"/>
      <x:c r="HNU5890" s="248"/>
      <x:c r="HNV5890" s="248"/>
      <x:c r="HNW5890" s="248"/>
      <x:c r="HNX5890" s="248"/>
      <x:c r="HNY5890" s="248"/>
      <x:c r="HNZ5890" s="248"/>
      <x:c r="HOA5890" s="248"/>
      <x:c r="HOB5890" s="248"/>
      <x:c r="HOC5890" s="248"/>
      <x:c r="HOD5890" s="248"/>
      <x:c r="HOE5890" s="248"/>
      <x:c r="HOF5890" s="248"/>
      <x:c r="HOG5890" s="248"/>
      <x:c r="HOH5890" s="248"/>
      <x:c r="HOI5890" s="248"/>
      <x:c r="HOJ5890" s="248"/>
      <x:c r="HOK5890" s="248"/>
      <x:c r="HOL5890" s="248"/>
      <x:c r="HOM5890" s="248"/>
      <x:c r="HON5890" s="248"/>
      <x:c r="HOO5890" s="248"/>
      <x:c r="HOP5890" s="248"/>
      <x:c r="HOQ5890" s="248"/>
      <x:c r="HOR5890" s="248"/>
      <x:c r="HOS5890" s="248"/>
      <x:c r="HOT5890" s="248"/>
      <x:c r="HOU5890" s="248"/>
      <x:c r="HOV5890" s="248"/>
      <x:c r="HOW5890" s="248"/>
      <x:c r="HOX5890" s="248"/>
      <x:c r="HOY5890" s="248"/>
      <x:c r="HOZ5890" s="248"/>
      <x:c r="HPA5890" s="248"/>
      <x:c r="HPB5890" s="248"/>
      <x:c r="HPC5890" s="248"/>
      <x:c r="HPD5890" s="248"/>
      <x:c r="HPE5890" s="248"/>
      <x:c r="HPF5890" s="248"/>
      <x:c r="HPG5890" s="248"/>
      <x:c r="HPH5890" s="248"/>
      <x:c r="HPI5890" s="248"/>
      <x:c r="HPJ5890" s="248"/>
      <x:c r="HPK5890" s="248"/>
      <x:c r="HPL5890" s="248"/>
      <x:c r="HPM5890" s="248"/>
      <x:c r="HPN5890" s="248"/>
      <x:c r="HPO5890" s="248"/>
      <x:c r="HPP5890" s="248"/>
      <x:c r="HPQ5890" s="248"/>
      <x:c r="HPR5890" s="248"/>
      <x:c r="HPS5890" s="248"/>
      <x:c r="HPT5890" s="248"/>
      <x:c r="HPU5890" s="248"/>
      <x:c r="HPV5890" s="248"/>
      <x:c r="HPW5890" s="248"/>
      <x:c r="HPX5890" s="248"/>
      <x:c r="HPY5890" s="248"/>
      <x:c r="HPZ5890" s="248"/>
      <x:c r="HQA5890" s="248"/>
      <x:c r="HQB5890" s="248"/>
      <x:c r="HQC5890" s="248"/>
      <x:c r="HQD5890" s="248"/>
      <x:c r="HQE5890" s="248"/>
      <x:c r="HQF5890" s="248"/>
      <x:c r="HQG5890" s="248"/>
      <x:c r="HQH5890" s="248"/>
      <x:c r="HQI5890" s="248"/>
      <x:c r="HQJ5890" s="248"/>
      <x:c r="HQK5890" s="248"/>
      <x:c r="HQL5890" s="248"/>
      <x:c r="HQM5890" s="248"/>
      <x:c r="HQN5890" s="248"/>
      <x:c r="HQO5890" s="248"/>
      <x:c r="HQP5890" s="248"/>
      <x:c r="HQQ5890" s="248"/>
      <x:c r="HQR5890" s="248"/>
      <x:c r="HQS5890" s="248"/>
      <x:c r="HQT5890" s="248"/>
      <x:c r="HQU5890" s="248"/>
      <x:c r="HQV5890" s="248"/>
      <x:c r="HQW5890" s="248"/>
      <x:c r="HQX5890" s="248"/>
      <x:c r="HQY5890" s="248"/>
      <x:c r="HQZ5890" s="248"/>
      <x:c r="HRA5890" s="248"/>
      <x:c r="HRB5890" s="248"/>
      <x:c r="HRC5890" s="248"/>
      <x:c r="HRD5890" s="248"/>
      <x:c r="HRE5890" s="248"/>
      <x:c r="HRF5890" s="248"/>
      <x:c r="HRG5890" s="248"/>
      <x:c r="HRH5890" s="248"/>
      <x:c r="HRI5890" s="248"/>
      <x:c r="HRJ5890" s="248"/>
      <x:c r="HRK5890" s="248"/>
      <x:c r="HRL5890" s="248"/>
      <x:c r="HRM5890" s="248"/>
      <x:c r="HRN5890" s="248"/>
      <x:c r="HRO5890" s="248"/>
      <x:c r="HRP5890" s="248"/>
      <x:c r="HRQ5890" s="248"/>
      <x:c r="HRR5890" s="248"/>
      <x:c r="HRS5890" s="248"/>
      <x:c r="HRT5890" s="248"/>
      <x:c r="HRU5890" s="248"/>
      <x:c r="HRV5890" s="248"/>
      <x:c r="HRW5890" s="248"/>
      <x:c r="HRX5890" s="248"/>
      <x:c r="HRY5890" s="248"/>
      <x:c r="HRZ5890" s="248"/>
      <x:c r="HSA5890" s="248"/>
      <x:c r="HSB5890" s="248"/>
      <x:c r="HSC5890" s="248"/>
      <x:c r="HSD5890" s="248"/>
      <x:c r="HSE5890" s="248"/>
      <x:c r="HSF5890" s="248"/>
      <x:c r="HSG5890" s="248"/>
      <x:c r="HSH5890" s="248"/>
      <x:c r="HSI5890" s="248"/>
      <x:c r="HSJ5890" s="248"/>
      <x:c r="HSK5890" s="248"/>
      <x:c r="HSL5890" s="248"/>
      <x:c r="HSM5890" s="248"/>
      <x:c r="HSN5890" s="248"/>
      <x:c r="HSO5890" s="248"/>
      <x:c r="HSP5890" s="248"/>
      <x:c r="HSQ5890" s="248"/>
      <x:c r="HSR5890" s="248"/>
      <x:c r="HSS5890" s="248"/>
      <x:c r="HST5890" s="248"/>
      <x:c r="HSU5890" s="248"/>
      <x:c r="HSV5890" s="248"/>
      <x:c r="HSW5890" s="248"/>
      <x:c r="HSX5890" s="248"/>
      <x:c r="HSY5890" s="248"/>
      <x:c r="HSZ5890" s="248"/>
      <x:c r="HTA5890" s="248"/>
      <x:c r="HTB5890" s="248"/>
      <x:c r="HTC5890" s="248"/>
      <x:c r="HTD5890" s="248"/>
      <x:c r="HTE5890" s="248"/>
      <x:c r="HTF5890" s="248"/>
      <x:c r="HTG5890" s="248"/>
      <x:c r="HTH5890" s="248"/>
      <x:c r="HTI5890" s="248"/>
      <x:c r="HTJ5890" s="248"/>
      <x:c r="HTK5890" s="248"/>
      <x:c r="HTL5890" s="248"/>
      <x:c r="HTM5890" s="248"/>
      <x:c r="HTN5890" s="248"/>
      <x:c r="HTO5890" s="248"/>
      <x:c r="HTP5890" s="248"/>
      <x:c r="HTQ5890" s="248"/>
      <x:c r="HTR5890" s="248"/>
      <x:c r="HTS5890" s="248"/>
      <x:c r="HTT5890" s="248"/>
      <x:c r="HTU5890" s="248"/>
      <x:c r="HTV5890" s="248"/>
      <x:c r="HTW5890" s="248"/>
      <x:c r="HTX5890" s="248"/>
      <x:c r="HTY5890" s="248"/>
      <x:c r="HTZ5890" s="248"/>
      <x:c r="HUA5890" s="248"/>
      <x:c r="HUB5890" s="248"/>
      <x:c r="HUC5890" s="248"/>
      <x:c r="HUD5890" s="248"/>
      <x:c r="HUE5890" s="248"/>
      <x:c r="HUF5890" s="248"/>
      <x:c r="HUG5890" s="248"/>
      <x:c r="HUH5890" s="248"/>
      <x:c r="HUI5890" s="248"/>
      <x:c r="HUJ5890" s="248"/>
      <x:c r="HUK5890" s="248"/>
      <x:c r="HUL5890" s="248"/>
      <x:c r="HUM5890" s="248"/>
      <x:c r="HUN5890" s="248"/>
      <x:c r="HUO5890" s="248"/>
      <x:c r="HUP5890" s="248"/>
      <x:c r="HUQ5890" s="248"/>
      <x:c r="HUR5890" s="248"/>
      <x:c r="HUS5890" s="248"/>
      <x:c r="HUT5890" s="248"/>
      <x:c r="HUU5890" s="248"/>
      <x:c r="HUV5890" s="248"/>
      <x:c r="HUW5890" s="248"/>
      <x:c r="HUX5890" s="248"/>
      <x:c r="HUY5890" s="248"/>
      <x:c r="HUZ5890" s="248"/>
      <x:c r="HVA5890" s="248"/>
      <x:c r="HVB5890" s="248"/>
      <x:c r="HVC5890" s="248"/>
      <x:c r="HVD5890" s="248"/>
      <x:c r="HVE5890" s="248"/>
      <x:c r="HVF5890" s="248"/>
      <x:c r="HVG5890" s="248"/>
      <x:c r="HVH5890" s="248"/>
      <x:c r="HVI5890" s="248"/>
      <x:c r="HVJ5890" s="248"/>
      <x:c r="HVK5890" s="248"/>
      <x:c r="HVL5890" s="248"/>
      <x:c r="HVM5890" s="248"/>
      <x:c r="HVN5890" s="248"/>
      <x:c r="HVO5890" s="248"/>
      <x:c r="HVP5890" s="248"/>
      <x:c r="HVQ5890" s="248"/>
      <x:c r="HVR5890" s="248"/>
      <x:c r="HVS5890" s="248"/>
      <x:c r="HVT5890" s="248"/>
      <x:c r="HVU5890" s="248"/>
      <x:c r="HVV5890" s="248"/>
      <x:c r="HVW5890" s="248"/>
      <x:c r="HVX5890" s="248"/>
      <x:c r="HVY5890" s="248"/>
      <x:c r="HVZ5890" s="248"/>
      <x:c r="HWA5890" s="248"/>
      <x:c r="HWB5890" s="248"/>
      <x:c r="HWC5890" s="248"/>
      <x:c r="HWD5890" s="248"/>
      <x:c r="HWE5890" s="248"/>
      <x:c r="HWF5890" s="248"/>
      <x:c r="HWG5890" s="248"/>
      <x:c r="HWH5890" s="248"/>
      <x:c r="HWI5890" s="248"/>
      <x:c r="HWJ5890" s="248"/>
      <x:c r="HWK5890" s="248"/>
      <x:c r="HWL5890" s="248"/>
      <x:c r="HWM5890" s="248"/>
      <x:c r="HWN5890" s="248"/>
      <x:c r="HWO5890" s="248"/>
      <x:c r="HWP5890" s="248"/>
      <x:c r="HWQ5890" s="248"/>
      <x:c r="HWR5890" s="248"/>
      <x:c r="HWS5890" s="248"/>
      <x:c r="HWT5890" s="248"/>
      <x:c r="HWU5890" s="248"/>
      <x:c r="HWV5890" s="248"/>
      <x:c r="HWW5890" s="248"/>
      <x:c r="HWX5890" s="248"/>
      <x:c r="HWY5890" s="248"/>
      <x:c r="HWZ5890" s="248"/>
      <x:c r="HXA5890" s="248"/>
      <x:c r="HXB5890" s="248"/>
      <x:c r="HXC5890" s="248"/>
      <x:c r="HXD5890" s="248"/>
      <x:c r="HXE5890" s="248"/>
      <x:c r="HXF5890" s="248"/>
      <x:c r="HXG5890" s="248"/>
      <x:c r="HXH5890" s="248"/>
      <x:c r="HXI5890" s="248"/>
      <x:c r="HXJ5890" s="248"/>
      <x:c r="HXK5890" s="248"/>
      <x:c r="HXL5890" s="248"/>
      <x:c r="HXM5890" s="248"/>
      <x:c r="HXN5890" s="248"/>
      <x:c r="HXO5890" s="248"/>
      <x:c r="HXP5890" s="248"/>
      <x:c r="HXQ5890" s="248"/>
      <x:c r="HXR5890" s="248"/>
      <x:c r="HXS5890" s="248"/>
      <x:c r="HXT5890" s="248"/>
      <x:c r="HXU5890" s="248"/>
      <x:c r="HXV5890" s="248"/>
      <x:c r="HXW5890" s="248"/>
      <x:c r="HXX5890" s="248"/>
      <x:c r="HXY5890" s="248"/>
      <x:c r="HXZ5890" s="248"/>
      <x:c r="HYA5890" s="248"/>
      <x:c r="HYB5890" s="248"/>
      <x:c r="HYC5890" s="248"/>
      <x:c r="HYD5890" s="248"/>
      <x:c r="HYE5890" s="248"/>
      <x:c r="HYF5890" s="248"/>
      <x:c r="HYG5890" s="248"/>
      <x:c r="HYH5890" s="248"/>
      <x:c r="HYI5890" s="248"/>
      <x:c r="HYJ5890" s="248"/>
      <x:c r="HYK5890" s="248"/>
      <x:c r="HYL5890" s="248"/>
      <x:c r="HYM5890" s="248"/>
      <x:c r="HYN5890" s="248"/>
      <x:c r="HYO5890" s="248"/>
      <x:c r="HYP5890" s="248"/>
      <x:c r="HYQ5890" s="248"/>
      <x:c r="HYR5890" s="248"/>
      <x:c r="HYS5890" s="248"/>
      <x:c r="HYT5890" s="248"/>
      <x:c r="HYU5890" s="248"/>
      <x:c r="HYV5890" s="248"/>
      <x:c r="HYW5890" s="248"/>
      <x:c r="HYX5890" s="248"/>
      <x:c r="HYY5890" s="248"/>
      <x:c r="HYZ5890" s="248"/>
      <x:c r="HZA5890" s="248"/>
      <x:c r="HZB5890" s="248"/>
      <x:c r="HZC5890" s="248"/>
      <x:c r="HZD5890" s="248"/>
      <x:c r="HZE5890" s="248"/>
      <x:c r="HZF5890" s="248"/>
      <x:c r="HZG5890" s="248"/>
      <x:c r="HZH5890" s="248"/>
      <x:c r="HZI5890" s="248"/>
      <x:c r="HZJ5890" s="248"/>
      <x:c r="HZK5890" s="248"/>
      <x:c r="HZL5890" s="248"/>
      <x:c r="HZM5890" s="248"/>
      <x:c r="HZN5890" s="248"/>
      <x:c r="HZO5890" s="248"/>
      <x:c r="HZP5890" s="248"/>
      <x:c r="HZQ5890" s="248"/>
      <x:c r="HZR5890" s="248"/>
      <x:c r="HZS5890" s="248"/>
      <x:c r="HZT5890" s="248"/>
      <x:c r="HZU5890" s="248"/>
      <x:c r="HZV5890" s="248"/>
      <x:c r="HZW5890" s="248"/>
      <x:c r="HZX5890" s="248"/>
      <x:c r="HZY5890" s="248"/>
      <x:c r="HZZ5890" s="248"/>
      <x:c r="IAA5890" s="248"/>
      <x:c r="IAB5890" s="248"/>
      <x:c r="IAC5890" s="248"/>
      <x:c r="IAD5890" s="248"/>
      <x:c r="IAE5890" s="248"/>
      <x:c r="IAF5890" s="248"/>
      <x:c r="IAG5890" s="248"/>
      <x:c r="IAH5890" s="248"/>
      <x:c r="IAI5890" s="248"/>
      <x:c r="IAJ5890" s="248"/>
      <x:c r="IAK5890" s="248"/>
      <x:c r="IAL5890" s="248"/>
      <x:c r="IAM5890" s="248"/>
      <x:c r="IAN5890" s="248"/>
      <x:c r="IAO5890" s="248"/>
      <x:c r="IAP5890" s="248"/>
      <x:c r="IAQ5890" s="248"/>
      <x:c r="IAR5890" s="248"/>
      <x:c r="IAS5890" s="248"/>
      <x:c r="IAT5890" s="248"/>
      <x:c r="IAU5890" s="248"/>
      <x:c r="IAV5890" s="248"/>
      <x:c r="IAW5890" s="248"/>
      <x:c r="IAX5890" s="248"/>
      <x:c r="IAY5890" s="248"/>
      <x:c r="IAZ5890" s="248"/>
      <x:c r="IBA5890" s="248"/>
      <x:c r="IBB5890" s="248"/>
      <x:c r="IBC5890" s="248"/>
      <x:c r="IBD5890" s="248"/>
      <x:c r="IBE5890" s="248"/>
      <x:c r="IBF5890" s="248"/>
      <x:c r="IBG5890" s="248"/>
      <x:c r="IBH5890" s="248"/>
      <x:c r="IBI5890" s="248"/>
      <x:c r="IBJ5890" s="248"/>
      <x:c r="IBK5890" s="248"/>
      <x:c r="IBL5890" s="248"/>
      <x:c r="IBM5890" s="248"/>
      <x:c r="IBN5890" s="248"/>
      <x:c r="IBO5890" s="248"/>
      <x:c r="IBP5890" s="248"/>
      <x:c r="IBQ5890" s="248"/>
      <x:c r="IBR5890" s="248"/>
      <x:c r="IBS5890" s="248"/>
      <x:c r="IBT5890" s="248"/>
      <x:c r="IBU5890" s="248"/>
      <x:c r="IBV5890" s="248"/>
      <x:c r="IBW5890" s="248"/>
      <x:c r="IBX5890" s="248"/>
      <x:c r="IBY5890" s="248"/>
      <x:c r="IBZ5890" s="248"/>
      <x:c r="ICA5890" s="248"/>
      <x:c r="ICB5890" s="248"/>
      <x:c r="ICC5890" s="248"/>
      <x:c r="ICD5890" s="248"/>
      <x:c r="ICE5890" s="248"/>
      <x:c r="ICF5890" s="248"/>
      <x:c r="ICG5890" s="248"/>
      <x:c r="ICH5890" s="248"/>
      <x:c r="ICI5890" s="248"/>
      <x:c r="ICJ5890" s="248"/>
      <x:c r="ICK5890" s="248"/>
      <x:c r="ICL5890" s="248"/>
      <x:c r="ICM5890" s="248"/>
      <x:c r="ICN5890" s="248"/>
      <x:c r="ICO5890" s="248"/>
      <x:c r="ICP5890" s="248"/>
      <x:c r="ICQ5890" s="248"/>
      <x:c r="ICR5890" s="248"/>
      <x:c r="ICS5890" s="248"/>
      <x:c r="ICT5890" s="248"/>
      <x:c r="ICU5890" s="248"/>
      <x:c r="ICV5890" s="248"/>
      <x:c r="ICW5890" s="248"/>
      <x:c r="ICX5890" s="248"/>
      <x:c r="ICY5890" s="248"/>
      <x:c r="ICZ5890" s="248"/>
      <x:c r="IDA5890" s="248"/>
      <x:c r="IDB5890" s="248"/>
      <x:c r="IDC5890" s="248"/>
      <x:c r="IDD5890" s="248"/>
      <x:c r="IDE5890" s="248"/>
      <x:c r="IDF5890" s="248"/>
      <x:c r="IDG5890" s="248"/>
      <x:c r="IDH5890" s="248"/>
      <x:c r="IDI5890" s="248"/>
      <x:c r="IDJ5890" s="248"/>
      <x:c r="IDK5890" s="248"/>
      <x:c r="IDL5890" s="248"/>
      <x:c r="IDM5890" s="248"/>
      <x:c r="IDN5890" s="248"/>
      <x:c r="IDO5890" s="248"/>
      <x:c r="IDP5890" s="248"/>
      <x:c r="IDQ5890" s="248"/>
      <x:c r="IDR5890" s="248"/>
      <x:c r="IDS5890" s="248"/>
      <x:c r="IDT5890" s="248"/>
      <x:c r="IDU5890" s="248"/>
      <x:c r="IDV5890" s="248"/>
      <x:c r="IDW5890" s="248"/>
      <x:c r="IDX5890" s="248"/>
      <x:c r="IDY5890" s="248"/>
      <x:c r="IDZ5890" s="248"/>
      <x:c r="IEA5890" s="248"/>
      <x:c r="IEB5890" s="248"/>
      <x:c r="IEC5890" s="248"/>
      <x:c r="IED5890" s="248"/>
      <x:c r="IEE5890" s="248"/>
      <x:c r="IEF5890" s="248"/>
      <x:c r="IEG5890" s="248"/>
      <x:c r="IEH5890" s="248"/>
      <x:c r="IEI5890" s="248"/>
      <x:c r="IEJ5890" s="248"/>
      <x:c r="IEK5890" s="248"/>
      <x:c r="IEL5890" s="248"/>
      <x:c r="IEM5890" s="248"/>
      <x:c r="IEN5890" s="248"/>
      <x:c r="IEO5890" s="248"/>
      <x:c r="IEP5890" s="248"/>
      <x:c r="IEQ5890" s="248"/>
      <x:c r="IER5890" s="248"/>
      <x:c r="IES5890" s="248"/>
      <x:c r="IET5890" s="248"/>
      <x:c r="IEU5890" s="248"/>
      <x:c r="IEV5890" s="248"/>
      <x:c r="IEW5890" s="248"/>
      <x:c r="IEX5890" s="248"/>
      <x:c r="IEY5890" s="248"/>
      <x:c r="IEZ5890" s="248"/>
      <x:c r="IFA5890" s="248"/>
      <x:c r="IFB5890" s="248"/>
      <x:c r="IFC5890" s="248"/>
      <x:c r="IFD5890" s="248"/>
      <x:c r="IFE5890" s="248"/>
      <x:c r="IFF5890" s="248"/>
      <x:c r="IFG5890" s="248"/>
      <x:c r="IFH5890" s="248"/>
      <x:c r="IFI5890" s="248"/>
      <x:c r="IFJ5890" s="248"/>
      <x:c r="IFK5890" s="248"/>
      <x:c r="IFL5890" s="248"/>
      <x:c r="IFM5890" s="248"/>
      <x:c r="IFN5890" s="248"/>
      <x:c r="IFO5890" s="248"/>
      <x:c r="IFP5890" s="248"/>
      <x:c r="IFQ5890" s="248"/>
      <x:c r="IFR5890" s="248"/>
      <x:c r="IFS5890" s="248"/>
      <x:c r="IFT5890" s="248"/>
      <x:c r="IFU5890" s="248"/>
      <x:c r="IFV5890" s="248"/>
      <x:c r="IFW5890" s="248"/>
      <x:c r="IFX5890" s="248"/>
      <x:c r="IFY5890" s="248"/>
      <x:c r="IFZ5890" s="248"/>
      <x:c r="IGA5890" s="248"/>
      <x:c r="IGB5890" s="248"/>
      <x:c r="IGC5890" s="248"/>
      <x:c r="IGD5890" s="248"/>
      <x:c r="IGE5890" s="248"/>
      <x:c r="IGF5890" s="248"/>
      <x:c r="IGG5890" s="248"/>
      <x:c r="IGH5890" s="248"/>
      <x:c r="IGI5890" s="248"/>
      <x:c r="IGJ5890" s="248"/>
      <x:c r="IGK5890" s="248"/>
      <x:c r="IGL5890" s="248"/>
      <x:c r="IGM5890" s="248"/>
      <x:c r="IGN5890" s="248"/>
      <x:c r="IGO5890" s="248"/>
      <x:c r="IGP5890" s="248"/>
      <x:c r="IGQ5890" s="248"/>
      <x:c r="IGR5890" s="248"/>
      <x:c r="IGS5890" s="248"/>
      <x:c r="IGT5890" s="248"/>
      <x:c r="IGU5890" s="248"/>
      <x:c r="IGV5890" s="248"/>
      <x:c r="IGW5890" s="248"/>
      <x:c r="IGX5890" s="248"/>
      <x:c r="IGY5890" s="248"/>
      <x:c r="IGZ5890" s="248"/>
      <x:c r="IHA5890" s="248"/>
      <x:c r="IHB5890" s="248"/>
      <x:c r="IHC5890" s="248"/>
      <x:c r="IHD5890" s="248"/>
      <x:c r="IHE5890" s="248"/>
      <x:c r="IHF5890" s="248"/>
      <x:c r="IHG5890" s="248"/>
      <x:c r="IHH5890" s="248"/>
      <x:c r="IHI5890" s="248"/>
      <x:c r="IHJ5890" s="248"/>
      <x:c r="IHK5890" s="248"/>
      <x:c r="IHL5890" s="248"/>
      <x:c r="IHM5890" s="248"/>
      <x:c r="IHN5890" s="248"/>
      <x:c r="IHO5890" s="248"/>
      <x:c r="IHP5890" s="248"/>
      <x:c r="IHQ5890" s="248"/>
      <x:c r="IHR5890" s="248"/>
      <x:c r="IHS5890" s="248"/>
      <x:c r="IHT5890" s="248"/>
      <x:c r="IHU5890" s="248"/>
      <x:c r="IHV5890" s="248"/>
      <x:c r="IHW5890" s="248"/>
      <x:c r="IHX5890" s="248"/>
      <x:c r="IHY5890" s="248"/>
      <x:c r="IHZ5890" s="248"/>
      <x:c r="IIA5890" s="248"/>
      <x:c r="IIB5890" s="248"/>
      <x:c r="IIC5890" s="248"/>
      <x:c r="IID5890" s="248"/>
      <x:c r="IIE5890" s="248"/>
      <x:c r="IIF5890" s="248"/>
      <x:c r="IIG5890" s="248"/>
      <x:c r="IIH5890" s="248"/>
      <x:c r="III5890" s="248"/>
      <x:c r="IIJ5890" s="248"/>
      <x:c r="IIK5890" s="248"/>
      <x:c r="IIL5890" s="248"/>
      <x:c r="IIM5890" s="248"/>
      <x:c r="IIN5890" s="248"/>
      <x:c r="IIO5890" s="248"/>
      <x:c r="IIP5890" s="248"/>
      <x:c r="IIQ5890" s="248"/>
      <x:c r="IIR5890" s="248"/>
      <x:c r="IIS5890" s="248"/>
      <x:c r="IIT5890" s="248"/>
      <x:c r="IIU5890" s="248"/>
      <x:c r="IIV5890" s="248"/>
      <x:c r="IIW5890" s="248"/>
      <x:c r="IIX5890" s="248"/>
      <x:c r="IIY5890" s="248"/>
      <x:c r="IIZ5890" s="248"/>
      <x:c r="IJA5890" s="248"/>
      <x:c r="IJB5890" s="248"/>
      <x:c r="IJC5890" s="248"/>
      <x:c r="IJD5890" s="248"/>
      <x:c r="IJE5890" s="248"/>
      <x:c r="IJF5890" s="248"/>
      <x:c r="IJG5890" s="248"/>
      <x:c r="IJH5890" s="248"/>
      <x:c r="IJI5890" s="248"/>
      <x:c r="IJJ5890" s="248"/>
      <x:c r="IJK5890" s="248"/>
      <x:c r="IJL5890" s="248"/>
      <x:c r="IJM5890" s="248"/>
      <x:c r="IJN5890" s="248"/>
      <x:c r="IJO5890" s="248"/>
      <x:c r="IJP5890" s="248"/>
      <x:c r="IJQ5890" s="248"/>
      <x:c r="IJR5890" s="248"/>
      <x:c r="IJS5890" s="248"/>
      <x:c r="IJT5890" s="248"/>
      <x:c r="IJU5890" s="248"/>
      <x:c r="IJV5890" s="248"/>
      <x:c r="IJW5890" s="248"/>
      <x:c r="IJX5890" s="248"/>
      <x:c r="IJY5890" s="248"/>
      <x:c r="IJZ5890" s="248"/>
      <x:c r="IKA5890" s="248"/>
      <x:c r="IKB5890" s="248"/>
      <x:c r="IKC5890" s="248"/>
      <x:c r="IKD5890" s="248"/>
      <x:c r="IKE5890" s="248"/>
      <x:c r="IKF5890" s="248"/>
      <x:c r="IKG5890" s="248"/>
      <x:c r="IKH5890" s="248"/>
      <x:c r="IKI5890" s="248"/>
      <x:c r="IKJ5890" s="248"/>
      <x:c r="IKK5890" s="248"/>
      <x:c r="IKL5890" s="248"/>
      <x:c r="IKM5890" s="248"/>
      <x:c r="IKN5890" s="248"/>
      <x:c r="IKO5890" s="248"/>
      <x:c r="IKP5890" s="248"/>
      <x:c r="IKQ5890" s="248"/>
      <x:c r="IKR5890" s="248"/>
      <x:c r="IKS5890" s="248"/>
      <x:c r="IKT5890" s="248"/>
      <x:c r="IKU5890" s="248"/>
      <x:c r="IKV5890" s="248"/>
      <x:c r="IKW5890" s="248"/>
      <x:c r="IKX5890" s="248"/>
      <x:c r="IKY5890" s="248"/>
      <x:c r="IKZ5890" s="248"/>
      <x:c r="ILA5890" s="248"/>
      <x:c r="ILB5890" s="248"/>
      <x:c r="ILC5890" s="248"/>
      <x:c r="ILD5890" s="248"/>
      <x:c r="ILE5890" s="248"/>
      <x:c r="ILF5890" s="248"/>
      <x:c r="ILG5890" s="248"/>
      <x:c r="ILH5890" s="248"/>
      <x:c r="ILI5890" s="248"/>
      <x:c r="ILJ5890" s="248"/>
      <x:c r="ILK5890" s="248"/>
      <x:c r="ILL5890" s="248"/>
      <x:c r="ILM5890" s="248"/>
      <x:c r="ILN5890" s="248"/>
      <x:c r="ILO5890" s="248"/>
      <x:c r="ILP5890" s="248"/>
      <x:c r="ILQ5890" s="248"/>
      <x:c r="ILR5890" s="248"/>
      <x:c r="ILS5890" s="248"/>
      <x:c r="ILT5890" s="248"/>
      <x:c r="ILU5890" s="248"/>
      <x:c r="ILV5890" s="248"/>
      <x:c r="ILW5890" s="248"/>
      <x:c r="ILX5890" s="248"/>
      <x:c r="ILY5890" s="248"/>
      <x:c r="ILZ5890" s="248"/>
      <x:c r="IMA5890" s="248"/>
      <x:c r="IMB5890" s="248"/>
      <x:c r="IMC5890" s="248"/>
      <x:c r="IMD5890" s="248"/>
      <x:c r="IME5890" s="248"/>
      <x:c r="IMF5890" s="248"/>
      <x:c r="IMG5890" s="248"/>
      <x:c r="IMH5890" s="248"/>
      <x:c r="IMI5890" s="248"/>
      <x:c r="IMJ5890" s="248"/>
      <x:c r="IMK5890" s="248"/>
      <x:c r="IML5890" s="248"/>
      <x:c r="IMM5890" s="248"/>
      <x:c r="IMN5890" s="248"/>
      <x:c r="IMO5890" s="248"/>
      <x:c r="IMP5890" s="248"/>
      <x:c r="IMQ5890" s="248"/>
      <x:c r="IMR5890" s="248"/>
      <x:c r="IMS5890" s="248"/>
      <x:c r="IMT5890" s="248"/>
      <x:c r="IMU5890" s="248"/>
      <x:c r="IMV5890" s="248"/>
      <x:c r="IMW5890" s="248"/>
      <x:c r="IMX5890" s="248"/>
      <x:c r="IMY5890" s="248"/>
      <x:c r="IMZ5890" s="248"/>
      <x:c r="INA5890" s="248"/>
      <x:c r="INB5890" s="248"/>
      <x:c r="INC5890" s="248"/>
      <x:c r="IND5890" s="248"/>
      <x:c r="INE5890" s="248"/>
      <x:c r="INF5890" s="248"/>
      <x:c r="ING5890" s="248"/>
      <x:c r="INH5890" s="248"/>
      <x:c r="INI5890" s="248"/>
      <x:c r="INJ5890" s="248"/>
      <x:c r="INK5890" s="248"/>
      <x:c r="INL5890" s="248"/>
      <x:c r="INM5890" s="248"/>
      <x:c r="INN5890" s="248"/>
      <x:c r="INO5890" s="248"/>
      <x:c r="INP5890" s="248"/>
      <x:c r="INQ5890" s="248"/>
      <x:c r="INR5890" s="248"/>
      <x:c r="INS5890" s="248"/>
      <x:c r="INT5890" s="248"/>
      <x:c r="INU5890" s="248"/>
      <x:c r="INV5890" s="248"/>
      <x:c r="INW5890" s="248"/>
      <x:c r="INX5890" s="248"/>
      <x:c r="INY5890" s="248"/>
      <x:c r="INZ5890" s="248"/>
      <x:c r="IOA5890" s="248"/>
      <x:c r="IOB5890" s="248"/>
      <x:c r="IOC5890" s="248"/>
      <x:c r="IOD5890" s="248"/>
      <x:c r="IOE5890" s="248"/>
      <x:c r="IOF5890" s="248"/>
      <x:c r="IOG5890" s="248"/>
      <x:c r="IOH5890" s="248"/>
      <x:c r="IOI5890" s="248"/>
      <x:c r="IOJ5890" s="248"/>
      <x:c r="IOK5890" s="248"/>
      <x:c r="IOL5890" s="248"/>
      <x:c r="IOM5890" s="248"/>
      <x:c r="ION5890" s="248"/>
      <x:c r="IOO5890" s="248"/>
      <x:c r="IOP5890" s="248"/>
      <x:c r="IOQ5890" s="248"/>
      <x:c r="IOR5890" s="248"/>
      <x:c r="IOS5890" s="248"/>
      <x:c r="IOT5890" s="248"/>
      <x:c r="IOU5890" s="248"/>
      <x:c r="IOV5890" s="248"/>
      <x:c r="IOW5890" s="248"/>
      <x:c r="IOX5890" s="248"/>
      <x:c r="IOY5890" s="248"/>
      <x:c r="IOZ5890" s="248"/>
      <x:c r="IPA5890" s="248"/>
      <x:c r="IPB5890" s="248"/>
      <x:c r="IPC5890" s="248"/>
      <x:c r="IPD5890" s="248"/>
      <x:c r="IPE5890" s="248"/>
      <x:c r="IPF5890" s="248"/>
      <x:c r="IPG5890" s="248"/>
      <x:c r="IPH5890" s="248"/>
      <x:c r="IPI5890" s="248"/>
      <x:c r="IPJ5890" s="248"/>
      <x:c r="IPK5890" s="248"/>
      <x:c r="IPL5890" s="248"/>
      <x:c r="IPM5890" s="248"/>
      <x:c r="IPN5890" s="248"/>
      <x:c r="IPO5890" s="248"/>
      <x:c r="IPP5890" s="248"/>
      <x:c r="IPQ5890" s="248"/>
      <x:c r="IPR5890" s="248"/>
      <x:c r="IPS5890" s="248"/>
      <x:c r="IPT5890" s="248"/>
      <x:c r="IPU5890" s="248"/>
      <x:c r="IPV5890" s="248"/>
      <x:c r="IPW5890" s="248"/>
      <x:c r="IPX5890" s="248"/>
      <x:c r="IPY5890" s="248"/>
      <x:c r="IPZ5890" s="248"/>
      <x:c r="IQA5890" s="248"/>
      <x:c r="IQB5890" s="248"/>
      <x:c r="IQC5890" s="248"/>
      <x:c r="IQD5890" s="248"/>
      <x:c r="IQE5890" s="248"/>
      <x:c r="IQF5890" s="248"/>
      <x:c r="IQG5890" s="248"/>
      <x:c r="IQH5890" s="248"/>
      <x:c r="IQI5890" s="248"/>
      <x:c r="IQJ5890" s="248"/>
      <x:c r="IQK5890" s="248"/>
      <x:c r="IQL5890" s="248"/>
      <x:c r="IQM5890" s="248"/>
      <x:c r="IQN5890" s="248"/>
      <x:c r="IQO5890" s="248"/>
      <x:c r="IQP5890" s="248"/>
      <x:c r="IQQ5890" s="248"/>
      <x:c r="IQR5890" s="248"/>
      <x:c r="IQS5890" s="248"/>
      <x:c r="IQT5890" s="248"/>
      <x:c r="IQU5890" s="248"/>
      <x:c r="IQV5890" s="248"/>
      <x:c r="IQW5890" s="248"/>
      <x:c r="IQX5890" s="248"/>
      <x:c r="IQY5890" s="248"/>
      <x:c r="IQZ5890" s="248"/>
      <x:c r="IRA5890" s="248"/>
      <x:c r="IRB5890" s="248"/>
      <x:c r="IRC5890" s="248"/>
      <x:c r="IRD5890" s="248"/>
      <x:c r="IRE5890" s="248"/>
      <x:c r="IRF5890" s="248"/>
      <x:c r="IRG5890" s="248"/>
      <x:c r="IRH5890" s="248"/>
      <x:c r="IRI5890" s="248"/>
      <x:c r="IRJ5890" s="248"/>
      <x:c r="IRK5890" s="248"/>
      <x:c r="IRL5890" s="248"/>
      <x:c r="IRM5890" s="248"/>
      <x:c r="IRN5890" s="248"/>
      <x:c r="IRO5890" s="248"/>
      <x:c r="IRP5890" s="248"/>
      <x:c r="IRQ5890" s="248"/>
      <x:c r="IRR5890" s="248"/>
      <x:c r="IRS5890" s="248"/>
      <x:c r="IRT5890" s="248"/>
      <x:c r="IRU5890" s="248"/>
      <x:c r="IRV5890" s="248"/>
      <x:c r="IRW5890" s="248"/>
      <x:c r="IRX5890" s="248"/>
      <x:c r="IRY5890" s="248"/>
      <x:c r="IRZ5890" s="248"/>
      <x:c r="ISA5890" s="248"/>
      <x:c r="ISB5890" s="248"/>
      <x:c r="ISC5890" s="248"/>
      <x:c r="ISD5890" s="248"/>
      <x:c r="ISE5890" s="248"/>
      <x:c r="ISF5890" s="248"/>
      <x:c r="ISG5890" s="248"/>
      <x:c r="ISH5890" s="248"/>
      <x:c r="ISI5890" s="248"/>
      <x:c r="ISJ5890" s="248"/>
      <x:c r="ISK5890" s="248"/>
      <x:c r="ISL5890" s="248"/>
      <x:c r="ISM5890" s="248"/>
      <x:c r="ISN5890" s="248"/>
      <x:c r="ISO5890" s="248"/>
      <x:c r="ISP5890" s="248"/>
      <x:c r="ISQ5890" s="248"/>
      <x:c r="ISR5890" s="248"/>
      <x:c r="ISS5890" s="248"/>
      <x:c r="IST5890" s="248"/>
      <x:c r="ISU5890" s="248"/>
      <x:c r="ISV5890" s="248"/>
      <x:c r="ISW5890" s="248"/>
      <x:c r="ISX5890" s="248"/>
      <x:c r="ISY5890" s="248"/>
      <x:c r="ISZ5890" s="248"/>
      <x:c r="ITA5890" s="248"/>
      <x:c r="ITB5890" s="248"/>
      <x:c r="ITC5890" s="248"/>
      <x:c r="ITD5890" s="248"/>
      <x:c r="ITE5890" s="248"/>
      <x:c r="ITF5890" s="248"/>
      <x:c r="ITG5890" s="248"/>
      <x:c r="ITH5890" s="248"/>
      <x:c r="ITI5890" s="248"/>
      <x:c r="ITJ5890" s="248"/>
      <x:c r="ITK5890" s="248"/>
      <x:c r="ITL5890" s="248"/>
      <x:c r="ITM5890" s="248"/>
      <x:c r="ITN5890" s="248"/>
      <x:c r="ITO5890" s="248"/>
      <x:c r="ITP5890" s="248"/>
      <x:c r="ITQ5890" s="248"/>
      <x:c r="ITR5890" s="248"/>
      <x:c r="ITS5890" s="248"/>
      <x:c r="ITT5890" s="248"/>
      <x:c r="ITU5890" s="248"/>
      <x:c r="ITV5890" s="248"/>
      <x:c r="ITW5890" s="248"/>
      <x:c r="ITX5890" s="248"/>
      <x:c r="ITY5890" s="248"/>
      <x:c r="ITZ5890" s="248"/>
      <x:c r="IUA5890" s="248"/>
      <x:c r="IUB5890" s="248"/>
      <x:c r="IUC5890" s="248"/>
      <x:c r="IUD5890" s="248"/>
      <x:c r="IUE5890" s="248"/>
      <x:c r="IUF5890" s="248"/>
      <x:c r="IUG5890" s="248"/>
      <x:c r="IUH5890" s="248"/>
      <x:c r="IUI5890" s="248"/>
      <x:c r="IUJ5890" s="248"/>
      <x:c r="IUK5890" s="248"/>
      <x:c r="IUL5890" s="248"/>
      <x:c r="IUM5890" s="248"/>
      <x:c r="IUN5890" s="248"/>
      <x:c r="IUO5890" s="248"/>
      <x:c r="IUP5890" s="248"/>
      <x:c r="IUQ5890" s="248"/>
      <x:c r="IUR5890" s="248"/>
      <x:c r="IUS5890" s="248"/>
      <x:c r="IUT5890" s="248"/>
      <x:c r="IUU5890" s="248"/>
      <x:c r="IUV5890" s="248"/>
      <x:c r="IUW5890" s="248"/>
      <x:c r="IUX5890" s="248"/>
      <x:c r="IUY5890" s="248"/>
      <x:c r="IUZ5890" s="248"/>
      <x:c r="IVA5890" s="248"/>
      <x:c r="IVB5890" s="248"/>
      <x:c r="IVC5890" s="248"/>
      <x:c r="IVD5890" s="248"/>
      <x:c r="IVE5890" s="248"/>
      <x:c r="IVF5890" s="248"/>
      <x:c r="IVG5890" s="248"/>
      <x:c r="IVH5890" s="248"/>
      <x:c r="IVI5890" s="248"/>
      <x:c r="IVJ5890" s="248"/>
      <x:c r="IVK5890" s="248"/>
      <x:c r="IVL5890" s="248"/>
      <x:c r="IVM5890" s="248"/>
      <x:c r="IVN5890" s="248"/>
      <x:c r="IVO5890" s="248"/>
      <x:c r="IVP5890" s="248"/>
      <x:c r="IVQ5890" s="248"/>
      <x:c r="IVR5890" s="248"/>
      <x:c r="IVS5890" s="248"/>
      <x:c r="IVT5890" s="248"/>
      <x:c r="IVU5890" s="248"/>
      <x:c r="IVV5890" s="248"/>
      <x:c r="IVW5890" s="248"/>
      <x:c r="IVX5890" s="248"/>
      <x:c r="IVY5890" s="248"/>
      <x:c r="IVZ5890" s="248"/>
      <x:c r="IWA5890" s="248"/>
      <x:c r="IWB5890" s="248"/>
      <x:c r="IWC5890" s="248"/>
      <x:c r="IWD5890" s="248"/>
      <x:c r="IWE5890" s="248"/>
      <x:c r="IWF5890" s="248"/>
      <x:c r="IWG5890" s="248"/>
      <x:c r="IWH5890" s="248"/>
      <x:c r="IWI5890" s="248"/>
      <x:c r="IWJ5890" s="248"/>
      <x:c r="IWK5890" s="248"/>
      <x:c r="IWL5890" s="248"/>
      <x:c r="IWM5890" s="248"/>
      <x:c r="IWN5890" s="248"/>
      <x:c r="IWO5890" s="248"/>
      <x:c r="IWP5890" s="248"/>
      <x:c r="IWQ5890" s="248"/>
      <x:c r="IWR5890" s="248"/>
      <x:c r="IWS5890" s="248"/>
      <x:c r="IWT5890" s="248"/>
      <x:c r="IWU5890" s="248"/>
      <x:c r="IWV5890" s="248"/>
      <x:c r="IWW5890" s="248"/>
      <x:c r="IWX5890" s="248"/>
      <x:c r="IWY5890" s="248"/>
      <x:c r="IWZ5890" s="248"/>
      <x:c r="IXA5890" s="248"/>
      <x:c r="IXB5890" s="248"/>
      <x:c r="IXC5890" s="248"/>
      <x:c r="IXD5890" s="248"/>
      <x:c r="IXE5890" s="248"/>
      <x:c r="IXF5890" s="248"/>
      <x:c r="IXG5890" s="248"/>
      <x:c r="IXH5890" s="248"/>
      <x:c r="IXI5890" s="248"/>
      <x:c r="IXJ5890" s="248"/>
      <x:c r="IXK5890" s="248"/>
      <x:c r="IXL5890" s="248"/>
      <x:c r="IXM5890" s="248"/>
      <x:c r="IXN5890" s="248"/>
      <x:c r="IXO5890" s="248"/>
      <x:c r="IXP5890" s="248"/>
      <x:c r="IXQ5890" s="248"/>
      <x:c r="IXR5890" s="248"/>
      <x:c r="IXS5890" s="248"/>
      <x:c r="IXT5890" s="248"/>
      <x:c r="IXU5890" s="248"/>
      <x:c r="IXV5890" s="248"/>
      <x:c r="IXW5890" s="248"/>
      <x:c r="IXX5890" s="248"/>
      <x:c r="IXY5890" s="248"/>
      <x:c r="IXZ5890" s="248"/>
      <x:c r="IYA5890" s="248"/>
      <x:c r="IYB5890" s="248"/>
      <x:c r="IYC5890" s="248"/>
      <x:c r="IYD5890" s="248"/>
      <x:c r="IYE5890" s="248"/>
      <x:c r="IYF5890" s="248"/>
      <x:c r="IYG5890" s="248"/>
      <x:c r="IYH5890" s="248"/>
      <x:c r="IYI5890" s="248"/>
      <x:c r="IYJ5890" s="248"/>
      <x:c r="IYK5890" s="248"/>
      <x:c r="IYL5890" s="248"/>
      <x:c r="IYM5890" s="248"/>
      <x:c r="IYN5890" s="248"/>
      <x:c r="IYO5890" s="248"/>
      <x:c r="IYP5890" s="248"/>
      <x:c r="IYQ5890" s="248"/>
      <x:c r="IYR5890" s="248"/>
      <x:c r="IYS5890" s="248"/>
      <x:c r="IYT5890" s="248"/>
      <x:c r="IYU5890" s="248"/>
      <x:c r="IYV5890" s="248"/>
      <x:c r="IYW5890" s="248"/>
      <x:c r="IYX5890" s="248"/>
      <x:c r="IYY5890" s="248"/>
      <x:c r="IYZ5890" s="248"/>
      <x:c r="IZA5890" s="248"/>
      <x:c r="IZB5890" s="248"/>
      <x:c r="IZC5890" s="248"/>
      <x:c r="IZD5890" s="248"/>
      <x:c r="IZE5890" s="248"/>
      <x:c r="IZF5890" s="248"/>
      <x:c r="IZG5890" s="248"/>
      <x:c r="IZH5890" s="248"/>
      <x:c r="IZI5890" s="248"/>
      <x:c r="IZJ5890" s="248"/>
      <x:c r="IZK5890" s="248"/>
      <x:c r="IZL5890" s="248"/>
      <x:c r="IZM5890" s="248"/>
      <x:c r="IZN5890" s="248"/>
      <x:c r="IZO5890" s="248"/>
      <x:c r="IZP5890" s="248"/>
      <x:c r="IZQ5890" s="248"/>
      <x:c r="IZR5890" s="248"/>
      <x:c r="IZS5890" s="248"/>
      <x:c r="IZT5890" s="248"/>
      <x:c r="IZU5890" s="248"/>
      <x:c r="IZV5890" s="248"/>
      <x:c r="IZW5890" s="248"/>
      <x:c r="IZX5890" s="248"/>
      <x:c r="IZY5890" s="248"/>
      <x:c r="IZZ5890" s="248"/>
      <x:c r="JAA5890" s="248"/>
      <x:c r="JAB5890" s="248"/>
      <x:c r="JAC5890" s="248"/>
      <x:c r="JAD5890" s="248"/>
      <x:c r="JAE5890" s="248"/>
      <x:c r="JAF5890" s="248"/>
      <x:c r="JAG5890" s="248"/>
      <x:c r="JAH5890" s="248"/>
      <x:c r="JAI5890" s="248"/>
      <x:c r="JAJ5890" s="248"/>
      <x:c r="JAK5890" s="248"/>
      <x:c r="JAL5890" s="248"/>
      <x:c r="JAM5890" s="248"/>
      <x:c r="JAN5890" s="248"/>
      <x:c r="JAO5890" s="248"/>
      <x:c r="JAP5890" s="248"/>
      <x:c r="JAQ5890" s="248"/>
      <x:c r="JAR5890" s="248"/>
      <x:c r="JAS5890" s="248"/>
      <x:c r="JAT5890" s="248"/>
      <x:c r="JAU5890" s="248"/>
      <x:c r="JAV5890" s="248"/>
      <x:c r="JAW5890" s="248"/>
      <x:c r="JAX5890" s="248"/>
      <x:c r="JAY5890" s="248"/>
      <x:c r="JAZ5890" s="248"/>
      <x:c r="JBA5890" s="248"/>
      <x:c r="JBB5890" s="248"/>
      <x:c r="JBC5890" s="248"/>
      <x:c r="JBD5890" s="248"/>
      <x:c r="JBE5890" s="248"/>
      <x:c r="JBF5890" s="248"/>
      <x:c r="JBG5890" s="248"/>
      <x:c r="JBH5890" s="248"/>
      <x:c r="JBI5890" s="248"/>
      <x:c r="JBJ5890" s="248"/>
      <x:c r="JBK5890" s="248"/>
      <x:c r="JBL5890" s="248"/>
      <x:c r="JBM5890" s="248"/>
      <x:c r="JBN5890" s="248"/>
      <x:c r="JBO5890" s="248"/>
      <x:c r="JBP5890" s="248"/>
      <x:c r="JBQ5890" s="248"/>
      <x:c r="JBR5890" s="248"/>
      <x:c r="JBS5890" s="248"/>
      <x:c r="JBT5890" s="248"/>
      <x:c r="JBU5890" s="248"/>
      <x:c r="JBV5890" s="248"/>
      <x:c r="JBW5890" s="248"/>
      <x:c r="JBX5890" s="248"/>
      <x:c r="JBY5890" s="248"/>
      <x:c r="JBZ5890" s="248"/>
      <x:c r="JCA5890" s="248"/>
      <x:c r="JCB5890" s="248"/>
      <x:c r="JCC5890" s="248"/>
      <x:c r="JCD5890" s="248"/>
      <x:c r="JCE5890" s="248"/>
      <x:c r="JCF5890" s="248"/>
      <x:c r="JCG5890" s="248"/>
      <x:c r="JCH5890" s="248"/>
      <x:c r="JCI5890" s="248"/>
      <x:c r="JCJ5890" s="248"/>
      <x:c r="JCK5890" s="248"/>
      <x:c r="JCL5890" s="248"/>
      <x:c r="JCM5890" s="248"/>
      <x:c r="JCN5890" s="248"/>
      <x:c r="JCO5890" s="248"/>
      <x:c r="JCP5890" s="248"/>
      <x:c r="JCQ5890" s="248"/>
      <x:c r="JCR5890" s="248"/>
      <x:c r="JCS5890" s="248"/>
      <x:c r="JCT5890" s="248"/>
      <x:c r="JCU5890" s="248"/>
      <x:c r="JCV5890" s="248"/>
      <x:c r="JCW5890" s="248"/>
      <x:c r="JCX5890" s="248"/>
      <x:c r="JCY5890" s="248"/>
      <x:c r="JCZ5890" s="248"/>
      <x:c r="JDA5890" s="248"/>
      <x:c r="JDB5890" s="248"/>
      <x:c r="JDC5890" s="248"/>
      <x:c r="JDD5890" s="248"/>
      <x:c r="JDE5890" s="248"/>
      <x:c r="JDF5890" s="248"/>
      <x:c r="JDG5890" s="248"/>
      <x:c r="JDH5890" s="248"/>
      <x:c r="JDI5890" s="248"/>
      <x:c r="JDJ5890" s="248"/>
      <x:c r="JDK5890" s="248"/>
      <x:c r="JDL5890" s="248"/>
      <x:c r="JDM5890" s="248"/>
      <x:c r="JDN5890" s="248"/>
      <x:c r="JDO5890" s="248"/>
      <x:c r="JDP5890" s="248"/>
      <x:c r="JDQ5890" s="248"/>
      <x:c r="JDR5890" s="248"/>
      <x:c r="JDS5890" s="248"/>
      <x:c r="JDT5890" s="248"/>
      <x:c r="JDU5890" s="248"/>
      <x:c r="JDV5890" s="248"/>
      <x:c r="JDW5890" s="248"/>
      <x:c r="JDX5890" s="248"/>
      <x:c r="JDY5890" s="248"/>
      <x:c r="JDZ5890" s="248"/>
      <x:c r="JEA5890" s="248"/>
      <x:c r="JEB5890" s="248"/>
      <x:c r="JEC5890" s="248"/>
      <x:c r="JED5890" s="248"/>
      <x:c r="JEE5890" s="248"/>
      <x:c r="JEF5890" s="248"/>
      <x:c r="JEG5890" s="248"/>
      <x:c r="JEH5890" s="248"/>
      <x:c r="JEI5890" s="248"/>
      <x:c r="JEJ5890" s="248"/>
      <x:c r="JEK5890" s="248"/>
      <x:c r="JEL5890" s="248"/>
      <x:c r="JEM5890" s="248"/>
      <x:c r="JEN5890" s="248"/>
      <x:c r="JEO5890" s="248"/>
      <x:c r="JEP5890" s="248"/>
      <x:c r="JEQ5890" s="248"/>
      <x:c r="JER5890" s="248"/>
      <x:c r="JES5890" s="248"/>
      <x:c r="JET5890" s="248"/>
      <x:c r="JEU5890" s="248"/>
      <x:c r="JEV5890" s="248"/>
      <x:c r="JEW5890" s="248"/>
      <x:c r="JEX5890" s="248"/>
      <x:c r="JEY5890" s="248"/>
      <x:c r="JEZ5890" s="248"/>
      <x:c r="JFA5890" s="248"/>
      <x:c r="JFB5890" s="248"/>
      <x:c r="JFC5890" s="248"/>
      <x:c r="JFD5890" s="248"/>
      <x:c r="JFE5890" s="248"/>
      <x:c r="JFF5890" s="248"/>
      <x:c r="JFG5890" s="248"/>
      <x:c r="JFH5890" s="248"/>
      <x:c r="JFI5890" s="248"/>
      <x:c r="JFJ5890" s="248"/>
      <x:c r="JFK5890" s="248"/>
      <x:c r="JFL5890" s="248"/>
      <x:c r="JFM5890" s="248"/>
      <x:c r="JFN5890" s="248"/>
      <x:c r="JFO5890" s="248"/>
      <x:c r="JFP5890" s="248"/>
      <x:c r="JFQ5890" s="248"/>
      <x:c r="JFR5890" s="248"/>
      <x:c r="JFS5890" s="248"/>
      <x:c r="JFT5890" s="248"/>
      <x:c r="JFU5890" s="248"/>
      <x:c r="JFV5890" s="248"/>
      <x:c r="JFW5890" s="248"/>
      <x:c r="JFX5890" s="248"/>
      <x:c r="JFY5890" s="248"/>
      <x:c r="JFZ5890" s="248"/>
      <x:c r="JGA5890" s="248"/>
      <x:c r="JGB5890" s="248"/>
      <x:c r="JGC5890" s="248"/>
      <x:c r="JGD5890" s="248"/>
      <x:c r="JGE5890" s="248"/>
      <x:c r="JGF5890" s="248"/>
      <x:c r="JGG5890" s="248"/>
      <x:c r="JGH5890" s="248"/>
      <x:c r="JGI5890" s="248"/>
      <x:c r="JGJ5890" s="248"/>
      <x:c r="JGK5890" s="248"/>
      <x:c r="JGL5890" s="248"/>
      <x:c r="JGM5890" s="248"/>
      <x:c r="JGN5890" s="248"/>
      <x:c r="JGO5890" s="248"/>
      <x:c r="JGP5890" s="248"/>
      <x:c r="JGQ5890" s="248"/>
      <x:c r="JGR5890" s="248"/>
      <x:c r="JGS5890" s="248"/>
      <x:c r="JGT5890" s="248"/>
      <x:c r="JGU5890" s="248"/>
      <x:c r="JGV5890" s="248"/>
      <x:c r="JGW5890" s="248"/>
      <x:c r="JGX5890" s="248"/>
      <x:c r="JGY5890" s="248"/>
      <x:c r="JGZ5890" s="248"/>
      <x:c r="JHA5890" s="248"/>
      <x:c r="JHB5890" s="248"/>
      <x:c r="JHC5890" s="248"/>
      <x:c r="JHD5890" s="248"/>
      <x:c r="JHE5890" s="248"/>
      <x:c r="JHF5890" s="248"/>
      <x:c r="JHG5890" s="248"/>
      <x:c r="JHH5890" s="248"/>
      <x:c r="JHI5890" s="248"/>
      <x:c r="JHJ5890" s="248"/>
      <x:c r="JHK5890" s="248"/>
      <x:c r="JHL5890" s="248"/>
      <x:c r="JHM5890" s="248"/>
      <x:c r="JHN5890" s="248"/>
      <x:c r="JHO5890" s="248"/>
      <x:c r="JHP5890" s="248"/>
      <x:c r="JHQ5890" s="248"/>
      <x:c r="JHR5890" s="248"/>
      <x:c r="JHS5890" s="248"/>
      <x:c r="JHT5890" s="248"/>
      <x:c r="JHU5890" s="248"/>
      <x:c r="JHV5890" s="248"/>
      <x:c r="JHW5890" s="248"/>
      <x:c r="JHX5890" s="248"/>
      <x:c r="JHY5890" s="248"/>
      <x:c r="JHZ5890" s="248"/>
      <x:c r="JIA5890" s="248"/>
      <x:c r="JIB5890" s="248"/>
      <x:c r="JIC5890" s="248"/>
      <x:c r="JID5890" s="248"/>
      <x:c r="JIE5890" s="248"/>
      <x:c r="JIF5890" s="248"/>
      <x:c r="JIG5890" s="248"/>
      <x:c r="JIH5890" s="248"/>
      <x:c r="JII5890" s="248"/>
      <x:c r="JIJ5890" s="248"/>
      <x:c r="JIK5890" s="248"/>
      <x:c r="JIL5890" s="248"/>
      <x:c r="JIM5890" s="248"/>
      <x:c r="JIN5890" s="248"/>
      <x:c r="JIO5890" s="248"/>
      <x:c r="JIP5890" s="248"/>
      <x:c r="JIQ5890" s="248"/>
      <x:c r="JIR5890" s="248"/>
      <x:c r="JIS5890" s="248"/>
      <x:c r="JIT5890" s="248"/>
      <x:c r="JIU5890" s="248"/>
      <x:c r="JIV5890" s="248"/>
      <x:c r="JIW5890" s="248"/>
      <x:c r="JIX5890" s="248"/>
      <x:c r="JIY5890" s="248"/>
      <x:c r="JIZ5890" s="248"/>
      <x:c r="JJA5890" s="248"/>
      <x:c r="JJB5890" s="248"/>
      <x:c r="JJC5890" s="248"/>
      <x:c r="JJD5890" s="248"/>
      <x:c r="JJE5890" s="248"/>
      <x:c r="JJF5890" s="248"/>
      <x:c r="JJG5890" s="248"/>
      <x:c r="JJH5890" s="248"/>
      <x:c r="JJI5890" s="248"/>
      <x:c r="JJJ5890" s="248"/>
      <x:c r="JJK5890" s="248"/>
      <x:c r="JJL5890" s="248"/>
      <x:c r="JJM5890" s="248"/>
      <x:c r="JJN5890" s="248"/>
      <x:c r="JJO5890" s="248"/>
      <x:c r="JJP5890" s="248"/>
      <x:c r="JJQ5890" s="248"/>
      <x:c r="JJR5890" s="248"/>
      <x:c r="JJS5890" s="248"/>
      <x:c r="JJT5890" s="248"/>
      <x:c r="JJU5890" s="248"/>
      <x:c r="JJV5890" s="248"/>
      <x:c r="JJW5890" s="248"/>
      <x:c r="JJX5890" s="248"/>
      <x:c r="JJY5890" s="248"/>
      <x:c r="JJZ5890" s="248"/>
      <x:c r="JKA5890" s="248"/>
      <x:c r="JKB5890" s="248"/>
      <x:c r="JKC5890" s="248"/>
      <x:c r="JKD5890" s="248"/>
      <x:c r="JKE5890" s="248"/>
      <x:c r="JKF5890" s="248"/>
      <x:c r="JKG5890" s="248"/>
      <x:c r="JKH5890" s="248"/>
      <x:c r="JKI5890" s="248"/>
      <x:c r="JKJ5890" s="248"/>
      <x:c r="JKK5890" s="248"/>
      <x:c r="JKL5890" s="248"/>
      <x:c r="JKM5890" s="248"/>
      <x:c r="JKN5890" s="248"/>
      <x:c r="JKO5890" s="248"/>
      <x:c r="JKP5890" s="248"/>
      <x:c r="JKQ5890" s="248"/>
      <x:c r="JKR5890" s="248"/>
      <x:c r="JKS5890" s="248"/>
      <x:c r="JKT5890" s="248"/>
      <x:c r="JKU5890" s="248"/>
      <x:c r="JKV5890" s="248"/>
      <x:c r="JKW5890" s="248"/>
      <x:c r="JKX5890" s="248"/>
      <x:c r="JKY5890" s="248"/>
      <x:c r="JKZ5890" s="248"/>
      <x:c r="JLA5890" s="248"/>
      <x:c r="JLB5890" s="248"/>
      <x:c r="JLC5890" s="248"/>
      <x:c r="JLD5890" s="248"/>
      <x:c r="JLE5890" s="248"/>
      <x:c r="JLF5890" s="248"/>
      <x:c r="JLG5890" s="248"/>
      <x:c r="JLH5890" s="248"/>
      <x:c r="JLI5890" s="248"/>
      <x:c r="JLJ5890" s="248"/>
      <x:c r="JLK5890" s="248"/>
      <x:c r="JLL5890" s="248"/>
      <x:c r="JLM5890" s="248"/>
      <x:c r="JLN5890" s="248"/>
      <x:c r="JLO5890" s="248"/>
      <x:c r="JLP5890" s="248"/>
      <x:c r="JLQ5890" s="248"/>
      <x:c r="JLR5890" s="248"/>
      <x:c r="JLS5890" s="248"/>
      <x:c r="JLT5890" s="248"/>
      <x:c r="JLU5890" s="248"/>
      <x:c r="JLV5890" s="248"/>
      <x:c r="JLW5890" s="248"/>
      <x:c r="JLX5890" s="248"/>
      <x:c r="JLY5890" s="248"/>
      <x:c r="JLZ5890" s="248"/>
      <x:c r="JMA5890" s="248"/>
      <x:c r="JMB5890" s="248"/>
      <x:c r="JMC5890" s="248"/>
      <x:c r="JMD5890" s="248"/>
      <x:c r="JME5890" s="248"/>
      <x:c r="JMF5890" s="248"/>
      <x:c r="JMG5890" s="248"/>
      <x:c r="JMH5890" s="248"/>
      <x:c r="JMI5890" s="248"/>
      <x:c r="JMJ5890" s="248"/>
      <x:c r="JMK5890" s="248"/>
      <x:c r="JML5890" s="248"/>
      <x:c r="JMM5890" s="248"/>
      <x:c r="JMN5890" s="248"/>
      <x:c r="JMO5890" s="248"/>
      <x:c r="JMP5890" s="248"/>
      <x:c r="JMQ5890" s="248"/>
      <x:c r="JMR5890" s="248"/>
      <x:c r="JMS5890" s="248"/>
      <x:c r="JMT5890" s="248"/>
      <x:c r="JMU5890" s="248"/>
      <x:c r="JMV5890" s="248"/>
      <x:c r="JMW5890" s="248"/>
      <x:c r="JMX5890" s="248"/>
      <x:c r="JMY5890" s="248"/>
      <x:c r="JMZ5890" s="248"/>
      <x:c r="JNA5890" s="248"/>
      <x:c r="JNB5890" s="248"/>
      <x:c r="JNC5890" s="248"/>
      <x:c r="JND5890" s="248"/>
      <x:c r="JNE5890" s="248"/>
      <x:c r="JNF5890" s="248"/>
      <x:c r="JNG5890" s="248"/>
      <x:c r="JNH5890" s="248"/>
      <x:c r="JNI5890" s="248"/>
      <x:c r="JNJ5890" s="248"/>
      <x:c r="JNK5890" s="248"/>
      <x:c r="JNL5890" s="248"/>
      <x:c r="JNM5890" s="248"/>
      <x:c r="JNN5890" s="248"/>
      <x:c r="JNO5890" s="248"/>
      <x:c r="JNP5890" s="248"/>
      <x:c r="JNQ5890" s="248"/>
      <x:c r="JNR5890" s="248"/>
      <x:c r="JNS5890" s="248"/>
      <x:c r="JNT5890" s="248"/>
      <x:c r="JNU5890" s="248"/>
      <x:c r="JNV5890" s="248"/>
      <x:c r="JNW5890" s="248"/>
      <x:c r="JNX5890" s="248"/>
      <x:c r="JNY5890" s="248"/>
      <x:c r="JNZ5890" s="248"/>
      <x:c r="JOA5890" s="248"/>
      <x:c r="JOB5890" s="248"/>
      <x:c r="JOC5890" s="248"/>
      <x:c r="JOD5890" s="248"/>
      <x:c r="JOE5890" s="248"/>
      <x:c r="JOF5890" s="248"/>
      <x:c r="JOG5890" s="248"/>
      <x:c r="JOH5890" s="248"/>
      <x:c r="JOI5890" s="248"/>
      <x:c r="JOJ5890" s="248"/>
      <x:c r="JOK5890" s="248"/>
      <x:c r="JOL5890" s="248"/>
      <x:c r="JOM5890" s="248"/>
      <x:c r="JON5890" s="248"/>
      <x:c r="JOO5890" s="248"/>
      <x:c r="JOP5890" s="248"/>
      <x:c r="JOQ5890" s="248"/>
      <x:c r="JOR5890" s="248"/>
      <x:c r="JOS5890" s="248"/>
      <x:c r="JOT5890" s="248"/>
      <x:c r="JOU5890" s="248"/>
      <x:c r="JOV5890" s="248"/>
      <x:c r="JOW5890" s="248"/>
      <x:c r="JOX5890" s="248"/>
      <x:c r="JOY5890" s="248"/>
      <x:c r="JOZ5890" s="248"/>
      <x:c r="JPA5890" s="248"/>
      <x:c r="JPB5890" s="248"/>
      <x:c r="JPC5890" s="248"/>
      <x:c r="JPD5890" s="248"/>
      <x:c r="JPE5890" s="248"/>
      <x:c r="JPF5890" s="248"/>
      <x:c r="JPG5890" s="248"/>
      <x:c r="JPH5890" s="248"/>
      <x:c r="JPI5890" s="248"/>
      <x:c r="JPJ5890" s="248"/>
      <x:c r="JPK5890" s="248"/>
      <x:c r="JPL5890" s="248"/>
      <x:c r="JPM5890" s="248"/>
      <x:c r="JPN5890" s="248"/>
      <x:c r="JPO5890" s="248"/>
      <x:c r="JPP5890" s="248"/>
      <x:c r="JPQ5890" s="248"/>
      <x:c r="JPR5890" s="248"/>
      <x:c r="JPS5890" s="248"/>
      <x:c r="JPT5890" s="248"/>
      <x:c r="JPU5890" s="248"/>
      <x:c r="JPV5890" s="248"/>
      <x:c r="JPW5890" s="248"/>
      <x:c r="JPX5890" s="248"/>
      <x:c r="JPY5890" s="248"/>
      <x:c r="JPZ5890" s="248"/>
      <x:c r="JQA5890" s="248"/>
      <x:c r="JQB5890" s="248"/>
      <x:c r="JQC5890" s="248"/>
      <x:c r="JQD5890" s="248"/>
      <x:c r="JQE5890" s="248"/>
      <x:c r="JQF5890" s="248"/>
      <x:c r="JQG5890" s="248"/>
      <x:c r="JQH5890" s="248"/>
      <x:c r="JQI5890" s="248"/>
      <x:c r="JQJ5890" s="248"/>
      <x:c r="JQK5890" s="248"/>
      <x:c r="JQL5890" s="248"/>
      <x:c r="JQM5890" s="248"/>
      <x:c r="JQN5890" s="248"/>
      <x:c r="JQO5890" s="248"/>
      <x:c r="JQP5890" s="248"/>
      <x:c r="JQQ5890" s="248"/>
      <x:c r="JQR5890" s="248"/>
      <x:c r="JQS5890" s="248"/>
      <x:c r="JQT5890" s="248"/>
      <x:c r="JQU5890" s="248"/>
      <x:c r="JQV5890" s="248"/>
      <x:c r="JQW5890" s="248"/>
      <x:c r="JQX5890" s="248"/>
      <x:c r="JQY5890" s="248"/>
      <x:c r="JQZ5890" s="248"/>
      <x:c r="JRA5890" s="248"/>
      <x:c r="JRB5890" s="248"/>
      <x:c r="JRC5890" s="248"/>
      <x:c r="JRD5890" s="248"/>
      <x:c r="JRE5890" s="248"/>
      <x:c r="JRF5890" s="248"/>
      <x:c r="JRG5890" s="248"/>
      <x:c r="JRH5890" s="248"/>
      <x:c r="JRI5890" s="248"/>
      <x:c r="JRJ5890" s="248"/>
      <x:c r="JRK5890" s="248"/>
      <x:c r="JRL5890" s="248"/>
      <x:c r="JRM5890" s="248"/>
      <x:c r="JRN5890" s="248"/>
      <x:c r="JRO5890" s="248"/>
      <x:c r="JRP5890" s="248"/>
      <x:c r="JRQ5890" s="248"/>
      <x:c r="JRR5890" s="248"/>
      <x:c r="JRS5890" s="248"/>
      <x:c r="JRT5890" s="248"/>
      <x:c r="JRU5890" s="248"/>
      <x:c r="JRV5890" s="248"/>
      <x:c r="JRW5890" s="248"/>
      <x:c r="JRX5890" s="248"/>
      <x:c r="JRY5890" s="248"/>
      <x:c r="JRZ5890" s="248"/>
      <x:c r="JSA5890" s="248"/>
      <x:c r="JSB5890" s="248"/>
      <x:c r="JSC5890" s="248"/>
      <x:c r="JSD5890" s="248"/>
      <x:c r="JSE5890" s="248"/>
      <x:c r="JSF5890" s="248"/>
      <x:c r="JSG5890" s="248"/>
      <x:c r="JSH5890" s="248"/>
      <x:c r="JSI5890" s="248"/>
      <x:c r="JSJ5890" s="248"/>
      <x:c r="JSK5890" s="248"/>
      <x:c r="JSL5890" s="248"/>
      <x:c r="JSM5890" s="248"/>
      <x:c r="JSN5890" s="248"/>
      <x:c r="JSO5890" s="248"/>
      <x:c r="JSP5890" s="248"/>
      <x:c r="JSQ5890" s="248"/>
      <x:c r="JSR5890" s="248"/>
      <x:c r="JSS5890" s="248"/>
      <x:c r="JST5890" s="248"/>
      <x:c r="JSU5890" s="248"/>
      <x:c r="JSV5890" s="248"/>
      <x:c r="JSW5890" s="248"/>
      <x:c r="JSX5890" s="248"/>
      <x:c r="JSY5890" s="248"/>
      <x:c r="JSZ5890" s="248"/>
      <x:c r="JTA5890" s="248"/>
      <x:c r="JTB5890" s="248"/>
      <x:c r="JTC5890" s="248"/>
      <x:c r="JTD5890" s="248"/>
      <x:c r="JTE5890" s="248"/>
      <x:c r="JTF5890" s="248"/>
      <x:c r="JTG5890" s="248"/>
      <x:c r="JTH5890" s="248"/>
      <x:c r="JTI5890" s="248"/>
      <x:c r="JTJ5890" s="248"/>
      <x:c r="JTK5890" s="248"/>
      <x:c r="JTL5890" s="248"/>
      <x:c r="JTM5890" s="248"/>
      <x:c r="JTN5890" s="248"/>
      <x:c r="JTO5890" s="248"/>
      <x:c r="JTP5890" s="248"/>
      <x:c r="JTQ5890" s="248"/>
      <x:c r="JTR5890" s="248"/>
      <x:c r="JTS5890" s="248"/>
      <x:c r="JTT5890" s="248"/>
      <x:c r="JTU5890" s="248"/>
      <x:c r="JTV5890" s="248"/>
      <x:c r="JTW5890" s="248"/>
      <x:c r="JTX5890" s="248"/>
      <x:c r="JTY5890" s="248"/>
      <x:c r="JTZ5890" s="248"/>
      <x:c r="JUA5890" s="248"/>
      <x:c r="JUB5890" s="248"/>
      <x:c r="JUC5890" s="248"/>
      <x:c r="JUD5890" s="248"/>
      <x:c r="JUE5890" s="248"/>
      <x:c r="JUF5890" s="248"/>
      <x:c r="JUG5890" s="248"/>
      <x:c r="JUH5890" s="248"/>
      <x:c r="JUI5890" s="248"/>
      <x:c r="JUJ5890" s="248"/>
      <x:c r="JUK5890" s="248"/>
      <x:c r="JUL5890" s="248"/>
      <x:c r="JUM5890" s="248"/>
      <x:c r="JUN5890" s="248"/>
      <x:c r="JUO5890" s="248"/>
      <x:c r="JUP5890" s="248"/>
      <x:c r="JUQ5890" s="248"/>
      <x:c r="JUR5890" s="248"/>
      <x:c r="JUS5890" s="248"/>
      <x:c r="JUT5890" s="248"/>
      <x:c r="JUU5890" s="248"/>
      <x:c r="JUV5890" s="248"/>
      <x:c r="JUW5890" s="248"/>
      <x:c r="JUX5890" s="248"/>
      <x:c r="JUY5890" s="248"/>
      <x:c r="JUZ5890" s="248"/>
      <x:c r="JVA5890" s="248"/>
      <x:c r="JVB5890" s="248"/>
      <x:c r="JVC5890" s="248"/>
      <x:c r="JVD5890" s="248"/>
      <x:c r="JVE5890" s="248"/>
      <x:c r="JVF5890" s="248"/>
      <x:c r="JVG5890" s="248"/>
      <x:c r="JVH5890" s="248"/>
      <x:c r="JVI5890" s="248"/>
      <x:c r="JVJ5890" s="248"/>
      <x:c r="JVK5890" s="248"/>
      <x:c r="JVL5890" s="248"/>
      <x:c r="JVM5890" s="248"/>
      <x:c r="JVN5890" s="248"/>
      <x:c r="JVO5890" s="248"/>
      <x:c r="JVP5890" s="248"/>
      <x:c r="JVQ5890" s="248"/>
      <x:c r="JVR5890" s="248"/>
      <x:c r="JVS5890" s="248"/>
      <x:c r="JVT5890" s="248"/>
      <x:c r="JVU5890" s="248"/>
      <x:c r="JVV5890" s="248"/>
      <x:c r="JVW5890" s="248"/>
      <x:c r="JVX5890" s="248"/>
      <x:c r="JVY5890" s="248"/>
      <x:c r="JVZ5890" s="248"/>
      <x:c r="JWA5890" s="248"/>
      <x:c r="JWB5890" s="248"/>
      <x:c r="JWC5890" s="248"/>
      <x:c r="JWD5890" s="248"/>
      <x:c r="JWE5890" s="248"/>
      <x:c r="JWF5890" s="248"/>
      <x:c r="JWG5890" s="248"/>
      <x:c r="JWH5890" s="248"/>
      <x:c r="JWI5890" s="248"/>
      <x:c r="JWJ5890" s="248"/>
      <x:c r="JWK5890" s="248"/>
      <x:c r="JWL5890" s="248"/>
      <x:c r="JWM5890" s="248"/>
      <x:c r="JWN5890" s="248"/>
      <x:c r="JWO5890" s="248"/>
      <x:c r="JWP5890" s="248"/>
      <x:c r="JWQ5890" s="248"/>
      <x:c r="JWR5890" s="248"/>
      <x:c r="JWS5890" s="248"/>
      <x:c r="JWT5890" s="248"/>
      <x:c r="JWU5890" s="248"/>
      <x:c r="JWV5890" s="248"/>
      <x:c r="JWW5890" s="248"/>
      <x:c r="JWX5890" s="248"/>
      <x:c r="JWY5890" s="248"/>
      <x:c r="JWZ5890" s="248"/>
      <x:c r="JXA5890" s="248"/>
      <x:c r="JXB5890" s="248"/>
      <x:c r="JXC5890" s="248"/>
      <x:c r="JXD5890" s="248"/>
      <x:c r="JXE5890" s="248"/>
      <x:c r="JXF5890" s="248"/>
      <x:c r="JXG5890" s="248"/>
      <x:c r="JXH5890" s="248"/>
      <x:c r="JXI5890" s="248"/>
      <x:c r="JXJ5890" s="248"/>
      <x:c r="JXK5890" s="248"/>
      <x:c r="JXL5890" s="248"/>
      <x:c r="JXM5890" s="248"/>
      <x:c r="JXN5890" s="248"/>
      <x:c r="JXO5890" s="248"/>
      <x:c r="JXP5890" s="248"/>
      <x:c r="JXQ5890" s="248"/>
      <x:c r="JXR5890" s="248"/>
      <x:c r="JXS5890" s="248"/>
      <x:c r="JXT5890" s="248"/>
      <x:c r="JXU5890" s="248"/>
      <x:c r="JXV5890" s="248"/>
      <x:c r="JXW5890" s="248"/>
      <x:c r="JXX5890" s="248"/>
      <x:c r="JXY5890" s="248"/>
      <x:c r="JXZ5890" s="248"/>
      <x:c r="JYA5890" s="248"/>
      <x:c r="JYB5890" s="248"/>
      <x:c r="JYC5890" s="248"/>
      <x:c r="JYD5890" s="248"/>
      <x:c r="JYE5890" s="248"/>
      <x:c r="JYF5890" s="248"/>
      <x:c r="JYG5890" s="248"/>
      <x:c r="JYH5890" s="248"/>
      <x:c r="JYI5890" s="248"/>
      <x:c r="JYJ5890" s="248"/>
      <x:c r="JYK5890" s="248"/>
      <x:c r="JYL5890" s="248"/>
      <x:c r="JYM5890" s="248"/>
      <x:c r="JYN5890" s="248"/>
      <x:c r="JYO5890" s="248"/>
      <x:c r="JYP5890" s="248"/>
      <x:c r="JYQ5890" s="248"/>
      <x:c r="JYR5890" s="248"/>
      <x:c r="JYS5890" s="248"/>
      <x:c r="JYT5890" s="248"/>
      <x:c r="JYU5890" s="248"/>
      <x:c r="JYV5890" s="248"/>
      <x:c r="JYW5890" s="248"/>
      <x:c r="JYX5890" s="248"/>
      <x:c r="JYY5890" s="248"/>
      <x:c r="JYZ5890" s="248"/>
      <x:c r="JZA5890" s="248"/>
      <x:c r="JZB5890" s="248"/>
      <x:c r="JZC5890" s="248"/>
      <x:c r="JZD5890" s="248"/>
      <x:c r="JZE5890" s="248"/>
      <x:c r="JZF5890" s="248"/>
      <x:c r="JZG5890" s="248"/>
      <x:c r="JZH5890" s="248"/>
      <x:c r="JZI5890" s="248"/>
      <x:c r="JZJ5890" s="248"/>
      <x:c r="JZK5890" s="248"/>
      <x:c r="JZL5890" s="248"/>
      <x:c r="JZM5890" s="248"/>
      <x:c r="JZN5890" s="248"/>
      <x:c r="JZO5890" s="248"/>
      <x:c r="JZP5890" s="248"/>
      <x:c r="JZQ5890" s="248"/>
      <x:c r="JZR5890" s="248"/>
      <x:c r="JZS5890" s="248"/>
      <x:c r="JZT5890" s="248"/>
      <x:c r="JZU5890" s="248"/>
      <x:c r="JZV5890" s="248"/>
      <x:c r="JZW5890" s="248"/>
      <x:c r="JZX5890" s="248"/>
      <x:c r="JZY5890" s="248"/>
      <x:c r="JZZ5890" s="248"/>
      <x:c r="KAA5890" s="248"/>
      <x:c r="KAB5890" s="248"/>
      <x:c r="KAC5890" s="248"/>
      <x:c r="KAD5890" s="248"/>
      <x:c r="KAE5890" s="248"/>
      <x:c r="KAF5890" s="248"/>
      <x:c r="KAG5890" s="248"/>
      <x:c r="KAH5890" s="248"/>
      <x:c r="KAI5890" s="248"/>
      <x:c r="KAJ5890" s="248"/>
      <x:c r="KAK5890" s="248"/>
      <x:c r="KAL5890" s="248"/>
      <x:c r="KAM5890" s="248"/>
      <x:c r="KAN5890" s="248"/>
      <x:c r="KAO5890" s="248"/>
      <x:c r="KAP5890" s="248"/>
      <x:c r="KAQ5890" s="248"/>
      <x:c r="KAR5890" s="248"/>
      <x:c r="KAS5890" s="248"/>
      <x:c r="KAT5890" s="248"/>
      <x:c r="KAU5890" s="248"/>
      <x:c r="KAV5890" s="248"/>
      <x:c r="KAW5890" s="248"/>
      <x:c r="KAX5890" s="248"/>
      <x:c r="KAY5890" s="248"/>
      <x:c r="KAZ5890" s="248"/>
      <x:c r="KBA5890" s="248"/>
      <x:c r="KBB5890" s="248"/>
      <x:c r="KBC5890" s="248"/>
      <x:c r="KBD5890" s="248"/>
      <x:c r="KBE5890" s="248"/>
      <x:c r="KBF5890" s="248"/>
      <x:c r="KBG5890" s="248"/>
      <x:c r="KBH5890" s="248"/>
      <x:c r="KBI5890" s="248"/>
      <x:c r="KBJ5890" s="248"/>
      <x:c r="KBK5890" s="248"/>
      <x:c r="KBL5890" s="248"/>
      <x:c r="KBM5890" s="248"/>
      <x:c r="KBN5890" s="248"/>
      <x:c r="KBO5890" s="248"/>
      <x:c r="KBP5890" s="248"/>
      <x:c r="KBQ5890" s="248"/>
      <x:c r="KBR5890" s="248"/>
      <x:c r="KBS5890" s="248"/>
      <x:c r="KBT5890" s="248"/>
      <x:c r="KBU5890" s="248"/>
      <x:c r="KBV5890" s="248"/>
      <x:c r="KBW5890" s="248"/>
      <x:c r="KBX5890" s="248"/>
      <x:c r="KBY5890" s="248"/>
      <x:c r="KBZ5890" s="248"/>
      <x:c r="KCA5890" s="248"/>
      <x:c r="KCB5890" s="248"/>
      <x:c r="KCC5890" s="248"/>
      <x:c r="KCD5890" s="248"/>
      <x:c r="KCE5890" s="248"/>
      <x:c r="KCF5890" s="248"/>
      <x:c r="KCG5890" s="248"/>
      <x:c r="KCH5890" s="248"/>
      <x:c r="KCI5890" s="248"/>
      <x:c r="KCJ5890" s="248"/>
      <x:c r="KCK5890" s="248"/>
      <x:c r="KCL5890" s="248"/>
      <x:c r="KCM5890" s="248"/>
      <x:c r="KCN5890" s="248"/>
      <x:c r="KCO5890" s="248"/>
      <x:c r="KCP5890" s="248"/>
      <x:c r="KCQ5890" s="248"/>
      <x:c r="KCR5890" s="248"/>
      <x:c r="KCS5890" s="248"/>
      <x:c r="KCT5890" s="248"/>
      <x:c r="KCU5890" s="248"/>
      <x:c r="KCV5890" s="248"/>
      <x:c r="KCW5890" s="248"/>
      <x:c r="KCX5890" s="248"/>
      <x:c r="KCY5890" s="248"/>
      <x:c r="KCZ5890" s="248"/>
      <x:c r="KDA5890" s="248"/>
      <x:c r="KDB5890" s="248"/>
      <x:c r="KDC5890" s="248"/>
      <x:c r="KDD5890" s="248"/>
      <x:c r="KDE5890" s="248"/>
      <x:c r="KDF5890" s="248"/>
      <x:c r="KDG5890" s="248"/>
      <x:c r="KDH5890" s="248"/>
      <x:c r="KDI5890" s="248"/>
      <x:c r="KDJ5890" s="248"/>
      <x:c r="KDK5890" s="248"/>
      <x:c r="KDL5890" s="248"/>
      <x:c r="KDM5890" s="248"/>
      <x:c r="KDN5890" s="248"/>
      <x:c r="KDO5890" s="248"/>
      <x:c r="KDP5890" s="248"/>
      <x:c r="KDQ5890" s="248"/>
      <x:c r="KDR5890" s="248"/>
      <x:c r="KDS5890" s="248"/>
      <x:c r="KDT5890" s="248"/>
      <x:c r="KDU5890" s="248"/>
      <x:c r="KDV5890" s="248"/>
      <x:c r="KDW5890" s="248"/>
      <x:c r="KDX5890" s="248"/>
      <x:c r="KDY5890" s="248"/>
      <x:c r="KDZ5890" s="248"/>
      <x:c r="KEA5890" s="248"/>
      <x:c r="KEB5890" s="248"/>
      <x:c r="KEC5890" s="248"/>
      <x:c r="KED5890" s="248"/>
      <x:c r="KEE5890" s="248"/>
      <x:c r="KEF5890" s="248"/>
      <x:c r="KEG5890" s="248"/>
      <x:c r="KEH5890" s="248"/>
      <x:c r="KEI5890" s="248"/>
      <x:c r="KEJ5890" s="248"/>
      <x:c r="KEK5890" s="248"/>
      <x:c r="KEL5890" s="248"/>
      <x:c r="KEM5890" s="248"/>
      <x:c r="KEN5890" s="248"/>
      <x:c r="KEO5890" s="248"/>
      <x:c r="KEP5890" s="248"/>
      <x:c r="KEQ5890" s="248"/>
      <x:c r="KER5890" s="248"/>
      <x:c r="KES5890" s="248"/>
      <x:c r="KET5890" s="248"/>
      <x:c r="KEU5890" s="248"/>
      <x:c r="KEV5890" s="248"/>
      <x:c r="KEW5890" s="248"/>
      <x:c r="KEX5890" s="248"/>
      <x:c r="KEY5890" s="248"/>
      <x:c r="KEZ5890" s="248"/>
      <x:c r="KFA5890" s="248"/>
      <x:c r="KFB5890" s="248"/>
      <x:c r="KFC5890" s="248"/>
      <x:c r="KFD5890" s="248"/>
      <x:c r="KFE5890" s="248"/>
      <x:c r="KFF5890" s="248"/>
      <x:c r="KFG5890" s="248"/>
      <x:c r="KFH5890" s="248"/>
      <x:c r="KFI5890" s="248"/>
      <x:c r="KFJ5890" s="248"/>
      <x:c r="KFK5890" s="248"/>
      <x:c r="KFL5890" s="248"/>
      <x:c r="KFM5890" s="248"/>
      <x:c r="KFN5890" s="248"/>
      <x:c r="KFO5890" s="248"/>
      <x:c r="KFP5890" s="248"/>
      <x:c r="KFQ5890" s="248"/>
      <x:c r="KFR5890" s="248"/>
      <x:c r="KFS5890" s="248"/>
      <x:c r="KFT5890" s="248"/>
      <x:c r="KFU5890" s="248"/>
      <x:c r="KFV5890" s="248"/>
      <x:c r="KFW5890" s="248"/>
      <x:c r="KFX5890" s="248"/>
      <x:c r="KFY5890" s="248"/>
      <x:c r="KFZ5890" s="248"/>
      <x:c r="KGA5890" s="248"/>
      <x:c r="KGB5890" s="248"/>
      <x:c r="KGC5890" s="248"/>
      <x:c r="KGD5890" s="248"/>
      <x:c r="KGE5890" s="248"/>
      <x:c r="KGF5890" s="248"/>
      <x:c r="KGG5890" s="248"/>
      <x:c r="KGH5890" s="248"/>
      <x:c r="KGI5890" s="248"/>
      <x:c r="KGJ5890" s="248"/>
      <x:c r="KGK5890" s="248"/>
      <x:c r="KGL5890" s="248"/>
      <x:c r="KGM5890" s="248"/>
      <x:c r="KGN5890" s="248"/>
      <x:c r="KGO5890" s="248"/>
      <x:c r="KGP5890" s="248"/>
      <x:c r="KGQ5890" s="248"/>
      <x:c r="KGR5890" s="248"/>
      <x:c r="KGS5890" s="248"/>
      <x:c r="KGT5890" s="248"/>
      <x:c r="KGU5890" s="248"/>
      <x:c r="KGV5890" s="248"/>
      <x:c r="KGW5890" s="248"/>
      <x:c r="KGX5890" s="248"/>
      <x:c r="KGY5890" s="248"/>
      <x:c r="KGZ5890" s="248"/>
      <x:c r="KHA5890" s="248"/>
      <x:c r="KHB5890" s="248"/>
      <x:c r="KHC5890" s="248"/>
      <x:c r="KHD5890" s="248"/>
      <x:c r="KHE5890" s="248"/>
      <x:c r="KHF5890" s="248"/>
      <x:c r="KHG5890" s="248"/>
      <x:c r="KHH5890" s="248"/>
      <x:c r="KHI5890" s="248"/>
      <x:c r="KHJ5890" s="248"/>
      <x:c r="KHK5890" s="248"/>
      <x:c r="KHL5890" s="248"/>
      <x:c r="KHM5890" s="248"/>
      <x:c r="KHN5890" s="248"/>
      <x:c r="KHO5890" s="248"/>
      <x:c r="KHP5890" s="248"/>
      <x:c r="KHQ5890" s="248"/>
      <x:c r="KHR5890" s="248"/>
      <x:c r="KHS5890" s="248"/>
      <x:c r="KHT5890" s="248"/>
      <x:c r="KHU5890" s="248"/>
      <x:c r="KHV5890" s="248"/>
      <x:c r="KHW5890" s="248"/>
      <x:c r="KHX5890" s="248"/>
      <x:c r="KHY5890" s="248"/>
      <x:c r="KHZ5890" s="248"/>
      <x:c r="KIA5890" s="248"/>
      <x:c r="KIB5890" s="248"/>
      <x:c r="KIC5890" s="248"/>
      <x:c r="KID5890" s="248"/>
      <x:c r="KIE5890" s="248"/>
      <x:c r="KIF5890" s="248"/>
      <x:c r="KIG5890" s="248"/>
      <x:c r="KIH5890" s="248"/>
      <x:c r="KII5890" s="248"/>
      <x:c r="KIJ5890" s="248"/>
      <x:c r="KIK5890" s="248"/>
      <x:c r="KIL5890" s="248"/>
      <x:c r="KIM5890" s="248"/>
      <x:c r="KIN5890" s="248"/>
      <x:c r="KIO5890" s="248"/>
      <x:c r="KIP5890" s="248"/>
      <x:c r="KIQ5890" s="248"/>
      <x:c r="KIR5890" s="248"/>
      <x:c r="KIS5890" s="248"/>
      <x:c r="KIT5890" s="248"/>
      <x:c r="KIU5890" s="248"/>
      <x:c r="KIV5890" s="248"/>
      <x:c r="KIW5890" s="248"/>
      <x:c r="KIX5890" s="248"/>
      <x:c r="KIY5890" s="248"/>
      <x:c r="KIZ5890" s="248"/>
      <x:c r="KJA5890" s="248"/>
      <x:c r="KJB5890" s="248"/>
      <x:c r="KJC5890" s="248"/>
      <x:c r="KJD5890" s="248"/>
      <x:c r="KJE5890" s="248"/>
      <x:c r="KJF5890" s="248"/>
      <x:c r="KJG5890" s="248"/>
      <x:c r="KJH5890" s="248"/>
      <x:c r="KJI5890" s="248"/>
      <x:c r="KJJ5890" s="248"/>
      <x:c r="KJK5890" s="248"/>
      <x:c r="KJL5890" s="248"/>
      <x:c r="KJM5890" s="248"/>
      <x:c r="KJN5890" s="248"/>
      <x:c r="KJO5890" s="248"/>
      <x:c r="KJP5890" s="248"/>
      <x:c r="KJQ5890" s="248"/>
      <x:c r="KJR5890" s="248"/>
      <x:c r="KJS5890" s="248"/>
      <x:c r="KJT5890" s="248"/>
      <x:c r="KJU5890" s="248"/>
      <x:c r="KJV5890" s="248"/>
      <x:c r="KJW5890" s="248"/>
      <x:c r="KJX5890" s="248"/>
      <x:c r="KJY5890" s="248"/>
      <x:c r="KJZ5890" s="248"/>
      <x:c r="KKA5890" s="248"/>
      <x:c r="KKB5890" s="248"/>
      <x:c r="KKC5890" s="248"/>
      <x:c r="KKD5890" s="248"/>
      <x:c r="KKE5890" s="248"/>
      <x:c r="KKF5890" s="248"/>
      <x:c r="KKG5890" s="248"/>
      <x:c r="KKH5890" s="248"/>
      <x:c r="KKI5890" s="248"/>
      <x:c r="KKJ5890" s="248"/>
      <x:c r="KKK5890" s="248"/>
      <x:c r="KKL5890" s="248"/>
      <x:c r="KKM5890" s="248"/>
      <x:c r="KKN5890" s="248"/>
      <x:c r="KKO5890" s="248"/>
      <x:c r="KKP5890" s="248"/>
      <x:c r="KKQ5890" s="248"/>
      <x:c r="KKR5890" s="248"/>
      <x:c r="KKS5890" s="248"/>
      <x:c r="KKT5890" s="248"/>
      <x:c r="KKU5890" s="248"/>
      <x:c r="KKV5890" s="248"/>
      <x:c r="KKW5890" s="248"/>
      <x:c r="KKX5890" s="248"/>
      <x:c r="KKY5890" s="248"/>
      <x:c r="KKZ5890" s="248"/>
      <x:c r="KLA5890" s="248"/>
      <x:c r="KLB5890" s="248"/>
      <x:c r="KLC5890" s="248"/>
      <x:c r="KLD5890" s="248"/>
      <x:c r="KLE5890" s="248"/>
      <x:c r="KLF5890" s="248"/>
      <x:c r="KLG5890" s="248"/>
      <x:c r="KLH5890" s="248"/>
      <x:c r="KLI5890" s="248"/>
      <x:c r="KLJ5890" s="248"/>
      <x:c r="KLK5890" s="248"/>
      <x:c r="KLL5890" s="248"/>
      <x:c r="KLM5890" s="248"/>
      <x:c r="KLN5890" s="248"/>
      <x:c r="KLO5890" s="248"/>
      <x:c r="KLP5890" s="248"/>
      <x:c r="KLQ5890" s="248"/>
      <x:c r="KLR5890" s="248"/>
      <x:c r="KLS5890" s="248"/>
      <x:c r="KLT5890" s="248"/>
      <x:c r="KLU5890" s="248"/>
      <x:c r="KLV5890" s="248"/>
      <x:c r="KLW5890" s="248"/>
      <x:c r="KLX5890" s="248"/>
      <x:c r="KLY5890" s="248"/>
      <x:c r="KLZ5890" s="248"/>
      <x:c r="KMA5890" s="248"/>
      <x:c r="KMB5890" s="248"/>
      <x:c r="KMC5890" s="248"/>
      <x:c r="KMD5890" s="248"/>
      <x:c r="KME5890" s="248"/>
      <x:c r="KMF5890" s="248"/>
      <x:c r="KMG5890" s="248"/>
      <x:c r="KMH5890" s="248"/>
      <x:c r="KMI5890" s="248"/>
      <x:c r="KMJ5890" s="248"/>
      <x:c r="KMK5890" s="248"/>
      <x:c r="KML5890" s="248"/>
      <x:c r="KMM5890" s="248"/>
      <x:c r="KMN5890" s="248"/>
      <x:c r="KMO5890" s="248"/>
      <x:c r="KMP5890" s="248"/>
      <x:c r="KMQ5890" s="248"/>
      <x:c r="KMR5890" s="248"/>
      <x:c r="KMS5890" s="248"/>
      <x:c r="KMT5890" s="248"/>
      <x:c r="KMU5890" s="248"/>
      <x:c r="KMV5890" s="248"/>
      <x:c r="KMW5890" s="248"/>
      <x:c r="KMX5890" s="248"/>
      <x:c r="KMY5890" s="248"/>
      <x:c r="KMZ5890" s="248"/>
      <x:c r="KNA5890" s="248"/>
      <x:c r="KNB5890" s="248"/>
      <x:c r="KNC5890" s="248"/>
      <x:c r="KND5890" s="248"/>
      <x:c r="KNE5890" s="248"/>
      <x:c r="KNF5890" s="248"/>
      <x:c r="KNG5890" s="248"/>
      <x:c r="KNH5890" s="248"/>
      <x:c r="KNI5890" s="248"/>
      <x:c r="KNJ5890" s="248"/>
      <x:c r="KNK5890" s="248"/>
      <x:c r="KNL5890" s="248"/>
      <x:c r="KNM5890" s="248"/>
      <x:c r="KNN5890" s="248"/>
      <x:c r="KNO5890" s="248"/>
      <x:c r="KNP5890" s="248"/>
      <x:c r="KNQ5890" s="248"/>
      <x:c r="KNR5890" s="248"/>
      <x:c r="KNS5890" s="248"/>
      <x:c r="KNT5890" s="248"/>
      <x:c r="KNU5890" s="248"/>
      <x:c r="KNV5890" s="248"/>
      <x:c r="KNW5890" s="248"/>
      <x:c r="KNX5890" s="248"/>
      <x:c r="KNY5890" s="248"/>
      <x:c r="KNZ5890" s="248"/>
      <x:c r="KOA5890" s="248"/>
      <x:c r="KOB5890" s="248"/>
      <x:c r="KOC5890" s="248"/>
      <x:c r="KOD5890" s="248"/>
      <x:c r="KOE5890" s="248"/>
      <x:c r="KOF5890" s="248"/>
      <x:c r="KOG5890" s="248"/>
      <x:c r="KOH5890" s="248"/>
      <x:c r="KOI5890" s="248"/>
      <x:c r="KOJ5890" s="248"/>
      <x:c r="KOK5890" s="248"/>
      <x:c r="KOL5890" s="248"/>
      <x:c r="KOM5890" s="248"/>
      <x:c r="KON5890" s="248"/>
      <x:c r="KOO5890" s="248"/>
      <x:c r="KOP5890" s="248"/>
      <x:c r="KOQ5890" s="248"/>
      <x:c r="KOR5890" s="248"/>
      <x:c r="KOS5890" s="248"/>
      <x:c r="KOT5890" s="248"/>
      <x:c r="KOU5890" s="248"/>
      <x:c r="KOV5890" s="248"/>
      <x:c r="KOW5890" s="248"/>
      <x:c r="KOX5890" s="248"/>
      <x:c r="KOY5890" s="248"/>
      <x:c r="KOZ5890" s="248"/>
      <x:c r="KPA5890" s="248"/>
      <x:c r="KPB5890" s="248"/>
      <x:c r="KPC5890" s="248"/>
      <x:c r="KPD5890" s="248"/>
      <x:c r="KPE5890" s="248"/>
      <x:c r="KPF5890" s="248"/>
      <x:c r="KPG5890" s="248"/>
      <x:c r="KPH5890" s="248"/>
      <x:c r="KPI5890" s="248"/>
      <x:c r="KPJ5890" s="248"/>
      <x:c r="KPK5890" s="248"/>
      <x:c r="KPL5890" s="248"/>
      <x:c r="KPM5890" s="248"/>
      <x:c r="KPN5890" s="248"/>
      <x:c r="KPO5890" s="248"/>
      <x:c r="KPP5890" s="248"/>
      <x:c r="KPQ5890" s="248"/>
      <x:c r="KPR5890" s="248"/>
      <x:c r="KPS5890" s="248"/>
      <x:c r="KPT5890" s="248"/>
      <x:c r="KPU5890" s="248"/>
      <x:c r="KPV5890" s="248"/>
      <x:c r="KPW5890" s="248"/>
      <x:c r="KPX5890" s="248"/>
      <x:c r="KPY5890" s="248"/>
      <x:c r="KPZ5890" s="248"/>
      <x:c r="KQA5890" s="248"/>
      <x:c r="KQB5890" s="248"/>
      <x:c r="KQC5890" s="248"/>
      <x:c r="KQD5890" s="248"/>
      <x:c r="KQE5890" s="248"/>
      <x:c r="KQF5890" s="248"/>
      <x:c r="KQG5890" s="248"/>
      <x:c r="KQH5890" s="248"/>
      <x:c r="KQI5890" s="248"/>
      <x:c r="KQJ5890" s="248"/>
      <x:c r="KQK5890" s="248"/>
      <x:c r="KQL5890" s="248"/>
      <x:c r="KQM5890" s="248"/>
      <x:c r="KQN5890" s="248"/>
      <x:c r="KQO5890" s="248"/>
      <x:c r="KQP5890" s="248"/>
      <x:c r="KQQ5890" s="248"/>
      <x:c r="KQR5890" s="248"/>
      <x:c r="KQS5890" s="248"/>
      <x:c r="KQT5890" s="248"/>
      <x:c r="KQU5890" s="248"/>
      <x:c r="KQV5890" s="248"/>
      <x:c r="KQW5890" s="248"/>
      <x:c r="KQX5890" s="248"/>
      <x:c r="KQY5890" s="248"/>
      <x:c r="KQZ5890" s="248"/>
      <x:c r="KRA5890" s="248"/>
      <x:c r="KRB5890" s="248"/>
      <x:c r="KRC5890" s="248"/>
      <x:c r="KRD5890" s="248"/>
      <x:c r="KRE5890" s="248"/>
      <x:c r="KRF5890" s="248"/>
      <x:c r="KRG5890" s="248"/>
      <x:c r="KRH5890" s="248"/>
      <x:c r="KRI5890" s="248"/>
      <x:c r="KRJ5890" s="248"/>
      <x:c r="KRK5890" s="248"/>
      <x:c r="KRL5890" s="248"/>
      <x:c r="KRM5890" s="248"/>
      <x:c r="KRN5890" s="248"/>
      <x:c r="KRO5890" s="248"/>
      <x:c r="KRP5890" s="248"/>
      <x:c r="KRQ5890" s="248"/>
      <x:c r="KRR5890" s="248"/>
      <x:c r="KRS5890" s="248"/>
      <x:c r="KRT5890" s="248"/>
      <x:c r="KRU5890" s="248"/>
      <x:c r="KRV5890" s="248"/>
      <x:c r="KRW5890" s="248"/>
      <x:c r="KRX5890" s="248"/>
      <x:c r="KRY5890" s="248"/>
      <x:c r="KRZ5890" s="248"/>
      <x:c r="KSA5890" s="248"/>
      <x:c r="KSB5890" s="248"/>
      <x:c r="KSC5890" s="248"/>
      <x:c r="KSD5890" s="248"/>
      <x:c r="KSE5890" s="248"/>
      <x:c r="KSF5890" s="248"/>
      <x:c r="KSG5890" s="248"/>
      <x:c r="KSH5890" s="248"/>
      <x:c r="KSI5890" s="248"/>
      <x:c r="KSJ5890" s="248"/>
      <x:c r="KSK5890" s="248"/>
      <x:c r="KSL5890" s="248"/>
      <x:c r="KSM5890" s="248"/>
      <x:c r="KSN5890" s="248"/>
      <x:c r="KSO5890" s="248"/>
      <x:c r="KSP5890" s="248"/>
      <x:c r="KSQ5890" s="248"/>
      <x:c r="KSR5890" s="248"/>
      <x:c r="KSS5890" s="248"/>
      <x:c r="KST5890" s="248"/>
      <x:c r="KSU5890" s="248"/>
      <x:c r="KSV5890" s="248"/>
      <x:c r="KSW5890" s="248"/>
      <x:c r="KSX5890" s="248"/>
      <x:c r="KSY5890" s="248"/>
      <x:c r="KSZ5890" s="248"/>
      <x:c r="KTA5890" s="248"/>
      <x:c r="KTB5890" s="248"/>
      <x:c r="KTC5890" s="248"/>
      <x:c r="KTD5890" s="248"/>
      <x:c r="KTE5890" s="248"/>
      <x:c r="KTF5890" s="248"/>
      <x:c r="KTG5890" s="248"/>
      <x:c r="KTH5890" s="248"/>
      <x:c r="KTI5890" s="248"/>
      <x:c r="KTJ5890" s="248"/>
      <x:c r="KTK5890" s="248"/>
      <x:c r="KTL5890" s="248"/>
      <x:c r="KTM5890" s="248"/>
      <x:c r="KTN5890" s="248"/>
      <x:c r="KTO5890" s="248"/>
      <x:c r="KTP5890" s="248"/>
      <x:c r="KTQ5890" s="248"/>
      <x:c r="KTR5890" s="248"/>
      <x:c r="KTS5890" s="248"/>
      <x:c r="KTT5890" s="248"/>
      <x:c r="KTU5890" s="248"/>
      <x:c r="KTV5890" s="248"/>
      <x:c r="KTW5890" s="248"/>
      <x:c r="KTX5890" s="248"/>
      <x:c r="KTY5890" s="248"/>
      <x:c r="KTZ5890" s="248"/>
      <x:c r="KUA5890" s="248"/>
      <x:c r="KUB5890" s="248"/>
      <x:c r="KUC5890" s="248"/>
      <x:c r="KUD5890" s="248"/>
      <x:c r="KUE5890" s="248"/>
      <x:c r="KUF5890" s="248"/>
      <x:c r="KUG5890" s="248"/>
      <x:c r="KUH5890" s="248"/>
      <x:c r="KUI5890" s="248"/>
      <x:c r="KUJ5890" s="248"/>
      <x:c r="KUK5890" s="248"/>
      <x:c r="KUL5890" s="248"/>
      <x:c r="KUM5890" s="248"/>
      <x:c r="KUN5890" s="248"/>
      <x:c r="KUO5890" s="248"/>
      <x:c r="KUP5890" s="248"/>
      <x:c r="KUQ5890" s="248"/>
      <x:c r="KUR5890" s="248"/>
      <x:c r="KUS5890" s="248"/>
      <x:c r="KUT5890" s="248"/>
      <x:c r="KUU5890" s="248"/>
      <x:c r="KUV5890" s="248"/>
      <x:c r="KUW5890" s="248"/>
      <x:c r="KUX5890" s="248"/>
      <x:c r="KUY5890" s="248"/>
      <x:c r="KUZ5890" s="248"/>
      <x:c r="KVA5890" s="248"/>
      <x:c r="KVB5890" s="248"/>
      <x:c r="KVC5890" s="248"/>
      <x:c r="KVD5890" s="248"/>
      <x:c r="KVE5890" s="248"/>
      <x:c r="KVF5890" s="248"/>
      <x:c r="KVG5890" s="248"/>
      <x:c r="KVH5890" s="248"/>
      <x:c r="KVI5890" s="248"/>
      <x:c r="KVJ5890" s="248"/>
      <x:c r="KVK5890" s="248"/>
      <x:c r="KVL5890" s="248"/>
      <x:c r="KVM5890" s="248"/>
      <x:c r="KVN5890" s="248"/>
      <x:c r="KVO5890" s="248"/>
      <x:c r="KVP5890" s="248"/>
      <x:c r="KVQ5890" s="248"/>
      <x:c r="KVR5890" s="248"/>
      <x:c r="KVS5890" s="248"/>
      <x:c r="KVT5890" s="248"/>
      <x:c r="KVU5890" s="248"/>
      <x:c r="KVV5890" s="248"/>
      <x:c r="KVW5890" s="248"/>
      <x:c r="KVX5890" s="248"/>
      <x:c r="KVY5890" s="248"/>
      <x:c r="KVZ5890" s="248"/>
      <x:c r="KWA5890" s="248"/>
      <x:c r="KWB5890" s="248"/>
      <x:c r="KWC5890" s="248"/>
      <x:c r="KWD5890" s="248"/>
      <x:c r="KWE5890" s="248"/>
      <x:c r="KWF5890" s="248"/>
      <x:c r="KWG5890" s="248"/>
      <x:c r="KWH5890" s="248"/>
      <x:c r="KWI5890" s="248"/>
      <x:c r="KWJ5890" s="248"/>
      <x:c r="KWK5890" s="248"/>
      <x:c r="KWL5890" s="248"/>
      <x:c r="KWM5890" s="248"/>
      <x:c r="KWN5890" s="248"/>
      <x:c r="KWO5890" s="248"/>
      <x:c r="KWP5890" s="248"/>
      <x:c r="KWQ5890" s="248"/>
      <x:c r="KWR5890" s="248"/>
      <x:c r="KWS5890" s="248"/>
      <x:c r="KWT5890" s="248"/>
      <x:c r="KWU5890" s="248"/>
      <x:c r="KWV5890" s="248"/>
      <x:c r="KWW5890" s="248"/>
      <x:c r="KWX5890" s="248"/>
      <x:c r="KWY5890" s="248"/>
      <x:c r="KWZ5890" s="248"/>
      <x:c r="KXA5890" s="248"/>
      <x:c r="KXB5890" s="248"/>
      <x:c r="KXC5890" s="248"/>
      <x:c r="KXD5890" s="248"/>
      <x:c r="KXE5890" s="248"/>
      <x:c r="KXF5890" s="248"/>
      <x:c r="KXG5890" s="248"/>
      <x:c r="KXH5890" s="248"/>
      <x:c r="KXI5890" s="248"/>
      <x:c r="KXJ5890" s="248"/>
      <x:c r="KXK5890" s="248"/>
      <x:c r="KXL5890" s="248"/>
      <x:c r="KXM5890" s="248"/>
      <x:c r="KXN5890" s="248"/>
      <x:c r="KXO5890" s="248"/>
      <x:c r="KXP5890" s="248"/>
      <x:c r="KXQ5890" s="248"/>
      <x:c r="KXR5890" s="248"/>
      <x:c r="KXS5890" s="248"/>
      <x:c r="KXT5890" s="248"/>
      <x:c r="KXU5890" s="248"/>
      <x:c r="KXV5890" s="248"/>
      <x:c r="KXW5890" s="248"/>
      <x:c r="KXX5890" s="248"/>
      <x:c r="KXY5890" s="248"/>
      <x:c r="KXZ5890" s="248"/>
      <x:c r="KYA5890" s="248"/>
      <x:c r="KYB5890" s="248"/>
      <x:c r="KYC5890" s="248"/>
      <x:c r="KYD5890" s="248"/>
      <x:c r="KYE5890" s="248"/>
      <x:c r="KYF5890" s="248"/>
      <x:c r="KYG5890" s="248"/>
      <x:c r="KYH5890" s="248"/>
      <x:c r="KYI5890" s="248"/>
      <x:c r="KYJ5890" s="248"/>
      <x:c r="KYK5890" s="248"/>
      <x:c r="KYL5890" s="248"/>
      <x:c r="KYM5890" s="248"/>
      <x:c r="KYN5890" s="248"/>
      <x:c r="KYO5890" s="248"/>
      <x:c r="KYP5890" s="248"/>
      <x:c r="KYQ5890" s="248"/>
      <x:c r="KYR5890" s="248"/>
      <x:c r="KYS5890" s="248"/>
      <x:c r="KYT5890" s="248"/>
      <x:c r="KYU5890" s="248"/>
      <x:c r="KYV5890" s="248"/>
      <x:c r="KYW5890" s="248"/>
      <x:c r="KYX5890" s="248"/>
      <x:c r="KYY5890" s="248"/>
      <x:c r="KYZ5890" s="248"/>
      <x:c r="KZA5890" s="248"/>
      <x:c r="KZB5890" s="248"/>
      <x:c r="KZC5890" s="248"/>
      <x:c r="KZD5890" s="248"/>
      <x:c r="KZE5890" s="248"/>
      <x:c r="KZF5890" s="248"/>
      <x:c r="KZG5890" s="248"/>
      <x:c r="KZH5890" s="248"/>
      <x:c r="KZI5890" s="248"/>
      <x:c r="KZJ5890" s="248"/>
      <x:c r="KZK5890" s="248"/>
      <x:c r="KZL5890" s="248"/>
      <x:c r="KZM5890" s="248"/>
      <x:c r="KZN5890" s="248"/>
      <x:c r="KZO5890" s="248"/>
      <x:c r="KZP5890" s="248"/>
      <x:c r="KZQ5890" s="248"/>
      <x:c r="KZR5890" s="248"/>
      <x:c r="KZS5890" s="248"/>
      <x:c r="KZT5890" s="248"/>
      <x:c r="KZU5890" s="248"/>
      <x:c r="KZV5890" s="248"/>
      <x:c r="KZW5890" s="248"/>
      <x:c r="KZX5890" s="248"/>
      <x:c r="KZY5890" s="248"/>
      <x:c r="KZZ5890" s="248"/>
      <x:c r="LAA5890" s="248"/>
      <x:c r="LAB5890" s="248"/>
      <x:c r="LAC5890" s="248"/>
      <x:c r="LAD5890" s="248"/>
      <x:c r="LAE5890" s="248"/>
      <x:c r="LAF5890" s="248"/>
      <x:c r="LAG5890" s="248"/>
      <x:c r="LAH5890" s="248"/>
      <x:c r="LAI5890" s="248"/>
      <x:c r="LAJ5890" s="248"/>
      <x:c r="LAK5890" s="248"/>
      <x:c r="LAL5890" s="248"/>
      <x:c r="LAM5890" s="248"/>
      <x:c r="LAN5890" s="248"/>
      <x:c r="LAO5890" s="248"/>
      <x:c r="LAP5890" s="248"/>
      <x:c r="LAQ5890" s="248"/>
      <x:c r="LAR5890" s="248"/>
      <x:c r="LAS5890" s="248"/>
      <x:c r="LAT5890" s="248"/>
      <x:c r="LAU5890" s="248"/>
      <x:c r="LAV5890" s="248"/>
      <x:c r="LAW5890" s="248"/>
      <x:c r="LAX5890" s="248"/>
      <x:c r="LAY5890" s="248"/>
      <x:c r="LAZ5890" s="248"/>
      <x:c r="LBA5890" s="248"/>
      <x:c r="LBB5890" s="248"/>
      <x:c r="LBC5890" s="248"/>
      <x:c r="LBD5890" s="248"/>
      <x:c r="LBE5890" s="248"/>
      <x:c r="LBF5890" s="248"/>
      <x:c r="LBG5890" s="248"/>
      <x:c r="LBH5890" s="248"/>
      <x:c r="LBI5890" s="248"/>
      <x:c r="LBJ5890" s="248"/>
      <x:c r="LBK5890" s="248"/>
      <x:c r="LBL5890" s="248"/>
      <x:c r="LBM5890" s="248"/>
      <x:c r="LBN5890" s="248"/>
      <x:c r="LBO5890" s="248"/>
      <x:c r="LBP5890" s="248"/>
      <x:c r="LBQ5890" s="248"/>
      <x:c r="LBR5890" s="248"/>
      <x:c r="LBS5890" s="248"/>
      <x:c r="LBT5890" s="248"/>
      <x:c r="LBU5890" s="248"/>
      <x:c r="LBV5890" s="248"/>
      <x:c r="LBW5890" s="248"/>
      <x:c r="LBX5890" s="248"/>
      <x:c r="LBY5890" s="248"/>
      <x:c r="LBZ5890" s="248"/>
      <x:c r="LCA5890" s="248"/>
      <x:c r="LCB5890" s="248"/>
      <x:c r="LCC5890" s="248"/>
      <x:c r="LCD5890" s="248"/>
      <x:c r="LCE5890" s="248"/>
      <x:c r="LCF5890" s="248"/>
      <x:c r="LCG5890" s="248"/>
      <x:c r="LCH5890" s="248"/>
      <x:c r="LCI5890" s="248"/>
      <x:c r="LCJ5890" s="248"/>
      <x:c r="LCK5890" s="248"/>
      <x:c r="LCL5890" s="248"/>
      <x:c r="LCM5890" s="248"/>
      <x:c r="LCN5890" s="248"/>
      <x:c r="LCO5890" s="248"/>
      <x:c r="LCP5890" s="248"/>
      <x:c r="LCQ5890" s="248"/>
      <x:c r="LCR5890" s="248"/>
      <x:c r="LCS5890" s="248"/>
      <x:c r="LCT5890" s="248"/>
      <x:c r="LCU5890" s="248"/>
      <x:c r="LCV5890" s="248"/>
      <x:c r="LCW5890" s="248"/>
      <x:c r="LCX5890" s="248"/>
      <x:c r="LCY5890" s="248"/>
      <x:c r="LCZ5890" s="248"/>
      <x:c r="LDA5890" s="248"/>
      <x:c r="LDB5890" s="248"/>
      <x:c r="LDC5890" s="248"/>
      <x:c r="LDD5890" s="248"/>
      <x:c r="LDE5890" s="248"/>
      <x:c r="LDF5890" s="248"/>
      <x:c r="LDG5890" s="248"/>
      <x:c r="LDH5890" s="248"/>
      <x:c r="LDI5890" s="248"/>
      <x:c r="LDJ5890" s="248"/>
      <x:c r="LDK5890" s="248"/>
      <x:c r="LDL5890" s="248"/>
      <x:c r="LDM5890" s="248"/>
      <x:c r="LDN5890" s="248"/>
      <x:c r="LDO5890" s="248"/>
      <x:c r="LDP5890" s="248"/>
      <x:c r="LDQ5890" s="248"/>
      <x:c r="LDR5890" s="248"/>
      <x:c r="LDS5890" s="248"/>
      <x:c r="LDT5890" s="248"/>
      <x:c r="LDU5890" s="248"/>
      <x:c r="LDV5890" s="248"/>
      <x:c r="LDW5890" s="248"/>
      <x:c r="LDX5890" s="248"/>
      <x:c r="LDY5890" s="248"/>
      <x:c r="LDZ5890" s="248"/>
      <x:c r="LEA5890" s="248"/>
      <x:c r="LEB5890" s="248"/>
      <x:c r="LEC5890" s="248"/>
      <x:c r="LED5890" s="248"/>
      <x:c r="LEE5890" s="248"/>
      <x:c r="LEF5890" s="248"/>
      <x:c r="LEG5890" s="248"/>
      <x:c r="LEH5890" s="248"/>
      <x:c r="LEI5890" s="248"/>
      <x:c r="LEJ5890" s="248"/>
      <x:c r="LEK5890" s="248"/>
      <x:c r="LEL5890" s="248"/>
      <x:c r="LEM5890" s="248"/>
      <x:c r="LEN5890" s="248"/>
      <x:c r="LEO5890" s="248"/>
      <x:c r="LEP5890" s="248"/>
      <x:c r="LEQ5890" s="248"/>
      <x:c r="LER5890" s="248"/>
      <x:c r="LES5890" s="248"/>
      <x:c r="LET5890" s="248"/>
      <x:c r="LEU5890" s="248"/>
      <x:c r="LEV5890" s="248"/>
      <x:c r="LEW5890" s="248"/>
      <x:c r="LEX5890" s="248"/>
      <x:c r="LEY5890" s="248"/>
      <x:c r="LEZ5890" s="248"/>
      <x:c r="LFA5890" s="248"/>
      <x:c r="LFB5890" s="248"/>
      <x:c r="LFC5890" s="248"/>
      <x:c r="LFD5890" s="248"/>
      <x:c r="LFE5890" s="248"/>
      <x:c r="LFF5890" s="248"/>
      <x:c r="LFG5890" s="248"/>
      <x:c r="LFH5890" s="248"/>
      <x:c r="LFI5890" s="248"/>
      <x:c r="LFJ5890" s="248"/>
      <x:c r="LFK5890" s="248"/>
      <x:c r="LFL5890" s="248"/>
      <x:c r="LFM5890" s="248"/>
      <x:c r="LFN5890" s="248"/>
      <x:c r="LFO5890" s="248"/>
      <x:c r="LFP5890" s="248"/>
      <x:c r="LFQ5890" s="248"/>
      <x:c r="LFR5890" s="248"/>
      <x:c r="LFS5890" s="248"/>
      <x:c r="LFT5890" s="248"/>
      <x:c r="LFU5890" s="248"/>
      <x:c r="LFV5890" s="248"/>
      <x:c r="LFW5890" s="248"/>
      <x:c r="LFX5890" s="248"/>
      <x:c r="LFY5890" s="248"/>
      <x:c r="LFZ5890" s="248"/>
      <x:c r="LGA5890" s="248"/>
      <x:c r="LGB5890" s="248"/>
      <x:c r="LGC5890" s="248"/>
      <x:c r="LGD5890" s="248"/>
      <x:c r="LGE5890" s="248"/>
      <x:c r="LGF5890" s="248"/>
      <x:c r="LGG5890" s="248"/>
      <x:c r="LGH5890" s="248"/>
      <x:c r="LGI5890" s="248"/>
      <x:c r="LGJ5890" s="248"/>
      <x:c r="LGK5890" s="248"/>
      <x:c r="LGL5890" s="248"/>
      <x:c r="LGM5890" s="248"/>
      <x:c r="LGN5890" s="248"/>
      <x:c r="LGO5890" s="248"/>
      <x:c r="LGP5890" s="248"/>
      <x:c r="LGQ5890" s="248"/>
      <x:c r="LGR5890" s="248"/>
      <x:c r="LGS5890" s="248"/>
      <x:c r="LGT5890" s="248"/>
      <x:c r="LGU5890" s="248"/>
      <x:c r="LGV5890" s="248"/>
      <x:c r="LGW5890" s="248"/>
      <x:c r="LGX5890" s="248"/>
      <x:c r="LGY5890" s="248"/>
      <x:c r="LGZ5890" s="248"/>
      <x:c r="LHA5890" s="248"/>
      <x:c r="LHB5890" s="248"/>
      <x:c r="LHC5890" s="248"/>
      <x:c r="LHD5890" s="248"/>
      <x:c r="LHE5890" s="248"/>
      <x:c r="LHF5890" s="248"/>
      <x:c r="LHG5890" s="248"/>
      <x:c r="LHH5890" s="248"/>
      <x:c r="LHI5890" s="248"/>
      <x:c r="LHJ5890" s="248"/>
      <x:c r="LHK5890" s="248"/>
      <x:c r="LHL5890" s="248"/>
      <x:c r="LHM5890" s="248"/>
      <x:c r="LHN5890" s="248"/>
      <x:c r="LHO5890" s="248"/>
      <x:c r="LHP5890" s="248"/>
      <x:c r="LHQ5890" s="248"/>
      <x:c r="LHR5890" s="248"/>
      <x:c r="LHS5890" s="248"/>
      <x:c r="LHT5890" s="248"/>
      <x:c r="LHU5890" s="248"/>
      <x:c r="LHV5890" s="248"/>
      <x:c r="LHW5890" s="248"/>
      <x:c r="LHX5890" s="248"/>
      <x:c r="LHY5890" s="248"/>
      <x:c r="LHZ5890" s="248"/>
      <x:c r="LIA5890" s="248"/>
      <x:c r="LIB5890" s="248"/>
      <x:c r="LIC5890" s="248"/>
      <x:c r="LID5890" s="248"/>
      <x:c r="LIE5890" s="248"/>
      <x:c r="LIF5890" s="248"/>
      <x:c r="LIG5890" s="248"/>
      <x:c r="LIH5890" s="248"/>
      <x:c r="LII5890" s="248"/>
      <x:c r="LIJ5890" s="248"/>
      <x:c r="LIK5890" s="248"/>
      <x:c r="LIL5890" s="248"/>
      <x:c r="LIM5890" s="248"/>
      <x:c r="LIN5890" s="248"/>
      <x:c r="LIO5890" s="248"/>
      <x:c r="LIP5890" s="248"/>
      <x:c r="LIQ5890" s="248"/>
      <x:c r="LIR5890" s="248"/>
      <x:c r="LIS5890" s="248"/>
      <x:c r="LIT5890" s="248"/>
      <x:c r="LIU5890" s="248"/>
      <x:c r="LIV5890" s="248"/>
      <x:c r="LIW5890" s="248"/>
      <x:c r="LIX5890" s="248"/>
      <x:c r="LIY5890" s="248"/>
      <x:c r="LIZ5890" s="248"/>
      <x:c r="LJA5890" s="248"/>
      <x:c r="LJB5890" s="248"/>
      <x:c r="LJC5890" s="248"/>
      <x:c r="LJD5890" s="248"/>
      <x:c r="LJE5890" s="248"/>
      <x:c r="LJF5890" s="248"/>
      <x:c r="LJG5890" s="248"/>
      <x:c r="LJH5890" s="248"/>
      <x:c r="LJI5890" s="248"/>
      <x:c r="LJJ5890" s="248"/>
      <x:c r="LJK5890" s="248"/>
      <x:c r="LJL5890" s="248"/>
      <x:c r="LJM5890" s="248"/>
      <x:c r="LJN5890" s="248"/>
      <x:c r="LJO5890" s="248"/>
      <x:c r="LJP5890" s="248"/>
      <x:c r="LJQ5890" s="248"/>
      <x:c r="LJR5890" s="248"/>
      <x:c r="LJS5890" s="248"/>
      <x:c r="LJT5890" s="248"/>
      <x:c r="LJU5890" s="248"/>
      <x:c r="LJV5890" s="248"/>
      <x:c r="LJW5890" s="248"/>
      <x:c r="LJX5890" s="248"/>
      <x:c r="LJY5890" s="248"/>
      <x:c r="LJZ5890" s="248"/>
      <x:c r="LKA5890" s="248"/>
      <x:c r="LKB5890" s="248"/>
      <x:c r="LKC5890" s="248"/>
      <x:c r="LKD5890" s="248"/>
      <x:c r="LKE5890" s="248"/>
      <x:c r="LKF5890" s="248"/>
      <x:c r="LKG5890" s="248"/>
      <x:c r="LKH5890" s="248"/>
      <x:c r="LKI5890" s="248"/>
      <x:c r="LKJ5890" s="248"/>
      <x:c r="LKK5890" s="248"/>
      <x:c r="LKL5890" s="248"/>
      <x:c r="LKM5890" s="248"/>
      <x:c r="LKN5890" s="248"/>
      <x:c r="LKO5890" s="248"/>
      <x:c r="LKP5890" s="248"/>
      <x:c r="LKQ5890" s="248"/>
      <x:c r="LKR5890" s="248"/>
      <x:c r="LKS5890" s="248"/>
      <x:c r="LKT5890" s="248"/>
      <x:c r="LKU5890" s="248"/>
      <x:c r="LKV5890" s="248"/>
      <x:c r="LKW5890" s="248"/>
      <x:c r="LKX5890" s="248"/>
      <x:c r="LKY5890" s="248"/>
      <x:c r="LKZ5890" s="248"/>
      <x:c r="LLA5890" s="248"/>
      <x:c r="LLB5890" s="248"/>
      <x:c r="LLC5890" s="248"/>
      <x:c r="LLD5890" s="248"/>
      <x:c r="LLE5890" s="248"/>
      <x:c r="LLF5890" s="248"/>
      <x:c r="LLG5890" s="248"/>
      <x:c r="LLH5890" s="248"/>
      <x:c r="LLI5890" s="248"/>
      <x:c r="LLJ5890" s="248"/>
      <x:c r="LLK5890" s="248"/>
      <x:c r="LLL5890" s="248"/>
      <x:c r="LLM5890" s="248"/>
      <x:c r="LLN5890" s="248"/>
      <x:c r="LLO5890" s="248"/>
      <x:c r="LLP5890" s="248"/>
      <x:c r="LLQ5890" s="248"/>
      <x:c r="LLR5890" s="248"/>
      <x:c r="LLS5890" s="248"/>
      <x:c r="LLT5890" s="248"/>
      <x:c r="LLU5890" s="248"/>
      <x:c r="LLV5890" s="248"/>
      <x:c r="LLW5890" s="248"/>
      <x:c r="LLX5890" s="248"/>
      <x:c r="LLY5890" s="248"/>
      <x:c r="LLZ5890" s="248"/>
      <x:c r="LMA5890" s="248"/>
      <x:c r="LMB5890" s="248"/>
      <x:c r="LMC5890" s="248"/>
      <x:c r="LMD5890" s="248"/>
      <x:c r="LME5890" s="248"/>
      <x:c r="LMF5890" s="248"/>
      <x:c r="LMG5890" s="248"/>
      <x:c r="LMH5890" s="248"/>
      <x:c r="LMI5890" s="248"/>
      <x:c r="LMJ5890" s="248"/>
      <x:c r="LMK5890" s="248"/>
      <x:c r="LML5890" s="248"/>
      <x:c r="LMM5890" s="248"/>
      <x:c r="LMN5890" s="248"/>
      <x:c r="LMO5890" s="248"/>
      <x:c r="LMP5890" s="248"/>
      <x:c r="LMQ5890" s="248"/>
      <x:c r="LMR5890" s="248"/>
      <x:c r="LMS5890" s="248"/>
      <x:c r="LMT5890" s="248"/>
      <x:c r="LMU5890" s="248"/>
      <x:c r="LMV5890" s="248"/>
      <x:c r="LMW5890" s="248"/>
      <x:c r="LMX5890" s="248"/>
      <x:c r="LMY5890" s="248"/>
      <x:c r="LMZ5890" s="248"/>
      <x:c r="LNA5890" s="248"/>
      <x:c r="LNB5890" s="248"/>
      <x:c r="LNC5890" s="248"/>
      <x:c r="LND5890" s="248"/>
      <x:c r="LNE5890" s="248"/>
      <x:c r="LNF5890" s="248"/>
      <x:c r="LNG5890" s="248"/>
      <x:c r="LNH5890" s="248"/>
      <x:c r="LNI5890" s="248"/>
      <x:c r="LNJ5890" s="248"/>
      <x:c r="LNK5890" s="248"/>
      <x:c r="LNL5890" s="248"/>
      <x:c r="LNM5890" s="248"/>
      <x:c r="LNN5890" s="248"/>
      <x:c r="LNO5890" s="248"/>
      <x:c r="LNP5890" s="248"/>
      <x:c r="LNQ5890" s="248"/>
      <x:c r="LNR5890" s="248"/>
      <x:c r="LNS5890" s="248"/>
      <x:c r="LNT5890" s="248"/>
      <x:c r="LNU5890" s="248"/>
      <x:c r="LNV5890" s="248"/>
      <x:c r="LNW5890" s="248"/>
      <x:c r="LNX5890" s="248"/>
      <x:c r="LNY5890" s="248"/>
      <x:c r="LNZ5890" s="248"/>
      <x:c r="LOA5890" s="248"/>
      <x:c r="LOB5890" s="248"/>
      <x:c r="LOC5890" s="248"/>
      <x:c r="LOD5890" s="248"/>
      <x:c r="LOE5890" s="248"/>
      <x:c r="LOF5890" s="248"/>
      <x:c r="LOG5890" s="248"/>
      <x:c r="LOH5890" s="248"/>
      <x:c r="LOI5890" s="248"/>
      <x:c r="LOJ5890" s="248"/>
      <x:c r="LOK5890" s="248"/>
      <x:c r="LOL5890" s="248"/>
      <x:c r="LOM5890" s="248"/>
      <x:c r="LON5890" s="248"/>
      <x:c r="LOO5890" s="248"/>
      <x:c r="LOP5890" s="248"/>
      <x:c r="LOQ5890" s="248"/>
      <x:c r="LOR5890" s="248"/>
      <x:c r="LOS5890" s="248"/>
      <x:c r="LOT5890" s="248"/>
      <x:c r="LOU5890" s="248"/>
      <x:c r="LOV5890" s="248"/>
      <x:c r="LOW5890" s="248"/>
      <x:c r="LOX5890" s="248"/>
      <x:c r="LOY5890" s="248"/>
      <x:c r="LOZ5890" s="248"/>
      <x:c r="LPA5890" s="248"/>
      <x:c r="LPB5890" s="248"/>
      <x:c r="LPC5890" s="248"/>
      <x:c r="LPD5890" s="248"/>
      <x:c r="LPE5890" s="248"/>
      <x:c r="LPF5890" s="248"/>
      <x:c r="LPG5890" s="248"/>
      <x:c r="LPH5890" s="248"/>
      <x:c r="LPI5890" s="248"/>
      <x:c r="LPJ5890" s="248"/>
      <x:c r="LPK5890" s="248"/>
      <x:c r="LPL5890" s="248"/>
      <x:c r="LPM5890" s="248"/>
      <x:c r="LPN5890" s="248"/>
      <x:c r="LPO5890" s="248"/>
      <x:c r="LPP5890" s="248"/>
      <x:c r="LPQ5890" s="248"/>
      <x:c r="LPR5890" s="248"/>
      <x:c r="LPS5890" s="248"/>
      <x:c r="LPT5890" s="248"/>
      <x:c r="LPU5890" s="248"/>
      <x:c r="LPV5890" s="248"/>
      <x:c r="LPW5890" s="248"/>
      <x:c r="LPX5890" s="248"/>
      <x:c r="LPY5890" s="248"/>
      <x:c r="LPZ5890" s="248"/>
      <x:c r="LQA5890" s="248"/>
      <x:c r="LQB5890" s="248"/>
      <x:c r="LQC5890" s="248"/>
      <x:c r="LQD5890" s="248"/>
      <x:c r="LQE5890" s="248"/>
      <x:c r="LQF5890" s="248"/>
      <x:c r="LQG5890" s="248"/>
      <x:c r="LQH5890" s="248"/>
      <x:c r="LQI5890" s="248"/>
      <x:c r="LQJ5890" s="248"/>
      <x:c r="LQK5890" s="248"/>
      <x:c r="LQL5890" s="248"/>
      <x:c r="LQM5890" s="248"/>
      <x:c r="LQN5890" s="248"/>
      <x:c r="LQO5890" s="248"/>
      <x:c r="LQP5890" s="248"/>
      <x:c r="LQQ5890" s="248"/>
      <x:c r="LQR5890" s="248"/>
      <x:c r="LQS5890" s="248"/>
      <x:c r="LQT5890" s="248"/>
      <x:c r="LQU5890" s="248"/>
      <x:c r="LQV5890" s="248"/>
      <x:c r="LQW5890" s="248"/>
      <x:c r="LQX5890" s="248"/>
      <x:c r="LQY5890" s="248"/>
      <x:c r="LQZ5890" s="248"/>
      <x:c r="LRA5890" s="248"/>
      <x:c r="LRB5890" s="248"/>
      <x:c r="LRC5890" s="248"/>
      <x:c r="LRD5890" s="248"/>
      <x:c r="LRE5890" s="248"/>
      <x:c r="LRF5890" s="248"/>
      <x:c r="LRG5890" s="248"/>
      <x:c r="LRH5890" s="248"/>
      <x:c r="LRI5890" s="248"/>
      <x:c r="LRJ5890" s="248"/>
      <x:c r="LRK5890" s="248"/>
      <x:c r="LRL5890" s="248"/>
      <x:c r="LRM5890" s="248"/>
      <x:c r="LRN5890" s="248"/>
      <x:c r="LRO5890" s="248"/>
      <x:c r="LRP5890" s="248"/>
      <x:c r="LRQ5890" s="248"/>
      <x:c r="LRR5890" s="248"/>
      <x:c r="LRS5890" s="248"/>
      <x:c r="LRT5890" s="248"/>
      <x:c r="LRU5890" s="248"/>
      <x:c r="LRV5890" s="248"/>
      <x:c r="LRW5890" s="248"/>
      <x:c r="LRX5890" s="248"/>
      <x:c r="LRY5890" s="248"/>
      <x:c r="LRZ5890" s="248"/>
      <x:c r="LSA5890" s="248"/>
      <x:c r="LSB5890" s="248"/>
      <x:c r="LSC5890" s="248"/>
      <x:c r="LSD5890" s="248"/>
      <x:c r="LSE5890" s="248"/>
      <x:c r="LSF5890" s="248"/>
      <x:c r="LSG5890" s="248"/>
      <x:c r="LSH5890" s="248"/>
      <x:c r="LSI5890" s="248"/>
      <x:c r="LSJ5890" s="248"/>
      <x:c r="LSK5890" s="248"/>
      <x:c r="LSL5890" s="248"/>
      <x:c r="LSM5890" s="248"/>
      <x:c r="LSN5890" s="248"/>
      <x:c r="LSO5890" s="248"/>
      <x:c r="LSP5890" s="248"/>
      <x:c r="LSQ5890" s="248"/>
      <x:c r="LSR5890" s="248"/>
      <x:c r="LSS5890" s="248"/>
      <x:c r="LST5890" s="248"/>
      <x:c r="LSU5890" s="248"/>
      <x:c r="LSV5890" s="248"/>
      <x:c r="LSW5890" s="248"/>
      <x:c r="LSX5890" s="248"/>
      <x:c r="LSY5890" s="248"/>
      <x:c r="LSZ5890" s="248"/>
      <x:c r="LTA5890" s="248"/>
      <x:c r="LTB5890" s="248"/>
      <x:c r="LTC5890" s="248"/>
      <x:c r="LTD5890" s="248"/>
      <x:c r="LTE5890" s="248"/>
      <x:c r="LTF5890" s="248"/>
      <x:c r="LTG5890" s="248"/>
      <x:c r="LTH5890" s="248"/>
      <x:c r="LTI5890" s="248"/>
      <x:c r="LTJ5890" s="248"/>
      <x:c r="LTK5890" s="248"/>
      <x:c r="LTL5890" s="248"/>
      <x:c r="LTM5890" s="248"/>
      <x:c r="LTN5890" s="248"/>
      <x:c r="LTO5890" s="248"/>
      <x:c r="LTP5890" s="248"/>
      <x:c r="LTQ5890" s="248"/>
      <x:c r="LTR5890" s="248"/>
      <x:c r="LTS5890" s="248"/>
      <x:c r="LTT5890" s="248"/>
      <x:c r="LTU5890" s="248"/>
      <x:c r="LTV5890" s="248"/>
      <x:c r="LTW5890" s="248"/>
      <x:c r="LTX5890" s="248"/>
      <x:c r="LTY5890" s="248"/>
      <x:c r="LTZ5890" s="248"/>
      <x:c r="LUA5890" s="248"/>
      <x:c r="LUB5890" s="248"/>
      <x:c r="LUC5890" s="248"/>
      <x:c r="LUD5890" s="248"/>
      <x:c r="LUE5890" s="248"/>
      <x:c r="LUF5890" s="248"/>
      <x:c r="LUG5890" s="248"/>
      <x:c r="LUH5890" s="248"/>
      <x:c r="LUI5890" s="248"/>
      <x:c r="LUJ5890" s="248"/>
      <x:c r="LUK5890" s="248"/>
      <x:c r="LUL5890" s="248"/>
      <x:c r="LUM5890" s="248"/>
      <x:c r="LUN5890" s="248"/>
      <x:c r="LUO5890" s="248"/>
      <x:c r="LUP5890" s="248"/>
      <x:c r="LUQ5890" s="248"/>
      <x:c r="LUR5890" s="248"/>
      <x:c r="LUS5890" s="248"/>
      <x:c r="LUT5890" s="248"/>
      <x:c r="LUU5890" s="248"/>
      <x:c r="LUV5890" s="248"/>
      <x:c r="LUW5890" s="248"/>
      <x:c r="LUX5890" s="248"/>
      <x:c r="LUY5890" s="248"/>
      <x:c r="LUZ5890" s="248"/>
      <x:c r="LVA5890" s="248"/>
      <x:c r="LVB5890" s="248"/>
      <x:c r="LVC5890" s="248"/>
      <x:c r="LVD5890" s="248"/>
      <x:c r="LVE5890" s="248"/>
      <x:c r="LVF5890" s="248"/>
      <x:c r="LVG5890" s="248"/>
      <x:c r="LVH5890" s="248"/>
      <x:c r="LVI5890" s="248"/>
      <x:c r="LVJ5890" s="248"/>
      <x:c r="LVK5890" s="248"/>
      <x:c r="LVL5890" s="248"/>
      <x:c r="LVM5890" s="248"/>
      <x:c r="LVN5890" s="248"/>
      <x:c r="LVO5890" s="248"/>
      <x:c r="LVP5890" s="248"/>
      <x:c r="LVQ5890" s="248"/>
      <x:c r="LVR5890" s="248"/>
      <x:c r="LVS5890" s="248"/>
      <x:c r="LVT5890" s="248"/>
      <x:c r="LVU5890" s="248"/>
      <x:c r="LVV5890" s="248"/>
      <x:c r="LVW5890" s="248"/>
      <x:c r="LVX5890" s="248"/>
      <x:c r="LVY5890" s="248"/>
      <x:c r="LVZ5890" s="248"/>
      <x:c r="LWA5890" s="248"/>
      <x:c r="LWB5890" s="248"/>
      <x:c r="LWC5890" s="248"/>
      <x:c r="LWD5890" s="248"/>
      <x:c r="LWE5890" s="248"/>
      <x:c r="LWF5890" s="248"/>
      <x:c r="LWG5890" s="248"/>
      <x:c r="LWH5890" s="248"/>
      <x:c r="LWI5890" s="248"/>
      <x:c r="LWJ5890" s="248"/>
      <x:c r="LWK5890" s="248"/>
      <x:c r="LWL5890" s="248"/>
      <x:c r="LWM5890" s="248"/>
      <x:c r="LWN5890" s="248"/>
      <x:c r="LWO5890" s="248"/>
      <x:c r="LWP5890" s="248"/>
      <x:c r="LWQ5890" s="248"/>
      <x:c r="LWR5890" s="248"/>
      <x:c r="LWS5890" s="248"/>
      <x:c r="LWT5890" s="248"/>
      <x:c r="LWU5890" s="248"/>
      <x:c r="LWV5890" s="248"/>
      <x:c r="LWW5890" s="248"/>
      <x:c r="LWX5890" s="248"/>
      <x:c r="LWY5890" s="248"/>
      <x:c r="LWZ5890" s="248"/>
      <x:c r="LXA5890" s="248"/>
      <x:c r="LXB5890" s="248"/>
      <x:c r="LXC5890" s="248"/>
      <x:c r="LXD5890" s="248"/>
      <x:c r="LXE5890" s="248"/>
      <x:c r="LXF5890" s="248"/>
      <x:c r="LXG5890" s="248"/>
      <x:c r="LXH5890" s="248"/>
      <x:c r="LXI5890" s="248"/>
      <x:c r="LXJ5890" s="248"/>
      <x:c r="LXK5890" s="248"/>
      <x:c r="LXL5890" s="248"/>
      <x:c r="LXM5890" s="248"/>
      <x:c r="LXN5890" s="248"/>
      <x:c r="LXO5890" s="248"/>
      <x:c r="LXP5890" s="248"/>
      <x:c r="LXQ5890" s="248"/>
      <x:c r="LXR5890" s="248"/>
      <x:c r="LXS5890" s="248"/>
      <x:c r="LXT5890" s="248"/>
      <x:c r="LXU5890" s="248"/>
      <x:c r="LXV5890" s="248"/>
      <x:c r="LXW5890" s="248"/>
      <x:c r="LXX5890" s="248"/>
      <x:c r="LXY5890" s="248"/>
      <x:c r="LXZ5890" s="248"/>
      <x:c r="LYA5890" s="248"/>
      <x:c r="LYB5890" s="248"/>
      <x:c r="LYC5890" s="248"/>
      <x:c r="LYD5890" s="248"/>
      <x:c r="LYE5890" s="248"/>
      <x:c r="LYF5890" s="248"/>
      <x:c r="LYG5890" s="248"/>
      <x:c r="LYH5890" s="248"/>
      <x:c r="LYI5890" s="248"/>
      <x:c r="LYJ5890" s="248"/>
      <x:c r="LYK5890" s="248"/>
      <x:c r="LYL5890" s="248"/>
      <x:c r="LYM5890" s="248"/>
      <x:c r="LYN5890" s="248"/>
      <x:c r="LYO5890" s="248"/>
      <x:c r="LYP5890" s="248"/>
      <x:c r="LYQ5890" s="248"/>
      <x:c r="LYR5890" s="248"/>
      <x:c r="LYS5890" s="248"/>
      <x:c r="LYT5890" s="248"/>
      <x:c r="LYU5890" s="248"/>
      <x:c r="LYV5890" s="248"/>
      <x:c r="LYW5890" s="248"/>
      <x:c r="LYX5890" s="248"/>
      <x:c r="LYY5890" s="248"/>
      <x:c r="LYZ5890" s="248"/>
      <x:c r="LZA5890" s="248"/>
      <x:c r="LZB5890" s="248"/>
      <x:c r="LZC5890" s="248"/>
      <x:c r="LZD5890" s="248"/>
      <x:c r="LZE5890" s="248"/>
      <x:c r="LZF5890" s="248"/>
      <x:c r="LZG5890" s="248"/>
      <x:c r="LZH5890" s="248"/>
      <x:c r="LZI5890" s="248"/>
      <x:c r="LZJ5890" s="248"/>
      <x:c r="LZK5890" s="248"/>
      <x:c r="LZL5890" s="248"/>
      <x:c r="LZM5890" s="248"/>
      <x:c r="LZN5890" s="248"/>
      <x:c r="LZO5890" s="248"/>
      <x:c r="LZP5890" s="248"/>
      <x:c r="LZQ5890" s="248"/>
      <x:c r="LZR5890" s="248"/>
      <x:c r="LZS5890" s="248"/>
      <x:c r="LZT5890" s="248"/>
      <x:c r="LZU5890" s="248"/>
      <x:c r="LZV5890" s="248"/>
      <x:c r="LZW5890" s="248"/>
      <x:c r="LZX5890" s="248"/>
      <x:c r="LZY5890" s="248"/>
      <x:c r="LZZ5890" s="248"/>
      <x:c r="MAA5890" s="248"/>
      <x:c r="MAB5890" s="248"/>
      <x:c r="MAC5890" s="248"/>
      <x:c r="MAD5890" s="248"/>
      <x:c r="MAE5890" s="248"/>
      <x:c r="MAF5890" s="248"/>
      <x:c r="MAG5890" s="248"/>
      <x:c r="MAH5890" s="248"/>
      <x:c r="MAI5890" s="248"/>
      <x:c r="MAJ5890" s="248"/>
      <x:c r="MAK5890" s="248"/>
      <x:c r="MAL5890" s="248"/>
      <x:c r="MAM5890" s="248"/>
      <x:c r="MAN5890" s="248"/>
      <x:c r="MAO5890" s="248"/>
      <x:c r="MAP5890" s="248"/>
      <x:c r="MAQ5890" s="248"/>
      <x:c r="MAR5890" s="248"/>
      <x:c r="MAS5890" s="248"/>
      <x:c r="MAT5890" s="248"/>
      <x:c r="MAU5890" s="248"/>
      <x:c r="MAV5890" s="248"/>
      <x:c r="MAW5890" s="248"/>
      <x:c r="MAX5890" s="248"/>
      <x:c r="MAY5890" s="248"/>
      <x:c r="MAZ5890" s="248"/>
      <x:c r="MBA5890" s="248"/>
      <x:c r="MBB5890" s="248"/>
      <x:c r="MBC5890" s="248"/>
      <x:c r="MBD5890" s="248"/>
      <x:c r="MBE5890" s="248"/>
      <x:c r="MBF5890" s="248"/>
      <x:c r="MBG5890" s="248"/>
      <x:c r="MBH5890" s="248"/>
      <x:c r="MBI5890" s="248"/>
      <x:c r="MBJ5890" s="248"/>
      <x:c r="MBK5890" s="248"/>
      <x:c r="MBL5890" s="248"/>
      <x:c r="MBM5890" s="248"/>
      <x:c r="MBN5890" s="248"/>
      <x:c r="MBO5890" s="248"/>
      <x:c r="MBP5890" s="248"/>
      <x:c r="MBQ5890" s="248"/>
      <x:c r="MBR5890" s="248"/>
      <x:c r="MBS5890" s="248"/>
      <x:c r="MBT5890" s="248"/>
      <x:c r="MBU5890" s="248"/>
      <x:c r="MBV5890" s="248"/>
      <x:c r="MBW5890" s="248"/>
      <x:c r="MBX5890" s="248"/>
      <x:c r="MBY5890" s="248"/>
      <x:c r="MBZ5890" s="248"/>
      <x:c r="MCA5890" s="248"/>
      <x:c r="MCB5890" s="248"/>
      <x:c r="MCC5890" s="248"/>
      <x:c r="MCD5890" s="248"/>
      <x:c r="MCE5890" s="248"/>
      <x:c r="MCF5890" s="248"/>
      <x:c r="MCG5890" s="248"/>
      <x:c r="MCH5890" s="248"/>
      <x:c r="MCI5890" s="248"/>
      <x:c r="MCJ5890" s="248"/>
      <x:c r="MCK5890" s="248"/>
      <x:c r="MCL5890" s="248"/>
      <x:c r="MCM5890" s="248"/>
      <x:c r="MCN5890" s="248"/>
      <x:c r="MCO5890" s="248"/>
      <x:c r="MCP5890" s="248"/>
      <x:c r="MCQ5890" s="248"/>
      <x:c r="MCR5890" s="248"/>
      <x:c r="MCS5890" s="248"/>
      <x:c r="MCT5890" s="248"/>
      <x:c r="MCU5890" s="248"/>
      <x:c r="MCV5890" s="248"/>
      <x:c r="MCW5890" s="248"/>
      <x:c r="MCX5890" s="248"/>
      <x:c r="MCY5890" s="248"/>
      <x:c r="MCZ5890" s="248"/>
      <x:c r="MDA5890" s="248"/>
      <x:c r="MDB5890" s="248"/>
      <x:c r="MDC5890" s="248"/>
      <x:c r="MDD5890" s="248"/>
      <x:c r="MDE5890" s="248"/>
      <x:c r="MDF5890" s="248"/>
      <x:c r="MDG5890" s="248"/>
      <x:c r="MDH5890" s="248"/>
      <x:c r="MDI5890" s="248"/>
      <x:c r="MDJ5890" s="248"/>
      <x:c r="MDK5890" s="248"/>
      <x:c r="MDL5890" s="248"/>
      <x:c r="MDM5890" s="248"/>
      <x:c r="MDN5890" s="248"/>
      <x:c r="MDO5890" s="248"/>
      <x:c r="MDP5890" s="248"/>
      <x:c r="MDQ5890" s="248"/>
      <x:c r="MDR5890" s="248"/>
      <x:c r="MDS5890" s="248"/>
      <x:c r="MDT5890" s="248"/>
      <x:c r="MDU5890" s="248"/>
      <x:c r="MDV5890" s="248"/>
      <x:c r="MDW5890" s="248"/>
      <x:c r="MDX5890" s="248"/>
      <x:c r="MDY5890" s="248"/>
      <x:c r="MDZ5890" s="248"/>
      <x:c r="MEA5890" s="248"/>
      <x:c r="MEB5890" s="248"/>
      <x:c r="MEC5890" s="248"/>
      <x:c r="MED5890" s="248"/>
      <x:c r="MEE5890" s="248"/>
      <x:c r="MEF5890" s="248"/>
      <x:c r="MEG5890" s="248"/>
      <x:c r="MEH5890" s="248"/>
      <x:c r="MEI5890" s="248"/>
      <x:c r="MEJ5890" s="248"/>
      <x:c r="MEK5890" s="248"/>
      <x:c r="MEL5890" s="248"/>
      <x:c r="MEM5890" s="248"/>
      <x:c r="MEN5890" s="248"/>
      <x:c r="MEO5890" s="248"/>
      <x:c r="MEP5890" s="248"/>
      <x:c r="MEQ5890" s="248"/>
      <x:c r="MER5890" s="248"/>
      <x:c r="MES5890" s="248"/>
      <x:c r="MET5890" s="248"/>
      <x:c r="MEU5890" s="248"/>
      <x:c r="MEV5890" s="248"/>
      <x:c r="MEW5890" s="248"/>
      <x:c r="MEX5890" s="248"/>
      <x:c r="MEY5890" s="248"/>
      <x:c r="MEZ5890" s="248"/>
      <x:c r="MFA5890" s="248"/>
      <x:c r="MFB5890" s="248"/>
      <x:c r="MFC5890" s="248"/>
      <x:c r="MFD5890" s="248"/>
      <x:c r="MFE5890" s="248"/>
      <x:c r="MFF5890" s="248"/>
      <x:c r="MFG5890" s="248"/>
      <x:c r="MFH5890" s="248"/>
      <x:c r="MFI5890" s="248"/>
      <x:c r="MFJ5890" s="248"/>
      <x:c r="MFK5890" s="248"/>
      <x:c r="MFL5890" s="248"/>
      <x:c r="MFM5890" s="248"/>
      <x:c r="MFN5890" s="248"/>
      <x:c r="MFO5890" s="248"/>
      <x:c r="MFP5890" s="248"/>
      <x:c r="MFQ5890" s="248"/>
      <x:c r="MFR5890" s="248"/>
      <x:c r="MFS5890" s="248"/>
      <x:c r="MFT5890" s="248"/>
      <x:c r="MFU5890" s="248"/>
      <x:c r="MFV5890" s="248"/>
      <x:c r="MFW5890" s="248"/>
      <x:c r="MFX5890" s="248"/>
      <x:c r="MFY5890" s="248"/>
      <x:c r="MFZ5890" s="248"/>
      <x:c r="MGA5890" s="248"/>
      <x:c r="MGB5890" s="248"/>
      <x:c r="MGC5890" s="248"/>
      <x:c r="MGD5890" s="248"/>
      <x:c r="MGE5890" s="248"/>
      <x:c r="MGF5890" s="248"/>
      <x:c r="MGG5890" s="248"/>
      <x:c r="MGH5890" s="248"/>
      <x:c r="MGI5890" s="248"/>
      <x:c r="MGJ5890" s="248"/>
      <x:c r="MGK5890" s="248"/>
      <x:c r="MGL5890" s="248"/>
      <x:c r="MGM5890" s="248"/>
      <x:c r="MGN5890" s="248"/>
      <x:c r="MGO5890" s="248"/>
      <x:c r="MGP5890" s="248"/>
      <x:c r="MGQ5890" s="248"/>
      <x:c r="MGR5890" s="248"/>
      <x:c r="MGS5890" s="248"/>
      <x:c r="MGT5890" s="248"/>
      <x:c r="MGU5890" s="248"/>
      <x:c r="MGV5890" s="248"/>
      <x:c r="MGW5890" s="248"/>
      <x:c r="MGX5890" s="248"/>
      <x:c r="MGY5890" s="248"/>
      <x:c r="MGZ5890" s="248"/>
      <x:c r="MHA5890" s="248"/>
      <x:c r="MHB5890" s="248"/>
      <x:c r="MHC5890" s="248"/>
      <x:c r="MHD5890" s="248"/>
      <x:c r="MHE5890" s="248"/>
      <x:c r="MHF5890" s="248"/>
      <x:c r="MHG5890" s="248"/>
      <x:c r="MHH5890" s="248"/>
      <x:c r="MHI5890" s="248"/>
      <x:c r="MHJ5890" s="248"/>
      <x:c r="MHK5890" s="248"/>
      <x:c r="MHL5890" s="248"/>
      <x:c r="MHM5890" s="248"/>
      <x:c r="MHN5890" s="248"/>
      <x:c r="MHO5890" s="248"/>
      <x:c r="MHP5890" s="248"/>
      <x:c r="MHQ5890" s="248"/>
      <x:c r="MHR5890" s="248"/>
      <x:c r="MHS5890" s="248"/>
      <x:c r="MHT5890" s="248"/>
      <x:c r="MHU5890" s="248"/>
      <x:c r="MHV5890" s="248"/>
      <x:c r="MHW5890" s="248"/>
      <x:c r="MHX5890" s="248"/>
      <x:c r="MHY5890" s="248"/>
      <x:c r="MHZ5890" s="248"/>
      <x:c r="MIA5890" s="248"/>
      <x:c r="MIB5890" s="248"/>
      <x:c r="MIC5890" s="248"/>
      <x:c r="MID5890" s="248"/>
      <x:c r="MIE5890" s="248"/>
      <x:c r="MIF5890" s="248"/>
      <x:c r="MIG5890" s="248"/>
      <x:c r="MIH5890" s="248"/>
      <x:c r="MII5890" s="248"/>
      <x:c r="MIJ5890" s="248"/>
      <x:c r="MIK5890" s="248"/>
      <x:c r="MIL5890" s="248"/>
      <x:c r="MIM5890" s="248"/>
      <x:c r="MIN5890" s="248"/>
      <x:c r="MIO5890" s="248"/>
      <x:c r="MIP5890" s="248"/>
      <x:c r="MIQ5890" s="248"/>
      <x:c r="MIR5890" s="248"/>
      <x:c r="MIS5890" s="248"/>
      <x:c r="MIT5890" s="248"/>
      <x:c r="MIU5890" s="248"/>
      <x:c r="MIV5890" s="248"/>
      <x:c r="MIW5890" s="248"/>
      <x:c r="MIX5890" s="248"/>
      <x:c r="MIY5890" s="248"/>
      <x:c r="MIZ5890" s="248"/>
      <x:c r="MJA5890" s="248"/>
      <x:c r="MJB5890" s="248"/>
      <x:c r="MJC5890" s="248"/>
      <x:c r="MJD5890" s="248"/>
      <x:c r="MJE5890" s="248"/>
      <x:c r="MJF5890" s="248"/>
      <x:c r="MJG5890" s="248"/>
      <x:c r="MJH5890" s="248"/>
      <x:c r="MJI5890" s="248"/>
      <x:c r="MJJ5890" s="248"/>
      <x:c r="MJK5890" s="248"/>
      <x:c r="MJL5890" s="248"/>
      <x:c r="MJM5890" s="248"/>
      <x:c r="MJN5890" s="248"/>
      <x:c r="MJO5890" s="248"/>
      <x:c r="MJP5890" s="248"/>
      <x:c r="MJQ5890" s="248"/>
      <x:c r="MJR5890" s="248"/>
      <x:c r="MJS5890" s="248"/>
      <x:c r="MJT5890" s="248"/>
      <x:c r="MJU5890" s="248"/>
      <x:c r="MJV5890" s="248"/>
      <x:c r="MJW5890" s="248"/>
      <x:c r="MJX5890" s="248"/>
      <x:c r="MJY5890" s="248"/>
      <x:c r="MJZ5890" s="248"/>
      <x:c r="MKA5890" s="248"/>
      <x:c r="MKB5890" s="248"/>
      <x:c r="MKC5890" s="248"/>
      <x:c r="MKD5890" s="248"/>
      <x:c r="MKE5890" s="248"/>
      <x:c r="MKF5890" s="248"/>
      <x:c r="MKG5890" s="248"/>
      <x:c r="MKH5890" s="248"/>
      <x:c r="MKI5890" s="248"/>
      <x:c r="MKJ5890" s="248"/>
      <x:c r="MKK5890" s="248"/>
      <x:c r="MKL5890" s="248"/>
      <x:c r="MKM5890" s="248"/>
      <x:c r="MKN5890" s="248"/>
      <x:c r="MKO5890" s="248"/>
      <x:c r="MKP5890" s="248"/>
      <x:c r="MKQ5890" s="248"/>
      <x:c r="MKR5890" s="248"/>
      <x:c r="MKS5890" s="248"/>
      <x:c r="MKT5890" s="248"/>
      <x:c r="MKU5890" s="248"/>
      <x:c r="MKV5890" s="248"/>
      <x:c r="MKW5890" s="248"/>
      <x:c r="MKX5890" s="248"/>
      <x:c r="MKY5890" s="248"/>
      <x:c r="MKZ5890" s="248"/>
      <x:c r="MLA5890" s="248"/>
      <x:c r="MLB5890" s="248"/>
      <x:c r="MLC5890" s="248"/>
      <x:c r="MLD5890" s="248"/>
      <x:c r="MLE5890" s="248"/>
      <x:c r="MLF5890" s="248"/>
      <x:c r="MLG5890" s="248"/>
      <x:c r="MLH5890" s="248"/>
      <x:c r="MLI5890" s="248"/>
      <x:c r="MLJ5890" s="248"/>
      <x:c r="MLK5890" s="248"/>
      <x:c r="MLL5890" s="248"/>
      <x:c r="MLM5890" s="248"/>
      <x:c r="MLN5890" s="248"/>
      <x:c r="MLO5890" s="248"/>
      <x:c r="MLP5890" s="248"/>
      <x:c r="MLQ5890" s="248"/>
      <x:c r="MLR5890" s="248"/>
      <x:c r="MLS5890" s="248"/>
      <x:c r="MLT5890" s="248"/>
      <x:c r="MLU5890" s="248"/>
      <x:c r="MLV5890" s="248"/>
      <x:c r="MLW5890" s="248"/>
      <x:c r="MLX5890" s="248"/>
      <x:c r="MLY5890" s="248"/>
      <x:c r="MLZ5890" s="248"/>
      <x:c r="MMA5890" s="248"/>
      <x:c r="MMB5890" s="248"/>
      <x:c r="MMC5890" s="248"/>
      <x:c r="MMD5890" s="248"/>
      <x:c r="MME5890" s="248"/>
      <x:c r="MMF5890" s="248"/>
      <x:c r="MMG5890" s="248"/>
      <x:c r="MMH5890" s="248"/>
      <x:c r="MMI5890" s="248"/>
      <x:c r="MMJ5890" s="248"/>
      <x:c r="MMK5890" s="248"/>
      <x:c r="MML5890" s="248"/>
      <x:c r="MMM5890" s="248"/>
      <x:c r="MMN5890" s="248"/>
      <x:c r="MMO5890" s="248"/>
      <x:c r="MMP5890" s="248"/>
      <x:c r="MMQ5890" s="248"/>
      <x:c r="MMR5890" s="248"/>
      <x:c r="MMS5890" s="248"/>
      <x:c r="MMT5890" s="248"/>
      <x:c r="MMU5890" s="248"/>
      <x:c r="MMV5890" s="248"/>
      <x:c r="MMW5890" s="248"/>
      <x:c r="MMX5890" s="248"/>
      <x:c r="MMY5890" s="248"/>
      <x:c r="MMZ5890" s="248"/>
      <x:c r="MNA5890" s="248"/>
      <x:c r="MNB5890" s="248"/>
      <x:c r="MNC5890" s="248"/>
      <x:c r="MND5890" s="248"/>
      <x:c r="MNE5890" s="248"/>
      <x:c r="MNF5890" s="248"/>
      <x:c r="MNG5890" s="248"/>
      <x:c r="MNH5890" s="248"/>
      <x:c r="MNI5890" s="248"/>
      <x:c r="MNJ5890" s="248"/>
      <x:c r="MNK5890" s="248"/>
      <x:c r="MNL5890" s="248"/>
      <x:c r="MNM5890" s="248"/>
      <x:c r="MNN5890" s="248"/>
      <x:c r="MNO5890" s="248"/>
      <x:c r="MNP5890" s="248"/>
      <x:c r="MNQ5890" s="248"/>
      <x:c r="MNR5890" s="248"/>
      <x:c r="MNS5890" s="248"/>
      <x:c r="MNT5890" s="248"/>
      <x:c r="MNU5890" s="248"/>
      <x:c r="MNV5890" s="248"/>
      <x:c r="MNW5890" s="248"/>
      <x:c r="MNX5890" s="248"/>
      <x:c r="MNY5890" s="248"/>
      <x:c r="MNZ5890" s="248"/>
      <x:c r="MOA5890" s="248"/>
      <x:c r="MOB5890" s="248"/>
      <x:c r="MOC5890" s="248"/>
      <x:c r="MOD5890" s="248"/>
      <x:c r="MOE5890" s="248"/>
      <x:c r="MOF5890" s="248"/>
      <x:c r="MOG5890" s="248"/>
      <x:c r="MOH5890" s="248"/>
      <x:c r="MOI5890" s="248"/>
      <x:c r="MOJ5890" s="248"/>
      <x:c r="MOK5890" s="248"/>
      <x:c r="MOL5890" s="248"/>
      <x:c r="MOM5890" s="248"/>
      <x:c r="MON5890" s="248"/>
      <x:c r="MOO5890" s="248"/>
      <x:c r="MOP5890" s="248"/>
      <x:c r="MOQ5890" s="248"/>
      <x:c r="MOR5890" s="248"/>
      <x:c r="MOS5890" s="248"/>
      <x:c r="MOT5890" s="248"/>
      <x:c r="MOU5890" s="248"/>
      <x:c r="MOV5890" s="248"/>
      <x:c r="MOW5890" s="248"/>
      <x:c r="MOX5890" s="248"/>
      <x:c r="MOY5890" s="248"/>
      <x:c r="MOZ5890" s="248"/>
      <x:c r="MPA5890" s="248"/>
      <x:c r="MPB5890" s="248"/>
      <x:c r="MPC5890" s="248"/>
      <x:c r="MPD5890" s="248"/>
      <x:c r="MPE5890" s="248"/>
      <x:c r="MPF5890" s="248"/>
      <x:c r="MPG5890" s="248"/>
      <x:c r="MPH5890" s="248"/>
      <x:c r="MPI5890" s="248"/>
      <x:c r="MPJ5890" s="248"/>
      <x:c r="MPK5890" s="248"/>
      <x:c r="MPL5890" s="248"/>
      <x:c r="MPM5890" s="248"/>
      <x:c r="MPN5890" s="248"/>
      <x:c r="MPO5890" s="248"/>
      <x:c r="MPP5890" s="248"/>
      <x:c r="MPQ5890" s="248"/>
      <x:c r="MPR5890" s="248"/>
      <x:c r="MPS5890" s="248"/>
      <x:c r="MPT5890" s="248"/>
      <x:c r="MPU5890" s="248"/>
      <x:c r="MPV5890" s="248"/>
      <x:c r="MPW5890" s="248"/>
      <x:c r="MPX5890" s="248"/>
      <x:c r="MPY5890" s="248"/>
      <x:c r="MPZ5890" s="248"/>
      <x:c r="MQA5890" s="248"/>
      <x:c r="MQB5890" s="248"/>
      <x:c r="MQC5890" s="248"/>
      <x:c r="MQD5890" s="248"/>
      <x:c r="MQE5890" s="248"/>
      <x:c r="MQF5890" s="248"/>
      <x:c r="MQG5890" s="248"/>
      <x:c r="MQH5890" s="248"/>
      <x:c r="MQI5890" s="248"/>
      <x:c r="MQJ5890" s="248"/>
      <x:c r="MQK5890" s="248"/>
      <x:c r="MQL5890" s="248"/>
      <x:c r="MQM5890" s="248"/>
      <x:c r="MQN5890" s="248"/>
      <x:c r="MQO5890" s="248"/>
      <x:c r="MQP5890" s="248"/>
      <x:c r="MQQ5890" s="248"/>
      <x:c r="MQR5890" s="248"/>
      <x:c r="MQS5890" s="248"/>
      <x:c r="MQT5890" s="248"/>
      <x:c r="MQU5890" s="248"/>
      <x:c r="MQV5890" s="248"/>
      <x:c r="MQW5890" s="248"/>
      <x:c r="MQX5890" s="248"/>
      <x:c r="MQY5890" s="248"/>
      <x:c r="MQZ5890" s="248"/>
      <x:c r="MRA5890" s="248"/>
      <x:c r="MRB5890" s="248"/>
      <x:c r="MRC5890" s="248"/>
      <x:c r="MRD5890" s="248"/>
      <x:c r="MRE5890" s="248"/>
      <x:c r="MRF5890" s="248"/>
      <x:c r="MRG5890" s="248"/>
      <x:c r="MRH5890" s="248"/>
      <x:c r="MRI5890" s="248"/>
      <x:c r="MRJ5890" s="248"/>
      <x:c r="MRK5890" s="248"/>
      <x:c r="MRL5890" s="248"/>
      <x:c r="MRM5890" s="248"/>
      <x:c r="MRN5890" s="248"/>
      <x:c r="MRO5890" s="248"/>
      <x:c r="MRP5890" s="248"/>
      <x:c r="MRQ5890" s="248"/>
      <x:c r="MRR5890" s="248"/>
      <x:c r="MRS5890" s="248"/>
      <x:c r="MRT5890" s="248"/>
      <x:c r="MRU5890" s="248"/>
      <x:c r="MRV5890" s="248"/>
      <x:c r="MRW5890" s="248"/>
      <x:c r="MRX5890" s="248"/>
      <x:c r="MRY5890" s="248"/>
      <x:c r="MRZ5890" s="248"/>
      <x:c r="MSA5890" s="248"/>
      <x:c r="MSB5890" s="248"/>
      <x:c r="MSC5890" s="248"/>
      <x:c r="MSD5890" s="248"/>
      <x:c r="MSE5890" s="248"/>
      <x:c r="MSF5890" s="248"/>
      <x:c r="MSG5890" s="248"/>
      <x:c r="MSH5890" s="248"/>
      <x:c r="MSI5890" s="248"/>
      <x:c r="MSJ5890" s="248"/>
      <x:c r="MSK5890" s="248"/>
      <x:c r="MSL5890" s="248"/>
      <x:c r="MSM5890" s="248"/>
      <x:c r="MSN5890" s="248"/>
      <x:c r="MSO5890" s="248"/>
      <x:c r="MSP5890" s="248"/>
      <x:c r="MSQ5890" s="248"/>
      <x:c r="MSR5890" s="248"/>
      <x:c r="MSS5890" s="248"/>
      <x:c r="MST5890" s="248"/>
      <x:c r="MSU5890" s="248"/>
      <x:c r="MSV5890" s="248"/>
      <x:c r="MSW5890" s="248"/>
      <x:c r="MSX5890" s="248"/>
      <x:c r="MSY5890" s="248"/>
      <x:c r="MSZ5890" s="248"/>
      <x:c r="MTA5890" s="248"/>
      <x:c r="MTB5890" s="248"/>
      <x:c r="MTC5890" s="248"/>
      <x:c r="MTD5890" s="248"/>
      <x:c r="MTE5890" s="248"/>
      <x:c r="MTF5890" s="248"/>
      <x:c r="MTG5890" s="248"/>
      <x:c r="MTH5890" s="248"/>
      <x:c r="MTI5890" s="248"/>
      <x:c r="MTJ5890" s="248"/>
      <x:c r="MTK5890" s="248"/>
      <x:c r="MTL5890" s="248"/>
      <x:c r="MTM5890" s="248"/>
      <x:c r="MTN5890" s="248"/>
      <x:c r="MTO5890" s="248"/>
      <x:c r="MTP5890" s="248"/>
      <x:c r="MTQ5890" s="248"/>
      <x:c r="MTR5890" s="248"/>
      <x:c r="MTS5890" s="248"/>
      <x:c r="MTT5890" s="248"/>
      <x:c r="MTU5890" s="248"/>
      <x:c r="MTV5890" s="248"/>
      <x:c r="MTW5890" s="248"/>
      <x:c r="MTX5890" s="248"/>
      <x:c r="MTY5890" s="248"/>
      <x:c r="MTZ5890" s="248"/>
      <x:c r="MUA5890" s="248"/>
      <x:c r="MUB5890" s="248"/>
      <x:c r="MUC5890" s="248"/>
      <x:c r="MUD5890" s="248"/>
      <x:c r="MUE5890" s="248"/>
      <x:c r="MUF5890" s="248"/>
      <x:c r="MUG5890" s="248"/>
      <x:c r="MUH5890" s="248"/>
      <x:c r="MUI5890" s="248"/>
      <x:c r="MUJ5890" s="248"/>
      <x:c r="MUK5890" s="248"/>
      <x:c r="MUL5890" s="248"/>
      <x:c r="MUM5890" s="248"/>
      <x:c r="MUN5890" s="248"/>
      <x:c r="MUO5890" s="248"/>
      <x:c r="MUP5890" s="248"/>
      <x:c r="MUQ5890" s="248"/>
      <x:c r="MUR5890" s="248"/>
      <x:c r="MUS5890" s="248"/>
      <x:c r="MUT5890" s="248"/>
      <x:c r="MUU5890" s="248"/>
      <x:c r="MUV5890" s="248"/>
      <x:c r="MUW5890" s="248"/>
      <x:c r="MUX5890" s="248"/>
      <x:c r="MUY5890" s="248"/>
      <x:c r="MUZ5890" s="248"/>
      <x:c r="MVA5890" s="248"/>
      <x:c r="MVB5890" s="248"/>
      <x:c r="MVC5890" s="248"/>
      <x:c r="MVD5890" s="248"/>
      <x:c r="MVE5890" s="248"/>
      <x:c r="MVF5890" s="248"/>
      <x:c r="MVG5890" s="248"/>
      <x:c r="MVH5890" s="248"/>
      <x:c r="MVI5890" s="248"/>
      <x:c r="MVJ5890" s="248"/>
      <x:c r="MVK5890" s="248"/>
      <x:c r="MVL5890" s="248"/>
      <x:c r="MVM5890" s="248"/>
      <x:c r="MVN5890" s="248"/>
      <x:c r="MVO5890" s="248"/>
      <x:c r="MVP5890" s="248"/>
      <x:c r="MVQ5890" s="248"/>
      <x:c r="MVR5890" s="248"/>
      <x:c r="MVS5890" s="248"/>
      <x:c r="MVT5890" s="248"/>
      <x:c r="MVU5890" s="248"/>
      <x:c r="MVV5890" s="248"/>
      <x:c r="MVW5890" s="248"/>
      <x:c r="MVX5890" s="248"/>
      <x:c r="MVY5890" s="248"/>
      <x:c r="MVZ5890" s="248"/>
      <x:c r="MWA5890" s="248"/>
      <x:c r="MWB5890" s="248"/>
      <x:c r="MWC5890" s="248"/>
      <x:c r="MWD5890" s="248"/>
      <x:c r="MWE5890" s="248"/>
      <x:c r="MWF5890" s="248"/>
      <x:c r="MWG5890" s="248"/>
      <x:c r="MWH5890" s="248"/>
      <x:c r="MWI5890" s="248"/>
      <x:c r="MWJ5890" s="248"/>
      <x:c r="MWK5890" s="248"/>
      <x:c r="MWL5890" s="248"/>
      <x:c r="MWM5890" s="248"/>
      <x:c r="MWN5890" s="248"/>
      <x:c r="MWO5890" s="248"/>
      <x:c r="MWP5890" s="248"/>
      <x:c r="MWQ5890" s="248"/>
      <x:c r="MWR5890" s="248"/>
      <x:c r="MWS5890" s="248"/>
      <x:c r="MWT5890" s="248"/>
      <x:c r="MWU5890" s="248"/>
      <x:c r="MWV5890" s="248"/>
      <x:c r="MWW5890" s="248"/>
      <x:c r="MWX5890" s="248"/>
      <x:c r="MWY5890" s="248"/>
      <x:c r="MWZ5890" s="248"/>
      <x:c r="MXA5890" s="248"/>
      <x:c r="MXB5890" s="248"/>
      <x:c r="MXC5890" s="248"/>
      <x:c r="MXD5890" s="248"/>
      <x:c r="MXE5890" s="248"/>
      <x:c r="MXF5890" s="248"/>
      <x:c r="MXG5890" s="248"/>
      <x:c r="MXH5890" s="248"/>
      <x:c r="MXI5890" s="248"/>
      <x:c r="MXJ5890" s="248"/>
      <x:c r="MXK5890" s="248"/>
      <x:c r="MXL5890" s="248"/>
      <x:c r="MXM5890" s="248"/>
      <x:c r="MXN5890" s="248"/>
      <x:c r="MXO5890" s="248"/>
      <x:c r="MXP5890" s="248"/>
      <x:c r="MXQ5890" s="248"/>
      <x:c r="MXR5890" s="248"/>
      <x:c r="MXS5890" s="248"/>
      <x:c r="MXT5890" s="248"/>
      <x:c r="MXU5890" s="248"/>
      <x:c r="MXV5890" s="248"/>
      <x:c r="MXW5890" s="248"/>
      <x:c r="MXX5890" s="248"/>
      <x:c r="MXY5890" s="248"/>
      <x:c r="MXZ5890" s="248"/>
      <x:c r="MYA5890" s="248"/>
      <x:c r="MYB5890" s="248"/>
      <x:c r="MYC5890" s="248"/>
      <x:c r="MYD5890" s="248"/>
      <x:c r="MYE5890" s="248"/>
      <x:c r="MYF5890" s="248"/>
      <x:c r="MYG5890" s="248"/>
      <x:c r="MYH5890" s="248"/>
      <x:c r="MYI5890" s="248"/>
      <x:c r="MYJ5890" s="248"/>
      <x:c r="MYK5890" s="248"/>
      <x:c r="MYL5890" s="248"/>
      <x:c r="MYM5890" s="248"/>
      <x:c r="MYN5890" s="248"/>
      <x:c r="MYO5890" s="248"/>
      <x:c r="MYP5890" s="248"/>
      <x:c r="MYQ5890" s="248"/>
      <x:c r="MYR5890" s="248"/>
      <x:c r="MYS5890" s="248"/>
      <x:c r="MYT5890" s="248"/>
      <x:c r="MYU5890" s="248"/>
      <x:c r="MYV5890" s="248"/>
      <x:c r="MYW5890" s="248"/>
      <x:c r="MYX5890" s="248"/>
      <x:c r="MYY5890" s="248"/>
      <x:c r="MYZ5890" s="248"/>
      <x:c r="MZA5890" s="248"/>
      <x:c r="MZB5890" s="248"/>
      <x:c r="MZC5890" s="248"/>
      <x:c r="MZD5890" s="248"/>
      <x:c r="MZE5890" s="248"/>
      <x:c r="MZF5890" s="248"/>
      <x:c r="MZG5890" s="248"/>
      <x:c r="MZH5890" s="248"/>
      <x:c r="MZI5890" s="248"/>
      <x:c r="MZJ5890" s="248"/>
      <x:c r="MZK5890" s="248"/>
      <x:c r="MZL5890" s="248"/>
      <x:c r="MZM5890" s="248"/>
      <x:c r="MZN5890" s="248"/>
      <x:c r="MZO5890" s="248"/>
      <x:c r="MZP5890" s="248"/>
      <x:c r="MZQ5890" s="248"/>
      <x:c r="MZR5890" s="248"/>
      <x:c r="MZS5890" s="248"/>
      <x:c r="MZT5890" s="248"/>
      <x:c r="MZU5890" s="248"/>
      <x:c r="MZV5890" s="248"/>
      <x:c r="MZW5890" s="248"/>
      <x:c r="MZX5890" s="248"/>
      <x:c r="MZY5890" s="248"/>
      <x:c r="MZZ5890" s="248"/>
      <x:c r="NAA5890" s="248"/>
      <x:c r="NAB5890" s="248"/>
      <x:c r="NAC5890" s="248"/>
      <x:c r="NAD5890" s="248"/>
      <x:c r="NAE5890" s="248"/>
      <x:c r="NAF5890" s="248"/>
      <x:c r="NAG5890" s="248"/>
      <x:c r="NAH5890" s="248"/>
      <x:c r="NAI5890" s="248"/>
      <x:c r="NAJ5890" s="248"/>
      <x:c r="NAK5890" s="248"/>
      <x:c r="NAL5890" s="248"/>
      <x:c r="NAM5890" s="248"/>
      <x:c r="NAN5890" s="248"/>
      <x:c r="NAO5890" s="248"/>
      <x:c r="NAP5890" s="248"/>
      <x:c r="NAQ5890" s="248"/>
      <x:c r="NAR5890" s="248"/>
      <x:c r="NAS5890" s="248"/>
      <x:c r="NAT5890" s="248"/>
      <x:c r="NAU5890" s="248"/>
      <x:c r="NAV5890" s="248"/>
      <x:c r="NAW5890" s="248"/>
      <x:c r="NAX5890" s="248"/>
      <x:c r="NAY5890" s="248"/>
      <x:c r="NAZ5890" s="248"/>
      <x:c r="NBA5890" s="248"/>
      <x:c r="NBB5890" s="248"/>
      <x:c r="NBC5890" s="248"/>
      <x:c r="NBD5890" s="248"/>
      <x:c r="NBE5890" s="248"/>
      <x:c r="NBF5890" s="248"/>
      <x:c r="NBG5890" s="248"/>
      <x:c r="NBH5890" s="248"/>
      <x:c r="NBI5890" s="248"/>
      <x:c r="NBJ5890" s="248"/>
      <x:c r="NBK5890" s="248"/>
      <x:c r="NBL5890" s="248"/>
      <x:c r="NBM5890" s="248"/>
      <x:c r="NBN5890" s="248"/>
      <x:c r="NBO5890" s="248"/>
      <x:c r="NBP5890" s="248"/>
      <x:c r="NBQ5890" s="248"/>
      <x:c r="NBR5890" s="248"/>
      <x:c r="NBS5890" s="248"/>
      <x:c r="NBT5890" s="248"/>
      <x:c r="NBU5890" s="248"/>
      <x:c r="NBV5890" s="248"/>
      <x:c r="NBW5890" s="248"/>
      <x:c r="NBX5890" s="248"/>
      <x:c r="NBY5890" s="248"/>
      <x:c r="NBZ5890" s="248"/>
      <x:c r="NCA5890" s="248"/>
      <x:c r="NCB5890" s="248"/>
      <x:c r="NCC5890" s="248"/>
      <x:c r="NCD5890" s="248"/>
      <x:c r="NCE5890" s="248"/>
      <x:c r="NCF5890" s="248"/>
      <x:c r="NCG5890" s="248"/>
      <x:c r="NCH5890" s="248"/>
      <x:c r="NCI5890" s="248"/>
      <x:c r="NCJ5890" s="248"/>
      <x:c r="NCK5890" s="248"/>
      <x:c r="NCL5890" s="248"/>
      <x:c r="NCM5890" s="248"/>
      <x:c r="NCN5890" s="248"/>
      <x:c r="NCO5890" s="248"/>
      <x:c r="NCP5890" s="248"/>
      <x:c r="NCQ5890" s="248"/>
      <x:c r="NCR5890" s="248"/>
      <x:c r="NCS5890" s="248"/>
      <x:c r="NCT5890" s="248"/>
      <x:c r="NCU5890" s="248"/>
      <x:c r="NCV5890" s="248"/>
      <x:c r="NCW5890" s="248"/>
      <x:c r="NCX5890" s="248"/>
      <x:c r="NCY5890" s="248"/>
      <x:c r="NCZ5890" s="248"/>
      <x:c r="NDA5890" s="248"/>
      <x:c r="NDB5890" s="248"/>
      <x:c r="NDC5890" s="248"/>
      <x:c r="NDD5890" s="248"/>
      <x:c r="NDE5890" s="248"/>
      <x:c r="NDF5890" s="248"/>
      <x:c r="NDG5890" s="248"/>
      <x:c r="NDH5890" s="248"/>
      <x:c r="NDI5890" s="248"/>
      <x:c r="NDJ5890" s="248"/>
      <x:c r="NDK5890" s="248"/>
      <x:c r="NDL5890" s="248"/>
      <x:c r="NDM5890" s="248"/>
      <x:c r="NDN5890" s="248"/>
      <x:c r="NDO5890" s="248"/>
      <x:c r="NDP5890" s="248"/>
      <x:c r="NDQ5890" s="248"/>
      <x:c r="NDR5890" s="248"/>
      <x:c r="NDS5890" s="248"/>
      <x:c r="NDT5890" s="248"/>
      <x:c r="NDU5890" s="248"/>
      <x:c r="NDV5890" s="248"/>
      <x:c r="NDW5890" s="248"/>
      <x:c r="NDX5890" s="248"/>
      <x:c r="NDY5890" s="248"/>
      <x:c r="NDZ5890" s="248"/>
      <x:c r="NEA5890" s="248"/>
      <x:c r="NEB5890" s="248"/>
      <x:c r="NEC5890" s="248"/>
      <x:c r="NED5890" s="248"/>
      <x:c r="NEE5890" s="248"/>
      <x:c r="NEF5890" s="248"/>
      <x:c r="NEG5890" s="248"/>
      <x:c r="NEH5890" s="248"/>
      <x:c r="NEI5890" s="248"/>
      <x:c r="NEJ5890" s="248"/>
      <x:c r="NEK5890" s="248"/>
      <x:c r="NEL5890" s="248"/>
      <x:c r="NEM5890" s="248"/>
      <x:c r="NEN5890" s="248"/>
      <x:c r="NEO5890" s="248"/>
      <x:c r="NEP5890" s="248"/>
      <x:c r="NEQ5890" s="248"/>
      <x:c r="NER5890" s="248"/>
      <x:c r="NES5890" s="248"/>
      <x:c r="NET5890" s="248"/>
      <x:c r="NEU5890" s="248"/>
      <x:c r="NEV5890" s="248"/>
      <x:c r="NEW5890" s="248"/>
      <x:c r="NEX5890" s="248"/>
      <x:c r="NEY5890" s="248"/>
      <x:c r="NEZ5890" s="248"/>
      <x:c r="NFA5890" s="248"/>
      <x:c r="NFB5890" s="248"/>
      <x:c r="NFC5890" s="248"/>
      <x:c r="NFD5890" s="248"/>
      <x:c r="NFE5890" s="248"/>
      <x:c r="NFF5890" s="248"/>
      <x:c r="NFG5890" s="248"/>
      <x:c r="NFH5890" s="248"/>
      <x:c r="NFI5890" s="248"/>
      <x:c r="NFJ5890" s="248"/>
      <x:c r="NFK5890" s="248"/>
      <x:c r="NFL5890" s="248"/>
      <x:c r="NFM5890" s="248"/>
      <x:c r="NFN5890" s="248"/>
      <x:c r="NFO5890" s="248"/>
      <x:c r="NFP5890" s="248"/>
      <x:c r="NFQ5890" s="248"/>
      <x:c r="NFR5890" s="248"/>
      <x:c r="NFS5890" s="248"/>
      <x:c r="NFT5890" s="248"/>
      <x:c r="NFU5890" s="248"/>
      <x:c r="NFV5890" s="248"/>
      <x:c r="NFW5890" s="248"/>
      <x:c r="NFX5890" s="248"/>
      <x:c r="NFY5890" s="248"/>
      <x:c r="NFZ5890" s="248"/>
      <x:c r="NGA5890" s="248"/>
      <x:c r="NGB5890" s="248"/>
      <x:c r="NGC5890" s="248"/>
      <x:c r="NGD5890" s="248"/>
      <x:c r="NGE5890" s="248"/>
      <x:c r="NGF5890" s="248"/>
      <x:c r="NGG5890" s="248"/>
      <x:c r="NGH5890" s="248"/>
      <x:c r="NGI5890" s="248"/>
      <x:c r="NGJ5890" s="248"/>
      <x:c r="NGK5890" s="248"/>
      <x:c r="NGL5890" s="248"/>
      <x:c r="NGM5890" s="248"/>
      <x:c r="NGN5890" s="248"/>
      <x:c r="NGO5890" s="248"/>
      <x:c r="NGP5890" s="248"/>
      <x:c r="NGQ5890" s="248"/>
      <x:c r="NGR5890" s="248"/>
      <x:c r="NGS5890" s="248"/>
      <x:c r="NGT5890" s="248"/>
      <x:c r="NGU5890" s="248"/>
      <x:c r="NGV5890" s="248"/>
      <x:c r="NGW5890" s="248"/>
      <x:c r="NGX5890" s="248"/>
      <x:c r="NGY5890" s="248"/>
      <x:c r="NGZ5890" s="248"/>
      <x:c r="NHA5890" s="248"/>
      <x:c r="NHB5890" s="248"/>
      <x:c r="NHC5890" s="248"/>
      <x:c r="NHD5890" s="248"/>
      <x:c r="NHE5890" s="248"/>
      <x:c r="NHF5890" s="248"/>
      <x:c r="NHG5890" s="248"/>
      <x:c r="NHH5890" s="248"/>
      <x:c r="NHI5890" s="248"/>
      <x:c r="NHJ5890" s="248"/>
      <x:c r="NHK5890" s="248"/>
      <x:c r="NHL5890" s="248"/>
      <x:c r="NHM5890" s="248"/>
      <x:c r="NHN5890" s="248"/>
      <x:c r="NHO5890" s="248"/>
      <x:c r="NHP5890" s="248"/>
      <x:c r="NHQ5890" s="248"/>
      <x:c r="NHR5890" s="248"/>
      <x:c r="NHS5890" s="248"/>
      <x:c r="NHT5890" s="248"/>
      <x:c r="NHU5890" s="248"/>
      <x:c r="NHV5890" s="248"/>
      <x:c r="NHW5890" s="248"/>
      <x:c r="NHX5890" s="248"/>
      <x:c r="NHY5890" s="248"/>
      <x:c r="NHZ5890" s="248"/>
      <x:c r="NIA5890" s="248"/>
      <x:c r="NIB5890" s="248"/>
      <x:c r="NIC5890" s="248"/>
      <x:c r="NID5890" s="248"/>
      <x:c r="NIE5890" s="248"/>
      <x:c r="NIF5890" s="248"/>
      <x:c r="NIG5890" s="248"/>
      <x:c r="NIH5890" s="248"/>
      <x:c r="NII5890" s="248"/>
      <x:c r="NIJ5890" s="248"/>
      <x:c r="NIK5890" s="248"/>
      <x:c r="NIL5890" s="248"/>
      <x:c r="NIM5890" s="248"/>
      <x:c r="NIN5890" s="248"/>
      <x:c r="NIO5890" s="248"/>
      <x:c r="NIP5890" s="248"/>
      <x:c r="NIQ5890" s="248"/>
      <x:c r="NIR5890" s="248"/>
      <x:c r="NIS5890" s="248"/>
      <x:c r="NIT5890" s="248"/>
      <x:c r="NIU5890" s="248"/>
      <x:c r="NIV5890" s="248"/>
      <x:c r="NIW5890" s="248"/>
      <x:c r="NIX5890" s="248"/>
      <x:c r="NIY5890" s="248"/>
      <x:c r="NIZ5890" s="248"/>
      <x:c r="NJA5890" s="248"/>
      <x:c r="NJB5890" s="248"/>
      <x:c r="NJC5890" s="248"/>
      <x:c r="NJD5890" s="248"/>
      <x:c r="NJE5890" s="248"/>
      <x:c r="NJF5890" s="248"/>
      <x:c r="NJG5890" s="248"/>
      <x:c r="NJH5890" s="248"/>
      <x:c r="NJI5890" s="248"/>
      <x:c r="NJJ5890" s="248"/>
      <x:c r="NJK5890" s="248"/>
      <x:c r="NJL5890" s="248"/>
      <x:c r="NJM5890" s="248"/>
      <x:c r="NJN5890" s="248"/>
      <x:c r="NJO5890" s="248"/>
      <x:c r="NJP5890" s="248"/>
      <x:c r="NJQ5890" s="248"/>
      <x:c r="NJR5890" s="248"/>
      <x:c r="NJS5890" s="248"/>
      <x:c r="NJT5890" s="248"/>
      <x:c r="NJU5890" s="248"/>
      <x:c r="NJV5890" s="248"/>
      <x:c r="NJW5890" s="248"/>
      <x:c r="NJX5890" s="248"/>
      <x:c r="NJY5890" s="248"/>
      <x:c r="NJZ5890" s="248"/>
      <x:c r="NKA5890" s="248"/>
      <x:c r="NKB5890" s="248"/>
      <x:c r="NKC5890" s="248"/>
      <x:c r="NKD5890" s="248"/>
      <x:c r="NKE5890" s="248"/>
      <x:c r="NKF5890" s="248"/>
      <x:c r="NKG5890" s="248"/>
      <x:c r="NKH5890" s="248"/>
      <x:c r="NKI5890" s="248"/>
      <x:c r="NKJ5890" s="248"/>
      <x:c r="NKK5890" s="248"/>
      <x:c r="NKL5890" s="248"/>
      <x:c r="NKM5890" s="248"/>
      <x:c r="NKN5890" s="248"/>
      <x:c r="NKO5890" s="248"/>
      <x:c r="NKP5890" s="248"/>
      <x:c r="NKQ5890" s="248"/>
      <x:c r="NKR5890" s="248"/>
      <x:c r="NKS5890" s="248"/>
      <x:c r="NKT5890" s="248"/>
      <x:c r="NKU5890" s="248"/>
      <x:c r="NKV5890" s="248"/>
      <x:c r="NKW5890" s="248"/>
      <x:c r="NKX5890" s="248"/>
      <x:c r="NKY5890" s="248"/>
      <x:c r="NKZ5890" s="248"/>
      <x:c r="NLA5890" s="248"/>
      <x:c r="NLB5890" s="248"/>
      <x:c r="NLC5890" s="248"/>
      <x:c r="NLD5890" s="248"/>
      <x:c r="NLE5890" s="248"/>
      <x:c r="NLF5890" s="248"/>
      <x:c r="NLG5890" s="248"/>
      <x:c r="NLH5890" s="248"/>
      <x:c r="NLI5890" s="248"/>
      <x:c r="NLJ5890" s="248"/>
      <x:c r="NLK5890" s="248"/>
      <x:c r="NLL5890" s="248"/>
      <x:c r="NLM5890" s="248"/>
      <x:c r="NLN5890" s="248"/>
      <x:c r="NLO5890" s="248"/>
      <x:c r="NLP5890" s="248"/>
      <x:c r="NLQ5890" s="248"/>
      <x:c r="NLR5890" s="248"/>
      <x:c r="NLS5890" s="248"/>
      <x:c r="NLT5890" s="248"/>
      <x:c r="NLU5890" s="248"/>
      <x:c r="NLV5890" s="248"/>
      <x:c r="NLW5890" s="248"/>
      <x:c r="NLX5890" s="248"/>
      <x:c r="NLY5890" s="248"/>
      <x:c r="NLZ5890" s="248"/>
      <x:c r="NMA5890" s="248"/>
      <x:c r="NMB5890" s="248"/>
      <x:c r="NMC5890" s="248"/>
      <x:c r="NMD5890" s="248"/>
      <x:c r="NME5890" s="248"/>
      <x:c r="NMF5890" s="248"/>
      <x:c r="NMG5890" s="248"/>
      <x:c r="NMH5890" s="248"/>
      <x:c r="NMI5890" s="248"/>
      <x:c r="NMJ5890" s="248"/>
      <x:c r="NMK5890" s="248"/>
      <x:c r="NML5890" s="248"/>
      <x:c r="NMM5890" s="248"/>
      <x:c r="NMN5890" s="248"/>
      <x:c r="NMO5890" s="248"/>
      <x:c r="NMP5890" s="248"/>
      <x:c r="NMQ5890" s="248"/>
      <x:c r="NMR5890" s="248"/>
      <x:c r="NMS5890" s="248"/>
      <x:c r="NMT5890" s="248"/>
      <x:c r="NMU5890" s="248"/>
      <x:c r="NMV5890" s="248"/>
      <x:c r="NMW5890" s="248"/>
      <x:c r="NMX5890" s="248"/>
      <x:c r="NMY5890" s="248"/>
      <x:c r="NMZ5890" s="248"/>
      <x:c r="NNA5890" s="248"/>
      <x:c r="NNB5890" s="248"/>
      <x:c r="NNC5890" s="248"/>
      <x:c r="NND5890" s="248"/>
      <x:c r="NNE5890" s="248"/>
      <x:c r="NNF5890" s="248"/>
      <x:c r="NNG5890" s="248"/>
      <x:c r="NNH5890" s="248"/>
      <x:c r="NNI5890" s="248"/>
      <x:c r="NNJ5890" s="248"/>
      <x:c r="NNK5890" s="248"/>
      <x:c r="NNL5890" s="248"/>
      <x:c r="NNM5890" s="248"/>
      <x:c r="NNN5890" s="248"/>
      <x:c r="NNO5890" s="248"/>
      <x:c r="NNP5890" s="248"/>
      <x:c r="NNQ5890" s="248"/>
      <x:c r="NNR5890" s="248"/>
      <x:c r="NNS5890" s="248"/>
      <x:c r="NNT5890" s="248"/>
      <x:c r="NNU5890" s="248"/>
      <x:c r="NNV5890" s="248"/>
      <x:c r="NNW5890" s="248"/>
      <x:c r="NNX5890" s="248"/>
      <x:c r="NNY5890" s="248"/>
      <x:c r="NNZ5890" s="248"/>
      <x:c r="NOA5890" s="248"/>
      <x:c r="NOB5890" s="248"/>
      <x:c r="NOC5890" s="248"/>
      <x:c r="NOD5890" s="248"/>
      <x:c r="NOE5890" s="248"/>
      <x:c r="NOF5890" s="248"/>
      <x:c r="NOG5890" s="248"/>
      <x:c r="NOH5890" s="248"/>
      <x:c r="NOI5890" s="248"/>
      <x:c r="NOJ5890" s="248"/>
      <x:c r="NOK5890" s="248"/>
      <x:c r="NOL5890" s="248"/>
      <x:c r="NOM5890" s="248"/>
      <x:c r="NON5890" s="248"/>
      <x:c r="NOO5890" s="248"/>
      <x:c r="NOP5890" s="248"/>
      <x:c r="NOQ5890" s="248"/>
      <x:c r="NOR5890" s="248"/>
      <x:c r="NOS5890" s="248"/>
      <x:c r="NOT5890" s="248"/>
      <x:c r="NOU5890" s="248"/>
      <x:c r="NOV5890" s="248"/>
      <x:c r="NOW5890" s="248"/>
      <x:c r="NOX5890" s="248"/>
      <x:c r="NOY5890" s="248"/>
      <x:c r="NOZ5890" s="248"/>
      <x:c r="NPA5890" s="248"/>
      <x:c r="NPB5890" s="248"/>
      <x:c r="NPC5890" s="248"/>
      <x:c r="NPD5890" s="248"/>
      <x:c r="NPE5890" s="248"/>
      <x:c r="NPF5890" s="248"/>
      <x:c r="NPG5890" s="248"/>
      <x:c r="NPH5890" s="248"/>
      <x:c r="NPI5890" s="248"/>
      <x:c r="NPJ5890" s="248"/>
      <x:c r="NPK5890" s="248"/>
      <x:c r="NPL5890" s="248"/>
      <x:c r="NPM5890" s="248"/>
      <x:c r="NPN5890" s="248"/>
      <x:c r="NPO5890" s="248"/>
      <x:c r="NPP5890" s="248"/>
      <x:c r="NPQ5890" s="248"/>
      <x:c r="NPR5890" s="248"/>
      <x:c r="NPS5890" s="248"/>
      <x:c r="NPT5890" s="248"/>
      <x:c r="NPU5890" s="248"/>
      <x:c r="NPV5890" s="248"/>
      <x:c r="NPW5890" s="248"/>
      <x:c r="NPX5890" s="248"/>
      <x:c r="NPY5890" s="248"/>
      <x:c r="NPZ5890" s="248"/>
      <x:c r="NQA5890" s="248"/>
      <x:c r="NQB5890" s="248"/>
      <x:c r="NQC5890" s="248"/>
      <x:c r="NQD5890" s="248"/>
      <x:c r="NQE5890" s="248"/>
      <x:c r="NQF5890" s="248"/>
      <x:c r="NQG5890" s="248"/>
      <x:c r="NQH5890" s="248"/>
      <x:c r="NQI5890" s="248"/>
      <x:c r="NQJ5890" s="248"/>
      <x:c r="NQK5890" s="248"/>
      <x:c r="NQL5890" s="248"/>
      <x:c r="NQM5890" s="248"/>
      <x:c r="NQN5890" s="248"/>
      <x:c r="NQO5890" s="248"/>
      <x:c r="NQP5890" s="248"/>
      <x:c r="NQQ5890" s="248"/>
      <x:c r="NQR5890" s="248"/>
      <x:c r="NQS5890" s="248"/>
      <x:c r="NQT5890" s="248"/>
      <x:c r="NQU5890" s="248"/>
      <x:c r="NQV5890" s="248"/>
      <x:c r="NQW5890" s="248"/>
      <x:c r="NQX5890" s="248"/>
      <x:c r="NQY5890" s="248"/>
      <x:c r="NQZ5890" s="248"/>
      <x:c r="NRA5890" s="248"/>
      <x:c r="NRB5890" s="248"/>
      <x:c r="NRC5890" s="248"/>
      <x:c r="NRD5890" s="248"/>
      <x:c r="NRE5890" s="248"/>
      <x:c r="NRF5890" s="248"/>
      <x:c r="NRG5890" s="248"/>
      <x:c r="NRH5890" s="248"/>
      <x:c r="NRI5890" s="248"/>
      <x:c r="NRJ5890" s="248"/>
      <x:c r="NRK5890" s="248"/>
      <x:c r="NRL5890" s="248"/>
      <x:c r="NRM5890" s="248"/>
      <x:c r="NRN5890" s="248"/>
      <x:c r="NRO5890" s="248"/>
      <x:c r="NRP5890" s="248"/>
      <x:c r="NRQ5890" s="248"/>
      <x:c r="NRR5890" s="248"/>
      <x:c r="NRS5890" s="248"/>
      <x:c r="NRT5890" s="248"/>
      <x:c r="NRU5890" s="248"/>
      <x:c r="NRV5890" s="248"/>
      <x:c r="NRW5890" s="248"/>
      <x:c r="NRX5890" s="248"/>
      <x:c r="NRY5890" s="248"/>
      <x:c r="NRZ5890" s="248"/>
      <x:c r="NSA5890" s="248"/>
      <x:c r="NSB5890" s="248"/>
      <x:c r="NSC5890" s="248"/>
      <x:c r="NSD5890" s="248"/>
      <x:c r="NSE5890" s="248"/>
      <x:c r="NSF5890" s="248"/>
      <x:c r="NSG5890" s="248"/>
      <x:c r="NSH5890" s="248"/>
      <x:c r="NSI5890" s="248"/>
      <x:c r="NSJ5890" s="248"/>
      <x:c r="NSK5890" s="248"/>
      <x:c r="NSL5890" s="248"/>
      <x:c r="NSM5890" s="248"/>
      <x:c r="NSN5890" s="248"/>
      <x:c r="NSO5890" s="248"/>
      <x:c r="NSP5890" s="248"/>
      <x:c r="NSQ5890" s="248"/>
      <x:c r="NSR5890" s="248"/>
      <x:c r="NSS5890" s="248"/>
      <x:c r="NST5890" s="248"/>
      <x:c r="NSU5890" s="248"/>
      <x:c r="NSV5890" s="248"/>
      <x:c r="NSW5890" s="248"/>
      <x:c r="NSX5890" s="248"/>
      <x:c r="NSY5890" s="248"/>
      <x:c r="NSZ5890" s="248"/>
      <x:c r="NTA5890" s="248"/>
      <x:c r="NTB5890" s="248"/>
      <x:c r="NTC5890" s="248"/>
      <x:c r="NTD5890" s="248"/>
      <x:c r="NTE5890" s="248"/>
      <x:c r="NTF5890" s="248"/>
      <x:c r="NTG5890" s="248"/>
      <x:c r="NTH5890" s="248"/>
      <x:c r="NTI5890" s="248"/>
      <x:c r="NTJ5890" s="248"/>
      <x:c r="NTK5890" s="248"/>
      <x:c r="NTL5890" s="248"/>
      <x:c r="NTM5890" s="248"/>
      <x:c r="NTN5890" s="248"/>
      <x:c r="NTO5890" s="248"/>
      <x:c r="NTP5890" s="248"/>
      <x:c r="NTQ5890" s="248"/>
      <x:c r="NTR5890" s="248"/>
      <x:c r="NTS5890" s="248"/>
      <x:c r="NTT5890" s="248"/>
      <x:c r="NTU5890" s="248"/>
      <x:c r="NTV5890" s="248"/>
      <x:c r="NTW5890" s="248"/>
      <x:c r="NTX5890" s="248"/>
      <x:c r="NTY5890" s="248"/>
      <x:c r="NTZ5890" s="248"/>
      <x:c r="NUA5890" s="248"/>
      <x:c r="NUB5890" s="248"/>
      <x:c r="NUC5890" s="248"/>
      <x:c r="NUD5890" s="248"/>
      <x:c r="NUE5890" s="248"/>
      <x:c r="NUF5890" s="248"/>
      <x:c r="NUG5890" s="248"/>
      <x:c r="NUH5890" s="248"/>
      <x:c r="NUI5890" s="248"/>
      <x:c r="NUJ5890" s="248"/>
      <x:c r="NUK5890" s="248"/>
      <x:c r="NUL5890" s="248"/>
      <x:c r="NUM5890" s="248"/>
      <x:c r="NUN5890" s="248"/>
      <x:c r="NUO5890" s="248"/>
      <x:c r="NUP5890" s="248"/>
      <x:c r="NUQ5890" s="248"/>
      <x:c r="NUR5890" s="248"/>
      <x:c r="NUS5890" s="248"/>
      <x:c r="NUT5890" s="248"/>
      <x:c r="NUU5890" s="248"/>
      <x:c r="NUV5890" s="248"/>
      <x:c r="NUW5890" s="248"/>
      <x:c r="NUX5890" s="248"/>
      <x:c r="NUY5890" s="248"/>
      <x:c r="NUZ5890" s="248"/>
      <x:c r="NVA5890" s="248"/>
      <x:c r="NVB5890" s="248"/>
      <x:c r="NVC5890" s="248"/>
      <x:c r="NVD5890" s="248"/>
      <x:c r="NVE5890" s="248"/>
      <x:c r="NVF5890" s="248"/>
      <x:c r="NVG5890" s="248"/>
      <x:c r="NVH5890" s="248"/>
      <x:c r="NVI5890" s="248"/>
      <x:c r="NVJ5890" s="248"/>
      <x:c r="NVK5890" s="248"/>
      <x:c r="NVL5890" s="248"/>
      <x:c r="NVM5890" s="248"/>
      <x:c r="NVN5890" s="248"/>
      <x:c r="NVO5890" s="248"/>
      <x:c r="NVP5890" s="248"/>
      <x:c r="NVQ5890" s="248"/>
      <x:c r="NVR5890" s="248"/>
      <x:c r="NVS5890" s="248"/>
      <x:c r="NVT5890" s="248"/>
      <x:c r="NVU5890" s="248"/>
      <x:c r="NVV5890" s="248"/>
      <x:c r="NVW5890" s="248"/>
      <x:c r="NVX5890" s="248"/>
      <x:c r="NVY5890" s="248"/>
      <x:c r="NVZ5890" s="248"/>
      <x:c r="NWA5890" s="248"/>
      <x:c r="NWB5890" s="248"/>
      <x:c r="NWC5890" s="248"/>
      <x:c r="NWD5890" s="248"/>
      <x:c r="NWE5890" s="248"/>
      <x:c r="NWF5890" s="248"/>
      <x:c r="NWG5890" s="248"/>
      <x:c r="NWH5890" s="248"/>
      <x:c r="NWI5890" s="248"/>
      <x:c r="NWJ5890" s="248"/>
      <x:c r="NWK5890" s="248"/>
      <x:c r="NWL5890" s="248"/>
      <x:c r="NWM5890" s="248"/>
      <x:c r="NWN5890" s="248"/>
      <x:c r="NWO5890" s="248"/>
      <x:c r="NWP5890" s="248"/>
      <x:c r="NWQ5890" s="248"/>
      <x:c r="NWR5890" s="248"/>
      <x:c r="NWS5890" s="248"/>
      <x:c r="NWT5890" s="248"/>
      <x:c r="NWU5890" s="248"/>
      <x:c r="NWV5890" s="248"/>
      <x:c r="NWW5890" s="248"/>
      <x:c r="NWX5890" s="248"/>
      <x:c r="NWY5890" s="248"/>
      <x:c r="NWZ5890" s="248"/>
      <x:c r="NXA5890" s="248"/>
      <x:c r="NXB5890" s="248"/>
      <x:c r="NXC5890" s="248"/>
      <x:c r="NXD5890" s="248"/>
      <x:c r="NXE5890" s="248"/>
      <x:c r="NXF5890" s="248"/>
      <x:c r="NXG5890" s="248"/>
      <x:c r="NXH5890" s="248"/>
      <x:c r="NXI5890" s="248"/>
      <x:c r="NXJ5890" s="248"/>
      <x:c r="NXK5890" s="248"/>
      <x:c r="NXL5890" s="248"/>
      <x:c r="NXM5890" s="248"/>
      <x:c r="NXN5890" s="248"/>
      <x:c r="NXO5890" s="248"/>
      <x:c r="NXP5890" s="248"/>
      <x:c r="NXQ5890" s="248"/>
      <x:c r="NXR5890" s="248"/>
      <x:c r="NXS5890" s="248"/>
      <x:c r="NXT5890" s="248"/>
      <x:c r="NXU5890" s="248"/>
      <x:c r="NXV5890" s="248"/>
      <x:c r="NXW5890" s="248"/>
      <x:c r="NXX5890" s="248"/>
      <x:c r="NXY5890" s="248"/>
      <x:c r="NXZ5890" s="248"/>
      <x:c r="NYA5890" s="248"/>
      <x:c r="NYB5890" s="248"/>
      <x:c r="NYC5890" s="248"/>
      <x:c r="NYD5890" s="248"/>
      <x:c r="NYE5890" s="248"/>
      <x:c r="NYF5890" s="248"/>
      <x:c r="NYG5890" s="248"/>
      <x:c r="NYH5890" s="248"/>
      <x:c r="NYI5890" s="248"/>
      <x:c r="NYJ5890" s="248"/>
      <x:c r="NYK5890" s="248"/>
      <x:c r="NYL5890" s="248"/>
      <x:c r="NYM5890" s="248"/>
      <x:c r="NYN5890" s="248"/>
      <x:c r="NYO5890" s="248"/>
      <x:c r="NYP5890" s="248"/>
      <x:c r="NYQ5890" s="248"/>
      <x:c r="NYR5890" s="248"/>
      <x:c r="NYS5890" s="248"/>
      <x:c r="NYT5890" s="248"/>
      <x:c r="NYU5890" s="248"/>
      <x:c r="NYV5890" s="248"/>
      <x:c r="NYW5890" s="248"/>
      <x:c r="NYX5890" s="248"/>
      <x:c r="NYY5890" s="248"/>
      <x:c r="NYZ5890" s="248"/>
      <x:c r="NZA5890" s="248"/>
      <x:c r="NZB5890" s="248"/>
      <x:c r="NZC5890" s="248"/>
      <x:c r="NZD5890" s="248"/>
      <x:c r="NZE5890" s="248"/>
      <x:c r="NZF5890" s="248"/>
      <x:c r="NZG5890" s="248"/>
      <x:c r="NZH5890" s="248"/>
      <x:c r="NZI5890" s="248"/>
      <x:c r="NZJ5890" s="248"/>
      <x:c r="NZK5890" s="248"/>
      <x:c r="NZL5890" s="248"/>
      <x:c r="NZM5890" s="248"/>
      <x:c r="NZN5890" s="248"/>
      <x:c r="NZO5890" s="248"/>
      <x:c r="NZP5890" s="248"/>
      <x:c r="NZQ5890" s="248"/>
      <x:c r="NZR5890" s="248"/>
      <x:c r="NZS5890" s="248"/>
      <x:c r="NZT5890" s="248"/>
      <x:c r="NZU5890" s="248"/>
      <x:c r="NZV5890" s="248"/>
      <x:c r="NZW5890" s="248"/>
      <x:c r="NZX5890" s="248"/>
      <x:c r="NZY5890" s="248"/>
      <x:c r="NZZ5890" s="248"/>
      <x:c r="OAA5890" s="248"/>
      <x:c r="OAB5890" s="248"/>
      <x:c r="OAC5890" s="248"/>
      <x:c r="OAD5890" s="248"/>
      <x:c r="OAE5890" s="248"/>
      <x:c r="OAF5890" s="248"/>
      <x:c r="OAG5890" s="248"/>
      <x:c r="OAH5890" s="248"/>
      <x:c r="OAI5890" s="248"/>
      <x:c r="OAJ5890" s="248"/>
      <x:c r="OAK5890" s="248"/>
      <x:c r="OAL5890" s="248"/>
      <x:c r="OAM5890" s="248"/>
      <x:c r="OAN5890" s="248"/>
      <x:c r="OAO5890" s="248"/>
      <x:c r="OAP5890" s="248"/>
      <x:c r="OAQ5890" s="248"/>
      <x:c r="OAR5890" s="248"/>
      <x:c r="OAS5890" s="248"/>
      <x:c r="OAT5890" s="248"/>
      <x:c r="OAU5890" s="248"/>
      <x:c r="OAV5890" s="248"/>
      <x:c r="OAW5890" s="248"/>
      <x:c r="OAX5890" s="248"/>
      <x:c r="OAY5890" s="248"/>
      <x:c r="OAZ5890" s="248"/>
      <x:c r="OBA5890" s="248"/>
      <x:c r="OBB5890" s="248"/>
      <x:c r="OBC5890" s="248"/>
      <x:c r="OBD5890" s="248"/>
      <x:c r="OBE5890" s="248"/>
      <x:c r="OBF5890" s="248"/>
      <x:c r="OBG5890" s="248"/>
      <x:c r="OBH5890" s="248"/>
      <x:c r="OBI5890" s="248"/>
      <x:c r="OBJ5890" s="248"/>
      <x:c r="OBK5890" s="248"/>
      <x:c r="OBL5890" s="248"/>
      <x:c r="OBM5890" s="248"/>
      <x:c r="OBN5890" s="248"/>
      <x:c r="OBO5890" s="248"/>
      <x:c r="OBP5890" s="248"/>
      <x:c r="OBQ5890" s="248"/>
      <x:c r="OBR5890" s="248"/>
      <x:c r="OBS5890" s="248"/>
      <x:c r="OBT5890" s="248"/>
      <x:c r="OBU5890" s="248"/>
      <x:c r="OBV5890" s="248"/>
      <x:c r="OBW5890" s="248"/>
      <x:c r="OBX5890" s="248"/>
      <x:c r="OBY5890" s="248"/>
      <x:c r="OBZ5890" s="248"/>
      <x:c r="OCA5890" s="248"/>
      <x:c r="OCB5890" s="248"/>
      <x:c r="OCC5890" s="248"/>
      <x:c r="OCD5890" s="248"/>
      <x:c r="OCE5890" s="248"/>
      <x:c r="OCF5890" s="248"/>
      <x:c r="OCG5890" s="248"/>
      <x:c r="OCH5890" s="248"/>
      <x:c r="OCI5890" s="248"/>
      <x:c r="OCJ5890" s="248"/>
      <x:c r="OCK5890" s="248"/>
      <x:c r="OCL5890" s="248"/>
      <x:c r="OCM5890" s="248"/>
      <x:c r="OCN5890" s="248"/>
      <x:c r="OCO5890" s="248"/>
      <x:c r="OCP5890" s="248"/>
      <x:c r="OCQ5890" s="248"/>
      <x:c r="OCR5890" s="248"/>
      <x:c r="OCS5890" s="248"/>
      <x:c r="OCT5890" s="248"/>
      <x:c r="OCU5890" s="248"/>
      <x:c r="OCV5890" s="248"/>
      <x:c r="OCW5890" s="248"/>
      <x:c r="OCX5890" s="248"/>
      <x:c r="OCY5890" s="248"/>
      <x:c r="OCZ5890" s="248"/>
      <x:c r="ODA5890" s="248"/>
      <x:c r="ODB5890" s="248"/>
      <x:c r="ODC5890" s="248"/>
      <x:c r="ODD5890" s="248"/>
      <x:c r="ODE5890" s="248"/>
      <x:c r="ODF5890" s="248"/>
      <x:c r="ODG5890" s="248"/>
      <x:c r="ODH5890" s="248"/>
      <x:c r="ODI5890" s="248"/>
      <x:c r="ODJ5890" s="248"/>
      <x:c r="ODK5890" s="248"/>
      <x:c r="ODL5890" s="248"/>
      <x:c r="ODM5890" s="248"/>
      <x:c r="ODN5890" s="248"/>
      <x:c r="ODO5890" s="248"/>
      <x:c r="ODP5890" s="248"/>
      <x:c r="ODQ5890" s="248"/>
      <x:c r="ODR5890" s="248"/>
      <x:c r="ODS5890" s="248"/>
      <x:c r="ODT5890" s="248"/>
      <x:c r="ODU5890" s="248"/>
      <x:c r="ODV5890" s="248"/>
      <x:c r="ODW5890" s="248"/>
      <x:c r="ODX5890" s="248"/>
      <x:c r="ODY5890" s="248"/>
      <x:c r="ODZ5890" s="248"/>
      <x:c r="OEA5890" s="248"/>
      <x:c r="OEB5890" s="248"/>
      <x:c r="OEC5890" s="248"/>
      <x:c r="OED5890" s="248"/>
      <x:c r="OEE5890" s="248"/>
      <x:c r="OEF5890" s="248"/>
      <x:c r="OEG5890" s="248"/>
      <x:c r="OEH5890" s="248"/>
      <x:c r="OEI5890" s="248"/>
      <x:c r="OEJ5890" s="248"/>
      <x:c r="OEK5890" s="248"/>
      <x:c r="OEL5890" s="248"/>
      <x:c r="OEM5890" s="248"/>
      <x:c r="OEN5890" s="248"/>
      <x:c r="OEO5890" s="248"/>
      <x:c r="OEP5890" s="248"/>
      <x:c r="OEQ5890" s="248"/>
      <x:c r="OER5890" s="248"/>
      <x:c r="OES5890" s="248"/>
      <x:c r="OET5890" s="248"/>
      <x:c r="OEU5890" s="248"/>
      <x:c r="OEV5890" s="248"/>
      <x:c r="OEW5890" s="248"/>
      <x:c r="OEX5890" s="248"/>
      <x:c r="OEY5890" s="248"/>
      <x:c r="OEZ5890" s="248"/>
      <x:c r="OFA5890" s="248"/>
      <x:c r="OFB5890" s="248"/>
      <x:c r="OFC5890" s="248"/>
      <x:c r="OFD5890" s="248"/>
      <x:c r="OFE5890" s="248"/>
      <x:c r="OFF5890" s="248"/>
      <x:c r="OFG5890" s="248"/>
      <x:c r="OFH5890" s="248"/>
      <x:c r="OFI5890" s="248"/>
      <x:c r="OFJ5890" s="248"/>
      <x:c r="OFK5890" s="248"/>
      <x:c r="OFL5890" s="248"/>
      <x:c r="OFM5890" s="248"/>
      <x:c r="OFN5890" s="248"/>
      <x:c r="OFO5890" s="248"/>
      <x:c r="OFP5890" s="248"/>
      <x:c r="OFQ5890" s="248"/>
      <x:c r="OFR5890" s="248"/>
      <x:c r="OFS5890" s="248"/>
      <x:c r="OFT5890" s="248"/>
      <x:c r="OFU5890" s="248"/>
      <x:c r="OFV5890" s="248"/>
      <x:c r="OFW5890" s="248"/>
      <x:c r="OFX5890" s="248"/>
      <x:c r="OFY5890" s="248"/>
      <x:c r="OFZ5890" s="248"/>
      <x:c r="OGA5890" s="248"/>
      <x:c r="OGB5890" s="248"/>
      <x:c r="OGC5890" s="248"/>
      <x:c r="OGD5890" s="248"/>
      <x:c r="OGE5890" s="248"/>
      <x:c r="OGF5890" s="248"/>
      <x:c r="OGG5890" s="248"/>
      <x:c r="OGH5890" s="248"/>
      <x:c r="OGI5890" s="248"/>
      <x:c r="OGJ5890" s="248"/>
      <x:c r="OGK5890" s="248"/>
      <x:c r="OGL5890" s="248"/>
      <x:c r="OGM5890" s="248"/>
      <x:c r="OGN5890" s="248"/>
      <x:c r="OGO5890" s="248"/>
      <x:c r="OGP5890" s="248"/>
      <x:c r="OGQ5890" s="248"/>
      <x:c r="OGR5890" s="248"/>
      <x:c r="OGS5890" s="248"/>
      <x:c r="OGT5890" s="248"/>
      <x:c r="OGU5890" s="248"/>
      <x:c r="OGV5890" s="248"/>
      <x:c r="OGW5890" s="248"/>
      <x:c r="OGX5890" s="248"/>
      <x:c r="OGY5890" s="248"/>
      <x:c r="OGZ5890" s="248"/>
      <x:c r="OHA5890" s="248"/>
      <x:c r="OHB5890" s="248"/>
      <x:c r="OHC5890" s="248"/>
      <x:c r="OHD5890" s="248"/>
      <x:c r="OHE5890" s="248"/>
      <x:c r="OHF5890" s="248"/>
      <x:c r="OHG5890" s="248"/>
      <x:c r="OHH5890" s="248"/>
      <x:c r="OHI5890" s="248"/>
      <x:c r="OHJ5890" s="248"/>
      <x:c r="OHK5890" s="248"/>
      <x:c r="OHL5890" s="248"/>
      <x:c r="OHM5890" s="248"/>
      <x:c r="OHN5890" s="248"/>
      <x:c r="OHO5890" s="248"/>
      <x:c r="OHP5890" s="248"/>
      <x:c r="OHQ5890" s="248"/>
      <x:c r="OHR5890" s="248"/>
      <x:c r="OHS5890" s="248"/>
      <x:c r="OHT5890" s="248"/>
      <x:c r="OHU5890" s="248"/>
      <x:c r="OHV5890" s="248"/>
      <x:c r="OHW5890" s="248"/>
      <x:c r="OHX5890" s="248"/>
      <x:c r="OHY5890" s="248"/>
      <x:c r="OHZ5890" s="248"/>
      <x:c r="OIA5890" s="248"/>
      <x:c r="OIB5890" s="248"/>
      <x:c r="OIC5890" s="248"/>
      <x:c r="OID5890" s="248"/>
      <x:c r="OIE5890" s="248"/>
      <x:c r="OIF5890" s="248"/>
      <x:c r="OIG5890" s="248"/>
      <x:c r="OIH5890" s="248"/>
      <x:c r="OII5890" s="248"/>
      <x:c r="OIJ5890" s="248"/>
      <x:c r="OIK5890" s="248"/>
      <x:c r="OIL5890" s="248"/>
      <x:c r="OIM5890" s="248"/>
      <x:c r="OIN5890" s="248"/>
      <x:c r="OIO5890" s="248"/>
      <x:c r="OIP5890" s="248"/>
      <x:c r="OIQ5890" s="248"/>
      <x:c r="OIR5890" s="248"/>
      <x:c r="OIS5890" s="248"/>
      <x:c r="OIT5890" s="248"/>
      <x:c r="OIU5890" s="248"/>
      <x:c r="OIV5890" s="248"/>
      <x:c r="OIW5890" s="248"/>
      <x:c r="OIX5890" s="248"/>
      <x:c r="OIY5890" s="248"/>
      <x:c r="OIZ5890" s="248"/>
      <x:c r="OJA5890" s="248"/>
      <x:c r="OJB5890" s="248"/>
      <x:c r="OJC5890" s="248"/>
      <x:c r="OJD5890" s="248"/>
      <x:c r="OJE5890" s="248"/>
      <x:c r="OJF5890" s="248"/>
      <x:c r="OJG5890" s="248"/>
      <x:c r="OJH5890" s="248"/>
      <x:c r="OJI5890" s="248"/>
      <x:c r="OJJ5890" s="248"/>
      <x:c r="OJK5890" s="248"/>
      <x:c r="OJL5890" s="248"/>
      <x:c r="OJM5890" s="248"/>
      <x:c r="OJN5890" s="248"/>
      <x:c r="OJO5890" s="248"/>
      <x:c r="OJP5890" s="248"/>
      <x:c r="OJQ5890" s="248"/>
      <x:c r="OJR5890" s="248"/>
      <x:c r="OJS5890" s="248"/>
      <x:c r="OJT5890" s="248"/>
      <x:c r="OJU5890" s="248"/>
      <x:c r="OJV5890" s="248"/>
      <x:c r="OJW5890" s="248"/>
      <x:c r="OJX5890" s="248"/>
      <x:c r="OJY5890" s="248"/>
      <x:c r="OJZ5890" s="248"/>
      <x:c r="OKA5890" s="248"/>
      <x:c r="OKB5890" s="248"/>
      <x:c r="OKC5890" s="248"/>
      <x:c r="OKD5890" s="248"/>
      <x:c r="OKE5890" s="248"/>
      <x:c r="OKF5890" s="248"/>
      <x:c r="OKG5890" s="248"/>
      <x:c r="OKH5890" s="248"/>
      <x:c r="OKI5890" s="248"/>
      <x:c r="OKJ5890" s="248"/>
      <x:c r="OKK5890" s="248"/>
      <x:c r="OKL5890" s="248"/>
      <x:c r="OKM5890" s="248"/>
      <x:c r="OKN5890" s="248"/>
      <x:c r="OKO5890" s="248"/>
      <x:c r="OKP5890" s="248"/>
      <x:c r="OKQ5890" s="248"/>
      <x:c r="OKR5890" s="248"/>
      <x:c r="OKS5890" s="248"/>
      <x:c r="OKT5890" s="248"/>
      <x:c r="OKU5890" s="248"/>
      <x:c r="OKV5890" s="248"/>
      <x:c r="OKW5890" s="248"/>
      <x:c r="OKX5890" s="248"/>
      <x:c r="OKY5890" s="248"/>
      <x:c r="OKZ5890" s="248"/>
      <x:c r="OLA5890" s="248"/>
      <x:c r="OLB5890" s="248"/>
      <x:c r="OLC5890" s="248"/>
      <x:c r="OLD5890" s="248"/>
      <x:c r="OLE5890" s="248"/>
      <x:c r="OLF5890" s="248"/>
      <x:c r="OLG5890" s="248"/>
      <x:c r="OLH5890" s="248"/>
      <x:c r="OLI5890" s="248"/>
      <x:c r="OLJ5890" s="248"/>
      <x:c r="OLK5890" s="248"/>
      <x:c r="OLL5890" s="248"/>
      <x:c r="OLM5890" s="248"/>
      <x:c r="OLN5890" s="248"/>
      <x:c r="OLO5890" s="248"/>
      <x:c r="OLP5890" s="248"/>
      <x:c r="OLQ5890" s="248"/>
      <x:c r="OLR5890" s="248"/>
      <x:c r="OLS5890" s="248"/>
      <x:c r="OLT5890" s="248"/>
      <x:c r="OLU5890" s="248"/>
      <x:c r="OLV5890" s="248"/>
      <x:c r="OLW5890" s="248"/>
      <x:c r="OLX5890" s="248"/>
      <x:c r="OLY5890" s="248"/>
      <x:c r="OLZ5890" s="248"/>
      <x:c r="OMA5890" s="248"/>
      <x:c r="OMB5890" s="248"/>
      <x:c r="OMC5890" s="248"/>
      <x:c r="OMD5890" s="248"/>
      <x:c r="OME5890" s="248"/>
      <x:c r="OMF5890" s="248"/>
      <x:c r="OMG5890" s="248"/>
      <x:c r="OMH5890" s="248"/>
      <x:c r="OMI5890" s="248"/>
      <x:c r="OMJ5890" s="248"/>
      <x:c r="OMK5890" s="248"/>
      <x:c r="OML5890" s="248"/>
      <x:c r="OMM5890" s="248"/>
      <x:c r="OMN5890" s="248"/>
      <x:c r="OMO5890" s="248"/>
      <x:c r="OMP5890" s="248"/>
      <x:c r="OMQ5890" s="248"/>
      <x:c r="OMR5890" s="248"/>
      <x:c r="OMS5890" s="248"/>
      <x:c r="OMT5890" s="248"/>
      <x:c r="OMU5890" s="248"/>
      <x:c r="OMV5890" s="248"/>
      <x:c r="OMW5890" s="248"/>
      <x:c r="OMX5890" s="248"/>
      <x:c r="OMY5890" s="248"/>
      <x:c r="OMZ5890" s="248"/>
      <x:c r="ONA5890" s="248"/>
      <x:c r="ONB5890" s="248"/>
      <x:c r="ONC5890" s="248"/>
      <x:c r="OND5890" s="248"/>
      <x:c r="ONE5890" s="248"/>
      <x:c r="ONF5890" s="248"/>
      <x:c r="ONG5890" s="248"/>
      <x:c r="ONH5890" s="248"/>
      <x:c r="ONI5890" s="248"/>
      <x:c r="ONJ5890" s="248"/>
      <x:c r="ONK5890" s="248"/>
      <x:c r="ONL5890" s="248"/>
      <x:c r="ONM5890" s="248"/>
      <x:c r="ONN5890" s="248"/>
      <x:c r="ONO5890" s="248"/>
      <x:c r="ONP5890" s="248"/>
      <x:c r="ONQ5890" s="248"/>
      <x:c r="ONR5890" s="248"/>
      <x:c r="ONS5890" s="248"/>
      <x:c r="ONT5890" s="248"/>
      <x:c r="ONU5890" s="248"/>
      <x:c r="ONV5890" s="248"/>
      <x:c r="ONW5890" s="248"/>
      <x:c r="ONX5890" s="248"/>
      <x:c r="ONY5890" s="248"/>
      <x:c r="ONZ5890" s="248"/>
      <x:c r="OOA5890" s="248"/>
      <x:c r="OOB5890" s="248"/>
      <x:c r="OOC5890" s="248"/>
      <x:c r="OOD5890" s="248"/>
      <x:c r="OOE5890" s="248"/>
      <x:c r="OOF5890" s="248"/>
      <x:c r="OOG5890" s="248"/>
      <x:c r="OOH5890" s="248"/>
      <x:c r="OOI5890" s="248"/>
      <x:c r="OOJ5890" s="248"/>
      <x:c r="OOK5890" s="248"/>
      <x:c r="OOL5890" s="248"/>
      <x:c r="OOM5890" s="248"/>
      <x:c r="OON5890" s="248"/>
      <x:c r="OOO5890" s="248"/>
      <x:c r="OOP5890" s="248"/>
      <x:c r="OOQ5890" s="248"/>
      <x:c r="OOR5890" s="248"/>
      <x:c r="OOS5890" s="248"/>
      <x:c r="OOT5890" s="248"/>
      <x:c r="OOU5890" s="248"/>
      <x:c r="OOV5890" s="248"/>
      <x:c r="OOW5890" s="248"/>
      <x:c r="OOX5890" s="248"/>
      <x:c r="OOY5890" s="248"/>
      <x:c r="OOZ5890" s="248"/>
      <x:c r="OPA5890" s="248"/>
      <x:c r="OPB5890" s="248"/>
      <x:c r="OPC5890" s="248"/>
      <x:c r="OPD5890" s="248"/>
      <x:c r="OPE5890" s="248"/>
      <x:c r="OPF5890" s="248"/>
      <x:c r="OPG5890" s="248"/>
      <x:c r="OPH5890" s="248"/>
      <x:c r="OPI5890" s="248"/>
      <x:c r="OPJ5890" s="248"/>
      <x:c r="OPK5890" s="248"/>
      <x:c r="OPL5890" s="248"/>
      <x:c r="OPM5890" s="248"/>
      <x:c r="OPN5890" s="248"/>
      <x:c r="OPO5890" s="248"/>
      <x:c r="OPP5890" s="248"/>
      <x:c r="OPQ5890" s="248"/>
      <x:c r="OPR5890" s="248"/>
      <x:c r="OPS5890" s="248"/>
      <x:c r="OPT5890" s="248"/>
      <x:c r="OPU5890" s="248"/>
      <x:c r="OPV5890" s="248"/>
      <x:c r="OPW5890" s="248"/>
      <x:c r="OPX5890" s="248"/>
      <x:c r="OPY5890" s="248"/>
      <x:c r="OPZ5890" s="248"/>
      <x:c r="OQA5890" s="248"/>
      <x:c r="OQB5890" s="248"/>
      <x:c r="OQC5890" s="248"/>
      <x:c r="OQD5890" s="248"/>
      <x:c r="OQE5890" s="248"/>
      <x:c r="OQF5890" s="248"/>
      <x:c r="OQG5890" s="248"/>
      <x:c r="OQH5890" s="248"/>
      <x:c r="OQI5890" s="248"/>
      <x:c r="OQJ5890" s="248"/>
      <x:c r="OQK5890" s="248"/>
      <x:c r="OQL5890" s="248"/>
      <x:c r="OQM5890" s="248"/>
      <x:c r="OQN5890" s="248"/>
      <x:c r="OQO5890" s="248"/>
      <x:c r="OQP5890" s="248"/>
      <x:c r="OQQ5890" s="248"/>
      <x:c r="OQR5890" s="248"/>
      <x:c r="OQS5890" s="248"/>
      <x:c r="OQT5890" s="248"/>
      <x:c r="OQU5890" s="248"/>
      <x:c r="OQV5890" s="248"/>
      <x:c r="OQW5890" s="248"/>
      <x:c r="OQX5890" s="248"/>
      <x:c r="OQY5890" s="248"/>
      <x:c r="OQZ5890" s="248"/>
      <x:c r="ORA5890" s="248"/>
      <x:c r="ORB5890" s="248"/>
      <x:c r="ORC5890" s="248"/>
      <x:c r="ORD5890" s="248"/>
      <x:c r="ORE5890" s="248"/>
      <x:c r="ORF5890" s="248"/>
      <x:c r="ORG5890" s="248"/>
      <x:c r="ORH5890" s="248"/>
      <x:c r="ORI5890" s="248"/>
      <x:c r="ORJ5890" s="248"/>
      <x:c r="ORK5890" s="248"/>
      <x:c r="ORL5890" s="248"/>
      <x:c r="ORM5890" s="248"/>
      <x:c r="ORN5890" s="248"/>
      <x:c r="ORO5890" s="248"/>
      <x:c r="ORP5890" s="248"/>
      <x:c r="ORQ5890" s="248"/>
      <x:c r="ORR5890" s="248"/>
      <x:c r="ORS5890" s="248"/>
      <x:c r="ORT5890" s="248"/>
      <x:c r="ORU5890" s="248"/>
      <x:c r="ORV5890" s="248"/>
      <x:c r="ORW5890" s="248"/>
      <x:c r="ORX5890" s="248"/>
      <x:c r="ORY5890" s="248"/>
      <x:c r="ORZ5890" s="248"/>
      <x:c r="OSA5890" s="248"/>
      <x:c r="OSB5890" s="248"/>
      <x:c r="OSC5890" s="248"/>
      <x:c r="OSD5890" s="248"/>
      <x:c r="OSE5890" s="248"/>
      <x:c r="OSF5890" s="248"/>
      <x:c r="OSG5890" s="248"/>
      <x:c r="OSH5890" s="248"/>
      <x:c r="OSI5890" s="248"/>
      <x:c r="OSJ5890" s="248"/>
      <x:c r="OSK5890" s="248"/>
      <x:c r="OSL5890" s="248"/>
      <x:c r="OSM5890" s="248"/>
      <x:c r="OSN5890" s="248"/>
      <x:c r="OSO5890" s="248"/>
      <x:c r="OSP5890" s="248"/>
      <x:c r="OSQ5890" s="248"/>
      <x:c r="OSR5890" s="248"/>
      <x:c r="OSS5890" s="248"/>
      <x:c r="OST5890" s="248"/>
      <x:c r="OSU5890" s="248"/>
      <x:c r="OSV5890" s="248"/>
      <x:c r="OSW5890" s="248"/>
      <x:c r="OSX5890" s="248"/>
      <x:c r="OSY5890" s="248"/>
      <x:c r="OSZ5890" s="248"/>
      <x:c r="OTA5890" s="248"/>
      <x:c r="OTB5890" s="248"/>
      <x:c r="OTC5890" s="248"/>
      <x:c r="OTD5890" s="248"/>
      <x:c r="OTE5890" s="248"/>
      <x:c r="OTF5890" s="248"/>
      <x:c r="OTG5890" s="248"/>
      <x:c r="OTH5890" s="248"/>
      <x:c r="OTI5890" s="248"/>
      <x:c r="OTJ5890" s="248"/>
      <x:c r="OTK5890" s="248"/>
      <x:c r="OTL5890" s="248"/>
      <x:c r="OTM5890" s="248"/>
      <x:c r="OTN5890" s="248"/>
      <x:c r="OTO5890" s="248"/>
      <x:c r="OTP5890" s="248"/>
      <x:c r="OTQ5890" s="248"/>
      <x:c r="OTR5890" s="248"/>
      <x:c r="OTS5890" s="248"/>
      <x:c r="OTT5890" s="248"/>
      <x:c r="OTU5890" s="248"/>
      <x:c r="OTV5890" s="248"/>
      <x:c r="OTW5890" s="248"/>
      <x:c r="OTX5890" s="248"/>
      <x:c r="OTY5890" s="248"/>
      <x:c r="OTZ5890" s="248"/>
      <x:c r="OUA5890" s="248"/>
      <x:c r="OUB5890" s="248"/>
      <x:c r="OUC5890" s="248"/>
      <x:c r="OUD5890" s="248"/>
      <x:c r="OUE5890" s="248"/>
      <x:c r="OUF5890" s="248"/>
      <x:c r="OUG5890" s="248"/>
      <x:c r="OUH5890" s="248"/>
      <x:c r="OUI5890" s="248"/>
      <x:c r="OUJ5890" s="248"/>
      <x:c r="OUK5890" s="248"/>
      <x:c r="OUL5890" s="248"/>
      <x:c r="OUM5890" s="248"/>
      <x:c r="OUN5890" s="248"/>
      <x:c r="OUO5890" s="248"/>
      <x:c r="OUP5890" s="248"/>
      <x:c r="OUQ5890" s="248"/>
      <x:c r="OUR5890" s="248"/>
      <x:c r="OUS5890" s="248"/>
      <x:c r="OUT5890" s="248"/>
      <x:c r="OUU5890" s="248"/>
      <x:c r="OUV5890" s="248"/>
      <x:c r="OUW5890" s="248"/>
      <x:c r="OUX5890" s="248"/>
      <x:c r="OUY5890" s="248"/>
      <x:c r="OUZ5890" s="248"/>
      <x:c r="OVA5890" s="248"/>
      <x:c r="OVB5890" s="248"/>
      <x:c r="OVC5890" s="248"/>
      <x:c r="OVD5890" s="248"/>
      <x:c r="OVE5890" s="248"/>
      <x:c r="OVF5890" s="248"/>
      <x:c r="OVG5890" s="248"/>
      <x:c r="OVH5890" s="248"/>
      <x:c r="OVI5890" s="248"/>
      <x:c r="OVJ5890" s="248"/>
      <x:c r="OVK5890" s="248"/>
      <x:c r="OVL5890" s="248"/>
      <x:c r="OVM5890" s="248"/>
      <x:c r="OVN5890" s="248"/>
      <x:c r="OVO5890" s="248"/>
      <x:c r="OVP5890" s="248"/>
      <x:c r="OVQ5890" s="248"/>
      <x:c r="OVR5890" s="248"/>
      <x:c r="OVS5890" s="248"/>
      <x:c r="OVT5890" s="248"/>
      <x:c r="OVU5890" s="248"/>
      <x:c r="OVV5890" s="248"/>
      <x:c r="OVW5890" s="248"/>
      <x:c r="OVX5890" s="248"/>
      <x:c r="OVY5890" s="248"/>
      <x:c r="OVZ5890" s="248"/>
      <x:c r="OWA5890" s="248"/>
      <x:c r="OWB5890" s="248"/>
      <x:c r="OWC5890" s="248"/>
      <x:c r="OWD5890" s="248"/>
      <x:c r="OWE5890" s="248"/>
      <x:c r="OWF5890" s="248"/>
      <x:c r="OWG5890" s="248"/>
      <x:c r="OWH5890" s="248"/>
      <x:c r="OWI5890" s="248"/>
      <x:c r="OWJ5890" s="248"/>
      <x:c r="OWK5890" s="248"/>
      <x:c r="OWL5890" s="248"/>
      <x:c r="OWM5890" s="248"/>
      <x:c r="OWN5890" s="248"/>
      <x:c r="OWO5890" s="248"/>
      <x:c r="OWP5890" s="248"/>
      <x:c r="OWQ5890" s="248"/>
      <x:c r="OWR5890" s="248"/>
      <x:c r="OWS5890" s="248"/>
      <x:c r="OWT5890" s="248"/>
      <x:c r="OWU5890" s="248"/>
      <x:c r="OWV5890" s="248"/>
      <x:c r="OWW5890" s="248"/>
      <x:c r="OWX5890" s="248"/>
      <x:c r="OWY5890" s="248"/>
      <x:c r="OWZ5890" s="248"/>
      <x:c r="OXA5890" s="248"/>
      <x:c r="OXB5890" s="248"/>
      <x:c r="OXC5890" s="248"/>
      <x:c r="OXD5890" s="248"/>
      <x:c r="OXE5890" s="248"/>
      <x:c r="OXF5890" s="248"/>
      <x:c r="OXG5890" s="248"/>
      <x:c r="OXH5890" s="248"/>
      <x:c r="OXI5890" s="248"/>
      <x:c r="OXJ5890" s="248"/>
      <x:c r="OXK5890" s="248"/>
      <x:c r="OXL5890" s="248"/>
      <x:c r="OXM5890" s="248"/>
      <x:c r="OXN5890" s="248"/>
      <x:c r="OXO5890" s="248"/>
      <x:c r="OXP5890" s="248"/>
      <x:c r="OXQ5890" s="248"/>
      <x:c r="OXR5890" s="248"/>
      <x:c r="OXS5890" s="248"/>
      <x:c r="OXT5890" s="248"/>
      <x:c r="OXU5890" s="248"/>
      <x:c r="OXV5890" s="248"/>
      <x:c r="OXW5890" s="248"/>
      <x:c r="OXX5890" s="248"/>
      <x:c r="OXY5890" s="248"/>
      <x:c r="OXZ5890" s="248"/>
      <x:c r="OYA5890" s="248"/>
      <x:c r="OYB5890" s="248"/>
      <x:c r="OYC5890" s="248"/>
      <x:c r="OYD5890" s="248"/>
      <x:c r="OYE5890" s="248"/>
      <x:c r="OYF5890" s="248"/>
      <x:c r="OYG5890" s="248"/>
      <x:c r="OYH5890" s="248"/>
      <x:c r="OYI5890" s="248"/>
      <x:c r="OYJ5890" s="248"/>
      <x:c r="OYK5890" s="248"/>
      <x:c r="OYL5890" s="248"/>
      <x:c r="OYM5890" s="248"/>
      <x:c r="OYN5890" s="248"/>
      <x:c r="OYO5890" s="248"/>
      <x:c r="OYP5890" s="248"/>
      <x:c r="OYQ5890" s="248"/>
      <x:c r="OYR5890" s="248"/>
      <x:c r="OYS5890" s="248"/>
      <x:c r="OYT5890" s="248"/>
      <x:c r="OYU5890" s="248"/>
      <x:c r="OYV5890" s="248"/>
      <x:c r="OYW5890" s="248"/>
      <x:c r="OYX5890" s="248"/>
      <x:c r="OYY5890" s="248"/>
      <x:c r="OYZ5890" s="248"/>
      <x:c r="OZA5890" s="248"/>
      <x:c r="OZB5890" s="248"/>
      <x:c r="OZC5890" s="248"/>
      <x:c r="OZD5890" s="248"/>
      <x:c r="OZE5890" s="248"/>
      <x:c r="OZF5890" s="248"/>
      <x:c r="OZG5890" s="248"/>
      <x:c r="OZH5890" s="248"/>
      <x:c r="OZI5890" s="248"/>
      <x:c r="OZJ5890" s="248"/>
      <x:c r="OZK5890" s="248"/>
      <x:c r="OZL5890" s="248"/>
      <x:c r="OZM5890" s="248"/>
      <x:c r="OZN5890" s="248"/>
      <x:c r="OZO5890" s="248"/>
      <x:c r="OZP5890" s="248"/>
      <x:c r="OZQ5890" s="248"/>
      <x:c r="OZR5890" s="248"/>
      <x:c r="OZS5890" s="248"/>
      <x:c r="OZT5890" s="248"/>
      <x:c r="OZU5890" s="248"/>
      <x:c r="OZV5890" s="248"/>
      <x:c r="OZW5890" s="248"/>
      <x:c r="OZX5890" s="248"/>
      <x:c r="OZY5890" s="248"/>
      <x:c r="OZZ5890" s="248"/>
      <x:c r="PAA5890" s="248"/>
      <x:c r="PAB5890" s="248"/>
      <x:c r="PAC5890" s="248"/>
      <x:c r="PAD5890" s="248"/>
      <x:c r="PAE5890" s="248"/>
      <x:c r="PAF5890" s="248"/>
      <x:c r="PAG5890" s="248"/>
      <x:c r="PAH5890" s="248"/>
      <x:c r="PAI5890" s="248"/>
      <x:c r="PAJ5890" s="248"/>
      <x:c r="PAK5890" s="248"/>
      <x:c r="PAL5890" s="248"/>
      <x:c r="PAM5890" s="248"/>
      <x:c r="PAN5890" s="248"/>
      <x:c r="PAO5890" s="248"/>
      <x:c r="PAP5890" s="248"/>
      <x:c r="PAQ5890" s="248"/>
      <x:c r="PAR5890" s="248"/>
      <x:c r="PAS5890" s="248"/>
      <x:c r="PAT5890" s="248"/>
      <x:c r="PAU5890" s="248"/>
      <x:c r="PAV5890" s="248"/>
      <x:c r="PAW5890" s="248"/>
      <x:c r="PAX5890" s="248"/>
      <x:c r="PAY5890" s="248"/>
      <x:c r="PAZ5890" s="248"/>
      <x:c r="PBA5890" s="248"/>
      <x:c r="PBB5890" s="248"/>
      <x:c r="PBC5890" s="248"/>
      <x:c r="PBD5890" s="248"/>
      <x:c r="PBE5890" s="248"/>
      <x:c r="PBF5890" s="248"/>
      <x:c r="PBG5890" s="248"/>
      <x:c r="PBH5890" s="248"/>
      <x:c r="PBI5890" s="248"/>
      <x:c r="PBJ5890" s="248"/>
      <x:c r="PBK5890" s="248"/>
      <x:c r="PBL5890" s="248"/>
      <x:c r="PBM5890" s="248"/>
      <x:c r="PBN5890" s="248"/>
      <x:c r="PBO5890" s="248"/>
      <x:c r="PBP5890" s="248"/>
      <x:c r="PBQ5890" s="248"/>
      <x:c r="PBR5890" s="248"/>
      <x:c r="PBS5890" s="248"/>
      <x:c r="PBT5890" s="248"/>
      <x:c r="PBU5890" s="248"/>
      <x:c r="PBV5890" s="248"/>
      <x:c r="PBW5890" s="248"/>
      <x:c r="PBX5890" s="248"/>
      <x:c r="PBY5890" s="248"/>
      <x:c r="PBZ5890" s="248"/>
      <x:c r="PCA5890" s="248"/>
      <x:c r="PCB5890" s="248"/>
      <x:c r="PCC5890" s="248"/>
      <x:c r="PCD5890" s="248"/>
      <x:c r="PCE5890" s="248"/>
      <x:c r="PCF5890" s="248"/>
      <x:c r="PCG5890" s="248"/>
      <x:c r="PCH5890" s="248"/>
      <x:c r="PCI5890" s="248"/>
      <x:c r="PCJ5890" s="248"/>
      <x:c r="PCK5890" s="248"/>
      <x:c r="PCL5890" s="248"/>
      <x:c r="PCM5890" s="248"/>
      <x:c r="PCN5890" s="248"/>
      <x:c r="PCO5890" s="248"/>
      <x:c r="PCP5890" s="248"/>
      <x:c r="PCQ5890" s="248"/>
      <x:c r="PCR5890" s="248"/>
      <x:c r="PCS5890" s="248"/>
      <x:c r="PCT5890" s="248"/>
      <x:c r="PCU5890" s="248"/>
      <x:c r="PCV5890" s="248"/>
      <x:c r="PCW5890" s="248"/>
      <x:c r="PCX5890" s="248"/>
      <x:c r="PCY5890" s="248"/>
      <x:c r="PCZ5890" s="248"/>
      <x:c r="PDA5890" s="248"/>
      <x:c r="PDB5890" s="248"/>
      <x:c r="PDC5890" s="248"/>
      <x:c r="PDD5890" s="248"/>
      <x:c r="PDE5890" s="248"/>
      <x:c r="PDF5890" s="248"/>
      <x:c r="PDG5890" s="248"/>
      <x:c r="PDH5890" s="248"/>
      <x:c r="PDI5890" s="248"/>
      <x:c r="PDJ5890" s="248"/>
      <x:c r="PDK5890" s="248"/>
      <x:c r="PDL5890" s="248"/>
      <x:c r="PDM5890" s="248"/>
      <x:c r="PDN5890" s="248"/>
      <x:c r="PDO5890" s="248"/>
      <x:c r="PDP5890" s="248"/>
      <x:c r="PDQ5890" s="248"/>
      <x:c r="PDR5890" s="248"/>
      <x:c r="PDS5890" s="248"/>
      <x:c r="PDT5890" s="248"/>
      <x:c r="PDU5890" s="248"/>
      <x:c r="PDV5890" s="248"/>
      <x:c r="PDW5890" s="248"/>
      <x:c r="PDX5890" s="248"/>
      <x:c r="PDY5890" s="248"/>
      <x:c r="PDZ5890" s="248"/>
      <x:c r="PEA5890" s="248"/>
      <x:c r="PEB5890" s="248"/>
      <x:c r="PEC5890" s="248"/>
      <x:c r="PED5890" s="248"/>
      <x:c r="PEE5890" s="248"/>
      <x:c r="PEF5890" s="248"/>
      <x:c r="PEG5890" s="248"/>
      <x:c r="PEH5890" s="248"/>
      <x:c r="PEI5890" s="248"/>
      <x:c r="PEJ5890" s="248"/>
      <x:c r="PEK5890" s="248"/>
      <x:c r="PEL5890" s="248"/>
      <x:c r="PEM5890" s="248"/>
      <x:c r="PEN5890" s="248"/>
      <x:c r="PEO5890" s="248"/>
      <x:c r="PEP5890" s="248"/>
      <x:c r="PEQ5890" s="248"/>
      <x:c r="PER5890" s="248"/>
      <x:c r="PES5890" s="248"/>
      <x:c r="PET5890" s="248"/>
      <x:c r="PEU5890" s="248"/>
      <x:c r="PEV5890" s="248"/>
      <x:c r="PEW5890" s="248"/>
      <x:c r="PEX5890" s="248"/>
      <x:c r="PEY5890" s="248"/>
      <x:c r="PEZ5890" s="248"/>
      <x:c r="PFA5890" s="248"/>
      <x:c r="PFB5890" s="248"/>
      <x:c r="PFC5890" s="248"/>
      <x:c r="PFD5890" s="248"/>
      <x:c r="PFE5890" s="248"/>
      <x:c r="PFF5890" s="248"/>
      <x:c r="PFG5890" s="248"/>
      <x:c r="PFH5890" s="248"/>
      <x:c r="PFI5890" s="248"/>
      <x:c r="PFJ5890" s="248"/>
      <x:c r="PFK5890" s="248"/>
      <x:c r="PFL5890" s="248"/>
      <x:c r="PFM5890" s="248"/>
      <x:c r="PFN5890" s="248"/>
      <x:c r="PFO5890" s="248"/>
      <x:c r="PFP5890" s="248"/>
      <x:c r="PFQ5890" s="248"/>
      <x:c r="PFR5890" s="248"/>
      <x:c r="PFS5890" s="248"/>
      <x:c r="PFT5890" s="248"/>
      <x:c r="PFU5890" s="248"/>
      <x:c r="PFV5890" s="248"/>
      <x:c r="PFW5890" s="248"/>
      <x:c r="PFX5890" s="248"/>
      <x:c r="PFY5890" s="248"/>
      <x:c r="PFZ5890" s="248"/>
      <x:c r="PGA5890" s="248"/>
      <x:c r="PGB5890" s="248"/>
      <x:c r="PGC5890" s="248"/>
      <x:c r="PGD5890" s="248"/>
      <x:c r="PGE5890" s="248"/>
      <x:c r="PGF5890" s="248"/>
      <x:c r="PGG5890" s="248"/>
      <x:c r="PGH5890" s="248"/>
      <x:c r="PGI5890" s="248"/>
      <x:c r="PGJ5890" s="248"/>
      <x:c r="PGK5890" s="248"/>
      <x:c r="PGL5890" s="248"/>
      <x:c r="PGM5890" s="248"/>
      <x:c r="PGN5890" s="248"/>
      <x:c r="PGO5890" s="248"/>
      <x:c r="PGP5890" s="248"/>
      <x:c r="PGQ5890" s="248"/>
      <x:c r="PGR5890" s="248"/>
      <x:c r="PGS5890" s="248"/>
      <x:c r="PGT5890" s="248"/>
      <x:c r="PGU5890" s="248"/>
      <x:c r="PGV5890" s="248"/>
      <x:c r="PGW5890" s="248"/>
      <x:c r="PGX5890" s="248"/>
      <x:c r="PGY5890" s="248"/>
      <x:c r="PGZ5890" s="248"/>
      <x:c r="PHA5890" s="248"/>
      <x:c r="PHB5890" s="248"/>
      <x:c r="PHC5890" s="248"/>
      <x:c r="PHD5890" s="248"/>
      <x:c r="PHE5890" s="248"/>
      <x:c r="PHF5890" s="248"/>
      <x:c r="PHG5890" s="248"/>
      <x:c r="PHH5890" s="248"/>
      <x:c r="PHI5890" s="248"/>
      <x:c r="PHJ5890" s="248"/>
      <x:c r="PHK5890" s="248"/>
      <x:c r="PHL5890" s="248"/>
      <x:c r="PHM5890" s="248"/>
      <x:c r="PHN5890" s="248"/>
      <x:c r="PHO5890" s="248"/>
      <x:c r="PHP5890" s="248"/>
      <x:c r="PHQ5890" s="248"/>
      <x:c r="PHR5890" s="248"/>
      <x:c r="PHS5890" s="248"/>
      <x:c r="PHT5890" s="248"/>
      <x:c r="PHU5890" s="248"/>
      <x:c r="PHV5890" s="248"/>
      <x:c r="PHW5890" s="248"/>
      <x:c r="PHX5890" s="248"/>
      <x:c r="PHY5890" s="248"/>
      <x:c r="PHZ5890" s="248"/>
      <x:c r="PIA5890" s="248"/>
      <x:c r="PIB5890" s="248"/>
      <x:c r="PIC5890" s="248"/>
      <x:c r="PID5890" s="248"/>
      <x:c r="PIE5890" s="248"/>
      <x:c r="PIF5890" s="248"/>
      <x:c r="PIG5890" s="248"/>
      <x:c r="PIH5890" s="248"/>
      <x:c r="PII5890" s="248"/>
      <x:c r="PIJ5890" s="248"/>
      <x:c r="PIK5890" s="248"/>
      <x:c r="PIL5890" s="248"/>
      <x:c r="PIM5890" s="248"/>
      <x:c r="PIN5890" s="248"/>
      <x:c r="PIO5890" s="248"/>
      <x:c r="PIP5890" s="248"/>
      <x:c r="PIQ5890" s="248"/>
      <x:c r="PIR5890" s="248"/>
      <x:c r="PIS5890" s="248"/>
      <x:c r="PIT5890" s="248"/>
      <x:c r="PIU5890" s="248"/>
      <x:c r="PIV5890" s="248"/>
      <x:c r="PIW5890" s="248"/>
      <x:c r="PIX5890" s="248"/>
      <x:c r="PIY5890" s="248"/>
      <x:c r="PIZ5890" s="248"/>
      <x:c r="PJA5890" s="248"/>
      <x:c r="PJB5890" s="248"/>
      <x:c r="PJC5890" s="248"/>
      <x:c r="PJD5890" s="248"/>
      <x:c r="PJE5890" s="248"/>
      <x:c r="PJF5890" s="248"/>
      <x:c r="PJG5890" s="248"/>
      <x:c r="PJH5890" s="248"/>
      <x:c r="PJI5890" s="248"/>
      <x:c r="PJJ5890" s="248"/>
      <x:c r="PJK5890" s="248"/>
      <x:c r="PJL5890" s="248"/>
      <x:c r="PJM5890" s="248"/>
      <x:c r="PJN5890" s="248"/>
      <x:c r="PJO5890" s="248"/>
      <x:c r="PJP5890" s="248"/>
      <x:c r="PJQ5890" s="248"/>
      <x:c r="PJR5890" s="248"/>
      <x:c r="PJS5890" s="248"/>
      <x:c r="PJT5890" s="248"/>
      <x:c r="PJU5890" s="248"/>
      <x:c r="PJV5890" s="248"/>
      <x:c r="PJW5890" s="248"/>
      <x:c r="PJX5890" s="248"/>
      <x:c r="PJY5890" s="248"/>
      <x:c r="PJZ5890" s="248"/>
      <x:c r="PKA5890" s="248"/>
      <x:c r="PKB5890" s="248"/>
      <x:c r="PKC5890" s="248"/>
      <x:c r="PKD5890" s="248"/>
      <x:c r="PKE5890" s="248"/>
      <x:c r="PKF5890" s="248"/>
      <x:c r="PKG5890" s="248"/>
      <x:c r="PKH5890" s="248"/>
      <x:c r="PKI5890" s="248"/>
      <x:c r="PKJ5890" s="248"/>
      <x:c r="PKK5890" s="248"/>
      <x:c r="PKL5890" s="248"/>
      <x:c r="PKM5890" s="248"/>
      <x:c r="PKN5890" s="248"/>
      <x:c r="PKO5890" s="248"/>
      <x:c r="PKP5890" s="248"/>
      <x:c r="PKQ5890" s="248"/>
      <x:c r="PKR5890" s="248"/>
      <x:c r="PKS5890" s="248"/>
      <x:c r="PKT5890" s="248"/>
      <x:c r="PKU5890" s="248"/>
      <x:c r="PKV5890" s="248"/>
      <x:c r="PKW5890" s="248"/>
      <x:c r="PKX5890" s="248"/>
      <x:c r="PKY5890" s="248"/>
      <x:c r="PKZ5890" s="248"/>
      <x:c r="PLA5890" s="248"/>
      <x:c r="PLB5890" s="248"/>
      <x:c r="PLC5890" s="248"/>
      <x:c r="PLD5890" s="248"/>
      <x:c r="PLE5890" s="248"/>
      <x:c r="PLF5890" s="248"/>
      <x:c r="PLG5890" s="248"/>
      <x:c r="PLH5890" s="248"/>
      <x:c r="PLI5890" s="248"/>
      <x:c r="PLJ5890" s="248"/>
      <x:c r="PLK5890" s="248"/>
      <x:c r="PLL5890" s="248"/>
      <x:c r="PLM5890" s="248"/>
      <x:c r="PLN5890" s="248"/>
      <x:c r="PLO5890" s="248"/>
      <x:c r="PLP5890" s="248"/>
      <x:c r="PLQ5890" s="248"/>
      <x:c r="PLR5890" s="248"/>
      <x:c r="PLS5890" s="248"/>
      <x:c r="PLT5890" s="248"/>
      <x:c r="PLU5890" s="248"/>
      <x:c r="PLV5890" s="248"/>
      <x:c r="PLW5890" s="248"/>
      <x:c r="PLX5890" s="248"/>
      <x:c r="PLY5890" s="248"/>
      <x:c r="PLZ5890" s="248"/>
      <x:c r="PMA5890" s="248"/>
      <x:c r="PMB5890" s="248"/>
      <x:c r="PMC5890" s="248"/>
      <x:c r="PMD5890" s="248"/>
      <x:c r="PME5890" s="248"/>
      <x:c r="PMF5890" s="248"/>
      <x:c r="PMG5890" s="248"/>
      <x:c r="PMH5890" s="248"/>
      <x:c r="PMI5890" s="248"/>
      <x:c r="PMJ5890" s="248"/>
      <x:c r="PMK5890" s="248"/>
      <x:c r="PML5890" s="248"/>
      <x:c r="PMM5890" s="248"/>
      <x:c r="PMN5890" s="248"/>
      <x:c r="PMO5890" s="248"/>
      <x:c r="PMP5890" s="248"/>
      <x:c r="PMQ5890" s="248"/>
      <x:c r="PMR5890" s="248"/>
      <x:c r="PMS5890" s="248"/>
      <x:c r="PMT5890" s="248"/>
      <x:c r="PMU5890" s="248"/>
      <x:c r="PMV5890" s="248"/>
      <x:c r="PMW5890" s="248"/>
      <x:c r="PMX5890" s="248"/>
      <x:c r="PMY5890" s="248"/>
      <x:c r="PMZ5890" s="248"/>
      <x:c r="PNA5890" s="248"/>
      <x:c r="PNB5890" s="248"/>
      <x:c r="PNC5890" s="248"/>
      <x:c r="PND5890" s="248"/>
      <x:c r="PNE5890" s="248"/>
      <x:c r="PNF5890" s="248"/>
      <x:c r="PNG5890" s="248"/>
      <x:c r="PNH5890" s="248"/>
      <x:c r="PNI5890" s="248"/>
      <x:c r="PNJ5890" s="248"/>
      <x:c r="PNK5890" s="248"/>
      <x:c r="PNL5890" s="248"/>
      <x:c r="PNM5890" s="248"/>
      <x:c r="PNN5890" s="248"/>
      <x:c r="PNO5890" s="248"/>
      <x:c r="PNP5890" s="248"/>
      <x:c r="PNQ5890" s="248"/>
      <x:c r="PNR5890" s="248"/>
      <x:c r="PNS5890" s="248"/>
      <x:c r="PNT5890" s="248"/>
      <x:c r="PNU5890" s="248"/>
      <x:c r="PNV5890" s="248"/>
      <x:c r="PNW5890" s="248"/>
      <x:c r="PNX5890" s="248"/>
      <x:c r="PNY5890" s="248"/>
      <x:c r="PNZ5890" s="248"/>
      <x:c r="POA5890" s="248"/>
      <x:c r="POB5890" s="248"/>
      <x:c r="POC5890" s="248"/>
      <x:c r="POD5890" s="248"/>
      <x:c r="POE5890" s="248"/>
      <x:c r="POF5890" s="248"/>
      <x:c r="POG5890" s="248"/>
      <x:c r="POH5890" s="248"/>
      <x:c r="POI5890" s="248"/>
      <x:c r="POJ5890" s="248"/>
      <x:c r="POK5890" s="248"/>
      <x:c r="POL5890" s="248"/>
      <x:c r="POM5890" s="248"/>
      <x:c r="PON5890" s="248"/>
      <x:c r="POO5890" s="248"/>
      <x:c r="POP5890" s="248"/>
      <x:c r="POQ5890" s="248"/>
      <x:c r="POR5890" s="248"/>
      <x:c r="POS5890" s="248"/>
      <x:c r="POT5890" s="248"/>
      <x:c r="POU5890" s="248"/>
      <x:c r="POV5890" s="248"/>
      <x:c r="POW5890" s="248"/>
      <x:c r="POX5890" s="248"/>
      <x:c r="POY5890" s="248"/>
      <x:c r="POZ5890" s="248"/>
      <x:c r="PPA5890" s="248"/>
      <x:c r="PPB5890" s="248"/>
      <x:c r="PPC5890" s="248"/>
      <x:c r="PPD5890" s="248"/>
      <x:c r="PPE5890" s="248"/>
      <x:c r="PPF5890" s="248"/>
      <x:c r="PPG5890" s="248"/>
      <x:c r="PPH5890" s="248"/>
      <x:c r="PPI5890" s="248"/>
      <x:c r="PPJ5890" s="248"/>
      <x:c r="PPK5890" s="248"/>
      <x:c r="PPL5890" s="248"/>
      <x:c r="PPM5890" s="248"/>
      <x:c r="PPN5890" s="248"/>
      <x:c r="PPO5890" s="248"/>
      <x:c r="PPP5890" s="248"/>
      <x:c r="PPQ5890" s="248"/>
      <x:c r="PPR5890" s="248"/>
      <x:c r="PPS5890" s="248"/>
      <x:c r="PPT5890" s="248"/>
      <x:c r="PPU5890" s="248"/>
      <x:c r="PPV5890" s="248"/>
      <x:c r="PPW5890" s="248"/>
      <x:c r="PPX5890" s="248"/>
      <x:c r="PPY5890" s="248"/>
      <x:c r="PPZ5890" s="248"/>
      <x:c r="PQA5890" s="248"/>
      <x:c r="PQB5890" s="248"/>
      <x:c r="PQC5890" s="248"/>
      <x:c r="PQD5890" s="248"/>
      <x:c r="PQE5890" s="248"/>
      <x:c r="PQF5890" s="248"/>
      <x:c r="PQG5890" s="248"/>
      <x:c r="PQH5890" s="248"/>
      <x:c r="PQI5890" s="248"/>
      <x:c r="PQJ5890" s="248"/>
      <x:c r="PQK5890" s="248"/>
      <x:c r="PQL5890" s="248"/>
      <x:c r="PQM5890" s="248"/>
      <x:c r="PQN5890" s="248"/>
      <x:c r="PQO5890" s="248"/>
      <x:c r="PQP5890" s="248"/>
      <x:c r="PQQ5890" s="248"/>
      <x:c r="PQR5890" s="248"/>
      <x:c r="PQS5890" s="248"/>
      <x:c r="PQT5890" s="248"/>
      <x:c r="PQU5890" s="248"/>
      <x:c r="PQV5890" s="248"/>
      <x:c r="PQW5890" s="248"/>
      <x:c r="PQX5890" s="248"/>
      <x:c r="PQY5890" s="248"/>
      <x:c r="PQZ5890" s="248"/>
      <x:c r="PRA5890" s="248"/>
      <x:c r="PRB5890" s="248"/>
      <x:c r="PRC5890" s="248"/>
      <x:c r="PRD5890" s="248"/>
      <x:c r="PRE5890" s="248"/>
      <x:c r="PRF5890" s="248"/>
      <x:c r="PRG5890" s="248"/>
      <x:c r="PRH5890" s="248"/>
      <x:c r="PRI5890" s="248"/>
      <x:c r="PRJ5890" s="248"/>
      <x:c r="PRK5890" s="248"/>
      <x:c r="PRL5890" s="248"/>
      <x:c r="PRM5890" s="248"/>
      <x:c r="PRN5890" s="248"/>
      <x:c r="PRO5890" s="248"/>
      <x:c r="PRP5890" s="248"/>
      <x:c r="PRQ5890" s="248"/>
      <x:c r="PRR5890" s="248"/>
      <x:c r="PRS5890" s="248"/>
      <x:c r="PRT5890" s="248"/>
      <x:c r="PRU5890" s="248"/>
      <x:c r="PRV5890" s="248"/>
      <x:c r="PRW5890" s="248"/>
      <x:c r="PRX5890" s="248"/>
      <x:c r="PRY5890" s="248"/>
      <x:c r="PRZ5890" s="248"/>
      <x:c r="PSA5890" s="248"/>
      <x:c r="PSB5890" s="248"/>
      <x:c r="PSC5890" s="248"/>
      <x:c r="PSD5890" s="248"/>
      <x:c r="PSE5890" s="248"/>
      <x:c r="PSF5890" s="248"/>
      <x:c r="PSG5890" s="248"/>
      <x:c r="PSH5890" s="248"/>
      <x:c r="PSI5890" s="248"/>
      <x:c r="PSJ5890" s="248"/>
      <x:c r="PSK5890" s="248"/>
      <x:c r="PSL5890" s="248"/>
      <x:c r="PSM5890" s="248"/>
      <x:c r="PSN5890" s="248"/>
      <x:c r="PSO5890" s="248"/>
      <x:c r="PSP5890" s="248"/>
      <x:c r="PSQ5890" s="248"/>
      <x:c r="PSR5890" s="248"/>
      <x:c r="PSS5890" s="248"/>
      <x:c r="PST5890" s="248"/>
      <x:c r="PSU5890" s="248"/>
      <x:c r="PSV5890" s="248"/>
      <x:c r="PSW5890" s="248"/>
      <x:c r="PSX5890" s="248"/>
      <x:c r="PSY5890" s="248"/>
      <x:c r="PSZ5890" s="248"/>
      <x:c r="PTA5890" s="248"/>
      <x:c r="PTB5890" s="248"/>
      <x:c r="PTC5890" s="248"/>
      <x:c r="PTD5890" s="248"/>
      <x:c r="PTE5890" s="248"/>
      <x:c r="PTF5890" s="248"/>
      <x:c r="PTG5890" s="248"/>
      <x:c r="PTH5890" s="248"/>
      <x:c r="PTI5890" s="248"/>
      <x:c r="PTJ5890" s="248"/>
      <x:c r="PTK5890" s="248"/>
      <x:c r="PTL5890" s="248"/>
      <x:c r="PTM5890" s="248"/>
      <x:c r="PTN5890" s="248"/>
      <x:c r="PTO5890" s="248"/>
      <x:c r="PTP5890" s="248"/>
      <x:c r="PTQ5890" s="248"/>
      <x:c r="PTR5890" s="248"/>
      <x:c r="PTS5890" s="248"/>
      <x:c r="PTT5890" s="248"/>
      <x:c r="PTU5890" s="248"/>
      <x:c r="PTV5890" s="248"/>
      <x:c r="PTW5890" s="248"/>
      <x:c r="PTX5890" s="248"/>
      <x:c r="PTY5890" s="248"/>
      <x:c r="PTZ5890" s="248"/>
      <x:c r="PUA5890" s="248"/>
      <x:c r="PUB5890" s="248"/>
      <x:c r="PUC5890" s="248"/>
      <x:c r="PUD5890" s="248"/>
      <x:c r="PUE5890" s="248"/>
      <x:c r="PUF5890" s="248"/>
      <x:c r="PUG5890" s="248"/>
      <x:c r="PUH5890" s="248"/>
      <x:c r="PUI5890" s="248"/>
      <x:c r="PUJ5890" s="248"/>
      <x:c r="PUK5890" s="248"/>
      <x:c r="PUL5890" s="248"/>
      <x:c r="PUM5890" s="248"/>
      <x:c r="PUN5890" s="248"/>
      <x:c r="PUO5890" s="248"/>
      <x:c r="PUP5890" s="248"/>
      <x:c r="PUQ5890" s="248"/>
      <x:c r="PUR5890" s="248"/>
      <x:c r="PUS5890" s="248"/>
      <x:c r="PUT5890" s="248"/>
      <x:c r="PUU5890" s="248"/>
      <x:c r="PUV5890" s="248"/>
      <x:c r="PUW5890" s="248"/>
      <x:c r="PUX5890" s="248"/>
      <x:c r="PUY5890" s="248"/>
      <x:c r="PUZ5890" s="248"/>
      <x:c r="PVA5890" s="248"/>
      <x:c r="PVB5890" s="248"/>
      <x:c r="PVC5890" s="248"/>
      <x:c r="PVD5890" s="248"/>
      <x:c r="PVE5890" s="248"/>
      <x:c r="PVF5890" s="248"/>
      <x:c r="PVG5890" s="248"/>
      <x:c r="PVH5890" s="248"/>
      <x:c r="PVI5890" s="248"/>
      <x:c r="PVJ5890" s="248"/>
      <x:c r="PVK5890" s="248"/>
      <x:c r="PVL5890" s="248"/>
      <x:c r="PVM5890" s="248"/>
      <x:c r="PVN5890" s="248"/>
      <x:c r="PVO5890" s="248"/>
      <x:c r="PVP5890" s="248"/>
      <x:c r="PVQ5890" s="248"/>
      <x:c r="PVR5890" s="248"/>
      <x:c r="PVS5890" s="248"/>
      <x:c r="PVT5890" s="248"/>
      <x:c r="PVU5890" s="248"/>
      <x:c r="PVV5890" s="248"/>
      <x:c r="PVW5890" s="248"/>
      <x:c r="PVX5890" s="248"/>
      <x:c r="PVY5890" s="248"/>
      <x:c r="PVZ5890" s="248"/>
      <x:c r="PWA5890" s="248"/>
      <x:c r="PWB5890" s="248"/>
      <x:c r="PWC5890" s="248"/>
      <x:c r="PWD5890" s="248"/>
      <x:c r="PWE5890" s="248"/>
      <x:c r="PWF5890" s="248"/>
      <x:c r="PWG5890" s="248"/>
      <x:c r="PWH5890" s="248"/>
      <x:c r="PWI5890" s="248"/>
      <x:c r="PWJ5890" s="248"/>
      <x:c r="PWK5890" s="248"/>
      <x:c r="PWL5890" s="248"/>
      <x:c r="PWM5890" s="248"/>
      <x:c r="PWN5890" s="248"/>
      <x:c r="PWO5890" s="248"/>
      <x:c r="PWP5890" s="248"/>
      <x:c r="PWQ5890" s="248"/>
      <x:c r="PWR5890" s="248"/>
      <x:c r="PWS5890" s="248"/>
      <x:c r="PWT5890" s="248"/>
      <x:c r="PWU5890" s="248"/>
      <x:c r="PWV5890" s="248"/>
      <x:c r="PWW5890" s="248"/>
      <x:c r="PWX5890" s="248"/>
      <x:c r="PWY5890" s="248"/>
      <x:c r="PWZ5890" s="248"/>
      <x:c r="PXA5890" s="248"/>
      <x:c r="PXB5890" s="248"/>
      <x:c r="PXC5890" s="248"/>
      <x:c r="PXD5890" s="248"/>
      <x:c r="PXE5890" s="248"/>
      <x:c r="PXF5890" s="248"/>
      <x:c r="PXG5890" s="248"/>
      <x:c r="PXH5890" s="248"/>
      <x:c r="PXI5890" s="248"/>
      <x:c r="PXJ5890" s="248"/>
      <x:c r="PXK5890" s="248"/>
      <x:c r="PXL5890" s="248"/>
      <x:c r="PXM5890" s="248"/>
      <x:c r="PXN5890" s="248"/>
      <x:c r="PXO5890" s="248"/>
      <x:c r="PXP5890" s="248"/>
      <x:c r="PXQ5890" s="248"/>
      <x:c r="PXR5890" s="248"/>
      <x:c r="PXS5890" s="248"/>
      <x:c r="PXT5890" s="248"/>
      <x:c r="PXU5890" s="248"/>
      <x:c r="PXV5890" s="248"/>
      <x:c r="PXW5890" s="248"/>
      <x:c r="PXX5890" s="248"/>
      <x:c r="PXY5890" s="248"/>
      <x:c r="PXZ5890" s="248"/>
      <x:c r="PYA5890" s="248"/>
      <x:c r="PYB5890" s="248"/>
      <x:c r="PYC5890" s="248"/>
      <x:c r="PYD5890" s="248"/>
      <x:c r="PYE5890" s="248"/>
      <x:c r="PYF5890" s="248"/>
      <x:c r="PYG5890" s="248"/>
      <x:c r="PYH5890" s="248"/>
      <x:c r="PYI5890" s="248"/>
      <x:c r="PYJ5890" s="248"/>
      <x:c r="PYK5890" s="248"/>
      <x:c r="PYL5890" s="248"/>
      <x:c r="PYM5890" s="248"/>
      <x:c r="PYN5890" s="248"/>
      <x:c r="PYO5890" s="248"/>
      <x:c r="PYP5890" s="248"/>
      <x:c r="PYQ5890" s="248"/>
      <x:c r="PYR5890" s="248"/>
      <x:c r="PYS5890" s="248"/>
      <x:c r="PYT5890" s="248"/>
      <x:c r="PYU5890" s="248"/>
      <x:c r="PYV5890" s="248"/>
      <x:c r="PYW5890" s="248"/>
      <x:c r="PYX5890" s="248"/>
      <x:c r="PYY5890" s="248"/>
      <x:c r="PYZ5890" s="248"/>
      <x:c r="PZA5890" s="248"/>
      <x:c r="PZB5890" s="248"/>
      <x:c r="PZC5890" s="248"/>
      <x:c r="PZD5890" s="248"/>
      <x:c r="PZE5890" s="248"/>
      <x:c r="PZF5890" s="248"/>
      <x:c r="PZG5890" s="248"/>
      <x:c r="PZH5890" s="248"/>
      <x:c r="PZI5890" s="248"/>
      <x:c r="PZJ5890" s="248"/>
      <x:c r="PZK5890" s="248"/>
      <x:c r="PZL5890" s="248"/>
      <x:c r="PZM5890" s="248"/>
      <x:c r="PZN5890" s="248"/>
      <x:c r="PZO5890" s="248"/>
      <x:c r="PZP5890" s="248"/>
      <x:c r="PZQ5890" s="248"/>
      <x:c r="PZR5890" s="248"/>
      <x:c r="PZS5890" s="248"/>
      <x:c r="PZT5890" s="248"/>
      <x:c r="PZU5890" s="248"/>
      <x:c r="PZV5890" s="248"/>
      <x:c r="PZW5890" s="248"/>
      <x:c r="PZX5890" s="248"/>
      <x:c r="PZY5890" s="248"/>
      <x:c r="PZZ5890" s="248"/>
      <x:c r="QAA5890" s="248"/>
      <x:c r="QAB5890" s="248"/>
      <x:c r="QAC5890" s="248"/>
      <x:c r="QAD5890" s="248"/>
      <x:c r="QAE5890" s="248"/>
      <x:c r="QAF5890" s="248"/>
      <x:c r="QAG5890" s="248"/>
      <x:c r="QAH5890" s="248"/>
      <x:c r="QAI5890" s="248"/>
      <x:c r="QAJ5890" s="248"/>
      <x:c r="QAK5890" s="248"/>
      <x:c r="QAL5890" s="248"/>
      <x:c r="QAM5890" s="248"/>
      <x:c r="QAN5890" s="248"/>
      <x:c r="QAO5890" s="248"/>
      <x:c r="QAP5890" s="248"/>
      <x:c r="QAQ5890" s="248"/>
      <x:c r="QAR5890" s="248"/>
      <x:c r="QAS5890" s="248"/>
      <x:c r="QAT5890" s="248"/>
      <x:c r="QAU5890" s="248"/>
      <x:c r="QAV5890" s="248"/>
      <x:c r="QAW5890" s="248"/>
      <x:c r="QAX5890" s="248"/>
      <x:c r="QAY5890" s="248"/>
      <x:c r="QAZ5890" s="248"/>
      <x:c r="QBA5890" s="248"/>
      <x:c r="QBB5890" s="248"/>
      <x:c r="QBC5890" s="248"/>
      <x:c r="QBD5890" s="248"/>
      <x:c r="QBE5890" s="248"/>
      <x:c r="QBF5890" s="248"/>
      <x:c r="QBG5890" s="248"/>
      <x:c r="QBH5890" s="248"/>
      <x:c r="QBI5890" s="248"/>
      <x:c r="QBJ5890" s="248"/>
      <x:c r="QBK5890" s="248"/>
      <x:c r="QBL5890" s="248"/>
      <x:c r="QBM5890" s="248"/>
      <x:c r="QBN5890" s="248"/>
      <x:c r="QBO5890" s="248"/>
      <x:c r="QBP5890" s="248"/>
      <x:c r="QBQ5890" s="248"/>
      <x:c r="QBR5890" s="248"/>
      <x:c r="QBS5890" s="248"/>
      <x:c r="QBT5890" s="248"/>
      <x:c r="QBU5890" s="248"/>
      <x:c r="QBV5890" s="248"/>
      <x:c r="QBW5890" s="248"/>
      <x:c r="QBX5890" s="248"/>
      <x:c r="QBY5890" s="248"/>
      <x:c r="QBZ5890" s="248"/>
      <x:c r="QCA5890" s="248"/>
      <x:c r="QCB5890" s="248"/>
      <x:c r="QCC5890" s="248"/>
      <x:c r="QCD5890" s="248"/>
      <x:c r="QCE5890" s="248"/>
      <x:c r="QCF5890" s="248"/>
      <x:c r="QCG5890" s="248"/>
      <x:c r="QCH5890" s="248"/>
      <x:c r="QCI5890" s="248"/>
      <x:c r="QCJ5890" s="248"/>
      <x:c r="QCK5890" s="248"/>
      <x:c r="QCL5890" s="248"/>
      <x:c r="QCM5890" s="248"/>
      <x:c r="QCN5890" s="248"/>
      <x:c r="QCO5890" s="248"/>
      <x:c r="QCP5890" s="248"/>
      <x:c r="QCQ5890" s="248"/>
      <x:c r="QCR5890" s="248"/>
      <x:c r="QCS5890" s="248"/>
      <x:c r="QCT5890" s="248"/>
      <x:c r="QCU5890" s="248"/>
      <x:c r="QCV5890" s="248"/>
      <x:c r="QCW5890" s="248"/>
      <x:c r="QCX5890" s="248"/>
      <x:c r="QCY5890" s="248"/>
      <x:c r="QCZ5890" s="248"/>
      <x:c r="QDA5890" s="248"/>
      <x:c r="QDB5890" s="248"/>
      <x:c r="QDC5890" s="248"/>
      <x:c r="QDD5890" s="248"/>
      <x:c r="QDE5890" s="248"/>
      <x:c r="QDF5890" s="248"/>
      <x:c r="QDG5890" s="248"/>
      <x:c r="QDH5890" s="248"/>
      <x:c r="QDI5890" s="248"/>
      <x:c r="QDJ5890" s="248"/>
      <x:c r="QDK5890" s="248"/>
      <x:c r="QDL5890" s="248"/>
      <x:c r="QDM5890" s="248"/>
      <x:c r="QDN5890" s="248"/>
      <x:c r="QDO5890" s="248"/>
      <x:c r="QDP5890" s="248"/>
      <x:c r="QDQ5890" s="248"/>
      <x:c r="QDR5890" s="248"/>
      <x:c r="QDS5890" s="248"/>
      <x:c r="QDT5890" s="248"/>
      <x:c r="QDU5890" s="248"/>
      <x:c r="QDV5890" s="248"/>
      <x:c r="QDW5890" s="248"/>
      <x:c r="QDX5890" s="248"/>
      <x:c r="QDY5890" s="248"/>
      <x:c r="QDZ5890" s="248"/>
      <x:c r="QEA5890" s="248"/>
      <x:c r="QEB5890" s="248"/>
      <x:c r="QEC5890" s="248"/>
      <x:c r="QED5890" s="248"/>
      <x:c r="QEE5890" s="248"/>
      <x:c r="QEF5890" s="248"/>
      <x:c r="QEG5890" s="248"/>
      <x:c r="QEH5890" s="248"/>
      <x:c r="QEI5890" s="248"/>
      <x:c r="QEJ5890" s="248"/>
      <x:c r="QEK5890" s="248"/>
      <x:c r="QEL5890" s="248"/>
      <x:c r="QEM5890" s="248"/>
      <x:c r="QEN5890" s="248"/>
      <x:c r="QEO5890" s="248"/>
      <x:c r="QEP5890" s="248"/>
      <x:c r="QEQ5890" s="248"/>
      <x:c r="QER5890" s="248"/>
      <x:c r="QES5890" s="248"/>
      <x:c r="QET5890" s="248"/>
      <x:c r="QEU5890" s="248"/>
      <x:c r="QEV5890" s="248"/>
      <x:c r="QEW5890" s="248"/>
      <x:c r="QEX5890" s="248"/>
      <x:c r="QEY5890" s="248"/>
      <x:c r="QEZ5890" s="248"/>
      <x:c r="QFA5890" s="248"/>
      <x:c r="QFB5890" s="248"/>
      <x:c r="QFC5890" s="248"/>
      <x:c r="QFD5890" s="248"/>
      <x:c r="QFE5890" s="248"/>
      <x:c r="QFF5890" s="248"/>
      <x:c r="QFG5890" s="248"/>
      <x:c r="QFH5890" s="248"/>
      <x:c r="QFI5890" s="248"/>
      <x:c r="QFJ5890" s="248"/>
      <x:c r="QFK5890" s="248"/>
      <x:c r="QFL5890" s="248"/>
      <x:c r="QFM5890" s="248"/>
      <x:c r="QFN5890" s="248"/>
      <x:c r="QFO5890" s="248"/>
      <x:c r="QFP5890" s="248"/>
      <x:c r="QFQ5890" s="248"/>
      <x:c r="QFR5890" s="248"/>
      <x:c r="QFS5890" s="248"/>
      <x:c r="QFT5890" s="248"/>
      <x:c r="QFU5890" s="248"/>
      <x:c r="QFV5890" s="248"/>
      <x:c r="QFW5890" s="248"/>
      <x:c r="QFX5890" s="248"/>
      <x:c r="QFY5890" s="248"/>
      <x:c r="QFZ5890" s="248"/>
      <x:c r="QGA5890" s="248"/>
      <x:c r="QGB5890" s="248"/>
      <x:c r="QGC5890" s="248"/>
      <x:c r="QGD5890" s="248"/>
      <x:c r="QGE5890" s="248"/>
      <x:c r="QGF5890" s="248"/>
      <x:c r="QGG5890" s="248"/>
      <x:c r="QGH5890" s="248"/>
      <x:c r="QGI5890" s="248"/>
      <x:c r="QGJ5890" s="248"/>
      <x:c r="QGK5890" s="248"/>
      <x:c r="QGL5890" s="248"/>
      <x:c r="QGM5890" s="248"/>
      <x:c r="QGN5890" s="248"/>
      <x:c r="QGO5890" s="248"/>
      <x:c r="QGP5890" s="248"/>
      <x:c r="QGQ5890" s="248"/>
      <x:c r="QGR5890" s="248"/>
      <x:c r="QGS5890" s="248"/>
      <x:c r="QGT5890" s="248"/>
      <x:c r="QGU5890" s="248"/>
      <x:c r="QGV5890" s="248"/>
      <x:c r="QGW5890" s="248"/>
      <x:c r="QGX5890" s="248"/>
      <x:c r="QGY5890" s="248"/>
      <x:c r="QGZ5890" s="248"/>
      <x:c r="QHA5890" s="248"/>
      <x:c r="QHB5890" s="248"/>
      <x:c r="QHC5890" s="248"/>
      <x:c r="QHD5890" s="248"/>
      <x:c r="QHE5890" s="248"/>
      <x:c r="QHF5890" s="248"/>
      <x:c r="QHG5890" s="248"/>
      <x:c r="QHH5890" s="248"/>
      <x:c r="QHI5890" s="248"/>
      <x:c r="QHJ5890" s="248"/>
      <x:c r="QHK5890" s="248"/>
      <x:c r="QHL5890" s="248"/>
      <x:c r="QHM5890" s="248"/>
      <x:c r="QHN5890" s="248"/>
      <x:c r="QHO5890" s="248"/>
      <x:c r="QHP5890" s="248"/>
      <x:c r="QHQ5890" s="248"/>
      <x:c r="QHR5890" s="248"/>
      <x:c r="QHS5890" s="248"/>
      <x:c r="QHT5890" s="248"/>
      <x:c r="QHU5890" s="248"/>
      <x:c r="QHV5890" s="248"/>
      <x:c r="QHW5890" s="248"/>
      <x:c r="QHX5890" s="248"/>
      <x:c r="QHY5890" s="248"/>
      <x:c r="QHZ5890" s="248"/>
      <x:c r="QIA5890" s="248"/>
      <x:c r="QIB5890" s="248"/>
      <x:c r="QIC5890" s="248"/>
      <x:c r="QID5890" s="248"/>
      <x:c r="QIE5890" s="248"/>
      <x:c r="QIF5890" s="248"/>
      <x:c r="QIG5890" s="248"/>
      <x:c r="QIH5890" s="248"/>
      <x:c r="QII5890" s="248"/>
      <x:c r="QIJ5890" s="248"/>
      <x:c r="QIK5890" s="248"/>
      <x:c r="QIL5890" s="248"/>
      <x:c r="QIM5890" s="248"/>
      <x:c r="QIN5890" s="248"/>
      <x:c r="QIO5890" s="248"/>
      <x:c r="QIP5890" s="248"/>
      <x:c r="QIQ5890" s="248"/>
      <x:c r="QIR5890" s="248"/>
      <x:c r="QIS5890" s="248"/>
      <x:c r="QIT5890" s="248"/>
      <x:c r="QIU5890" s="248"/>
      <x:c r="QIV5890" s="248"/>
      <x:c r="QIW5890" s="248"/>
      <x:c r="QIX5890" s="248"/>
      <x:c r="QIY5890" s="248"/>
      <x:c r="QIZ5890" s="248"/>
      <x:c r="QJA5890" s="248"/>
      <x:c r="QJB5890" s="248"/>
      <x:c r="QJC5890" s="248"/>
      <x:c r="QJD5890" s="248"/>
      <x:c r="QJE5890" s="248"/>
      <x:c r="QJF5890" s="248"/>
      <x:c r="QJG5890" s="248"/>
      <x:c r="QJH5890" s="248"/>
      <x:c r="QJI5890" s="248"/>
      <x:c r="QJJ5890" s="248"/>
      <x:c r="QJK5890" s="248"/>
      <x:c r="QJL5890" s="248"/>
      <x:c r="QJM5890" s="248"/>
      <x:c r="QJN5890" s="248"/>
      <x:c r="QJO5890" s="248"/>
      <x:c r="QJP5890" s="248"/>
      <x:c r="QJQ5890" s="248"/>
      <x:c r="QJR5890" s="248"/>
      <x:c r="QJS5890" s="248"/>
      <x:c r="QJT5890" s="248"/>
      <x:c r="QJU5890" s="248"/>
      <x:c r="QJV5890" s="248"/>
      <x:c r="QJW5890" s="248"/>
      <x:c r="QJX5890" s="248"/>
      <x:c r="QJY5890" s="248"/>
      <x:c r="QJZ5890" s="248"/>
      <x:c r="QKA5890" s="248"/>
      <x:c r="QKB5890" s="248"/>
      <x:c r="QKC5890" s="248"/>
      <x:c r="QKD5890" s="248"/>
      <x:c r="QKE5890" s="248"/>
      <x:c r="QKF5890" s="248"/>
      <x:c r="QKG5890" s="248"/>
      <x:c r="QKH5890" s="248"/>
      <x:c r="QKI5890" s="248"/>
      <x:c r="QKJ5890" s="248"/>
      <x:c r="QKK5890" s="248"/>
      <x:c r="QKL5890" s="248"/>
      <x:c r="QKM5890" s="248"/>
      <x:c r="QKN5890" s="248"/>
      <x:c r="QKO5890" s="248"/>
      <x:c r="QKP5890" s="248"/>
      <x:c r="QKQ5890" s="248"/>
      <x:c r="QKR5890" s="248"/>
      <x:c r="QKS5890" s="248"/>
      <x:c r="QKT5890" s="248"/>
      <x:c r="QKU5890" s="248"/>
      <x:c r="QKV5890" s="248"/>
      <x:c r="QKW5890" s="248"/>
      <x:c r="QKX5890" s="248"/>
      <x:c r="QKY5890" s="248"/>
      <x:c r="QKZ5890" s="248"/>
      <x:c r="QLA5890" s="248"/>
      <x:c r="QLB5890" s="248"/>
      <x:c r="QLC5890" s="248"/>
      <x:c r="QLD5890" s="248"/>
      <x:c r="QLE5890" s="248"/>
      <x:c r="QLF5890" s="248"/>
      <x:c r="QLG5890" s="248"/>
      <x:c r="QLH5890" s="248"/>
      <x:c r="QLI5890" s="248"/>
      <x:c r="QLJ5890" s="248"/>
      <x:c r="QLK5890" s="248"/>
      <x:c r="QLL5890" s="248"/>
      <x:c r="QLM5890" s="248"/>
      <x:c r="QLN5890" s="248"/>
      <x:c r="QLO5890" s="248"/>
      <x:c r="QLP5890" s="248"/>
      <x:c r="QLQ5890" s="248"/>
      <x:c r="QLR5890" s="248"/>
      <x:c r="QLS5890" s="248"/>
      <x:c r="QLT5890" s="248"/>
      <x:c r="QLU5890" s="248"/>
      <x:c r="QLV5890" s="248"/>
      <x:c r="QLW5890" s="248"/>
      <x:c r="QLX5890" s="248"/>
      <x:c r="QLY5890" s="248"/>
      <x:c r="QLZ5890" s="248"/>
      <x:c r="QMA5890" s="248"/>
      <x:c r="QMB5890" s="248"/>
      <x:c r="QMC5890" s="248"/>
      <x:c r="QMD5890" s="248"/>
      <x:c r="QME5890" s="248"/>
      <x:c r="QMF5890" s="248"/>
      <x:c r="QMG5890" s="248"/>
      <x:c r="QMH5890" s="248"/>
      <x:c r="QMI5890" s="248"/>
      <x:c r="QMJ5890" s="248"/>
      <x:c r="QMK5890" s="248"/>
      <x:c r="QML5890" s="248"/>
      <x:c r="QMM5890" s="248"/>
      <x:c r="QMN5890" s="248"/>
      <x:c r="QMO5890" s="248"/>
      <x:c r="QMP5890" s="248"/>
      <x:c r="QMQ5890" s="248"/>
      <x:c r="QMR5890" s="248"/>
      <x:c r="QMS5890" s="248"/>
      <x:c r="QMT5890" s="248"/>
      <x:c r="QMU5890" s="248"/>
      <x:c r="QMV5890" s="248"/>
      <x:c r="QMW5890" s="248"/>
      <x:c r="QMX5890" s="248"/>
      <x:c r="QMY5890" s="248"/>
      <x:c r="QMZ5890" s="248"/>
      <x:c r="QNA5890" s="248"/>
      <x:c r="QNB5890" s="248"/>
      <x:c r="QNC5890" s="248"/>
      <x:c r="QND5890" s="248"/>
      <x:c r="QNE5890" s="248"/>
      <x:c r="QNF5890" s="248"/>
      <x:c r="QNG5890" s="248"/>
      <x:c r="QNH5890" s="248"/>
      <x:c r="QNI5890" s="248"/>
      <x:c r="QNJ5890" s="248"/>
      <x:c r="QNK5890" s="248"/>
      <x:c r="QNL5890" s="248"/>
      <x:c r="QNM5890" s="248"/>
      <x:c r="QNN5890" s="248"/>
      <x:c r="QNO5890" s="248"/>
      <x:c r="QNP5890" s="248"/>
      <x:c r="QNQ5890" s="248"/>
      <x:c r="QNR5890" s="248"/>
      <x:c r="QNS5890" s="248"/>
      <x:c r="QNT5890" s="248"/>
      <x:c r="QNU5890" s="248"/>
      <x:c r="QNV5890" s="248"/>
      <x:c r="QNW5890" s="248"/>
      <x:c r="QNX5890" s="248"/>
      <x:c r="QNY5890" s="248"/>
      <x:c r="QNZ5890" s="248"/>
      <x:c r="QOA5890" s="248"/>
      <x:c r="QOB5890" s="248"/>
      <x:c r="QOC5890" s="248"/>
      <x:c r="QOD5890" s="248"/>
      <x:c r="QOE5890" s="248"/>
      <x:c r="QOF5890" s="248"/>
      <x:c r="QOG5890" s="248"/>
      <x:c r="QOH5890" s="248"/>
      <x:c r="QOI5890" s="248"/>
      <x:c r="QOJ5890" s="248"/>
      <x:c r="QOK5890" s="248"/>
      <x:c r="QOL5890" s="248"/>
      <x:c r="QOM5890" s="248"/>
      <x:c r="QON5890" s="248"/>
      <x:c r="QOO5890" s="248"/>
      <x:c r="QOP5890" s="248"/>
      <x:c r="QOQ5890" s="248"/>
      <x:c r="QOR5890" s="248"/>
      <x:c r="QOS5890" s="248"/>
      <x:c r="QOT5890" s="248"/>
      <x:c r="QOU5890" s="248"/>
      <x:c r="QOV5890" s="248"/>
      <x:c r="QOW5890" s="248"/>
      <x:c r="QOX5890" s="248"/>
      <x:c r="QOY5890" s="248"/>
      <x:c r="QOZ5890" s="248"/>
      <x:c r="QPA5890" s="248"/>
      <x:c r="QPB5890" s="248"/>
      <x:c r="QPC5890" s="248"/>
      <x:c r="QPD5890" s="248"/>
      <x:c r="QPE5890" s="248"/>
      <x:c r="QPF5890" s="248"/>
      <x:c r="QPG5890" s="248"/>
      <x:c r="QPH5890" s="248"/>
      <x:c r="QPI5890" s="248"/>
      <x:c r="QPJ5890" s="248"/>
      <x:c r="QPK5890" s="248"/>
      <x:c r="QPL5890" s="248"/>
      <x:c r="QPM5890" s="248"/>
      <x:c r="QPN5890" s="248"/>
      <x:c r="QPO5890" s="248"/>
      <x:c r="QPP5890" s="248"/>
      <x:c r="QPQ5890" s="248"/>
      <x:c r="QPR5890" s="248"/>
      <x:c r="QPS5890" s="248"/>
      <x:c r="QPT5890" s="248"/>
      <x:c r="QPU5890" s="248"/>
      <x:c r="QPV5890" s="248"/>
      <x:c r="QPW5890" s="248"/>
      <x:c r="QPX5890" s="248"/>
      <x:c r="QPY5890" s="248"/>
      <x:c r="QPZ5890" s="248"/>
      <x:c r="QQA5890" s="248"/>
      <x:c r="QQB5890" s="248"/>
      <x:c r="QQC5890" s="248"/>
      <x:c r="QQD5890" s="248"/>
      <x:c r="QQE5890" s="248"/>
      <x:c r="QQF5890" s="248"/>
      <x:c r="QQG5890" s="248"/>
      <x:c r="QQH5890" s="248"/>
      <x:c r="QQI5890" s="248"/>
      <x:c r="QQJ5890" s="248"/>
      <x:c r="QQK5890" s="248"/>
      <x:c r="QQL5890" s="248"/>
      <x:c r="QQM5890" s="248"/>
      <x:c r="QQN5890" s="248"/>
      <x:c r="QQO5890" s="248"/>
      <x:c r="QQP5890" s="248"/>
      <x:c r="QQQ5890" s="248"/>
      <x:c r="QQR5890" s="248"/>
      <x:c r="QQS5890" s="248"/>
      <x:c r="QQT5890" s="248"/>
      <x:c r="QQU5890" s="248"/>
      <x:c r="QQV5890" s="248"/>
      <x:c r="QQW5890" s="248"/>
      <x:c r="QQX5890" s="248"/>
      <x:c r="QQY5890" s="248"/>
      <x:c r="QQZ5890" s="248"/>
      <x:c r="QRA5890" s="248"/>
      <x:c r="QRB5890" s="248"/>
      <x:c r="QRC5890" s="248"/>
      <x:c r="QRD5890" s="248"/>
      <x:c r="QRE5890" s="248"/>
      <x:c r="QRF5890" s="248"/>
      <x:c r="QRG5890" s="248"/>
      <x:c r="QRH5890" s="248"/>
      <x:c r="QRI5890" s="248"/>
      <x:c r="QRJ5890" s="248"/>
      <x:c r="QRK5890" s="248"/>
      <x:c r="QRL5890" s="248"/>
      <x:c r="QRM5890" s="248"/>
      <x:c r="QRN5890" s="248"/>
      <x:c r="QRO5890" s="248"/>
      <x:c r="QRP5890" s="248"/>
      <x:c r="QRQ5890" s="248"/>
      <x:c r="QRR5890" s="248"/>
      <x:c r="QRS5890" s="248"/>
      <x:c r="QRT5890" s="248"/>
      <x:c r="QRU5890" s="248"/>
      <x:c r="QRV5890" s="248"/>
      <x:c r="QRW5890" s="248"/>
      <x:c r="QRX5890" s="248"/>
      <x:c r="QRY5890" s="248"/>
      <x:c r="QRZ5890" s="248"/>
      <x:c r="QSA5890" s="248"/>
      <x:c r="QSB5890" s="248"/>
      <x:c r="QSC5890" s="248"/>
      <x:c r="QSD5890" s="248"/>
      <x:c r="QSE5890" s="248"/>
      <x:c r="QSF5890" s="248"/>
      <x:c r="QSG5890" s="248"/>
      <x:c r="QSH5890" s="248"/>
      <x:c r="QSI5890" s="248"/>
      <x:c r="QSJ5890" s="248"/>
      <x:c r="QSK5890" s="248"/>
      <x:c r="QSL5890" s="248"/>
      <x:c r="QSM5890" s="248"/>
      <x:c r="QSN5890" s="248"/>
      <x:c r="QSO5890" s="248"/>
      <x:c r="QSP5890" s="248"/>
      <x:c r="QSQ5890" s="248"/>
      <x:c r="QSR5890" s="248"/>
      <x:c r="QSS5890" s="248"/>
      <x:c r="QST5890" s="248"/>
      <x:c r="QSU5890" s="248"/>
      <x:c r="QSV5890" s="248"/>
      <x:c r="QSW5890" s="248"/>
      <x:c r="QSX5890" s="248"/>
      <x:c r="QSY5890" s="248"/>
      <x:c r="QSZ5890" s="248"/>
      <x:c r="QTA5890" s="248"/>
      <x:c r="QTB5890" s="248"/>
      <x:c r="QTC5890" s="248"/>
      <x:c r="QTD5890" s="248"/>
      <x:c r="QTE5890" s="248"/>
      <x:c r="QTF5890" s="248"/>
      <x:c r="QTG5890" s="248"/>
      <x:c r="QTH5890" s="248"/>
      <x:c r="QTI5890" s="248"/>
      <x:c r="QTJ5890" s="248"/>
      <x:c r="QTK5890" s="248"/>
      <x:c r="QTL5890" s="248"/>
      <x:c r="QTM5890" s="248"/>
      <x:c r="QTN5890" s="248"/>
      <x:c r="QTO5890" s="248"/>
      <x:c r="QTP5890" s="248"/>
      <x:c r="QTQ5890" s="248"/>
      <x:c r="QTR5890" s="248"/>
      <x:c r="QTS5890" s="248"/>
      <x:c r="QTT5890" s="248"/>
      <x:c r="QTU5890" s="248"/>
      <x:c r="QTV5890" s="248"/>
      <x:c r="QTW5890" s="248"/>
      <x:c r="QTX5890" s="248"/>
      <x:c r="QTY5890" s="248"/>
      <x:c r="QTZ5890" s="248"/>
      <x:c r="QUA5890" s="248"/>
      <x:c r="QUB5890" s="248"/>
      <x:c r="QUC5890" s="248"/>
      <x:c r="QUD5890" s="248"/>
      <x:c r="QUE5890" s="248"/>
      <x:c r="QUF5890" s="248"/>
      <x:c r="QUG5890" s="248"/>
      <x:c r="QUH5890" s="248"/>
      <x:c r="QUI5890" s="248"/>
      <x:c r="QUJ5890" s="248"/>
      <x:c r="QUK5890" s="248"/>
      <x:c r="QUL5890" s="248"/>
      <x:c r="QUM5890" s="248"/>
      <x:c r="QUN5890" s="248"/>
      <x:c r="QUO5890" s="248"/>
      <x:c r="QUP5890" s="248"/>
      <x:c r="QUQ5890" s="248"/>
      <x:c r="QUR5890" s="248"/>
      <x:c r="QUS5890" s="248"/>
      <x:c r="QUT5890" s="248"/>
      <x:c r="QUU5890" s="248"/>
      <x:c r="QUV5890" s="248"/>
      <x:c r="QUW5890" s="248"/>
      <x:c r="QUX5890" s="248"/>
      <x:c r="QUY5890" s="248"/>
      <x:c r="QUZ5890" s="248"/>
      <x:c r="QVA5890" s="248"/>
      <x:c r="QVB5890" s="248"/>
      <x:c r="QVC5890" s="248"/>
      <x:c r="QVD5890" s="248"/>
      <x:c r="QVE5890" s="248"/>
      <x:c r="QVF5890" s="248"/>
      <x:c r="QVG5890" s="248"/>
      <x:c r="QVH5890" s="248"/>
      <x:c r="QVI5890" s="248"/>
      <x:c r="QVJ5890" s="248"/>
      <x:c r="QVK5890" s="248"/>
      <x:c r="QVL5890" s="248"/>
      <x:c r="QVM5890" s="248"/>
      <x:c r="QVN5890" s="248"/>
      <x:c r="QVO5890" s="248"/>
      <x:c r="QVP5890" s="248"/>
      <x:c r="QVQ5890" s="248"/>
      <x:c r="QVR5890" s="248"/>
      <x:c r="QVS5890" s="248"/>
      <x:c r="QVT5890" s="248"/>
      <x:c r="QVU5890" s="248"/>
      <x:c r="QVV5890" s="248"/>
      <x:c r="QVW5890" s="248"/>
      <x:c r="QVX5890" s="248"/>
      <x:c r="QVY5890" s="248"/>
      <x:c r="QVZ5890" s="248"/>
      <x:c r="QWA5890" s="248"/>
      <x:c r="QWB5890" s="248"/>
      <x:c r="QWC5890" s="248"/>
      <x:c r="QWD5890" s="248"/>
      <x:c r="QWE5890" s="248"/>
      <x:c r="QWF5890" s="248"/>
      <x:c r="QWG5890" s="248"/>
      <x:c r="QWH5890" s="248"/>
      <x:c r="QWI5890" s="248"/>
      <x:c r="QWJ5890" s="248"/>
      <x:c r="QWK5890" s="248"/>
      <x:c r="QWL5890" s="248"/>
      <x:c r="QWM5890" s="248"/>
      <x:c r="QWN5890" s="248"/>
      <x:c r="QWO5890" s="248"/>
      <x:c r="QWP5890" s="248"/>
      <x:c r="QWQ5890" s="248"/>
      <x:c r="QWR5890" s="248"/>
      <x:c r="QWS5890" s="248"/>
      <x:c r="QWT5890" s="248"/>
      <x:c r="QWU5890" s="248"/>
      <x:c r="QWV5890" s="248"/>
      <x:c r="QWW5890" s="248"/>
      <x:c r="QWX5890" s="248"/>
      <x:c r="QWY5890" s="248"/>
      <x:c r="QWZ5890" s="248"/>
      <x:c r="QXA5890" s="248"/>
      <x:c r="QXB5890" s="248"/>
      <x:c r="QXC5890" s="248"/>
      <x:c r="QXD5890" s="248"/>
      <x:c r="QXE5890" s="248"/>
      <x:c r="QXF5890" s="248"/>
      <x:c r="QXG5890" s="248"/>
      <x:c r="QXH5890" s="248"/>
      <x:c r="QXI5890" s="248"/>
      <x:c r="QXJ5890" s="248"/>
      <x:c r="QXK5890" s="248"/>
      <x:c r="QXL5890" s="248"/>
      <x:c r="QXM5890" s="248"/>
      <x:c r="QXN5890" s="248"/>
      <x:c r="QXO5890" s="248"/>
      <x:c r="QXP5890" s="248"/>
      <x:c r="QXQ5890" s="248"/>
      <x:c r="QXR5890" s="248"/>
      <x:c r="QXS5890" s="248"/>
      <x:c r="QXT5890" s="248"/>
      <x:c r="QXU5890" s="248"/>
      <x:c r="QXV5890" s="248"/>
      <x:c r="QXW5890" s="248"/>
      <x:c r="QXX5890" s="248"/>
      <x:c r="QXY5890" s="248"/>
      <x:c r="QXZ5890" s="248"/>
      <x:c r="QYA5890" s="248"/>
      <x:c r="QYB5890" s="248"/>
      <x:c r="QYC5890" s="248"/>
      <x:c r="QYD5890" s="248"/>
      <x:c r="QYE5890" s="248"/>
      <x:c r="QYF5890" s="248"/>
      <x:c r="QYG5890" s="248"/>
      <x:c r="QYH5890" s="248"/>
      <x:c r="QYI5890" s="248"/>
      <x:c r="QYJ5890" s="248"/>
      <x:c r="QYK5890" s="248"/>
      <x:c r="QYL5890" s="248"/>
      <x:c r="QYM5890" s="248"/>
      <x:c r="QYN5890" s="248"/>
      <x:c r="QYO5890" s="248"/>
      <x:c r="QYP5890" s="248"/>
      <x:c r="QYQ5890" s="248"/>
      <x:c r="QYR5890" s="248"/>
      <x:c r="QYS5890" s="248"/>
      <x:c r="QYT5890" s="248"/>
      <x:c r="QYU5890" s="248"/>
      <x:c r="QYV5890" s="248"/>
      <x:c r="QYW5890" s="248"/>
      <x:c r="QYX5890" s="248"/>
      <x:c r="QYY5890" s="248"/>
      <x:c r="QYZ5890" s="248"/>
      <x:c r="QZA5890" s="248"/>
      <x:c r="QZB5890" s="248"/>
      <x:c r="QZC5890" s="248"/>
      <x:c r="QZD5890" s="248"/>
      <x:c r="QZE5890" s="248"/>
      <x:c r="QZF5890" s="248"/>
      <x:c r="QZG5890" s="248"/>
      <x:c r="QZH5890" s="248"/>
      <x:c r="QZI5890" s="248"/>
      <x:c r="QZJ5890" s="248"/>
      <x:c r="QZK5890" s="248"/>
      <x:c r="QZL5890" s="248"/>
      <x:c r="QZM5890" s="248"/>
      <x:c r="QZN5890" s="248"/>
      <x:c r="QZO5890" s="248"/>
      <x:c r="QZP5890" s="248"/>
      <x:c r="QZQ5890" s="248"/>
      <x:c r="QZR5890" s="248"/>
      <x:c r="QZS5890" s="248"/>
      <x:c r="QZT5890" s="248"/>
      <x:c r="QZU5890" s="248"/>
      <x:c r="QZV5890" s="248"/>
      <x:c r="QZW5890" s="248"/>
      <x:c r="QZX5890" s="248"/>
      <x:c r="QZY5890" s="248"/>
      <x:c r="QZZ5890" s="248"/>
      <x:c r="RAA5890" s="248"/>
      <x:c r="RAB5890" s="248"/>
      <x:c r="RAC5890" s="248"/>
      <x:c r="RAD5890" s="248"/>
      <x:c r="RAE5890" s="248"/>
      <x:c r="RAF5890" s="248"/>
      <x:c r="RAG5890" s="248"/>
      <x:c r="RAH5890" s="248"/>
      <x:c r="RAI5890" s="248"/>
      <x:c r="RAJ5890" s="248"/>
      <x:c r="RAK5890" s="248"/>
      <x:c r="RAL5890" s="248"/>
      <x:c r="RAM5890" s="248"/>
      <x:c r="RAN5890" s="248"/>
      <x:c r="RAO5890" s="248"/>
      <x:c r="RAP5890" s="248"/>
      <x:c r="RAQ5890" s="248"/>
      <x:c r="RAR5890" s="248"/>
      <x:c r="RAS5890" s="248"/>
      <x:c r="RAT5890" s="248"/>
      <x:c r="RAU5890" s="248"/>
      <x:c r="RAV5890" s="248"/>
      <x:c r="RAW5890" s="248"/>
      <x:c r="RAX5890" s="248"/>
      <x:c r="RAY5890" s="248"/>
      <x:c r="RAZ5890" s="248"/>
      <x:c r="RBA5890" s="248"/>
      <x:c r="RBB5890" s="248"/>
      <x:c r="RBC5890" s="248"/>
      <x:c r="RBD5890" s="248"/>
      <x:c r="RBE5890" s="248"/>
      <x:c r="RBF5890" s="248"/>
      <x:c r="RBG5890" s="248"/>
      <x:c r="RBH5890" s="248"/>
      <x:c r="RBI5890" s="248"/>
      <x:c r="RBJ5890" s="248"/>
      <x:c r="RBK5890" s="248"/>
      <x:c r="RBL5890" s="248"/>
      <x:c r="RBM5890" s="248"/>
      <x:c r="RBN5890" s="248"/>
      <x:c r="RBO5890" s="248"/>
      <x:c r="RBP5890" s="248"/>
      <x:c r="RBQ5890" s="248"/>
      <x:c r="RBR5890" s="248"/>
      <x:c r="RBS5890" s="248"/>
      <x:c r="RBT5890" s="248"/>
      <x:c r="RBU5890" s="248"/>
      <x:c r="RBV5890" s="248"/>
      <x:c r="RBW5890" s="248"/>
      <x:c r="RBX5890" s="248"/>
      <x:c r="RBY5890" s="248"/>
      <x:c r="RBZ5890" s="248"/>
      <x:c r="RCA5890" s="248"/>
      <x:c r="RCB5890" s="248"/>
      <x:c r="RCC5890" s="248"/>
      <x:c r="RCD5890" s="248"/>
      <x:c r="RCE5890" s="248"/>
      <x:c r="RCF5890" s="248"/>
      <x:c r="RCG5890" s="248"/>
      <x:c r="RCH5890" s="248"/>
      <x:c r="RCI5890" s="248"/>
      <x:c r="RCJ5890" s="248"/>
      <x:c r="RCK5890" s="248"/>
      <x:c r="RCL5890" s="248"/>
      <x:c r="RCM5890" s="248"/>
      <x:c r="RCN5890" s="248"/>
      <x:c r="RCO5890" s="248"/>
      <x:c r="RCP5890" s="248"/>
      <x:c r="RCQ5890" s="248"/>
      <x:c r="RCR5890" s="248"/>
      <x:c r="RCS5890" s="248"/>
      <x:c r="RCT5890" s="248"/>
      <x:c r="RCU5890" s="248"/>
      <x:c r="RCV5890" s="248"/>
      <x:c r="RCW5890" s="248"/>
      <x:c r="RCX5890" s="248"/>
      <x:c r="RCY5890" s="248"/>
      <x:c r="RCZ5890" s="248"/>
      <x:c r="RDA5890" s="248"/>
      <x:c r="RDB5890" s="248"/>
      <x:c r="RDC5890" s="248"/>
      <x:c r="RDD5890" s="248"/>
      <x:c r="RDE5890" s="248"/>
      <x:c r="RDF5890" s="248"/>
      <x:c r="RDG5890" s="248"/>
      <x:c r="RDH5890" s="248"/>
      <x:c r="RDI5890" s="248"/>
      <x:c r="RDJ5890" s="248"/>
      <x:c r="RDK5890" s="248"/>
      <x:c r="RDL5890" s="248"/>
      <x:c r="RDM5890" s="248"/>
      <x:c r="RDN5890" s="248"/>
      <x:c r="RDO5890" s="248"/>
      <x:c r="RDP5890" s="248"/>
      <x:c r="RDQ5890" s="248"/>
      <x:c r="RDR5890" s="248"/>
      <x:c r="RDS5890" s="248"/>
      <x:c r="RDT5890" s="248"/>
      <x:c r="RDU5890" s="248"/>
      <x:c r="RDV5890" s="248"/>
      <x:c r="RDW5890" s="248"/>
      <x:c r="RDX5890" s="248"/>
      <x:c r="RDY5890" s="248"/>
      <x:c r="RDZ5890" s="248"/>
      <x:c r="REA5890" s="248"/>
      <x:c r="REB5890" s="248"/>
      <x:c r="REC5890" s="248"/>
      <x:c r="RED5890" s="248"/>
      <x:c r="REE5890" s="248"/>
      <x:c r="REF5890" s="248"/>
      <x:c r="REG5890" s="248"/>
      <x:c r="REH5890" s="248"/>
      <x:c r="REI5890" s="248"/>
      <x:c r="REJ5890" s="248"/>
      <x:c r="REK5890" s="248"/>
      <x:c r="REL5890" s="248"/>
      <x:c r="REM5890" s="248"/>
      <x:c r="REN5890" s="248"/>
      <x:c r="REO5890" s="248"/>
      <x:c r="REP5890" s="248"/>
      <x:c r="REQ5890" s="248"/>
      <x:c r="RER5890" s="248"/>
      <x:c r="RES5890" s="248"/>
      <x:c r="RET5890" s="248"/>
      <x:c r="REU5890" s="248"/>
      <x:c r="REV5890" s="248"/>
      <x:c r="REW5890" s="248"/>
      <x:c r="REX5890" s="248"/>
      <x:c r="REY5890" s="248"/>
      <x:c r="REZ5890" s="248"/>
      <x:c r="RFA5890" s="248"/>
      <x:c r="RFB5890" s="248"/>
      <x:c r="RFC5890" s="248"/>
      <x:c r="RFD5890" s="248"/>
      <x:c r="RFE5890" s="248"/>
      <x:c r="RFF5890" s="248"/>
      <x:c r="RFG5890" s="248"/>
      <x:c r="RFH5890" s="248"/>
      <x:c r="RFI5890" s="248"/>
      <x:c r="RFJ5890" s="248"/>
      <x:c r="RFK5890" s="248"/>
      <x:c r="RFL5890" s="248"/>
      <x:c r="RFM5890" s="248"/>
      <x:c r="RFN5890" s="248"/>
      <x:c r="RFO5890" s="248"/>
      <x:c r="RFP5890" s="248"/>
      <x:c r="RFQ5890" s="248"/>
      <x:c r="RFR5890" s="248"/>
      <x:c r="RFS5890" s="248"/>
      <x:c r="RFT5890" s="248"/>
      <x:c r="RFU5890" s="248"/>
      <x:c r="RFV5890" s="248"/>
      <x:c r="RFW5890" s="248"/>
      <x:c r="RFX5890" s="248"/>
      <x:c r="RFY5890" s="248"/>
      <x:c r="RFZ5890" s="248"/>
      <x:c r="RGA5890" s="248"/>
      <x:c r="RGB5890" s="248"/>
      <x:c r="RGC5890" s="248"/>
      <x:c r="RGD5890" s="248"/>
      <x:c r="RGE5890" s="248"/>
      <x:c r="RGF5890" s="248"/>
      <x:c r="RGG5890" s="248"/>
      <x:c r="RGH5890" s="248"/>
      <x:c r="RGI5890" s="248"/>
      <x:c r="RGJ5890" s="248"/>
      <x:c r="RGK5890" s="248"/>
      <x:c r="RGL5890" s="248"/>
      <x:c r="RGM5890" s="248"/>
      <x:c r="RGN5890" s="248"/>
      <x:c r="RGO5890" s="248"/>
      <x:c r="RGP5890" s="248"/>
      <x:c r="RGQ5890" s="248"/>
      <x:c r="RGR5890" s="248"/>
      <x:c r="RGS5890" s="248"/>
      <x:c r="RGT5890" s="248"/>
      <x:c r="RGU5890" s="248"/>
      <x:c r="RGV5890" s="248"/>
      <x:c r="RGW5890" s="248"/>
      <x:c r="RGX5890" s="248"/>
      <x:c r="RGY5890" s="248"/>
      <x:c r="RGZ5890" s="248"/>
      <x:c r="RHA5890" s="248"/>
      <x:c r="RHB5890" s="248"/>
      <x:c r="RHC5890" s="248"/>
      <x:c r="RHD5890" s="248"/>
      <x:c r="RHE5890" s="248"/>
      <x:c r="RHF5890" s="248"/>
      <x:c r="RHG5890" s="248"/>
      <x:c r="RHH5890" s="248"/>
      <x:c r="RHI5890" s="248"/>
      <x:c r="RHJ5890" s="248"/>
      <x:c r="RHK5890" s="248"/>
      <x:c r="RHL5890" s="248"/>
      <x:c r="RHM5890" s="248"/>
      <x:c r="RHN5890" s="248"/>
      <x:c r="RHO5890" s="248"/>
      <x:c r="RHP5890" s="248"/>
      <x:c r="RHQ5890" s="248"/>
      <x:c r="RHR5890" s="248"/>
      <x:c r="RHS5890" s="248"/>
      <x:c r="RHT5890" s="248"/>
      <x:c r="RHU5890" s="248"/>
      <x:c r="RHV5890" s="248"/>
      <x:c r="RHW5890" s="248"/>
      <x:c r="RHX5890" s="248"/>
      <x:c r="RHY5890" s="248"/>
      <x:c r="RHZ5890" s="248"/>
      <x:c r="RIA5890" s="248"/>
      <x:c r="RIB5890" s="248"/>
      <x:c r="RIC5890" s="248"/>
      <x:c r="RID5890" s="248"/>
      <x:c r="RIE5890" s="248"/>
      <x:c r="RIF5890" s="248"/>
      <x:c r="RIG5890" s="248"/>
      <x:c r="RIH5890" s="248"/>
      <x:c r="RII5890" s="248"/>
      <x:c r="RIJ5890" s="248"/>
      <x:c r="RIK5890" s="248"/>
      <x:c r="RIL5890" s="248"/>
      <x:c r="RIM5890" s="248"/>
      <x:c r="RIN5890" s="248"/>
      <x:c r="RIO5890" s="248"/>
      <x:c r="RIP5890" s="248"/>
      <x:c r="RIQ5890" s="248"/>
      <x:c r="RIR5890" s="248"/>
      <x:c r="RIS5890" s="248"/>
      <x:c r="RIT5890" s="248"/>
      <x:c r="RIU5890" s="248"/>
      <x:c r="RIV5890" s="248"/>
      <x:c r="RIW5890" s="248"/>
      <x:c r="RIX5890" s="248"/>
      <x:c r="RIY5890" s="248"/>
      <x:c r="RIZ5890" s="248"/>
      <x:c r="RJA5890" s="248"/>
      <x:c r="RJB5890" s="248"/>
      <x:c r="RJC5890" s="248"/>
      <x:c r="RJD5890" s="248"/>
      <x:c r="RJE5890" s="248"/>
      <x:c r="RJF5890" s="248"/>
      <x:c r="RJG5890" s="248"/>
      <x:c r="RJH5890" s="248"/>
      <x:c r="RJI5890" s="248"/>
      <x:c r="RJJ5890" s="248"/>
      <x:c r="RJK5890" s="248"/>
      <x:c r="RJL5890" s="248"/>
      <x:c r="RJM5890" s="248"/>
      <x:c r="RJN5890" s="248"/>
      <x:c r="RJO5890" s="248"/>
      <x:c r="RJP5890" s="248"/>
      <x:c r="RJQ5890" s="248"/>
      <x:c r="RJR5890" s="248"/>
      <x:c r="RJS5890" s="248"/>
      <x:c r="RJT5890" s="248"/>
      <x:c r="RJU5890" s="248"/>
      <x:c r="RJV5890" s="248"/>
      <x:c r="RJW5890" s="248"/>
      <x:c r="RJX5890" s="248"/>
      <x:c r="RJY5890" s="248"/>
      <x:c r="RJZ5890" s="248"/>
      <x:c r="RKA5890" s="248"/>
      <x:c r="RKB5890" s="248"/>
      <x:c r="RKC5890" s="248"/>
      <x:c r="RKD5890" s="248"/>
      <x:c r="RKE5890" s="248"/>
      <x:c r="RKF5890" s="248"/>
      <x:c r="RKG5890" s="248"/>
      <x:c r="RKH5890" s="248"/>
      <x:c r="RKI5890" s="248"/>
      <x:c r="RKJ5890" s="248"/>
      <x:c r="RKK5890" s="248"/>
      <x:c r="RKL5890" s="248"/>
      <x:c r="RKM5890" s="248"/>
      <x:c r="RKN5890" s="248"/>
      <x:c r="RKO5890" s="248"/>
      <x:c r="RKP5890" s="248"/>
      <x:c r="RKQ5890" s="248"/>
      <x:c r="RKR5890" s="248"/>
      <x:c r="RKS5890" s="248"/>
      <x:c r="RKT5890" s="248"/>
      <x:c r="RKU5890" s="248"/>
      <x:c r="RKV5890" s="248"/>
      <x:c r="RKW5890" s="248"/>
      <x:c r="RKX5890" s="248"/>
      <x:c r="RKY5890" s="248"/>
      <x:c r="RKZ5890" s="248"/>
      <x:c r="RLA5890" s="248"/>
      <x:c r="RLB5890" s="248"/>
      <x:c r="RLC5890" s="248"/>
      <x:c r="RLD5890" s="248"/>
      <x:c r="RLE5890" s="248"/>
      <x:c r="RLF5890" s="248"/>
      <x:c r="RLG5890" s="248"/>
      <x:c r="RLH5890" s="248"/>
      <x:c r="RLI5890" s="248"/>
      <x:c r="RLJ5890" s="248"/>
      <x:c r="RLK5890" s="248"/>
      <x:c r="RLL5890" s="248"/>
      <x:c r="RLM5890" s="248"/>
      <x:c r="RLN5890" s="248"/>
      <x:c r="RLO5890" s="248"/>
      <x:c r="RLP5890" s="248"/>
      <x:c r="RLQ5890" s="248"/>
      <x:c r="RLR5890" s="248"/>
      <x:c r="RLS5890" s="248"/>
      <x:c r="RLT5890" s="248"/>
      <x:c r="RLU5890" s="248"/>
      <x:c r="RLV5890" s="248"/>
      <x:c r="RLW5890" s="248"/>
      <x:c r="RLX5890" s="248"/>
      <x:c r="RLY5890" s="248"/>
      <x:c r="RLZ5890" s="248"/>
      <x:c r="RMA5890" s="248"/>
      <x:c r="RMB5890" s="248"/>
      <x:c r="RMC5890" s="248"/>
      <x:c r="RMD5890" s="248"/>
      <x:c r="RME5890" s="248"/>
      <x:c r="RMF5890" s="248"/>
      <x:c r="RMG5890" s="248"/>
      <x:c r="RMH5890" s="248"/>
      <x:c r="RMI5890" s="248"/>
      <x:c r="RMJ5890" s="248"/>
      <x:c r="RMK5890" s="248"/>
      <x:c r="RML5890" s="248"/>
      <x:c r="RMM5890" s="248"/>
      <x:c r="RMN5890" s="248"/>
      <x:c r="RMO5890" s="248"/>
      <x:c r="RMP5890" s="248"/>
      <x:c r="RMQ5890" s="248"/>
      <x:c r="RMR5890" s="248"/>
      <x:c r="RMS5890" s="248"/>
      <x:c r="RMT5890" s="248"/>
      <x:c r="RMU5890" s="248"/>
      <x:c r="RMV5890" s="248"/>
      <x:c r="RMW5890" s="248"/>
      <x:c r="RMX5890" s="248"/>
      <x:c r="RMY5890" s="248"/>
      <x:c r="RMZ5890" s="248"/>
      <x:c r="RNA5890" s="248"/>
      <x:c r="RNB5890" s="248"/>
      <x:c r="RNC5890" s="248"/>
      <x:c r="RND5890" s="248"/>
      <x:c r="RNE5890" s="248"/>
      <x:c r="RNF5890" s="248"/>
      <x:c r="RNG5890" s="248"/>
      <x:c r="RNH5890" s="248"/>
      <x:c r="RNI5890" s="248"/>
      <x:c r="RNJ5890" s="248"/>
      <x:c r="RNK5890" s="248"/>
      <x:c r="RNL5890" s="248"/>
      <x:c r="RNM5890" s="248"/>
      <x:c r="RNN5890" s="248"/>
      <x:c r="RNO5890" s="248"/>
      <x:c r="RNP5890" s="248"/>
      <x:c r="RNQ5890" s="248"/>
      <x:c r="RNR5890" s="248"/>
      <x:c r="RNS5890" s="248"/>
      <x:c r="RNT5890" s="248"/>
      <x:c r="RNU5890" s="248"/>
      <x:c r="RNV5890" s="248"/>
      <x:c r="RNW5890" s="248"/>
      <x:c r="RNX5890" s="248"/>
      <x:c r="RNY5890" s="248"/>
      <x:c r="RNZ5890" s="248"/>
      <x:c r="ROA5890" s="248"/>
      <x:c r="ROB5890" s="248"/>
      <x:c r="ROC5890" s="248"/>
      <x:c r="ROD5890" s="248"/>
      <x:c r="ROE5890" s="248"/>
      <x:c r="ROF5890" s="248"/>
      <x:c r="ROG5890" s="248"/>
      <x:c r="ROH5890" s="248"/>
      <x:c r="ROI5890" s="248"/>
      <x:c r="ROJ5890" s="248"/>
      <x:c r="ROK5890" s="248"/>
      <x:c r="ROL5890" s="248"/>
      <x:c r="ROM5890" s="248"/>
      <x:c r="RON5890" s="248"/>
      <x:c r="ROO5890" s="248"/>
      <x:c r="ROP5890" s="248"/>
      <x:c r="ROQ5890" s="248"/>
      <x:c r="ROR5890" s="248"/>
      <x:c r="ROS5890" s="248"/>
      <x:c r="ROT5890" s="248"/>
      <x:c r="ROU5890" s="248"/>
      <x:c r="ROV5890" s="248"/>
      <x:c r="ROW5890" s="248"/>
      <x:c r="ROX5890" s="248"/>
      <x:c r="ROY5890" s="248"/>
      <x:c r="ROZ5890" s="248"/>
      <x:c r="RPA5890" s="248"/>
      <x:c r="RPB5890" s="248"/>
      <x:c r="RPC5890" s="248"/>
      <x:c r="RPD5890" s="248"/>
      <x:c r="RPE5890" s="248"/>
      <x:c r="RPF5890" s="248"/>
      <x:c r="RPG5890" s="248"/>
      <x:c r="RPH5890" s="248"/>
      <x:c r="RPI5890" s="248"/>
      <x:c r="RPJ5890" s="248"/>
      <x:c r="RPK5890" s="248"/>
      <x:c r="RPL5890" s="248"/>
      <x:c r="RPM5890" s="248"/>
      <x:c r="RPN5890" s="248"/>
      <x:c r="RPO5890" s="248"/>
      <x:c r="RPP5890" s="248"/>
      <x:c r="RPQ5890" s="248"/>
      <x:c r="RPR5890" s="248"/>
      <x:c r="RPS5890" s="248"/>
      <x:c r="RPT5890" s="248"/>
      <x:c r="RPU5890" s="248"/>
      <x:c r="RPV5890" s="248"/>
      <x:c r="RPW5890" s="248"/>
      <x:c r="RPX5890" s="248"/>
      <x:c r="RPY5890" s="248"/>
      <x:c r="RPZ5890" s="248"/>
      <x:c r="RQA5890" s="248"/>
      <x:c r="RQB5890" s="248"/>
      <x:c r="RQC5890" s="248"/>
      <x:c r="RQD5890" s="248"/>
      <x:c r="RQE5890" s="248"/>
      <x:c r="RQF5890" s="248"/>
      <x:c r="RQG5890" s="248"/>
      <x:c r="RQH5890" s="248"/>
      <x:c r="RQI5890" s="248"/>
      <x:c r="RQJ5890" s="248"/>
      <x:c r="RQK5890" s="248"/>
      <x:c r="RQL5890" s="248"/>
      <x:c r="RQM5890" s="248"/>
      <x:c r="RQN5890" s="248"/>
      <x:c r="RQO5890" s="248"/>
      <x:c r="RQP5890" s="248"/>
      <x:c r="RQQ5890" s="248"/>
      <x:c r="RQR5890" s="248"/>
      <x:c r="RQS5890" s="248"/>
      <x:c r="RQT5890" s="248"/>
      <x:c r="RQU5890" s="248"/>
      <x:c r="RQV5890" s="248"/>
      <x:c r="RQW5890" s="248"/>
      <x:c r="RQX5890" s="248"/>
      <x:c r="RQY5890" s="248"/>
      <x:c r="RQZ5890" s="248"/>
      <x:c r="RRA5890" s="248"/>
      <x:c r="RRB5890" s="248"/>
      <x:c r="RRC5890" s="248"/>
      <x:c r="RRD5890" s="248"/>
      <x:c r="RRE5890" s="248"/>
      <x:c r="RRF5890" s="248"/>
      <x:c r="RRG5890" s="248"/>
      <x:c r="RRH5890" s="248"/>
      <x:c r="RRI5890" s="248"/>
      <x:c r="RRJ5890" s="248"/>
      <x:c r="RRK5890" s="248"/>
      <x:c r="RRL5890" s="248"/>
      <x:c r="RRM5890" s="248"/>
      <x:c r="RRN5890" s="248"/>
      <x:c r="RRO5890" s="248"/>
      <x:c r="RRP5890" s="248"/>
      <x:c r="RRQ5890" s="248"/>
      <x:c r="RRR5890" s="248"/>
      <x:c r="RRS5890" s="248"/>
      <x:c r="RRT5890" s="248"/>
      <x:c r="RRU5890" s="248"/>
      <x:c r="RRV5890" s="248"/>
      <x:c r="RRW5890" s="248"/>
      <x:c r="RRX5890" s="248"/>
      <x:c r="RRY5890" s="248"/>
      <x:c r="RRZ5890" s="248"/>
      <x:c r="RSA5890" s="248"/>
      <x:c r="RSB5890" s="248"/>
      <x:c r="RSC5890" s="248"/>
      <x:c r="RSD5890" s="248"/>
      <x:c r="RSE5890" s="248"/>
      <x:c r="RSF5890" s="248"/>
      <x:c r="RSG5890" s="248"/>
      <x:c r="RSH5890" s="248"/>
      <x:c r="RSI5890" s="248"/>
      <x:c r="RSJ5890" s="248"/>
      <x:c r="RSK5890" s="248"/>
      <x:c r="RSL5890" s="248"/>
      <x:c r="RSM5890" s="248"/>
      <x:c r="RSN5890" s="248"/>
      <x:c r="RSO5890" s="248"/>
      <x:c r="RSP5890" s="248"/>
      <x:c r="RSQ5890" s="248"/>
      <x:c r="RSR5890" s="248"/>
      <x:c r="RSS5890" s="248"/>
      <x:c r="RST5890" s="248"/>
      <x:c r="RSU5890" s="248"/>
      <x:c r="RSV5890" s="248"/>
      <x:c r="RSW5890" s="248"/>
      <x:c r="RSX5890" s="248"/>
      <x:c r="RSY5890" s="248"/>
      <x:c r="RSZ5890" s="248"/>
      <x:c r="RTA5890" s="248"/>
      <x:c r="RTB5890" s="248"/>
      <x:c r="RTC5890" s="248"/>
      <x:c r="RTD5890" s="248"/>
      <x:c r="RTE5890" s="248"/>
      <x:c r="RTF5890" s="248"/>
      <x:c r="RTG5890" s="248"/>
      <x:c r="RTH5890" s="248"/>
      <x:c r="RTI5890" s="248"/>
      <x:c r="RTJ5890" s="248"/>
      <x:c r="RTK5890" s="248"/>
      <x:c r="RTL5890" s="248"/>
      <x:c r="RTM5890" s="248"/>
      <x:c r="RTN5890" s="248"/>
      <x:c r="RTO5890" s="248"/>
      <x:c r="RTP5890" s="248"/>
      <x:c r="RTQ5890" s="248"/>
      <x:c r="RTR5890" s="248"/>
      <x:c r="RTS5890" s="248"/>
      <x:c r="RTT5890" s="248"/>
      <x:c r="RTU5890" s="248"/>
      <x:c r="RTV5890" s="248"/>
      <x:c r="RTW5890" s="248"/>
      <x:c r="RTX5890" s="248"/>
      <x:c r="RTY5890" s="248"/>
      <x:c r="RTZ5890" s="248"/>
      <x:c r="RUA5890" s="248"/>
      <x:c r="RUB5890" s="248"/>
      <x:c r="RUC5890" s="248"/>
      <x:c r="RUD5890" s="248"/>
      <x:c r="RUE5890" s="248"/>
      <x:c r="RUF5890" s="248"/>
      <x:c r="RUG5890" s="248"/>
      <x:c r="RUH5890" s="248"/>
      <x:c r="RUI5890" s="248"/>
      <x:c r="RUJ5890" s="248"/>
      <x:c r="RUK5890" s="248"/>
      <x:c r="RUL5890" s="248"/>
      <x:c r="RUM5890" s="248"/>
      <x:c r="RUN5890" s="248"/>
      <x:c r="RUO5890" s="248"/>
      <x:c r="RUP5890" s="248"/>
      <x:c r="RUQ5890" s="248"/>
      <x:c r="RUR5890" s="248"/>
      <x:c r="RUS5890" s="248"/>
      <x:c r="RUT5890" s="248"/>
      <x:c r="RUU5890" s="248"/>
      <x:c r="RUV5890" s="248"/>
      <x:c r="RUW5890" s="248"/>
      <x:c r="RUX5890" s="248"/>
      <x:c r="RUY5890" s="248"/>
      <x:c r="RUZ5890" s="248"/>
      <x:c r="RVA5890" s="248"/>
      <x:c r="RVB5890" s="248"/>
      <x:c r="RVC5890" s="248"/>
      <x:c r="RVD5890" s="248"/>
      <x:c r="RVE5890" s="248"/>
      <x:c r="RVF5890" s="248"/>
      <x:c r="RVG5890" s="248"/>
      <x:c r="RVH5890" s="248"/>
      <x:c r="RVI5890" s="248"/>
      <x:c r="RVJ5890" s="248"/>
      <x:c r="RVK5890" s="248"/>
      <x:c r="RVL5890" s="248"/>
      <x:c r="RVM5890" s="248"/>
      <x:c r="RVN5890" s="248"/>
      <x:c r="RVO5890" s="248"/>
      <x:c r="RVP5890" s="248"/>
      <x:c r="RVQ5890" s="248"/>
      <x:c r="RVR5890" s="248"/>
      <x:c r="RVS5890" s="248"/>
      <x:c r="RVT5890" s="248"/>
      <x:c r="RVU5890" s="248"/>
      <x:c r="RVV5890" s="248"/>
      <x:c r="RVW5890" s="248"/>
      <x:c r="RVX5890" s="248"/>
      <x:c r="RVY5890" s="248"/>
      <x:c r="RVZ5890" s="248"/>
      <x:c r="RWA5890" s="248"/>
      <x:c r="RWB5890" s="248"/>
      <x:c r="RWC5890" s="248"/>
      <x:c r="RWD5890" s="248"/>
      <x:c r="RWE5890" s="248"/>
      <x:c r="RWF5890" s="248"/>
      <x:c r="RWG5890" s="248"/>
      <x:c r="RWH5890" s="248"/>
      <x:c r="RWI5890" s="248"/>
      <x:c r="RWJ5890" s="248"/>
      <x:c r="RWK5890" s="248"/>
      <x:c r="RWL5890" s="248"/>
      <x:c r="RWM5890" s="248"/>
      <x:c r="RWN5890" s="248"/>
      <x:c r="RWO5890" s="248"/>
      <x:c r="RWP5890" s="248"/>
      <x:c r="RWQ5890" s="248"/>
      <x:c r="RWR5890" s="248"/>
      <x:c r="RWS5890" s="248"/>
      <x:c r="RWT5890" s="248"/>
      <x:c r="RWU5890" s="248"/>
      <x:c r="RWV5890" s="248"/>
      <x:c r="RWW5890" s="248"/>
      <x:c r="RWX5890" s="248"/>
      <x:c r="RWY5890" s="248"/>
      <x:c r="RWZ5890" s="248"/>
      <x:c r="RXA5890" s="248"/>
      <x:c r="RXB5890" s="248"/>
      <x:c r="RXC5890" s="248"/>
      <x:c r="RXD5890" s="248"/>
      <x:c r="RXE5890" s="248"/>
      <x:c r="RXF5890" s="248"/>
      <x:c r="RXG5890" s="248"/>
      <x:c r="RXH5890" s="248"/>
      <x:c r="RXI5890" s="248"/>
      <x:c r="RXJ5890" s="248"/>
      <x:c r="RXK5890" s="248"/>
      <x:c r="RXL5890" s="248"/>
      <x:c r="RXM5890" s="248"/>
      <x:c r="RXN5890" s="248"/>
      <x:c r="RXO5890" s="248"/>
      <x:c r="RXP5890" s="248"/>
      <x:c r="RXQ5890" s="248"/>
      <x:c r="RXR5890" s="248"/>
      <x:c r="RXS5890" s="248"/>
      <x:c r="RXT5890" s="248"/>
      <x:c r="RXU5890" s="248"/>
      <x:c r="RXV5890" s="248"/>
      <x:c r="RXW5890" s="248"/>
      <x:c r="RXX5890" s="248"/>
      <x:c r="RXY5890" s="248"/>
      <x:c r="RXZ5890" s="248"/>
      <x:c r="RYA5890" s="248"/>
      <x:c r="RYB5890" s="248"/>
      <x:c r="RYC5890" s="248"/>
      <x:c r="RYD5890" s="248"/>
      <x:c r="RYE5890" s="248"/>
      <x:c r="RYF5890" s="248"/>
      <x:c r="RYG5890" s="248"/>
      <x:c r="RYH5890" s="248"/>
      <x:c r="RYI5890" s="248"/>
      <x:c r="RYJ5890" s="248"/>
      <x:c r="RYK5890" s="248"/>
      <x:c r="RYL5890" s="248"/>
      <x:c r="RYM5890" s="248"/>
      <x:c r="RYN5890" s="248"/>
      <x:c r="RYO5890" s="248"/>
      <x:c r="RYP5890" s="248"/>
      <x:c r="RYQ5890" s="248"/>
      <x:c r="RYR5890" s="248"/>
      <x:c r="RYS5890" s="248"/>
      <x:c r="RYT5890" s="248"/>
      <x:c r="RYU5890" s="248"/>
      <x:c r="RYV5890" s="248"/>
      <x:c r="RYW5890" s="248"/>
      <x:c r="RYX5890" s="248"/>
      <x:c r="RYY5890" s="248"/>
      <x:c r="RYZ5890" s="248"/>
      <x:c r="RZA5890" s="248"/>
      <x:c r="RZB5890" s="248"/>
      <x:c r="RZC5890" s="248"/>
      <x:c r="RZD5890" s="248"/>
      <x:c r="RZE5890" s="248"/>
      <x:c r="RZF5890" s="248"/>
      <x:c r="RZG5890" s="248"/>
      <x:c r="RZH5890" s="248"/>
      <x:c r="RZI5890" s="248"/>
      <x:c r="RZJ5890" s="248"/>
      <x:c r="RZK5890" s="248"/>
      <x:c r="RZL5890" s="248"/>
      <x:c r="RZM5890" s="248"/>
      <x:c r="RZN5890" s="248"/>
      <x:c r="RZO5890" s="248"/>
      <x:c r="RZP5890" s="248"/>
      <x:c r="RZQ5890" s="248"/>
      <x:c r="RZR5890" s="248"/>
      <x:c r="RZS5890" s="248"/>
      <x:c r="RZT5890" s="248"/>
      <x:c r="RZU5890" s="248"/>
      <x:c r="RZV5890" s="248"/>
      <x:c r="RZW5890" s="248"/>
      <x:c r="RZX5890" s="248"/>
      <x:c r="RZY5890" s="248"/>
      <x:c r="RZZ5890" s="248"/>
      <x:c r="SAA5890" s="248"/>
      <x:c r="SAB5890" s="248"/>
      <x:c r="SAC5890" s="248"/>
      <x:c r="SAD5890" s="248"/>
      <x:c r="SAE5890" s="248"/>
      <x:c r="SAF5890" s="248"/>
      <x:c r="SAG5890" s="248"/>
      <x:c r="SAH5890" s="248"/>
      <x:c r="SAI5890" s="248"/>
      <x:c r="SAJ5890" s="248"/>
      <x:c r="SAK5890" s="248"/>
      <x:c r="SAL5890" s="248"/>
      <x:c r="SAM5890" s="248"/>
      <x:c r="SAN5890" s="248"/>
      <x:c r="SAO5890" s="248"/>
      <x:c r="SAP5890" s="248"/>
      <x:c r="SAQ5890" s="248"/>
      <x:c r="SAR5890" s="248"/>
      <x:c r="SAS5890" s="248"/>
      <x:c r="SAT5890" s="248"/>
      <x:c r="SAU5890" s="248"/>
      <x:c r="SAV5890" s="248"/>
      <x:c r="SAW5890" s="248"/>
      <x:c r="SAX5890" s="248"/>
      <x:c r="SAY5890" s="248"/>
      <x:c r="SAZ5890" s="248"/>
      <x:c r="SBA5890" s="248"/>
      <x:c r="SBB5890" s="248"/>
      <x:c r="SBC5890" s="248"/>
      <x:c r="SBD5890" s="248"/>
      <x:c r="SBE5890" s="248"/>
      <x:c r="SBF5890" s="248"/>
      <x:c r="SBG5890" s="248"/>
      <x:c r="SBH5890" s="248"/>
      <x:c r="SBI5890" s="248"/>
      <x:c r="SBJ5890" s="248"/>
      <x:c r="SBK5890" s="248"/>
      <x:c r="SBL5890" s="248"/>
      <x:c r="SBM5890" s="248"/>
      <x:c r="SBN5890" s="248"/>
      <x:c r="SBO5890" s="248"/>
      <x:c r="SBP5890" s="248"/>
      <x:c r="SBQ5890" s="248"/>
      <x:c r="SBR5890" s="248"/>
      <x:c r="SBS5890" s="248"/>
      <x:c r="SBT5890" s="248"/>
      <x:c r="SBU5890" s="248"/>
      <x:c r="SBV5890" s="248"/>
      <x:c r="SBW5890" s="248"/>
      <x:c r="SBX5890" s="248"/>
      <x:c r="SBY5890" s="248"/>
      <x:c r="SBZ5890" s="248"/>
      <x:c r="SCA5890" s="248"/>
      <x:c r="SCB5890" s="248"/>
      <x:c r="SCC5890" s="248"/>
      <x:c r="SCD5890" s="248"/>
      <x:c r="SCE5890" s="248"/>
      <x:c r="SCF5890" s="248"/>
      <x:c r="SCG5890" s="248"/>
      <x:c r="SCH5890" s="248"/>
      <x:c r="SCI5890" s="248"/>
      <x:c r="SCJ5890" s="248"/>
      <x:c r="SCK5890" s="248"/>
      <x:c r="SCL5890" s="248"/>
      <x:c r="SCM5890" s="248"/>
      <x:c r="SCN5890" s="248"/>
      <x:c r="SCO5890" s="248"/>
      <x:c r="SCP5890" s="248"/>
      <x:c r="SCQ5890" s="248"/>
      <x:c r="SCR5890" s="248"/>
      <x:c r="SCS5890" s="248"/>
      <x:c r="SCT5890" s="248"/>
      <x:c r="SCU5890" s="248"/>
      <x:c r="SCV5890" s="248"/>
      <x:c r="SCW5890" s="248"/>
      <x:c r="SCX5890" s="248"/>
      <x:c r="SCY5890" s="248"/>
      <x:c r="SCZ5890" s="248"/>
      <x:c r="SDA5890" s="248"/>
      <x:c r="SDB5890" s="248"/>
      <x:c r="SDC5890" s="248"/>
      <x:c r="SDD5890" s="248"/>
      <x:c r="SDE5890" s="248"/>
      <x:c r="SDF5890" s="248"/>
      <x:c r="SDG5890" s="248"/>
      <x:c r="SDH5890" s="248"/>
      <x:c r="SDI5890" s="248"/>
      <x:c r="SDJ5890" s="248"/>
      <x:c r="SDK5890" s="248"/>
      <x:c r="SDL5890" s="248"/>
      <x:c r="SDM5890" s="248"/>
      <x:c r="SDN5890" s="248"/>
      <x:c r="SDO5890" s="248"/>
      <x:c r="SDP5890" s="248"/>
      <x:c r="SDQ5890" s="248"/>
      <x:c r="SDR5890" s="248"/>
      <x:c r="SDS5890" s="248"/>
      <x:c r="SDT5890" s="248"/>
      <x:c r="SDU5890" s="248"/>
      <x:c r="SDV5890" s="248"/>
      <x:c r="SDW5890" s="248"/>
      <x:c r="SDX5890" s="248"/>
      <x:c r="SDY5890" s="248"/>
      <x:c r="SDZ5890" s="248"/>
      <x:c r="SEA5890" s="248"/>
      <x:c r="SEB5890" s="248"/>
      <x:c r="SEC5890" s="248"/>
      <x:c r="SED5890" s="248"/>
      <x:c r="SEE5890" s="248"/>
      <x:c r="SEF5890" s="248"/>
      <x:c r="SEG5890" s="248"/>
      <x:c r="SEH5890" s="248"/>
      <x:c r="SEI5890" s="248"/>
      <x:c r="SEJ5890" s="248"/>
      <x:c r="SEK5890" s="248"/>
      <x:c r="SEL5890" s="248"/>
      <x:c r="SEM5890" s="248"/>
      <x:c r="SEN5890" s="248"/>
      <x:c r="SEO5890" s="248"/>
      <x:c r="SEP5890" s="248"/>
      <x:c r="SEQ5890" s="248"/>
      <x:c r="SER5890" s="248"/>
      <x:c r="SES5890" s="248"/>
      <x:c r="SET5890" s="248"/>
      <x:c r="SEU5890" s="248"/>
      <x:c r="SEV5890" s="248"/>
      <x:c r="SEW5890" s="248"/>
      <x:c r="SEX5890" s="248"/>
      <x:c r="SEY5890" s="248"/>
      <x:c r="SEZ5890" s="248"/>
      <x:c r="SFA5890" s="248"/>
      <x:c r="SFB5890" s="248"/>
      <x:c r="SFC5890" s="248"/>
      <x:c r="SFD5890" s="248"/>
      <x:c r="SFE5890" s="248"/>
      <x:c r="SFF5890" s="248"/>
      <x:c r="SFG5890" s="248"/>
      <x:c r="SFH5890" s="248"/>
      <x:c r="SFI5890" s="248"/>
      <x:c r="SFJ5890" s="248"/>
      <x:c r="SFK5890" s="248"/>
      <x:c r="SFL5890" s="248"/>
      <x:c r="SFM5890" s="248"/>
      <x:c r="SFN5890" s="248"/>
      <x:c r="SFO5890" s="248"/>
      <x:c r="SFP5890" s="248"/>
      <x:c r="SFQ5890" s="248"/>
      <x:c r="SFR5890" s="248"/>
      <x:c r="SFS5890" s="248"/>
      <x:c r="SFT5890" s="248"/>
      <x:c r="SFU5890" s="248"/>
      <x:c r="SFV5890" s="248"/>
      <x:c r="SFW5890" s="248"/>
      <x:c r="SFX5890" s="248"/>
      <x:c r="SFY5890" s="248"/>
      <x:c r="SFZ5890" s="248"/>
      <x:c r="SGA5890" s="248"/>
      <x:c r="SGB5890" s="248"/>
      <x:c r="SGC5890" s="248"/>
      <x:c r="SGD5890" s="248"/>
      <x:c r="SGE5890" s="248"/>
      <x:c r="SGF5890" s="248"/>
      <x:c r="SGG5890" s="248"/>
      <x:c r="SGH5890" s="248"/>
      <x:c r="SGI5890" s="248"/>
      <x:c r="SGJ5890" s="248"/>
      <x:c r="SGK5890" s="248"/>
      <x:c r="SGL5890" s="248"/>
      <x:c r="SGM5890" s="248"/>
      <x:c r="SGN5890" s="248"/>
      <x:c r="SGO5890" s="248"/>
      <x:c r="SGP5890" s="248"/>
      <x:c r="SGQ5890" s="248"/>
      <x:c r="SGR5890" s="248"/>
      <x:c r="SGS5890" s="248"/>
      <x:c r="SGT5890" s="248"/>
      <x:c r="SGU5890" s="248"/>
      <x:c r="SGV5890" s="248"/>
      <x:c r="SGW5890" s="248"/>
      <x:c r="SGX5890" s="248"/>
      <x:c r="SGY5890" s="248"/>
      <x:c r="SGZ5890" s="248"/>
      <x:c r="SHA5890" s="248"/>
      <x:c r="SHB5890" s="248"/>
      <x:c r="SHC5890" s="248"/>
      <x:c r="SHD5890" s="248"/>
      <x:c r="SHE5890" s="248"/>
      <x:c r="SHF5890" s="248"/>
      <x:c r="SHG5890" s="248"/>
      <x:c r="SHH5890" s="248"/>
      <x:c r="SHI5890" s="248"/>
      <x:c r="SHJ5890" s="248"/>
      <x:c r="SHK5890" s="248"/>
      <x:c r="SHL5890" s="248"/>
      <x:c r="SHM5890" s="248"/>
      <x:c r="SHN5890" s="248"/>
      <x:c r="SHO5890" s="248"/>
      <x:c r="SHP5890" s="248"/>
      <x:c r="SHQ5890" s="248"/>
      <x:c r="SHR5890" s="248"/>
      <x:c r="SHS5890" s="248"/>
      <x:c r="SHT5890" s="248"/>
      <x:c r="SHU5890" s="248"/>
      <x:c r="SHV5890" s="248"/>
      <x:c r="SHW5890" s="248"/>
      <x:c r="SHX5890" s="248"/>
      <x:c r="SHY5890" s="248"/>
      <x:c r="SHZ5890" s="248"/>
      <x:c r="SIA5890" s="248"/>
      <x:c r="SIB5890" s="248"/>
      <x:c r="SIC5890" s="248"/>
      <x:c r="SID5890" s="248"/>
      <x:c r="SIE5890" s="248"/>
      <x:c r="SIF5890" s="248"/>
      <x:c r="SIG5890" s="248"/>
      <x:c r="SIH5890" s="248"/>
      <x:c r="SII5890" s="248"/>
      <x:c r="SIJ5890" s="248"/>
      <x:c r="SIK5890" s="248"/>
      <x:c r="SIL5890" s="248"/>
      <x:c r="SIM5890" s="248"/>
      <x:c r="SIN5890" s="248"/>
      <x:c r="SIO5890" s="248"/>
      <x:c r="SIP5890" s="248"/>
      <x:c r="SIQ5890" s="248"/>
      <x:c r="SIR5890" s="248"/>
      <x:c r="SIS5890" s="248"/>
      <x:c r="SIT5890" s="248"/>
      <x:c r="SIU5890" s="248"/>
      <x:c r="SIV5890" s="248"/>
      <x:c r="SIW5890" s="248"/>
      <x:c r="SIX5890" s="248"/>
      <x:c r="SIY5890" s="248"/>
      <x:c r="SIZ5890" s="248"/>
      <x:c r="SJA5890" s="248"/>
      <x:c r="SJB5890" s="248"/>
      <x:c r="SJC5890" s="248"/>
      <x:c r="SJD5890" s="248"/>
      <x:c r="SJE5890" s="248"/>
      <x:c r="SJF5890" s="248"/>
      <x:c r="SJG5890" s="248"/>
      <x:c r="SJH5890" s="248"/>
      <x:c r="SJI5890" s="248"/>
      <x:c r="SJJ5890" s="248"/>
      <x:c r="SJK5890" s="248"/>
      <x:c r="SJL5890" s="248"/>
      <x:c r="SJM5890" s="248"/>
      <x:c r="SJN5890" s="248"/>
      <x:c r="SJO5890" s="248"/>
      <x:c r="SJP5890" s="248"/>
      <x:c r="SJQ5890" s="248"/>
      <x:c r="SJR5890" s="248"/>
      <x:c r="SJS5890" s="248"/>
      <x:c r="SJT5890" s="248"/>
      <x:c r="SJU5890" s="248"/>
      <x:c r="SJV5890" s="248"/>
      <x:c r="SJW5890" s="248"/>
      <x:c r="SJX5890" s="248"/>
      <x:c r="SJY5890" s="248"/>
      <x:c r="SJZ5890" s="248"/>
      <x:c r="SKA5890" s="248"/>
      <x:c r="SKB5890" s="248"/>
      <x:c r="SKC5890" s="248"/>
      <x:c r="SKD5890" s="248"/>
      <x:c r="SKE5890" s="248"/>
      <x:c r="SKF5890" s="248"/>
      <x:c r="SKG5890" s="248"/>
      <x:c r="SKH5890" s="248"/>
      <x:c r="SKI5890" s="248"/>
      <x:c r="SKJ5890" s="248"/>
      <x:c r="SKK5890" s="248"/>
      <x:c r="SKL5890" s="248"/>
      <x:c r="SKM5890" s="248"/>
      <x:c r="SKN5890" s="248"/>
      <x:c r="SKO5890" s="248"/>
      <x:c r="SKP5890" s="248"/>
      <x:c r="SKQ5890" s="248"/>
      <x:c r="SKR5890" s="248"/>
      <x:c r="SKS5890" s="248"/>
      <x:c r="SKT5890" s="248"/>
      <x:c r="SKU5890" s="248"/>
      <x:c r="SKV5890" s="248"/>
      <x:c r="SKW5890" s="248"/>
      <x:c r="SKX5890" s="248"/>
      <x:c r="SKY5890" s="248"/>
      <x:c r="SKZ5890" s="248"/>
      <x:c r="SLA5890" s="248"/>
      <x:c r="SLB5890" s="248"/>
      <x:c r="SLC5890" s="248"/>
      <x:c r="SLD5890" s="248"/>
      <x:c r="SLE5890" s="248"/>
      <x:c r="SLF5890" s="248"/>
      <x:c r="SLG5890" s="248"/>
      <x:c r="SLH5890" s="248"/>
      <x:c r="SLI5890" s="248"/>
      <x:c r="SLJ5890" s="248"/>
      <x:c r="SLK5890" s="248"/>
      <x:c r="SLL5890" s="248"/>
      <x:c r="SLM5890" s="248"/>
      <x:c r="SLN5890" s="248"/>
      <x:c r="SLO5890" s="248"/>
      <x:c r="SLP5890" s="248"/>
      <x:c r="SLQ5890" s="248"/>
      <x:c r="SLR5890" s="248"/>
      <x:c r="SLS5890" s="248"/>
      <x:c r="SLT5890" s="248"/>
      <x:c r="SLU5890" s="248"/>
      <x:c r="SLV5890" s="248"/>
      <x:c r="SLW5890" s="248"/>
      <x:c r="SLX5890" s="248"/>
      <x:c r="SLY5890" s="248"/>
      <x:c r="SLZ5890" s="248"/>
      <x:c r="SMA5890" s="248"/>
      <x:c r="SMB5890" s="248"/>
      <x:c r="SMC5890" s="248"/>
      <x:c r="SMD5890" s="248"/>
      <x:c r="SME5890" s="248"/>
      <x:c r="SMF5890" s="248"/>
      <x:c r="SMG5890" s="248"/>
      <x:c r="SMH5890" s="248"/>
      <x:c r="SMI5890" s="248"/>
      <x:c r="SMJ5890" s="248"/>
      <x:c r="SMK5890" s="248"/>
      <x:c r="SML5890" s="248"/>
      <x:c r="SMM5890" s="248"/>
      <x:c r="SMN5890" s="248"/>
      <x:c r="SMO5890" s="248"/>
      <x:c r="SMP5890" s="248"/>
      <x:c r="SMQ5890" s="248"/>
      <x:c r="SMR5890" s="248"/>
      <x:c r="SMS5890" s="248"/>
      <x:c r="SMT5890" s="248"/>
      <x:c r="SMU5890" s="248"/>
      <x:c r="SMV5890" s="248"/>
      <x:c r="SMW5890" s="248"/>
      <x:c r="SMX5890" s="248"/>
      <x:c r="SMY5890" s="248"/>
      <x:c r="SMZ5890" s="248"/>
      <x:c r="SNA5890" s="248"/>
      <x:c r="SNB5890" s="248"/>
      <x:c r="SNC5890" s="248"/>
      <x:c r="SND5890" s="248"/>
      <x:c r="SNE5890" s="248"/>
      <x:c r="SNF5890" s="248"/>
      <x:c r="SNG5890" s="248"/>
      <x:c r="SNH5890" s="248"/>
      <x:c r="SNI5890" s="248"/>
      <x:c r="SNJ5890" s="248"/>
      <x:c r="SNK5890" s="248"/>
      <x:c r="SNL5890" s="248"/>
      <x:c r="SNM5890" s="248"/>
      <x:c r="SNN5890" s="248"/>
      <x:c r="SNO5890" s="248"/>
      <x:c r="SNP5890" s="248"/>
      <x:c r="SNQ5890" s="248"/>
      <x:c r="SNR5890" s="248"/>
      <x:c r="SNS5890" s="248"/>
      <x:c r="SNT5890" s="248"/>
      <x:c r="SNU5890" s="248"/>
      <x:c r="SNV5890" s="248"/>
      <x:c r="SNW5890" s="248"/>
      <x:c r="SNX5890" s="248"/>
      <x:c r="SNY5890" s="248"/>
      <x:c r="SNZ5890" s="248"/>
      <x:c r="SOA5890" s="248"/>
      <x:c r="SOB5890" s="248"/>
      <x:c r="SOC5890" s="248"/>
      <x:c r="SOD5890" s="248"/>
      <x:c r="SOE5890" s="248"/>
      <x:c r="SOF5890" s="248"/>
      <x:c r="SOG5890" s="248"/>
      <x:c r="SOH5890" s="248"/>
      <x:c r="SOI5890" s="248"/>
      <x:c r="SOJ5890" s="248"/>
      <x:c r="SOK5890" s="248"/>
      <x:c r="SOL5890" s="248"/>
      <x:c r="SOM5890" s="248"/>
      <x:c r="SON5890" s="248"/>
      <x:c r="SOO5890" s="248"/>
      <x:c r="SOP5890" s="248"/>
      <x:c r="SOQ5890" s="248"/>
      <x:c r="SOR5890" s="248"/>
      <x:c r="SOS5890" s="248"/>
      <x:c r="SOT5890" s="248"/>
      <x:c r="SOU5890" s="248"/>
      <x:c r="SOV5890" s="248"/>
      <x:c r="SOW5890" s="248"/>
      <x:c r="SOX5890" s="248"/>
      <x:c r="SOY5890" s="248"/>
      <x:c r="SOZ5890" s="248"/>
      <x:c r="SPA5890" s="248"/>
      <x:c r="SPB5890" s="248"/>
      <x:c r="SPC5890" s="248"/>
      <x:c r="SPD5890" s="248"/>
      <x:c r="SPE5890" s="248"/>
      <x:c r="SPF5890" s="248"/>
      <x:c r="SPG5890" s="248"/>
      <x:c r="SPH5890" s="248"/>
      <x:c r="SPI5890" s="248"/>
      <x:c r="SPJ5890" s="248"/>
      <x:c r="SPK5890" s="248"/>
      <x:c r="SPL5890" s="248"/>
      <x:c r="SPM5890" s="248"/>
      <x:c r="SPN5890" s="248"/>
      <x:c r="SPO5890" s="248"/>
      <x:c r="SPP5890" s="248"/>
      <x:c r="SPQ5890" s="248"/>
      <x:c r="SPR5890" s="248"/>
      <x:c r="SPS5890" s="248"/>
      <x:c r="SPT5890" s="248"/>
      <x:c r="SPU5890" s="248"/>
      <x:c r="SPV5890" s="248"/>
      <x:c r="SPW5890" s="248"/>
      <x:c r="SPX5890" s="248"/>
      <x:c r="SPY5890" s="248"/>
      <x:c r="SPZ5890" s="248"/>
      <x:c r="SQA5890" s="248"/>
      <x:c r="SQB5890" s="248"/>
      <x:c r="SQC5890" s="248"/>
      <x:c r="SQD5890" s="248"/>
      <x:c r="SQE5890" s="248"/>
      <x:c r="SQF5890" s="248"/>
      <x:c r="SQG5890" s="248"/>
      <x:c r="SQH5890" s="248"/>
      <x:c r="SQI5890" s="248"/>
      <x:c r="SQJ5890" s="248"/>
      <x:c r="SQK5890" s="248"/>
      <x:c r="SQL5890" s="248"/>
      <x:c r="SQM5890" s="248"/>
      <x:c r="SQN5890" s="248"/>
      <x:c r="SQO5890" s="248"/>
      <x:c r="SQP5890" s="248"/>
      <x:c r="SQQ5890" s="248"/>
      <x:c r="SQR5890" s="248"/>
      <x:c r="SQS5890" s="248"/>
      <x:c r="SQT5890" s="248"/>
      <x:c r="SQU5890" s="248"/>
      <x:c r="SQV5890" s="248"/>
      <x:c r="SQW5890" s="248"/>
      <x:c r="SQX5890" s="248"/>
      <x:c r="SQY5890" s="248"/>
      <x:c r="SQZ5890" s="248"/>
      <x:c r="SRA5890" s="248"/>
      <x:c r="SRB5890" s="248"/>
      <x:c r="SRC5890" s="248"/>
      <x:c r="SRD5890" s="248"/>
      <x:c r="SRE5890" s="248"/>
      <x:c r="SRF5890" s="248"/>
      <x:c r="SRG5890" s="248"/>
      <x:c r="SRH5890" s="248"/>
      <x:c r="SRI5890" s="248"/>
      <x:c r="SRJ5890" s="248"/>
      <x:c r="SRK5890" s="248"/>
      <x:c r="SRL5890" s="248"/>
      <x:c r="SRM5890" s="248"/>
      <x:c r="SRN5890" s="248"/>
      <x:c r="SRO5890" s="248"/>
      <x:c r="SRP5890" s="248"/>
      <x:c r="SRQ5890" s="248"/>
      <x:c r="SRR5890" s="248"/>
      <x:c r="SRS5890" s="248"/>
      <x:c r="SRT5890" s="248"/>
      <x:c r="SRU5890" s="248"/>
      <x:c r="SRV5890" s="248"/>
      <x:c r="SRW5890" s="248"/>
      <x:c r="SRX5890" s="248"/>
      <x:c r="SRY5890" s="248"/>
      <x:c r="SRZ5890" s="248"/>
      <x:c r="SSA5890" s="248"/>
      <x:c r="SSB5890" s="248"/>
      <x:c r="SSC5890" s="248"/>
      <x:c r="SSD5890" s="248"/>
      <x:c r="SSE5890" s="248"/>
      <x:c r="SSF5890" s="248"/>
      <x:c r="SSG5890" s="248"/>
      <x:c r="SSH5890" s="248"/>
      <x:c r="SSI5890" s="248"/>
      <x:c r="SSJ5890" s="248"/>
      <x:c r="SSK5890" s="248"/>
      <x:c r="SSL5890" s="248"/>
      <x:c r="SSM5890" s="248"/>
      <x:c r="SSN5890" s="248"/>
      <x:c r="SSO5890" s="248"/>
      <x:c r="SSP5890" s="248"/>
      <x:c r="SSQ5890" s="248"/>
      <x:c r="SSR5890" s="248"/>
      <x:c r="SSS5890" s="248"/>
      <x:c r="SST5890" s="248"/>
      <x:c r="SSU5890" s="248"/>
      <x:c r="SSV5890" s="248"/>
      <x:c r="SSW5890" s="248"/>
      <x:c r="SSX5890" s="248"/>
      <x:c r="SSY5890" s="248"/>
      <x:c r="SSZ5890" s="248"/>
      <x:c r="STA5890" s="248"/>
      <x:c r="STB5890" s="248"/>
      <x:c r="STC5890" s="248"/>
      <x:c r="STD5890" s="248"/>
      <x:c r="STE5890" s="248"/>
      <x:c r="STF5890" s="248"/>
      <x:c r="STG5890" s="248"/>
      <x:c r="STH5890" s="248"/>
      <x:c r="STI5890" s="248"/>
      <x:c r="STJ5890" s="248"/>
      <x:c r="STK5890" s="248"/>
      <x:c r="STL5890" s="248"/>
      <x:c r="STM5890" s="248"/>
      <x:c r="STN5890" s="248"/>
      <x:c r="STO5890" s="248"/>
      <x:c r="STP5890" s="248"/>
      <x:c r="STQ5890" s="248"/>
      <x:c r="STR5890" s="248"/>
      <x:c r="STS5890" s="248"/>
      <x:c r="STT5890" s="248"/>
      <x:c r="STU5890" s="248"/>
      <x:c r="STV5890" s="248"/>
      <x:c r="STW5890" s="248"/>
      <x:c r="STX5890" s="248"/>
      <x:c r="STY5890" s="248"/>
      <x:c r="STZ5890" s="248"/>
      <x:c r="SUA5890" s="248"/>
      <x:c r="SUB5890" s="248"/>
      <x:c r="SUC5890" s="248"/>
      <x:c r="SUD5890" s="248"/>
      <x:c r="SUE5890" s="248"/>
      <x:c r="SUF5890" s="248"/>
      <x:c r="SUG5890" s="248"/>
      <x:c r="SUH5890" s="248"/>
      <x:c r="SUI5890" s="248"/>
      <x:c r="SUJ5890" s="248"/>
      <x:c r="SUK5890" s="248"/>
      <x:c r="SUL5890" s="248"/>
      <x:c r="SUM5890" s="248"/>
      <x:c r="SUN5890" s="248"/>
      <x:c r="SUO5890" s="248"/>
      <x:c r="SUP5890" s="248"/>
      <x:c r="SUQ5890" s="248"/>
      <x:c r="SUR5890" s="248"/>
      <x:c r="SUS5890" s="248"/>
      <x:c r="SUT5890" s="248"/>
      <x:c r="SUU5890" s="248"/>
      <x:c r="SUV5890" s="248"/>
      <x:c r="SUW5890" s="248"/>
      <x:c r="SUX5890" s="248"/>
      <x:c r="SUY5890" s="248"/>
      <x:c r="SUZ5890" s="248"/>
      <x:c r="SVA5890" s="248"/>
      <x:c r="SVB5890" s="248"/>
      <x:c r="SVC5890" s="248"/>
      <x:c r="SVD5890" s="248"/>
      <x:c r="SVE5890" s="248"/>
      <x:c r="SVF5890" s="248"/>
      <x:c r="SVG5890" s="248"/>
      <x:c r="SVH5890" s="248"/>
      <x:c r="SVI5890" s="248"/>
      <x:c r="SVJ5890" s="248"/>
      <x:c r="SVK5890" s="248"/>
      <x:c r="SVL5890" s="248"/>
      <x:c r="SVM5890" s="248"/>
      <x:c r="SVN5890" s="248"/>
      <x:c r="SVO5890" s="248"/>
      <x:c r="SVP5890" s="248"/>
      <x:c r="SVQ5890" s="248"/>
      <x:c r="SVR5890" s="248"/>
      <x:c r="SVS5890" s="248"/>
      <x:c r="SVT5890" s="248"/>
      <x:c r="SVU5890" s="248"/>
      <x:c r="SVV5890" s="248"/>
      <x:c r="SVW5890" s="248"/>
      <x:c r="SVX5890" s="248"/>
      <x:c r="SVY5890" s="248"/>
      <x:c r="SVZ5890" s="248"/>
      <x:c r="SWA5890" s="248"/>
      <x:c r="SWB5890" s="248"/>
      <x:c r="SWC5890" s="248"/>
      <x:c r="SWD5890" s="248"/>
      <x:c r="SWE5890" s="248"/>
      <x:c r="SWF5890" s="248"/>
      <x:c r="SWG5890" s="248"/>
      <x:c r="SWH5890" s="248"/>
      <x:c r="SWI5890" s="248"/>
      <x:c r="SWJ5890" s="248"/>
      <x:c r="SWK5890" s="248"/>
      <x:c r="SWL5890" s="248"/>
      <x:c r="SWM5890" s="248"/>
      <x:c r="SWN5890" s="248"/>
      <x:c r="SWO5890" s="248"/>
      <x:c r="SWP5890" s="248"/>
      <x:c r="SWQ5890" s="248"/>
      <x:c r="SWR5890" s="248"/>
      <x:c r="SWS5890" s="248"/>
      <x:c r="SWT5890" s="248"/>
      <x:c r="SWU5890" s="248"/>
      <x:c r="SWV5890" s="248"/>
      <x:c r="SWW5890" s="248"/>
      <x:c r="SWX5890" s="248"/>
      <x:c r="SWY5890" s="248"/>
      <x:c r="SWZ5890" s="248"/>
      <x:c r="SXA5890" s="248"/>
      <x:c r="SXB5890" s="248"/>
      <x:c r="SXC5890" s="248"/>
      <x:c r="SXD5890" s="248"/>
      <x:c r="SXE5890" s="248"/>
      <x:c r="SXF5890" s="248"/>
      <x:c r="SXG5890" s="248"/>
      <x:c r="SXH5890" s="248"/>
      <x:c r="SXI5890" s="248"/>
      <x:c r="SXJ5890" s="248"/>
      <x:c r="SXK5890" s="248"/>
      <x:c r="SXL5890" s="248"/>
      <x:c r="SXM5890" s="248"/>
      <x:c r="SXN5890" s="248"/>
      <x:c r="SXO5890" s="248"/>
      <x:c r="SXP5890" s="248"/>
      <x:c r="SXQ5890" s="248"/>
      <x:c r="SXR5890" s="248"/>
      <x:c r="SXS5890" s="248"/>
      <x:c r="SXT5890" s="248"/>
      <x:c r="SXU5890" s="248"/>
      <x:c r="SXV5890" s="248"/>
      <x:c r="SXW5890" s="248"/>
      <x:c r="SXX5890" s="248"/>
      <x:c r="SXY5890" s="248"/>
      <x:c r="SXZ5890" s="248"/>
      <x:c r="SYA5890" s="248"/>
      <x:c r="SYB5890" s="248"/>
      <x:c r="SYC5890" s="248"/>
      <x:c r="SYD5890" s="248"/>
      <x:c r="SYE5890" s="248"/>
      <x:c r="SYF5890" s="248"/>
      <x:c r="SYG5890" s="248"/>
      <x:c r="SYH5890" s="248"/>
      <x:c r="SYI5890" s="248"/>
      <x:c r="SYJ5890" s="248"/>
      <x:c r="SYK5890" s="248"/>
      <x:c r="SYL5890" s="248"/>
      <x:c r="SYM5890" s="248"/>
      <x:c r="SYN5890" s="248"/>
      <x:c r="SYO5890" s="248"/>
      <x:c r="SYP5890" s="248"/>
      <x:c r="SYQ5890" s="248"/>
      <x:c r="SYR5890" s="248"/>
      <x:c r="SYS5890" s="248"/>
      <x:c r="SYT5890" s="248"/>
      <x:c r="SYU5890" s="248"/>
      <x:c r="SYV5890" s="248"/>
      <x:c r="SYW5890" s="248"/>
      <x:c r="SYX5890" s="248"/>
      <x:c r="SYY5890" s="248"/>
      <x:c r="SYZ5890" s="248"/>
      <x:c r="SZA5890" s="248"/>
      <x:c r="SZB5890" s="248"/>
      <x:c r="SZC5890" s="248"/>
      <x:c r="SZD5890" s="248"/>
      <x:c r="SZE5890" s="248"/>
      <x:c r="SZF5890" s="248"/>
      <x:c r="SZG5890" s="248"/>
      <x:c r="SZH5890" s="248"/>
      <x:c r="SZI5890" s="248"/>
      <x:c r="SZJ5890" s="248"/>
      <x:c r="SZK5890" s="248"/>
      <x:c r="SZL5890" s="248"/>
      <x:c r="SZM5890" s="248"/>
      <x:c r="SZN5890" s="248"/>
      <x:c r="SZO5890" s="248"/>
      <x:c r="SZP5890" s="248"/>
      <x:c r="SZQ5890" s="248"/>
      <x:c r="SZR5890" s="248"/>
      <x:c r="SZS5890" s="248"/>
      <x:c r="SZT5890" s="248"/>
      <x:c r="SZU5890" s="248"/>
      <x:c r="SZV5890" s="248"/>
      <x:c r="SZW5890" s="248"/>
      <x:c r="SZX5890" s="248"/>
      <x:c r="SZY5890" s="248"/>
      <x:c r="SZZ5890" s="248"/>
      <x:c r="TAA5890" s="248"/>
      <x:c r="TAB5890" s="248"/>
      <x:c r="TAC5890" s="248"/>
      <x:c r="TAD5890" s="248"/>
      <x:c r="TAE5890" s="248"/>
      <x:c r="TAF5890" s="248"/>
      <x:c r="TAG5890" s="248"/>
      <x:c r="TAH5890" s="248"/>
      <x:c r="TAI5890" s="248"/>
      <x:c r="TAJ5890" s="248"/>
      <x:c r="TAK5890" s="248"/>
      <x:c r="TAL5890" s="248"/>
      <x:c r="TAM5890" s="248"/>
      <x:c r="TAN5890" s="248"/>
      <x:c r="TAO5890" s="248"/>
      <x:c r="TAP5890" s="248"/>
      <x:c r="TAQ5890" s="248"/>
      <x:c r="TAR5890" s="248"/>
      <x:c r="TAS5890" s="248"/>
      <x:c r="TAT5890" s="248"/>
      <x:c r="TAU5890" s="248"/>
      <x:c r="TAV5890" s="248"/>
      <x:c r="TAW5890" s="248"/>
      <x:c r="TAX5890" s="248"/>
      <x:c r="TAY5890" s="248"/>
      <x:c r="TAZ5890" s="248"/>
      <x:c r="TBA5890" s="248"/>
      <x:c r="TBB5890" s="248"/>
      <x:c r="TBC5890" s="248"/>
      <x:c r="TBD5890" s="248"/>
      <x:c r="TBE5890" s="248"/>
      <x:c r="TBF5890" s="248"/>
      <x:c r="TBG5890" s="248"/>
      <x:c r="TBH5890" s="248"/>
      <x:c r="TBI5890" s="248"/>
      <x:c r="TBJ5890" s="248"/>
      <x:c r="TBK5890" s="248"/>
      <x:c r="TBL5890" s="248"/>
      <x:c r="TBM5890" s="248"/>
      <x:c r="TBN5890" s="248"/>
      <x:c r="TBO5890" s="248"/>
      <x:c r="TBP5890" s="248"/>
      <x:c r="TBQ5890" s="248"/>
      <x:c r="TBR5890" s="248"/>
      <x:c r="TBS5890" s="248"/>
      <x:c r="TBT5890" s="248"/>
      <x:c r="TBU5890" s="248"/>
      <x:c r="TBV5890" s="248"/>
      <x:c r="TBW5890" s="248"/>
      <x:c r="TBX5890" s="248"/>
      <x:c r="TBY5890" s="248"/>
      <x:c r="TBZ5890" s="248"/>
      <x:c r="TCA5890" s="248"/>
      <x:c r="TCB5890" s="248"/>
      <x:c r="TCC5890" s="248"/>
      <x:c r="TCD5890" s="248"/>
      <x:c r="TCE5890" s="248"/>
      <x:c r="TCF5890" s="248"/>
      <x:c r="TCG5890" s="248"/>
      <x:c r="TCH5890" s="248"/>
      <x:c r="TCI5890" s="248"/>
      <x:c r="TCJ5890" s="248"/>
      <x:c r="TCK5890" s="248"/>
      <x:c r="TCL5890" s="248"/>
      <x:c r="TCM5890" s="248"/>
      <x:c r="TCN5890" s="248"/>
      <x:c r="TCO5890" s="248"/>
      <x:c r="TCP5890" s="248"/>
      <x:c r="TCQ5890" s="248"/>
      <x:c r="TCR5890" s="248"/>
      <x:c r="TCS5890" s="248"/>
      <x:c r="TCT5890" s="248"/>
      <x:c r="TCU5890" s="248"/>
      <x:c r="TCV5890" s="248"/>
      <x:c r="TCW5890" s="248"/>
      <x:c r="TCX5890" s="248"/>
      <x:c r="TCY5890" s="248"/>
      <x:c r="TCZ5890" s="248"/>
      <x:c r="TDA5890" s="248"/>
      <x:c r="TDB5890" s="248"/>
      <x:c r="TDC5890" s="248"/>
      <x:c r="TDD5890" s="248"/>
      <x:c r="TDE5890" s="248"/>
      <x:c r="TDF5890" s="248"/>
      <x:c r="TDG5890" s="248"/>
      <x:c r="TDH5890" s="248"/>
      <x:c r="TDI5890" s="248"/>
      <x:c r="TDJ5890" s="248"/>
      <x:c r="TDK5890" s="248"/>
      <x:c r="TDL5890" s="248"/>
      <x:c r="TDM5890" s="248"/>
      <x:c r="TDN5890" s="248"/>
      <x:c r="TDO5890" s="248"/>
      <x:c r="TDP5890" s="248"/>
      <x:c r="TDQ5890" s="248"/>
      <x:c r="TDR5890" s="248"/>
      <x:c r="TDS5890" s="248"/>
      <x:c r="TDT5890" s="248"/>
      <x:c r="TDU5890" s="248"/>
      <x:c r="TDV5890" s="248"/>
      <x:c r="TDW5890" s="248"/>
      <x:c r="TDX5890" s="248"/>
      <x:c r="TDY5890" s="248"/>
      <x:c r="TDZ5890" s="248"/>
      <x:c r="TEA5890" s="248"/>
      <x:c r="TEB5890" s="248"/>
      <x:c r="TEC5890" s="248"/>
      <x:c r="TED5890" s="248"/>
      <x:c r="TEE5890" s="248"/>
      <x:c r="TEF5890" s="248"/>
      <x:c r="TEG5890" s="248"/>
      <x:c r="TEH5890" s="248"/>
      <x:c r="TEI5890" s="248"/>
      <x:c r="TEJ5890" s="248"/>
      <x:c r="TEK5890" s="248"/>
      <x:c r="TEL5890" s="248"/>
      <x:c r="TEM5890" s="248"/>
      <x:c r="TEN5890" s="248"/>
      <x:c r="TEO5890" s="248"/>
      <x:c r="TEP5890" s="248"/>
      <x:c r="TEQ5890" s="248"/>
      <x:c r="TER5890" s="248"/>
      <x:c r="TES5890" s="248"/>
      <x:c r="TET5890" s="248"/>
      <x:c r="TEU5890" s="248"/>
      <x:c r="TEV5890" s="248"/>
      <x:c r="TEW5890" s="248"/>
      <x:c r="TEX5890" s="248"/>
      <x:c r="TEY5890" s="248"/>
      <x:c r="TEZ5890" s="248"/>
      <x:c r="TFA5890" s="248"/>
      <x:c r="TFB5890" s="248"/>
      <x:c r="TFC5890" s="248"/>
      <x:c r="TFD5890" s="248"/>
      <x:c r="TFE5890" s="248"/>
      <x:c r="TFF5890" s="248"/>
      <x:c r="TFG5890" s="248"/>
      <x:c r="TFH5890" s="248"/>
      <x:c r="TFI5890" s="248"/>
      <x:c r="TFJ5890" s="248"/>
      <x:c r="TFK5890" s="248"/>
      <x:c r="TFL5890" s="248"/>
      <x:c r="TFM5890" s="248"/>
      <x:c r="TFN5890" s="248"/>
      <x:c r="TFO5890" s="248"/>
      <x:c r="TFP5890" s="248"/>
      <x:c r="TFQ5890" s="248"/>
      <x:c r="TFR5890" s="248"/>
      <x:c r="TFS5890" s="248"/>
      <x:c r="TFT5890" s="248"/>
      <x:c r="TFU5890" s="248"/>
      <x:c r="TFV5890" s="248"/>
      <x:c r="TFW5890" s="248"/>
      <x:c r="TFX5890" s="248"/>
      <x:c r="TFY5890" s="248"/>
      <x:c r="TFZ5890" s="248"/>
      <x:c r="TGA5890" s="248"/>
      <x:c r="TGB5890" s="248"/>
      <x:c r="TGC5890" s="248"/>
      <x:c r="TGD5890" s="248"/>
      <x:c r="TGE5890" s="248"/>
      <x:c r="TGF5890" s="248"/>
      <x:c r="TGG5890" s="248"/>
      <x:c r="TGH5890" s="248"/>
      <x:c r="TGI5890" s="248"/>
      <x:c r="TGJ5890" s="248"/>
      <x:c r="TGK5890" s="248"/>
      <x:c r="TGL5890" s="248"/>
      <x:c r="TGM5890" s="248"/>
      <x:c r="TGN5890" s="248"/>
      <x:c r="TGO5890" s="248"/>
      <x:c r="TGP5890" s="248"/>
      <x:c r="TGQ5890" s="248"/>
      <x:c r="TGR5890" s="248"/>
      <x:c r="TGS5890" s="248"/>
      <x:c r="TGT5890" s="248"/>
      <x:c r="TGU5890" s="248"/>
      <x:c r="TGV5890" s="248"/>
      <x:c r="TGW5890" s="248"/>
      <x:c r="TGX5890" s="248"/>
      <x:c r="TGY5890" s="248"/>
      <x:c r="TGZ5890" s="248"/>
      <x:c r="THA5890" s="248"/>
      <x:c r="THB5890" s="248"/>
      <x:c r="THC5890" s="248"/>
      <x:c r="THD5890" s="248"/>
      <x:c r="THE5890" s="248"/>
      <x:c r="THF5890" s="248"/>
      <x:c r="THG5890" s="248"/>
      <x:c r="THH5890" s="248"/>
      <x:c r="THI5890" s="248"/>
      <x:c r="THJ5890" s="248"/>
      <x:c r="THK5890" s="248"/>
      <x:c r="THL5890" s="248"/>
      <x:c r="THM5890" s="248"/>
      <x:c r="THN5890" s="248"/>
      <x:c r="THO5890" s="248"/>
      <x:c r="THP5890" s="248"/>
      <x:c r="THQ5890" s="248"/>
      <x:c r="THR5890" s="248"/>
      <x:c r="THS5890" s="248"/>
      <x:c r="THT5890" s="248"/>
      <x:c r="THU5890" s="248"/>
      <x:c r="THV5890" s="248"/>
      <x:c r="THW5890" s="248"/>
      <x:c r="THX5890" s="248"/>
      <x:c r="THY5890" s="248"/>
      <x:c r="THZ5890" s="248"/>
      <x:c r="TIA5890" s="248"/>
      <x:c r="TIB5890" s="248"/>
      <x:c r="TIC5890" s="248"/>
      <x:c r="TID5890" s="248"/>
      <x:c r="TIE5890" s="248"/>
      <x:c r="TIF5890" s="248"/>
      <x:c r="TIG5890" s="248"/>
      <x:c r="TIH5890" s="248"/>
      <x:c r="TII5890" s="248"/>
      <x:c r="TIJ5890" s="248"/>
      <x:c r="TIK5890" s="248"/>
      <x:c r="TIL5890" s="248"/>
      <x:c r="TIM5890" s="248"/>
      <x:c r="TIN5890" s="248"/>
      <x:c r="TIO5890" s="248"/>
      <x:c r="TIP5890" s="248"/>
      <x:c r="TIQ5890" s="248"/>
      <x:c r="TIR5890" s="248"/>
      <x:c r="TIS5890" s="248"/>
      <x:c r="TIT5890" s="248"/>
      <x:c r="TIU5890" s="248"/>
      <x:c r="TIV5890" s="248"/>
      <x:c r="TIW5890" s="248"/>
      <x:c r="TIX5890" s="248"/>
      <x:c r="TIY5890" s="248"/>
      <x:c r="TIZ5890" s="248"/>
      <x:c r="TJA5890" s="248"/>
      <x:c r="TJB5890" s="248"/>
      <x:c r="TJC5890" s="248"/>
      <x:c r="TJD5890" s="248"/>
      <x:c r="TJE5890" s="248"/>
      <x:c r="TJF5890" s="248"/>
      <x:c r="TJG5890" s="248"/>
      <x:c r="TJH5890" s="248"/>
      <x:c r="TJI5890" s="248"/>
      <x:c r="TJJ5890" s="248"/>
      <x:c r="TJK5890" s="248"/>
      <x:c r="TJL5890" s="248"/>
      <x:c r="TJM5890" s="248"/>
      <x:c r="TJN5890" s="248"/>
      <x:c r="TJO5890" s="248"/>
      <x:c r="TJP5890" s="248"/>
      <x:c r="TJQ5890" s="248"/>
      <x:c r="TJR5890" s="248"/>
      <x:c r="TJS5890" s="248"/>
      <x:c r="TJT5890" s="248"/>
      <x:c r="TJU5890" s="248"/>
      <x:c r="TJV5890" s="248"/>
      <x:c r="TJW5890" s="248"/>
      <x:c r="TJX5890" s="248"/>
      <x:c r="TJY5890" s="248"/>
      <x:c r="TJZ5890" s="248"/>
      <x:c r="TKA5890" s="248"/>
      <x:c r="TKB5890" s="248"/>
      <x:c r="TKC5890" s="248"/>
      <x:c r="TKD5890" s="248"/>
      <x:c r="TKE5890" s="248"/>
      <x:c r="TKF5890" s="248"/>
      <x:c r="TKG5890" s="248"/>
      <x:c r="TKH5890" s="248"/>
      <x:c r="TKI5890" s="248"/>
      <x:c r="TKJ5890" s="248"/>
      <x:c r="TKK5890" s="248"/>
      <x:c r="TKL5890" s="248"/>
      <x:c r="TKM5890" s="248"/>
      <x:c r="TKN5890" s="248"/>
      <x:c r="TKO5890" s="248"/>
      <x:c r="TKP5890" s="248"/>
      <x:c r="TKQ5890" s="248"/>
      <x:c r="TKR5890" s="248"/>
      <x:c r="TKS5890" s="248"/>
      <x:c r="TKT5890" s="248"/>
      <x:c r="TKU5890" s="248"/>
      <x:c r="TKV5890" s="248"/>
      <x:c r="TKW5890" s="248"/>
      <x:c r="TKX5890" s="248"/>
      <x:c r="TKY5890" s="248"/>
      <x:c r="TKZ5890" s="248"/>
      <x:c r="TLA5890" s="248"/>
      <x:c r="TLB5890" s="248"/>
      <x:c r="TLC5890" s="248"/>
      <x:c r="TLD5890" s="248"/>
      <x:c r="TLE5890" s="248"/>
      <x:c r="TLF5890" s="248"/>
      <x:c r="TLG5890" s="248"/>
      <x:c r="TLH5890" s="248"/>
      <x:c r="TLI5890" s="248"/>
      <x:c r="TLJ5890" s="248"/>
      <x:c r="TLK5890" s="248"/>
      <x:c r="TLL5890" s="248"/>
      <x:c r="TLM5890" s="248"/>
      <x:c r="TLN5890" s="248"/>
      <x:c r="TLO5890" s="248"/>
      <x:c r="TLP5890" s="248"/>
      <x:c r="TLQ5890" s="248"/>
      <x:c r="TLR5890" s="248"/>
      <x:c r="TLS5890" s="248"/>
      <x:c r="TLT5890" s="248"/>
      <x:c r="TLU5890" s="248"/>
      <x:c r="TLV5890" s="248"/>
      <x:c r="TLW5890" s="248"/>
      <x:c r="TLX5890" s="248"/>
      <x:c r="TLY5890" s="248"/>
      <x:c r="TLZ5890" s="248"/>
      <x:c r="TMA5890" s="248"/>
      <x:c r="TMB5890" s="248"/>
      <x:c r="TMC5890" s="248"/>
      <x:c r="TMD5890" s="248"/>
      <x:c r="TME5890" s="248"/>
      <x:c r="TMF5890" s="248"/>
      <x:c r="TMG5890" s="248"/>
      <x:c r="TMH5890" s="248"/>
      <x:c r="TMI5890" s="248"/>
      <x:c r="TMJ5890" s="248"/>
      <x:c r="TMK5890" s="248"/>
      <x:c r="TML5890" s="248"/>
      <x:c r="TMM5890" s="248"/>
      <x:c r="TMN5890" s="248"/>
      <x:c r="TMO5890" s="248"/>
      <x:c r="TMP5890" s="248"/>
      <x:c r="TMQ5890" s="248"/>
      <x:c r="TMR5890" s="248"/>
      <x:c r="TMS5890" s="248"/>
      <x:c r="TMT5890" s="248"/>
      <x:c r="TMU5890" s="248"/>
      <x:c r="TMV5890" s="248"/>
      <x:c r="TMW5890" s="248"/>
      <x:c r="TMX5890" s="248"/>
      <x:c r="TMY5890" s="248"/>
      <x:c r="TMZ5890" s="248"/>
      <x:c r="TNA5890" s="248"/>
      <x:c r="TNB5890" s="248"/>
      <x:c r="TNC5890" s="248"/>
      <x:c r="TND5890" s="248"/>
      <x:c r="TNE5890" s="248"/>
      <x:c r="TNF5890" s="248"/>
      <x:c r="TNG5890" s="248"/>
      <x:c r="TNH5890" s="248"/>
      <x:c r="TNI5890" s="248"/>
      <x:c r="TNJ5890" s="248"/>
      <x:c r="TNK5890" s="248"/>
      <x:c r="TNL5890" s="248"/>
      <x:c r="TNM5890" s="248"/>
      <x:c r="TNN5890" s="248"/>
      <x:c r="TNO5890" s="248"/>
      <x:c r="TNP5890" s="248"/>
      <x:c r="TNQ5890" s="248"/>
      <x:c r="TNR5890" s="248"/>
      <x:c r="TNS5890" s="248"/>
      <x:c r="TNT5890" s="248"/>
      <x:c r="TNU5890" s="248"/>
      <x:c r="TNV5890" s="248"/>
      <x:c r="TNW5890" s="248"/>
      <x:c r="TNX5890" s="248"/>
      <x:c r="TNY5890" s="248"/>
      <x:c r="TNZ5890" s="248"/>
      <x:c r="TOA5890" s="248"/>
      <x:c r="TOB5890" s="248"/>
      <x:c r="TOC5890" s="248"/>
      <x:c r="TOD5890" s="248"/>
      <x:c r="TOE5890" s="248"/>
      <x:c r="TOF5890" s="248"/>
      <x:c r="TOG5890" s="248"/>
      <x:c r="TOH5890" s="248"/>
      <x:c r="TOI5890" s="248"/>
      <x:c r="TOJ5890" s="248"/>
      <x:c r="TOK5890" s="248"/>
      <x:c r="TOL5890" s="248"/>
      <x:c r="TOM5890" s="248"/>
      <x:c r="TON5890" s="248"/>
      <x:c r="TOO5890" s="248"/>
      <x:c r="TOP5890" s="248"/>
      <x:c r="TOQ5890" s="248"/>
      <x:c r="TOR5890" s="248"/>
      <x:c r="TOS5890" s="248"/>
      <x:c r="TOT5890" s="248"/>
      <x:c r="TOU5890" s="248"/>
      <x:c r="TOV5890" s="248"/>
      <x:c r="TOW5890" s="248"/>
      <x:c r="TOX5890" s="248"/>
      <x:c r="TOY5890" s="248"/>
      <x:c r="TOZ5890" s="248"/>
      <x:c r="TPA5890" s="248"/>
      <x:c r="TPB5890" s="248"/>
      <x:c r="TPC5890" s="248"/>
      <x:c r="TPD5890" s="248"/>
      <x:c r="TPE5890" s="248"/>
      <x:c r="TPF5890" s="248"/>
      <x:c r="TPG5890" s="248"/>
      <x:c r="TPH5890" s="248"/>
      <x:c r="TPI5890" s="248"/>
      <x:c r="TPJ5890" s="248"/>
      <x:c r="TPK5890" s="248"/>
      <x:c r="TPL5890" s="248"/>
      <x:c r="TPM5890" s="248"/>
      <x:c r="TPN5890" s="248"/>
      <x:c r="TPO5890" s="248"/>
      <x:c r="TPP5890" s="248"/>
      <x:c r="TPQ5890" s="248"/>
      <x:c r="TPR5890" s="248"/>
      <x:c r="TPS5890" s="248"/>
      <x:c r="TPT5890" s="248"/>
      <x:c r="TPU5890" s="248"/>
      <x:c r="TPV5890" s="248"/>
      <x:c r="TPW5890" s="248"/>
      <x:c r="TPX5890" s="248"/>
      <x:c r="TPY5890" s="248"/>
      <x:c r="TPZ5890" s="248"/>
      <x:c r="TQA5890" s="248"/>
      <x:c r="TQB5890" s="248"/>
      <x:c r="TQC5890" s="248"/>
      <x:c r="TQD5890" s="248"/>
      <x:c r="TQE5890" s="248"/>
      <x:c r="TQF5890" s="248"/>
      <x:c r="TQG5890" s="248"/>
      <x:c r="TQH5890" s="248"/>
      <x:c r="TQI5890" s="248"/>
      <x:c r="TQJ5890" s="248"/>
      <x:c r="TQK5890" s="248"/>
      <x:c r="TQL5890" s="248"/>
      <x:c r="TQM5890" s="248"/>
      <x:c r="TQN5890" s="248"/>
      <x:c r="TQO5890" s="248"/>
      <x:c r="TQP5890" s="248"/>
      <x:c r="TQQ5890" s="248"/>
      <x:c r="TQR5890" s="248"/>
      <x:c r="TQS5890" s="248"/>
      <x:c r="TQT5890" s="248"/>
      <x:c r="TQU5890" s="248"/>
      <x:c r="TQV5890" s="248"/>
      <x:c r="TQW5890" s="248"/>
      <x:c r="TQX5890" s="248"/>
      <x:c r="TQY5890" s="248"/>
      <x:c r="TQZ5890" s="248"/>
      <x:c r="TRA5890" s="248"/>
      <x:c r="TRB5890" s="248"/>
      <x:c r="TRC5890" s="248"/>
      <x:c r="TRD5890" s="248"/>
      <x:c r="TRE5890" s="248"/>
      <x:c r="TRF5890" s="248"/>
      <x:c r="TRG5890" s="248"/>
      <x:c r="TRH5890" s="248"/>
      <x:c r="TRI5890" s="248"/>
      <x:c r="TRJ5890" s="248"/>
      <x:c r="TRK5890" s="248"/>
      <x:c r="TRL5890" s="248"/>
      <x:c r="TRM5890" s="248"/>
      <x:c r="TRN5890" s="248"/>
      <x:c r="TRO5890" s="248"/>
      <x:c r="TRP5890" s="248"/>
      <x:c r="TRQ5890" s="248"/>
      <x:c r="TRR5890" s="248"/>
      <x:c r="TRS5890" s="248"/>
      <x:c r="TRT5890" s="248"/>
      <x:c r="TRU5890" s="248"/>
      <x:c r="TRV5890" s="248"/>
      <x:c r="TRW5890" s="248"/>
      <x:c r="TRX5890" s="248"/>
      <x:c r="TRY5890" s="248"/>
      <x:c r="TRZ5890" s="248"/>
      <x:c r="TSA5890" s="248"/>
      <x:c r="TSB5890" s="248"/>
      <x:c r="TSC5890" s="248"/>
      <x:c r="TSD5890" s="248"/>
      <x:c r="TSE5890" s="248"/>
      <x:c r="TSF5890" s="248"/>
      <x:c r="TSG5890" s="248"/>
      <x:c r="TSH5890" s="248"/>
      <x:c r="TSI5890" s="248"/>
      <x:c r="TSJ5890" s="248"/>
      <x:c r="TSK5890" s="248"/>
      <x:c r="TSL5890" s="248"/>
      <x:c r="TSM5890" s="248"/>
      <x:c r="TSN5890" s="248"/>
      <x:c r="TSO5890" s="248"/>
      <x:c r="TSP5890" s="248"/>
      <x:c r="TSQ5890" s="248"/>
      <x:c r="TSR5890" s="248"/>
      <x:c r="TSS5890" s="248"/>
      <x:c r="TST5890" s="248"/>
      <x:c r="TSU5890" s="248"/>
      <x:c r="TSV5890" s="248"/>
      <x:c r="TSW5890" s="248"/>
      <x:c r="TSX5890" s="248"/>
      <x:c r="TSY5890" s="248"/>
      <x:c r="TSZ5890" s="248"/>
      <x:c r="TTA5890" s="248"/>
      <x:c r="TTB5890" s="248"/>
      <x:c r="TTC5890" s="248"/>
      <x:c r="TTD5890" s="248"/>
      <x:c r="TTE5890" s="248"/>
      <x:c r="TTF5890" s="248"/>
      <x:c r="TTG5890" s="248"/>
      <x:c r="TTH5890" s="248"/>
      <x:c r="TTI5890" s="248"/>
      <x:c r="TTJ5890" s="248"/>
      <x:c r="TTK5890" s="248"/>
      <x:c r="TTL5890" s="248"/>
      <x:c r="TTM5890" s="248"/>
      <x:c r="TTN5890" s="248"/>
      <x:c r="TTO5890" s="248"/>
      <x:c r="TTP5890" s="248"/>
      <x:c r="TTQ5890" s="248"/>
      <x:c r="TTR5890" s="248"/>
      <x:c r="TTS5890" s="248"/>
      <x:c r="TTT5890" s="248"/>
      <x:c r="TTU5890" s="248"/>
      <x:c r="TTV5890" s="248"/>
      <x:c r="TTW5890" s="248"/>
      <x:c r="TTX5890" s="248"/>
      <x:c r="TTY5890" s="248"/>
      <x:c r="TTZ5890" s="248"/>
      <x:c r="TUA5890" s="248"/>
      <x:c r="TUB5890" s="248"/>
      <x:c r="TUC5890" s="248"/>
      <x:c r="TUD5890" s="248"/>
      <x:c r="TUE5890" s="248"/>
      <x:c r="TUF5890" s="248"/>
      <x:c r="TUG5890" s="248"/>
      <x:c r="TUH5890" s="248"/>
      <x:c r="TUI5890" s="248"/>
      <x:c r="TUJ5890" s="248"/>
      <x:c r="TUK5890" s="248"/>
      <x:c r="TUL5890" s="248"/>
      <x:c r="TUM5890" s="248"/>
      <x:c r="TUN5890" s="248"/>
      <x:c r="TUO5890" s="248"/>
      <x:c r="TUP5890" s="248"/>
      <x:c r="TUQ5890" s="248"/>
      <x:c r="TUR5890" s="248"/>
      <x:c r="TUS5890" s="248"/>
      <x:c r="TUT5890" s="248"/>
      <x:c r="TUU5890" s="248"/>
      <x:c r="TUV5890" s="248"/>
      <x:c r="TUW5890" s="248"/>
      <x:c r="TUX5890" s="248"/>
      <x:c r="TUY5890" s="248"/>
      <x:c r="TUZ5890" s="248"/>
      <x:c r="TVA5890" s="248"/>
      <x:c r="TVB5890" s="248"/>
      <x:c r="TVC5890" s="248"/>
      <x:c r="TVD5890" s="248"/>
      <x:c r="TVE5890" s="248"/>
      <x:c r="TVF5890" s="248"/>
      <x:c r="TVG5890" s="248"/>
      <x:c r="TVH5890" s="248"/>
      <x:c r="TVI5890" s="248"/>
      <x:c r="TVJ5890" s="248"/>
      <x:c r="TVK5890" s="248"/>
      <x:c r="TVL5890" s="248"/>
      <x:c r="TVM5890" s="248"/>
      <x:c r="TVN5890" s="248"/>
      <x:c r="TVO5890" s="248"/>
      <x:c r="TVP5890" s="248"/>
      <x:c r="TVQ5890" s="248"/>
      <x:c r="TVR5890" s="248"/>
      <x:c r="TVS5890" s="248"/>
      <x:c r="TVT5890" s="248"/>
      <x:c r="TVU5890" s="248"/>
      <x:c r="TVV5890" s="248"/>
      <x:c r="TVW5890" s="248"/>
      <x:c r="TVX5890" s="248"/>
      <x:c r="TVY5890" s="248"/>
      <x:c r="TVZ5890" s="248"/>
      <x:c r="TWA5890" s="248"/>
      <x:c r="TWB5890" s="248"/>
      <x:c r="TWC5890" s="248"/>
      <x:c r="TWD5890" s="248"/>
      <x:c r="TWE5890" s="248"/>
      <x:c r="TWF5890" s="248"/>
      <x:c r="TWG5890" s="248"/>
      <x:c r="TWH5890" s="248"/>
      <x:c r="TWI5890" s="248"/>
      <x:c r="TWJ5890" s="248"/>
      <x:c r="TWK5890" s="248"/>
      <x:c r="TWL5890" s="248"/>
      <x:c r="TWM5890" s="248"/>
      <x:c r="TWN5890" s="248"/>
      <x:c r="TWO5890" s="248"/>
      <x:c r="TWP5890" s="248"/>
      <x:c r="TWQ5890" s="248"/>
      <x:c r="TWR5890" s="248"/>
      <x:c r="TWS5890" s="248"/>
      <x:c r="TWT5890" s="248"/>
      <x:c r="TWU5890" s="248"/>
      <x:c r="TWV5890" s="248"/>
      <x:c r="TWW5890" s="248"/>
      <x:c r="TWX5890" s="248"/>
      <x:c r="TWY5890" s="248"/>
      <x:c r="TWZ5890" s="248"/>
      <x:c r="TXA5890" s="248"/>
      <x:c r="TXB5890" s="248"/>
      <x:c r="TXC5890" s="248"/>
      <x:c r="TXD5890" s="248"/>
      <x:c r="TXE5890" s="248"/>
      <x:c r="TXF5890" s="248"/>
      <x:c r="TXG5890" s="248"/>
      <x:c r="TXH5890" s="248"/>
      <x:c r="TXI5890" s="248"/>
      <x:c r="TXJ5890" s="248"/>
      <x:c r="TXK5890" s="248"/>
      <x:c r="TXL5890" s="248"/>
      <x:c r="TXM5890" s="248"/>
      <x:c r="TXN5890" s="248"/>
      <x:c r="TXO5890" s="248"/>
      <x:c r="TXP5890" s="248"/>
      <x:c r="TXQ5890" s="248"/>
      <x:c r="TXR5890" s="248"/>
      <x:c r="TXS5890" s="248"/>
      <x:c r="TXT5890" s="248"/>
      <x:c r="TXU5890" s="248"/>
      <x:c r="TXV5890" s="248"/>
      <x:c r="TXW5890" s="248"/>
      <x:c r="TXX5890" s="248"/>
      <x:c r="TXY5890" s="248"/>
      <x:c r="TXZ5890" s="248"/>
      <x:c r="TYA5890" s="248"/>
      <x:c r="TYB5890" s="248"/>
      <x:c r="TYC5890" s="248"/>
      <x:c r="TYD5890" s="248"/>
      <x:c r="TYE5890" s="248"/>
      <x:c r="TYF5890" s="248"/>
      <x:c r="TYG5890" s="248"/>
      <x:c r="TYH5890" s="248"/>
      <x:c r="TYI5890" s="248"/>
      <x:c r="TYJ5890" s="248"/>
      <x:c r="TYK5890" s="248"/>
      <x:c r="TYL5890" s="248"/>
      <x:c r="TYM5890" s="248"/>
      <x:c r="TYN5890" s="248"/>
      <x:c r="TYO5890" s="248"/>
      <x:c r="TYP5890" s="248"/>
      <x:c r="TYQ5890" s="248"/>
      <x:c r="TYR5890" s="248"/>
      <x:c r="TYS5890" s="248"/>
      <x:c r="TYT5890" s="248"/>
      <x:c r="TYU5890" s="248"/>
      <x:c r="TYV5890" s="248"/>
      <x:c r="TYW5890" s="248"/>
      <x:c r="TYX5890" s="248"/>
      <x:c r="TYY5890" s="248"/>
      <x:c r="TYZ5890" s="248"/>
      <x:c r="TZA5890" s="248"/>
      <x:c r="TZB5890" s="248"/>
      <x:c r="TZC5890" s="248"/>
      <x:c r="TZD5890" s="248"/>
      <x:c r="TZE5890" s="248"/>
      <x:c r="TZF5890" s="248"/>
      <x:c r="TZG5890" s="248"/>
      <x:c r="TZH5890" s="248"/>
      <x:c r="TZI5890" s="248"/>
      <x:c r="TZJ5890" s="248"/>
      <x:c r="TZK5890" s="248"/>
      <x:c r="TZL5890" s="248"/>
      <x:c r="TZM5890" s="248"/>
      <x:c r="TZN5890" s="248"/>
      <x:c r="TZO5890" s="248"/>
      <x:c r="TZP5890" s="248"/>
      <x:c r="TZQ5890" s="248"/>
      <x:c r="TZR5890" s="248"/>
      <x:c r="TZS5890" s="248"/>
      <x:c r="TZT5890" s="248"/>
      <x:c r="TZU5890" s="248"/>
      <x:c r="TZV5890" s="248"/>
      <x:c r="TZW5890" s="248"/>
      <x:c r="TZX5890" s="248"/>
      <x:c r="TZY5890" s="248"/>
      <x:c r="TZZ5890" s="248"/>
      <x:c r="UAA5890" s="248"/>
      <x:c r="UAB5890" s="248"/>
      <x:c r="UAC5890" s="248"/>
      <x:c r="UAD5890" s="248"/>
      <x:c r="UAE5890" s="248"/>
      <x:c r="UAF5890" s="248"/>
      <x:c r="UAG5890" s="248"/>
      <x:c r="UAH5890" s="248"/>
      <x:c r="UAI5890" s="248"/>
      <x:c r="UAJ5890" s="248"/>
      <x:c r="UAK5890" s="248"/>
      <x:c r="UAL5890" s="248"/>
      <x:c r="UAM5890" s="248"/>
      <x:c r="UAN5890" s="248"/>
      <x:c r="UAO5890" s="248"/>
      <x:c r="UAP5890" s="248"/>
      <x:c r="UAQ5890" s="248"/>
      <x:c r="UAR5890" s="248"/>
      <x:c r="UAS5890" s="248"/>
      <x:c r="UAT5890" s="248"/>
      <x:c r="UAU5890" s="248"/>
      <x:c r="UAV5890" s="248"/>
      <x:c r="UAW5890" s="248"/>
      <x:c r="UAX5890" s="248"/>
      <x:c r="UAY5890" s="248"/>
      <x:c r="UAZ5890" s="248"/>
      <x:c r="UBA5890" s="248"/>
      <x:c r="UBB5890" s="248"/>
      <x:c r="UBC5890" s="248"/>
      <x:c r="UBD5890" s="248"/>
      <x:c r="UBE5890" s="248"/>
      <x:c r="UBF5890" s="248"/>
      <x:c r="UBG5890" s="248"/>
      <x:c r="UBH5890" s="248"/>
      <x:c r="UBI5890" s="248"/>
      <x:c r="UBJ5890" s="248"/>
      <x:c r="UBK5890" s="248"/>
      <x:c r="UBL5890" s="248"/>
      <x:c r="UBM5890" s="248"/>
      <x:c r="UBN5890" s="248"/>
      <x:c r="UBO5890" s="248"/>
      <x:c r="UBP5890" s="248"/>
      <x:c r="UBQ5890" s="248"/>
      <x:c r="UBR5890" s="248"/>
      <x:c r="UBS5890" s="248"/>
      <x:c r="UBT5890" s="248"/>
      <x:c r="UBU5890" s="248"/>
      <x:c r="UBV5890" s="248"/>
      <x:c r="UBW5890" s="248"/>
      <x:c r="UBX5890" s="248"/>
      <x:c r="UBY5890" s="248"/>
      <x:c r="UBZ5890" s="248"/>
      <x:c r="UCA5890" s="248"/>
      <x:c r="UCB5890" s="248"/>
      <x:c r="UCC5890" s="248"/>
      <x:c r="UCD5890" s="248"/>
      <x:c r="UCE5890" s="248"/>
      <x:c r="UCF5890" s="248"/>
      <x:c r="UCG5890" s="248"/>
      <x:c r="UCH5890" s="248"/>
      <x:c r="UCI5890" s="248"/>
      <x:c r="UCJ5890" s="248"/>
      <x:c r="UCK5890" s="248"/>
      <x:c r="UCL5890" s="248"/>
      <x:c r="UCM5890" s="248"/>
      <x:c r="UCN5890" s="248"/>
      <x:c r="UCO5890" s="248"/>
      <x:c r="UCP5890" s="248"/>
      <x:c r="UCQ5890" s="248"/>
      <x:c r="UCR5890" s="248"/>
      <x:c r="UCS5890" s="248"/>
      <x:c r="UCT5890" s="248"/>
      <x:c r="UCU5890" s="248"/>
      <x:c r="UCV5890" s="248"/>
      <x:c r="UCW5890" s="248"/>
      <x:c r="UCX5890" s="248"/>
      <x:c r="UCY5890" s="248"/>
      <x:c r="UCZ5890" s="248"/>
      <x:c r="UDA5890" s="248"/>
      <x:c r="UDB5890" s="248"/>
      <x:c r="UDC5890" s="248"/>
      <x:c r="UDD5890" s="248"/>
      <x:c r="UDE5890" s="248"/>
      <x:c r="UDF5890" s="248"/>
      <x:c r="UDG5890" s="248"/>
      <x:c r="UDH5890" s="248"/>
      <x:c r="UDI5890" s="248"/>
      <x:c r="UDJ5890" s="248"/>
      <x:c r="UDK5890" s="248"/>
      <x:c r="UDL5890" s="248"/>
      <x:c r="UDM5890" s="248"/>
      <x:c r="UDN5890" s="248"/>
      <x:c r="UDO5890" s="248"/>
      <x:c r="UDP5890" s="248"/>
      <x:c r="UDQ5890" s="248"/>
      <x:c r="UDR5890" s="248"/>
      <x:c r="UDS5890" s="248"/>
      <x:c r="UDT5890" s="248"/>
      <x:c r="UDU5890" s="248"/>
      <x:c r="UDV5890" s="248"/>
      <x:c r="UDW5890" s="248"/>
      <x:c r="UDX5890" s="248"/>
      <x:c r="UDY5890" s="248"/>
      <x:c r="UDZ5890" s="248"/>
      <x:c r="UEA5890" s="248"/>
      <x:c r="UEB5890" s="248"/>
      <x:c r="UEC5890" s="248"/>
      <x:c r="UED5890" s="248"/>
      <x:c r="UEE5890" s="248"/>
      <x:c r="UEF5890" s="248"/>
      <x:c r="UEG5890" s="248"/>
      <x:c r="UEH5890" s="248"/>
      <x:c r="UEI5890" s="248"/>
      <x:c r="UEJ5890" s="248"/>
      <x:c r="UEK5890" s="248"/>
      <x:c r="UEL5890" s="248"/>
      <x:c r="UEM5890" s="248"/>
      <x:c r="UEN5890" s="248"/>
      <x:c r="UEO5890" s="248"/>
      <x:c r="UEP5890" s="248"/>
      <x:c r="UEQ5890" s="248"/>
      <x:c r="UER5890" s="248"/>
      <x:c r="UES5890" s="248"/>
      <x:c r="UET5890" s="248"/>
      <x:c r="UEU5890" s="248"/>
      <x:c r="UEV5890" s="248"/>
      <x:c r="UEW5890" s="248"/>
      <x:c r="UEX5890" s="248"/>
      <x:c r="UEY5890" s="248"/>
      <x:c r="UEZ5890" s="248"/>
      <x:c r="UFA5890" s="248"/>
      <x:c r="UFB5890" s="248"/>
      <x:c r="UFC5890" s="248"/>
      <x:c r="UFD5890" s="248"/>
      <x:c r="UFE5890" s="248"/>
      <x:c r="UFF5890" s="248"/>
      <x:c r="UFG5890" s="248"/>
      <x:c r="UFH5890" s="248"/>
      <x:c r="UFI5890" s="248"/>
      <x:c r="UFJ5890" s="248"/>
      <x:c r="UFK5890" s="248"/>
      <x:c r="UFL5890" s="248"/>
      <x:c r="UFM5890" s="248"/>
      <x:c r="UFN5890" s="248"/>
      <x:c r="UFO5890" s="248"/>
      <x:c r="UFP5890" s="248"/>
      <x:c r="UFQ5890" s="248"/>
      <x:c r="UFR5890" s="248"/>
      <x:c r="UFS5890" s="248"/>
      <x:c r="UFT5890" s="248"/>
      <x:c r="UFU5890" s="248"/>
      <x:c r="UFV5890" s="248"/>
      <x:c r="UFW5890" s="248"/>
      <x:c r="UFX5890" s="248"/>
      <x:c r="UFY5890" s="248"/>
      <x:c r="UFZ5890" s="248"/>
      <x:c r="UGA5890" s="248"/>
      <x:c r="UGB5890" s="248"/>
      <x:c r="UGC5890" s="248"/>
      <x:c r="UGD5890" s="248"/>
      <x:c r="UGE5890" s="248"/>
      <x:c r="UGF5890" s="248"/>
      <x:c r="UGG5890" s="248"/>
      <x:c r="UGH5890" s="248"/>
      <x:c r="UGI5890" s="248"/>
      <x:c r="UGJ5890" s="248"/>
      <x:c r="UGK5890" s="248"/>
      <x:c r="UGL5890" s="248"/>
      <x:c r="UGM5890" s="248"/>
      <x:c r="UGN5890" s="248"/>
      <x:c r="UGO5890" s="248"/>
      <x:c r="UGP5890" s="248"/>
      <x:c r="UGQ5890" s="248"/>
      <x:c r="UGR5890" s="248"/>
      <x:c r="UGS5890" s="248"/>
      <x:c r="UGT5890" s="248"/>
      <x:c r="UGU5890" s="248"/>
      <x:c r="UGV5890" s="248"/>
      <x:c r="UGW5890" s="248"/>
      <x:c r="UGX5890" s="248"/>
      <x:c r="UGY5890" s="248"/>
      <x:c r="UGZ5890" s="248"/>
      <x:c r="UHA5890" s="248"/>
      <x:c r="UHB5890" s="248"/>
      <x:c r="UHC5890" s="248"/>
      <x:c r="UHD5890" s="248"/>
      <x:c r="UHE5890" s="248"/>
      <x:c r="UHF5890" s="248"/>
      <x:c r="UHG5890" s="248"/>
      <x:c r="UHH5890" s="248"/>
      <x:c r="UHI5890" s="248"/>
      <x:c r="UHJ5890" s="248"/>
      <x:c r="UHK5890" s="248"/>
      <x:c r="UHL5890" s="248"/>
      <x:c r="UHM5890" s="248"/>
      <x:c r="UHN5890" s="248"/>
      <x:c r="UHO5890" s="248"/>
      <x:c r="UHP5890" s="248"/>
      <x:c r="UHQ5890" s="248"/>
      <x:c r="UHR5890" s="248"/>
      <x:c r="UHS5890" s="248"/>
      <x:c r="UHT5890" s="248"/>
      <x:c r="UHU5890" s="248"/>
      <x:c r="UHV5890" s="248"/>
      <x:c r="UHW5890" s="248"/>
      <x:c r="UHX5890" s="248"/>
      <x:c r="UHY5890" s="248"/>
      <x:c r="UHZ5890" s="248"/>
      <x:c r="UIA5890" s="248"/>
      <x:c r="UIB5890" s="248"/>
      <x:c r="UIC5890" s="248"/>
      <x:c r="UID5890" s="248"/>
      <x:c r="UIE5890" s="248"/>
      <x:c r="UIF5890" s="248"/>
      <x:c r="UIG5890" s="248"/>
      <x:c r="UIH5890" s="248"/>
      <x:c r="UII5890" s="248"/>
      <x:c r="UIJ5890" s="248"/>
      <x:c r="UIK5890" s="248"/>
      <x:c r="UIL5890" s="248"/>
      <x:c r="UIM5890" s="248"/>
      <x:c r="UIN5890" s="248"/>
      <x:c r="UIO5890" s="248"/>
      <x:c r="UIP5890" s="248"/>
      <x:c r="UIQ5890" s="248"/>
      <x:c r="UIR5890" s="248"/>
      <x:c r="UIS5890" s="248"/>
      <x:c r="UIT5890" s="248"/>
      <x:c r="UIU5890" s="248"/>
      <x:c r="UIV5890" s="248"/>
      <x:c r="UIW5890" s="248"/>
      <x:c r="UIX5890" s="248"/>
      <x:c r="UIY5890" s="248"/>
      <x:c r="UIZ5890" s="248"/>
      <x:c r="UJA5890" s="248"/>
      <x:c r="UJB5890" s="248"/>
      <x:c r="UJC5890" s="248"/>
      <x:c r="UJD5890" s="248"/>
      <x:c r="UJE5890" s="248"/>
      <x:c r="UJF5890" s="248"/>
      <x:c r="UJG5890" s="248"/>
      <x:c r="UJH5890" s="248"/>
      <x:c r="UJI5890" s="248"/>
      <x:c r="UJJ5890" s="248"/>
      <x:c r="UJK5890" s="248"/>
      <x:c r="UJL5890" s="248"/>
      <x:c r="UJM5890" s="248"/>
      <x:c r="UJN5890" s="248"/>
      <x:c r="UJO5890" s="248"/>
      <x:c r="UJP5890" s="248"/>
      <x:c r="UJQ5890" s="248"/>
      <x:c r="UJR5890" s="248"/>
      <x:c r="UJS5890" s="248"/>
      <x:c r="UJT5890" s="248"/>
      <x:c r="UJU5890" s="248"/>
      <x:c r="UJV5890" s="248"/>
      <x:c r="UJW5890" s="248"/>
      <x:c r="UJX5890" s="248"/>
      <x:c r="UJY5890" s="248"/>
      <x:c r="UJZ5890" s="248"/>
      <x:c r="UKA5890" s="248"/>
      <x:c r="UKB5890" s="248"/>
      <x:c r="UKC5890" s="248"/>
      <x:c r="UKD5890" s="248"/>
      <x:c r="UKE5890" s="248"/>
      <x:c r="UKF5890" s="248"/>
      <x:c r="UKG5890" s="248"/>
      <x:c r="UKH5890" s="248"/>
      <x:c r="UKI5890" s="248"/>
      <x:c r="UKJ5890" s="248"/>
      <x:c r="UKK5890" s="248"/>
      <x:c r="UKL5890" s="248"/>
      <x:c r="UKM5890" s="248"/>
      <x:c r="UKN5890" s="248"/>
      <x:c r="UKO5890" s="248"/>
      <x:c r="UKP5890" s="248"/>
      <x:c r="UKQ5890" s="248"/>
      <x:c r="UKR5890" s="248"/>
      <x:c r="UKS5890" s="248"/>
      <x:c r="UKT5890" s="248"/>
      <x:c r="UKU5890" s="248"/>
      <x:c r="UKV5890" s="248"/>
      <x:c r="UKW5890" s="248"/>
      <x:c r="UKX5890" s="248"/>
      <x:c r="UKY5890" s="248"/>
      <x:c r="UKZ5890" s="248"/>
      <x:c r="ULA5890" s="248"/>
      <x:c r="ULB5890" s="248"/>
      <x:c r="ULC5890" s="248"/>
      <x:c r="ULD5890" s="248"/>
      <x:c r="ULE5890" s="248"/>
      <x:c r="ULF5890" s="248"/>
      <x:c r="ULG5890" s="248"/>
      <x:c r="ULH5890" s="248"/>
      <x:c r="ULI5890" s="248"/>
      <x:c r="ULJ5890" s="248"/>
      <x:c r="ULK5890" s="248"/>
      <x:c r="ULL5890" s="248"/>
      <x:c r="ULM5890" s="248"/>
      <x:c r="ULN5890" s="248"/>
      <x:c r="ULO5890" s="248"/>
      <x:c r="ULP5890" s="248"/>
      <x:c r="ULQ5890" s="248"/>
      <x:c r="ULR5890" s="248"/>
      <x:c r="ULS5890" s="248"/>
      <x:c r="ULT5890" s="248"/>
      <x:c r="ULU5890" s="248"/>
      <x:c r="ULV5890" s="248"/>
      <x:c r="ULW5890" s="248"/>
      <x:c r="ULX5890" s="248"/>
      <x:c r="ULY5890" s="248"/>
      <x:c r="ULZ5890" s="248"/>
      <x:c r="UMA5890" s="248"/>
      <x:c r="UMB5890" s="248"/>
      <x:c r="UMC5890" s="248"/>
      <x:c r="UMD5890" s="248"/>
      <x:c r="UME5890" s="248"/>
      <x:c r="UMF5890" s="248"/>
      <x:c r="UMG5890" s="248"/>
      <x:c r="UMH5890" s="248"/>
      <x:c r="UMI5890" s="248"/>
      <x:c r="UMJ5890" s="248"/>
      <x:c r="UMK5890" s="248"/>
      <x:c r="UML5890" s="248"/>
      <x:c r="UMM5890" s="248"/>
      <x:c r="UMN5890" s="248"/>
      <x:c r="UMO5890" s="248"/>
      <x:c r="UMP5890" s="248"/>
      <x:c r="UMQ5890" s="248"/>
      <x:c r="UMR5890" s="248"/>
      <x:c r="UMS5890" s="248"/>
      <x:c r="UMT5890" s="248"/>
      <x:c r="UMU5890" s="248"/>
      <x:c r="UMV5890" s="248"/>
      <x:c r="UMW5890" s="248"/>
      <x:c r="UMX5890" s="248"/>
      <x:c r="UMY5890" s="248"/>
      <x:c r="UMZ5890" s="248"/>
      <x:c r="UNA5890" s="248"/>
      <x:c r="UNB5890" s="248"/>
      <x:c r="UNC5890" s="248"/>
      <x:c r="UND5890" s="248"/>
      <x:c r="UNE5890" s="248"/>
      <x:c r="UNF5890" s="248"/>
      <x:c r="UNG5890" s="248"/>
      <x:c r="UNH5890" s="248"/>
      <x:c r="UNI5890" s="248"/>
      <x:c r="UNJ5890" s="248"/>
      <x:c r="UNK5890" s="248"/>
      <x:c r="UNL5890" s="248"/>
      <x:c r="UNM5890" s="248"/>
      <x:c r="UNN5890" s="248"/>
      <x:c r="UNO5890" s="248"/>
      <x:c r="UNP5890" s="248"/>
      <x:c r="UNQ5890" s="248"/>
      <x:c r="UNR5890" s="248"/>
      <x:c r="UNS5890" s="248"/>
      <x:c r="UNT5890" s="248"/>
      <x:c r="UNU5890" s="248"/>
      <x:c r="UNV5890" s="248"/>
      <x:c r="UNW5890" s="248"/>
      <x:c r="UNX5890" s="248"/>
      <x:c r="UNY5890" s="248"/>
      <x:c r="UNZ5890" s="248"/>
      <x:c r="UOA5890" s="248"/>
      <x:c r="UOB5890" s="248"/>
      <x:c r="UOC5890" s="248"/>
      <x:c r="UOD5890" s="248"/>
      <x:c r="UOE5890" s="248"/>
      <x:c r="UOF5890" s="248"/>
      <x:c r="UOG5890" s="248"/>
      <x:c r="UOH5890" s="248"/>
      <x:c r="UOI5890" s="248"/>
      <x:c r="UOJ5890" s="248"/>
      <x:c r="UOK5890" s="248"/>
      <x:c r="UOL5890" s="248"/>
      <x:c r="UOM5890" s="248"/>
      <x:c r="UON5890" s="248"/>
      <x:c r="UOO5890" s="248"/>
      <x:c r="UOP5890" s="248"/>
      <x:c r="UOQ5890" s="248"/>
      <x:c r="UOR5890" s="248"/>
      <x:c r="UOS5890" s="248"/>
      <x:c r="UOT5890" s="248"/>
      <x:c r="UOU5890" s="248"/>
      <x:c r="UOV5890" s="248"/>
      <x:c r="UOW5890" s="248"/>
      <x:c r="UOX5890" s="248"/>
      <x:c r="UOY5890" s="248"/>
      <x:c r="UOZ5890" s="248"/>
      <x:c r="UPA5890" s="248"/>
      <x:c r="UPB5890" s="248"/>
      <x:c r="UPC5890" s="248"/>
      <x:c r="UPD5890" s="248"/>
      <x:c r="UPE5890" s="248"/>
      <x:c r="UPF5890" s="248"/>
      <x:c r="UPG5890" s="248"/>
      <x:c r="UPH5890" s="248"/>
      <x:c r="UPI5890" s="248"/>
      <x:c r="UPJ5890" s="248"/>
      <x:c r="UPK5890" s="248"/>
      <x:c r="UPL5890" s="248"/>
      <x:c r="UPM5890" s="248"/>
      <x:c r="UPN5890" s="248"/>
      <x:c r="UPO5890" s="248"/>
      <x:c r="UPP5890" s="248"/>
      <x:c r="UPQ5890" s="248"/>
      <x:c r="UPR5890" s="248"/>
      <x:c r="UPS5890" s="248"/>
      <x:c r="UPT5890" s="248"/>
      <x:c r="UPU5890" s="248"/>
      <x:c r="UPV5890" s="248"/>
      <x:c r="UPW5890" s="248"/>
      <x:c r="UPX5890" s="248"/>
      <x:c r="UPY5890" s="248"/>
      <x:c r="UPZ5890" s="248"/>
      <x:c r="UQA5890" s="248"/>
      <x:c r="UQB5890" s="248"/>
      <x:c r="UQC5890" s="248"/>
      <x:c r="UQD5890" s="248"/>
      <x:c r="UQE5890" s="248"/>
      <x:c r="UQF5890" s="248"/>
      <x:c r="UQG5890" s="248"/>
      <x:c r="UQH5890" s="248"/>
      <x:c r="UQI5890" s="248"/>
      <x:c r="UQJ5890" s="248"/>
      <x:c r="UQK5890" s="248"/>
      <x:c r="UQL5890" s="248"/>
      <x:c r="UQM5890" s="248"/>
      <x:c r="UQN5890" s="248"/>
      <x:c r="UQO5890" s="248"/>
      <x:c r="UQP5890" s="248"/>
      <x:c r="UQQ5890" s="248"/>
      <x:c r="UQR5890" s="248"/>
      <x:c r="UQS5890" s="248"/>
      <x:c r="UQT5890" s="248"/>
      <x:c r="UQU5890" s="248"/>
      <x:c r="UQV5890" s="248"/>
      <x:c r="UQW5890" s="248"/>
      <x:c r="UQX5890" s="248"/>
      <x:c r="UQY5890" s="248"/>
      <x:c r="UQZ5890" s="248"/>
      <x:c r="URA5890" s="248"/>
      <x:c r="URB5890" s="248"/>
      <x:c r="URC5890" s="248"/>
      <x:c r="URD5890" s="248"/>
      <x:c r="URE5890" s="248"/>
      <x:c r="URF5890" s="248"/>
      <x:c r="URG5890" s="248"/>
      <x:c r="URH5890" s="248"/>
      <x:c r="URI5890" s="248"/>
      <x:c r="URJ5890" s="248"/>
      <x:c r="URK5890" s="248"/>
      <x:c r="URL5890" s="248"/>
      <x:c r="URM5890" s="248"/>
      <x:c r="URN5890" s="248"/>
      <x:c r="URO5890" s="248"/>
      <x:c r="URP5890" s="248"/>
      <x:c r="URQ5890" s="248"/>
      <x:c r="URR5890" s="248"/>
      <x:c r="URS5890" s="248"/>
      <x:c r="URT5890" s="248"/>
      <x:c r="URU5890" s="248"/>
      <x:c r="URV5890" s="248"/>
      <x:c r="URW5890" s="248"/>
      <x:c r="URX5890" s="248"/>
      <x:c r="URY5890" s="248"/>
      <x:c r="URZ5890" s="248"/>
      <x:c r="USA5890" s="248"/>
      <x:c r="USB5890" s="248"/>
      <x:c r="USC5890" s="248"/>
      <x:c r="USD5890" s="248"/>
      <x:c r="USE5890" s="248"/>
      <x:c r="USF5890" s="248"/>
      <x:c r="USG5890" s="248"/>
      <x:c r="USH5890" s="248"/>
      <x:c r="USI5890" s="248"/>
      <x:c r="USJ5890" s="248"/>
      <x:c r="USK5890" s="248"/>
      <x:c r="USL5890" s="248"/>
      <x:c r="USM5890" s="248"/>
      <x:c r="USN5890" s="248"/>
      <x:c r="USO5890" s="248"/>
      <x:c r="USP5890" s="248"/>
      <x:c r="USQ5890" s="248"/>
      <x:c r="USR5890" s="248"/>
      <x:c r="USS5890" s="248"/>
      <x:c r="UST5890" s="248"/>
      <x:c r="USU5890" s="248"/>
      <x:c r="USV5890" s="248"/>
      <x:c r="USW5890" s="248"/>
      <x:c r="USX5890" s="248"/>
      <x:c r="USY5890" s="248"/>
      <x:c r="USZ5890" s="248"/>
      <x:c r="UTA5890" s="248"/>
      <x:c r="UTB5890" s="248"/>
      <x:c r="UTC5890" s="248"/>
      <x:c r="UTD5890" s="248"/>
      <x:c r="UTE5890" s="248"/>
      <x:c r="UTF5890" s="248"/>
      <x:c r="UTG5890" s="248"/>
      <x:c r="UTH5890" s="248"/>
      <x:c r="UTI5890" s="248"/>
      <x:c r="UTJ5890" s="248"/>
      <x:c r="UTK5890" s="248"/>
      <x:c r="UTL5890" s="248"/>
      <x:c r="UTM5890" s="248"/>
      <x:c r="UTN5890" s="248"/>
      <x:c r="UTO5890" s="248"/>
      <x:c r="UTP5890" s="248"/>
      <x:c r="UTQ5890" s="248"/>
      <x:c r="UTR5890" s="248"/>
      <x:c r="UTS5890" s="248"/>
      <x:c r="UTT5890" s="248"/>
      <x:c r="UTU5890" s="248"/>
      <x:c r="UTV5890" s="248"/>
      <x:c r="UTW5890" s="248"/>
      <x:c r="UTX5890" s="248"/>
      <x:c r="UTY5890" s="248"/>
      <x:c r="UTZ5890" s="248"/>
      <x:c r="UUA5890" s="248"/>
      <x:c r="UUB5890" s="248"/>
      <x:c r="UUC5890" s="248"/>
      <x:c r="UUD5890" s="248"/>
      <x:c r="UUE5890" s="248"/>
      <x:c r="UUF5890" s="248"/>
      <x:c r="UUG5890" s="248"/>
      <x:c r="UUH5890" s="248"/>
      <x:c r="UUI5890" s="248"/>
      <x:c r="UUJ5890" s="248"/>
      <x:c r="UUK5890" s="248"/>
      <x:c r="UUL5890" s="248"/>
      <x:c r="UUM5890" s="248"/>
      <x:c r="UUN5890" s="248"/>
      <x:c r="UUO5890" s="248"/>
      <x:c r="UUP5890" s="248"/>
      <x:c r="UUQ5890" s="248"/>
      <x:c r="UUR5890" s="248"/>
      <x:c r="UUS5890" s="248"/>
      <x:c r="UUT5890" s="248"/>
      <x:c r="UUU5890" s="248"/>
      <x:c r="UUV5890" s="248"/>
      <x:c r="UUW5890" s="248"/>
      <x:c r="UUX5890" s="248"/>
      <x:c r="UUY5890" s="248"/>
      <x:c r="UUZ5890" s="248"/>
      <x:c r="UVA5890" s="248"/>
      <x:c r="UVB5890" s="248"/>
      <x:c r="UVC5890" s="248"/>
      <x:c r="UVD5890" s="248"/>
      <x:c r="UVE5890" s="248"/>
      <x:c r="UVF5890" s="248"/>
      <x:c r="UVG5890" s="248"/>
      <x:c r="UVH5890" s="248"/>
      <x:c r="UVI5890" s="248"/>
      <x:c r="UVJ5890" s="248"/>
      <x:c r="UVK5890" s="248"/>
      <x:c r="UVL5890" s="248"/>
      <x:c r="UVM5890" s="248"/>
      <x:c r="UVN5890" s="248"/>
      <x:c r="UVO5890" s="248"/>
      <x:c r="UVP5890" s="248"/>
      <x:c r="UVQ5890" s="248"/>
      <x:c r="UVR5890" s="248"/>
      <x:c r="UVS5890" s="248"/>
      <x:c r="UVT5890" s="248"/>
      <x:c r="UVU5890" s="248"/>
      <x:c r="UVV5890" s="248"/>
      <x:c r="UVW5890" s="248"/>
      <x:c r="UVX5890" s="248"/>
      <x:c r="UVY5890" s="248"/>
      <x:c r="UVZ5890" s="248"/>
      <x:c r="UWA5890" s="248"/>
      <x:c r="UWB5890" s="248"/>
      <x:c r="UWC5890" s="248"/>
      <x:c r="UWD5890" s="248"/>
      <x:c r="UWE5890" s="248"/>
      <x:c r="UWF5890" s="248"/>
      <x:c r="UWG5890" s="248"/>
      <x:c r="UWH5890" s="248"/>
      <x:c r="UWI5890" s="248"/>
      <x:c r="UWJ5890" s="248"/>
      <x:c r="UWK5890" s="248"/>
      <x:c r="UWL5890" s="248"/>
      <x:c r="UWM5890" s="248"/>
      <x:c r="UWN5890" s="248"/>
      <x:c r="UWO5890" s="248"/>
      <x:c r="UWP5890" s="248"/>
      <x:c r="UWQ5890" s="248"/>
      <x:c r="UWR5890" s="248"/>
      <x:c r="UWS5890" s="248"/>
      <x:c r="UWT5890" s="248"/>
      <x:c r="UWU5890" s="248"/>
      <x:c r="UWV5890" s="248"/>
      <x:c r="UWW5890" s="248"/>
      <x:c r="UWX5890" s="248"/>
      <x:c r="UWY5890" s="248"/>
      <x:c r="UWZ5890" s="248"/>
      <x:c r="UXA5890" s="248"/>
      <x:c r="UXB5890" s="248"/>
      <x:c r="UXC5890" s="248"/>
      <x:c r="UXD5890" s="248"/>
      <x:c r="UXE5890" s="248"/>
      <x:c r="UXF5890" s="248"/>
      <x:c r="UXG5890" s="248"/>
      <x:c r="UXH5890" s="248"/>
      <x:c r="UXI5890" s="248"/>
      <x:c r="UXJ5890" s="248"/>
      <x:c r="UXK5890" s="248"/>
      <x:c r="UXL5890" s="248"/>
      <x:c r="UXM5890" s="248"/>
      <x:c r="UXN5890" s="248"/>
      <x:c r="UXO5890" s="248"/>
      <x:c r="UXP5890" s="248"/>
      <x:c r="UXQ5890" s="248"/>
      <x:c r="UXR5890" s="248"/>
      <x:c r="UXS5890" s="248"/>
      <x:c r="UXT5890" s="248"/>
      <x:c r="UXU5890" s="248"/>
      <x:c r="UXV5890" s="248"/>
      <x:c r="UXW5890" s="248"/>
      <x:c r="UXX5890" s="248"/>
      <x:c r="UXY5890" s="248"/>
      <x:c r="UXZ5890" s="248"/>
      <x:c r="UYA5890" s="248"/>
      <x:c r="UYB5890" s="248"/>
      <x:c r="UYC5890" s="248"/>
      <x:c r="UYD5890" s="248"/>
      <x:c r="UYE5890" s="248"/>
      <x:c r="UYF5890" s="248"/>
      <x:c r="UYG5890" s="248"/>
      <x:c r="UYH5890" s="248"/>
      <x:c r="UYI5890" s="248"/>
      <x:c r="UYJ5890" s="248"/>
      <x:c r="UYK5890" s="248"/>
      <x:c r="UYL5890" s="248"/>
      <x:c r="UYM5890" s="248"/>
      <x:c r="UYN5890" s="248"/>
      <x:c r="UYO5890" s="248"/>
      <x:c r="UYP5890" s="248"/>
      <x:c r="UYQ5890" s="248"/>
      <x:c r="UYR5890" s="248"/>
      <x:c r="UYS5890" s="248"/>
      <x:c r="UYT5890" s="248"/>
      <x:c r="UYU5890" s="248"/>
      <x:c r="UYV5890" s="248"/>
      <x:c r="UYW5890" s="248"/>
      <x:c r="UYX5890" s="248"/>
      <x:c r="UYY5890" s="248"/>
      <x:c r="UYZ5890" s="248"/>
      <x:c r="UZA5890" s="248"/>
      <x:c r="UZB5890" s="248"/>
      <x:c r="UZC5890" s="248"/>
      <x:c r="UZD5890" s="248"/>
      <x:c r="UZE5890" s="248"/>
      <x:c r="UZF5890" s="248"/>
      <x:c r="UZG5890" s="248"/>
      <x:c r="UZH5890" s="248"/>
      <x:c r="UZI5890" s="248"/>
      <x:c r="UZJ5890" s="248"/>
      <x:c r="UZK5890" s="248"/>
      <x:c r="UZL5890" s="248"/>
      <x:c r="UZM5890" s="248"/>
      <x:c r="UZN5890" s="248"/>
      <x:c r="UZO5890" s="248"/>
      <x:c r="UZP5890" s="248"/>
      <x:c r="UZQ5890" s="248"/>
      <x:c r="UZR5890" s="248"/>
      <x:c r="UZS5890" s="248"/>
      <x:c r="UZT5890" s="248"/>
      <x:c r="UZU5890" s="248"/>
      <x:c r="UZV5890" s="248"/>
      <x:c r="UZW5890" s="248"/>
      <x:c r="UZX5890" s="248"/>
      <x:c r="UZY5890" s="248"/>
      <x:c r="UZZ5890" s="248"/>
      <x:c r="VAA5890" s="248"/>
      <x:c r="VAB5890" s="248"/>
      <x:c r="VAC5890" s="248"/>
      <x:c r="VAD5890" s="248"/>
      <x:c r="VAE5890" s="248"/>
      <x:c r="VAF5890" s="248"/>
      <x:c r="VAG5890" s="248"/>
      <x:c r="VAH5890" s="248"/>
      <x:c r="VAI5890" s="248"/>
      <x:c r="VAJ5890" s="248"/>
      <x:c r="VAK5890" s="248"/>
      <x:c r="VAL5890" s="248"/>
      <x:c r="VAM5890" s="248"/>
      <x:c r="VAN5890" s="248"/>
      <x:c r="VAO5890" s="248"/>
      <x:c r="VAP5890" s="248"/>
      <x:c r="VAQ5890" s="248"/>
      <x:c r="VAR5890" s="248"/>
      <x:c r="VAS5890" s="248"/>
      <x:c r="VAT5890" s="248"/>
      <x:c r="VAU5890" s="248"/>
      <x:c r="VAV5890" s="248"/>
      <x:c r="VAW5890" s="248"/>
      <x:c r="VAX5890" s="248"/>
      <x:c r="VAY5890" s="248"/>
      <x:c r="VAZ5890" s="248"/>
      <x:c r="VBA5890" s="248"/>
      <x:c r="VBB5890" s="248"/>
      <x:c r="VBC5890" s="248"/>
      <x:c r="VBD5890" s="248"/>
      <x:c r="VBE5890" s="248"/>
      <x:c r="VBF5890" s="248"/>
      <x:c r="VBG5890" s="248"/>
      <x:c r="VBH5890" s="248"/>
      <x:c r="VBI5890" s="248"/>
      <x:c r="VBJ5890" s="248"/>
      <x:c r="VBK5890" s="248"/>
      <x:c r="VBL5890" s="248"/>
      <x:c r="VBM5890" s="248"/>
      <x:c r="VBN5890" s="248"/>
      <x:c r="VBO5890" s="248"/>
      <x:c r="VBP5890" s="248"/>
      <x:c r="VBQ5890" s="248"/>
      <x:c r="VBR5890" s="248"/>
      <x:c r="VBS5890" s="248"/>
      <x:c r="VBT5890" s="248"/>
      <x:c r="VBU5890" s="248"/>
      <x:c r="VBV5890" s="248"/>
      <x:c r="VBW5890" s="248"/>
      <x:c r="VBX5890" s="248"/>
      <x:c r="VBY5890" s="248"/>
      <x:c r="VBZ5890" s="248"/>
      <x:c r="VCA5890" s="248"/>
      <x:c r="VCB5890" s="248"/>
      <x:c r="VCC5890" s="248"/>
      <x:c r="VCD5890" s="248"/>
      <x:c r="VCE5890" s="248"/>
      <x:c r="VCF5890" s="248"/>
      <x:c r="VCG5890" s="248"/>
      <x:c r="VCH5890" s="248"/>
      <x:c r="VCI5890" s="248"/>
      <x:c r="VCJ5890" s="248"/>
      <x:c r="VCK5890" s="248"/>
      <x:c r="VCL5890" s="248"/>
      <x:c r="VCM5890" s="248"/>
      <x:c r="VCN5890" s="248"/>
      <x:c r="VCO5890" s="248"/>
      <x:c r="VCP5890" s="248"/>
      <x:c r="VCQ5890" s="248"/>
      <x:c r="VCR5890" s="248"/>
      <x:c r="VCS5890" s="248"/>
      <x:c r="VCT5890" s="248"/>
      <x:c r="VCU5890" s="248"/>
      <x:c r="VCV5890" s="248"/>
      <x:c r="VCW5890" s="248"/>
      <x:c r="VCX5890" s="248"/>
      <x:c r="VCY5890" s="248"/>
      <x:c r="VCZ5890" s="248"/>
      <x:c r="VDA5890" s="248"/>
      <x:c r="VDB5890" s="248"/>
      <x:c r="VDC5890" s="248"/>
      <x:c r="VDD5890" s="248"/>
      <x:c r="VDE5890" s="248"/>
      <x:c r="VDF5890" s="248"/>
      <x:c r="VDG5890" s="248"/>
      <x:c r="VDH5890" s="248"/>
      <x:c r="VDI5890" s="248"/>
      <x:c r="VDJ5890" s="248"/>
      <x:c r="VDK5890" s="248"/>
      <x:c r="VDL5890" s="248"/>
      <x:c r="VDM5890" s="248"/>
      <x:c r="VDN5890" s="248"/>
      <x:c r="VDO5890" s="248"/>
      <x:c r="VDP5890" s="248"/>
      <x:c r="VDQ5890" s="248"/>
      <x:c r="VDR5890" s="248"/>
      <x:c r="VDS5890" s="248"/>
      <x:c r="VDT5890" s="248"/>
      <x:c r="VDU5890" s="248"/>
      <x:c r="VDV5890" s="248"/>
      <x:c r="VDW5890" s="248"/>
      <x:c r="VDX5890" s="248"/>
      <x:c r="VDY5890" s="248"/>
      <x:c r="VDZ5890" s="248"/>
      <x:c r="VEA5890" s="248"/>
      <x:c r="VEB5890" s="248"/>
      <x:c r="VEC5890" s="248"/>
      <x:c r="VED5890" s="248"/>
      <x:c r="VEE5890" s="248"/>
      <x:c r="VEF5890" s="248"/>
      <x:c r="VEG5890" s="248"/>
      <x:c r="VEH5890" s="248"/>
      <x:c r="VEI5890" s="248"/>
      <x:c r="VEJ5890" s="248"/>
      <x:c r="VEK5890" s="248"/>
      <x:c r="VEL5890" s="248"/>
      <x:c r="VEM5890" s="248"/>
      <x:c r="VEN5890" s="248"/>
      <x:c r="VEO5890" s="248"/>
      <x:c r="VEP5890" s="248"/>
      <x:c r="VEQ5890" s="248"/>
      <x:c r="VER5890" s="248"/>
      <x:c r="VES5890" s="248"/>
      <x:c r="VET5890" s="248"/>
      <x:c r="VEU5890" s="248"/>
      <x:c r="VEV5890" s="248"/>
      <x:c r="VEW5890" s="248"/>
      <x:c r="VEX5890" s="248"/>
      <x:c r="VEY5890" s="248"/>
      <x:c r="VEZ5890" s="248"/>
      <x:c r="VFA5890" s="248"/>
      <x:c r="VFB5890" s="248"/>
      <x:c r="VFC5890" s="248"/>
      <x:c r="VFD5890" s="248"/>
      <x:c r="VFE5890" s="248"/>
      <x:c r="VFF5890" s="248"/>
      <x:c r="VFG5890" s="248"/>
      <x:c r="VFH5890" s="248"/>
      <x:c r="VFI5890" s="248"/>
      <x:c r="VFJ5890" s="248"/>
      <x:c r="VFK5890" s="248"/>
      <x:c r="VFL5890" s="248"/>
      <x:c r="VFM5890" s="248"/>
      <x:c r="VFN5890" s="248"/>
      <x:c r="VFO5890" s="248"/>
      <x:c r="VFP5890" s="248"/>
      <x:c r="VFQ5890" s="248"/>
      <x:c r="VFR5890" s="248"/>
      <x:c r="VFS5890" s="248"/>
      <x:c r="VFT5890" s="248"/>
      <x:c r="VFU5890" s="248"/>
      <x:c r="VFV5890" s="248"/>
      <x:c r="VFW5890" s="248"/>
      <x:c r="VFX5890" s="248"/>
      <x:c r="VFY5890" s="248"/>
      <x:c r="VFZ5890" s="248"/>
      <x:c r="VGA5890" s="248"/>
      <x:c r="VGB5890" s="248"/>
      <x:c r="VGC5890" s="248"/>
      <x:c r="VGD5890" s="248"/>
      <x:c r="VGE5890" s="248"/>
      <x:c r="VGF5890" s="248"/>
      <x:c r="VGG5890" s="248"/>
      <x:c r="VGH5890" s="248"/>
      <x:c r="VGI5890" s="248"/>
      <x:c r="VGJ5890" s="248"/>
      <x:c r="VGK5890" s="248"/>
      <x:c r="VGL5890" s="248"/>
      <x:c r="VGM5890" s="248"/>
      <x:c r="VGN5890" s="248"/>
      <x:c r="VGO5890" s="248"/>
      <x:c r="VGP5890" s="248"/>
      <x:c r="VGQ5890" s="248"/>
      <x:c r="VGR5890" s="248"/>
      <x:c r="VGS5890" s="248"/>
      <x:c r="VGT5890" s="248"/>
      <x:c r="VGU5890" s="248"/>
      <x:c r="VGV5890" s="248"/>
      <x:c r="VGW5890" s="248"/>
      <x:c r="VGX5890" s="248"/>
      <x:c r="VGY5890" s="248"/>
      <x:c r="VGZ5890" s="248"/>
      <x:c r="VHA5890" s="248"/>
      <x:c r="VHB5890" s="248"/>
      <x:c r="VHC5890" s="248"/>
      <x:c r="VHD5890" s="248"/>
      <x:c r="VHE5890" s="248"/>
      <x:c r="VHF5890" s="248"/>
      <x:c r="VHG5890" s="248"/>
      <x:c r="VHH5890" s="248"/>
      <x:c r="VHI5890" s="248"/>
      <x:c r="VHJ5890" s="248"/>
      <x:c r="VHK5890" s="248"/>
      <x:c r="VHL5890" s="248"/>
      <x:c r="VHM5890" s="248"/>
      <x:c r="VHN5890" s="248"/>
      <x:c r="VHO5890" s="248"/>
      <x:c r="VHP5890" s="248"/>
      <x:c r="VHQ5890" s="248"/>
      <x:c r="VHR5890" s="248"/>
      <x:c r="VHS5890" s="248"/>
      <x:c r="VHT5890" s="248"/>
      <x:c r="VHU5890" s="248"/>
      <x:c r="VHV5890" s="248"/>
      <x:c r="VHW5890" s="248"/>
      <x:c r="VHX5890" s="248"/>
      <x:c r="VHY5890" s="248"/>
      <x:c r="VHZ5890" s="248"/>
      <x:c r="VIA5890" s="248"/>
      <x:c r="VIB5890" s="248"/>
      <x:c r="VIC5890" s="248"/>
      <x:c r="VID5890" s="248"/>
      <x:c r="VIE5890" s="248"/>
      <x:c r="VIF5890" s="248"/>
      <x:c r="VIG5890" s="248"/>
      <x:c r="VIH5890" s="248"/>
      <x:c r="VII5890" s="248"/>
      <x:c r="VIJ5890" s="248"/>
      <x:c r="VIK5890" s="248"/>
      <x:c r="VIL5890" s="248"/>
      <x:c r="VIM5890" s="248"/>
      <x:c r="VIN5890" s="248"/>
      <x:c r="VIO5890" s="248"/>
      <x:c r="VIP5890" s="248"/>
      <x:c r="VIQ5890" s="248"/>
      <x:c r="VIR5890" s="248"/>
      <x:c r="VIS5890" s="248"/>
      <x:c r="VIT5890" s="248"/>
      <x:c r="VIU5890" s="248"/>
      <x:c r="VIV5890" s="248"/>
      <x:c r="VIW5890" s="248"/>
      <x:c r="VIX5890" s="248"/>
      <x:c r="VIY5890" s="248"/>
      <x:c r="VIZ5890" s="248"/>
      <x:c r="VJA5890" s="248"/>
      <x:c r="VJB5890" s="248"/>
      <x:c r="VJC5890" s="248"/>
      <x:c r="VJD5890" s="248"/>
      <x:c r="VJE5890" s="248"/>
      <x:c r="VJF5890" s="248"/>
      <x:c r="VJG5890" s="248"/>
      <x:c r="VJH5890" s="248"/>
      <x:c r="VJI5890" s="248"/>
      <x:c r="VJJ5890" s="248"/>
      <x:c r="VJK5890" s="248"/>
      <x:c r="VJL5890" s="248"/>
      <x:c r="VJM5890" s="248"/>
      <x:c r="VJN5890" s="248"/>
      <x:c r="VJO5890" s="248"/>
      <x:c r="VJP5890" s="248"/>
      <x:c r="VJQ5890" s="248"/>
      <x:c r="VJR5890" s="248"/>
      <x:c r="VJS5890" s="248"/>
      <x:c r="VJT5890" s="248"/>
      <x:c r="VJU5890" s="248"/>
      <x:c r="VJV5890" s="248"/>
      <x:c r="VJW5890" s="248"/>
      <x:c r="VJX5890" s="248"/>
      <x:c r="VJY5890" s="248"/>
      <x:c r="VJZ5890" s="248"/>
      <x:c r="VKA5890" s="248"/>
      <x:c r="VKB5890" s="248"/>
      <x:c r="VKC5890" s="248"/>
      <x:c r="VKD5890" s="248"/>
      <x:c r="VKE5890" s="248"/>
      <x:c r="VKF5890" s="248"/>
      <x:c r="VKG5890" s="248"/>
      <x:c r="VKH5890" s="248"/>
      <x:c r="VKI5890" s="248"/>
      <x:c r="VKJ5890" s="248"/>
      <x:c r="VKK5890" s="248"/>
      <x:c r="VKL5890" s="248"/>
      <x:c r="VKM5890" s="248"/>
      <x:c r="VKN5890" s="248"/>
      <x:c r="VKO5890" s="248"/>
      <x:c r="VKP5890" s="248"/>
      <x:c r="VKQ5890" s="248"/>
      <x:c r="VKR5890" s="248"/>
      <x:c r="VKS5890" s="248"/>
      <x:c r="VKT5890" s="248"/>
      <x:c r="VKU5890" s="248"/>
      <x:c r="VKV5890" s="248"/>
      <x:c r="VKW5890" s="248"/>
      <x:c r="VKX5890" s="248"/>
      <x:c r="VKY5890" s="248"/>
      <x:c r="VKZ5890" s="248"/>
      <x:c r="VLA5890" s="248"/>
      <x:c r="VLB5890" s="248"/>
      <x:c r="VLC5890" s="248"/>
      <x:c r="VLD5890" s="248"/>
      <x:c r="VLE5890" s="248"/>
      <x:c r="VLF5890" s="248"/>
      <x:c r="VLG5890" s="248"/>
      <x:c r="VLH5890" s="248"/>
      <x:c r="VLI5890" s="248"/>
      <x:c r="VLJ5890" s="248"/>
      <x:c r="VLK5890" s="248"/>
      <x:c r="VLL5890" s="248"/>
      <x:c r="VLM5890" s="248"/>
      <x:c r="VLN5890" s="248"/>
      <x:c r="VLO5890" s="248"/>
      <x:c r="VLP5890" s="248"/>
      <x:c r="VLQ5890" s="248"/>
      <x:c r="VLR5890" s="248"/>
      <x:c r="VLS5890" s="248"/>
      <x:c r="VLT5890" s="248"/>
      <x:c r="VLU5890" s="248"/>
      <x:c r="VLV5890" s="248"/>
      <x:c r="VLW5890" s="248"/>
      <x:c r="VLX5890" s="248"/>
      <x:c r="VLY5890" s="248"/>
      <x:c r="VLZ5890" s="248"/>
      <x:c r="VMA5890" s="248"/>
      <x:c r="VMB5890" s="248"/>
      <x:c r="VMC5890" s="248"/>
      <x:c r="VMD5890" s="248"/>
      <x:c r="VME5890" s="248"/>
      <x:c r="VMF5890" s="248"/>
      <x:c r="VMG5890" s="248"/>
      <x:c r="VMH5890" s="248"/>
      <x:c r="VMI5890" s="248"/>
      <x:c r="VMJ5890" s="248"/>
      <x:c r="VMK5890" s="248"/>
      <x:c r="VML5890" s="248"/>
      <x:c r="VMM5890" s="248"/>
      <x:c r="VMN5890" s="248"/>
      <x:c r="VMO5890" s="248"/>
      <x:c r="VMP5890" s="248"/>
      <x:c r="VMQ5890" s="248"/>
      <x:c r="VMR5890" s="248"/>
      <x:c r="VMS5890" s="248"/>
      <x:c r="VMT5890" s="248"/>
      <x:c r="VMU5890" s="248"/>
      <x:c r="VMV5890" s="248"/>
      <x:c r="VMW5890" s="248"/>
      <x:c r="VMX5890" s="248"/>
      <x:c r="VMY5890" s="248"/>
      <x:c r="VMZ5890" s="248"/>
      <x:c r="VNA5890" s="248"/>
      <x:c r="VNB5890" s="248"/>
      <x:c r="VNC5890" s="248"/>
      <x:c r="VND5890" s="248"/>
      <x:c r="VNE5890" s="248"/>
      <x:c r="VNF5890" s="248"/>
      <x:c r="VNG5890" s="248"/>
      <x:c r="VNH5890" s="248"/>
      <x:c r="VNI5890" s="248"/>
      <x:c r="VNJ5890" s="248"/>
      <x:c r="VNK5890" s="248"/>
      <x:c r="VNL5890" s="248"/>
      <x:c r="VNM5890" s="248"/>
      <x:c r="VNN5890" s="248"/>
      <x:c r="VNO5890" s="248"/>
      <x:c r="VNP5890" s="248"/>
      <x:c r="VNQ5890" s="248"/>
      <x:c r="VNR5890" s="248"/>
      <x:c r="VNS5890" s="248"/>
      <x:c r="VNT5890" s="248"/>
      <x:c r="VNU5890" s="248"/>
      <x:c r="VNV5890" s="248"/>
      <x:c r="VNW5890" s="248"/>
      <x:c r="VNX5890" s="248"/>
      <x:c r="VNY5890" s="248"/>
      <x:c r="VNZ5890" s="248"/>
      <x:c r="VOA5890" s="248"/>
      <x:c r="VOB5890" s="248"/>
      <x:c r="VOC5890" s="248"/>
      <x:c r="VOD5890" s="248"/>
      <x:c r="VOE5890" s="248"/>
      <x:c r="VOF5890" s="248"/>
      <x:c r="VOG5890" s="248"/>
      <x:c r="VOH5890" s="248"/>
      <x:c r="VOI5890" s="248"/>
      <x:c r="VOJ5890" s="248"/>
      <x:c r="VOK5890" s="248"/>
      <x:c r="VOL5890" s="248"/>
      <x:c r="VOM5890" s="248"/>
      <x:c r="VON5890" s="248"/>
      <x:c r="VOO5890" s="248"/>
      <x:c r="VOP5890" s="248"/>
      <x:c r="VOQ5890" s="248"/>
      <x:c r="VOR5890" s="248"/>
      <x:c r="VOS5890" s="248"/>
      <x:c r="VOT5890" s="248"/>
      <x:c r="VOU5890" s="248"/>
      <x:c r="VOV5890" s="248"/>
      <x:c r="VOW5890" s="248"/>
      <x:c r="VOX5890" s="248"/>
      <x:c r="VOY5890" s="248"/>
      <x:c r="VOZ5890" s="248"/>
      <x:c r="VPA5890" s="248"/>
      <x:c r="VPB5890" s="248"/>
      <x:c r="VPC5890" s="248"/>
      <x:c r="VPD5890" s="248"/>
      <x:c r="VPE5890" s="248"/>
      <x:c r="VPF5890" s="248"/>
      <x:c r="VPG5890" s="248"/>
      <x:c r="VPH5890" s="248"/>
      <x:c r="VPI5890" s="248"/>
      <x:c r="VPJ5890" s="248"/>
      <x:c r="VPK5890" s="248"/>
      <x:c r="VPL5890" s="248"/>
      <x:c r="VPM5890" s="248"/>
      <x:c r="VPN5890" s="248"/>
      <x:c r="VPO5890" s="248"/>
      <x:c r="VPP5890" s="248"/>
      <x:c r="VPQ5890" s="248"/>
      <x:c r="VPR5890" s="248"/>
      <x:c r="VPS5890" s="248"/>
      <x:c r="VPT5890" s="248"/>
      <x:c r="VPU5890" s="248"/>
      <x:c r="VPV5890" s="248"/>
      <x:c r="VPW5890" s="248"/>
      <x:c r="VPX5890" s="248"/>
      <x:c r="VPY5890" s="248"/>
      <x:c r="VPZ5890" s="248"/>
      <x:c r="VQA5890" s="248"/>
      <x:c r="VQB5890" s="248"/>
      <x:c r="VQC5890" s="248"/>
      <x:c r="VQD5890" s="248"/>
      <x:c r="VQE5890" s="248"/>
      <x:c r="VQF5890" s="248"/>
      <x:c r="VQG5890" s="248"/>
      <x:c r="VQH5890" s="248"/>
      <x:c r="VQI5890" s="248"/>
      <x:c r="VQJ5890" s="248"/>
      <x:c r="VQK5890" s="248"/>
      <x:c r="VQL5890" s="248"/>
      <x:c r="VQM5890" s="248"/>
      <x:c r="VQN5890" s="248"/>
      <x:c r="VQO5890" s="248"/>
      <x:c r="VQP5890" s="248"/>
      <x:c r="VQQ5890" s="248"/>
      <x:c r="VQR5890" s="248"/>
      <x:c r="VQS5890" s="248"/>
      <x:c r="VQT5890" s="248"/>
      <x:c r="VQU5890" s="248"/>
      <x:c r="VQV5890" s="248"/>
      <x:c r="VQW5890" s="248"/>
      <x:c r="VQX5890" s="248"/>
      <x:c r="VQY5890" s="248"/>
      <x:c r="VQZ5890" s="248"/>
      <x:c r="VRA5890" s="248"/>
      <x:c r="VRB5890" s="248"/>
      <x:c r="VRC5890" s="248"/>
      <x:c r="VRD5890" s="248"/>
      <x:c r="VRE5890" s="248"/>
      <x:c r="VRF5890" s="248"/>
      <x:c r="VRG5890" s="248"/>
      <x:c r="VRH5890" s="248"/>
      <x:c r="VRI5890" s="248"/>
      <x:c r="VRJ5890" s="248"/>
      <x:c r="VRK5890" s="248"/>
      <x:c r="VRL5890" s="248"/>
      <x:c r="VRM5890" s="248"/>
      <x:c r="VRN5890" s="248"/>
      <x:c r="VRO5890" s="248"/>
      <x:c r="VRP5890" s="248"/>
      <x:c r="VRQ5890" s="248"/>
      <x:c r="VRR5890" s="248"/>
      <x:c r="VRS5890" s="248"/>
      <x:c r="VRT5890" s="248"/>
      <x:c r="VRU5890" s="248"/>
      <x:c r="VRV5890" s="248"/>
      <x:c r="VRW5890" s="248"/>
      <x:c r="VRX5890" s="248"/>
      <x:c r="VRY5890" s="248"/>
      <x:c r="VRZ5890" s="248"/>
      <x:c r="VSA5890" s="248"/>
      <x:c r="VSB5890" s="248"/>
      <x:c r="VSC5890" s="248"/>
      <x:c r="VSD5890" s="248"/>
      <x:c r="VSE5890" s="248"/>
      <x:c r="VSF5890" s="248"/>
      <x:c r="VSG5890" s="248"/>
      <x:c r="VSH5890" s="248"/>
      <x:c r="VSI5890" s="248"/>
      <x:c r="VSJ5890" s="248"/>
      <x:c r="VSK5890" s="248"/>
      <x:c r="VSL5890" s="248"/>
      <x:c r="VSM5890" s="248"/>
      <x:c r="VSN5890" s="248"/>
      <x:c r="VSO5890" s="248"/>
      <x:c r="VSP5890" s="248"/>
      <x:c r="VSQ5890" s="248"/>
      <x:c r="VSR5890" s="248"/>
      <x:c r="VSS5890" s="248"/>
      <x:c r="VST5890" s="248"/>
      <x:c r="VSU5890" s="248"/>
      <x:c r="VSV5890" s="248"/>
      <x:c r="VSW5890" s="248"/>
      <x:c r="VSX5890" s="248"/>
      <x:c r="VSY5890" s="248"/>
      <x:c r="VSZ5890" s="248"/>
      <x:c r="VTA5890" s="248"/>
      <x:c r="VTB5890" s="248"/>
      <x:c r="VTC5890" s="248"/>
      <x:c r="VTD5890" s="248"/>
      <x:c r="VTE5890" s="248"/>
      <x:c r="VTF5890" s="248"/>
      <x:c r="VTG5890" s="248"/>
      <x:c r="VTH5890" s="248"/>
      <x:c r="VTI5890" s="248"/>
      <x:c r="VTJ5890" s="248"/>
      <x:c r="VTK5890" s="248"/>
      <x:c r="VTL5890" s="248"/>
      <x:c r="VTM5890" s="248"/>
      <x:c r="VTN5890" s="248"/>
      <x:c r="VTO5890" s="248"/>
      <x:c r="VTP5890" s="248"/>
      <x:c r="VTQ5890" s="248"/>
      <x:c r="VTR5890" s="248"/>
      <x:c r="VTS5890" s="248"/>
      <x:c r="VTT5890" s="248"/>
      <x:c r="VTU5890" s="248"/>
      <x:c r="VTV5890" s="248"/>
      <x:c r="VTW5890" s="248"/>
      <x:c r="VTX5890" s="248"/>
      <x:c r="VTY5890" s="248"/>
      <x:c r="VTZ5890" s="248"/>
      <x:c r="VUA5890" s="248"/>
      <x:c r="VUB5890" s="248"/>
      <x:c r="VUC5890" s="248"/>
      <x:c r="VUD5890" s="248"/>
      <x:c r="VUE5890" s="248"/>
      <x:c r="VUF5890" s="248"/>
      <x:c r="VUG5890" s="248"/>
      <x:c r="VUH5890" s="248"/>
      <x:c r="VUI5890" s="248"/>
      <x:c r="VUJ5890" s="248"/>
      <x:c r="VUK5890" s="248"/>
      <x:c r="VUL5890" s="248"/>
      <x:c r="VUM5890" s="248"/>
      <x:c r="VUN5890" s="248"/>
      <x:c r="VUO5890" s="248"/>
      <x:c r="VUP5890" s="248"/>
      <x:c r="VUQ5890" s="248"/>
      <x:c r="VUR5890" s="248"/>
      <x:c r="VUS5890" s="248"/>
      <x:c r="VUT5890" s="248"/>
      <x:c r="VUU5890" s="248"/>
      <x:c r="VUV5890" s="248"/>
      <x:c r="VUW5890" s="248"/>
      <x:c r="VUX5890" s="248"/>
      <x:c r="VUY5890" s="248"/>
      <x:c r="VUZ5890" s="248"/>
      <x:c r="VVA5890" s="248"/>
      <x:c r="VVB5890" s="248"/>
      <x:c r="VVC5890" s="248"/>
      <x:c r="VVD5890" s="248"/>
      <x:c r="VVE5890" s="248"/>
      <x:c r="VVF5890" s="248"/>
      <x:c r="VVG5890" s="248"/>
      <x:c r="VVH5890" s="248"/>
      <x:c r="VVI5890" s="248"/>
      <x:c r="VVJ5890" s="248"/>
      <x:c r="VVK5890" s="248"/>
      <x:c r="VVL5890" s="248"/>
      <x:c r="VVM5890" s="248"/>
      <x:c r="VVN5890" s="248"/>
      <x:c r="VVO5890" s="248"/>
      <x:c r="VVP5890" s="248"/>
      <x:c r="VVQ5890" s="248"/>
      <x:c r="VVR5890" s="248"/>
      <x:c r="VVS5890" s="248"/>
      <x:c r="VVT5890" s="248"/>
      <x:c r="VVU5890" s="248"/>
      <x:c r="VVV5890" s="248"/>
      <x:c r="VVW5890" s="248"/>
      <x:c r="VVX5890" s="248"/>
      <x:c r="VVY5890" s="248"/>
      <x:c r="VVZ5890" s="248"/>
      <x:c r="VWA5890" s="248"/>
      <x:c r="VWB5890" s="248"/>
      <x:c r="VWC5890" s="248"/>
      <x:c r="VWD5890" s="248"/>
      <x:c r="VWE5890" s="248"/>
      <x:c r="VWF5890" s="248"/>
      <x:c r="VWG5890" s="248"/>
      <x:c r="VWH5890" s="248"/>
      <x:c r="VWI5890" s="248"/>
      <x:c r="VWJ5890" s="248"/>
      <x:c r="VWK5890" s="248"/>
      <x:c r="VWL5890" s="248"/>
      <x:c r="VWM5890" s="248"/>
      <x:c r="VWN5890" s="248"/>
      <x:c r="VWO5890" s="248"/>
      <x:c r="VWP5890" s="248"/>
      <x:c r="VWQ5890" s="248"/>
      <x:c r="VWR5890" s="248"/>
      <x:c r="VWS5890" s="248"/>
      <x:c r="VWT5890" s="248"/>
      <x:c r="VWU5890" s="248"/>
      <x:c r="VWV5890" s="248"/>
      <x:c r="VWW5890" s="248"/>
      <x:c r="VWX5890" s="248"/>
      <x:c r="VWY5890" s="248"/>
      <x:c r="VWZ5890" s="248"/>
      <x:c r="VXA5890" s="248"/>
      <x:c r="VXB5890" s="248"/>
      <x:c r="VXC5890" s="248"/>
      <x:c r="VXD5890" s="248"/>
      <x:c r="VXE5890" s="248"/>
      <x:c r="VXF5890" s="248"/>
      <x:c r="VXG5890" s="248"/>
      <x:c r="VXH5890" s="248"/>
      <x:c r="VXI5890" s="248"/>
      <x:c r="VXJ5890" s="248"/>
      <x:c r="VXK5890" s="248"/>
      <x:c r="VXL5890" s="248"/>
      <x:c r="VXM5890" s="248"/>
      <x:c r="VXN5890" s="248"/>
      <x:c r="VXO5890" s="248"/>
      <x:c r="VXP5890" s="248"/>
      <x:c r="VXQ5890" s="248"/>
      <x:c r="VXR5890" s="248"/>
      <x:c r="VXS5890" s="248"/>
      <x:c r="VXT5890" s="248"/>
      <x:c r="VXU5890" s="248"/>
      <x:c r="VXV5890" s="248"/>
      <x:c r="VXW5890" s="248"/>
      <x:c r="VXX5890" s="248"/>
      <x:c r="VXY5890" s="248"/>
      <x:c r="VXZ5890" s="248"/>
      <x:c r="VYA5890" s="248"/>
      <x:c r="VYB5890" s="248"/>
      <x:c r="VYC5890" s="248"/>
      <x:c r="VYD5890" s="248"/>
      <x:c r="VYE5890" s="248"/>
      <x:c r="VYF5890" s="248"/>
      <x:c r="VYG5890" s="248"/>
      <x:c r="VYH5890" s="248"/>
      <x:c r="VYI5890" s="248"/>
      <x:c r="VYJ5890" s="248"/>
      <x:c r="VYK5890" s="248"/>
      <x:c r="VYL5890" s="248"/>
      <x:c r="VYM5890" s="248"/>
      <x:c r="VYN5890" s="248"/>
      <x:c r="VYO5890" s="248"/>
      <x:c r="VYP5890" s="248"/>
      <x:c r="VYQ5890" s="248"/>
      <x:c r="VYR5890" s="248"/>
      <x:c r="VYS5890" s="248"/>
      <x:c r="VYT5890" s="248"/>
      <x:c r="VYU5890" s="248"/>
      <x:c r="VYV5890" s="248"/>
      <x:c r="VYW5890" s="248"/>
      <x:c r="VYX5890" s="248"/>
      <x:c r="VYY5890" s="248"/>
      <x:c r="VYZ5890" s="248"/>
      <x:c r="VZA5890" s="248"/>
      <x:c r="VZB5890" s="248"/>
      <x:c r="VZC5890" s="248"/>
      <x:c r="VZD5890" s="248"/>
      <x:c r="VZE5890" s="248"/>
      <x:c r="VZF5890" s="248"/>
      <x:c r="VZG5890" s="248"/>
      <x:c r="VZH5890" s="248"/>
      <x:c r="VZI5890" s="248"/>
      <x:c r="VZJ5890" s="248"/>
      <x:c r="VZK5890" s="248"/>
      <x:c r="VZL5890" s="248"/>
      <x:c r="VZM5890" s="248"/>
      <x:c r="VZN5890" s="248"/>
      <x:c r="VZO5890" s="248"/>
      <x:c r="VZP5890" s="248"/>
      <x:c r="VZQ5890" s="248"/>
      <x:c r="VZR5890" s="248"/>
      <x:c r="VZS5890" s="248"/>
      <x:c r="VZT5890" s="248"/>
      <x:c r="VZU5890" s="248"/>
      <x:c r="VZV5890" s="248"/>
      <x:c r="VZW5890" s="248"/>
      <x:c r="VZX5890" s="248"/>
      <x:c r="VZY5890" s="248"/>
      <x:c r="VZZ5890" s="248"/>
      <x:c r="WAA5890" s="248"/>
      <x:c r="WAB5890" s="248"/>
      <x:c r="WAC5890" s="248"/>
      <x:c r="WAD5890" s="248"/>
      <x:c r="WAE5890" s="248"/>
      <x:c r="WAF5890" s="248"/>
      <x:c r="WAG5890" s="248"/>
      <x:c r="WAH5890" s="248"/>
      <x:c r="WAI5890" s="248"/>
      <x:c r="WAJ5890" s="248"/>
      <x:c r="WAK5890" s="248"/>
      <x:c r="WAL5890" s="248"/>
      <x:c r="WAM5890" s="248"/>
      <x:c r="WAN5890" s="248"/>
      <x:c r="WAO5890" s="248"/>
      <x:c r="WAP5890" s="248"/>
      <x:c r="WAQ5890" s="248"/>
      <x:c r="WAR5890" s="248"/>
      <x:c r="WAS5890" s="248"/>
      <x:c r="WAT5890" s="248"/>
      <x:c r="WAU5890" s="248"/>
      <x:c r="WAV5890" s="248"/>
      <x:c r="WAW5890" s="248"/>
      <x:c r="WAX5890" s="248"/>
      <x:c r="WAY5890" s="248"/>
      <x:c r="WAZ5890" s="248"/>
      <x:c r="WBA5890" s="248"/>
      <x:c r="WBB5890" s="248"/>
      <x:c r="WBC5890" s="248"/>
      <x:c r="WBD5890" s="248"/>
      <x:c r="WBE5890" s="248"/>
      <x:c r="WBF5890" s="248"/>
      <x:c r="WBG5890" s="248"/>
      <x:c r="WBH5890" s="248"/>
      <x:c r="WBI5890" s="248"/>
      <x:c r="WBJ5890" s="248"/>
      <x:c r="WBK5890" s="248"/>
      <x:c r="WBL5890" s="248"/>
      <x:c r="WBM5890" s="248"/>
      <x:c r="WBN5890" s="248"/>
      <x:c r="WBO5890" s="248"/>
      <x:c r="WBP5890" s="248"/>
      <x:c r="WBQ5890" s="248"/>
      <x:c r="WBR5890" s="248"/>
      <x:c r="WBS5890" s="248"/>
      <x:c r="WBT5890" s="248"/>
      <x:c r="WBU5890" s="248"/>
      <x:c r="WBV5890" s="248"/>
      <x:c r="WBW5890" s="248"/>
      <x:c r="WBX5890" s="248"/>
      <x:c r="WBY5890" s="248"/>
      <x:c r="WBZ5890" s="248"/>
      <x:c r="WCA5890" s="248"/>
      <x:c r="WCB5890" s="248"/>
      <x:c r="WCC5890" s="248"/>
      <x:c r="WCD5890" s="248"/>
      <x:c r="WCE5890" s="248"/>
      <x:c r="WCF5890" s="248"/>
      <x:c r="WCG5890" s="248"/>
      <x:c r="WCH5890" s="248"/>
      <x:c r="WCI5890" s="248"/>
      <x:c r="WCJ5890" s="248"/>
      <x:c r="WCK5890" s="248"/>
      <x:c r="WCL5890" s="248"/>
      <x:c r="WCM5890" s="248"/>
      <x:c r="WCN5890" s="248"/>
      <x:c r="WCO5890" s="248"/>
      <x:c r="WCP5890" s="248"/>
      <x:c r="WCQ5890" s="248"/>
      <x:c r="WCR5890" s="248"/>
      <x:c r="WCS5890" s="248"/>
      <x:c r="WCT5890" s="248"/>
      <x:c r="WCU5890" s="248"/>
      <x:c r="WCV5890" s="248"/>
      <x:c r="WCW5890" s="248"/>
      <x:c r="WCX5890" s="248"/>
      <x:c r="WCY5890" s="248"/>
      <x:c r="WCZ5890" s="248"/>
      <x:c r="WDA5890" s="248"/>
      <x:c r="WDB5890" s="248"/>
      <x:c r="WDC5890" s="248"/>
      <x:c r="WDD5890" s="248"/>
      <x:c r="WDE5890" s="248"/>
      <x:c r="WDF5890" s="248"/>
      <x:c r="WDG5890" s="248"/>
      <x:c r="WDH5890" s="248"/>
      <x:c r="WDI5890" s="248"/>
      <x:c r="WDJ5890" s="248"/>
      <x:c r="WDK5890" s="248"/>
      <x:c r="WDL5890" s="248"/>
      <x:c r="WDM5890" s="248"/>
      <x:c r="WDN5890" s="248"/>
      <x:c r="WDO5890" s="248"/>
      <x:c r="WDP5890" s="248"/>
      <x:c r="WDQ5890" s="248"/>
      <x:c r="WDR5890" s="248"/>
      <x:c r="WDS5890" s="248"/>
      <x:c r="WDT5890" s="248"/>
      <x:c r="WDU5890" s="248"/>
      <x:c r="WDV5890" s="248"/>
      <x:c r="WDW5890" s="248"/>
      <x:c r="WDX5890" s="248"/>
      <x:c r="WDY5890" s="248"/>
      <x:c r="WDZ5890" s="248"/>
      <x:c r="WEA5890" s="248"/>
      <x:c r="WEB5890" s="248"/>
      <x:c r="WEC5890" s="248"/>
      <x:c r="WED5890" s="248"/>
      <x:c r="WEE5890" s="248"/>
      <x:c r="WEF5890" s="248"/>
      <x:c r="WEG5890" s="248"/>
      <x:c r="WEH5890" s="248"/>
      <x:c r="WEI5890" s="248"/>
      <x:c r="WEJ5890" s="248"/>
      <x:c r="WEK5890" s="248"/>
      <x:c r="WEL5890" s="248"/>
      <x:c r="WEM5890" s="248"/>
      <x:c r="WEN5890" s="248"/>
      <x:c r="WEO5890" s="248"/>
      <x:c r="WEP5890" s="248"/>
      <x:c r="WEQ5890" s="248"/>
      <x:c r="WER5890" s="248"/>
      <x:c r="WES5890" s="248"/>
      <x:c r="WET5890" s="248"/>
      <x:c r="WEU5890" s="248"/>
      <x:c r="WEV5890" s="248"/>
      <x:c r="WEW5890" s="248"/>
      <x:c r="WEX5890" s="248"/>
      <x:c r="WEY5890" s="248"/>
      <x:c r="WEZ5890" s="248"/>
      <x:c r="WFA5890" s="248"/>
      <x:c r="WFB5890" s="248"/>
      <x:c r="WFC5890" s="248"/>
      <x:c r="WFD5890" s="248"/>
      <x:c r="WFE5890" s="248"/>
      <x:c r="WFF5890" s="248"/>
      <x:c r="WFG5890" s="248"/>
      <x:c r="WFH5890" s="248"/>
      <x:c r="WFI5890" s="248"/>
      <x:c r="WFJ5890" s="248"/>
      <x:c r="WFK5890" s="248"/>
      <x:c r="WFL5890" s="248"/>
      <x:c r="WFM5890" s="248"/>
      <x:c r="WFN5890" s="248"/>
      <x:c r="WFO5890" s="248"/>
      <x:c r="WFP5890" s="248"/>
      <x:c r="WFQ5890" s="248"/>
      <x:c r="WFR5890" s="248"/>
      <x:c r="WFS5890" s="248"/>
      <x:c r="WFT5890" s="248"/>
      <x:c r="WFU5890" s="248"/>
      <x:c r="WFV5890" s="248"/>
      <x:c r="WFW5890" s="248"/>
      <x:c r="WFX5890" s="248"/>
      <x:c r="WFY5890" s="248"/>
      <x:c r="WFZ5890" s="248"/>
      <x:c r="WGA5890" s="248"/>
      <x:c r="WGB5890" s="248"/>
      <x:c r="WGC5890" s="248"/>
      <x:c r="WGD5890" s="248"/>
      <x:c r="WGE5890" s="248"/>
      <x:c r="WGF5890" s="248"/>
      <x:c r="WGG5890" s="248"/>
      <x:c r="WGH5890" s="248"/>
      <x:c r="WGI5890" s="248"/>
      <x:c r="WGJ5890" s="248"/>
      <x:c r="WGK5890" s="248"/>
      <x:c r="WGL5890" s="248"/>
      <x:c r="WGM5890" s="248"/>
      <x:c r="WGN5890" s="248"/>
      <x:c r="WGO5890" s="248"/>
      <x:c r="WGP5890" s="248"/>
      <x:c r="WGQ5890" s="248"/>
      <x:c r="WGR5890" s="248"/>
      <x:c r="WGS5890" s="248"/>
      <x:c r="WGT5890" s="248"/>
      <x:c r="WGU5890" s="248"/>
      <x:c r="WGV5890" s="248"/>
      <x:c r="WGW5890" s="248"/>
      <x:c r="WGX5890" s="248"/>
      <x:c r="WGY5890" s="248"/>
      <x:c r="WGZ5890" s="248"/>
      <x:c r="WHA5890" s="248"/>
      <x:c r="WHB5890" s="248"/>
      <x:c r="WHC5890" s="248"/>
      <x:c r="WHD5890" s="248"/>
      <x:c r="WHE5890" s="248"/>
      <x:c r="WHF5890" s="248"/>
      <x:c r="WHG5890" s="248"/>
      <x:c r="WHH5890" s="248"/>
      <x:c r="WHI5890" s="248"/>
      <x:c r="WHJ5890" s="248"/>
      <x:c r="WHK5890" s="248"/>
      <x:c r="WHL5890" s="248"/>
      <x:c r="WHM5890" s="248"/>
      <x:c r="WHN5890" s="248"/>
      <x:c r="WHO5890" s="248"/>
      <x:c r="WHP5890" s="248"/>
      <x:c r="WHQ5890" s="248"/>
      <x:c r="WHR5890" s="248"/>
      <x:c r="WHS5890" s="248"/>
      <x:c r="WHT5890" s="248"/>
      <x:c r="WHU5890" s="248"/>
      <x:c r="WHV5890" s="248"/>
      <x:c r="WHW5890" s="248"/>
      <x:c r="WHX5890" s="248"/>
      <x:c r="WHY5890" s="248"/>
      <x:c r="WHZ5890" s="248"/>
      <x:c r="WIA5890" s="248"/>
      <x:c r="WIB5890" s="248"/>
      <x:c r="WIC5890" s="248"/>
      <x:c r="WID5890" s="248"/>
      <x:c r="WIE5890" s="248"/>
      <x:c r="WIF5890" s="248"/>
      <x:c r="WIG5890" s="248"/>
      <x:c r="WIH5890" s="248"/>
      <x:c r="WII5890" s="248"/>
      <x:c r="WIJ5890" s="248"/>
      <x:c r="WIK5890" s="248"/>
      <x:c r="WIL5890" s="248"/>
      <x:c r="WIM5890" s="248"/>
      <x:c r="WIN5890" s="248"/>
      <x:c r="WIO5890" s="248"/>
      <x:c r="WIP5890" s="248"/>
      <x:c r="WIQ5890" s="248"/>
      <x:c r="WIR5890" s="248"/>
      <x:c r="WIS5890" s="248"/>
      <x:c r="WIT5890" s="248"/>
      <x:c r="WIU5890" s="248"/>
      <x:c r="WIV5890" s="248"/>
      <x:c r="WIW5890" s="248"/>
      <x:c r="WIX5890" s="248"/>
      <x:c r="WIY5890" s="248"/>
      <x:c r="WIZ5890" s="248"/>
      <x:c r="WJA5890" s="248"/>
      <x:c r="WJB5890" s="248"/>
      <x:c r="WJC5890" s="248"/>
      <x:c r="WJD5890" s="248"/>
      <x:c r="WJE5890" s="248"/>
      <x:c r="WJF5890" s="248"/>
      <x:c r="WJG5890" s="248"/>
      <x:c r="WJH5890" s="248"/>
      <x:c r="WJI5890" s="248"/>
      <x:c r="WJJ5890" s="248"/>
      <x:c r="WJK5890" s="248"/>
      <x:c r="WJL5890" s="248"/>
      <x:c r="WJM5890" s="248"/>
      <x:c r="WJN5890" s="248"/>
      <x:c r="WJO5890" s="248"/>
      <x:c r="WJP5890" s="248"/>
      <x:c r="WJQ5890" s="248"/>
      <x:c r="WJR5890" s="248"/>
      <x:c r="WJS5890" s="248"/>
      <x:c r="WJT5890" s="248"/>
      <x:c r="WJU5890" s="248"/>
      <x:c r="WJV5890" s="248"/>
      <x:c r="WJW5890" s="248"/>
      <x:c r="WJX5890" s="248"/>
      <x:c r="WJY5890" s="248"/>
      <x:c r="WJZ5890" s="248"/>
      <x:c r="WKA5890" s="248"/>
      <x:c r="WKB5890" s="248"/>
      <x:c r="WKC5890" s="248"/>
      <x:c r="WKD5890" s="248"/>
      <x:c r="WKE5890" s="248"/>
      <x:c r="WKF5890" s="248"/>
      <x:c r="WKG5890" s="248"/>
      <x:c r="WKH5890" s="248"/>
      <x:c r="WKI5890" s="248"/>
      <x:c r="WKJ5890" s="248"/>
      <x:c r="WKK5890" s="248"/>
      <x:c r="WKL5890" s="248"/>
      <x:c r="WKM5890" s="248"/>
      <x:c r="WKN5890" s="248"/>
      <x:c r="WKO5890" s="248"/>
      <x:c r="WKP5890" s="248"/>
      <x:c r="WKQ5890" s="248"/>
      <x:c r="WKR5890" s="248"/>
      <x:c r="WKS5890" s="248"/>
      <x:c r="WKT5890" s="248"/>
      <x:c r="WKU5890" s="248"/>
      <x:c r="WKV5890" s="248"/>
      <x:c r="WKW5890" s="248"/>
      <x:c r="WKX5890" s="248"/>
      <x:c r="WKY5890" s="248"/>
      <x:c r="WKZ5890" s="248"/>
      <x:c r="WLA5890" s="248"/>
      <x:c r="WLB5890" s="248"/>
      <x:c r="WLC5890" s="248"/>
      <x:c r="WLD5890" s="248"/>
      <x:c r="WLE5890" s="248"/>
      <x:c r="WLF5890" s="248"/>
      <x:c r="WLG5890" s="248"/>
      <x:c r="WLH5890" s="248"/>
      <x:c r="WLI5890" s="248"/>
      <x:c r="WLJ5890" s="248"/>
      <x:c r="WLK5890" s="248"/>
      <x:c r="WLL5890" s="248"/>
      <x:c r="WLM5890" s="248"/>
      <x:c r="WLN5890" s="248"/>
      <x:c r="WLO5890" s="248"/>
      <x:c r="WLP5890" s="248"/>
      <x:c r="WLQ5890" s="248"/>
      <x:c r="WLR5890" s="248"/>
      <x:c r="WLS5890" s="248"/>
      <x:c r="WLT5890" s="248"/>
      <x:c r="WLU5890" s="248"/>
      <x:c r="WLV5890" s="248"/>
      <x:c r="WLW5890" s="248"/>
      <x:c r="WLX5890" s="248"/>
      <x:c r="WLY5890" s="248"/>
      <x:c r="WLZ5890" s="248"/>
      <x:c r="WMA5890" s="248"/>
      <x:c r="WMB5890" s="248"/>
      <x:c r="WMC5890" s="248"/>
      <x:c r="WMD5890" s="248"/>
      <x:c r="WME5890" s="248"/>
      <x:c r="WMF5890" s="248"/>
      <x:c r="WMG5890" s="248"/>
      <x:c r="WMH5890" s="248"/>
      <x:c r="WMI5890" s="248"/>
      <x:c r="WMJ5890" s="248"/>
      <x:c r="WMK5890" s="248"/>
      <x:c r="WML5890" s="248"/>
      <x:c r="WMM5890" s="248"/>
      <x:c r="WMN5890" s="248"/>
      <x:c r="WMO5890" s="248"/>
      <x:c r="WMP5890" s="248"/>
      <x:c r="WMQ5890" s="248"/>
      <x:c r="WMR5890" s="248"/>
      <x:c r="WMS5890" s="248"/>
      <x:c r="WMT5890" s="248"/>
      <x:c r="WMU5890" s="248"/>
      <x:c r="WMV5890" s="248"/>
      <x:c r="WMW5890" s="248"/>
      <x:c r="WMX5890" s="248"/>
      <x:c r="WMY5890" s="248"/>
      <x:c r="WMZ5890" s="248"/>
      <x:c r="WNA5890" s="248"/>
      <x:c r="WNB5890" s="248"/>
      <x:c r="WNC5890" s="248"/>
      <x:c r="WND5890" s="248"/>
      <x:c r="WNE5890" s="248"/>
      <x:c r="WNF5890" s="248"/>
      <x:c r="WNG5890" s="248"/>
      <x:c r="WNH5890" s="248"/>
      <x:c r="WNI5890" s="248"/>
      <x:c r="WNJ5890" s="248"/>
      <x:c r="WNK5890" s="248"/>
      <x:c r="WNL5890" s="248"/>
      <x:c r="WNM5890" s="248"/>
      <x:c r="WNN5890" s="248"/>
      <x:c r="WNO5890" s="248"/>
      <x:c r="WNP5890" s="248"/>
      <x:c r="WNQ5890" s="248"/>
      <x:c r="WNR5890" s="248"/>
      <x:c r="WNS5890" s="248"/>
      <x:c r="WNT5890" s="248"/>
      <x:c r="WNU5890" s="248"/>
      <x:c r="WNV5890" s="248"/>
      <x:c r="WNW5890" s="248"/>
      <x:c r="WNX5890" s="248"/>
      <x:c r="WNY5890" s="248"/>
      <x:c r="WNZ5890" s="248"/>
      <x:c r="WOA5890" s="248"/>
      <x:c r="WOB5890" s="248"/>
      <x:c r="WOC5890" s="248"/>
      <x:c r="WOD5890" s="248"/>
      <x:c r="WOE5890" s="248"/>
      <x:c r="WOF5890" s="248"/>
      <x:c r="WOG5890" s="248"/>
      <x:c r="WOH5890" s="248"/>
      <x:c r="WOI5890" s="248"/>
      <x:c r="WOJ5890" s="248"/>
      <x:c r="WOK5890" s="248"/>
      <x:c r="WOL5890" s="248"/>
      <x:c r="WOM5890" s="248"/>
      <x:c r="WON5890" s="248"/>
      <x:c r="WOO5890" s="248"/>
      <x:c r="WOP5890" s="248"/>
      <x:c r="WOQ5890" s="248"/>
      <x:c r="WOR5890" s="248"/>
      <x:c r="WOS5890" s="248"/>
      <x:c r="WOT5890" s="248"/>
      <x:c r="WOU5890" s="248"/>
      <x:c r="WOV5890" s="248"/>
      <x:c r="WOW5890" s="248"/>
      <x:c r="WOX5890" s="248"/>
      <x:c r="WOY5890" s="248"/>
      <x:c r="WOZ5890" s="248"/>
      <x:c r="WPA5890" s="248"/>
      <x:c r="WPB5890" s="248"/>
      <x:c r="WPC5890" s="248"/>
      <x:c r="WPD5890" s="248"/>
      <x:c r="WPE5890" s="248"/>
      <x:c r="WPF5890" s="248"/>
      <x:c r="WPG5890" s="248"/>
      <x:c r="WPH5890" s="248"/>
      <x:c r="WPI5890" s="248"/>
      <x:c r="WPJ5890" s="248"/>
      <x:c r="WPK5890" s="248"/>
      <x:c r="WPL5890" s="248"/>
      <x:c r="WPM5890" s="248"/>
      <x:c r="WPN5890" s="248"/>
      <x:c r="WPO5890" s="248"/>
      <x:c r="WPP5890" s="248"/>
      <x:c r="WPQ5890" s="248"/>
      <x:c r="WPR5890" s="248"/>
      <x:c r="WPS5890" s="248"/>
      <x:c r="WPT5890" s="248"/>
      <x:c r="WPU5890" s="248"/>
      <x:c r="WPV5890" s="248"/>
      <x:c r="WPW5890" s="248"/>
      <x:c r="WPX5890" s="248"/>
      <x:c r="WPY5890" s="248"/>
      <x:c r="WPZ5890" s="248"/>
      <x:c r="WQA5890" s="248"/>
      <x:c r="WQB5890" s="248"/>
      <x:c r="WQC5890" s="248"/>
      <x:c r="WQD5890" s="248"/>
      <x:c r="WQE5890" s="248"/>
      <x:c r="WQF5890" s="248"/>
      <x:c r="WQG5890" s="248"/>
      <x:c r="WQH5890" s="248"/>
      <x:c r="WQI5890" s="248"/>
      <x:c r="WQJ5890" s="248"/>
      <x:c r="WQK5890" s="248"/>
      <x:c r="WQL5890" s="248"/>
      <x:c r="WQM5890" s="248"/>
      <x:c r="WQN5890" s="248"/>
      <x:c r="WQO5890" s="248"/>
      <x:c r="WQP5890" s="248"/>
      <x:c r="WQQ5890" s="248"/>
      <x:c r="WQR5890" s="248"/>
      <x:c r="WQS5890" s="248"/>
      <x:c r="WQT5890" s="248"/>
      <x:c r="WQU5890" s="248"/>
      <x:c r="WQV5890" s="248"/>
      <x:c r="WQW5890" s="248"/>
      <x:c r="WQX5890" s="248"/>
      <x:c r="WQY5890" s="248"/>
      <x:c r="WQZ5890" s="248"/>
      <x:c r="WRA5890" s="248"/>
      <x:c r="WRB5890" s="248"/>
      <x:c r="WRC5890" s="248"/>
      <x:c r="WRD5890" s="248"/>
      <x:c r="WRE5890" s="248"/>
      <x:c r="WRF5890" s="248"/>
      <x:c r="WRG5890" s="248"/>
      <x:c r="WRH5890" s="248"/>
      <x:c r="WRI5890" s="248"/>
      <x:c r="WRJ5890" s="248"/>
      <x:c r="WRK5890" s="248"/>
      <x:c r="WRL5890" s="248"/>
      <x:c r="WRM5890" s="248"/>
      <x:c r="WRN5890" s="248"/>
      <x:c r="WRO5890" s="248"/>
      <x:c r="WRP5890" s="248"/>
      <x:c r="WRQ5890" s="248"/>
      <x:c r="WRR5890" s="248"/>
      <x:c r="WRS5890" s="248"/>
      <x:c r="WRT5890" s="248"/>
      <x:c r="WRU5890" s="248"/>
      <x:c r="WRV5890" s="248"/>
      <x:c r="WRW5890" s="248"/>
      <x:c r="WRX5890" s="248"/>
      <x:c r="WRY5890" s="248"/>
      <x:c r="WRZ5890" s="248"/>
      <x:c r="WSA5890" s="248"/>
      <x:c r="WSB5890" s="248"/>
      <x:c r="WSC5890" s="248"/>
      <x:c r="WSD5890" s="248"/>
      <x:c r="WSE5890" s="248"/>
      <x:c r="WSF5890" s="248"/>
      <x:c r="WSG5890" s="248"/>
      <x:c r="WSH5890" s="248"/>
      <x:c r="WSI5890" s="248"/>
      <x:c r="WSJ5890" s="248"/>
      <x:c r="WSK5890" s="248"/>
      <x:c r="WSL5890" s="248"/>
      <x:c r="WSM5890" s="248"/>
      <x:c r="WSN5890" s="248"/>
      <x:c r="WSO5890" s="248"/>
      <x:c r="WSP5890" s="248"/>
      <x:c r="WSQ5890" s="248"/>
      <x:c r="WSR5890" s="248"/>
      <x:c r="WSS5890" s="248"/>
      <x:c r="WST5890" s="248"/>
      <x:c r="WSU5890" s="248"/>
      <x:c r="WSV5890" s="248"/>
      <x:c r="WSW5890" s="248"/>
      <x:c r="WSX5890" s="248"/>
      <x:c r="WSY5890" s="248"/>
      <x:c r="WSZ5890" s="248"/>
      <x:c r="WTA5890" s="248"/>
      <x:c r="WTB5890" s="248"/>
      <x:c r="WTC5890" s="248"/>
      <x:c r="WTD5890" s="248"/>
      <x:c r="WTE5890" s="248"/>
      <x:c r="WTF5890" s="248"/>
      <x:c r="WTG5890" s="248"/>
      <x:c r="WTH5890" s="248"/>
      <x:c r="WTI5890" s="248"/>
      <x:c r="WTJ5890" s="248"/>
      <x:c r="WTK5890" s="248"/>
      <x:c r="WTL5890" s="248"/>
      <x:c r="WTM5890" s="248"/>
      <x:c r="WTN5890" s="248"/>
      <x:c r="WTO5890" s="248"/>
      <x:c r="WTP5890" s="248"/>
      <x:c r="WTQ5890" s="248"/>
      <x:c r="WTR5890" s="248"/>
      <x:c r="WTS5890" s="248"/>
      <x:c r="WTT5890" s="248"/>
      <x:c r="WTU5890" s="248"/>
      <x:c r="WTV5890" s="248"/>
      <x:c r="WTW5890" s="248"/>
      <x:c r="WTX5890" s="248"/>
      <x:c r="WTY5890" s="248"/>
      <x:c r="WTZ5890" s="248"/>
      <x:c r="WUA5890" s="248"/>
      <x:c r="WUB5890" s="248"/>
      <x:c r="WUC5890" s="248"/>
      <x:c r="WUD5890" s="248"/>
      <x:c r="WUE5890" s="248"/>
      <x:c r="WUF5890" s="248"/>
      <x:c r="WUG5890" s="248"/>
      <x:c r="WUH5890" s="248"/>
      <x:c r="WUI5890" s="248"/>
      <x:c r="WUJ5890" s="248"/>
      <x:c r="WUK5890" s="248"/>
      <x:c r="WUL5890" s="248"/>
      <x:c r="WUM5890" s="248"/>
      <x:c r="WUN5890" s="248"/>
      <x:c r="WUO5890" s="248"/>
      <x:c r="WUP5890" s="248"/>
      <x:c r="WUQ5890" s="248"/>
      <x:c r="WUR5890" s="248"/>
      <x:c r="WUS5890" s="248"/>
      <x:c r="WUT5890" s="248"/>
      <x:c r="WUU5890" s="248"/>
      <x:c r="WUV5890" s="248"/>
      <x:c r="WUW5890" s="248"/>
      <x:c r="WUX5890" s="248"/>
      <x:c r="WUY5890" s="248"/>
      <x:c r="WUZ5890" s="248"/>
      <x:c r="WVA5890" s="248"/>
      <x:c r="WVB5890" s="248"/>
      <x:c r="WVC5890" s="248"/>
      <x:c r="WVD5890" s="248"/>
      <x:c r="WVE5890" s="248"/>
      <x:c r="WVF5890" s="248"/>
      <x:c r="WVG5890" s="248"/>
      <x:c r="WVH5890" s="248"/>
      <x:c r="WVI5890" s="248"/>
      <x:c r="WVJ5890" s="248"/>
      <x:c r="WVK5890" s="248"/>
      <x:c r="WVL5890" s="248"/>
      <x:c r="WVM5890" s="248"/>
      <x:c r="WVN5890" s="248"/>
      <x:c r="WVO5890" s="248"/>
      <x:c r="WVP5890" s="248"/>
      <x:c r="WVQ5890" s="248"/>
      <x:c r="WVR5890" s="248"/>
      <x:c r="WVS5890" s="248"/>
      <x:c r="WVT5890" s="248"/>
      <x:c r="WVU5890" s="248"/>
      <x:c r="WVV5890" s="248"/>
      <x:c r="WVW5890" s="248"/>
      <x:c r="WVX5890" s="248"/>
      <x:c r="WVY5890" s="248"/>
      <x:c r="WVZ5890" s="248"/>
      <x:c r="WWA5890" s="248"/>
      <x:c r="WWB5890" s="248"/>
      <x:c r="WWC5890" s="248"/>
      <x:c r="WWD5890" s="248"/>
      <x:c r="WWE5890" s="248"/>
      <x:c r="WWF5890" s="248"/>
      <x:c r="WWG5890" s="248"/>
      <x:c r="WWH5890" s="248"/>
      <x:c r="WWI5890" s="248"/>
      <x:c r="WWJ5890" s="248"/>
      <x:c r="WWK5890" s="248"/>
      <x:c r="WWL5890" s="248"/>
      <x:c r="WWM5890" s="248"/>
      <x:c r="WWN5890" s="248"/>
      <x:c r="WWO5890" s="248"/>
      <x:c r="WWP5890" s="248"/>
      <x:c r="WWQ5890" s="248"/>
      <x:c r="WWR5890" s="248"/>
      <x:c r="WWS5890" s="248"/>
      <x:c r="WWT5890" s="248"/>
      <x:c r="WWU5890" s="248"/>
      <x:c r="WWV5890" s="248"/>
      <x:c r="WWW5890" s="248"/>
      <x:c r="WWX5890" s="248"/>
      <x:c r="WWY5890" s="248"/>
      <x:c r="WWZ5890" s="248"/>
      <x:c r="WXA5890" s="248"/>
      <x:c r="WXB5890" s="248"/>
      <x:c r="WXC5890" s="248"/>
      <x:c r="WXD5890" s="248"/>
      <x:c r="WXE5890" s="248"/>
      <x:c r="WXF5890" s="248"/>
      <x:c r="WXG5890" s="248"/>
      <x:c r="WXH5890" s="248"/>
      <x:c r="WXI5890" s="248"/>
      <x:c r="WXJ5890" s="248"/>
      <x:c r="WXK5890" s="248"/>
      <x:c r="WXL5890" s="248"/>
      <x:c r="WXM5890" s="248"/>
      <x:c r="WXN5890" s="248"/>
      <x:c r="WXO5890" s="248"/>
      <x:c r="WXP5890" s="248"/>
      <x:c r="WXQ5890" s="248"/>
      <x:c r="WXR5890" s="248"/>
      <x:c r="WXS5890" s="248"/>
      <x:c r="WXT5890" s="248"/>
      <x:c r="WXU5890" s="248"/>
      <x:c r="WXV5890" s="248"/>
      <x:c r="WXW5890" s="248"/>
      <x:c r="WXX5890" s="248"/>
      <x:c r="WXY5890" s="248"/>
      <x:c r="WXZ5890" s="248"/>
      <x:c r="WYA5890" s="248"/>
      <x:c r="WYB5890" s="248"/>
      <x:c r="WYC5890" s="248"/>
      <x:c r="WYD5890" s="248"/>
      <x:c r="WYE5890" s="248"/>
      <x:c r="WYF5890" s="248"/>
      <x:c r="WYG5890" s="248"/>
      <x:c r="WYH5890" s="248"/>
      <x:c r="WYI5890" s="248"/>
      <x:c r="WYJ5890" s="248"/>
      <x:c r="WYK5890" s="248"/>
      <x:c r="WYL5890" s="248"/>
      <x:c r="WYM5890" s="248"/>
      <x:c r="WYN5890" s="248"/>
      <x:c r="WYO5890" s="248"/>
      <x:c r="WYP5890" s="248"/>
      <x:c r="WYQ5890" s="248"/>
      <x:c r="WYR5890" s="248"/>
      <x:c r="WYS5890" s="248"/>
      <x:c r="WYT5890" s="248"/>
      <x:c r="WYU5890" s="248"/>
      <x:c r="WYV5890" s="248"/>
      <x:c r="WYW5890" s="248"/>
      <x:c r="WYX5890" s="248"/>
      <x:c r="WYY5890" s="248"/>
      <x:c r="WYZ5890" s="248"/>
      <x:c r="WZA5890" s="248"/>
      <x:c r="WZB5890" s="248"/>
      <x:c r="WZC5890" s="248"/>
      <x:c r="WZD5890" s="248"/>
      <x:c r="WZE5890" s="248"/>
      <x:c r="WZF5890" s="248"/>
      <x:c r="WZG5890" s="248"/>
      <x:c r="WZH5890" s="248"/>
      <x:c r="WZI5890" s="248"/>
      <x:c r="WZJ5890" s="248"/>
      <x:c r="WZK5890" s="248"/>
      <x:c r="WZL5890" s="248"/>
      <x:c r="WZM5890" s="248"/>
      <x:c r="WZN5890" s="248"/>
      <x:c r="WZO5890" s="248"/>
      <x:c r="WZP5890" s="248"/>
      <x:c r="WZQ5890" s="248"/>
      <x:c r="WZR5890" s="248"/>
      <x:c r="WZS5890" s="248"/>
      <x:c r="WZT5890" s="248"/>
      <x:c r="WZU5890" s="248"/>
      <x:c r="WZV5890" s="248"/>
      <x:c r="WZW5890" s="248"/>
      <x:c r="WZX5890" s="248"/>
      <x:c r="WZY5890" s="248"/>
      <x:c r="WZZ5890" s="248"/>
      <x:c r="XAA5890" s="248"/>
      <x:c r="XAB5890" s="248"/>
      <x:c r="XAC5890" s="248"/>
      <x:c r="XAD5890" s="248"/>
      <x:c r="XAE5890" s="248"/>
      <x:c r="XAF5890" s="248"/>
      <x:c r="XAG5890" s="248"/>
      <x:c r="XAH5890" s="248"/>
      <x:c r="XAI5890" s="248"/>
      <x:c r="XAJ5890" s="248"/>
      <x:c r="XAK5890" s="248"/>
      <x:c r="XAL5890" s="248"/>
      <x:c r="XAM5890" s="248"/>
      <x:c r="XAN5890" s="248"/>
      <x:c r="XAO5890" s="248"/>
      <x:c r="XAP5890" s="248"/>
      <x:c r="XAQ5890" s="248"/>
      <x:c r="XAR5890" s="248"/>
      <x:c r="XAS5890" s="248"/>
      <x:c r="XAT5890" s="248"/>
      <x:c r="XAU5890" s="248"/>
      <x:c r="XAV5890" s="248"/>
      <x:c r="XAW5890" s="248"/>
      <x:c r="XAX5890" s="248"/>
      <x:c r="XAY5890" s="248"/>
      <x:c r="XAZ5890" s="248"/>
      <x:c r="XBA5890" s="248"/>
      <x:c r="XBB5890" s="248"/>
      <x:c r="XBC5890" s="248"/>
      <x:c r="XBD5890" s="248"/>
      <x:c r="XBE5890" s="248"/>
      <x:c r="XBF5890" s="248"/>
      <x:c r="XBG5890" s="248"/>
      <x:c r="XBH5890" s="248"/>
      <x:c r="XBI5890" s="248"/>
      <x:c r="XBJ5890" s="248"/>
      <x:c r="XBK5890" s="248"/>
      <x:c r="XBL5890" s="248"/>
      <x:c r="XBM5890" s="248"/>
      <x:c r="XBN5890" s="248"/>
      <x:c r="XBO5890" s="248"/>
      <x:c r="XBP5890" s="248"/>
      <x:c r="XBQ5890" s="248"/>
      <x:c r="XBR5890" s="248"/>
      <x:c r="XBS5890" s="248"/>
      <x:c r="XBT5890" s="248"/>
      <x:c r="XBU5890" s="248"/>
      <x:c r="XBV5890" s="248"/>
      <x:c r="XBW5890" s="248"/>
      <x:c r="XBX5890" s="248"/>
      <x:c r="XBY5890" s="248"/>
      <x:c r="XBZ5890" s="248"/>
      <x:c r="XCA5890" s="248"/>
      <x:c r="XCB5890" s="248"/>
      <x:c r="XCC5890" s="248"/>
      <x:c r="XCD5890" s="248"/>
      <x:c r="XCE5890" s="248"/>
      <x:c r="XCF5890" s="248"/>
      <x:c r="XCG5890" s="248"/>
      <x:c r="XCH5890" s="248"/>
      <x:c r="XCI5890" s="248"/>
      <x:c r="XCJ5890" s="248"/>
      <x:c r="XCK5890" s="248"/>
      <x:c r="XCL5890" s="248"/>
      <x:c r="XCM5890" s="248"/>
      <x:c r="XCN5890" s="248"/>
      <x:c r="XCO5890" s="248"/>
      <x:c r="XCP5890" s="248"/>
      <x:c r="XCQ5890" s="248"/>
      <x:c r="XCR5890" s="248"/>
      <x:c r="XCS5890" s="248"/>
      <x:c r="XCT5890" s="248"/>
      <x:c r="XCU5890" s="248"/>
      <x:c r="XCV5890" s="248"/>
      <x:c r="XCW5890" s="248"/>
      <x:c r="XCX5890" s="248"/>
      <x:c r="XCY5890" s="248"/>
      <x:c r="XCZ5890" s="248"/>
      <x:c r="XDA5890" s="248"/>
      <x:c r="XDB5890" s="248"/>
      <x:c r="XDC5890" s="248"/>
      <x:c r="XDD5890" s="248"/>
      <x:c r="XDE5890" s="248"/>
      <x:c r="XDF5890" s="248"/>
      <x:c r="XDG5890" s="248"/>
      <x:c r="XDH5890" s="248"/>
      <x:c r="XDI5890" s="248"/>
      <x:c r="XDJ5890" s="248"/>
      <x:c r="XDK5890" s="248"/>
      <x:c r="XDL5890" s="248"/>
      <x:c r="XDM5890" s="248"/>
      <x:c r="XDN5890" s="248"/>
      <x:c r="XDO5890" s="248"/>
      <x:c r="XDP5890" s="248"/>
      <x:c r="XDQ5890" s="248"/>
      <x:c r="XDR5890" s="248"/>
      <x:c r="XDS5890" s="248"/>
      <x:c r="XDT5890" s="248"/>
      <x:c r="XDU5890" s="248"/>
      <x:c r="XDV5890" s="248"/>
      <x:c r="XDW5890" s="248"/>
      <x:c r="XDX5890" s="248"/>
      <x:c r="XDY5890" s="248"/>
      <x:c r="XDZ5890" s="248"/>
      <x:c r="XEA5890" s="248"/>
      <x:c r="XEB5890" s="248"/>
      <x:c r="XEC5890" s="248"/>
      <x:c r="XED5890" s="248"/>
      <x:c r="XEE5890" s="248"/>
      <x:c r="XEF5890" s="248"/>
      <x:c r="XEG5890" s="248"/>
      <x:c r="XEH5890" s="248"/>
      <x:c r="XEI5890" s="248"/>
      <x:c r="XEJ5890" s="248"/>
      <x:c r="XEK5890" s="248"/>
      <x:c r="XEL5890" s="248"/>
      <x:c r="XEM5890" s="248"/>
      <x:c r="XEN5890" s="248"/>
      <x:c r="XEO5890" s="248"/>
      <x:c r="XEP5890" s="248"/>
      <x:c r="XEQ5890" s="248"/>
      <x:c r="XER5890" s="248"/>
      <x:c r="XES5890" s="248"/>
      <x:c r="XET5890" s="248"/>
      <x:c r="XEU5890" s="248"/>
      <x:c r="XEV5890" s="248"/>
      <x:c r="XEW5890" s="248"/>
      <x:c r="XEX5890" s="248"/>
      <x:c r="XEY5890" s="248"/>
      <x:c r="XEZ5890" s="248"/>
      <x:c r="XFA5890" s="248"/>
      <x:c r="XFB5890" s="248"/>
      <x:c r="XFC5890" s="248"/>
      <x:c r="XFD5890" s="248"/>
    </x:row>
    <x:row r="5891" spans="1:16384" s="1" customFormat="1">
      <x:c r="A5891" s="248">
        <x:v>469450</x:v>
      </x:c>
      <x:c r="B5891" s="248">
        <x:v>1374</x:v>
      </x:c>
      <x:c r="C5891" s="248">
        <x:f t="shared" si="299"/>
        <x:v>1.4</x:v>
      </x:c>
      <x:c r="D5891" s="248"/>
      <x:c r="E5891" s="248"/>
      <x:c r="F5891" s="248"/>
      <x:c r="G5891" s="248">
        <x:v>5</x:v>
      </x:c>
      <x:c r="H5891" s="248"/>
      <x:c r="I5891" s="248" t="s">
        <x:v>102</x:v>
      </x:c>
      <x:c r="J5891" s="248"/>
      <x:c r="K5891" s="248"/>
      <x:c r="L5891" s="248"/>
      <x:c r="M5891" s="248"/>
      <x:c r="N5891" s="248"/>
      <x:c r="O5891" s="248"/>
      <x:c r="P5891" s="248"/>
      <x:c r="Q5891" s="248"/>
      <x:c r="R5891" s="248"/>
      <x:c r="S5891" s="248"/>
      <x:c r="T5891" s="248"/>
      <x:c r="U5891" s="248"/>
      <x:c r="V5891" s="248"/>
      <x:c r="W5891" s="248"/>
      <x:c r="X5891" s="248"/>
      <x:c r="Y5891" s="248"/>
      <x:c r="Z5891" s="248"/>
      <x:c r="AA5891" s="248"/>
      <x:c r="AB5891" s="248"/>
      <x:c r="AC5891" s="248"/>
      <x:c r="AD5891" s="248"/>
      <x:c r="AE5891" s="248"/>
      <x:c r="AF5891" s="248"/>
      <x:c r="AG5891" s="248">
        <x:v>1</x:v>
      </x:c>
      <x:c r="AH5891" s="248"/>
      <x:c r="AI5891" s="248"/>
      <x:c r="AJ5891" s="248"/>
      <x:c r="AK5891" s="248"/>
      <x:c r="AL5891" s="248"/>
      <x:c r="AM5891" s="248"/>
      <x:c r="AN5891" s="248"/>
      <x:c r="AO5891" s="248"/>
      <x:c r="AP5891" s="248"/>
      <x:c r="AQ5891" s="248"/>
      <x:c r="AR5891" s="248"/>
      <x:c r="AS5891" s="248"/>
      <x:c r="AT5891" s="248"/>
      <x:c r="AU5891" s="248"/>
      <x:c r="AV5891" s="248"/>
      <x:c r="AW5891" s="248"/>
      <x:c r="AX5891" s="248"/>
      <x:c r="AY5891" s="248"/>
      <x:c r="AZ5891" s="248"/>
      <x:c r="BA5891" s="248"/>
      <x:c r="BB5891" s="248"/>
      <x:c r="BC5891" s="248"/>
      <x:c r="BD5891" s="248"/>
      <x:c r="BE5891" s="248"/>
      <x:c r="BF5891" s="248"/>
      <x:c r="BG5891" s="248"/>
      <x:c r="BH5891" s="248"/>
      <x:c r="BI5891" s="248"/>
      <x:c r="BJ5891" s="248"/>
      <x:c r="BK5891" s="248"/>
      <x:c r="BL5891" s="248"/>
      <x:c r="BM5891" s="248"/>
      <x:c r="BN5891" s="248"/>
      <x:c r="BO5891" s="248"/>
      <x:c r="BP5891" s="248"/>
      <x:c r="BQ5891" s="248"/>
      <x:c r="BR5891" s="248"/>
      <x:c r="BS5891" s="248"/>
      <x:c r="BT5891" s="248"/>
      <x:c r="BU5891" s="248"/>
      <x:c r="BV5891" s="248"/>
      <x:c r="BW5891" s="248"/>
      <x:c r="BX5891" s="248"/>
      <x:c r="BY5891" s="248"/>
      <x:c r="BZ5891" s="248"/>
      <x:c r="CA5891" s="248"/>
      <x:c r="CB5891" s="248"/>
      <x:c r="CC5891" s="248"/>
      <x:c r="CD5891" s="248"/>
      <x:c r="CE5891" s="248"/>
      <x:c r="CF5891" s="248"/>
      <x:c r="CG5891" s="248"/>
      <x:c r="CH5891" s="248"/>
      <x:c r="CI5891" s="248"/>
      <x:c r="CJ5891" s="248"/>
      <x:c r="CK5891" s="248"/>
      <x:c r="CL5891" s="248"/>
      <x:c r="CM5891" s="248"/>
      <x:c r="CN5891" s="248"/>
      <x:c r="CO5891" s="248"/>
      <x:c r="CP5891" s="248"/>
      <x:c r="CQ5891" s="248"/>
      <x:c r="CR5891" s="248"/>
      <x:c r="CS5891" s="248"/>
      <x:c r="CT5891" s="248"/>
      <x:c r="CU5891" s="248"/>
      <x:c r="CV5891" s="248"/>
      <x:c r="CW5891" s="248"/>
      <x:c r="CX5891" s="248"/>
      <x:c r="CY5891" s="248"/>
      <x:c r="CZ5891" s="248"/>
      <x:c r="DA5891" s="248"/>
      <x:c r="DB5891" s="248"/>
      <x:c r="DC5891" s="248"/>
      <x:c r="DD5891" s="248"/>
      <x:c r="DE5891" s="248"/>
      <x:c r="DF5891" s="248"/>
      <x:c r="DG5891" s="248"/>
      <x:c r="DH5891" s="248"/>
      <x:c r="DI5891" s="248"/>
      <x:c r="DJ5891" s="248"/>
      <x:c r="DK5891" s="248"/>
      <x:c r="DL5891" s="248"/>
      <x:c r="DM5891" s="248"/>
      <x:c r="DN5891" s="248"/>
      <x:c r="DO5891" s="248"/>
      <x:c r="DP5891" s="248"/>
      <x:c r="DQ5891" s="248"/>
      <x:c r="DR5891" s="248"/>
      <x:c r="DS5891" s="248"/>
      <x:c r="DT5891" s="248"/>
      <x:c r="DU5891" s="248"/>
      <x:c r="DV5891" s="248"/>
      <x:c r="DW5891" s="248"/>
      <x:c r="DX5891" s="248"/>
      <x:c r="DY5891" s="248"/>
      <x:c r="DZ5891" s="248"/>
      <x:c r="EA5891" s="248"/>
      <x:c r="EB5891" s="248"/>
      <x:c r="EC5891" s="248"/>
      <x:c r="ED5891" s="248"/>
      <x:c r="EE5891" s="248"/>
      <x:c r="EF5891" s="248"/>
      <x:c r="EG5891" s="248"/>
      <x:c r="EH5891" s="248"/>
      <x:c r="EI5891" s="248"/>
      <x:c r="EJ5891" s="248"/>
      <x:c r="EK5891" s="248"/>
      <x:c r="EL5891" s="248"/>
      <x:c r="EM5891" s="248"/>
      <x:c r="EN5891" s="248"/>
      <x:c r="EO5891" s="248"/>
      <x:c r="EP5891" s="248"/>
      <x:c r="EQ5891" s="248"/>
      <x:c r="ER5891" s="248"/>
      <x:c r="ES5891" s="248"/>
      <x:c r="ET5891" s="248"/>
      <x:c r="EU5891" s="248"/>
      <x:c r="EV5891" s="248"/>
      <x:c r="EW5891" s="248"/>
      <x:c r="EX5891" s="248"/>
      <x:c r="EY5891" s="248"/>
      <x:c r="EZ5891" s="248"/>
      <x:c r="FA5891" s="248"/>
      <x:c r="FB5891" s="248"/>
      <x:c r="FC5891" s="248"/>
      <x:c r="FD5891" s="248"/>
      <x:c r="FE5891" s="248"/>
      <x:c r="FF5891" s="248"/>
      <x:c r="FG5891" s="248"/>
      <x:c r="FH5891" s="248"/>
      <x:c r="FI5891" s="248"/>
      <x:c r="FJ5891" s="248"/>
      <x:c r="FK5891" s="248"/>
      <x:c r="FL5891" s="248"/>
      <x:c r="FM5891" s="248"/>
      <x:c r="FN5891" s="248"/>
      <x:c r="FO5891" s="248"/>
      <x:c r="FP5891" s="248"/>
      <x:c r="FQ5891" s="248"/>
      <x:c r="FR5891" s="248"/>
      <x:c r="FS5891" s="248"/>
      <x:c r="FT5891" s="248"/>
      <x:c r="FU5891" s="248"/>
      <x:c r="FV5891" s="248"/>
      <x:c r="FW5891" s="248"/>
      <x:c r="FX5891" s="248"/>
      <x:c r="FY5891" s="248"/>
      <x:c r="FZ5891" s="248"/>
      <x:c r="GA5891" s="248"/>
      <x:c r="GB5891" s="248"/>
      <x:c r="GC5891" s="248"/>
      <x:c r="GD5891" s="248"/>
      <x:c r="GE5891" s="248"/>
      <x:c r="GF5891" s="248"/>
      <x:c r="GG5891" s="248"/>
      <x:c r="GH5891" s="248"/>
      <x:c r="GI5891" s="248"/>
      <x:c r="GJ5891" s="248"/>
      <x:c r="GK5891" s="248"/>
      <x:c r="GL5891" s="248"/>
      <x:c r="GM5891" s="248"/>
      <x:c r="GN5891" s="248"/>
      <x:c r="GO5891" s="248"/>
      <x:c r="GP5891" s="248"/>
      <x:c r="GQ5891" s="248"/>
      <x:c r="GR5891" s="248"/>
      <x:c r="GS5891" s="248"/>
      <x:c r="GT5891" s="248"/>
      <x:c r="GU5891" s="248"/>
      <x:c r="GV5891" s="248"/>
      <x:c r="GW5891" s="248"/>
      <x:c r="GX5891" s="248"/>
      <x:c r="GY5891" s="248"/>
      <x:c r="GZ5891" s="248"/>
      <x:c r="HA5891" s="248"/>
      <x:c r="HB5891" s="248"/>
      <x:c r="HC5891" s="248"/>
      <x:c r="HD5891" s="248"/>
      <x:c r="HE5891" s="248"/>
      <x:c r="HF5891" s="248"/>
      <x:c r="HG5891" s="248"/>
      <x:c r="HH5891" s="248"/>
      <x:c r="HI5891" s="248"/>
      <x:c r="HJ5891" s="248"/>
      <x:c r="HK5891" s="248"/>
      <x:c r="HL5891" s="248"/>
      <x:c r="HM5891" s="248"/>
      <x:c r="HN5891" s="248"/>
      <x:c r="HO5891" s="248"/>
      <x:c r="HP5891" s="248"/>
      <x:c r="HQ5891" s="248"/>
      <x:c r="HR5891" s="248"/>
      <x:c r="HS5891" s="248"/>
      <x:c r="HT5891" s="248"/>
      <x:c r="HU5891" s="248"/>
      <x:c r="HV5891" s="248"/>
      <x:c r="HW5891" s="248"/>
      <x:c r="HX5891" s="248"/>
      <x:c r="HY5891" s="248"/>
      <x:c r="HZ5891" s="248"/>
      <x:c r="IA5891" s="248"/>
      <x:c r="IB5891" s="248"/>
      <x:c r="IC5891" s="248"/>
      <x:c r="ID5891" s="248"/>
      <x:c r="IE5891" s="248"/>
      <x:c r="IF5891" s="248"/>
      <x:c r="IG5891" s="248"/>
      <x:c r="IH5891" s="248"/>
      <x:c r="II5891" s="248"/>
      <x:c r="IJ5891" s="248"/>
      <x:c r="IK5891" s="248"/>
      <x:c r="IL5891" s="248"/>
      <x:c r="IM5891" s="248"/>
      <x:c r="IN5891" s="248"/>
      <x:c r="IO5891" s="248"/>
      <x:c r="IP5891" s="248"/>
      <x:c r="IQ5891" s="248"/>
      <x:c r="IR5891" s="248"/>
      <x:c r="IS5891" s="248"/>
      <x:c r="IT5891" s="248"/>
      <x:c r="IU5891" s="248"/>
      <x:c r="IV5891" s="248"/>
      <x:c r="IW5891" s="248"/>
      <x:c r="IX5891" s="248"/>
      <x:c r="IY5891" s="248"/>
      <x:c r="IZ5891" s="248"/>
      <x:c r="JA5891" s="248"/>
      <x:c r="JB5891" s="248"/>
      <x:c r="JC5891" s="248"/>
      <x:c r="JD5891" s="248"/>
      <x:c r="JE5891" s="248"/>
      <x:c r="JF5891" s="248"/>
      <x:c r="JG5891" s="248"/>
      <x:c r="JH5891" s="248"/>
      <x:c r="JI5891" s="248"/>
      <x:c r="JJ5891" s="248"/>
      <x:c r="JK5891" s="248"/>
      <x:c r="JL5891" s="248"/>
      <x:c r="JM5891" s="248"/>
      <x:c r="JN5891" s="248"/>
      <x:c r="JO5891" s="248"/>
      <x:c r="JP5891" s="248"/>
      <x:c r="JQ5891" s="248"/>
      <x:c r="JR5891" s="248"/>
      <x:c r="JS5891" s="248"/>
      <x:c r="JT5891" s="248"/>
      <x:c r="JU5891" s="248"/>
      <x:c r="JV5891" s="248"/>
      <x:c r="JW5891" s="248"/>
      <x:c r="JX5891" s="248"/>
      <x:c r="JY5891" s="248"/>
      <x:c r="JZ5891" s="248"/>
      <x:c r="KA5891" s="248"/>
      <x:c r="KB5891" s="248"/>
      <x:c r="KC5891" s="248"/>
      <x:c r="KD5891" s="248"/>
      <x:c r="KE5891" s="248"/>
      <x:c r="KF5891" s="248"/>
      <x:c r="KG5891" s="248"/>
      <x:c r="KH5891" s="248"/>
      <x:c r="KI5891" s="248"/>
      <x:c r="KJ5891" s="248"/>
      <x:c r="KK5891" s="248"/>
      <x:c r="KL5891" s="248"/>
      <x:c r="KM5891" s="248"/>
      <x:c r="KN5891" s="248"/>
      <x:c r="KO5891" s="248"/>
      <x:c r="KP5891" s="248"/>
      <x:c r="KQ5891" s="248"/>
      <x:c r="KR5891" s="248"/>
      <x:c r="KS5891" s="248"/>
      <x:c r="KT5891" s="248"/>
      <x:c r="KU5891" s="248"/>
      <x:c r="KV5891" s="248"/>
      <x:c r="KW5891" s="248"/>
      <x:c r="KX5891" s="248"/>
      <x:c r="KY5891" s="248"/>
      <x:c r="KZ5891" s="248"/>
      <x:c r="LA5891" s="248"/>
      <x:c r="LB5891" s="248"/>
      <x:c r="LC5891" s="248"/>
      <x:c r="LD5891" s="248"/>
      <x:c r="LE5891" s="248"/>
      <x:c r="LF5891" s="248"/>
      <x:c r="LG5891" s="248"/>
      <x:c r="LH5891" s="248"/>
      <x:c r="LI5891" s="248"/>
      <x:c r="LJ5891" s="248"/>
      <x:c r="LK5891" s="248"/>
      <x:c r="LL5891" s="248"/>
      <x:c r="LM5891" s="248"/>
      <x:c r="LN5891" s="248"/>
      <x:c r="LO5891" s="248"/>
      <x:c r="LP5891" s="248"/>
      <x:c r="LQ5891" s="248"/>
      <x:c r="LR5891" s="248"/>
      <x:c r="LS5891" s="248"/>
      <x:c r="LT5891" s="248"/>
      <x:c r="LU5891" s="248"/>
      <x:c r="LV5891" s="248"/>
      <x:c r="LW5891" s="248"/>
      <x:c r="LX5891" s="248"/>
      <x:c r="LY5891" s="248"/>
      <x:c r="LZ5891" s="248"/>
      <x:c r="MA5891" s="248"/>
      <x:c r="MB5891" s="248"/>
      <x:c r="MC5891" s="248"/>
      <x:c r="MD5891" s="248"/>
      <x:c r="ME5891" s="248"/>
      <x:c r="MF5891" s="248"/>
      <x:c r="MG5891" s="248"/>
      <x:c r="MH5891" s="248"/>
      <x:c r="MI5891" s="248"/>
      <x:c r="MJ5891" s="248"/>
      <x:c r="MK5891" s="248"/>
      <x:c r="ML5891" s="248"/>
      <x:c r="MM5891" s="248"/>
      <x:c r="MN5891" s="248"/>
      <x:c r="MO5891" s="248"/>
      <x:c r="MP5891" s="248"/>
      <x:c r="MQ5891" s="248"/>
      <x:c r="MR5891" s="248"/>
      <x:c r="MS5891" s="248"/>
      <x:c r="MT5891" s="248"/>
      <x:c r="MU5891" s="248"/>
      <x:c r="MV5891" s="248"/>
      <x:c r="MW5891" s="248"/>
      <x:c r="MX5891" s="248"/>
      <x:c r="MY5891" s="248"/>
      <x:c r="MZ5891" s="248"/>
      <x:c r="NA5891" s="248"/>
      <x:c r="NB5891" s="248"/>
      <x:c r="NC5891" s="248"/>
      <x:c r="ND5891" s="248"/>
      <x:c r="NE5891" s="248"/>
      <x:c r="NF5891" s="248"/>
      <x:c r="NG5891" s="248"/>
      <x:c r="NH5891" s="248"/>
      <x:c r="NI5891" s="248"/>
      <x:c r="NJ5891" s="248"/>
      <x:c r="NK5891" s="248"/>
      <x:c r="NL5891" s="248"/>
      <x:c r="NM5891" s="248"/>
      <x:c r="NN5891" s="248"/>
      <x:c r="NO5891" s="248"/>
      <x:c r="NP5891" s="248"/>
      <x:c r="NQ5891" s="248"/>
      <x:c r="NR5891" s="248"/>
      <x:c r="NS5891" s="248"/>
      <x:c r="NT5891" s="248"/>
      <x:c r="NU5891" s="248"/>
      <x:c r="NV5891" s="248"/>
      <x:c r="NW5891" s="248"/>
      <x:c r="NX5891" s="248"/>
      <x:c r="NY5891" s="248"/>
      <x:c r="NZ5891" s="248"/>
      <x:c r="OA5891" s="248"/>
      <x:c r="OB5891" s="248"/>
      <x:c r="OC5891" s="248"/>
      <x:c r="OD5891" s="248"/>
      <x:c r="OE5891" s="248"/>
      <x:c r="OF5891" s="248"/>
      <x:c r="OG5891" s="248"/>
      <x:c r="OH5891" s="248"/>
      <x:c r="OI5891" s="248"/>
      <x:c r="OJ5891" s="248"/>
      <x:c r="OK5891" s="248"/>
      <x:c r="OL5891" s="248"/>
      <x:c r="OM5891" s="248"/>
      <x:c r="ON5891" s="248"/>
      <x:c r="OO5891" s="248"/>
      <x:c r="OP5891" s="248"/>
      <x:c r="OQ5891" s="248"/>
      <x:c r="OR5891" s="248"/>
      <x:c r="OS5891" s="248"/>
      <x:c r="OT5891" s="248"/>
      <x:c r="OU5891" s="248"/>
      <x:c r="OV5891" s="248"/>
      <x:c r="OW5891" s="248"/>
      <x:c r="OX5891" s="248"/>
      <x:c r="OY5891" s="248"/>
      <x:c r="OZ5891" s="248"/>
      <x:c r="PA5891" s="248"/>
      <x:c r="PB5891" s="248"/>
      <x:c r="PC5891" s="248"/>
      <x:c r="PD5891" s="248"/>
      <x:c r="PE5891" s="248"/>
      <x:c r="PF5891" s="248"/>
      <x:c r="PG5891" s="248"/>
      <x:c r="PH5891" s="248"/>
      <x:c r="PI5891" s="248"/>
      <x:c r="PJ5891" s="248"/>
      <x:c r="PK5891" s="248"/>
      <x:c r="PL5891" s="248"/>
      <x:c r="PM5891" s="248"/>
      <x:c r="PN5891" s="248"/>
      <x:c r="PO5891" s="248"/>
      <x:c r="PP5891" s="248"/>
      <x:c r="PQ5891" s="248"/>
      <x:c r="PR5891" s="248"/>
      <x:c r="PS5891" s="248"/>
      <x:c r="PT5891" s="248"/>
      <x:c r="PU5891" s="248"/>
      <x:c r="PV5891" s="248"/>
      <x:c r="PW5891" s="248"/>
      <x:c r="PX5891" s="248"/>
      <x:c r="PY5891" s="248"/>
      <x:c r="PZ5891" s="248"/>
      <x:c r="QA5891" s="248"/>
      <x:c r="QB5891" s="248"/>
      <x:c r="QC5891" s="248"/>
      <x:c r="QD5891" s="248"/>
      <x:c r="QE5891" s="248"/>
      <x:c r="QF5891" s="248"/>
      <x:c r="QG5891" s="248"/>
      <x:c r="QH5891" s="248"/>
      <x:c r="QI5891" s="248"/>
      <x:c r="QJ5891" s="248"/>
      <x:c r="QK5891" s="248"/>
      <x:c r="QL5891" s="248"/>
      <x:c r="QM5891" s="248"/>
      <x:c r="QN5891" s="248"/>
      <x:c r="QO5891" s="248"/>
      <x:c r="QP5891" s="248"/>
      <x:c r="QQ5891" s="248"/>
      <x:c r="QR5891" s="248"/>
      <x:c r="QS5891" s="248"/>
      <x:c r="QT5891" s="248"/>
      <x:c r="QU5891" s="248"/>
      <x:c r="QV5891" s="248"/>
      <x:c r="QW5891" s="248"/>
      <x:c r="QX5891" s="248"/>
      <x:c r="QY5891" s="248"/>
      <x:c r="QZ5891" s="248"/>
      <x:c r="RA5891" s="248"/>
      <x:c r="RB5891" s="248"/>
      <x:c r="RC5891" s="248"/>
      <x:c r="RD5891" s="248"/>
      <x:c r="RE5891" s="248"/>
      <x:c r="RF5891" s="248"/>
      <x:c r="RG5891" s="248"/>
      <x:c r="RH5891" s="248"/>
      <x:c r="RI5891" s="248"/>
      <x:c r="RJ5891" s="248"/>
      <x:c r="RK5891" s="248"/>
      <x:c r="RL5891" s="248"/>
      <x:c r="RM5891" s="248"/>
      <x:c r="RN5891" s="248"/>
      <x:c r="RO5891" s="248"/>
      <x:c r="RP5891" s="248"/>
      <x:c r="RQ5891" s="248"/>
      <x:c r="RR5891" s="248"/>
      <x:c r="RS5891" s="248"/>
      <x:c r="RT5891" s="248"/>
      <x:c r="RU5891" s="248"/>
      <x:c r="RV5891" s="248"/>
      <x:c r="RW5891" s="248"/>
      <x:c r="RX5891" s="248"/>
      <x:c r="RY5891" s="248"/>
      <x:c r="RZ5891" s="248"/>
      <x:c r="SA5891" s="248"/>
      <x:c r="SB5891" s="248"/>
      <x:c r="SC5891" s="248"/>
      <x:c r="SD5891" s="248"/>
      <x:c r="SE5891" s="248"/>
      <x:c r="SF5891" s="248"/>
      <x:c r="SG5891" s="248"/>
      <x:c r="SH5891" s="248"/>
      <x:c r="SI5891" s="248"/>
      <x:c r="SJ5891" s="248"/>
      <x:c r="SK5891" s="248"/>
      <x:c r="SL5891" s="248"/>
      <x:c r="SM5891" s="248"/>
      <x:c r="SN5891" s="248"/>
      <x:c r="SO5891" s="248"/>
      <x:c r="SP5891" s="248"/>
      <x:c r="SQ5891" s="248"/>
      <x:c r="SR5891" s="248"/>
      <x:c r="SS5891" s="248"/>
      <x:c r="ST5891" s="248"/>
      <x:c r="SU5891" s="248"/>
      <x:c r="SV5891" s="248"/>
      <x:c r="SW5891" s="248"/>
      <x:c r="SX5891" s="248"/>
      <x:c r="SY5891" s="248"/>
      <x:c r="SZ5891" s="248"/>
      <x:c r="TA5891" s="248"/>
      <x:c r="TB5891" s="248"/>
      <x:c r="TC5891" s="248"/>
      <x:c r="TD5891" s="248"/>
      <x:c r="TE5891" s="248"/>
      <x:c r="TF5891" s="248"/>
      <x:c r="TG5891" s="248"/>
      <x:c r="TH5891" s="248"/>
      <x:c r="TI5891" s="248"/>
      <x:c r="TJ5891" s="248"/>
      <x:c r="TK5891" s="248"/>
      <x:c r="TL5891" s="248"/>
      <x:c r="TM5891" s="248"/>
      <x:c r="TN5891" s="248"/>
      <x:c r="TO5891" s="248"/>
      <x:c r="TP5891" s="248"/>
      <x:c r="TQ5891" s="248"/>
      <x:c r="TR5891" s="248"/>
      <x:c r="TS5891" s="248"/>
      <x:c r="TT5891" s="248"/>
      <x:c r="TU5891" s="248"/>
      <x:c r="TV5891" s="248"/>
      <x:c r="TW5891" s="248"/>
      <x:c r="TX5891" s="248"/>
      <x:c r="TY5891" s="248"/>
      <x:c r="TZ5891" s="248"/>
      <x:c r="UA5891" s="248"/>
      <x:c r="UB5891" s="248"/>
      <x:c r="UC5891" s="248"/>
      <x:c r="UD5891" s="248"/>
      <x:c r="UE5891" s="248"/>
      <x:c r="UF5891" s="248"/>
      <x:c r="UG5891" s="248"/>
      <x:c r="UH5891" s="248"/>
      <x:c r="UI5891" s="248"/>
      <x:c r="UJ5891" s="248"/>
      <x:c r="UK5891" s="248"/>
      <x:c r="UL5891" s="248"/>
      <x:c r="UM5891" s="248"/>
      <x:c r="UN5891" s="248"/>
      <x:c r="UO5891" s="248"/>
      <x:c r="UP5891" s="248"/>
      <x:c r="UQ5891" s="248"/>
      <x:c r="UR5891" s="248"/>
      <x:c r="US5891" s="248"/>
      <x:c r="UT5891" s="248"/>
      <x:c r="UU5891" s="248"/>
      <x:c r="UV5891" s="248"/>
      <x:c r="UW5891" s="248"/>
      <x:c r="UX5891" s="248"/>
      <x:c r="UY5891" s="248"/>
      <x:c r="UZ5891" s="248"/>
      <x:c r="VA5891" s="248"/>
      <x:c r="VB5891" s="248"/>
      <x:c r="VC5891" s="248"/>
      <x:c r="VD5891" s="248"/>
      <x:c r="VE5891" s="248"/>
      <x:c r="VF5891" s="248"/>
      <x:c r="VG5891" s="248"/>
      <x:c r="VH5891" s="248"/>
      <x:c r="VI5891" s="248"/>
      <x:c r="VJ5891" s="248"/>
      <x:c r="VK5891" s="248"/>
      <x:c r="VL5891" s="248"/>
      <x:c r="VM5891" s="248"/>
      <x:c r="VN5891" s="248"/>
      <x:c r="VO5891" s="248"/>
      <x:c r="VP5891" s="248"/>
      <x:c r="VQ5891" s="248"/>
      <x:c r="VR5891" s="248"/>
      <x:c r="VS5891" s="248"/>
      <x:c r="VT5891" s="248"/>
      <x:c r="VU5891" s="248"/>
      <x:c r="VV5891" s="248"/>
      <x:c r="VW5891" s="248"/>
      <x:c r="VX5891" s="248"/>
      <x:c r="VY5891" s="248"/>
      <x:c r="VZ5891" s="248"/>
      <x:c r="WA5891" s="248"/>
      <x:c r="WB5891" s="248"/>
      <x:c r="WC5891" s="248"/>
      <x:c r="WD5891" s="248"/>
      <x:c r="WE5891" s="248"/>
      <x:c r="WF5891" s="248"/>
      <x:c r="WG5891" s="248"/>
      <x:c r="WH5891" s="248"/>
      <x:c r="WI5891" s="248"/>
      <x:c r="WJ5891" s="248"/>
      <x:c r="WK5891" s="248"/>
      <x:c r="WL5891" s="248"/>
      <x:c r="WM5891" s="248"/>
      <x:c r="WN5891" s="248"/>
      <x:c r="WO5891" s="248"/>
      <x:c r="WP5891" s="248"/>
      <x:c r="WQ5891" s="248"/>
      <x:c r="WR5891" s="248"/>
      <x:c r="WS5891" s="248"/>
      <x:c r="WT5891" s="248"/>
      <x:c r="WU5891" s="248"/>
      <x:c r="WV5891" s="248"/>
      <x:c r="WW5891" s="248"/>
      <x:c r="WX5891" s="248"/>
      <x:c r="WY5891" s="248"/>
      <x:c r="WZ5891" s="248"/>
      <x:c r="XA5891" s="248"/>
      <x:c r="XB5891" s="248"/>
      <x:c r="XC5891" s="248"/>
      <x:c r="XD5891" s="248"/>
      <x:c r="XE5891" s="248"/>
      <x:c r="XF5891" s="248"/>
      <x:c r="XG5891" s="248"/>
      <x:c r="XH5891" s="248"/>
      <x:c r="XI5891" s="248"/>
      <x:c r="XJ5891" s="248"/>
      <x:c r="XK5891" s="248"/>
      <x:c r="XL5891" s="248"/>
      <x:c r="XM5891" s="248"/>
      <x:c r="XN5891" s="248"/>
      <x:c r="XO5891" s="248"/>
      <x:c r="XP5891" s="248"/>
      <x:c r="XQ5891" s="248"/>
      <x:c r="XR5891" s="248"/>
      <x:c r="XS5891" s="248"/>
      <x:c r="XT5891" s="248"/>
      <x:c r="XU5891" s="248"/>
      <x:c r="XV5891" s="248"/>
      <x:c r="XW5891" s="248"/>
      <x:c r="XX5891" s="248"/>
      <x:c r="XY5891" s="248"/>
      <x:c r="XZ5891" s="248"/>
      <x:c r="YA5891" s="248"/>
      <x:c r="YB5891" s="248"/>
      <x:c r="YC5891" s="248"/>
      <x:c r="YD5891" s="248"/>
      <x:c r="YE5891" s="248"/>
      <x:c r="YF5891" s="248"/>
      <x:c r="YG5891" s="248"/>
      <x:c r="YH5891" s="248"/>
      <x:c r="YI5891" s="248"/>
      <x:c r="YJ5891" s="248"/>
      <x:c r="YK5891" s="248"/>
      <x:c r="YL5891" s="248"/>
      <x:c r="YM5891" s="248"/>
      <x:c r="YN5891" s="248"/>
      <x:c r="YO5891" s="248"/>
      <x:c r="YP5891" s="248"/>
      <x:c r="YQ5891" s="248"/>
      <x:c r="YR5891" s="248"/>
      <x:c r="YS5891" s="248"/>
      <x:c r="YT5891" s="248"/>
      <x:c r="YU5891" s="248"/>
      <x:c r="YV5891" s="248"/>
      <x:c r="YW5891" s="248"/>
      <x:c r="YX5891" s="248"/>
      <x:c r="YY5891" s="248"/>
      <x:c r="YZ5891" s="248"/>
      <x:c r="ZA5891" s="248"/>
      <x:c r="ZB5891" s="248"/>
      <x:c r="ZC5891" s="248"/>
      <x:c r="ZD5891" s="248"/>
      <x:c r="ZE5891" s="248"/>
      <x:c r="ZF5891" s="248"/>
      <x:c r="ZG5891" s="248"/>
      <x:c r="ZH5891" s="248"/>
      <x:c r="ZI5891" s="248"/>
      <x:c r="ZJ5891" s="248"/>
      <x:c r="ZK5891" s="248"/>
      <x:c r="ZL5891" s="248"/>
      <x:c r="ZM5891" s="248"/>
      <x:c r="ZN5891" s="248"/>
      <x:c r="ZO5891" s="248"/>
      <x:c r="ZP5891" s="248"/>
      <x:c r="ZQ5891" s="248"/>
      <x:c r="ZR5891" s="248"/>
      <x:c r="ZS5891" s="248"/>
      <x:c r="ZT5891" s="248"/>
      <x:c r="ZU5891" s="248"/>
      <x:c r="ZV5891" s="248"/>
      <x:c r="ZW5891" s="248"/>
      <x:c r="ZX5891" s="248"/>
      <x:c r="ZY5891" s="248"/>
      <x:c r="ZZ5891" s="248"/>
      <x:c r="AAA5891" s="248"/>
      <x:c r="AAB5891" s="248"/>
      <x:c r="AAC5891" s="248"/>
      <x:c r="AAD5891" s="248"/>
      <x:c r="AAE5891" s="248"/>
      <x:c r="AAF5891" s="248"/>
      <x:c r="AAG5891" s="248"/>
      <x:c r="AAH5891" s="248"/>
      <x:c r="AAI5891" s="248"/>
      <x:c r="AAJ5891" s="248"/>
      <x:c r="AAK5891" s="248"/>
      <x:c r="AAL5891" s="248"/>
      <x:c r="AAM5891" s="248"/>
      <x:c r="AAN5891" s="248"/>
      <x:c r="AAO5891" s="248"/>
      <x:c r="AAP5891" s="248"/>
      <x:c r="AAQ5891" s="248"/>
      <x:c r="AAR5891" s="248"/>
      <x:c r="AAS5891" s="248"/>
      <x:c r="AAT5891" s="248"/>
      <x:c r="AAU5891" s="248"/>
      <x:c r="AAV5891" s="248"/>
      <x:c r="AAW5891" s="248"/>
      <x:c r="AAX5891" s="248"/>
      <x:c r="AAY5891" s="248"/>
      <x:c r="AAZ5891" s="248"/>
      <x:c r="ABA5891" s="248"/>
      <x:c r="ABB5891" s="248"/>
      <x:c r="ABC5891" s="248"/>
      <x:c r="ABD5891" s="248"/>
      <x:c r="ABE5891" s="248"/>
      <x:c r="ABF5891" s="248"/>
      <x:c r="ABG5891" s="248"/>
      <x:c r="ABH5891" s="248"/>
      <x:c r="ABI5891" s="248"/>
      <x:c r="ABJ5891" s="248"/>
      <x:c r="ABK5891" s="248"/>
      <x:c r="ABL5891" s="248"/>
      <x:c r="ABM5891" s="248"/>
      <x:c r="ABN5891" s="248"/>
      <x:c r="ABO5891" s="248"/>
      <x:c r="ABP5891" s="248"/>
      <x:c r="ABQ5891" s="248"/>
      <x:c r="ABR5891" s="248"/>
      <x:c r="ABS5891" s="248"/>
      <x:c r="ABT5891" s="248"/>
      <x:c r="ABU5891" s="248"/>
      <x:c r="ABV5891" s="248"/>
      <x:c r="ABW5891" s="248"/>
      <x:c r="ABX5891" s="248"/>
      <x:c r="ABY5891" s="248"/>
      <x:c r="ABZ5891" s="248"/>
      <x:c r="ACA5891" s="248"/>
      <x:c r="ACB5891" s="248"/>
      <x:c r="ACC5891" s="248"/>
      <x:c r="ACD5891" s="248"/>
      <x:c r="ACE5891" s="248"/>
      <x:c r="ACF5891" s="248"/>
      <x:c r="ACG5891" s="248"/>
      <x:c r="ACH5891" s="248"/>
      <x:c r="ACI5891" s="248"/>
      <x:c r="ACJ5891" s="248"/>
      <x:c r="ACK5891" s="248"/>
      <x:c r="ACL5891" s="248"/>
      <x:c r="ACM5891" s="248"/>
      <x:c r="ACN5891" s="248"/>
      <x:c r="ACO5891" s="248"/>
      <x:c r="ACP5891" s="248"/>
      <x:c r="ACQ5891" s="248"/>
      <x:c r="ACR5891" s="248"/>
      <x:c r="ACS5891" s="248"/>
      <x:c r="ACT5891" s="248"/>
      <x:c r="ACU5891" s="248"/>
      <x:c r="ACV5891" s="248"/>
      <x:c r="ACW5891" s="248"/>
      <x:c r="ACX5891" s="248"/>
      <x:c r="ACY5891" s="248"/>
      <x:c r="ACZ5891" s="248"/>
      <x:c r="ADA5891" s="248"/>
      <x:c r="ADB5891" s="248"/>
      <x:c r="ADC5891" s="248"/>
      <x:c r="ADD5891" s="248"/>
      <x:c r="ADE5891" s="248"/>
      <x:c r="ADF5891" s="248"/>
      <x:c r="ADG5891" s="248"/>
      <x:c r="ADH5891" s="248"/>
      <x:c r="ADI5891" s="248"/>
      <x:c r="ADJ5891" s="248"/>
      <x:c r="ADK5891" s="248"/>
      <x:c r="ADL5891" s="248"/>
      <x:c r="ADM5891" s="248"/>
      <x:c r="ADN5891" s="248"/>
      <x:c r="ADO5891" s="248"/>
      <x:c r="ADP5891" s="248"/>
      <x:c r="ADQ5891" s="248"/>
      <x:c r="ADR5891" s="248"/>
      <x:c r="ADS5891" s="248"/>
      <x:c r="ADT5891" s="248"/>
      <x:c r="ADU5891" s="248"/>
      <x:c r="ADV5891" s="248"/>
      <x:c r="ADW5891" s="248"/>
      <x:c r="ADX5891" s="248"/>
      <x:c r="ADY5891" s="248"/>
      <x:c r="ADZ5891" s="248"/>
      <x:c r="AEA5891" s="248"/>
      <x:c r="AEB5891" s="248"/>
      <x:c r="AEC5891" s="248"/>
      <x:c r="AED5891" s="248"/>
      <x:c r="AEE5891" s="248"/>
      <x:c r="AEF5891" s="248"/>
      <x:c r="AEG5891" s="248"/>
      <x:c r="AEH5891" s="248"/>
      <x:c r="AEI5891" s="248"/>
      <x:c r="AEJ5891" s="248"/>
      <x:c r="AEK5891" s="248"/>
      <x:c r="AEL5891" s="248"/>
      <x:c r="AEM5891" s="248"/>
      <x:c r="AEN5891" s="248"/>
      <x:c r="AEO5891" s="248"/>
      <x:c r="AEP5891" s="248"/>
      <x:c r="AEQ5891" s="248"/>
      <x:c r="AER5891" s="248"/>
      <x:c r="AES5891" s="248"/>
      <x:c r="AET5891" s="248"/>
      <x:c r="AEU5891" s="248"/>
      <x:c r="AEV5891" s="248"/>
      <x:c r="AEW5891" s="248"/>
      <x:c r="AEX5891" s="248"/>
      <x:c r="AEY5891" s="248"/>
      <x:c r="AEZ5891" s="248"/>
      <x:c r="AFA5891" s="248"/>
      <x:c r="AFB5891" s="248"/>
      <x:c r="AFC5891" s="248"/>
      <x:c r="AFD5891" s="248"/>
      <x:c r="AFE5891" s="248"/>
      <x:c r="AFF5891" s="248"/>
      <x:c r="AFG5891" s="248"/>
      <x:c r="AFH5891" s="248"/>
      <x:c r="AFI5891" s="248"/>
      <x:c r="AFJ5891" s="248"/>
      <x:c r="AFK5891" s="248"/>
      <x:c r="AFL5891" s="248"/>
      <x:c r="AFM5891" s="248"/>
      <x:c r="AFN5891" s="248"/>
      <x:c r="AFO5891" s="248"/>
      <x:c r="AFP5891" s="248"/>
      <x:c r="AFQ5891" s="248"/>
      <x:c r="AFR5891" s="248"/>
      <x:c r="AFS5891" s="248"/>
      <x:c r="AFT5891" s="248"/>
      <x:c r="AFU5891" s="248"/>
      <x:c r="AFV5891" s="248"/>
      <x:c r="AFW5891" s="248"/>
      <x:c r="AFX5891" s="248"/>
      <x:c r="AFY5891" s="248"/>
      <x:c r="AFZ5891" s="248"/>
      <x:c r="AGA5891" s="248"/>
      <x:c r="AGB5891" s="248"/>
      <x:c r="AGC5891" s="248"/>
      <x:c r="AGD5891" s="248"/>
      <x:c r="AGE5891" s="248"/>
      <x:c r="AGF5891" s="248"/>
      <x:c r="AGG5891" s="248"/>
      <x:c r="AGH5891" s="248"/>
      <x:c r="AGI5891" s="248"/>
      <x:c r="AGJ5891" s="248"/>
      <x:c r="AGK5891" s="248"/>
      <x:c r="AGL5891" s="248"/>
      <x:c r="AGM5891" s="248"/>
      <x:c r="AGN5891" s="248"/>
      <x:c r="AGO5891" s="248"/>
      <x:c r="AGP5891" s="248"/>
      <x:c r="AGQ5891" s="248"/>
      <x:c r="AGR5891" s="248"/>
      <x:c r="AGS5891" s="248"/>
      <x:c r="AGT5891" s="248"/>
      <x:c r="AGU5891" s="248"/>
      <x:c r="AGV5891" s="248"/>
      <x:c r="AGW5891" s="248"/>
      <x:c r="AGX5891" s="248"/>
      <x:c r="AGY5891" s="248"/>
      <x:c r="AGZ5891" s="248"/>
      <x:c r="AHA5891" s="248"/>
      <x:c r="AHB5891" s="248"/>
      <x:c r="AHC5891" s="248"/>
      <x:c r="AHD5891" s="248"/>
      <x:c r="AHE5891" s="248"/>
      <x:c r="AHF5891" s="248"/>
      <x:c r="AHG5891" s="248"/>
      <x:c r="AHH5891" s="248"/>
      <x:c r="AHI5891" s="248"/>
      <x:c r="AHJ5891" s="248"/>
      <x:c r="AHK5891" s="248"/>
      <x:c r="AHL5891" s="248"/>
      <x:c r="AHM5891" s="248"/>
      <x:c r="AHN5891" s="248"/>
      <x:c r="AHO5891" s="248"/>
      <x:c r="AHP5891" s="248"/>
      <x:c r="AHQ5891" s="248"/>
      <x:c r="AHR5891" s="248"/>
      <x:c r="AHS5891" s="248"/>
      <x:c r="AHT5891" s="248"/>
      <x:c r="AHU5891" s="248"/>
      <x:c r="AHV5891" s="248"/>
      <x:c r="AHW5891" s="248"/>
      <x:c r="AHX5891" s="248"/>
      <x:c r="AHY5891" s="248"/>
      <x:c r="AHZ5891" s="248"/>
      <x:c r="AIA5891" s="248"/>
      <x:c r="AIB5891" s="248"/>
      <x:c r="AIC5891" s="248"/>
      <x:c r="AID5891" s="248"/>
      <x:c r="AIE5891" s="248"/>
      <x:c r="AIF5891" s="248"/>
      <x:c r="AIG5891" s="248"/>
      <x:c r="AIH5891" s="248"/>
      <x:c r="AII5891" s="248"/>
      <x:c r="AIJ5891" s="248"/>
      <x:c r="AIK5891" s="248"/>
      <x:c r="AIL5891" s="248"/>
      <x:c r="AIM5891" s="248"/>
      <x:c r="AIN5891" s="248"/>
      <x:c r="AIO5891" s="248"/>
      <x:c r="AIP5891" s="248"/>
      <x:c r="AIQ5891" s="248"/>
      <x:c r="AIR5891" s="248"/>
      <x:c r="AIS5891" s="248"/>
      <x:c r="AIT5891" s="248"/>
      <x:c r="AIU5891" s="248"/>
      <x:c r="AIV5891" s="248"/>
      <x:c r="AIW5891" s="248"/>
      <x:c r="AIX5891" s="248"/>
      <x:c r="AIY5891" s="248"/>
      <x:c r="AIZ5891" s="248"/>
      <x:c r="AJA5891" s="248"/>
      <x:c r="AJB5891" s="248"/>
      <x:c r="AJC5891" s="248"/>
      <x:c r="AJD5891" s="248"/>
      <x:c r="AJE5891" s="248"/>
      <x:c r="AJF5891" s="248"/>
      <x:c r="AJG5891" s="248"/>
      <x:c r="AJH5891" s="248"/>
      <x:c r="AJI5891" s="248"/>
      <x:c r="AJJ5891" s="248"/>
      <x:c r="AJK5891" s="248"/>
      <x:c r="AJL5891" s="248"/>
      <x:c r="AJM5891" s="248"/>
      <x:c r="AJN5891" s="248"/>
      <x:c r="AJO5891" s="248"/>
      <x:c r="AJP5891" s="248"/>
      <x:c r="AJQ5891" s="248"/>
      <x:c r="AJR5891" s="248"/>
      <x:c r="AJS5891" s="248"/>
      <x:c r="AJT5891" s="248"/>
      <x:c r="AJU5891" s="248"/>
      <x:c r="AJV5891" s="248"/>
      <x:c r="AJW5891" s="248"/>
      <x:c r="AJX5891" s="248"/>
      <x:c r="AJY5891" s="248"/>
      <x:c r="AJZ5891" s="248"/>
      <x:c r="AKA5891" s="248"/>
      <x:c r="AKB5891" s="248"/>
      <x:c r="AKC5891" s="248"/>
      <x:c r="AKD5891" s="248"/>
      <x:c r="AKE5891" s="248"/>
      <x:c r="AKF5891" s="248"/>
      <x:c r="AKG5891" s="248"/>
      <x:c r="AKH5891" s="248"/>
      <x:c r="AKI5891" s="248"/>
      <x:c r="AKJ5891" s="248"/>
      <x:c r="AKK5891" s="248"/>
      <x:c r="AKL5891" s="248"/>
      <x:c r="AKM5891" s="248"/>
      <x:c r="AKN5891" s="248"/>
      <x:c r="AKO5891" s="248"/>
      <x:c r="AKP5891" s="248"/>
      <x:c r="AKQ5891" s="248"/>
      <x:c r="AKR5891" s="248"/>
      <x:c r="AKS5891" s="248"/>
      <x:c r="AKT5891" s="248"/>
      <x:c r="AKU5891" s="248"/>
      <x:c r="AKV5891" s="248"/>
      <x:c r="AKW5891" s="248"/>
      <x:c r="AKX5891" s="248"/>
      <x:c r="AKY5891" s="248"/>
      <x:c r="AKZ5891" s="248"/>
      <x:c r="ALA5891" s="248"/>
      <x:c r="ALB5891" s="248"/>
      <x:c r="ALC5891" s="248"/>
      <x:c r="ALD5891" s="248"/>
      <x:c r="ALE5891" s="248"/>
      <x:c r="ALF5891" s="248"/>
      <x:c r="ALG5891" s="248"/>
      <x:c r="ALH5891" s="248"/>
      <x:c r="ALI5891" s="248"/>
      <x:c r="ALJ5891" s="248"/>
      <x:c r="ALK5891" s="248"/>
      <x:c r="ALL5891" s="248"/>
      <x:c r="ALM5891" s="248"/>
      <x:c r="ALN5891" s="248"/>
      <x:c r="ALO5891" s="248"/>
      <x:c r="ALP5891" s="248"/>
      <x:c r="ALQ5891" s="248"/>
      <x:c r="ALR5891" s="248"/>
      <x:c r="ALS5891" s="248"/>
      <x:c r="ALT5891" s="248"/>
      <x:c r="ALU5891" s="248"/>
      <x:c r="ALV5891" s="248"/>
      <x:c r="ALW5891" s="248"/>
      <x:c r="ALX5891" s="248"/>
      <x:c r="ALY5891" s="248"/>
      <x:c r="ALZ5891" s="248"/>
      <x:c r="AMA5891" s="248"/>
      <x:c r="AMB5891" s="248"/>
      <x:c r="AMC5891" s="248"/>
      <x:c r="AMD5891" s="248"/>
      <x:c r="AME5891" s="248"/>
      <x:c r="AMF5891" s="248"/>
      <x:c r="AMG5891" s="248"/>
      <x:c r="AMH5891" s="248"/>
      <x:c r="AMI5891" s="248"/>
      <x:c r="AMJ5891" s="248"/>
      <x:c r="AMK5891" s="248"/>
      <x:c r="AML5891" s="248"/>
      <x:c r="AMM5891" s="248"/>
      <x:c r="AMN5891" s="248"/>
      <x:c r="AMO5891" s="248"/>
      <x:c r="AMP5891" s="248"/>
      <x:c r="AMQ5891" s="248"/>
      <x:c r="AMR5891" s="248"/>
      <x:c r="AMS5891" s="248"/>
      <x:c r="AMT5891" s="248"/>
      <x:c r="AMU5891" s="248"/>
      <x:c r="AMV5891" s="248"/>
      <x:c r="AMW5891" s="248"/>
      <x:c r="AMX5891" s="248"/>
      <x:c r="AMY5891" s="248"/>
      <x:c r="AMZ5891" s="248"/>
      <x:c r="ANA5891" s="248"/>
      <x:c r="ANB5891" s="248"/>
      <x:c r="ANC5891" s="248"/>
      <x:c r="AND5891" s="248"/>
      <x:c r="ANE5891" s="248"/>
      <x:c r="ANF5891" s="248"/>
      <x:c r="ANG5891" s="248"/>
      <x:c r="ANH5891" s="248"/>
      <x:c r="ANI5891" s="248"/>
      <x:c r="ANJ5891" s="248"/>
      <x:c r="ANK5891" s="248"/>
      <x:c r="ANL5891" s="248"/>
      <x:c r="ANM5891" s="248"/>
      <x:c r="ANN5891" s="248"/>
      <x:c r="ANO5891" s="248"/>
      <x:c r="ANP5891" s="248"/>
      <x:c r="ANQ5891" s="248"/>
      <x:c r="ANR5891" s="248"/>
      <x:c r="ANS5891" s="248"/>
      <x:c r="ANT5891" s="248"/>
      <x:c r="ANU5891" s="248"/>
      <x:c r="ANV5891" s="248"/>
      <x:c r="ANW5891" s="248"/>
      <x:c r="ANX5891" s="248"/>
      <x:c r="ANY5891" s="248"/>
      <x:c r="ANZ5891" s="248"/>
      <x:c r="AOA5891" s="248"/>
      <x:c r="AOB5891" s="248"/>
      <x:c r="AOC5891" s="248"/>
      <x:c r="AOD5891" s="248"/>
      <x:c r="AOE5891" s="248"/>
      <x:c r="AOF5891" s="248"/>
      <x:c r="AOG5891" s="248"/>
      <x:c r="AOH5891" s="248"/>
      <x:c r="AOI5891" s="248"/>
      <x:c r="AOJ5891" s="248"/>
      <x:c r="AOK5891" s="248"/>
      <x:c r="AOL5891" s="248"/>
      <x:c r="AOM5891" s="248"/>
      <x:c r="AON5891" s="248"/>
      <x:c r="AOO5891" s="248"/>
      <x:c r="AOP5891" s="248"/>
      <x:c r="AOQ5891" s="248"/>
      <x:c r="AOR5891" s="248"/>
      <x:c r="AOS5891" s="248"/>
      <x:c r="AOT5891" s="248"/>
      <x:c r="AOU5891" s="248"/>
      <x:c r="AOV5891" s="248"/>
      <x:c r="AOW5891" s="248"/>
      <x:c r="AOX5891" s="248"/>
      <x:c r="AOY5891" s="248"/>
      <x:c r="AOZ5891" s="248"/>
      <x:c r="APA5891" s="248"/>
      <x:c r="APB5891" s="248"/>
      <x:c r="APC5891" s="248"/>
      <x:c r="APD5891" s="248"/>
      <x:c r="APE5891" s="248"/>
      <x:c r="APF5891" s="248"/>
      <x:c r="APG5891" s="248"/>
      <x:c r="APH5891" s="248"/>
      <x:c r="API5891" s="248"/>
      <x:c r="APJ5891" s="248"/>
      <x:c r="APK5891" s="248"/>
      <x:c r="APL5891" s="248"/>
      <x:c r="APM5891" s="248"/>
      <x:c r="APN5891" s="248"/>
      <x:c r="APO5891" s="248"/>
      <x:c r="APP5891" s="248"/>
      <x:c r="APQ5891" s="248"/>
      <x:c r="APR5891" s="248"/>
      <x:c r="APS5891" s="248"/>
      <x:c r="APT5891" s="248"/>
      <x:c r="APU5891" s="248"/>
      <x:c r="APV5891" s="248"/>
      <x:c r="APW5891" s="248"/>
      <x:c r="APX5891" s="248"/>
      <x:c r="APY5891" s="248"/>
      <x:c r="APZ5891" s="248"/>
      <x:c r="AQA5891" s="248"/>
      <x:c r="AQB5891" s="248"/>
      <x:c r="AQC5891" s="248"/>
      <x:c r="AQD5891" s="248"/>
      <x:c r="AQE5891" s="248"/>
      <x:c r="AQF5891" s="248"/>
      <x:c r="AQG5891" s="248"/>
      <x:c r="AQH5891" s="248"/>
      <x:c r="AQI5891" s="248"/>
      <x:c r="AQJ5891" s="248"/>
      <x:c r="AQK5891" s="248"/>
      <x:c r="AQL5891" s="248"/>
      <x:c r="AQM5891" s="248"/>
      <x:c r="AQN5891" s="248"/>
      <x:c r="AQO5891" s="248"/>
      <x:c r="AQP5891" s="248"/>
      <x:c r="AQQ5891" s="248"/>
      <x:c r="AQR5891" s="248"/>
      <x:c r="AQS5891" s="248"/>
      <x:c r="AQT5891" s="248"/>
      <x:c r="AQU5891" s="248"/>
      <x:c r="AQV5891" s="248"/>
      <x:c r="AQW5891" s="248"/>
      <x:c r="AQX5891" s="248"/>
      <x:c r="AQY5891" s="248"/>
      <x:c r="AQZ5891" s="248"/>
      <x:c r="ARA5891" s="248"/>
      <x:c r="ARB5891" s="248"/>
      <x:c r="ARC5891" s="248"/>
      <x:c r="ARD5891" s="248"/>
      <x:c r="ARE5891" s="248"/>
      <x:c r="ARF5891" s="248"/>
      <x:c r="ARG5891" s="248"/>
      <x:c r="ARH5891" s="248"/>
      <x:c r="ARI5891" s="248"/>
      <x:c r="ARJ5891" s="248"/>
      <x:c r="ARK5891" s="248"/>
      <x:c r="ARL5891" s="248"/>
      <x:c r="ARM5891" s="248"/>
      <x:c r="ARN5891" s="248"/>
      <x:c r="ARO5891" s="248"/>
      <x:c r="ARP5891" s="248"/>
      <x:c r="ARQ5891" s="248"/>
      <x:c r="ARR5891" s="248"/>
      <x:c r="ARS5891" s="248"/>
      <x:c r="ART5891" s="248"/>
      <x:c r="ARU5891" s="248"/>
      <x:c r="ARV5891" s="248"/>
      <x:c r="ARW5891" s="248"/>
      <x:c r="ARX5891" s="248"/>
      <x:c r="ARY5891" s="248"/>
      <x:c r="ARZ5891" s="248"/>
      <x:c r="ASA5891" s="248"/>
      <x:c r="ASB5891" s="248"/>
      <x:c r="ASC5891" s="248"/>
      <x:c r="ASD5891" s="248"/>
      <x:c r="ASE5891" s="248"/>
      <x:c r="ASF5891" s="248"/>
      <x:c r="ASG5891" s="248"/>
      <x:c r="ASH5891" s="248"/>
      <x:c r="ASI5891" s="248"/>
      <x:c r="ASJ5891" s="248"/>
      <x:c r="ASK5891" s="248"/>
      <x:c r="ASL5891" s="248"/>
      <x:c r="ASM5891" s="248"/>
      <x:c r="ASN5891" s="248"/>
      <x:c r="ASO5891" s="248"/>
      <x:c r="ASP5891" s="248"/>
      <x:c r="ASQ5891" s="248"/>
      <x:c r="ASR5891" s="248"/>
      <x:c r="ASS5891" s="248"/>
      <x:c r="AST5891" s="248"/>
      <x:c r="ASU5891" s="248"/>
      <x:c r="ASV5891" s="248"/>
      <x:c r="ASW5891" s="248"/>
      <x:c r="ASX5891" s="248"/>
      <x:c r="ASY5891" s="248"/>
      <x:c r="ASZ5891" s="248"/>
      <x:c r="ATA5891" s="248"/>
      <x:c r="ATB5891" s="248"/>
      <x:c r="ATC5891" s="248"/>
      <x:c r="ATD5891" s="248"/>
      <x:c r="ATE5891" s="248"/>
      <x:c r="ATF5891" s="248"/>
      <x:c r="ATG5891" s="248"/>
      <x:c r="ATH5891" s="248"/>
      <x:c r="ATI5891" s="248"/>
      <x:c r="ATJ5891" s="248"/>
      <x:c r="ATK5891" s="248"/>
      <x:c r="ATL5891" s="248"/>
      <x:c r="ATM5891" s="248"/>
      <x:c r="ATN5891" s="248"/>
      <x:c r="ATO5891" s="248"/>
      <x:c r="ATP5891" s="248"/>
      <x:c r="ATQ5891" s="248"/>
      <x:c r="ATR5891" s="248"/>
      <x:c r="ATS5891" s="248"/>
      <x:c r="ATT5891" s="248"/>
      <x:c r="ATU5891" s="248"/>
      <x:c r="ATV5891" s="248"/>
      <x:c r="ATW5891" s="248"/>
      <x:c r="ATX5891" s="248"/>
      <x:c r="ATY5891" s="248"/>
      <x:c r="ATZ5891" s="248"/>
      <x:c r="AUA5891" s="248"/>
      <x:c r="AUB5891" s="248"/>
      <x:c r="AUC5891" s="248"/>
      <x:c r="AUD5891" s="248"/>
      <x:c r="AUE5891" s="248"/>
      <x:c r="AUF5891" s="248"/>
      <x:c r="AUG5891" s="248"/>
      <x:c r="AUH5891" s="248"/>
      <x:c r="AUI5891" s="248"/>
      <x:c r="AUJ5891" s="248"/>
      <x:c r="AUK5891" s="248"/>
      <x:c r="AUL5891" s="248"/>
      <x:c r="AUM5891" s="248"/>
      <x:c r="AUN5891" s="248"/>
      <x:c r="AUO5891" s="248"/>
      <x:c r="AUP5891" s="248"/>
      <x:c r="AUQ5891" s="248"/>
      <x:c r="AUR5891" s="248"/>
      <x:c r="AUS5891" s="248"/>
      <x:c r="AUT5891" s="248"/>
      <x:c r="AUU5891" s="248"/>
      <x:c r="AUV5891" s="248"/>
      <x:c r="AUW5891" s="248"/>
      <x:c r="AUX5891" s="248"/>
      <x:c r="AUY5891" s="248"/>
      <x:c r="AUZ5891" s="248"/>
      <x:c r="AVA5891" s="248"/>
      <x:c r="AVB5891" s="248"/>
      <x:c r="AVC5891" s="248"/>
      <x:c r="AVD5891" s="248"/>
      <x:c r="AVE5891" s="248"/>
      <x:c r="AVF5891" s="248"/>
      <x:c r="AVG5891" s="248"/>
      <x:c r="AVH5891" s="248"/>
      <x:c r="AVI5891" s="248"/>
      <x:c r="AVJ5891" s="248"/>
      <x:c r="AVK5891" s="248"/>
      <x:c r="AVL5891" s="248"/>
      <x:c r="AVM5891" s="248"/>
      <x:c r="AVN5891" s="248"/>
      <x:c r="AVO5891" s="248"/>
      <x:c r="AVP5891" s="248"/>
      <x:c r="AVQ5891" s="248"/>
      <x:c r="AVR5891" s="248"/>
      <x:c r="AVS5891" s="248"/>
      <x:c r="AVT5891" s="248"/>
      <x:c r="AVU5891" s="248"/>
      <x:c r="AVV5891" s="248"/>
      <x:c r="AVW5891" s="248"/>
      <x:c r="AVX5891" s="248"/>
      <x:c r="AVY5891" s="248"/>
      <x:c r="AVZ5891" s="248"/>
      <x:c r="AWA5891" s="248"/>
      <x:c r="AWB5891" s="248"/>
      <x:c r="AWC5891" s="248"/>
      <x:c r="AWD5891" s="248"/>
      <x:c r="AWE5891" s="248"/>
      <x:c r="AWF5891" s="248"/>
      <x:c r="AWG5891" s="248"/>
      <x:c r="AWH5891" s="248"/>
      <x:c r="AWI5891" s="248"/>
      <x:c r="AWJ5891" s="248"/>
      <x:c r="AWK5891" s="248"/>
      <x:c r="AWL5891" s="248"/>
      <x:c r="AWM5891" s="248"/>
      <x:c r="AWN5891" s="248"/>
      <x:c r="AWO5891" s="248"/>
      <x:c r="AWP5891" s="248"/>
      <x:c r="AWQ5891" s="248"/>
      <x:c r="AWR5891" s="248"/>
      <x:c r="AWS5891" s="248"/>
      <x:c r="AWT5891" s="248"/>
      <x:c r="AWU5891" s="248"/>
      <x:c r="AWV5891" s="248"/>
      <x:c r="AWW5891" s="248"/>
      <x:c r="AWX5891" s="248"/>
      <x:c r="AWY5891" s="248"/>
      <x:c r="AWZ5891" s="248"/>
      <x:c r="AXA5891" s="248"/>
      <x:c r="AXB5891" s="248"/>
      <x:c r="AXC5891" s="248"/>
      <x:c r="AXD5891" s="248"/>
      <x:c r="AXE5891" s="248"/>
      <x:c r="AXF5891" s="248"/>
      <x:c r="AXG5891" s="248"/>
      <x:c r="AXH5891" s="248"/>
      <x:c r="AXI5891" s="248"/>
      <x:c r="AXJ5891" s="248"/>
      <x:c r="AXK5891" s="248"/>
      <x:c r="AXL5891" s="248"/>
      <x:c r="AXM5891" s="248"/>
      <x:c r="AXN5891" s="248"/>
      <x:c r="AXO5891" s="248"/>
      <x:c r="AXP5891" s="248"/>
      <x:c r="AXQ5891" s="248"/>
      <x:c r="AXR5891" s="248"/>
      <x:c r="AXS5891" s="248"/>
      <x:c r="AXT5891" s="248"/>
      <x:c r="AXU5891" s="248"/>
      <x:c r="AXV5891" s="248"/>
      <x:c r="AXW5891" s="248"/>
      <x:c r="AXX5891" s="248"/>
      <x:c r="AXY5891" s="248"/>
      <x:c r="AXZ5891" s="248"/>
      <x:c r="AYA5891" s="248"/>
      <x:c r="AYB5891" s="248"/>
      <x:c r="AYC5891" s="248"/>
      <x:c r="AYD5891" s="248"/>
      <x:c r="AYE5891" s="248"/>
      <x:c r="AYF5891" s="248"/>
      <x:c r="AYG5891" s="248"/>
      <x:c r="AYH5891" s="248"/>
      <x:c r="AYI5891" s="248"/>
      <x:c r="AYJ5891" s="248"/>
      <x:c r="AYK5891" s="248"/>
      <x:c r="AYL5891" s="248"/>
      <x:c r="AYM5891" s="248"/>
      <x:c r="AYN5891" s="248"/>
      <x:c r="AYO5891" s="248"/>
      <x:c r="AYP5891" s="248"/>
      <x:c r="AYQ5891" s="248"/>
      <x:c r="AYR5891" s="248"/>
      <x:c r="AYS5891" s="248"/>
      <x:c r="AYT5891" s="248"/>
      <x:c r="AYU5891" s="248"/>
      <x:c r="AYV5891" s="248"/>
      <x:c r="AYW5891" s="248"/>
      <x:c r="AYX5891" s="248"/>
      <x:c r="AYY5891" s="248"/>
      <x:c r="AYZ5891" s="248"/>
      <x:c r="AZA5891" s="248"/>
      <x:c r="AZB5891" s="248"/>
      <x:c r="AZC5891" s="248"/>
      <x:c r="AZD5891" s="248"/>
      <x:c r="AZE5891" s="248"/>
      <x:c r="AZF5891" s="248"/>
      <x:c r="AZG5891" s="248"/>
      <x:c r="AZH5891" s="248"/>
      <x:c r="AZI5891" s="248"/>
      <x:c r="AZJ5891" s="248"/>
      <x:c r="AZK5891" s="248"/>
      <x:c r="AZL5891" s="248"/>
      <x:c r="AZM5891" s="248"/>
      <x:c r="AZN5891" s="248"/>
      <x:c r="AZO5891" s="248"/>
      <x:c r="AZP5891" s="248"/>
      <x:c r="AZQ5891" s="248"/>
      <x:c r="AZR5891" s="248"/>
      <x:c r="AZS5891" s="248"/>
      <x:c r="AZT5891" s="248"/>
      <x:c r="AZU5891" s="248"/>
      <x:c r="AZV5891" s="248"/>
      <x:c r="AZW5891" s="248"/>
      <x:c r="AZX5891" s="248"/>
      <x:c r="AZY5891" s="248"/>
      <x:c r="AZZ5891" s="248"/>
      <x:c r="BAA5891" s="248"/>
      <x:c r="BAB5891" s="248"/>
      <x:c r="BAC5891" s="248"/>
      <x:c r="BAD5891" s="248"/>
      <x:c r="BAE5891" s="248"/>
      <x:c r="BAF5891" s="248"/>
      <x:c r="BAG5891" s="248"/>
      <x:c r="BAH5891" s="248"/>
      <x:c r="BAI5891" s="248"/>
      <x:c r="BAJ5891" s="248"/>
      <x:c r="BAK5891" s="248"/>
      <x:c r="BAL5891" s="248"/>
      <x:c r="BAM5891" s="248"/>
      <x:c r="BAN5891" s="248"/>
      <x:c r="BAO5891" s="248"/>
      <x:c r="BAP5891" s="248"/>
      <x:c r="BAQ5891" s="248"/>
      <x:c r="BAR5891" s="248"/>
      <x:c r="BAS5891" s="248"/>
      <x:c r="BAT5891" s="248"/>
      <x:c r="BAU5891" s="248"/>
      <x:c r="BAV5891" s="248"/>
      <x:c r="BAW5891" s="248"/>
      <x:c r="BAX5891" s="248"/>
      <x:c r="BAY5891" s="248"/>
      <x:c r="BAZ5891" s="248"/>
      <x:c r="BBA5891" s="248"/>
      <x:c r="BBB5891" s="248"/>
      <x:c r="BBC5891" s="248"/>
      <x:c r="BBD5891" s="248"/>
      <x:c r="BBE5891" s="248"/>
      <x:c r="BBF5891" s="248"/>
      <x:c r="BBG5891" s="248"/>
      <x:c r="BBH5891" s="248"/>
      <x:c r="BBI5891" s="248"/>
      <x:c r="BBJ5891" s="248"/>
      <x:c r="BBK5891" s="248"/>
      <x:c r="BBL5891" s="248"/>
      <x:c r="BBM5891" s="248"/>
      <x:c r="BBN5891" s="248"/>
      <x:c r="BBO5891" s="248"/>
      <x:c r="BBP5891" s="248"/>
      <x:c r="BBQ5891" s="248"/>
      <x:c r="BBR5891" s="248"/>
      <x:c r="BBS5891" s="248"/>
      <x:c r="BBT5891" s="248"/>
      <x:c r="BBU5891" s="248"/>
      <x:c r="BBV5891" s="248"/>
      <x:c r="BBW5891" s="248"/>
      <x:c r="BBX5891" s="248"/>
      <x:c r="BBY5891" s="248"/>
      <x:c r="BBZ5891" s="248"/>
      <x:c r="BCA5891" s="248"/>
      <x:c r="BCB5891" s="248"/>
      <x:c r="BCC5891" s="248"/>
      <x:c r="BCD5891" s="248"/>
      <x:c r="BCE5891" s="248"/>
      <x:c r="BCF5891" s="248"/>
      <x:c r="BCG5891" s="248"/>
      <x:c r="BCH5891" s="248"/>
      <x:c r="BCI5891" s="248"/>
      <x:c r="BCJ5891" s="248"/>
      <x:c r="BCK5891" s="248"/>
      <x:c r="BCL5891" s="248"/>
      <x:c r="BCM5891" s="248"/>
      <x:c r="BCN5891" s="248"/>
      <x:c r="BCO5891" s="248"/>
      <x:c r="BCP5891" s="248"/>
      <x:c r="BCQ5891" s="248"/>
      <x:c r="BCR5891" s="248"/>
      <x:c r="BCS5891" s="248"/>
      <x:c r="BCT5891" s="248"/>
      <x:c r="BCU5891" s="248"/>
      <x:c r="BCV5891" s="248"/>
      <x:c r="BCW5891" s="248"/>
      <x:c r="BCX5891" s="248"/>
      <x:c r="BCY5891" s="248"/>
      <x:c r="BCZ5891" s="248"/>
      <x:c r="BDA5891" s="248"/>
      <x:c r="BDB5891" s="248"/>
      <x:c r="BDC5891" s="248"/>
      <x:c r="BDD5891" s="248"/>
      <x:c r="BDE5891" s="248"/>
      <x:c r="BDF5891" s="248"/>
      <x:c r="BDG5891" s="248"/>
      <x:c r="BDH5891" s="248"/>
      <x:c r="BDI5891" s="248"/>
      <x:c r="BDJ5891" s="248"/>
      <x:c r="BDK5891" s="248"/>
      <x:c r="BDL5891" s="248"/>
      <x:c r="BDM5891" s="248"/>
      <x:c r="BDN5891" s="248"/>
      <x:c r="BDO5891" s="248"/>
      <x:c r="BDP5891" s="248"/>
      <x:c r="BDQ5891" s="248"/>
      <x:c r="BDR5891" s="248"/>
      <x:c r="BDS5891" s="248"/>
      <x:c r="BDT5891" s="248"/>
      <x:c r="BDU5891" s="248"/>
      <x:c r="BDV5891" s="248"/>
      <x:c r="BDW5891" s="248"/>
      <x:c r="BDX5891" s="248"/>
      <x:c r="BDY5891" s="248"/>
      <x:c r="BDZ5891" s="248"/>
      <x:c r="BEA5891" s="248"/>
      <x:c r="BEB5891" s="248"/>
      <x:c r="BEC5891" s="248"/>
      <x:c r="BED5891" s="248"/>
      <x:c r="BEE5891" s="248"/>
      <x:c r="BEF5891" s="248"/>
      <x:c r="BEG5891" s="248"/>
      <x:c r="BEH5891" s="248"/>
      <x:c r="BEI5891" s="248"/>
      <x:c r="BEJ5891" s="248"/>
      <x:c r="BEK5891" s="248"/>
      <x:c r="BEL5891" s="248"/>
      <x:c r="BEM5891" s="248"/>
      <x:c r="BEN5891" s="248"/>
      <x:c r="BEO5891" s="248"/>
      <x:c r="BEP5891" s="248"/>
      <x:c r="BEQ5891" s="248"/>
      <x:c r="BER5891" s="248"/>
      <x:c r="BES5891" s="248"/>
      <x:c r="BET5891" s="248"/>
      <x:c r="BEU5891" s="248"/>
      <x:c r="BEV5891" s="248"/>
      <x:c r="BEW5891" s="248"/>
      <x:c r="BEX5891" s="248"/>
      <x:c r="BEY5891" s="248"/>
      <x:c r="BEZ5891" s="248"/>
      <x:c r="BFA5891" s="248"/>
      <x:c r="BFB5891" s="248"/>
      <x:c r="BFC5891" s="248"/>
      <x:c r="BFD5891" s="248"/>
      <x:c r="BFE5891" s="248"/>
      <x:c r="BFF5891" s="248"/>
      <x:c r="BFG5891" s="248"/>
      <x:c r="BFH5891" s="248"/>
      <x:c r="BFI5891" s="248"/>
      <x:c r="BFJ5891" s="248"/>
      <x:c r="BFK5891" s="248"/>
      <x:c r="BFL5891" s="248"/>
      <x:c r="BFM5891" s="248"/>
      <x:c r="BFN5891" s="248"/>
      <x:c r="BFO5891" s="248"/>
      <x:c r="BFP5891" s="248"/>
      <x:c r="BFQ5891" s="248"/>
      <x:c r="BFR5891" s="248"/>
      <x:c r="BFS5891" s="248"/>
      <x:c r="BFT5891" s="248"/>
      <x:c r="BFU5891" s="248"/>
      <x:c r="BFV5891" s="248"/>
      <x:c r="BFW5891" s="248"/>
      <x:c r="BFX5891" s="248"/>
      <x:c r="BFY5891" s="248"/>
      <x:c r="BFZ5891" s="248"/>
      <x:c r="BGA5891" s="248"/>
      <x:c r="BGB5891" s="248"/>
      <x:c r="BGC5891" s="248"/>
      <x:c r="BGD5891" s="248"/>
      <x:c r="BGE5891" s="248"/>
      <x:c r="BGF5891" s="248"/>
      <x:c r="BGG5891" s="248"/>
      <x:c r="BGH5891" s="248"/>
      <x:c r="BGI5891" s="248"/>
      <x:c r="BGJ5891" s="248"/>
      <x:c r="BGK5891" s="248"/>
      <x:c r="BGL5891" s="248"/>
      <x:c r="BGM5891" s="248"/>
      <x:c r="BGN5891" s="248"/>
      <x:c r="BGO5891" s="248"/>
      <x:c r="BGP5891" s="248"/>
      <x:c r="BGQ5891" s="248"/>
      <x:c r="BGR5891" s="248"/>
      <x:c r="BGS5891" s="248"/>
      <x:c r="BGT5891" s="248"/>
      <x:c r="BGU5891" s="248"/>
      <x:c r="BGV5891" s="248"/>
      <x:c r="BGW5891" s="248"/>
      <x:c r="BGX5891" s="248"/>
      <x:c r="BGY5891" s="248"/>
      <x:c r="BGZ5891" s="248"/>
      <x:c r="BHA5891" s="248"/>
      <x:c r="BHB5891" s="248"/>
      <x:c r="BHC5891" s="248"/>
      <x:c r="BHD5891" s="248"/>
      <x:c r="BHE5891" s="248"/>
      <x:c r="BHF5891" s="248"/>
      <x:c r="BHG5891" s="248"/>
      <x:c r="BHH5891" s="248"/>
      <x:c r="BHI5891" s="248"/>
      <x:c r="BHJ5891" s="248"/>
      <x:c r="BHK5891" s="248"/>
      <x:c r="BHL5891" s="248"/>
      <x:c r="BHM5891" s="248"/>
      <x:c r="BHN5891" s="248"/>
      <x:c r="BHO5891" s="248"/>
      <x:c r="BHP5891" s="248"/>
      <x:c r="BHQ5891" s="248"/>
      <x:c r="BHR5891" s="248"/>
      <x:c r="BHS5891" s="248"/>
      <x:c r="BHT5891" s="248"/>
      <x:c r="BHU5891" s="248"/>
      <x:c r="BHV5891" s="248"/>
      <x:c r="BHW5891" s="248"/>
      <x:c r="BHX5891" s="248"/>
      <x:c r="BHY5891" s="248"/>
      <x:c r="BHZ5891" s="248"/>
      <x:c r="BIA5891" s="248"/>
      <x:c r="BIB5891" s="248"/>
      <x:c r="BIC5891" s="248"/>
      <x:c r="BID5891" s="248"/>
      <x:c r="BIE5891" s="248"/>
      <x:c r="BIF5891" s="248"/>
      <x:c r="BIG5891" s="248"/>
      <x:c r="BIH5891" s="248"/>
      <x:c r="BII5891" s="248"/>
      <x:c r="BIJ5891" s="248"/>
      <x:c r="BIK5891" s="248"/>
      <x:c r="BIL5891" s="248"/>
      <x:c r="BIM5891" s="248"/>
      <x:c r="BIN5891" s="248"/>
      <x:c r="BIO5891" s="248"/>
      <x:c r="BIP5891" s="248"/>
      <x:c r="BIQ5891" s="248"/>
      <x:c r="BIR5891" s="248"/>
      <x:c r="BIS5891" s="248"/>
      <x:c r="BIT5891" s="248"/>
      <x:c r="BIU5891" s="248"/>
      <x:c r="BIV5891" s="248"/>
      <x:c r="BIW5891" s="248"/>
      <x:c r="BIX5891" s="248"/>
      <x:c r="BIY5891" s="248"/>
      <x:c r="BIZ5891" s="248"/>
      <x:c r="BJA5891" s="248"/>
      <x:c r="BJB5891" s="248"/>
      <x:c r="BJC5891" s="248"/>
      <x:c r="BJD5891" s="248"/>
      <x:c r="BJE5891" s="248"/>
      <x:c r="BJF5891" s="248"/>
      <x:c r="BJG5891" s="248"/>
      <x:c r="BJH5891" s="248"/>
      <x:c r="BJI5891" s="248"/>
      <x:c r="BJJ5891" s="248"/>
      <x:c r="BJK5891" s="248"/>
      <x:c r="BJL5891" s="248"/>
      <x:c r="BJM5891" s="248"/>
      <x:c r="BJN5891" s="248"/>
      <x:c r="BJO5891" s="248"/>
      <x:c r="BJP5891" s="248"/>
      <x:c r="BJQ5891" s="248"/>
      <x:c r="BJR5891" s="248"/>
      <x:c r="BJS5891" s="248"/>
      <x:c r="BJT5891" s="248"/>
      <x:c r="BJU5891" s="248"/>
      <x:c r="BJV5891" s="248"/>
      <x:c r="BJW5891" s="248"/>
      <x:c r="BJX5891" s="248"/>
      <x:c r="BJY5891" s="248"/>
      <x:c r="BJZ5891" s="248"/>
      <x:c r="BKA5891" s="248"/>
      <x:c r="BKB5891" s="248"/>
      <x:c r="BKC5891" s="248"/>
      <x:c r="BKD5891" s="248"/>
      <x:c r="BKE5891" s="248"/>
      <x:c r="BKF5891" s="248"/>
      <x:c r="BKG5891" s="248"/>
      <x:c r="BKH5891" s="248"/>
      <x:c r="BKI5891" s="248"/>
      <x:c r="BKJ5891" s="248"/>
      <x:c r="BKK5891" s="248"/>
      <x:c r="BKL5891" s="248"/>
      <x:c r="BKM5891" s="248"/>
      <x:c r="BKN5891" s="248"/>
      <x:c r="BKO5891" s="248"/>
      <x:c r="BKP5891" s="248"/>
      <x:c r="BKQ5891" s="248"/>
      <x:c r="BKR5891" s="248"/>
      <x:c r="BKS5891" s="248"/>
      <x:c r="BKT5891" s="248"/>
      <x:c r="BKU5891" s="248"/>
      <x:c r="BKV5891" s="248"/>
      <x:c r="BKW5891" s="248"/>
      <x:c r="BKX5891" s="248"/>
      <x:c r="BKY5891" s="248"/>
      <x:c r="BKZ5891" s="248"/>
      <x:c r="BLA5891" s="248"/>
      <x:c r="BLB5891" s="248"/>
      <x:c r="BLC5891" s="248"/>
      <x:c r="BLD5891" s="248"/>
      <x:c r="BLE5891" s="248"/>
      <x:c r="BLF5891" s="248"/>
      <x:c r="BLG5891" s="248"/>
      <x:c r="BLH5891" s="248"/>
      <x:c r="BLI5891" s="248"/>
      <x:c r="BLJ5891" s="248"/>
      <x:c r="BLK5891" s="248"/>
      <x:c r="BLL5891" s="248"/>
      <x:c r="BLM5891" s="248"/>
      <x:c r="BLN5891" s="248"/>
      <x:c r="BLO5891" s="248"/>
      <x:c r="BLP5891" s="248"/>
      <x:c r="BLQ5891" s="248"/>
      <x:c r="BLR5891" s="248"/>
      <x:c r="BLS5891" s="248"/>
      <x:c r="BLT5891" s="248"/>
      <x:c r="BLU5891" s="248"/>
      <x:c r="BLV5891" s="248"/>
      <x:c r="BLW5891" s="248"/>
      <x:c r="BLX5891" s="248"/>
      <x:c r="BLY5891" s="248"/>
      <x:c r="BLZ5891" s="248"/>
      <x:c r="BMA5891" s="248"/>
      <x:c r="BMB5891" s="248"/>
      <x:c r="BMC5891" s="248"/>
      <x:c r="BMD5891" s="248"/>
      <x:c r="BME5891" s="248"/>
      <x:c r="BMF5891" s="248"/>
      <x:c r="BMG5891" s="248"/>
      <x:c r="BMH5891" s="248"/>
      <x:c r="BMI5891" s="248"/>
      <x:c r="BMJ5891" s="248"/>
      <x:c r="BMK5891" s="248"/>
      <x:c r="BML5891" s="248"/>
      <x:c r="BMM5891" s="248"/>
      <x:c r="BMN5891" s="248"/>
      <x:c r="BMO5891" s="248"/>
      <x:c r="BMP5891" s="248"/>
      <x:c r="BMQ5891" s="248"/>
      <x:c r="BMR5891" s="248"/>
      <x:c r="BMS5891" s="248"/>
      <x:c r="BMT5891" s="248"/>
      <x:c r="BMU5891" s="248"/>
      <x:c r="BMV5891" s="248"/>
      <x:c r="BMW5891" s="248"/>
      <x:c r="BMX5891" s="248"/>
      <x:c r="BMY5891" s="248"/>
      <x:c r="BMZ5891" s="248"/>
      <x:c r="BNA5891" s="248"/>
      <x:c r="BNB5891" s="248"/>
      <x:c r="BNC5891" s="248"/>
      <x:c r="BND5891" s="248"/>
      <x:c r="BNE5891" s="248"/>
      <x:c r="BNF5891" s="248"/>
      <x:c r="BNG5891" s="248"/>
      <x:c r="BNH5891" s="248"/>
      <x:c r="BNI5891" s="248"/>
      <x:c r="BNJ5891" s="248"/>
      <x:c r="BNK5891" s="248"/>
      <x:c r="BNL5891" s="248"/>
      <x:c r="BNM5891" s="248"/>
      <x:c r="BNN5891" s="248"/>
      <x:c r="BNO5891" s="248"/>
      <x:c r="BNP5891" s="248"/>
      <x:c r="BNQ5891" s="248"/>
      <x:c r="BNR5891" s="248"/>
      <x:c r="BNS5891" s="248"/>
      <x:c r="BNT5891" s="248"/>
      <x:c r="BNU5891" s="248"/>
      <x:c r="BNV5891" s="248"/>
      <x:c r="BNW5891" s="248"/>
      <x:c r="BNX5891" s="248"/>
      <x:c r="BNY5891" s="248"/>
      <x:c r="BNZ5891" s="248"/>
      <x:c r="BOA5891" s="248"/>
      <x:c r="BOB5891" s="248"/>
      <x:c r="BOC5891" s="248"/>
      <x:c r="BOD5891" s="248"/>
      <x:c r="BOE5891" s="248"/>
      <x:c r="BOF5891" s="248"/>
      <x:c r="BOG5891" s="248"/>
      <x:c r="BOH5891" s="248"/>
      <x:c r="BOI5891" s="248"/>
      <x:c r="BOJ5891" s="248"/>
      <x:c r="BOK5891" s="248"/>
      <x:c r="BOL5891" s="248"/>
      <x:c r="BOM5891" s="248"/>
      <x:c r="BON5891" s="248"/>
      <x:c r="BOO5891" s="248"/>
      <x:c r="BOP5891" s="248"/>
      <x:c r="BOQ5891" s="248"/>
      <x:c r="BOR5891" s="248"/>
      <x:c r="BOS5891" s="248"/>
      <x:c r="BOT5891" s="248"/>
      <x:c r="BOU5891" s="248"/>
      <x:c r="BOV5891" s="248"/>
      <x:c r="BOW5891" s="248"/>
      <x:c r="BOX5891" s="248"/>
      <x:c r="BOY5891" s="248"/>
      <x:c r="BOZ5891" s="248"/>
      <x:c r="BPA5891" s="248"/>
      <x:c r="BPB5891" s="248"/>
      <x:c r="BPC5891" s="248"/>
      <x:c r="BPD5891" s="248"/>
      <x:c r="BPE5891" s="248"/>
      <x:c r="BPF5891" s="248"/>
      <x:c r="BPG5891" s="248"/>
      <x:c r="BPH5891" s="248"/>
      <x:c r="BPI5891" s="248"/>
      <x:c r="BPJ5891" s="248"/>
      <x:c r="BPK5891" s="248"/>
      <x:c r="BPL5891" s="248"/>
      <x:c r="BPM5891" s="248"/>
      <x:c r="BPN5891" s="248"/>
      <x:c r="BPO5891" s="248"/>
      <x:c r="BPP5891" s="248"/>
      <x:c r="BPQ5891" s="248"/>
      <x:c r="BPR5891" s="248"/>
      <x:c r="BPS5891" s="248"/>
      <x:c r="BPT5891" s="248"/>
      <x:c r="BPU5891" s="248"/>
      <x:c r="BPV5891" s="248"/>
      <x:c r="BPW5891" s="248"/>
      <x:c r="BPX5891" s="248"/>
      <x:c r="BPY5891" s="248"/>
      <x:c r="BPZ5891" s="248"/>
      <x:c r="BQA5891" s="248"/>
      <x:c r="BQB5891" s="248"/>
      <x:c r="BQC5891" s="248"/>
      <x:c r="BQD5891" s="248"/>
      <x:c r="BQE5891" s="248"/>
      <x:c r="BQF5891" s="248"/>
      <x:c r="BQG5891" s="248"/>
      <x:c r="BQH5891" s="248"/>
      <x:c r="BQI5891" s="248"/>
      <x:c r="BQJ5891" s="248"/>
      <x:c r="BQK5891" s="248"/>
      <x:c r="BQL5891" s="248"/>
      <x:c r="BQM5891" s="248"/>
      <x:c r="BQN5891" s="248"/>
      <x:c r="BQO5891" s="248"/>
      <x:c r="BQP5891" s="248"/>
      <x:c r="BQQ5891" s="248"/>
      <x:c r="BQR5891" s="248"/>
      <x:c r="BQS5891" s="248"/>
      <x:c r="BQT5891" s="248"/>
      <x:c r="BQU5891" s="248"/>
      <x:c r="BQV5891" s="248"/>
      <x:c r="BQW5891" s="248"/>
      <x:c r="BQX5891" s="248"/>
      <x:c r="BQY5891" s="248"/>
      <x:c r="BQZ5891" s="248"/>
      <x:c r="BRA5891" s="248"/>
      <x:c r="BRB5891" s="248"/>
      <x:c r="BRC5891" s="248"/>
      <x:c r="BRD5891" s="248"/>
      <x:c r="BRE5891" s="248"/>
      <x:c r="BRF5891" s="248"/>
      <x:c r="BRG5891" s="248"/>
      <x:c r="BRH5891" s="248"/>
      <x:c r="BRI5891" s="248"/>
      <x:c r="BRJ5891" s="248"/>
      <x:c r="BRK5891" s="248"/>
      <x:c r="BRL5891" s="248"/>
      <x:c r="BRM5891" s="248"/>
      <x:c r="BRN5891" s="248"/>
      <x:c r="BRO5891" s="248"/>
      <x:c r="BRP5891" s="248"/>
      <x:c r="BRQ5891" s="248"/>
      <x:c r="BRR5891" s="248"/>
      <x:c r="BRS5891" s="248"/>
      <x:c r="BRT5891" s="248"/>
      <x:c r="BRU5891" s="248"/>
      <x:c r="BRV5891" s="248"/>
      <x:c r="BRW5891" s="248"/>
      <x:c r="BRX5891" s="248"/>
      <x:c r="BRY5891" s="248"/>
      <x:c r="BRZ5891" s="248"/>
      <x:c r="BSA5891" s="248"/>
      <x:c r="BSB5891" s="248"/>
      <x:c r="BSC5891" s="248"/>
      <x:c r="BSD5891" s="248"/>
      <x:c r="BSE5891" s="248"/>
      <x:c r="BSF5891" s="248"/>
      <x:c r="BSG5891" s="248"/>
      <x:c r="BSH5891" s="248"/>
      <x:c r="BSI5891" s="248"/>
      <x:c r="BSJ5891" s="248"/>
      <x:c r="BSK5891" s="248"/>
      <x:c r="BSL5891" s="248"/>
      <x:c r="BSM5891" s="248"/>
      <x:c r="BSN5891" s="248"/>
      <x:c r="BSO5891" s="248"/>
      <x:c r="BSP5891" s="248"/>
      <x:c r="BSQ5891" s="248"/>
      <x:c r="BSR5891" s="248"/>
      <x:c r="BSS5891" s="248"/>
      <x:c r="BST5891" s="248"/>
      <x:c r="BSU5891" s="248"/>
      <x:c r="BSV5891" s="248"/>
      <x:c r="BSW5891" s="248"/>
      <x:c r="BSX5891" s="248"/>
      <x:c r="BSY5891" s="248"/>
      <x:c r="BSZ5891" s="248"/>
      <x:c r="BTA5891" s="248"/>
      <x:c r="BTB5891" s="248"/>
      <x:c r="BTC5891" s="248"/>
      <x:c r="BTD5891" s="248"/>
      <x:c r="BTE5891" s="248"/>
      <x:c r="BTF5891" s="248"/>
      <x:c r="BTG5891" s="248"/>
      <x:c r="BTH5891" s="248"/>
      <x:c r="BTI5891" s="248"/>
      <x:c r="BTJ5891" s="248"/>
      <x:c r="BTK5891" s="248"/>
      <x:c r="BTL5891" s="248"/>
      <x:c r="BTM5891" s="248"/>
      <x:c r="BTN5891" s="248"/>
      <x:c r="BTO5891" s="248"/>
      <x:c r="BTP5891" s="248"/>
      <x:c r="BTQ5891" s="248"/>
      <x:c r="BTR5891" s="248"/>
      <x:c r="BTS5891" s="248"/>
      <x:c r="BTT5891" s="248"/>
      <x:c r="BTU5891" s="248"/>
      <x:c r="BTV5891" s="248"/>
      <x:c r="BTW5891" s="248"/>
      <x:c r="BTX5891" s="248"/>
      <x:c r="BTY5891" s="248"/>
      <x:c r="BTZ5891" s="248"/>
      <x:c r="BUA5891" s="248"/>
      <x:c r="BUB5891" s="248"/>
      <x:c r="BUC5891" s="248"/>
      <x:c r="BUD5891" s="248"/>
      <x:c r="BUE5891" s="248"/>
      <x:c r="BUF5891" s="248"/>
      <x:c r="BUG5891" s="248"/>
      <x:c r="BUH5891" s="248"/>
      <x:c r="BUI5891" s="248"/>
      <x:c r="BUJ5891" s="248"/>
      <x:c r="BUK5891" s="248"/>
      <x:c r="BUL5891" s="248"/>
      <x:c r="BUM5891" s="248"/>
      <x:c r="BUN5891" s="248"/>
      <x:c r="BUO5891" s="248"/>
      <x:c r="BUP5891" s="248"/>
      <x:c r="BUQ5891" s="248"/>
      <x:c r="BUR5891" s="248"/>
      <x:c r="BUS5891" s="248"/>
      <x:c r="BUT5891" s="248"/>
      <x:c r="BUU5891" s="248"/>
      <x:c r="BUV5891" s="248"/>
      <x:c r="BUW5891" s="248"/>
      <x:c r="BUX5891" s="248"/>
      <x:c r="BUY5891" s="248"/>
      <x:c r="BUZ5891" s="248"/>
      <x:c r="BVA5891" s="248"/>
      <x:c r="BVB5891" s="248"/>
      <x:c r="BVC5891" s="248"/>
      <x:c r="BVD5891" s="248"/>
      <x:c r="BVE5891" s="248"/>
      <x:c r="BVF5891" s="248"/>
      <x:c r="BVG5891" s="248"/>
      <x:c r="BVH5891" s="248"/>
      <x:c r="BVI5891" s="248"/>
      <x:c r="BVJ5891" s="248"/>
      <x:c r="BVK5891" s="248"/>
      <x:c r="BVL5891" s="248"/>
      <x:c r="BVM5891" s="248"/>
      <x:c r="BVN5891" s="248"/>
      <x:c r="BVO5891" s="248"/>
      <x:c r="BVP5891" s="248"/>
      <x:c r="BVQ5891" s="248"/>
      <x:c r="BVR5891" s="248"/>
      <x:c r="BVS5891" s="248"/>
      <x:c r="BVT5891" s="248"/>
      <x:c r="BVU5891" s="248"/>
      <x:c r="BVV5891" s="248"/>
      <x:c r="BVW5891" s="248"/>
      <x:c r="BVX5891" s="248"/>
      <x:c r="BVY5891" s="248"/>
      <x:c r="BVZ5891" s="248"/>
      <x:c r="BWA5891" s="248"/>
      <x:c r="BWB5891" s="248"/>
      <x:c r="BWC5891" s="248"/>
      <x:c r="BWD5891" s="248"/>
      <x:c r="BWE5891" s="248"/>
      <x:c r="BWF5891" s="248"/>
      <x:c r="BWG5891" s="248"/>
      <x:c r="BWH5891" s="248"/>
      <x:c r="BWI5891" s="248"/>
      <x:c r="BWJ5891" s="248"/>
      <x:c r="BWK5891" s="248"/>
      <x:c r="BWL5891" s="248"/>
      <x:c r="BWM5891" s="248"/>
      <x:c r="BWN5891" s="248"/>
      <x:c r="BWO5891" s="248"/>
      <x:c r="BWP5891" s="248"/>
      <x:c r="BWQ5891" s="248"/>
      <x:c r="BWR5891" s="248"/>
      <x:c r="BWS5891" s="248"/>
      <x:c r="BWT5891" s="248"/>
      <x:c r="BWU5891" s="248"/>
      <x:c r="BWV5891" s="248"/>
      <x:c r="BWW5891" s="248"/>
      <x:c r="BWX5891" s="248"/>
      <x:c r="BWY5891" s="248"/>
      <x:c r="BWZ5891" s="248"/>
      <x:c r="BXA5891" s="248"/>
      <x:c r="BXB5891" s="248"/>
      <x:c r="BXC5891" s="248"/>
      <x:c r="BXD5891" s="248"/>
      <x:c r="BXE5891" s="248"/>
      <x:c r="BXF5891" s="248"/>
      <x:c r="BXG5891" s="248"/>
      <x:c r="BXH5891" s="248"/>
      <x:c r="BXI5891" s="248"/>
      <x:c r="BXJ5891" s="248"/>
      <x:c r="BXK5891" s="248"/>
      <x:c r="BXL5891" s="248"/>
      <x:c r="BXM5891" s="248"/>
      <x:c r="BXN5891" s="248"/>
      <x:c r="BXO5891" s="248"/>
      <x:c r="BXP5891" s="248"/>
      <x:c r="BXQ5891" s="248"/>
      <x:c r="BXR5891" s="248"/>
      <x:c r="BXS5891" s="248"/>
      <x:c r="BXT5891" s="248"/>
      <x:c r="BXU5891" s="248"/>
      <x:c r="BXV5891" s="248"/>
      <x:c r="BXW5891" s="248"/>
      <x:c r="BXX5891" s="248"/>
      <x:c r="BXY5891" s="248"/>
      <x:c r="BXZ5891" s="248"/>
      <x:c r="BYA5891" s="248"/>
      <x:c r="BYB5891" s="248"/>
      <x:c r="BYC5891" s="248"/>
      <x:c r="BYD5891" s="248"/>
      <x:c r="BYE5891" s="248"/>
      <x:c r="BYF5891" s="248"/>
      <x:c r="BYG5891" s="248"/>
      <x:c r="BYH5891" s="248"/>
      <x:c r="BYI5891" s="248"/>
      <x:c r="BYJ5891" s="248"/>
      <x:c r="BYK5891" s="248"/>
      <x:c r="BYL5891" s="248"/>
      <x:c r="BYM5891" s="248"/>
      <x:c r="BYN5891" s="248"/>
      <x:c r="BYO5891" s="248"/>
      <x:c r="BYP5891" s="248"/>
      <x:c r="BYQ5891" s="248"/>
      <x:c r="BYR5891" s="248"/>
      <x:c r="BYS5891" s="248"/>
      <x:c r="BYT5891" s="248"/>
      <x:c r="BYU5891" s="248"/>
      <x:c r="BYV5891" s="248"/>
      <x:c r="BYW5891" s="248"/>
      <x:c r="BYX5891" s="248"/>
      <x:c r="BYY5891" s="248"/>
      <x:c r="BYZ5891" s="248"/>
      <x:c r="BZA5891" s="248"/>
      <x:c r="BZB5891" s="248"/>
      <x:c r="BZC5891" s="248"/>
      <x:c r="BZD5891" s="248"/>
      <x:c r="BZE5891" s="248"/>
      <x:c r="BZF5891" s="248"/>
      <x:c r="BZG5891" s="248"/>
      <x:c r="BZH5891" s="248"/>
      <x:c r="BZI5891" s="248"/>
      <x:c r="BZJ5891" s="248"/>
      <x:c r="BZK5891" s="248"/>
      <x:c r="BZL5891" s="248"/>
      <x:c r="BZM5891" s="248"/>
      <x:c r="BZN5891" s="248"/>
      <x:c r="BZO5891" s="248"/>
      <x:c r="BZP5891" s="248"/>
      <x:c r="BZQ5891" s="248"/>
      <x:c r="BZR5891" s="248"/>
      <x:c r="BZS5891" s="248"/>
      <x:c r="BZT5891" s="248"/>
      <x:c r="BZU5891" s="248"/>
      <x:c r="BZV5891" s="248"/>
      <x:c r="BZW5891" s="248"/>
      <x:c r="BZX5891" s="248"/>
      <x:c r="BZY5891" s="248"/>
      <x:c r="BZZ5891" s="248"/>
      <x:c r="CAA5891" s="248"/>
      <x:c r="CAB5891" s="248"/>
      <x:c r="CAC5891" s="248"/>
      <x:c r="CAD5891" s="248"/>
      <x:c r="CAE5891" s="248"/>
      <x:c r="CAF5891" s="248"/>
      <x:c r="CAG5891" s="248"/>
      <x:c r="CAH5891" s="248"/>
      <x:c r="CAI5891" s="248"/>
      <x:c r="CAJ5891" s="248"/>
      <x:c r="CAK5891" s="248"/>
      <x:c r="CAL5891" s="248"/>
      <x:c r="CAM5891" s="248"/>
      <x:c r="CAN5891" s="248"/>
      <x:c r="CAO5891" s="248"/>
      <x:c r="CAP5891" s="248"/>
      <x:c r="CAQ5891" s="248"/>
      <x:c r="CAR5891" s="248"/>
      <x:c r="CAS5891" s="248"/>
      <x:c r="CAT5891" s="248"/>
      <x:c r="CAU5891" s="248"/>
      <x:c r="CAV5891" s="248"/>
      <x:c r="CAW5891" s="248"/>
      <x:c r="CAX5891" s="248"/>
      <x:c r="CAY5891" s="248"/>
      <x:c r="CAZ5891" s="248"/>
      <x:c r="CBA5891" s="248"/>
      <x:c r="CBB5891" s="248"/>
      <x:c r="CBC5891" s="248"/>
      <x:c r="CBD5891" s="248"/>
      <x:c r="CBE5891" s="248"/>
      <x:c r="CBF5891" s="248"/>
      <x:c r="CBG5891" s="248"/>
      <x:c r="CBH5891" s="248"/>
      <x:c r="CBI5891" s="248"/>
      <x:c r="CBJ5891" s="248"/>
      <x:c r="CBK5891" s="248"/>
      <x:c r="CBL5891" s="248"/>
      <x:c r="CBM5891" s="248"/>
      <x:c r="CBN5891" s="248"/>
      <x:c r="CBO5891" s="248"/>
      <x:c r="CBP5891" s="248"/>
      <x:c r="CBQ5891" s="248"/>
      <x:c r="CBR5891" s="248"/>
      <x:c r="CBS5891" s="248"/>
      <x:c r="CBT5891" s="248"/>
      <x:c r="CBU5891" s="248"/>
      <x:c r="CBV5891" s="248"/>
      <x:c r="CBW5891" s="248"/>
      <x:c r="CBX5891" s="248"/>
      <x:c r="CBY5891" s="248"/>
      <x:c r="CBZ5891" s="248"/>
      <x:c r="CCA5891" s="248"/>
      <x:c r="CCB5891" s="248"/>
      <x:c r="CCC5891" s="248"/>
      <x:c r="CCD5891" s="248"/>
      <x:c r="CCE5891" s="248"/>
      <x:c r="CCF5891" s="248"/>
      <x:c r="CCG5891" s="248"/>
      <x:c r="CCH5891" s="248"/>
      <x:c r="CCI5891" s="248"/>
      <x:c r="CCJ5891" s="248"/>
      <x:c r="CCK5891" s="248"/>
      <x:c r="CCL5891" s="248"/>
      <x:c r="CCM5891" s="248"/>
      <x:c r="CCN5891" s="248"/>
      <x:c r="CCO5891" s="248"/>
      <x:c r="CCP5891" s="248"/>
      <x:c r="CCQ5891" s="248"/>
      <x:c r="CCR5891" s="248"/>
      <x:c r="CCS5891" s="248"/>
      <x:c r="CCT5891" s="248"/>
      <x:c r="CCU5891" s="248"/>
      <x:c r="CCV5891" s="248"/>
      <x:c r="CCW5891" s="248"/>
      <x:c r="CCX5891" s="248"/>
      <x:c r="CCY5891" s="248"/>
      <x:c r="CCZ5891" s="248"/>
      <x:c r="CDA5891" s="248"/>
      <x:c r="CDB5891" s="248"/>
      <x:c r="CDC5891" s="248"/>
      <x:c r="CDD5891" s="248"/>
      <x:c r="CDE5891" s="248"/>
      <x:c r="CDF5891" s="248"/>
      <x:c r="CDG5891" s="248"/>
      <x:c r="CDH5891" s="248"/>
      <x:c r="CDI5891" s="248"/>
      <x:c r="CDJ5891" s="248"/>
      <x:c r="CDK5891" s="248"/>
      <x:c r="CDL5891" s="248"/>
      <x:c r="CDM5891" s="248"/>
      <x:c r="CDN5891" s="248"/>
      <x:c r="CDO5891" s="248"/>
      <x:c r="CDP5891" s="248"/>
      <x:c r="CDQ5891" s="248"/>
      <x:c r="CDR5891" s="248"/>
      <x:c r="CDS5891" s="248"/>
      <x:c r="CDT5891" s="248"/>
      <x:c r="CDU5891" s="248"/>
      <x:c r="CDV5891" s="248"/>
      <x:c r="CDW5891" s="248"/>
      <x:c r="CDX5891" s="248"/>
      <x:c r="CDY5891" s="248"/>
      <x:c r="CDZ5891" s="248"/>
      <x:c r="CEA5891" s="248"/>
      <x:c r="CEB5891" s="248"/>
      <x:c r="CEC5891" s="248"/>
      <x:c r="CED5891" s="248"/>
      <x:c r="CEE5891" s="248"/>
      <x:c r="CEF5891" s="248"/>
      <x:c r="CEG5891" s="248"/>
      <x:c r="CEH5891" s="248"/>
      <x:c r="CEI5891" s="248"/>
      <x:c r="CEJ5891" s="248"/>
      <x:c r="CEK5891" s="248"/>
      <x:c r="CEL5891" s="248"/>
      <x:c r="CEM5891" s="248"/>
      <x:c r="CEN5891" s="248"/>
      <x:c r="CEO5891" s="248"/>
      <x:c r="CEP5891" s="248"/>
      <x:c r="CEQ5891" s="248"/>
      <x:c r="CER5891" s="248"/>
      <x:c r="CES5891" s="248"/>
      <x:c r="CET5891" s="248"/>
      <x:c r="CEU5891" s="248"/>
      <x:c r="CEV5891" s="248"/>
      <x:c r="CEW5891" s="248"/>
      <x:c r="CEX5891" s="248"/>
      <x:c r="CEY5891" s="248"/>
      <x:c r="CEZ5891" s="248"/>
      <x:c r="CFA5891" s="248"/>
      <x:c r="CFB5891" s="248"/>
      <x:c r="CFC5891" s="248"/>
      <x:c r="CFD5891" s="248"/>
      <x:c r="CFE5891" s="248"/>
      <x:c r="CFF5891" s="248"/>
      <x:c r="CFG5891" s="248"/>
      <x:c r="CFH5891" s="248"/>
      <x:c r="CFI5891" s="248"/>
      <x:c r="CFJ5891" s="248"/>
      <x:c r="CFK5891" s="248"/>
      <x:c r="CFL5891" s="248"/>
      <x:c r="CFM5891" s="248"/>
      <x:c r="CFN5891" s="248"/>
      <x:c r="CFO5891" s="248"/>
      <x:c r="CFP5891" s="248"/>
      <x:c r="CFQ5891" s="248"/>
      <x:c r="CFR5891" s="248"/>
      <x:c r="CFS5891" s="248"/>
      <x:c r="CFT5891" s="248"/>
      <x:c r="CFU5891" s="248"/>
      <x:c r="CFV5891" s="248"/>
      <x:c r="CFW5891" s="248"/>
      <x:c r="CFX5891" s="248"/>
      <x:c r="CFY5891" s="248"/>
      <x:c r="CFZ5891" s="248"/>
      <x:c r="CGA5891" s="248"/>
      <x:c r="CGB5891" s="248"/>
      <x:c r="CGC5891" s="248"/>
      <x:c r="CGD5891" s="248"/>
      <x:c r="CGE5891" s="248"/>
      <x:c r="CGF5891" s="248"/>
      <x:c r="CGG5891" s="248"/>
      <x:c r="CGH5891" s="248"/>
      <x:c r="CGI5891" s="248"/>
      <x:c r="CGJ5891" s="248"/>
      <x:c r="CGK5891" s="248"/>
      <x:c r="CGL5891" s="248"/>
      <x:c r="CGM5891" s="248"/>
      <x:c r="CGN5891" s="248"/>
      <x:c r="CGO5891" s="248"/>
      <x:c r="CGP5891" s="248"/>
      <x:c r="CGQ5891" s="248"/>
      <x:c r="CGR5891" s="248"/>
      <x:c r="CGS5891" s="248"/>
      <x:c r="CGT5891" s="248"/>
      <x:c r="CGU5891" s="248"/>
      <x:c r="CGV5891" s="248"/>
      <x:c r="CGW5891" s="248"/>
      <x:c r="CGX5891" s="248"/>
      <x:c r="CGY5891" s="248"/>
      <x:c r="CGZ5891" s="248"/>
      <x:c r="CHA5891" s="248"/>
      <x:c r="CHB5891" s="248"/>
      <x:c r="CHC5891" s="248"/>
      <x:c r="CHD5891" s="248"/>
      <x:c r="CHE5891" s="248"/>
      <x:c r="CHF5891" s="248"/>
      <x:c r="CHG5891" s="248"/>
      <x:c r="CHH5891" s="248"/>
      <x:c r="CHI5891" s="248"/>
      <x:c r="CHJ5891" s="248"/>
      <x:c r="CHK5891" s="248"/>
      <x:c r="CHL5891" s="248"/>
      <x:c r="CHM5891" s="248"/>
      <x:c r="CHN5891" s="248"/>
      <x:c r="CHO5891" s="248"/>
      <x:c r="CHP5891" s="248"/>
      <x:c r="CHQ5891" s="248"/>
      <x:c r="CHR5891" s="248"/>
      <x:c r="CHS5891" s="248"/>
      <x:c r="CHT5891" s="248"/>
      <x:c r="CHU5891" s="248"/>
      <x:c r="CHV5891" s="248"/>
      <x:c r="CHW5891" s="248"/>
      <x:c r="CHX5891" s="248"/>
      <x:c r="CHY5891" s="248"/>
      <x:c r="CHZ5891" s="248"/>
      <x:c r="CIA5891" s="248"/>
      <x:c r="CIB5891" s="248"/>
      <x:c r="CIC5891" s="248"/>
      <x:c r="CID5891" s="248"/>
      <x:c r="CIE5891" s="248"/>
      <x:c r="CIF5891" s="248"/>
      <x:c r="CIG5891" s="248"/>
      <x:c r="CIH5891" s="248"/>
      <x:c r="CII5891" s="248"/>
      <x:c r="CIJ5891" s="248"/>
      <x:c r="CIK5891" s="248"/>
      <x:c r="CIL5891" s="248"/>
      <x:c r="CIM5891" s="248"/>
      <x:c r="CIN5891" s="248"/>
      <x:c r="CIO5891" s="248"/>
      <x:c r="CIP5891" s="248"/>
      <x:c r="CIQ5891" s="248"/>
      <x:c r="CIR5891" s="248"/>
      <x:c r="CIS5891" s="248"/>
      <x:c r="CIT5891" s="248"/>
      <x:c r="CIU5891" s="248"/>
      <x:c r="CIV5891" s="248"/>
      <x:c r="CIW5891" s="248"/>
      <x:c r="CIX5891" s="248"/>
      <x:c r="CIY5891" s="248"/>
      <x:c r="CIZ5891" s="248"/>
      <x:c r="CJA5891" s="248"/>
      <x:c r="CJB5891" s="248"/>
      <x:c r="CJC5891" s="248"/>
      <x:c r="CJD5891" s="248"/>
      <x:c r="CJE5891" s="248"/>
      <x:c r="CJF5891" s="248"/>
      <x:c r="CJG5891" s="248"/>
      <x:c r="CJH5891" s="248"/>
      <x:c r="CJI5891" s="248"/>
      <x:c r="CJJ5891" s="248"/>
      <x:c r="CJK5891" s="248"/>
      <x:c r="CJL5891" s="248"/>
      <x:c r="CJM5891" s="248"/>
      <x:c r="CJN5891" s="248"/>
      <x:c r="CJO5891" s="248"/>
      <x:c r="CJP5891" s="248"/>
      <x:c r="CJQ5891" s="248"/>
      <x:c r="CJR5891" s="248"/>
      <x:c r="CJS5891" s="248"/>
      <x:c r="CJT5891" s="248"/>
      <x:c r="CJU5891" s="248"/>
      <x:c r="CJV5891" s="248"/>
      <x:c r="CJW5891" s="248"/>
      <x:c r="CJX5891" s="248"/>
      <x:c r="CJY5891" s="248"/>
      <x:c r="CJZ5891" s="248"/>
      <x:c r="CKA5891" s="248"/>
      <x:c r="CKB5891" s="248"/>
      <x:c r="CKC5891" s="248"/>
      <x:c r="CKD5891" s="248"/>
      <x:c r="CKE5891" s="248"/>
      <x:c r="CKF5891" s="248"/>
      <x:c r="CKG5891" s="248"/>
      <x:c r="CKH5891" s="248"/>
      <x:c r="CKI5891" s="248"/>
      <x:c r="CKJ5891" s="248"/>
      <x:c r="CKK5891" s="248"/>
      <x:c r="CKL5891" s="248"/>
      <x:c r="CKM5891" s="248"/>
      <x:c r="CKN5891" s="248"/>
      <x:c r="CKO5891" s="248"/>
      <x:c r="CKP5891" s="248"/>
      <x:c r="CKQ5891" s="248"/>
      <x:c r="CKR5891" s="248"/>
      <x:c r="CKS5891" s="248"/>
      <x:c r="CKT5891" s="248"/>
      <x:c r="CKU5891" s="248"/>
      <x:c r="CKV5891" s="248"/>
      <x:c r="CKW5891" s="248"/>
      <x:c r="CKX5891" s="248"/>
      <x:c r="CKY5891" s="248"/>
      <x:c r="CKZ5891" s="248"/>
      <x:c r="CLA5891" s="248"/>
      <x:c r="CLB5891" s="248"/>
      <x:c r="CLC5891" s="248"/>
      <x:c r="CLD5891" s="248"/>
      <x:c r="CLE5891" s="248"/>
      <x:c r="CLF5891" s="248"/>
      <x:c r="CLG5891" s="248"/>
      <x:c r="CLH5891" s="248"/>
      <x:c r="CLI5891" s="248"/>
      <x:c r="CLJ5891" s="248"/>
      <x:c r="CLK5891" s="248"/>
      <x:c r="CLL5891" s="248"/>
      <x:c r="CLM5891" s="248"/>
      <x:c r="CLN5891" s="248"/>
      <x:c r="CLO5891" s="248"/>
      <x:c r="CLP5891" s="248"/>
      <x:c r="CLQ5891" s="248"/>
      <x:c r="CLR5891" s="248"/>
      <x:c r="CLS5891" s="248"/>
      <x:c r="CLT5891" s="248"/>
      <x:c r="CLU5891" s="248"/>
      <x:c r="CLV5891" s="248"/>
      <x:c r="CLW5891" s="248"/>
      <x:c r="CLX5891" s="248"/>
      <x:c r="CLY5891" s="248"/>
      <x:c r="CLZ5891" s="248"/>
      <x:c r="CMA5891" s="248"/>
      <x:c r="CMB5891" s="248"/>
      <x:c r="CMC5891" s="248"/>
      <x:c r="CMD5891" s="248"/>
      <x:c r="CME5891" s="248"/>
      <x:c r="CMF5891" s="248"/>
      <x:c r="CMG5891" s="248"/>
      <x:c r="CMH5891" s="248"/>
      <x:c r="CMI5891" s="248"/>
      <x:c r="CMJ5891" s="248"/>
      <x:c r="CMK5891" s="248"/>
      <x:c r="CML5891" s="248"/>
      <x:c r="CMM5891" s="248"/>
      <x:c r="CMN5891" s="248"/>
      <x:c r="CMO5891" s="248"/>
      <x:c r="CMP5891" s="248"/>
      <x:c r="CMQ5891" s="248"/>
      <x:c r="CMR5891" s="248"/>
      <x:c r="CMS5891" s="248"/>
      <x:c r="CMT5891" s="248"/>
      <x:c r="CMU5891" s="248"/>
      <x:c r="CMV5891" s="248"/>
      <x:c r="CMW5891" s="248"/>
      <x:c r="CMX5891" s="248"/>
      <x:c r="CMY5891" s="248"/>
      <x:c r="CMZ5891" s="248"/>
      <x:c r="CNA5891" s="248"/>
      <x:c r="CNB5891" s="248"/>
      <x:c r="CNC5891" s="248"/>
      <x:c r="CND5891" s="248"/>
      <x:c r="CNE5891" s="248"/>
      <x:c r="CNF5891" s="248"/>
      <x:c r="CNG5891" s="248"/>
      <x:c r="CNH5891" s="248"/>
      <x:c r="CNI5891" s="248"/>
      <x:c r="CNJ5891" s="248"/>
      <x:c r="CNK5891" s="248"/>
      <x:c r="CNL5891" s="248"/>
      <x:c r="CNM5891" s="248"/>
      <x:c r="CNN5891" s="248"/>
      <x:c r="CNO5891" s="248"/>
      <x:c r="CNP5891" s="248"/>
      <x:c r="CNQ5891" s="248"/>
      <x:c r="CNR5891" s="248"/>
      <x:c r="CNS5891" s="248"/>
      <x:c r="CNT5891" s="248"/>
      <x:c r="CNU5891" s="248"/>
      <x:c r="CNV5891" s="248"/>
      <x:c r="CNW5891" s="248"/>
      <x:c r="CNX5891" s="248"/>
      <x:c r="CNY5891" s="248"/>
      <x:c r="CNZ5891" s="248"/>
      <x:c r="COA5891" s="248"/>
      <x:c r="COB5891" s="248"/>
      <x:c r="COC5891" s="248"/>
      <x:c r="COD5891" s="248"/>
      <x:c r="COE5891" s="248"/>
      <x:c r="COF5891" s="248"/>
      <x:c r="COG5891" s="248"/>
      <x:c r="COH5891" s="248"/>
      <x:c r="COI5891" s="248"/>
      <x:c r="COJ5891" s="248"/>
      <x:c r="COK5891" s="248"/>
      <x:c r="COL5891" s="248"/>
      <x:c r="COM5891" s="248"/>
      <x:c r="CON5891" s="248"/>
      <x:c r="COO5891" s="248"/>
      <x:c r="COP5891" s="248"/>
      <x:c r="COQ5891" s="248"/>
      <x:c r="COR5891" s="248"/>
      <x:c r="COS5891" s="248"/>
      <x:c r="COT5891" s="248"/>
      <x:c r="COU5891" s="248"/>
      <x:c r="COV5891" s="248"/>
      <x:c r="COW5891" s="248"/>
      <x:c r="COX5891" s="248"/>
      <x:c r="COY5891" s="248"/>
      <x:c r="COZ5891" s="248"/>
      <x:c r="CPA5891" s="248"/>
      <x:c r="CPB5891" s="248"/>
      <x:c r="CPC5891" s="248"/>
      <x:c r="CPD5891" s="248"/>
      <x:c r="CPE5891" s="248"/>
      <x:c r="CPF5891" s="248"/>
      <x:c r="CPG5891" s="248"/>
      <x:c r="CPH5891" s="248"/>
      <x:c r="CPI5891" s="248"/>
      <x:c r="CPJ5891" s="248"/>
      <x:c r="CPK5891" s="248"/>
      <x:c r="CPL5891" s="248"/>
      <x:c r="CPM5891" s="248"/>
      <x:c r="CPN5891" s="248"/>
      <x:c r="CPO5891" s="248"/>
      <x:c r="CPP5891" s="248"/>
      <x:c r="CPQ5891" s="248"/>
      <x:c r="CPR5891" s="248"/>
      <x:c r="CPS5891" s="248"/>
      <x:c r="CPT5891" s="248"/>
      <x:c r="CPU5891" s="248"/>
      <x:c r="CPV5891" s="248"/>
      <x:c r="CPW5891" s="248"/>
      <x:c r="CPX5891" s="248"/>
      <x:c r="CPY5891" s="248"/>
      <x:c r="CPZ5891" s="248"/>
      <x:c r="CQA5891" s="248"/>
      <x:c r="CQB5891" s="248"/>
      <x:c r="CQC5891" s="248"/>
      <x:c r="CQD5891" s="248"/>
      <x:c r="CQE5891" s="248"/>
      <x:c r="CQF5891" s="248"/>
      <x:c r="CQG5891" s="248"/>
      <x:c r="CQH5891" s="248"/>
      <x:c r="CQI5891" s="248"/>
      <x:c r="CQJ5891" s="248"/>
      <x:c r="CQK5891" s="248"/>
      <x:c r="CQL5891" s="248"/>
      <x:c r="CQM5891" s="248"/>
      <x:c r="CQN5891" s="248"/>
      <x:c r="CQO5891" s="248"/>
      <x:c r="CQP5891" s="248"/>
      <x:c r="CQQ5891" s="248"/>
      <x:c r="CQR5891" s="248"/>
      <x:c r="CQS5891" s="248"/>
      <x:c r="CQT5891" s="248"/>
      <x:c r="CQU5891" s="248"/>
      <x:c r="CQV5891" s="248"/>
      <x:c r="CQW5891" s="248"/>
      <x:c r="CQX5891" s="248"/>
      <x:c r="CQY5891" s="248"/>
      <x:c r="CQZ5891" s="248"/>
      <x:c r="CRA5891" s="248"/>
      <x:c r="CRB5891" s="248"/>
      <x:c r="CRC5891" s="248"/>
      <x:c r="CRD5891" s="248"/>
      <x:c r="CRE5891" s="248"/>
      <x:c r="CRF5891" s="248"/>
      <x:c r="CRG5891" s="248"/>
      <x:c r="CRH5891" s="248"/>
      <x:c r="CRI5891" s="248"/>
      <x:c r="CRJ5891" s="248"/>
      <x:c r="CRK5891" s="248"/>
      <x:c r="CRL5891" s="248"/>
      <x:c r="CRM5891" s="248"/>
      <x:c r="CRN5891" s="248"/>
      <x:c r="CRO5891" s="248"/>
      <x:c r="CRP5891" s="248"/>
      <x:c r="CRQ5891" s="248"/>
      <x:c r="CRR5891" s="248"/>
      <x:c r="CRS5891" s="248"/>
      <x:c r="CRT5891" s="248"/>
      <x:c r="CRU5891" s="248"/>
      <x:c r="CRV5891" s="248"/>
      <x:c r="CRW5891" s="248"/>
      <x:c r="CRX5891" s="248"/>
      <x:c r="CRY5891" s="248"/>
      <x:c r="CRZ5891" s="248"/>
      <x:c r="CSA5891" s="248"/>
      <x:c r="CSB5891" s="248"/>
      <x:c r="CSC5891" s="248"/>
      <x:c r="CSD5891" s="248"/>
      <x:c r="CSE5891" s="248"/>
      <x:c r="CSF5891" s="248"/>
      <x:c r="CSG5891" s="248"/>
      <x:c r="CSH5891" s="248"/>
      <x:c r="CSI5891" s="248"/>
      <x:c r="CSJ5891" s="248"/>
      <x:c r="CSK5891" s="248"/>
      <x:c r="CSL5891" s="248"/>
      <x:c r="CSM5891" s="248"/>
      <x:c r="CSN5891" s="248"/>
      <x:c r="CSO5891" s="248"/>
      <x:c r="CSP5891" s="248"/>
      <x:c r="CSQ5891" s="248"/>
      <x:c r="CSR5891" s="248"/>
      <x:c r="CSS5891" s="248"/>
      <x:c r="CST5891" s="248"/>
      <x:c r="CSU5891" s="248"/>
      <x:c r="CSV5891" s="248"/>
      <x:c r="CSW5891" s="248"/>
      <x:c r="CSX5891" s="248"/>
      <x:c r="CSY5891" s="248"/>
      <x:c r="CSZ5891" s="248"/>
      <x:c r="CTA5891" s="248"/>
      <x:c r="CTB5891" s="248"/>
      <x:c r="CTC5891" s="248"/>
      <x:c r="CTD5891" s="248"/>
      <x:c r="CTE5891" s="248"/>
      <x:c r="CTF5891" s="248"/>
      <x:c r="CTG5891" s="248"/>
      <x:c r="CTH5891" s="248"/>
      <x:c r="CTI5891" s="248"/>
      <x:c r="CTJ5891" s="248"/>
      <x:c r="CTK5891" s="248"/>
      <x:c r="CTL5891" s="248"/>
      <x:c r="CTM5891" s="248"/>
      <x:c r="CTN5891" s="248"/>
      <x:c r="CTO5891" s="248"/>
      <x:c r="CTP5891" s="248"/>
      <x:c r="CTQ5891" s="248"/>
      <x:c r="CTR5891" s="248"/>
      <x:c r="CTS5891" s="248"/>
      <x:c r="CTT5891" s="248"/>
      <x:c r="CTU5891" s="248"/>
      <x:c r="CTV5891" s="248"/>
      <x:c r="CTW5891" s="248"/>
      <x:c r="CTX5891" s="248"/>
      <x:c r="CTY5891" s="248"/>
      <x:c r="CTZ5891" s="248"/>
      <x:c r="CUA5891" s="248"/>
      <x:c r="CUB5891" s="248"/>
      <x:c r="CUC5891" s="248"/>
      <x:c r="CUD5891" s="248"/>
      <x:c r="CUE5891" s="248"/>
      <x:c r="CUF5891" s="248"/>
      <x:c r="CUG5891" s="248"/>
      <x:c r="CUH5891" s="248"/>
      <x:c r="CUI5891" s="248"/>
      <x:c r="CUJ5891" s="248"/>
      <x:c r="CUK5891" s="248"/>
      <x:c r="CUL5891" s="248"/>
      <x:c r="CUM5891" s="248"/>
      <x:c r="CUN5891" s="248"/>
      <x:c r="CUO5891" s="248"/>
      <x:c r="CUP5891" s="248"/>
      <x:c r="CUQ5891" s="248"/>
      <x:c r="CUR5891" s="248"/>
      <x:c r="CUS5891" s="248"/>
      <x:c r="CUT5891" s="248"/>
      <x:c r="CUU5891" s="248"/>
      <x:c r="CUV5891" s="248"/>
      <x:c r="CUW5891" s="248"/>
      <x:c r="CUX5891" s="248"/>
      <x:c r="CUY5891" s="248"/>
      <x:c r="CUZ5891" s="248"/>
      <x:c r="CVA5891" s="248"/>
      <x:c r="CVB5891" s="248"/>
      <x:c r="CVC5891" s="248"/>
      <x:c r="CVD5891" s="248"/>
      <x:c r="CVE5891" s="248"/>
      <x:c r="CVF5891" s="248"/>
      <x:c r="CVG5891" s="248"/>
      <x:c r="CVH5891" s="248"/>
      <x:c r="CVI5891" s="248"/>
      <x:c r="CVJ5891" s="248"/>
      <x:c r="CVK5891" s="248"/>
      <x:c r="CVL5891" s="248"/>
      <x:c r="CVM5891" s="248"/>
      <x:c r="CVN5891" s="248"/>
      <x:c r="CVO5891" s="248"/>
      <x:c r="CVP5891" s="248"/>
      <x:c r="CVQ5891" s="248"/>
      <x:c r="CVR5891" s="248"/>
      <x:c r="CVS5891" s="248"/>
      <x:c r="CVT5891" s="248"/>
      <x:c r="CVU5891" s="248"/>
      <x:c r="CVV5891" s="248"/>
      <x:c r="CVW5891" s="248"/>
      <x:c r="CVX5891" s="248"/>
      <x:c r="CVY5891" s="248"/>
      <x:c r="CVZ5891" s="248"/>
      <x:c r="CWA5891" s="248"/>
      <x:c r="CWB5891" s="248"/>
      <x:c r="CWC5891" s="248"/>
      <x:c r="CWD5891" s="248"/>
      <x:c r="CWE5891" s="248"/>
      <x:c r="CWF5891" s="248"/>
      <x:c r="CWG5891" s="248"/>
      <x:c r="CWH5891" s="248"/>
      <x:c r="CWI5891" s="248"/>
      <x:c r="CWJ5891" s="248"/>
      <x:c r="CWK5891" s="248"/>
      <x:c r="CWL5891" s="248"/>
      <x:c r="CWM5891" s="248"/>
      <x:c r="CWN5891" s="248"/>
      <x:c r="CWO5891" s="248"/>
      <x:c r="CWP5891" s="248"/>
      <x:c r="CWQ5891" s="248"/>
      <x:c r="CWR5891" s="248"/>
      <x:c r="CWS5891" s="248"/>
      <x:c r="CWT5891" s="248"/>
      <x:c r="CWU5891" s="248"/>
      <x:c r="CWV5891" s="248"/>
      <x:c r="CWW5891" s="248"/>
      <x:c r="CWX5891" s="248"/>
      <x:c r="CWY5891" s="248"/>
      <x:c r="CWZ5891" s="248"/>
      <x:c r="CXA5891" s="248"/>
      <x:c r="CXB5891" s="248"/>
      <x:c r="CXC5891" s="248"/>
      <x:c r="CXD5891" s="248"/>
      <x:c r="CXE5891" s="248"/>
      <x:c r="CXF5891" s="248"/>
      <x:c r="CXG5891" s="248"/>
      <x:c r="CXH5891" s="248"/>
      <x:c r="CXI5891" s="248"/>
      <x:c r="CXJ5891" s="248"/>
      <x:c r="CXK5891" s="248"/>
      <x:c r="CXL5891" s="248"/>
      <x:c r="CXM5891" s="248"/>
      <x:c r="CXN5891" s="248"/>
      <x:c r="CXO5891" s="248"/>
      <x:c r="CXP5891" s="248"/>
      <x:c r="CXQ5891" s="248"/>
      <x:c r="CXR5891" s="248"/>
      <x:c r="CXS5891" s="248"/>
      <x:c r="CXT5891" s="248"/>
      <x:c r="CXU5891" s="248"/>
      <x:c r="CXV5891" s="248"/>
      <x:c r="CXW5891" s="248"/>
      <x:c r="CXX5891" s="248"/>
      <x:c r="CXY5891" s="248"/>
      <x:c r="CXZ5891" s="248"/>
      <x:c r="CYA5891" s="248"/>
      <x:c r="CYB5891" s="248"/>
      <x:c r="CYC5891" s="248"/>
      <x:c r="CYD5891" s="248"/>
      <x:c r="CYE5891" s="248"/>
      <x:c r="CYF5891" s="248"/>
      <x:c r="CYG5891" s="248"/>
      <x:c r="CYH5891" s="248"/>
      <x:c r="CYI5891" s="248"/>
      <x:c r="CYJ5891" s="248"/>
      <x:c r="CYK5891" s="248"/>
      <x:c r="CYL5891" s="248"/>
      <x:c r="CYM5891" s="248"/>
      <x:c r="CYN5891" s="248"/>
      <x:c r="CYO5891" s="248"/>
      <x:c r="CYP5891" s="248"/>
      <x:c r="CYQ5891" s="248"/>
      <x:c r="CYR5891" s="248"/>
      <x:c r="CYS5891" s="248"/>
      <x:c r="CYT5891" s="248"/>
      <x:c r="CYU5891" s="248"/>
      <x:c r="CYV5891" s="248"/>
      <x:c r="CYW5891" s="248"/>
      <x:c r="CYX5891" s="248"/>
      <x:c r="CYY5891" s="248"/>
      <x:c r="CYZ5891" s="248"/>
      <x:c r="CZA5891" s="248"/>
      <x:c r="CZB5891" s="248"/>
      <x:c r="CZC5891" s="248"/>
      <x:c r="CZD5891" s="248"/>
      <x:c r="CZE5891" s="248"/>
      <x:c r="CZF5891" s="248"/>
      <x:c r="CZG5891" s="248"/>
      <x:c r="CZH5891" s="248"/>
      <x:c r="CZI5891" s="248"/>
      <x:c r="CZJ5891" s="248"/>
      <x:c r="CZK5891" s="248"/>
      <x:c r="CZL5891" s="248"/>
      <x:c r="CZM5891" s="248"/>
      <x:c r="CZN5891" s="248"/>
      <x:c r="CZO5891" s="248"/>
      <x:c r="CZP5891" s="248"/>
      <x:c r="CZQ5891" s="248"/>
      <x:c r="CZR5891" s="248"/>
      <x:c r="CZS5891" s="248"/>
      <x:c r="CZT5891" s="248"/>
      <x:c r="CZU5891" s="248"/>
      <x:c r="CZV5891" s="248"/>
      <x:c r="CZW5891" s="248"/>
      <x:c r="CZX5891" s="248"/>
      <x:c r="CZY5891" s="248"/>
      <x:c r="CZZ5891" s="248"/>
      <x:c r="DAA5891" s="248"/>
      <x:c r="DAB5891" s="248"/>
      <x:c r="DAC5891" s="248"/>
      <x:c r="DAD5891" s="248"/>
      <x:c r="DAE5891" s="248"/>
      <x:c r="DAF5891" s="248"/>
      <x:c r="DAG5891" s="248"/>
      <x:c r="DAH5891" s="248"/>
      <x:c r="DAI5891" s="248"/>
      <x:c r="DAJ5891" s="248"/>
      <x:c r="DAK5891" s="248"/>
      <x:c r="DAL5891" s="248"/>
      <x:c r="DAM5891" s="248"/>
      <x:c r="DAN5891" s="248"/>
      <x:c r="DAO5891" s="248"/>
      <x:c r="DAP5891" s="248"/>
      <x:c r="DAQ5891" s="248"/>
      <x:c r="DAR5891" s="248"/>
      <x:c r="DAS5891" s="248"/>
      <x:c r="DAT5891" s="248"/>
      <x:c r="DAU5891" s="248"/>
      <x:c r="DAV5891" s="248"/>
      <x:c r="DAW5891" s="248"/>
      <x:c r="DAX5891" s="248"/>
      <x:c r="DAY5891" s="248"/>
      <x:c r="DAZ5891" s="248"/>
      <x:c r="DBA5891" s="248"/>
      <x:c r="DBB5891" s="248"/>
      <x:c r="DBC5891" s="248"/>
      <x:c r="DBD5891" s="248"/>
      <x:c r="DBE5891" s="248"/>
      <x:c r="DBF5891" s="248"/>
      <x:c r="DBG5891" s="248"/>
      <x:c r="DBH5891" s="248"/>
      <x:c r="DBI5891" s="248"/>
      <x:c r="DBJ5891" s="248"/>
      <x:c r="DBK5891" s="248"/>
      <x:c r="DBL5891" s="248"/>
      <x:c r="DBM5891" s="248"/>
      <x:c r="DBN5891" s="248"/>
      <x:c r="DBO5891" s="248"/>
      <x:c r="DBP5891" s="248"/>
      <x:c r="DBQ5891" s="248"/>
      <x:c r="DBR5891" s="248"/>
      <x:c r="DBS5891" s="248"/>
      <x:c r="DBT5891" s="248"/>
      <x:c r="DBU5891" s="248"/>
      <x:c r="DBV5891" s="248"/>
      <x:c r="DBW5891" s="248"/>
      <x:c r="DBX5891" s="248"/>
      <x:c r="DBY5891" s="248"/>
      <x:c r="DBZ5891" s="248"/>
      <x:c r="DCA5891" s="248"/>
      <x:c r="DCB5891" s="248"/>
      <x:c r="DCC5891" s="248"/>
      <x:c r="DCD5891" s="248"/>
      <x:c r="DCE5891" s="248"/>
      <x:c r="DCF5891" s="248"/>
      <x:c r="DCG5891" s="248"/>
      <x:c r="DCH5891" s="248"/>
      <x:c r="DCI5891" s="248"/>
      <x:c r="DCJ5891" s="248"/>
      <x:c r="DCK5891" s="248"/>
      <x:c r="DCL5891" s="248"/>
      <x:c r="DCM5891" s="248"/>
      <x:c r="DCN5891" s="248"/>
      <x:c r="DCO5891" s="248"/>
      <x:c r="DCP5891" s="248"/>
      <x:c r="DCQ5891" s="248"/>
      <x:c r="DCR5891" s="248"/>
      <x:c r="DCS5891" s="248"/>
      <x:c r="DCT5891" s="248"/>
      <x:c r="DCU5891" s="248"/>
      <x:c r="DCV5891" s="248"/>
      <x:c r="DCW5891" s="248"/>
      <x:c r="DCX5891" s="248"/>
      <x:c r="DCY5891" s="248"/>
      <x:c r="DCZ5891" s="248"/>
      <x:c r="DDA5891" s="248"/>
      <x:c r="DDB5891" s="248"/>
      <x:c r="DDC5891" s="248"/>
      <x:c r="DDD5891" s="248"/>
      <x:c r="DDE5891" s="248"/>
      <x:c r="DDF5891" s="248"/>
      <x:c r="DDG5891" s="248"/>
      <x:c r="DDH5891" s="248"/>
      <x:c r="DDI5891" s="248"/>
      <x:c r="DDJ5891" s="248"/>
      <x:c r="DDK5891" s="248"/>
      <x:c r="DDL5891" s="248"/>
      <x:c r="DDM5891" s="248"/>
      <x:c r="DDN5891" s="248"/>
      <x:c r="DDO5891" s="248"/>
      <x:c r="DDP5891" s="248"/>
      <x:c r="DDQ5891" s="248"/>
      <x:c r="DDR5891" s="248"/>
      <x:c r="DDS5891" s="248"/>
      <x:c r="DDT5891" s="248"/>
      <x:c r="DDU5891" s="248"/>
      <x:c r="DDV5891" s="248"/>
      <x:c r="DDW5891" s="248"/>
      <x:c r="DDX5891" s="248"/>
      <x:c r="DDY5891" s="248"/>
      <x:c r="DDZ5891" s="248"/>
      <x:c r="DEA5891" s="248"/>
      <x:c r="DEB5891" s="248"/>
      <x:c r="DEC5891" s="248"/>
      <x:c r="DED5891" s="248"/>
      <x:c r="DEE5891" s="248"/>
      <x:c r="DEF5891" s="248"/>
      <x:c r="DEG5891" s="248"/>
      <x:c r="DEH5891" s="248"/>
      <x:c r="DEI5891" s="248"/>
      <x:c r="DEJ5891" s="248"/>
      <x:c r="DEK5891" s="248"/>
      <x:c r="DEL5891" s="248"/>
      <x:c r="DEM5891" s="248"/>
      <x:c r="DEN5891" s="248"/>
      <x:c r="DEO5891" s="248"/>
      <x:c r="DEP5891" s="248"/>
      <x:c r="DEQ5891" s="248"/>
      <x:c r="DER5891" s="248"/>
      <x:c r="DES5891" s="248"/>
      <x:c r="DET5891" s="248"/>
      <x:c r="DEU5891" s="248"/>
      <x:c r="DEV5891" s="248"/>
      <x:c r="DEW5891" s="248"/>
      <x:c r="DEX5891" s="248"/>
      <x:c r="DEY5891" s="248"/>
      <x:c r="DEZ5891" s="248"/>
      <x:c r="DFA5891" s="248"/>
      <x:c r="DFB5891" s="248"/>
      <x:c r="DFC5891" s="248"/>
      <x:c r="DFD5891" s="248"/>
      <x:c r="DFE5891" s="248"/>
      <x:c r="DFF5891" s="248"/>
      <x:c r="DFG5891" s="248"/>
      <x:c r="DFH5891" s="248"/>
      <x:c r="DFI5891" s="248"/>
      <x:c r="DFJ5891" s="248"/>
      <x:c r="DFK5891" s="248"/>
      <x:c r="DFL5891" s="248"/>
      <x:c r="DFM5891" s="248"/>
      <x:c r="DFN5891" s="248"/>
      <x:c r="DFO5891" s="248"/>
      <x:c r="DFP5891" s="248"/>
      <x:c r="DFQ5891" s="248"/>
      <x:c r="DFR5891" s="248"/>
      <x:c r="DFS5891" s="248"/>
      <x:c r="DFT5891" s="248"/>
      <x:c r="DFU5891" s="248"/>
      <x:c r="DFV5891" s="248"/>
      <x:c r="DFW5891" s="248"/>
      <x:c r="DFX5891" s="248"/>
      <x:c r="DFY5891" s="248"/>
      <x:c r="DFZ5891" s="248"/>
      <x:c r="DGA5891" s="248"/>
      <x:c r="DGB5891" s="248"/>
      <x:c r="DGC5891" s="248"/>
      <x:c r="DGD5891" s="248"/>
      <x:c r="DGE5891" s="248"/>
      <x:c r="DGF5891" s="248"/>
      <x:c r="DGG5891" s="248"/>
      <x:c r="DGH5891" s="248"/>
      <x:c r="DGI5891" s="248"/>
      <x:c r="DGJ5891" s="248"/>
      <x:c r="DGK5891" s="248"/>
      <x:c r="DGL5891" s="248"/>
      <x:c r="DGM5891" s="248"/>
      <x:c r="DGN5891" s="248"/>
      <x:c r="DGO5891" s="248"/>
      <x:c r="DGP5891" s="248"/>
      <x:c r="DGQ5891" s="248"/>
      <x:c r="DGR5891" s="248"/>
      <x:c r="DGS5891" s="248"/>
      <x:c r="DGT5891" s="248"/>
      <x:c r="DGU5891" s="248"/>
      <x:c r="DGV5891" s="248"/>
      <x:c r="DGW5891" s="248"/>
      <x:c r="DGX5891" s="248"/>
      <x:c r="DGY5891" s="248"/>
      <x:c r="DGZ5891" s="248"/>
      <x:c r="DHA5891" s="248"/>
      <x:c r="DHB5891" s="248"/>
      <x:c r="DHC5891" s="248"/>
      <x:c r="DHD5891" s="248"/>
      <x:c r="DHE5891" s="248"/>
      <x:c r="DHF5891" s="248"/>
      <x:c r="DHG5891" s="248"/>
      <x:c r="DHH5891" s="248"/>
      <x:c r="DHI5891" s="248"/>
      <x:c r="DHJ5891" s="248"/>
      <x:c r="DHK5891" s="248"/>
      <x:c r="DHL5891" s="248"/>
      <x:c r="DHM5891" s="248"/>
      <x:c r="DHN5891" s="248"/>
      <x:c r="DHO5891" s="248"/>
      <x:c r="DHP5891" s="248"/>
      <x:c r="DHQ5891" s="248"/>
      <x:c r="DHR5891" s="248"/>
      <x:c r="DHS5891" s="248"/>
      <x:c r="DHT5891" s="248"/>
      <x:c r="DHU5891" s="248"/>
      <x:c r="DHV5891" s="248"/>
      <x:c r="DHW5891" s="248"/>
      <x:c r="DHX5891" s="248"/>
      <x:c r="DHY5891" s="248"/>
      <x:c r="DHZ5891" s="248"/>
      <x:c r="DIA5891" s="248"/>
      <x:c r="DIB5891" s="248"/>
      <x:c r="DIC5891" s="248"/>
      <x:c r="DID5891" s="248"/>
      <x:c r="DIE5891" s="248"/>
      <x:c r="DIF5891" s="248"/>
      <x:c r="DIG5891" s="248"/>
      <x:c r="DIH5891" s="248"/>
      <x:c r="DII5891" s="248"/>
      <x:c r="DIJ5891" s="248"/>
      <x:c r="DIK5891" s="248"/>
      <x:c r="DIL5891" s="248"/>
      <x:c r="DIM5891" s="248"/>
      <x:c r="DIN5891" s="248"/>
      <x:c r="DIO5891" s="248"/>
      <x:c r="DIP5891" s="248"/>
      <x:c r="DIQ5891" s="248"/>
      <x:c r="DIR5891" s="248"/>
      <x:c r="DIS5891" s="248"/>
      <x:c r="DIT5891" s="248"/>
      <x:c r="DIU5891" s="248"/>
      <x:c r="DIV5891" s="248"/>
      <x:c r="DIW5891" s="248"/>
      <x:c r="DIX5891" s="248"/>
      <x:c r="DIY5891" s="248"/>
      <x:c r="DIZ5891" s="248"/>
      <x:c r="DJA5891" s="248"/>
      <x:c r="DJB5891" s="248"/>
      <x:c r="DJC5891" s="248"/>
      <x:c r="DJD5891" s="248"/>
      <x:c r="DJE5891" s="248"/>
      <x:c r="DJF5891" s="248"/>
      <x:c r="DJG5891" s="248"/>
      <x:c r="DJH5891" s="248"/>
      <x:c r="DJI5891" s="248"/>
      <x:c r="DJJ5891" s="248"/>
      <x:c r="DJK5891" s="248"/>
      <x:c r="DJL5891" s="248"/>
      <x:c r="DJM5891" s="248"/>
      <x:c r="DJN5891" s="248"/>
      <x:c r="DJO5891" s="248"/>
      <x:c r="DJP5891" s="248"/>
      <x:c r="DJQ5891" s="248"/>
      <x:c r="DJR5891" s="248"/>
      <x:c r="DJS5891" s="248"/>
      <x:c r="DJT5891" s="248"/>
      <x:c r="DJU5891" s="248"/>
      <x:c r="DJV5891" s="248"/>
      <x:c r="DJW5891" s="248"/>
      <x:c r="DJX5891" s="248"/>
      <x:c r="DJY5891" s="248"/>
      <x:c r="DJZ5891" s="248"/>
      <x:c r="DKA5891" s="248"/>
      <x:c r="DKB5891" s="248"/>
      <x:c r="DKC5891" s="248"/>
      <x:c r="DKD5891" s="248"/>
      <x:c r="DKE5891" s="248"/>
      <x:c r="DKF5891" s="248"/>
      <x:c r="DKG5891" s="248"/>
      <x:c r="DKH5891" s="248"/>
      <x:c r="DKI5891" s="248"/>
      <x:c r="DKJ5891" s="248"/>
      <x:c r="DKK5891" s="248"/>
      <x:c r="DKL5891" s="248"/>
      <x:c r="DKM5891" s="248"/>
      <x:c r="DKN5891" s="248"/>
      <x:c r="DKO5891" s="248"/>
      <x:c r="DKP5891" s="248"/>
      <x:c r="DKQ5891" s="248"/>
      <x:c r="DKR5891" s="248"/>
      <x:c r="DKS5891" s="248"/>
      <x:c r="DKT5891" s="248"/>
      <x:c r="DKU5891" s="248"/>
      <x:c r="DKV5891" s="248"/>
      <x:c r="DKW5891" s="248"/>
      <x:c r="DKX5891" s="248"/>
      <x:c r="DKY5891" s="248"/>
      <x:c r="DKZ5891" s="248"/>
      <x:c r="DLA5891" s="248"/>
      <x:c r="DLB5891" s="248"/>
      <x:c r="DLC5891" s="248"/>
      <x:c r="DLD5891" s="248"/>
      <x:c r="DLE5891" s="248"/>
      <x:c r="DLF5891" s="248"/>
      <x:c r="DLG5891" s="248"/>
      <x:c r="DLH5891" s="248"/>
      <x:c r="DLI5891" s="248"/>
      <x:c r="DLJ5891" s="248"/>
      <x:c r="DLK5891" s="248"/>
      <x:c r="DLL5891" s="248"/>
      <x:c r="DLM5891" s="248"/>
      <x:c r="DLN5891" s="248"/>
      <x:c r="DLO5891" s="248"/>
      <x:c r="DLP5891" s="248"/>
      <x:c r="DLQ5891" s="248"/>
      <x:c r="DLR5891" s="248"/>
      <x:c r="DLS5891" s="248"/>
      <x:c r="DLT5891" s="248"/>
      <x:c r="DLU5891" s="248"/>
      <x:c r="DLV5891" s="248"/>
      <x:c r="DLW5891" s="248"/>
      <x:c r="DLX5891" s="248"/>
      <x:c r="DLY5891" s="248"/>
      <x:c r="DLZ5891" s="248"/>
      <x:c r="DMA5891" s="248"/>
      <x:c r="DMB5891" s="248"/>
      <x:c r="DMC5891" s="248"/>
      <x:c r="DMD5891" s="248"/>
      <x:c r="DME5891" s="248"/>
      <x:c r="DMF5891" s="248"/>
      <x:c r="DMG5891" s="248"/>
      <x:c r="DMH5891" s="248"/>
      <x:c r="DMI5891" s="248"/>
      <x:c r="DMJ5891" s="248"/>
      <x:c r="DMK5891" s="248"/>
      <x:c r="DML5891" s="248"/>
      <x:c r="DMM5891" s="248"/>
      <x:c r="DMN5891" s="248"/>
      <x:c r="DMO5891" s="248"/>
      <x:c r="DMP5891" s="248"/>
      <x:c r="DMQ5891" s="248"/>
      <x:c r="DMR5891" s="248"/>
      <x:c r="DMS5891" s="248"/>
      <x:c r="DMT5891" s="248"/>
      <x:c r="DMU5891" s="248"/>
      <x:c r="DMV5891" s="248"/>
      <x:c r="DMW5891" s="248"/>
      <x:c r="DMX5891" s="248"/>
      <x:c r="DMY5891" s="248"/>
      <x:c r="DMZ5891" s="248"/>
      <x:c r="DNA5891" s="248"/>
      <x:c r="DNB5891" s="248"/>
      <x:c r="DNC5891" s="248"/>
      <x:c r="DND5891" s="248"/>
      <x:c r="DNE5891" s="248"/>
      <x:c r="DNF5891" s="248"/>
      <x:c r="DNG5891" s="248"/>
      <x:c r="DNH5891" s="248"/>
      <x:c r="DNI5891" s="248"/>
      <x:c r="DNJ5891" s="248"/>
      <x:c r="DNK5891" s="248"/>
      <x:c r="DNL5891" s="248"/>
      <x:c r="DNM5891" s="248"/>
      <x:c r="DNN5891" s="248"/>
      <x:c r="DNO5891" s="248"/>
      <x:c r="DNP5891" s="248"/>
      <x:c r="DNQ5891" s="248"/>
      <x:c r="DNR5891" s="248"/>
      <x:c r="DNS5891" s="248"/>
      <x:c r="DNT5891" s="248"/>
      <x:c r="DNU5891" s="248"/>
      <x:c r="DNV5891" s="248"/>
      <x:c r="DNW5891" s="248"/>
      <x:c r="DNX5891" s="248"/>
      <x:c r="DNY5891" s="248"/>
      <x:c r="DNZ5891" s="248"/>
      <x:c r="DOA5891" s="248"/>
      <x:c r="DOB5891" s="248"/>
      <x:c r="DOC5891" s="248"/>
      <x:c r="DOD5891" s="248"/>
      <x:c r="DOE5891" s="248"/>
      <x:c r="DOF5891" s="248"/>
      <x:c r="DOG5891" s="248"/>
      <x:c r="DOH5891" s="248"/>
      <x:c r="DOI5891" s="248"/>
      <x:c r="DOJ5891" s="248"/>
      <x:c r="DOK5891" s="248"/>
      <x:c r="DOL5891" s="248"/>
      <x:c r="DOM5891" s="248"/>
      <x:c r="DON5891" s="248"/>
      <x:c r="DOO5891" s="248"/>
      <x:c r="DOP5891" s="248"/>
      <x:c r="DOQ5891" s="248"/>
      <x:c r="DOR5891" s="248"/>
      <x:c r="DOS5891" s="248"/>
      <x:c r="DOT5891" s="248"/>
      <x:c r="DOU5891" s="248"/>
      <x:c r="DOV5891" s="248"/>
      <x:c r="DOW5891" s="248"/>
      <x:c r="DOX5891" s="248"/>
      <x:c r="DOY5891" s="248"/>
      <x:c r="DOZ5891" s="248"/>
      <x:c r="DPA5891" s="248"/>
      <x:c r="DPB5891" s="248"/>
      <x:c r="DPC5891" s="248"/>
      <x:c r="DPD5891" s="248"/>
      <x:c r="DPE5891" s="248"/>
      <x:c r="DPF5891" s="248"/>
      <x:c r="DPG5891" s="248"/>
      <x:c r="DPH5891" s="248"/>
      <x:c r="DPI5891" s="248"/>
      <x:c r="DPJ5891" s="248"/>
      <x:c r="DPK5891" s="248"/>
      <x:c r="DPL5891" s="248"/>
      <x:c r="DPM5891" s="248"/>
      <x:c r="DPN5891" s="248"/>
      <x:c r="DPO5891" s="248"/>
      <x:c r="DPP5891" s="248"/>
      <x:c r="DPQ5891" s="248"/>
      <x:c r="DPR5891" s="248"/>
      <x:c r="DPS5891" s="248"/>
      <x:c r="DPT5891" s="248"/>
      <x:c r="DPU5891" s="248"/>
      <x:c r="DPV5891" s="248"/>
      <x:c r="DPW5891" s="248"/>
      <x:c r="DPX5891" s="248"/>
      <x:c r="DPY5891" s="248"/>
      <x:c r="DPZ5891" s="248"/>
      <x:c r="DQA5891" s="248"/>
      <x:c r="DQB5891" s="248"/>
      <x:c r="DQC5891" s="248"/>
      <x:c r="DQD5891" s="248"/>
      <x:c r="DQE5891" s="248"/>
      <x:c r="DQF5891" s="248"/>
      <x:c r="DQG5891" s="248"/>
      <x:c r="DQH5891" s="248"/>
      <x:c r="DQI5891" s="248"/>
      <x:c r="DQJ5891" s="248"/>
      <x:c r="DQK5891" s="248"/>
      <x:c r="DQL5891" s="248"/>
      <x:c r="DQM5891" s="248"/>
      <x:c r="DQN5891" s="248"/>
      <x:c r="DQO5891" s="248"/>
      <x:c r="DQP5891" s="248"/>
      <x:c r="DQQ5891" s="248"/>
      <x:c r="DQR5891" s="248"/>
      <x:c r="DQS5891" s="248"/>
      <x:c r="DQT5891" s="248"/>
      <x:c r="DQU5891" s="248"/>
      <x:c r="DQV5891" s="248"/>
      <x:c r="DQW5891" s="248"/>
      <x:c r="DQX5891" s="248"/>
      <x:c r="DQY5891" s="248"/>
      <x:c r="DQZ5891" s="248"/>
      <x:c r="DRA5891" s="248"/>
      <x:c r="DRB5891" s="248"/>
      <x:c r="DRC5891" s="248"/>
      <x:c r="DRD5891" s="248"/>
      <x:c r="DRE5891" s="248"/>
      <x:c r="DRF5891" s="248"/>
      <x:c r="DRG5891" s="248"/>
      <x:c r="DRH5891" s="248"/>
      <x:c r="DRI5891" s="248"/>
      <x:c r="DRJ5891" s="248"/>
      <x:c r="DRK5891" s="248"/>
      <x:c r="DRL5891" s="248"/>
      <x:c r="DRM5891" s="248"/>
      <x:c r="DRN5891" s="248"/>
      <x:c r="DRO5891" s="248"/>
      <x:c r="DRP5891" s="248"/>
      <x:c r="DRQ5891" s="248"/>
      <x:c r="DRR5891" s="248"/>
      <x:c r="DRS5891" s="248"/>
      <x:c r="DRT5891" s="248"/>
      <x:c r="DRU5891" s="248"/>
      <x:c r="DRV5891" s="248"/>
      <x:c r="DRW5891" s="248"/>
      <x:c r="DRX5891" s="248"/>
      <x:c r="DRY5891" s="248"/>
      <x:c r="DRZ5891" s="248"/>
      <x:c r="DSA5891" s="248"/>
      <x:c r="DSB5891" s="248"/>
      <x:c r="DSC5891" s="248"/>
      <x:c r="DSD5891" s="248"/>
      <x:c r="DSE5891" s="248"/>
      <x:c r="DSF5891" s="248"/>
      <x:c r="DSG5891" s="248"/>
      <x:c r="DSH5891" s="248"/>
      <x:c r="DSI5891" s="248"/>
      <x:c r="DSJ5891" s="248"/>
      <x:c r="DSK5891" s="248"/>
      <x:c r="DSL5891" s="248"/>
      <x:c r="DSM5891" s="248"/>
      <x:c r="DSN5891" s="248"/>
      <x:c r="DSO5891" s="248"/>
      <x:c r="DSP5891" s="248"/>
      <x:c r="DSQ5891" s="248"/>
      <x:c r="DSR5891" s="248"/>
      <x:c r="DSS5891" s="248"/>
      <x:c r="DST5891" s="248"/>
      <x:c r="DSU5891" s="248"/>
      <x:c r="DSV5891" s="248"/>
      <x:c r="DSW5891" s="248"/>
      <x:c r="DSX5891" s="248"/>
      <x:c r="DSY5891" s="248"/>
      <x:c r="DSZ5891" s="248"/>
      <x:c r="DTA5891" s="248"/>
      <x:c r="DTB5891" s="248"/>
      <x:c r="DTC5891" s="248"/>
      <x:c r="DTD5891" s="248"/>
      <x:c r="DTE5891" s="248"/>
      <x:c r="DTF5891" s="248"/>
      <x:c r="DTG5891" s="248"/>
      <x:c r="DTH5891" s="248"/>
      <x:c r="DTI5891" s="248"/>
      <x:c r="DTJ5891" s="248"/>
      <x:c r="DTK5891" s="248"/>
      <x:c r="DTL5891" s="248"/>
      <x:c r="DTM5891" s="248"/>
      <x:c r="DTN5891" s="248"/>
      <x:c r="DTO5891" s="248"/>
      <x:c r="DTP5891" s="248"/>
      <x:c r="DTQ5891" s="248"/>
      <x:c r="DTR5891" s="248"/>
      <x:c r="DTS5891" s="248"/>
      <x:c r="DTT5891" s="248"/>
      <x:c r="DTU5891" s="248"/>
      <x:c r="DTV5891" s="248"/>
      <x:c r="DTW5891" s="248"/>
      <x:c r="DTX5891" s="248"/>
      <x:c r="DTY5891" s="248"/>
      <x:c r="DTZ5891" s="248"/>
      <x:c r="DUA5891" s="248"/>
      <x:c r="DUB5891" s="248"/>
      <x:c r="DUC5891" s="248"/>
      <x:c r="DUD5891" s="248"/>
      <x:c r="DUE5891" s="248"/>
      <x:c r="DUF5891" s="248"/>
      <x:c r="DUG5891" s="248"/>
      <x:c r="DUH5891" s="248"/>
      <x:c r="DUI5891" s="248"/>
      <x:c r="DUJ5891" s="248"/>
      <x:c r="DUK5891" s="248"/>
      <x:c r="DUL5891" s="248"/>
      <x:c r="DUM5891" s="248"/>
      <x:c r="DUN5891" s="248"/>
      <x:c r="DUO5891" s="248"/>
      <x:c r="DUP5891" s="248"/>
      <x:c r="DUQ5891" s="248"/>
      <x:c r="DUR5891" s="248"/>
      <x:c r="DUS5891" s="248"/>
      <x:c r="DUT5891" s="248"/>
      <x:c r="DUU5891" s="248"/>
      <x:c r="DUV5891" s="248"/>
      <x:c r="DUW5891" s="248"/>
      <x:c r="DUX5891" s="248"/>
      <x:c r="DUY5891" s="248"/>
      <x:c r="DUZ5891" s="248"/>
      <x:c r="DVA5891" s="248"/>
      <x:c r="DVB5891" s="248"/>
      <x:c r="DVC5891" s="248"/>
      <x:c r="DVD5891" s="248"/>
      <x:c r="DVE5891" s="248"/>
      <x:c r="DVF5891" s="248"/>
      <x:c r="DVG5891" s="248"/>
      <x:c r="DVH5891" s="248"/>
      <x:c r="DVI5891" s="248"/>
      <x:c r="DVJ5891" s="248"/>
      <x:c r="DVK5891" s="248"/>
      <x:c r="DVL5891" s="248"/>
      <x:c r="DVM5891" s="248"/>
      <x:c r="DVN5891" s="248"/>
      <x:c r="DVO5891" s="248"/>
      <x:c r="DVP5891" s="248"/>
      <x:c r="DVQ5891" s="248"/>
      <x:c r="DVR5891" s="248"/>
      <x:c r="DVS5891" s="248"/>
      <x:c r="DVT5891" s="248"/>
      <x:c r="DVU5891" s="248"/>
      <x:c r="DVV5891" s="248"/>
      <x:c r="DVW5891" s="248"/>
      <x:c r="DVX5891" s="248"/>
      <x:c r="DVY5891" s="248"/>
      <x:c r="DVZ5891" s="248"/>
      <x:c r="DWA5891" s="248"/>
      <x:c r="DWB5891" s="248"/>
      <x:c r="DWC5891" s="248"/>
      <x:c r="DWD5891" s="248"/>
      <x:c r="DWE5891" s="248"/>
      <x:c r="DWF5891" s="248"/>
      <x:c r="DWG5891" s="248"/>
      <x:c r="DWH5891" s="248"/>
      <x:c r="DWI5891" s="248"/>
      <x:c r="DWJ5891" s="248"/>
      <x:c r="DWK5891" s="248"/>
      <x:c r="DWL5891" s="248"/>
      <x:c r="DWM5891" s="248"/>
      <x:c r="DWN5891" s="248"/>
      <x:c r="DWO5891" s="248"/>
      <x:c r="DWP5891" s="248"/>
      <x:c r="DWQ5891" s="248"/>
      <x:c r="DWR5891" s="248"/>
      <x:c r="DWS5891" s="248"/>
      <x:c r="DWT5891" s="248"/>
      <x:c r="DWU5891" s="248"/>
      <x:c r="DWV5891" s="248"/>
      <x:c r="DWW5891" s="248"/>
      <x:c r="DWX5891" s="248"/>
      <x:c r="DWY5891" s="248"/>
      <x:c r="DWZ5891" s="248"/>
      <x:c r="DXA5891" s="248"/>
      <x:c r="DXB5891" s="248"/>
      <x:c r="DXC5891" s="248"/>
      <x:c r="DXD5891" s="248"/>
      <x:c r="DXE5891" s="248"/>
      <x:c r="DXF5891" s="248"/>
      <x:c r="DXG5891" s="248"/>
      <x:c r="DXH5891" s="248"/>
      <x:c r="DXI5891" s="248"/>
      <x:c r="DXJ5891" s="248"/>
      <x:c r="DXK5891" s="248"/>
      <x:c r="DXL5891" s="248"/>
      <x:c r="DXM5891" s="248"/>
      <x:c r="DXN5891" s="248"/>
      <x:c r="DXO5891" s="248"/>
      <x:c r="DXP5891" s="248"/>
      <x:c r="DXQ5891" s="248"/>
      <x:c r="DXR5891" s="248"/>
      <x:c r="DXS5891" s="248"/>
      <x:c r="DXT5891" s="248"/>
      <x:c r="DXU5891" s="248"/>
      <x:c r="DXV5891" s="248"/>
      <x:c r="DXW5891" s="248"/>
      <x:c r="DXX5891" s="248"/>
      <x:c r="DXY5891" s="248"/>
      <x:c r="DXZ5891" s="248"/>
      <x:c r="DYA5891" s="248"/>
      <x:c r="DYB5891" s="248"/>
      <x:c r="DYC5891" s="248"/>
      <x:c r="DYD5891" s="248"/>
      <x:c r="DYE5891" s="248"/>
      <x:c r="DYF5891" s="248"/>
      <x:c r="DYG5891" s="248"/>
      <x:c r="DYH5891" s="248"/>
      <x:c r="DYI5891" s="248"/>
      <x:c r="DYJ5891" s="248"/>
      <x:c r="DYK5891" s="248"/>
      <x:c r="DYL5891" s="248"/>
      <x:c r="DYM5891" s="248"/>
      <x:c r="DYN5891" s="248"/>
      <x:c r="DYO5891" s="248"/>
      <x:c r="DYP5891" s="248"/>
      <x:c r="DYQ5891" s="248"/>
      <x:c r="DYR5891" s="248"/>
      <x:c r="DYS5891" s="248"/>
      <x:c r="DYT5891" s="248"/>
      <x:c r="DYU5891" s="248"/>
      <x:c r="DYV5891" s="248"/>
      <x:c r="DYW5891" s="248"/>
      <x:c r="DYX5891" s="248"/>
      <x:c r="DYY5891" s="248"/>
      <x:c r="DYZ5891" s="248"/>
      <x:c r="DZA5891" s="248"/>
      <x:c r="DZB5891" s="248"/>
      <x:c r="DZC5891" s="248"/>
      <x:c r="DZD5891" s="248"/>
      <x:c r="DZE5891" s="248"/>
      <x:c r="DZF5891" s="248"/>
      <x:c r="DZG5891" s="248"/>
      <x:c r="DZH5891" s="248"/>
      <x:c r="DZI5891" s="248"/>
      <x:c r="DZJ5891" s="248"/>
      <x:c r="DZK5891" s="248"/>
      <x:c r="DZL5891" s="248"/>
      <x:c r="DZM5891" s="248"/>
      <x:c r="DZN5891" s="248"/>
      <x:c r="DZO5891" s="248"/>
      <x:c r="DZP5891" s="248"/>
      <x:c r="DZQ5891" s="248"/>
      <x:c r="DZR5891" s="248"/>
      <x:c r="DZS5891" s="248"/>
      <x:c r="DZT5891" s="248"/>
      <x:c r="DZU5891" s="248"/>
      <x:c r="DZV5891" s="248"/>
      <x:c r="DZW5891" s="248"/>
      <x:c r="DZX5891" s="248"/>
      <x:c r="DZY5891" s="248"/>
      <x:c r="DZZ5891" s="248"/>
      <x:c r="EAA5891" s="248"/>
      <x:c r="EAB5891" s="248"/>
      <x:c r="EAC5891" s="248"/>
      <x:c r="EAD5891" s="248"/>
      <x:c r="EAE5891" s="248"/>
      <x:c r="EAF5891" s="248"/>
      <x:c r="EAG5891" s="248"/>
      <x:c r="EAH5891" s="248"/>
      <x:c r="EAI5891" s="248"/>
      <x:c r="EAJ5891" s="248"/>
      <x:c r="EAK5891" s="248"/>
      <x:c r="EAL5891" s="248"/>
      <x:c r="EAM5891" s="248"/>
      <x:c r="EAN5891" s="248"/>
      <x:c r="EAO5891" s="248"/>
      <x:c r="EAP5891" s="248"/>
      <x:c r="EAQ5891" s="248"/>
      <x:c r="EAR5891" s="248"/>
      <x:c r="EAS5891" s="248"/>
      <x:c r="EAT5891" s="248"/>
      <x:c r="EAU5891" s="248"/>
      <x:c r="EAV5891" s="248"/>
      <x:c r="EAW5891" s="248"/>
      <x:c r="EAX5891" s="248"/>
      <x:c r="EAY5891" s="248"/>
      <x:c r="EAZ5891" s="248"/>
      <x:c r="EBA5891" s="248"/>
      <x:c r="EBB5891" s="248"/>
      <x:c r="EBC5891" s="248"/>
      <x:c r="EBD5891" s="248"/>
      <x:c r="EBE5891" s="248"/>
      <x:c r="EBF5891" s="248"/>
      <x:c r="EBG5891" s="248"/>
      <x:c r="EBH5891" s="248"/>
      <x:c r="EBI5891" s="248"/>
      <x:c r="EBJ5891" s="248"/>
      <x:c r="EBK5891" s="248"/>
      <x:c r="EBL5891" s="248"/>
      <x:c r="EBM5891" s="248"/>
      <x:c r="EBN5891" s="248"/>
      <x:c r="EBO5891" s="248"/>
      <x:c r="EBP5891" s="248"/>
      <x:c r="EBQ5891" s="248"/>
      <x:c r="EBR5891" s="248"/>
      <x:c r="EBS5891" s="248"/>
      <x:c r="EBT5891" s="248"/>
      <x:c r="EBU5891" s="248"/>
      <x:c r="EBV5891" s="248"/>
      <x:c r="EBW5891" s="248"/>
      <x:c r="EBX5891" s="248"/>
      <x:c r="EBY5891" s="248"/>
      <x:c r="EBZ5891" s="248"/>
      <x:c r="ECA5891" s="248"/>
      <x:c r="ECB5891" s="248"/>
      <x:c r="ECC5891" s="248"/>
      <x:c r="ECD5891" s="248"/>
      <x:c r="ECE5891" s="248"/>
      <x:c r="ECF5891" s="248"/>
      <x:c r="ECG5891" s="248"/>
      <x:c r="ECH5891" s="248"/>
      <x:c r="ECI5891" s="248"/>
      <x:c r="ECJ5891" s="248"/>
      <x:c r="ECK5891" s="248"/>
      <x:c r="ECL5891" s="248"/>
      <x:c r="ECM5891" s="248"/>
      <x:c r="ECN5891" s="248"/>
      <x:c r="ECO5891" s="248"/>
      <x:c r="ECP5891" s="248"/>
      <x:c r="ECQ5891" s="248"/>
      <x:c r="ECR5891" s="248"/>
      <x:c r="ECS5891" s="248"/>
      <x:c r="ECT5891" s="248"/>
      <x:c r="ECU5891" s="248"/>
      <x:c r="ECV5891" s="248"/>
      <x:c r="ECW5891" s="248"/>
      <x:c r="ECX5891" s="248"/>
      <x:c r="ECY5891" s="248"/>
      <x:c r="ECZ5891" s="248"/>
      <x:c r="EDA5891" s="248"/>
      <x:c r="EDB5891" s="248"/>
      <x:c r="EDC5891" s="248"/>
      <x:c r="EDD5891" s="248"/>
      <x:c r="EDE5891" s="248"/>
      <x:c r="EDF5891" s="248"/>
      <x:c r="EDG5891" s="248"/>
      <x:c r="EDH5891" s="248"/>
      <x:c r="EDI5891" s="248"/>
      <x:c r="EDJ5891" s="248"/>
      <x:c r="EDK5891" s="248"/>
      <x:c r="EDL5891" s="248"/>
      <x:c r="EDM5891" s="248"/>
      <x:c r="EDN5891" s="248"/>
      <x:c r="EDO5891" s="248"/>
      <x:c r="EDP5891" s="248"/>
      <x:c r="EDQ5891" s="248"/>
      <x:c r="EDR5891" s="248"/>
      <x:c r="EDS5891" s="248"/>
      <x:c r="EDT5891" s="248"/>
      <x:c r="EDU5891" s="248"/>
      <x:c r="EDV5891" s="248"/>
      <x:c r="EDW5891" s="248"/>
      <x:c r="EDX5891" s="248"/>
      <x:c r="EDY5891" s="248"/>
      <x:c r="EDZ5891" s="248"/>
      <x:c r="EEA5891" s="248"/>
      <x:c r="EEB5891" s="248"/>
      <x:c r="EEC5891" s="248"/>
      <x:c r="EED5891" s="248"/>
      <x:c r="EEE5891" s="248"/>
      <x:c r="EEF5891" s="248"/>
      <x:c r="EEG5891" s="248"/>
      <x:c r="EEH5891" s="248"/>
      <x:c r="EEI5891" s="248"/>
      <x:c r="EEJ5891" s="248"/>
      <x:c r="EEK5891" s="248"/>
      <x:c r="EEL5891" s="248"/>
      <x:c r="EEM5891" s="248"/>
      <x:c r="EEN5891" s="248"/>
      <x:c r="EEO5891" s="248"/>
      <x:c r="EEP5891" s="248"/>
      <x:c r="EEQ5891" s="248"/>
      <x:c r="EER5891" s="248"/>
      <x:c r="EES5891" s="248"/>
      <x:c r="EET5891" s="248"/>
      <x:c r="EEU5891" s="248"/>
      <x:c r="EEV5891" s="248"/>
      <x:c r="EEW5891" s="248"/>
      <x:c r="EEX5891" s="248"/>
      <x:c r="EEY5891" s="248"/>
      <x:c r="EEZ5891" s="248"/>
      <x:c r="EFA5891" s="248"/>
      <x:c r="EFB5891" s="248"/>
      <x:c r="EFC5891" s="248"/>
      <x:c r="EFD5891" s="248"/>
      <x:c r="EFE5891" s="248"/>
      <x:c r="EFF5891" s="248"/>
      <x:c r="EFG5891" s="248"/>
      <x:c r="EFH5891" s="248"/>
      <x:c r="EFI5891" s="248"/>
      <x:c r="EFJ5891" s="248"/>
      <x:c r="EFK5891" s="248"/>
      <x:c r="EFL5891" s="248"/>
      <x:c r="EFM5891" s="248"/>
      <x:c r="EFN5891" s="248"/>
      <x:c r="EFO5891" s="248"/>
      <x:c r="EFP5891" s="248"/>
      <x:c r="EFQ5891" s="248"/>
      <x:c r="EFR5891" s="248"/>
      <x:c r="EFS5891" s="248"/>
      <x:c r="EFT5891" s="248"/>
      <x:c r="EFU5891" s="248"/>
      <x:c r="EFV5891" s="248"/>
      <x:c r="EFW5891" s="248"/>
      <x:c r="EFX5891" s="248"/>
      <x:c r="EFY5891" s="248"/>
      <x:c r="EFZ5891" s="248"/>
      <x:c r="EGA5891" s="248"/>
      <x:c r="EGB5891" s="248"/>
      <x:c r="EGC5891" s="248"/>
      <x:c r="EGD5891" s="248"/>
      <x:c r="EGE5891" s="248"/>
      <x:c r="EGF5891" s="248"/>
      <x:c r="EGG5891" s="248"/>
      <x:c r="EGH5891" s="248"/>
      <x:c r="EGI5891" s="248"/>
      <x:c r="EGJ5891" s="248"/>
      <x:c r="EGK5891" s="248"/>
      <x:c r="EGL5891" s="248"/>
      <x:c r="EGM5891" s="248"/>
      <x:c r="EGN5891" s="248"/>
      <x:c r="EGO5891" s="248"/>
      <x:c r="EGP5891" s="248"/>
      <x:c r="EGQ5891" s="248"/>
      <x:c r="EGR5891" s="248"/>
      <x:c r="EGS5891" s="248"/>
      <x:c r="EGT5891" s="248"/>
      <x:c r="EGU5891" s="248"/>
      <x:c r="EGV5891" s="248"/>
      <x:c r="EGW5891" s="248"/>
      <x:c r="EGX5891" s="248"/>
      <x:c r="EGY5891" s="248"/>
      <x:c r="EGZ5891" s="248"/>
      <x:c r="EHA5891" s="248"/>
      <x:c r="EHB5891" s="248"/>
      <x:c r="EHC5891" s="248"/>
      <x:c r="EHD5891" s="248"/>
      <x:c r="EHE5891" s="248"/>
      <x:c r="EHF5891" s="248"/>
      <x:c r="EHG5891" s="248"/>
      <x:c r="EHH5891" s="248"/>
      <x:c r="EHI5891" s="248"/>
      <x:c r="EHJ5891" s="248"/>
      <x:c r="EHK5891" s="248"/>
      <x:c r="EHL5891" s="248"/>
      <x:c r="EHM5891" s="248"/>
      <x:c r="EHN5891" s="248"/>
      <x:c r="EHO5891" s="248"/>
      <x:c r="EHP5891" s="248"/>
      <x:c r="EHQ5891" s="248"/>
      <x:c r="EHR5891" s="248"/>
      <x:c r="EHS5891" s="248"/>
      <x:c r="EHT5891" s="248"/>
      <x:c r="EHU5891" s="248"/>
      <x:c r="EHV5891" s="248"/>
      <x:c r="EHW5891" s="248"/>
      <x:c r="EHX5891" s="248"/>
      <x:c r="EHY5891" s="248"/>
      <x:c r="EHZ5891" s="248"/>
      <x:c r="EIA5891" s="248"/>
      <x:c r="EIB5891" s="248"/>
      <x:c r="EIC5891" s="248"/>
      <x:c r="EID5891" s="248"/>
      <x:c r="EIE5891" s="248"/>
      <x:c r="EIF5891" s="248"/>
      <x:c r="EIG5891" s="248"/>
      <x:c r="EIH5891" s="248"/>
      <x:c r="EII5891" s="248"/>
      <x:c r="EIJ5891" s="248"/>
      <x:c r="EIK5891" s="248"/>
      <x:c r="EIL5891" s="248"/>
      <x:c r="EIM5891" s="248"/>
      <x:c r="EIN5891" s="248"/>
      <x:c r="EIO5891" s="248"/>
      <x:c r="EIP5891" s="248"/>
      <x:c r="EIQ5891" s="248"/>
      <x:c r="EIR5891" s="248"/>
      <x:c r="EIS5891" s="248"/>
      <x:c r="EIT5891" s="248"/>
      <x:c r="EIU5891" s="248"/>
      <x:c r="EIV5891" s="248"/>
      <x:c r="EIW5891" s="248"/>
      <x:c r="EIX5891" s="248"/>
      <x:c r="EIY5891" s="248"/>
      <x:c r="EIZ5891" s="248"/>
      <x:c r="EJA5891" s="248"/>
      <x:c r="EJB5891" s="248"/>
      <x:c r="EJC5891" s="248"/>
      <x:c r="EJD5891" s="248"/>
      <x:c r="EJE5891" s="248"/>
      <x:c r="EJF5891" s="248"/>
      <x:c r="EJG5891" s="248"/>
      <x:c r="EJH5891" s="248"/>
      <x:c r="EJI5891" s="248"/>
      <x:c r="EJJ5891" s="248"/>
      <x:c r="EJK5891" s="248"/>
      <x:c r="EJL5891" s="248"/>
      <x:c r="EJM5891" s="248"/>
      <x:c r="EJN5891" s="248"/>
      <x:c r="EJO5891" s="248"/>
      <x:c r="EJP5891" s="248"/>
      <x:c r="EJQ5891" s="248"/>
      <x:c r="EJR5891" s="248"/>
      <x:c r="EJS5891" s="248"/>
      <x:c r="EJT5891" s="248"/>
      <x:c r="EJU5891" s="248"/>
      <x:c r="EJV5891" s="248"/>
      <x:c r="EJW5891" s="248"/>
      <x:c r="EJX5891" s="248"/>
      <x:c r="EJY5891" s="248"/>
      <x:c r="EJZ5891" s="248"/>
      <x:c r="EKA5891" s="248"/>
      <x:c r="EKB5891" s="248"/>
      <x:c r="EKC5891" s="248"/>
      <x:c r="EKD5891" s="248"/>
      <x:c r="EKE5891" s="248"/>
      <x:c r="EKF5891" s="248"/>
      <x:c r="EKG5891" s="248"/>
      <x:c r="EKH5891" s="248"/>
      <x:c r="EKI5891" s="248"/>
      <x:c r="EKJ5891" s="248"/>
      <x:c r="EKK5891" s="248"/>
      <x:c r="EKL5891" s="248"/>
      <x:c r="EKM5891" s="248"/>
      <x:c r="EKN5891" s="248"/>
      <x:c r="EKO5891" s="248"/>
      <x:c r="EKP5891" s="248"/>
      <x:c r="EKQ5891" s="248"/>
      <x:c r="EKR5891" s="248"/>
      <x:c r="EKS5891" s="248"/>
      <x:c r="EKT5891" s="248"/>
      <x:c r="EKU5891" s="248"/>
      <x:c r="EKV5891" s="248"/>
      <x:c r="EKW5891" s="248"/>
      <x:c r="EKX5891" s="248"/>
      <x:c r="EKY5891" s="248"/>
      <x:c r="EKZ5891" s="248"/>
      <x:c r="ELA5891" s="248"/>
      <x:c r="ELB5891" s="248"/>
      <x:c r="ELC5891" s="248"/>
      <x:c r="ELD5891" s="248"/>
      <x:c r="ELE5891" s="248"/>
      <x:c r="ELF5891" s="248"/>
      <x:c r="ELG5891" s="248"/>
      <x:c r="ELH5891" s="248"/>
      <x:c r="ELI5891" s="248"/>
      <x:c r="ELJ5891" s="248"/>
      <x:c r="ELK5891" s="248"/>
      <x:c r="ELL5891" s="248"/>
      <x:c r="ELM5891" s="248"/>
      <x:c r="ELN5891" s="248"/>
      <x:c r="ELO5891" s="248"/>
      <x:c r="ELP5891" s="248"/>
      <x:c r="ELQ5891" s="248"/>
      <x:c r="ELR5891" s="248"/>
      <x:c r="ELS5891" s="248"/>
      <x:c r="ELT5891" s="248"/>
      <x:c r="ELU5891" s="248"/>
      <x:c r="ELV5891" s="248"/>
      <x:c r="ELW5891" s="248"/>
      <x:c r="ELX5891" s="248"/>
      <x:c r="ELY5891" s="248"/>
      <x:c r="ELZ5891" s="248"/>
      <x:c r="EMA5891" s="248"/>
      <x:c r="EMB5891" s="248"/>
      <x:c r="EMC5891" s="248"/>
      <x:c r="EMD5891" s="248"/>
      <x:c r="EME5891" s="248"/>
      <x:c r="EMF5891" s="248"/>
      <x:c r="EMG5891" s="248"/>
      <x:c r="EMH5891" s="248"/>
      <x:c r="EMI5891" s="248"/>
      <x:c r="EMJ5891" s="248"/>
      <x:c r="EMK5891" s="248"/>
      <x:c r="EML5891" s="248"/>
      <x:c r="EMM5891" s="248"/>
      <x:c r="EMN5891" s="248"/>
      <x:c r="EMO5891" s="248"/>
      <x:c r="EMP5891" s="248"/>
      <x:c r="EMQ5891" s="248"/>
      <x:c r="EMR5891" s="248"/>
      <x:c r="EMS5891" s="248"/>
      <x:c r="EMT5891" s="248"/>
      <x:c r="EMU5891" s="248"/>
      <x:c r="EMV5891" s="248"/>
      <x:c r="EMW5891" s="248"/>
      <x:c r="EMX5891" s="248"/>
      <x:c r="EMY5891" s="248"/>
      <x:c r="EMZ5891" s="248"/>
      <x:c r="ENA5891" s="248"/>
      <x:c r="ENB5891" s="248"/>
      <x:c r="ENC5891" s="248"/>
      <x:c r="END5891" s="248"/>
      <x:c r="ENE5891" s="248"/>
      <x:c r="ENF5891" s="248"/>
      <x:c r="ENG5891" s="248"/>
      <x:c r="ENH5891" s="248"/>
      <x:c r="ENI5891" s="248"/>
      <x:c r="ENJ5891" s="248"/>
      <x:c r="ENK5891" s="248"/>
      <x:c r="ENL5891" s="248"/>
      <x:c r="ENM5891" s="248"/>
      <x:c r="ENN5891" s="248"/>
      <x:c r="ENO5891" s="248"/>
      <x:c r="ENP5891" s="248"/>
      <x:c r="ENQ5891" s="248"/>
      <x:c r="ENR5891" s="248"/>
      <x:c r="ENS5891" s="248"/>
      <x:c r="ENT5891" s="248"/>
      <x:c r="ENU5891" s="248"/>
      <x:c r="ENV5891" s="248"/>
      <x:c r="ENW5891" s="248"/>
      <x:c r="ENX5891" s="248"/>
      <x:c r="ENY5891" s="248"/>
      <x:c r="ENZ5891" s="248"/>
      <x:c r="EOA5891" s="248"/>
      <x:c r="EOB5891" s="248"/>
      <x:c r="EOC5891" s="248"/>
      <x:c r="EOD5891" s="248"/>
      <x:c r="EOE5891" s="248"/>
      <x:c r="EOF5891" s="248"/>
      <x:c r="EOG5891" s="248"/>
      <x:c r="EOH5891" s="248"/>
      <x:c r="EOI5891" s="248"/>
      <x:c r="EOJ5891" s="248"/>
      <x:c r="EOK5891" s="248"/>
      <x:c r="EOL5891" s="248"/>
      <x:c r="EOM5891" s="248"/>
      <x:c r="EON5891" s="248"/>
      <x:c r="EOO5891" s="248"/>
      <x:c r="EOP5891" s="248"/>
      <x:c r="EOQ5891" s="248"/>
      <x:c r="EOR5891" s="248"/>
      <x:c r="EOS5891" s="248"/>
      <x:c r="EOT5891" s="248"/>
      <x:c r="EOU5891" s="248"/>
      <x:c r="EOV5891" s="248"/>
      <x:c r="EOW5891" s="248"/>
      <x:c r="EOX5891" s="248"/>
      <x:c r="EOY5891" s="248"/>
      <x:c r="EOZ5891" s="248"/>
      <x:c r="EPA5891" s="248"/>
      <x:c r="EPB5891" s="248"/>
      <x:c r="EPC5891" s="248"/>
      <x:c r="EPD5891" s="248"/>
      <x:c r="EPE5891" s="248"/>
      <x:c r="EPF5891" s="248"/>
      <x:c r="EPG5891" s="248"/>
      <x:c r="EPH5891" s="248"/>
      <x:c r="EPI5891" s="248"/>
      <x:c r="EPJ5891" s="248"/>
      <x:c r="EPK5891" s="248"/>
      <x:c r="EPL5891" s="248"/>
      <x:c r="EPM5891" s="248"/>
      <x:c r="EPN5891" s="248"/>
      <x:c r="EPO5891" s="248"/>
      <x:c r="EPP5891" s="248"/>
      <x:c r="EPQ5891" s="248"/>
      <x:c r="EPR5891" s="248"/>
      <x:c r="EPS5891" s="248"/>
      <x:c r="EPT5891" s="248"/>
      <x:c r="EPU5891" s="248"/>
      <x:c r="EPV5891" s="248"/>
      <x:c r="EPW5891" s="248"/>
      <x:c r="EPX5891" s="248"/>
      <x:c r="EPY5891" s="248"/>
      <x:c r="EPZ5891" s="248"/>
      <x:c r="EQA5891" s="248"/>
      <x:c r="EQB5891" s="248"/>
      <x:c r="EQC5891" s="248"/>
      <x:c r="EQD5891" s="248"/>
      <x:c r="EQE5891" s="248"/>
      <x:c r="EQF5891" s="248"/>
      <x:c r="EQG5891" s="248"/>
      <x:c r="EQH5891" s="248"/>
      <x:c r="EQI5891" s="248"/>
      <x:c r="EQJ5891" s="248"/>
      <x:c r="EQK5891" s="248"/>
      <x:c r="EQL5891" s="248"/>
      <x:c r="EQM5891" s="248"/>
      <x:c r="EQN5891" s="248"/>
      <x:c r="EQO5891" s="248"/>
      <x:c r="EQP5891" s="248"/>
      <x:c r="EQQ5891" s="248"/>
      <x:c r="EQR5891" s="248"/>
      <x:c r="EQS5891" s="248"/>
      <x:c r="EQT5891" s="248"/>
      <x:c r="EQU5891" s="248"/>
      <x:c r="EQV5891" s="248"/>
      <x:c r="EQW5891" s="248"/>
      <x:c r="EQX5891" s="248"/>
      <x:c r="EQY5891" s="248"/>
      <x:c r="EQZ5891" s="248"/>
      <x:c r="ERA5891" s="248"/>
      <x:c r="ERB5891" s="248"/>
      <x:c r="ERC5891" s="248"/>
      <x:c r="ERD5891" s="248"/>
      <x:c r="ERE5891" s="248"/>
      <x:c r="ERF5891" s="248"/>
      <x:c r="ERG5891" s="248"/>
      <x:c r="ERH5891" s="248"/>
      <x:c r="ERI5891" s="248"/>
      <x:c r="ERJ5891" s="248"/>
      <x:c r="ERK5891" s="248"/>
      <x:c r="ERL5891" s="248"/>
      <x:c r="ERM5891" s="248"/>
      <x:c r="ERN5891" s="248"/>
      <x:c r="ERO5891" s="248"/>
      <x:c r="ERP5891" s="248"/>
      <x:c r="ERQ5891" s="248"/>
      <x:c r="ERR5891" s="248"/>
      <x:c r="ERS5891" s="248"/>
      <x:c r="ERT5891" s="248"/>
      <x:c r="ERU5891" s="248"/>
      <x:c r="ERV5891" s="248"/>
      <x:c r="ERW5891" s="248"/>
      <x:c r="ERX5891" s="248"/>
      <x:c r="ERY5891" s="248"/>
      <x:c r="ERZ5891" s="248"/>
      <x:c r="ESA5891" s="248"/>
      <x:c r="ESB5891" s="248"/>
      <x:c r="ESC5891" s="248"/>
      <x:c r="ESD5891" s="248"/>
      <x:c r="ESE5891" s="248"/>
      <x:c r="ESF5891" s="248"/>
      <x:c r="ESG5891" s="248"/>
      <x:c r="ESH5891" s="248"/>
      <x:c r="ESI5891" s="248"/>
      <x:c r="ESJ5891" s="248"/>
      <x:c r="ESK5891" s="248"/>
      <x:c r="ESL5891" s="248"/>
      <x:c r="ESM5891" s="248"/>
      <x:c r="ESN5891" s="248"/>
      <x:c r="ESO5891" s="248"/>
      <x:c r="ESP5891" s="248"/>
      <x:c r="ESQ5891" s="248"/>
      <x:c r="ESR5891" s="248"/>
      <x:c r="ESS5891" s="248"/>
      <x:c r="EST5891" s="248"/>
      <x:c r="ESU5891" s="248"/>
      <x:c r="ESV5891" s="248"/>
      <x:c r="ESW5891" s="248"/>
      <x:c r="ESX5891" s="248"/>
      <x:c r="ESY5891" s="248"/>
      <x:c r="ESZ5891" s="248"/>
      <x:c r="ETA5891" s="248"/>
      <x:c r="ETB5891" s="248"/>
      <x:c r="ETC5891" s="248"/>
      <x:c r="ETD5891" s="248"/>
      <x:c r="ETE5891" s="248"/>
      <x:c r="ETF5891" s="248"/>
      <x:c r="ETG5891" s="248"/>
      <x:c r="ETH5891" s="248"/>
      <x:c r="ETI5891" s="248"/>
      <x:c r="ETJ5891" s="248"/>
      <x:c r="ETK5891" s="248"/>
      <x:c r="ETL5891" s="248"/>
      <x:c r="ETM5891" s="248"/>
      <x:c r="ETN5891" s="248"/>
      <x:c r="ETO5891" s="248"/>
      <x:c r="ETP5891" s="248"/>
      <x:c r="ETQ5891" s="248"/>
      <x:c r="ETR5891" s="248"/>
      <x:c r="ETS5891" s="248"/>
      <x:c r="ETT5891" s="248"/>
      <x:c r="ETU5891" s="248"/>
      <x:c r="ETV5891" s="248"/>
      <x:c r="ETW5891" s="248"/>
      <x:c r="ETX5891" s="248"/>
      <x:c r="ETY5891" s="248"/>
      <x:c r="ETZ5891" s="248"/>
      <x:c r="EUA5891" s="248"/>
      <x:c r="EUB5891" s="248"/>
      <x:c r="EUC5891" s="248"/>
      <x:c r="EUD5891" s="248"/>
      <x:c r="EUE5891" s="248"/>
      <x:c r="EUF5891" s="248"/>
      <x:c r="EUG5891" s="248"/>
      <x:c r="EUH5891" s="248"/>
      <x:c r="EUI5891" s="248"/>
      <x:c r="EUJ5891" s="248"/>
      <x:c r="EUK5891" s="248"/>
      <x:c r="EUL5891" s="248"/>
      <x:c r="EUM5891" s="248"/>
      <x:c r="EUN5891" s="248"/>
      <x:c r="EUO5891" s="248"/>
      <x:c r="EUP5891" s="248"/>
      <x:c r="EUQ5891" s="248"/>
      <x:c r="EUR5891" s="248"/>
      <x:c r="EUS5891" s="248"/>
      <x:c r="EUT5891" s="248"/>
      <x:c r="EUU5891" s="248"/>
      <x:c r="EUV5891" s="248"/>
      <x:c r="EUW5891" s="248"/>
      <x:c r="EUX5891" s="248"/>
      <x:c r="EUY5891" s="248"/>
      <x:c r="EUZ5891" s="248"/>
      <x:c r="EVA5891" s="248"/>
      <x:c r="EVB5891" s="248"/>
      <x:c r="EVC5891" s="248"/>
      <x:c r="EVD5891" s="248"/>
      <x:c r="EVE5891" s="248"/>
      <x:c r="EVF5891" s="248"/>
      <x:c r="EVG5891" s="248"/>
      <x:c r="EVH5891" s="248"/>
      <x:c r="EVI5891" s="248"/>
      <x:c r="EVJ5891" s="248"/>
      <x:c r="EVK5891" s="248"/>
      <x:c r="EVL5891" s="248"/>
      <x:c r="EVM5891" s="248"/>
      <x:c r="EVN5891" s="248"/>
      <x:c r="EVO5891" s="248"/>
      <x:c r="EVP5891" s="248"/>
      <x:c r="EVQ5891" s="248"/>
      <x:c r="EVR5891" s="248"/>
      <x:c r="EVS5891" s="248"/>
      <x:c r="EVT5891" s="248"/>
      <x:c r="EVU5891" s="248"/>
      <x:c r="EVV5891" s="248"/>
      <x:c r="EVW5891" s="248"/>
      <x:c r="EVX5891" s="248"/>
      <x:c r="EVY5891" s="248"/>
      <x:c r="EVZ5891" s="248"/>
      <x:c r="EWA5891" s="248"/>
      <x:c r="EWB5891" s="248"/>
      <x:c r="EWC5891" s="248"/>
      <x:c r="EWD5891" s="248"/>
      <x:c r="EWE5891" s="248"/>
      <x:c r="EWF5891" s="248"/>
      <x:c r="EWG5891" s="248"/>
      <x:c r="EWH5891" s="248"/>
      <x:c r="EWI5891" s="248"/>
      <x:c r="EWJ5891" s="248"/>
      <x:c r="EWK5891" s="248"/>
      <x:c r="EWL5891" s="248"/>
      <x:c r="EWM5891" s="248"/>
      <x:c r="EWN5891" s="248"/>
      <x:c r="EWO5891" s="248"/>
      <x:c r="EWP5891" s="248"/>
      <x:c r="EWQ5891" s="248"/>
      <x:c r="EWR5891" s="248"/>
      <x:c r="EWS5891" s="248"/>
      <x:c r="EWT5891" s="248"/>
      <x:c r="EWU5891" s="248"/>
      <x:c r="EWV5891" s="248"/>
      <x:c r="EWW5891" s="248"/>
      <x:c r="EWX5891" s="248"/>
      <x:c r="EWY5891" s="248"/>
      <x:c r="EWZ5891" s="248"/>
      <x:c r="EXA5891" s="248"/>
      <x:c r="EXB5891" s="248"/>
      <x:c r="EXC5891" s="248"/>
      <x:c r="EXD5891" s="248"/>
      <x:c r="EXE5891" s="248"/>
      <x:c r="EXF5891" s="248"/>
      <x:c r="EXG5891" s="248"/>
      <x:c r="EXH5891" s="248"/>
      <x:c r="EXI5891" s="248"/>
      <x:c r="EXJ5891" s="248"/>
      <x:c r="EXK5891" s="248"/>
      <x:c r="EXL5891" s="248"/>
      <x:c r="EXM5891" s="248"/>
      <x:c r="EXN5891" s="248"/>
      <x:c r="EXO5891" s="248"/>
      <x:c r="EXP5891" s="248"/>
      <x:c r="EXQ5891" s="248"/>
      <x:c r="EXR5891" s="248"/>
      <x:c r="EXS5891" s="248"/>
      <x:c r="EXT5891" s="248"/>
      <x:c r="EXU5891" s="248"/>
      <x:c r="EXV5891" s="248"/>
      <x:c r="EXW5891" s="248"/>
      <x:c r="EXX5891" s="248"/>
      <x:c r="EXY5891" s="248"/>
      <x:c r="EXZ5891" s="248"/>
      <x:c r="EYA5891" s="248"/>
      <x:c r="EYB5891" s="248"/>
      <x:c r="EYC5891" s="248"/>
      <x:c r="EYD5891" s="248"/>
      <x:c r="EYE5891" s="248"/>
      <x:c r="EYF5891" s="248"/>
      <x:c r="EYG5891" s="248"/>
      <x:c r="EYH5891" s="248"/>
      <x:c r="EYI5891" s="248"/>
      <x:c r="EYJ5891" s="248"/>
      <x:c r="EYK5891" s="248"/>
      <x:c r="EYL5891" s="248"/>
      <x:c r="EYM5891" s="248"/>
      <x:c r="EYN5891" s="248"/>
      <x:c r="EYO5891" s="248"/>
      <x:c r="EYP5891" s="248"/>
      <x:c r="EYQ5891" s="248"/>
      <x:c r="EYR5891" s="248"/>
      <x:c r="EYS5891" s="248"/>
      <x:c r="EYT5891" s="248"/>
      <x:c r="EYU5891" s="248"/>
      <x:c r="EYV5891" s="248"/>
      <x:c r="EYW5891" s="248"/>
      <x:c r="EYX5891" s="248"/>
      <x:c r="EYY5891" s="248"/>
      <x:c r="EYZ5891" s="248"/>
      <x:c r="EZA5891" s="248"/>
      <x:c r="EZB5891" s="248"/>
      <x:c r="EZC5891" s="248"/>
      <x:c r="EZD5891" s="248"/>
      <x:c r="EZE5891" s="248"/>
      <x:c r="EZF5891" s="248"/>
      <x:c r="EZG5891" s="248"/>
      <x:c r="EZH5891" s="248"/>
      <x:c r="EZI5891" s="248"/>
      <x:c r="EZJ5891" s="248"/>
      <x:c r="EZK5891" s="248"/>
      <x:c r="EZL5891" s="248"/>
      <x:c r="EZM5891" s="248"/>
      <x:c r="EZN5891" s="248"/>
      <x:c r="EZO5891" s="248"/>
      <x:c r="EZP5891" s="248"/>
      <x:c r="EZQ5891" s="248"/>
      <x:c r="EZR5891" s="248"/>
      <x:c r="EZS5891" s="248"/>
      <x:c r="EZT5891" s="248"/>
      <x:c r="EZU5891" s="248"/>
      <x:c r="EZV5891" s="248"/>
      <x:c r="EZW5891" s="248"/>
      <x:c r="EZX5891" s="248"/>
      <x:c r="EZY5891" s="248"/>
      <x:c r="EZZ5891" s="248"/>
      <x:c r="FAA5891" s="248"/>
      <x:c r="FAB5891" s="248"/>
      <x:c r="FAC5891" s="248"/>
      <x:c r="FAD5891" s="248"/>
      <x:c r="FAE5891" s="248"/>
      <x:c r="FAF5891" s="248"/>
      <x:c r="FAG5891" s="248"/>
      <x:c r="FAH5891" s="248"/>
      <x:c r="FAI5891" s="248"/>
      <x:c r="FAJ5891" s="248"/>
      <x:c r="FAK5891" s="248"/>
      <x:c r="FAL5891" s="248"/>
      <x:c r="FAM5891" s="248"/>
      <x:c r="FAN5891" s="248"/>
      <x:c r="FAO5891" s="248"/>
      <x:c r="FAP5891" s="248"/>
      <x:c r="FAQ5891" s="248"/>
      <x:c r="FAR5891" s="248"/>
      <x:c r="FAS5891" s="248"/>
      <x:c r="FAT5891" s="248"/>
      <x:c r="FAU5891" s="248"/>
      <x:c r="FAV5891" s="248"/>
      <x:c r="FAW5891" s="248"/>
      <x:c r="FAX5891" s="248"/>
      <x:c r="FAY5891" s="248"/>
      <x:c r="FAZ5891" s="248"/>
      <x:c r="FBA5891" s="248"/>
      <x:c r="FBB5891" s="248"/>
      <x:c r="FBC5891" s="248"/>
      <x:c r="FBD5891" s="248"/>
      <x:c r="FBE5891" s="248"/>
      <x:c r="FBF5891" s="248"/>
      <x:c r="FBG5891" s="248"/>
      <x:c r="FBH5891" s="248"/>
      <x:c r="FBI5891" s="248"/>
      <x:c r="FBJ5891" s="248"/>
      <x:c r="FBK5891" s="248"/>
      <x:c r="FBL5891" s="248"/>
      <x:c r="FBM5891" s="248"/>
      <x:c r="FBN5891" s="248"/>
      <x:c r="FBO5891" s="248"/>
      <x:c r="FBP5891" s="248"/>
      <x:c r="FBQ5891" s="248"/>
      <x:c r="FBR5891" s="248"/>
      <x:c r="FBS5891" s="248"/>
      <x:c r="FBT5891" s="248"/>
      <x:c r="FBU5891" s="248"/>
      <x:c r="FBV5891" s="248"/>
      <x:c r="FBW5891" s="248"/>
      <x:c r="FBX5891" s="248"/>
      <x:c r="FBY5891" s="248"/>
      <x:c r="FBZ5891" s="248"/>
      <x:c r="FCA5891" s="248"/>
      <x:c r="FCB5891" s="248"/>
      <x:c r="FCC5891" s="248"/>
      <x:c r="FCD5891" s="248"/>
      <x:c r="FCE5891" s="248"/>
      <x:c r="FCF5891" s="248"/>
      <x:c r="FCG5891" s="248"/>
      <x:c r="FCH5891" s="248"/>
      <x:c r="FCI5891" s="248"/>
      <x:c r="FCJ5891" s="248"/>
      <x:c r="FCK5891" s="248"/>
      <x:c r="FCL5891" s="248"/>
      <x:c r="FCM5891" s="248"/>
      <x:c r="FCN5891" s="248"/>
      <x:c r="FCO5891" s="248"/>
      <x:c r="FCP5891" s="248"/>
      <x:c r="FCQ5891" s="248"/>
      <x:c r="FCR5891" s="248"/>
      <x:c r="FCS5891" s="248"/>
      <x:c r="FCT5891" s="248"/>
      <x:c r="FCU5891" s="248"/>
      <x:c r="FCV5891" s="248"/>
      <x:c r="FCW5891" s="248"/>
      <x:c r="FCX5891" s="248"/>
      <x:c r="FCY5891" s="248"/>
      <x:c r="FCZ5891" s="248"/>
      <x:c r="FDA5891" s="248"/>
      <x:c r="FDB5891" s="248"/>
      <x:c r="FDC5891" s="248"/>
      <x:c r="FDD5891" s="248"/>
      <x:c r="FDE5891" s="248"/>
      <x:c r="FDF5891" s="248"/>
      <x:c r="FDG5891" s="248"/>
      <x:c r="FDH5891" s="248"/>
      <x:c r="FDI5891" s="248"/>
      <x:c r="FDJ5891" s="248"/>
      <x:c r="FDK5891" s="248"/>
      <x:c r="FDL5891" s="248"/>
      <x:c r="FDM5891" s="248"/>
      <x:c r="FDN5891" s="248"/>
      <x:c r="FDO5891" s="248"/>
      <x:c r="FDP5891" s="248"/>
      <x:c r="FDQ5891" s="248"/>
      <x:c r="FDR5891" s="248"/>
      <x:c r="FDS5891" s="248"/>
      <x:c r="FDT5891" s="248"/>
      <x:c r="FDU5891" s="248"/>
      <x:c r="FDV5891" s="248"/>
      <x:c r="FDW5891" s="248"/>
      <x:c r="FDX5891" s="248"/>
      <x:c r="FDY5891" s="248"/>
      <x:c r="FDZ5891" s="248"/>
      <x:c r="FEA5891" s="248"/>
      <x:c r="FEB5891" s="248"/>
      <x:c r="FEC5891" s="248"/>
      <x:c r="FED5891" s="248"/>
      <x:c r="FEE5891" s="248"/>
      <x:c r="FEF5891" s="248"/>
      <x:c r="FEG5891" s="248"/>
      <x:c r="FEH5891" s="248"/>
      <x:c r="FEI5891" s="248"/>
      <x:c r="FEJ5891" s="248"/>
      <x:c r="FEK5891" s="248"/>
      <x:c r="FEL5891" s="248"/>
      <x:c r="FEM5891" s="248"/>
      <x:c r="FEN5891" s="248"/>
      <x:c r="FEO5891" s="248"/>
      <x:c r="FEP5891" s="248"/>
      <x:c r="FEQ5891" s="248"/>
      <x:c r="FER5891" s="248"/>
      <x:c r="FES5891" s="248"/>
      <x:c r="FET5891" s="248"/>
      <x:c r="FEU5891" s="248"/>
      <x:c r="FEV5891" s="248"/>
      <x:c r="FEW5891" s="248"/>
      <x:c r="FEX5891" s="248"/>
      <x:c r="FEY5891" s="248"/>
      <x:c r="FEZ5891" s="248"/>
      <x:c r="FFA5891" s="248"/>
      <x:c r="FFB5891" s="248"/>
      <x:c r="FFC5891" s="248"/>
      <x:c r="FFD5891" s="248"/>
      <x:c r="FFE5891" s="248"/>
      <x:c r="FFF5891" s="248"/>
      <x:c r="FFG5891" s="248"/>
      <x:c r="FFH5891" s="248"/>
      <x:c r="FFI5891" s="248"/>
      <x:c r="FFJ5891" s="248"/>
      <x:c r="FFK5891" s="248"/>
      <x:c r="FFL5891" s="248"/>
      <x:c r="FFM5891" s="248"/>
      <x:c r="FFN5891" s="248"/>
      <x:c r="FFO5891" s="248"/>
      <x:c r="FFP5891" s="248"/>
      <x:c r="FFQ5891" s="248"/>
      <x:c r="FFR5891" s="248"/>
      <x:c r="FFS5891" s="248"/>
      <x:c r="FFT5891" s="248"/>
      <x:c r="FFU5891" s="248"/>
      <x:c r="FFV5891" s="248"/>
      <x:c r="FFW5891" s="248"/>
      <x:c r="FFX5891" s="248"/>
      <x:c r="FFY5891" s="248"/>
      <x:c r="FFZ5891" s="248"/>
      <x:c r="FGA5891" s="248"/>
      <x:c r="FGB5891" s="248"/>
      <x:c r="FGC5891" s="248"/>
      <x:c r="FGD5891" s="248"/>
      <x:c r="FGE5891" s="248"/>
      <x:c r="FGF5891" s="248"/>
      <x:c r="FGG5891" s="248"/>
      <x:c r="FGH5891" s="248"/>
      <x:c r="FGI5891" s="248"/>
      <x:c r="FGJ5891" s="248"/>
      <x:c r="FGK5891" s="248"/>
      <x:c r="FGL5891" s="248"/>
      <x:c r="FGM5891" s="248"/>
      <x:c r="FGN5891" s="248"/>
      <x:c r="FGO5891" s="248"/>
      <x:c r="FGP5891" s="248"/>
      <x:c r="FGQ5891" s="248"/>
      <x:c r="FGR5891" s="248"/>
      <x:c r="FGS5891" s="248"/>
      <x:c r="FGT5891" s="248"/>
      <x:c r="FGU5891" s="248"/>
      <x:c r="FGV5891" s="248"/>
      <x:c r="FGW5891" s="248"/>
      <x:c r="FGX5891" s="248"/>
      <x:c r="FGY5891" s="248"/>
      <x:c r="FGZ5891" s="248"/>
      <x:c r="FHA5891" s="248"/>
      <x:c r="FHB5891" s="248"/>
      <x:c r="FHC5891" s="248"/>
      <x:c r="FHD5891" s="248"/>
      <x:c r="FHE5891" s="248"/>
      <x:c r="FHF5891" s="248"/>
      <x:c r="FHG5891" s="248"/>
      <x:c r="FHH5891" s="248"/>
      <x:c r="FHI5891" s="248"/>
      <x:c r="FHJ5891" s="248"/>
      <x:c r="FHK5891" s="248"/>
      <x:c r="FHL5891" s="248"/>
      <x:c r="FHM5891" s="248"/>
      <x:c r="FHN5891" s="248"/>
      <x:c r="FHO5891" s="248"/>
      <x:c r="FHP5891" s="248"/>
      <x:c r="FHQ5891" s="248"/>
      <x:c r="FHR5891" s="248"/>
      <x:c r="FHS5891" s="248"/>
      <x:c r="FHT5891" s="248"/>
      <x:c r="FHU5891" s="248"/>
      <x:c r="FHV5891" s="248"/>
      <x:c r="FHW5891" s="248"/>
      <x:c r="FHX5891" s="248"/>
      <x:c r="FHY5891" s="248"/>
      <x:c r="FHZ5891" s="248"/>
      <x:c r="FIA5891" s="248"/>
      <x:c r="FIB5891" s="248"/>
      <x:c r="FIC5891" s="248"/>
      <x:c r="FID5891" s="248"/>
      <x:c r="FIE5891" s="248"/>
      <x:c r="FIF5891" s="248"/>
      <x:c r="FIG5891" s="248"/>
      <x:c r="FIH5891" s="248"/>
      <x:c r="FII5891" s="248"/>
      <x:c r="FIJ5891" s="248"/>
      <x:c r="FIK5891" s="248"/>
      <x:c r="FIL5891" s="248"/>
      <x:c r="FIM5891" s="248"/>
      <x:c r="FIN5891" s="248"/>
      <x:c r="FIO5891" s="248"/>
      <x:c r="FIP5891" s="248"/>
      <x:c r="FIQ5891" s="248"/>
      <x:c r="FIR5891" s="248"/>
      <x:c r="FIS5891" s="248"/>
      <x:c r="FIT5891" s="248"/>
      <x:c r="FIU5891" s="248"/>
      <x:c r="FIV5891" s="248"/>
      <x:c r="FIW5891" s="248"/>
      <x:c r="FIX5891" s="248"/>
      <x:c r="FIY5891" s="248"/>
      <x:c r="FIZ5891" s="248"/>
      <x:c r="FJA5891" s="248"/>
      <x:c r="FJB5891" s="248"/>
      <x:c r="FJC5891" s="248"/>
      <x:c r="FJD5891" s="248"/>
      <x:c r="FJE5891" s="248"/>
      <x:c r="FJF5891" s="248"/>
      <x:c r="FJG5891" s="248"/>
      <x:c r="FJH5891" s="248"/>
      <x:c r="FJI5891" s="248"/>
      <x:c r="FJJ5891" s="248"/>
      <x:c r="FJK5891" s="248"/>
      <x:c r="FJL5891" s="248"/>
      <x:c r="FJM5891" s="248"/>
      <x:c r="FJN5891" s="248"/>
      <x:c r="FJO5891" s="248"/>
      <x:c r="FJP5891" s="248"/>
      <x:c r="FJQ5891" s="248"/>
      <x:c r="FJR5891" s="248"/>
      <x:c r="FJS5891" s="248"/>
      <x:c r="FJT5891" s="248"/>
      <x:c r="FJU5891" s="248"/>
      <x:c r="FJV5891" s="248"/>
      <x:c r="FJW5891" s="248"/>
      <x:c r="FJX5891" s="248"/>
      <x:c r="FJY5891" s="248"/>
      <x:c r="FJZ5891" s="248"/>
      <x:c r="FKA5891" s="248"/>
      <x:c r="FKB5891" s="248"/>
      <x:c r="FKC5891" s="248"/>
      <x:c r="FKD5891" s="248"/>
      <x:c r="FKE5891" s="248"/>
      <x:c r="FKF5891" s="248"/>
      <x:c r="FKG5891" s="248"/>
      <x:c r="FKH5891" s="248"/>
      <x:c r="FKI5891" s="248"/>
      <x:c r="FKJ5891" s="248"/>
      <x:c r="FKK5891" s="248"/>
      <x:c r="FKL5891" s="248"/>
      <x:c r="FKM5891" s="248"/>
      <x:c r="FKN5891" s="248"/>
      <x:c r="FKO5891" s="248"/>
      <x:c r="FKP5891" s="248"/>
      <x:c r="FKQ5891" s="248"/>
      <x:c r="FKR5891" s="248"/>
      <x:c r="FKS5891" s="248"/>
      <x:c r="FKT5891" s="248"/>
      <x:c r="FKU5891" s="248"/>
      <x:c r="FKV5891" s="248"/>
      <x:c r="FKW5891" s="248"/>
      <x:c r="FKX5891" s="248"/>
      <x:c r="FKY5891" s="248"/>
      <x:c r="FKZ5891" s="248"/>
      <x:c r="FLA5891" s="248"/>
      <x:c r="FLB5891" s="248"/>
      <x:c r="FLC5891" s="248"/>
      <x:c r="FLD5891" s="248"/>
      <x:c r="FLE5891" s="248"/>
      <x:c r="FLF5891" s="248"/>
      <x:c r="FLG5891" s="248"/>
      <x:c r="FLH5891" s="248"/>
      <x:c r="FLI5891" s="248"/>
      <x:c r="FLJ5891" s="248"/>
      <x:c r="FLK5891" s="248"/>
      <x:c r="FLL5891" s="248"/>
      <x:c r="FLM5891" s="248"/>
      <x:c r="FLN5891" s="248"/>
      <x:c r="FLO5891" s="248"/>
      <x:c r="FLP5891" s="248"/>
      <x:c r="FLQ5891" s="248"/>
      <x:c r="FLR5891" s="248"/>
      <x:c r="FLS5891" s="248"/>
      <x:c r="FLT5891" s="248"/>
      <x:c r="FLU5891" s="248"/>
      <x:c r="FLV5891" s="248"/>
      <x:c r="FLW5891" s="248"/>
      <x:c r="FLX5891" s="248"/>
      <x:c r="FLY5891" s="248"/>
      <x:c r="FLZ5891" s="248"/>
      <x:c r="FMA5891" s="248"/>
      <x:c r="FMB5891" s="248"/>
      <x:c r="FMC5891" s="248"/>
      <x:c r="FMD5891" s="248"/>
      <x:c r="FME5891" s="248"/>
      <x:c r="FMF5891" s="248"/>
      <x:c r="FMG5891" s="248"/>
      <x:c r="FMH5891" s="248"/>
      <x:c r="FMI5891" s="248"/>
      <x:c r="FMJ5891" s="248"/>
      <x:c r="FMK5891" s="248"/>
      <x:c r="FML5891" s="248"/>
      <x:c r="FMM5891" s="248"/>
      <x:c r="FMN5891" s="248"/>
      <x:c r="FMO5891" s="248"/>
      <x:c r="FMP5891" s="248"/>
      <x:c r="FMQ5891" s="248"/>
      <x:c r="FMR5891" s="248"/>
      <x:c r="FMS5891" s="248"/>
      <x:c r="FMT5891" s="248"/>
      <x:c r="FMU5891" s="248"/>
      <x:c r="FMV5891" s="248"/>
      <x:c r="FMW5891" s="248"/>
      <x:c r="FMX5891" s="248"/>
      <x:c r="FMY5891" s="248"/>
      <x:c r="FMZ5891" s="248"/>
      <x:c r="FNA5891" s="248"/>
      <x:c r="FNB5891" s="248"/>
      <x:c r="FNC5891" s="248"/>
      <x:c r="FND5891" s="248"/>
      <x:c r="FNE5891" s="248"/>
      <x:c r="FNF5891" s="248"/>
      <x:c r="FNG5891" s="248"/>
      <x:c r="FNH5891" s="248"/>
      <x:c r="FNI5891" s="248"/>
      <x:c r="FNJ5891" s="248"/>
      <x:c r="FNK5891" s="248"/>
      <x:c r="FNL5891" s="248"/>
      <x:c r="FNM5891" s="248"/>
      <x:c r="FNN5891" s="248"/>
      <x:c r="FNO5891" s="248"/>
      <x:c r="FNP5891" s="248"/>
      <x:c r="FNQ5891" s="248"/>
      <x:c r="FNR5891" s="248"/>
      <x:c r="FNS5891" s="248"/>
      <x:c r="FNT5891" s="248"/>
      <x:c r="FNU5891" s="248"/>
      <x:c r="FNV5891" s="248"/>
      <x:c r="FNW5891" s="248"/>
      <x:c r="FNX5891" s="248"/>
      <x:c r="FNY5891" s="248"/>
      <x:c r="FNZ5891" s="248"/>
      <x:c r="FOA5891" s="248"/>
      <x:c r="FOB5891" s="248"/>
      <x:c r="FOC5891" s="248"/>
      <x:c r="FOD5891" s="248"/>
      <x:c r="FOE5891" s="248"/>
      <x:c r="FOF5891" s="248"/>
      <x:c r="FOG5891" s="248"/>
      <x:c r="FOH5891" s="248"/>
      <x:c r="FOI5891" s="248"/>
      <x:c r="FOJ5891" s="248"/>
      <x:c r="FOK5891" s="248"/>
      <x:c r="FOL5891" s="248"/>
      <x:c r="FOM5891" s="248"/>
      <x:c r="FON5891" s="248"/>
      <x:c r="FOO5891" s="248"/>
      <x:c r="FOP5891" s="248"/>
      <x:c r="FOQ5891" s="248"/>
      <x:c r="FOR5891" s="248"/>
      <x:c r="FOS5891" s="248"/>
      <x:c r="FOT5891" s="248"/>
      <x:c r="FOU5891" s="248"/>
      <x:c r="FOV5891" s="248"/>
      <x:c r="FOW5891" s="248"/>
      <x:c r="FOX5891" s="248"/>
      <x:c r="FOY5891" s="248"/>
      <x:c r="FOZ5891" s="248"/>
      <x:c r="FPA5891" s="248"/>
      <x:c r="FPB5891" s="248"/>
      <x:c r="FPC5891" s="248"/>
      <x:c r="FPD5891" s="248"/>
      <x:c r="FPE5891" s="248"/>
      <x:c r="FPF5891" s="248"/>
      <x:c r="FPG5891" s="248"/>
      <x:c r="FPH5891" s="248"/>
      <x:c r="FPI5891" s="248"/>
      <x:c r="FPJ5891" s="248"/>
      <x:c r="FPK5891" s="248"/>
      <x:c r="FPL5891" s="248"/>
      <x:c r="FPM5891" s="248"/>
      <x:c r="FPN5891" s="248"/>
      <x:c r="FPO5891" s="248"/>
      <x:c r="FPP5891" s="248"/>
      <x:c r="FPQ5891" s="248"/>
      <x:c r="FPR5891" s="248"/>
      <x:c r="FPS5891" s="248"/>
      <x:c r="FPT5891" s="248"/>
      <x:c r="FPU5891" s="248"/>
      <x:c r="FPV5891" s="248"/>
      <x:c r="FPW5891" s="248"/>
      <x:c r="FPX5891" s="248"/>
      <x:c r="FPY5891" s="248"/>
      <x:c r="FPZ5891" s="248"/>
      <x:c r="FQA5891" s="248"/>
      <x:c r="FQB5891" s="248"/>
      <x:c r="FQC5891" s="248"/>
      <x:c r="FQD5891" s="248"/>
      <x:c r="FQE5891" s="248"/>
      <x:c r="FQF5891" s="248"/>
      <x:c r="FQG5891" s="248"/>
      <x:c r="FQH5891" s="248"/>
      <x:c r="FQI5891" s="248"/>
      <x:c r="FQJ5891" s="248"/>
      <x:c r="FQK5891" s="248"/>
      <x:c r="FQL5891" s="248"/>
      <x:c r="FQM5891" s="248"/>
      <x:c r="FQN5891" s="248"/>
      <x:c r="FQO5891" s="248"/>
      <x:c r="FQP5891" s="248"/>
      <x:c r="FQQ5891" s="248"/>
      <x:c r="FQR5891" s="248"/>
      <x:c r="FQS5891" s="248"/>
      <x:c r="FQT5891" s="248"/>
      <x:c r="FQU5891" s="248"/>
      <x:c r="FQV5891" s="248"/>
      <x:c r="FQW5891" s="248"/>
      <x:c r="FQX5891" s="248"/>
      <x:c r="FQY5891" s="248"/>
      <x:c r="FQZ5891" s="248"/>
      <x:c r="FRA5891" s="248"/>
      <x:c r="FRB5891" s="248"/>
      <x:c r="FRC5891" s="248"/>
      <x:c r="FRD5891" s="248"/>
      <x:c r="FRE5891" s="248"/>
      <x:c r="FRF5891" s="248"/>
      <x:c r="FRG5891" s="248"/>
      <x:c r="FRH5891" s="248"/>
      <x:c r="FRI5891" s="248"/>
      <x:c r="FRJ5891" s="248"/>
      <x:c r="FRK5891" s="248"/>
      <x:c r="FRL5891" s="248"/>
      <x:c r="FRM5891" s="248"/>
      <x:c r="FRN5891" s="248"/>
      <x:c r="FRO5891" s="248"/>
      <x:c r="FRP5891" s="248"/>
      <x:c r="FRQ5891" s="248"/>
      <x:c r="FRR5891" s="248"/>
      <x:c r="FRS5891" s="248"/>
      <x:c r="FRT5891" s="248"/>
      <x:c r="FRU5891" s="248"/>
      <x:c r="FRV5891" s="248"/>
      <x:c r="FRW5891" s="248"/>
      <x:c r="FRX5891" s="248"/>
      <x:c r="FRY5891" s="248"/>
      <x:c r="FRZ5891" s="248"/>
      <x:c r="FSA5891" s="248"/>
      <x:c r="FSB5891" s="248"/>
      <x:c r="FSC5891" s="248"/>
      <x:c r="FSD5891" s="248"/>
      <x:c r="FSE5891" s="248"/>
      <x:c r="FSF5891" s="248"/>
      <x:c r="FSG5891" s="248"/>
      <x:c r="FSH5891" s="248"/>
      <x:c r="FSI5891" s="248"/>
      <x:c r="FSJ5891" s="248"/>
      <x:c r="FSK5891" s="248"/>
      <x:c r="FSL5891" s="248"/>
      <x:c r="FSM5891" s="248"/>
      <x:c r="FSN5891" s="248"/>
      <x:c r="FSO5891" s="248"/>
      <x:c r="FSP5891" s="248"/>
      <x:c r="FSQ5891" s="248"/>
      <x:c r="FSR5891" s="248"/>
      <x:c r="FSS5891" s="248"/>
      <x:c r="FST5891" s="248"/>
      <x:c r="FSU5891" s="248"/>
      <x:c r="FSV5891" s="248"/>
      <x:c r="FSW5891" s="248"/>
      <x:c r="FSX5891" s="248"/>
      <x:c r="FSY5891" s="248"/>
      <x:c r="FSZ5891" s="248"/>
      <x:c r="FTA5891" s="248"/>
      <x:c r="FTB5891" s="248"/>
      <x:c r="FTC5891" s="248"/>
      <x:c r="FTD5891" s="248"/>
      <x:c r="FTE5891" s="248"/>
      <x:c r="FTF5891" s="248"/>
      <x:c r="FTG5891" s="248"/>
      <x:c r="FTH5891" s="248"/>
      <x:c r="FTI5891" s="248"/>
      <x:c r="FTJ5891" s="248"/>
      <x:c r="FTK5891" s="248"/>
      <x:c r="FTL5891" s="248"/>
      <x:c r="FTM5891" s="248"/>
      <x:c r="FTN5891" s="248"/>
      <x:c r="FTO5891" s="248"/>
      <x:c r="FTP5891" s="248"/>
      <x:c r="FTQ5891" s="248"/>
      <x:c r="FTR5891" s="248"/>
      <x:c r="FTS5891" s="248"/>
      <x:c r="FTT5891" s="248"/>
      <x:c r="FTU5891" s="248"/>
      <x:c r="FTV5891" s="248"/>
      <x:c r="FTW5891" s="248"/>
      <x:c r="FTX5891" s="248"/>
      <x:c r="FTY5891" s="248"/>
      <x:c r="FTZ5891" s="248"/>
      <x:c r="FUA5891" s="248"/>
      <x:c r="FUB5891" s="248"/>
      <x:c r="FUC5891" s="248"/>
      <x:c r="FUD5891" s="248"/>
      <x:c r="FUE5891" s="248"/>
      <x:c r="FUF5891" s="248"/>
      <x:c r="FUG5891" s="248"/>
      <x:c r="FUH5891" s="248"/>
      <x:c r="FUI5891" s="248"/>
      <x:c r="FUJ5891" s="248"/>
      <x:c r="FUK5891" s="248"/>
      <x:c r="FUL5891" s="248"/>
      <x:c r="FUM5891" s="248"/>
      <x:c r="FUN5891" s="248"/>
      <x:c r="FUO5891" s="248"/>
      <x:c r="FUP5891" s="248"/>
      <x:c r="FUQ5891" s="248"/>
      <x:c r="FUR5891" s="248"/>
      <x:c r="FUS5891" s="248"/>
      <x:c r="FUT5891" s="248"/>
      <x:c r="FUU5891" s="248"/>
      <x:c r="FUV5891" s="248"/>
      <x:c r="FUW5891" s="248"/>
      <x:c r="FUX5891" s="248"/>
      <x:c r="FUY5891" s="248"/>
      <x:c r="FUZ5891" s="248"/>
      <x:c r="FVA5891" s="248"/>
      <x:c r="FVB5891" s="248"/>
      <x:c r="FVC5891" s="248"/>
      <x:c r="FVD5891" s="248"/>
      <x:c r="FVE5891" s="248"/>
      <x:c r="FVF5891" s="248"/>
      <x:c r="FVG5891" s="248"/>
      <x:c r="FVH5891" s="248"/>
      <x:c r="FVI5891" s="248"/>
      <x:c r="FVJ5891" s="248"/>
      <x:c r="FVK5891" s="248"/>
      <x:c r="FVL5891" s="248"/>
      <x:c r="FVM5891" s="248"/>
      <x:c r="FVN5891" s="248"/>
      <x:c r="FVO5891" s="248"/>
      <x:c r="FVP5891" s="248"/>
      <x:c r="FVQ5891" s="248"/>
      <x:c r="FVR5891" s="248"/>
      <x:c r="FVS5891" s="248"/>
      <x:c r="FVT5891" s="248"/>
      <x:c r="FVU5891" s="248"/>
      <x:c r="FVV5891" s="248"/>
      <x:c r="FVW5891" s="248"/>
      <x:c r="FVX5891" s="248"/>
      <x:c r="FVY5891" s="248"/>
      <x:c r="FVZ5891" s="248"/>
      <x:c r="FWA5891" s="248"/>
      <x:c r="FWB5891" s="248"/>
      <x:c r="FWC5891" s="248"/>
      <x:c r="FWD5891" s="248"/>
      <x:c r="FWE5891" s="248"/>
      <x:c r="FWF5891" s="248"/>
      <x:c r="FWG5891" s="248"/>
      <x:c r="FWH5891" s="248"/>
      <x:c r="FWI5891" s="248"/>
      <x:c r="FWJ5891" s="248"/>
      <x:c r="FWK5891" s="248"/>
      <x:c r="FWL5891" s="248"/>
      <x:c r="FWM5891" s="248"/>
      <x:c r="FWN5891" s="248"/>
      <x:c r="FWO5891" s="248"/>
      <x:c r="FWP5891" s="248"/>
      <x:c r="FWQ5891" s="248"/>
      <x:c r="FWR5891" s="248"/>
      <x:c r="FWS5891" s="248"/>
      <x:c r="FWT5891" s="248"/>
      <x:c r="FWU5891" s="248"/>
      <x:c r="FWV5891" s="248"/>
      <x:c r="FWW5891" s="248"/>
      <x:c r="FWX5891" s="248"/>
      <x:c r="FWY5891" s="248"/>
      <x:c r="FWZ5891" s="248"/>
      <x:c r="FXA5891" s="248"/>
      <x:c r="FXB5891" s="248"/>
      <x:c r="FXC5891" s="248"/>
      <x:c r="FXD5891" s="248"/>
      <x:c r="FXE5891" s="248"/>
      <x:c r="FXF5891" s="248"/>
      <x:c r="FXG5891" s="248"/>
      <x:c r="FXH5891" s="248"/>
      <x:c r="FXI5891" s="248"/>
      <x:c r="FXJ5891" s="248"/>
      <x:c r="FXK5891" s="248"/>
      <x:c r="FXL5891" s="248"/>
      <x:c r="FXM5891" s="248"/>
      <x:c r="FXN5891" s="248"/>
      <x:c r="FXO5891" s="248"/>
      <x:c r="FXP5891" s="248"/>
      <x:c r="FXQ5891" s="248"/>
      <x:c r="FXR5891" s="248"/>
      <x:c r="FXS5891" s="248"/>
      <x:c r="FXT5891" s="248"/>
      <x:c r="FXU5891" s="248"/>
      <x:c r="FXV5891" s="248"/>
      <x:c r="FXW5891" s="248"/>
      <x:c r="FXX5891" s="248"/>
      <x:c r="FXY5891" s="248"/>
      <x:c r="FXZ5891" s="248"/>
      <x:c r="FYA5891" s="248"/>
      <x:c r="FYB5891" s="248"/>
      <x:c r="FYC5891" s="248"/>
      <x:c r="FYD5891" s="248"/>
      <x:c r="FYE5891" s="248"/>
      <x:c r="FYF5891" s="248"/>
      <x:c r="FYG5891" s="248"/>
      <x:c r="FYH5891" s="248"/>
      <x:c r="FYI5891" s="248"/>
      <x:c r="FYJ5891" s="248"/>
      <x:c r="FYK5891" s="248"/>
      <x:c r="FYL5891" s="248"/>
      <x:c r="FYM5891" s="248"/>
      <x:c r="FYN5891" s="248"/>
      <x:c r="FYO5891" s="248"/>
      <x:c r="FYP5891" s="248"/>
      <x:c r="FYQ5891" s="248"/>
      <x:c r="FYR5891" s="248"/>
      <x:c r="FYS5891" s="248"/>
      <x:c r="FYT5891" s="248"/>
      <x:c r="FYU5891" s="248"/>
      <x:c r="FYV5891" s="248"/>
      <x:c r="FYW5891" s="248"/>
      <x:c r="FYX5891" s="248"/>
      <x:c r="FYY5891" s="248"/>
      <x:c r="FYZ5891" s="248"/>
      <x:c r="FZA5891" s="248"/>
      <x:c r="FZB5891" s="248"/>
      <x:c r="FZC5891" s="248"/>
      <x:c r="FZD5891" s="248"/>
      <x:c r="FZE5891" s="248"/>
      <x:c r="FZF5891" s="248"/>
      <x:c r="FZG5891" s="248"/>
      <x:c r="FZH5891" s="248"/>
      <x:c r="FZI5891" s="248"/>
      <x:c r="FZJ5891" s="248"/>
      <x:c r="FZK5891" s="248"/>
      <x:c r="FZL5891" s="248"/>
      <x:c r="FZM5891" s="248"/>
      <x:c r="FZN5891" s="248"/>
      <x:c r="FZO5891" s="248"/>
      <x:c r="FZP5891" s="248"/>
      <x:c r="FZQ5891" s="248"/>
      <x:c r="FZR5891" s="248"/>
      <x:c r="FZS5891" s="248"/>
      <x:c r="FZT5891" s="248"/>
      <x:c r="FZU5891" s="248"/>
      <x:c r="FZV5891" s="248"/>
      <x:c r="FZW5891" s="248"/>
      <x:c r="FZX5891" s="248"/>
      <x:c r="FZY5891" s="248"/>
      <x:c r="FZZ5891" s="248"/>
      <x:c r="GAA5891" s="248"/>
      <x:c r="GAB5891" s="248"/>
      <x:c r="GAC5891" s="248"/>
      <x:c r="GAD5891" s="248"/>
      <x:c r="GAE5891" s="248"/>
      <x:c r="GAF5891" s="248"/>
      <x:c r="GAG5891" s="248"/>
      <x:c r="GAH5891" s="248"/>
      <x:c r="GAI5891" s="248"/>
      <x:c r="GAJ5891" s="248"/>
      <x:c r="GAK5891" s="248"/>
      <x:c r="GAL5891" s="248"/>
      <x:c r="GAM5891" s="248"/>
      <x:c r="GAN5891" s="248"/>
      <x:c r="GAO5891" s="248"/>
      <x:c r="GAP5891" s="248"/>
      <x:c r="GAQ5891" s="248"/>
      <x:c r="GAR5891" s="248"/>
      <x:c r="GAS5891" s="248"/>
      <x:c r="GAT5891" s="248"/>
      <x:c r="GAU5891" s="248"/>
      <x:c r="GAV5891" s="248"/>
      <x:c r="GAW5891" s="248"/>
      <x:c r="GAX5891" s="248"/>
      <x:c r="GAY5891" s="248"/>
      <x:c r="GAZ5891" s="248"/>
      <x:c r="GBA5891" s="248"/>
      <x:c r="GBB5891" s="248"/>
      <x:c r="GBC5891" s="248"/>
      <x:c r="GBD5891" s="248"/>
      <x:c r="GBE5891" s="248"/>
      <x:c r="GBF5891" s="248"/>
      <x:c r="GBG5891" s="248"/>
      <x:c r="GBH5891" s="248"/>
      <x:c r="GBI5891" s="248"/>
      <x:c r="GBJ5891" s="248"/>
      <x:c r="GBK5891" s="248"/>
      <x:c r="GBL5891" s="248"/>
      <x:c r="GBM5891" s="248"/>
      <x:c r="GBN5891" s="248"/>
      <x:c r="GBO5891" s="248"/>
      <x:c r="GBP5891" s="248"/>
      <x:c r="GBQ5891" s="248"/>
      <x:c r="GBR5891" s="248"/>
      <x:c r="GBS5891" s="248"/>
      <x:c r="GBT5891" s="248"/>
      <x:c r="GBU5891" s="248"/>
      <x:c r="GBV5891" s="248"/>
      <x:c r="GBW5891" s="248"/>
      <x:c r="GBX5891" s="248"/>
      <x:c r="GBY5891" s="248"/>
      <x:c r="GBZ5891" s="248"/>
      <x:c r="GCA5891" s="248"/>
      <x:c r="GCB5891" s="248"/>
      <x:c r="GCC5891" s="248"/>
      <x:c r="GCD5891" s="248"/>
      <x:c r="GCE5891" s="248"/>
      <x:c r="GCF5891" s="248"/>
      <x:c r="GCG5891" s="248"/>
      <x:c r="GCH5891" s="248"/>
      <x:c r="GCI5891" s="248"/>
      <x:c r="GCJ5891" s="248"/>
      <x:c r="GCK5891" s="248"/>
      <x:c r="GCL5891" s="248"/>
      <x:c r="GCM5891" s="248"/>
      <x:c r="GCN5891" s="248"/>
      <x:c r="GCO5891" s="248"/>
      <x:c r="GCP5891" s="248"/>
      <x:c r="GCQ5891" s="248"/>
      <x:c r="GCR5891" s="248"/>
      <x:c r="GCS5891" s="248"/>
      <x:c r="GCT5891" s="248"/>
      <x:c r="GCU5891" s="248"/>
      <x:c r="GCV5891" s="248"/>
      <x:c r="GCW5891" s="248"/>
      <x:c r="GCX5891" s="248"/>
      <x:c r="GCY5891" s="248"/>
      <x:c r="GCZ5891" s="248"/>
      <x:c r="GDA5891" s="248"/>
      <x:c r="GDB5891" s="248"/>
      <x:c r="GDC5891" s="248"/>
      <x:c r="GDD5891" s="248"/>
      <x:c r="GDE5891" s="248"/>
      <x:c r="GDF5891" s="248"/>
      <x:c r="GDG5891" s="248"/>
      <x:c r="GDH5891" s="248"/>
      <x:c r="GDI5891" s="248"/>
      <x:c r="GDJ5891" s="248"/>
      <x:c r="GDK5891" s="248"/>
      <x:c r="GDL5891" s="248"/>
      <x:c r="GDM5891" s="248"/>
      <x:c r="GDN5891" s="248"/>
      <x:c r="GDO5891" s="248"/>
      <x:c r="GDP5891" s="248"/>
      <x:c r="GDQ5891" s="248"/>
      <x:c r="GDR5891" s="248"/>
      <x:c r="GDS5891" s="248"/>
      <x:c r="GDT5891" s="248"/>
      <x:c r="GDU5891" s="248"/>
      <x:c r="GDV5891" s="248"/>
      <x:c r="GDW5891" s="248"/>
      <x:c r="GDX5891" s="248"/>
      <x:c r="GDY5891" s="248"/>
      <x:c r="GDZ5891" s="248"/>
      <x:c r="GEA5891" s="248"/>
      <x:c r="GEB5891" s="248"/>
      <x:c r="GEC5891" s="248"/>
      <x:c r="GED5891" s="248"/>
      <x:c r="GEE5891" s="248"/>
      <x:c r="GEF5891" s="248"/>
      <x:c r="GEG5891" s="248"/>
      <x:c r="GEH5891" s="248"/>
      <x:c r="GEI5891" s="248"/>
      <x:c r="GEJ5891" s="248"/>
      <x:c r="GEK5891" s="248"/>
      <x:c r="GEL5891" s="248"/>
      <x:c r="GEM5891" s="248"/>
      <x:c r="GEN5891" s="248"/>
      <x:c r="GEO5891" s="248"/>
      <x:c r="GEP5891" s="248"/>
      <x:c r="GEQ5891" s="248"/>
      <x:c r="GER5891" s="248"/>
      <x:c r="GES5891" s="248"/>
      <x:c r="GET5891" s="248"/>
      <x:c r="GEU5891" s="248"/>
      <x:c r="GEV5891" s="248"/>
      <x:c r="GEW5891" s="248"/>
      <x:c r="GEX5891" s="248"/>
      <x:c r="GEY5891" s="248"/>
      <x:c r="GEZ5891" s="248"/>
      <x:c r="GFA5891" s="248"/>
      <x:c r="GFB5891" s="248"/>
      <x:c r="GFC5891" s="248"/>
      <x:c r="GFD5891" s="248"/>
      <x:c r="GFE5891" s="248"/>
      <x:c r="GFF5891" s="248"/>
      <x:c r="GFG5891" s="248"/>
      <x:c r="GFH5891" s="248"/>
      <x:c r="GFI5891" s="248"/>
      <x:c r="GFJ5891" s="248"/>
      <x:c r="GFK5891" s="248"/>
      <x:c r="GFL5891" s="248"/>
      <x:c r="GFM5891" s="248"/>
      <x:c r="GFN5891" s="248"/>
      <x:c r="GFO5891" s="248"/>
      <x:c r="GFP5891" s="248"/>
      <x:c r="GFQ5891" s="248"/>
      <x:c r="GFR5891" s="248"/>
      <x:c r="GFS5891" s="248"/>
      <x:c r="GFT5891" s="248"/>
      <x:c r="GFU5891" s="248"/>
      <x:c r="GFV5891" s="248"/>
      <x:c r="GFW5891" s="248"/>
      <x:c r="GFX5891" s="248"/>
      <x:c r="GFY5891" s="248"/>
      <x:c r="GFZ5891" s="248"/>
      <x:c r="GGA5891" s="248"/>
      <x:c r="GGB5891" s="248"/>
      <x:c r="GGC5891" s="248"/>
      <x:c r="GGD5891" s="248"/>
      <x:c r="GGE5891" s="248"/>
      <x:c r="GGF5891" s="248"/>
      <x:c r="GGG5891" s="248"/>
      <x:c r="GGH5891" s="248"/>
      <x:c r="GGI5891" s="248"/>
      <x:c r="GGJ5891" s="248"/>
      <x:c r="GGK5891" s="248"/>
      <x:c r="GGL5891" s="248"/>
      <x:c r="GGM5891" s="248"/>
      <x:c r="GGN5891" s="248"/>
      <x:c r="GGO5891" s="248"/>
      <x:c r="GGP5891" s="248"/>
      <x:c r="GGQ5891" s="248"/>
      <x:c r="GGR5891" s="248"/>
      <x:c r="GGS5891" s="248"/>
      <x:c r="GGT5891" s="248"/>
      <x:c r="GGU5891" s="248"/>
      <x:c r="GGV5891" s="248"/>
      <x:c r="GGW5891" s="248"/>
      <x:c r="GGX5891" s="248"/>
      <x:c r="GGY5891" s="248"/>
      <x:c r="GGZ5891" s="248"/>
      <x:c r="GHA5891" s="248"/>
      <x:c r="GHB5891" s="248"/>
      <x:c r="GHC5891" s="248"/>
      <x:c r="GHD5891" s="248"/>
      <x:c r="GHE5891" s="248"/>
      <x:c r="GHF5891" s="248"/>
      <x:c r="GHG5891" s="248"/>
      <x:c r="GHH5891" s="248"/>
      <x:c r="GHI5891" s="248"/>
      <x:c r="GHJ5891" s="248"/>
      <x:c r="GHK5891" s="248"/>
      <x:c r="GHL5891" s="248"/>
      <x:c r="GHM5891" s="248"/>
      <x:c r="GHN5891" s="248"/>
      <x:c r="GHO5891" s="248"/>
      <x:c r="GHP5891" s="248"/>
      <x:c r="GHQ5891" s="248"/>
      <x:c r="GHR5891" s="248"/>
      <x:c r="GHS5891" s="248"/>
      <x:c r="GHT5891" s="248"/>
      <x:c r="GHU5891" s="248"/>
      <x:c r="GHV5891" s="248"/>
      <x:c r="GHW5891" s="248"/>
      <x:c r="GHX5891" s="248"/>
      <x:c r="GHY5891" s="248"/>
      <x:c r="GHZ5891" s="248"/>
      <x:c r="GIA5891" s="248"/>
      <x:c r="GIB5891" s="248"/>
      <x:c r="GIC5891" s="248"/>
      <x:c r="GID5891" s="248"/>
      <x:c r="GIE5891" s="248"/>
      <x:c r="GIF5891" s="248"/>
      <x:c r="GIG5891" s="248"/>
      <x:c r="GIH5891" s="248"/>
      <x:c r="GII5891" s="248"/>
      <x:c r="GIJ5891" s="248"/>
      <x:c r="GIK5891" s="248"/>
      <x:c r="GIL5891" s="248"/>
      <x:c r="GIM5891" s="248"/>
      <x:c r="GIN5891" s="248"/>
      <x:c r="GIO5891" s="248"/>
      <x:c r="GIP5891" s="248"/>
      <x:c r="GIQ5891" s="248"/>
      <x:c r="GIR5891" s="248"/>
      <x:c r="GIS5891" s="248"/>
      <x:c r="GIT5891" s="248"/>
      <x:c r="GIU5891" s="248"/>
      <x:c r="GIV5891" s="248"/>
      <x:c r="GIW5891" s="248"/>
      <x:c r="GIX5891" s="248"/>
      <x:c r="GIY5891" s="248"/>
      <x:c r="GIZ5891" s="248"/>
      <x:c r="GJA5891" s="248"/>
      <x:c r="GJB5891" s="248"/>
      <x:c r="GJC5891" s="248"/>
      <x:c r="GJD5891" s="248"/>
      <x:c r="GJE5891" s="248"/>
      <x:c r="GJF5891" s="248"/>
      <x:c r="GJG5891" s="248"/>
      <x:c r="GJH5891" s="248"/>
      <x:c r="GJI5891" s="248"/>
      <x:c r="GJJ5891" s="248"/>
      <x:c r="GJK5891" s="248"/>
      <x:c r="GJL5891" s="248"/>
      <x:c r="GJM5891" s="248"/>
      <x:c r="GJN5891" s="248"/>
      <x:c r="GJO5891" s="248"/>
      <x:c r="GJP5891" s="248"/>
      <x:c r="GJQ5891" s="248"/>
      <x:c r="GJR5891" s="248"/>
      <x:c r="GJS5891" s="248"/>
      <x:c r="GJT5891" s="248"/>
      <x:c r="GJU5891" s="248"/>
      <x:c r="GJV5891" s="248"/>
      <x:c r="GJW5891" s="248"/>
      <x:c r="GJX5891" s="248"/>
      <x:c r="GJY5891" s="248"/>
      <x:c r="GJZ5891" s="248"/>
      <x:c r="GKA5891" s="248"/>
      <x:c r="GKB5891" s="248"/>
      <x:c r="GKC5891" s="248"/>
      <x:c r="GKD5891" s="248"/>
      <x:c r="GKE5891" s="248"/>
      <x:c r="GKF5891" s="248"/>
      <x:c r="GKG5891" s="248"/>
      <x:c r="GKH5891" s="248"/>
      <x:c r="GKI5891" s="248"/>
      <x:c r="GKJ5891" s="248"/>
      <x:c r="GKK5891" s="248"/>
      <x:c r="GKL5891" s="248"/>
      <x:c r="GKM5891" s="248"/>
      <x:c r="GKN5891" s="248"/>
      <x:c r="GKO5891" s="248"/>
      <x:c r="GKP5891" s="248"/>
      <x:c r="GKQ5891" s="248"/>
      <x:c r="GKR5891" s="248"/>
      <x:c r="GKS5891" s="248"/>
      <x:c r="GKT5891" s="248"/>
      <x:c r="GKU5891" s="248"/>
      <x:c r="GKV5891" s="248"/>
      <x:c r="GKW5891" s="248"/>
      <x:c r="GKX5891" s="248"/>
      <x:c r="GKY5891" s="248"/>
      <x:c r="GKZ5891" s="248"/>
      <x:c r="GLA5891" s="248"/>
      <x:c r="GLB5891" s="248"/>
      <x:c r="GLC5891" s="248"/>
      <x:c r="GLD5891" s="248"/>
      <x:c r="GLE5891" s="248"/>
      <x:c r="GLF5891" s="248"/>
      <x:c r="GLG5891" s="248"/>
      <x:c r="GLH5891" s="248"/>
      <x:c r="GLI5891" s="248"/>
      <x:c r="GLJ5891" s="248"/>
      <x:c r="GLK5891" s="248"/>
      <x:c r="GLL5891" s="248"/>
      <x:c r="GLM5891" s="248"/>
      <x:c r="GLN5891" s="248"/>
      <x:c r="GLO5891" s="248"/>
      <x:c r="GLP5891" s="248"/>
      <x:c r="GLQ5891" s="248"/>
      <x:c r="GLR5891" s="248"/>
      <x:c r="GLS5891" s="248"/>
      <x:c r="GLT5891" s="248"/>
      <x:c r="GLU5891" s="248"/>
      <x:c r="GLV5891" s="248"/>
      <x:c r="GLW5891" s="248"/>
      <x:c r="GLX5891" s="248"/>
      <x:c r="GLY5891" s="248"/>
      <x:c r="GLZ5891" s="248"/>
      <x:c r="GMA5891" s="248"/>
      <x:c r="GMB5891" s="248"/>
      <x:c r="GMC5891" s="248"/>
      <x:c r="GMD5891" s="248"/>
      <x:c r="GME5891" s="248"/>
      <x:c r="GMF5891" s="248"/>
      <x:c r="GMG5891" s="248"/>
      <x:c r="GMH5891" s="248"/>
      <x:c r="GMI5891" s="248"/>
      <x:c r="GMJ5891" s="248"/>
      <x:c r="GMK5891" s="248"/>
      <x:c r="GML5891" s="248"/>
      <x:c r="GMM5891" s="248"/>
      <x:c r="GMN5891" s="248"/>
      <x:c r="GMO5891" s="248"/>
      <x:c r="GMP5891" s="248"/>
      <x:c r="GMQ5891" s="248"/>
      <x:c r="GMR5891" s="248"/>
      <x:c r="GMS5891" s="248"/>
      <x:c r="GMT5891" s="248"/>
      <x:c r="GMU5891" s="248"/>
      <x:c r="GMV5891" s="248"/>
      <x:c r="GMW5891" s="248"/>
      <x:c r="GMX5891" s="248"/>
      <x:c r="GMY5891" s="248"/>
      <x:c r="GMZ5891" s="248"/>
      <x:c r="GNA5891" s="248"/>
      <x:c r="GNB5891" s="248"/>
      <x:c r="GNC5891" s="248"/>
      <x:c r="GND5891" s="248"/>
      <x:c r="GNE5891" s="248"/>
      <x:c r="GNF5891" s="248"/>
      <x:c r="GNG5891" s="248"/>
      <x:c r="GNH5891" s="248"/>
      <x:c r="GNI5891" s="248"/>
      <x:c r="GNJ5891" s="248"/>
      <x:c r="GNK5891" s="248"/>
      <x:c r="GNL5891" s="248"/>
      <x:c r="GNM5891" s="248"/>
      <x:c r="GNN5891" s="248"/>
      <x:c r="GNO5891" s="248"/>
      <x:c r="GNP5891" s="248"/>
      <x:c r="GNQ5891" s="248"/>
      <x:c r="GNR5891" s="248"/>
      <x:c r="GNS5891" s="248"/>
      <x:c r="GNT5891" s="248"/>
      <x:c r="GNU5891" s="248"/>
      <x:c r="GNV5891" s="248"/>
      <x:c r="GNW5891" s="248"/>
      <x:c r="GNX5891" s="248"/>
      <x:c r="GNY5891" s="248"/>
      <x:c r="GNZ5891" s="248"/>
      <x:c r="GOA5891" s="248"/>
      <x:c r="GOB5891" s="248"/>
      <x:c r="GOC5891" s="248"/>
      <x:c r="GOD5891" s="248"/>
      <x:c r="GOE5891" s="248"/>
      <x:c r="GOF5891" s="248"/>
      <x:c r="GOG5891" s="248"/>
      <x:c r="GOH5891" s="248"/>
      <x:c r="GOI5891" s="248"/>
      <x:c r="GOJ5891" s="248"/>
      <x:c r="GOK5891" s="248"/>
      <x:c r="GOL5891" s="248"/>
      <x:c r="GOM5891" s="248"/>
      <x:c r="GON5891" s="248"/>
      <x:c r="GOO5891" s="248"/>
      <x:c r="GOP5891" s="248"/>
      <x:c r="GOQ5891" s="248"/>
      <x:c r="GOR5891" s="248"/>
      <x:c r="GOS5891" s="248"/>
      <x:c r="GOT5891" s="248"/>
      <x:c r="GOU5891" s="248"/>
      <x:c r="GOV5891" s="248"/>
      <x:c r="GOW5891" s="248"/>
      <x:c r="GOX5891" s="248"/>
      <x:c r="GOY5891" s="248"/>
      <x:c r="GOZ5891" s="248"/>
      <x:c r="GPA5891" s="248"/>
      <x:c r="GPB5891" s="248"/>
      <x:c r="GPC5891" s="248"/>
      <x:c r="GPD5891" s="248"/>
      <x:c r="GPE5891" s="248"/>
      <x:c r="GPF5891" s="248"/>
      <x:c r="GPG5891" s="248"/>
      <x:c r="GPH5891" s="248"/>
      <x:c r="GPI5891" s="248"/>
      <x:c r="GPJ5891" s="248"/>
      <x:c r="GPK5891" s="248"/>
      <x:c r="GPL5891" s="248"/>
      <x:c r="GPM5891" s="248"/>
      <x:c r="GPN5891" s="248"/>
      <x:c r="GPO5891" s="248"/>
      <x:c r="GPP5891" s="248"/>
      <x:c r="GPQ5891" s="248"/>
      <x:c r="GPR5891" s="248"/>
      <x:c r="GPS5891" s="248"/>
      <x:c r="GPT5891" s="248"/>
      <x:c r="GPU5891" s="248"/>
      <x:c r="GPV5891" s="248"/>
      <x:c r="GPW5891" s="248"/>
      <x:c r="GPX5891" s="248"/>
      <x:c r="GPY5891" s="248"/>
      <x:c r="GPZ5891" s="248"/>
      <x:c r="GQA5891" s="248"/>
      <x:c r="GQB5891" s="248"/>
      <x:c r="GQC5891" s="248"/>
      <x:c r="GQD5891" s="248"/>
      <x:c r="GQE5891" s="248"/>
      <x:c r="GQF5891" s="248"/>
      <x:c r="GQG5891" s="248"/>
      <x:c r="GQH5891" s="248"/>
      <x:c r="GQI5891" s="248"/>
      <x:c r="GQJ5891" s="248"/>
      <x:c r="GQK5891" s="248"/>
      <x:c r="GQL5891" s="248"/>
      <x:c r="GQM5891" s="248"/>
      <x:c r="GQN5891" s="248"/>
      <x:c r="GQO5891" s="248"/>
      <x:c r="GQP5891" s="248"/>
      <x:c r="GQQ5891" s="248"/>
      <x:c r="GQR5891" s="248"/>
      <x:c r="GQS5891" s="248"/>
      <x:c r="GQT5891" s="248"/>
      <x:c r="GQU5891" s="248"/>
      <x:c r="GQV5891" s="248"/>
      <x:c r="GQW5891" s="248"/>
      <x:c r="GQX5891" s="248"/>
      <x:c r="GQY5891" s="248"/>
      <x:c r="GQZ5891" s="248"/>
      <x:c r="GRA5891" s="248"/>
      <x:c r="GRB5891" s="248"/>
      <x:c r="GRC5891" s="248"/>
      <x:c r="GRD5891" s="248"/>
      <x:c r="GRE5891" s="248"/>
      <x:c r="GRF5891" s="248"/>
      <x:c r="GRG5891" s="248"/>
      <x:c r="GRH5891" s="248"/>
      <x:c r="GRI5891" s="248"/>
      <x:c r="GRJ5891" s="248"/>
      <x:c r="GRK5891" s="248"/>
      <x:c r="GRL5891" s="248"/>
      <x:c r="GRM5891" s="248"/>
      <x:c r="GRN5891" s="248"/>
      <x:c r="GRO5891" s="248"/>
      <x:c r="GRP5891" s="248"/>
      <x:c r="GRQ5891" s="248"/>
      <x:c r="GRR5891" s="248"/>
      <x:c r="GRS5891" s="248"/>
      <x:c r="GRT5891" s="248"/>
      <x:c r="GRU5891" s="248"/>
      <x:c r="GRV5891" s="248"/>
      <x:c r="GRW5891" s="248"/>
      <x:c r="GRX5891" s="248"/>
      <x:c r="GRY5891" s="248"/>
      <x:c r="GRZ5891" s="248"/>
      <x:c r="GSA5891" s="248"/>
      <x:c r="GSB5891" s="248"/>
      <x:c r="GSC5891" s="248"/>
      <x:c r="GSD5891" s="248"/>
      <x:c r="GSE5891" s="248"/>
      <x:c r="GSF5891" s="248"/>
      <x:c r="GSG5891" s="248"/>
      <x:c r="GSH5891" s="248"/>
      <x:c r="GSI5891" s="248"/>
      <x:c r="GSJ5891" s="248"/>
      <x:c r="GSK5891" s="248"/>
      <x:c r="GSL5891" s="248"/>
      <x:c r="GSM5891" s="248"/>
      <x:c r="GSN5891" s="248"/>
      <x:c r="GSO5891" s="248"/>
      <x:c r="GSP5891" s="248"/>
      <x:c r="GSQ5891" s="248"/>
      <x:c r="GSR5891" s="248"/>
      <x:c r="GSS5891" s="248"/>
      <x:c r="GST5891" s="248"/>
      <x:c r="GSU5891" s="248"/>
      <x:c r="GSV5891" s="248"/>
      <x:c r="GSW5891" s="248"/>
      <x:c r="GSX5891" s="248"/>
      <x:c r="GSY5891" s="248"/>
      <x:c r="GSZ5891" s="248"/>
      <x:c r="GTA5891" s="248"/>
      <x:c r="GTB5891" s="248"/>
      <x:c r="GTC5891" s="248"/>
      <x:c r="GTD5891" s="248"/>
      <x:c r="GTE5891" s="248"/>
      <x:c r="GTF5891" s="248"/>
      <x:c r="GTG5891" s="248"/>
      <x:c r="GTH5891" s="248"/>
      <x:c r="GTI5891" s="248"/>
      <x:c r="GTJ5891" s="248"/>
      <x:c r="GTK5891" s="248"/>
      <x:c r="GTL5891" s="248"/>
      <x:c r="GTM5891" s="248"/>
      <x:c r="GTN5891" s="248"/>
      <x:c r="GTO5891" s="248"/>
      <x:c r="GTP5891" s="248"/>
      <x:c r="GTQ5891" s="248"/>
      <x:c r="GTR5891" s="248"/>
      <x:c r="GTS5891" s="248"/>
      <x:c r="GTT5891" s="248"/>
      <x:c r="GTU5891" s="248"/>
      <x:c r="GTV5891" s="248"/>
      <x:c r="GTW5891" s="248"/>
      <x:c r="GTX5891" s="248"/>
      <x:c r="GTY5891" s="248"/>
      <x:c r="GTZ5891" s="248"/>
      <x:c r="GUA5891" s="248"/>
      <x:c r="GUB5891" s="248"/>
      <x:c r="GUC5891" s="248"/>
      <x:c r="GUD5891" s="248"/>
      <x:c r="GUE5891" s="248"/>
      <x:c r="GUF5891" s="248"/>
      <x:c r="GUG5891" s="248"/>
      <x:c r="GUH5891" s="248"/>
      <x:c r="GUI5891" s="248"/>
      <x:c r="GUJ5891" s="248"/>
      <x:c r="GUK5891" s="248"/>
      <x:c r="GUL5891" s="248"/>
      <x:c r="GUM5891" s="248"/>
      <x:c r="GUN5891" s="248"/>
      <x:c r="GUO5891" s="248"/>
      <x:c r="GUP5891" s="248"/>
      <x:c r="GUQ5891" s="248"/>
      <x:c r="GUR5891" s="248"/>
      <x:c r="GUS5891" s="248"/>
      <x:c r="GUT5891" s="248"/>
      <x:c r="GUU5891" s="248"/>
      <x:c r="GUV5891" s="248"/>
      <x:c r="GUW5891" s="248"/>
      <x:c r="GUX5891" s="248"/>
      <x:c r="GUY5891" s="248"/>
      <x:c r="GUZ5891" s="248"/>
      <x:c r="GVA5891" s="248"/>
      <x:c r="GVB5891" s="248"/>
      <x:c r="GVC5891" s="248"/>
      <x:c r="GVD5891" s="248"/>
      <x:c r="GVE5891" s="248"/>
      <x:c r="GVF5891" s="248"/>
      <x:c r="GVG5891" s="248"/>
      <x:c r="GVH5891" s="248"/>
      <x:c r="GVI5891" s="248"/>
      <x:c r="GVJ5891" s="248"/>
      <x:c r="GVK5891" s="248"/>
      <x:c r="GVL5891" s="248"/>
      <x:c r="GVM5891" s="248"/>
      <x:c r="GVN5891" s="248"/>
      <x:c r="GVO5891" s="248"/>
      <x:c r="GVP5891" s="248"/>
      <x:c r="GVQ5891" s="248"/>
      <x:c r="GVR5891" s="248"/>
      <x:c r="GVS5891" s="248"/>
      <x:c r="GVT5891" s="248"/>
      <x:c r="GVU5891" s="248"/>
      <x:c r="GVV5891" s="248"/>
      <x:c r="GVW5891" s="248"/>
      <x:c r="GVX5891" s="248"/>
      <x:c r="GVY5891" s="248"/>
      <x:c r="GVZ5891" s="248"/>
      <x:c r="GWA5891" s="248"/>
      <x:c r="GWB5891" s="248"/>
      <x:c r="GWC5891" s="248"/>
      <x:c r="GWD5891" s="248"/>
      <x:c r="GWE5891" s="248"/>
      <x:c r="GWF5891" s="248"/>
      <x:c r="GWG5891" s="248"/>
      <x:c r="GWH5891" s="248"/>
      <x:c r="GWI5891" s="248"/>
      <x:c r="GWJ5891" s="248"/>
      <x:c r="GWK5891" s="248"/>
      <x:c r="GWL5891" s="248"/>
      <x:c r="GWM5891" s="248"/>
      <x:c r="GWN5891" s="248"/>
      <x:c r="GWO5891" s="248"/>
      <x:c r="GWP5891" s="248"/>
      <x:c r="GWQ5891" s="248"/>
      <x:c r="GWR5891" s="248"/>
      <x:c r="GWS5891" s="248"/>
      <x:c r="GWT5891" s="248"/>
      <x:c r="GWU5891" s="248"/>
      <x:c r="GWV5891" s="248"/>
      <x:c r="GWW5891" s="248"/>
      <x:c r="GWX5891" s="248"/>
      <x:c r="GWY5891" s="248"/>
      <x:c r="GWZ5891" s="248"/>
      <x:c r="GXA5891" s="248"/>
      <x:c r="GXB5891" s="248"/>
      <x:c r="GXC5891" s="248"/>
      <x:c r="GXD5891" s="248"/>
      <x:c r="GXE5891" s="248"/>
      <x:c r="GXF5891" s="248"/>
      <x:c r="GXG5891" s="248"/>
      <x:c r="GXH5891" s="248"/>
      <x:c r="GXI5891" s="248"/>
      <x:c r="GXJ5891" s="248"/>
      <x:c r="GXK5891" s="248"/>
      <x:c r="GXL5891" s="248"/>
      <x:c r="GXM5891" s="248"/>
      <x:c r="GXN5891" s="248"/>
      <x:c r="GXO5891" s="248"/>
      <x:c r="GXP5891" s="248"/>
      <x:c r="GXQ5891" s="248"/>
      <x:c r="GXR5891" s="248"/>
      <x:c r="GXS5891" s="248"/>
      <x:c r="GXT5891" s="248"/>
      <x:c r="GXU5891" s="248"/>
      <x:c r="GXV5891" s="248"/>
      <x:c r="GXW5891" s="248"/>
      <x:c r="GXX5891" s="248"/>
      <x:c r="GXY5891" s="248"/>
      <x:c r="GXZ5891" s="248"/>
      <x:c r="GYA5891" s="248"/>
      <x:c r="GYB5891" s="248"/>
      <x:c r="GYC5891" s="248"/>
      <x:c r="GYD5891" s="248"/>
      <x:c r="GYE5891" s="248"/>
      <x:c r="GYF5891" s="248"/>
      <x:c r="GYG5891" s="248"/>
      <x:c r="GYH5891" s="248"/>
      <x:c r="GYI5891" s="248"/>
      <x:c r="GYJ5891" s="248"/>
      <x:c r="GYK5891" s="248"/>
      <x:c r="GYL5891" s="248"/>
      <x:c r="GYM5891" s="248"/>
      <x:c r="GYN5891" s="248"/>
      <x:c r="GYO5891" s="248"/>
      <x:c r="GYP5891" s="248"/>
      <x:c r="GYQ5891" s="248"/>
      <x:c r="GYR5891" s="248"/>
      <x:c r="GYS5891" s="248"/>
      <x:c r="GYT5891" s="248"/>
      <x:c r="GYU5891" s="248"/>
      <x:c r="GYV5891" s="248"/>
      <x:c r="GYW5891" s="248"/>
      <x:c r="GYX5891" s="248"/>
      <x:c r="GYY5891" s="248"/>
      <x:c r="GYZ5891" s="248"/>
      <x:c r="GZA5891" s="248"/>
      <x:c r="GZB5891" s="248"/>
      <x:c r="GZC5891" s="248"/>
      <x:c r="GZD5891" s="248"/>
      <x:c r="GZE5891" s="248"/>
      <x:c r="GZF5891" s="248"/>
      <x:c r="GZG5891" s="248"/>
      <x:c r="GZH5891" s="248"/>
      <x:c r="GZI5891" s="248"/>
      <x:c r="GZJ5891" s="248"/>
      <x:c r="GZK5891" s="248"/>
      <x:c r="GZL5891" s="248"/>
      <x:c r="GZM5891" s="248"/>
      <x:c r="GZN5891" s="248"/>
      <x:c r="GZO5891" s="248"/>
      <x:c r="GZP5891" s="248"/>
      <x:c r="GZQ5891" s="248"/>
      <x:c r="GZR5891" s="248"/>
      <x:c r="GZS5891" s="248"/>
      <x:c r="GZT5891" s="248"/>
      <x:c r="GZU5891" s="248"/>
      <x:c r="GZV5891" s="248"/>
      <x:c r="GZW5891" s="248"/>
      <x:c r="GZX5891" s="248"/>
      <x:c r="GZY5891" s="248"/>
      <x:c r="GZZ5891" s="248"/>
      <x:c r="HAA5891" s="248"/>
      <x:c r="HAB5891" s="248"/>
      <x:c r="HAC5891" s="248"/>
      <x:c r="HAD5891" s="248"/>
      <x:c r="HAE5891" s="248"/>
      <x:c r="HAF5891" s="248"/>
      <x:c r="HAG5891" s="248"/>
      <x:c r="HAH5891" s="248"/>
      <x:c r="HAI5891" s="248"/>
      <x:c r="HAJ5891" s="248"/>
      <x:c r="HAK5891" s="248"/>
      <x:c r="HAL5891" s="248"/>
      <x:c r="HAM5891" s="248"/>
      <x:c r="HAN5891" s="248"/>
      <x:c r="HAO5891" s="248"/>
      <x:c r="HAP5891" s="248"/>
      <x:c r="HAQ5891" s="248"/>
      <x:c r="HAR5891" s="248"/>
      <x:c r="HAS5891" s="248"/>
      <x:c r="HAT5891" s="248"/>
      <x:c r="HAU5891" s="248"/>
      <x:c r="HAV5891" s="248"/>
      <x:c r="HAW5891" s="248"/>
      <x:c r="HAX5891" s="248"/>
      <x:c r="HAY5891" s="248"/>
      <x:c r="HAZ5891" s="248"/>
      <x:c r="HBA5891" s="248"/>
      <x:c r="HBB5891" s="248"/>
      <x:c r="HBC5891" s="248"/>
      <x:c r="HBD5891" s="248"/>
      <x:c r="HBE5891" s="248"/>
      <x:c r="HBF5891" s="248"/>
      <x:c r="HBG5891" s="248"/>
      <x:c r="HBH5891" s="248"/>
      <x:c r="HBI5891" s="248"/>
      <x:c r="HBJ5891" s="248"/>
      <x:c r="HBK5891" s="248"/>
      <x:c r="HBL5891" s="248"/>
      <x:c r="HBM5891" s="248"/>
      <x:c r="HBN5891" s="248"/>
      <x:c r="HBO5891" s="248"/>
      <x:c r="HBP5891" s="248"/>
      <x:c r="HBQ5891" s="248"/>
      <x:c r="HBR5891" s="248"/>
      <x:c r="HBS5891" s="248"/>
      <x:c r="HBT5891" s="248"/>
      <x:c r="HBU5891" s="248"/>
      <x:c r="HBV5891" s="248"/>
      <x:c r="HBW5891" s="248"/>
      <x:c r="HBX5891" s="248"/>
      <x:c r="HBY5891" s="248"/>
      <x:c r="HBZ5891" s="248"/>
      <x:c r="HCA5891" s="248"/>
      <x:c r="HCB5891" s="248"/>
      <x:c r="HCC5891" s="248"/>
      <x:c r="HCD5891" s="248"/>
      <x:c r="HCE5891" s="248"/>
      <x:c r="HCF5891" s="248"/>
      <x:c r="HCG5891" s="248"/>
      <x:c r="HCH5891" s="248"/>
      <x:c r="HCI5891" s="248"/>
      <x:c r="HCJ5891" s="248"/>
      <x:c r="HCK5891" s="248"/>
      <x:c r="HCL5891" s="248"/>
      <x:c r="HCM5891" s="248"/>
      <x:c r="HCN5891" s="248"/>
      <x:c r="HCO5891" s="248"/>
      <x:c r="HCP5891" s="248"/>
      <x:c r="HCQ5891" s="248"/>
      <x:c r="HCR5891" s="248"/>
      <x:c r="HCS5891" s="248"/>
      <x:c r="HCT5891" s="248"/>
      <x:c r="HCU5891" s="248"/>
      <x:c r="HCV5891" s="248"/>
      <x:c r="HCW5891" s="248"/>
      <x:c r="HCX5891" s="248"/>
      <x:c r="HCY5891" s="248"/>
      <x:c r="HCZ5891" s="248"/>
      <x:c r="HDA5891" s="248"/>
      <x:c r="HDB5891" s="248"/>
      <x:c r="HDC5891" s="248"/>
      <x:c r="HDD5891" s="248"/>
      <x:c r="HDE5891" s="248"/>
      <x:c r="HDF5891" s="248"/>
      <x:c r="HDG5891" s="248"/>
      <x:c r="HDH5891" s="248"/>
      <x:c r="HDI5891" s="248"/>
      <x:c r="HDJ5891" s="248"/>
      <x:c r="HDK5891" s="248"/>
      <x:c r="HDL5891" s="248"/>
      <x:c r="HDM5891" s="248"/>
      <x:c r="HDN5891" s="248"/>
      <x:c r="HDO5891" s="248"/>
      <x:c r="HDP5891" s="248"/>
      <x:c r="HDQ5891" s="248"/>
      <x:c r="HDR5891" s="248"/>
      <x:c r="HDS5891" s="248"/>
      <x:c r="HDT5891" s="248"/>
      <x:c r="HDU5891" s="248"/>
      <x:c r="HDV5891" s="248"/>
      <x:c r="HDW5891" s="248"/>
      <x:c r="HDX5891" s="248"/>
      <x:c r="HDY5891" s="248"/>
      <x:c r="HDZ5891" s="248"/>
      <x:c r="HEA5891" s="248"/>
      <x:c r="HEB5891" s="248"/>
      <x:c r="HEC5891" s="248"/>
      <x:c r="HED5891" s="248"/>
      <x:c r="HEE5891" s="248"/>
      <x:c r="HEF5891" s="248"/>
      <x:c r="HEG5891" s="248"/>
      <x:c r="HEH5891" s="248"/>
      <x:c r="HEI5891" s="248"/>
      <x:c r="HEJ5891" s="248"/>
      <x:c r="HEK5891" s="248"/>
      <x:c r="HEL5891" s="248"/>
      <x:c r="HEM5891" s="248"/>
      <x:c r="HEN5891" s="248"/>
      <x:c r="HEO5891" s="248"/>
      <x:c r="HEP5891" s="248"/>
      <x:c r="HEQ5891" s="248"/>
      <x:c r="HER5891" s="248"/>
      <x:c r="HES5891" s="248"/>
      <x:c r="HET5891" s="248"/>
      <x:c r="HEU5891" s="248"/>
      <x:c r="HEV5891" s="248"/>
      <x:c r="HEW5891" s="248"/>
      <x:c r="HEX5891" s="248"/>
      <x:c r="HEY5891" s="248"/>
      <x:c r="HEZ5891" s="248"/>
      <x:c r="HFA5891" s="248"/>
      <x:c r="HFB5891" s="248"/>
      <x:c r="HFC5891" s="248"/>
      <x:c r="HFD5891" s="248"/>
      <x:c r="HFE5891" s="248"/>
      <x:c r="HFF5891" s="248"/>
      <x:c r="HFG5891" s="248"/>
      <x:c r="HFH5891" s="248"/>
      <x:c r="HFI5891" s="248"/>
      <x:c r="HFJ5891" s="248"/>
      <x:c r="HFK5891" s="248"/>
      <x:c r="HFL5891" s="248"/>
      <x:c r="HFM5891" s="248"/>
      <x:c r="HFN5891" s="248"/>
      <x:c r="HFO5891" s="248"/>
      <x:c r="HFP5891" s="248"/>
      <x:c r="HFQ5891" s="248"/>
      <x:c r="HFR5891" s="248"/>
      <x:c r="HFS5891" s="248"/>
      <x:c r="HFT5891" s="248"/>
      <x:c r="HFU5891" s="248"/>
      <x:c r="HFV5891" s="248"/>
      <x:c r="HFW5891" s="248"/>
      <x:c r="HFX5891" s="248"/>
      <x:c r="HFY5891" s="248"/>
      <x:c r="HFZ5891" s="248"/>
      <x:c r="HGA5891" s="248"/>
      <x:c r="HGB5891" s="248"/>
      <x:c r="HGC5891" s="248"/>
      <x:c r="HGD5891" s="248"/>
      <x:c r="HGE5891" s="248"/>
      <x:c r="HGF5891" s="248"/>
      <x:c r="HGG5891" s="248"/>
      <x:c r="HGH5891" s="248"/>
      <x:c r="HGI5891" s="248"/>
      <x:c r="HGJ5891" s="248"/>
      <x:c r="HGK5891" s="248"/>
      <x:c r="HGL5891" s="248"/>
      <x:c r="HGM5891" s="248"/>
      <x:c r="HGN5891" s="248"/>
      <x:c r="HGO5891" s="248"/>
      <x:c r="HGP5891" s="248"/>
      <x:c r="HGQ5891" s="248"/>
      <x:c r="HGR5891" s="248"/>
      <x:c r="HGS5891" s="248"/>
      <x:c r="HGT5891" s="248"/>
      <x:c r="HGU5891" s="248"/>
      <x:c r="HGV5891" s="248"/>
      <x:c r="HGW5891" s="248"/>
      <x:c r="HGX5891" s="248"/>
      <x:c r="HGY5891" s="248"/>
      <x:c r="HGZ5891" s="248"/>
      <x:c r="HHA5891" s="248"/>
      <x:c r="HHB5891" s="248"/>
      <x:c r="HHC5891" s="248"/>
      <x:c r="HHD5891" s="248"/>
      <x:c r="HHE5891" s="248"/>
      <x:c r="HHF5891" s="248"/>
      <x:c r="HHG5891" s="248"/>
      <x:c r="HHH5891" s="248"/>
      <x:c r="HHI5891" s="248"/>
      <x:c r="HHJ5891" s="248"/>
      <x:c r="HHK5891" s="248"/>
      <x:c r="HHL5891" s="248"/>
      <x:c r="HHM5891" s="248"/>
      <x:c r="HHN5891" s="248"/>
      <x:c r="HHO5891" s="248"/>
      <x:c r="HHP5891" s="248"/>
      <x:c r="HHQ5891" s="248"/>
      <x:c r="HHR5891" s="248"/>
      <x:c r="HHS5891" s="248"/>
      <x:c r="HHT5891" s="248"/>
      <x:c r="HHU5891" s="248"/>
      <x:c r="HHV5891" s="248"/>
      <x:c r="HHW5891" s="248"/>
      <x:c r="HHX5891" s="248"/>
      <x:c r="HHY5891" s="248"/>
      <x:c r="HHZ5891" s="248"/>
      <x:c r="HIA5891" s="248"/>
      <x:c r="HIB5891" s="248"/>
      <x:c r="HIC5891" s="248"/>
      <x:c r="HID5891" s="248"/>
      <x:c r="HIE5891" s="248"/>
      <x:c r="HIF5891" s="248"/>
      <x:c r="HIG5891" s="248"/>
      <x:c r="HIH5891" s="248"/>
      <x:c r="HII5891" s="248"/>
      <x:c r="HIJ5891" s="248"/>
      <x:c r="HIK5891" s="248"/>
      <x:c r="HIL5891" s="248"/>
      <x:c r="HIM5891" s="248"/>
      <x:c r="HIN5891" s="248"/>
      <x:c r="HIO5891" s="248"/>
      <x:c r="HIP5891" s="248"/>
      <x:c r="HIQ5891" s="248"/>
      <x:c r="HIR5891" s="248"/>
      <x:c r="HIS5891" s="248"/>
      <x:c r="HIT5891" s="248"/>
      <x:c r="HIU5891" s="248"/>
      <x:c r="HIV5891" s="248"/>
      <x:c r="HIW5891" s="248"/>
      <x:c r="HIX5891" s="248"/>
      <x:c r="HIY5891" s="248"/>
      <x:c r="HIZ5891" s="248"/>
      <x:c r="HJA5891" s="248"/>
      <x:c r="HJB5891" s="248"/>
      <x:c r="HJC5891" s="248"/>
      <x:c r="HJD5891" s="248"/>
      <x:c r="HJE5891" s="248"/>
      <x:c r="HJF5891" s="248"/>
      <x:c r="HJG5891" s="248"/>
      <x:c r="HJH5891" s="248"/>
      <x:c r="HJI5891" s="248"/>
      <x:c r="HJJ5891" s="248"/>
      <x:c r="HJK5891" s="248"/>
      <x:c r="HJL5891" s="248"/>
      <x:c r="HJM5891" s="248"/>
      <x:c r="HJN5891" s="248"/>
      <x:c r="HJO5891" s="248"/>
      <x:c r="HJP5891" s="248"/>
      <x:c r="HJQ5891" s="248"/>
      <x:c r="HJR5891" s="248"/>
      <x:c r="HJS5891" s="248"/>
      <x:c r="HJT5891" s="248"/>
      <x:c r="HJU5891" s="248"/>
      <x:c r="HJV5891" s="248"/>
      <x:c r="HJW5891" s="248"/>
      <x:c r="HJX5891" s="248"/>
      <x:c r="HJY5891" s="248"/>
      <x:c r="HJZ5891" s="248"/>
      <x:c r="HKA5891" s="248"/>
      <x:c r="HKB5891" s="248"/>
      <x:c r="HKC5891" s="248"/>
      <x:c r="HKD5891" s="248"/>
      <x:c r="HKE5891" s="248"/>
      <x:c r="HKF5891" s="248"/>
      <x:c r="HKG5891" s="248"/>
      <x:c r="HKH5891" s="248"/>
      <x:c r="HKI5891" s="248"/>
      <x:c r="HKJ5891" s="248"/>
      <x:c r="HKK5891" s="248"/>
      <x:c r="HKL5891" s="248"/>
      <x:c r="HKM5891" s="248"/>
      <x:c r="HKN5891" s="248"/>
      <x:c r="HKO5891" s="248"/>
      <x:c r="HKP5891" s="248"/>
      <x:c r="HKQ5891" s="248"/>
      <x:c r="HKR5891" s="248"/>
      <x:c r="HKS5891" s="248"/>
      <x:c r="HKT5891" s="248"/>
      <x:c r="HKU5891" s="248"/>
      <x:c r="HKV5891" s="248"/>
      <x:c r="HKW5891" s="248"/>
      <x:c r="HKX5891" s="248"/>
      <x:c r="HKY5891" s="248"/>
      <x:c r="HKZ5891" s="248"/>
      <x:c r="HLA5891" s="248"/>
      <x:c r="HLB5891" s="248"/>
      <x:c r="HLC5891" s="248"/>
      <x:c r="HLD5891" s="248"/>
      <x:c r="HLE5891" s="248"/>
      <x:c r="HLF5891" s="248"/>
      <x:c r="HLG5891" s="248"/>
      <x:c r="HLH5891" s="248"/>
      <x:c r="HLI5891" s="248"/>
      <x:c r="HLJ5891" s="248"/>
      <x:c r="HLK5891" s="248"/>
      <x:c r="HLL5891" s="248"/>
      <x:c r="HLM5891" s="248"/>
      <x:c r="HLN5891" s="248"/>
      <x:c r="HLO5891" s="248"/>
      <x:c r="HLP5891" s="248"/>
      <x:c r="HLQ5891" s="248"/>
      <x:c r="HLR5891" s="248"/>
      <x:c r="HLS5891" s="248"/>
      <x:c r="HLT5891" s="248"/>
      <x:c r="HLU5891" s="248"/>
      <x:c r="HLV5891" s="248"/>
      <x:c r="HLW5891" s="248"/>
      <x:c r="HLX5891" s="248"/>
      <x:c r="HLY5891" s="248"/>
      <x:c r="HLZ5891" s="248"/>
      <x:c r="HMA5891" s="248"/>
      <x:c r="HMB5891" s="248"/>
      <x:c r="HMC5891" s="248"/>
      <x:c r="HMD5891" s="248"/>
      <x:c r="HME5891" s="248"/>
      <x:c r="HMF5891" s="248"/>
      <x:c r="HMG5891" s="248"/>
      <x:c r="HMH5891" s="248"/>
      <x:c r="HMI5891" s="248"/>
      <x:c r="HMJ5891" s="248"/>
      <x:c r="HMK5891" s="248"/>
      <x:c r="HML5891" s="248"/>
      <x:c r="HMM5891" s="248"/>
      <x:c r="HMN5891" s="248"/>
      <x:c r="HMO5891" s="248"/>
      <x:c r="HMP5891" s="248"/>
      <x:c r="HMQ5891" s="248"/>
      <x:c r="HMR5891" s="248"/>
      <x:c r="HMS5891" s="248"/>
      <x:c r="HMT5891" s="248"/>
      <x:c r="HMU5891" s="248"/>
      <x:c r="HMV5891" s="248"/>
      <x:c r="HMW5891" s="248"/>
      <x:c r="HMX5891" s="248"/>
      <x:c r="HMY5891" s="248"/>
      <x:c r="HMZ5891" s="248"/>
      <x:c r="HNA5891" s="248"/>
      <x:c r="HNB5891" s="248"/>
      <x:c r="HNC5891" s="248"/>
      <x:c r="HND5891" s="248"/>
      <x:c r="HNE5891" s="248"/>
      <x:c r="HNF5891" s="248"/>
      <x:c r="HNG5891" s="248"/>
      <x:c r="HNH5891" s="248"/>
      <x:c r="HNI5891" s="248"/>
      <x:c r="HNJ5891" s="248"/>
      <x:c r="HNK5891" s="248"/>
      <x:c r="HNL5891" s="248"/>
      <x:c r="HNM5891" s="248"/>
      <x:c r="HNN5891" s="248"/>
      <x:c r="HNO5891" s="248"/>
      <x:c r="HNP5891" s="248"/>
      <x:c r="HNQ5891" s="248"/>
      <x:c r="HNR5891" s="248"/>
      <x:c r="HNS5891" s="248"/>
      <x:c r="HNT5891" s="248"/>
      <x:c r="HNU5891" s="248"/>
      <x:c r="HNV5891" s="248"/>
      <x:c r="HNW5891" s="248"/>
      <x:c r="HNX5891" s="248"/>
      <x:c r="HNY5891" s="248"/>
      <x:c r="HNZ5891" s="248"/>
      <x:c r="HOA5891" s="248"/>
      <x:c r="HOB5891" s="248"/>
      <x:c r="HOC5891" s="248"/>
      <x:c r="HOD5891" s="248"/>
      <x:c r="HOE5891" s="248"/>
      <x:c r="HOF5891" s="248"/>
      <x:c r="HOG5891" s="248"/>
      <x:c r="HOH5891" s="248"/>
      <x:c r="HOI5891" s="248"/>
      <x:c r="HOJ5891" s="248"/>
      <x:c r="HOK5891" s="248"/>
      <x:c r="HOL5891" s="248"/>
      <x:c r="HOM5891" s="248"/>
      <x:c r="HON5891" s="248"/>
      <x:c r="HOO5891" s="248"/>
      <x:c r="HOP5891" s="248"/>
      <x:c r="HOQ5891" s="248"/>
      <x:c r="HOR5891" s="248"/>
      <x:c r="HOS5891" s="248"/>
      <x:c r="HOT5891" s="248"/>
      <x:c r="HOU5891" s="248"/>
      <x:c r="HOV5891" s="248"/>
      <x:c r="HOW5891" s="248"/>
      <x:c r="HOX5891" s="248"/>
      <x:c r="HOY5891" s="248"/>
      <x:c r="HOZ5891" s="248"/>
      <x:c r="HPA5891" s="248"/>
      <x:c r="HPB5891" s="248"/>
      <x:c r="HPC5891" s="248"/>
      <x:c r="HPD5891" s="248"/>
      <x:c r="HPE5891" s="248"/>
      <x:c r="HPF5891" s="248"/>
      <x:c r="HPG5891" s="248"/>
      <x:c r="HPH5891" s="248"/>
      <x:c r="HPI5891" s="248"/>
      <x:c r="HPJ5891" s="248"/>
      <x:c r="HPK5891" s="248"/>
      <x:c r="HPL5891" s="248"/>
      <x:c r="HPM5891" s="248"/>
      <x:c r="HPN5891" s="248"/>
      <x:c r="HPO5891" s="248"/>
      <x:c r="HPP5891" s="248"/>
      <x:c r="HPQ5891" s="248"/>
      <x:c r="HPR5891" s="248"/>
      <x:c r="HPS5891" s="248"/>
      <x:c r="HPT5891" s="248"/>
      <x:c r="HPU5891" s="248"/>
      <x:c r="HPV5891" s="248"/>
      <x:c r="HPW5891" s="248"/>
      <x:c r="HPX5891" s="248"/>
      <x:c r="HPY5891" s="248"/>
      <x:c r="HPZ5891" s="248"/>
      <x:c r="HQA5891" s="248"/>
      <x:c r="HQB5891" s="248"/>
      <x:c r="HQC5891" s="248"/>
      <x:c r="HQD5891" s="248"/>
      <x:c r="HQE5891" s="248"/>
      <x:c r="HQF5891" s="248"/>
      <x:c r="HQG5891" s="248"/>
      <x:c r="HQH5891" s="248"/>
      <x:c r="HQI5891" s="248"/>
      <x:c r="HQJ5891" s="248"/>
      <x:c r="HQK5891" s="248"/>
      <x:c r="HQL5891" s="248"/>
      <x:c r="HQM5891" s="248"/>
      <x:c r="HQN5891" s="248"/>
      <x:c r="HQO5891" s="248"/>
      <x:c r="HQP5891" s="248"/>
      <x:c r="HQQ5891" s="248"/>
      <x:c r="HQR5891" s="248"/>
      <x:c r="HQS5891" s="248"/>
      <x:c r="HQT5891" s="248"/>
      <x:c r="HQU5891" s="248"/>
      <x:c r="HQV5891" s="248"/>
      <x:c r="HQW5891" s="248"/>
      <x:c r="HQX5891" s="248"/>
      <x:c r="HQY5891" s="248"/>
      <x:c r="HQZ5891" s="248"/>
      <x:c r="HRA5891" s="248"/>
      <x:c r="HRB5891" s="248"/>
      <x:c r="HRC5891" s="248"/>
      <x:c r="HRD5891" s="248"/>
      <x:c r="HRE5891" s="248"/>
      <x:c r="HRF5891" s="248"/>
      <x:c r="HRG5891" s="248"/>
      <x:c r="HRH5891" s="248"/>
      <x:c r="HRI5891" s="248"/>
      <x:c r="HRJ5891" s="248"/>
      <x:c r="HRK5891" s="248"/>
      <x:c r="HRL5891" s="248"/>
      <x:c r="HRM5891" s="248"/>
      <x:c r="HRN5891" s="248"/>
      <x:c r="HRO5891" s="248"/>
      <x:c r="HRP5891" s="248"/>
      <x:c r="HRQ5891" s="248"/>
      <x:c r="HRR5891" s="248"/>
      <x:c r="HRS5891" s="248"/>
      <x:c r="HRT5891" s="248"/>
      <x:c r="HRU5891" s="248"/>
      <x:c r="HRV5891" s="248"/>
      <x:c r="HRW5891" s="248"/>
      <x:c r="HRX5891" s="248"/>
      <x:c r="HRY5891" s="248"/>
      <x:c r="HRZ5891" s="248"/>
      <x:c r="HSA5891" s="248"/>
      <x:c r="HSB5891" s="248"/>
      <x:c r="HSC5891" s="248"/>
      <x:c r="HSD5891" s="248"/>
      <x:c r="HSE5891" s="248"/>
      <x:c r="HSF5891" s="248"/>
      <x:c r="HSG5891" s="248"/>
      <x:c r="HSH5891" s="248"/>
      <x:c r="HSI5891" s="248"/>
      <x:c r="HSJ5891" s="248"/>
      <x:c r="HSK5891" s="248"/>
      <x:c r="HSL5891" s="248"/>
      <x:c r="HSM5891" s="248"/>
      <x:c r="HSN5891" s="248"/>
      <x:c r="HSO5891" s="248"/>
      <x:c r="HSP5891" s="248"/>
      <x:c r="HSQ5891" s="248"/>
      <x:c r="HSR5891" s="248"/>
      <x:c r="HSS5891" s="248"/>
      <x:c r="HST5891" s="248"/>
      <x:c r="HSU5891" s="248"/>
      <x:c r="HSV5891" s="248"/>
      <x:c r="HSW5891" s="248"/>
      <x:c r="HSX5891" s="248"/>
      <x:c r="HSY5891" s="248"/>
      <x:c r="HSZ5891" s="248"/>
      <x:c r="HTA5891" s="248"/>
      <x:c r="HTB5891" s="248"/>
      <x:c r="HTC5891" s="248"/>
      <x:c r="HTD5891" s="248"/>
      <x:c r="HTE5891" s="248"/>
      <x:c r="HTF5891" s="248"/>
      <x:c r="HTG5891" s="248"/>
      <x:c r="HTH5891" s="248"/>
      <x:c r="HTI5891" s="248"/>
      <x:c r="HTJ5891" s="248"/>
      <x:c r="HTK5891" s="248"/>
      <x:c r="HTL5891" s="248"/>
      <x:c r="HTM5891" s="248"/>
      <x:c r="HTN5891" s="248"/>
      <x:c r="HTO5891" s="248"/>
      <x:c r="HTP5891" s="248"/>
      <x:c r="HTQ5891" s="248"/>
      <x:c r="HTR5891" s="248"/>
      <x:c r="HTS5891" s="248"/>
      <x:c r="HTT5891" s="248"/>
      <x:c r="HTU5891" s="248"/>
      <x:c r="HTV5891" s="248"/>
      <x:c r="HTW5891" s="248"/>
      <x:c r="HTX5891" s="248"/>
      <x:c r="HTY5891" s="248"/>
      <x:c r="HTZ5891" s="248"/>
      <x:c r="HUA5891" s="248"/>
      <x:c r="HUB5891" s="248"/>
      <x:c r="HUC5891" s="248"/>
      <x:c r="HUD5891" s="248"/>
      <x:c r="HUE5891" s="248"/>
      <x:c r="HUF5891" s="248"/>
      <x:c r="HUG5891" s="248"/>
      <x:c r="HUH5891" s="248"/>
      <x:c r="HUI5891" s="248"/>
      <x:c r="HUJ5891" s="248"/>
      <x:c r="HUK5891" s="248"/>
      <x:c r="HUL5891" s="248"/>
      <x:c r="HUM5891" s="248"/>
      <x:c r="HUN5891" s="248"/>
      <x:c r="HUO5891" s="248"/>
      <x:c r="HUP5891" s="248"/>
      <x:c r="HUQ5891" s="248"/>
      <x:c r="HUR5891" s="248"/>
      <x:c r="HUS5891" s="248"/>
      <x:c r="HUT5891" s="248"/>
      <x:c r="HUU5891" s="248"/>
      <x:c r="HUV5891" s="248"/>
      <x:c r="HUW5891" s="248"/>
      <x:c r="HUX5891" s="248"/>
      <x:c r="HUY5891" s="248"/>
      <x:c r="HUZ5891" s="248"/>
      <x:c r="HVA5891" s="248"/>
      <x:c r="HVB5891" s="248"/>
      <x:c r="HVC5891" s="248"/>
      <x:c r="HVD5891" s="248"/>
      <x:c r="HVE5891" s="248"/>
      <x:c r="HVF5891" s="248"/>
      <x:c r="HVG5891" s="248"/>
      <x:c r="HVH5891" s="248"/>
      <x:c r="HVI5891" s="248"/>
      <x:c r="HVJ5891" s="248"/>
      <x:c r="HVK5891" s="248"/>
      <x:c r="HVL5891" s="248"/>
      <x:c r="HVM5891" s="248"/>
      <x:c r="HVN5891" s="248"/>
      <x:c r="HVO5891" s="248"/>
      <x:c r="HVP5891" s="248"/>
      <x:c r="HVQ5891" s="248"/>
      <x:c r="HVR5891" s="248"/>
      <x:c r="HVS5891" s="248"/>
      <x:c r="HVT5891" s="248"/>
      <x:c r="HVU5891" s="248"/>
      <x:c r="HVV5891" s="248"/>
      <x:c r="HVW5891" s="248"/>
      <x:c r="HVX5891" s="248"/>
      <x:c r="HVY5891" s="248"/>
      <x:c r="HVZ5891" s="248"/>
      <x:c r="HWA5891" s="248"/>
      <x:c r="HWB5891" s="248"/>
      <x:c r="HWC5891" s="248"/>
      <x:c r="HWD5891" s="248"/>
      <x:c r="HWE5891" s="248"/>
      <x:c r="HWF5891" s="248"/>
      <x:c r="HWG5891" s="248"/>
      <x:c r="HWH5891" s="248"/>
      <x:c r="HWI5891" s="248"/>
      <x:c r="HWJ5891" s="248"/>
      <x:c r="HWK5891" s="248"/>
      <x:c r="HWL5891" s="248"/>
      <x:c r="HWM5891" s="248"/>
      <x:c r="HWN5891" s="248"/>
      <x:c r="HWO5891" s="248"/>
      <x:c r="HWP5891" s="248"/>
      <x:c r="HWQ5891" s="248"/>
      <x:c r="HWR5891" s="248"/>
      <x:c r="HWS5891" s="248"/>
      <x:c r="HWT5891" s="248"/>
      <x:c r="HWU5891" s="248"/>
      <x:c r="HWV5891" s="248"/>
      <x:c r="HWW5891" s="248"/>
      <x:c r="HWX5891" s="248"/>
      <x:c r="HWY5891" s="248"/>
      <x:c r="HWZ5891" s="248"/>
      <x:c r="HXA5891" s="248"/>
      <x:c r="HXB5891" s="248"/>
      <x:c r="HXC5891" s="248"/>
      <x:c r="HXD5891" s="248"/>
      <x:c r="HXE5891" s="248"/>
      <x:c r="HXF5891" s="248"/>
      <x:c r="HXG5891" s="248"/>
      <x:c r="HXH5891" s="248"/>
      <x:c r="HXI5891" s="248"/>
      <x:c r="HXJ5891" s="248"/>
      <x:c r="HXK5891" s="248"/>
      <x:c r="HXL5891" s="248"/>
      <x:c r="HXM5891" s="248"/>
      <x:c r="HXN5891" s="248"/>
      <x:c r="HXO5891" s="248"/>
      <x:c r="HXP5891" s="248"/>
      <x:c r="HXQ5891" s="248"/>
      <x:c r="HXR5891" s="248"/>
      <x:c r="HXS5891" s="248"/>
      <x:c r="HXT5891" s="248"/>
      <x:c r="HXU5891" s="248"/>
      <x:c r="HXV5891" s="248"/>
      <x:c r="HXW5891" s="248"/>
      <x:c r="HXX5891" s="248"/>
      <x:c r="HXY5891" s="248"/>
      <x:c r="HXZ5891" s="248"/>
      <x:c r="HYA5891" s="248"/>
      <x:c r="HYB5891" s="248"/>
      <x:c r="HYC5891" s="248"/>
      <x:c r="HYD5891" s="248"/>
      <x:c r="HYE5891" s="248"/>
      <x:c r="HYF5891" s="248"/>
      <x:c r="HYG5891" s="248"/>
      <x:c r="HYH5891" s="248"/>
      <x:c r="HYI5891" s="248"/>
      <x:c r="HYJ5891" s="248"/>
      <x:c r="HYK5891" s="248"/>
      <x:c r="HYL5891" s="248"/>
      <x:c r="HYM5891" s="248"/>
      <x:c r="HYN5891" s="248"/>
      <x:c r="HYO5891" s="248"/>
      <x:c r="HYP5891" s="248"/>
      <x:c r="HYQ5891" s="248"/>
      <x:c r="HYR5891" s="248"/>
      <x:c r="HYS5891" s="248"/>
      <x:c r="HYT5891" s="248"/>
      <x:c r="HYU5891" s="248"/>
      <x:c r="HYV5891" s="248"/>
      <x:c r="HYW5891" s="248"/>
      <x:c r="HYX5891" s="248"/>
      <x:c r="HYY5891" s="248"/>
      <x:c r="HYZ5891" s="248"/>
      <x:c r="HZA5891" s="248"/>
      <x:c r="HZB5891" s="248"/>
      <x:c r="HZC5891" s="248"/>
      <x:c r="HZD5891" s="248"/>
      <x:c r="HZE5891" s="248"/>
      <x:c r="HZF5891" s="248"/>
      <x:c r="HZG5891" s="248"/>
      <x:c r="HZH5891" s="248"/>
      <x:c r="HZI5891" s="248"/>
      <x:c r="HZJ5891" s="248"/>
      <x:c r="HZK5891" s="248"/>
      <x:c r="HZL5891" s="248"/>
      <x:c r="HZM5891" s="248"/>
      <x:c r="HZN5891" s="248"/>
      <x:c r="HZO5891" s="248"/>
      <x:c r="HZP5891" s="248"/>
      <x:c r="HZQ5891" s="248"/>
      <x:c r="HZR5891" s="248"/>
      <x:c r="HZS5891" s="248"/>
      <x:c r="HZT5891" s="248"/>
      <x:c r="HZU5891" s="248"/>
      <x:c r="HZV5891" s="248"/>
      <x:c r="HZW5891" s="248"/>
      <x:c r="HZX5891" s="248"/>
      <x:c r="HZY5891" s="248"/>
      <x:c r="HZZ5891" s="248"/>
      <x:c r="IAA5891" s="248"/>
      <x:c r="IAB5891" s="248"/>
      <x:c r="IAC5891" s="248"/>
      <x:c r="IAD5891" s="248"/>
      <x:c r="IAE5891" s="248"/>
      <x:c r="IAF5891" s="248"/>
      <x:c r="IAG5891" s="248"/>
      <x:c r="IAH5891" s="248"/>
      <x:c r="IAI5891" s="248"/>
      <x:c r="IAJ5891" s="248"/>
      <x:c r="IAK5891" s="248"/>
      <x:c r="IAL5891" s="248"/>
      <x:c r="IAM5891" s="248"/>
      <x:c r="IAN5891" s="248"/>
      <x:c r="IAO5891" s="248"/>
      <x:c r="IAP5891" s="248"/>
      <x:c r="IAQ5891" s="248"/>
      <x:c r="IAR5891" s="248"/>
      <x:c r="IAS5891" s="248"/>
      <x:c r="IAT5891" s="248"/>
      <x:c r="IAU5891" s="248"/>
      <x:c r="IAV5891" s="248"/>
      <x:c r="IAW5891" s="248"/>
      <x:c r="IAX5891" s="248"/>
      <x:c r="IAY5891" s="248"/>
      <x:c r="IAZ5891" s="248"/>
      <x:c r="IBA5891" s="248"/>
      <x:c r="IBB5891" s="248"/>
      <x:c r="IBC5891" s="248"/>
      <x:c r="IBD5891" s="248"/>
      <x:c r="IBE5891" s="248"/>
      <x:c r="IBF5891" s="248"/>
      <x:c r="IBG5891" s="248"/>
      <x:c r="IBH5891" s="248"/>
      <x:c r="IBI5891" s="248"/>
      <x:c r="IBJ5891" s="248"/>
      <x:c r="IBK5891" s="248"/>
      <x:c r="IBL5891" s="248"/>
      <x:c r="IBM5891" s="248"/>
      <x:c r="IBN5891" s="248"/>
      <x:c r="IBO5891" s="248"/>
      <x:c r="IBP5891" s="248"/>
      <x:c r="IBQ5891" s="248"/>
      <x:c r="IBR5891" s="248"/>
      <x:c r="IBS5891" s="248"/>
      <x:c r="IBT5891" s="248"/>
      <x:c r="IBU5891" s="248"/>
      <x:c r="IBV5891" s="248"/>
      <x:c r="IBW5891" s="248"/>
      <x:c r="IBX5891" s="248"/>
      <x:c r="IBY5891" s="248"/>
      <x:c r="IBZ5891" s="248"/>
      <x:c r="ICA5891" s="248"/>
      <x:c r="ICB5891" s="248"/>
      <x:c r="ICC5891" s="248"/>
      <x:c r="ICD5891" s="248"/>
      <x:c r="ICE5891" s="248"/>
      <x:c r="ICF5891" s="248"/>
      <x:c r="ICG5891" s="248"/>
      <x:c r="ICH5891" s="248"/>
      <x:c r="ICI5891" s="248"/>
      <x:c r="ICJ5891" s="248"/>
      <x:c r="ICK5891" s="248"/>
      <x:c r="ICL5891" s="248"/>
      <x:c r="ICM5891" s="248"/>
      <x:c r="ICN5891" s="248"/>
      <x:c r="ICO5891" s="248"/>
      <x:c r="ICP5891" s="248"/>
      <x:c r="ICQ5891" s="248"/>
      <x:c r="ICR5891" s="248"/>
      <x:c r="ICS5891" s="248"/>
      <x:c r="ICT5891" s="248"/>
      <x:c r="ICU5891" s="248"/>
      <x:c r="ICV5891" s="248"/>
      <x:c r="ICW5891" s="248"/>
      <x:c r="ICX5891" s="248"/>
      <x:c r="ICY5891" s="248"/>
      <x:c r="ICZ5891" s="248"/>
      <x:c r="IDA5891" s="248"/>
      <x:c r="IDB5891" s="248"/>
      <x:c r="IDC5891" s="248"/>
      <x:c r="IDD5891" s="248"/>
      <x:c r="IDE5891" s="248"/>
      <x:c r="IDF5891" s="248"/>
      <x:c r="IDG5891" s="248"/>
      <x:c r="IDH5891" s="248"/>
      <x:c r="IDI5891" s="248"/>
      <x:c r="IDJ5891" s="248"/>
      <x:c r="IDK5891" s="248"/>
      <x:c r="IDL5891" s="248"/>
      <x:c r="IDM5891" s="248"/>
      <x:c r="IDN5891" s="248"/>
      <x:c r="IDO5891" s="248"/>
      <x:c r="IDP5891" s="248"/>
      <x:c r="IDQ5891" s="248"/>
      <x:c r="IDR5891" s="248"/>
      <x:c r="IDS5891" s="248"/>
      <x:c r="IDT5891" s="248"/>
      <x:c r="IDU5891" s="248"/>
      <x:c r="IDV5891" s="248"/>
      <x:c r="IDW5891" s="248"/>
      <x:c r="IDX5891" s="248"/>
      <x:c r="IDY5891" s="248"/>
      <x:c r="IDZ5891" s="248"/>
      <x:c r="IEA5891" s="248"/>
      <x:c r="IEB5891" s="248"/>
      <x:c r="IEC5891" s="248"/>
      <x:c r="IED5891" s="248"/>
      <x:c r="IEE5891" s="248"/>
      <x:c r="IEF5891" s="248"/>
      <x:c r="IEG5891" s="248"/>
      <x:c r="IEH5891" s="248"/>
      <x:c r="IEI5891" s="248"/>
      <x:c r="IEJ5891" s="248"/>
      <x:c r="IEK5891" s="248"/>
      <x:c r="IEL5891" s="248"/>
      <x:c r="IEM5891" s="248"/>
      <x:c r="IEN5891" s="248"/>
      <x:c r="IEO5891" s="248"/>
      <x:c r="IEP5891" s="248"/>
      <x:c r="IEQ5891" s="248"/>
      <x:c r="IER5891" s="248"/>
      <x:c r="IES5891" s="248"/>
      <x:c r="IET5891" s="248"/>
      <x:c r="IEU5891" s="248"/>
      <x:c r="IEV5891" s="248"/>
      <x:c r="IEW5891" s="248"/>
      <x:c r="IEX5891" s="248"/>
      <x:c r="IEY5891" s="248"/>
      <x:c r="IEZ5891" s="248"/>
      <x:c r="IFA5891" s="248"/>
      <x:c r="IFB5891" s="248"/>
      <x:c r="IFC5891" s="248"/>
      <x:c r="IFD5891" s="248"/>
      <x:c r="IFE5891" s="248"/>
      <x:c r="IFF5891" s="248"/>
      <x:c r="IFG5891" s="248"/>
      <x:c r="IFH5891" s="248"/>
      <x:c r="IFI5891" s="248"/>
      <x:c r="IFJ5891" s="248"/>
      <x:c r="IFK5891" s="248"/>
      <x:c r="IFL5891" s="248"/>
      <x:c r="IFM5891" s="248"/>
      <x:c r="IFN5891" s="248"/>
      <x:c r="IFO5891" s="248"/>
      <x:c r="IFP5891" s="248"/>
      <x:c r="IFQ5891" s="248"/>
      <x:c r="IFR5891" s="248"/>
      <x:c r="IFS5891" s="248"/>
      <x:c r="IFT5891" s="248"/>
      <x:c r="IFU5891" s="248"/>
      <x:c r="IFV5891" s="248"/>
      <x:c r="IFW5891" s="248"/>
      <x:c r="IFX5891" s="248"/>
      <x:c r="IFY5891" s="248"/>
      <x:c r="IFZ5891" s="248"/>
      <x:c r="IGA5891" s="248"/>
      <x:c r="IGB5891" s="248"/>
      <x:c r="IGC5891" s="248"/>
      <x:c r="IGD5891" s="248"/>
      <x:c r="IGE5891" s="248"/>
      <x:c r="IGF5891" s="248"/>
      <x:c r="IGG5891" s="248"/>
      <x:c r="IGH5891" s="248"/>
      <x:c r="IGI5891" s="248"/>
      <x:c r="IGJ5891" s="248"/>
      <x:c r="IGK5891" s="248"/>
      <x:c r="IGL5891" s="248"/>
      <x:c r="IGM5891" s="248"/>
      <x:c r="IGN5891" s="248"/>
      <x:c r="IGO5891" s="248"/>
      <x:c r="IGP5891" s="248"/>
      <x:c r="IGQ5891" s="248"/>
      <x:c r="IGR5891" s="248"/>
      <x:c r="IGS5891" s="248"/>
      <x:c r="IGT5891" s="248"/>
      <x:c r="IGU5891" s="248"/>
      <x:c r="IGV5891" s="248"/>
      <x:c r="IGW5891" s="248"/>
      <x:c r="IGX5891" s="248"/>
      <x:c r="IGY5891" s="248"/>
      <x:c r="IGZ5891" s="248"/>
      <x:c r="IHA5891" s="248"/>
      <x:c r="IHB5891" s="248"/>
      <x:c r="IHC5891" s="248"/>
      <x:c r="IHD5891" s="248"/>
      <x:c r="IHE5891" s="248"/>
      <x:c r="IHF5891" s="248"/>
      <x:c r="IHG5891" s="248"/>
      <x:c r="IHH5891" s="248"/>
      <x:c r="IHI5891" s="248"/>
      <x:c r="IHJ5891" s="248"/>
      <x:c r="IHK5891" s="248"/>
      <x:c r="IHL5891" s="248"/>
      <x:c r="IHM5891" s="248"/>
      <x:c r="IHN5891" s="248"/>
      <x:c r="IHO5891" s="248"/>
      <x:c r="IHP5891" s="248"/>
      <x:c r="IHQ5891" s="248"/>
      <x:c r="IHR5891" s="248"/>
      <x:c r="IHS5891" s="248"/>
      <x:c r="IHT5891" s="248"/>
      <x:c r="IHU5891" s="248"/>
      <x:c r="IHV5891" s="248"/>
      <x:c r="IHW5891" s="248"/>
      <x:c r="IHX5891" s="248"/>
      <x:c r="IHY5891" s="248"/>
      <x:c r="IHZ5891" s="248"/>
      <x:c r="IIA5891" s="248"/>
      <x:c r="IIB5891" s="248"/>
      <x:c r="IIC5891" s="248"/>
      <x:c r="IID5891" s="248"/>
      <x:c r="IIE5891" s="248"/>
      <x:c r="IIF5891" s="248"/>
      <x:c r="IIG5891" s="248"/>
      <x:c r="IIH5891" s="248"/>
      <x:c r="III5891" s="248"/>
      <x:c r="IIJ5891" s="248"/>
      <x:c r="IIK5891" s="248"/>
      <x:c r="IIL5891" s="248"/>
      <x:c r="IIM5891" s="248"/>
      <x:c r="IIN5891" s="248"/>
      <x:c r="IIO5891" s="248"/>
      <x:c r="IIP5891" s="248"/>
      <x:c r="IIQ5891" s="248"/>
      <x:c r="IIR5891" s="248"/>
      <x:c r="IIS5891" s="248"/>
      <x:c r="IIT5891" s="248"/>
      <x:c r="IIU5891" s="248"/>
      <x:c r="IIV5891" s="248"/>
      <x:c r="IIW5891" s="248"/>
      <x:c r="IIX5891" s="248"/>
      <x:c r="IIY5891" s="248"/>
      <x:c r="IIZ5891" s="248"/>
      <x:c r="IJA5891" s="248"/>
      <x:c r="IJB5891" s="248"/>
      <x:c r="IJC5891" s="248"/>
      <x:c r="IJD5891" s="248"/>
      <x:c r="IJE5891" s="248"/>
      <x:c r="IJF5891" s="248"/>
      <x:c r="IJG5891" s="248"/>
      <x:c r="IJH5891" s="248"/>
      <x:c r="IJI5891" s="248"/>
      <x:c r="IJJ5891" s="248"/>
      <x:c r="IJK5891" s="248"/>
      <x:c r="IJL5891" s="248"/>
      <x:c r="IJM5891" s="248"/>
      <x:c r="IJN5891" s="248"/>
      <x:c r="IJO5891" s="248"/>
      <x:c r="IJP5891" s="248"/>
      <x:c r="IJQ5891" s="248"/>
      <x:c r="IJR5891" s="248"/>
      <x:c r="IJS5891" s="248"/>
      <x:c r="IJT5891" s="248"/>
      <x:c r="IJU5891" s="248"/>
      <x:c r="IJV5891" s="248"/>
      <x:c r="IJW5891" s="248"/>
      <x:c r="IJX5891" s="248"/>
      <x:c r="IJY5891" s="248"/>
      <x:c r="IJZ5891" s="248"/>
      <x:c r="IKA5891" s="248"/>
      <x:c r="IKB5891" s="248"/>
      <x:c r="IKC5891" s="248"/>
      <x:c r="IKD5891" s="248"/>
      <x:c r="IKE5891" s="248"/>
      <x:c r="IKF5891" s="248"/>
      <x:c r="IKG5891" s="248"/>
      <x:c r="IKH5891" s="248"/>
      <x:c r="IKI5891" s="248"/>
      <x:c r="IKJ5891" s="248"/>
      <x:c r="IKK5891" s="248"/>
      <x:c r="IKL5891" s="248"/>
      <x:c r="IKM5891" s="248"/>
      <x:c r="IKN5891" s="248"/>
      <x:c r="IKO5891" s="248"/>
      <x:c r="IKP5891" s="248"/>
      <x:c r="IKQ5891" s="248"/>
      <x:c r="IKR5891" s="248"/>
      <x:c r="IKS5891" s="248"/>
      <x:c r="IKT5891" s="248"/>
      <x:c r="IKU5891" s="248"/>
      <x:c r="IKV5891" s="248"/>
      <x:c r="IKW5891" s="248"/>
      <x:c r="IKX5891" s="248"/>
      <x:c r="IKY5891" s="248"/>
      <x:c r="IKZ5891" s="248"/>
      <x:c r="ILA5891" s="248"/>
      <x:c r="ILB5891" s="248"/>
      <x:c r="ILC5891" s="248"/>
      <x:c r="ILD5891" s="248"/>
      <x:c r="ILE5891" s="248"/>
      <x:c r="ILF5891" s="248"/>
      <x:c r="ILG5891" s="248"/>
      <x:c r="ILH5891" s="248"/>
      <x:c r="ILI5891" s="248"/>
      <x:c r="ILJ5891" s="248"/>
      <x:c r="ILK5891" s="248"/>
      <x:c r="ILL5891" s="248"/>
      <x:c r="ILM5891" s="248"/>
      <x:c r="ILN5891" s="248"/>
      <x:c r="ILO5891" s="248"/>
      <x:c r="ILP5891" s="248"/>
      <x:c r="ILQ5891" s="248"/>
      <x:c r="ILR5891" s="248"/>
      <x:c r="ILS5891" s="248"/>
      <x:c r="ILT5891" s="248"/>
      <x:c r="ILU5891" s="248"/>
      <x:c r="ILV5891" s="248"/>
      <x:c r="ILW5891" s="248"/>
      <x:c r="ILX5891" s="248"/>
      <x:c r="ILY5891" s="248"/>
      <x:c r="ILZ5891" s="248"/>
      <x:c r="IMA5891" s="248"/>
      <x:c r="IMB5891" s="248"/>
      <x:c r="IMC5891" s="248"/>
      <x:c r="IMD5891" s="248"/>
      <x:c r="IME5891" s="248"/>
      <x:c r="IMF5891" s="248"/>
      <x:c r="IMG5891" s="248"/>
      <x:c r="IMH5891" s="248"/>
      <x:c r="IMI5891" s="248"/>
      <x:c r="IMJ5891" s="248"/>
      <x:c r="IMK5891" s="248"/>
      <x:c r="IML5891" s="248"/>
      <x:c r="IMM5891" s="248"/>
      <x:c r="IMN5891" s="248"/>
      <x:c r="IMO5891" s="248"/>
      <x:c r="IMP5891" s="248"/>
      <x:c r="IMQ5891" s="248"/>
      <x:c r="IMR5891" s="248"/>
      <x:c r="IMS5891" s="248"/>
      <x:c r="IMT5891" s="248"/>
      <x:c r="IMU5891" s="248"/>
      <x:c r="IMV5891" s="248"/>
      <x:c r="IMW5891" s="248"/>
      <x:c r="IMX5891" s="248"/>
      <x:c r="IMY5891" s="248"/>
      <x:c r="IMZ5891" s="248"/>
      <x:c r="INA5891" s="248"/>
      <x:c r="INB5891" s="248"/>
      <x:c r="INC5891" s="248"/>
      <x:c r="IND5891" s="248"/>
      <x:c r="INE5891" s="248"/>
      <x:c r="INF5891" s="248"/>
      <x:c r="ING5891" s="248"/>
      <x:c r="INH5891" s="248"/>
      <x:c r="INI5891" s="248"/>
      <x:c r="INJ5891" s="248"/>
      <x:c r="INK5891" s="248"/>
      <x:c r="INL5891" s="248"/>
      <x:c r="INM5891" s="248"/>
      <x:c r="INN5891" s="248"/>
      <x:c r="INO5891" s="248"/>
      <x:c r="INP5891" s="248"/>
      <x:c r="INQ5891" s="248"/>
      <x:c r="INR5891" s="248"/>
      <x:c r="INS5891" s="248"/>
      <x:c r="INT5891" s="248"/>
      <x:c r="INU5891" s="248"/>
      <x:c r="INV5891" s="248"/>
      <x:c r="INW5891" s="248"/>
      <x:c r="INX5891" s="248"/>
      <x:c r="INY5891" s="248"/>
      <x:c r="INZ5891" s="248"/>
      <x:c r="IOA5891" s="248"/>
      <x:c r="IOB5891" s="248"/>
      <x:c r="IOC5891" s="248"/>
      <x:c r="IOD5891" s="248"/>
      <x:c r="IOE5891" s="248"/>
      <x:c r="IOF5891" s="248"/>
      <x:c r="IOG5891" s="248"/>
      <x:c r="IOH5891" s="248"/>
      <x:c r="IOI5891" s="248"/>
      <x:c r="IOJ5891" s="248"/>
      <x:c r="IOK5891" s="248"/>
      <x:c r="IOL5891" s="248"/>
      <x:c r="IOM5891" s="248"/>
      <x:c r="ION5891" s="248"/>
      <x:c r="IOO5891" s="248"/>
      <x:c r="IOP5891" s="248"/>
      <x:c r="IOQ5891" s="248"/>
      <x:c r="IOR5891" s="248"/>
      <x:c r="IOS5891" s="248"/>
      <x:c r="IOT5891" s="248"/>
      <x:c r="IOU5891" s="248"/>
      <x:c r="IOV5891" s="248"/>
      <x:c r="IOW5891" s="248"/>
      <x:c r="IOX5891" s="248"/>
      <x:c r="IOY5891" s="248"/>
      <x:c r="IOZ5891" s="248"/>
      <x:c r="IPA5891" s="248"/>
      <x:c r="IPB5891" s="248"/>
      <x:c r="IPC5891" s="248"/>
      <x:c r="IPD5891" s="248"/>
      <x:c r="IPE5891" s="248"/>
      <x:c r="IPF5891" s="248"/>
      <x:c r="IPG5891" s="248"/>
      <x:c r="IPH5891" s="248"/>
      <x:c r="IPI5891" s="248"/>
      <x:c r="IPJ5891" s="248"/>
      <x:c r="IPK5891" s="248"/>
      <x:c r="IPL5891" s="248"/>
      <x:c r="IPM5891" s="248"/>
      <x:c r="IPN5891" s="248"/>
      <x:c r="IPO5891" s="248"/>
      <x:c r="IPP5891" s="248"/>
      <x:c r="IPQ5891" s="248"/>
      <x:c r="IPR5891" s="248"/>
      <x:c r="IPS5891" s="248"/>
      <x:c r="IPT5891" s="248"/>
      <x:c r="IPU5891" s="248"/>
      <x:c r="IPV5891" s="248"/>
      <x:c r="IPW5891" s="248"/>
      <x:c r="IPX5891" s="248"/>
      <x:c r="IPY5891" s="248"/>
      <x:c r="IPZ5891" s="248"/>
      <x:c r="IQA5891" s="248"/>
      <x:c r="IQB5891" s="248"/>
      <x:c r="IQC5891" s="248"/>
      <x:c r="IQD5891" s="248"/>
      <x:c r="IQE5891" s="248"/>
      <x:c r="IQF5891" s="248"/>
      <x:c r="IQG5891" s="248"/>
      <x:c r="IQH5891" s="248"/>
      <x:c r="IQI5891" s="248"/>
      <x:c r="IQJ5891" s="248"/>
      <x:c r="IQK5891" s="248"/>
      <x:c r="IQL5891" s="248"/>
      <x:c r="IQM5891" s="248"/>
      <x:c r="IQN5891" s="248"/>
      <x:c r="IQO5891" s="248"/>
      <x:c r="IQP5891" s="248"/>
      <x:c r="IQQ5891" s="248"/>
      <x:c r="IQR5891" s="248"/>
      <x:c r="IQS5891" s="248"/>
      <x:c r="IQT5891" s="248"/>
      <x:c r="IQU5891" s="248"/>
      <x:c r="IQV5891" s="248"/>
      <x:c r="IQW5891" s="248"/>
      <x:c r="IQX5891" s="248"/>
      <x:c r="IQY5891" s="248"/>
      <x:c r="IQZ5891" s="248"/>
      <x:c r="IRA5891" s="248"/>
      <x:c r="IRB5891" s="248"/>
      <x:c r="IRC5891" s="248"/>
      <x:c r="IRD5891" s="248"/>
      <x:c r="IRE5891" s="248"/>
      <x:c r="IRF5891" s="248"/>
      <x:c r="IRG5891" s="248"/>
      <x:c r="IRH5891" s="248"/>
      <x:c r="IRI5891" s="248"/>
      <x:c r="IRJ5891" s="248"/>
      <x:c r="IRK5891" s="248"/>
      <x:c r="IRL5891" s="248"/>
      <x:c r="IRM5891" s="248"/>
      <x:c r="IRN5891" s="248"/>
      <x:c r="IRO5891" s="248"/>
      <x:c r="IRP5891" s="248"/>
      <x:c r="IRQ5891" s="248"/>
      <x:c r="IRR5891" s="248"/>
      <x:c r="IRS5891" s="248"/>
      <x:c r="IRT5891" s="248"/>
      <x:c r="IRU5891" s="248"/>
      <x:c r="IRV5891" s="248"/>
      <x:c r="IRW5891" s="248"/>
      <x:c r="IRX5891" s="248"/>
      <x:c r="IRY5891" s="248"/>
      <x:c r="IRZ5891" s="248"/>
      <x:c r="ISA5891" s="248"/>
      <x:c r="ISB5891" s="248"/>
      <x:c r="ISC5891" s="248"/>
      <x:c r="ISD5891" s="248"/>
      <x:c r="ISE5891" s="248"/>
      <x:c r="ISF5891" s="248"/>
      <x:c r="ISG5891" s="248"/>
      <x:c r="ISH5891" s="248"/>
      <x:c r="ISI5891" s="248"/>
      <x:c r="ISJ5891" s="248"/>
      <x:c r="ISK5891" s="248"/>
      <x:c r="ISL5891" s="248"/>
      <x:c r="ISM5891" s="248"/>
      <x:c r="ISN5891" s="248"/>
      <x:c r="ISO5891" s="248"/>
      <x:c r="ISP5891" s="248"/>
      <x:c r="ISQ5891" s="248"/>
      <x:c r="ISR5891" s="248"/>
      <x:c r="ISS5891" s="248"/>
      <x:c r="IST5891" s="248"/>
      <x:c r="ISU5891" s="248"/>
      <x:c r="ISV5891" s="248"/>
      <x:c r="ISW5891" s="248"/>
      <x:c r="ISX5891" s="248"/>
      <x:c r="ISY5891" s="248"/>
      <x:c r="ISZ5891" s="248"/>
      <x:c r="ITA5891" s="248"/>
      <x:c r="ITB5891" s="248"/>
      <x:c r="ITC5891" s="248"/>
      <x:c r="ITD5891" s="248"/>
      <x:c r="ITE5891" s="248"/>
      <x:c r="ITF5891" s="248"/>
      <x:c r="ITG5891" s="248"/>
      <x:c r="ITH5891" s="248"/>
      <x:c r="ITI5891" s="248"/>
      <x:c r="ITJ5891" s="248"/>
      <x:c r="ITK5891" s="248"/>
      <x:c r="ITL5891" s="248"/>
      <x:c r="ITM5891" s="248"/>
      <x:c r="ITN5891" s="248"/>
      <x:c r="ITO5891" s="248"/>
      <x:c r="ITP5891" s="248"/>
      <x:c r="ITQ5891" s="248"/>
      <x:c r="ITR5891" s="248"/>
      <x:c r="ITS5891" s="248"/>
      <x:c r="ITT5891" s="248"/>
      <x:c r="ITU5891" s="248"/>
      <x:c r="ITV5891" s="248"/>
      <x:c r="ITW5891" s="248"/>
      <x:c r="ITX5891" s="248"/>
      <x:c r="ITY5891" s="248"/>
      <x:c r="ITZ5891" s="248"/>
      <x:c r="IUA5891" s="248"/>
      <x:c r="IUB5891" s="248"/>
      <x:c r="IUC5891" s="248"/>
      <x:c r="IUD5891" s="248"/>
      <x:c r="IUE5891" s="248"/>
      <x:c r="IUF5891" s="248"/>
      <x:c r="IUG5891" s="248"/>
      <x:c r="IUH5891" s="248"/>
      <x:c r="IUI5891" s="248"/>
      <x:c r="IUJ5891" s="248"/>
      <x:c r="IUK5891" s="248"/>
      <x:c r="IUL5891" s="248"/>
      <x:c r="IUM5891" s="248"/>
      <x:c r="IUN5891" s="248"/>
      <x:c r="IUO5891" s="248"/>
      <x:c r="IUP5891" s="248"/>
      <x:c r="IUQ5891" s="248"/>
      <x:c r="IUR5891" s="248"/>
      <x:c r="IUS5891" s="248"/>
      <x:c r="IUT5891" s="248"/>
      <x:c r="IUU5891" s="248"/>
      <x:c r="IUV5891" s="248"/>
      <x:c r="IUW5891" s="248"/>
      <x:c r="IUX5891" s="248"/>
      <x:c r="IUY5891" s="248"/>
      <x:c r="IUZ5891" s="248"/>
      <x:c r="IVA5891" s="248"/>
      <x:c r="IVB5891" s="248"/>
      <x:c r="IVC5891" s="248"/>
      <x:c r="IVD5891" s="248"/>
      <x:c r="IVE5891" s="248"/>
      <x:c r="IVF5891" s="248"/>
      <x:c r="IVG5891" s="248"/>
      <x:c r="IVH5891" s="248"/>
      <x:c r="IVI5891" s="248"/>
      <x:c r="IVJ5891" s="248"/>
      <x:c r="IVK5891" s="248"/>
      <x:c r="IVL5891" s="248"/>
      <x:c r="IVM5891" s="248"/>
      <x:c r="IVN5891" s="248"/>
      <x:c r="IVO5891" s="248"/>
      <x:c r="IVP5891" s="248"/>
      <x:c r="IVQ5891" s="248"/>
      <x:c r="IVR5891" s="248"/>
      <x:c r="IVS5891" s="248"/>
      <x:c r="IVT5891" s="248"/>
      <x:c r="IVU5891" s="248"/>
      <x:c r="IVV5891" s="248"/>
      <x:c r="IVW5891" s="248"/>
      <x:c r="IVX5891" s="248"/>
      <x:c r="IVY5891" s="248"/>
      <x:c r="IVZ5891" s="248"/>
      <x:c r="IWA5891" s="248"/>
      <x:c r="IWB5891" s="248"/>
      <x:c r="IWC5891" s="248"/>
      <x:c r="IWD5891" s="248"/>
      <x:c r="IWE5891" s="248"/>
      <x:c r="IWF5891" s="248"/>
      <x:c r="IWG5891" s="248"/>
      <x:c r="IWH5891" s="248"/>
      <x:c r="IWI5891" s="248"/>
      <x:c r="IWJ5891" s="248"/>
      <x:c r="IWK5891" s="248"/>
      <x:c r="IWL5891" s="248"/>
      <x:c r="IWM5891" s="248"/>
      <x:c r="IWN5891" s="248"/>
      <x:c r="IWO5891" s="248"/>
      <x:c r="IWP5891" s="248"/>
      <x:c r="IWQ5891" s="248"/>
      <x:c r="IWR5891" s="248"/>
      <x:c r="IWS5891" s="248"/>
      <x:c r="IWT5891" s="248"/>
      <x:c r="IWU5891" s="248"/>
      <x:c r="IWV5891" s="248"/>
      <x:c r="IWW5891" s="248"/>
      <x:c r="IWX5891" s="248"/>
      <x:c r="IWY5891" s="248"/>
      <x:c r="IWZ5891" s="248"/>
      <x:c r="IXA5891" s="248"/>
      <x:c r="IXB5891" s="248"/>
      <x:c r="IXC5891" s="248"/>
      <x:c r="IXD5891" s="248"/>
      <x:c r="IXE5891" s="248"/>
      <x:c r="IXF5891" s="248"/>
      <x:c r="IXG5891" s="248"/>
      <x:c r="IXH5891" s="248"/>
      <x:c r="IXI5891" s="248"/>
      <x:c r="IXJ5891" s="248"/>
      <x:c r="IXK5891" s="248"/>
      <x:c r="IXL5891" s="248"/>
      <x:c r="IXM5891" s="248"/>
      <x:c r="IXN5891" s="248"/>
      <x:c r="IXO5891" s="248"/>
      <x:c r="IXP5891" s="248"/>
      <x:c r="IXQ5891" s="248"/>
      <x:c r="IXR5891" s="248"/>
      <x:c r="IXS5891" s="248"/>
      <x:c r="IXT5891" s="248"/>
      <x:c r="IXU5891" s="248"/>
      <x:c r="IXV5891" s="248"/>
      <x:c r="IXW5891" s="248"/>
      <x:c r="IXX5891" s="248"/>
      <x:c r="IXY5891" s="248"/>
      <x:c r="IXZ5891" s="248"/>
      <x:c r="IYA5891" s="248"/>
      <x:c r="IYB5891" s="248"/>
      <x:c r="IYC5891" s="248"/>
      <x:c r="IYD5891" s="248"/>
      <x:c r="IYE5891" s="248"/>
      <x:c r="IYF5891" s="248"/>
      <x:c r="IYG5891" s="248"/>
      <x:c r="IYH5891" s="248"/>
      <x:c r="IYI5891" s="248"/>
      <x:c r="IYJ5891" s="248"/>
      <x:c r="IYK5891" s="248"/>
      <x:c r="IYL5891" s="248"/>
      <x:c r="IYM5891" s="248"/>
      <x:c r="IYN5891" s="248"/>
      <x:c r="IYO5891" s="248"/>
      <x:c r="IYP5891" s="248"/>
      <x:c r="IYQ5891" s="248"/>
      <x:c r="IYR5891" s="248"/>
      <x:c r="IYS5891" s="248"/>
      <x:c r="IYT5891" s="248"/>
      <x:c r="IYU5891" s="248"/>
      <x:c r="IYV5891" s="248"/>
      <x:c r="IYW5891" s="248"/>
      <x:c r="IYX5891" s="248"/>
      <x:c r="IYY5891" s="248"/>
      <x:c r="IYZ5891" s="248"/>
      <x:c r="IZA5891" s="248"/>
      <x:c r="IZB5891" s="248"/>
      <x:c r="IZC5891" s="248"/>
      <x:c r="IZD5891" s="248"/>
      <x:c r="IZE5891" s="248"/>
      <x:c r="IZF5891" s="248"/>
      <x:c r="IZG5891" s="248"/>
      <x:c r="IZH5891" s="248"/>
      <x:c r="IZI5891" s="248"/>
      <x:c r="IZJ5891" s="248"/>
      <x:c r="IZK5891" s="248"/>
      <x:c r="IZL5891" s="248"/>
      <x:c r="IZM5891" s="248"/>
      <x:c r="IZN5891" s="248"/>
      <x:c r="IZO5891" s="248"/>
      <x:c r="IZP5891" s="248"/>
      <x:c r="IZQ5891" s="248"/>
      <x:c r="IZR5891" s="248"/>
      <x:c r="IZS5891" s="248"/>
      <x:c r="IZT5891" s="248"/>
      <x:c r="IZU5891" s="248"/>
      <x:c r="IZV5891" s="248"/>
      <x:c r="IZW5891" s="248"/>
      <x:c r="IZX5891" s="248"/>
      <x:c r="IZY5891" s="248"/>
      <x:c r="IZZ5891" s="248"/>
      <x:c r="JAA5891" s="248"/>
      <x:c r="JAB5891" s="248"/>
      <x:c r="JAC5891" s="248"/>
      <x:c r="JAD5891" s="248"/>
      <x:c r="JAE5891" s="248"/>
      <x:c r="JAF5891" s="248"/>
      <x:c r="JAG5891" s="248"/>
      <x:c r="JAH5891" s="248"/>
      <x:c r="JAI5891" s="248"/>
      <x:c r="JAJ5891" s="248"/>
      <x:c r="JAK5891" s="248"/>
      <x:c r="JAL5891" s="248"/>
      <x:c r="JAM5891" s="248"/>
      <x:c r="JAN5891" s="248"/>
      <x:c r="JAO5891" s="248"/>
      <x:c r="JAP5891" s="248"/>
      <x:c r="JAQ5891" s="248"/>
      <x:c r="JAR5891" s="248"/>
      <x:c r="JAS5891" s="248"/>
      <x:c r="JAT5891" s="248"/>
      <x:c r="JAU5891" s="248"/>
      <x:c r="JAV5891" s="248"/>
      <x:c r="JAW5891" s="248"/>
      <x:c r="JAX5891" s="248"/>
      <x:c r="JAY5891" s="248"/>
      <x:c r="JAZ5891" s="248"/>
      <x:c r="JBA5891" s="248"/>
      <x:c r="JBB5891" s="248"/>
      <x:c r="JBC5891" s="248"/>
      <x:c r="JBD5891" s="248"/>
      <x:c r="JBE5891" s="248"/>
      <x:c r="JBF5891" s="248"/>
      <x:c r="JBG5891" s="248"/>
      <x:c r="JBH5891" s="248"/>
      <x:c r="JBI5891" s="248"/>
      <x:c r="JBJ5891" s="248"/>
      <x:c r="JBK5891" s="248"/>
      <x:c r="JBL5891" s="248"/>
      <x:c r="JBM5891" s="248"/>
      <x:c r="JBN5891" s="248"/>
      <x:c r="JBO5891" s="248"/>
      <x:c r="JBP5891" s="248"/>
      <x:c r="JBQ5891" s="248"/>
      <x:c r="JBR5891" s="248"/>
      <x:c r="JBS5891" s="248"/>
      <x:c r="JBT5891" s="248"/>
      <x:c r="JBU5891" s="248"/>
      <x:c r="JBV5891" s="248"/>
      <x:c r="JBW5891" s="248"/>
      <x:c r="JBX5891" s="248"/>
      <x:c r="JBY5891" s="248"/>
      <x:c r="JBZ5891" s="248"/>
      <x:c r="JCA5891" s="248"/>
      <x:c r="JCB5891" s="248"/>
      <x:c r="JCC5891" s="248"/>
      <x:c r="JCD5891" s="248"/>
      <x:c r="JCE5891" s="248"/>
      <x:c r="JCF5891" s="248"/>
      <x:c r="JCG5891" s="248"/>
      <x:c r="JCH5891" s="248"/>
      <x:c r="JCI5891" s="248"/>
      <x:c r="JCJ5891" s="248"/>
      <x:c r="JCK5891" s="248"/>
      <x:c r="JCL5891" s="248"/>
      <x:c r="JCM5891" s="248"/>
      <x:c r="JCN5891" s="248"/>
      <x:c r="JCO5891" s="248"/>
      <x:c r="JCP5891" s="248"/>
      <x:c r="JCQ5891" s="248"/>
      <x:c r="JCR5891" s="248"/>
      <x:c r="JCS5891" s="248"/>
      <x:c r="JCT5891" s="248"/>
      <x:c r="JCU5891" s="248"/>
      <x:c r="JCV5891" s="248"/>
      <x:c r="JCW5891" s="248"/>
      <x:c r="JCX5891" s="248"/>
      <x:c r="JCY5891" s="248"/>
      <x:c r="JCZ5891" s="248"/>
      <x:c r="JDA5891" s="248"/>
      <x:c r="JDB5891" s="248"/>
      <x:c r="JDC5891" s="248"/>
      <x:c r="JDD5891" s="248"/>
      <x:c r="JDE5891" s="248"/>
      <x:c r="JDF5891" s="248"/>
      <x:c r="JDG5891" s="248"/>
      <x:c r="JDH5891" s="248"/>
      <x:c r="JDI5891" s="248"/>
      <x:c r="JDJ5891" s="248"/>
      <x:c r="JDK5891" s="248"/>
      <x:c r="JDL5891" s="248"/>
      <x:c r="JDM5891" s="248"/>
      <x:c r="JDN5891" s="248"/>
      <x:c r="JDO5891" s="248"/>
      <x:c r="JDP5891" s="248"/>
      <x:c r="JDQ5891" s="248"/>
      <x:c r="JDR5891" s="248"/>
      <x:c r="JDS5891" s="248"/>
      <x:c r="JDT5891" s="248"/>
      <x:c r="JDU5891" s="248"/>
      <x:c r="JDV5891" s="248"/>
      <x:c r="JDW5891" s="248"/>
      <x:c r="JDX5891" s="248"/>
      <x:c r="JDY5891" s="248"/>
      <x:c r="JDZ5891" s="248"/>
      <x:c r="JEA5891" s="248"/>
      <x:c r="JEB5891" s="248"/>
      <x:c r="JEC5891" s="248"/>
      <x:c r="JED5891" s="248"/>
      <x:c r="JEE5891" s="248"/>
      <x:c r="JEF5891" s="248"/>
      <x:c r="JEG5891" s="248"/>
      <x:c r="JEH5891" s="248"/>
      <x:c r="JEI5891" s="248"/>
      <x:c r="JEJ5891" s="248"/>
      <x:c r="JEK5891" s="248"/>
      <x:c r="JEL5891" s="248"/>
      <x:c r="JEM5891" s="248"/>
      <x:c r="JEN5891" s="248"/>
      <x:c r="JEO5891" s="248"/>
      <x:c r="JEP5891" s="248"/>
      <x:c r="JEQ5891" s="248"/>
      <x:c r="JER5891" s="248"/>
      <x:c r="JES5891" s="248"/>
      <x:c r="JET5891" s="248"/>
      <x:c r="JEU5891" s="248"/>
      <x:c r="JEV5891" s="248"/>
      <x:c r="JEW5891" s="248"/>
      <x:c r="JEX5891" s="248"/>
      <x:c r="JEY5891" s="248"/>
      <x:c r="JEZ5891" s="248"/>
      <x:c r="JFA5891" s="248"/>
      <x:c r="JFB5891" s="248"/>
      <x:c r="JFC5891" s="248"/>
      <x:c r="JFD5891" s="248"/>
      <x:c r="JFE5891" s="248"/>
      <x:c r="JFF5891" s="248"/>
      <x:c r="JFG5891" s="248"/>
      <x:c r="JFH5891" s="248"/>
      <x:c r="JFI5891" s="248"/>
      <x:c r="JFJ5891" s="248"/>
      <x:c r="JFK5891" s="248"/>
      <x:c r="JFL5891" s="248"/>
      <x:c r="JFM5891" s="248"/>
      <x:c r="JFN5891" s="248"/>
      <x:c r="JFO5891" s="248"/>
      <x:c r="JFP5891" s="248"/>
      <x:c r="JFQ5891" s="248"/>
      <x:c r="JFR5891" s="248"/>
      <x:c r="JFS5891" s="248"/>
      <x:c r="JFT5891" s="248"/>
      <x:c r="JFU5891" s="248"/>
      <x:c r="JFV5891" s="248"/>
      <x:c r="JFW5891" s="248"/>
      <x:c r="JFX5891" s="248"/>
      <x:c r="JFY5891" s="248"/>
      <x:c r="JFZ5891" s="248"/>
      <x:c r="JGA5891" s="248"/>
      <x:c r="JGB5891" s="248"/>
      <x:c r="JGC5891" s="248"/>
      <x:c r="JGD5891" s="248"/>
      <x:c r="JGE5891" s="248"/>
      <x:c r="JGF5891" s="248"/>
      <x:c r="JGG5891" s="248"/>
      <x:c r="JGH5891" s="248"/>
      <x:c r="JGI5891" s="248"/>
      <x:c r="JGJ5891" s="248"/>
      <x:c r="JGK5891" s="248"/>
      <x:c r="JGL5891" s="248"/>
      <x:c r="JGM5891" s="248"/>
      <x:c r="JGN5891" s="248"/>
      <x:c r="JGO5891" s="248"/>
      <x:c r="JGP5891" s="248"/>
      <x:c r="JGQ5891" s="248"/>
      <x:c r="JGR5891" s="248"/>
      <x:c r="JGS5891" s="248"/>
      <x:c r="JGT5891" s="248"/>
      <x:c r="JGU5891" s="248"/>
      <x:c r="JGV5891" s="248"/>
      <x:c r="JGW5891" s="248"/>
      <x:c r="JGX5891" s="248"/>
      <x:c r="JGY5891" s="248"/>
      <x:c r="JGZ5891" s="248"/>
      <x:c r="JHA5891" s="248"/>
      <x:c r="JHB5891" s="248"/>
      <x:c r="JHC5891" s="248"/>
      <x:c r="JHD5891" s="248"/>
      <x:c r="JHE5891" s="248"/>
      <x:c r="JHF5891" s="248"/>
      <x:c r="JHG5891" s="248"/>
      <x:c r="JHH5891" s="248"/>
      <x:c r="JHI5891" s="248"/>
      <x:c r="JHJ5891" s="248"/>
      <x:c r="JHK5891" s="248"/>
      <x:c r="JHL5891" s="248"/>
      <x:c r="JHM5891" s="248"/>
      <x:c r="JHN5891" s="248"/>
      <x:c r="JHO5891" s="248"/>
      <x:c r="JHP5891" s="248"/>
      <x:c r="JHQ5891" s="248"/>
      <x:c r="JHR5891" s="248"/>
      <x:c r="JHS5891" s="248"/>
      <x:c r="JHT5891" s="248"/>
      <x:c r="JHU5891" s="248"/>
      <x:c r="JHV5891" s="248"/>
      <x:c r="JHW5891" s="248"/>
      <x:c r="JHX5891" s="248"/>
      <x:c r="JHY5891" s="248"/>
      <x:c r="JHZ5891" s="248"/>
      <x:c r="JIA5891" s="248"/>
      <x:c r="JIB5891" s="248"/>
      <x:c r="JIC5891" s="248"/>
      <x:c r="JID5891" s="248"/>
      <x:c r="JIE5891" s="248"/>
      <x:c r="JIF5891" s="248"/>
      <x:c r="JIG5891" s="248"/>
      <x:c r="JIH5891" s="248"/>
      <x:c r="JII5891" s="248"/>
      <x:c r="JIJ5891" s="248"/>
      <x:c r="JIK5891" s="248"/>
      <x:c r="JIL5891" s="248"/>
      <x:c r="JIM5891" s="248"/>
      <x:c r="JIN5891" s="248"/>
      <x:c r="JIO5891" s="248"/>
      <x:c r="JIP5891" s="248"/>
      <x:c r="JIQ5891" s="248"/>
      <x:c r="JIR5891" s="248"/>
      <x:c r="JIS5891" s="248"/>
      <x:c r="JIT5891" s="248"/>
      <x:c r="JIU5891" s="248"/>
      <x:c r="JIV5891" s="248"/>
      <x:c r="JIW5891" s="248"/>
      <x:c r="JIX5891" s="248"/>
      <x:c r="JIY5891" s="248"/>
      <x:c r="JIZ5891" s="248"/>
      <x:c r="JJA5891" s="248"/>
      <x:c r="JJB5891" s="248"/>
      <x:c r="JJC5891" s="248"/>
      <x:c r="JJD5891" s="248"/>
      <x:c r="JJE5891" s="248"/>
      <x:c r="JJF5891" s="248"/>
      <x:c r="JJG5891" s="248"/>
      <x:c r="JJH5891" s="248"/>
      <x:c r="JJI5891" s="248"/>
      <x:c r="JJJ5891" s="248"/>
      <x:c r="JJK5891" s="248"/>
      <x:c r="JJL5891" s="248"/>
      <x:c r="JJM5891" s="248"/>
      <x:c r="JJN5891" s="248"/>
      <x:c r="JJO5891" s="248"/>
      <x:c r="JJP5891" s="248"/>
      <x:c r="JJQ5891" s="248"/>
      <x:c r="JJR5891" s="248"/>
      <x:c r="JJS5891" s="248"/>
      <x:c r="JJT5891" s="248"/>
      <x:c r="JJU5891" s="248"/>
      <x:c r="JJV5891" s="248"/>
      <x:c r="JJW5891" s="248"/>
      <x:c r="JJX5891" s="248"/>
      <x:c r="JJY5891" s="248"/>
      <x:c r="JJZ5891" s="248"/>
      <x:c r="JKA5891" s="248"/>
      <x:c r="JKB5891" s="248"/>
      <x:c r="JKC5891" s="248"/>
      <x:c r="JKD5891" s="248"/>
      <x:c r="JKE5891" s="248"/>
      <x:c r="JKF5891" s="248"/>
      <x:c r="JKG5891" s="248"/>
      <x:c r="JKH5891" s="248"/>
      <x:c r="JKI5891" s="248"/>
      <x:c r="JKJ5891" s="248"/>
      <x:c r="JKK5891" s="248"/>
      <x:c r="JKL5891" s="248"/>
      <x:c r="JKM5891" s="248"/>
      <x:c r="JKN5891" s="248"/>
      <x:c r="JKO5891" s="248"/>
      <x:c r="JKP5891" s="248"/>
      <x:c r="JKQ5891" s="248"/>
      <x:c r="JKR5891" s="248"/>
      <x:c r="JKS5891" s="248"/>
      <x:c r="JKT5891" s="248"/>
      <x:c r="JKU5891" s="248"/>
      <x:c r="JKV5891" s="248"/>
      <x:c r="JKW5891" s="248"/>
      <x:c r="JKX5891" s="248"/>
      <x:c r="JKY5891" s="248"/>
      <x:c r="JKZ5891" s="248"/>
      <x:c r="JLA5891" s="248"/>
      <x:c r="JLB5891" s="248"/>
      <x:c r="JLC5891" s="248"/>
      <x:c r="JLD5891" s="248"/>
      <x:c r="JLE5891" s="248"/>
      <x:c r="JLF5891" s="248"/>
      <x:c r="JLG5891" s="248"/>
      <x:c r="JLH5891" s="248"/>
      <x:c r="JLI5891" s="248"/>
      <x:c r="JLJ5891" s="248"/>
      <x:c r="JLK5891" s="248"/>
      <x:c r="JLL5891" s="248"/>
      <x:c r="JLM5891" s="248"/>
      <x:c r="JLN5891" s="248"/>
      <x:c r="JLO5891" s="248"/>
      <x:c r="JLP5891" s="248"/>
      <x:c r="JLQ5891" s="248"/>
      <x:c r="JLR5891" s="248"/>
      <x:c r="JLS5891" s="248"/>
      <x:c r="JLT5891" s="248"/>
      <x:c r="JLU5891" s="248"/>
      <x:c r="JLV5891" s="248"/>
      <x:c r="JLW5891" s="248"/>
      <x:c r="JLX5891" s="248"/>
      <x:c r="JLY5891" s="248"/>
      <x:c r="JLZ5891" s="248"/>
      <x:c r="JMA5891" s="248"/>
      <x:c r="JMB5891" s="248"/>
      <x:c r="JMC5891" s="248"/>
      <x:c r="JMD5891" s="248"/>
      <x:c r="JME5891" s="248"/>
      <x:c r="JMF5891" s="248"/>
      <x:c r="JMG5891" s="248"/>
      <x:c r="JMH5891" s="248"/>
      <x:c r="JMI5891" s="248"/>
      <x:c r="JMJ5891" s="248"/>
      <x:c r="JMK5891" s="248"/>
      <x:c r="JML5891" s="248"/>
      <x:c r="JMM5891" s="248"/>
      <x:c r="JMN5891" s="248"/>
      <x:c r="JMO5891" s="248"/>
      <x:c r="JMP5891" s="248"/>
      <x:c r="JMQ5891" s="248"/>
      <x:c r="JMR5891" s="248"/>
      <x:c r="JMS5891" s="248"/>
      <x:c r="JMT5891" s="248"/>
      <x:c r="JMU5891" s="248"/>
      <x:c r="JMV5891" s="248"/>
      <x:c r="JMW5891" s="248"/>
      <x:c r="JMX5891" s="248"/>
      <x:c r="JMY5891" s="248"/>
      <x:c r="JMZ5891" s="248"/>
      <x:c r="JNA5891" s="248"/>
      <x:c r="JNB5891" s="248"/>
      <x:c r="JNC5891" s="248"/>
      <x:c r="JND5891" s="248"/>
      <x:c r="JNE5891" s="248"/>
      <x:c r="JNF5891" s="248"/>
      <x:c r="JNG5891" s="248"/>
      <x:c r="JNH5891" s="248"/>
      <x:c r="JNI5891" s="248"/>
      <x:c r="JNJ5891" s="248"/>
      <x:c r="JNK5891" s="248"/>
      <x:c r="JNL5891" s="248"/>
      <x:c r="JNM5891" s="248"/>
      <x:c r="JNN5891" s="248"/>
      <x:c r="JNO5891" s="248"/>
      <x:c r="JNP5891" s="248"/>
      <x:c r="JNQ5891" s="248"/>
      <x:c r="JNR5891" s="248"/>
      <x:c r="JNS5891" s="248"/>
      <x:c r="JNT5891" s="248"/>
      <x:c r="JNU5891" s="248"/>
      <x:c r="JNV5891" s="248"/>
      <x:c r="JNW5891" s="248"/>
      <x:c r="JNX5891" s="248"/>
      <x:c r="JNY5891" s="248"/>
      <x:c r="JNZ5891" s="248"/>
      <x:c r="JOA5891" s="248"/>
      <x:c r="JOB5891" s="248"/>
      <x:c r="JOC5891" s="248"/>
      <x:c r="JOD5891" s="248"/>
      <x:c r="JOE5891" s="248"/>
      <x:c r="JOF5891" s="248"/>
      <x:c r="JOG5891" s="248"/>
      <x:c r="JOH5891" s="248"/>
      <x:c r="JOI5891" s="248"/>
      <x:c r="JOJ5891" s="248"/>
      <x:c r="JOK5891" s="248"/>
      <x:c r="JOL5891" s="248"/>
      <x:c r="JOM5891" s="248"/>
      <x:c r="JON5891" s="248"/>
      <x:c r="JOO5891" s="248"/>
      <x:c r="JOP5891" s="248"/>
      <x:c r="JOQ5891" s="248"/>
      <x:c r="JOR5891" s="248"/>
      <x:c r="JOS5891" s="248"/>
      <x:c r="JOT5891" s="248"/>
      <x:c r="JOU5891" s="248"/>
      <x:c r="JOV5891" s="248"/>
      <x:c r="JOW5891" s="248"/>
      <x:c r="JOX5891" s="248"/>
      <x:c r="JOY5891" s="248"/>
      <x:c r="JOZ5891" s="248"/>
      <x:c r="JPA5891" s="248"/>
      <x:c r="JPB5891" s="248"/>
      <x:c r="JPC5891" s="248"/>
      <x:c r="JPD5891" s="248"/>
      <x:c r="JPE5891" s="248"/>
      <x:c r="JPF5891" s="248"/>
      <x:c r="JPG5891" s="248"/>
      <x:c r="JPH5891" s="248"/>
      <x:c r="JPI5891" s="248"/>
      <x:c r="JPJ5891" s="248"/>
      <x:c r="JPK5891" s="248"/>
      <x:c r="JPL5891" s="248"/>
      <x:c r="JPM5891" s="248"/>
      <x:c r="JPN5891" s="248"/>
      <x:c r="JPO5891" s="248"/>
      <x:c r="JPP5891" s="248"/>
      <x:c r="JPQ5891" s="248"/>
      <x:c r="JPR5891" s="248"/>
      <x:c r="JPS5891" s="248"/>
      <x:c r="JPT5891" s="248"/>
      <x:c r="JPU5891" s="248"/>
      <x:c r="JPV5891" s="248"/>
      <x:c r="JPW5891" s="248"/>
      <x:c r="JPX5891" s="248"/>
      <x:c r="JPY5891" s="248"/>
      <x:c r="JPZ5891" s="248"/>
      <x:c r="JQA5891" s="248"/>
      <x:c r="JQB5891" s="248"/>
      <x:c r="JQC5891" s="248"/>
      <x:c r="JQD5891" s="248"/>
      <x:c r="JQE5891" s="248"/>
      <x:c r="JQF5891" s="248"/>
      <x:c r="JQG5891" s="248"/>
      <x:c r="JQH5891" s="248"/>
      <x:c r="JQI5891" s="248"/>
      <x:c r="JQJ5891" s="248"/>
      <x:c r="JQK5891" s="248"/>
      <x:c r="JQL5891" s="248"/>
      <x:c r="JQM5891" s="248"/>
      <x:c r="JQN5891" s="248"/>
      <x:c r="JQO5891" s="248"/>
      <x:c r="JQP5891" s="248"/>
      <x:c r="JQQ5891" s="248"/>
      <x:c r="JQR5891" s="248"/>
      <x:c r="JQS5891" s="248"/>
      <x:c r="JQT5891" s="248"/>
      <x:c r="JQU5891" s="248"/>
      <x:c r="JQV5891" s="248"/>
      <x:c r="JQW5891" s="248"/>
      <x:c r="JQX5891" s="248"/>
      <x:c r="JQY5891" s="248"/>
      <x:c r="JQZ5891" s="248"/>
      <x:c r="JRA5891" s="248"/>
      <x:c r="JRB5891" s="248"/>
      <x:c r="JRC5891" s="248"/>
      <x:c r="JRD5891" s="248"/>
      <x:c r="JRE5891" s="248"/>
      <x:c r="JRF5891" s="248"/>
      <x:c r="JRG5891" s="248"/>
      <x:c r="JRH5891" s="248"/>
      <x:c r="JRI5891" s="248"/>
      <x:c r="JRJ5891" s="248"/>
      <x:c r="JRK5891" s="248"/>
      <x:c r="JRL5891" s="248"/>
      <x:c r="JRM5891" s="248"/>
      <x:c r="JRN5891" s="248"/>
      <x:c r="JRO5891" s="248"/>
      <x:c r="JRP5891" s="248"/>
      <x:c r="JRQ5891" s="248"/>
      <x:c r="JRR5891" s="248"/>
      <x:c r="JRS5891" s="248"/>
      <x:c r="JRT5891" s="248"/>
      <x:c r="JRU5891" s="248"/>
      <x:c r="JRV5891" s="248"/>
      <x:c r="JRW5891" s="248"/>
      <x:c r="JRX5891" s="248"/>
      <x:c r="JRY5891" s="248"/>
      <x:c r="JRZ5891" s="248"/>
      <x:c r="JSA5891" s="248"/>
      <x:c r="JSB5891" s="248"/>
      <x:c r="JSC5891" s="248"/>
      <x:c r="JSD5891" s="248"/>
      <x:c r="JSE5891" s="248"/>
      <x:c r="JSF5891" s="248"/>
      <x:c r="JSG5891" s="248"/>
      <x:c r="JSH5891" s="248"/>
      <x:c r="JSI5891" s="248"/>
      <x:c r="JSJ5891" s="248"/>
      <x:c r="JSK5891" s="248"/>
      <x:c r="JSL5891" s="248"/>
      <x:c r="JSM5891" s="248"/>
      <x:c r="JSN5891" s="248"/>
      <x:c r="JSO5891" s="248"/>
      <x:c r="JSP5891" s="248"/>
      <x:c r="JSQ5891" s="248"/>
      <x:c r="JSR5891" s="248"/>
      <x:c r="JSS5891" s="248"/>
      <x:c r="JST5891" s="248"/>
      <x:c r="JSU5891" s="248"/>
      <x:c r="JSV5891" s="248"/>
      <x:c r="JSW5891" s="248"/>
      <x:c r="JSX5891" s="248"/>
      <x:c r="JSY5891" s="248"/>
      <x:c r="JSZ5891" s="248"/>
      <x:c r="JTA5891" s="248"/>
      <x:c r="JTB5891" s="248"/>
      <x:c r="JTC5891" s="248"/>
      <x:c r="JTD5891" s="248"/>
      <x:c r="JTE5891" s="248"/>
      <x:c r="JTF5891" s="248"/>
      <x:c r="JTG5891" s="248"/>
      <x:c r="JTH5891" s="248"/>
      <x:c r="JTI5891" s="248"/>
      <x:c r="JTJ5891" s="248"/>
      <x:c r="JTK5891" s="248"/>
      <x:c r="JTL5891" s="248"/>
      <x:c r="JTM5891" s="248"/>
      <x:c r="JTN5891" s="248"/>
      <x:c r="JTO5891" s="248"/>
      <x:c r="JTP5891" s="248"/>
      <x:c r="JTQ5891" s="248"/>
      <x:c r="JTR5891" s="248"/>
      <x:c r="JTS5891" s="248"/>
      <x:c r="JTT5891" s="248"/>
      <x:c r="JTU5891" s="248"/>
      <x:c r="JTV5891" s="248"/>
      <x:c r="JTW5891" s="248"/>
      <x:c r="JTX5891" s="248"/>
      <x:c r="JTY5891" s="248"/>
      <x:c r="JTZ5891" s="248"/>
      <x:c r="JUA5891" s="248"/>
      <x:c r="JUB5891" s="248"/>
      <x:c r="JUC5891" s="248"/>
      <x:c r="JUD5891" s="248"/>
      <x:c r="JUE5891" s="248"/>
      <x:c r="JUF5891" s="248"/>
      <x:c r="JUG5891" s="248"/>
      <x:c r="JUH5891" s="248"/>
      <x:c r="JUI5891" s="248"/>
      <x:c r="JUJ5891" s="248"/>
      <x:c r="JUK5891" s="248"/>
      <x:c r="JUL5891" s="248"/>
      <x:c r="JUM5891" s="248"/>
      <x:c r="JUN5891" s="248"/>
      <x:c r="JUO5891" s="248"/>
      <x:c r="JUP5891" s="248"/>
      <x:c r="JUQ5891" s="248"/>
      <x:c r="JUR5891" s="248"/>
      <x:c r="JUS5891" s="248"/>
      <x:c r="JUT5891" s="248"/>
      <x:c r="JUU5891" s="248"/>
      <x:c r="JUV5891" s="248"/>
      <x:c r="JUW5891" s="248"/>
      <x:c r="JUX5891" s="248"/>
      <x:c r="JUY5891" s="248"/>
      <x:c r="JUZ5891" s="248"/>
      <x:c r="JVA5891" s="248"/>
      <x:c r="JVB5891" s="248"/>
      <x:c r="JVC5891" s="248"/>
      <x:c r="JVD5891" s="248"/>
      <x:c r="JVE5891" s="248"/>
      <x:c r="JVF5891" s="248"/>
      <x:c r="JVG5891" s="248"/>
      <x:c r="JVH5891" s="248"/>
      <x:c r="JVI5891" s="248"/>
      <x:c r="JVJ5891" s="248"/>
      <x:c r="JVK5891" s="248"/>
      <x:c r="JVL5891" s="248"/>
      <x:c r="JVM5891" s="248"/>
      <x:c r="JVN5891" s="248"/>
      <x:c r="JVO5891" s="248"/>
      <x:c r="JVP5891" s="248"/>
      <x:c r="JVQ5891" s="248"/>
      <x:c r="JVR5891" s="248"/>
      <x:c r="JVS5891" s="248"/>
      <x:c r="JVT5891" s="248"/>
      <x:c r="JVU5891" s="248"/>
      <x:c r="JVV5891" s="248"/>
      <x:c r="JVW5891" s="248"/>
      <x:c r="JVX5891" s="248"/>
      <x:c r="JVY5891" s="248"/>
      <x:c r="JVZ5891" s="248"/>
      <x:c r="JWA5891" s="248"/>
      <x:c r="JWB5891" s="248"/>
      <x:c r="JWC5891" s="248"/>
      <x:c r="JWD5891" s="248"/>
      <x:c r="JWE5891" s="248"/>
      <x:c r="JWF5891" s="248"/>
      <x:c r="JWG5891" s="248"/>
      <x:c r="JWH5891" s="248"/>
      <x:c r="JWI5891" s="248"/>
      <x:c r="JWJ5891" s="248"/>
      <x:c r="JWK5891" s="248"/>
      <x:c r="JWL5891" s="248"/>
      <x:c r="JWM5891" s="248"/>
      <x:c r="JWN5891" s="248"/>
      <x:c r="JWO5891" s="248"/>
      <x:c r="JWP5891" s="248"/>
      <x:c r="JWQ5891" s="248"/>
      <x:c r="JWR5891" s="248"/>
      <x:c r="JWS5891" s="248"/>
      <x:c r="JWT5891" s="248"/>
      <x:c r="JWU5891" s="248"/>
      <x:c r="JWV5891" s="248"/>
      <x:c r="JWW5891" s="248"/>
      <x:c r="JWX5891" s="248"/>
      <x:c r="JWY5891" s="248"/>
      <x:c r="JWZ5891" s="248"/>
      <x:c r="JXA5891" s="248"/>
      <x:c r="JXB5891" s="248"/>
      <x:c r="JXC5891" s="248"/>
      <x:c r="JXD5891" s="248"/>
      <x:c r="JXE5891" s="248"/>
      <x:c r="JXF5891" s="248"/>
      <x:c r="JXG5891" s="248"/>
      <x:c r="JXH5891" s="248"/>
      <x:c r="JXI5891" s="248"/>
      <x:c r="JXJ5891" s="248"/>
      <x:c r="JXK5891" s="248"/>
      <x:c r="JXL5891" s="248"/>
      <x:c r="JXM5891" s="248"/>
      <x:c r="JXN5891" s="248"/>
      <x:c r="JXO5891" s="248"/>
      <x:c r="JXP5891" s="248"/>
      <x:c r="JXQ5891" s="248"/>
      <x:c r="JXR5891" s="248"/>
      <x:c r="JXS5891" s="248"/>
      <x:c r="JXT5891" s="248"/>
      <x:c r="JXU5891" s="248"/>
      <x:c r="JXV5891" s="248"/>
      <x:c r="JXW5891" s="248"/>
      <x:c r="JXX5891" s="248"/>
      <x:c r="JXY5891" s="248"/>
      <x:c r="JXZ5891" s="248"/>
      <x:c r="JYA5891" s="248"/>
      <x:c r="JYB5891" s="248"/>
      <x:c r="JYC5891" s="248"/>
      <x:c r="JYD5891" s="248"/>
      <x:c r="JYE5891" s="248"/>
      <x:c r="JYF5891" s="248"/>
      <x:c r="JYG5891" s="248"/>
      <x:c r="JYH5891" s="248"/>
      <x:c r="JYI5891" s="248"/>
      <x:c r="JYJ5891" s="248"/>
      <x:c r="JYK5891" s="248"/>
      <x:c r="JYL5891" s="248"/>
      <x:c r="JYM5891" s="248"/>
      <x:c r="JYN5891" s="248"/>
      <x:c r="JYO5891" s="248"/>
      <x:c r="JYP5891" s="248"/>
      <x:c r="JYQ5891" s="248"/>
      <x:c r="JYR5891" s="248"/>
      <x:c r="JYS5891" s="248"/>
      <x:c r="JYT5891" s="248"/>
      <x:c r="JYU5891" s="248"/>
      <x:c r="JYV5891" s="248"/>
      <x:c r="JYW5891" s="248"/>
      <x:c r="JYX5891" s="248"/>
      <x:c r="JYY5891" s="248"/>
      <x:c r="JYZ5891" s="248"/>
      <x:c r="JZA5891" s="248"/>
      <x:c r="JZB5891" s="248"/>
      <x:c r="JZC5891" s="248"/>
      <x:c r="JZD5891" s="248"/>
      <x:c r="JZE5891" s="248"/>
      <x:c r="JZF5891" s="248"/>
      <x:c r="JZG5891" s="248"/>
      <x:c r="JZH5891" s="248"/>
      <x:c r="JZI5891" s="248"/>
      <x:c r="JZJ5891" s="248"/>
      <x:c r="JZK5891" s="248"/>
      <x:c r="JZL5891" s="248"/>
      <x:c r="JZM5891" s="248"/>
      <x:c r="JZN5891" s="248"/>
      <x:c r="JZO5891" s="248"/>
      <x:c r="JZP5891" s="248"/>
      <x:c r="JZQ5891" s="248"/>
      <x:c r="JZR5891" s="248"/>
      <x:c r="JZS5891" s="248"/>
      <x:c r="JZT5891" s="248"/>
      <x:c r="JZU5891" s="248"/>
      <x:c r="JZV5891" s="248"/>
      <x:c r="JZW5891" s="248"/>
      <x:c r="JZX5891" s="248"/>
      <x:c r="JZY5891" s="248"/>
      <x:c r="JZZ5891" s="248"/>
      <x:c r="KAA5891" s="248"/>
      <x:c r="KAB5891" s="248"/>
      <x:c r="KAC5891" s="248"/>
      <x:c r="KAD5891" s="248"/>
      <x:c r="KAE5891" s="248"/>
      <x:c r="KAF5891" s="248"/>
      <x:c r="KAG5891" s="248"/>
      <x:c r="KAH5891" s="248"/>
      <x:c r="KAI5891" s="248"/>
      <x:c r="KAJ5891" s="248"/>
      <x:c r="KAK5891" s="248"/>
      <x:c r="KAL5891" s="248"/>
      <x:c r="KAM5891" s="248"/>
      <x:c r="KAN5891" s="248"/>
      <x:c r="KAO5891" s="248"/>
      <x:c r="KAP5891" s="248"/>
      <x:c r="KAQ5891" s="248"/>
      <x:c r="KAR5891" s="248"/>
      <x:c r="KAS5891" s="248"/>
      <x:c r="KAT5891" s="248"/>
      <x:c r="KAU5891" s="248"/>
      <x:c r="KAV5891" s="248"/>
      <x:c r="KAW5891" s="248"/>
      <x:c r="KAX5891" s="248"/>
      <x:c r="KAY5891" s="248"/>
      <x:c r="KAZ5891" s="248"/>
      <x:c r="KBA5891" s="248"/>
      <x:c r="KBB5891" s="248"/>
      <x:c r="KBC5891" s="248"/>
      <x:c r="KBD5891" s="248"/>
      <x:c r="KBE5891" s="248"/>
      <x:c r="KBF5891" s="248"/>
      <x:c r="KBG5891" s="248"/>
      <x:c r="KBH5891" s="248"/>
      <x:c r="KBI5891" s="248"/>
      <x:c r="KBJ5891" s="248"/>
      <x:c r="KBK5891" s="248"/>
      <x:c r="KBL5891" s="248"/>
      <x:c r="KBM5891" s="248"/>
      <x:c r="KBN5891" s="248"/>
      <x:c r="KBO5891" s="248"/>
      <x:c r="KBP5891" s="248"/>
      <x:c r="KBQ5891" s="248"/>
      <x:c r="KBR5891" s="248"/>
      <x:c r="KBS5891" s="248"/>
      <x:c r="KBT5891" s="248"/>
      <x:c r="KBU5891" s="248"/>
      <x:c r="KBV5891" s="248"/>
      <x:c r="KBW5891" s="248"/>
      <x:c r="KBX5891" s="248"/>
      <x:c r="KBY5891" s="248"/>
      <x:c r="KBZ5891" s="248"/>
      <x:c r="KCA5891" s="248"/>
      <x:c r="KCB5891" s="248"/>
      <x:c r="KCC5891" s="248"/>
      <x:c r="KCD5891" s="248"/>
      <x:c r="KCE5891" s="248"/>
      <x:c r="KCF5891" s="248"/>
      <x:c r="KCG5891" s="248"/>
      <x:c r="KCH5891" s="248"/>
      <x:c r="KCI5891" s="248"/>
      <x:c r="KCJ5891" s="248"/>
      <x:c r="KCK5891" s="248"/>
      <x:c r="KCL5891" s="248"/>
      <x:c r="KCM5891" s="248"/>
      <x:c r="KCN5891" s="248"/>
      <x:c r="KCO5891" s="248"/>
      <x:c r="KCP5891" s="248"/>
      <x:c r="KCQ5891" s="248"/>
      <x:c r="KCR5891" s="248"/>
      <x:c r="KCS5891" s="248"/>
      <x:c r="KCT5891" s="248"/>
      <x:c r="KCU5891" s="248"/>
      <x:c r="KCV5891" s="248"/>
      <x:c r="KCW5891" s="248"/>
      <x:c r="KCX5891" s="248"/>
      <x:c r="KCY5891" s="248"/>
      <x:c r="KCZ5891" s="248"/>
      <x:c r="KDA5891" s="248"/>
      <x:c r="KDB5891" s="248"/>
      <x:c r="KDC5891" s="248"/>
      <x:c r="KDD5891" s="248"/>
      <x:c r="KDE5891" s="248"/>
      <x:c r="KDF5891" s="248"/>
      <x:c r="KDG5891" s="248"/>
      <x:c r="KDH5891" s="248"/>
      <x:c r="KDI5891" s="248"/>
      <x:c r="KDJ5891" s="248"/>
      <x:c r="KDK5891" s="248"/>
      <x:c r="KDL5891" s="248"/>
      <x:c r="KDM5891" s="248"/>
      <x:c r="KDN5891" s="248"/>
      <x:c r="KDO5891" s="248"/>
      <x:c r="KDP5891" s="248"/>
      <x:c r="KDQ5891" s="248"/>
      <x:c r="KDR5891" s="248"/>
      <x:c r="KDS5891" s="248"/>
      <x:c r="KDT5891" s="248"/>
      <x:c r="KDU5891" s="248"/>
      <x:c r="KDV5891" s="248"/>
      <x:c r="KDW5891" s="248"/>
      <x:c r="KDX5891" s="248"/>
      <x:c r="KDY5891" s="248"/>
      <x:c r="KDZ5891" s="248"/>
      <x:c r="KEA5891" s="248"/>
      <x:c r="KEB5891" s="248"/>
      <x:c r="KEC5891" s="248"/>
      <x:c r="KED5891" s="248"/>
      <x:c r="KEE5891" s="248"/>
      <x:c r="KEF5891" s="248"/>
      <x:c r="KEG5891" s="248"/>
      <x:c r="KEH5891" s="248"/>
      <x:c r="KEI5891" s="248"/>
      <x:c r="KEJ5891" s="248"/>
      <x:c r="KEK5891" s="248"/>
      <x:c r="KEL5891" s="248"/>
      <x:c r="KEM5891" s="248"/>
      <x:c r="KEN5891" s="248"/>
      <x:c r="KEO5891" s="248"/>
      <x:c r="KEP5891" s="248"/>
      <x:c r="KEQ5891" s="248"/>
      <x:c r="KER5891" s="248"/>
      <x:c r="KES5891" s="248"/>
      <x:c r="KET5891" s="248"/>
      <x:c r="KEU5891" s="248"/>
      <x:c r="KEV5891" s="248"/>
      <x:c r="KEW5891" s="248"/>
      <x:c r="KEX5891" s="248"/>
      <x:c r="KEY5891" s="248"/>
      <x:c r="KEZ5891" s="248"/>
      <x:c r="KFA5891" s="248"/>
      <x:c r="KFB5891" s="248"/>
      <x:c r="KFC5891" s="248"/>
      <x:c r="KFD5891" s="248"/>
      <x:c r="KFE5891" s="248"/>
      <x:c r="KFF5891" s="248"/>
      <x:c r="KFG5891" s="248"/>
      <x:c r="KFH5891" s="248"/>
      <x:c r="KFI5891" s="248"/>
      <x:c r="KFJ5891" s="248"/>
      <x:c r="KFK5891" s="248"/>
      <x:c r="KFL5891" s="248"/>
      <x:c r="KFM5891" s="248"/>
      <x:c r="KFN5891" s="248"/>
      <x:c r="KFO5891" s="248"/>
      <x:c r="KFP5891" s="248"/>
      <x:c r="KFQ5891" s="248"/>
      <x:c r="KFR5891" s="248"/>
      <x:c r="KFS5891" s="248"/>
      <x:c r="KFT5891" s="248"/>
      <x:c r="KFU5891" s="248"/>
      <x:c r="KFV5891" s="248"/>
      <x:c r="KFW5891" s="248"/>
      <x:c r="KFX5891" s="248"/>
      <x:c r="KFY5891" s="248"/>
      <x:c r="KFZ5891" s="248"/>
      <x:c r="KGA5891" s="248"/>
      <x:c r="KGB5891" s="248"/>
      <x:c r="KGC5891" s="248"/>
      <x:c r="KGD5891" s="248"/>
      <x:c r="KGE5891" s="248"/>
      <x:c r="KGF5891" s="248"/>
      <x:c r="KGG5891" s="248"/>
      <x:c r="KGH5891" s="248"/>
      <x:c r="KGI5891" s="248"/>
      <x:c r="KGJ5891" s="248"/>
      <x:c r="KGK5891" s="248"/>
      <x:c r="KGL5891" s="248"/>
      <x:c r="KGM5891" s="248"/>
      <x:c r="KGN5891" s="248"/>
      <x:c r="KGO5891" s="248"/>
      <x:c r="KGP5891" s="248"/>
      <x:c r="KGQ5891" s="248"/>
      <x:c r="KGR5891" s="248"/>
      <x:c r="KGS5891" s="248"/>
      <x:c r="KGT5891" s="248"/>
      <x:c r="KGU5891" s="248"/>
      <x:c r="KGV5891" s="248"/>
      <x:c r="KGW5891" s="248"/>
      <x:c r="KGX5891" s="248"/>
      <x:c r="KGY5891" s="248"/>
      <x:c r="KGZ5891" s="248"/>
      <x:c r="KHA5891" s="248"/>
      <x:c r="KHB5891" s="248"/>
      <x:c r="KHC5891" s="248"/>
      <x:c r="KHD5891" s="248"/>
      <x:c r="KHE5891" s="248"/>
      <x:c r="KHF5891" s="248"/>
      <x:c r="KHG5891" s="248"/>
      <x:c r="KHH5891" s="248"/>
      <x:c r="KHI5891" s="248"/>
      <x:c r="KHJ5891" s="248"/>
      <x:c r="KHK5891" s="248"/>
      <x:c r="KHL5891" s="248"/>
      <x:c r="KHM5891" s="248"/>
      <x:c r="KHN5891" s="248"/>
      <x:c r="KHO5891" s="248"/>
      <x:c r="KHP5891" s="248"/>
      <x:c r="KHQ5891" s="248"/>
      <x:c r="KHR5891" s="248"/>
      <x:c r="KHS5891" s="248"/>
      <x:c r="KHT5891" s="248"/>
      <x:c r="KHU5891" s="248"/>
      <x:c r="KHV5891" s="248"/>
      <x:c r="KHW5891" s="248"/>
      <x:c r="KHX5891" s="248"/>
      <x:c r="KHY5891" s="248"/>
      <x:c r="KHZ5891" s="248"/>
      <x:c r="KIA5891" s="248"/>
      <x:c r="KIB5891" s="248"/>
      <x:c r="KIC5891" s="248"/>
      <x:c r="KID5891" s="248"/>
      <x:c r="KIE5891" s="248"/>
      <x:c r="KIF5891" s="248"/>
      <x:c r="KIG5891" s="248"/>
      <x:c r="KIH5891" s="248"/>
      <x:c r="KII5891" s="248"/>
      <x:c r="KIJ5891" s="248"/>
      <x:c r="KIK5891" s="248"/>
      <x:c r="KIL5891" s="248"/>
      <x:c r="KIM5891" s="248"/>
      <x:c r="KIN5891" s="248"/>
      <x:c r="KIO5891" s="248"/>
      <x:c r="KIP5891" s="248"/>
      <x:c r="KIQ5891" s="248"/>
      <x:c r="KIR5891" s="248"/>
      <x:c r="KIS5891" s="248"/>
      <x:c r="KIT5891" s="248"/>
      <x:c r="KIU5891" s="248"/>
      <x:c r="KIV5891" s="248"/>
      <x:c r="KIW5891" s="248"/>
      <x:c r="KIX5891" s="248"/>
      <x:c r="KIY5891" s="248"/>
      <x:c r="KIZ5891" s="248"/>
      <x:c r="KJA5891" s="248"/>
      <x:c r="KJB5891" s="248"/>
      <x:c r="KJC5891" s="248"/>
      <x:c r="KJD5891" s="248"/>
      <x:c r="KJE5891" s="248"/>
      <x:c r="KJF5891" s="248"/>
      <x:c r="KJG5891" s="248"/>
      <x:c r="KJH5891" s="248"/>
      <x:c r="KJI5891" s="248"/>
      <x:c r="KJJ5891" s="248"/>
      <x:c r="KJK5891" s="248"/>
      <x:c r="KJL5891" s="248"/>
      <x:c r="KJM5891" s="248"/>
      <x:c r="KJN5891" s="248"/>
      <x:c r="KJO5891" s="248"/>
      <x:c r="KJP5891" s="248"/>
      <x:c r="KJQ5891" s="248"/>
      <x:c r="KJR5891" s="248"/>
      <x:c r="KJS5891" s="248"/>
      <x:c r="KJT5891" s="248"/>
      <x:c r="KJU5891" s="248"/>
      <x:c r="KJV5891" s="248"/>
      <x:c r="KJW5891" s="248"/>
      <x:c r="KJX5891" s="248"/>
      <x:c r="KJY5891" s="248"/>
      <x:c r="KJZ5891" s="248"/>
      <x:c r="KKA5891" s="248"/>
      <x:c r="KKB5891" s="248"/>
      <x:c r="KKC5891" s="248"/>
      <x:c r="KKD5891" s="248"/>
      <x:c r="KKE5891" s="248"/>
      <x:c r="KKF5891" s="248"/>
      <x:c r="KKG5891" s="248"/>
      <x:c r="KKH5891" s="248"/>
      <x:c r="KKI5891" s="248"/>
      <x:c r="KKJ5891" s="248"/>
      <x:c r="KKK5891" s="248"/>
      <x:c r="KKL5891" s="248"/>
      <x:c r="KKM5891" s="248"/>
      <x:c r="KKN5891" s="248"/>
      <x:c r="KKO5891" s="248"/>
      <x:c r="KKP5891" s="248"/>
      <x:c r="KKQ5891" s="248"/>
      <x:c r="KKR5891" s="248"/>
      <x:c r="KKS5891" s="248"/>
      <x:c r="KKT5891" s="248"/>
      <x:c r="KKU5891" s="248"/>
      <x:c r="KKV5891" s="248"/>
      <x:c r="KKW5891" s="248"/>
      <x:c r="KKX5891" s="248"/>
      <x:c r="KKY5891" s="248"/>
      <x:c r="KKZ5891" s="248"/>
      <x:c r="KLA5891" s="248"/>
      <x:c r="KLB5891" s="248"/>
      <x:c r="KLC5891" s="248"/>
      <x:c r="KLD5891" s="248"/>
      <x:c r="KLE5891" s="248"/>
      <x:c r="KLF5891" s="248"/>
      <x:c r="KLG5891" s="248"/>
      <x:c r="KLH5891" s="248"/>
      <x:c r="KLI5891" s="248"/>
      <x:c r="KLJ5891" s="248"/>
      <x:c r="KLK5891" s="248"/>
      <x:c r="KLL5891" s="248"/>
      <x:c r="KLM5891" s="248"/>
      <x:c r="KLN5891" s="248"/>
      <x:c r="KLO5891" s="248"/>
      <x:c r="KLP5891" s="248"/>
      <x:c r="KLQ5891" s="248"/>
      <x:c r="KLR5891" s="248"/>
      <x:c r="KLS5891" s="248"/>
      <x:c r="KLT5891" s="248"/>
      <x:c r="KLU5891" s="248"/>
      <x:c r="KLV5891" s="248"/>
      <x:c r="KLW5891" s="248"/>
      <x:c r="KLX5891" s="248"/>
      <x:c r="KLY5891" s="248"/>
      <x:c r="KLZ5891" s="248"/>
      <x:c r="KMA5891" s="248"/>
      <x:c r="KMB5891" s="248"/>
      <x:c r="KMC5891" s="248"/>
      <x:c r="KMD5891" s="248"/>
      <x:c r="KME5891" s="248"/>
      <x:c r="KMF5891" s="248"/>
      <x:c r="KMG5891" s="248"/>
      <x:c r="KMH5891" s="248"/>
      <x:c r="KMI5891" s="248"/>
      <x:c r="KMJ5891" s="248"/>
      <x:c r="KMK5891" s="248"/>
      <x:c r="KML5891" s="248"/>
      <x:c r="KMM5891" s="248"/>
      <x:c r="KMN5891" s="248"/>
      <x:c r="KMO5891" s="248"/>
      <x:c r="KMP5891" s="248"/>
      <x:c r="KMQ5891" s="248"/>
      <x:c r="KMR5891" s="248"/>
      <x:c r="KMS5891" s="248"/>
      <x:c r="KMT5891" s="248"/>
      <x:c r="KMU5891" s="248"/>
      <x:c r="KMV5891" s="248"/>
      <x:c r="KMW5891" s="248"/>
      <x:c r="KMX5891" s="248"/>
      <x:c r="KMY5891" s="248"/>
      <x:c r="KMZ5891" s="248"/>
      <x:c r="KNA5891" s="248"/>
      <x:c r="KNB5891" s="248"/>
      <x:c r="KNC5891" s="248"/>
      <x:c r="KND5891" s="248"/>
      <x:c r="KNE5891" s="248"/>
      <x:c r="KNF5891" s="248"/>
      <x:c r="KNG5891" s="248"/>
      <x:c r="KNH5891" s="248"/>
      <x:c r="KNI5891" s="248"/>
      <x:c r="KNJ5891" s="248"/>
      <x:c r="KNK5891" s="248"/>
      <x:c r="KNL5891" s="248"/>
      <x:c r="KNM5891" s="248"/>
      <x:c r="KNN5891" s="248"/>
      <x:c r="KNO5891" s="248"/>
      <x:c r="KNP5891" s="248"/>
      <x:c r="KNQ5891" s="248"/>
      <x:c r="KNR5891" s="248"/>
      <x:c r="KNS5891" s="248"/>
      <x:c r="KNT5891" s="248"/>
      <x:c r="KNU5891" s="248"/>
      <x:c r="KNV5891" s="248"/>
      <x:c r="KNW5891" s="248"/>
      <x:c r="KNX5891" s="248"/>
      <x:c r="KNY5891" s="248"/>
      <x:c r="KNZ5891" s="248"/>
      <x:c r="KOA5891" s="248"/>
      <x:c r="KOB5891" s="248"/>
      <x:c r="KOC5891" s="248"/>
      <x:c r="KOD5891" s="248"/>
      <x:c r="KOE5891" s="248"/>
      <x:c r="KOF5891" s="248"/>
      <x:c r="KOG5891" s="248"/>
      <x:c r="KOH5891" s="248"/>
      <x:c r="KOI5891" s="248"/>
      <x:c r="KOJ5891" s="248"/>
      <x:c r="KOK5891" s="248"/>
      <x:c r="KOL5891" s="248"/>
      <x:c r="KOM5891" s="248"/>
      <x:c r="KON5891" s="248"/>
      <x:c r="KOO5891" s="248"/>
      <x:c r="KOP5891" s="248"/>
      <x:c r="KOQ5891" s="248"/>
      <x:c r="KOR5891" s="248"/>
      <x:c r="KOS5891" s="248"/>
      <x:c r="KOT5891" s="248"/>
      <x:c r="KOU5891" s="248"/>
      <x:c r="KOV5891" s="248"/>
      <x:c r="KOW5891" s="248"/>
      <x:c r="KOX5891" s="248"/>
      <x:c r="KOY5891" s="248"/>
      <x:c r="KOZ5891" s="248"/>
      <x:c r="KPA5891" s="248"/>
      <x:c r="KPB5891" s="248"/>
      <x:c r="KPC5891" s="248"/>
      <x:c r="KPD5891" s="248"/>
      <x:c r="KPE5891" s="248"/>
      <x:c r="KPF5891" s="248"/>
      <x:c r="KPG5891" s="248"/>
      <x:c r="KPH5891" s="248"/>
      <x:c r="KPI5891" s="248"/>
      <x:c r="KPJ5891" s="248"/>
      <x:c r="KPK5891" s="248"/>
      <x:c r="KPL5891" s="248"/>
      <x:c r="KPM5891" s="248"/>
      <x:c r="KPN5891" s="248"/>
      <x:c r="KPO5891" s="248"/>
      <x:c r="KPP5891" s="248"/>
      <x:c r="KPQ5891" s="248"/>
      <x:c r="KPR5891" s="248"/>
      <x:c r="KPS5891" s="248"/>
      <x:c r="KPT5891" s="248"/>
      <x:c r="KPU5891" s="248"/>
      <x:c r="KPV5891" s="248"/>
      <x:c r="KPW5891" s="248"/>
      <x:c r="KPX5891" s="248"/>
      <x:c r="KPY5891" s="248"/>
      <x:c r="KPZ5891" s="248"/>
      <x:c r="KQA5891" s="248"/>
      <x:c r="KQB5891" s="248"/>
      <x:c r="KQC5891" s="248"/>
      <x:c r="KQD5891" s="248"/>
      <x:c r="KQE5891" s="248"/>
      <x:c r="KQF5891" s="248"/>
      <x:c r="KQG5891" s="248"/>
      <x:c r="KQH5891" s="248"/>
      <x:c r="KQI5891" s="248"/>
      <x:c r="KQJ5891" s="248"/>
      <x:c r="KQK5891" s="248"/>
      <x:c r="KQL5891" s="248"/>
      <x:c r="KQM5891" s="248"/>
      <x:c r="KQN5891" s="248"/>
      <x:c r="KQO5891" s="248"/>
      <x:c r="KQP5891" s="248"/>
      <x:c r="KQQ5891" s="248"/>
      <x:c r="KQR5891" s="248"/>
      <x:c r="KQS5891" s="248"/>
      <x:c r="KQT5891" s="248"/>
      <x:c r="KQU5891" s="248"/>
      <x:c r="KQV5891" s="248"/>
      <x:c r="KQW5891" s="248"/>
      <x:c r="KQX5891" s="248"/>
      <x:c r="KQY5891" s="248"/>
      <x:c r="KQZ5891" s="248"/>
      <x:c r="KRA5891" s="248"/>
      <x:c r="KRB5891" s="248"/>
      <x:c r="KRC5891" s="248"/>
      <x:c r="KRD5891" s="248"/>
      <x:c r="KRE5891" s="248"/>
      <x:c r="KRF5891" s="248"/>
      <x:c r="KRG5891" s="248"/>
      <x:c r="KRH5891" s="248"/>
      <x:c r="KRI5891" s="248"/>
      <x:c r="KRJ5891" s="248"/>
      <x:c r="KRK5891" s="248"/>
      <x:c r="KRL5891" s="248"/>
      <x:c r="KRM5891" s="248"/>
      <x:c r="KRN5891" s="248"/>
      <x:c r="KRO5891" s="248"/>
      <x:c r="KRP5891" s="248"/>
      <x:c r="KRQ5891" s="248"/>
      <x:c r="KRR5891" s="248"/>
      <x:c r="KRS5891" s="248"/>
      <x:c r="KRT5891" s="248"/>
      <x:c r="KRU5891" s="248"/>
      <x:c r="KRV5891" s="248"/>
      <x:c r="KRW5891" s="248"/>
      <x:c r="KRX5891" s="248"/>
      <x:c r="KRY5891" s="248"/>
      <x:c r="KRZ5891" s="248"/>
      <x:c r="KSA5891" s="248"/>
      <x:c r="KSB5891" s="248"/>
      <x:c r="KSC5891" s="248"/>
      <x:c r="KSD5891" s="248"/>
      <x:c r="KSE5891" s="248"/>
      <x:c r="KSF5891" s="248"/>
      <x:c r="KSG5891" s="248"/>
      <x:c r="KSH5891" s="248"/>
      <x:c r="KSI5891" s="248"/>
      <x:c r="KSJ5891" s="248"/>
      <x:c r="KSK5891" s="248"/>
      <x:c r="KSL5891" s="248"/>
      <x:c r="KSM5891" s="248"/>
      <x:c r="KSN5891" s="248"/>
      <x:c r="KSO5891" s="248"/>
      <x:c r="KSP5891" s="248"/>
      <x:c r="KSQ5891" s="248"/>
      <x:c r="KSR5891" s="248"/>
      <x:c r="KSS5891" s="248"/>
      <x:c r="KST5891" s="248"/>
      <x:c r="KSU5891" s="248"/>
      <x:c r="KSV5891" s="248"/>
      <x:c r="KSW5891" s="248"/>
      <x:c r="KSX5891" s="248"/>
      <x:c r="KSY5891" s="248"/>
      <x:c r="KSZ5891" s="248"/>
      <x:c r="KTA5891" s="248"/>
      <x:c r="KTB5891" s="248"/>
      <x:c r="KTC5891" s="248"/>
      <x:c r="KTD5891" s="248"/>
      <x:c r="KTE5891" s="248"/>
      <x:c r="KTF5891" s="248"/>
      <x:c r="KTG5891" s="248"/>
      <x:c r="KTH5891" s="248"/>
      <x:c r="KTI5891" s="248"/>
      <x:c r="KTJ5891" s="248"/>
      <x:c r="KTK5891" s="248"/>
      <x:c r="KTL5891" s="248"/>
      <x:c r="KTM5891" s="248"/>
      <x:c r="KTN5891" s="248"/>
      <x:c r="KTO5891" s="248"/>
      <x:c r="KTP5891" s="248"/>
      <x:c r="KTQ5891" s="248"/>
      <x:c r="KTR5891" s="248"/>
      <x:c r="KTS5891" s="248"/>
      <x:c r="KTT5891" s="248"/>
      <x:c r="KTU5891" s="248"/>
      <x:c r="KTV5891" s="248"/>
      <x:c r="KTW5891" s="248"/>
      <x:c r="KTX5891" s="248"/>
      <x:c r="KTY5891" s="248"/>
      <x:c r="KTZ5891" s="248"/>
      <x:c r="KUA5891" s="248"/>
      <x:c r="KUB5891" s="248"/>
      <x:c r="KUC5891" s="248"/>
      <x:c r="KUD5891" s="248"/>
      <x:c r="KUE5891" s="248"/>
      <x:c r="KUF5891" s="248"/>
      <x:c r="KUG5891" s="248"/>
      <x:c r="KUH5891" s="248"/>
      <x:c r="KUI5891" s="248"/>
      <x:c r="KUJ5891" s="248"/>
      <x:c r="KUK5891" s="248"/>
      <x:c r="KUL5891" s="248"/>
      <x:c r="KUM5891" s="248"/>
      <x:c r="KUN5891" s="248"/>
      <x:c r="KUO5891" s="248"/>
      <x:c r="KUP5891" s="248"/>
      <x:c r="KUQ5891" s="248"/>
      <x:c r="KUR5891" s="248"/>
      <x:c r="KUS5891" s="248"/>
      <x:c r="KUT5891" s="248"/>
      <x:c r="KUU5891" s="248"/>
      <x:c r="KUV5891" s="248"/>
      <x:c r="KUW5891" s="248"/>
      <x:c r="KUX5891" s="248"/>
      <x:c r="KUY5891" s="248"/>
      <x:c r="KUZ5891" s="248"/>
      <x:c r="KVA5891" s="248"/>
      <x:c r="KVB5891" s="248"/>
      <x:c r="KVC5891" s="248"/>
      <x:c r="KVD5891" s="248"/>
      <x:c r="KVE5891" s="248"/>
      <x:c r="KVF5891" s="248"/>
      <x:c r="KVG5891" s="248"/>
      <x:c r="KVH5891" s="248"/>
      <x:c r="KVI5891" s="248"/>
      <x:c r="KVJ5891" s="248"/>
      <x:c r="KVK5891" s="248"/>
      <x:c r="KVL5891" s="248"/>
      <x:c r="KVM5891" s="248"/>
      <x:c r="KVN5891" s="248"/>
      <x:c r="KVO5891" s="248"/>
      <x:c r="KVP5891" s="248"/>
      <x:c r="KVQ5891" s="248"/>
      <x:c r="KVR5891" s="248"/>
      <x:c r="KVS5891" s="248"/>
      <x:c r="KVT5891" s="248"/>
      <x:c r="KVU5891" s="248"/>
      <x:c r="KVV5891" s="248"/>
      <x:c r="KVW5891" s="248"/>
      <x:c r="KVX5891" s="248"/>
      <x:c r="KVY5891" s="248"/>
      <x:c r="KVZ5891" s="248"/>
      <x:c r="KWA5891" s="248"/>
      <x:c r="KWB5891" s="248"/>
      <x:c r="KWC5891" s="248"/>
      <x:c r="KWD5891" s="248"/>
      <x:c r="KWE5891" s="248"/>
      <x:c r="KWF5891" s="248"/>
      <x:c r="KWG5891" s="248"/>
      <x:c r="KWH5891" s="248"/>
      <x:c r="KWI5891" s="248"/>
      <x:c r="KWJ5891" s="248"/>
      <x:c r="KWK5891" s="248"/>
      <x:c r="KWL5891" s="248"/>
      <x:c r="KWM5891" s="248"/>
      <x:c r="KWN5891" s="248"/>
      <x:c r="KWO5891" s="248"/>
      <x:c r="KWP5891" s="248"/>
      <x:c r="KWQ5891" s="248"/>
      <x:c r="KWR5891" s="248"/>
      <x:c r="KWS5891" s="248"/>
      <x:c r="KWT5891" s="248"/>
      <x:c r="KWU5891" s="248"/>
      <x:c r="KWV5891" s="248"/>
      <x:c r="KWW5891" s="248"/>
      <x:c r="KWX5891" s="248"/>
      <x:c r="KWY5891" s="248"/>
      <x:c r="KWZ5891" s="248"/>
      <x:c r="KXA5891" s="248"/>
      <x:c r="KXB5891" s="248"/>
      <x:c r="KXC5891" s="248"/>
      <x:c r="KXD5891" s="248"/>
      <x:c r="KXE5891" s="248"/>
      <x:c r="KXF5891" s="248"/>
      <x:c r="KXG5891" s="248"/>
      <x:c r="KXH5891" s="248"/>
      <x:c r="KXI5891" s="248"/>
      <x:c r="KXJ5891" s="248"/>
      <x:c r="KXK5891" s="248"/>
      <x:c r="KXL5891" s="248"/>
      <x:c r="KXM5891" s="248"/>
      <x:c r="KXN5891" s="248"/>
      <x:c r="KXO5891" s="248"/>
      <x:c r="KXP5891" s="248"/>
      <x:c r="KXQ5891" s="248"/>
      <x:c r="KXR5891" s="248"/>
      <x:c r="KXS5891" s="248"/>
      <x:c r="KXT5891" s="248"/>
      <x:c r="KXU5891" s="248"/>
      <x:c r="KXV5891" s="248"/>
      <x:c r="KXW5891" s="248"/>
      <x:c r="KXX5891" s="248"/>
      <x:c r="KXY5891" s="248"/>
      <x:c r="KXZ5891" s="248"/>
      <x:c r="KYA5891" s="248"/>
      <x:c r="KYB5891" s="248"/>
      <x:c r="KYC5891" s="248"/>
      <x:c r="KYD5891" s="248"/>
      <x:c r="KYE5891" s="248"/>
      <x:c r="KYF5891" s="248"/>
      <x:c r="KYG5891" s="248"/>
      <x:c r="KYH5891" s="248"/>
      <x:c r="KYI5891" s="248"/>
      <x:c r="KYJ5891" s="248"/>
      <x:c r="KYK5891" s="248"/>
      <x:c r="KYL5891" s="248"/>
      <x:c r="KYM5891" s="248"/>
      <x:c r="KYN5891" s="248"/>
      <x:c r="KYO5891" s="248"/>
      <x:c r="KYP5891" s="248"/>
      <x:c r="KYQ5891" s="248"/>
      <x:c r="KYR5891" s="248"/>
      <x:c r="KYS5891" s="248"/>
      <x:c r="KYT5891" s="248"/>
      <x:c r="KYU5891" s="248"/>
      <x:c r="KYV5891" s="248"/>
      <x:c r="KYW5891" s="248"/>
      <x:c r="KYX5891" s="248"/>
      <x:c r="KYY5891" s="248"/>
      <x:c r="KYZ5891" s="248"/>
      <x:c r="KZA5891" s="248"/>
      <x:c r="KZB5891" s="248"/>
      <x:c r="KZC5891" s="248"/>
      <x:c r="KZD5891" s="248"/>
      <x:c r="KZE5891" s="248"/>
      <x:c r="KZF5891" s="248"/>
      <x:c r="KZG5891" s="248"/>
      <x:c r="KZH5891" s="248"/>
      <x:c r="KZI5891" s="248"/>
      <x:c r="KZJ5891" s="248"/>
      <x:c r="KZK5891" s="248"/>
      <x:c r="KZL5891" s="248"/>
      <x:c r="KZM5891" s="248"/>
      <x:c r="KZN5891" s="248"/>
      <x:c r="KZO5891" s="248"/>
      <x:c r="KZP5891" s="248"/>
      <x:c r="KZQ5891" s="248"/>
      <x:c r="KZR5891" s="248"/>
      <x:c r="KZS5891" s="248"/>
      <x:c r="KZT5891" s="248"/>
      <x:c r="KZU5891" s="248"/>
      <x:c r="KZV5891" s="248"/>
      <x:c r="KZW5891" s="248"/>
      <x:c r="KZX5891" s="248"/>
      <x:c r="KZY5891" s="248"/>
      <x:c r="KZZ5891" s="248"/>
      <x:c r="LAA5891" s="248"/>
      <x:c r="LAB5891" s="248"/>
      <x:c r="LAC5891" s="248"/>
      <x:c r="LAD5891" s="248"/>
      <x:c r="LAE5891" s="248"/>
      <x:c r="LAF5891" s="248"/>
      <x:c r="LAG5891" s="248"/>
      <x:c r="LAH5891" s="248"/>
      <x:c r="LAI5891" s="248"/>
      <x:c r="LAJ5891" s="248"/>
      <x:c r="LAK5891" s="248"/>
      <x:c r="LAL5891" s="248"/>
      <x:c r="LAM5891" s="248"/>
      <x:c r="LAN5891" s="248"/>
      <x:c r="LAO5891" s="248"/>
      <x:c r="LAP5891" s="248"/>
      <x:c r="LAQ5891" s="248"/>
      <x:c r="LAR5891" s="248"/>
      <x:c r="LAS5891" s="248"/>
      <x:c r="LAT5891" s="248"/>
      <x:c r="LAU5891" s="248"/>
      <x:c r="LAV5891" s="248"/>
      <x:c r="LAW5891" s="248"/>
      <x:c r="LAX5891" s="248"/>
      <x:c r="LAY5891" s="248"/>
      <x:c r="LAZ5891" s="248"/>
      <x:c r="LBA5891" s="248"/>
      <x:c r="LBB5891" s="248"/>
      <x:c r="LBC5891" s="248"/>
      <x:c r="LBD5891" s="248"/>
      <x:c r="LBE5891" s="248"/>
      <x:c r="LBF5891" s="248"/>
      <x:c r="LBG5891" s="248"/>
      <x:c r="LBH5891" s="248"/>
      <x:c r="LBI5891" s="248"/>
      <x:c r="LBJ5891" s="248"/>
      <x:c r="LBK5891" s="248"/>
      <x:c r="LBL5891" s="248"/>
      <x:c r="LBM5891" s="248"/>
      <x:c r="LBN5891" s="248"/>
      <x:c r="LBO5891" s="248"/>
      <x:c r="LBP5891" s="248"/>
      <x:c r="LBQ5891" s="248"/>
      <x:c r="LBR5891" s="248"/>
      <x:c r="LBS5891" s="248"/>
      <x:c r="LBT5891" s="248"/>
      <x:c r="LBU5891" s="248"/>
      <x:c r="LBV5891" s="248"/>
      <x:c r="LBW5891" s="248"/>
      <x:c r="LBX5891" s="248"/>
      <x:c r="LBY5891" s="248"/>
      <x:c r="LBZ5891" s="248"/>
      <x:c r="LCA5891" s="248"/>
      <x:c r="LCB5891" s="248"/>
      <x:c r="LCC5891" s="248"/>
      <x:c r="LCD5891" s="248"/>
      <x:c r="LCE5891" s="248"/>
      <x:c r="LCF5891" s="248"/>
      <x:c r="LCG5891" s="248"/>
      <x:c r="LCH5891" s="248"/>
      <x:c r="LCI5891" s="248"/>
      <x:c r="LCJ5891" s="248"/>
      <x:c r="LCK5891" s="248"/>
      <x:c r="LCL5891" s="248"/>
      <x:c r="LCM5891" s="248"/>
      <x:c r="LCN5891" s="248"/>
      <x:c r="LCO5891" s="248"/>
      <x:c r="LCP5891" s="248"/>
      <x:c r="LCQ5891" s="248"/>
      <x:c r="LCR5891" s="248"/>
      <x:c r="LCS5891" s="248"/>
      <x:c r="LCT5891" s="248"/>
      <x:c r="LCU5891" s="248"/>
      <x:c r="LCV5891" s="248"/>
      <x:c r="LCW5891" s="248"/>
      <x:c r="LCX5891" s="248"/>
      <x:c r="LCY5891" s="248"/>
      <x:c r="LCZ5891" s="248"/>
      <x:c r="LDA5891" s="248"/>
      <x:c r="LDB5891" s="248"/>
      <x:c r="LDC5891" s="248"/>
      <x:c r="LDD5891" s="248"/>
      <x:c r="LDE5891" s="248"/>
      <x:c r="LDF5891" s="248"/>
      <x:c r="LDG5891" s="248"/>
      <x:c r="LDH5891" s="248"/>
      <x:c r="LDI5891" s="248"/>
      <x:c r="LDJ5891" s="248"/>
      <x:c r="LDK5891" s="248"/>
      <x:c r="LDL5891" s="248"/>
      <x:c r="LDM5891" s="248"/>
      <x:c r="LDN5891" s="248"/>
      <x:c r="LDO5891" s="248"/>
      <x:c r="LDP5891" s="248"/>
      <x:c r="LDQ5891" s="248"/>
      <x:c r="LDR5891" s="248"/>
      <x:c r="LDS5891" s="248"/>
      <x:c r="LDT5891" s="248"/>
      <x:c r="LDU5891" s="248"/>
      <x:c r="LDV5891" s="248"/>
      <x:c r="LDW5891" s="248"/>
      <x:c r="LDX5891" s="248"/>
      <x:c r="LDY5891" s="248"/>
      <x:c r="LDZ5891" s="248"/>
      <x:c r="LEA5891" s="248"/>
      <x:c r="LEB5891" s="248"/>
      <x:c r="LEC5891" s="248"/>
      <x:c r="LED5891" s="248"/>
      <x:c r="LEE5891" s="248"/>
      <x:c r="LEF5891" s="248"/>
      <x:c r="LEG5891" s="248"/>
      <x:c r="LEH5891" s="248"/>
      <x:c r="LEI5891" s="248"/>
      <x:c r="LEJ5891" s="248"/>
      <x:c r="LEK5891" s="248"/>
      <x:c r="LEL5891" s="248"/>
      <x:c r="LEM5891" s="248"/>
      <x:c r="LEN5891" s="248"/>
      <x:c r="LEO5891" s="248"/>
      <x:c r="LEP5891" s="248"/>
      <x:c r="LEQ5891" s="248"/>
      <x:c r="LER5891" s="248"/>
      <x:c r="LES5891" s="248"/>
      <x:c r="LET5891" s="248"/>
      <x:c r="LEU5891" s="248"/>
      <x:c r="LEV5891" s="248"/>
      <x:c r="LEW5891" s="248"/>
      <x:c r="LEX5891" s="248"/>
      <x:c r="LEY5891" s="248"/>
      <x:c r="LEZ5891" s="248"/>
      <x:c r="LFA5891" s="248"/>
      <x:c r="LFB5891" s="248"/>
      <x:c r="LFC5891" s="248"/>
      <x:c r="LFD5891" s="248"/>
      <x:c r="LFE5891" s="248"/>
      <x:c r="LFF5891" s="248"/>
      <x:c r="LFG5891" s="248"/>
      <x:c r="LFH5891" s="248"/>
      <x:c r="LFI5891" s="248"/>
      <x:c r="LFJ5891" s="248"/>
      <x:c r="LFK5891" s="248"/>
      <x:c r="LFL5891" s="248"/>
      <x:c r="LFM5891" s="248"/>
      <x:c r="LFN5891" s="248"/>
      <x:c r="LFO5891" s="248"/>
      <x:c r="LFP5891" s="248"/>
      <x:c r="LFQ5891" s="248"/>
      <x:c r="LFR5891" s="248"/>
      <x:c r="LFS5891" s="248"/>
      <x:c r="LFT5891" s="248"/>
      <x:c r="LFU5891" s="248"/>
      <x:c r="LFV5891" s="248"/>
      <x:c r="LFW5891" s="248"/>
      <x:c r="LFX5891" s="248"/>
      <x:c r="LFY5891" s="248"/>
      <x:c r="LFZ5891" s="248"/>
      <x:c r="LGA5891" s="248"/>
      <x:c r="LGB5891" s="248"/>
      <x:c r="LGC5891" s="248"/>
      <x:c r="LGD5891" s="248"/>
      <x:c r="LGE5891" s="248"/>
      <x:c r="LGF5891" s="248"/>
      <x:c r="LGG5891" s="248"/>
      <x:c r="LGH5891" s="248"/>
      <x:c r="LGI5891" s="248"/>
      <x:c r="LGJ5891" s="248"/>
      <x:c r="LGK5891" s="248"/>
      <x:c r="LGL5891" s="248"/>
      <x:c r="LGM5891" s="248"/>
      <x:c r="LGN5891" s="248"/>
      <x:c r="LGO5891" s="248"/>
      <x:c r="LGP5891" s="248"/>
      <x:c r="LGQ5891" s="248"/>
      <x:c r="LGR5891" s="248"/>
      <x:c r="LGS5891" s="248"/>
      <x:c r="LGT5891" s="248"/>
      <x:c r="LGU5891" s="248"/>
      <x:c r="LGV5891" s="248"/>
      <x:c r="LGW5891" s="248"/>
      <x:c r="LGX5891" s="248"/>
      <x:c r="LGY5891" s="248"/>
      <x:c r="LGZ5891" s="248"/>
      <x:c r="LHA5891" s="248"/>
      <x:c r="LHB5891" s="248"/>
      <x:c r="LHC5891" s="248"/>
      <x:c r="LHD5891" s="248"/>
      <x:c r="LHE5891" s="248"/>
      <x:c r="LHF5891" s="248"/>
      <x:c r="LHG5891" s="248"/>
      <x:c r="LHH5891" s="248"/>
      <x:c r="LHI5891" s="248"/>
      <x:c r="LHJ5891" s="248"/>
      <x:c r="LHK5891" s="248"/>
      <x:c r="LHL5891" s="248"/>
      <x:c r="LHM5891" s="248"/>
      <x:c r="LHN5891" s="248"/>
      <x:c r="LHO5891" s="248"/>
      <x:c r="LHP5891" s="248"/>
      <x:c r="LHQ5891" s="248"/>
      <x:c r="LHR5891" s="248"/>
      <x:c r="LHS5891" s="248"/>
      <x:c r="LHT5891" s="248"/>
      <x:c r="LHU5891" s="248"/>
      <x:c r="LHV5891" s="248"/>
      <x:c r="LHW5891" s="248"/>
      <x:c r="LHX5891" s="248"/>
      <x:c r="LHY5891" s="248"/>
      <x:c r="LHZ5891" s="248"/>
      <x:c r="LIA5891" s="248"/>
      <x:c r="LIB5891" s="248"/>
      <x:c r="LIC5891" s="248"/>
      <x:c r="LID5891" s="248"/>
      <x:c r="LIE5891" s="248"/>
      <x:c r="LIF5891" s="248"/>
      <x:c r="LIG5891" s="248"/>
      <x:c r="LIH5891" s="248"/>
      <x:c r="LII5891" s="248"/>
      <x:c r="LIJ5891" s="248"/>
      <x:c r="LIK5891" s="248"/>
      <x:c r="LIL5891" s="248"/>
      <x:c r="LIM5891" s="248"/>
      <x:c r="LIN5891" s="248"/>
      <x:c r="LIO5891" s="248"/>
      <x:c r="LIP5891" s="248"/>
      <x:c r="LIQ5891" s="248"/>
      <x:c r="LIR5891" s="248"/>
      <x:c r="LIS5891" s="248"/>
      <x:c r="LIT5891" s="248"/>
      <x:c r="LIU5891" s="248"/>
      <x:c r="LIV5891" s="248"/>
      <x:c r="LIW5891" s="248"/>
      <x:c r="LIX5891" s="248"/>
      <x:c r="LIY5891" s="248"/>
      <x:c r="LIZ5891" s="248"/>
      <x:c r="LJA5891" s="248"/>
      <x:c r="LJB5891" s="248"/>
      <x:c r="LJC5891" s="248"/>
      <x:c r="LJD5891" s="248"/>
      <x:c r="LJE5891" s="248"/>
      <x:c r="LJF5891" s="248"/>
      <x:c r="LJG5891" s="248"/>
      <x:c r="LJH5891" s="248"/>
      <x:c r="LJI5891" s="248"/>
      <x:c r="LJJ5891" s="248"/>
      <x:c r="LJK5891" s="248"/>
      <x:c r="LJL5891" s="248"/>
      <x:c r="LJM5891" s="248"/>
      <x:c r="LJN5891" s="248"/>
      <x:c r="LJO5891" s="248"/>
      <x:c r="LJP5891" s="248"/>
      <x:c r="LJQ5891" s="248"/>
      <x:c r="LJR5891" s="248"/>
      <x:c r="LJS5891" s="248"/>
      <x:c r="LJT5891" s="248"/>
      <x:c r="LJU5891" s="248"/>
      <x:c r="LJV5891" s="248"/>
      <x:c r="LJW5891" s="248"/>
      <x:c r="LJX5891" s="248"/>
      <x:c r="LJY5891" s="248"/>
      <x:c r="LJZ5891" s="248"/>
      <x:c r="LKA5891" s="248"/>
      <x:c r="LKB5891" s="248"/>
      <x:c r="LKC5891" s="248"/>
      <x:c r="LKD5891" s="248"/>
      <x:c r="LKE5891" s="248"/>
      <x:c r="LKF5891" s="248"/>
      <x:c r="LKG5891" s="248"/>
      <x:c r="LKH5891" s="248"/>
      <x:c r="LKI5891" s="248"/>
      <x:c r="LKJ5891" s="248"/>
      <x:c r="LKK5891" s="248"/>
      <x:c r="LKL5891" s="248"/>
      <x:c r="LKM5891" s="248"/>
      <x:c r="LKN5891" s="248"/>
      <x:c r="LKO5891" s="248"/>
      <x:c r="LKP5891" s="248"/>
      <x:c r="LKQ5891" s="248"/>
      <x:c r="LKR5891" s="248"/>
      <x:c r="LKS5891" s="248"/>
      <x:c r="LKT5891" s="248"/>
      <x:c r="LKU5891" s="248"/>
      <x:c r="LKV5891" s="248"/>
      <x:c r="LKW5891" s="248"/>
      <x:c r="LKX5891" s="248"/>
      <x:c r="LKY5891" s="248"/>
      <x:c r="LKZ5891" s="248"/>
      <x:c r="LLA5891" s="248"/>
      <x:c r="LLB5891" s="248"/>
      <x:c r="LLC5891" s="248"/>
      <x:c r="LLD5891" s="248"/>
      <x:c r="LLE5891" s="248"/>
      <x:c r="LLF5891" s="248"/>
      <x:c r="LLG5891" s="248"/>
      <x:c r="LLH5891" s="248"/>
      <x:c r="LLI5891" s="248"/>
      <x:c r="LLJ5891" s="248"/>
      <x:c r="LLK5891" s="248"/>
      <x:c r="LLL5891" s="248"/>
      <x:c r="LLM5891" s="248"/>
      <x:c r="LLN5891" s="248"/>
      <x:c r="LLO5891" s="248"/>
      <x:c r="LLP5891" s="248"/>
      <x:c r="LLQ5891" s="248"/>
      <x:c r="LLR5891" s="248"/>
      <x:c r="LLS5891" s="248"/>
      <x:c r="LLT5891" s="248"/>
      <x:c r="LLU5891" s="248"/>
      <x:c r="LLV5891" s="248"/>
      <x:c r="LLW5891" s="248"/>
      <x:c r="LLX5891" s="248"/>
      <x:c r="LLY5891" s="248"/>
      <x:c r="LLZ5891" s="248"/>
      <x:c r="LMA5891" s="248"/>
      <x:c r="LMB5891" s="248"/>
      <x:c r="LMC5891" s="248"/>
      <x:c r="LMD5891" s="248"/>
      <x:c r="LME5891" s="248"/>
      <x:c r="LMF5891" s="248"/>
      <x:c r="LMG5891" s="248"/>
      <x:c r="LMH5891" s="248"/>
      <x:c r="LMI5891" s="248"/>
      <x:c r="LMJ5891" s="248"/>
      <x:c r="LMK5891" s="248"/>
      <x:c r="LML5891" s="248"/>
      <x:c r="LMM5891" s="248"/>
      <x:c r="LMN5891" s="248"/>
      <x:c r="LMO5891" s="248"/>
      <x:c r="LMP5891" s="248"/>
      <x:c r="LMQ5891" s="248"/>
      <x:c r="LMR5891" s="248"/>
      <x:c r="LMS5891" s="248"/>
      <x:c r="LMT5891" s="248"/>
      <x:c r="LMU5891" s="248"/>
      <x:c r="LMV5891" s="248"/>
      <x:c r="LMW5891" s="248"/>
      <x:c r="LMX5891" s="248"/>
      <x:c r="LMY5891" s="248"/>
      <x:c r="LMZ5891" s="248"/>
      <x:c r="LNA5891" s="248"/>
      <x:c r="LNB5891" s="248"/>
      <x:c r="LNC5891" s="248"/>
      <x:c r="LND5891" s="248"/>
      <x:c r="LNE5891" s="248"/>
      <x:c r="LNF5891" s="248"/>
      <x:c r="LNG5891" s="248"/>
      <x:c r="LNH5891" s="248"/>
      <x:c r="LNI5891" s="248"/>
      <x:c r="LNJ5891" s="248"/>
      <x:c r="LNK5891" s="248"/>
      <x:c r="LNL5891" s="248"/>
      <x:c r="LNM5891" s="248"/>
      <x:c r="LNN5891" s="248"/>
      <x:c r="LNO5891" s="248"/>
      <x:c r="LNP5891" s="248"/>
      <x:c r="LNQ5891" s="248"/>
      <x:c r="LNR5891" s="248"/>
      <x:c r="LNS5891" s="248"/>
      <x:c r="LNT5891" s="248"/>
      <x:c r="LNU5891" s="248"/>
      <x:c r="LNV5891" s="248"/>
      <x:c r="LNW5891" s="248"/>
      <x:c r="LNX5891" s="248"/>
      <x:c r="LNY5891" s="248"/>
      <x:c r="LNZ5891" s="248"/>
      <x:c r="LOA5891" s="248"/>
      <x:c r="LOB5891" s="248"/>
      <x:c r="LOC5891" s="248"/>
      <x:c r="LOD5891" s="248"/>
      <x:c r="LOE5891" s="248"/>
      <x:c r="LOF5891" s="248"/>
      <x:c r="LOG5891" s="248"/>
      <x:c r="LOH5891" s="248"/>
      <x:c r="LOI5891" s="248"/>
      <x:c r="LOJ5891" s="248"/>
      <x:c r="LOK5891" s="248"/>
      <x:c r="LOL5891" s="248"/>
      <x:c r="LOM5891" s="248"/>
      <x:c r="LON5891" s="248"/>
      <x:c r="LOO5891" s="248"/>
      <x:c r="LOP5891" s="248"/>
      <x:c r="LOQ5891" s="248"/>
      <x:c r="LOR5891" s="248"/>
      <x:c r="LOS5891" s="248"/>
      <x:c r="LOT5891" s="248"/>
      <x:c r="LOU5891" s="248"/>
      <x:c r="LOV5891" s="248"/>
      <x:c r="LOW5891" s="248"/>
      <x:c r="LOX5891" s="248"/>
      <x:c r="LOY5891" s="248"/>
      <x:c r="LOZ5891" s="248"/>
      <x:c r="LPA5891" s="248"/>
      <x:c r="LPB5891" s="248"/>
      <x:c r="LPC5891" s="248"/>
      <x:c r="LPD5891" s="248"/>
      <x:c r="LPE5891" s="248"/>
      <x:c r="LPF5891" s="248"/>
      <x:c r="LPG5891" s="248"/>
      <x:c r="LPH5891" s="248"/>
      <x:c r="LPI5891" s="248"/>
      <x:c r="LPJ5891" s="248"/>
      <x:c r="LPK5891" s="248"/>
      <x:c r="LPL5891" s="248"/>
      <x:c r="LPM5891" s="248"/>
      <x:c r="LPN5891" s="248"/>
      <x:c r="LPO5891" s="248"/>
      <x:c r="LPP5891" s="248"/>
      <x:c r="LPQ5891" s="248"/>
      <x:c r="LPR5891" s="248"/>
      <x:c r="LPS5891" s="248"/>
      <x:c r="LPT5891" s="248"/>
      <x:c r="LPU5891" s="248"/>
      <x:c r="LPV5891" s="248"/>
      <x:c r="LPW5891" s="248"/>
      <x:c r="LPX5891" s="248"/>
      <x:c r="LPY5891" s="248"/>
      <x:c r="LPZ5891" s="248"/>
      <x:c r="LQA5891" s="248"/>
      <x:c r="LQB5891" s="248"/>
      <x:c r="LQC5891" s="248"/>
      <x:c r="LQD5891" s="248"/>
      <x:c r="LQE5891" s="248"/>
      <x:c r="LQF5891" s="248"/>
      <x:c r="LQG5891" s="248"/>
      <x:c r="LQH5891" s="248"/>
      <x:c r="LQI5891" s="248"/>
      <x:c r="LQJ5891" s="248"/>
      <x:c r="LQK5891" s="248"/>
      <x:c r="LQL5891" s="248"/>
      <x:c r="LQM5891" s="248"/>
      <x:c r="LQN5891" s="248"/>
      <x:c r="LQO5891" s="248"/>
      <x:c r="LQP5891" s="248"/>
      <x:c r="LQQ5891" s="248"/>
      <x:c r="LQR5891" s="248"/>
      <x:c r="LQS5891" s="248"/>
      <x:c r="LQT5891" s="248"/>
      <x:c r="LQU5891" s="248"/>
      <x:c r="LQV5891" s="248"/>
      <x:c r="LQW5891" s="248"/>
      <x:c r="LQX5891" s="248"/>
      <x:c r="LQY5891" s="248"/>
      <x:c r="LQZ5891" s="248"/>
      <x:c r="LRA5891" s="248"/>
      <x:c r="LRB5891" s="248"/>
      <x:c r="LRC5891" s="248"/>
      <x:c r="LRD5891" s="248"/>
      <x:c r="LRE5891" s="248"/>
      <x:c r="LRF5891" s="248"/>
      <x:c r="LRG5891" s="248"/>
      <x:c r="LRH5891" s="248"/>
      <x:c r="LRI5891" s="248"/>
      <x:c r="LRJ5891" s="248"/>
      <x:c r="LRK5891" s="248"/>
      <x:c r="LRL5891" s="248"/>
      <x:c r="LRM5891" s="248"/>
      <x:c r="LRN5891" s="248"/>
      <x:c r="LRO5891" s="248"/>
      <x:c r="LRP5891" s="248"/>
      <x:c r="LRQ5891" s="248"/>
      <x:c r="LRR5891" s="248"/>
      <x:c r="LRS5891" s="248"/>
      <x:c r="LRT5891" s="248"/>
      <x:c r="LRU5891" s="248"/>
      <x:c r="LRV5891" s="248"/>
      <x:c r="LRW5891" s="248"/>
      <x:c r="LRX5891" s="248"/>
      <x:c r="LRY5891" s="248"/>
      <x:c r="LRZ5891" s="248"/>
      <x:c r="LSA5891" s="248"/>
      <x:c r="LSB5891" s="248"/>
      <x:c r="LSC5891" s="248"/>
      <x:c r="LSD5891" s="248"/>
      <x:c r="LSE5891" s="248"/>
      <x:c r="LSF5891" s="248"/>
      <x:c r="LSG5891" s="248"/>
      <x:c r="LSH5891" s="248"/>
      <x:c r="LSI5891" s="248"/>
      <x:c r="LSJ5891" s="248"/>
      <x:c r="LSK5891" s="248"/>
      <x:c r="LSL5891" s="248"/>
      <x:c r="LSM5891" s="248"/>
      <x:c r="LSN5891" s="248"/>
      <x:c r="LSO5891" s="248"/>
      <x:c r="LSP5891" s="248"/>
      <x:c r="LSQ5891" s="248"/>
      <x:c r="LSR5891" s="248"/>
      <x:c r="LSS5891" s="248"/>
      <x:c r="LST5891" s="248"/>
      <x:c r="LSU5891" s="248"/>
      <x:c r="LSV5891" s="248"/>
      <x:c r="LSW5891" s="248"/>
      <x:c r="LSX5891" s="248"/>
      <x:c r="LSY5891" s="248"/>
      <x:c r="LSZ5891" s="248"/>
      <x:c r="LTA5891" s="248"/>
      <x:c r="LTB5891" s="248"/>
      <x:c r="LTC5891" s="248"/>
      <x:c r="LTD5891" s="248"/>
      <x:c r="LTE5891" s="248"/>
      <x:c r="LTF5891" s="248"/>
      <x:c r="LTG5891" s="248"/>
      <x:c r="LTH5891" s="248"/>
      <x:c r="LTI5891" s="248"/>
      <x:c r="LTJ5891" s="248"/>
      <x:c r="LTK5891" s="248"/>
      <x:c r="LTL5891" s="248"/>
      <x:c r="LTM5891" s="248"/>
      <x:c r="LTN5891" s="248"/>
      <x:c r="LTO5891" s="248"/>
      <x:c r="LTP5891" s="248"/>
      <x:c r="LTQ5891" s="248"/>
      <x:c r="LTR5891" s="248"/>
      <x:c r="LTS5891" s="248"/>
      <x:c r="LTT5891" s="248"/>
      <x:c r="LTU5891" s="248"/>
      <x:c r="LTV5891" s="248"/>
      <x:c r="LTW5891" s="248"/>
      <x:c r="LTX5891" s="248"/>
      <x:c r="LTY5891" s="248"/>
      <x:c r="LTZ5891" s="248"/>
      <x:c r="LUA5891" s="248"/>
      <x:c r="LUB5891" s="248"/>
      <x:c r="LUC5891" s="248"/>
      <x:c r="LUD5891" s="248"/>
      <x:c r="LUE5891" s="248"/>
      <x:c r="LUF5891" s="248"/>
      <x:c r="LUG5891" s="248"/>
      <x:c r="LUH5891" s="248"/>
      <x:c r="LUI5891" s="248"/>
      <x:c r="LUJ5891" s="248"/>
      <x:c r="LUK5891" s="248"/>
      <x:c r="LUL5891" s="248"/>
      <x:c r="LUM5891" s="248"/>
      <x:c r="LUN5891" s="248"/>
      <x:c r="LUO5891" s="248"/>
      <x:c r="LUP5891" s="248"/>
      <x:c r="LUQ5891" s="248"/>
      <x:c r="LUR5891" s="248"/>
      <x:c r="LUS5891" s="248"/>
      <x:c r="LUT5891" s="248"/>
      <x:c r="LUU5891" s="248"/>
      <x:c r="LUV5891" s="248"/>
      <x:c r="LUW5891" s="248"/>
      <x:c r="LUX5891" s="248"/>
      <x:c r="LUY5891" s="248"/>
      <x:c r="LUZ5891" s="248"/>
      <x:c r="LVA5891" s="248"/>
      <x:c r="LVB5891" s="248"/>
      <x:c r="LVC5891" s="248"/>
      <x:c r="LVD5891" s="248"/>
      <x:c r="LVE5891" s="248"/>
      <x:c r="LVF5891" s="248"/>
      <x:c r="LVG5891" s="248"/>
      <x:c r="LVH5891" s="248"/>
      <x:c r="LVI5891" s="248"/>
      <x:c r="LVJ5891" s="248"/>
      <x:c r="LVK5891" s="248"/>
      <x:c r="LVL5891" s="248"/>
      <x:c r="LVM5891" s="248"/>
      <x:c r="LVN5891" s="248"/>
      <x:c r="LVO5891" s="248"/>
      <x:c r="LVP5891" s="248"/>
      <x:c r="LVQ5891" s="248"/>
      <x:c r="LVR5891" s="248"/>
      <x:c r="LVS5891" s="248"/>
      <x:c r="LVT5891" s="248"/>
      <x:c r="LVU5891" s="248"/>
      <x:c r="LVV5891" s="248"/>
      <x:c r="LVW5891" s="248"/>
      <x:c r="LVX5891" s="248"/>
      <x:c r="LVY5891" s="248"/>
      <x:c r="LVZ5891" s="248"/>
      <x:c r="LWA5891" s="248"/>
      <x:c r="LWB5891" s="248"/>
      <x:c r="LWC5891" s="248"/>
      <x:c r="LWD5891" s="248"/>
      <x:c r="LWE5891" s="248"/>
      <x:c r="LWF5891" s="248"/>
      <x:c r="LWG5891" s="248"/>
      <x:c r="LWH5891" s="248"/>
      <x:c r="LWI5891" s="248"/>
      <x:c r="LWJ5891" s="248"/>
      <x:c r="LWK5891" s="248"/>
      <x:c r="LWL5891" s="248"/>
      <x:c r="LWM5891" s="248"/>
      <x:c r="LWN5891" s="248"/>
      <x:c r="LWO5891" s="248"/>
      <x:c r="LWP5891" s="248"/>
      <x:c r="LWQ5891" s="248"/>
      <x:c r="LWR5891" s="248"/>
      <x:c r="LWS5891" s="248"/>
      <x:c r="LWT5891" s="248"/>
      <x:c r="LWU5891" s="248"/>
      <x:c r="LWV5891" s="248"/>
      <x:c r="LWW5891" s="248"/>
      <x:c r="LWX5891" s="248"/>
      <x:c r="LWY5891" s="248"/>
      <x:c r="LWZ5891" s="248"/>
      <x:c r="LXA5891" s="248"/>
      <x:c r="LXB5891" s="248"/>
      <x:c r="LXC5891" s="248"/>
      <x:c r="LXD5891" s="248"/>
      <x:c r="LXE5891" s="248"/>
      <x:c r="LXF5891" s="248"/>
      <x:c r="LXG5891" s="248"/>
      <x:c r="LXH5891" s="248"/>
      <x:c r="LXI5891" s="248"/>
      <x:c r="LXJ5891" s="248"/>
      <x:c r="LXK5891" s="248"/>
      <x:c r="LXL5891" s="248"/>
      <x:c r="LXM5891" s="248"/>
      <x:c r="LXN5891" s="248"/>
      <x:c r="LXO5891" s="248"/>
      <x:c r="LXP5891" s="248"/>
      <x:c r="LXQ5891" s="248"/>
      <x:c r="LXR5891" s="248"/>
      <x:c r="LXS5891" s="248"/>
      <x:c r="LXT5891" s="248"/>
      <x:c r="LXU5891" s="248"/>
      <x:c r="LXV5891" s="248"/>
      <x:c r="LXW5891" s="248"/>
      <x:c r="LXX5891" s="248"/>
      <x:c r="LXY5891" s="248"/>
      <x:c r="LXZ5891" s="248"/>
      <x:c r="LYA5891" s="248"/>
      <x:c r="LYB5891" s="248"/>
      <x:c r="LYC5891" s="248"/>
      <x:c r="LYD5891" s="248"/>
      <x:c r="LYE5891" s="248"/>
      <x:c r="LYF5891" s="248"/>
      <x:c r="LYG5891" s="248"/>
      <x:c r="LYH5891" s="248"/>
      <x:c r="LYI5891" s="248"/>
      <x:c r="LYJ5891" s="248"/>
      <x:c r="LYK5891" s="248"/>
      <x:c r="LYL5891" s="248"/>
      <x:c r="LYM5891" s="248"/>
      <x:c r="LYN5891" s="248"/>
      <x:c r="LYO5891" s="248"/>
      <x:c r="LYP5891" s="248"/>
      <x:c r="LYQ5891" s="248"/>
      <x:c r="LYR5891" s="248"/>
      <x:c r="LYS5891" s="248"/>
      <x:c r="LYT5891" s="248"/>
      <x:c r="LYU5891" s="248"/>
      <x:c r="LYV5891" s="248"/>
      <x:c r="LYW5891" s="248"/>
      <x:c r="LYX5891" s="248"/>
      <x:c r="LYY5891" s="248"/>
      <x:c r="LYZ5891" s="248"/>
      <x:c r="LZA5891" s="248"/>
      <x:c r="LZB5891" s="248"/>
      <x:c r="LZC5891" s="248"/>
      <x:c r="LZD5891" s="248"/>
      <x:c r="LZE5891" s="248"/>
      <x:c r="LZF5891" s="248"/>
      <x:c r="LZG5891" s="248"/>
      <x:c r="LZH5891" s="248"/>
      <x:c r="LZI5891" s="248"/>
      <x:c r="LZJ5891" s="248"/>
      <x:c r="LZK5891" s="248"/>
      <x:c r="LZL5891" s="248"/>
      <x:c r="LZM5891" s="248"/>
      <x:c r="LZN5891" s="248"/>
      <x:c r="LZO5891" s="248"/>
      <x:c r="LZP5891" s="248"/>
      <x:c r="LZQ5891" s="248"/>
      <x:c r="LZR5891" s="248"/>
      <x:c r="LZS5891" s="248"/>
      <x:c r="LZT5891" s="248"/>
      <x:c r="LZU5891" s="248"/>
      <x:c r="LZV5891" s="248"/>
      <x:c r="LZW5891" s="248"/>
      <x:c r="LZX5891" s="248"/>
      <x:c r="LZY5891" s="248"/>
      <x:c r="LZZ5891" s="248"/>
      <x:c r="MAA5891" s="248"/>
      <x:c r="MAB5891" s="248"/>
      <x:c r="MAC5891" s="248"/>
      <x:c r="MAD5891" s="248"/>
      <x:c r="MAE5891" s="248"/>
      <x:c r="MAF5891" s="248"/>
      <x:c r="MAG5891" s="248"/>
      <x:c r="MAH5891" s="248"/>
      <x:c r="MAI5891" s="248"/>
      <x:c r="MAJ5891" s="248"/>
      <x:c r="MAK5891" s="248"/>
      <x:c r="MAL5891" s="248"/>
      <x:c r="MAM5891" s="248"/>
      <x:c r="MAN5891" s="248"/>
      <x:c r="MAO5891" s="248"/>
      <x:c r="MAP5891" s="248"/>
      <x:c r="MAQ5891" s="248"/>
      <x:c r="MAR5891" s="248"/>
      <x:c r="MAS5891" s="248"/>
      <x:c r="MAT5891" s="248"/>
      <x:c r="MAU5891" s="248"/>
      <x:c r="MAV5891" s="248"/>
      <x:c r="MAW5891" s="248"/>
      <x:c r="MAX5891" s="248"/>
      <x:c r="MAY5891" s="248"/>
      <x:c r="MAZ5891" s="248"/>
      <x:c r="MBA5891" s="248"/>
      <x:c r="MBB5891" s="248"/>
      <x:c r="MBC5891" s="248"/>
      <x:c r="MBD5891" s="248"/>
      <x:c r="MBE5891" s="248"/>
      <x:c r="MBF5891" s="248"/>
      <x:c r="MBG5891" s="248"/>
      <x:c r="MBH5891" s="248"/>
      <x:c r="MBI5891" s="248"/>
      <x:c r="MBJ5891" s="248"/>
      <x:c r="MBK5891" s="248"/>
      <x:c r="MBL5891" s="248"/>
      <x:c r="MBM5891" s="248"/>
      <x:c r="MBN5891" s="248"/>
      <x:c r="MBO5891" s="248"/>
      <x:c r="MBP5891" s="248"/>
      <x:c r="MBQ5891" s="248"/>
      <x:c r="MBR5891" s="248"/>
      <x:c r="MBS5891" s="248"/>
      <x:c r="MBT5891" s="248"/>
      <x:c r="MBU5891" s="248"/>
      <x:c r="MBV5891" s="248"/>
      <x:c r="MBW5891" s="248"/>
      <x:c r="MBX5891" s="248"/>
      <x:c r="MBY5891" s="248"/>
      <x:c r="MBZ5891" s="248"/>
      <x:c r="MCA5891" s="248"/>
      <x:c r="MCB5891" s="248"/>
      <x:c r="MCC5891" s="248"/>
      <x:c r="MCD5891" s="248"/>
      <x:c r="MCE5891" s="248"/>
      <x:c r="MCF5891" s="248"/>
      <x:c r="MCG5891" s="248"/>
      <x:c r="MCH5891" s="248"/>
      <x:c r="MCI5891" s="248"/>
      <x:c r="MCJ5891" s="248"/>
      <x:c r="MCK5891" s="248"/>
      <x:c r="MCL5891" s="248"/>
      <x:c r="MCM5891" s="248"/>
      <x:c r="MCN5891" s="248"/>
      <x:c r="MCO5891" s="248"/>
      <x:c r="MCP5891" s="248"/>
      <x:c r="MCQ5891" s="248"/>
      <x:c r="MCR5891" s="248"/>
      <x:c r="MCS5891" s="248"/>
      <x:c r="MCT5891" s="248"/>
      <x:c r="MCU5891" s="248"/>
      <x:c r="MCV5891" s="248"/>
      <x:c r="MCW5891" s="248"/>
      <x:c r="MCX5891" s="248"/>
      <x:c r="MCY5891" s="248"/>
      <x:c r="MCZ5891" s="248"/>
      <x:c r="MDA5891" s="248"/>
      <x:c r="MDB5891" s="248"/>
      <x:c r="MDC5891" s="248"/>
      <x:c r="MDD5891" s="248"/>
      <x:c r="MDE5891" s="248"/>
      <x:c r="MDF5891" s="248"/>
      <x:c r="MDG5891" s="248"/>
      <x:c r="MDH5891" s="248"/>
      <x:c r="MDI5891" s="248"/>
      <x:c r="MDJ5891" s="248"/>
      <x:c r="MDK5891" s="248"/>
      <x:c r="MDL5891" s="248"/>
      <x:c r="MDM5891" s="248"/>
      <x:c r="MDN5891" s="248"/>
      <x:c r="MDO5891" s="248"/>
      <x:c r="MDP5891" s="248"/>
      <x:c r="MDQ5891" s="248"/>
      <x:c r="MDR5891" s="248"/>
      <x:c r="MDS5891" s="248"/>
      <x:c r="MDT5891" s="248"/>
      <x:c r="MDU5891" s="248"/>
      <x:c r="MDV5891" s="248"/>
      <x:c r="MDW5891" s="248"/>
      <x:c r="MDX5891" s="248"/>
      <x:c r="MDY5891" s="248"/>
      <x:c r="MDZ5891" s="248"/>
      <x:c r="MEA5891" s="248"/>
      <x:c r="MEB5891" s="248"/>
      <x:c r="MEC5891" s="248"/>
      <x:c r="MED5891" s="248"/>
      <x:c r="MEE5891" s="248"/>
      <x:c r="MEF5891" s="248"/>
      <x:c r="MEG5891" s="248"/>
      <x:c r="MEH5891" s="248"/>
      <x:c r="MEI5891" s="248"/>
      <x:c r="MEJ5891" s="248"/>
      <x:c r="MEK5891" s="248"/>
      <x:c r="MEL5891" s="248"/>
      <x:c r="MEM5891" s="248"/>
      <x:c r="MEN5891" s="248"/>
      <x:c r="MEO5891" s="248"/>
      <x:c r="MEP5891" s="248"/>
      <x:c r="MEQ5891" s="248"/>
      <x:c r="MER5891" s="248"/>
      <x:c r="MES5891" s="248"/>
      <x:c r="MET5891" s="248"/>
      <x:c r="MEU5891" s="248"/>
      <x:c r="MEV5891" s="248"/>
      <x:c r="MEW5891" s="248"/>
      <x:c r="MEX5891" s="248"/>
      <x:c r="MEY5891" s="248"/>
      <x:c r="MEZ5891" s="248"/>
      <x:c r="MFA5891" s="248"/>
      <x:c r="MFB5891" s="248"/>
      <x:c r="MFC5891" s="248"/>
      <x:c r="MFD5891" s="248"/>
      <x:c r="MFE5891" s="248"/>
      <x:c r="MFF5891" s="248"/>
      <x:c r="MFG5891" s="248"/>
      <x:c r="MFH5891" s="248"/>
      <x:c r="MFI5891" s="248"/>
      <x:c r="MFJ5891" s="248"/>
      <x:c r="MFK5891" s="248"/>
      <x:c r="MFL5891" s="248"/>
      <x:c r="MFM5891" s="248"/>
      <x:c r="MFN5891" s="248"/>
      <x:c r="MFO5891" s="248"/>
      <x:c r="MFP5891" s="248"/>
      <x:c r="MFQ5891" s="248"/>
      <x:c r="MFR5891" s="248"/>
      <x:c r="MFS5891" s="248"/>
      <x:c r="MFT5891" s="248"/>
      <x:c r="MFU5891" s="248"/>
      <x:c r="MFV5891" s="248"/>
      <x:c r="MFW5891" s="248"/>
      <x:c r="MFX5891" s="248"/>
      <x:c r="MFY5891" s="248"/>
      <x:c r="MFZ5891" s="248"/>
      <x:c r="MGA5891" s="248"/>
      <x:c r="MGB5891" s="248"/>
      <x:c r="MGC5891" s="248"/>
      <x:c r="MGD5891" s="248"/>
      <x:c r="MGE5891" s="248"/>
      <x:c r="MGF5891" s="248"/>
      <x:c r="MGG5891" s="248"/>
      <x:c r="MGH5891" s="248"/>
      <x:c r="MGI5891" s="248"/>
      <x:c r="MGJ5891" s="248"/>
      <x:c r="MGK5891" s="248"/>
      <x:c r="MGL5891" s="248"/>
      <x:c r="MGM5891" s="248"/>
      <x:c r="MGN5891" s="248"/>
      <x:c r="MGO5891" s="248"/>
      <x:c r="MGP5891" s="248"/>
      <x:c r="MGQ5891" s="248"/>
      <x:c r="MGR5891" s="248"/>
      <x:c r="MGS5891" s="248"/>
      <x:c r="MGT5891" s="248"/>
      <x:c r="MGU5891" s="248"/>
      <x:c r="MGV5891" s="248"/>
      <x:c r="MGW5891" s="248"/>
      <x:c r="MGX5891" s="248"/>
      <x:c r="MGY5891" s="248"/>
      <x:c r="MGZ5891" s="248"/>
      <x:c r="MHA5891" s="248"/>
      <x:c r="MHB5891" s="248"/>
      <x:c r="MHC5891" s="248"/>
      <x:c r="MHD5891" s="248"/>
      <x:c r="MHE5891" s="248"/>
      <x:c r="MHF5891" s="248"/>
      <x:c r="MHG5891" s="248"/>
      <x:c r="MHH5891" s="248"/>
      <x:c r="MHI5891" s="248"/>
      <x:c r="MHJ5891" s="248"/>
      <x:c r="MHK5891" s="248"/>
      <x:c r="MHL5891" s="248"/>
      <x:c r="MHM5891" s="248"/>
      <x:c r="MHN5891" s="248"/>
      <x:c r="MHO5891" s="248"/>
      <x:c r="MHP5891" s="248"/>
      <x:c r="MHQ5891" s="248"/>
      <x:c r="MHR5891" s="248"/>
      <x:c r="MHS5891" s="248"/>
      <x:c r="MHT5891" s="248"/>
      <x:c r="MHU5891" s="248"/>
      <x:c r="MHV5891" s="248"/>
      <x:c r="MHW5891" s="248"/>
      <x:c r="MHX5891" s="248"/>
      <x:c r="MHY5891" s="248"/>
      <x:c r="MHZ5891" s="248"/>
      <x:c r="MIA5891" s="248"/>
      <x:c r="MIB5891" s="248"/>
      <x:c r="MIC5891" s="248"/>
      <x:c r="MID5891" s="248"/>
      <x:c r="MIE5891" s="248"/>
      <x:c r="MIF5891" s="248"/>
      <x:c r="MIG5891" s="248"/>
      <x:c r="MIH5891" s="248"/>
      <x:c r="MII5891" s="248"/>
      <x:c r="MIJ5891" s="248"/>
      <x:c r="MIK5891" s="248"/>
      <x:c r="MIL5891" s="248"/>
      <x:c r="MIM5891" s="248"/>
      <x:c r="MIN5891" s="248"/>
      <x:c r="MIO5891" s="248"/>
      <x:c r="MIP5891" s="248"/>
      <x:c r="MIQ5891" s="248"/>
      <x:c r="MIR5891" s="248"/>
      <x:c r="MIS5891" s="248"/>
      <x:c r="MIT5891" s="248"/>
      <x:c r="MIU5891" s="248"/>
      <x:c r="MIV5891" s="248"/>
      <x:c r="MIW5891" s="248"/>
      <x:c r="MIX5891" s="248"/>
      <x:c r="MIY5891" s="248"/>
      <x:c r="MIZ5891" s="248"/>
      <x:c r="MJA5891" s="248"/>
      <x:c r="MJB5891" s="248"/>
      <x:c r="MJC5891" s="248"/>
      <x:c r="MJD5891" s="248"/>
      <x:c r="MJE5891" s="248"/>
      <x:c r="MJF5891" s="248"/>
      <x:c r="MJG5891" s="248"/>
      <x:c r="MJH5891" s="248"/>
      <x:c r="MJI5891" s="248"/>
      <x:c r="MJJ5891" s="248"/>
      <x:c r="MJK5891" s="248"/>
      <x:c r="MJL5891" s="248"/>
      <x:c r="MJM5891" s="248"/>
      <x:c r="MJN5891" s="248"/>
      <x:c r="MJO5891" s="248"/>
      <x:c r="MJP5891" s="248"/>
      <x:c r="MJQ5891" s="248"/>
      <x:c r="MJR5891" s="248"/>
      <x:c r="MJS5891" s="248"/>
      <x:c r="MJT5891" s="248"/>
      <x:c r="MJU5891" s="248"/>
      <x:c r="MJV5891" s="248"/>
      <x:c r="MJW5891" s="248"/>
      <x:c r="MJX5891" s="248"/>
      <x:c r="MJY5891" s="248"/>
      <x:c r="MJZ5891" s="248"/>
      <x:c r="MKA5891" s="248"/>
      <x:c r="MKB5891" s="248"/>
      <x:c r="MKC5891" s="248"/>
      <x:c r="MKD5891" s="248"/>
      <x:c r="MKE5891" s="248"/>
      <x:c r="MKF5891" s="248"/>
      <x:c r="MKG5891" s="248"/>
      <x:c r="MKH5891" s="248"/>
      <x:c r="MKI5891" s="248"/>
      <x:c r="MKJ5891" s="248"/>
      <x:c r="MKK5891" s="248"/>
      <x:c r="MKL5891" s="248"/>
      <x:c r="MKM5891" s="248"/>
      <x:c r="MKN5891" s="248"/>
      <x:c r="MKO5891" s="248"/>
      <x:c r="MKP5891" s="248"/>
      <x:c r="MKQ5891" s="248"/>
      <x:c r="MKR5891" s="248"/>
      <x:c r="MKS5891" s="248"/>
      <x:c r="MKT5891" s="248"/>
      <x:c r="MKU5891" s="248"/>
      <x:c r="MKV5891" s="248"/>
      <x:c r="MKW5891" s="248"/>
      <x:c r="MKX5891" s="248"/>
      <x:c r="MKY5891" s="248"/>
      <x:c r="MKZ5891" s="248"/>
      <x:c r="MLA5891" s="248"/>
      <x:c r="MLB5891" s="248"/>
      <x:c r="MLC5891" s="248"/>
      <x:c r="MLD5891" s="248"/>
      <x:c r="MLE5891" s="248"/>
      <x:c r="MLF5891" s="248"/>
      <x:c r="MLG5891" s="248"/>
      <x:c r="MLH5891" s="248"/>
      <x:c r="MLI5891" s="248"/>
      <x:c r="MLJ5891" s="248"/>
      <x:c r="MLK5891" s="248"/>
      <x:c r="MLL5891" s="248"/>
      <x:c r="MLM5891" s="248"/>
      <x:c r="MLN5891" s="248"/>
      <x:c r="MLO5891" s="248"/>
      <x:c r="MLP5891" s="248"/>
      <x:c r="MLQ5891" s="248"/>
      <x:c r="MLR5891" s="248"/>
      <x:c r="MLS5891" s="248"/>
      <x:c r="MLT5891" s="248"/>
      <x:c r="MLU5891" s="248"/>
      <x:c r="MLV5891" s="248"/>
      <x:c r="MLW5891" s="248"/>
      <x:c r="MLX5891" s="248"/>
      <x:c r="MLY5891" s="248"/>
      <x:c r="MLZ5891" s="248"/>
      <x:c r="MMA5891" s="248"/>
      <x:c r="MMB5891" s="248"/>
      <x:c r="MMC5891" s="248"/>
      <x:c r="MMD5891" s="248"/>
      <x:c r="MME5891" s="248"/>
      <x:c r="MMF5891" s="248"/>
      <x:c r="MMG5891" s="248"/>
      <x:c r="MMH5891" s="248"/>
      <x:c r="MMI5891" s="248"/>
      <x:c r="MMJ5891" s="248"/>
      <x:c r="MMK5891" s="248"/>
      <x:c r="MML5891" s="248"/>
      <x:c r="MMM5891" s="248"/>
      <x:c r="MMN5891" s="248"/>
      <x:c r="MMO5891" s="248"/>
      <x:c r="MMP5891" s="248"/>
      <x:c r="MMQ5891" s="248"/>
      <x:c r="MMR5891" s="248"/>
      <x:c r="MMS5891" s="248"/>
      <x:c r="MMT5891" s="248"/>
      <x:c r="MMU5891" s="248"/>
      <x:c r="MMV5891" s="248"/>
      <x:c r="MMW5891" s="248"/>
      <x:c r="MMX5891" s="248"/>
      <x:c r="MMY5891" s="248"/>
      <x:c r="MMZ5891" s="248"/>
      <x:c r="MNA5891" s="248"/>
      <x:c r="MNB5891" s="248"/>
      <x:c r="MNC5891" s="248"/>
      <x:c r="MND5891" s="248"/>
      <x:c r="MNE5891" s="248"/>
      <x:c r="MNF5891" s="248"/>
      <x:c r="MNG5891" s="248"/>
      <x:c r="MNH5891" s="248"/>
      <x:c r="MNI5891" s="248"/>
      <x:c r="MNJ5891" s="248"/>
      <x:c r="MNK5891" s="248"/>
      <x:c r="MNL5891" s="248"/>
      <x:c r="MNM5891" s="248"/>
      <x:c r="MNN5891" s="248"/>
      <x:c r="MNO5891" s="248"/>
      <x:c r="MNP5891" s="248"/>
      <x:c r="MNQ5891" s="248"/>
      <x:c r="MNR5891" s="248"/>
      <x:c r="MNS5891" s="248"/>
      <x:c r="MNT5891" s="248"/>
      <x:c r="MNU5891" s="248"/>
      <x:c r="MNV5891" s="248"/>
      <x:c r="MNW5891" s="248"/>
      <x:c r="MNX5891" s="248"/>
      <x:c r="MNY5891" s="248"/>
      <x:c r="MNZ5891" s="248"/>
      <x:c r="MOA5891" s="248"/>
      <x:c r="MOB5891" s="248"/>
      <x:c r="MOC5891" s="248"/>
      <x:c r="MOD5891" s="248"/>
      <x:c r="MOE5891" s="248"/>
      <x:c r="MOF5891" s="248"/>
      <x:c r="MOG5891" s="248"/>
      <x:c r="MOH5891" s="248"/>
      <x:c r="MOI5891" s="248"/>
      <x:c r="MOJ5891" s="248"/>
      <x:c r="MOK5891" s="248"/>
      <x:c r="MOL5891" s="248"/>
      <x:c r="MOM5891" s="248"/>
      <x:c r="MON5891" s="248"/>
      <x:c r="MOO5891" s="248"/>
      <x:c r="MOP5891" s="248"/>
      <x:c r="MOQ5891" s="248"/>
      <x:c r="MOR5891" s="248"/>
      <x:c r="MOS5891" s="248"/>
      <x:c r="MOT5891" s="248"/>
      <x:c r="MOU5891" s="248"/>
      <x:c r="MOV5891" s="248"/>
      <x:c r="MOW5891" s="248"/>
      <x:c r="MOX5891" s="248"/>
      <x:c r="MOY5891" s="248"/>
      <x:c r="MOZ5891" s="248"/>
      <x:c r="MPA5891" s="248"/>
      <x:c r="MPB5891" s="248"/>
      <x:c r="MPC5891" s="248"/>
      <x:c r="MPD5891" s="248"/>
      <x:c r="MPE5891" s="248"/>
      <x:c r="MPF5891" s="248"/>
      <x:c r="MPG5891" s="248"/>
      <x:c r="MPH5891" s="248"/>
      <x:c r="MPI5891" s="248"/>
      <x:c r="MPJ5891" s="248"/>
      <x:c r="MPK5891" s="248"/>
      <x:c r="MPL5891" s="248"/>
      <x:c r="MPM5891" s="248"/>
      <x:c r="MPN5891" s="248"/>
      <x:c r="MPO5891" s="248"/>
      <x:c r="MPP5891" s="248"/>
      <x:c r="MPQ5891" s="248"/>
      <x:c r="MPR5891" s="248"/>
      <x:c r="MPS5891" s="248"/>
      <x:c r="MPT5891" s="248"/>
      <x:c r="MPU5891" s="248"/>
      <x:c r="MPV5891" s="248"/>
      <x:c r="MPW5891" s="248"/>
      <x:c r="MPX5891" s="248"/>
      <x:c r="MPY5891" s="248"/>
      <x:c r="MPZ5891" s="248"/>
      <x:c r="MQA5891" s="248"/>
      <x:c r="MQB5891" s="248"/>
      <x:c r="MQC5891" s="248"/>
      <x:c r="MQD5891" s="248"/>
      <x:c r="MQE5891" s="248"/>
      <x:c r="MQF5891" s="248"/>
      <x:c r="MQG5891" s="248"/>
      <x:c r="MQH5891" s="248"/>
      <x:c r="MQI5891" s="248"/>
      <x:c r="MQJ5891" s="248"/>
      <x:c r="MQK5891" s="248"/>
      <x:c r="MQL5891" s="248"/>
      <x:c r="MQM5891" s="248"/>
      <x:c r="MQN5891" s="248"/>
      <x:c r="MQO5891" s="248"/>
      <x:c r="MQP5891" s="248"/>
      <x:c r="MQQ5891" s="248"/>
      <x:c r="MQR5891" s="248"/>
      <x:c r="MQS5891" s="248"/>
      <x:c r="MQT5891" s="248"/>
      <x:c r="MQU5891" s="248"/>
      <x:c r="MQV5891" s="248"/>
      <x:c r="MQW5891" s="248"/>
      <x:c r="MQX5891" s="248"/>
      <x:c r="MQY5891" s="248"/>
      <x:c r="MQZ5891" s="248"/>
      <x:c r="MRA5891" s="248"/>
      <x:c r="MRB5891" s="248"/>
      <x:c r="MRC5891" s="248"/>
      <x:c r="MRD5891" s="248"/>
      <x:c r="MRE5891" s="248"/>
      <x:c r="MRF5891" s="248"/>
      <x:c r="MRG5891" s="248"/>
      <x:c r="MRH5891" s="248"/>
      <x:c r="MRI5891" s="248"/>
      <x:c r="MRJ5891" s="248"/>
      <x:c r="MRK5891" s="248"/>
      <x:c r="MRL5891" s="248"/>
      <x:c r="MRM5891" s="248"/>
      <x:c r="MRN5891" s="248"/>
      <x:c r="MRO5891" s="248"/>
      <x:c r="MRP5891" s="248"/>
      <x:c r="MRQ5891" s="248"/>
      <x:c r="MRR5891" s="248"/>
      <x:c r="MRS5891" s="248"/>
      <x:c r="MRT5891" s="248"/>
      <x:c r="MRU5891" s="248"/>
      <x:c r="MRV5891" s="248"/>
      <x:c r="MRW5891" s="248"/>
      <x:c r="MRX5891" s="248"/>
      <x:c r="MRY5891" s="248"/>
      <x:c r="MRZ5891" s="248"/>
      <x:c r="MSA5891" s="248"/>
      <x:c r="MSB5891" s="248"/>
      <x:c r="MSC5891" s="248"/>
      <x:c r="MSD5891" s="248"/>
      <x:c r="MSE5891" s="248"/>
      <x:c r="MSF5891" s="248"/>
      <x:c r="MSG5891" s="248"/>
      <x:c r="MSH5891" s="248"/>
      <x:c r="MSI5891" s="248"/>
      <x:c r="MSJ5891" s="248"/>
      <x:c r="MSK5891" s="248"/>
      <x:c r="MSL5891" s="248"/>
      <x:c r="MSM5891" s="248"/>
      <x:c r="MSN5891" s="248"/>
      <x:c r="MSO5891" s="248"/>
      <x:c r="MSP5891" s="248"/>
      <x:c r="MSQ5891" s="248"/>
      <x:c r="MSR5891" s="248"/>
      <x:c r="MSS5891" s="248"/>
      <x:c r="MST5891" s="248"/>
      <x:c r="MSU5891" s="248"/>
      <x:c r="MSV5891" s="248"/>
      <x:c r="MSW5891" s="248"/>
      <x:c r="MSX5891" s="248"/>
      <x:c r="MSY5891" s="248"/>
      <x:c r="MSZ5891" s="248"/>
      <x:c r="MTA5891" s="248"/>
      <x:c r="MTB5891" s="248"/>
      <x:c r="MTC5891" s="248"/>
      <x:c r="MTD5891" s="248"/>
      <x:c r="MTE5891" s="248"/>
      <x:c r="MTF5891" s="248"/>
      <x:c r="MTG5891" s="248"/>
      <x:c r="MTH5891" s="248"/>
      <x:c r="MTI5891" s="248"/>
      <x:c r="MTJ5891" s="248"/>
      <x:c r="MTK5891" s="248"/>
      <x:c r="MTL5891" s="248"/>
      <x:c r="MTM5891" s="248"/>
      <x:c r="MTN5891" s="248"/>
      <x:c r="MTO5891" s="248"/>
      <x:c r="MTP5891" s="248"/>
      <x:c r="MTQ5891" s="248"/>
      <x:c r="MTR5891" s="248"/>
      <x:c r="MTS5891" s="248"/>
      <x:c r="MTT5891" s="248"/>
      <x:c r="MTU5891" s="248"/>
      <x:c r="MTV5891" s="248"/>
      <x:c r="MTW5891" s="248"/>
      <x:c r="MTX5891" s="248"/>
      <x:c r="MTY5891" s="248"/>
      <x:c r="MTZ5891" s="248"/>
      <x:c r="MUA5891" s="248"/>
      <x:c r="MUB5891" s="248"/>
      <x:c r="MUC5891" s="248"/>
      <x:c r="MUD5891" s="248"/>
      <x:c r="MUE5891" s="248"/>
      <x:c r="MUF5891" s="248"/>
      <x:c r="MUG5891" s="248"/>
      <x:c r="MUH5891" s="248"/>
      <x:c r="MUI5891" s="248"/>
      <x:c r="MUJ5891" s="248"/>
      <x:c r="MUK5891" s="248"/>
      <x:c r="MUL5891" s="248"/>
      <x:c r="MUM5891" s="248"/>
      <x:c r="MUN5891" s="248"/>
      <x:c r="MUO5891" s="248"/>
      <x:c r="MUP5891" s="248"/>
      <x:c r="MUQ5891" s="248"/>
      <x:c r="MUR5891" s="248"/>
      <x:c r="MUS5891" s="248"/>
      <x:c r="MUT5891" s="248"/>
      <x:c r="MUU5891" s="248"/>
      <x:c r="MUV5891" s="248"/>
      <x:c r="MUW5891" s="248"/>
      <x:c r="MUX5891" s="248"/>
      <x:c r="MUY5891" s="248"/>
      <x:c r="MUZ5891" s="248"/>
      <x:c r="MVA5891" s="248"/>
      <x:c r="MVB5891" s="248"/>
      <x:c r="MVC5891" s="248"/>
      <x:c r="MVD5891" s="248"/>
      <x:c r="MVE5891" s="248"/>
      <x:c r="MVF5891" s="248"/>
      <x:c r="MVG5891" s="248"/>
      <x:c r="MVH5891" s="248"/>
      <x:c r="MVI5891" s="248"/>
      <x:c r="MVJ5891" s="248"/>
      <x:c r="MVK5891" s="248"/>
      <x:c r="MVL5891" s="248"/>
      <x:c r="MVM5891" s="248"/>
      <x:c r="MVN5891" s="248"/>
      <x:c r="MVO5891" s="248"/>
      <x:c r="MVP5891" s="248"/>
      <x:c r="MVQ5891" s="248"/>
      <x:c r="MVR5891" s="248"/>
      <x:c r="MVS5891" s="248"/>
      <x:c r="MVT5891" s="248"/>
      <x:c r="MVU5891" s="248"/>
      <x:c r="MVV5891" s="248"/>
      <x:c r="MVW5891" s="248"/>
      <x:c r="MVX5891" s="248"/>
      <x:c r="MVY5891" s="248"/>
      <x:c r="MVZ5891" s="248"/>
      <x:c r="MWA5891" s="248"/>
      <x:c r="MWB5891" s="248"/>
      <x:c r="MWC5891" s="248"/>
      <x:c r="MWD5891" s="248"/>
      <x:c r="MWE5891" s="248"/>
      <x:c r="MWF5891" s="248"/>
      <x:c r="MWG5891" s="248"/>
      <x:c r="MWH5891" s="248"/>
      <x:c r="MWI5891" s="248"/>
      <x:c r="MWJ5891" s="248"/>
      <x:c r="MWK5891" s="248"/>
      <x:c r="MWL5891" s="248"/>
      <x:c r="MWM5891" s="248"/>
      <x:c r="MWN5891" s="248"/>
      <x:c r="MWO5891" s="248"/>
      <x:c r="MWP5891" s="248"/>
      <x:c r="MWQ5891" s="248"/>
      <x:c r="MWR5891" s="248"/>
      <x:c r="MWS5891" s="248"/>
      <x:c r="MWT5891" s="248"/>
      <x:c r="MWU5891" s="248"/>
      <x:c r="MWV5891" s="248"/>
      <x:c r="MWW5891" s="248"/>
      <x:c r="MWX5891" s="248"/>
      <x:c r="MWY5891" s="248"/>
      <x:c r="MWZ5891" s="248"/>
      <x:c r="MXA5891" s="248"/>
      <x:c r="MXB5891" s="248"/>
      <x:c r="MXC5891" s="248"/>
      <x:c r="MXD5891" s="248"/>
      <x:c r="MXE5891" s="248"/>
      <x:c r="MXF5891" s="248"/>
      <x:c r="MXG5891" s="248"/>
      <x:c r="MXH5891" s="248"/>
      <x:c r="MXI5891" s="248"/>
      <x:c r="MXJ5891" s="248"/>
      <x:c r="MXK5891" s="248"/>
      <x:c r="MXL5891" s="248"/>
      <x:c r="MXM5891" s="248"/>
      <x:c r="MXN5891" s="248"/>
      <x:c r="MXO5891" s="248"/>
      <x:c r="MXP5891" s="248"/>
      <x:c r="MXQ5891" s="248"/>
      <x:c r="MXR5891" s="248"/>
      <x:c r="MXS5891" s="248"/>
      <x:c r="MXT5891" s="248"/>
      <x:c r="MXU5891" s="248"/>
      <x:c r="MXV5891" s="248"/>
      <x:c r="MXW5891" s="248"/>
      <x:c r="MXX5891" s="248"/>
      <x:c r="MXY5891" s="248"/>
      <x:c r="MXZ5891" s="248"/>
      <x:c r="MYA5891" s="248"/>
      <x:c r="MYB5891" s="248"/>
      <x:c r="MYC5891" s="248"/>
      <x:c r="MYD5891" s="248"/>
      <x:c r="MYE5891" s="248"/>
      <x:c r="MYF5891" s="248"/>
      <x:c r="MYG5891" s="248"/>
      <x:c r="MYH5891" s="248"/>
      <x:c r="MYI5891" s="248"/>
      <x:c r="MYJ5891" s="248"/>
      <x:c r="MYK5891" s="248"/>
      <x:c r="MYL5891" s="248"/>
      <x:c r="MYM5891" s="248"/>
      <x:c r="MYN5891" s="248"/>
      <x:c r="MYO5891" s="248"/>
      <x:c r="MYP5891" s="248"/>
      <x:c r="MYQ5891" s="248"/>
      <x:c r="MYR5891" s="248"/>
      <x:c r="MYS5891" s="248"/>
      <x:c r="MYT5891" s="248"/>
      <x:c r="MYU5891" s="248"/>
      <x:c r="MYV5891" s="248"/>
      <x:c r="MYW5891" s="248"/>
      <x:c r="MYX5891" s="248"/>
      <x:c r="MYY5891" s="248"/>
      <x:c r="MYZ5891" s="248"/>
      <x:c r="MZA5891" s="248"/>
      <x:c r="MZB5891" s="248"/>
      <x:c r="MZC5891" s="248"/>
      <x:c r="MZD5891" s="248"/>
      <x:c r="MZE5891" s="248"/>
      <x:c r="MZF5891" s="248"/>
      <x:c r="MZG5891" s="248"/>
      <x:c r="MZH5891" s="248"/>
      <x:c r="MZI5891" s="248"/>
      <x:c r="MZJ5891" s="248"/>
      <x:c r="MZK5891" s="248"/>
      <x:c r="MZL5891" s="248"/>
      <x:c r="MZM5891" s="248"/>
      <x:c r="MZN5891" s="248"/>
      <x:c r="MZO5891" s="248"/>
      <x:c r="MZP5891" s="248"/>
      <x:c r="MZQ5891" s="248"/>
      <x:c r="MZR5891" s="248"/>
      <x:c r="MZS5891" s="248"/>
      <x:c r="MZT5891" s="248"/>
      <x:c r="MZU5891" s="248"/>
      <x:c r="MZV5891" s="248"/>
      <x:c r="MZW5891" s="248"/>
      <x:c r="MZX5891" s="248"/>
      <x:c r="MZY5891" s="248"/>
      <x:c r="MZZ5891" s="248"/>
      <x:c r="NAA5891" s="248"/>
      <x:c r="NAB5891" s="248"/>
      <x:c r="NAC5891" s="248"/>
      <x:c r="NAD5891" s="248"/>
      <x:c r="NAE5891" s="248"/>
      <x:c r="NAF5891" s="248"/>
      <x:c r="NAG5891" s="248"/>
      <x:c r="NAH5891" s="248"/>
      <x:c r="NAI5891" s="248"/>
      <x:c r="NAJ5891" s="248"/>
      <x:c r="NAK5891" s="248"/>
      <x:c r="NAL5891" s="248"/>
      <x:c r="NAM5891" s="248"/>
      <x:c r="NAN5891" s="248"/>
      <x:c r="NAO5891" s="248"/>
      <x:c r="NAP5891" s="248"/>
      <x:c r="NAQ5891" s="248"/>
      <x:c r="NAR5891" s="248"/>
      <x:c r="NAS5891" s="248"/>
      <x:c r="NAT5891" s="248"/>
      <x:c r="NAU5891" s="248"/>
      <x:c r="NAV5891" s="248"/>
      <x:c r="NAW5891" s="248"/>
      <x:c r="NAX5891" s="248"/>
      <x:c r="NAY5891" s="248"/>
      <x:c r="NAZ5891" s="248"/>
      <x:c r="NBA5891" s="248"/>
      <x:c r="NBB5891" s="248"/>
      <x:c r="NBC5891" s="248"/>
      <x:c r="NBD5891" s="248"/>
      <x:c r="NBE5891" s="248"/>
      <x:c r="NBF5891" s="248"/>
      <x:c r="NBG5891" s="248"/>
      <x:c r="NBH5891" s="248"/>
      <x:c r="NBI5891" s="248"/>
      <x:c r="NBJ5891" s="248"/>
      <x:c r="NBK5891" s="248"/>
      <x:c r="NBL5891" s="248"/>
      <x:c r="NBM5891" s="248"/>
      <x:c r="NBN5891" s="248"/>
      <x:c r="NBO5891" s="248"/>
      <x:c r="NBP5891" s="248"/>
      <x:c r="NBQ5891" s="248"/>
      <x:c r="NBR5891" s="248"/>
      <x:c r="NBS5891" s="248"/>
      <x:c r="NBT5891" s="248"/>
      <x:c r="NBU5891" s="248"/>
      <x:c r="NBV5891" s="248"/>
      <x:c r="NBW5891" s="248"/>
      <x:c r="NBX5891" s="248"/>
      <x:c r="NBY5891" s="248"/>
      <x:c r="NBZ5891" s="248"/>
      <x:c r="NCA5891" s="248"/>
      <x:c r="NCB5891" s="248"/>
      <x:c r="NCC5891" s="248"/>
      <x:c r="NCD5891" s="248"/>
      <x:c r="NCE5891" s="248"/>
      <x:c r="NCF5891" s="248"/>
      <x:c r="NCG5891" s="248"/>
      <x:c r="NCH5891" s="248"/>
      <x:c r="NCI5891" s="248"/>
      <x:c r="NCJ5891" s="248"/>
      <x:c r="NCK5891" s="248"/>
      <x:c r="NCL5891" s="248"/>
      <x:c r="NCM5891" s="248"/>
      <x:c r="NCN5891" s="248"/>
      <x:c r="NCO5891" s="248"/>
      <x:c r="NCP5891" s="248"/>
      <x:c r="NCQ5891" s="248"/>
      <x:c r="NCR5891" s="248"/>
      <x:c r="NCS5891" s="248"/>
      <x:c r="NCT5891" s="248"/>
      <x:c r="NCU5891" s="248"/>
      <x:c r="NCV5891" s="248"/>
      <x:c r="NCW5891" s="248"/>
      <x:c r="NCX5891" s="248"/>
      <x:c r="NCY5891" s="248"/>
      <x:c r="NCZ5891" s="248"/>
      <x:c r="NDA5891" s="248"/>
      <x:c r="NDB5891" s="248"/>
      <x:c r="NDC5891" s="248"/>
      <x:c r="NDD5891" s="248"/>
      <x:c r="NDE5891" s="248"/>
      <x:c r="NDF5891" s="248"/>
      <x:c r="NDG5891" s="248"/>
      <x:c r="NDH5891" s="248"/>
      <x:c r="NDI5891" s="248"/>
      <x:c r="NDJ5891" s="248"/>
      <x:c r="NDK5891" s="248"/>
      <x:c r="NDL5891" s="248"/>
      <x:c r="NDM5891" s="248"/>
      <x:c r="NDN5891" s="248"/>
      <x:c r="NDO5891" s="248"/>
      <x:c r="NDP5891" s="248"/>
      <x:c r="NDQ5891" s="248"/>
      <x:c r="NDR5891" s="248"/>
      <x:c r="NDS5891" s="248"/>
      <x:c r="NDT5891" s="248"/>
      <x:c r="NDU5891" s="248"/>
      <x:c r="NDV5891" s="248"/>
      <x:c r="NDW5891" s="248"/>
      <x:c r="NDX5891" s="248"/>
      <x:c r="NDY5891" s="248"/>
      <x:c r="NDZ5891" s="248"/>
      <x:c r="NEA5891" s="248"/>
      <x:c r="NEB5891" s="248"/>
      <x:c r="NEC5891" s="248"/>
      <x:c r="NED5891" s="248"/>
      <x:c r="NEE5891" s="248"/>
      <x:c r="NEF5891" s="248"/>
      <x:c r="NEG5891" s="248"/>
      <x:c r="NEH5891" s="248"/>
      <x:c r="NEI5891" s="248"/>
      <x:c r="NEJ5891" s="248"/>
      <x:c r="NEK5891" s="248"/>
      <x:c r="NEL5891" s="248"/>
      <x:c r="NEM5891" s="248"/>
      <x:c r="NEN5891" s="248"/>
      <x:c r="NEO5891" s="248"/>
      <x:c r="NEP5891" s="248"/>
      <x:c r="NEQ5891" s="248"/>
      <x:c r="NER5891" s="248"/>
      <x:c r="NES5891" s="248"/>
      <x:c r="NET5891" s="248"/>
      <x:c r="NEU5891" s="248"/>
      <x:c r="NEV5891" s="248"/>
      <x:c r="NEW5891" s="248"/>
      <x:c r="NEX5891" s="248"/>
      <x:c r="NEY5891" s="248"/>
      <x:c r="NEZ5891" s="248"/>
      <x:c r="NFA5891" s="248"/>
      <x:c r="NFB5891" s="248"/>
      <x:c r="NFC5891" s="248"/>
      <x:c r="NFD5891" s="248"/>
      <x:c r="NFE5891" s="248"/>
      <x:c r="NFF5891" s="248"/>
      <x:c r="NFG5891" s="248"/>
      <x:c r="NFH5891" s="248"/>
      <x:c r="NFI5891" s="248"/>
      <x:c r="NFJ5891" s="248"/>
      <x:c r="NFK5891" s="248"/>
      <x:c r="NFL5891" s="248"/>
      <x:c r="NFM5891" s="248"/>
      <x:c r="NFN5891" s="248"/>
      <x:c r="NFO5891" s="248"/>
      <x:c r="NFP5891" s="248"/>
      <x:c r="NFQ5891" s="248"/>
      <x:c r="NFR5891" s="248"/>
      <x:c r="NFS5891" s="248"/>
      <x:c r="NFT5891" s="248"/>
      <x:c r="NFU5891" s="248"/>
      <x:c r="NFV5891" s="248"/>
      <x:c r="NFW5891" s="248"/>
      <x:c r="NFX5891" s="248"/>
      <x:c r="NFY5891" s="248"/>
      <x:c r="NFZ5891" s="248"/>
      <x:c r="NGA5891" s="248"/>
      <x:c r="NGB5891" s="248"/>
      <x:c r="NGC5891" s="248"/>
      <x:c r="NGD5891" s="248"/>
      <x:c r="NGE5891" s="248"/>
      <x:c r="NGF5891" s="248"/>
      <x:c r="NGG5891" s="248"/>
      <x:c r="NGH5891" s="248"/>
      <x:c r="NGI5891" s="248"/>
      <x:c r="NGJ5891" s="248"/>
      <x:c r="NGK5891" s="248"/>
      <x:c r="NGL5891" s="248"/>
      <x:c r="NGM5891" s="248"/>
      <x:c r="NGN5891" s="248"/>
      <x:c r="NGO5891" s="248"/>
      <x:c r="NGP5891" s="248"/>
      <x:c r="NGQ5891" s="248"/>
      <x:c r="NGR5891" s="248"/>
      <x:c r="NGS5891" s="248"/>
      <x:c r="NGT5891" s="248"/>
      <x:c r="NGU5891" s="248"/>
      <x:c r="NGV5891" s="248"/>
      <x:c r="NGW5891" s="248"/>
      <x:c r="NGX5891" s="248"/>
      <x:c r="NGY5891" s="248"/>
      <x:c r="NGZ5891" s="248"/>
      <x:c r="NHA5891" s="248"/>
      <x:c r="NHB5891" s="248"/>
      <x:c r="NHC5891" s="248"/>
      <x:c r="NHD5891" s="248"/>
      <x:c r="NHE5891" s="248"/>
      <x:c r="NHF5891" s="248"/>
      <x:c r="NHG5891" s="248"/>
      <x:c r="NHH5891" s="248"/>
      <x:c r="NHI5891" s="248"/>
      <x:c r="NHJ5891" s="248"/>
      <x:c r="NHK5891" s="248"/>
      <x:c r="NHL5891" s="248"/>
      <x:c r="NHM5891" s="248"/>
      <x:c r="NHN5891" s="248"/>
      <x:c r="NHO5891" s="248"/>
      <x:c r="NHP5891" s="248"/>
      <x:c r="NHQ5891" s="248"/>
      <x:c r="NHR5891" s="248"/>
      <x:c r="NHS5891" s="248"/>
      <x:c r="NHT5891" s="248"/>
      <x:c r="NHU5891" s="248"/>
      <x:c r="NHV5891" s="248"/>
      <x:c r="NHW5891" s="248"/>
      <x:c r="NHX5891" s="248"/>
      <x:c r="NHY5891" s="248"/>
      <x:c r="NHZ5891" s="248"/>
      <x:c r="NIA5891" s="248"/>
      <x:c r="NIB5891" s="248"/>
      <x:c r="NIC5891" s="248"/>
      <x:c r="NID5891" s="248"/>
      <x:c r="NIE5891" s="248"/>
      <x:c r="NIF5891" s="248"/>
      <x:c r="NIG5891" s="248"/>
      <x:c r="NIH5891" s="248"/>
      <x:c r="NII5891" s="248"/>
      <x:c r="NIJ5891" s="248"/>
      <x:c r="NIK5891" s="248"/>
      <x:c r="NIL5891" s="248"/>
      <x:c r="NIM5891" s="248"/>
      <x:c r="NIN5891" s="248"/>
      <x:c r="NIO5891" s="248"/>
      <x:c r="NIP5891" s="248"/>
      <x:c r="NIQ5891" s="248"/>
      <x:c r="NIR5891" s="248"/>
      <x:c r="NIS5891" s="248"/>
      <x:c r="NIT5891" s="248"/>
      <x:c r="NIU5891" s="248"/>
      <x:c r="NIV5891" s="248"/>
      <x:c r="NIW5891" s="248"/>
      <x:c r="NIX5891" s="248"/>
      <x:c r="NIY5891" s="248"/>
      <x:c r="NIZ5891" s="248"/>
      <x:c r="NJA5891" s="248"/>
      <x:c r="NJB5891" s="248"/>
      <x:c r="NJC5891" s="248"/>
      <x:c r="NJD5891" s="248"/>
      <x:c r="NJE5891" s="248"/>
      <x:c r="NJF5891" s="248"/>
      <x:c r="NJG5891" s="248"/>
      <x:c r="NJH5891" s="248"/>
      <x:c r="NJI5891" s="248"/>
      <x:c r="NJJ5891" s="248"/>
      <x:c r="NJK5891" s="248"/>
      <x:c r="NJL5891" s="248"/>
      <x:c r="NJM5891" s="248"/>
      <x:c r="NJN5891" s="248"/>
      <x:c r="NJO5891" s="248"/>
      <x:c r="NJP5891" s="248"/>
      <x:c r="NJQ5891" s="248"/>
      <x:c r="NJR5891" s="248"/>
      <x:c r="NJS5891" s="248"/>
      <x:c r="NJT5891" s="248"/>
      <x:c r="NJU5891" s="248"/>
      <x:c r="NJV5891" s="248"/>
      <x:c r="NJW5891" s="248"/>
      <x:c r="NJX5891" s="248"/>
      <x:c r="NJY5891" s="248"/>
      <x:c r="NJZ5891" s="248"/>
      <x:c r="NKA5891" s="248"/>
      <x:c r="NKB5891" s="248"/>
      <x:c r="NKC5891" s="248"/>
      <x:c r="NKD5891" s="248"/>
      <x:c r="NKE5891" s="248"/>
      <x:c r="NKF5891" s="248"/>
      <x:c r="NKG5891" s="248"/>
      <x:c r="NKH5891" s="248"/>
      <x:c r="NKI5891" s="248"/>
      <x:c r="NKJ5891" s="248"/>
      <x:c r="NKK5891" s="248"/>
      <x:c r="NKL5891" s="248"/>
      <x:c r="NKM5891" s="248"/>
      <x:c r="NKN5891" s="248"/>
      <x:c r="NKO5891" s="248"/>
      <x:c r="NKP5891" s="248"/>
      <x:c r="NKQ5891" s="248"/>
      <x:c r="NKR5891" s="248"/>
      <x:c r="NKS5891" s="248"/>
      <x:c r="NKT5891" s="248"/>
      <x:c r="NKU5891" s="248"/>
      <x:c r="NKV5891" s="248"/>
      <x:c r="NKW5891" s="248"/>
      <x:c r="NKX5891" s="248"/>
      <x:c r="NKY5891" s="248"/>
      <x:c r="NKZ5891" s="248"/>
      <x:c r="NLA5891" s="248"/>
      <x:c r="NLB5891" s="248"/>
      <x:c r="NLC5891" s="248"/>
      <x:c r="NLD5891" s="248"/>
      <x:c r="NLE5891" s="248"/>
      <x:c r="NLF5891" s="248"/>
      <x:c r="NLG5891" s="248"/>
      <x:c r="NLH5891" s="248"/>
      <x:c r="NLI5891" s="248"/>
      <x:c r="NLJ5891" s="248"/>
      <x:c r="NLK5891" s="248"/>
      <x:c r="NLL5891" s="248"/>
      <x:c r="NLM5891" s="248"/>
      <x:c r="NLN5891" s="248"/>
      <x:c r="NLO5891" s="248"/>
      <x:c r="NLP5891" s="248"/>
      <x:c r="NLQ5891" s="248"/>
      <x:c r="NLR5891" s="248"/>
      <x:c r="NLS5891" s="248"/>
      <x:c r="NLT5891" s="248"/>
      <x:c r="NLU5891" s="248"/>
      <x:c r="NLV5891" s="248"/>
      <x:c r="NLW5891" s="248"/>
      <x:c r="NLX5891" s="248"/>
      <x:c r="NLY5891" s="248"/>
      <x:c r="NLZ5891" s="248"/>
      <x:c r="NMA5891" s="248"/>
      <x:c r="NMB5891" s="248"/>
      <x:c r="NMC5891" s="248"/>
      <x:c r="NMD5891" s="248"/>
      <x:c r="NME5891" s="248"/>
      <x:c r="NMF5891" s="248"/>
      <x:c r="NMG5891" s="248"/>
      <x:c r="NMH5891" s="248"/>
      <x:c r="NMI5891" s="248"/>
      <x:c r="NMJ5891" s="248"/>
      <x:c r="NMK5891" s="248"/>
      <x:c r="NML5891" s="248"/>
      <x:c r="NMM5891" s="248"/>
      <x:c r="NMN5891" s="248"/>
      <x:c r="NMO5891" s="248"/>
      <x:c r="NMP5891" s="248"/>
      <x:c r="NMQ5891" s="248"/>
      <x:c r="NMR5891" s="248"/>
      <x:c r="NMS5891" s="248"/>
      <x:c r="NMT5891" s="248"/>
      <x:c r="NMU5891" s="248"/>
      <x:c r="NMV5891" s="248"/>
      <x:c r="NMW5891" s="248"/>
      <x:c r="NMX5891" s="248"/>
      <x:c r="NMY5891" s="248"/>
      <x:c r="NMZ5891" s="248"/>
      <x:c r="NNA5891" s="248"/>
      <x:c r="NNB5891" s="248"/>
      <x:c r="NNC5891" s="248"/>
      <x:c r="NND5891" s="248"/>
      <x:c r="NNE5891" s="248"/>
      <x:c r="NNF5891" s="248"/>
      <x:c r="NNG5891" s="248"/>
      <x:c r="NNH5891" s="248"/>
      <x:c r="NNI5891" s="248"/>
      <x:c r="NNJ5891" s="248"/>
      <x:c r="NNK5891" s="248"/>
      <x:c r="NNL5891" s="248"/>
      <x:c r="NNM5891" s="248"/>
      <x:c r="NNN5891" s="248"/>
      <x:c r="NNO5891" s="248"/>
      <x:c r="NNP5891" s="248"/>
      <x:c r="NNQ5891" s="248"/>
      <x:c r="NNR5891" s="248"/>
      <x:c r="NNS5891" s="248"/>
      <x:c r="NNT5891" s="248"/>
      <x:c r="NNU5891" s="248"/>
      <x:c r="NNV5891" s="248"/>
      <x:c r="NNW5891" s="248"/>
      <x:c r="NNX5891" s="248"/>
      <x:c r="NNY5891" s="248"/>
      <x:c r="NNZ5891" s="248"/>
      <x:c r="NOA5891" s="248"/>
      <x:c r="NOB5891" s="248"/>
      <x:c r="NOC5891" s="248"/>
      <x:c r="NOD5891" s="248"/>
      <x:c r="NOE5891" s="248"/>
      <x:c r="NOF5891" s="248"/>
      <x:c r="NOG5891" s="248"/>
      <x:c r="NOH5891" s="248"/>
      <x:c r="NOI5891" s="248"/>
      <x:c r="NOJ5891" s="248"/>
      <x:c r="NOK5891" s="248"/>
      <x:c r="NOL5891" s="248"/>
      <x:c r="NOM5891" s="248"/>
      <x:c r="NON5891" s="248"/>
      <x:c r="NOO5891" s="248"/>
      <x:c r="NOP5891" s="248"/>
      <x:c r="NOQ5891" s="248"/>
      <x:c r="NOR5891" s="248"/>
      <x:c r="NOS5891" s="248"/>
      <x:c r="NOT5891" s="248"/>
      <x:c r="NOU5891" s="248"/>
      <x:c r="NOV5891" s="248"/>
      <x:c r="NOW5891" s="248"/>
      <x:c r="NOX5891" s="248"/>
      <x:c r="NOY5891" s="248"/>
      <x:c r="NOZ5891" s="248"/>
      <x:c r="NPA5891" s="248"/>
      <x:c r="NPB5891" s="248"/>
      <x:c r="NPC5891" s="248"/>
      <x:c r="NPD5891" s="248"/>
      <x:c r="NPE5891" s="248"/>
      <x:c r="NPF5891" s="248"/>
      <x:c r="NPG5891" s="248"/>
      <x:c r="NPH5891" s="248"/>
      <x:c r="NPI5891" s="248"/>
      <x:c r="NPJ5891" s="248"/>
      <x:c r="NPK5891" s="248"/>
      <x:c r="NPL5891" s="248"/>
      <x:c r="NPM5891" s="248"/>
      <x:c r="NPN5891" s="248"/>
      <x:c r="NPO5891" s="248"/>
      <x:c r="NPP5891" s="248"/>
      <x:c r="NPQ5891" s="248"/>
      <x:c r="NPR5891" s="248"/>
      <x:c r="NPS5891" s="248"/>
      <x:c r="NPT5891" s="248"/>
      <x:c r="NPU5891" s="248"/>
      <x:c r="NPV5891" s="248"/>
      <x:c r="NPW5891" s="248"/>
      <x:c r="NPX5891" s="248"/>
      <x:c r="NPY5891" s="248"/>
      <x:c r="NPZ5891" s="248"/>
      <x:c r="NQA5891" s="248"/>
      <x:c r="NQB5891" s="248"/>
      <x:c r="NQC5891" s="248"/>
      <x:c r="NQD5891" s="248"/>
      <x:c r="NQE5891" s="248"/>
      <x:c r="NQF5891" s="248"/>
      <x:c r="NQG5891" s="248"/>
      <x:c r="NQH5891" s="248"/>
      <x:c r="NQI5891" s="248"/>
      <x:c r="NQJ5891" s="248"/>
      <x:c r="NQK5891" s="248"/>
      <x:c r="NQL5891" s="248"/>
      <x:c r="NQM5891" s="248"/>
      <x:c r="NQN5891" s="248"/>
      <x:c r="NQO5891" s="248"/>
      <x:c r="NQP5891" s="248"/>
      <x:c r="NQQ5891" s="248"/>
      <x:c r="NQR5891" s="248"/>
      <x:c r="NQS5891" s="248"/>
      <x:c r="NQT5891" s="248"/>
      <x:c r="NQU5891" s="248"/>
      <x:c r="NQV5891" s="248"/>
      <x:c r="NQW5891" s="248"/>
      <x:c r="NQX5891" s="248"/>
      <x:c r="NQY5891" s="248"/>
      <x:c r="NQZ5891" s="248"/>
      <x:c r="NRA5891" s="248"/>
      <x:c r="NRB5891" s="248"/>
      <x:c r="NRC5891" s="248"/>
      <x:c r="NRD5891" s="248"/>
      <x:c r="NRE5891" s="248"/>
      <x:c r="NRF5891" s="248"/>
      <x:c r="NRG5891" s="248"/>
      <x:c r="NRH5891" s="248"/>
      <x:c r="NRI5891" s="248"/>
      <x:c r="NRJ5891" s="248"/>
      <x:c r="NRK5891" s="248"/>
      <x:c r="NRL5891" s="248"/>
      <x:c r="NRM5891" s="248"/>
      <x:c r="NRN5891" s="248"/>
      <x:c r="NRO5891" s="248"/>
      <x:c r="NRP5891" s="248"/>
      <x:c r="NRQ5891" s="248"/>
      <x:c r="NRR5891" s="248"/>
      <x:c r="NRS5891" s="248"/>
      <x:c r="NRT5891" s="248"/>
      <x:c r="NRU5891" s="248"/>
      <x:c r="NRV5891" s="248"/>
      <x:c r="NRW5891" s="248"/>
      <x:c r="NRX5891" s="248"/>
      <x:c r="NRY5891" s="248"/>
      <x:c r="NRZ5891" s="248"/>
      <x:c r="NSA5891" s="248"/>
      <x:c r="NSB5891" s="248"/>
      <x:c r="NSC5891" s="248"/>
      <x:c r="NSD5891" s="248"/>
      <x:c r="NSE5891" s="248"/>
      <x:c r="NSF5891" s="248"/>
      <x:c r="NSG5891" s="248"/>
      <x:c r="NSH5891" s="248"/>
      <x:c r="NSI5891" s="248"/>
      <x:c r="NSJ5891" s="248"/>
      <x:c r="NSK5891" s="248"/>
      <x:c r="NSL5891" s="248"/>
      <x:c r="NSM5891" s="248"/>
      <x:c r="NSN5891" s="248"/>
      <x:c r="NSO5891" s="248"/>
      <x:c r="NSP5891" s="248"/>
      <x:c r="NSQ5891" s="248"/>
      <x:c r="NSR5891" s="248"/>
      <x:c r="NSS5891" s="248"/>
      <x:c r="NST5891" s="248"/>
      <x:c r="NSU5891" s="248"/>
      <x:c r="NSV5891" s="248"/>
      <x:c r="NSW5891" s="248"/>
      <x:c r="NSX5891" s="248"/>
      <x:c r="NSY5891" s="248"/>
      <x:c r="NSZ5891" s="248"/>
      <x:c r="NTA5891" s="248"/>
      <x:c r="NTB5891" s="248"/>
      <x:c r="NTC5891" s="248"/>
      <x:c r="NTD5891" s="248"/>
      <x:c r="NTE5891" s="248"/>
      <x:c r="NTF5891" s="248"/>
      <x:c r="NTG5891" s="248"/>
      <x:c r="NTH5891" s="248"/>
      <x:c r="NTI5891" s="248"/>
      <x:c r="NTJ5891" s="248"/>
      <x:c r="NTK5891" s="248"/>
      <x:c r="NTL5891" s="248"/>
      <x:c r="NTM5891" s="248"/>
      <x:c r="NTN5891" s="248"/>
      <x:c r="NTO5891" s="248"/>
      <x:c r="NTP5891" s="248"/>
      <x:c r="NTQ5891" s="248"/>
      <x:c r="NTR5891" s="248"/>
      <x:c r="NTS5891" s="248"/>
      <x:c r="NTT5891" s="248"/>
      <x:c r="NTU5891" s="248"/>
      <x:c r="NTV5891" s="248"/>
      <x:c r="NTW5891" s="248"/>
      <x:c r="NTX5891" s="248"/>
      <x:c r="NTY5891" s="248"/>
      <x:c r="NTZ5891" s="248"/>
      <x:c r="NUA5891" s="248"/>
      <x:c r="NUB5891" s="248"/>
      <x:c r="NUC5891" s="248"/>
      <x:c r="NUD5891" s="248"/>
      <x:c r="NUE5891" s="248"/>
      <x:c r="NUF5891" s="248"/>
      <x:c r="NUG5891" s="248"/>
      <x:c r="NUH5891" s="248"/>
      <x:c r="NUI5891" s="248"/>
      <x:c r="NUJ5891" s="248"/>
      <x:c r="NUK5891" s="248"/>
      <x:c r="NUL5891" s="248"/>
      <x:c r="NUM5891" s="248"/>
      <x:c r="NUN5891" s="248"/>
      <x:c r="NUO5891" s="248"/>
      <x:c r="NUP5891" s="248"/>
      <x:c r="NUQ5891" s="248"/>
      <x:c r="NUR5891" s="248"/>
      <x:c r="NUS5891" s="248"/>
      <x:c r="NUT5891" s="248"/>
      <x:c r="NUU5891" s="248"/>
      <x:c r="NUV5891" s="248"/>
      <x:c r="NUW5891" s="248"/>
      <x:c r="NUX5891" s="248"/>
      <x:c r="NUY5891" s="248"/>
      <x:c r="NUZ5891" s="248"/>
      <x:c r="NVA5891" s="248"/>
      <x:c r="NVB5891" s="248"/>
      <x:c r="NVC5891" s="248"/>
      <x:c r="NVD5891" s="248"/>
      <x:c r="NVE5891" s="248"/>
      <x:c r="NVF5891" s="248"/>
      <x:c r="NVG5891" s="248"/>
      <x:c r="NVH5891" s="248"/>
      <x:c r="NVI5891" s="248"/>
      <x:c r="NVJ5891" s="248"/>
      <x:c r="NVK5891" s="248"/>
      <x:c r="NVL5891" s="248"/>
      <x:c r="NVM5891" s="248"/>
      <x:c r="NVN5891" s="248"/>
      <x:c r="NVO5891" s="248"/>
      <x:c r="NVP5891" s="248"/>
      <x:c r="NVQ5891" s="248"/>
      <x:c r="NVR5891" s="248"/>
      <x:c r="NVS5891" s="248"/>
      <x:c r="NVT5891" s="248"/>
      <x:c r="NVU5891" s="248"/>
      <x:c r="NVV5891" s="248"/>
      <x:c r="NVW5891" s="248"/>
      <x:c r="NVX5891" s="248"/>
      <x:c r="NVY5891" s="248"/>
      <x:c r="NVZ5891" s="248"/>
      <x:c r="NWA5891" s="248"/>
      <x:c r="NWB5891" s="248"/>
      <x:c r="NWC5891" s="248"/>
      <x:c r="NWD5891" s="248"/>
      <x:c r="NWE5891" s="248"/>
      <x:c r="NWF5891" s="248"/>
      <x:c r="NWG5891" s="248"/>
      <x:c r="NWH5891" s="248"/>
      <x:c r="NWI5891" s="248"/>
      <x:c r="NWJ5891" s="248"/>
      <x:c r="NWK5891" s="248"/>
      <x:c r="NWL5891" s="248"/>
      <x:c r="NWM5891" s="248"/>
      <x:c r="NWN5891" s="248"/>
      <x:c r="NWO5891" s="248"/>
      <x:c r="NWP5891" s="248"/>
      <x:c r="NWQ5891" s="248"/>
      <x:c r="NWR5891" s="248"/>
      <x:c r="NWS5891" s="248"/>
      <x:c r="NWT5891" s="248"/>
      <x:c r="NWU5891" s="248"/>
      <x:c r="NWV5891" s="248"/>
      <x:c r="NWW5891" s="248"/>
      <x:c r="NWX5891" s="248"/>
      <x:c r="NWY5891" s="248"/>
      <x:c r="NWZ5891" s="248"/>
      <x:c r="NXA5891" s="248"/>
      <x:c r="NXB5891" s="248"/>
      <x:c r="NXC5891" s="248"/>
      <x:c r="NXD5891" s="248"/>
      <x:c r="NXE5891" s="248"/>
      <x:c r="NXF5891" s="248"/>
      <x:c r="NXG5891" s="248"/>
      <x:c r="NXH5891" s="248"/>
      <x:c r="NXI5891" s="248"/>
      <x:c r="NXJ5891" s="248"/>
      <x:c r="NXK5891" s="248"/>
      <x:c r="NXL5891" s="248"/>
      <x:c r="NXM5891" s="248"/>
      <x:c r="NXN5891" s="248"/>
      <x:c r="NXO5891" s="248"/>
      <x:c r="NXP5891" s="248"/>
      <x:c r="NXQ5891" s="248"/>
      <x:c r="NXR5891" s="248"/>
      <x:c r="NXS5891" s="248"/>
      <x:c r="NXT5891" s="248"/>
      <x:c r="NXU5891" s="248"/>
      <x:c r="NXV5891" s="248"/>
      <x:c r="NXW5891" s="248"/>
      <x:c r="NXX5891" s="248"/>
      <x:c r="NXY5891" s="248"/>
      <x:c r="NXZ5891" s="248"/>
      <x:c r="NYA5891" s="248"/>
      <x:c r="NYB5891" s="248"/>
      <x:c r="NYC5891" s="248"/>
      <x:c r="NYD5891" s="248"/>
      <x:c r="NYE5891" s="248"/>
      <x:c r="NYF5891" s="248"/>
      <x:c r="NYG5891" s="248"/>
      <x:c r="NYH5891" s="248"/>
      <x:c r="NYI5891" s="248"/>
      <x:c r="NYJ5891" s="248"/>
      <x:c r="NYK5891" s="248"/>
      <x:c r="NYL5891" s="248"/>
      <x:c r="NYM5891" s="248"/>
      <x:c r="NYN5891" s="248"/>
      <x:c r="NYO5891" s="248"/>
      <x:c r="NYP5891" s="248"/>
      <x:c r="NYQ5891" s="248"/>
      <x:c r="NYR5891" s="248"/>
      <x:c r="NYS5891" s="248"/>
      <x:c r="NYT5891" s="248"/>
      <x:c r="NYU5891" s="248"/>
      <x:c r="NYV5891" s="248"/>
      <x:c r="NYW5891" s="248"/>
      <x:c r="NYX5891" s="248"/>
      <x:c r="NYY5891" s="248"/>
      <x:c r="NYZ5891" s="248"/>
      <x:c r="NZA5891" s="248"/>
      <x:c r="NZB5891" s="248"/>
      <x:c r="NZC5891" s="248"/>
      <x:c r="NZD5891" s="248"/>
      <x:c r="NZE5891" s="248"/>
      <x:c r="NZF5891" s="248"/>
      <x:c r="NZG5891" s="248"/>
      <x:c r="NZH5891" s="248"/>
      <x:c r="NZI5891" s="248"/>
      <x:c r="NZJ5891" s="248"/>
      <x:c r="NZK5891" s="248"/>
      <x:c r="NZL5891" s="248"/>
      <x:c r="NZM5891" s="248"/>
      <x:c r="NZN5891" s="248"/>
      <x:c r="NZO5891" s="248"/>
      <x:c r="NZP5891" s="248"/>
      <x:c r="NZQ5891" s="248"/>
      <x:c r="NZR5891" s="248"/>
      <x:c r="NZS5891" s="248"/>
      <x:c r="NZT5891" s="248"/>
      <x:c r="NZU5891" s="248"/>
      <x:c r="NZV5891" s="248"/>
      <x:c r="NZW5891" s="248"/>
      <x:c r="NZX5891" s="248"/>
      <x:c r="NZY5891" s="248"/>
      <x:c r="NZZ5891" s="248"/>
      <x:c r="OAA5891" s="248"/>
      <x:c r="OAB5891" s="248"/>
      <x:c r="OAC5891" s="248"/>
      <x:c r="OAD5891" s="248"/>
      <x:c r="OAE5891" s="248"/>
      <x:c r="OAF5891" s="248"/>
      <x:c r="OAG5891" s="248"/>
      <x:c r="OAH5891" s="248"/>
      <x:c r="OAI5891" s="248"/>
      <x:c r="OAJ5891" s="248"/>
      <x:c r="OAK5891" s="248"/>
      <x:c r="OAL5891" s="248"/>
      <x:c r="OAM5891" s="248"/>
      <x:c r="OAN5891" s="248"/>
      <x:c r="OAO5891" s="248"/>
      <x:c r="OAP5891" s="248"/>
      <x:c r="OAQ5891" s="248"/>
      <x:c r="OAR5891" s="248"/>
      <x:c r="OAS5891" s="248"/>
      <x:c r="OAT5891" s="248"/>
      <x:c r="OAU5891" s="248"/>
      <x:c r="OAV5891" s="248"/>
      <x:c r="OAW5891" s="248"/>
      <x:c r="OAX5891" s="248"/>
      <x:c r="OAY5891" s="248"/>
      <x:c r="OAZ5891" s="248"/>
      <x:c r="OBA5891" s="248"/>
      <x:c r="OBB5891" s="248"/>
      <x:c r="OBC5891" s="248"/>
      <x:c r="OBD5891" s="248"/>
      <x:c r="OBE5891" s="248"/>
      <x:c r="OBF5891" s="248"/>
      <x:c r="OBG5891" s="248"/>
      <x:c r="OBH5891" s="248"/>
      <x:c r="OBI5891" s="248"/>
      <x:c r="OBJ5891" s="248"/>
      <x:c r="OBK5891" s="248"/>
      <x:c r="OBL5891" s="248"/>
      <x:c r="OBM5891" s="248"/>
      <x:c r="OBN5891" s="248"/>
      <x:c r="OBO5891" s="248"/>
      <x:c r="OBP5891" s="248"/>
      <x:c r="OBQ5891" s="248"/>
      <x:c r="OBR5891" s="248"/>
      <x:c r="OBS5891" s="248"/>
      <x:c r="OBT5891" s="248"/>
      <x:c r="OBU5891" s="248"/>
      <x:c r="OBV5891" s="248"/>
      <x:c r="OBW5891" s="248"/>
      <x:c r="OBX5891" s="248"/>
      <x:c r="OBY5891" s="248"/>
      <x:c r="OBZ5891" s="248"/>
      <x:c r="OCA5891" s="248"/>
      <x:c r="OCB5891" s="248"/>
      <x:c r="OCC5891" s="248"/>
      <x:c r="OCD5891" s="248"/>
      <x:c r="OCE5891" s="248"/>
      <x:c r="OCF5891" s="248"/>
      <x:c r="OCG5891" s="248"/>
      <x:c r="OCH5891" s="248"/>
      <x:c r="OCI5891" s="248"/>
      <x:c r="OCJ5891" s="248"/>
      <x:c r="OCK5891" s="248"/>
      <x:c r="OCL5891" s="248"/>
      <x:c r="OCM5891" s="248"/>
      <x:c r="OCN5891" s="248"/>
      <x:c r="OCO5891" s="248"/>
      <x:c r="OCP5891" s="248"/>
      <x:c r="OCQ5891" s="248"/>
      <x:c r="OCR5891" s="248"/>
      <x:c r="OCS5891" s="248"/>
      <x:c r="OCT5891" s="248"/>
      <x:c r="OCU5891" s="248"/>
      <x:c r="OCV5891" s="248"/>
      <x:c r="OCW5891" s="248"/>
      <x:c r="OCX5891" s="248"/>
      <x:c r="OCY5891" s="248"/>
      <x:c r="OCZ5891" s="248"/>
      <x:c r="ODA5891" s="248"/>
      <x:c r="ODB5891" s="248"/>
      <x:c r="ODC5891" s="248"/>
      <x:c r="ODD5891" s="248"/>
      <x:c r="ODE5891" s="248"/>
      <x:c r="ODF5891" s="248"/>
      <x:c r="ODG5891" s="248"/>
      <x:c r="ODH5891" s="248"/>
      <x:c r="ODI5891" s="248"/>
      <x:c r="ODJ5891" s="248"/>
      <x:c r="ODK5891" s="248"/>
      <x:c r="ODL5891" s="248"/>
      <x:c r="ODM5891" s="248"/>
      <x:c r="ODN5891" s="248"/>
      <x:c r="ODO5891" s="248"/>
      <x:c r="ODP5891" s="248"/>
      <x:c r="ODQ5891" s="248"/>
      <x:c r="ODR5891" s="248"/>
      <x:c r="ODS5891" s="248"/>
      <x:c r="ODT5891" s="248"/>
      <x:c r="ODU5891" s="248"/>
      <x:c r="ODV5891" s="248"/>
      <x:c r="ODW5891" s="248"/>
      <x:c r="ODX5891" s="248"/>
      <x:c r="ODY5891" s="248"/>
      <x:c r="ODZ5891" s="248"/>
      <x:c r="OEA5891" s="248"/>
      <x:c r="OEB5891" s="248"/>
      <x:c r="OEC5891" s="248"/>
      <x:c r="OED5891" s="248"/>
      <x:c r="OEE5891" s="248"/>
      <x:c r="OEF5891" s="248"/>
      <x:c r="OEG5891" s="248"/>
      <x:c r="OEH5891" s="248"/>
      <x:c r="OEI5891" s="248"/>
      <x:c r="OEJ5891" s="248"/>
      <x:c r="OEK5891" s="248"/>
      <x:c r="OEL5891" s="248"/>
      <x:c r="OEM5891" s="248"/>
      <x:c r="OEN5891" s="248"/>
      <x:c r="OEO5891" s="248"/>
      <x:c r="OEP5891" s="248"/>
      <x:c r="OEQ5891" s="248"/>
      <x:c r="OER5891" s="248"/>
      <x:c r="OES5891" s="248"/>
      <x:c r="OET5891" s="248"/>
      <x:c r="OEU5891" s="248"/>
      <x:c r="OEV5891" s="248"/>
      <x:c r="OEW5891" s="248"/>
      <x:c r="OEX5891" s="248"/>
      <x:c r="OEY5891" s="248"/>
      <x:c r="OEZ5891" s="248"/>
      <x:c r="OFA5891" s="248"/>
      <x:c r="OFB5891" s="248"/>
      <x:c r="OFC5891" s="248"/>
      <x:c r="OFD5891" s="248"/>
      <x:c r="OFE5891" s="248"/>
      <x:c r="OFF5891" s="248"/>
      <x:c r="OFG5891" s="248"/>
      <x:c r="OFH5891" s="248"/>
      <x:c r="OFI5891" s="248"/>
      <x:c r="OFJ5891" s="248"/>
      <x:c r="OFK5891" s="248"/>
      <x:c r="OFL5891" s="248"/>
      <x:c r="OFM5891" s="248"/>
      <x:c r="OFN5891" s="248"/>
      <x:c r="OFO5891" s="248"/>
      <x:c r="OFP5891" s="248"/>
      <x:c r="OFQ5891" s="248"/>
      <x:c r="OFR5891" s="248"/>
      <x:c r="OFS5891" s="248"/>
      <x:c r="OFT5891" s="248"/>
      <x:c r="OFU5891" s="248"/>
      <x:c r="OFV5891" s="248"/>
      <x:c r="OFW5891" s="248"/>
      <x:c r="OFX5891" s="248"/>
      <x:c r="OFY5891" s="248"/>
      <x:c r="OFZ5891" s="248"/>
      <x:c r="OGA5891" s="248"/>
      <x:c r="OGB5891" s="248"/>
      <x:c r="OGC5891" s="248"/>
      <x:c r="OGD5891" s="248"/>
      <x:c r="OGE5891" s="248"/>
      <x:c r="OGF5891" s="248"/>
      <x:c r="OGG5891" s="248"/>
      <x:c r="OGH5891" s="248"/>
      <x:c r="OGI5891" s="248"/>
      <x:c r="OGJ5891" s="248"/>
      <x:c r="OGK5891" s="248"/>
      <x:c r="OGL5891" s="248"/>
      <x:c r="OGM5891" s="248"/>
      <x:c r="OGN5891" s="248"/>
      <x:c r="OGO5891" s="248"/>
      <x:c r="OGP5891" s="248"/>
      <x:c r="OGQ5891" s="248"/>
      <x:c r="OGR5891" s="248"/>
      <x:c r="OGS5891" s="248"/>
      <x:c r="OGT5891" s="248"/>
      <x:c r="OGU5891" s="248"/>
      <x:c r="OGV5891" s="248"/>
      <x:c r="OGW5891" s="248"/>
      <x:c r="OGX5891" s="248"/>
      <x:c r="OGY5891" s="248"/>
      <x:c r="OGZ5891" s="248"/>
      <x:c r="OHA5891" s="248"/>
      <x:c r="OHB5891" s="248"/>
      <x:c r="OHC5891" s="248"/>
      <x:c r="OHD5891" s="248"/>
      <x:c r="OHE5891" s="248"/>
      <x:c r="OHF5891" s="248"/>
      <x:c r="OHG5891" s="248"/>
      <x:c r="OHH5891" s="248"/>
      <x:c r="OHI5891" s="248"/>
      <x:c r="OHJ5891" s="248"/>
      <x:c r="OHK5891" s="248"/>
      <x:c r="OHL5891" s="248"/>
      <x:c r="OHM5891" s="248"/>
      <x:c r="OHN5891" s="248"/>
      <x:c r="OHO5891" s="248"/>
      <x:c r="OHP5891" s="248"/>
      <x:c r="OHQ5891" s="248"/>
      <x:c r="OHR5891" s="248"/>
      <x:c r="OHS5891" s="248"/>
      <x:c r="OHT5891" s="248"/>
      <x:c r="OHU5891" s="248"/>
      <x:c r="OHV5891" s="248"/>
      <x:c r="OHW5891" s="248"/>
      <x:c r="OHX5891" s="248"/>
      <x:c r="OHY5891" s="248"/>
      <x:c r="OHZ5891" s="248"/>
      <x:c r="OIA5891" s="248"/>
      <x:c r="OIB5891" s="248"/>
      <x:c r="OIC5891" s="248"/>
      <x:c r="OID5891" s="248"/>
      <x:c r="OIE5891" s="248"/>
      <x:c r="OIF5891" s="248"/>
      <x:c r="OIG5891" s="248"/>
      <x:c r="OIH5891" s="248"/>
      <x:c r="OII5891" s="248"/>
      <x:c r="OIJ5891" s="248"/>
      <x:c r="OIK5891" s="248"/>
      <x:c r="OIL5891" s="248"/>
      <x:c r="OIM5891" s="248"/>
      <x:c r="OIN5891" s="248"/>
      <x:c r="OIO5891" s="248"/>
      <x:c r="OIP5891" s="248"/>
      <x:c r="OIQ5891" s="248"/>
      <x:c r="OIR5891" s="248"/>
      <x:c r="OIS5891" s="248"/>
      <x:c r="OIT5891" s="248"/>
      <x:c r="OIU5891" s="248"/>
      <x:c r="OIV5891" s="248"/>
      <x:c r="OIW5891" s="248"/>
      <x:c r="OIX5891" s="248"/>
      <x:c r="OIY5891" s="248"/>
      <x:c r="OIZ5891" s="248"/>
      <x:c r="OJA5891" s="248"/>
      <x:c r="OJB5891" s="248"/>
      <x:c r="OJC5891" s="248"/>
      <x:c r="OJD5891" s="248"/>
      <x:c r="OJE5891" s="248"/>
      <x:c r="OJF5891" s="248"/>
      <x:c r="OJG5891" s="248"/>
      <x:c r="OJH5891" s="248"/>
      <x:c r="OJI5891" s="248"/>
      <x:c r="OJJ5891" s="248"/>
      <x:c r="OJK5891" s="248"/>
      <x:c r="OJL5891" s="248"/>
      <x:c r="OJM5891" s="248"/>
      <x:c r="OJN5891" s="248"/>
      <x:c r="OJO5891" s="248"/>
      <x:c r="OJP5891" s="248"/>
      <x:c r="OJQ5891" s="248"/>
      <x:c r="OJR5891" s="248"/>
      <x:c r="OJS5891" s="248"/>
      <x:c r="OJT5891" s="248"/>
      <x:c r="OJU5891" s="248"/>
      <x:c r="OJV5891" s="248"/>
      <x:c r="OJW5891" s="248"/>
      <x:c r="OJX5891" s="248"/>
      <x:c r="OJY5891" s="248"/>
      <x:c r="OJZ5891" s="248"/>
      <x:c r="OKA5891" s="248"/>
      <x:c r="OKB5891" s="248"/>
      <x:c r="OKC5891" s="248"/>
      <x:c r="OKD5891" s="248"/>
      <x:c r="OKE5891" s="248"/>
      <x:c r="OKF5891" s="248"/>
      <x:c r="OKG5891" s="248"/>
      <x:c r="OKH5891" s="248"/>
      <x:c r="OKI5891" s="248"/>
      <x:c r="OKJ5891" s="248"/>
      <x:c r="OKK5891" s="248"/>
      <x:c r="OKL5891" s="248"/>
      <x:c r="OKM5891" s="248"/>
      <x:c r="OKN5891" s="248"/>
      <x:c r="OKO5891" s="248"/>
      <x:c r="OKP5891" s="248"/>
      <x:c r="OKQ5891" s="248"/>
      <x:c r="OKR5891" s="248"/>
      <x:c r="OKS5891" s="248"/>
      <x:c r="OKT5891" s="248"/>
      <x:c r="OKU5891" s="248"/>
      <x:c r="OKV5891" s="248"/>
      <x:c r="OKW5891" s="248"/>
      <x:c r="OKX5891" s="248"/>
      <x:c r="OKY5891" s="248"/>
      <x:c r="OKZ5891" s="248"/>
      <x:c r="OLA5891" s="248"/>
      <x:c r="OLB5891" s="248"/>
      <x:c r="OLC5891" s="248"/>
      <x:c r="OLD5891" s="248"/>
      <x:c r="OLE5891" s="248"/>
      <x:c r="OLF5891" s="248"/>
      <x:c r="OLG5891" s="248"/>
      <x:c r="OLH5891" s="248"/>
      <x:c r="OLI5891" s="248"/>
      <x:c r="OLJ5891" s="248"/>
      <x:c r="OLK5891" s="248"/>
      <x:c r="OLL5891" s="248"/>
      <x:c r="OLM5891" s="248"/>
      <x:c r="OLN5891" s="248"/>
      <x:c r="OLO5891" s="248"/>
      <x:c r="OLP5891" s="248"/>
      <x:c r="OLQ5891" s="248"/>
      <x:c r="OLR5891" s="248"/>
      <x:c r="OLS5891" s="248"/>
      <x:c r="OLT5891" s="248"/>
      <x:c r="OLU5891" s="248"/>
      <x:c r="OLV5891" s="248"/>
      <x:c r="OLW5891" s="248"/>
      <x:c r="OLX5891" s="248"/>
      <x:c r="OLY5891" s="248"/>
      <x:c r="OLZ5891" s="248"/>
      <x:c r="OMA5891" s="248"/>
      <x:c r="OMB5891" s="248"/>
      <x:c r="OMC5891" s="248"/>
      <x:c r="OMD5891" s="248"/>
      <x:c r="OME5891" s="248"/>
      <x:c r="OMF5891" s="248"/>
      <x:c r="OMG5891" s="248"/>
      <x:c r="OMH5891" s="248"/>
      <x:c r="OMI5891" s="248"/>
      <x:c r="OMJ5891" s="248"/>
      <x:c r="OMK5891" s="248"/>
      <x:c r="OML5891" s="248"/>
      <x:c r="OMM5891" s="248"/>
      <x:c r="OMN5891" s="248"/>
      <x:c r="OMO5891" s="248"/>
      <x:c r="OMP5891" s="248"/>
      <x:c r="OMQ5891" s="248"/>
      <x:c r="OMR5891" s="248"/>
      <x:c r="OMS5891" s="248"/>
      <x:c r="OMT5891" s="248"/>
      <x:c r="OMU5891" s="248"/>
      <x:c r="OMV5891" s="248"/>
      <x:c r="OMW5891" s="248"/>
      <x:c r="OMX5891" s="248"/>
      <x:c r="OMY5891" s="248"/>
      <x:c r="OMZ5891" s="248"/>
      <x:c r="ONA5891" s="248"/>
      <x:c r="ONB5891" s="248"/>
      <x:c r="ONC5891" s="248"/>
      <x:c r="OND5891" s="248"/>
      <x:c r="ONE5891" s="248"/>
      <x:c r="ONF5891" s="248"/>
      <x:c r="ONG5891" s="248"/>
      <x:c r="ONH5891" s="248"/>
      <x:c r="ONI5891" s="248"/>
      <x:c r="ONJ5891" s="248"/>
      <x:c r="ONK5891" s="248"/>
      <x:c r="ONL5891" s="248"/>
      <x:c r="ONM5891" s="248"/>
      <x:c r="ONN5891" s="248"/>
      <x:c r="ONO5891" s="248"/>
      <x:c r="ONP5891" s="248"/>
      <x:c r="ONQ5891" s="248"/>
      <x:c r="ONR5891" s="248"/>
      <x:c r="ONS5891" s="248"/>
      <x:c r="ONT5891" s="248"/>
      <x:c r="ONU5891" s="248"/>
      <x:c r="ONV5891" s="248"/>
      <x:c r="ONW5891" s="248"/>
      <x:c r="ONX5891" s="248"/>
      <x:c r="ONY5891" s="248"/>
      <x:c r="ONZ5891" s="248"/>
      <x:c r="OOA5891" s="248"/>
      <x:c r="OOB5891" s="248"/>
      <x:c r="OOC5891" s="248"/>
      <x:c r="OOD5891" s="248"/>
      <x:c r="OOE5891" s="248"/>
      <x:c r="OOF5891" s="248"/>
      <x:c r="OOG5891" s="248"/>
      <x:c r="OOH5891" s="248"/>
      <x:c r="OOI5891" s="248"/>
      <x:c r="OOJ5891" s="248"/>
      <x:c r="OOK5891" s="248"/>
      <x:c r="OOL5891" s="248"/>
      <x:c r="OOM5891" s="248"/>
      <x:c r="OON5891" s="248"/>
      <x:c r="OOO5891" s="248"/>
      <x:c r="OOP5891" s="248"/>
      <x:c r="OOQ5891" s="248"/>
      <x:c r="OOR5891" s="248"/>
      <x:c r="OOS5891" s="248"/>
      <x:c r="OOT5891" s="248"/>
      <x:c r="OOU5891" s="248"/>
      <x:c r="OOV5891" s="248"/>
      <x:c r="OOW5891" s="248"/>
      <x:c r="OOX5891" s="248"/>
      <x:c r="OOY5891" s="248"/>
      <x:c r="OOZ5891" s="248"/>
      <x:c r="OPA5891" s="248"/>
      <x:c r="OPB5891" s="248"/>
      <x:c r="OPC5891" s="248"/>
      <x:c r="OPD5891" s="248"/>
      <x:c r="OPE5891" s="248"/>
      <x:c r="OPF5891" s="248"/>
      <x:c r="OPG5891" s="248"/>
      <x:c r="OPH5891" s="248"/>
      <x:c r="OPI5891" s="248"/>
      <x:c r="OPJ5891" s="248"/>
      <x:c r="OPK5891" s="248"/>
      <x:c r="OPL5891" s="248"/>
      <x:c r="OPM5891" s="248"/>
      <x:c r="OPN5891" s="248"/>
      <x:c r="OPO5891" s="248"/>
      <x:c r="OPP5891" s="248"/>
      <x:c r="OPQ5891" s="248"/>
      <x:c r="OPR5891" s="248"/>
      <x:c r="OPS5891" s="248"/>
      <x:c r="OPT5891" s="248"/>
      <x:c r="OPU5891" s="248"/>
      <x:c r="OPV5891" s="248"/>
      <x:c r="OPW5891" s="248"/>
      <x:c r="OPX5891" s="248"/>
      <x:c r="OPY5891" s="248"/>
      <x:c r="OPZ5891" s="248"/>
      <x:c r="OQA5891" s="248"/>
      <x:c r="OQB5891" s="248"/>
      <x:c r="OQC5891" s="248"/>
      <x:c r="OQD5891" s="248"/>
      <x:c r="OQE5891" s="248"/>
      <x:c r="OQF5891" s="248"/>
      <x:c r="OQG5891" s="248"/>
      <x:c r="OQH5891" s="248"/>
      <x:c r="OQI5891" s="248"/>
      <x:c r="OQJ5891" s="248"/>
      <x:c r="OQK5891" s="248"/>
      <x:c r="OQL5891" s="248"/>
      <x:c r="OQM5891" s="248"/>
      <x:c r="OQN5891" s="248"/>
      <x:c r="OQO5891" s="248"/>
      <x:c r="OQP5891" s="248"/>
      <x:c r="OQQ5891" s="248"/>
      <x:c r="OQR5891" s="248"/>
      <x:c r="OQS5891" s="248"/>
      <x:c r="OQT5891" s="248"/>
      <x:c r="OQU5891" s="248"/>
      <x:c r="OQV5891" s="248"/>
      <x:c r="OQW5891" s="248"/>
      <x:c r="OQX5891" s="248"/>
      <x:c r="OQY5891" s="248"/>
      <x:c r="OQZ5891" s="248"/>
      <x:c r="ORA5891" s="248"/>
      <x:c r="ORB5891" s="248"/>
      <x:c r="ORC5891" s="248"/>
      <x:c r="ORD5891" s="248"/>
      <x:c r="ORE5891" s="248"/>
      <x:c r="ORF5891" s="248"/>
      <x:c r="ORG5891" s="248"/>
      <x:c r="ORH5891" s="248"/>
      <x:c r="ORI5891" s="248"/>
      <x:c r="ORJ5891" s="248"/>
      <x:c r="ORK5891" s="248"/>
      <x:c r="ORL5891" s="248"/>
      <x:c r="ORM5891" s="248"/>
      <x:c r="ORN5891" s="248"/>
      <x:c r="ORO5891" s="248"/>
      <x:c r="ORP5891" s="248"/>
      <x:c r="ORQ5891" s="248"/>
      <x:c r="ORR5891" s="248"/>
      <x:c r="ORS5891" s="248"/>
      <x:c r="ORT5891" s="248"/>
      <x:c r="ORU5891" s="248"/>
      <x:c r="ORV5891" s="248"/>
      <x:c r="ORW5891" s="248"/>
      <x:c r="ORX5891" s="248"/>
      <x:c r="ORY5891" s="248"/>
      <x:c r="ORZ5891" s="248"/>
      <x:c r="OSA5891" s="248"/>
      <x:c r="OSB5891" s="248"/>
      <x:c r="OSC5891" s="248"/>
      <x:c r="OSD5891" s="248"/>
      <x:c r="OSE5891" s="248"/>
      <x:c r="OSF5891" s="248"/>
      <x:c r="OSG5891" s="248"/>
      <x:c r="OSH5891" s="248"/>
      <x:c r="OSI5891" s="248"/>
      <x:c r="OSJ5891" s="248"/>
      <x:c r="OSK5891" s="248"/>
      <x:c r="OSL5891" s="248"/>
      <x:c r="OSM5891" s="248"/>
      <x:c r="OSN5891" s="248"/>
      <x:c r="OSO5891" s="248"/>
      <x:c r="OSP5891" s="248"/>
      <x:c r="OSQ5891" s="248"/>
      <x:c r="OSR5891" s="248"/>
      <x:c r="OSS5891" s="248"/>
      <x:c r="OST5891" s="248"/>
      <x:c r="OSU5891" s="248"/>
      <x:c r="OSV5891" s="248"/>
      <x:c r="OSW5891" s="248"/>
      <x:c r="OSX5891" s="248"/>
      <x:c r="OSY5891" s="248"/>
      <x:c r="OSZ5891" s="248"/>
      <x:c r="OTA5891" s="248"/>
      <x:c r="OTB5891" s="248"/>
      <x:c r="OTC5891" s="248"/>
      <x:c r="OTD5891" s="248"/>
      <x:c r="OTE5891" s="248"/>
      <x:c r="OTF5891" s="248"/>
      <x:c r="OTG5891" s="248"/>
      <x:c r="OTH5891" s="248"/>
      <x:c r="OTI5891" s="248"/>
      <x:c r="OTJ5891" s="248"/>
      <x:c r="OTK5891" s="248"/>
      <x:c r="OTL5891" s="248"/>
      <x:c r="OTM5891" s="248"/>
      <x:c r="OTN5891" s="248"/>
      <x:c r="OTO5891" s="248"/>
      <x:c r="OTP5891" s="248"/>
      <x:c r="OTQ5891" s="248"/>
      <x:c r="OTR5891" s="248"/>
      <x:c r="OTS5891" s="248"/>
      <x:c r="OTT5891" s="248"/>
      <x:c r="OTU5891" s="248"/>
      <x:c r="OTV5891" s="248"/>
      <x:c r="OTW5891" s="248"/>
      <x:c r="OTX5891" s="248"/>
      <x:c r="OTY5891" s="248"/>
      <x:c r="OTZ5891" s="248"/>
      <x:c r="OUA5891" s="248"/>
      <x:c r="OUB5891" s="248"/>
      <x:c r="OUC5891" s="248"/>
      <x:c r="OUD5891" s="248"/>
      <x:c r="OUE5891" s="248"/>
      <x:c r="OUF5891" s="248"/>
      <x:c r="OUG5891" s="248"/>
      <x:c r="OUH5891" s="248"/>
      <x:c r="OUI5891" s="248"/>
      <x:c r="OUJ5891" s="248"/>
      <x:c r="OUK5891" s="248"/>
      <x:c r="OUL5891" s="248"/>
      <x:c r="OUM5891" s="248"/>
      <x:c r="OUN5891" s="248"/>
      <x:c r="OUO5891" s="248"/>
      <x:c r="OUP5891" s="248"/>
      <x:c r="OUQ5891" s="248"/>
      <x:c r="OUR5891" s="248"/>
      <x:c r="OUS5891" s="248"/>
      <x:c r="OUT5891" s="248"/>
      <x:c r="OUU5891" s="248"/>
      <x:c r="OUV5891" s="248"/>
      <x:c r="OUW5891" s="248"/>
      <x:c r="OUX5891" s="248"/>
      <x:c r="OUY5891" s="248"/>
      <x:c r="OUZ5891" s="248"/>
      <x:c r="OVA5891" s="248"/>
      <x:c r="OVB5891" s="248"/>
      <x:c r="OVC5891" s="248"/>
      <x:c r="OVD5891" s="248"/>
      <x:c r="OVE5891" s="248"/>
      <x:c r="OVF5891" s="248"/>
      <x:c r="OVG5891" s="248"/>
      <x:c r="OVH5891" s="248"/>
      <x:c r="OVI5891" s="248"/>
      <x:c r="OVJ5891" s="248"/>
      <x:c r="OVK5891" s="248"/>
      <x:c r="OVL5891" s="248"/>
      <x:c r="OVM5891" s="248"/>
      <x:c r="OVN5891" s="248"/>
      <x:c r="OVO5891" s="248"/>
      <x:c r="OVP5891" s="248"/>
      <x:c r="OVQ5891" s="248"/>
      <x:c r="OVR5891" s="248"/>
      <x:c r="OVS5891" s="248"/>
      <x:c r="OVT5891" s="248"/>
      <x:c r="OVU5891" s="248"/>
      <x:c r="OVV5891" s="248"/>
      <x:c r="OVW5891" s="248"/>
      <x:c r="OVX5891" s="248"/>
      <x:c r="OVY5891" s="248"/>
      <x:c r="OVZ5891" s="248"/>
      <x:c r="OWA5891" s="248"/>
      <x:c r="OWB5891" s="248"/>
      <x:c r="OWC5891" s="248"/>
      <x:c r="OWD5891" s="248"/>
      <x:c r="OWE5891" s="248"/>
      <x:c r="OWF5891" s="248"/>
      <x:c r="OWG5891" s="248"/>
      <x:c r="OWH5891" s="248"/>
      <x:c r="OWI5891" s="248"/>
      <x:c r="OWJ5891" s="248"/>
      <x:c r="OWK5891" s="248"/>
      <x:c r="OWL5891" s="248"/>
      <x:c r="OWM5891" s="248"/>
      <x:c r="OWN5891" s="248"/>
      <x:c r="OWO5891" s="248"/>
      <x:c r="OWP5891" s="248"/>
      <x:c r="OWQ5891" s="248"/>
      <x:c r="OWR5891" s="248"/>
      <x:c r="OWS5891" s="248"/>
      <x:c r="OWT5891" s="248"/>
      <x:c r="OWU5891" s="248"/>
      <x:c r="OWV5891" s="248"/>
      <x:c r="OWW5891" s="248"/>
      <x:c r="OWX5891" s="248"/>
      <x:c r="OWY5891" s="248"/>
      <x:c r="OWZ5891" s="248"/>
      <x:c r="OXA5891" s="248"/>
      <x:c r="OXB5891" s="248"/>
      <x:c r="OXC5891" s="248"/>
      <x:c r="OXD5891" s="248"/>
      <x:c r="OXE5891" s="248"/>
      <x:c r="OXF5891" s="248"/>
      <x:c r="OXG5891" s="248"/>
      <x:c r="OXH5891" s="248"/>
      <x:c r="OXI5891" s="248"/>
      <x:c r="OXJ5891" s="248"/>
      <x:c r="OXK5891" s="248"/>
      <x:c r="OXL5891" s="248"/>
      <x:c r="OXM5891" s="248"/>
      <x:c r="OXN5891" s="248"/>
      <x:c r="OXO5891" s="248"/>
      <x:c r="OXP5891" s="248"/>
      <x:c r="OXQ5891" s="248"/>
      <x:c r="OXR5891" s="248"/>
      <x:c r="OXS5891" s="248"/>
      <x:c r="OXT5891" s="248"/>
      <x:c r="OXU5891" s="248"/>
      <x:c r="OXV5891" s="248"/>
      <x:c r="OXW5891" s="248"/>
      <x:c r="OXX5891" s="248"/>
      <x:c r="OXY5891" s="248"/>
      <x:c r="OXZ5891" s="248"/>
      <x:c r="OYA5891" s="248"/>
      <x:c r="OYB5891" s="248"/>
      <x:c r="OYC5891" s="248"/>
      <x:c r="OYD5891" s="248"/>
      <x:c r="OYE5891" s="248"/>
      <x:c r="OYF5891" s="248"/>
      <x:c r="OYG5891" s="248"/>
      <x:c r="OYH5891" s="248"/>
      <x:c r="OYI5891" s="248"/>
      <x:c r="OYJ5891" s="248"/>
      <x:c r="OYK5891" s="248"/>
      <x:c r="OYL5891" s="248"/>
      <x:c r="OYM5891" s="248"/>
      <x:c r="OYN5891" s="248"/>
      <x:c r="OYO5891" s="248"/>
      <x:c r="OYP5891" s="248"/>
      <x:c r="OYQ5891" s="248"/>
      <x:c r="OYR5891" s="248"/>
      <x:c r="OYS5891" s="248"/>
      <x:c r="OYT5891" s="248"/>
      <x:c r="OYU5891" s="248"/>
      <x:c r="OYV5891" s="248"/>
      <x:c r="OYW5891" s="248"/>
      <x:c r="OYX5891" s="248"/>
      <x:c r="OYY5891" s="248"/>
      <x:c r="OYZ5891" s="248"/>
      <x:c r="OZA5891" s="248"/>
      <x:c r="OZB5891" s="248"/>
      <x:c r="OZC5891" s="248"/>
      <x:c r="OZD5891" s="248"/>
      <x:c r="OZE5891" s="248"/>
      <x:c r="OZF5891" s="248"/>
      <x:c r="OZG5891" s="248"/>
      <x:c r="OZH5891" s="248"/>
      <x:c r="OZI5891" s="248"/>
      <x:c r="OZJ5891" s="248"/>
      <x:c r="OZK5891" s="248"/>
      <x:c r="OZL5891" s="248"/>
      <x:c r="OZM5891" s="248"/>
      <x:c r="OZN5891" s="248"/>
      <x:c r="OZO5891" s="248"/>
      <x:c r="OZP5891" s="248"/>
      <x:c r="OZQ5891" s="248"/>
      <x:c r="OZR5891" s="248"/>
      <x:c r="OZS5891" s="248"/>
      <x:c r="OZT5891" s="248"/>
      <x:c r="OZU5891" s="248"/>
      <x:c r="OZV5891" s="248"/>
      <x:c r="OZW5891" s="248"/>
      <x:c r="OZX5891" s="248"/>
      <x:c r="OZY5891" s="248"/>
      <x:c r="OZZ5891" s="248"/>
      <x:c r="PAA5891" s="248"/>
      <x:c r="PAB5891" s="248"/>
      <x:c r="PAC5891" s="248"/>
      <x:c r="PAD5891" s="248"/>
      <x:c r="PAE5891" s="248"/>
      <x:c r="PAF5891" s="248"/>
      <x:c r="PAG5891" s="248"/>
      <x:c r="PAH5891" s="248"/>
      <x:c r="PAI5891" s="248"/>
      <x:c r="PAJ5891" s="248"/>
      <x:c r="PAK5891" s="248"/>
      <x:c r="PAL5891" s="248"/>
      <x:c r="PAM5891" s="248"/>
      <x:c r="PAN5891" s="248"/>
      <x:c r="PAO5891" s="248"/>
      <x:c r="PAP5891" s="248"/>
      <x:c r="PAQ5891" s="248"/>
      <x:c r="PAR5891" s="248"/>
      <x:c r="PAS5891" s="248"/>
      <x:c r="PAT5891" s="248"/>
      <x:c r="PAU5891" s="248"/>
      <x:c r="PAV5891" s="248"/>
      <x:c r="PAW5891" s="248"/>
      <x:c r="PAX5891" s="248"/>
      <x:c r="PAY5891" s="248"/>
      <x:c r="PAZ5891" s="248"/>
      <x:c r="PBA5891" s="248"/>
      <x:c r="PBB5891" s="248"/>
      <x:c r="PBC5891" s="248"/>
      <x:c r="PBD5891" s="248"/>
      <x:c r="PBE5891" s="248"/>
      <x:c r="PBF5891" s="248"/>
      <x:c r="PBG5891" s="248"/>
      <x:c r="PBH5891" s="248"/>
      <x:c r="PBI5891" s="248"/>
      <x:c r="PBJ5891" s="248"/>
      <x:c r="PBK5891" s="248"/>
      <x:c r="PBL5891" s="248"/>
      <x:c r="PBM5891" s="248"/>
      <x:c r="PBN5891" s="248"/>
      <x:c r="PBO5891" s="248"/>
      <x:c r="PBP5891" s="248"/>
      <x:c r="PBQ5891" s="248"/>
      <x:c r="PBR5891" s="248"/>
      <x:c r="PBS5891" s="248"/>
      <x:c r="PBT5891" s="248"/>
      <x:c r="PBU5891" s="248"/>
      <x:c r="PBV5891" s="248"/>
      <x:c r="PBW5891" s="248"/>
      <x:c r="PBX5891" s="248"/>
      <x:c r="PBY5891" s="248"/>
      <x:c r="PBZ5891" s="248"/>
      <x:c r="PCA5891" s="248"/>
      <x:c r="PCB5891" s="248"/>
      <x:c r="PCC5891" s="248"/>
      <x:c r="PCD5891" s="248"/>
      <x:c r="PCE5891" s="248"/>
      <x:c r="PCF5891" s="248"/>
      <x:c r="PCG5891" s="248"/>
      <x:c r="PCH5891" s="248"/>
      <x:c r="PCI5891" s="248"/>
      <x:c r="PCJ5891" s="248"/>
      <x:c r="PCK5891" s="248"/>
      <x:c r="PCL5891" s="248"/>
      <x:c r="PCM5891" s="248"/>
      <x:c r="PCN5891" s="248"/>
      <x:c r="PCO5891" s="248"/>
      <x:c r="PCP5891" s="248"/>
      <x:c r="PCQ5891" s="248"/>
      <x:c r="PCR5891" s="248"/>
      <x:c r="PCS5891" s="248"/>
      <x:c r="PCT5891" s="248"/>
      <x:c r="PCU5891" s="248"/>
      <x:c r="PCV5891" s="248"/>
      <x:c r="PCW5891" s="248"/>
      <x:c r="PCX5891" s="248"/>
      <x:c r="PCY5891" s="248"/>
      <x:c r="PCZ5891" s="248"/>
      <x:c r="PDA5891" s="248"/>
      <x:c r="PDB5891" s="248"/>
      <x:c r="PDC5891" s="248"/>
      <x:c r="PDD5891" s="248"/>
      <x:c r="PDE5891" s="248"/>
      <x:c r="PDF5891" s="248"/>
      <x:c r="PDG5891" s="248"/>
      <x:c r="PDH5891" s="248"/>
      <x:c r="PDI5891" s="248"/>
      <x:c r="PDJ5891" s="248"/>
      <x:c r="PDK5891" s="248"/>
      <x:c r="PDL5891" s="248"/>
      <x:c r="PDM5891" s="248"/>
      <x:c r="PDN5891" s="248"/>
      <x:c r="PDO5891" s="248"/>
      <x:c r="PDP5891" s="248"/>
      <x:c r="PDQ5891" s="248"/>
      <x:c r="PDR5891" s="248"/>
      <x:c r="PDS5891" s="248"/>
      <x:c r="PDT5891" s="248"/>
      <x:c r="PDU5891" s="248"/>
      <x:c r="PDV5891" s="248"/>
      <x:c r="PDW5891" s="248"/>
      <x:c r="PDX5891" s="248"/>
      <x:c r="PDY5891" s="248"/>
      <x:c r="PDZ5891" s="248"/>
      <x:c r="PEA5891" s="248"/>
      <x:c r="PEB5891" s="248"/>
      <x:c r="PEC5891" s="248"/>
      <x:c r="PED5891" s="248"/>
      <x:c r="PEE5891" s="248"/>
      <x:c r="PEF5891" s="248"/>
      <x:c r="PEG5891" s="248"/>
      <x:c r="PEH5891" s="248"/>
      <x:c r="PEI5891" s="248"/>
      <x:c r="PEJ5891" s="248"/>
      <x:c r="PEK5891" s="248"/>
      <x:c r="PEL5891" s="248"/>
      <x:c r="PEM5891" s="248"/>
      <x:c r="PEN5891" s="248"/>
      <x:c r="PEO5891" s="248"/>
      <x:c r="PEP5891" s="248"/>
      <x:c r="PEQ5891" s="248"/>
      <x:c r="PER5891" s="248"/>
      <x:c r="PES5891" s="248"/>
      <x:c r="PET5891" s="248"/>
      <x:c r="PEU5891" s="248"/>
      <x:c r="PEV5891" s="248"/>
      <x:c r="PEW5891" s="248"/>
      <x:c r="PEX5891" s="248"/>
      <x:c r="PEY5891" s="248"/>
      <x:c r="PEZ5891" s="248"/>
      <x:c r="PFA5891" s="248"/>
      <x:c r="PFB5891" s="248"/>
      <x:c r="PFC5891" s="248"/>
      <x:c r="PFD5891" s="248"/>
      <x:c r="PFE5891" s="248"/>
      <x:c r="PFF5891" s="248"/>
      <x:c r="PFG5891" s="248"/>
      <x:c r="PFH5891" s="248"/>
      <x:c r="PFI5891" s="248"/>
      <x:c r="PFJ5891" s="248"/>
      <x:c r="PFK5891" s="248"/>
      <x:c r="PFL5891" s="248"/>
      <x:c r="PFM5891" s="248"/>
      <x:c r="PFN5891" s="248"/>
      <x:c r="PFO5891" s="248"/>
      <x:c r="PFP5891" s="248"/>
      <x:c r="PFQ5891" s="248"/>
      <x:c r="PFR5891" s="248"/>
      <x:c r="PFS5891" s="248"/>
      <x:c r="PFT5891" s="248"/>
      <x:c r="PFU5891" s="248"/>
      <x:c r="PFV5891" s="248"/>
      <x:c r="PFW5891" s="248"/>
      <x:c r="PFX5891" s="248"/>
      <x:c r="PFY5891" s="248"/>
      <x:c r="PFZ5891" s="248"/>
      <x:c r="PGA5891" s="248"/>
      <x:c r="PGB5891" s="248"/>
      <x:c r="PGC5891" s="248"/>
      <x:c r="PGD5891" s="248"/>
      <x:c r="PGE5891" s="248"/>
      <x:c r="PGF5891" s="248"/>
      <x:c r="PGG5891" s="248"/>
      <x:c r="PGH5891" s="248"/>
      <x:c r="PGI5891" s="248"/>
      <x:c r="PGJ5891" s="248"/>
      <x:c r="PGK5891" s="248"/>
      <x:c r="PGL5891" s="248"/>
      <x:c r="PGM5891" s="248"/>
      <x:c r="PGN5891" s="248"/>
      <x:c r="PGO5891" s="248"/>
      <x:c r="PGP5891" s="248"/>
      <x:c r="PGQ5891" s="248"/>
      <x:c r="PGR5891" s="248"/>
      <x:c r="PGS5891" s="248"/>
      <x:c r="PGT5891" s="248"/>
      <x:c r="PGU5891" s="248"/>
      <x:c r="PGV5891" s="248"/>
      <x:c r="PGW5891" s="248"/>
      <x:c r="PGX5891" s="248"/>
      <x:c r="PGY5891" s="248"/>
      <x:c r="PGZ5891" s="248"/>
      <x:c r="PHA5891" s="248"/>
      <x:c r="PHB5891" s="248"/>
      <x:c r="PHC5891" s="248"/>
      <x:c r="PHD5891" s="248"/>
      <x:c r="PHE5891" s="248"/>
      <x:c r="PHF5891" s="248"/>
      <x:c r="PHG5891" s="248"/>
      <x:c r="PHH5891" s="248"/>
      <x:c r="PHI5891" s="248"/>
      <x:c r="PHJ5891" s="248"/>
      <x:c r="PHK5891" s="248"/>
      <x:c r="PHL5891" s="248"/>
      <x:c r="PHM5891" s="248"/>
      <x:c r="PHN5891" s="248"/>
      <x:c r="PHO5891" s="248"/>
      <x:c r="PHP5891" s="248"/>
      <x:c r="PHQ5891" s="248"/>
      <x:c r="PHR5891" s="248"/>
      <x:c r="PHS5891" s="248"/>
      <x:c r="PHT5891" s="248"/>
      <x:c r="PHU5891" s="248"/>
      <x:c r="PHV5891" s="248"/>
      <x:c r="PHW5891" s="248"/>
      <x:c r="PHX5891" s="248"/>
      <x:c r="PHY5891" s="248"/>
      <x:c r="PHZ5891" s="248"/>
      <x:c r="PIA5891" s="248"/>
      <x:c r="PIB5891" s="248"/>
      <x:c r="PIC5891" s="248"/>
      <x:c r="PID5891" s="248"/>
      <x:c r="PIE5891" s="248"/>
      <x:c r="PIF5891" s="248"/>
      <x:c r="PIG5891" s="248"/>
      <x:c r="PIH5891" s="248"/>
      <x:c r="PII5891" s="248"/>
      <x:c r="PIJ5891" s="248"/>
      <x:c r="PIK5891" s="248"/>
      <x:c r="PIL5891" s="248"/>
      <x:c r="PIM5891" s="248"/>
      <x:c r="PIN5891" s="248"/>
      <x:c r="PIO5891" s="248"/>
      <x:c r="PIP5891" s="248"/>
      <x:c r="PIQ5891" s="248"/>
      <x:c r="PIR5891" s="248"/>
      <x:c r="PIS5891" s="248"/>
      <x:c r="PIT5891" s="248"/>
      <x:c r="PIU5891" s="248"/>
      <x:c r="PIV5891" s="248"/>
      <x:c r="PIW5891" s="248"/>
      <x:c r="PIX5891" s="248"/>
      <x:c r="PIY5891" s="248"/>
      <x:c r="PIZ5891" s="248"/>
      <x:c r="PJA5891" s="248"/>
      <x:c r="PJB5891" s="248"/>
      <x:c r="PJC5891" s="248"/>
      <x:c r="PJD5891" s="248"/>
      <x:c r="PJE5891" s="248"/>
      <x:c r="PJF5891" s="248"/>
      <x:c r="PJG5891" s="248"/>
      <x:c r="PJH5891" s="248"/>
      <x:c r="PJI5891" s="248"/>
      <x:c r="PJJ5891" s="248"/>
      <x:c r="PJK5891" s="248"/>
      <x:c r="PJL5891" s="248"/>
      <x:c r="PJM5891" s="248"/>
      <x:c r="PJN5891" s="248"/>
      <x:c r="PJO5891" s="248"/>
      <x:c r="PJP5891" s="248"/>
      <x:c r="PJQ5891" s="248"/>
      <x:c r="PJR5891" s="248"/>
      <x:c r="PJS5891" s="248"/>
      <x:c r="PJT5891" s="248"/>
      <x:c r="PJU5891" s="248"/>
      <x:c r="PJV5891" s="248"/>
      <x:c r="PJW5891" s="248"/>
      <x:c r="PJX5891" s="248"/>
      <x:c r="PJY5891" s="248"/>
      <x:c r="PJZ5891" s="248"/>
      <x:c r="PKA5891" s="248"/>
      <x:c r="PKB5891" s="248"/>
      <x:c r="PKC5891" s="248"/>
      <x:c r="PKD5891" s="248"/>
      <x:c r="PKE5891" s="248"/>
      <x:c r="PKF5891" s="248"/>
      <x:c r="PKG5891" s="248"/>
      <x:c r="PKH5891" s="248"/>
      <x:c r="PKI5891" s="248"/>
      <x:c r="PKJ5891" s="248"/>
      <x:c r="PKK5891" s="248"/>
      <x:c r="PKL5891" s="248"/>
      <x:c r="PKM5891" s="248"/>
      <x:c r="PKN5891" s="248"/>
      <x:c r="PKO5891" s="248"/>
      <x:c r="PKP5891" s="248"/>
      <x:c r="PKQ5891" s="248"/>
      <x:c r="PKR5891" s="248"/>
      <x:c r="PKS5891" s="248"/>
      <x:c r="PKT5891" s="248"/>
      <x:c r="PKU5891" s="248"/>
      <x:c r="PKV5891" s="248"/>
      <x:c r="PKW5891" s="248"/>
      <x:c r="PKX5891" s="248"/>
      <x:c r="PKY5891" s="248"/>
      <x:c r="PKZ5891" s="248"/>
      <x:c r="PLA5891" s="248"/>
      <x:c r="PLB5891" s="248"/>
      <x:c r="PLC5891" s="248"/>
      <x:c r="PLD5891" s="248"/>
      <x:c r="PLE5891" s="248"/>
      <x:c r="PLF5891" s="248"/>
      <x:c r="PLG5891" s="248"/>
      <x:c r="PLH5891" s="248"/>
      <x:c r="PLI5891" s="248"/>
      <x:c r="PLJ5891" s="248"/>
      <x:c r="PLK5891" s="248"/>
      <x:c r="PLL5891" s="248"/>
      <x:c r="PLM5891" s="248"/>
      <x:c r="PLN5891" s="248"/>
      <x:c r="PLO5891" s="248"/>
      <x:c r="PLP5891" s="248"/>
      <x:c r="PLQ5891" s="248"/>
      <x:c r="PLR5891" s="248"/>
      <x:c r="PLS5891" s="248"/>
      <x:c r="PLT5891" s="248"/>
      <x:c r="PLU5891" s="248"/>
      <x:c r="PLV5891" s="248"/>
      <x:c r="PLW5891" s="248"/>
      <x:c r="PLX5891" s="248"/>
      <x:c r="PLY5891" s="248"/>
      <x:c r="PLZ5891" s="248"/>
      <x:c r="PMA5891" s="248"/>
      <x:c r="PMB5891" s="248"/>
      <x:c r="PMC5891" s="248"/>
      <x:c r="PMD5891" s="248"/>
      <x:c r="PME5891" s="248"/>
      <x:c r="PMF5891" s="248"/>
      <x:c r="PMG5891" s="248"/>
      <x:c r="PMH5891" s="248"/>
      <x:c r="PMI5891" s="248"/>
      <x:c r="PMJ5891" s="248"/>
      <x:c r="PMK5891" s="248"/>
      <x:c r="PML5891" s="248"/>
      <x:c r="PMM5891" s="248"/>
      <x:c r="PMN5891" s="248"/>
      <x:c r="PMO5891" s="248"/>
      <x:c r="PMP5891" s="248"/>
      <x:c r="PMQ5891" s="248"/>
      <x:c r="PMR5891" s="248"/>
      <x:c r="PMS5891" s="248"/>
      <x:c r="PMT5891" s="248"/>
      <x:c r="PMU5891" s="248"/>
      <x:c r="PMV5891" s="248"/>
      <x:c r="PMW5891" s="248"/>
      <x:c r="PMX5891" s="248"/>
      <x:c r="PMY5891" s="248"/>
      <x:c r="PMZ5891" s="248"/>
      <x:c r="PNA5891" s="248"/>
      <x:c r="PNB5891" s="248"/>
      <x:c r="PNC5891" s="248"/>
      <x:c r="PND5891" s="248"/>
      <x:c r="PNE5891" s="248"/>
      <x:c r="PNF5891" s="248"/>
      <x:c r="PNG5891" s="248"/>
      <x:c r="PNH5891" s="248"/>
      <x:c r="PNI5891" s="248"/>
      <x:c r="PNJ5891" s="248"/>
      <x:c r="PNK5891" s="248"/>
      <x:c r="PNL5891" s="248"/>
      <x:c r="PNM5891" s="248"/>
      <x:c r="PNN5891" s="248"/>
      <x:c r="PNO5891" s="248"/>
      <x:c r="PNP5891" s="248"/>
      <x:c r="PNQ5891" s="248"/>
      <x:c r="PNR5891" s="248"/>
      <x:c r="PNS5891" s="248"/>
      <x:c r="PNT5891" s="248"/>
      <x:c r="PNU5891" s="248"/>
      <x:c r="PNV5891" s="248"/>
      <x:c r="PNW5891" s="248"/>
      <x:c r="PNX5891" s="248"/>
      <x:c r="PNY5891" s="248"/>
      <x:c r="PNZ5891" s="248"/>
      <x:c r="POA5891" s="248"/>
      <x:c r="POB5891" s="248"/>
      <x:c r="POC5891" s="248"/>
      <x:c r="POD5891" s="248"/>
      <x:c r="POE5891" s="248"/>
      <x:c r="POF5891" s="248"/>
      <x:c r="POG5891" s="248"/>
      <x:c r="POH5891" s="248"/>
      <x:c r="POI5891" s="248"/>
      <x:c r="POJ5891" s="248"/>
      <x:c r="POK5891" s="248"/>
      <x:c r="POL5891" s="248"/>
      <x:c r="POM5891" s="248"/>
      <x:c r="PON5891" s="248"/>
      <x:c r="POO5891" s="248"/>
      <x:c r="POP5891" s="248"/>
      <x:c r="POQ5891" s="248"/>
      <x:c r="POR5891" s="248"/>
      <x:c r="POS5891" s="248"/>
      <x:c r="POT5891" s="248"/>
      <x:c r="POU5891" s="248"/>
      <x:c r="POV5891" s="248"/>
      <x:c r="POW5891" s="248"/>
      <x:c r="POX5891" s="248"/>
      <x:c r="POY5891" s="248"/>
      <x:c r="POZ5891" s="248"/>
      <x:c r="PPA5891" s="248"/>
      <x:c r="PPB5891" s="248"/>
      <x:c r="PPC5891" s="248"/>
      <x:c r="PPD5891" s="248"/>
      <x:c r="PPE5891" s="248"/>
      <x:c r="PPF5891" s="248"/>
      <x:c r="PPG5891" s="248"/>
      <x:c r="PPH5891" s="248"/>
      <x:c r="PPI5891" s="248"/>
      <x:c r="PPJ5891" s="248"/>
      <x:c r="PPK5891" s="248"/>
      <x:c r="PPL5891" s="248"/>
      <x:c r="PPM5891" s="248"/>
      <x:c r="PPN5891" s="248"/>
      <x:c r="PPO5891" s="248"/>
      <x:c r="PPP5891" s="248"/>
      <x:c r="PPQ5891" s="248"/>
      <x:c r="PPR5891" s="248"/>
      <x:c r="PPS5891" s="248"/>
      <x:c r="PPT5891" s="248"/>
      <x:c r="PPU5891" s="248"/>
      <x:c r="PPV5891" s="248"/>
      <x:c r="PPW5891" s="248"/>
      <x:c r="PPX5891" s="248"/>
      <x:c r="PPY5891" s="248"/>
      <x:c r="PPZ5891" s="248"/>
      <x:c r="PQA5891" s="248"/>
      <x:c r="PQB5891" s="248"/>
      <x:c r="PQC5891" s="248"/>
      <x:c r="PQD5891" s="248"/>
      <x:c r="PQE5891" s="248"/>
      <x:c r="PQF5891" s="248"/>
      <x:c r="PQG5891" s="248"/>
      <x:c r="PQH5891" s="248"/>
      <x:c r="PQI5891" s="248"/>
      <x:c r="PQJ5891" s="248"/>
      <x:c r="PQK5891" s="248"/>
      <x:c r="PQL5891" s="248"/>
      <x:c r="PQM5891" s="248"/>
      <x:c r="PQN5891" s="248"/>
      <x:c r="PQO5891" s="248"/>
      <x:c r="PQP5891" s="248"/>
      <x:c r="PQQ5891" s="248"/>
      <x:c r="PQR5891" s="248"/>
      <x:c r="PQS5891" s="248"/>
      <x:c r="PQT5891" s="248"/>
      <x:c r="PQU5891" s="248"/>
      <x:c r="PQV5891" s="248"/>
      <x:c r="PQW5891" s="248"/>
      <x:c r="PQX5891" s="248"/>
      <x:c r="PQY5891" s="248"/>
      <x:c r="PQZ5891" s="248"/>
      <x:c r="PRA5891" s="248"/>
      <x:c r="PRB5891" s="248"/>
      <x:c r="PRC5891" s="248"/>
      <x:c r="PRD5891" s="248"/>
      <x:c r="PRE5891" s="248"/>
      <x:c r="PRF5891" s="248"/>
      <x:c r="PRG5891" s="248"/>
      <x:c r="PRH5891" s="248"/>
      <x:c r="PRI5891" s="248"/>
      <x:c r="PRJ5891" s="248"/>
      <x:c r="PRK5891" s="248"/>
      <x:c r="PRL5891" s="248"/>
      <x:c r="PRM5891" s="248"/>
      <x:c r="PRN5891" s="248"/>
      <x:c r="PRO5891" s="248"/>
      <x:c r="PRP5891" s="248"/>
      <x:c r="PRQ5891" s="248"/>
      <x:c r="PRR5891" s="248"/>
      <x:c r="PRS5891" s="248"/>
      <x:c r="PRT5891" s="248"/>
      <x:c r="PRU5891" s="248"/>
      <x:c r="PRV5891" s="248"/>
      <x:c r="PRW5891" s="248"/>
      <x:c r="PRX5891" s="248"/>
      <x:c r="PRY5891" s="248"/>
      <x:c r="PRZ5891" s="248"/>
      <x:c r="PSA5891" s="248"/>
      <x:c r="PSB5891" s="248"/>
      <x:c r="PSC5891" s="248"/>
      <x:c r="PSD5891" s="248"/>
      <x:c r="PSE5891" s="248"/>
      <x:c r="PSF5891" s="248"/>
      <x:c r="PSG5891" s="248"/>
      <x:c r="PSH5891" s="248"/>
      <x:c r="PSI5891" s="248"/>
      <x:c r="PSJ5891" s="248"/>
      <x:c r="PSK5891" s="248"/>
      <x:c r="PSL5891" s="248"/>
      <x:c r="PSM5891" s="248"/>
      <x:c r="PSN5891" s="248"/>
      <x:c r="PSO5891" s="248"/>
      <x:c r="PSP5891" s="248"/>
      <x:c r="PSQ5891" s="248"/>
      <x:c r="PSR5891" s="248"/>
      <x:c r="PSS5891" s="248"/>
      <x:c r="PST5891" s="248"/>
      <x:c r="PSU5891" s="248"/>
      <x:c r="PSV5891" s="248"/>
      <x:c r="PSW5891" s="248"/>
      <x:c r="PSX5891" s="248"/>
      <x:c r="PSY5891" s="248"/>
      <x:c r="PSZ5891" s="248"/>
      <x:c r="PTA5891" s="248"/>
      <x:c r="PTB5891" s="248"/>
      <x:c r="PTC5891" s="248"/>
      <x:c r="PTD5891" s="248"/>
      <x:c r="PTE5891" s="248"/>
      <x:c r="PTF5891" s="248"/>
      <x:c r="PTG5891" s="248"/>
      <x:c r="PTH5891" s="248"/>
      <x:c r="PTI5891" s="248"/>
      <x:c r="PTJ5891" s="248"/>
      <x:c r="PTK5891" s="248"/>
      <x:c r="PTL5891" s="248"/>
      <x:c r="PTM5891" s="248"/>
      <x:c r="PTN5891" s="248"/>
      <x:c r="PTO5891" s="248"/>
      <x:c r="PTP5891" s="248"/>
      <x:c r="PTQ5891" s="248"/>
      <x:c r="PTR5891" s="248"/>
      <x:c r="PTS5891" s="248"/>
      <x:c r="PTT5891" s="248"/>
      <x:c r="PTU5891" s="248"/>
      <x:c r="PTV5891" s="248"/>
      <x:c r="PTW5891" s="248"/>
      <x:c r="PTX5891" s="248"/>
      <x:c r="PTY5891" s="248"/>
      <x:c r="PTZ5891" s="248"/>
      <x:c r="PUA5891" s="248"/>
      <x:c r="PUB5891" s="248"/>
      <x:c r="PUC5891" s="248"/>
      <x:c r="PUD5891" s="248"/>
      <x:c r="PUE5891" s="248"/>
      <x:c r="PUF5891" s="248"/>
      <x:c r="PUG5891" s="248"/>
      <x:c r="PUH5891" s="248"/>
      <x:c r="PUI5891" s="248"/>
      <x:c r="PUJ5891" s="248"/>
      <x:c r="PUK5891" s="248"/>
      <x:c r="PUL5891" s="248"/>
      <x:c r="PUM5891" s="248"/>
      <x:c r="PUN5891" s="248"/>
      <x:c r="PUO5891" s="248"/>
      <x:c r="PUP5891" s="248"/>
      <x:c r="PUQ5891" s="248"/>
      <x:c r="PUR5891" s="248"/>
      <x:c r="PUS5891" s="248"/>
      <x:c r="PUT5891" s="248"/>
      <x:c r="PUU5891" s="248"/>
      <x:c r="PUV5891" s="248"/>
      <x:c r="PUW5891" s="248"/>
      <x:c r="PUX5891" s="248"/>
      <x:c r="PUY5891" s="248"/>
      <x:c r="PUZ5891" s="248"/>
      <x:c r="PVA5891" s="248"/>
      <x:c r="PVB5891" s="248"/>
      <x:c r="PVC5891" s="248"/>
      <x:c r="PVD5891" s="248"/>
      <x:c r="PVE5891" s="248"/>
      <x:c r="PVF5891" s="248"/>
      <x:c r="PVG5891" s="248"/>
      <x:c r="PVH5891" s="248"/>
      <x:c r="PVI5891" s="248"/>
      <x:c r="PVJ5891" s="248"/>
      <x:c r="PVK5891" s="248"/>
      <x:c r="PVL5891" s="248"/>
      <x:c r="PVM5891" s="248"/>
      <x:c r="PVN5891" s="248"/>
      <x:c r="PVO5891" s="248"/>
      <x:c r="PVP5891" s="248"/>
      <x:c r="PVQ5891" s="248"/>
      <x:c r="PVR5891" s="248"/>
      <x:c r="PVS5891" s="248"/>
      <x:c r="PVT5891" s="248"/>
      <x:c r="PVU5891" s="248"/>
      <x:c r="PVV5891" s="248"/>
      <x:c r="PVW5891" s="248"/>
      <x:c r="PVX5891" s="248"/>
      <x:c r="PVY5891" s="248"/>
      <x:c r="PVZ5891" s="248"/>
      <x:c r="PWA5891" s="248"/>
      <x:c r="PWB5891" s="248"/>
      <x:c r="PWC5891" s="248"/>
      <x:c r="PWD5891" s="248"/>
      <x:c r="PWE5891" s="248"/>
      <x:c r="PWF5891" s="248"/>
      <x:c r="PWG5891" s="248"/>
      <x:c r="PWH5891" s="248"/>
      <x:c r="PWI5891" s="248"/>
      <x:c r="PWJ5891" s="248"/>
      <x:c r="PWK5891" s="248"/>
      <x:c r="PWL5891" s="248"/>
      <x:c r="PWM5891" s="248"/>
      <x:c r="PWN5891" s="248"/>
      <x:c r="PWO5891" s="248"/>
      <x:c r="PWP5891" s="248"/>
      <x:c r="PWQ5891" s="248"/>
      <x:c r="PWR5891" s="248"/>
      <x:c r="PWS5891" s="248"/>
      <x:c r="PWT5891" s="248"/>
      <x:c r="PWU5891" s="248"/>
      <x:c r="PWV5891" s="248"/>
      <x:c r="PWW5891" s="248"/>
      <x:c r="PWX5891" s="248"/>
      <x:c r="PWY5891" s="248"/>
      <x:c r="PWZ5891" s="248"/>
      <x:c r="PXA5891" s="248"/>
      <x:c r="PXB5891" s="248"/>
      <x:c r="PXC5891" s="248"/>
      <x:c r="PXD5891" s="248"/>
      <x:c r="PXE5891" s="248"/>
      <x:c r="PXF5891" s="248"/>
      <x:c r="PXG5891" s="248"/>
      <x:c r="PXH5891" s="248"/>
      <x:c r="PXI5891" s="248"/>
      <x:c r="PXJ5891" s="248"/>
      <x:c r="PXK5891" s="248"/>
      <x:c r="PXL5891" s="248"/>
      <x:c r="PXM5891" s="248"/>
      <x:c r="PXN5891" s="248"/>
      <x:c r="PXO5891" s="248"/>
      <x:c r="PXP5891" s="248"/>
      <x:c r="PXQ5891" s="248"/>
      <x:c r="PXR5891" s="248"/>
      <x:c r="PXS5891" s="248"/>
      <x:c r="PXT5891" s="248"/>
      <x:c r="PXU5891" s="248"/>
      <x:c r="PXV5891" s="248"/>
      <x:c r="PXW5891" s="248"/>
      <x:c r="PXX5891" s="248"/>
      <x:c r="PXY5891" s="248"/>
      <x:c r="PXZ5891" s="248"/>
      <x:c r="PYA5891" s="248"/>
      <x:c r="PYB5891" s="248"/>
      <x:c r="PYC5891" s="248"/>
      <x:c r="PYD5891" s="248"/>
      <x:c r="PYE5891" s="248"/>
      <x:c r="PYF5891" s="248"/>
      <x:c r="PYG5891" s="248"/>
      <x:c r="PYH5891" s="248"/>
      <x:c r="PYI5891" s="248"/>
      <x:c r="PYJ5891" s="248"/>
      <x:c r="PYK5891" s="248"/>
      <x:c r="PYL5891" s="248"/>
      <x:c r="PYM5891" s="248"/>
      <x:c r="PYN5891" s="248"/>
      <x:c r="PYO5891" s="248"/>
      <x:c r="PYP5891" s="248"/>
      <x:c r="PYQ5891" s="248"/>
      <x:c r="PYR5891" s="248"/>
      <x:c r="PYS5891" s="248"/>
      <x:c r="PYT5891" s="248"/>
      <x:c r="PYU5891" s="248"/>
      <x:c r="PYV5891" s="248"/>
      <x:c r="PYW5891" s="248"/>
      <x:c r="PYX5891" s="248"/>
      <x:c r="PYY5891" s="248"/>
      <x:c r="PYZ5891" s="248"/>
      <x:c r="PZA5891" s="248"/>
      <x:c r="PZB5891" s="248"/>
      <x:c r="PZC5891" s="248"/>
      <x:c r="PZD5891" s="248"/>
      <x:c r="PZE5891" s="248"/>
      <x:c r="PZF5891" s="248"/>
      <x:c r="PZG5891" s="248"/>
      <x:c r="PZH5891" s="248"/>
      <x:c r="PZI5891" s="248"/>
      <x:c r="PZJ5891" s="248"/>
      <x:c r="PZK5891" s="248"/>
      <x:c r="PZL5891" s="248"/>
      <x:c r="PZM5891" s="248"/>
      <x:c r="PZN5891" s="248"/>
      <x:c r="PZO5891" s="248"/>
      <x:c r="PZP5891" s="248"/>
      <x:c r="PZQ5891" s="248"/>
      <x:c r="PZR5891" s="248"/>
      <x:c r="PZS5891" s="248"/>
      <x:c r="PZT5891" s="248"/>
      <x:c r="PZU5891" s="248"/>
      <x:c r="PZV5891" s="248"/>
      <x:c r="PZW5891" s="248"/>
      <x:c r="PZX5891" s="248"/>
      <x:c r="PZY5891" s="248"/>
      <x:c r="PZZ5891" s="248"/>
      <x:c r="QAA5891" s="248"/>
      <x:c r="QAB5891" s="248"/>
      <x:c r="QAC5891" s="248"/>
      <x:c r="QAD5891" s="248"/>
      <x:c r="QAE5891" s="248"/>
      <x:c r="QAF5891" s="248"/>
      <x:c r="QAG5891" s="248"/>
      <x:c r="QAH5891" s="248"/>
      <x:c r="QAI5891" s="248"/>
      <x:c r="QAJ5891" s="248"/>
      <x:c r="QAK5891" s="248"/>
      <x:c r="QAL5891" s="248"/>
      <x:c r="QAM5891" s="248"/>
      <x:c r="QAN5891" s="248"/>
      <x:c r="QAO5891" s="248"/>
      <x:c r="QAP5891" s="248"/>
      <x:c r="QAQ5891" s="248"/>
      <x:c r="QAR5891" s="248"/>
      <x:c r="QAS5891" s="248"/>
      <x:c r="QAT5891" s="248"/>
      <x:c r="QAU5891" s="248"/>
      <x:c r="QAV5891" s="248"/>
      <x:c r="QAW5891" s="248"/>
      <x:c r="QAX5891" s="248"/>
      <x:c r="QAY5891" s="248"/>
      <x:c r="QAZ5891" s="248"/>
      <x:c r="QBA5891" s="248"/>
      <x:c r="QBB5891" s="248"/>
      <x:c r="QBC5891" s="248"/>
      <x:c r="QBD5891" s="248"/>
      <x:c r="QBE5891" s="248"/>
      <x:c r="QBF5891" s="248"/>
      <x:c r="QBG5891" s="248"/>
      <x:c r="QBH5891" s="248"/>
      <x:c r="QBI5891" s="248"/>
      <x:c r="QBJ5891" s="248"/>
      <x:c r="QBK5891" s="248"/>
      <x:c r="QBL5891" s="248"/>
      <x:c r="QBM5891" s="248"/>
      <x:c r="QBN5891" s="248"/>
      <x:c r="QBO5891" s="248"/>
      <x:c r="QBP5891" s="248"/>
      <x:c r="QBQ5891" s="248"/>
      <x:c r="QBR5891" s="248"/>
      <x:c r="QBS5891" s="248"/>
      <x:c r="QBT5891" s="248"/>
      <x:c r="QBU5891" s="248"/>
      <x:c r="QBV5891" s="248"/>
      <x:c r="QBW5891" s="248"/>
      <x:c r="QBX5891" s="248"/>
      <x:c r="QBY5891" s="248"/>
      <x:c r="QBZ5891" s="248"/>
      <x:c r="QCA5891" s="248"/>
      <x:c r="QCB5891" s="248"/>
      <x:c r="QCC5891" s="248"/>
      <x:c r="QCD5891" s="248"/>
      <x:c r="QCE5891" s="248"/>
      <x:c r="QCF5891" s="248"/>
      <x:c r="QCG5891" s="248"/>
      <x:c r="QCH5891" s="248"/>
      <x:c r="QCI5891" s="248"/>
      <x:c r="QCJ5891" s="248"/>
      <x:c r="QCK5891" s="248"/>
      <x:c r="QCL5891" s="248"/>
      <x:c r="QCM5891" s="248"/>
      <x:c r="QCN5891" s="248"/>
      <x:c r="QCO5891" s="248"/>
      <x:c r="QCP5891" s="248"/>
      <x:c r="QCQ5891" s="248"/>
      <x:c r="QCR5891" s="248"/>
      <x:c r="QCS5891" s="248"/>
      <x:c r="QCT5891" s="248"/>
      <x:c r="QCU5891" s="248"/>
      <x:c r="QCV5891" s="248"/>
      <x:c r="QCW5891" s="248"/>
      <x:c r="QCX5891" s="248"/>
      <x:c r="QCY5891" s="248"/>
      <x:c r="QCZ5891" s="248"/>
      <x:c r="QDA5891" s="248"/>
      <x:c r="QDB5891" s="248"/>
      <x:c r="QDC5891" s="248"/>
      <x:c r="QDD5891" s="248"/>
      <x:c r="QDE5891" s="248"/>
      <x:c r="QDF5891" s="248"/>
      <x:c r="QDG5891" s="248"/>
      <x:c r="QDH5891" s="248"/>
      <x:c r="QDI5891" s="248"/>
      <x:c r="QDJ5891" s="248"/>
      <x:c r="QDK5891" s="248"/>
      <x:c r="QDL5891" s="248"/>
      <x:c r="QDM5891" s="248"/>
      <x:c r="QDN5891" s="248"/>
      <x:c r="QDO5891" s="248"/>
      <x:c r="QDP5891" s="248"/>
      <x:c r="QDQ5891" s="248"/>
      <x:c r="QDR5891" s="248"/>
      <x:c r="QDS5891" s="248"/>
      <x:c r="QDT5891" s="248"/>
      <x:c r="QDU5891" s="248"/>
      <x:c r="QDV5891" s="248"/>
      <x:c r="QDW5891" s="248"/>
      <x:c r="QDX5891" s="248"/>
      <x:c r="QDY5891" s="248"/>
      <x:c r="QDZ5891" s="248"/>
      <x:c r="QEA5891" s="248"/>
      <x:c r="QEB5891" s="248"/>
      <x:c r="QEC5891" s="248"/>
      <x:c r="QED5891" s="248"/>
      <x:c r="QEE5891" s="248"/>
      <x:c r="QEF5891" s="248"/>
      <x:c r="QEG5891" s="248"/>
      <x:c r="QEH5891" s="248"/>
      <x:c r="QEI5891" s="248"/>
      <x:c r="QEJ5891" s="248"/>
      <x:c r="QEK5891" s="248"/>
      <x:c r="QEL5891" s="248"/>
      <x:c r="QEM5891" s="248"/>
      <x:c r="QEN5891" s="248"/>
      <x:c r="QEO5891" s="248"/>
      <x:c r="QEP5891" s="248"/>
      <x:c r="QEQ5891" s="248"/>
      <x:c r="QER5891" s="248"/>
      <x:c r="QES5891" s="248"/>
      <x:c r="QET5891" s="248"/>
      <x:c r="QEU5891" s="248"/>
      <x:c r="QEV5891" s="248"/>
      <x:c r="QEW5891" s="248"/>
      <x:c r="QEX5891" s="248"/>
      <x:c r="QEY5891" s="248"/>
      <x:c r="QEZ5891" s="248"/>
      <x:c r="QFA5891" s="248"/>
      <x:c r="QFB5891" s="248"/>
      <x:c r="QFC5891" s="248"/>
      <x:c r="QFD5891" s="248"/>
      <x:c r="QFE5891" s="248"/>
      <x:c r="QFF5891" s="248"/>
      <x:c r="QFG5891" s="248"/>
      <x:c r="QFH5891" s="248"/>
      <x:c r="QFI5891" s="248"/>
      <x:c r="QFJ5891" s="248"/>
      <x:c r="QFK5891" s="248"/>
      <x:c r="QFL5891" s="248"/>
      <x:c r="QFM5891" s="248"/>
      <x:c r="QFN5891" s="248"/>
      <x:c r="QFO5891" s="248"/>
      <x:c r="QFP5891" s="248"/>
      <x:c r="QFQ5891" s="248"/>
      <x:c r="QFR5891" s="248"/>
      <x:c r="QFS5891" s="248"/>
      <x:c r="QFT5891" s="248"/>
      <x:c r="QFU5891" s="248"/>
      <x:c r="QFV5891" s="248"/>
      <x:c r="QFW5891" s="248"/>
      <x:c r="QFX5891" s="248"/>
      <x:c r="QFY5891" s="248"/>
      <x:c r="QFZ5891" s="248"/>
      <x:c r="QGA5891" s="248"/>
      <x:c r="QGB5891" s="248"/>
      <x:c r="QGC5891" s="248"/>
      <x:c r="QGD5891" s="248"/>
      <x:c r="QGE5891" s="248"/>
      <x:c r="QGF5891" s="248"/>
      <x:c r="QGG5891" s="248"/>
      <x:c r="QGH5891" s="248"/>
      <x:c r="QGI5891" s="248"/>
      <x:c r="QGJ5891" s="248"/>
      <x:c r="QGK5891" s="248"/>
      <x:c r="QGL5891" s="248"/>
      <x:c r="QGM5891" s="248"/>
      <x:c r="QGN5891" s="248"/>
      <x:c r="QGO5891" s="248"/>
      <x:c r="QGP5891" s="248"/>
      <x:c r="QGQ5891" s="248"/>
      <x:c r="QGR5891" s="248"/>
      <x:c r="QGS5891" s="248"/>
      <x:c r="QGT5891" s="248"/>
      <x:c r="QGU5891" s="248"/>
      <x:c r="QGV5891" s="248"/>
      <x:c r="QGW5891" s="248"/>
      <x:c r="QGX5891" s="248"/>
      <x:c r="QGY5891" s="248"/>
      <x:c r="QGZ5891" s="248"/>
      <x:c r="QHA5891" s="248"/>
      <x:c r="QHB5891" s="248"/>
      <x:c r="QHC5891" s="248"/>
      <x:c r="QHD5891" s="248"/>
      <x:c r="QHE5891" s="248"/>
      <x:c r="QHF5891" s="248"/>
      <x:c r="QHG5891" s="248"/>
      <x:c r="QHH5891" s="248"/>
      <x:c r="QHI5891" s="248"/>
      <x:c r="QHJ5891" s="248"/>
      <x:c r="QHK5891" s="248"/>
      <x:c r="QHL5891" s="248"/>
      <x:c r="QHM5891" s="248"/>
      <x:c r="QHN5891" s="248"/>
      <x:c r="QHO5891" s="248"/>
      <x:c r="QHP5891" s="248"/>
      <x:c r="QHQ5891" s="248"/>
      <x:c r="QHR5891" s="248"/>
      <x:c r="QHS5891" s="248"/>
      <x:c r="QHT5891" s="248"/>
      <x:c r="QHU5891" s="248"/>
      <x:c r="QHV5891" s="248"/>
      <x:c r="QHW5891" s="248"/>
      <x:c r="QHX5891" s="248"/>
      <x:c r="QHY5891" s="248"/>
      <x:c r="QHZ5891" s="248"/>
      <x:c r="QIA5891" s="248"/>
      <x:c r="QIB5891" s="248"/>
      <x:c r="QIC5891" s="248"/>
      <x:c r="QID5891" s="248"/>
      <x:c r="QIE5891" s="248"/>
      <x:c r="QIF5891" s="248"/>
      <x:c r="QIG5891" s="248"/>
      <x:c r="QIH5891" s="248"/>
      <x:c r="QII5891" s="248"/>
      <x:c r="QIJ5891" s="248"/>
      <x:c r="QIK5891" s="248"/>
      <x:c r="QIL5891" s="248"/>
      <x:c r="QIM5891" s="248"/>
      <x:c r="QIN5891" s="248"/>
      <x:c r="QIO5891" s="248"/>
      <x:c r="QIP5891" s="248"/>
      <x:c r="QIQ5891" s="248"/>
      <x:c r="QIR5891" s="248"/>
      <x:c r="QIS5891" s="248"/>
      <x:c r="QIT5891" s="248"/>
      <x:c r="QIU5891" s="248"/>
      <x:c r="QIV5891" s="248"/>
      <x:c r="QIW5891" s="248"/>
      <x:c r="QIX5891" s="248"/>
      <x:c r="QIY5891" s="248"/>
      <x:c r="QIZ5891" s="248"/>
      <x:c r="QJA5891" s="248"/>
      <x:c r="QJB5891" s="248"/>
      <x:c r="QJC5891" s="248"/>
      <x:c r="QJD5891" s="248"/>
      <x:c r="QJE5891" s="248"/>
      <x:c r="QJF5891" s="248"/>
      <x:c r="QJG5891" s="248"/>
      <x:c r="QJH5891" s="248"/>
      <x:c r="QJI5891" s="248"/>
      <x:c r="QJJ5891" s="248"/>
      <x:c r="QJK5891" s="248"/>
      <x:c r="QJL5891" s="248"/>
      <x:c r="QJM5891" s="248"/>
      <x:c r="QJN5891" s="248"/>
      <x:c r="QJO5891" s="248"/>
      <x:c r="QJP5891" s="248"/>
      <x:c r="QJQ5891" s="248"/>
      <x:c r="QJR5891" s="248"/>
      <x:c r="QJS5891" s="248"/>
      <x:c r="QJT5891" s="248"/>
      <x:c r="QJU5891" s="248"/>
      <x:c r="QJV5891" s="248"/>
      <x:c r="QJW5891" s="248"/>
      <x:c r="QJX5891" s="248"/>
      <x:c r="QJY5891" s="248"/>
      <x:c r="QJZ5891" s="248"/>
      <x:c r="QKA5891" s="248"/>
      <x:c r="QKB5891" s="248"/>
      <x:c r="QKC5891" s="248"/>
      <x:c r="QKD5891" s="248"/>
      <x:c r="QKE5891" s="248"/>
      <x:c r="QKF5891" s="248"/>
      <x:c r="QKG5891" s="248"/>
      <x:c r="QKH5891" s="248"/>
      <x:c r="QKI5891" s="248"/>
      <x:c r="QKJ5891" s="248"/>
      <x:c r="QKK5891" s="248"/>
      <x:c r="QKL5891" s="248"/>
      <x:c r="QKM5891" s="248"/>
      <x:c r="QKN5891" s="248"/>
      <x:c r="QKO5891" s="248"/>
      <x:c r="QKP5891" s="248"/>
      <x:c r="QKQ5891" s="248"/>
      <x:c r="QKR5891" s="248"/>
      <x:c r="QKS5891" s="248"/>
      <x:c r="QKT5891" s="248"/>
      <x:c r="QKU5891" s="248"/>
      <x:c r="QKV5891" s="248"/>
      <x:c r="QKW5891" s="248"/>
      <x:c r="QKX5891" s="248"/>
      <x:c r="QKY5891" s="248"/>
      <x:c r="QKZ5891" s="248"/>
      <x:c r="QLA5891" s="248"/>
      <x:c r="QLB5891" s="248"/>
      <x:c r="QLC5891" s="248"/>
      <x:c r="QLD5891" s="248"/>
      <x:c r="QLE5891" s="248"/>
      <x:c r="QLF5891" s="248"/>
      <x:c r="QLG5891" s="248"/>
      <x:c r="QLH5891" s="248"/>
      <x:c r="QLI5891" s="248"/>
      <x:c r="QLJ5891" s="248"/>
      <x:c r="QLK5891" s="248"/>
      <x:c r="QLL5891" s="248"/>
      <x:c r="QLM5891" s="248"/>
      <x:c r="QLN5891" s="248"/>
      <x:c r="QLO5891" s="248"/>
      <x:c r="QLP5891" s="248"/>
      <x:c r="QLQ5891" s="248"/>
      <x:c r="QLR5891" s="248"/>
      <x:c r="QLS5891" s="248"/>
      <x:c r="QLT5891" s="248"/>
      <x:c r="QLU5891" s="248"/>
      <x:c r="QLV5891" s="248"/>
      <x:c r="QLW5891" s="248"/>
      <x:c r="QLX5891" s="248"/>
      <x:c r="QLY5891" s="248"/>
      <x:c r="QLZ5891" s="248"/>
      <x:c r="QMA5891" s="248"/>
      <x:c r="QMB5891" s="248"/>
      <x:c r="QMC5891" s="248"/>
      <x:c r="QMD5891" s="248"/>
      <x:c r="QME5891" s="248"/>
      <x:c r="QMF5891" s="248"/>
      <x:c r="QMG5891" s="248"/>
      <x:c r="QMH5891" s="248"/>
      <x:c r="QMI5891" s="248"/>
      <x:c r="QMJ5891" s="248"/>
      <x:c r="QMK5891" s="248"/>
      <x:c r="QML5891" s="248"/>
      <x:c r="QMM5891" s="248"/>
      <x:c r="QMN5891" s="248"/>
      <x:c r="QMO5891" s="248"/>
      <x:c r="QMP5891" s="248"/>
      <x:c r="QMQ5891" s="248"/>
      <x:c r="QMR5891" s="248"/>
      <x:c r="QMS5891" s="248"/>
      <x:c r="QMT5891" s="248"/>
      <x:c r="QMU5891" s="248"/>
      <x:c r="QMV5891" s="248"/>
      <x:c r="QMW5891" s="248"/>
      <x:c r="QMX5891" s="248"/>
      <x:c r="QMY5891" s="248"/>
      <x:c r="QMZ5891" s="248"/>
      <x:c r="QNA5891" s="248"/>
      <x:c r="QNB5891" s="248"/>
      <x:c r="QNC5891" s="248"/>
      <x:c r="QND5891" s="248"/>
      <x:c r="QNE5891" s="248"/>
      <x:c r="QNF5891" s="248"/>
      <x:c r="QNG5891" s="248"/>
      <x:c r="QNH5891" s="248"/>
      <x:c r="QNI5891" s="248"/>
      <x:c r="QNJ5891" s="248"/>
      <x:c r="QNK5891" s="248"/>
      <x:c r="QNL5891" s="248"/>
      <x:c r="QNM5891" s="248"/>
      <x:c r="QNN5891" s="248"/>
      <x:c r="QNO5891" s="248"/>
      <x:c r="QNP5891" s="248"/>
      <x:c r="QNQ5891" s="248"/>
      <x:c r="QNR5891" s="248"/>
      <x:c r="QNS5891" s="248"/>
      <x:c r="QNT5891" s="248"/>
      <x:c r="QNU5891" s="248"/>
      <x:c r="QNV5891" s="248"/>
      <x:c r="QNW5891" s="248"/>
      <x:c r="QNX5891" s="248"/>
      <x:c r="QNY5891" s="248"/>
      <x:c r="QNZ5891" s="248"/>
      <x:c r="QOA5891" s="248"/>
      <x:c r="QOB5891" s="248"/>
      <x:c r="QOC5891" s="248"/>
      <x:c r="QOD5891" s="248"/>
      <x:c r="QOE5891" s="248"/>
      <x:c r="QOF5891" s="248"/>
      <x:c r="QOG5891" s="248"/>
      <x:c r="QOH5891" s="248"/>
      <x:c r="QOI5891" s="248"/>
      <x:c r="QOJ5891" s="248"/>
      <x:c r="QOK5891" s="248"/>
      <x:c r="QOL5891" s="248"/>
      <x:c r="QOM5891" s="248"/>
      <x:c r="QON5891" s="248"/>
      <x:c r="QOO5891" s="248"/>
      <x:c r="QOP5891" s="248"/>
      <x:c r="QOQ5891" s="248"/>
      <x:c r="QOR5891" s="248"/>
      <x:c r="QOS5891" s="248"/>
      <x:c r="QOT5891" s="248"/>
      <x:c r="QOU5891" s="248"/>
      <x:c r="QOV5891" s="248"/>
      <x:c r="QOW5891" s="248"/>
      <x:c r="QOX5891" s="248"/>
      <x:c r="QOY5891" s="248"/>
      <x:c r="QOZ5891" s="248"/>
      <x:c r="QPA5891" s="248"/>
      <x:c r="QPB5891" s="248"/>
      <x:c r="QPC5891" s="248"/>
      <x:c r="QPD5891" s="248"/>
      <x:c r="QPE5891" s="248"/>
      <x:c r="QPF5891" s="248"/>
      <x:c r="QPG5891" s="248"/>
      <x:c r="QPH5891" s="248"/>
      <x:c r="QPI5891" s="248"/>
      <x:c r="QPJ5891" s="248"/>
      <x:c r="QPK5891" s="248"/>
      <x:c r="QPL5891" s="248"/>
      <x:c r="QPM5891" s="248"/>
      <x:c r="QPN5891" s="248"/>
      <x:c r="QPO5891" s="248"/>
      <x:c r="QPP5891" s="248"/>
      <x:c r="QPQ5891" s="248"/>
      <x:c r="QPR5891" s="248"/>
      <x:c r="QPS5891" s="248"/>
      <x:c r="QPT5891" s="248"/>
      <x:c r="QPU5891" s="248"/>
      <x:c r="QPV5891" s="248"/>
      <x:c r="QPW5891" s="248"/>
      <x:c r="QPX5891" s="248"/>
      <x:c r="QPY5891" s="248"/>
      <x:c r="QPZ5891" s="248"/>
      <x:c r="QQA5891" s="248"/>
      <x:c r="QQB5891" s="248"/>
      <x:c r="QQC5891" s="248"/>
      <x:c r="QQD5891" s="248"/>
      <x:c r="QQE5891" s="248"/>
      <x:c r="QQF5891" s="248"/>
      <x:c r="QQG5891" s="248"/>
      <x:c r="QQH5891" s="248"/>
      <x:c r="QQI5891" s="248"/>
      <x:c r="QQJ5891" s="248"/>
      <x:c r="QQK5891" s="248"/>
      <x:c r="QQL5891" s="248"/>
      <x:c r="QQM5891" s="248"/>
      <x:c r="QQN5891" s="248"/>
      <x:c r="QQO5891" s="248"/>
      <x:c r="QQP5891" s="248"/>
      <x:c r="QQQ5891" s="248"/>
      <x:c r="QQR5891" s="248"/>
      <x:c r="QQS5891" s="248"/>
      <x:c r="QQT5891" s="248"/>
      <x:c r="QQU5891" s="248"/>
      <x:c r="QQV5891" s="248"/>
      <x:c r="QQW5891" s="248"/>
      <x:c r="QQX5891" s="248"/>
      <x:c r="QQY5891" s="248"/>
      <x:c r="QQZ5891" s="248"/>
      <x:c r="QRA5891" s="248"/>
      <x:c r="QRB5891" s="248"/>
      <x:c r="QRC5891" s="248"/>
      <x:c r="QRD5891" s="248"/>
      <x:c r="QRE5891" s="248"/>
      <x:c r="QRF5891" s="248"/>
      <x:c r="QRG5891" s="248"/>
      <x:c r="QRH5891" s="248"/>
      <x:c r="QRI5891" s="248"/>
      <x:c r="QRJ5891" s="248"/>
      <x:c r="QRK5891" s="248"/>
      <x:c r="QRL5891" s="248"/>
      <x:c r="QRM5891" s="248"/>
      <x:c r="QRN5891" s="248"/>
      <x:c r="QRO5891" s="248"/>
      <x:c r="QRP5891" s="248"/>
      <x:c r="QRQ5891" s="248"/>
      <x:c r="QRR5891" s="248"/>
      <x:c r="QRS5891" s="248"/>
      <x:c r="QRT5891" s="248"/>
      <x:c r="QRU5891" s="248"/>
      <x:c r="QRV5891" s="248"/>
      <x:c r="QRW5891" s="248"/>
      <x:c r="QRX5891" s="248"/>
      <x:c r="QRY5891" s="248"/>
      <x:c r="QRZ5891" s="248"/>
      <x:c r="QSA5891" s="248"/>
      <x:c r="QSB5891" s="248"/>
      <x:c r="QSC5891" s="248"/>
      <x:c r="QSD5891" s="248"/>
      <x:c r="QSE5891" s="248"/>
      <x:c r="QSF5891" s="248"/>
      <x:c r="QSG5891" s="248"/>
      <x:c r="QSH5891" s="248"/>
      <x:c r="QSI5891" s="248"/>
      <x:c r="QSJ5891" s="248"/>
      <x:c r="QSK5891" s="248"/>
      <x:c r="QSL5891" s="248"/>
      <x:c r="QSM5891" s="248"/>
      <x:c r="QSN5891" s="248"/>
      <x:c r="QSO5891" s="248"/>
      <x:c r="QSP5891" s="248"/>
      <x:c r="QSQ5891" s="248"/>
      <x:c r="QSR5891" s="248"/>
      <x:c r="QSS5891" s="248"/>
      <x:c r="QST5891" s="248"/>
      <x:c r="QSU5891" s="248"/>
      <x:c r="QSV5891" s="248"/>
      <x:c r="QSW5891" s="248"/>
      <x:c r="QSX5891" s="248"/>
      <x:c r="QSY5891" s="248"/>
      <x:c r="QSZ5891" s="248"/>
      <x:c r="QTA5891" s="248"/>
      <x:c r="QTB5891" s="248"/>
      <x:c r="QTC5891" s="248"/>
      <x:c r="QTD5891" s="248"/>
      <x:c r="QTE5891" s="248"/>
      <x:c r="QTF5891" s="248"/>
      <x:c r="QTG5891" s="248"/>
      <x:c r="QTH5891" s="248"/>
      <x:c r="QTI5891" s="248"/>
      <x:c r="QTJ5891" s="248"/>
      <x:c r="QTK5891" s="248"/>
      <x:c r="QTL5891" s="248"/>
      <x:c r="QTM5891" s="248"/>
      <x:c r="QTN5891" s="248"/>
      <x:c r="QTO5891" s="248"/>
      <x:c r="QTP5891" s="248"/>
      <x:c r="QTQ5891" s="248"/>
      <x:c r="QTR5891" s="248"/>
      <x:c r="QTS5891" s="248"/>
      <x:c r="QTT5891" s="248"/>
      <x:c r="QTU5891" s="248"/>
      <x:c r="QTV5891" s="248"/>
      <x:c r="QTW5891" s="248"/>
      <x:c r="QTX5891" s="248"/>
      <x:c r="QTY5891" s="248"/>
      <x:c r="QTZ5891" s="248"/>
      <x:c r="QUA5891" s="248"/>
      <x:c r="QUB5891" s="248"/>
      <x:c r="QUC5891" s="248"/>
      <x:c r="QUD5891" s="248"/>
      <x:c r="QUE5891" s="248"/>
      <x:c r="QUF5891" s="248"/>
      <x:c r="QUG5891" s="248"/>
      <x:c r="QUH5891" s="248"/>
      <x:c r="QUI5891" s="248"/>
      <x:c r="QUJ5891" s="248"/>
      <x:c r="QUK5891" s="248"/>
      <x:c r="QUL5891" s="248"/>
      <x:c r="QUM5891" s="248"/>
      <x:c r="QUN5891" s="248"/>
      <x:c r="QUO5891" s="248"/>
      <x:c r="QUP5891" s="248"/>
      <x:c r="QUQ5891" s="248"/>
      <x:c r="QUR5891" s="248"/>
      <x:c r="QUS5891" s="248"/>
      <x:c r="QUT5891" s="248"/>
      <x:c r="QUU5891" s="248"/>
      <x:c r="QUV5891" s="248"/>
      <x:c r="QUW5891" s="248"/>
      <x:c r="QUX5891" s="248"/>
      <x:c r="QUY5891" s="248"/>
      <x:c r="QUZ5891" s="248"/>
      <x:c r="QVA5891" s="248"/>
      <x:c r="QVB5891" s="248"/>
      <x:c r="QVC5891" s="248"/>
      <x:c r="QVD5891" s="248"/>
      <x:c r="QVE5891" s="248"/>
      <x:c r="QVF5891" s="248"/>
      <x:c r="QVG5891" s="248"/>
      <x:c r="QVH5891" s="248"/>
      <x:c r="QVI5891" s="248"/>
      <x:c r="QVJ5891" s="248"/>
      <x:c r="QVK5891" s="248"/>
      <x:c r="QVL5891" s="248"/>
      <x:c r="QVM5891" s="248"/>
      <x:c r="QVN5891" s="248"/>
      <x:c r="QVO5891" s="248"/>
      <x:c r="QVP5891" s="248"/>
      <x:c r="QVQ5891" s="248"/>
      <x:c r="QVR5891" s="248"/>
      <x:c r="QVS5891" s="248"/>
      <x:c r="QVT5891" s="248"/>
      <x:c r="QVU5891" s="248"/>
      <x:c r="QVV5891" s="248"/>
      <x:c r="QVW5891" s="248"/>
      <x:c r="QVX5891" s="248"/>
      <x:c r="QVY5891" s="248"/>
      <x:c r="QVZ5891" s="248"/>
      <x:c r="QWA5891" s="248"/>
      <x:c r="QWB5891" s="248"/>
      <x:c r="QWC5891" s="248"/>
      <x:c r="QWD5891" s="248"/>
      <x:c r="QWE5891" s="248"/>
      <x:c r="QWF5891" s="248"/>
      <x:c r="QWG5891" s="248"/>
      <x:c r="QWH5891" s="248"/>
      <x:c r="QWI5891" s="248"/>
      <x:c r="QWJ5891" s="248"/>
      <x:c r="QWK5891" s="248"/>
      <x:c r="QWL5891" s="248"/>
      <x:c r="QWM5891" s="248"/>
      <x:c r="QWN5891" s="248"/>
      <x:c r="QWO5891" s="248"/>
      <x:c r="QWP5891" s="248"/>
      <x:c r="QWQ5891" s="248"/>
      <x:c r="QWR5891" s="248"/>
      <x:c r="QWS5891" s="248"/>
      <x:c r="QWT5891" s="248"/>
      <x:c r="QWU5891" s="248"/>
      <x:c r="QWV5891" s="248"/>
      <x:c r="QWW5891" s="248"/>
      <x:c r="QWX5891" s="248"/>
      <x:c r="QWY5891" s="248"/>
      <x:c r="QWZ5891" s="248"/>
      <x:c r="QXA5891" s="248"/>
      <x:c r="QXB5891" s="248"/>
      <x:c r="QXC5891" s="248"/>
      <x:c r="QXD5891" s="248"/>
      <x:c r="QXE5891" s="248"/>
      <x:c r="QXF5891" s="248"/>
      <x:c r="QXG5891" s="248"/>
      <x:c r="QXH5891" s="248"/>
      <x:c r="QXI5891" s="248"/>
      <x:c r="QXJ5891" s="248"/>
      <x:c r="QXK5891" s="248"/>
      <x:c r="QXL5891" s="248"/>
      <x:c r="QXM5891" s="248"/>
      <x:c r="QXN5891" s="248"/>
      <x:c r="QXO5891" s="248"/>
      <x:c r="QXP5891" s="248"/>
      <x:c r="QXQ5891" s="248"/>
      <x:c r="QXR5891" s="248"/>
      <x:c r="QXS5891" s="248"/>
      <x:c r="QXT5891" s="248"/>
      <x:c r="QXU5891" s="248"/>
      <x:c r="QXV5891" s="248"/>
      <x:c r="QXW5891" s="248"/>
      <x:c r="QXX5891" s="248"/>
      <x:c r="QXY5891" s="248"/>
      <x:c r="QXZ5891" s="248"/>
      <x:c r="QYA5891" s="248"/>
      <x:c r="QYB5891" s="248"/>
      <x:c r="QYC5891" s="248"/>
      <x:c r="QYD5891" s="248"/>
      <x:c r="QYE5891" s="248"/>
      <x:c r="QYF5891" s="248"/>
      <x:c r="QYG5891" s="248"/>
      <x:c r="QYH5891" s="248"/>
      <x:c r="QYI5891" s="248"/>
      <x:c r="QYJ5891" s="248"/>
      <x:c r="QYK5891" s="248"/>
      <x:c r="QYL5891" s="248"/>
      <x:c r="QYM5891" s="248"/>
      <x:c r="QYN5891" s="248"/>
      <x:c r="QYO5891" s="248"/>
      <x:c r="QYP5891" s="248"/>
      <x:c r="QYQ5891" s="248"/>
      <x:c r="QYR5891" s="248"/>
      <x:c r="QYS5891" s="248"/>
      <x:c r="QYT5891" s="248"/>
      <x:c r="QYU5891" s="248"/>
      <x:c r="QYV5891" s="248"/>
      <x:c r="QYW5891" s="248"/>
      <x:c r="QYX5891" s="248"/>
      <x:c r="QYY5891" s="248"/>
      <x:c r="QYZ5891" s="248"/>
      <x:c r="QZA5891" s="248"/>
      <x:c r="QZB5891" s="248"/>
      <x:c r="QZC5891" s="248"/>
      <x:c r="QZD5891" s="248"/>
      <x:c r="QZE5891" s="248"/>
      <x:c r="QZF5891" s="248"/>
      <x:c r="QZG5891" s="248"/>
      <x:c r="QZH5891" s="248"/>
      <x:c r="QZI5891" s="248"/>
      <x:c r="QZJ5891" s="248"/>
      <x:c r="QZK5891" s="248"/>
      <x:c r="QZL5891" s="248"/>
      <x:c r="QZM5891" s="248"/>
      <x:c r="QZN5891" s="248"/>
      <x:c r="QZO5891" s="248"/>
      <x:c r="QZP5891" s="248"/>
      <x:c r="QZQ5891" s="248"/>
      <x:c r="QZR5891" s="248"/>
      <x:c r="QZS5891" s="248"/>
      <x:c r="QZT5891" s="248"/>
      <x:c r="QZU5891" s="248"/>
      <x:c r="QZV5891" s="248"/>
      <x:c r="QZW5891" s="248"/>
      <x:c r="QZX5891" s="248"/>
      <x:c r="QZY5891" s="248"/>
      <x:c r="QZZ5891" s="248"/>
      <x:c r="RAA5891" s="248"/>
      <x:c r="RAB5891" s="248"/>
      <x:c r="RAC5891" s="248"/>
      <x:c r="RAD5891" s="248"/>
      <x:c r="RAE5891" s="248"/>
      <x:c r="RAF5891" s="248"/>
      <x:c r="RAG5891" s="248"/>
      <x:c r="RAH5891" s="248"/>
      <x:c r="RAI5891" s="248"/>
      <x:c r="RAJ5891" s="248"/>
      <x:c r="RAK5891" s="248"/>
      <x:c r="RAL5891" s="248"/>
      <x:c r="RAM5891" s="248"/>
      <x:c r="RAN5891" s="248"/>
      <x:c r="RAO5891" s="248"/>
      <x:c r="RAP5891" s="248"/>
      <x:c r="RAQ5891" s="248"/>
      <x:c r="RAR5891" s="248"/>
      <x:c r="RAS5891" s="248"/>
      <x:c r="RAT5891" s="248"/>
      <x:c r="RAU5891" s="248"/>
      <x:c r="RAV5891" s="248"/>
      <x:c r="RAW5891" s="248"/>
      <x:c r="RAX5891" s="248"/>
      <x:c r="RAY5891" s="248"/>
      <x:c r="RAZ5891" s="248"/>
      <x:c r="RBA5891" s="248"/>
      <x:c r="RBB5891" s="248"/>
      <x:c r="RBC5891" s="248"/>
      <x:c r="RBD5891" s="248"/>
      <x:c r="RBE5891" s="248"/>
      <x:c r="RBF5891" s="248"/>
      <x:c r="RBG5891" s="248"/>
      <x:c r="RBH5891" s="248"/>
      <x:c r="RBI5891" s="248"/>
      <x:c r="RBJ5891" s="248"/>
      <x:c r="RBK5891" s="248"/>
      <x:c r="RBL5891" s="248"/>
      <x:c r="RBM5891" s="248"/>
      <x:c r="RBN5891" s="248"/>
      <x:c r="RBO5891" s="248"/>
      <x:c r="RBP5891" s="248"/>
      <x:c r="RBQ5891" s="248"/>
      <x:c r="RBR5891" s="248"/>
      <x:c r="RBS5891" s="248"/>
      <x:c r="RBT5891" s="248"/>
      <x:c r="RBU5891" s="248"/>
      <x:c r="RBV5891" s="248"/>
      <x:c r="RBW5891" s="248"/>
      <x:c r="RBX5891" s="248"/>
      <x:c r="RBY5891" s="248"/>
      <x:c r="RBZ5891" s="248"/>
      <x:c r="RCA5891" s="248"/>
      <x:c r="RCB5891" s="248"/>
      <x:c r="RCC5891" s="248"/>
      <x:c r="RCD5891" s="248"/>
      <x:c r="RCE5891" s="248"/>
      <x:c r="RCF5891" s="248"/>
      <x:c r="RCG5891" s="248"/>
      <x:c r="RCH5891" s="248"/>
      <x:c r="RCI5891" s="248"/>
      <x:c r="RCJ5891" s="248"/>
      <x:c r="RCK5891" s="248"/>
      <x:c r="RCL5891" s="248"/>
      <x:c r="RCM5891" s="248"/>
      <x:c r="RCN5891" s="248"/>
      <x:c r="RCO5891" s="248"/>
      <x:c r="RCP5891" s="248"/>
      <x:c r="RCQ5891" s="248"/>
      <x:c r="RCR5891" s="248"/>
      <x:c r="RCS5891" s="248"/>
      <x:c r="RCT5891" s="248"/>
      <x:c r="RCU5891" s="248"/>
      <x:c r="RCV5891" s="248"/>
      <x:c r="RCW5891" s="248"/>
      <x:c r="RCX5891" s="248"/>
      <x:c r="RCY5891" s="248"/>
      <x:c r="RCZ5891" s="248"/>
      <x:c r="RDA5891" s="248"/>
      <x:c r="RDB5891" s="248"/>
      <x:c r="RDC5891" s="248"/>
      <x:c r="RDD5891" s="248"/>
      <x:c r="RDE5891" s="248"/>
      <x:c r="RDF5891" s="248"/>
      <x:c r="RDG5891" s="248"/>
      <x:c r="RDH5891" s="248"/>
      <x:c r="RDI5891" s="248"/>
      <x:c r="RDJ5891" s="248"/>
      <x:c r="RDK5891" s="248"/>
      <x:c r="RDL5891" s="248"/>
      <x:c r="RDM5891" s="248"/>
      <x:c r="RDN5891" s="248"/>
      <x:c r="RDO5891" s="248"/>
      <x:c r="RDP5891" s="248"/>
      <x:c r="RDQ5891" s="248"/>
      <x:c r="RDR5891" s="248"/>
      <x:c r="RDS5891" s="248"/>
      <x:c r="RDT5891" s="248"/>
      <x:c r="RDU5891" s="248"/>
      <x:c r="RDV5891" s="248"/>
      <x:c r="RDW5891" s="248"/>
      <x:c r="RDX5891" s="248"/>
      <x:c r="RDY5891" s="248"/>
      <x:c r="RDZ5891" s="248"/>
      <x:c r="REA5891" s="248"/>
      <x:c r="REB5891" s="248"/>
      <x:c r="REC5891" s="248"/>
      <x:c r="RED5891" s="248"/>
      <x:c r="REE5891" s="248"/>
      <x:c r="REF5891" s="248"/>
      <x:c r="REG5891" s="248"/>
      <x:c r="REH5891" s="248"/>
      <x:c r="REI5891" s="248"/>
      <x:c r="REJ5891" s="248"/>
      <x:c r="REK5891" s="248"/>
      <x:c r="REL5891" s="248"/>
      <x:c r="REM5891" s="248"/>
      <x:c r="REN5891" s="248"/>
      <x:c r="REO5891" s="248"/>
      <x:c r="REP5891" s="248"/>
      <x:c r="REQ5891" s="248"/>
      <x:c r="RER5891" s="248"/>
      <x:c r="RES5891" s="248"/>
      <x:c r="RET5891" s="248"/>
      <x:c r="REU5891" s="248"/>
      <x:c r="REV5891" s="248"/>
      <x:c r="REW5891" s="248"/>
      <x:c r="REX5891" s="248"/>
      <x:c r="REY5891" s="248"/>
      <x:c r="REZ5891" s="248"/>
      <x:c r="RFA5891" s="248"/>
      <x:c r="RFB5891" s="248"/>
      <x:c r="RFC5891" s="248"/>
      <x:c r="RFD5891" s="248"/>
      <x:c r="RFE5891" s="248"/>
      <x:c r="RFF5891" s="248"/>
      <x:c r="RFG5891" s="248"/>
      <x:c r="RFH5891" s="248"/>
      <x:c r="RFI5891" s="248"/>
      <x:c r="RFJ5891" s="248"/>
      <x:c r="RFK5891" s="248"/>
      <x:c r="RFL5891" s="248"/>
      <x:c r="RFM5891" s="248"/>
      <x:c r="RFN5891" s="248"/>
      <x:c r="RFO5891" s="248"/>
      <x:c r="RFP5891" s="248"/>
      <x:c r="RFQ5891" s="248"/>
      <x:c r="RFR5891" s="248"/>
      <x:c r="RFS5891" s="248"/>
      <x:c r="RFT5891" s="248"/>
      <x:c r="RFU5891" s="248"/>
      <x:c r="RFV5891" s="248"/>
      <x:c r="RFW5891" s="248"/>
      <x:c r="RFX5891" s="248"/>
      <x:c r="RFY5891" s="248"/>
      <x:c r="RFZ5891" s="248"/>
      <x:c r="RGA5891" s="248"/>
      <x:c r="RGB5891" s="248"/>
      <x:c r="RGC5891" s="248"/>
      <x:c r="RGD5891" s="248"/>
      <x:c r="RGE5891" s="248"/>
      <x:c r="RGF5891" s="248"/>
      <x:c r="RGG5891" s="248"/>
      <x:c r="RGH5891" s="248"/>
      <x:c r="RGI5891" s="248"/>
      <x:c r="RGJ5891" s="248"/>
      <x:c r="RGK5891" s="248"/>
      <x:c r="RGL5891" s="248"/>
      <x:c r="RGM5891" s="248"/>
      <x:c r="RGN5891" s="248"/>
      <x:c r="RGO5891" s="248"/>
      <x:c r="RGP5891" s="248"/>
      <x:c r="RGQ5891" s="248"/>
      <x:c r="RGR5891" s="248"/>
      <x:c r="RGS5891" s="248"/>
      <x:c r="RGT5891" s="248"/>
      <x:c r="RGU5891" s="248"/>
      <x:c r="RGV5891" s="248"/>
      <x:c r="RGW5891" s="248"/>
      <x:c r="RGX5891" s="248"/>
      <x:c r="RGY5891" s="248"/>
      <x:c r="RGZ5891" s="248"/>
      <x:c r="RHA5891" s="248"/>
      <x:c r="RHB5891" s="248"/>
      <x:c r="RHC5891" s="248"/>
      <x:c r="RHD5891" s="248"/>
      <x:c r="RHE5891" s="248"/>
      <x:c r="RHF5891" s="248"/>
      <x:c r="RHG5891" s="248"/>
      <x:c r="RHH5891" s="248"/>
      <x:c r="RHI5891" s="248"/>
      <x:c r="RHJ5891" s="248"/>
      <x:c r="RHK5891" s="248"/>
      <x:c r="RHL5891" s="248"/>
      <x:c r="RHM5891" s="248"/>
      <x:c r="RHN5891" s="248"/>
      <x:c r="RHO5891" s="248"/>
      <x:c r="RHP5891" s="248"/>
      <x:c r="RHQ5891" s="248"/>
      <x:c r="RHR5891" s="248"/>
      <x:c r="RHS5891" s="248"/>
      <x:c r="RHT5891" s="248"/>
      <x:c r="RHU5891" s="248"/>
      <x:c r="RHV5891" s="248"/>
      <x:c r="RHW5891" s="248"/>
      <x:c r="RHX5891" s="248"/>
      <x:c r="RHY5891" s="248"/>
      <x:c r="RHZ5891" s="248"/>
      <x:c r="RIA5891" s="248"/>
      <x:c r="RIB5891" s="248"/>
      <x:c r="RIC5891" s="248"/>
      <x:c r="RID5891" s="248"/>
      <x:c r="RIE5891" s="248"/>
      <x:c r="RIF5891" s="248"/>
      <x:c r="RIG5891" s="248"/>
      <x:c r="RIH5891" s="248"/>
      <x:c r="RII5891" s="248"/>
      <x:c r="RIJ5891" s="248"/>
      <x:c r="RIK5891" s="248"/>
      <x:c r="RIL5891" s="248"/>
      <x:c r="RIM5891" s="248"/>
      <x:c r="RIN5891" s="248"/>
      <x:c r="RIO5891" s="248"/>
      <x:c r="RIP5891" s="248"/>
      <x:c r="RIQ5891" s="248"/>
      <x:c r="RIR5891" s="248"/>
      <x:c r="RIS5891" s="248"/>
      <x:c r="RIT5891" s="248"/>
      <x:c r="RIU5891" s="248"/>
      <x:c r="RIV5891" s="248"/>
      <x:c r="RIW5891" s="248"/>
      <x:c r="RIX5891" s="248"/>
      <x:c r="RIY5891" s="248"/>
      <x:c r="RIZ5891" s="248"/>
      <x:c r="RJA5891" s="248"/>
      <x:c r="RJB5891" s="248"/>
      <x:c r="RJC5891" s="248"/>
      <x:c r="RJD5891" s="248"/>
      <x:c r="RJE5891" s="248"/>
      <x:c r="RJF5891" s="248"/>
      <x:c r="RJG5891" s="248"/>
      <x:c r="RJH5891" s="248"/>
      <x:c r="RJI5891" s="248"/>
      <x:c r="RJJ5891" s="248"/>
      <x:c r="RJK5891" s="248"/>
      <x:c r="RJL5891" s="248"/>
      <x:c r="RJM5891" s="248"/>
      <x:c r="RJN5891" s="248"/>
      <x:c r="RJO5891" s="248"/>
      <x:c r="RJP5891" s="248"/>
      <x:c r="RJQ5891" s="248"/>
      <x:c r="RJR5891" s="248"/>
      <x:c r="RJS5891" s="248"/>
      <x:c r="RJT5891" s="248"/>
      <x:c r="RJU5891" s="248"/>
      <x:c r="RJV5891" s="248"/>
      <x:c r="RJW5891" s="248"/>
      <x:c r="RJX5891" s="248"/>
      <x:c r="RJY5891" s="248"/>
      <x:c r="RJZ5891" s="248"/>
      <x:c r="RKA5891" s="248"/>
      <x:c r="RKB5891" s="248"/>
      <x:c r="RKC5891" s="248"/>
      <x:c r="RKD5891" s="248"/>
      <x:c r="RKE5891" s="248"/>
      <x:c r="RKF5891" s="248"/>
      <x:c r="RKG5891" s="248"/>
      <x:c r="RKH5891" s="248"/>
      <x:c r="RKI5891" s="248"/>
      <x:c r="RKJ5891" s="248"/>
      <x:c r="RKK5891" s="248"/>
      <x:c r="RKL5891" s="248"/>
      <x:c r="RKM5891" s="248"/>
      <x:c r="RKN5891" s="248"/>
      <x:c r="RKO5891" s="248"/>
      <x:c r="RKP5891" s="248"/>
      <x:c r="RKQ5891" s="248"/>
      <x:c r="RKR5891" s="248"/>
      <x:c r="RKS5891" s="248"/>
      <x:c r="RKT5891" s="248"/>
      <x:c r="RKU5891" s="248"/>
      <x:c r="RKV5891" s="248"/>
      <x:c r="RKW5891" s="248"/>
      <x:c r="RKX5891" s="248"/>
      <x:c r="RKY5891" s="248"/>
      <x:c r="RKZ5891" s="248"/>
      <x:c r="RLA5891" s="248"/>
      <x:c r="RLB5891" s="248"/>
      <x:c r="RLC5891" s="248"/>
      <x:c r="RLD5891" s="248"/>
      <x:c r="RLE5891" s="248"/>
      <x:c r="RLF5891" s="248"/>
      <x:c r="RLG5891" s="248"/>
      <x:c r="RLH5891" s="248"/>
      <x:c r="RLI5891" s="248"/>
      <x:c r="RLJ5891" s="248"/>
      <x:c r="RLK5891" s="248"/>
      <x:c r="RLL5891" s="248"/>
      <x:c r="RLM5891" s="248"/>
      <x:c r="RLN5891" s="248"/>
      <x:c r="RLO5891" s="248"/>
      <x:c r="RLP5891" s="248"/>
      <x:c r="RLQ5891" s="248"/>
      <x:c r="RLR5891" s="248"/>
      <x:c r="RLS5891" s="248"/>
      <x:c r="RLT5891" s="248"/>
      <x:c r="RLU5891" s="248"/>
      <x:c r="RLV5891" s="248"/>
      <x:c r="RLW5891" s="248"/>
      <x:c r="RLX5891" s="248"/>
      <x:c r="RLY5891" s="248"/>
      <x:c r="RLZ5891" s="248"/>
      <x:c r="RMA5891" s="248"/>
      <x:c r="RMB5891" s="248"/>
      <x:c r="RMC5891" s="248"/>
      <x:c r="RMD5891" s="248"/>
      <x:c r="RME5891" s="248"/>
      <x:c r="RMF5891" s="248"/>
      <x:c r="RMG5891" s="248"/>
      <x:c r="RMH5891" s="248"/>
      <x:c r="RMI5891" s="248"/>
      <x:c r="RMJ5891" s="248"/>
      <x:c r="RMK5891" s="248"/>
      <x:c r="RML5891" s="248"/>
      <x:c r="RMM5891" s="248"/>
      <x:c r="RMN5891" s="248"/>
      <x:c r="RMO5891" s="248"/>
      <x:c r="RMP5891" s="248"/>
      <x:c r="RMQ5891" s="248"/>
      <x:c r="RMR5891" s="248"/>
      <x:c r="RMS5891" s="248"/>
      <x:c r="RMT5891" s="248"/>
      <x:c r="RMU5891" s="248"/>
      <x:c r="RMV5891" s="248"/>
      <x:c r="RMW5891" s="248"/>
      <x:c r="RMX5891" s="248"/>
      <x:c r="RMY5891" s="248"/>
      <x:c r="RMZ5891" s="248"/>
      <x:c r="RNA5891" s="248"/>
      <x:c r="RNB5891" s="248"/>
      <x:c r="RNC5891" s="248"/>
      <x:c r="RND5891" s="248"/>
      <x:c r="RNE5891" s="248"/>
      <x:c r="RNF5891" s="248"/>
      <x:c r="RNG5891" s="248"/>
      <x:c r="RNH5891" s="248"/>
      <x:c r="RNI5891" s="248"/>
      <x:c r="RNJ5891" s="248"/>
      <x:c r="RNK5891" s="248"/>
      <x:c r="RNL5891" s="248"/>
      <x:c r="RNM5891" s="248"/>
      <x:c r="RNN5891" s="248"/>
      <x:c r="RNO5891" s="248"/>
      <x:c r="RNP5891" s="248"/>
      <x:c r="RNQ5891" s="248"/>
      <x:c r="RNR5891" s="248"/>
      <x:c r="RNS5891" s="248"/>
      <x:c r="RNT5891" s="248"/>
      <x:c r="RNU5891" s="248"/>
      <x:c r="RNV5891" s="248"/>
      <x:c r="RNW5891" s="248"/>
      <x:c r="RNX5891" s="248"/>
      <x:c r="RNY5891" s="248"/>
      <x:c r="RNZ5891" s="248"/>
      <x:c r="ROA5891" s="248"/>
      <x:c r="ROB5891" s="248"/>
      <x:c r="ROC5891" s="248"/>
      <x:c r="ROD5891" s="248"/>
      <x:c r="ROE5891" s="248"/>
      <x:c r="ROF5891" s="248"/>
      <x:c r="ROG5891" s="248"/>
      <x:c r="ROH5891" s="248"/>
      <x:c r="ROI5891" s="248"/>
      <x:c r="ROJ5891" s="248"/>
      <x:c r="ROK5891" s="248"/>
      <x:c r="ROL5891" s="248"/>
      <x:c r="ROM5891" s="248"/>
      <x:c r="RON5891" s="248"/>
      <x:c r="ROO5891" s="248"/>
      <x:c r="ROP5891" s="248"/>
      <x:c r="ROQ5891" s="248"/>
      <x:c r="ROR5891" s="248"/>
      <x:c r="ROS5891" s="248"/>
      <x:c r="ROT5891" s="248"/>
      <x:c r="ROU5891" s="248"/>
      <x:c r="ROV5891" s="248"/>
      <x:c r="ROW5891" s="248"/>
      <x:c r="ROX5891" s="248"/>
      <x:c r="ROY5891" s="248"/>
      <x:c r="ROZ5891" s="248"/>
      <x:c r="RPA5891" s="248"/>
      <x:c r="RPB5891" s="248"/>
      <x:c r="RPC5891" s="248"/>
      <x:c r="RPD5891" s="248"/>
      <x:c r="RPE5891" s="248"/>
      <x:c r="RPF5891" s="248"/>
      <x:c r="RPG5891" s="248"/>
      <x:c r="RPH5891" s="248"/>
      <x:c r="RPI5891" s="248"/>
      <x:c r="RPJ5891" s="248"/>
      <x:c r="RPK5891" s="248"/>
      <x:c r="RPL5891" s="248"/>
      <x:c r="RPM5891" s="248"/>
      <x:c r="RPN5891" s="248"/>
      <x:c r="RPO5891" s="248"/>
      <x:c r="RPP5891" s="248"/>
      <x:c r="RPQ5891" s="248"/>
      <x:c r="RPR5891" s="248"/>
      <x:c r="RPS5891" s="248"/>
      <x:c r="RPT5891" s="248"/>
      <x:c r="RPU5891" s="248"/>
      <x:c r="RPV5891" s="248"/>
      <x:c r="RPW5891" s="248"/>
      <x:c r="RPX5891" s="248"/>
      <x:c r="RPY5891" s="248"/>
      <x:c r="RPZ5891" s="248"/>
      <x:c r="RQA5891" s="248"/>
      <x:c r="RQB5891" s="248"/>
      <x:c r="RQC5891" s="248"/>
      <x:c r="RQD5891" s="248"/>
      <x:c r="RQE5891" s="248"/>
      <x:c r="RQF5891" s="248"/>
      <x:c r="RQG5891" s="248"/>
      <x:c r="RQH5891" s="248"/>
      <x:c r="RQI5891" s="248"/>
      <x:c r="RQJ5891" s="248"/>
      <x:c r="RQK5891" s="248"/>
      <x:c r="RQL5891" s="248"/>
      <x:c r="RQM5891" s="248"/>
      <x:c r="RQN5891" s="248"/>
      <x:c r="RQO5891" s="248"/>
      <x:c r="RQP5891" s="248"/>
      <x:c r="RQQ5891" s="248"/>
      <x:c r="RQR5891" s="248"/>
      <x:c r="RQS5891" s="248"/>
      <x:c r="RQT5891" s="248"/>
      <x:c r="RQU5891" s="248"/>
      <x:c r="RQV5891" s="248"/>
      <x:c r="RQW5891" s="248"/>
      <x:c r="RQX5891" s="248"/>
      <x:c r="RQY5891" s="248"/>
      <x:c r="RQZ5891" s="248"/>
      <x:c r="RRA5891" s="248"/>
      <x:c r="RRB5891" s="248"/>
      <x:c r="RRC5891" s="248"/>
      <x:c r="RRD5891" s="248"/>
      <x:c r="RRE5891" s="248"/>
      <x:c r="RRF5891" s="248"/>
      <x:c r="RRG5891" s="248"/>
      <x:c r="RRH5891" s="248"/>
      <x:c r="RRI5891" s="248"/>
      <x:c r="RRJ5891" s="248"/>
      <x:c r="RRK5891" s="248"/>
      <x:c r="RRL5891" s="248"/>
      <x:c r="RRM5891" s="248"/>
      <x:c r="RRN5891" s="248"/>
      <x:c r="RRO5891" s="248"/>
      <x:c r="RRP5891" s="248"/>
      <x:c r="RRQ5891" s="248"/>
      <x:c r="RRR5891" s="248"/>
      <x:c r="RRS5891" s="248"/>
      <x:c r="RRT5891" s="248"/>
      <x:c r="RRU5891" s="248"/>
      <x:c r="RRV5891" s="248"/>
      <x:c r="RRW5891" s="248"/>
      <x:c r="RRX5891" s="248"/>
      <x:c r="RRY5891" s="248"/>
      <x:c r="RRZ5891" s="248"/>
      <x:c r="RSA5891" s="248"/>
      <x:c r="RSB5891" s="248"/>
      <x:c r="RSC5891" s="248"/>
      <x:c r="RSD5891" s="248"/>
      <x:c r="RSE5891" s="248"/>
      <x:c r="RSF5891" s="248"/>
      <x:c r="RSG5891" s="248"/>
      <x:c r="RSH5891" s="248"/>
      <x:c r="RSI5891" s="248"/>
      <x:c r="RSJ5891" s="248"/>
      <x:c r="RSK5891" s="248"/>
      <x:c r="RSL5891" s="248"/>
      <x:c r="RSM5891" s="248"/>
      <x:c r="RSN5891" s="248"/>
      <x:c r="RSO5891" s="248"/>
      <x:c r="RSP5891" s="248"/>
      <x:c r="RSQ5891" s="248"/>
      <x:c r="RSR5891" s="248"/>
      <x:c r="RSS5891" s="248"/>
      <x:c r="RST5891" s="248"/>
      <x:c r="RSU5891" s="248"/>
      <x:c r="RSV5891" s="248"/>
      <x:c r="RSW5891" s="248"/>
      <x:c r="RSX5891" s="248"/>
      <x:c r="RSY5891" s="248"/>
      <x:c r="RSZ5891" s="248"/>
      <x:c r="RTA5891" s="248"/>
      <x:c r="RTB5891" s="248"/>
      <x:c r="RTC5891" s="248"/>
      <x:c r="RTD5891" s="248"/>
      <x:c r="RTE5891" s="248"/>
      <x:c r="RTF5891" s="248"/>
      <x:c r="RTG5891" s="248"/>
      <x:c r="RTH5891" s="248"/>
      <x:c r="RTI5891" s="248"/>
      <x:c r="RTJ5891" s="248"/>
      <x:c r="RTK5891" s="248"/>
      <x:c r="RTL5891" s="248"/>
      <x:c r="RTM5891" s="248"/>
      <x:c r="RTN5891" s="248"/>
      <x:c r="RTO5891" s="248"/>
      <x:c r="RTP5891" s="248"/>
      <x:c r="RTQ5891" s="248"/>
      <x:c r="RTR5891" s="248"/>
      <x:c r="RTS5891" s="248"/>
      <x:c r="RTT5891" s="248"/>
      <x:c r="RTU5891" s="248"/>
      <x:c r="RTV5891" s="248"/>
      <x:c r="RTW5891" s="248"/>
      <x:c r="RTX5891" s="248"/>
      <x:c r="RTY5891" s="248"/>
      <x:c r="RTZ5891" s="248"/>
      <x:c r="RUA5891" s="248"/>
      <x:c r="RUB5891" s="248"/>
      <x:c r="RUC5891" s="248"/>
      <x:c r="RUD5891" s="248"/>
      <x:c r="RUE5891" s="248"/>
      <x:c r="RUF5891" s="248"/>
      <x:c r="RUG5891" s="248"/>
      <x:c r="RUH5891" s="248"/>
      <x:c r="RUI5891" s="248"/>
      <x:c r="RUJ5891" s="248"/>
      <x:c r="RUK5891" s="248"/>
      <x:c r="RUL5891" s="248"/>
      <x:c r="RUM5891" s="248"/>
      <x:c r="RUN5891" s="248"/>
      <x:c r="RUO5891" s="248"/>
      <x:c r="RUP5891" s="248"/>
      <x:c r="RUQ5891" s="248"/>
      <x:c r="RUR5891" s="248"/>
      <x:c r="RUS5891" s="248"/>
      <x:c r="RUT5891" s="248"/>
      <x:c r="RUU5891" s="248"/>
      <x:c r="RUV5891" s="248"/>
      <x:c r="RUW5891" s="248"/>
      <x:c r="RUX5891" s="248"/>
      <x:c r="RUY5891" s="248"/>
      <x:c r="RUZ5891" s="248"/>
      <x:c r="RVA5891" s="248"/>
      <x:c r="RVB5891" s="248"/>
      <x:c r="RVC5891" s="248"/>
      <x:c r="RVD5891" s="248"/>
      <x:c r="RVE5891" s="248"/>
      <x:c r="RVF5891" s="248"/>
      <x:c r="RVG5891" s="248"/>
      <x:c r="RVH5891" s="248"/>
      <x:c r="RVI5891" s="248"/>
      <x:c r="RVJ5891" s="248"/>
      <x:c r="RVK5891" s="248"/>
      <x:c r="RVL5891" s="248"/>
      <x:c r="RVM5891" s="248"/>
      <x:c r="RVN5891" s="248"/>
      <x:c r="RVO5891" s="248"/>
      <x:c r="RVP5891" s="248"/>
      <x:c r="RVQ5891" s="248"/>
      <x:c r="RVR5891" s="248"/>
      <x:c r="RVS5891" s="248"/>
      <x:c r="RVT5891" s="248"/>
      <x:c r="RVU5891" s="248"/>
      <x:c r="RVV5891" s="248"/>
      <x:c r="RVW5891" s="248"/>
      <x:c r="RVX5891" s="248"/>
      <x:c r="RVY5891" s="248"/>
      <x:c r="RVZ5891" s="248"/>
      <x:c r="RWA5891" s="248"/>
      <x:c r="RWB5891" s="248"/>
      <x:c r="RWC5891" s="248"/>
      <x:c r="RWD5891" s="248"/>
      <x:c r="RWE5891" s="248"/>
      <x:c r="RWF5891" s="248"/>
      <x:c r="RWG5891" s="248"/>
      <x:c r="RWH5891" s="248"/>
      <x:c r="RWI5891" s="248"/>
      <x:c r="RWJ5891" s="248"/>
      <x:c r="RWK5891" s="248"/>
      <x:c r="RWL5891" s="248"/>
      <x:c r="RWM5891" s="248"/>
      <x:c r="RWN5891" s="248"/>
      <x:c r="RWO5891" s="248"/>
      <x:c r="RWP5891" s="248"/>
      <x:c r="RWQ5891" s="248"/>
      <x:c r="RWR5891" s="248"/>
      <x:c r="RWS5891" s="248"/>
      <x:c r="RWT5891" s="248"/>
      <x:c r="RWU5891" s="248"/>
      <x:c r="RWV5891" s="248"/>
      <x:c r="RWW5891" s="248"/>
      <x:c r="RWX5891" s="248"/>
      <x:c r="RWY5891" s="248"/>
      <x:c r="RWZ5891" s="248"/>
      <x:c r="RXA5891" s="248"/>
      <x:c r="RXB5891" s="248"/>
      <x:c r="RXC5891" s="248"/>
      <x:c r="RXD5891" s="248"/>
      <x:c r="RXE5891" s="248"/>
      <x:c r="RXF5891" s="248"/>
      <x:c r="RXG5891" s="248"/>
      <x:c r="RXH5891" s="248"/>
      <x:c r="RXI5891" s="248"/>
      <x:c r="RXJ5891" s="248"/>
      <x:c r="RXK5891" s="248"/>
      <x:c r="RXL5891" s="248"/>
      <x:c r="RXM5891" s="248"/>
      <x:c r="RXN5891" s="248"/>
      <x:c r="RXO5891" s="248"/>
      <x:c r="RXP5891" s="248"/>
      <x:c r="RXQ5891" s="248"/>
      <x:c r="RXR5891" s="248"/>
      <x:c r="RXS5891" s="248"/>
      <x:c r="RXT5891" s="248"/>
      <x:c r="RXU5891" s="248"/>
      <x:c r="RXV5891" s="248"/>
      <x:c r="RXW5891" s="248"/>
      <x:c r="RXX5891" s="248"/>
      <x:c r="RXY5891" s="248"/>
      <x:c r="RXZ5891" s="248"/>
      <x:c r="RYA5891" s="248"/>
      <x:c r="RYB5891" s="248"/>
      <x:c r="RYC5891" s="248"/>
      <x:c r="RYD5891" s="248"/>
      <x:c r="RYE5891" s="248"/>
      <x:c r="RYF5891" s="248"/>
      <x:c r="RYG5891" s="248"/>
      <x:c r="RYH5891" s="248"/>
      <x:c r="RYI5891" s="248"/>
      <x:c r="RYJ5891" s="248"/>
      <x:c r="RYK5891" s="248"/>
      <x:c r="RYL5891" s="248"/>
      <x:c r="RYM5891" s="248"/>
      <x:c r="RYN5891" s="248"/>
      <x:c r="RYO5891" s="248"/>
      <x:c r="RYP5891" s="248"/>
      <x:c r="RYQ5891" s="248"/>
      <x:c r="RYR5891" s="248"/>
      <x:c r="RYS5891" s="248"/>
      <x:c r="RYT5891" s="248"/>
      <x:c r="RYU5891" s="248"/>
      <x:c r="RYV5891" s="248"/>
      <x:c r="RYW5891" s="248"/>
      <x:c r="RYX5891" s="248"/>
      <x:c r="RYY5891" s="248"/>
      <x:c r="RYZ5891" s="248"/>
      <x:c r="RZA5891" s="248"/>
      <x:c r="RZB5891" s="248"/>
      <x:c r="RZC5891" s="248"/>
      <x:c r="RZD5891" s="248"/>
      <x:c r="RZE5891" s="248"/>
      <x:c r="RZF5891" s="248"/>
      <x:c r="RZG5891" s="248"/>
      <x:c r="RZH5891" s="248"/>
      <x:c r="RZI5891" s="248"/>
      <x:c r="RZJ5891" s="248"/>
      <x:c r="RZK5891" s="248"/>
      <x:c r="RZL5891" s="248"/>
      <x:c r="RZM5891" s="248"/>
      <x:c r="RZN5891" s="248"/>
      <x:c r="RZO5891" s="248"/>
      <x:c r="RZP5891" s="248"/>
      <x:c r="RZQ5891" s="248"/>
      <x:c r="RZR5891" s="248"/>
      <x:c r="RZS5891" s="248"/>
      <x:c r="RZT5891" s="248"/>
      <x:c r="RZU5891" s="248"/>
      <x:c r="RZV5891" s="248"/>
      <x:c r="RZW5891" s="248"/>
      <x:c r="RZX5891" s="248"/>
      <x:c r="RZY5891" s="248"/>
      <x:c r="RZZ5891" s="248"/>
      <x:c r="SAA5891" s="248"/>
      <x:c r="SAB5891" s="248"/>
      <x:c r="SAC5891" s="248"/>
      <x:c r="SAD5891" s="248"/>
      <x:c r="SAE5891" s="248"/>
      <x:c r="SAF5891" s="248"/>
      <x:c r="SAG5891" s="248"/>
      <x:c r="SAH5891" s="248"/>
      <x:c r="SAI5891" s="248"/>
      <x:c r="SAJ5891" s="248"/>
      <x:c r="SAK5891" s="248"/>
      <x:c r="SAL5891" s="248"/>
      <x:c r="SAM5891" s="248"/>
      <x:c r="SAN5891" s="248"/>
      <x:c r="SAO5891" s="248"/>
      <x:c r="SAP5891" s="248"/>
      <x:c r="SAQ5891" s="248"/>
      <x:c r="SAR5891" s="248"/>
      <x:c r="SAS5891" s="248"/>
      <x:c r="SAT5891" s="248"/>
      <x:c r="SAU5891" s="248"/>
      <x:c r="SAV5891" s="248"/>
      <x:c r="SAW5891" s="248"/>
      <x:c r="SAX5891" s="248"/>
      <x:c r="SAY5891" s="248"/>
      <x:c r="SAZ5891" s="248"/>
      <x:c r="SBA5891" s="248"/>
      <x:c r="SBB5891" s="248"/>
      <x:c r="SBC5891" s="248"/>
      <x:c r="SBD5891" s="248"/>
      <x:c r="SBE5891" s="248"/>
      <x:c r="SBF5891" s="248"/>
      <x:c r="SBG5891" s="248"/>
      <x:c r="SBH5891" s="248"/>
      <x:c r="SBI5891" s="248"/>
      <x:c r="SBJ5891" s="248"/>
      <x:c r="SBK5891" s="248"/>
      <x:c r="SBL5891" s="248"/>
      <x:c r="SBM5891" s="248"/>
      <x:c r="SBN5891" s="248"/>
      <x:c r="SBO5891" s="248"/>
      <x:c r="SBP5891" s="248"/>
      <x:c r="SBQ5891" s="248"/>
      <x:c r="SBR5891" s="248"/>
      <x:c r="SBS5891" s="248"/>
      <x:c r="SBT5891" s="248"/>
      <x:c r="SBU5891" s="248"/>
      <x:c r="SBV5891" s="248"/>
      <x:c r="SBW5891" s="248"/>
      <x:c r="SBX5891" s="248"/>
      <x:c r="SBY5891" s="248"/>
      <x:c r="SBZ5891" s="248"/>
      <x:c r="SCA5891" s="248"/>
      <x:c r="SCB5891" s="248"/>
      <x:c r="SCC5891" s="248"/>
      <x:c r="SCD5891" s="248"/>
      <x:c r="SCE5891" s="248"/>
      <x:c r="SCF5891" s="248"/>
      <x:c r="SCG5891" s="248"/>
      <x:c r="SCH5891" s="248"/>
      <x:c r="SCI5891" s="248"/>
      <x:c r="SCJ5891" s="248"/>
      <x:c r="SCK5891" s="248"/>
      <x:c r="SCL5891" s="248"/>
      <x:c r="SCM5891" s="248"/>
      <x:c r="SCN5891" s="248"/>
      <x:c r="SCO5891" s="248"/>
      <x:c r="SCP5891" s="248"/>
      <x:c r="SCQ5891" s="248"/>
      <x:c r="SCR5891" s="248"/>
      <x:c r="SCS5891" s="248"/>
      <x:c r="SCT5891" s="248"/>
      <x:c r="SCU5891" s="248"/>
      <x:c r="SCV5891" s="248"/>
      <x:c r="SCW5891" s="248"/>
      <x:c r="SCX5891" s="248"/>
      <x:c r="SCY5891" s="248"/>
      <x:c r="SCZ5891" s="248"/>
      <x:c r="SDA5891" s="248"/>
      <x:c r="SDB5891" s="248"/>
      <x:c r="SDC5891" s="248"/>
      <x:c r="SDD5891" s="248"/>
      <x:c r="SDE5891" s="248"/>
      <x:c r="SDF5891" s="248"/>
      <x:c r="SDG5891" s="248"/>
      <x:c r="SDH5891" s="248"/>
      <x:c r="SDI5891" s="248"/>
      <x:c r="SDJ5891" s="248"/>
      <x:c r="SDK5891" s="248"/>
      <x:c r="SDL5891" s="248"/>
      <x:c r="SDM5891" s="248"/>
      <x:c r="SDN5891" s="248"/>
      <x:c r="SDO5891" s="248"/>
      <x:c r="SDP5891" s="248"/>
      <x:c r="SDQ5891" s="248"/>
      <x:c r="SDR5891" s="248"/>
      <x:c r="SDS5891" s="248"/>
      <x:c r="SDT5891" s="248"/>
      <x:c r="SDU5891" s="248"/>
      <x:c r="SDV5891" s="248"/>
      <x:c r="SDW5891" s="248"/>
      <x:c r="SDX5891" s="248"/>
      <x:c r="SDY5891" s="248"/>
      <x:c r="SDZ5891" s="248"/>
      <x:c r="SEA5891" s="248"/>
      <x:c r="SEB5891" s="248"/>
      <x:c r="SEC5891" s="248"/>
      <x:c r="SED5891" s="248"/>
      <x:c r="SEE5891" s="248"/>
      <x:c r="SEF5891" s="248"/>
      <x:c r="SEG5891" s="248"/>
      <x:c r="SEH5891" s="248"/>
      <x:c r="SEI5891" s="248"/>
      <x:c r="SEJ5891" s="248"/>
      <x:c r="SEK5891" s="248"/>
      <x:c r="SEL5891" s="248"/>
      <x:c r="SEM5891" s="248"/>
      <x:c r="SEN5891" s="248"/>
      <x:c r="SEO5891" s="248"/>
      <x:c r="SEP5891" s="248"/>
      <x:c r="SEQ5891" s="248"/>
      <x:c r="SER5891" s="248"/>
      <x:c r="SES5891" s="248"/>
      <x:c r="SET5891" s="248"/>
      <x:c r="SEU5891" s="248"/>
      <x:c r="SEV5891" s="248"/>
      <x:c r="SEW5891" s="248"/>
      <x:c r="SEX5891" s="248"/>
      <x:c r="SEY5891" s="248"/>
      <x:c r="SEZ5891" s="248"/>
      <x:c r="SFA5891" s="248"/>
      <x:c r="SFB5891" s="248"/>
      <x:c r="SFC5891" s="248"/>
      <x:c r="SFD5891" s="248"/>
      <x:c r="SFE5891" s="248"/>
      <x:c r="SFF5891" s="248"/>
      <x:c r="SFG5891" s="248"/>
      <x:c r="SFH5891" s="248"/>
      <x:c r="SFI5891" s="248"/>
      <x:c r="SFJ5891" s="248"/>
      <x:c r="SFK5891" s="248"/>
      <x:c r="SFL5891" s="248"/>
      <x:c r="SFM5891" s="248"/>
      <x:c r="SFN5891" s="248"/>
      <x:c r="SFO5891" s="248"/>
      <x:c r="SFP5891" s="248"/>
      <x:c r="SFQ5891" s="248"/>
      <x:c r="SFR5891" s="248"/>
      <x:c r="SFS5891" s="248"/>
      <x:c r="SFT5891" s="248"/>
      <x:c r="SFU5891" s="248"/>
      <x:c r="SFV5891" s="248"/>
      <x:c r="SFW5891" s="248"/>
      <x:c r="SFX5891" s="248"/>
      <x:c r="SFY5891" s="248"/>
      <x:c r="SFZ5891" s="248"/>
      <x:c r="SGA5891" s="248"/>
      <x:c r="SGB5891" s="248"/>
      <x:c r="SGC5891" s="248"/>
      <x:c r="SGD5891" s="248"/>
      <x:c r="SGE5891" s="248"/>
      <x:c r="SGF5891" s="248"/>
      <x:c r="SGG5891" s="248"/>
      <x:c r="SGH5891" s="248"/>
      <x:c r="SGI5891" s="248"/>
      <x:c r="SGJ5891" s="248"/>
      <x:c r="SGK5891" s="248"/>
      <x:c r="SGL5891" s="248"/>
      <x:c r="SGM5891" s="248"/>
      <x:c r="SGN5891" s="248"/>
      <x:c r="SGO5891" s="248"/>
      <x:c r="SGP5891" s="248"/>
      <x:c r="SGQ5891" s="248"/>
      <x:c r="SGR5891" s="248"/>
      <x:c r="SGS5891" s="248"/>
      <x:c r="SGT5891" s="248"/>
      <x:c r="SGU5891" s="248"/>
      <x:c r="SGV5891" s="248"/>
      <x:c r="SGW5891" s="248"/>
      <x:c r="SGX5891" s="248"/>
      <x:c r="SGY5891" s="248"/>
      <x:c r="SGZ5891" s="248"/>
      <x:c r="SHA5891" s="248"/>
      <x:c r="SHB5891" s="248"/>
      <x:c r="SHC5891" s="248"/>
      <x:c r="SHD5891" s="248"/>
      <x:c r="SHE5891" s="248"/>
      <x:c r="SHF5891" s="248"/>
      <x:c r="SHG5891" s="248"/>
      <x:c r="SHH5891" s="248"/>
      <x:c r="SHI5891" s="248"/>
      <x:c r="SHJ5891" s="248"/>
      <x:c r="SHK5891" s="248"/>
      <x:c r="SHL5891" s="248"/>
      <x:c r="SHM5891" s="248"/>
      <x:c r="SHN5891" s="248"/>
      <x:c r="SHO5891" s="248"/>
      <x:c r="SHP5891" s="248"/>
      <x:c r="SHQ5891" s="248"/>
      <x:c r="SHR5891" s="248"/>
      <x:c r="SHS5891" s="248"/>
      <x:c r="SHT5891" s="248"/>
      <x:c r="SHU5891" s="248"/>
      <x:c r="SHV5891" s="248"/>
      <x:c r="SHW5891" s="248"/>
      <x:c r="SHX5891" s="248"/>
      <x:c r="SHY5891" s="248"/>
      <x:c r="SHZ5891" s="248"/>
      <x:c r="SIA5891" s="248"/>
      <x:c r="SIB5891" s="248"/>
      <x:c r="SIC5891" s="248"/>
      <x:c r="SID5891" s="248"/>
      <x:c r="SIE5891" s="248"/>
      <x:c r="SIF5891" s="248"/>
      <x:c r="SIG5891" s="248"/>
      <x:c r="SIH5891" s="248"/>
      <x:c r="SII5891" s="248"/>
      <x:c r="SIJ5891" s="248"/>
      <x:c r="SIK5891" s="248"/>
      <x:c r="SIL5891" s="248"/>
      <x:c r="SIM5891" s="248"/>
      <x:c r="SIN5891" s="248"/>
      <x:c r="SIO5891" s="248"/>
      <x:c r="SIP5891" s="248"/>
      <x:c r="SIQ5891" s="248"/>
      <x:c r="SIR5891" s="248"/>
      <x:c r="SIS5891" s="248"/>
      <x:c r="SIT5891" s="248"/>
      <x:c r="SIU5891" s="248"/>
      <x:c r="SIV5891" s="248"/>
      <x:c r="SIW5891" s="248"/>
      <x:c r="SIX5891" s="248"/>
      <x:c r="SIY5891" s="248"/>
      <x:c r="SIZ5891" s="248"/>
      <x:c r="SJA5891" s="248"/>
      <x:c r="SJB5891" s="248"/>
      <x:c r="SJC5891" s="248"/>
      <x:c r="SJD5891" s="248"/>
      <x:c r="SJE5891" s="248"/>
      <x:c r="SJF5891" s="248"/>
      <x:c r="SJG5891" s="248"/>
      <x:c r="SJH5891" s="248"/>
      <x:c r="SJI5891" s="248"/>
      <x:c r="SJJ5891" s="248"/>
      <x:c r="SJK5891" s="248"/>
      <x:c r="SJL5891" s="248"/>
      <x:c r="SJM5891" s="248"/>
      <x:c r="SJN5891" s="248"/>
      <x:c r="SJO5891" s="248"/>
      <x:c r="SJP5891" s="248"/>
      <x:c r="SJQ5891" s="248"/>
      <x:c r="SJR5891" s="248"/>
      <x:c r="SJS5891" s="248"/>
      <x:c r="SJT5891" s="248"/>
      <x:c r="SJU5891" s="248"/>
      <x:c r="SJV5891" s="248"/>
      <x:c r="SJW5891" s="248"/>
      <x:c r="SJX5891" s="248"/>
      <x:c r="SJY5891" s="248"/>
      <x:c r="SJZ5891" s="248"/>
      <x:c r="SKA5891" s="248"/>
      <x:c r="SKB5891" s="248"/>
      <x:c r="SKC5891" s="248"/>
      <x:c r="SKD5891" s="248"/>
      <x:c r="SKE5891" s="248"/>
      <x:c r="SKF5891" s="248"/>
      <x:c r="SKG5891" s="248"/>
      <x:c r="SKH5891" s="248"/>
      <x:c r="SKI5891" s="248"/>
      <x:c r="SKJ5891" s="248"/>
      <x:c r="SKK5891" s="248"/>
      <x:c r="SKL5891" s="248"/>
      <x:c r="SKM5891" s="248"/>
      <x:c r="SKN5891" s="248"/>
      <x:c r="SKO5891" s="248"/>
      <x:c r="SKP5891" s="248"/>
      <x:c r="SKQ5891" s="248"/>
      <x:c r="SKR5891" s="248"/>
      <x:c r="SKS5891" s="248"/>
      <x:c r="SKT5891" s="248"/>
      <x:c r="SKU5891" s="248"/>
      <x:c r="SKV5891" s="248"/>
      <x:c r="SKW5891" s="248"/>
      <x:c r="SKX5891" s="248"/>
      <x:c r="SKY5891" s="248"/>
      <x:c r="SKZ5891" s="248"/>
      <x:c r="SLA5891" s="248"/>
      <x:c r="SLB5891" s="248"/>
      <x:c r="SLC5891" s="248"/>
      <x:c r="SLD5891" s="248"/>
      <x:c r="SLE5891" s="248"/>
      <x:c r="SLF5891" s="248"/>
      <x:c r="SLG5891" s="248"/>
      <x:c r="SLH5891" s="248"/>
      <x:c r="SLI5891" s="248"/>
      <x:c r="SLJ5891" s="248"/>
      <x:c r="SLK5891" s="248"/>
      <x:c r="SLL5891" s="248"/>
      <x:c r="SLM5891" s="248"/>
      <x:c r="SLN5891" s="248"/>
      <x:c r="SLO5891" s="248"/>
      <x:c r="SLP5891" s="248"/>
      <x:c r="SLQ5891" s="248"/>
      <x:c r="SLR5891" s="248"/>
      <x:c r="SLS5891" s="248"/>
      <x:c r="SLT5891" s="248"/>
      <x:c r="SLU5891" s="248"/>
      <x:c r="SLV5891" s="248"/>
      <x:c r="SLW5891" s="248"/>
      <x:c r="SLX5891" s="248"/>
      <x:c r="SLY5891" s="248"/>
      <x:c r="SLZ5891" s="248"/>
      <x:c r="SMA5891" s="248"/>
      <x:c r="SMB5891" s="248"/>
      <x:c r="SMC5891" s="248"/>
      <x:c r="SMD5891" s="248"/>
      <x:c r="SME5891" s="248"/>
      <x:c r="SMF5891" s="248"/>
      <x:c r="SMG5891" s="248"/>
      <x:c r="SMH5891" s="248"/>
      <x:c r="SMI5891" s="248"/>
      <x:c r="SMJ5891" s="248"/>
      <x:c r="SMK5891" s="248"/>
      <x:c r="SML5891" s="248"/>
      <x:c r="SMM5891" s="248"/>
      <x:c r="SMN5891" s="248"/>
      <x:c r="SMO5891" s="248"/>
      <x:c r="SMP5891" s="248"/>
      <x:c r="SMQ5891" s="248"/>
      <x:c r="SMR5891" s="248"/>
      <x:c r="SMS5891" s="248"/>
      <x:c r="SMT5891" s="248"/>
      <x:c r="SMU5891" s="248"/>
      <x:c r="SMV5891" s="248"/>
      <x:c r="SMW5891" s="248"/>
      <x:c r="SMX5891" s="248"/>
      <x:c r="SMY5891" s="248"/>
      <x:c r="SMZ5891" s="248"/>
      <x:c r="SNA5891" s="248"/>
      <x:c r="SNB5891" s="248"/>
      <x:c r="SNC5891" s="248"/>
      <x:c r="SND5891" s="248"/>
      <x:c r="SNE5891" s="248"/>
      <x:c r="SNF5891" s="248"/>
      <x:c r="SNG5891" s="248"/>
      <x:c r="SNH5891" s="248"/>
      <x:c r="SNI5891" s="248"/>
      <x:c r="SNJ5891" s="248"/>
      <x:c r="SNK5891" s="248"/>
      <x:c r="SNL5891" s="248"/>
      <x:c r="SNM5891" s="248"/>
      <x:c r="SNN5891" s="248"/>
      <x:c r="SNO5891" s="248"/>
      <x:c r="SNP5891" s="248"/>
      <x:c r="SNQ5891" s="248"/>
      <x:c r="SNR5891" s="248"/>
      <x:c r="SNS5891" s="248"/>
      <x:c r="SNT5891" s="248"/>
      <x:c r="SNU5891" s="248"/>
      <x:c r="SNV5891" s="248"/>
      <x:c r="SNW5891" s="248"/>
      <x:c r="SNX5891" s="248"/>
      <x:c r="SNY5891" s="248"/>
      <x:c r="SNZ5891" s="248"/>
      <x:c r="SOA5891" s="248"/>
      <x:c r="SOB5891" s="248"/>
      <x:c r="SOC5891" s="248"/>
      <x:c r="SOD5891" s="248"/>
      <x:c r="SOE5891" s="248"/>
      <x:c r="SOF5891" s="248"/>
      <x:c r="SOG5891" s="248"/>
      <x:c r="SOH5891" s="248"/>
      <x:c r="SOI5891" s="248"/>
      <x:c r="SOJ5891" s="248"/>
      <x:c r="SOK5891" s="248"/>
      <x:c r="SOL5891" s="248"/>
      <x:c r="SOM5891" s="248"/>
      <x:c r="SON5891" s="248"/>
      <x:c r="SOO5891" s="248"/>
      <x:c r="SOP5891" s="248"/>
      <x:c r="SOQ5891" s="248"/>
      <x:c r="SOR5891" s="248"/>
      <x:c r="SOS5891" s="248"/>
      <x:c r="SOT5891" s="248"/>
      <x:c r="SOU5891" s="248"/>
      <x:c r="SOV5891" s="248"/>
      <x:c r="SOW5891" s="248"/>
      <x:c r="SOX5891" s="248"/>
      <x:c r="SOY5891" s="248"/>
      <x:c r="SOZ5891" s="248"/>
      <x:c r="SPA5891" s="248"/>
      <x:c r="SPB5891" s="248"/>
      <x:c r="SPC5891" s="248"/>
      <x:c r="SPD5891" s="248"/>
      <x:c r="SPE5891" s="248"/>
      <x:c r="SPF5891" s="248"/>
      <x:c r="SPG5891" s="248"/>
      <x:c r="SPH5891" s="248"/>
      <x:c r="SPI5891" s="248"/>
      <x:c r="SPJ5891" s="248"/>
      <x:c r="SPK5891" s="248"/>
      <x:c r="SPL5891" s="248"/>
      <x:c r="SPM5891" s="248"/>
      <x:c r="SPN5891" s="248"/>
      <x:c r="SPO5891" s="248"/>
      <x:c r="SPP5891" s="248"/>
      <x:c r="SPQ5891" s="248"/>
      <x:c r="SPR5891" s="248"/>
      <x:c r="SPS5891" s="248"/>
      <x:c r="SPT5891" s="248"/>
      <x:c r="SPU5891" s="248"/>
      <x:c r="SPV5891" s="248"/>
      <x:c r="SPW5891" s="248"/>
      <x:c r="SPX5891" s="248"/>
      <x:c r="SPY5891" s="248"/>
      <x:c r="SPZ5891" s="248"/>
      <x:c r="SQA5891" s="248"/>
      <x:c r="SQB5891" s="248"/>
      <x:c r="SQC5891" s="248"/>
      <x:c r="SQD5891" s="248"/>
      <x:c r="SQE5891" s="248"/>
      <x:c r="SQF5891" s="248"/>
      <x:c r="SQG5891" s="248"/>
      <x:c r="SQH5891" s="248"/>
      <x:c r="SQI5891" s="248"/>
      <x:c r="SQJ5891" s="248"/>
      <x:c r="SQK5891" s="248"/>
      <x:c r="SQL5891" s="248"/>
      <x:c r="SQM5891" s="248"/>
      <x:c r="SQN5891" s="248"/>
      <x:c r="SQO5891" s="248"/>
      <x:c r="SQP5891" s="248"/>
      <x:c r="SQQ5891" s="248"/>
      <x:c r="SQR5891" s="248"/>
      <x:c r="SQS5891" s="248"/>
      <x:c r="SQT5891" s="248"/>
      <x:c r="SQU5891" s="248"/>
      <x:c r="SQV5891" s="248"/>
      <x:c r="SQW5891" s="248"/>
      <x:c r="SQX5891" s="248"/>
      <x:c r="SQY5891" s="248"/>
      <x:c r="SQZ5891" s="248"/>
      <x:c r="SRA5891" s="248"/>
      <x:c r="SRB5891" s="248"/>
      <x:c r="SRC5891" s="248"/>
      <x:c r="SRD5891" s="248"/>
      <x:c r="SRE5891" s="248"/>
      <x:c r="SRF5891" s="248"/>
      <x:c r="SRG5891" s="248"/>
      <x:c r="SRH5891" s="248"/>
      <x:c r="SRI5891" s="248"/>
      <x:c r="SRJ5891" s="248"/>
      <x:c r="SRK5891" s="248"/>
      <x:c r="SRL5891" s="248"/>
      <x:c r="SRM5891" s="248"/>
      <x:c r="SRN5891" s="248"/>
      <x:c r="SRO5891" s="248"/>
      <x:c r="SRP5891" s="248"/>
      <x:c r="SRQ5891" s="248"/>
      <x:c r="SRR5891" s="248"/>
      <x:c r="SRS5891" s="248"/>
      <x:c r="SRT5891" s="248"/>
      <x:c r="SRU5891" s="248"/>
      <x:c r="SRV5891" s="248"/>
      <x:c r="SRW5891" s="248"/>
      <x:c r="SRX5891" s="248"/>
      <x:c r="SRY5891" s="248"/>
      <x:c r="SRZ5891" s="248"/>
      <x:c r="SSA5891" s="248"/>
      <x:c r="SSB5891" s="248"/>
      <x:c r="SSC5891" s="248"/>
      <x:c r="SSD5891" s="248"/>
      <x:c r="SSE5891" s="248"/>
      <x:c r="SSF5891" s="248"/>
      <x:c r="SSG5891" s="248"/>
      <x:c r="SSH5891" s="248"/>
      <x:c r="SSI5891" s="248"/>
      <x:c r="SSJ5891" s="248"/>
      <x:c r="SSK5891" s="248"/>
      <x:c r="SSL5891" s="248"/>
      <x:c r="SSM5891" s="248"/>
      <x:c r="SSN5891" s="248"/>
      <x:c r="SSO5891" s="248"/>
      <x:c r="SSP5891" s="248"/>
      <x:c r="SSQ5891" s="248"/>
      <x:c r="SSR5891" s="248"/>
      <x:c r="SSS5891" s="248"/>
      <x:c r="SST5891" s="248"/>
      <x:c r="SSU5891" s="248"/>
      <x:c r="SSV5891" s="248"/>
      <x:c r="SSW5891" s="248"/>
      <x:c r="SSX5891" s="248"/>
      <x:c r="SSY5891" s="248"/>
      <x:c r="SSZ5891" s="248"/>
      <x:c r="STA5891" s="248"/>
      <x:c r="STB5891" s="248"/>
      <x:c r="STC5891" s="248"/>
      <x:c r="STD5891" s="248"/>
      <x:c r="STE5891" s="248"/>
      <x:c r="STF5891" s="248"/>
      <x:c r="STG5891" s="248"/>
      <x:c r="STH5891" s="248"/>
      <x:c r="STI5891" s="248"/>
      <x:c r="STJ5891" s="248"/>
      <x:c r="STK5891" s="248"/>
      <x:c r="STL5891" s="248"/>
      <x:c r="STM5891" s="248"/>
      <x:c r="STN5891" s="248"/>
      <x:c r="STO5891" s="248"/>
      <x:c r="STP5891" s="248"/>
      <x:c r="STQ5891" s="248"/>
      <x:c r="STR5891" s="248"/>
      <x:c r="STS5891" s="248"/>
      <x:c r="STT5891" s="248"/>
      <x:c r="STU5891" s="248"/>
      <x:c r="STV5891" s="248"/>
      <x:c r="STW5891" s="248"/>
      <x:c r="STX5891" s="248"/>
      <x:c r="STY5891" s="248"/>
      <x:c r="STZ5891" s="248"/>
      <x:c r="SUA5891" s="248"/>
      <x:c r="SUB5891" s="248"/>
      <x:c r="SUC5891" s="248"/>
      <x:c r="SUD5891" s="248"/>
      <x:c r="SUE5891" s="248"/>
      <x:c r="SUF5891" s="248"/>
      <x:c r="SUG5891" s="248"/>
      <x:c r="SUH5891" s="248"/>
      <x:c r="SUI5891" s="248"/>
      <x:c r="SUJ5891" s="248"/>
      <x:c r="SUK5891" s="248"/>
      <x:c r="SUL5891" s="248"/>
      <x:c r="SUM5891" s="248"/>
      <x:c r="SUN5891" s="248"/>
      <x:c r="SUO5891" s="248"/>
      <x:c r="SUP5891" s="248"/>
      <x:c r="SUQ5891" s="248"/>
      <x:c r="SUR5891" s="248"/>
      <x:c r="SUS5891" s="248"/>
      <x:c r="SUT5891" s="248"/>
      <x:c r="SUU5891" s="248"/>
      <x:c r="SUV5891" s="248"/>
      <x:c r="SUW5891" s="248"/>
      <x:c r="SUX5891" s="248"/>
      <x:c r="SUY5891" s="248"/>
      <x:c r="SUZ5891" s="248"/>
      <x:c r="SVA5891" s="248"/>
      <x:c r="SVB5891" s="248"/>
      <x:c r="SVC5891" s="248"/>
      <x:c r="SVD5891" s="248"/>
      <x:c r="SVE5891" s="248"/>
      <x:c r="SVF5891" s="248"/>
      <x:c r="SVG5891" s="248"/>
      <x:c r="SVH5891" s="248"/>
      <x:c r="SVI5891" s="248"/>
      <x:c r="SVJ5891" s="248"/>
      <x:c r="SVK5891" s="248"/>
      <x:c r="SVL5891" s="248"/>
      <x:c r="SVM5891" s="248"/>
      <x:c r="SVN5891" s="248"/>
      <x:c r="SVO5891" s="248"/>
      <x:c r="SVP5891" s="248"/>
      <x:c r="SVQ5891" s="248"/>
      <x:c r="SVR5891" s="248"/>
      <x:c r="SVS5891" s="248"/>
      <x:c r="SVT5891" s="248"/>
      <x:c r="SVU5891" s="248"/>
      <x:c r="SVV5891" s="248"/>
      <x:c r="SVW5891" s="248"/>
      <x:c r="SVX5891" s="248"/>
      <x:c r="SVY5891" s="248"/>
      <x:c r="SVZ5891" s="248"/>
      <x:c r="SWA5891" s="248"/>
      <x:c r="SWB5891" s="248"/>
      <x:c r="SWC5891" s="248"/>
      <x:c r="SWD5891" s="248"/>
      <x:c r="SWE5891" s="248"/>
      <x:c r="SWF5891" s="248"/>
      <x:c r="SWG5891" s="248"/>
      <x:c r="SWH5891" s="248"/>
      <x:c r="SWI5891" s="248"/>
      <x:c r="SWJ5891" s="248"/>
      <x:c r="SWK5891" s="248"/>
      <x:c r="SWL5891" s="248"/>
      <x:c r="SWM5891" s="248"/>
      <x:c r="SWN5891" s="248"/>
      <x:c r="SWO5891" s="248"/>
      <x:c r="SWP5891" s="248"/>
      <x:c r="SWQ5891" s="248"/>
      <x:c r="SWR5891" s="248"/>
      <x:c r="SWS5891" s="248"/>
      <x:c r="SWT5891" s="248"/>
      <x:c r="SWU5891" s="248"/>
      <x:c r="SWV5891" s="248"/>
      <x:c r="SWW5891" s="248"/>
      <x:c r="SWX5891" s="248"/>
      <x:c r="SWY5891" s="248"/>
      <x:c r="SWZ5891" s="248"/>
      <x:c r="SXA5891" s="248"/>
      <x:c r="SXB5891" s="248"/>
      <x:c r="SXC5891" s="248"/>
      <x:c r="SXD5891" s="248"/>
      <x:c r="SXE5891" s="248"/>
      <x:c r="SXF5891" s="248"/>
      <x:c r="SXG5891" s="248"/>
      <x:c r="SXH5891" s="248"/>
      <x:c r="SXI5891" s="248"/>
      <x:c r="SXJ5891" s="248"/>
      <x:c r="SXK5891" s="248"/>
      <x:c r="SXL5891" s="248"/>
      <x:c r="SXM5891" s="248"/>
      <x:c r="SXN5891" s="248"/>
      <x:c r="SXO5891" s="248"/>
      <x:c r="SXP5891" s="248"/>
      <x:c r="SXQ5891" s="248"/>
      <x:c r="SXR5891" s="248"/>
      <x:c r="SXS5891" s="248"/>
      <x:c r="SXT5891" s="248"/>
      <x:c r="SXU5891" s="248"/>
      <x:c r="SXV5891" s="248"/>
      <x:c r="SXW5891" s="248"/>
      <x:c r="SXX5891" s="248"/>
      <x:c r="SXY5891" s="248"/>
      <x:c r="SXZ5891" s="248"/>
      <x:c r="SYA5891" s="248"/>
      <x:c r="SYB5891" s="248"/>
      <x:c r="SYC5891" s="248"/>
      <x:c r="SYD5891" s="248"/>
      <x:c r="SYE5891" s="248"/>
      <x:c r="SYF5891" s="248"/>
      <x:c r="SYG5891" s="248"/>
      <x:c r="SYH5891" s="248"/>
      <x:c r="SYI5891" s="248"/>
      <x:c r="SYJ5891" s="248"/>
      <x:c r="SYK5891" s="248"/>
      <x:c r="SYL5891" s="248"/>
      <x:c r="SYM5891" s="248"/>
      <x:c r="SYN5891" s="248"/>
      <x:c r="SYO5891" s="248"/>
      <x:c r="SYP5891" s="248"/>
      <x:c r="SYQ5891" s="248"/>
      <x:c r="SYR5891" s="248"/>
      <x:c r="SYS5891" s="248"/>
      <x:c r="SYT5891" s="248"/>
      <x:c r="SYU5891" s="248"/>
      <x:c r="SYV5891" s="248"/>
      <x:c r="SYW5891" s="248"/>
      <x:c r="SYX5891" s="248"/>
      <x:c r="SYY5891" s="248"/>
      <x:c r="SYZ5891" s="248"/>
      <x:c r="SZA5891" s="248"/>
      <x:c r="SZB5891" s="248"/>
      <x:c r="SZC5891" s="248"/>
      <x:c r="SZD5891" s="248"/>
      <x:c r="SZE5891" s="248"/>
      <x:c r="SZF5891" s="248"/>
      <x:c r="SZG5891" s="248"/>
      <x:c r="SZH5891" s="248"/>
      <x:c r="SZI5891" s="248"/>
      <x:c r="SZJ5891" s="248"/>
      <x:c r="SZK5891" s="248"/>
      <x:c r="SZL5891" s="248"/>
      <x:c r="SZM5891" s="248"/>
      <x:c r="SZN5891" s="248"/>
      <x:c r="SZO5891" s="248"/>
      <x:c r="SZP5891" s="248"/>
      <x:c r="SZQ5891" s="248"/>
      <x:c r="SZR5891" s="248"/>
      <x:c r="SZS5891" s="248"/>
      <x:c r="SZT5891" s="248"/>
      <x:c r="SZU5891" s="248"/>
      <x:c r="SZV5891" s="248"/>
      <x:c r="SZW5891" s="248"/>
      <x:c r="SZX5891" s="248"/>
      <x:c r="SZY5891" s="248"/>
      <x:c r="SZZ5891" s="248"/>
      <x:c r="TAA5891" s="248"/>
      <x:c r="TAB5891" s="248"/>
      <x:c r="TAC5891" s="248"/>
      <x:c r="TAD5891" s="248"/>
      <x:c r="TAE5891" s="248"/>
      <x:c r="TAF5891" s="248"/>
      <x:c r="TAG5891" s="248"/>
      <x:c r="TAH5891" s="248"/>
      <x:c r="TAI5891" s="248"/>
      <x:c r="TAJ5891" s="248"/>
      <x:c r="TAK5891" s="248"/>
      <x:c r="TAL5891" s="248"/>
      <x:c r="TAM5891" s="248"/>
      <x:c r="TAN5891" s="248"/>
      <x:c r="TAO5891" s="248"/>
      <x:c r="TAP5891" s="248"/>
      <x:c r="TAQ5891" s="248"/>
      <x:c r="TAR5891" s="248"/>
      <x:c r="TAS5891" s="248"/>
      <x:c r="TAT5891" s="248"/>
      <x:c r="TAU5891" s="248"/>
      <x:c r="TAV5891" s="248"/>
      <x:c r="TAW5891" s="248"/>
      <x:c r="TAX5891" s="248"/>
      <x:c r="TAY5891" s="248"/>
      <x:c r="TAZ5891" s="248"/>
      <x:c r="TBA5891" s="248"/>
      <x:c r="TBB5891" s="248"/>
      <x:c r="TBC5891" s="248"/>
      <x:c r="TBD5891" s="248"/>
      <x:c r="TBE5891" s="248"/>
      <x:c r="TBF5891" s="248"/>
      <x:c r="TBG5891" s="248"/>
      <x:c r="TBH5891" s="248"/>
      <x:c r="TBI5891" s="248"/>
      <x:c r="TBJ5891" s="248"/>
      <x:c r="TBK5891" s="248"/>
      <x:c r="TBL5891" s="248"/>
      <x:c r="TBM5891" s="248"/>
      <x:c r="TBN5891" s="248"/>
      <x:c r="TBO5891" s="248"/>
      <x:c r="TBP5891" s="248"/>
      <x:c r="TBQ5891" s="248"/>
      <x:c r="TBR5891" s="248"/>
      <x:c r="TBS5891" s="248"/>
      <x:c r="TBT5891" s="248"/>
      <x:c r="TBU5891" s="248"/>
      <x:c r="TBV5891" s="248"/>
      <x:c r="TBW5891" s="248"/>
      <x:c r="TBX5891" s="248"/>
      <x:c r="TBY5891" s="248"/>
      <x:c r="TBZ5891" s="248"/>
      <x:c r="TCA5891" s="248"/>
      <x:c r="TCB5891" s="248"/>
      <x:c r="TCC5891" s="248"/>
      <x:c r="TCD5891" s="248"/>
      <x:c r="TCE5891" s="248"/>
      <x:c r="TCF5891" s="248"/>
      <x:c r="TCG5891" s="248"/>
      <x:c r="TCH5891" s="248"/>
      <x:c r="TCI5891" s="248"/>
      <x:c r="TCJ5891" s="248"/>
      <x:c r="TCK5891" s="248"/>
      <x:c r="TCL5891" s="248"/>
      <x:c r="TCM5891" s="248"/>
      <x:c r="TCN5891" s="248"/>
      <x:c r="TCO5891" s="248"/>
      <x:c r="TCP5891" s="248"/>
      <x:c r="TCQ5891" s="248"/>
      <x:c r="TCR5891" s="248"/>
      <x:c r="TCS5891" s="248"/>
      <x:c r="TCT5891" s="248"/>
      <x:c r="TCU5891" s="248"/>
      <x:c r="TCV5891" s="248"/>
      <x:c r="TCW5891" s="248"/>
      <x:c r="TCX5891" s="248"/>
      <x:c r="TCY5891" s="248"/>
      <x:c r="TCZ5891" s="248"/>
      <x:c r="TDA5891" s="248"/>
      <x:c r="TDB5891" s="248"/>
      <x:c r="TDC5891" s="248"/>
      <x:c r="TDD5891" s="248"/>
      <x:c r="TDE5891" s="248"/>
      <x:c r="TDF5891" s="248"/>
      <x:c r="TDG5891" s="248"/>
      <x:c r="TDH5891" s="248"/>
      <x:c r="TDI5891" s="248"/>
      <x:c r="TDJ5891" s="248"/>
      <x:c r="TDK5891" s="248"/>
      <x:c r="TDL5891" s="248"/>
      <x:c r="TDM5891" s="248"/>
      <x:c r="TDN5891" s="248"/>
      <x:c r="TDO5891" s="248"/>
      <x:c r="TDP5891" s="248"/>
      <x:c r="TDQ5891" s="248"/>
      <x:c r="TDR5891" s="248"/>
      <x:c r="TDS5891" s="248"/>
      <x:c r="TDT5891" s="248"/>
      <x:c r="TDU5891" s="248"/>
      <x:c r="TDV5891" s="248"/>
      <x:c r="TDW5891" s="248"/>
      <x:c r="TDX5891" s="248"/>
      <x:c r="TDY5891" s="248"/>
      <x:c r="TDZ5891" s="248"/>
      <x:c r="TEA5891" s="248"/>
      <x:c r="TEB5891" s="248"/>
      <x:c r="TEC5891" s="248"/>
      <x:c r="TED5891" s="248"/>
      <x:c r="TEE5891" s="248"/>
      <x:c r="TEF5891" s="248"/>
      <x:c r="TEG5891" s="248"/>
      <x:c r="TEH5891" s="248"/>
      <x:c r="TEI5891" s="248"/>
      <x:c r="TEJ5891" s="248"/>
      <x:c r="TEK5891" s="248"/>
      <x:c r="TEL5891" s="248"/>
      <x:c r="TEM5891" s="248"/>
      <x:c r="TEN5891" s="248"/>
      <x:c r="TEO5891" s="248"/>
      <x:c r="TEP5891" s="248"/>
      <x:c r="TEQ5891" s="248"/>
      <x:c r="TER5891" s="248"/>
      <x:c r="TES5891" s="248"/>
      <x:c r="TET5891" s="248"/>
      <x:c r="TEU5891" s="248"/>
      <x:c r="TEV5891" s="248"/>
      <x:c r="TEW5891" s="248"/>
      <x:c r="TEX5891" s="248"/>
      <x:c r="TEY5891" s="248"/>
      <x:c r="TEZ5891" s="248"/>
      <x:c r="TFA5891" s="248"/>
      <x:c r="TFB5891" s="248"/>
      <x:c r="TFC5891" s="248"/>
      <x:c r="TFD5891" s="248"/>
      <x:c r="TFE5891" s="248"/>
      <x:c r="TFF5891" s="248"/>
      <x:c r="TFG5891" s="248"/>
      <x:c r="TFH5891" s="248"/>
      <x:c r="TFI5891" s="248"/>
      <x:c r="TFJ5891" s="248"/>
      <x:c r="TFK5891" s="248"/>
      <x:c r="TFL5891" s="248"/>
      <x:c r="TFM5891" s="248"/>
      <x:c r="TFN5891" s="248"/>
      <x:c r="TFO5891" s="248"/>
      <x:c r="TFP5891" s="248"/>
      <x:c r="TFQ5891" s="248"/>
      <x:c r="TFR5891" s="248"/>
      <x:c r="TFS5891" s="248"/>
      <x:c r="TFT5891" s="248"/>
      <x:c r="TFU5891" s="248"/>
      <x:c r="TFV5891" s="248"/>
      <x:c r="TFW5891" s="248"/>
      <x:c r="TFX5891" s="248"/>
      <x:c r="TFY5891" s="248"/>
      <x:c r="TFZ5891" s="248"/>
      <x:c r="TGA5891" s="248"/>
      <x:c r="TGB5891" s="248"/>
      <x:c r="TGC5891" s="248"/>
      <x:c r="TGD5891" s="248"/>
      <x:c r="TGE5891" s="248"/>
      <x:c r="TGF5891" s="248"/>
      <x:c r="TGG5891" s="248"/>
      <x:c r="TGH5891" s="248"/>
      <x:c r="TGI5891" s="248"/>
      <x:c r="TGJ5891" s="248"/>
      <x:c r="TGK5891" s="248"/>
      <x:c r="TGL5891" s="248"/>
      <x:c r="TGM5891" s="248"/>
      <x:c r="TGN5891" s="248"/>
      <x:c r="TGO5891" s="248"/>
      <x:c r="TGP5891" s="248"/>
      <x:c r="TGQ5891" s="248"/>
      <x:c r="TGR5891" s="248"/>
      <x:c r="TGS5891" s="248"/>
      <x:c r="TGT5891" s="248"/>
      <x:c r="TGU5891" s="248"/>
      <x:c r="TGV5891" s="248"/>
      <x:c r="TGW5891" s="248"/>
      <x:c r="TGX5891" s="248"/>
      <x:c r="TGY5891" s="248"/>
      <x:c r="TGZ5891" s="248"/>
      <x:c r="THA5891" s="248"/>
      <x:c r="THB5891" s="248"/>
      <x:c r="THC5891" s="248"/>
      <x:c r="THD5891" s="248"/>
      <x:c r="THE5891" s="248"/>
      <x:c r="THF5891" s="248"/>
      <x:c r="THG5891" s="248"/>
      <x:c r="THH5891" s="248"/>
      <x:c r="THI5891" s="248"/>
      <x:c r="THJ5891" s="248"/>
      <x:c r="THK5891" s="248"/>
      <x:c r="THL5891" s="248"/>
      <x:c r="THM5891" s="248"/>
      <x:c r="THN5891" s="248"/>
      <x:c r="THO5891" s="248"/>
      <x:c r="THP5891" s="248"/>
      <x:c r="THQ5891" s="248"/>
      <x:c r="THR5891" s="248"/>
      <x:c r="THS5891" s="248"/>
      <x:c r="THT5891" s="248"/>
      <x:c r="THU5891" s="248"/>
      <x:c r="THV5891" s="248"/>
      <x:c r="THW5891" s="248"/>
      <x:c r="THX5891" s="248"/>
      <x:c r="THY5891" s="248"/>
      <x:c r="THZ5891" s="248"/>
      <x:c r="TIA5891" s="248"/>
      <x:c r="TIB5891" s="248"/>
      <x:c r="TIC5891" s="248"/>
      <x:c r="TID5891" s="248"/>
      <x:c r="TIE5891" s="248"/>
      <x:c r="TIF5891" s="248"/>
      <x:c r="TIG5891" s="248"/>
      <x:c r="TIH5891" s="248"/>
      <x:c r="TII5891" s="248"/>
      <x:c r="TIJ5891" s="248"/>
      <x:c r="TIK5891" s="248"/>
      <x:c r="TIL5891" s="248"/>
      <x:c r="TIM5891" s="248"/>
      <x:c r="TIN5891" s="248"/>
      <x:c r="TIO5891" s="248"/>
      <x:c r="TIP5891" s="248"/>
      <x:c r="TIQ5891" s="248"/>
      <x:c r="TIR5891" s="248"/>
      <x:c r="TIS5891" s="248"/>
      <x:c r="TIT5891" s="248"/>
      <x:c r="TIU5891" s="248"/>
      <x:c r="TIV5891" s="248"/>
      <x:c r="TIW5891" s="248"/>
      <x:c r="TIX5891" s="248"/>
      <x:c r="TIY5891" s="248"/>
      <x:c r="TIZ5891" s="248"/>
      <x:c r="TJA5891" s="248"/>
      <x:c r="TJB5891" s="248"/>
      <x:c r="TJC5891" s="248"/>
      <x:c r="TJD5891" s="248"/>
      <x:c r="TJE5891" s="248"/>
      <x:c r="TJF5891" s="248"/>
      <x:c r="TJG5891" s="248"/>
      <x:c r="TJH5891" s="248"/>
      <x:c r="TJI5891" s="248"/>
      <x:c r="TJJ5891" s="248"/>
      <x:c r="TJK5891" s="248"/>
      <x:c r="TJL5891" s="248"/>
      <x:c r="TJM5891" s="248"/>
      <x:c r="TJN5891" s="248"/>
      <x:c r="TJO5891" s="248"/>
      <x:c r="TJP5891" s="248"/>
      <x:c r="TJQ5891" s="248"/>
      <x:c r="TJR5891" s="248"/>
      <x:c r="TJS5891" s="248"/>
      <x:c r="TJT5891" s="248"/>
      <x:c r="TJU5891" s="248"/>
      <x:c r="TJV5891" s="248"/>
      <x:c r="TJW5891" s="248"/>
      <x:c r="TJX5891" s="248"/>
      <x:c r="TJY5891" s="248"/>
      <x:c r="TJZ5891" s="248"/>
      <x:c r="TKA5891" s="248"/>
      <x:c r="TKB5891" s="248"/>
      <x:c r="TKC5891" s="248"/>
      <x:c r="TKD5891" s="248"/>
      <x:c r="TKE5891" s="248"/>
      <x:c r="TKF5891" s="248"/>
      <x:c r="TKG5891" s="248"/>
      <x:c r="TKH5891" s="248"/>
      <x:c r="TKI5891" s="248"/>
      <x:c r="TKJ5891" s="248"/>
      <x:c r="TKK5891" s="248"/>
      <x:c r="TKL5891" s="248"/>
      <x:c r="TKM5891" s="248"/>
      <x:c r="TKN5891" s="248"/>
      <x:c r="TKO5891" s="248"/>
      <x:c r="TKP5891" s="248"/>
      <x:c r="TKQ5891" s="248"/>
      <x:c r="TKR5891" s="248"/>
      <x:c r="TKS5891" s="248"/>
      <x:c r="TKT5891" s="248"/>
      <x:c r="TKU5891" s="248"/>
      <x:c r="TKV5891" s="248"/>
      <x:c r="TKW5891" s="248"/>
      <x:c r="TKX5891" s="248"/>
      <x:c r="TKY5891" s="248"/>
      <x:c r="TKZ5891" s="248"/>
      <x:c r="TLA5891" s="248"/>
      <x:c r="TLB5891" s="248"/>
      <x:c r="TLC5891" s="248"/>
      <x:c r="TLD5891" s="248"/>
      <x:c r="TLE5891" s="248"/>
      <x:c r="TLF5891" s="248"/>
      <x:c r="TLG5891" s="248"/>
      <x:c r="TLH5891" s="248"/>
      <x:c r="TLI5891" s="248"/>
      <x:c r="TLJ5891" s="248"/>
      <x:c r="TLK5891" s="248"/>
      <x:c r="TLL5891" s="248"/>
      <x:c r="TLM5891" s="248"/>
      <x:c r="TLN5891" s="248"/>
      <x:c r="TLO5891" s="248"/>
      <x:c r="TLP5891" s="248"/>
      <x:c r="TLQ5891" s="248"/>
      <x:c r="TLR5891" s="248"/>
      <x:c r="TLS5891" s="248"/>
      <x:c r="TLT5891" s="248"/>
      <x:c r="TLU5891" s="248"/>
      <x:c r="TLV5891" s="248"/>
      <x:c r="TLW5891" s="248"/>
      <x:c r="TLX5891" s="248"/>
      <x:c r="TLY5891" s="248"/>
      <x:c r="TLZ5891" s="248"/>
      <x:c r="TMA5891" s="248"/>
      <x:c r="TMB5891" s="248"/>
      <x:c r="TMC5891" s="248"/>
      <x:c r="TMD5891" s="248"/>
      <x:c r="TME5891" s="248"/>
      <x:c r="TMF5891" s="248"/>
      <x:c r="TMG5891" s="248"/>
      <x:c r="TMH5891" s="248"/>
      <x:c r="TMI5891" s="248"/>
      <x:c r="TMJ5891" s="248"/>
      <x:c r="TMK5891" s="248"/>
      <x:c r="TML5891" s="248"/>
      <x:c r="TMM5891" s="248"/>
      <x:c r="TMN5891" s="248"/>
      <x:c r="TMO5891" s="248"/>
      <x:c r="TMP5891" s="248"/>
      <x:c r="TMQ5891" s="248"/>
      <x:c r="TMR5891" s="248"/>
      <x:c r="TMS5891" s="248"/>
      <x:c r="TMT5891" s="248"/>
      <x:c r="TMU5891" s="248"/>
      <x:c r="TMV5891" s="248"/>
      <x:c r="TMW5891" s="248"/>
      <x:c r="TMX5891" s="248"/>
      <x:c r="TMY5891" s="248"/>
      <x:c r="TMZ5891" s="248"/>
      <x:c r="TNA5891" s="248"/>
      <x:c r="TNB5891" s="248"/>
      <x:c r="TNC5891" s="248"/>
      <x:c r="TND5891" s="248"/>
      <x:c r="TNE5891" s="248"/>
      <x:c r="TNF5891" s="248"/>
      <x:c r="TNG5891" s="248"/>
      <x:c r="TNH5891" s="248"/>
      <x:c r="TNI5891" s="248"/>
      <x:c r="TNJ5891" s="248"/>
      <x:c r="TNK5891" s="248"/>
      <x:c r="TNL5891" s="248"/>
      <x:c r="TNM5891" s="248"/>
      <x:c r="TNN5891" s="248"/>
      <x:c r="TNO5891" s="248"/>
      <x:c r="TNP5891" s="248"/>
      <x:c r="TNQ5891" s="248"/>
      <x:c r="TNR5891" s="248"/>
      <x:c r="TNS5891" s="248"/>
      <x:c r="TNT5891" s="248"/>
      <x:c r="TNU5891" s="248"/>
      <x:c r="TNV5891" s="248"/>
      <x:c r="TNW5891" s="248"/>
      <x:c r="TNX5891" s="248"/>
      <x:c r="TNY5891" s="248"/>
      <x:c r="TNZ5891" s="248"/>
      <x:c r="TOA5891" s="248"/>
      <x:c r="TOB5891" s="248"/>
      <x:c r="TOC5891" s="248"/>
      <x:c r="TOD5891" s="248"/>
      <x:c r="TOE5891" s="248"/>
      <x:c r="TOF5891" s="248"/>
      <x:c r="TOG5891" s="248"/>
      <x:c r="TOH5891" s="248"/>
      <x:c r="TOI5891" s="248"/>
      <x:c r="TOJ5891" s="248"/>
      <x:c r="TOK5891" s="248"/>
      <x:c r="TOL5891" s="248"/>
      <x:c r="TOM5891" s="248"/>
      <x:c r="TON5891" s="248"/>
      <x:c r="TOO5891" s="248"/>
      <x:c r="TOP5891" s="248"/>
      <x:c r="TOQ5891" s="248"/>
      <x:c r="TOR5891" s="248"/>
      <x:c r="TOS5891" s="248"/>
      <x:c r="TOT5891" s="248"/>
      <x:c r="TOU5891" s="248"/>
      <x:c r="TOV5891" s="248"/>
      <x:c r="TOW5891" s="248"/>
      <x:c r="TOX5891" s="248"/>
      <x:c r="TOY5891" s="248"/>
      <x:c r="TOZ5891" s="248"/>
      <x:c r="TPA5891" s="248"/>
      <x:c r="TPB5891" s="248"/>
      <x:c r="TPC5891" s="248"/>
      <x:c r="TPD5891" s="248"/>
      <x:c r="TPE5891" s="248"/>
      <x:c r="TPF5891" s="248"/>
      <x:c r="TPG5891" s="248"/>
      <x:c r="TPH5891" s="248"/>
      <x:c r="TPI5891" s="248"/>
      <x:c r="TPJ5891" s="248"/>
      <x:c r="TPK5891" s="248"/>
      <x:c r="TPL5891" s="248"/>
      <x:c r="TPM5891" s="248"/>
      <x:c r="TPN5891" s="248"/>
      <x:c r="TPO5891" s="248"/>
      <x:c r="TPP5891" s="248"/>
      <x:c r="TPQ5891" s="248"/>
      <x:c r="TPR5891" s="248"/>
      <x:c r="TPS5891" s="248"/>
      <x:c r="TPT5891" s="248"/>
      <x:c r="TPU5891" s="248"/>
      <x:c r="TPV5891" s="248"/>
      <x:c r="TPW5891" s="248"/>
      <x:c r="TPX5891" s="248"/>
      <x:c r="TPY5891" s="248"/>
      <x:c r="TPZ5891" s="248"/>
      <x:c r="TQA5891" s="248"/>
      <x:c r="TQB5891" s="248"/>
      <x:c r="TQC5891" s="248"/>
      <x:c r="TQD5891" s="248"/>
      <x:c r="TQE5891" s="248"/>
      <x:c r="TQF5891" s="248"/>
      <x:c r="TQG5891" s="248"/>
      <x:c r="TQH5891" s="248"/>
      <x:c r="TQI5891" s="248"/>
      <x:c r="TQJ5891" s="248"/>
      <x:c r="TQK5891" s="248"/>
      <x:c r="TQL5891" s="248"/>
      <x:c r="TQM5891" s="248"/>
      <x:c r="TQN5891" s="248"/>
      <x:c r="TQO5891" s="248"/>
      <x:c r="TQP5891" s="248"/>
      <x:c r="TQQ5891" s="248"/>
      <x:c r="TQR5891" s="248"/>
      <x:c r="TQS5891" s="248"/>
      <x:c r="TQT5891" s="248"/>
      <x:c r="TQU5891" s="248"/>
      <x:c r="TQV5891" s="248"/>
      <x:c r="TQW5891" s="248"/>
      <x:c r="TQX5891" s="248"/>
      <x:c r="TQY5891" s="248"/>
      <x:c r="TQZ5891" s="248"/>
      <x:c r="TRA5891" s="248"/>
      <x:c r="TRB5891" s="248"/>
      <x:c r="TRC5891" s="248"/>
      <x:c r="TRD5891" s="248"/>
      <x:c r="TRE5891" s="248"/>
      <x:c r="TRF5891" s="248"/>
      <x:c r="TRG5891" s="248"/>
      <x:c r="TRH5891" s="248"/>
      <x:c r="TRI5891" s="248"/>
      <x:c r="TRJ5891" s="248"/>
      <x:c r="TRK5891" s="248"/>
      <x:c r="TRL5891" s="248"/>
      <x:c r="TRM5891" s="248"/>
      <x:c r="TRN5891" s="248"/>
      <x:c r="TRO5891" s="248"/>
      <x:c r="TRP5891" s="248"/>
      <x:c r="TRQ5891" s="248"/>
      <x:c r="TRR5891" s="248"/>
      <x:c r="TRS5891" s="248"/>
      <x:c r="TRT5891" s="248"/>
      <x:c r="TRU5891" s="248"/>
      <x:c r="TRV5891" s="248"/>
      <x:c r="TRW5891" s="248"/>
      <x:c r="TRX5891" s="248"/>
      <x:c r="TRY5891" s="248"/>
      <x:c r="TRZ5891" s="248"/>
      <x:c r="TSA5891" s="248"/>
      <x:c r="TSB5891" s="248"/>
      <x:c r="TSC5891" s="248"/>
      <x:c r="TSD5891" s="248"/>
      <x:c r="TSE5891" s="248"/>
      <x:c r="TSF5891" s="248"/>
      <x:c r="TSG5891" s="248"/>
      <x:c r="TSH5891" s="248"/>
      <x:c r="TSI5891" s="248"/>
      <x:c r="TSJ5891" s="248"/>
      <x:c r="TSK5891" s="248"/>
      <x:c r="TSL5891" s="248"/>
      <x:c r="TSM5891" s="248"/>
      <x:c r="TSN5891" s="248"/>
      <x:c r="TSO5891" s="248"/>
      <x:c r="TSP5891" s="248"/>
      <x:c r="TSQ5891" s="248"/>
      <x:c r="TSR5891" s="248"/>
      <x:c r="TSS5891" s="248"/>
      <x:c r="TST5891" s="248"/>
      <x:c r="TSU5891" s="248"/>
      <x:c r="TSV5891" s="248"/>
      <x:c r="TSW5891" s="248"/>
      <x:c r="TSX5891" s="248"/>
      <x:c r="TSY5891" s="248"/>
      <x:c r="TSZ5891" s="248"/>
      <x:c r="TTA5891" s="248"/>
      <x:c r="TTB5891" s="248"/>
      <x:c r="TTC5891" s="248"/>
      <x:c r="TTD5891" s="248"/>
      <x:c r="TTE5891" s="248"/>
      <x:c r="TTF5891" s="248"/>
      <x:c r="TTG5891" s="248"/>
      <x:c r="TTH5891" s="248"/>
      <x:c r="TTI5891" s="248"/>
      <x:c r="TTJ5891" s="248"/>
      <x:c r="TTK5891" s="248"/>
      <x:c r="TTL5891" s="248"/>
      <x:c r="TTM5891" s="248"/>
      <x:c r="TTN5891" s="248"/>
      <x:c r="TTO5891" s="248"/>
      <x:c r="TTP5891" s="248"/>
      <x:c r="TTQ5891" s="248"/>
      <x:c r="TTR5891" s="248"/>
      <x:c r="TTS5891" s="248"/>
      <x:c r="TTT5891" s="248"/>
      <x:c r="TTU5891" s="248"/>
      <x:c r="TTV5891" s="248"/>
      <x:c r="TTW5891" s="248"/>
      <x:c r="TTX5891" s="248"/>
      <x:c r="TTY5891" s="248"/>
      <x:c r="TTZ5891" s="248"/>
      <x:c r="TUA5891" s="248"/>
      <x:c r="TUB5891" s="248"/>
      <x:c r="TUC5891" s="248"/>
      <x:c r="TUD5891" s="248"/>
      <x:c r="TUE5891" s="248"/>
      <x:c r="TUF5891" s="248"/>
      <x:c r="TUG5891" s="248"/>
      <x:c r="TUH5891" s="248"/>
      <x:c r="TUI5891" s="248"/>
      <x:c r="TUJ5891" s="248"/>
      <x:c r="TUK5891" s="248"/>
      <x:c r="TUL5891" s="248"/>
      <x:c r="TUM5891" s="248"/>
      <x:c r="TUN5891" s="248"/>
      <x:c r="TUO5891" s="248"/>
      <x:c r="TUP5891" s="248"/>
      <x:c r="TUQ5891" s="248"/>
      <x:c r="TUR5891" s="248"/>
      <x:c r="TUS5891" s="248"/>
      <x:c r="TUT5891" s="248"/>
      <x:c r="TUU5891" s="248"/>
      <x:c r="TUV5891" s="248"/>
      <x:c r="TUW5891" s="248"/>
      <x:c r="TUX5891" s="248"/>
      <x:c r="TUY5891" s="248"/>
      <x:c r="TUZ5891" s="248"/>
      <x:c r="TVA5891" s="248"/>
      <x:c r="TVB5891" s="248"/>
      <x:c r="TVC5891" s="248"/>
      <x:c r="TVD5891" s="248"/>
      <x:c r="TVE5891" s="248"/>
      <x:c r="TVF5891" s="248"/>
      <x:c r="TVG5891" s="248"/>
      <x:c r="TVH5891" s="248"/>
      <x:c r="TVI5891" s="248"/>
      <x:c r="TVJ5891" s="248"/>
      <x:c r="TVK5891" s="248"/>
      <x:c r="TVL5891" s="248"/>
      <x:c r="TVM5891" s="248"/>
      <x:c r="TVN5891" s="248"/>
      <x:c r="TVO5891" s="248"/>
      <x:c r="TVP5891" s="248"/>
      <x:c r="TVQ5891" s="248"/>
      <x:c r="TVR5891" s="248"/>
      <x:c r="TVS5891" s="248"/>
      <x:c r="TVT5891" s="248"/>
      <x:c r="TVU5891" s="248"/>
      <x:c r="TVV5891" s="248"/>
      <x:c r="TVW5891" s="248"/>
      <x:c r="TVX5891" s="248"/>
      <x:c r="TVY5891" s="248"/>
      <x:c r="TVZ5891" s="248"/>
      <x:c r="TWA5891" s="248"/>
      <x:c r="TWB5891" s="248"/>
      <x:c r="TWC5891" s="248"/>
      <x:c r="TWD5891" s="248"/>
      <x:c r="TWE5891" s="248"/>
      <x:c r="TWF5891" s="248"/>
      <x:c r="TWG5891" s="248"/>
      <x:c r="TWH5891" s="248"/>
      <x:c r="TWI5891" s="248"/>
      <x:c r="TWJ5891" s="248"/>
      <x:c r="TWK5891" s="248"/>
      <x:c r="TWL5891" s="248"/>
      <x:c r="TWM5891" s="248"/>
      <x:c r="TWN5891" s="248"/>
      <x:c r="TWO5891" s="248"/>
      <x:c r="TWP5891" s="248"/>
      <x:c r="TWQ5891" s="248"/>
      <x:c r="TWR5891" s="248"/>
      <x:c r="TWS5891" s="248"/>
      <x:c r="TWT5891" s="248"/>
      <x:c r="TWU5891" s="248"/>
      <x:c r="TWV5891" s="248"/>
      <x:c r="TWW5891" s="248"/>
      <x:c r="TWX5891" s="248"/>
      <x:c r="TWY5891" s="248"/>
      <x:c r="TWZ5891" s="248"/>
      <x:c r="TXA5891" s="248"/>
      <x:c r="TXB5891" s="248"/>
      <x:c r="TXC5891" s="248"/>
      <x:c r="TXD5891" s="248"/>
      <x:c r="TXE5891" s="248"/>
      <x:c r="TXF5891" s="248"/>
      <x:c r="TXG5891" s="248"/>
      <x:c r="TXH5891" s="248"/>
      <x:c r="TXI5891" s="248"/>
      <x:c r="TXJ5891" s="248"/>
      <x:c r="TXK5891" s="248"/>
      <x:c r="TXL5891" s="248"/>
      <x:c r="TXM5891" s="248"/>
      <x:c r="TXN5891" s="248"/>
      <x:c r="TXO5891" s="248"/>
      <x:c r="TXP5891" s="248"/>
      <x:c r="TXQ5891" s="248"/>
      <x:c r="TXR5891" s="248"/>
      <x:c r="TXS5891" s="248"/>
      <x:c r="TXT5891" s="248"/>
      <x:c r="TXU5891" s="248"/>
      <x:c r="TXV5891" s="248"/>
      <x:c r="TXW5891" s="248"/>
      <x:c r="TXX5891" s="248"/>
      <x:c r="TXY5891" s="248"/>
      <x:c r="TXZ5891" s="248"/>
      <x:c r="TYA5891" s="248"/>
      <x:c r="TYB5891" s="248"/>
      <x:c r="TYC5891" s="248"/>
      <x:c r="TYD5891" s="248"/>
      <x:c r="TYE5891" s="248"/>
      <x:c r="TYF5891" s="248"/>
      <x:c r="TYG5891" s="248"/>
      <x:c r="TYH5891" s="248"/>
      <x:c r="TYI5891" s="248"/>
      <x:c r="TYJ5891" s="248"/>
      <x:c r="TYK5891" s="248"/>
      <x:c r="TYL5891" s="248"/>
      <x:c r="TYM5891" s="248"/>
      <x:c r="TYN5891" s="248"/>
      <x:c r="TYO5891" s="248"/>
      <x:c r="TYP5891" s="248"/>
      <x:c r="TYQ5891" s="248"/>
      <x:c r="TYR5891" s="248"/>
      <x:c r="TYS5891" s="248"/>
      <x:c r="TYT5891" s="248"/>
      <x:c r="TYU5891" s="248"/>
      <x:c r="TYV5891" s="248"/>
      <x:c r="TYW5891" s="248"/>
      <x:c r="TYX5891" s="248"/>
      <x:c r="TYY5891" s="248"/>
      <x:c r="TYZ5891" s="248"/>
      <x:c r="TZA5891" s="248"/>
      <x:c r="TZB5891" s="248"/>
      <x:c r="TZC5891" s="248"/>
      <x:c r="TZD5891" s="248"/>
      <x:c r="TZE5891" s="248"/>
      <x:c r="TZF5891" s="248"/>
      <x:c r="TZG5891" s="248"/>
      <x:c r="TZH5891" s="248"/>
      <x:c r="TZI5891" s="248"/>
      <x:c r="TZJ5891" s="248"/>
      <x:c r="TZK5891" s="248"/>
      <x:c r="TZL5891" s="248"/>
      <x:c r="TZM5891" s="248"/>
      <x:c r="TZN5891" s="248"/>
      <x:c r="TZO5891" s="248"/>
      <x:c r="TZP5891" s="248"/>
      <x:c r="TZQ5891" s="248"/>
      <x:c r="TZR5891" s="248"/>
      <x:c r="TZS5891" s="248"/>
      <x:c r="TZT5891" s="248"/>
      <x:c r="TZU5891" s="248"/>
      <x:c r="TZV5891" s="248"/>
      <x:c r="TZW5891" s="248"/>
      <x:c r="TZX5891" s="248"/>
      <x:c r="TZY5891" s="248"/>
      <x:c r="TZZ5891" s="248"/>
      <x:c r="UAA5891" s="248"/>
      <x:c r="UAB5891" s="248"/>
      <x:c r="UAC5891" s="248"/>
      <x:c r="UAD5891" s="248"/>
      <x:c r="UAE5891" s="248"/>
      <x:c r="UAF5891" s="248"/>
      <x:c r="UAG5891" s="248"/>
      <x:c r="UAH5891" s="248"/>
      <x:c r="UAI5891" s="248"/>
      <x:c r="UAJ5891" s="248"/>
      <x:c r="UAK5891" s="248"/>
      <x:c r="UAL5891" s="248"/>
      <x:c r="UAM5891" s="248"/>
      <x:c r="UAN5891" s="248"/>
      <x:c r="UAO5891" s="248"/>
      <x:c r="UAP5891" s="248"/>
      <x:c r="UAQ5891" s="248"/>
      <x:c r="UAR5891" s="248"/>
      <x:c r="UAS5891" s="248"/>
      <x:c r="UAT5891" s="248"/>
      <x:c r="UAU5891" s="248"/>
      <x:c r="UAV5891" s="248"/>
      <x:c r="UAW5891" s="248"/>
      <x:c r="UAX5891" s="248"/>
      <x:c r="UAY5891" s="248"/>
      <x:c r="UAZ5891" s="248"/>
      <x:c r="UBA5891" s="248"/>
      <x:c r="UBB5891" s="248"/>
      <x:c r="UBC5891" s="248"/>
      <x:c r="UBD5891" s="248"/>
      <x:c r="UBE5891" s="248"/>
      <x:c r="UBF5891" s="248"/>
      <x:c r="UBG5891" s="248"/>
      <x:c r="UBH5891" s="248"/>
      <x:c r="UBI5891" s="248"/>
      <x:c r="UBJ5891" s="248"/>
      <x:c r="UBK5891" s="248"/>
      <x:c r="UBL5891" s="248"/>
      <x:c r="UBM5891" s="248"/>
      <x:c r="UBN5891" s="248"/>
      <x:c r="UBO5891" s="248"/>
      <x:c r="UBP5891" s="248"/>
      <x:c r="UBQ5891" s="248"/>
      <x:c r="UBR5891" s="248"/>
      <x:c r="UBS5891" s="248"/>
      <x:c r="UBT5891" s="248"/>
      <x:c r="UBU5891" s="248"/>
      <x:c r="UBV5891" s="248"/>
      <x:c r="UBW5891" s="248"/>
      <x:c r="UBX5891" s="248"/>
      <x:c r="UBY5891" s="248"/>
      <x:c r="UBZ5891" s="248"/>
      <x:c r="UCA5891" s="248"/>
      <x:c r="UCB5891" s="248"/>
      <x:c r="UCC5891" s="248"/>
      <x:c r="UCD5891" s="248"/>
      <x:c r="UCE5891" s="248"/>
      <x:c r="UCF5891" s="248"/>
      <x:c r="UCG5891" s="248"/>
      <x:c r="UCH5891" s="248"/>
      <x:c r="UCI5891" s="248"/>
      <x:c r="UCJ5891" s="248"/>
      <x:c r="UCK5891" s="248"/>
      <x:c r="UCL5891" s="248"/>
      <x:c r="UCM5891" s="248"/>
      <x:c r="UCN5891" s="248"/>
      <x:c r="UCO5891" s="248"/>
      <x:c r="UCP5891" s="248"/>
      <x:c r="UCQ5891" s="248"/>
      <x:c r="UCR5891" s="248"/>
      <x:c r="UCS5891" s="248"/>
      <x:c r="UCT5891" s="248"/>
      <x:c r="UCU5891" s="248"/>
      <x:c r="UCV5891" s="248"/>
      <x:c r="UCW5891" s="248"/>
      <x:c r="UCX5891" s="248"/>
      <x:c r="UCY5891" s="248"/>
      <x:c r="UCZ5891" s="248"/>
      <x:c r="UDA5891" s="248"/>
      <x:c r="UDB5891" s="248"/>
      <x:c r="UDC5891" s="248"/>
      <x:c r="UDD5891" s="248"/>
      <x:c r="UDE5891" s="248"/>
      <x:c r="UDF5891" s="248"/>
      <x:c r="UDG5891" s="248"/>
      <x:c r="UDH5891" s="248"/>
      <x:c r="UDI5891" s="248"/>
      <x:c r="UDJ5891" s="248"/>
      <x:c r="UDK5891" s="248"/>
      <x:c r="UDL5891" s="248"/>
      <x:c r="UDM5891" s="248"/>
      <x:c r="UDN5891" s="248"/>
      <x:c r="UDO5891" s="248"/>
      <x:c r="UDP5891" s="248"/>
      <x:c r="UDQ5891" s="248"/>
      <x:c r="UDR5891" s="248"/>
      <x:c r="UDS5891" s="248"/>
      <x:c r="UDT5891" s="248"/>
      <x:c r="UDU5891" s="248"/>
      <x:c r="UDV5891" s="248"/>
      <x:c r="UDW5891" s="248"/>
      <x:c r="UDX5891" s="248"/>
      <x:c r="UDY5891" s="248"/>
      <x:c r="UDZ5891" s="248"/>
      <x:c r="UEA5891" s="248"/>
      <x:c r="UEB5891" s="248"/>
      <x:c r="UEC5891" s="248"/>
      <x:c r="UED5891" s="248"/>
      <x:c r="UEE5891" s="248"/>
      <x:c r="UEF5891" s="248"/>
      <x:c r="UEG5891" s="248"/>
      <x:c r="UEH5891" s="248"/>
      <x:c r="UEI5891" s="248"/>
      <x:c r="UEJ5891" s="248"/>
      <x:c r="UEK5891" s="248"/>
      <x:c r="UEL5891" s="248"/>
      <x:c r="UEM5891" s="248"/>
      <x:c r="UEN5891" s="248"/>
      <x:c r="UEO5891" s="248"/>
      <x:c r="UEP5891" s="248"/>
      <x:c r="UEQ5891" s="248"/>
      <x:c r="UER5891" s="248"/>
      <x:c r="UES5891" s="248"/>
      <x:c r="UET5891" s="248"/>
      <x:c r="UEU5891" s="248"/>
      <x:c r="UEV5891" s="248"/>
      <x:c r="UEW5891" s="248"/>
      <x:c r="UEX5891" s="248"/>
      <x:c r="UEY5891" s="248"/>
      <x:c r="UEZ5891" s="248"/>
      <x:c r="UFA5891" s="248"/>
      <x:c r="UFB5891" s="248"/>
      <x:c r="UFC5891" s="248"/>
      <x:c r="UFD5891" s="248"/>
      <x:c r="UFE5891" s="248"/>
      <x:c r="UFF5891" s="248"/>
      <x:c r="UFG5891" s="248"/>
      <x:c r="UFH5891" s="248"/>
      <x:c r="UFI5891" s="248"/>
      <x:c r="UFJ5891" s="248"/>
      <x:c r="UFK5891" s="248"/>
      <x:c r="UFL5891" s="248"/>
      <x:c r="UFM5891" s="248"/>
      <x:c r="UFN5891" s="248"/>
      <x:c r="UFO5891" s="248"/>
      <x:c r="UFP5891" s="248"/>
      <x:c r="UFQ5891" s="248"/>
      <x:c r="UFR5891" s="248"/>
      <x:c r="UFS5891" s="248"/>
      <x:c r="UFT5891" s="248"/>
      <x:c r="UFU5891" s="248"/>
      <x:c r="UFV5891" s="248"/>
      <x:c r="UFW5891" s="248"/>
      <x:c r="UFX5891" s="248"/>
      <x:c r="UFY5891" s="248"/>
      <x:c r="UFZ5891" s="248"/>
      <x:c r="UGA5891" s="248"/>
      <x:c r="UGB5891" s="248"/>
      <x:c r="UGC5891" s="248"/>
      <x:c r="UGD5891" s="248"/>
      <x:c r="UGE5891" s="248"/>
      <x:c r="UGF5891" s="248"/>
      <x:c r="UGG5891" s="248"/>
      <x:c r="UGH5891" s="248"/>
      <x:c r="UGI5891" s="248"/>
      <x:c r="UGJ5891" s="248"/>
      <x:c r="UGK5891" s="248"/>
      <x:c r="UGL5891" s="248"/>
      <x:c r="UGM5891" s="248"/>
      <x:c r="UGN5891" s="248"/>
      <x:c r="UGO5891" s="248"/>
      <x:c r="UGP5891" s="248"/>
      <x:c r="UGQ5891" s="248"/>
      <x:c r="UGR5891" s="248"/>
      <x:c r="UGS5891" s="248"/>
      <x:c r="UGT5891" s="248"/>
      <x:c r="UGU5891" s="248"/>
      <x:c r="UGV5891" s="248"/>
      <x:c r="UGW5891" s="248"/>
      <x:c r="UGX5891" s="248"/>
      <x:c r="UGY5891" s="248"/>
      <x:c r="UGZ5891" s="248"/>
      <x:c r="UHA5891" s="248"/>
      <x:c r="UHB5891" s="248"/>
      <x:c r="UHC5891" s="248"/>
      <x:c r="UHD5891" s="248"/>
      <x:c r="UHE5891" s="248"/>
      <x:c r="UHF5891" s="248"/>
      <x:c r="UHG5891" s="248"/>
      <x:c r="UHH5891" s="248"/>
      <x:c r="UHI5891" s="248"/>
      <x:c r="UHJ5891" s="248"/>
      <x:c r="UHK5891" s="248"/>
      <x:c r="UHL5891" s="248"/>
      <x:c r="UHM5891" s="248"/>
      <x:c r="UHN5891" s="248"/>
      <x:c r="UHO5891" s="248"/>
      <x:c r="UHP5891" s="248"/>
      <x:c r="UHQ5891" s="248"/>
      <x:c r="UHR5891" s="248"/>
      <x:c r="UHS5891" s="248"/>
      <x:c r="UHT5891" s="248"/>
      <x:c r="UHU5891" s="248"/>
      <x:c r="UHV5891" s="248"/>
      <x:c r="UHW5891" s="248"/>
      <x:c r="UHX5891" s="248"/>
      <x:c r="UHY5891" s="248"/>
      <x:c r="UHZ5891" s="248"/>
      <x:c r="UIA5891" s="248"/>
      <x:c r="UIB5891" s="248"/>
      <x:c r="UIC5891" s="248"/>
      <x:c r="UID5891" s="248"/>
      <x:c r="UIE5891" s="248"/>
      <x:c r="UIF5891" s="248"/>
      <x:c r="UIG5891" s="248"/>
      <x:c r="UIH5891" s="248"/>
      <x:c r="UII5891" s="248"/>
      <x:c r="UIJ5891" s="248"/>
      <x:c r="UIK5891" s="248"/>
      <x:c r="UIL5891" s="248"/>
      <x:c r="UIM5891" s="248"/>
      <x:c r="UIN5891" s="248"/>
      <x:c r="UIO5891" s="248"/>
      <x:c r="UIP5891" s="248"/>
      <x:c r="UIQ5891" s="248"/>
      <x:c r="UIR5891" s="248"/>
      <x:c r="UIS5891" s="248"/>
      <x:c r="UIT5891" s="248"/>
      <x:c r="UIU5891" s="248"/>
      <x:c r="UIV5891" s="248"/>
      <x:c r="UIW5891" s="248"/>
      <x:c r="UIX5891" s="248"/>
      <x:c r="UIY5891" s="248"/>
      <x:c r="UIZ5891" s="248"/>
      <x:c r="UJA5891" s="248"/>
      <x:c r="UJB5891" s="248"/>
      <x:c r="UJC5891" s="248"/>
      <x:c r="UJD5891" s="248"/>
      <x:c r="UJE5891" s="248"/>
      <x:c r="UJF5891" s="248"/>
      <x:c r="UJG5891" s="248"/>
      <x:c r="UJH5891" s="248"/>
      <x:c r="UJI5891" s="248"/>
      <x:c r="UJJ5891" s="248"/>
      <x:c r="UJK5891" s="248"/>
      <x:c r="UJL5891" s="248"/>
      <x:c r="UJM5891" s="248"/>
      <x:c r="UJN5891" s="248"/>
      <x:c r="UJO5891" s="248"/>
      <x:c r="UJP5891" s="248"/>
      <x:c r="UJQ5891" s="248"/>
      <x:c r="UJR5891" s="248"/>
      <x:c r="UJS5891" s="248"/>
      <x:c r="UJT5891" s="248"/>
      <x:c r="UJU5891" s="248"/>
      <x:c r="UJV5891" s="248"/>
      <x:c r="UJW5891" s="248"/>
      <x:c r="UJX5891" s="248"/>
      <x:c r="UJY5891" s="248"/>
      <x:c r="UJZ5891" s="248"/>
      <x:c r="UKA5891" s="248"/>
      <x:c r="UKB5891" s="248"/>
      <x:c r="UKC5891" s="248"/>
      <x:c r="UKD5891" s="248"/>
      <x:c r="UKE5891" s="248"/>
      <x:c r="UKF5891" s="248"/>
      <x:c r="UKG5891" s="248"/>
      <x:c r="UKH5891" s="248"/>
      <x:c r="UKI5891" s="248"/>
      <x:c r="UKJ5891" s="248"/>
      <x:c r="UKK5891" s="248"/>
      <x:c r="UKL5891" s="248"/>
      <x:c r="UKM5891" s="248"/>
      <x:c r="UKN5891" s="248"/>
      <x:c r="UKO5891" s="248"/>
      <x:c r="UKP5891" s="248"/>
      <x:c r="UKQ5891" s="248"/>
      <x:c r="UKR5891" s="248"/>
      <x:c r="UKS5891" s="248"/>
      <x:c r="UKT5891" s="248"/>
      <x:c r="UKU5891" s="248"/>
      <x:c r="UKV5891" s="248"/>
      <x:c r="UKW5891" s="248"/>
      <x:c r="UKX5891" s="248"/>
      <x:c r="UKY5891" s="248"/>
      <x:c r="UKZ5891" s="248"/>
      <x:c r="ULA5891" s="248"/>
      <x:c r="ULB5891" s="248"/>
      <x:c r="ULC5891" s="248"/>
      <x:c r="ULD5891" s="248"/>
      <x:c r="ULE5891" s="248"/>
      <x:c r="ULF5891" s="248"/>
      <x:c r="ULG5891" s="248"/>
      <x:c r="ULH5891" s="248"/>
      <x:c r="ULI5891" s="248"/>
      <x:c r="ULJ5891" s="248"/>
      <x:c r="ULK5891" s="248"/>
      <x:c r="ULL5891" s="248"/>
      <x:c r="ULM5891" s="248"/>
      <x:c r="ULN5891" s="248"/>
      <x:c r="ULO5891" s="248"/>
      <x:c r="ULP5891" s="248"/>
      <x:c r="ULQ5891" s="248"/>
      <x:c r="ULR5891" s="248"/>
      <x:c r="ULS5891" s="248"/>
      <x:c r="ULT5891" s="248"/>
      <x:c r="ULU5891" s="248"/>
      <x:c r="ULV5891" s="248"/>
      <x:c r="ULW5891" s="248"/>
      <x:c r="ULX5891" s="248"/>
      <x:c r="ULY5891" s="248"/>
      <x:c r="ULZ5891" s="248"/>
      <x:c r="UMA5891" s="248"/>
      <x:c r="UMB5891" s="248"/>
      <x:c r="UMC5891" s="248"/>
      <x:c r="UMD5891" s="248"/>
      <x:c r="UME5891" s="248"/>
      <x:c r="UMF5891" s="248"/>
      <x:c r="UMG5891" s="248"/>
      <x:c r="UMH5891" s="248"/>
      <x:c r="UMI5891" s="248"/>
      <x:c r="UMJ5891" s="248"/>
      <x:c r="UMK5891" s="248"/>
      <x:c r="UML5891" s="248"/>
      <x:c r="UMM5891" s="248"/>
      <x:c r="UMN5891" s="248"/>
      <x:c r="UMO5891" s="248"/>
      <x:c r="UMP5891" s="248"/>
      <x:c r="UMQ5891" s="248"/>
      <x:c r="UMR5891" s="248"/>
      <x:c r="UMS5891" s="248"/>
      <x:c r="UMT5891" s="248"/>
      <x:c r="UMU5891" s="248"/>
      <x:c r="UMV5891" s="248"/>
      <x:c r="UMW5891" s="248"/>
      <x:c r="UMX5891" s="248"/>
      <x:c r="UMY5891" s="248"/>
      <x:c r="UMZ5891" s="248"/>
      <x:c r="UNA5891" s="248"/>
      <x:c r="UNB5891" s="248"/>
      <x:c r="UNC5891" s="248"/>
      <x:c r="UND5891" s="248"/>
      <x:c r="UNE5891" s="248"/>
      <x:c r="UNF5891" s="248"/>
      <x:c r="UNG5891" s="248"/>
      <x:c r="UNH5891" s="248"/>
      <x:c r="UNI5891" s="248"/>
      <x:c r="UNJ5891" s="248"/>
      <x:c r="UNK5891" s="248"/>
      <x:c r="UNL5891" s="248"/>
      <x:c r="UNM5891" s="248"/>
      <x:c r="UNN5891" s="248"/>
      <x:c r="UNO5891" s="248"/>
      <x:c r="UNP5891" s="248"/>
      <x:c r="UNQ5891" s="248"/>
      <x:c r="UNR5891" s="248"/>
      <x:c r="UNS5891" s="248"/>
      <x:c r="UNT5891" s="248"/>
      <x:c r="UNU5891" s="248"/>
      <x:c r="UNV5891" s="248"/>
      <x:c r="UNW5891" s="248"/>
      <x:c r="UNX5891" s="248"/>
      <x:c r="UNY5891" s="248"/>
      <x:c r="UNZ5891" s="248"/>
      <x:c r="UOA5891" s="248"/>
      <x:c r="UOB5891" s="248"/>
      <x:c r="UOC5891" s="248"/>
      <x:c r="UOD5891" s="248"/>
      <x:c r="UOE5891" s="248"/>
      <x:c r="UOF5891" s="248"/>
      <x:c r="UOG5891" s="248"/>
      <x:c r="UOH5891" s="248"/>
      <x:c r="UOI5891" s="248"/>
      <x:c r="UOJ5891" s="248"/>
      <x:c r="UOK5891" s="248"/>
      <x:c r="UOL5891" s="248"/>
      <x:c r="UOM5891" s="248"/>
      <x:c r="UON5891" s="248"/>
      <x:c r="UOO5891" s="248"/>
      <x:c r="UOP5891" s="248"/>
      <x:c r="UOQ5891" s="248"/>
      <x:c r="UOR5891" s="248"/>
      <x:c r="UOS5891" s="248"/>
      <x:c r="UOT5891" s="248"/>
      <x:c r="UOU5891" s="248"/>
      <x:c r="UOV5891" s="248"/>
      <x:c r="UOW5891" s="248"/>
      <x:c r="UOX5891" s="248"/>
      <x:c r="UOY5891" s="248"/>
      <x:c r="UOZ5891" s="248"/>
      <x:c r="UPA5891" s="248"/>
      <x:c r="UPB5891" s="248"/>
      <x:c r="UPC5891" s="248"/>
      <x:c r="UPD5891" s="248"/>
      <x:c r="UPE5891" s="248"/>
      <x:c r="UPF5891" s="248"/>
      <x:c r="UPG5891" s="248"/>
      <x:c r="UPH5891" s="248"/>
      <x:c r="UPI5891" s="248"/>
      <x:c r="UPJ5891" s="248"/>
      <x:c r="UPK5891" s="248"/>
      <x:c r="UPL5891" s="248"/>
      <x:c r="UPM5891" s="248"/>
      <x:c r="UPN5891" s="248"/>
      <x:c r="UPO5891" s="248"/>
      <x:c r="UPP5891" s="248"/>
      <x:c r="UPQ5891" s="248"/>
      <x:c r="UPR5891" s="248"/>
      <x:c r="UPS5891" s="248"/>
      <x:c r="UPT5891" s="248"/>
      <x:c r="UPU5891" s="248"/>
      <x:c r="UPV5891" s="248"/>
      <x:c r="UPW5891" s="248"/>
      <x:c r="UPX5891" s="248"/>
      <x:c r="UPY5891" s="248"/>
      <x:c r="UPZ5891" s="248"/>
      <x:c r="UQA5891" s="248"/>
      <x:c r="UQB5891" s="248"/>
      <x:c r="UQC5891" s="248"/>
      <x:c r="UQD5891" s="248"/>
      <x:c r="UQE5891" s="248"/>
      <x:c r="UQF5891" s="248"/>
      <x:c r="UQG5891" s="248"/>
      <x:c r="UQH5891" s="248"/>
      <x:c r="UQI5891" s="248"/>
      <x:c r="UQJ5891" s="248"/>
      <x:c r="UQK5891" s="248"/>
      <x:c r="UQL5891" s="248"/>
      <x:c r="UQM5891" s="248"/>
      <x:c r="UQN5891" s="248"/>
      <x:c r="UQO5891" s="248"/>
      <x:c r="UQP5891" s="248"/>
      <x:c r="UQQ5891" s="248"/>
      <x:c r="UQR5891" s="248"/>
      <x:c r="UQS5891" s="248"/>
      <x:c r="UQT5891" s="248"/>
      <x:c r="UQU5891" s="248"/>
      <x:c r="UQV5891" s="248"/>
      <x:c r="UQW5891" s="248"/>
      <x:c r="UQX5891" s="248"/>
      <x:c r="UQY5891" s="248"/>
      <x:c r="UQZ5891" s="248"/>
      <x:c r="URA5891" s="248"/>
      <x:c r="URB5891" s="248"/>
      <x:c r="URC5891" s="248"/>
      <x:c r="URD5891" s="248"/>
      <x:c r="URE5891" s="248"/>
      <x:c r="URF5891" s="248"/>
      <x:c r="URG5891" s="248"/>
      <x:c r="URH5891" s="248"/>
      <x:c r="URI5891" s="248"/>
      <x:c r="URJ5891" s="248"/>
      <x:c r="URK5891" s="248"/>
      <x:c r="URL5891" s="248"/>
      <x:c r="URM5891" s="248"/>
      <x:c r="URN5891" s="248"/>
      <x:c r="URO5891" s="248"/>
      <x:c r="URP5891" s="248"/>
      <x:c r="URQ5891" s="248"/>
      <x:c r="URR5891" s="248"/>
      <x:c r="URS5891" s="248"/>
      <x:c r="URT5891" s="248"/>
      <x:c r="URU5891" s="248"/>
      <x:c r="URV5891" s="248"/>
      <x:c r="URW5891" s="248"/>
      <x:c r="URX5891" s="248"/>
      <x:c r="URY5891" s="248"/>
      <x:c r="URZ5891" s="248"/>
      <x:c r="USA5891" s="248"/>
      <x:c r="USB5891" s="248"/>
      <x:c r="USC5891" s="248"/>
      <x:c r="USD5891" s="248"/>
      <x:c r="USE5891" s="248"/>
      <x:c r="USF5891" s="248"/>
      <x:c r="USG5891" s="248"/>
      <x:c r="USH5891" s="248"/>
      <x:c r="USI5891" s="248"/>
      <x:c r="USJ5891" s="248"/>
      <x:c r="USK5891" s="248"/>
      <x:c r="USL5891" s="248"/>
      <x:c r="USM5891" s="248"/>
      <x:c r="USN5891" s="248"/>
      <x:c r="USO5891" s="248"/>
      <x:c r="USP5891" s="248"/>
      <x:c r="USQ5891" s="248"/>
      <x:c r="USR5891" s="248"/>
      <x:c r="USS5891" s="248"/>
      <x:c r="UST5891" s="248"/>
      <x:c r="USU5891" s="248"/>
      <x:c r="USV5891" s="248"/>
      <x:c r="USW5891" s="248"/>
      <x:c r="USX5891" s="248"/>
      <x:c r="USY5891" s="248"/>
      <x:c r="USZ5891" s="248"/>
      <x:c r="UTA5891" s="248"/>
      <x:c r="UTB5891" s="248"/>
      <x:c r="UTC5891" s="248"/>
      <x:c r="UTD5891" s="248"/>
      <x:c r="UTE5891" s="248"/>
      <x:c r="UTF5891" s="248"/>
      <x:c r="UTG5891" s="248"/>
      <x:c r="UTH5891" s="248"/>
      <x:c r="UTI5891" s="248"/>
      <x:c r="UTJ5891" s="248"/>
      <x:c r="UTK5891" s="248"/>
      <x:c r="UTL5891" s="248"/>
      <x:c r="UTM5891" s="248"/>
      <x:c r="UTN5891" s="248"/>
      <x:c r="UTO5891" s="248"/>
      <x:c r="UTP5891" s="248"/>
      <x:c r="UTQ5891" s="248"/>
      <x:c r="UTR5891" s="248"/>
      <x:c r="UTS5891" s="248"/>
      <x:c r="UTT5891" s="248"/>
      <x:c r="UTU5891" s="248"/>
      <x:c r="UTV5891" s="248"/>
      <x:c r="UTW5891" s="248"/>
      <x:c r="UTX5891" s="248"/>
      <x:c r="UTY5891" s="248"/>
      <x:c r="UTZ5891" s="248"/>
      <x:c r="UUA5891" s="248"/>
      <x:c r="UUB5891" s="248"/>
      <x:c r="UUC5891" s="248"/>
      <x:c r="UUD5891" s="248"/>
      <x:c r="UUE5891" s="248"/>
      <x:c r="UUF5891" s="248"/>
      <x:c r="UUG5891" s="248"/>
      <x:c r="UUH5891" s="248"/>
      <x:c r="UUI5891" s="248"/>
      <x:c r="UUJ5891" s="248"/>
      <x:c r="UUK5891" s="248"/>
      <x:c r="UUL5891" s="248"/>
      <x:c r="UUM5891" s="248"/>
      <x:c r="UUN5891" s="248"/>
      <x:c r="UUO5891" s="248"/>
      <x:c r="UUP5891" s="248"/>
      <x:c r="UUQ5891" s="248"/>
      <x:c r="UUR5891" s="248"/>
      <x:c r="UUS5891" s="248"/>
      <x:c r="UUT5891" s="248"/>
      <x:c r="UUU5891" s="248"/>
      <x:c r="UUV5891" s="248"/>
      <x:c r="UUW5891" s="248"/>
      <x:c r="UUX5891" s="248"/>
      <x:c r="UUY5891" s="248"/>
      <x:c r="UUZ5891" s="248"/>
      <x:c r="UVA5891" s="248"/>
      <x:c r="UVB5891" s="248"/>
      <x:c r="UVC5891" s="248"/>
      <x:c r="UVD5891" s="248"/>
      <x:c r="UVE5891" s="248"/>
      <x:c r="UVF5891" s="248"/>
      <x:c r="UVG5891" s="248"/>
      <x:c r="UVH5891" s="248"/>
      <x:c r="UVI5891" s="248"/>
      <x:c r="UVJ5891" s="248"/>
      <x:c r="UVK5891" s="248"/>
      <x:c r="UVL5891" s="248"/>
      <x:c r="UVM5891" s="248"/>
      <x:c r="UVN5891" s="248"/>
      <x:c r="UVO5891" s="248"/>
      <x:c r="UVP5891" s="248"/>
      <x:c r="UVQ5891" s="248"/>
      <x:c r="UVR5891" s="248"/>
      <x:c r="UVS5891" s="248"/>
      <x:c r="UVT5891" s="248"/>
      <x:c r="UVU5891" s="248"/>
      <x:c r="UVV5891" s="248"/>
      <x:c r="UVW5891" s="248"/>
      <x:c r="UVX5891" s="248"/>
      <x:c r="UVY5891" s="248"/>
      <x:c r="UVZ5891" s="248"/>
      <x:c r="UWA5891" s="248"/>
      <x:c r="UWB5891" s="248"/>
      <x:c r="UWC5891" s="248"/>
      <x:c r="UWD5891" s="248"/>
      <x:c r="UWE5891" s="248"/>
      <x:c r="UWF5891" s="248"/>
      <x:c r="UWG5891" s="248"/>
      <x:c r="UWH5891" s="248"/>
      <x:c r="UWI5891" s="248"/>
      <x:c r="UWJ5891" s="248"/>
      <x:c r="UWK5891" s="248"/>
      <x:c r="UWL5891" s="248"/>
      <x:c r="UWM5891" s="248"/>
      <x:c r="UWN5891" s="248"/>
      <x:c r="UWO5891" s="248"/>
      <x:c r="UWP5891" s="248"/>
      <x:c r="UWQ5891" s="248"/>
      <x:c r="UWR5891" s="248"/>
      <x:c r="UWS5891" s="248"/>
      <x:c r="UWT5891" s="248"/>
      <x:c r="UWU5891" s="248"/>
      <x:c r="UWV5891" s="248"/>
      <x:c r="UWW5891" s="248"/>
      <x:c r="UWX5891" s="248"/>
      <x:c r="UWY5891" s="248"/>
      <x:c r="UWZ5891" s="248"/>
      <x:c r="UXA5891" s="248"/>
      <x:c r="UXB5891" s="248"/>
      <x:c r="UXC5891" s="248"/>
      <x:c r="UXD5891" s="248"/>
      <x:c r="UXE5891" s="248"/>
      <x:c r="UXF5891" s="248"/>
      <x:c r="UXG5891" s="248"/>
      <x:c r="UXH5891" s="248"/>
      <x:c r="UXI5891" s="248"/>
      <x:c r="UXJ5891" s="248"/>
      <x:c r="UXK5891" s="248"/>
      <x:c r="UXL5891" s="248"/>
      <x:c r="UXM5891" s="248"/>
      <x:c r="UXN5891" s="248"/>
      <x:c r="UXO5891" s="248"/>
      <x:c r="UXP5891" s="248"/>
      <x:c r="UXQ5891" s="248"/>
      <x:c r="UXR5891" s="248"/>
      <x:c r="UXS5891" s="248"/>
      <x:c r="UXT5891" s="248"/>
      <x:c r="UXU5891" s="248"/>
      <x:c r="UXV5891" s="248"/>
      <x:c r="UXW5891" s="248"/>
      <x:c r="UXX5891" s="248"/>
      <x:c r="UXY5891" s="248"/>
      <x:c r="UXZ5891" s="248"/>
      <x:c r="UYA5891" s="248"/>
      <x:c r="UYB5891" s="248"/>
      <x:c r="UYC5891" s="248"/>
      <x:c r="UYD5891" s="248"/>
      <x:c r="UYE5891" s="248"/>
      <x:c r="UYF5891" s="248"/>
      <x:c r="UYG5891" s="248"/>
      <x:c r="UYH5891" s="248"/>
      <x:c r="UYI5891" s="248"/>
      <x:c r="UYJ5891" s="248"/>
      <x:c r="UYK5891" s="248"/>
      <x:c r="UYL5891" s="248"/>
      <x:c r="UYM5891" s="248"/>
      <x:c r="UYN5891" s="248"/>
      <x:c r="UYO5891" s="248"/>
      <x:c r="UYP5891" s="248"/>
      <x:c r="UYQ5891" s="248"/>
      <x:c r="UYR5891" s="248"/>
      <x:c r="UYS5891" s="248"/>
      <x:c r="UYT5891" s="248"/>
      <x:c r="UYU5891" s="248"/>
      <x:c r="UYV5891" s="248"/>
      <x:c r="UYW5891" s="248"/>
      <x:c r="UYX5891" s="248"/>
      <x:c r="UYY5891" s="248"/>
      <x:c r="UYZ5891" s="248"/>
      <x:c r="UZA5891" s="248"/>
      <x:c r="UZB5891" s="248"/>
      <x:c r="UZC5891" s="248"/>
      <x:c r="UZD5891" s="248"/>
      <x:c r="UZE5891" s="248"/>
      <x:c r="UZF5891" s="248"/>
      <x:c r="UZG5891" s="248"/>
      <x:c r="UZH5891" s="248"/>
      <x:c r="UZI5891" s="248"/>
      <x:c r="UZJ5891" s="248"/>
      <x:c r="UZK5891" s="248"/>
      <x:c r="UZL5891" s="248"/>
      <x:c r="UZM5891" s="248"/>
      <x:c r="UZN5891" s="248"/>
      <x:c r="UZO5891" s="248"/>
      <x:c r="UZP5891" s="248"/>
      <x:c r="UZQ5891" s="248"/>
      <x:c r="UZR5891" s="248"/>
      <x:c r="UZS5891" s="248"/>
      <x:c r="UZT5891" s="248"/>
      <x:c r="UZU5891" s="248"/>
      <x:c r="UZV5891" s="248"/>
      <x:c r="UZW5891" s="248"/>
      <x:c r="UZX5891" s="248"/>
      <x:c r="UZY5891" s="248"/>
      <x:c r="UZZ5891" s="248"/>
      <x:c r="VAA5891" s="248"/>
      <x:c r="VAB5891" s="248"/>
      <x:c r="VAC5891" s="248"/>
      <x:c r="VAD5891" s="248"/>
      <x:c r="VAE5891" s="248"/>
      <x:c r="VAF5891" s="248"/>
      <x:c r="VAG5891" s="248"/>
      <x:c r="VAH5891" s="248"/>
      <x:c r="VAI5891" s="248"/>
      <x:c r="VAJ5891" s="248"/>
      <x:c r="VAK5891" s="248"/>
      <x:c r="VAL5891" s="248"/>
      <x:c r="VAM5891" s="248"/>
      <x:c r="VAN5891" s="248"/>
      <x:c r="VAO5891" s="248"/>
      <x:c r="VAP5891" s="248"/>
      <x:c r="VAQ5891" s="248"/>
      <x:c r="VAR5891" s="248"/>
      <x:c r="VAS5891" s="248"/>
      <x:c r="VAT5891" s="248"/>
      <x:c r="VAU5891" s="248"/>
      <x:c r="VAV5891" s="248"/>
      <x:c r="VAW5891" s="248"/>
      <x:c r="VAX5891" s="248"/>
      <x:c r="VAY5891" s="248"/>
      <x:c r="VAZ5891" s="248"/>
      <x:c r="VBA5891" s="248"/>
      <x:c r="VBB5891" s="248"/>
      <x:c r="VBC5891" s="248"/>
      <x:c r="VBD5891" s="248"/>
      <x:c r="VBE5891" s="248"/>
      <x:c r="VBF5891" s="248"/>
      <x:c r="VBG5891" s="248"/>
      <x:c r="VBH5891" s="248"/>
      <x:c r="VBI5891" s="248"/>
      <x:c r="VBJ5891" s="248"/>
      <x:c r="VBK5891" s="248"/>
      <x:c r="VBL5891" s="248"/>
      <x:c r="VBM5891" s="248"/>
      <x:c r="VBN5891" s="248"/>
      <x:c r="VBO5891" s="248"/>
      <x:c r="VBP5891" s="248"/>
      <x:c r="VBQ5891" s="248"/>
      <x:c r="VBR5891" s="248"/>
      <x:c r="VBS5891" s="248"/>
      <x:c r="VBT5891" s="248"/>
      <x:c r="VBU5891" s="248"/>
      <x:c r="VBV5891" s="248"/>
      <x:c r="VBW5891" s="248"/>
      <x:c r="VBX5891" s="248"/>
      <x:c r="VBY5891" s="248"/>
      <x:c r="VBZ5891" s="248"/>
      <x:c r="VCA5891" s="248"/>
      <x:c r="VCB5891" s="248"/>
      <x:c r="VCC5891" s="248"/>
      <x:c r="VCD5891" s="248"/>
      <x:c r="VCE5891" s="248"/>
      <x:c r="VCF5891" s="248"/>
      <x:c r="VCG5891" s="248"/>
      <x:c r="VCH5891" s="248"/>
      <x:c r="VCI5891" s="248"/>
      <x:c r="VCJ5891" s="248"/>
      <x:c r="VCK5891" s="248"/>
      <x:c r="VCL5891" s="248"/>
      <x:c r="VCM5891" s="248"/>
      <x:c r="VCN5891" s="248"/>
      <x:c r="VCO5891" s="248"/>
      <x:c r="VCP5891" s="248"/>
      <x:c r="VCQ5891" s="248"/>
      <x:c r="VCR5891" s="248"/>
      <x:c r="VCS5891" s="248"/>
      <x:c r="VCT5891" s="248"/>
      <x:c r="VCU5891" s="248"/>
      <x:c r="VCV5891" s="248"/>
      <x:c r="VCW5891" s="248"/>
      <x:c r="VCX5891" s="248"/>
      <x:c r="VCY5891" s="248"/>
      <x:c r="VCZ5891" s="248"/>
      <x:c r="VDA5891" s="248"/>
      <x:c r="VDB5891" s="248"/>
      <x:c r="VDC5891" s="248"/>
      <x:c r="VDD5891" s="248"/>
      <x:c r="VDE5891" s="248"/>
      <x:c r="VDF5891" s="248"/>
      <x:c r="VDG5891" s="248"/>
      <x:c r="VDH5891" s="248"/>
      <x:c r="VDI5891" s="248"/>
      <x:c r="VDJ5891" s="248"/>
      <x:c r="VDK5891" s="248"/>
      <x:c r="VDL5891" s="248"/>
      <x:c r="VDM5891" s="248"/>
      <x:c r="VDN5891" s="248"/>
      <x:c r="VDO5891" s="248"/>
      <x:c r="VDP5891" s="248"/>
      <x:c r="VDQ5891" s="248"/>
      <x:c r="VDR5891" s="248"/>
      <x:c r="VDS5891" s="248"/>
      <x:c r="VDT5891" s="248"/>
      <x:c r="VDU5891" s="248"/>
      <x:c r="VDV5891" s="248"/>
      <x:c r="VDW5891" s="248"/>
      <x:c r="VDX5891" s="248"/>
      <x:c r="VDY5891" s="248"/>
      <x:c r="VDZ5891" s="248"/>
      <x:c r="VEA5891" s="248"/>
      <x:c r="VEB5891" s="248"/>
      <x:c r="VEC5891" s="248"/>
      <x:c r="VED5891" s="248"/>
      <x:c r="VEE5891" s="248"/>
      <x:c r="VEF5891" s="248"/>
      <x:c r="VEG5891" s="248"/>
      <x:c r="VEH5891" s="248"/>
      <x:c r="VEI5891" s="248"/>
      <x:c r="VEJ5891" s="248"/>
      <x:c r="VEK5891" s="248"/>
      <x:c r="VEL5891" s="248"/>
      <x:c r="VEM5891" s="248"/>
      <x:c r="VEN5891" s="248"/>
      <x:c r="VEO5891" s="248"/>
      <x:c r="VEP5891" s="248"/>
      <x:c r="VEQ5891" s="248"/>
      <x:c r="VER5891" s="248"/>
      <x:c r="VES5891" s="248"/>
      <x:c r="VET5891" s="248"/>
      <x:c r="VEU5891" s="248"/>
      <x:c r="VEV5891" s="248"/>
      <x:c r="VEW5891" s="248"/>
      <x:c r="VEX5891" s="248"/>
      <x:c r="VEY5891" s="248"/>
      <x:c r="VEZ5891" s="248"/>
      <x:c r="VFA5891" s="248"/>
      <x:c r="VFB5891" s="248"/>
      <x:c r="VFC5891" s="248"/>
      <x:c r="VFD5891" s="248"/>
      <x:c r="VFE5891" s="248"/>
      <x:c r="VFF5891" s="248"/>
      <x:c r="VFG5891" s="248"/>
      <x:c r="VFH5891" s="248"/>
      <x:c r="VFI5891" s="248"/>
      <x:c r="VFJ5891" s="248"/>
      <x:c r="VFK5891" s="248"/>
      <x:c r="VFL5891" s="248"/>
      <x:c r="VFM5891" s="248"/>
      <x:c r="VFN5891" s="248"/>
      <x:c r="VFO5891" s="248"/>
      <x:c r="VFP5891" s="248"/>
      <x:c r="VFQ5891" s="248"/>
      <x:c r="VFR5891" s="248"/>
      <x:c r="VFS5891" s="248"/>
      <x:c r="VFT5891" s="248"/>
      <x:c r="VFU5891" s="248"/>
      <x:c r="VFV5891" s="248"/>
      <x:c r="VFW5891" s="248"/>
      <x:c r="VFX5891" s="248"/>
      <x:c r="VFY5891" s="248"/>
      <x:c r="VFZ5891" s="248"/>
      <x:c r="VGA5891" s="248"/>
      <x:c r="VGB5891" s="248"/>
      <x:c r="VGC5891" s="248"/>
      <x:c r="VGD5891" s="248"/>
      <x:c r="VGE5891" s="248"/>
      <x:c r="VGF5891" s="248"/>
      <x:c r="VGG5891" s="248"/>
      <x:c r="VGH5891" s="248"/>
      <x:c r="VGI5891" s="248"/>
      <x:c r="VGJ5891" s="248"/>
      <x:c r="VGK5891" s="248"/>
      <x:c r="VGL5891" s="248"/>
      <x:c r="VGM5891" s="248"/>
      <x:c r="VGN5891" s="248"/>
      <x:c r="VGO5891" s="248"/>
      <x:c r="VGP5891" s="248"/>
      <x:c r="VGQ5891" s="248"/>
      <x:c r="VGR5891" s="248"/>
      <x:c r="VGS5891" s="248"/>
      <x:c r="VGT5891" s="248"/>
      <x:c r="VGU5891" s="248"/>
      <x:c r="VGV5891" s="248"/>
      <x:c r="VGW5891" s="248"/>
      <x:c r="VGX5891" s="248"/>
      <x:c r="VGY5891" s="248"/>
      <x:c r="VGZ5891" s="248"/>
      <x:c r="VHA5891" s="248"/>
      <x:c r="VHB5891" s="248"/>
      <x:c r="VHC5891" s="248"/>
      <x:c r="VHD5891" s="248"/>
      <x:c r="VHE5891" s="248"/>
      <x:c r="VHF5891" s="248"/>
      <x:c r="VHG5891" s="248"/>
      <x:c r="VHH5891" s="248"/>
      <x:c r="VHI5891" s="248"/>
      <x:c r="VHJ5891" s="248"/>
      <x:c r="VHK5891" s="248"/>
      <x:c r="VHL5891" s="248"/>
      <x:c r="VHM5891" s="248"/>
      <x:c r="VHN5891" s="248"/>
      <x:c r="VHO5891" s="248"/>
      <x:c r="VHP5891" s="248"/>
      <x:c r="VHQ5891" s="248"/>
      <x:c r="VHR5891" s="248"/>
      <x:c r="VHS5891" s="248"/>
      <x:c r="VHT5891" s="248"/>
      <x:c r="VHU5891" s="248"/>
      <x:c r="VHV5891" s="248"/>
      <x:c r="VHW5891" s="248"/>
      <x:c r="VHX5891" s="248"/>
      <x:c r="VHY5891" s="248"/>
      <x:c r="VHZ5891" s="248"/>
      <x:c r="VIA5891" s="248"/>
      <x:c r="VIB5891" s="248"/>
      <x:c r="VIC5891" s="248"/>
      <x:c r="VID5891" s="248"/>
      <x:c r="VIE5891" s="248"/>
      <x:c r="VIF5891" s="248"/>
      <x:c r="VIG5891" s="248"/>
      <x:c r="VIH5891" s="248"/>
      <x:c r="VII5891" s="248"/>
      <x:c r="VIJ5891" s="248"/>
      <x:c r="VIK5891" s="248"/>
      <x:c r="VIL5891" s="248"/>
      <x:c r="VIM5891" s="248"/>
      <x:c r="VIN5891" s="248"/>
      <x:c r="VIO5891" s="248"/>
      <x:c r="VIP5891" s="248"/>
      <x:c r="VIQ5891" s="248"/>
      <x:c r="VIR5891" s="248"/>
      <x:c r="VIS5891" s="248"/>
      <x:c r="VIT5891" s="248"/>
      <x:c r="VIU5891" s="248"/>
      <x:c r="VIV5891" s="248"/>
      <x:c r="VIW5891" s="248"/>
      <x:c r="VIX5891" s="248"/>
      <x:c r="VIY5891" s="248"/>
      <x:c r="VIZ5891" s="248"/>
      <x:c r="VJA5891" s="248"/>
      <x:c r="VJB5891" s="248"/>
      <x:c r="VJC5891" s="248"/>
      <x:c r="VJD5891" s="248"/>
      <x:c r="VJE5891" s="248"/>
      <x:c r="VJF5891" s="248"/>
      <x:c r="VJG5891" s="248"/>
      <x:c r="VJH5891" s="248"/>
      <x:c r="VJI5891" s="248"/>
      <x:c r="VJJ5891" s="248"/>
      <x:c r="VJK5891" s="248"/>
      <x:c r="VJL5891" s="248"/>
      <x:c r="VJM5891" s="248"/>
      <x:c r="VJN5891" s="248"/>
      <x:c r="VJO5891" s="248"/>
      <x:c r="VJP5891" s="248"/>
      <x:c r="VJQ5891" s="248"/>
      <x:c r="VJR5891" s="248"/>
      <x:c r="VJS5891" s="248"/>
      <x:c r="VJT5891" s="248"/>
      <x:c r="VJU5891" s="248"/>
      <x:c r="VJV5891" s="248"/>
      <x:c r="VJW5891" s="248"/>
      <x:c r="VJX5891" s="248"/>
      <x:c r="VJY5891" s="248"/>
      <x:c r="VJZ5891" s="248"/>
      <x:c r="VKA5891" s="248"/>
      <x:c r="VKB5891" s="248"/>
      <x:c r="VKC5891" s="248"/>
      <x:c r="VKD5891" s="248"/>
      <x:c r="VKE5891" s="248"/>
      <x:c r="VKF5891" s="248"/>
      <x:c r="VKG5891" s="248"/>
      <x:c r="VKH5891" s="248"/>
      <x:c r="VKI5891" s="248"/>
      <x:c r="VKJ5891" s="248"/>
      <x:c r="VKK5891" s="248"/>
      <x:c r="VKL5891" s="248"/>
      <x:c r="VKM5891" s="248"/>
      <x:c r="VKN5891" s="248"/>
      <x:c r="VKO5891" s="248"/>
      <x:c r="VKP5891" s="248"/>
      <x:c r="VKQ5891" s="248"/>
      <x:c r="VKR5891" s="248"/>
      <x:c r="VKS5891" s="248"/>
      <x:c r="VKT5891" s="248"/>
      <x:c r="VKU5891" s="248"/>
      <x:c r="VKV5891" s="248"/>
      <x:c r="VKW5891" s="248"/>
      <x:c r="VKX5891" s="248"/>
      <x:c r="VKY5891" s="248"/>
      <x:c r="VKZ5891" s="248"/>
      <x:c r="VLA5891" s="248"/>
      <x:c r="VLB5891" s="248"/>
      <x:c r="VLC5891" s="248"/>
      <x:c r="VLD5891" s="248"/>
      <x:c r="VLE5891" s="248"/>
      <x:c r="VLF5891" s="248"/>
      <x:c r="VLG5891" s="248"/>
      <x:c r="VLH5891" s="248"/>
      <x:c r="VLI5891" s="248"/>
      <x:c r="VLJ5891" s="248"/>
      <x:c r="VLK5891" s="248"/>
      <x:c r="VLL5891" s="248"/>
      <x:c r="VLM5891" s="248"/>
      <x:c r="VLN5891" s="248"/>
      <x:c r="VLO5891" s="248"/>
      <x:c r="VLP5891" s="248"/>
      <x:c r="VLQ5891" s="248"/>
      <x:c r="VLR5891" s="248"/>
      <x:c r="VLS5891" s="248"/>
      <x:c r="VLT5891" s="248"/>
      <x:c r="VLU5891" s="248"/>
      <x:c r="VLV5891" s="248"/>
      <x:c r="VLW5891" s="248"/>
      <x:c r="VLX5891" s="248"/>
      <x:c r="VLY5891" s="248"/>
      <x:c r="VLZ5891" s="248"/>
      <x:c r="VMA5891" s="248"/>
      <x:c r="VMB5891" s="248"/>
      <x:c r="VMC5891" s="248"/>
      <x:c r="VMD5891" s="248"/>
      <x:c r="VME5891" s="248"/>
      <x:c r="VMF5891" s="248"/>
      <x:c r="VMG5891" s="248"/>
      <x:c r="VMH5891" s="248"/>
      <x:c r="VMI5891" s="248"/>
      <x:c r="VMJ5891" s="248"/>
      <x:c r="VMK5891" s="248"/>
      <x:c r="VML5891" s="248"/>
      <x:c r="VMM5891" s="248"/>
      <x:c r="VMN5891" s="248"/>
      <x:c r="VMO5891" s="248"/>
      <x:c r="VMP5891" s="248"/>
      <x:c r="VMQ5891" s="248"/>
      <x:c r="VMR5891" s="248"/>
      <x:c r="VMS5891" s="248"/>
      <x:c r="VMT5891" s="248"/>
      <x:c r="VMU5891" s="248"/>
      <x:c r="VMV5891" s="248"/>
      <x:c r="VMW5891" s="248"/>
      <x:c r="VMX5891" s="248"/>
      <x:c r="VMY5891" s="248"/>
      <x:c r="VMZ5891" s="248"/>
      <x:c r="VNA5891" s="248"/>
      <x:c r="VNB5891" s="248"/>
      <x:c r="VNC5891" s="248"/>
      <x:c r="VND5891" s="248"/>
      <x:c r="VNE5891" s="248"/>
      <x:c r="VNF5891" s="248"/>
      <x:c r="VNG5891" s="248"/>
      <x:c r="VNH5891" s="248"/>
      <x:c r="VNI5891" s="248"/>
      <x:c r="VNJ5891" s="248"/>
      <x:c r="VNK5891" s="248"/>
      <x:c r="VNL5891" s="248"/>
      <x:c r="VNM5891" s="248"/>
      <x:c r="VNN5891" s="248"/>
      <x:c r="VNO5891" s="248"/>
      <x:c r="VNP5891" s="248"/>
      <x:c r="VNQ5891" s="248"/>
      <x:c r="VNR5891" s="248"/>
      <x:c r="VNS5891" s="248"/>
      <x:c r="VNT5891" s="248"/>
      <x:c r="VNU5891" s="248"/>
      <x:c r="VNV5891" s="248"/>
      <x:c r="VNW5891" s="248"/>
      <x:c r="VNX5891" s="248"/>
      <x:c r="VNY5891" s="248"/>
      <x:c r="VNZ5891" s="248"/>
      <x:c r="VOA5891" s="248"/>
      <x:c r="VOB5891" s="248"/>
      <x:c r="VOC5891" s="248"/>
      <x:c r="VOD5891" s="248"/>
      <x:c r="VOE5891" s="248"/>
      <x:c r="VOF5891" s="248"/>
      <x:c r="VOG5891" s="248"/>
      <x:c r="VOH5891" s="248"/>
      <x:c r="VOI5891" s="248"/>
      <x:c r="VOJ5891" s="248"/>
      <x:c r="VOK5891" s="248"/>
      <x:c r="VOL5891" s="248"/>
      <x:c r="VOM5891" s="248"/>
      <x:c r="VON5891" s="248"/>
      <x:c r="VOO5891" s="248"/>
      <x:c r="VOP5891" s="248"/>
      <x:c r="VOQ5891" s="248"/>
      <x:c r="VOR5891" s="248"/>
      <x:c r="VOS5891" s="248"/>
      <x:c r="VOT5891" s="248"/>
      <x:c r="VOU5891" s="248"/>
      <x:c r="VOV5891" s="248"/>
      <x:c r="VOW5891" s="248"/>
      <x:c r="VOX5891" s="248"/>
      <x:c r="VOY5891" s="248"/>
      <x:c r="VOZ5891" s="248"/>
      <x:c r="VPA5891" s="248"/>
      <x:c r="VPB5891" s="248"/>
      <x:c r="VPC5891" s="248"/>
      <x:c r="VPD5891" s="248"/>
      <x:c r="VPE5891" s="248"/>
      <x:c r="VPF5891" s="248"/>
      <x:c r="VPG5891" s="248"/>
      <x:c r="VPH5891" s="248"/>
      <x:c r="VPI5891" s="248"/>
      <x:c r="VPJ5891" s="248"/>
      <x:c r="VPK5891" s="248"/>
      <x:c r="VPL5891" s="248"/>
      <x:c r="VPM5891" s="248"/>
      <x:c r="VPN5891" s="248"/>
      <x:c r="VPO5891" s="248"/>
      <x:c r="VPP5891" s="248"/>
      <x:c r="VPQ5891" s="248"/>
      <x:c r="VPR5891" s="248"/>
      <x:c r="VPS5891" s="248"/>
      <x:c r="VPT5891" s="248"/>
      <x:c r="VPU5891" s="248"/>
      <x:c r="VPV5891" s="248"/>
      <x:c r="VPW5891" s="248"/>
      <x:c r="VPX5891" s="248"/>
      <x:c r="VPY5891" s="248"/>
      <x:c r="VPZ5891" s="248"/>
      <x:c r="VQA5891" s="248"/>
      <x:c r="VQB5891" s="248"/>
      <x:c r="VQC5891" s="248"/>
      <x:c r="VQD5891" s="248"/>
      <x:c r="VQE5891" s="248"/>
      <x:c r="VQF5891" s="248"/>
      <x:c r="VQG5891" s="248"/>
      <x:c r="VQH5891" s="248"/>
      <x:c r="VQI5891" s="248"/>
      <x:c r="VQJ5891" s="248"/>
      <x:c r="VQK5891" s="248"/>
      <x:c r="VQL5891" s="248"/>
      <x:c r="VQM5891" s="248"/>
      <x:c r="VQN5891" s="248"/>
      <x:c r="VQO5891" s="248"/>
      <x:c r="VQP5891" s="248"/>
      <x:c r="VQQ5891" s="248"/>
      <x:c r="VQR5891" s="248"/>
      <x:c r="VQS5891" s="248"/>
      <x:c r="VQT5891" s="248"/>
      <x:c r="VQU5891" s="248"/>
      <x:c r="VQV5891" s="248"/>
      <x:c r="VQW5891" s="248"/>
      <x:c r="VQX5891" s="248"/>
      <x:c r="VQY5891" s="248"/>
      <x:c r="VQZ5891" s="248"/>
      <x:c r="VRA5891" s="248"/>
      <x:c r="VRB5891" s="248"/>
      <x:c r="VRC5891" s="248"/>
      <x:c r="VRD5891" s="248"/>
      <x:c r="VRE5891" s="248"/>
      <x:c r="VRF5891" s="248"/>
      <x:c r="VRG5891" s="248"/>
      <x:c r="VRH5891" s="248"/>
      <x:c r="VRI5891" s="248"/>
      <x:c r="VRJ5891" s="248"/>
      <x:c r="VRK5891" s="248"/>
      <x:c r="VRL5891" s="248"/>
      <x:c r="VRM5891" s="248"/>
      <x:c r="VRN5891" s="248"/>
      <x:c r="VRO5891" s="248"/>
      <x:c r="VRP5891" s="248"/>
      <x:c r="VRQ5891" s="248"/>
      <x:c r="VRR5891" s="248"/>
      <x:c r="VRS5891" s="248"/>
      <x:c r="VRT5891" s="248"/>
      <x:c r="VRU5891" s="248"/>
      <x:c r="VRV5891" s="248"/>
      <x:c r="VRW5891" s="248"/>
      <x:c r="VRX5891" s="248"/>
      <x:c r="VRY5891" s="248"/>
      <x:c r="VRZ5891" s="248"/>
      <x:c r="VSA5891" s="248"/>
      <x:c r="VSB5891" s="248"/>
      <x:c r="VSC5891" s="248"/>
      <x:c r="VSD5891" s="248"/>
      <x:c r="VSE5891" s="248"/>
      <x:c r="VSF5891" s="248"/>
      <x:c r="VSG5891" s="248"/>
      <x:c r="VSH5891" s="248"/>
      <x:c r="VSI5891" s="248"/>
      <x:c r="VSJ5891" s="248"/>
      <x:c r="VSK5891" s="248"/>
      <x:c r="VSL5891" s="248"/>
      <x:c r="VSM5891" s="248"/>
      <x:c r="VSN5891" s="248"/>
      <x:c r="VSO5891" s="248"/>
      <x:c r="VSP5891" s="248"/>
      <x:c r="VSQ5891" s="248"/>
      <x:c r="VSR5891" s="248"/>
      <x:c r="VSS5891" s="248"/>
      <x:c r="VST5891" s="248"/>
      <x:c r="VSU5891" s="248"/>
      <x:c r="VSV5891" s="248"/>
      <x:c r="VSW5891" s="248"/>
      <x:c r="VSX5891" s="248"/>
      <x:c r="VSY5891" s="248"/>
      <x:c r="VSZ5891" s="248"/>
      <x:c r="VTA5891" s="248"/>
      <x:c r="VTB5891" s="248"/>
      <x:c r="VTC5891" s="248"/>
      <x:c r="VTD5891" s="248"/>
      <x:c r="VTE5891" s="248"/>
      <x:c r="VTF5891" s="248"/>
      <x:c r="VTG5891" s="248"/>
      <x:c r="VTH5891" s="248"/>
      <x:c r="VTI5891" s="248"/>
      <x:c r="VTJ5891" s="248"/>
      <x:c r="VTK5891" s="248"/>
      <x:c r="VTL5891" s="248"/>
      <x:c r="VTM5891" s="248"/>
      <x:c r="VTN5891" s="248"/>
      <x:c r="VTO5891" s="248"/>
      <x:c r="VTP5891" s="248"/>
      <x:c r="VTQ5891" s="248"/>
      <x:c r="VTR5891" s="248"/>
      <x:c r="VTS5891" s="248"/>
      <x:c r="VTT5891" s="248"/>
      <x:c r="VTU5891" s="248"/>
      <x:c r="VTV5891" s="248"/>
      <x:c r="VTW5891" s="248"/>
      <x:c r="VTX5891" s="248"/>
      <x:c r="VTY5891" s="248"/>
      <x:c r="VTZ5891" s="248"/>
      <x:c r="VUA5891" s="248"/>
      <x:c r="VUB5891" s="248"/>
      <x:c r="VUC5891" s="248"/>
      <x:c r="VUD5891" s="248"/>
      <x:c r="VUE5891" s="248"/>
      <x:c r="VUF5891" s="248"/>
      <x:c r="VUG5891" s="248"/>
      <x:c r="VUH5891" s="248"/>
      <x:c r="VUI5891" s="248"/>
      <x:c r="VUJ5891" s="248"/>
      <x:c r="VUK5891" s="248"/>
      <x:c r="VUL5891" s="248"/>
      <x:c r="VUM5891" s="248"/>
      <x:c r="VUN5891" s="248"/>
      <x:c r="VUO5891" s="248"/>
      <x:c r="VUP5891" s="248"/>
      <x:c r="VUQ5891" s="248"/>
      <x:c r="VUR5891" s="248"/>
      <x:c r="VUS5891" s="248"/>
      <x:c r="VUT5891" s="248"/>
      <x:c r="VUU5891" s="248"/>
      <x:c r="VUV5891" s="248"/>
      <x:c r="VUW5891" s="248"/>
      <x:c r="VUX5891" s="248"/>
      <x:c r="VUY5891" s="248"/>
      <x:c r="VUZ5891" s="248"/>
      <x:c r="VVA5891" s="248"/>
      <x:c r="VVB5891" s="248"/>
      <x:c r="VVC5891" s="248"/>
      <x:c r="VVD5891" s="248"/>
      <x:c r="VVE5891" s="248"/>
      <x:c r="VVF5891" s="248"/>
      <x:c r="VVG5891" s="248"/>
      <x:c r="VVH5891" s="248"/>
      <x:c r="VVI5891" s="248"/>
      <x:c r="VVJ5891" s="248"/>
      <x:c r="VVK5891" s="248"/>
      <x:c r="VVL5891" s="248"/>
      <x:c r="VVM5891" s="248"/>
      <x:c r="VVN5891" s="248"/>
      <x:c r="VVO5891" s="248"/>
      <x:c r="VVP5891" s="248"/>
      <x:c r="VVQ5891" s="248"/>
      <x:c r="VVR5891" s="248"/>
      <x:c r="VVS5891" s="248"/>
      <x:c r="VVT5891" s="248"/>
      <x:c r="VVU5891" s="248"/>
      <x:c r="VVV5891" s="248"/>
      <x:c r="VVW5891" s="248"/>
      <x:c r="VVX5891" s="248"/>
      <x:c r="VVY5891" s="248"/>
      <x:c r="VVZ5891" s="248"/>
      <x:c r="VWA5891" s="248"/>
      <x:c r="VWB5891" s="248"/>
      <x:c r="VWC5891" s="248"/>
      <x:c r="VWD5891" s="248"/>
      <x:c r="VWE5891" s="248"/>
      <x:c r="VWF5891" s="248"/>
      <x:c r="VWG5891" s="248"/>
      <x:c r="VWH5891" s="248"/>
      <x:c r="VWI5891" s="248"/>
      <x:c r="VWJ5891" s="248"/>
      <x:c r="VWK5891" s="248"/>
      <x:c r="VWL5891" s="248"/>
      <x:c r="VWM5891" s="248"/>
      <x:c r="VWN5891" s="248"/>
      <x:c r="VWO5891" s="248"/>
      <x:c r="VWP5891" s="248"/>
      <x:c r="VWQ5891" s="248"/>
      <x:c r="VWR5891" s="248"/>
      <x:c r="VWS5891" s="248"/>
      <x:c r="VWT5891" s="248"/>
      <x:c r="VWU5891" s="248"/>
      <x:c r="VWV5891" s="248"/>
      <x:c r="VWW5891" s="248"/>
      <x:c r="VWX5891" s="248"/>
      <x:c r="VWY5891" s="248"/>
      <x:c r="VWZ5891" s="248"/>
      <x:c r="VXA5891" s="248"/>
      <x:c r="VXB5891" s="248"/>
      <x:c r="VXC5891" s="248"/>
      <x:c r="VXD5891" s="248"/>
      <x:c r="VXE5891" s="248"/>
      <x:c r="VXF5891" s="248"/>
      <x:c r="VXG5891" s="248"/>
      <x:c r="VXH5891" s="248"/>
      <x:c r="VXI5891" s="248"/>
      <x:c r="VXJ5891" s="248"/>
      <x:c r="VXK5891" s="248"/>
      <x:c r="VXL5891" s="248"/>
      <x:c r="VXM5891" s="248"/>
      <x:c r="VXN5891" s="248"/>
      <x:c r="VXO5891" s="248"/>
      <x:c r="VXP5891" s="248"/>
      <x:c r="VXQ5891" s="248"/>
      <x:c r="VXR5891" s="248"/>
      <x:c r="VXS5891" s="248"/>
      <x:c r="VXT5891" s="248"/>
      <x:c r="VXU5891" s="248"/>
      <x:c r="VXV5891" s="248"/>
      <x:c r="VXW5891" s="248"/>
      <x:c r="VXX5891" s="248"/>
      <x:c r="VXY5891" s="248"/>
      <x:c r="VXZ5891" s="248"/>
      <x:c r="VYA5891" s="248"/>
      <x:c r="VYB5891" s="248"/>
      <x:c r="VYC5891" s="248"/>
      <x:c r="VYD5891" s="248"/>
      <x:c r="VYE5891" s="248"/>
      <x:c r="VYF5891" s="248"/>
      <x:c r="VYG5891" s="248"/>
      <x:c r="VYH5891" s="248"/>
      <x:c r="VYI5891" s="248"/>
      <x:c r="VYJ5891" s="248"/>
      <x:c r="VYK5891" s="248"/>
      <x:c r="VYL5891" s="248"/>
      <x:c r="VYM5891" s="248"/>
      <x:c r="VYN5891" s="248"/>
      <x:c r="VYO5891" s="248"/>
      <x:c r="VYP5891" s="248"/>
      <x:c r="VYQ5891" s="248"/>
      <x:c r="VYR5891" s="248"/>
      <x:c r="VYS5891" s="248"/>
      <x:c r="VYT5891" s="248"/>
      <x:c r="VYU5891" s="248"/>
      <x:c r="VYV5891" s="248"/>
      <x:c r="VYW5891" s="248"/>
      <x:c r="VYX5891" s="248"/>
      <x:c r="VYY5891" s="248"/>
      <x:c r="VYZ5891" s="248"/>
      <x:c r="VZA5891" s="248"/>
      <x:c r="VZB5891" s="248"/>
      <x:c r="VZC5891" s="248"/>
      <x:c r="VZD5891" s="248"/>
      <x:c r="VZE5891" s="248"/>
      <x:c r="VZF5891" s="248"/>
      <x:c r="VZG5891" s="248"/>
      <x:c r="VZH5891" s="248"/>
      <x:c r="VZI5891" s="248"/>
      <x:c r="VZJ5891" s="248"/>
      <x:c r="VZK5891" s="248"/>
      <x:c r="VZL5891" s="248"/>
      <x:c r="VZM5891" s="248"/>
      <x:c r="VZN5891" s="248"/>
      <x:c r="VZO5891" s="248"/>
      <x:c r="VZP5891" s="248"/>
      <x:c r="VZQ5891" s="248"/>
      <x:c r="VZR5891" s="248"/>
      <x:c r="VZS5891" s="248"/>
      <x:c r="VZT5891" s="248"/>
      <x:c r="VZU5891" s="248"/>
      <x:c r="VZV5891" s="248"/>
      <x:c r="VZW5891" s="248"/>
      <x:c r="VZX5891" s="248"/>
      <x:c r="VZY5891" s="248"/>
      <x:c r="VZZ5891" s="248"/>
      <x:c r="WAA5891" s="248"/>
      <x:c r="WAB5891" s="248"/>
      <x:c r="WAC5891" s="248"/>
      <x:c r="WAD5891" s="248"/>
      <x:c r="WAE5891" s="248"/>
      <x:c r="WAF5891" s="248"/>
      <x:c r="WAG5891" s="248"/>
      <x:c r="WAH5891" s="248"/>
      <x:c r="WAI5891" s="248"/>
      <x:c r="WAJ5891" s="248"/>
      <x:c r="WAK5891" s="248"/>
      <x:c r="WAL5891" s="248"/>
      <x:c r="WAM5891" s="248"/>
      <x:c r="WAN5891" s="248"/>
      <x:c r="WAO5891" s="248"/>
      <x:c r="WAP5891" s="248"/>
      <x:c r="WAQ5891" s="248"/>
      <x:c r="WAR5891" s="248"/>
      <x:c r="WAS5891" s="248"/>
      <x:c r="WAT5891" s="248"/>
      <x:c r="WAU5891" s="248"/>
      <x:c r="WAV5891" s="248"/>
      <x:c r="WAW5891" s="248"/>
      <x:c r="WAX5891" s="248"/>
      <x:c r="WAY5891" s="248"/>
      <x:c r="WAZ5891" s="248"/>
      <x:c r="WBA5891" s="248"/>
      <x:c r="WBB5891" s="248"/>
      <x:c r="WBC5891" s="248"/>
      <x:c r="WBD5891" s="248"/>
      <x:c r="WBE5891" s="248"/>
      <x:c r="WBF5891" s="248"/>
      <x:c r="WBG5891" s="248"/>
      <x:c r="WBH5891" s="248"/>
      <x:c r="WBI5891" s="248"/>
      <x:c r="WBJ5891" s="248"/>
      <x:c r="WBK5891" s="248"/>
      <x:c r="WBL5891" s="248"/>
      <x:c r="WBM5891" s="248"/>
      <x:c r="WBN5891" s="248"/>
      <x:c r="WBO5891" s="248"/>
      <x:c r="WBP5891" s="248"/>
      <x:c r="WBQ5891" s="248"/>
      <x:c r="WBR5891" s="248"/>
      <x:c r="WBS5891" s="248"/>
      <x:c r="WBT5891" s="248"/>
      <x:c r="WBU5891" s="248"/>
      <x:c r="WBV5891" s="248"/>
      <x:c r="WBW5891" s="248"/>
      <x:c r="WBX5891" s="248"/>
      <x:c r="WBY5891" s="248"/>
      <x:c r="WBZ5891" s="248"/>
      <x:c r="WCA5891" s="248"/>
      <x:c r="WCB5891" s="248"/>
      <x:c r="WCC5891" s="248"/>
      <x:c r="WCD5891" s="248"/>
      <x:c r="WCE5891" s="248"/>
      <x:c r="WCF5891" s="248"/>
      <x:c r="WCG5891" s="248"/>
      <x:c r="WCH5891" s="248"/>
      <x:c r="WCI5891" s="248"/>
      <x:c r="WCJ5891" s="248"/>
      <x:c r="WCK5891" s="248"/>
      <x:c r="WCL5891" s="248"/>
      <x:c r="WCM5891" s="248"/>
      <x:c r="WCN5891" s="248"/>
      <x:c r="WCO5891" s="248"/>
      <x:c r="WCP5891" s="248"/>
      <x:c r="WCQ5891" s="248"/>
      <x:c r="WCR5891" s="248"/>
      <x:c r="WCS5891" s="248"/>
      <x:c r="WCT5891" s="248"/>
      <x:c r="WCU5891" s="248"/>
      <x:c r="WCV5891" s="248"/>
      <x:c r="WCW5891" s="248"/>
      <x:c r="WCX5891" s="248"/>
      <x:c r="WCY5891" s="248"/>
      <x:c r="WCZ5891" s="248"/>
      <x:c r="WDA5891" s="248"/>
      <x:c r="WDB5891" s="248"/>
      <x:c r="WDC5891" s="248"/>
      <x:c r="WDD5891" s="248"/>
      <x:c r="WDE5891" s="248"/>
      <x:c r="WDF5891" s="248"/>
      <x:c r="WDG5891" s="248"/>
      <x:c r="WDH5891" s="248"/>
      <x:c r="WDI5891" s="248"/>
      <x:c r="WDJ5891" s="248"/>
      <x:c r="WDK5891" s="248"/>
      <x:c r="WDL5891" s="248"/>
      <x:c r="WDM5891" s="248"/>
      <x:c r="WDN5891" s="248"/>
      <x:c r="WDO5891" s="248"/>
      <x:c r="WDP5891" s="248"/>
      <x:c r="WDQ5891" s="248"/>
      <x:c r="WDR5891" s="248"/>
      <x:c r="WDS5891" s="248"/>
      <x:c r="WDT5891" s="248"/>
      <x:c r="WDU5891" s="248"/>
      <x:c r="WDV5891" s="248"/>
      <x:c r="WDW5891" s="248"/>
      <x:c r="WDX5891" s="248"/>
      <x:c r="WDY5891" s="248"/>
      <x:c r="WDZ5891" s="248"/>
      <x:c r="WEA5891" s="248"/>
      <x:c r="WEB5891" s="248"/>
      <x:c r="WEC5891" s="248"/>
      <x:c r="WED5891" s="248"/>
      <x:c r="WEE5891" s="248"/>
      <x:c r="WEF5891" s="248"/>
      <x:c r="WEG5891" s="248"/>
      <x:c r="WEH5891" s="248"/>
      <x:c r="WEI5891" s="248"/>
      <x:c r="WEJ5891" s="248"/>
      <x:c r="WEK5891" s="248"/>
      <x:c r="WEL5891" s="248"/>
      <x:c r="WEM5891" s="248"/>
      <x:c r="WEN5891" s="248"/>
      <x:c r="WEO5891" s="248"/>
      <x:c r="WEP5891" s="248"/>
      <x:c r="WEQ5891" s="248"/>
      <x:c r="WER5891" s="248"/>
      <x:c r="WES5891" s="248"/>
      <x:c r="WET5891" s="248"/>
      <x:c r="WEU5891" s="248"/>
      <x:c r="WEV5891" s="248"/>
      <x:c r="WEW5891" s="248"/>
      <x:c r="WEX5891" s="248"/>
      <x:c r="WEY5891" s="248"/>
      <x:c r="WEZ5891" s="248"/>
      <x:c r="WFA5891" s="248"/>
      <x:c r="WFB5891" s="248"/>
      <x:c r="WFC5891" s="248"/>
      <x:c r="WFD5891" s="248"/>
      <x:c r="WFE5891" s="248"/>
      <x:c r="WFF5891" s="248"/>
      <x:c r="WFG5891" s="248"/>
      <x:c r="WFH5891" s="248"/>
      <x:c r="WFI5891" s="248"/>
      <x:c r="WFJ5891" s="248"/>
      <x:c r="WFK5891" s="248"/>
      <x:c r="WFL5891" s="248"/>
      <x:c r="WFM5891" s="248"/>
      <x:c r="WFN5891" s="248"/>
      <x:c r="WFO5891" s="248"/>
      <x:c r="WFP5891" s="248"/>
      <x:c r="WFQ5891" s="248"/>
      <x:c r="WFR5891" s="248"/>
      <x:c r="WFS5891" s="248"/>
      <x:c r="WFT5891" s="248"/>
      <x:c r="WFU5891" s="248"/>
      <x:c r="WFV5891" s="248"/>
      <x:c r="WFW5891" s="248"/>
      <x:c r="WFX5891" s="248"/>
      <x:c r="WFY5891" s="248"/>
      <x:c r="WFZ5891" s="248"/>
      <x:c r="WGA5891" s="248"/>
      <x:c r="WGB5891" s="248"/>
      <x:c r="WGC5891" s="248"/>
      <x:c r="WGD5891" s="248"/>
      <x:c r="WGE5891" s="248"/>
      <x:c r="WGF5891" s="248"/>
      <x:c r="WGG5891" s="248"/>
      <x:c r="WGH5891" s="248"/>
      <x:c r="WGI5891" s="248"/>
      <x:c r="WGJ5891" s="248"/>
      <x:c r="WGK5891" s="248"/>
      <x:c r="WGL5891" s="248"/>
      <x:c r="WGM5891" s="248"/>
      <x:c r="WGN5891" s="248"/>
      <x:c r="WGO5891" s="248"/>
      <x:c r="WGP5891" s="248"/>
      <x:c r="WGQ5891" s="248"/>
      <x:c r="WGR5891" s="248"/>
      <x:c r="WGS5891" s="248"/>
      <x:c r="WGT5891" s="248"/>
      <x:c r="WGU5891" s="248"/>
      <x:c r="WGV5891" s="248"/>
      <x:c r="WGW5891" s="248"/>
      <x:c r="WGX5891" s="248"/>
      <x:c r="WGY5891" s="248"/>
      <x:c r="WGZ5891" s="248"/>
      <x:c r="WHA5891" s="248"/>
      <x:c r="WHB5891" s="248"/>
      <x:c r="WHC5891" s="248"/>
      <x:c r="WHD5891" s="248"/>
      <x:c r="WHE5891" s="248"/>
      <x:c r="WHF5891" s="248"/>
      <x:c r="WHG5891" s="248"/>
      <x:c r="WHH5891" s="248"/>
      <x:c r="WHI5891" s="248"/>
      <x:c r="WHJ5891" s="248"/>
      <x:c r="WHK5891" s="248"/>
      <x:c r="WHL5891" s="248"/>
      <x:c r="WHM5891" s="248"/>
      <x:c r="WHN5891" s="248"/>
      <x:c r="WHO5891" s="248"/>
      <x:c r="WHP5891" s="248"/>
      <x:c r="WHQ5891" s="248"/>
      <x:c r="WHR5891" s="248"/>
      <x:c r="WHS5891" s="248"/>
      <x:c r="WHT5891" s="248"/>
      <x:c r="WHU5891" s="248"/>
      <x:c r="WHV5891" s="248"/>
      <x:c r="WHW5891" s="248"/>
      <x:c r="WHX5891" s="248"/>
      <x:c r="WHY5891" s="248"/>
      <x:c r="WHZ5891" s="248"/>
      <x:c r="WIA5891" s="248"/>
      <x:c r="WIB5891" s="248"/>
      <x:c r="WIC5891" s="248"/>
      <x:c r="WID5891" s="248"/>
      <x:c r="WIE5891" s="248"/>
      <x:c r="WIF5891" s="248"/>
      <x:c r="WIG5891" s="248"/>
      <x:c r="WIH5891" s="248"/>
      <x:c r="WII5891" s="248"/>
      <x:c r="WIJ5891" s="248"/>
      <x:c r="WIK5891" s="248"/>
      <x:c r="WIL5891" s="248"/>
      <x:c r="WIM5891" s="248"/>
      <x:c r="WIN5891" s="248"/>
      <x:c r="WIO5891" s="248"/>
      <x:c r="WIP5891" s="248"/>
      <x:c r="WIQ5891" s="248"/>
      <x:c r="WIR5891" s="248"/>
      <x:c r="WIS5891" s="248"/>
      <x:c r="WIT5891" s="248"/>
      <x:c r="WIU5891" s="248"/>
      <x:c r="WIV5891" s="248"/>
      <x:c r="WIW5891" s="248"/>
      <x:c r="WIX5891" s="248"/>
      <x:c r="WIY5891" s="248"/>
      <x:c r="WIZ5891" s="248"/>
      <x:c r="WJA5891" s="248"/>
      <x:c r="WJB5891" s="248"/>
      <x:c r="WJC5891" s="248"/>
      <x:c r="WJD5891" s="248"/>
      <x:c r="WJE5891" s="248"/>
      <x:c r="WJF5891" s="248"/>
      <x:c r="WJG5891" s="248"/>
      <x:c r="WJH5891" s="248"/>
      <x:c r="WJI5891" s="248"/>
      <x:c r="WJJ5891" s="248"/>
      <x:c r="WJK5891" s="248"/>
      <x:c r="WJL5891" s="248"/>
      <x:c r="WJM5891" s="248"/>
      <x:c r="WJN5891" s="248"/>
      <x:c r="WJO5891" s="248"/>
      <x:c r="WJP5891" s="248"/>
      <x:c r="WJQ5891" s="248"/>
      <x:c r="WJR5891" s="248"/>
      <x:c r="WJS5891" s="248"/>
      <x:c r="WJT5891" s="248"/>
      <x:c r="WJU5891" s="248"/>
      <x:c r="WJV5891" s="248"/>
      <x:c r="WJW5891" s="248"/>
      <x:c r="WJX5891" s="248"/>
      <x:c r="WJY5891" s="248"/>
      <x:c r="WJZ5891" s="248"/>
      <x:c r="WKA5891" s="248"/>
      <x:c r="WKB5891" s="248"/>
      <x:c r="WKC5891" s="248"/>
      <x:c r="WKD5891" s="248"/>
      <x:c r="WKE5891" s="248"/>
      <x:c r="WKF5891" s="248"/>
      <x:c r="WKG5891" s="248"/>
      <x:c r="WKH5891" s="248"/>
      <x:c r="WKI5891" s="248"/>
      <x:c r="WKJ5891" s="248"/>
      <x:c r="WKK5891" s="248"/>
      <x:c r="WKL5891" s="248"/>
      <x:c r="WKM5891" s="248"/>
      <x:c r="WKN5891" s="248"/>
      <x:c r="WKO5891" s="248"/>
      <x:c r="WKP5891" s="248"/>
      <x:c r="WKQ5891" s="248"/>
      <x:c r="WKR5891" s="248"/>
      <x:c r="WKS5891" s="248"/>
      <x:c r="WKT5891" s="248"/>
      <x:c r="WKU5891" s="248"/>
      <x:c r="WKV5891" s="248"/>
      <x:c r="WKW5891" s="248"/>
      <x:c r="WKX5891" s="248"/>
      <x:c r="WKY5891" s="248"/>
      <x:c r="WKZ5891" s="248"/>
      <x:c r="WLA5891" s="248"/>
      <x:c r="WLB5891" s="248"/>
      <x:c r="WLC5891" s="248"/>
      <x:c r="WLD5891" s="248"/>
      <x:c r="WLE5891" s="248"/>
      <x:c r="WLF5891" s="248"/>
      <x:c r="WLG5891" s="248"/>
      <x:c r="WLH5891" s="248"/>
      <x:c r="WLI5891" s="248"/>
      <x:c r="WLJ5891" s="248"/>
      <x:c r="WLK5891" s="248"/>
      <x:c r="WLL5891" s="248"/>
      <x:c r="WLM5891" s="248"/>
      <x:c r="WLN5891" s="248"/>
      <x:c r="WLO5891" s="248"/>
      <x:c r="WLP5891" s="248"/>
      <x:c r="WLQ5891" s="248"/>
      <x:c r="WLR5891" s="248"/>
      <x:c r="WLS5891" s="248"/>
      <x:c r="WLT5891" s="248"/>
      <x:c r="WLU5891" s="248"/>
      <x:c r="WLV5891" s="248"/>
      <x:c r="WLW5891" s="248"/>
      <x:c r="WLX5891" s="248"/>
      <x:c r="WLY5891" s="248"/>
      <x:c r="WLZ5891" s="248"/>
      <x:c r="WMA5891" s="248"/>
      <x:c r="WMB5891" s="248"/>
      <x:c r="WMC5891" s="248"/>
      <x:c r="WMD5891" s="248"/>
      <x:c r="WME5891" s="248"/>
      <x:c r="WMF5891" s="248"/>
      <x:c r="WMG5891" s="248"/>
      <x:c r="WMH5891" s="248"/>
      <x:c r="WMI5891" s="248"/>
      <x:c r="WMJ5891" s="248"/>
      <x:c r="WMK5891" s="248"/>
      <x:c r="WML5891" s="248"/>
      <x:c r="WMM5891" s="248"/>
      <x:c r="WMN5891" s="248"/>
      <x:c r="WMO5891" s="248"/>
      <x:c r="WMP5891" s="248"/>
      <x:c r="WMQ5891" s="248"/>
      <x:c r="WMR5891" s="248"/>
      <x:c r="WMS5891" s="248"/>
      <x:c r="WMT5891" s="248"/>
      <x:c r="WMU5891" s="248"/>
      <x:c r="WMV5891" s="248"/>
      <x:c r="WMW5891" s="248"/>
      <x:c r="WMX5891" s="248"/>
      <x:c r="WMY5891" s="248"/>
      <x:c r="WMZ5891" s="248"/>
      <x:c r="WNA5891" s="248"/>
      <x:c r="WNB5891" s="248"/>
      <x:c r="WNC5891" s="248"/>
      <x:c r="WND5891" s="248"/>
      <x:c r="WNE5891" s="248"/>
      <x:c r="WNF5891" s="248"/>
      <x:c r="WNG5891" s="248"/>
      <x:c r="WNH5891" s="248"/>
      <x:c r="WNI5891" s="248"/>
      <x:c r="WNJ5891" s="248"/>
      <x:c r="WNK5891" s="248"/>
      <x:c r="WNL5891" s="248"/>
      <x:c r="WNM5891" s="248"/>
      <x:c r="WNN5891" s="248"/>
      <x:c r="WNO5891" s="248"/>
      <x:c r="WNP5891" s="248"/>
      <x:c r="WNQ5891" s="248"/>
      <x:c r="WNR5891" s="248"/>
      <x:c r="WNS5891" s="248"/>
      <x:c r="WNT5891" s="248"/>
      <x:c r="WNU5891" s="248"/>
      <x:c r="WNV5891" s="248"/>
      <x:c r="WNW5891" s="248"/>
      <x:c r="WNX5891" s="248"/>
      <x:c r="WNY5891" s="248"/>
      <x:c r="WNZ5891" s="248"/>
      <x:c r="WOA5891" s="248"/>
      <x:c r="WOB5891" s="248"/>
      <x:c r="WOC5891" s="248"/>
      <x:c r="WOD5891" s="248"/>
      <x:c r="WOE5891" s="248"/>
      <x:c r="WOF5891" s="248"/>
      <x:c r="WOG5891" s="248"/>
      <x:c r="WOH5891" s="248"/>
      <x:c r="WOI5891" s="248"/>
      <x:c r="WOJ5891" s="248"/>
      <x:c r="WOK5891" s="248"/>
      <x:c r="WOL5891" s="248"/>
      <x:c r="WOM5891" s="248"/>
      <x:c r="WON5891" s="248"/>
      <x:c r="WOO5891" s="248"/>
      <x:c r="WOP5891" s="248"/>
      <x:c r="WOQ5891" s="248"/>
      <x:c r="WOR5891" s="248"/>
      <x:c r="WOS5891" s="248"/>
      <x:c r="WOT5891" s="248"/>
      <x:c r="WOU5891" s="248"/>
      <x:c r="WOV5891" s="248"/>
      <x:c r="WOW5891" s="248"/>
      <x:c r="WOX5891" s="248"/>
      <x:c r="WOY5891" s="248"/>
      <x:c r="WOZ5891" s="248"/>
      <x:c r="WPA5891" s="248"/>
      <x:c r="WPB5891" s="248"/>
      <x:c r="WPC5891" s="248"/>
      <x:c r="WPD5891" s="248"/>
      <x:c r="WPE5891" s="248"/>
      <x:c r="WPF5891" s="248"/>
      <x:c r="WPG5891" s="248"/>
      <x:c r="WPH5891" s="248"/>
      <x:c r="WPI5891" s="248"/>
      <x:c r="WPJ5891" s="248"/>
      <x:c r="WPK5891" s="248"/>
      <x:c r="WPL5891" s="248"/>
      <x:c r="WPM5891" s="248"/>
      <x:c r="WPN5891" s="248"/>
      <x:c r="WPO5891" s="248"/>
      <x:c r="WPP5891" s="248"/>
      <x:c r="WPQ5891" s="248"/>
      <x:c r="WPR5891" s="248"/>
      <x:c r="WPS5891" s="248"/>
      <x:c r="WPT5891" s="248"/>
      <x:c r="WPU5891" s="248"/>
      <x:c r="WPV5891" s="248"/>
      <x:c r="WPW5891" s="248"/>
      <x:c r="WPX5891" s="248"/>
      <x:c r="WPY5891" s="248"/>
      <x:c r="WPZ5891" s="248"/>
      <x:c r="WQA5891" s="248"/>
      <x:c r="WQB5891" s="248"/>
      <x:c r="WQC5891" s="248"/>
      <x:c r="WQD5891" s="248"/>
      <x:c r="WQE5891" s="248"/>
      <x:c r="WQF5891" s="248"/>
      <x:c r="WQG5891" s="248"/>
      <x:c r="WQH5891" s="248"/>
      <x:c r="WQI5891" s="248"/>
      <x:c r="WQJ5891" s="248"/>
      <x:c r="WQK5891" s="248"/>
      <x:c r="WQL5891" s="248"/>
      <x:c r="WQM5891" s="248"/>
      <x:c r="WQN5891" s="248"/>
      <x:c r="WQO5891" s="248"/>
      <x:c r="WQP5891" s="248"/>
      <x:c r="WQQ5891" s="248"/>
      <x:c r="WQR5891" s="248"/>
      <x:c r="WQS5891" s="248"/>
      <x:c r="WQT5891" s="248"/>
      <x:c r="WQU5891" s="248"/>
      <x:c r="WQV5891" s="248"/>
      <x:c r="WQW5891" s="248"/>
      <x:c r="WQX5891" s="248"/>
      <x:c r="WQY5891" s="248"/>
      <x:c r="WQZ5891" s="248"/>
      <x:c r="WRA5891" s="248"/>
      <x:c r="WRB5891" s="248"/>
      <x:c r="WRC5891" s="248"/>
      <x:c r="WRD5891" s="248"/>
      <x:c r="WRE5891" s="248"/>
      <x:c r="WRF5891" s="248"/>
      <x:c r="WRG5891" s="248"/>
      <x:c r="WRH5891" s="248"/>
      <x:c r="WRI5891" s="248"/>
      <x:c r="WRJ5891" s="248"/>
      <x:c r="WRK5891" s="248"/>
      <x:c r="WRL5891" s="248"/>
      <x:c r="WRM5891" s="248"/>
      <x:c r="WRN5891" s="248"/>
      <x:c r="WRO5891" s="248"/>
      <x:c r="WRP5891" s="248"/>
      <x:c r="WRQ5891" s="248"/>
      <x:c r="WRR5891" s="248"/>
      <x:c r="WRS5891" s="248"/>
      <x:c r="WRT5891" s="248"/>
      <x:c r="WRU5891" s="248"/>
      <x:c r="WRV5891" s="248"/>
      <x:c r="WRW5891" s="248"/>
      <x:c r="WRX5891" s="248"/>
      <x:c r="WRY5891" s="248"/>
      <x:c r="WRZ5891" s="248"/>
      <x:c r="WSA5891" s="248"/>
      <x:c r="WSB5891" s="248"/>
      <x:c r="WSC5891" s="248"/>
      <x:c r="WSD5891" s="248"/>
      <x:c r="WSE5891" s="248"/>
      <x:c r="WSF5891" s="248"/>
      <x:c r="WSG5891" s="248"/>
      <x:c r="WSH5891" s="248"/>
      <x:c r="WSI5891" s="248"/>
      <x:c r="WSJ5891" s="248"/>
      <x:c r="WSK5891" s="248"/>
      <x:c r="WSL5891" s="248"/>
      <x:c r="WSM5891" s="248"/>
      <x:c r="WSN5891" s="248"/>
      <x:c r="WSO5891" s="248"/>
      <x:c r="WSP5891" s="248"/>
      <x:c r="WSQ5891" s="248"/>
      <x:c r="WSR5891" s="248"/>
      <x:c r="WSS5891" s="248"/>
      <x:c r="WST5891" s="248"/>
      <x:c r="WSU5891" s="248"/>
      <x:c r="WSV5891" s="248"/>
      <x:c r="WSW5891" s="248"/>
      <x:c r="WSX5891" s="248"/>
      <x:c r="WSY5891" s="248"/>
      <x:c r="WSZ5891" s="248"/>
      <x:c r="WTA5891" s="248"/>
      <x:c r="WTB5891" s="248"/>
      <x:c r="WTC5891" s="248"/>
      <x:c r="WTD5891" s="248"/>
      <x:c r="WTE5891" s="248"/>
      <x:c r="WTF5891" s="248"/>
      <x:c r="WTG5891" s="248"/>
      <x:c r="WTH5891" s="248"/>
      <x:c r="WTI5891" s="248"/>
      <x:c r="WTJ5891" s="248"/>
      <x:c r="WTK5891" s="248"/>
      <x:c r="WTL5891" s="248"/>
      <x:c r="WTM5891" s="248"/>
      <x:c r="WTN5891" s="248"/>
      <x:c r="WTO5891" s="248"/>
      <x:c r="WTP5891" s="248"/>
      <x:c r="WTQ5891" s="248"/>
      <x:c r="WTR5891" s="248"/>
      <x:c r="WTS5891" s="248"/>
      <x:c r="WTT5891" s="248"/>
      <x:c r="WTU5891" s="248"/>
      <x:c r="WTV5891" s="248"/>
      <x:c r="WTW5891" s="248"/>
      <x:c r="WTX5891" s="248"/>
      <x:c r="WTY5891" s="248"/>
      <x:c r="WTZ5891" s="248"/>
      <x:c r="WUA5891" s="248"/>
      <x:c r="WUB5891" s="248"/>
      <x:c r="WUC5891" s="248"/>
      <x:c r="WUD5891" s="248"/>
      <x:c r="WUE5891" s="248"/>
      <x:c r="WUF5891" s="248"/>
      <x:c r="WUG5891" s="248"/>
      <x:c r="WUH5891" s="248"/>
      <x:c r="WUI5891" s="248"/>
      <x:c r="WUJ5891" s="248"/>
      <x:c r="WUK5891" s="248"/>
      <x:c r="WUL5891" s="248"/>
      <x:c r="WUM5891" s="248"/>
      <x:c r="WUN5891" s="248"/>
      <x:c r="WUO5891" s="248"/>
      <x:c r="WUP5891" s="248"/>
      <x:c r="WUQ5891" s="248"/>
      <x:c r="WUR5891" s="248"/>
      <x:c r="WUS5891" s="248"/>
      <x:c r="WUT5891" s="248"/>
      <x:c r="WUU5891" s="248"/>
      <x:c r="WUV5891" s="248"/>
      <x:c r="WUW5891" s="248"/>
      <x:c r="WUX5891" s="248"/>
      <x:c r="WUY5891" s="248"/>
      <x:c r="WUZ5891" s="248"/>
      <x:c r="WVA5891" s="248"/>
      <x:c r="WVB5891" s="248"/>
      <x:c r="WVC5891" s="248"/>
      <x:c r="WVD5891" s="248"/>
      <x:c r="WVE5891" s="248"/>
      <x:c r="WVF5891" s="248"/>
      <x:c r="WVG5891" s="248"/>
      <x:c r="WVH5891" s="248"/>
      <x:c r="WVI5891" s="248"/>
      <x:c r="WVJ5891" s="248"/>
      <x:c r="WVK5891" s="248"/>
      <x:c r="WVL5891" s="248"/>
      <x:c r="WVM5891" s="248"/>
      <x:c r="WVN5891" s="248"/>
      <x:c r="WVO5891" s="248"/>
      <x:c r="WVP5891" s="248"/>
      <x:c r="WVQ5891" s="248"/>
      <x:c r="WVR5891" s="248"/>
      <x:c r="WVS5891" s="248"/>
      <x:c r="WVT5891" s="248"/>
      <x:c r="WVU5891" s="248"/>
      <x:c r="WVV5891" s="248"/>
      <x:c r="WVW5891" s="248"/>
      <x:c r="WVX5891" s="248"/>
      <x:c r="WVY5891" s="248"/>
      <x:c r="WVZ5891" s="248"/>
      <x:c r="WWA5891" s="248"/>
      <x:c r="WWB5891" s="248"/>
      <x:c r="WWC5891" s="248"/>
      <x:c r="WWD5891" s="248"/>
      <x:c r="WWE5891" s="248"/>
      <x:c r="WWF5891" s="248"/>
      <x:c r="WWG5891" s="248"/>
      <x:c r="WWH5891" s="248"/>
      <x:c r="WWI5891" s="248"/>
      <x:c r="WWJ5891" s="248"/>
      <x:c r="WWK5891" s="248"/>
      <x:c r="WWL5891" s="248"/>
      <x:c r="WWM5891" s="248"/>
      <x:c r="WWN5891" s="248"/>
      <x:c r="WWO5891" s="248"/>
      <x:c r="WWP5891" s="248"/>
      <x:c r="WWQ5891" s="248"/>
      <x:c r="WWR5891" s="248"/>
      <x:c r="WWS5891" s="248"/>
      <x:c r="WWT5891" s="248"/>
      <x:c r="WWU5891" s="248"/>
      <x:c r="WWV5891" s="248"/>
      <x:c r="WWW5891" s="248"/>
      <x:c r="WWX5891" s="248"/>
      <x:c r="WWY5891" s="248"/>
      <x:c r="WWZ5891" s="248"/>
      <x:c r="WXA5891" s="248"/>
      <x:c r="WXB5891" s="248"/>
      <x:c r="WXC5891" s="248"/>
      <x:c r="WXD5891" s="248"/>
      <x:c r="WXE5891" s="248"/>
      <x:c r="WXF5891" s="248"/>
      <x:c r="WXG5891" s="248"/>
      <x:c r="WXH5891" s="248"/>
      <x:c r="WXI5891" s="248"/>
      <x:c r="WXJ5891" s="248"/>
      <x:c r="WXK5891" s="248"/>
      <x:c r="WXL5891" s="248"/>
      <x:c r="WXM5891" s="248"/>
      <x:c r="WXN5891" s="248"/>
      <x:c r="WXO5891" s="248"/>
      <x:c r="WXP5891" s="248"/>
      <x:c r="WXQ5891" s="248"/>
      <x:c r="WXR5891" s="248"/>
      <x:c r="WXS5891" s="248"/>
      <x:c r="WXT5891" s="248"/>
      <x:c r="WXU5891" s="248"/>
      <x:c r="WXV5891" s="248"/>
      <x:c r="WXW5891" s="248"/>
      <x:c r="WXX5891" s="248"/>
      <x:c r="WXY5891" s="248"/>
      <x:c r="WXZ5891" s="248"/>
      <x:c r="WYA5891" s="248"/>
      <x:c r="WYB5891" s="248"/>
      <x:c r="WYC5891" s="248"/>
      <x:c r="WYD5891" s="248"/>
      <x:c r="WYE5891" s="248"/>
      <x:c r="WYF5891" s="248"/>
      <x:c r="WYG5891" s="248"/>
      <x:c r="WYH5891" s="248"/>
      <x:c r="WYI5891" s="248"/>
      <x:c r="WYJ5891" s="248"/>
      <x:c r="WYK5891" s="248"/>
      <x:c r="WYL5891" s="248"/>
      <x:c r="WYM5891" s="248"/>
      <x:c r="WYN5891" s="248"/>
      <x:c r="WYO5891" s="248"/>
      <x:c r="WYP5891" s="248"/>
      <x:c r="WYQ5891" s="248"/>
      <x:c r="WYR5891" s="248"/>
      <x:c r="WYS5891" s="248"/>
      <x:c r="WYT5891" s="248"/>
      <x:c r="WYU5891" s="248"/>
      <x:c r="WYV5891" s="248"/>
      <x:c r="WYW5891" s="248"/>
      <x:c r="WYX5891" s="248"/>
      <x:c r="WYY5891" s="248"/>
      <x:c r="WYZ5891" s="248"/>
      <x:c r="WZA5891" s="248"/>
      <x:c r="WZB5891" s="248"/>
      <x:c r="WZC5891" s="248"/>
      <x:c r="WZD5891" s="248"/>
      <x:c r="WZE5891" s="248"/>
      <x:c r="WZF5891" s="248"/>
      <x:c r="WZG5891" s="248"/>
      <x:c r="WZH5891" s="248"/>
      <x:c r="WZI5891" s="248"/>
      <x:c r="WZJ5891" s="248"/>
      <x:c r="WZK5891" s="248"/>
      <x:c r="WZL5891" s="248"/>
      <x:c r="WZM5891" s="248"/>
      <x:c r="WZN5891" s="248"/>
      <x:c r="WZO5891" s="248"/>
      <x:c r="WZP5891" s="248"/>
      <x:c r="WZQ5891" s="248"/>
      <x:c r="WZR5891" s="248"/>
      <x:c r="WZS5891" s="248"/>
      <x:c r="WZT5891" s="248"/>
      <x:c r="WZU5891" s="248"/>
      <x:c r="WZV5891" s="248"/>
      <x:c r="WZW5891" s="248"/>
      <x:c r="WZX5891" s="248"/>
      <x:c r="WZY5891" s="248"/>
      <x:c r="WZZ5891" s="248"/>
      <x:c r="XAA5891" s="248"/>
      <x:c r="XAB5891" s="248"/>
      <x:c r="XAC5891" s="248"/>
      <x:c r="XAD5891" s="248"/>
      <x:c r="XAE5891" s="248"/>
      <x:c r="XAF5891" s="248"/>
      <x:c r="XAG5891" s="248"/>
      <x:c r="XAH5891" s="248"/>
      <x:c r="XAI5891" s="248"/>
      <x:c r="XAJ5891" s="248"/>
      <x:c r="XAK5891" s="248"/>
      <x:c r="XAL5891" s="248"/>
      <x:c r="XAM5891" s="248"/>
      <x:c r="XAN5891" s="248"/>
      <x:c r="XAO5891" s="248"/>
      <x:c r="XAP5891" s="248"/>
      <x:c r="XAQ5891" s="248"/>
      <x:c r="XAR5891" s="248"/>
      <x:c r="XAS5891" s="248"/>
      <x:c r="XAT5891" s="248"/>
      <x:c r="XAU5891" s="248"/>
      <x:c r="XAV5891" s="248"/>
      <x:c r="XAW5891" s="248"/>
      <x:c r="XAX5891" s="248"/>
      <x:c r="XAY5891" s="248"/>
      <x:c r="XAZ5891" s="248"/>
      <x:c r="XBA5891" s="248"/>
      <x:c r="XBB5891" s="248"/>
      <x:c r="XBC5891" s="248"/>
      <x:c r="XBD5891" s="248"/>
      <x:c r="XBE5891" s="248"/>
      <x:c r="XBF5891" s="248"/>
      <x:c r="XBG5891" s="248"/>
      <x:c r="XBH5891" s="248"/>
      <x:c r="XBI5891" s="248"/>
      <x:c r="XBJ5891" s="248"/>
      <x:c r="XBK5891" s="248"/>
      <x:c r="XBL5891" s="248"/>
      <x:c r="XBM5891" s="248"/>
      <x:c r="XBN5891" s="248"/>
      <x:c r="XBO5891" s="248"/>
      <x:c r="XBP5891" s="248"/>
      <x:c r="XBQ5891" s="248"/>
      <x:c r="XBR5891" s="248"/>
      <x:c r="XBS5891" s="248"/>
      <x:c r="XBT5891" s="248"/>
      <x:c r="XBU5891" s="248"/>
      <x:c r="XBV5891" s="248"/>
      <x:c r="XBW5891" s="248"/>
      <x:c r="XBX5891" s="248"/>
      <x:c r="XBY5891" s="248"/>
      <x:c r="XBZ5891" s="248"/>
      <x:c r="XCA5891" s="248"/>
      <x:c r="XCB5891" s="248"/>
      <x:c r="XCC5891" s="248"/>
      <x:c r="XCD5891" s="248"/>
      <x:c r="XCE5891" s="248"/>
      <x:c r="XCF5891" s="248"/>
      <x:c r="XCG5891" s="248"/>
      <x:c r="XCH5891" s="248"/>
      <x:c r="XCI5891" s="248"/>
      <x:c r="XCJ5891" s="248"/>
      <x:c r="XCK5891" s="248"/>
      <x:c r="XCL5891" s="248"/>
      <x:c r="XCM5891" s="248"/>
      <x:c r="XCN5891" s="248"/>
      <x:c r="XCO5891" s="248"/>
      <x:c r="XCP5891" s="248"/>
      <x:c r="XCQ5891" s="248"/>
      <x:c r="XCR5891" s="248"/>
      <x:c r="XCS5891" s="248"/>
      <x:c r="XCT5891" s="248"/>
      <x:c r="XCU5891" s="248"/>
      <x:c r="XCV5891" s="248"/>
      <x:c r="XCW5891" s="248"/>
      <x:c r="XCX5891" s="248"/>
      <x:c r="XCY5891" s="248"/>
      <x:c r="XCZ5891" s="248"/>
      <x:c r="XDA5891" s="248"/>
      <x:c r="XDB5891" s="248"/>
      <x:c r="XDC5891" s="248"/>
      <x:c r="XDD5891" s="248"/>
      <x:c r="XDE5891" s="248"/>
      <x:c r="XDF5891" s="248"/>
      <x:c r="XDG5891" s="248"/>
      <x:c r="XDH5891" s="248"/>
      <x:c r="XDI5891" s="248"/>
      <x:c r="XDJ5891" s="248"/>
      <x:c r="XDK5891" s="248"/>
      <x:c r="XDL5891" s="248"/>
      <x:c r="XDM5891" s="248"/>
      <x:c r="XDN5891" s="248"/>
      <x:c r="XDO5891" s="248"/>
      <x:c r="XDP5891" s="248"/>
      <x:c r="XDQ5891" s="248"/>
      <x:c r="XDR5891" s="248"/>
      <x:c r="XDS5891" s="248"/>
      <x:c r="XDT5891" s="248"/>
      <x:c r="XDU5891" s="248"/>
      <x:c r="XDV5891" s="248"/>
      <x:c r="XDW5891" s="248"/>
      <x:c r="XDX5891" s="248"/>
      <x:c r="XDY5891" s="248"/>
      <x:c r="XDZ5891" s="248"/>
      <x:c r="XEA5891" s="248"/>
      <x:c r="XEB5891" s="248"/>
      <x:c r="XEC5891" s="248"/>
      <x:c r="XED5891" s="248"/>
      <x:c r="XEE5891" s="248"/>
      <x:c r="XEF5891" s="248"/>
      <x:c r="XEG5891" s="248"/>
      <x:c r="XEH5891" s="248"/>
      <x:c r="XEI5891" s="248"/>
      <x:c r="XEJ5891" s="248"/>
      <x:c r="XEK5891" s="248"/>
      <x:c r="XEL5891" s="248"/>
      <x:c r="XEM5891" s="248"/>
      <x:c r="XEN5891" s="248"/>
      <x:c r="XEO5891" s="248"/>
      <x:c r="XEP5891" s="248"/>
      <x:c r="XEQ5891" s="248"/>
      <x:c r="XER5891" s="248"/>
      <x:c r="XES5891" s="248"/>
      <x:c r="XET5891" s="248"/>
      <x:c r="XEU5891" s="248"/>
      <x:c r="XEV5891" s="248"/>
      <x:c r="XEW5891" s="248"/>
      <x:c r="XEX5891" s="248"/>
      <x:c r="XEY5891" s="248"/>
      <x:c r="XEZ5891" s="248"/>
      <x:c r="XFA5891" s="248"/>
      <x:c r="XFB5891" s="248"/>
      <x:c r="XFC5891" s="248"/>
      <x:c r="XFD5891" s="248"/>
    </x:row>
    <x:row r="5892" spans="1:16384" s="1" customFormat="1">
      <x:c r="A5892" s="248">
        <x:v>469451</x:v>
      </x:c>
      <x:c r="B5892" s="248">
        <x:v>1374</x:v>
      </x:c>
      <x:c r="C5892" s="248">
        <x:v>2.06666</x:v>
      </x:c>
      <x:c r="D5892" s="248"/>
      <x:c r="E5892" s="248"/>
      <x:c r="F5892" s="248"/>
      <x:c r="G5892" s="248">
        <x:v>7</x:v>
      </x:c>
      <x:c r="H5892" s="248"/>
      <x:c r="I5892" s="248" t="s">
        <x:v>100</x:v>
      </x:c>
      <x:c r="J5892" s="248"/>
      <x:c r="K5892" s="248"/>
      <x:c r="L5892" s="248"/>
      <x:c r="M5892" s="248"/>
      <x:c r="N5892" s="248"/>
      <x:c r="O5892" s="248"/>
      <x:c r="P5892" s="248"/>
      <x:c r="Q5892" s="248"/>
      <x:c r="R5892" s="248"/>
      <x:c r="S5892" s="248"/>
      <x:c r="T5892" s="248"/>
      <x:c r="U5892" s="248"/>
      <x:c r="V5892" s="248"/>
      <x:c r="W5892" s="248"/>
      <x:c r="X5892" s="248"/>
      <x:c r="Y5892" s="248"/>
      <x:c r="Z5892" s="248"/>
      <x:c r="AA5892" s="248"/>
      <x:c r="AB5892" s="248"/>
      <x:c r="AC5892" s="248"/>
      <x:c r="AD5892" s="248"/>
      <x:c r="AE5892" s="248"/>
      <x:c r="AF5892" s="248"/>
      <x:c r="AG5892" s="248">
        <x:v>2</x:v>
      </x:c>
      <x:c r="AH5892" s="248"/>
      <x:c r="AI5892" s="248"/>
      <x:c r="AJ5892" s="248"/>
      <x:c r="AK5892" s="248"/>
      <x:c r="AL5892" s="248"/>
      <x:c r="AM5892" s="248"/>
      <x:c r="AN5892" s="248"/>
      <x:c r="AO5892" s="248"/>
      <x:c r="AP5892" s="248"/>
      <x:c r="AQ5892" s="248"/>
      <x:c r="AR5892" s="248"/>
      <x:c r="AS5892" s="248"/>
      <x:c r="AT5892" s="248"/>
      <x:c r="AU5892" s="248"/>
      <x:c r="AV5892" s="248"/>
      <x:c r="AW5892" s="248"/>
      <x:c r="AX5892" s="248"/>
      <x:c r="AY5892" s="248"/>
      <x:c r="AZ5892" s="248"/>
      <x:c r="BA5892" s="248"/>
      <x:c r="BB5892" s="248"/>
      <x:c r="BC5892" s="248"/>
      <x:c r="BD5892" s="248"/>
      <x:c r="BE5892" s="248"/>
      <x:c r="BF5892" s="248"/>
      <x:c r="BG5892" s="248"/>
      <x:c r="BH5892" s="248"/>
      <x:c r="BI5892" s="248"/>
      <x:c r="BJ5892" s="248"/>
      <x:c r="BK5892" s="248"/>
      <x:c r="BL5892" s="248"/>
      <x:c r="BM5892" s="248"/>
      <x:c r="BN5892" s="248"/>
      <x:c r="BO5892" s="248"/>
      <x:c r="BP5892" s="248"/>
      <x:c r="BQ5892" s="248"/>
      <x:c r="BR5892" s="248"/>
      <x:c r="BS5892" s="248"/>
      <x:c r="BT5892" s="248"/>
      <x:c r="BU5892" s="248"/>
      <x:c r="BV5892" s="248"/>
      <x:c r="BW5892" s="248"/>
      <x:c r="BX5892" s="248"/>
      <x:c r="BY5892" s="248"/>
      <x:c r="BZ5892" s="248"/>
      <x:c r="CA5892" s="248"/>
      <x:c r="CB5892" s="248"/>
      <x:c r="CC5892" s="248"/>
      <x:c r="CD5892" s="248"/>
      <x:c r="CE5892" s="248"/>
      <x:c r="CF5892" s="248"/>
      <x:c r="CG5892" s="248"/>
      <x:c r="CH5892" s="248"/>
      <x:c r="CI5892" s="248"/>
      <x:c r="CJ5892" s="248"/>
      <x:c r="CK5892" s="248"/>
      <x:c r="CL5892" s="248"/>
      <x:c r="CM5892" s="248"/>
      <x:c r="CN5892" s="248"/>
      <x:c r="CO5892" s="248"/>
      <x:c r="CP5892" s="248"/>
      <x:c r="CQ5892" s="248"/>
      <x:c r="CR5892" s="248"/>
      <x:c r="CS5892" s="248"/>
      <x:c r="CT5892" s="248"/>
      <x:c r="CU5892" s="248"/>
      <x:c r="CV5892" s="248"/>
      <x:c r="CW5892" s="248"/>
      <x:c r="CX5892" s="248"/>
      <x:c r="CY5892" s="248"/>
      <x:c r="CZ5892" s="248"/>
      <x:c r="DA5892" s="248"/>
      <x:c r="DB5892" s="248"/>
      <x:c r="DC5892" s="248"/>
      <x:c r="DD5892" s="248"/>
      <x:c r="DE5892" s="248"/>
      <x:c r="DF5892" s="248"/>
      <x:c r="DG5892" s="248"/>
      <x:c r="DH5892" s="248"/>
      <x:c r="DI5892" s="248"/>
      <x:c r="DJ5892" s="248"/>
      <x:c r="DK5892" s="248"/>
      <x:c r="DL5892" s="248"/>
      <x:c r="DM5892" s="248"/>
      <x:c r="DN5892" s="248"/>
      <x:c r="DO5892" s="248"/>
      <x:c r="DP5892" s="248"/>
      <x:c r="DQ5892" s="248"/>
      <x:c r="DR5892" s="248"/>
      <x:c r="DS5892" s="248"/>
      <x:c r="DT5892" s="248"/>
      <x:c r="DU5892" s="248"/>
      <x:c r="DV5892" s="248"/>
      <x:c r="DW5892" s="248"/>
      <x:c r="DX5892" s="248"/>
      <x:c r="DY5892" s="248"/>
      <x:c r="DZ5892" s="248"/>
      <x:c r="EA5892" s="248"/>
      <x:c r="EB5892" s="248"/>
      <x:c r="EC5892" s="248"/>
      <x:c r="ED5892" s="248"/>
      <x:c r="EE5892" s="248"/>
      <x:c r="EF5892" s="248"/>
      <x:c r="EG5892" s="248"/>
      <x:c r="EH5892" s="248"/>
      <x:c r="EI5892" s="248"/>
      <x:c r="EJ5892" s="248"/>
      <x:c r="EK5892" s="248"/>
      <x:c r="EL5892" s="248"/>
      <x:c r="EM5892" s="248"/>
      <x:c r="EN5892" s="248"/>
      <x:c r="EO5892" s="248"/>
      <x:c r="EP5892" s="248"/>
      <x:c r="EQ5892" s="248"/>
      <x:c r="ER5892" s="248"/>
      <x:c r="ES5892" s="248"/>
      <x:c r="ET5892" s="248"/>
      <x:c r="EU5892" s="248"/>
      <x:c r="EV5892" s="248"/>
      <x:c r="EW5892" s="248"/>
      <x:c r="EX5892" s="248"/>
      <x:c r="EY5892" s="248"/>
      <x:c r="EZ5892" s="248"/>
      <x:c r="FA5892" s="248"/>
      <x:c r="FB5892" s="248"/>
      <x:c r="FC5892" s="248"/>
      <x:c r="FD5892" s="248"/>
      <x:c r="FE5892" s="248"/>
      <x:c r="FF5892" s="248"/>
      <x:c r="FG5892" s="248"/>
      <x:c r="FH5892" s="248"/>
      <x:c r="FI5892" s="248"/>
      <x:c r="FJ5892" s="248"/>
      <x:c r="FK5892" s="248"/>
      <x:c r="FL5892" s="248"/>
      <x:c r="FM5892" s="248"/>
      <x:c r="FN5892" s="248"/>
      <x:c r="FO5892" s="248"/>
      <x:c r="FP5892" s="248"/>
      <x:c r="FQ5892" s="248"/>
      <x:c r="FR5892" s="248"/>
      <x:c r="FS5892" s="248"/>
      <x:c r="FT5892" s="248"/>
      <x:c r="FU5892" s="248"/>
      <x:c r="FV5892" s="248"/>
      <x:c r="FW5892" s="248"/>
      <x:c r="FX5892" s="248"/>
      <x:c r="FY5892" s="248"/>
      <x:c r="FZ5892" s="248"/>
      <x:c r="GA5892" s="248"/>
      <x:c r="GB5892" s="248"/>
      <x:c r="GC5892" s="248"/>
      <x:c r="GD5892" s="248"/>
      <x:c r="GE5892" s="248"/>
      <x:c r="GF5892" s="248"/>
      <x:c r="GG5892" s="248"/>
      <x:c r="GH5892" s="248"/>
      <x:c r="GI5892" s="248"/>
      <x:c r="GJ5892" s="248"/>
      <x:c r="GK5892" s="248"/>
      <x:c r="GL5892" s="248"/>
      <x:c r="GM5892" s="248"/>
      <x:c r="GN5892" s="248"/>
      <x:c r="GO5892" s="248"/>
      <x:c r="GP5892" s="248"/>
      <x:c r="GQ5892" s="248"/>
      <x:c r="GR5892" s="248"/>
      <x:c r="GS5892" s="248"/>
      <x:c r="GT5892" s="248"/>
      <x:c r="GU5892" s="248"/>
      <x:c r="GV5892" s="248"/>
      <x:c r="GW5892" s="248"/>
      <x:c r="GX5892" s="248"/>
      <x:c r="GY5892" s="248"/>
      <x:c r="GZ5892" s="248"/>
      <x:c r="HA5892" s="248"/>
      <x:c r="HB5892" s="248"/>
      <x:c r="HC5892" s="248"/>
      <x:c r="HD5892" s="248"/>
      <x:c r="HE5892" s="248"/>
      <x:c r="HF5892" s="248"/>
      <x:c r="HG5892" s="248"/>
      <x:c r="HH5892" s="248"/>
      <x:c r="HI5892" s="248"/>
      <x:c r="HJ5892" s="248"/>
      <x:c r="HK5892" s="248"/>
      <x:c r="HL5892" s="248"/>
      <x:c r="HM5892" s="248"/>
      <x:c r="HN5892" s="248"/>
      <x:c r="HO5892" s="248"/>
      <x:c r="HP5892" s="248"/>
      <x:c r="HQ5892" s="248"/>
      <x:c r="HR5892" s="248"/>
      <x:c r="HS5892" s="248"/>
      <x:c r="HT5892" s="248"/>
      <x:c r="HU5892" s="248"/>
      <x:c r="HV5892" s="248"/>
      <x:c r="HW5892" s="248"/>
      <x:c r="HX5892" s="248"/>
      <x:c r="HY5892" s="248"/>
      <x:c r="HZ5892" s="248"/>
      <x:c r="IA5892" s="248"/>
      <x:c r="IB5892" s="248"/>
      <x:c r="IC5892" s="248"/>
      <x:c r="ID5892" s="248"/>
      <x:c r="IE5892" s="248"/>
      <x:c r="IF5892" s="248"/>
      <x:c r="IG5892" s="248"/>
      <x:c r="IH5892" s="248"/>
      <x:c r="II5892" s="248"/>
      <x:c r="IJ5892" s="248"/>
      <x:c r="IK5892" s="248"/>
      <x:c r="IL5892" s="248"/>
      <x:c r="IM5892" s="248"/>
      <x:c r="IN5892" s="248"/>
      <x:c r="IO5892" s="248"/>
      <x:c r="IP5892" s="248"/>
      <x:c r="IQ5892" s="248"/>
      <x:c r="IR5892" s="248"/>
      <x:c r="IS5892" s="248"/>
      <x:c r="IT5892" s="248"/>
      <x:c r="IU5892" s="248"/>
      <x:c r="IV5892" s="248"/>
      <x:c r="IW5892" s="248"/>
      <x:c r="IX5892" s="248"/>
      <x:c r="IY5892" s="248"/>
      <x:c r="IZ5892" s="248"/>
      <x:c r="JA5892" s="248"/>
      <x:c r="JB5892" s="248"/>
      <x:c r="JC5892" s="248"/>
      <x:c r="JD5892" s="248"/>
      <x:c r="JE5892" s="248"/>
      <x:c r="JF5892" s="248"/>
      <x:c r="JG5892" s="248"/>
      <x:c r="JH5892" s="248"/>
      <x:c r="JI5892" s="248"/>
      <x:c r="JJ5892" s="248"/>
      <x:c r="JK5892" s="248"/>
      <x:c r="JL5892" s="248"/>
      <x:c r="JM5892" s="248"/>
      <x:c r="JN5892" s="248"/>
      <x:c r="JO5892" s="248"/>
      <x:c r="JP5892" s="248"/>
      <x:c r="JQ5892" s="248"/>
      <x:c r="JR5892" s="248"/>
      <x:c r="JS5892" s="248"/>
      <x:c r="JT5892" s="248"/>
      <x:c r="JU5892" s="248"/>
      <x:c r="JV5892" s="248"/>
      <x:c r="JW5892" s="248"/>
      <x:c r="JX5892" s="248"/>
      <x:c r="JY5892" s="248"/>
      <x:c r="JZ5892" s="248"/>
      <x:c r="KA5892" s="248"/>
      <x:c r="KB5892" s="248"/>
      <x:c r="KC5892" s="248"/>
      <x:c r="KD5892" s="248"/>
      <x:c r="KE5892" s="248"/>
      <x:c r="KF5892" s="248"/>
      <x:c r="KG5892" s="248"/>
      <x:c r="KH5892" s="248"/>
      <x:c r="KI5892" s="248"/>
      <x:c r="KJ5892" s="248"/>
      <x:c r="KK5892" s="248"/>
      <x:c r="KL5892" s="248"/>
      <x:c r="KM5892" s="248"/>
      <x:c r="KN5892" s="248"/>
      <x:c r="KO5892" s="248"/>
      <x:c r="KP5892" s="248"/>
      <x:c r="KQ5892" s="248"/>
      <x:c r="KR5892" s="248"/>
      <x:c r="KS5892" s="248"/>
      <x:c r="KT5892" s="248"/>
      <x:c r="KU5892" s="248"/>
      <x:c r="KV5892" s="248"/>
      <x:c r="KW5892" s="248"/>
      <x:c r="KX5892" s="248"/>
      <x:c r="KY5892" s="248"/>
      <x:c r="KZ5892" s="248"/>
      <x:c r="LA5892" s="248"/>
      <x:c r="LB5892" s="248"/>
      <x:c r="LC5892" s="248"/>
      <x:c r="LD5892" s="248"/>
      <x:c r="LE5892" s="248"/>
      <x:c r="LF5892" s="248"/>
      <x:c r="LG5892" s="248"/>
      <x:c r="LH5892" s="248"/>
      <x:c r="LI5892" s="248"/>
      <x:c r="LJ5892" s="248"/>
      <x:c r="LK5892" s="248"/>
      <x:c r="LL5892" s="248"/>
      <x:c r="LM5892" s="248"/>
      <x:c r="LN5892" s="248"/>
      <x:c r="LO5892" s="248"/>
      <x:c r="LP5892" s="248"/>
      <x:c r="LQ5892" s="248"/>
      <x:c r="LR5892" s="248"/>
      <x:c r="LS5892" s="248"/>
      <x:c r="LT5892" s="248"/>
      <x:c r="LU5892" s="248"/>
      <x:c r="LV5892" s="248"/>
      <x:c r="LW5892" s="248"/>
      <x:c r="LX5892" s="248"/>
      <x:c r="LY5892" s="248"/>
      <x:c r="LZ5892" s="248"/>
      <x:c r="MA5892" s="248"/>
      <x:c r="MB5892" s="248"/>
      <x:c r="MC5892" s="248"/>
      <x:c r="MD5892" s="248"/>
      <x:c r="ME5892" s="248"/>
      <x:c r="MF5892" s="248"/>
      <x:c r="MG5892" s="248"/>
      <x:c r="MH5892" s="248"/>
      <x:c r="MI5892" s="248"/>
      <x:c r="MJ5892" s="248"/>
      <x:c r="MK5892" s="248"/>
      <x:c r="ML5892" s="248"/>
      <x:c r="MM5892" s="248"/>
      <x:c r="MN5892" s="248"/>
      <x:c r="MO5892" s="248"/>
      <x:c r="MP5892" s="248"/>
      <x:c r="MQ5892" s="248"/>
      <x:c r="MR5892" s="248"/>
      <x:c r="MS5892" s="248"/>
      <x:c r="MT5892" s="248"/>
      <x:c r="MU5892" s="248"/>
      <x:c r="MV5892" s="248"/>
      <x:c r="MW5892" s="248"/>
      <x:c r="MX5892" s="248"/>
      <x:c r="MY5892" s="248"/>
      <x:c r="MZ5892" s="248"/>
      <x:c r="NA5892" s="248"/>
      <x:c r="NB5892" s="248"/>
      <x:c r="NC5892" s="248"/>
      <x:c r="ND5892" s="248"/>
      <x:c r="NE5892" s="248"/>
      <x:c r="NF5892" s="248"/>
      <x:c r="NG5892" s="248"/>
      <x:c r="NH5892" s="248"/>
      <x:c r="NI5892" s="248"/>
      <x:c r="NJ5892" s="248"/>
      <x:c r="NK5892" s="248"/>
      <x:c r="NL5892" s="248"/>
      <x:c r="NM5892" s="248"/>
      <x:c r="NN5892" s="248"/>
      <x:c r="NO5892" s="248"/>
      <x:c r="NP5892" s="248"/>
      <x:c r="NQ5892" s="248"/>
      <x:c r="NR5892" s="248"/>
      <x:c r="NS5892" s="248"/>
      <x:c r="NT5892" s="248"/>
      <x:c r="NU5892" s="248"/>
      <x:c r="NV5892" s="248"/>
      <x:c r="NW5892" s="248"/>
      <x:c r="NX5892" s="248"/>
      <x:c r="NY5892" s="248"/>
      <x:c r="NZ5892" s="248"/>
      <x:c r="OA5892" s="248"/>
      <x:c r="OB5892" s="248"/>
      <x:c r="OC5892" s="248"/>
      <x:c r="OD5892" s="248"/>
      <x:c r="OE5892" s="248"/>
      <x:c r="OF5892" s="248"/>
      <x:c r="OG5892" s="248"/>
      <x:c r="OH5892" s="248"/>
      <x:c r="OI5892" s="248"/>
      <x:c r="OJ5892" s="248"/>
      <x:c r="OK5892" s="248"/>
      <x:c r="OL5892" s="248"/>
      <x:c r="OM5892" s="248"/>
      <x:c r="ON5892" s="248"/>
      <x:c r="OO5892" s="248"/>
      <x:c r="OP5892" s="248"/>
      <x:c r="OQ5892" s="248"/>
      <x:c r="OR5892" s="248"/>
      <x:c r="OS5892" s="248"/>
      <x:c r="OT5892" s="248"/>
      <x:c r="OU5892" s="248"/>
      <x:c r="OV5892" s="248"/>
      <x:c r="OW5892" s="248"/>
      <x:c r="OX5892" s="248"/>
      <x:c r="OY5892" s="248"/>
      <x:c r="OZ5892" s="248"/>
      <x:c r="PA5892" s="248"/>
      <x:c r="PB5892" s="248"/>
      <x:c r="PC5892" s="248"/>
      <x:c r="PD5892" s="248"/>
      <x:c r="PE5892" s="248"/>
      <x:c r="PF5892" s="248"/>
      <x:c r="PG5892" s="248"/>
      <x:c r="PH5892" s="248"/>
      <x:c r="PI5892" s="248"/>
      <x:c r="PJ5892" s="248"/>
      <x:c r="PK5892" s="248"/>
      <x:c r="PL5892" s="248"/>
      <x:c r="PM5892" s="248"/>
      <x:c r="PN5892" s="248"/>
      <x:c r="PO5892" s="248"/>
      <x:c r="PP5892" s="248"/>
      <x:c r="PQ5892" s="248"/>
      <x:c r="PR5892" s="248"/>
      <x:c r="PS5892" s="248"/>
      <x:c r="PT5892" s="248"/>
      <x:c r="PU5892" s="248"/>
      <x:c r="PV5892" s="248"/>
      <x:c r="PW5892" s="248"/>
      <x:c r="PX5892" s="248"/>
      <x:c r="PY5892" s="248"/>
      <x:c r="PZ5892" s="248"/>
      <x:c r="QA5892" s="248"/>
      <x:c r="QB5892" s="248"/>
      <x:c r="QC5892" s="248"/>
      <x:c r="QD5892" s="248"/>
      <x:c r="QE5892" s="248"/>
      <x:c r="QF5892" s="248"/>
      <x:c r="QG5892" s="248"/>
      <x:c r="QH5892" s="248"/>
      <x:c r="QI5892" s="248"/>
      <x:c r="QJ5892" s="248"/>
      <x:c r="QK5892" s="248"/>
      <x:c r="QL5892" s="248"/>
      <x:c r="QM5892" s="248"/>
      <x:c r="QN5892" s="248"/>
      <x:c r="QO5892" s="248"/>
      <x:c r="QP5892" s="248"/>
      <x:c r="QQ5892" s="248"/>
      <x:c r="QR5892" s="248"/>
      <x:c r="QS5892" s="248"/>
      <x:c r="QT5892" s="248"/>
      <x:c r="QU5892" s="248"/>
      <x:c r="QV5892" s="248"/>
      <x:c r="QW5892" s="248"/>
      <x:c r="QX5892" s="248"/>
      <x:c r="QY5892" s="248"/>
      <x:c r="QZ5892" s="248"/>
      <x:c r="RA5892" s="248"/>
      <x:c r="RB5892" s="248"/>
      <x:c r="RC5892" s="248"/>
      <x:c r="RD5892" s="248"/>
      <x:c r="RE5892" s="248"/>
      <x:c r="RF5892" s="248"/>
      <x:c r="RG5892" s="248"/>
      <x:c r="RH5892" s="248"/>
      <x:c r="RI5892" s="248"/>
      <x:c r="RJ5892" s="248"/>
      <x:c r="RK5892" s="248"/>
      <x:c r="RL5892" s="248"/>
      <x:c r="RM5892" s="248"/>
      <x:c r="RN5892" s="248"/>
      <x:c r="RO5892" s="248"/>
      <x:c r="RP5892" s="248"/>
      <x:c r="RQ5892" s="248"/>
      <x:c r="RR5892" s="248"/>
      <x:c r="RS5892" s="248"/>
      <x:c r="RT5892" s="248"/>
      <x:c r="RU5892" s="248"/>
      <x:c r="RV5892" s="248"/>
      <x:c r="RW5892" s="248"/>
      <x:c r="RX5892" s="248"/>
      <x:c r="RY5892" s="248"/>
      <x:c r="RZ5892" s="248"/>
      <x:c r="SA5892" s="248"/>
      <x:c r="SB5892" s="248"/>
      <x:c r="SC5892" s="248"/>
      <x:c r="SD5892" s="248"/>
      <x:c r="SE5892" s="248"/>
      <x:c r="SF5892" s="248"/>
      <x:c r="SG5892" s="248"/>
      <x:c r="SH5892" s="248"/>
      <x:c r="SI5892" s="248"/>
      <x:c r="SJ5892" s="248"/>
      <x:c r="SK5892" s="248"/>
      <x:c r="SL5892" s="248"/>
      <x:c r="SM5892" s="248"/>
      <x:c r="SN5892" s="248"/>
      <x:c r="SO5892" s="248"/>
      <x:c r="SP5892" s="248"/>
      <x:c r="SQ5892" s="248"/>
      <x:c r="SR5892" s="248"/>
      <x:c r="SS5892" s="248"/>
      <x:c r="ST5892" s="248"/>
      <x:c r="SU5892" s="248"/>
      <x:c r="SV5892" s="248"/>
      <x:c r="SW5892" s="248"/>
      <x:c r="SX5892" s="248"/>
      <x:c r="SY5892" s="248"/>
      <x:c r="SZ5892" s="248"/>
      <x:c r="TA5892" s="248"/>
      <x:c r="TB5892" s="248"/>
      <x:c r="TC5892" s="248"/>
      <x:c r="TD5892" s="248"/>
      <x:c r="TE5892" s="248"/>
      <x:c r="TF5892" s="248"/>
      <x:c r="TG5892" s="248"/>
      <x:c r="TH5892" s="248"/>
      <x:c r="TI5892" s="248"/>
      <x:c r="TJ5892" s="248"/>
      <x:c r="TK5892" s="248"/>
      <x:c r="TL5892" s="248"/>
      <x:c r="TM5892" s="248"/>
      <x:c r="TN5892" s="248"/>
      <x:c r="TO5892" s="248"/>
      <x:c r="TP5892" s="248"/>
      <x:c r="TQ5892" s="248"/>
      <x:c r="TR5892" s="248"/>
      <x:c r="TS5892" s="248"/>
      <x:c r="TT5892" s="248"/>
      <x:c r="TU5892" s="248"/>
      <x:c r="TV5892" s="248"/>
      <x:c r="TW5892" s="248"/>
      <x:c r="TX5892" s="248"/>
      <x:c r="TY5892" s="248"/>
      <x:c r="TZ5892" s="248"/>
      <x:c r="UA5892" s="248"/>
      <x:c r="UB5892" s="248"/>
      <x:c r="UC5892" s="248"/>
      <x:c r="UD5892" s="248"/>
      <x:c r="UE5892" s="248"/>
      <x:c r="UF5892" s="248"/>
      <x:c r="UG5892" s="248"/>
      <x:c r="UH5892" s="248"/>
      <x:c r="UI5892" s="248"/>
      <x:c r="UJ5892" s="248"/>
      <x:c r="UK5892" s="248"/>
      <x:c r="UL5892" s="248"/>
      <x:c r="UM5892" s="248"/>
      <x:c r="UN5892" s="248"/>
      <x:c r="UO5892" s="248"/>
      <x:c r="UP5892" s="248"/>
      <x:c r="UQ5892" s="248"/>
      <x:c r="UR5892" s="248"/>
      <x:c r="US5892" s="248"/>
      <x:c r="UT5892" s="248"/>
      <x:c r="UU5892" s="248"/>
      <x:c r="UV5892" s="248"/>
      <x:c r="UW5892" s="248"/>
      <x:c r="UX5892" s="248"/>
      <x:c r="UY5892" s="248"/>
      <x:c r="UZ5892" s="248"/>
      <x:c r="VA5892" s="248"/>
      <x:c r="VB5892" s="248"/>
      <x:c r="VC5892" s="248"/>
      <x:c r="VD5892" s="248"/>
      <x:c r="VE5892" s="248"/>
      <x:c r="VF5892" s="248"/>
      <x:c r="VG5892" s="248"/>
      <x:c r="VH5892" s="248"/>
      <x:c r="VI5892" s="248"/>
      <x:c r="VJ5892" s="248"/>
      <x:c r="VK5892" s="248"/>
      <x:c r="VL5892" s="248"/>
      <x:c r="VM5892" s="248"/>
      <x:c r="VN5892" s="248"/>
      <x:c r="VO5892" s="248"/>
      <x:c r="VP5892" s="248"/>
      <x:c r="VQ5892" s="248"/>
      <x:c r="VR5892" s="248"/>
      <x:c r="VS5892" s="248"/>
      <x:c r="VT5892" s="248"/>
      <x:c r="VU5892" s="248"/>
      <x:c r="VV5892" s="248"/>
      <x:c r="VW5892" s="248"/>
      <x:c r="VX5892" s="248"/>
      <x:c r="VY5892" s="248"/>
      <x:c r="VZ5892" s="248"/>
      <x:c r="WA5892" s="248"/>
      <x:c r="WB5892" s="248"/>
      <x:c r="WC5892" s="248"/>
      <x:c r="WD5892" s="248"/>
      <x:c r="WE5892" s="248"/>
      <x:c r="WF5892" s="248"/>
      <x:c r="WG5892" s="248"/>
      <x:c r="WH5892" s="248"/>
      <x:c r="WI5892" s="248"/>
      <x:c r="WJ5892" s="248"/>
      <x:c r="WK5892" s="248"/>
      <x:c r="WL5892" s="248"/>
      <x:c r="WM5892" s="248"/>
      <x:c r="WN5892" s="248"/>
      <x:c r="WO5892" s="248"/>
      <x:c r="WP5892" s="248"/>
      <x:c r="WQ5892" s="248"/>
      <x:c r="WR5892" s="248"/>
      <x:c r="WS5892" s="248"/>
      <x:c r="WT5892" s="248"/>
      <x:c r="WU5892" s="248"/>
      <x:c r="WV5892" s="248"/>
      <x:c r="WW5892" s="248"/>
      <x:c r="WX5892" s="248"/>
      <x:c r="WY5892" s="248"/>
      <x:c r="WZ5892" s="248"/>
      <x:c r="XA5892" s="248"/>
      <x:c r="XB5892" s="248"/>
      <x:c r="XC5892" s="248"/>
      <x:c r="XD5892" s="248"/>
      <x:c r="XE5892" s="248"/>
      <x:c r="XF5892" s="248"/>
      <x:c r="XG5892" s="248"/>
      <x:c r="XH5892" s="248"/>
      <x:c r="XI5892" s="248"/>
      <x:c r="XJ5892" s="248"/>
      <x:c r="XK5892" s="248"/>
      <x:c r="XL5892" s="248"/>
      <x:c r="XM5892" s="248"/>
      <x:c r="XN5892" s="248"/>
      <x:c r="XO5892" s="248"/>
      <x:c r="XP5892" s="248"/>
      <x:c r="XQ5892" s="248"/>
      <x:c r="XR5892" s="248"/>
      <x:c r="XS5892" s="248"/>
      <x:c r="XT5892" s="248"/>
      <x:c r="XU5892" s="248"/>
      <x:c r="XV5892" s="248"/>
      <x:c r="XW5892" s="248"/>
      <x:c r="XX5892" s="248"/>
      <x:c r="XY5892" s="248"/>
      <x:c r="XZ5892" s="248"/>
      <x:c r="YA5892" s="248"/>
      <x:c r="YB5892" s="248"/>
      <x:c r="YC5892" s="248"/>
      <x:c r="YD5892" s="248"/>
      <x:c r="YE5892" s="248"/>
      <x:c r="YF5892" s="248"/>
      <x:c r="YG5892" s="248"/>
      <x:c r="YH5892" s="248"/>
      <x:c r="YI5892" s="248"/>
      <x:c r="YJ5892" s="248"/>
      <x:c r="YK5892" s="248"/>
      <x:c r="YL5892" s="248"/>
      <x:c r="YM5892" s="248"/>
      <x:c r="YN5892" s="248"/>
      <x:c r="YO5892" s="248"/>
      <x:c r="YP5892" s="248"/>
      <x:c r="YQ5892" s="248"/>
      <x:c r="YR5892" s="248"/>
      <x:c r="YS5892" s="248"/>
      <x:c r="YT5892" s="248"/>
      <x:c r="YU5892" s="248"/>
      <x:c r="YV5892" s="248"/>
      <x:c r="YW5892" s="248"/>
      <x:c r="YX5892" s="248"/>
      <x:c r="YY5892" s="248"/>
      <x:c r="YZ5892" s="248"/>
      <x:c r="ZA5892" s="248"/>
      <x:c r="ZB5892" s="248"/>
      <x:c r="ZC5892" s="248"/>
      <x:c r="ZD5892" s="248"/>
      <x:c r="ZE5892" s="248"/>
      <x:c r="ZF5892" s="248"/>
      <x:c r="ZG5892" s="248"/>
      <x:c r="ZH5892" s="248"/>
      <x:c r="ZI5892" s="248"/>
      <x:c r="ZJ5892" s="248"/>
      <x:c r="ZK5892" s="248"/>
      <x:c r="ZL5892" s="248"/>
      <x:c r="ZM5892" s="248"/>
      <x:c r="ZN5892" s="248"/>
      <x:c r="ZO5892" s="248"/>
      <x:c r="ZP5892" s="248"/>
      <x:c r="ZQ5892" s="248"/>
      <x:c r="ZR5892" s="248"/>
      <x:c r="ZS5892" s="248"/>
      <x:c r="ZT5892" s="248"/>
      <x:c r="ZU5892" s="248"/>
      <x:c r="ZV5892" s="248"/>
      <x:c r="ZW5892" s="248"/>
      <x:c r="ZX5892" s="248"/>
      <x:c r="ZY5892" s="248"/>
      <x:c r="ZZ5892" s="248"/>
      <x:c r="AAA5892" s="248"/>
      <x:c r="AAB5892" s="248"/>
      <x:c r="AAC5892" s="248"/>
      <x:c r="AAD5892" s="248"/>
      <x:c r="AAE5892" s="248"/>
      <x:c r="AAF5892" s="248"/>
      <x:c r="AAG5892" s="248"/>
      <x:c r="AAH5892" s="248"/>
      <x:c r="AAI5892" s="248"/>
      <x:c r="AAJ5892" s="248"/>
      <x:c r="AAK5892" s="248"/>
      <x:c r="AAL5892" s="248"/>
      <x:c r="AAM5892" s="248"/>
      <x:c r="AAN5892" s="248"/>
      <x:c r="AAO5892" s="248"/>
      <x:c r="AAP5892" s="248"/>
      <x:c r="AAQ5892" s="248"/>
      <x:c r="AAR5892" s="248"/>
      <x:c r="AAS5892" s="248"/>
      <x:c r="AAT5892" s="248"/>
      <x:c r="AAU5892" s="248"/>
      <x:c r="AAV5892" s="248"/>
      <x:c r="AAW5892" s="248"/>
      <x:c r="AAX5892" s="248"/>
      <x:c r="AAY5892" s="248"/>
      <x:c r="AAZ5892" s="248"/>
      <x:c r="ABA5892" s="248"/>
      <x:c r="ABB5892" s="248"/>
      <x:c r="ABC5892" s="248"/>
      <x:c r="ABD5892" s="248"/>
      <x:c r="ABE5892" s="248"/>
      <x:c r="ABF5892" s="248"/>
      <x:c r="ABG5892" s="248"/>
      <x:c r="ABH5892" s="248"/>
      <x:c r="ABI5892" s="248"/>
      <x:c r="ABJ5892" s="248"/>
      <x:c r="ABK5892" s="248"/>
      <x:c r="ABL5892" s="248"/>
      <x:c r="ABM5892" s="248"/>
      <x:c r="ABN5892" s="248"/>
      <x:c r="ABO5892" s="248"/>
      <x:c r="ABP5892" s="248"/>
      <x:c r="ABQ5892" s="248"/>
      <x:c r="ABR5892" s="248"/>
      <x:c r="ABS5892" s="248"/>
      <x:c r="ABT5892" s="248"/>
      <x:c r="ABU5892" s="248"/>
      <x:c r="ABV5892" s="248"/>
      <x:c r="ABW5892" s="248"/>
      <x:c r="ABX5892" s="248"/>
      <x:c r="ABY5892" s="248"/>
      <x:c r="ABZ5892" s="248"/>
      <x:c r="ACA5892" s="248"/>
      <x:c r="ACB5892" s="248"/>
      <x:c r="ACC5892" s="248"/>
      <x:c r="ACD5892" s="248"/>
      <x:c r="ACE5892" s="248"/>
      <x:c r="ACF5892" s="248"/>
      <x:c r="ACG5892" s="248"/>
      <x:c r="ACH5892" s="248"/>
      <x:c r="ACI5892" s="248"/>
      <x:c r="ACJ5892" s="248"/>
      <x:c r="ACK5892" s="248"/>
      <x:c r="ACL5892" s="248"/>
      <x:c r="ACM5892" s="248"/>
      <x:c r="ACN5892" s="248"/>
      <x:c r="ACO5892" s="248"/>
      <x:c r="ACP5892" s="248"/>
      <x:c r="ACQ5892" s="248"/>
      <x:c r="ACR5892" s="248"/>
      <x:c r="ACS5892" s="248"/>
      <x:c r="ACT5892" s="248"/>
      <x:c r="ACU5892" s="248"/>
      <x:c r="ACV5892" s="248"/>
      <x:c r="ACW5892" s="248"/>
      <x:c r="ACX5892" s="248"/>
      <x:c r="ACY5892" s="248"/>
      <x:c r="ACZ5892" s="248"/>
      <x:c r="ADA5892" s="248"/>
      <x:c r="ADB5892" s="248"/>
      <x:c r="ADC5892" s="248"/>
      <x:c r="ADD5892" s="248"/>
      <x:c r="ADE5892" s="248"/>
      <x:c r="ADF5892" s="248"/>
      <x:c r="ADG5892" s="248"/>
      <x:c r="ADH5892" s="248"/>
      <x:c r="ADI5892" s="248"/>
      <x:c r="ADJ5892" s="248"/>
      <x:c r="ADK5892" s="248"/>
      <x:c r="ADL5892" s="248"/>
      <x:c r="ADM5892" s="248"/>
      <x:c r="ADN5892" s="248"/>
      <x:c r="ADO5892" s="248"/>
      <x:c r="ADP5892" s="248"/>
      <x:c r="ADQ5892" s="248"/>
      <x:c r="ADR5892" s="248"/>
      <x:c r="ADS5892" s="248"/>
      <x:c r="ADT5892" s="248"/>
      <x:c r="ADU5892" s="248"/>
      <x:c r="ADV5892" s="248"/>
      <x:c r="ADW5892" s="248"/>
      <x:c r="ADX5892" s="248"/>
      <x:c r="ADY5892" s="248"/>
      <x:c r="ADZ5892" s="248"/>
      <x:c r="AEA5892" s="248"/>
      <x:c r="AEB5892" s="248"/>
      <x:c r="AEC5892" s="248"/>
      <x:c r="AED5892" s="248"/>
      <x:c r="AEE5892" s="248"/>
      <x:c r="AEF5892" s="248"/>
      <x:c r="AEG5892" s="248"/>
      <x:c r="AEH5892" s="248"/>
      <x:c r="AEI5892" s="248"/>
      <x:c r="AEJ5892" s="248"/>
      <x:c r="AEK5892" s="248"/>
      <x:c r="AEL5892" s="248"/>
      <x:c r="AEM5892" s="248"/>
      <x:c r="AEN5892" s="248"/>
      <x:c r="AEO5892" s="248"/>
      <x:c r="AEP5892" s="248"/>
      <x:c r="AEQ5892" s="248"/>
      <x:c r="AER5892" s="248"/>
      <x:c r="AES5892" s="248"/>
      <x:c r="AET5892" s="248"/>
      <x:c r="AEU5892" s="248"/>
      <x:c r="AEV5892" s="248"/>
      <x:c r="AEW5892" s="248"/>
      <x:c r="AEX5892" s="248"/>
      <x:c r="AEY5892" s="248"/>
      <x:c r="AEZ5892" s="248"/>
      <x:c r="AFA5892" s="248"/>
      <x:c r="AFB5892" s="248"/>
      <x:c r="AFC5892" s="248"/>
      <x:c r="AFD5892" s="248"/>
      <x:c r="AFE5892" s="248"/>
      <x:c r="AFF5892" s="248"/>
      <x:c r="AFG5892" s="248"/>
      <x:c r="AFH5892" s="248"/>
      <x:c r="AFI5892" s="248"/>
      <x:c r="AFJ5892" s="248"/>
      <x:c r="AFK5892" s="248"/>
      <x:c r="AFL5892" s="248"/>
      <x:c r="AFM5892" s="248"/>
      <x:c r="AFN5892" s="248"/>
      <x:c r="AFO5892" s="248"/>
      <x:c r="AFP5892" s="248"/>
      <x:c r="AFQ5892" s="248"/>
      <x:c r="AFR5892" s="248"/>
      <x:c r="AFS5892" s="248"/>
      <x:c r="AFT5892" s="248"/>
      <x:c r="AFU5892" s="248"/>
      <x:c r="AFV5892" s="248"/>
      <x:c r="AFW5892" s="248"/>
      <x:c r="AFX5892" s="248"/>
      <x:c r="AFY5892" s="248"/>
      <x:c r="AFZ5892" s="248"/>
      <x:c r="AGA5892" s="248"/>
      <x:c r="AGB5892" s="248"/>
      <x:c r="AGC5892" s="248"/>
      <x:c r="AGD5892" s="248"/>
      <x:c r="AGE5892" s="248"/>
      <x:c r="AGF5892" s="248"/>
      <x:c r="AGG5892" s="248"/>
      <x:c r="AGH5892" s="248"/>
      <x:c r="AGI5892" s="248"/>
      <x:c r="AGJ5892" s="248"/>
      <x:c r="AGK5892" s="248"/>
      <x:c r="AGL5892" s="248"/>
      <x:c r="AGM5892" s="248"/>
      <x:c r="AGN5892" s="248"/>
      <x:c r="AGO5892" s="248"/>
      <x:c r="AGP5892" s="248"/>
      <x:c r="AGQ5892" s="248"/>
      <x:c r="AGR5892" s="248"/>
      <x:c r="AGS5892" s="248"/>
      <x:c r="AGT5892" s="248"/>
      <x:c r="AGU5892" s="248"/>
      <x:c r="AGV5892" s="248"/>
      <x:c r="AGW5892" s="248"/>
      <x:c r="AGX5892" s="248"/>
      <x:c r="AGY5892" s="248"/>
      <x:c r="AGZ5892" s="248"/>
      <x:c r="AHA5892" s="248"/>
      <x:c r="AHB5892" s="248"/>
      <x:c r="AHC5892" s="248"/>
      <x:c r="AHD5892" s="248"/>
      <x:c r="AHE5892" s="248"/>
      <x:c r="AHF5892" s="248"/>
      <x:c r="AHG5892" s="248"/>
      <x:c r="AHH5892" s="248"/>
      <x:c r="AHI5892" s="248"/>
      <x:c r="AHJ5892" s="248"/>
      <x:c r="AHK5892" s="248"/>
      <x:c r="AHL5892" s="248"/>
      <x:c r="AHM5892" s="248"/>
      <x:c r="AHN5892" s="248"/>
      <x:c r="AHO5892" s="248"/>
      <x:c r="AHP5892" s="248"/>
      <x:c r="AHQ5892" s="248"/>
      <x:c r="AHR5892" s="248"/>
      <x:c r="AHS5892" s="248"/>
      <x:c r="AHT5892" s="248"/>
      <x:c r="AHU5892" s="248"/>
      <x:c r="AHV5892" s="248"/>
      <x:c r="AHW5892" s="248"/>
      <x:c r="AHX5892" s="248"/>
      <x:c r="AHY5892" s="248"/>
      <x:c r="AHZ5892" s="248"/>
      <x:c r="AIA5892" s="248"/>
      <x:c r="AIB5892" s="248"/>
      <x:c r="AIC5892" s="248"/>
      <x:c r="AID5892" s="248"/>
      <x:c r="AIE5892" s="248"/>
      <x:c r="AIF5892" s="248"/>
      <x:c r="AIG5892" s="248"/>
      <x:c r="AIH5892" s="248"/>
      <x:c r="AII5892" s="248"/>
      <x:c r="AIJ5892" s="248"/>
      <x:c r="AIK5892" s="248"/>
      <x:c r="AIL5892" s="248"/>
      <x:c r="AIM5892" s="248"/>
      <x:c r="AIN5892" s="248"/>
      <x:c r="AIO5892" s="248"/>
      <x:c r="AIP5892" s="248"/>
      <x:c r="AIQ5892" s="248"/>
      <x:c r="AIR5892" s="248"/>
      <x:c r="AIS5892" s="248"/>
      <x:c r="AIT5892" s="248"/>
      <x:c r="AIU5892" s="248"/>
      <x:c r="AIV5892" s="248"/>
      <x:c r="AIW5892" s="248"/>
      <x:c r="AIX5892" s="248"/>
      <x:c r="AIY5892" s="248"/>
      <x:c r="AIZ5892" s="248"/>
      <x:c r="AJA5892" s="248"/>
      <x:c r="AJB5892" s="248"/>
      <x:c r="AJC5892" s="248"/>
      <x:c r="AJD5892" s="248"/>
      <x:c r="AJE5892" s="248"/>
      <x:c r="AJF5892" s="248"/>
      <x:c r="AJG5892" s="248"/>
      <x:c r="AJH5892" s="248"/>
      <x:c r="AJI5892" s="248"/>
      <x:c r="AJJ5892" s="248"/>
      <x:c r="AJK5892" s="248"/>
      <x:c r="AJL5892" s="248"/>
      <x:c r="AJM5892" s="248"/>
      <x:c r="AJN5892" s="248"/>
      <x:c r="AJO5892" s="248"/>
      <x:c r="AJP5892" s="248"/>
      <x:c r="AJQ5892" s="248"/>
      <x:c r="AJR5892" s="248"/>
      <x:c r="AJS5892" s="248"/>
      <x:c r="AJT5892" s="248"/>
      <x:c r="AJU5892" s="248"/>
      <x:c r="AJV5892" s="248"/>
      <x:c r="AJW5892" s="248"/>
      <x:c r="AJX5892" s="248"/>
      <x:c r="AJY5892" s="248"/>
      <x:c r="AJZ5892" s="248"/>
      <x:c r="AKA5892" s="248"/>
      <x:c r="AKB5892" s="248"/>
      <x:c r="AKC5892" s="248"/>
      <x:c r="AKD5892" s="248"/>
      <x:c r="AKE5892" s="248"/>
      <x:c r="AKF5892" s="248"/>
      <x:c r="AKG5892" s="248"/>
      <x:c r="AKH5892" s="248"/>
      <x:c r="AKI5892" s="248"/>
      <x:c r="AKJ5892" s="248"/>
      <x:c r="AKK5892" s="248"/>
      <x:c r="AKL5892" s="248"/>
      <x:c r="AKM5892" s="248"/>
      <x:c r="AKN5892" s="248"/>
      <x:c r="AKO5892" s="248"/>
      <x:c r="AKP5892" s="248"/>
      <x:c r="AKQ5892" s="248"/>
      <x:c r="AKR5892" s="248"/>
      <x:c r="AKS5892" s="248"/>
      <x:c r="AKT5892" s="248"/>
      <x:c r="AKU5892" s="248"/>
      <x:c r="AKV5892" s="248"/>
      <x:c r="AKW5892" s="248"/>
      <x:c r="AKX5892" s="248"/>
      <x:c r="AKY5892" s="248"/>
      <x:c r="AKZ5892" s="248"/>
      <x:c r="ALA5892" s="248"/>
      <x:c r="ALB5892" s="248"/>
      <x:c r="ALC5892" s="248"/>
      <x:c r="ALD5892" s="248"/>
      <x:c r="ALE5892" s="248"/>
      <x:c r="ALF5892" s="248"/>
      <x:c r="ALG5892" s="248"/>
      <x:c r="ALH5892" s="248"/>
      <x:c r="ALI5892" s="248"/>
      <x:c r="ALJ5892" s="248"/>
      <x:c r="ALK5892" s="248"/>
      <x:c r="ALL5892" s="248"/>
      <x:c r="ALM5892" s="248"/>
      <x:c r="ALN5892" s="248"/>
      <x:c r="ALO5892" s="248"/>
      <x:c r="ALP5892" s="248"/>
      <x:c r="ALQ5892" s="248"/>
      <x:c r="ALR5892" s="248"/>
      <x:c r="ALS5892" s="248"/>
      <x:c r="ALT5892" s="248"/>
      <x:c r="ALU5892" s="248"/>
      <x:c r="ALV5892" s="248"/>
      <x:c r="ALW5892" s="248"/>
      <x:c r="ALX5892" s="248"/>
      <x:c r="ALY5892" s="248"/>
      <x:c r="ALZ5892" s="248"/>
      <x:c r="AMA5892" s="248"/>
      <x:c r="AMB5892" s="248"/>
      <x:c r="AMC5892" s="248"/>
      <x:c r="AMD5892" s="248"/>
      <x:c r="AME5892" s="248"/>
      <x:c r="AMF5892" s="248"/>
      <x:c r="AMG5892" s="248"/>
      <x:c r="AMH5892" s="248"/>
      <x:c r="AMI5892" s="248"/>
      <x:c r="AMJ5892" s="248"/>
      <x:c r="AMK5892" s="248"/>
      <x:c r="AML5892" s="248"/>
      <x:c r="AMM5892" s="248"/>
      <x:c r="AMN5892" s="248"/>
      <x:c r="AMO5892" s="248"/>
      <x:c r="AMP5892" s="248"/>
      <x:c r="AMQ5892" s="248"/>
      <x:c r="AMR5892" s="248"/>
      <x:c r="AMS5892" s="248"/>
      <x:c r="AMT5892" s="248"/>
      <x:c r="AMU5892" s="248"/>
      <x:c r="AMV5892" s="248"/>
      <x:c r="AMW5892" s="248"/>
      <x:c r="AMX5892" s="248"/>
      <x:c r="AMY5892" s="248"/>
      <x:c r="AMZ5892" s="248"/>
      <x:c r="ANA5892" s="248"/>
      <x:c r="ANB5892" s="248"/>
      <x:c r="ANC5892" s="248"/>
      <x:c r="AND5892" s="248"/>
      <x:c r="ANE5892" s="248"/>
      <x:c r="ANF5892" s="248"/>
      <x:c r="ANG5892" s="248"/>
      <x:c r="ANH5892" s="248"/>
      <x:c r="ANI5892" s="248"/>
      <x:c r="ANJ5892" s="248"/>
      <x:c r="ANK5892" s="248"/>
      <x:c r="ANL5892" s="248"/>
      <x:c r="ANM5892" s="248"/>
      <x:c r="ANN5892" s="248"/>
      <x:c r="ANO5892" s="248"/>
      <x:c r="ANP5892" s="248"/>
      <x:c r="ANQ5892" s="248"/>
      <x:c r="ANR5892" s="248"/>
      <x:c r="ANS5892" s="248"/>
      <x:c r="ANT5892" s="248"/>
      <x:c r="ANU5892" s="248"/>
      <x:c r="ANV5892" s="248"/>
      <x:c r="ANW5892" s="248"/>
      <x:c r="ANX5892" s="248"/>
      <x:c r="ANY5892" s="248"/>
      <x:c r="ANZ5892" s="248"/>
      <x:c r="AOA5892" s="248"/>
      <x:c r="AOB5892" s="248"/>
      <x:c r="AOC5892" s="248"/>
      <x:c r="AOD5892" s="248"/>
      <x:c r="AOE5892" s="248"/>
      <x:c r="AOF5892" s="248"/>
      <x:c r="AOG5892" s="248"/>
      <x:c r="AOH5892" s="248"/>
      <x:c r="AOI5892" s="248"/>
      <x:c r="AOJ5892" s="248"/>
      <x:c r="AOK5892" s="248"/>
      <x:c r="AOL5892" s="248"/>
      <x:c r="AOM5892" s="248"/>
      <x:c r="AON5892" s="248"/>
      <x:c r="AOO5892" s="248"/>
      <x:c r="AOP5892" s="248"/>
      <x:c r="AOQ5892" s="248"/>
      <x:c r="AOR5892" s="248"/>
      <x:c r="AOS5892" s="248"/>
      <x:c r="AOT5892" s="248"/>
      <x:c r="AOU5892" s="248"/>
      <x:c r="AOV5892" s="248"/>
      <x:c r="AOW5892" s="248"/>
      <x:c r="AOX5892" s="248"/>
      <x:c r="AOY5892" s="248"/>
      <x:c r="AOZ5892" s="248"/>
      <x:c r="APA5892" s="248"/>
      <x:c r="APB5892" s="248"/>
      <x:c r="APC5892" s="248"/>
      <x:c r="APD5892" s="248"/>
      <x:c r="APE5892" s="248"/>
      <x:c r="APF5892" s="248"/>
      <x:c r="APG5892" s="248"/>
      <x:c r="APH5892" s="248"/>
      <x:c r="API5892" s="248"/>
      <x:c r="APJ5892" s="248"/>
      <x:c r="APK5892" s="248"/>
      <x:c r="APL5892" s="248"/>
      <x:c r="APM5892" s="248"/>
      <x:c r="APN5892" s="248"/>
      <x:c r="APO5892" s="248"/>
      <x:c r="APP5892" s="248"/>
      <x:c r="APQ5892" s="248"/>
      <x:c r="APR5892" s="248"/>
      <x:c r="APS5892" s="248"/>
      <x:c r="APT5892" s="248"/>
      <x:c r="APU5892" s="248"/>
      <x:c r="APV5892" s="248"/>
      <x:c r="APW5892" s="248"/>
      <x:c r="APX5892" s="248"/>
      <x:c r="APY5892" s="248"/>
      <x:c r="APZ5892" s="248"/>
      <x:c r="AQA5892" s="248"/>
      <x:c r="AQB5892" s="248"/>
      <x:c r="AQC5892" s="248"/>
      <x:c r="AQD5892" s="248"/>
      <x:c r="AQE5892" s="248"/>
      <x:c r="AQF5892" s="248"/>
      <x:c r="AQG5892" s="248"/>
      <x:c r="AQH5892" s="248"/>
      <x:c r="AQI5892" s="248"/>
      <x:c r="AQJ5892" s="248"/>
      <x:c r="AQK5892" s="248"/>
      <x:c r="AQL5892" s="248"/>
      <x:c r="AQM5892" s="248"/>
      <x:c r="AQN5892" s="248"/>
      <x:c r="AQO5892" s="248"/>
      <x:c r="AQP5892" s="248"/>
      <x:c r="AQQ5892" s="248"/>
      <x:c r="AQR5892" s="248"/>
      <x:c r="AQS5892" s="248"/>
      <x:c r="AQT5892" s="248"/>
      <x:c r="AQU5892" s="248"/>
      <x:c r="AQV5892" s="248"/>
      <x:c r="AQW5892" s="248"/>
      <x:c r="AQX5892" s="248"/>
      <x:c r="AQY5892" s="248"/>
      <x:c r="AQZ5892" s="248"/>
      <x:c r="ARA5892" s="248"/>
      <x:c r="ARB5892" s="248"/>
      <x:c r="ARC5892" s="248"/>
      <x:c r="ARD5892" s="248"/>
      <x:c r="ARE5892" s="248"/>
      <x:c r="ARF5892" s="248"/>
      <x:c r="ARG5892" s="248"/>
      <x:c r="ARH5892" s="248"/>
      <x:c r="ARI5892" s="248"/>
      <x:c r="ARJ5892" s="248"/>
      <x:c r="ARK5892" s="248"/>
      <x:c r="ARL5892" s="248"/>
      <x:c r="ARM5892" s="248"/>
      <x:c r="ARN5892" s="248"/>
      <x:c r="ARO5892" s="248"/>
      <x:c r="ARP5892" s="248"/>
      <x:c r="ARQ5892" s="248"/>
      <x:c r="ARR5892" s="248"/>
      <x:c r="ARS5892" s="248"/>
      <x:c r="ART5892" s="248"/>
      <x:c r="ARU5892" s="248"/>
      <x:c r="ARV5892" s="248"/>
      <x:c r="ARW5892" s="248"/>
      <x:c r="ARX5892" s="248"/>
      <x:c r="ARY5892" s="248"/>
      <x:c r="ARZ5892" s="248"/>
      <x:c r="ASA5892" s="248"/>
      <x:c r="ASB5892" s="248"/>
      <x:c r="ASC5892" s="248"/>
      <x:c r="ASD5892" s="248"/>
      <x:c r="ASE5892" s="248"/>
      <x:c r="ASF5892" s="248"/>
      <x:c r="ASG5892" s="248"/>
      <x:c r="ASH5892" s="248"/>
      <x:c r="ASI5892" s="248"/>
      <x:c r="ASJ5892" s="248"/>
      <x:c r="ASK5892" s="248"/>
      <x:c r="ASL5892" s="248"/>
      <x:c r="ASM5892" s="248"/>
      <x:c r="ASN5892" s="248"/>
      <x:c r="ASO5892" s="248"/>
      <x:c r="ASP5892" s="248"/>
      <x:c r="ASQ5892" s="248"/>
      <x:c r="ASR5892" s="248"/>
      <x:c r="ASS5892" s="248"/>
      <x:c r="AST5892" s="248"/>
      <x:c r="ASU5892" s="248"/>
      <x:c r="ASV5892" s="248"/>
      <x:c r="ASW5892" s="248"/>
      <x:c r="ASX5892" s="248"/>
      <x:c r="ASY5892" s="248"/>
      <x:c r="ASZ5892" s="248"/>
      <x:c r="ATA5892" s="248"/>
      <x:c r="ATB5892" s="248"/>
      <x:c r="ATC5892" s="248"/>
      <x:c r="ATD5892" s="248"/>
      <x:c r="ATE5892" s="248"/>
      <x:c r="ATF5892" s="248"/>
      <x:c r="ATG5892" s="248"/>
      <x:c r="ATH5892" s="248"/>
      <x:c r="ATI5892" s="248"/>
      <x:c r="ATJ5892" s="248"/>
      <x:c r="ATK5892" s="248"/>
      <x:c r="ATL5892" s="248"/>
      <x:c r="ATM5892" s="248"/>
      <x:c r="ATN5892" s="248"/>
      <x:c r="ATO5892" s="248"/>
      <x:c r="ATP5892" s="248"/>
      <x:c r="ATQ5892" s="248"/>
      <x:c r="ATR5892" s="248"/>
      <x:c r="ATS5892" s="248"/>
      <x:c r="ATT5892" s="248"/>
      <x:c r="ATU5892" s="248"/>
      <x:c r="ATV5892" s="248"/>
      <x:c r="ATW5892" s="248"/>
      <x:c r="ATX5892" s="248"/>
      <x:c r="ATY5892" s="248"/>
      <x:c r="ATZ5892" s="248"/>
      <x:c r="AUA5892" s="248"/>
      <x:c r="AUB5892" s="248"/>
      <x:c r="AUC5892" s="248"/>
      <x:c r="AUD5892" s="248"/>
      <x:c r="AUE5892" s="248"/>
      <x:c r="AUF5892" s="248"/>
      <x:c r="AUG5892" s="248"/>
      <x:c r="AUH5892" s="248"/>
      <x:c r="AUI5892" s="248"/>
      <x:c r="AUJ5892" s="248"/>
      <x:c r="AUK5892" s="248"/>
      <x:c r="AUL5892" s="248"/>
      <x:c r="AUM5892" s="248"/>
      <x:c r="AUN5892" s="248"/>
      <x:c r="AUO5892" s="248"/>
      <x:c r="AUP5892" s="248"/>
      <x:c r="AUQ5892" s="248"/>
      <x:c r="AUR5892" s="248"/>
      <x:c r="AUS5892" s="248"/>
      <x:c r="AUT5892" s="248"/>
      <x:c r="AUU5892" s="248"/>
      <x:c r="AUV5892" s="248"/>
      <x:c r="AUW5892" s="248"/>
      <x:c r="AUX5892" s="248"/>
      <x:c r="AUY5892" s="248"/>
      <x:c r="AUZ5892" s="248"/>
      <x:c r="AVA5892" s="248"/>
      <x:c r="AVB5892" s="248"/>
      <x:c r="AVC5892" s="248"/>
      <x:c r="AVD5892" s="248"/>
      <x:c r="AVE5892" s="248"/>
      <x:c r="AVF5892" s="248"/>
      <x:c r="AVG5892" s="248"/>
      <x:c r="AVH5892" s="248"/>
      <x:c r="AVI5892" s="248"/>
      <x:c r="AVJ5892" s="248"/>
      <x:c r="AVK5892" s="248"/>
      <x:c r="AVL5892" s="248"/>
      <x:c r="AVM5892" s="248"/>
      <x:c r="AVN5892" s="248"/>
      <x:c r="AVO5892" s="248"/>
      <x:c r="AVP5892" s="248"/>
      <x:c r="AVQ5892" s="248"/>
      <x:c r="AVR5892" s="248"/>
      <x:c r="AVS5892" s="248"/>
      <x:c r="AVT5892" s="248"/>
      <x:c r="AVU5892" s="248"/>
      <x:c r="AVV5892" s="248"/>
      <x:c r="AVW5892" s="248"/>
      <x:c r="AVX5892" s="248"/>
      <x:c r="AVY5892" s="248"/>
      <x:c r="AVZ5892" s="248"/>
      <x:c r="AWA5892" s="248"/>
      <x:c r="AWB5892" s="248"/>
      <x:c r="AWC5892" s="248"/>
      <x:c r="AWD5892" s="248"/>
      <x:c r="AWE5892" s="248"/>
      <x:c r="AWF5892" s="248"/>
      <x:c r="AWG5892" s="248"/>
      <x:c r="AWH5892" s="248"/>
      <x:c r="AWI5892" s="248"/>
      <x:c r="AWJ5892" s="248"/>
      <x:c r="AWK5892" s="248"/>
      <x:c r="AWL5892" s="248"/>
      <x:c r="AWM5892" s="248"/>
      <x:c r="AWN5892" s="248"/>
      <x:c r="AWO5892" s="248"/>
      <x:c r="AWP5892" s="248"/>
      <x:c r="AWQ5892" s="248"/>
      <x:c r="AWR5892" s="248"/>
      <x:c r="AWS5892" s="248"/>
      <x:c r="AWT5892" s="248"/>
      <x:c r="AWU5892" s="248"/>
      <x:c r="AWV5892" s="248"/>
      <x:c r="AWW5892" s="248"/>
      <x:c r="AWX5892" s="248"/>
      <x:c r="AWY5892" s="248"/>
      <x:c r="AWZ5892" s="248"/>
      <x:c r="AXA5892" s="248"/>
      <x:c r="AXB5892" s="248"/>
      <x:c r="AXC5892" s="248"/>
      <x:c r="AXD5892" s="248"/>
      <x:c r="AXE5892" s="248"/>
      <x:c r="AXF5892" s="248"/>
      <x:c r="AXG5892" s="248"/>
      <x:c r="AXH5892" s="248"/>
      <x:c r="AXI5892" s="248"/>
      <x:c r="AXJ5892" s="248"/>
      <x:c r="AXK5892" s="248"/>
      <x:c r="AXL5892" s="248"/>
      <x:c r="AXM5892" s="248"/>
      <x:c r="AXN5892" s="248"/>
      <x:c r="AXO5892" s="248"/>
      <x:c r="AXP5892" s="248"/>
      <x:c r="AXQ5892" s="248"/>
      <x:c r="AXR5892" s="248"/>
      <x:c r="AXS5892" s="248"/>
      <x:c r="AXT5892" s="248"/>
      <x:c r="AXU5892" s="248"/>
      <x:c r="AXV5892" s="248"/>
      <x:c r="AXW5892" s="248"/>
      <x:c r="AXX5892" s="248"/>
      <x:c r="AXY5892" s="248"/>
      <x:c r="AXZ5892" s="248"/>
      <x:c r="AYA5892" s="248"/>
      <x:c r="AYB5892" s="248"/>
      <x:c r="AYC5892" s="248"/>
      <x:c r="AYD5892" s="248"/>
      <x:c r="AYE5892" s="248"/>
      <x:c r="AYF5892" s="248"/>
      <x:c r="AYG5892" s="248"/>
      <x:c r="AYH5892" s="248"/>
      <x:c r="AYI5892" s="248"/>
      <x:c r="AYJ5892" s="248"/>
      <x:c r="AYK5892" s="248"/>
      <x:c r="AYL5892" s="248"/>
      <x:c r="AYM5892" s="248"/>
      <x:c r="AYN5892" s="248"/>
      <x:c r="AYO5892" s="248"/>
      <x:c r="AYP5892" s="248"/>
      <x:c r="AYQ5892" s="248"/>
      <x:c r="AYR5892" s="248"/>
      <x:c r="AYS5892" s="248"/>
      <x:c r="AYT5892" s="248"/>
      <x:c r="AYU5892" s="248"/>
      <x:c r="AYV5892" s="248"/>
      <x:c r="AYW5892" s="248"/>
      <x:c r="AYX5892" s="248"/>
      <x:c r="AYY5892" s="248"/>
      <x:c r="AYZ5892" s="248"/>
      <x:c r="AZA5892" s="248"/>
      <x:c r="AZB5892" s="248"/>
      <x:c r="AZC5892" s="248"/>
      <x:c r="AZD5892" s="248"/>
      <x:c r="AZE5892" s="248"/>
      <x:c r="AZF5892" s="248"/>
      <x:c r="AZG5892" s="248"/>
      <x:c r="AZH5892" s="248"/>
      <x:c r="AZI5892" s="248"/>
      <x:c r="AZJ5892" s="248"/>
      <x:c r="AZK5892" s="248"/>
      <x:c r="AZL5892" s="248"/>
      <x:c r="AZM5892" s="248"/>
      <x:c r="AZN5892" s="248"/>
      <x:c r="AZO5892" s="248"/>
      <x:c r="AZP5892" s="248"/>
      <x:c r="AZQ5892" s="248"/>
      <x:c r="AZR5892" s="248"/>
      <x:c r="AZS5892" s="248"/>
      <x:c r="AZT5892" s="248"/>
      <x:c r="AZU5892" s="248"/>
      <x:c r="AZV5892" s="248"/>
      <x:c r="AZW5892" s="248"/>
      <x:c r="AZX5892" s="248"/>
      <x:c r="AZY5892" s="248"/>
      <x:c r="AZZ5892" s="248"/>
      <x:c r="BAA5892" s="248"/>
      <x:c r="BAB5892" s="248"/>
      <x:c r="BAC5892" s="248"/>
      <x:c r="BAD5892" s="248"/>
      <x:c r="BAE5892" s="248"/>
      <x:c r="BAF5892" s="248"/>
      <x:c r="BAG5892" s="248"/>
      <x:c r="BAH5892" s="248"/>
      <x:c r="BAI5892" s="248"/>
      <x:c r="BAJ5892" s="248"/>
      <x:c r="BAK5892" s="248"/>
      <x:c r="BAL5892" s="248"/>
      <x:c r="BAM5892" s="248"/>
      <x:c r="BAN5892" s="248"/>
      <x:c r="BAO5892" s="248"/>
      <x:c r="BAP5892" s="248"/>
      <x:c r="BAQ5892" s="248"/>
      <x:c r="BAR5892" s="248"/>
      <x:c r="BAS5892" s="248"/>
      <x:c r="BAT5892" s="248"/>
      <x:c r="BAU5892" s="248"/>
      <x:c r="BAV5892" s="248"/>
      <x:c r="BAW5892" s="248"/>
      <x:c r="BAX5892" s="248"/>
      <x:c r="BAY5892" s="248"/>
      <x:c r="BAZ5892" s="248"/>
      <x:c r="BBA5892" s="248"/>
      <x:c r="BBB5892" s="248"/>
      <x:c r="BBC5892" s="248"/>
      <x:c r="BBD5892" s="248"/>
      <x:c r="BBE5892" s="248"/>
      <x:c r="BBF5892" s="248"/>
      <x:c r="BBG5892" s="248"/>
      <x:c r="BBH5892" s="248"/>
      <x:c r="BBI5892" s="248"/>
      <x:c r="BBJ5892" s="248"/>
      <x:c r="BBK5892" s="248"/>
      <x:c r="BBL5892" s="248"/>
      <x:c r="BBM5892" s="248"/>
      <x:c r="BBN5892" s="248"/>
      <x:c r="BBO5892" s="248"/>
      <x:c r="BBP5892" s="248"/>
      <x:c r="BBQ5892" s="248"/>
      <x:c r="BBR5892" s="248"/>
      <x:c r="BBS5892" s="248"/>
      <x:c r="BBT5892" s="248"/>
      <x:c r="BBU5892" s="248"/>
      <x:c r="BBV5892" s="248"/>
      <x:c r="BBW5892" s="248"/>
      <x:c r="BBX5892" s="248"/>
      <x:c r="BBY5892" s="248"/>
      <x:c r="BBZ5892" s="248"/>
      <x:c r="BCA5892" s="248"/>
      <x:c r="BCB5892" s="248"/>
      <x:c r="BCC5892" s="248"/>
      <x:c r="BCD5892" s="248"/>
      <x:c r="BCE5892" s="248"/>
      <x:c r="BCF5892" s="248"/>
      <x:c r="BCG5892" s="248"/>
      <x:c r="BCH5892" s="248"/>
      <x:c r="BCI5892" s="248"/>
      <x:c r="BCJ5892" s="248"/>
      <x:c r="BCK5892" s="248"/>
      <x:c r="BCL5892" s="248"/>
      <x:c r="BCM5892" s="248"/>
      <x:c r="BCN5892" s="248"/>
      <x:c r="BCO5892" s="248"/>
      <x:c r="BCP5892" s="248"/>
      <x:c r="BCQ5892" s="248"/>
      <x:c r="BCR5892" s="248"/>
      <x:c r="BCS5892" s="248"/>
      <x:c r="BCT5892" s="248"/>
      <x:c r="BCU5892" s="248"/>
      <x:c r="BCV5892" s="248"/>
      <x:c r="BCW5892" s="248"/>
      <x:c r="BCX5892" s="248"/>
      <x:c r="BCY5892" s="248"/>
      <x:c r="BCZ5892" s="248"/>
      <x:c r="BDA5892" s="248"/>
      <x:c r="BDB5892" s="248"/>
      <x:c r="BDC5892" s="248"/>
      <x:c r="BDD5892" s="248"/>
      <x:c r="BDE5892" s="248"/>
      <x:c r="BDF5892" s="248"/>
      <x:c r="BDG5892" s="248"/>
      <x:c r="BDH5892" s="248"/>
      <x:c r="BDI5892" s="248"/>
      <x:c r="BDJ5892" s="248"/>
      <x:c r="BDK5892" s="248"/>
      <x:c r="BDL5892" s="248"/>
      <x:c r="BDM5892" s="248"/>
      <x:c r="BDN5892" s="248"/>
      <x:c r="BDO5892" s="248"/>
      <x:c r="BDP5892" s="248"/>
      <x:c r="BDQ5892" s="248"/>
      <x:c r="BDR5892" s="248"/>
      <x:c r="BDS5892" s="248"/>
      <x:c r="BDT5892" s="248"/>
      <x:c r="BDU5892" s="248"/>
      <x:c r="BDV5892" s="248"/>
      <x:c r="BDW5892" s="248"/>
      <x:c r="BDX5892" s="248"/>
      <x:c r="BDY5892" s="248"/>
      <x:c r="BDZ5892" s="248"/>
      <x:c r="BEA5892" s="248"/>
      <x:c r="BEB5892" s="248"/>
      <x:c r="BEC5892" s="248"/>
      <x:c r="BED5892" s="248"/>
      <x:c r="BEE5892" s="248"/>
      <x:c r="BEF5892" s="248"/>
      <x:c r="BEG5892" s="248"/>
      <x:c r="BEH5892" s="248"/>
      <x:c r="BEI5892" s="248"/>
      <x:c r="BEJ5892" s="248"/>
      <x:c r="BEK5892" s="248"/>
      <x:c r="BEL5892" s="248"/>
      <x:c r="BEM5892" s="248"/>
      <x:c r="BEN5892" s="248"/>
      <x:c r="BEO5892" s="248"/>
      <x:c r="BEP5892" s="248"/>
      <x:c r="BEQ5892" s="248"/>
      <x:c r="BER5892" s="248"/>
      <x:c r="BES5892" s="248"/>
      <x:c r="BET5892" s="248"/>
      <x:c r="BEU5892" s="248"/>
      <x:c r="BEV5892" s="248"/>
      <x:c r="BEW5892" s="248"/>
      <x:c r="BEX5892" s="248"/>
      <x:c r="BEY5892" s="248"/>
      <x:c r="BEZ5892" s="248"/>
      <x:c r="BFA5892" s="248"/>
      <x:c r="BFB5892" s="248"/>
      <x:c r="BFC5892" s="248"/>
      <x:c r="BFD5892" s="248"/>
      <x:c r="BFE5892" s="248"/>
      <x:c r="BFF5892" s="248"/>
      <x:c r="BFG5892" s="248"/>
      <x:c r="BFH5892" s="248"/>
      <x:c r="BFI5892" s="248"/>
      <x:c r="BFJ5892" s="248"/>
      <x:c r="BFK5892" s="248"/>
      <x:c r="BFL5892" s="248"/>
      <x:c r="BFM5892" s="248"/>
      <x:c r="BFN5892" s="248"/>
      <x:c r="BFO5892" s="248"/>
      <x:c r="BFP5892" s="248"/>
      <x:c r="BFQ5892" s="248"/>
      <x:c r="BFR5892" s="248"/>
      <x:c r="BFS5892" s="248"/>
      <x:c r="BFT5892" s="248"/>
      <x:c r="BFU5892" s="248"/>
      <x:c r="BFV5892" s="248"/>
      <x:c r="BFW5892" s="248"/>
      <x:c r="BFX5892" s="248"/>
      <x:c r="BFY5892" s="248"/>
      <x:c r="BFZ5892" s="248"/>
      <x:c r="BGA5892" s="248"/>
      <x:c r="BGB5892" s="248"/>
      <x:c r="BGC5892" s="248"/>
      <x:c r="BGD5892" s="248"/>
      <x:c r="BGE5892" s="248"/>
      <x:c r="BGF5892" s="248"/>
      <x:c r="BGG5892" s="248"/>
      <x:c r="BGH5892" s="248"/>
      <x:c r="BGI5892" s="248"/>
      <x:c r="BGJ5892" s="248"/>
      <x:c r="BGK5892" s="248"/>
      <x:c r="BGL5892" s="248"/>
      <x:c r="BGM5892" s="248"/>
      <x:c r="BGN5892" s="248"/>
      <x:c r="BGO5892" s="248"/>
      <x:c r="BGP5892" s="248"/>
      <x:c r="BGQ5892" s="248"/>
      <x:c r="BGR5892" s="248"/>
      <x:c r="BGS5892" s="248"/>
      <x:c r="BGT5892" s="248"/>
      <x:c r="BGU5892" s="248"/>
      <x:c r="BGV5892" s="248"/>
      <x:c r="BGW5892" s="248"/>
      <x:c r="BGX5892" s="248"/>
      <x:c r="BGY5892" s="248"/>
      <x:c r="BGZ5892" s="248"/>
      <x:c r="BHA5892" s="248"/>
      <x:c r="BHB5892" s="248"/>
      <x:c r="BHC5892" s="248"/>
      <x:c r="BHD5892" s="248"/>
      <x:c r="BHE5892" s="248"/>
      <x:c r="BHF5892" s="248"/>
      <x:c r="BHG5892" s="248"/>
      <x:c r="BHH5892" s="248"/>
      <x:c r="BHI5892" s="248"/>
      <x:c r="BHJ5892" s="248"/>
      <x:c r="BHK5892" s="248"/>
      <x:c r="BHL5892" s="248"/>
      <x:c r="BHM5892" s="248"/>
      <x:c r="BHN5892" s="248"/>
      <x:c r="BHO5892" s="248"/>
      <x:c r="BHP5892" s="248"/>
      <x:c r="BHQ5892" s="248"/>
      <x:c r="BHR5892" s="248"/>
      <x:c r="BHS5892" s="248"/>
      <x:c r="BHT5892" s="248"/>
      <x:c r="BHU5892" s="248"/>
      <x:c r="BHV5892" s="248"/>
      <x:c r="BHW5892" s="248"/>
      <x:c r="BHX5892" s="248"/>
      <x:c r="BHY5892" s="248"/>
      <x:c r="BHZ5892" s="248"/>
      <x:c r="BIA5892" s="248"/>
      <x:c r="BIB5892" s="248"/>
      <x:c r="BIC5892" s="248"/>
      <x:c r="BID5892" s="248"/>
      <x:c r="BIE5892" s="248"/>
      <x:c r="BIF5892" s="248"/>
      <x:c r="BIG5892" s="248"/>
      <x:c r="BIH5892" s="248"/>
      <x:c r="BII5892" s="248"/>
      <x:c r="BIJ5892" s="248"/>
      <x:c r="BIK5892" s="248"/>
      <x:c r="BIL5892" s="248"/>
      <x:c r="BIM5892" s="248"/>
      <x:c r="BIN5892" s="248"/>
      <x:c r="BIO5892" s="248"/>
      <x:c r="BIP5892" s="248"/>
      <x:c r="BIQ5892" s="248"/>
      <x:c r="BIR5892" s="248"/>
      <x:c r="BIS5892" s="248"/>
      <x:c r="BIT5892" s="248"/>
      <x:c r="BIU5892" s="248"/>
      <x:c r="BIV5892" s="248"/>
      <x:c r="BIW5892" s="248"/>
      <x:c r="BIX5892" s="248"/>
      <x:c r="BIY5892" s="248"/>
      <x:c r="BIZ5892" s="248"/>
      <x:c r="BJA5892" s="248"/>
      <x:c r="BJB5892" s="248"/>
      <x:c r="BJC5892" s="248"/>
      <x:c r="BJD5892" s="248"/>
      <x:c r="BJE5892" s="248"/>
      <x:c r="BJF5892" s="248"/>
      <x:c r="BJG5892" s="248"/>
      <x:c r="BJH5892" s="248"/>
      <x:c r="BJI5892" s="248"/>
      <x:c r="BJJ5892" s="248"/>
      <x:c r="BJK5892" s="248"/>
      <x:c r="BJL5892" s="248"/>
      <x:c r="BJM5892" s="248"/>
      <x:c r="BJN5892" s="248"/>
      <x:c r="BJO5892" s="248"/>
      <x:c r="BJP5892" s="248"/>
      <x:c r="BJQ5892" s="248"/>
      <x:c r="BJR5892" s="248"/>
      <x:c r="BJS5892" s="248"/>
      <x:c r="BJT5892" s="248"/>
      <x:c r="BJU5892" s="248"/>
      <x:c r="BJV5892" s="248"/>
      <x:c r="BJW5892" s="248"/>
      <x:c r="BJX5892" s="248"/>
      <x:c r="BJY5892" s="248"/>
      <x:c r="BJZ5892" s="248"/>
      <x:c r="BKA5892" s="248"/>
      <x:c r="BKB5892" s="248"/>
      <x:c r="BKC5892" s="248"/>
      <x:c r="BKD5892" s="248"/>
      <x:c r="BKE5892" s="248"/>
      <x:c r="BKF5892" s="248"/>
      <x:c r="BKG5892" s="248"/>
      <x:c r="BKH5892" s="248"/>
      <x:c r="BKI5892" s="248"/>
      <x:c r="BKJ5892" s="248"/>
      <x:c r="BKK5892" s="248"/>
      <x:c r="BKL5892" s="248"/>
      <x:c r="BKM5892" s="248"/>
      <x:c r="BKN5892" s="248"/>
      <x:c r="BKO5892" s="248"/>
      <x:c r="BKP5892" s="248"/>
      <x:c r="BKQ5892" s="248"/>
      <x:c r="BKR5892" s="248"/>
      <x:c r="BKS5892" s="248"/>
      <x:c r="BKT5892" s="248"/>
      <x:c r="BKU5892" s="248"/>
      <x:c r="BKV5892" s="248"/>
      <x:c r="BKW5892" s="248"/>
      <x:c r="BKX5892" s="248"/>
      <x:c r="BKY5892" s="248"/>
      <x:c r="BKZ5892" s="248"/>
      <x:c r="BLA5892" s="248"/>
      <x:c r="BLB5892" s="248"/>
      <x:c r="BLC5892" s="248"/>
      <x:c r="BLD5892" s="248"/>
      <x:c r="BLE5892" s="248"/>
      <x:c r="BLF5892" s="248"/>
      <x:c r="BLG5892" s="248"/>
      <x:c r="BLH5892" s="248"/>
      <x:c r="BLI5892" s="248"/>
      <x:c r="BLJ5892" s="248"/>
      <x:c r="BLK5892" s="248"/>
      <x:c r="BLL5892" s="248"/>
      <x:c r="BLM5892" s="248"/>
      <x:c r="BLN5892" s="248"/>
      <x:c r="BLO5892" s="248"/>
      <x:c r="BLP5892" s="248"/>
      <x:c r="BLQ5892" s="248"/>
      <x:c r="BLR5892" s="248"/>
      <x:c r="BLS5892" s="248"/>
      <x:c r="BLT5892" s="248"/>
      <x:c r="BLU5892" s="248"/>
      <x:c r="BLV5892" s="248"/>
      <x:c r="BLW5892" s="248"/>
      <x:c r="BLX5892" s="248"/>
      <x:c r="BLY5892" s="248"/>
      <x:c r="BLZ5892" s="248"/>
      <x:c r="BMA5892" s="248"/>
      <x:c r="BMB5892" s="248"/>
      <x:c r="BMC5892" s="248"/>
      <x:c r="BMD5892" s="248"/>
      <x:c r="BME5892" s="248"/>
      <x:c r="BMF5892" s="248"/>
      <x:c r="BMG5892" s="248"/>
      <x:c r="BMH5892" s="248"/>
      <x:c r="BMI5892" s="248"/>
      <x:c r="BMJ5892" s="248"/>
      <x:c r="BMK5892" s="248"/>
      <x:c r="BML5892" s="248"/>
      <x:c r="BMM5892" s="248"/>
      <x:c r="BMN5892" s="248"/>
      <x:c r="BMO5892" s="248"/>
      <x:c r="BMP5892" s="248"/>
      <x:c r="BMQ5892" s="248"/>
      <x:c r="BMR5892" s="248"/>
      <x:c r="BMS5892" s="248"/>
      <x:c r="BMT5892" s="248"/>
      <x:c r="BMU5892" s="248"/>
      <x:c r="BMV5892" s="248"/>
      <x:c r="BMW5892" s="248"/>
      <x:c r="BMX5892" s="248"/>
      <x:c r="BMY5892" s="248"/>
      <x:c r="BMZ5892" s="248"/>
      <x:c r="BNA5892" s="248"/>
      <x:c r="BNB5892" s="248"/>
      <x:c r="BNC5892" s="248"/>
      <x:c r="BND5892" s="248"/>
      <x:c r="BNE5892" s="248"/>
      <x:c r="BNF5892" s="248"/>
      <x:c r="BNG5892" s="248"/>
      <x:c r="BNH5892" s="248"/>
      <x:c r="BNI5892" s="248"/>
      <x:c r="BNJ5892" s="248"/>
      <x:c r="BNK5892" s="248"/>
      <x:c r="BNL5892" s="248"/>
      <x:c r="BNM5892" s="248"/>
      <x:c r="BNN5892" s="248"/>
      <x:c r="BNO5892" s="248"/>
      <x:c r="BNP5892" s="248"/>
      <x:c r="BNQ5892" s="248"/>
      <x:c r="BNR5892" s="248"/>
      <x:c r="BNS5892" s="248"/>
      <x:c r="BNT5892" s="248"/>
      <x:c r="BNU5892" s="248"/>
      <x:c r="BNV5892" s="248"/>
      <x:c r="BNW5892" s="248"/>
      <x:c r="BNX5892" s="248"/>
      <x:c r="BNY5892" s="248"/>
      <x:c r="BNZ5892" s="248"/>
      <x:c r="BOA5892" s="248"/>
      <x:c r="BOB5892" s="248"/>
      <x:c r="BOC5892" s="248"/>
      <x:c r="BOD5892" s="248"/>
      <x:c r="BOE5892" s="248"/>
      <x:c r="BOF5892" s="248"/>
      <x:c r="BOG5892" s="248"/>
      <x:c r="BOH5892" s="248"/>
      <x:c r="BOI5892" s="248"/>
      <x:c r="BOJ5892" s="248"/>
      <x:c r="BOK5892" s="248"/>
      <x:c r="BOL5892" s="248"/>
      <x:c r="BOM5892" s="248"/>
      <x:c r="BON5892" s="248"/>
      <x:c r="BOO5892" s="248"/>
      <x:c r="BOP5892" s="248"/>
      <x:c r="BOQ5892" s="248"/>
      <x:c r="BOR5892" s="248"/>
      <x:c r="BOS5892" s="248"/>
      <x:c r="BOT5892" s="248"/>
      <x:c r="BOU5892" s="248"/>
      <x:c r="BOV5892" s="248"/>
      <x:c r="BOW5892" s="248"/>
      <x:c r="BOX5892" s="248"/>
      <x:c r="BOY5892" s="248"/>
      <x:c r="BOZ5892" s="248"/>
      <x:c r="BPA5892" s="248"/>
      <x:c r="BPB5892" s="248"/>
      <x:c r="BPC5892" s="248"/>
      <x:c r="BPD5892" s="248"/>
      <x:c r="BPE5892" s="248"/>
      <x:c r="BPF5892" s="248"/>
      <x:c r="BPG5892" s="248"/>
      <x:c r="BPH5892" s="248"/>
      <x:c r="BPI5892" s="248"/>
      <x:c r="BPJ5892" s="248"/>
      <x:c r="BPK5892" s="248"/>
      <x:c r="BPL5892" s="248"/>
      <x:c r="BPM5892" s="248"/>
      <x:c r="BPN5892" s="248"/>
      <x:c r="BPO5892" s="248"/>
      <x:c r="BPP5892" s="248"/>
      <x:c r="BPQ5892" s="248"/>
      <x:c r="BPR5892" s="248"/>
      <x:c r="BPS5892" s="248"/>
      <x:c r="BPT5892" s="248"/>
      <x:c r="BPU5892" s="248"/>
      <x:c r="BPV5892" s="248"/>
      <x:c r="BPW5892" s="248"/>
      <x:c r="BPX5892" s="248"/>
      <x:c r="BPY5892" s="248"/>
      <x:c r="BPZ5892" s="248"/>
      <x:c r="BQA5892" s="248"/>
      <x:c r="BQB5892" s="248"/>
      <x:c r="BQC5892" s="248"/>
      <x:c r="BQD5892" s="248"/>
      <x:c r="BQE5892" s="248"/>
      <x:c r="BQF5892" s="248"/>
      <x:c r="BQG5892" s="248"/>
      <x:c r="BQH5892" s="248"/>
      <x:c r="BQI5892" s="248"/>
      <x:c r="BQJ5892" s="248"/>
      <x:c r="BQK5892" s="248"/>
      <x:c r="BQL5892" s="248"/>
      <x:c r="BQM5892" s="248"/>
      <x:c r="BQN5892" s="248"/>
      <x:c r="BQO5892" s="248"/>
      <x:c r="BQP5892" s="248"/>
      <x:c r="BQQ5892" s="248"/>
      <x:c r="BQR5892" s="248"/>
      <x:c r="BQS5892" s="248"/>
      <x:c r="BQT5892" s="248"/>
      <x:c r="BQU5892" s="248"/>
      <x:c r="BQV5892" s="248"/>
      <x:c r="BQW5892" s="248"/>
      <x:c r="BQX5892" s="248"/>
      <x:c r="BQY5892" s="248"/>
      <x:c r="BQZ5892" s="248"/>
      <x:c r="BRA5892" s="248"/>
      <x:c r="BRB5892" s="248"/>
      <x:c r="BRC5892" s="248"/>
      <x:c r="BRD5892" s="248"/>
      <x:c r="BRE5892" s="248"/>
      <x:c r="BRF5892" s="248"/>
      <x:c r="BRG5892" s="248"/>
      <x:c r="BRH5892" s="248"/>
      <x:c r="BRI5892" s="248"/>
      <x:c r="BRJ5892" s="248"/>
      <x:c r="BRK5892" s="248"/>
      <x:c r="BRL5892" s="248"/>
      <x:c r="BRM5892" s="248"/>
      <x:c r="BRN5892" s="248"/>
      <x:c r="BRO5892" s="248"/>
      <x:c r="BRP5892" s="248"/>
      <x:c r="BRQ5892" s="248"/>
      <x:c r="BRR5892" s="248"/>
      <x:c r="BRS5892" s="248"/>
      <x:c r="BRT5892" s="248"/>
      <x:c r="BRU5892" s="248"/>
      <x:c r="BRV5892" s="248"/>
      <x:c r="BRW5892" s="248"/>
      <x:c r="BRX5892" s="248"/>
      <x:c r="BRY5892" s="248"/>
      <x:c r="BRZ5892" s="248"/>
      <x:c r="BSA5892" s="248"/>
      <x:c r="BSB5892" s="248"/>
      <x:c r="BSC5892" s="248"/>
      <x:c r="BSD5892" s="248"/>
      <x:c r="BSE5892" s="248"/>
      <x:c r="BSF5892" s="248"/>
      <x:c r="BSG5892" s="248"/>
      <x:c r="BSH5892" s="248"/>
      <x:c r="BSI5892" s="248"/>
      <x:c r="BSJ5892" s="248"/>
      <x:c r="BSK5892" s="248"/>
      <x:c r="BSL5892" s="248"/>
      <x:c r="BSM5892" s="248"/>
      <x:c r="BSN5892" s="248"/>
      <x:c r="BSO5892" s="248"/>
      <x:c r="BSP5892" s="248"/>
      <x:c r="BSQ5892" s="248"/>
      <x:c r="BSR5892" s="248"/>
      <x:c r="BSS5892" s="248"/>
      <x:c r="BST5892" s="248"/>
      <x:c r="BSU5892" s="248"/>
      <x:c r="BSV5892" s="248"/>
      <x:c r="BSW5892" s="248"/>
      <x:c r="BSX5892" s="248"/>
      <x:c r="BSY5892" s="248"/>
      <x:c r="BSZ5892" s="248"/>
      <x:c r="BTA5892" s="248"/>
      <x:c r="BTB5892" s="248"/>
      <x:c r="BTC5892" s="248"/>
      <x:c r="BTD5892" s="248"/>
      <x:c r="BTE5892" s="248"/>
      <x:c r="BTF5892" s="248"/>
      <x:c r="BTG5892" s="248"/>
      <x:c r="BTH5892" s="248"/>
      <x:c r="BTI5892" s="248"/>
      <x:c r="BTJ5892" s="248"/>
      <x:c r="BTK5892" s="248"/>
      <x:c r="BTL5892" s="248"/>
      <x:c r="BTM5892" s="248"/>
      <x:c r="BTN5892" s="248"/>
      <x:c r="BTO5892" s="248"/>
      <x:c r="BTP5892" s="248"/>
      <x:c r="BTQ5892" s="248"/>
      <x:c r="BTR5892" s="248"/>
      <x:c r="BTS5892" s="248"/>
      <x:c r="BTT5892" s="248"/>
      <x:c r="BTU5892" s="248"/>
      <x:c r="BTV5892" s="248"/>
      <x:c r="BTW5892" s="248"/>
      <x:c r="BTX5892" s="248"/>
      <x:c r="BTY5892" s="248"/>
      <x:c r="BTZ5892" s="248"/>
      <x:c r="BUA5892" s="248"/>
      <x:c r="BUB5892" s="248"/>
      <x:c r="BUC5892" s="248"/>
      <x:c r="BUD5892" s="248"/>
      <x:c r="BUE5892" s="248"/>
      <x:c r="BUF5892" s="248"/>
      <x:c r="BUG5892" s="248"/>
      <x:c r="BUH5892" s="248"/>
      <x:c r="BUI5892" s="248"/>
      <x:c r="BUJ5892" s="248"/>
      <x:c r="BUK5892" s="248"/>
      <x:c r="BUL5892" s="248"/>
      <x:c r="BUM5892" s="248"/>
      <x:c r="BUN5892" s="248"/>
      <x:c r="BUO5892" s="248"/>
      <x:c r="BUP5892" s="248"/>
      <x:c r="BUQ5892" s="248"/>
      <x:c r="BUR5892" s="248"/>
      <x:c r="BUS5892" s="248"/>
      <x:c r="BUT5892" s="248"/>
      <x:c r="BUU5892" s="248"/>
      <x:c r="BUV5892" s="248"/>
      <x:c r="BUW5892" s="248"/>
      <x:c r="BUX5892" s="248"/>
      <x:c r="BUY5892" s="248"/>
      <x:c r="BUZ5892" s="248"/>
      <x:c r="BVA5892" s="248"/>
      <x:c r="BVB5892" s="248"/>
      <x:c r="BVC5892" s="248"/>
      <x:c r="BVD5892" s="248"/>
      <x:c r="BVE5892" s="248"/>
      <x:c r="BVF5892" s="248"/>
      <x:c r="BVG5892" s="248"/>
      <x:c r="BVH5892" s="248"/>
      <x:c r="BVI5892" s="248"/>
      <x:c r="BVJ5892" s="248"/>
      <x:c r="BVK5892" s="248"/>
      <x:c r="BVL5892" s="248"/>
      <x:c r="BVM5892" s="248"/>
      <x:c r="BVN5892" s="248"/>
      <x:c r="BVO5892" s="248"/>
      <x:c r="BVP5892" s="248"/>
      <x:c r="BVQ5892" s="248"/>
      <x:c r="BVR5892" s="248"/>
      <x:c r="BVS5892" s="248"/>
      <x:c r="BVT5892" s="248"/>
      <x:c r="BVU5892" s="248"/>
      <x:c r="BVV5892" s="248"/>
      <x:c r="BVW5892" s="248"/>
      <x:c r="BVX5892" s="248"/>
      <x:c r="BVY5892" s="248"/>
      <x:c r="BVZ5892" s="248"/>
      <x:c r="BWA5892" s="248"/>
      <x:c r="BWB5892" s="248"/>
      <x:c r="BWC5892" s="248"/>
      <x:c r="BWD5892" s="248"/>
      <x:c r="BWE5892" s="248"/>
      <x:c r="BWF5892" s="248"/>
      <x:c r="BWG5892" s="248"/>
      <x:c r="BWH5892" s="248"/>
      <x:c r="BWI5892" s="248"/>
      <x:c r="BWJ5892" s="248"/>
      <x:c r="BWK5892" s="248"/>
      <x:c r="BWL5892" s="248"/>
      <x:c r="BWM5892" s="248"/>
      <x:c r="BWN5892" s="248"/>
      <x:c r="BWO5892" s="248"/>
      <x:c r="BWP5892" s="248"/>
      <x:c r="BWQ5892" s="248"/>
      <x:c r="BWR5892" s="248"/>
      <x:c r="BWS5892" s="248"/>
      <x:c r="BWT5892" s="248"/>
      <x:c r="BWU5892" s="248"/>
      <x:c r="BWV5892" s="248"/>
      <x:c r="BWW5892" s="248"/>
      <x:c r="BWX5892" s="248"/>
      <x:c r="BWY5892" s="248"/>
      <x:c r="BWZ5892" s="248"/>
      <x:c r="BXA5892" s="248"/>
      <x:c r="BXB5892" s="248"/>
      <x:c r="BXC5892" s="248"/>
      <x:c r="BXD5892" s="248"/>
      <x:c r="BXE5892" s="248"/>
      <x:c r="BXF5892" s="248"/>
      <x:c r="BXG5892" s="248"/>
      <x:c r="BXH5892" s="248"/>
      <x:c r="BXI5892" s="248"/>
      <x:c r="BXJ5892" s="248"/>
      <x:c r="BXK5892" s="248"/>
      <x:c r="BXL5892" s="248"/>
      <x:c r="BXM5892" s="248"/>
      <x:c r="BXN5892" s="248"/>
      <x:c r="BXO5892" s="248"/>
      <x:c r="BXP5892" s="248"/>
      <x:c r="BXQ5892" s="248"/>
      <x:c r="BXR5892" s="248"/>
      <x:c r="BXS5892" s="248"/>
      <x:c r="BXT5892" s="248"/>
      <x:c r="BXU5892" s="248"/>
      <x:c r="BXV5892" s="248"/>
      <x:c r="BXW5892" s="248"/>
      <x:c r="BXX5892" s="248"/>
      <x:c r="BXY5892" s="248"/>
      <x:c r="BXZ5892" s="248"/>
      <x:c r="BYA5892" s="248"/>
      <x:c r="BYB5892" s="248"/>
      <x:c r="BYC5892" s="248"/>
      <x:c r="BYD5892" s="248"/>
      <x:c r="BYE5892" s="248"/>
      <x:c r="BYF5892" s="248"/>
      <x:c r="BYG5892" s="248"/>
      <x:c r="BYH5892" s="248"/>
      <x:c r="BYI5892" s="248"/>
      <x:c r="BYJ5892" s="248"/>
      <x:c r="BYK5892" s="248"/>
      <x:c r="BYL5892" s="248"/>
      <x:c r="BYM5892" s="248"/>
      <x:c r="BYN5892" s="248"/>
      <x:c r="BYO5892" s="248"/>
      <x:c r="BYP5892" s="248"/>
      <x:c r="BYQ5892" s="248"/>
      <x:c r="BYR5892" s="248"/>
      <x:c r="BYS5892" s="248"/>
      <x:c r="BYT5892" s="248"/>
      <x:c r="BYU5892" s="248"/>
      <x:c r="BYV5892" s="248"/>
      <x:c r="BYW5892" s="248"/>
      <x:c r="BYX5892" s="248"/>
      <x:c r="BYY5892" s="248"/>
      <x:c r="BYZ5892" s="248"/>
      <x:c r="BZA5892" s="248"/>
      <x:c r="BZB5892" s="248"/>
      <x:c r="BZC5892" s="248"/>
      <x:c r="BZD5892" s="248"/>
      <x:c r="BZE5892" s="248"/>
      <x:c r="BZF5892" s="248"/>
      <x:c r="BZG5892" s="248"/>
      <x:c r="BZH5892" s="248"/>
      <x:c r="BZI5892" s="248"/>
      <x:c r="BZJ5892" s="248"/>
      <x:c r="BZK5892" s="248"/>
      <x:c r="BZL5892" s="248"/>
      <x:c r="BZM5892" s="248"/>
      <x:c r="BZN5892" s="248"/>
      <x:c r="BZO5892" s="248"/>
      <x:c r="BZP5892" s="248"/>
      <x:c r="BZQ5892" s="248"/>
      <x:c r="BZR5892" s="248"/>
      <x:c r="BZS5892" s="248"/>
      <x:c r="BZT5892" s="248"/>
      <x:c r="BZU5892" s="248"/>
      <x:c r="BZV5892" s="248"/>
      <x:c r="BZW5892" s="248"/>
      <x:c r="BZX5892" s="248"/>
      <x:c r="BZY5892" s="248"/>
      <x:c r="BZZ5892" s="248"/>
      <x:c r="CAA5892" s="248"/>
      <x:c r="CAB5892" s="248"/>
      <x:c r="CAC5892" s="248"/>
      <x:c r="CAD5892" s="248"/>
      <x:c r="CAE5892" s="248"/>
      <x:c r="CAF5892" s="248"/>
      <x:c r="CAG5892" s="248"/>
      <x:c r="CAH5892" s="248"/>
      <x:c r="CAI5892" s="248"/>
      <x:c r="CAJ5892" s="248"/>
      <x:c r="CAK5892" s="248"/>
      <x:c r="CAL5892" s="248"/>
      <x:c r="CAM5892" s="248"/>
      <x:c r="CAN5892" s="248"/>
      <x:c r="CAO5892" s="248"/>
      <x:c r="CAP5892" s="248"/>
      <x:c r="CAQ5892" s="248"/>
      <x:c r="CAR5892" s="248"/>
      <x:c r="CAS5892" s="248"/>
      <x:c r="CAT5892" s="248"/>
      <x:c r="CAU5892" s="248"/>
      <x:c r="CAV5892" s="248"/>
      <x:c r="CAW5892" s="248"/>
      <x:c r="CAX5892" s="248"/>
      <x:c r="CAY5892" s="248"/>
      <x:c r="CAZ5892" s="248"/>
      <x:c r="CBA5892" s="248"/>
      <x:c r="CBB5892" s="248"/>
      <x:c r="CBC5892" s="248"/>
      <x:c r="CBD5892" s="248"/>
      <x:c r="CBE5892" s="248"/>
      <x:c r="CBF5892" s="248"/>
      <x:c r="CBG5892" s="248"/>
      <x:c r="CBH5892" s="248"/>
      <x:c r="CBI5892" s="248"/>
      <x:c r="CBJ5892" s="248"/>
      <x:c r="CBK5892" s="248"/>
      <x:c r="CBL5892" s="248"/>
      <x:c r="CBM5892" s="248"/>
      <x:c r="CBN5892" s="248"/>
      <x:c r="CBO5892" s="248"/>
      <x:c r="CBP5892" s="248"/>
      <x:c r="CBQ5892" s="248"/>
      <x:c r="CBR5892" s="248"/>
      <x:c r="CBS5892" s="248"/>
      <x:c r="CBT5892" s="248"/>
      <x:c r="CBU5892" s="248"/>
      <x:c r="CBV5892" s="248"/>
      <x:c r="CBW5892" s="248"/>
      <x:c r="CBX5892" s="248"/>
      <x:c r="CBY5892" s="248"/>
      <x:c r="CBZ5892" s="248"/>
      <x:c r="CCA5892" s="248"/>
      <x:c r="CCB5892" s="248"/>
      <x:c r="CCC5892" s="248"/>
      <x:c r="CCD5892" s="248"/>
      <x:c r="CCE5892" s="248"/>
      <x:c r="CCF5892" s="248"/>
      <x:c r="CCG5892" s="248"/>
      <x:c r="CCH5892" s="248"/>
      <x:c r="CCI5892" s="248"/>
      <x:c r="CCJ5892" s="248"/>
      <x:c r="CCK5892" s="248"/>
      <x:c r="CCL5892" s="248"/>
      <x:c r="CCM5892" s="248"/>
      <x:c r="CCN5892" s="248"/>
      <x:c r="CCO5892" s="248"/>
      <x:c r="CCP5892" s="248"/>
      <x:c r="CCQ5892" s="248"/>
      <x:c r="CCR5892" s="248"/>
      <x:c r="CCS5892" s="248"/>
      <x:c r="CCT5892" s="248"/>
      <x:c r="CCU5892" s="248"/>
      <x:c r="CCV5892" s="248"/>
      <x:c r="CCW5892" s="248"/>
      <x:c r="CCX5892" s="248"/>
      <x:c r="CCY5892" s="248"/>
      <x:c r="CCZ5892" s="248"/>
      <x:c r="CDA5892" s="248"/>
      <x:c r="CDB5892" s="248"/>
      <x:c r="CDC5892" s="248"/>
      <x:c r="CDD5892" s="248"/>
      <x:c r="CDE5892" s="248"/>
      <x:c r="CDF5892" s="248"/>
      <x:c r="CDG5892" s="248"/>
      <x:c r="CDH5892" s="248"/>
      <x:c r="CDI5892" s="248"/>
      <x:c r="CDJ5892" s="248"/>
      <x:c r="CDK5892" s="248"/>
      <x:c r="CDL5892" s="248"/>
      <x:c r="CDM5892" s="248"/>
      <x:c r="CDN5892" s="248"/>
      <x:c r="CDO5892" s="248"/>
      <x:c r="CDP5892" s="248"/>
      <x:c r="CDQ5892" s="248"/>
      <x:c r="CDR5892" s="248"/>
      <x:c r="CDS5892" s="248"/>
      <x:c r="CDT5892" s="248"/>
      <x:c r="CDU5892" s="248"/>
      <x:c r="CDV5892" s="248"/>
      <x:c r="CDW5892" s="248"/>
      <x:c r="CDX5892" s="248"/>
      <x:c r="CDY5892" s="248"/>
      <x:c r="CDZ5892" s="248"/>
      <x:c r="CEA5892" s="248"/>
      <x:c r="CEB5892" s="248"/>
      <x:c r="CEC5892" s="248"/>
      <x:c r="CED5892" s="248"/>
      <x:c r="CEE5892" s="248"/>
      <x:c r="CEF5892" s="248"/>
      <x:c r="CEG5892" s="248"/>
      <x:c r="CEH5892" s="248"/>
      <x:c r="CEI5892" s="248"/>
      <x:c r="CEJ5892" s="248"/>
      <x:c r="CEK5892" s="248"/>
      <x:c r="CEL5892" s="248"/>
      <x:c r="CEM5892" s="248"/>
      <x:c r="CEN5892" s="248"/>
      <x:c r="CEO5892" s="248"/>
      <x:c r="CEP5892" s="248"/>
      <x:c r="CEQ5892" s="248"/>
      <x:c r="CER5892" s="248"/>
      <x:c r="CES5892" s="248"/>
      <x:c r="CET5892" s="248"/>
      <x:c r="CEU5892" s="248"/>
      <x:c r="CEV5892" s="248"/>
      <x:c r="CEW5892" s="248"/>
      <x:c r="CEX5892" s="248"/>
      <x:c r="CEY5892" s="248"/>
      <x:c r="CEZ5892" s="248"/>
      <x:c r="CFA5892" s="248"/>
      <x:c r="CFB5892" s="248"/>
      <x:c r="CFC5892" s="248"/>
      <x:c r="CFD5892" s="248"/>
      <x:c r="CFE5892" s="248"/>
      <x:c r="CFF5892" s="248"/>
      <x:c r="CFG5892" s="248"/>
      <x:c r="CFH5892" s="248"/>
      <x:c r="CFI5892" s="248"/>
      <x:c r="CFJ5892" s="248"/>
      <x:c r="CFK5892" s="248"/>
      <x:c r="CFL5892" s="248"/>
      <x:c r="CFM5892" s="248"/>
      <x:c r="CFN5892" s="248"/>
      <x:c r="CFO5892" s="248"/>
      <x:c r="CFP5892" s="248"/>
      <x:c r="CFQ5892" s="248"/>
      <x:c r="CFR5892" s="248"/>
      <x:c r="CFS5892" s="248"/>
      <x:c r="CFT5892" s="248"/>
      <x:c r="CFU5892" s="248"/>
      <x:c r="CFV5892" s="248"/>
      <x:c r="CFW5892" s="248"/>
      <x:c r="CFX5892" s="248"/>
      <x:c r="CFY5892" s="248"/>
      <x:c r="CFZ5892" s="248"/>
      <x:c r="CGA5892" s="248"/>
      <x:c r="CGB5892" s="248"/>
      <x:c r="CGC5892" s="248"/>
      <x:c r="CGD5892" s="248"/>
      <x:c r="CGE5892" s="248"/>
      <x:c r="CGF5892" s="248"/>
      <x:c r="CGG5892" s="248"/>
      <x:c r="CGH5892" s="248"/>
      <x:c r="CGI5892" s="248"/>
      <x:c r="CGJ5892" s="248"/>
      <x:c r="CGK5892" s="248"/>
      <x:c r="CGL5892" s="248"/>
      <x:c r="CGM5892" s="248"/>
      <x:c r="CGN5892" s="248"/>
      <x:c r="CGO5892" s="248"/>
      <x:c r="CGP5892" s="248"/>
      <x:c r="CGQ5892" s="248"/>
      <x:c r="CGR5892" s="248"/>
      <x:c r="CGS5892" s="248"/>
      <x:c r="CGT5892" s="248"/>
      <x:c r="CGU5892" s="248"/>
      <x:c r="CGV5892" s="248"/>
      <x:c r="CGW5892" s="248"/>
      <x:c r="CGX5892" s="248"/>
      <x:c r="CGY5892" s="248"/>
      <x:c r="CGZ5892" s="248"/>
      <x:c r="CHA5892" s="248"/>
      <x:c r="CHB5892" s="248"/>
      <x:c r="CHC5892" s="248"/>
      <x:c r="CHD5892" s="248"/>
      <x:c r="CHE5892" s="248"/>
      <x:c r="CHF5892" s="248"/>
      <x:c r="CHG5892" s="248"/>
      <x:c r="CHH5892" s="248"/>
      <x:c r="CHI5892" s="248"/>
      <x:c r="CHJ5892" s="248"/>
      <x:c r="CHK5892" s="248"/>
      <x:c r="CHL5892" s="248"/>
      <x:c r="CHM5892" s="248"/>
      <x:c r="CHN5892" s="248"/>
      <x:c r="CHO5892" s="248"/>
      <x:c r="CHP5892" s="248"/>
      <x:c r="CHQ5892" s="248"/>
      <x:c r="CHR5892" s="248"/>
      <x:c r="CHS5892" s="248"/>
      <x:c r="CHT5892" s="248"/>
      <x:c r="CHU5892" s="248"/>
      <x:c r="CHV5892" s="248"/>
      <x:c r="CHW5892" s="248"/>
      <x:c r="CHX5892" s="248"/>
      <x:c r="CHY5892" s="248"/>
      <x:c r="CHZ5892" s="248"/>
      <x:c r="CIA5892" s="248"/>
      <x:c r="CIB5892" s="248"/>
      <x:c r="CIC5892" s="248"/>
      <x:c r="CID5892" s="248"/>
      <x:c r="CIE5892" s="248"/>
      <x:c r="CIF5892" s="248"/>
      <x:c r="CIG5892" s="248"/>
      <x:c r="CIH5892" s="248"/>
      <x:c r="CII5892" s="248"/>
      <x:c r="CIJ5892" s="248"/>
      <x:c r="CIK5892" s="248"/>
      <x:c r="CIL5892" s="248"/>
      <x:c r="CIM5892" s="248"/>
      <x:c r="CIN5892" s="248"/>
      <x:c r="CIO5892" s="248"/>
      <x:c r="CIP5892" s="248"/>
      <x:c r="CIQ5892" s="248"/>
      <x:c r="CIR5892" s="248"/>
      <x:c r="CIS5892" s="248"/>
      <x:c r="CIT5892" s="248"/>
      <x:c r="CIU5892" s="248"/>
      <x:c r="CIV5892" s="248"/>
      <x:c r="CIW5892" s="248"/>
      <x:c r="CIX5892" s="248"/>
      <x:c r="CIY5892" s="248"/>
      <x:c r="CIZ5892" s="248"/>
      <x:c r="CJA5892" s="248"/>
      <x:c r="CJB5892" s="248"/>
      <x:c r="CJC5892" s="248"/>
      <x:c r="CJD5892" s="248"/>
      <x:c r="CJE5892" s="248"/>
      <x:c r="CJF5892" s="248"/>
      <x:c r="CJG5892" s="248"/>
      <x:c r="CJH5892" s="248"/>
      <x:c r="CJI5892" s="248"/>
      <x:c r="CJJ5892" s="248"/>
      <x:c r="CJK5892" s="248"/>
      <x:c r="CJL5892" s="248"/>
      <x:c r="CJM5892" s="248"/>
      <x:c r="CJN5892" s="248"/>
      <x:c r="CJO5892" s="248"/>
      <x:c r="CJP5892" s="248"/>
      <x:c r="CJQ5892" s="248"/>
      <x:c r="CJR5892" s="248"/>
      <x:c r="CJS5892" s="248"/>
      <x:c r="CJT5892" s="248"/>
      <x:c r="CJU5892" s="248"/>
      <x:c r="CJV5892" s="248"/>
      <x:c r="CJW5892" s="248"/>
      <x:c r="CJX5892" s="248"/>
      <x:c r="CJY5892" s="248"/>
      <x:c r="CJZ5892" s="248"/>
      <x:c r="CKA5892" s="248"/>
      <x:c r="CKB5892" s="248"/>
      <x:c r="CKC5892" s="248"/>
      <x:c r="CKD5892" s="248"/>
      <x:c r="CKE5892" s="248"/>
      <x:c r="CKF5892" s="248"/>
      <x:c r="CKG5892" s="248"/>
      <x:c r="CKH5892" s="248"/>
      <x:c r="CKI5892" s="248"/>
      <x:c r="CKJ5892" s="248"/>
      <x:c r="CKK5892" s="248"/>
      <x:c r="CKL5892" s="248"/>
      <x:c r="CKM5892" s="248"/>
      <x:c r="CKN5892" s="248"/>
      <x:c r="CKO5892" s="248"/>
      <x:c r="CKP5892" s="248"/>
      <x:c r="CKQ5892" s="248"/>
      <x:c r="CKR5892" s="248"/>
      <x:c r="CKS5892" s="248"/>
      <x:c r="CKT5892" s="248"/>
      <x:c r="CKU5892" s="248"/>
      <x:c r="CKV5892" s="248"/>
      <x:c r="CKW5892" s="248"/>
      <x:c r="CKX5892" s="248"/>
      <x:c r="CKY5892" s="248"/>
      <x:c r="CKZ5892" s="248"/>
      <x:c r="CLA5892" s="248"/>
      <x:c r="CLB5892" s="248"/>
      <x:c r="CLC5892" s="248"/>
      <x:c r="CLD5892" s="248"/>
      <x:c r="CLE5892" s="248"/>
      <x:c r="CLF5892" s="248"/>
      <x:c r="CLG5892" s="248"/>
      <x:c r="CLH5892" s="248"/>
      <x:c r="CLI5892" s="248"/>
      <x:c r="CLJ5892" s="248"/>
      <x:c r="CLK5892" s="248"/>
      <x:c r="CLL5892" s="248"/>
      <x:c r="CLM5892" s="248"/>
      <x:c r="CLN5892" s="248"/>
      <x:c r="CLO5892" s="248"/>
      <x:c r="CLP5892" s="248"/>
      <x:c r="CLQ5892" s="248"/>
      <x:c r="CLR5892" s="248"/>
      <x:c r="CLS5892" s="248"/>
      <x:c r="CLT5892" s="248"/>
      <x:c r="CLU5892" s="248"/>
      <x:c r="CLV5892" s="248"/>
      <x:c r="CLW5892" s="248"/>
      <x:c r="CLX5892" s="248"/>
      <x:c r="CLY5892" s="248"/>
      <x:c r="CLZ5892" s="248"/>
      <x:c r="CMA5892" s="248"/>
      <x:c r="CMB5892" s="248"/>
      <x:c r="CMC5892" s="248"/>
      <x:c r="CMD5892" s="248"/>
      <x:c r="CME5892" s="248"/>
      <x:c r="CMF5892" s="248"/>
      <x:c r="CMG5892" s="248"/>
      <x:c r="CMH5892" s="248"/>
      <x:c r="CMI5892" s="248"/>
      <x:c r="CMJ5892" s="248"/>
      <x:c r="CMK5892" s="248"/>
      <x:c r="CML5892" s="248"/>
      <x:c r="CMM5892" s="248"/>
      <x:c r="CMN5892" s="248"/>
      <x:c r="CMO5892" s="248"/>
      <x:c r="CMP5892" s="248"/>
      <x:c r="CMQ5892" s="248"/>
      <x:c r="CMR5892" s="248"/>
      <x:c r="CMS5892" s="248"/>
      <x:c r="CMT5892" s="248"/>
      <x:c r="CMU5892" s="248"/>
      <x:c r="CMV5892" s="248"/>
      <x:c r="CMW5892" s="248"/>
      <x:c r="CMX5892" s="248"/>
      <x:c r="CMY5892" s="248"/>
      <x:c r="CMZ5892" s="248"/>
      <x:c r="CNA5892" s="248"/>
      <x:c r="CNB5892" s="248"/>
      <x:c r="CNC5892" s="248"/>
      <x:c r="CND5892" s="248"/>
      <x:c r="CNE5892" s="248"/>
      <x:c r="CNF5892" s="248"/>
      <x:c r="CNG5892" s="248"/>
      <x:c r="CNH5892" s="248"/>
      <x:c r="CNI5892" s="248"/>
      <x:c r="CNJ5892" s="248"/>
      <x:c r="CNK5892" s="248"/>
      <x:c r="CNL5892" s="248"/>
      <x:c r="CNM5892" s="248"/>
      <x:c r="CNN5892" s="248"/>
      <x:c r="CNO5892" s="248"/>
      <x:c r="CNP5892" s="248"/>
      <x:c r="CNQ5892" s="248"/>
      <x:c r="CNR5892" s="248"/>
      <x:c r="CNS5892" s="248"/>
      <x:c r="CNT5892" s="248"/>
      <x:c r="CNU5892" s="248"/>
      <x:c r="CNV5892" s="248"/>
      <x:c r="CNW5892" s="248"/>
      <x:c r="CNX5892" s="248"/>
      <x:c r="CNY5892" s="248"/>
      <x:c r="CNZ5892" s="248"/>
      <x:c r="COA5892" s="248"/>
      <x:c r="COB5892" s="248"/>
      <x:c r="COC5892" s="248"/>
      <x:c r="COD5892" s="248"/>
      <x:c r="COE5892" s="248"/>
      <x:c r="COF5892" s="248"/>
      <x:c r="COG5892" s="248"/>
      <x:c r="COH5892" s="248"/>
      <x:c r="COI5892" s="248"/>
      <x:c r="COJ5892" s="248"/>
      <x:c r="COK5892" s="248"/>
      <x:c r="COL5892" s="248"/>
      <x:c r="COM5892" s="248"/>
      <x:c r="CON5892" s="248"/>
      <x:c r="COO5892" s="248"/>
      <x:c r="COP5892" s="248"/>
      <x:c r="COQ5892" s="248"/>
      <x:c r="COR5892" s="248"/>
      <x:c r="COS5892" s="248"/>
      <x:c r="COT5892" s="248"/>
      <x:c r="COU5892" s="248"/>
      <x:c r="COV5892" s="248"/>
      <x:c r="COW5892" s="248"/>
      <x:c r="COX5892" s="248"/>
      <x:c r="COY5892" s="248"/>
      <x:c r="COZ5892" s="248"/>
      <x:c r="CPA5892" s="248"/>
      <x:c r="CPB5892" s="248"/>
      <x:c r="CPC5892" s="248"/>
      <x:c r="CPD5892" s="248"/>
      <x:c r="CPE5892" s="248"/>
      <x:c r="CPF5892" s="248"/>
      <x:c r="CPG5892" s="248"/>
      <x:c r="CPH5892" s="248"/>
      <x:c r="CPI5892" s="248"/>
      <x:c r="CPJ5892" s="248"/>
      <x:c r="CPK5892" s="248"/>
      <x:c r="CPL5892" s="248"/>
      <x:c r="CPM5892" s="248"/>
      <x:c r="CPN5892" s="248"/>
      <x:c r="CPO5892" s="248"/>
      <x:c r="CPP5892" s="248"/>
      <x:c r="CPQ5892" s="248"/>
      <x:c r="CPR5892" s="248"/>
      <x:c r="CPS5892" s="248"/>
      <x:c r="CPT5892" s="248"/>
      <x:c r="CPU5892" s="248"/>
      <x:c r="CPV5892" s="248"/>
      <x:c r="CPW5892" s="248"/>
      <x:c r="CPX5892" s="248"/>
      <x:c r="CPY5892" s="248"/>
      <x:c r="CPZ5892" s="248"/>
      <x:c r="CQA5892" s="248"/>
      <x:c r="CQB5892" s="248"/>
      <x:c r="CQC5892" s="248"/>
      <x:c r="CQD5892" s="248"/>
      <x:c r="CQE5892" s="248"/>
      <x:c r="CQF5892" s="248"/>
      <x:c r="CQG5892" s="248"/>
      <x:c r="CQH5892" s="248"/>
      <x:c r="CQI5892" s="248"/>
      <x:c r="CQJ5892" s="248"/>
      <x:c r="CQK5892" s="248"/>
      <x:c r="CQL5892" s="248"/>
      <x:c r="CQM5892" s="248"/>
      <x:c r="CQN5892" s="248"/>
      <x:c r="CQO5892" s="248"/>
      <x:c r="CQP5892" s="248"/>
      <x:c r="CQQ5892" s="248"/>
      <x:c r="CQR5892" s="248"/>
      <x:c r="CQS5892" s="248"/>
      <x:c r="CQT5892" s="248"/>
      <x:c r="CQU5892" s="248"/>
      <x:c r="CQV5892" s="248"/>
      <x:c r="CQW5892" s="248"/>
      <x:c r="CQX5892" s="248"/>
      <x:c r="CQY5892" s="248"/>
      <x:c r="CQZ5892" s="248"/>
      <x:c r="CRA5892" s="248"/>
      <x:c r="CRB5892" s="248"/>
      <x:c r="CRC5892" s="248"/>
      <x:c r="CRD5892" s="248"/>
      <x:c r="CRE5892" s="248"/>
      <x:c r="CRF5892" s="248"/>
      <x:c r="CRG5892" s="248"/>
      <x:c r="CRH5892" s="248"/>
      <x:c r="CRI5892" s="248"/>
      <x:c r="CRJ5892" s="248"/>
      <x:c r="CRK5892" s="248"/>
      <x:c r="CRL5892" s="248"/>
      <x:c r="CRM5892" s="248"/>
      <x:c r="CRN5892" s="248"/>
      <x:c r="CRO5892" s="248"/>
      <x:c r="CRP5892" s="248"/>
      <x:c r="CRQ5892" s="248"/>
      <x:c r="CRR5892" s="248"/>
      <x:c r="CRS5892" s="248"/>
      <x:c r="CRT5892" s="248"/>
      <x:c r="CRU5892" s="248"/>
      <x:c r="CRV5892" s="248"/>
      <x:c r="CRW5892" s="248"/>
      <x:c r="CRX5892" s="248"/>
      <x:c r="CRY5892" s="248"/>
      <x:c r="CRZ5892" s="248"/>
      <x:c r="CSA5892" s="248"/>
      <x:c r="CSB5892" s="248"/>
      <x:c r="CSC5892" s="248"/>
      <x:c r="CSD5892" s="248"/>
      <x:c r="CSE5892" s="248"/>
      <x:c r="CSF5892" s="248"/>
      <x:c r="CSG5892" s="248"/>
      <x:c r="CSH5892" s="248"/>
      <x:c r="CSI5892" s="248"/>
      <x:c r="CSJ5892" s="248"/>
      <x:c r="CSK5892" s="248"/>
      <x:c r="CSL5892" s="248"/>
      <x:c r="CSM5892" s="248"/>
      <x:c r="CSN5892" s="248"/>
      <x:c r="CSO5892" s="248"/>
      <x:c r="CSP5892" s="248"/>
      <x:c r="CSQ5892" s="248"/>
      <x:c r="CSR5892" s="248"/>
      <x:c r="CSS5892" s="248"/>
      <x:c r="CST5892" s="248"/>
      <x:c r="CSU5892" s="248"/>
      <x:c r="CSV5892" s="248"/>
      <x:c r="CSW5892" s="248"/>
      <x:c r="CSX5892" s="248"/>
      <x:c r="CSY5892" s="248"/>
      <x:c r="CSZ5892" s="248"/>
      <x:c r="CTA5892" s="248"/>
      <x:c r="CTB5892" s="248"/>
      <x:c r="CTC5892" s="248"/>
      <x:c r="CTD5892" s="248"/>
      <x:c r="CTE5892" s="248"/>
      <x:c r="CTF5892" s="248"/>
      <x:c r="CTG5892" s="248"/>
      <x:c r="CTH5892" s="248"/>
      <x:c r="CTI5892" s="248"/>
      <x:c r="CTJ5892" s="248"/>
      <x:c r="CTK5892" s="248"/>
      <x:c r="CTL5892" s="248"/>
      <x:c r="CTM5892" s="248"/>
      <x:c r="CTN5892" s="248"/>
      <x:c r="CTO5892" s="248"/>
      <x:c r="CTP5892" s="248"/>
      <x:c r="CTQ5892" s="248"/>
      <x:c r="CTR5892" s="248"/>
      <x:c r="CTS5892" s="248"/>
      <x:c r="CTT5892" s="248"/>
      <x:c r="CTU5892" s="248"/>
      <x:c r="CTV5892" s="248"/>
      <x:c r="CTW5892" s="248"/>
      <x:c r="CTX5892" s="248"/>
      <x:c r="CTY5892" s="248"/>
      <x:c r="CTZ5892" s="248"/>
      <x:c r="CUA5892" s="248"/>
      <x:c r="CUB5892" s="248"/>
      <x:c r="CUC5892" s="248"/>
      <x:c r="CUD5892" s="248"/>
      <x:c r="CUE5892" s="248"/>
      <x:c r="CUF5892" s="248"/>
      <x:c r="CUG5892" s="248"/>
      <x:c r="CUH5892" s="248"/>
      <x:c r="CUI5892" s="248"/>
      <x:c r="CUJ5892" s="248"/>
      <x:c r="CUK5892" s="248"/>
      <x:c r="CUL5892" s="248"/>
      <x:c r="CUM5892" s="248"/>
      <x:c r="CUN5892" s="248"/>
      <x:c r="CUO5892" s="248"/>
      <x:c r="CUP5892" s="248"/>
      <x:c r="CUQ5892" s="248"/>
      <x:c r="CUR5892" s="248"/>
      <x:c r="CUS5892" s="248"/>
      <x:c r="CUT5892" s="248"/>
      <x:c r="CUU5892" s="248"/>
      <x:c r="CUV5892" s="248"/>
      <x:c r="CUW5892" s="248"/>
      <x:c r="CUX5892" s="248"/>
      <x:c r="CUY5892" s="248"/>
      <x:c r="CUZ5892" s="248"/>
      <x:c r="CVA5892" s="248"/>
      <x:c r="CVB5892" s="248"/>
      <x:c r="CVC5892" s="248"/>
      <x:c r="CVD5892" s="248"/>
      <x:c r="CVE5892" s="248"/>
      <x:c r="CVF5892" s="248"/>
      <x:c r="CVG5892" s="248"/>
      <x:c r="CVH5892" s="248"/>
      <x:c r="CVI5892" s="248"/>
      <x:c r="CVJ5892" s="248"/>
      <x:c r="CVK5892" s="248"/>
      <x:c r="CVL5892" s="248"/>
      <x:c r="CVM5892" s="248"/>
      <x:c r="CVN5892" s="248"/>
      <x:c r="CVO5892" s="248"/>
      <x:c r="CVP5892" s="248"/>
      <x:c r="CVQ5892" s="248"/>
      <x:c r="CVR5892" s="248"/>
      <x:c r="CVS5892" s="248"/>
      <x:c r="CVT5892" s="248"/>
      <x:c r="CVU5892" s="248"/>
      <x:c r="CVV5892" s="248"/>
      <x:c r="CVW5892" s="248"/>
      <x:c r="CVX5892" s="248"/>
      <x:c r="CVY5892" s="248"/>
      <x:c r="CVZ5892" s="248"/>
      <x:c r="CWA5892" s="248"/>
      <x:c r="CWB5892" s="248"/>
      <x:c r="CWC5892" s="248"/>
      <x:c r="CWD5892" s="248"/>
      <x:c r="CWE5892" s="248"/>
      <x:c r="CWF5892" s="248"/>
      <x:c r="CWG5892" s="248"/>
      <x:c r="CWH5892" s="248"/>
      <x:c r="CWI5892" s="248"/>
      <x:c r="CWJ5892" s="248"/>
      <x:c r="CWK5892" s="248"/>
      <x:c r="CWL5892" s="248"/>
      <x:c r="CWM5892" s="248"/>
      <x:c r="CWN5892" s="248"/>
      <x:c r="CWO5892" s="248"/>
      <x:c r="CWP5892" s="248"/>
      <x:c r="CWQ5892" s="248"/>
      <x:c r="CWR5892" s="248"/>
      <x:c r="CWS5892" s="248"/>
      <x:c r="CWT5892" s="248"/>
      <x:c r="CWU5892" s="248"/>
      <x:c r="CWV5892" s="248"/>
      <x:c r="CWW5892" s="248"/>
      <x:c r="CWX5892" s="248"/>
      <x:c r="CWY5892" s="248"/>
      <x:c r="CWZ5892" s="248"/>
      <x:c r="CXA5892" s="248"/>
      <x:c r="CXB5892" s="248"/>
      <x:c r="CXC5892" s="248"/>
      <x:c r="CXD5892" s="248"/>
      <x:c r="CXE5892" s="248"/>
      <x:c r="CXF5892" s="248"/>
      <x:c r="CXG5892" s="248"/>
      <x:c r="CXH5892" s="248"/>
      <x:c r="CXI5892" s="248"/>
      <x:c r="CXJ5892" s="248"/>
      <x:c r="CXK5892" s="248"/>
      <x:c r="CXL5892" s="248"/>
      <x:c r="CXM5892" s="248"/>
      <x:c r="CXN5892" s="248"/>
      <x:c r="CXO5892" s="248"/>
      <x:c r="CXP5892" s="248"/>
      <x:c r="CXQ5892" s="248"/>
      <x:c r="CXR5892" s="248"/>
      <x:c r="CXS5892" s="248"/>
      <x:c r="CXT5892" s="248"/>
      <x:c r="CXU5892" s="248"/>
      <x:c r="CXV5892" s="248"/>
      <x:c r="CXW5892" s="248"/>
      <x:c r="CXX5892" s="248"/>
      <x:c r="CXY5892" s="248"/>
      <x:c r="CXZ5892" s="248"/>
      <x:c r="CYA5892" s="248"/>
      <x:c r="CYB5892" s="248"/>
      <x:c r="CYC5892" s="248"/>
      <x:c r="CYD5892" s="248"/>
      <x:c r="CYE5892" s="248"/>
      <x:c r="CYF5892" s="248"/>
      <x:c r="CYG5892" s="248"/>
      <x:c r="CYH5892" s="248"/>
      <x:c r="CYI5892" s="248"/>
      <x:c r="CYJ5892" s="248"/>
      <x:c r="CYK5892" s="248"/>
      <x:c r="CYL5892" s="248"/>
      <x:c r="CYM5892" s="248"/>
      <x:c r="CYN5892" s="248"/>
      <x:c r="CYO5892" s="248"/>
      <x:c r="CYP5892" s="248"/>
      <x:c r="CYQ5892" s="248"/>
      <x:c r="CYR5892" s="248"/>
      <x:c r="CYS5892" s="248"/>
      <x:c r="CYT5892" s="248"/>
      <x:c r="CYU5892" s="248"/>
      <x:c r="CYV5892" s="248"/>
      <x:c r="CYW5892" s="248"/>
      <x:c r="CYX5892" s="248"/>
      <x:c r="CYY5892" s="248"/>
      <x:c r="CYZ5892" s="248"/>
      <x:c r="CZA5892" s="248"/>
      <x:c r="CZB5892" s="248"/>
      <x:c r="CZC5892" s="248"/>
      <x:c r="CZD5892" s="248"/>
      <x:c r="CZE5892" s="248"/>
      <x:c r="CZF5892" s="248"/>
      <x:c r="CZG5892" s="248"/>
      <x:c r="CZH5892" s="248"/>
      <x:c r="CZI5892" s="248"/>
      <x:c r="CZJ5892" s="248"/>
      <x:c r="CZK5892" s="248"/>
      <x:c r="CZL5892" s="248"/>
      <x:c r="CZM5892" s="248"/>
      <x:c r="CZN5892" s="248"/>
      <x:c r="CZO5892" s="248"/>
      <x:c r="CZP5892" s="248"/>
      <x:c r="CZQ5892" s="248"/>
      <x:c r="CZR5892" s="248"/>
      <x:c r="CZS5892" s="248"/>
      <x:c r="CZT5892" s="248"/>
      <x:c r="CZU5892" s="248"/>
      <x:c r="CZV5892" s="248"/>
      <x:c r="CZW5892" s="248"/>
      <x:c r="CZX5892" s="248"/>
      <x:c r="CZY5892" s="248"/>
      <x:c r="CZZ5892" s="248"/>
      <x:c r="DAA5892" s="248"/>
      <x:c r="DAB5892" s="248"/>
      <x:c r="DAC5892" s="248"/>
      <x:c r="DAD5892" s="248"/>
      <x:c r="DAE5892" s="248"/>
      <x:c r="DAF5892" s="248"/>
      <x:c r="DAG5892" s="248"/>
      <x:c r="DAH5892" s="248"/>
      <x:c r="DAI5892" s="248"/>
      <x:c r="DAJ5892" s="248"/>
      <x:c r="DAK5892" s="248"/>
      <x:c r="DAL5892" s="248"/>
      <x:c r="DAM5892" s="248"/>
      <x:c r="DAN5892" s="248"/>
      <x:c r="DAO5892" s="248"/>
      <x:c r="DAP5892" s="248"/>
      <x:c r="DAQ5892" s="248"/>
      <x:c r="DAR5892" s="248"/>
      <x:c r="DAS5892" s="248"/>
      <x:c r="DAT5892" s="248"/>
      <x:c r="DAU5892" s="248"/>
      <x:c r="DAV5892" s="248"/>
      <x:c r="DAW5892" s="248"/>
      <x:c r="DAX5892" s="248"/>
      <x:c r="DAY5892" s="248"/>
      <x:c r="DAZ5892" s="248"/>
      <x:c r="DBA5892" s="248"/>
      <x:c r="DBB5892" s="248"/>
      <x:c r="DBC5892" s="248"/>
      <x:c r="DBD5892" s="248"/>
      <x:c r="DBE5892" s="248"/>
      <x:c r="DBF5892" s="248"/>
      <x:c r="DBG5892" s="248"/>
      <x:c r="DBH5892" s="248"/>
      <x:c r="DBI5892" s="248"/>
      <x:c r="DBJ5892" s="248"/>
      <x:c r="DBK5892" s="248"/>
      <x:c r="DBL5892" s="248"/>
      <x:c r="DBM5892" s="248"/>
      <x:c r="DBN5892" s="248"/>
      <x:c r="DBO5892" s="248"/>
      <x:c r="DBP5892" s="248"/>
      <x:c r="DBQ5892" s="248"/>
      <x:c r="DBR5892" s="248"/>
      <x:c r="DBS5892" s="248"/>
      <x:c r="DBT5892" s="248"/>
      <x:c r="DBU5892" s="248"/>
      <x:c r="DBV5892" s="248"/>
      <x:c r="DBW5892" s="248"/>
      <x:c r="DBX5892" s="248"/>
      <x:c r="DBY5892" s="248"/>
      <x:c r="DBZ5892" s="248"/>
      <x:c r="DCA5892" s="248"/>
      <x:c r="DCB5892" s="248"/>
      <x:c r="DCC5892" s="248"/>
      <x:c r="DCD5892" s="248"/>
      <x:c r="DCE5892" s="248"/>
      <x:c r="DCF5892" s="248"/>
      <x:c r="DCG5892" s="248"/>
      <x:c r="DCH5892" s="248"/>
      <x:c r="DCI5892" s="248"/>
      <x:c r="DCJ5892" s="248"/>
      <x:c r="DCK5892" s="248"/>
      <x:c r="DCL5892" s="248"/>
      <x:c r="DCM5892" s="248"/>
      <x:c r="DCN5892" s="248"/>
      <x:c r="DCO5892" s="248"/>
      <x:c r="DCP5892" s="248"/>
      <x:c r="DCQ5892" s="248"/>
      <x:c r="DCR5892" s="248"/>
      <x:c r="DCS5892" s="248"/>
      <x:c r="DCT5892" s="248"/>
      <x:c r="DCU5892" s="248"/>
      <x:c r="DCV5892" s="248"/>
      <x:c r="DCW5892" s="248"/>
      <x:c r="DCX5892" s="248"/>
      <x:c r="DCY5892" s="248"/>
      <x:c r="DCZ5892" s="248"/>
      <x:c r="DDA5892" s="248"/>
      <x:c r="DDB5892" s="248"/>
      <x:c r="DDC5892" s="248"/>
      <x:c r="DDD5892" s="248"/>
      <x:c r="DDE5892" s="248"/>
      <x:c r="DDF5892" s="248"/>
      <x:c r="DDG5892" s="248"/>
      <x:c r="DDH5892" s="248"/>
      <x:c r="DDI5892" s="248"/>
      <x:c r="DDJ5892" s="248"/>
      <x:c r="DDK5892" s="248"/>
      <x:c r="DDL5892" s="248"/>
      <x:c r="DDM5892" s="248"/>
      <x:c r="DDN5892" s="248"/>
      <x:c r="DDO5892" s="248"/>
      <x:c r="DDP5892" s="248"/>
      <x:c r="DDQ5892" s="248"/>
      <x:c r="DDR5892" s="248"/>
      <x:c r="DDS5892" s="248"/>
      <x:c r="DDT5892" s="248"/>
      <x:c r="DDU5892" s="248"/>
      <x:c r="DDV5892" s="248"/>
      <x:c r="DDW5892" s="248"/>
      <x:c r="DDX5892" s="248"/>
      <x:c r="DDY5892" s="248"/>
      <x:c r="DDZ5892" s="248"/>
      <x:c r="DEA5892" s="248"/>
      <x:c r="DEB5892" s="248"/>
      <x:c r="DEC5892" s="248"/>
      <x:c r="DED5892" s="248"/>
      <x:c r="DEE5892" s="248"/>
      <x:c r="DEF5892" s="248"/>
      <x:c r="DEG5892" s="248"/>
      <x:c r="DEH5892" s="248"/>
      <x:c r="DEI5892" s="248"/>
      <x:c r="DEJ5892" s="248"/>
      <x:c r="DEK5892" s="248"/>
      <x:c r="DEL5892" s="248"/>
      <x:c r="DEM5892" s="248"/>
      <x:c r="DEN5892" s="248"/>
      <x:c r="DEO5892" s="248"/>
      <x:c r="DEP5892" s="248"/>
      <x:c r="DEQ5892" s="248"/>
      <x:c r="DER5892" s="248"/>
      <x:c r="DES5892" s="248"/>
      <x:c r="DET5892" s="248"/>
      <x:c r="DEU5892" s="248"/>
      <x:c r="DEV5892" s="248"/>
      <x:c r="DEW5892" s="248"/>
      <x:c r="DEX5892" s="248"/>
      <x:c r="DEY5892" s="248"/>
      <x:c r="DEZ5892" s="248"/>
      <x:c r="DFA5892" s="248"/>
      <x:c r="DFB5892" s="248"/>
      <x:c r="DFC5892" s="248"/>
      <x:c r="DFD5892" s="248"/>
      <x:c r="DFE5892" s="248"/>
      <x:c r="DFF5892" s="248"/>
      <x:c r="DFG5892" s="248"/>
      <x:c r="DFH5892" s="248"/>
      <x:c r="DFI5892" s="248"/>
      <x:c r="DFJ5892" s="248"/>
      <x:c r="DFK5892" s="248"/>
      <x:c r="DFL5892" s="248"/>
      <x:c r="DFM5892" s="248"/>
      <x:c r="DFN5892" s="248"/>
      <x:c r="DFO5892" s="248"/>
      <x:c r="DFP5892" s="248"/>
      <x:c r="DFQ5892" s="248"/>
      <x:c r="DFR5892" s="248"/>
      <x:c r="DFS5892" s="248"/>
      <x:c r="DFT5892" s="248"/>
      <x:c r="DFU5892" s="248"/>
      <x:c r="DFV5892" s="248"/>
      <x:c r="DFW5892" s="248"/>
      <x:c r="DFX5892" s="248"/>
      <x:c r="DFY5892" s="248"/>
      <x:c r="DFZ5892" s="248"/>
      <x:c r="DGA5892" s="248"/>
      <x:c r="DGB5892" s="248"/>
      <x:c r="DGC5892" s="248"/>
      <x:c r="DGD5892" s="248"/>
      <x:c r="DGE5892" s="248"/>
      <x:c r="DGF5892" s="248"/>
      <x:c r="DGG5892" s="248"/>
      <x:c r="DGH5892" s="248"/>
      <x:c r="DGI5892" s="248"/>
      <x:c r="DGJ5892" s="248"/>
      <x:c r="DGK5892" s="248"/>
      <x:c r="DGL5892" s="248"/>
      <x:c r="DGM5892" s="248"/>
      <x:c r="DGN5892" s="248"/>
      <x:c r="DGO5892" s="248"/>
      <x:c r="DGP5892" s="248"/>
      <x:c r="DGQ5892" s="248"/>
      <x:c r="DGR5892" s="248"/>
      <x:c r="DGS5892" s="248"/>
      <x:c r="DGT5892" s="248"/>
      <x:c r="DGU5892" s="248"/>
      <x:c r="DGV5892" s="248"/>
      <x:c r="DGW5892" s="248"/>
      <x:c r="DGX5892" s="248"/>
      <x:c r="DGY5892" s="248"/>
      <x:c r="DGZ5892" s="248"/>
      <x:c r="DHA5892" s="248"/>
      <x:c r="DHB5892" s="248"/>
      <x:c r="DHC5892" s="248"/>
      <x:c r="DHD5892" s="248"/>
      <x:c r="DHE5892" s="248"/>
      <x:c r="DHF5892" s="248"/>
      <x:c r="DHG5892" s="248"/>
      <x:c r="DHH5892" s="248"/>
      <x:c r="DHI5892" s="248"/>
      <x:c r="DHJ5892" s="248"/>
      <x:c r="DHK5892" s="248"/>
      <x:c r="DHL5892" s="248"/>
      <x:c r="DHM5892" s="248"/>
      <x:c r="DHN5892" s="248"/>
      <x:c r="DHO5892" s="248"/>
      <x:c r="DHP5892" s="248"/>
      <x:c r="DHQ5892" s="248"/>
      <x:c r="DHR5892" s="248"/>
      <x:c r="DHS5892" s="248"/>
      <x:c r="DHT5892" s="248"/>
      <x:c r="DHU5892" s="248"/>
      <x:c r="DHV5892" s="248"/>
      <x:c r="DHW5892" s="248"/>
      <x:c r="DHX5892" s="248"/>
      <x:c r="DHY5892" s="248"/>
      <x:c r="DHZ5892" s="248"/>
      <x:c r="DIA5892" s="248"/>
      <x:c r="DIB5892" s="248"/>
      <x:c r="DIC5892" s="248"/>
      <x:c r="DID5892" s="248"/>
      <x:c r="DIE5892" s="248"/>
      <x:c r="DIF5892" s="248"/>
      <x:c r="DIG5892" s="248"/>
      <x:c r="DIH5892" s="248"/>
      <x:c r="DII5892" s="248"/>
      <x:c r="DIJ5892" s="248"/>
      <x:c r="DIK5892" s="248"/>
      <x:c r="DIL5892" s="248"/>
      <x:c r="DIM5892" s="248"/>
      <x:c r="DIN5892" s="248"/>
      <x:c r="DIO5892" s="248"/>
      <x:c r="DIP5892" s="248"/>
      <x:c r="DIQ5892" s="248"/>
      <x:c r="DIR5892" s="248"/>
      <x:c r="DIS5892" s="248"/>
      <x:c r="DIT5892" s="248"/>
      <x:c r="DIU5892" s="248"/>
      <x:c r="DIV5892" s="248"/>
      <x:c r="DIW5892" s="248"/>
      <x:c r="DIX5892" s="248"/>
      <x:c r="DIY5892" s="248"/>
      <x:c r="DIZ5892" s="248"/>
      <x:c r="DJA5892" s="248"/>
      <x:c r="DJB5892" s="248"/>
      <x:c r="DJC5892" s="248"/>
      <x:c r="DJD5892" s="248"/>
      <x:c r="DJE5892" s="248"/>
      <x:c r="DJF5892" s="248"/>
      <x:c r="DJG5892" s="248"/>
      <x:c r="DJH5892" s="248"/>
      <x:c r="DJI5892" s="248"/>
      <x:c r="DJJ5892" s="248"/>
      <x:c r="DJK5892" s="248"/>
      <x:c r="DJL5892" s="248"/>
      <x:c r="DJM5892" s="248"/>
      <x:c r="DJN5892" s="248"/>
      <x:c r="DJO5892" s="248"/>
      <x:c r="DJP5892" s="248"/>
      <x:c r="DJQ5892" s="248"/>
      <x:c r="DJR5892" s="248"/>
      <x:c r="DJS5892" s="248"/>
      <x:c r="DJT5892" s="248"/>
      <x:c r="DJU5892" s="248"/>
      <x:c r="DJV5892" s="248"/>
      <x:c r="DJW5892" s="248"/>
      <x:c r="DJX5892" s="248"/>
      <x:c r="DJY5892" s="248"/>
      <x:c r="DJZ5892" s="248"/>
      <x:c r="DKA5892" s="248"/>
      <x:c r="DKB5892" s="248"/>
      <x:c r="DKC5892" s="248"/>
      <x:c r="DKD5892" s="248"/>
      <x:c r="DKE5892" s="248"/>
      <x:c r="DKF5892" s="248"/>
      <x:c r="DKG5892" s="248"/>
      <x:c r="DKH5892" s="248"/>
      <x:c r="DKI5892" s="248"/>
      <x:c r="DKJ5892" s="248"/>
      <x:c r="DKK5892" s="248"/>
      <x:c r="DKL5892" s="248"/>
      <x:c r="DKM5892" s="248"/>
      <x:c r="DKN5892" s="248"/>
      <x:c r="DKO5892" s="248"/>
      <x:c r="DKP5892" s="248"/>
      <x:c r="DKQ5892" s="248"/>
      <x:c r="DKR5892" s="248"/>
      <x:c r="DKS5892" s="248"/>
      <x:c r="DKT5892" s="248"/>
      <x:c r="DKU5892" s="248"/>
      <x:c r="DKV5892" s="248"/>
      <x:c r="DKW5892" s="248"/>
      <x:c r="DKX5892" s="248"/>
      <x:c r="DKY5892" s="248"/>
      <x:c r="DKZ5892" s="248"/>
      <x:c r="DLA5892" s="248"/>
      <x:c r="DLB5892" s="248"/>
      <x:c r="DLC5892" s="248"/>
      <x:c r="DLD5892" s="248"/>
      <x:c r="DLE5892" s="248"/>
      <x:c r="DLF5892" s="248"/>
      <x:c r="DLG5892" s="248"/>
      <x:c r="DLH5892" s="248"/>
      <x:c r="DLI5892" s="248"/>
      <x:c r="DLJ5892" s="248"/>
      <x:c r="DLK5892" s="248"/>
      <x:c r="DLL5892" s="248"/>
      <x:c r="DLM5892" s="248"/>
      <x:c r="DLN5892" s="248"/>
      <x:c r="DLO5892" s="248"/>
      <x:c r="DLP5892" s="248"/>
      <x:c r="DLQ5892" s="248"/>
      <x:c r="DLR5892" s="248"/>
      <x:c r="DLS5892" s="248"/>
      <x:c r="DLT5892" s="248"/>
      <x:c r="DLU5892" s="248"/>
      <x:c r="DLV5892" s="248"/>
      <x:c r="DLW5892" s="248"/>
      <x:c r="DLX5892" s="248"/>
      <x:c r="DLY5892" s="248"/>
      <x:c r="DLZ5892" s="248"/>
      <x:c r="DMA5892" s="248"/>
      <x:c r="DMB5892" s="248"/>
      <x:c r="DMC5892" s="248"/>
      <x:c r="DMD5892" s="248"/>
      <x:c r="DME5892" s="248"/>
      <x:c r="DMF5892" s="248"/>
      <x:c r="DMG5892" s="248"/>
      <x:c r="DMH5892" s="248"/>
      <x:c r="DMI5892" s="248"/>
      <x:c r="DMJ5892" s="248"/>
      <x:c r="DMK5892" s="248"/>
      <x:c r="DML5892" s="248"/>
      <x:c r="DMM5892" s="248"/>
      <x:c r="DMN5892" s="248"/>
      <x:c r="DMO5892" s="248"/>
      <x:c r="DMP5892" s="248"/>
      <x:c r="DMQ5892" s="248"/>
      <x:c r="DMR5892" s="248"/>
      <x:c r="DMS5892" s="248"/>
      <x:c r="DMT5892" s="248"/>
      <x:c r="DMU5892" s="248"/>
      <x:c r="DMV5892" s="248"/>
      <x:c r="DMW5892" s="248"/>
      <x:c r="DMX5892" s="248"/>
      <x:c r="DMY5892" s="248"/>
      <x:c r="DMZ5892" s="248"/>
      <x:c r="DNA5892" s="248"/>
      <x:c r="DNB5892" s="248"/>
      <x:c r="DNC5892" s="248"/>
      <x:c r="DND5892" s="248"/>
      <x:c r="DNE5892" s="248"/>
      <x:c r="DNF5892" s="248"/>
      <x:c r="DNG5892" s="248"/>
      <x:c r="DNH5892" s="248"/>
      <x:c r="DNI5892" s="248"/>
      <x:c r="DNJ5892" s="248"/>
      <x:c r="DNK5892" s="248"/>
      <x:c r="DNL5892" s="248"/>
      <x:c r="DNM5892" s="248"/>
      <x:c r="DNN5892" s="248"/>
      <x:c r="DNO5892" s="248"/>
      <x:c r="DNP5892" s="248"/>
      <x:c r="DNQ5892" s="248"/>
      <x:c r="DNR5892" s="248"/>
      <x:c r="DNS5892" s="248"/>
      <x:c r="DNT5892" s="248"/>
      <x:c r="DNU5892" s="248"/>
      <x:c r="DNV5892" s="248"/>
      <x:c r="DNW5892" s="248"/>
      <x:c r="DNX5892" s="248"/>
      <x:c r="DNY5892" s="248"/>
      <x:c r="DNZ5892" s="248"/>
      <x:c r="DOA5892" s="248"/>
      <x:c r="DOB5892" s="248"/>
      <x:c r="DOC5892" s="248"/>
      <x:c r="DOD5892" s="248"/>
      <x:c r="DOE5892" s="248"/>
      <x:c r="DOF5892" s="248"/>
      <x:c r="DOG5892" s="248"/>
      <x:c r="DOH5892" s="248"/>
      <x:c r="DOI5892" s="248"/>
      <x:c r="DOJ5892" s="248"/>
      <x:c r="DOK5892" s="248"/>
      <x:c r="DOL5892" s="248"/>
      <x:c r="DOM5892" s="248"/>
      <x:c r="DON5892" s="248"/>
      <x:c r="DOO5892" s="248"/>
      <x:c r="DOP5892" s="248"/>
      <x:c r="DOQ5892" s="248"/>
      <x:c r="DOR5892" s="248"/>
      <x:c r="DOS5892" s="248"/>
      <x:c r="DOT5892" s="248"/>
      <x:c r="DOU5892" s="248"/>
      <x:c r="DOV5892" s="248"/>
      <x:c r="DOW5892" s="248"/>
      <x:c r="DOX5892" s="248"/>
      <x:c r="DOY5892" s="248"/>
      <x:c r="DOZ5892" s="248"/>
      <x:c r="DPA5892" s="248"/>
      <x:c r="DPB5892" s="248"/>
      <x:c r="DPC5892" s="248"/>
      <x:c r="DPD5892" s="248"/>
      <x:c r="DPE5892" s="248"/>
      <x:c r="DPF5892" s="248"/>
      <x:c r="DPG5892" s="248"/>
      <x:c r="DPH5892" s="248"/>
      <x:c r="DPI5892" s="248"/>
      <x:c r="DPJ5892" s="248"/>
      <x:c r="DPK5892" s="248"/>
      <x:c r="DPL5892" s="248"/>
      <x:c r="DPM5892" s="248"/>
      <x:c r="DPN5892" s="248"/>
      <x:c r="DPO5892" s="248"/>
      <x:c r="DPP5892" s="248"/>
      <x:c r="DPQ5892" s="248"/>
      <x:c r="DPR5892" s="248"/>
      <x:c r="DPS5892" s="248"/>
      <x:c r="DPT5892" s="248"/>
      <x:c r="DPU5892" s="248"/>
      <x:c r="DPV5892" s="248"/>
      <x:c r="DPW5892" s="248"/>
      <x:c r="DPX5892" s="248"/>
      <x:c r="DPY5892" s="248"/>
      <x:c r="DPZ5892" s="248"/>
      <x:c r="DQA5892" s="248"/>
      <x:c r="DQB5892" s="248"/>
      <x:c r="DQC5892" s="248"/>
      <x:c r="DQD5892" s="248"/>
      <x:c r="DQE5892" s="248"/>
      <x:c r="DQF5892" s="248"/>
      <x:c r="DQG5892" s="248"/>
      <x:c r="DQH5892" s="248"/>
      <x:c r="DQI5892" s="248"/>
      <x:c r="DQJ5892" s="248"/>
      <x:c r="DQK5892" s="248"/>
      <x:c r="DQL5892" s="248"/>
      <x:c r="DQM5892" s="248"/>
      <x:c r="DQN5892" s="248"/>
      <x:c r="DQO5892" s="248"/>
      <x:c r="DQP5892" s="248"/>
      <x:c r="DQQ5892" s="248"/>
      <x:c r="DQR5892" s="248"/>
      <x:c r="DQS5892" s="248"/>
      <x:c r="DQT5892" s="248"/>
      <x:c r="DQU5892" s="248"/>
      <x:c r="DQV5892" s="248"/>
      <x:c r="DQW5892" s="248"/>
      <x:c r="DQX5892" s="248"/>
      <x:c r="DQY5892" s="248"/>
      <x:c r="DQZ5892" s="248"/>
      <x:c r="DRA5892" s="248"/>
      <x:c r="DRB5892" s="248"/>
      <x:c r="DRC5892" s="248"/>
      <x:c r="DRD5892" s="248"/>
      <x:c r="DRE5892" s="248"/>
      <x:c r="DRF5892" s="248"/>
      <x:c r="DRG5892" s="248"/>
      <x:c r="DRH5892" s="248"/>
      <x:c r="DRI5892" s="248"/>
      <x:c r="DRJ5892" s="248"/>
      <x:c r="DRK5892" s="248"/>
      <x:c r="DRL5892" s="248"/>
      <x:c r="DRM5892" s="248"/>
      <x:c r="DRN5892" s="248"/>
      <x:c r="DRO5892" s="248"/>
      <x:c r="DRP5892" s="248"/>
      <x:c r="DRQ5892" s="248"/>
      <x:c r="DRR5892" s="248"/>
      <x:c r="DRS5892" s="248"/>
      <x:c r="DRT5892" s="248"/>
      <x:c r="DRU5892" s="248"/>
      <x:c r="DRV5892" s="248"/>
      <x:c r="DRW5892" s="248"/>
      <x:c r="DRX5892" s="248"/>
      <x:c r="DRY5892" s="248"/>
      <x:c r="DRZ5892" s="248"/>
      <x:c r="DSA5892" s="248"/>
      <x:c r="DSB5892" s="248"/>
      <x:c r="DSC5892" s="248"/>
      <x:c r="DSD5892" s="248"/>
      <x:c r="DSE5892" s="248"/>
      <x:c r="DSF5892" s="248"/>
      <x:c r="DSG5892" s="248"/>
      <x:c r="DSH5892" s="248"/>
      <x:c r="DSI5892" s="248"/>
      <x:c r="DSJ5892" s="248"/>
      <x:c r="DSK5892" s="248"/>
      <x:c r="DSL5892" s="248"/>
      <x:c r="DSM5892" s="248"/>
      <x:c r="DSN5892" s="248"/>
      <x:c r="DSO5892" s="248"/>
      <x:c r="DSP5892" s="248"/>
      <x:c r="DSQ5892" s="248"/>
      <x:c r="DSR5892" s="248"/>
      <x:c r="DSS5892" s="248"/>
      <x:c r="DST5892" s="248"/>
      <x:c r="DSU5892" s="248"/>
      <x:c r="DSV5892" s="248"/>
      <x:c r="DSW5892" s="248"/>
      <x:c r="DSX5892" s="248"/>
      <x:c r="DSY5892" s="248"/>
      <x:c r="DSZ5892" s="248"/>
      <x:c r="DTA5892" s="248"/>
      <x:c r="DTB5892" s="248"/>
      <x:c r="DTC5892" s="248"/>
      <x:c r="DTD5892" s="248"/>
      <x:c r="DTE5892" s="248"/>
      <x:c r="DTF5892" s="248"/>
      <x:c r="DTG5892" s="248"/>
      <x:c r="DTH5892" s="248"/>
      <x:c r="DTI5892" s="248"/>
      <x:c r="DTJ5892" s="248"/>
      <x:c r="DTK5892" s="248"/>
      <x:c r="DTL5892" s="248"/>
      <x:c r="DTM5892" s="248"/>
      <x:c r="DTN5892" s="248"/>
      <x:c r="DTO5892" s="248"/>
      <x:c r="DTP5892" s="248"/>
      <x:c r="DTQ5892" s="248"/>
      <x:c r="DTR5892" s="248"/>
      <x:c r="DTS5892" s="248"/>
      <x:c r="DTT5892" s="248"/>
      <x:c r="DTU5892" s="248"/>
      <x:c r="DTV5892" s="248"/>
      <x:c r="DTW5892" s="248"/>
      <x:c r="DTX5892" s="248"/>
      <x:c r="DTY5892" s="248"/>
      <x:c r="DTZ5892" s="248"/>
      <x:c r="DUA5892" s="248"/>
      <x:c r="DUB5892" s="248"/>
      <x:c r="DUC5892" s="248"/>
      <x:c r="DUD5892" s="248"/>
      <x:c r="DUE5892" s="248"/>
      <x:c r="DUF5892" s="248"/>
      <x:c r="DUG5892" s="248"/>
      <x:c r="DUH5892" s="248"/>
      <x:c r="DUI5892" s="248"/>
      <x:c r="DUJ5892" s="248"/>
      <x:c r="DUK5892" s="248"/>
      <x:c r="DUL5892" s="248"/>
      <x:c r="DUM5892" s="248"/>
      <x:c r="DUN5892" s="248"/>
      <x:c r="DUO5892" s="248"/>
      <x:c r="DUP5892" s="248"/>
      <x:c r="DUQ5892" s="248"/>
      <x:c r="DUR5892" s="248"/>
      <x:c r="DUS5892" s="248"/>
      <x:c r="DUT5892" s="248"/>
      <x:c r="DUU5892" s="248"/>
      <x:c r="DUV5892" s="248"/>
      <x:c r="DUW5892" s="248"/>
      <x:c r="DUX5892" s="248"/>
      <x:c r="DUY5892" s="248"/>
      <x:c r="DUZ5892" s="248"/>
      <x:c r="DVA5892" s="248"/>
      <x:c r="DVB5892" s="248"/>
      <x:c r="DVC5892" s="248"/>
      <x:c r="DVD5892" s="248"/>
      <x:c r="DVE5892" s="248"/>
      <x:c r="DVF5892" s="248"/>
      <x:c r="DVG5892" s="248"/>
      <x:c r="DVH5892" s="248"/>
      <x:c r="DVI5892" s="248"/>
      <x:c r="DVJ5892" s="248"/>
      <x:c r="DVK5892" s="248"/>
      <x:c r="DVL5892" s="248"/>
      <x:c r="DVM5892" s="248"/>
      <x:c r="DVN5892" s="248"/>
      <x:c r="DVO5892" s="248"/>
      <x:c r="DVP5892" s="248"/>
      <x:c r="DVQ5892" s="248"/>
      <x:c r="DVR5892" s="248"/>
      <x:c r="DVS5892" s="248"/>
      <x:c r="DVT5892" s="248"/>
      <x:c r="DVU5892" s="248"/>
      <x:c r="DVV5892" s="248"/>
      <x:c r="DVW5892" s="248"/>
      <x:c r="DVX5892" s="248"/>
      <x:c r="DVY5892" s="248"/>
      <x:c r="DVZ5892" s="248"/>
      <x:c r="DWA5892" s="248"/>
      <x:c r="DWB5892" s="248"/>
      <x:c r="DWC5892" s="248"/>
      <x:c r="DWD5892" s="248"/>
      <x:c r="DWE5892" s="248"/>
      <x:c r="DWF5892" s="248"/>
      <x:c r="DWG5892" s="248"/>
      <x:c r="DWH5892" s="248"/>
      <x:c r="DWI5892" s="248"/>
      <x:c r="DWJ5892" s="248"/>
      <x:c r="DWK5892" s="248"/>
      <x:c r="DWL5892" s="248"/>
      <x:c r="DWM5892" s="248"/>
      <x:c r="DWN5892" s="248"/>
      <x:c r="DWO5892" s="248"/>
      <x:c r="DWP5892" s="248"/>
      <x:c r="DWQ5892" s="248"/>
      <x:c r="DWR5892" s="248"/>
      <x:c r="DWS5892" s="248"/>
      <x:c r="DWT5892" s="248"/>
      <x:c r="DWU5892" s="248"/>
      <x:c r="DWV5892" s="248"/>
      <x:c r="DWW5892" s="248"/>
      <x:c r="DWX5892" s="248"/>
      <x:c r="DWY5892" s="248"/>
      <x:c r="DWZ5892" s="248"/>
      <x:c r="DXA5892" s="248"/>
      <x:c r="DXB5892" s="248"/>
      <x:c r="DXC5892" s="248"/>
      <x:c r="DXD5892" s="248"/>
      <x:c r="DXE5892" s="248"/>
      <x:c r="DXF5892" s="248"/>
      <x:c r="DXG5892" s="248"/>
      <x:c r="DXH5892" s="248"/>
      <x:c r="DXI5892" s="248"/>
      <x:c r="DXJ5892" s="248"/>
      <x:c r="DXK5892" s="248"/>
      <x:c r="DXL5892" s="248"/>
      <x:c r="DXM5892" s="248"/>
      <x:c r="DXN5892" s="248"/>
      <x:c r="DXO5892" s="248"/>
      <x:c r="DXP5892" s="248"/>
      <x:c r="DXQ5892" s="248"/>
      <x:c r="DXR5892" s="248"/>
      <x:c r="DXS5892" s="248"/>
      <x:c r="DXT5892" s="248"/>
      <x:c r="DXU5892" s="248"/>
      <x:c r="DXV5892" s="248"/>
      <x:c r="DXW5892" s="248"/>
      <x:c r="DXX5892" s="248"/>
      <x:c r="DXY5892" s="248"/>
      <x:c r="DXZ5892" s="248"/>
      <x:c r="DYA5892" s="248"/>
      <x:c r="DYB5892" s="248"/>
      <x:c r="DYC5892" s="248"/>
      <x:c r="DYD5892" s="248"/>
      <x:c r="DYE5892" s="248"/>
      <x:c r="DYF5892" s="248"/>
      <x:c r="DYG5892" s="248"/>
      <x:c r="DYH5892" s="248"/>
      <x:c r="DYI5892" s="248"/>
      <x:c r="DYJ5892" s="248"/>
      <x:c r="DYK5892" s="248"/>
      <x:c r="DYL5892" s="248"/>
      <x:c r="DYM5892" s="248"/>
      <x:c r="DYN5892" s="248"/>
      <x:c r="DYO5892" s="248"/>
      <x:c r="DYP5892" s="248"/>
      <x:c r="DYQ5892" s="248"/>
      <x:c r="DYR5892" s="248"/>
      <x:c r="DYS5892" s="248"/>
      <x:c r="DYT5892" s="248"/>
      <x:c r="DYU5892" s="248"/>
      <x:c r="DYV5892" s="248"/>
      <x:c r="DYW5892" s="248"/>
      <x:c r="DYX5892" s="248"/>
      <x:c r="DYY5892" s="248"/>
      <x:c r="DYZ5892" s="248"/>
      <x:c r="DZA5892" s="248"/>
      <x:c r="DZB5892" s="248"/>
      <x:c r="DZC5892" s="248"/>
      <x:c r="DZD5892" s="248"/>
      <x:c r="DZE5892" s="248"/>
      <x:c r="DZF5892" s="248"/>
      <x:c r="DZG5892" s="248"/>
      <x:c r="DZH5892" s="248"/>
      <x:c r="DZI5892" s="248"/>
      <x:c r="DZJ5892" s="248"/>
      <x:c r="DZK5892" s="248"/>
      <x:c r="DZL5892" s="248"/>
      <x:c r="DZM5892" s="248"/>
      <x:c r="DZN5892" s="248"/>
      <x:c r="DZO5892" s="248"/>
      <x:c r="DZP5892" s="248"/>
      <x:c r="DZQ5892" s="248"/>
      <x:c r="DZR5892" s="248"/>
      <x:c r="DZS5892" s="248"/>
      <x:c r="DZT5892" s="248"/>
      <x:c r="DZU5892" s="248"/>
      <x:c r="DZV5892" s="248"/>
      <x:c r="DZW5892" s="248"/>
      <x:c r="DZX5892" s="248"/>
      <x:c r="DZY5892" s="248"/>
      <x:c r="DZZ5892" s="248"/>
      <x:c r="EAA5892" s="248"/>
      <x:c r="EAB5892" s="248"/>
      <x:c r="EAC5892" s="248"/>
      <x:c r="EAD5892" s="248"/>
      <x:c r="EAE5892" s="248"/>
      <x:c r="EAF5892" s="248"/>
      <x:c r="EAG5892" s="248"/>
      <x:c r="EAH5892" s="248"/>
      <x:c r="EAI5892" s="248"/>
      <x:c r="EAJ5892" s="248"/>
      <x:c r="EAK5892" s="248"/>
      <x:c r="EAL5892" s="248"/>
      <x:c r="EAM5892" s="248"/>
      <x:c r="EAN5892" s="248"/>
      <x:c r="EAO5892" s="248"/>
      <x:c r="EAP5892" s="248"/>
      <x:c r="EAQ5892" s="248"/>
      <x:c r="EAR5892" s="248"/>
      <x:c r="EAS5892" s="248"/>
      <x:c r="EAT5892" s="248"/>
      <x:c r="EAU5892" s="248"/>
      <x:c r="EAV5892" s="248"/>
      <x:c r="EAW5892" s="248"/>
      <x:c r="EAX5892" s="248"/>
      <x:c r="EAY5892" s="248"/>
      <x:c r="EAZ5892" s="248"/>
      <x:c r="EBA5892" s="248"/>
      <x:c r="EBB5892" s="248"/>
      <x:c r="EBC5892" s="248"/>
      <x:c r="EBD5892" s="248"/>
      <x:c r="EBE5892" s="248"/>
      <x:c r="EBF5892" s="248"/>
      <x:c r="EBG5892" s="248"/>
      <x:c r="EBH5892" s="248"/>
      <x:c r="EBI5892" s="248"/>
      <x:c r="EBJ5892" s="248"/>
      <x:c r="EBK5892" s="248"/>
      <x:c r="EBL5892" s="248"/>
      <x:c r="EBM5892" s="248"/>
      <x:c r="EBN5892" s="248"/>
      <x:c r="EBO5892" s="248"/>
      <x:c r="EBP5892" s="248"/>
      <x:c r="EBQ5892" s="248"/>
      <x:c r="EBR5892" s="248"/>
      <x:c r="EBS5892" s="248"/>
      <x:c r="EBT5892" s="248"/>
      <x:c r="EBU5892" s="248"/>
      <x:c r="EBV5892" s="248"/>
      <x:c r="EBW5892" s="248"/>
      <x:c r="EBX5892" s="248"/>
      <x:c r="EBY5892" s="248"/>
      <x:c r="EBZ5892" s="248"/>
      <x:c r="ECA5892" s="248"/>
      <x:c r="ECB5892" s="248"/>
      <x:c r="ECC5892" s="248"/>
      <x:c r="ECD5892" s="248"/>
      <x:c r="ECE5892" s="248"/>
      <x:c r="ECF5892" s="248"/>
      <x:c r="ECG5892" s="248"/>
      <x:c r="ECH5892" s="248"/>
      <x:c r="ECI5892" s="248"/>
      <x:c r="ECJ5892" s="248"/>
      <x:c r="ECK5892" s="248"/>
      <x:c r="ECL5892" s="248"/>
      <x:c r="ECM5892" s="248"/>
      <x:c r="ECN5892" s="248"/>
      <x:c r="ECO5892" s="248"/>
      <x:c r="ECP5892" s="248"/>
      <x:c r="ECQ5892" s="248"/>
      <x:c r="ECR5892" s="248"/>
      <x:c r="ECS5892" s="248"/>
      <x:c r="ECT5892" s="248"/>
      <x:c r="ECU5892" s="248"/>
      <x:c r="ECV5892" s="248"/>
      <x:c r="ECW5892" s="248"/>
      <x:c r="ECX5892" s="248"/>
      <x:c r="ECY5892" s="248"/>
      <x:c r="ECZ5892" s="248"/>
      <x:c r="EDA5892" s="248"/>
      <x:c r="EDB5892" s="248"/>
      <x:c r="EDC5892" s="248"/>
      <x:c r="EDD5892" s="248"/>
      <x:c r="EDE5892" s="248"/>
      <x:c r="EDF5892" s="248"/>
      <x:c r="EDG5892" s="248"/>
      <x:c r="EDH5892" s="248"/>
      <x:c r="EDI5892" s="248"/>
      <x:c r="EDJ5892" s="248"/>
      <x:c r="EDK5892" s="248"/>
      <x:c r="EDL5892" s="248"/>
      <x:c r="EDM5892" s="248"/>
      <x:c r="EDN5892" s="248"/>
      <x:c r="EDO5892" s="248"/>
      <x:c r="EDP5892" s="248"/>
      <x:c r="EDQ5892" s="248"/>
      <x:c r="EDR5892" s="248"/>
      <x:c r="EDS5892" s="248"/>
      <x:c r="EDT5892" s="248"/>
      <x:c r="EDU5892" s="248"/>
      <x:c r="EDV5892" s="248"/>
      <x:c r="EDW5892" s="248"/>
      <x:c r="EDX5892" s="248"/>
      <x:c r="EDY5892" s="248"/>
      <x:c r="EDZ5892" s="248"/>
      <x:c r="EEA5892" s="248"/>
      <x:c r="EEB5892" s="248"/>
      <x:c r="EEC5892" s="248"/>
      <x:c r="EED5892" s="248"/>
      <x:c r="EEE5892" s="248"/>
      <x:c r="EEF5892" s="248"/>
      <x:c r="EEG5892" s="248"/>
      <x:c r="EEH5892" s="248"/>
      <x:c r="EEI5892" s="248"/>
      <x:c r="EEJ5892" s="248"/>
      <x:c r="EEK5892" s="248"/>
      <x:c r="EEL5892" s="248"/>
      <x:c r="EEM5892" s="248"/>
      <x:c r="EEN5892" s="248"/>
      <x:c r="EEO5892" s="248"/>
      <x:c r="EEP5892" s="248"/>
      <x:c r="EEQ5892" s="248"/>
      <x:c r="EER5892" s="248"/>
      <x:c r="EES5892" s="248"/>
      <x:c r="EET5892" s="248"/>
      <x:c r="EEU5892" s="248"/>
      <x:c r="EEV5892" s="248"/>
      <x:c r="EEW5892" s="248"/>
      <x:c r="EEX5892" s="248"/>
      <x:c r="EEY5892" s="248"/>
      <x:c r="EEZ5892" s="248"/>
      <x:c r="EFA5892" s="248"/>
      <x:c r="EFB5892" s="248"/>
      <x:c r="EFC5892" s="248"/>
      <x:c r="EFD5892" s="248"/>
      <x:c r="EFE5892" s="248"/>
      <x:c r="EFF5892" s="248"/>
      <x:c r="EFG5892" s="248"/>
      <x:c r="EFH5892" s="248"/>
      <x:c r="EFI5892" s="248"/>
      <x:c r="EFJ5892" s="248"/>
      <x:c r="EFK5892" s="248"/>
      <x:c r="EFL5892" s="248"/>
      <x:c r="EFM5892" s="248"/>
      <x:c r="EFN5892" s="248"/>
      <x:c r="EFO5892" s="248"/>
      <x:c r="EFP5892" s="248"/>
      <x:c r="EFQ5892" s="248"/>
      <x:c r="EFR5892" s="248"/>
      <x:c r="EFS5892" s="248"/>
      <x:c r="EFT5892" s="248"/>
      <x:c r="EFU5892" s="248"/>
      <x:c r="EFV5892" s="248"/>
      <x:c r="EFW5892" s="248"/>
      <x:c r="EFX5892" s="248"/>
      <x:c r="EFY5892" s="248"/>
      <x:c r="EFZ5892" s="248"/>
      <x:c r="EGA5892" s="248"/>
      <x:c r="EGB5892" s="248"/>
      <x:c r="EGC5892" s="248"/>
      <x:c r="EGD5892" s="248"/>
      <x:c r="EGE5892" s="248"/>
      <x:c r="EGF5892" s="248"/>
      <x:c r="EGG5892" s="248"/>
      <x:c r="EGH5892" s="248"/>
      <x:c r="EGI5892" s="248"/>
      <x:c r="EGJ5892" s="248"/>
      <x:c r="EGK5892" s="248"/>
      <x:c r="EGL5892" s="248"/>
      <x:c r="EGM5892" s="248"/>
      <x:c r="EGN5892" s="248"/>
      <x:c r="EGO5892" s="248"/>
      <x:c r="EGP5892" s="248"/>
      <x:c r="EGQ5892" s="248"/>
      <x:c r="EGR5892" s="248"/>
      <x:c r="EGS5892" s="248"/>
      <x:c r="EGT5892" s="248"/>
      <x:c r="EGU5892" s="248"/>
      <x:c r="EGV5892" s="248"/>
      <x:c r="EGW5892" s="248"/>
      <x:c r="EGX5892" s="248"/>
      <x:c r="EGY5892" s="248"/>
      <x:c r="EGZ5892" s="248"/>
      <x:c r="EHA5892" s="248"/>
      <x:c r="EHB5892" s="248"/>
      <x:c r="EHC5892" s="248"/>
      <x:c r="EHD5892" s="248"/>
      <x:c r="EHE5892" s="248"/>
      <x:c r="EHF5892" s="248"/>
      <x:c r="EHG5892" s="248"/>
      <x:c r="EHH5892" s="248"/>
      <x:c r="EHI5892" s="248"/>
      <x:c r="EHJ5892" s="248"/>
      <x:c r="EHK5892" s="248"/>
      <x:c r="EHL5892" s="248"/>
      <x:c r="EHM5892" s="248"/>
      <x:c r="EHN5892" s="248"/>
      <x:c r="EHO5892" s="248"/>
      <x:c r="EHP5892" s="248"/>
      <x:c r="EHQ5892" s="248"/>
      <x:c r="EHR5892" s="248"/>
      <x:c r="EHS5892" s="248"/>
      <x:c r="EHT5892" s="248"/>
      <x:c r="EHU5892" s="248"/>
      <x:c r="EHV5892" s="248"/>
      <x:c r="EHW5892" s="248"/>
      <x:c r="EHX5892" s="248"/>
      <x:c r="EHY5892" s="248"/>
      <x:c r="EHZ5892" s="248"/>
      <x:c r="EIA5892" s="248"/>
      <x:c r="EIB5892" s="248"/>
      <x:c r="EIC5892" s="248"/>
      <x:c r="EID5892" s="248"/>
      <x:c r="EIE5892" s="248"/>
      <x:c r="EIF5892" s="248"/>
      <x:c r="EIG5892" s="248"/>
      <x:c r="EIH5892" s="248"/>
      <x:c r="EII5892" s="248"/>
      <x:c r="EIJ5892" s="248"/>
      <x:c r="EIK5892" s="248"/>
      <x:c r="EIL5892" s="248"/>
      <x:c r="EIM5892" s="248"/>
      <x:c r="EIN5892" s="248"/>
      <x:c r="EIO5892" s="248"/>
      <x:c r="EIP5892" s="248"/>
      <x:c r="EIQ5892" s="248"/>
      <x:c r="EIR5892" s="248"/>
      <x:c r="EIS5892" s="248"/>
      <x:c r="EIT5892" s="248"/>
      <x:c r="EIU5892" s="248"/>
      <x:c r="EIV5892" s="248"/>
      <x:c r="EIW5892" s="248"/>
      <x:c r="EIX5892" s="248"/>
      <x:c r="EIY5892" s="248"/>
      <x:c r="EIZ5892" s="248"/>
      <x:c r="EJA5892" s="248"/>
      <x:c r="EJB5892" s="248"/>
      <x:c r="EJC5892" s="248"/>
      <x:c r="EJD5892" s="248"/>
      <x:c r="EJE5892" s="248"/>
      <x:c r="EJF5892" s="248"/>
      <x:c r="EJG5892" s="248"/>
      <x:c r="EJH5892" s="248"/>
      <x:c r="EJI5892" s="248"/>
      <x:c r="EJJ5892" s="248"/>
      <x:c r="EJK5892" s="248"/>
      <x:c r="EJL5892" s="248"/>
      <x:c r="EJM5892" s="248"/>
      <x:c r="EJN5892" s="248"/>
      <x:c r="EJO5892" s="248"/>
      <x:c r="EJP5892" s="248"/>
      <x:c r="EJQ5892" s="248"/>
      <x:c r="EJR5892" s="248"/>
      <x:c r="EJS5892" s="248"/>
      <x:c r="EJT5892" s="248"/>
      <x:c r="EJU5892" s="248"/>
      <x:c r="EJV5892" s="248"/>
      <x:c r="EJW5892" s="248"/>
      <x:c r="EJX5892" s="248"/>
      <x:c r="EJY5892" s="248"/>
      <x:c r="EJZ5892" s="248"/>
      <x:c r="EKA5892" s="248"/>
      <x:c r="EKB5892" s="248"/>
      <x:c r="EKC5892" s="248"/>
      <x:c r="EKD5892" s="248"/>
      <x:c r="EKE5892" s="248"/>
      <x:c r="EKF5892" s="248"/>
      <x:c r="EKG5892" s="248"/>
      <x:c r="EKH5892" s="248"/>
      <x:c r="EKI5892" s="248"/>
      <x:c r="EKJ5892" s="248"/>
      <x:c r="EKK5892" s="248"/>
      <x:c r="EKL5892" s="248"/>
      <x:c r="EKM5892" s="248"/>
      <x:c r="EKN5892" s="248"/>
      <x:c r="EKO5892" s="248"/>
      <x:c r="EKP5892" s="248"/>
      <x:c r="EKQ5892" s="248"/>
      <x:c r="EKR5892" s="248"/>
      <x:c r="EKS5892" s="248"/>
      <x:c r="EKT5892" s="248"/>
      <x:c r="EKU5892" s="248"/>
      <x:c r="EKV5892" s="248"/>
      <x:c r="EKW5892" s="248"/>
      <x:c r="EKX5892" s="248"/>
      <x:c r="EKY5892" s="248"/>
      <x:c r="EKZ5892" s="248"/>
      <x:c r="ELA5892" s="248"/>
      <x:c r="ELB5892" s="248"/>
      <x:c r="ELC5892" s="248"/>
      <x:c r="ELD5892" s="248"/>
      <x:c r="ELE5892" s="248"/>
      <x:c r="ELF5892" s="248"/>
      <x:c r="ELG5892" s="248"/>
      <x:c r="ELH5892" s="248"/>
      <x:c r="ELI5892" s="248"/>
      <x:c r="ELJ5892" s="248"/>
      <x:c r="ELK5892" s="248"/>
      <x:c r="ELL5892" s="248"/>
      <x:c r="ELM5892" s="248"/>
      <x:c r="ELN5892" s="248"/>
      <x:c r="ELO5892" s="248"/>
      <x:c r="ELP5892" s="248"/>
      <x:c r="ELQ5892" s="248"/>
      <x:c r="ELR5892" s="248"/>
      <x:c r="ELS5892" s="248"/>
      <x:c r="ELT5892" s="248"/>
      <x:c r="ELU5892" s="248"/>
      <x:c r="ELV5892" s="248"/>
      <x:c r="ELW5892" s="248"/>
      <x:c r="ELX5892" s="248"/>
      <x:c r="ELY5892" s="248"/>
      <x:c r="ELZ5892" s="248"/>
      <x:c r="EMA5892" s="248"/>
      <x:c r="EMB5892" s="248"/>
      <x:c r="EMC5892" s="248"/>
      <x:c r="EMD5892" s="248"/>
      <x:c r="EME5892" s="248"/>
      <x:c r="EMF5892" s="248"/>
      <x:c r="EMG5892" s="248"/>
      <x:c r="EMH5892" s="248"/>
      <x:c r="EMI5892" s="248"/>
      <x:c r="EMJ5892" s="248"/>
      <x:c r="EMK5892" s="248"/>
      <x:c r="EML5892" s="248"/>
      <x:c r="EMM5892" s="248"/>
      <x:c r="EMN5892" s="248"/>
      <x:c r="EMO5892" s="248"/>
      <x:c r="EMP5892" s="248"/>
      <x:c r="EMQ5892" s="248"/>
      <x:c r="EMR5892" s="248"/>
      <x:c r="EMS5892" s="248"/>
      <x:c r="EMT5892" s="248"/>
      <x:c r="EMU5892" s="248"/>
      <x:c r="EMV5892" s="248"/>
      <x:c r="EMW5892" s="248"/>
      <x:c r="EMX5892" s="248"/>
      <x:c r="EMY5892" s="248"/>
      <x:c r="EMZ5892" s="248"/>
      <x:c r="ENA5892" s="248"/>
      <x:c r="ENB5892" s="248"/>
      <x:c r="ENC5892" s="248"/>
      <x:c r="END5892" s="248"/>
      <x:c r="ENE5892" s="248"/>
      <x:c r="ENF5892" s="248"/>
      <x:c r="ENG5892" s="248"/>
      <x:c r="ENH5892" s="248"/>
      <x:c r="ENI5892" s="248"/>
      <x:c r="ENJ5892" s="248"/>
      <x:c r="ENK5892" s="248"/>
      <x:c r="ENL5892" s="248"/>
      <x:c r="ENM5892" s="248"/>
      <x:c r="ENN5892" s="248"/>
      <x:c r="ENO5892" s="248"/>
      <x:c r="ENP5892" s="248"/>
      <x:c r="ENQ5892" s="248"/>
      <x:c r="ENR5892" s="248"/>
      <x:c r="ENS5892" s="248"/>
      <x:c r="ENT5892" s="248"/>
      <x:c r="ENU5892" s="248"/>
      <x:c r="ENV5892" s="248"/>
      <x:c r="ENW5892" s="248"/>
      <x:c r="ENX5892" s="248"/>
      <x:c r="ENY5892" s="248"/>
      <x:c r="ENZ5892" s="248"/>
      <x:c r="EOA5892" s="248"/>
      <x:c r="EOB5892" s="248"/>
      <x:c r="EOC5892" s="248"/>
      <x:c r="EOD5892" s="248"/>
      <x:c r="EOE5892" s="248"/>
      <x:c r="EOF5892" s="248"/>
      <x:c r="EOG5892" s="248"/>
      <x:c r="EOH5892" s="248"/>
      <x:c r="EOI5892" s="248"/>
      <x:c r="EOJ5892" s="248"/>
      <x:c r="EOK5892" s="248"/>
      <x:c r="EOL5892" s="248"/>
      <x:c r="EOM5892" s="248"/>
      <x:c r="EON5892" s="248"/>
      <x:c r="EOO5892" s="248"/>
      <x:c r="EOP5892" s="248"/>
      <x:c r="EOQ5892" s="248"/>
      <x:c r="EOR5892" s="248"/>
      <x:c r="EOS5892" s="248"/>
      <x:c r="EOT5892" s="248"/>
      <x:c r="EOU5892" s="248"/>
      <x:c r="EOV5892" s="248"/>
      <x:c r="EOW5892" s="248"/>
      <x:c r="EOX5892" s="248"/>
      <x:c r="EOY5892" s="248"/>
      <x:c r="EOZ5892" s="248"/>
      <x:c r="EPA5892" s="248"/>
      <x:c r="EPB5892" s="248"/>
      <x:c r="EPC5892" s="248"/>
      <x:c r="EPD5892" s="248"/>
      <x:c r="EPE5892" s="248"/>
      <x:c r="EPF5892" s="248"/>
      <x:c r="EPG5892" s="248"/>
      <x:c r="EPH5892" s="248"/>
      <x:c r="EPI5892" s="248"/>
      <x:c r="EPJ5892" s="248"/>
      <x:c r="EPK5892" s="248"/>
      <x:c r="EPL5892" s="248"/>
      <x:c r="EPM5892" s="248"/>
      <x:c r="EPN5892" s="248"/>
      <x:c r="EPO5892" s="248"/>
      <x:c r="EPP5892" s="248"/>
      <x:c r="EPQ5892" s="248"/>
      <x:c r="EPR5892" s="248"/>
      <x:c r="EPS5892" s="248"/>
      <x:c r="EPT5892" s="248"/>
      <x:c r="EPU5892" s="248"/>
      <x:c r="EPV5892" s="248"/>
      <x:c r="EPW5892" s="248"/>
      <x:c r="EPX5892" s="248"/>
      <x:c r="EPY5892" s="248"/>
      <x:c r="EPZ5892" s="248"/>
      <x:c r="EQA5892" s="248"/>
      <x:c r="EQB5892" s="248"/>
      <x:c r="EQC5892" s="248"/>
      <x:c r="EQD5892" s="248"/>
      <x:c r="EQE5892" s="248"/>
      <x:c r="EQF5892" s="248"/>
      <x:c r="EQG5892" s="248"/>
      <x:c r="EQH5892" s="248"/>
      <x:c r="EQI5892" s="248"/>
      <x:c r="EQJ5892" s="248"/>
      <x:c r="EQK5892" s="248"/>
      <x:c r="EQL5892" s="248"/>
      <x:c r="EQM5892" s="248"/>
      <x:c r="EQN5892" s="248"/>
      <x:c r="EQO5892" s="248"/>
      <x:c r="EQP5892" s="248"/>
      <x:c r="EQQ5892" s="248"/>
      <x:c r="EQR5892" s="248"/>
      <x:c r="EQS5892" s="248"/>
      <x:c r="EQT5892" s="248"/>
      <x:c r="EQU5892" s="248"/>
      <x:c r="EQV5892" s="248"/>
      <x:c r="EQW5892" s="248"/>
      <x:c r="EQX5892" s="248"/>
      <x:c r="EQY5892" s="248"/>
      <x:c r="EQZ5892" s="248"/>
      <x:c r="ERA5892" s="248"/>
      <x:c r="ERB5892" s="248"/>
      <x:c r="ERC5892" s="248"/>
      <x:c r="ERD5892" s="248"/>
      <x:c r="ERE5892" s="248"/>
      <x:c r="ERF5892" s="248"/>
      <x:c r="ERG5892" s="248"/>
      <x:c r="ERH5892" s="248"/>
      <x:c r="ERI5892" s="248"/>
      <x:c r="ERJ5892" s="248"/>
      <x:c r="ERK5892" s="248"/>
      <x:c r="ERL5892" s="248"/>
      <x:c r="ERM5892" s="248"/>
      <x:c r="ERN5892" s="248"/>
      <x:c r="ERO5892" s="248"/>
      <x:c r="ERP5892" s="248"/>
      <x:c r="ERQ5892" s="248"/>
      <x:c r="ERR5892" s="248"/>
      <x:c r="ERS5892" s="248"/>
      <x:c r="ERT5892" s="248"/>
      <x:c r="ERU5892" s="248"/>
      <x:c r="ERV5892" s="248"/>
      <x:c r="ERW5892" s="248"/>
      <x:c r="ERX5892" s="248"/>
      <x:c r="ERY5892" s="248"/>
      <x:c r="ERZ5892" s="248"/>
      <x:c r="ESA5892" s="248"/>
      <x:c r="ESB5892" s="248"/>
      <x:c r="ESC5892" s="248"/>
      <x:c r="ESD5892" s="248"/>
      <x:c r="ESE5892" s="248"/>
      <x:c r="ESF5892" s="248"/>
      <x:c r="ESG5892" s="248"/>
      <x:c r="ESH5892" s="248"/>
      <x:c r="ESI5892" s="248"/>
      <x:c r="ESJ5892" s="248"/>
      <x:c r="ESK5892" s="248"/>
      <x:c r="ESL5892" s="248"/>
      <x:c r="ESM5892" s="248"/>
      <x:c r="ESN5892" s="248"/>
      <x:c r="ESO5892" s="248"/>
      <x:c r="ESP5892" s="248"/>
      <x:c r="ESQ5892" s="248"/>
      <x:c r="ESR5892" s="248"/>
      <x:c r="ESS5892" s="248"/>
      <x:c r="EST5892" s="248"/>
      <x:c r="ESU5892" s="248"/>
      <x:c r="ESV5892" s="248"/>
      <x:c r="ESW5892" s="248"/>
      <x:c r="ESX5892" s="248"/>
      <x:c r="ESY5892" s="248"/>
      <x:c r="ESZ5892" s="248"/>
      <x:c r="ETA5892" s="248"/>
      <x:c r="ETB5892" s="248"/>
      <x:c r="ETC5892" s="248"/>
      <x:c r="ETD5892" s="248"/>
      <x:c r="ETE5892" s="248"/>
      <x:c r="ETF5892" s="248"/>
      <x:c r="ETG5892" s="248"/>
      <x:c r="ETH5892" s="248"/>
      <x:c r="ETI5892" s="248"/>
      <x:c r="ETJ5892" s="248"/>
      <x:c r="ETK5892" s="248"/>
      <x:c r="ETL5892" s="248"/>
      <x:c r="ETM5892" s="248"/>
      <x:c r="ETN5892" s="248"/>
      <x:c r="ETO5892" s="248"/>
      <x:c r="ETP5892" s="248"/>
      <x:c r="ETQ5892" s="248"/>
      <x:c r="ETR5892" s="248"/>
      <x:c r="ETS5892" s="248"/>
      <x:c r="ETT5892" s="248"/>
      <x:c r="ETU5892" s="248"/>
      <x:c r="ETV5892" s="248"/>
      <x:c r="ETW5892" s="248"/>
      <x:c r="ETX5892" s="248"/>
      <x:c r="ETY5892" s="248"/>
      <x:c r="ETZ5892" s="248"/>
      <x:c r="EUA5892" s="248"/>
      <x:c r="EUB5892" s="248"/>
      <x:c r="EUC5892" s="248"/>
      <x:c r="EUD5892" s="248"/>
      <x:c r="EUE5892" s="248"/>
      <x:c r="EUF5892" s="248"/>
      <x:c r="EUG5892" s="248"/>
      <x:c r="EUH5892" s="248"/>
      <x:c r="EUI5892" s="248"/>
      <x:c r="EUJ5892" s="248"/>
      <x:c r="EUK5892" s="248"/>
      <x:c r="EUL5892" s="248"/>
      <x:c r="EUM5892" s="248"/>
      <x:c r="EUN5892" s="248"/>
      <x:c r="EUO5892" s="248"/>
      <x:c r="EUP5892" s="248"/>
      <x:c r="EUQ5892" s="248"/>
      <x:c r="EUR5892" s="248"/>
      <x:c r="EUS5892" s="248"/>
      <x:c r="EUT5892" s="248"/>
      <x:c r="EUU5892" s="248"/>
      <x:c r="EUV5892" s="248"/>
      <x:c r="EUW5892" s="248"/>
      <x:c r="EUX5892" s="248"/>
      <x:c r="EUY5892" s="248"/>
      <x:c r="EUZ5892" s="248"/>
      <x:c r="EVA5892" s="248"/>
      <x:c r="EVB5892" s="248"/>
      <x:c r="EVC5892" s="248"/>
      <x:c r="EVD5892" s="248"/>
      <x:c r="EVE5892" s="248"/>
      <x:c r="EVF5892" s="248"/>
      <x:c r="EVG5892" s="248"/>
      <x:c r="EVH5892" s="248"/>
      <x:c r="EVI5892" s="248"/>
      <x:c r="EVJ5892" s="248"/>
      <x:c r="EVK5892" s="248"/>
      <x:c r="EVL5892" s="248"/>
      <x:c r="EVM5892" s="248"/>
      <x:c r="EVN5892" s="248"/>
      <x:c r="EVO5892" s="248"/>
      <x:c r="EVP5892" s="248"/>
      <x:c r="EVQ5892" s="248"/>
      <x:c r="EVR5892" s="248"/>
      <x:c r="EVS5892" s="248"/>
      <x:c r="EVT5892" s="248"/>
      <x:c r="EVU5892" s="248"/>
      <x:c r="EVV5892" s="248"/>
      <x:c r="EVW5892" s="248"/>
      <x:c r="EVX5892" s="248"/>
      <x:c r="EVY5892" s="248"/>
      <x:c r="EVZ5892" s="248"/>
      <x:c r="EWA5892" s="248"/>
      <x:c r="EWB5892" s="248"/>
      <x:c r="EWC5892" s="248"/>
      <x:c r="EWD5892" s="248"/>
      <x:c r="EWE5892" s="248"/>
      <x:c r="EWF5892" s="248"/>
      <x:c r="EWG5892" s="248"/>
      <x:c r="EWH5892" s="248"/>
      <x:c r="EWI5892" s="248"/>
      <x:c r="EWJ5892" s="248"/>
      <x:c r="EWK5892" s="248"/>
      <x:c r="EWL5892" s="248"/>
      <x:c r="EWM5892" s="248"/>
      <x:c r="EWN5892" s="248"/>
      <x:c r="EWO5892" s="248"/>
      <x:c r="EWP5892" s="248"/>
      <x:c r="EWQ5892" s="248"/>
      <x:c r="EWR5892" s="248"/>
      <x:c r="EWS5892" s="248"/>
      <x:c r="EWT5892" s="248"/>
      <x:c r="EWU5892" s="248"/>
      <x:c r="EWV5892" s="248"/>
      <x:c r="EWW5892" s="248"/>
      <x:c r="EWX5892" s="248"/>
      <x:c r="EWY5892" s="248"/>
      <x:c r="EWZ5892" s="248"/>
      <x:c r="EXA5892" s="248"/>
      <x:c r="EXB5892" s="248"/>
      <x:c r="EXC5892" s="248"/>
      <x:c r="EXD5892" s="248"/>
      <x:c r="EXE5892" s="248"/>
      <x:c r="EXF5892" s="248"/>
      <x:c r="EXG5892" s="248"/>
      <x:c r="EXH5892" s="248"/>
      <x:c r="EXI5892" s="248"/>
      <x:c r="EXJ5892" s="248"/>
      <x:c r="EXK5892" s="248"/>
      <x:c r="EXL5892" s="248"/>
      <x:c r="EXM5892" s="248"/>
      <x:c r="EXN5892" s="248"/>
      <x:c r="EXO5892" s="248"/>
      <x:c r="EXP5892" s="248"/>
      <x:c r="EXQ5892" s="248"/>
      <x:c r="EXR5892" s="248"/>
      <x:c r="EXS5892" s="248"/>
      <x:c r="EXT5892" s="248"/>
      <x:c r="EXU5892" s="248"/>
      <x:c r="EXV5892" s="248"/>
      <x:c r="EXW5892" s="248"/>
      <x:c r="EXX5892" s="248"/>
      <x:c r="EXY5892" s="248"/>
      <x:c r="EXZ5892" s="248"/>
      <x:c r="EYA5892" s="248"/>
      <x:c r="EYB5892" s="248"/>
      <x:c r="EYC5892" s="248"/>
      <x:c r="EYD5892" s="248"/>
      <x:c r="EYE5892" s="248"/>
      <x:c r="EYF5892" s="248"/>
      <x:c r="EYG5892" s="248"/>
      <x:c r="EYH5892" s="248"/>
      <x:c r="EYI5892" s="248"/>
      <x:c r="EYJ5892" s="248"/>
      <x:c r="EYK5892" s="248"/>
      <x:c r="EYL5892" s="248"/>
      <x:c r="EYM5892" s="248"/>
      <x:c r="EYN5892" s="248"/>
      <x:c r="EYO5892" s="248"/>
      <x:c r="EYP5892" s="248"/>
      <x:c r="EYQ5892" s="248"/>
      <x:c r="EYR5892" s="248"/>
      <x:c r="EYS5892" s="248"/>
      <x:c r="EYT5892" s="248"/>
      <x:c r="EYU5892" s="248"/>
      <x:c r="EYV5892" s="248"/>
      <x:c r="EYW5892" s="248"/>
      <x:c r="EYX5892" s="248"/>
      <x:c r="EYY5892" s="248"/>
      <x:c r="EYZ5892" s="248"/>
      <x:c r="EZA5892" s="248"/>
      <x:c r="EZB5892" s="248"/>
      <x:c r="EZC5892" s="248"/>
      <x:c r="EZD5892" s="248"/>
      <x:c r="EZE5892" s="248"/>
      <x:c r="EZF5892" s="248"/>
      <x:c r="EZG5892" s="248"/>
      <x:c r="EZH5892" s="248"/>
      <x:c r="EZI5892" s="248"/>
      <x:c r="EZJ5892" s="248"/>
      <x:c r="EZK5892" s="248"/>
      <x:c r="EZL5892" s="248"/>
      <x:c r="EZM5892" s="248"/>
      <x:c r="EZN5892" s="248"/>
      <x:c r="EZO5892" s="248"/>
      <x:c r="EZP5892" s="248"/>
      <x:c r="EZQ5892" s="248"/>
      <x:c r="EZR5892" s="248"/>
      <x:c r="EZS5892" s="248"/>
      <x:c r="EZT5892" s="248"/>
      <x:c r="EZU5892" s="248"/>
      <x:c r="EZV5892" s="248"/>
      <x:c r="EZW5892" s="248"/>
      <x:c r="EZX5892" s="248"/>
      <x:c r="EZY5892" s="248"/>
      <x:c r="EZZ5892" s="248"/>
      <x:c r="FAA5892" s="248"/>
      <x:c r="FAB5892" s="248"/>
      <x:c r="FAC5892" s="248"/>
      <x:c r="FAD5892" s="248"/>
      <x:c r="FAE5892" s="248"/>
      <x:c r="FAF5892" s="248"/>
      <x:c r="FAG5892" s="248"/>
      <x:c r="FAH5892" s="248"/>
      <x:c r="FAI5892" s="248"/>
      <x:c r="FAJ5892" s="248"/>
      <x:c r="FAK5892" s="248"/>
      <x:c r="FAL5892" s="248"/>
      <x:c r="FAM5892" s="248"/>
      <x:c r="FAN5892" s="248"/>
      <x:c r="FAO5892" s="248"/>
      <x:c r="FAP5892" s="248"/>
      <x:c r="FAQ5892" s="248"/>
      <x:c r="FAR5892" s="248"/>
      <x:c r="FAS5892" s="248"/>
      <x:c r="FAT5892" s="248"/>
      <x:c r="FAU5892" s="248"/>
      <x:c r="FAV5892" s="248"/>
      <x:c r="FAW5892" s="248"/>
      <x:c r="FAX5892" s="248"/>
      <x:c r="FAY5892" s="248"/>
      <x:c r="FAZ5892" s="248"/>
      <x:c r="FBA5892" s="248"/>
      <x:c r="FBB5892" s="248"/>
      <x:c r="FBC5892" s="248"/>
      <x:c r="FBD5892" s="248"/>
      <x:c r="FBE5892" s="248"/>
      <x:c r="FBF5892" s="248"/>
      <x:c r="FBG5892" s="248"/>
      <x:c r="FBH5892" s="248"/>
      <x:c r="FBI5892" s="248"/>
      <x:c r="FBJ5892" s="248"/>
      <x:c r="FBK5892" s="248"/>
      <x:c r="FBL5892" s="248"/>
      <x:c r="FBM5892" s="248"/>
      <x:c r="FBN5892" s="248"/>
      <x:c r="FBO5892" s="248"/>
      <x:c r="FBP5892" s="248"/>
      <x:c r="FBQ5892" s="248"/>
      <x:c r="FBR5892" s="248"/>
      <x:c r="FBS5892" s="248"/>
      <x:c r="FBT5892" s="248"/>
      <x:c r="FBU5892" s="248"/>
      <x:c r="FBV5892" s="248"/>
      <x:c r="FBW5892" s="248"/>
      <x:c r="FBX5892" s="248"/>
      <x:c r="FBY5892" s="248"/>
      <x:c r="FBZ5892" s="248"/>
      <x:c r="FCA5892" s="248"/>
      <x:c r="FCB5892" s="248"/>
      <x:c r="FCC5892" s="248"/>
      <x:c r="FCD5892" s="248"/>
      <x:c r="FCE5892" s="248"/>
      <x:c r="FCF5892" s="248"/>
      <x:c r="FCG5892" s="248"/>
      <x:c r="FCH5892" s="248"/>
      <x:c r="FCI5892" s="248"/>
      <x:c r="FCJ5892" s="248"/>
      <x:c r="FCK5892" s="248"/>
      <x:c r="FCL5892" s="248"/>
      <x:c r="FCM5892" s="248"/>
      <x:c r="FCN5892" s="248"/>
      <x:c r="FCO5892" s="248"/>
      <x:c r="FCP5892" s="248"/>
      <x:c r="FCQ5892" s="248"/>
      <x:c r="FCR5892" s="248"/>
      <x:c r="FCS5892" s="248"/>
      <x:c r="FCT5892" s="248"/>
      <x:c r="FCU5892" s="248"/>
      <x:c r="FCV5892" s="248"/>
      <x:c r="FCW5892" s="248"/>
      <x:c r="FCX5892" s="248"/>
      <x:c r="FCY5892" s="248"/>
      <x:c r="FCZ5892" s="248"/>
      <x:c r="FDA5892" s="248"/>
      <x:c r="FDB5892" s="248"/>
      <x:c r="FDC5892" s="248"/>
      <x:c r="FDD5892" s="248"/>
      <x:c r="FDE5892" s="248"/>
      <x:c r="FDF5892" s="248"/>
      <x:c r="FDG5892" s="248"/>
      <x:c r="FDH5892" s="248"/>
      <x:c r="FDI5892" s="248"/>
      <x:c r="FDJ5892" s="248"/>
      <x:c r="FDK5892" s="248"/>
      <x:c r="FDL5892" s="248"/>
      <x:c r="FDM5892" s="248"/>
      <x:c r="FDN5892" s="248"/>
      <x:c r="FDO5892" s="248"/>
      <x:c r="FDP5892" s="248"/>
      <x:c r="FDQ5892" s="248"/>
      <x:c r="FDR5892" s="248"/>
      <x:c r="FDS5892" s="248"/>
      <x:c r="FDT5892" s="248"/>
      <x:c r="FDU5892" s="248"/>
      <x:c r="FDV5892" s="248"/>
      <x:c r="FDW5892" s="248"/>
      <x:c r="FDX5892" s="248"/>
      <x:c r="FDY5892" s="248"/>
      <x:c r="FDZ5892" s="248"/>
      <x:c r="FEA5892" s="248"/>
      <x:c r="FEB5892" s="248"/>
      <x:c r="FEC5892" s="248"/>
      <x:c r="FED5892" s="248"/>
      <x:c r="FEE5892" s="248"/>
      <x:c r="FEF5892" s="248"/>
      <x:c r="FEG5892" s="248"/>
      <x:c r="FEH5892" s="248"/>
      <x:c r="FEI5892" s="248"/>
      <x:c r="FEJ5892" s="248"/>
      <x:c r="FEK5892" s="248"/>
      <x:c r="FEL5892" s="248"/>
      <x:c r="FEM5892" s="248"/>
      <x:c r="FEN5892" s="248"/>
      <x:c r="FEO5892" s="248"/>
      <x:c r="FEP5892" s="248"/>
      <x:c r="FEQ5892" s="248"/>
      <x:c r="FER5892" s="248"/>
      <x:c r="FES5892" s="248"/>
      <x:c r="FET5892" s="248"/>
      <x:c r="FEU5892" s="248"/>
      <x:c r="FEV5892" s="248"/>
      <x:c r="FEW5892" s="248"/>
      <x:c r="FEX5892" s="248"/>
      <x:c r="FEY5892" s="248"/>
      <x:c r="FEZ5892" s="248"/>
      <x:c r="FFA5892" s="248"/>
      <x:c r="FFB5892" s="248"/>
      <x:c r="FFC5892" s="248"/>
      <x:c r="FFD5892" s="248"/>
      <x:c r="FFE5892" s="248"/>
      <x:c r="FFF5892" s="248"/>
      <x:c r="FFG5892" s="248"/>
      <x:c r="FFH5892" s="248"/>
      <x:c r="FFI5892" s="248"/>
      <x:c r="FFJ5892" s="248"/>
      <x:c r="FFK5892" s="248"/>
      <x:c r="FFL5892" s="248"/>
      <x:c r="FFM5892" s="248"/>
      <x:c r="FFN5892" s="248"/>
      <x:c r="FFO5892" s="248"/>
      <x:c r="FFP5892" s="248"/>
      <x:c r="FFQ5892" s="248"/>
      <x:c r="FFR5892" s="248"/>
      <x:c r="FFS5892" s="248"/>
      <x:c r="FFT5892" s="248"/>
      <x:c r="FFU5892" s="248"/>
      <x:c r="FFV5892" s="248"/>
      <x:c r="FFW5892" s="248"/>
      <x:c r="FFX5892" s="248"/>
      <x:c r="FFY5892" s="248"/>
      <x:c r="FFZ5892" s="248"/>
      <x:c r="FGA5892" s="248"/>
      <x:c r="FGB5892" s="248"/>
      <x:c r="FGC5892" s="248"/>
      <x:c r="FGD5892" s="248"/>
      <x:c r="FGE5892" s="248"/>
      <x:c r="FGF5892" s="248"/>
      <x:c r="FGG5892" s="248"/>
      <x:c r="FGH5892" s="248"/>
      <x:c r="FGI5892" s="248"/>
      <x:c r="FGJ5892" s="248"/>
      <x:c r="FGK5892" s="248"/>
      <x:c r="FGL5892" s="248"/>
      <x:c r="FGM5892" s="248"/>
      <x:c r="FGN5892" s="248"/>
      <x:c r="FGO5892" s="248"/>
      <x:c r="FGP5892" s="248"/>
      <x:c r="FGQ5892" s="248"/>
      <x:c r="FGR5892" s="248"/>
      <x:c r="FGS5892" s="248"/>
      <x:c r="FGT5892" s="248"/>
      <x:c r="FGU5892" s="248"/>
      <x:c r="FGV5892" s="248"/>
      <x:c r="FGW5892" s="248"/>
      <x:c r="FGX5892" s="248"/>
      <x:c r="FGY5892" s="248"/>
      <x:c r="FGZ5892" s="248"/>
      <x:c r="FHA5892" s="248"/>
      <x:c r="FHB5892" s="248"/>
      <x:c r="FHC5892" s="248"/>
      <x:c r="FHD5892" s="248"/>
      <x:c r="FHE5892" s="248"/>
      <x:c r="FHF5892" s="248"/>
      <x:c r="FHG5892" s="248"/>
      <x:c r="FHH5892" s="248"/>
      <x:c r="FHI5892" s="248"/>
      <x:c r="FHJ5892" s="248"/>
      <x:c r="FHK5892" s="248"/>
      <x:c r="FHL5892" s="248"/>
      <x:c r="FHM5892" s="248"/>
      <x:c r="FHN5892" s="248"/>
      <x:c r="FHO5892" s="248"/>
      <x:c r="FHP5892" s="248"/>
      <x:c r="FHQ5892" s="248"/>
      <x:c r="FHR5892" s="248"/>
      <x:c r="FHS5892" s="248"/>
      <x:c r="FHT5892" s="248"/>
      <x:c r="FHU5892" s="248"/>
      <x:c r="FHV5892" s="248"/>
      <x:c r="FHW5892" s="248"/>
      <x:c r="FHX5892" s="248"/>
      <x:c r="FHY5892" s="248"/>
      <x:c r="FHZ5892" s="248"/>
      <x:c r="FIA5892" s="248"/>
      <x:c r="FIB5892" s="248"/>
      <x:c r="FIC5892" s="248"/>
      <x:c r="FID5892" s="248"/>
      <x:c r="FIE5892" s="248"/>
      <x:c r="FIF5892" s="248"/>
      <x:c r="FIG5892" s="248"/>
      <x:c r="FIH5892" s="248"/>
      <x:c r="FII5892" s="248"/>
      <x:c r="FIJ5892" s="248"/>
      <x:c r="FIK5892" s="248"/>
      <x:c r="FIL5892" s="248"/>
      <x:c r="FIM5892" s="248"/>
      <x:c r="FIN5892" s="248"/>
      <x:c r="FIO5892" s="248"/>
      <x:c r="FIP5892" s="248"/>
      <x:c r="FIQ5892" s="248"/>
      <x:c r="FIR5892" s="248"/>
      <x:c r="FIS5892" s="248"/>
      <x:c r="FIT5892" s="248"/>
      <x:c r="FIU5892" s="248"/>
      <x:c r="FIV5892" s="248"/>
      <x:c r="FIW5892" s="248"/>
      <x:c r="FIX5892" s="248"/>
      <x:c r="FIY5892" s="248"/>
      <x:c r="FIZ5892" s="248"/>
      <x:c r="FJA5892" s="248"/>
      <x:c r="FJB5892" s="248"/>
      <x:c r="FJC5892" s="248"/>
      <x:c r="FJD5892" s="248"/>
      <x:c r="FJE5892" s="248"/>
      <x:c r="FJF5892" s="248"/>
      <x:c r="FJG5892" s="248"/>
      <x:c r="FJH5892" s="248"/>
      <x:c r="FJI5892" s="248"/>
      <x:c r="FJJ5892" s="248"/>
      <x:c r="FJK5892" s="248"/>
      <x:c r="FJL5892" s="248"/>
      <x:c r="FJM5892" s="248"/>
      <x:c r="FJN5892" s="248"/>
      <x:c r="FJO5892" s="248"/>
      <x:c r="FJP5892" s="248"/>
      <x:c r="FJQ5892" s="248"/>
      <x:c r="FJR5892" s="248"/>
      <x:c r="FJS5892" s="248"/>
      <x:c r="FJT5892" s="248"/>
      <x:c r="FJU5892" s="248"/>
      <x:c r="FJV5892" s="248"/>
      <x:c r="FJW5892" s="248"/>
      <x:c r="FJX5892" s="248"/>
      <x:c r="FJY5892" s="248"/>
      <x:c r="FJZ5892" s="248"/>
      <x:c r="FKA5892" s="248"/>
      <x:c r="FKB5892" s="248"/>
      <x:c r="FKC5892" s="248"/>
      <x:c r="FKD5892" s="248"/>
      <x:c r="FKE5892" s="248"/>
      <x:c r="FKF5892" s="248"/>
      <x:c r="FKG5892" s="248"/>
      <x:c r="FKH5892" s="248"/>
      <x:c r="FKI5892" s="248"/>
      <x:c r="FKJ5892" s="248"/>
      <x:c r="FKK5892" s="248"/>
      <x:c r="FKL5892" s="248"/>
      <x:c r="FKM5892" s="248"/>
      <x:c r="FKN5892" s="248"/>
      <x:c r="FKO5892" s="248"/>
      <x:c r="FKP5892" s="248"/>
      <x:c r="FKQ5892" s="248"/>
      <x:c r="FKR5892" s="248"/>
      <x:c r="FKS5892" s="248"/>
      <x:c r="FKT5892" s="248"/>
      <x:c r="FKU5892" s="248"/>
      <x:c r="FKV5892" s="248"/>
      <x:c r="FKW5892" s="248"/>
      <x:c r="FKX5892" s="248"/>
      <x:c r="FKY5892" s="248"/>
      <x:c r="FKZ5892" s="248"/>
      <x:c r="FLA5892" s="248"/>
      <x:c r="FLB5892" s="248"/>
      <x:c r="FLC5892" s="248"/>
      <x:c r="FLD5892" s="248"/>
      <x:c r="FLE5892" s="248"/>
      <x:c r="FLF5892" s="248"/>
      <x:c r="FLG5892" s="248"/>
      <x:c r="FLH5892" s="248"/>
      <x:c r="FLI5892" s="248"/>
      <x:c r="FLJ5892" s="248"/>
      <x:c r="FLK5892" s="248"/>
      <x:c r="FLL5892" s="248"/>
      <x:c r="FLM5892" s="248"/>
      <x:c r="FLN5892" s="248"/>
      <x:c r="FLO5892" s="248"/>
      <x:c r="FLP5892" s="248"/>
      <x:c r="FLQ5892" s="248"/>
      <x:c r="FLR5892" s="248"/>
      <x:c r="FLS5892" s="248"/>
      <x:c r="FLT5892" s="248"/>
      <x:c r="FLU5892" s="248"/>
      <x:c r="FLV5892" s="248"/>
      <x:c r="FLW5892" s="248"/>
      <x:c r="FLX5892" s="248"/>
      <x:c r="FLY5892" s="248"/>
      <x:c r="FLZ5892" s="248"/>
      <x:c r="FMA5892" s="248"/>
      <x:c r="FMB5892" s="248"/>
      <x:c r="FMC5892" s="248"/>
      <x:c r="FMD5892" s="248"/>
      <x:c r="FME5892" s="248"/>
      <x:c r="FMF5892" s="248"/>
      <x:c r="FMG5892" s="248"/>
      <x:c r="FMH5892" s="248"/>
      <x:c r="FMI5892" s="248"/>
      <x:c r="FMJ5892" s="248"/>
      <x:c r="FMK5892" s="248"/>
      <x:c r="FML5892" s="248"/>
      <x:c r="FMM5892" s="248"/>
      <x:c r="FMN5892" s="248"/>
      <x:c r="FMO5892" s="248"/>
      <x:c r="FMP5892" s="248"/>
      <x:c r="FMQ5892" s="248"/>
      <x:c r="FMR5892" s="248"/>
      <x:c r="FMS5892" s="248"/>
      <x:c r="FMT5892" s="248"/>
      <x:c r="FMU5892" s="248"/>
      <x:c r="FMV5892" s="248"/>
      <x:c r="FMW5892" s="248"/>
      <x:c r="FMX5892" s="248"/>
      <x:c r="FMY5892" s="248"/>
      <x:c r="FMZ5892" s="248"/>
      <x:c r="FNA5892" s="248"/>
      <x:c r="FNB5892" s="248"/>
      <x:c r="FNC5892" s="248"/>
      <x:c r="FND5892" s="248"/>
      <x:c r="FNE5892" s="248"/>
      <x:c r="FNF5892" s="248"/>
      <x:c r="FNG5892" s="248"/>
      <x:c r="FNH5892" s="248"/>
      <x:c r="FNI5892" s="248"/>
      <x:c r="FNJ5892" s="248"/>
      <x:c r="FNK5892" s="248"/>
      <x:c r="FNL5892" s="248"/>
      <x:c r="FNM5892" s="248"/>
      <x:c r="FNN5892" s="248"/>
      <x:c r="FNO5892" s="248"/>
      <x:c r="FNP5892" s="248"/>
      <x:c r="FNQ5892" s="248"/>
      <x:c r="FNR5892" s="248"/>
      <x:c r="FNS5892" s="248"/>
      <x:c r="FNT5892" s="248"/>
      <x:c r="FNU5892" s="248"/>
      <x:c r="FNV5892" s="248"/>
      <x:c r="FNW5892" s="248"/>
      <x:c r="FNX5892" s="248"/>
      <x:c r="FNY5892" s="248"/>
      <x:c r="FNZ5892" s="248"/>
      <x:c r="FOA5892" s="248"/>
      <x:c r="FOB5892" s="248"/>
      <x:c r="FOC5892" s="248"/>
      <x:c r="FOD5892" s="248"/>
      <x:c r="FOE5892" s="248"/>
      <x:c r="FOF5892" s="248"/>
      <x:c r="FOG5892" s="248"/>
      <x:c r="FOH5892" s="248"/>
      <x:c r="FOI5892" s="248"/>
      <x:c r="FOJ5892" s="248"/>
      <x:c r="FOK5892" s="248"/>
      <x:c r="FOL5892" s="248"/>
      <x:c r="FOM5892" s="248"/>
      <x:c r="FON5892" s="248"/>
      <x:c r="FOO5892" s="248"/>
      <x:c r="FOP5892" s="248"/>
      <x:c r="FOQ5892" s="248"/>
      <x:c r="FOR5892" s="248"/>
      <x:c r="FOS5892" s="248"/>
      <x:c r="FOT5892" s="248"/>
      <x:c r="FOU5892" s="248"/>
      <x:c r="FOV5892" s="248"/>
      <x:c r="FOW5892" s="248"/>
      <x:c r="FOX5892" s="248"/>
      <x:c r="FOY5892" s="248"/>
      <x:c r="FOZ5892" s="248"/>
      <x:c r="FPA5892" s="248"/>
      <x:c r="FPB5892" s="248"/>
      <x:c r="FPC5892" s="248"/>
      <x:c r="FPD5892" s="248"/>
      <x:c r="FPE5892" s="248"/>
      <x:c r="FPF5892" s="248"/>
      <x:c r="FPG5892" s="248"/>
      <x:c r="FPH5892" s="248"/>
      <x:c r="FPI5892" s="248"/>
      <x:c r="FPJ5892" s="248"/>
      <x:c r="FPK5892" s="248"/>
      <x:c r="FPL5892" s="248"/>
      <x:c r="FPM5892" s="248"/>
      <x:c r="FPN5892" s="248"/>
      <x:c r="FPO5892" s="248"/>
      <x:c r="FPP5892" s="248"/>
      <x:c r="FPQ5892" s="248"/>
      <x:c r="FPR5892" s="248"/>
      <x:c r="FPS5892" s="248"/>
      <x:c r="FPT5892" s="248"/>
      <x:c r="FPU5892" s="248"/>
      <x:c r="FPV5892" s="248"/>
      <x:c r="FPW5892" s="248"/>
      <x:c r="FPX5892" s="248"/>
      <x:c r="FPY5892" s="248"/>
      <x:c r="FPZ5892" s="248"/>
      <x:c r="FQA5892" s="248"/>
      <x:c r="FQB5892" s="248"/>
      <x:c r="FQC5892" s="248"/>
      <x:c r="FQD5892" s="248"/>
      <x:c r="FQE5892" s="248"/>
      <x:c r="FQF5892" s="248"/>
      <x:c r="FQG5892" s="248"/>
      <x:c r="FQH5892" s="248"/>
      <x:c r="FQI5892" s="248"/>
      <x:c r="FQJ5892" s="248"/>
      <x:c r="FQK5892" s="248"/>
      <x:c r="FQL5892" s="248"/>
      <x:c r="FQM5892" s="248"/>
      <x:c r="FQN5892" s="248"/>
      <x:c r="FQO5892" s="248"/>
      <x:c r="FQP5892" s="248"/>
      <x:c r="FQQ5892" s="248"/>
      <x:c r="FQR5892" s="248"/>
      <x:c r="FQS5892" s="248"/>
      <x:c r="FQT5892" s="248"/>
      <x:c r="FQU5892" s="248"/>
      <x:c r="FQV5892" s="248"/>
      <x:c r="FQW5892" s="248"/>
      <x:c r="FQX5892" s="248"/>
      <x:c r="FQY5892" s="248"/>
      <x:c r="FQZ5892" s="248"/>
      <x:c r="FRA5892" s="248"/>
      <x:c r="FRB5892" s="248"/>
      <x:c r="FRC5892" s="248"/>
      <x:c r="FRD5892" s="248"/>
      <x:c r="FRE5892" s="248"/>
      <x:c r="FRF5892" s="248"/>
      <x:c r="FRG5892" s="248"/>
      <x:c r="FRH5892" s="248"/>
      <x:c r="FRI5892" s="248"/>
      <x:c r="FRJ5892" s="248"/>
      <x:c r="FRK5892" s="248"/>
      <x:c r="FRL5892" s="248"/>
      <x:c r="FRM5892" s="248"/>
      <x:c r="FRN5892" s="248"/>
      <x:c r="FRO5892" s="248"/>
      <x:c r="FRP5892" s="248"/>
      <x:c r="FRQ5892" s="248"/>
      <x:c r="FRR5892" s="248"/>
      <x:c r="FRS5892" s="248"/>
      <x:c r="FRT5892" s="248"/>
      <x:c r="FRU5892" s="248"/>
      <x:c r="FRV5892" s="248"/>
      <x:c r="FRW5892" s="248"/>
      <x:c r="FRX5892" s="248"/>
      <x:c r="FRY5892" s="248"/>
      <x:c r="FRZ5892" s="248"/>
      <x:c r="FSA5892" s="248"/>
      <x:c r="FSB5892" s="248"/>
      <x:c r="FSC5892" s="248"/>
      <x:c r="FSD5892" s="248"/>
      <x:c r="FSE5892" s="248"/>
      <x:c r="FSF5892" s="248"/>
      <x:c r="FSG5892" s="248"/>
      <x:c r="FSH5892" s="248"/>
      <x:c r="FSI5892" s="248"/>
      <x:c r="FSJ5892" s="248"/>
      <x:c r="FSK5892" s="248"/>
      <x:c r="FSL5892" s="248"/>
      <x:c r="FSM5892" s="248"/>
      <x:c r="FSN5892" s="248"/>
      <x:c r="FSO5892" s="248"/>
      <x:c r="FSP5892" s="248"/>
      <x:c r="FSQ5892" s="248"/>
      <x:c r="FSR5892" s="248"/>
      <x:c r="FSS5892" s="248"/>
      <x:c r="FST5892" s="248"/>
      <x:c r="FSU5892" s="248"/>
      <x:c r="FSV5892" s="248"/>
      <x:c r="FSW5892" s="248"/>
      <x:c r="FSX5892" s="248"/>
      <x:c r="FSY5892" s="248"/>
      <x:c r="FSZ5892" s="248"/>
      <x:c r="FTA5892" s="248"/>
      <x:c r="FTB5892" s="248"/>
      <x:c r="FTC5892" s="248"/>
      <x:c r="FTD5892" s="248"/>
      <x:c r="FTE5892" s="248"/>
      <x:c r="FTF5892" s="248"/>
      <x:c r="FTG5892" s="248"/>
      <x:c r="FTH5892" s="248"/>
      <x:c r="FTI5892" s="248"/>
      <x:c r="FTJ5892" s="248"/>
      <x:c r="FTK5892" s="248"/>
      <x:c r="FTL5892" s="248"/>
      <x:c r="FTM5892" s="248"/>
      <x:c r="FTN5892" s="248"/>
      <x:c r="FTO5892" s="248"/>
      <x:c r="FTP5892" s="248"/>
      <x:c r="FTQ5892" s="248"/>
      <x:c r="FTR5892" s="248"/>
      <x:c r="FTS5892" s="248"/>
      <x:c r="FTT5892" s="248"/>
      <x:c r="FTU5892" s="248"/>
      <x:c r="FTV5892" s="248"/>
      <x:c r="FTW5892" s="248"/>
      <x:c r="FTX5892" s="248"/>
      <x:c r="FTY5892" s="248"/>
      <x:c r="FTZ5892" s="248"/>
      <x:c r="FUA5892" s="248"/>
      <x:c r="FUB5892" s="248"/>
      <x:c r="FUC5892" s="248"/>
      <x:c r="FUD5892" s="248"/>
      <x:c r="FUE5892" s="248"/>
      <x:c r="FUF5892" s="248"/>
      <x:c r="FUG5892" s="248"/>
      <x:c r="FUH5892" s="248"/>
      <x:c r="FUI5892" s="248"/>
      <x:c r="FUJ5892" s="248"/>
      <x:c r="FUK5892" s="248"/>
      <x:c r="FUL5892" s="248"/>
      <x:c r="FUM5892" s="248"/>
      <x:c r="FUN5892" s="248"/>
      <x:c r="FUO5892" s="248"/>
      <x:c r="FUP5892" s="248"/>
      <x:c r="FUQ5892" s="248"/>
      <x:c r="FUR5892" s="248"/>
      <x:c r="FUS5892" s="248"/>
      <x:c r="FUT5892" s="248"/>
      <x:c r="FUU5892" s="248"/>
      <x:c r="FUV5892" s="248"/>
      <x:c r="FUW5892" s="248"/>
      <x:c r="FUX5892" s="248"/>
      <x:c r="FUY5892" s="248"/>
      <x:c r="FUZ5892" s="248"/>
      <x:c r="FVA5892" s="248"/>
      <x:c r="FVB5892" s="248"/>
      <x:c r="FVC5892" s="248"/>
      <x:c r="FVD5892" s="248"/>
      <x:c r="FVE5892" s="248"/>
      <x:c r="FVF5892" s="248"/>
      <x:c r="FVG5892" s="248"/>
      <x:c r="FVH5892" s="248"/>
      <x:c r="FVI5892" s="248"/>
      <x:c r="FVJ5892" s="248"/>
      <x:c r="FVK5892" s="248"/>
      <x:c r="FVL5892" s="248"/>
      <x:c r="FVM5892" s="248"/>
      <x:c r="FVN5892" s="248"/>
      <x:c r="FVO5892" s="248"/>
      <x:c r="FVP5892" s="248"/>
      <x:c r="FVQ5892" s="248"/>
      <x:c r="FVR5892" s="248"/>
      <x:c r="FVS5892" s="248"/>
      <x:c r="FVT5892" s="248"/>
      <x:c r="FVU5892" s="248"/>
      <x:c r="FVV5892" s="248"/>
      <x:c r="FVW5892" s="248"/>
      <x:c r="FVX5892" s="248"/>
      <x:c r="FVY5892" s="248"/>
      <x:c r="FVZ5892" s="248"/>
      <x:c r="FWA5892" s="248"/>
      <x:c r="FWB5892" s="248"/>
      <x:c r="FWC5892" s="248"/>
      <x:c r="FWD5892" s="248"/>
      <x:c r="FWE5892" s="248"/>
      <x:c r="FWF5892" s="248"/>
      <x:c r="FWG5892" s="248"/>
      <x:c r="FWH5892" s="248"/>
      <x:c r="FWI5892" s="248"/>
      <x:c r="FWJ5892" s="248"/>
      <x:c r="FWK5892" s="248"/>
      <x:c r="FWL5892" s="248"/>
      <x:c r="FWM5892" s="248"/>
      <x:c r="FWN5892" s="248"/>
      <x:c r="FWO5892" s="248"/>
      <x:c r="FWP5892" s="248"/>
      <x:c r="FWQ5892" s="248"/>
      <x:c r="FWR5892" s="248"/>
      <x:c r="FWS5892" s="248"/>
      <x:c r="FWT5892" s="248"/>
      <x:c r="FWU5892" s="248"/>
      <x:c r="FWV5892" s="248"/>
      <x:c r="FWW5892" s="248"/>
      <x:c r="FWX5892" s="248"/>
      <x:c r="FWY5892" s="248"/>
      <x:c r="FWZ5892" s="248"/>
      <x:c r="FXA5892" s="248"/>
      <x:c r="FXB5892" s="248"/>
      <x:c r="FXC5892" s="248"/>
      <x:c r="FXD5892" s="248"/>
      <x:c r="FXE5892" s="248"/>
      <x:c r="FXF5892" s="248"/>
      <x:c r="FXG5892" s="248"/>
      <x:c r="FXH5892" s="248"/>
      <x:c r="FXI5892" s="248"/>
      <x:c r="FXJ5892" s="248"/>
      <x:c r="FXK5892" s="248"/>
      <x:c r="FXL5892" s="248"/>
      <x:c r="FXM5892" s="248"/>
      <x:c r="FXN5892" s="248"/>
      <x:c r="FXO5892" s="248"/>
      <x:c r="FXP5892" s="248"/>
      <x:c r="FXQ5892" s="248"/>
      <x:c r="FXR5892" s="248"/>
      <x:c r="FXS5892" s="248"/>
      <x:c r="FXT5892" s="248"/>
      <x:c r="FXU5892" s="248"/>
      <x:c r="FXV5892" s="248"/>
      <x:c r="FXW5892" s="248"/>
      <x:c r="FXX5892" s="248"/>
      <x:c r="FXY5892" s="248"/>
      <x:c r="FXZ5892" s="248"/>
      <x:c r="FYA5892" s="248"/>
      <x:c r="FYB5892" s="248"/>
      <x:c r="FYC5892" s="248"/>
      <x:c r="FYD5892" s="248"/>
      <x:c r="FYE5892" s="248"/>
      <x:c r="FYF5892" s="248"/>
      <x:c r="FYG5892" s="248"/>
      <x:c r="FYH5892" s="248"/>
      <x:c r="FYI5892" s="248"/>
      <x:c r="FYJ5892" s="248"/>
      <x:c r="FYK5892" s="248"/>
      <x:c r="FYL5892" s="248"/>
      <x:c r="FYM5892" s="248"/>
      <x:c r="FYN5892" s="248"/>
      <x:c r="FYO5892" s="248"/>
      <x:c r="FYP5892" s="248"/>
      <x:c r="FYQ5892" s="248"/>
      <x:c r="FYR5892" s="248"/>
      <x:c r="FYS5892" s="248"/>
      <x:c r="FYT5892" s="248"/>
      <x:c r="FYU5892" s="248"/>
      <x:c r="FYV5892" s="248"/>
      <x:c r="FYW5892" s="248"/>
      <x:c r="FYX5892" s="248"/>
      <x:c r="FYY5892" s="248"/>
      <x:c r="FYZ5892" s="248"/>
      <x:c r="FZA5892" s="248"/>
      <x:c r="FZB5892" s="248"/>
      <x:c r="FZC5892" s="248"/>
      <x:c r="FZD5892" s="248"/>
      <x:c r="FZE5892" s="248"/>
      <x:c r="FZF5892" s="248"/>
      <x:c r="FZG5892" s="248"/>
      <x:c r="FZH5892" s="248"/>
      <x:c r="FZI5892" s="248"/>
      <x:c r="FZJ5892" s="248"/>
      <x:c r="FZK5892" s="248"/>
      <x:c r="FZL5892" s="248"/>
      <x:c r="FZM5892" s="248"/>
      <x:c r="FZN5892" s="248"/>
      <x:c r="FZO5892" s="248"/>
      <x:c r="FZP5892" s="248"/>
      <x:c r="FZQ5892" s="248"/>
      <x:c r="FZR5892" s="248"/>
      <x:c r="FZS5892" s="248"/>
      <x:c r="FZT5892" s="248"/>
      <x:c r="FZU5892" s="248"/>
      <x:c r="FZV5892" s="248"/>
      <x:c r="FZW5892" s="248"/>
      <x:c r="FZX5892" s="248"/>
      <x:c r="FZY5892" s="248"/>
      <x:c r="FZZ5892" s="248"/>
      <x:c r="GAA5892" s="248"/>
      <x:c r="GAB5892" s="248"/>
      <x:c r="GAC5892" s="248"/>
      <x:c r="GAD5892" s="248"/>
      <x:c r="GAE5892" s="248"/>
      <x:c r="GAF5892" s="248"/>
      <x:c r="GAG5892" s="248"/>
      <x:c r="GAH5892" s="248"/>
      <x:c r="GAI5892" s="248"/>
      <x:c r="GAJ5892" s="248"/>
      <x:c r="GAK5892" s="248"/>
      <x:c r="GAL5892" s="248"/>
      <x:c r="GAM5892" s="248"/>
      <x:c r="GAN5892" s="248"/>
      <x:c r="GAO5892" s="248"/>
      <x:c r="GAP5892" s="248"/>
      <x:c r="GAQ5892" s="248"/>
      <x:c r="GAR5892" s="248"/>
      <x:c r="GAS5892" s="248"/>
      <x:c r="GAT5892" s="248"/>
      <x:c r="GAU5892" s="248"/>
      <x:c r="GAV5892" s="248"/>
      <x:c r="GAW5892" s="248"/>
      <x:c r="GAX5892" s="248"/>
      <x:c r="GAY5892" s="248"/>
      <x:c r="GAZ5892" s="248"/>
      <x:c r="GBA5892" s="248"/>
      <x:c r="GBB5892" s="248"/>
      <x:c r="GBC5892" s="248"/>
      <x:c r="GBD5892" s="248"/>
      <x:c r="GBE5892" s="248"/>
      <x:c r="GBF5892" s="248"/>
      <x:c r="GBG5892" s="248"/>
      <x:c r="GBH5892" s="248"/>
      <x:c r="GBI5892" s="248"/>
      <x:c r="GBJ5892" s="248"/>
      <x:c r="GBK5892" s="248"/>
      <x:c r="GBL5892" s="248"/>
      <x:c r="GBM5892" s="248"/>
      <x:c r="GBN5892" s="248"/>
      <x:c r="GBO5892" s="248"/>
      <x:c r="GBP5892" s="248"/>
      <x:c r="GBQ5892" s="248"/>
      <x:c r="GBR5892" s="248"/>
      <x:c r="GBS5892" s="248"/>
      <x:c r="GBT5892" s="248"/>
      <x:c r="GBU5892" s="248"/>
      <x:c r="GBV5892" s="248"/>
      <x:c r="GBW5892" s="248"/>
      <x:c r="GBX5892" s="248"/>
      <x:c r="GBY5892" s="248"/>
      <x:c r="GBZ5892" s="248"/>
      <x:c r="GCA5892" s="248"/>
      <x:c r="GCB5892" s="248"/>
      <x:c r="GCC5892" s="248"/>
      <x:c r="GCD5892" s="248"/>
      <x:c r="GCE5892" s="248"/>
      <x:c r="GCF5892" s="248"/>
      <x:c r="GCG5892" s="248"/>
      <x:c r="GCH5892" s="248"/>
      <x:c r="GCI5892" s="248"/>
      <x:c r="GCJ5892" s="248"/>
      <x:c r="GCK5892" s="248"/>
      <x:c r="GCL5892" s="248"/>
      <x:c r="GCM5892" s="248"/>
      <x:c r="GCN5892" s="248"/>
      <x:c r="GCO5892" s="248"/>
      <x:c r="GCP5892" s="248"/>
      <x:c r="GCQ5892" s="248"/>
      <x:c r="GCR5892" s="248"/>
      <x:c r="GCS5892" s="248"/>
      <x:c r="GCT5892" s="248"/>
      <x:c r="GCU5892" s="248"/>
      <x:c r="GCV5892" s="248"/>
      <x:c r="GCW5892" s="248"/>
      <x:c r="GCX5892" s="248"/>
      <x:c r="GCY5892" s="248"/>
      <x:c r="GCZ5892" s="248"/>
      <x:c r="GDA5892" s="248"/>
      <x:c r="GDB5892" s="248"/>
      <x:c r="GDC5892" s="248"/>
      <x:c r="GDD5892" s="248"/>
      <x:c r="GDE5892" s="248"/>
      <x:c r="GDF5892" s="248"/>
      <x:c r="GDG5892" s="248"/>
      <x:c r="GDH5892" s="248"/>
      <x:c r="GDI5892" s="248"/>
      <x:c r="GDJ5892" s="248"/>
      <x:c r="GDK5892" s="248"/>
      <x:c r="GDL5892" s="248"/>
      <x:c r="GDM5892" s="248"/>
      <x:c r="GDN5892" s="248"/>
      <x:c r="GDO5892" s="248"/>
      <x:c r="GDP5892" s="248"/>
      <x:c r="GDQ5892" s="248"/>
      <x:c r="GDR5892" s="248"/>
      <x:c r="GDS5892" s="248"/>
      <x:c r="GDT5892" s="248"/>
      <x:c r="GDU5892" s="248"/>
      <x:c r="GDV5892" s="248"/>
      <x:c r="GDW5892" s="248"/>
      <x:c r="GDX5892" s="248"/>
      <x:c r="GDY5892" s="248"/>
      <x:c r="GDZ5892" s="248"/>
      <x:c r="GEA5892" s="248"/>
      <x:c r="GEB5892" s="248"/>
      <x:c r="GEC5892" s="248"/>
      <x:c r="GED5892" s="248"/>
      <x:c r="GEE5892" s="248"/>
      <x:c r="GEF5892" s="248"/>
      <x:c r="GEG5892" s="248"/>
      <x:c r="GEH5892" s="248"/>
      <x:c r="GEI5892" s="248"/>
      <x:c r="GEJ5892" s="248"/>
      <x:c r="GEK5892" s="248"/>
      <x:c r="GEL5892" s="248"/>
      <x:c r="GEM5892" s="248"/>
      <x:c r="GEN5892" s="248"/>
      <x:c r="GEO5892" s="248"/>
      <x:c r="GEP5892" s="248"/>
      <x:c r="GEQ5892" s="248"/>
      <x:c r="GER5892" s="248"/>
      <x:c r="GES5892" s="248"/>
      <x:c r="GET5892" s="248"/>
      <x:c r="GEU5892" s="248"/>
      <x:c r="GEV5892" s="248"/>
      <x:c r="GEW5892" s="248"/>
      <x:c r="GEX5892" s="248"/>
      <x:c r="GEY5892" s="248"/>
      <x:c r="GEZ5892" s="248"/>
      <x:c r="GFA5892" s="248"/>
      <x:c r="GFB5892" s="248"/>
      <x:c r="GFC5892" s="248"/>
      <x:c r="GFD5892" s="248"/>
      <x:c r="GFE5892" s="248"/>
      <x:c r="GFF5892" s="248"/>
      <x:c r="GFG5892" s="248"/>
      <x:c r="GFH5892" s="248"/>
      <x:c r="GFI5892" s="248"/>
      <x:c r="GFJ5892" s="248"/>
      <x:c r="GFK5892" s="248"/>
      <x:c r="GFL5892" s="248"/>
      <x:c r="GFM5892" s="248"/>
      <x:c r="GFN5892" s="248"/>
      <x:c r="GFO5892" s="248"/>
      <x:c r="GFP5892" s="248"/>
      <x:c r="GFQ5892" s="248"/>
      <x:c r="GFR5892" s="248"/>
      <x:c r="GFS5892" s="248"/>
      <x:c r="GFT5892" s="248"/>
      <x:c r="GFU5892" s="248"/>
      <x:c r="GFV5892" s="248"/>
      <x:c r="GFW5892" s="248"/>
      <x:c r="GFX5892" s="248"/>
      <x:c r="GFY5892" s="248"/>
      <x:c r="GFZ5892" s="248"/>
      <x:c r="GGA5892" s="248"/>
      <x:c r="GGB5892" s="248"/>
      <x:c r="GGC5892" s="248"/>
      <x:c r="GGD5892" s="248"/>
      <x:c r="GGE5892" s="248"/>
      <x:c r="GGF5892" s="248"/>
      <x:c r="GGG5892" s="248"/>
      <x:c r="GGH5892" s="248"/>
      <x:c r="GGI5892" s="248"/>
      <x:c r="GGJ5892" s="248"/>
      <x:c r="GGK5892" s="248"/>
      <x:c r="GGL5892" s="248"/>
      <x:c r="GGM5892" s="248"/>
      <x:c r="GGN5892" s="248"/>
      <x:c r="GGO5892" s="248"/>
      <x:c r="GGP5892" s="248"/>
      <x:c r="GGQ5892" s="248"/>
      <x:c r="GGR5892" s="248"/>
      <x:c r="GGS5892" s="248"/>
      <x:c r="GGT5892" s="248"/>
      <x:c r="GGU5892" s="248"/>
      <x:c r="GGV5892" s="248"/>
      <x:c r="GGW5892" s="248"/>
      <x:c r="GGX5892" s="248"/>
      <x:c r="GGY5892" s="248"/>
      <x:c r="GGZ5892" s="248"/>
      <x:c r="GHA5892" s="248"/>
      <x:c r="GHB5892" s="248"/>
      <x:c r="GHC5892" s="248"/>
      <x:c r="GHD5892" s="248"/>
      <x:c r="GHE5892" s="248"/>
      <x:c r="GHF5892" s="248"/>
      <x:c r="GHG5892" s="248"/>
      <x:c r="GHH5892" s="248"/>
      <x:c r="GHI5892" s="248"/>
      <x:c r="GHJ5892" s="248"/>
      <x:c r="GHK5892" s="248"/>
      <x:c r="GHL5892" s="248"/>
      <x:c r="GHM5892" s="248"/>
      <x:c r="GHN5892" s="248"/>
      <x:c r="GHO5892" s="248"/>
      <x:c r="GHP5892" s="248"/>
      <x:c r="GHQ5892" s="248"/>
      <x:c r="GHR5892" s="248"/>
      <x:c r="GHS5892" s="248"/>
      <x:c r="GHT5892" s="248"/>
      <x:c r="GHU5892" s="248"/>
      <x:c r="GHV5892" s="248"/>
      <x:c r="GHW5892" s="248"/>
      <x:c r="GHX5892" s="248"/>
      <x:c r="GHY5892" s="248"/>
      <x:c r="GHZ5892" s="248"/>
      <x:c r="GIA5892" s="248"/>
      <x:c r="GIB5892" s="248"/>
      <x:c r="GIC5892" s="248"/>
      <x:c r="GID5892" s="248"/>
      <x:c r="GIE5892" s="248"/>
      <x:c r="GIF5892" s="248"/>
      <x:c r="GIG5892" s="248"/>
      <x:c r="GIH5892" s="248"/>
      <x:c r="GII5892" s="248"/>
      <x:c r="GIJ5892" s="248"/>
      <x:c r="GIK5892" s="248"/>
      <x:c r="GIL5892" s="248"/>
      <x:c r="GIM5892" s="248"/>
      <x:c r="GIN5892" s="248"/>
      <x:c r="GIO5892" s="248"/>
      <x:c r="GIP5892" s="248"/>
      <x:c r="GIQ5892" s="248"/>
      <x:c r="GIR5892" s="248"/>
      <x:c r="GIS5892" s="248"/>
      <x:c r="GIT5892" s="248"/>
      <x:c r="GIU5892" s="248"/>
      <x:c r="GIV5892" s="248"/>
      <x:c r="GIW5892" s="248"/>
      <x:c r="GIX5892" s="248"/>
      <x:c r="GIY5892" s="248"/>
      <x:c r="GIZ5892" s="248"/>
      <x:c r="GJA5892" s="248"/>
      <x:c r="GJB5892" s="248"/>
      <x:c r="GJC5892" s="248"/>
      <x:c r="GJD5892" s="248"/>
      <x:c r="GJE5892" s="248"/>
      <x:c r="GJF5892" s="248"/>
      <x:c r="GJG5892" s="248"/>
      <x:c r="GJH5892" s="248"/>
      <x:c r="GJI5892" s="248"/>
      <x:c r="GJJ5892" s="248"/>
      <x:c r="GJK5892" s="248"/>
      <x:c r="GJL5892" s="248"/>
      <x:c r="GJM5892" s="248"/>
      <x:c r="GJN5892" s="248"/>
      <x:c r="GJO5892" s="248"/>
      <x:c r="GJP5892" s="248"/>
      <x:c r="GJQ5892" s="248"/>
      <x:c r="GJR5892" s="248"/>
      <x:c r="GJS5892" s="248"/>
      <x:c r="GJT5892" s="248"/>
      <x:c r="GJU5892" s="248"/>
      <x:c r="GJV5892" s="248"/>
      <x:c r="GJW5892" s="248"/>
      <x:c r="GJX5892" s="248"/>
      <x:c r="GJY5892" s="248"/>
      <x:c r="GJZ5892" s="248"/>
      <x:c r="GKA5892" s="248"/>
      <x:c r="GKB5892" s="248"/>
      <x:c r="GKC5892" s="248"/>
      <x:c r="GKD5892" s="248"/>
      <x:c r="GKE5892" s="248"/>
      <x:c r="GKF5892" s="248"/>
      <x:c r="GKG5892" s="248"/>
      <x:c r="GKH5892" s="248"/>
      <x:c r="GKI5892" s="248"/>
      <x:c r="GKJ5892" s="248"/>
      <x:c r="GKK5892" s="248"/>
      <x:c r="GKL5892" s="248"/>
      <x:c r="GKM5892" s="248"/>
      <x:c r="GKN5892" s="248"/>
      <x:c r="GKO5892" s="248"/>
      <x:c r="GKP5892" s="248"/>
      <x:c r="GKQ5892" s="248"/>
      <x:c r="GKR5892" s="248"/>
      <x:c r="GKS5892" s="248"/>
      <x:c r="GKT5892" s="248"/>
      <x:c r="GKU5892" s="248"/>
      <x:c r="GKV5892" s="248"/>
      <x:c r="GKW5892" s="248"/>
      <x:c r="GKX5892" s="248"/>
      <x:c r="GKY5892" s="248"/>
      <x:c r="GKZ5892" s="248"/>
      <x:c r="GLA5892" s="248"/>
      <x:c r="GLB5892" s="248"/>
      <x:c r="GLC5892" s="248"/>
      <x:c r="GLD5892" s="248"/>
      <x:c r="GLE5892" s="248"/>
      <x:c r="GLF5892" s="248"/>
      <x:c r="GLG5892" s="248"/>
      <x:c r="GLH5892" s="248"/>
      <x:c r="GLI5892" s="248"/>
      <x:c r="GLJ5892" s="248"/>
      <x:c r="GLK5892" s="248"/>
      <x:c r="GLL5892" s="248"/>
      <x:c r="GLM5892" s="248"/>
      <x:c r="GLN5892" s="248"/>
      <x:c r="GLO5892" s="248"/>
      <x:c r="GLP5892" s="248"/>
      <x:c r="GLQ5892" s="248"/>
      <x:c r="GLR5892" s="248"/>
      <x:c r="GLS5892" s="248"/>
      <x:c r="GLT5892" s="248"/>
      <x:c r="GLU5892" s="248"/>
      <x:c r="GLV5892" s="248"/>
      <x:c r="GLW5892" s="248"/>
      <x:c r="GLX5892" s="248"/>
      <x:c r="GLY5892" s="248"/>
      <x:c r="GLZ5892" s="248"/>
      <x:c r="GMA5892" s="248"/>
      <x:c r="GMB5892" s="248"/>
      <x:c r="GMC5892" s="248"/>
      <x:c r="GMD5892" s="248"/>
      <x:c r="GME5892" s="248"/>
      <x:c r="GMF5892" s="248"/>
      <x:c r="GMG5892" s="248"/>
      <x:c r="GMH5892" s="248"/>
      <x:c r="GMI5892" s="248"/>
      <x:c r="GMJ5892" s="248"/>
      <x:c r="GMK5892" s="248"/>
      <x:c r="GML5892" s="248"/>
      <x:c r="GMM5892" s="248"/>
      <x:c r="GMN5892" s="248"/>
      <x:c r="GMO5892" s="248"/>
      <x:c r="GMP5892" s="248"/>
      <x:c r="GMQ5892" s="248"/>
      <x:c r="GMR5892" s="248"/>
      <x:c r="GMS5892" s="248"/>
      <x:c r="GMT5892" s="248"/>
      <x:c r="GMU5892" s="248"/>
      <x:c r="GMV5892" s="248"/>
      <x:c r="GMW5892" s="248"/>
      <x:c r="GMX5892" s="248"/>
      <x:c r="GMY5892" s="248"/>
      <x:c r="GMZ5892" s="248"/>
      <x:c r="GNA5892" s="248"/>
      <x:c r="GNB5892" s="248"/>
      <x:c r="GNC5892" s="248"/>
      <x:c r="GND5892" s="248"/>
      <x:c r="GNE5892" s="248"/>
      <x:c r="GNF5892" s="248"/>
      <x:c r="GNG5892" s="248"/>
      <x:c r="GNH5892" s="248"/>
      <x:c r="GNI5892" s="248"/>
      <x:c r="GNJ5892" s="248"/>
      <x:c r="GNK5892" s="248"/>
      <x:c r="GNL5892" s="248"/>
      <x:c r="GNM5892" s="248"/>
      <x:c r="GNN5892" s="248"/>
      <x:c r="GNO5892" s="248"/>
      <x:c r="GNP5892" s="248"/>
      <x:c r="GNQ5892" s="248"/>
      <x:c r="GNR5892" s="248"/>
      <x:c r="GNS5892" s="248"/>
      <x:c r="GNT5892" s="248"/>
      <x:c r="GNU5892" s="248"/>
      <x:c r="GNV5892" s="248"/>
      <x:c r="GNW5892" s="248"/>
      <x:c r="GNX5892" s="248"/>
      <x:c r="GNY5892" s="248"/>
      <x:c r="GNZ5892" s="248"/>
      <x:c r="GOA5892" s="248"/>
      <x:c r="GOB5892" s="248"/>
      <x:c r="GOC5892" s="248"/>
      <x:c r="GOD5892" s="248"/>
      <x:c r="GOE5892" s="248"/>
      <x:c r="GOF5892" s="248"/>
      <x:c r="GOG5892" s="248"/>
      <x:c r="GOH5892" s="248"/>
      <x:c r="GOI5892" s="248"/>
      <x:c r="GOJ5892" s="248"/>
      <x:c r="GOK5892" s="248"/>
      <x:c r="GOL5892" s="248"/>
      <x:c r="GOM5892" s="248"/>
      <x:c r="GON5892" s="248"/>
      <x:c r="GOO5892" s="248"/>
      <x:c r="GOP5892" s="248"/>
      <x:c r="GOQ5892" s="248"/>
      <x:c r="GOR5892" s="248"/>
      <x:c r="GOS5892" s="248"/>
      <x:c r="GOT5892" s="248"/>
      <x:c r="GOU5892" s="248"/>
      <x:c r="GOV5892" s="248"/>
      <x:c r="GOW5892" s="248"/>
      <x:c r="GOX5892" s="248"/>
      <x:c r="GOY5892" s="248"/>
      <x:c r="GOZ5892" s="248"/>
      <x:c r="GPA5892" s="248"/>
      <x:c r="GPB5892" s="248"/>
      <x:c r="GPC5892" s="248"/>
      <x:c r="GPD5892" s="248"/>
      <x:c r="GPE5892" s="248"/>
      <x:c r="GPF5892" s="248"/>
      <x:c r="GPG5892" s="248"/>
      <x:c r="GPH5892" s="248"/>
      <x:c r="GPI5892" s="248"/>
      <x:c r="GPJ5892" s="248"/>
      <x:c r="GPK5892" s="248"/>
      <x:c r="GPL5892" s="248"/>
      <x:c r="GPM5892" s="248"/>
      <x:c r="GPN5892" s="248"/>
      <x:c r="GPO5892" s="248"/>
      <x:c r="GPP5892" s="248"/>
      <x:c r="GPQ5892" s="248"/>
      <x:c r="GPR5892" s="248"/>
      <x:c r="GPS5892" s="248"/>
      <x:c r="GPT5892" s="248"/>
      <x:c r="GPU5892" s="248"/>
      <x:c r="GPV5892" s="248"/>
      <x:c r="GPW5892" s="248"/>
      <x:c r="GPX5892" s="248"/>
      <x:c r="GPY5892" s="248"/>
      <x:c r="GPZ5892" s="248"/>
      <x:c r="GQA5892" s="248"/>
      <x:c r="GQB5892" s="248"/>
      <x:c r="GQC5892" s="248"/>
      <x:c r="GQD5892" s="248"/>
      <x:c r="GQE5892" s="248"/>
      <x:c r="GQF5892" s="248"/>
      <x:c r="GQG5892" s="248"/>
      <x:c r="GQH5892" s="248"/>
      <x:c r="GQI5892" s="248"/>
      <x:c r="GQJ5892" s="248"/>
      <x:c r="GQK5892" s="248"/>
      <x:c r="GQL5892" s="248"/>
      <x:c r="GQM5892" s="248"/>
      <x:c r="GQN5892" s="248"/>
      <x:c r="GQO5892" s="248"/>
      <x:c r="GQP5892" s="248"/>
      <x:c r="GQQ5892" s="248"/>
      <x:c r="GQR5892" s="248"/>
      <x:c r="GQS5892" s="248"/>
      <x:c r="GQT5892" s="248"/>
      <x:c r="GQU5892" s="248"/>
      <x:c r="GQV5892" s="248"/>
      <x:c r="GQW5892" s="248"/>
      <x:c r="GQX5892" s="248"/>
      <x:c r="GQY5892" s="248"/>
      <x:c r="GQZ5892" s="248"/>
      <x:c r="GRA5892" s="248"/>
      <x:c r="GRB5892" s="248"/>
      <x:c r="GRC5892" s="248"/>
      <x:c r="GRD5892" s="248"/>
      <x:c r="GRE5892" s="248"/>
      <x:c r="GRF5892" s="248"/>
      <x:c r="GRG5892" s="248"/>
      <x:c r="GRH5892" s="248"/>
      <x:c r="GRI5892" s="248"/>
      <x:c r="GRJ5892" s="248"/>
      <x:c r="GRK5892" s="248"/>
      <x:c r="GRL5892" s="248"/>
      <x:c r="GRM5892" s="248"/>
      <x:c r="GRN5892" s="248"/>
      <x:c r="GRO5892" s="248"/>
      <x:c r="GRP5892" s="248"/>
      <x:c r="GRQ5892" s="248"/>
      <x:c r="GRR5892" s="248"/>
      <x:c r="GRS5892" s="248"/>
      <x:c r="GRT5892" s="248"/>
      <x:c r="GRU5892" s="248"/>
      <x:c r="GRV5892" s="248"/>
      <x:c r="GRW5892" s="248"/>
      <x:c r="GRX5892" s="248"/>
      <x:c r="GRY5892" s="248"/>
      <x:c r="GRZ5892" s="248"/>
      <x:c r="GSA5892" s="248"/>
      <x:c r="GSB5892" s="248"/>
      <x:c r="GSC5892" s="248"/>
      <x:c r="GSD5892" s="248"/>
      <x:c r="GSE5892" s="248"/>
      <x:c r="GSF5892" s="248"/>
      <x:c r="GSG5892" s="248"/>
      <x:c r="GSH5892" s="248"/>
      <x:c r="GSI5892" s="248"/>
      <x:c r="GSJ5892" s="248"/>
      <x:c r="GSK5892" s="248"/>
      <x:c r="GSL5892" s="248"/>
      <x:c r="GSM5892" s="248"/>
      <x:c r="GSN5892" s="248"/>
      <x:c r="GSO5892" s="248"/>
      <x:c r="GSP5892" s="248"/>
      <x:c r="GSQ5892" s="248"/>
      <x:c r="GSR5892" s="248"/>
      <x:c r="GSS5892" s="248"/>
      <x:c r="GST5892" s="248"/>
      <x:c r="GSU5892" s="248"/>
      <x:c r="GSV5892" s="248"/>
      <x:c r="GSW5892" s="248"/>
      <x:c r="GSX5892" s="248"/>
      <x:c r="GSY5892" s="248"/>
      <x:c r="GSZ5892" s="248"/>
      <x:c r="GTA5892" s="248"/>
      <x:c r="GTB5892" s="248"/>
      <x:c r="GTC5892" s="248"/>
      <x:c r="GTD5892" s="248"/>
      <x:c r="GTE5892" s="248"/>
      <x:c r="GTF5892" s="248"/>
      <x:c r="GTG5892" s="248"/>
      <x:c r="GTH5892" s="248"/>
      <x:c r="GTI5892" s="248"/>
      <x:c r="GTJ5892" s="248"/>
      <x:c r="GTK5892" s="248"/>
      <x:c r="GTL5892" s="248"/>
      <x:c r="GTM5892" s="248"/>
      <x:c r="GTN5892" s="248"/>
      <x:c r="GTO5892" s="248"/>
      <x:c r="GTP5892" s="248"/>
      <x:c r="GTQ5892" s="248"/>
      <x:c r="GTR5892" s="248"/>
      <x:c r="GTS5892" s="248"/>
      <x:c r="GTT5892" s="248"/>
      <x:c r="GTU5892" s="248"/>
      <x:c r="GTV5892" s="248"/>
      <x:c r="GTW5892" s="248"/>
      <x:c r="GTX5892" s="248"/>
      <x:c r="GTY5892" s="248"/>
      <x:c r="GTZ5892" s="248"/>
      <x:c r="GUA5892" s="248"/>
      <x:c r="GUB5892" s="248"/>
      <x:c r="GUC5892" s="248"/>
      <x:c r="GUD5892" s="248"/>
      <x:c r="GUE5892" s="248"/>
      <x:c r="GUF5892" s="248"/>
      <x:c r="GUG5892" s="248"/>
      <x:c r="GUH5892" s="248"/>
      <x:c r="GUI5892" s="248"/>
      <x:c r="GUJ5892" s="248"/>
      <x:c r="GUK5892" s="248"/>
      <x:c r="GUL5892" s="248"/>
      <x:c r="GUM5892" s="248"/>
      <x:c r="GUN5892" s="248"/>
      <x:c r="GUO5892" s="248"/>
      <x:c r="GUP5892" s="248"/>
      <x:c r="GUQ5892" s="248"/>
      <x:c r="GUR5892" s="248"/>
      <x:c r="GUS5892" s="248"/>
      <x:c r="GUT5892" s="248"/>
      <x:c r="GUU5892" s="248"/>
      <x:c r="GUV5892" s="248"/>
      <x:c r="GUW5892" s="248"/>
      <x:c r="GUX5892" s="248"/>
      <x:c r="GUY5892" s="248"/>
      <x:c r="GUZ5892" s="248"/>
      <x:c r="GVA5892" s="248"/>
      <x:c r="GVB5892" s="248"/>
      <x:c r="GVC5892" s="248"/>
      <x:c r="GVD5892" s="248"/>
      <x:c r="GVE5892" s="248"/>
      <x:c r="GVF5892" s="248"/>
      <x:c r="GVG5892" s="248"/>
      <x:c r="GVH5892" s="248"/>
      <x:c r="GVI5892" s="248"/>
      <x:c r="GVJ5892" s="248"/>
      <x:c r="GVK5892" s="248"/>
      <x:c r="GVL5892" s="248"/>
      <x:c r="GVM5892" s="248"/>
      <x:c r="GVN5892" s="248"/>
      <x:c r="GVO5892" s="248"/>
      <x:c r="GVP5892" s="248"/>
      <x:c r="GVQ5892" s="248"/>
      <x:c r="GVR5892" s="248"/>
      <x:c r="GVS5892" s="248"/>
      <x:c r="GVT5892" s="248"/>
      <x:c r="GVU5892" s="248"/>
      <x:c r="GVV5892" s="248"/>
      <x:c r="GVW5892" s="248"/>
      <x:c r="GVX5892" s="248"/>
      <x:c r="GVY5892" s="248"/>
      <x:c r="GVZ5892" s="248"/>
      <x:c r="GWA5892" s="248"/>
      <x:c r="GWB5892" s="248"/>
      <x:c r="GWC5892" s="248"/>
      <x:c r="GWD5892" s="248"/>
      <x:c r="GWE5892" s="248"/>
      <x:c r="GWF5892" s="248"/>
      <x:c r="GWG5892" s="248"/>
      <x:c r="GWH5892" s="248"/>
      <x:c r="GWI5892" s="248"/>
      <x:c r="GWJ5892" s="248"/>
      <x:c r="GWK5892" s="248"/>
      <x:c r="GWL5892" s="248"/>
      <x:c r="GWM5892" s="248"/>
      <x:c r="GWN5892" s="248"/>
      <x:c r="GWO5892" s="248"/>
      <x:c r="GWP5892" s="248"/>
      <x:c r="GWQ5892" s="248"/>
      <x:c r="GWR5892" s="248"/>
      <x:c r="GWS5892" s="248"/>
      <x:c r="GWT5892" s="248"/>
      <x:c r="GWU5892" s="248"/>
      <x:c r="GWV5892" s="248"/>
      <x:c r="GWW5892" s="248"/>
      <x:c r="GWX5892" s="248"/>
      <x:c r="GWY5892" s="248"/>
      <x:c r="GWZ5892" s="248"/>
      <x:c r="GXA5892" s="248"/>
      <x:c r="GXB5892" s="248"/>
      <x:c r="GXC5892" s="248"/>
      <x:c r="GXD5892" s="248"/>
      <x:c r="GXE5892" s="248"/>
      <x:c r="GXF5892" s="248"/>
      <x:c r="GXG5892" s="248"/>
      <x:c r="GXH5892" s="248"/>
      <x:c r="GXI5892" s="248"/>
      <x:c r="GXJ5892" s="248"/>
      <x:c r="GXK5892" s="248"/>
      <x:c r="GXL5892" s="248"/>
      <x:c r="GXM5892" s="248"/>
      <x:c r="GXN5892" s="248"/>
      <x:c r="GXO5892" s="248"/>
      <x:c r="GXP5892" s="248"/>
      <x:c r="GXQ5892" s="248"/>
      <x:c r="GXR5892" s="248"/>
      <x:c r="GXS5892" s="248"/>
      <x:c r="GXT5892" s="248"/>
      <x:c r="GXU5892" s="248"/>
      <x:c r="GXV5892" s="248"/>
      <x:c r="GXW5892" s="248"/>
      <x:c r="GXX5892" s="248"/>
      <x:c r="GXY5892" s="248"/>
      <x:c r="GXZ5892" s="248"/>
      <x:c r="GYA5892" s="248"/>
      <x:c r="GYB5892" s="248"/>
      <x:c r="GYC5892" s="248"/>
      <x:c r="GYD5892" s="248"/>
      <x:c r="GYE5892" s="248"/>
      <x:c r="GYF5892" s="248"/>
      <x:c r="GYG5892" s="248"/>
      <x:c r="GYH5892" s="248"/>
      <x:c r="GYI5892" s="248"/>
      <x:c r="GYJ5892" s="248"/>
      <x:c r="GYK5892" s="248"/>
      <x:c r="GYL5892" s="248"/>
      <x:c r="GYM5892" s="248"/>
      <x:c r="GYN5892" s="248"/>
      <x:c r="GYO5892" s="248"/>
      <x:c r="GYP5892" s="248"/>
      <x:c r="GYQ5892" s="248"/>
      <x:c r="GYR5892" s="248"/>
      <x:c r="GYS5892" s="248"/>
      <x:c r="GYT5892" s="248"/>
      <x:c r="GYU5892" s="248"/>
      <x:c r="GYV5892" s="248"/>
      <x:c r="GYW5892" s="248"/>
      <x:c r="GYX5892" s="248"/>
      <x:c r="GYY5892" s="248"/>
      <x:c r="GYZ5892" s="248"/>
      <x:c r="GZA5892" s="248"/>
      <x:c r="GZB5892" s="248"/>
      <x:c r="GZC5892" s="248"/>
      <x:c r="GZD5892" s="248"/>
      <x:c r="GZE5892" s="248"/>
      <x:c r="GZF5892" s="248"/>
      <x:c r="GZG5892" s="248"/>
      <x:c r="GZH5892" s="248"/>
      <x:c r="GZI5892" s="248"/>
      <x:c r="GZJ5892" s="248"/>
      <x:c r="GZK5892" s="248"/>
      <x:c r="GZL5892" s="248"/>
      <x:c r="GZM5892" s="248"/>
      <x:c r="GZN5892" s="248"/>
      <x:c r="GZO5892" s="248"/>
      <x:c r="GZP5892" s="248"/>
      <x:c r="GZQ5892" s="248"/>
      <x:c r="GZR5892" s="248"/>
      <x:c r="GZS5892" s="248"/>
      <x:c r="GZT5892" s="248"/>
      <x:c r="GZU5892" s="248"/>
      <x:c r="GZV5892" s="248"/>
      <x:c r="GZW5892" s="248"/>
      <x:c r="GZX5892" s="248"/>
      <x:c r="GZY5892" s="248"/>
      <x:c r="GZZ5892" s="248"/>
      <x:c r="HAA5892" s="248"/>
      <x:c r="HAB5892" s="248"/>
      <x:c r="HAC5892" s="248"/>
      <x:c r="HAD5892" s="248"/>
      <x:c r="HAE5892" s="248"/>
      <x:c r="HAF5892" s="248"/>
      <x:c r="HAG5892" s="248"/>
      <x:c r="HAH5892" s="248"/>
      <x:c r="HAI5892" s="248"/>
      <x:c r="HAJ5892" s="248"/>
      <x:c r="HAK5892" s="248"/>
      <x:c r="HAL5892" s="248"/>
      <x:c r="HAM5892" s="248"/>
      <x:c r="HAN5892" s="248"/>
      <x:c r="HAO5892" s="248"/>
      <x:c r="HAP5892" s="248"/>
      <x:c r="HAQ5892" s="248"/>
      <x:c r="HAR5892" s="248"/>
      <x:c r="HAS5892" s="248"/>
      <x:c r="HAT5892" s="248"/>
      <x:c r="HAU5892" s="248"/>
      <x:c r="HAV5892" s="248"/>
      <x:c r="HAW5892" s="248"/>
      <x:c r="HAX5892" s="248"/>
      <x:c r="HAY5892" s="248"/>
      <x:c r="HAZ5892" s="248"/>
      <x:c r="HBA5892" s="248"/>
      <x:c r="HBB5892" s="248"/>
      <x:c r="HBC5892" s="248"/>
      <x:c r="HBD5892" s="248"/>
      <x:c r="HBE5892" s="248"/>
      <x:c r="HBF5892" s="248"/>
      <x:c r="HBG5892" s="248"/>
      <x:c r="HBH5892" s="248"/>
      <x:c r="HBI5892" s="248"/>
      <x:c r="HBJ5892" s="248"/>
      <x:c r="HBK5892" s="248"/>
      <x:c r="HBL5892" s="248"/>
      <x:c r="HBM5892" s="248"/>
      <x:c r="HBN5892" s="248"/>
      <x:c r="HBO5892" s="248"/>
      <x:c r="HBP5892" s="248"/>
      <x:c r="HBQ5892" s="248"/>
      <x:c r="HBR5892" s="248"/>
      <x:c r="HBS5892" s="248"/>
      <x:c r="HBT5892" s="248"/>
      <x:c r="HBU5892" s="248"/>
      <x:c r="HBV5892" s="248"/>
      <x:c r="HBW5892" s="248"/>
      <x:c r="HBX5892" s="248"/>
      <x:c r="HBY5892" s="248"/>
      <x:c r="HBZ5892" s="248"/>
      <x:c r="HCA5892" s="248"/>
      <x:c r="HCB5892" s="248"/>
      <x:c r="HCC5892" s="248"/>
      <x:c r="HCD5892" s="248"/>
      <x:c r="HCE5892" s="248"/>
      <x:c r="HCF5892" s="248"/>
      <x:c r="HCG5892" s="248"/>
      <x:c r="HCH5892" s="248"/>
      <x:c r="HCI5892" s="248"/>
      <x:c r="HCJ5892" s="248"/>
      <x:c r="HCK5892" s="248"/>
      <x:c r="HCL5892" s="248"/>
      <x:c r="HCM5892" s="248"/>
      <x:c r="HCN5892" s="248"/>
      <x:c r="HCO5892" s="248"/>
      <x:c r="HCP5892" s="248"/>
      <x:c r="HCQ5892" s="248"/>
      <x:c r="HCR5892" s="248"/>
      <x:c r="HCS5892" s="248"/>
      <x:c r="HCT5892" s="248"/>
      <x:c r="HCU5892" s="248"/>
      <x:c r="HCV5892" s="248"/>
      <x:c r="HCW5892" s="248"/>
      <x:c r="HCX5892" s="248"/>
      <x:c r="HCY5892" s="248"/>
      <x:c r="HCZ5892" s="248"/>
      <x:c r="HDA5892" s="248"/>
      <x:c r="HDB5892" s="248"/>
      <x:c r="HDC5892" s="248"/>
      <x:c r="HDD5892" s="248"/>
      <x:c r="HDE5892" s="248"/>
      <x:c r="HDF5892" s="248"/>
      <x:c r="HDG5892" s="248"/>
      <x:c r="HDH5892" s="248"/>
      <x:c r="HDI5892" s="248"/>
      <x:c r="HDJ5892" s="248"/>
      <x:c r="HDK5892" s="248"/>
      <x:c r="HDL5892" s="248"/>
      <x:c r="HDM5892" s="248"/>
      <x:c r="HDN5892" s="248"/>
      <x:c r="HDO5892" s="248"/>
      <x:c r="HDP5892" s="248"/>
      <x:c r="HDQ5892" s="248"/>
      <x:c r="HDR5892" s="248"/>
      <x:c r="HDS5892" s="248"/>
      <x:c r="HDT5892" s="248"/>
      <x:c r="HDU5892" s="248"/>
      <x:c r="HDV5892" s="248"/>
      <x:c r="HDW5892" s="248"/>
      <x:c r="HDX5892" s="248"/>
      <x:c r="HDY5892" s="248"/>
      <x:c r="HDZ5892" s="248"/>
      <x:c r="HEA5892" s="248"/>
      <x:c r="HEB5892" s="248"/>
      <x:c r="HEC5892" s="248"/>
      <x:c r="HED5892" s="248"/>
      <x:c r="HEE5892" s="248"/>
      <x:c r="HEF5892" s="248"/>
      <x:c r="HEG5892" s="248"/>
      <x:c r="HEH5892" s="248"/>
      <x:c r="HEI5892" s="248"/>
      <x:c r="HEJ5892" s="248"/>
      <x:c r="HEK5892" s="248"/>
      <x:c r="HEL5892" s="248"/>
      <x:c r="HEM5892" s="248"/>
      <x:c r="HEN5892" s="248"/>
      <x:c r="HEO5892" s="248"/>
      <x:c r="HEP5892" s="248"/>
      <x:c r="HEQ5892" s="248"/>
      <x:c r="HER5892" s="248"/>
      <x:c r="HES5892" s="248"/>
      <x:c r="HET5892" s="248"/>
      <x:c r="HEU5892" s="248"/>
      <x:c r="HEV5892" s="248"/>
      <x:c r="HEW5892" s="248"/>
      <x:c r="HEX5892" s="248"/>
      <x:c r="HEY5892" s="248"/>
      <x:c r="HEZ5892" s="248"/>
      <x:c r="HFA5892" s="248"/>
      <x:c r="HFB5892" s="248"/>
      <x:c r="HFC5892" s="248"/>
      <x:c r="HFD5892" s="248"/>
      <x:c r="HFE5892" s="248"/>
      <x:c r="HFF5892" s="248"/>
      <x:c r="HFG5892" s="248"/>
      <x:c r="HFH5892" s="248"/>
      <x:c r="HFI5892" s="248"/>
      <x:c r="HFJ5892" s="248"/>
      <x:c r="HFK5892" s="248"/>
      <x:c r="HFL5892" s="248"/>
      <x:c r="HFM5892" s="248"/>
      <x:c r="HFN5892" s="248"/>
      <x:c r="HFO5892" s="248"/>
      <x:c r="HFP5892" s="248"/>
      <x:c r="HFQ5892" s="248"/>
      <x:c r="HFR5892" s="248"/>
      <x:c r="HFS5892" s="248"/>
      <x:c r="HFT5892" s="248"/>
      <x:c r="HFU5892" s="248"/>
      <x:c r="HFV5892" s="248"/>
      <x:c r="HFW5892" s="248"/>
      <x:c r="HFX5892" s="248"/>
      <x:c r="HFY5892" s="248"/>
      <x:c r="HFZ5892" s="248"/>
      <x:c r="HGA5892" s="248"/>
      <x:c r="HGB5892" s="248"/>
      <x:c r="HGC5892" s="248"/>
      <x:c r="HGD5892" s="248"/>
      <x:c r="HGE5892" s="248"/>
      <x:c r="HGF5892" s="248"/>
      <x:c r="HGG5892" s="248"/>
      <x:c r="HGH5892" s="248"/>
      <x:c r="HGI5892" s="248"/>
      <x:c r="HGJ5892" s="248"/>
      <x:c r="HGK5892" s="248"/>
      <x:c r="HGL5892" s="248"/>
      <x:c r="HGM5892" s="248"/>
      <x:c r="HGN5892" s="248"/>
      <x:c r="HGO5892" s="248"/>
      <x:c r="HGP5892" s="248"/>
      <x:c r="HGQ5892" s="248"/>
      <x:c r="HGR5892" s="248"/>
      <x:c r="HGS5892" s="248"/>
      <x:c r="HGT5892" s="248"/>
      <x:c r="HGU5892" s="248"/>
      <x:c r="HGV5892" s="248"/>
      <x:c r="HGW5892" s="248"/>
      <x:c r="HGX5892" s="248"/>
      <x:c r="HGY5892" s="248"/>
      <x:c r="HGZ5892" s="248"/>
      <x:c r="HHA5892" s="248"/>
      <x:c r="HHB5892" s="248"/>
      <x:c r="HHC5892" s="248"/>
      <x:c r="HHD5892" s="248"/>
      <x:c r="HHE5892" s="248"/>
      <x:c r="HHF5892" s="248"/>
      <x:c r="HHG5892" s="248"/>
      <x:c r="HHH5892" s="248"/>
      <x:c r="HHI5892" s="248"/>
      <x:c r="HHJ5892" s="248"/>
      <x:c r="HHK5892" s="248"/>
      <x:c r="HHL5892" s="248"/>
      <x:c r="HHM5892" s="248"/>
      <x:c r="HHN5892" s="248"/>
      <x:c r="HHO5892" s="248"/>
      <x:c r="HHP5892" s="248"/>
      <x:c r="HHQ5892" s="248"/>
      <x:c r="HHR5892" s="248"/>
      <x:c r="HHS5892" s="248"/>
      <x:c r="HHT5892" s="248"/>
      <x:c r="HHU5892" s="248"/>
      <x:c r="HHV5892" s="248"/>
      <x:c r="HHW5892" s="248"/>
      <x:c r="HHX5892" s="248"/>
      <x:c r="HHY5892" s="248"/>
      <x:c r="HHZ5892" s="248"/>
      <x:c r="HIA5892" s="248"/>
      <x:c r="HIB5892" s="248"/>
      <x:c r="HIC5892" s="248"/>
      <x:c r="HID5892" s="248"/>
      <x:c r="HIE5892" s="248"/>
      <x:c r="HIF5892" s="248"/>
      <x:c r="HIG5892" s="248"/>
      <x:c r="HIH5892" s="248"/>
      <x:c r="HII5892" s="248"/>
      <x:c r="HIJ5892" s="248"/>
      <x:c r="HIK5892" s="248"/>
      <x:c r="HIL5892" s="248"/>
      <x:c r="HIM5892" s="248"/>
      <x:c r="HIN5892" s="248"/>
      <x:c r="HIO5892" s="248"/>
      <x:c r="HIP5892" s="248"/>
      <x:c r="HIQ5892" s="248"/>
      <x:c r="HIR5892" s="248"/>
      <x:c r="HIS5892" s="248"/>
      <x:c r="HIT5892" s="248"/>
      <x:c r="HIU5892" s="248"/>
      <x:c r="HIV5892" s="248"/>
      <x:c r="HIW5892" s="248"/>
      <x:c r="HIX5892" s="248"/>
      <x:c r="HIY5892" s="248"/>
      <x:c r="HIZ5892" s="248"/>
      <x:c r="HJA5892" s="248"/>
      <x:c r="HJB5892" s="248"/>
      <x:c r="HJC5892" s="248"/>
      <x:c r="HJD5892" s="248"/>
      <x:c r="HJE5892" s="248"/>
      <x:c r="HJF5892" s="248"/>
      <x:c r="HJG5892" s="248"/>
      <x:c r="HJH5892" s="248"/>
      <x:c r="HJI5892" s="248"/>
      <x:c r="HJJ5892" s="248"/>
      <x:c r="HJK5892" s="248"/>
      <x:c r="HJL5892" s="248"/>
      <x:c r="HJM5892" s="248"/>
      <x:c r="HJN5892" s="248"/>
      <x:c r="HJO5892" s="248"/>
      <x:c r="HJP5892" s="248"/>
      <x:c r="HJQ5892" s="248"/>
      <x:c r="HJR5892" s="248"/>
      <x:c r="HJS5892" s="248"/>
      <x:c r="HJT5892" s="248"/>
      <x:c r="HJU5892" s="248"/>
      <x:c r="HJV5892" s="248"/>
      <x:c r="HJW5892" s="248"/>
      <x:c r="HJX5892" s="248"/>
      <x:c r="HJY5892" s="248"/>
      <x:c r="HJZ5892" s="248"/>
      <x:c r="HKA5892" s="248"/>
      <x:c r="HKB5892" s="248"/>
      <x:c r="HKC5892" s="248"/>
      <x:c r="HKD5892" s="248"/>
      <x:c r="HKE5892" s="248"/>
      <x:c r="HKF5892" s="248"/>
      <x:c r="HKG5892" s="248"/>
      <x:c r="HKH5892" s="248"/>
      <x:c r="HKI5892" s="248"/>
      <x:c r="HKJ5892" s="248"/>
      <x:c r="HKK5892" s="248"/>
      <x:c r="HKL5892" s="248"/>
      <x:c r="HKM5892" s="248"/>
      <x:c r="HKN5892" s="248"/>
      <x:c r="HKO5892" s="248"/>
      <x:c r="HKP5892" s="248"/>
      <x:c r="HKQ5892" s="248"/>
      <x:c r="HKR5892" s="248"/>
      <x:c r="HKS5892" s="248"/>
      <x:c r="HKT5892" s="248"/>
      <x:c r="HKU5892" s="248"/>
      <x:c r="HKV5892" s="248"/>
      <x:c r="HKW5892" s="248"/>
      <x:c r="HKX5892" s="248"/>
      <x:c r="HKY5892" s="248"/>
      <x:c r="HKZ5892" s="248"/>
      <x:c r="HLA5892" s="248"/>
      <x:c r="HLB5892" s="248"/>
      <x:c r="HLC5892" s="248"/>
      <x:c r="HLD5892" s="248"/>
      <x:c r="HLE5892" s="248"/>
      <x:c r="HLF5892" s="248"/>
      <x:c r="HLG5892" s="248"/>
      <x:c r="HLH5892" s="248"/>
      <x:c r="HLI5892" s="248"/>
      <x:c r="HLJ5892" s="248"/>
      <x:c r="HLK5892" s="248"/>
      <x:c r="HLL5892" s="248"/>
      <x:c r="HLM5892" s="248"/>
      <x:c r="HLN5892" s="248"/>
      <x:c r="HLO5892" s="248"/>
      <x:c r="HLP5892" s="248"/>
      <x:c r="HLQ5892" s="248"/>
      <x:c r="HLR5892" s="248"/>
      <x:c r="HLS5892" s="248"/>
      <x:c r="HLT5892" s="248"/>
      <x:c r="HLU5892" s="248"/>
      <x:c r="HLV5892" s="248"/>
      <x:c r="HLW5892" s="248"/>
      <x:c r="HLX5892" s="248"/>
      <x:c r="HLY5892" s="248"/>
      <x:c r="HLZ5892" s="248"/>
      <x:c r="HMA5892" s="248"/>
      <x:c r="HMB5892" s="248"/>
      <x:c r="HMC5892" s="248"/>
      <x:c r="HMD5892" s="248"/>
      <x:c r="HME5892" s="248"/>
      <x:c r="HMF5892" s="248"/>
      <x:c r="HMG5892" s="248"/>
      <x:c r="HMH5892" s="248"/>
      <x:c r="HMI5892" s="248"/>
      <x:c r="HMJ5892" s="248"/>
      <x:c r="HMK5892" s="248"/>
      <x:c r="HML5892" s="248"/>
      <x:c r="HMM5892" s="248"/>
      <x:c r="HMN5892" s="248"/>
      <x:c r="HMO5892" s="248"/>
      <x:c r="HMP5892" s="248"/>
      <x:c r="HMQ5892" s="248"/>
      <x:c r="HMR5892" s="248"/>
      <x:c r="HMS5892" s="248"/>
      <x:c r="HMT5892" s="248"/>
      <x:c r="HMU5892" s="248"/>
      <x:c r="HMV5892" s="248"/>
      <x:c r="HMW5892" s="248"/>
      <x:c r="HMX5892" s="248"/>
      <x:c r="HMY5892" s="248"/>
      <x:c r="HMZ5892" s="248"/>
      <x:c r="HNA5892" s="248"/>
      <x:c r="HNB5892" s="248"/>
      <x:c r="HNC5892" s="248"/>
      <x:c r="HND5892" s="248"/>
      <x:c r="HNE5892" s="248"/>
      <x:c r="HNF5892" s="248"/>
      <x:c r="HNG5892" s="248"/>
      <x:c r="HNH5892" s="248"/>
      <x:c r="HNI5892" s="248"/>
      <x:c r="HNJ5892" s="248"/>
      <x:c r="HNK5892" s="248"/>
      <x:c r="HNL5892" s="248"/>
      <x:c r="HNM5892" s="248"/>
      <x:c r="HNN5892" s="248"/>
      <x:c r="HNO5892" s="248"/>
      <x:c r="HNP5892" s="248"/>
      <x:c r="HNQ5892" s="248"/>
      <x:c r="HNR5892" s="248"/>
      <x:c r="HNS5892" s="248"/>
      <x:c r="HNT5892" s="248"/>
      <x:c r="HNU5892" s="248"/>
      <x:c r="HNV5892" s="248"/>
      <x:c r="HNW5892" s="248"/>
      <x:c r="HNX5892" s="248"/>
      <x:c r="HNY5892" s="248"/>
      <x:c r="HNZ5892" s="248"/>
      <x:c r="HOA5892" s="248"/>
      <x:c r="HOB5892" s="248"/>
      <x:c r="HOC5892" s="248"/>
      <x:c r="HOD5892" s="248"/>
      <x:c r="HOE5892" s="248"/>
      <x:c r="HOF5892" s="248"/>
      <x:c r="HOG5892" s="248"/>
      <x:c r="HOH5892" s="248"/>
      <x:c r="HOI5892" s="248"/>
      <x:c r="HOJ5892" s="248"/>
      <x:c r="HOK5892" s="248"/>
      <x:c r="HOL5892" s="248"/>
      <x:c r="HOM5892" s="248"/>
      <x:c r="HON5892" s="248"/>
      <x:c r="HOO5892" s="248"/>
      <x:c r="HOP5892" s="248"/>
      <x:c r="HOQ5892" s="248"/>
      <x:c r="HOR5892" s="248"/>
      <x:c r="HOS5892" s="248"/>
      <x:c r="HOT5892" s="248"/>
      <x:c r="HOU5892" s="248"/>
      <x:c r="HOV5892" s="248"/>
      <x:c r="HOW5892" s="248"/>
      <x:c r="HOX5892" s="248"/>
      <x:c r="HOY5892" s="248"/>
      <x:c r="HOZ5892" s="248"/>
      <x:c r="HPA5892" s="248"/>
      <x:c r="HPB5892" s="248"/>
      <x:c r="HPC5892" s="248"/>
      <x:c r="HPD5892" s="248"/>
      <x:c r="HPE5892" s="248"/>
      <x:c r="HPF5892" s="248"/>
      <x:c r="HPG5892" s="248"/>
      <x:c r="HPH5892" s="248"/>
      <x:c r="HPI5892" s="248"/>
      <x:c r="HPJ5892" s="248"/>
      <x:c r="HPK5892" s="248"/>
      <x:c r="HPL5892" s="248"/>
      <x:c r="HPM5892" s="248"/>
      <x:c r="HPN5892" s="248"/>
      <x:c r="HPO5892" s="248"/>
      <x:c r="HPP5892" s="248"/>
      <x:c r="HPQ5892" s="248"/>
      <x:c r="HPR5892" s="248"/>
      <x:c r="HPS5892" s="248"/>
      <x:c r="HPT5892" s="248"/>
      <x:c r="HPU5892" s="248"/>
      <x:c r="HPV5892" s="248"/>
      <x:c r="HPW5892" s="248"/>
      <x:c r="HPX5892" s="248"/>
      <x:c r="HPY5892" s="248"/>
      <x:c r="HPZ5892" s="248"/>
      <x:c r="HQA5892" s="248"/>
      <x:c r="HQB5892" s="248"/>
      <x:c r="HQC5892" s="248"/>
      <x:c r="HQD5892" s="248"/>
      <x:c r="HQE5892" s="248"/>
      <x:c r="HQF5892" s="248"/>
      <x:c r="HQG5892" s="248"/>
      <x:c r="HQH5892" s="248"/>
      <x:c r="HQI5892" s="248"/>
      <x:c r="HQJ5892" s="248"/>
      <x:c r="HQK5892" s="248"/>
      <x:c r="HQL5892" s="248"/>
      <x:c r="HQM5892" s="248"/>
      <x:c r="HQN5892" s="248"/>
      <x:c r="HQO5892" s="248"/>
      <x:c r="HQP5892" s="248"/>
      <x:c r="HQQ5892" s="248"/>
      <x:c r="HQR5892" s="248"/>
      <x:c r="HQS5892" s="248"/>
      <x:c r="HQT5892" s="248"/>
      <x:c r="HQU5892" s="248"/>
      <x:c r="HQV5892" s="248"/>
      <x:c r="HQW5892" s="248"/>
      <x:c r="HQX5892" s="248"/>
      <x:c r="HQY5892" s="248"/>
      <x:c r="HQZ5892" s="248"/>
      <x:c r="HRA5892" s="248"/>
      <x:c r="HRB5892" s="248"/>
      <x:c r="HRC5892" s="248"/>
      <x:c r="HRD5892" s="248"/>
      <x:c r="HRE5892" s="248"/>
      <x:c r="HRF5892" s="248"/>
      <x:c r="HRG5892" s="248"/>
      <x:c r="HRH5892" s="248"/>
      <x:c r="HRI5892" s="248"/>
      <x:c r="HRJ5892" s="248"/>
      <x:c r="HRK5892" s="248"/>
      <x:c r="HRL5892" s="248"/>
      <x:c r="HRM5892" s="248"/>
      <x:c r="HRN5892" s="248"/>
      <x:c r="HRO5892" s="248"/>
      <x:c r="HRP5892" s="248"/>
      <x:c r="HRQ5892" s="248"/>
      <x:c r="HRR5892" s="248"/>
      <x:c r="HRS5892" s="248"/>
      <x:c r="HRT5892" s="248"/>
      <x:c r="HRU5892" s="248"/>
      <x:c r="HRV5892" s="248"/>
      <x:c r="HRW5892" s="248"/>
      <x:c r="HRX5892" s="248"/>
      <x:c r="HRY5892" s="248"/>
      <x:c r="HRZ5892" s="248"/>
      <x:c r="HSA5892" s="248"/>
      <x:c r="HSB5892" s="248"/>
      <x:c r="HSC5892" s="248"/>
      <x:c r="HSD5892" s="248"/>
      <x:c r="HSE5892" s="248"/>
      <x:c r="HSF5892" s="248"/>
      <x:c r="HSG5892" s="248"/>
      <x:c r="HSH5892" s="248"/>
      <x:c r="HSI5892" s="248"/>
      <x:c r="HSJ5892" s="248"/>
      <x:c r="HSK5892" s="248"/>
      <x:c r="HSL5892" s="248"/>
      <x:c r="HSM5892" s="248"/>
      <x:c r="HSN5892" s="248"/>
      <x:c r="HSO5892" s="248"/>
      <x:c r="HSP5892" s="248"/>
      <x:c r="HSQ5892" s="248"/>
      <x:c r="HSR5892" s="248"/>
      <x:c r="HSS5892" s="248"/>
      <x:c r="HST5892" s="248"/>
      <x:c r="HSU5892" s="248"/>
      <x:c r="HSV5892" s="248"/>
      <x:c r="HSW5892" s="248"/>
      <x:c r="HSX5892" s="248"/>
      <x:c r="HSY5892" s="248"/>
      <x:c r="HSZ5892" s="248"/>
      <x:c r="HTA5892" s="248"/>
      <x:c r="HTB5892" s="248"/>
      <x:c r="HTC5892" s="248"/>
      <x:c r="HTD5892" s="248"/>
      <x:c r="HTE5892" s="248"/>
      <x:c r="HTF5892" s="248"/>
      <x:c r="HTG5892" s="248"/>
      <x:c r="HTH5892" s="248"/>
      <x:c r="HTI5892" s="248"/>
      <x:c r="HTJ5892" s="248"/>
      <x:c r="HTK5892" s="248"/>
      <x:c r="HTL5892" s="248"/>
      <x:c r="HTM5892" s="248"/>
      <x:c r="HTN5892" s="248"/>
      <x:c r="HTO5892" s="248"/>
      <x:c r="HTP5892" s="248"/>
      <x:c r="HTQ5892" s="248"/>
      <x:c r="HTR5892" s="248"/>
      <x:c r="HTS5892" s="248"/>
      <x:c r="HTT5892" s="248"/>
      <x:c r="HTU5892" s="248"/>
      <x:c r="HTV5892" s="248"/>
      <x:c r="HTW5892" s="248"/>
      <x:c r="HTX5892" s="248"/>
      <x:c r="HTY5892" s="248"/>
      <x:c r="HTZ5892" s="248"/>
      <x:c r="HUA5892" s="248"/>
      <x:c r="HUB5892" s="248"/>
      <x:c r="HUC5892" s="248"/>
      <x:c r="HUD5892" s="248"/>
      <x:c r="HUE5892" s="248"/>
      <x:c r="HUF5892" s="248"/>
      <x:c r="HUG5892" s="248"/>
      <x:c r="HUH5892" s="248"/>
      <x:c r="HUI5892" s="248"/>
      <x:c r="HUJ5892" s="248"/>
      <x:c r="HUK5892" s="248"/>
      <x:c r="HUL5892" s="248"/>
      <x:c r="HUM5892" s="248"/>
      <x:c r="HUN5892" s="248"/>
      <x:c r="HUO5892" s="248"/>
      <x:c r="HUP5892" s="248"/>
      <x:c r="HUQ5892" s="248"/>
      <x:c r="HUR5892" s="248"/>
      <x:c r="HUS5892" s="248"/>
      <x:c r="HUT5892" s="248"/>
      <x:c r="HUU5892" s="248"/>
      <x:c r="HUV5892" s="248"/>
      <x:c r="HUW5892" s="248"/>
      <x:c r="HUX5892" s="248"/>
      <x:c r="HUY5892" s="248"/>
      <x:c r="HUZ5892" s="248"/>
      <x:c r="HVA5892" s="248"/>
      <x:c r="HVB5892" s="248"/>
      <x:c r="HVC5892" s="248"/>
      <x:c r="HVD5892" s="248"/>
      <x:c r="HVE5892" s="248"/>
      <x:c r="HVF5892" s="248"/>
      <x:c r="HVG5892" s="248"/>
      <x:c r="HVH5892" s="248"/>
      <x:c r="HVI5892" s="248"/>
      <x:c r="HVJ5892" s="248"/>
      <x:c r="HVK5892" s="248"/>
      <x:c r="HVL5892" s="248"/>
      <x:c r="HVM5892" s="248"/>
      <x:c r="HVN5892" s="248"/>
      <x:c r="HVO5892" s="248"/>
      <x:c r="HVP5892" s="248"/>
      <x:c r="HVQ5892" s="248"/>
      <x:c r="HVR5892" s="248"/>
      <x:c r="HVS5892" s="248"/>
      <x:c r="HVT5892" s="248"/>
      <x:c r="HVU5892" s="248"/>
      <x:c r="HVV5892" s="248"/>
      <x:c r="HVW5892" s="248"/>
      <x:c r="HVX5892" s="248"/>
      <x:c r="HVY5892" s="248"/>
      <x:c r="HVZ5892" s="248"/>
      <x:c r="HWA5892" s="248"/>
      <x:c r="HWB5892" s="248"/>
      <x:c r="HWC5892" s="248"/>
      <x:c r="HWD5892" s="248"/>
      <x:c r="HWE5892" s="248"/>
      <x:c r="HWF5892" s="248"/>
      <x:c r="HWG5892" s="248"/>
      <x:c r="HWH5892" s="248"/>
      <x:c r="HWI5892" s="248"/>
      <x:c r="HWJ5892" s="248"/>
      <x:c r="HWK5892" s="248"/>
      <x:c r="HWL5892" s="248"/>
      <x:c r="HWM5892" s="248"/>
      <x:c r="HWN5892" s="248"/>
      <x:c r="HWO5892" s="248"/>
      <x:c r="HWP5892" s="248"/>
      <x:c r="HWQ5892" s="248"/>
      <x:c r="HWR5892" s="248"/>
      <x:c r="HWS5892" s="248"/>
      <x:c r="HWT5892" s="248"/>
      <x:c r="HWU5892" s="248"/>
      <x:c r="HWV5892" s="248"/>
      <x:c r="HWW5892" s="248"/>
      <x:c r="HWX5892" s="248"/>
      <x:c r="HWY5892" s="248"/>
      <x:c r="HWZ5892" s="248"/>
      <x:c r="HXA5892" s="248"/>
      <x:c r="HXB5892" s="248"/>
      <x:c r="HXC5892" s="248"/>
      <x:c r="HXD5892" s="248"/>
      <x:c r="HXE5892" s="248"/>
      <x:c r="HXF5892" s="248"/>
      <x:c r="HXG5892" s="248"/>
      <x:c r="HXH5892" s="248"/>
      <x:c r="HXI5892" s="248"/>
      <x:c r="HXJ5892" s="248"/>
      <x:c r="HXK5892" s="248"/>
      <x:c r="HXL5892" s="248"/>
      <x:c r="HXM5892" s="248"/>
      <x:c r="HXN5892" s="248"/>
      <x:c r="HXO5892" s="248"/>
      <x:c r="HXP5892" s="248"/>
      <x:c r="HXQ5892" s="248"/>
      <x:c r="HXR5892" s="248"/>
      <x:c r="HXS5892" s="248"/>
      <x:c r="HXT5892" s="248"/>
      <x:c r="HXU5892" s="248"/>
      <x:c r="HXV5892" s="248"/>
      <x:c r="HXW5892" s="248"/>
      <x:c r="HXX5892" s="248"/>
      <x:c r="HXY5892" s="248"/>
      <x:c r="HXZ5892" s="248"/>
      <x:c r="HYA5892" s="248"/>
      <x:c r="HYB5892" s="248"/>
      <x:c r="HYC5892" s="248"/>
      <x:c r="HYD5892" s="248"/>
      <x:c r="HYE5892" s="248"/>
      <x:c r="HYF5892" s="248"/>
      <x:c r="HYG5892" s="248"/>
      <x:c r="HYH5892" s="248"/>
      <x:c r="HYI5892" s="248"/>
      <x:c r="HYJ5892" s="248"/>
      <x:c r="HYK5892" s="248"/>
      <x:c r="HYL5892" s="248"/>
      <x:c r="HYM5892" s="248"/>
      <x:c r="HYN5892" s="248"/>
      <x:c r="HYO5892" s="248"/>
      <x:c r="HYP5892" s="248"/>
      <x:c r="HYQ5892" s="248"/>
      <x:c r="HYR5892" s="248"/>
      <x:c r="HYS5892" s="248"/>
      <x:c r="HYT5892" s="248"/>
      <x:c r="HYU5892" s="248"/>
      <x:c r="HYV5892" s="248"/>
      <x:c r="HYW5892" s="248"/>
      <x:c r="HYX5892" s="248"/>
      <x:c r="HYY5892" s="248"/>
      <x:c r="HYZ5892" s="248"/>
      <x:c r="HZA5892" s="248"/>
      <x:c r="HZB5892" s="248"/>
      <x:c r="HZC5892" s="248"/>
      <x:c r="HZD5892" s="248"/>
      <x:c r="HZE5892" s="248"/>
      <x:c r="HZF5892" s="248"/>
      <x:c r="HZG5892" s="248"/>
      <x:c r="HZH5892" s="248"/>
      <x:c r="HZI5892" s="248"/>
      <x:c r="HZJ5892" s="248"/>
      <x:c r="HZK5892" s="248"/>
      <x:c r="HZL5892" s="248"/>
      <x:c r="HZM5892" s="248"/>
      <x:c r="HZN5892" s="248"/>
      <x:c r="HZO5892" s="248"/>
      <x:c r="HZP5892" s="248"/>
      <x:c r="HZQ5892" s="248"/>
      <x:c r="HZR5892" s="248"/>
      <x:c r="HZS5892" s="248"/>
      <x:c r="HZT5892" s="248"/>
      <x:c r="HZU5892" s="248"/>
      <x:c r="HZV5892" s="248"/>
      <x:c r="HZW5892" s="248"/>
      <x:c r="HZX5892" s="248"/>
      <x:c r="HZY5892" s="248"/>
      <x:c r="HZZ5892" s="248"/>
      <x:c r="IAA5892" s="248"/>
      <x:c r="IAB5892" s="248"/>
      <x:c r="IAC5892" s="248"/>
      <x:c r="IAD5892" s="248"/>
      <x:c r="IAE5892" s="248"/>
      <x:c r="IAF5892" s="248"/>
      <x:c r="IAG5892" s="248"/>
      <x:c r="IAH5892" s="248"/>
      <x:c r="IAI5892" s="248"/>
      <x:c r="IAJ5892" s="248"/>
      <x:c r="IAK5892" s="248"/>
      <x:c r="IAL5892" s="248"/>
      <x:c r="IAM5892" s="248"/>
      <x:c r="IAN5892" s="248"/>
      <x:c r="IAO5892" s="248"/>
      <x:c r="IAP5892" s="248"/>
      <x:c r="IAQ5892" s="248"/>
      <x:c r="IAR5892" s="248"/>
      <x:c r="IAS5892" s="248"/>
      <x:c r="IAT5892" s="248"/>
      <x:c r="IAU5892" s="248"/>
      <x:c r="IAV5892" s="248"/>
      <x:c r="IAW5892" s="248"/>
      <x:c r="IAX5892" s="248"/>
      <x:c r="IAY5892" s="248"/>
      <x:c r="IAZ5892" s="248"/>
      <x:c r="IBA5892" s="248"/>
      <x:c r="IBB5892" s="248"/>
      <x:c r="IBC5892" s="248"/>
      <x:c r="IBD5892" s="248"/>
      <x:c r="IBE5892" s="248"/>
      <x:c r="IBF5892" s="248"/>
      <x:c r="IBG5892" s="248"/>
      <x:c r="IBH5892" s="248"/>
      <x:c r="IBI5892" s="248"/>
      <x:c r="IBJ5892" s="248"/>
      <x:c r="IBK5892" s="248"/>
      <x:c r="IBL5892" s="248"/>
      <x:c r="IBM5892" s="248"/>
      <x:c r="IBN5892" s="248"/>
      <x:c r="IBO5892" s="248"/>
      <x:c r="IBP5892" s="248"/>
      <x:c r="IBQ5892" s="248"/>
      <x:c r="IBR5892" s="248"/>
      <x:c r="IBS5892" s="248"/>
      <x:c r="IBT5892" s="248"/>
      <x:c r="IBU5892" s="248"/>
      <x:c r="IBV5892" s="248"/>
      <x:c r="IBW5892" s="248"/>
      <x:c r="IBX5892" s="248"/>
      <x:c r="IBY5892" s="248"/>
      <x:c r="IBZ5892" s="248"/>
      <x:c r="ICA5892" s="248"/>
      <x:c r="ICB5892" s="248"/>
      <x:c r="ICC5892" s="248"/>
      <x:c r="ICD5892" s="248"/>
      <x:c r="ICE5892" s="248"/>
      <x:c r="ICF5892" s="248"/>
      <x:c r="ICG5892" s="248"/>
      <x:c r="ICH5892" s="248"/>
      <x:c r="ICI5892" s="248"/>
      <x:c r="ICJ5892" s="248"/>
      <x:c r="ICK5892" s="248"/>
      <x:c r="ICL5892" s="248"/>
      <x:c r="ICM5892" s="248"/>
      <x:c r="ICN5892" s="248"/>
      <x:c r="ICO5892" s="248"/>
      <x:c r="ICP5892" s="248"/>
      <x:c r="ICQ5892" s="248"/>
      <x:c r="ICR5892" s="248"/>
      <x:c r="ICS5892" s="248"/>
      <x:c r="ICT5892" s="248"/>
      <x:c r="ICU5892" s="248"/>
      <x:c r="ICV5892" s="248"/>
      <x:c r="ICW5892" s="248"/>
      <x:c r="ICX5892" s="248"/>
      <x:c r="ICY5892" s="248"/>
      <x:c r="ICZ5892" s="248"/>
      <x:c r="IDA5892" s="248"/>
      <x:c r="IDB5892" s="248"/>
      <x:c r="IDC5892" s="248"/>
      <x:c r="IDD5892" s="248"/>
      <x:c r="IDE5892" s="248"/>
      <x:c r="IDF5892" s="248"/>
      <x:c r="IDG5892" s="248"/>
      <x:c r="IDH5892" s="248"/>
      <x:c r="IDI5892" s="248"/>
      <x:c r="IDJ5892" s="248"/>
      <x:c r="IDK5892" s="248"/>
      <x:c r="IDL5892" s="248"/>
      <x:c r="IDM5892" s="248"/>
      <x:c r="IDN5892" s="248"/>
      <x:c r="IDO5892" s="248"/>
      <x:c r="IDP5892" s="248"/>
      <x:c r="IDQ5892" s="248"/>
      <x:c r="IDR5892" s="248"/>
      <x:c r="IDS5892" s="248"/>
      <x:c r="IDT5892" s="248"/>
      <x:c r="IDU5892" s="248"/>
      <x:c r="IDV5892" s="248"/>
      <x:c r="IDW5892" s="248"/>
      <x:c r="IDX5892" s="248"/>
      <x:c r="IDY5892" s="248"/>
      <x:c r="IDZ5892" s="248"/>
      <x:c r="IEA5892" s="248"/>
      <x:c r="IEB5892" s="248"/>
      <x:c r="IEC5892" s="248"/>
      <x:c r="IED5892" s="248"/>
      <x:c r="IEE5892" s="248"/>
      <x:c r="IEF5892" s="248"/>
      <x:c r="IEG5892" s="248"/>
      <x:c r="IEH5892" s="248"/>
      <x:c r="IEI5892" s="248"/>
      <x:c r="IEJ5892" s="248"/>
      <x:c r="IEK5892" s="248"/>
      <x:c r="IEL5892" s="248"/>
      <x:c r="IEM5892" s="248"/>
      <x:c r="IEN5892" s="248"/>
      <x:c r="IEO5892" s="248"/>
      <x:c r="IEP5892" s="248"/>
      <x:c r="IEQ5892" s="248"/>
      <x:c r="IER5892" s="248"/>
      <x:c r="IES5892" s="248"/>
      <x:c r="IET5892" s="248"/>
      <x:c r="IEU5892" s="248"/>
      <x:c r="IEV5892" s="248"/>
      <x:c r="IEW5892" s="248"/>
      <x:c r="IEX5892" s="248"/>
      <x:c r="IEY5892" s="248"/>
      <x:c r="IEZ5892" s="248"/>
      <x:c r="IFA5892" s="248"/>
      <x:c r="IFB5892" s="248"/>
      <x:c r="IFC5892" s="248"/>
      <x:c r="IFD5892" s="248"/>
      <x:c r="IFE5892" s="248"/>
      <x:c r="IFF5892" s="248"/>
      <x:c r="IFG5892" s="248"/>
      <x:c r="IFH5892" s="248"/>
      <x:c r="IFI5892" s="248"/>
      <x:c r="IFJ5892" s="248"/>
      <x:c r="IFK5892" s="248"/>
      <x:c r="IFL5892" s="248"/>
      <x:c r="IFM5892" s="248"/>
      <x:c r="IFN5892" s="248"/>
      <x:c r="IFO5892" s="248"/>
      <x:c r="IFP5892" s="248"/>
      <x:c r="IFQ5892" s="248"/>
      <x:c r="IFR5892" s="248"/>
      <x:c r="IFS5892" s="248"/>
      <x:c r="IFT5892" s="248"/>
      <x:c r="IFU5892" s="248"/>
      <x:c r="IFV5892" s="248"/>
      <x:c r="IFW5892" s="248"/>
      <x:c r="IFX5892" s="248"/>
      <x:c r="IFY5892" s="248"/>
      <x:c r="IFZ5892" s="248"/>
      <x:c r="IGA5892" s="248"/>
      <x:c r="IGB5892" s="248"/>
      <x:c r="IGC5892" s="248"/>
      <x:c r="IGD5892" s="248"/>
      <x:c r="IGE5892" s="248"/>
      <x:c r="IGF5892" s="248"/>
      <x:c r="IGG5892" s="248"/>
      <x:c r="IGH5892" s="248"/>
      <x:c r="IGI5892" s="248"/>
      <x:c r="IGJ5892" s="248"/>
      <x:c r="IGK5892" s="248"/>
      <x:c r="IGL5892" s="248"/>
      <x:c r="IGM5892" s="248"/>
      <x:c r="IGN5892" s="248"/>
      <x:c r="IGO5892" s="248"/>
      <x:c r="IGP5892" s="248"/>
      <x:c r="IGQ5892" s="248"/>
      <x:c r="IGR5892" s="248"/>
      <x:c r="IGS5892" s="248"/>
      <x:c r="IGT5892" s="248"/>
      <x:c r="IGU5892" s="248"/>
      <x:c r="IGV5892" s="248"/>
      <x:c r="IGW5892" s="248"/>
      <x:c r="IGX5892" s="248"/>
      <x:c r="IGY5892" s="248"/>
      <x:c r="IGZ5892" s="248"/>
      <x:c r="IHA5892" s="248"/>
      <x:c r="IHB5892" s="248"/>
      <x:c r="IHC5892" s="248"/>
      <x:c r="IHD5892" s="248"/>
      <x:c r="IHE5892" s="248"/>
      <x:c r="IHF5892" s="248"/>
      <x:c r="IHG5892" s="248"/>
      <x:c r="IHH5892" s="248"/>
      <x:c r="IHI5892" s="248"/>
      <x:c r="IHJ5892" s="248"/>
      <x:c r="IHK5892" s="248"/>
      <x:c r="IHL5892" s="248"/>
      <x:c r="IHM5892" s="248"/>
      <x:c r="IHN5892" s="248"/>
      <x:c r="IHO5892" s="248"/>
      <x:c r="IHP5892" s="248"/>
      <x:c r="IHQ5892" s="248"/>
      <x:c r="IHR5892" s="248"/>
      <x:c r="IHS5892" s="248"/>
      <x:c r="IHT5892" s="248"/>
      <x:c r="IHU5892" s="248"/>
      <x:c r="IHV5892" s="248"/>
      <x:c r="IHW5892" s="248"/>
      <x:c r="IHX5892" s="248"/>
      <x:c r="IHY5892" s="248"/>
      <x:c r="IHZ5892" s="248"/>
      <x:c r="IIA5892" s="248"/>
      <x:c r="IIB5892" s="248"/>
      <x:c r="IIC5892" s="248"/>
      <x:c r="IID5892" s="248"/>
      <x:c r="IIE5892" s="248"/>
      <x:c r="IIF5892" s="248"/>
      <x:c r="IIG5892" s="248"/>
      <x:c r="IIH5892" s="248"/>
      <x:c r="III5892" s="248"/>
      <x:c r="IIJ5892" s="248"/>
      <x:c r="IIK5892" s="248"/>
      <x:c r="IIL5892" s="248"/>
      <x:c r="IIM5892" s="248"/>
      <x:c r="IIN5892" s="248"/>
      <x:c r="IIO5892" s="248"/>
      <x:c r="IIP5892" s="248"/>
      <x:c r="IIQ5892" s="248"/>
      <x:c r="IIR5892" s="248"/>
      <x:c r="IIS5892" s="248"/>
      <x:c r="IIT5892" s="248"/>
      <x:c r="IIU5892" s="248"/>
      <x:c r="IIV5892" s="248"/>
      <x:c r="IIW5892" s="248"/>
      <x:c r="IIX5892" s="248"/>
      <x:c r="IIY5892" s="248"/>
      <x:c r="IIZ5892" s="248"/>
      <x:c r="IJA5892" s="248"/>
      <x:c r="IJB5892" s="248"/>
      <x:c r="IJC5892" s="248"/>
      <x:c r="IJD5892" s="248"/>
      <x:c r="IJE5892" s="248"/>
      <x:c r="IJF5892" s="248"/>
      <x:c r="IJG5892" s="248"/>
      <x:c r="IJH5892" s="248"/>
      <x:c r="IJI5892" s="248"/>
      <x:c r="IJJ5892" s="248"/>
      <x:c r="IJK5892" s="248"/>
      <x:c r="IJL5892" s="248"/>
      <x:c r="IJM5892" s="248"/>
      <x:c r="IJN5892" s="248"/>
      <x:c r="IJO5892" s="248"/>
      <x:c r="IJP5892" s="248"/>
      <x:c r="IJQ5892" s="248"/>
      <x:c r="IJR5892" s="248"/>
      <x:c r="IJS5892" s="248"/>
      <x:c r="IJT5892" s="248"/>
      <x:c r="IJU5892" s="248"/>
      <x:c r="IJV5892" s="248"/>
      <x:c r="IJW5892" s="248"/>
      <x:c r="IJX5892" s="248"/>
      <x:c r="IJY5892" s="248"/>
      <x:c r="IJZ5892" s="248"/>
      <x:c r="IKA5892" s="248"/>
      <x:c r="IKB5892" s="248"/>
      <x:c r="IKC5892" s="248"/>
      <x:c r="IKD5892" s="248"/>
      <x:c r="IKE5892" s="248"/>
      <x:c r="IKF5892" s="248"/>
      <x:c r="IKG5892" s="248"/>
      <x:c r="IKH5892" s="248"/>
      <x:c r="IKI5892" s="248"/>
      <x:c r="IKJ5892" s="248"/>
      <x:c r="IKK5892" s="248"/>
      <x:c r="IKL5892" s="248"/>
      <x:c r="IKM5892" s="248"/>
      <x:c r="IKN5892" s="248"/>
      <x:c r="IKO5892" s="248"/>
      <x:c r="IKP5892" s="248"/>
      <x:c r="IKQ5892" s="248"/>
      <x:c r="IKR5892" s="248"/>
      <x:c r="IKS5892" s="248"/>
      <x:c r="IKT5892" s="248"/>
      <x:c r="IKU5892" s="248"/>
      <x:c r="IKV5892" s="248"/>
      <x:c r="IKW5892" s="248"/>
      <x:c r="IKX5892" s="248"/>
      <x:c r="IKY5892" s="248"/>
      <x:c r="IKZ5892" s="248"/>
      <x:c r="ILA5892" s="248"/>
      <x:c r="ILB5892" s="248"/>
      <x:c r="ILC5892" s="248"/>
      <x:c r="ILD5892" s="248"/>
      <x:c r="ILE5892" s="248"/>
      <x:c r="ILF5892" s="248"/>
      <x:c r="ILG5892" s="248"/>
      <x:c r="ILH5892" s="248"/>
      <x:c r="ILI5892" s="248"/>
      <x:c r="ILJ5892" s="248"/>
      <x:c r="ILK5892" s="248"/>
      <x:c r="ILL5892" s="248"/>
      <x:c r="ILM5892" s="248"/>
      <x:c r="ILN5892" s="248"/>
      <x:c r="ILO5892" s="248"/>
      <x:c r="ILP5892" s="248"/>
      <x:c r="ILQ5892" s="248"/>
      <x:c r="ILR5892" s="248"/>
      <x:c r="ILS5892" s="248"/>
      <x:c r="ILT5892" s="248"/>
      <x:c r="ILU5892" s="248"/>
      <x:c r="ILV5892" s="248"/>
      <x:c r="ILW5892" s="248"/>
      <x:c r="ILX5892" s="248"/>
      <x:c r="ILY5892" s="248"/>
      <x:c r="ILZ5892" s="248"/>
      <x:c r="IMA5892" s="248"/>
      <x:c r="IMB5892" s="248"/>
      <x:c r="IMC5892" s="248"/>
      <x:c r="IMD5892" s="248"/>
      <x:c r="IME5892" s="248"/>
      <x:c r="IMF5892" s="248"/>
      <x:c r="IMG5892" s="248"/>
      <x:c r="IMH5892" s="248"/>
      <x:c r="IMI5892" s="248"/>
      <x:c r="IMJ5892" s="248"/>
      <x:c r="IMK5892" s="248"/>
      <x:c r="IML5892" s="248"/>
      <x:c r="IMM5892" s="248"/>
      <x:c r="IMN5892" s="248"/>
      <x:c r="IMO5892" s="248"/>
      <x:c r="IMP5892" s="248"/>
      <x:c r="IMQ5892" s="248"/>
      <x:c r="IMR5892" s="248"/>
      <x:c r="IMS5892" s="248"/>
      <x:c r="IMT5892" s="248"/>
      <x:c r="IMU5892" s="248"/>
      <x:c r="IMV5892" s="248"/>
      <x:c r="IMW5892" s="248"/>
      <x:c r="IMX5892" s="248"/>
      <x:c r="IMY5892" s="248"/>
      <x:c r="IMZ5892" s="248"/>
      <x:c r="INA5892" s="248"/>
      <x:c r="INB5892" s="248"/>
      <x:c r="INC5892" s="248"/>
      <x:c r="IND5892" s="248"/>
      <x:c r="INE5892" s="248"/>
      <x:c r="INF5892" s="248"/>
      <x:c r="ING5892" s="248"/>
      <x:c r="INH5892" s="248"/>
      <x:c r="INI5892" s="248"/>
      <x:c r="INJ5892" s="248"/>
      <x:c r="INK5892" s="248"/>
      <x:c r="INL5892" s="248"/>
      <x:c r="INM5892" s="248"/>
      <x:c r="INN5892" s="248"/>
      <x:c r="INO5892" s="248"/>
      <x:c r="INP5892" s="248"/>
      <x:c r="INQ5892" s="248"/>
      <x:c r="INR5892" s="248"/>
      <x:c r="INS5892" s="248"/>
      <x:c r="INT5892" s="248"/>
      <x:c r="INU5892" s="248"/>
      <x:c r="INV5892" s="248"/>
      <x:c r="INW5892" s="248"/>
      <x:c r="INX5892" s="248"/>
      <x:c r="INY5892" s="248"/>
      <x:c r="INZ5892" s="248"/>
      <x:c r="IOA5892" s="248"/>
      <x:c r="IOB5892" s="248"/>
      <x:c r="IOC5892" s="248"/>
      <x:c r="IOD5892" s="248"/>
      <x:c r="IOE5892" s="248"/>
      <x:c r="IOF5892" s="248"/>
      <x:c r="IOG5892" s="248"/>
      <x:c r="IOH5892" s="248"/>
      <x:c r="IOI5892" s="248"/>
      <x:c r="IOJ5892" s="248"/>
      <x:c r="IOK5892" s="248"/>
      <x:c r="IOL5892" s="248"/>
      <x:c r="IOM5892" s="248"/>
      <x:c r="ION5892" s="248"/>
      <x:c r="IOO5892" s="248"/>
      <x:c r="IOP5892" s="248"/>
      <x:c r="IOQ5892" s="248"/>
      <x:c r="IOR5892" s="248"/>
      <x:c r="IOS5892" s="248"/>
      <x:c r="IOT5892" s="248"/>
      <x:c r="IOU5892" s="248"/>
      <x:c r="IOV5892" s="248"/>
      <x:c r="IOW5892" s="248"/>
      <x:c r="IOX5892" s="248"/>
      <x:c r="IOY5892" s="248"/>
      <x:c r="IOZ5892" s="248"/>
      <x:c r="IPA5892" s="248"/>
      <x:c r="IPB5892" s="248"/>
      <x:c r="IPC5892" s="248"/>
      <x:c r="IPD5892" s="248"/>
      <x:c r="IPE5892" s="248"/>
      <x:c r="IPF5892" s="248"/>
      <x:c r="IPG5892" s="248"/>
      <x:c r="IPH5892" s="248"/>
      <x:c r="IPI5892" s="248"/>
      <x:c r="IPJ5892" s="248"/>
      <x:c r="IPK5892" s="248"/>
      <x:c r="IPL5892" s="248"/>
      <x:c r="IPM5892" s="248"/>
      <x:c r="IPN5892" s="248"/>
      <x:c r="IPO5892" s="248"/>
      <x:c r="IPP5892" s="248"/>
      <x:c r="IPQ5892" s="248"/>
      <x:c r="IPR5892" s="248"/>
      <x:c r="IPS5892" s="248"/>
      <x:c r="IPT5892" s="248"/>
      <x:c r="IPU5892" s="248"/>
      <x:c r="IPV5892" s="248"/>
      <x:c r="IPW5892" s="248"/>
      <x:c r="IPX5892" s="248"/>
      <x:c r="IPY5892" s="248"/>
      <x:c r="IPZ5892" s="248"/>
      <x:c r="IQA5892" s="248"/>
      <x:c r="IQB5892" s="248"/>
      <x:c r="IQC5892" s="248"/>
      <x:c r="IQD5892" s="248"/>
      <x:c r="IQE5892" s="248"/>
      <x:c r="IQF5892" s="248"/>
      <x:c r="IQG5892" s="248"/>
      <x:c r="IQH5892" s="248"/>
      <x:c r="IQI5892" s="248"/>
      <x:c r="IQJ5892" s="248"/>
      <x:c r="IQK5892" s="248"/>
      <x:c r="IQL5892" s="248"/>
      <x:c r="IQM5892" s="248"/>
      <x:c r="IQN5892" s="248"/>
      <x:c r="IQO5892" s="248"/>
      <x:c r="IQP5892" s="248"/>
      <x:c r="IQQ5892" s="248"/>
      <x:c r="IQR5892" s="248"/>
      <x:c r="IQS5892" s="248"/>
      <x:c r="IQT5892" s="248"/>
      <x:c r="IQU5892" s="248"/>
      <x:c r="IQV5892" s="248"/>
      <x:c r="IQW5892" s="248"/>
      <x:c r="IQX5892" s="248"/>
      <x:c r="IQY5892" s="248"/>
      <x:c r="IQZ5892" s="248"/>
      <x:c r="IRA5892" s="248"/>
      <x:c r="IRB5892" s="248"/>
      <x:c r="IRC5892" s="248"/>
      <x:c r="IRD5892" s="248"/>
      <x:c r="IRE5892" s="248"/>
      <x:c r="IRF5892" s="248"/>
      <x:c r="IRG5892" s="248"/>
      <x:c r="IRH5892" s="248"/>
      <x:c r="IRI5892" s="248"/>
      <x:c r="IRJ5892" s="248"/>
      <x:c r="IRK5892" s="248"/>
      <x:c r="IRL5892" s="248"/>
      <x:c r="IRM5892" s="248"/>
      <x:c r="IRN5892" s="248"/>
      <x:c r="IRO5892" s="248"/>
      <x:c r="IRP5892" s="248"/>
      <x:c r="IRQ5892" s="248"/>
      <x:c r="IRR5892" s="248"/>
      <x:c r="IRS5892" s="248"/>
      <x:c r="IRT5892" s="248"/>
      <x:c r="IRU5892" s="248"/>
      <x:c r="IRV5892" s="248"/>
      <x:c r="IRW5892" s="248"/>
      <x:c r="IRX5892" s="248"/>
      <x:c r="IRY5892" s="248"/>
      <x:c r="IRZ5892" s="248"/>
      <x:c r="ISA5892" s="248"/>
      <x:c r="ISB5892" s="248"/>
      <x:c r="ISC5892" s="248"/>
      <x:c r="ISD5892" s="248"/>
      <x:c r="ISE5892" s="248"/>
      <x:c r="ISF5892" s="248"/>
      <x:c r="ISG5892" s="248"/>
      <x:c r="ISH5892" s="248"/>
      <x:c r="ISI5892" s="248"/>
      <x:c r="ISJ5892" s="248"/>
      <x:c r="ISK5892" s="248"/>
      <x:c r="ISL5892" s="248"/>
      <x:c r="ISM5892" s="248"/>
      <x:c r="ISN5892" s="248"/>
      <x:c r="ISO5892" s="248"/>
      <x:c r="ISP5892" s="248"/>
      <x:c r="ISQ5892" s="248"/>
      <x:c r="ISR5892" s="248"/>
      <x:c r="ISS5892" s="248"/>
      <x:c r="IST5892" s="248"/>
      <x:c r="ISU5892" s="248"/>
      <x:c r="ISV5892" s="248"/>
      <x:c r="ISW5892" s="248"/>
      <x:c r="ISX5892" s="248"/>
      <x:c r="ISY5892" s="248"/>
      <x:c r="ISZ5892" s="248"/>
      <x:c r="ITA5892" s="248"/>
      <x:c r="ITB5892" s="248"/>
      <x:c r="ITC5892" s="248"/>
      <x:c r="ITD5892" s="248"/>
      <x:c r="ITE5892" s="248"/>
      <x:c r="ITF5892" s="248"/>
      <x:c r="ITG5892" s="248"/>
      <x:c r="ITH5892" s="248"/>
      <x:c r="ITI5892" s="248"/>
      <x:c r="ITJ5892" s="248"/>
      <x:c r="ITK5892" s="248"/>
      <x:c r="ITL5892" s="248"/>
      <x:c r="ITM5892" s="248"/>
      <x:c r="ITN5892" s="248"/>
      <x:c r="ITO5892" s="248"/>
      <x:c r="ITP5892" s="248"/>
      <x:c r="ITQ5892" s="248"/>
      <x:c r="ITR5892" s="248"/>
      <x:c r="ITS5892" s="248"/>
      <x:c r="ITT5892" s="248"/>
      <x:c r="ITU5892" s="248"/>
      <x:c r="ITV5892" s="248"/>
      <x:c r="ITW5892" s="248"/>
      <x:c r="ITX5892" s="248"/>
      <x:c r="ITY5892" s="248"/>
      <x:c r="ITZ5892" s="248"/>
      <x:c r="IUA5892" s="248"/>
      <x:c r="IUB5892" s="248"/>
      <x:c r="IUC5892" s="248"/>
      <x:c r="IUD5892" s="248"/>
      <x:c r="IUE5892" s="248"/>
      <x:c r="IUF5892" s="248"/>
      <x:c r="IUG5892" s="248"/>
      <x:c r="IUH5892" s="248"/>
      <x:c r="IUI5892" s="248"/>
      <x:c r="IUJ5892" s="248"/>
      <x:c r="IUK5892" s="248"/>
      <x:c r="IUL5892" s="248"/>
      <x:c r="IUM5892" s="248"/>
      <x:c r="IUN5892" s="248"/>
      <x:c r="IUO5892" s="248"/>
      <x:c r="IUP5892" s="248"/>
      <x:c r="IUQ5892" s="248"/>
      <x:c r="IUR5892" s="248"/>
      <x:c r="IUS5892" s="248"/>
      <x:c r="IUT5892" s="248"/>
      <x:c r="IUU5892" s="248"/>
      <x:c r="IUV5892" s="248"/>
      <x:c r="IUW5892" s="248"/>
      <x:c r="IUX5892" s="248"/>
      <x:c r="IUY5892" s="248"/>
      <x:c r="IUZ5892" s="248"/>
      <x:c r="IVA5892" s="248"/>
      <x:c r="IVB5892" s="248"/>
      <x:c r="IVC5892" s="248"/>
      <x:c r="IVD5892" s="248"/>
      <x:c r="IVE5892" s="248"/>
      <x:c r="IVF5892" s="248"/>
      <x:c r="IVG5892" s="248"/>
      <x:c r="IVH5892" s="248"/>
      <x:c r="IVI5892" s="248"/>
      <x:c r="IVJ5892" s="248"/>
      <x:c r="IVK5892" s="248"/>
      <x:c r="IVL5892" s="248"/>
      <x:c r="IVM5892" s="248"/>
      <x:c r="IVN5892" s="248"/>
      <x:c r="IVO5892" s="248"/>
      <x:c r="IVP5892" s="248"/>
      <x:c r="IVQ5892" s="248"/>
      <x:c r="IVR5892" s="248"/>
      <x:c r="IVS5892" s="248"/>
      <x:c r="IVT5892" s="248"/>
      <x:c r="IVU5892" s="248"/>
      <x:c r="IVV5892" s="248"/>
      <x:c r="IVW5892" s="248"/>
      <x:c r="IVX5892" s="248"/>
      <x:c r="IVY5892" s="248"/>
      <x:c r="IVZ5892" s="248"/>
      <x:c r="IWA5892" s="248"/>
      <x:c r="IWB5892" s="248"/>
      <x:c r="IWC5892" s="248"/>
      <x:c r="IWD5892" s="248"/>
      <x:c r="IWE5892" s="248"/>
      <x:c r="IWF5892" s="248"/>
      <x:c r="IWG5892" s="248"/>
      <x:c r="IWH5892" s="248"/>
      <x:c r="IWI5892" s="248"/>
      <x:c r="IWJ5892" s="248"/>
      <x:c r="IWK5892" s="248"/>
      <x:c r="IWL5892" s="248"/>
      <x:c r="IWM5892" s="248"/>
      <x:c r="IWN5892" s="248"/>
      <x:c r="IWO5892" s="248"/>
      <x:c r="IWP5892" s="248"/>
      <x:c r="IWQ5892" s="248"/>
      <x:c r="IWR5892" s="248"/>
      <x:c r="IWS5892" s="248"/>
      <x:c r="IWT5892" s="248"/>
      <x:c r="IWU5892" s="248"/>
      <x:c r="IWV5892" s="248"/>
      <x:c r="IWW5892" s="248"/>
      <x:c r="IWX5892" s="248"/>
      <x:c r="IWY5892" s="248"/>
      <x:c r="IWZ5892" s="248"/>
      <x:c r="IXA5892" s="248"/>
      <x:c r="IXB5892" s="248"/>
      <x:c r="IXC5892" s="248"/>
      <x:c r="IXD5892" s="248"/>
      <x:c r="IXE5892" s="248"/>
      <x:c r="IXF5892" s="248"/>
      <x:c r="IXG5892" s="248"/>
      <x:c r="IXH5892" s="248"/>
      <x:c r="IXI5892" s="248"/>
      <x:c r="IXJ5892" s="248"/>
      <x:c r="IXK5892" s="248"/>
      <x:c r="IXL5892" s="248"/>
      <x:c r="IXM5892" s="248"/>
      <x:c r="IXN5892" s="248"/>
      <x:c r="IXO5892" s="248"/>
      <x:c r="IXP5892" s="248"/>
      <x:c r="IXQ5892" s="248"/>
      <x:c r="IXR5892" s="248"/>
      <x:c r="IXS5892" s="248"/>
      <x:c r="IXT5892" s="248"/>
      <x:c r="IXU5892" s="248"/>
      <x:c r="IXV5892" s="248"/>
      <x:c r="IXW5892" s="248"/>
      <x:c r="IXX5892" s="248"/>
      <x:c r="IXY5892" s="248"/>
      <x:c r="IXZ5892" s="248"/>
      <x:c r="IYA5892" s="248"/>
      <x:c r="IYB5892" s="248"/>
      <x:c r="IYC5892" s="248"/>
      <x:c r="IYD5892" s="248"/>
      <x:c r="IYE5892" s="248"/>
      <x:c r="IYF5892" s="248"/>
      <x:c r="IYG5892" s="248"/>
      <x:c r="IYH5892" s="248"/>
      <x:c r="IYI5892" s="248"/>
      <x:c r="IYJ5892" s="248"/>
      <x:c r="IYK5892" s="248"/>
      <x:c r="IYL5892" s="248"/>
      <x:c r="IYM5892" s="248"/>
      <x:c r="IYN5892" s="248"/>
      <x:c r="IYO5892" s="248"/>
      <x:c r="IYP5892" s="248"/>
      <x:c r="IYQ5892" s="248"/>
      <x:c r="IYR5892" s="248"/>
      <x:c r="IYS5892" s="248"/>
      <x:c r="IYT5892" s="248"/>
      <x:c r="IYU5892" s="248"/>
      <x:c r="IYV5892" s="248"/>
      <x:c r="IYW5892" s="248"/>
      <x:c r="IYX5892" s="248"/>
      <x:c r="IYY5892" s="248"/>
      <x:c r="IYZ5892" s="248"/>
      <x:c r="IZA5892" s="248"/>
      <x:c r="IZB5892" s="248"/>
      <x:c r="IZC5892" s="248"/>
      <x:c r="IZD5892" s="248"/>
      <x:c r="IZE5892" s="248"/>
      <x:c r="IZF5892" s="248"/>
      <x:c r="IZG5892" s="248"/>
      <x:c r="IZH5892" s="248"/>
      <x:c r="IZI5892" s="248"/>
      <x:c r="IZJ5892" s="248"/>
      <x:c r="IZK5892" s="248"/>
      <x:c r="IZL5892" s="248"/>
      <x:c r="IZM5892" s="248"/>
      <x:c r="IZN5892" s="248"/>
      <x:c r="IZO5892" s="248"/>
      <x:c r="IZP5892" s="248"/>
      <x:c r="IZQ5892" s="248"/>
      <x:c r="IZR5892" s="248"/>
      <x:c r="IZS5892" s="248"/>
      <x:c r="IZT5892" s="248"/>
      <x:c r="IZU5892" s="248"/>
      <x:c r="IZV5892" s="248"/>
      <x:c r="IZW5892" s="248"/>
      <x:c r="IZX5892" s="248"/>
      <x:c r="IZY5892" s="248"/>
      <x:c r="IZZ5892" s="248"/>
      <x:c r="JAA5892" s="248"/>
      <x:c r="JAB5892" s="248"/>
      <x:c r="JAC5892" s="248"/>
      <x:c r="JAD5892" s="248"/>
      <x:c r="JAE5892" s="248"/>
      <x:c r="JAF5892" s="248"/>
      <x:c r="JAG5892" s="248"/>
      <x:c r="JAH5892" s="248"/>
      <x:c r="JAI5892" s="248"/>
      <x:c r="JAJ5892" s="248"/>
      <x:c r="JAK5892" s="248"/>
      <x:c r="JAL5892" s="248"/>
      <x:c r="JAM5892" s="248"/>
      <x:c r="JAN5892" s="248"/>
      <x:c r="JAO5892" s="248"/>
      <x:c r="JAP5892" s="248"/>
      <x:c r="JAQ5892" s="248"/>
      <x:c r="JAR5892" s="248"/>
      <x:c r="JAS5892" s="248"/>
      <x:c r="JAT5892" s="248"/>
      <x:c r="JAU5892" s="248"/>
      <x:c r="JAV5892" s="248"/>
      <x:c r="JAW5892" s="248"/>
      <x:c r="JAX5892" s="248"/>
      <x:c r="JAY5892" s="248"/>
      <x:c r="JAZ5892" s="248"/>
      <x:c r="JBA5892" s="248"/>
      <x:c r="JBB5892" s="248"/>
      <x:c r="JBC5892" s="248"/>
      <x:c r="JBD5892" s="248"/>
      <x:c r="JBE5892" s="248"/>
      <x:c r="JBF5892" s="248"/>
      <x:c r="JBG5892" s="248"/>
      <x:c r="JBH5892" s="248"/>
      <x:c r="JBI5892" s="248"/>
      <x:c r="JBJ5892" s="248"/>
      <x:c r="JBK5892" s="248"/>
      <x:c r="JBL5892" s="248"/>
      <x:c r="JBM5892" s="248"/>
      <x:c r="JBN5892" s="248"/>
      <x:c r="JBO5892" s="248"/>
      <x:c r="JBP5892" s="248"/>
      <x:c r="JBQ5892" s="248"/>
      <x:c r="JBR5892" s="248"/>
      <x:c r="JBS5892" s="248"/>
      <x:c r="JBT5892" s="248"/>
      <x:c r="JBU5892" s="248"/>
      <x:c r="JBV5892" s="248"/>
      <x:c r="JBW5892" s="248"/>
      <x:c r="JBX5892" s="248"/>
      <x:c r="JBY5892" s="248"/>
      <x:c r="JBZ5892" s="248"/>
      <x:c r="JCA5892" s="248"/>
      <x:c r="JCB5892" s="248"/>
      <x:c r="JCC5892" s="248"/>
      <x:c r="JCD5892" s="248"/>
      <x:c r="JCE5892" s="248"/>
      <x:c r="JCF5892" s="248"/>
      <x:c r="JCG5892" s="248"/>
      <x:c r="JCH5892" s="248"/>
      <x:c r="JCI5892" s="248"/>
      <x:c r="JCJ5892" s="248"/>
      <x:c r="JCK5892" s="248"/>
      <x:c r="JCL5892" s="248"/>
      <x:c r="JCM5892" s="248"/>
      <x:c r="JCN5892" s="248"/>
      <x:c r="JCO5892" s="248"/>
      <x:c r="JCP5892" s="248"/>
      <x:c r="JCQ5892" s="248"/>
      <x:c r="JCR5892" s="248"/>
      <x:c r="JCS5892" s="248"/>
      <x:c r="JCT5892" s="248"/>
      <x:c r="JCU5892" s="248"/>
      <x:c r="JCV5892" s="248"/>
      <x:c r="JCW5892" s="248"/>
      <x:c r="JCX5892" s="248"/>
      <x:c r="JCY5892" s="248"/>
      <x:c r="JCZ5892" s="248"/>
      <x:c r="JDA5892" s="248"/>
      <x:c r="JDB5892" s="248"/>
      <x:c r="JDC5892" s="248"/>
      <x:c r="JDD5892" s="248"/>
      <x:c r="JDE5892" s="248"/>
      <x:c r="JDF5892" s="248"/>
      <x:c r="JDG5892" s="248"/>
      <x:c r="JDH5892" s="248"/>
      <x:c r="JDI5892" s="248"/>
      <x:c r="JDJ5892" s="248"/>
      <x:c r="JDK5892" s="248"/>
      <x:c r="JDL5892" s="248"/>
      <x:c r="JDM5892" s="248"/>
      <x:c r="JDN5892" s="248"/>
      <x:c r="JDO5892" s="248"/>
      <x:c r="JDP5892" s="248"/>
      <x:c r="JDQ5892" s="248"/>
      <x:c r="JDR5892" s="248"/>
      <x:c r="JDS5892" s="248"/>
      <x:c r="JDT5892" s="248"/>
      <x:c r="JDU5892" s="248"/>
      <x:c r="JDV5892" s="248"/>
      <x:c r="JDW5892" s="248"/>
      <x:c r="JDX5892" s="248"/>
      <x:c r="JDY5892" s="248"/>
      <x:c r="JDZ5892" s="248"/>
      <x:c r="JEA5892" s="248"/>
      <x:c r="JEB5892" s="248"/>
      <x:c r="JEC5892" s="248"/>
      <x:c r="JED5892" s="248"/>
      <x:c r="JEE5892" s="248"/>
      <x:c r="JEF5892" s="248"/>
      <x:c r="JEG5892" s="248"/>
      <x:c r="JEH5892" s="248"/>
      <x:c r="JEI5892" s="248"/>
      <x:c r="JEJ5892" s="248"/>
      <x:c r="JEK5892" s="248"/>
      <x:c r="JEL5892" s="248"/>
      <x:c r="JEM5892" s="248"/>
      <x:c r="JEN5892" s="248"/>
      <x:c r="JEO5892" s="248"/>
      <x:c r="JEP5892" s="248"/>
      <x:c r="JEQ5892" s="248"/>
      <x:c r="JER5892" s="248"/>
      <x:c r="JES5892" s="248"/>
      <x:c r="JET5892" s="248"/>
      <x:c r="JEU5892" s="248"/>
      <x:c r="JEV5892" s="248"/>
      <x:c r="JEW5892" s="248"/>
      <x:c r="JEX5892" s="248"/>
      <x:c r="JEY5892" s="248"/>
      <x:c r="JEZ5892" s="248"/>
      <x:c r="JFA5892" s="248"/>
      <x:c r="JFB5892" s="248"/>
      <x:c r="JFC5892" s="248"/>
      <x:c r="JFD5892" s="248"/>
      <x:c r="JFE5892" s="248"/>
      <x:c r="JFF5892" s="248"/>
      <x:c r="JFG5892" s="248"/>
      <x:c r="JFH5892" s="248"/>
      <x:c r="JFI5892" s="248"/>
      <x:c r="JFJ5892" s="248"/>
      <x:c r="JFK5892" s="248"/>
      <x:c r="JFL5892" s="248"/>
      <x:c r="JFM5892" s="248"/>
      <x:c r="JFN5892" s="248"/>
      <x:c r="JFO5892" s="248"/>
      <x:c r="JFP5892" s="248"/>
      <x:c r="JFQ5892" s="248"/>
      <x:c r="JFR5892" s="248"/>
      <x:c r="JFS5892" s="248"/>
      <x:c r="JFT5892" s="248"/>
      <x:c r="JFU5892" s="248"/>
      <x:c r="JFV5892" s="248"/>
      <x:c r="JFW5892" s="248"/>
      <x:c r="JFX5892" s="248"/>
      <x:c r="JFY5892" s="248"/>
      <x:c r="JFZ5892" s="248"/>
      <x:c r="JGA5892" s="248"/>
      <x:c r="JGB5892" s="248"/>
      <x:c r="JGC5892" s="248"/>
      <x:c r="JGD5892" s="248"/>
      <x:c r="JGE5892" s="248"/>
      <x:c r="JGF5892" s="248"/>
      <x:c r="JGG5892" s="248"/>
      <x:c r="JGH5892" s="248"/>
      <x:c r="JGI5892" s="248"/>
      <x:c r="JGJ5892" s="248"/>
      <x:c r="JGK5892" s="248"/>
      <x:c r="JGL5892" s="248"/>
      <x:c r="JGM5892" s="248"/>
      <x:c r="JGN5892" s="248"/>
      <x:c r="JGO5892" s="248"/>
      <x:c r="JGP5892" s="248"/>
      <x:c r="JGQ5892" s="248"/>
      <x:c r="JGR5892" s="248"/>
      <x:c r="JGS5892" s="248"/>
      <x:c r="JGT5892" s="248"/>
      <x:c r="JGU5892" s="248"/>
      <x:c r="JGV5892" s="248"/>
      <x:c r="JGW5892" s="248"/>
      <x:c r="JGX5892" s="248"/>
      <x:c r="JGY5892" s="248"/>
      <x:c r="JGZ5892" s="248"/>
      <x:c r="JHA5892" s="248"/>
      <x:c r="JHB5892" s="248"/>
      <x:c r="JHC5892" s="248"/>
      <x:c r="JHD5892" s="248"/>
      <x:c r="JHE5892" s="248"/>
      <x:c r="JHF5892" s="248"/>
      <x:c r="JHG5892" s="248"/>
      <x:c r="JHH5892" s="248"/>
      <x:c r="JHI5892" s="248"/>
      <x:c r="JHJ5892" s="248"/>
      <x:c r="JHK5892" s="248"/>
      <x:c r="JHL5892" s="248"/>
      <x:c r="JHM5892" s="248"/>
      <x:c r="JHN5892" s="248"/>
      <x:c r="JHO5892" s="248"/>
      <x:c r="JHP5892" s="248"/>
      <x:c r="JHQ5892" s="248"/>
      <x:c r="JHR5892" s="248"/>
      <x:c r="JHS5892" s="248"/>
      <x:c r="JHT5892" s="248"/>
      <x:c r="JHU5892" s="248"/>
      <x:c r="JHV5892" s="248"/>
      <x:c r="JHW5892" s="248"/>
      <x:c r="JHX5892" s="248"/>
      <x:c r="JHY5892" s="248"/>
      <x:c r="JHZ5892" s="248"/>
      <x:c r="JIA5892" s="248"/>
      <x:c r="JIB5892" s="248"/>
      <x:c r="JIC5892" s="248"/>
      <x:c r="JID5892" s="248"/>
      <x:c r="JIE5892" s="248"/>
      <x:c r="JIF5892" s="248"/>
      <x:c r="JIG5892" s="248"/>
      <x:c r="JIH5892" s="248"/>
      <x:c r="JII5892" s="248"/>
      <x:c r="JIJ5892" s="248"/>
      <x:c r="JIK5892" s="248"/>
      <x:c r="JIL5892" s="248"/>
      <x:c r="JIM5892" s="248"/>
      <x:c r="JIN5892" s="248"/>
      <x:c r="JIO5892" s="248"/>
      <x:c r="JIP5892" s="248"/>
      <x:c r="JIQ5892" s="248"/>
      <x:c r="JIR5892" s="248"/>
      <x:c r="JIS5892" s="248"/>
      <x:c r="JIT5892" s="248"/>
      <x:c r="JIU5892" s="248"/>
      <x:c r="JIV5892" s="248"/>
      <x:c r="JIW5892" s="248"/>
      <x:c r="JIX5892" s="248"/>
      <x:c r="JIY5892" s="248"/>
      <x:c r="JIZ5892" s="248"/>
      <x:c r="JJA5892" s="248"/>
      <x:c r="JJB5892" s="248"/>
      <x:c r="JJC5892" s="248"/>
      <x:c r="JJD5892" s="248"/>
      <x:c r="JJE5892" s="248"/>
      <x:c r="JJF5892" s="248"/>
      <x:c r="JJG5892" s="248"/>
      <x:c r="JJH5892" s="248"/>
      <x:c r="JJI5892" s="248"/>
      <x:c r="JJJ5892" s="248"/>
      <x:c r="JJK5892" s="248"/>
      <x:c r="JJL5892" s="248"/>
      <x:c r="JJM5892" s="248"/>
      <x:c r="JJN5892" s="248"/>
      <x:c r="JJO5892" s="248"/>
      <x:c r="JJP5892" s="248"/>
      <x:c r="JJQ5892" s="248"/>
      <x:c r="JJR5892" s="248"/>
      <x:c r="JJS5892" s="248"/>
      <x:c r="JJT5892" s="248"/>
      <x:c r="JJU5892" s="248"/>
      <x:c r="JJV5892" s="248"/>
      <x:c r="JJW5892" s="248"/>
      <x:c r="JJX5892" s="248"/>
      <x:c r="JJY5892" s="248"/>
      <x:c r="JJZ5892" s="248"/>
      <x:c r="JKA5892" s="248"/>
      <x:c r="JKB5892" s="248"/>
      <x:c r="JKC5892" s="248"/>
      <x:c r="JKD5892" s="248"/>
      <x:c r="JKE5892" s="248"/>
      <x:c r="JKF5892" s="248"/>
      <x:c r="JKG5892" s="248"/>
      <x:c r="JKH5892" s="248"/>
      <x:c r="JKI5892" s="248"/>
      <x:c r="JKJ5892" s="248"/>
      <x:c r="JKK5892" s="248"/>
      <x:c r="JKL5892" s="248"/>
      <x:c r="JKM5892" s="248"/>
      <x:c r="JKN5892" s="248"/>
      <x:c r="JKO5892" s="248"/>
      <x:c r="JKP5892" s="248"/>
      <x:c r="JKQ5892" s="248"/>
      <x:c r="JKR5892" s="248"/>
      <x:c r="JKS5892" s="248"/>
      <x:c r="JKT5892" s="248"/>
      <x:c r="JKU5892" s="248"/>
      <x:c r="JKV5892" s="248"/>
      <x:c r="JKW5892" s="248"/>
      <x:c r="JKX5892" s="248"/>
      <x:c r="JKY5892" s="248"/>
      <x:c r="JKZ5892" s="248"/>
      <x:c r="JLA5892" s="248"/>
      <x:c r="JLB5892" s="248"/>
      <x:c r="JLC5892" s="248"/>
      <x:c r="JLD5892" s="248"/>
      <x:c r="JLE5892" s="248"/>
      <x:c r="JLF5892" s="248"/>
      <x:c r="JLG5892" s="248"/>
      <x:c r="JLH5892" s="248"/>
      <x:c r="JLI5892" s="248"/>
      <x:c r="JLJ5892" s="248"/>
      <x:c r="JLK5892" s="248"/>
      <x:c r="JLL5892" s="248"/>
      <x:c r="JLM5892" s="248"/>
      <x:c r="JLN5892" s="248"/>
      <x:c r="JLO5892" s="248"/>
      <x:c r="JLP5892" s="248"/>
      <x:c r="JLQ5892" s="248"/>
      <x:c r="JLR5892" s="248"/>
      <x:c r="JLS5892" s="248"/>
      <x:c r="JLT5892" s="248"/>
      <x:c r="JLU5892" s="248"/>
      <x:c r="JLV5892" s="248"/>
      <x:c r="JLW5892" s="248"/>
      <x:c r="JLX5892" s="248"/>
      <x:c r="JLY5892" s="248"/>
      <x:c r="JLZ5892" s="248"/>
      <x:c r="JMA5892" s="248"/>
      <x:c r="JMB5892" s="248"/>
      <x:c r="JMC5892" s="248"/>
      <x:c r="JMD5892" s="248"/>
      <x:c r="JME5892" s="248"/>
      <x:c r="JMF5892" s="248"/>
      <x:c r="JMG5892" s="248"/>
      <x:c r="JMH5892" s="248"/>
      <x:c r="JMI5892" s="248"/>
      <x:c r="JMJ5892" s="248"/>
      <x:c r="JMK5892" s="248"/>
      <x:c r="JML5892" s="248"/>
      <x:c r="JMM5892" s="248"/>
      <x:c r="JMN5892" s="248"/>
      <x:c r="JMO5892" s="248"/>
      <x:c r="JMP5892" s="248"/>
      <x:c r="JMQ5892" s="248"/>
      <x:c r="JMR5892" s="248"/>
      <x:c r="JMS5892" s="248"/>
      <x:c r="JMT5892" s="248"/>
      <x:c r="JMU5892" s="248"/>
      <x:c r="JMV5892" s="248"/>
      <x:c r="JMW5892" s="248"/>
      <x:c r="JMX5892" s="248"/>
      <x:c r="JMY5892" s="248"/>
      <x:c r="JMZ5892" s="248"/>
      <x:c r="JNA5892" s="248"/>
      <x:c r="JNB5892" s="248"/>
      <x:c r="JNC5892" s="248"/>
      <x:c r="JND5892" s="248"/>
      <x:c r="JNE5892" s="248"/>
      <x:c r="JNF5892" s="248"/>
      <x:c r="JNG5892" s="248"/>
      <x:c r="JNH5892" s="248"/>
      <x:c r="JNI5892" s="248"/>
      <x:c r="JNJ5892" s="248"/>
      <x:c r="JNK5892" s="248"/>
      <x:c r="JNL5892" s="248"/>
      <x:c r="JNM5892" s="248"/>
      <x:c r="JNN5892" s="248"/>
      <x:c r="JNO5892" s="248"/>
      <x:c r="JNP5892" s="248"/>
      <x:c r="JNQ5892" s="248"/>
      <x:c r="JNR5892" s="248"/>
      <x:c r="JNS5892" s="248"/>
      <x:c r="JNT5892" s="248"/>
      <x:c r="JNU5892" s="248"/>
      <x:c r="JNV5892" s="248"/>
      <x:c r="JNW5892" s="248"/>
      <x:c r="JNX5892" s="248"/>
      <x:c r="JNY5892" s="248"/>
      <x:c r="JNZ5892" s="248"/>
      <x:c r="JOA5892" s="248"/>
      <x:c r="JOB5892" s="248"/>
      <x:c r="JOC5892" s="248"/>
      <x:c r="JOD5892" s="248"/>
      <x:c r="JOE5892" s="248"/>
      <x:c r="JOF5892" s="248"/>
      <x:c r="JOG5892" s="248"/>
      <x:c r="JOH5892" s="248"/>
      <x:c r="JOI5892" s="248"/>
      <x:c r="JOJ5892" s="248"/>
      <x:c r="JOK5892" s="248"/>
      <x:c r="JOL5892" s="248"/>
      <x:c r="JOM5892" s="248"/>
      <x:c r="JON5892" s="248"/>
      <x:c r="JOO5892" s="248"/>
      <x:c r="JOP5892" s="248"/>
      <x:c r="JOQ5892" s="248"/>
      <x:c r="JOR5892" s="248"/>
      <x:c r="JOS5892" s="248"/>
      <x:c r="JOT5892" s="248"/>
      <x:c r="JOU5892" s="248"/>
      <x:c r="JOV5892" s="248"/>
      <x:c r="JOW5892" s="248"/>
      <x:c r="JOX5892" s="248"/>
      <x:c r="JOY5892" s="248"/>
      <x:c r="JOZ5892" s="248"/>
      <x:c r="JPA5892" s="248"/>
      <x:c r="JPB5892" s="248"/>
      <x:c r="JPC5892" s="248"/>
      <x:c r="JPD5892" s="248"/>
      <x:c r="JPE5892" s="248"/>
      <x:c r="JPF5892" s="248"/>
      <x:c r="JPG5892" s="248"/>
      <x:c r="JPH5892" s="248"/>
      <x:c r="JPI5892" s="248"/>
      <x:c r="JPJ5892" s="248"/>
      <x:c r="JPK5892" s="248"/>
      <x:c r="JPL5892" s="248"/>
      <x:c r="JPM5892" s="248"/>
      <x:c r="JPN5892" s="248"/>
      <x:c r="JPO5892" s="248"/>
      <x:c r="JPP5892" s="248"/>
      <x:c r="JPQ5892" s="248"/>
      <x:c r="JPR5892" s="248"/>
      <x:c r="JPS5892" s="248"/>
      <x:c r="JPT5892" s="248"/>
      <x:c r="JPU5892" s="248"/>
      <x:c r="JPV5892" s="248"/>
      <x:c r="JPW5892" s="248"/>
      <x:c r="JPX5892" s="248"/>
      <x:c r="JPY5892" s="248"/>
      <x:c r="JPZ5892" s="248"/>
      <x:c r="JQA5892" s="248"/>
      <x:c r="JQB5892" s="248"/>
      <x:c r="JQC5892" s="248"/>
      <x:c r="JQD5892" s="248"/>
      <x:c r="JQE5892" s="248"/>
      <x:c r="JQF5892" s="248"/>
      <x:c r="JQG5892" s="248"/>
      <x:c r="JQH5892" s="248"/>
      <x:c r="JQI5892" s="248"/>
      <x:c r="JQJ5892" s="248"/>
      <x:c r="JQK5892" s="248"/>
      <x:c r="JQL5892" s="248"/>
      <x:c r="JQM5892" s="248"/>
      <x:c r="JQN5892" s="248"/>
      <x:c r="JQO5892" s="248"/>
      <x:c r="JQP5892" s="248"/>
      <x:c r="JQQ5892" s="248"/>
      <x:c r="JQR5892" s="248"/>
      <x:c r="JQS5892" s="248"/>
      <x:c r="JQT5892" s="248"/>
      <x:c r="JQU5892" s="248"/>
      <x:c r="JQV5892" s="248"/>
      <x:c r="JQW5892" s="248"/>
      <x:c r="JQX5892" s="248"/>
      <x:c r="JQY5892" s="248"/>
      <x:c r="JQZ5892" s="248"/>
      <x:c r="JRA5892" s="248"/>
      <x:c r="JRB5892" s="248"/>
      <x:c r="JRC5892" s="248"/>
      <x:c r="JRD5892" s="248"/>
      <x:c r="JRE5892" s="248"/>
      <x:c r="JRF5892" s="248"/>
      <x:c r="JRG5892" s="248"/>
      <x:c r="JRH5892" s="248"/>
      <x:c r="JRI5892" s="248"/>
      <x:c r="JRJ5892" s="248"/>
      <x:c r="JRK5892" s="248"/>
      <x:c r="JRL5892" s="248"/>
      <x:c r="JRM5892" s="248"/>
      <x:c r="JRN5892" s="248"/>
      <x:c r="JRO5892" s="248"/>
      <x:c r="JRP5892" s="248"/>
      <x:c r="JRQ5892" s="248"/>
      <x:c r="JRR5892" s="248"/>
      <x:c r="JRS5892" s="248"/>
      <x:c r="JRT5892" s="248"/>
      <x:c r="JRU5892" s="248"/>
      <x:c r="JRV5892" s="248"/>
      <x:c r="JRW5892" s="248"/>
      <x:c r="JRX5892" s="248"/>
      <x:c r="JRY5892" s="248"/>
      <x:c r="JRZ5892" s="248"/>
      <x:c r="JSA5892" s="248"/>
      <x:c r="JSB5892" s="248"/>
      <x:c r="JSC5892" s="248"/>
      <x:c r="JSD5892" s="248"/>
      <x:c r="JSE5892" s="248"/>
      <x:c r="JSF5892" s="248"/>
      <x:c r="JSG5892" s="248"/>
      <x:c r="JSH5892" s="248"/>
      <x:c r="JSI5892" s="248"/>
      <x:c r="JSJ5892" s="248"/>
      <x:c r="JSK5892" s="248"/>
      <x:c r="JSL5892" s="248"/>
      <x:c r="JSM5892" s="248"/>
      <x:c r="JSN5892" s="248"/>
      <x:c r="JSO5892" s="248"/>
      <x:c r="JSP5892" s="248"/>
      <x:c r="JSQ5892" s="248"/>
      <x:c r="JSR5892" s="248"/>
      <x:c r="JSS5892" s="248"/>
      <x:c r="JST5892" s="248"/>
      <x:c r="JSU5892" s="248"/>
      <x:c r="JSV5892" s="248"/>
      <x:c r="JSW5892" s="248"/>
      <x:c r="JSX5892" s="248"/>
      <x:c r="JSY5892" s="248"/>
      <x:c r="JSZ5892" s="248"/>
      <x:c r="JTA5892" s="248"/>
      <x:c r="JTB5892" s="248"/>
      <x:c r="JTC5892" s="248"/>
      <x:c r="JTD5892" s="248"/>
      <x:c r="JTE5892" s="248"/>
      <x:c r="JTF5892" s="248"/>
      <x:c r="JTG5892" s="248"/>
      <x:c r="JTH5892" s="248"/>
      <x:c r="JTI5892" s="248"/>
      <x:c r="JTJ5892" s="248"/>
      <x:c r="JTK5892" s="248"/>
      <x:c r="JTL5892" s="248"/>
      <x:c r="JTM5892" s="248"/>
      <x:c r="JTN5892" s="248"/>
      <x:c r="JTO5892" s="248"/>
      <x:c r="JTP5892" s="248"/>
      <x:c r="JTQ5892" s="248"/>
      <x:c r="JTR5892" s="248"/>
      <x:c r="JTS5892" s="248"/>
      <x:c r="JTT5892" s="248"/>
      <x:c r="JTU5892" s="248"/>
      <x:c r="JTV5892" s="248"/>
      <x:c r="JTW5892" s="248"/>
      <x:c r="JTX5892" s="248"/>
      <x:c r="JTY5892" s="248"/>
      <x:c r="JTZ5892" s="248"/>
      <x:c r="JUA5892" s="248"/>
      <x:c r="JUB5892" s="248"/>
      <x:c r="JUC5892" s="248"/>
      <x:c r="JUD5892" s="248"/>
      <x:c r="JUE5892" s="248"/>
      <x:c r="JUF5892" s="248"/>
      <x:c r="JUG5892" s="248"/>
      <x:c r="JUH5892" s="248"/>
      <x:c r="JUI5892" s="248"/>
      <x:c r="JUJ5892" s="248"/>
      <x:c r="JUK5892" s="248"/>
      <x:c r="JUL5892" s="248"/>
      <x:c r="JUM5892" s="248"/>
      <x:c r="JUN5892" s="248"/>
      <x:c r="JUO5892" s="248"/>
      <x:c r="JUP5892" s="248"/>
      <x:c r="JUQ5892" s="248"/>
      <x:c r="JUR5892" s="248"/>
      <x:c r="JUS5892" s="248"/>
      <x:c r="JUT5892" s="248"/>
      <x:c r="JUU5892" s="248"/>
      <x:c r="JUV5892" s="248"/>
      <x:c r="JUW5892" s="248"/>
      <x:c r="JUX5892" s="248"/>
      <x:c r="JUY5892" s="248"/>
      <x:c r="JUZ5892" s="248"/>
      <x:c r="JVA5892" s="248"/>
      <x:c r="JVB5892" s="248"/>
      <x:c r="JVC5892" s="248"/>
      <x:c r="JVD5892" s="248"/>
      <x:c r="JVE5892" s="248"/>
      <x:c r="JVF5892" s="248"/>
      <x:c r="JVG5892" s="248"/>
      <x:c r="JVH5892" s="248"/>
      <x:c r="JVI5892" s="248"/>
      <x:c r="JVJ5892" s="248"/>
      <x:c r="JVK5892" s="248"/>
      <x:c r="JVL5892" s="248"/>
      <x:c r="JVM5892" s="248"/>
      <x:c r="JVN5892" s="248"/>
      <x:c r="JVO5892" s="248"/>
      <x:c r="JVP5892" s="248"/>
      <x:c r="JVQ5892" s="248"/>
      <x:c r="JVR5892" s="248"/>
      <x:c r="JVS5892" s="248"/>
      <x:c r="JVT5892" s="248"/>
      <x:c r="JVU5892" s="248"/>
      <x:c r="JVV5892" s="248"/>
      <x:c r="JVW5892" s="248"/>
      <x:c r="JVX5892" s="248"/>
      <x:c r="JVY5892" s="248"/>
      <x:c r="JVZ5892" s="248"/>
      <x:c r="JWA5892" s="248"/>
      <x:c r="JWB5892" s="248"/>
      <x:c r="JWC5892" s="248"/>
      <x:c r="JWD5892" s="248"/>
      <x:c r="JWE5892" s="248"/>
      <x:c r="JWF5892" s="248"/>
      <x:c r="JWG5892" s="248"/>
      <x:c r="JWH5892" s="248"/>
      <x:c r="JWI5892" s="248"/>
      <x:c r="JWJ5892" s="248"/>
      <x:c r="JWK5892" s="248"/>
      <x:c r="JWL5892" s="248"/>
      <x:c r="JWM5892" s="248"/>
      <x:c r="JWN5892" s="248"/>
      <x:c r="JWO5892" s="248"/>
      <x:c r="JWP5892" s="248"/>
      <x:c r="JWQ5892" s="248"/>
      <x:c r="JWR5892" s="248"/>
      <x:c r="JWS5892" s="248"/>
      <x:c r="JWT5892" s="248"/>
      <x:c r="JWU5892" s="248"/>
      <x:c r="JWV5892" s="248"/>
      <x:c r="JWW5892" s="248"/>
      <x:c r="JWX5892" s="248"/>
      <x:c r="JWY5892" s="248"/>
      <x:c r="JWZ5892" s="248"/>
      <x:c r="JXA5892" s="248"/>
      <x:c r="JXB5892" s="248"/>
      <x:c r="JXC5892" s="248"/>
      <x:c r="JXD5892" s="248"/>
      <x:c r="JXE5892" s="248"/>
      <x:c r="JXF5892" s="248"/>
      <x:c r="JXG5892" s="248"/>
      <x:c r="JXH5892" s="248"/>
      <x:c r="JXI5892" s="248"/>
      <x:c r="JXJ5892" s="248"/>
      <x:c r="JXK5892" s="248"/>
      <x:c r="JXL5892" s="248"/>
      <x:c r="JXM5892" s="248"/>
      <x:c r="JXN5892" s="248"/>
      <x:c r="JXO5892" s="248"/>
      <x:c r="JXP5892" s="248"/>
      <x:c r="JXQ5892" s="248"/>
      <x:c r="JXR5892" s="248"/>
      <x:c r="JXS5892" s="248"/>
      <x:c r="JXT5892" s="248"/>
      <x:c r="JXU5892" s="248"/>
      <x:c r="JXV5892" s="248"/>
      <x:c r="JXW5892" s="248"/>
      <x:c r="JXX5892" s="248"/>
      <x:c r="JXY5892" s="248"/>
      <x:c r="JXZ5892" s="248"/>
      <x:c r="JYA5892" s="248"/>
      <x:c r="JYB5892" s="248"/>
      <x:c r="JYC5892" s="248"/>
      <x:c r="JYD5892" s="248"/>
      <x:c r="JYE5892" s="248"/>
      <x:c r="JYF5892" s="248"/>
      <x:c r="JYG5892" s="248"/>
      <x:c r="JYH5892" s="248"/>
      <x:c r="JYI5892" s="248"/>
      <x:c r="JYJ5892" s="248"/>
      <x:c r="JYK5892" s="248"/>
      <x:c r="JYL5892" s="248"/>
      <x:c r="JYM5892" s="248"/>
      <x:c r="JYN5892" s="248"/>
      <x:c r="JYO5892" s="248"/>
      <x:c r="JYP5892" s="248"/>
      <x:c r="JYQ5892" s="248"/>
      <x:c r="JYR5892" s="248"/>
      <x:c r="JYS5892" s="248"/>
      <x:c r="JYT5892" s="248"/>
      <x:c r="JYU5892" s="248"/>
      <x:c r="JYV5892" s="248"/>
      <x:c r="JYW5892" s="248"/>
      <x:c r="JYX5892" s="248"/>
      <x:c r="JYY5892" s="248"/>
      <x:c r="JYZ5892" s="248"/>
      <x:c r="JZA5892" s="248"/>
      <x:c r="JZB5892" s="248"/>
      <x:c r="JZC5892" s="248"/>
      <x:c r="JZD5892" s="248"/>
      <x:c r="JZE5892" s="248"/>
      <x:c r="JZF5892" s="248"/>
      <x:c r="JZG5892" s="248"/>
      <x:c r="JZH5892" s="248"/>
      <x:c r="JZI5892" s="248"/>
      <x:c r="JZJ5892" s="248"/>
      <x:c r="JZK5892" s="248"/>
      <x:c r="JZL5892" s="248"/>
      <x:c r="JZM5892" s="248"/>
      <x:c r="JZN5892" s="248"/>
      <x:c r="JZO5892" s="248"/>
      <x:c r="JZP5892" s="248"/>
      <x:c r="JZQ5892" s="248"/>
      <x:c r="JZR5892" s="248"/>
      <x:c r="JZS5892" s="248"/>
      <x:c r="JZT5892" s="248"/>
      <x:c r="JZU5892" s="248"/>
      <x:c r="JZV5892" s="248"/>
      <x:c r="JZW5892" s="248"/>
      <x:c r="JZX5892" s="248"/>
      <x:c r="JZY5892" s="248"/>
      <x:c r="JZZ5892" s="248"/>
      <x:c r="KAA5892" s="248"/>
      <x:c r="KAB5892" s="248"/>
      <x:c r="KAC5892" s="248"/>
      <x:c r="KAD5892" s="248"/>
      <x:c r="KAE5892" s="248"/>
      <x:c r="KAF5892" s="248"/>
      <x:c r="KAG5892" s="248"/>
      <x:c r="KAH5892" s="248"/>
      <x:c r="KAI5892" s="248"/>
      <x:c r="KAJ5892" s="248"/>
      <x:c r="KAK5892" s="248"/>
      <x:c r="KAL5892" s="248"/>
      <x:c r="KAM5892" s="248"/>
      <x:c r="KAN5892" s="248"/>
      <x:c r="KAO5892" s="248"/>
      <x:c r="KAP5892" s="248"/>
      <x:c r="KAQ5892" s="248"/>
      <x:c r="KAR5892" s="248"/>
      <x:c r="KAS5892" s="248"/>
      <x:c r="KAT5892" s="248"/>
      <x:c r="KAU5892" s="248"/>
      <x:c r="KAV5892" s="248"/>
      <x:c r="KAW5892" s="248"/>
      <x:c r="KAX5892" s="248"/>
      <x:c r="KAY5892" s="248"/>
      <x:c r="KAZ5892" s="248"/>
      <x:c r="KBA5892" s="248"/>
      <x:c r="KBB5892" s="248"/>
      <x:c r="KBC5892" s="248"/>
      <x:c r="KBD5892" s="248"/>
      <x:c r="KBE5892" s="248"/>
      <x:c r="KBF5892" s="248"/>
      <x:c r="KBG5892" s="248"/>
      <x:c r="KBH5892" s="248"/>
      <x:c r="KBI5892" s="248"/>
      <x:c r="KBJ5892" s="248"/>
      <x:c r="KBK5892" s="248"/>
      <x:c r="KBL5892" s="248"/>
      <x:c r="KBM5892" s="248"/>
      <x:c r="KBN5892" s="248"/>
      <x:c r="KBO5892" s="248"/>
      <x:c r="KBP5892" s="248"/>
      <x:c r="KBQ5892" s="248"/>
      <x:c r="KBR5892" s="248"/>
      <x:c r="KBS5892" s="248"/>
      <x:c r="KBT5892" s="248"/>
      <x:c r="KBU5892" s="248"/>
      <x:c r="KBV5892" s="248"/>
      <x:c r="KBW5892" s="248"/>
      <x:c r="KBX5892" s="248"/>
      <x:c r="KBY5892" s="248"/>
      <x:c r="KBZ5892" s="248"/>
      <x:c r="KCA5892" s="248"/>
      <x:c r="KCB5892" s="248"/>
      <x:c r="KCC5892" s="248"/>
      <x:c r="KCD5892" s="248"/>
      <x:c r="KCE5892" s="248"/>
      <x:c r="KCF5892" s="248"/>
      <x:c r="KCG5892" s="248"/>
      <x:c r="KCH5892" s="248"/>
      <x:c r="KCI5892" s="248"/>
      <x:c r="KCJ5892" s="248"/>
      <x:c r="KCK5892" s="248"/>
      <x:c r="KCL5892" s="248"/>
      <x:c r="KCM5892" s="248"/>
      <x:c r="KCN5892" s="248"/>
      <x:c r="KCO5892" s="248"/>
      <x:c r="KCP5892" s="248"/>
      <x:c r="KCQ5892" s="248"/>
      <x:c r="KCR5892" s="248"/>
      <x:c r="KCS5892" s="248"/>
      <x:c r="KCT5892" s="248"/>
      <x:c r="KCU5892" s="248"/>
      <x:c r="KCV5892" s="248"/>
      <x:c r="KCW5892" s="248"/>
      <x:c r="KCX5892" s="248"/>
      <x:c r="KCY5892" s="248"/>
      <x:c r="KCZ5892" s="248"/>
      <x:c r="KDA5892" s="248"/>
      <x:c r="KDB5892" s="248"/>
      <x:c r="KDC5892" s="248"/>
      <x:c r="KDD5892" s="248"/>
      <x:c r="KDE5892" s="248"/>
      <x:c r="KDF5892" s="248"/>
      <x:c r="KDG5892" s="248"/>
      <x:c r="KDH5892" s="248"/>
      <x:c r="KDI5892" s="248"/>
      <x:c r="KDJ5892" s="248"/>
      <x:c r="KDK5892" s="248"/>
      <x:c r="KDL5892" s="248"/>
      <x:c r="KDM5892" s="248"/>
      <x:c r="KDN5892" s="248"/>
      <x:c r="KDO5892" s="248"/>
      <x:c r="KDP5892" s="248"/>
      <x:c r="KDQ5892" s="248"/>
      <x:c r="KDR5892" s="248"/>
      <x:c r="KDS5892" s="248"/>
      <x:c r="KDT5892" s="248"/>
      <x:c r="KDU5892" s="248"/>
      <x:c r="KDV5892" s="248"/>
      <x:c r="KDW5892" s="248"/>
      <x:c r="KDX5892" s="248"/>
      <x:c r="KDY5892" s="248"/>
      <x:c r="KDZ5892" s="248"/>
      <x:c r="KEA5892" s="248"/>
      <x:c r="KEB5892" s="248"/>
      <x:c r="KEC5892" s="248"/>
      <x:c r="KED5892" s="248"/>
      <x:c r="KEE5892" s="248"/>
      <x:c r="KEF5892" s="248"/>
      <x:c r="KEG5892" s="248"/>
      <x:c r="KEH5892" s="248"/>
      <x:c r="KEI5892" s="248"/>
      <x:c r="KEJ5892" s="248"/>
      <x:c r="KEK5892" s="248"/>
      <x:c r="KEL5892" s="248"/>
      <x:c r="KEM5892" s="248"/>
      <x:c r="KEN5892" s="248"/>
      <x:c r="KEO5892" s="248"/>
      <x:c r="KEP5892" s="248"/>
      <x:c r="KEQ5892" s="248"/>
      <x:c r="KER5892" s="248"/>
      <x:c r="KES5892" s="248"/>
      <x:c r="KET5892" s="248"/>
      <x:c r="KEU5892" s="248"/>
      <x:c r="KEV5892" s="248"/>
      <x:c r="KEW5892" s="248"/>
      <x:c r="KEX5892" s="248"/>
      <x:c r="KEY5892" s="248"/>
      <x:c r="KEZ5892" s="248"/>
      <x:c r="KFA5892" s="248"/>
      <x:c r="KFB5892" s="248"/>
      <x:c r="KFC5892" s="248"/>
      <x:c r="KFD5892" s="248"/>
      <x:c r="KFE5892" s="248"/>
      <x:c r="KFF5892" s="248"/>
      <x:c r="KFG5892" s="248"/>
      <x:c r="KFH5892" s="248"/>
      <x:c r="KFI5892" s="248"/>
      <x:c r="KFJ5892" s="248"/>
      <x:c r="KFK5892" s="248"/>
      <x:c r="KFL5892" s="248"/>
      <x:c r="KFM5892" s="248"/>
      <x:c r="KFN5892" s="248"/>
      <x:c r="KFO5892" s="248"/>
      <x:c r="KFP5892" s="248"/>
      <x:c r="KFQ5892" s="248"/>
      <x:c r="KFR5892" s="248"/>
      <x:c r="KFS5892" s="248"/>
      <x:c r="KFT5892" s="248"/>
      <x:c r="KFU5892" s="248"/>
      <x:c r="KFV5892" s="248"/>
      <x:c r="KFW5892" s="248"/>
      <x:c r="KFX5892" s="248"/>
      <x:c r="KFY5892" s="248"/>
      <x:c r="KFZ5892" s="248"/>
      <x:c r="KGA5892" s="248"/>
      <x:c r="KGB5892" s="248"/>
      <x:c r="KGC5892" s="248"/>
      <x:c r="KGD5892" s="248"/>
      <x:c r="KGE5892" s="248"/>
      <x:c r="KGF5892" s="248"/>
      <x:c r="KGG5892" s="248"/>
      <x:c r="KGH5892" s="248"/>
      <x:c r="KGI5892" s="248"/>
      <x:c r="KGJ5892" s="248"/>
      <x:c r="KGK5892" s="248"/>
      <x:c r="KGL5892" s="248"/>
      <x:c r="KGM5892" s="248"/>
      <x:c r="KGN5892" s="248"/>
      <x:c r="KGO5892" s="248"/>
      <x:c r="KGP5892" s="248"/>
      <x:c r="KGQ5892" s="248"/>
      <x:c r="KGR5892" s="248"/>
      <x:c r="KGS5892" s="248"/>
      <x:c r="KGT5892" s="248"/>
      <x:c r="KGU5892" s="248"/>
      <x:c r="KGV5892" s="248"/>
      <x:c r="KGW5892" s="248"/>
      <x:c r="KGX5892" s="248"/>
      <x:c r="KGY5892" s="248"/>
      <x:c r="KGZ5892" s="248"/>
      <x:c r="KHA5892" s="248"/>
      <x:c r="KHB5892" s="248"/>
      <x:c r="KHC5892" s="248"/>
      <x:c r="KHD5892" s="248"/>
      <x:c r="KHE5892" s="248"/>
      <x:c r="KHF5892" s="248"/>
      <x:c r="KHG5892" s="248"/>
      <x:c r="KHH5892" s="248"/>
      <x:c r="KHI5892" s="248"/>
      <x:c r="KHJ5892" s="248"/>
      <x:c r="KHK5892" s="248"/>
      <x:c r="KHL5892" s="248"/>
      <x:c r="KHM5892" s="248"/>
      <x:c r="KHN5892" s="248"/>
      <x:c r="KHO5892" s="248"/>
      <x:c r="KHP5892" s="248"/>
      <x:c r="KHQ5892" s="248"/>
      <x:c r="KHR5892" s="248"/>
      <x:c r="KHS5892" s="248"/>
      <x:c r="KHT5892" s="248"/>
      <x:c r="KHU5892" s="248"/>
      <x:c r="KHV5892" s="248"/>
      <x:c r="KHW5892" s="248"/>
      <x:c r="KHX5892" s="248"/>
      <x:c r="KHY5892" s="248"/>
      <x:c r="KHZ5892" s="248"/>
      <x:c r="KIA5892" s="248"/>
      <x:c r="KIB5892" s="248"/>
      <x:c r="KIC5892" s="248"/>
      <x:c r="KID5892" s="248"/>
      <x:c r="KIE5892" s="248"/>
      <x:c r="KIF5892" s="248"/>
      <x:c r="KIG5892" s="248"/>
      <x:c r="KIH5892" s="248"/>
      <x:c r="KII5892" s="248"/>
      <x:c r="KIJ5892" s="248"/>
      <x:c r="KIK5892" s="248"/>
      <x:c r="KIL5892" s="248"/>
      <x:c r="KIM5892" s="248"/>
      <x:c r="KIN5892" s="248"/>
      <x:c r="KIO5892" s="248"/>
      <x:c r="KIP5892" s="248"/>
      <x:c r="KIQ5892" s="248"/>
      <x:c r="KIR5892" s="248"/>
      <x:c r="KIS5892" s="248"/>
      <x:c r="KIT5892" s="248"/>
      <x:c r="KIU5892" s="248"/>
      <x:c r="KIV5892" s="248"/>
      <x:c r="KIW5892" s="248"/>
      <x:c r="KIX5892" s="248"/>
      <x:c r="KIY5892" s="248"/>
      <x:c r="KIZ5892" s="248"/>
      <x:c r="KJA5892" s="248"/>
      <x:c r="KJB5892" s="248"/>
      <x:c r="KJC5892" s="248"/>
      <x:c r="KJD5892" s="248"/>
      <x:c r="KJE5892" s="248"/>
      <x:c r="KJF5892" s="248"/>
      <x:c r="KJG5892" s="248"/>
      <x:c r="KJH5892" s="248"/>
      <x:c r="KJI5892" s="248"/>
      <x:c r="KJJ5892" s="248"/>
      <x:c r="KJK5892" s="248"/>
      <x:c r="KJL5892" s="248"/>
      <x:c r="KJM5892" s="248"/>
      <x:c r="KJN5892" s="248"/>
      <x:c r="KJO5892" s="248"/>
      <x:c r="KJP5892" s="248"/>
      <x:c r="KJQ5892" s="248"/>
      <x:c r="KJR5892" s="248"/>
      <x:c r="KJS5892" s="248"/>
      <x:c r="KJT5892" s="248"/>
      <x:c r="KJU5892" s="248"/>
      <x:c r="KJV5892" s="248"/>
      <x:c r="KJW5892" s="248"/>
      <x:c r="KJX5892" s="248"/>
      <x:c r="KJY5892" s="248"/>
      <x:c r="KJZ5892" s="248"/>
      <x:c r="KKA5892" s="248"/>
      <x:c r="KKB5892" s="248"/>
      <x:c r="KKC5892" s="248"/>
      <x:c r="KKD5892" s="248"/>
      <x:c r="KKE5892" s="248"/>
      <x:c r="KKF5892" s="248"/>
      <x:c r="KKG5892" s="248"/>
      <x:c r="KKH5892" s="248"/>
      <x:c r="KKI5892" s="248"/>
      <x:c r="KKJ5892" s="248"/>
      <x:c r="KKK5892" s="248"/>
      <x:c r="KKL5892" s="248"/>
      <x:c r="KKM5892" s="248"/>
      <x:c r="KKN5892" s="248"/>
      <x:c r="KKO5892" s="248"/>
      <x:c r="KKP5892" s="248"/>
      <x:c r="KKQ5892" s="248"/>
      <x:c r="KKR5892" s="248"/>
      <x:c r="KKS5892" s="248"/>
      <x:c r="KKT5892" s="248"/>
      <x:c r="KKU5892" s="248"/>
      <x:c r="KKV5892" s="248"/>
      <x:c r="KKW5892" s="248"/>
      <x:c r="KKX5892" s="248"/>
      <x:c r="KKY5892" s="248"/>
      <x:c r="KKZ5892" s="248"/>
      <x:c r="KLA5892" s="248"/>
      <x:c r="KLB5892" s="248"/>
      <x:c r="KLC5892" s="248"/>
      <x:c r="KLD5892" s="248"/>
      <x:c r="KLE5892" s="248"/>
      <x:c r="KLF5892" s="248"/>
      <x:c r="KLG5892" s="248"/>
      <x:c r="KLH5892" s="248"/>
      <x:c r="KLI5892" s="248"/>
      <x:c r="KLJ5892" s="248"/>
      <x:c r="KLK5892" s="248"/>
      <x:c r="KLL5892" s="248"/>
      <x:c r="KLM5892" s="248"/>
      <x:c r="KLN5892" s="248"/>
      <x:c r="KLO5892" s="248"/>
      <x:c r="KLP5892" s="248"/>
      <x:c r="KLQ5892" s="248"/>
      <x:c r="KLR5892" s="248"/>
      <x:c r="KLS5892" s="248"/>
      <x:c r="KLT5892" s="248"/>
      <x:c r="KLU5892" s="248"/>
      <x:c r="KLV5892" s="248"/>
      <x:c r="KLW5892" s="248"/>
      <x:c r="KLX5892" s="248"/>
      <x:c r="KLY5892" s="248"/>
      <x:c r="KLZ5892" s="248"/>
      <x:c r="KMA5892" s="248"/>
      <x:c r="KMB5892" s="248"/>
      <x:c r="KMC5892" s="248"/>
      <x:c r="KMD5892" s="248"/>
      <x:c r="KME5892" s="248"/>
      <x:c r="KMF5892" s="248"/>
      <x:c r="KMG5892" s="248"/>
      <x:c r="KMH5892" s="248"/>
      <x:c r="KMI5892" s="248"/>
      <x:c r="KMJ5892" s="248"/>
      <x:c r="KMK5892" s="248"/>
      <x:c r="KML5892" s="248"/>
      <x:c r="KMM5892" s="248"/>
      <x:c r="KMN5892" s="248"/>
      <x:c r="KMO5892" s="248"/>
      <x:c r="KMP5892" s="248"/>
      <x:c r="KMQ5892" s="248"/>
      <x:c r="KMR5892" s="248"/>
      <x:c r="KMS5892" s="248"/>
      <x:c r="KMT5892" s="248"/>
      <x:c r="KMU5892" s="248"/>
      <x:c r="KMV5892" s="248"/>
      <x:c r="KMW5892" s="248"/>
      <x:c r="KMX5892" s="248"/>
      <x:c r="KMY5892" s="248"/>
      <x:c r="KMZ5892" s="248"/>
      <x:c r="KNA5892" s="248"/>
      <x:c r="KNB5892" s="248"/>
      <x:c r="KNC5892" s="248"/>
      <x:c r="KND5892" s="248"/>
      <x:c r="KNE5892" s="248"/>
      <x:c r="KNF5892" s="248"/>
      <x:c r="KNG5892" s="248"/>
      <x:c r="KNH5892" s="248"/>
      <x:c r="KNI5892" s="248"/>
      <x:c r="KNJ5892" s="248"/>
      <x:c r="KNK5892" s="248"/>
      <x:c r="KNL5892" s="248"/>
      <x:c r="KNM5892" s="248"/>
      <x:c r="KNN5892" s="248"/>
      <x:c r="KNO5892" s="248"/>
      <x:c r="KNP5892" s="248"/>
      <x:c r="KNQ5892" s="248"/>
      <x:c r="KNR5892" s="248"/>
      <x:c r="KNS5892" s="248"/>
      <x:c r="KNT5892" s="248"/>
      <x:c r="KNU5892" s="248"/>
      <x:c r="KNV5892" s="248"/>
      <x:c r="KNW5892" s="248"/>
      <x:c r="KNX5892" s="248"/>
      <x:c r="KNY5892" s="248"/>
      <x:c r="KNZ5892" s="248"/>
      <x:c r="KOA5892" s="248"/>
      <x:c r="KOB5892" s="248"/>
      <x:c r="KOC5892" s="248"/>
      <x:c r="KOD5892" s="248"/>
      <x:c r="KOE5892" s="248"/>
      <x:c r="KOF5892" s="248"/>
      <x:c r="KOG5892" s="248"/>
      <x:c r="KOH5892" s="248"/>
      <x:c r="KOI5892" s="248"/>
      <x:c r="KOJ5892" s="248"/>
      <x:c r="KOK5892" s="248"/>
      <x:c r="KOL5892" s="248"/>
      <x:c r="KOM5892" s="248"/>
      <x:c r="KON5892" s="248"/>
      <x:c r="KOO5892" s="248"/>
      <x:c r="KOP5892" s="248"/>
      <x:c r="KOQ5892" s="248"/>
      <x:c r="KOR5892" s="248"/>
      <x:c r="KOS5892" s="248"/>
      <x:c r="KOT5892" s="248"/>
      <x:c r="KOU5892" s="248"/>
      <x:c r="KOV5892" s="248"/>
      <x:c r="KOW5892" s="248"/>
      <x:c r="KOX5892" s="248"/>
      <x:c r="KOY5892" s="248"/>
      <x:c r="KOZ5892" s="248"/>
      <x:c r="KPA5892" s="248"/>
      <x:c r="KPB5892" s="248"/>
      <x:c r="KPC5892" s="248"/>
      <x:c r="KPD5892" s="248"/>
      <x:c r="KPE5892" s="248"/>
      <x:c r="KPF5892" s="248"/>
      <x:c r="KPG5892" s="248"/>
      <x:c r="KPH5892" s="248"/>
      <x:c r="KPI5892" s="248"/>
      <x:c r="KPJ5892" s="248"/>
      <x:c r="KPK5892" s="248"/>
      <x:c r="KPL5892" s="248"/>
      <x:c r="KPM5892" s="248"/>
      <x:c r="KPN5892" s="248"/>
      <x:c r="KPO5892" s="248"/>
      <x:c r="KPP5892" s="248"/>
      <x:c r="KPQ5892" s="248"/>
      <x:c r="KPR5892" s="248"/>
      <x:c r="KPS5892" s="248"/>
      <x:c r="KPT5892" s="248"/>
      <x:c r="KPU5892" s="248"/>
      <x:c r="KPV5892" s="248"/>
      <x:c r="KPW5892" s="248"/>
      <x:c r="KPX5892" s="248"/>
      <x:c r="KPY5892" s="248"/>
      <x:c r="KPZ5892" s="248"/>
      <x:c r="KQA5892" s="248"/>
      <x:c r="KQB5892" s="248"/>
      <x:c r="KQC5892" s="248"/>
      <x:c r="KQD5892" s="248"/>
      <x:c r="KQE5892" s="248"/>
      <x:c r="KQF5892" s="248"/>
      <x:c r="KQG5892" s="248"/>
      <x:c r="KQH5892" s="248"/>
      <x:c r="KQI5892" s="248"/>
      <x:c r="KQJ5892" s="248"/>
      <x:c r="KQK5892" s="248"/>
      <x:c r="KQL5892" s="248"/>
      <x:c r="KQM5892" s="248"/>
      <x:c r="KQN5892" s="248"/>
      <x:c r="KQO5892" s="248"/>
      <x:c r="KQP5892" s="248"/>
      <x:c r="KQQ5892" s="248"/>
      <x:c r="KQR5892" s="248"/>
      <x:c r="KQS5892" s="248"/>
      <x:c r="KQT5892" s="248"/>
      <x:c r="KQU5892" s="248"/>
      <x:c r="KQV5892" s="248"/>
      <x:c r="KQW5892" s="248"/>
      <x:c r="KQX5892" s="248"/>
      <x:c r="KQY5892" s="248"/>
      <x:c r="KQZ5892" s="248"/>
      <x:c r="KRA5892" s="248"/>
      <x:c r="KRB5892" s="248"/>
      <x:c r="KRC5892" s="248"/>
      <x:c r="KRD5892" s="248"/>
      <x:c r="KRE5892" s="248"/>
      <x:c r="KRF5892" s="248"/>
      <x:c r="KRG5892" s="248"/>
      <x:c r="KRH5892" s="248"/>
      <x:c r="KRI5892" s="248"/>
      <x:c r="KRJ5892" s="248"/>
      <x:c r="KRK5892" s="248"/>
      <x:c r="KRL5892" s="248"/>
      <x:c r="KRM5892" s="248"/>
      <x:c r="KRN5892" s="248"/>
      <x:c r="KRO5892" s="248"/>
      <x:c r="KRP5892" s="248"/>
      <x:c r="KRQ5892" s="248"/>
      <x:c r="KRR5892" s="248"/>
      <x:c r="KRS5892" s="248"/>
      <x:c r="KRT5892" s="248"/>
      <x:c r="KRU5892" s="248"/>
      <x:c r="KRV5892" s="248"/>
      <x:c r="KRW5892" s="248"/>
      <x:c r="KRX5892" s="248"/>
      <x:c r="KRY5892" s="248"/>
      <x:c r="KRZ5892" s="248"/>
      <x:c r="KSA5892" s="248"/>
      <x:c r="KSB5892" s="248"/>
      <x:c r="KSC5892" s="248"/>
      <x:c r="KSD5892" s="248"/>
      <x:c r="KSE5892" s="248"/>
      <x:c r="KSF5892" s="248"/>
      <x:c r="KSG5892" s="248"/>
      <x:c r="KSH5892" s="248"/>
      <x:c r="KSI5892" s="248"/>
      <x:c r="KSJ5892" s="248"/>
      <x:c r="KSK5892" s="248"/>
      <x:c r="KSL5892" s="248"/>
      <x:c r="KSM5892" s="248"/>
      <x:c r="KSN5892" s="248"/>
      <x:c r="KSO5892" s="248"/>
      <x:c r="KSP5892" s="248"/>
      <x:c r="KSQ5892" s="248"/>
      <x:c r="KSR5892" s="248"/>
      <x:c r="KSS5892" s="248"/>
      <x:c r="KST5892" s="248"/>
      <x:c r="KSU5892" s="248"/>
      <x:c r="KSV5892" s="248"/>
      <x:c r="KSW5892" s="248"/>
      <x:c r="KSX5892" s="248"/>
      <x:c r="KSY5892" s="248"/>
      <x:c r="KSZ5892" s="248"/>
      <x:c r="KTA5892" s="248"/>
      <x:c r="KTB5892" s="248"/>
      <x:c r="KTC5892" s="248"/>
      <x:c r="KTD5892" s="248"/>
      <x:c r="KTE5892" s="248"/>
      <x:c r="KTF5892" s="248"/>
      <x:c r="KTG5892" s="248"/>
      <x:c r="KTH5892" s="248"/>
      <x:c r="KTI5892" s="248"/>
      <x:c r="KTJ5892" s="248"/>
      <x:c r="KTK5892" s="248"/>
      <x:c r="KTL5892" s="248"/>
      <x:c r="KTM5892" s="248"/>
      <x:c r="KTN5892" s="248"/>
      <x:c r="KTO5892" s="248"/>
      <x:c r="KTP5892" s="248"/>
      <x:c r="KTQ5892" s="248"/>
      <x:c r="KTR5892" s="248"/>
      <x:c r="KTS5892" s="248"/>
      <x:c r="KTT5892" s="248"/>
      <x:c r="KTU5892" s="248"/>
      <x:c r="KTV5892" s="248"/>
      <x:c r="KTW5892" s="248"/>
      <x:c r="KTX5892" s="248"/>
      <x:c r="KTY5892" s="248"/>
      <x:c r="KTZ5892" s="248"/>
      <x:c r="KUA5892" s="248"/>
      <x:c r="KUB5892" s="248"/>
      <x:c r="KUC5892" s="248"/>
      <x:c r="KUD5892" s="248"/>
      <x:c r="KUE5892" s="248"/>
      <x:c r="KUF5892" s="248"/>
      <x:c r="KUG5892" s="248"/>
      <x:c r="KUH5892" s="248"/>
      <x:c r="KUI5892" s="248"/>
      <x:c r="KUJ5892" s="248"/>
      <x:c r="KUK5892" s="248"/>
      <x:c r="KUL5892" s="248"/>
      <x:c r="KUM5892" s="248"/>
      <x:c r="KUN5892" s="248"/>
      <x:c r="KUO5892" s="248"/>
      <x:c r="KUP5892" s="248"/>
      <x:c r="KUQ5892" s="248"/>
      <x:c r="KUR5892" s="248"/>
      <x:c r="KUS5892" s="248"/>
      <x:c r="KUT5892" s="248"/>
      <x:c r="KUU5892" s="248"/>
      <x:c r="KUV5892" s="248"/>
      <x:c r="KUW5892" s="248"/>
      <x:c r="KUX5892" s="248"/>
      <x:c r="KUY5892" s="248"/>
      <x:c r="KUZ5892" s="248"/>
      <x:c r="KVA5892" s="248"/>
      <x:c r="KVB5892" s="248"/>
      <x:c r="KVC5892" s="248"/>
      <x:c r="KVD5892" s="248"/>
      <x:c r="KVE5892" s="248"/>
      <x:c r="KVF5892" s="248"/>
      <x:c r="KVG5892" s="248"/>
      <x:c r="KVH5892" s="248"/>
      <x:c r="KVI5892" s="248"/>
      <x:c r="KVJ5892" s="248"/>
      <x:c r="KVK5892" s="248"/>
      <x:c r="KVL5892" s="248"/>
      <x:c r="KVM5892" s="248"/>
      <x:c r="KVN5892" s="248"/>
      <x:c r="KVO5892" s="248"/>
      <x:c r="KVP5892" s="248"/>
      <x:c r="KVQ5892" s="248"/>
      <x:c r="KVR5892" s="248"/>
      <x:c r="KVS5892" s="248"/>
      <x:c r="KVT5892" s="248"/>
      <x:c r="KVU5892" s="248"/>
      <x:c r="KVV5892" s="248"/>
      <x:c r="KVW5892" s="248"/>
      <x:c r="KVX5892" s="248"/>
      <x:c r="KVY5892" s="248"/>
      <x:c r="KVZ5892" s="248"/>
      <x:c r="KWA5892" s="248"/>
      <x:c r="KWB5892" s="248"/>
      <x:c r="KWC5892" s="248"/>
      <x:c r="KWD5892" s="248"/>
      <x:c r="KWE5892" s="248"/>
      <x:c r="KWF5892" s="248"/>
      <x:c r="KWG5892" s="248"/>
      <x:c r="KWH5892" s="248"/>
      <x:c r="KWI5892" s="248"/>
      <x:c r="KWJ5892" s="248"/>
      <x:c r="KWK5892" s="248"/>
      <x:c r="KWL5892" s="248"/>
      <x:c r="KWM5892" s="248"/>
      <x:c r="KWN5892" s="248"/>
      <x:c r="KWO5892" s="248"/>
      <x:c r="KWP5892" s="248"/>
      <x:c r="KWQ5892" s="248"/>
      <x:c r="KWR5892" s="248"/>
      <x:c r="KWS5892" s="248"/>
      <x:c r="KWT5892" s="248"/>
      <x:c r="KWU5892" s="248"/>
      <x:c r="KWV5892" s="248"/>
      <x:c r="KWW5892" s="248"/>
      <x:c r="KWX5892" s="248"/>
      <x:c r="KWY5892" s="248"/>
      <x:c r="KWZ5892" s="248"/>
      <x:c r="KXA5892" s="248"/>
      <x:c r="KXB5892" s="248"/>
      <x:c r="KXC5892" s="248"/>
      <x:c r="KXD5892" s="248"/>
      <x:c r="KXE5892" s="248"/>
      <x:c r="KXF5892" s="248"/>
      <x:c r="KXG5892" s="248"/>
      <x:c r="KXH5892" s="248"/>
      <x:c r="KXI5892" s="248"/>
      <x:c r="KXJ5892" s="248"/>
      <x:c r="KXK5892" s="248"/>
      <x:c r="KXL5892" s="248"/>
      <x:c r="KXM5892" s="248"/>
      <x:c r="KXN5892" s="248"/>
      <x:c r="KXO5892" s="248"/>
      <x:c r="KXP5892" s="248"/>
      <x:c r="KXQ5892" s="248"/>
      <x:c r="KXR5892" s="248"/>
      <x:c r="KXS5892" s="248"/>
      <x:c r="KXT5892" s="248"/>
      <x:c r="KXU5892" s="248"/>
      <x:c r="KXV5892" s="248"/>
      <x:c r="KXW5892" s="248"/>
      <x:c r="KXX5892" s="248"/>
      <x:c r="KXY5892" s="248"/>
      <x:c r="KXZ5892" s="248"/>
      <x:c r="KYA5892" s="248"/>
      <x:c r="KYB5892" s="248"/>
      <x:c r="KYC5892" s="248"/>
      <x:c r="KYD5892" s="248"/>
      <x:c r="KYE5892" s="248"/>
      <x:c r="KYF5892" s="248"/>
      <x:c r="KYG5892" s="248"/>
      <x:c r="KYH5892" s="248"/>
      <x:c r="KYI5892" s="248"/>
      <x:c r="KYJ5892" s="248"/>
      <x:c r="KYK5892" s="248"/>
      <x:c r="KYL5892" s="248"/>
      <x:c r="KYM5892" s="248"/>
      <x:c r="KYN5892" s="248"/>
      <x:c r="KYO5892" s="248"/>
      <x:c r="KYP5892" s="248"/>
      <x:c r="KYQ5892" s="248"/>
      <x:c r="KYR5892" s="248"/>
      <x:c r="KYS5892" s="248"/>
      <x:c r="KYT5892" s="248"/>
      <x:c r="KYU5892" s="248"/>
      <x:c r="KYV5892" s="248"/>
      <x:c r="KYW5892" s="248"/>
      <x:c r="KYX5892" s="248"/>
      <x:c r="KYY5892" s="248"/>
      <x:c r="KYZ5892" s="248"/>
      <x:c r="KZA5892" s="248"/>
      <x:c r="KZB5892" s="248"/>
      <x:c r="KZC5892" s="248"/>
      <x:c r="KZD5892" s="248"/>
      <x:c r="KZE5892" s="248"/>
      <x:c r="KZF5892" s="248"/>
      <x:c r="KZG5892" s="248"/>
      <x:c r="KZH5892" s="248"/>
      <x:c r="KZI5892" s="248"/>
      <x:c r="KZJ5892" s="248"/>
      <x:c r="KZK5892" s="248"/>
      <x:c r="KZL5892" s="248"/>
      <x:c r="KZM5892" s="248"/>
      <x:c r="KZN5892" s="248"/>
      <x:c r="KZO5892" s="248"/>
      <x:c r="KZP5892" s="248"/>
      <x:c r="KZQ5892" s="248"/>
      <x:c r="KZR5892" s="248"/>
      <x:c r="KZS5892" s="248"/>
      <x:c r="KZT5892" s="248"/>
      <x:c r="KZU5892" s="248"/>
      <x:c r="KZV5892" s="248"/>
      <x:c r="KZW5892" s="248"/>
      <x:c r="KZX5892" s="248"/>
      <x:c r="KZY5892" s="248"/>
      <x:c r="KZZ5892" s="248"/>
      <x:c r="LAA5892" s="248"/>
      <x:c r="LAB5892" s="248"/>
      <x:c r="LAC5892" s="248"/>
      <x:c r="LAD5892" s="248"/>
      <x:c r="LAE5892" s="248"/>
      <x:c r="LAF5892" s="248"/>
      <x:c r="LAG5892" s="248"/>
      <x:c r="LAH5892" s="248"/>
      <x:c r="LAI5892" s="248"/>
      <x:c r="LAJ5892" s="248"/>
      <x:c r="LAK5892" s="248"/>
      <x:c r="LAL5892" s="248"/>
      <x:c r="LAM5892" s="248"/>
      <x:c r="LAN5892" s="248"/>
      <x:c r="LAO5892" s="248"/>
      <x:c r="LAP5892" s="248"/>
      <x:c r="LAQ5892" s="248"/>
      <x:c r="LAR5892" s="248"/>
      <x:c r="LAS5892" s="248"/>
      <x:c r="LAT5892" s="248"/>
      <x:c r="LAU5892" s="248"/>
      <x:c r="LAV5892" s="248"/>
      <x:c r="LAW5892" s="248"/>
      <x:c r="LAX5892" s="248"/>
      <x:c r="LAY5892" s="248"/>
      <x:c r="LAZ5892" s="248"/>
      <x:c r="LBA5892" s="248"/>
      <x:c r="LBB5892" s="248"/>
      <x:c r="LBC5892" s="248"/>
      <x:c r="LBD5892" s="248"/>
      <x:c r="LBE5892" s="248"/>
      <x:c r="LBF5892" s="248"/>
      <x:c r="LBG5892" s="248"/>
      <x:c r="LBH5892" s="248"/>
      <x:c r="LBI5892" s="248"/>
      <x:c r="LBJ5892" s="248"/>
      <x:c r="LBK5892" s="248"/>
      <x:c r="LBL5892" s="248"/>
      <x:c r="LBM5892" s="248"/>
      <x:c r="LBN5892" s="248"/>
      <x:c r="LBO5892" s="248"/>
      <x:c r="LBP5892" s="248"/>
      <x:c r="LBQ5892" s="248"/>
      <x:c r="LBR5892" s="248"/>
      <x:c r="LBS5892" s="248"/>
      <x:c r="LBT5892" s="248"/>
      <x:c r="LBU5892" s="248"/>
      <x:c r="LBV5892" s="248"/>
      <x:c r="LBW5892" s="248"/>
      <x:c r="LBX5892" s="248"/>
      <x:c r="LBY5892" s="248"/>
      <x:c r="LBZ5892" s="248"/>
      <x:c r="LCA5892" s="248"/>
      <x:c r="LCB5892" s="248"/>
      <x:c r="LCC5892" s="248"/>
      <x:c r="LCD5892" s="248"/>
      <x:c r="LCE5892" s="248"/>
      <x:c r="LCF5892" s="248"/>
      <x:c r="LCG5892" s="248"/>
      <x:c r="LCH5892" s="248"/>
      <x:c r="LCI5892" s="248"/>
      <x:c r="LCJ5892" s="248"/>
      <x:c r="LCK5892" s="248"/>
      <x:c r="LCL5892" s="248"/>
      <x:c r="LCM5892" s="248"/>
      <x:c r="LCN5892" s="248"/>
      <x:c r="LCO5892" s="248"/>
      <x:c r="LCP5892" s="248"/>
      <x:c r="LCQ5892" s="248"/>
      <x:c r="LCR5892" s="248"/>
      <x:c r="LCS5892" s="248"/>
      <x:c r="LCT5892" s="248"/>
      <x:c r="LCU5892" s="248"/>
      <x:c r="LCV5892" s="248"/>
      <x:c r="LCW5892" s="248"/>
      <x:c r="LCX5892" s="248"/>
      <x:c r="LCY5892" s="248"/>
      <x:c r="LCZ5892" s="248"/>
      <x:c r="LDA5892" s="248"/>
      <x:c r="LDB5892" s="248"/>
      <x:c r="LDC5892" s="248"/>
      <x:c r="LDD5892" s="248"/>
      <x:c r="LDE5892" s="248"/>
      <x:c r="LDF5892" s="248"/>
      <x:c r="LDG5892" s="248"/>
      <x:c r="LDH5892" s="248"/>
      <x:c r="LDI5892" s="248"/>
      <x:c r="LDJ5892" s="248"/>
      <x:c r="LDK5892" s="248"/>
      <x:c r="LDL5892" s="248"/>
      <x:c r="LDM5892" s="248"/>
      <x:c r="LDN5892" s="248"/>
      <x:c r="LDO5892" s="248"/>
      <x:c r="LDP5892" s="248"/>
      <x:c r="LDQ5892" s="248"/>
      <x:c r="LDR5892" s="248"/>
      <x:c r="LDS5892" s="248"/>
      <x:c r="LDT5892" s="248"/>
      <x:c r="LDU5892" s="248"/>
      <x:c r="LDV5892" s="248"/>
      <x:c r="LDW5892" s="248"/>
      <x:c r="LDX5892" s="248"/>
      <x:c r="LDY5892" s="248"/>
      <x:c r="LDZ5892" s="248"/>
      <x:c r="LEA5892" s="248"/>
      <x:c r="LEB5892" s="248"/>
      <x:c r="LEC5892" s="248"/>
      <x:c r="LED5892" s="248"/>
      <x:c r="LEE5892" s="248"/>
      <x:c r="LEF5892" s="248"/>
      <x:c r="LEG5892" s="248"/>
      <x:c r="LEH5892" s="248"/>
      <x:c r="LEI5892" s="248"/>
      <x:c r="LEJ5892" s="248"/>
      <x:c r="LEK5892" s="248"/>
      <x:c r="LEL5892" s="248"/>
      <x:c r="LEM5892" s="248"/>
      <x:c r="LEN5892" s="248"/>
      <x:c r="LEO5892" s="248"/>
      <x:c r="LEP5892" s="248"/>
      <x:c r="LEQ5892" s="248"/>
      <x:c r="LER5892" s="248"/>
      <x:c r="LES5892" s="248"/>
      <x:c r="LET5892" s="248"/>
      <x:c r="LEU5892" s="248"/>
      <x:c r="LEV5892" s="248"/>
      <x:c r="LEW5892" s="248"/>
      <x:c r="LEX5892" s="248"/>
      <x:c r="LEY5892" s="248"/>
      <x:c r="LEZ5892" s="248"/>
      <x:c r="LFA5892" s="248"/>
      <x:c r="LFB5892" s="248"/>
      <x:c r="LFC5892" s="248"/>
      <x:c r="LFD5892" s="248"/>
      <x:c r="LFE5892" s="248"/>
      <x:c r="LFF5892" s="248"/>
      <x:c r="LFG5892" s="248"/>
      <x:c r="LFH5892" s="248"/>
      <x:c r="LFI5892" s="248"/>
      <x:c r="LFJ5892" s="248"/>
      <x:c r="LFK5892" s="248"/>
      <x:c r="LFL5892" s="248"/>
      <x:c r="LFM5892" s="248"/>
      <x:c r="LFN5892" s="248"/>
      <x:c r="LFO5892" s="248"/>
      <x:c r="LFP5892" s="248"/>
      <x:c r="LFQ5892" s="248"/>
      <x:c r="LFR5892" s="248"/>
      <x:c r="LFS5892" s="248"/>
      <x:c r="LFT5892" s="248"/>
      <x:c r="LFU5892" s="248"/>
      <x:c r="LFV5892" s="248"/>
      <x:c r="LFW5892" s="248"/>
      <x:c r="LFX5892" s="248"/>
      <x:c r="LFY5892" s="248"/>
      <x:c r="LFZ5892" s="248"/>
      <x:c r="LGA5892" s="248"/>
      <x:c r="LGB5892" s="248"/>
      <x:c r="LGC5892" s="248"/>
      <x:c r="LGD5892" s="248"/>
      <x:c r="LGE5892" s="248"/>
      <x:c r="LGF5892" s="248"/>
      <x:c r="LGG5892" s="248"/>
      <x:c r="LGH5892" s="248"/>
      <x:c r="LGI5892" s="248"/>
      <x:c r="LGJ5892" s="248"/>
      <x:c r="LGK5892" s="248"/>
      <x:c r="LGL5892" s="248"/>
      <x:c r="LGM5892" s="248"/>
      <x:c r="LGN5892" s="248"/>
      <x:c r="LGO5892" s="248"/>
      <x:c r="LGP5892" s="248"/>
      <x:c r="LGQ5892" s="248"/>
      <x:c r="LGR5892" s="248"/>
      <x:c r="LGS5892" s="248"/>
      <x:c r="LGT5892" s="248"/>
      <x:c r="LGU5892" s="248"/>
      <x:c r="LGV5892" s="248"/>
      <x:c r="LGW5892" s="248"/>
      <x:c r="LGX5892" s="248"/>
      <x:c r="LGY5892" s="248"/>
      <x:c r="LGZ5892" s="248"/>
      <x:c r="LHA5892" s="248"/>
      <x:c r="LHB5892" s="248"/>
      <x:c r="LHC5892" s="248"/>
      <x:c r="LHD5892" s="248"/>
      <x:c r="LHE5892" s="248"/>
      <x:c r="LHF5892" s="248"/>
      <x:c r="LHG5892" s="248"/>
      <x:c r="LHH5892" s="248"/>
      <x:c r="LHI5892" s="248"/>
      <x:c r="LHJ5892" s="248"/>
      <x:c r="LHK5892" s="248"/>
      <x:c r="LHL5892" s="248"/>
      <x:c r="LHM5892" s="248"/>
      <x:c r="LHN5892" s="248"/>
      <x:c r="LHO5892" s="248"/>
      <x:c r="LHP5892" s="248"/>
      <x:c r="LHQ5892" s="248"/>
      <x:c r="LHR5892" s="248"/>
      <x:c r="LHS5892" s="248"/>
      <x:c r="LHT5892" s="248"/>
      <x:c r="LHU5892" s="248"/>
      <x:c r="LHV5892" s="248"/>
      <x:c r="LHW5892" s="248"/>
      <x:c r="LHX5892" s="248"/>
      <x:c r="LHY5892" s="248"/>
      <x:c r="LHZ5892" s="248"/>
      <x:c r="LIA5892" s="248"/>
      <x:c r="LIB5892" s="248"/>
      <x:c r="LIC5892" s="248"/>
      <x:c r="LID5892" s="248"/>
      <x:c r="LIE5892" s="248"/>
      <x:c r="LIF5892" s="248"/>
      <x:c r="LIG5892" s="248"/>
      <x:c r="LIH5892" s="248"/>
      <x:c r="LII5892" s="248"/>
      <x:c r="LIJ5892" s="248"/>
      <x:c r="LIK5892" s="248"/>
      <x:c r="LIL5892" s="248"/>
      <x:c r="LIM5892" s="248"/>
      <x:c r="LIN5892" s="248"/>
      <x:c r="LIO5892" s="248"/>
      <x:c r="LIP5892" s="248"/>
      <x:c r="LIQ5892" s="248"/>
      <x:c r="LIR5892" s="248"/>
      <x:c r="LIS5892" s="248"/>
      <x:c r="LIT5892" s="248"/>
      <x:c r="LIU5892" s="248"/>
      <x:c r="LIV5892" s="248"/>
      <x:c r="LIW5892" s="248"/>
      <x:c r="LIX5892" s="248"/>
      <x:c r="LIY5892" s="248"/>
      <x:c r="LIZ5892" s="248"/>
      <x:c r="LJA5892" s="248"/>
      <x:c r="LJB5892" s="248"/>
      <x:c r="LJC5892" s="248"/>
      <x:c r="LJD5892" s="248"/>
      <x:c r="LJE5892" s="248"/>
      <x:c r="LJF5892" s="248"/>
      <x:c r="LJG5892" s="248"/>
      <x:c r="LJH5892" s="248"/>
      <x:c r="LJI5892" s="248"/>
      <x:c r="LJJ5892" s="248"/>
      <x:c r="LJK5892" s="248"/>
      <x:c r="LJL5892" s="248"/>
      <x:c r="LJM5892" s="248"/>
      <x:c r="LJN5892" s="248"/>
      <x:c r="LJO5892" s="248"/>
      <x:c r="LJP5892" s="248"/>
      <x:c r="LJQ5892" s="248"/>
      <x:c r="LJR5892" s="248"/>
      <x:c r="LJS5892" s="248"/>
      <x:c r="LJT5892" s="248"/>
      <x:c r="LJU5892" s="248"/>
      <x:c r="LJV5892" s="248"/>
      <x:c r="LJW5892" s="248"/>
      <x:c r="LJX5892" s="248"/>
      <x:c r="LJY5892" s="248"/>
      <x:c r="LJZ5892" s="248"/>
      <x:c r="LKA5892" s="248"/>
      <x:c r="LKB5892" s="248"/>
      <x:c r="LKC5892" s="248"/>
      <x:c r="LKD5892" s="248"/>
      <x:c r="LKE5892" s="248"/>
      <x:c r="LKF5892" s="248"/>
      <x:c r="LKG5892" s="248"/>
      <x:c r="LKH5892" s="248"/>
      <x:c r="LKI5892" s="248"/>
      <x:c r="LKJ5892" s="248"/>
      <x:c r="LKK5892" s="248"/>
      <x:c r="LKL5892" s="248"/>
      <x:c r="LKM5892" s="248"/>
      <x:c r="LKN5892" s="248"/>
      <x:c r="LKO5892" s="248"/>
      <x:c r="LKP5892" s="248"/>
      <x:c r="LKQ5892" s="248"/>
      <x:c r="LKR5892" s="248"/>
      <x:c r="LKS5892" s="248"/>
      <x:c r="LKT5892" s="248"/>
      <x:c r="LKU5892" s="248"/>
      <x:c r="LKV5892" s="248"/>
      <x:c r="LKW5892" s="248"/>
      <x:c r="LKX5892" s="248"/>
      <x:c r="LKY5892" s="248"/>
      <x:c r="LKZ5892" s="248"/>
      <x:c r="LLA5892" s="248"/>
      <x:c r="LLB5892" s="248"/>
      <x:c r="LLC5892" s="248"/>
      <x:c r="LLD5892" s="248"/>
      <x:c r="LLE5892" s="248"/>
      <x:c r="LLF5892" s="248"/>
      <x:c r="LLG5892" s="248"/>
      <x:c r="LLH5892" s="248"/>
      <x:c r="LLI5892" s="248"/>
      <x:c r="LLJ5892" s="248"/>
      <x:c r="LLK5892" s="248"/>
      <x:c r="LLL5892" s="248"/>
      <x:c r="LLM5892" s="248"/>
      <x:c r="LLN5892" s="248"/>
      <x:c r="LLO5892" s="248"/>
      <x:c r="LLP5892" s="248"/>
      <x:c r="LLQ5892" s="248"/>
      <x:c r="LLR5892" s="248"/>
      <x:c r="LLS5892" s="248"/>
      <x:c r="LLT5892" s="248"/>
      <x:c r="LLU5892" s="248"/>
      <x:c r="LLV5892" s="248"/>
      <x:c r="LLW5892" s="248"/>
      <x:c r="LLX5892" s="248"/>
      <x:c r="LLY5892" s="248"/>
      <x:c r="LLZ5892" s="248"/>
      <x:c r="LMA5892" s="248"/>
      <x:c r="LMB5892" s="248"/>
      <x:c r="LMC5892" s="248"/>
      <x:c r="LMD5892" s="248"/>
      <x:c r="LME5892" s="248"/>
      <x:c r="LMF5892" s="248"/>
      <x:c r="LMG5892" s="248"/>
      <x:c r="LMH5892" s="248"/>
      <x:c r="LMI5892" s="248"/>
      <x:c r="LMJ5892" s="248"/>
      <x:c r="LMK5892" s="248"/>
      <x:c r="LML5892" s="248"/>
      <x:c r="LMM5892" s="248"/>
      <x:c r="LMN5892" s="248"/>
      <x:c r="LMO5892" s="248"/>
      <x:c r="LMP5892" s="248"/>
      <x:c r="LMQ5892" s="248"/>
      <x:c r="LMR5892" s="248"/>
      <x:c r="LMS5892" s="248"/>
      <x:c r="LMT5892" s="248"/>
      <x:c r="LMU5892" s="248"/>
      <x:c r="LMV5892" s="248"/>
      <x:c r="LMW5892" s="248"/>
      <x:c r="LMX5892" s="248"/>
      <x:c r="LMY5892" s="248"/>
      <x:c r="LMZ5892" s="248"/>
      <x:c r="LNA5892" s="248"/>
      <x:c r="LNB5892" s="248"/>
      <x:c r="LNC5892" s="248"/>
      <x:c r="LND5892" s="248"/>
      <x:c r="LNE5892" s="248"/>
      <x:c r="LNF5892" s="248"/>
      <x:c r="LNG5892" s="248"/>
      <x:c r="LNH5892" s="248"/>
      <x:c r="LNI5892" s="248"/>
      <x:c r="LNJ5892" s="248"/>
      <x:c r="LNK5892" s="248"/>
      <x:c r="LNL5892" s="248"/>
      <x:c r="LNM5892" s="248"/>
      <x:c r="LNN5892" s="248"/>
      <x:c r="LNO5892" s="248"/>
      <x:c r="LNP5892" s="248"/>
      <x:c r="LNQ5892" s="248"/>
      <x:c r="LNR5892" s="248"/>
      <x:c r="LNS5892" s="248"/>
      <x:c r="LNT5892" s="248"/>
      <x:c r="LNU5892" s="248"/>
      <x:c r="LNV5892" s="248"/>
      <x:c r="LNW5892" s="248"/>
      <x:c r="LNX5892" s="248"/>
      <x:c r="LNY5892" s="248"/>
      <x:c r="LNZ5892" s="248"/>
      <x:c r="LOA5892" s="248"/>
      <x:c r="LOB5892" s="248"/>
      <x:c r="LOC5892" s="248"/>
      <x:c r="LOD5892" s="248"/>
      <x:c r="LOE5892" s="248"/>
      <x:c r="LOF5892" s="248"/>
      <x:c r="LOG5892" s="248"/>
      <x:c r="LOH5892" s="248"/>
      <x:c r="LOI5892" s="248"/>
      <x:c r="LOJ5892" s="248"/>
      <x:c r="LOK5892" s="248"/>
      <x:c r="LOL5892" s="248"/>
      <x:c r="LOM5892" s="248"/>
      <x:c r="LON5892" s="248"/>
      <x:c r="LOO5892" s="248"/>
      <x:c r="LOP5892" s="248"/>
      <x:c r="LOQ5892" s="248"/>
      <x:c r="LOR5892" s="248"/>
      <x:c r="LOS5892" s="248"/>
      <x:c r="LOT5892" s="248"/>
      <x:c r="LOU5892" s="248"/>
      <x:c r="LOV5892" s="248"/>
      <x:c r="LOW5892" s="248"/>
      <x:c r="LOX5892" s="248"/>
      <x:c r="LOY5892" s="248"/>
      <x:c r="LOZ5892" s="248"/>
      <x:c r="LPA5892" s="248"/>
      <x:c r="LPB5892" s="248"/>
      <x:c r="LPC5892" s="248"/>
      <x:c r="LPD5892" s="248"/>
      <x:c r="LPE5892" s="248"/>
      <x:c r="LPF5892" s="248"/>
      <x:c r="LPG5892" s="248"/>
      <x:c r="LPH5892" s="248"/>
      <x:c r="LPI5892" s="248"/>
      <x:c r="LPJ5892" s="248"/>
      <x:c r="LPK5892" s="248"/>
      <x:c r="LPL5892" s="248"/>
      <x:c r="LPM5892" s="248"/>
      <x:c r="LPN5892" s="248"/>
      <x:c r="LPO5892" s="248"/>
      <x:c r="LPP5892" s="248"/>
      <x:c r="LPQ5892" s="248"/>
      <x:c r="LPR5892" s="248"/>
      <x:c r="LPS5892" s="248"/>
      <x:c r="LPT5892" s="248"/>
      <x:c r="LPU5892" s="248"/>
      <x:c r="LPV5892" s="248"/>
      <x:c r="LPW5892" s="248"/>
      <x:c r="LPX5892" s="248"/>
      <x:c r="LPY5892" s="248"/>
      <x:c r="LPZ5892" s="248"/>
      <x:c r="LQA5892" s="248"/>
      <x:c r="LQB5892" s="248"/>
      <x:c r="LQC5892" s="248"/>
      <x:c r="LQD5892" s="248"/>
      <x:c r="LQE5892" s="248"/>
      <x:c r="LQF5892" s="248"/>
      <x:c r="LQG5892" s="248"/>
      <x:c r="LQH5892" s="248"/>
      <x:c r="LQI5892" s="248"/>
      <x:c r="LQJ5892" s="248"/>
      <x:c r="LQK5892" s="248"/>
      <x:c r="LQL5892" s="248"/>
      <x:c r="LQM5892" s="248"/>
      <x:c r="LQN5892" s="248"/>
      <x:c r="LQO5892" s="248"/>
      <x:c r="LQP5892" s="248"/>
      <x:c r="LQQ5892" s="248"/>
      <x:c r="LQR5892" s="248"/>
      <x:c r="LQS5892" s="248"/>
      <x:c r="LQT5892" s="248"/>
      <x:c r="LQU5892" s="248"/>
      <x:c r="LQV5892" s="248"/>
      <x:c r="LQW5892" s="248"/>
      <x:c r="LQX5892" s="248"/>
      <x:c r="LQY5892" s="248"/>
      <x:c r="LQZ5892" s="248"/>
      <x:c r="LRA5892" s="248"/>
      <x:c r="LRB5892" s="248"/>
      <x:c r="LRC5892" s="248"/>
      <x:c r="LRD5892" s="248"/>
      <x:c r="LRE5892" s="248"/>
      <x:c r="LRF5892" s="248"/>
      <x:c r="LRG5892" s="248"/>
      <x:c r="LRH5892" s="248"/>
      <x:c r="LRI5892" s="248"/>
      <x:c r="LRJ5892" s="248"/>
      <x:c r="LRK5892" s="248"/>
      <x:c r="LRL5892" s="248"/>
      <x:c r="LRM5892" s="248"/>
      <x:c r="LRN5892" s="248"/>
      <x:c r="LRO5892" s="248"/>
      <x:c r="LRP5892" s="248"/>
      <x:c r="LRQ5892" s="248"/>
      <x:c r="LRR5892" s="248"/>
      <x:c r="LRS5892" s="248"/>
      <x:c r="LRT5892" s="248"/>
      <x:c r="LRU5892" s="248"/>
      <x:c r="LRV5892" s="248"/>
      <x:c r="LRW5892" s="248"/>
      <x:c r="LRX5892" s="248"/>
      <x:c r="LRY5892" s="248"/>
      <x:c r="LRZ5892" s="248"/>
      <x:c r="LSA5892" s="248"/>
      <x:c r="LSB5892" s="248"/>
      <x:c r="LSC5892" s="248"/>
      <x:c r="LSD5892" s="248"/>
      <x:c r="LSE5892" s="248"/>
      <x:c r="LSF5892" s="248"/>
      <x:c r="LSG5892" s="248"/>
      <x:c r="LSH5892" s="248"/>
      <x:c r="LSI5892" s="248"/>
      <x:c r="LSJ5892" s="248"/>
      <x:c r="LSK5892" s="248"/>
      <x:c r="LSL5892" s="248"/>
      <x:c r="LSM5892" s="248"/>
      <x:c r="LSN5892" s="248"/>
      <x:c r="LSO5892" s="248"/>
      <x:c r="LSP5892" s="248"/>
      <x:c r="LSQ5892" s="248"/>
      <x:c r="LSR5892" s="248"/>
      <x:c r="LSS5892" s="248"/>
      <x:c r="LST5892" s="248"/>
      <x:c r="LSU5892" s="248"/>
      <x:c r="LSV5892" s="248"/>
      <x:c r="LSW5892" s="248"/>
      <x:c r="LSX5892" s="248"/>
      <x:c r="LSY5892" s="248"/>
      <x:c r="LSZ5892" s="248"/>
      <x:c r="LTA5892" s="248"/>
      <x:c r="LTB5892" s="248"/>
      <x:c r="LTC5892" s="248"/>
      <x:c r="LTD5892" s="248"/>
      <x:c r="LTE5892" s="248"/>
      <x:c r="LTF5892" s="248"/>
      <x:c r="LTG5892" s="248"/>
      <x:c r="LTH5892" s="248"/>
      <x:c r="LTI5892" s="248"/>
      <x:c r="LTJ5892" s="248"/>
      <x:c r="LTK5892" s="248"/>
      <x:c r="LTL5892" s="248"/>
      <x:c r="LTM5892" s="248"/>
      <x:c r="LTN5892" s="248"/>
      <x:c r="LTO5892" s="248"/>
      <x:c r="LTP5892" s="248"/>
      <x:c r="LTQ5892" s="248"/>
      <x:c r="LTR5892" s="248"/>
      <x:c r="LTS5892" s="248"/>
      <x:c r="LTT5892" s="248"/>
      <x:c r="LTU5892" s="248"/>
      <x:c r="LTV5892" s="248"/>
      <x:c r="LTW5892" s="248"/>
      <x:c r="LTX5892" s="248"/>
      <x:c r="LTY5892" s="248"/>
      <x:c r="LTZ5892" s="248"/>
      <x:c r="LUA5892" s="248"/>
      <x:c r="LUB5892" s="248"/>
      <x:c r="LUC5892" s="248"/>
      <x:c r="LUD5892" s="248"/>
      <x:c r="LUE5892" s="248"/>
      <x:c r="LUF5892" s="248"/>
      <x:c r="LUG5892" s="248"/>
      <x:c r="LUH5892" s="248"/>
      <x:c r="LUI5892" s="248"/>
      <x:c r="LUJ5892" s="248"/>
      <x:c r="LUK5892" s="248"/>
      <x:c r="LUL5892" s="248"/>
      <x:c r="LUM5892" s="248"/>
      <x:c r="LUN5892" s="248"/>
      <x:c r="LUO5892" s="248"/>
      <x:c r="LUP5892" s="248"/>
      <x:c r="LUQ5892" s="248"/>
      <x:c r="LUR5892" s="248"/>
      <x:c r="LUS5892" s="248"/>
      <x:c r="LUT5892" s="248"/>
      <x:c r="LUU5892" s="248"/>
      <x:c r="LUV5892" s="248"/>
      <x:c r="LUW5892" s="248"/>
      <x:c r="LUX5892" s="248"/>
      <x:c r="LUY5892" s="248"/>
      <x:c r="LUZ5892" s="248"/>
      <x:c r="LVA5892" s="248"/>
      <x:c r="LVB5892" s="248"/>
      <x:c r="LVC5892" s="248"/>
      <x:c r="LVD5892" s="248"/>
      <x:c r="LVE5892" s="248"/>
      <x:c r="LVF5892" s="248"/>
      <x:c r="LVG5892" s="248"/>
      <x:c r="LVH5892" s="248"/>
      <x:c r="LVI5892" s="248"/>
      <x:c r="LVJ5892" s="248"/>
      <x:c r="LVK5892" s="248"/>
      <x:c r="LVL5892" s="248"/>
      <x:c r="LVM5892" s="248"/>
      <x:c r="LVN5892" s="248"/>
      <x:c r="LVO5892" s="248"/>
      <x:c r="LVP5892" s="248"/>
      <x:c r="LVQ5892" s="248"/>
      <x:c r="LVR5892" s="248"/>
      <x:c r="LVS5892" s="248"/>
      <x:c r="LVT5892" s="248"/>
      <x:c r="LVU5892" s="248"/>
      <x:c r="LVV5892" s="248"/>
      <x:c r="LVW5892" s="248"/>
      <x:c r="LVX5892" s="248"/>
      <x:c r="LVY5892" s="248"/>
      <x:c r="LVZ5892" s="248"/>
      <x:c r="LWA5892" s="248"/>
      <x:c r="LWB5892" s="248"/>
      <x:c r="LWC5892" s="248"/>
      <x:c r="LWD5892" s="248"/>
      <x:c r="LWE5892" s="248"/>
      <x:c r="LWF5892" s="248"/>
      <x:c r="LWG5892" s="248"/>
      <x:c r="LWH5892" s="248"/>
      <x:c r="LWI5892" s="248"/>
      <x:c r="LWJ5892" s="248"/>
      <x:c r="LWK5892" s="248"/>
      <x:c r="LWL5892" s="248"/>
      <x:c r="LWM5892" s="248"/>
      <x:c r="LWN5892" s="248"/>
      <x:c r="LWO5892" s="248"/>
      <x:c r="LWP5892" s="248"/>
      <x:c r="LWQ5892" s="248"/>
      <x:c r="LWR5892" s="248"/>
      <x:c r="LWS5892" s="248"/>
      <x:c r="LWT5892" s="248"/>
      <x:c r="LWU5892" s="248"/>
      <x:c r="LWV5892" s="248"/>
      <x:c r="LWW5892" s="248"/>
      <x:c r="LWX5892" s="248"/>
      <x:c r="LWY5892" s="248"/>
      <x:c r="LWZ5892" s="248"/>
      <x:c r="LXA5892" s="248"/>
      <x:c r="LXB5892" s="248"/>
      <x:c r="LXC5892" s="248"/>
      <x:c r="LXD5892" s="248"/>
      <x:c r="LXE5892" s="248"/>
      <x:c r="LXF5892" s="248"/>
      <x:c r="LXG5892" s="248"/>
      <x:c r="LXH5892" s="248"/>
      <x:c r="LXI5892" s="248"/>
      <x:c r="LXJ5892" s="248"/>
      <x:c r="LXK5892" s="248"/>
      <x:c r="LXL5892" s="248"/>
      <x:c r="LXM5892" s="248"/>
      <x:c r="LXN5892" s="248"/>
      <x:c r="LXO5892" s="248"/>
      <x:c r="LXP5892" s="248"/>
      <x:c r="LXQ5892" s="248"/>
      <x:c r="LXR5892" s="248"/>
      <x:c r="LXS5892" s="248"/>
      <x:c r="LXT5892" s="248"/>
      <x:c r="LXU5892" s="248"/>
      <x:c r="LXV5892" s="248"/>
      <x:c r="LXW5892" s="248"/>
      <x:c r="LXX5892" s="248"/>
      <x:c r="LXY5892" s="248"/>
      <x:c r="LXZ5892" s="248"/>
      <x:c r="LYA5892" s="248"/>
      <x:c r="LYB5892" s="248"/>
      <x:c r="LYC5892" s="248"/>
      <x:c r="LYD5892" s="248"/>
      <x:c r="LYE5892" s="248"/>
      <x:c r="LYF5892" s="248"/>
      <x:c r="LYG5892" s="248"/>
      <x:c r="LYH5892" s="248"/>
      <x:c r="LYI5892" s="248"/>
      <x:c r="LYJ5892" s="248"/>
      <x:c r="LYK5892" s="248"/>
      <x:c r="LYL5892" s="248"/>
      <x:c r="LYM5892" s="248"/>
      <x:c r="LYN5892" s="248"/>
      <x:c r="LYO5892" s="248"/>
      <x:c r="LYP5892" s="248"/>
      <x:c r="LYQ5892" s="248"/>
      <x:c r="LYR5892" s="248"/>
      <x:c r="LYS5892" s="248"/>
      <x:c r="LYT5892" s="248"/>
      <x:c r="LYU5892" s="248"/>
      <x:c r="LYV5892" s="248"/>
      <x:c r="LYW5892" s="248"/>
      <x:c r="LYX5892" s="248"/>
      <x:c r="LYY5892" s="248"/>
      <x:c r="LYZ5892" s="248"/>
      <x:c r="LZA5892" s="248"/>
      <x:c r="LZB5892" s="248"/>
      <x:c r="LZC5892" s="248"/>
      <x:c r="LZD5892" s="248"/>
      <x:c r="LZE5892" s="248"/>
      <x:c r="LZF5892" s="248"/>
      <x:c r="LZG5892" s="248"/>
      <x:c r="LZH5892" s="248"/>
      <x:c r="LZI5892" s="248"/>
      <x:c r="LZJ5892" s="248"/>
      <x:c r="LZK5892" s="248"/>
      <x:c r="LZL5892" s="248"/>
      <x:c r="LZM5892" s="248"/>
      <x:c r="LZN5892" s="248"/>
      <x:c r="LZO5892" s="248"/>
      <x:c r="LZP5892" s="248"/>
      <x:c r="LZQ5892" s="248"/>
      <x:c r="LZR5892" s="248"/>
      <x:c r="LZS5892" s="248"/>
      <x:c r="LZT5892" s="248"/>
      <x:c r="LZU5892" s="248"/>
      <x:c r="LZV5892" s="248"/>
      <x:c r="LZW5892" s="248"/>
      <x:c r="LZX5892" s="248"/>
      <x:c r="LZY5892" s="248"/>
      <x:c r="LZZ5892" s="248"/>
      <x:c r="MAA5892" s="248"/>
      <x:c r="MAB5892" s="248"/>
      <x:c r="MAC5892" s="248"/>
      <x:c r="MAD5892" s="248"/>
      <x:c r="MAE5892" s="248"/>
      <x:c r="MAF5892" s="248"/>
      <x:c r="MAG5892" s="248"/>
      <x:c r="MAH5892" s="248"/>
      <x:c r="MAI5892" s="248"/>
      <x:c r="MAJ5892" s="248"/>
      <x:c r="MAK5892" s="248"/>
      <x:c r="MAL5892" s="248"/>
      <x:c r="MAM5892" s="248"/>
      <x:c r="MAN5892" s="248"/>
      <x:c r="MAO5892" s="248"/>
      <x:c r="MAP5892" s="248"/>
      <x:c r="MAQ5892" s="248"/>
      <x:c r="MAR5892" s="248"/>
      <x:c r="MAS5892" s="248"/>
      <x:c r="MAT5892" s="248"/>
      <x:c r="MAU5892" s="248"/>
      <x:c r="MAV5892" s="248"/>
      <x:c r="MAW5892" s="248"/>
      <x:c r="MAX5892" s="248"/>
      <x:c r="MAY5892" s="248"/>
      <x:c r="MAZ5892" s="248"/>
      <x:c r="MBA5892" s="248"/>
      <x:c r="MBB5892" s="248"/>
      <x:c r="MBC5892" s="248"/>
      <x:c r="MBD5892" s="248"/>
      <x:c r="MBE5892" s="248"/>
      <x:c r="MBF5892" s="248"/>
      <x:c r="MBG5892" s="248"/>
      <x:c r="MBH5892" s="248"/>
      <x:c r="MBI5892" s="248"/>
      <x:c r="MBJ5892" s="248"/>
      <x:c r="MBK5892" s="248"/>
      <x:c r="MBL5892" s="248"/>
      <x:c r="MBM5892" s="248"/>
      <x:c r="MBN5892" s="248"/>
      <x:c r="MBO5892" s="248"/>
      <x:c r="MBP5892" s="248"/>
      <x:c r="MBQ5892" s="248"/>
      <x:c r="MBR5892" s="248"/>
      <x:c r="MBS5892" s="248"/>
      <x:c r="MBT5892" s="248"/>
      <x:c r="MBU5892" s="248"/>
      <x:c r="MBV5892" s="248"/>
      <x:c r="MBW5892" s="248"/>
      <x:c r="MBX5892" s="248"/>
      <x:c r="MBY5892" s="248"/>
      <x:c r="MBZ5892" s="248"/>
      <x:c r="MCA5892" s="248"/>
      <x:c r="MCB5892" s="248"/>
      <x:c r="MCC5892" s="248"/>
      <x:c r="MCD5892" s="248"/>
      <x:c r="MCE5892" s="248"/>
      <x:c r="MCF5892" s="248"/>
      <x:c r="MCG5892" s="248"/>
      <x:c r="MCH5892" s="248"/>
      <x:c r="MCI5892" s="248"/>
      <x:c r="MCJ5892" s="248"/>
      <x:c r="MCK5892" s="248"/>
      <x:c r="MCL5892" s="248"/>
      <x:c r="MCM5892" s="248"/>
      <x:c r="MCN5892" s="248"/>
      <x:c r="MCO5892" s="248"/>
      <x:c r="MCP5892" s="248"/>
      <x:c r="MCQ5892" s="248"/>
      <x:c r="MCR5892" s="248"/>
      <x:c r="MCS5892" s="248"/>
      <x:c r="MCT5892" s="248"/>
      <x:c r="MCU5892" s="248"/>
      <x:c r="MCV5892" s="248"/>
      <x:c r="MCW5892" s="248"/>
      <x:c r="MCX5892" s="248"/>
      <x:c r="MCY5892" s="248"/>
      <x:c r="MCZ5892" s="248"/>
      <x:c r="MDA5892" s="248"/>
      <x:c r="MDB5892" s="248"/>
      <x:c r="MDC5892" s="248"/>
      <x:c r="MDD5892" s="248"/>
      <x:c r="MDE5892" s="248"/>
      <x:c r="MDF5892" s="248"/>
      <x:c r="MDG5892" s="248"/>
      <x:c r="MDH5892" s="248"/>
      <x:c r="MDI5892" s="248"/>
      <x:c r="MDJ5892" s="248"/>
      <x:c r="MDK5892" s="248"/>
      <x:c r="MDL5892" s="248"/>
      <x:c r="MDM5892" s="248"/>
      <x:c r="MDN5892" s="248"/>
      <x:c r="MDO5892" s="248"/>
      <x:c r="MDP5892" s="248"/>
      <x:c r="MDQ5892" s="248"/>
      <x:c r="MDR5892" s="248"/>
      <x:c r="MDS5892" s="248"/>
      <x:c r="MDT5892" s="248"/>
      <x:c r="MDU5892" s="248"/>
      <x:c r="MDV5892" s="248"/>
      <x:c r="MDW5892" s="248"/>
      <x:c r="MDX5892" s="248"/>
      <x:c r="MDY5892" s="248"/>
      <x:c r="MDZ5892" s="248"/>
      <x:c r="MEA5892" s="248"/>
      <x:c r="MEB5892" s="248"/>
      <x:c r="MEC5892" s="248"/>
      <x:c r="MED5892" s="248"/>
      <x:c r="MEE5892" s="248"/>
      <x:c r="MEF5892" s="248"/>
      <x:c r="MEG5892" s="248"/>
      <x:c r="MEH5892" s="248"/>
      <x:c r="MEI5892" s="248"/>
      <x:c r="MEJ5892" s="248"/>
      <x:c r="MEK5892" s="248"/>
      <x:c r="MEL5892" s="248"/>
      <x:c r="MEM5892" s="248"/>
      <x:c r="MEN5892" s="248"/>
      <x:c r="MEO5892" s="248"/>
      <x:c r="MEP5892" s="248"/>
      <x:c r="MEQ5892" s="248"/>
      <x:c r="MER5892" s="248"/>
      <x:c r="MES5892" s="248"/>
      <x:c r="MET5892" s="248"/>
      <x:c r="MEU5892" s="248"/>
      <x:c r="MEV5892" s="248"/>
      <x:c r="MEW5892" s="248"/>
      <x:c r="MEX5892" s="248"/>
      <x:c r="MEY5892" s="248"/>
      <x:c r="MEZ5892" s="248"/>
      <x:c r="MFA5892" s="248"/>
      <x:c r="MFB5892" s="248"/>
      <x:c r="MFC5892" s="248"/>
      <x:c r="MFD5892" s="248"/>
      <x:c r="MFE5892" s="248"/>
      <x:c r="MFF5892" s="248"/>
      <x:c r="MFG5892" s="248"/>
      <x:c r="MFH5892" s="248"/>
      <x:c r="MFI5892" s="248"/>
      <x:c r="MFJ5892" s="248"/>
      <x:c r="MFK5892" s="248"/>
      <x:c r="MFL5892" s="248"/>
      <x:c r="MFM5892" s="248"/>
      <x:c r="MFN5892" s="248"/>
      <x:c r="MFO5892" s="248"/>
      <x:c r="MFP5892" s="248"/>
      <x:c r="MFQ5892" s="248"/>
      <x:c r="MFR5892" s="248"/>
      <x:c r="MFS5892" s="248"/>
      <x:c r="MFT5892" s="248"/>
      <x:c r="MFU5892" s="248"/>
      <x:c r="MFV5892" s="248"/>
      <x:c r="MFW5892" s="248"/>
      <x:c r="MFX5892" s="248"/>
      <x:c r="MFY5892" s="248"/>
      <x:c r="MFZ5892" s="248"/>
      <x:c r="MGA5892" s="248"/>
      <x:c r="MGB5892" s="248"/>
      <x:c r="MGC5892" s="248"/>
      <x:c r="MGD5892" s="248"/>
      <x:c r="MGE5892" s="248"/>
      <x:c r="MGF5892" s="248"/>
      <x:c r="MGG5892" s="248"/>
      <x:c r="MGH5892" s="248"/>
      <x:c r="MGI5892" s="248"/>
      <x:c r="MGJ5892" s="248"/>
      <x:c r="MGK5892" s="248"/>
      <x:c r="MGL5892" s="248"/>
      <x:c r="MGM5892" s="248"/>
      <x:c r="MGN5892" s="248"/>
      <x:c r="MGO5892" s="248"/>
      <x:c r="MGP5892" s="248"/>
      <x:c r="MGQ5892" s="248"/>
      <x:c r="MGR5892" s="248"/>
      <x:c r="MGS5892" s="248"/>
      <x:c r="MGT5892" s="248"/>
      <x:c r="MGU5892" s="248"/>
      <x:c r="MGV5892" s="248"/>
      <x:c r="MGW5892" s="248"/>
      <x:c r="MGX5892" s="248"/>
      <x:c r="MGY5892" s="248"/>
      <x:c r="MGZ5892" s="248"/>
      <x:c r="MHA5892" s="248"/>
      <x:c r="MHB5892" s="248"/>
      <x:c r="MHC5892" s="248"/>
      <x:c r="MHD5892" s="248"/>
      <x:c r="MHE5892" s="248"/>
      <x:c r="MHF5892" s="248"/>
      <x:c r="MHG5892" s="248"/>
      <x:c r="MHH5892" s="248"/>
      <x:c r="MHI5892" s="248"/>
      <x:c r="MHJ5892" s="248"/>
      <x:c r="MHK5892" s="248"/>
      <x:c r="MHL5892" s="248"/>
      <x:c r="MHM5892" s="248"/>
      <x:c r="MHN5892" s="248"/>
      <x:c r="MHO5892" s="248"/>
      <x:c r="MHP5892" s="248"/>
      <x:c r="MHQ5892" s="248"/>
      <x:c r="MHR5892" s="248"/>
      <x:c r="MHS5892" s="248"/>
      <x:c r="MHT5892" s="248"/>
      <x:c r="MHU5892" s="248"/>
      <x:c r="MHV5892" s="248"/>
      <x:c r="MHW5892" s="248"/>
      <x:c r="MHX5892" s="248"/>
      <x:c r="MHY5892" s="248"/>
      <x:c r="MHZ5892" s="248"/>
      <x:c r="MIA5892" s="248"/>
      <x:c r="MIB5892" s="248"/>
      <x:c r="MIC5892" s="248"/>
      <x:c r="MID5892" s="248"/>
      <x:c r="MIE5892" s="248"/>
      <x:c r="MIF5892" s="248"/>
      <x:c r="MIG5892" s="248"/>
      <x:c r="MIH5892" s="248"/>
      <x:c r="MII5892" s="248"/>
      <x:c r="MIJ5892" s="248"/>
      <x:c r="MIK5892" s="248"/>
      <x:c r="MIL5892" s="248"/>
      <x:c r="MIM5892" s="248"/>
      <x:c r="MIN5892" s="248"/>
      <x:c r="MIO5892" s="248"/>
      <x:c r="MIP5892" s="248"/>
      <x:c r="MIQ5892" s="248"/>
      <x:c r="MIR5892" s="248"/>
      <x:c r="MIS5892" s="248"/>
      <x:c r="MIT5892" s="248"/>
      <x:c r="MIU5892" s="248"/>
      <x:c r="MIV5892" s="248"/>
      <x:c r="MIW5892" s="248"/>
      <x:c r="MIX5892" s="248"/>
      <x:c r="MIY5892" s="248"/>
      <x:c r="MIZ5892" s="248"/>
      <x:c r="MJA5892" s="248"/>
      <x:c r="MJB5892" s="248"/>
      <x:c r="MJC5892" s="248"/>
      <x:c r="MJD5892" s="248"/>
      <x:c r="MJE5892" s="248"/>
      <x:c r="MJF5892" s="248"/>
      <x:c r="MJG5892" s="248"/>
      <x:c r="MJH5892" s="248"/>
      <x:c r="MJI5892" s="248"/>
      <x:c r="MJJ5892" s="248"/>
      <x:c r="MJK5892" s="248"/>
      <x:c r="MJL5892" s="248"/>
      <x:c r="MJM5892" s="248"/>
      <x:c r="MJN5892" s="248"/>
      <x:c r="MJO5892" s="248"/>
      <x:c r="MJP5892" s="248"/>
      <x:c r="MJQ5892" s="248"/>
      <x:c r="MJR5892" s="248"/>
      <x:c r="MJS5892" s="248"/>
      <x:c r="MJT5892" s="248"/>
      <x:c r="MJU5892" s="248"/>
      <x:c r="MJV5892" s="248"/>
      <x:c r="MJW5892" s="248"/>
      <x:c r="MJX5892" s="248"/>
      <x:c r="MJY5892" s="248"/>
      <x:c r="MJZ5892" s="248"/>
      <x:c r="MKA5892" s="248"/>
      <x:c r="MKB5892" s="248"/>
      <x:c r="MKC5892" s="248"/>
      <x:c r="MKD5892" s="248"/>
      <x:c r="MKE5892" s="248"/>
      <x:c r="MKF5892" s="248"/>
      <x:c r="MKG5892" s="248"/>
      <x:c r="MKH5892" s="248"/>
      <x:c r="MKI5892" s="248"/>
      <x:c r="MKJ5892" s="248"/>
      <x:c r="MKK5892" s="248"/>
      <x:c r="MKL5892" s="248"/>
      <x:c r="MKM5892" s="248"/>
      <x:c r="MKN5892" s="248"/>
      <x:c r="MKO5892" s="248"/>
      <x:c r="MKP5892" s="248"/>
      <x:c r="MKQ5892" s="248"/>
      <x:c r="MKR5892" s="248"/>
      <x:c r="MKS5892" s="248"/>
      <x:c r="MKT5892" s="248"/>
      <x:c r="MKU5892" s="248"/>
      <x:c r="MKV5892" s="248"/>
      <x:c r="MKW5892" s="248"/>
      <x:c r="MKX5892" s="248"/>
      <x:c r="MKY5892" s="248"/>
      <x:c r="MKZ5892" s="248"/>
      <x:c r="MLA5892" s="248"/>
      <x:c r="MLB5892" s="248"/>
      <x:c r="MLC5892" s="248"/>
      <x:c r="MLD5892" s="248"/>
      <x:c r="MLE5892" s="248"/>
      <x:c r="MLF5892" s="248"/>
      <x:c r="MLG5892" s="248"/>
      <x:c r="MLH5892" s="248"/>
      <x:c r="MLI5892" s="248"/>
      <x:c r="MLJ5892" s="248"/>
      <x:c r="MLK5892" s="248"/>
      <x:c r="MLL5892" s="248"/>
      <x:c r="MLM5892" s="248"/>
      <x:c r="MLN5892" s="248"/>
      <x:c r="MLO5892" s="248"/>
      <x:c r="MLP5892" s="248"/>
      <x:c r="MLQ5892" s="248"/>
      <x:c r="MLR5892" s="248"/>
      <x:c r="MLS5892" s="248"/>
      <x:c r="MLT5892" s="248"/>
      <x:c r="MLU5892" s="248"/>
      <x:c r="MLV5892" s="248"/>
      <x:c r="MLW5892" s="248"/>
      <x:c r="MLX5892" s="248"/>
      <x:c r="MLY5892" s="248"/>
      <x:c r="MLZ5892" s="248"/>
      <x:c r="MMA5892" s="248"/>
      <x:c r="MMB5892" s="248"/>
      <x:c r="MMC5892" s="248"/>
      <x:c r="MMD5892" s="248"/>
      <x:c r="MME5892" s="248"/>
      <x:c r="MMF5892" s="248"/>
      <x:c r="MMG5892" s="248"/>
      <x:c r="MMH5892" s="248"/>
      <x:c r="MMI5892" s="248"/>
      <x:c r="MMJ5892" s="248"/>
      <x:c r="MMK5892" s="248"/>
      <x:c r="MML5892" s="248"/>
      <x:c r="MMM5892" s="248"/>
      <x:c r="MMN5892" s="248"/>
      <x:c r="MMO5892" s="248"/>
      <x:c r="MMP5892" s="248"/>
      <x:c r="MMQ5892" s="248"/>
      <x:c r="MMR5892" s="248"/>
      <x:c r="MMS5892" s="248"/>
      <x:c r="MMT5892" s="248"/>
      <x:c r="MMU5892" s="248"/>
      <x:c r="MMV5892" s="248"/>
      <x:c r="MMW5892" s="248"/>
      <x:c r="MMX5892" s="248"/>
      <x:c r="MMY5892" s="248"/>
      <x:c r="MMZ5892" s="248"/>
      <x:c r="MNA5892" s="248"/>
      <x:c r="MNB5892" s="248"/>
      <x:c r="MNC5892" s="248"/>
      <x:c r="MND5892" s="248"/>
      <x:c r="MNE5892" s="248"/>
      <x:c r="MNF5892" s="248"/>
      <x:c r="MNG5892" s="248"/>
      <x:c r="MNH5892" s="248"/>
      <x:c r="MNI5892" s="248"/>
      <x:c r="MNJ5892" s="248"/>
      <x:c r="MNK5892" s="248"/>
      <x:c r="MNL5892" s="248"/>
      <x:c r="MNM5892" s="248"/>
      <x:c r="MNN5892" s="248"/>
      <x:c r="MNO5892" s="248"/>
      <x:c r="MNP5892" s="248"/>
      <x:c r="MNQ5892" s="248"/>
      <x:c r="MNR5892" s="248"/>
      <x:c r="MNS5892" s="248"/>
      <x:c r="MNT5892" s="248"/>
      <x:c r="MNU5892" s="248"/>
      <x:c r="MNV5892" s="248"/>
      <x:c r="MNW5892" s="248"/>
      <x:c r="MNX5892" s="248"/>
      <x:c r="MNY5892" s="248"/>
      <x:c r="MNZ5892" s="248"/>
      <x:c r="MOA5892" s="248"/>
      <x:c r="MOB5892" s="248"/>
      <x:c r="MOC5892" s="248"/>
      <x:c r="MOD5892" s="248"/>
      <x:c r="MOE5892" s="248"/>
      <x:c r="MOF5892" s="248"/>
      <x:c r="MOG5892" s="248"/>
      <x:c r="MOH5892" s="248"/>
      <x:c r="MOI5892" s="248"/>
      <x:c r="MOJ5892" s="248"/>
      <x:c r="MOK5892" s="248"/>
      <x:c r="MOL5892" s="248"/>
      <x:c r="MOM5892" s="248"/>
      <x:c r="MON5892" s="248"/>
      <x:c r="MOO5892" s="248"/>
      <x:c r="MOP5892" s="248"/>
      <x:c r="MOQ5892" s="248"/>
      <x:c r="MOR5892" s="248"/>
      <x:c r="MOS5892" s="248"/>
      <x:c r="MOT5892" s="248"/>
      <x:c r="MOU5892" s="248"/>
      <x:c r="MOV5892" s="248"/>
      <x:c r="MOW5892" s="248"/>
      <x:c r="MOX5892" s="248"/>
      <x:c r="MOY5892" s="248"/>
      <x:c r="MOZ5892" s="248"/>
      <x:c r="MPA5892" s="248"/>
      <x:c r="MPB5892" s="248"/>
      <x:c r="MPC5892" s="248"/>
      <x:c r="MPD5892" s="248"/>
      <x:c r="MPE5892" s="248"/>
      <x:c r="MPF5892" s="248"/>
      <x:c r="MPG5892" s="248"/>
      <x:c r="MPH5892" s="248"/>
      <x:c r="MPI5892" s="248"/>
      <x:c r="MPJ5892" s="248"/>
      <x:c r="MPK5892" s="248"/>
      <x:c r="MPL5892" s="248"/>
      <x:c r="MPM5892" s="248"/>
      <x:c r="MPN5892" s="248"/>
      <x:c r="MPO5892" s="248"/>
      <x:c r="MPP5892" s="248"/>
      <x:c r="MPQ5892" s="248"/>
      <x:c r="MPR5892" s="248"/>
      <x:c r="MPS5892" s="248"/>
      <x:c r="MPT5892" s="248"/>
      <x:c r="MPU5892" s="248"/>
      <x:c r="MPV5892" s="248"/>
      <x:c r="MPW5892" s="248"/>
      <x:c r="MPX5892" s="248"/>
      <x:c r="MPY5892" s="248"/>
      <x:c r="MPZ5892" s="248"/>
      <x:c r="MQA5892" s="248"/>
      <x:c r="MQB5892" s="248"/>
      <x:c r="MQC5892" s="248"/>
      <x:c r="MQD5892" s="248"/>
      <x:c r="MQE5892" s="248"/>
      <x:c r="MQF5892" s="248"/>
      <x:c r="MQG5892" s="248"/>
      <x:c r="MQH5892" s="248"/>
      <x:c r="MQI5892" s="248"/>
      <x:c r="MQJ5892" s="248"/>
      <x:c r="MQK5892" s="248"/>
      <x:c r="MQL5892" s="248"/>
      <x:c r="MQM5892" s="248"/>
      <x:c r="MQN5892" s="248"/>
      <x:c r="MQO5892" s="248"/>
      <x:c r="MQP5892" s="248"/>
      <x:c r="MQQ5892" s="248"/>
      <x:c r="MQR5892" s="248"/>
      <x:c r="MQS5892" s="248"/>
      <x:c r="MQT5892" s="248"/>
      <x:c r="MQU5892" s="248"/>
      <x:c r="MQV5892" s="248"/>
      <x:c r="MQW5892" s="248"/>
      <x:c r="MQX5892" s="248"/>
      <x:c r="MQY5892" s="248"/>
      <x:c r="MQZ5892" s="248"/>
      <x:c r="MRA5892" s="248"/>
      <x:c r="MRB5892" s="248"/>
      <x:c r="MRC5892" s="248"/>
      <x:c r="MRD5892" s="248"/>
      <x:c r="MRE5892" s="248"/>
      <x:c r="MRF5892" s="248"/>
      <x:c r="MRG5892" s="248"/>
      <x:c r="MRH5892" s="248"/>
      <x:c r="MRI5892" s="248"/>
      <x:c r="MRJ5892" s="248"/>
      <x:c r="MRK5892" s="248"/>
      <x:c r="MRL5892" s="248"/>
      <x:c r="MRM5892" s="248"/>
      <x:c r="MRN5892" s="248"/>
      <x:c r="MRO5892" s="248"/>
      <x:c r="MRP5892" s="248"/>
      <x:c r="MRQ5892" s="248"/>
      <x:c r="MRR5892" s="248"/>
      <x:c r="MRS5892" s="248"/>
      <x:c r="MRT5892" s="248"/>
      <x:c r="MRU5892" s="248"/>
      <x:c r="MRV5892" s="248"/>
      <x:c r="MRW5892" s="248"/>
      <x:c r="MRX5892" s="248"/>
      <x:c r="MRY5892" s="248"/>
      <x:c r="MRZ5892" s="248"/>
      <x:c r="MSA5892" s="248"/>
      <x:c r="MSB5892" s="248"/>
      <x:c r="MSC5892" s="248"/>
      <x:c r="MSD5892" s="248"/>
      <x:c r="MSE5892" s="248"/>
      <x:c r="MSF5892" s="248"/>
      <x:c r="MSG5892" s="248"/>
      <x:c r="MSH5892" s="248"/>
      <x:c r="MSI5892" s="248"/>
      <x:c r="MSJ5892" s="248"/>
      <x:c r="MSK5892" s="248"/>
      <x:c r="MSL5892" s="248"/>
      <x:c r="MSM5892" s="248"/>
      <x:c r="MSN5892" s="248"/>
      <x:c r="MSO5892" s="248"/>
      <x:c r="MSP5892" s="248"/>
      <x:c r="MSQ5892" s="248"/>
      <x:c r="MSR5892" s="248"/>
      <x:c r="MSS5892" s="248"/>
      <x:c r="MST5892" s="248"/>
      <x:c r="MSU5892" s="248"/>
      <x:c r="MSV5892" s="248"/>
      <x:c r="MSW5892" s="248"/>
      <x:c r="MSX5892" s="248"/>
      <x:c r="MSY5892" s="248"/>
      <x:c r="MSZ5892" s="248"/>
      <x:c r="MTA5892" s="248"/>
      <x:c r="MTB5892" s="248"/>
      <x:c r="MTC5892" s="248"/>
      <x:c r="MTD5892" s="248"/>
      <x:c r="MTE5892" s="248"/>
      <x:c r="MTF5892" s="248"/>
      <x:c r="MTG5892" s="248"/>
      <x:c r="MTH5892" s="248"/>
      <x:c r="MTI5892" s="248"/>
      <x:c r="MTJ5892" s="248"/>
      <x:c r="MTK5892" s="248"/>
      <x:c r="MTL5892" s="248"/>
      <x:c r="MTM5892" s="248"/>
      <x:c r="MTN5892" s="248"/>
      <x:c r="MTO5892" s="248"/>
      <x:c r="MTP5892" s="248"/>
      <x:c r="MTQ5892" s="248"/>
      <x:c r="MTR5892" s="248"/>
      <x:c r="MTS5892" s="248"/>
      <x:c r="MTT5892" s="248"/>
      <x:c r="MTU5892" s="248"/>
      <x:c r="MTV5892" s="248"/>
      <x:c r="MTW5892" s="248"/>
      <x:c r="MTX5892" s="248"/>
      <x:c r="MTY5892" s="248"/>
      <x:c r="MTZ5892" s="248"/>
      <x:c r="MUA5892" s="248"/>
      <x:c r="MUB5892" s="248"/>
      <x:c r="MUC5892" s="248"/>
      <x:c r="MUD5892" s="248"/>
      <x:c r="MUE5892" s="248"/>
      <x:c r="MUF5892" s="248"/>
      <x:c r="MUG5892" s="248"/>
      <x:c r="MUH5892" s="248"/>
      <x:c r="MUI5892" s="248"/>
      <x:c r="MUJ5892" s="248"/>
      <x:c r="MUK5892" s="248"/>
      <x:c r="MUL5892" s="248"/>
      <x:c r="MUM5892" s="248"/>
      <x:c r="MUN5892" s="248"/>
      <x:c r="MUO5892" s="248"/>
      <x:c r="MUP5892" s="248"/>
      <x:c r="MUQ5892" s="248"/>
      <x:c r="MUR5892" s="248"/>
      <x:c r="MUS5892" s="248"/>
      <x:c r="MUT5892" s="248"/>
      <x:c r="MUU5892" s="248"/>
      <x:c r="MUV5892" s="248"/>
      <x:c r="MUW5892" s="248"/>
      <x:c r="MUX5892" s="248"/>
      <x:c r="MUY5892" s="248"/>
      <x:c r="MUZ5892" s="248"/>
      <x:c r="MVA5892" s="248"/>
      <x:c r="MVB5892" s="248"/>
      <x:c r="MVC5892" s="248"/>
      <x:c r="MVD5892" s="248"/>
      <x:c r="MVE5892" s="248"/>
      <x:c r="MVF5892" s="248"/>
      <x:c r="MVG5892" s="248"/>
      <x:c r="MVH5892" s="248"/>
      <x:c r="MVI5892" s="248"/>
      <x:c r="MVJ5892" s="248"/>
      <x:c r="MVK5892" s="248"/>
      <x:c r="MVL5892" s="248"/>
      <x:c r="MVM5892" s="248"/>
      <x:c r="MVN5892" s="248"/>
      <x:c r="MVO5892" s="248"/>
      <x:c r="MVP5892" s="248"/>
      <x:c r="MVQ5892" s="248"/>
      <x:c r="MVR5892" s="248"/>
      <x:c r="MVS5892" s="248"/>
      <x:c r="MVT5892" s="248"/>
      <x:c r="MVU5892" s="248"/>
      <x:c r="MVV5892" s="248"/>
      <x:c r="MVW5892" s="248"/>
      <x:c r="MVX5892" s="248"/>
      <x:c r="MVY5892" s="248"/>
      <x:c r="MVZ5892" s="248"/>
      <x:c r="MWA5892" s="248"/>
      <x:c r="MWB5892" s="248"/>
      <x:c r="MWC5892" s="248"/>
      <x:c r="MWD5892" s="248"/>
      <x:c r="MWE5892" s="248"/>
      <x:c r="MWF5892" s="248"/>
      <x:c r="MWG5892" s="248"/>
      <x:c r="MWH5892" s="248"/>
      <x:c r="MWI5892" s="248"/>
      <x:c r="MWJ5892" s="248"/>
      <x:c r="MWK5892" s="248"/>
      <x:c r="MWL5892" s="248"/>
      <x:c r="MWM5892" s="248"/>
      <x:c r="MWN5892" s="248"/>
      <x:c r="MWO5892" s="248"/>
      <x:c r="MWP5892" s="248"/>
      <x:c r="MWQ5892" s="248"/>
      <x:c r="MWR5892" s="248"/>
      <x:c r="MWS5892" s="248"/>
      <x:c r="MWT5892" s="248"/>
      <x:c r="MWU5892" s="248"/>
      <x:c r="MWV5892" s="248"/>
      <x:c r="MWW5892" s="248"/>
      <x:c r="MWX5892" s="248"/>
      <x:c r="MWY5892" s="248"/>
      <x:c r="MWZ5892" s="248"/>
      <x:c r="MXA5892" s="248"/>
      <x:c r="MXB5892" s="248"/>
      <x:c r="MXC5892" s="248"/>
      <x:c r="MXD5892" s="248"/>
      <x:c r="MXE5892" s="248"/>
      <x:c r="MXF5892" s="248"/>
      <x:c r="MXG5892" s="248"/>
      <x:c r="MXH5892" s="248"/>
      <x:c r="MXI5892" s="248"/>
      <x:c r="MXJ5892" s="248"/>
      <x:c r="MXK5892" s="248"/>
      <x:c r="MXL5892" s="248"/>
      <x:c r="MXM5892" s="248"/>
      <x:c r="MXN5892" s="248"/>
      <x:c r="MXO5892" s="248"/>
      <x:c r="MXP5892" s="248"/>
      <x:c r="MXQ5892" s="248"/>
      <x:c r="MXR5892" s="248"/>
      <x:c r="MXS5892" s="248"/>
      <x:c r="MXT5892" s="248"/>
      <x:c r="MXU5892" s="248"/>
      <x:c r="MXV5892" s="248"/>
      <x:c r="MXW5892" s="248"/>
      <x:c r="MXX5892" s="248"/>
      <x:c r="MXY5892" s="248"/>
      <x:c r="MXZ5892" s="248"/>
      <x:c r="MYA5892" s="248"/>
      <x:c r="MYB5892" s="248"/>
      <x:c r="MYC5892" s="248"/>
      <x:c r="MYD5892" s="248"/>
      <x:c r="MYE5892" s="248"/>
      <x:c r="MYF5892" s="248"/>
      <x:c r="MYG5892" s="248"/>
      <x:c r="MYH5892" s="248"/>
      <x:c r="MYI5892" s="248"/>
      <x:c r="MYJ5892" s="248"/>
      <x:c r="MYK5892" s="248"/>
      <x:c r="MYL5892" s="248"/>
      <x:c r="MYM5892" s="248"/>
      <x:c r="MYN5892" s="248"/>
      <x:c r="MYO5892" s="248"/>
      <x:c r="MYP5892" s="248"/>
      <x:c r="MYQ5892" s="248"/>
      <x:c r="MYR5892" s="248"/>
      <x:c r="MYS5892" s="248"/>
      <x:c r="MYT5892" s="248"/>
      <x:c r="MYU5892" s="248"/>
      <x:c r="MYV5892" s="248"/>
      <x:c r="MYW5892" s="248"/>
      <x:c r="MYX5892" s="248"/>
      <x:c r="MYY5892" s="248"/>
      <x:c r="MYZ5892" s="248"/>
      <x:c r="MZA5892" s="248"/>
      <x:c r="MZB5892" s="248"/>
      <x:c r="MZC5892" s="248"/>
      <x:c r="MZD5892" s="248"/>
      <x:c r="MZE5892" s="248"/>
      <x:c r="MZF5892" s="248"/>
      <x:c r="MZG5892" s="248"/>
      <x:c r="MZH5892" s="248"/>
      <x:c r="MZI5892" s="248"/>
      <x:c r="MZJ5892" s="248"/>
      <x:c r="MZK5892" s="248"/>
      <x:c r="MZL5892" s="248"/>
      <x:c r="MZM5892" s="248"/>
      <x:c r="MZN5892" s="248"/>
      <x:c r="MZO5892" s="248"/>
      <x:c r="MZP5892" s="248"/>
      <x:c r="MZQ5892" s="248"/>
      <x:c r="MZR5892" s="248"/>
      <x:c r="MZS5892" s="248"/>
      <x:c r="MZT5892" s="248"/>
      <x:c r="MZU5892" s="248"/>
      <x:c r="MZV5892" s="248"/>
      <x:c r="MZW5892" s="248"/>
      <x:c r="MZX5892" s="248"/>
      <x:c r="MZY5892" s="248"/>
      <x:c r="MZZ5892" s="248"/>
      <x:c r="NAA5892" s="248"/>
      <x:c r="NAB5892" s="248"/>
      <x:c r="NAC5892" s="248"/>
      <x:c r="NAD5892" s="248"/>
      <x:c r="NAE5892" s="248"/>
      <x:c r="NAF5892" s="248"/>
      <x:c r="NAG5892" s="248"/>
      <x:c r="NAH5892" s="248"/>
      <x:c r="NAI5892" s="248"/>
      <x:c r="NAJ5892" s="248"/>
      <x:c r="NAK5892" s="248"/>
      <x:c r="NAL5892" s="248"/>
      <x:c r="NAM5892" s="248"/>
      <x:c r="NAN5892" s="248"/>
      <x:c r="NAO5892" s="248"/>
      <x:c r="NAP5892" s="248"/>
      <x:c r="NAQ5892" s="248"/>
      <x:c r="NAR5892" s="248"/>
      <x:c r="NAS5892" s="248"/>
      <x:c r="NAT5892" s="248"/>
      <x:c r="NAU5892" s="248"/>
      <x:c r="NAV5892" s="248"/>
      <x:c r="NAW5892" s="248"/>
      <x:c r="NAX5892" s="248"/>
      <x:c r="NAY5892" s="248"/>
      <x:c r="NAZ5892" s="248"/>
      <x:c r="NBA5892" s="248"/>
      <x:c r="NBB5892" s="248"/>
      <x:c r="NBC5892" s="248"/>
      <x:c r="NBD5892" s="248"/>
      <x:c r="NBE5892" s="248"/>
      <x:c r="NBF5892" s="248"/>
      <x:c r="NBG5892" s="248"/>
      <x:c r="NBH5892" s="248"/>
      <x:c r="NBI5892" s="248"/>
      <x:c r="NBJ5892" s="248"/>
      <x:c r="NBK5892" s="248"/>
      <x:c r="NBL5892" s="248"/>
      <x:c r="NBM5892" s="248"/>
      <x:c r="NBN5892" s="248"/>
      <x:c r="NBO5892" s="248"/>
      <x:c r="NBP5892" s="248"/>
      <x:c r="NBQ5892" s="248"/>
      <x:c r="NBR5892" s="248"/>
      <x:c r="NBS5892" s="248"/>
      <x:c r="NBT5892" s="248"/>
      <x:c r="NBU5892" s="248"/>
      <x:c r="NBV5892" s="248"/>
      <x:c r="NBW5892" s="248"/>
      <x:c r="NBX5892" s="248"/>
      <x:c r="NBY5892" s="248"/>
      <x:c r="NBZ5892" s="248"/>
      <x:c r="NCA5892" s="248"/>
      <x:c r="NCB5892" s="248"/>
      <x:c r="NCC5892" s="248"/>
      <x:c r="NCD5892" s="248"/>
      <x:c r="NCE5892" s="248"/>
      <x:c r="NCF5892" s="248"/>
      <x:c r="NCG5892" s="248"/>
      <x:c r="NCH5892" s="248"/>
      <x:c r="NCI5892" s="248"/>
      <x:c r="NCJ5892" s="248"/>
      <x:c r="NCK5892" s="248"/>
      <x:c r="NCL5892" s="248"/>
      <x:c r="NCM5892" s="248"/>
      <x:c r="NCN5892" s="248"/>
      <x:c r="NCO5892" s="248"/>
      <x:c r="NCP5892" s="248"/>
      <x:c r="NCQ5892" s="248"/>
      <x:c r="NCR5892" s="248"/>
      <x:c r="NCS5892" s="248"/>
      <x:c r="NCT5892" s="248"/>
      <x:c r="NCU5892" s="248"/>
      <x:c r="NCV5892" s="248"/>
      <x:c r="NCW5892" s="248"/>
      <x:c r="NCX5892" s="248"/>
      <x:c r="NCY5892" s="248"/>
      <x:c r="NCZ5892" s="248"/>
      <x:c r="NDA5892" s="248"/>
      <x:c r="NDB5892" s="248"/>
      <x:c r="NDC5892" s="248"/>
      <x:c r="NDD5892" s="248"/>
      <x:c r="NDE5892" s="248"/>
      <x:c r="NDF5892" s="248"/>
      <x:c r="NDG5892" s="248"/>
      <x:c r="NDH5892" s="248"/>
      <x:c r="NDI5892" s="248"/>
      <x:c r="NDJ5892" s="248"/>
      <x:c r="NDK5892" s="248"/>
      <x:c r="NDL5892" s="248"/>
      <x:c r="NDM5892" s="248"/>
      <x:c r="NDN5892" s="248"/>
      <x:c r="NDO5892" s="248"/>
      <x:c r="NDP5892" s="248"/>
      <x:c r="NDQ5892" s="248"/>
      <x:c r="NDR5892" s="248"/>
      <x:c r="NDS5892" s="248"/>
      <x:c r="NDT5892" s="248"/>
      <x:c r="NDU5892" s="248"/>
      <x:c r="NDV5892" s="248"/>
      <x:c r="NDW5892" s="248"/>
      <x:c r="NDX5892" s="248"/>
      <x:c r="NDY5892" s="248"/>
      <x:c r="NDZ5892" s="248"/>
      <x:c r="NEA5892" s="248"/>
      <x:c r="NEB5892" s="248"/>
      <x:c r="NEC5892" s="248"/>
      <x:c r="NED5892" s="248"/>
      <x:c r="NEE5892" s="248"/>
      <x:c r="NEF5892" s="248"/>
      <x:c r="NEG5892" s="248"/>
      <x:c r="NEH5892" s="248"/>
      <x:c r="NEI5892" s="248"/>
      <x:c r="NEJ5892" s="248"/>
      <x:c r="NEK5892" s="248"/>
      <x:c r="NEL5892" s="248"/>
      <x:c r="NEM5892" s="248"/>
      <x:c r="NEN5892" s="248"/>
      <x:c r="NEO5892" s="248"/>
      <x:c r="NEP5892" s="248"/>
      <x:c r="NEQ5892" s="248"/>
      <x:c r="NER5892" s="248"/>
      <x:c r="NES5892" s="248"/>
      <x:c r="NET5892" s="248"/>
      <x:c r="NEU5892" s="248"/>
      <x:c r="NEV5892" s="248"/>
      <x:c r="NEW5892" s="248"/>
      <x:c r="NEX5892" s="248"/>
      <x:c r="NEY5892" s="248"/>
      <x:c r="NEZ5892" s="248"/>
      <x:c r="NFA5892" s="248"/>
      <x:c r="NFB5892" s="248"/>
      <x:c r="NFC5892" s="248"/>
      <x:c r="NFD5892" s="248"/>
      <x:c r="NFE5892" s="248"/>
      <x:c r="NFF5892" s="248"/>
      <x:c r="NFG5892" s="248"/>
      <x:c r="NFH5892" s="248"/>
      <x:c r="NFI5892" s="248"/>
      <x:c r="NFJ5892" s="248"/>
      <x:c r="NFK5892" s="248"/>
      <x:c r="NFL5892" s="248"/>
      <x:c r="NFM5892" s="248"/>
      <x:c r="NFN5892" s="248"/>
      <x:c r="NFO5892" s="248"/>
      <x:c r="NFP5892" s="248"/>
      <x:c r="NFQ5892" s="248"/>
      <x:c r="NFR5892" s="248"/>
      <x:c r="NFS5892" s="248"/>
      <x:c r="NFT5892" s="248"/>
      <x:c r="NFU5892" s="248"/>
      <x:c r="NFV5892" s="248"/>
      <x:c r="NFW5892" s="248"/>
      <x:c r="NFX5892" s="248"/>
      <x:c r="NFY5892" s="248"/>
      <x:c r="NFZ5892" s="248"/>
      <x:c r="NGA5892" s="248"/>
      <x:c r="NGB5892" s="248"/>
      <x:c r="NGC5892" s="248"/>
      <x:c r="NGD5892" s="248"/>
      <x:c r="NGE5892" s="248"/>
      <x:c r="NGF5892" s="248"/>
      <x:c r="NGG5892" s="248"/>
      <x:c r="NGH5892" s="248"/>
      <x:c r="NGI5892" s="248"/>
      <x:c r="NGJ5892" s="248"/>
      <x:c r="NGK5892" s="248"/>
      <x:c r="NGL5892" s="248"/>
      <x:c r="NGM5892" s="248"/>
      <x:c r="NGN5892" s="248"/>
      <x:c r="NGO5892" s="248"/>
      <x:c r="NGP5892" s="248"/>
      <x:c r="NGQ5892" s="248"/>
      <x:c r="NGR5892" s="248"/>
      <x:c r="NGS5892" s="248"/>
      <x:c r="NGT5892" s="248"/>
      <x:c r="NGU5892" s="248"/>
      <x:c r="NGV5892" s="248"/>
      <x:c r="NGW5892" s="248"/>
      <x:c r="NGX5892" s="248"/>
      <x:c r="NGY5892" s="248"/>
      <x:c r="NGZ5892" s="248"/>
      <x:c r="NHA5892" s="248"/>
      <x:c r="NHB5892" s="248"/>
      <x:c r="NHC5892" s="248"/>
      <x:c r="NHD5892" s="248"/>
      <x:c r="NHE5892" s="248"/>
      <x:c r="NHF5892" s="248"/>
      <x:c r="NHG5892" s="248"/>
      <x:c r="NHH5892" s="248"/>
      <x:c r="NHI5892" s="248"/>
      <x:c r="NHJ5892" s="248"/>
      <x:c r="NHK5892" s="248"/>
      <x:c r="NHL5892" s="248"/>
      <x:c r="NHM5892" s="248"/>
      <x:c r="NHN5892" s="248"/>
      <x:c r="NHO5892" s="248"/>
      <x:c r="NHP5892" s="248"/>
      <x:c r="NHQ5892" s="248"/>
      <x:c r="NHR5892" s="248"/>
      <x:c r="NHS5892" s="248"/>
      <x:c r="NHT5892" s="248"/>
      <x:c r="NHU5892" s="248"/>
      <x:c r="NHV5892" s="248"/>
      <x:c r="NHW5892" s="248"/>
      <x:c r="NHX5892" s="248"/>
      <x:c r="NHY5892" s="248"/>
      <x:c r="NHZ5892" s="248"/>
      <x:c r="NIA5892" s="248"/>
      <x:c r="NIB5892" s="248"/>
      <x:c r="NIC5892" s="248"/>
      <x:c r="NID5892" s="248"/>
      <x:c r="NIE5892" s="248"/>
      <x:c r="NIF5892" s="248"/>
      <x:c r="NIG5892" s="248"/>
      <x:c r="NIH5892" s="248"/>
      <x:c r="NII5892" s="248"/>
      <x:c r="NIJ5892" s="248"/>
      <x:c r="NIK5892" s="248"/>
      <x:c r="NIL5892" s="248"/>
      <x:c r="NIM5892" s="248"/>
      <x:c r="NIN5892" s="248"/>
      <x:c r="NIO5892" s="248"/>
      <x:c r="NIP5892" s="248"/>
      <x:c r="NIQ5892" s="248"/>
      <x:c r="NIR5892" s="248"/>
      <x:c r="NIS5892" s="248"/>
      <x:c r="NIT5892" s="248"/>
      <x:c r="NIU5892" s="248"/>
      <x:c r="NIV5892" s="248"/>
      <x:c r="NIW5892" s="248"/>
      <x:c r="NIX5892" s="248"/>
      <x:c r="NIY5892" s="248"/>
      <x:c r="NIZ5892" s="248"/>
      <x:c r="NJA5892" s="248"/>
      <x:c r="NJB5892" s="248"/>
      <x:c r="NJC5892" s="248"/>
      <x:c r="NJD5892" s="248"/>
      <x:c r="NJE5892" s="248"/>
      <x:c r="NJF5892" s="248"/>
      <x:c r="NJG5892" s="248"/>
      <x:c r="NJH5892" s="248"/>
      <x:c r="NJI5892" s="248"/>
      <x:c r="NJJ5892" s="248"/>
      <x:c r="NJK5892" s="248"/>
      <x:c r="NJL5892" s="248"/>
      <x:c r="NJM5892" s="248"/>
      <x:c r="NJN5892" s="248"/>
      <x:c r="NJO5892" s="248"/>
      <x:c r="NJP5892" s="248"/>
      <x:c r="NJQ5892" s="248"/>
      <x:c r="NJR5892" s="248"/>
      <x:c r="NJS5892" s="248"/>
      <x:c r="NJT5892" s="248"/>
      <x:c r="NJU5892" s="248"/>
      <x:c r="NJV5892" s="248"/>
      <x:c r="NJW5892" s="248"/>
      <x:c r="NJX5892" s="248"/>
      <x:c r="NJY5892" s="248"/>
      <x:c r="NJZ5892" s="248"/>
      <x:c r="NKA5892" s="248"/>
      <x:c r="NKB5892" s="248"/>
      <x:c r="NKC5892" s="248"/>
      <x:c r="NKD5892" s="248"/>
      <x:c r="NKE5892" s="248"/>
      <x:c r="NKF5892" s="248"/>
      <x:c r="NKG5892" s="248"/>
      <x:c r="NKH5892" s="248"/>
      <x:c r="NKI5892" s="248"/>
      <x:c r="NKJ5892" s="248"/>
      <x:c r="NKK5892" s="248"/>
      <x:c r="NKL5892" s="248"/>
      <x:c r="NKM5892" s="248"/>
      <x:c r="NKN5892" s="248"/>
      <x:c r="NKO5892" s="248"/>
      <x:c r="NKP5892" s="248"/>
      <x:c r="NKQ5892" s="248"/>
      <x:c r="NKR5892" s="248"/>
      <x:c r="NKS5892" s="248"/>
      <x:c r="NKT5892" s="248"/>
      <x:c r="NKU5892" s="248"/>
      <x:c r="NKV5892" s="248"/>
      <x:c r="NKW5892" s="248"/>
      <x:c r="NKX5892" s="248"/>
      <x:c r="NKY5892" s="248"/>
      <x:c r="NKZ5892" s="248"/>
      <x:c r="NLA5892" s="248"/>
      <x:c r="NLB5892" s="248"/>
      <x:c r="NLC5892" s="248"/>
      <x:c r="NLD5892" s="248"/>
      <x:c r="NLE5892" s="248"/>
      <x:c r="NLF5892" s="248"/>
      <x:c r="NLG5892" s="248"/>
      <x:c r="NLH5892" s="248"/>
      <x:c r="NLI5892" s="248"/>
      <x:c r="NLJ5892" s="248"/>
      <x:c r="NLK5892" s="248"/>
      <x:c r="NLL5892" s="248"/>
      <x:c r="NLM5892" s="248"/>
      <x:c r="NLN5892" s="248"/>
      <x:c r="NLO5892" s="248"/>
      <x:c r="NLP5892" s="248"/>
      <x:c r="NLQ5892" s="248"/>
      <x:c r="NLR5892" s="248"/>
      <x:c r="NLS5892" s="248"/>
      <x:c r="NLT5892" s="248"/>
      <x:c r="NLU5892" s="248"/>
      <x:c r="NLV5892" s="248"/>
      <x:c r="NLW5892" s="248"/>
      <x:c r="NLX5892" s="248"/>
      <x:c r="NLY5892" s="248"/>
      <x:c r="NLZ5892" s="248"/>
      <x:c r="NMA5892" s="248"/>
      <x:c r="NMB5892" s="248"/>
      <x:c r="NMC5892" s="248"/>
      <x:c r="NMD5892" s="248"/>
      <x:c r="NME5892" s="248"/>
      <x:c r="NMF5892" s="248"/>
      <x:c r="NMG5892" s="248"/>
      <x:c r="NMH5892" s="248"/>
      <x:c r="NMI5892" s="248"/>
      <x:c r="NMJ5892" s="248"/>
      <x:c r="NMK5892" s="248"/>
      <x:c r="NML5892" s="248"/>
      <x:c r="NMM5892" s="248"/>
      <x:c r="NMN5892" s="248"/>
      <x:c r="NMO5892" s="248"/>
      <x:c r="NMP5892" s="248"/>
      <x:c r="NMQ5892" s="248"/>
      <x:c r="NMR5892" s="248"/>
      <x:c r="NMS5892" s="248"/>
      <x:c r="NMT5892" s="248"/>
      <x:c r="NMU5892" s="248"/>
      <x:c r="NMV5892" s="248"/>
      <x:c r="NMW5892" s="248"/>
      <x:c r="NMX5892" s="248"/>
      <x:c r="NMY5892" s="248"/>
      <x:c r="NMZ5892" s="248"/>
      <x:c r="NNA5892" s="248"/>
      <x:c r="NNB5892" s="248"/>
      <x:c r="NNC5892" s="248"/>
      <x:c r="NND5892" s="248"/>
      <x:c r="NNE5892" s="248"/>
      <x:c r="NNF5892" s="248"/>
      <x:c r="NNG5892" s="248"/>
      <x:c r="NNH5892" s="248"/>
      <x:c r="NNI5892" s="248"/>
      <x:c r="NNJ5892" s="248"/>
      <x:c r="NNK5892" s="248"/>
      <x:c r="NNL5892" s="248"/>
      <x:c r="NNM5892" s="248"/>
      <x:c r="NNN5892" s="248"/>
      <x:c r="NNO5892" s="248"/>
      <x:c r="NNP5892" s="248"/>
      <x:c r="NNQ5892" s="248"/>
      <x:c r="NNR5892" s="248"/>
      <x:c r="NNS5892" s="248"/>
      <x:c r="NNT5892" s="248"/>
      <x:c r="NNU5892" s="248"/>
      <x:c r="NNV5892" s="248"/>
      <x:c r="NNW5892" s="248"/>
      <x:c r="NNX5892" s="248"/>
      <x:c r="NNY5892" s="248"/>
      <x:c r="NNZ5892" s="248"/>
      <x:c r="NOA5892" s="248"/>
      <x:c r="NOB5892" s="248"/>
      <x:c r="NOC5892" s="248"/>
      <x:c r="NOD5892" s="248"/>
      <x:c r="NOE5892" s="248"/>
      <x:c r="NOF5892" s="248"/>
      <x:c r="NOG5892" s="248"/>
      <x:c r="NOH5892" s="248"/>
      <x:c r="NOI5892" s="248"/>
      <x:c r="NOJ5892" s="248"/>
      <x:c r="NOK5892" s="248"/>
      <x:c r="NOL5892" s="248"/>
      <x:c r="NOM5892" s="248"/>
      <x:c r="NON5892" s="248"/>
      <x:c r="NOO5892" s="248"/>
      <x:c r="NOP5892" s="248"/>
      <x:c r="NOQ5892" s="248"/>
      <x:c r="NOR5892" s="248"/>
      <x:c r="NOS5892" s="248"/>
      <x:c r="NOT5892" s="248"/>
      <x:c r="NOU5892" s="248"/>
      <x:c r="NOV5892" s="248"/>
      <x:c r="NOW5892" s="248"/>
      <x:c r="NOX5892" s="248"/>
      <x:c r="NOY5892" s="248"/>
      <x:c r="NOZ5892" s="248"/>
      <x:c r="NPA5892" s="248"/>
      <x:c r="NPB5892" s="248"/>
      <x:c r="NPC5892" s="248"/>
      <x:c r="NPD5892" s="248"/>
      <x:c r="NPE5892" s="248"/>
      <x:c r="NPF5892" s="248"/>
      <x:c r="NPG5892" s="248"/>
      <x:c r="NPH5892" s="248"/>
      <x:c r="NPI5892" s="248"/>
      <x:c r="NPJ5892" s="248"/>
      <x:c r="NPK5892" s="248"/>
      <x:c r="NPL5892" s="248"/>
      <x:c r="NPM5892" s="248"/>
      <x:c r="NPN5892" s="248"/>
      <x:c r="NPO5892" s="248"/>
      <x:c r="NPP5892" s="248"/>
      <x:c r="NPQ5892" s="248"/>
      <x:c r="NPR5892" s="248"/>
      <x:c r="NPS5892" s="248"/>
      <x:c r="NPT5892" s="248"/>
      <x:c r="NPU5892" s="248"/>
      <x:c r="NPV5892" s="248"/>
      <x:c r="NPW5892" s="248"/>
      <x:c r="NPX5892" s="248"/>
      <x:c r="NPY5892" s="248"/>
      <x:c r="NPZ5892" s="248"/>
      <x:c r="NQA5892" s="248"/>
      <x:c r="NQB5892" s="248"/>
      <x:c r="NQC5892" s="248"/>
      <x:c r="NQD5892" s="248"/>
      <x:c r="NQE5892" s="248"/>
      <x:c r="NQF5892" s="248"/>
      <x:c r="NQG5892" s="248"/>
      <x:c r="NQH5892" s="248"/>
      <x:c r="NQI5892" s="248"/>
      <x:c r="NQJ5892" s="248"/>
      <x:c r="NQK5892" s="248"/>
      <x:c r="NQL5892" s="248"/>
      <x:c r="NQM5892" s="248"/>
      <x:c r="NQN5892" s="248"/>
      <x:c r="NQO5892" s="248"/>
      <x:c r="NQP5892" s="248"/>
      <x:c r="NQQ5892" s="248"/>
      <x:c r="NQR5892" s="248"/>
      <x:c r="NQS5892" s="248"/>
      <x:c r="NQT5892" s="248"/>
      <x:c r="NQU5892" s="248"/>
      <x:c r="NQV5892" s="248"/>
      <x:c r="NQW5892" s="248"/>
      <x:c r="NQX5892" s="248"/>
      <x:c r="NQY5892" s="248"/>
      <x:c r="NQZ5892" s="248"/>
      <x:c r="NRA5892" s="248"/>
      <x:c r="NRB5892" s="248"/>
      <x:c r="NRC5892" s="248"/>
      <x:c r="NRD5892" s="248"/>
      <x:c r="NRE5892" s="248"/>
      <x:c r="NRF5892" s="248"/>
      <x:c r="NRG5892" s="248"/>
      <x:c r="NRH5892" s="248"/>
      <x:c r="NRI5892" s="248"/>
      <x:c r="NRJ5892" s="248"/>
      <x:c r="NRK5892" s="248"/>
      <x:c r="NRL5892" s="248"/>
      <x:c r="NRM5892" s="248"/>
      <x:c r="NRN5892" s="248"/>
      <x:c r="NRO5892" s="248"/>
      <x:c r="NRP5892" s="248"/>
      <x:c r="NRQ5892" s="248"/>
      <x:c r="NRR5892" s="248"/>
      <x:c r="NRS5892" s="248"/>
      <x:c r="NRT5892" s="248"/>
      <x:c r="NRU5892" s="248"/>
      <x:c r="NRV5892" s="248"/>
      <x:c r="NRW5892" s="248"/>
      <x:c r="NRX5892" s="248"/>
      <x:c r="NRY5892" s="248"/>
      <x:c r="NRZ5892" s="248"/>
      <x:c r="NSA5892" s="248"/>
      <x:c r="NSB5892" s="248"/>
      <x:c r="NSC5892" s="248"/>
      <x:c r="NSD5892" s="248"/>
      <x:c r="NSE5892" s="248"/>
      <x:c r="NSF5892" s="248"/>
      <x:c r="NSG5892" s="248"/>
      <x:c r="NSH5892" s="248"/>
      <x:c r="NSI5892" s="248"/>
      <x:c r="NSJ5892" s="248"/>
      <x:c r="NSK5892" s="248"/>
      <x:c r="NSL5892" s="248"/>
      <x:c r="NSM5892" s="248"/>
      <x:c r="NSN5892" s="248"/>
      <x:c r="NSO5892" s="248"/>
      <x:c r="NSP5892" s="248"/>
      <x:c r="NSQ5892" s="248"/>
      <x:c r="NSR5892" s="248"/>
      <x:c r="NSS5892" s="248"/>
      <x:c r="NST5892" s="248"/>
      <x:c r="NSU5892" s="248"/>
      <x:c r="NSV5892" s="248"/>
      <x:c r="NSW5892" s="248"/>
      <x:c r="NSX5892" s="248"/>
      <x:c r="NSY5892" s="248"/>
      <x:c r="NSZ5892" s="248"/>
      <x:c r="NTA5892" s="248"/>
      <x:c r="NTB5892" s="248"/>
      <x:c r="NTC5892" s="248"/>
      <x:c r="NTD5892" s="248"/>
      <x:c r="NTE5892" s="248"/>
      <x:c r="NTF5892" s="248"/>
      <x:c r="NTG5892" s="248"/>
      <x:c r="NTH5892" s="248"/>
      <x:c r="NTI5892" s="248"/>
      <x:c r="NTJ5892" s="248"/>
      <x:c r="NTK5892" s="248"/>
      <x:c r="NTL5892" s="248"/>
      <x:c r="NTM5892" s="248"/>
      <x:c r="NTN5892" s="248"/>
      <x:c r="NTO5892" s="248"/>
      <x:c r="NTP5892" s="248"/>
      <x:c r="NTQ5892" s="248"/>
      <x:c r="NTR5892" s="248"/>
      <x:c r="NTS5892" s="248"/>
      <x:c r="NTT5892" s="248"/>
      <x:c r="NTU5892" s="248"/>
      <x:c r="NTV5892" s="248"/>
      <x:c r="NTW5892" s="248"/>
      <x:c r="NTX5892" s="248"/>
      <x:c r="NTY5892" s="248"/>
      <x:c r="NTZ5892" s="248"/>
      <x:c r="NUA5892" s="248"/>
      <x:c r="NUB5892" s="248"/>
      <x:c r="NUC5892" s="248"/>
      <x:c r="NUD5892" s="248"/>
      <x:c r="NUE5892" s="248"/>
      <x:c r="NUF5892" s="248"/>
      <x:c r="NUG5892" s="248"/>
      <x:c r="NUH5892" s="248"/>
      <x:c r="NUI5892" s="248"/>
      <x:c r="NUJ5892" s="248"/>
      <x:c r="NUK5892" s="248"/>
      <x:c r="NUL5892" s="248"/>
      <x:c r="NUM5892" s="248"/>
      <x:c r="NUN5892" s="248"/>
      <x:c r="NUO5892" s="248"/>
      <x:c r="NUP5892" s="248"/>
      <x:c r="NUQ5892" s="248"/>
      <x:c r="NUR5892" s="248"/>
      <x:c r="NUS5892" s="248"/>
      <x:c r="NUT5892" s="248"/>
      <x:c r="NUU5892" s="248"/>
      <x:c r="NUV5892" s="248"/>
      <x:c r="NUW5892" s="248"/>
      <x:c r="NUX5892" s="248"/>
      <x:c r="NUY5892" s="248"/>
      <x:c r="NUZ5892" s="248"/>
      <x:c r="NVA5892" s="248"/>
      <x:c r="NVB5892" s="248"/>
      <x:c r="NVC5892" s="248"/>
      <x:c r="NVD5892" s="248"/>
      <x:c r="NVE5892" s="248"/>
      <x:c r="NVF5892" s="248"/>
      <x:c r="NVG5892" s="248"/>
      <x:c r="NVH5892" s="248"/>
      <x:c r="NVI5892" s="248"/>
      <x:c r="NVJ5892" s="248"/>
      <x:c r="NVK5892" s="248"/>
      <x:c r="NVL5892" s="248"/>
      <x:c r="NVM5892" s="248"/>
      <x:c r="NVN5892" s="248"/>
      <x:c r="NVO5892" s="248"/>
      <x:c r="NVP5892" s="248"/>
      <x:c r="NVQ5892" s="248"/>
      <x:c r="NVR5892" s="248"/>
      <x:c r="NVS5892" s="248"/>
      <x:c r="NVT5892" s="248"/>
      <x:c r="NVU5892" s="248"/>
      <x:c r="NVV5892" s="248"/>
      <x:c r="NVW5892" s="248"/>
      <x:c r="NVX5892" s="248"/>
      <x:c r="NVY5892" s="248"/>
      <x:c r="NVZ5892" s="248"/>
      <x:c r="NWA5892" s="248"/>
      <x:c r="NWB5892" s="248"/>
      <x:c r="NWC5892" s="248"/>
      <x:c r="NWD5892" s="248"/>
      <x:c r="NWE5892" s="248"/>
      <x:c r="NWF5892" s="248"/>
      <x:c r="NWG5892" s="248"/>
      <x:c r="NWH5892" s="248"/>
      <x:c r="NWI5892" s="248"/>
      <x:c r="NWJ5892" s="248"/>
      <x:c r="NWK5892" s="248"/>
      <x:c r="NWL5892" s="248"/>
      <x:c r="NWM5892" s="248"/>
      <x:c r="NWN5892" s="248"/>
      <x:c r="NWO5892" s="248"/>
      <x:c r="NWP5892" s="248"/>
      <x:c r="NWQ5892" s="248"/>
      <x:c r="NWR5892" s="248"/>
      <x:c r="NWS5892" s="248"/>
      <x:c r="NWT5892" s="248"/>
      <x:c r="NWU5892" s="248"/>
      <x:c r="NWV5892" s="248"/>
      <x:c r="NWW5892" s="248"/>
      <x:c r="NWX5892" s="248"/>
      <x:c r="NWY5892" s="248"/>
      <x:c r="NWZ5892" s="248"/>
      <x:c r="NXA5892" s="248"/>
      <x:c r="NXB5892" s="248"/>
      <x:c r="NXC5892" s="248"/>
      <x:c r="NXD5892" s="248"/>
      <x:c r="NXE5892" s="248"/>
      <x:c r="NXF5892" s="248"/>
      <x:c r="NXG5892" s="248"/>
      <x:c r="NXH5892" s="248"/>
      <x:c r="NXI5892" s="248"/>
      <x:c r="NXJ5892" s="248"/>
      <x:c r="NXK5892" s="248"/>
      <x:c r="NXL5892" s="248"/>
      <x:c r="NXM5892" s="248"/>
      <x:c r="NXN5892" s="248"/>
      <x:c r="NXO5892" s="248"/>
      <x:c r="NXP5892" s="248"/>
      <x:c r="NXQ5892" s="248"/>
      <x:c r="NXR5892" s="248"/>
      <x:c r="NXS5892" s="248"/>
      <x:c r="NXT5892" s="248"/>
      <x:c r="NXU5892" s="248"/>
      <x:c r="NXV5892" s="248"/>
      <x:c r="NXW5892" s="248"/>
      <x:c r="NXX5892" s="248"/>
      <x:c r="NXY5892" s="248"/>
      <x:c r="NXZ5892" s="248"/>
      <x:c r="NYA5892" s="248"/>
      <x:c r="NYB5892" s="248"/>
      <x:c r="NYC5892" s="248"/>
      <x:c r="NYD5892" s="248"/>
      <x:c r="NYE5892" s="248"/>
      <x:c r="NYF5892" s="248"/>
      <x:c r="NYG5892" s="248"/>
      <x:c r="NYH5892" s="248"/>
      <x:c r="NYI5892" s="248"/>
      <x:c r="NYJ5892" s="248"/>
      <x:c r="NYK5892" s="248"/>
      <x:c r="NYL5892" s="248"/>
      <x:c r="NYM5892" s="248"/>
      <x:c r="NYN5892" s="248"/>
      <x:c r="NYO5892" s="248"/>
      <x:c r="NYP5892" s="248"/>
      <x:c r="NYQ5892" s="248"/>
      <x:c r="NYR5892" s="248"/>
      <x:c r="NYS5892" s="248"/>
      <x:c r="NYT5892" s="248"/>
      <x:c r="NYU5892" s="248"/>
      <x:c r="NYV5892" s="248"/>
      <x:c r="NYW5892" s="248"/>
      <x:c r="NYX5892" s="248"/>
      <x:c r="NYY5892" s="248"/>
      <x:c r="NYZ5892" s="248"/>
      <x:c r="NZA5892" s="248"/>
      <x:c r="NZB5892" s="248"/>
      <x:c r="NZC5892" s="248"/>
      <x:c r="NZD5892" s="248"/>
      <x:c r="NZE5892" s="248"/>
      <x:c r="NZF5892" s="248"/>
      <x:c r="NZG5892" s="248"/>
      <x:c r="NZH5892" s="248"/>
      <x:c r="NZI5892" s="248"/>
      <x:c r="NZJ5892" s="248"/>
      <x:c r="NZK5892" s="248"/>
      <x:c r="NZL5892" s="248"/>
      <x:c r="NZM5892" s="248"/>
      <x:c r="NZN5892" s="248"/>
      <x:c r="NZO5892" s="248"/>
      <x:c r="NZP5892" s="248"/>
      <x:c r="NZQ5892" s="248"/>
      <x:c r="NZR5892" s="248"/>
      <x:c r="NZS5892" s="248"/>
      <x:c r="NZT5892" s="248"/>
      <x:c r="NZU5892" s="248"/>
      <x:c r="NZV5892" s="248"/>
      <x:c r="NZW5892" s="248"/>
      <x:c r="NZX5892" s="248"/>
      <x:c r="NZY5892" s="248"/>
      <x:c r="NZZ5892" s="248"/>
      <x:c r="OAA5892" s="248"/>
      <x:c r="OAB5892" s="248"/>
      <x:c r="OAC5892" s="248"/>
      <x:c r="OAD5892" s="248"/>
      <x:c r="OAE5892" s="248"/>
      <x:c r="OAF5892" s="248"/>
      <x:c r="OAG5892" s="248"/>
      <x:c r="OAH5892" s="248"/>
      <x:c r="OAI5892" s="248"/>
      <x:c r="OAJ5892" s="248"/>
      <x:c r="OAK5892" s="248"/>
      <x:c r="OAL5892" s="248"/>
      <x:c r="OAM5892" s="248"/>
      <x:c r="OAN5892" s="248"/>
      <x:c r="OAO5892" s="248"/>
      <x:c r="OAP5892" s="248"/>
      <x:c r="OAQ5892" s="248"/>
      <x:c r="OAR5892" s="248"/>
      <x:c r="OAS5892" s="248"/>
      <x:c r="OAT5892" s="248"/>
      <x:c r="OAU5892" s="248"/>
      <x:c r="OAV5892" s="248"/>
      <x:c r="OAW5892" s="248"/>
      <x:c r="OAX5892" s="248"/>
      <x:c r="OAY5892" s="248"/>
      <x:c r="OAZ5892" s="248"/>
      <x:c r="OBA5892" s="248"/>
      <x:c r="OBB5892" s="248"/>
      <x:c r="OBC5892" s="248"/>
      <x:c r="OBD5892" s="248"/>
      <x:c r="OBE5892" s="248"/>
      <x:c r="OBF5892" s="248"/>
      <x:c r="OBG5892" s="248"/>
      <x:c r="OBH5892" s="248"/>
      <x:c r="OBI5892" s="248"/>
      <x:c r="OBJ5892" s="248"/>
      <x:c r="OBK5892" s="248"/>
      <x:c r="OBL5892" s="248"/>
      <x:c r="OBM5892" s="248"/>
      <x:c r="OBN5892" s="248"/>
      <x:c r="OBO5892" s="248"/>
      <x:c r="OBP5892" s="248"/>
      <x:c r="OBQ5892" s="248"/>
      <x:c r="OBR5892" s="248"/>
      <x:c r="OBS5892" s="248"/>
      <x:c r="OBT5892" s="248"/>
      <x:c r="OBU5892" s="248"/>
      <x:c r="OBV5892" s="248"/>
      <x:c r="OBW5892" s="248"/>
      <x:c r="OBX5892" s="248"/>
      <x:c r="OBY5892" s="248"/>
      <x:c r="OBZ5892" s="248"/>
      <x:c r="OCA5892" s="248"/>
      <x:c r="OCB5892" s="248"/>
      <x:c r="OCC5892" s="248"/>
      <x:c r="OCD5892" s="248"/>
      <x:c r="OCE5892" s="248"/>
      <x:c r="OCF5892" s="248"/>
      <x:c r="OCG5892" s="248"/>
      <x:c r="OCH5892" s="248"/>
      <x:c r="OCI5892" s="248"/>
      <x:c r="OCJ5892" s="248"/>
      <x:c r="OCK5892" s="248"/>
      <x:c r="OCL5892" s="248"/>
      <x:c r="OCM5892" s="248"/>
      <x:c r="OCN5892" s="248"/>
      <x:c r="OCO5892" s="248"/>
      <x:c r="OCP5892" s="248"/>
      <x:c r="OCQ5892" s="248"/>
      <x:c r="OCR5892" s="248"/>
      <x:c r="OCS5892" s="248"/>
      <x:c r="OCT5892" s="248"/>
      <x:c r="OCU5892" s="248"/>
      <x:c r="OCV5892" s="248"/>
      <x:c r="OCW5892" s="248"/>
      <x:c r="OCX5892" s="248"/>
      <x:c r="OCY5892" s="248"/>
      <x:c r="OCZ5892" s="248"/>
      <x:c r="ODA5892" s="248"/>
      <x:c r="ODB5892" s="248"/>
      <x:c r="ODC5892" s="248"/>
      <x:c r="ODD5892" s="248"/>
      <x:c r="ODE5892" s="248"/>
      <x:c r="ODF5892" s="248"/>
      <x:c r="ODG5892" s="248"/>
      <x:c r="ODH5892" s="248"/>
      <x:c r="ODI5892" s="248"/>
      <x:c r="ODJ5892" s="248"/>
      <x:c r="ODK5892" s="248"/>
      <x:c r="ODL5892" s="248"/>
      <x:c r="ODM5892" s="248"/>
      <x:c r="ODN5892" s="248"/>
      <x:c r="ODO5892" s="248"/>
      <x:c r="ODP5892" s="248"/>
      <x:c r="ODQ5892" s="248"/>
      <x:c r="ODR5892" s="248"/>
      <x:c r="ODS5892" s="248"/>
      <x:c r="ODT5892" s="248"/>
      <x:c r="ODU5892" s="248"/>
      <x:c r="ODV5892" s="248"/>
      <x:c r="ODW5892" s="248"/>
      <x:c r="ODX5892" s="248"/>
      <x:c r="ODY5892" s="248"/>
      <x:c r="ODZ5892" s="248"/>
      <x:c r="OEA5892" s="248"/>
      <x:c r="OEB5892" s="248"/>
      <x:c r="OEC5892" s="248"/>
      <x:c r="OED5892" s="248"/>
      <x:c r="OEE5892" s="248"/>
      <x:c r="OEF5892" s="248"/>
      <x:c r="OEG5892" s="248"/>
      <x:c r="OEH5892" s="248"/>
      <x:c r="OEI5892" s="248"/>
      <x:c r="OEJ5892" s="248"/>
      <x:c r="OEK5892" s="248"/>
      <x:c r="OEL5892" s="248"/>
      <x:c r="OEM5892" s="248"/>
      <x:c r="OEN5892" s="248"/>
      <x:c r="OEO5892" s="248"/>
      <x:c r="OEP5892" s="248"/>
      <x:c r="OEQ5892" s="248"/>
      <x:c r="OER5892" s="248"/>
      <x:c r="OES5892" s="248"/>
      <x:c r="OET5892" s="248"/>
      <x:c r="OEU5892" s="248"/>
      <x:c r="OEV5892" s="248"/>
      <x:c r="OEW5892" s="248"/>
      <x:c r="OEX5892" s="248"/>
      <x:c r="OEY5892" s="248"/>
      <x:c r="OEZ5892" s="248"/>
      <x:c r="OFA5892" s="248"/>
      <x:c r="OFB5892" s="248"/>
      <x:c r="OFC5892" s="248"/>
      <x:c r="OFD5892" s="248"/>
      <x:c r="OFE5892" s="248"/>
      <x:c r="OFF5892" s="248"/>
      <x:c r="OFG5892" s="248"/>
      <x:c r="OFH5892" s="248"/>
      <x:c r="OFI5892" s="248"/>
      <x:c r="OFJ5892" s="248"/>
      <x:c r="OFK5892" s="248"/>
      <x:c r="OFL5892" s="248"/>
      <x:c r="OFM5892" s="248"/>
      <x:c r="OFN5892" s="248"/>
      <x:c r="OFO5892" s="248"/>
      <x:c r="OFP5892" s="248"/>
      <x:c r="OFQ5892" s="248"/>
      <x:c r="OFR5892" s="248"/>
      <x:c r="OFS5892" s="248"/>
      <x:c r="OFT5892" s="248"/>
      <x:c r="OFU5892" s="248"/>
      <x:c r="OFV5892" s="248"/>
      <x:c r="OFW5892" s="248"/>
      <x:c r="OFX5892" s="248"/>
      <x:c r="OFY5892" s="248"/>
      <x:c r="OFZ5892" s="248"/>
      <x:c r="OGA5892" s="248"/>
      <x:c r="OGB5892" s="248"/>
      <x:c r="OGC5892" s="248"/>
      <x:c r="OGD5892" s="248"/>
      <x:c r="OGE5892" s="248"/>
      <x:c r="OGF5892" s="248"/>
      <x:c r="OGG5892" s="248"/>
      <x:c r="OGH5892" s="248"/>
      <x:c r="OGI5892" s="248"/>
      <x:c r="OGJ5892" s="248"/>
      <x:c r="OGK5892" s="248"/>
      <x:c r="OGL5892" s="248"/>
      <x:c r="OGM5892" s="248"/>
      <x:c r="OGN5892" s="248"/>
      <x:c r="OGO5892" s="248"/>
      <x:c r="OGP5892" s="248"/>
      <x:c r="OGQ5892" s="248"/>
      <x:c r="OGR5892" s="248"/>
      <x:c r="OGS5892" s="248"/>
      <x:c r="OGT5892" s="248"/>
      <x:c r="OGU5892" s="248"/>
      <x:c r="OGV5892" s="248"/>
      <x:c r="OGW5892" s="248"/>
      <x:c r="OGX5892" s="248"/>
      <x:c r="OGY5892" s="248"/>
      <x:c r="OGZ5892" s="248"/>
      <x:c r="OHA5892" s="248"/>
      <x:c r="OHB5892" s="248"/>
      <x:c r="OHC5892" s="248"/>
      <x:c r="OHD5892" s="248"/>
      <x:c r="OHE5892" s="248"/>
      <x:c r="OHF5892" s="248"/>
      <x:c r="OHG5892" s="248"/>
      <x:c r="OHH5892" s="248"/>
      <x:c r="OHI5892" s="248"/>
      <x:c r="OHJ5892" s="248"/>
      <x:c r="OHK5892" s="248"/>
      <x:c r="OHL5892" s="248"/>
      <x:c r="OHM5892" s="248"/>
      <x:c r="OHN5892" s="248"/>
      <x:c r="OHO5892" s="248"/>
      <x:c r="OHP5892" s="248"/>
      <x:c r="OHQ5892" s="248"/>
      <x:c r="OHR5892" s="248"/>
      <x:c r="OHS5892" s="248"/>
      <x:c r="OHT5892" s="248"/>
      <x:c r="OHU5892" s="248"/>
      <x:c r="OHV5892" s="248"/>
      <x:c r="OHW5892" s="248"/>
      <x:c r="OHX5892" s="248"/>
      <x:c r="OHY5892" s="248"/>
      <x:c r="OHZ5892" s="248"/>
      <x:c r="OIA5892" s="248"/>
      <x:c r="OIB5892" s="248"/>
      <x:c r="OIC5892" s="248"/>
      <x:c r="OID5892" s="248"/>
      <x:c r="OIE5892" s="248"/>
      <x:c r="OIF5892" s="248"/>
      <x:c r="OIG5892" s="248"/>
      <x:c r="OIH5892" s="248"/>
      <x:c r="OII5892" s="248"/>
      <x:c r="OIJ5892" s="248"/>
      <x:c r="OIK5892" s="248"/>
      <x:c r="OIL5892" s="248"/>
      <x:c r="OIM5892" s="248"/>
      <x:c r="OIN5892" s="248"/>
      <x:c r="OIO5892" s="248"/>
      <x:c r="OIP5892" s="248"/>
      <x:c r="OIQ5892" s="248"/>
      <x:c r="OIR5892" s="248"/>
      <x:c r="OIS5892" s="248"/>
      <x:c r="OIT5892" s="248"/>
      <x:c r="OIU5892" s="248"/>
      <x:c r="OIV5892" s="248"/>
      <x:c r="OIW5892" s="248"/>
      <x:c r="OIX5892" s="248"/>
      <x:c r="OIY5892" s="248"/>
      <x:c r="OIZ5892" s="248"/>
      <x:c r="OJA5892" s="248"/>
      <x:c r="OJB5892" s="248"/>
      <x:c r="OJC5892" s="248"/>
      <x:c r="OJD5892" s="248"/>
      <x:c r="OJE5892" s="248"/>
      <x:c r="OJF5892" s="248"/>
      <x:c r="OJG5892" s="248"/>
      <x:c r="OJH5892" s="248"/>
      <x:c r="OJI5892" s="248"/>
      <x:c r="OJJ5892" s="248"/>
      <x:c r="OJK5892" s="248"/>
      <x:c r="OJL5892" s="248"/>
      <x:c r="OJM5892" s="248"/>
      <x:c r="OJN5892" s="248"/>
      <x:c r="OJO5892" s="248"/>
      <x:c r="OJP5892" s="248"/>
      <x:c r="OJQ5892" s="248"/>
      <x:c r="OJR5892" s="248"/>
      <x:c r="OJS5892" s="248"/>
      <x:c r="OJT5892" s="248"/>
      <x:c r="OJU5892" s="248"/>
      <x:c r="OJV5892" s="248"/>
      <x:c r="OJW5892" s="248"/>
      <x:c r="OJX5892" s="248"/>
      <x:c r="OJY5892" s="248"/>
      <x:c r="OJZ5892" s="248"/>
      <x:c r="OKA5892" s="248"/>
      <x:c r="OKB5892" s="248"/>
      <x:c r="OKC5892" s="248"/>
      <x:c r="OKD5892" s="248"/>
      <x:c r="OKE5892" s="248"/>
      <x:c r="OKF5892" s="248"/>
      <x:c r="OKG5892" s="248"/>
      <x:c r="OKH5892" s="248"/>
      <x:c r="OKI5892" s="248"/>
      <x:c r="OKJ5892" s="248"/>
      <x:c r="OKK5892" s="248"/>
      <x:c r="OKL5892" s="248"/>
      <x:c r="OKM5892" s="248"/>
      <x:c r="OKN5892" s="248"/>
      <x:c r="OKO5892" s="248"/>
      <x:c r="OKP5892" s="248"/>
      <x:c r="OKQ5892" s="248"/>
      <x:c r="OKR5892" s="248"/>
      <x:c r="OKS5892" s="248"/>
      <x:c r="OKT5892" s="248"/>
      <x:c r="OKU5892" s="248"/>
      <x:c r="OKV5892" s="248"/>
      <x:c r="OKW5892" s="248"/>
      <x:c r="OKX5892" s="248"/>
      <x:c r="OKY5892" s="248"/>
      <x:c r="OKZ5892" s="248"/>
      <x:c r="OLA5892" s="248"/>
      <x:c r="OLB5892" s="248"/>
      <x:c r="OLC5892" s="248"/>
      <x:c r="OLD5892" s="248"/>
      <x:c r="OLE5892" s="248"/>
      <x:c r="OLF5892" s="248"/>
      <x:c r="OLG5892" s="248"/>
      <x:c r="OLH5892" s="248"/>
      <x:c r="OLI5892" s="248"/>
      <x:c r="OLJ5892" s="248"/>
      <x:c r="OLK5892" s="248"/>
      <x:c r="OLL5892" s="248"/>
      <x:c r="OLM5892" s="248"/>
      <x:c r="OLN5892" s="248"/>
      <x:c r="OLO5892" s="248"/>
      <x:c r="OLP5892" s="248"/>
      <x:c r="OLQ5892" s="248"/>
      <x:c r="OLR5892" s="248"/>
      <x:c r="OLS5892" s="248"/>
      <x:c r="OLT5892" s="248"/>
      <x:c r="OLU5892" s="248"/>
      <x:c r="OLV5892" s="248"/>
      <x:c r="OLW5892" s="248"/>
      <x:c r="OLX5892" s="248"/>
      <x:c r="OLY5892" s="248"/>
      <x:c r="OLZ5892" s="248"/>
      <x:c r="OMA5892" s="248"/>
      <x:c r="OMB5892" s="248"/>
      <x:c r="OMC5892" s="248"/>
      <x:c r="OMD5892" s="248"/>
      <x:c r="OME5892" s="248"/>
      <x:c r="OMF5892" s="248"/>
      <x:c r="OMG5892" s="248"/>
      <x:c r="OMH5892" s="248"/>
      <x:c r="OMI5892" s="248"/>
      <x:c r="OMJ5892" s="248"/>
      <x:c r="OMK5892" s="248"/>
      <x:c r="OML5892" s="248"/>
      <x:c r="OMM5892" s="248"/>
      <x:c r="OMN5892" s="248"/>
      <x:c r="OMO5892" s="248"/>
      <x:c r="OMP5892" s="248"/>
      <x:c r="OMQ5892" s="248"/>
      <x:c r="OMR5892" s="248"/>
      <x:c r="OMS5892" s="248"/>
      <x:c r="OMT5892" s="248"/>
      <x:c r="OMU5892" s="248"/>
      <x:c r="OMV5892" s="248"/>
      <x:c r="OMW5892" s="248"/>
      <x:c r="OMX5892" s="248"/>
      <x:c r="OMY5892" s="248"/>
      <x:c r="OMZ5892" s="248"/>
      <x:c r="ONA5892" s="248"/>
      <x:c r="ONB5892" s="248"/>
      <x:c r="ONC5892" s="248"/>
      <x:c r="OND5892" s="248"/>
      <x:c r="ONE5892" s="248"/>
      <x:c r="ONF5892" s="248"/>
      <x:c r="ONG5892" s="248"/>
      <x:c r="ONH5892" s="248"/>
      <x:c r="ONI5892" s="248"/>
      <x:c r="ONJ5892" s="248"/>
      <x:c r="ONK5892" s="248"/>
      <x:c r="ONL5892" s="248"/>
      <x:c r="ONM5892" s="248"/>
      <x:c r="ONN5892" s="248"/>
      <x:c r="ONO5892" s="248"/>
      <x:c r="ONP5892" s="248"/>
      <x:c r="ONQ5892" s="248"/>
      <x:c r="ONR5892" s="248"/>
      <x:c r="ONS5892" s="248"/>
      <x:c r="ONT5892" s="248"/>
      <x:c r="ONU5892" s="248"/>
      <x:c r="ONV5892" s="248"/>
      <x:c r="ONW5892" s="248"/>
      <x:c r="ONX5892" s="248"/>
      <x:c r="ONY5892" s="248"/>
      <x:c r="ONZ5892" s="248"/>
      <x:c r="OOA5892" s="248"/>
      <x:c r="OOB5892" s="248"/>
      <x:c r="OOC5892" s="248"/>
      <x:c r="OOD5892" s="248"/>
      <x:c r="OOE5892" s="248"/>
      <x:c r="OOF5892" s="248"/>
      <x:c r="OOG5892" s="248"/>
      <x:c r="OOH5892" s="248"/>
      <x:c r="OOI5892" s="248"/>
      <x:c r="OOJ5892" s="248"/>
      <x:c r="OOK5892" s="248"/>
      <x:c r="OOL5892" s="248"/>
      <x:c r="OOM5892" s="248"/>
      <x:c r="OON5892" s="248"/>
      <x:c r="OOO5892" s="248"/>
      <x:c r="OOP5892" s="248"/>
      <x:c r="OOQ5892" s="248"/>
      <x:c r="OOR5892" s="248"/>
      <x:c r="OOS5892" s="248"/>
      <x:c r="OOT5892" s="248"/>
      <x:c r="OOU5892" s="248"/>
      <x:c r="OOV5892" s="248"/>
      <x:c r="OOW5892" s="248"/>
      <x:c r="OOX5892" s="248"/>
      <x:c r="OOY5892" s="248"/>
      <x:c r="OOZ5892" s="248"/>
      <x:c r="OPA5892" s="248"/>
      <x:c r="OPB5892" s="248"/>
      <x:c r="OPC5892" s="248"/>
      <x:c r="OPD5892" s="248"/>
      <x:c r="OPE5892" s="248"/>
      <x:c r="OPF5892" s="248"/>
      <x:c r="OPG5892" s="248"/>
      <x:c r="OPH5892" s="248"/>
      <x:c r="OPI5892" s="248"/>
      <x:c r="OPJ5892" s="248"/>
      <x:c r="OPK5892" s="248"/>
      <x:c r="OPL5892" s="248"/>
      <x:c r="OPM5892" s="248"/>
      <x:c r="OPN5892" s="248"/>
      <x:c r="OPO5892" s="248"/>
      <x:c r="OPP5892" s="248"/>
      <x:c r="OPQ5892" s="248"/>
      <x:c r="OPR5892" s="248"/>
      <x:c r="OPS5892" s="248"/>
      <x:c r="OPT5892" s="248"/>
      <x:c r="OPU5892" s="248"/>
      <x:c r="OPV5892" s="248"/>
      <x:c r="OPW5892" s="248"/>
      <x:c r="OPX5892" s="248"/>
      <x:c r="OPY5892" s="248"/>
      <x:c r="OPZ5892" s="248"/>
      <x:c r="OQA5892" s="248"/>
      <x:c r="OQB5892" s="248"/>
      <x:c r="OQC5892" s="248"/>
      <x:c r="OQD5892" s="248"/>
      <x:c r="OQE5892" s="248"/>
      <x:c r="OQF5892" s="248"/>
      <x:c r="OQG5892" s="248"/>
      <x:c r="OQH5892" s="248"/>
      <x:c r="OQI5892" s="248"/>
      <x:c r="OQJ5892" s="248"/>
      <x:c r="OQK5892" s="248"/>
      <x:c r="OQL5892" s="248"/>
      <x:c r="OQM5892" s="248"/>
      <x:c r="OQN5892" s="248"/>
      <x:c r="OQO5892" s="248"/>
      <x:c r="OQP5892" s="248"/>
      <x:c r="OQQ5892" s="248"/>
      <x:c r="OQR5892" s="248"/>
      <x:c r="OQS5892" s="248"/>
      <x:c r="OQT5892" s="248"/>
      <x:c r="OQU5892" s="248"/>
      <x:c r="OQV5892" s="248"/>
      <x:c r="OQW5892" s="248"/>
      <x:c r="OQX5892" s="248"/>
      <x:c r="OQY5892" s="248"/>
      <x:c r="OQZ5892" s="248"/>
      <x:c r="ORA5892" s="248"/>
      <x:c r="ORB5892" s="248"/>
      <x:c r="ORC5892" s="248"/>
      <x:c r="ORD5892" s="248"/>
      <x:c r="ORE5892" s="248"/>
      <x:c r="ORF5892" s="248"/>
      <x:c r="ORG5892" s="248"/>
      <x:c r="ORH5892" s="248"/>
      <x:c r="ORI5892" s="248"/>
      <x:c r="ORJ5892" s="248"/>
      <x:c r="ORK5892" s="248"/>
      <x:c r="ORL5892" s="248"/>
      <x:c r="ORM5892" s="248"/>
      <x:c r="ORN5892" s="248"/>
      <x:c r="ORO5892" s="248"/>
      <x:c r="ORP5892" s="248"/>
      <x:c r="ORQ5892" s="248"/>
      <x:c r="ORR5892" s="248"/>
      <x:c r="ORS5892" s="248"/>
      <x:c r="ORT5892" s="248"/>
      <x:c r="ORU5892" s="248"/>
      <x:c r="ORV5892" s="248"/>
      <x:c r="ORW5892" s="248"/>
      <x:c r="ORX5892" s="248"/>
      <x:c r="ORY5892" s="248"/>
      <x:c r="ORZ5892" s="248"/>
      <x:c r="OSA5892" s="248"/>
      <x:c r="OSB5892" s="248"/>
      <x:c r="OSC5892" s="248"/>
      <x:c r="OSD5892" s="248"/>
      <x:c r="OSE5892" s="248"/>
      <x:c r="OSF5892" s="248"/>
      <x:c r="OSG5892" s="248"/>
      <x:c r="OSH5892" s="248"/>
      <x:c r="OSI5892" s="248"/>
      <x:c r="OSJ5892" s="248"/>
      <x:c r="OSK5892" s="248"/>
      <x:c r="OSL5892" s="248"/>
      <x:c r="OSM5892" s="248"/>
      <x:c r="OSN5892" s="248"/>
      <x:c r="OSO5892" s="248"/>
      <x:c r="OSP5892" s="248"/>
      <x:c r="OSQ5892" s="248"/>
      <x:c r="OSR5892" s="248"/>
      <x:c r="OSS5892" s="248"/>
      <x:c r="OST5892" s="248"/>
      <x:c r="OSU5892" s="248"/>
      <x:c r="OSV5892" s="248"/>
      <x:c r="OSW5892" s="248"/>
      <x:c r="OSX5892" s="248"/>
      <x:c r="OSY5892" s="248"/>
      <x:c r="OSZ5892" s="248"/>
      <x:c r="OTA5892" s="248"/>
      <x:c r="OTB5892" s="248"/>
      <x:c r="OTC5892" s="248"/>
      <x:c r="OTD5892" s="248"/>
      <x:c r="OTE5892" s="248"/>
      <x:c r="OTF5892" s="248"/>
      <x:c r="OTG5892" s="248"/>
      <x:c r="OTH5892" s="248"/>
      <x:c r="OTI5892" s="248"/>
      <x:c r="OTJ5892" s="248"/>
      <x:c r="OTK5892" s="248"/>
      <x:c r="OTL5892" s="248"/>
      <x:c r="OTM5892" s="248"/>
      <x:c r="OTN5892" s="248"/>
      <x:c r="OTO5892" s="248"/>
      <x:c r="OTP5892" s="248"/>
      <x:c r="OTQ5892" s="248"/>
      <x:c r="OTR5892" s="248"/>
      <x:c r="OTS5892" s="248"/>
      <x:c r="OTT5892" s="248"/>
      <x:c r="OTU5892" s="248"/>
      <x:c r="OTV5892" s="248"/>
      <x:c r="OTW5892" s="248"/>
      <x:c r="OTX5892" s="248"/>
      <x:c r="OTY5892" s="248"/>
      <x:c r="OTZ5892" s="248"/>
      <x:c r="OUA5892" s="248"/>
      <x:c r="OUB5892" s="248"/>
      <x:c r="OUC5892" s="248"/>
      <x:c r="OUD5892" s="248"/>
      <x:c r="OUE5892" s="248"/>
      <x:c r="OUF5892" s="248"/>
      <x:c r="OUG5892" s="248"/>
      <x:c r="OUH5892" s="248"/>
      <x:c r="OUI5892" s="248"/>
      <x:c r="OUJ5892" s="248"/>
      <x:c r="OUK5892" s="248"/>
      <x:c r="OUL5892" s="248"/>
      <x:c r="OUM5892" s="248"/>
      <x:c r="OUN5892" s="248"/>
      <x:c r="OUO5892" s="248"/>
      <x:c r="OUP5892" s="248"/>
      <x:c r="OUQ5892" s="248"/>
      <x:c r="OUR5892" s="248"/>
      <x:c r="OUS5892" s="248"/>
      <x:c r="OUT5892" s="248"/>
      <x:c r="OUU5892" s="248"/>
      <x:c r="OUV5892" s="248"/>
      <x:c r="OUW5892" s="248"/>
      <x:c r="OUX5892" s="248"/>
      <x:c r="OUY5892" s="248"/>
      <x:c r="OUZ5892" s="248"/>
      <x:c r="OVA5892" s="248"/>
      <x:c r="OVB5892" s="248"/>
      <x:c r="OVC5892" s="248"/>
      <x:c r="OVD5892" s="248"/>
      <x:c r="OVE5892" s="248"/>
      <x:c r="OVF5892" s="248"/>
      <x:c r="OVG5892" s="248"/>
      <x:c r="OVH5892" s="248"/>
      <x:c r="OVI5892" s="248"/>
      <x:c r="OVJ5892" s="248"/>
      <x:c r="OVK5892" s="248"/>
      <x:c r="OVL5892" s="248"/>
      <x:c r="OVM5892" s="248"/>
      <x:c r="OVN5892" s="248"/>
      <x:c r="OVO5892" s="248"/>
      <x:c r="OVP5892" s="248"/>
      <x:c r="OVQ5892" s="248"/>
      <x:c r="OVR5892" s="248"/>
      <x:c r="OVS5892" s="248"/>
      <x:c r="OVT5892" s="248"/>
      <x:c r="OVU5892" s="248"/>
      <x:c r="OVV5892" s="248"/>
      <x:c r="OVW5892" s="248"/>
      <x:c r="OVX5892" s="248"/>
      <x:c r="OVY5892" s="248"/>
      <x:c r="OVZ5892" s="248"/>
      <x:c r="OWA5892" s="248"/>
      <x:c r="OWB5892" s="248"/>
      <x:c r="OWC5892" s="248"/>
      <x:c r="OWD5892" s="248"/>
      <x:c r="OWE5892" s="248"/>
      <x:c r="OWF5892" s="248"/>
      <x:c r="OWG5892" s="248"/>
      <x:c r="OWH5892" s="248"/>
      <x:c r="OWI5892" s="248"/>
      <x:c r="OWJ5892" s="248"/>
      <x:c r="OWK5892" s="248"/>
      <x:c r="OWL5892" s="248"/>
      <x:c r="OWM5892" s="248"/>
      <x:c r="OWN5892" s="248"/>
      <x:c r="OWO5892" s="248"/>
      <x:c r="OWP5892" s="248"/>
      <x:c r="OWQ5892" s="248"/>
      <x:c r="OWR5892" s="248"/>
      <x:c r="OWS5892" s="248"/>
      <x:c r="OWT5892" s="248"/>
      <x:c r="OWU5892" s="248"/>
      <x:c r="OWV5892" s="248"/>
      <x:c r="OWW5892" s="248"/>
      <x:c r="OWX5892" s="248"/>
      <x:c r="OWY5892" s="248"/>
      <x:c r="OWZ5892" s="248"/>
      <x:c r="OXA5892" s="248"/>
      <x:c r="OXB5892" s="248"/>
      <x:c r="OXC5892" s="248"/>
      <x:c r="OXD5892" s="248"/>
      <x:c r="OXE5892" s="248"/>
      <x:c r="OXF5892" s="248"/>
      <x:c r="OXG5892" s="248"/>
      <x:c r="OXH5892" s="248"/>
      <x:c r="OXI5892" s="248"/>
      <x:c r="OXJ5892" s="248"/>
      <x:c r="OXK5892" s="248"/>
      <x:c r="OXL5892" s="248"/>
      <x:c r="OXM5892" s="248"/>
      <x:c r="OXN5892" s="248"/>
      <x:c r="OXO5892" s="248"/>
      <x:c r="OXP5892" s="248"/>
      <x:c r="OXQ5892" s="248"/>
      <x:c r="OXR5892" s="248"/>
      <x:c r="OXS5892" s="248"/>
      <x:c r="OXT5892" s="248"/>
      <x:c r="OXU5892" s="248"/>
      <x:c r="OXV5892" s="248"/>
      <x:c r="OXW5892" s="248"/>
      <x:c r="OXX5892" s="248"/>
      <x:c r="OXY5892" s="248"/>
      <x:c r="OXZ5892" s="248"/>
      <x:c r="OYA5892" s="248"/>
      <x:c r="OYB5892" s="248"/>
      <x:c r="OYC5892" s="248"/>
      <x:c r="OYD5892" s="248"/>
      <x:c r="OYE5892" s="248"/>
      <x:c r="OYF5892" s="248"/>
      <x:c r="OYG5892" s="248"/>
      <x:c r="OYH5892" s="248"/>
      <x:c r="OYI5892" s="248"/>
      <x:c r="OYJ5892" s="248"/>
      <x:c r="OYK5892" s="248"/>
      <x:c r="OYL5892" s="248"/>
      <x:c r="OYM5892" s="248"/>
      <x:c r="OYN5892" s="248"/>
      <x:c r="OYO5892" s="248"/>
      <x:c r="OYP5892" s="248"/>
      <x:c r="OYQ5892" s="248"/>
      <x:c r="OYR5892" s="248"/>
      <x:c r="OYS5892" s="248"/>
      <x:c r="OYT5892" s="248"/>
      <x:c r="OYU5892" s="248"/>
      <x:c r="OYV5892" s="248"/>
      <x:c r="OYW5892" s="248"/>
      <x:c r="OYX5892" s="248"/>
      <x:c r="OYY5892" s="248"/>
      <x:c r="OYZ5892" s="248"/>
      <x:c r="OZA5892" s="248"/>
      <x:c r="OZB5892" s="248"/>
      <x:c r="OZC5892" s="248"/>
      <x:c r="OZD5892" s="248"/>
      <x:c r="OZE5892" s="248"/>
      <x:c r="OZF5892" s="248"/>
      <x:c r="OZG5892" s="248"/>
      <x:c r="OZH5892" s="248"/>
      <x:c r="OZI5892" s="248"/>
      <x:c r="OZJ5892" s="248"/>
      <x:c r="OZK5892" s="248"/>
      <x:c r="OZL5892" s="248"/>
      <x:c r="OZM5892" s="248"/>
      <x:c r="OZN5892" s="248"/>
      <x:c r="OZO5892" s="248"/>
      <x:c r="OZP5892" s="248"/>
      <x:c r="OZQ5892" s="248"/>
      <x:c r="OZR5892" s="248"/>
      <x:c r="OZS5892" s="248"/>
      <x:c r="OZT5892" s="248"/>
      <x:c r="OZU5892" s="248"/>
      <x:c r="OZV5892" s="248"/>
      <x:c r="OZW5892" s="248"/>
      <x:c r="OZX5892" s="248"/>
      <x:c r="OZY5892" s="248"/>
      <x:c r="OZZ5892" s="248"/>
      <x:c r="PAA5892" s="248"/>
      <x:c r="PAB5892" s="248"/>
      <x:c r="PAC5892" s="248"/>
      <x:c r="PAD5892" s="248"/>
      <x:c r="PAE5892" s="248"/>
      <x:c r="PAF5892" s="248"/>
      <x:c r="PAG5892" s="248"/>
      <x:c r="PAH5892" s="248"/>
      <x:c r="PAI5892" s="248"/>
      <x:c r="PAJ5892" s="248"/>
      <x:c r="PAK5892" s="248"/>
      <x:c r="PAL5892" s="248"/>
      <x:c r="PAM5892" s="248"/>
      <x:c r="PAN5892" s="248"/>
      <x:c r="PAO5892" s="248"/>
      <x:c r="PAP5892" s="248"/>
      <x:c r="PAQ5892" s="248"/>
      <x:c r="PAR5892" s="248"/>
      <x:c r="PAS5892" s="248"/>
      <x:c r="PAT5892" s="248"/>
      <x:c r="PAU5892" s="248"/>
      <x:c r="PAV5892" s="248"/>
      <x:c r="PAW5892" s="248"/>
      <x:c r="PAX5892" s="248"/>
      <x:c r="PAY5892" s="248"/>
      <x:c r="PAZ5892" s="248"/>
      <x:c r="PBA5892" s="248"/>
      <x:c r="PBB5892" s="248"/>
      <x:c r="PBC5892" s="248"/>
      <x:c r="PBD5892" s="248"/>
      <x:c r="PBE5892" s="248"/>
      <x:c r="PBF5892" s="248"/>
      <x:c r="PBG5892" s="248"/>
      <x:c r="PBH5892" s="248"/>
      <x:c r="PBI5892" s="248"/>
      <x:c r="PBJ5892" s="248"/>
      <x:c r="PBK5892" s="248"/>
      <x:c r="PBL5892" s="248"/>
      <x:c r="PBM5892" s="248"/>
      <x:c r="PBN5892" s="248"/>
      <x:c r="PBO5892" s="248"/>
      <x:c r="PBP5892" s="248"/>
      <x:c r="PBQ5892" s="248"/>
      <x:c r="PBR5892" s="248"/>
      <x:c r="PBS5892" s="248"/>
      <x:c r="PBT5892" s="248"/>
      <x:c r="PBU5892" s="248"/>
      <x:c r="PBV5892" s="248"/>
      <x:c r="PBW5892" s="248"/>
      <x:c r="PBX5892" s="248"/>
      <x:c r="PBY5892" s="248"/>
      <x:c r="PBZ5892" s="248"/>
      <x:c r="PCA5892" s="248"/>
      <x:c r="PCB5892" s="248"/>
      <x:c r="PCC5892" s="248"/>
      <x:c r="PCD5892" s="248"/>
      <x:c r="PCE5892" s="248"/>
      <x:c r="PCF5892" s="248"/>
      <x:c r="PCG5892" s="248"/>
      <x:c r="PCH5892" s="248"/>
      <x:c r="PCI5892" s="248"/>
      <x:c r="PCJ5892" s="248"/>
      <x:c r="PCK5892" s="248"/>
      <x:c r="PCL5892" s="248"/>
      <x:c r="PCM5892" s="248"/>
      <x:c r="PCN5892" s="248"/>
      <x:c r="PCO5892" s="248"/>
      <x:c r="PCP5892" s="248"/>
      <x:c r="PCQ5892" s="248"/>
      <x:c r="PCR5892" s="248"/>
      <x:c r="PCS5892" s="248"/>
      <x:c r="PCT5892" s="248"/>
      <x:c r="PCU5892" s="248"/>
      <x:c r="PCV5892" s="248"/>
      <x:c r="PCW5892" s="248"/>
      <x:c r="PCX5892" s="248"/>
      <x:c r="PCY5892" s="248"/>
      <x:c r="PCZ5892" s="248"/>
      <x:c r="PDA5892" s="248"/>
      <x:c r="PDB5892" s="248"/>
      <x:c r="PDC5892" s="248"/>
      <x:c r="PDD5892" s="248"/>
      <x:c r="PDE5892" s="248"/>
      <x:c r="PDF5892" s="248"/>
      <x:c r="PDG5892" s="248"/>
      <x:c r="PDH5892" s="248"/>
      <x:c r="PDI5892" s="248"/>
      <x:c r="PDJ5892" s="248"/>
      <x:c r="PDK5892" s="248"/>
      <x:c r="PDL5892" s="248"/>
      <x:c r="PDM5892" s="248"/>
      <x:c r="PDN5892" s="248"/>
      <x:c r="PDO5892" s="248"/>
      <x:c r="PDP5892" s="248"/>
      <x:c r="PDQ5892" s="248"/>
      <x:c r="PDR5892" s="248"/>
      <x:c r="PDS5892" s="248"/>
      <x:c r="PDT5892" s="248"/>
      <x:c r="PDU5892" s="248"/>
      <x:c r="PDV5892" s="248"/>
      <x:c r="PDW5892" s="248"/>
      <x:c r="PDX5892" s="248"/>
      <x:c r="PDY5892" s="248"/>
      <x:c r="PDZ5892" s="248"/>
      <x:c r="PEA5892" s="248"/>
      <x:c r="PEB5892" s="248"/>
      <x:c r="PEC5892" s="248"/>
      <x:c r="PED5892" s="248"/>
      <x:c r="PEE5892" s="248"/>
      <x:c r="PEF5892" s="248"/>
      <x:c r="PEG5892" s="248"/>
      <x:c r="PEH5892" s="248"/>
      <x:c r="PEI5892" s="248"/>
      <x:c r="PEJ5892" s="248"/>
      <x:c r="PEK5892" s="248"/>
      <x:c r="PEL5892" s="248"/>
      <x:c r="PEM5892" s="248"/>
      <x:c r="PEN5892" s="248"/>
      <x:c r="PEO5892" s="248"/>
      <x:c r="PEP5892" s="248"/>
      <x:c r="PEQ5892" s="248"/>
      <x:c r="PER5892" s="248"/>
      <x:c r="PES5892" s="248"/>
      <x:c r="PET5892" s="248"/>
      <x:c r="PEU5892" s="248"/>
      <x:c r="PEV5892" s="248"/>
      <x:c r="PEW5892" s="248"/>
      <x:c r="PEX5892" s="248"/>
      <x:c r="PEY5892" s="248"/>
      <x:c r="PEZ5892" s="248"/>
      <x:c r="PFA5892" s="248"/>
      <x:c r="PFB5892" s="248"/>
      <x:c r="PFC5892" s="248"/>
      <x:c r="PFD5892" s="248"/>
      <x:c r="PFE5892" s="248"/>
      <x:c r="PFF5892" s="248"/>
      <x:c r="PFG5892" s="248"/>
      <x:c r="PFH5892" s="248"/>
      <x:c r="PFI5892" s="248"/>
      <x:c r="PFJ5892" s="248"/>
      <x:c r="PFK5892" s="248"/>
      <x:c r="PFL5892" s="248"/>
      <x:c r="PFM5892" s="248"/>
      <x:c r="PFN5892" s="248"/>
      <x:c r="PFO5892" s="248"/>
      <x:c r="PFP5892" s="248"/>
      <x:c r="PFQ5892" s="248"/>
      <x:c r="PFR5892" s="248"/>
      <x:c r="PFS5892" s="248"/>
      <x:c r="PFT5892" s="248"/>
      <x:c r="PFU5892" s="248"/>
      <x:c r="PFV5892" s="248"/>
      <x:c r="PFW5892" s="248"/>
      <x:c r="PFX5892" s="248"/>
      <x:c r="PFY5892" s="248"/>
      <x:c r="PFZ5892" s="248"/>
      <x:c r="PGA5892" s="248"/>
      <x:c r="PGB5892" s="248"/>
      <x:c r="PGC5892" s="248"/>
      <x:c r="PGD5892" s="248"/>
      <x:c r="PGE5892" s="248"/>
      <x:c r="PGF5892" s="248"/>
      <x:c r="PGG5892" s="248"/>
      <x:c r="PGH5892" s="248"/>
      <x:c r="PGI5892" s="248"/>
      <x:c r="PGJ5892" s="248"/>
      <x:c r="PGK5892" s="248"/>
      <x:c r="PGL5892" s="248"/>
      <x:c r="PGM5892" s="248"/>
      <x:c r="PGN5892" s="248"/>
      <x:c r="PGO5892" s="248"/>
      <x:c r="PGP5892" s="248"/>
      <x:c r="PGQ5892" s="248"/>
      <x:c r="PGR5892" s="248"/>
      <x:c r="PGS5892" s="248"/>
      <x:c r="PGT5892" s="248"/>
      <x:c r="PGU5892" s="248"/>
      <x:c r="PGV5892" s="248"/>
      <x:c r="PGW5892" s="248"/>
      <x:c r="PGX5892" s="248"/>
      <x:c r="PGY5892" s="248"/>
      <x:c r="PGZ5892" s="248"/>
      <x:c r="PHA5892" s="248"/>
      <x:c r="PHB5892" s="248"/>
      <x:c r="PHC5892" s="248"/>
      <x:c r="PHD5892" s="248"/>
      <x:c r="PHE5892" s="248"/>
      <x:c r="PHF5892" s="248"/>
      <x:c r="PHG5892" s="248"/>
      <x:c r="PHH5892" s="248"/>
      <x:c r="PHI5892" s="248"/>
      <x:c r="PHJ5892" s="248"/>
      <x:c r="PHK5892" s="248"/>
      <x:c r="PHL5892" s="248"/>
      <x:c r="PHM5892" s="248"/>
      <x:c r="PHN5892" s="248"/>
      <x:c r="PHO5892" s="248"/>
      <x:c r="PHP5892" s="248"/>
      <x:c r="PHQ5892" s="248"/>
      <x:c r="PHR5892" s="248"/>
      <x:c r="PHS5892" s="248"/>
      <x:c r="PHT5892" s="248"/>
      <x:c r="PHU5892" s="248"/>
      <x:c r="PHV5892" s="248"/>
      <x:c r="PHW5892" s="248"/>
      <x:c r="PHX5892" s="248"/>
      <x:c r="PHY5892" s="248"/>
      <x:c r="PHZ5892" s="248"/>
      <x:c r="PIA5892" s="248"/>
      <x:c r="PIB5892" s="248"/>
      <x:c r="PIC5892" s="248"/>
      <x:c r="PID5892" s="248"/>
      <x:c r="PIE5892" s="248"/>
      <x:c r="PIF5892" s="248"/>
      <x:c r="PIG5892" s="248"/>
      <x:c r="PIH5892" s="248"/>
      <x:c r="PII5892" s="248"/>
      <x:c r="PIJ5892" s="248"/>
      <x:c r="PIK5892" s="248"/>
      <x:c r="PIL5892" s="248"/>
      <x:c r="PIM5892" s="248"/>
      <x:c r="PIN5892" s="248"/>
      <x:c r="PIO5892" s="248"/>
      <x:c r="PIP5892" s="248"/>
      <x:c r="PIQ5892" s="248"/>
      <x:c r="PIR5892" s="248"/>
      <x:c r="PIS5892" s="248"/>
      <x:c r="PIT5892" s="248"/>
      <x:c r="PIU5892" s="248"/>
      <x:c r="PIV5892" s="248"/>
      <x:c r="PIW5892" s="248"/>
      <x:c r="PIX5892" s="248"/>
      <x:c r="PIY5892" s="248"/>
      <x:c r="PIZ5892" s="248"/>
      <x:c r="PJA5892" s="248"/>
      <x:c r="PJB5892" s="248"/>
      <x:c r="PJC5892" s="248"/>
      <x:c r="PJD5892" s="248"/>
      <x:c r="PJE5892" s="248"/>
      <x:c r="PJF5892" s="248"/>
      <x:c r="PJG5892" s="248"/>
      <x:c r="PJH5892" s="248"/>
      <x:c r="PJI5892" s="248"/>
      <x:c r="PJJ5892" s="248"/>
      <x:c r="PJK5892" s="248"/>
      <x:c r="PJL5892" s="248"/>
      <x:c r="PJM5892" s="248"/>
      <x:c r="PJN5892" s="248"/>
      <x:c r="PJO5892" s="248"/>
      <x:c r="PJP5892" s="248"/>
      <x:c r="PJQ5892" s="248"/>
      <x:c r="PJR5892" s="248"/>
      <x:c r="PJS5892" s="248"/>
      <x:c r="PJT5892" s="248"/>
      <x:c r="PJU5892" s="248"/>
      <x:c r="PJV5892" s="248"/>
      <x:c r="PJW5892" s="248"/>
      <x:c r="PJX5892" s="248"/>
      <x:c r="PJY5892" s="248"/>
      <x:c r="PJZ5892" s="248"/>
      <x:c r="PKA5892" s="248"/>
      <x:c r="PKB5892" s="248"/>
      <x:c r="PKC5892" s="248"/>
      <x:c r="PKD5892" s="248"/>
      <x:c r="PKE5892" s="248"/>
      <x:c r="PKF5892" s="248"/>
      <x:c r="PKG5892" s="248"/>
      <x:c r="PKH5892" s="248"/>
      <x:c r="PKI5892" s="248"/>
      <x:c r="PKJ5892" s="248"/>
      <x:c r="PKK5892" s="248"/>
      <x:c r="PKL5892" s="248"/>
      <x:c r="PKM5892" s="248"/>
      <x:c r="PKN5892" s="248"/>
      <x:c r="PKO5892" s="248"/>
      <x:c r="PKP5892" s="248"/>
      <x:c r="PKQ5892" s="248"/>
      <x:c r="PKR5892" s="248"/>
      <x:c r="PKS5892" s="248"/>
      <x:c r="PKT5892" s="248"/>
      <x:c r="PKU5892" s="248"/>
      <x:c r="PKV5892" s="248"/>
      <x:c r="PKW5892" s="248"/>
      <x:c r="PKX5892" s="248"/>
      <x:c r="PKY5892" s="248"/>
      <x:c r="PKZ5892" s="248"/>
      <x:c r="PLA5892" s="248"/>
      <x:c r="PLB5892" s="248"/>
      <x:c r="PLC5892" s="248"/>
      <x:c r="PLD5892" s="248"/>
      <x:c r="PLE5892" s="248"/>
      <x:c r="PLF5892" s="248"/>
      <x:c r="PLG5892" s="248"/>
      <x:c r="PLH5892" s="248"/>
      <x:c r="PLI5892" s="248"/>
      <x:c r="PLJ5892" s="248"/>
      <x:c r="PLK5892" s="248"/>
      <x:c r="PLL5892" s="248"/>
      <x:c r="PLM5892" s="248"/>
      <x:c r="PLN5892" s="248"/>
      <x:c r="PLO5892" s="248"/>
      <x:c r="PLP5892" s="248"/>
      <x:c r="PLQ5892" s="248"/>
      <x:c r="PLR5892" s="248"/>
      <x:c r="PLS5892" s="248"/>
      <x:c r="PLT5892" s="248"/>
      <x:c r="PLU5892" s="248"/>
      <x:c r="PLV5892" s="248"/>
      <x:c r="PLW5892" s="248"/>
      <x:c r="PLX5892" s="248"/>
      <x:c r="PLY5892" s="248"/>
      <x:c r="PLZ5892" s="248"/>
      <x:c r="PMA5892" s="248"/>
      <x:c r="PMB5892" s="248"/>
      <x:c r="PMC5892" s="248"/>
      <x:c r="PMD5892" s="248"/>
      <x:c r="PME5892" s="248"/>
      <x:c r="PMF5892" s="248"/>
      <x:c r="PMG5892" s="248"/>
      <x:c r="PMH5892" s="248"/>
      <x:c r="PMI5892" s="248"/>
      <x:c r="PMJ5892" s="248"/>
      <x:c r="PMK5892" s="248"/>
      <x:c r="PML5892" s="248"/>
      <x:c r="PMM5892" s="248"/>
      <x:c r="PMN5892" s="248"/>
      <x:c r="PMO5892" s="248"/>
      <x:c r="PMP5892" s="248"/>
      <x:c r="PMQ5892" s="248"/>
      <x:c r="PMR5892" s="248"/>
      <x:c r="PMS5892" s="248"/>
      <x:c r="PMT5892" s="248"/>
      <x:c r="PMU5892" s="248"/>
      <x:c r="PMV5892" s="248"/>
      <x:c r="PMW5892" s="248"/>
      <x:c r="PMX5892" s="248"/>
      <x:c r="PMY5892" s="248"/>
      <x:c r="PMZ5892" s="248"/>
      <x:c r="PNA5892" s="248"/>
      <x:c r="PNB5892" s="248"/>
      <x:c r="PNC5892" s="248"/>
      <x:c r="PND5892" s="248"/>
      <x:c r="PNE5892" s="248"/>
      <x:c r="PNF5892" s="248"/>
      <x:c r="PNG5892" s="248"/>
      <x:c r="PNH5892" s="248"/>
      <x:c r="PNI5892" s="248"/>
      <x:c r="PNJ5892" s="248"/>
      <x:c r="PNK5892" s="248"/>
      <x:c r="PNL5892" s="248"/>
      <x:c r="PNM5892" s="248"/>
      <x:c r="PNN5892" s="248"/>
      <x:c r="PNO5892" s="248"/>
      <x:c r="PNP5892" s="248"/>
      <x:c r="PNQ5892" s="248"/>
      <x:c r="PNR5892" s="248"/>
      <x:c r="PNS5892" s="248"/>
      <x:c r="PNT5892" s="248"/>
      <x:c r="PNU5892" s="248"/>
      <x:c r="PNV5892" s="248"/>
      <x:c r="PNW5892" s="248"/>
      <x:c r="PNX5892" s="248"/>
      <x:c r="PNY5892" s="248"/>
      <x:c r="PNZ5892" s="248"/>
      <x:c r="POA5892" s="248"/>
      <x:c r="POB5892" s="248"/>
      <x:c r="POC5892" s="248"/>
      <x:c r="POD5892" s="248"/>
      <x:c r="POE5892" s="248"/>
      <x:c r="POF5892" s="248"/>
      <x:c r="POG5892" s="248"/>
      <x:c r="POH5892" s="248"/>
      <x:c r="POI5892" s="248"/>
      <x:c r="POJ5892" s="248"/>
      <x:c r="POK5892" s="248"/>
      <x:c r="POL5892" s="248"/>
      <x:c r="POM5892" s="248"/>
      <x:c r="PON5892" s="248"/>
      <x:c r="POO5892" s="248"/>
      <x:c r="POP5892" s="248"/>
      <x:c r="POQ5892" s="248"/>
      <x:c r="POR5892" s="248"/>
      <x:c r="POS5892" s="248"/>
      <x:c r="POT5892" s="248"/>
      <x:c r="POU5892" s="248"/>
      <x:c r="POV5892" s="248"/>
      <x:c r="POW5892" s="248"/>
      <x:c r="POX5892" s="248"/>
      <x:c r="POY5892" s="248"/>
      <x:c r="POZ5892" s="248"/>
      <x:c r="PPA5892" s="248"/>
      <x:c r="PPB5892" s="248"/>
      <x:c r="PPC5892" s="248"/>
      <x:c r="PPD5892" s="248"/>
      <x:c r="PPE5892" s="248"/>
      <x:c r="PPF5892" s="248"/>
      <x:c r="PPG5892" s="248"/>
      <x:c r="PPH5892" s="248"/>
      <x:c r="PPI5892" s="248"/>
      <x:c r="PPJ5892" s="248"/>
      <x:c r="PPK5892" s="248"/>
      <x:c r="PPL5892" s="248"/>
      <x:c r="PPM5892" s="248"/>
      <x:c r="PPN5892" s="248"/>
      <x:c r="PPO5892" s="248"/>
      <x:c r="PPP5892" s="248"/>
      <x:c r="PPQ5892" s="248"/>
      <x:c r="PPR5892" s="248"/>
      <x:c r="PPS5892" s="248"/>
      <x:c r="PPT5892" s="248"/>
      <x:c r="PPU5892" s="248"/>
      <x:c r="PPV5892" s="248"/>
      <x:c r="PPW5892" s="248"/>
      <x:c r="PPX5892" s="248"/>
      <x:c r="PPY5892" s="248"/>
      <x:c r="PPZ5892" s="248"/>
      <x:c r="PQA5892" s="248"/>
      <x:c r="PQB5892" s="248"/>
      <x:c r="PQC5892" s="248"/>
      <x:c r="PQD5892" s="248"/>
      <x:c r="PQE5892" s="248"/>
      <x:c r="PQF5892" s="248"/>
      <x:c r="PQG5892" s="248"/>
      <x:c r="PQH5892" s="248"/>
      <x:c r="PQI5892" s="248"/>
      <x:c r="PQJ5892" s="248"/>
      <x:c r="PQK5892" s="248"/>
      <x:c r="PQL5892" s="248"/>
      <x:c r="PQM5892" s="248"/>
      <x:c r="PQN5892" s="248"/>
      <x:c r="PQO5892" s="248"/>
      <x:c r="PQP5892" s="248"/>
      <x:c r="PQQ5892" s="248"/>
      <x:c r="PQR5892" s="248"/>
      <x:c r="PQS5892" s="248"/>
      <x:c r="PQT5892" s="248"/>
      <x:c r="PQU5892" s="248"/>
      <x:c r="PQV5892" s="248"/>
      <x:c r="PQW5892" s="248"/>
      <x:c r="PQX5892" s="248"/>
      <x:c r="PQY5892" s="248"/>
      <x:c r="PQZ5892" s="248"/>
      <x:c r="PRA5892" s="248"/>
      <x:c r="PRB5892" s="248"/>
      <x:c r="PRC5892" s="248"/>
      <x:c r="PRD5892" s="248"/>
      <x:c r="PRE5892" s="248"/>
      <x:c r="PRF5892" s="248"/>
      <x:c r="PRG5892" s="248"/>
      <x:c r="PRH5892" s="248"/>
      <x:c r="PRI5892" s="248"/>
      <x:c r="PRJ5892" s="248"/>
      <x:c r="PRK5892" s="248"/>
      <x:c r="PRL5892" s="248"/>
      <x:c r="PRM5892" s="248"/>
      <x:c r="PRN5892" s="248"/>
      <x:c r="PRO5892" s="248"/>
      <x:c r="PRP5892" s="248"/>
      <x:c r="PRQ5892" s="248"/>
      <x:c r="PRR5892" s="248"/>
      <x:c r="PRS5892" s="248"/>
      <x:c r="PRT5892" s="248"/>
      <x:c r="PRU5892" s="248"/>
      <x:c r="PRV5892" s="248"/>
      <x:c r="PRW5892" s="248"/>
      <x:c r="PRX5892" s="248"/>
      <x:c r="PRY5892" s="248"/>
      <x:c r="PRZ5892" s="248"/>
      <x:c r="PSA5892" s="248"/>
      <x:c r="PSB5892" s="248"/>
      <x:c r="PSC5892" s="248"/>
      <x:c r="PSD5892" s="248"/>
      <x:c r="PSE5892" s="248"/>
      <x:c r="PSF5892" s="248"/>
      <x:c r="PSG5892" s="248"/>
      <x:c r="PSH5892" s="248"/>
      <x:c r="PSI5892" s="248"/>
      <x:c r="PSJ5892" s="248"/>
      <x:c r="PSK5892" s="248"/>
      <x:c r="PSL5892" s="248"/>
      <x:c r="PSM5892" s="248"/>
      <x:c r="PSN5892" s="248"/>
      <x:c r="PSO5892" s="248"/>
      <x:c r="PSP5892" s="248"/>
      <x:c r="PSQ5892" s="248"/>
      <x:c r="PSR5892" s="248"/>
      <x:c r="PSS5892" s="248"/>
      <x:c r="PST5892" s="248"/>
      <x:c r="PSU5892" s="248"/>
      <x:c r="PSV5892" s="248"/>
      <x:c r="PSW5892" s="248"/>
      <x:c r="PSX5892" s="248"/>
      <x:c r="PSY5892" s="248"/>
      <x:c r="PSZ5892" s="248"/>
      <x:c r="PTA5892" s="248"/>
      <x:c r="PTB5892" s="248"/>
      <x:c r="PTC5892" s="248"/>
      <x:c r="PTD5892" s="248"/>
      <x:c r="PTE5892" s="248"/>
      <x:c r="PTF5892" s="248"/>
      <x:c r="PTG5892" s="248"/>
      <x:c r="PTH5892" s="248"/>
      <x:c r="PTI5892" s="248"/>
      <x:c r="PTJ5892" s="248"/>
      <x:c r="PTK5892" s="248"/>
      <x:c r="PTL5892" s="248"/>
      <x:c r="PTM5892" s="248"/>
      <x:c r="PTN5892" s="248"/>
      <x:c r="PTO5892" s="248"/>
      <x:c r="PTP5892" s="248"/>
      <x:c r="PTQ5892" s="248"/>
      <x:c r="PTR5892" s="248"/>
      <x:c r="PTS5892" s="248"/>
      <x:c r="PTT5892" s="248"/>
      <x:c r="PTU5892" s="248"/>
      <x:c r="PTV5892" s="248"/>
      <x:c r="PTW5892" s="248"/>
      <x:c r="PTX5892" s="248"/>
      <x:c r="PTY5892" s="248"/>
      <x:c r="PTZ5892" s="248"/>
      <x:c r="PUA5892" s="248"/>
      <x:c r="PUB5892" s="248"/>
      <x:c r="PUC5892" s="248"/>
      <x:c r="PUD5892" s="248"/>
      <x:c r="PUE5892" s="248"/>
      <x:c r="PUF5892" s="248"/>
      <x:c r="PUG5892" s="248"/>
      <x:c r="PUH5892" s="248"/>
      <x:c r="PUI5892" s="248"/>
      <x:c r="PUJ5892" s="248"/>
      <x:c r="PUK5892" s="248"/>
      <x:c r="PUL5892" s="248"/>
      <x:c r="PUM5892" s="248"/>
      <x:c r="PUN5892" s="248"/>
      <x:c r="PUO5892" s="248"/>
      <x:c r="PUP5892" s="248"/>
      <x:c r="PUQ5892" s="248"/>
      <x:c r="PUR5892" s="248"/>
      <x:c r="PUS5892" s="248"/>
      <x:c r="PUT5892" s="248"/>
      <x:c r="PUU5892" s="248"/>
      <x:c r="PUV5892" s="248"/>
      <x:c r="PUW5892" s="248"/>
      <x:c r="PUX5892" s="248"/>
      <x:c r="PUY5892" s="248"/>
      <x:c r="PUZ5892" s="248"/>
      <x:c r="PVA5892" s="248"/>
      <x:c r="PVB5892" s="248"/>
      <x:c r="PVC5892" s="248"/>
      <x:c r="PVD5892" s="248"/>
      <x:c r="PVE5892" s="248"/>
      <x:c r="PVF5892" s="248"/>
      <x:c r="PVG5892" s="248"/>
      <x:c r="PVH5892" s="248"/>
      <x:c r="PVI5892" s="248"/>
      <x:c r="PVJ5892" s="248"/>
      <x:c r="PVK5892" s="248"/>
      <x:c r="PVL5892" s="248"/>
      <x:c r="PVM5892" s="248"/>
      <x:c r="PVN5892" s="248"/>
      <x:c r="PVO5892" s="248"/>
      <x:c r="PVP5892" s="248"/>
      <x:c r="PVQ5892" s="248"/>
      <x:c r="PVR5892" s="248"/>
      <x:c r="PVS5892" s="248"/>
      <x:c r="PVT5892" s="248"/>
      <x:c r="PVU5892" s="248"/>
      <x:c r="PVV5892" s="248"/>
      <x:c r="PVW5892" s="248"/>
      <x:c r="PVX5892" s="248"/>
      <x:c r="PVY5892" s="248"/>
      <x:c r="PVZ5892" s="248"/>
      <x:c r="PWA5892" s="248"/>
      <x:c r="PWB5892" s="248"/>
      <x:c r="PWC5892" s="248"/>
      <x:c r="PWD5892" s="248"/>
      <x:c r="PWE5892" s="248"/>
      <x:c r="PWF5892" s="248"/>
      <x:c r="PWG5892" s="248"/>
      <x:c r="PWH5892" s="248"/>
      <x:c r="PWI5892" s="248"/>
      <x:c r="PWJ5892" s="248"/>
      <x:c r="PWK5892" s="248"/>
      <x:c r="PWL5892" s="248"/>
      <x:c r="PWM5892" s="248"/>
      <x:c r="PWN5892" s="248"/>
      <x:c r="PWO5892" s="248"/>
      <x:c r="PWP5892" s="248"/>
      <x:c r="PWQ5892" s="248"/>
      <x:c r="PWR5892" s="248"/>
      <x:c r="PWS5892" s="248"/>
      <x:c r="PWT5892" s="248"/>
      <x:c r="PWU5892" s="248"/>
      <x:c r="PWV5892" s="248"/>
      <x:c r="PWW5892" s="248"/>
      <x:c r="PWX5892" s="248"/>
      <x:c r="PWY5892" s="248"/>
      <x:c r="PWZ5892" s="248"/>
      <x:c r="PXA5892" s="248"/>
      <x:c r="PXB5892" s="248"/>
      <x:c r="PXC5892" s="248"/>
      <x:c r="PXD5892" s="248"/>
      <x:c r="PXE5892" s="248"/>
      <x:c r="PXF5892" s="248"/>
      <x:c r="PXG5892" s="248"/>
      <x:c r="PXH5892" s="248"/>
      <x:c r="PXI5892" s="248"/>
      <x:c r="PXJ5892" s="248"/>
      <x:c r="PXK5892" s="248"/>
      <x:c r="PXL5892" s="248"/>
      <x:c r="PXM5892" s="248"/>
      <x:c r="PXN5892" s="248"/>
      <x:c r="PXO5892" s="248"/>
      <x:c r="PXP5892" s="248"/>
      <x:c r="PXQ5892" s="248"/>
      <x:c r="PXR5892" s="248"/>
      <x:c r="PXS5892" s="248"/>
      <x:c r="PXT5892" s="248"/>
      <x:c r="PXU5892" s="248"/>
      <x:c r="PXV5892" s="248"/>
      <x:c r="PXW5892" s="248"/>
      <x:c r="PXX5892" s="248"/>
      <x:c r="PXY5892" s="248"/>
      <x:c r="PXZ5892" s="248"/>
      <x:c r="PYA5892" s="248"/>
      <x:c r="PYB5892" s="248"/>
      <x:c r="PYC5892" s="248"/>
      <x:c r="PYD5892" s="248"/>
      <x:c r="PYE5892" s="248"/>
      <x:c r="PYF5892" s="248"/>
      <x:c r="PYG5892" s="248"/>
      <x:c r="PYH5892" s="248"/>
      <x:c r="PYI5892" s="248"/>
      <x:c r="PYJ5892" s="248"/>
      <x:c r="PYK5892" s="248"/>
      <x:c r="PYL5892" s="248"/>
      <x:c r="PYM5892" s="248"/>
      <x:c r="PYN5892" s="248"/>
      <x:c r="PYO5892" s="248"/>
      <x:c r="PYP5892" s="248"/>
      <x:c r="PYQ5892" s="248"/>
      <x:c r="PYR5892" s="248"/>
      <x:c r="PYS5892" s="248"/>
      <x:c r="PYT5892" s="248"/>
      <x:c r="PYU5892" s="248"/>
      <x:c r="PYV5892" s="248"/>
      <x:c r="PYW5892" s="248"/>
      <x:c r="PYX5892" s="248"/>
      <x:c r="PYY5892" s="248"/>
      <x:c r="PYZ5892" s="248"/>
      <x:c r="PZA5892" s="248"/>
      <x:c r="PZB5892" s="248"/>
      <x:c r="PZC5892" s="248"/>
      <x:c r="PZD5892" s="248"/>
      <x:c r="PZE5892" s="248"/>
      <x:c r="PZF5892" s="248"/>
      <x:c r="PZG5892" s="248"/>
      <x:c r="PZH5892" s="248"/>
      <x:c r="PZI5892" s="248"/>
      <x:c r="PZJ5892" s="248"/>
      <x:c r="PZK5892" s="248"/>
      <x:c r="PZL5892" s="248"/>
      <x:c r="PZM5892" s="248"/>
      <x:c r="PZN5892" s="248"/>
      <x:c r="PZO5892" s="248"/>
      <x:c r="PZP5892" s="248"/>
      <x:c r="PZQ5892" s="248"/>
      <x:c r="PZR5892" s="248"/>
      <x:c r="PZS5892" s="248"/>
      <x:c r="PZT5892" s="248"/>
      <x:c r="PZU5892" s="248"/>
      <x:c r="PZV5892" s="248"/>
      <x:c r="PZW5892" s="248"/>
      <x:c r="PZX5892" s="248"/>
      <x:c r="PZY5892" s="248"/>
      <x:c r="PZZ5892" s="248"/>
      <x:c r="QAA5892" s="248"/>
      <x:c r="QAB5892" s="248"/>
      <x:c r="QAC5892" s="248"/>
      <x:c r="QAD5892" s="248"/>
      <x:c r="QAE5892" s="248"/>
      <x:c r="QAF5892" s="248"/>
      <x:c r="QAG5892" s="248"/>
      <x:c r="QAH5892" s="248"/>
      <x:c r="QAI5892" s="248"/>
      <x:c r="QAJ5892" s="248"/>
      <x:c r="QAK5892" s="248"/>
      <x:c r="QAL5892" s="248"/>
      <x:c r="QAM5892" s="248"/>
      <x:c r="QAN5892" s="248"/>
      <x:c r="QAO5892" s="248"/>
      <x:c r="QAP5892" s="248"/>
      <x:c r="QAQ5892" s="248"/>
      <x:c r="QAR5892" s="248"/>
      <x:c r="QAS5892" s="248"/>
      <x:c r="QAT5892" s="248"/>
      <x:c r="QAU5892" s="248"/>
      <x:c r="QAV5892" s="248"/>
      <x:c r="QAW5892" s="248"/>
      <x:c r="QAX5892" s="248"/>
      <x:c r="QAY5892" s="248"/>
      <x:c r="QAZ5892" s="248"/>
      <x:c r="QBA5892" s="248"/>
      <x:c r="QBB5892" s="248"/>
      <x:c r="QBC5892" s="248"/>
      <x:c r="QBD5892" s="248"/>
      <x:c r="QBE5892" s="248"/>
      <x:c r="QBF5892" s="248"/>
      <x:c r="QBG5892" s="248"/>
      <x:c r="QBH5892" s="248"/>
      <x:c r="QBI5892" s="248"/>
      <x:c r="QBJ5892" s="248"/>
      <x:c r="QBK5892" s="248"/>
      <x:c r="QBL5892" s="248"/>
      <x:c r="QBM5892" s="248"/>
      <x:c r="QBN5892" s="248"/>
      <x:c r="QBO5892" s="248"/>
      <x:c r="QBP5892" s="248"/>
      <x:c r="QBQ5892" s="248"/>
      <x:c r="QBR5892" s="248"/>
      <x:c r="QBS5892" s="248"/>
      <x:c r="QBT5892" s="248"/>
      <x:c r="QBU5892" s="248"/>
      <x:c r="QBV5892" s="248"/>
      <x:c r="QBW5892" s="248"/>
      <x:c r="QBX5892" s="248"/>
      <x:c r="QBY5892" s="248"/>
      <x:c r="QBZ5892" s="248"/>
      <x:c r="QCA5892" s="248"/>
      <x:c r="QCB5892" s="248"/>
      <x:c r="QCC5892" s="248"/>
      <x:c r="QCD5892" s="248"/>
      <x:c r="QCE5892" s="248"/>
      <x:c r="QCF5892" s="248"/>
      <x:c r="QCG5892" s="248"/>
      <x:c r="QCH5892" s="248"/>
      <x:c r="QCI5892" s="248"/>
      <x:c r="QCJ5892" s="248"/>
      <x:c r="QCK5892" s="248"/>
      <x:c r="QCL5892" s="248"/>
      <x:c r="QCM5892" s="248"/>
      <x:c r="QCN5892" s="248"/>
      <x:c r="QCO5892" s="248"/>
      <x:c r="QCP5892" s="248"/>
      <x:c r="QCQ5892" s="248"/>
      <x:c r="QCR5892" s="248"/>
      <x:c r="QCS5892" s="248"/>
      <x:c r="QCT5892" s="248"/>
      <x:c r="QCU5892" s="248"/>
      <x:c r="QCV5892" s="248"/>
      <x:c r="QCW5892" s="248"/>
      <x:c r="QCX5892" s="248"/>
      <x:c r="QCY5892" s="248"/>
      <x:c r="QCZ5892" s="248"/>
      <x:c r="QDA5892" s="248"/>
      <x:c r="QDB5892" s="248"/>
      <x:c r="QDC5892" s="248"/>
      <x:c r="QDD5892" s="248"/>
      <x:c r="QDE5892" s="248"/>
      <x:c r="QDF5892" s="248"/>
      <x:c r="QDG5892" s="248"/>
      <x:c r="QDH5892" s="248"/>
      <x:c r="QDI5892" s="248"/>
      <x:c r="QDJ5892" s="248"/>
      <x:c r="QDK5892" s="248"/>
      <x:c r="QDL5892" s="248"/>
      <x:c r="QDM5892" s="248"/>
      <x:c r="QDN5892" s="248"/>
      <x:c r="QDO5892" s="248"/>
      <x:c r="QDP5892" s="248"/>
      <x:c r="QDQ5892" s="248"/>
      <x:c r="QDR5892" s="248"/>
      <x:c r="QDS5892" s="248"/>
      <x:c r="QDT5892" s="248"/>
      <x:c r="QDU5892" s="248"/>
      <x:c r="QDV5892" s="248"/>
      <x:c r="QDW5892" s="248"/>
      <x:c r="QDX5892" s="248"/>
      <x:c r="QDY5892" s="248"/>
      <x:c r="QDZ5892" s="248"/>
      <x:c r="QEA5892" s="248"/>
      <x:c r="QEB5892" s="248"/>
      <x:c r="QEC5892" s="248"/>
      <x:c r="QED5892" s="248"/>
      <x:c r="QEE5892" s="248"/>
      <x:c r="QEF5892" s="248"/>
      <x:c r="QEG5892" s="248"/>
      <x:c r="QEH5892" s="248"/>
      <x:c r="QEI5892" s="248"/>
      <x:c r="QEJ5892" s="248"/>
      <x:c r="QEK5892" s="248"/>
      <x:c r="QEL5892" s="248"/>
      <x:c r="QEM5892" s="248"/>
      <x:c r="QEN5892" s="248"/>
      <x:c r="QEO5892" s="248"/>
      <x:c r="QEP5892" s="248"/>
      <x:c r="QEQ5892" s="248"/>
      <x:c r="QER5892" s="248"/>
      <x:c r="QES5892" s="248"/>
      <x:c r="QET5892" s="248"/>
      <x:c r="QEU5892" s="248"/>
      <x:c r="QEV5892" s="248"/>
      <x:c r="QEW5892" s="248"/>
      <x:c r="QEX5892" s="248"/>
      <x:c r="QEY5892" s="248"/>
      <x:c r="QEZ5892" s="248"/>
      <x:c r="QFA5892" s="248"/>
      <x:c r="QFB5892" s="248"/>
      <x:c r="QFC5892" s="248"/>
      <x:c r="QFD5892" s="248"/>
      <x:c r="QFE5892" s="248"/>
      <x:c r="QFF5892" s="248"/>
      <x:c r="QFG5892" s="248"/>
      <x:c r="QFH5892" s="248"/>
      <x:c r="QFI5892" s="248"/>
      <x:c r="QFJ5892" s="248"/>
      <x:c r="QFK5892" s="248"/>
      <x:c r="QFL5892" s="248"/>
      <x:c r="QFM5892" s="248"/>
      <x:c r="QFN5892" s="248"/>
      <x:c r="QFO5892" s="248"/>
      <x:c r="QFP5892" s="248"/>
      <x:c r="QFQ5892" s="248"/>
      <x:c r="QFR5892" s="248"/>
      <x:c r="QFS5892" s="248"/>
      <x:c r="QFT5892" s="248"/>
      <x:c r="QFU5892" s="248"/>
      <x:c r="QFV5892" s="248"/>
      <x:c r="QFW5892" s="248"/>
      <x:c r="QFX5892" s="248"/>
      <x:c r="QFY5892" s="248"/>
      <x:c r="QFZ5892" s="248"/>
      <x:c r="QGA5892" s="248"/>
      <x:c r="QGB5892" s="248"/>
      <x:c r="QGC5892" s="248"/>
      <x:c r="QGD5892" s="248"/>
      <x:c r="QGE5892" s="248"/>
      <x:c r="QGF5892" s="248"/>
      <x:c r="QGG5892" s="248"/>
      <x:c r="QGH5892" s="248"/>
      <x:c r="QGI5892" s="248"/>
      <x:c r="QGJ5892" s="248"/>
      <x:c r="QGK5892" s="248"/>
      <x:c r="QGL5892" s="248"/>
      <x:c r="QGM5892" s="248"/>
      <x:c r="QGN5892" s="248"/>
      <x:c r="QGO5892" s="248"/>
      <x:c r="QGP5892" s="248"/>
      <x:c r="QGQ5892" s="248"/>
      <x:c r="QGR5892" s="248"/>
      <x:c r="QGS5892" s="248"/>
      <x:c r="QGT5892" s="248"/>
      <x:c r="QGU5892" s="248"/>
      <x:c r="QGV5892" s="248"/>
      <x:c r="QGW5892" s="248"/>
      <x:c r="QGX5892" s="248"/>
      <x:c r="QGY5892" s="248"/>
      <x:c r="QGZ5892" s="248"/>
      <x:c r="QHA5892" s="248"/>
      <x:c r="QHB5892" s="248"/>
      <x:c r="QHC5892" s="248"/>
      <x:c r="QHD5892" s="248"/>
      <x:c r="QHE5892" s="248"/>
      <x:c r="QHF5892" s="248"/>
      <x:c r="QHG5892" s="248"/>
      <x:c r="QHH5892" s="248"/>
      <x:c r="QHI5892" s="248"/>
      <x:c r="QHJ5892" s="248"/>
      <x:c r="QHK5892" s="248"/>
      <x:c r="QHL5892" s="248"/>
      <x:c r="QHM5892" s="248"/>
      <x:c r="QHN5892" s="248"/>
      <x:c r="QHO5892" s="248"/>
      <x:c r="QHP5892" s="248"/>
      <x:c r="QHQ5892" s="248"/>
      <x:c r="QHR5892" s="248"/>
      <x:c r="QHS5892" s="248"/>
      <x:c r="QHT5892" s="248"/>
      <x:c r="QHU5892" s="248"/>
      <x:c r="QHV5892" s="248"/>
      <x:c r="QHW5892" s="248"/>
      <x:c r="QHX5892" s="248"/>
      <x:c r="QHY5892" s="248"/>
      <x:c r="QHZ5892" s="248"/>
      <x:c r="QIA5892" s="248"/>
      <x:c r="QIB5892" s="248"/>
      <x:c r="QIC5892" s="248"/>
      <x:c r="QID5892" s="248"/>
      <x:c r="QIE5892" s="248"/>
      <x:c r="QIF5892" s="248"/>
      <x:c r="QIG5892" s="248"/>
      <x:c r="QIH5892" s="248"/>
      <x:c r="QII5892" s="248"/>
      <x:c r="QIJ5892" s="248"/>
      <x:c r="QIK5892" s="248"/>
      <x:c r="QIL5892" s="248"/>
      <x:c r="QIM5892" s="248"/>
      <x:c r="QIN5892" s="248"/>
      <x:c r="QIO5892" s="248"/>
      <x:c r="QIP5892" s="248"/>
      <x:c r="QIQ5892" s="248"/>
      <x:c r="QIR5892" s="248"/>
      <x:c r="QIS5892" s="248"/>
      <x:c r="QIT5892" s="248"/>
      <x:c r="QIU5892" s="248"/>
      <x:c r="QIV5892" s="248"/>
      <x:c r="QIW5892" s="248"/>
      <x:c r="QIX5892" s="248"/>
      <x:c r="QIY5892" s="248"/>
      <x:c r="QIZ5892" s="248"/>
      <x:c r="QJA5892" s="248"/>
      <x:c r="QJB5892" s="248"/>
      <x:c r="QJC5892" s="248"/>
      <x:c r="QJD5892" s="248"/>
      <x:c r="QJE5892" s="248"/>
      <x:c r="QJF5892" s="248"/>
      <x:c r="QJG5892" s="248"/>
      <x:c r="QJH5892" s="248"/>
      <x:c r="QJI5892" s="248"/>
      <x:c r="QJJ5892" s="248"/>
      <x:c r="QJK5892" s="248"/>
      <x:c r="QJL5892" s="248"/>
      <x:c r="QJM5892" s="248"/>
      <x:c r="QJN5892" s="248"/>
      <x:c r="QJO5892" s="248"/>
      <x:c r="QJP5892" s="248"/>
      <x:c r="QJQ5892" s="248"/>
      <x:c r="QJR5892" s="248"/>
      <x:c r="QJS5892" s="248"/>
      <x:c r="QJT5892" s="248"/>
      <x:c r="QJU5892" s="248"/>
      <x:c r="QJV5892" s="248"/>
      <x:c r="QJW5892" s="248"/>
      <x:c r="QJX5892" s="248"/>
      <x:c r="QJY5892" s="248"/>
      <x:c r="QJZ5892" s="248"/>
      <x:c r="QKA5892" s="248"/>
      <x:c r="QKB5892" s="248"/>
      <x:c r="QKC5892" s="248"/>
      <x:c r="QKD5892" s="248"/>
      <x:c r="QKE5892" s="248"/>
      <x:c r="QKF5892" s="248"/>
      <x:c r="QKG5892" s="248"/>
      <x:c r="QKH5892" s="248"/>
      <x:c r="QKI5892" s="248"/>
      <x:c r="QKJ5892" s="248"/>
      <x:c r="QKK5892" s="248"/>
      <x:c r="QKL5892" s="248"/>
      <x:c r="QKM5892" s="248"/>
      <x:c r="QKN5892" s="248"/>
      <x:c r="QKO5892" s="248"/>
      <x:c r="QKP5892" s="248"/>
      <x:c r="QKQ5892" s="248"/>
      <x:c r="QKR5892" s="248"/>
      <x:c r="QKS5892" s="248"/>
      <x:c r="QKT5892" s="248"/>
      <x:c r="QKU5892" s="248"/>
      <x:c r="QKV5892" s="248"/>
      <x:c r="QKW5892" s="248"/>
      <x:c r="QKX5892" s="248"/>
      <x:c r="QKY5892" s="248"/>
      <x:c r="QKZ5892" s="248"/>
      <x:c r="QLA5892" s="248"/>
      <x:c r="QLB5892" s="248"/>
      <x:c r="QLC5892" s="248"/>
      <x:c r="QLD5892" s="248"/>
      <x:c r="QLE5892" s="248"/>
      <x:c r="QLF5892" s="248"/>
      <x:c r="QLG5892" s="248"/>
      <x:c r="QLH5892" s="248"/>
      <x:c r="QLI5892" s="248"/>
      <x:c r="QLJ5892" s="248"/>
      <x:c r="QLK5892" s="248"/>
      <x:c r="QLL5892" s="248"/>
      <x:c r="QLM5892" s="248"/>
      <x:c r="QLN5892" s="248"/>
      <x:c r="QLO5892" s="248"/>
      <x:c r="QLP5892" s="248"/>
      <x:c r="QLQ5892" s="248"/>
      <x:c r="QLR5892" s="248"/>
      <x:c r="QLS5892" s="248"/>
      <x:c r="QLT5892" s="248"/>
      <x:c r="QLU5892" s="248"/>
      <x:c r="QLV5892" s="248"/>
      <x:c r="QLW5892" s="248"/>
      <x:c r="QLX5892" s="248"/>
      <x:c r="QLY5892" s="248"/>
      <x:c r="QLZ5892" s="248"/>
      <x:c r="QMA5892" s="248"/>
      <x:c r="QMB5892" s="248"/>
      <x:c r="QMC5892" s="248"/>
      <x:c r="QMD5892" s="248"/>
      <x:c r="QME5892" s="248"/>
      <x:c r="QMF5892" s="248"/>
      <x:c r="QMG5892" s="248"/>
      <x:c r="QMH5892" s="248"/>
      <x:c r="QMI5892" s="248"/>
      <x:c r="QMJ5892" s="248"/>
      <x:c r="QMK5892" s="248"/>
      <x:c r="QML5892" s="248"/>
      <x:c r="QMM5892" s="248"/>
      <x:c r="QMN5892" s="248"/>
      <x:c r="QMO5892" s="248"/>
      <x:c r="QMP5892" s="248"/>
      <x:c r="QMQ5892" s="248"/>
      <x:c r="QMR5892" s="248"/>
      <x:c r="QMS5892" s="248"/>
      <x:c r="QMT5892" s="248"/>
      <x:c r="QMU5892" s="248"/>
      <x:c r="QMV5892" s="248"/>
      <x:c r="QMW5892" s="248"/>
      <x:c r="QMX5892" s="248"/>
      <x:c r="QMY5892" s="248"/>
      <x:c r="QMZ5892" s="248"/>
      <x:c r="QNA5892" s="248"/>
      <x:c r="QNB5892" s="248"/>
      <x:c r="QNC5892" s="248"/>
      <x:c r="QND5892" s="248"/>
      <x:c r="QNE5892" s="248"/>
      <x:c r="QNF5892" s="248"/>
      <x:c r="QNG5892" s="248"/>
      <x:c r="QNH5892" s="248"/>
      <x:c r="QNI5892" s="248"/>
      <x:c r="QNJ5892" s="248"/>
      <x:c r="QNK5892" s="248"/>
      <x:c r="QNL5892" s="248"/>
      <x:c r="QNM5892" s="248"/>
      <x:c r="QNN5892" s="248"/>
      <x:c r="QNO5892" s="248"/>
      <x:c r="QNP5892" s="248"/>
      <x:c r="QNQ5892" s="248"/>
      <x:c r="QNR5892" s="248"/>
      <x:c r="QNS5892" s="248"/>
      <x:c r="QNT5892" s="248"/>
      <x:c r="QNU5892" s="248"/>
      <x:c r="QNV5892" s="248"/>
      <x:c r="QNW5892" s="248"/>
      <x:c r="QNX5892" s="248"/>
      <x:c r="QNY5892" s="248"/>
      <x:c r="QNZ5892" s="248"/>
      <x:c r="QOA5892" s="248"/>
      <x:c r="QOB5892" s="248"/>
      <x:c r="QOC5892" s="248"/>
      <x:c r="QOD5892" s="248"/>
      <x:c r="QOE5892" s="248"/>
      <x:c r="QOF5892" s="248"/>
      <x:c r="QOG5892" s="248"/>
      <x:c r="QOH5892" s="248"/>
      <x:c r="QOI5892" s="248"/>
      <x:c r="QOJ5892" s="248"/>
      <x:c r="QOK5892" s="248"/>
      <x:c r="QOL5892" s="248"/>
      <x:c r="QOM5892" s="248"/>
      <x:c r="QON5892" s="248"/>
      <x:c r="QOO5892" s="248"/>
      <x:c r="QOP5892" s="248"/>
      <x:c r="QOQ5892" s="248"/>
      <x:c r="QOR5892" s="248"/>
      <x:c r="QOS5892" s="248"/>
      <x:c r="QOT5892" s="248"/>
      <x:c r="QOU5892" s="248"/>
      <x:c r="QOV5892" s="248"/>
      <x:c r="QOW5892" s="248"/>
      <x:c r="QOX5892" s="248"/>
      <x:c r="QOY5892" s="248"/>
      <x:c r="QOZ5892" s="248"/>
      <x:c r="QPA5892" s="248"/>
      <x:c r="QPB5892" s="248"/>
      <x:c r="QPC5892" s="248"/>
      <x:c r="QPD5892" s="248"/>
      <x:c r="QPE5892" s="248"/>
      <x:c r="QPF5892" s="248"/>
      <x:c r="QPG5892" s="248"/>
      <x:c r="QPH5892" s="248"/>
      <x:c r="QPI5892" s="248"/>
      <x:c r="QPJ5892" s="248"/>
      <x:c r="QPK5892" s="248"/>
      <x:c r="QPL5892" s="248"/>
      <x:c r="QPM5892" s="248"/>
      <x:c r="QPN5892" s="248"/>
      <x:c r="QPO5892" s="248"/>
      <x:c r="QPP5892" s="248"/>
      <x:c r="QPQ5892" s="248"/>
      <x:c r="QPR5892" s="248"/>
      <x:c r="QPS5892" s="248"/>
      <x:c r="QPT5892" s="248"/>
      <x:c r="QPU5892" s="248"/>
      <x:c r="QPV5892" s="248"/>
      <x:c r="QPW5892" s="248"/>
      <x:c r="QPX5892" s="248"/>
      <x:c r="QPY5892" s="248"/>
      <x:c r="QPZ5892" s="248"/>
      <x:c r="QQA5892" s="248"/>
      <x:c r="QQB5892" s="248"/>
      <x:c r="QQC5892" s="248"/>
      <x:c r="QQD5892" s="248"/>
      <x:c r="QQE5892" s="248"/>
      <x:c r="QQF5892" s="248"/>
      <x:c r="QQG5892" s="248"/>
      <x:c r="QQH5892" s="248"/>
      <x:c r="QQI5892" s="248"/>
      <x:c r="QQJ5892" s="248"/>
      <x:c r="QQK5892" s="248"/>
      <x:c r="QQL5892" s="248"/>
      <x:c r="QQM5892" s="248"/>
      <x:c r="QQN5892" s="248"/>
      <x:c r="QQO5892" s="248"/>
      <x:c r="QQP5892" s="248"/>
      <x:c r="QQQ5892" s="248"/>
      <x:c r="QQR5892" s="248"/>
      <x:c r="QQS5892" s="248"/>
      <x:c r="QQT5892" s="248"/>
      <x:c r="QQU5892" s="248"/>
      <x:c r="QQV5892" s="248"/>
      <x:c r="QQW5892" s="248"/>
      <x:c r="QQX5892" s="248"/>
      <x:c r="QQY5892" s="248"/>
      <x:c r="QQZ5892" s="248"/>
      <x:c r="QRA5892" s="248"/>
      <x:c r="QRB5892" s="248"/>
      <x:c r="QRC5892" s="248"/>
      <x:c r="QRD5892" s="248"/>
      <x:c r="QRE5892" s="248"/>
      <x:c r="QRF5892" s="248"/>
      <x:c r="QRG5892" s="248"/>
      <x:c r="QRH5892" s="248"/>
      <x:c r="QRI5892" s="248"/>
      <x:c r="QRJ5892" s="248"/>
      <x:c r="QRK5892" s="248"/>
      <x:c r="QRL5892" s="248"/>
      <x:c r="QRM5892" s="248"/>
      <x:c r="QRN5892" s="248"/>
      <x:c r="QRO5892" s="248"/>
      <x:c r="QRP5892" s="248"/>
      <x:c r="QRQ5892" s="248"/>
      <x:c r="QRR5892" s="248"/>
      <x:c r="QRS5892" s="248"/>
      <x:c r="QRT5892" s="248"/>
      <x:c r="QRU5892" s="248"/>
      <x:c r="QRV5892" s="248"/>
      <x:c r="QRW5892" s="248"/>
      <x:c r="QRX5892" s="248"/>
      <x:c r="QRY5892" s="248"/>
      <x:c r="QRZ5892" s="248"/>
      <x:c r="QSA5892" s="248"/>
      <x:c r="QSB5892" s="248"/>
      <x:c r="QSC5892" s="248"/>
      <x:c r="QSD5892" s="248"/>
      <x:c r="QSE5892" s="248"/>
      <x:c r="QSF5892" s="248"/>
      <x:c r="QSG5892" s="248"/>
      <x:c r="QSH5892" s="248"/>
      <x:c r="QSI5892" s="248"/>
      <x:c r="QSJ5892" s="248"/>
      <x:c r="QSK5892" s="248"/>
      <x:c r="QSL5892" s="248"/>
      <x:c r="QSM5892" s="248"/>
      <x:c r="QSN5892" s="248"/>
      <x:c r="QSO5892" s="248"/>
      <x:c r="QSP5892" s="248"/>
      <x:c r="QSQ5892" s="248"/>
      <x:c r="QSR5892" s="248"/>
      <x:c r="QSS5892" s="248"/>
      <x:c r="QST5892" s="248"/>
      <x:c r="QSU5892" s="248"/>
      <x:c r="QSV5892" s="248"/>
      <x:c r="QSW5892" s="248"/>
      <x:c r="QSX5892" s="248"/>
      <x:c r="QSY5892" s="248"/>
      <x:c r="QSZ5892" s="248"/>
      <x:c r="QTA5892" s="248"/>
      <x:c r="QTB5892" s="248"/>
      <x:c r="QTC5892" s="248"/>
      <x:c r="QTD5892" s="248"/>
      <x:c r="QTE5892" s="248"/>
      <x:c r="QTF5892" s="248"/>
      <x:c r="QTG5892" s="248"/>
      <x:c r="QTH5892" s="248"/>
      <x:c r="QTI5892" s="248"/>
      <x:c r="QTJ5892" s="248"/>
      <x:c r="QTK5892" s="248"/>
      <x:c r="QTL5892" s="248"/>
      <x:c r="QTM5892" s="248"/>
      <x:c r="QTN5892" s="248"/>
      <x:c r="QTO5892" s="248"/>
      <x:c r="QTP5892" s="248"/>
      <x:c r="QTQ5892" s="248"/>
      <x:c r="QTR5892" s="248"/>
      <x:c r="QTS5892" s="248"/>
      <x:c r="QTT5892" s="248"/>
      <x:c r="QTU5892" s="248"/>
      <x:c r="QTV5892" s="248"/>
      <x:c r="QTW5892" s="248"/>
      <x:c r="QTX5892" s="248"/>
      <x:c r="QTY5892" s="248"/>
      <x:c r="QTZ5892" s="248"/>
      <x:c r="QUA5892" s="248"/>
      <x:c r="QUB5892" s="248"/>
      <x:c r="QUC5892" s="248"/>
      <x:c r="QUD5892" s="248"/>
      <x:c r="QUE5892" s="248"/>
      <x:c r="QUF5892" s="248"/>
      <x:c r="QUG5892" s="248"/>
      <x:c r="QUH5892" s="248"/>
      <x:c r="QUI5892" s="248"/>
      <x:c r="QUJ5892" s="248"/>
      <x:c r="QUK5892" s="248"/>
      <x:c r="QUL5892" s="248"/>
      <x:c r="QUM5892" s="248"/>
      <x:c r="QUN5892" s="248"/>
      <x:c r="QUO5892" s="248"/>
      <x:c r="QUP5892" s="248"/>
      <x:c r="QUQ5892" s="248"/>
      <x:c r="QUR5892" s="248"/>
      <x:c r="QUS5892" s="248"/>
      <x:c r="QUT5892" s="248"/>
      <x:c r="QUU5892" s="248"/>
      <x:c r="QUV5892" s="248"/>
      <x:c r="QUW5892" s="248"/>
      <x:c r="QUX5892" s="248"/>
      <x:c r="QUY5892" s="248"/>
      <x:c r="QUZ5892" s="248"/>
      <x:c r="QVA5892" s="248"/>
      <x:c r="QVB5892" s="248"/>
      <x:c r="QVC5892" s="248"/>
      <x:c r="QVD5892" s="248"/>
      <x:c r="QVE5892" s="248"/>
      <x:c r="QVF5892" s="248"/>
      <x:c r="QVG5892" s="248"/>
      <x:c r="QVH5892" s="248"/>
      <x:c r="QVI5892" s="248"/>
      <x:c r="QVJ5892" s="248"/>
      <x:c r="QVK5892" s="248"/>
      <x:c r="QVL5892" s="248"/>
      <x:c r="QVM5892" s="248"/>
      <x:c r="QVN5892" s="248"/>
      <x:c r="QVO5892" s="248"/>
      <x:c r="QVP5892" s="248"/>
      <x:c r="QVQ5892" s="248"/>
      <x:c r="QVR5892" s="248"/>
      <x:c r="QVS5892" s="248"/>
      <x:c r="QVT5892" s="248"/>
      <x:c r="QVU5892" s="248"/>
      <x:c r="QVV5892" s="248"/>
      <x:c r="QVW5892" s="248"/>
      <x:c r="QVX5892" s="248"/>
      <x:c r="QVY5892" s="248"/>
      <x:c r="QVZ5892" s="248"/>
      <x:c r="QWA5892" s="248"/>
      <x:c r="QWB5892" s="248"/>
      <x:c r="QWC5892" s="248"/>
      <x:c r="QWD5892" s="248"/>
      <x:c r="QWE5892" s="248"/>
      <x:c r="QWF5892" s="248"/>
      <x:c r="QWG5892" s="248"/>
      <x:c r="QWH5892" s="248"/>
      <x:c r="QWI5892" s="248"/>
      <x:c r="QWJ5892" s="248"/>
      <x:c r="QWK5892" s="248"/>
      <x:c r="QWL5892" s="248"/>
      <x:c r="QWM5892" s="248"/>
      <x:c r="QWN5892" s="248"/>
      <x:c r="QWO5892" s="248"/>
      <x:c r="QWP5892" s="248"/>
      <x:c r="QWQ5892" s="248"/>
      <x:c r="QWR5892" s="248"/>
      <x:c r="QWS5892" s="248"/>
      <x:c r="QWT5892" s="248"/>
      <x:c r="QWU5892" s="248"/>
      <x:c r="QWV5892" s="248"/>
      <x:c r="QWW5892" s="248"/>
      <x:c r="QWX5892" s="248"/>
      <x:c r="QWY5892" s="248"/>
      <x:c r="QWZ5892" s="248"/>
      <x:c r="QXA5892" s="248"/>
      <x:c r="QXB5892" s="248"/>
      <x:c r="QXC5892" s="248"/>
      <x:c r="QXD5892" s="248"/>
      <x:c r="QXE5892" s="248"/>
      <x:c r="QXF5892" s="248"/>
      <x:c r="QXG5892" s="248"/>
      <x:c r="QXH5892" s="248"/>
      <x:c r="QXI5892" s="248"/>
      <x:c r="QXJ5892" s="248"/>
      <x:c r="QXK5892" s="248"/>
      <x:c r="QXL5892" s="248"/>
      <x:c r="QXM5892" s="248"/>
      <x:c r="QXN5892" s="248"/>
      <x:c r="QXO5892" s="248"/>
      <x:c r="QXP5892" s="248"/>
      <x:c r="QXQ5892" s="248"/>
      <x:c r="QXR5892" s="248"/>
      <x:c r="QXS5892" s="248"/>
      <x:c r="QXT5892" s="248"/>
      <x:c r="QXU5892" s="248"/>
      <x:c r="QXV5892" s="248"/>
      <x:c r="QXW5892" s="248"/>
      <x:c r="QXX5892" s="248"/>
      <x:c r="QXY5892" s="248"/>
      <x:c r="QXZ5892" s="248"/>
      <x:c r="QYA5892" s="248"/>
      <x:c r="QYB5892" s="248"/>
      <x:c r="QYC5892" s="248"/>
      <x:c r="QYD5892" s="248"/>
      <x:c r="QYE5892" s="248"/>
      <x:c r="QYF5892" s="248"/>
      <x:c r="QYG5892" s="248"/>
      <x:c r="QYH5892" s="248"/>
      <x:c r="QYI5892" s="248"/>
      <x:c r="QYJ5892" s="248"/>
      <x:c r="QYK5892" s="248"/>
      <x:c r="QYL5892" s="248"/>
      <x:c r="QYM5892" s="248"/>
      <x:c r="QYN5892" s="248"/>
      <x:c r="QYO5892" s="248"/>
      <x:c r="QYP5892" s="248"/>
      <x:c r="QYQ5892" s="248"/>
      <x:c r="QYR5892" s="248"/>
      <x:c r="QYS5892" s="248"/>
      <x:c r="QYT5892" s="248"/>
      <x:c r="QYU5892" s="248"/>
      <x:c r="QYV5892" s="248"/>
      <x:c r="QYW5892" s="248"/>
      <x:c r="QYX5892" s="248"/>
      <x:c r="QYY5892" s="248"/>
      <x:c r="QYZ5892" s="248"/>
      <x:c r="QZA5892" s="248"/>
      <x:c r="QZB5892" s="248"/>
      <x:c r="QZC5892" s="248"/>
      <x:c r="QZD5892" s="248"/>
      <x:c r="QZE5892" s="248"/>
      <x:c r="QZF5892" s="248"/>
      <x:c r="QZG5892" s="248"/>
      <x:c r="QZH5892" s="248"/>
      <x:c r="QZI5892" s="248"/>
      <x:c r="QZJ5892" s="248"/>
      <x:c r="QZK5892" s="248"/>
      <x:c r="QZL5892" s="248"/>
      <x:c r="QZM5892" s="248"/>
      <x:c r="QZN5892" s="248"/>
      <x:c r="QZO5892" s="248"/>
      <x:c r="QZP5892" s="248"/>
      <x:c r="QZQ5892" s="248"/>
      <x:c r="QZR5892" s="248"/>
      <x:c r="QZS5892" s="248"/>
      <x:c r="QZT5892" s="248"/>
      <x:c r="QZU5892" s="248"/>
      <x:c r="QZV5892" s="248"/>
      <x:c r="QZW5892" s="248"/>
      <x:c r="QZX5892" s="248"/>
      <x:c r="QZY5892" s="248"/>
      <x:c r="QZZ5892" s="248"/>
      <x:c r="RAA5892" s="248"/>
      <x:c r="RAB5892" s="248"/>
      <x:c r="RAC5892" s="248"/>
      <x:c r="RAD5892" s="248"/>
      <x:c r="RAE5892" s="248"/>
      <x:c r="RAF5892" s="248"/>
      <x:c r="RAG5892" s="248"/>
      <x:c r="RAH5892" s="248"/>
      <x:c r="RAI5892" s="248"/>
      <x:c r="RAJ5892" s="248"/>
      <x:c r="RAK5892" s="248"/>
      <x:c r="RAL5892" s="248"/>
      <x:c r="RAM5892" s="248"/>
      <x:c r="RAN5892" s="248"/>
      <x:c r="RAO5892" s="248"/>
      <x:c r="RAP5892" s="248"/>
      <x:c r="RAQ5892" s="248"/>
      <x:c r="RAR5892" s="248"/>
      <x:c r="RAS5892" s="248"/>
      <x:c r="RAT5892" s="248"/>
      <x:c r="RAU5892" s="248"/>
      <x:c r="RAV5892" s="248"/>
      <x:c r="RAW5892" s="248"/>
      <x:c r="RAX5892" s="248"/>
      <x:c r="RAY5892" s="248"/>
      <x:c r="RAZ5892" s="248"/>
      <x:c r="RBA5892" s="248"/>
      <x:c r="RBB5892" s="248"/>
      <x:c r="RBC5892" s="248"/>
      <x:c r="RBD5892" s="248"/>
      <x:c r="RBE5892" s="248"/>
      <x:c r="RBF5892" s="248"/>
      <x:c r="RBG5892" s="248"/>
      <x:c r="RBH5892" s="248"/>
      <x:c r="RBI5892" s="248"/>
      <x:c r="RBJ5892" s="248"/>
      <x:c r="RBK5892" s="248"/>
      <x:c r="RBL5892" s="248"/>
      <x:c r="RBM5892" s="248"/>
      <x:c r="RBN5892" s="248"/>
      <x:c r="RBO5892" s="248"/>
      <x:c r="RBP5892" s="248"/>
      <x:c r="RBQ5892" s="248"/>
      <x:c r="RBR5892" s="248"/>
      <x:c r="RBS5892" s="248"/>
      <x:c r="RBT5892" s="248"/>
      <x:c r="RBU5892" s="248"/>
      <x:c r="RBV5892" s="248"/>
      <x:c r="RBW5892" s="248"/>
      <x:c r="RBX5892" s="248"/>
      <x:c r="RBY5892" s="248"/>
      <x:c r="RBZ5892" s="248"/>
      <x:c r="RCA5892" s="248"/>
      <x:c r="RCB5892" s="248"/>
      <x:c r="RCC5892" s="248"/>
      <x:c r="RCD5892" s="248"/>
      <x:c r="RCE5892" s="248"/>
      <x:c r="RCF5892" s="248"/>
      <x:c r="RCG5892" s="248"/>
      <x:c r="RCH5892" s="248"/>
      <x:c r="RCI5892" s="248"/>
      <x:c r="RCJ5892" s="248"/>
      <x:c r="RCK5892" s="248"/>
      <x:c r="RCL5892" s="248"/>
      <x:c r="RCM5892" s="248"/>
      <x:c r="RCN5892" s="248"/>
      <x:c r="RCO5892" s="248"/>
      <x:c r="RCP5892" s="248"/>
      <x:c r="RCQ5892" s="248"/>
      <x:c r="RCR5892" s="248"/>
      <x:c r="RCS5892" s="248"/>
      <x:c r="RCT5892" s="248"/>
      <x:c r="RCU5892" s="248"/>
      <x:c r="RCV5892" s="248"/>
      <x:c r="RCW5892" s="248"/>
      <x:c r="RCX5892" s="248"/>
      <x:c r="RCY5892" s="248"/>
      <x:c r="RCZ5892" s="248"/>
      <x:c r="RDA5892" s="248"/>
      <x:c r="RDB5892" s="248"/>
      <x:c r="RDC5892" s="248"/>
      <x:c r="RDD5892" s="248"/>
      <x:c r="RDE5892" s="248"/>
      <x:c r="RDF5892" s="248"/>
      <x:c r="RDG5892" s="248"/>
      <x:c r="RDH5892" s="248"/>
      <x:c r="RDI5892" s="248"/>
      <x:c r="RDJ5892" s="248"/>
      <x:c r="RDK5892" s="248"/>
      <x:c r="RDL5892" s="248"/>
      <x:c r="RDM5892" s="248"/>
      <x:c r="RDN5892" s="248"/>
      <x:c r="RDO5892" s="248"/>
      <x:c r="RDP5892" s="248"/>
      <x:c r="RDQ5892" s="248"/>
      <x:c r="RDR5892" s="248"/>
      <x:c r="RDS5892" s="248"/>
      <x:c r="RDT5892" s="248"/>
      <x:c r="RDU5892" s="248"/>
      <x:c r="RDV5892" s="248"/>
      <x:c r="RDW5892" s="248"/>
      <x:c r="RDX5892" s="248"/>
      <x:c r="RDY5892" s="248"/>
      <x:c r="RDZ5892" s="248"/>
      <x:c r="REA5892" s="248"/>
      <x:c r="REB5892" s="248"/>
      <x:c r="REC5892" s="248"/>
      <x:c r="RED5892" s="248"/>
      <x:c r="REE5892" s="248"/>
      <x:c r="REF5892" s="248"/>
      <x:c r="REG5892" s="248"/>
      <x:c r="REH5892" s="248"/>
      <x:c r="REI5892" s="248"/>
      <x:c r="REJ5892" s="248"/>
      <x:c r="REK5892" s="248"/>
      <x:c r="REL5892" s="248"/>
      <x:c r="REM5892" s="248"/>
      <x:c r="REN5892" s="248"/>
      <x:c r="REO5892" s="248"/>
      <x:c r="REP5892" s="248"/>
      <x:c r="REQ5892" s="248"/>
      <x:c r="RER5892" s="248"/>
      <x:c r="RES5892" s="248"/>
      <x:c r="RET5892" s="248"/>
      <x:c r="REU5892" s="248"/>
      <x:c r="REV5892" s="248"/>
      <x:c r="REW5892" s="248"/>
      <x:c r="REX5892" s="248"/>
      <x:c r="REY5892" s="248"/>
      <x:c r="REZ5892" s="248"/>
      <x:c r="RFA5892" s="248"/>
      <x:c r="RFB5892" s="248"/>
      <x:c r="RFC5892" s="248"/>
      <x:c r="RFD5892" s="248"/>
      <x:c r="RFE5892" s="248"/>
      <x:c r="RFF5892" s="248"/>
      <x:c r="RFG5892" s="248"/>
      <x:c r="RFH5892" s="248"/>
      <x:c r="RFI5892" s="248"/>
      <x:c r="RFJ5892" s="248"/>
      <x:c r="RFK5892" s="248"/>
      <x:c r="RFL5892" s="248"/>
      <x:c r="RFM5892" s="248"/>
      <x:c r="RFN5892" s="248"/>
      <x:c r="RFO5892" s="248"/>
      <x:c r="RFP5892" s="248"/>
      <x:c r="RFQ5892" s="248"/>
      <x:c r="RFR5892" s="248"/>
      <x:c r="RFS5892" s="248"/>
      <x:c r="RFT5892" s="248"/>
      <x:c r="RFU5892" s="248"/>
      <x:c r="RFV5892" s="248"/>
      <x:c r="RFW5892" s="248"/>
      <x:c r="RFX5892" s="248"/>
      <x:c r="RFY5892" s="248"/>
      <x:c r="RFZ5892" s="248"/>
      <x:c r="RGA5892" s="248"/>
      <x:c r="RGB5892" s="248"/>
      <x:c r="RGC5892" s="248"/>
      <x:c r="RGD5892" s="248"/>
      <x:c r="RGE5892" s="248"/>
      <x:c r="RGF5892" s="248"/>
      <x:c r="RGG5892" s="248"/>
      <x:c r="RGH5892" s="248"/>
      <x:c r="RGI5892" s="248"/>
      <x:c r="RGJ5892" s="248"/>
      <x:c r="RGK5892" s="248"/>
      <x:c r="RGL5892" s="248"/>
      <x:c r="RGM5892" s="248"/>
      <x:c r="RGN5892" s="248"/>
      <x:c r="RGO5892" s="248"/>
      <x:c r="RGP5892" s="248"/>
      <x:c r="RGQ5892" s="248"/>
      <x:c r="RGR5892" s="248"/>
      <x:c r="RGS5892" s="248"/>
      <x:c r="RGT5892" s="248"/>
      <x:c r="RGU5892" s="248"/>
      <x:c r="RGV5892" s="248"/>
      <x:c r="RGW5892" s="248"/>
      <x:c r="RGX5892" s="248"/>
      <x:c r="RGY5892" s="248"/>
      <x:c r="RGZ5892" s="248"/>
      <x:c r="RHA5892" s="248"/>
      <x:c r="RHB5892" s="248"/>
      <x:c r="RHC5892" s="248"/>
      <x:c r="RHD5892" s="248"/>
      <x:c r="RHE5892" s="248"/>
      <x:c r="RHF5892" s="248"/>
      <x:c r="RHG5892" s="248"/>
      <x:c r="RHH5892" s="248"/>
      <x:c r="RHI5892" s="248"/>
      <x:c r="RHJ5892" s="248"/>
      <x:c r="RHK5892" s="248"/>
      <x:c r="RHL5892" s="248"/>
      <x:c r="RHM5892" s="248"/>
      <x:c r="RHN5892" s="248"/>
      <x:c r="RHO5892" s="248"/>
      <x:c r="RHP5892" s="248"/>
      <x:c r="RHQ5892" s="248"/>
      <x:c r="RHR5892" s="248"/>
      <x:c r="RHS5892" s="248"/>
      <x:c r="RHT5892" s="248"/>
      <x:c r="RHU5892" s="248"/>
      <x:c r="RHV5892" s="248"/>
      <x:c r="RHW5892" s="248"/>
      <x:c r="RHX5892" s="248"/>
      <x:c r="RHY5892" s="248"/>
      <x:c r="RHZ5892" s="248"/>
      <x:c r="RIA5892" s="248"/>
      <x:c r="RIB5892" s="248"/>
      <x:c r="RIC5892" s="248"/>
      <x:c r="RID5892" s="248"/>
      <x:c r="RIE5892" s="248"/>
      <x:c r="RIF5892" s="248"/>
      <x:c r="RIG5892" s="248"/>
      <x:c r="RIH5892" s="248"/>
      <x:c r="RII5892" s="248"/>
      <x:c r="RIJ5892" s="248"/>
      <x:c r="RIK5892" s="248"/>
      <x:c r="RIL5892" s="248"/>
      <x:c r="RIM5892" s="248"/>
      <x:c r="RIN5892" s="248"/>
      <x:c r="RIO5892" s="248"/>
      <x:c r="RIP5892" s="248"/>
      <x:c r="RIQ5892" s="248"/>
      <x:c r="RIR5892" s="248"/>
      <x:c r="RIS5892" s="248"/>
      <x:c r="RIT5892" s="248"/>
      <x:c r="RIU5892" s="248"/>
      <x:c r="RIV5892" s="248"/>
      <x:c r="RIW5892" s="248"/>
      <x:c r="RIX5892" s="248"/>
      <x:c r="RIY5892" s="248"/>
      <x:c r="RIZ5892" s="248"/>
      <x:c r="RJA5892" s="248"/>
      <x:c r="RJB5892" s="248"/>
      <x:c r="RJC5892" s="248"/>
      <x:c r="RJD5892" s="248"/>
      <x:c r="RJE5892" s="248"/>
      <x:c r="RJF5892" s="248"/>
      <x:c r="RJG5892" s="248"/>
      <x:c r="RJH5892" s="248"/>
      <x:c r="RJI5892" s="248"/>
      <x:c r="RJJ5892" s="248"/>
      <x:c r="RJK5892" s="248"/>
      <x:c r="RJL5892" s="248"/>
      <x:c r="RJM5892" s="248"/>
      <x:c r="RJN5892" s="248"/>
      <x:c r="RJO5892" s="248"/>
      <x:c r="RJP5892" s="248"/>
      <x:c r="RJQ5892" s="248"/>
      <x:c r="RJR5892" s="248"/>
      <x:c r="RJS5892" s="248"/>
      <x:c r="RJT5892" s="248"/>
      <x:c r="RJU5892" s="248"/>
      <x:c r="RJV5892" s="248"/>
      <x:c r="RJW5892" s="248"/>
      <x:c r="RJX5892" s="248"/>
      <x:c r="RJY5892" s="248"/>
      <x:c r="RJZ5892" s="248"/>
      <x:c r="RKA5892" s="248"/>
      <x:c r="RKB5892" s="248"/>
      <x:c r="RKC5892" s="248"/>
      <x:c r="RKD5892" s="248"/>
      <x:c r="RKE5892" s="248"/>
      <x:c r="RKF5892" s="248"/>
      <x:c r="RKG5892" s="248"/>
      <x:c r="RKH5892" s="248"/>
      <x:c r="RKI5892" s="248"/>
      <x:c r="RKJ5892" s="248"/>
      <x:c r="RKK5892" s="248"/>
      <x:c r="RKL5892" s="248"/>
      <x:c r="RKM5892" s="248"/>
      <x:c r="RKN5892" s="248"/>
      <x:c r="RKO5892" s="248"/>
      <x:c r="RKP5892" s="248"/>
      <x:c r="RKQ5892" s="248"/>
      <x:c r="RKR5892" s="248"/>
      <x:c r="RKS5892" s="248"/>
      <x:c r="RKT5892" s="248"/>
      <x:c r="RKU5892" s="248"/>
      <x:c r="RKV5892" s="248"/>
      <x:c r="RKW5892" s="248"/>
      <x:c r="RKX5892" s="248"/>
      <x:c r="RKY5892" s="248"/>
      <x:c r="RKZ5892" s="248"/>
      <x:c r="RLA5892" s="248"/>
      <x:c r="RLB5892" s="248"/>
      <x:c r="RLC5892" s="248"/>
      <x:c r="RLD5892" s="248"/>
      <x:c r="RLE5892" s="248"/>
      <x:c r="RLF5892" s="248"/>
      <x:c r="RLG5892" s="248"/>
      <x:c r="RLH5892" s="248"/>
      <x:c r="RLI5892" s="248"/>
      <x:c r="RLJ5892" s="248"/>
      <x:c r="RLK5892" s="248"/>
      <x:c r="RLL5892" s="248"/>
      <x:c r="RLM5892" s="248"/>
      <x:c r="RLN5892" s="248"/>
      <x:c r="RLO5892" s="248"/>
      <x:c r="RLP5892" s="248"/>
      <x:c r="RLQ5892" s="248"/>
      <x:c r="RLR5892" s="248"/>
      <x:c r="RLS5892" s="248"/>
      <x:c r="RLT5892" s="248"/>
      <x:c r="RLU5892" s="248"/>
      <x:c r="RLV5892" s="248"/>
      <x:c r="RLW5892" s="248"/>
      <x:c r="RLX5892" s="248"/>
      <x:c r="RLY5892" s="248"/>
      <x:c r="RLZ5892" s="248"/>
      <x:c r="RMA5892" s="248"/>
      <x:c r="RMB5892" s="248"/>
      <x:c r="RMC5892" s="248"/>
      <x:c r="RMD5892" s="248"/>
      <x:c r="RME5892" s="248"/>
      <x:c r="RMF5892" s="248"/>
      <x:c r="RMG5892" s="248"/>
      <x:c r="RMH5892" s="248"/>
      <x:c r="RMI5892" s="248"/>
      <x:c r="RMJ5892" s="248"/>
      <x:c r="RMK5892" s="248"/>
      <x:c r="RML5892" s="248"/>
      <x:c r="RMM5892" s="248"/>
      <x:c r="RMN5892" s="248"/>
      <x:c r="RMO5892" s="248"/>
      <x:c r="RMP5892" s="248"/>
      <x:c r="RMQ5892" s="248"/>
      <x:c r="RMR5892" s="248"/>
      <x:c r="RMS5892" s="248"/>
      <x:c r="RMT5892" s="248"/>
      <x:c r="RMU5892" s="248"/>
      <x:c r="RMV5892" s="248"/>
      <x:c r="RMW5892" s="248"/>
      <x:c r="RMX5892" s="248"/>
      <x:c r="RMY5892" s="248"/>
      <x:c r="RMZ5892" s="248"/>
      <x:c r="RNA5892" s="248"/>
      <x:c r="RNB5892" s="248"/>
      <x:c r="RNC5892" s="248"/>
      <x:c r="RND5892" s="248"/>
      <x:c r="RNE5892" s="248"/>
      <x:c r="RNF5892" s="248"/>
      <x:c r="RNG5892" s="248"/>
      <x:c r="RNH5892" s="248"/>
      <x:c r="RNI5892" s="248"/>
      <x:c r="RNJ5892" s="248"/>
      <x:c r="RNK5892" s="248"/>
      <x:c r="RNL5892" s="248"/>
      <x:c r="RNM5892" s="248"/>
      <x:c r="RNN5892" s="248"/>
      <x:c r="RNO5892" s="248"/>
      <x:c r="RNP5892" s="248"/>
      <x:c r="RNQ5892" s="248"/>
      <x:c r="RNR5892" s="248"/>
      <x:c r="RNS5892" s="248"/>
      <x:c r="RNT5892" s="248"/>
      <x:c r="RNU5892" s="248"/>
      <x:c r="RNV5892" s="248"/>
      <x:c r="RNW5892" s="248"/>
      <x:c r="RNX5892" s="248"/>
      <x:c r="RNY5892" s="248"/>
      <x:c r="RNZ5892" s="248"/>
      <x:c r="ROA5892" s="248"/>
      <x:c r="ROB5892" s="248"/>
      <x:c r="ROC5892" s="248"/>
      <x:c r="ROD5892" s="248"/>
      <x:c r="ROE5892" s="248"/>
      <x:c r="ROF5892" s="248"/>
      <x:c r="ROG5892" s="248"/>
      <x:c r="ROH5892" s="248"/>
      <x:c r="ROI5892" s="248"/>
      <x:c r="ROJ5892" s="248"/>
      <x:c r="ROK5892" s="248"/>
      <x:c r="ROL5892" s="248"/>
      <x:c r="ROM5892" s="248"/>
      <x:c r="RON5892" s="248"/>
      <x:c r="ROO5892" s="248"/>
      <x:c r="ROP5892" s="248"/>
      <x:c r="ROQ5892" s="248"/>
      <x:c r="ROR5892" s="248"/>
      <x:c r="ROS5892" s="248"/>
      <x:c r="ROT5892" s="248"/>
      <x:c r="ROU5892" s="248"/>
      <x:c r="ROV5892" s="248"/>
      <x:c r="ROW5892" s="248"/>
      <x:c r="ROX5892" s="248"/>
      <x:c r="ROY5892" s="248"/>
      <x:c r="ROZ5892" s="248"/>
      <x:c r="RPA5892" s="248"/>
      <x:c r="RPB5892" s="248"/>
      <x:c r="RPC5892" s="248"/>
      <x:c r="RPD5892" s="248"/>
      <x:c r="RPE5892" s="248"/>
      <x:c r="RPF5892" s="248"/>
      <x:c r="RPG5892" s="248"/>
      <x:c r="RPH5892" s="248"/>
      <x:c r="RPI5892" s="248"/>
      <x:c r="RPJ5892" s="248"/>
      <x:c r="RPK5892" s="248"/>
      <x:c r="RPL5892" s="248"/>
      <x:c r="RPM5892" s="248"/>
      <x:c r="RPN5892" s="248"/>
      <x:c r="RPO5892" s="248"/>
      <x:c r="RPP5892" s="248"/>
      <x:c r="RPQ5892" s="248"/>
      <x:c r="RPR5892" s="248"/>
      <x:c r="RPS5892" s="248"/>
      <x:c r="RPT5892" s="248"/>
      <x:c r="RPU5892" s="248"/>
      <x:c r="RPV5892" s="248"/>
      <x:c r="RPW5892" s="248"/>
      <x:c r="RPX5892" s="248"/>
      <x:c r="RPY5892" s="248"/>
      <x:c r="RPZ5892" s="248"/>
      <x:c r="RQA5892" s="248"/>
      <x:c r="RQB5892" s="248"/>
      <x:c r="RQC5892" s="248"/>
      <x:c r="RQD5892" s="248"/>
      <x:c r="RQE5892" s="248"/>
      <x:c r="RQF5892" s="248"/>
      <x:c r="RQG5892" s="248"/>
      <x:c r="RQH5892" s="248"/>
      <x:c r="RQI5892" s="248"/>
      <x:c r="RQJ5892" s="248"/>
      <x:c r="RQK5892" s="248"/>
      <x:c r="RQL5892" s="248"/>
      <x:c r="RQM5892" s="248"/>
      <x:c r="RQN5892" s="248"/>
      <x:c r="RQO5892" s="248"/>
      <x:c r="RQP5892" s="248"/>
      <x:c r="RQQ5892" s="248"/>
      <x:c r="RQR5892" s="248"/>
      <x:c r="RQS5892" s="248"/>
      <x:c r="RQT5892" s="248"/>
      <x:c r="RQU5892" s="248"/>
      <x:c r="RQV5892" s="248"/>
      <x:c r="RQW5892" s="248"/>
      <x:c r="RQX5892" s="248"/>
      <x:c r="RQY5892" s="248"/>
      <x:c r="RQZ5892" s="248"/>
      <x:c r="RRA5892" s="248"/>
      <x:c r="RRB5892" s="248"/>
      <x:c r="RRC5892" s="248"/>
      <x:c r="RRD5892" s="248"/>
      <x:c r="RRE5892" s="248"/>
      <x:c r="RRF5892" s="248"/>
      <x:c r="RRG5892" s="248"/>
      <x:c r="RRH5892" s="248"/>
      <x:c r="RRI5892" s="248"/>
      <x:c r="RRJ5892" s="248"/>
      <x:c r="RRK5892" s="248"/>
      <x:c r="RRL5892" s="248"/>
      <x:c r="RRM5892" s="248"/>
      <x:c r="RRN5892" s="248"/>
      <x:c r="RRO5892" s="248"/>
      <x:c r="RRP5892" s="248"/>
      <x:c r="RRQ5892" s="248"/>
      <x:c r="RRR5892" s="248"/>
      <x:c r="RRS5892" s="248"/>
      <x:c r="RRT5892" s="248"/>
      <x:c r="RRU5892" s="248"/>
      <x:c r="RRV5892" s="248"/>
      <x:c r="RRW5892" s="248"/>
      <x:c r="RRX5892" s="248"/>
      <x:c r="RRY5892" s="248"/>
      <x:c r="RRZ5892" s="248"/>
      <x:c r="RSA5892" s="248"/>
      <x:c r="RSB5892" s="248"/>
      <x:c r="RSC5892" s="248"/>
      <x:c r="RSD5892" s="248"/>
      <x:c r="RSE5892" s="248"/>
      <x:c r="RSF5892" s="248"/>
      <x:c r="RSG5892" s="248"/>
      <x:c r="RSH5892" s="248"/>
      <x:c r="RSI5892" s="248"/>
      <x:c r="RSJ5892" s="248"/>
      <x:c r="RSK5892" s="248"/>
      <x:c r="RSL5892" s="248"/>
      <x:c r="RSM5892" s="248"/>
      <x:c r="RSN5892" s="248"/>
      <x:c r="RSO5892" s="248"/>
      <x:c r="RSP5892" s="248"/>
      <x:c r="RSQ5892" s="248"/>
      <x:c r="RSR5892" s="248"/>
      <x:c r="RSS5892" s="248"/>
      <x:c r="RST5892" s="248"/>
      <x:c r="RSU5892" s="248"/>
      <x:c r="RSV5892" s="248"/>
      <x:c r="RSW5892" s="248"/>
      <x:c r="RSX5892" s="248"/>
      <x:c r="RSY5892" s="248"/>
      <x:c r="RSZ5892" s="248"/>
      <x:c r="RTA5892" s="248"/>
      <x:c r="RTB5892" s="248"/>
      <x:c r="RTC5892" s="248"/>
      <x:c r="RTD5892" s="248"/>
      <x:c r="RTE5892" s="248"/>
      <x:c r="RTF5892" s="248"/>
      <x:c r="RTG5892" s="248"/>
      <x:c r="RTH5892" s="248"/>
      <x:c r="RTI5892" s="248"/>
      <x:c r="RTJ5892" s="248"/>
      <x:c r="RTK5892" s="248"/>
      <x:c r="RTL5892" s="248"/>
      <x:c r="RTM5892" s="248"/>
      <x:c r="RTN5892" s="248"/>
      <x:c r="RTO5892" s="248"/>
      <x:c r="RTP5892" s="248"/>
      <x:c r="RTQ5892" s="248"/>
      <x:c r="RTR5892" s="248"/>
      <x:c r="RTS5892" s="248"/>
      <x:c r="RTT5892" s="248"/>
      <x:c r="RTU5892" s="248"/>
      <x:c r="RTV5892" s="248"/>
      <x:c r="RTW5892" s="248"/>
      <x:c r="RTX5892" s="248"/>
      <x:c r="RTY5892" s="248"/>
      <x:c r="RTZ5892" s="248"/>
      <x:c r="RUA5892" s="248"/>
      <x:c r="RUB5892" s="248"/>
      <x:c r="RUC5892" s="248"/>
      <x:c r="RUD5892" s="248"/>
      <x:c r="RUE5892" s="248"/>
      <x:c r="RUF5892" s="248"/>
      <x:c r="RUG5892" s="248"/>
      <x:c r="RUH5892" s="248"/>
      <x:c r="RUI5892" s="248"/>
      <x:c r="RUJ5892" s="248"/>
      <x:c r="RUK5892" s="248"/>
      <x:c r="RUL5892" s="248"/>
      <x:c r="RUM5892" s="248"/>
      <x:c r="RUN5892" s="248"/>
      <x:c r="RUO5892" s="248"/>
      <x:c r="RUP5892" s="248"/>
      <x:c r="RUQ5892" s="248"/>
      <x:c r="RUR5892" s="248"/>
      <x:c r="RUS5892" s="248"/>
      <x:c r="RUT5892" s="248"/>
      <x:c r="RUU5892" s="248"/>
      <x:c r="RUV5892" s="248"/>
      <x:c r="RUW5892" s="248"/>
      <x:c r="RUX5892" s="248"/>
      <x:c r="RUY5892" s="248"/>
      <x:c r="RUZ5892" s="248"/>
      <x:c r="RVA5892" s="248"/>
      <x:c r="RVB5892" s="248"/>
      <x:c r="RVC5892" s="248"/>
      <x:c r="RVD5892" s="248"/>
      <x:c r="RVE5892" s="248"/>
      <x:c r="RVF5892" s="248"/>
      <x:c r="RVG5892" s="248"/>
      <x:c r="RVH5892" s="248"/>
      <x:c r="RVI5892" s="248"/>
      <x:c r="RVJ5892" s="248"/>
      <x:c r="RVK5892" s="248"/>
      <x:c r="RVL5892" s="248"/>
      <x:c r="RVM5892" s="248"/>
      <x:c r="RVN5892" s="248"/>
      <x:c r="RVO5892" s="248"/>
      <x:c r="RVP5892" s="248"/>
      <x:c r="RVQ5892" s="248"/>
      <x:c r="RVR5892" s="248"/>
      <x:c r="RVS5892" s="248"/>
      <x:c r="RVT5892" s="248"/>
      <x:c r="RVU5892" s="248"/>
      <x:c r="RVV5892" s="248"/>
      <x:c r="RVW5892" s="248"/>
      <x:c r="RVX5892" s="248"/>
      <x:c r="RVY5892" s="248"/>
      <x:c r="RVZ5892" s="248"/>
      <x:c r="RWA5892" s="248"/>
      <x:c r="RWB5892" s="248"/>
      <x:c r="RWC5892" s="248"/>
      <x:c r="RWD5892" s="248"/>
      <x:c r="RWE5892" s="248"/>
      <x:c r="RWF5892" s="248"/>
      <x:c r="RWG5892" s="248"/>
      <x:c r="RWH5892" s="248"/>
      <x:c r="RWI5892" s="248"/>
      <x:c r="RWJ5892" s="248"/>
      <x:c r="RWK5892" s="248"/>
      <x:c r="RWL5892" s="248"/>
      <x:c r="RWM5892" s="248"/>
      <x:c r="RWN5892" s="248"/>
      <x:c r="RWO5892" s="248"/>
      <x:c r="RWP5892" s="248"/>
      <x:c r="RWQ5892" s="248"/>
      <x:c r="RWR5892" s="248"/>
      <x:c r="RWS5892" s="248"/>
      <x:c r="RWT5892" s="248"/>
      <x:c r="RWU5892" s="248"/>
      <x:c r="RWV5892" s="248"/>
      <x:c r="RWW5892" s="248"/>
      <x:c r="RWX5892" s="248"/>
      <x:c r="RWY5892" s="248"/>
      <x:c r="RWZ5892" s="248"/>
      <x:c r="RXA5892" s="248"/>
      <x:c r="RXB5892" s="248"/>
      <x:c r="RXC5892" s="248"/>
      <x:c r="RXD5892" s="248"/>
      <x:c r="RXE5892" s="248"/>
      <x:c r="RXF5892" s="248"/>
      <x:c r="RXG5892" s="248"/>
      <x:c r="RXH5892" s="248"/>
      <x:c r="RXI5892" s="248"/>
      <x:c r="RXJ5892" s="248"/>
      <x:c r="RXK5892" s="248"/>
      <x:c r="RXL5892" s="248"/>
      <x:c r="RXM5892" s="248"/>
      <x:c r="RXN5892" s="248"/>
      <x:c r="RXO5892" s="248"/>
      <x:c r="RXP5892" s="248"/>
      <x:c r="RXQ5892" s="248"/>
      <x:c r="RXR5892" s="248"/>
      <x:c r="RXS5892" s="248"/>
      <x:c r="RXT5892" s="248"/>
      <x:c r="RXU5892" s="248"/>
      <x:c r="RXV5892" s="248"/>
      <x:c r="RXW5892" s="248"/>
      <x:c r="RXX5892" s="248"/>
      <x:c r="RXY5892" s="248"/>
      <x:c r="RXZ5892" s="248"/>
      <x:c r="RYA5892" s="248"/>
      <x:c r="RYB5892" s="248"/>
      <x:c r="RYC5892" s="248"/>
      <x:c r="RYD5892" s="248"/>
      <x:c r="RYE5892" s="248"/>
      <x:c r="RYF5892" s="248"/>
      <x:c r="RYG5892" s="248"/>
      <x:c r="RYH5892" s="248"/>
      <x:c r="RYI5892" s="248"/>
      <x:c r="RYJ5892" s="248"/>
      <x:c r="RYK5892" s="248"/>
      <x:c r="RYL5892" s="248"/>
      <x:c r="RYM5892" s="248"/>
      <x:c r="RYN5892" s="248"/>
      <x:c r="RYO5892" s="248"/>
      <x:c r="RYP5892" s="248"/>
      <x:c r="RYQ5892" s="248"/>
      <x:c r="RYR5892" s="248"/>
      <x:c r="RYS5892" s="248"/>
      <x:c r="RYT5892" s="248"/>
      <x:c r="RYU5892" s="248"/>
      <x:c r="RYV5892" s="248"/>
      <x:c r="RYW5892" s="248"/>
      <x:c r="RYX5892" s="248"/>
      <x:c r="RYY5892" s="248"/>
      <x:c r="RYZ5892" s="248"/>
      <x:c r="RZA5892" s="248"/>
      <x:c r="RZB5892" s="248"/>
      <x:c r="RZC5892" s="248"/>
      <x:c r="RZD5892" s="248"/>
      <x:c r="RZE5892" s="248"/>
      <x:c r="RZF5892" s="248"/>
      <x:c r="RZG5892" s="248"/>
      <x:c r="RZH5892" s="248"/>
      <x:c r="RZI5892" s="248"/>
      <x:c r="RZJ5892" s="248"/>
      <x:c r="RZK5892" s="248"/>
      <x:c r="RZL5892" s="248"/>
      <x:c r="RZM5892" s="248"/>
      <x:c r="RZN5892" s="248"/>
      <x:c r="RZO5892" s="248"/>
      <x:c r="RZP5892" s="248"/>
      <x:c r="RZQ5892" s="248"/>
      <x:c r="RZR5892" s="248"/>
      <x:c r="RZS5892" s="248"/>
      <x:c r="RZT5892" s="248"/>
      <x:c r="RZU5892" s="248"/>
      <x:c r="RZV5892" s="248"/>
      <x:c r="RZW5892" s="248"/>
      <x:c r="RZX5892" s="248"/>
      <x:c r="RZY5892" s="248"/>
      <x:c r="RZZ5892" s="248"/>
      <x:c r="SAA5892" s="248"/>
      <x:c r="SAB5892" s="248"/>
      <x:c r="SAC5892" s="248"/>
      <x:c r="SAD5892" s="248"/>
      <x:c r="SAE5892" s="248"/>
      <x:c r="SAF5892" s="248"/>
      <x:c r="SAG5892" s="248"/>
      <x:c r="SAH5892" s="248"/>
      <x:c r="SAI5892" s="248"/>
      <x:c r="SAJ5892" s="248"/>
      <x:c r="SAK5892" s="248"/>
      <x:c r="SAL5892" s="248"/>
      <x:c r="SAM5892" s="248"/>
      <x:c r="SAN5892" s="248"/>
      <x:c r="SAO5892" s="248"/>
      <x:c r="SAP5892" s="248"/>
      <x:c r="SAQ5892" s="248"/>
      <x:c r="SAR5892" s="248"/>
      <x:c r="SAS5892" s="248"/>
      <x:c r="SAT5892" s="248"/>
      <x:c r="SAU5892" s="248"/>
      <x:c r="SAV5892" s="248"/>
      <x:c r="SAW5892" s="248"/>
      <x:c r="SAX5892" s="248"/>
      <x:c r="SAY5892" s="248"/>
      <x:c r="SAZ5892" s="248"/>
      <x:c r="SBA5892" s="248"/>
      <x:c r="SBB5892" s="248"/>
      <x:c r="SBC5892" s="248"/>
      <x:c r="SBD5892" s="248"/>
      <x:c r="SBE5892" s="248"/>
      <x:c r="SBF5892" s="248"/>
      <x:c r="SBG5892" s="248"/>
      <x:c r="SBH5892" s="248"/>
      <x:c r="SBI5892" s="248"/>
      <x:c r="SBJ5892" s="248"/>
      <x:c r="SBK5892" s="248"/>
      <x:c r="SBL5892" s="248"/>
      <x:c r="SBM5892" s="248"/>
      <x:c r="SBN5892" s="248"/>
      <x:c r="SBO5892" s="248"/>
      <x:c r="SBP5892" s="248"/>
      <x:c r="SBQ5892" s="248"/>
      <x:c r="SBR5892" s="248"/>
      <x:c r="SBS5892" s="248"/>
      <x:c r="SBT5892" s="248"/>
      <x:c r="SBU5892" s="248"/>
      <x:c r="SBV5892" s="248"/>
      <x:c r="SBW5892" s="248"/>
      <x:c r="SBX5892" s="248"/>
      <x:c r="SBY5892" s="248"/>
      <x:c r="SBZ5892" s="248"/>
      <x:c r="SCA5892" s="248"/>
      <x:c r="SCB5892" s="248"/>
      <x:c r="SCC5892" s="248"/>
      <x:c r="SCD5892" s="248"/>
      <x:c r="SCE5892" s="248"/>
      <x:c r="SCF5892" s="248"/>
      <x:c r="SCG5892" s="248"/>
      <x:c r="SCH5892" s="248"/>
      <x:c r="SCI5892" s="248"/>
      <x:c r="SCJ5892" s="248"/>
      <x:c r="SCK5892" s="248"/>
      <x:c r="SCL5892" s="248"/>
      <x:c r="SCM5892" s="248"/>
      <x:c r="SCN5892" s="248"/>
      <x:c r="SCO5892" s="248"/>
      <x:c r="SCP5892" s="248"/>
      <x:c r="SCQ5892" s="248"/>
      <x:c r="SCR5892" s="248"/>
      <x:c r="SCS5892" s="248"/>
      <x:c r="SCT5892" s="248"/>
      <x:c r="SCU5892" s="248"/>
      <x:c r="SCV5892" s="248"/>
      <x:c r="SCW5892" s="248"/>
      <x:c r="SCX5892" s="248"/>
      <x:c r="SCY5892" s="248"/>
      <x:c r="SCZ5892" s="248"/>
      <x:c r="SDA5892" s="248"/>
      <x:c r="SDB5892" s="248"/>
      <x:c r="SDC5892" s="248"/>
      <x:c r="SDD5892" s="248"/>
      <x:c r="SDE5892" s="248"/>
      <x:c r="SDF5892" s="248"/>
      <x:c r="SDG5892" s="248"/>
      <x:c r="SDH5892" s="248"/>
      <x:c r="SDI5892" s="248"/>
      <x:c r="SDJ5892" s="248"/>
      <x:c r="SDK5892" s="248"/>
      <x:c r="SDL5892" s="248"/>
      <x:c r="SDM5892" s="248"/>
      <x:c r="SDN5892" s="248"/>
      <x:c r="SDO5892" s="248"/>
      <x:c r="SDP5892" s="248"/>
      <x:c r="SDQ5892" s="248"/>
      <x:c r="SDR5892" s="248"/>
      <x:c r="SDS5892" s="248"/>
      <x:c r="SDT5892" s="248"/>
      <x:c r="SDU5892" s="248"/>
      <x:c r="SDV5892" s="248"/>
      <x:c r="SDW5892" s="248"/>
      <x:c r="SDX5892" s="248"/>
      <x:c r="SDY5892" s="248"/>
      <x:c r="SDZ5892" s="248"/>
      <x:c r="SEA5892" s="248"/>
      <x:c r="SEB5892" s="248"/>
      <x:c r="SEC5892" s="248"/>
      <x:c r="SED5892" s="248"/>
      <x:c r="SEE5892" s="248"/>
      <x:c r="SEF5892" s="248"/>
      <x:c r="SEG5892" s="248"/>
      <x:c r="SEH5892" s="248"/>
      <x:c r="SEI5892" s="248"/>
      <x:c r="SEJ5892" s="248"/>
      <x:c r="SEK5892" s="248"/>
      <x:c r="SEL5892" s="248"/>
      <x:c r="SEM5892" s="248"/>
      <x:c r="SEN5892" s="248"/>
      <x:c r="SEO5892" s="248"/>
      <x:c r="SEP5892" s="248"/>
      <x:c r="SEQ5892" s="248"/>
      <x:c r="SER5892" s="248"/>
      <x:c r="SES5892" s="248"/>
      <x:c r="SET5892" s="248"/>
      <x:c r="SEU5892" s="248"/>
      <x:c r="SEV5892" s="248"/>
      <x:c r="SEW5892" s="248"/>
      <x:c r="SEX5892" s="248"/>
      <x:c r="SEY5892" s="248"/>
      <x:c r="SEZ5892" s="248"/>
      <x:c r="SFA5892" s="248"/>
      <x:c r="SFB5892" s="248"/>
      <x:c r="SFC5892" s="248"/>
      <x:c r="SFD5892" s="248"/>
      <x:c r="SFE5892" s="248"/>
      <x:c r="SFF5892" s="248"/>
      <x:c r="SFG5892" s="248"/>
      <x:c r="SFH5892" s="248"/>
      <x:c r="SFI5892" s="248"/>
      <x:c r="SFJ5892" s="248"/>
      <x:c r="SFK5892" s="248"/>
      <x:c r="SFL5892" s="248"/>
      <x:c r="SFM5892" s="248"/>
      <x:c r="SFN5892" s="248"/>
      <x:c r="SFO5892" s="248"/>
      <x:c r="SFP5892" s="248"/>
      <x:c r="SFQ5892" s="248"/>
      <x:c r="SFR5892" s="248"/>
      <x:c r="SFS5892" s="248"/>
      <x:c r="SFT5892" s="248"/>
      <x:c r="SFU5892" s="248"/>
      <x:c r="SFV5892" s="248"/>
      <x:c r="SFW5892" s="248"/>
      <x:c r="SFX5892" s="248"/>
      <x:c r="SFY5892" s="248"/>
      <x:c r="SFZ5892" s="248"/>
      <x:c r="SGA5892" s="248"/>
      <x:c r="SGB5892" s="248"/>
      <x:c r="SGC5892" s="248"/>
      <x:c r="SGD5892" s="248"/>
      <x:c r="SGE5892" s="248"/>
      <x:c r="SGF5892" s="248"/>
      <x:c r="SGG5892" s="248"/>
      <x:c r="SGH5892" s="248"/>
      <x:c r="SGI5892" s="248"/>
      <x:c r="SGJ5892" s="248"/>
      <x:c r="SGK5892" s="248"/>
      <x:c r="SGL5892" s="248"/>
      <x:c r="SGM5892" s="248"/>
      <x:c r="SGN5892" s="248"/>
      <x:c r="SGO5892" s="248"/>
      <x:c r="SGP5892" s="248"/>
      <x:c r="SGQ5892" s="248"/>
      <x:c r="SGR5892" s="248"/>
      <x:c r="SGS5892" s="248"/>
      <x:c r="SGT5892" s="248"/>
      <x:c r="SGU5892" s="248"/>
      <x:c r="SGV5892" s="248"/>
      <x:c r="SGW5892" s="248"/>
      <x:c r="SGX5892" s="248"/>
      <x:c r="SGY5892" s="248"/>
      <x:c r="SGZ5892" s="248"/>
      <x:c r="SHA5892" s="248"/>
      <x:c r="SHB5892" s="248"/>
      <x:c r="SHC5892" s="248"/>
      <x:c r="SHD5892" s="248"/>
      <x:c r="SHE5892" s="248"/>
      <x:c r="SHF5892" s="248"/>
      <x:c r="SHG5892" s="248"/>
      <x:c r="SHH5892" s="248"/>
      <x:c r="SHI5892" s="248"/>
      <x:c r="SHJ5892" s="248"/>
      <x:c r="SHK5892" s="248"/>
      <x:c r="SHL5892" s="248"/>
      <x:c r="SHM5892" s="248"/>
      <x:c r="SHN5892" s="248"/>
      <x:c r="SHO5892" s="248"/>
      <x:c r="SHP5892" s="248"/>
      <x:c r="SHQ5892" s="248"/>
      <x:c r="SHR5892" s="248"/>
      <x:c r="SHS5892" s="248"/>
      <x:c r="SHT5892" s="248"/>
      <x:c r="SHU5892" s="248"/>
      <x:c r="SHV5892" s="248"/>
      <x:c r="SHW5892" s="248"/>
      <x:c r="SHX5892" s="248"/>
      <x:c r="SHY5892" s="248"/>
      <x:c r="SHZ5892" s="248"/>
      <x:c r="SIA5892" s="248"/>
      <x:c r="SIB5892" s="248"/>
      <x:c r="SIC5892" s="248"/>
      <x:c r="SID5892" s="248"/>
      <x:c r="SIE5892" s="248"/>
      <x:c r="SIF5892" s="248"/>
      <x:c r="SIG5892" s="248"/>
      <x:c r="SIH5892" s="248"/>
      <x:c r="SII5892" s="248"/>
      <x:c r="SIJ5892" s="248"/>
      <x:c r="SIK5892" s="248"/>
      <x:c r="SIL5892" s="248"/>
      <x:c r="SIM5892" s="248"/>
      <x:c r="SIN5892" s="248"/>
      <x:c r="SIO5892" s="248"/>
      <x:c r="SIP5892" s="248"/>
      <x:c r="SIQ5892" s="248"/>
      <x:c r="SIR5892" s="248"/>
      <x:c r="SIS5892" s="248"/>
      <x:c r="SIT5892" s="248"/>
      <x:c r="SIU5892" s="248"/>
      <x:c r="SIV5892" s="248"/>
      <x:c r="SIW5892" s="248"/>
      <x:c r="SIX5892" s="248"/>
      <x:c r="SIY5892" s="248"/>
      <x:c r="SIZ5892" s="248"/>
      <x:c r="SJA5892" s="248"/>
      <x:c r="SJB5892" s="248"/>
      <x:c r="SJC5892" s="248"/>
      <x:c r="SJD5892" s="248"/>
      <x:c r="SJE5892" s="248"/>
      <x:c r="SJF5892" s="248"/>
      <x:c r="SJG5892" s="248"/>
      <x:c r="SJH5892" s="248"/>
      <x:c r="SJI5892" s="248"/>
      <x:c r="SJJ5892" s="248"/>
      <x:c r="SJK5892" s="248"/>
      <x:c r="SJL5892" s="248"/>
      <x:c r="SJM5892" s="248"/>
      <x:c r="SJN5892" s="248"/>
      <x:c r="SJO5892" s="248"/>
      <x:c r="SJP5892" s="248"/>
      <x:c r="SJQ5892" s="248"/>
      <x:c r="SJR5892" s="248"/>
      <x:c r="SJS5892" s="248"/>
      <x:c r="SJT5892" s="248"/>
      <x:c r="SJU5892" s="248"/>
      <x:c r="SJV5892" s="248"/>
      <x:c r="SJW5892" s="248"/>
      <x:c r="SJX5892" s="248"/>
      <x:c r="SJY5892" s="248"/>
      <x:c r="SJZ5892" s="248"/>
      <x:c r="SKA5892" s="248"/>
      <x:c r="SKB5892" s="248"/>
      <x:c r="SKC5892" s="248"/>
      <x:c r="SKD5892" s="248"/>
      <x:c r="SKE5892" s="248"/>
      <x:c r="SKF5892" s="248"/>
      <x:c r="SKG5892" s="248"/>
      <x:c r="SKH5892" s="248"/>
      <x:c r="SKI5892" s="248"/>
      <x:c r="SKJ5892" s="248"/>
      <x:c r="SKK5892" s="248"/>
      <x:c r="SKL5892" s="248"/>
      <x:c r="SKM5892" s="248"/>
      <x:c r="SKN5892" s="248"/>
      <x:c r="SKO5892" s="248"/>
      <x:c r="SKP5892" s="248"/>
      <x:c r="SKQ5892" s="248"/>
      <x:c r="SKR5892" s="248"/>
      <x:c r="SKS5892" s="248"/>
      <x:c r="SKT5892" s="248"/>
      <x:c r="SKU5892" s="248"/>
      <x:c r="SKV5892" s="248"/>
      <x:c r="SKW5892" s="248"/>
      <x:c r="SKX5892" s="248"/>
      <x:c r="SKY5892" s="248"/>
      <x:c r="SKZ5892" s="248"/>
      <x:c r="SLA5892" s="248"/>
      <x:c r="SLB5892" s="248"/>
      <x:c r="SLC5892" s="248"/>
      <x:c r="SLD5892" s="248"/>
      <x:c r="SLE5892" s="248"/>
      <x:c r="SLF5892" s="248"/>
      <x:c r="SLG5892" s="248"/>
      <x:c r="SLH5892" s="248"/>
      <x:c r="SLI5892" s="248"/>
      <x:c r="SLJ5892" s="248"/>
      <x:c r="SLK5892" s="248"/>
      <x:c r="SLL5892" s="248"/>
      <x:c r="SLM5892" s="248"/>
      <x:c r="SLN5892" s="248"/>
      <x:c r="SLO5892" s="248"/>
      <x:c r="SLP5892" s="248"/>
      <x:c r="SLQ5892" s="248"/>
      <x:c r="SLR5892" s="248"/>
      <x:c r="SLS5892" s="248"/>
      <x:c r="SLT5892" s="248"/>
      <x:c r="SLU5892" s="248"/>
      <x:c r="SLV5892" s="248"/>
      <x:c r="SLW5892" s="248"/>
      <x:c r="SLX5892" s="248"/>
      <x:c r="SLY5892" s="248"/>
      <x:c r="SLZ5892" s="248"/>
      <x:c r="SMA5892" s="248"/>
      <x:c r="SMB5892" s="248"/>
      <x:c r="SMC5892" s="248"/>
      <x:c r="SMD5892" s="248"/>
      <x:c r="SME5892" s="248"/>
      <x:c r="SMF5892" s="248"/>
      <x:c r="SMG5892" s="248"/>
      <x:c r="SMH5892" s="248"/>
      <x:c r="SMI5892" s="248"/>
      <x:c r="SMJ5892" s="248"/>
      <x:c r="SMK5892" s="248"/>
      <x:c r="SML5892" s="248"/>
      <x:c r="SMM5892" s="248"/>
      <x:c r="SMN5892" s="248"/>
      <x:c r="SMO5892" s="248"/>
      <x:c r="SMP5892" s="248"/>
      <x:c r="SMQ5892" s="248"/>
      <x:c r="SMR5892" s="248"/>
      <x:c r="SMS5892" s="248"/>
      <x:c r="SMT5892" s="248"/>
      <x:c r="SMU5892" s="248"/>
      <x:c r="SMV5892" s="248"/>
      <x:c r="SMW5892" s="248"/>
      <x:c r="SMX5892" s="248"/>
      <x:c r="SMY5892" s="248"/>
      <x:c r="SMZ5892" s="248"/>
      <x:c r="SNA5892" s="248"/>
      <x:c r="SNB5892" s="248"/>
      <x:c r="SNC5892" s="248"/>
      <x:c r="SND5892" s="248"/>
      <x:c r="SNE5892" s="248"/>
      <x:c r="SNF5892" s="248"/>
      <x:c r="SNG5892" s="248"/>
      <x:c r="SNH5892" s="248"/>
      <x:c r="SNI5892" s="248"/>
      <x:c r="SNJ5892" s="248"/>
      <x:c r="SNK5892" s="248"/>
      <x:c r="SNL5892" s="248"/>
      <x:c r="SNM5892" s="248"/>
      <x:c r="SNN5892" s="248"/>
      <x:c r="SNO5892" s="248"/>
      <x:c r="SNP5892" s="248"/>
      <x:c r="SNQ5892" s="248"/>
      <x:c r="SNR5892" s="248"/>
      <x:c r="SNS5892" s="248"/>
      <x:c r="SNT5892" s="248"/>
      <x:c r="SNU5892" s="248"/>
      <x:c r="SNV5892" s="248"/>
      <x:c r="SNW5892" s="248"/>
      <x:c r="SNX5892" s="248"/>
      <x:c r="SNY5892" s="248"/>
      <x:c r="SNZ5892" s="248"/>
      <x:c r="SOA5892" s="248"/>
      <x:c r="SOB5892" s="248"/>
      <x:c r="SOC5892" s="248"/>
      <x:c r="SOD5892" s="248"/>
      <x:c r="SOE5892" s="248"/>
      <x:c r="SOF5892" s="248"/>
      <x:c r="SOG5892" s="248"/>
      <x:c r="SOH5892" s="248"/>
      <x:c r="SOI5892" s="248"/>
      <x:c r="SOJ5892" s="248"/>
      <x:c r="SOK5892" s="248"/>
      <x:c r="SOL5892" s="248"/>
      <x:c r="SOM5892" s="248"/>
      <x:c r="SON5892" s="248"/>
      <x:c r="SOO5892" s="248"/>
      <x:c r="SOP5892" s="248"/>
      <x:c r="SOQ5892" s="248"/>
      <x:c r="SOR5892" s="248"/>
      <x:c r="SOS5892" s="248"/>
      <x:c r="SOT5892" s="248"/>
      <x:c r="SOU5892" s="248"/>
      <x:c r="SOV5892" s="248"/>
      <x:c r="SOW5892" s="248"/>
      <x:c r="SOX5892" s="248"/>
      <x:c r="SOY5892" s="248"/>
      <x:c r="SOZ5892" s="248"/>
      <x:c r="SPA5892" s="248"/>
      <x:c r="SPB5892" s="248"/>
      <x:c r="SPC5892" s="248"/>
      <x:c r="SPD5892" s="248"/>
      <x:c r="SPE5892" s="248"/>
      <x:c r="SPF5892" s="248"/>
      <x:c r="SPG5892" s="248"/>
      <x:c r="SPH5892" s="248"/>
      <x:c r="SPI5892" s="248"/>
      <x:c r="SPJ5892" s="248"/>
      <x:c r="SPK5892" s="248"/>
      <x:c r="SPL5892" s="248"/>
      <x:c r="SPM5892" s="248"/>
      <x:c r="SPN5892" s="248"/>
      <x:c r="SPO5892" s="248"/>
      <x:c r="SPP5892" s="248"/>
      <x:c r="SPQ5892" s="248"/>
      <x:c r="SPR5892" s="248"/>
      <x:c r="SPS5892" s="248"/>
      <x:c r="SPT5892" s="248"/>
      <x:c r="SPU5892" s="248"/>
      <x:c r="SPV5892" s="248"/>
      <x:c r="SPW5892" s="248"/>
      <x:c r="SPX5892" s="248"/>
      <x:c r="SPY5892" s="248"/>
      <x:c r="SPZ5892" s="248"/>
      <x:c r="SQA5892" s="248"/>
      <x:c r="SQB5892" s="248"/>
      <x:c r="SQC5892" s="248"/>
      <x:c r="SQD5892" s="248"/>
      <x:c r="SQE5892" s="248"/>
      <x:c r="SQF5892" s="248"/>
      <x:c r="SQG5892" s="248"/>
      <x:c r="SQH5892" s="248"/>
      <x:c r="SQI5892" s="248"/>
      <x:c r="SQJ5892" s="248"/>
      <x:c r="SQK5892" s="248"/>
      <x:c r="SQL5892" s="248"/>
      <x:c r="SQM5892" s="248"/>
      <x:c r="SQN5892" s="248"/>
      <x:c r="SQO5892" s="248"/>
      <x:c r="SQP5892" s="248"/>
      <x:c r="SQQ5892" s="248"/>
      <x:c r="SQR5892" s="248"/>
      <x:c r="SQS5892" s="248"/>
      <x:c r="SQT5892" s="248"/>
      <x:c r="SQU5892" s="248"/>
      <x:c r="SQV5892" s="248"/>
      <x:c r="SQW5892" s="248"/>
      <x:c r="SQX5892" s="248"/>
      <x:c r="SQY5892" s="248"/>
      <x:c r="SQZ5892" s="248"/>
      <x:c r="SRA5892" s="248"/>
      <x:c r="SRB5892" s="248"/>
      <x:c r="SRC5892" s="248"/>
      <x:c r="SRD5892" s="248"/>
      <x:c r="SRE5892" s="248"/>
      <x:c r="SRF5892" s="248"/>
      <x:c r="SRG5892" s="248"/>
      <x:c r="SRH5892" s="248"/>
      <x:c r="SRI5892" s="248"/>
      <x:c r="SRJ5892" s="248"/>
      <x:c r="SRK5892" s="248"/>
      <x:c r="SRL5892" s="248"/>
      <x:c r="SRM5892" s="248"/>
      <x:c r="SRN5892" s="248"/>
      <x:c r="SRO5892" s="248"/>
      <x:c r="SRP5892" s="248"/>
      <x:c r="SRQ5892" s="248"/>
      <x:c r="SRR5892" s="248"/>
      <x:c r="SRS5892" s="248"/>
      <x:c r="SRT5892" s="248"/>
      <x:c r="SRU5892" s="248"/>
      <x:c r="SRV5892" s="248"/>
      <x:c r="SRW5892" s="248"/>
      <x:c r="SRX5892" s="248"/>
      <x:c r="SRY5892" s="248"/>
      <x:c r="SRZ5892" s="248"/>
      <x:c r="SSA5892" s="248"/>
      <x:c r="SSB5892" s="248"/>
      <x:c r="SSC5892" s="248"/>
      <x:c r="SSD5892" s="248"/>
      <x:c r="SSE5892" s="248"/>
      <x:c r="SSF5892" s="248"/>
      <x:c r="SSG5892" s="248"/>
      <x:c r="SSH5892" s="248"/>
      <x:c r="SSI5892" s="248"/>
      <x:c r="SSJ5892" s="248"/>
      <x:c r="SSK5892" s="248"/>
      <x:c r="SSL5892" s="248"/>
      <x:c r="SSM5892" s="248"/>
      <x:c r="SSN5892" s="248"/>
      <x:c r="SSO5892" s="248"/>
      <x:c r="SSP5892" s="248"/>
      <x:c r="SSQ5892" s="248"/>
      <x:c r="SSR5892" s="248"/>
      <x:c r="SSS5892" s="248"/>
      <x:c r="SST5892" s="248"/>
      <x:c r="SSU5892" s="248"/>
      <x:c r="SSV5892" s="248"/>
      <x:c r="SSW5892" s="248"/>
      <x:c r="SSX5892" s="248"/>
      <x:c r="SSY5892" s="248"/>
      <x:c r="SSZ5892" s="248"/>
      <x:c r="STA5892" s="248"/>
      <x:c r="STB5892" s="248"/>
      <x:c r="STC5892" s="248"/>
      <x:c r="STD5892" s="248"/>
      <x:c r="STE5892" s="248"/>
      <x:c r="STF5892" s="248"/>
      <x:c r="STG5892" s="248"/>
      <x:c r="STH5892" s="248"/>
      <x:c r="STI5892" s="248"/>
      <x:c r="STJ5892" s="248"/>
      <x:c r="STK5892" s="248"/>
      <x:c r="STL5892" s="248"/>
      <x:c r="STM5892" s="248"/>
      <x:c r="STN5892" s="248"/>
      <x:c r="STO5892" s="248"/>
      <x:c r="STP5892" s="248"/>
      <x:c r="STQ5892" s="248"/>
      <x:c r="STR5892" s="248"/>
      <x:c r="STS5892" s="248"/>
      <x:c r="STT5892" s="248"/>
      <x:c r="STU5892" s="248"/>
      <x:c r="STV5892" s="248"/>
      <x:c r="STW5892" s="248"/>
      <x:c r="STX5892" s="248"/>
      <x:c r="STY5892" s="248"/>
      <x:c r="STZ5892" s="248"/>
      <x:c r="SUA5892" s="248"/>
      <x:c r="SUB5892" s="248"/>
      <x:c r="SUC5892" s="248"/>
      <x:c r="SUD5892" s="248"/>
      <x:c r="SUE5892" s="248"/>
      <x:c r="SUF5892" s="248"/>
      <x:c r="SUG5892" s="248"/>
      <x:c r="SUH5892" s="248"/>
      <x:c r="SUI5892" s="248"/>
      <x:c r="SUJ5892" s="248"/>
      <x:c r="SUK5892" s="248"/>
      <x:c r="SUL5892" s="248"/>
      <x:c r="SUM5892" s="248"/>
      <x:c r="SUN5892" s="248"/>
      <x:c r="SUO5892" s="248"/>
      <x:c r="SUP5892" s="248"/>
      <x:c r="SUQ5892" s="248"/>
      <x:c r="SUR5892" s="248"/>
      <x:c r="SUS5892" s="248"/>
      <x:c r="SUT5892" s="248"/>
      <x:c r="SUU5892" s="248"/>
      <x:c r="SUV5892" s="248"/>
      <x:c r="SUW5892" s="248"/>
      <x:c r="SUX5892" s="248"/>
      <x:c r="SUY5892" s="248"/>
      <x:c r="SUZ5892" s="248"/>
      <x:c r="SVA5892" s="248"/>
      <x:c r="SVB5892" s="248"/>
      <x:c r="SVC5892" s="248"/>
      <x:c r="SVD5892" s="248"/>
      <x:c r="SVE5892" s="248"/>
      <x:c r="SVF5892" s="248"/>
      <x:c r="SVG5892" s="248"/>
      <x:c r="SVH5892" s="248"/>
      <x:c r="SVI5892" s="248"/>
      <x:c r="SVJ5892" s="248"/>
      <x:c r="SVK5892" s="248"/>
      <x:c r="SVL5892" s="248"/>
      <x:c r="SVM5892" s="248"/>
      <x:c r="SVN5892" s="248"/>
      <x:c r="SVO5892" s="248"/>
      <x:c r="SVP5892" s="248"/>
      <x:c r="SVQ5892" s="248"/>
      <x:c r="SVR5892" s="248"/>
      <x:c r="SVS5892" s="248"/>
      <x:c r="SVT5892" s="248"/>
      <x:c r="SVU5892" s="248"/>
      <x:c r="SVV5892" s="248"/>
      <x:c r="SVW5892" s="248"/>
      <x:c r="SVX5892" s="248"/>
      <x:c r="SVY5892" s="248"/>
      <x:c r="SVZ5892" s="248"/>
      <x:c r="SWA5892" s="248"/>
      <x:c r="SWB5892" s="248"/>
      <x:c r="SWC5892" s="248"/>
      <x:c r="SWD5892" s="248"/>
      <x:c r="SWE5892" s="248"/>
      <x:c r="SWF5892" s="248"/>
      <x:c r="SWG5892" s="248"/>
      <x:c r="SWH5892" s="248"/>
      <x:c r="SWI5892" s="248"/>
      <x:c r="SWJ5892" s="248"/>
      <x:c r="SWK5892" s="248"/>
      <x:c r="SWL5892" s="248"/>
      <x:c r="SWM5892" s="248"/>
      <x:c r="SWN5892" s="248"/>
      <x:c r="SWO5892" s="248"/>
      <x:c r="SWP5892" s="248"/>
      <x:c r="SWQ5892" s="248"/>
      <x:c r="SWR5892" s="248"/>
      <x:c r="SWS5892" s="248"/>
      <x:c r="SWT5892" s="248"/>
      <x:c r="SWU5892" s="248"/>
      <x:c r="SWV5892" s="248"/>
      <x:c r="SWW5892" s="248"/>
      <x:c r="SWX5892" s="248"/>
      <x:c r="SWY5892" s="248"/>
      <x:c r="SWZ5892" s="248"/>
      <x:c r="SXA5892" s="248"/>
      <x:c r="SXB5892" s="248"/>
      <x:c r="SXC5892" s="248"/>
      <x:c r="SXD5892" s="248"/>
      <x:c r="SXE5892" s="248"/>
      <x:c r="SXF5892" s="248"/>
      <x:c r="SXG5892" s="248"/>
      <x:c r="SXH5892" s="248"/>
      <x:c r="SXI5892" s="248"/>
      <x:c r="SXJ5892" s="248"/>
      <x:c r="SXK5892" s="248"/>
      <x:c r="SXL5892" s="248"/>
      <x:c r="SXM5892" s="248"/>
      <x:c r="SXN5892" s="248"/>
      <x:c r="SXO5892" s="248"/>
      <x:c r="SXP5892" s="248"/>
      <x:c r="SXQ5892" s="248"/>
      <x:c r="SXR5892" s="248"/>
      <x:c r="SXS5892" s="248"/>
      <x:c r="SXT5892" s="248"/>
      <x:c r="SXU5892" s="248"/>
      <x:c r="SXV5892" s="248"/>
      <x:c r="SXW5892" s="248"/>
      <x:c r="SXX5892" s="248"/>
      <x:c r="SXY5892" s="248"/>
      <x:c r="SXZ5892" s="248"/>
      <x:c r="SYA5892" s="248"/>
      <x:c r="SYB5892" s="248"/>
      <x:c r="SYC5892" s="248"/>
      <x:c r="SYD5892" s="248"/>
      <x:c r="SYE5892" s="248"/>
      <x:c r="SYF5892" s="248"/>
      <x:c r="SYG5892" s="248"/>
      <x:c r="SYH5892" s="248"/>
      <x:c r="SYI5892" s="248"/>
      <x:c r="SYJ5892" s="248"/>
      <x:c r="SYK5892" s="248"/>
      <x:c r="SYL5892" s="248"/>
      <x:c r="SYM5892" s="248"/>
      <x:c r="SYN5892" s="248"/>
      <x:c r="SYO5892" s="248"/>
      <x:c r="SYP5892" s="248"/>
      <x:c r="SYQ5892" s="248"/>
      <x:c r="SYR5892" s="248"/>
      <x:c r="SYS5892" s="248"/>
      <x:c r="SYT5892" s="248"/>
      <x:c r="SYU5892" s="248"/>
      <x:c r="SYV5892" s="248"/>
      <x:c r="SYW5892" s="248"/>
      <x:c r="SYX5892" s="248"/>
      <x:c r="SYY5892" s="248"/>
      <x:c r="SYZ5892" s="248"/>
      <x:c r="SZA5892" s="248"/>
      <x:c r="SZB5892" s="248"/>
      <x:c r="SZC5892" s="248"/>
      <x:c r="SZD5892" s="248"/>
      <x:c r="SZE5892" s="248"/>
      <x:c r="SZF5892" s="248"/>
      <x:c r="SZG5892" s="248"/>
      <x:c r="SZH5892" s="248"/>
      <x:c r="SZI5892" s="248"/>
      <x:c r="SZJ5892" s="248"/>
      <x:c r="SZK5892" s="248"/>
      <x:c r="SZL5892" s="248"/>
      <x:c r="SZM5892" s="248"/>
      <x:c r="SZN5892" s="248"/>
      <x:c r="SZO5892" s="248"/>
      <x:c r="SZP5892" s="248"/>
      <x:c r="SZQ5892" s="248"/>
      <x:c r="SZR5892" s="248"/>
      <x:c r="SZS5892" s="248"/>
      <x:c r="SZT5892" s="248"/>
      <x:c r="SZU5892" s="248"/>
      <x:c r="SZV5892" s="248"/>
      <x:c r="SZW5892" s="248"/>
      <x:c r="SZX5892" s="248"/>
      <x:c r="SZY5892" s="248"/>
      <x:c r="SZZ5892" s="248"/>
      <x:c r="TAA5892" s="248"/>
      <x:c r="TAB5892" s="248"/>
      <x:c r="TAC5892" s="248"/>
      <x:c r="TAD5892" s="248"/>
      <x:c r="TAE5892" s="248"/>
      <x:c r="TAF5892" s="248"/>
      <x:c r="TAG5892" s="248"/>
      <x:c r="TAH5892" s="248"/>
      <x:c r="TAI5892" s="248"/>
      <x:c r="TAJ5892" s="248"/>
      <x:c r="TAK5892" s="248"/>
      <x:c r="TAL5892" s="248"/>
      <x:c r="TAM5892" s="248"/>
      <x:c r="TAN5892" s="248"/>
      <x:c r="TAO5892" s="248"/>
      <x:c r="TAP5892" s="248"/>
      <x:c r="TAQ5892" s="248"/>
      <x:c r="TAR5892" s="248"/>
      <x:c r="TAS5892" s="248"/>
      <x:c r="TAT5892" s="248"/>
      <x:c r="TAU5892" s="248"/>
      <x:c r="TAV5892" s="248"/>
      <x:c r="TAW5892" s="248"/>
      <x:c r="TAX5892" s="248"/>
      <x:c r="TAY5892" s="248"/>
      <x:c r="TAZ5892" s="248"/>
      <x:c r="TBA5892" s="248"/>
      <x:c r="TBB5892" s="248"/>
      <x:c r="TBC5892" s="248"/>
      <x:c r="TBD5892" s="248"/>
      <x:c r="TBE5892" s="248"/>
      <x:c r="TBF5892" s="248"/>
      <x:c r="TBG5892" s="248"/>
      <x:c r="TBH5892" s="248"/>
      <x:c r="TBI5892" s="248"/>
      <x:c r="TBJ5892" s="248"/>
      <x:c r="TBK5892" s="248"/>
      <x:c r="TBL5892" s="248"/>
      <x:c r="TBM5892" s="248"/>
      <x:c r="TBN5892" s="248"/>
      <x:c r="TBO5892" s="248"/>
      <x:c r="TBP5892" s="248"/>
      <x:c r="TBQ5892" s="248"/>
      <x:c r="TBR5892" s="248"/>
      <x:c r="TBS5892" s="248"/>
      <x:c r="TBT5892" s="248"/>
      <x:c r="TBU5892" s="248"/>
      <x:c r="TBV5892" s="248"/>
      <x:c r="TBW5892" s="248"/>
      <x:c r="TBX5892" s="248"/>
      <x:c r="TBY5892" s="248"/>
      <x:c r="TBZ5892" s="248"/>
      <x:c r="TCA5892" s="248"/>
      <x:c r="TCB5892" s="248"/>
      <x:c r="TCC5892" s="248"/>
      <x:c r="TCD5892" s="248"/>
      <x:c r="TCE5892" s="248"/>
      <x:c r="TCF5892" s="248"/>
      <x:c r="TCG5892" s="248"/>
      <x:c r="TCH5892" s="248"/>
      <x:c r="TCI5892" s="248"/>
      <x:c r="TCJ5892" s="248"/>
      <x:c r="TCK5892" s="248"/>
      <x:c r="TCL5892" s="248"/>
      <x:c r="TCM5892" s="248"/>
      <x:c r="TCN5892" s="248"/>
      <x:c r="TCO5892" s="248"/>
      <x:c r="TCP5892" s="248"/>
      <x:c r="TCQ5892" s="248"/>
      <x:c r="TCR5892" s="248"/>
      <x:c r="TCS5892" s="248"/>
      <x:c r="TCT5892" s="248"/>
      <x:c r="TCU5892" s="248"/>
      <x:c r="TCV5892" s="248"/>
      <x:c r="TCW5892" s="248"/>
      <x:c r="TCX5892" s="248"/>
      <x:c r="TCY5892" s="248"/>
      <x:c r="TCZ5892" s="248"/>
      <x:c r="TDA5892" s="248"/>
      <x:c r="TDB5892" s="248"/>
      <x:c r="TDC5892" s="248"/>
      <x:c r="TDD5892" s="248"/>
      <x:c r="TDE5892" s="248"/>
      <x:c r="TDF5892" s="248"/>
      <x:c r="TDG5892" s="248"/>
      <x:c r="TDH5892" s="248"/>
      <x:c r="TDI5892" s="248"/>
      <x:c r="TDJ5892" s="248"/>
      <x:c r="TDK5892" s="248"/>
      <x:c r="TDL5892" s="248"/>
      <x:c r="TDM5892" s="248"/>
      <x:c r="TDN5892" s="248"/>
      <x:c r="TDO5892" s="248"/>
      <x:c r="TDP5892" s="248"/>
      <x:c r="TDQ5892" s="248"/>
      <x:c r="TDR5892" s="248"/>
      <x:c r="TDS5892" s="248"/>
      <x:c r="TDT5892" s="248"/>
      <x:c r="TDU5892" s="248"/>
      <x:c r="TDV5892" s="248"/>
      <x:c r="TDW5892" s="248"/>
      <x:c r="TDX5892" s="248"/>
      <x:c r="TDY5892" s="248"/>
      <x:c r="TDZ5892" s="248"/>
      <x:c r="TEA5892" s="248"/>
      <x:c r="TEB5892" s="248"/>
      <x:c r="TEC5892" s="248"/>
      <x:c r="TED5892" s="248"/>
      <x:c r="TEE5892" s="248"/>
      <x:c r="TEF5892" s="248"/>
      <x:c r="TEG5892" s="248"/>
      <x:c r="TEH5892" s="248"/>
      <x:c r="TEI5892" s="248"/>
      <x:c r="TEJ5892" s="248"/>
      <x:c r="TEK5892" s="248"/>
      <x:c r="TEL5892" s="248"/>
      <x:c r="TEM5892" s="248"/>
      <x:c r="TEN5892" s="248"/>
      <x:c r="TEO5892" s="248"/>
      <x:c r="TEP5892" s="248"/>
      <x:c r="TEQ5892" s="248"/>
      <x:c r="TER5892" s="248"/>
      <x:c r="TES5892" s="248"/>
      <x:c r="TET5892" s="248"/>
      <x:c r="TEU5892" s="248"/>
      <x:c r="TEV5892" s="248"/>
      <x:c r="TEW5892" s="248"/>
      <x:c r="TEX5892" s="248"/>
      <x:c r="TEY5892" s="248"/>
      <x:c r="TEZ5892" s="248"/>
      <x:c r="TFA5892" s="248"/>
      <x:c r="TFB5892" s="248"/>
      <x:c r="TFC5892" s="248"/>
      <x:c r="TFD5892" s="248"/>
      <x:c r="TFE5892" s="248"/>
      <x:c r="TFF5892" s="248"/>
      <x:c r="TFG5892" s="248"/>
      <x:c r="TFH5892" s="248"/>
      <x:c r="TFI5892" s="248"/>
      <x:c r="TFJ5892" s="248"/>
      <x:c r="TFK5892" s="248"/>
      <x:c r="TFL5892" s="248"/>
      <x:c r="TFM5892" s="248"/>
      <x:c r="TFN5892" s="248"/>
      <x:c r="TFO5892" s="248"/>
      <x:c r="TFP5892" s="248"/>
      <x:c r="TFQ5892" s="248"/>
      <x:c r="TFR5892" s="248"/>
      <x:c r="TFS5892" s="248"/>
      <x:c r="TFT5892" s="248"/>
      <x:c r="TFU5892" s="248"/>
      <x:c r="TFV5892" s="248"/>
      <x:c r="TFW5892" s="248"/>
      <x:c r="TFX5892" s="248"/>
      <x:c r="TFY5892" s="248"/>
      <x:c r="TFZ5892" s="248"/>
      <x:c r="TGA5892" s="248"/>
      <x:c r="TGB5892" s="248"/>
      <x:c r="TGC5892" s="248"/>
      <x:c r="TGD5892" s="248"/>
      <x:c r="TGE5892" s="248"/>
      <x:c r="TGF5892" s="248"/>
      <x:c r="TGG5892" s="248"/>
      <x:c r="TGH5892" s="248"/>
      <x:c r="TGI5892" s="248"/>
      <x:c r="TGJ5892" s="248"/>
      <x:c r="TGK5892" s="248"/>
      <x:c r="TGL5892" s="248"/>
      <x:c r="TGM5892" s="248"/>
      <x:c r="TGN5892" s="248"/>
      <x:c r="TGO5892" s="248"/>
      <x:c r="TGP5892" s="248"/>
      <x:c r="TGQ5892" s="248"/>
      <x:c r="TGR5892" s="248"/>
      <x:c r="TGS5892" s="248"/>
      <x:c r="TGT5892" s="248"/>
      <x:c r="TGU5892" s="248"/>
      <x:c r="TGV5892" s="248"/>
      <x:c r="TGW5892" s="248"/>
      <x:c r="TGX5892" s="248"/>
      <x:c r="TGY5892" s="248"/>
      <x:c r="TGZ5892" s="248"/>
      <x:c r="THA5892" s="248"/>
      <x:c r="THB5892" s="248"/>
      <x:c r="THC5892" s="248"/>
      <x:c r="THD5892" s="248"/>
      <x:c r="THE5892" s="248"/>
      <x:c r="THF5892" s="248"/>
      <x:c r="THG5892" s="248"/>
      <x:c r="THH5892" s="248"/>
      <x:c r="THI5892" s="248"/>
      <x:c r="THJ5892" s="248"/>
      <x:c r="THK5892" s="248"/>
      <x:c r="THL5892" s="248"/>
      <x:c r="THM5892" s="248"/>
      <x:c r="THN5892" s="248"/>
      <x:c r="THO5892" s="248"/>
      <x:c r="THP5892" s="248"/>
      <x:c r="THQ5892" s="248"/>
      <x:c r="THR5892" s="248"/>
      <x:c r="THS5892" s="248"/>
      <x:c r="THT5892" s="248"/>
      <x:c r="THU5892" s="248"/>
      <x:c r="THV5892" s="248"/>
      <x:c r="THW5892" s="248"/>
      <x:c r="THX5892" s="248"/>
      <x:c r="THY5892" s="248"/>
      <x:c r="THZ5892" s="248"/>
      <x:c r="TIA5892" s="248"/>
      <x:c r="TIB5892" s="248"/>
      <x:c r="TIC5892" s="248"/>
      <x:c r="TID5892" s="248"/>
      <x:c r="TIE5892" s="248"/>
      <x:c r="TIF5892" s="248"/>
      <x:c r="TIG5892" s="248"/>
      <x:c r="TIH5892" s="248"/>
      <x:c r="TII5892" s="248"/>
      <x:c r="TIJ5892" s="248"/>
      <x:c r="TIK5892" s="248"/>
      <x:c r="TIL5892" s="248"/>
      <x:c r="TIM5892" s="248"/>
      <x:c r="TIN5892" s="248"/>
      <x:c r="TIO5892" s="248"/>
      <x:c r="TIP5892" s="248"/>
      <x:c r="TIQ5892" s="248"/>
      <x:c r="TIR5892" s="248"/>
      <x:c r="TIS5892" s="248"/>
      <x:c r="TIT5892" s="248"/>
      <x:c r="TIU5892" s="248"/>
      <x:c r="TIV5892" s="248"/>
      <x:c r="TIW5892" s="248"/>
      <x:c r="TIX5892" s="248"/>
      <x:c r="TIY5892" s="248"/>
      <x:c r="TIZ5892" s="248"/>
      <x:c r="TJA5892" s="248"/>
      <x:c r="TJB5892" s="248"/>
      <x:c r="TJC5892" s="248"/>
      <x:c r="TJD5892" s="248"/>
      <x:c r="TJE5892" s="248"/>
      <x:c r="TJF5892" s="248"/>
      <x:c r="TJG5892" s="248"/>
      <x:c r="TJH5892" s="248"/>
      <x:c r="TJI5892" s="248"/>
      <x:c r="TJJ5892" s="248"/>
      <x:c r="TJK5892" s="248"/>
      <x:c r="TJL5892" s="248"/>
      <x:c r="TJM5892" s="248"/>
      <x:c r="TJN5892" s="248"/>
      <x:c r="TJO5892" s="248"/>
      <x:c r="TJP5892" s="248"/>
      <x:c r="TJQ5892" s="248"/>
      <x:c r="TJR5892" s="248"/>
      <x:c r="TJS5892" s="248"/>
      <x:c r="TJT5892" s="248"/>
      <x:c r="TJU5892" s="248"/>
      <x:c r="TJV5892" s="248"/>
      <x:c r="TJW5892" s="248"/>
      <x:c r="TJX5892" s="248"/>
      <x:c r="TJY5892" s="248"/>
      <x:c r="TJZ5892" s="248"/>
      <x:c r="TKA5892" s="248"/>
      <x:c r="TKB5892" s="248"/>
      <x:c r="TKC5892" s="248"/>
      <x:c r="TKD5892" s="248"/>
      <x:c r="TKE5892" s="248"/>
      <x:c r="TKF5892" s="248"/>
      <x:c r="TKG5892" s="248"/>
      <x:c r="TKH5892" s="248"/>
      <x:c r="TKI5892" s="248"/>
      <x:c r="TKJ5892" s="248"/>
      <x:c r="TKK5892" s="248"/>
      <x:c r="TKL5892" s="248"/>
      <x:c r="TKM5892" s="248"/>
      <x:c r="TKN5892" s="248"/>
      <x:c r="TKO5892" s="248"/>
      <x:c r="TKP5892" s="248"/>
      <x:c r="TKQ5892" s="248"/>
      <x:c r="TKR5892" s="248"/>
      <x:c r="TKS5892" s="248"/>
      <x:c r="TKT5892" s="248"/>
      <x:c r="TKU5892" s="248"/>
      <x:c r="TKV5892" s="248"/>
      <x:c r="TKW5892" s="248"/>
      <x:c r="TKX5892" s="248"/>
      <x:c r="TKY5892" s="248"/>
      <x:c r="TKZ5892" s="248"/>
      <x:c r="TLA5892" s="248"/>
      <x:c r="TLB5892" s="248"/>
      <x:c r="TLC5892" s="248"/>
      <x:c r="TLD5892" s="248"/>
      <x:c r="TLE5892" s="248"/>
      <x:c r="TLF5892" s="248"/>
      <x:c r="TLG5892" s="248"/>
      <x:c r="TLH5892" s="248"/>
      <x:c r="TLI5892" s="248"/>
      <x:c r="TLJ5892" s="248"/>
      <x:c r="TLK5892" s="248"/>
      <x:c r="TLL5892" s="248"/>
      <x:c r="TLM5892" s="248"/>
      <x:c r="TLN5892" s="248"/>
      <x:c r="TLO5892" s="248"/>
      <x:c r="TLP5892" s="248"/>
      <x:c r="TLQ5892" s="248"/>
      <x:c r="TLR5892" s="248"/>
      <x:c r="TLS5892" s="248"/>
      <x:c r="TLT5892" s="248"/>
      <x:c r="TLU5892" s="248"/>
      <x:c r="TLV5892" s="248"/>
      <x:c r="TLW5892" s="248"/>
      <x:c r="TLX5892" s="248"/>
      <x:c r="TLY5892" s="248"/>
      <x:c r="TLZ5892" s="248"/>
      <x:c r="TMA5892" s="248"/>
      <x:c r="TMB5892" s="248"/>
      <x:c r="TMC5892" s="248"/>
      <x:c r="TMD5892" s="248"/>
      <x:c r="TME5892" s="248"/>
      <x:c r="TMF5892" s="248"/>
      <x:c r="TMG5892" s="248"/>
      <x:c r="TMH5892" s="248"/>
      <x:c r="TMI5892" s="248"/>
      <x:c r="TMJ5892" s="248"/>
      <x:c r="TMK5892" s="248"/>
      <x:c r="TML5892" s="248"/>
      <x:c r="TMM5892" s="248"/>
      <x:c r="TMN5892" s="248"/>
      <x:c r="TMO5892" s="248"/>
      <x:c r="TMP5892" s="248"/>
      <x:c r="TMQ5892" s="248"/>
      <x:c r="TMR5892" s="248"/>
      <x:c r="TMS5892" s="248"/>
      <x:c r="TMT5892" s="248"/>
      <x:c r="TMU5892" s="248"/>
      <x:c r="TMV5892" s="248"/>
      <x:c r="TMW5892" s="248"/>
      <x:c r="TMX5892" s="248"/>
      <x:c r="TMY5892" s="248"/>
      <x:c r="TMZ5892" s="248"/>
      <x:c r="TNA5892" s="248"/>
      <x:c r="TNB5892" s="248"/>
      <x:c r="TNC5892" s="248"/>
      <x:c r="TND5892" s="248"/>
      <x:c r="TNE5892" s="248"/>
      <x:c r="TNF5892" s="248"/>
      <x:c r="TNG5892" s="248"/>
      <x:c r="TNH5892" s="248"/>
      <x:c r="TNI5892" s="248"/>
      <x:c r="TNJ5892" s="248"/>
      <x:c r="TNK5892" s="248"/>
      <x:c r="TNL5892" s="248"/>
      <x:c r="TNM5892" s="248"/>
      <x:c r="TNN5892" s="248"/>
      <x:c r="TNO5892" s="248"/>
      <x:c r="TNP5892" s="248"/>
      <x:c r="TNQ5892" s="248"/>
      <x:c r="TNR5892" s="248"/>
      <x:c r="TNS5892" s="248"/>
      <x:c r="TNT5892" s="248"/>
      <x:c r="TNU5892" s="248"/>
      <x:c r="TNV5892" s="248"/>
      <x:c r="TNW5892" s="248"/>
      <x:c r="TNX5892" s="248"/>
      <x:c r="TNY5892" s="248"/>
      <x:c r="TNZ5892" s="248"/>
      <x:c r="TOA5892" s="248"/>
      <x:c r="TOB5892" s="248"/>
      <x:c r="TOC5892" s="248"/>
      <x:c r="TOD5892" s="248"/>
      <x:c r="TOE5892" s="248"/>
      <x:c r="TOF5892" s="248"/>
      <x:c r="TOG5892" s="248"/>
      <x:c r="TOH5892" s="248"/>
      <x:c r="TOI5892" s="248"/>
      <x:c r="TOJ5892" s="248"/>
      <x:c r="TOK5892" s="248"/>
      <x:c r="TOL5892" s="248"/>
      <x:c r="TOM5892" s="248"/>
      <x:c r="TON5892" s="248"/>
      <x:c r="TOO5892" s="248"/>
      <x:c r="TOP5892" s="248"/>
      <x:c r="TOQ5892" s="248"/>
      <x:c r="TOR5892" s="248"/>
      <x:c r="TOS5892" s="248"/>
      <x:c r="TOT5892" s="248"/>
      <x:c r="TOU5892" s="248"/>
      <x:c r="TOV5892" s="248"/>
      <x:c r="TOW5892" s="248"/>
      <x:c r="TOX5892" s="248"/>
      <x:c r="TOY5892" s="248"/>
      <x:c r="TOZ5892" s="248"/>
      <x:c r="TPA5892" s="248"/>
      <x:c r="TPB5892" s="248"/>
      <x:c r="TPC5892" s="248"/>
      <x:c r="TPD5892" s="248"/>
      <x:c r="TPE5892" s="248"/>
      <x:c r="TPF5892" s="248"/>
      <x:c r="TPG5892" s="248"/>
      <x:c r="TPH5892" s="248"/>
      <x:c r="TPI5892" s="248"/>
      <x:c r="TPJ5892" s="248"/>
      <x:c r="TPK5892" s="248"/>
      <x:c r="TPL5892" s="248"/>
      <x:c r="TPM5892" s="248"/>
      <x:c r="TPN5892" s="248"/>
      <x:c r="TPO5892" s="248"/>
      <x:c r="TPP5892" s="248"/>
      <x:c r="TPQ5892" s="248"/>
      <x:c r="TPR5892" s="248"/>
      <x:c r="TPS5892" s="248"/>
      <x:c r="TPT5892" s="248"/>
      <x:c r="TPU5892" s="248"/>
      <x:c r="TPV5892" s="248"/>
      <x:c r="TPW5892" s="248"/>
      <x:c r="TPX5892" s="248"/>
      <x:c r="TPY5892" s="248"/>
      <x:c r="TPZ5892" s="248"/>
      <x:c r="TQA5892" s="248"/>
      <x:c r="TQB5892" s="248"/>
      <x:c r="TQC5892" s="248"/>
      <x:c r="TQD5892" s="248"/>
      <x:c r="TQE5892" s="248"/>
      <x:c r="TQF5892" s="248"/>
      <x:c r="TQG5892" s="248"/>
      <x:c r="TQH5892" s="248"/>
      <x:c r="TQI5892" s="248"/>
      <x:c r="TQJ5892" s="248"/>
      <x:c r="TQK5892" s="248"/>
      <x:c r="TQL5892" s="248"/>
      <x:c r="TQM5892" s="248"/>
      <x:c r="TQN5892" s="248"/>
      <x:c r="TQO5892" s="248"/>
      <x:c r="TQP5892" s="248"/>
      <x:c r="TQQ5892" s="248"/>
      <x:c r="TQR5892" s="248"/>
      <x:c r="TQS5892" s="248"/>
      <x:c r="TQT5892" s="248"/>
      <x:c r="TQU5892" s="248"/>
      <x:c r="TQV5892" s="248"/>
      <x:c r="TQW5892" s="248"/>
      <x:c r="TQX5892" s="248"/>
      <x:c r="TQY5892" s="248"/>
      <x:c r="TQZ5892" s="248"/>
      <x:c r="TRA5892" s="248"/>
      <x:c r="TRB5892" s="248"/>
      <x:c r="TRC5892" s="248"/>
      <x:c r="TRD5892" s="248"/>
      <x:c r="TRE5892" s="248"/>
      <x:c r="TRF5892" s="248"/>
      <x:c r="TRG5892" s="248"/>
      <x:c r="TRH5892" s="248"/>
      <x:c r="TRI5892" s="248"/>
      <x:c r="TRJ5892" s="248"/>
      <x:c r="TRK5892" s="248"/>
      <x:c r="TRL5892" s="248"/>
      <x:c r="TRM5892" s="248"/>
      <x:c r="TRN5892" s="248"/>
      <x:c r="TRO5892" s="248"/>
      <x:c r="TRP5892" s="248"/>
      <x:c r="TRQ5892" s="248"/>
      <x:c r="TRR5892" s="248"/>
      <x:c r="TRS5892" s="248"/>
      <x:c r="TRT5892" s="248"/>
      <x:c r="TRU5892" s="248"/>
      <x:c r="TRV5892" s="248"/>
      <x:c r="TRW5892" s="248"/>
      <x:c r="TRX5892" s="248"/>
      <x:c r="TRY5892" s="248"/>
      <x:c r="TRZ5892" s="248"/>
      <x:c r="TSA5892" s="248"/>
      <x:c r="TSB5892" s="248"/>
      <x:c r="TSC5892" s="248"/>
      <x:c r="TSD5892" s="248"/>
      <x:c r="TSE5892" s="248"/>
      <x:c r="TSF5892" s="248"/>
      <x:c r="TSG5892" s="248"/>
      <x:c r="TSH5892" s="248"/>
      <x:c r="TSI5892" s="248"/>
      <x:c r="TSJ5892" s="248"/>
      <x:c r="TSK5892" s="248"/>
      <x:c r="TSL5892" s="248"/>
      <x:c r="TSM5892" s="248"/>
      <x:c r="TSN5892" s="248"/>
      <x:c r="TSO5892" s="248"/>
      <x:c r="TSP5892" s="248"/>
      <x:c r="TSQ5892" s="248"/>
      <x:c r="TSR5892" s="248"/>
      <x:c r="TSS5892" s="248"/>
      <x:c r="TST5892" s="248"/>
      <x:c r="TSU5892" s="248"/>
      <x:c r="TSV5892" s="248"/>
      <x:c r="TSW5892" s="248"/>
      <x:c r="TSX5892" s="248"/>
      <x:c r="TSY5892" s="248"/>
      <x:c r="TSZ5892" s="248"/>
      <x:c r="TTA5892" s="248"/>
      <x:c r="TTB5892" s="248"/>
      <x:c r="TTC5892" s="248"/>
      <x:c r="TTD5892" s="248"/>
      <x:c r="TTE5892" s="248"/>
      <x:c r="TTF5892" s="248"/>
      <x:c r="TTG5892" s="248"/>
      <x:c r="TTH5892" s="248"/>
      <x:c r="TTI5892" s="248"/>
      <x:c r="TTJ5892" s="248"/>
      <x:c r="TTK5892" s="248"/>
      <x:c r="TTL5892" s="248"/>
      <x:c r="TTM5892" s="248"/>
      <x:c r="TTN5892" s="248"/>
      <x:c r="TTO5892" s="248"/>
      <x:c r="TTP5892" s="248"/>
      <x:c r="TTQ5892" s="248"/>
      <x:c r="TTR5892" s="248"/>
      <x:c r="TTS5892" s="248"/>
      <x:c r="TTT5892" s="248"/>
      <x:c r="TTU5892" s="248"/>
      <x:c r="TTV5892" s="248"/>
      <x:c r="TTW5892" s="248"/>
      <x:c r="TTX5892" s="248"/>
      <x:c r="TTY5892" s="248"/>
      <x:c r="TTZ5892" s="248"/>
      <x:c r="TUA5892" s="248"/>
      <x:c r="TUB5892" s="248"/>
      <x:c r="TUC5892" s="248"/>
      <x:c r="TUD5892" s="248"/>
      <x:c r="TUE5892" s="248"/>
      <x:c r="TUF5892" s="248"/>
      <x:c r="TUG5892" s="248"/>
      <x:c r="TUH5892" s="248"/>
      <x:c r="TUI5892" s="248"/>
      <x:c r="TUJ5892" s="248"/>
      <x:c r="TUK5892" s="248"/>
      <x:c r="TUL5892" s="248"/>
      <x:c r="TUM5892" s="248"/>
      <x:c r="TUN5892" s="248"/>
      <x:c r="TUO5892" s="248"/>
      <x:c r="TUP5892" s="248"/>
      <x:c r="TUQ5892" s="248"/>
      <x:c r="TUR5892" s="248"/>
      <x:c r="TUS5892" s="248"/>
      <x:c r="TUT5892" s="248"/>
      <x:c r="TUU5892" s="248"/>
      <x:c r="TUV5892" s="248"/>
      <x:c r="TUW5892" s="248"/>
      <x:c r="TUX5892" s="248"/>
      <x:c r="TUY5892" s="248"/>
      <x:c r="TUZ5892" s="248"/>
      <x:c r="TVA5892" s="248"/>
      <x:c r="TVB5892" s="248"/>
      <x:c r="TVC5892" s="248"/>
      <x:c r="TVD5892" s="248"/>
      <x:c r="TVE5892" s="248"/>
      <x:c r="TVF5892" s="248"/>
      <x:c r="TVG5892" s="248"/>
      <x:c r="TVH5892" s="248"/>
      <x:c r="TVI5892" s="248"/>
      <x:c r="TVJ5892" s="248"/>
      <x:c r="TVK5892" s="248"/>
      <x:c r="TVL5892" s="248"/>
      <x:c r="TVM5892" s="248"/>
      <x:c r="TVN5892" s="248"/>
      <x:c r="TVO5892" s="248"/>
      <x:c r="TVP5892" s="248"/>
      <x:c r="TVQ5892" s="248"/>
      <x:c r="TVR5892" s="248"/>
      <x:c r="TVS5892" s="248"/>
      <x:c r="TVT5892" s="248"/>
      <x:c r="TVU5892" s="248"/>
      <x:c r="TVV5892" s="248"/>
      <x:c r="TVW5892" s="248"/>
      <x:c r="TVX5892" s="248"/>
      <x:c r="TVY5892" s="248"/>
      <x:c r="TVZ5892" s="248"/>
      <x:c r="TWA5892" s="248"/>
      <x:c r="TWB5892" s="248"/>
      <x:c r="TWC5892" s="248"/>
      <x:c r="TWD5892" s="248"/>
      <x:c r="TWE5892" s="248"/>
      <x:c r="TWF5892" s="248"/>
      <x:c r="TWG5892" s="248"/>
      <x:c r="TWH5892" s="248"/>
      <x:c r="TWI5892" s="248"/>
      <x:c r="TWJ5892" s="248"/>
      <x:c r="TWK5892" s="248"/>
      <x:c r="TWL5892" s="248"/>
      <x:c r="TWM5892" s="248"/>
      <x:c r="TWN5892" s="248"/>
      <x:c r="TWO5892" s="248"/>
      <x:c r="TWP5892" s="248"/>
      <x:c r="TWQ5892" s="248"/>
      <x:c r="TWR5892" s="248"/>
      <x:c r="TWS5892" s="248"/>
      <x:c r="TWT5892" s="248"/>
      <x:c r="TWU5892" s="248"/>
      <x:c r="TWV5892" s="248"/>
      <x:c r="TWW5892" s="248"/>
      <x:c r="TWX5892" s="248"/>
      <x:c r="TWY5892" s="248"/>
      <x:c r="TWZ5892" s="248"/>
      <x:c r="TXA5892" s="248"/>
      <x:c r="TXB5892" s="248"/>
      <x:c r="TXC5892" s="248"/>
      <x:c r="TXD5892" s="248"/>
      <x:c r="TXE5892" s="248"/>
      <x:c r="TXF5892" s="248"/>
      <x:c r="TXG5892" s="248"/>
      <x:c r="TXH5892" s="248"/>
      <x:c r="TXI5892" s="248"/>
      <x:c r="TXJ5892" s="248"/>
      <x:c r="TXK5892" s="248"/>
      <x:c r="TXL5892" s="248"/>
      <x:c r="TXM5892" s="248"/>
      <x:c r="TXN5892" s="248"/>
      <x:c r="TXO5892" s="248"/>
      <x:c r="TXP5892" s="248"/>
      <x:c r="TXQ5892" s="248"/>
      <x:c r="TXR5892" s="248"/>
      <x:c r="TXS5892" s="248"/>
      <x:c r="TXT5892" s="248"/>
      <x:c r="TXU5892" s="248"/>
      <x:c r="TXV5892" s="248"/>
      <x:c r="TXW5892" s="248"/>
      <x:c r="TXX5892" s="248"/>
      <x:c r="TXY5892" s="248"/>
      <x:c r="TXZ5892" s="248"/>
      <x:c r="TYA5892" s="248"/>
      <x:c r="TYB5892" s="248"/>
      <x:c r="TYC5892" s="248"/>
      <x:c r="TYD5892" s="248"/>
      <x:c r="TYE5892" s="248"/>
      <x:c r="TYF5892" s="248"/>
      <x:c r="TYG5892" s="248"/>
      <x:c r="TYH5892" s="248"/>
      <x:c r="TYI5892" s="248"/>
      <x:c r="TYJ5892" s="248"/>
      <x:c r="TYK5892" s="248"/>
      <x:c r="TYL5892" s="248"/>
      <x:c r="TYM5892" s="248"/>
      <x:c r="TYN5892" s="248"/>
      <x:c r="TYO5892" s="248"/>
      <x:c r="TYP5892" s="248"/>
      <x:c r="TYQ5892" s="248"/>
      <x:c r="TYR5892" s="248"/>
      <x:c r="TYS5892" s="248"/>
      <x:c r="TYT5892" s="248"/>
      <x:c r="TYU5892" s="248"/>
      <x:c r="TYV5892" s="248"/>
      <x:c r="TYW5892" s="248"/>
      <x:c r="TYX5892" s="248"/>
      <x:c r="TYY5892" s="248"/>
      <x:c r="TYZ5892" s="248"/>
      <x:c r="TZA5892" s="248"/>
      <x:c r="TZB5892" s="248"/>
      <x:c r="TZC5892" s="248"/>
      <x:c r="TZD5892" s="248"/>
      <x:c r="TZE5892" s="248"/>
      <x:c r="TZF5892" s="248"/>
      <x:c r="TZG5892" s="248"/>
      <x:c r="TZH5892" s="248"/>
      <x:c r="TZI5892" s="248"/>
      <x:c r="TZJ5892" s="248"/>
      <x:c r="TZK5892" s="248"/>
      <x:c r="TZL5892" s="248"/>
      <x:c r="TZM5892" s="248"/>
      <x:c r="TZN5892" s="248"/>
      <x:c r="TZO5892" s="248"/>
      <x:c r="TZP5892" s="248"/>
      <x:c r="TZQ5892" s="248"/>
      <x:c r="TZR5892" s="248"/>
      <x:c r="TZS5892" s="248"/>
      <x:c r="TZT5892" s="248"/>
      <x:c r="TZU5892" s="248"/>
      <x:c r="TZV5892" s="248"/>
      <x:c r="TZW5892" s="248"/>
      <x:c r="TZX5892" s="248"/>
      <x:c r="TZY5892" s="248"/>
      <x:c r="TZZ5892" s="248"/>
      <x:c r="UAA5892" s="248"/>
      <x:c r="UAB5892" s="248"/>
      <x:c r="UAC5892" s="248"/>
      <x:c r="UAD5892" s="248"/>
      <x:c r="UAE5892" s="248"/>
      <x:c r="UAF5892" s="248"/>
      <x:c r="UAG5892" s="248"/>
      <x:c r="UAH5892" s="248"/>
      <x:c r="UAI5892" s="248"/>
      <x:c r="UAJ5892" s="248"/>
      <x:c r="UAK5892" s="248"/>
      <x:c r="UAL5892" s="248"/>
      <x:c r="UAM5892" s="248"/>
      <x:c r="UAN5892" s="248"/>
      <x:c r="UAO5892" s="248"/>
      <x:c r="UAP5892" s="248"/>
      <x:c r="UAQ5892" s="248"/>
      <x:c r="UAR5892" s="248"/>
      <x:c r="UAS5892" s="248"/>
      <x:c r="UAT5892" s="248"/>
      <x:c r="UAU5892" s="248"/>
      <x:c r="UAV5892" s="248"/>
      <x:c r="UAW5892" s="248"/>
      <x:c r="UAX5892" s="248"/>
      <x:c r="UAY5892" s="248"/>
      <x:c r="UAZ5892" s="248"/>
      <x:c r="UBA5892" s="248"/>
      <x:c r="UBB5892" s="248"/>
      <x:c r="UBC5892" s="248"/>
      <x:c r="UBD5892" s="248"/>
      <x:c r="UBE5892" s="248"/>
      <x:c r="UBF5892" s="248"/>
      <x:c r="UBG5892" s="248"/>
      <x:c r="UBH5892" s="248"/>
      <x:c r="UBI5892" s="248"/>
      <x:c r="UBJ5892" s="248"/>
      <x:c r="UBK5892" s="248"/>
      <x:c r="UBL5892" s="248"/>
      <x:c r="UBM5892" s="248"/>
      <x:c r="UBN5892" s="248"/>
      <x:c r="UBO5892" s="248"/>
      <x:c r="UBP5892" s="248"/>
      <x:c r="UBQ5892" s="248"/>
      <x:c r="UBR5892" s="248"/>
      <x:c r="UBS5892" s="248"/>
      <x:c r="UBT5892" s="248"/>
      <x:c r="UBU5892" s="248"/>
      <x:c r="UBV5892" s="248"/>
      <x:c r="UBW5892" s="248"/>
      <x:c r="UBX5892" s="248"/>
      <x:c r="UBY5892" s="248"/>
      <x:c r="UBZ5892" s="248"/>
      <x:c r="UCA5892" s="248"/>
      <x:c r="UCB5892" s="248"/>
      <x:c r="UCC5892" s="248"/>
      <x:c r="UCD5892" s="248"/>
      <x:c r="UCE5892" s="248"/>
      <x:c r="UCF5892" s="248"/>
      <x:c r="UCG5892" s="248"/>
      <x:c r="UCH5892" s="248"/>
      <x:c r="UCI5892" s="248"/>
      <x:c r="UCJ5892" s="248"/>
      <x:c r="UCK5892" s="248"/>
      <x:c r="UCL5892" s="248"/>
      <x:c r="UCM5892" s="248"/>
      <x:c r="UCN5892" s="248"/>
      <x:c r="UCO5892" s="248"/>
      <x:c r="UCP5892" s="248"/>
      <x:c r="UCQ5892" s="248"/>
      <x:c r="UCR5892" s="248"/>
      <x:c r="UCS5892" s="248"/>
      <x:c r="UCT5892" s="248"/>
      <x:c r="UCU5892" s="248"/>
      <x:c r="UCV5892" s="248"/>
      <x:c r="UCW5892" s="248"/>
      <x:c r="UCX5892" s="248"/>
      <x:c r="UCY5892" s="248"/>
      <x:c r="UCZ5892" s="248"/>
      <x:c r="UDA5892" s="248"/>
      <x:c r="UDB5892" s="248"/>
      <x:c r="UDC5892" s="248"/>
      <x:c r="UDD5892" s="248"/>
      <x:c r="UDE5892" s="248"/>
      <x:c r="UDF5892" s="248"/>
      <x:c r="UDG5892" s="248"/>
      <x:c r="UDH5892" s="248"/>
      <x:c r="UDI5892" s="248"/>
      <x:c r="UDJ5892" s="248"/>
      <x:c r="UDK5892" s="248"/>
      <x:c r="UDL5892" s="248"/>
      <x:c r="UDM5892" s="248"/>
      <x:c r="UDN5892" s="248"/>
      <x:c r="UDO5892" s="248"/>
      <x:c r="UDP5892" s="248"/>
      <x:c r="UDQ5892" s="248"/>
      <x:c r="UDR5892" s="248"/>
      <x:c r="UDS5892" s="248"/>
      <x:c r="UDT5892" s="248"/>
      <x:c r="UDU5892" s="248"/>
      <x:c r="UDV5892" s="248"/>
      <x:c r="UDW5892" s="248"/>
      <x:c r="UDX5892" s="248"/>
      <x:c r="UDY5892" s="248"/>
      <x:c r="UDZ5892" s="248"/>
      <x:c r="UEA5892" s="248"/>
      <x:c r="UEB5892" s="248"/>
      <x:c r="UEC5892" s="248"/>
      <x:c r="UED5892" s="248"/>
      <x:c r="UEE5892" s="248"/>
      <x:c r="UEF5892" s="248"/>
      <x:c r="UEG5892" s="248"/>
      <x:c r="UEH5892" s="248"/>
      <x:c r="UEI5892" s="248"/>
      <x:c r="UEJ5892" s="248"/>
      <x:c r="UEK5892" s="248"/>
      <x:c r="UEL5892" s="248"/>
      <x:c r="UEM5892" s="248"/>
      <x:c r="UEN5892" s="248"/>
      <x:c r="UEO5892" s="248"/>
      <x:c r="UEP5892" s="248"/>
      <x:c r="UEQ5892" s="248"/>
      <x:c r="UER5892" s="248"/>
      <x:c r="UES5892" s="248"/>
      <x:c r="UET5892" s="248"/>
      <x:c r="UEU5892" s="248"/>
      <x:c r="UEV5892" s="248"/>
      <x:c r="UEW5892" s="248"/>
      <x:c r="UEX5892" s="248"/>
      <x:c r="UEY5892" s="248"/>
      <x:c r="UEZ5892" s="248"/>
      <x:c r="UFA5892" s="248"/>
      <x:c r="UFB5892" s="248"/>
      <x:c r="UFC5892" s="248"/>
      <x:c r="UFD5892" s="248"/>
      <x:c r="UFE5892" s="248"/>
      <x:c r="UFF5892" s="248"/>
      <x:c r="UFG5892" s="248"/>
      <x:c r="UFH5892" s="248"/>
      <x:c r="UFI5892" s="248"/>
      <x:c r="UFJ5892" s="248"/>
      <x:c r="UFK5892" s="248"/>
      <x:c r="UFL5892" s="248"/>
      <x:c r="UFM5892" s="248"/>
      <x:c r="UFN5892" s="248"/>
      <x:c r="UFO5892" s="248"/>
      <x:c r="UFP5892" s="248"/>
      <x:c r="UFQ5892" s="248"/>
      <x:c r="UFR5892" s="248"/>
      <x:c r="UFS5892" s="248"/>
      <x:c r="UFT5892" s="248"/>
      <x:c r="UFU5892" s="248"/>
      <x:c r="UFV5892" s="248"/>
      <x:c r="UFW5892" s="248"/>
      <x:c r="UFX5892" s="248"/>
      <x:c r="UFY5892" s="248"/>
      <x:c r="UFZ5892" s="248"/>
      <x:c r="UGA5892" s="248"/>
      <x:c r="UGB5892" s="248"/>
      <x:c r="UGC5892" s="248"/>
      <x:c r="UGD5892" s="248"/>
      <x:c r="UGE5892" s="248"/>
      <x:c r="UGF5892" s="248"/>
      <x:c r="UGG5892" s="248"/>
      <x:c r="UGH5892" s="248"/>
      <x:c r="UGI5892" s="248"/>
      <x:c r="UGJ5892" s="248"/>
      <x:c r="UGK5892" s="248"/>
      <x:c r="UGL5892" s="248"/>
      <x:c r="UGM5892" s="248"/>
      <x:c r="UGN5892" s="248"/>
      <x:c r="UGO5892" s="248"/>
      <x:c r="UGP5892" s="248"/>
      <x:c r="UGQ5892" s="248"/>
      <x:c r="UGR5892" s="248"/>
      <x:c r="UGS5892" s="248"/>
      <x:c r="UGT5892" s="248"/>
      <x:c r="UGU5892" s="248"/>
      <x:c r="UGV5892" s="248"/>
      <x:c r="UGW5892" s="248"/>
      <x:c r="UGX5892" s="248"/>
      <x:c r="UGY5892" s="248"/>
      <x:c r="UGZ5892" s="248"/>
      <x:c r="UHA5892" s="248"/>
      <x:c r="UHB5892" s="248"/>
      <x:c r="UHC5892" s="248"/>
      <x:c r="UHD5892" s="248"/>
      <x:c r="UHE5892" s="248"/>
      <x:c r="UHF5892" s="248"/>
      <x:c r="UHG5892" s="248"/>
      <x:c r="UHH5892" s="248"/>
      <x:c r="UHI5892" s="248"/>
      <x:c r="UHJ5892" s="248"/>
      <x:c r="UHK5892" s="248"/>
      <x:c r="UHL5892" s="248"/>
      <x:c r="UHM5892" s="248"/>
      <x:c r="UHN5892" s="248"/>
      <x:c r="UHO5892" s="248"/>
      <x:c r="UHP5892" s="248"/>
      <x:c r="UHQ5892" s="248"/>
      <x:c r="UHR5892" s="248"/>
      <x:c r="UHS5892" s="248"/>
      <x:c r="UHT5892" s="248"/>
      <x:c r="UHU5892" s="248"/>
      <x:c r="UHV5892" s="248"/>
      <x:c r="UHW5892" s="248"/>
      <x:c r="UHX5892" s="248"/>
      <x:c r="UHY5892" s="248"/>
      <x:c r="UHZ5892" s="248"/>
      <x:c r="UIA5892" s="248"/>
      <x:c r="UIB5892" s="248"/>
      <x:c r="UIC5892" s="248"/>
      <x:c r="UID5892" s="248"/>
      <x:c r="UIE5892" s="248"/>
      <x:c r="UIF5892" s="248"/>
      <x:c r="UIG5892" s="248"/>
      <x:c r="UIH5892" s="248"/>
      <x:c r="UII5892" s="248"/>
      <x:c r="UIJ5892" s="248"/>
      <x:c r="UIK5892" s="248"/>
      <x:c r="UIL5892" s="248"/>
      <x:c r="UIM5892" s="248"/>
      <x:c r="UIN5892" s="248"/>
      <x:c r="UIO5892" s="248"/>
      <x:c r="UIP5892" s="248"/>
      <x:c r="UIQ5892" s="248"/>
      <x:c r="UIR5892" s="248"/>
      <x:c r="UIS5892" s="248"/>
      <x:c r="UIT5892" s="248"/>
      <x:c r="UIU5892" s="248"/>
      <x:c r="UIV5892" s="248"/>
      <x:c r="UIW5892" s="248"/>
      <x:c r="UIX5892" s="248"/>
      <x:c r="UIY5892" s="248"/>
      <x:c r="UIZ5892" s="248"/>
      <x:c r="UJA5892" s="248"/>
      <x:c r="UJB5892" s="248"/>
      <x:c r="UJC5892" s="248"/>
      <x:c r="UJD5892" s="248"/>
      <x:c r="UJE5892" s="248"/>
      <x:c r="UJF5892" s="248"/>
      <x:c r="UJG5892" s="248"/>
      <x:c r="UJH5892" s="248"/>
      <x:c r="UJI5892" s="248"/>
      <x:c r="UJJ5892" s="248"/>
      <x:c r="UJK5892" s="248"/>
      <x:c r="UJL5892" s="248"/>
      <x:c r="UJM5892" s="248"/>
      <x:c r="UJN5892" s="248"/>
      <x:c r="UJO5892" s="248"/>
      <x:c r="UJP5892" s="248"/>
      <x:c r="UJQ5892" s="248"/>
      <x:c r="UJR5892" s="248"/>
      <x:c r="UJS5892" s="248"/>
      <x:c r="UJT5892" s="248"/>
      <x:c r="UJU5892" s="248"/>
      <x:c r="UJV5892" s="248"/>
      <x:c r="UJW5892" s="248"/>
      <x:c r="UJX5892" s="248"/>
      <x:c r="UJY5892" s="248"/>
      <x:c r="UJZ5892" s="248"/>
      <x:c r="UKA5892" s="248"/>
      <x:c r="UKB5892" s="248"/>
      <x:c r="UKC5892" s="248"/>
      <x:c r="UKD5892" s="248"/>
      <x:c r="UKE5892" s="248"/>
      <x:c r="UKF5892" s="248"/>
      <x:c r="UKG5892" s="248"/>
      <x:c r="UKH5892" s="248"/>
      <x:c r="UKI5892" s="248"/>
      <x:c r="UKJ5892" s="248"/>
      <x:c r="UKK5892" s="248"/>
      <x:c r="UKL5892" s="248"/>
      <x:c r="UKM5892" s="248"/>
      <x:c r="UKN5892" s="248"/>
      <x:c r="UKO5892" s="248"/>
      <x:c r="UKP5892" s="248"/>
      <x:c r="UKQ5892" s="248"/>
      <x:c r="UKR5892" s="248"/>
      <x:c r="UKS5892" s="248"/>
      <x:c r="UKT5892" s="248"/>
      <x:c r="UKU5892" s="248"/>
      <x:c r="UKV5892" s="248"/>
      <x:c r="UKW5892" s="248"/>
      <x:c r="UKX5892" s="248"/>
      <x:c r="UKY5892" s="248"/>
      <x:c r="UKZ5892" s="248"/>
      <x:c r="ULA5892" s="248"/>
      <x:c r="ULB5892" s="248"/>
      <x:c r="ULC5892" s="248"/>
      <x:c r="ULD5892" s="248"/>
      <x:c r="ULE5892" s="248"/>
      <x:c r="ULF5892" s="248"/>
      <x:c r="ULG5892" s="248"/>
      <x:c r="ULH5892" s="248"/>
      <x:c r="ULI5892" s="248"/>
      <x:c r="ULJ5892" s="248"/>
      <x:c r="ULK5892" s="248"/>
      <x:c r="ULL5892" s="248"/>
      <x:c r="ULM5892" s="248"/>
      <x:c r="ULN5892" s="248"/>
      <x:c r="ULO5892" s="248"/>
      <x:c r="ULP5892" s="248"/>
      <x:c r="ULQ5892" s="248"/>
      <x:c r="ULR5892" s="248"/>
      <x:c r="ULS5892" s="248"/>
      <x:c r="ULT5892" s="248"/>
      <x:c r="ULU5892" s="248"/>
      <x:c r="ULV5892" s="248"/>
      <x:c r="ULW5892" s="248"/>
      <x:c r="ULX5892" s="248"/>
      <x:c r="ULY5892" s="248"/>
      <x:c r="ULZ5892" s="248"/>
      <x:c r="UMA5892" s="248"/>
      <x:c r="UMB5892" s="248"/>
      <x:c r="UMC5892" s="248"/>
      <x:c r="UMD5892" s="248"/>
      <x:c r="UME5892" s="248"/>
      <x:c r="UMF5892" s="248"/>
      <x:c r="UMG5892" s="248"/>
      <x:c r="UMH5892" s="248"/>
      <x:c r="UMI5892" s="248"/>
      <x:c r="UMJ5892" s="248"/>
      <x:c r="UMK5892" s="248"/>
      <x:c r="UML5892" s="248"/>
      <x:c r="UMM5892" s="248"/>
      <x:c r="UMN5892" s="248"/>
      <x:c r="UMO5892" s="248"/>
      <x:c r="UMP5892" s="248"/>
      <x:c r="UMQ5892" s="248"/>
      <x:c r="UMR5892" s="248"/>
      <x:c r="UMS5892" s="248"/>
      <x:c r="UMT5892" s="248"/>
      <x:c r="UMU5892" s="248"/>
      <x:c r="UMV5892" s="248"/>
      <x:c r="UMW5892" s="248"/>
      <x:c r="UMX5892" s="248"/>
      <x:c r="UMY5892" s="248"/>
      <x:c r="UMZ5892" s="248"/>
      <x:c r="UNA5892" s="248"/>
      <x:c r="UNB5892" s="248"/>
      <x:c r="UNC5892" s="248"/>
      <x:c r="UND5892" s="248"/>
      <x:c r="UNE5892" s="248"/>
      <x:c r="UNF5892" s="248"/>
      <x:c r="UNG5892" s="248"/>
      <x:c r="UNH5892" s="248"/>
      <x:c r="UNI5892" s="248"/>
      <x:c r="UNJ5892" s="248"/>
      <x:c r="UNK5892" s="248"/>
      <x:c r="UNL5892" s="248"/>
      <x:c r="UNM5892" s="248"/>
      <x:c r="UNN5892" s="248"/>
      <x:c r="UNO5892" s="248"/>
      <x:c r="UNP5892" s="248"/>
      <x:c r="UNQ5892" s="248"/>
      <x:c r="UNR5892" s="248"/>
      <x:c r="UNS5892" s="248"/>
      <x:c r="UNT5892" s="248"/>
      <x:c r="UNU5892" s="248"/>
      <x:c r="UNV5892" s="248"/>
      <x:c r="UNW5892" s="248"/>
      <x:c r="UNX5892" s="248"/>
      <x:c r="UNY5892" s="248"/>
      <x:c r="UNZ5892" s="248"/>
      <x:c r="UOA5892" s="248"/>
      <x:c r="UOB5892" s="248"/>
      <x:c r="UOC5892" s="248"/>
      <x:c r="UOD5892" s="248"/>
      <x:c r="UOE5892" s="248"/>
      <x:c r="UOF5892" s="248"/>
      <x:c r="UOG5892" s="248"/>
      <x:c r="UOH5892" s="248"/>
      <x:c r="UOI5892" s="248"/>
      <x:c r="UOJ5892" s="248"/>
      <x:c r="UOK5892" s="248"/>
      <x:c r="UOL5892" s="248"/>
      <x:c r="UOM5892" s="248"/>
      <x:c r="UON5892" s="248"/>
      <x:c r="UOO5892" s="248"/>
      <x:c r="UOP5892" s="248"/>
      <x:c r="UOQ5892" s="248"/>
      <x:c r="UOR5892" s="248"/>
      <x:c r="UOS5892" s="248"/>
      <x:c r="UOT5892" s="248"/>
      <x:c r="UOU5892" s="248"/>
      <x:c r="UOV5892" s="248"/>
      <x:c r="UOW5892" s="248"/>
      <x:c r="UOX5892" s="248"/>
      <x:c r="UOY5892" s="248"/>
      <x:c r="UOZ5892" s="248"/>
      <x:c r="UPA5892" s="248"/>
      <x:c r="UPB5892" s="248"/>
      <x:c r="UPC5892" s="248"/>
      <x:c r="UPD5892" s="248"/>
      <x:c r="UPE5892" s="248"/>
      <x:c r="UPF5892" s="248"/>
      <x:c r="UPG5892" s="248"/>
      <x:c r="UPH5892" s="248"/>
      <x:c r="UPI5892" s="248"/>
      <x:c r="UPJ5892" s="248"/>
      <x:c r="UPK5892" s="248"/>
      <x:c r="UPL5892" s="248"/>
      <x:c r="UPM5892" s="248"/>
      <x:c r="UPN5892" s="248"/>
      <x:c r="UPO5892" s="248"/>
      <x:c r="UPP5892" s="248"/>
      <x:c r="UPQ5892" s="248"/>
      <x:c r="UPR5892" s="248"/>
      <x:c r="UPS5892" s="248"/>
      <x:c r="UPT5892" s="248"/>
      <x:c r="UPU5892" s="248"/>
      <x:c r="UPV5892" s="248"/>
      <x:c r="UPW5892" s="248"/>
      <x:c r="UPX5892" s="248"/>
      <x:c r="UPY5892" s="248"/>
      <x:c r="UPZ5892" s="248"/>
      <x:c r="UQA5892" s="248"/>
      <x:c r="UQB5892" s="248"/>
      <x:c r="UQC5892" s="248"/>
      <x:c r="UQD5892" s="248"/>
      <x:c r="UQE5892" s="248"/>
      <x:c r="UQF5892" s="248"/>
      <x:c r="UQG5892" s="248"/>
      <x:c r="UQH5892" s="248"/>
      <x:c r="UQI5892" s="248"/>
      <x:c r="UQJ5892" s="248"/>
      <x:c r="UQK5892" s="248"/>
      <x:c r="UQL5892" s="248"/>
      <x:c r="UQM5892" s="248"/>
      <x:c r="UQN5892" s="248"/>
      <x:c r="UQO5892" s="248"/>
      <x:c r="UQP5892" s="248"/>
      <x:c r="UQQ5892" s="248"/>
      <x:c r="UQR5892" s="248"/>
      <x:c r="UQS5892" s="248"/>
      <x:c r="UQT5892" s="248"/>
      <x:c r="UQU5892" s="248"/>
      <x:c r="UQV5892" s="248"/>
      <x:c r="UQW5892" s="248"/>
      <x:c r="UQX5892" s="248"/>
      <x:c r="UQY5892" s="248"/>
      <x:c r="UQZ5892" s="248"/>
      <x:c r="URA5892" s="248"/>
      <x:c r="URB5892" s="248"/>
      <x:c r="URC5892" s="248"/>
      <x:c r="URD5892" s="248"/>
      <x:c r="URE5892" s="248"/>
      <x:c r="URF5892" s="248"/>
      <x:c r="URG5892" s="248"/>
      <x:c r="URH5892" s="248"/>
      <x:c r="URI5892" s="248"/>
      <x:c r="URJ5892" s="248"/>
      <x:c r="URK5892" s="248"/>
      <x:c r="URL5892" s="248"/>
      <x:c r="URM5892" s="248"/>
      <x:c r="URN5892" s="248"/>
      <x:c r="URO5892" s="248"/>
      <x:c r="URP5892" s="248"/>
      <x:c r="URQ5892" s="248"/>
      <x:c r="URR5892" s="248"/>
      <x:c r="URS5892" s="248"/>
      <x:c r="URT5892" s="248"/>
      <x:c r="URU5892" s="248"/>
      <x:c r="URV5892" s="248"/>
      <x:c r="URW5892" s="248"/>
      <x:c r="URX5892" s="248"/>
      <x:c r="URY5892" s="248"/>
      <x:c r="URZ5892" s="248"/>
      <x:c r="USA5892" s="248"/>
      <x:c r="USB5892" s="248"/>
      <x:c r="USC5892" s="248"/>
      <x:c r="USD5892" s="248"/>
      <x:c r="USE5892" s="248"/>
      <x:c r="USF5892" s="248"/>
      <x:c r="USG5892" s="248"/>
      <x:c r="USH5892" s="248"/>
      <x:c r="USI5892" s="248"/>
      <x:c r="USJ5892" s="248"/>
      <x:c r="USK5892" s="248"/>
      <x:c r="USL5892" s="248"/>
      <x:c r="USM5892" s="248"/>
      <x:c r="USN5892" s="248"/>
      <x:c r="USO5892" s="248"/>
      <x:c r="USP5892" s="248"/>
      <x:c r="USQ5892" s="248"/>
      <x:c r="USR5892" s="248"/>
      <x:c r="USS5892" s="248"/>
      <x:c r="UST5892" s="248"/>
      <x:c r="USU5892" s="248"/>
      <x:c r="USV5892" s="248"/>
      <x:c r="USW5892" s="248"/>
      <x:c r="USX5892" s="248"/>
      <x:c r="USY5892" s="248"/>
      <x:c r="USZ5892" s="248"/>
      <x:c r="UTA5892" s="248"/>
      <x:c r="UTB5892" s="248"/>
      <x:c r="UTC5892" s="248"/>
      <x:c r="UTD5892" s="248"/>
      <x:c r="UTE5892" s="248"/>
      <x:c r="UTF5892" s="248"/>
      <x:c r="UTG5892" s="248"/>
      <x:c r="UTH5892" s="248"/>
      <x:c r="UTI5892" s="248"/>
      <x:c r="UTJ5892" s="248"/>
      <x:c r="UTK5892" s="248"/>
      <x:c r="UTL5892" s="248"/>
      <x:c r="UTM5892" s="248"/>
      <x:c r="UTN5892" s="248"/>
      <x:c r="UTO5892" s="248"/>
      <x:c r="UTP5892" s="248"/>
      <x:c r="UTQ5892" s="248"/>
      <x:c r="UTR5892" s="248"/>
      <x:c r="UTS5892" s="248"/>
      <x:c r="UTT5892" s="248"/>
      <x:c r="UTU5892" s="248"/>
      <x:c r="UTV5892" s="248"/>
      <x:c r="UTW5892" s="248"/>
      <x:c r="UTX5892" s="248"/>
      <x:c r="UTY5892" s="248"/>
      <x:c r="UTZ5892" s="248"/>
      <x:c r="UUA5892" s="248"/>
      <x:c r="UUB5892" s="248"/>
      <x:c r="UUC5892" s="248"/>
      <x:c r="UUD5892" s="248"/>
      <x:c r="UUE5892" s="248"/>
      <x:c r="UUF5892" s="248"/>
      <x:c r="UUG5892" s="248"/>
      <x:c r="UUH5892" s="248"/>
      <x:c r="UUI5892" s="248"/>
      <x:c r="UUJ5892" s="248"/>
      <x:c r="UUK5892" s="248"/>
      <x:c r="UUL5892" s="248"/>
      <x:c r="UUM5892" s="248"/>
      <x:c r="UUN5892" s="248"/>
      <x:c r="UUO5892" s="248"/>
      <x:c r="UUP5892" s="248"/>
      <x:c r="UUQ5892" s="248"/>
      <x:c r="UUR5892" s="248"/>
      <x:c r="UUS5892" s="248"/>
      <x:c r="UUT5892" s="248"/>
      <x:c r="UUU5892" s="248"/>
      <x:c r="UUV5892" s="248"/>
      <x:c r="UUW5892" s="248"/>
      <x:c r="UUX5892" s="248"/>
      <x:c r="UUY5892" s="248"/>
      <x:c r="UUZ5892" s="248"/>
      <x:c r="UVA5892" s="248"/>
      <x:c r="UVB5892" s="248"/>
      <x:c r="UVC5892" s="248"/>
      <x:c r="UVD5892" s="248"/>
      <x:c r="UVE5892" s="248"/>
      <x:c r="UVF5892" s="248"/>
      <x:c r="UVG5892" s="248"/>
      <x:c r="UVH5892" s="248"/>
      <x:c r="UVI5892" s="248"/>
      <x:c r="UVJ5892" s="248"/>
      <x:c r="UVK5892" s="248"/>
      <x:c r="UVL5892" s="248"/>
      <x:c r="UVM5892" s="248"/>
      <x:c r="UVN5892" s="248"/>
      <x:c r="UVO5892" s="248"/>
      <x:c r="UVP5892" s="248"/>
      <x:c r="UVQ5892" s="248"/>
      <x:c r="UVR5892" s="248"/>
      <x:c r="UVS5892" s="248"/>
      <x:c r="UVT5892" s="248"/>
      <x:c r="UVU5892" s="248"/>
      <x:c r="UVV5892" s="248"/>
      <x:c r="UVW5892" s="248"/>
      <x:c r="UVX5892" s="248"/>
      <x:c r="UVY5892" s="248"/>
      <x:c r="UVZ5892" s="248"/>
      <x:c r="UWA5892" s="248"/>
      <x:c r="UWB5892" s="248"/>
      <x:c r="UWC5892" s="248"/>
      <x:c r="UWD5892" s="248"/>
      <x:c r="UWE5892" s="248"/>
      <x:c r="UWF5892" s="248"/>
      <x:c r="UWG5892" s="248"/>
      <x:c r="UWH5892" s="248"/>
      <x:c r="UWI5892" s="248"/>
      <x:c r="UWJ5892" s="248"/>
      <x:c r="UWK5892" s="248"/>
      <x:c r="UWL5892" s="248"/>
      <x:c r="UWM5892" s="248"/>
      <x:c r="UWN5892" s="248"/>
      <x:c r="UWO5892" s="248"/>
      <x:c r="UWP5892" s="248"/>
      <x:c r="UWQ5892" s="248"/>
      <x:c r="UWR5892" s="248"/>
      <x:c r="UWS5892" s="248"/>
      <x:c r="UWT5892" s="248"/>
      <x:c r="UWU5892" s="248"/>
      <x:c r="UWV5892" s="248"/>
      <x:c r="UWW5892" s="248"/>
      <x:c r="UWX5892" s="248"/>
      <x:c r="UWY5892" s="248"/>
      <x:c r="UWZ5892" s="248"/>
      <x:c r="UXA5892" s="248"/>
      <x:c r="UXB5892" s="248"/>
      <x:c r="UXC5892" s="248"/>
      <x:c r="UXD5892" s="248"/>
      <x:c r="UXE5892" s="248"/>
      <x:c r="UXF5892" s="248"/>
      <x:c r="UXG5892" s="248"/>
      <x:c r="UXH5892" s="248"/>
      <x:c r="UXI5892" s="248"/>
      <x:c r="UXJ5892" s="248"/>
      <x:c r="UXK5892" s="248"/>
      <x:c r="UXL5892" s="248"/>
      <x:c r="UXM5892" s="248"/>
      <x:c r="UXN5892" s="248"/>
      <x:c r="UXO5892" s="248"/>
      <x:c r="UXP5892" s="248"/>
      <x:c r="UXQ5892" s="248"/>
      <x:c r="UXR5892" s="248"/>
      <x:c r="UXS5892" s="248"/>
      <x:c r="UXT5892" s="248"/>
      <x:c r="UXU5892" s="248"/>
      <x:c r="UXV5892" s="248"/>
      <x:c r="UXW5892" s="248"/>
      <x:c r="UXX5892" s="248"/>
      <x:c r="UXY5892" s="248"/>
      <x:c r="UXZ5892" s="248"/>
      <x:c r="UYA5892" s="248"/>
      <x:c r="UYB5892" s="248"/>
      <x:c r="UYC5892" s="248"/>
      <x:c r="UYD5892" s="248"/>
      <x:c r="UYE5892" s="248"/>
      <x:c r="UYF5892" s="248"/>
      <x:c r="UYG5892" s="248"/>
      <x:c r="UYH5892" s="248"/>
      <x:c r="UYI5892" s="248"/>
      <x:c r="UYJ5892" s="248"/>
      <x:c r="UYK5892" s="248"/>
      <x:c r="UYL5892" s="248"/>
      <x:c r="UYM5892" s="248"/>
      <x:c r="UYN5892" s="248"/>
      <x:c r="UYO5892" s="248"/>
      <x:c r="UYP5892" s="248"/>
      <x:c r="UYQ5892" s="248"/>
      <x:c r="UYR5892" s="248"/>
      <x:c r="UYS5892" s="248"/>
      <x:c r="UYT5892" s="248"/>
      <x:c r="UYU5892" s="248"/>
      <x:c r="UYV5892" s="248"/>
      <x:c r="UYW5892" s="248"/>
      <x:c r="UYX5892" s="248"/>
      <x:c r="UYY5892" s="248"/>
      <x:c r="UYZ5892" s="248"/>
      <x:c r="UZA5892" s="248"/>
      <x:c r="UZB5892" s="248"/>
      <x:c r="UZC5892" s="248"/>
      <x:c r="UZD5892" s="248"/>
      <x:c r="UZE5892" s="248"/>
      <x:c r="UZF5892" s="248"/>
      <x:c r="UZG5892" s="248"/>
      <x:c r="UZH5892" s="248"/>
      <x:c r="UZI5892" s="248"/>
      <x:c r="UZJ5892" s="248"/>
      <x:c r="UZK5892" s="248"/>
      <x:c r="UZL5892" s="248"/>
      <x:c r="UZM5892" s="248"/>
      <x:c r="UZN5892" s="248"/>
      <x:c r="UZO5892" s="248"/>
      <x:c r="UZP5892" s="248"/>
      <x:c r="UZQ5892" s="248"/>
      <x:c r="UZR5892" s="248"/>
      <x:c r="UZS5892" s="248"/>
      <x:c r="UZT5892" s="248"/>
      <x:c r="UZU5892" s="248"/>
      <x:c r="UZV5892" s="248"/>
      <x:c r="UZW5892" s="248"/>
      <x:c r="UZX5892" s="248"/>
      <x:c r="UZY5892" s="248"/>
      <x:c r="UZZ5892" s="248"/>
      <x:c r="VAA5892" s="248"/>
      <x:c r="VAB5892" s="248"/>
      <x:c r="VAC5892" s="248"/>
      <x:c r="VAD5892" s="248"/>
      <x:c r="VAE5892" s="248"/>
      <x:c r="VAF5892" s="248"/>
      <x:c r="VAG5892" s="248"/>
      <x:c r="VAH5892" s="248"/>
      <x:c r="VAI5892" s="248"/>
      <x:c r="VAJ5892" s="248"/>
      <x:c r="VAK5892" s="248"/>
      <x:c r="VAL5892" s="248"/>
      <x:c r="VAM5892" s="248"/>
      <x:c r="VAN5892" s="248"/>
      <x:c r="VAO5892" s="248"/>
      <x:c r="VAP5892" s="248"/>
      <x:c r="VAQ5892" s="248"/>
      <x:c r="VAR5892" s="248"/>
      <x:c r="VAS5892" s="248"/>
      <x:c r="VAT5892" s="248"/>
      <x:c r="VAU5892" s="248"/>
      <x:c r="VAV5892" s="248"/>
      <x:c r="VAW5892" s="248"/>
      <x:c r="VAX5892" s="248"/>
      <x:c r="VAY5892" s="248"/>
      <x:c r="VAZ5892" s="248"/>
      <x:c r="VBA5892" s="248"/>
      <x:c r="VBB5892" s="248"/>
      <x:c r="VBC5892" s="248"/>
      <x:c r="VBD5892" s="248"/>
      <x:c r="VBE5892" s="248"/>
      <x:c r="VBF5892" s="248"/>
      <x:c r="VBG5892" s="248"/>
      <x:c r="VBH5892" s="248"/>
      <x:c r="VBI5892" s="248"/>
      <x:c r="VBJ5892" s="248"/>
      <x:c r="VBK5892" s="248"/>
      <x:c r="VBL5892" s="248"/>
      <x:c r="VBM5892" s="248"/>
      <x:c r="VBN5892" s="248"/>
      <x:c r="VBO5892" s="248"/>
      <x:c r="VBP5892" s="248"/>
      <x:c r="VBQ5892" s="248"/>
      <x:c r="VBR5892" s="248"/>
      <x:c r="VBS5892" s="248"/>
      <x:c r="VBT5892" s="248"/>
      <x:c r="VBU5892" s="248"/>
      <x:c r="VBV5892" s="248"/>
      <x:c r="VBW5892" s="248"/>
      <x:c r="VBX5892" s="248"/>
      <x:c r="VBY5892" s="248"/>
      <x:c r="VBZ5892" s="248"/>
      <x:c r="VCA5892" s="248"/>
      <x:c r="VCB5892" s="248"/>
      <x:c r="VCC5892" s="248"/>
      <x:c r="VCD5892" s="248"/>
      <x:c r="VCE5892" s="248"/>
      <x:c r="VCF5892" s="248"/>
      <x:c r="VCG5892" s="248"/>
      <x:c r="VCH5892" s="248"/>
      <x:c r="VCI5892" s="248"/>
      <x:c r="VCJ5892" s="248"/>
      <x:c r="VCK5892" s="248"/>
      <x:c r="VCL5892" s="248"/>
      <x:c r="VCM5892" s="248"/>
      <x:c r="VCN5892" s="248"/>
      <x:c r="VCO5892" s="248"/>
      <x:c r="VCP5892" s="248"/>
      <x:c r="VCQ5892" s="248"/>
      <x:c r="VCR5892" s="248"/>
      <x:c r="VCS5892" s="248"/>
      <x:c r="VCT5892" s="248"/>
      <x:c r="VCU5892" s="248"/>
      <x:c r="VCV5892" s="248"/>
      <x:c r="VCW5892" s="248"/>
      <x:c r="VCX5892" s="248"/>
      <x:c r="VCY5892" s="248"/>
      <x:c r="VCZ5892" s="248"/>
      <x:c r="VDA5892" s="248"/>
      <x:c r="VDB5892" s="248"/>
      <x:c r="VDC5892" s="248"/>
      <x:c r="VDD5892" s="248"/>
      <x:c r="VDE5892" s="248"/>
      <x:c r="VDF5892" s="248"/>
      <x:c r="VDG5892" s="248"/>
      <x:c r="VDH5892" s="248"/>
      <x:c r="VDI5892" s="248"/>
      <x:c r="VDJ5892" s="248"/>
      <x:c r="VDK5892" s="248"/>
      <x:c r="VDL5892" s="248"/>
      <x:c r="VDM5892" s="248"/>
      <x:c r="VDN5892" s="248"/>
      <x:c r="VDO5892" s="248"/>
      <x:c r="VDP5892" s="248"/>
      <x:c r="VDQ5892" s="248"/>
      <x:c r="VDR5892" s="248"/>
      <x:c r="VDS5892" s="248"/>
      <x:c r="VDT5892" s="248"/>
      <x:c r="VDU5892" s="248"/>
      <x:c r="VDV5892" s="248"/>
      <x:c r="VDW5892" s="248"/>
      <x:c r="VDX5892" s="248"/>
      <x:c r="VDY5892" s="248"/>
      <x:c r="VDZ5892" s="248"/>
      <x:c r="VEA5892" s="248"/>
      <x:c r="VEB5892" s="248"/>
      <x:c r="VEC5892" s="248"/>
      <x:c r="VED5892" s="248"/>
      <x:c r="VEE5892" s="248"/>
      <x:c r="VEF5892" s="248"/>
      <x:c r="VEG5892" s="248"/>
      <x:c r="VEH5892" s="248"/>
      <x:c r="VEI5892" s="248"/>
      <x:c r="VEJ5892" s="248"/>
      <x:c r="VEK5892" s="248"/>
      <x:c r="VEL5892" s="248"/>
      <x:c r="VEM5892" s="248"/>
      <x:c r="VEN5892" s="248"/>
      <x:c r="VEO5892" s="248"/>
      <x:c r="VEP5892" s="248"/>
      <x:c r="VEQ5892" s="248"/>
      <x:c r="VER5892" s="248"/>
      <x:c r="VES5892" s="248"/>
      <x:c r="VET5892" s="248"/>
      <x:c r="VEU5892" s="248"/>
      <x:c r="VEV5892" s="248"/>
      <x:c r="VEW5892" s="248"/>
      <x:c r="VEX5892" s="248"/>
      <x:c r="VEY5892" s="248"/>
      <x:c r="VEZ5892" s="248"/>
      <x:c r="VFA5892" s="248"/>
      <x:c r="VFB5892" s="248"/>
      <x:c r="VFC5892" s="248"/>
      <x:c r="VFD5892" s="248"/>
      <x:c r="VFE5892" s="248"/>
      <x:c r="VFF5892" s="248"/>
      <x:c r="VFG5892" s="248"/>
      <x:c r="VFH5892" s="248"/>
      <x:c r="VFI5892" s="248"/>
      <x:c r="VFJ5892" s="248"/>
      <x:c r="VFK5892" s="248"/>
      <x:c r="VFL5892" s="248"/>
      <x:c r="VFM5892" s="248"/>
      <x:c r="VFN5892" s="248"/>
      <x:c r="VFO5892" s="248"/>
      <x:c r="VFP5892" s="248"/>
      <x:c r="VFQ5892" s="248"/>
      <x:c r="VFR5892" s="248"/>
      <x:c r="VFS5892" s="248"/>
      <x:c r="VFT5892" s="248"/>
      <x:c r="VFU5892" s="248"/>
      <x:c r="VFV5892" s="248"/>
      <x:c r="VFW5892" s="248"/>
      <x:c r="VFX5892" s="248"/>
      <x:c r="VFY5892" s="248"/>
      <x:c r="VFZ5892" s="248"/>
      <x:c r="VGA5892" s="248"/>
      <x:c r="VGB5892" s="248"/>
      <x:c r="VGC5892" s="248"/>
      <x:c r="VGD5892" s="248"/>
      <x:c r="VGE5892" s="248"/>
      <x:c r="VGF5892" s="248"/>
      <x:c r="VGG5892" s="248"/>
      <x:c r="VGH5892" s="248"/>
      <x:c r="VGI5892" s="248"/>
      <x:c r="VGJ5892" s="248"/>
      <x:c r="VGK5892" s="248"/>
      <x:c r="VGL5892" s="248"/>
      <x:c r="VGM5892" s="248"/>
      <x:c r="VGN5892" s="248"/>
      <x:c r="VGO5892" s="248"/>
      <x:c r="VGP5892" s="248"/>
      <x:c r="VGQ5892" s="248"/>
      <x:c r="VGR5892" s="248"/>
      <x:c r="VGS5892" s="248"/>
      <x:c r="VGT5892" s="248"/>
      <x:c r="VGU5892" s="248"/>
      <x:c r="VGV5892" s="248"/>
      <x:c r="VGW5892" s="248"/>
      <x:c r="VGX5892" s="248"/>
      <x:c r="VGY5892" s="248"/>
      <x:c r="VGZ5892" s="248"/>
      <x:c r="VHA5892" s="248"/>
      <x:c r="VHB5892" s="248"/>
      <x:c r="VHC5892" s="248"/>
      <x:c r="VHD5892" s="248"/>
      <x:c r="VHE5892" s="248"/>
      <x:c r="VHF5892" s="248"/>
      <x:c r="VHG5892" s="248"/>
      <x:c r="VHH5892" s="248"/>
      <x:c r="VHI5892" s="248"/>
      <x:c r="VHJ5892" s="248"/>
      <x:c r="VHK5892" s="248"/>
      <x:c r="VHL5892" s="248"/>
      <x:c r="VHM5892" s="248"/>
      <x:c r="VHN5892" s="248"/>
      <x:c r="VHO5892" s="248"/>
      <x:c r="VHP5892" s="248"/>
      <x:c r="VHQ5892" s="248"/>
      <x:c r="VHR5892" s="248"/>
      <x:c r="VHS5892" s="248"/>
      <x:c r="VHT5892" s="248"/>
      <x:c r="VHU5892" s="248"/>
      <x:c r="VHV5892" s="248"/>
      <x:c r="VHW5892" s="248"/>
      <x:c r="VHX5892" s="248"/>
      <x:c r="VHY5892" s="248"/>
      <x:c r="VHZ5892" s="248"/>
      <x:c r="VIA5892" s="248"/>
      <x:c r="VIB5892" s="248"/>
      <x:c r="VIC5892" s="248"/>
      <x:c r="VID5892" s="248"/>
      <x:c r="VIE5892" s="248"/>
      <x:c r="VIF5892" s="248"/>
      <x:c r="VIG5892" s="248"/>
      <x:c r="VIH5892" s="248"/>
      <x:c r="VII5892" s="248"/>
      <x:c r="VIJ5892" s="248"/>
      <x:c r="VIK5892" s="248"/>
      <x:c r="VIL5892" s="248"/>
      <x:c r="VIM5892" s="248"/>
      <x:c r="VIN5892" s="248"/>
      <x:c r="VIO5892" s="248"/>
      <x:c r="VIP5892" s="248"/>
      <x:c r="VIQ5892" s="248"/>
      <x:c r="VIR5892" s="248"/>
      <x:c r="VIS5892" s="248"/>
      <x:c r="VIT5892" s="248"/>
      <x:c r="VIU5892" s="248"/>
      <x:c r="VIV5892" s="248"/>
      <x:c r="VIW5892" s="248"/>
      <x:c r="VIX5892" s="248"/>
      <x:c r="VIY5892" s="248"/>
      <x:c r="VIZ5892" s="248"/>
      <x:c r="VJA5892" s="248"/>
      <x:c r="VJB5892" s="248"/>
      <x:c r="VJC5892" s="248"/>
      <x:c r="VJD5892" s="248"/>
      <x:c r="VJE5892" s="248"/>
      <x:c r="VJF5892" s="248"/>
      <x:c r="VJG5892" s="248"/>
      <x:c r="VJH5892" s="248"/>
      <x:c r="VJI5892" s="248"/>
      <x:c r="VJJ5892" s="248"/>
      <x:c r="VJK5892" s="248"/>
      <x:c r="VJL5892" s="248"/>
      <x:c r="VJM5892" s="248"/>
      <x:c r="VJN5892" s="248"/>
      <x:c r="VJO5892" s="248"/>
      <x:c r="VJP5892" s="248"/>
      <x:c r="VJQ5892" s="248"/>
      <x:c r="VJR5892" s="248"/>
      <x:c r="VJS5892" s="248"/>
      <x:c r="VJT5892" s="248"/>
      <x:c r="VJU5892" s="248"/>
      <x:c r="VJV5892" s="248"/>
      <x:c r="VJW5892" s="248"/>
      <x:c r="VJX5892" s="248"/>
      <x:c r="VJY5892" s="248"/>
      <x:c r="VJZ5892" s="248"/>
      <x:c r="VKA5892" s="248"/>
      <x:c r="VKB5892" s="248"/>
      <x:c r="VKC5892" s="248"/>
      <x:c r="VKD5892" s="248"/>
      <x:c r="VKE5892" s="248"/>
      <x:c r="VKF5892" s="248"/>
      <x:c r="VKG5892" s="248"/>
      <x:c r="VKH5892" s="248"/>
      <x:c r="VKI5892" s="248"/>
      <x:c r="VKJ5892" s="248"/>
      <x:c r="VKK5892" s="248"/>
      <x:c r="VKL5892" s="248"/>
      <x:c r="VKM5892" s="248"/>
      <x:c r="VKN5892" s="248"/>
      <x:c r="VKO5892" s="248"/>
      <x:c r="VKP5892" s="248"/>
      <x:c r="VKQ5892" s="248"/>
      <x:c r="VKR5892" s="248"/>
      <x:c r="VKS5892" s="248"/>
      <x:c r="VKT5892" s="248"/>
      <x:c r="VKU5892" s="248"/>
      <x:c r="VKV5892" s="248"/>
      <x:c r="VKW5892" s="248"/>
      <x:c r="VKX5892" s="248"/>
      <x:c r="VKY5892" s="248"/>
      <x:c r="VKZ5892" s="248"/>
      <x:c r="VLA5892" s="248"/>
      <x:c r="VLB5892" s="248"/>
      <x:c r="VLC5892" s="248"/>
      <x:c r="VLD5892" s="248"/>
      <x:c r="VLE5892" s="248"/>
      <x:c r="VLF5892" s="248"/>
      <x:c r="VLG5892" s="248"/>
      <x:c r="VLH5892" s="248"/>
      <x:c r="VLI5892" s="248"/>
      <x:c r="VLJ5892" s="248"/>
      <x:c r="VLK5892" s="248"/>
      <x:c r="VLL5892" s="248"/>
      <x:c r="VLM5892" s="248"/>
      <x:c r="VLN5892" s="248"/>
      <x:c r="VLO5892" s="248"/>
      <x:c r="VLP5892" s="248"/>
      <x:c r="VLQ5892" s="248"/>
      <x:c r="VLR5892" s="248"/>
      <x:c r="VLS5892" s="248"/>
      <x:c r="VLT5892" s="248"/>
      <x:c r="VLU5892" s="248"/>
      <x:c r="VLV5892" s="248"/>
      <x:c r="VLW5892" s="248"/>
      <x:c r="VLX5892" s="248"/>
      <x:c r="VLY5892" s="248"/>
      <x:c r="VLZ5892" s="248"/>
      <x:c r="VMA5892" s="248"/>
      <x:c r="VMB5892" s="248"/>
      <x:c r="VMC5892" s="248"/>
      <x:c r="VMD5892" s="248"/>
      <x:c r="VME5892" s="248"/>
      <x:c r="VMF5892" s="248"/>
      <x:c r="VMG5892" s="248"/>
      <x:c r="VMH5892" s="248"/>
      <x:c r="VMI5892" s="248"/>
      <x:c r="VMJ5892" s="248"/>
      <x:c r="VMK5892" s="248"/>
      <x:c r="VML5892" s="248"/>
      <x:c r="VMM5892" s="248"/>
      <x:c r="VMN5892" s="248"/>
      <x:c r="VMO5892" s="248"/>
      <x:c r="VMP5892" s="248"/>
      <x:c r="VMQ5892" s="248"/>
      <x:c r="VMR5892" s="248"/>
      <x:c r="VMS5892" s="248"/>
      <x:c r="VMT5892" s="248"/>
      <x:c r="VMU5892" s="248"/>
      <x:c r="VMV5892" s="248"/>
      <x:c r="VMW5892" s="248"/>
      <x:c r="VMX5892" s="248"/>
      <x:c r="VMY5892" s="248"/>
      <x:c r="VMZ5892" s="248"/>
      <x:c r="VNA5892" s="248"/>
      <x:c r="VNB5892" s="248"/>
      <x:c r="VNC5892" s="248"/>
      <x:c r="VND5892" s="248"/>
      <x:c r="VNE5892" s="248"/>
      <x:c r="VNF5892" s="248"/>
      <x:c r="VNG5892" s="248"/>
      <x:c r="VNH5892" s="248"/>
      <x:c r="VNI5892" s="248"/>
      <x:c r="VNJ5892" s="248"/>
      <x:c r="VNK5892" s="248"/>
      <x:c r="VNL5892" s="248"/>
      <x:c r="VNM5892" s="248"/>
      <x:c r="VNN5892" s="248"/>
      <x:c r="VNO5892" s="248"/>
      <x:c r="VNP5892" s="248"/>
      <x:c r="VNQ5892" s="248"/>
      <x:c r="VNR5892" s="248"/>
      <x:c r="VNS5892" s="248"/>
      <x:c r="VNT5892" s="248"/>
      <x:c r="VNU5892" s="248"/>
      <x:c r="VNV5892" s="248"/>
      <x:c r="VNW5892" s="248"/>
      <x:c r="VNX5892" s="248"/>
      <x:c r="VNY5892" s="248"/>
      <x:c r="VNZ5892" s="248"/>
      <x:c r="VOA5892" s="248"/>
      <x:c r="VOB5892" s="248"/>
      <x:c r="VOC5892" s="248"/>
      <x:c r="VOD5892" s="248"/>
      <x:c r="VOE5892" s="248"/>
      <x:c r="VOF5892" s="248"/>
      <x:c r="VOG5892" s="248"/>
      <x:c r="VOH5892" s="248"/>
      <x:c r="VOI5892" s="248"/>
      <x:c r="VOJ5892" s="248"/>
      <x:c r="VOK5892" s="248"/>
      <x:c r="VOL5892" s="248"/>
      <x:c r="VOM5892" s="248"/>
      <x:c r="VON5892" s="248"/>
      <x:c r="VOO5892" s="248"/>
      <x:c r="VOP5892" s="248"/>
      <x:c r="VOQ5892" s="248"/>
      <x:c r="VOR5892" s="248"/>
      <x:c r="VOS5892" s="248"/>
      <x:c r="VOT5892" s="248"/>
      <x:c r="VOU5892" s="248"/>
      <x:c r="VOV5892" s="248"/>
      <x:c r="VOW5892" s="248"/>
      <x:c r="VOX5892" s="248"/>
      <x:c r="VOY5892" s="248"/>
      <x:c r="VOZ5892" s="248"/>
      <x:c r="VPA5892" s="248"/>
      <x:c r="VPB5892" s="248"/>
      <x:c r="VPC5892" s="248"/>
      <x:c r="VPD5892" s="248"/>
      <x:c r="VPE5892" s="248"/>
      <x:c r="VPF5892" s="248"/>
      <x:c r="VPG5892" s="248"/>
      <x:c r="VPH5892" s="248"/>
      <x:c r="VPI5892" s="248"/>
      <x:c r="VPJ5892" s="248"/>
      <x:c r="VPK5892" s="248"/>
      <x:c r="VPL5892" s="248"/>
      <x:c r="VPM5892" s="248"/>
      <x:c r="VPN5892" s="248"/>
      <x:c r="VPO5892" s="248"/>
      <x:c r="VPP5892" s="248"/>
      <x:c r="VPQ5892" s="248"/>
      <x:c r="VPR5892" s="248"/>
      <x:c r="VPS5892" s="248"/>
      <x:c r="VPT5892" s="248"/>
      <x:c r="VPU5892" s="248"/>
      <x:c r="VPV5892" s="248"/>
      <x:c r="VPW5892" s="248"/>
      <x:c r="VPX5892" s="248"/>
      <x:c r="VPY5892" s="248"/>
      <x:c r="VPZ5892" s="248"/>
      <x:c r="VQA5892" s="248"/>
      <x:c r="VQB5892" s="248"/>
      <x:c r="VQC5892" s="248"/>
      <x:c r="VQD5892" s="248"/>
      <x:c r="VQE5892" s="248"/>
      <x:c r="VQF5892" s="248"/>
      <x:c r="VQG5892" s="248"/>
      <x:c r="VQH5892" s="248"/>
      <x:c r="VQI5892" s="248"/>
      <x:c r="VQJ5892" s="248"/>
      <x:c r="VQK5892" s="248"/>
      <x:c r="VQL5892" s="248"/>
      <x:c r="VQM5892" s="248"/>
      <x:c r="VQN5892" s="248"/>
      <x:c r="VQO5892" s="248"/>
      <x:c r="VQP5892" s="248"/>
      <x:c r="VQQ5892" s="248"/>
      <x:c r="VQR5892" s="248"/>
      <x:c r="VQS5892" s="248"/>
      <x:c r="VQT5892" s="248"/>
      <x:c r="VQU5892" s="248"/>
      <x:c r="VQV5892" s="248"/>
      <x:c r="VQW5892" s="248"/>
      <x:c r="VQX5892" s="248"/>
      <x:c r="VQY5892" s="248"/>
      <x:c r="VQZ5892" s="248"/>
      <x:c r="VRA5892" s="248"/>
      <x:c r="VRB5892" s="248"/>
      <x:c r="VRC5892" s="248"/>
      <x:c r="VRD5892" s="248"/>
      <x:c r="VRE5892" s="248"/>
      <x:c r="VRF5892" s="248"/>
      <x:c r="VRG5892" s="248"/>
      <x:c r="VRH5892" s="248"/>
      <x:c r="VRI5892" s="248"/>
      <x:c r="VRJ5892" s="248"/>
      <x:c r="VRK5892" s="248"/>
      <x:c r="VRL5892" s="248"/>
      <x:c r="VRM5892" s="248"/>
      <x:c r="VRN5892" s="248"/>
      <x:c r="VRO5892" s="248"/>
      <x:c r="VRP5892" s="248"/>
      <x:c r="VRQ5892" s="248"/>
      <x:c r="VRR5892" s="248"/>
      <x:c r="VRS5892" s="248"/>
      <x:c r="VRT5892" s="248"/>
      <x:c r="VRU5892" s="248"/>
      <x:c r="VRV5892" s="248"/>
      <x:c r="VRW5892" s="248"/>
      <x:c r="VRX5892" s="248"/>
      <x:c r="VRY5892" s="248"/>
      <x:c r="VRZ5892" s="248"/>
      <x:c r="VSA5892" s="248"/>
      <x:c r="VSB5892" s="248"/>
      <x:c r="VSC5892" s="248"/>
      <x:c r="VSD5892" s="248"/>
      <x:c r="VSE5892" s="248"/>
      <x:c r="VSF5892" s="248"/>
      <x:c r="VSG5892" s="248"/>
      <x:c r="VSH5892" s="248"/>
      <x:c r="VSI5892" s="248"/>
      <x:c r="VSJ5892" s="248"/>
      <x:c r="VSK5892" s="248"/>
      <x:c r="VSL5892" s="248"/>
      <x:c r="VSM5892" s="248"/>
      <x:c r="VSN5892" s="248"/>
      <x:c r="VSO5892" s="248"/>
      <x:c r="VSP5892" s="248"/>
      <x:c r="VSQ5892" s="248"/>
      <x:c r="VSR5892" s="248"/>
      <x:c r="VSS5892" s="248"/>
      <x:c r="VST5892" s="248"/>
      <x:c r="VSU5892" s="248"/>
      <x:c r="VSV5892" s="248"/>
      <x:c r="VSW5892" s="248"/>
      <x:c r="VSX5892" s="248"/>
      <x:c r="VSY5892" s="248"/>
      <x:c r="VSZ5892" s="248"/>
      <x:c r="VTA5892" s="248"/>
      <x:c r="VTB5892" s="248"/>
      <x:c r="VTC5892" s="248"/>
      <x:c r="VTD5892" s="248"/>
      <x:c r="VTE5892" s="248"/>
      <x:c r="VTF5892" s="248"/>
      <x:c r="VTG5892" s="248"/>
      <x:c r="VTH5892" s="248"/>
      <x:c r="VTI5892" s="248"/>
      <x:c r="VTJ5892" s="248"/>
      <x:c r="VTK5892" s="248"/>
      <x:c r="VTL5892" s="248"/>
      <x:c r="VTM5892" s="248"/>
      <x:c r="VTN5892" s="248"/>
      <x:c r="VTO5892" s="248"/>
      <x:c r="VTP5892" s="248"/>
      <x:c r="VTQ5892" s="248"/>
      <x:c r="VTR5892" s="248"/>
      <x:c r="VTS5892" s="248"/>
      <x:c r="VTT5892" s="248"/>
      <x:c r="VTU5892" s="248"/>
      <x:c r="VTV5892" s="248"/>
      <x:c r="VTW5892" s="248"/>
      <x:c r="VTX5892" s="248"/>
      <x:c r="VTY5892" s="248"/>
      <x:c r="VTZ5892" s="248"/>
      <x:c r="VUA5892" s="248"/>
      <x:c r="VUB5892" s="248"/>
      <x:c r="VUC5892" s="248"/>
      <x:c r="VUD5892" s="248"/>
      <x:c r="VUE5892" s="248"/>
      <x:c r="VUF5892" s="248"/>
      <x:c r="VUG5892" s="248"/>
      <x:c r="VUH5892" s="248"/>
      <x:c r="VUI5892" s="248"/>
      <x:c r="VUJ5892" s="248"/>
      <x:c r="VUK5892" s="248"/>
      <x:c r="VUL5892" s="248"/>
      <x:c r="VUM5892" s="248"/>
      <x:c r="VUN5892" s="248"/>
      <x:c r="VUO5892" s="248"/>
      <x:c r="VUP5892" s="248"/>
      <x:c r="VUQ5892" s="248"/>
      <x:c r="VUR5892" s="248"/>
      <x:c r="VUS5892" s="248"/>
      <x:c r="VUT5892" s="248"/>
      <x:c r="VUU5892" s="248"/>
      <x:c r="VUV5892" s="248"/>
      <x:c r="VUW5892" s="248"/>
      <x:c r="VUX5892" s="248"/>
      <x:c r="VUY5892" s="248"/>
      <x:c r="VUZ5892" s="248"/>
      <x:c r="VVA5892" s="248"/>
      <x:c r="VVB5892" s="248"/>
      <x:c r="VVC5892" s="248"/>
      <x:c r="VVD5892" s="248"/>
      <x:c r="VVE5892" s="248"/>
      <x:c r="VVF5892" s="248"/>
      <x:c r="VVG5892" s="248"/>
      <x:c r="VVH5892" s="248"/>
      <x:c r="VVI5892" s="248"/>
      <x:c r="VVJ5892" s="248"/>
      <x:c r="VVK5892" s="248"/>
      <x:c r="VVL5892" s="248"/>
      <x:c r="VVM5892" s="248"/>
      <x:c r="VVN5892" s="248"/>
      <x:c r="VVO5892" s="248"/>
      <x:c r="VVP5892" s="248"/>
      <x:c r="VVQ5892" s="248"/>
      <x:c r="VVR5892" s="248"/>
      <x:c r="VVS5892" s="248"/>
      <x:c r="VVT5892" s="248"/>
      <x:c r="VVU5892" s="248"/>
      <x:c r="VVV5892" s="248"/>
      <x:c r="VVW5892" s="248"/>
      <x:c r="VVX5892" s="248"/>
      <x:c r="VVY5892" s="248"/>
      <x:c r="VVZ5892" s="248"/>
      <x:c r="VWA5892" s="248"/>
      <x:c r="VWB5892" s="248"/>
      <x:c r="VWC5892" s="248"/>
      <x:c r="VWD5892" s="248"/>
      <x:c r="VWE5892" s="248"/>
      <x:c r="VWF5892" s="248"/>
      <x:c r="VWG5892" s="248"/>
      <x:c r="VWH5892" s="248"/>
      <x:c r="VWI5892" s="248"/>
      <x:c r="VWJ5892" s="248"/>
      <x:c r="VWK5892" s="248"/>
      <x:c r="VWL5892" s="248"/>
      <x:c r="VWM5892" s="248"/>
      <x:c r="VWN5892" s="248"/>
      <x:c r="VWO5892" s="248"/>
      <x:c r="VWP5892" s="248"/>
      <x:c r="VWQ5892" s="248"/>
      <x:c r="VWR5892" s="248"/>
      <x:c r="VWS5892" s="248"/>
      <x:c r="VWT5892" s="248"/>
      <x:c r="VWU5892" s="248"/>
      <x:c r="VWV5892" s="248"/>
      <x:c r="VWW5892" s="248"/>
      <x:c r="VWX5892" s="248"/>
      <x:c r="VWY5892" s="248"/>
      <x:c r="VWZ5892" s="248"/>
      <x:c r="VXA5892" s="248"/>
      <x:c r="VXB5892" s="248"/>
      <x:c r="VXC5892" s="248"/>
      <x:c r="VXD5892" s="248"/>
      <x:c r="VXE5892" s="248"/>
      <x:c r="VXF5892" s="248"/>
      <x:c r="VXG5892" s="248"/>
      <x:c r="VXH5892" s="248"/>
      <x:c r="VXI5892" s="248"/>
      <x:c r="VXJ5892" s="248"/>
      <x:c r="VXK5892" s="248"/>
      <x:c r="VXL5892" s="248"/>
      <x:c r="VXM5892" s="248"/>
      <x:c r="VXN5892" s="248"/>
      <x:c r="VXO5892" s="248"/>
      <x:c r="VXP5892" s="248"/>
      <x:c r="VXQ5892" s="248"/>
      <x:c r="VXR5892" s="248"/>
      <x:c r="VXS5892" s="248"/>
      <x:c r="VXT5892" s="248"/>
      <x:c r="VXU5892" s="248"/>
      <x:c r="VXV5892" s="248"/>
      <x:c r="VXW5892" s="248"/>
      <x:c r="VXX5892" s="248"/>
      <x:c r="VXY5892" s="248"/>
      <x:c r="VXZ5892" s="248"/>
      <x:c r="VYA5892" s="248"/>
      <x:c r="VYB5892" s="248"/>
      <x:c r="VYC5892" s="248"/>
      <x:c r="VYD5892" s="248"/>
      <x:c r="VYE5892" s="248"/>
      <x:c r="VYF5892" s="248"/>
      <x:c r="VYG5892" s="248"/>
      <x:c r="VYH5892" s="248"/>
      <x:c r="VYI5892" s="248"/>
      <x:c r="VYJ5892" s="248"/>
      <x:c r="VYK5892" s="248"/>
      <x:c r="VYL5892" s="248"/>
      <x:c r="VYM5892" s="248"/>
      <x:c r="VYN5892" s="248"/>
      <x:c r="VYO5892" s="248"/>
      <x:c r="VYP5892" s="248"/>
      <x:c r="VYQ5892" s="248"/>
      <x:c r="VYR5892" s="248"/>
      <x:c r="VYS5892" s="248"/>
      <x:c r="VYT5892" s="248"/>
      <x:c r="VYU5892" s="248"/>
      <x:c r="VYV5892" s="248"/>
      <x:c r="VYW5892" s="248"/>
      <x:c r="VYX5892" s="248"/>
      <x:c r="VYY5892" s="248"/>
      <x:c r="VYZ5892" s="248"/>
      <x:c r="VZA5892" s="248"/>
      <x:c r="VZB5892" s="248"/>
      <x:c r="VZC5892" s="248"/>
      <x:c r="VZD5892" s="248"/>
      <x:c r="VZE5892" s="248"/>
      <x:c r="VZF5892" s="248"/>
      <x:c r="VZG5892" s="248"/>
      <x:c r="VZH5892" s="248"/>
      <x:c r="VZI5892" s="248"/>
      <x:c r="VZJ5892" s="248"/>
      <x:c r="VZK5892" s="248"/>
      <x:c r="VZL5892" s="248"/>
      <x:c r="VZM5892" s="248"/>
      <x:c r="VZN5892" s="248"/>
      <x:c r="VZO5892" s="248"/>
      <x:c r="VZP5892" s="248"/>
      <x:c r="VZQ5892" s="248"/>
      <x:c r="VZR5892" s="248"/>
      <x:c r="VZS5892" s="248"/>
      <x:c r="VZT5892" s="248"/>
      <x:c r="VZU5892" s="248"/>
      <x:c r="VZV5892" s="248"/>
      <x:c r="VZW5892" s="248"/>
      <x:c r="VZX5892" s="248"/>
      <x:c r="VZY5892" s="248"/>
      <x:c r="VZZ5892" s="248"/>
      <x:c r="WAA5892" s="248"/>
      <x:c r="WAB5892" s="248"/>
      <x:c r="WAC5892" s="248"/>
      <x:c r="WAD5892" s="248"/>
      <x:c r="WAE5892" s="248"/>
      <x:c r="WAF5892" s="248"/>
      <x:c r="WAG5892" s="248"/>
      <x:c r="WAH5892" s="248"/>
      <x:c r="WAI5892" s="248"/>
      <x:c r="WAJ5892" s="248"/>
      <x:c r="WAK5892" s="248"/>
      <x:c r="WAL5892" s="248"/>
      <x:c r="WAM5892" s="248"/>
      <x:c r="WAN5892" s="248"/>
      <x:c r="WAO5892" s="248"/>
      <x:c r="WAP5892" s="248"/>
      <x:c r="WAQ5892" s="248"/>
      <x:c r="WAR5892" s="248"/>
      <x:c r="WAS5892" s="248"/>
      <x:c r="WAT5892" s="248"/>
      <x:c r="WAU5892" s="248"/>
      <x:c r="WAV5892" s="248"/>
      <x:c r="WAW5892" s="248"/>
      <x:c r="WAX5892" s="248"/>
      <x:c r="WAY5892" s="248"/>
      <x:c r="WAZ5892" s="248"/>
      <x:c r="WBA5892" s="248"/>
      <x:c r="WBB5892" s="248"/>
      <x:c r="WBC5892" s="248"/>
      <x:c r="WBD5892" s="248"/>
      <x:c r="WBE5892" s="248"/>
      <x:c r="WBF5892" s="248"/>
      <x:c r="WBG5892" s="248"/>
      <x:c r="WBH5892" s="248"/>
      <x:c r="WBI5892" s="248"/>
      <x:c r="WBJ5892" s="248"/>
      <x:c r="WBK5892" s="248"/>
      <x:c r="WBL5892" s="248"/>
      <x:c r="WBM5892" s="248"/>
      <x:c r="WBN5892" s="248"/>
      <x:c r="WBO5892" s="248"/>
      <x:c r="WBP5892" s="248"/>
      <x:c r="WBQ5892" s="248"/>
      <x:c r="WBR5892" s="248"/>
      <x:c r="WBS5892" s="248"/>
      <x:c r="WBT5892" s="248"/>
      <x:c r="WBU5892" s="248"/>
      <x:c r="WBV5892" s="248"/>
      <x:c r="WBW5892" s="248"/>
      <x:c r="WBX5892" s="248"/>
      <x:c r="WBY5892" s="248"/>
      <x:c r="WBZ5892" s="248"/>
      <x:c r="WCA5892" s="248"/>
      <x:c r="WCB5892" s="248"/>
      <x:c r="WCC5892" s="248"/>
      <x:c r="WCD5892" s="248"/>
      <x:c r="WCE5892" s="248"/>
      <x:c r="WCF5892" s="248"/>
      <x:c r="WCG5892" s="248"/>
      <x:c r="WCH5892" s="248"/>
      <x:c r="WCI5892" s="248"/>
      <x:c r="WCJ5892" s="248"/>
      <x:c r="WCK5892" s="248"/>
      <x:c r="WCL5892" s="248"/>
      <x:c r="WCM5892" s="248"/>
      <x:c r="WCN5892" s="248"/>
      <x:c r="WCO5892" s="248"/>
      <x:c r="WCP5892" s="248"/>
      <x:c r="WCQ5892" s="248"/>
      <x:c r="WCR5892" s="248"/>
      <x:c r="WCS5892" s="248"/>
      <x:c r="WCT5892" s="248"/>
      <x:c r="WCU5892" s="248"/>
      <x:c r="WCV5892" s="248"/>
      <x:c r="WCW5892" s="248"/>
      <x:c r="WCX5892" s="248"/>
      <x:c r="WCY5892" s="248"/>
      <x:c r="WCZ5892" s="248"/>
      <x:c r="WDA5892" s="248"/>
      <x:c r="WDB5892" s="248"/>
      <x:c r="WDC5892" s="248"/>
      <x:c r="WDD5892" s="248"/>
      <x:c r="WDE5892" s="248"/>
      <x:c r="WDF5892" s="248"/>
      <x:c r="WDG5892" s="248"/>
      <x:c r="WDH5892" s="248"/>
      <x:c r="WDI5892" s="248"/>
      <x:c r="WDJ5892" s="248"/>
      <x:c r="WDK5892" s="248"/>
      <x:c r="WDL5892" s="248"/>
      <x:c r="WDM5892" s="248"/>
      <x:c r="WDN5892" s="248"/>
      <x:c r="WDO5892" s="248"/>
      <x:c r="WDP5892" s="248"/>
      <x:c r="WDQ5892" s="248"/>
      <x:c r="WDR5892" s="248"/>
      <x:c r="WDS5892" s="248"/>
      <x:c r="WDT5892" s="248"/>
      <x:c r="WDU5892" s="248"/>
      <x:c r="WDV5892" s="248"/>
      <x:c r="WDW5892" s="248"/>
      <x:c r="WDX5892" s="248"/>
      <x:c r="WDY5892" s="248"/>
      <x:c r="WDZ5892" s="248"/>
      <x:c r="WEA5892" s="248"/>
      <x:c r="WEB5892" s="248"/>
      <x:c r="WEC5892" s="248"/>
      <x:c r="WED5892" s="248"/>
      <x:c r="WEE5892" s="248"/>
      <x:c r="WEF5892" s="248"/>
      <x:c r="WEG5892" s="248"/>
      <x:c r="WEH5892" s="248"/>
      <x:c r="WEI5892" s="248"/>
      <x:c r="WEJ5892" s="248"/>
      <x:c r="WEK5892" s="248"/>
      <x:c r="WEL5892" s="248"/>
      <x:c r="WEM5892" s="248"/>
      <x:c r="WEN5892" s="248"/>
      <x:c r="WEO5892" s="248"/>
      <x:c r="WEP5892" s="248"/>
      <x:c r="WEQ5892" s="248"/>
      <x:c r="WER5892" s="248"/>
      <x:c r="WES5892" s="248"/>
      <x:c r="WET5892" s="248"/>
      <x:c r="WEU5892" s="248"/>
      <x:c r="WEV5892" s="248"/>
      <x:c r="WEW5892" s="248"/>
      <x:c r="WEX5892" s="248"/>
      <x:c r="WEY5892" s="248"/>
      <x:c r="WEZ5892" s="248"/>
      <x:c r="WFA5892" s="248"/>
      <x:c r="WFB5892" s="248"/>
      <x:c r="WFC5892" s="248"/>
      <x:c r="WFD5892" s="248"/>
      <x:c r="WFE5892" s="248"/>
      <x:c r="WFF5892" s="248"/>
      <x:c r="WFG5892" s="248"/>
      <x:c r="WFH5892" s="248"/>
      <x:c r="WFI5892" s="248"/>
      <x:c r="WFJ5892" s="248"/>
      <x:c r="WFK5892" s="248"/>
      <x:c r="WFL5892" s="248"/>
      <x:c r="WFM5892" s="248"/>
      <x:c r="WFN5892" s="248"/>
      <x:c r="WFO5892" s="248"/>
      <x:c r="WFP5892" s="248"/>
      <x:c r="WFQ5892" s="248"/>
      <x:c r="WFR5892" s="248"/>
      <x:c r="WFS5892" s="248"/>
      <x:c r="WFT5892" s="248"/>
      <x:c r="WFU5892" s="248"/>
      <x:c r="WFV5892" s="248"/>
      <x:c r="WFW5892" s="248"/>
      <x:c r="WFX5892" s="248"/>
      <x:c r="WFY5892" s="248"/>
      <x:c r="WFZ5892" s="248"/>
      <x:c r="WGA5892" s="248"/>
      <x:c r="WGB5892" s="248"/>
      <x:c r="WGC5892" s="248"/>
      <x:c r="WGD5892" s="248"/>
      <x:c r="WGE5892" s="248"/>
      <x:c r="WGF5892" s="248"/>
      <x:c r="WGG5892" s="248"/>
      <x:c r="WGH5892" s="248"/>
      <x:c r="WGI5892" s="248"/>
      <x:c r="WGJ5892" s="248"/>
      <x:c r="WGK5892" s="248"/>
      <x:c r="WGL5892" s="248"/>
      <x:c r="WGM5892" s="248"/>
      <x:c r="WGN5892" s="248"/>
      <x:c r="WGO5892" s="248"/>
      <x:c r="WGP5892" s="248"/>
      <x:c r="WGQ5892" s="248"/>
      <x:c r="WGR5892" s="248"/>
      <x:c r="WGS5892" s="248"/>
      <x:c r="WGT5892" s="248"/>
      <x:c r="WGU5892" s="248"/>
      <x:c r="WGV5892" s="248"/>
      <x:c r="WGW5892" s="248"/>
      <x:c r="WGX5892" s="248"/>
      <x:c r="WGY5892" s="248"/>
      <x:c r="WGZ5892" s="248"/>
      <x:c r="WHA5892" s="248"/>
      <x:c r="WHB5892" s="248"/>
      <x:c r="WHC5892" s="248"/>
      <x:c r="WHD5892" s="248"/>
      <x:c r="WHE5892" s="248"/>
      <x:c r="WHF5892" s="248"/>
      <x:c r="WHG5892" s="248"/>
      <x:c r="WHH5892" s="248"/>
      <x:c r="WHI5892" s="248"/>
      <x:c r="WHJ5892" s="248"/>
      <x:c r="WHK5892" s="248"/>
      <x:c r="WHL5892" s="248"/>
      <x:c r="WHM5892" s="248"/>
      <x:c r="WHN5892" s="248"/>
      <x:c r="WHO5892" s="248"/>
      <x:c r="WHP5892" s="248"/>
      <x:c r="WHQ5892" s="248"/>
      <x:c r="WHR5892" s="248"/>
      <x:c r="WHS5892" s="248"/>
      <x:c r="WHT5892" s="248"/>
      <x:c r="WHU5892" s="248"/>
      <x:c r="WHV5892" s="248"/>
      <x:c r="WHW5892" s="248"/>
      <x:c r="WHX5892" s="248"/>
      <x:c r="WHY5892" s="248"/>
      <x:c r="WHZ5892" s="248"/>
      <x:c r="WIA5892" s="248"/>
      <x:c r="WIB5892" s="248"/>
      <x:c r="WIC5892" s="248"/>
      <x:c r="WID5892" s="248"/>
      <x:c r="WIE5892" s="248"/>
      <x:c r="WIF5892" s="248"/>
      <x:c r="WIG5892" s="248"/>
      <x:c r="WIH5892" s="248"/>
      <x:c r="WII5892" s="248"/>
      <x:c r="WIJ5892" s="248"/>
      <x:c r="WIK5892" s="248"/>
      <x:c r="WIL5892" s="248"/>
      <x:c r="WIM5892" s="248"/>
      <x:c r="WIN5892" s="248"/>
      <x:c r="WIO5892" s="248"/>
      <x:c r="WIP5892" s="248"/>
      <x:c r="WIQ5892" s="248"/>
      <x:c r="WIR5892" s="248"/>
      <x:c r="WIS5892" s="248"/>
      <x:c r="WIT5892" s="248"/>
      <x:c r="WIU5892" s="248"/>
      <x:c r="WIV5892" s="248"/>
      <x:c r="WIW5892" s="248"/>
      <x:c r="WIX5892" s="248"/>
      <x:c r="WIY5892" s="248"/>
      <x:c r="WIZ5892" s="248"/>
      <x:c r="WJA5892" s="248"/>
      <x:c r="WJB5892" s="248"/>
      <x:c r="WJC5892" s="248"/>
      <x:c r="WJD5892" s="248"/>
      <x:c r="WJE5892" s="248"/>
      <x:c r="WJF5892" s="248"/>
      <x:c r="WJG5892" s="248"/>
      <x:c r="WJH5892" s="248"/>
      <x:c r="WJI5892" s="248"/>
      <x:c r="WJJ5892" s="248"/>
      <x:c r="WJK5892" s="248"/>
      <x:c r="WJL5892" s="248"/>
      <x:c r="WJM5892" s="248"/>
      <x:c r="WJN5892" s="248"/>
      <x:c r="WJO5892" s="248"/>
      <x:c r="WJP5892" s="248"/>
      <x:c r="WJQ5892" s="248"/>
      <x:c r="WJR5892" s="248"/>
      <x:c r="WJS5892" s="248"/>
      <x:c r="WJT5892" s="248"/>
      <x:c r="WJU5892" s="248"/>
      <x:c r="WJV5892" s="248"/>
      <x:c r="WJW5892" s="248"/>
      <x:c r="WJX5892" s="248"/>
      <x:c r="WJY5892" s="248"/>
      <x:c r="WJZ5892" s="248"/>
      <x:c r="WKA5892" s="248"/>
      <x:c r="WKB5892" s="248"/>
      <x:c r="WKC5892" s="248"/>
      <x:c r="WKD5892" s="248"/>
      <x:c r="WKE5892" s="248"/>
      <x:c r="WKF5892" s="248"/>
      <x:c r="WKG5892" s="248"/>
      <x:c r="WKH5892" s="248"/>
      <x:c r="WKI5892" s="248"/>
      <x:c r="WKJ5892" s="248"/>
      <x:c r="WKK5892" s="248"/>
      <x:c r="WKL5892" s="248"/>
      <x:c r="WKM5892" s="248"/>
      <x:c r="WKN5892" s="248"/>
      <x:c r="WKO5892" s="248"/>
      <x:c r="WKP5892" s="248"/>
      <x:c r="WKQ5892" s="248"/>
      <x:c r="WKR5892" s="248"/>
      <x:c r="WKS5892" s="248"/>
      <x:c r="WKT5892" s="248"/>
      <x:c r="WKU5892" s="248"/>
      <x:c r="WKV5892" s="248"/>
      <x:c r="WKW5892" s="248"/>
      <x:c r="WKX5892" s="248"/>
      <x:c r="WKY5892" s="248"/>
      <x:c r="WKZ5892" s="248"/>
      <x:c r="WLA5892" s="248"/>
      <x:c r="WLB5892" s="248"/>
      <x:c r="WLC5892" s="248"/>
      <x:c r="WLD5892" s="248"/>
      <x:c r="WLE5892" s="248"/>
      <x:c r="WLF5892" s="248"/>
      <x:c r="WLG5892" s="248"/>
      <x:c r="WLH5892" s="248"/>
      <x:c r="WLI5892" s="248"/>
      <x:c r="WLJ5892" s="248"/>
      <x:c r="WLK5892" s="248"/>
      <x:c r="WLL5892" s="248"/>
      <x:c r="WLM5892" s="248"/>
      <x:c r="WLN5892" s="248"/>
      <x:c r="WLO5892" s="248"/>
      <x:c r="WLP5892" s="248"/>
      <x:c r="WLQ5892" s="248"/>
      <x:c r="WLR5892" s="248"/>
      <x:c r="WLS5892" s="248"/>
      <x:c r="WLT5892" s="248"/>
      <x:c r="WLU5892" s="248"/>
      <x:c r="WLV5892" s="248"/>
      <x:c r="WLW5892" s="248"/>
      <x:c r="WLX5892" s="248"/>
      <x:c r="WLY5892" s="248"/>
      <x:c r="WLZ5892" s="248"/>
      <x:c r="WMA5892" s="248"/>
      <x:c r="WMB5892" s="248"/>
      <x:c r="WMC5892" s="248"/>
      <x:c r="WMD5892" s="248"/>
      <x:c r="WME5892" s="248"/>
      <x:c r="WMF5892" s="248"/>
      <x:c r="WMG5892" s="248"/>
      <x:c r="WMH5892" s="248"/>
      <x:c r="WMI5892" s="248"/>
      <x:c r="WMJ5892" s="248"/>
      <x:c r="WMK5892" s="248"/>
      <x:c r="WML5892" s="248"/>
      <x:c r="WMM5892" s="248"/>
      <x:c r="WMN5892" s="248"/>
      <x:c r="WMO5892" s="248"/>
      <x:c r="WMP5892" s="248"/>
      <x:c r="WMQ5892" s="248"/>
      <x:c r="WMR5892" s="248"/>
      <x:c r="WMS5892" s="248"/>
      <x:c r="WMT5892" s="248"/>
      <x:c r="WMU5892" s="248"/>
      <x:c r="WMV5892" s="248"/>
      <x:c r="WMW5892" s="248"/>
      <x:c r="WMX5892" s="248"/>
      <x:c r="WMY5892" s="248"/>
      <x:c r="WMZ5892" s="248"/>
      <x:c r="WNA5892" s="248"/>
      <x:c r="WNB5892" s="248"/>
      <x:c r="WNC5892" s="248"/>
      <x:c r="WND5892" s="248"/>
      <x:c r="WNE5892" s="248"/>
      <x:c r="WNF5892" s="248"/>
      <x:c r="WNG5892" s="248"/>
      <x:c r="WNH5892" s="248"/>
      <x:c r="WNI5892" s="248"/>
      <x:c r="WNJ5892" s="248"/>
      <x:c r="WNK5892" s="248"/>
      <x:c r="WNL5892" s="248"/>
      <x:c r="WNM5892" s="248"/>
      <x:c r="WNN5892" s="248"/>
      <x:c r="WNO5892" s="248"/>
      <x:c r="WNP5892" s="248"/>
      <x:c r="WNQ5892" s="248"/>
      <x:c r="WNR5892" s="248"/>
      <x:c r="WNS5892" s="248"/>
      <x:c r="WNT5892" s="248"/>
      <x:c r="WNU5892" s="248"/>
      <x:c r="WNV5892" s="248"/>
      <x:c r="WNW5892" s="248"/>
      <x:c r="WNX5892" s="248"/>
      <x:c r="WNY5892" s="248"/>
      <x:c r="WNZ5892" s="248"/>
      <x:c r="WOA5892" s="248"/>
      <x:c r="WOB5892" s="248"/>
      <x:c r="WOC5892" s="248"/>
      <x:c r="WOD5892" s="248"/>
      <x:c r="WOE5892" s="248"/>
      <x:c r="WOF5892" s="248"/>
      <x:c r="WOG5892" s="248"/>
      <x:c r="WOH5892" s="248"/>
      <x:c r="WOI5892" s="248"/>
      <x:c r="WOJ5892" s="248"/>
      <x:c r="WOK5892" s="248"/>
      <x:c r="WOL5892" s="248"/>
      <x:c r="WOM5892" s="248"/>
      <x:c r="WON5892" s="248"/>
      <x:c r="WOO5892" s="248"/>
      <x:c r="WOP5892" s="248"/>
      <x:c r="WOQ5892" s="248"/>
      <x:c r="WOR5892" s="248"/>
      <x:c r="WOS5892" s="248"/>
      <x:c r="WOT5892" s="248"/>
      <x:c r="WOU5892" s="248"/>
      <x:c r="WOV5892" s="248"/>
      <x:c r="WOW5892" s="248"/>
      <x:c r="WOX5892" s="248"/>
      <x:c r="WOY5892" s="248"/>
      <x:c r="WOZ5892" s="248"/>
      <x:c r="WPA5892" s="248"/>
      <x:c r="WPB5892" s="248"/>
      <x:c r="WPC5892" s="248"/>
      <x:c r="WPD5892" s="248"/>
      <x:c r="WPE5892" s="248"/>
      <x:c r="WPF5892" s="248"/>
      <x:c r="WPG5892" s="248"/>
      <x:c r="WPH5892" s="248"/>
      <x:c r="WPI5892" s="248"/>
      <x:c r="WPJ5892" s="248"/>
      <x:c r="WPK5892" s="248"/>
      <x:c r="WPL5892" s="248"/>
      <x:c r="WPM5892" s="248"/>
      <x:c r="WPN5892" s="248"/>
      <x:c r="WPO5892" s="248"/>
      <x:c r="WPP5892" s="248"/>
      <x:c r="WPQ5892" s="248"/>
      <x:c r="WPR5892" s="248"/>
      <x:c r="WPS5892" s="248"/>
      <x:c r="WPT5892" s="248"/>
      <x:c r="WPU5892" s="248"/>
      <x:c r="WPV5892" s="248"/>
      <x:c r="WPW5892" s="248"/>
      <x:c r="WPX5892" s="248"/>
      <x:c r="WPY5892" s="248"/>
      <x:c r="WPZ5892" s="248"/>
      <x:c r="WQA5892" s="248"/>
      <x:c r="WQB5892" s="248"/>
      <x:c r="WQC5892" s="248"/>
      <x:c r="WQD5892" s="248"/>
      <x:c r="WQE5892" s="248"/>
      <x:c r="WQF5892" s="248"/>
      <x:c r="WQG5892" s="248"/>
      <x:c r="WQH5892" s="248"/>
      <x:c r="WQI5892" s="248"/>
      <x:c r="WQJ5892" s="248"/>
      <x:c r="WQK5892" s="248"/>
      <x:c r="WQL5892" s="248"/>
      <x:c r="WQM5892" s="248"/>
      <x:c r="WQN5892" s="248"/>
      <x:c r="WQO5892" s="248"/>
      <x:c r="WQP5892" s="248"/>
      <x:c r="WQQ5892" s="248"/>
      <x:c r="WQR5892" s="248"/>
      <x:c r="WQS5892" s="248"/>
      <x:c r="WQT5892" s="248"/>
      <x:c r="WQU5892" s="248"/>
      <x:c r="WQV5892" s="248"/>
      <x:c r="WQW5892" s="248"/>
      <x:c r="WQX5892" s="248"/>
      <x:c r="WQY5892" s="248"/>
      <x:c r="WQZ5892" s="248"/>
      <x:c r="WRA5892" s="248"/>
      <x:c r="WRB5892" s="248"/>
      <x:c r="WRC5892" s="248"/>
      <x:c r="WRD5892" s="248"/>
      <x:c r="WRE5892" s="248"/>
      <x:c r="WRF5892" s="248"/>
      <x:c r="WRG5892" s="248"/>
      <x:c r="WRH5892" s="248"/>
      <x:c r="WRI5892" s="248"/>
      <x:c r="WRJ5892" s="248"/>
      <x:c r="WRK5892" s="248"/>
      <x:c r="WRL5892" s="248"/>
      <x:c r="WRM5892" s="248"/>
      <x:c r="WRN5892" s="248"/>
      <x:c r="WRO5892" s="248"/>
      <x:c r="WRP5892" s="248"/>
      <x:c r="WRQ5892" s="248"/>
      <x:c r="WRR5892" s="248"/>
      <x:c r="WRS5892" s="248"/>
      <x:c r="WRT5892" s="248"/>
      <x:c r="WRU5892" s="248"/>
      <x:c r="WRV5892" s="248"/>
      <x:c r="WRW5892" s="248"/>
      <x:c r="WRX5892" s="248"/>
      <x:c r="WRY5892" s="248"/>
      <x:c r="WRZ5892" s="248"/>
      <x:c r="WSA5892" s="248"/>
      <x:c r="WSB5892" s="248"/>
      <x:c r="WSC5892" s="248"/>
      <x:c r="WSD5892" s="248"/>
      <x:c r="WSE5892" s="248"/>
      <x:c r="WSF5892" s="248"/>
      <x:c r="WSG5892" s="248"/>
      <x:c r="WSH5892" s="248"/>
      <x:c r="WSI5892" s="248"/>
      <x:c r="WSJ5892" s="248"/>
      <x:c r="WSK5892" s="248"/>
      <x:c r="WSL5892" s="248"/>
      <x:c r="WSM5892" s="248"/>
      <x:c r="WSN5892" s="248"/>
      <x:c r="WSO5892" s="248"/>
      <x:c r="WSP5892" s="248"/>
      <x:c r="WSQ5892" s="248"/>
      <x:c r="WSR5892" s="248"/>
      <x:c r="WSS5892" s="248"/>
      <x:c r="WST5892" s="248"/>
      <x:c r="WSU5892" s="248"/>
      <x:c r="WSV5892" s="248"/>
      <x:c r="WSW5892" s="248"/>
      <x:c r="WSX5892" s="248"/>
      <x:c r="WSY5892" s="248"/>
      <x:c r="WSZ5892" s="248"/>
      <x:c r="WTA5892" s="248"/>
      <x:c r="WTB5892" s="248"/>
      <x:c r="WTC5892" s="248"/>
      <x:c r="WTD5892" s="248"/>
      <x:c r="WTE5892" s="248"/>
      <x:c r="WTF5892" s="248"/>
      <x:c r="WTG5892" s="248"/>
      <x:c r="WTH5892" s="248"/>
      <x:c r="WTI5892" s="248"/>
      <x:c r="WTJ5892" s="248"/>
      <x:c r="WTK5892" s="248"/>
      <x:c r="WTL5892" s="248"/>
      <x:c r="WTM5892" s="248"/>
      <x:c r="WTN5892" s="248"/>
      <x:c r="WTO5892" s="248"/>
      <x:c r="WTP5892" s="248"/>
      <x:c r="WTQ5892" s="248"/>
      <x:c r="WTR5892" s="248"/>
      <x:c r="WTS5892" s="248"/>
      <x:c r="WTT5892" s="248"/>
      <x:c r="WTU5892" s="248"/>
      <x:c r="WTV5892" s="248"/>
      <x:c r="WTW5892" s="248"/>
      <x:c r="WTX5892" s="248"/>
      <x:c r="WTY5892" s="248"/>
      <x:c r="WTZ5892" s="248"/>
      <x:c r="WUA5892" s="248"/>
      <x:c r="WUB5892" s="248"/>
      <x:c r="WUC5892" s="248"/>
      <x:c r="WUD5892" s="248"/>
      <x:c r="WUE5892" s="248"/>
      <x:c r="WUF5892" s="248"/>
      <x:c r="WUG5892" s="248"/>
      <x:c r="WUH5892" s="248"/>
      <x:c r="WUI5892" s="248"/>
      <x:c r="WUJ5892" s="248"/>
      <x:c r="WUK5892" s="248"/>
      <x:c r="WUL5892" s="248"/>
      <x:c r="WUM5892" s="248"/>
      <x:c r="WUN5892" s="248"/>
      <x:c r="WUO5892" s="248"/>
      <x:c r="WUP5892" s="248"/>
      <x:c r="WUQ5892" s="248"/>
      <x:c r="WUR5892" s="248"/>
      <x:c r="WUS5892" s="248"/>
      <x:c r="WUT5892" s="248"/>
      <x:c r="WUU5892" s="248"/>
      <x:c r="WUV5892" s="248"/>
      <x:c r="WUW5892" s="248"/>
      <x:c r="WUX5892" s="248"/>
      <x:c r="WUY5892" s="248"/>
      <x:c r="WUZ5892" s="248"/>
      <x:c r="WVA5892" s="248"/>
      <x:c r="WVB5892" s="248"/>
      <x:c r="WVC5892" s="248"/>
      <x:c r="WVD5892" s="248"/>
      <x:c r="WVE5892" s="248"/>
      <x:c r="WVF5892" s="248"/>
      <x:c r="WVG5892" s="248"/>
      <x:c r="WVH5892" s="248"/>
      <x:c r="WVI5892" s="248"/>
      <x:c r="WVJ5892" s="248"/>
      <x:c r="WVK5892" s="248"/>
      <x:c r="WVL5892" s="248"/>
      <x:c r="WVM5892" s="248"/>
      <x:c r="WVN5892" s="248"/>
      <x:c r="WVO5892" s="248"/>
      <x:c r="WVP5892" s="248"/>
      <x:c r="WVQ5892" s="248"/>
      <x:c r="WVR5892" s="248"/>
      <x:c r="WVS5892" s="248"/>
      <x:c r="WVT5892" s="248"/>
      <x:c r="WVU5892" s="248"/>
      <x:c r="WVV5892" s="248"/>
      <x:c r="WVW5892" s="248"/>
      <x:c r="WVX5892" s="248"/>
      <x:c r="WVY5892" s="248"/>
      <x:c r="WVZ5892" s="248"/>
      <x:c r="WWA5892" s="248"/>
      <x:c r="WWB5892" s="248"/>
      <x:c r="WWC5892" s="248"/>
      <x:c r="WWD5892" s="248"/>
      <x:c r="WWE5892" s="248"/>
      <x:c r="WWF5892" s="248"/>
      <x:c r="WWG5892" s="248"/>
      <x:c r="WWH5892" s="248"/>
      <x:c r="WWI5892" s="248"/>
      <x:c r="WWJ5892" s="248"/>
      <x:c r="WWK5892" s="248"/>
      <x:c r="WWL5892" s="248"/>
      <x:c r="WWM5892" s="248"/>
      <x:c r="WWN5892" s="248"/>
      <x:c r="WWO5892" s="248"/>
      <x:c r="WWP5892" s="248"/>
      <x:c r="WWQ5892" s="248"/>
      <x:c r="WWR5892" s="248"/>
      <x:c r="WWS5892" s="248"/>
      <x:c r="WWT5892" s="248"/>
      <x:c r="WWU5892" s="248"/>
      <x:c r="WWV5892" s="248"/>
      <x:c r="WWW5892" s="248"/>
      <x:c r="WWX5892" s="248"/>
      <x:c r="WWY5892" s="248"/>
      <x:c r="WWZ5892" s="248"/>
      <x:c r="WXA5892" s="248"/>
      <x:c r="WXB5892" s="248"/>
      <x:c r="WXC5892" s="248"/>
      <x:c r="WXD5892" s="248"/>
      <x:c r="WXE5892" s="248"/>
      <x:c r="WXF5892" s="248"/>
      <x:c r="WXG5892" s="248"/>
      <x:c r="WXH5892" s="248"/>
      <x:c r="WXI5892" s="248"/>
      <x:c r="WXJ5892" s="248"/>
      <x:c r="WXK5892" s="248"/>
      <x:c r="WXL5892" s="248"/>
      <x:c r="WXM5892" s="248"/>
      <x:c r="WXN5892" s="248"/>
      <x:c r="WXO5892" s="248"/>
      <x:c r="WXP5892" s="248"/>
      <x:c r="WXQ5892" s="248"/>
      <x:c r="WXR5892" s="248"/>
      <x:c r="WXS5892" s="248"/>
      <x:c r="WXT5892" s="248"/>
      <x:c r="WXU5892" s="248"/>
      <x:c r="WXV5892" s="248"/>
      <x:c r="WXW5892" s="248"/>
      <x:c r="WXX5892" s="248"/>
      <x:c r="WXY5892" s="248"/>
      <x:c r="WXZ5892" s="248"/>
      <x:c r="WYA5892" s="248"/>
      <x:c r="WYB5892" s="248"/>
      <x:c r="WYC5892" s="248"/>
      <x:c r="WYD5892" s="248"/>
      <x:c r="WYE5892" s="248"/>
      <x:c r="WYF5892" s="248"/>
      <x:c r="WYG5892" s="248"/>
      <x:c r="WYH5892" s="248"/>
      <x:c r="WYI5892" s="248"/>
      <x:c r="WYJ5892" s="248"/>
      <x:c r="WYK5892" s="248"/>
      <x:c r="WYL5892" s="248"/>
      <x:c r="WYM5892" s="248"/>
      <x:c r="WYN5892" s="248"/>
      <x:c r="WYO5892" s="248"/>
      <x:c r="WYP5892" s="248"/>
      <x:c r="WYQ5892" s="248"/>
      <x:c r="WYR5892" s="248"/>
      <x:c r="WYS5892" s="248"/>
      <x:c r="WYT5892" s="248"/>
      <x:c r="WYU5892" s="248"/>
      <x:c r="WYV5892" s="248"/>
      <x:c r="WYW5892" s="248"/>
      <x:c r="WYX5892" s="248"/>
      <x:c r="WYY5892" s="248"/>
      <x:c r="WYZ5892" s="248"/>
      <x:c r="WZA5892" s="248"/>
      <x:c r="WZB5892" s="248"/>
      <x:c r="WZC5892" s="248"/>
      <x:c r="WZD5892" s="248"/>
      <x:c r="WZE5892" s="248"/>
      <x:c r="WZF5892" s="248"/>
      <x:c r="WZG5892" s="248"/>
      <x:c r="WZH5892" s="248"/>
      <x:c r="WZI5892" s="248"/>
      <x:c r="WZJ5892" s="248"/>
      <x:c r="WZK5892" s="248"/>
      <x:c r="WZL5892" s="248"/>
      <x:c r="WZM5892" s="248"/>
      <x:c r="WZN5892" s="248"/>
      <x:c r="WZO5892" s="248"/>
      <x:c r="WZP5892" s="248"/>
      <x:c r="WZQ5892" s="248"/>
      <x:c r="WZR5892" s="248"/>
      <x:c r="WZS5892" s="248"/>
      <x:c r="WZT5892" s="248"/>
      <x:c r="WZU5892" s="248"/>
      <x:c r="WZV5892" s="248"/>
      <x:c r="WZW5892" s="248"/>
      <x:c r="WZX5892" s="248"/>
      <x:c r="WZY5892" s="248"/>
      <x:c r="WZZ5892" s="248"/>
      <x:c r="XAA5892" s="248"/>
      <x:c r="XAB5892" s="248"/>
      <x:c r="XAC5892" s="248"/>
      <x:c r="XAD5892" s="248"/>
      <x:c r="XAE5892" s="248"/>
      <x:c r="XAF5892" s="248"/>
      <x:c r="XAG5892" s="248"/>
      <x:c r="XAH5892" s="248"/>
      <x:c r="XAI5892" s="248"/>
      <x:c r="XAJ5892" s="248"/>
      <x:c r="XAK5892" s="248"/>
      <x:c r="XAL5892" s="248"/>
      <x:c r="XAM5892" s="248"/>
      <x:c r="XAN5892" s="248"/>
      <x:c r="XAO5892" s="248"/>
      <x:c r="XAP5892" s="248"/>
      <x:c r="XAQ5892" s="248"/>
      <x:c r="XAR5892" s="248"/>
      <x:c r="XAS5892" s="248"/>
      <x:c r="XAT5892" s="248"/>
      <x:c r="XAU5892" s="248"/>
      <x:c r="XAV5892" s="248"/>
      <x:c r="XAW5892" s="248"/>
      <x:c r="XAX5892" s="248"/>
      <x:c r="XAY5892" s="248"/>
      <x:c r="XAZ5892" s="248"/>
      <x:c r="XBA5892" s="248"/>
      <x:c r="XBB5892" s="248"/>
      <x:c r="XBC5892" s="248"/>
      <x:c r="XBD5892" s="248"/>
      <x:c r="XBE5892" s="248"/>
      <x:c r="XBF5892" s="248"/>
      <x:c r="XBG5892" s="248"/>
      <x:c r="XBH5892" s="248"/>
      <x:c r="XBI5892" s="248"/>
      <x:c r="XBJ5892" s="248"/>
      <x:c r="XBK5892" s="248"/>
      <x:c r="XBL5892" s="248"/>
      <x:c r="XBM5892" s="248"/>
      <x:c r="XBN5892" s="248"/>
      <x:c r="XBO5892" s="248"/>
      <x:c r="XBP5892" s="248"/>
      <x:c r="XBQ5892" s="248"/>
      <x:c r="XBR5892" s="248"/>
      <x:c r="XBS5892" s="248"/>
      <x:c r="XBT5892" s="248"/>
      <x:c r="XBU5892" s="248"/>
      <x:c r="XBV5892" s="248"/>
      <x:c r="XBW5892" s="248"/>
      <x:c r="XBX5892" s="248"/>
      <x:c r="XBY5892" s="248"/>
      <x:c r="XBZ5892" s="248"/>
      <x:c r="XCA5892" s="248"/>
      <x:c r="XCB5892" s="248"/>
      <x:c r="XCC5892" s="248"/>
      <x:c r="XCD5892" s="248"/>
      <x:c r="XCE5892" s="248"/>
      <x:c r="XCF5892" s="248"/>
      <x:c r="XCG5892" s="248"/>
      <x:c r="XCH5892" s="248"/>
      <x:c r="XCI5892" s="248"/>
      <x:c r="XCJ5892" s="248"/>
      <x:c r="XCK5892" s="248"/>
      <x:c r="XCL5892" s="248"/>
      <x:c r="XCM5892" s="248"/>
      <x:c r="XCN5892" s="248"/>
      <x:c r="XCO5892" s="248"/>
      <x:c r="XCP5892" s="248"/>
      <x:c r="XCQ5892" s="248"/>
      <x:c r="XCR5892" s="248"/>
      <x:c r="XCS5892" s="248"/>
      <x:c r="XCT5892" s="248"/>
      <x:c r="XCU5892" s="248"/>
      <x:c r="XCV5892" s="248"/>
      <x:c r="XCW5892" s="248"/>
      <x:c r="XCX5892" s="248"/>
      <x:c r="XCY5892" s="248"/>
      <x:c r="XCZ5892" s="248"/>
      <x:c r="XDA5892" s="248"/>
      <x:c r="XDB5892" s="248"/>
      <x:c r="XDC5892" s="248"/>
      <x:c r="XDD5892" s="248"/>
      <x:c r="XDE5892" s="248"/>
      <x:c r="XDF5892" s="248"/>
      <x:c r="XDG5892" s="248"/>
      <x:c r="XDH5892" s="248"/>
      <x:c r="XDI5892" s="248"/>
      <x:c r="XDJ5892" s="248"/>
      <x:c r="XDK5892" s="248"/>
      <x:c r="XDL5892" s="248"/>
      <x:c r="XDM5892" s="248"/>
      <x:c r="XDN5892" s="248"/>
      <x:c r="XDO5892" s="248"/>
      <x:c r="XDP5892" s="248"/>
      <x:c r="XDQ5892" s="248"/>
      <x:c r="XDR5892" s="248"/>
      <x:c r="XDS5892" s="248"/>
      <x:c r="XDT5892" s="248"/>
      <x:c r="XDU5892" s="248"/>
      <x:c r="XDV5892" s="248"/>
      <x:c r="XDW5892" s="248"/>
      <x:c r="XDX5892" s="248"/>
      <x:c r="XDY5892" s="248"/>
      <x:c r="XDZ5892" s="248"/>
      <x:c r="XEA5892" s="248"/>
      <x:c r="XEB5892" s="248"/>
      <x:c r="XEC5892" s="248"/>
      <x:c r="XED5892" s="248"/>
      <x:c r="XEE5892" s="248"/>
      <x:c r="XEF5892" s="248"/>
      <x:c r="XEG5892" s="248"/>
      <x:c r="XEH5892" s="248"/>
      <x:c r="XEI5892" s="248"/>
      <x:c r="XEJ5892" s="248"/>
      <x:c r="XEK5892" s="248"/>
      <x:c r="XEL5892" s="248"/>
      <x:c r="XEM5892" s="248"/>
      <x:c r="XEN5892" s="248"/>
      <x:c r="XEO5892" s="248"/>
      <x:c r="XEP5892" s="248"/>
      <x:c r="XEQ5892" s="248"/>
      <x:c r="XER5892" s="248"/>
      <x:c r="XES5892" s="248"/>
      <x:c r="XET5892" s="248"/>
      <x:c r="XEU5892" s="248"/>
      <x:c r="XEV5892" s="248"/>
      <x:c r="XEW5892" s="248"/>
      <x:c r="XEX5892" s="248"/>
      <x:c r="XEY5892" s="248"/>
      <x:c r="XEZ5892" s="248"/>
      <x:c r="XFA5892" s="248"/>
      <x:c r="XFB5892" s="248"/>
      <x:c r="XFC5892" s="248"/>
      <x:c r="XFD5892" s="248"/>
    </x:row>
    <x:row r="5893" spans="1:43" s="6" customFormat="1">
      <x:c r="A5893" s="386">
        <x:v>469452</x:v>
      </x:c>
      <x:c r="B5893" s="6">
        <x:v>1375</x:v>
      </x:c>
      <x:c r="C5893" s="6">
        <x:f>35/30</x:f>
        <x:v>1.16666666666667</x:v>
      </x:c>
      <x:c r="G5893" s="6">
        <x:v>1</x:v>
      </x:c>
      <x:c r="I5893" s="6" t="s">
        <x:v>746</x:v>
      </x:c>
      <x:c r="AG5893" s="93">
        <x:v>1</x:v>
      </x:c>
      <x:c r="AL5893" s="171"/>
      <x:c r="AM5893" s="171"/>
      <x:c r="AN5893" s="171"/>
      <x:c r="AO5893" s="171"/>
      <x:c r="AP5893" s="171"/>
      <x:c r="AQ5893" s="171"/>
    </x:row>
    <x:row r="5894" spans="1:43" s="6" customFormat="1">
      <x:c r="A5894" s="386">
        <x:v>469453</x:v>
      </x:c>
      <x:c r="B5894" s="6">
        <x:v>1375</x:v>
      </x:c>
      <x:c r="C5894" s="6">
        <x:f>C5893+0.18</x:f>
        <x:v>1.34666666666667</x:v>
      </x:c>
      <x:c r="G5894" s="6">
        <x:v>1</x:v>
      </x:c>
      <x:c r="I5894" s="6" t="s">
        <x:v>746</x:v>
      </x:c>
      <x:c r="AG5894" s="93">
        <x:v>1</x:v>
      </x:c>
      <x:c r="AL5894" s="171"/>
      <x:c r="AM5894" s="171"/>
      <x:c r="AN5894" s="171"/>
      <x:c r="AO5894" s="171"/>
      <x:c r="AP5894" s="171"/>
      <x:c r="AQ5894" s="171"/>
    </x:row>
    <x:row r="5895" spans="1:43" s="6" customFormat="1">
      <x:c r="A5895" s="386">
        <x:v>469454</x:v>
      </x:c>
      <x:c r="B5895" s="6">
        <x:v>1375</x:v>
      </x:c>
      <x:c r="C5895" s="6">
        <x:f>C5894+0.18</x:f>
        <x:v>1.52666666666667</x:v>
      </x:c>
      <x:c r="G5895" s="6">
        <x:v>1</x:v>
      </x:c>
      <x:c r="I5895" s="6" t="s">
        <x:v>746</x:v>
      </x:c>
      <x:c r="AG5895" s="93">
        <x:v>1</x:v>
      </x:c>
      <x:c r="AL5895" s="171"/>
      <x:c r="AM5895" s="171"/>
      <x:c r="AN5895" s="171"/>
      <x:c r="AO5895" s="171"/>
      <x:c r="AP5895" s="171"/>
      <x:c r="AQ5895" s="171"/>
    </x:row>
    <x:row r="5896" spans="1:43" s="6" customFormat="1">
      <x:c r="A5896" s="386">
        <x:v>469455</x:v>
      </x:c>
      <x:c r="B5896" s="6">
        <x:v>1375</x:v>
      </x:c>
      <x:c r="C5896" s="6">
        <x:f>C5895+0.18</x:f>
        <x:v>1.70666666666667</x:v>
      </x:c>
      <x:c r="G5896" s="6">
        <x:v>1</x:v>
      </x:c>
      <x:c r="I5896" s="6" t="s">
        <x:v>746</x:v>
      </x:c>
      <x:c r="AG5896" s="93">
        <x:v>1</x:v>
      </x:c>
      <x:c r="AL5896" s="171"/>
      <x:c r="AM5896" s="171"/>
      <x:c r="AN5896" s="171"/>
      <x:c r="AO5896" s="171"/>
      <x:c r="AP5896" s="171"/>
      <x:c r="AQ5896" s="171"/>
    </x:row>
    <x:row r="5897" spans="1:43" s="6" customFormat="1">
      <x:c r="A5897" s="386">
        <x:v>469456</x:v>
      </x:c>
      <x:c r="B5897" s="6">
        <x:v>1375</x:v>
      </x:c>
      <x:c r="C5897" s="6">
        <x:f>C5896+0.18</x:f>
        <x:v>1.88666666666667</x:v>
      </x:c>
      <x:c r="G5897" s="6">
        <x:v>1</x:v>
      </x:c>
      <x:c r="I5897" s="6" t="s">
        <x:v>746</x:v>
      </x:c>
      <x:c r="AG5897" s="93">
        <x:v>1</x:v>
      </x:c>
      <x:c r="AL5897" s="171"/>
      <x:c r="AM5897" s="171"/>
      <x:c r="AN5897" s="171"/>
      <x:c r="AO5897" s="171"/>
      <x:c r="AP5897" s="171"/>
      <x:c r="AQ5897" s="171"/>
    </x:row>
    <x:row r="5898" spans="1:16384" s="1" customFormat="1">
      <x:c r="A5898" s="248">
        <x:v>469457</x:v>
      </x:c>
      <x:c r="B5898" s="248">
        <x:v>1376</x:v>
      </x:c>
      <x:c r="C5898" s="248">
        <x:f>34/30</x:f>
        <x:v>1.13333333333333</x:v>
      </x:c>
      <x:c r="D5898" s="248"/>
      <x:c r="E5898" s="248"/>
      <x:c r="F5898" s="248"/>
      <x:c r="G5898" s="248">
        <x:v>1</x:v>
      </x:c>
      <x:c r="H5898" s="248"/>
      <x:c r="I5898" s="248" t="s">
        <x:v>100</x:v>
      </x:c>
      <x:c r="J5898" s="248"/>
      <x:c r="K5898" s="248"/>
      <x:c r="L5898" s="248"/>
      <x:c r="M5898" s="248"/>
      <x:c r="N5898" s="248"/>
      <x:c r="O5898" s="248"/>
      <x:c r="P5898" s="248"/>
      <x:c r="Q5898" s="248"/>
      <x:c r="R5898" s="248"/>
      <x:c r="S5898" s="248"/>
      <x:c r="T5898" s="248"/>
      <x:c r="U5898" s="248"/>
      <x:c r="V5898" s="248"/>
      <x:c r="W5898" s="248"/>
      <x:c r="X5898" s="248"/>
      <x:c r="Y5898" s="248"/>
      <x:c r="Z5898" s="248"/>
      <x:c r="AA5898" s="248"/>
      <x:c r="AB5898" s="248"/>
      <x:c r="AC5898" s="248"/>
      <x:c r="AD5898" s="248"/>
      <x:c r="AE5898" s="248"/>
      <x:c r="AF5898" s="248"/>
      <x:c r="AG5898" s="248">
        <x:v>2</x:v>
      </x:c>
      <x:c r="AH5898" s="248"/>
      <x:c r="AI5898" s="248"/>
      <x:c r="AJ5898" s="248"/>
      <x:c r="AK5898" s="248"/>
      <x:c r="AL5898" s="248"/>
      <x:c r="AM5898" s="248"/>
      <x:c r="AN5898" s="248"/>
      <x:c r="AO5898" s="248"/>
      <x:c r="AP5898" s="248"/>
      <x:c r="AQ5898" s="248"/>
      <x:c r="AR5898" s="248"/>
      <x:c r="AS5898" s="248"/>
      <x:c r="AT5898" s="248"/>
      <x:c r="AU5898" s="248"/>
      <x:c r="AV5898" s="248"/>
      <x:c r="AW5898" s="248"/>
      <x:c r="AX5898" s="248"/>
      <x:c r="AY5898" s="248"/>
      <x:c r="AZ5898" s="248"/>
      <x:c r="BA5898" s="248"/>
      <x:c r="BB5898" s="248"/>
      <x:c r="BC5898" s="248"/>
      <x:c r="BD5898" s="248"/>
      <x:c r="BE5898" s="248"/>
      <x:c r="BF5898" s="248"/>
      <x:c r="BG5898" s="248"/>
      <x:c r="BH5898" s="248"/>
      <x:c r="BI5898" s="248"/>
      <x:c r="BJ5898" s="248"/>
      <x:c r="BK5898" s="248"/>
      <x:c r="BL5898" s="248"/>
      <x:c r="BM5898" s="248"/>
      <x:c r="BN5898" s="248"/>
      <x:c r="BO5898" s="248"/>
      <x:c r="BP5898" s="248"/>
      <x:c r="BQ5898" s="248"/>
      <x:c r="BR5898" s="248"/>
      <x:c r="BS5898" s="248"/>
      <x:c r="BT5898" s="248"/>
      <x:c r="BU5898" s="248"/>
      <x:c r="BV5898" s="248"/>
      <x:c r="BW5898" s="248"/>
      <x:c r="BX5898" s="248"/>
      <x:c r="BY5898" s="248"/>
      <x:c r="BZ5898" s="248"/>
      <x:c r="CA5898" s="248"/>
      <x:c r="CB5898" s="248"/>
      <x:c r="CC5898" s="248"/>
      <x:c r="CD5898" s="248"/>
      <x:c r="CE5898" s="248"/>
      <x:c r="CF5898" s="248"/>
      <x:c r="CG5898" s="248"/>
      <x:c r="CH5898" s="248"/>
      <x:c r="CI5898" s="248"/>
      <x:c r="CJ5898" s="248"/>
      <x:c r="CK5898" s="248"/>
      <x:c r="CL5898" s="248"/>
      <x:c r="CM5898" s="248"/>
      <x:c r="CN5898" s="248"/>
      <x:c r="CO5898" s="248"/>
      <x:c r="CP5898" s="248"/>
      <x:c r="CQ5898" s="248"/>
      <x:c r="CR5898" s="248"/>
      <x:c r="CS5898" s="248"/>
      <x:c r="CT5898" s="248"/>
      <x:c r="CU5898" s="248"/>
      <x:c r="CV5898" s="248"/>
      <x:c r="CW5898" s="248"/>
      <x:c r="CX5898" s="248"/>
      <x:c r="CY5898" s="248"/>
      <x:c r="CZ5898" s="248"/>
      <x:c r="DA5898" s="248"/>
      <x:c r="DB5898" s="248"/>
      <x:c r="DC5898" s="248"/>
      <x:c r="DD5898" s="248"/>
      <x:c r="DE5898" s="248"/>
      <x:c r="DF5898" s="248"/>
      <x:c r="DG5898" s="248"/>
      <x:c r="DH5898" s="248"/>
      <x:c r="DI5898" s="248"/>
      <x:c r="DJ5898" s="248"/>
      <x:c r="DK5898" s="248"/>
      <x:c r="DL5898" s="248"/>
      <x:c r="DM5898" s="248"/>
      <x:c r="DN5898" s="248"/>
      <x:c r="DO5898" s="248"/>
      <x:c r="DP5898" s="248"/>
      <x:c r="DQ5898" s="248"/>
      <x:c r="DR5898" s="248"/>
      <x:c r="DS5898" s="248"/>
      <x:c r="DT5898" s="248"/>
      <x:c r="DU5898" s="248"/>
      <x:c r="DV5898" s="248"/>
      <x:c r="DW5898" s="248"/>
      <x:c r="DX5898" s="248"/>
      <x:c r="DY5898" s="248"/>
      <x:c r="DZ5898" s="248"/>
      <x:c r="EA5898" s="248"/>
      <x:c r="EB5898" s="248"/>
      <x:c r="EC5898" s="248"/>
      <x:c r="ED5898" s="248"/>
      <x:c r="EE5898" s="248"/>
      <x:c r="EF5898" s="248"/>
      <x:c r="EG5898" s="248"/>
      <x:c r="EH5898" s="248"/>
      <x:c r="EI5898" s="248"/>
      <x:c r="EJ5898" s="248"/>
      <x:c r="EK5898" s="248"/>
      <x:c r="EL5898" s="248"/>
      <x:c r="EM5898" s="248"/>
      <x:c r="EN5898" s="248"/>
      <x:c r="EO5898" s="248"/>
      <x:c r="EP5898" s="248"/>
      <x:c r="EQ5898" s="248"/>
      <x:c r="ER5898" s="248"/>
      <x:c r="ES5898" s="248"/>
      <x:c r="ET5898" s="248"/>
      <x:c r="EU5898" s="248"/>
      <x:c r="EV5898" s="248"/>
      <x:c r="EW5898" s="248"/>
      <x:c r="EX5898" s="248"/>
      <x:c r="EY5898" s="248"/>
      <x:c r="EZ5898" s="248"/>
      <x:c r="FA5898" s="248"/>
      <x:c r="FB5898" s="248"/>
      <x:c r="FC5898" s="248"/>
      <x:c r="FD5898" s="248"/>
      <x:c r="FE5898" s="248"/>
      <x:c r="FF5898" s="248"/>
      <x:c r="FG5898" s="248"/>
      <x:c r="FH5898" s="248"/>
      <x:c r="FI5898" s="248"/>
      <x:c r="FJ5898" s="248"/>
      <x:c r="FK5898" s="248"/>
      <x:c r="FL5898" s="248"/>
      <x:c r="FM5898" s="248"/>
      <x:c r="FN5898" s="248"/>
      <x:c r="FO5898" s="248"/>
      <x:c r="FP5898" s="248"/>
      <x:c r="FQ5898" s="248"/>
      <x:c r="FR5898" s="248"/>
      <x:c r="FS5898" s="248"/>
      <x:c r="FT5898" s="248"/>
      <x:c r="FU5898" s="248"/>
      <x:c r="FV5898" s="248"/>
      <x:c r="FW5898" s="248"/>
      <x:c r="FX5898" s="248"/>
      <x:c r="FY5898" s="248"/>
      <x:c r="FZ5898" s="248"/>
      <x:c r="GA5898" s="248"/>
      <x:c r="GB5898" s="248"/>
      <x:c r="GC5898" s="248"/>
      <x:c r="GD5898" s="248"/>
      <x:c r="GE5898" s="248"/>
      <x:c r="GF5898" s="248"/>
      <x:c r="GG5898" s="248"/>
      <x:c r="GH5898" s="248"/>
      <x:c r="GI5898" s="248"/>
      <x:c r="GJ5898" s="248"/>
      <x:c r="GK5898" s="248"/>
      <x:c r="GL5898" s="248"/>
      <x:c r="GM5898" s="248"/>
      <x:c r="GN5898" s="248"/>
      <x:c r="GO5898" s="248"/>
      <x:c r="GP5898" s="248"/>
      <x:c r="GQ5898" s="248"/>
      <x:c r="GR5898" s="248"/>
      <x:c r="GS5898" s="248"/>
      <x:c r="GT5898" s="248"/>
      <x:c r="GU5898" s="248"/>
      <x:c r="GV5898" s="248"/>
      <x:c r="GW5898" s="248"/>
      <x:c r="GX5898" s="248"/>
      <x:c r="GY5898" s="248"/>
      <x:c r="GZ5898" s="248"/>
      <x:c r="HA5898" s="248"/>
      <x:c r="HB5898" s="248"/>
      <x:c r="HC5898" s="248"/>
      <x:c r="HD5898" s="248"/>
      <x:c r="HE5898" s="248"/>
      <x:c r="HF5898" s="248"/>
      <x:c r="HG5898" s="248"/>
      <x:c r="HH5898" s="248"/>
      <x:c r="HI5898" s="248"/>
      <x:c r="HJ5898" s="248"/>
      <x:c r="HK5898" s="248"/>
      <x:c r="HL5898" s="248"/>
      <x:c r="HM5898" s="248"/>
      <x:c r="HN5898" s="248"/>
      <x:c r="HO5898" s="248"/>
      <x:c r="HP5898" s="248"/>
      <x:c r="HQ5898" s="248"/>
      <x:c r="HR5898" s="248"/>
      <x:c r="HS5898" s="248"/>
      <x:c r="HT5898" s="248"/>
      <x:c r="HU5898" s="248"/>
      <x:c r="HV5898" s="248"/>
      <x:c r="HW5898" s="248"/>
      <x:c r="HX5898" s="248"/>
      <x:c r="HY5898" s="248"/>
      <x:c r="HZ5898" s="248"/>
      <x:c r="IA5898" s="248"/>
      <x:c r="IB5898" s="248"/>
      <x:c r="IC5898" s="248"/>
      <x:c r="ID5898" s="248"/>
      <x:c r="IE5898" s="248"/>
      <x:c r="IF5898" s="248"/>
      <x:c r="IG5898" s="248"/>
      <x:c r="IH5898" s="248"/>
      <x:c r="II5898" s="248"/>
      <x:c r="IJ5898" s="248"/>
      <x:c r="IK5898" s="248"/>
      <x:c r="IL5898" s="248"/>
      <x:c r="IM5898" s="248"/>
      <x:c r="IN5898" s="248"/>
      <x:c r="IO5898" s="248"/>
      <x:c r="IP5898" s="248"/>
      <x:c r="IQ5898" s="248"/>
      <x:c r="IR5898" s="248"/>
      <x:c r="IS5898" s="248"/>
      <x:c r="IT5898" s="248"/>
      <x:c r="IU5898" s="248"/>
      <x:c r="IV5898" s="248"/>
      <x:c r="IW5898" s="248"/>
      <x:c r="IX5898" s="248"/>
      <x:c r="IY5898" s="248"/>
      <x:c r="IZ5898" s="248"/>
      <x:c r="JA5898" s="248"/>
      <x:c r="JB5898" s="248"/>
      <x:c r="JC5898" s="248"/>
      <x:c r="JD5898" s="248"/>
      <x:c r="JE5898" s="248"/>
      <x:c r="JF5898" s="248"/>
      <x:c r="JG5898" s="248"/>
      <x:c r="JH5898" s="248"/>
      <x:c r="JI5898" s="248"/>
      <x:c r="JJ5898" s="248"/>
      <x:c r="JK5898" s="248"/>
      <x:c r="JL5898" s="248"/>
      <x:c r="JM5898" s="248"/>
      <x:c r="JN5898" s="248"/>
      <x:c r="JO5898" s="248"/>
      <x:c r="JP5898" s="248"/>
      <x:c r="JQ5898" s="248"/>
      <x:c r="JR5898" s="248"/>
      <x:c r="JS5898" s="248"/>
      <x:c r="JT5898" s="248"/>
      <x:c r="JU5898" s="248"/>
      <x:c r="JV5898" s="248"/>
      <x:c r="JW5898" s="248"/>
      <x:c r="JX5898" s="248"/>
      <x:c r="JY5898" s="248"/>
      <x:c r="JZ5898" s="248"/>
      <x:c r="KA5898" s="248"/>
      <x:c r="KB5898" s="248"/>
      <x:c r="KC5898" s="248"/>
      <x:c r="KD5898" s="248"/>
      <x:c r="KE5898" s="248"/>
      <x:c r="KF5898" s="248"/>
      <x:c r="KG5898" s="248"/>
      <x:c r="KH5898" s="248"/>
      <x:c r="KI5898" s="248"/>
      <x:c r="KJ5898" s="248"/>
      <x:c r="KK5898" s="248"/>
      <x:c r="KL5898" s="248"/>
      <x:c r="KM5898" s="248"/>
      <x:c r="KN5898" s="248"/>
      <x:c r="KO5898" s="248"/>
      <x:c r="KP5898" s="248"/>
      <x:c r="KQ5898" s="248"/>
      <x:c r="KR5898" s="248"/>
      <x:c r="KS5898" s="248"/>
      <x:c r="KT5898" s="248"/>
      <x:c r="KU5898" s="248"/>
      <x:c r="KV5898" s="248"/>
      <x:c r="KW5898" s="248"/>
      <x:c r="KX5898" s="248"/>
      <x:c r="KY5898" s="248"/>
      <x:c r="KZ5898" s="248"/>
      <x:c r="LA5898" s="248"/>
      <x:c r="LB5898" s="248"/>
      <x:c r="LC5898" s="248"/>
      <x:c r="LD5898" s="248"/>
      <x:c r="LE5898" s="248"/>
      <x:c r="LF5898" s="248"/>
      <x:c r="LG5898" s="248"/>
      <x:c r="LH5898" s="248"/>
      <x:c r="LI5898" s="248"/>
      <x:c r="LJ5898" s="248"/>
      <x:c r="LK5898" s="248"/>
      <x:c r="LL5898" s="248"/>
      <x:c r="LM5898" s="248"/>
      <x:c r="LN5898" s="248"/>
      <x:c r="LO5898" s="248"/>
      <x:c r="LP5898" s="248"/>
      <x:c r="LQ5898" s="248"/>
      <x:c r="LR5898" s="248"/>
      <x:c r="LS5898" s="248"/>
      <x:c r="LT5898" s="248"/>
      <x:c r="LU5898" s="248"/>
      <x:c r="LV5898" s="248"/>
      <x:c r="LW5898" s="248"/>
      <x:c r="LX5898" s="248"/>
      <x:c r="LY5898" s="248"/>
      <x:c r="LZ5898" s="248"/>
      <x:c r="MA5898" s="248"/>
      <x:c r="MB5898" s="248"/>
      <x:c r="MC5898" s="248"/>
      <x:c r="MD5898" s="248"/>
      <x:c r="ME5898" s="248"/>
      <x:c r="MF5898" s="248"/>
      <x:c r="MG5898" s="248"/>
      <x:c r="MH5898" s="248"/>
      <x:c r="MI5898" s="248"/>
      <x:c r="MJ5898" s="248"/>
      <x:c r="MK5898" s="248"/>
      <x:c r="ML5898" s="248"/>
      <x:c r="MM5898" s="248"/>
      <x:c r="MN5898" s="248"/>
      <x:c r="MO5898" s="248"/>
      <x:c r="MP5898" s="248"/>
      <x:c r="MQ5898" s="248"/>
      <x:c r="MR5898" s="248"/>
      <x:c r="MS5898" s="248"/>
      <x:c r="MT5898" s="248"/>
      <x:c r="MU5898" s="248"/>
      <x:c r="MV5898" s="248"/>
      <x:c r="MW5898" s="248"/>
      <x:c r="MX5898" s="248"/>
      <x:c r="MY5898" s="248"/>
      <x:c r="MZ5898" s="248"/>
      <x:c r="NA5898" s="248"/>
      <x:c r="NB5898" s="248"/>
      <x:c r="NC5898" s="248"/>
      <x:c r="ND5898" s="248"/>
      <x:c r="NE5898" s="248"/>
      <x:c r="NF5898" s="248"/>
      <x:c r="NG5898" s="248"/>
      <x:c r="NH5898" s="248"/>
      <x:c r="NI5898" s="248"/>
      <x:c r="NJ5898" s="248"/>
      <x:c r="NK5898" s="248"/>
      <x:c r="NL5898" s="248"/>
      <x:c r="NM5898" s="248"/>
      <x:c r="NN5898" s="248"/>
      <x:c r="NO5898" s="248"/>
      <x:c r="NP5898" s="248"/>
      <x:c r="NQ5898" s="248"/>
      <x:c r="NR5898" s="248"/>
      <x:c r="NS5898" s="248"/>
      <x:c r="NT5898" s="248"/>
      <x:c r="NU5898" s="248"/>
      <x:c r="NV5898" s="248"/>
      <x:c r="NW5898" s="248"/>
      <x:c r="NX5898" s="248"/>
      <x:c r="NY5898" s="248"/>
      <x:c r="NZ5898" s="248"/>
      <x:c r="OA5898" s="248"/>
      <x:c r="OB5898" s="248"/>
      <x:c r="OC5898" s="248"/>
      <x:c r="OD5898" s="248"/>
      <x:c r="OE5898" s="248"/>
      <x:c r="OF5898" s="248"/>
      <x:c r="OG5898" s="248"/>
      <x:c r="OH5898" s="248"/>
      <x:c r="OI5898" s="248"/>
      <x:c r="OJ5898" s="248"/>
      <x:c r="OK5898" s="248"/>
      <x:c r="OL5898" s="248"/>
      <x:c r="OM5898" s="248"/>
      <x:c r="ON5898" s="248"/>
      <x:c r="OO5898" s="248"/>
      <x:c r="OP5898" s="248"/>
      <x:c r="OQ5898" s="248"/>
      <x:c r="OR5898" s="248"/>
      <x:c r="OS5898" s="248"/>
      <x:c r="OT5898" s="248"/>
      <x:c r="OU5898" s="248"/>
      <x:c r="OV5898" s="248"/>
      <x:c r="OW5898" s="248"/>
      <x:c r="OX5898" s="248"/>
      <x:c r="OY5898" s="248"/>
      <x:c r="OZ5898" s="248"/>
      <x:c r="PA5898" s="248"/>
      <x:c r="PB5898" s="248"/>
      <x:c r="PC5898" s="248"/>
      <x:c r="PD5898" s="248"/>
      <x:c r="PE5898" s="248"/>
      <x:c r="PF5898" s="248"/>
      <x:c r="PG5898" s="248"/>
      <x:c r="PH5898" s="248"/>
      <x:c r="PI5898" s="248"/>
      <x:c r="PJ5898" s="248"/>
      <x:c r="PK5898" s="248"/>
      <x:c r="PL5898" s="248"/>
      <x:c r="PM5898" s="248"/>
      <x:c r="PN5898" s="248"/>
      <x:c r="PO5898" s="248"/>
      <x:c r="PP5898" s="248"/>
      <x:c r="PQ5898" s="248"/>
      <x:c r="PR5898" s="248"/>
      <x:c r="PS5898" s="248"/>
      <x:c r="PT5898" s="248"/>
      <x:c r="PU5898" s="248"/>
      <x:c r="PV5898" s="248"/>
      <x:c r="PW5898" s="248"/>
      <x:c r="PX5898" s="248"/>
      <x:c r="PY5898" s="248"/>
      <x:c r="PZ5898" s="248"/>
      <x:c r="QA5898" s="248"/>
      <x:c r="QB5898" s="248"/>
      <x:c r="QC5898" s="248"/>
      <x:c r="QD5898" s="248"/>
      <x:c r="QE5898" s="248"/>
      <x:c r="QF5898" s="248"/>
      <x:c r="QG5898" s="248"/>
      <x:c r="QH5898" s="248"/>
      <x:c r="QI5898" s="248"/>
      <x:c r="QJ5898" s="248"/>
      <x:c r="QK5898" s="248"/>
      <x:c r="QL5898" s="248"/>
      <x:c r="QM5898" s="248"/>
      <x:c r="QN5898" s="248"/>
      <x:c r="QO5898" s="248"/>
      <x:c r="QP5898" s="248"/>
      <x:c r="QQ5898" s="248"/>
      <x:c r="QR5898" s="248"/>
      <x:c r="QS5898" s="248"/>
      <x:c r="QT5898" s="248"/>
      <x:c r="QU5898" s="248"/>
      <x:c r="QV5898" s="248"/>
      <x:c r="QW5898" s="248"/>
      <x:c r="QX5898" s="248"/>
      <x:c r="QY5898" s="248"/>
      <x:c r="QZ5898" s="248"/>
      <x:c r="RA5898" s="248"/>
      <x:c r="RB5898" s="248"/>
      <x:c r="RC5898" s="248"/>
      <x:c r="RD5898" s="248"/>
      <x:c r="RE5898" s="248"/>
      <x:c r="RF5898" s="248"/>
      <x:c r="RG5898" s="248"/>
      <x:c r="RH5898" s="248"/>
      <x:c r="RI5898" s="248"/>
      <x:c r="RJ5898" s="248"/>
      <x:c r="RK5898" s="248"/>
      <x:c r="RL5898" s="248"/>
      <x:c r="RM5898" s="248"/>
      <x:c r="RN5898" s="248"/>
      <x:c r="RO5898" s="248"/>
      <x:c r="RP5898" s="248"/>
      <x:c r="RQ5898" s="248"/>
      <x:c r="RR5898" s="248"/>
      <x:c r="RS5898" s="248"/>
      <x:c r="RT5898" s="248"/>
      <x:c r="RU5898" s="248"/>
      <x:c r="RV5898" s="248"/>
      <x:c r="RW5898" s="248"/>
      <x:c r="RX5898" s="248"/>
      <x:c r="RY5898" s="248"/>
      <x:c r="RZ5898" s="248"/>
      <x:c r="SA5898" s="248"/>
      <x:c r="SB5898" s="248"/>
      <x:c r="SC5898" s="248"/>
      <x:c r="SD5898" s="248"/>
      <x:c r="SE5898" s="248"/>
      <x:c r="SF5898" s="248"/>
      <x:c r="SG5898" s="248"/>
      <x:c r="SH5898" s="248"/>
      <x:c r="SI5898" s="248"/>
      <x:c r="SJ5898" s="248"/>
      <x:c r="SK5898" s="248"/>
      <x:c r="SL5898" s="248"/>
      <x:c r="SM5898" s="248"/>
      <x:c r="SN5898" s="248"/>
      <x:c r="SO5898" s="248"/>
      <x:c r="SP5898" s="248"/>
      <x:c r="SQ5898" s="248"/>
      <x:c r="SR5898" s="248"/>
      <x:c r="SS5898" s="248"/>
      <x:c r="ST5898" s="248"/>
      <x:c r="SU5898" s="248"/>
      <x:c r="SV5898" s="248"/>
      <x:c r="SW5898" s="248"/>
      <x:c r="SX5898" s="248"/>
      <x:c r="SY5898" s="248"/>
      <x:c r="SZ5898" s="248"/>
      <x:c r="TA5898" s="248"/>
      <x:c r="TB5898" s="248"/>
      <x:c r="TC5898" s="248"/>
      <x:c r="TD5898" s="248"/>
      <x:c r="TE5898" s="248"/>
      <x:c r="TF5898" s="248"/>
      <x:c r="TG5898" s="248"/>
      <x:c r="TH5898" s="248"/>
      <x:c r="TI5898" s="248"/>
      <x:c r="TJ5898" s="248"/>
      <x:c r="TK5898" s="248"/>
      <x:c r="TL5898" s="248"/>
      <x:c r="TM5898" s="248"/>
      <x:c r="TN5898" s="248"/>
      <x:c r="TO5898" s="248"/>
      <x:c r="TP5898" s="248"/>
      <x:c r="TQ5898" s="248"/>
      <x:c r="TR5898" s="248"/>
      <x:c r="TS5898" s="248"/>
      <x:c r="TT5898" s="248"/>
      <x:c r="TU5898" s="248"/>
      <x:c r="TV5898" s="248"/>
      <x:c r="TW5898" s="248"/>
      <x:c r="TX5898" s="248"/>
      <x:c r="TY5898" s="248"/>
      <x:c r="TZ5898" s="248"/>
      <x:c r="UA5898" s="248"/>
      <x:c r="UB5898" s="248"/>
      <x:c r="UC5898" s="248"/>
      <x:c r="UD5898" s="248"/>
      <x:c r="UE5898" s="248"/>
      <x:c r="UF5898" s="248"/>
      <x:c r="UG5898" s="248"/>
      <x:c r="UH5898" s="248"/>
      <x:c r="UI5898" s="248"/>
      <x:c r="UJ5898" s="248"/>
      <x:c r="UK5898" s="248"/>
      <x:c r="UL5898" s="248"/>
      <x:c r="UM5898" s="248"/>
      <x:c r="UN5898" s="248"/>
      <x:c r="UO5898" s="248"/>
      <x:c r="UP5898" s="248"/>
      <x:c r="UQ5898" s="248"/>
      <x:c r="UR5898" s="248"/>
      <x:c r="US5898" s="248"/>
      <x:c r="UT5898" s="248"/>
      <x:c r="UU5898" s="248"/>
      <x:c r="UV5898" s="248"/>
      <x:c r="UW5898" s="248"/>
      <x:c r="UX5898" s="248"/>
      <x:c r="UY5898" s="248"/>
      <x:c r="UZ5898" s="248"/>
      <x:c r="VA5898" s="248"/>
      <x:c r="VB5898" s="248"/>
      <x:c r="VC5898" s="248"/>
      <x:c r="VD5898" s="248"/>
      <x:c r="VE5898" s="248"/>
      <x:c r="VF5898" s="248"/>
      <x:c r="VG5898" s="248"/>
      <x:c r="VH5898" s="248"/>
      <x:c r="VI5898" s="248"/>
      <x:c r="VJ5898" s="248"/>
      <x:c r="VK5898" s="248"/>
      <x:c r="VL5898" s="248"/>
      <x:c r="VM5898" s="248"/>
      <x:c r="VN5898" s="248"/>
      <x:c r="VO5898" s="248"/>
      <x:c r="VP5898" s="248"/>
      <x:c r="VQ5898" s="248"/>
      <x:c r="VR5898" s="248"/>
      <x:c r="VS5898" s="248"/>
      <x:c r="VT5898" s="248"/>
      <x:c r="VU5898" s="248"/>
      <x:c r="VV5898" s="248"/>
      <x:c r="VW5898" s="248"/>
      <x:c r="VX5898" s="248"/>
      <x:c r="VY5898" s="248"/>
      <x:c r="VZ5898" s="248"/>
      <x:c r="WA5898" s="248"/>
      <x:c r="WB5898" s="248"/>
      <x:c r="WC5898" s="248"/>
      <x:c r="WD5898" s="248"/>
      <x:c r="WE5898" s="248"/>
      <x:c r="WF5898" s="248"/>
      <x:c r="WG5898" s="248"/>
      <x:c r="WH5898" s="248"/>
      <x:c r="WI5898" s="248"/>
      <x:c r="WJ5898" s="248"/>
      <x:c r="WK5898" s="248"/>
      <x:c r="WL5898" s="248"/>
      <x:c r="WM5898" s="248"/>
      <x:c r="WN5898" s="248"/>
      <x:c r="WO5898" s="248"/>
      <x:c r="WP5898" s="248"/>
      <x:c r="WQ5898" s="248"/>
      <x:c r="WR5898" s="248"/>
      <x:c r="WS5898" s="248"/>
      <x:c r="WT5898" s="248"/>
      <x:c r="WU5898" s="248"/>
      <x:c r="WV5898" s="248"/>
      <x:c r="WW5898" s="248"/>
      <x:c r="WX5898" s="248"/>
      <x:c r="WY5898" s="248"/>
      <x:c r="WZ5898" s="248"/>
      <x:c r="XA5898" s="248"/>
      <x:c r="XB5898" s="248"/>
      <x:c r="XC5898" s="248"/>
      <x:c r="XD5898" s="248"/>
      <x:c r="XE5898" s="248"/>
      <x:c r="XF5898" s="248"/>
      <x:c r="XG5898" s="248"/>
      <x:c r="XH5898" s="248"/>
      <x:c r="XI5898" s="248"/>
      <x:c r="XJ5898" s="248"/>
      <x:c r="XK5898" s="248"/>
      <x:c r="XL5898" s="248"/>
      <x:c r="XM5898" s="248"/>
      <x:c r="XN5898" s="248"/>
      <x:c r="XO5898" s="248"/>
      <x:c r="XP5898" s="248"/>
      <x:c r="XQ5898" s="248"/>
      <x:c r="XR5898" s="248"/>
      <x:c r="XS5898" s="248"/>
      <x:c r="XT5898" s="248"/>
      <x:c r="XU5898" s="248"/>
      <x:c r="XV5898" s="248"/>
      <x:c r="XW5898" s="248"/>
      <x:c r="XX5898" s="248"/>
      <x:c r="XY5898" s="248"/>
      <x:c r="XZ5898" s="248"/>
      <x:c r="YA5898" s="248"/>
      <x:c r="YB5898" s="248"/>
      <x:c r="YC5898" s="248"/>
      <x:c r="YD5898" s="248"/>
      <x:c r="YE5898" s="248"/>
      <x:c r="YF5898" s="248"/>
      <x:c r="YG5898" s="248"/>
      <x:c r="YH5898" s="248"/>
      <x:c r="YI5898" s="248"/>
      <x:c r="YJ5898" s="248"/>
      <x:c r="YK5898" s="248"/>
      <x:c r="YL5898" s="248"/>
      <x:c r="YM5898" s="248"/>
      <x:c r="YN5898" s="248"/>
      <x:c r="YO5898" s="248"/>
      <x:c r="YP5898" s="248"/>
      <x:c r="YQ5898" s="248"/>
      <x:c r="YR5898" s="248"/>
      <x:c r="YS5898" s="248"/>
      <x:c r="YT5898" s="248"/>
      <x:c r="YU5898" s="248"/>
      <x:c r="YV5898" s="248"/>
      <x:c r="YW5898" s="248"/>
      <x:c r="YX5898" s="248"/>
      <x:c r="YY5898" s="248"/>
      <x:c r="YZ5898" s="248"/>
      <x:c r="ZA5898" s="248"/>
      <x:c r="ZB5898" s="248"/>
      <x:c r="ZC5898" s="248"/>
      <x:c r="ZD5898" s="248"/>
      <x:c r="ZE5898" s="248"/>
      <x:c r="ZF5898" s="248"/>
      <x:c r="ZG5898" s="248"/>
      <x:c r="ZH5898" s="248"/>
      <x:c r="ZI5898" s="248"/>
      <x:c r="ZJ5898" s="248"/>
      <x:c r="ZK5898" s="248"/>
      <x:c r="ZL5898" s="248"/>
      <x:c r="ZM5898" s="248"/>
      <x:c r="ZN5898" s="248"/>
      <x:c r="ZO5898" s="248"/>
      <x:c r="ZP5898" s="248"/>
      <x:c r="ZQ5898" s="248"/>
      <x:c r="ZR5898" s="248"/>
      <x:c r="ZS5898" s="248"/>
      <x:c r="ZT5898" s="248"/>
      <x:c r="ZU5898" s="248"/>
      <x:c r="ZV5898" s="248"/>
      <x:c r="ZW5898" s="248"/>
      <x:c r="ZX5898" s="248"/>
      <x:c r="ZY5898" s="248"/>
      <x:c r="ZZ5898" s="248"/>
      <x:c r="AAA5898" s="248"/>
      <x:c r="AAB5898" s="248"/>
      <x:c r="AAC5898" s="248"/>
      <x:c r="AAD5898" s="248"/>
      <x:c r="AAE5898" s="248"/>
      <x:c r="AAF5898" s="248"/>
      <x:c r="AAG5898" s="248"/>
      <x:c r="AAH5898" s="248"/>
      <x:c r="AAI5898" s="248"/>
      <x:c r="AAJ5898" s="248"/>
      <x:c r="AAK5898" s="248"/>
      <x:c r="AAL5898" s="248"/>
      <x:c r="AAM5898" s="248"/>
      <x:c r="AAN5898" s="248"/>
      <x:c r="AAO5898" s="248"/>
      <x:c r="AAP5898" s="248"/>
      <x:c r="AAQ5898" s="248"/>
      <x:c r="AAR5898" s="248"/>
      <x:c r="AAS5898" s="248"/>
      <x:c r="AAT5898" s="248"/>
      <x:c r="AAU5898" s="248"/>
      <x:c r="AAV5898" s="248"/>
      <x:c r="AAW5898" s="248"/>
      <x:c r="AAX5898" s="248"/>
      <x:c r="AAY5898" s="248"/>
      <x:c r="AAZ5898" s="248"/>
      <x:c r="ABA5898" s="248"/>
      <x:c r="ABB5898" s="248"/>
      <x:c r="ABC5898" s="248"/>
      <x:c r="ABD5898" s="248"/>
      <x:c r="ABE5898" s="248"/>
      <x:c r="ABF5898" s="248"/>
      <x:c r="ABG5898" s="248"/>
      <x:c r="ABH5898" s="248"/>
      <x:c r="ABI5898" s="248"/>
      <x:c r="ABJ5898" s="248"/>
      <x:c r="ABK5898" s="248"/>
      <x:c r="ABL5898" s="248"/>
      <x:c r="ABM5898" s="248"/>
      <x:c r="ABN5898" s="248"/>
      <x:c r="ABO5898" s="248"/>
      <x:c r="ABP5898" s="248"/>
      <x:c r="ABQ5898" s="248"/>
      <x:c r="ABR5898" s="248"/>
      <x:c r="ABS5898" s="248"/>
      <x:c r="ABT5898" s="248"/>
      <x:c r="ABU5898" s="248"/>
      <x:c r="ABV5898" s="248"/>
      <x:c r="ABW5898" s="248"/>
      <x:c r="ABX5898" s="248"/>
      <x:c r="ABY5898" s="248"/>
      <x:c r="ABZ5898" s="248"/>
      <x:c r="ACA5898" s="248"/>
      <x:c r="ACB5898" s="248"/>
      <x:c r="ACC5898" s="248"/>
      <x:c r="ACD5898" s="248"/>
      <x:c r="ACE5898" s="248"/>
      <x:c r="ACF5898" s="248"/>
      <x:c r="ACG5898" s="248"/>
      <x:c r="ACH5898" s="248"/>
      <x:c r="ACI5898" s="248"/>
      <x:c r="ACJ5898" s="248"/>
      <x:c r="ACK5898" s="248"/>
      <x:c r="ACL5898" s="248"/>
      <x:c r="ACM5898" s="248"/>
      <x:c r="ACN5898" s="248"/>
      <x:c r="ACO5898" s="248"/>
      <x:c r="ACP5898" s="248"/>
      <x:c r="ACQ5898" s="248"/>
      <x:c r="ACR5898" s="248"/>
      <x:c r="ACS5898" s="248"/>
      <x:c r="ACT5898" s="248"/>
      <x:c r="ACU5898" s="248"/>
      <x:c r="ACV5898" s="248"/>
      <x:c r="ACW5898" s="248"/>
      <x:c r="ACX5898" s="248"/>
      <x:c r="ACY5898" s="248"/>
      <x:c r="ACZ5898" s="248"/>
      <x:c r="ADA5898" s="248"/>
      <x:c r="ADB5898" s="248"/>
      <x:c r="ADC5898" s="248"/>
      <x:c r="ADD5898" s="248"/>
      <x:c r="ADE5898" s="248"/>
      <x:c r="ADF5898" s="248"/>
      <x:c r="ADG5898" s="248"/>
      <x:c r="ADH5898" s="248"/>
      <x:c r="ADI5898" s="248"/>
      <x:c r="ADJ5898" s="248"/>
      <x:c r="ADK5898" s="248"/>
      <x:c r="ADL5898" s="248"/>
      <x:c r="ADM5898" s="248"/>
      <x:c r="ADN5898" s="248"/>
      <x:c r="ADO5898" s="248"/>
      <x:c r="ADP5898" s="248"/>
      <x:c r="ADQ5898" s="248"/>
      <x:c r="ADR5898" s="248"/>
      <x:c r="ADS5898" s="248"/>
      <x:c r="ADT5898" s="248"/>
      <x:c r="ADU5898" s="248"/>
      <x:c r="ADV5898" s="248"/>
      <x:c r="ADW5898" s="248"/>
      <x:c r="ADX5898" s="248"/>
      <x:c r="ADY5898" s="248"/>
      <x:c r="ADZ5898" s="248"/>
      <x:c r="AEA5898" s="248"/>
      <x:c r="AEB5898" s="248"/>
      <x:c r="AEC5898" s="248"/>
      <x:c r="AED5898" s="248"/>
      <x:c r="AEE5898" s="248"/>
      <x:c r="AEF5898" s="248"/>
      <x:c r="AEG5898" s="248"/>
      <x:c r="AEH5898" s="248"/>
      <x:c r="AEI5898" s="248"/>
      <x:c r="AEJ5898" s="248"/>
      <x:c r="AEK5898" s="248"/>
      <x:c r="AEL5898" s="248"/>
      <x:c r="AEM5898" s="248"/>
      <x:c r="AEN5898" s="248"/>
      <x:c r="AEO5898" s="248"/>
      <x:c r="AEP5898" s="248"/>
      <x:c r="AEQ5898" s="248"/>
      <x:c r="AER5898" s="248"/>
      <x:c r="AES5898" s="248"/>
      <x:c r="AET5898" s="248"/>
      <x:c r="AEU5898" s="248"/>
      <x:c r="AEV5898" s="248"/>
      <x:c r="AEW5898" s="248"/>
      <x:c r="AEX5898" s="248"/>
      <x:c r="AEY5898" s="248"/>
      <x:c r="AEZ5898" s="248"/>
      <x:c r="AFA5898" s="248"/>
      <x:c r="AFB5898" s="248"/>
      <x:c r="AFC5898" s="248"/>
      <x:c r="AFD5898" s="248"/>
      <x:c r="AFE5898" s="248"/>
      <x:c r="AFF5898" s="248"/>
      <x:c r="AFG5898" s="248"/>
      <x:c r="AFH5898" s="248"/>
      <x:c r="AFI5898" s="248"/>
      <x:c r="AFJ5898" s="248"/>
      <x:c r="AFK5898" s="248"/>
      <x:c r="AFL5898" s="248"/>
      <x:c r="AFM5898" s="248"/>
      <x:c r="AFN5898" s="248"/>
      <x:c r="AFO5898" s="248"/>
      <x:c r="AFP5898" s="248"/>
      <x:c r="AFQ5898" s="248"/>
      <x:c r="AFR5898" s="248"/>
      <x:c r="AFS5898" s="248"/>
      <x:c r="AFT5898" s="248"/>
      <x:c r="AFU5898" s="248"/>
      <x:c r="AFV5898" s="248"/>
      <x:c r="AFW5898" s="248"/>
      <x:c r="AFX5898" s="248"/>
      <x:c r="AFY5898" s="248"/>
      <x:c r="AFZ5898" s="248"/>
      <x:c r="AGA5898" s="248"/>
      <x:c r="AGB5898" s="248"/>
      <x:c r="AGC5898" s="248"/>
      <x:c r="AGD5898" s="248"/>
      <x:c r="AGE5898" s="248"/>
      <x:c r="AGF5898" s="248"/>
      <x:c r="AGG5898" s="248"/>
      <x:c r="AGH5898" s="248"/>
      <x:c r="AGI5898" s="248"/>
      <x:c r="AGJ5898" s="248"/>
      <x:c r="AGK5898" s="248"/>
      <x:c r="AGL5898" s="248"/>
      <x:c r="AGM5898" s="248"/>
      <x:c r="AGN5898" s="248"/>
      <x:c r="AGO5898" s="248"/>
      <x:c r="AGP5898" s="248"/>
      <x:c r="AGQ5898" s="248"/>
      <x:c r="AGR5898" s="248"/>
      <x:c r="AGS5898" s="248"/>
      <x:c r="AGT5898" s="248"/>
      <x:c r="AGU5898" s="248"/>
      <x:c r="AGV5898" s="248"/>
      <x:c r="AGW5898" s="248"/>
      <x:c r="AGX5898" s="248"/>
      <x:c r="AGY5898" s="248"/>
      <x:c r="AGZ5898" s="248"/>
      <x:c r="AHA5898" s="248"/>
      <x:c r="AHB5898" s="248"/>
      <x:c r="AHC5898" s="248"/>
      <x:c r="AHD5898" s="248"/>
      <x:c r="AHE5898" s="248"/>
      <x:c r="AHF5898" s="248"/>
      <x:c r="AHG5898" s="248"/>
      <x:c r="AHH5898" s="248"/>
      <x:c r="AHI5898" s="248"/>
      <x:c r="AHJ5898" s="248"/>
      <x:c r="AHK5898" s="248"/>
      <x:c r="AHL5898" s="248"/>
      <x:c r="AHM5898" s="248"/>
      <x:c r="AHN5898" s="248"/>
      <x:c r="AHO5898" s="248"/>
      <x:c r="AHP5898" s="248"/>
      <x:c r="AHQ5898" s="248"/>
      <x:c r="AHR5898" s="248"/>
      <x:c r="AHS5898" s="248"/>
      <x:c r="AHT5898" s="248"/>
      <x:c r="AHU5898" s="248"/>
      <x:c r="AHV5898" s="248"/>
      <x:c r="AHW5898" s="248"/>
      <x:c r="AHX5898" s="248"/>
      <x:c r="AHY5898" s="248"/>
      <x:c r="AHZ5898" s="248"/>
      <x:c r="AIA5898" s="248"/>
      <x:c r="AIB5898" s="248"/>
      <x:c r="AIC5898" s="248"/>
      <x:c r="AID5898" s="248"/>
      <x:c r="AIE5898" s="248"/>
      <x:c r="AIF5898" s="248"/>
      <x:c r="AIG5898" s="248"/>
      <x:c r="AIH5898" s="248"/>
      <x:c r="AII5898" s="248"/>
      <x:c r="AIJ5898" s="248"/>
      <x:c r="AIK5898" s="248"/>
      <x:c r="AIL5898" s="248"/>
      <x:c r="AIM5898" s="248"/>
      <x:c r="AIN5898" s="248"/>
      <x:c r="AIO5898" s="248"/>
      <x:c r="AIP5898" s="248"/>
      <x:c r="AIQ5898" s="248"/>
      <x:c r="AIR5898" s="248"/>
      <x:c r="AIS5898" s="248"/>
      <x:c r="AIT5898" s="248"/>
      <x:c r="AIU5898" s="248"/>
      <x:c r="AIV5898" s="248"/>
      <x:c r="AIW5898" s="248"/>
      <x:c r="AIX5898" s="248"/>
      <x:c r="AIY5898" s="248"/>
      <x:c r="AIZ5898" s="248"/>
      <x:c r="AJA5898" s="248"/>
      <x:c r="AJB5898" s="248"/>
      <x:c r="AJC5898" s="248"/>
      <x:c r="AJD5898" s="248"/>
      <x:c r="AJE5898" s="248"/>
      <x:c r="AJF5898" s="248"/>
      <x:c r="AJG5898" s="248"/>
      <x:c r="AJH5898" s="248"/>
      <x:c r="AJI5898" s="248"/>
      <x:c r="AJJ5898" s="248"/>
      <x:c r="AJK5898" s="248"/>
      <x:c r="AJL5898" s="248"/>
      <x:c r="AJM5898" s="248"/>
      <x:c r="AJN5898" s="248"/>
      <x:c r="AJO5898" s="248"/>
      <x:c r="AJP5898" s="248"/>
      <x:c r="AJQ5898" s="248"/>
      <x:c r="AJR5898" s="248"/>
      <x:c r="AJS5898" s="248"/>
      <x:c r="AJT5898" s="248"/>
      <x:c r="AJU5898" s="248"/>
      <x:c r="AJV5898" s="248"/>
      <x:c r="AJW5898" s="248"/>
      <x:c r="AJX5898" s="248"/>
      <x:c r="AJY5898" s="248"/>
      <x:c r="AJZ5898" s="248"/>
      <x:c r="AKA5898" s="248"/>
      <x:c r="AKB5898" s="248"/>
      <x:c r="AKC5898" s="248"/>
      <x:c r="AKD5898" s="248"/>
      <x:c r="AKE5898" s="248"/>
      <x:c r="AKF5898" s="248"/>
      <x:c r="AKG5898" s="248"/>
      <x:c r="AKH5898" s="248"/>
      <x:c r="AKI5898" s="248"/>
      <x:c r="AKJ5898" s="248"/>
      <x:c r="AKK5898" s="248"/>
      <x:c r="AKL5898" s="248"/>
      <x:c r="AKM5898" s="248"/>
      <x:c r="AKN5898" s="248"/>
      <x:c r="AKO5898" s="248"/>
      <x:c r="AKP5898" s="248"/>
      <x:c r="AKQ5898" s="248"/>
      <x:c r="AKR5898" s="248"/>
      <x:c r="AKS5898" s="248"/>
      <x:c r="AKT5898" s="248"/>
      <x:c r="AKU5898" s="248"/>
      <x:c r="AKV5898" s="248"/>
      <x:c r="AKW5898" s="248"/>
      <x:c r="AKX5898" s="248"/>
      <x:c r="AKY5898" s="248"/>
      <x:c r="AKZ5898" s="248"/>
      <x:c r="ALA5898" s="248"/>
      <x:c r="ALB5898" s="248"/>
      <x:c r="ALC5898" s="248"/>
      <x:c r="ALD5898" s="248"/>
      <x:c r="ALE5898" s="248"/>
      <x:c r="ALF5898" s="248"/>
      <x:c r="ALG5898" s="248"/>
      <x:c r="ALH5898" s="248"/>
      <x:c r="ALI5898" s="248"/>
      <x:c r="ALJ5898" s="248"/>
      <x:c r="ALK5898" s="248"/>
      <x:c r="ALL5898" s="248"/>
      <x:c r="ALM5898" s="248"/>
      <x:c r="ALN5898" s="248"/>
      <x:c r="ALO5898" s="248"/>
      <x:c r="ALP5898" s="248"/>
      <x:c r="ALQ5898" s="248"/>
      <x:c r="ALR5898" s="248"/>
      <x:c r="ALS5898" s="248"/>
      <x:c r="ALT5898" s="248"/>
      <x:c r="ALU5898" s="248"/>
      <x:c r="ALV5898" s="248"/>
      <x:c r="ALW5898" s="248"/>
      <x:c r="ALX5898" s="248"/>
      <x:c r="ALY5898" s="248"/>
      <x:c r="ALZ5898" s="248"/>
      <x:c r="AMA5898" s="248"/>
      <x:c r="AMB5898" s="248"/>
      <x:c r="AMC5898" s="248"/>
      <x:c r="AMD5898" s="248"/>
      <x:c r="AME5898" s="248"/>
      <x:c r="AMF5898" s="248"/>
      <x:c r="AMG5898" s="248"/>
      <x:c r="AMH5898" s="248"/>
      <x:c r="AMI5898" s="248"/>
      <x:c r="AMJ5898" s="248"/>
      <x:c r="AMK5898" s="248"/>
      <x:c r="AML5898" s="248"/>
      <x:c r="AMM5898" s="248"/>
      <x:c r="AMN5898" s="248"/>
      <x:c r="AMO5898" s="248"/>
      <x:c r="AMP5898" s="248"/>
      <x:c r="AMQ5898" s="248"/>
      <x:c r="AMR5898" s="248"/>
      <x:c r="AMS5898" s="248"/>
      <x:c r="AMT5898" s="248"/>
      <x:c r="AMU5898" s="248"/>
      <x:c r="AMV5898" s="248"/>
      <x:c r="AMW5898" s="248"/>
      <x:c r="AMX5898" s="248"/>
      <x:c r="AMY5898" s="248"/>
      <x:c r="AMZ5898" s="248"/>
      <x:c r="ANA5898" s="248"/>
      <x:c r="ANB5898" s="248"/>
      <x:c r="ANC5898" s="248"/>
      <x:c r="AND5898" s="248"/>
      <x:c r="ANE5898" s="248"/>
      <x:c r="ANF5898" s="248"/>
      <x:c r="ANG5898" s="248"/>
      <x:c r="ANH5898" s="248"/>
      <x:c r="ANI5898" s="248"/>
      <x:c r="ANJ5898" s="248"/>
      <x:c r="ANK5898" s="248"/>
      <x:c r="ANL5898" s="248"/>
      <x:c r="ANM5898" s="248"/>
      <x:c r="ANN5898" s="248"/>
      <x:c r="ANO5898" s="248"/>
      <x:c r="ANP5898" s="248"/>
      <x:c r="ANQ5898" s="248"/>
      <x:c r="ANR5898" s="248"/>
      <x:c r="ANS5898" s="248"/>
      <x:c r="ANT5898" s="248"/>
      <x:c r="ANU5898" s="248"/>
      <x:c r="ANV5898" s="248"/>
      <x:c r="ANW5898" s="248"/>
      <x:c r="ANX5898" s="248"/>
      <x:c r="ANY5898" s="248"/>
      <x:c r="ANZ5898" s="248"/>
      <x:c r="AOA5898" s="248"/>
      <x:c r="AOB5898" s="248"/>
      <x:c r="AOC5898" s="248"/>
      <x:c r="AOD5898" s="248"/>
      <x:c r="AOE5898" s="248"/>
      <x:c r="AOF5898" s="248"/>
      <x:c r="AOG5898" s="248"/>
      <x:c r="AOH5898" s="248"/>
      <x:c r="AOI5898" s="248"/>
      <x:c r="AOJ5898" s="248"/>
      <x:c r="AOK5898" s="248"/>
      <x:c r="AOL5898" s="248"/>
      <x:c r="AOM5898" s="248"/>
      <x:c r="AON5898" s="248"/>
      <x:c r="AOO5898" s="248"/>
      <x:c r="AOP5898" s="248"/>
      <x:c r="AOQ5898" s="248"/>
      <x:c r="AOR5898" s="248"/>
      <x:c r="AOS5898" s="248"/>
      <x:c r="AOT5898" s="248"/>
      <x:c r="AOU5898" s="248"/>
      <x:c r="AOV5898" s="248"/>
      <x:c r="AOW5898" s="248"/>
      <x:c r="AOX5898" s="248"/>
      <x:c r="AOY5898" s="248"/>
      <x:c r="AOZ5898" s="248"/>
      <x:c r="APA5898" s="248"/>
      <x:c r="APB5898" s="248"/>
      <x:c r="APC5898" s="248"/>
      <x:c r="APD5898" s="248"/>
      <x:c r="APE5898" s="248"/>
      <x:c r="APF5898" s="248"/>
      <x:c r="APG5898" s="248"/>
      <x:c r="APH5898" s="248"/>
      <x:c r="API5898" s="248"/>
      <x:c r="APJ5898" s="248"/>
      <x:c r="APK5898" s="248"/>
      <x:c r="APL5898" s="248"/>
      <x:c r="APM5898" s="248"/>
      <x:c r="APN5898" s="248"/>
      <x:c r="APO5898" s="248"/>
      <x:c r="APP5898" s="248"/>
      <x:c r="APQ5898" s="248"/>
      <x:c r="APR5898" s="248"/>
      <x:c r="APS5898" s="248"/>
      <x:c r="APT5898" s="248"/>
      <x:c r="APU5898" s="248"/>
      <x:c r="APV5898" s="248"/>
      <x:c r="APW5898" s="248"/>
      <x:c r="APX5898" s="248"/>
      <x:c r="APY5898" s="248"/>
      <x:c r="APZ5898" s="248"/>
      <x:c r="AQA5898" s="248"/>
      <x:c r="AQB5898" s="248"/>
      <x:c r="AQC5898" s="248"/>
      <x:c r="AQD5898" s="248"/>
      <x:c r="AQE5898" s="248"/>
      <x:c r="AQF5898" s="248"/>
      <x:c r="AQG5898" s="248"/>
      <x:c r="AQH5898" s="248"/>
      <x:c r="AQI5898" s="248"/>
      <x:c r="AQJ5898" s="248"/>
      <x:c r="AQK5898" s="248"/>
      <x:c r="AQL5898" s="248"/>
      <x:c r="AQM5898" s="248"/>
      <x:c r="AQN5898" s="248"/>
      <x:c r="AQO5898" s="248"/>
      <x:c r="AQP5898" s="248"/>
      <x:c r="AQQ5898" s="248"/>
      <x:c r="AQR5898" s="248"/>
      <x:c r="AQS5898" s="248"/>
      <x:c r="AQT5898" s="248"/>
      <x:c r="AQU5898" s="248"/>
      <x:c r="AQV5898" s="248"/>
      <x:c r="AQW5898" s="248"/>
      <x:c r="AQX5898" s="248"/>
      <x:c r="AQY5898" s="248"/>
      <x:c r="AQZ5898" s="248"/>
      <x:c r="ARA5898" s="248"/>
      <x:c r="ARB5898" s="248"/>
      <x:c r="ARC5898" s="248"/>
      <x:c r="ARD5898" s="248"/>
      <x:c r="ARE5898" s="248"/>
      <x:c r="ARF5898" s="248"/>
      <x:c r="ARG5898" s="248"/>
      <x:c r="ARH5898" s="248"/>
      <x:c r="ARI5898" s="248"/>
      <x:c r="ARJ5898" s="248"/>
      <x:c r="ARK5898" s="248"/>
      <x:c r="ARL5898" s="248"/>
      <x:c r="ARM5898" s="248"/>
      <x:c r="ARN5898" s="248"/>
      <x:c r="ARO5898" s="248"/>
      <x:c r="ARP5898" s="248"/>
      <x:c r="ARQ5898" s="248"/>
      <x:c r="ARR5898" s="248"/>
      <x:c r="ARS5898" s="248"/>
      <x:c r="ART5898" s="248"/>
      <x:c r="ARU5898" s="248"/>
      <x:c r="ARV5898" s="248"/>
      <x:c r="ARW5898" s="248"/>
      <x:c r="ARX5898" s="248"/>
      <x:c r="ARY5898" s="248"/>
      <x:c r="ARZ5898" s="248"/>
      <x:c r="ASA5898" s="248"/>
      <x:c r="ASB5898" s="248"/>
      <x:c r="ASC5898" s="248"/>
      <x:c r="ASD5898" s="248"/>
      <x:c r="ASE5898" s="248"/>
      <x:c r="ASF5898" s="248"/>
      <x:c r="ASG5898" s="248"/>
      <x:c r="ASH5898" s="248"/>
      <x:c r="ASI5898" s="248"/>
      <x:c r="ASJ5898" s="248"/>
      <x:c r="ASK5898" s="248"/>
      <x:c r="ASL5898" s="248"/>
      <x:c r="ASM5898" s="248"/>
      <x:c r="ASN5898" s="248"/>
      <x:c r="ASO5898" s="248"/>
      <x:c r="ASP5898" s="248"/>
      <x:c r="ASQ5898" s="248"/>
      <x:c r="ASR5898" s="248"/>
      <x:c r="ASS5898" s="248"/>
      <x:c r="AST5898" s="248"/>
      <x:c r="ASU5898" s="248"/>
      <x:c r="ASV5898" s="248"/>
      <x:c r="ASW5898" s="248"/>
      <x:c r="ASX5898" s="248"/>
      <x:c r="ASY5898" s="248"/>
      <x:c r="ASZ5898" s="248"/>
      <x:c r="ATA5898" s="248"/>
      <x:c r="ATB5898" s="248"/>
      <x:c r="ATC5898" s="248"/>
      <x:c r="ATD5898" s="248"/>
      <x:c r="ATE5898" s="248"/>
      <x:c r="ATF5898" s="248"/>
      <x:c r="ATG5898" s="248"/>
      <x:c r="ATH5898" s="248"/>
      <x:c r="ATI5898" s="248"/>
      <x:c r="ATJ5898" s="248"/>
      <x:c r="ATK5898" s="248"/>
      <x:c r="ATL5898" s="248"/>
      <x:c r="ATM5898" s="248"/>
      <x:c r="ATN5898" s="248"/>
      <x:c r="ATO5898" s="248"/>
      <x:c r="ATP5898" s="248"/>
      <x:c r="ATQ5898" s="248"/>
      <x:c r="ATR5898" s="248"/>
      <x:c r="ATS5898" s="248"/>
      <x:c r="ATT5898" s="248"/>
      <x:c r="ATU5898" s="248"/>
      <x:c r="ATV5898" s="248"/>
      <x:c r="ATW5898" s="248"/>
      <x:c r="ATX5898" s="248"/>
      <x:c r="ATY5898" s="248"/>
      <x:c r="ATZ5898" s="248"/>
      <x:c r="AUA5898" s="248"/>
      <x:c r="AUB5898" s="248"/>
      <x:c r="AUC5898" s="248"/>
      <x:c r="AUD5898" s="248"/>
      <x:c r="AUE5898" s="248"/>
      <x:c r="AUF5898" s="248"/>
      <x:c r="AUG5898" s="248"/>
      <x:c r="AUH5898" s="248"/>
      <x:c r="AUI5898" s="248"/>
      <x:c r="AUJ5898" s="248"/>
      <x:c r="AUK5898" s="248"/>
      <x:c r="AUL5898" s="248"/>
      <x:c r="AUM5898" s="248"/>
      <x:c r="AUN5898" s="248"/>
      <x:c r="AUO5898" s="248"/>
      <x:c r="AUP5898" s="248"/>
      <x:c r="AUQ5898" s="248"/>
      <x:c r="AUR5898" s="248"/>
      <x:c r="AUS5898" s="248"/>
      <x:c r="AUT5898" s="248"/>
      <x:c r="AUU5898" s="248"/>
      <x:c r="AUV5898" s="248"/>
      <x:c r="AUW5898" s="248"/>
      <x:c r="AUX5898" s="248"/>
      <x:c r="AUY5898" s="248"/>
      <x:c r="AUZ5898" s="248"/>
      <x:c r="AVA5898" s="248"/>
      <x:c r="AVB5898" s="248"/>
      <x:c r="AVC5898" s="248"/>
      <x:c r="AVD5898" s="248"/>
      <x:c r="AVE5898" s="248"/>
      <x:c r="AVF5898" s="248"/>
      <x:c r="AVG5898" s="248"/>
      <x:c r="AVH5898" s="248"/>
      <x:c r="AVI5898" s="248"/>
      <x:c r="AVJ5898" s="248"/>
      <x:c r="AVK5898" s="248"/>
      <x:c r="AVL5898" s="248"/>
      <x:c r="AVM5898" s="248"/>
      <x:c r="AVN5898" s="248"/>
      <x:c r="AVO5898" s="248"/>
      <x:c r="AVP5898" s="248"/>
      <x:c r="AVQ5898" s="248"/>
      <x:c r="AVR5898" s="248"/>
      <x:c r="AVS5898" s="248"/>
      <x:c r="AVT5898" s="248"/>
      <x:c r="AVU5898" s="248"/>
      <x:c r="AVV5898" s="248"/>
      <x:c r="AVW5898" s="248"/>
      <x:c r="AVX5898" s="248"/>
      <x:c r="AVY5898" s="248"/>
      <x:c r="AVZ5898" s="248"/>
      <x:c r="AWA5898" s="248"/>
      <x:c r="AWB5898" s="248"/>
      <x:c r="AWC5898" s="248"/>
      <x:c r="AWD5898" s="248"/>
      <x:c r="AWE5898" s="248"/>
      <x:c r="AWF5898" s="248"/>
      <x:c r="AWG5898" s="248"/>
      <x:c r="AWH5898" s="248"/>
      <x:c r="AWI5898" s="248"/>
      <x:c r="AWJ5898" s="248"/>
      <x:c r="AWK5898" s="248"/>
      <x:c r="AWL5898" s="248"/>
      <x:c r="AWM5898" s="248"/>
      <x:c r="AWN5898" s="248"/>
      <x:c r="AWO5898" s="248"/>
      <x:c r="AWP5898" s="248"/>
      <x:c r="AWQ5898" s="248"/>
      <x:c r="AWR5898" s="248"/>
      <x:c r="AWS5898" s="248"/>
      <x:c r="AWT5898" s="248"/>
      <x:c r="AWU5898" s="248"/>
      <x:c r="AWV5898" s="248"/>
      <x:c r="AWW5898" s="248"/>
      <x:c r="AWX5898" s="248"/>
      <x:c r="AWY5898" s="248"/>
      <x:c r="AWZ5898" s="248"/>
      <x:c r="AXA5898" s="248"/>
      <x:c r="AXB5898" s="248"/>
      <x:c r="AXC5898" s="248"/>
      <x:c r="AXD5898" s="248"/>
      <x:c r="AXE5898" s="248"/>
      <x:c r="AXF5898" s="248"/>
      <x:c r="AXG5898" s="248"/>
      <x:c r="AXH5898" s="248"/>
      <x:c r="AXI5898" s="248"/>
      <x:c r="AXJ5898" s="248"/>
      <x:c r="AXK5898" s="248"/>
      <x:c r="AXL5898" s="248"/>
      <x:c r="AXM5898" s="248"/>
      <x:c r="AXN5898" s="248"/>
      <x:c r="AXO5898" s="248"/>
      <x:c r="AXP5898" s="248"/>
      <x:c r="AXQ5898" s="248"/>
      <x:c r="AXR5898" s="248"/>
      <x:c r="AXS5898" s="248"/>
      <x:c r="AXT5898" s="248"/>
      <x:c r="AXU5898" s="248"/>
      <x:c r="AXV5898" s="248"/>
      <x:c r="AXW5898" s="248"/>
      <x:c r="AXX5898" s="248"/>
      <x:c r="AXY5898" s="248"/>
      <x:c r="AXZ5898" s="248"/>
      <x:c r="AYA5898" s="248"/>
      <x:c r="AYB5898" s="248"/>
      <x:c r="AYC5898" s="248"/>
      <x:c r="AYD5898" s="248"/>
      <x:c r="AYE5898" s="248"/>
      <x:c r="AYF5898" s="248"/>
      <x:c r="AYG5898" s="248"/>
      <x:c r="AYH5898" s="248"/>
      <x:c r="AYI5898" s="248"/>
      <x:c r="AYJ5898" s="248"/>
      <x:c r="AYK5898" s="248"/>
      <x:c r="AYL5898" s="248"/>
      <x:c r="AYM5898" s="248"/>
      <x:c r="AYN5898" s="248"/>
      <x:c r="AYO5898" s="248"/>
      <x:c r="AYP5898" s="248"/>
      <x:c r="AYQ5898" s="248"/>
      <x:c r="AYR5898" s="248"/>
      <x:c r="AYS5898" s="248"/>
      <x:c r="AYT5898" s="248"/>
      <x:c r="AYU5898" s="248"/>
      <x:c r="AYV5898" s="248"/>
      <x:c r="AYW5898" s="248"/>
      <x:c r="AYX5898" s="248"/>
      <x:c r="AYY5898" s="248"/>
      <x:c r="AYZ5898" s="248"/>
      <x:c r="AZA5898" s="248"/>
      <x:c r="AZB5898" s="248"/>
      <x:c r="AZC5898" s="248"/>
      <x:c r="AZD5898" s="248"/>
      <x:c r="AZE5898" s="248"/>
      <x:c r="AZF5898" s="248"/>
      <x:c r="AZG5898" s="248"/>
      <x:c r="AZH5898" s="248"/>
      <x:c r="AZI5898" s="248"/>
      <x:c r="AZJ5898" s="248"/>
      <x:c r="AZK5898" s="248"/>
      <x:c r="AZL5898" s="248"/>
      <x:c r="AZM5898" s="248"/>
      <x:c r="AZN5898" s="248"/>
      <x:c r="AZO5898" s="248"/>
      <x:c r="AZP5898" s="248"/>
      <x:c r="AZQ5898" s="248"/>
      <x:c r="AZR5898" s="248"/>
      <x:c r="AZS5898" s="248"/>
      <x:c r="AZT5898" s="248"/>
      <x:c r="AZU5898" s="248"/>
      <x:c r="AZV5898" s="248"/>
      <x:c r="AZW5898" s="248"/>
      <x:c r="AZX5898" s="248"/>
      <x:c r="AZY5898" s="248"/>
      <x:c r="AZZ5898" s="248"/>
      <x:c r="BAA5898" s="248"/>
      <x:c r="BAB5898" s="248"/>
      <x:c r="BAC5898" s="248"/>
      <x:c r="BAD5898" s="248"/>
      <x:c r="BAE5898" s="248"/>
      <x:c r="BAF5898" s="248"/>
      <x:c r="BAG5898" s="248"/>
      <x:c r="BAH5898" s="248"/>
      <x:c r="BAI5898" s="248"/>
      <x:c r="BAJ5898" s="248"/>
      <x:c r="BAK5898" s="248"/>
      <x:c r="BAL5898" s="248"/>
      <x:c r="BAM5898" s="248"/>
      <x:c r="BAN5898" s="248"/>
      <x:c r="BAO5898" s="248"/>
      <x:c r="BAP5898" s="248"/>
      <x:c r="BAQ5898" s="248"/>
      <x:c r="BAR5898" s="248"/>
      <x:c r="BAS5898" s="248"/>
      <x:c r="BAT5898" s="248"/>
      <x:c r="BAU5898" s="248"/>
      <x:c r="BAV5898" s="248"/>
      <x:c r="BAW5898" s="248"/>
      <x:c r="BAX5898" s="248"/>
      <x:c r="BAY5898" s="248"/>
      <x:c r="BAZ5898" s="248"/>
      <x:c r="BBA5898" s="248"/>
      <x:c r="BBB5898" s="248"/>
      <x:c r="BBC5898" s="248"/>
      <x:c r="BBD5898" s="248"/>
      <x:c r="BBE5898" s="248"/>
      <x:c r="BBF5898" s="248"/>
      <x:c r="BBG5898" s="248"/>
      <x:c r="BBH5898" s="248"/>
      <x:c r="BBI5898" s="248"/>
      <x:c r="BBJ5898" s="248"/>
      <x:c r="BBK5898" s="248"/>
      <x:c r="BBL5898" s="248"/>
      <x:c r="BBM5898" s="248"/>
      <x:c r="BBN5898" s="248"/>
      <x:c r="BBO5898" s="248"/>
      <x:c r="BBP5898" s="248"/>
      <x:c r="BBQ5898" s="248"/>
      <x:c r="BBR5898" s="248"/>
      <x:c r="BBS5898" s="248"/>
      <x:c r="BBT5898" s="248"/>
      <x:c r="BBU5898" s="248"/>
      <x:c r="BBV5898" s="248"/>
      <x:c r="BBW5898" s="248"/>
      <x:c r="BBX5898" s="248"/>
      <x:c r="BBY5898" s="248"/>
      <x:c r="BBZ5898" s="248"/>
      <x:c r="BCA5898" s="248"/>
      <x:c r="BCB5898" s="248"/>
      <x:c r="BCC5898" s="248"/>
      <x:c r="BCD5898" s="248"/>
      <x:c r="BCE5898" s="248"/>
      <x:c r="BCF5898" s="248"/>
      <x:c r="BCG5898" s="248"/>
      <x:c r="BCH5898" s="248"/>
      <x:c r="BCI5898" s="248"/>
      <x:c r="BCJ5898" s="248"/>
      <x:c r="BCK5898" s="248"/>
      <x:c r="BCL5898" s="248"/>
      <x:c r="BCM5898" s="248"/>
      <x:c r="BCN5898" s="248"/>
      <x:c r="BCO5898" s="248"/>
      <x:c r="BCP5898" s="248"/>
      <x:c r="BCQ5898" s="248"/>
      <x:c r="BCR5898" s="248"/>
      <x:c r="BCS5898" s="248"/>
      <x:c r="BCT5898" s="248"/>
      <x:c r="BCU5898" s="248"/>
      <x:c r="BCV5898" s="248"/>
      <x:c r="BCW5898" s="248"/>
      <x:c r="BCX5898" s="248"/>
      <x:c r="BCY5898" s="248"/>
      <x:c r="BCZ5898" s="248"/>
      <x:c r="BDA5898" s="248"/>
      <x:c r="BDB5898" s="248"/>
      <x:c r="BDC5898" s="248"/>
      <x:c r="BDD5898" s="248"/>
      <x:c r="BDE5898" s="248"/>
      <x:c r="BDF5898" s="248"/>
      <x:c r="BDG5898" s="248"/>
      <x:c r="BDH5898" s="248"/>
      <x:c r="BDI5898" s="248"/>
      <x:c r="BDJ5898" s="248"/>
      <x:c r="BDK5898" s="248"/>
      <x:c r="BDL5898" s="248"/>
      <x:c r="BDM5898" s="248"/>
      <x:c r="BDN5898" s="248"/>
      <x:c r="BDO5898" s="248"/>
      <x:c r="BDP5898" s="248"/>
      <x:c r="BDQ5898" s="248"/>
      <x:c r="BDR5898" s="248"/>
      <x:c r="BDS5898" s="248"/>
      <x:c r="BDT5898" s="248"/>
      <x:c r="BDU5898" s="248"/>
      <x:c r="BDV5898" s="248"/>
      <x:c r="BDW5898" s="248"/>
      <x:c r="BDX5898" s="248"/>
      <x:c r="BDY5898" s="248"/>
      <x:c r="BDZ5898" s="248"/>
      <x:c r="BEA5898" s="248"/>
      <x:c r="BEB5898" s="248"/>
      <x:c r="BEC5898" s="248"/>
      <x:c r="BED5898" s="248"/>
      <x:c r="BEE5898" s="248"/>
      <x:c r="BEF5898" s="248"/>
      <x:c r="BEG5898" s="248"/>
      <x:c r="BEH5898" s="248"/>
      <x:c r="BEI5898" s="248"/>
      <x:c r="BEJ5898" s="248"/>
      <x:c r="BEK5898" s="248"/>
      <x:c r="BEL5898" s="248"/>
      <x:c r="BEM5898" s="248"/>
      <x:c r="BEN5898" s="248"/>
      <x:c r="BEO5898" s="248"/>
      <x:c r="BEP5898" s="248"/>
      <x:c r="BEQ5898" s="248"/>
      <x:c r="BER5898" s="248"/>
      <x:c r="BES5898" s="248"/>
      <x:c r="BET5898" s="248"/>
      <x:c r="BEU5898" s="248"/>
      <x:c r="BEV5898" s="248"/>
      <x:c r="BEW5898" s="248"/>
      <x:c r="BEX5898" s="248"/>
      <x:c r="BEY5898" s="248"/>
      <x:c r="BEZ5898" s="248"/>
      <x:c r="BFA5898" s="248"/>
      <x:c r="BFB5898" s="248"/>
      <x:c r="BFC5898" s="248"/>
      <x:c r="BFD5898" s="248"/>
      <x:c r="BFE5898" s="248"/>
      <x:c r="BFF5898" s="248"/>
      <x:c r="BFG5898" s="248"/>
      <x:c r="BFH5898" s="248"/>
      <x:c r="BFI5898" s="248"/>
      <x:c r="BFJ5898" s="248"/>
      <x:c r="BFK5898" s="248"/>
      <x:c r="BFL5898" s="248"/>
      <x:c r="BFM5898" s="248"/>
      <x:c r="BFN5898" s="248"/>
      <x:c r="BFO5898" s="248"/>
      <x:c r="BFP5898" s="248"/>
      <x:c r="BFQ5898" s="248"/>
      <x:c r="BFR5898" s="248"/>
      <x:c r="BFS5898" s="248"/>
      <x:c r="BFT5898" s="248"/>
      <x:c r="BFU5898" s="248"/>
      <x:c r="BFV5898" s="248"/>
      <x:c r="BFW5898" s="248"/>
      <x:c r="BFX5898" s="248"/>
      <x:c r="BFY5898" s="248"/>
      <x:c r="BFZ5898" s="248"/>
      <x:c r="BGA5898" s="248"/>
      <x:c r="BGB5898" s="248"/>
      <x:c r="BGC5898" s="248"/>
      <x:c r="BGD5898" s="248"/>
      <x:c r="BGE5898" s="248"/>
      <x:c r="BGF5898" s="248"/>
      <x:c r="BGG5898" s="248"/>
      <x:c r="BGH5898" s="248"/>
      <x:c r="BGI5898" s="248"/>
      <x:c r="BGJ5898" s="248"/>
      <x:c r="BGK5898" s="248"/>
      <x:c r="BGL5898" s="248"/>
      <x:c r="BGM5898" s="248"/>
      <x:c r="BGN5898" s="248"/>
      <x:c r="BGO5898" s="248"/>
      <x:c r="BGP5898" s="248"/>
      <x:c r="BGQ5898" s="248"/>
      <x:c r="BGR5898" s="248"/>
      <x:c r="BGS5898" s="248"/>
      <x:c r="BGT5898" s="248"/>
      <x:c r="BGU5898" s="248"/>
      <x:c r="BGV5898" s="248"/>
      <x:c r="BGW5898" s="248"/>
      <x:c r="BGX5898" s="248"/>
      <x:c r="BGY5898" s="248"/>
      <x:c r="BGZ5898" s="248"/>
      <x:c r="BHA5898" s="248"/>
      <x:c r="BHB5898" s="248"/>
      <x:c r="BHC5898" s="248"/>
      <x:c r="BHD5898" s="248"/>
      <x:c r="BHE5898" s="248"/>
      <x:c r="BHF5898" s="248"/>
      <x:c r="BHG5898" s="248"/>
      <x:c r="BHH5898" s="248"/>
      <x:c r="BHI5898" s="248"/>
      <x:c r="BHJ5898" s="248"/>
      <x:c r="BHK5898" s="248"/>
      <x:c r="BHL5898" s="248"/>
      <x:c r="BHM5898" s="248"/>
      <x:c r="BHN5898" s="248"/>
      <x:c r="BHO5898" s="248"/>
      <x:c r="BHP5898" s="248"/>
      <x:c r="BHQ5898" s="248"/>
      <x:c r="BHR5898" s="248"/>
      <x:c r="BHS5898" s="248"/>
      <x:c r="BHT5898" s="248"/>
      <x:c r="BHU5898" s="248"/>
      <x:c r="BHV5898" s="248"/>
      <x:c r="BHW5898" s="248"/>
      <x:c r="BHX5898" s="248"/>
      <x:c r="BHY5898" s="248"/>
      <x:c r="BHZ5898" s="248"/>
      <x:c r="BIA5898" s="248"/>
      <x:c r="BIB5898" s="248"/>
      <x:c r="BIC5898" s="248"/>
      <x:c r="BID5898" s="248"/>
      <x:c r="BIE5898" s="248"/>
      <x:c r="BIF5898" s="248"/>
      <x:c r="BIG5898" s="248"/>
      <x:c r="BIH5898" s="248"/>
      <x:c r="BII5898" s="248"/>
      <x:c r="BIJ5898" s="248"/>
      <x:c r="BIK5898" s="248"/>
      <x:c r="BIL5898" s="248"/>
      <x:c r="BIM5898" s="248"/>
      <x:c r="BIN5898" s="248"/>
      <x:c r="BIO5898" s="248"/>
      <x:c r="BIP5898" s="248"/>
      <x:c r="BIQ5898" s="248"/>
      <x:c r="BIR5898" s="248"/>
      <x:c r="BIS5898" s="248"/>
      <x:c r="BIT5898" s="248"/>
      <x:c r="BIU5898" s="248"/>
      <x:c r="BIV5898" s="248"/>
      <x:c r="BIW5898" s="248"/>
      <x:c r="BIX5898" s="248"/>
      <x:c r="BIY5898" s="248"/>
      <x:c r="BIZ5898" s="248"/>
      <x:c r="BJA5898" s="248"/>
      <x:c r="BJB5898" s="248"/>
      <x:c r="BJC5898" s="248"/>
      <x:c r="BJD5898" s="248"/>
      <x:c r="BJE5898" s="248"/>
      <x:c r="BJF5898" s="248"/>
      <x:c r="BJG5898" s="248"/>
      <x:c r="BJH5898" s="248"/>
      <x:c r="BJI5898" s="248"/>
      <x:c r="BJJ5898" s="248"/>
      <x:c r="BJK5898" s="248"/>
      <x:c r="BJL5898" s="248"/>
      <x:c r="BJM5898" s="248"/>
      <x:c r="BJN5898" s="248"/>
      <x:c r="BJO5898" s="248"/>
      <x:c r="BJP5898" s="248"/>
      <x:c r="BJQ5898" s="248"/>
      <x:c r="BJR5898" s="248"/>
      <x:c r="BJS5898" s="248"/>
      <x:c r="BJT5898" s="248"/>
      <x:c r="BJU5898" s="248"/>
      <x:c r="BJV5898" s="248"/>
      <x:c r="BJW5898" s="248"/>
      <x:c r="BJX5898" s="248"/>
      <x:c r="BJY5898" s="248"/>
      <x:c r="BJZ5898" s="248"/>
      <x:c r="BKA5898" s="248"/>
      <x:c r="BKB5898" s="248"/>
      <x:c r="BKC5898" s="248"/>
      <x:c r="BKD5898" s="248"/>
      <x:c r="BKE5898" s="248"/>
      <x:c r="BKF5898" s="248"/>
      <x:c r="BKG5898" s="248"/>
      <x:c r="BKH5898" s="248"/>
      <x:c r="BKI5898" s="248"/>
      <x:c r="BKJ5898" s="248"/>
      <x:c r="BKK5898" s="248"/>
      <x:c r="BKL5898" s="248"/>
      <x:c r="BKM5898" s="248"/>
      <x:c r="BKN5898" s="248"/>
      <x:c r="BKO5898" s="248"/>
      <x:c r="BKP5898" s="248"/>
      <x:c r="BKQ5898" s="248"/>
      <x:c r="BKR5898" s="248"/>
      <x:c r="BKS5898" s="248"/>
      <x:c r="BKT5898" s="248"/>
      <x:c r="BKU5898" s="248"/>
      <x:c r="BKV5898" s="248"/>
      <x:c r="BKW5898" s="248"/>
      <x:c r="BKX5898" s="248"/>
      <x:c r="BKY5898" s="248"/>
      <x:c r="BKZ5898" s="248"/>
      <x:c r="BLA5898" s="248"/>
      <x:c r="BLB5898" s="248"/>
      <x:c r="BLC5898" s="248"/>
      <x:c r="BLD5898" s="248"/>
      <x:c r="BLE5898" s="248"/>
      <x:c r="BLF5898" s="248"/>
      <x:c r="BLG5898" s="248"/>
      <x:c r="BLH5898" s="248"/>
      <x:c r="BLI5898" s="248"/>
      <x:c r="BLJ5898" s="248"/>
      <x:c r="BLK5898" s="248"/>
      <x:c r="BLL5898" s="248"/>
      <x:c r="BLM5898" s="248"/>
      <x:c r="BLN5898" s="248"/>
      <x:c r="BLO5898" s="248"/>
      <x:c r="BLP5898" s="248"/>
      <x:c r="BLQ5898" s="248"/>
      <x:c r="BLR5898" s="248"/>
      <x:c r="BLS5898" s="248"/>
      <x:c r="BLT5898" s="248"/>
      <x:c r="BLU5898" s="248"/>
      <x:c r="BLV5898" s="248"/>
      <x:c r="BLW5898" s="248"/>
      <x:c r="BLX5898" s="248"/>
      <x:c r="BLY5898" s="248"/>
      <x:c r="BLZ5898" s="248"/>
      <x:c r="BMA5898" s="248"/>
      <x:c r="BMB5898" s="248"/>
      <x:c r="BMC5898" s="248"/>
      <x:c r="BMD5898" s="248"/>
      <x:c r="BME5898" s="248"/>
      <x:c r="BMF5898" s="248"/>
      <x:c r="BMG5898" s="248"/>
      <x:c r="BMH5898" s="248"/>
      <x:c r="BMI5898" s="248"/>
      <x:c r="BMJ5898" s="248"/>
      <x:c r="BMK5898" s="248"/>
      <x:c r="BML5898" s="248"/>
      <x:c r="BMM5898" s="248"/>
      <x:c r="BMN5898" s="248"/>
      <x:c r="BMO5898" s="248"/>
      <x:c r="BMP5898" s="248"/>
      <x:c r="BMQ5898" s="248"/>
      <x:c r="BMR5898" s="248"/>
      <x:c r="BMS5898" s="248"/>
      <x:c r="BMT5898" s="248"/>
      <x:c r="BMU5898" s="248"/>
      <x:c r="BMV5898" s="248"/>
      <x:c r="BMW5898" s="248"/>
      <x:c r="BMX5898" s="248"/>
      <x:c r="BMY5898" s="248"/>
      <x:c r="BMZ5898" s="248"/>
      <x:c r="BNA5898" s="248"/>
      <x:c r="BNB5898" s="248"/>
      <x:c r="BNC5898" s="248"/>
      <x:c r="BND5898" s="248"/>
      <x:c r="BNE5898" s="248"/>
      <x:c r="BNF5898" s="248"/>
      <x:c r="BNG5898" s="248"/>
      <x:c r="BNH5898" s="248"/>
      <x:c r="BNI5898" s="248"/>
      <x:c r="BNJ5898" s="248"/>
      <x:c r="BNK5898" s="248"/>
      <x:c r="BNL5898" s="248"/>
      <x:c r="BNM5898" s="248"/>
      <x:c r="BNN5898" s="248"/>
      <x:c r="BNO5898" s="248"/>
      <x:c r="BNP5898" s="248"/>
      <x:c r="BNQ5898" s="248"/>
      <x:c r="BNR5898" s="248"/>
      <x:c r="BNS5898" s="248"/>
      <x:c r="BNT5898" s="248"/>
      <x:c r="BNU5898" s="248"/>
      <x:c r="BNV5898" s="248"/>
      <x:c r="BNW5898" s="248"/>
      <x:c r="BNX5898" s="248"/>
      <x:c r="BNY5898" s="248"/>
      <x:c r="BNZ5898" s="248"/>
      <x:c r="BOA5898" s="248"/>
      <x:c r="BOB5898" s="248"/>
      <x:c r="BOC5898" s="248"/>
      <x:c r="BOD5898" s="248"/>
      <x:c r="BOE5898" s="248"/>
      <x:c r="BOF5898" s="248"/>
      <x:c r="BOG5898" s="248"/>
      <x:c r="BOH5898" s="248"/>
      <x:c r="BOI5898" s="248"/>
      <x:c r="BOJ5898" s="248"/>
      <x:c r="BOK5898" s="248"/>
      <x:c r="BOL5898" s="248"/>
      <x:c r="BOM5898" s="248"/>
      <x:c r="BON5898" s="248"/>
      <x:c r="BOO5898" s="248"/>
      <x:c r="BOP5898" s="248"/>
      <x:c r="BOQ5898" s="248"/>
      <x:c r="BOR5898" s="248"/>
      <x:c r="BOS5898" s="248"/>
      <x:c r="BOT5898" s="248"/>
      <x:c r="BOU5898" s="248"/>
      <x:c r="BOV5898" s="248"/>
      <x:c r="BOW5898" s="248"/>
      <x:c r="BOX5898" s="248"/>
      <x:c r="BOY5898" s="248"/>
      <x:c r="BOZ5898" s="248"/>
      <x:c r="BPA5898" s="248"/>
      <x:c r="BPB5898" s="248"/>
      <x:c r="BPC5898" s="248"/>
      <x:c r="BPD5898" s="248"/>
      <x:c r="BPE5898" s="248"/>
      <x:c r="BPF5898" s="248"/>
      <x:c r="BPG5898" s="248"/>
      <x:c r="BPH5898" s="248"/>
      <x:c r="BPI5898" s="248"/>
      <x:c r="BPJ5898" s="248"/>
      <x:c r="BPK5898" s="248"/>
      <x:c r="BPL5898" s="248"/>
      <x:c r="BPM5898" s="248"/>
      <x:c r="BPN5898" s="248"/>
      <x:c r="BPO5898" s="248"/>
      <x:c r="BPP5898" s="248"/>
      <x:c r="BPQ5898" s="248"/>
      <x:c r="BPR5898" s="248"/>
      <x:c r="BPS5898" s="248"/>
      <x:c r="BPT5898" s="248"/>
      <x:c r="BPU5898" s="248"/>
      <x:c r="BPV5898" s="248"/>
      <x:c r="BPW5898" s="248"/>
      <x:c r="BPX5898" s="248"/>
      <x:c r="BPY5898" s="248"/>
      <x:c r="BPZ5898" s="248"/>
      <x:c r="BQA5898" s="248"/>
      <x:c r="BQB5898" s="248"/>
      <x:c r="BQC5898" s="248"/>
      <x:c r="BQD5898" s="248"/>
      <x:c r="BQE5898" s="248"/>
      <x:c r="BQF5898" s="248"/>
      <x:c r="BQG5898" s="248"/>
      <x:c r="BQH5898" s="248"/>
      <x:c r="BQI5898" s="248"/>
      <x:c r="BQJ5898" s="248"/>
      <x:c r="BQK5898" s="248"/>
      <x:c r="BQL5898" s="248"/>
      <x:c r="BQM5898" s="248"/>
      <x:c r="BQN5898" s="248"/>
      <x:c r="BQO5898" s="248"/>
      <x:c r="BQP5898" s="248"/>
      <x:c r="BQQ5898" s="248"/>
      <x:c r="BQR5898" s="248"/>
      <x:c r="BQS5898" s="248"/>
      <x:c r="BQT5898" s="248"/>
      <x:c r="BQU5898" s="248"/>
      <x:c r="BQV5898" s="248"/>
      <x:c r="BQW5898" s="248"/>
      <x:c r="BQX5898" s="248"/>
      <x:c r="BQY5898" s="248"/>
      <x:c r="BQZ5898" s="248"/>
      <x:c r="BRA5898" s="248"/>
      <x:c r="BRB5898" s="248"/>
      <x:c r="BRC5898" s="248"/>
      <x:c r="BRD5898" s="248"/>
      <x:c r="BRE5898" s="248"/>
      <x:c r="BRF5898" s="248"/>
      <x:c r="BRG5898" s="248"/>
      <x:c r="BRH5898" s="248"/>
      <x:c r="BRI5898" s="248"/>
      <x:c r="BRJ5898" s="248"/>
      <x:c r="BRK5898" s="248"/>
      <x:c r="BRL5898" s="248"/>
      <x:c r="BRM5898" s="248"/>
      <x:c r="BRN5898" s="248"/>
      <x:c r="BRO5898" s="248"/>
      <x:c r="BRP5898" s="248"/>
      <x:c r="BRQ5898" s="248"/>
      <x:c r="BRR5898" s="248"/>
      <x:c r="BRS5898" s="248"/>
      <x:c r="BRT5898" s="248"/>
      <x:c r="BRU5898" s="248"/>
      <x:c r="BRV5898" s="248"/>
      <x:c r="BRW5898" s="248"/>
      <x:c r="BRX5898" s="248"/>
      <x:c r="BRY5898" s="248"/>
      <x:c r="BRZ5898" s="248"/>
      <x:c r="BSA5898" s="248"/>
      <x:c r="BSB5898" s="248"/>
      <x:c r="BSC5898" s="248"/>
      <x:c r="BSD5898" s="248"/>
      <x:c r="BSE5898" s="248"/>
      <x:c r="BSF5898" s="248"/>
      <x:c r="BSG5898" s="248"/>
      <x:c r="BSH5898" s="248"/>
      <x:c r="BSI5898" s="248"/>
      <x:c r="BSJ5898" s="248"/>
      <x:c r="BSK5898" s="248"/>
      <x:c r="BSL5898" s="248"/>
      <x:c r="BSM5898" s="248"/>
      <x:c r="BSN5898" s="248"/>
      <x:c r="BSO5898" s="248"/>
      <x:c r="BSP5898" s="248"/>
      <x:c r="BSQ5898" s="248"/>
      <x:c r="BSR5898" s="248"/>
      <x:c r="BSS5898" s="248"/>
      <x:c r="BST5898" s="248"/>
      <x:c r="BSU5898" s="248"/>
      <x:c r="BSV5898" s="248"/>
      <x:c r="BSW5898" s="248"/>
      <x:c r="BSX5898" s="248"/>
      <x:c r="BSY5898" s="248"/>
      <x:c r="BSZ5898" s="248"/>
      <x:c r="BTA5898" s="248"/>
      <x:c r="BTB5898" s="248"/>
      <x:c r="BTC5898" s="248"/>
      <x:c r="BTD5898" s="248"/>
      <x:c r="BTE5898" s="248"/>
      <x:c r="BTF5898" s="248"/>
      <x:c r="BTG5898" s="248"/>
      <x:c r="BTH5898" s="248"/>
      <x:c r="BTI5898" s="248"/>
      <x:c r="BTJ5898" s="248"/>
      <x:c r="BTK5898" s="248"/>
      <x:c r="BTL5898" s="248"/>
      <x:c r="BTM5898" s="248"/>
      <x:c r="BTN5898" s="248"/>
      <x:c r="BTO5898" s="248"/>
      <x:c r="BTP5898" s="248"/>
      <x:c r="BTQ5898" s="248"/>
      <x:c r="BTR5898" s="248"/>
      <x:c r="BTS5898" s="248"/>
      <x:c r="BTT5898" s="248"/>
      <x:c r="BTU5898" s="248"/>
      <x:c r="BTV5898" s="248"/>
      <x:c r="BTW5898" s="248"/>
      <x:c r="BTX5898" s="248"/>
      <x:c r="BTY5898" s="248"/>
      <x:c r="BTZ5898" s="248"/>
      <x:c r="BUA5898" s="248"/>
      <x:c r="BUB5898" s="248"/>
      <x:c r="BUC5898" s="248"/>
      <x:c r="BUD5898" s="248"/>
      <x:c r="BUE5898" s="248"/>
      <x:c r="BUF5898" s="248"/>
      <x:c r="BUG5898" s="248"/>
      <x:c r="BUH5898" s="248"/>
      <x:c r="BUI5898" s="248"/>
      <x:c r="BUJ5898" s="248"/>
      <x:c r="BUK5898" s="248"/>
      <x:c r="BUL5898" s="248"/>
      <x:c r="BUM5898" s="248"/>
      <x:c r="BUN5898" s="248"/>
      <x:c r="BUO5898" s="248"/>
      <x:c r="BUP5898" s="248"/>
      <x:c r="BUQ5898" s="248"/>
      <x:c r="BUR5898" s="248"/>
      <x:c r="BUS5898" s="248"/>
      <x:c r="BUT5898" s="248"/>
      <x:c r="BUU5898" s="248"/>
      <x:c r="BUV5898" s="248"/>
      <x:c r="BUW5898" s="248"/>
      <x:c r="BUX5898" s="248"/>
      <x:c r="BUY5898" s="248"/>
      <x:c r="BUZ5898" s="248"/>
      <x:c r="BVA5898" s="248"/>
      <x:c r="BVB5898" s="248"/>
      <x:c r="BVC5898" s="248"/>
      <x:c r="BVD5898" s="248"/>
      <x:c r="BVE5898" s="248"/>
      <x:c r="BVF5898" s="248"/>
      <x:c r="BVG5898" s="248"/>
      <x:c r="BVH5898" s="248"/>
      <x:c r="BVI5898" s="248"/>
      <x:c r="BVJ5898" s="248"/>
      <x:c r="BVK5898" s="248"/>
      <x:c r="BVL5898" s="248"/>
      <x:c r="BVM5898" s="248"/>
      <x:c r="BVN5898" s="248"/>
      <x:c r="BVO5898" s="248"/>
      <x:c r="BVP5898" s="248"/>
      <x:c r="BVQ5898" s="248"/>
      <x:c r="BVR5898" s="248"/>
      <x:c r="BVS5898" s="248"/>
      <x:c r="BVT5898" s="248"/>
      <x:c r="BVU5898" s="248"/>
      <x:c r="BVV5898" s="248"/>
      <x:c r="BVW5898" s="248"/>
      <x:c r="BVX5898" s="248"/>
      <x:c r="BVY5898" s="248"/>
      <x:c r="BVZ5898" s="248"/>
      <x:c r="BWA5898" s="248"/>
      <x:c r="BWB5898" s="248"/>
      <x:c r="BWC5898" s="248"/>
      <x:c r="BWD5898" s="248"/>
      <x:c r="BWE5898" s="248"/>
      <x:c r="BWF5898" s="248"/>
      <x:c r="BWG5898" s="248"/>
      <x:c r="BWH5898" s="248"/>
      <x:c r="BWI5898" s="248"/>
      <x:c r="BWJ5898" s="248"/>
      <x:c r="BWK5898" s="248"/>
      <x:c r="BWL5898" s="248"/>
      <x:c r="BWM5898" s="248"/>
      <x:c r="BWN5898" s="248"/>
      <x:c r="BWO5898" s="248"/>
      <x:c r="BWP5898" s="248"/>
      <x:c r="BWQ5898" s="248"/>
      <x:c r="BWR5898" s="248"/>
      <x:c r="BWS5898" s="248"/>
      <x:c r="BWT5898" s="248"/>
      <x:c r="BWU5898" s="248"/>
      <x:c r="BWV5898" s="248"/>
      <x:c r="BWW5898" s="248"/>
      <x:c r="BWX5898" s="248"/>
      <x:c r="BWY5898" s="248"/>
      <x:c r="BWZ5898" s="248"/>
      <x:c r="BXA5898" s="248"/>
      <x:c r="BXB5898" s="248"/>
      <x:c r="BXC5898" s="248"/>
      <x:c r="BXD5898" s="248"/>
      <x:c r="BXE5898" s="248"/>
      <x:c r="BXF5898" s="248"/>
      <x:c r="BXG5898" s="248"/>
      <x:c r="BXH5898" s="248"/>
      <x:c r="BXI5898" s="248"/>
      <x:c r="BXJ5898" s="248"/>
      <x:c r="BXK5898" s="248"/>
      <x:c r="BXL5898" s="248"/>
      <x:c r="BXM5898" s="248"/>
      <x:c r="BXN5898" s="248"/>
      <x:c r="BXO5898" s="248"/>
      <x:c r="BXP5898" s="248"/>
      <x:c r="BXQ5898" s="248"/>
      <x:c r="BXR5898" s="248"/>
      <x:c r="BXS5898" s="248"/>
      <x:c r="BXT5898" s="248"/>
      <x:c r="BXU5898" s="248"/>
      <x:c r="BXV5898" s="248"/>
      <x:c r="BXW5898" s="248"/>
      <x:c r="BXX5898" s="248"/>
      <x:c r="BXY5898" s="248"/>
      <x:c r="BXZ5898" s="248"/>
      <x:c r="BYA5898" s="248"/>
      <x:c r="BYB5898" s="248"/>
      <x:c r="BYC5898" s="248"/>
      <x:c r="BYD5898" s="248"/>
      <x:c r="BYE5898" s="248"/>
      <x:c r="BYF5898" s="248"/>
      <x:c r="BYG5898" s="248"/>
      <x:c r="BYH5898" s="248"/>
      <x:c r="BYI5898" s="248"/>
      <x:c r="BYJ5898" s="248"/>
      <x:c r="BYK5898" s="248"/>
      <x:c r="BYL5898" s="248"/>
      <x:c r="BYM5898" s="248"/>
      <x:c r="BYN5898" s="248"/>
      <x:c r="BYO5898" s="248"/>
      <x:c r="BYP5898" s="248"/>
      <x:c r="BYQ5898" s="248"/>
      <x:c r="BYR5898" s="248"/>
      <x:c r="BYS5898" s="248"/>
      <x:c r="BYT5898" s="248"/>
      <x:c r="BYU5898" s="248"/>
      <x:c r="BYV5898" s="248"/>
      <x:c r="BYW5898" s="248"/>
      <x:c r="BYX5898" s="248"/>
      <x:c r="BYY5898" s="248"/>
      <x:c r="BYZ5898" s="248"/>
      <x:c r="BZA5898" s="248"/>
      <x:c r="BZB5898" s="248"/>
      <x:c r="BZC5898" s="248"/>
      <x:c r="BZD5898" s="248"/>
      <x:c r="BZE5898" s="248"/>
      <x:c r="BZF5898" s="248"/>
      <x:c r="BZG5898" s="248"/>
      <x:c r="BZH5898" s="248"/>
      <x:c r="BZI5898" s="248"/>
      <x:c r="BZJ5898" s="248"/>
      <x:c r="BZK5898" s="248"/>
      <x:c r="BZL5898" s="248"/>
      <x:c r="BZM5898" s="248"/>
      <x:c r="BZN5898" s="248"/>
      <x:c r="BZO5898" s="248"/>
      <x:c r="BZP5898" s="248"/>
      <x:c r="BZQ5898" s="248"/>
      <x:c r="BZR5898" s="248"/>
      <x:c r="BZS5898" s="248"/>
      <x:c r="BZT5898" s="248"/>
      <x:c r="BZU5898" s="248"/>
      <x:c r="BZV5898" s="248"/>
      <x:c r="BZW5898" s="248"/>
      <x:c r="BZX5898" s="248"/>
      <x:c r="BZY5898" s="248"/>
      <x:c r="BZZ5898" s="248"/>
      <x:c r="CAA5898" s="248"/>
      <x:c r="CAB5898" s="248"/>
      <x:c r="CAC5898" s="248"/>
      <x:c r="CAD5898" s="248"/>
      <x:c r="CAE5898" s="248"/>
      <x:c r="CAF5898" s="248"/>
      <x:c r="CAG5898" s="248"/>
      <x:c r="CAH5898" s="248"/>
      <x:c r="CAI5898" s="248"/>
      <x:c r="CAJ5898" s="248"/>
      <x:c r="CAK5898" s="248"/>
      <x:c r="CAL5898" s="248"/>
      <x:c r="CAM5898" s="248"/>
      <x:c r="CAN5898" s="248"/>
      <x:c r="CAO5898" s="248"/>
      <x:c r="CAP5898" s="248"/>
      <x:c r="CAQ5898" s="248"/>
      <x:c r="CAR5898" s="248"/>
      <x:c r="CAS5898" s="248"/>
      <x:c r="CAT5898" s="248"/>
      <x:c r="CAU5898" s="248"/>
      <x:c r="CAV5898" s="248"/>
      <x:c r="CAW5898" s="248"/>
      <x:c r="CAX5898" s="248"/>
      <x:c r="CAY5898" s="248"/>
      <x:c r="CAZ5898" s="248"/>
      <x:c r="CBA5898" s="248"/>
      <x:c r="CBB5898" s="248"/>
      <x:c r="CBC5898" s="248"/>
      <x:c r="CBD5898" s="248"/>
      <x:c r="CBE5898" s="248"/>
      <x:c r="CBF5898" s="248"/>
      <x:c r="CBG5898" s="248"/>
      <x:c r="CBH5898" s="248"/>
      <x:c r="CBI5898" s="248"/>
      <x:c r="CBJ5898" s="248"/>
      <x:c r="CBK5898" s="248"/>
      <x:c r="CBL5898" s="248"/>
      <x:c r="CBM5898" s="248"/>
      <x:c r="CBN5898" s="248"/>
      <x:c r="CBO5898" s="248"/>
      <x:c r="CBP5898" s="248"/>
      <x:c r="CBQ5898" s="248"/>
      <x:c r="CBR5898" s="248"/>
      <x:c r="CBS5898" s="248"/>
      <x:c r="CBT5898" s="248"/>
      <x:c r="CBU5898" s="248"/>
      <x:c r="CBV5898" s="248"/>
      <x:c r="CBW5898" s="248"/>
      <x:c r="CBX5898" s="248"/>
      <x:c r="CBY5898" s="248"/>
      <x:c r="CBZ5898" s="248"/>
      <x:c r="CCA5898" s="248"/>
      <x:c r="CCB5898" s="248"/>
      <x:c r="CCC5898" s="248"/>
      <x:c r="CCD5898" s="248"/>
      <x:c r="CCE5898" s="248"/>
      <x:c r="CCF5898" s="248"/>
      <x:c r="CCG5898" s="248"/>
      <x:c r="CCH5898" s="248"/>
      <x:c r="CCI5898" s="248"/>
      <x:c r="CCJ5898" s="248"/>
      <x:c r="CCK5898" s="248"/>
      <x:c r="CCL5898" s="248"/>
      <x:c r="CCM5898" s="248"/>
      <x:c r="CCN5898" s="248"/>
      <x:c r="CCO5898" s="248"/>
      <x:c r="CCP5898" s="248"/>
      <x:c r="CCQ5898" s="248"/>
      <x:c r="CCR5898" s="248"/>
      <x:c r="CCS5898" s="248"/>
      <x:c r="CCT5898" s="248"/>
      <x:c r="CCU5898" s="248"/>
      <x:c r="CCV5898" s="248"/>
      <x:c r="CCW5898" s="248"/>
      <x:c r="CCX5898" s="248"/>
      <x:c r="CCY5898" s="248"/>
      <x:c r="CCZ5898" s="248"/>
      <x:c r="CDA5898" s="248"/>
      <x:c r="CDB5898" s="248"/>
      <x:c r="CDC5898" s="248"/>
      <x:c r="CDD5898" s="248"/>
      <x:c r="CDE5898" s="248"/>
      <x:c r="CDF5898" s="248"/>
      <x:c r="CDG5898" s="248"/>
      <x:c r="CDH5898" s="248"/>
      <x:c r="CDI5898" s="248"/>
      <x:c r="CDJ5898" s="248"/>
      <x:c r="CDK5898" s="248"/>
      <x:c r="CDL5898" s="248"/>
      <x:c r="CDM5898" s="248"/>
      <x:c r="CDN5898" s="248"/>
      <x:c r="CDO5898" s="248"/>
      <x:c r="CDP5898" s="248"/>
      <x:c r="CDQ5898" s="248"/>
      <x:c r="CDR5898" s="248"/>
      <x:c r="CDS5898" s="248"/>
      <x:c r="CDT5898" s="248"/>
      <x:c r="CDU5898" s="248"/>
      <x:c r="CDV5898" s="248"/>
      <x:c r="CDW5898" s="248"/>
      <x:c r="CDX5898" s="248"/>
      <x:c r="CDY5898" s="248"/>
      <x:c r="CDZ5898" s="248"/>
      <x:c r="CEA5898" s="248"/>
      <x:c r="CEB5898" s="248"/>
      <x:c r="CEC5898" s="248"/>
      <x:c r="CED5898" s="248"/>
      <x:c r="CEE5898" s="248"/>
      <x:c r="CEF5898" s="248"/>
      <x:c r="CEG5898" s="248"/>
      <x:c r="CEH5898" s="248"/>
      <x:c r="CEI5898" s="248"/>
      <x:c r="CEJ5898" s="248"/>
      <x:c r="CEK5898" s="248"/>
      <x:c r="CEL5898" s="248"/>
      <x:c r="CEM5898" s="248"/>
      <x:c r="CEN5898" s="248"/>
      <x:c r="CEO5898" s="248"/>
      <x:c r="CEP5898" s="248"/>
      <x:c r="CEQ5898" s="248"/>
      <x:c r="CER5898" s="248"/>
      <x:c r="CES5898" s="248"/>
      <x:c r="CET5898" s="248"/>
      <x:c r="CEU5898" s="248"/>
      <x:c r="CEV5898" s="248"/>
      <x:c r="CEW5898" s="248"/>
      <x:c r="CEX5898" s="248"/>
      <x:c r="CEY5898" s="248"/>
      <x:c r="CEZ5898" s="248"/>
      <x:c r="CFA5898" s="248"/>
      <x:c r="CFB5898" s="248"/>
      <x:c r="CFC5898" s="248"/>
      <x:c r="CFD5898" s="248"/>
      <x:c r="CFE5898" s="248"/>
      <x:c r="CFF5898" s="248"/>
      <x:c r="CFG5898" s="248"/>
      <x:c r="CFH5898" s="248"/>
      <x:c r="CFI5898" s="248"/>
      <x:c r="CFJ5898" s="248"/>
      <x:c r="CFK5898" s="248"/>
      <x:c r="CFL5898" s="248"/>
      <x:c r="CFM5898" s="248"/>
      <x:c r="CFN5898" s="248"/>
      <x:c r="CFO5898" s="248"/>
      <x:c r="CFP5898" s="248"/>
      <x:c r="CFQ5898" s="248"/>
      <x:c r="CFR5898" s="248"/>
      <x:c r="CFS5898" s="248"/>
      <x:c r="CFT5898" s="248"/>
      <x:c r="CFU5898" s="248"/>
      <x:c r="CFV5898" s="248"/>
      <x:c r="CFW5898" s="248"/>
      <x:c r="CFX5898" s="248"/>
      <x:c r="CFY5898" s="248"/>
      <x:c r="CFZ5898" s="248"/>
      <x:c r="CGA5898" s="248"/>
      <x:c r="CGB5898" s="248"/>
      <x:c r="CGC5898" s="248"/>
      <x:c r="CGD5898" s="248"/>
      <x:c r="CGE5898" s="248"/>
      <x:c r="CGF5898" s="248"/>
      <x:c r="CGG5898" s="248"/>
      <x:c r="CGH5898" s="248"/>
      <x:c r="CGI5898" s="248"/>
      <x:c r="CGJ5898" s="248"/>
      <x:c r="CGK5898" s="248"/>
      <x:c r="CGL5898" s="248"/>
      <x:c r="CGM5898" s="248"/>
      <x:c r="CGN5898" s="248"/>
      <x:c r="CGO5898" s="248"/>
      <x:c r="CGP5898" s="248"/>
      <x:c r="CGQ5898" s="248"/>
      <x:c r="CGR5898" s="248"/>
      <x:c r="CGS5898" s="248"/>
      <x:c r="CGT5898" s="248"/>
      <x:c r="CGU5898" s="248"/>
      <x:c r="CGV5898" s="248"/>
      <x:c r="CGW5898" s="248"/>
      <x:c r="CGX5898" s="248"/>
      <x:c r="CGY5898" s="248"/>
      <x:c r="CGZ5898" s="248"/>
      <x:c r="CHA5898" s="248"/>
      <x:c r="CHB5898" s="248"/>
      <x:c r="CHC5898" s="248"/>
      <x:c r="CHD5898" s="248"/>
      <x:c r="CHE5898" s="248"/>
      <x:c r="CHF5898" s="248"/>
      <x:c r="CHG5898" s="248"/>
      <x:c r="CHH5898" s="248"/>
      <x:c r="CHI5898" s="248"/>
      <x:c r="CHJ5898" s="248"/>
      <x:c r="CHK5898" s="248"/>
      <x:c r="CHL5898" s="248"/>
      <x:c r="CHM5898" s="248"/>
      <x:c r="CHN5898" s="248"/>
      <x:c r="CHO5898" s="248"/>
      <x:c r="CHP5898" s="248"/>
      <x:c r="CHQ5898" s="248"/>
      <x:c r="CHR5898" s="248"/>
      <x:c r="CHS5898" s="248"/>
      <x:c r="CHT5898" s="248"/>
      <x:c r="CHU5898" s="248"/>
      <x:c r="CHV5898" s="248"/>
      <x:c r="CHW5898" s="248"/>
      <x:c r="CHX5898" s="248"/>
      <x:c r="CHY5898" s="248"/>
      <x:c r="CHZ5898" s="248"/>
      <x:c r="CIA5898" s="248"/>
      <x:c r="CIB5898" s="248"/>
      <x:c r="CIC5898" s="248"/>
      <x:c r="CID5898" s="248"/>
      <x:c r="CIE5898" s="248"/>
      <x:c r="CIF5898" s="248"/>
      <x:c r="CIG5898" s="248"/>
      <x:c r="CIH5898" s="248"/>
      <x:c r="CII5898" s="248"/>
      <x:c r="CIJ5898" s="248"/>
      <x:c r="CIK5898" s="248"/>
      <x:c r="CIL5898" s="248"/>
      <x:c r="CIM5898" s="248"/>
      <x:c r="CIN5898" s="248"/>
      <x:c r="CIO5898" s="248"/>
      <x:c r="CIP5898" s="248"/>
      <x:c r="CIQ5898" s="248"/>
      <x:c r="CIR5898" s="248"/>
      <x:c r="CIS5898" s="248"/>
      <x:c r="CIT5898" s="248"/>
      <x:c r="CIU5898" s="248"/>
      <x:c r="CIV5898" s="248"/>
      <x:c r="CIW5898" s="248"/>
      <x:c r="CIX5898" s="248"/>
      <x:c r="CIY5898" s="248"/>
      <x:c r="CIZ5898" s="248"/>
      <x:c r="CJA5898" s="248"/>
      <x:c r="CJB5898" s="248"/>
      <x:c r="CJC5898" s="248"/>
      <x:c r="CJD5898" s="248"/>
      <x:c r="CJE5898" s="248"/>
      <x:c r="CJF5898" s="248"/>
      <x:c r="CJG5898" s="248"/>
      <x:c r="CJH5898" s="248"/>
      <x:c r="CJI5898" s="248"/>
      <x:c r="CJJ5898" s="248"/>
      <x:c r="CJK5898" s="248"/>
      <x:c r="CJL5898" s="248"/>
      <x:c r="CJM5898" s="248"/>
      <x:c r="CJN5898" s="248"/>
      <x:c r="CJO5898" s="248"/>
      <x:c r="CJP5898" s="248"/>
      <x:c r="CJQ5898" s="248"/>
      <x:c r="CJR5898" s="248"/>
      <x:c r="CJS5898" s="248"/>
      <x:c r="CJT5898" s="248"/>
      <x:c r="CJU5898" s="248"/>
      <x:c r="CJV5898" s="248"/>
      <x:c r="CJW5898" s="248"/>
      <x:c r="CJX5898" s="248"/>
      <x:c r="CJY5898" s="248"/>
      <x:c r="CJZ5898" s="248"/>
      <x:c r="CKA5898" s="248"/>
      <x:c r="CKB5898" s="248"/>
      <x:c r="CKC5898" s="248"/>
      <x:c r="CKD5898" s="248"/>
      <x:c r="CKE5898" s="248"/>
      <x:c r="CKF5898" s="248"/>
      <x:c r="CKG5898" s="248"/>
      <x:c r="CKH5898" s="248"/>
      <x:c r="CKI5898" s="248"/>
      <x:c r="CKJ5898" s="248"/>
      <x:c r="CKK5898" s="248"/>
      <x:c r="CKL5898" s="248"/>
      <x:c r="CKM5898" s="248"/>
      <x:c r="CKN5898" s="248"/>
      <x:c r="CKO5898" s="248"/>
      <x:c r="CKP5898" s="248"/>
      <x:c r="CKQ5898" s="248"/>
      <x:c r="CKR5898" s="248"/>
      <x:c r="CKS5898" s="248"/>
      <x:c r="CKT5898" s="248"/>
      <x:c r="CKU5898" s="248"/>
      <x:c r="CKV5898" s="248"/>
      <x:c r="CKW5898" s="248"/>
      <x:c r="CKX5898" s="248"/>
      <x:c r="CKY5898" s="248"/>
      <x:c r="CKZ5898" s="248"/>
      <x:c r="CLA5898" s="248"/>
      <x:c r="CLB5898" s="248"/>
      <x:c r="CLC5898" s="248"/>
      <x:c r="CLD5898" s="248"/>
      <x:c r="CLE5898" s="248"/>
      <x:c r="CLF5898" s="248"/>
      <x:c r="CLG5898" s="248"/>
      <x:c r="CLH5898" s="248"/>
      <x:c r="CLI5898" s="248"/>
      <x:c r="CLJ5898" s="248"/>
      <x:c r="CLK5898" s="248"/>
      <x:c r="CLL5898" s="248"/>
      <x:c r="CLM5898" s="248"/>
      <x:c r="CLN5898" s="248"/>
      <x:c r="CLO5898" s="248"/>
      <x:c r="CLP5898" s="248"/>
      <x:c r="CLQ5898" s="248"/>
      <x:c r="CLR5898" s="248"/>
      <x:c r="CLS5898" s="248"/>
      <x:c r="CLT5898" s="248"/>
      <x:c r="CLU5898" s="248"/>
      <x:c r="CLV5898" s="248"/>
      <x:c r="CLW5898" s="248"/>
      <x:c r="CLX5898" s="248"/>
      <x:c r="CLY5898" s="248"/>
      <x:c r="CLZ5898" s="248"/>
      <x:c r="CMA5898" s="248"/>
      <x:c r="CMB5898" s="248"/>
      <x:c r="CMC5898" s="248"/>
      <x:c r="CMD5898" s="248"/>
      <x:c r="CME5898" s="248"/>
      <x:c r="CMF5898" s="248"/>
      <x:c r="CMG5898" s="248"/>
      <x:c r="CMH5898" s="248"/>
      <x:c r="CMI5898" s="248"/>
      <x:c r="CMJ5898" s="248"/>
      <x:c r="CMK5898" s="248"/>
      <x:c r="CML5898" s="248"/>
      <x:c r="CMM5898" s="248"/>
      <x:c r="CMN5898" s="248"/>
      <x:c r="CMO5898" s="248"/>
      <x:c r="CMP5898" s="248"/>
      <x:c r="CMQ5898" s="248"/>
      <x:c r="CMR5898" s="248"/>
      <x:c r="CMS5898" s="248"/>
      <x:c r="CMT5898" s="248"/>
      <x:c r="CMU5898" s="248"/>
      <x:c r="CMV5898" s="248"/>
      <x:c r="CMW5898" s="248"/>
      <x:c r="CMX5898" s="248"/>
      <x:c r="CMY5898" s="248"/>
      <x:c r="CMZ5898" s="248"/>
      <x:c r="CNA5898" s="248"/>
      <x:c r="CNB5898" s="248"/>
      <x:c r="CNC5898" s="248"/>
      <x:c r="CND5898" s="248"/>
      <x:c r="CNE5898" s="248"/>
      <x:c r="CNF5898" s="248"/>
      <x:c r="CNG5898" s="248"/>
      <x:c r="CNH5898" s="248"/>
      <x:c r="CNI5898" s="248"/>
      <x:c r="CNJ5898" s="248"/>
      <x:c r="CNK5898" s="248"/>
      <x:c r="CNL5898" s="248"/>
      <x:c r="CNM5898" s="248"/>
      <x:c r="CNN5898" s="248"/>
      <x:c r="CNO5898" s="248"/>
      <x:c r="CNP5898" s="248"/>
      <x:c r="CNQ5898" s="248"/>
      <x:c r="CNR5898" s="248"/>
      <x:c r="CNS5898" s="248"/>
      <x:c r="CNT5898" s="248"/>
      <x:c r="CNU5898" s="248"/>
      <x:c r="CNV5898" s="248"/>
      <x:c r="CNW5898" s="248"/>
      <x:c r="CNX5898" s="248"/>
      <x:c r="CNY5898" s="248"/>
      <x:c r="CNZ5898" s="248"/>
      <x:c r="COA5898" s="248"/>
      <x:c r="COB5898" s="248"/>
      <x:c r="COC5898" s="248"/>
      <x:c r="COD5898" s="248"/>
      <x:c r="COE5898" s="248"/>
      <x:c r="COF5898" s="248"/>
      <x:c r="COG5898" s="248"/>
      <x:c r="COH5898" s="248"/>
      <x:c r="COI5898" s="248"/>
      <x:c r="COJ5898" s="248"/>
      <x:c r="COK5898" s="248"/>
      <x:c r="COL5898" s="248"/>
      <x:c r="COM5898" s="248"/>
      <x:c r="CON5898" s="248"/>
      <x:c r="COO5898" s="248"/>
      <x:c r="COP5898" s="248"/>
      <x:c r="COQ5898" s="248"/>
      <x:c r="COR5898" s="248"/>
      <x:c r="COS5898" s="248"/>
      <x:c r="COT5898" s="248"/>
      <x:c r="COU5898" s="248"/>
      <x:c r="COV5898" s="248"/>
      <x:c r="COW5898" s="248"/>
      <x:c r="COX5898" s="248"/>
      <x:c r="COY5898" s="248"/>
      <x:c r="COZ5898" s="248"/>
      <x:c r="CPA5898" s="248"/>
      <x:c r="CPB5898" s="248"/>
      <x:c r="CPC5898" s="248"/>
      <x:c r="CPD5898" s="248"/>
      <x:c r="CPE5898" s="248"/>
      <x:c r="CPF5898" s="248"/>
      <x:c r="CPG5898" s="248"/>
      <x:c r="CPH5898" s="248"/>
      <x:c r="CPI5898" s="248"/>
      <x:c r="CPJ5898" s="248"/>
      <x:c r="CPK5898" s="248"/>
      <x:c r="CPL5898" s="248"/>
      <x:c r="CPM5898" s="248"/>
      <x:c r="CPN5898" s="248"/>
      <x:c r="CPO5898" s="248"/>
      <x:c r="CPP5898" s="248"/>
      <x:c r="CPQ5898" s="248"/>
      <x:c r="CPR5898" s="248"/>
      <x:c r="CPS5898" s="248"/>
      <x:c r="CPT5898" s="248"/>
      <x:c r="CPU5898" s="248"/>
      <x:c r="CPV5898" s="248"/>
      <x:c r="CPW5898" s="248"/>
      <x:c r="CPX5898" s="248"/>
      <x:c r="CPY5898" s="248"/>
      <x:c r="CPZ5898" s="248"/>
      <x:c r="CQA5898" s="248"/>
      <x:c r="CQB5898" s="248"/>
      <x:c r="CQC5898" s="248"/>
      <x:c r="CQD5898" s="248"/>
      <x:c r="CQE5898" s="248"/>
      <x:c r="CQF5898" s="248"/>
      <x:c r="CQG5898" s="248"/>
      <x:c r="CQH5898" s="248"/>
      <x:c r="CQI5898" s="248"/>
      <x:c r="CQJ5898" s="248"/>
      <x:c r="CQK5898" s="248"/>
      <x:c r="CQL5898" s="248"/>
      <x:c r="CQM5898" s="248"/>
      <x:c r="CQN5898" s="248"/>
      <x:c r="CQO5898" s="248"/>
      <x:c r="CQP5898" s="248"/>
      <x:c r="CQQ5898" s="248"/>
      <x:c r="CQR5898" s="248"/>
      <x:c r="CQS5898" s="248"/>
      <x:c r="CQT5898" s="248"/>
      <x:c r="CQU5898" s="248"/>
      <x:c r="CQV5898" s="248"/>
      <x:c r="CQW5898" s="248"/>
      <x:c r="CQX5898" s="248"/>
      <x:c r="CQY5898" s="248"/>
      <x:c r="CQZ5898" s="248"/>
      <x:c r="CRA5898" s="248"/>
      <x:c r="CRB5898" s="248"/>
      <x:c r="CRC5898" s="248"/>
      <x:c r="CRD5898" s="248"/>
      <x:c r="CRE5898" s="248"/>
      <x:c r="CRF5898" s="248"/>
      <x:c r="CRG5898" s="248"/>
      <x:c r="CRH5898" s="248"/>
      <x:c r="CRI5898" s="248"/>
      <x:c r="CRJ5898" s="248"/>
      <x:c r="CRK5898" s="248"/>
      <x:c r="CRL5898" s="248"/>
      <x:c r="CRM5898" s="248"/>
      <x:c r="CRN5898" s="248"/>
      <x:c r="CRO5898" s="248"/>
      <x:c r="CRP5898" s="248"/>
      <x:c r="CRQ5898" s="248"/>
      <x:c r="CRR5898" s="248"/>
      <x:c r="CRS5898" s="248"/>
      <x:c r="CRT5898" s="248"/>
      <x:c r="CRU5898" s="248"/>
      <x:c r="CRV5898" s="248"/>
      <x:c r="CRW5898" s="248"/>
      <x:c r="CRX5898" s="248"/>
      <x:c r="CRY5898" s="248"/>
      <x:c r="CRZ5898" s="248"/>
      <x:c r="CSA5898" s="248"/>
      <x:c r="CSB5898" s="248"/>
      <x:c r="CSC5898" s="248"/>
      <x:c r="CSD5898" s="248"/>
      <x:c r="CSE5898" s="248"/>
      <x:c r="CSF5898" s="248"/>
      <x:c r="CSG5898" s="248"/>
      <x:c r="CSH5898" s="248"/>
      <x:c r="CSI5898" s="248"/>
      <x:c r="CSJ5898" s="248"/>
      <x:c r="CSK5898" s="248"/>
      <x:c r="CSL5898" s="248"/>
      <x:c r="CSM5898" s="248"/>
      <x:c r="CSN5898" s="248"/>
      <x:c r="CSO5898" s="248"/>
      <x:c r="CSP5898" s="248"/>
      <x:c r="CSQ5898" s="248"/>
      <x:c r="CSR5898" s="248"/>
      <x:c r="CSS5898" s="248"/>
      <x:c r="CST5898" s="248"/>
      <x:c r="CSU5898" s="248"/>
      <x:c r="CSV5898" s="248"/>
      <x:c r="CSW5898" s="248"/>
      <x:c r="CSX5898" s="248"/>
      <x:c r="CSY5898" s="248"/>
      <x:c r="CSZ5898" s="248"/>
      <x:c r="CTA5898" s="248"/>
      <x:c r="CTB5898" s="248"/>
      <x:c r="CTC5898" s="248"/>
      <x:c r="CTD5898" s="248"/>
      <x:c r="CTE5898" s="248"/>
      <x:c r="CTF5898" s="248"/>
      <x:c r="CTG5898" s="248"/>
      <x:c r="CTH5898" s="248"/>
      <x:c r="CTI5898" s="248"/>
      <x:c r="CTJ5898" s="248"/>
      <x:c r="CTK5898" s="248"/>
      <x:c r="CTL5898" s="248"/>
      <x:c r="CTM5898" s="248"/>
      <x:c r="CTN5898" s="248"/>
      <x:c r="CTO5898" s="248"/>
      <x:c r="CTP5898" s="248"/>
      <x:c r="CTQ5898" s="248"/>
      <x:c r="CTR5898" s="248"/>
      <x:c r="CTS5898" s="248"/>
      <x:c r="CTT5898" s="248"/>
      <x:c r="CTU5898" s="248"/>
      <x:c r="CTV5898" s="248"/>
      <x:c r="CTW5898" s="248"/>
      <x:c r="CTX5898" s="248"/>
      <x:c r="CTY5898" s="248"/>
      <x:c r="CTZ5898" s="248"/>
      <x:c r="CUA5898" s="248"/>
      <x:c r="CUB5898" s="248"/>
      <x:c r="CUC5898" s="248"/>
      <x:c r="CUD5898" s="248"/>
      <x:c r="CUE5898" s="248"/>
      <x:c r="CUF5898" s="248"/>
      <x:c r="CUG5898" s="248"/>
      <x:c r="CUH5898" s="248"/>
      <x:c r="CUI5898" s="248"/>
      <x:c r="CUJ5898" s="248"/>
      <x:c r="CUK5898" s="248"/>
      <x:c r="CUL5898" s="248"/>
      <x:c r="CUM5898" s="248"/>
      <x:c r="CUN5898" s="248"/>
      <x:c r="CUO5898" s="248"/>
      <x:c r="CUP5898" s="248"/>
      <x:c r="CUQ5898" s="248"/>
      <x:c r="CUR5898" s="248"/>
      <x:c r="CUS5898" s="248"/>
      <x:c r="CUT5898" s="248"/>
      <x:c r="CUU5898" s="248"/>
      <x:c r="CUV5898" s="248"/>
      <x:c r="CUW5898" s="248"/>
      <x:c r="CUX5898" s="248"/>
      <x:c r="CUY5898" s="248"/>
      <x:c r="CUZ5898" s="248"/>
      <x:c r="CVA5898" s="248"/>
      <x:c r="CVB5898" s="248"/>
      <x:c r="CVC5898" s="248"/>
      <x:c r="CVD5898" s="248"/>
      <x:c r="CVE5898" s="248"/>
      <x:c r="CVF5898" s="248"/>
      <x:c r="CVG5898" s="248"/>
      <x:c r="CVH5898" s="248"/>
      <x:c r="CVI5898" s="248"/>
      <x:c r="CVJ5898" s="248"/>
      <x:c r="CVK5898" s="248"/>
      <x:c r="CVL5898" s="248"/>
      <x:c r="CVM5898" s="248"/>
      <x:c r="CVN5898" s="248"/>
      <x:c r="CVO5898" s="248"/>
      <x:c r="CVP5898" s="248"/>
      <x:c r="CVQ5898" s="248"/>
      <x:c r="CVR5898" s="248"/>
      <x:c r="CVS5898" s="248"/>
      <x:c r="CVT5898" s="248"/>
      <x:c r="CVU5898" s="248"/>
      <x:c r="CVV5898" s="248"/>
      <x:c r="CVW5898" s="248"/>
      <x:c r="CVX5898" s="248"/>
      <x:c r="CVY5898" s="248"/>
      <x:c r="CVZ5898" s="248"/>
      <x:c r="CWA5898" s="248"/>
      <x:c r="CWB5898" s="248"/>
      <x:c r="CWC5898" s="248"/>
      <x:c r="CWD5898" s="248"/>
      <x:c r="CWE5898" s="248"/>
      <x:c r="CWF5898" s="248"/>
      <x:c r="CWG5898" s="248"/>
      <x:c r="CWH5898" s="248"/>
      <x:c r="CWI5898" s="248"/>
      <x:c r="CWJ5898" s="248"/>
      <x:c r="CWK5898" s="248"/>
      <x:c r="CWL5898" s="248"/>
      <x:c r="CWM5898" s="248"/>
      <x:c r="CWN5898" s="248"/>
      <x:c r="CWO5898" s="248"/>
      <x:c r="CWP5898" s="248"/>
      <x:c r="CWQ5898" s="248"/>
      <x:c r="CWR5898" s="248"/>
      <x:c r="CWS5898" s="248"/>
      <x:c r="CWT5898" s="248"/>
      <x:c r="CWU5898" s="248"/>
      <x:c r="CWV5898" s="248"/>
      <x:c r="CWW5898" s="248"/>
      <x:c r="CWX5898" s="248"/>
      <x:c r="CWY5898" s="248"/>
      <x:c r="CWZ5898" s="248"/>
      <x:c r="CXA5898" s="248"/>
      <x:c r="CXB5898" s="248"/>
      <x:c r="CXC5898" s="248"/>
      <x:c r="CXD5898" s="248"/>
      <x:c r="CXE5898" s="248"/>
      <x:c r="CXF5898" s="248"/>
      <x:c r="CXG5898" s="248"/>
      <x:c r="CXH5898" s="248"/>
      <x:c r="CXI5898" s="248"/>
      <x:c r="CXJ5898" s="248"/>
      <x:c r="CXK5898" s="248"/>
      <x:c r="CXL5898" s="248"/>
      <x:c r="CXM5898" s="248"/>
      <x:c r="CXN5898" s="248"/>
      <x:c r="CXO5898" s="248"/>
      <x:c r="CXP5898" s="248"/>
      <x:c r="CXQ5898" s="248"/>
      <x:c r="CXR5898" s="248"/>
      <x:c r="CXS5898" s="248"/>
      <x:c r="CXT5898" s="248"/>
      <x:c r="CXU5898" s="248"/>
      <x:c r="CXV5898" s="248"/>
      <x:c r="CXW5898" s="248"/>
      <x:c r="CXX5898" s="248"/>
      <x:c r="CXY5898" s="248"/>
      <x:c r="CXZ5898" s="248"/>
      <x:c r="CYA5898" s="248"/>
      <x:c r="CYB5898" s="248"/>
      <x:c r="CYC5898" s="248"/>
      <x:c r="CYD5898" s="248"/>
      <x:c r="CYE5898" s="248"/>
      <x:c r="CYF5898" s="248"/>
      <x:c r="CYG5898" s="248"/>
      <x:c r="CYH5898" s="248"/>
      <x:c r="CYI5898" s="248"/>
      <x:c r="CYJ5898" s="248"/>
      <x:c r="CYK5898" s="248"/>
      <x:c r="CYL5898" s="248"/>
      <x:c r="CYM5898" s="248"/>
      <x:c r="CYN5898" s="248"/>
      <x:c r="CYO5898" s="248"/>
      <x:c r="CYP5898" s="248"/>
      <x:c r="CYQ5898" s="248"/>
      <x:c r="CYR5898" s="248"/>
      <x:c r="CYS5898" s="248"/>
      <x:c r="CYT5898" s="248"/>
      <x:c r="CYU5898" s="248"/>
      <x:c r="CYV5898" s="248"/>
      <x:c r="CYW5898" s="248"/>
      <x:c r="CYX5898" s="248"/>
      <x:c r="CYY5898" s="248"/>
      <x:c r="CYZ5898" s="248"/>
      <x:c r="CZA5898" s="248"/>
      <x:c r="CZB5898" s="248"/>
      <x:c r="CZC5898" s="248"/>
      <x:c r="CZD5898" s="248"/>
      <x:c r="CZE5898" s="248"/>
      <x:c r="CZF5898" s="248"/>
      <x:c r="CZG5898" s="248"/>
      <x:c r="CZH5898" s="248"/>
      <x:c r="CZI5898" s="248"/>
      <x:c r="CZJ5898" s="248"/>
      <x:c r="CZK5898" s="248"/>
      <x:c r="CZL5898" s="248"/>
      <x:c r="CZM5898" s="248"/>
      <x:c r="CZN5898" s="248"/>
      <x:c r="CZO5898" s="248"/>
      <x:c r="CZP5898" s="248"/>
      <x:c r="CZQ5898" s="248"/>
      <x:c r="CZR5898" s="248"/>
      <x:c r="CZS5898" s="248"/>
      <x:c r="CZT5898" s="248"/>
      <x:c r="CZU5898" s="248"/>
      <x:c r="CZV5898" s="248"/>
      <x:c r="CZW5898" s="248"/>
      <x:c r="CZX5898" s="248"/>
      <x:c r="CZY5898" s="248"/>
      <x:c r="CZZ5898" s="248"/>
      <x:c r="DAA5898" s="248"/>
      <x:c r="DAB5898" s="248"/>
      <x:c r="DAC5898" s="248"/>
      <x:c r="DAD5898" s="248"/>
      <x:c r="DAE5898" s="248"/>
      <x:c r="DAF5898" s="248"/>
      <x:c r="DAG5898" s="248"/>
      <x:c r="DAH5898" s="248"/>
      <x:c r="DAI5898" s="248"/>
      <x:c r="DAJ5898" s="248"/>
      <x:c r="DAK5898" s="248"/>
      <x:c r="DAL5898" s="248"/>
      <x:c r="DAM5898" s="248"/>
      <x:c r="DAN5898" s="248"/>
      <x:c r="DAO5898" s="248"/>
      <x:c r="DAP5898" s="248"/>
      <x:c r="DAQ5898" s="248"/>
      <x:c r="DAR5898" s="248"/>
      <x:c r="DAS5898" s="248"/>
      <x:c r="DAT5898" s="248"/>
      <x:c r="DAU5898" s="248"/>
      <x:c r="DAV5898" s="248"/>
      <x:c r="DAW5898" s="248"/>
      <x:c r="DAX5898" s="248"/>
      <x:c r="DAY5898" s="248"/>
      <x:c r="DAZ5898" s="248"/>
      <x:c r="DBA5898" s="248"/>
      <x:c r="DBB5898" s="248"/>
      <x:c r="DBC5898" s="248"/>
      <x:c r="DBD5898" s="248"/>
      <x:c r="DBE5898" s="248"/>
      <x:c r="DBF5898" s="248"/>
      <x:c r="DBG5898" s="248"/>
      <x:c r="DBH5898" s="248"/>
      <x:c r="DBI5898" s="248"/>
      <x:c r="DBJ5898" s="248"/>
      <x:c r="DBK5898" s="248"/>
      <x:c r="DBL5898" s="248"/>
      <x:c r="DBM5898" s="248"/>
      <x:c r="DBN5898" s="248"/>
      <x:c r="DBO5898" s="248"/>
      <x:c r="DBP5898" s="248"/>
      <x:c r="DBQ5898" s="248"/>
      <x:c r="DBR5898" s="248"/>
      <x:c r="DBS5898" s="248"/>
      <x:c r="DBT5898" s="248"/>
      <x:c r="DBU5898" s="248"/>
      <x:c r="DBV5898" s="248"/>
      <x:c r="DBW5898" s="248"/>
      <x:c r="DBX5898" s="248"/>
      <x:c r="DBY5898" s="248"/>
      <x:c r="DBZ5898" s="248"/>
      <x:c r="DCA5898" s="248"/>
      <x:c r="DCB5898" s="248"/>
      <x:c r="DCC5898" s="248"/>
      <x:c r="DCD5898" s="248"/>
      <x:c r="DCE5898" s="248"/>
      <x:c r="DCF5898" s="248"/>
      <x:c r="DCG5898" s="248"/>
      <x:c r="DCH5898" s="248"/>
      <x:c r="DCI5898" s="248"/>
      <x:c r="DCJ5898" s="248"/>
      <x:c r="DCK5898" s="248"/>
      <x:c r="DCL5898" s="248"/>
      <x:c r="DCM5898" s="248"/>
      <x:c r="DCN5898" s="248"/>
      <x:c r="DCO5898" s="248"/>
      <x:c r="DCP5898" s="248"/>
      <x:c r="DCQ5898" s="248"/>
      <x:c r="DCR5898" s="248"/>
      <x:c r="DCS5898" s="248"/>
      <x:c r="DCT5898" s="248"/>
      <x:c r="DCU5898" s="248"/>
      <x:c r="DCV5898" s="248"/>
      <x:c r="DCW5898" s="248"/>
      <x:c r="DCX5898" s="248"/>
      <x:c r="DCY5898" s="248"/>
      <x:c r="DCZ5898" s="248"/>
      <x:c r="DDA5898" s="248"/>
      <x:c r="DDB5898" s="248"/>
      <x:c r="DDC5898" s="248"/>
      <x:c r="DDD5898" s="248"/>
      <x:c r="DDE5898" s="248"/>
      <x:c r="DDF5898" s="248"/>
      <x:c r="DDG5898" s="248"/>
      <x:c r="DDH5898" s="248"/>
      <x:c r="DDI5898" s="248"/>
      <x:c r="DDJ5898" s="248"/>
      <x:c r="DDK5898" s="248"/>
      <x:c r="DDL5898" s="248"/>
      <x:c r="DDM5898" s="248"/>
      <x:c r="DDN5898" s="248"/>
      <x:c r="DDO5898" s="248"/>
      <x:c r="DDP5898" s="248"/>
      <x:c r="DDQ5898" s="248"/>
      <x:c r="DDR5898" s="248"/>
      <x:c r="DDS5898" s="248"/>
      <x:c r="DDT5898" s="248"/>
      <x:c r="DDU5898" s="248"/>
      <x:c r="DDV5898" s="248"/>
      <x:c r="DDW5898" s="248"/>
      <x:c r="DDX5898" s="248"/>
      <x:c r="DDY5898" s="248"/>
      <x:c r="DDZ5898" s="248"/>
      <x:c r="DEA5898" s="248"/>
      <x:c r="DEB5898" s="248"/>
      <x:c r="DEC5898" s="248"/>
      <x:c r="DED5898" s="248"/>
      <x:c r="DEE5898" s="248"/>
      <x:c r="DEF5898" s="248"/>
      <x:c r="DEG5898" s="248"/>
      <x:c r="DEH5898" s="248"/>
      <x:c r="DEI5898" s="248"/>
      <x:c r="DEJ5898" s="248"/>
      <x:c r="DEK5898" s="248"/>
      <x:c r="DEL5898" s="248"/>
      <x:c r="DEM5898" s="248"/>
      <x:c r="DEN5898" s="248"/>
      <x:c r="DEO5898" s="248"/>
      <x:c r="DEP5898" s="248"/>
      <x:c r="DEQ5898" s="248"/>
      <x:c r="DER5898" s="248"/>
      <x:c r="DES5898" s="248"/>
      <x:c r="DET5898" s="248"/>
      <x:c r="DEU5898" s="248"/>
      <x:c r="DEV5898" s="248"/>
      <x:c r="DEW5898" s="248"/>
      <x:c r="DEX5898" s="248"/>
      <x:c r="DEY5898" s="248"/>
      <x:c r="DEZ5898" s="248"/>
      <x:c r="DFA5898" s="248"/>
      <x:c r="DFB5898" s="248"/>
      <x:c r="DFC5898" s="248"/>
      <x:c r="DFD5898" s="248"/>
      <x:c r="DFE5898" s="248"/>
      <x:c r="DFF5898" s="248"/>
      <x:c r="DFG5898" s="248"/>
      <x:c r="DFH5898" s="248"/>
      <x:c r="DFI5898" s="248"/>
      <x:c r="DFJ5898" s="248"/>
      <x:c r="DFK5898" s="248"/>
      <x:c r="DFL5898" s="248"/>
      <x:c r="DFM5898" s="248"/>
      <x:c r="DFN5898" s="248"/>
      <x:c r="DFO5898" s="248"/>
      <x:c r="DFP5898" s="248"/>
      <x:c r="DFQ5898" s="248"/>
      <x:c r="DFR5898" s="248"/>
      <x:c r="DFS5898" s="248"/>
      <x:c r="DFT5898" s="248"/>
      <x:c r="DFU5898" s="248"/>
      <x:c r="DFV5898" s="248"/>
      <x:c r="DFW5898" s="248"/>
      <x:c r="DFX5898" s="248"/>
      <x:c r="DFY5898" s="248"/>
      <x:c r="DFZ5898" s="248"/>
      <x:c r="DGA5898" s="248"/>
      <x:c r="DGB5898" s="248"/>
      <x:c r="DGC5898" s="248"/>
      <x:c r="DGD5898" s="248"/>
      <x:c r="DGE5898" s="248"/>
      <x:c r="DGF5898" s="248"/>
      <x:c r="DGG5898" s="248"/>
      <x:c r="DGH5898" s="248"/>
      <x:c r="DGI5898" s="248"/>
      <x:c r="DGJ5898" s="248"/>
      <x:c r="DGK5898" s="248"/>
      <x:c r="DGL5898" s="248"/>
      <x:c r="DGM5898" s="248"/>
      <x:c r="DGN5898" s="248"/>
      <x:c r="DGO5898" s="248"/>
      <x:c r="DGP5898" s="248"/>
      <x:c r="DGQ5898" s="248"/>
      <x:c r="DGR5898" s="248"/>
      <x:c r="DGS5898" s="248"/>
      <x:c r="DGT5898" s="248"/>
      <x:c r="DGU5898" s="248"/>
      <x:c r="DGV5898" s="248"/>
      <x:c r="DGW5898" s="248"/>
      <x:c r="DGX5898" s="248"/>
      <x:c r="DGY5898" s="248"/>
      <x:c r="DGZ5898" s="248"/>
      <x:c r="DHA5898" s="248"/>
      <x:c r="DHB5898" s="248"/>
      <x:c r="DHC5898" s="248"/>
      <x:c r="DHD5898" s="248"/>
      <x:c r="DHE5898" s="248"/>
      <x:c r="DHF5898" s="248"/>
      <x:c r="DHG5898" s="248"/>
      <x:c r="DHH5898" s="248"/>
      <x:c r="DHI5898" s="248"/>
      <x:c r="DHJ5898" s="248"/>
      <x:c r="DHK5898" s="248"/>
      <x:c r="DHL5898" s="248"/>
      <x:c r="DHM5898" s="248"/>
      <x:c r="DHN5898" s="248"/>
      <x:c r="DHO5898" s="248"/>
      <x:c r="DHP5898" s="248"/>
      <x:c r="DHQ5898" s="248"/>
      <x:c r="DHR5898" s="248"/>
      <x:c r="DHS5898" s="248"/>
      <x:c r="DHT5898" s="248"/>
      <x:c r="DHU5898" s="248"/>
      <x:c r="DHV5898" s="248"/>
      <x:c r="DHW5898" s="248"/>
      <x:c r="DHX5898" s="248"/>
      <x:c r="DHY5898" s="248"/>
      <x:c r="DHZ5898" s="248"/>
      <x:c r="DIA5898" s="248"/>
      <x:c r="DIB5898" s="248"/>
      <x:c r="DIC5898" s="248"/>
      <x:c r="DID5898" s="248"/>
      <x:c r="DIE5898" s="248"/>
      <x:c r="DIF5898" s="248"/>
      <x:c r="DIG5898" s="248"/>
      <x:c r="DIH5898" s="248"/>
      <x:c r="DII5898" s="248"/>
      <x:c r="DIJ5898" s="248"/>
      <x:c r="DIK5898" s="248"/>
      <x:c r="DIL5898" s="248"/>
      <x:c r="DIM5898" s="248"/>
      <x:c r="DIN5898" s="248"/>
      <x:c r="DIO5898" s="248"/>
      <x:c r="DIP5898" s="248"/>
      <x:c r="DIQ5898" s="248"/>
      <x:c r="DIR5898" s="248"/>
      <x:c r="DIS5898" s="248"/>
      <x:c r="DIT5898" s="248"/>
      <x:c r="DIU5898" s="248"/>
      <x:c r="DIV5898" s="248"/>
      <x:c r="DIW5898" s="248"/>
      <x:c r="DIX5898" s="248"/>
      <x:c r="DIY5898" s="248"/>
      <x:c r="DIZ5898" s="248"/>
      <x:c r="DJA5898" s="248"/>
      <x:c r="DJB5898" s="248"/>
      <x:c r="DJC5898" s="248"/>
      <x:c r="DJD5898" s="248"/>
      <x:c r="DJE5898" s="248"/>
      <x:c r="DJF5898" s="248"/>
      <x:c r="DJG5898" s="248"/>
      <x:c r="DJH5898" s="248"/>
      <x:c r="DJI5898" s="248"/>
      <x:c r="DJJ5898" s="248"/>
      <x:c r="DJK5898" s="248"/>
      <x:c r="DJL5898" s="248"/>
      <x:c r="DJM5898" s="248"/>
      <x:c r="DJN5898" s="248"/>
      <x:c r="DJO5898" s="248"/>
      <x:c r="DJP5898" s="248"/>
      <x:c r="DJQ5898" s="248"/>
      <x:c r="DJR5898" s="248"/>
      <x:c r="DJS5898" s="248"/>
      <x:c r="DJT5898" s="248"/>
      <x:c r="DJU5898" s="248"/>
      <x:c r="DJV5898" s="248"/>
      <x:c r="DJW5898" s="248"/>
      <x:c r="DJX5898" s="248"/>
      <x:c r="DJY5898" s="248"/>
      <x:c r="DJZ5898" s="248"/>
      <x:c r="DKA5898" s="248"/>
      <x:c r="DKB5898" s="248"/>
      <x:c r="DKC5898" s="248"/>
      <x:c r="DKD5898" s="248"/>
      <x:c r="DKE5898" s="248"/>
      <x:c r="DKF5898" s="248"/>
      <x:c r="DKG5898" s="248"/>
      <x:c r="DKH5898" s="248"/>
      <x:c r="DKI5898" s="248"/>
      <x:c r="DKJ5898" s="248"/>
      <x:c r="DKK5898" s="248"/>
      <x:c r="DKL5898" s="248"/>
      <x:c r="DKM5898" s="248"/>
      <x:c r="DKN5898" s="248"/>
      <x:c r="DKO5898" s="248"/>
      <x:c r="DKP5898" s="248"/>
      <x:c r="DKQ5898" s="248"/>
      <x:c r="DKR5898" s="248"/>
      <x:c r="DKS5898" s="248"/>
      <x:c r="DKT5898" s="248"/>
      <x:c r="DKU5898" s="248"/>
      <x:c r="DKV5898" s="248"/>
      <x:c r="DKW5898" s="248"/>
      <x:c r="DKX5898" s="248"/>
      <x:c r="DKY5898" s="248"/>
      <x:c r="DKZ5898" s="248"/>
      <x:c r="DLA5898" s="248"/>
      <x:c r="DLB5898" s="248"/>
      <x:c r="DLC5898" s="248"/>
      <x:c r="DLD5898" s="248"/>
      <x:c r="DLE5898" s="248"/>
      <x:c r="DLF5898" s="248"/>
      <x:c r="DLG5898" s="248"/>
      <x:c r="DLH5898" s="248"/>
      <x:c r="DLI5898" s="248"/>
      <x:c r="DLJ5898" s="248"/>
      <x:c r="DLK5898" s="248"/>
      <x:c r="DLL5898" s="248"/>
      <x:c r="DLM5898" s="248"/>
      <x:c r="DLN5898" s="248"/>
      <x:c r="DLO5898" s="248"/>
      <x:c r="DLP5898" s="248"/>
      <x:c r="DLQ5898" s="248"/>
      <x:c r="DLR5898" s="248"/>
      <x:c r="DLS5898" s="248"/>
      <x:c r="DLT5898" s="248"/>
      <x:c r="DLU5898" s="248"/>
      <x:c r="DLV5898" s="248"/>
      <x:c r="DLW5898" s="248"/>
      <x:c r="DLX5898" s="248"/>
      <x:c r="DLY5898" s="248"/>
      <x:c r="DLZ5898" s="248"/>
      <x:c r="DMA5898" s="248"/>
      <x:c r="DMB5898" s="248"/>
      <x:c r="DMC5898" s="248"/>
      <x:c r="DMD5898" s="248"/>
      <x:c r="DME5898" s="248"/>
      <x:c r="DMF5898" s="248"/>
      <x:c r="DMG5898" s="248"/>
      <x:c r="DMH5898" s="248"/>
      <x:c r="DMI5898" s="248"/>
      <x:c r="DMJ5898" s="248"/>
      <x:c r="DMK5898" s="248"/>
      <x:c r="DML5898" s="248"/>
      <x:c r="DMM5898" s="248"/>
      <x:c r="DMN5898" s="248"/>
      <x:c r="DMO5898" s="248"/>
      <x:c r="DMP5898" s="248"/>
      <x:c r="DMQ5898" s="248"/>
      <x:c r="DMR5898" s="248"/>
      <x:c r="DMS5898" s="248"/>
      <x:c r="DMT5898" s="248"/>
      <x:c r="DMU5898" s="248"/>
      <x:c r="DMV5898" s="248"/>
      <x:c r="DMW5898" s="248"/>
      <x:c r="DMX5898" s="248"/>
      <x:c r="DMY5898" s="248"/>
      <x:c r="DMZ5898" s="248"/>
      <x:c r="DNA5898" s="248"/>
      <x:c r="DNB5898" s="248"/>
      <x:c r="DNC5898" s="248"/>
      <x:c r="DND5898" s="248"/>
      <x:c r="DNE5898" s="248"/>
      <x:c r="DNF5898" s="248"/>
      <x:c r="DNG5898" s="248"/>
      <x:c r="DNH5898" s="248"/>
      <x:c r="DNI5898" s="248"/>
      <x:c r="DNJ5898" s="248"/>
      <x:c r="DNK5898" s="248"/>
      <x:c r="DNL5898" s="248"/>
      <x:c r="DNM5898" s="248"/>
      <x:c r="DNN5898" s="248"/>
      <x:c r="DNO5898" s="248"/>
      <x:c r="DNP5898" s="248"/>
      <x:c r="DNQ5898" s="248"/>
      <x:c r="DNR5898" s="248"/>
      <x:c r="DNS5898" s="248"/>
      <x:c r="DNT5898" s="248"/>
      <x:c r="DNU5898" s="248"/>
      <x:c r="DNV5898" s="248"/>
      <x:c r="DNW5898" s="248"/>
      <x:c r="DNX5898" s="248"/>
      <x:c r="DNY5898" s="248"/>
      <x:c r="DNZ5898" s="248"/>
      <x:c r="DOA5898" s="248"/>
      <x:c r="DOB5898" s="248"/>
      <x:c r="DOC5898" s="248"/>
      <x:c r="DOD5898" s="248"/>
      <x:c r="DOE5898" s="248"/>
      <x:c r="DOF5898" s="248"/>
      <x:c r="DOG5898" s="248"/>
      <x:c r="DOH5898" s="248"/>
      <x:c r="DOI5898" s="248"/>
      <x:c r="DOJ5898" s="248"/>
      <x:c r="DOK5898" s="248"/>
      <x:c r="DOL5898" s="248"/>
      <x:c r="DOM5898" s="248"/>
      <x:c r="DON5898" s="248"/>
      <x:c r="DOO5898" s="248"/>
      <x:c r="DOP5898" s="248"/>
      <x:c r="DOQ5898" s="248"/>
      <x:c r="DOR5898" s="248"/>
      <x:c r="DOS5898" s="248"/>
      <x:c r="DOT5898" s="248"/>
      <x:c r="DOU5898" s="248"/>
      <x:c r="DOV5898" s="248"/>
      <x:c r="DOW5898" s="248"/>
      <x:c r="DOX5898" s="248"/>
      <x:c r="DOY5898" s="248"/>
      <x:c r="DOZ5898" s="248"/>
      <x:c r="DPA5898" s="248"/>
      <x:c r="DPB5898" s="248"/>
      <x:c r="DPC5898" s="248"/>
      <x:c r="DPD5898" s="248"/>
      <x:c r="DPE5898" s="248"/>
      <x:c r="DPF5898" s="248"/>
      <x:c r="DPG5898" s="248"/>
      <x:c r="DPH5898" s="248"/>
      <x:c r="DPI5898" s="248"/>
      <x:c r="DPJ5898" s="248"/>
      <x:c r="DPK5898" s="248"/>
      <x:c r="DPL5898" s="248"/>
      <x:c r="DPM5898" s="248"/>
      <x:c r="DPN5898" s="248"/>
      <x:c r="DPO5898" s="248"/>
      <x:c r="DPP5898" s="248"/>
      <x:c r="DPQ5898" s="248"/>
      <x:c r="DPR5898" s="248"/>
      <x:c r="DPS5898" s="248"/>
      <x:c r="DPT5898" s="248"/>
      <x:c r="DPU5898" s="248"/>
      <x:c r="DPV5898" s="248"/>
      <x:c r="DPW5898" s="248"/>
      <x:c r="DPX5898" s="248"/>
      <x:c r="DPY5898" s="248"/>
      <x:c r="DPZ5898" s="248"/>
      <x:c r="DQA5898" s="248"/>
      <x:c r="DQB5898" s="248"/>
      <x:c r="DQC5898" s="248"/>
      <x:c r="DQD5898" s="248"/>
      <x:c r="DQE5898" s="248"/>
      <x:c r="DQF5898" s="248"/>
      <x:c r="DQG5898" s="248"/>
      <x:c r="DQH5898" s="248"/>
      <x:c r="DQI5898" s="248"/>
      <x:c r="DQJ5898" s="248"/>
      <x:c r="DQK5898" s="248"/>
      <x:c r="DQL5898" s="248"/>
      <x:c r="DQM5898" s="248"/>
      <x:c r="DQN5898" s="248"/>
      <x:c r="DQO5898" s="248"/>
      <x:c r="DQP5898" s="248"/>
      <x:c r="DQQ5898" s="248"/>
      <x:c r="DQR5898" s="248"/>
      <x:c r="DQS5898" s="248"/>
      <x:c r="DQT5898" s="248"/>
      <x:c r="DQU5898" s="248"/>
      <x:c r="DQV5898" s="248"/>
      <x:c r="DQW5898" s="248"/>
      <x:c r="DQX5898" s="248"/>
      <x:c r="DQY5898" s="248"/>
      <x:c r="DQZ5898" s="248"/>
      <x:c r="DRA5898" s="248"/>
      <x:c r="DRB5898" s="248"/>
      <x:c r="DRC5898" s="248"/>
      <x:c r="DRD5898" s="248"/>
      <x:c r="DRE5898" s="248"/>
      <x:c r="DRF5898" s="248"/>
      <x:c r="DRG5898" s="248"/>
      <x:c r="DRH5898" s="248"/>
      <x:c r="DRI5898" s="248"/>
      <x:c r="DRJ5898" s="248"/>
      <x:c r="DRK5898" s="248"/>
      <x:c r="DRL5898" s="248"/>
      <x:c r="DRM5898" s="248"/>
      <x:c r="DRN5898" s="248"/>
      <x:c r="DRO5898" s="248"/>
      <x:c r="DRP5898" s="248"/>
      <x:c r="DRQ5898" s="248"/>
      <x:c r="DRR5898" s="248"/>
      <x:c r="DRS5898" s="248"/>
      <x:c r="DRT5898" s="248"/>
      <x:c r="DRU5898" s="248"/>
      <x:c r="DRV5898" s="248"/>
      <x:c r="DRW5898" s="248"/>
      <x:c r="DRX5898" s="248"/>
      <x:c r="DRY5898" s="248"/>
      <x:c r="DRZ5898" s="248"/>
      <x:c r="DSA5898" s="248"/>
      <x:c r="DSB5898" s="248"/>
      <x:c r="DSC5898" s="248"/>
      <x:c r="DSD5898" s="248"/>
      <x:c r="DSE5898" s="248"/>
      <x:c r="DSF5898" s="248"/>
      <x:c r="DSG5898" s="248"/>
      <x:c r="DSH5898" s="248"/>
      <x:c r="DSI5898" s="248"/>
      <x:c r="DSJ5898" s="248"/>
      <x:c r="DSK5898" s="248"/>
      <x:c r="DSL5898" s="248"/>
      <x:c r="DSM5898" s="248"/>
      <x:c r="DSN5898" s="248"/>
      <x:c r="DSO5898" s="248"/>
      <x:c r="DSP5898" s="248"/>
      <x:c r="DSQ5898" s="248"/>
      <x:c r="DSR5898" s="248"/>
      <x:c r="DSS5898" s="248"/>
      <x:c r="DST5898" s="248"/>
      <x:c r="DSU5898" s="248"/>
      <x:c r="DSV5898" s="248"/>
      <x:c r="DSW5898" s="248"/>
      <x:c r="DSX5898" s="248"/>
      <x:c r="DSY5898" s="248"/>
      <x:c r="DSZ5898" s="248"/>
      <x:c r="DTA5898" s="248"/>
      <x:c r="DTB5898" s="248"/>
      <x:c r="DTC5898" s="248"/>
      <x:c r="DTD5898" s="248"/>
      <x:c r="DTE5898" s="248"/>
      <x:c r="DTF5898" s="248"/>
      <x:c r="DTG5898" s="248"/>
      <x:c r="DTH5898" s="248"/>
      <x:c r="DTI5898" s="248"/>
      <x:c r="DTJ5898" s="248"/>
      <x:c r="DTK5898" s="248"/>
      <x:c r="DTL5898" s="248"/>
      <x:c r="DTM5898" s="248"/>
      <x:c r="DTN5898" s="248"/>
      <x:c r="DTO5898" s="248"/>
      <x:c r="DTP5898" s="248"/>
      <x:c r="DTQ5898" s="248"/>
      <x:c r="DTR5898" s="248"/>
      <x:c r="DTS5898" s="248"/>
      <x:c r="DTT5898" s="248"/>
      <x:c r="DTU5898" s="248"/>
      <x:c r="DTV5898" s="248"/>
      <x:c r="DTW5898" s="248"/>
      <x:c r="DTX5898" s="248"/>
      <x:c r="DTY5898" s="248"/>
      <x:c r="DTZ5898" s="248"/>
      <x:c r="DUA5898" s="248"/>
      <x:c r="DUB5898" s="248"/>
      <x:c r="DUC5898" s="248"/>
      <x:c r="DUD5898" s="248"/>
      <x:c r="DUE5898" s="248"/>
      <x:c r="DUF5898" s="248"/>
      <x:c r="DUG5898" s="248"/>
      <x:c r="DUH5898" s="248"/>
      <x:c r="DUI5898" s="248"/>
      <x:c r="DUJ5898" s="248"/>
      <x:c r="DUK5898" s="248"/>
      <x:c r="DUL5898" s="248"/>
      <x:c r="DUM5898" s="248"/>
      <x:c r="DUN5898" s="248"/>
      <x:c r="DUO5898" s="248"/>
      <x:c r="DUP5898" s="248"/>
      <x:c r="DUQ5898" s="248"/>
      <x:c r="DUR5898" s="248"/>
      <x:c r="DUS5898" s="248"/>
      <x:c r="DUT5898" s="248"/>
      <x:c r="DUU5898" s="248"/>
      <x:c r="DUV5898" s="248"/>
      <x:c r="DUW5898" s="248"/>
      <x:c r="DUX5898" s="248"/>
      <x:c r="DUY5898" s="248"/>
      <x:c r="DUZ5898" s="248"/>
      <x:c r="DVA5898" s="248"/>
      <x:c r="DVB5898" s="248"/>
      <x:c r="DVC5898" s="248"/>
      <x:c r="DVD5898" s="248"/>
      <x:c r="DVE5898" s="248"/>
      <x:c r="DVF5898" s="248"/>
      <x:c r="DVG5898" s="248"/>
      <x:c r="DVH5898" s="248"/>
      <x:c r="DVI5898" s="248"/>
      <x:c r="DVJ5898" s="248"/>
      <x:c r="DVK5898" s="248"/>
      <x:c r="DVL5898" s="248"/>
      <x:c r="DVM5898" s="248"/>
      <x:c r="DVN5898" s="248"/>
      <x:c r="DVO5898" s="248"/>
      <x:c r="DVP5898" s="248"/>
      <x:c r="DVQ5898" s="248"/>
      <x:c r="DVR5898" s="248"/>
      <x:c r="DVS5898" s="248"/>
      <x:c r="DVT5898" s="248"/>
      <x:c r="DVU5898" s="248"/>
      <x:c r="DVV5898" s="248"/>
      <x:c r="DVW5898" s="248"/>
      <x:c r="DVX5898" s="248"/>
      <x:c r="DVY5898" s="248"/>
      <x:c r="DVZ5898" s="248"/>
      <x:c r="DWA5898" s="248"/>
      <x:c r="DWB5898" s="248"/>
      <x:c r="DWC5898" s="248"/>
      <x:c r="DWD5898" s="248"/>
      <x:c r="DWE5898" s="248"/>
      <x:c r="DWF5898" s="248"/>
      <x:c r="DWG5898" s="248"/>
      <x:c r="DWH5898" s="248"/>
      <x:c r="DWI5898" s="248"/>
      <x:c r="DWJ5898" s="248"/>
      <x:c r="DWK5898" s="248"/>
      <x:c r="DWL5898" s="248"/>
      <x:c r="DWM5898" s="248"/>
      <x:c r="DWN5898" s="248"/>
      <x:c r="DWO5898" s="248"/>
      <x:c r="DWP5898" s="248"/>
      <x:c r="DWQ5898" s="248"/>
      <x:c r="DWR5898" s="248"/>
      <x:c r="DWS5898" s="248"/>
      <x:c r="DWT5898" s="248"/>
      <x:c r="DWU5898" s="248"/>
      <x:c r="DWV5898" s="248"/>
      <x:c r="DWW5898" s="248"/>
      <x:c r="DWX5898" s="248"/>
      <x:c r="DWY5898" s="248"/>
      <x:c r="DWZ5898" s="248"/>
      <x:c r="DXA5898" s="248"/>
      <x:c r="DXB5898" s="248"/>
      <x:c r="DXC5898" s="248"/>
      <x:c r="DXD5898" s="248"/>
      <x:c r="DXE5898" s="248"/>
      <x:c r="DXF5898" s="248"/>
      <x:c r="DXG5898" s="248"/>
      <x:c r="DXH5898" s="248"/>
      <x:c r="DXI5898" s="248"/>
      <x:c r="DXJ5898" s="248"/>
      <x:c r="DXK5898" s="248"/>
      <x:c r="DXL5898" s="248"/>
      <x:c r="DXM5898" s="248"/>
      <x:c r="DXN5898" s="248"/>
      <x:c r="DXO5898" s="248"/>
      <x:c r="DXP5898" s="248"/>
      <x:c r="DXQ5898" s="248"/>
      <x:c r="DXR5898" s="248"/>
      <x:c r="DXS5898" s="248"/>
      <x:c r="DXT5898" s="248"/>
      <x:c r="DXU5898" s="248"/>
      <x:c r="DXV5898" s="248"/>
      <x:c r="DXW5898" s="248"/>
      <x:c r="DXX5898" s="248"/>
      <x:c r="DXY5898" s="248"/>
      <x:c r="DXZ5898" s="248"/>
      <x:c r="DYA5898" s="248"/>
      <x:c r="DYB5898" s="248"/>
      <x:c r="DYC5898" s="248"/>
      <x:c r="DYD5898" s="248"/>
      <x:c r="DYE5898" s="248"/>
      <x:c r="DYF5898" s="248"/>
      <x:c r="DYG5898" s="248"/>
      <x:c r="DYH5898" s="248"/>
      <x:c r="DYI5898" s="248"/>
      <x:c r="DYJ5898" s="248"/>
      <x:c r="DYK5898" s="248"/>
      <x:c r="DYL5898" s="248"/>
      <x:c r="DYM5898" s="248"/>
      <x:c r="DYN5898" s="248"/>
      <x:c r="DYO5898" s="248"/>
      <x:c r="DYP5898" s="248"/>
      <x:c r="DYQ5898" s="248"/>
      <x:c r="DYR5898" s="248"/>
      <x:c r="DYS5898" s="248"/>
      <x:c r="DYT5898" s="248"/>
      <x:c r="DYU5898" s="248"/>
      <x:c r="DYV5898" s="248"/>
      <x:c r="DYW5898" s="248"/>
      <x:c r="DYX5898" s="248"/>
      <x:c r="DYY5898" s="248"/>
      <x:c r="DYZ5898" s="248"/>
      <x:c r="DZA5898" s="248"/>
      <x:c r="DZB5898" s="248"/>
      <x:c r="DZC5898" s="248"/>
      <x:c r="DZD5898" s="248"/>
      <x:c r="DZE5898" s="248"/>
      <x:c r="DZF5898" s="248"/>
      <x:c r="DZG5898" s="248"/>
      <x:c r="DZH5898" s="248"/>
      <x:c r="DZI5898" s="248"/>
      <x:c r="DZJ5898" s="248"/>
      <x:c r="DZK5898" s="248"/>
      <x:c r="DZL5898" s="248"/>
      <x:c r="DZM5898" s="248"/>
      <x:c r="DZN5898" s="248"/>
      <x:c r="DZO5898" s="248"/>
      <x:c r="DZP5898" s="248"/>
      <x:c r="DZQ5898" s="248"/>
      <x:c r="DZR5898" s="248"/>
      <x:c r="DZS5898" s="248"/>
      <x:c r="DZT5898" s="248"/>
      <x:c r="DZU5898" s="248"/>
      <x:c r="DZV5898" s="248"/>
      <x:c r="DZW5898" s="248"/>
      <x:c r="DZX5898" s="248"/>
      <x:c r="DZY5898" s="248"/>
      <x:c r="DZZ5898" s="248"/>
      <x:c r="EAA5898" s="248"/>
      <x:c r="EAB5898" s="248"/>
      <x:c r="EAC5898" s="248"/>
      <x:c r="EAD5898" s="248"/>
      <x:c r="EAE5898" s="248"/>
      <x:c r="EAF5898" s="248"/>
      <x:c r="EAG5898" s="248"/>
      <x:c r="EAH5898" s="248"/>
      <x:c r="EAI5898" s="248"/>
      <x:c r="EAJ5898" s="248"/>
      <x:c r="EAK5898" s="248"/>
      <x:c r="EAL5898" s="248"/>
      <x:c r="EAM5898" s="248"/>
      <x:c r="EAN5898" s="248"/>
      <x:c r="EAO5898" s="248"/>
      <x:c r="EAP5898" s="248"/>
      <x:c r="EAQ5898" s="248"/>
      <x:c r="EAR5898" s="248"/>
      <x:c r="EAS5898" s="248"/>
      <x:c r="EAT5898" s="248"/>
      <x:c r="EAU5898" s="248"/>
      <x:c r="EAV5898" s="248"/>
      <x:c r="EAW5898" s="248"/>
      <x:c r="EAX5898" s="248"/>
      <x:c r="EAY5898" s="248"/>
      <x:c r="EAZ5898" s="248"/>
      <x:c r="EBA5898" s="248"/>
      <x:c r="EBB5898" s="248"/>
      <x:c r="EBC5898" s="248"/>
      <x:c r="EBD5898" s="248"/>
      <x:c r="EBE5898" s="248"/>
      <x:c r="EBF5898" s="248"/>
      <x:c r="EBG5898" s="248"/>
      <x:c r="EBH5898" s="248"/>
      <x:c r="EBI5898" s="248"/>
      <x:c r="EBJ5898" s="248"/>
      <x:c r="EBK5898" s="248"/>
      <x:c r="EBL5898" s="248"/>
      <x:c r="EBM5898" s="248"/>
      <x:c r="EBN5898" s="248"/>
      <x:c r="EBO5898" s="248"/>
      <x:c r="EBP5898" s="248"/>
      <x:c r="EBQ5898" s="248"/>
      <x:c r="EBR5898" s="248"/>
      <x:c r="EBS5898" s="248"/>
      <x:c r="EBT5898" s="248"/>
      <x:c r="EBU5898" s="248"/>
      <x:c r="EBV5898" s="248"/>
      <x:c r="EBW5898" s="248"/>
      <x:c r="EBX5898" s="248"/>
      <x:c r="EBY5898" s="248"/>
      <x:c r="EBZ5898" s="248"/>
      <x:c r="ECA5898" s="248"/>
      <x:c r="ECB5898" s="248"/>
      <x:c r="ECC5898" s="248"/>
      <x:c r="ECD5898" s="248"/>
      <x:c r="ECE5898" s="248"/>
      <x:c r="ECF5898" s="248"/>
      <x:c r="ECG5898" s="248"/>
      <x:c r="ECH5898" s="248"/>
      <x:c r="ECI5898" s="248"/>
      <x:c r="ECJ5898" s="248"/>
      <x:c r="ECK5898" s="248"/>
      <x:c r="ECL5898" s="248"/>
      <x:c r="ECM5898" s="248"/>
      <x:c r="ECN5898" s="248"/>
      <x:c r="ECO5898" s="248"/>
      <x:c r="ECP5898" s="248"/>
      <x:c r="ECQ5898" s="248"/>
      <x:c r="ECR5898" s="248"/>
      <x:c r="ECS5898" s="248"/>
      <x:c r="ECT5898" s="248"/>
      <x:c r="ECU5898" s="248"/>
      <x:c r="ECV5898" s="248"/>
      <x:c r="ECW5898" s="248"/>
      <x:c r="ECX5898" s="248"/>
      <x:c r="ECY5898" s="248"/>
      <x:c r="ECZ5898" s="248"/>
      <x:c r="EDA5898" s="248"/>
      <x:c r="EDB5898" s="248"/>
      <x:c r="EDC5898" s="248"/>
      <x:c r="EDD5898" s="248"/>
      <x:c r="EDE5898" s="248"/>
      <x:c r="EDF5898" s="248"/>
      <x:c r="EDG5898" s="248"/>
      <x:c r="EDH5898" s="248"/>
      <x:c r="EDI5898" s="248"/>
      <x:c r="EDJ5898" s="248"/>
      <x:c r="EDK5898" s="248"/>
      <x:c r="EDL5898" s="248"/>
      <x:c r="EDM5898" s="248"/>
      <x:c r="EDN5898" s="248"/>
      <x:c r="EDO5898" s="248"/>
      <x:c r="EDP5898" s="248"/>
      <x:c r="EDQ5898" s="248"/>
      <x:c r="EDR5898" s="248"/>
      <x:c r="EDS5898" s="248"/>
      <x:c r="EDT5898" s="248"/>
      <x:c r="EDU5898" s="248"/>
      <x:c r="EDV5898" s="248"/>
      <x:c r="EDW5898" s="248"/>
      <x:c r="EDX5898" s="248"/>
      <x:c r="EDY5898" s="248"/>
      <x:c r="EDZ5898" s="248"/>
      <x:c r="EEA5898" s="248"/>
      <x:c r="EEB5898" s="248"/>
      <x:c r="EEC5898" s="248"/>
      <x:c r="EED5898" s="248"/>
      <x:c r="EEE5898" s="248"/>
      <x:c r="EEF5898" s="248"/>
      <x:c r="EEG5898" s="248"/>
      <x:c r="EEH5898" s="248"/>
      <x:c r="EEI5898" s="248"/>
      <x:c r="EEJ5898" s="248"/>
      <x:c r="EEK5898" s="248"/>
      <x:c r="EEL5898" s="248"/>
      <x:c r="EEM5898" s="248"/>
      <x:c r="EEN5898" s="248"/>
      <x:c r="EEO5898" s="248"/>
      <x:c r="EEP5898" s="248"/>
      <x:c r="EEQ5898" s="248"/>
      <x:c r="EER5898" s="248"/>
      <x:c r="EES5898" s="248"/>
      <x:c r="EET5898" s="248"/>
      <x:c r="EEU5898" s="248"/>
      <x:c r="EEV5898" s="248"/>
      <x:c r="EEW5898" s="248"/>
      <x:c r="EEX5898" s="248"/>
      <x:c r="EEY5898" s="248"/>
      <x:c r="EEZ5898" s="248"/>
      <x:c r="EFA5898" s="248"/>
      <x:c r="EFB5898" s="248"/>
      <x:c r="EFC5898" s="248"/>
      <x:c r="EFD5898" s="248"/>
      <x:c r="EFE5898" s="248"/>
      <x:c r="EFF5898" s="248"/>
      <x:c r="EFG5898" s="248"/>
      <x:c r="EFH5898" s="248"/>
      <x:c r="EFI5898" s="248"/>
      <x:c r="EFJ5898" s="248"/>
      <x:c r="EFK5898" s="248"/>
      <x:c r="EFL5898" s="248"/>
      <x:c r="EFM5898" s="248"/>
      <x:c r="EFN5898" s="248"/>
      <x:c r="EFO5898" s="248"/>
      <x:c r="EFP5898" s="248"/>
      <x:c r="EFQ5898" s="248"/>
      <x:c r="EFR5898" s="248"/>
      <x:c r="EFS5898" s="248"/>
      <x:c r="EFT5898" s="248"/>
      <x:c r="EFU5898" s="248"/>
      <x:c r="EFV5898" s="248"/>
      <x:c r="EFW5898" s="248"/>
      <x:c r="EFX5898" s="248"/>
      <x:c r="EFY5898" s="248"/>
      <x:c r="EFZ5898" s="248"/>
      <x:c r="EGA5898" s="248"/>
      <x:c r="EGB5898" s="248"/>
      <x:c r="EGC5898" s="248"/>
      <x:c r="EGD5898" s="248"/>
      <x:c r="EGE5898" s="248"/>
      <x:c r="EGF5898" s="248"/>
      <x:c r="EGG5898" s="248"/>
      <x:c r="EGH5898" s="248"/>
      <x:c r="EGI5898" s="248"/>
      <x:c r="EGJ5898" s="248"/>
      <x:c r="EGK5898" s="248"/>
      <x:c r="EGL5898" s="248"/>
      <x:c r="EGM5898" s="248"/>
      <x:c r="EGN5898" s="248"/>
      <x:c r="EGO5898" s="248"/>
      <x:c r="EGP5898" s="248"/>
      <x:c r="EGQ5898" s="248"/>
      <x:c r="EGR5898" s="248"/>
      <x:c r="EGS5898" s="248"/>
      <x:c r="EGT5898" s="248"/>
      <x:c r="EGU5898" s="248"/>
      <x:c r="EGV5898" s="248"/>
      <x:c r="EGW5898" s="248"/>
      <x:c r="EGX5898" s="248"/>
      <x:c r="EGY5898" s="248"/>
      <x:c r="EGZ5898" s="248"/>
      <x:c r="EHA5898" s="248"/>
      <x:c r="EHB5898" s="248"/>
      <x:c r="EHC5898" s="248"/>
      <x:c r="EHD5898" s="248"/>
      <x:c r="EHE5898" s="248"/>
      <x:c r="EHF5898" s="248"/>
      <x:c r="EHG5898" s="248"/>
      <x:c r="EHH5898" s="248"/>
      <x:c r="EHI5898" s="248"/>
      <x:c r="EHJ5898" s="248"/>
      <x:c r="EHK5898" s="248"/>
      <x:c r="EHL5898" s="248"/>
      <x:c r="EHM5898" s="248"/>
      <x:c r="EHN5898" s="248"/>
      <x:c r="EHO5898" s="248"/>
      <x:c r="EHP5898" s="248"/>
      <x:c r="EHQ5898" s="248"/>
      <x:c r="EHR5898" s="248"/>
      <x:c r="EHS5898" s="248"/>
      <x:c r="EHT5898" s="248"/>
      <x:c r="EHU5898" s="248"/>
      <x:c r="EHV5898" s="248"/>
      <x:c r="EHW5898" s="248"/>
      <x:c r="EHX5898" s="248"/>
      <x:c r="EHY5898" s="248"/>
      <x:c r="EHZ5898" s="248"/>
      <x:c r="EIA5898" s="248"/>
      <x:c r="EIB5898" s="248"/>
      <x:c r="EIC5898" s="248"/>
      <x:c r="EID5898" s="248"/>
      <x:c r="EIE5898" s="248"/>
      <x:c r="EIF5898" s="248"/>
      <x:c r="EIG5898" s="248"/>
      <x:c r="EIH5898" s="248"/>
      <x:c r="EII5898" s="248"/>
      <x:c r="EIJ5898" s="248"/>
      <x:c r="EIK5898" s="248"/>
      <x:c r="EIL5898" s="248"/>
      <x:c r="EIM5898" s="248"/>
      <x:c r="EIN5898" s="248"/>
      <x:c r="EIO5898" s="248"/>
      <x:c r="EIP5898" s="248"/>
      <x:c r="EIQ5898" s="248"/>
      <x:c r="EIR5898" s="248"/>
      <x:c r="EIS5898" s="248"/>
      <x:c r="EIT5898" s="248"/>
      <x:c r="EIU5898" s="248"/>
      <x:c r="EIV5898" s="248"/>
      <x:c r="EIW5898" s="248"/>
      <x:c r="EIX5898" s="248"/>
      <x:c r="EIY5898" s="248"/>
      <x:c r="EIZ5898" s="248"/>
      <x:c r="EJA5898" s="248"/>
      <x:c r="EJB5898" s="248"/>
      <x:c r="EJC5898" s="248"/>
      <x:c r="EJD5898" s="248"/>
      <x:c r="EJE5898" s="248"/>
      <x:c r="EJF5898" s="248"/>
      <x:c r="EJG5898" s="248"/>
      <x:c r="EJH5898" s="248"/>
      <x:c r="EJI5898" s="248"/>
      <x:c r="EJJ5898" s="248"/>
      <x:c r="EJK5898" s="248"/>
      <x:c r="EJL5898" s="248"/>
      <x:c r="EJM5898" s="248"/>
      <x:c r="EJN5898" s="248"/>
      <x:c r="EJO5898" s="248"/>
      <x:c r="EJP5898" s="248"/>
      <x:c r="EJQ5898" s="248"/>
      <x:c r="EJR5898" s="248"/>
      <x:c r="EJS5898" s="248"/>
      <x:c r="EJT5898" s="248"/>
      <x:c r="EJU5898" s="248"/>
      <x:c r="EJV5898" s="248"/>
      <x:c r="EJW5898" s="248"/>
      <x:c r="EJX5898" s="248"/>
      <x:c r="EJY5898" s="248"/>
      <x:c r="EJZ5898" s="248"/>
      <x:c r="EKA5898" s="248"/>
      <x:c r="EKB5898" s="248"/>
      <x:c r="EKC5898" s="248"/>
      <x:c r="EKD5898" s="248"/>
      <x:c r="EKE5898" s="248"/>
      <x:c r="EKF5898" s="248"/>
      <x:c r="EKG5898" s="248"/>
      <x:c r="EKH5898" s="248"/>
      <x:c r="EKI5898" s="248"/>
      <x:c r="EKJ5898" s="248"/>
      <x:c r="EKK5898" s="248"/>
      <x:c r="EKL5898" s="248"/>
      <x:c r="EKM5898" s="248"/>
      <x:c r="EKN5898" s="248"/>
      <x:c r="EKO5898" s="248"/>
      <x:c r="EKP5898" s="248"/>
      <x:c r="EKQ5898" s="248"/>
      <x:c r="EKR5898" s="248"/>
      <x:c r="EKS5898" s="248"/>
      <x:c r="EKT5898" s="248"/>
      <x:c r="EKU5898" s="248"/>
      <x:c r="EKV5898" s="248"/>
      <x:c r="EKW5898" s="248"/>
      <x:c r="EKX5898" s="248"/>
      <x:c r="EKY5898" s="248"/>
      <x:c r="EKZ5898" s="248"/>
      <x:c r="ELA5898" s="248"/>
      <x:c r="ELB5898" s="248"/>
      <x:c r="ELC5898" s="248"/>
      <x:c r="ELD5898" s="248"/>
      <x:c r="ELE5898" s="248"/>
      <x:c r="ELF5898" s="248"/>
      <x:c r="ELG5898" s="248"/>
      <x:c r="ELH5898" s="248"/>
      <x:c r="ELI5898" s="248"/>
      <x:c r="ELJ5898" s="248"/>
      <x:c r="ELK5898" s="248"/>
      <x:c r="ELL5898" s="248"/>
      <x:c r="ELM5898" s="248"/>
      <x:c r="ELN5898" s="248"/>
      <x:c r="ELO5898" s="248"/>
      <x:c r="ELP5898" s="248"/>
      <x:c r="ELQ5898" s="248"/>
      <x:c r="ELR5898" s="248"/>
      <x:c r="ELS5898" s="248"/>
      <x:c r="ELT5898" s="248"/>
      <x:c r="ELU5898" s="248"/>
      <x:c r="ELV5898" s="248"/>
      <x:c r="ELW5898" s="248"/>
      <x:c r="ELX5898" s="248"/>
      <x:c r="ELY5898" s="248"/>
      <x:c r="ELZ5898" s="248"/>
      <x:c r="EMA5898" s="248"/>
      <x:c r="EMB5898" s="248"/>
      <x:c r="EMC5898" s="248"/>
      <x:c r="EMD5898" s="248"/>
      <x:c r="EME5898" s="248"/>
      <x:c r="EMF5898" s="248"/>
      <x:c r="EMG5898" s="248"/>
      <x:c r="EMH5898" s="248"/>
      <x:c r="EMI5898" s="248"/>
      <x:c r="EMJ5898" s="248"/>
      <x:c r="EMK5898" s="248"/>
      <x:c r="EML5898" s="248"/>
      <x:c r="EMM5898" s="248"/>
      <x:c r="EMN5898" s="248"/>
      <x:c r="EMO5898" s="248"/>
      <x:c r="EMP5898" s="248"/>
      <x:c r="EMQ5898" s="248"/>
      <x:c r="EMR5898" s="248"/>
      <x:c r="EMS5898" s="248"/>
      <x:c r="EMT5898" s="248"/>
      <x:c r="EMU5898" s="248"/>
      <x:c r="EMV5898" s="248"/>
      <x:c r="EMW5898" s="248"/>
      <x:c r="EMX5898" s="248"/>
      <x:c r="EMY5898" s="248"/>
      <x:c r="EMZ5898" s="248"/>
      <x:c r="ENA5898" s="248"/>
      <x:c r="ENB5898" s="248"/>
      <x:c r="ENC5898" s="248"/>
      <x:c r="END5898" s="248"/>
      <x:c r="ENE5898" s="248"/>
      <x:c r="ENF5898" s="248"/>
      <x:c r="ENG5898" s="248"/>
      <x:c r="ENH5898" s="248"/>
      <x:c r="ENI5898" s="248"/>
      <x:c r="ENJ5898" s="248"/>
      <x:c r="ENK5898" s="248"/>
      <x:c r="ENL5898" s="248"/>
      <x:c r="ENM5898" s="248"/>
      <x:c r="ENN5898" s="248"/>
      <x:c r="ENO5898" s="248"/>
      <x:c r="ENP5898" s="248"/>
      <x:c r="ENQ5898" s="248"/>
      <x:c r="ENR5898" s="248"/>
      <x:c r="ENS5898" s="248"/>
      <x:c r="ENT5898" s="248"/>
      <x:c r="ENU5898" s="248"/>
      <x:c r="ENV5898" s="248"/>
      <x:c r="ENW5898" s="248"/>
      <x:c r="ENX5898" s="248"/>
      <x:c r="ENY5898" s="248"/>
      <x:c r="ENZ5898" s="248"/>
      <x:c r="EOA5898" s="248"/>
      <x:c r="EOB5898" s="248"/>
      <x:c r="EOC5898" s="248"/>
      <x:c r="EOD5898" s="248"/>
      <x:c r="EOE5898" s="248"/>
      <x:c r="EOF5898" s="248"/>
      <x:c r="EOG5898" s="248"/>
      <x:c r="EOH5898" s="248"/>
      <x:c r="EOI5898" s="248"/>
      <x:c r="EOJ5898" s="248"/>
      <x:c r="EOK5898" s="248"/>
      <x:c r="EOL5898" s="248"/>
      <x:c r="EOM5898" s="248"/>
      <x:c r="EON5898" s="248"/>
      <x:c r="EOO5898" s="248"/>
      <x:c r="EOP5898" s="248"/>
      <x:c r="EOQ5898" s="248"/>
      <x:c r="EOR5898" s="248"/>
      <x:c r="EOS5898" s="248"/>
      <x:c r="EOT5898" s="248"/>
      <x:c r="EOU5898" s="248"/>
      <x:c r="EOV5898" s="248"/>
      <x:c r="EOW5898" s="248"/>
      <x:c r="EOX5898" s="248"/>
      <x:c r="EOY5898" s="248"/>
      <x:c r="EOZ5898" s="248"/>
      <x:c r="EPA5898" s="248"/>
      <x:c r="EPB5898" s="248"/>
      <x:c r="EPC5898" s="248"/>
      <x:c r="EPD5898" s="248"/>
      <x:c r="EPE5898" s="248"/>
      <x:c r="EPF5898" s="248"/>
      <x:c r="EPG5898" s="248"/>
      <x:c r="EPH5898" s="248"/>
      <x:c r="EPI5898" s="248"/>
      <x:c r="EPJ5898" s="248"/>
      <x:c r="EPK5898" s="248"/>
      <x:c r="EPL5898" s="248"/>
      <x:c r="EPM5898" s="248"/>
      <x:c r="EPN5898" s="248"/>
      <x:c r="EPO5898" s="248"/>
      <x:c r="EPP5898" s="248"/>
      <x:c r="EPQ5898" s="248"/>
      <x:c r="EPR5898" s="248"/>
      <x:c r="EPS5898" s="248"/>
      <x:c r="EPT5898" s="248"/>
      <x:c r="EPU5898" s="248"/>
      <x:c r="EPV5898" s="248"/>
      <x:c r="EPW5898" s="248"/>
      <x:c r="EPX5898" s="248"/>
      <x:c r="EPY5898" s="248"/>
      <x:c r="EPZ5898" s="248"/>
      <x:c r="EQA5898" s="248"/>
      <x:c r="EQB5898" s="248"/>
      <x:c r="EQC5898" s="248"/>
      <x:c r="EQD5898" s="248"/>
      <x:c r="EQE5898" s="248"/>
      <x:c r="EQF5898" s="248"/>
      <x:c r="EQG5898" s="248"/>
      <x:c r="EQH5898" s="248"/>
      <x:c r="EQI5898" s="248"/>
      <x:c r="EQJ5898" s="248"/>
      <x:c r="EQK5898" s="248"/>
      <x:c r="EQL5898" s="248"/>
      <x:c r="EQM5898" s="248"/>
      <x:c r="EQN5898" s="248"/>
      <x:c r="EQO5898" s="248"/>
      <x:c r="EQP5898" s="248"/>
      <x:c r="EQQ5898" s="248"/>
      <x:c r="EQR5898" s="248"/>
      <x:c r="EQS5898" s="248"/>
      <x:c r="EQT5898" s="248"/>
      <x:c r="EQU5898" s="248"/>
      <x:c r="EQV5898" s="248"/>
      <x:c r="EQW5898" s="248"/>
      <x:c r="EQX5898" s="248"/>
      <x:c r="EQY5898" s="248"/>
      <x:c r="EQZ5898" s="248"/>
      <x:c r="ERA5898" s="248"/>
      <x:c r="ERB5898" s="248"/>
      <x:c r="ERC5898" s="248"/>
      <x:c r="ERD5898" s="248"/>
      <x:c r="ERE5898" s="248"/>
      <x:c r="ERF5898" s="248"/>
      <x:c r="ERG5898" s="248"/>
      <x:c r="ERH5898" s="248"/>
      <x:c r="ERI5898" s="248"/>
      <x:c r="ERJ5898" s="248"/>
      <x:c r="ERK5898" s="248"/>
      <x:c r="ERL5898" s="248"/>
      <x:c r="ERM5898" s="248"/>
      <x:c r="ERN5898" s="248"/>
      <x:c r="ERO5898" s="248"/>
      <x:c r="ERP5898" s="248"/>
      <x:c r="ERQ5898" s="248"/>
      <x:c r="ERR5898" s="248"/>
      <x:c r="ERS5898" s="248"/>
      <x:c r="ERT5898" s="248"/>
      <x:c r="ERU5898" s="248"/>
      <x:c r="ERV5898" s="248"/>
      <x:c r="ERW5898" s="248"/>
      <x:c r="ERX5898" s="248"/>
      <x:c r="ERY5898" s="248"/>
      <x:c r="ERZ5898" s="248"/>
      <x:c r="ESA5898" s="248"/>
      <x:c r="ESB5898" s="248"/>
      <x:c r="ESC5898" s="248"/>
      <x:c r="ESD5898" s="248"/>
      <x:c r="ESE5898" s="248"/>
      <x:c r="ESF5898" s="248"/>
      <x:c r="ESG5898" s="248"/>
      <x:c r="ESH5898" s="248"/>
      <x:c r="ESI5898" s="248"/>
      <x:c r="ESJ5898" s="248"/>
      <x:c r="ESK5898" s="248"/>
      <x:c r="ESL5898" s="248"/>
      <x:c r="ESM5898" s="248"/>
      <x:c r="ESN5898" s="248"/>
      <x:c r="ESO5898" s="248"/>
      <x:c r="ESP5898" s="248"/>
      <x:c r="ESQ5898" s="248"/>
      <x:c r="ESR5898" s="248"/>
      <x:c r="ESS5898" s="248"/>
      <x:c r="EST5898" s="248"/>
      <x:c r="ESU5898" s="248"/>
      <x:c r="ESV5898" s="248"/>
      <x:c r="ESW5898" s="248"/>
      <x:c r="ESX5898" s="248"/>
      <x:c r="ESY5898" s="248"/>
      <x:c r="ESZ5898" s="248"/>
      <x:c r="ETA5898" s="248"/>
      <x:c r="ETB5898" s="248"/>
      <x:c r="ETC5898" s="248"/>
      <x:c r="ETD5898" s="248"/>
      <x:c r="ETE5898" s="248"/>
      <x:c r="ETF5898" s="248"/>
      <x:c r="ETG5898" s="248"/>
      <x:c r="ETH5898" s="248"/>
      <x:c r="ETI5898" s="248"/>
      <x:c r="ETJ5898" s="248"/>
      <x:c r="ETK5898" s="248"/>
      <x:c r="ETL5898" s="248"/>
      <x:c r="ETM5898" s="248"/>
      <x:c r="ETN5898" s="248"/>
      <x:c r="ETO5898" s="248"/>
      <x:c r="ETP5898" s="248"/>
      <x:c r="ETQ5898" s="248"/>
      <x:c r="ETR5898" s="248"/>
      <x:c r="ETS5898" s="248"/>
      <x:c r="ETT5898" s="248"/>
      <x:c r="ETU5898" s="248"/>
      <x:c r="ETV5898" s="248"/>
      <x:c r="ETW5898" s="248"/>
      <x:c r="ETX5898" s="248"/>
      <x:c r="ETY5898" s="248"/>
      <x:c r="ETZ5898" s="248"/>
      <x:c r="EUA5898" s="248"/>
      <x:c r="EUB5898" s="248"/>
      <x:c r="EUC5898" s="248"/>
      <x:c r="EUD5898" s="248"/>
      <x:c r="EUE5898" s="248"/>
      <x:c r="EUF5898" s="248"/>
      <x:c r="EUG5898" s="248"/>
      <x:c r="EUH5898" s="248"/>
      <x:c r="EUI5898" s="248"/>
      <x:c r="EUJ5898" s="248"/>
      <x:c r="EUK5898" s="248"/>
      <x:c r="EUL5898" s="248"/>
      <x:c r="EUM5898" s="248"/>
      <x:c r="EUN5898" s="248"/>
      <x:c r="EUO5898" s="248"/>
      <x:c r="EUP5898" s="248"/>
      <x:c r="EUQ5898" s="248"/>
      <x:c r="EUR5898" s="248"/>
      <x:c r="EUS5898" s="248"/>
      <x:c r="EUT5898" s="248"/>
      <x:c r="EUU5898" s="248"/>
      <x:c r="EUV5898" s="248"/>
      <x:c r="EUW5898" s="248"/>
      <x:c r="EUX5898" s="248"/>
      <x:c r="EUY5898" s="248"/>
      <x:c r="EUZ5898" s="248"/>
      <x:c r="EVA5898" s="248"/>
      <x:c r="EVB5898" s="248"/>
      <x:c r="EVC5898" s="248"/>
      <x:c r="EVD5898" s="248"/>
      <x:c r="EVE5898" s="248"/>
      <x:c r="EVF5898" s="248"/>
      <x:c r="EVG5898" s="248"/>
      <x:c r="EVH5898" s="248"/>
      <x:c r="EVI5898" s="248"/>
      <x:c r="EVJ5898" s="248"/>
      <x:c r="EVK5898" s="248"/>
      <x:c r="EVL5898" s="248"/>
      <x:c r="EVM5898" s="248"/>
      <x:c r="EVN5898" s="248"/>
      <x:c r="EVO5898" s="248"/>
      <x:c r="EVP5898" s="248"/>
      <x:c r="EVQ5898" s="248"/>
      <x:c r="EVR5898" s="248"/>
      <x:c r="EVS5898" s="248"/>
      <x:c r="EVT5898" s="248"/>
      <x:c r="EVU5898" s="248"/>
      <x:c r="EVV5898" s="248"/>
      <x:c r="EVW5898" s="248"/>
      <x:c r="EVX5898" s="248"/>
      <x:c r="EVY5898" s="248"/>
      <x:c r="EVZ5898" s="248"/>
      <x:c r="EWA5898" s="248"/>
      <x:c r="EWB5898" s="248"/>
      <x:c r="EWC5898" s="248"/>
      <x:c r="EWD5898" s="248"/>
      <x:c r="EWE5898" s="248"/>
      <x:c r="EWF5898" s="248"/>
      <x:c r="EWG5898" s="248"/>
      <x:c r="EWH5898" s="248"/>
      <x:c r="EWI5898" s="248"/>
      <x:c r="EWJ5898" s="248"/>
      <x:c r="EWK5898" s="248"/>
      <x:c r="EWL5898" s="248"/>
      <x:c r="EWM5898" s="248"/>
      <x:c r="EWN5898" s="248"/>
      <x:c r="EWO5898" s="248"/>
      <x:c r="EWP5898" s="248"/>
      <x:c r="EWQ5898" s="248"/>
      <x:c r="EWR5898" s="248"/>
      <x:c r="EWS5898" s="248"/>
      <x:c r="EWT5898" s="248"/>
      <x:c r="EWU5898" s="248"/>
      <x:c r="EWV5898" s="248"/>
      <x:c r="EWW5898" s="248"/>
      <x:c r="EWX5898" s="248"/>
      <x:c r="EWY5898" s="248"/>
      <x:c r="EWZ5898" s="248"/>
      <x:c r="EXA5898" s="248"/>
      <x:c r="EXB5898" s="248"/>
      <x:c r="EXC5898" s="248"/>
      <x:c r="EXD5898" s="248"/>
      <x:c r="EXE5898" s="248"/>
      <x:c r="EXF5898" s="248"/>
      <x:c r="EXG5898" s="248"/>
      <x:c r="EXH5898" s="248"/>
      <x:c r="EXI5898" s="248"/>
      <x:c r="EXJ5898" s="248"/>
      <x:c r="EXK5898" s="248"/>
      <x:c r="EXL5898" s="248"/>
      <x:c r="EXM5898" s="248"/>
      <x:c r="EXN5898" s="248"/>
      <x:c r="EXO5898" s="248"/>
      <x:c r="EXP5898" s="248"/>
      <x:c r="EXQ5898" s="248"/>
      <x:c r="EXR5898" s="248"/>
      <x:c r="EXS5898" s="248"/>
      <x:c r="EXT5898" s="248"/>
      <x:c r="EXU5898" s="248"/>
      <x:c r="EXV5898" s="248"/>
      <x:c r="EXW5898" s="248"/>
      <x:c r="EXX5898" s="248"/>
      <x:c r="EXY5898" s="248"/>
      <x:c r="EXZ5898" s="248"/>
      <x:c r="EYA5898" s="248"/>
      <x:c r="EYB5898" s="248"/>
      <x:c r="EYC5898" s="248"/>
      <x:c r="EYD5898" s="248"/>
      <x:c r="EYE5898" s="248"/>
      <x:c r="EYF5898" s="248"/>
      <x:c r="EYG5898" s="248"/>
      <x:c r="EYH5898" s="248"/>
      <x:c r="EYI5898" s="248"/>
      <x:c r="EYJ5898" s="248"/>
      <x:c r="EYK5898" s="248"/>
      <x:c r="EYL5898" s="248"/>
      <x:c r="EYM5898" s="248"/>
      <x:c r="EYN5898" s="248"/>
      <x:c r="EYO5898" s="248"/>
      <x:c r="EYP5898" s="248"/>
      <x:c r="EYQ5898" s="248"/>
      <x:c r="EYR5898" s="248"/>
      <x:c r="EYS5898" s="248"/>
      <x:c r="EYT5898" s="248"/>
      <x:c r="EYU5898" s="248"/>
      <x:c r="EYV5898" s="248"/>
      <x:c r="EYW5898" s="248"/>
      <x:c r="EYX5898" s="248"/>
      <x:c r="EYY5898" s="248"/>
      <x:c r="EYZ5898" s="248"/>
      <x:c r="EZA5898" s="248"/>
      <x:c r="EZB5898" s="248"/>
      <x:c r="EZC5898" s="248"/>
      <x:c r="EZD5898" s="248"/>
      <x:c r="EZE5898" s="248"/>
      <x:c r="EZF5898" s="248"/>
      <x:c r="EZG5898" s="248"/>
      <x:c r="EZH5898" s="248"/>
      <x:c r="EZI5898" s="248"/>
      <x:c r="EZJ5898" s="248"/>
      <x:c r="EZK5898" s="248"/>
      <x:c r="EZL5898" s="248"/>
      <x:c r="EZM5898" s="248"/>
      <x:c r="EZN5898" s="248"/>
      <x:c r="EZO5898" s="248"/>
      <x:c r="EZP5898" s="248"/>
      <x:c r="EZQ5898" s="248"/>
      <x:c r="EZR5898" s="248"/>
      <x:c r="EZS5898" s="248"/>
      <x:c r="EZT5898" s="248"/>
      <x:c r="EZU5898" s="248"/>
      <x:c r="EZV5898" s="248"/>
      <x:c r="EZW5898" s="248"/>
      <x:c r="EZX5898" s="248"/>
      <x:c r="EZY5898" s="248"/>
      <x:c r="EZZ5898" s="248"/>
      <x:c r="FAA5898" s="248"/>
      <x:c r="FAB5898" s="248"/>
      <x:c r="FAC5898" s="248"/>
      <x:c r="FAD5898" s="248"/>
      <x:c r="FAE5898" s="248"/>
      <x:c r="FAF5898" s="248"/>
      <x:c r="FAG5898" s="248"/>
      <x:c r="FAH5898" s="248"/>
      <x:c r="FAI5898" s="248"/>
      <x:c r="FAJ5898" s="248"/>
      <x:c r="FAK5898" s="248"/>
      <x:c r="FAL5898" s="248"/>
      <x:c r="FAM5898" s="248"/>
      <x:c r="FAN5898" s="248"/>
      <x:c r="FAO5898" s="248"/>
      <x:c r="FAP5898" s="248"/>
      <x:c r="FAQ5898" s="248"/>
      <x:c r="FAR5898" s="248"/>
      <x:c r="FAS5898" s="248"/>
      <x:c r="FAT5898" s="248"/>
      <x:c r="FAU5898" s="248"/>
      <x:c r="FAV5898" s="248"/>
      <x:c r="FAW5898" s="248"/>
      <x:c r="FAX5898" s="248"/>
      <x:c r="FAY5898" s="248"/>
      <x:c r="FAZ5898" s="248"/>
      <x:c r="FBA5898" s="248"/>
      <x:c r="FBB5898" s="248"/>
      <x:c r="FBC5898" s="248"/>
      <x:c r="FBD5898" s="248"/>
      <x:c r="FBE5898" s="248"/>
      <x:c r="FBF5898" s="248"/>
      <x:c r="FBG5898" s="248"/>
      <x:c r="FBH5898" s="248"/>
      <x:c r="FBI5898" s="248"/>
      <x:c r="FBJ5898" s="248"/>
      <x:c r="FBK5898" s="248"/>
      <x:c r="FBL5898" s="248"/>
      <x:c r="FBM5898" s="248"/>
      <x:c r="FBN5898" s="248"/>
      <x:c r="FBO5898" s="248"/>
      <x:c r="FBP5898" s="248"/>
      <x:c r="FBQ5898" s="248"/>
      <x:c r="FBR5898" s="248"/>
      <x:c r="FBS5898" s="248"/>
      <x:c r="FBT5898" s="248"/>
      <x:c r="FBU5898" s="248"/>
      <x:c r="FBV5898" s="248"/>
      <x:c r="FBW5898" s="248"/>
      <x:c r="FBX5898" s="248"/>
      <x:c r="FBY5898" s="248"/>
      <x:c r="FBZ5898" s="248"/>
      <x:c r="FCA5898" s="248"/>
      <x:c r="FCB5898" s="248"/>
      <x:c r="FCC5898" s="248"/>
      <x:c r="FCD5898" s="248"/>
      <x:c r="FCE5898" s="248"/>
      <x:c r="FCF5898" s="248"/>
      <x:c r="FCG5898" s="248"/>
      <x:c r="FCH5898" s="248"/>
      <x:c r="FCI5898" s="248"/>
      <x:c r="FCJ5898" s="248"/>
      <x:c r="FCK5898" s="248"/>
      <x:c r="FCL5898" s="248"/>
      <x:c r="FCM5898" s="248"/>
      <x:c r="FCN5898" s="248"/>
      <x:c r="FCO5898" s="248"/>
      <x:c r="FCP5898" s="248"/>
      <x:c r="FCQ5898" s="248"/>
      <x:c r="FCR5898" s="248"/>
      <x:c r="FCS5898" s="248"/>
      <x:c r="FCT5898" s="248"/>
      <x:c r="FCU5898" s="248"/>
      <x:c r="FCV5898" s="248"/>
      <x:c r="FCW5898" s="248"/>
      <x:c r="FCX5898" s="248"/>
      <x:c r="FCY5898" s="248"/>
      <x:c r="FCZ5898" s="248"/>
      <x:c r="FDA5898" s="248"/>
      <x:c r="FDB5898" s="248"/>
      <x:c r="FDC5898" s="248"/>
      <x:c r="FDD5898" s="248"/>
      <x:c r="FDE5898" s="248"/>
      <x:c r="FDF5898" s="248"/>
      <x:c r="FDG5898" s="248"/>
      <x:c r="FDH5898" s="248"/>
      <x:c r="FDI5898" s="248"/>
      <x:c r="FDJ5898" s="248"/>
      <x:c r="FDK5898" s="248"/>
      <x:c r="FDL5898" s="248"/>
      <x:c r="FDM5898" s="248"/>
      <x:c r="FDN5898" s="248"/>
      <x:c r="FDO5898" s="248"/>
      <x:c r="FDP5898" s="248"/>
      <x:c r="FDQ5898" s="248"/>
      <x:c r="FDR5898" s="248"/>
      <x:c r="FDS5898" s="248"/>
      <x:c r="FDT5898" s="248"/>
      <x:c r="FDU5898" s="248"/>
      <x:c r="FDV5898" s="248"/>
      <x:c r="FDW5898" s="248"/>
      <x:c r="FDX5898" s="248"/>
      <x:c r="FDY5898" s="248"/>
      <x:c r="FDZ5898" s="248"/>
      <x:c r="FEA5898" s="248"/>
      <x:c r="FEB5898" s="248"/>
      <x:c r="FEC5898" s="248"/>
      <x:c r="FED5898" s="248"/>
      <x:c r="FEE5898" s="248"/>
      <x:c r="FEF5898" s="248"/>
      <x:c r="FEG5898" s="248"/>
      <x:c r="FEH5898" s="248"/>
      <x:c r="FEI5898" s="248"/>
      <x:c r="FEJ5898" s="248"/>
      <x:c r="FEK5898" s="248"/>
      <x:c r="FEL5898" s="248"/>
      <x:c r="FEM5898" s="248"/>
      <x:c r="FEN5898" s="248"/>
      <x:c r="FEO5898" s="248"/>
      <x:c r="FEP5898" s="248"/>
      <x:c r="FEQ5898" s="248"/>
      <x:c r="FER5898" s="248"/>
      <x:c r="FES5898" s="248"/>
      <x:c r="FET5898" s="248"/>
      <x:c r="FEU5898" s="248"/>
      <x:c r="FEV5898" s="248"/>
      <x:c r="FEW5898" s="248"/>
      <x:c r="FEX5898" s="248"/>
      <x:c r="FEY5898" s="248"/>
      <x:c r="FEZ5898" s="248"/>
      <x:c r="FFA5898" s="248"/>
      <x:c r="FFB5898" s="248"/>
      <x:c r="FFC5898" s="248"/>
      <x:c r="FFD5898" s="248"/>
      <x:c r="FFE5898" s="248"/>
      <x:c r="FFF5898" s="248"/>
      <x:c r="FFG5898" s="248"/>
      <x:c r="FFH5898" s="248"/>
      <x:c r="FFI5898" s="248"/>
      <x:c r="FFJ5898" s="248"/>
      <x:c r="FFK5898" s="248"/>
      <x:c r="FFL5898" s="248"/>
      <x:c r="FFM5898" s="248"/>
      <x:c r="FFN5898" s="248"/>
      <x:c r="FFO5898" s="248"/>
      <x:c r="FFP5898" s="248"/>
      <x:c r="FFQ5898" s="248"/>
      <x:c r="FFR5898" s="248"/>
      <x:c r="FFS5898" s="248"/>
      <x:c r="FFT5898" s="248"/>
      <x:c r="FFU5898" s="248"/>
      <x:c r="FFV5898" s="248"/>
      <x:c r="FFW5898" s="248"/>
      <x:c r="FFX5898" s="248"/>
      <x:c r="FFY5898" s="248"/>
      <x:c r="FFZ5898" s="248"/>
      <x:c r="FGA5898" s="248"/>
      <x:c r="FGB5898" s="248"/>
      <x:c r="FGC5898" s="248"/>
      <x:c r="FGD5898" s="248"/>
      <x:c r="FGE5898" s="248"/>
      <x:c r="FGF5898" s="248"/>
      <x:c r="FGG5898" s="248"/>
      <x:c r="FGH5898" s="248"/>
      <x:c r="FGI5898" s="248"/>
      <x:c r="FGJ5898" s="248"/>
      <x:c r="FGK5898" s="248"/>
      <x:c r="FGL5898" s="248"/>
      <x:c r="FGM5898" s="248"/>
      <x:c r="FGN5898" s="248"/>
      <x:c r="FGO5898" s="248"/>
      <x:c r="FGP5898" s="248"/>
      <x:c r="FGQ5898" s="248"/>
      <x:c r="FGR5898" s="248"/>
      <x:c r="FGS5898" s="248"/>
      <x:c r="FGT5898" s="248"/>
      <x:c r="FGU5898" s="248"/>
      <x:c r="FGV5898" s="248"/>
      <x:c r="FGW5898" s="248"/>
      <x:c r="FGX5898" s="248"/>
      <x:c r="FGY5898" s="248"/>
      <x:c r="FGZ5898" s="248"/>
      <x:c r="FHA5898" s="248"/>
      <x:c r="FHB5898" s="248"/>
      <x:c r="FHC5898" s="248"/>
      <x:c r="FHD5898" s="248"/>
      <x:c r="FHE5898" s="248"/>
      <x:c r="FHF5898" s="248"/>
      <x:c r="FHG5898" s="248"/>
      <x:c r="FHH5898" s="248"/>
      <x:c r="FHI5898" s="248"/>
      <x:c r="FHJ5898" s="248"/>
      <x:c r="FHK5898" s="248"/>
      <x:c r="FHL5898" s="248"/>
      <x:c r="FHM5898" s="248"/>
      <x:c r="FHN5898" s="248"/>
      <x:c r="FHO5898" s="248"/>
      <x:c r="FHP5898" s="248"/>
      <x:c r="FHQ5898" s="248"/>
      <x:c r="FHR5898" s="248"/>
      <x:c r="FHS5898" s="248"/>
      <x:c r="FHT5898" s="248"/>
      <x:c r="FHU5898" s="248"/>
      <x:c r="FHV5898" s="248"/>
      <x:c r="FHW5898" s="248"/>
      <x:c r="FHX5898" s="248"/>
      <x:c r="FHY5898" s="248"/>
      <x:c r="FHZ5898" s="248"/>
      <x:c r="FIA5898" s="248"/>
      <x:c r="FIB5898" s="248"/>
      <x:c r="FIC5898" s="248"/>
      <x:c r="FID5898" s="248"/>
      <x:c r="FIE5898" s="248"/>
      <x:c r="FIF5898" s="248"/>
      <x:c r="FIG5898" s="248"/>
      <x:c r="FIH5898" s="248"/>
      <x:c r="FII5898" s="248"/>
      <x:c r="FIJ5898" s="248"/>
      <x:c r="FIK5898" s="248"/>
      <x:c r="FIL5898" s="248"/>
      <x:c r="FIM5898" s="248"/>
      <x:c r="FIN5898" s="248"/>
      <x:c r="FIO5898" s="248"/>
      <x:c r="FIP5898" s="248"/>
      <x:c r="FIQ5898" s="248"/>
      <x:c r="FIR5898" s="248"/>
      <x:c r="FIS5898" s="248"/>
      <x:c r="FIT5898" s="248"/>
      <x:c r="FIU5898" s="248"/>
      <x:c r="FIV5898" s="248"/>
      <x:c r="FIW5898" s="248"/>
      <x:c r="FIX5898" s="248"/>
      <x:c r="FIY5898" s="248"/>
      <x:c r="FIZ5898" s="248"/>
      <x:c r="FJA5898" s="248"/>
      <x:c r="FJB5898" s="248"/>
      <x:c r="FJC5898" s="248"/>
      <x:c r="FJD5898" s="248"/>
      <x:c r="FJE5898" s="248"/>
      <x:c r="FJF5898" s="248"/>
      <x:c r="FJG5898" s="248"/>
      <x:c r="FJH5898" s="248"/>
      <x:c r="FJI5898" s="248"/>
      <x:c r="FJJ5898" s="248"/>
      <x:c r="FJK5898" s="248"/>
      <x:c r="FJL5898" s="248"/>
      <x:c r="FJM5898" s="248"/>
      <x:c r="FJN5898" s="248"/>
      <x:c r="FJO5898" s="248"/>
      <x:c r="FJP5898" s="248"/>
      <x:c r="FJQ5898" s="248"/>
      <x:c r="FJR5898" s="248"/>
      <x:c r="FJS5898" s="248"/>
      <x:c r="FJT5898" s="248"/>
      <x:c r="FJU5898" s="248"/>
      <x:c r="FJV5898" s="248"/>
      <x:c r="FJW5898" s="248"/>
      <x:c r="FJX5898" s="248"/>
      <x:c r="FJY5898" s="248"/>
      <x:c r="FJZ5898" s="248"/>
      <x:c r="FKA5898" s="248"/>
      <x:c r="FKB5898" s="248"/>
      <x:c r="FKC5898" s="248"/>
      <x:c r="FKD5898" s="248"/>
      <x:c r="FKE5898" s="248"/>
      <x:c r="FKF5898" s="248"/>
      <x:c r="FKG5898" s="248"/>
      <x:c r="FKH5898" s="248"/>
      <x:c r="FKI5898" s="248"/>
      <x:c r="FKJ5898" s="248"/>
      <x:c r="FKK5898" s="248"/>
      <x:c r="FKL5898" s="248"/>
      <x:c r="FKM5898" s="248"/>
      <x:c r="FKN5898" s="248"/>
      <x:c r="FKO5898" s="248"/>
      <x:c r="FKP5898" s="248"/>
      <x:c r="FKQ5898" s="248"/>
      <x:c r="FKR5898" s="248"/>
      <x:c r="FKS5898" s="248"/>
      <x:c r="FKT5898" s="248"/>
      <x:c r="FKU5898" s="248"/>
      <x:c r="FKV5898" s="248"/>
      <x:c r="FKW5898" s="248"/>
      <x:c r="FKX5898" s="248"/>
      <x:c r="FKY5898" s="248"/>
      <x:c r="FKZ5898" s="248"/>
      <x:c r="FLA5898" s="248"/>
      <x:c r="FLB5898" s="248"/>
      <x:c r="FLC5898" s="248"/>
      <x:c r="FLD5898" s="248"/>
      <x:c r="FLE5898" s="248"/>
      <x:c r="FLF5898" s="248"/>
      <x:c r="FLG5898" s="248"/>
      <x:c r="FLH5898" s="248"/>
      <x:c r="FLI5898" s="248"/>
      <x:c r="FLJ5898" s="248"/>
      <x:c r="FLK5898" s="248"/>
      <x:c r="FLL5898" s="248"/>
      <x:c r="FLM5898" s="248"/>
      <x:c r="FLN5898" s="248"/>
      <x:c r="FLO5898" s="248"/>
      <x:c r="FLP5898" s="248"/>
      <x:c r="FLQ5898" s="248"/>
      <x:c r="FLR5898" s="248"/>
      <x:c r="FLS5898" s="248"/>
      <x:c r="FLT5898" s="248"/>
      <x:c r="FLU5898" s="248"/>
      <x:c r="FLV5898" s="248"/>
      <x:c r="FLW5898" s="248"/>
      <x:c r="FLX5898" s="248"/>
      <x:c r="FLY5898" s="248"/>
      <x:c r="FLZ5898" s="248"/>
      <x:c r="FMA5898" s="248"/>
      <x:c r="FMB5898" s="248"/>
      <x:c r="FMC5898" s="248"/>
      <x:c r="FMD5898" s="248"/>
      <x:c r="FME5898" s="248"/>
      <x:c r="FMF5898" s="248"/>
      <x:c r="FMG5898" s="248"/>
      <x:c r="FMH5898" s="248"/>
      <x:c r="FMI5898" s="248"/>
      <x:c r="FMJ5898" s="248"/>
      <x:c r="FMK5898" s="248"/>
      <x:c r="FML5898" s="248"/>
      <x:c r="FMM5898" s="248"/>
      <x:c r="FMN5898" s="248"/>
      <x:c r="FMO5898" s="248"/>
      <x:c r="FMP5898" s="248"/>
      <x:c r="FMQ5898" s="248"/>
      <x:c r="FMR5898" s="248"/>
      <x:c r="FMS5898" s="248"/>
      <x:c r="FMT5898" s="248"/>
      <x:c r="FMU5898" s="248"/>
      <x:c r="FMV5898" s="248"/>
      <x:c r="FMW5898" s="248"/>
      <x:c r="FMX5898" s="248"/>
      <x:c r="FMY5898" s="248"/>
      <x:c r="FMZ5898" s="248"/>
      <x:c r="FNA5898" s="248"/>
      <x:c r="FNB5898" s="248"/>
      <x:c r="FNC5898" s="248"/>
      <x:c r="FND5898" s="248"/>
      <x:c r="FNE5898" s="248"/>
      <x:c r="FNF5898" s="248"/>
      <x:c r="FNG5898" s="248"/>
      <x:c r="FNH5898" s="248"/>
      <x:c r="FNI5898" s="248"/>
      <x:c r="FNJ5898" s="248"/>
      <x:c r="FNK5898" s="248"/>
      <x:c r="FNL5898" s="248"/>
      <x:c r="FNM5898" s="248"/>
      <x:c r="FNN5898" s="248"/>
      <x:c r="FNO5898" s="248"/>
      <x:c r="FNP5898" s="248"/>
      <x:c r="FNQ5898" s="248"/>
      <x:c r="FNR5898" s="248"/>
      <x:c r="FNS5898" s="248"/>
      <x:c r="FNT5898" s="248"/>
      <x:c r="FNU5898" s="248"/>
      <x:c r="FNV5898" s="248"/>
      <x:c r="FNW5898" s="248"/>
      <x:c r="FNX5898" s="248"/>
      <x:c r="FNY5898" s="248"/>
      <x:c r="FNZ5898" s="248"/>
      <x:c r="FOA5898" s="248"/>
      <x:c r="FOB5898" s="248"/>
      <x:c r="FOC5898" s="248"/>
      <x:c r="FOD5898" s="248"/>
      <x:c r="FOE5898" s="248"/>
      <x:c r="FOF5898" s="248"/>
      <x:c r="FOG5898" s="248"/>
      <x:c r="FOH5898" s="248"/>
      <x:c r="FOI5898" s="248"/>
      <x:c r="FOJ5898" s="248"/>
      <x:c r="FOK5898" s="248"/>
      <x:c r="FOL5898" s="248"/>
      <x:c r="FOM5898" s="248"/>
      <x:c r="FON5898" s="248"/>
      <x:c r="FOO5898" s="248"/>
      <x:c r="FOP5898" s="248"/>
      <x:c r="FOQ5898" s="248"/>
      <x:c r="FOR5898" s="248"/>
      <x:c r="FOS5898" s="248"/>
      <x:c r="FOT5898" s="248"/>
      <x:c r="FOU5898" s="248"/>
      <x:c r="FOV5898" s="248"/>
      <x:c r="FOW5898" s="248"/>
      <x:c r="FOX5898" s="248"/>
      <x:c r="FOY5898" s="248"/>
      <x:c r="FOZ5898" s="248"/>
      <x:c r="FPA5898" s="248"/>
      <x:c r="FPB5898" s="248"/>
      <x:c r="FPC5898" s="248"/>
      <x:c r="FPD5898" s="248"/>
      <x:c r="FPE5898" s="248"/>
      <x:c r="FPF5898" s="248"/>
      <x:c r="FPG5898" s="248"/>
      <x:c r="FPH5898" s="248"/>
      <x:c r="FPI5898" s="248"/>
      <x:c r="FPJ5898" s="248"/>
      <x:c r="FPK5898" s="248"/>
      <x:c r="FPL5898" s="248"/>
      <x:c r="FPM5898" s="248"/>
      <x:c r="FPN5898" s="248"/>
      <x:c r="FPO5898" s="248"/>
      <x:c r="FPP5898" s="248"/>
      <x:c r="FPQ5898" s="248"/>
      <x:c r="FPR5898" s="248"/>
      <x:c r="FPS5898" s="248"/>
      <x:c r="FPT5898" s="248"/>
      <x:c r="FPU5898" s="248"/>
      <x:c r="FPV5898" s="248"/>
      <x:c r="FPW5898" s="248"/>
      <x:c r="FPX5898" s="248"/>
      <x:c r="FPY5898" s="248"/>
      <x:c r="FPZ5898" s="248"/>
      <x:c r="FQA5898" s="248"/>
      <x:c r="FQB5898" s="248"/>
      <x:c r="FQC5898" s="248"/>
      <x:c r="FQD5898" s="248"/>
      <x:c r="FQE5898" s="248"/>
      <x:c r="FQF5898" s="248"/>
      <x:c r="FQG5898" s="248"/>
      <x:c r="FQH5898" s="248"/>
      <x:c r="FQI5898" s="248"/>
      <x:c r="FQJ5898" s="248"/>
      <x:c r="FQK5898" s="248"/>
      <x:c r="FQL5898" s="248"/>
      <x:c r="FQM5898" s="248"/>
      <x:c r="FQN5898" s="248"/>
      <x:c r="FQO5898" s="248"/>
      <x:c r="FQP5898" s="248"/>
      <x:c r="FQQ5898" s="248"/>
      <x:c r="FQR5898" s="248"/>
      <x:c r="FQS5898" s="248"/>
      <x:c r="FQT5898" s="248"/>
      <x:c r="FQU5898" s="248"/>
      <x:c r="FQV5898" s="248"/>
      <x:c r="FQW5898" s="248"/>
      <x:c r="FQX5898" s="248"/>
      <x:c r="FQY5898" s="248"/>
      <x:c r="FQZ5898" s="248"/>
      <x:c r="FRA5898" s="248"/>
      <x:c r="FRB5898" s="248"/>
      <x:c r="FRC5898" s="248"/>
      <x:c r="FRD5898" s="248"/>
      <x:c r="FRE5898" s="248"/>
      <x:c r="FRF5898" s="248"/>
      <x:c r="FRG5898" s="248"/>
      <x:c r="FRH5898" s="248"/>
      <x:c r="FRI5898" s="248"/>
      <x:c r="FRJ5898" s="248"/>
      <x:c r="FRK5898" s="248"/>
      <x:c r="FRL5898" s="248"/>
      <x:c r="FRM5898" s="248"/>
      <x:c r="FRN5898" s="248"/>
      <x:c r="FRO5898" s="248"/>
      <x:c r="FRP5898" s="248"/>
      <x:c r="FRQ5898" s="248"/>
      <x:c r="FRR5898" s="248"/>
      <x:c r="FRS5898" s="248"/>
      <x:c r="FRT5898" s="248"/>
      <x:c r="FRU5898" s="248"/>
      <x:c r="FRV5898" s="248"/>
      <x:c r="FRW5898" s="248"/>
      <x:c r="FRX5898" s="248"/>
      <x:c r="FRY5898" s="248"/>
      <x:c r="FRZ5898" s="248"/>
      <x:c r="FSA5898" s="248"/>
      <x:c r="FSB5898" s="248"/>
      <x:c r="FSC5898" s="248"/>
      <x:c r="FSD5898" s="248"/>
      <x:c r="FSE5898" s="248"/>
      <x:c r="FSF5898" s="248"/>
      <x:c r="FSG5898" s="248"/>
      <x:c r="FSH5898" s="248"/>
      <x:c r="FSI5898" s="248"/>
      <x:c r="FSJ5898" s="248"/>
      <x:c r="FSK5898" s="248"/>
      <x:c r="FSL5898" s="248"/>
      <x:c r="FSM5898" s="248"/>
      <x:c r="FSN5898" s="248"/>
      <x:c r="FSO5898" s="248"/>
      <x:c r="FSP5898" s="248"/>
      <x:c r="FSQ5898" s="248"/>
      <x:c r="FSR5898" s="248"/>
      <x:c r="FSS5898" s="248"/>
      <x:c r="FST5898" s="248"/>
      <x:c r="FSU5898" s="248"/>
      <x:c r="FSV5898" s="248"/>
      <x:c r="FSW5898" s="248"/>
      <x:c r="FSX5898" s="248"/>
      <x:c r="FSY5898" s="248"/>
      <x:c r="FSZ5898" s="248"/>
      <x:c r="FTA5898" s="248"/>
      <x:c r="FTB5898" s="248"/>
      <x:c r="FTC5898" s="248"/>
      <x:c r="FTD5898" s="248"/>
      <x:c r="FTE5898" s="248"/>
      <x:c r="FTF5898" s="248"/>
      <x:c r="FTG5898" s="248"/>
      <x:c r="FTH5898" s="248"/>
      <x:c r="FTI5898" s="248"/>
      <x:c r="FTJ5898" s="248"/>
      <x:c r="FTK5898" s="248"/>
      <x:c r="FTL5898" s="248"/>
      <x:c r="FTM5898" s="248"/>
      <x:c r="FTN5898" s="248"/>
      <x:c r="FTO5898" s="248"/>
      <x:c r="FTP5898" s="248"/>
      <x:c r="FTQ5898" s="248"/>
      <x:c r="FTR5898" s="248"/>
      <x:c r="FTS5898" s="248"/>
      <x:c r="FTT5898" s="248"/>
      <x:c r="FTU5898" s="248"/>
      <x:c r="FTV5898" s="248"/>
      <x:c r="FTW5898" s="248"/>
      <x:c r="FTX5898" s="248"/>
      <x:c r="FTY5898" s="248"/>
      <x:c r="FTZ5898" s="248"/>
      <x:c r="FUA5898" s="248"/>
      <x:c r="FUB5898" s="248"/>
      <x:c r="FUC5898" s="248"/>
      <x:c r="FUD5898" s="248"/>
      <x:c r="FUE5898" s="248"/>
      <x:c r="FUF5898" s="248"/>
      <x:c r="FUG5898" s="248"/>
      <x:c r="FUH5898" s="248"/>
      <x:c r="FUI5898" s="248"/>
      <x:c r="FUJ5898" s="248"/>
      <x:c r="FUK5898" s="248"/>
      <x:c r="FUL5898" s="248"/>
      <x:c r="FUM5898" s="248"/>
      <x:c r="FUN5898" s="248"/>
      <x:c r="FUO5898" s="248"/>
      <x:c r="FUP5898" s="248"/>
      <x:c r="FUQ5898" s="248"/>
      <x:c r="FUR5898" s="248"/>
      <x:c r="FUS5898" s="248"/>
      <x:c r="FUT5898" s="248"/>
      <x:c r="FUU5898" s="248"/>
      <x:c r="FUV5898" s="248"/>
      <x:c r="FUW5898" s="248"/>
      <x:c r="FUX5898" s="248"/>
      <x:c r="FUY5898" s="248"/>
      <x:c r="FUZ5898" s="248"/>
      <x:c r="FVA5898" s="248"/>
      <x:c r="FVB5898" s="248"/>
      <x:c r="FVC5898" s="248"/>
      <x:c r="FVD5898" s="248"/>
      <x:c r="FVE5898" s="248"/>
      <x:c r="FVF5898" s="248"/>
      <x:c r="FVG5898" s="248"/>
      <x:c r="FVH5898" s="248"/>
      <x:c r="FVI5898" s="248"/>
      <x:c r="FVJ5898" s="248"/>
      <x:c r="FVK5898" s="248"/>
      <x:c r="FVL5898" s="248"/>
      <x:c r="FVM5898" s="248"/>
      <x:c r="FVN5898" s="248"/>
      <x:c r="FVO5898" s="248"/>
      <x:c r="FVP5898" s="248"/>
      <x:c r="FVQ5898" s="248"/>
      <x:c r="FVR5898" s="248"/>
      <x:c r="FVS5898" s="248"/>
      <x:c r="FVT5898" s="248"/>
      <x:c r="FVU5898" s="248"/>
      <x:c r="FVV5898" s="248"/>
      <x:c r="FVW5898" s="248"/>
      <x:c r="FVX5898" s="248"/>
      <x:c r="FVY5898" s="248"/>
      <x:c r="FVZ5898" s="248"/>
      <x:c r="FWA5898" s="248"/>
      <x:c r="FWB5898" s="248"/>
      <x:c r="FWC5898" s="248"/>
      <x:c r="FWD5898" s="248"/>
      <x:c r="FWE5898" s="248"/>
      <x:c r="FWF5898" s="248"/>
      <x:c r="FWG5898" s="248"/>
      <x:c r="FWH5898" s="248"/>
      <x:c r="FWI5898" s="248"/>
      <x:c r="FWJ5898" s="248"/>
      <x:c r="FWK5898" s="248"/>
      <x:c r="FWL5898" s="248"/>
      <x:c r="FWM5898" s="248"/>
      <x:c r="FWN5898" s="248"/>
      <x:c r="FWO5898" s="248"/>
      <x:c r="FWP5898" s="248"/>
      <x:c r="FWQ5898" s="248"/>
      <x:c r="FWR5898" s="248"/>
      <x:c r="FWS5898" s="248"/>
      <x:c r="FWT5898" s="248"/>
      <x:c r="FWU5898" s="248"/>
      <x:c r="FWV5898" s="248"/>
      <x:c r="FWW5898" s="248"/>
      <x:c r="FWX5898" s="248"/>
      <x:c r="FWY5898" s="248"/>
      <x:c r="FWZ5898" s="248"/>
      <x:c r="FXA5898" s="248"/>
      <x:c r="FXB5898" s="248"/>
      <x:c r="FXC5898" s="248"/>
      <x:c r="FXD5898" s="248"/>
      <x:c r="FXE5898" s="248"/>
      <x:c r="FXF5898" s="248"/>
      <x:c r="FXG5898" s="248"/>
      <x:c r="FXH5898" s="248"/>
      <x:c r="FXI5898" s="248"/>
      <x:c r="FXJ5898" s="248"/>
      <x:c r="FXK5898" s="248"/>
      <x:c r="FXL5898" s="248"/>
      <x:c r="FXM5898" s="248"/>
      <x:c r="FXN5898" s="248"/>
      <x:c r="FXO5898" s="248"/>
      <x:c r="FXP5898" s="248"/>
      <x:c r="FXQ5898" s="248"/>
      <x:c r="FXR5898" s="248"/>
      <x:c r="FXS5898" s="248"/>
      <x:c r="FXT5898" s="248"/>
      <x:c r="FXU5898" s="248"/>
      <x:c r="FXV5898" s="248"/>
      <x:c r="FXW5898" s="248"/>
      <x:c r="FXX5898" s="248"/>
      <x:c r="FXY5898" s="248"/>
      <x:c r="FXZ5898" s="248"/>
      <x:c r="FYA5898" s="248"/>
      <x:c r="FYB5898" s="248"/>
      <x:c r="FYC5898" s="248"/>
      <x:c r="FYD5898" s="248"/>
      <x:c r="FYE5898" s="248"/>
      <x:c r="FYF5898" s="248"/>
      <x:c r="FYG5898" s="248"/>
      <x:c r="FYH5898" s="248"/>
      <x:c r="FYI5898" s="248"/>
      <x:c r="FYJ5898" s="248"/>
      <x:c r="FYK5898" s="248"/>
      <x:c r="FYL5898" s="248"/>
      <x:c r="FYM5898" s="248"/>
      <x:c r="FYN5898" s="248"/>
      <x:c r="FYO5898" s="248"/>
      <x:c r="FYP5898" s="248"/>
      <x:c r="FYQ5898" s="248"/>
      <x:c r="FYR5898" s="248"/>
      <x:c r="FYS5898" s="248"/>
      <x:c r="FYT5898" s="248"/>
      <x:c r="FYU5898" s="248"/>
      <x:c r="FYV5898" s="248"/>
      <x:c r="FYW5898" s="248"/>
      <x:c r="FYX5898" s="248"/>
      <x:c r="FYY5898" s="248"/>
      <x:c r="FYZ5898" s="248"/>
      <x:c r="FZA5898" s="248"/>
      <x:c r="FZB5898" s="248"/>
      <x:c r="FZC5898" s="248"/>
      <x:c r="FZD5898" s="248"/>
      <x:c r="FZE5898" s="248"/>
      <x:c r="FZF5898" s="248"/>
      <x:c r="FZG5898" s="248"/>
      <x:c r="FZH5898" s="248"/>
      <x:c r="FZI5898" s="248"/>
      <x:c r="FZJ5898" s="248"/>
      <x:c r="FZK5898" s="248"/>
      <x:c r="FZL5898" s="248"/>
      <x:c r="FZM5898" s="248"/>
      <x:c r="FZN5898" s="248"/>
      <x:c r="FZO5898" s="248"/>
      <x:c r="FZP5898" s="248"/>
      <x:c r="FZQ5898" s="248"/>
      <x:c r="FZR5898" s="248"/>
      <x:c r="FZS5898" s="248"/>
      <x:c r="FZT5898" s="248"/>
      <x:c r="FZU5898" s="248"/>
      <x:c r="FZV5898" s="248"/>
      <x:c r="FZW5898" s="248"/>
      <x:c r="FZX5898" s="248"/>
      <x:c r="FZY5898" s="248"/>
      <x:c r="FZZ5898" s="248"/>
      <x:c r="GAA5898" s="248"/>
      <x:c r="GAB5898" s="248"/>
      <x:c r="GAC5898" s="248"/>
      <x:c r="GAD5898" s="248"/>
      <x:c r="GAE5898" s="248"/>
      <x:c r="GAF5898" s="248"/>
      <x:c r="GAG5898" s="248"/>
      <x:c r="GAH5898" s="248"/>
      <x:c r="GAI5898" s="248"/>
      <x:c r="GAJ5898" s="248"/>
      <x:c r="GAK5898" s="248"/>
      <x:c r="GAL5898" s="248"/>
      <x:c r="GAM5898" s="248"/>
      <x:c r="GAN5898" s="248"/>
      <x:c r="GAO5898" s="248"/>
      <x:c r="GAP5898" s="248"/>
      <x:c r="GAQ5898" s="248"/>
      <x:c r="GAR5898" s="248"/>
      <x:c r="GAS5898" s="248"/>
      <x:c r="GAT5898" s="248"/>
      <x:c r="GAU5898" s="248"/>
      <x:c r="GAV5898" s="248"/>
      <x:c r="GAW5898" s="248"/>
      <x:c r="GAX5898" s="248"/>
      <x:c r="GAY5898" s="248"/>
      <x:c r="GAZ5898" s="248"/>
      <x:c r="GBA5898" s="248"/>
      <x:c r="GBB5898" s="248"/>
      <x:c r="GBC5898" s="248"/>
      <x:c r="GBD5898" s="248"/>
      <x:c r="GBE5898" s="248"/>
      <x:c r="GBF5898" s="248"/>
      <x:c r="GBG5898" s="248"/>
      <x:c r="GBH5898" s="248"/>
      <x:c r="GBI5898" s="248"/>
      <x:c r="GBJ5898" s="248"/>
      <x:c r="GBK5898" s="248"/>
      <x:c r="GBL5898" s="248"/>
      <x:c r="GBM5898" s="248"/>
      <x:c r="GBN5898" s="248"/>
      <x:c r="GBO5898" s="248"/>
      <x:c r="GBP5898" s="248"/>
      <x:c r="GBQ5898" s="248"/>
      <x:c r="GBR5898" s="248"/>
      <x:c r="GBS5898" s="248"/>
      <x:c r="GBT5898" s="248"/>
      <x:c r="GBU5898" s="248"/>
      <x:c r="GBV5898" s="248"/>
      <x:c r="GBW5898" s="248"/>
      <x:c r="GBX5898" s="248"/>
      <x:c r="GBY5898" s="248"/>
      <x:c r="GBZ5898" s="248"/>
      <x:c r="GCA5898" s="248"/>
      <x:c r="GCB5898" s="248"/>
      <x:c r="GCC5898" s="248"/>
      <x:c r="GCD5898" s="248"/>
      <x:c r="GCE5898" s="248"/>
      <x:c r="GCF5898" s="248"/>
      <x:c r="GCG5898" s="248"/>
      <x:c r="GCH5898" s="248"/>
      <x:c r="GCI5898" s="248"/>
      <x:c r="GCJ5898" s="248"/>
      <x:c r="GCK5898" s="248"/>
      <x:c r="GCL5898" s="248"/>
      <x:c r="GCM5898" s="248"/>
      <x:c r="GCN5898" s="248"/>
      <x:c r="GCO5898" s="248"/>
      <x:c r="GCP5898" s="248"/>
      <x:c r="GCQ5898" s="248"/>
      <x:c r="GCR5898" s="248"/>
      <x:c r="GCS5898" s="248"/>
      <x:c r="GCT5898" s="248"/>
      <x:c r="GCU5898" s="248"/>
      <x:c r="GCV5898" s="248"/>
      <x:c r="GCW5898" s="248"/>
      <x:c r="GCX5898" s="248"/>
      <x:c r="GCY5898" s="248"/>
      <x:c r="GCZ5898" s="248"/>
      <x:c r="GDA5898" s="248"/>
      <x:c r="GDB5898" s="248"/>
      <x:c r="GDC5898" s="248"/>
      <x:c r="GDD5898" s="248"/>
      <x:c r="GDE5898" s="248"/>
      <x:c r="GDF5898" s="248"/>
      <x:c r="GDG5898" s="248"/>
      <x:c r="GDH5898" s="248"/>
      <x:c r="GDI5898" s="248"/>
      <x:c r="GDJ5898" s="248"/>
      <x:c r="GDK5898" s="248"/>
      <x:c r="GDL5898" s="248"/>
      <x:c r="GDM5898" s="248"/>
      <x:c r="GDN5898" s="248"/>
      <x:c r="GDO5898" s="248"/>
      <x:c r="GDP5898" s="248"/>
      <x:c r="GDQ5898" s="248"/>
      <x:c r="GDR5898" s="248"/>
      <x:c r="GDS5898" s="248"/>
      <x:c r="GDT5898" s="248"/>
      <x:c r="GDU5898" s="248"/>
      <x:c r="GDV5898" s="248"/>
      <x:c r="GDW5898" s="248"/>
      <x:c r="GDX5898" s="248"/>
      <x:c r="GDY5898" s="248"/>
      <x:c r="GDZ5898" s="248"/>
      <x:c r="GEA5898" s="248"/>
      <x:c r="GEB5898" s="248"/>
      <x:c r="GEC5898" s="248"/>
      <x:c r="GED5898" s="248"/>
      <x:c r="GEE5898" s="248"/>
      <x:c r="GEF5898" s="248"/>
      <x:c r="GEG5898" s="248"/>
      <x:c r="GEH5898" s="248"/>
      <x:c r="GEI5898" s="248"/>
      <x:c r="GEJ5898" s="248"/>
      <x:c r="GEK5898" s="248"/>
      <x:c r="GEL5898" s="248"/>
      <x:c r="GEM5898" s="248"/>
      <x:c r="GEN5898" s="248"/>
      <x:c r="GEO5898" s="248"/>
      <x:c r="GEP5898" s="248"/>
      <x:c r="GEQ5898" s="248"/>
      <x:c r="GER5898" s="248"/>
      <x:c r="GES5898" s="248"/>
      <x:c r="GET5898" s="248"/>
      <x:c r="GEU5898" s="248"/>
      <x:c r="GEV5898" s="248"/>
      <x:c r="GEW5898" s="248"/>
      <x:c r="GEX5898" s="248"/>
      <x:c r="GEY5898" s="248"/>
      <x:c r="GEZ5898" s="248"/>
      <x:c r="GFA5898" s="248"/>
      <x:c r="GFB5898" s="248"/>
      <x:c r="GFC5898" s="248"/>
      <x:c r="GFD5898" s="248"/>
      <x:c r="GFE5898" s="248"/>
      <x:c r="GFF5898" s="248"/>
      <x:c r="GFG5898" s="248"/>
      <x:c r="GFH5898" s="248"/>
      <x:c r="GFI5898" s="248"/>
      <x:c r="GFJ5898" s="248"/>
      <x:c r="GFK5898" s="248"/>
      <x:c r="GFL5898" s="248"/>
      <x:c r="GFM5898" s="248"/>
      <x:c r="GFN5898" s="248"/>
      <x:c r="GFO5898" s="248"/>
      <x:c r="GFP5898" s="248"/>
      <x:c r="GFQ5898" s="248"/>
      <x:c r="GFR5898" s="248"/>
      <x:c r="GFS5898" s="248"/>
      <x:c r="GFT5898" s="248"/>
      <x:c r="GFU5898" s="248"/>
      <x:c r="GFV5898" s="248"/>
      <x:c r="GFW5898" s="248"/>
      <x:c r="GFX5898" s="248"/>
      <x:c r="GFY5898" s="248"/>
      <x:c r="GFZ5898" s="248"/>
      <x:c r="GGA5898" s="248"/>
      <x:c r="GGB5898" s="248"/>
      <x:c r="GGC5898" s="248"/>
      <x:c r="GGD5898" s="248"/>
      <x:c r="GGE5898" s="248"/>
      <x:c r="GGF5898" s="248"/>
      <x:c r="GGG5898" s="248"/>
      <x:c r="GGH5898" s="248"/>
      <x:c r="GGI5898" s="248"/>
      <x:c r="GGJ5898" s="248"/>
      <x:c r="GGK5898" s="248"/>
      <x:c r="GGL5898" s="248"/>
      <x:c r="GGM5898" s="248"/>
      <x:c r="GGN5898" s="248"/>
      <x:c r="GGO5898" s="248"/>
      <x:c r="GGP5898" s="248"/>
      <x:c r="GGQ5898" s="248"/>
      <x:c r="GGR5898" s="248"/>
      <x:c r="GGS5898" s="248"/>
      <x:c r="GGT5898" s="248"/>
      <x:c r="GGU5898" s="248"/>
      <x:c r="GGV5898" s="248"/>
      <x:c r="GGW5898" s="248"/>
      <x:c r="GGX5898" s="248"/>
      <x:c r="GGY5898" s="248"/>
      <x:c r="GGZ5898" s="248"/>
      <x:c r="GHA5898" s="248"/>
      <x:c r="GHB5898" s="248"/>
      <x:c r="GHC5898" s="248"/>
      <x:c r="GHD5898" s="248"/>
      <x:c r="GHE5898" s="248"/>
      <x:c r="GHF5898" s="248"/>
      <x:c r="GHG5898" s="248"/>
      <x:c r="GHH5898" s="248"/>
      <x:c r="GHI5898" s="248"/>
      <x:c r="GHJ5898" s="248"/>
      <x:c r="GHK5898" s="248"/>
      <x:c r="GHL5898" s="248"/>
      <x:c r="GHM5898" s="248"/>
      <x:c r="GHN5898" s="248"/>
      <x:c r="GHO5898" s="248"/>
      <x:c r="GHP5898" s="248"/>
      <x:c r="GHQ5898" s="248"/>
      <x:c r="GHR5898" s="248"/>
      <x:c r="GHS5898" s="248"/>
      <x:c r="GHT5898" s="248"/>
      <x:c r="GHU5898" s="248"/>
      <x:c r="GHV5898" s="248"/>
      <x:c r="GHW5898" s="248"/>
      <x:c r="GHX5898" s="248"/>
      <x:c r="GHY5898" s="248"/>
      <x:c r="GHZ5898" s="248"/>
      <x:c r="GIA5898" s="248"/>
      <x:c r="GIB5898" s="248"/>
      <x:c r="GIC5898" s="248"/>
      <x:c r="GID5898" s="248"/>
      <x:c r="GIE5898" s="248"/>
      <x:c r="GIF5898" s="248"/>
      <x:c r="GIG5898" s="248"/>
      <x:c r="GIH5898" s="248"/>
      <x:c r="GII5898" s="248"/>
      <x:c r="GIJ5898" s="248"/>
      <x:c r="GIK5898" s="248"/>
      <x:c r="GIL5898" s="248"/>
      <x:c r="GIM5898" s="248"/>
      <x:c r="GIN5898" s="248"/>
      <x:c r="GIO5898" s="248"/>
      <x:c r="GIP5898" s="248"/>
      <x:c r="GIQ5898" s="248"/>
      <x:c r="GIR5898" s="248"/>
      <x:c r="GIS5898" s="248"/>
      <x:c r="GIT5898" s="248"/>
      <x:c r="GIU5898" s="248"/>
      <x:c r="GIV5898" s="248"/>
      <x:c r="GIW5898" s="248"/>
      <x:c r="GIX5898" s="248"/>
      <x:c r="GIY5898" s="248"/>
      <x:c r="GIZ5898" s="248"/>
      <x:c r="GJA5898" s="248"/>
      <x:c r="GJB5898" s="248"/>
      <x:c r="GJC5898" s="248"/>
      <x:c r="GJD5898" s="248"/>
      <x:c r="GJE5898" s="248"/>
      <x:c r="GJF5898" s="248"/>
      <x:c r="GJG5898" s="248"/>
      <x:c r="GJH5898" s="248"/>
      <x:c r="GJI5898" s="248"/>
      <x:c r="GJJ5898" s="248"/>
      <x:c r="GJK5898" s="248"/>
      <x:c r="GJL5898" s="248"/>
      <x:c r="GJM5898" s="248"/>
      <x:c r="GJN5898" s="248"/>
      <x:c r="GJO5898" s="248"/>
      <x:c r="GJP5898" s="248"/>
      <x:c r="GJQ5898" s="248"/>
      <x:c r="GJR5898" s="248"/>
      <x:c r="GJS5898" s="248"/>
      <x:c r="GJT5898" s="248"/>
      <x:c r="GJU5898" s="248"/>
      <x:c r="GJV5898" s="248"/>
      <x:c r="GJW5898" s="248"/>
      <x:c r="GJX5898" s="248"/>
      <x:c r="GJY5898" s="248"/>
      <x:c r="GJZ5898" s="248"/>
      <x:c r="GKA5898" s="248"/>
      <x:c r="GKB5898" s="248"/>
      <x:c r="GKC5898" s="248"/>
      <x:c r="GKD5898" s="248"/>
      <x:c r="GKE5898" s="248"/>
      <x:c r="GKF5898" s="248"/>
      <x:c r="GKG5898" s="248"/>
      <x:c r="GKH5898" s="248"/>
      <x:c r="GKI5898" s="248"/>
      <x:c r="GKJ5898" s="248"/>
      <x:c r="GKK5898" s="248"/>
      <x:c r="GKL5898" s="248"/>
      <x:c r="GKM5898" s="248"/>
      <x:c r="GKN5898" s="248"/>
      <x:c r="GKO5898" s="248"/>
      <x:c r="GKP5898" s="248"/>
      <x:c r="GKQ5898" s="248"/>
      <x:c r="GKR5898" s="248"/>
      <x:c r="GKS5898" s="248"/>
      <x:c r="GKT5898" s="248"/>
      <x:c r="GKU5898" s="248"/>
      <x:c r="GKV5898" s="248"/>
      <x:c r="GKW5898" s="248"/>
      <x:c r="GKX5898" s="248"/>
      <x:c r="GKY5898" s="248"/>
      <x:c r="GKZ5898" s="248"/>
      <x:c r="GLA5898" s="248"/>
      <x:c r="GLB5898" s="248"/>
      <x:c r="GLC5898" s="248"/>
      <x:c r="GLD5898" s="248"/>
      <x:c r="GLE5898" s="248"/>
      <x:c r="GLF5898" s="248"/>
      <x:c r="GLG5898" s="248"/>
      <x:c r="GLH5898" s="248"/>
      <x:c r="GLI5898" s="248"/>
      <x:c r="GLJ5898" s="248"/>
      <x:c r="GLK5898" s="248"/>
      <x:c r="GLL5898" s="248"/>
      <x:c r="GLM5898" s="248"/>
      <x:c r="GLN5898" s="248"/>
      <x:c r="GLO5898" s="248"/>
      <x:c r="GLP5898" s="248"/>
      <x:c r="GLQ5898" s="248"/>
      <x:c r="GLR5898" s="248"/>
      <x:c r="GLS5898" s="248"/>
      <x:c r="GLT5898" s="248"/>
      <x:c r="GLU5898" s="248"/>
      <x:c r="GLV5898" s="248"/>
      <x:c r="GLW5898" s="248"/>
      <x:c r="GLX5898" s="248"/>
      <x:c r="GLY5898" s="248"/>
      <x:c r="GLZ5898" s="248"/>
      <x:c r="GMA5898" s="248"/>
      <x:c r="GMB5898" s="248"/>
      <x:c r="GMC5898" s="248"/>
      <x:c r="GMD5898" s="248"/>
      <x:c r="GME5898" s="248"/>
      <x:c r="GMF5898" s="248"/>
      <x:c r="GMG5898" s="248"/>
      <x:c r="GMH5898" s="248"/>
      <x:c r="GMI5898" s="248"/>
      <x:c r="GMJ5898" s="248"/>
      <x:c r="GMK5898" s="248"/>
      <x:c r="GML5898" s="248"/>
      <x:c r="GMM5898" s="248"/>
      <x:c r="GMN5898" s="248"/>
      <x:c r="GMO5898" s="248"/>
      <x:c r="GMP5898" s="248"/>
      <x:c r="GMQ5898" s="248"/>
      <x:c r="GMR5898" s="248"/>
      <x:c r="GMS5898" s="248"/>
      <x:c r="GMT5898" s="248"/>
      <x:c r="GMU5898" s="248"/>
      <x:c r="GMV5898" s="248"/>
      <x:c r="GMW5898" s="248"/>
      <x:c r="GMX5898" s="248"/>
      <x:c r="GMY5898" s="248"/>
      <x:c r="GMZ5898" s="248"/>
      <x:c r="GNA5898" s="248"/>
      <x:c r="GNB5898" s="248"/>
      <x:c r="GNC5898" s="248"/>
      <x:c r="GND5898" s="248"/>
      <x:c r="GNE5898" s="248"/>
      <x:c r="GNF5898" s="248"/>
      <x:c r="GNG5898" s="248"/>
      <x:c r="GNH5898" s="248"/>
      <x:c r="GNI5898" s="248"/>
      <x:c r="GNJ5898" s="248"/>
      <x:c r="GNK5898" s="248"/>
      <x:c r="GNL5898" s="248"/>
      <x:c r="GNM5898" s="248"/>
      <x:c r="GNN5898" s="248"/>
      <x:c r="GNO5898" s="248"/>
      <x:c r="GNP5898" s="248"/>
      <x:c r="GNQ5898" s="248"/>
      <x:c r="GNR5898" s="248"/>
      <x:c r="GNS5898" s="248"/>
      <x:c r="GNT5898" s="248"/>
      <x:c r="GNU5898" s="248"/>
      <x:c r="GNV5898" s="248"/>
      <x:c r="GNW5898" s="248"/>
      <x:c r="GNX5898" s="248"/>
      <x:c r="GNY5898" s="248"/>
      <x:c r="GNZ5898" s="248"/>
      <x:c r="GOA5898" s="248"/>
      <x:c r="GOB5898" s="248"/>
      <x:c r="GOC5898" s="248"/>
      <x:c r="GOD5898" s="248"/>
      <x:c r="GOE5898" s="248"/>
      <x:c r="GOF5898" s="248"/>
      <x:c r="GOG5898" s="248"/>
      <x:c r="GOH5898" s="248"/>
      <x:c r="GOI5898" s="248"/>
      <x:c r="GOJ5898" s="248"/>
      <x:c r="GOK5898" s="248"/>
      <x:c r="GOL5898" s="248"/>
      <x:c r="GOM5898" s="248"/>
      <x:c r="GON5898" s="248"/>
      <x:c r="GOO5898" s="248"/>
      <x:c r="GOP5898" s="248"/>
      <x:c r="GOQ5898" s="248"/>
      <x:c r="GOR5898" s="248"/>
      <x:c r="GOS5898" s="248"/>
      <x:c r="GOT5898" s="248"/>
      <x:c r="GOU5898" s="248"/>
      <x:c r="GOV5898" s="248"/>
      <x:c r="GOW5898" s="248"/>
      <x:c r="GOX5898" s="248"/>
      <x:c r="GOY5898" s="248"/>
      <x:c r="GOZ5898" s="248"/>
      <x:c r="GPA5898" s="248"/>
      <x:c r="GPB5898" s="248"/>
      <x:c r="GPC5898" s="248"/>
      <x:c r="GPD5898" s="248"/>
      <x:c r="GPE5898" s="248"/>
      <x:c r="GPF5898" s="248"/>
      <x:c r="GPG5898" s="248"/>
      <x:c r="GPH5898" s="248"/>
      <x:c r="GPI5898" s="248"/>
      <x:c r="GPJ5898" s="248"/>
      <x:c r="GPK5898" s="248"/>
      <x:c r="GPL5898" s="248"/>
      <x:c r="GPM5898" s="248"/>
      <x:c r="GPN5898" s="248"/>
      <x:c r="GPO5898" s="248"/>
      <x:c r="GPP5898" s="248"/>
      <x:c r="GPQ5898" s="248"/>
      <x:c r="GPR5898" s="248"/>
      <x:c r="GPS5898" s="248"/>
      <x:c r="GPT5898" s="248"/>
      <x:c r="GPU5898" s="248"/>
      <x:c r="GPV5898" s="248"/>
      <x:c r="GPW5898" s="248"/>
      <x:c r="GPX5898" s="248"/>
      <x:c r="GPY5898" s="248"/>
      <x:c r="GPZ5898" s="248"/>
      <x:c r="GQA5898" s="248"/>
      <x:c r="GQB5898" s="248"/>
      <x:c r="GQC5898" s="248"/>
      <x:c r="GQD5898" s="248"/>
      <x:c r="GQE5898" s="248"/>
      <x:c r="GQF5898" s="248"/>
      <x:c r="GQG5898" s="248"/>
      <x:c r="GQH5898" s="248"/>
      <x:c r="GQI5898" s="248"/>
      <x:c r="GQJ5898" s="248"/>
      <x:c r="GQK5898" s="248"/>
      <x:c r="GQL5898" s="248"/>
      <x:c r="GQM5898" s="248"/>
      <x:c r="GQN5898" s="248"/>
      <x:c r="GQO5898" s="248"/>
      <x:c r="GQP5898" s="248"/>
      <x:c r="GQQ5898" s="248"/>
      <x:c r="GQR5898" s="248"/>
      <x:c r="GQS5898" s="248"/>
      <x:c r="GQT5898" s="248"/>
      <x:c r="GQU5898" s="248"/>
      <x:c r="GQV5898" s="248"/>
      <x:c r="GQW5898" s="248"/>
      <x:c r="GQX5898" s="248"/>
      <x:c r="GQY5898" s="248"/>
      <x:c r="GQZ5898" s="248"/>
      <x:c r="GRA5898" s="248"/>
      <x:c r="GRB5898" s="248"/>
      <x:c r="GRC5898" s="248"/>
      <x:c r="GRD5898" s="248"/>
      <x:c r="GRE5898" s="248"/>
      <x:c r="GRF5898" s="248"/>
      <x:c r="GRG5898" s="248"/>
      <x:c r="GRH5898" s="248"/>
      <x:c r="GRI5898" s="248"/>
      <x:c r="GRJ5898" s="248"/>
      <x:c r="GRK5898" s="248"/>
      <x:c r="GRL5898" s="248"/>
      <x:c r="GRM5898" s="248"/>
      <x:c r="GRN5898" s="248"/>
      <x:c r="GRO5898" s="248"/>
      <x:c r="GRP5898" s="248"/>
      <x:c r="GRQ5898" s="248"/>
      <x:c r="GRR5898" s="248"/>
      <x:c r="GRS5898" s="248"/>
      <x:c r="GRT5898" s="248"/>
      <x:c r="GRU5898" s="248"/>
      <x:c r="GRV5898" s="248"/>
      <x:c r="GRW5898" s="248"/>
      <x:c r="GRX5898" s="248"/>
      <x:c r="GRY5898" s="248"/>
      <x:c r="GRZ5898" s="248"/>
      <x:c r="GSA5898" s="248"/>
      <x:c r="GSB5898" s="248"/>
      <x:c r="GSC5898" s="248"/>
      <x:c r="GSD5898" s="248"/>
      <x:c r="GSE5898" s="248"/>
      <x:c r="GSF5898" s="248"/>
      <x:c r="GSG5898" s="248"/>
      <x:c r="GSH5898" s="248"/>
      <x:c r="GSI5898" s="248"/>
      <x:c r="GSJ5898" s="248"/>
      <x:c r="GSK5898" s="248"/>
      <x:c r="GSL5898" s="248"/>
      <x:c r="GSM5898" s="248"/>
      <x:c r="GSN5898" s="248"/>
      <x:c r="GSO5898" s="248"/>
      <x:c r="GSP5898" s="248"/>
      <x:c r="GSQ5898" s="248"/>
      <x:c r="GSR5898" s="248"/>
      <x:c r="GSS5898" s="248"/>
      <x:c r="GST5898" s="248"/>
      <x:c r="GSU5898" s="248"/>
      <x:c r="GSV5898" s="248"/>
      <x:c r="GSW5898" s="248"/>
      <x:c r="GSX5898" s="248"/>
      <x:c r="GSY5898" s="248"/>
      <x:c r="GSZ5898" s="248"/>
      <x:c r="GTA5898" s="248"/>
      <x:c r="GTB5898" s="248"/>
      <x:c r="GTC5898" s="248"/>
      <x:c r="GTD5898" s="248"/>
      <x:c r="GTE5898" s="248"/>
      <x:c r="GTF5898" s="248"/>
      <x:c r="GTG5898" s="248"/>
      <x:c r="GTH5898" s="248"/>
      <x:c r="GTI5898" s="248"/>
      <x:c r="GTJ5898" s="248"/>
      <x:c r="GTK5898" s="248"/>
      <x:c r="GTL5898" s="248"/>
      <x:c r="GTM5898" s="248"/>
      <x:c r="GTN5898" s="248"/>
      <x:c r="GTO5898" s="248"/>
      <x:c r="GTP5898" s="248"/>
      <x:c r="GTQ5898" s="248"/>
      <x:c r="GTR5898" s="248"/>
      <x:c r="GTS5898" s="248"/>
      <x:c r="GTT5898" s="248"/>
      <x:c r="GTU5898" s="248"/>
      <x:c r="GTV5898" s="248"/>
      <x:c r="GTW5898" s="248"/>
      <x:c r="GTX5898" s="248"/>
      <x:c r="GTY5898" s="248"/>
      <x:c r="GTZ5898" s="248"/>
      <x:c r="GUA5898" s="248"/>
      <x:c r="GUB5898" s="248"/>
      <x:c r="GUC5898" s="248"/>
      <x:c r="GUD5898" s="248"/>
      <x:c r="GUE5898" s="248"/>
      <x:c r="GUF5898" s="248"/>
      <x:c r="GUG5898" s="248"/>
      <x:c r="GUH5898" s="248"/>
      <x:c r="GUI5898" s="248"/>
      <x:c r="GUJ5898" s="248"/>
      <x:c r="GUK5898" s="248"/>
      <x:c r="GUL5898" s="248"/>
      <x:c r="GUM5898" s="248"/>
      <x:c r="GUN5898" s="248"/>
      <x:c r="GUO5898" s="248"/>
      <x:c r="GUP5898" s="248"/>
      <x:c r="GUQ5898" s="248"/>
      <x:c r="GUR5898" s="248"/>
      <x:c r="GUS5898" s="248"/>
      <x:c r="GUT5898" s="248"/>
      <x:c r="GUU5898" s="248"/>
      <x:c r="GUV5898" s="248"/>
      <x:c r="GUW5898" s="248"/>
      <x:c r="GUX5898" s="248"/>
      <x:c r="GUY5898" s="248"/>
      <x:c r="GUZ5898" s="248"/>
      <x:c r="GVA5898" s="248"/>
      <x:c r="GVB5898" s="248"/>
      <x:c r="GVC5898" s="248"/>
      <x:c r="GVD5898" s="248"/>
      <x:c r="GVE5898" s="248"/>
      <x:c r="GVF5898" s="248"/>
      <x:c r="GVG5898" s="248"/>
      <x:c r="GVH5898" s="248"/>
      <x:c r="GVI5898" s="248"/>
      <x:c r="GVJ5898" s="248"/>
      <x:c r="GVK5898" s="248"/>
      <x:c r="GVL5898" s="248"/>
      <x:c r="GVM5898" s="248"/>
      <x:c r="GVN5898" s="248"/>
      <x:c r="GVO5898" s="248"/>
      <x:c r="GVP5898" s="248"/>
      <x:c r="GVQ5898" s="248"/>
      <x:c r="GVR5898" s="248"/>
      <x:c r="GVS5898" s="248"/>
      <x:c r="GVT5898" s="248"/>
      <x:c r="GVU5898" s="248"/>
      <x:c r="GVV5898" s="248"/>
      <x:c r="GVW5898" s="248"/>
      <x:c r="GVX5898" s="248"/>
      <x:c r="GVY5898" s="248"/>
      <x:c r="GVZ5898" s="248"/>
      <x:c r="GWA5898" s="248"/>
      <x:c r="GWB5898" s="248"/>
      <x:c r="GWC5898" s="248"/>
      <x:c r="GWD5898" s="248"/>
      <x:c r="GWE5898" s="248"/>
      <x:c r="GWF5898" s="248"/>
      <x:c r="GWG5898" s="248"/>
      <x:c r="GWH5898" s="248"/>
      <x:c r="GWI5898" s="248"/>
      <x:c r="GWJ5898" s="248"/>
      <x:c r="GWK5898" s="248"/>
      <x:c r="GWL5898" s="248"/>
      <x:c r="GWM5898" s="248"/>
      <x:c r="GWN5898" s="248"/>
      <x:c r="GWO5898" s="248"/>
      <x:c r="GWP5898" s="248"/>
      <x:c r="GWQ5898" s="248"/>
      <x:c r="GWR5898" s="248"/>
      <x:c r="GWS5898" s="248"/>
      <x:c r="GWT5898" s="248"/>
      <x:c r="GWU5898" s="248"/>
      <x:c r="GWV5898" s="248"/>
      <x:c r="GWW5898" s="248"/>
      <x:c r="GWX5898" s="248"/>
      <x:c r="GWY5898" s="248"/>
      <x:c r="GWZ5898" s="248"/>
      <x:c r="GXA5898" s="248"/>
      <x:c r="GXB5898" s="248"/>
      <x:c r="GXC5898" s="248"/>
      <x:c r="GXD5898" s="248"/>
      <x:c r="GXE5898" s="248"/>
      <x:c r="GXF5898" s="248"/>
      <x:c r="GXG5898" s="248"/>
      <x:c r="GXH5898" s="248"/>
      <x:c r="GXI5898" s="248"/>
      <x:c r="GXJ5898" s="248"/>
      <x:c r="GXK5898" s="248"/>
      <x:c r="GXL5898" s="248"/>
      <x:c r="GXM5898" s="248"/>
      <x:c r="GXN5898" s="248"/>
      <x:c r="GXO5898" s="248"/>
      <x:c r="GXP5898" s="248"/>
      <x:c r="GXQ5898" s="248"/>
      <x:c r="GXR5898" s="248"/>
      <x:c r="GXS5898" s="248"/>
      <x:c r="GXT5898" s="248"/>
      <x:c r="GXU5898" s="248"/>
      <x:c r="GXV5898" s="248"/>
      <x:c r="GXW5898" s="248"/>
      <x:c r="GXX5898" s="248"/>
      <x:c r="GXY5898" s="248"/>
      <x:c r="GXZ5898" s="248"/>
      <x:c r="GYA5898" s="248"/>
      <x:c r="GYB5898" s="248"/>
      <x:c r="GYC5898" s="248"/>
      <x:c r="GYD5898" s="248"/>
      <x:c r="GYE5898" s="248"/>
      <x:c r="GYF5898" s="248"/>
      <x:c r="GYG5898" s="248"/>
      <x:c r="GYH5898" s="248"/>
      <x:c r="GYI5898" s="248"/>
      <x:c r="GYJ5898" s="248"/>
      <x:c r="GYK5898" s="248"/>
      <x:c r="GYL5898" s="248"/>
      <x:c r="GYM5898" s="248"/>
      <x:c r="GYN5898" s="248"/>
      <x:c r="GYO5898" s="248"/>
      <x:c r="GYP5898" s="248"/>
      <x:c r="GYQ5898" s="248"/>
      <x:c r="GYR5898" s="248"/>
      <x:c r="GYS5898" s="248"/>
      <x:c r="GYT5898" s="248"/>
      <x:c r="GYU5898" s="248"/>
      <x:c r="GYV5898" s="248"/>
      <x:c r="GYW5898" s="248"/>
      <x:c r="GYX5898" s="248"/>
      <x:c r="GYY5898" s="248"/>
      <x:c r="GYZ5898" s="248"/>
      <x:c r="GZA5898" s="248"/>
      <x:c r="GZB5898" s="248"/>
      <x:c r="GZC5898" s="248"/>
      <x:c r="GZD5898" s="248"/>
      <x:c r="GZE5898" s="248"/>
      <x:c r="GZF5898" s="248"/>
      <x:c r="GZG5898" s="248"/>
      <x:c r="GZH5898" s="248"/>
      <x:c r="GZI5898" s="248"/>
      <x:c r="GZJ5898" s="248"/>
      <x:c r="GZK5898" s="248"/>
      <x:c r="GZL5898" s="248"/>
      <x:c r="GZM5898" s="248"/>
      <x:c r="GZN5898" s="248"/>
      <x:c r="GZO5898" s="248"/>
      <x:c r="GZP5898" s="248"/>
      <x:c r="GZQ5898" s="248"/>
      <x:c r="GZR5898" s="248"/>
      <x:c r="GZS5898" s="248"/>
      <x:c r="GZT5898" s="248"/>
      <x:c r="GZU5898" s="248"/>
      <x:c r="GZV5898" s="248"/>
      <x:c r="GZW5898" s="248"/>
      <x:c r="GZX5898" s="248"/>
      <x:c r="GZY5898" s="248"/>
      <x:c r="GZZ5898" s="248"/>
      <x:c r="HAA5898" s="248"/>
      <x:c r="HAB5898" s="248"/>
      <x:c r="HAC5898" s="248"/>
      <x:c r="HAD5898" s="248"/>
      <x:c r="HAE5898" s="248"/>
      <x:c r="HAF5898" s="248"/>
      <x:c r="HAG5898" s="248"/>
      <x:c r="HAH5898" s="248"/>
      <x:c r="HAI5898" s="248"/>
      <x:c r="HAJ5898" s="248"/>
      <x:c r="HAK5898" s="248"/>
      <x:c r="HAL5898" s="248"/>
      <x:c r="HAM5898" s="248"/>
      <x:c r="HAN5898" s="248"/>
      <x:c r="HAO5898" s="248"/>
      <x:c r="HAP5898" s="248"/>
      <x:c r="HAQ5898" s="248"/>
      <x:c r="HAR5898" s="248"/>
      <x:c r="HAS5898" s="248"/>
      <x:c r="HAT5898" s="248"/>
      <x:c r="HAU5898" s="248"/>
      <x:c r="HAV5898" s="248"/>
      <x:c r="HAW5898" s="248"/>
      <x:c r="HAX5898" s="248"/>
      <x:c r="HAY5898" s="248"/>
      <x:c r="HAZ5898" s="248"/>
      <x:c r="HBA5898" s="248"/>
      <x:c r="HBB5898" s="248"/>
      <x:c r="HBC5898" s="248"/>
      <x:c r="HBD5898" s="248"/>
      <x:c r="HBE5898" s="248"/>
      <x:c r="HBF5898" s="248"/>
      <x:c r="HBG5898" s="248"/>
      <x:c r="HBH5898" s="248"/>
      <x:c r="HBI5898" s="248"/>
      <x:c r="HBJ5898" s="248"/>
      <x:c r="HBK5898" s="248"/>
      <x:c r="HBL5898" s="248"/>
      <x:c r="HBM5898" s="248"/>
      <x:c r="HBN5898" s="248"/>
      <x:c r="HBO5898" s="248"/>
      <x:c r="HBP5898" s="248"/>
      <x:c r="HBQ5898" s="248"/>
      <x:c r="HBR5898" s="248"/>
      <x:c r="HBS5898" s="248"/>
      <x:c r="HBT5898" s="248"/>
      <x:c r="HBU5898" s="248"/>
      <x:c r="HBV5898" s="248"/>
      <x:c r="HBW5898" s="248"/>
      <x:c r="HBX5898" s="248"/>
      <x:c r="HBY5898" s="248"/>
      <x:c r="HBZ5898" s="248"/>
      <x:c r="HCA5898" s="248"/>
      <x:c r="HCB5898" s="248"/>
      <x:c r="HCC5898" s="248"/>
      <x:c r="HCD5898" s="248"/>
      <x:c r="HCE5898" s="248"/>
      <x:c r="HCF5898" s="248"/>
      <x:c r="HCG5898" s="248"/>
      <x:c r="HCH5898" s="248"/>
      <x:c r="HCI5898" s="248"/>
      <x:c r="HCJ5898" s="248"/>
      <x:c r="HCK5898" s="248"/>
      <x:c r="HCL5898" s="248"/>
      <x:c r="HCM5898" s="248"/>
      <x:c r="HCN5898" s="248"/>
      <x:c r="HCO5898" s="248"/>
      <x:c r="HCP5898" s="248"/>
      <x:c r="HCQ5898" s="248"/>
      <x:c r="HCR5898" s="248"/>
      <x:c r="HCS5898" s="248"/>
      <x:c r="HCT5898" s="248"/>
      <x:c r="HCU5898" s="248"/>
      <x:c r="HCV5898" s="248"/>
      <x:c r="HCW5898" s="248"/>
      <x:c r="HCX5898" s="248"/>
      <x:c r="HCY5898" s="248"/>
      <x:c r="HCZ5898" s="248"/>
      <x:c r="HDA5898" s="248"/>
      <x:c r="HDB5898" s="248"/>
      <x:c r="HDC5898" s="248"/>
      <x:c r="HDD5898" s="248"/>
      <x:c r="HDE5898" s="248"/>
      <x:c r="HDF5898" s="248"/>
      <x:c r="HDG5898" s="248"/>
      <x:c r="HDH5898" s="248"/>
      <x:c r="HDI5898" s="248"/>
      <x:c r="HDJ5898" s="248"/>
      <x:c r="HDK5898" s="248"/>
      <x:c r="HDL5898" s="248"/>
      <x:c r="HDM5898" s="248"/>
      <x:c r="HDN5898" s="248"/>
      <x:c r="HDO5898" s="248"/>
      <x:c r="HDP5898" s="248"/>
      <x:c r="HDQ5898" s="248"/>
      <x:c r="HDR5898" s="248"/>
      <x:c r="HDS5898" s="248"/>
      <x:c r="HDT5898" s="248"/>
      <x:c r="HDU5898" s="248"/>
      <x:c r="HDV5898" s="248"/>
      <x:c r="HDW5898" s="248"/>
      <x:c r="HDX5898" s="248"/>
      <x:c r="HDY5898" s="248"/>
      <x:c r="HDZ5898" s="248"/>
      <x:c r="HEA5898" s="248"/>
      <x:c r="HEB5898" s="248"/>
      <x:c r="HEC5898" s="248"/>
      <x:c r="HED5898" s="248"/>
      <x:c r="HEE5898" s="248"/>
      <x:c r="HEF5898" s="248"/>
      <x:c r="HEG5898" s="248"/>
      <x:c r="HEH5898" s="248"/>
      <x:c r="HEI5898" s="248"/>
      <x:c r="HEJ5898" s="248"/>
      <x:c r="HEK5898" s="248"/>
      <x:c r="HEL5898" s="248"/>
      <x:c r="HEM5898" s="248"/>
      <x:c r="HEN5898" s="248"/>
      <x:c r="HEO5898" s="248"/>
      <x:c r="HEP5898" s="248"/>
      <x:c r="HEQ5898" s="248"/>
      <x:c r="HER5898" s="248"/>
      <x:c r="HES5898" s="248"/>
      <x:c r="HET5898" s="248"/>
      <x:c r="HEU5898" s="248"/>
      <x:c r="HEV5898" s="248"/>
      <x:c r="HEW5898" s="248"/>
      <x:c r="HEX5898" s="248"/>
      <x:c r="HEY5898" s="248"/>
      <x:c r="HEZ5898" s="248"/>
      <x:c r="HFA5898" s="248"/>
      <x:c r="HFB5898" s="248"/>
      <x:c r="HFC5898" s="248"/>
      <x:c r="HFD5898" s="248"/>
      <x:c r="HFE5898" s="248"/>
      <x:c r="HFF5898" s="248"/>
      <x:c r="HFG5898" s="248"/>
      <x:c r="HFH5898" s="248"/>
      <x:c r="HFI5898" s="248"/>
      <x:c r="HFJ5898" s="248"/>
      <x:c r="HFK5898" s="248"/>
      <x:c r="HFL5898" s="248"/>
      <x:c r="HFM5898" s="248"/>
      <x:c r="HFN5898" s="248"/>
      <x:c r="HFO5898" s="248"/>
      <x:c r="HFP5898" s="248"/>
      <x:c r="HFQ5898" s="248"/>
      <x:c r="HFR5898" s="248"/>
      <x:c r="HFS5898" s="248"/>
      <x:c r="HFT5898" s="248"/>
      <x:c r="HFU5898" s="248"/>
      <x:c r="HFV5898" s="248"/>
      <x:c r="HFW5898" s="248"/>
      <x:c r="HFX5898" s="248"/>
      <x:c r="HFY5898" s="248"/>
      <x:c r="HFZ5898" s="248"/>
      <x:c r="HGA5898" s="248"/>
      <x:c r="HGB5898" s="248"/>
      <x:c r="HGC5898" s="248"/>
      <x:c r="HGD5898" s="248"/>
      <x:c r="HGE5898" s="248"/>
      <x:c r="HGF5898" s="248"/>
      <x:c r="HGG5898" s="248"/>
      <x:c r="HGH5898" s="248"/>
      <x:c r="HGI5898" s="248"/>
      <x:c r="HGJ5898" s="248"/>
      <x:c r="HGK5898" s="248"/>
      <x:c r="HGL5898" s="248"/>
      <x:c r="HGM5898" s="248"/>
      <x:c r="HGN5898" s="248"/>
      <x:c r="HGO5898" s="248"/>
      <x:c r="HGP5898" s="248"/>
      <x:c r="HGQ5898" s="248"/>
      <x:c r="HGR5898" s="248"/>
      <x:c r="HGS5898" s="248"/>
      <x:c r="HGT5898" s="248"/>
      <x:c r="HGU5898" s="248"/>
      <x:c r="HGV5898" s="248"/>
      <x:c r="HGW5898" s="248"/>
      <x:c r="HGX5898" s="248"/>
      <x:c r="HGY5898" s="248"/>
      <x:c r="HGZ5898" s="248"/>
      <x:c r="HHA5898" s="248"/>
      <x:c r="HHB5898" s="248"/>
      <x:c r="HHC5898" s="248"/>
      <x:c r="HHD5898" s="248"/>
      <x:c r="HHE5898" s="248"/>
      <x:c r="HHF5898" s="248"/>
      <x:c r="HHG5898" s="248"/>
      <x:c r="HHH5898" s="248"/>
      <x:c r="HHI5898" s="248"/>
      <x:c r="HHJ5898" s="248"/>
      <x:c r="HHK5898" s="248"/>
      <x:c r="HHL5898" s="248"/>
      <x:c r="HHM5898" s="248"/>
      <x:c r="HHN5898" s="248"/>
      <x:c r="HHO5898" s="248"/>
      <x:c r="HHP5898" s="248"/>
      <x:c r="HHQ5898" s="248"/>
      <x:c r="HHR5898" s="248"/>
      <x:c r="HHS5898" s="248"/>
      <x:c r="HHT5898" s="248"/>
      <x:c r="HHU5898" s="248"/>
      <x:c r="HHV5898" s="248"/>
      <x:c r="HHW5898" s="248"/>
      <x:c r="HHX5898" s="248"/>
      <x:c r="HHY5898" s="248"/>
      <x:c r="HHZ5898" s="248"/>
      <x:c r="HIA5898" s="248"/>
      <x:c r="HIB5898" s="248"/>
      <x:c r="HIC5898" s="248"/>
      <x:c r="HID5898" s="248"/>
      <x:c r="HIE5898" s="248"/>
      <x:c r="HIF5898" s="248"/>
      <x:c r="HIG5898" s="248"/>
      <x:c r="HIH5898" s="248"/>
      <x:c r="HII5898" s="248"/>
      <x:c r="HIJ5898" s="248"/>
      <x:c r="HIK5898" s="248"/>
      <x:c r="HIL5898" s="248"/>
      <x:c r="HIM5898" s="248"/>
      <x:c r="HIN5898" s="248"/>
      <x:c r="HIO5898" s="248"/>
      <x:c r="HIP5898" s="248"/>
      <x:c r="HIQ5898" s="248"/>
      <x:c r="HIR5898" s="248"/>
      <x:c r="HIS5898" s="248"/>
      <x:c r="HIT5898" s="248"/>
      <x:c r="HIU5898" s="248"/>
      <x:c r="HIV5898" s="248"/>
      <x:c r="HIW5898" s="248"/>
      <x:c r="HIX5898" s="248"/>
      <x:c r="HIY5898" s="248"/>
      <x:c r="HIZ5898" s="248"/>
      <x:c r="HJA5898" s="248"/>
      <x:c r="HJB5898" s="248"/>
      <x:c r="HJC5898" s="248"/>
      <x:c r="HJD5898" s="248"/>
      <x:c r="HJE5898" s="248"/>
      <x:c r="HJF5898" s="248"/>
      <x:c r="HJG5898" s="248"/>
      <x:c r="HJH5898" s="248"/>
      <x:c r="HJI5898" s="248"/>
      <x:c r="HJJ5898" s="248"/>
      <x:c r="HJK5898" s="248"/>
      <x:c r="HJL5898" s="248"/>
      <x:c r="HJM5898" s="248"/>
      <x:c r="HJN5898" s="248"/>
      <x:c r="HJO5898" s="248"/>
      <x:c r="HJP5898" s="248"/>
      <x:c r="HJQ5898" s="248"/>
      <x:c r="HJR5898" s="248"/>
      <x:c r="HJS5898" s="248"/>
      <x:c r="HJT5898" s="248"/>
      <x:c r="HJU5898" s="248"/>
      <x:c r="HJV5898" s="248"/>
      <x:c r="HJW5898" s="248"/>
      <x:c r="HJX5898" s="248"/>
      <x:c r="HJY5898" s="248"/>
      <x:c r="HJZ5898" s="248"/>
      <x:c r="HKA5898" s="248"/>
      <x:c r="HKB5898" s="248"/>
      <x:c r="HKC5898" s="248"/>
      <x:c r="HKD5898" s="248"/>
      <x:c r="HKE5898" s="248"/>
      <x:c r="HKF5898" s="248"/>
      <x:c r="HKG5898" s="248"/>
      <x:c r="HKH5898" s="248"/>
      <x:c r="HKI5898" s="248"/>
      <x:c r="HKJ5898" s="248"/>
      <x:c r="HKK5898" s="248"/>
      <x:c r="HKL5898" s="248"/>
      <x:c r="HKM5898" s="248"/>
      <x:c r="HKN5898" s="248"/>
      <x:c r="HKO5898" s="248"/>
      <x:c r="HKP5898" s="248"/>
      <x:c r="HKQ5898" s="248"/>
      <x:c r="HKR5898" s="248"/>
      <x:c r="HKS5898" s="248"/>
      <x:c r="HKT5898" s="248"/>
      <x:c r="HKU5898" s="248"/>
      <x:c r="HKV5898" s="248"/>
      <x:c r="HKW5898" s="248"/>
      <x:c r="HKX5898" s="248"/>
      <x:c r="HKY5898" s="248"/>
      <x:c r="HKZ5898" s="248"/>
      <x:c r="HLA5898" s="248"/>
      <x:c r="HLB5898" s="248"/>
      <x:c r="HLC5898" s="248"/>
      <x:c r="HLD5898" s="248"/>
      <x:c r="HLE5898" s="248"/>
      <x:c r="HLF5898" s="248"/>
      <x:c r="HLG5898" s="248"/>
      <x:c r="HLH5898" s="248"/>
      <x:c r="HLI5898" s="248"/>
      <x:c r="HLJ5898" s="248"/>
      <x:c r="HLK5898" s="248"/>
      <x:c r="HLL5898" s="248"/>
      <x:c r="HLM5898" s="248"/>
      <x:c r="HLN5898" s="248"/>
      <x:c r="HLO5898" s="248"/>
      <x:c r="HLP5898" s="248"/>
      <x:c r="HLQ5898" s="248"/>
      <x:c r="HLR5898" s="248"/>
      <x:c r="HLS5898" s="248"/>
      <x:c r="HLT5898" s="248"/>
      <x:c r="HLU5898" s="248"/>
      <x:c r="HLV5898" s="248"/>
      <x:c r="HLW5898" s="248"/>
      <x:c r="HLX5898" s="248"/>
      <x:c r="HLY5898" s="248"/>
      <x:c r="HLZ5898" s="248"/>
      <x:c r="HMA5898" s="248"/>
      <x:c r="HMB5898" s="248"/>
      <x:c r="HMC5898" s="248"/>
      <x:c r="HMD5898" s="248"/>
      <x:c r="HME5898" s="248"/>
      <x:c r="HMF5898" s="248"/>
      <x:c r="HMG5898" s="248"/>
      <x:c r="HMH5898" s="248"/>
      <x:c r="HMI5898" s="248"/>
      <x:c r="HMJ5898" s="248"/>
      <x:c r="HMK5898" s="248"/>
      <x:c r="HML5898" s="248"/>
      <x:c r="HMM5898" s="248"/>
      <x:c r="HMN5898" s="248"/>
      <x:c r="HMO5898" s="248"/>
      <x:c r="HMP5898" s="248"/>
      <x:c r="HMQ5898" s="248"/>
      <x:c r="HMR5898" s="248"/>
      <x:c r="HMS5898" s="248"/>
      <x:c r="HMT5898" s="248"/>
      <x:c r="HMU5898" s="248"/>
      <x:c r="HMV5898" s="248"/>
      <x:c r="HMW5898" s="248"/>
      <x:c r="HMX5898" s="248"/>
      <x:c r="HMY5898" s="248"/>
      <x:c r="HMZ5898" s="248"/>
      <x:c r="HNA5898" s="248"/>
      <x:c r="HNB5898" s="248"/>
      <x:c r="HNC5898" s="248"/>
      <x:c r="HND5898" s="248"/>
      <x:c r="HNE5898" s="248"/>
      <x:c r="HNF5898" s="248"/>
      <x:c r="HNG5898" s="248"/>
      <x:c r="HNH5898" s="248"/>
      <x:c r="HNI5898" s="248"/>
      <x:c r="HNJ5898" s="248"/>
      <x:c r="HNK5898" s="248"/>
      <x:c r="HNL5898" s="248"/>
      <x:c r="HNM5898" s="248"/>
      <x:c r="HNN5898" s="248"/>
      <x:c r="HNO5898" s="248"/>
      <x:c r="HNP5898" s="248"/>
      <x:c r="HNQ5898" s="248"/>
      <x:c r="HNR5898" s="248"/>
      <x:c r="HNS5898" s="248"/>
      <x:c r="HNT5898" s="248"/>
      <x:c r="HNU5898" s="248"/>
      <x:c r="HNV5898" s="248"/>
      <x:c r="HNW5898" s="248"/>
      <x:c r="HNX5898" s="248"/>
      <x:c r="HNY5898" s="248"/>
      <x:c r="HNZ5898" s="248"/>
      <x:c r="HOA5898" s="248"/>
      <x:c r="HOB5898" s="248"/>
      <x:c r="HOC5898" s="248"/>
      <x:c r="HOD5898" s="248"/>
      <x:c r="HOE5898" s="248"/>
      <x:c r="HOF5898" s="248"/>
      <x:c r="HOG5898" s="248"/>
      <x:c r="HOH5898" s="248"/>
      <x:c r="HOI5898" s="248"/>
      <x:c r="HOJ5898" s="248"/>
      <x:c r="HOK5898" s="248"/>
      <x:c r="HOL5898" s="248"/>
      <x:c r="HOM5898" s="248"/>
      <x:c r="HON5898" s="248"/>
      <x:c r="HOO5898" s="248"/>
      <x:c r="HOP5898" s="248"/>
      <x:c r="HOQ5898" s="248"/>
      <x:c r="HOR5898" s="248"/>
      <x:c r="HOS5898" s="248"/>
      <x:c r="HOT5898" s="248"/>
      <x:c r="HOU5898" s="248"/>
      <x:c r="HOV5898" s="248"/>
      <x:c r="HOW5898" s="248"/>
      <x:c r="HOX5898" s="248"/>
      <x:c r="HOY5898" s="248"/>
      <x:c r="HOZ5898" s="248"/>
      <x:c r="HPA5898" s="248"/>
      <x:c r="HPB5898" s="248"/>
      <x:c r="HPC5898" s="248"/>
      <x:c r="HPD5898" s="248"/>
      <x:c r="HPE5898" s="248"/>
      <x:c r="HPF5898" s="248"/>
      <x:c r="HPG5898" s="248"/>
      <x:c r="HPH5898" s="248"/>
      <x:c r="HPI5898" s="248"/>
      <x:c r="HPJ5898" s="248"/>
      <x:c r="HPK5898" s="248"/>
      <x:c r="HPL5898" s="248"/>
      <x:c r="HPM5898" s="248"/>
      <x:c r="HPN5898" s="248"/>
      <x:c r="HPO5898" s="248"/>
      <x:c r="HPP5898" s="248"/>
      <x:c r="HPQ5898" s="248"/>
      <x:c r="HPR5898" s="248"/>
      <x:c r="HPS5898" s="248"/>
      <x:c r="HPT5898" s="248"/>
      <x:c r="HPU5898" s="248"/>
      <x:c r="HPV5898" s="248"/>
      <x:c r="HPW5898" s="248"/>
      <x:c r="HPX5898" s="248"/>
      <x:c r="HPY5898" s="248"/>
      <x:c r="HPZ5898" s="248"/>
      <x:c r="HQA5898" s="248"/>
      <x:c r="HQB5898" s="248"/>
      <x:c r="HQC5898" s="248"/>
      <x:c r="HQD5898" s="248"/>
      <x:c r="HQE5898" s="248"/>
      <x:c r="HQF5898" s="248"/>
      <x:c r="HQG5898" s="248"/>
      <x:c r="HQH5898" s="248"/>
      <x:c r="HQI5898" s="248"/>
      <x:c r="HQJ5898" s="248"/>
      <x:c r="HQK5898" s="248"/>
      <x:c r="HQL5898" s="248"/>
      <x:c r="HQM5898" s="248"/>
      <x:c r="HQN5898" s="248"/>
      <x:c r="HQO5898" s="248"/>
      <x:c r="HQP5898" s="248"/>
      <x:c r="HQQ5898" s="248"/>
      <x:c r="HQR5898" s="248"/>
      <x:c r="HQS5898" s="248"/>
      <x:c r="HQT5898" s="248"/>
      <x:c r="HQU5898" s="248"/>
      <x:c r="HQV5898" s="248"/>
      <x:c r="HQW5898" s="248"/>
      <x:c r="HQX5898" s="248"/>
      <x:c r="HQY5898" s="248"/>
      <x:c r="HQZ5898" s="248"/>
      <x:c r="HRA5898" s="248"/>
      <x:c r="HRB5898" s="248"/>
      <x:c r="HRC5898" s="248"/>
      <x:c r="HRD5898" s="248"/>
      <x:c r="HRE5898" s="248"/>
      <x:c r="HRF5898" s="248"/>
      <x:c r="HRG5898" s="248"/>
      <x:c r="HRH5898" s="248"/>
      <x:c r="HRI5898" s="248"/>
      <x:c r="HRJ5898" s="248"/>
      <x:c r="HRK5898" s="248"/>
      <x:c r="HRL5898" s="248"/>
      <x:c r="HRM5898" s="248"/>
      <x:c r="HRN5898" s="248"/>
      <x:c r="HRO5898" s="248"/>
      <x:c r="HRP5898" s="248"/>
      <x:c r="HRQ5898" s="248"/>
      <x:c r="HRR5898" s="248"/>
      <x:c r="HRS5898" s="248"/>
      <x:c r="HRT5898" s="248"/>
      <x:c r="HRU5898" s="248"/>
      <x:c r="HRV5898" s="248"/>
      <x:c r="HRW5898" s="248"/>
      <x:c r="HRX5898" s="248"/>
      <x:c r="HRY5898" s="248"/>
      <x:c r="HRZ5898" s="248"/>
      <x:c r="HSA5898" s="248"/>
      <x:c r="HSB5898" s="248"/>
      <x:c r="HSC5898" s="248"/>
      <x:c r="HSD5898" s="248"/>
      <x:c r="HSE5898" s="248"/>
      <x:c r="HSF5898" s="248"/>
      <x:c r="HSG5898" s="248"/>
      <x:c r="HSH5898" s="248"/>
      <x:c r="HSI5898" s="248"/>
      <x:c r="HSJ5898" s="248"/>
      <x:c r="HSK5898" s="248"/>
      <x:c r="HSL5898" s="248"/>
      <x:c r="HSM5898" s="248"/>
      <x:c r="HSN5898" s="248"/>
      <x:c r="HSO5898" s="248"/>
      <x:c r="HSP5898" s="248"/>
      <x:c r="HSQ5898" s="248"/>
      <x:c r="HSR5898" s="248"/>
      <x:c r="HSS5898" s="248"/>
      <x:c r="HST5898" s="248"/>
      <x:c r="HSU5898" s="248"/>
      <x:c r="HSV5898" s="248"/>
      <x:c r="HSW5898" s="248"/>
      <x:c r="HSX5898" s="248"/>
      <x:c r="HSY5898" s="248"/>
      <x:c r="HSZ5898" s="248"/>
      <x:c r="HTA5898" s="248"/>
      <x:c r="HTB5898" s="248"/>
      <x:c r="HTC5898" s="248"/>
      <x:c r="HTD5898" s="248"/>
      <x:c r="HTE5898" s="248"/>
      <x:c r="HTF5898" s="248"/>
      <x:c r="HTG5898" s="248"/>
      <x:c r="HTH5898" s="248"/>
      <x:c r="HTI5898" s="248"/>
      <x:c r="HTJ5898" s="248"/>
      <x:c r="HTK5898" s="248"/>
      <x:c r="HTL5898" s="248"/>
      <x:c r="HTM5898" s="248"/>
      <x:c r="HTN5898" s="248"/>
      <x:c r="HTO5898" s="248"/>
      <x:c r="HTP5898" s="248"/>
      <x:c r="HTQ5898" s="248"/>
      <x:c r="HTR5898" s="248"/>
      <x:c r="HTS5898" s="248"/>
      <x:c r="HTT5898" s="248"/>
      <x:c r="HTU5898" s="248"/>
      <x:c r="HTV5898" s="248"/>
      <x:c r="HTW5898" s="248"/>
      <x:c r="HTX5898" s="248"/>
      <x:c r="HTY5898" s="248"/>
      <x:c r="HTZ5898" s="248"/>
      <x:c r="HUA5898" s="248"/>
      <x:c r="HUB5898" s="248"/>
      <x:c r="HUC5898" s="248"/>
      <x:c r="HUD5898" s="248"/>
      <x:c r="HUE5898" s="248"/>
      <x:c r="HUF5898" s="248"/>
      <x:c r="HUG5898" s="248"/>
      <x:c r="HUH5898" s="248"/>
      <x:c r="HUI5898" s="248"/>
      <x:c r="HUJ5898" s="248"/>
      <x:c r="HUK5898" s="248"/>
      <x:c r="HUL5898" s="248"/>
      <x:c r="HUM5898" s="248"/>
      <x:c r="HUN5898" s="248"/>
      <x:c r="HUO5898" s="248"/>
      <x:c r="HUP5898" s="248"/>
      <x:c r="HUQ5898" s="248"/>
      <x:c r="HUR5898" s="248"/>
      <x:c r="HUS5898" s="248"/>
      <x:c r="HUT5898" s="248"/>
      <x:c r="HUU5898" s="248"/>
      <x:c r="HUV5898" s="248"/>
      <x:c r="HUW5898" s="248"/>
      <x:c r="HUX5898" s="248"/>
      <x:c r="HUY5898" s="248"/>
      <x:c r="HUZ5898" s="248"/>
      <x:c r="HVA5898" s="248"/>
      <x:c r="HVB5898" s="248"/>
      <x:c r="HVC5898" s="248"/>
      <x:c r="HVD5898" s="248"/>
      <x:c r="HVE5898" s="248"/>
      <x:c r="HVF5898" s="248"/>
      <x:c r="HVG5898" s="248"/>
      <x:c r="HVH5898" s="248"/>
      <x:c r="HVI5898" s="248"/>
      <x:c r="HVJ5898" s="248"/>
      <x:c r="HVK5898" s="248"/>
      <x:c r="HVL5898" s="248"/>
      <x:c r="HVM5898" s="248"/>
      <x:c r="HVN5898" s="248"/>
      <x:c r="HVO5898" s="248"/>
      <x:c r="HVP5898" s="248"/>
      <x:c r="HVQ5898" s="248"/>
      <x:c r="HVR5898" s="248"/>
      <x:c r="HVS5898" s="248"/>
      <x:c r="HVT5898" s="248"/>
      <x:c r="HVU5898" s="248"/>
      <x:c r="HVV5898" s="248"/>
      <x:c r="HVW5898" s="248"/>
      <x:c r="HVX5898" s="248"/>
      <x:c r="HVY5898" s="248"/>
      <x:c r="HVZ5898" s="248"/>
      <x:c r="HWA5898" s="248"/>
      <x:c r="HWB5898" s="248"/>
      <x:c r="HWC5898" s="248"/>
      <x:c r="HWD5898" s="248"/>
      <x:c r="HWE5898" s="248"/>
      <x:c r="HWF5898" s="248"/>
      <x:c r="HWG5898" s="248"/>
      <x:c r="HWH5898" s="248"/>
      <x:c r="HWI5898" s="248"/>
      <x:c r="HWJ5898" s="248"/>
      <x:c r="HWK5898" s="248"/>
      <x:c r="HWL5898" s="248"/>
      <x:c r="HWM5898" s="248"/>
      <x:c r="HWN5898" s="248"/>
      <x:c r="HWO5898" s="248"/>
      <x:c r="HWP5898" s="248"/>
      <x:c r="HWQ5898" s="248"/>
      <x:c r="HWR5898" s="248"/>
      <x:c r="HWS5898" s="248"/>
      <x:c r="HWT5898" s="248"/>
      <x:c r="HWU5898" s="248"/>
      <x:c r="HWV5898" s="248"/>
      <x:c r="HWW5898" s="248"/>
      <x:c r="HWX5898" s="248"/>
      <x:c r="HWY5898" s="248"/>
      <x:c r="HWZ5898" s="248"/>
      <x:c r="HXA5898" s="248"/>
      <x:c r="HXB5898" s="248"/>
      <x:c r="HXC5898" s="248"/>
      <x:c r="HXD5898" s="248"/>
      <x:c r="HXE5898" s="248"/>
      <x:c r="HXF5898" s="248"/>
      <x:c r="HXG5898" s="248"/>
      <x:c r="HXH5898" s="248"/>
      <x:c r="HXI5898" s="248"/>
      <x:c r="HXJ5898" s="248"/>
      <x:c r="HXK5898" s="248"/>
      <x:c r="HXL5898" s="248"/>
      <x:c r="HXM5898" s="248"/>
      <x:c r="HXN5898" s="248"/>
      <x:c r="HXO5898" s="248"/>
      <x:c r="HXP5898" s="248"/>
      <x:c r="HXQ5898" s="248"/>
      <x:c r="HXR5898" s="248"/>
      <x:c r="HXS5898" s="248"/>
      <x:c r="HXT5898" s="248"/>
      <x:c r="HXU5898" s="248"/>
      <x:c r="HXV5898" s="248"/>
      <x:c r="HXW5898" s="248"/>
      <x:c r="HXX5898" s="248"/>
      <x:c r="HXY5898" s="248"/>
      <x:c r="HXZ5898" s="248"/>
      <x:c r="HYA5898" s="248"/>
      <x:c r="HYB5898" s="248"/>
      <x:c r="HYC5898" s="248"/>
      <x:c r="HYD5898" s="248"/>
      <x:c r="HYE5898" s="248"/>
      <x:c r="HYF5898" s="248"/>
      <x:c r="HYG5898" s="248"/>
      <x:c r="HYH5898" s="248"/>
      <x:c r="HYI5898" s="248"/>
      <x:c r="HYJ5898" s="248"/>
      <x:c r="HYK5898" s="248"/>
      <x:c r="HYL5898" s="248"/>
      <x:c r="HYM5898" s="248"/>
      <x:c r="HYN5898" s="248"/>
      <x:c r="HYO5898" s="248"/>
      <x:c r="HYP5898" s="248"/>
      <x:c r="HYQ5898" s="248"/>
      <x:c r="HYR5898" s="248"/>
      <x:c r="HYS5898" s="248"/>
      <x:c r="HYT5898" s="248"/>
      <x:c r="HYU5898" s="248"/>
      <x:c r="HYV5898" s="248"/>
      <x:c r="HYW5898" s="248"/>
      <x:c r="HYX5898" s="248"/>
      <x:c r="HYY5898" s="248"/>
      <x:c r="HYZ5898" s="248"/>
      <x:c r="HZA5898" s="248"/>
      <x:c r="HZB5898" s="248"/>
      <x:c r="HZC5898" s="248"/>
      <x:c r="HZD5898" s="248"/>
      <x:c r="HZE5898" s="248"/>
      <x:c r="HZF5898" s="248"/>
      <x:c r="HZG5898" s="248"/>
      <x:c r="HZH5898" s="248"/>
      <x:c r="HZI5898" s="248"/>
      <x:c r="HZJ5898" s="248"/>
      <x:c r="HZK5898" s="248"/>
      <x:c r="HZL5898" s="248"/>
      <x:c r="HZM5898" s="248"/>
      <x:c r="HZN5898" s="248"/>
      <x:c r="HZO5898" s="248"/>
      <x:c r="HZP5898" s="248"/>
      <x:c r="HZQ5898" s="248"/>
      <x:c r="HZR5898" s="248"/>
      <x:c r="HZS5898" s="248"/>
      <x:c r="HZT5898" s="248"/>
      <x:c r="HZU5898" s="248"/>
      <x:c r="HZV5898" s="248"/>
      <x:c r="HZW5898" s="248"/>
      <x:c r="HZX5898" s="248"/>
      <x:c r="HZY5898" s="248"/>
      <x:c r="HZZ5898" s="248"/>
      <x:c r="IAA5898" s="248"/>
      <x:c r="IAB5898" s="248"/>
      <x:c r="IAC5898" s="248"/>
      <x:c r="IAD5898" s="248"/>
      <x:c r="IAE5898" s="248"/>
      <x:c r="IAF5898" s="248"/>
      <x:c r="IAG5898" s="248"/>
      <x:c r="IAH5898" s="248"/>
      <x:c r="IAI5898" s="248"/>
      <x:c r="IAJ5898" s="248"/>
      <x:c r="IAK5898" s="248"/>
      <x:c r="IAL5898" s="248"/>
      <x:c r="IAM5898" s="248"/>
      <x:c r="IAN5898" s="248"/>
      <x:c r="IAO5898" s="248"/>
      <x:c r="IAP5898" s="248"/>
      <x:c r="IAQ5898" s="248"/>
      <x:c r="IAR5898" s="248"/>
      <x:c r="IAS5898" s="248"/>
      <x:c r="IAT5898" s="248"/>
      <x:c r="IAU5898" s="248"/>
      <x:c r="IAV5898" s="248"/>
      <x:c r="IAW5898" s="248"/>
      <x:c r="IAX5898" s="248"/>
      <x:c r="IAY5898" s="248"/>
      <x:c r="IAZ5898" s="248"/>
      <x:c r="IBA5898" s="248"/>
      <x:c r="IBB5898" s="248"/>
      <x:c r="IBC5898" s="248"/>
      <x:c r="IBD5898" s="248"/>
      <x:c r="IBE5898" s="248"/>
      <x:c r="IBF5898" s="248"/>
      <x:c r="IBG5898" s="248"/>
      <x:c r="IBH5898" s="248"/>
      <x:c r="IBI5898" s="248"/>
      <x:c r="IBJ5898" s="248"/>
      <x:c r="IBK5898" s="248"/>
      <x:c r="IBL5898" s="248"/>
      <x:c r="IBM5898" s="248"/>
      <x:c r="IBN5898" s="248"/>
      <x:c r="IBO5898" s="248"/>
      <x:c r="IBP5898" s="248"/>
      <x:c r="IBQ5898" s="248"/>
      <x:c r="IBR5898" s="248"/>
      <x:c r="IBS5898" s="248"/>
      <x:c r="IBT5898" s="248"/>
      <x:c r="IBU5898" s="248"/>
      <x:c r="IBV5898" s="248"/>
      <x:c r="IBW5898" s="248"/>
      <x:c r="IBX5898" s="248"/>
      <x:c r="IBY5898" s="248"/>
      <x:c r="IBZ5898" s="248"/>
      <x:c r="ICA5898" s="248"/>
      <x:c r="ICB5898" s="248"/>
      <x:c r="ICC5898" s="248"/>
      <x:c r="ICD5898" s="248"/>
      <x:c r="ICE5898" s="248"/>
      <x:c r="ICF5898" s="248"/>
      <x:c r="ICG5898" s="248"/>
      <x:c r="ICH5898" s="248"/>
      <x:c r="ICI5898" s="248"/>
      <x:c r="ICJ5898" s="248"/>
      <x:c r="ICK5898" s="248"/>
      <x:c r="ICL5898" s="248"/>
      <x:c r="ICM5898" s="248"/>
      <x:c r="ICN5898" s="248"/>
      <x:c r="ICO5898" s="248"/>
      <x:c r="ICP5898" s="248"/>
      <x:c r="ICQ5898" s="248"/>
      <x:c r="ICR5898" s="248"/>
      <x:c r="ICS5898" s="248"/>
      <x:c r="ICT5898" s="248"/>
      <x:c r="ICU5898" s="248"/>
      <x:c r="ICV5898" s="248"/>
      <x:c r="ICW5898" s="248"/>
      <x:c r="ICX5898" s="248"/>
      <x:c r="ICY5898" s="248"/>
      <x:c r="ICZ5898" s="248"/>
      <x:c r="IDA5898" s="248"/>
      <x:c r="IDB5898" s="248"/>
      <x:c r="IDC5898" s="248"/>
      <x:c r="IDD5898" s="248"/>
      <x:c r="IDE5898" s="248"/>
      <x:c r="IDF5898" s="248"/>
      <x:c r="IDG5898" s="248"/>
      <x:c r="IDH5898" s="248"/>
      <x:c r="IDI5898" s="248"/>
      <x:c r="IDJ5898" s="248"/>
      <x:c r="IDK5898" s="248"/>
      <x:c r="IDL5898" s="248"/>
      <x:c r="IDM5898" s="248"/>
      <x:c r="IDN5898" s="248"/>
      <x:c r="IDO5898" s="248"/>
      <x:c r="IDP5898" s="248"/>
      <x:c r="IDQ5898" s="248"/>
      <x:c r="IDR5898" s="248"/>
      <x:c r="IDS5898" s="248"/>
      <x:c r="IDT5898" s="248"/>
      <x:c r="IDU5898" s="248"/>
      <x:c r="IDV5898" s="248"/>
      <x:c r="IDW5898" s="248"/>
      <x:c r="IDX5898" s="248"/>
      <x:c r="IDY5898" s="248"/>
      <x:c r="IDZ5898" s="248"/>
      <x:c r="IEA5898" s="248"/>
      <x:c r="IEB5898" s="248"/>
      <x:c r="IEC5898" s="248"/>
      <x:c r="IED5898" s="248"/>
      <x:c r="IEE5898" s="248"/>
      <x:c r="IEF5898" s="248"/>
      <x:c r="IEG5898" s="248"/>
      <x:c r="IEH5898" s="248"/>
      <x:c r="IEI5898" s="248"/>
      <x:c r="IEJ5898" s="248"/>
      <x:c r="IEK5898" s="248"/>
      <x:c r="IEL5898" s="248"/>
      <x:c r="IEM5898" s="248"/>
      <x:c r="IEN5898" s="248"/>
      <x:c r="IEO5898" s="248"/>
      <x:c r="IEP5898" s="248"/>
      <x:c r="IEQ5898" s="248"/>
      <x:c r="IER5898" s="248"/>
      <x:c r="IES5898" s="248"/>
      <x:c r="IET5898" s="248"/>
      <x:c r="IEU5898" s="248"/>
      <x:c r="IEV5898" s="248"/>
      <x:c r="IEW5898" s="248"/>
      <x:c r="IEX5898" s="248"/>
      <x:c r="IEY5898" s="248"/>
      <x:c r="IEZ5898" s="248"/>
      <x:c r="IFA5898" s="248"/>
      <x:c r="IFB5898" s="248"/>
      <x:c r="IFC5898" s="248"/>
      <x:c r="IFD5898" s="248"/>
      <x:c r="IFE5898" s="248"/>
      <x:c r="IFF5898" s="248"/>
      <x:c r="IFG5898" s="248"/>
      <x:c r="IFH5898" s="248"/>
      <x:c r="IFI5898" s="248"/>
      <x:c r="IFJ5898" s="248"/>
      <x:c r="IFK5898" s="248"/>
      <x:c r="IFL5898" s="248"/>
      <x:c r="IFM5898" s="248"/>
      <x:c r="IFN5898" s="248"/>
      <x:c r="IFO5898" s="248"/>
      <x:c r="IFP5898" s="248"/>
      <x:c r="IFQ5898" s="248"/>
      <x:c r="IFR5898" s="248"/>
      <x:c r="IFS5898" s="248"/>
      <x:c r="IFT5898" s="248"/>
      <x:c r="IFU5898" s="248"/>
      <x:c r="IFV5898" s="248"/>
      <x:c r="IFW5898" s="248"/>
      <x:c r="IFX5898" s="248"/>
      <x:c r="IFY5898" s="248"/>
      <x:c r="IFZ5898" s="248"/>
      <x:c r="IGA5898" s="248"/>
      <x:c r="IGB5898" s="248"/>
      <x:c r="IGC5898" s="248"/>
      <x:c r="IGD5898" s="248"/>
      <x:c r="IGE5898" s="248"/>
      <x:c r="IGF5898" s="248"/>
      <x:c r="IGG5898" s="248"/>
      <x:c r="IGH5898" s="248"/>
      <x:c r="IGI5898" s="248"/>
      <x:c r="IGJ5898" s="248"/>
      <x:c r="IGK5898" s="248"/>
      <x:c r="IGL5898" s="248"/>
      <x:c r="IGM5898" s="248"/>
      <x:c r="IGN5898" s="248"/>
      <x:c r="IGO5898" s="248"/>
      <x:c r="IGP5898" s="248"/>
      <x:c r="IGQ5898" s="248"/>
      <x:c r="IGR5898" s="248"/>
      <x:c r="IGS5898" s="248"/>
      <x:c r="IGT5898" s="248"/>
      <x:c r="IGU5898" s="248"/>
      <x:c r="IGV5898" s="248"/>
      <x:c r="IGW5898" s="248"/>
      <x:c r="IGX5898" s="248"/>
      <x:c r="IGY5898" s="248"/>
      <x:c r="IGZ5898" s="248"/>
      <x:c r="IHA5898" s="248"/>
      <x:c r="IHB5898" s="248"/>
      <x:c r="IHC5898" s="248"/>
      <x:c r="IHD5898" s="248"/>
      <x:c r="IHE5898" s="248"/>
      <x:c r="IHF5898" s="248"/>
      <x:c r="IHG5898" s="248"/>
      <x:c r="IHH5898" s="248"/>
      <x:c r="IHI5898" s="248"/>
      <x:c r="IHJ5898" s="248"/>
      <x:c r="IHK5898" s="248"/>
      <x:c r="IHL5898" s="248"/>
      <x:c r="IHM5898" s="248"/>
      <x:c r="IHN5898" s="248"/>
      <x:c r="IHO5898" s="248"/>
      <x:c r="IHP5898" s="248"/>
      <x:c r="IHQ5898" s="248"/>
      <x:c r="IHR5898" s="248"/>
      <x:c r="IHS5898" s="248"/>
      <x:c r="IHT5898" s="248"/>
      <x:c r="IHU5898" s="248"/>
      <x:c r="IHV5898" s="248"/>
      <x:c r="IHW5898" s="248"/>
      <x:c r="IHX5898" s="248"/>
      <x:c r="IHY5898" s="248"/>
      <x:c r="IHZ5898" s="248"/>
      <x:c r="IIA5898" s="248"/>
      <x:c r="IIB5898" s="248"/>
      <x:c r="IIC5898" s="248"/>
      <x:c r="IID5898" s="248"/>
      <x:c r="IIE5898" s="248"/>
      <x:c r="IIF5898" s="248"/>
      <x:c r="IIG5898" s="248"/>
      <x:c r="IIH5898" s="248"/>
      <x:c r="III5898" s="248"/>
      <x:c r="IIJ5898" s="248"/>
      <x:c r="IIK5898" s="248"/>
      <x:c r="IIL5898" s="248"/>
      <x:c r="IIM5898" s="248"/>
      <x:c r="IIN5898" s="248"/>
      <x:c r="IIO5898" s="248"/>
      <x:c r="IIP5898" s="248"/>
      <x:c r="IIQ5898" s="248"/>
      <x:c r="IIR5898" s="248"/>
      <x:c r="IIS5898" s="248"/>
      <x:c r="IIT5898" s="248"/>
      <x:c r="IIU5898" s="248"/>
      <x:c r="IIV5898" s="248"/>
      <x:c r="IIW5898" s="248"/>
      <x:c r="IIX5898" s="248"/>
      <x:c r="IIY5898" s="248"/>
      <x:c r="IIZ5898" s="248"/>
      <x:c r="IJA5898" s="248"/>
      <x:c r="IJB5898" s="248"/>
      <x:c r="IJC5898" s="248"/>
      <x:c r="IJD5898" s="248"/>
      <x:c r="IJE5898" s="248"/>
      <x:c r="IJF5898" s="248"/>
      <x:c r="IJG5898" s="248"/>
      <x:c r="IJH5898" s="248"/>
      <x:c r="IJI5898" s="248"/>
      <x:c r="IJJ5898" s="248"/>
      <x:c r="IJK5898" s="248"/>
      <x:c r="IJL5898" s="248"/>
      <x:c r="IJM5898" s="248"/>
      <x:c r="IJN5898" s="248"/>
      <x:c r="IJO5898" s="248"/>
      <x:c r="IJP5898" s="248"/>
      <x:c r="IJQ5898" s="248"/>
      <x:c r="IJR5898" s="248"/>
      <x:c r="IJS5898" s="248"/>
      <x:c r="IJT5898" s="248"/>
      <x:c r="IJU5898" s="248"/>
      <x:c r="IJV5898" s="248"/>
      <x:c r="IJW5898" s="248"/>
      <x:c r="IJX5898" s="248"/>
      <x:c r="IJY5898" s="248"/>
      <x:c r="IJZ5898" s="248"/>
      <x:c r="IKA5898" s="248"/>
      <x:c r="IKB5898" s="248"/>
      <x:c r="IKC5898" s="248"/>
      <x:c r="IKD5898" s="248"/>
      <x:c r="IKE5898" s="248"/>
      <x:c r="IKF5898" s="248"/>
      <x:c r="IKG5898" s="248"/>
      <x:c r="IKH5898" s="248"/>
      <x:c r="IKI5898" s="248"/>
      <x:c r="IKJ5898" s="248"/>
      <x:c r="IKK5898" s="248"/>
      <x:c r="IKL5898" s="248"/>
      <x:c r="IKM5898" s="248"/>
      <x:c r="IKN5898" s="248"/>
      <x:c r="IKO5898" s="248"/>
      <x:c r="IKP5898" s="248"/>
      <x:c r="IKQ5898" s="248"/>
      <x:c r="IKR5898" s="248"/>
      <x:c r="IKS5898" s="248"/>
      <x:c r="IKT5898" s="248"/>
      <x:c r="IKU5898" s="248"/>
      <x:c r="IKV5898" s="248"/>
      <x:c r="IKW5898" s="248"/>
      <x:c r="IKX5898" s="248"/>
      <x:c r="IKY5898" s="248"/>
      <x:c r="IKZ5898" s="248"/>
      <x:c r="ILA5898" s="248"/>
      <x:c r="ILB5898" s="248"/>
      <x:c r="ILC5898" s="248"/>
      <x:c r="ILD5898" s="248"/>
      <x:c r="ILE5898" s="248"/>
      <x:c r="ILF5898" s="248"/>
      <x:c r="ILG5898" s="248"/>
      <x:c r="ILH5898" s="248"/>
      <x:c r="ILI5898" s="248"/>
      <x:c r="ILJ5898" s="248"/>
      <x:c r="ILK5898" s="248"/>
      <x:c r="ILL5898" s="248"/>
      <x:c r="ILM5898" s="248"/>
      <x:c r="ILN5898" s="248"/>
      <x:c r="ILO5898" s="248"/>
      <x:c r="ILP5898" s="248"/>
      <x:c r="ILQ5898" s="248"/>
      <x:c r="ILR5898" s="248"/>
      <x:c r="ILS5898" s="248"/>
      <x:c r="ILT5898" s="248"/>
      <x:c r="ILU5898" s="248"/>
      <x:c r="ILV5898" s="248"/>
      <x:c r="ILW5898" s="248"/>
      <x:c r="ILX5898" s="248"/>
      <x:c r="ILY5898" s="248"/>
      <x:c r="ILZ5898" s="248"/>
      <x:c r="IMA5898" s="248"/>
      <x:c r="IMB5898" s="248"/>
      <x:c r="IMC5898" s="248"/>
      <x:c r="IMD5898" s="248"/>
      <x:c r="IME5898" s="248"/>
      <x:c r="IMF5898" s="248"/>
      <x:c r="IMG5898" s="248"/>
      <x:c r="IMH5898" s="248"/>
      <x:c r="IMI5898" s="248"/>
      <x:c r="IMJ5898" s="248"/>
      <x:c r="IMK5898" s="248"/>
      <x:c r="IML5898" s="248"/>
      <x:c r="IMM5898" s="248"/>
      <x:c r="IMN5898" s="248"/>
      <x:c r="IMO5898" s="248"/>
      <x:c r="IMP5898" s="248"/>
      <x:c r="IMQ5898" s="248"/>
      <x:c r="IMR5898" s="248"/>
      <x:c r="IMS5898" s="248"/>
      <x:c r="IMT5898" s="248"/>
      <x:c r="IMU5898" s="248"/>
      <x:c r="IMV5898" s="248"/>
      <x:c r="IMW5898" s="248"/>
      <x:c r="IMX5898" s="248"/>
      <x:c r="IMY5898" s="248"/>
      <x:c r="IMZ5898" s="248"/>
      <x:c r="INA5898" s="248"/>
      <x:c r="INB5898" s="248"/>
      <x:c r="INC5898" s="248"/>
      <x:c r="IND5898" s="248"/>
      <x:c r="INE5898" s="248"/>
      <x:c r="INF5898" s="248"/>
      <x:c r="ING5898" s="248"/>
      <x:c r="INH5898" s="248"/>
      <x:c r="INI5898" s="248"/>
      <x:c r="INJ5898" s="248"/>
      <x:c r="INK5898" s="248"/>
      <x:c r="INL5898" s="248"/>
      <x:c r="INM5898" s="248"/>
      <x:c r="INN5898" s="248"/>
      <x:c r="INO5898" s="248"/>
      <x:c r="INP5898" s="248"/>
      <x:c r="INQ5898" s="248"/>
      <x:c r="INR5898" s="248"/>
      <x:c r="INS5898" s="248"/>
      <x:c r="INT5898" s="248"/>
      <x:c r="INU5898" s="248"/>
      <x:c r="INV5898" s="248"/>
      <x:c r="INW5898" s="248"/>
      <x:c r="INX5898" s="248"/>
      <x:c r="INY5898" s="248"/>
      <x:c r="INZ5898" s="248"/>
      <x:c r="IOA5898" s="248"/>
      <x:c r="IOB5898" s="248"/>
      <x:c r="IOC5898" s="248"/>
      <x:c r="IOD5898" s="248"/>
      <x:c r="IOE5898" s="248"/>
      <x:c r="IOF5898" s="248"/>
      <x:c r="IOG5898" s="248"/>
      <x:c r="IOH5898" s="248"/>
      <x:c r="IOI5898" s="248"/>
      <x:c r="IOJ5898" s="248"/>
      <x:c r="IOK5898" s="248"/>
      <x:c r="IOL5898" s="248"/>
      <x:c r="IOM5898" s="248"/>
      <x:c r="ION5898" s="248"/>
      <x:c r="IOO5898" s="248"/>
      <x:c r="IOP5898" s="248"/>
      <x:c r="IOQ5898" s="248"/>
      <x:c r="IOR5898" s="248"/>
      <x:c r="IOS5898" s="248"/>
      <x:c r="IOT5898" s="248"/>
      <x:c r="IOU5898" s="248"/>
      <x:c r="IOV5898" s="248"/>
      <x:c r="IOW5898" s="248"/>
      <x:c r="IOX5898" s="248"/>
      <x:c r="IOY5898" s="248"/>
      <x:c r="IOZ5898" s="248"/>
      <x:c r="IPA5898" s="248"/>
      <x:c r="IPB5898" s="248"/>
      <x:c r="IPC5898" s="248"/>
      <x:c r="IPD5898" s="248"/>
      <x:c r="IPE5898" s="248"/>
      <x:c r="IPF5898" s="248"/>
      <x:c r="IPG5898" s="248"/>
      <x:c r="IPH5898" s="248"/>
      <x:c r="IPI5898" s="248"/>
      <x:c r="IPJ5898" s="248"/>
      <x:c r="IPK5898" s="248"/>
      <x:c r="IPL5898" s="248"/>
      <x:c r="IPM5898" s="248"/>
      <x:c r="IPN5898" s="248"/>
      <x:c r="IPO5898" s="248"/>
      <x:c r="IPP5898" s="248"/>
      <x:c r="IPQ5898" s="248"/>
      <x:c r="IPR5898" s="248"/>
      <x:c r="IPS5898" s="248"/>
      <x:c r="IPT5898" s="248"/>
      <x:c r="IPU5898" s="248"/>
      <x:c r="IPV5898" s="248"/>
      <x:c r="IPW5898" s="248"/>
      <x:c r="IPX5898" s="248"/>
      <x:c r="IPY5898" s="248"/>
      <x:c r="IPZ5898" s="248"/>
      <x:c r="IQA5898" s="248"/>
      <x:c r="IQB5898" s="248"/>
      <x:c r="IQC5898" s="248"/>
      <x:c r="IQD5898" s="248"/>
      <x:c r="IQE5898" s="248"/>
      <x:c r="IQF5898" s="248"/>
      <x:c r="IQG5898" s="248"/>
      <x:c r="IQH5898" s="248"/>
      <x:c r="IQI5898" s="248"/>
      <x:c r="IQJ5898" s="248"/>
      <x:c r="IQK5898" s="248"/>
      <x:c r="IQL5898" s="248"/>
      <x:c r="IQM5898" s="248"/>
      <x:c r="IQN5898" s="248"/>
      <x:c r="IQO5898" s="248"/>
      <x:c r="IQP5898" s="248"/>
      <x:c r="IQQ5898" s="248"/>
      <x:c r="IQR5898" s="248"/>
      <x:c r="IQS5898" s="248"/>
      <x:c r="IQT5898" s="248"/>
      <x:c r="IQU5898" s="248"/>
      <x:c r="IQV5898" s="248"/>
      <x:c r="IQW5898" s="248"/>
      <x:c r="IQX5898" s="248"/>
      <x:c r="IQY5898" s="248"/>
      <x:c r="IQZ5898" s="248"/>
      <x:c r="IRA5898" s="248"/>
      <x:c r="IRB5898" s="248"/>
      <x:c r="IRC5898" s="248"/>
      <x:c r="IRD5898" s="248"/>
      <x:c r="IRE5898" s="248"/>
      <x:c r="IRF5898" s="248"/>
      <x:c r="IRG5898" s="248"/>
      <x:c r="IRH5898" s="248"/>
      <x:c r="IRI5898" s="248"/>
      <x:c r="IRJ5898" s="248"/>
      <x:c r="IRK5898" s="248"/>
      <x:c r="IRL5898" s="248"/>
      <x:c r="IRM5898" s="248"/>
      <x:c r="IRN5898" s="248"/>
      <x:c r="IRO5898" s="248"/>
      <x:c r="IRP5898" s="248"/>
      <x:c r="IRQ5898" s="248"/>
      <x:c r="IRR5898" s="248"/>
      <x:c r="IRS5898" s="248"/>
      <x:c r="IRT5898" s="248"/>
      <x:c r="IRU5898" s="248"/>
      <x:c r="IRV5898" s="248"/>
      <x:c r="IRW5898" s="248"/>
      <x:c r="IRX5898" s="248"/>
      <x:c r="IRY5898" s="248"/>
      <x:c r="IRZ5898" s="248"/>
      <x:c r="ISA5898" s="248"/>
      <x:c r="ISB5898" s="248"/>
      <x:c r="ISC5898" s="248"/>
      <x:c r="ISD5898" s="248"/>
      <x:c r="ISE5898" s="248"/>
      <x:c r="ISF5898" s="248"/>
      <x:c r="ISG5898" s="248"/>
      <x:c r="ISH5898" s="248"/>
      <x:c r="ISI5898" s="248"/>
      <x:c r="ISJ5898" s="248"/>
      <x:c r="ISK5898" s="248"/>
      <x:c r="ISL5898" s="248"/>
      <x:c r="ISM5898" s="248"/>
      <x:c r="ISN5898" s="248"/>
      <x:c r="ISO5898" s="248"/>
      <x:c r="ISP5898" s="248"/>
      <x:c r="ISQ5898" s="248"/>
      <x:c r="ISR5898" s="248"/>
      <x:c r="ISS5898" s="248"/>
      <x:c r="IST5898" s="248"/>
      <x:c r="ISU5898" s="248"/>
      <x:c r="ISV5898" s="248"/>
      <x:c r="ISW5898" s="248"/>
      <x:c r="ISX5898" s="248"/>
      <x:c r="ISY5898" s="248"/>
      <x:c r="ISZ5898" s="248"/>
      <x:c r="ITA5898" s="248"/>
      <x:c r="ITB5898" s="248"/>
      <x:c r="ITC5898" s="248"/>
      <x:c r="ITD5898" s="248"/>
      <x:c r="ITE5898" s="248"/>
      <x:c r="ITF5898" s="248"/>
      <x:c r="ITG5898" s="248"/>
      <x:c r="ITH5898" s="248"/>
      <x:c r="ITI5898" s="248"/>
      <x:c r="ITJ5898" s="248"/>
      <x:c r="ITK5898" s="248"/>
      <x:c r="ITL5898" s="248"/>
      <x:c r="ITM5898" s="248"/>
      <x:c r="ITN5898" s="248"/>
      <x:c r="ITO5898" s="248"/>
      <x:c r="ITP5898" s="248"/>
      <x:c r="ITQ5898" s="248"/>
      <x:c r="ITR5898" s="248"/>
      <x:c r="ITS5898" s="248"/>
      <x:c r="ITT5898" s="248"/>
      <x:c r="ITU5898" s="248"/>
      <x:c r="ITV5898" s="248"/>
      <x:c r="ITW5898" s="248"/>
      <x:c r="ITX5898" s="248"/>
      <x:c r="ITY5898" s="248"/>
      <x:c r="ITZ5898" s="248"/>
      <x:c r="IUA5898" s="248"/>
      <x:c r="IUB5898" s="248"/>
      <x:c r="IUC5898" s="248"/>
      <x:c r="IUD5898" s="248"/>
      <x:c r="IUE5898" s="248"/>
      <x:c r="IUF5898" s="248"/>
      <x:c r="IUG5898" s="248"/>
      <x:c r="IUH5898" s="248"/>
      <x:c r="IUI5898" s="248"/>
      <x:c r="IUJ5898" s="248"/>
      <x:c r="IUK5898" s="248"/>
      <x:c r="IUL5898" s="248"/>
      <x:c r="IUM5898" s="248"/>
      <x:c r="IUN5898" s="248"/>
      <x:c r="IUO5898" s="248"/>
      <x:c r="IUP5898" s="248"/>
      <x:c r="IUQ5898" s="248"/>
      <x:c r="IUR5898" s="248"/>
      <x:c r="IUS5898" s="248"/>
      <x:c r="IUT5898" s="248"/>
      <x:c r="IUU5898" s="248"/>
      <x:c r="IUV5898" s="248"/>
      <x:c r="IUW5898" s="248"/>
      <x:c r="IUX5898" s="248"/>
      <x:c r="IUY5898" s="248"/>
      <x:c r="IUZ5898" s="248"/>
      <x:c r="IVA5898" s="248"/>
      <x:c r="IVB5898" s="248"/>
      <x:c r="IVC5898" s="248"/>
      <x:c r="IVD5898" s="248"/>
      <x:c r="IVE5898" s="248"/>
      <x:c r="IVF5898" s="248"/>
      <x:c r="IVG5898" s="248"/>
      <x:c r="IVH5898" s="248"/>
      <x:c r="IVI5898" s="248"/>
      <x:c r="IVJ5898" s="248"/>
      <x:c r="IVK5898" s="248"/>
      <x:c r="IVL5898" s="248"/>
      <x:c r="IVM5898" s="248"/>
      <x:c r="IVN5898" s="248"/>
      <x:c r="IVO5898" s="248"/>
      <x:c r="IVP5898" s="248"/>
      <x:c r="IVQ5898" s="248"/>
      <x:c r="IVR5898" s="248"/>
      <x:c r="IVS5898" s="248"/>
      <x:c r="IVT5898" s="248"/>
      <x:c r="IVU5898" s="248"/>
      <x:c r="IVV5898" s="248"/>
      <x:c r="IVW5898" s="248"/>
      <x:c r="IVX5898" s="248"/>
      <x:c r="IVY5898" s="248"/>
      <x:c r="IVZ5898" s="248"/>
      <x:c r="IWA5898" s="248"/>
      <x:c r="IWB5898" s="248"/>
      <x:c r="IWC5898" s="248"/>
      <x:c r="IWD5898" s="248"/>
      <x:c r="IWE5898" s="248"/>
      <x:c r="IWF5898" s="248"/>
      <x:c r="IWG5898" s="248"/>
      <x:c r="IWH5898" s="248"/>
      <x:c r="IWI5898" s="248"/>
      <x:c r="IWJ5898" s="248"/>
      <x:c r="IWK5898" s="248"/>
      <x:c r="IWL5898" s="248"/>
      <x:c r="IWM5898" s="248"/>
      <x:c r="IWN5898" s="248"/>
      <x:c r="IWO5898" s="248"/>
      <x:c r="IWP5898" s="248"/>
      <x:c r="IWQ5898" s="248"/>
      <x:c r="IWR5898" s="248"/>
      <x:c r="IWS5898" s="248"/>
      <x:c r="IWT5898" s="248"/>
      <x:c r="IWU5898" s="248"/>
      <x:c r="IWV5898" s="248"/>
      <x:c r="IWW5898" s="248"/>
      <x:c r="IWX5898" s="248"/>
      <x:c r="IWY5898" s="248"/>
      <x:c r="IWZ5898" s="248"/>
      <x:c r="IXA5898" s="248"/>
      <x:c r="IXB5898" s="248"/>
      <x:c r="IXC5898" s="248"/>
      <x:c r="IXD5898" s="248"/>
      <x:c r="IXE5898" s="248"/>
      <x:c r="IXF5898" s="248"/>
      <x:c r="IXG5898" s="248"/>
      <x:c r="IXH5898" s="248"/>
      <x:c r="IXI5898" s="248"/>
      <x:c r="IXJ5898" s="248"/>
      <x:c r="IXK5898" s="248"/>
      <x:c r="IXL5898" s="248"/>
      <x:c r="IXM5898" s="248"/>
      <x:c r="IXN5898" s="248"/>
      <x:c r="IXO5898" s="248"/>
      <x:c r="IXP5898" s="248"/>
      <x:c r="IXQ5898" s="248"/>
      <x:c r="IXR5898" s="248"/>
      <x:c r="IXS5898" s="248"/>
      <x:c r="IXT5898" s="248"/>
      <x:c r="IXU5898" s="248"/>
      <x:c r="IXV5898" s="248"/>
      <x:c r="IXW5898" s="248"/>
      <x:c r="IXX5898" s="248"/>
      <x:c r="IXY5898" s="248"/>
      <x:c r="IXZ5898" s="248"/>
      <x:c r="IYA5898" s="248"/>
      <x:c r="IYB5898" s="248"/>
      <x:c r="IYC5898" s="248"/>
      <x:c r="IYD5898" s="248"/>
      <x:c r="IYE5898" s="248"/>
      <x:c r="IYF5898" s="248"/>
      <x:c r="IYG5898" s="248"/>
      <x:c r="IYH5898" s="248"/>
      <x:c r="IYI5898" s="248"/>
      <x:c r="IYJ5898" s="248"/>
      <x:c r="IYK5898" s="248"/>
      <x:c r="IYL5898" s="248"/>
      <x:c r="IYM5898" s="248"/>
      <x:c r="IYN5898" s="248"/>
      <x:c r="IYO5898" s="248"/>
      <x:c r="IYP5898" s="248"/>
      <x:c r="IYQ5898" s="248"/>
      <x:c r="IYR5898" s="248"/>
      <x:c r="IYS5898" s="248"/>
      <x:c r="IYT5898" s="248"/>
      <x:c r="IYU5898" s="248"/>
      <x:c r="IYV5898" s="248"/>
      <x:c r="IYW5898" s="248"/>
      <x:c r="IYX5898" s="248"/>
      <x:c r="IYY5898" s="248"/>
      <x:c r="IYZ5898" s="248"/>
      <x:c r="IZA5898" s="248"/>
      <x:c r="IZB5898" s="248"/>
      <x:c r="IZC5898" s="248"/>
      <x:c r="IZD5898" s="248"/>
      <x:c r="IZE5898" s="248"/>
      <x:c r="IZF5898" s="248"/>
      <x:c r="IZG5898" s="248"/>
      <x:c r="IZH5898" s="248"/>
      <x:c r="IZI5898" s="248"/>
      <x:c r="IZJ5898" s="248"/>
      <x:c r="IZK5898" s="248"/>
      <x:c r="IZL5898" s="248"/>
      <x:c r="IZM5898" s="248"/>
      <x:c r="IZN5898" s="248"/>
      <x:c r="IZO5898" s="248"/>
      <x:c r="IZP5898" s="248"/>
      <x:c r="IZQ5898" s="248"/>
      <x:c r="IZR5898" s="248"/>
      <x:c r="IZS5898" s="248"/>
      <x:c r="IZT5898" s="248"/>
      <x:c r="IZU5898" s="248"/>
      <x:c r="IZV5898" s="248"/>
      <x:c r="IZW5898" s="248"/>
      <x:c r="IZX5898" s="248"/>
      <x:c r="IZY5898" s="248"/>
      <x:c r="IZZ5898" s="248"/>
      <x:c r="JAA5898" s="248"/>
      <x:c r="JAB5898" s="248"/>
      <x:c r="JAC5898" s="248"/>
      <x:c r="JAD5898" s="248"/>
      <x:c r="JAE5898" s="248"/>
      <x:c r="JAF5898" s="248"/>
      <x:c r="JAG5898" s="248"/>
      <x:c r="JAH5898" s="248"/>
      <x:c r="JAI5898" s="248"/>
      <x:c r="JAJ5898" s="248"/>
      <x:c r="JAK5898" s="248"/>
      <x:c r="JAL5898" s="248"/>
      <x:c r="JAM5898" s="248"/>
      <x:c r="JAN5898" s="248"/>
      <x:c r="JAO5898" s="248"/>
      <x:c r="JAP5898" s="248"/>
      <x:c r="JAQ5898" s="248"/>
      <x:c r="JAR5898" s="248"/>
      <x:c r="JAS5898" s="248"/>
      <x:c r="JAT5898" s="248"/>
      <x:c r="JAU5898" s="248"/>
      <x:c r="JAV5898" s="248"/>
      <x:c r="JAW5898" s="248"/>
      <x:c r="JAX5898" s="248"/>
      <x:c r="JAY5898" s="248"/>
      <x:c r="JAZ5898" s="248"/>
      <x:c r="JBA5898" s="248"/>
      <x:c r="JBB5898" s="248"/>
      <x:c r="JBC5898" s="248"/>
      <x:c r="JBD5898" s="248"/>
      <x:c r="JBE5898" s="248"/>
      <x:c r="JBF5898" s="248"/>
      <x:c r="JBG5898" s="248"/>
      <x:c r="JBH5898" s="248"/>
      <x:c r="JBI5898" s="248"/>
      <x:c r="JBJ5898" s="248"/>
      <x:c r="JBK5898" s="248"/>
      <x:c r="JBL5898" s="248"/>
      <x:c r="JBM5898" s="248"/>
      <x:c r="JBN5898" s="248"/>
      <x:c r="JBO5898" s="248"/>
      <x:c r="JBP5898" s="248"/>
      <x:c r="JBQ5898" s="248"/>
      <x:c r="JBR5898" s="248"/>
      <x:c r="JBS5898" s="248"/>
      <x:c r="JBT5898" s="248"/>
      <x:c r="JBU5898" s="248"/>
      <x:c r="JBV5898" s="248"/>
      <x:c r="JBW5898" s="248"/>
      <x:c r="JBX5898" s="248"/>
      <x:c r="JBY5898" s="248"/>
      <x:c r="JBZ5898" s="248"/>
      <x:c r="JCA5898" s="248"/>
      <x:c r="JCB5898" s="248"/>
      <x:c r="JCC5898" s="248"/>
      <x:c r="JCD5898" s="248"/>
      <x:c r="JCE5898" s="248"/>
      <x:c r="JCF5898" s="248"/>
      <x:c r="JCG5898" s="248"/>
      <x:c r="JCH5898" s="248"/>
      <x:c r="JCI5898" s="248"/>
      <x:c r="JCJ5898" s="248"/>
      <x:c r="JCK5898" s="248"/>
      <x:c r="JCL5898" s="248"/>
      <x:c r="JCM5898" s="248"/>
      <x:c r="JCN5898" s="248"/>
      <x:c r="JCO5898" s="248"/>
      <x:c r="JCP5898" s="248"/>
      <x:c r="JCQ5898" s="248"/>
      <x:c r="JCR5898" s="248"/>
      <x:c r="JCS5898" s="248"/>
      <x:c r="JCT5898" s="248"/>
      <x:c r="JCU5898" s="248"/>
      <x:c r="JCV5898" s="248"/>
      <x:c r="JCW5898" s="248"/>
      <x:c r="JCX5898" s="248"/>
      <x:c r="JCY5898" s="248"/>
      <x:c r="JCZ5898" s="248"/>
      <x:c r="JDA5898" s="248"/>
      <x:c r="JDB5898" s="248"/>
      <x:c r="JDC5898" s="248"/>
      <x:c r="JDD5898" s="248"/>
      <x:c r="JDE5898" s="248"/>
      <x:c r="JDF5898" s="248"/>
      <x:c r="JDG5898" s="248"/>
      <x:c r="JDH5898" s="248"/>
      <x:c r="JDI5898" s="248"/>
      <x:c r="JDJ5898" s="248"/>
      <x:c r="JDK5898" s="248"/>
      <x:c r="JDL5898" s="248"/>
      <x:c r="JDM5898" s="248"/>
      <x:c r="JDN5898" s="248"/>
      <x:c r="JDO5898" s="248"/>
      <x:c r="JDP5898" s="248"/>
      <x:c r="JDQ5898" s="248"/>
      <x:c r="JDR5898" s="248"/>
      <x:c r="JDS5898" s="248"/>
      <x:c r="JDT5898" s="248"/>
      <x:c r="JDU5898" s="248"/>
      <x:c r="JDV5898" s="248"/>
      <x:c r="JDW5898" s="248"/>
      <x:c r="JDX5898" s="248"/>
      <x:c r="JDY5898" s="248"/>
      <x:c r="JDZ5898" s="248"/>
      <x:c r="JEA5898" s="248"/>
      <x:c r="JEB5898" s="248"/>
      <x:c r="JEC5898" s="248"/>
      <x:c r="JED5898" s="248"/>
      <x:c r="JEE5898" s="248"/>
      <x:c r="JEF5898" s="248"/>
      <x:c r="JEG5898" s="248"/>
      <x:c r="JEH5898" s="248"/>
      <x:c r="JEI5898" s="248"/>
      <x:c r="JEJ5898" s="248"/>
      <x:c r="JEK5898" s="248"/>
      <x:c r="JEL5898" s="248"/>
      <x:c r="JEM5898" s="248"/>
      <x:c r="JEN5898" s="248"/>
      <x:c r="JEO5898" s="248"/>
      <x:c r="JEP5898" s="248"/>
      <x:c r="JEQ5898" s="248"/>
      <x:c r="JER5898" s="248"/>
      <x:c r="JES5898" s="248"/>
      <x:c r="JET5898" s="248"/>
      <x:c r="JEU5898" s="248"/>
      <x:c r="JEV5898" s="248"/>
      <x:c r="JEW5898" s="248"/>
      <x:c r="JEX5898" s="248"/>
      <x:c r="JEY5898" s="248"/>
      <x:c r="JEZ5898" s="248"/>
      <x:c r="JFA5898" s="248"/>
      <x:c r="JFB5898" s="248"/>
      <x:c r="JFC5898" s="248"/>
      <x:c r="JFD5898" s="248"/>
      <x:c r="JFE5898" s="248"/>
      <x:c r="JFF5898" s="248"/>
      <x:c r="JFG5898" s="248"/>
      <x:c r="JFH5898" s="248"/>
      <x:c r="JFI5898" s="248"/>
      <x:c r="JFJ5898" s="248"/>
      <x:c r="JFK5898" s="248"/>
      <x:c r="JFL5898" s="248"/>
      <x:c r="JFM5898" s="248"/>
      <x:c r="JFN5898" s="248"/>
      <x:c r="JFO5898" s="248"/>
      <x:c r="JFP5898" s="248"/>
      <x:c r="JFQ5898" s="248"/>
      <x:c r="JFR5898" s="248"/>
      <x:c r="JFS5898" s="248"/>
      <x:c r="JFT5898" s="248"/>
      <x:c r="JFU5898" s="248"/>
      <x:c r="JFV5898" s="248"/>
      <x:c r="JFW5898" s="248"/>
      <x:c r="JFX5898" s="248"/>
      <x:c r="JFY5898" s="248"/>
      <x:c r="JFZ5898" s="248"/>
      <x:c r="JGA5898" s="248"/>
      <x:c r="JGB5898" s="248"/>
      <x:c r="JGC5898" s="248"/>
      <x:c r="JGD5898" s="248"/>
      <x:c r="JGE5898" s="248"/>
      <x:c r="JGF5898" s="248"/>
      <x:c r="JGG5898" s="248"/>
      <x:c r="JGH5898" s="248"/>
      <x:c r="JGI5898" s="248"/>
      <x:c r="JGJ5898" s="248"/>
      <x:c r="JGK5898" s="248"/>
      <x:c r="JGL5898" s="248"/>
      <x:c r="JGM5898" s="248"/>
      <x:c r="JGN5898" s="248"/>
      <x:c r="JGO5898" s="248"/>
      <x:c r="JGP5898" s="248"/>
      <x:c r="JGQ5898" s="248"/>
      <x:c r="JGR5898" s="248"/>
      <x:c r="JGS5898" s="248"/>
      <x:c r="JGT5898" s="248"/>
      <x:c r="JGU5898" s="248"/>
      <x:c r="JGV5898" s="248"/>
      <x:c r="JGW5898" s="248"/>
      <x:c r="JGX5898" s="248"/>
      <x:c r="JGY5898" s="248"/>
      <x:c r="JGZ5898" s="248"/>
      <x:c r="JHA5898" s="248"/>
      <x:c r="JHB5898" s="248"/>
      <x:c r="JHC5898" s="248"/>
      <x:c r="JHD5898" s="248"/>
      <x:c r="JHE5898" s="248"/>
      <x:c r="JHF5898" s="248"/>
      <x:c r="JHG5898" s="248"/>
      <x:c r="JHH5898" s="248"/>
      <x:c r="JHI5898" s="248"/>
      <x:c r="JHJ5898" s="248"/>
      <x:c r="JHK5898" s="248"/>
      <x:c r="JHL5898" s="248"/>
      <x:c r="JHM5898" s="248"/>
      <x:c r="JHN5898" s="248"/>
      <x:c r="JHO5898" s="248"/>
      <x:c r="JHP5898" s="248"/>
      <x:c r="JHQ5898" s="248"/>
      <x:c r="JHR5898" s="248"/>
      <x:c r="JHS5898" s="248"/>
      <x:c r="JHT5898" s="248"/>
      <x:c r="JHU5898" s="248"/>
      <x:c r="JHV5898" s="248"/>
      <x:c r="JHW5898" s="248"/>
      <x:c r="JHX5898" s="248"/>
      <x:c r="JHY5898" s="248"/>
      <x:c r="JHZ5898" s="248"/>
      <x:c r="JIA5898" s="248"/>
      <x:c r="JIB5898" s="248"/>
      <x:c r="JIC5898" s="248"/>
      <x:c r="JID5898" s="248"/>
      <x:c r="JIE5898" s="248"/>
      <x:c r="JIF5898" s="248"/>
      <x:c r="JIG5898" s="248"/>
      <x:c r="JIH5898" s="248"/>
      <x:c r="JII5898" s="248"/>
      <x:c r="JIJ5898" s="248"/>
      <x:c r="JIK5898" s="248"/>
      <x:c r="JIL5898" s="248"/>
      <x:c r="JIM5898" s="248"/>
      <x:c r="JIN5898" s="248"/>
      <x:c r="JIO5898" s="248"/>
      <x:c r="JIP5898" s="248"/>
      <x:c r="JIQ5898" s="248"/>
      <x:c r="JIR5898" s="248"/>
      <x:c r="JIS5898" s="248"/>
      <x:c r="JIT5898" s="248"/>
      <x:c r="JIU5898" s="248"/>
      <x:c r="JIV5898" s="248"/>
      <x:c r="JIW5898" s="248"/>
      <x:c r="JIX5898" s="248"/>
      <x:c r="JIY5898" s="248"/>
      <x:c r="JIZ5898" s="248"/>
      <x:c r="JJA5898" s="248"/>
      <x:c r="JJB5898" s="248"/>
      <x:c r="JJC5898" s="248"/>
      <x:c r="JJD5898" s="248"/>
      <x:c r="JJE5898" s="248"/>
      <x:c r="JJF5898" s="248"/>
      <x:c r="JJG5898" s="248"/>
      <x:c r="JJH5898" s="248"/>
      <x:c r="JJI5898" s="248"/>
      <x:c r="JJJ5898" s="248"/>
      <x:c r="JJK5898" s="248"/>
      <x:c r="JJL5898" s="248"/>
      <x:c r="JJM5898" s="248"/>
      <x:c r="JJN5898" s="248"/>
      <x:c r="JJO5898" s="248"/>
      <x:c r="JJP5898" s="248"/>
      <x:c r="JJQ5898" s="248"/>
      <x:c r="JJR5898" s="248"/>
      <x:c r="JJS5898" s="248"/>
      <x:c r="JJT5898" s="248"/>
      <x:c r="JJU5898" s="248"/>
      <x:c r="JJV5898" s="248"/>
      <x:c r="JJW5898" s="248"/>
      <x:c r="JJX5898" s="248"/>
      <x:c r="JJY5898" s="248"/>
      <x:c r="JJZ5898" s="248"/>
      <x:c r="JKA5898" s="248"/>
      <x:c r="JKB5898" s="248"/>
      <x:c r="JKC5898" s="248"/>
      <x:c r="JKD5898" s="248"/>
      <x:c r="JKE5898" s="248"/>
      <x:c r="JKF5898" s="248"/>
      <x:c r="JKG5898" s="248"/>
      <x:c r="JKH5898" s="248"/>
      <x:c r="JKI5898" s="248"/>
      <x:c r="JKJ5898" s="248"/>
      <x:c r="JKK5898" s="248"/>
      <x:c r="JKL5898" s="248"/>
      <x:c r="JKM5898" s="248"/>
      <x:c r="JKN5898" s="248"/>
      <x:c r="JKO5898" s="248"/>
      <x:c r="JKP5898" s="248"/>
      <x:c r="JKQ5898" s="248"/>
      <x:c r="JKR5898" s="248"/>
      <x:c r="JKS5898" s="248"/>
      <x:c r="JKT5898" s="248"/>
      <x:c r="JKU5898" s="248"/>
      <x:c r="JKV5898" s="248"/>
      <x:c r="JKW5898" s="248"/>
      <x:c r="JKX5898" s="248"/>
      <x:c r="JKY5898" s="248"/>
      <x:c r="JKZ5898" s="248"/>
      <x:c r="JLA5898" s="248"/>
      <x:c r="JLB5898" s="248"/>
      <x:c r="JLC5898" s="248"/>
      <x:c r="JLD5898" s="248"/>
      <x:c r="JLE5898" s="248"/>
      <x:c r="JLF5898" s="248"/>
      <x:c r="JLG5898" s="248"/>
      <x:c r="JLH5898" s="248"/>
      <x:c r="JLI5898" s="248"/>
      <x:c r="JLJ5898" s="248"/>
      <x:c r="JLK5898" s="248"/>
      <x:c r="JLL5898" s="248"/>
      <x:c r="JLM5898" s="248"/>
      <x:c r="JLN5898" s="248"/>
      <x:c r="JLO5898" s="248"/>
      <x:c r="JLP5898" s="248"/>
      <x:c r="JLQ5898" s="248"/>
      <x:c r="JLR5898" s="248"/>
      <x:c r="JLS5898" s="248"/>
      <x:c r="JLT5898" s="248"/>
      <x:c r="JLU5898" s="248"/>
      <x:c r="JLV5898" s="248"/>
      <x:c r="JLW5898" s="248"/>
      <x:c r="JLX5898" s="248"/>
      <x:c r="JLY5898" s="248"/>
      <x:c r="JLZ5898" s="248"/>
      <x:c r="JMA5898" s="248"/>
      <x:c r="JMB5898" s="248"/>
      <x:c r="JMC5898" s="248"/>
      <x:c r="JMD5898" s="248"/>
      <x:c r="JME5898" s="248"/>
      <x:c r="JMF5898" s="248"/>
      <x:c r="JMG5898" s="248"/>
      <x:c r="JMH5898" s="248"/>
      <x:c r="JMI5898" s="248"/>
      <x:c r="JMJ5898" s="248"/>
      <x:c r="JMK5898" s="248"/>
      <x:c r="JML5898" s="248"/>
      <x:c r="JMM5898" s="248"/>
      <x:c r="JMN5898" s="248"/>
      <x:c r="JMO5898" s="248"/>
      <x:c r="JMP5898" s="248"/>
      <x:c r="JMQ5898" s="248"/>
      <x:c r="JMR5898" s="248"/>
      <x:c r="JMS5898" s="248"/>
      <x:c r="JMT5898" s="248"/>
      <x:c r="JMU5898" s="248"/>
      <x:c r="JMV5898" s="248"/>
      <x:c r="JMW5898" s="248"/>
      <x:c r="JMX5898" s="248"/>
      <x:c r="JMY5898" s="248"/>
      <x:c r="JMZ5898" s="248"/>
      <x:c r="JNA5898" s="248"/>
      <x:c r="JNB5898" s="248"/>
      <x:c r="JNC5898" s="248"/>
      <x:c r="JND5898" s="248"/>
      <x:c r="JNE5898" s="248"/>
      <x:c r="JNF5898" s="248"/>
      <x:c r="JNG5898" s="248"/>
      <x:c r="JNH5898" s="248"/>
      <x:c r="JNI5898" s="248"/>
      <x:c r="JNJ5898" s="248"/>
      <x:c r="JNK5898" s="248"/>
      <x:c r="JNL5898" s="248"/>
      <x:c r="JNM5898" s="248"/>
      <x:c r="JNN5898" s="248"/>
      <x:c r="JNO5898" s="248"/>
      <x:c r="JNP5898" s="248"/>
      <x:c r="JNQ5898" s="248"/>
      <x:c r="JNR5898" s="248"/>
      <x:c r="JNS5898" s="248"/>
      <x:c r="JNT5898" s="248"/>
      <x:c r="JNU5898" s="248"/>
      <x:c r="JNV5898" s="248"/>
      <x:c r="JNW5898" s="248"/>
      <x:c r="JNX5898" s="248"/>
      <x:c r="JNY5898" s="248"/>
      <x:c r="JNZ5898" s="248"/>
      <x:c r="JOA5898" s="248"/>
      <x:c r="JOB5898" s="248"/>
      <x:c r="JOC5898" s="248"/>
      <x:c r="JOD5898" s="248"/>
      <x:c r="JOE5898" s="248"/>
      <x:c r="JOF5898" s="248"/>
      <x:c r="JOG5898" s="248"/>
      <x:c r="JOH5898" s="248"/>
      <x:c r="JOI5898" s="248"/>
      <x:c r="JOJ5898" s="248"/>
      <x:c r="JOK5898" s="248"/>
      <x:c r="JOL5898" s="248"/>
      <x:c r="JOM5898" s="248"/>
      <x:c r="JON5898" s="248"/>
      <x:c r="JOO5898" s="248"/>
      <x:c r="JOP5898" s="248"/>
      <x:c r="JOQ5898" s="248"/>
      <x:c r="JOR5898" s="248"/>
      <x:c r="JOS5898" s="248"/>
      <x:c r="JOT5898" s="248"/>
      <x:c r="JOU5898" s="248"/>
      <x:c r="JOV5898" s="248"/>
      <x:c r="JOW5898" s="248"/>
      <x:c r="JOX5898" s="248"/>
      <x:c r="JOY5898" s="248"/>
      <x:c r="JOZ5898" s="248"/>
      <x:c r="JPA5898" s="248"/>
      <x:c r="JPB5898" s="248"/>
      <x:c r="JPC5898" s="248"/>
      <x:c r="JPD5898" s="248"/>
      <x:c r="JPE5898" s="248"/>
      <x:c r="JPF5898" s="248"/>
      <x:c r="JPG5898" s="248"/>
      <x:c r="JPH5898" s="248"/>
      <x:c r="JPI5898" s="248"/>
      <x:c r="JPJ5898" s="248"/>
      <x:c r="JPK5898" s="248"/>
      <x:c r="JPL5898" s="248"/>
      <x:c r="JPM5898" s="248"/>
      <x:c r="JPN5898" s="248"/>
      <x:c r="JPO5898" s="248"/>
      <x:c r="JPP5898" s="248"/>
      <x:c r="JPQ5898" s="248"/>
      <x:c r="JPR5898" s="248"/>
      <x:c r="JPS5898" s="248"/>
      <x:c r="JPT5898" s="248"/>
      <x:c r="JPU5898" s="248"/>
      <x:c r="JPV5898" s="248"/>
      <x:c r="JPW5898" s="248"/>
      <x:c r="JPX5898" s="248"/>
      <x:c r="JPY5898" s="248"/>
      <x:c r="JPZ5898" s="248"/>
      <x:c r="JQA5898" s="248"/>
      <x:c r="JQB5898" s="248"/>
      <x:c r="JQC5898" s="248"/>
      <x:c r="JQD5898" s="248"/>
      <x:c r="JQE5898" s="248"/>
      <x:c r="JQF5898" s="248"/>
      <x:c r="JQG5898" s="248"/>
      <x:c r="JQH5898" s="248"/>
      <x:c r="JQI5898" s="248"/>
      <x:c r="JQJ5898" s="248"/>
      <x:c r="JQK5898" s="248"/>
      <x:c r="JQL5898" s="248"/>
      <x:c r="JQM5898" s="248"/>
      <x:c r="JQN5898" s="248"/>
      <x:c r="JQO5898" s="248"/>
      <x:c r="JQP5898" s="248"/>
      <x:c r="JQQ5898" s="248"/>
      <x:c r="JQR5898" s="248"/>
      <x:c r="JQS5898" s="248"/>
      <x:c r="JQT5898" s="248"/>
      <x:c r="JQU5898" s="248"/>
      <x:c r="JQV5898" s="248"/>
      <x:c r="JQW5898" s="248"/>
      <x:c r="JQX5898" s="248"/>
      <x:c r="JQY5898" s="248"/>
      <x:c r="JQZ5898" s="248"/>
      <x:c r="JRA5898" s="248"/>
      <x:c r="JRB5898" s="248"/>
      <x:c r="JRC5898" s="248"/>
      <x:c r="JRD5898" s="248"/>
      <x:c r="JRE5898" s="248"/>
      <x:c r="JRF5898" s="248"/>
      <x:c r="JRG5898" s="248"/>
      <x:c r="JRH5898" s="248"/>
      <x:c r="JRI5898" s="248"/>
      <x:c r="JRJ5898" s="248"/>
      <x:c r="JRK5898" s="248"/>
      <x:c r="JRL5898" s="248"/>
      <x:c r="JRM5898" s="248"/>
      <x:c r="JRN5898" s="248"/>
      <x:c r="JRO5898" s="248"/>
      <x:c r="JRP5898" s="248"/>
      <x:c r="JRQ5898" s="248"/>
      <x:c r="JRR5898" s="248"/>
      <x:c r="JRS5898" s="248"/>
      <x:c r="JRT5898" s="248"/>
      <x:c r="JRU5898" s="248"/>
      <x:c r="JRV5898" s="248"/>
      <x:c r="JRW5898" s="248"/>
      <x:c r="JRX5898" s="248"/>
      <x:c r="JRY5898" s="248"/>
      <x:c r="JRZ5898" s="248"/>
      <x:c r="JSA5898" s="248"/>
      <x:c r="JSB5898" s="248"/>
      <x:c r="JSC5898" s="248"/>
      <x:c r="JSD5898" s="248"/>
      <x:c r="JSE5898" s="248"/>
      <x:c r="JSF5898" s="248"/>
      <x:c r="JSG5898" s="248"/>
      <x:c r="JSH5898" s="248"/>
      <x:c r="JSI5898" s="248"/>
      <x:c r="JSJ5898" s="248"/>
      <x:c r="JSK5898" s="248"/>
      <x:c r="JSL5898" s="248"/>
      <x:c r="JSM5898" s="248"/>
      <x:c r="JSN5898" s="248"/>
      <x:c r="JSO5898" s="248"/>
      <x:c r="JSP5898" s="248"/>
      <x:c r="JSQ5898" s="248"/>
      <x:c r="JSR5898" s="248"/>
      <x:c r="JSS5898" s="248"/>
      <x:c r="JST5898" s="248"/>
      <x:c r="JSU5898" s="248"/>
      <x:c r="JSV5898" s="248"/>
      <x:c r="JSW5898" s="248"/>
      <x:c r="JSX5898" s="248"/>
      <x:c r="JSY5898" s="248"/>
      <x:c r="JSZ5898" s="248"/>
      <x:c r="JTA5898" s="248"/>
      <x:c r="JTB5898" s="248"/>
      <x:c r="JTC5898" s="248"/>
      <x:c r="JTD5898" s="248"/>
      <x:c r="JTE5898" s="248"/>
      <x:c r="JTF5898" s="248"/>
      <x:c r="JTG5898" s="248"/>
      <x:c r="JTH5898" s="248"/>
      <x:c r="JTI5898" s="248"/>
      <x:c r="JTJ5898" s="248"/>
      <x:c r="JTK5898" s="248"/>
      <x:c r="JTL5898" s="248"/>
      <x:c r="JTM5898" s="248"/>
      <x:c r="JTN5898" s="248"/>
      <x:c r="JTO5898" s="248"/>
      <x:c r="JTP5898" s="248"/>
      <x:c r="JTQ5898" s="248"/>
      <x:c r="JTR5898" s="248"/>
      <x:c r="JTS5898" s="248"/>
      <x:c r="JTT5898" s="248"/>
      <x:c r="JTU5898" s="248"/>
      <x:c r="JTV5898" s="248"/>
      <x:c r="JTW5898" s="248"/>
      <x:c r="JTX5898" s="248"/>
      <x:c r="JTY5898" s="248"/>
      <x:c r="JTZ5898" s="248"/>
      <x:c r="JUA5898" s="248"/>
      <x:c r="JUB5898" s="248"/>
      <x:c r="JUC5898" s="248"/>
      <x:c r="JUD5898" s="248"/>
      <x:c r="JUE5898" s="248"/>
      <x:c r="JUF5898" s="248"/>
      <x:c r="JUG5898" s="248"/>
      <x:c r="JUH5898" s="248"/>
      <x:c r="JUI5898" s="248"/>
      <x:c r="JUJ5898" s="248"/>
      <x:c r="JUK5898" s="248"/>
      <x:c r="JUL5898" s="248"/>
      <x:c r="JUM5898" s="248"/>
      <x:c r="JUN5898" s="248"/>
      <x:c r="JUO5898" s="248"/>
      <x:c r="JUP5898" s="248"/>
      <x:c r="JUQ5898" s="248"/>
      <x:c r="JUR5898" s="248"/>
      <x:c r="JUS5898" s="248"/>
      <x:c r="JUT5898" s="248"/>
      <x:c r="JUU5898" s="248"/>
      <x:c r="JUV5898" s="248"/>
      <x:c r="JUW5898" s="248"/>
      <x:c r="JUX5898" s="248"/>
      <x:c r="JUY5898" s="248"/>
      <x:c r="JUZ5898" s="248"/>
      <x:c r="JVA5898" s="248"/>
      <x:c r="JVB5898" s="248"/>
      <x:c r="JVC5898" s="248"/>
      <x:c r="JVD5898" s="248"/>
      <x:c r="JVE5898" s="248"/>
      <x:c r="JVF5898" s="248"/>
      <x:c r="JVG5898" s="248"/>
      <x:c r="JVH5898" s="248"/>
      <x:c r="JVI5898" s="248"/>
      <x:c r="JVJ5898" s="248"/>
      <x:c r="JVK5898" s="248"/>
      <x:c r="JVL5898" s="248"/>
      <x:c r="JVM5898" s="248"/>
      <x:c r="JVN5898" s="248"/>
      <x:c r="JVO5898" s="248"/>
      <x:c r="JVP5898" s="248"/>
      <x:c r="JVQ5898" s="248"/>
      <x:c r="JVR5898" s="248"/>
      <x:c r="JVS5898" s="248"/>
      <x:c r="JVT5898" s="248"/>
      <x:c r="JVU5898" s="248"/>
      <x:c r="JVV5898" s="248"/>
      <x:c r="JVW5898" s="248"/>
      <x:c r="JVX5898" s="248"/>
      <x:c r="JVY5898" s="248"/>
      <x:c r="JVZ5898" s="248"/>
      <x:c r="JWA5898" s="248"/>
      <x:c r="JWB5898" s="248"/>
      <x:c r="JWC5898" s="248"/>
      <x:c r="JWD5898" s="248"/>
      <x:c r="JWE5898" s="248"/>
      <x:c r="JWF5898" s="248"/>
      <x:c r="JWG5898" s="248"/>
      <x:c r="JWH5898" s="248"/>
      <x:c r="JWI5898" s="248"/>
      <x:c r="JWJ5898" s="248"/>
      <x:c r="JWK5898" s="248"/>
      <x:c r="JWL5898" s="248"/>
      <x:c r="JWM5898" s="248"/>
      <x:c r="JWN5898" s="248"/>
      <x:c r="JWO5898" s="248"/>
      <x:c r="JWP5898" s="248"/>
      <x:c r="JWQ5898" s="248"/>
      <x:c r="JWR5898" s="248"/>
      <x:c r="JWS5898" s="248"/>
      <x:c r="JWT5898" s="248"/>
      <x:c r="JWU5898" s="248"/>
      <x:c r="JWV5898" s="248"/>
      <x:c r="JWW5898" s="248"/>
      <x:c r="JWX5898" s="248"/>
      <x:c r="JWY5898" s="248"/>
      <x:c r="JWZ5898" s="248"/>
      <x:c r="JXA5898" s="248"/>
      <x:c r="JXB5898" s="248"/>
      <x:c r="JXC5898" s="248"/>
      <x:c r="JXD5898" s="248"/>
      <x:c r="JXE5898" s="248"/>
      <x:c r="JXF5898" s="248"/>
      <x:c r="JXG5898" s="248"/>
      <x:c r="JXH5898" s="248"/>
      <x:c r="JXI5898" s="248"/>
      <x:c r="JXJ5898" s="248"/>
      <x:c r="JXK5898" s="248"/>
      <x:c r="JXL5898" s="248"/>
      <x:c r="JXM5898" s="248"/>
      <x:c r="JXN5898" s="248"/>
      <x:c r="JXO5898" s="248"/>
      <x:c r="JXP5898" s="248"/>
      <x:c r="JXQ5898" s="248"/>
      <x:c r="JXR5898" s="248"/>
      <x:c r="JXS5898" s="248"/>
      <x:c r="JXT5898" s="248"/>
      <x:c r="JXU5898" s="248"/>
      <x:c r="JXV5898" s="248"/>
      <x:c r="JXW5898" s="248"/>
      <x:c r="JXX5898" s="248"/>
      <x:c r="JXY5898" s="248"/>
      <x:c r="JXZ5898" s="248"/>
      <x:c r="JYA5898" s="248"/>
      <x:c r="JYB5898" s="248"/>
      <x:c r="JYC5898" s="248"/>
      <x:c r="JYD5898" s="248"/>
      <x:c r="JYE5898" s="248"/>
      <x:c r="JYF5898" s="248"/>
      <x:c r="JYG5898" s="248"/>
      <x:c r="JYH5898" s="248"/>
      <x:c r="JYI5898" s="248"/>
      <x:c r="JYJ5898" s="248"/>
      <x:c r="JYK5898" s="248"/>
      <x:c r="JYL5898" s="248"/>
      <x:c r="JYM5898" s="248"/>
      <x:c r="JYN5898" s="248"/>
      <x:c r="JYO5898" s="248"/>
      <x:c r="JYP5898" s="248"/>
      <x:c r="JYQ5898" s="248"/>
      <x:c r="JYR5898" s="248"/>
      <x:c r="JYS5898" s="248"/>
      <x:c r="JYT5898" s="248"/>
      <x:c r="JYU5898" s="248"/>
      <x:c r="JYV5898" s="248"/>
      <x:c r="JYW5898" s="248"/>
      <x:c r="JYX5898" s="248"/>
      <x:c r="JYY5898" s="248"/>
      <x:c r="JYZ5898" s="248"/>
      <x:c r="JZA5898" s="248"/>
      <x:c r="JZB5898" s="248"/>
      <x:c r="JZC5898" s="248"/>
      <x:c r="JZD5898" s="248"/>
      <x:c r="JZE5898" s="248"/>
      <x:c r="JZF5898" s="248"/>
      <x:c r="JZG5898" s="248"/>
      <x:c r="JZH5898" s="248"/>
      <x:c r="JZI5898" s="248"/>
      <x:c r="JZJ5898" s="248"/>
      <x:c r="JZK5898" s="248"/>
      <x:c r="JZL5898" s="248"/>
      <x:c r="JZM5898" s="248"/>
      <x:c r="JZN5898" s="248"/>
      <x:c r="JZO5898" s="248"/>
      <x:c r="JZP5898" s="248"/>
      <x:c r="JZQ5898" s="248"/>
      <x:c r="JZR5898" s="248"/>
      <x:c r="JZS5898" s="248"/>
      <x:c r="JZT5898" s="248"/>
      <x:c r="JZU5898" s="248"/>
      <x:c r="JZV5898" s="248"/>
      <x:c r="JZW5898" s="248"/>
      <x:c r="JZX5898" s="248"/>
      <x:c r="JZY5898" s="248"/>
      <x:c r="JZZ5898" s="248"/>
      <x:c r="KAA5898" s="248"/>
      <x:c r="KAB5898" s="248"/>
      <x:c r="KAC5898" s="248"/>
      <x:c r="KAD5898" s="248"/>
      <x:c r="KAE5898" s="248"/>
      <x:c r="KAF5898" s="248"/>
      <x:c r="KAG5898" s="248"/>
      <x:c r="KAH5898" s="248"/>
      <x:c r="KAI5898" s="248"/>
      <x:c r="KAJ5898" s="248"/>
      <x:c r="KAK5898" s="248"/>
      <x:c r="KAL5898" s="248"/>
      <x:c r="KAM5898" s="248"/>
      <x:c r="KAN5898" s="248"/>
      <x:c r="KAO5898" s="248"/>
      <x:c r="KAP5898" s="248"/>
      <x:c r="KAQ5898" s="248"/>
      <x:c r="KAR5898" s="248"/>
      <x:c r="KAS5898" s="248"/>
      <x:c r="KAT5898" s="248"/>
      <x:c r="KAU5898" s="248"/>
      <x:c r="KAV5898" s="248"/>
      <x:c r="KAW5898" s="248"/>
      <x:c r="KAX5898" s="248"/>
      <x:c r="KAY5898" s="248"/>
      <x:c r="KAZ5898" s="248"/>
      <x:c r="KBA5898" s="248"/>
      <x:c r="KBB5898" s="248"/>
      <x:c r="KBC5898" s="248"/>
      <x:c r="KBD5898" s="248"/>
      <x:c r="KBE5898" s="248"/>
      <x:c r="KBF5898" s="248"/>
      <x:c r="KBG5898" s="248"/>
      <x:c r="KBH5898" s="248"/>
      <x:c r="KBI5898" s="248"/>
      <x:c r="KBJ5898" s="248"/>
      <x:c r="KBK5898" s="248"/>
      <x:c r="KBL5898" s="248"/>
      <x:c r="KBM5898" s="248"/>
      <x:c r="KBN5898" s="248"/>
      <x:c r="KBO5898" s="248"/>
      <x:c r="KBP5898" s="248"/>
      <x:c r="KBQ5898" s="248"/>
      <x:c r="KBR5898" s="248"/>
      <x:c r="KBS5898" s="248"/>
      <x:c r="KBT5898" s="248"/>
      <x:c r="KBU5898" s="248"/>
      <x:c r="KBV5898" s="248"/>
      <x:c r="KBW5898" s="248"/>
      <x:c r="KBX5898" s="248"/>
      <x:c r="KBY5898" s="248"/>
      <x:c r="KBZ5898" s="248"/>
      <x:c r="KCA5898" s="248"/>
      <x:c r="KCB5898" s="248"/>
      <x:c r="KCC5898" s="248"/>
      <x:c r="KCD5898" s="248"/>
      <x:c r="KCE5898" s="248"/>
      <x:c r="KCF5898" s="248"/>
      <x:c r="KCG5898" s="248"/>
      <x:c r="KCH5898" s="248"/>
      <x:c r="KCI5898" s="248"/>
      <x:c r="KCJ5898" s="248"/>
      <x:c r="KCK5898" s="248"/>
      <x:c r="KCL5898" s="248"/>
      <x:c r="KCM5898" s="248"/>
      <x:c r="KCN5898" s="248"/>
      <x:c r="KCO5898" s="248"/>
      <x:c r="KCP5898" s="248"/>
      <x:c r="KCQ5898" s="248"/>
      <x:c r="KCR5898" s="248"/>
      <x:c r="KCS5898" s="248"/>
      <x:c r="KCT5898" s="248"/>
      <x:c r="KCU5898" s="248"/>
      <x:c r="KCV5898" s="248"/>
      <x:c r="KCW5898" s="248"/>
      <x:c r="KCX5898" s="248"/>
      <x:c r="KCY5898" s="248"/>
      <x:c r="KCZ5898" s="248"/>
      <x:c r="KDA5898" s="248"/>
      <x:c r="KDB5898" s="248"/>
      <x:c r="KDC5898" s="248"/>
      <x:c r="KDD5898" s="248"/>
      <x:c r="KDE5898" s="248"/>
      <x:c r="KDF5898" s="248"/>
      <x:c r="KDG5898" s="248"/>
      <x:c r="KDH5898" s="248"/>
      <x:c r="KDI5898" s="248"/>
      <x:c r="KDJ5898" s="248"/>
      <x:c r="KDK5898" s="248"/>
      <x:c r="KDL5898" s="248"/>
      <x:c r="KDM5898" s="248"/>
      <x:c r="KDN5898" s="248"/>
      <x:c r="KDO5898" s="248"/>
      <x:c r="KDP5898" s="248"/>
      <x:c r="KDQ5898" s="248"/>
      <x:c r="KDR5898" s="248"/>
      <x:c r="KDS5898" s="248"/>
      <x:c r="KDT5898" s="248"/>
      <x:c r="KDU5898" s="248"/>
      <x:c r="KDV5898" s="248"/>
      <x:c r="KDW5898" s="248"/>
      <x:c r="KDX5898" s="248"/>
      <x:c r="KDY5898" s="248"/>
      <x:c r="KDZ5898" s="248"/>
      <x:c r="KEA5898" s="248"/>
      <x:c r="KEB5898" s="248"/>
      <x:c r="KEC5898" s="248"/>
      <x:c r="KED5898" s="248"/>
      <x:c r="KEE5898" s="248"/>
      <x:c r="KEF5898" s="248"/>
      <x:c r="KEG5898" s="248"/>
      <x:c r="KEH5898" s="248"/>
      <x:c r="KEI5898" s="248"/>
      <x:c r="KEJ5898" s="248"/>
      <x:c r="KEK5898" s="248"/>
      <x:c r="KEL5898" s="248"/>
      <x:c r="KEM5898" s="248"/>
      <x:c r="KEN5898" s="248"/>
      <x:c r="KEO5898" s="248"/>
      <x:c r="KEP5898" s="248"/>
      <x:c r="KEQ5898" s="248"/>
      <x:c r="KER5898" s="248"/>
      <x:c r="KES5898" s="248"/>
      <x:c r="KET5898" s="248"/>
      <x:c r="KEU5898" s="248"/>
      <x:c r="KEV5898" s="248"/>
      <x:c r="KEW5898" s="248"/>
      <x:c r="KEX5898" s="248"/>
      <x:c r="KEY5898" s="248"/>
      <x:c r="KEZ5898" s="248"/>
      <x:c r="KFA5898" s="248"/>
      <x:c r="KFB5898" s="248"/>
      <x:c r="KFC5898" s="248"/>
      <x:c r="KFD5898" s="248"/>
      <x:c r="KFE5898" s="248"/>
      <x:c r="KFF5898" s="248"/>
      <x:c r="KFG5898" s="248"/>
      <x:c r="KFH5898" s="248"/>
      <x:c r="KFI5898" s="248"/>
      <x:c r="KFJ5898" s="248"/>
      <x:c r="KFK5898" s="248"/>
      <x:c r="KFL5898" s="248"/>
      <x:c r="KFM5898" s="248"/>
      <x:c r="KFN5898" s="248"/>
      <x:c r="KFO5898" s="248"/>
      <x:c r="KFP5898" s="248"/>
      <x:c r="KFQ5898" s="248"/>
      <x:c r="KFR5898" s="248"/>
      <x:c r="KFS5898" s="248"/>
      <x:c r="KFT5898" s="248"/>
      <x:c r="KFU5898" s="248"/>
      <x:c r="KFV5898" s="248"/>
      <x:c r="KFW5898" s="248"/>
      <x:c r="KFX5898" s="248"/>
      <x:c r="KFY5898" s="248"/>
      <x:c r="KFZ5898" s="248"/>
      <x:c r="KGA5898" s="248"/>
      <x:c r="KGB5898" s="248"/>
      <x:c r="KGC5898" s="248"/>
      <x:c r="KGD5898" s="248"/>
      <x:c r="KGE5898" s="248"/>
      <x:c r="KGF5898" s="248"/>
      <x:c r="KGG5898" s="248"/>
      <x:c r="KGH5898" s="248"/>
      <x:c r="KGI5898" s="248"/>
      <x:c r="KGJ5898" s="248"/>
      <x:c r="KGK5898" s="248"/>
      <x:c r="KGL5898" s="248"/>
      <x:c r="KGM5898" s="248"/>
      <x:c r="KGN5898" s="248"/>
      <x:c r="KGO5898" s="248"/>
      <x:c r="KGP5898" s="248"/>
      <x:c r="KGQ5898" s="248"/>
      <x:c r="KGR5898" s="248"/>
      <x:c r="KGS5898" s="248"/>
      <x:c r="KGT5898" s="248"/>
      <x:c r="KGU5898" s="248"/>
      <x:c r="KGV5898" s="248"/>
      <x:c r="KGW5898" s="248"/>
      <x:c r="KGX5898" s="248"/>
      <x:c r="KGY5898" s="248"/>
      <x:c r="KGZ5898" s="248"/>
      <x:c r="KHA5898" s="248"/>
      <x:c r="KHB5898" s="248"/>
      <x:c r="KHC5898" s="248"/>
      <x:c r="KHD5898" s="248"/>
      <x:c r="KHE5898" s="248"/>
      <x:c r="KHF5898" s="248"/>
      <x:c r="KHG5898" s="248"/>
      <x:c r="KHH5898" s="248"/>
      <x:c r="KHI5898" s="248"/>
      <x:c r="KHJ5898" s="248"/>
      <x:c r="KHK5898" s="248"/>
      <x:c r="KHL5898" s="248"/>
      <x:c r="KHM5898" s="248"/>
      <x:c r="KHN5898" s="248"/>
      <x:c r="KHO5898" s="248"/>
      <x:c r="KHP5898" s="248"/>
      <x:c r="KHQ5898" s="248"/>
      <x:c r="KHR5898" s="248"/>
      <x:c r="KHS5898" s="248"/>
      <x:c r="KHT5898" s="248"/>
      <x:c r="KHU5898" s="248"/>
      <x:c r="KHV5898" s="248"/>
      <x:c r="KHW5898" s="248"/>
      <x:c r="KHX5898" s="248"/>
      <x:c r="KHY5898" s="248"/>
      <x:c r="KHZ5898" s="248"/>
      <x:c r="KIA5898" s="248"/>
      <x:c r="KIB5898" s="248"/>
      <x:c r="KIC5898" s="248"/>
      <x:c r="KID5898" s="248"/>
      <x:c r="KIE5898" s="248"/>
      <x:c r="KIF5898" s="248"/>
      <x:c r="KIG5898" s="248"/>
      <x:c r="KIH5898" s="248"/>
      <x:c r="KII5898" s="248"/>
      <x:c r="KIJ5898" s="248"/>
      <x:c r="KIK5898" s="248"/>
      <x:c r="KIL5898" s="248"/>
      <x:c r="KIM5898" s="248"/>
      <x:c r="KIN5898" s="248"/>
      <x:c r="KIO5898" s="248"/>
      <x:c r="KIP5898" s="248"/>
      <x:c r="KIQ5898" s="248"/>
      <x:c r="KIR5898" s="248"/>
      <x:c r="KIS5898" s="248"/>
      <x:c r="KIT5898" s="248"/>
      <x:c r="KIU5898" s="248"/>
      <x:c r="KIV5898" s="248"/>
      <x:c r="KIW5898" s="248"/>
      <x:c r="KIX5898" s="248"/>
      <x:c r="KIY5898" s="248"/>
      <x:c r="KIZ5898" s="248"/>
      <x:c r="KJA5898" s="248"/>
      <x:c r="KJB5898" s="248"/>
      <x:c r="KJC5898" s="248"/>
      <x:c r="KJD5898" s="248"/>
      <x:c r="KJE5898" s="248"/>
      <x:c r="KJF5898" s="248"/>
      <x:c r="KJG5898" s="248"/>
      <x:c r="KJH5898" s="248"/>
      <x:c r="KJI5898" s="248"/>
      <x:c r="KJJ5898" s="248"/>
      <x:c r="KJK5898" s="248"/>
      <x:c r="KJL5898" s="248"/>
      <x:c r="KJM5898" s="248"/>
      <x:c r="KJN5898" s="248"/>
      <x:c r="KJO5898" s="248"/>
      <x:c r="KJP5898" s="248"/>
      <x:c r="KJQ5898" s="248"/>
      <x:c r="KJR5898" s="248"/>
      <x:c r="KJS5898" s="248"/>
      <x:c r="KJT5898" s="248"/>
      <x:c r="KJU5898" s="248"/>
      <x:c r="KJV5898" s="248"/>
      <x:c r="KJW5898" s="248"/>
      <x:c r="KJX5898" s="248"/>
      <x:c r="KJY5898" s="248"/>
      <x:c r="KJZ5898" s="248"/>
      <x:c r="KKA5898" s="248"/>
      <x:c r="KKB5898" s="248"/>
      <x:c r="KKC5898" s="248"/>
      <x:c r="KKD5898" s="248"/>
      <x:c r="KKE5898" s="248"/>
      <x:c r="KKF5898" s="248"/>
      <x:c r="KKG5898" s="248"/>
      <x:c r="KKH5898" s="248"/>
      <x:c r="KKI5898" s="248"/>
      <x:c r="KKJ5898" s="248"/>
      <x:c r="KKK5898" s="248"/>
      <x:c r="KKL5898" s="248"/>
      <x:c r="KKM5898" s="248"/>
      <x:c r="KKN5898" s="248"/>
      <x:c r="KKO5898" s="248"/>
      <x:c r="KKP5898" s="248"/>
      <x:c r="KKQ5898" s="248"/>
      <x:c r="KKR5898" s="248"/>
      <x:c r="KKS5898" s="248"/>
      <x:c r="KKT5898" s="248"/>
      <x:c r="KKU5898" s="248"/>
      <x:c r="KKV5898" s="248"/>
      <x:c r="KKW5898" s="248"/>
      <x:c r="KKX5898" s="248"/>
      <x:c r="KKY5898" s="248"/>
      <x:c r="KKZ5898" s="248"/>
      <x:c r="KLA5898" s="248"/>
      <x:c r="KLB5898" s="248"/>
      <x:c r="KLC5898" s="248"/>
      <x:c r="KLD5898" s="248"/>
      <x:c r="KLE5898" s="248"/>
      <x:c r="KLF5898" s="248"/>
      <x:c r="KLG5898" s="248"/>
      <x:c r="KLH5898" s="248"/>
      <x:c r="KLI5898" s="248"/>
      <x:c r="KLJ5898" s="248"/>
      <x:c r="KLK5898" s="248"/>
      <x:c r="KLL5898" s="248"/>
      <x:c r="KLM5898" s="248"/>
      <x:c r="KLN5898" s="248"/>
      <x:c r="KLO5898" s="248"/>
      <x:c r="KLP5898" s="248"/>
      <x:c r="KLQ5898" s="248"/>
      <x:c r="KLR5898" s="248"/>
      <x:c r="KLS5898" s="248"/>
      <x:c r="KLT5898" s="248"/>
      <x:c r="KLU5898" s="248"/>
      <x:c r="KLV5898" s="248"/>
      <x:c r="KLW5898" s="248"/>
      <x:c r="KLX5898" s="248"/>
      <x:c r="KLY5898" s="248"/>
      <x:c r="KLZ5898" s="248"/>
      <x:c r="KMA5898" s="248"/>
      <x:c r="KMB5898" s="248"/>
      <x:c r="KMC5898" s="248"/>
      <x:c r="KMD5898" s="248"/>
      <x:c r="KME5898" s="248"/>
      <x:c r="KMF5898" s="248"/>
      <x:c r="KMG5898" s="248"/>
      <x:c r="KMH5898" s="248"/>
      <x:c r="KMI5898" s="248"/>
      <x:c r="KMJ5898" s="248"/>
      <x:c r="KMK5898" s="248"/>
      <x:c r="KML5898" s="248"/>
      <x:c r="KMM5898" s="248"/>
      <x:c r="KMN5898" s="248"/>
      <x:c r="KMO5898" s="248"/>
      <x:c r="KMP5898" s="248"/>
      <x:c r="KMQ5898" s="248"/>
      <x:c r="KMR5898" s="248"/>
      <x:c r="KMS5898" s="248"/>
      <x:c r="KMT5898" s="248"/>
      <x:c r="KMU5898" s="248"/>
      <x:c r="KMV5898" s="248"/>
      <x:c r="KMW5898" s="248"/>
      <x:c r="KMX5898" s="248"/>
      <x:c r="KMY5898" s="248"/>
      <x:c r="KMZ5898" s="248"/>
      <x:c r="KNA5898" s="248"/>
      <x:c r="KNB5898" s="248"/>
      <x:c r="KNC5898" s="248"/>
      <x:c r="KND5898" s="248"/>
      <x:c r="KNE5898" s="248"/>
      <x:c r="KNF5898" s="248"/>
      <x:c r="KNG5898" s="248"/>
      <x:c r="KNH5898" s="248"/>
      <x:c r="KNI5898" s="248"/>
      <x:c r="KNJ5898" s="248"/>
      <x:c r="KNK5898" s="248"/>
      <x:c r="KNL5898" s="248"/>
      <x:c r="KNM5898" s="248"/>
      <x:c r="KNN5898" s="248"/>
      <x:c r="KNO5898" s="248"/>
      <x:c r="KNP5898" s="248"/>
      <x:c r="KNQ5898" s="248"/>
      <x:c r="KNR5898" s="248"/>
      <x:c r="KNS5898" s="248"/>
      <x:c r="KNT5898" s="248"/>
      <x:c r="KNU5898" s="248"/>
      <x:c r="KNV5898" s="248"/>
      <x:c r="KNW5898" s="248"/>
      <x:c r="KNX5898" s="248"/>
      <x:c r="KNY5898" s="248"/>
      <x:c r="KNZ5898" s="248"/>
      <x:c r="KOA5898" s="248"/>
      <x:c r="KOB5898" s="248"/>
      <x:c r="KOC5898" s="248"/>
      <x:c r="KOD5898" s="248"/>
      <x:c r="KOE5898" s="248"/>
      <x:c r="KOF5898" s="248"/>
      <x:c r="KOG5898" s="248"/>
      <x:c r="KOH5898" s="248"/>
      <x:c r="KOI5898" s="248"/>
      <x:c r="KOJ5898" s="248"/>
      <x:c r="KOK5898" s="248"/>
      <x:c r="KOL5898" s="248"/>
      <x:c r="KOM5898" s="248"/>
      <x:c r="KON5898" s="248"/>
      <x:c r="KOO5898" s="248"/>
      <x:c r="KOP5898" s="248"/>
      <x:c r="KOQ5898" s="248"/>
      <x:c r="KOR5898" s="248"/>
      <x:c r="KOS5898" s="248"/>
      <x:c r="KOT5898" s="248"/>
      <x:c r="KOU5898" s="248"/>
      <x:c r="KOV5898" s="248"/>
      <x:c r="KOW5898" s="248"/>
      <x:c r="KOX5898" s="248"/>
      <x:c r="KOY5898" s="248"/>
      <x:c r="KOZ5898" s="248"/>
      <x:c r="KPA5898" s="248"/>
      <x:c r="KPB5898" s="248"/>
      <x:c r="KPC5898" s="248"/>
      <x:c r="KPD5898" s="248"/>
      <x:c r="KPE5898" s="248"/>
      <x:c r="KPF5898" s="248"/>
      <x:c r="KPG5898" s="248"/>
      <x:c r="KPH5898" s="248"/>
      <x:c r="KPI5898" s="248"/>
      <x:c r="KPJ5898" s="248"/>
      <x:c r="KPK5898" s="248"/>
      <x:c r="KPL5898" s="248"/>
      <x:c r="KPM5898" s="248"/>
      <x:c r="KPN5898" s="248"/>
      <x:c r="KPO5898" s="248"/>
      <x:c r="KPP5898" s="248"/>
      <x:c r="KPQ5898" s="248"/>
      <x:c r="KPR5898" s="248"/>
      <x:c r="KPS5898" s="248"/>
      <x:c r="KPT5898" s="248"/>
      <x:c r="KPU5898" s="248"/>
      <x:c r="KPV5898" s="248"/>
      <x:c r="KPW5898" s="248"/>
      <x:c r="KPX5898" s="248"/>
      <x:c r="KPY5898" s="248"/>
      <x:c r="KPZ5898" s="248"/>
      <x:c r="KQA5898" s="248"/>
      <x:c r="KQB5898" s="248"/>
      <x:c r="KQC5898" s="248"/>
      <x:c r="KQD5898" s="248"/>
      <x:c r="KQE5898" s="248"/>
      <x:c r="KQF5898" s="248"/>
      <x:c r="KQG5898" s="248"/>
      <x:c r="KQH5898" s="248"/>
      <x:c r="KQI5898" s="248"/>
      <x:c r="KQJ5898" s="248"/>
      <x:c r="KQK5898" s="248"/>
      <x:c r="KQL5898" s="248"/>
      <x:c r="KQM5898" s="248"/>
      <x:c r="KQN5898" s="248"/>
      <x:c r="KQO5898" s="248"/>
      <x:c r="KQP5898" s="248"/>
      <x:c r="KQQ5898" s="248"/>
      <x:c r="KQR5898" s="248"/>
      <x:c r="KQS5898" s="248"/>
      <x:c r="KQT5898" s="248"/>
      <x:c r="KQU5898" s="248"/>
      <x:c r="KQV5898" s="248"/>
      <x:c r="KQW5898" s="248"/>
      <x:c r="KQX5898" s="248"/>
      <x:c r="KQY5898" s="248"/>
      <x:c r="KQZ5898" s="248"/>
      <x:c r="KRA5898" s="248"/>
      <x:c r="KRB5898" s="248"/>
      <x:c r="KRC5898" s="248"/>
      <x:c r="KRD5898" s="248"/>
      <x:c r="KRE5898" s="248"/>
      <x:c r="KRF5898" s="248"/>
      <x:c r="KRG5898" s="248"/>
      <x:c r="KRH5898" s="248"/>
      <x:c r="KRI5898" s="248"/>
      <x:c r="KRJ5898" s="248"/>
      <x:c r="KRK5898" s="248"/>
      <x:c r="KRL5898" s="248"/>
      <x:c r="KRM5898" s="248"/>
      <x:c r="KRN5898" s="248"/>
      <x:c r="KRO5898" s="248"/>
      <x:c r="KRP5898" s="248"/>
      <x:c r="KRQ5898" s="248"/>
      <x:c r="KRR5898" s="248"/>
      <x:c r="KRS5898" s="248"/>
      <x:c r="KRT5898" s="248"/>
      <x:c r="KRU5898" s="248"/>
      <x:c r="KRV5898" s="248"/>
      <x:c r="KRW5898" s="248"/>
      <x:c r="KRX5898" s="248"/>
      <x:c r="KRY5898" s="248"/>
      <x:c r="KRZ5898" s="248"/>
      <x:c r="KSA5898" s="248"/>
      <x:c r="KSB5898" s="248"/>
      <x:c r="KSC5898" s="248"/>
      <x:c r="KSD5898" s="248"/>
      <x:c r="KSE5898" s="248"/>
      <x:c r="KSF5898" s="248"/>
      <x:c r="KSG5898" s="248"/>
      <x:c r="KSH5898" s="248"/>
      <x:c r="KSI5898" s="248"/>
      <x:c r="KSJ5898" s="248"/>
      <x:c r="KSK5898" s="248"/>
      <x:c r="KSL5898" s="248"/>
      <x:c r="KSM5898" s="248"/>
      <x:c r="KSN5898" s="248"/>
      <x:c r="KSO5898" s="248"/>
      <x:c r="KSP5898" s="248"/>
      <x:c r="KSQ5898" s="248"/>
      <x:c r="KSR5898" s="248"/>
      <x:c r="KSS5898" s="248"/>
      <x:c r="KST5898" s="248"/>
      <x:c r="KSU5898" s="248"/>
      <x:c r="KSV5898" s="248"/>
      <x:c r="KSW5898" s="248"/>
      <x:c r="KSX5898" s="248"/>
      <x:c r="KSY5898" s="248"/>
      <x:c r="KSZ5898" s="248"/>
      <x:c r="KTA5898" s="248"/>
      <x:c r="KTB5898" s="248"/>
      <x:c r="KTC5898" s="248"/>
      <x:c r="KTD5898" s="248"/>
      <x:c r="KTE5898" s="248"/>
      <x:c r="KTF5898" s="248"/>
      <x:c r="KTG5898" s="248"/>
      <x:c r="KTH5898" s="248"/>
      <x:c r="KTI5898" s="248"/>
      <x:c r="KTJ5898" s="248"/>
      <x:c r="KTK5898" s="248"/>
      <x:c r="KTL5898" s="248"/>
      <x:c r="KTM5898" s="248"/>
      <x:c r="KTN5898" s="248"/>
      <x:c r="KTO5898" s="248"/>
      <x:c r="KTP5898" s="248"/>
      <x:c r="KTQ5898" s="248"/>
      <x:c r="KTR5898" s="248"/>
      <x:c r="KTS5898" s="248"/>
      <x:c r="KTT5898" s="248"/>
      <x:c r="KTU5898" s="248"/>
      <x:c r="KTV5898" s="248"/>
      <x:c r="KTW5898" s="248"/>
      <x:c r="KTX5898" s="248"/>
      <x:c r="KTY5898" s="248"/>
      <x:c r="KTZ5898" s="248"/>
      <x:c r="KUA5898" s="248"/>
      <x:c r="KUB5898" s="248"/>
      <x:c r="KUC5898" s="248"/>
      <x:c r="KUD5898" s="248"/>
      <x:c r="KUE5898" s="248"/>
      <x:c r="KUF5898" s="248"/>
      <x:c r="KUG5898" s="248"/>
      <x:c r="KUH5898" s="248"/>
      <x:c r="KUI5898" s="248"/>
      <x:c r="KUJ5898" s="248"/>
      <x:c r="KUK5898" s="248"/>
      <x:c r="KUL5898" s="248"/>
      <x:c r="KUM5898" s="248"/>
      <x:c r="KUN5898" s="248"/>
      <x:c r="KUO5898" s="248"/>
      <x:c r="KUP5898" s="248"/>
      <x:c r="KUQ5898" s="248"/>
      <x:c r="KUR5898" s="248"/>
      <x:c r="KUS5898" s="248"/>
      <x:c r="KUT5898" s="248"/>
      <x:c r="KUU5898" s="248"/>
      <x:c r="KUV5898" s="248"/>
      <x:c r="KUW5898" s="248"/>
      <x:c r="KUX5898" s="248"/>
      <x:c r="KUY5898" s="248"/>
      <x:c r="KUZ5898" s="248"/>
      <x:c r="KVA5898" s="248"/>
      <x:c r="KVB5898" s="248"/>
      <x:c r="KVC5898" s="248"/>
      <x:c r="KVD5898" s="248"/>
      <x:c r="KVE5898" s="248"/>
      <x:c r="KVF5898" s="248"/>
      <x:c r="KVG5898" s="248"/>
      <x:c r="KVH5898" s="248"/>
      <x:c r="KVI5898" s="248"/>
      <x:c r="KVJ5898" s="248"/>
      <x:c r="KVK5898" s="248"/>
      <x:c r="KVL5898" s="248"/>
      <x:c r="KVM5898" s="248"/>
      <x:c r="KVN5898" s="248"/>
      <x:c r="KVO5898" s="248"/>
      <x:c r="KVP5898" s="248"/>
      <x:c r="KVQ5898" s="248"/>
      <x:c r="KVR5898" s="248"/>
      <x:c r="KVS5898" s="248"/>
      <x:c r="KVT5898" s="248"/>
      <x:c r="KVU5898" s="248"/>
      <x:c r="KVV5898" s="248"/>
      <x:c r="KVW5898" s="248"/>
      <x:c r="KVX5898" s="248"/>
      <x:c r="KVY5898" s="248"/>
      <x:c r="KVZ5898" s="248"/>
      <x:c r="KWA5898" s="248"/>
      <x:c r="KWB5898" s="248"/>
      <x:c r="KWC5898" s="248"/>
      <x:c r="KWD5898" s="248"/>
      <x:c r="KWE5898" s="248"/>
      <x:c r="KWF5898" s="248"/>
      <x:c r="KWG5898" s="248"/>
      <x:c r="KWH5898" s="248"/>
      <x:c r="KWI5898" s="248"/>
      <x:c r="KWJ5898" s="248"/>
      <x:c r="KWK5898" s="248"/>
      <x:c r="KWL5898" s="248"/>
      <x:c r="KWM5898" s="248"/>
      <x:c r="KWN5898" s="248"/>
      <x:c r="KWO5898" s="248"/>
      <x:c r="KWP5898" s="248"/>
      <x:c r="KWQ5898" s="248"/>
      <x:c r="KWR5898" s="248"/>
      <x:c r="KWS5898" s="248"/>
      <x:c r="KWT5898" s="248"/>
      <x:c r="KWU5898" s="248"/>
      <x:c r="KWV5898" s="248"/>
      <x:c r="KWW5898" s="248"/>
      <x:c r="KWX5898" s="248"/>
      <x:c r="KWY5898" s="248"/>
      <x:c r="KWZ5898" s="248"/>
      <x:c r="KXA5898" s="248"/>
      <x:c r="KXB5898" s="248"/>
      <x:c r="KXC5898" s="248"/>
      <x:c r="KXD5898" s="248"/>
      <x:c r="KXE5898" s="248"/>
      <x:c r="KXF5898" s="248"/>
      <x:c r="KXG5898" s="248"/>
      <x:c r="KXH5898" s="248"/>
      <x:c r="KXI5898" s="248"/>
      <x:c r="KXJ5898" s="248"/>
      <x:c r="KXK5898" s="248"/>
      <x:c r="KXL5898" s="248"/>
      <x:c r="KXM5898" s="248"/>
      <x:c r="KXN5898" s="248"/>
      <x:c r="KXO5898" s="248"/>
      <x:c r="KXP5898" s="248"/>
      <x:c r="KXQ5898" s="248"/>
      <x:c r="KXR5898" s="248"/>
      <x:c r="KXS5898" s="248"/>
      <x:c r="KXT5898" s="248"/>
      <x:c r="KXU5898" s="248"/>
      <x:c r="KXV5898" s="248"/>
      <x:c r="KXW5898" s="248"/>
      <x:c r="KXX5898" s="248"/>
      <x:c r="KXY5898" s="248"/>
      <x:c r="KXZ5898" s="248"/>
      <x:c r="KYA5898" s="248"/>
      <x:c r="KYB5898" s="248"/>
      <x:c r="KYC5898" s="248"/>
      <x:c r="KYD5898" s="248"/>
      <x:c r="KYE5898" s="248"/>
      <x:c r="KYF5898" s="248"/>
      <x:c r="KYG5898" s="248"/>
      <x:c r="KYH5898" s="248"/>
      <x:c r="KYI5898" s="248"/>
      <x:c r="KYJ5898" s="248"/>
      <x:c r="KYK5898" s="248"/>
      <x:c r="KYL5898" s="248"/>
      <x:c r="KYM5898" s="248"/>
      <x:c r="KYN5898" s="248"/>
      <x:c r="KYO5898" s="248"/>
      <x:c r="KYP5898" s="248"/>
      <x:c r="KYQ5898" s="248"/>
      <x:c r="KYR5898" s="248"/>
      <x:c r="KYS5898" s="248"/>
      <x:c r="KYT5898" s="248"/>
      <x:c r="KYU5898" s="248"/>
      <x:c r="KYV5898" s="248"/>
      <x:c r="KYW5898" s="248"/>
      <x:c r="KYX5898" s="248"/>
      <x:c r="KYY5898" s="248"/>
      <x:c r="KYZ5898" s="248"/>
      <x:c r="KZA5898" s="248"/>
      <x:c r="KZB5898" s="248"/>
      <x:c r="KZC5898" s="248"/>
      <x:c r="KZD5898" s="248"/>
      <x:c r="KZE5898" s="248"/>
      <x:c r="KZF5898" s="248"/>
      <x:c r="KZG5898" s="248"/>
      <x:c r="KZH5898" s="248"/>
      <x:c r="KZI5898" s="248"/>
      <x:c r="KZJ5898" s="248"/>
      <x:c r="KZK5898" s="248"/>
      <x:c r="KZL5898" s="248"/>
      <x:c r="KZM5898" s="248"/>
      <x:c r="KZN5898" s="248"/>
      <x:c r="KZO5898" s="248"/>
      <x:c r="KZP5898" s="248"/>
      <x:c r="KZQ5898" s="248"/>
      <x:c r="KZR5898" s="248"/>
      <x:c r="KZS5898" s="248"/>
      <x:c r="KZT5898" s="248"/>
      <x:c r="KZU5898" s="248"/>
      <x:c r="KZV5898" s="248"/>
      <x:c r="KZW5898" s="248"/>
      <x:c r="KZX5898" s="248"/>
      <x:c r="KZY5898" s="248"/>
      <x:c r="KZZ5898" s="248"/>
      <x:c r="LAA5898" s="248"/>
      <x:c r="LAB5898" s="248"/>
      <x:c r="LAC5898" s="248"/>
      <x:c r="LAD5898" s="248"/>
      <x:c r="LAE5898" s="248"/>
      <x:c r="LAF5898" s="248"/>
      <x:c r="LAG5898" s="248"/>
      <x:c r="LAH5898" s="248"/>
      <x:c r="LAI5898" s="248"/>
      <x:c r="LAJ5898" s="248"/>
      <x:c r="LAK5898" s="248"/>
      <x:c r="LAL5898" s="248"/>
      <x:c r="LAM5898" s="248"/>
      <x:c r="LAN5898" s="248"/>
      <x:c r="LAO5898" s="248"/>
      <x:c r="LAP5898" s="248"/>
      <x:c r="LAQ5898" s="248"/>
      <x:c r="LAR5898" s="248"/>
      <x:c r="LAS5898" s="248"/>
      <x:c r="LAT5898" s="248"/>
      <x:c r="LAU5898" s="248"/>
      <x:c r="LAV5898" s="248"/>
      <x:c r="LAW5898" s="248"/>
      <x:c r="LAX5898" s="248"/>
      <x:c r="LAY5898" s="248"/>
      <x:c r="LAZ5898" s="248"/>
      <x:c r="LBA5898" s="248"/>
      <x:c r="LBB5898" s="248"/>
      <x:c r="LBC5898" s="248"/>
      <x:c r="LBD5898" s="248"/>
      <x:c r="LBE5898" s="248"/>
      <x:c r="LBF5898" s="248"/>
      <x:c r="LBG5898" s="248"/>
      <x:c r="LBH5898" s="248"/>
      <x:c r="LBI5898" s="248"/>
      <x:c r="LBJ5898" s="248"/>
      <x:c r="LBK5898" s="248"/>
      <x:c r="LBL5898" s="248"/>
      <x:c r="LBM5898" s="248"/>
      <x:c r="LBN5898" s="248"/>
      <x:c r="LBO5898" s="248"/>
      <x:c r="LBP5898" s="248"/>
      <x:c r="LBQ5898" s="248"/>
      <x:c r="LBR5898" s="248"/>
      <x:c r="LBS5898" s="248"/>
      <x:c r="LBT5898" s="248"/>
      <x:c r="LBU5898" s="248"/>
      <x:c r="LBV5898" s="248"/>
      <x:c r="LBW5898" s="248"/>
      <x:c r="LBX5898" s="248"/>
      <x:c r="LBY5898" s="248"/>
      <x:c r="LBZ5898" s="248"/>
      <x:c r="LCA5898" s="248"/>
      <x:c r="LCB5898" s="248"/>
      <x:c r="LCC5898" s="248"/>
      <x:c r="LCD5898" s="248"/>
      <x:c r="LCE5898" s="248"/>
      <x:c r="LCF5898" s="248"/>
      <x:c r="LCG5898" s="248"/>
      <x:c r="LCH5898" s="248"/>
      <x:c r="LCI5898" s="248"/>
      <x:c r="LCJ5898" s="248"/>
      <x:c r="LCK5898" s="248"/>
      <x:c r="LCL5898" s="248"/>
      <x:c r="LCM5898" s="248"/>
      <x:c r="LCN5898" s="248"/>
      <x:c r="LCO5898" s="248"/>
      <x:c r="LCP5898" s="248"/>
      <x:c r="LCQ5898" s="248"/>
      <x:c r="LCR5898" s="248"/>
      <x:c r="LCS5898" s="248"/>
      <x:c r="LCT5898" s="248"/>
      <x:c r="LCU5898" s="248"/>
      <x:c r="LCV5898" s="248"/>
      <x:c r="LCW5898" s="248"/>
      <x:c r="LCX5898" s="248"/>
      <x:c r="LCY5898" s="248"/>
      <x:c r="LCZ5898" s="248"/>
      <x:c r="LDA5898" s="248"/>
      <x:c r="LDB5898" s="248"/>
      <x:c r="LDC5898" s="248"/>
      <x:c r="LDD5898" s="248"/>
      <x:c r="LDE5898" s="248"/>
      <x:c r="LDF5898" s="248"/>
      <x:c r="LDG5898" s="248"/>
      <x:c r="LDH5898" s="248"/>
      <x:c r="LDI5898" s="248"/>
      <x:c r="LDJ5898" s="248"/>
      <x:c r="LDK5898" s="248"/>
      <x:c r="LDL5898" s="248"/>
      <x:c r="LDM5898" s="248"/>
      <x:c r="LDN5898" s="248"/>
      <x:c r="LDO5898" s="248"/>
      <x:c r="LDP5898" s="248"/>
      <x:c r="LDQ5898" s="248"/>
      <x:c r="LDR5898" s="248"/>
      <x:c r="LDS5898" s="248"/>
      <x:c r="LDT5898" s="248"/>
      <x:c r="LDU5898" s="248"/>
      <x:c r="LDV5898" s="248"/>
      <x:c r="LDW5898" s="248"/>
      <x:c r="LDX5898" s="248"/>
      <x:c r="LDY5898" s="248"/>
      <x:c r="LDZ5898" s="248"/>
      <x:c r="LEA5898" s="248"/>
      <x:c r="LEB5898" s="248"/>
      <x:c r="LEC5898" s="248"/>
      <x:c r="LED5898" s="248"/>
      <x:c r="LEE5898" s="248"/>
      <x:c r="LEF5898" s="248"/>
      <x:c r="LEG5898" s="248"/>
      <x:c r="LEH5898" s="248"/>
      <x:c r="LEI5898" s="248"/>
      <x:c r="LEJ5898" s="248"/>
      <x:c r="LEK5898" s="248"/>
      <x:c r="LEL5898" s="248"/>
      <x:c r="LEM5898" s="248"/>
      <x:c r="LEN5898" s="248"/>
      <x:c r="LEO5898" s="248"/>
      <x:c r="LEP5898" s="248"/>
      <x:c r="LEQ5898" s="248"/>
      <x:c r="LER5898" s="248"/>
      <x:c r="LES5898" s="248"/>
      <x:c r="LET5898" s="248"/>
      <x:c r="LEU5898" s="248"/>
      <x:c r="LEV5898" s="248"/>
      <x:c r="LEW5898" s="248"/>
      <x:c r="LEX5898" s="248"/>
      <x:c r="LEY5898" s="248"/>
      <x:c r="LEZ5898" s="248"/>
      <x:c r="LFA5898" s="248"/>
      <x:c r="LFB5898" s="248"/>
      <x:c r="LFC5898" s="248"/>
      <x:c r="LFD5898" s="248"/>
      <x:c r="LFE5898" s="248"/>
      <x:c r="LFF5898" s="248"/>
      <x:c r="LFG5898" s="248"/>
      <x:c r="LFH5898" s="248"/>
      <x:c r="LFI5898" s="248"/>
      <x:c r="LFJ5898" s="248"/>
      <x:c r="LFK5898" s="248"/>
      <x:c r="LFL5898" s="248"/>
      <x:c r="LFM5898" s="248"/>
      <x:c r="LFN5898" s="248"/>
      <x:c r="LFO5898" s="248"/>
      <x:c r="LFP5898" s="248"/>
      <x:c r="LFQ5898" s="248"/>
      <x:c r="LFR5898" s="248"/>
      <x:c r="LFS5898" s="248"/>
      <x:c r="LFT5898" s="248"/>
      <x:c r="LFU5898" s="248"/>
      <x:c r="LFV5898" s="248"/>
      <x:c r="LFW5898" s="248"/>
      <x:c r="LFX5898" s="248"/>
      <x:c r="LFY5898" s="248"/>
      <x:c r="LFZ5898" s="248"/>
      <x:c r="LGA5898" s="248"/>
      <x:c r="LGB5898" s="248"/>
      <x:c r="LGC5898" s="248"/>
      <x:c r="LGD5898" s="248"/>
      <x:c r="LGE5898" s="248"/>
      <x:c r="LGF5898" s="248"/>
      <x:c r="LGG5898" s="248"/>
      <x:c r="LGH5898" s="248"/>
      <x:c r="LGI5898" s="248"/>
      <x:c r="LGJ5898" s="248"/>
      <x:c r="LGK5898" s="248"/>
      <x:c r="LGL5898" s="248"/>
      <x:c r="LGM5898" s="248"/>
      <x:c r="LGN5898" s="248"/>
      <x:c r="LGO5898" s="248"/>
      <x:c r="LGP5898" s="248"/>
      <x:c r="LGQ5898" s="248"/>
      <x:c r="LGR5898" s="248"/>
      <x:c r="LGS5898" s="248"/>
      <x:c r="LGT5898" s="248"/>
      <x:c r="LGU5898" s="248"/>
      <x:c r="LGV5898" s="248"/>
      <x:c r="LGW5898" s="248"/>
      <x:c r="LGX5898" s="248"/>
      <x:c r="LGY5898" s="248"/>
      <x:c r="LGZ5898" s="248"/>
      <x:c r="LHA5898" s="248"/>
      <x:c r="LHB5898" s="248"/>
      <x:c r="LHC5898" s="248"/>
      <x:c r="LHD5898" s="248"/>
      <x:c r="LHE5898" s="248"/>
      <x:c r="LHF5898" s="248"/>
      <x:c r="LHG5898" s="248"/>
      <x:c r="LHH5898" s="248"/>
      <x:c r="LHI5898" s="248"/>
      <x:c r="LHJ5898" s="248"/>
      <x:c r="LHK5898" s="248"/>
      <x:c r="LHL5898" s="248"/>
      <x:c r="LHM5898" s="248"/>
      <x:c r="LHN5898" s="248"/>
      <x:c r="LHO5898" s="248"/>
      <x:c r="LHP5898" s="248"/>
      <x:c r="LHQ5898" s="248"/>
      <x:c r="LHR5898" s="248"/>
      <x:c r="LHS5898" s="248"/>
      <x:c r="LHT5898" s="248"/>
      <x:c r="LHU5898" s="248"/>
      <x:c r="LHV5898" s="248"/>
      <x:c r="LHW5898" s="248"/>
      <x:c r="LHX5898" s="248"/>
      <x:c r="LHY5898" s="248"/>
      <x:c r="LHZ5898" s="248"/>
      <x:c r="LIA5898" s="248"/>
      <x:c r="LIB5898" s="248"/>
      <x:c r="LIC5898" s="248"/>
      <x:c r="LID5898" s="248"/>
      <x:c r="LIE5898" s="248"/>
      <x:c r="LIF5898" s="248"/>
      <x:c r="LIG5898" s="248"/>
      <x:c r="LIH5898" s="248"/>
      <x:c r="LII5898" s="248"/>
      <x:c r="LIJ5898" s="248"/>
      <x:c r="LIK5898" s="248"/>
      <x:c r="LIL5898" s="248"/>
      <x:c r="LIM5898" s="248"/>
      <x:c r="LIN5898" s="248"/>
      <x:c r="LIO5898" s="248"/>
      <x:c r="LIP5898" s="248"/>
      <x:c r="LIQ5898" s="248"/>
      <x:c r="LIR5898" s="248"/>
      <x:c r="LIS5898" s="248"/>
      <x:c r="LIT5898" s="248"/>
      <x:c r="LIU5898" s="248"/>
      <x:c r="LIV5898" s="248"/>
      <x:c r="LIW5898" s="248"/>
      <x:c r="LIX5898" s="248"/>
      <x:c r="LIY5898" s="248"/>
      <x:c r="LIZ5898" s="248"/>
      <x:c r="LJA5898" s="248"/>
      <x:c r="LJB5898" s="248"/>
      <x:c r="LJC5898" s="248"/>
      <x:c r="LJD5898" s="248"/>
      <x:c r="LJE5898" s="248"/>
      <x:c r="LJF5898" s="248"/>
      <x:c r="LJG5898" s="248"/>
      <x:c r="LJH5898" s="248"/>
      <x:c r="LJI5898" s="248"/>
      <x:c r="LJJ5898" s="248"/>
      <x:c r="LJK5898" s="248"/>
      <x:c r="LJL5898" s="248"/>
      <x:c r="LJM5898" s="248"/>
      <x:c r="LJN5898" s="248"/>
      <x:c r="LJO5898" s="248"/>
      <x:c r="LJP5898" s="248"/>
      <x:c r="LJQ5898" s="248"/>
      <x:c r="LJR5898" s="248"/>
      <x:c r="LJS5898" s="248"/>
      <x:c r="LJT5898" s="248"/>
      <x:c r="LJU5898" s="248"/>
      <x:c r="LJV5898" s="248"/>
      <x:c r="LJW5898" s="248"/>
      <x:c r="LJX5898" s="248"/>
      <x:c r="LJY5898" s="248"/>
      <x:c r="LJZ5898" s="248"/>
      <x:c r="LKA5898" s="248"/>
      <x:c r="LKB5898" s="248"/>
      <x:c r="LKC5898" s="248"/>
      <x:c r="LKD5898" s="248"/>
      <x:c r="LKE5898" s="248"/>
      <x:c r="LKF5898" s="248"/>
      <x:c r="LKG5898" s="248"/>
      <x:c r="LKH5898" s="248"/>
      <x:c r="LKI5898" s="248"/>
      <x:c r="LKJ5898" s="248"/>
      <x:c r="LKK5898" s="248"/>
      <x:c r="LKL5898" s="248"/>
      <x:c r="LKM5898" s="248"/>
      <x:c r="LKN5898" s="248"/>
      <x:c r="LKO5898" s="248"/>
      <x:c r="LKP5898" s="248"/>
      <x:c r="LKQ5898" s="248"/>
      <x:c r="LKR5898" s="248"/>
      <x:c r="LKS5898" s="248"/>
      <x:c r="LKT5898" s="248"/>
      <x:c r="LKU5898" s="248"/>
      <x:c r="LKV5898" s="248"/>
      <x:c r="LKW5898" s="248"/>
      <x:c r="LKX5898" s="248"/>
      <x:c r="LKY5898" s="248"/>
      <x:c r="LKZ5898" s="248"/>
      <x:c r="LLA5898" s="248"/>
      <x:c r="LLB5898" s="248"/>
      <x:c r="LLC5898" s="248"/>
      <x:c r="LLD5898" s="248"/>
      <x:c r="LLE5898" s="248"/>
      <x:c r="LLF5898" s="248"/>
      <x:c r="LLG5898" s="248"/>
      <x:c r="LLH5898" s="248"/>
      <x:c r="LLI5898" s="248"/>
      <x:c r="LLJ5898" s="248"/>
      <x:c r="LLK5898" s="248"/>
      <x:c r="LLL5898" s="248"/>
      <x:c r="LLM5898" s="248"/>
      <x:c r="LLN5898" s="248"/>
      <x:c r="LLO5898" s="248"/>
      <x:c r="LLP5898" s="248"/>
      <x:c r="LLQ5898" s="248"/>
      <x:c r="LLR5898" s="248"/>
      <x:c r="LLS5898" s="248"/>
      <x:c r="LLT5898" s="248"/>
      <x:c r="LLU5898" s="248"/>
      <x:c r="LLV5898" s="248"/>
      <x:c r="LLW5898" s="248"/>
      <x:c r="LLX5898" s="248"/>
      <x:c r="LLY5898" s="248"/>
      <x:c r="LLZ5898" s="248"/>
      <x:c r="LMA5898" s="248"/>
      <x:c r="LMB5898" s="248"/>
      <x:c r="LMC5898" s="248"/>
      <x:c r="LMD5898" s="248"/>
      <x:c r="LME5898" s="248"/>
      <x:c r="LMF5898" s="248"/>
      <x:c r="LMG5898" s="248"/>
      <x:c r="LMH5898" s="248"/>
      <x:c r="LMI5898" s="248"/>
      <x:c r="LMJ5898" s="248"/>
      <x:c r="LMK5898" s="248"/>
      <x:c r="LML5898" s="248"/>
      <x:c r="LMM5898" s="248"/>
      <x:c r="LMN5898" s="248"/>
      <x:c r="LMO5898" s="248"/>
      <x:c r="LMP5898" s="248"/>
      <x:c r="LMQ5898" s="248"/>
      <x:c r="LMR5898" s="248"/>
      <x:c r="LMS5898" s="248"/>
      <x:c r="LMT5898" s="248"/>
      <x:c r="LMU5898" s="248"/>
      <x:c r="LMV5898" s="248"/>
      <x:c r="LMW5898" s="248"/>
      <x:c r="LMX5898" s="248"/>
      <x:c r="LMY5898" s="248"/>
      <x:c r="LMZ5898" s="248"/>
      <x:c r="LNA5898" s="248"/>
      <x:c r="LNB5898" s="248"/>
      <x:c r="LNC5898" s="248"/>
      <x:c r="LND5898" s="248"/>
      <x:c r="LNE5898" s="248"/>
      <x:c r="LNF5898" s="248"/>
      <x:c r="LNG5898" s="248"/>
      <x:c r="LNH5898" s="248"/>
      <x:c r="LNI5898" s="248"/>
      <x:c r="LNJ5898" s="248"/>
      <x:c r="LNK5898" s="248"/>
      <x:c r="LNL5898" s="248"/>
      <x:c r="LNM5898" s="248"/>
      <x:c r="LNN5898" s="248"/>
      <x:c r="LNO5898" s="248"/>
      <x:c r="LNP5898" s="248"/>
      <x:c r="LNQ5898" s="248"/>
      <x:c r="LNR5898" s="248"/>
      <x:c r="LNS5898" s="248"/>
      <x:c r="LNT5898" s="248"/>
      <x:c r="LNU5898" s="248"/>
      <x:c r="LNV5898" s="248"/>
      <x:c r="LNW5898" s="248"/>
      <x:c r="LNX5898" s="248"/>
      <x:c r="LNY5898" s="248"/>
      <x:c r="LNZ5898" s="248"/>
      <x:c r="LOA5898" s="248"/>
      <x:c r="LOB5898" s="248"/>
      <x:c r="LOC5898" s="248"/>
      <x:c r="LOD5898" s="248"/>
      <x:c r="LOE5898" s="248"/>
      <x:c r="LOF5898" s="248"/>
      <x:c r="LOG5898" s="248"/>
      <x:c r="LOH5898" s="248"/>
      <x:c r="LOI5898" s="248"/>
      <x:c r="LOJ5898" s="248"/>
      <x:c r="LOK5898" s="248"/>
      <x:c r="LOL5898" s="248"/>
      <x:c r="LOM5898" s="248"/>
      <x:c r="LON5898" s="248"/>
      <x:c r="LOO5898" s="248"/>
      <x:c r="LOP5898" s="248"/>
      <x:c r="LOQ5898" s="248"/>
      <x:c r="LOR5898" s="248"/>
      <x:c r="LOS5898" s="248"/>
      <x:c r="LOT5898" s="248"/>
      <x:c r="LOU5898" s="248"/>
      <x:c r="LOV5898" s="248"/>
      <x:c r="LOW5898" s="248"/>
      <x:c r="LOX5898" s="248"/>
      <x:c r="LOY5898" s="248"/>
      <x:c r="LOZ5898" s="248"/>
      <x:c r="LPA5898" s="248"/>
      <x:c r="LPB5898" s="248"/>
      <x:c r="LPC5898" s="248"/>
      <x:c r="LPD5898" s="248"/>
      <x:c r="LPE5898" s="248"/>
      <x:c r="LPF5898" s="248"/>
      <x:c r="LPG5898" s="248"/>
      <x:c r="LPH5898" s="248"/>
      <x:c r="LPI5898" s="248"/>
      <x:c r="LPJ5898" s="248"/>
      <x:c r="LPK5898" s="248"/>
      <x:c r="LPL5898" s="248"/>
      <x:c r="LPM5898" s="248"/>
      <x:c r="LPN5898" s="248"/>
      <x:c r="LPO5898" s="248"/>
      <x:c r="LPP5898" s="248"/>
      <x:c r="LPQ5898" s="248"/>
      <x:c r="LPR5898" s="248"/>
      <x:c r="LPS5898" s="248"/>
      <x:c r="LPT5898" s="248"/>
      <x:c r="LPU5898" s="248"/>
      <x:c r="LPV5898" s="248"/>
      <x:c r="LPW5898" s="248"/>
      <x:c r="LPX5898" s="248"/>
      <x:c r="LPY5898" s="248"/>
      <x:c r="LPZ5898" s="248"/>
      <x:c r="LQA5898" s="248"/>
      <x:c r="LQB5898" s="248"/>
      <x:c r="LQC5898" s="248"/>
      <x:c r="LQD5898" s="248"/>
      <x:c r="LQE5898" s="248"/>
      <x:c r="LQF5898" s="248"/>
      <x:c r="LQG5898" s="248"/>
      <x:c r="LQH5898" s="248"/>
      <x:c r="LQI5898" s="248"/>
      <x:c r="LQJ5898" s="248"/>
      <x:c r="LQK5898" s="248"/>
      <x:c r="LQL5898" s="248"/>
      <x:c r="LQM5898" s="248"/>
      <x:c r="LQN5898" s="248"/>
      <x:c r="LQO5898" s="248"/>
      <x:c r="LQP5898" s="248"/>
      <x:c r="LQQ5898" s="248"/>
      <x:c r="LQR5898" s="248"/>
      <x:c r="LQS5898" s="248"/>
      <x:c r="LQT5898" s="248"/>
      <x:c r="LQU5898" s="248"/>
      <x:c r="LQV5898" s="248"/>
      <x:c r="LQW5898" s="248"/>
      <x:c r="LQX5898" s="248"/>
      <x:c r="LQY5898" s="248"/>
      <x:c r="LQZ5898" s="248"/>
      <x:c r="LRA5898" s="248"/>
      <x:c r="LRB5898" s="248"/>
      <x:c r="LRC5898" s="248"/>
      <x:c r="LRD5898" s="248"/>
      <x:c r="LRE5898" s="248"/>
      <x:c r="LRF5898" s="248"/>
      <x:c r="LRG5898" s="248"/>
      <x:c r="LRH5898" s="248"/>
      <x:c r="LRI5898" s="248"/>
      <x:c r="LRJ5898" s="248"/>
      <x:c r="LRK5898" s="248"/>
      <x:c r="LRL5898" s="248"/>
      <x:c r="LRM5898" s="248"/>
      <x:c r="LRN5898" s="248"/>
      <x:c r="LRO5898" s="248"/>
      <x:c r="LRP5898" s="248"/>
      <x:c r="LRQ5898" s="248"/>
      <x:c r="LRR5898" s="248"/>
      <x:c r="LRS5898" s="248"/>
      <x:c r="LRT5898" s="248"/>
      <x:c r="LRU5898" s="248"/>
      <x:c r="LRV5898" s="248"/>
      <x:c r="LRW5898" s="248"/>
      <x:c r="LRX5898" s="248"/>
      <x:c r="LRY5898" s="248"/>
      <x:c r="LRZ5898" s="248"/>
      <x:c r="LSA5898" s="248"/>
      <x:c r="LSB5898" s="248"/>
      <x:c r="LSC5898" s="248"/>
      <x:c r="LSD5898" s="248"/>
      <x:c r="LSE5898" s="248"/>
      <x:c r="LSF5898" s="248"/>
      <x:c r="LSG5898" s="248"/>
      <x:c r="LSH5898" s="248"/>
      <x:c r="LSI5898" s="248"/>
      <x:c r="LSJ5898" s="248"/>
      <x:c r="LSK5898" s="248"/>
      <x:c r="LSL5898" s="248"/>
      <x:c r="LSM5898" s="248"/>
      <x:c r="LSN5898" s="248"/>
      <x:c r="LSO5898" s="248"/>
      <x:c r="LSP5898" s="248"/>
      <x:c r="LSQ5898" s="248"/>
      <x:c r="LSR5898" s="248"/>
      <x:c r="LSS5898" s="248"/>
      <x:c r="LST5898" s="248"/>
      <x:c r="LSU5898" s="248"/>
      <x:c r="LSV5898" s="248"/>
      <x:c r="LSW5898" s="248"/>
      <x:c r="LSX5898" s="248"/>
      <x:c r="LSY5898" s="248"/>
      <x:c r="LSZ5898" s="248"/>
      <x:c r="LTA5898" s="248"/>
      <x:c r="LTB5898" s="248"/>
      <x:c r="LTC5898" s="248"/>
      <x:c r="LTD5898" s="248"/>
      <x:c r="LTE5898" s="248"/>
      <x:c r="LTF5898" s="248"/>
      <x:c r="LTG5898" s="248"/>
      <x:c r="LTH5898" s="248"/>
      <x:c r="LTI5898" s="248"/>
      <x:c r="LTJ5898" s="248"/>
      <x:c r="LTK5898" s="248"/>
      <x:c r="LTL5898" s="248"/>
      <x:c r="LTM5898" s="248"/>
      <x:c r="LTN5898" s="248"/>
      <x:c r="LTO5898" s="248"/>
      <x:c r="LTP5898" s="248"/>
      <x:c r="LTQ5898" s="248"/>
      <x:c r="LTR5898" s="248"/>
      <x:c r="LTS5898" s="248"/>
      <x:c r="LTT5898" s="248"/>
      <x:c r="LTU5898" s="248"/>
      <x:c r="LTV5898" s="248"/>
      <x:c r="LTW5898" s="248"/>
      <x:c r="LTX5898" s="248"/>
      <x:c r="LTY5898" s="248"/>
      <x:c r="LTZ5898" s="248"/>
      <x:c r="LUA5898" s="248"/>
      <x:c r="LUB5898" s="248"/>
      <x:c r="LUC5898" s="248"/>
      <x:c r="LUD5898" s="248"/>
      <x:c r="LUE5898" s="248"/>
      <x:c r="LUF5898" s="248"/>
      <x:c r="LUG5898" s="248"/>
      <x:c r="LUH5898" s="248"/>
      <x:c r="LUI5898" s="248"/>
      <x:c r="LUJ5898" s="248"/>
      <x:c r="LUK5898" s="248"/>
      <x:c r="LUL5898" s="248"/>
      <x:c r="LUM5898" s="248"/>
      <x:c r="LUN5898" s="248"/>
      <x:c r="LUO5898" s="248"/>
      <x:c r="LUP5898" s="248"/>
      <x:c r="LUQ5898" s="248"/>
      <x:c r="LUR5898" s="248"/>
      <x:c r="LUS5898" s="248"/>
      <x:c r="LUT5898" s="248"/>
      <x:c r="LUU5898" s="248"/>
      <x:c r="LUV5898" s="248"/>
      <x:c r="LUW5898" s="248"/>
      <x:c r="LUX5898" s="248"/>
      <x:c r="LUY5898" s="248"/>
      <x:c r="LUZ5898" s="248"/>
      <x:c r="LVA5898" s="248"/>
      <x:c r="LVB5898" s="248"/>
      <x:c r="LVC5898" s="248"/>
      <x:c r="LVD5898" s="248"/>
      <x:c r="LVE5898" s="248"/>
      <x:c r="LVF5898" s="248"/>
      <x:c r="LVG5898" s="248"/>
      <x:c r="LVH5898" s="248"/>
      <x:c r="LVI5898" s="248"/>
      <x:c r="LVJ5898" s="248"/>
      <x:c r="LVK5898" s="248"/>
      <x:c r="LVL5898" s="248"/>
      <x:c r="LVM5898" s="248"/>
      <x:c r="LVN5898" s="248"/>
      <x:c r="LVO5898" s="248"/>
      <x:c r="LVP5898" s="248"/>
      <x:c r="LVQ5898" s="248"/>
      <x:c r="LVR5898" s="248"/>
      <x:c r="LVS5898" s="248"/>
      <x:c r="LVT5898" s="248"/>
      <x:c r="LVU5898" s="248"/>
      <x:c r="LVV5898" s="248"/>
      <x:c r="LVW5898" s="248"/>
      <x:c r="LVX5898" s="248"/>
      <x:c r="LVY5898" s="248"/>
      <x:c r="LVZ5898" s="248"/>
      <x:c r="LWA5898" s="248"/>
      <x:c r="LWB5898" s="248"/>
      <x:c r="LWC5898" s="248"/>
      <x:c r="LWD5898" s="248"/>
      <x:c r="LWE5898" s="248"/>
      <x:c r="LWF5898" s="248"/>
      <x:c r="LWG5898" s="248"/>
      <x:c r="LWH5898" s="248"/>
      <x:c r="LWI5898" s="248"/>
      <x:c r="LWJ5898" s="248"/>
      <x:c r="LWK5898" s="248"/>
      <x:c r="LWL5898" s="248"/>
      <x:c r="LWM5898" s="248"/>
      <x:c r="LWN5898" s="248"/>
      <x:c r="LWO5898" s="248"/>
      <x:c r="LWP5898" s="248"/>
      <x:c r="LWQ5898" s="248"/>
      <x:c r="LWR5898" s="248"/>
      <x:c r="LWS5898" s="248"/>
      <x:c r="LWT5898" s="248"/>
      <x:c r="LWU5898" s="248"/>
      <x:c r="LWV5898" s="248"/>
      <x:c r="LWW5898" s="248"/>
      <x:c r="LWX5898" s="248"/>
      <x:c r="LWY5898" s="248"/>
      <x:c r="LWZ5898" s="248"/>
      <x:c r="LXA5898" s="248"/>
      <x:c r="LXB5898" s="248"/>
      <x:c r="LXC5898" s="248"/>
      <x:c r="LXD5898" s="248"/>
      <x:c r="LXE5898" s="248"/>
      <x:c r="LXF5898" s="248"/>
      <x:c r="LXG5898" s="248"/>
      <x:c r="LXH5898" s="248"/>
      <x:c r="LXI5898" s="248"/>
      <x:c r="LXJ5898" s="248"/>
      <x:c r="LXK5898" s="248"/>
      <x:c r="LXL5898" s="248"/>
      <x:c r="LXM5898" s="248"/>
      <x:c r="LXN5898" s="248"/>
      <x:c r="LXO5898" s="248"/>
      <x:c r="LXP5898" s="248"/>
      <x:c r="LXQ5898" s="248"/>
      <x:c r="LXR5898" s="248"/>
      <x:c r="LXS5898" s="248"/>
      <x:c r="LXT5898" s="248"/>
      <x:c r="LXU5898" s="248"/>
      <x:c r="LXV5898" s="248"/>
      <x:c r="LXW5898" s="248"/>
      <x:c r="LXX5898" s="248"/>
      <x:c r="LXY5898" s="248"/>
      <x:c r="LXZ5898" s="248"/>
      <x:c r="LYA5898" s="248"/>
      <x:c r="LYB5898" s="248"/>
      <x:c r="LYC5898" s="248"/>
      <x:c r="LYD5898" s="248"/>
      <x:c r="LYE5898" s="248"/>
      <x:c r="LYF5898" s="248"/>
      <x:c r="LYG5898" s="248"/>
      <x:c r="LYH5898" s="248"/>
      <x:c r="LYI5898" s="248"/>
      <x:c r="LYJ5898" s="248"/>
      <x:c r="LYK5898" s="248"/>
      <x:c r="LYL5898" s="248"/>
      <x:c r="LYM5898" s="248"/>
      <x:c r="LYN5898" s="248"/>
      <x:c r="LYO5898" s="248"/>
      <x:c r="LYP5898" s="248"/>
      <x:c r="LYQ5898" s="248"/>
      <x:c r="LYR5898" s="248"/>
      <x:c r="LYS5898" s="248"/>
      <x:c r="LYT5898" s="248"/>
      <x:c r="LYU5898" s="248"/>
      <x:c r="LYV5898" s="248"/>
      <x:c r="LYW5898" s="248"/>
      <x:c r="LYX5898" s="248"/>
      <x:c r="LYY5898" s="248"/>
      <x:c r="LYZ5898" s="248"/>
      <x:c r="LZA5898" s="248"/>
      <x:c r="LZB5898" s="248"/>
      <x:c r="LZC5898" s="248"/>
      <x:c r="LZD5898" s="248"/>
      <x:c r="LZE5898" s="248"/>
      <x:c r="LZF5898" s="248"/>
      <x:c r="LZG5898" s="248"/>
      <x:c r="LZH5898" s="248"/>
      <x:c r="LZI5898" s="248"/>
      <x:c r="LZJ5898" s="248"/>
      <x:c r="LZK5898" s="248"/>
      <x:c r="LZL5898" s="248"/>
      <x:c r="LZM5898" s="248"/>
      <x:c r="LZN5898" s="248"/>
      <x:c r="LZO5898" s="248"/>
      <x:c r="LZP5898" s="248"/>
      <x:c r="LZQ5898" s="248"/>
      <x:c r="LZR5898" s="248"/>
      <x:c r="LZS5898" s="248"/>
      <x:c r="LZT5898" s="248"/>
      <x:c r="LZU5898" s="248"/>
      <x:c r="LZV5898" s="248"/>
      <x:c r="LZW5898" s="248"/>
      <x:c r="LZX5898" s="248"/>
      <x:c r="LZY5898" s="248"/>
      <x:c r="LZZ5898" s="248"/>
      <x:c r="MAA5898" s="248"/>
      <x:c r="MAB5898" s="248"/>
      <x:c r="MAC5898" s="248"/>
      <x:c r="MAD5898" s="248"/>
      <x:c r="MAE5898" s="248"/>
      <x:c r="MAF5898" s="248"/>
      <x:c r="MAG5898" s="248"/>
      <x:c r="MAH5898" s="248"/>
      <x:c r="MAI5898" s="248"/>
      <x:c r="MAJ5898" s="248"/>
      <x:c r="MAK5898" s="248"/>
      <x:c r="MAL5898" s="248"/>
      <x:c r="MAM5898" s="248"/>
      <x:c r="MAN5898" s="248"/>
      <x:c r="MAO5898" s="248"/>
      <x:c r="MAP5898" s="248"/>
      <x:c r="MAQ5898" s="248"/>
      <x:c r="MAR5898" s="248"/>
      <x:c r="MAS5898" s="248"/>
      <x:c r="MAT5898" s="248"/>
      <x:c r="MAU5898" s="248"/>
      <x:c r="MAV5898" s="248"/>
      <x:c r="MAW5898" s="248"/>
      <x:c r="MAX5898" s="248"/>
      <x:c r="MAY5898" s="248"/>
      <x:c r="MAZ5898" s="248"/>
      <x:c r="MBA5898" s="248"/>
      <x:c r="MBB5898" s="248"/>
      <x:c r="MBC5898" s="248"/>
      <x:c r="MBD5898" s="248"/>
      <x:c r="MBE5898" s="248"/>
      <x:c r="MBF5898" s="248"/>
      <x:c r="MBG5898" s="248"/>
      <x:c r="MBH5898" s="248"/>
      <x:c r="MBI5898" s="248"/>
      <x:c r="MBJ5898" s="248"/>
      <x:c r="MBK5898" s="248"/>
      <x:c r="MBL5898" s="248"/>
      <x:c r="MBM5898" s="248"/>
      <x:c r="MBN5898" s="248"/>
      <x:c r="MBO5898" s="248"/>
      <x:c r="MBP5898" s="248"/>
      <x:c r="MBQ5898" s="248"/>
      <x:c r="MBR5898" s="248"/>
      <x:c r="MBS5898" s="248"/>
      <x:c r="MBT5898" s="248"/>
      <x:c r="MBU5898" s="248"/>
      <x:c r="MBV5898" s="248"/>
      <x:c r="MBW5898" s="248"/>
      <x:c r="MBX5898" s="248"/>
      <x:c r="MBY5898" s="248"/>
      <x:c r="MBZ5898" s="248"/>
      <x:c r="MCA5898" s="248"/>
      <x:c r="MCB5898" s="248"/>
      <x:c r="MCC5898" s="248"/>
      <x:c r="MCD5898" s="248"/>
      <x:c r="MCE5898" s="248"/>
      <x:c r="MCF5898" s="248"/>
      <x:c r="MCG5898" s="248"/>
      <x:c r="MCH5898" s="248"/>
      <x:c r="MCI5898" s="248"/>
      <x:c r="MCJ5898" s="248"/>
      <x:c r="MCK5898" s="248"/>
      <x:c r="MCL5898" s="248"/>
      <x:c r="MCM5898" s="248"/>
      <x:c r="MCN5898" s="248"/>
      <x:c r="MCO5898" s="248"/>
      <x:c r="MCP5898" s="248"/>
      <x:c r="MCQ5898" s="248"/>
      <x:c r="MCR5898" s="248"/>
      <x:c r="MCS5898" s="248"/>
      <x:c r="MCT5898" s="248"/>
      <x:c r="MCU5898" s="248"/>
      <x:c r="MCV5898" s="248"/>
      <x:c r="MCW5898" s="248"/>
      <x:c r="MCX5898" s="248"/>
      <x:c r="MCY5898" s="248"/>
      <x:c r="MCZ5898" s="248"/>
      <x:c r="MDA5898" s="248"/>
      <x:c r="MDB5898" s="248"/>
      <x:c r="MDC5898" s="248"/>
      <x:c r="MDD5898" s="248"/>
      <x:c r="MDE5898" s="248"/>
      <x:c r="MDF5898" s="248"/>
      <x:c r="MDG5898" s="248"/>
      <x:c r="MDH5898" s="248"/>
      <x:c r="MDI5898" s="248"/>
      <x:c r="MDJ5898" s="248"/>
      <x:c r="MDK5898" s="248"/>
      <x:c r="MDL5898" s="248"/>
      <x:c r="MDM5898" s="248"/>
      <x:c r="MDN5898" s="248"/>
      <x:c r="MDO5898" s="248"/>
      <x:c r="MDP5898" s="248"/>
      <x:c r="MDQ5898" s="248"/>
      <x:c r="MDR5898" s="248"/>
      <x:c r="MDS5898" s="248"/>
      <x:c r="MDT5898" s="248"/>
      <x:c r="MDU5898" s="248"/>
      <x:c r="MDV5898" s="248"/>
      <x:c r="MDW5898" s="248"/>
      <x:c r="MDX5898" s="248"/>
      <x:c r="MDY5898" s="248"/>
      <x:c r="MDZ5898" s="248"/>
      <x:c r="MEA5898" s="248"/>
      <x:c r="MEB5898" s="248"/>
      <x:c r="MEC5898" s="248"/>
      <x:c r="MED5898" s="248"/>
      <x:c r="MEE5898" s="248"/>
      <x:c r="MEF5898" s="248"/>
      <x:c r="MEG5898" s="248"/>
      <x:c r="MEH5898" s="248"/>
      <x:c r="MEI5898" s="248"/>
      <x:c r="MEJ5898" s="248"/>
      <x:c r="MEK5898" s="248"/>
      <x:c r="MEL5898" s="248"/>
      <x:c r="MEM5898" s="248"/>
      <x:c r="MEN5898" s="248"/>
      <x:c r="MEO5898" s="248"/>
      <x:c r="MEP5898" s="248"/>
      <x:c r="MEQ5898" s="248"/>
      <x:c r="MER5898" s="248"/>
      <x:c r="MES5898" s="248"/>
      <x:c r="MET5898" s="248"/>
      <x:c r="MEU5898" s="248"/>
      <x:c r="MEV5898" s="248"/>
      <x:c r="MEW5898" s="248"/>
      <x:c r="MEX5898" s="248"/>
      <x:c r="MEY5898" s="248"/>
      <x:c r="MEZ5898" s="248"/>
      <x:c r="MFA5898" s="248"/>
      <x:c r="MFB5898" s="248"/>
      <x:c r="MFC5898" s="248"/>
      <x:c r="MFD5898" s="248"/>
      <x:c r="MFE5898" s="248"/>
      <x:c r="MFF5898" s="248"/>
      <x:c r="MFG5898" s="248"/>
      <x:c r="MFH5898" s="248"/>
      <x:c r="MFI5898" s="248"/>
      <x:c r="MFJ5898" s="248"/>
      <x:c r="MFK5898" s="248"/>
      <x:c r="MFL5898" s="248"/>
      <x:c r="MFM5898" s="248"/>
      <x:c r="MFN5898" s="248"/>
      <x:c r="MFO5898" s="248"/>
      <x:c r="MFP5898" s="248"/>
      <x:c r="MFQ5898" s="248"/>
      <x:c r="MFR5898" s="248"/>
      <x:c r="MFS5898" s="248"/>
      <x:c r="MFT5898" s="248"/>
      <x:c r="MFU5898" s="248"/>
      <x:c r="MFV5898" s="248"/>
      <x:c r="MFW5898" s="248"/>
      <x:c r="MFX5898" s="248"/>
      <x:c r="MFY5898" s="248"/>
      <x:c r="MFZ5898" s="248"/>
      <x:c r="MGA5898" s="248"/>
      <x:c r="MGB5898" s="248"/>
      <x:c r="MGC5898" s="248"/>
      <x:c r="MGD5898" s="248"/>
      <x:c r="MGE5898" s="248"/>
      <x:c r="MGF5898" s="248"/>
      <x:c r="MGG5898" s="248"/>
      <x:c r="MGH5898" s="248"/>
      <x:c r="MGI5898" s="248"/>
      <x:c r="MGJ5898" s="248"/>
      <x:c r="MGK5898" s="248"/>
      <x:c r="MGL5898" s="248"/>
      <x:c r="MGM5898" s="248"/>
      <x:c r="MGN5898" s="248"/>
      <x:c r="MGO5898" s="248"/>
      <x:c r="MGP5898" s="248"/>
      <x:c r="MGQ5898" s="248"/>
      <x:c r="MGR5898" s="248"/>
      <x:c r="MGS5898" s="248"/>
      <x:c r="MGT5898" s="248"/>
      <x:c r="MGU5898" s="248"/>
      <x:c r="MGV5898" s="248"/>
      <x:c r="MGW5898" s="248"/>
      <x:c r="MGX5898" s="248"/>
      <x:c r="MGY5898" s="248"/>
      <x:c r="MGZ5898" s="248"/>
      <x:c r="MHA5898" s="248"/>
      <x:c r="MHB5898" s="248"/>
      <x:c r="MHC5898" s="248"/>
      <x:c r="MHD5898" s="248"/>
      <x:c r="MHE5898" s="248"/>
      <x:c r="MHF5898" s="248"/>
      <x:c r="MHG5898" s="248"/>
      <x:c r="MHH5898" s="248"/>
      <x:c r="MHI5898" s="248"/>
      <x:c r="MHJ5898" s="248"/>
      <x:c r="MHK5898" s="248"/>
      <x:c r="MHL5898" s="248"/>
      <x:c r="MHM5898" s="248"/>
      <x:c r="MHN5898" s="248"/>
      <x:c r="MHO5898" s="248"/>
      <x:c r="MHP5898" s="248"/>
      <x:c r="MHQ5898" s="248"/>
      <x:c r="MHR5898" s="248"/>
      <x:c r="MHS5898" s="248"/>
      <x:c r="MHT5898" s="248"/>
      <x:c r="MHU5898" s="248"/>
      <x:c r="MHV5898" s="248"/>
      <x:c r="MHW5898" s="248"/>
      <x:c r="MHX5898" s="248"/>
      <x:c r="MHY5898" s="248"/>
      <x:c r="MHZ5898" s="248"/>
      <x:c r="MIA5898" s="248"/>
      <x:c r="MIB5898" s="248"/>
      <x:c r="MIC5898" s="248"/>
      <x:c r="MID5898" s="248"/>
      <x:c r="MIE5898" s="248"/>
      <x:c r="MIF5898" s="248"/>
      <x:c r="MIG5898" s="248"/>
      <x:c r="MIH5898" s="248"/>
      <x:c r="MII5898" s="248"/>
      <x:c r="MIJ5898" s="248"/>
      <x:c r="MIK5898" s="248"/>
      <x:c r="MIL5898" s="248"/>
      <x:c r="MIM5898" s="248"/>
      <x:c r="MIN5898" s="248"/>
      <x:c r="MIO5898" s="248"/>
      <x:c r="MIP5898" s="248"/>
      <x:c r="MIQ5898" s="248"/>
      <x:c r="MIR5898" s="248"/>
      <x:c r="MIS5898" s="248"/>
      <x:c r="MIT5898" s="248"/>
      <x:c r="MIU5898" s="248"/>
      <x:c r="MIV5898" s="248"/>
      <x:c r="MIW5898" s="248"/>
      <x:c r="MIX5898" s="248"/>
      <x:c r="MIY5898" s="248"/>
      <x:c r="MIZ5898" s="248"/>
      <x:c r="MJA5898" s="248"/>
      <x:c r="MJB5898" s="248"/>
      <x:c r="MJC5898" s="248"/>
      <x:c r="MJD5898" s="248"/>
      <x:c r="MJE5898" s="248"/>
      <x:c r="MJF5898" s="248"/>
      <x:c r="MJG5898" s="248"/>
      <x:c r="MJH5898" s="248"/>
      <x:c r="MJI5898" s="248"/>
      <x:c r="MJJ5898" s="248"/>
      <x:c r="MJK5898" s="248"/>
      <x:c r="MJL5898" s="248"/>
      <x:c r="MJM5898" s="248"/>
      <x:c r="MJN5898" s="248"/>
      <x:c r="MJO5898" s="248"/>
      <x:c r="MJP5898" s="248"/>
      <x:c r="MJQ5898" s="248"/>
      <x:c r="MJR5898" s="248"/>
      <x:c r="MJS5898" s="248"/>
      <x:c r="MJT5898" s="248"/>
      <x:c r="MJU5898" s="248"/>
      <x:c r="MJV5898" s="248"/>
      <x:c r="MJW5898" s="248"/>
      <x:c r="MJX5898" s="248"/>
      <x:c r="MJY5898" s="248"/>
      <x:c r="MJZ5898" s="248"/>
      <x:c r="MKA5898" s="248"/>
      <x:c r="MKB5898" s="248"/>
      <x:c r="MKC5898" s="248"/>
      <x:c r="MKD5898" s="248"/>
      <x:c r="MKE5898" s="248"/>
      <x:c r="MKF5898" s="248"/>
      <x:c r="MKG5898" s="248"/>
      <x:c r="MKH5898" s="248"/>
      <x:c r="MKI5898" s="248"/>
      <x:c r="MKJ5898" s="248"/>
      <x:c r="MKK5898" s="248"/>
      <x:c r="MKL5898" s="248"/>
      <x:c r="MKM5898" s="248"/>
      <x:c r="MKN5898" s="248"/>
      <x:c r="MKO5898" s="248"/>
      <x:c r="MKP5898" s="248"/>
      <x:c r="MKQ5898" s="248"/>
      <x:c r="MKR5898" s="248"/>
      <x:c r="MKS5898" s="248"/>
      <x:c r="MKT5898" s="248"/>
      <x:c r="MKU5898" s="248"/>
      <x:c r="MKV5898" s="248"/>
      <x:c r="MKW5898" s="248"/>
      <x:c r="MKX5898" s="248"/>
      <x:c r="MKY5898" s="248"/>
      <x:c r="MKZ5898" s="248"/>
      <x:c r="MLA5898" s="248"/>
      <x:c r="MLB5898" s="248"/>
      <x:c r="MLC5898" s="248"/>
      <x:c r="MLD5898" s="248"/>
      <x:c r="MLE5898" s="248"/>
      <x:c r="MLF5898" s="248"/>
      <x:c r="MLG5898" s="248"/>
      <x:c r="MLH5898" s="248"/>
      <x:c r="MLI5898" s="248"/>
      <x:c r="MLJ5898" s="248"/>
      <x:c r="MLK5898" s="248"/>
      <x:c r="MLL5898" s="248"/>
      <x:c r="MLM5898" s="248"/>
      <x:c r="MLN5898" s="248"/>
      <x:c r="MLO5898" s="248"/>
      <x:c r="MLP5898" s="248"/>
      <x:c r="MLQ5898" s="248"/>
      <x:c r="MLR5898" s="248"/>
      <x:c r="MLS5898" s="248"/>
      <x:c r="MLT5898" s="248"/>
      <x:c r="MLU5898" s="248"/>
      <x:c r="MLV5898" s="248"/>
      <x:c r="MLW5898" s="248"/>
      <x:c r="MLX5898" s="248"/>
      <x:c r="MLY5898" s="248"/>
      <x:c r="MLZ5898" s="248"/>
      <x:c r="MMA5898" s="248"/>
      <x:c r="MMB5898" s="248"/>
      <x:c r="MMC5898" s="248"/>
      <x:c r="MMD5898" s="248"/>
      <x:c r="MME5898" s="248"/>
      <x:c r="MMF5898" s="248"/>
      <x:c r="MMG5898" s="248"/>
      <x:c r="MMH5898" s="248"/>
      <x:c r="MMI5898" s="248"/>
      <x:c r="MMJ5898" s="248"/>
      <x:c r="MMK5898" s="248"/>
      <x:c r="MML5898" s="248"/>
      <x:c r="MMM5898" s="248"/>
      <x:c r="MMN5898" s="248"/>
      <x:c r="MMO5898" s="248"/>
      <x:c r="MMP5898" s="248"/>
      <x:c r="MMQ5898" s="248"/>
      <x:c r="MMR5898" s="248"/>
      <x:c r="MMS5898" s="248"/>
      <x:c r="MMT5898" s="248"/>
      <x:c r="MMU5898" s="248"/>
      <x:c r="MMV5898" s="248"/>
      <x:c r="MMW5898" s="248"/>
      <x:c r="MMX5898" s="248"/>
      <x:c r="MMY5898" s="248"/>
      <x:c r="MMZ5898" s="248"/>
      <x:c r="MNA5898" s="248"/>
      <x:c r="MNB5898" s="248"/>
      <x:c r="MNC5898" s="248"/>
      <x:c r="MND5898" s="248"/>
      <x:c r="MNE5898" s="248"/>
      <x:c r="MNF5898" s="248"/>
      <x:c r="MNG5898" s="248"/>
      <x:c r="MNH5898" s="248"/>
      <x:c r="MNI5898" s="248"/>
      <x:c r="MNJ5898" s="248"/>
      <x:c r="MNK5898" s="248"/>
      <x:c r="MNL5898" s="248"/>
      <x:c r="MNM5898" s="248"/>
      <x:c r="MNN5898" s="248"/>
      <x:c r="MNO5898" s="248"/>
      <x:c r="MNP5898" s="248"/>
      <x:c r="MNQ5898" s="248"/>
      <x:c r="MNR5898" s="248"/>
      <x:c r="MNS5898" s="248"/>
      <x:c r="MNT5898" s="248"/>
      <x:c r="MNU5898" s="248"/>
      <x:c r="MNV5898" s="248"/>
      <x:c r="MNW5898" s="248"/>
      <x:c r="MNX5898" s="248"/>
      <x:c r="MNY5898" s="248"/>
      <x:c r="MNZ5898" s="248"/>
      <x:c r="MOA5898" s="248"/>
      <x:c r="MOB5898" s="248"/>
      <x:c r="MOC5898" s="248"/>
      <x:c r="MOD5898" s="248"/>
      <x:c r="MOE5898" s="248"/>
      <x:c r="MOF5898" s="248"/>
      <x:c r="MOG5898" s="248"/>
      <x:c r="MOH5898" s="248"/>
      <x:c r="MOI5898" s="248"/>
      <x:c r="MOJ5898" s="248"/>
      <x:c r="MOK5898" s="248"/>
      <x:c r="MOL5898" s="248"/>
      <x:c r="MOM5898" s="248"/>
      <x:c r="MON5898" s="248"/>
      <x:c r="MOO5898" s="248"/>
      <x:c r="MOP5898" s="248"/>
      <x:c r="MOQ5898" s="248"/>
      <x:c r="MOR5898" s="248"/>
      <x:c r="MOS5898" s="248"/>
      <x:c r="MOT5898" s="248"/>
      <x:c r="MOU5898" s="248"/>
      <x:c r="MOV5898" s="248"/>
      <x:c r="MOW5898" s="248"/>
      <x:c r="MOX5898" s="248"/>
      <x:c r="MOY5898" s="248"/>
      <x:c r="MOZ5898" s="248"/>
      <x:c r="MPA5898" s="248"/>
      <x:c r="MPB5898" s="248"/>
      <x:c r="MPC5898" s="248"/>
      <x:c r="MPD5898" s="248"/>
      <x:c r="MPE5898" s="248"/>
      <x:c r="MPF5898" s="248"/>
      <x:c r="MPG5898" s="248"/>
      <x:c r="MPH5898" s="248"/>
      <x:c r="MPI5898" s="248"/>
      <x:c r="MPJ5898" s="248"/>
      <x:c r="MPK5898" s="248"/>
      <x:c r="MPL5898" s="248"/>
      <x:c r="MPM5898" s="248"/>
      <x:c r="MPN5898" s="248"/>
      <x:c r="MPO5898" s="248"/>
      <x:c r="MPP5898" s="248"/>
      <x:c r="MPQ5898" s="248"/>
      <x:c r="MPR5898" s="248"/>
      <x:c r="MPS5898" s="248"/>
      <x:c r="MPT5898" s="248"/>
      <x:c r="MPU5898" s="248"/>
      <x:c r="MPV5898" s="248"/>
      <x:c r="MPW5898" s="248"/>
      <x:c r="MPX5898" s="248"/>
      <x:c r="MPY5898" s="248"/>
      <x:c r="MPZ5898" s="248"/>
      <x:c r="MQA5898" s="248"/>
      <x:c r="MQB5898" s="248"/>
      <x:c r="MQC5898" s="248"/>
      <x:c r="MQD5898" s="248"/>
      <x:c r="MQE5898" s="248"/>
      <x:c r="MQF5898" s="248"/>
      <x:c r="MQG5898" s="248"/>
      <x:c r="MQH5898" s="248"/>
      <x:c r="MQI5898" s="248"/>
      <x:c r="MQJ5898" s="248"/>
      <x:c r="MQK5898" s="248"/>
      <x:c r="MQL5898" s="248"/>
      <x:c r="MQM5898" s="248"/>
      <x:c r="MQN5898" s="248"/>
      <x:c r="MQO5898" s="248"/>
      <x:c r="MQP5898" s="248"/>
      <x:c r="MQQ5898" s="248"/>
      <x:c r="MQR5898" s="248"/>
      <x:c r="MQS5898" s="248"/>
      <x:c r="MQT5898" s="248"/>
      <x:c r="MQU5898" s="248"/>
      <x:c r="MQV5898" s="248"/>
      <x:c r="MQW5898" s="248"/>
      <x:c r="MQX5898" s="248"/>
      <x:c r="MQY5898" s="248"/>
      <x:c r="MQZ5898" s="248"/>
      <x:c r="MRA5898" s="248"/>
      <x:c r="MRB5898" s="248"/>
      <x:c r="MRC5898" s="248"/>
      <x:c r="MRD5898" s="248"/>
      <x:c r="MRE5898" s="248"/>
      <x:c r="MRF5898" s="248"/>
      <x:c r="MRG5898" s="248"/>
      <x:c r="MRH5898" s="248"/>
      <x:c r="MRI5898" s="248"/>
      <x:c r="MRJ5898" s="248"/>
      <x:c r="MRK5898" s="248"/>
      <x:c r="MRL5898" s="248"/>
      <x:c r="MRM5898" s="248"/>
      <x:c r="MRN5898" s="248"/>
      <x:c r="MRO5898" s="248"/>
      <x:c r="MRP5898" s="248"/>
      <x:c r="MRQ5898" s="248"/>
      <x:c r="MRR5898" s="248"/>
      <x:c r="MRS5898" s="248"/>
      <x:c r="MRT5898" s="248"/>
      <x:c r="MRU5898" s="248"/>
      <x:c r="MRV5898" s="248"/>
      <x:c r="MRW5898" s="248"/>
      <x:c r="MRX5898" s="248"/>
      <x:c r="MRY5898" s="248"/>
      <x:c r="MRZ5898" s="248"/>
      <x:c r="MSA5898" s="248"/>
      <x:c r="MSB5898" s="248"/>
      <x:c r="MSC5898" s="248"/>
      <x:c r="MSD5898" s="248"/>
      <x:c r="MSE5898" s="248"/>
      <x:c r="MSF5898" s="248"/>
      <x:c r="MSG5898" s="248"/>
      <x:c r="MSH5898" s="248"/>
      <x:c r="MSI5898" s="248"/>
      <x:c r="MSJ5898" s="248"/>
      <x:c r="MSK5898" s="248"/>
      <x:c r="MSL5898" s="248"/>
      <x:c r="MSM5898" s="248"/>
      <x:c r="MSN5898" s="248"/>
      <x:c r="MSO5898" s="248"/>
      <x:c r="MSP5898" s="248"/>
      <x:c r="MSQ5898" s="248"/>
      <x:c r="MSR5898" s="248"/>
      <x:c r="MSS5898" s="248"/>
      <x:c r="MST5898" s="248"/>
      <x:c r="MSU5898" s="248"/>
      <x:c r="MSV5898" s="248"/>
      <x:c r="MSW5898" s="248"/>
      <x:c r="MSX5898" s="248"/>
      <x:c r="MSY5898" s="248"/>
      <x:c r="MSZ5898" s="248"/>
      <x:c r="MTA5898" s="248"/>
      <x:c r="MTB5898" s="248"/>
      <x:c r="MTC5898" s="248"/>
      <x:c r="MTD5898" s="248"/>
      <x:c r="MTE5898" s="248"/>
      <x:c r="MTF5898" s="248"/>
      <x:c r="MTG5898" s="248"/>
      <x:c r="MTH5898" s="248"/>
      <x:c r="MTI5898" s="248"/>
      <x:c r="MTJ5898" s="248"/>
      <x:c r="MTK5898" s="248"/>
      <x:c r="MTL5898" s="248"/>
      <x:c r="MTM5898" s="248"/>
      <x:c r="MTN5898" s="248"/>
      <x:c r="MTO5898" s="248"/>
      <x:c r="MTP5898" s="248"/>
      <x:c r="MTQ5898" s="248"/>
      <x:c r="MTR5898" s="248"/>
      <x:c r="MTS5898" s="248"/>
      <x:c r="MTT5898" s="248"/>
      <x:c r="MTU5898" s="248"/>
      <x:c r="MTV5898" s="248"/>
      <x:c r="MTW5898" s="248"/>
      <x:c r="MTX5898" s="248"/>
      <x:c r="MTY5898" s="248"/>
      <x:c r="MTZ5898" s="248"/>
      <x:c r="MUA5898" s="248"/>
      <x:c r="MUB5898" s="248"/>
      <x:c r="MUC5898" s="248"/>
      <x:c r="MUD5898" s="248"/>
      <x:c r="MUE5898" s="248"/>
      <x:c r="MUF5898" s="248"/>
      <x:c r="MUG5898" s="248"/>
      <x:c r="MUH5898" s="248"/>
      <x:c r="MUI5898" s="248"/>
      <x:c r="MUJ5898" s="248"/>
      <x:c r="MUK5898" s="248"/>
      <x:c r="MUL5898" s="248"/>
      <x:c r="MUM5898" s="248"/>
      <x:c r="MUN5898" s="248"/>
      <x:c r="MUO5898" s="248"/>
      <x:c r="MUP5898" s="248"/>
      <x:c r="MUQ5898" s="248"/>
      <x:c r="MUR5898" s="248"/>
      <x:c r="MUS5898" s="248"/>
      <x:c r="MUT5898" s="248"/>
      <x:c r="MUU5898" s="248"/>
      <x:c r="MUV5898" s="248"/>
      <x:c r="MUW5898" s="248"/>
      <x:c r="MUX5898" s="248"/>
      <x:c r="MUY5898" s="248"/>
      <x:c r="MUZ5898" s="248"/>
      <x:c r="MVA5898" s="248"/>
      <x:c r="MVB5898" s="248"/>
      <x:c r="MVC5898" s="248"/>
      <x:c r="MVD5898" s="248"/>
      <x:c r="MVE5898" s="248"/>
      <x:c r="MVF5898" s="248"/>
      <x:c r="MVG5898" s="248"/>
      <x:c r="MVH5898" s="248"/>
      <x:c r="MVI5898" s="248"/>
      <x:c r="MVJ5898" s="248"/>
      <x:c r="MVK5898" s="248"/>
      <x:c r="MVL5898" s="248"/>
      <x:c r="MVM5898" s="248"/>
      <x:c r="MVN5898" s="248"/>
      <x:c r="MVO5898" s="248"/>
      <x:c r="MVP5898" s="248"/>
      <x:c r="MVQ5898" s="248"/>
      <x:c r="MVR5898" s="248"/>
      <x:c r="MVS5898" s="248"/>
      <x:c r="MVT5898" s="248"/>
      <x:c r="MVU5898" s="248"/>
      <x:c r="MVV5898" s="248"/>
      <x:c r="MVW5898" s="248"/>
      <x:c r="MVX5898" s="248"/>
      <x:c r="MVY5898" s="248"/>
      <x:c r="MVZ5898" s="248"/>
      <x:c r="MWA5898" s="248"/>
      <x:c r="MWB5898" s="248"/>
      <x:c r="MWC5898" s="248"/>
      <x:c r="MWD5898" s="248"/>
      <x:c r="MWE5898" s="248"/>
      <x:c r="MWF5898" s="248"/>
      <x:c r="MWG5898" s="248"/>
      <x:c r="MWH5898" s="248"/>
      <x:c r="MWI5898" s="248"/>
      <x:c r="MWJ5898" s="248"/>
      <x:c r="MWK5898" s="248"/>
      <x:c r="MWL5898" s="248"/>
      <x:c r="MWM5898" s="248"/>
      <x:c r="MWN5898" s="248"/>
      <x:c r="MWO5898" s="248"/>
      <x:c r="MWP5898" s="248"/>
      <x:c r="MWQ5898" s="248"/>
      <x:c r="MWR5898" s="248"/>
      <x:c r="MWS5898" s="248"/>
      <x:c r="MWT5898" s="248"/>
      <x:c r="MWU5898" s="248"/>
      <x:c r="MWV5898" s="248"/>
      <x:c r="MWW5898" s="248"/>
      <x:c r="MWX5898" s="248"/>
      <x:c r="MWY5898" s="248"/>
      <x:c r="MWZ5898" s="248"/>
      <x:c r="MXA5898" s="248"/>
      <x:c r="MXB5898" s="248"/>
      <x:c r="MXC5898" s="248"/>
      <x:c r="MXD5898" s="248"/>
      <x:c r="MXE5898" s="248"/>
      <x:c r="MXF5898" s="248"/>
      <x:c r="MXG5898" s="248"/>
      <x:c r="MXH5898" s="248"/>
      <x:c r="MXI5898" s="248"/>
      <x:c r="MXJ5898" s="248"/>
      <x:c r="MXK5898" s="248"/>
      <x:c r="MXL5898" s="248"/>
      <x:c r="MXM5898" s="248"/>
      <x:c r="MXN5898" s="248"/>
      <x:c r="MXO5898" s="248"/>
      <x:c r="MXP5898" s="248"/>
      <x:c r="MXQ5898" s="248"/>
      <x:c r="MXR5898" s="248"/>
      <x:c r="MXS5898" s="248"/>
      <x:c r="MXT5898" s="248"/>
      <x:c r="MXU5898" s="248"/>
      <x:c r="MXV5898" s="248"/>
      <x:c r="MXW5898" s="248"/>
      <x:c r="MXX5898" s="248"/>
      <x:c r="MXY5898" s="248"/>
      <x:c r="MXZ5898" s="248"/>
      <x:c r="MYA5898" s="248"/>
      <x:c r="MYB5898" s="248"/>
      <x:c r="MYC5898" s="248"/>
      <x:c r="MYD5898" s="248"/>
      <x:c r="MYE5898" s="248"/>
      <x:c r="MYF5898" s="248"/>
      <x:c r="MYG5898" s="248"/>
      <x:c r="MYH5898" s="248"/>
      <x:c r="MYI5898" s="248"/>
      <x:c r="MYJ5898" s="248"/>
      <x:c r="MYK5898" s="248"/>
      <x:c r="MYL5898" s="248"/>
      <x:c r="MYM5898" s="248"/>
      <x:c r="MYN5898" s="248"/>
      <x:c r="MYO5898" s="248"/>
      <x:c r="MYP5898" s="248"/>
      <x:c r="MYQ5898" s="248"/>
      <x:c r="MYR5898" s="248"/>
      <x:c r="MYS5898" s="248"/>
      <x:c r="MYT5898" s="248"/>
      <x:c r="MYU5898" s="248"/>
      <x:c r="MYV5898" s="248"/>
      <x:c r="MYW5898" s="248"/>
      <x:c r="MYX5898" s="248"/>
      <x:c r="MYY5898" s="248"/>
      <x:c r="MYZ5898" s="248"/>
      <x:c r="MZA5898" s="248"/>
      <x:c r="MZB5898" s="248"/>
      <x:c r="MZC5898" s="248"/>
      <x:c r="MZD5898" s="248"/>
      <x:c r="MZE5898" s="248"/>
      <x:c r="MZF5898" s="248"/>
      <x:c r="MZG5898" s="248"/>
      <x:c r="MZH5898" s="248"/>
      <x:c r="MZI5898" s="248"/>
      <x:c r="MZJ5898" s="248"/>
      <x:c r="MZK5898" s="248"/>
      <x:c r="MZL5898" s="248"/>
      <x:c r="MZM5898" s="248"/>
      <x:c r="MZN5898" s="248"/>
      <x:c r="MZO5898" s="248"/>
      <x:c r="MZP5898" s="248"/>
      <x:c r="MZQ5898" s="248"/>
      <x:c r="MZR5898" s="248"/>
      <x:c r="MZS5898" s="248"/>
      <x:c r="MZT5898" s="248"/>
      <x:c r="MZU5898" s="248"/>
      <x:c r="MZV5898" s="248"/>
      <x:c r="MZW5898" s="248"/>
      <x:c r="MZX5898" s="248"/>
      <x:c r="MZY5898" s="248"/>
      <x:c r="MZZ5898" s="248"/>
      <x:c r="NAA5898" s="248"/>
      <x:c r="NAB5898" s="248"/>
      <x:c r="NAC5898" s="248"/>
      <x:c r="NAD5898" s="248"/>
      <x:c r="NAE5898" s="248"/>
      <x:c r="NAF5898" s="248"/>
      <x:c r="NAG5898" s="248"/>
      <x:c r="NAH5898" s="248"/>
      <x:c r="NAI5898" s="248"/>
      <x:c r="NAJ5898" s="248"/>
      <x:c r="NAK5898" s="248"/>
      <x:c r="NAL5898" s="248"/>
      <x:c r="NAM5898" s="248"/>
      <x:c r="NAN5898" s="248"/>
      <x:c r="NAO5898" s="248"/>
      <x:c r="NAP5898" s="248"/>
      <x:c r="NAQ5898" s="248"/>
      <x:c r="NAR5898" s="248"/>
      <x:c r="NAS5898" s="248"/>
      <x:c r="NAT5898" s="248"/>
      <x:c r="NAU5898" s="248"/>
      <x:c r="NAV5898" s="248"/>
      <x:c r="NAW5898" s="248"/>
      <x:c r="NAX5898" s="248"/>
      <x:c r="NAY5898" s="248"/>
      <x:c r="NAZ5898" s="248"/>
      <x:c r="NBA5898" s="248"/>
      <x:c r="NBB5898" s="248"/>
      <x:c r="NBC5898" s="248"/>
      <x:c r="NBD5898" s="248"/>
      <x:c r="NBE5898" s="248"/>
      <x:c r="NBF5898" s="248"/>
      <x:c r="NBG5898" s="248"/>
      <x:c r="NBH5898" s="248"/>
      <x:c r="NBI5898" s="248"/>
      <x:c r="NBJ5898" s="248"/>
      <x:c r="NBK5898" s="248"/>
      <x:c r="NBL5898" s="248"/>
      <x:c r="NBM5898" s="248"/>
      <x:c r="NBN5898" s="248"/>
      <x:c r="NBO5898" s="248"/>
      <x:c r="NBP5898" s="248"/>
      <x:c r="NBQ5898" s="248"/>
      <x:c r="NBR5898" s="248"/>
      <x:c r="NBS5898" s="248"/>
      <x:c r="NBT5898" s="248"/>
      <x:c r="NBU5898" s="248"/>
      <x:c r="NBV5898" s="248"/>
      <x:c r="NBW5898" s="248"/>
      <x:c r="NBX5898" s="248"/>
      <x:c r="NBY5898" s="248"/>
      <x:c r="NBZ5898" s="248"/>
      <x:c r="NCA5898" s="248"/>
      <x:c r="NCB5898" s="248"/>
      <x:c r="NCC5898" s="248"/>
      <x:c r="NCD5898" s="248"/>
      <x:c r="NCE5898" s="248"/>
      <x:c r="NCF5898" s="248"/>
      <x:c r="NCG5898" s="248"/>
      <x:c r="NCH5898" s="248"/>
      <x:c r="NCI5898" s="248"/>
      <x:c r="NCJ5898" s="248"/>
      <x:c r="NCK5898" s="248"/>
      <x:c r="NCL5898" s="248"/>
      <x:c r="NCM5898" s="248"/>
      <x:c r="NCN5898" s="248"/>
      <x:c r="NCO5898" s="248"/>
      <x:c r="NCP5898" s="248"/>
      <x:c r="NCQ5898" s="248"/>
      <x:c r="NCR5898" s="248"/>
      <x:c r="NCS5898" s="248"/>
      <x:c r="NCT5898" s="248"/>
      <x:c r="NCU5898" s="248"/>
      <x:c r="NCV5898" s="248"/>
      <x:c r="NCW5898" s="248"/>
      <x:c r="NCX5898" s="248"/>
      <x:c r="NCY5898" s="248"/>
      <x:c r="NCZ5898" s="248"/>
      <x:c r="NDA5898" s="248"/>
      <x:c r="NDB5898" s="248"/>
      <x:c r="NDC5898" s="248"/>
      <x:c r="NDD5898" s="248"/>
      <x:c r="NDE5898" s="248"/>
      <x:c r="NDF5898" s="248"/>
      <x:c r="NDG5898" s="248"/>
      <x:c r="NDH5898" s="248"/>
      <x:c r="NDI5898" s="248"/>
      <x:c r="NDJ5898" s="248"/>
      <x:c r="NDK5898" s="248"/>
      <x:c r="NDL5898" s="248"/>
      <x:c r="NDM5898" s="248"/>
      <x:c r="NDN5898" s="248"/>
      <x:c r="NDO5898" s="248"/>
      <x:c r="NDP5898" s="248"/>
      <x:c r="NDQ5898" s="248"/>
      <x:c r="NDR5898" s="248"/>
      <x:c r="NDS5898" s="248"/>
      <x:c r="NDT5898" s="248"/>
      <x:c r="NDU5898" s="248"/>
      <x:c r="NDV5898" s="248"/>
      <x:c r="NDW5898" s="248"/>
      <x:c r="NDX5898" s="248"/>
      <x:c r="NDY5898" s="248"/>
      <x:c r="NDZ5898" s="248"/>
      <x:c r="NEA5898" s="248"/>
      <x:c r="NEB5898" s="248"/>
      <x:c r="NEC5898" s="248"/>
      <x:c r="NED5898" s="248"/>
      <x:c r="NEE5898" s="248"/>
      <x:c r="NEF5898" s="248"/>
      <x:c r="NEG5898" s="248"/>
      <x:c r="NEH5898" s="248"/>
      <x:c r="NEI5898" s="248"/>
      <x:c r="NEJ5898" s="248"/>
      <x:c r="NEK5898" s="248"/>
      <x:c r="NEL5898" s="248"/>
      <x:c r="NEM5898" s="248"/>
      <x:c r="NEN5898" s="248"/>
      <x:c r="NEO5898" s="248"/>
      <x:c r="NEP5898" s="248"/>
      <x:c r="NEQ5898" s="248"/>
      <x:c r="NER5898" s="248"/>
      <x:c r="NES5898" s="248"/>
      <x:c r="NET5898" s="248"/>
      <x:c r="NEU5898" s="248"/>
      <x:c r="NEV5898" s="248"/>
      <x:c r="NEW5898" s="248"/>
      <x:c r="NEX5898" s="248"/>
      <x:c r="NEY5898" s="248"/>
      <x:c r="NEZ5898" s="248"/>
      <x:c r="NFA5898" s="248"/>
      <x:c r="NFB5898" s="248"/>
      <x:c r="NFC5898" s="248"/>
      <x:c r="NFD5898" s="248"/>
      <x:c r="NFE5898" s="248"/>
      <x:c r="NFF5898" s="248"/>
      <x:c r="NFG5898" s="248"/>
      <x:c r="NFH5898" s="248"/>
      <x:c r="NFI5898" s="248"/>
      <x:c r="NFJ5898" s="248"/>
      <x:c r="NFK5898" s="248"/>
      <x:c r="NFL5898" s="248"/>
      <x:c r="NFM5898" s="248"/>
      <x:c r="NFN5898" s="248"/>
      <x:c r="NFO5898" s="248"/>
      <x:c r="NFP5898" s="248"/>
      <x:c r="NFQ5898" s="248"/>
      <x:c r="NFR5898" s="248"/>
      <x:c r="NFS5898" s="248"/>
      <x:c r="NFT5898" s="248"/>
      <x:c r="NFU5898" s="248"/>
      <x:c r="NFV5898" s="248"/>
      <x:c r="NFW5898" s="248"/>
      <x:c r="NFX5898" s="248"/>
      <x:c r="NFY5898" s="248"/>
      <x:c r="NFZ5898" s="248"/>
      <x:c r="NGA5898" s="248"/>
      <x:c r="NGB5898" s="248"/>
      <x:c r="NGC5898" s="248"/>
      <x:c r="NGD5898" s="248"/>
      <x:c r="NGE5898" s="248"/>
      <x:c r="NGF5898" s="248"/>
      <x:c r="NGG5898" s="248"/>
      <x:c r="NGH5898" s="248"/>
      <x:c r="NGI5898" s="248"/>
      <x:c r="NGJ5898" s="248"/>
      <x:c r="NGK5898" s="248"/>
      <x:c r="NGL5898" s="248"/>
      <x:c r="NGM5898" s="248"/>
      <x:c r="NGN5898" s="248"/>
      <x:c r="NGO5898" s="248"/>
      <x:c r="NGP5898" s="248"/>
      <x:c r="NGQ5898" s="248"/>
      <x:c r="NGR5898" s="248"/>
      <x:c r="NGS5898" s="248"/>
      <x:c r="NGT5898" s="248"/>
      <x:c r="NGU5898" s="248"/>
      <x:c r="NGV5898" s="248"/>
      <x:c r="NGW5898" s="248"/>
      <x:c r="NGX5898" s="248"/>
      <x:c r="NGY5898" s="248"/>
      <x:c r="NGZ5898" s="248"/>
      <x:c r="NHA5898" s="248"/>
      <x:c r="NHB5898" s="248"/>
      <x:c r="NHC5898" s="248"/>
      <x:c r="NHD5898" s="248"/>
      <x:c r="NHE5898" s="248"/>
      <x:c r="NHF5898" s="248"/>
      <x:c r="NHG5898" s="248"/>
      <x:c r="NHH5898" s="248"/>
      <x:c r="NHI5898" s="248"/>
      <x:c r="NHJ5898" s="248"/>
      <x:c r="NHK5898" s="248"/>
      <x:c r="NHL5898" s="248"/>
      <x:c r="NHM5898" s="248"/>
      <x:c r="NHN5898" s="248"/>
      <x:c r="NHO5898" s="248"/>
      <x:c r="NHP5898" s="248"/>
      <x:c r="NHQ5898" s="248"/>
      <x:c r="NHR5898" s="248"/>
      <x:c r="NHS5898" s="248"/>
      <x:c r="NHT5898" s="248"/>
      <x:c r="NHU5898" s="248"/>
      <x:c r="NHV5898" s="248"/>
      <x:c r="NHW5898" s="248"/>
      <x:c r="NHX5898" s="248"/>
      <x:c r="NHY5898" s="248"/>
      <x:c r="NHZ5898" s="248"/>
      <x:c r="NIA5898" s="248"/>
      <x:c r="NIB5898" s="248"/>
      <x:c r="NIC5898" s="248"/>
      <x:c r="NID5898" s="248"/>
      <x:c r="NIE5898" s="248"/>
      <x:c r="NIF5898" s="248"/>
      <x:c r="NIG5898" s="248"/>
      <x:c r="NIH5898" s="248"/>
      <x:c r="NII5898" s="248"/>
      <x:c r="NIJ5898" s="248"/>
      <x:c r="NIK5898" s="248"/>
      <x:c r="NIL5898" s="248"/>
      <x:c r="NIM5898" s="248"/>
      <x:c r="NIN5898" s="248"/>
      <x:c r="NIO5898" s="248"/>
      <x:c r="NIP5898" s="248"/>
      <x:c r="NIQ5898" s="248"/>
      <x:c r="NIR5898" s="248"/>
      <x:c r="NIS5898" s="248"/>
      <x:c r="NIT5898" s="248"/>
      <x:c r="NIU5898" s="248"/>
      <x:c r="NIV5898" s="248"/>
      <x:c r="NIW5898" s="248"/>
      <x:c r="NIX5898" s="248"/>
      <x:c r="NIY5898" s="248"/>
      <x:c r="NIZ5898" s="248"/>
      <x:c r="NJA5898" s="248"/>
      <x:c r="NJB5898" s="248"/>
      <x:c r="NJC5898" s="248"/>
      <x:c r="NJD5898" s="248"/>
      <x:c r="NJE5898" s="248"/>
      <x:c r="NJF5898" s="248"/>
      <x:c r="NJG5898" s="248"/>
      <x:c r="NJH5898" s="248"/>
      <x:c r="NJI5898" s="248"/>
      <x:c r="NJJ5898" s="248"/>
      <x:c r="NJK5898" s="248"/>
      <x:c r="NJL5898" s="248"/>
      <x:c r="NJM5898" s="248"/>
      <x:c r="NJN5898" s="248"/>
      <x:c r="NJO5898" s="248"/>
      <x:c r="NJP5898" s="248"/>
      <x:c r="NJQ5898" s="248"/>
      <x:c r="NJR5898" s="248"/>
      <x:c r="NJS5898" s="248"/>
      <x:c r="NJT5898" s="248"/>
      <x:c r="NJU5898" s="248"/>
      <x:c r="NJV5898" s="248"/>
      <x:c r="NJW5898" s="248"/>
      <x:c r="NJX5898" s="248"/>
      <x:c r="NJY5898" s="248"/>
      <x:c r="NJZ5898" s="248"/>
      <x:c r="NKA5898" s="248"/>
      <x:c r="NKB5898" s="248"/>
      <x:c r="NKC5898" s="248"/>
      <x:c r="NKD5898" s="248"/>
      <x:c r="NKE5898" s="248"/>
      <x:c r="NKF5898" s="248"/>
      <x:c r="NKG5898" s="248"/>
      <x:c r="NKH5898" s="248"/>
      <x:c r="NKI5898" s="248"/>
      <x:c r="NKJ5898" s="248"/>
      <x:c r="NKK5898" s="248"/>
      <x:c r="NKL5898" s="248"/>
      <x:c r="NKM5898" s="248"/>
      <x:c r="NKN5898" s="248"/>
      <x:c r="NKO5898" s="248"/>
      <x:c r="NKP5898" s="248"/>
      <x:c r="NKQ5898" s="248"/>
      <x:c r="NKR5898" s="248"/>
      <x:c r="NKS5898" s="248"/>
      <x:c r="NKT5898" s="248"/>
      <x:c r="NKU5898" s="248"/>
      <x:c r="NKV5898" s="248"/>
      <x:c r="NKW5898" s="248"/>
      <x:c r="NKX5898" s="248"/>
      <x:c r="NKY5898" s="248"/>
      <x:c r="NKZ5898" s="248"/>
      <x:c r="NLA5898" s="248"/>
      <x:c r="NLB5898" s="248"/>
      <x:c r="NLC5898" s="248"/>
      <x:c r="NLD5898" s="248"/>
      <x:c r="NLE5898" s="248"/>
      <x:c r="NLF5898" s="248"/>
      <x:c r="NLG5898" s="248"/>
      <x:c r="NLH5898" s="248"/>
      <x:c r="NLI5898" s="248"/>
      <x:c r="NLJ5898" s="248"/>
      <x:c r="NLK5898" s="248"/>
      <x:c r="NLL5898" s="248"/>
      <x:c r="NLM5898" s="248"/>
      <x:c r="NLN5898" s="248"/>
      <x:c r="NLO5898" s="248"/>
      <x:c r="NLP5898" s="248"/>
      <x:c r="NLQ5898" s="248"/>
      <x:c r="NLR5898" s="248"/>
      <x:c r="NLS5898" s="248"/>
      <x:c r="NLT5898" s="248"/>
      <x:c r="NLU5898" s="248"/>
      <x:c r="NLV5898" s="248"/>
      <x:c r="NLW5898" s="248"/>
      <x:c r="NLX5898" s="248"/>
      <x:c r="NLY5898" s="248"/>
      <x:c r="NLZ5898" s="248"/>
      <x:c r="NMA5898" s="248"/>
      <x:c r="NMB5898" s="248"/>
      <x:c r="NMC5898" s="248"/>
      <x:c r="NMD5898" s="248"/>
      <x:c r="NME5898" s="248"/>
      <x:c r="NMF5898" s="248"/>
      <x:c r="NMG5898" s="248"/>
      <x:c r="NMH5898" s="248"/>
      <x:c r="NMI5898" s="248"/>
      <x:c r="NMJ5898" s="248"/>
      <x:c r="NMK5898" s="248"/>
      <x:c r="NML5898" s="248"/>
      <x:c r="NMM5898" s="248"/>
      <x:c r="NMN5898" s="248"/>
      <x:c r="NMO5898" s="248"/>
      <x:c r="NMP5898" s="248"/>
      <x:c r="NMQ5898" s="248"/>
      <x:c r="NMR5898" s="248"/>
      <x:c r="NMS5898" s="248"/>
      <x:c r="NMT5898" s="248"/>
      <x:c r="NMU5898" s="248"/>
      <x:c r="NMV5898" s="248"/>
      <x:c r="NMW5898" s="248"/>
      <x:c r="NMX5898" s="248"/>
      <x:c r="NMY5898" s="248"/>
      <x:c r="NMZ5898" s="248"/>
      <x:c r="NNA5898" s="248"/>
      <x:c r="NNB5898" s="248"/>
      <x:c r="NNC5898" s="248"/>
      <x:c r="NND5898" s="248"/>
      <x:c r="NNE5898" s="248"/>
      <x:c r="NNF5898" s="248"/>
      <x:c r="NNG5898" s="248"/>
      <x:c r="NNH5898" s="248"/>
      <x:c r="NNI5898" s="248"/>
      <x:c r="NNJ5898" s="248"/>
      <x:c r="NNK5898" s="248"/>
      <x:c r="NNL5898" s="248"/>
      <x:c r="NNM5898" s="248"/>
      <x:c r="NNN5898" s="248"/>
      <x:c r="NNO5898" s="248"/>
      <x:c r="NNP5898" s="248"/>
      <x:c r="NNQ5898" s="248"/>
      <x:c r="NNR5898" s="248"/>
      <x:c r="NNS5898" s="248"/>
      <x:c r="NNT5898" s="248"/>
      <x:c r="NNU5898" s="248"/>
      <x:c r="NNV5898" s="248"/>
      <x:c r="NNW5898" s="248"/>
      <x:c r="NNX5898" s="248"/>
      <x:c r="NNY5898" s="248"/>
      <x:c r="NNZ5898" s="248"/>
      <x:c r="NOA5898" s="248"/>
      <x:c r="NOB5898" s="248"/>
      <x:c r="NOC5898" s="248"/>
      <x:c r="NOD5898" s="248"/>
      <x:c r="NOE5898" s="248"/>
      <x:c r="NOF5898" s="248"/>
      <x:c r="NOG5898" s="248"/>
      <x:c r="NOH5898" s="248"/>
      <x:c r="NOI5898" s="248"/>
      <x:c r="NOJ5898" s="248"/>
      <x:c r="NOK5898" s="248"/>
      <x:c r="NOL5898" s="248"/>
      <x:c r="NOM5898" s="248"/>
      <x:c r="NON5898" s="248"/>
      <x:c r="NOO5898" s="248"/>
      <x:c r="NOP5898" s="248"/>
      <x:c r="NOQ5898" s="248"/>
      <x:c r="NOR5898" s="248"/>
      <x:c r="NOS5898" s="248"/>
      <x:c r="NOT5898" s="248"/>
      <x:c r="NOU5898" s="248"/>
      <x:c r="NOV5898" s="248"/>
      <x:c r="NOW5898" s="248"/>
      <x:c r="NOX5898" s="248"/>
      <x:c r="NOY5898" s="248"/>
      <x:c r="NOZ5898" s="248"/>
      <x:c r="NPA5898" s="248"/>
      <x:c r="NPB5898" s="248"/>
      <x:c r="NPC5898" s="248"/>
      <x:c r="NPD5898" s="248"/>
      <x:c r="NPE5898" s="248"/>
      <x:c r="NPF5898" s="248"/>
      <x:c r="NPG5898" s="248"/>
      <x:c r="NPH5898" s="248"/>
      <x:c r="NPI5898" s="248"/>
      <x:c r="NPJ5898" s="248"/>
      <x:c r="NPK5898" s="248"/>
      <x:c r="NPL5898" s="248"/>
      <x:c r="NPM5898" s="248"/>
      <x:c r="NPN5898" s="248"/>
      <x:c r="NPO5898" s="248"/>
      <x:c r="NPP5898" s="248"/>
      <x:c r="NPQ5898" s="248"/>
      <x:c r="NPR5898" s="248"/>
      <x:c r="NPS5898" s="248"/>
      <x:c r="NPT5898" s="248"/>
      <x:c r="NPU5898" s="248"/>
      <x:c r="NPV5898" s="248"/>
      <x:c r="NPW5898" s="248"/>
      <x:c r="NPX5898" s="248"/>
      <x:c r="NPY5898" s="248"/>
      <x:c r="NPZ5898" s="248"/>
      <x:c r="NQA5898" s="248"/>
      <x:c r="NQB5898" s="248"/>
      <x:c r="NQC5898" s="248"/>
      <x:c r="NQD5898" s="248"/>
      <x:c r="NQE5898" s="248"/>
      <x:c r="NQF5898" s="248"/>
      <x:c r="NQG5898" s="248"/>
      <x:c r="NQH5898" s="248"/>
      <x:c r="NQI5898" s="248"/>
      <x:c r="NQJ5898" s="248"/>
      <x:c r="NQK5898" s="248"/>
      <x:c r="NQL5898" s="248"/>
      <x:c r="NQM5898" s="248"/>
      <x:c r="NQN5898" s="248"/>
      <x:c r="NQO5898" s="248"/>
      <x:c r="NQP5898" s="248"/>
      <x:c r="NQQ5898" s="248"/>
      <x:c r="NQR5898" s="248"/>
      <x:c r="NQS5898" s="248"/>
      <x:c r="NQT5898" s="248"/>
      <x:c r="NQU5898" s="248"/>
      <x:c r="NQV5898" s="248"/>
      <x:c r="NQW5898" s="248"/>
      <x:c r="NQX5898" s="248"/>
      <x:c r="NQY5898" s="248"/>
      <x:c r="NQZ5898" s="248"/>
      <x:c r="NRA5898" s="248"/>
      <x:c r="NRB5898" s="248"/>
      <x:c r="NRC5898" s="248"/>
      <x:c r="NRD5898" s="248"/>
      <x:c r="NRE5898" s="248"/>
      <x:c r="NRF5898" s="248"/>
      <x:c r="NRG5898" s="248"/>
      <x:c r="NRH5898" s="248"/>
      <x:c r="NRI5898" s="248"/>
      <x:c r="NRJ5898" s="248"/>
      <x:c r="NRK5898" s="248"/>
      <x:c r="NRL5898" s="248"/>
      <x:c r="NRM5898" s="248"/>
      <x:c r="NRN5898" s="248"/>
      <x:c r="NRO5898" s="248"/>
      <x:c r="NRP5898" s="248"/>
      <x:c r="NRQ5898" s="248"/>
      <x:c r="NRR5898" s="248"/>
      <x:c r="NRS5898" s="248"/>
      <x:c r="NRT5898" s="248"/>
      <x:c r="NRU5898" s="248"/>
      <x:c r="NRV5898" s="248"/>
      <x:c r="NRW5898" s="248"/>
      <x:c r="NRX5898" s="248"/>
      <x:c r="NRY5898" s="248"/>
      <x:c r="NRZ5898" s="248"/>
      <x:c r="NSA5898" s="248"/>
      <x:c r="NSB5898" s="248"/>
      <x:c r="NSC5898" s="248"/>
      <x:c r="NSD5898" s="248"/>
      <x:c r="NSE5898" s="248"/>
      <x:c r="NSF5898" s="248"/>
      <x:c r="NSG5898" s="248"/>
      <x:c r="NSH5898" s="248"/>
      <x:c r="NSI5898" s="248"/>
      <x:c r="NSJ5898" s="248"/>
      <x:c r="NSK5898" s="248"/>
      <x:c r="NSL5898" s="248"/>
      <x:c r="NSM5898" s="248"/>
      <x:c r="NSN5898" s="248"/>
      <x:c r="NSO5898" s="248"/>
      <x:c r="NSP5898" s="248"/>
      <x:c r="NSQ5898" s="248"/>
      <x:c r="NSR5898" s="248"/>
      <x:c r="NSS5898" s="248"/>
      <x:c r="NST5898" s="248"/>
      <x:c r="NSU5898" s="248"/>
      <x:c r="NSV5898" s="248"/>
      <x:c r="NSW5898" s="248"/>
      <x:c r="NSX5898" s="248"/>
      <x:c r="NSY5898" s="248"/>
      <x:c r="NSZ5898" s="248"/>
      <x:c r="NTA5898" s="248"/>
      <x:c r="NTB5898" s="248"/>
      <x:c r="NTC5898" s="248"/>
      <x:c r="NTD5898" s="248"/>
      <x:c r="NTE5898" s="248"/>
      <x:c r="NTF5898" s="248"/>
      <x:c r="NTG5898" s="248"/>
      <x:c r="NTH5898" s="248"/>
      <x:c r="NTI5898" s="248"/>
      <x:c r="NTJ5898" s="248"/>
      <x:c r="NTK5898" s="248"/>
      <x:c r="NTL5898" s="248"/>
      <x:c r="NTM5898" s="248"/>
      <x:c r="NTN5898" s="248"/>
      <x:c r="NTO5898" s="248"/>
      <x:c r="NTP5898" s="248"/>
      <x:c r="NTQ5898" s="248"/>
      <x:c r="NTR5898" s="248"/>
      <x:c r="NTS5898" s="248"/>
      <x:c r="NTT5898" s="248"/>
      <x:c r="NTU5898" s="248"/>
      <x:c r="NTV5898" s="248"/>
      <x:c r="NTW5898" s="248"/>
      <x:c r="NTX5898" s="248"/>
      <x:c r="NTY5898" s="248"/>
      <x:c r="NTZ5898" s="248"/>
      <x:c r="NUA5898" s="248"/>
      <x:c r="NUB5898" s="248"/>
      <x:c r="NUC5898" s="248"/>
      <x:c r="NUD5898" s="248"/>
      <x:c r="NUE5898" s="248"/>
      <x:c r="NUF5898" s="248"/>
      <x:c r="NUG5898" s="248"/>
      <x:c r="NUH5898" s="248"/>
      <x:c r="NUI5898" s="248"/>
      <x:c r="NUJ5898" s="248"/>
      <x:c r="NUK5898" s="248"/>
      <x:c r="NUL5898" s="248"/>
      <x:c r="NUM5898" s="248"/>
      <x:c r="NUN5898" s="248"/>
      <x:c r="NUO5898" s="248"/>
      <x:c r="NUP5898" s="248"/>
      <x:c r="NUQ5898" s="248"/>
      <x:c r="NUR5898" s="248"/>
      <x:c r="NUS5898" s="248"/>
      <x:c r="NUT5898" s="248"/>
      <x:c r="NUU5898" s="248"/>
      <x:c r="NUV5898" s="248"/>
      <x:c r="NUW5898" s="248"/>
      <x:c r="NUX5898" s="248"/>
      <x:c r="NUY5898" s="248"/>
      <x:c r="NUZ5898" s="248"/>
      <x:c r="NVA5898" s="248"/>
      <x:c r="NVB5898" s="248"/>
      <x:c r="NVC5898" s="248"/>
      <x:c r="NVD5898" s="248"/>
      <x:c r="NVE5898" s="248"/>
      <x:c r="NVF5898" s="248"/>
      <x:c r="NVG5898" s="248"/>
      <x:c r="NVH5898" s="248"/>
      <x:c r="NVI5898" s="248"/>
      <x:c r="NVJ5898" s="248"/>
      <x:c r="NVK5898" s="248"/>
      <x:c r="NVL5898" s="248"/>
      <x:c r="NVM5898" s="248"/>
      <x:c r="NVN5898" s="248"/>
      <x:c r="NVO5898" s="248"/>
      <x:c r="NVP5898" s="248"/>
      <x:c r="NVQ5898" s="248"/>
      <x:c r="NVR5898" s="248"/>
      <x:c r="NVS5898" s="248"/>
      <x:c r="NVT5898" s="248"/>
      <x:c r="NVU5898" s="248"/>
      <x:c r="NVV5898" s="248"/>
      <x:c r="NVW5898" s="248"/>
      <x:c r="NVX5898" s="248"/>
      <x:c r="NVY5898" s="248"/>
      <x:c r="NVZ5898" s="248"/>
      <x:c r="NWA5898" s="248"/>
      <x:c r="NWB5898" s="248"/>
      <x:c r="NWC5898" s="248"/>
      <x:c r="NWD5898" s="248"/>
      <x:c r="NWE5898" s="248"/>
      <x:c r="NWF5898" s="248"/>
      <x:c r="NWG5898" s="248"/>
      <x:c r="NWH5898" s="248"/>
      <x:c r="NWI5898" s="248"/>
      <x:c r="NWJ5898" s="248"/>
      <x:c r="NWK5898" s="248"/>
      <x:c r="NWL5898" s="248"/>
      <x:c r="NWM5898" s="248"/>
      <x:c r="NWN5898" s="248"/>
      <x:c r="NWO5898" s="248"/>
      <x:c r="NWP5898" s="248"/>
      <x:c r="NWQ5898" s="248"/>
      <x:c r="NWR5898" s="248"/>
      <x:c r="NWS5898" s="248"/>
      <x:c r="NWT5898" s="248"/>
      <x:c r="NWU5898" s="248"/>
      <x:c r="NWV5898" s="248"/>
      <x:c r="NWW5898" s="248"/>
      <x:c r="NWX5898" s="248"/>
      <x:c r="NWY5898" s="248"/>
      <x:c r="NWZ5898" s="248"/>
      <x:c r="NXA5898" s="248"/>
      <x:c r="NXB5898" s="248"/>
      <x:c r="NXC5898" s="248"/>
      <x:c r="NXD5898" s="248"/>
      <x:c r="NXE5898" s="248"/>
      <x:c r="NXF5898" s="248"/>
      <x:c r="NXG5898" s="248"/>
      <x:c r="NXH5898" s="248"/>
      <x:c r="NXI5898" s="248"/>
      <x:c r="NXJ5898" s="248"/>
      <x:c r="NXK5898" s="248"/>
      <x:c r="NXL5898" s="248"/>
      <x:c r="NXM5898" s="248"/>
      <x:c r="NXN5898" s="248"/>
      <x:c r="NXO5898" s="248"/>
      <x:c r="NXP5898" s="248"/>
      <x:c r="NXQ5898" s="248"/>
      <x:c r="NXR5898" s="248"/>
      <x:c r="NXS5898" s="248"/>
      <x:c r="NXT5898" s="248"/>
      <x:c r="NXU5898" s="248"/>
      <x:c r="NXV5898" s="248"/>
      <x:c r="NXW5898" s="248"/>
      <x:c r="NXX5898" s="248"/>
      <x:c r="NXY5898" s="248"/>
      <x:c r="NXZ5898" s="248"/>
      <x:c r="NYA5898" s="248"/>
      <x:c r="NYB5898" s="248"/>
      <x:c r="NYC5898" s="248"/>
      <x:c r="NYD5898" s="248"/>
      <x:c r="NYE5898" s="248"/>
      <x:c r="NYF5898" s="248"/>
      <x:c r="NYG5898" s="248"/>
      <x:c r="NYH5898" s="248"/>
      <x:c r="NYI5898" s="248"/>
      <x:c r="NYJ5898" s="248"/>
      <x:c r="NYK5898" s="248"/>
      <x:c r="NYL5898" s="248"/>
      <x:c r="NYM5898" s="248"/>
      <x:c r="NYN5898" s="248"/>
      <x:c r="NYO5898" s="248"/>
      <x:c r="NYP5898" s="248"/>
      <x:c r="NYQ5898" s="248"/>
      <x:c r="NYR5898" s="248"/>
      <x:c r="NYS5898" s="248"/>
      <x:c r="NYT5898" s="248"/>
      <x:c r="NYU5898" s="248"/>
      <x:c r="NYV5898" s="248"/>
      <x:c r="NYW5898" s="248"/>
      <x:c r="NYX5898" s="248"/>
      <x:c r="NYY5898" s="248"/>
      <x:c r="NYZ5898" s="248"/>
      <x:c r="NZA5898" s="248"/>
      <x:c r="NZB5898" s="248"/>
      <x:c r="NZC5898" s="248"/>
      <x:c r="NZD5898" s="248"/>
      <x:c r="NZE5898" s="248"/>
      <x:c r="NZF5898" s="248"/>
      <x:c r="NZG5898" s="248"/>
      <x:c r="NZH5898" s="248"/>
      <x:c r="NZI5898" s="248"/>
      <x:c r="NZJ5898" s="248"/>
      <x:c r="NZK5898" s="248"/>
      <x:c r="NZL5898" s="248"/>
      <x:c r="NZM5898" s="248"/>
      <x:c r="NZN5898" s="248"/>
      <x:c r="NZO5898" s="248"/>
      <x:c r="NZP5898" s="248"/>
      <x:c r="NZQ5898" s="248"/>
      <x:c r="NZR5898" s="248"/>
      <x:c r="NZS5898" s="248"/>
      <x:c r="NZT5898" s="248"/>
      <x:c r="NZU5898" s="248"/>
      <x:c r="NZV5898" s="248"/>
      <x:c r="NZW5898" s="248"/>
      <x:c r="NZX5898" s="248"/>
      <x:c r="NZY5898" s="248"/>
      <x:c r="NZZ5898" s="248"/>
      <x:c r="OAA5898" s="248"/>
      <x:c r="OAB5898" s="248"/>
      <x:c r="OAC5898" s="248"/>
      <x:c r="OAD5898" s="248"/>
      <x:c r="OAE5898" s="248"/>
      <x:c r="OAF5898" s="248"/>
      <x:c r="OAG5898" s="248"/>
      <x:c r="OAH5898" s="248"/>
      <x:c r="OAI5898" s="248"/>
      <x:c r="OAJ5898" s="248"/>
      <x:c r="OAK5898" s="248"/>
      <x:c r="OAL5898" s="248"/>
      <x:c r="OAM5898" s="248"/>
      <x:c r="OAN5898" s="248"/>
      <x:c r="OAO5898" s="248"/>
      <x:c r="OAP5898" s="248"/>
      <x:c r="OAQ5898" s="248"/>
      <x:c r="OAR5898" s="248"/>
      <x:c r="OAS5898" s="248"/>
      <x:c r="OAT5898" s="248"/>
      <x:c r="OAU5898" s="248"/>
      <x:c r="OAV5898" s="248"/>
      <x:c r="OAW5898" s="248"/>
      <x:c r="OAX5898" s="248"/>
      <x:c r="OAY5898" s="248"/>
      <x:c r="OAZ5898" s="248"/>
      <x:c r="OBA5898" s="248"/>
      <x:c r="OBB5898" s="248"/>
      <x:c r="OBC5898" s="248"/>
      <x:c r="OBD5898" s="248"/>
      <x:c r="OBE5898" s="248"/>
      <x:c r="OBF5898" s="248"/>
      <x:c r="OBG5898" s="248"/>
      <x:c r="OBH5898" s="248"/>
      <x:c r="OBI5898" s="248"/>
      <x:c r="OBJ5898" s="248"/>
      <x:c r="OBK5898" s="248"/>
      <x:c r="OBL5898" s="248"/>
      <x:c r="OBM5898" s="248"/>
      <x:c r="OBN5898" s="248"/>
      <x:c r="OBO5898" s="248"/>
      <x:c r="OBP5898" s="248"/>
      <x:c r="OBQ5898" s="248"/>
      <x:c r="OBR5898" s="248"/>
      <x:c r="OBS5898" s="248"/>
      <x:c r="OBT5898" s="248"/>
      <x:c r="OBU5898" s="248"/>
      <x:c r="OBV5898" s="248"/>
      <x:c r="OBW5898" s="248"/>
      <x:c r="OBX5898" s="248"/>
      <x:c r="OBY5898" s="248"/>
      <x:c r="OBZ5898" s="248"/>
      <x:c r="OCA5898" s="248"/>
      <x:c r="OCB5898" s="248"/>
      <x:c r="OCC5898" s="248"/>
      <x:c r="OCD5898" s="248"/>
      <x:c r="OCE5898" s="248"/>
      <x:c r="OCF5898" s="248"/>
      <x:c r="OCG5898" s="248"/>
      <x:c r="OCH5898" s="248"/>
      <x:c r="OCI5898" s="248"/>
      <x:c r="OCJ5898" s="248"/>
      <x:c r="OCK5898" s="248"/>
      <x:c r="OCL5898" s="248"/>
      <x:c r="OCM5898" s="248"/>
      <x:c r="OCN5898" s="248"/>
      <x:c r="OCO5898" s="248"/>
      <x:c r="OCP5898" s="248"/>
      <x:c r="OCQ5898" s="248"/>
      <x:c r="OCR5898" s="248"/>
      <x:c r="OCS5898" s="248"/>
      <x:c r="OCT5898" s="248"/>
      <x:c r="OCU5898" s="248"/>
      <x:c r="OCV5898" s="248"/>
      <x:c r="OCW5898" s="248"/>
      <x:c r="OCX5898" s="248"/>
      <x:c r="OCY5898" s="248"/>
      <x:c r="OCZ5898" s="248"/>
      <x:c r="ODA5898" s="248"/>
      <x:c r="ODB5898" s="248"/>
      <x:c r="ODC5898" s="248"/>
      <x:c r="ODD5898" s="248"/>
      <x:c r="ODE5898" s="248"/>
      <x:c r="ODF5898" s="248"/>
      <x:c r="ODG5898" s="248"/>
      <x:c r="ODH5898" s="248"/>
      <x:c r="ODI5898" s="248"/>
      <x:c r="ODJ5898" s="248"/>
      <x:c r="ODK5898" s="248"/>
      <x:c r="ODL5898" s="248"/>
      <x:c r="ODM5898" s="248"/>
      <x:c r="ODN5898" s="248"/>
      <x:c r="ODO5898" s="248"/>
      <x:c r="ODP5898" s="248"/>
      <x:c r="ODQ5898" s="248"/>
      <x:c r="ODR5898" s="248"/>
      <x:c r="ODS5898" s="248"/>
      <x:c r="ODT5898" s="248"/>
      <x:c r="ODU5898" s="248"/>
      <x:c r="ODV5898" s="248"/>
      <x:c r="ODW5898" s="248"/>
      <x:c r="ODX5898" s="248"/>
      <x:c r="ODY5898" s="248"/>
      <x:c r="ODZ5898" s="248"/>
      <x:c r="OEA5898" s="248"/>
      <x:c r="OEB5898" s="248"/>
      <x:c r="OEC5898" s="248"/>
      <x:c r="OED5898" s="248"/>
      <x:c r="OEE5898" s="248"/>
      <x:c r="OEF5898" s="248"/>
      <x:c r="OEG5898" s="248"/>
      <x:c r="OEH5898" s="248"/>
      <x:c r="OEI5898" s="248"/>
      <x:c r="OEJ5898" s="248"/>
      <x:c r="OEK5898" s="248"/>
      <x:c r="OEL5898" s="248"/>
      <x:c r="OEM5898" s="248"/>
      <x:c r="OEN5898" s="248"/>
      <x:c r="OEO5898" s="248"/>
      <x:c r="OEP5898" s="248"/>
      <x:c r="OEQ5898" s="248"/>
      <x:c r="OER5898" s="248"/>
      <x:c r="OES5898" s="248"/>
      <x:c r="OET5898" s="248"/>
      <x:c r="OEU5898" s="248"/>
      <x:c r="OEV5898" s="248"/>
      <x:c r="OEW5898" s="248"/>
      <x:c r="OEX5898" s="248"/>
      <x:c r="OEY5898" s="248"/>
      <x:c r="OEZ5898" s="248"/>
      <x:c r="OFA5898" s="248"/>
      <x:c r="OFB5898" s="248"/>
      <x:c r="OFC5898" s="248"/>
      <x:c r="OFD5898" s="248"/>
      <x:c r="OFE5898" s="248"/>
      <x:c r="OFF5898" s="248"/>
      <x:c r="OFG5898" s="248"/>
      <x:c r="OFH5898" s="248"/>
      <x:c r="OFI5898" s="248"/>
      <x:c r="OFJ5898" s="248"/>
      <x:c r="OFK5898" s="248"/>
      <x:c r="OFL5898" s="248"/>
      <x:c r="OFM5898" s="248"/>
      <x:c r="OFN5898" s="248"/>
      <x:c r="OFO5898" s="248"/>
      <x:c r="OFP5898" s="248"/>
      <x:c r="OFQ5898" s="248"/>
      <x:c r="OFR5898" s="248"/>
      <x:c r="OFS5898" s="248"/>
      <x:c r="OFT5898" s="248"/>
      <x:c r="OFU5898" s="248"/>
      <x:c r="OFV5898" s="248"/>
      <x:c r="OFW5898" s="248"/>
      <x:c r="OFX5898" s="248"/>
      <x:c r="OFY5898" s="248"/>
      <x:c r="OFZ5898" s="248"/>
      <x:c r="OGA5898" s="248"/>
      <x:c r="OGB5898" s="248"/>
      <x:c r="OGC5898" s="248"/>
      <x:c r="OGD5898" s="248"/>
      <x:c r="OGE5898" s="248"/>
      <x:c r="OGF5898" s="248"/>
      <x:c r="OGG5898" s="248"/>
      <x:c r="OGH5898" s="248"/>
      <x:c r="OGI5898" s="248"/>
      <x:c r="OGJ5898" s="248"/>
      <x:c r="OGK5898" s="248"/>
      <x:c r="OGL5898" s="248"/>
      <x:c r="OGM5898" s="248"/>
      <x:c r="OGN5898" s="248"/>
      <x:c r="OGO5898" s="248"/>
      <x:c r="OGP5898" s="248"/>
      <x:c r="OGQ5898" s="248"/>
      <x:c r="OGR5898" s="248"/>
      <x:c r="OGS5898" s="248"/>
      <x:c r="OGT5898" s="248"/>
      <x:c r="OGU5898" s="248"/>
      <x:c r="OGV5898" s="248"/>
      <x:c r="OGW5898" s="248"/>
      <x:c r="OGX5898" s="248"/>
      <x:c r="OGY5898" s="248"/>
      <x:c r="OGZ5898" s="248"/>
      <x:c r="OHA5898" s="248"/>
      <x:c r="OHB5898" s="248"/>
      <x:c r="OHC5898" s="248"/>
      <x:c r="OHD5898" s="248"/>
      <x:c r="OHE5898" s="248"/>
      <x:c r="OHF5898" s="248"/>
      <x:c r="OHG5898" s="248"/>
      <x:c r="OHH5898" s="248"/>
      <x:c r="OHI5898" s="248"/>
      <x:c r="OHJ5898" s="248"/>
      <x:c r="OHK5898" s="248"/>
      <x:c r="OHL5898" s="248"/>
      <x:c r="OHM5898" s="248"/>
      <x:c r="OHN5898" s="248"/>
      <x:c r="OHO5898" s="248"/>
      <x:c r="OHP5898" s="248"/>
      <x:c r="OHQ5898" s="248"/>
      <x:c r="OHR5898" s="248"/>
      <x:c r="OHS5898" s="248"/>
      <x:c r="OHT5898" s="248"/>
      <x:c r="OHU5898" s="248"/>
      <x:c r="OHV5898" s="248"/>
      <x:c r="OHW5898" s="248"/>
      <x:c r="OHX5898" s="248"/>
      <x:c r="OHY5898" s="248"/>
      <x:c r="OHZ5898" s="248"/>
      <x:c r="OIA5898" s="248"/>
      <x:c r="OIB5898" s="248"/>
      <x:c r="OIC5898" s="248"/>
      <x:c r="OID5898" s="248"/>
      <x:c r="OIE5898" s="248"/>
      <x:c r="OIF5898" s="248"/>
      <x:c r="OIG5898" s="248"/>
      <x:c r="OIH5898" s="248"/>
      <x:c r="OII5898" s="248"/>
      <x:c r="OIJ5898" s="248"/>
      <x:c r="OIK5898" s="248"/>
      <x:c r="OIL5898" s="248"/>
      <x:c r="OIM5898" s="248"/>
      <x:c r="OIN5898" s="248"/>
      <x:c r="OIO5898" s="248"/>
      <x:c r="OIP5898" s="248"/>
      <x:c r="OIQ5898" s="248"/>
      <x:c r="OIR5898" s="248"/>
      <x:c r="OIS5898" s="248"/>
      <x:c r="OIT5898" s="248"/>
      <x:c r="OIU5898" s="248"/>
      <x:c r="OIV5898" s="248"/>
      <x:c r="OIW5898" s="248"/>
      <x:c r="OIX5898" s="248"/>
      <x:c r="OIY5898" s="248"/>
      <x:c r="OIZ5898" s="248"/>
      <x:c r="OJA5898" s="248"/>
      <x:c r="OJB5898" s="248"/>
      <x:c r="OJC5898" s="248"/>
      <x:c r="OJD5898" s="248"/>
      <x:c r="OJE5898" s="248"/>
      <x:c r="OJF5898" s="248"/>
      <x:c r="OJG5898" s="248"/>
      <x:c r="OJH5898" s="248"/>
      <x:c r="OJI5898" s="248"/>
      <x:c r="OJJ5898" s="248"/>
      <x:c r="OJK5898" s="248"/>
      <x:c r="OJL5898" s="248"/>
      <x:c r="OJM5898" s="248"/>
      <x:c r="OJN5898" s="248"/>
      <x:c r="OJO5898" s="248"/>
      <x:c r="OJP5898" s="248"/>
      <x:c r="OJQ5898" s="248"/>
      <x:c r="OJR5898" s="248"/>
      <x:c r="OJS5898" s="248"/>
      <x:c r="OJT5898" s="248"/>
      <x:c r="OJU5898" s="248"/>
      <x:c r="OJV5898" s="248"/>
      <x:c r="OJW5898" s="248"/>
      <x:c r="OJX5898" s="248"/>
      <x:c r="OJY5898" s="248"/>
      <x:c r="OJZ5898" s="248"/>
      <x:c r="OKA5898" s="248"/>
      <x:c r="OKB5898" s="248"/>
      <x:c r="OKC5898" s="248"/>
      <x:c r="OKD5898" s="248"/>
      <x:c r="OKE5898" s="248"/>
      <x:c r="OKF5898" s="248"/>
      <x:c r="OKG5898" s="248"/>
      <x:c r="OKH5898" s="248"/>
      <x:c r="OKI5898" s="248"/>
      <x:c r="OKJ5898" s="248"/>
      <x:c r="OKK5898" s="248"/>
      <x:c r="OKL5898" s="248"/>
      <x:c r="OKM5898" s="248"/>
      <x:c r="OKN5898" s="248"/>
      <x:c r="OKO5898" s="248"/>
      <x:c r="OKP5898" s="248"/>
      <x:c r="OKQ5898" s="248"/>
      <x:c r="OKR5898" s="248"/>
      <x:c r="OKS5898" s="248"/>
      <x:c r="OKT5898" s="248"/>
      <x:c r="OKU5898" s="248"/>
      <x:c r="OKV5898" s="248"/>
      <x:c r="OKW5898" s="248"/>
      <x:c r="OKX5898" s="248"/>
      <x:c r="OKY5898" s="248"/>
      <x:c r="OKZ5898" s="248"/>
      <x:c r="OLA5898" s="248"/>
      <x:c r="OLB5898" s="248"/>
      <x:c r="OLC5898" s="248"/>
      <x:c r="OLD5898" s="248"/>
      <x:c r="OLE5898" s="248"/>
      <x:c r="OLF5898" s="248"/>
      <x:c r="OLG5898" s="248"/>
      <x:c r="OLH5898" s="248"/>
      <x:c r="OLI5898" s="248"/>
      <x:c r="OLJ5898" s="248"/>
      <x:c r="OLK5898" s="248"/>
      <x:c r="OLL5898" s="248"/>
      <x:c r="OLM5898" s="248"/>
      <x:c r="OLN5898" s="248"/>
      <x:c r="OLO5898" s="248"/>
      <x:c r="OLP5898" s="248"/>
      <x:c r="OLQ5898" s="248"/>
      <x:c r="OLR5898" s="248"/>
      <x:c r="OLS5898" s="248"/>
      <x:c r="OLT5898" s="248"/>
      <x:c r="OLU5898" s="248"/>
      <x:c r="OLV5898" s="248"/>
      <x:c r="OLW5898" s="248"/>
      <x:c r="OLX5898" s="248"/>
      <x:c r="OLY5898" s="248"/>
      <x:c r="OLZ5898" s="248"/>
      <x:c r="OMA5898" s="248"/>
      <x:c r="OMB5898" s="248"/>
      <x:c r="OMC5898" s="248"/>
      <x:c r="OMD5898" s="248"/>
      <x:c r="OME5898" s="248"/>
      <x:c r="OMF5898" s="248"/>
      <x:c r="OMG5898" s="248"/>
      <x:c r="OMH5898" s="248"/>
      <x:c r="OMI5898" s="248"/>
      <x:c r="OMJ5898" s="248"/>
      <x:c r="OMK5898" s="248"/>
      <x:c r="OML5898" s="248"/>
      <x:c r="OMM5898" s="248"/>
      <x:c r="OMN5898" s="248"/>
      <x:c r="OMO5898" s="248"/>
      <x:c r="OMP5898" s="248"/>
      <x:c r="OMQ5898" s="248"/>
      <x:c r="OMR5898" s="248"/>
      <x:c r="OMS5898" s="248"/>
      <x:c r="OMT5898" s="248"/>
      <x:c r="OMU5898" s="248"/>
      <x:c r="OMV5898" s="248"/>
      <x:c r="OMW5898" s="248"/>
      <x:c r="OMX5898" s="248"/>
      <x:c r="OMY5898" s="248"/>
      <x:c r="OMZ5898" s="248"/>
      <x:c r="ONA5898" s="248"/>
      <x:c r="ONB5898" s="248"/>
      <x:c r="ONC5898" s="248"/>
      <x:c r="OND5898" s="248"/>
      <x:c r="ONE5898" s="248"/>
      <x:c r="ONF5898" s="248"/>
      <x:c r="ONG5898" s="248"/>
      <x:c r="ONH5898" s="248"/>
      <x:c r="ONI5898" s="248"/>
      <x:c r="ONJ5898" s="248"/>
      <x:c r="ONK5898" s="248"/>
      <x:c r="ONL5898" s="248"/>
      <x:c r="ONM5898" s="248"/>
      <x:c r="ONN5898" s="248"/>
      <x:c r="ONO5898" s="248"/>
      <x:c r="ONP5898" s="248"/>
      <x:c r="ONQ5898" s="248"/>
      <x:c r="ONR5898" s="248"/>
      <x:c r="ONS5898" s="248"/>
      <x:c r="ONT5898" s="248"/>
      <x:c r="ONU5898" s="248"/>
      <x:c r="ONV5898" s="248"/>
      <x:c r="ONW5898" s="248"/>
      <x:c r="ONX5898" s="248"/>
      <x:c r="ONY5898" s="248"/>
      <x:c r="ONZ5898" s="248"/>
      <x:c r="OOA5898" s="248"/>
      <x:c r="OOB5898" s="248"/>
      <x:c r="OOC5898" s="248"/>
      <x:c r="OOD5898" s="248"/>
      <x:c r="OOE5898" s="248"/>
      <x:c r="OOF5898" s="248"/>
      <x:c r="OOG5898" s="248"/>
      <x:c r="OOH5898" s="248"/>
      <x:c r="OOI5898" s="248"/>
      <x:c r="OOJ5898" s="248"/>
      <x:c r="OOK5898" s="248"/>
      <x:c r="OOL5898" s="248"/>
      <x:c r="OOM5898" s="248"/>
      <x:c r="OON5898" s="248"/>
      <x:c r="OOO5898" s="248"/>
      <x:c r="OOP5898" s="248"/>
      <x:c r="OOQ5898" s="248"/>
      <x:c r="OOR5898" s="248"/>
      <x:c r="OOS5898" s="248"/>
      <x:c r="OOT5898" s="248"/>
      <x:c r="OOU5898" s="248"/>
      <x:c r="OOV5898" s="248"/>
      <x:c r="OOW5898" s="248"/>
      <x:c r="OOX5898" s="248"/>
      <x:c r="OOY5898" s="248"/>
      <x:c r="OOZ5898" s="248"/>
      <x:c r="OPA5898" s="248"/>
      <x:c r="OPB5898" s="248"/>
      <x:c r="OPC5898" s="248"/>
      <x:c r="OPD5898" s="248"/>
      <x:c r="OPE5898" s="248"/>
      <x:c r="OPF5898" s="248"/>
      <x:c r="OPG5898" s="248"/>
      <x:c r="OPH5898" s="248"/>
      <x:c r="OPI5898" s="248"/>
      <x:c r="OPJ5898" s="248"/>
      <x:c r="OPK5898" s="248"/>
      <x:c r="OPL5898" s="248"/>
      <x:c r="OPM5898" s="248"/>
      <x:c r="OPN5898" s="248"/>
      <x:c r="OPO5898" s="248"/>
      <x:c r="OPP5898" s="248"/>
      <x:c r="OPQ5898" s="248"/>
      <x:c r="OPR5898" s="248"/>
      <x:c r="OPS5898" s="248"/>
      <x:c r="OPT5898" s="248"/>
      <x:c r="OPU5898" s="248"/>
      <x:c r="OPV5898" s="248"/>
      <x:c r="OPW5898" s="248"/>
      <x:c r="OPX5898" s="248"/>
      <x:c r="OPY5898" s="248"/>
      <x:c r="OPZ5898" s="248"/>
      <x:c r="OQA5898" s="248"/>
      <x:c r="OQB5898" s="248"/>
      <x:c r="OQC5898" s="248"/>
      <x:c r="OQD5898" s="248"/>
      <x:c r="OQE5898" s="248"/>
      <x:c r="OQF5898" s="248"/>
      <x:c r="OQG5898" s="248"/>
      <x:c r="OQH5898" s="248"/>
      <x:c r="OQI5898" s="248"/>
      <x:c r="OQJ5898" s="248"/>
      <x:c r="OQK5898" s="248"/>
      <x:c r="OQL5898" s="248"/>
      <x:c r="OQM5898" s="248"/>
      <x:c r="OQN5898" s="248"/>
      <x:c r="OQO5898" s="248"/>
      <x:c r="OQP5898" s="248"/>
      <x:c r="OQQ5898" s="248"/>
      <x:c r="OQR5898" s="248"/>
      <x:c r="OQS5898" s="248"/>
      <x:c r="OQT5898" s="248"/>
      <x:c r="OQU5898" s="248"/>
      <x:c r="OQV5898" s="248"/>
      <x:c r="OQW5898" s="248"/>
      <x:c r="OQX5898" s="248"/>
      <x:c r="OQY5898" s="248"/>
      <x:c r="OQZ5898" s="248"/>
      <x:c r="ORA5898" s="248"/>
      <x:c r="ORB5898" s="248"/>
      <x:c r="ORC5898" s="248"/>
      <x:c r="ORD5898" s="248"/>
      <x:c r="ORE5898" s="248"/>
      <x:c r="ORF5898" s="248"/>
      <x:c r="ORG5898" s="248"/>
      <x:c r="ORH5898" s="248"/>
      <x:c r="ORI5898" s="248"/>
      <x:c r="ORJ5898" s="248"/>
      <x:c r="ORK5898" s="248"/>
      <x:c r="ORL5898" s="248"/>
      <x:c r="ORM5898" s="248"/>
      <x:c r="ORN5898" s="248"/>
      <x:c r="ORO5898" s="248"/>
      <x:c r="ORP5898" s="248"/>
      <x:c r="ORQ5898" s="248"/>
      <x:c r="ORR5898" s="248"/>
      <x:c r="ORS5898" s="248"/>
      <x:c r="ORT5898" s="248"/>
      <x:c r="ORU5898" s="248"/>
      <x:c r="ORV5898" s="248"/>
      <x:c r="ORW5898" s="248"/>
      <x:c r="ORX5898" s="248"/>
      <x:c r="ORY5898" s="248"/>
      <x:c r="ORZ5898" s="248"/>
      <x:c r="OSA5898" s="248"/>
      <x:c r="OSB5898" s="248"/>
      <x:c r="OSC5898" s="248"/>
      <x:c r="OSD5898" s="248"/>
      <x:c r="OSE5898" s="248"/>
      <x:c r="OSF5898" s="248"/>
      <x:c r="OSG5898" s="248"/>
      <x:c r="OSH5898" s="248"/>
      <x:c r="OSI5898" s="248"/>
      <x:c r="OSJ5898" s="248"/>
      <x:c r="OSK5898" s="248"/>
      <x:c r="OSL5898" s="248"/>
      <x:c r="OSM5898" s="248"/>
      <x:c r="OSN5898" s="248"/>
      <x:c r="OSO5898" s="248"/>
      <x:c r="OSP5898" s="248"/>
      <x:c r="OSQ5898" s="248"/>
      <x:c r="OSR5898" s="248"/>
      <x:c r="OSS5898" s="248"/>
      <x:c r="OST5898" s="248"/>
      <x:c r="OSU5898" s="248"/>
      <x:c r="OSV5898" s="248"/>
      <x:c r="OSW5898" s="248"/>
      <x:c r="OSX5898" s="248"/>
      <x:c r="OSY5898" s="248"/>
      <x:c r="OSZ5898" s="248"/>
      <x:c r="OTA5898" s="248"/>
      <x:c r="OTB5898" s="248"/>
      <x:c r="OTC5898" s="248"/>
      <x:c r="OTD5898" s="248"/>
      <x:c r="OTE5898" s="248"/>
      <x:c r="OTF5898" s="248"/>
      <x:c r="OTG5898" s="248"/>
      <x:c r="OTH5898" s="248"/>
      <x:c r="OTI5898" s="248"/>
      <x:c r="OTJ5898" s="248"/>
      <x:c r="OTK5898" s="248"/>
      <x:c r="OTL5898" s="248"/>
      <x:c r="OTM5898" s="248"/>
      <x:c r="OTN5898" s="248"/>
      <x:c r="OTO5898" s="248"/>
      <x:c r="OTP5898" s="248"/>
      <x:c r="OTQ5898" s="248"/>
      <x:c r="OTR5898" s="248"/>
      <x:c r="OTS5898" s="248"/>
      <x:c r="OTT5898" s="248"/>
      <x:c r="OTU5898" s="248"/>
      <x:c r="OTV5898" s="248"/>
      <x:c r="OTW5898" s="248"/>
      <x:c r="OTX5898" s="248"/>
      <x:c r="OTY5898" s="248"/>
      <x:c r="OTZ5898" s="248"/>
      <x:c r="OUA5898" s="248"/>
      <x:c r="OUB5898" s="248"/>
      <x:c r="OUC5898" s="248"/>
      <x:c r="OUD5898" s="248"/>
      <x:c r="OUE5898" s="248"/>
      <x:c r="OUF5898" s="248"/>
      <x:c r="OUG5898" s="248"/>
      <x:c r="OUH5898" s="248"/>
      <x:c r="OUI5898" s="248"/>
      <x:c r="OUJ5898" s="248"/>
      <x:c r="OUK5898" s="248"/>
      <x:c r="OUL5898" s="248"/>
      <x:c r="OUM5898" s="248"/>
      <x:c r="OUN5898" s="248"/>
      <x:c r="OUO5898" s="248"/>
      <x:c r="OUP5898" s="248"/>
      <x:c r="OUQ5898" s="248"/>
      <x:c r="OUR5898" s="248"/>
      <x:c r="OUS5898" s="248"/>
      <x:c r="OUT5898" s="248"/>
      <x:c r="OUU5898" s="248"/>
      <x:c r="OUV5898" s="248"/>
      <x:c r="OUW5898" s="248"/>
      <x:c r="OUX5898" s="248"/>
      <x:c r="OUY5898" s="248"/>
      <x:c r="OUZ5898" s="248"/>
      <x:c r="OVA5898" s="248"/>
      <x:c r="OVB5898" s="248"/>
      <x:c r="OVC5898" s="248"/>
      <x:c r="OVD5898" s="248"/>
      <x:c r="OVE5898" s="248"/>
      <x:c r="OVF5898" s="248"/>
      <x:c r="OVG5898" s="248"/>
      <x:c r="OVH5898" s="248"/>
      <x:c r="OVI5898" s="248"/>
      <x:c r="OVJ5898" s="248"/>
      <x:c r="OVK5898" s="248"/>
      <x:c r="OVL5898" s="248"/>
      <x:c r="OVM5898" s="248"/>
      <x:c r="OVN5898" s="248"/>
      <x:c r="OVO5898" s="248"/>
      <x:c r="OVP5898" s="248"/>
      <x:c r="OVQ5898" s="248"/>
      <x:c r="OVR5898" s="248"/>
      <x:c r="OVS5898" s="248"/>
      <x:c r="OVT5898" s="248"/>
      <x:c r="OVU5898" s="248"/>
      <x:c r="OVV5898" s="248"/>
      <x:c r="OVW5898" s="248"/>
      <x:c r="OVX5898" s="248"/>
      <x:c r="OVY5898" s="248"/>
      <x:c r="OVZ5898" s="248"/>
      <x:c r="OWA5898" s="248"/>
      <x:c r="OWB5898" s="248"/>
      <x:c r="OWC5898" s="248"/>
      <x:c r="OWD5898" s="248"/>
      <x:c r="OWE5898" s="248"/>
      <x:c r="OWF5898" s="248"/>
      <x:c r="OWG5898" s="248"/>
      <x:c r="OWH5898" s="248"/>
      <x:c r="OWI5898" s="248"/>
      <x:c r="OWJ5898" s="248"/>
      <x:c r="OWK5898" s="248"/>
      <x:c r="OWL5898" s="248"/>
      <x:c r="OWM5898" s="248"/>
      <x:c r="OWN5898" s="248"/>
      <x:c r="OWO5898" s="248"/>
      <x:c r="OWP5898" s="248"/>
      <x:c r="OWQ5898" s="248"/>
      <x:c r="OWR5898" s="248"/>
      <x:c r="OWS5898" s="248"/>
      <x:c r="OWT5898" s="248"/>
      <x:c r="OWU5898" s="248"/>
      <x:c r="OWV5898" s="248"/>
      <x:c r="OWW5898" s="248"/>
      <x:c r="OWX5898" s="248"/>
      <x:c r="OWY5898" s="248"/>
      <x:c r="OWZ5898" s="248"/>
      <x:c r="OXA5898" s="248"/>
      <x:c r="OXB5898" s="248"/>
      <x:c r="OXC5898" s="248"/>
      <x:c r="OXD5898" s="248"/>
      <x:c r="OXE5898" s="248"/>
      <x:c r="OXF5898" s="248"/>
      <x:c r="OXG5898" s="248"/>
      <x:c r="OXH5898" s="248"/>
      <x:c r="OXI5898" s="248"/>
      <x:c r="OXJ5898" s="248"/>
      <x:c r="OXK5898" s="248"/>
      <x:c r="OXL5898" s="248"/>
      <x:c r="OXM5898" s="248"/>
      <x:c r="OXN5898" s="248"/>
      <x:c r="OXO5898" s="248"/>
      <x:c r="OXP5898" s="248"/>
      <x:c r="OXQ5898" s="248"/>
      <x:c r="OXR5898" s="248"/>
      <x:c r="OXS5898" s="248"/>
      <x:c r="OXT5898" s="248"/>
      <x:c r="OXU5898" s="248"/>
      <x:c r="OXV5898" s="248"/>
      <x:c r="OXW5898" s="248"/>
      <x:c r="OXX5898" s="248"/>
      <x:c r="OXY5898" s="248"/>
      <x:c r="OXZ5898" s="248"/>
      <x:c r="OYA5898" s="248"/>
      <x:c r="OYB5898" s="248"/>
      <x:c r="OYC5898" s="248"/>
      <x:c r="OYD5898" s="248"/>
      <x:c r="OYE5898" s="248"/>
      <x:c r="OYF5898" s="248"/>
      <x:c r="OYG5898" s="248"/>
      <x:c r="OYH5898" s="248"/>
      <x:c r="OYI5898" s="248"/>
      <x:c r="OYJ5898" s="248"/>
      <x:c r="OYK5898" s="248"/>
      <x:c r="OYL5898" s="248"/>
      <x:c r="OYM5898" s="248"/>
      <x:c r="OYN5898" s="248"/>
      <x:c r="OYO5898" s="248"/>
      <x:c r="OYP5898" s="248"/>
      <x:c r="OYQ5898" s="248"/>
      <x:c r="OYR5898" s="248"/>
      <x:c r="OYS5898" s="248"/>
      <x:c r="OYT5898" s="248"/>
      <x:c r="OYU5898" s="248"/>
      <x:c r="OYV5898" s="248"/>
      <x:c r="OYW5898" s="248"/>
      <x:c r="OYX5898" s="248"/>
      <x:c r="OYY5898" s="248"/>
      <x:c r="OYZ5898" s="248"/>
      <x:c r="OZA5898" s="248"/>
      <x:c r="OZB5898" s="248"/>
      <x:c r="OZC5898" s="248"/>
      <x:c r="OZD5898" s="248"/>
      <x:c r="OZE5898" s="248"/>
      <x:c r="OZF5898" s="248"/>
      <x:c r="OZG5898" s="248"/>
      <x:c r="OZH5898" s="248"/>
      <x:c r="OZI5898" s="248"/>
      <x:c r="OZJ5898" s="248"/>
      <x:c r="OZK5898" s="248"/>
      <x:c r="OZL5898" s="248"/>
      <x:c r="OZM5898" s="248"/>
      <x:c r="OZN5898" s="248"/>
      <x:c r="OZO5898" s="248"/>
      <x:c r="OZP5898" s="248"/>
      <x:c r="OZQ5898" s="248"/>
      <x:c r="OZR5898" s="248"/>
      <x:c r="OZS5898" s="248"/>
      <x:c r="OZT5898" s="248"/>
      <x:c r="OZU5898" s="248"/>
      <x:c r="OZV5898" s="248"/>
      <x:c r="OZW5898" s="248"/>
      <x:c r="OZX5898" s="248"/>
      <x:c r="OZY5898" s="248"/>
      <x:c r="OZZ5898" s="248"/>
      <x:c r="PAA5898" s="248"/>
      <x:c r="PAB5898" s="248"/>
      <x:c r="PAC5898" s="248"/>
      <x:c r="PAD5898" s="248"/>
      <x:c r="PAE5898" s="248"/>
      <x:c r="PAF5898" s="248"/>
      <x:c r="PAG5898" s="248"/>
      <x:c r="PAH5898" s="248"/>
      <x:c r="PAI5898" s="248"/>
      <x:c r="PAJ5898" s="248"/>
      <x:c r="PAK5898" s="248"/>
      <x:c r="PAL5898" s="248"/>
      <x:c r="PAM5898" s="248"/>
      <x:c r="PAN5898" s="248"/>
      <x:c r="PAO5898" s="248"/>
      <x:c r="PAP5898" s="248"/>
      <x:c r="PAQ5898" s="248"/>
      <x:c r="PAR5898" s="248"/>
      <x:c r="PAS5898" s="248"/>
      <x:c r="PAT5898" s="248"/>
      <x:c r="PAU5898" s="248"/>
      <x:c r="PAV5898" s="248"/>
      <x:c r="PAW5898" s="248"/>
      <x:c r="PAX5898" s="248"/>
      <x:c r="PAY5898" s="248"/>
      <x:c r="PAZ5898" s="248"/>
      <x:c r="PBA5898" s="248"/>
      <x:c r="PBB5898" s="248"/>
      <x:c r="PBC5898" s="248"/>
      <x:c r="PBD5898" s="248"/>
      <x:c r="PBE5898" s="248"/>
      <x:c r="PBF5898" s="248"/>
      <x:c r="PBG5898" s="248"/>
      <x:c r="PBH5898" s="248"/>
      <x:c r="PBI5898" s="248"/>
      <x:c r="PBJ5898" s="248"/>
      <x:c r="PBK5898" s="248"/>
      <x:c r="PBL5898" s="248"/>
      <x:c r="PBM5898" s="248"/>
      <x:c r="PBN5898" s="248"/>
      <x:c r="PBO5898" s="248"/>
      <x:c r="PBP5898" s="248"/>
      <x:c r="PBQ5898" s="248"/>
      <x:c r="PBR5898" s="248"/>
      <x:c r="PBS5898" s="248"/>
      <x:c r="PBT5898" s="248"/>
      <x:c r="PBU5898" s="248"/>
      <x:c r="PBV5898" s="248"/>
      <x:c r="PBW5898" s="248"/>
      <x:c r="PBX5898" s="248"/>
      <x:c r="PBY5898" s="248"/>
      <x:c r="PBZ5898" s="248"/>
      <x:c r="PCA5898" s="248"/>
      <x:c r="PCB5898" s="248"/>
      <x:c r="PCC5898" s="248"/>
      <x:c r="PCD5898" s="248"/>
      <x:c r="PCE5898" s="248"/>
      <x:c r="PCF5898" s="248"/>
      <x:c r="PCG5898" s="248"/>
      <x:c r="PCH5898" s="248"/>
      <x:c r="PCI5898" s="248"/>
      <x:c r="PCJ5898" s="248"/>
      <x:c r="PCK5898" s="248"/>
      <x:c r="PCL5898" s="248"/>
      <x:c r="PCM5898" s="248"/>
      <x:c r="PCN5898" s="248"/>
      <x:c r="PCO5898" s="248"/>
      <x:c r="PCP5898" s="248"/>
      <x:c r="PCQ5898" s="248"/>
      <x:c r="PCR5898" s="248"/>
      <x:c r="PCS5898" s="248"/>
      <x:c r="PCT5898" s="248"/>
      <x:c r="PCU5898" s="248"/>
      <x:c r="PCV5898" s="248"/>
      <x:c r="PCW5898" s="248"/>
      <x:c r="PCX5898" s="248"/>
      <x:c r="PCY5898" s="248"/>
      <x:c r="PCZ5898" s="248"/>
      <x:c r="PDA5898" s="248"/>
      <x:c r="PDB5898" s="248"/>
      <x:c r="PDC5898" s="248"/>
      <x:c r="PDD5898" s="248"/>
      <x:c r="PDE5898" s="248"/>
      <x:c r="PDF5898" s="248"/>
      <x:c r="PDG5898" s="248"/>
      <x:c r="PDH5898" s="248"/>
      <x:c r="PDI5898" s="248"/>
      <x:c r="PDJ5898" s="248"/>
      <x:c r="PDK5898" s="248"/>
      <x:c r="PDL5898" s="248"/>
      <x:c r="PDM5898" s="248"/>
      <x:c r="PDN5898" s="248"/>
      <x:c r="PDO5898" s="248"/>
      <x:c r="PDP5898" s="248"/>
      <x:c r="PDQ5898" s="248"/>
      <x:c r="PDR5898" s="248"/>
      <x:c r="PDS5898" s="248"/>
      <x:c r="PDT5898" s="248"/>
      <x:c r="PDU5898" s="248"/>
      <x:c r="PDV5898" s="248"/>
      <x:c r="PDW5898" s="248"/>
      <x:c r="PDX5898" s="248"/>
      <x:c r="PDY5898" s="248"/>
      <x:c r="PDZ5898" s="248"/>
      <x:c r="PEA5898" s="248"/>
      <x:c r="PEB5898" s="248"/>
      <x:c r="PEC5898" s="248"/>
      <x:c r="PED5898" s="248"/>
      <x:c r="PEE5898" s="248"/>
      <x:c r="PEF5898" s="248"/>
      <x:c r="PEG5898" s="248"/>
      <x:c r="PEH5898" s="248"/>
      <x:c r="PEI5898" s="248"/>
      <x:c r="PEJ5898" s="248"/>
      <x:c r="PEK5898" s="248"/>
      <x:c r="PEL5898" s="248"/>
      <x:c r="PEM5898" s="248"/>
      <x:c r="PEN5898" s="248"/>
      <x:c r="PEO5898" s="248"/>
      <x:c r="PEP5898" s="248"/>
      <x:c r="PEQ5898" s="248"/>
      <x:c r="PER5898" s="248"/>
      <x:c r="PES5898" s="248"/>
      <x:c r="PET5898" s="248"/>
      <x:c r="PEU5898" s="248"/>
      <x:c r="PEV5898" s="248"/>
      <x:c r="PEW5898" s="248"/>
      <x:c r="PEX5898" s="248"/>
      <x:c r="PEY5898" s="248"/>
      <x:c r="PEZ5898" s="248"/>
      <x:c r="PFA5898" s="248"/>
      <x:c r="PFB5898" s="248"/>
      <x:c r="PFC5898" s="248"/>
      <x:c r="PFD5898" s="248"/>
      <x:c r="PFE5898" s="248"/>
      <x:c r="PFF5898" s="248"/>
      <x:c r="PFG5898" s="248"/>
      <x:c r="PFH5898" s="248"/>
      <x:c r="PFI5898" s="248"/>
      <x:c r="PFJ5898" s="248"/>
      <x:c r="PFK5898" s="248"/>
      <x:c r="PFL5898" s="248"/>
      <x:c r="PFM5898" s="248"/>
      <x:c r="PFN5898" s="248"/>
      <x:c r="PFO5898" s="248"/>
      <x:c r="PFP5898" s="248"/>
      <x:c r="PFQ5898" s="248"/>
      <x:c r="PFR5898" s="248"/>
      <x:c r="PFS5898" s="248"/>
      <x:c r="PFT5898" s="248"/>
      <x:c r="PFU5898" s="248"/>
      <x:c r="PFV5898" s="248"/>
      <x:c r="PFW5898" s="248"/>
      <x:c r="PFX5898" s="248"/>
      <x:c r="PFY5898" s="248"/>
      <x:c r="PFZ5898" s="248"/>
      <x:c r="PGA5898" s="248"/>
      <x:c r="PGB5898" s="248"/>
      <x:c r="PGC5898" s="248"/>
      <x:c r="PGD5898" s="248"/>
      <x:c r="PGE5898" s="248"/>
      <x:c r="PGF5898" s="248"/>
      <x:c r="PGG5898" s="248"/>
      <x:c r="PGH5898" s="248"/>
      <x:c r="PGI5898" s="248"/>
      <x:c r="PGJ5898" s="248"/>
      <x:c r="PGK5898" s="248"/>
      <x:c r="PGL5898" s="248"/>
      <x:c r="PGM5898" s="248"/>
      <x:c r="PGN5898" s="248"/>
      <x:c r="PGO5898" s="248"/>
      <x:c r="PGP5898" s="248"/>
      <x:c r="PGQ5898" s="248"/>
      <x:c r="PGR5898" s="248"/>
      <x:c r="PGS5898" s="248"/>
      <x:c r="PGT5898" s="248"/>
      <x:c r="PGU5898" s="248"/>
      <x:c r="PGV5898" s="248"/>
      <x:c r="PGW5898" s="248"/>
      <x:c r="PGX5898" s="248"/>
      <x:c r="PGY5898" s="248"/>
      <x:c r="PGZ5898" s="248"/>
      <x:c r="PHA5898" s="248"/>
      <x:c r="PHB5898" s="248"/>
      <x:c r="PHC5898" s="248"/>
      <x:c r="PHD5898" s="248"/>
      <x:c r="PHE5898" s="248"/>
      <x:c r="PHF5898" s="248"/>
      <x:c r="PHG5898" s="248"/>
      <x:c r="PHH5898" s="248"/>
      <x:c r="PHI5898" s="248"/>
      <x:c r="PHJ5898" s="248"/>
      <x:c r="PHK5898" s="248"/>
      <x:c r="PHL5898" s="248"/>
      <x:c r="PHM5898" s="248"/>
      <x:c r="PHN5898" s="248"/>
      <x:c r="PHO5898" s="248"/>
      <x:c r="PHP5898" s="248"/>
      <x:c r="PHQ5898" s="248"/>
      <x:c r="PHR5898" s="248"/>
      <x:c r="PHS5898" s="248"/>
      <x:c r="PHT5898" s="248"/>
      <x:c r="PHU5898" s="248"/>
      <x:c r="PHV5898" s="248"/>
      <x:c r="PHW5898" s="248"/>
      <x:c r="PHX5898" s="248"/>
      <x:c r="PHY5898" s="248"/>
      <x:c r="PHZ5898" s="248"/>
      <x:c r="PIA5898" s="248"/>
      <x:c r="PIB5898" s="248"/>
      <x:c r="PIC5898" s="248"/>
      <x:c r="PID5898" s="248"/>
      <x:c r="PIE5898" s="248"/>
      <x:c r="PIF5898" s="248"/>
      <x:c r="PIG5898" s="248"/>
      <x:c r="PIH5898" s="248"/>
      <x:c r="PII5898" s="248"/>
      <x:c r="PIJ5898" s="248"/>
      <x:c r="PIK5898" s="248"/>
      <x:c r="PIL5898" s="248"/>
      <x:c r="PIM5898" s="248"/>
      <x:c r="PIN5898" s="248"/>
      <x:c r="PIO5898" s="248"/>
      <x:c r="PIP5898" s="248"/>
      <x:c r="PIQ5898" s="248"/>
      <x:c r="PIR5898" s="248"/>
      <x:c r="PIS5898" s="248"/>
      <x:c r="PIT5898" s="248"/>
      <x:c r="PIU5898" s="248"/>
      <x:c r="PIV5898" s="248"/>
      <x:c r="PIW5898" s="248"/>
      <x:c r="PIX5898" s="248"/>
      <x:c r="PIY5898" s="248"/>
      <x:c r="PIZ5898" s="248"/>
      <x:c r="PJA5898" s="248"/>
      <x:c r="PJB5898" s="248"/>
      <x:c r="PJC5898" s="248"/>
      <x:c r="PJD5898" s="248"/>
      <x:c r="PJE5898" s="248"/>
      <x:c r="PJF5898" s="248"/>
      <x:c r="PJG5898" s="248"/>
      <x:c r="PJH5898" s="248"/>
      <x:c r="PJI5898" s="248"/>
      <x:c r="PJJ5898" s="248"/>
      <x:c r="PJK5898" s="248"/>
      <x:c r="PJL5898" s="248"/>
      <x:c r="PJM5898" s="248"/>
      <x:c r="PJN5898" s="248"/>
      <x:c r="PJO5898" s="248"/>
      <x:c r="PJP5898" s="248"/>
      <x:c r="PJQ5898" s="248"/>
      <x:c r="PJR5898" s="248"/>
      <x:c r="PJS5898" s="248"/>
      <x:c r="PJT5898" s="248"/>
      <x:c r="PJU5898" s="248"/>
      <x:c r="PJV5898" s="248"/>
      <x:c r="PJW5898" s="248"/>
      <x:c r="PJX5898" s="248"/>
      <x:c r="PJY5898" s="248"/>
      <x:c r="PJZ5898" s="248"/>
      <x:c r="PKA5898" s="248"/>
      <x:c r="PKB5898" s="248"/>
      <x:c r="PKC5898" s="248"/>
      <x:c r="PKD5898" s="248"/>
      <x:c r="PKE5898" s="248"/>
      <x:c r="PKF5898" s="248"/>
      <x:c r="PKG5898" s="248"/>
      <x:c r="PKH5898" s="248"/>
      <x:c r="PKI5898" s="248"/>
      <x:c r="PKJ5898" s="248"/>
      <x:c r="PKK5898" s="248"/>
      <x:c r="PKL5898" s="248"/>
      <x:c r="PKM5898" s="248"/>
      <x:c r="PKN5898" s="248"/>
      <x:c r="PKO5898" s="248"/>
      <x:c r="PKP5898" s="248"/>
      <x:c r="PKQ5898" s="248"/>
      <x:c r="PKR5898" s="248"/>
      <x:c r="PKS5898" s="248"/>
      <x:c r="PKT5898" s="248"/>
      <x:c r="PKU5898" s="248"/>
      <x:c r="PKV5898" s="248"/>
      <x:c r="PKW5898" s="248"/>
      <x:c r="PKX5898" s="248"/>
      <x:c r="PKY5898" s="248"/>
      <x:c r="PKZ5898" s="248"/>
      <x:c r="PLA5898" s="248"/>
      <x:c r="PLB5898" s="248"/>
      <x:c r="PLC5898" s="248"/>
      <x:c r="PLD5898" s="248"/>
      <x:c r="PLE5898" s="248"/>
      <x:c r="PLF5898" s="248"/>
      <x:c r="PLG5898" s="248"/>
      <x:c r="PLH5898" s="248"/>
      <x:c r="PLI5898" s="248"/>
      <x:c r="PLJ5898" s="248"/>
      <x:c r="PLK5898" s="248"/>
      <x:c r="PLL5898" s="248"/>
      <x:c r="PLM5898" s="248"/>
      <x:c r="PLN5898" s="248"/>
      <x:c r="PLO5898" s="248"/>
      <x:c r="PLP5898" s="248"/>
      <x:c r="PLQ5898" s="248"/>
      <x:c r="PLR5898" s="248"/>
      <x:c r="PLS5898" s="248"/>
      <x:c r="PLT5898" s="248"/>
      <x:c r="PLU5898" s="248"/>
      <x:c r="PLV5898" s="248"/>
      <x:c r="PLW5898" s="248"/>
      <x:c r="PLX5898" s="248"/>
      <x:c r="PLY5898" s="248"/>
      <x:c r="PLZ5898" s="248"/>
      <x:c r="PMA5898" s="248"/>
      <x:c r="PMB5898" s="248"/>
      <x:c r="PMC5898" s="248"/>
      <x:c r="PMD5898" s="248"/>
      <x:c r="PME5898" s="248"/>
      <x:c r="PMF5898" s="248"/>
      <x:c r="PMG5898" s="248"/>
      <x:c r="PMH5898" s="248"/>
      <x:c r="PMI5898" s="248"/>
      <x:c r="PMJ5898" s="248"/>
      <x:c r="PMK5898" s="248"/>
      <x:c r="PML5898" s="248"/>
      <x:c r="PMM5898" s="248"/>
      <x:c r="PMN5898" s="248"/>
      <x:c r="PMO5898" s="248"/>
      <x:c r="PMP5898" s="248"/>
      <x:c r="PMQ5898" s="248"/>
      <x:c r="PMR5898" s="248"/>
      <x:c r="PMS5898" s="248"/>
      <x:c r="PMT5898" s="248"/>
      <x:c r="PMU5898" s="248"/>
      <x:c r="PMV5898" s="248"/>
      <x:c r="PMW5898" s="248"/>
      <x:c r="PMX5898" s="248"/>
      <x:c r="PMY5898" s="248"/>
      <x:c r="PMZ5898" s="248"/>
      <x:c r="PNA5898" s="248"/>
      <x:c r="PNB5898" s="248"/>
      <x:c r="PNC5898" s="248"/>
      <x:c r="PND5898" s="248"/>
      <x:c r="PNE5898" s="248"/>
      <x:c r="PNF5898" s="248"/>
      <x:c r="PNG5898" s="248"/>
      <x:c r="PNH5898" s="248"/>
      <x:c r="PNI5898" s="248"/>
      <x:c r="PNJ5898" s="248"/>
      <x:c r="PNK5898" s="248"/>
      <x:c r="PNL5898" s="248"/>
      <x:c r="PNM5898" s="248"/>
      <x:c r="PNN5898" s="248"/>
      <x:c r="PNO5898" s="248"/>
      <x:c r="PNP5898" s="248"/>
      <x:c r="PNQ5898" s="248"/>
      <x:c r="PNR5898" s="248"/>
      <x:c r="PNS5898" s="248"/>
      <x:c r="PNT5898" s="248"/>
      <x:c r="PNU5898" s="248"/>
      <x:c r="PNV5898" s="248"/>
      <x:c r="PNW5898" s="248"/>
      <x:c r="PNX5898" s="248"/>
      <x:c r="PNY5898" s="248"/>
      <x:c r="PNZ5898" s="248"/>
      <x:c r="POA5898" s="248"/>
      <x:c r="POB5898" s="248"/>
      <x:c r="POC5898" s="248"/>
      <x:c r="POD5898" s="248"/>
      <x:c r="POE5898" s="248"/>
      <x:c r="POF5898" s="248"/>
      <x:c r="POG5898" s="248"/>
      <x:c r="POH5898" s="248"/>
      <x:c r="POI5898" s="248"/>
      <x:c r="POJ5898" s="248"/>
      <x:c r="POK5898" s="248"/>
      <x:c r="POL5898" s="248"/>
      <x:c r="POM5898" s="248"/>
      <x:c r="PON5898" s="248"/>
      <x:c r="POO5898" s="248"/>
      <x:c r="POP5898" s="248"/>
      <x:c r="POQ5898" s="248"/>
      <x:c r="POR5898" s="248"/>
      <x:c r="POS5898" s="248"/>
      <x:c r="POT5898" s="248"/>
      <x:c r="POU5898" s="248"/>
      <x:c r="POV5898" s="248"/>
      <x:c r="POW5898" s="248"/>
      <x:c r="POX5898" s="248"/>
      <x:c r="POY5898" s="248"/>
      <x:c r="POZ5898" s="248"/>
      <x:c r="PPA5898" s="248"/>
      <x:c r="PPB5898" s="248"/>
      <x:c r="PPC5898" s="248"/>
      <x:c r="PPD5898" s="248"/>
      <x:c r="PPE5898" s="248"/>
      <x:c r="PPF5898" s="248"/>
      <x:c r="PPG5898" s="248"/>
      <x:c r="PPH5898" s="248"/>
      <x:c r="PPI5898" s="248"/>
      <x:c r="PPJ5898" s="248"/>
      <x:c r="PPK5898" s="248"/>
      <x:c r="PPL5898" s="248"/>
      <x:c r="PPM5898" s="248"/>
      <x:c r="PPN5898" s="248"/>
      <x:c r="PPO5898" s="248"/>
      <x:c r="PPP5898" s="248"/>
      <x:c r="PPQ5898" s="248"/>
      <x:c r="PPR5898" s="248"/>
      <x:c r="PPS5898" s="248"/>
      <x:c r="PPT5898" s="248"/>
      <x:c r="PPU5898" s="248"/>
      <x:c r="PPV5898" s="248"/>
      <x:c r="PPW5898" s="248"/>
      <x:c r="PPX5898" s="248"/>
      <x:c r="PPY5898" s="248"/>
      <x:c r="PPZ5898" s="248"/>
      <x:c r="PQA5898" s="248"/>
      <x:c r="PQB5898" s="248"/>
      <x:c r="PQC5898" s="248"/>
      <x:c r="PQD5898" s="248"/>
      <x:c r="PQE5898" s="248"/>
      <x:c r="PQF5898" s="248"/>
      <x:c r="PQG5898" s="248"/>
      <x:c r="PQH5898" s="248"/>
      <x:c r="PQI5898" s="248"/>
      <x:c r="PQJ5898" s="248"/>
      <x:c r="PQK5898" s="248"/>
      <x:c r="PQL5898" s="248"/>
      <x:c r="PQM5898" s="248"/>
      <x:c r="PQN5898" s="248"/>
      <x:c r="PQO5898" s="248"/>
      <x:c r="PQP5898" s="248"/>
      <x:c r="PQQ5898" s="248"/>
      <x:c r="PQR5898" s="248"/>
      <x:c r="PQS5898" s="248"/>
      <x:c r="PQT5898" s="248"/>
      <x:c r="PQU5898" s="248"/>
      <x:c r="PQV5898" s="248"/>
      <x:c r="PQW5898" s="248"/>
      <x:c r="PQX5898" s="248"/>
      <x:c r="PQY5898" s="248"/>
      <x:c r="PQZ5898" s="248"/>
      <x:c r="PRA5898" s="248"/>
      <x:c r="PRB5898" s="248"/>
      <x:c r="PRC5898" s="248"/>
      <x:c r="PRD5898" s="248"/>
      <x:c r="PRE5898" s="248"/>
      <x:c r="PRF5898" s="248"/>
      <x:c r="PRG5898" s="248"/>
      <x:c r="PRH5898" s="248"/>
      <x:c r="PRI5898" s="248"/>
      <x:c r="PRJ5898" s="248"/>
      <x:c r="PRK5898" s="248"/>
      <x:c r="PRL5898" s="248"/>
      <x:c r="PRM5898" s="248"/>
      <x:c r="PRN5898" s="248"/>
      <x:c r="PRO5898" s="248"/>
      <x:c r="PRP5898" s="248"/>
      <x:c r="PRQ5898" s="248"/>
      <x:c r="PRR5898" s="248"/>
      <x:c r="PRS5898" s="248"/>
      <x:c r="PRT5898" s="248"/>
      <x:c r="PRU5898" s="248"/>
      <x:c r="PRV5898" s="248"/>
      <x:c r="PRW5898" s="248"/>
      <x:c r="PRX5898" s="248"/>
      <x:c r="PRY5898" s="248"/>
      <x:c r="PRZ5898" s="248"/>
      <x:c r="PSA5898" s="248"/>
      <x:c r="PSB5898" s="248"/>
      <x:c r="PSC5898" s="248"/>
      <x:c r="PSD5898" s="248"/>
      <x:c r="PSE5898" s="248"/>
      <x:c r="PSF5898" s="248"/>
      <x:c r="PSG5898" s="248"/>
      <x:c r="PSH5898" s="248"/>
      <x:c r="PSI5898" s="248"/>
      <x:c r="PSJ5898" s="248"/>
      <x:c r="PSK5898" s="248"/>
      <x:c r="PSL5898" s="248"/>
      <x:c r="PSM5898" s="248"/>
      <x:c r="PSN5898" s="248"/>
      <x:c r="PSO5898" s="248"/>
      <x:c r="PSP5898" s="248"/>
      <x:c r="PSQ5898" s="248"/>
      <x:c r="PSR5898" s="248"/>
      <x:c r="PSS5898" s="248"/>
      <x:c r="PST5898" s="248"/>
      <x:c r="PSU5898" s="248"/>
      <x:c r="PSV5898" s="248"/>
      <x:c r="PSW5898" s="248"/>
      <x:c r="PSX5898" s="248"/>
      <x:c r="PSY5898" s="248"/>
      <x:c r="PSZ5898" s="248"/>
      <x:c r="PTA5898" s="248"/>
      <x:c r="PTB5898" s="248"/>
      <x:c r="PTC5898" s="248"/>
      <x:c r="PTD5898" s="248"/>
      <x:c r="PTE5898" s="248"/>
      <x:c r="PTF5898" s="248"/>
      <x:c r="PTG5898" s="248"/>
      <x:c r="PTH5898" s="248"/>
      <x:c r="PTI5898" s="248"/>
      <x:c r="PTJ5898" s="248"/>
      <x:c r="PTK5898" s="248"/>
      <x:c r="PTL5898" s="248"/>
      <x:c r="PTM5898" s="248"/>
      <x:c r="PTN5898" s="248"/>
      <x:c r="PTO5898" s="248"/>
      <x:c r="PTP5898" s="248"/>
      <x:c r="PTQ5898" s="248"/>
      <x:c r="PTR5898" s="248"/>
      <x:c r="PTS5898" s="248"/>
      <x:c r="PTT5898" s="248"/>
      <x:c r="PTU5898" s="248"/>
      <x:c r="PTV5898" s="248"/>
      <x:c r="PTW5898" s="248"/>
      <x:c r="PTX5898" s="248"/>
      <x:c r="PTY5898" s="248"/>
      <x:c r="PTZ5898" s="248"/>
      <x:c r="PUA5898" s="248"/>
      <x:c r="PUB5898" s="248"/>
      <x:c r="PUC5898" s="248"/>
      <x:c r="PUD5898" s="248"/>
      <x:c r="PUE5898" s="248"/>
      <x:c r="PUF5898" s="248"/>
      <x:c r="PUG5898" s="248"/>
      <x:c r="PUH5898" s="248"/>
      <x:c r="PUI5898" s="248"/>
      <x:c r="PUJ5898" s="248"/>
      <x:c r="PUK5898" s="248"/>
      <x:c r="PUL5898" s="248"/>
      <x:c r="PUM5898" s="248"/>
      <x:c r="PUN5898" s="248"/>
      <x:c r="PUO5898" s="248"/>
      <x:c r="PUP5898" s="248"/>
      <x:c r="PUQ5898" s="248"/>
      <x:c r="PUR5898" s="248"/>
      <x:c r="PUS5898" s="248"/>
      <x:c r="PUT5898" s="248"/>
      <x:c r="PUU5898" s="248"/>
      <x:c r="PUV5898" s="248"/>
      <x:c r="PUW5898" s="248"/>
      <x:c r="PUX5898" s="248"/>
      <x:c r="PUY5898" s="248"/>
      <x:c r="PUZ5898" s="248"/>
      <x:c r="PVA5898" s="248"/>
      <x:c r="PVB5898" s="248"/>
      <x:c r="PVC5898" s="248"/>
      <x:c r="PVD5898" s="248"/>
      <x:c r="PVE5898" s="248"/>
      <x:c r="PVF5898" s="248"/>
      <x:c r="PVG5898" s="248"/>
      <x:c r="PVH5898" s="248"/>
      <x:c r="PVI5898" s="248"/>
      <x:c r="PVJ5898" s="248"/>
      <x:c r="PVK5898" s="248"/>
      <x:c r="PVL5898" s="248"/>
      <x:c r="PVM5898" s="248"/>
      <x:c r="PVN5898" s="248"/>
      <x:c r="PVO5898" s="248"/>
      <x:c r="PVP5898" s="248"/>
      <x:c r="PVQ5898" s="248"/>
      <x:c r="PVR5898" s="248"/>
      <x:c r="PVS5898" s="248"/>
      <x:c r="PVT5898" s="248"/>
      <x:c r="PVU5898" s="248"/>
      <x:c r="PVV5898" s="248"/>
      <x:c r="PVW5898" s="248"/>
      <x:c r="PVX5898" s="248"/>
      <x:c r="PVY5898" s="248"/>
      <x:c r="PVZ5898" s="248"/>
      <x:c r="PWA5898" s="248"/>
      <x:c r="PWB5898" s="248"/>
      <x:c r="PWC5898" s="248"/>
      <x:c r="PWD5898" s="248"/>
      <x:c r="PWE5898" s="248"/>
      <x:c r="PWF5898" s="248"/>
      <x:c r="PWG5898" s="248"/>
      <x:c r="PWH5898" s="248"/>
      <x:c r="PWI5898" s="248"/>
      <x:c r="PWJ5898" s="248"/>
      <x:c r="PWK5898" s="248"/>
      <x:c r="PWL5898" s="248"/>
      <x:c r="PWM5898" s="248"/>
      <x:c r="PWN5898" s="248"/>
      <x:c r="PWO5898" s="248"/>
      <x:c r="PWP5898" s="248"/>
      <x:c r="PWQ5898" s="248"/>
      <x:c r="PWR5898" s="248"/>
      <x:c r="PWS5898" s="248"/>
      <x:c r="PWT5898" s="248"/>
      <x:c r="PWU5898" s="248"/>
      <x:c r="PWV5898" s="248"/>
      <x:c r="PWW5898" s="248"/>
      <x:c r="PWX5898" s="248"/>
      <x:c r="PWY5898" s="248"/>
      <x:c r="PWZ5898" s="248"/>
      <x:c r="PXA5898" s="248"/>
      <x:c r="PXB5898" s="248"/>
      <x:c r="PXC5898" s="248"/>
      <x:c r="PXD5898" s="248"/>
      <x:c r="PXE5898" s="248"/>
      <x:c r="PXF5898" s="248"/>
      <x:c r="PXG5898" s="248"/>
      <x:c r="PXH5898" s="248"/>
      <x:c r="PXI5898" s="248"/>
      <x:c r="PXJ5898" s="248"/>
      <x:c r="PXK5898" s="248"/>
      <x:c r="PXL5898" s="248"/>
      <x:c r="PXM5898" s="248"/>
      <x:c r="PXN5898" s="248"/>
      <x:c r="PXO5898" s="248"/>
      <x:c r="PXP5898" s="248"/>
      <x:c r="PXQ5898" s="248"/>
      <x:c r="PXR5898" s="248"/>
      <x:c r="PXS5898" s="248"/>
      <x:c r="PXT5898" s="248"/>
      <x:c r="PXU5898" s="248"/>
      <x:c r="PXV5898" s="248"/>
      <x:c r="PXW5898" s="248"/>
      <x:c r="PXX5898" s="248"/>
      <x:c r="PXY5898" s="248"/>
      <x:c r="PXZ5898" s="248"/>
      <x:c r="PYA5898" s="248"/>
      <x:c r="PYB5898" s="248"/>
      <x:c r="PYC5898" s="248"/>
      <x:c r="PYD5898" s="248"/>
      <x:c r="PYE5898" s="248"/>
      <x:c r="PYF5898" s="248"/>
      <x:c r="PYG5898" s="248"/>
      <x:c r="PYH5898" s="248"/>
      <x:c r="PYI5898" s="248"/>
      <x:c r="PYJ5898" s="248"/>
      <x:c r="PYK5898" s="248"/>
      <x:c r="PYL5898" s="248"/>
      <x:c r="PYM5898" s="248"/>
      <x:c r="PYN5898" s="248"/>
      <x:c r="PYO5898" s="248"/>
      <x:c r="PYP5898" s="248"/>
      <x:c r="PYQ5898" s="248"/>
      <x:c r="PYR5898" s="248"/>
      <x:c r="PYS5898" s="248"/>
      <x:c r="PYT5898" s="248"/>
      <x:c r="PYU5898" s="248"/>
      <x:c r="PYV5898" s="248"/>
      <x:c r="PYW5898" s="248"/>
      <x:c r="PYX5898" s="248"/>
      <x:c r="PYY5898" s="248"/>
      <x:c r="PYZ5898" s="248"/>
      <x:c r="PZA5898" s="248"/>
      <x:c r="PZB5898" s="248"/>
      <x:c r="PZC5898" s="248"/>
      <x:c r="PZD5898" s="248"/>
      <x:c r="PZE5898" s="248"/>
      <x:c r="PZF5898" s="248"/>
      <x:c r="PZG5898" s="248"/>
      <x:c r="PZH5898" s="248"/>
      <x:c r="PZI5898" s="248"/>
      <x:c r="PZJ5898" s="248"/>
      <x:c r="PZK5898" s="248"/>
      <x:c r="PZL5898" s="248"/>
      <x:c r="PZM5898" s="248"/>
      <x:c r="PZN5898" s="248"/>
      <x:c r="PZO5898" s="248"/>
      <x:c r="PZP5898" s="248"/>
      <x:c r="PZQ5898" s="248"/>
      <x:c r="PZR5898" s="248"/>
      <x:c r="PZS5898" s="248"/>
      <x:c r="PZT5898" s="248"/>
      <x:c r="PZU5898" s="248"/>
      <x:c r="PZV5898" s="248"/>
      <x:c r="PZW5898" s="248"/>
      <x:c r="PZX5898" s="248"/>
      <x:c r="PZY5898" s="248"/>
      <x:c r="PZZ5898" s="248"/>
      <x:c r="QAA5898" s="248"/>
      <x:c r="QAB5898" s="248"/>
      <x:c r="QAC5898" s="248"/>
      <x:c r="QAD5898" s="248"/>
      <x:c r="QAE5898" s="248"/>
      <x:c r="QAF5898" s="248"/>
      <x:c r="QAG5898" s="248"/>
      <x:c r="QAH5898" s="248"/>
      <x:c r="QAI5898" s="248"/>
      <x:c r="QAJ5898" s="248"/>
      <x:c r="QAK5898" s="248"/>
      <x:c r="QAL5898" s="248"/>
      <x:c r="QAM5898" s="248"/>
      <x:c r="QAN5898" s="248"/>
      <x:c r="QAO5898" s="248"/>
      <x:c r="QAP5898" s="248"/>
      <x:c r="QAQ5898" s="248"/>
      <x:c r="QAR5898" s="248"/>
      <x:c r="QAS5898" s="248"/>
      <x:c r="QAT5898" s="248"/>
      <x:c r="QAU5898" s="248"/>
      <x:c r="QAV5898" s="248"/>
      <x:c r="QAW5898" s="248"/>
      <x:c r="QAX5898" s="248"/>
      <x:c r="QAY5898" s="248"/>
      <x:c r="QAZ5898" s="248"/>
      <x:c r="QBA5898" s="248"/>
      <x:c r="QBB5898" s="248"/>
      <x:c r="QBC5898" s="248"/>
      <x:c r="QBD5898" s="248"/>
      <x:c r="QBE5898" s="248"/>
      <x:c r="QBF5898" s="248"/>
      <x:c r="QBG5898" s="248"/>
      <x:c r="QBH5898" s="248"/>
      <x:c r="QBI5898" s="248"/>
      <x:c r="QBJ5898" s="248"/>
      <x:c r="QBK5898" s="248"/>
      <x:c r="QBL5898" s="248"/>
      <x:c r="QBM5898" s="248"/>
      <x:c r="QBN5898" s="248"/>
      <x:c r="QBO5898" s="248"/>
      <x:c r="QBP5898" s="248"/>
      <x:c r="QBQ5898" s="248"/>
      <x:c r="QBR5898" s="248"/>
      <x:c r="QBS5898" s="248"/>
      <x:c r="QBT5898" s="248"/>
      <x:c r="QBU5898" s="248"/>
      <x:c r="QBV5898" s="248"/>
      <x:c r="QBW5898" s="248"/>
      <x:c r="QBX5898" s="248"/>
      <x:c r="QBY5898" s="248"/>
      <x:c r="QBZ5898" s="248"/>
      <x:c r="QCA5898" s="248"/>
      <x:c r="QCB5898" s="248"/>
      <x:c r="QCC5898" s="248"/>
      <x:c r="QCD5898" s="248"/>
      <x:c r="QCE5898" s="248"/>
      <x:c r="QCF5898" s="248"/>
      <x:c r="QCG5898" s="248"/>
      <x:c r="QCH5898" s="248"/>
      <x:c r="QCI5898" s="248"/>
      <x:c r="QCJ5898" s="248"/>
      <x:c r="QCK5898" s="248"/>
      <x:c r="QCL5898" s="248"/>
      <x:c r="QCM5898" s="248"/>
      <x:c r="QCN5898" s="248"/>
      <x:c r="QCO5898" s="248"/>
      <x:c r="QCP5898" s="248"/>
      <x:c r="QCQ5898" s="248"/>
      <x:c r="QCR5898" s="248"/>
      <x:c r="QCS5898" s="248"/>
      <x:c r="QCT5898" s="248"/>
      <x:c r="QCU5898" s="248"/>
      <x:c r="QCV5898" s="248"/>
      <x:c r="QCW5898" s="248"/>
      <x:c r="QCX5898" s="248"/>
      <x:c r="QCY5898" s="248"/>
      <x:c r="QCZ5898" s="248"/>
      <x:c r="QDA5898" s="248"/>
      <x:c r="QDB5898" s="248"/>
      <x:c r="QDC5898" s="248"/>
      <x:c r="QDD5898" s="248"/>
      <x:c r="QDE5898" s="248"/>
      <x:c r="QDF5898" s="248"/>
      <x:c r="QDG5898" s="248"/>
      <x:c r="QDH5898" s="248"/>
      <x:c r="QDI5898" s="248"/>
      <x:c r="QDJ5898" s="248"/>
      <x:c r="QDK5898" s="248"/>
      <x:c r="QDL5898" s="248"/>
      <x:c r="QDM5898" s="248"/>
      <x:c r="QDN5898" s="248"/>
      <x:c r="QDO5898" s="248"/>
      <x:c r="QDP5898" s="248"/>
      <x:c r="QDQ5898" s="248"/>
      <x:c r="QDR5898" s="248"/>
      <x:c r="QDS5898" s="248"/>
      <x:c r="QDT5898" s="248"/>
      <x:c r="QDU5898" s="248"/>
      <x:c r="QDV5898" s="248"/>
      <x:c r="QDW5898" s="248"/>
      <x:c r="QDX5898" s="248"/>
      <x:c r="QDY5898" s="248"/>
      <x:c r="QDZ5898" s="248"/>
      <x:c r="QEA5898" s="248"/>
      <x:c r="QEB5898" s="248"/>
      <x:c r="QEC5898" s="248"/>
      <x:c r="QED5898" s="248"/>
      <x:c r="QEE5898" s="248"/>
      <x:c r="QEF5898" s="248"/>
      <x:c r="QEG5898" s="248"/>
      <x:c r="QEH5898" s="248"/>
      <x:c r="QEI5898" s="248"/>
      <x:c r="QEJ5898" s="248"/>
      <x:c r="QEK5898" s="248"/>
      <x:c r="QEL5898" s="248"/>
      <x:c r="QEM5898" s="248"/>
      <x:c r="QEN5898" s="248"/>
      <x:c r="QEO5898" s="248"/>
      <x:c r="QEP5898" s="248"/>
      <x:c r="QEQ5898" s="248"/>
      <x:c r="QER5898" s="248"/>
      <x:c r="QES5898" s="248"/>
      <x:c r="QET5898" s="248"/>
      <x:c r="QEU5898" s="248"/>
      <x:c r="QEV5898" s="248"/>
      <x:c r="QEW5898" s="248"/>
      <x:c r="QEX5898" s="248"/>
      <x:c r="QEY5898" s="248"/>
      <x:c r="QEZ5898" s="248"/>
      <x:c r="QFA5898" s="248"/>
      <x:c r="QFB5898" s="248"/>
      <x:c r="QFC5898" s="248"/>
      <x:c r="QFD5898" s="248"/>
      <x:c r="QFE5898" s="248"/>
      <x:c r="QFF5898" s="248"/>
      <x:c r="QFG5898" s="248"/>
      <x:c r="QFH5898" s="248"/>
      <x:c r="QFI5898" s="248"/>
      <x:c r="QFJ5898" s="248"/>
      <x:c r="QFK5898" s="248"/>
      <x:c r="QFL5898" s="248"/>
      <x:c r="QFM5898" s="248"/>
      <x:c r="QFN5898" s="248"/>
      <x:c r="QFO5898" s="248"/>
      <x:c r="QFP5898" s="248"/>
      <x:c r="QFQ5898" s="248"/>
      <x:c r="QFR5898" s="248"/>
      <x:c r="QFS5898" s="248"/>
      <x:c r="QFT5898" s="248"/>
      <x:c r="QFU5898" s="248"/>
      <x:c r="QFV5898" s="248"/>
      <x:c r="QFW5898" s="248"/>
      <x:c r="QFX5898" s="248"/>
      <x:c r="QFY5898" s="248"/>
      <x:c r="QFZ5898" s="248"/>
      <x:c r="QGA5898" s="248"/>
      <x:c r="QGB5898" s="248"/>
      <x:c r="QGC5898" s="248"/>
      <x:c r="QGD5898" s="248"/>
      <x:c r="QGE5898" s="248"/>
      <x:c r="QGF5898" s="248"/>
      <x:c r="QGG5898" s="248"/>
      <x:c r="QGH5898" s="248"/>
      <x:c r="QGI5898" s="248"/>
      <x:c r="QGJ5898" s="248"/>
      <x:c r="QGK5898" s="248"/>
      <x:c r="QGL5898" s="248"/>
      <x:c r="QGM5898" s="248"/>
      <x:c r="QGN5898" s="248"/>
      <x:c r="QGO5898" s="248"/>
      <x:c r="QGP5898" s="248"/>
      <x:c r="QGQ5898" s="248"/>
      <x:c r="QGR5898" s="248"/>
      <x:c r="QGS5898" s="248"/>
      <x:c r="QGT5898" s="248"/>
      <x:c r="QGU5898" s="248"/>
      <x:c r="QGV5898" s="248"/>
      <x:c r="QGW5898" s="248"/>
      <x:c r="QGX5898" s="248"/>
      <x:c r="QGY5898" s="248"/>
      <x:c r="QGZ5898" s="248"/>
      <x:c r="QHA5898" s="248"/>
      <x:c r="QHB5898" s="248"/>
      <x:c r="QHC5898" s="248"/>
      <x:c r="QHD5898" s="248"/>
      <x:c r="QHE5898" s="248"/>
      <x:c r="QHF5898" s="248"/>
      <x:c r="QHG5898" s="248"/>
      <x:c r="QHH5898" s="248"/>
      <x:c r="QHI5898" s="248"/>
      <x:c r="QHJ5898" s="248"/>
      <x:c r="QHK5898" s="248"/>
      <x:c r="QHL5898" s="248"/>
      <x:c r="QHM5898" s="248"/>
      <x:c r="QHN5898" s="248"/>
      <x:c r="QHO5898" s="248"/>
      <x:c r="QHP5898" s="248"/>
      <x:c r="QHQ5898" s="248"/>
      <x:c r="QHR5898" s="248"/>
      <x:c r="QHS5898" s="248"/>
      <x:c r="QHT5898" s="248"/>
      <x:c r="QHU5898" s="248"/>
      <x:c r="QHV5898" s="248"/>
      <x:c r="QHW5898" s="248"/>
      <x:c r="QHX5898" s="248"/>
      <x:c r="QHY5898" s="248"/>
      <x:c r="QHZ5898" s="248"/>
      <x:c r="QIA5898" s="248"/>
      <x:c r="QIB5898" s="248"/>
      <x:c r="QIC5898" s="248"/>
      <x:c r="QID5898" s="248"/>
      <x:c r="QIE5898" s="248"/>
      <x:c r="QIF5898" s="248"/>
      <x:c r="QIG5898" s="248"/>
      <x:c r="QIH5898" s="248"/>
      <x:c r="QII5898" s="248"/>
      <x:c r="QIJ5898" s="248"/>
      <x:c r="QIK5898" s="248"/>
      <x:c r="QIL5898" s="248"/>
      <x:c r="QIM5898" s="248"/>
      <x:c r="QIN5898" s="248"/>
      <x:c r="QIO5898" s="248"/>
      <x:c r="QIP5898" s="248"/>
      <x:c r="QIQ5898" s="248"/>
      <x:c r="QIR5898" s="248"/>
      <x:c r="QIS5898" s="248"/>
      <x:c r="QIT5898" s="248"/>
      <x:c r="QIU5898" s="248"/>
      <x:c r="QIV5898" s="248"/>
      <x:c r="QIW5898" s="248"/>
      <x:c r="QIX5898" s="248"/>
      <x:c r="QIY5898" s="248"/>
      <x:c r="QIZ5898" s="248"/>
      <x:c r="QJA5898" s="248"/>
      <x:c r="QJB5898" s="248"/>
      <x:c r="QJC5898" s="248"/>
      <x:c r="QJD5898" s="248"/>
      <x:c r="QJE5898" s="248"/>
      <x:c r="QJF5898" s="248"/>
      <x:c r="QJG5898" s="248"/>
      <x:c r="QJH5898" s="248"/>
      <x:c r="QJI5898" s="248"/>
      <x:c r="QJJ5898" s="248"/>
      <x:c r="QJK5898" s="248"/>
      <x:c r="QJL5898" s="248"/>
      <x:c r="QJM5898" s="248"/>
      <x:c r="QJN5898" s="248"/>
      <x:c r="QJO5898" s="248"/>
      <x:c r="QJP5898" s="248"/>
      <x:c r="QJQ5898" s="248"/>
      <x:c r="QJR5898" s="248"/>
      <x:c r="QJS5898" s="248"/>
      <x:c r="QJT5898" s="248"/>
      <x:c r="QJU5898" s="248"/>
      <x:c r="QJV5898" s="248"/>
      <x:c r="QJW5898" s="248"/>
      <x:c r="QJX5898" s="248"/>
      <x:c r="QJY5898" s="248"/>
      <x:c r="QJZ5898" s="248"/>
      <x:c r="QKA5898" s="248"/>
      <x:c r="QKB5898" s="248"/>
      <x:c r="QKC5898" s="248"/>
      <x:c r="QKD5898" s="248"/>
      <x:c r="QKE5898" s="248"/>
      <x:c r="QKF5898" s="248"/>
      <x:c r="QKG5898" s="248"/>
      <x:c r="QKH5898" s="248"/>
      <x:c r="QKI5898" s="248"/>
      <x:c r="QKJ5898" s="248"/>
      <x:c r="QKK5898" s="248"/>
      <x:c r="QKL5898" s="248"/>
      <x:c r="QKM5898" s="248"/>
      <x:c r="QKN5898" s="248"/>
      <x:c r="QKO5898" s="248"/>
      <x:c r="QKP5898" s="248"/>
      <x:c r="QKQ5898" s="248"/>
      <x:c r="QKR5898" s="248"/>
      <x:c r="QKS5898" s="248"/>
      <x:c r="QKT5898" s="248"/>
      <x:c r="QKU5898" s="248"/>
      <x:c r="QKV5898" s="248"/>
      <x:c r="QKW5898" s="248"/>
      <x:c r="QKX5898" s="248"/>
      <x:c r="QKY5898" s="248"/>
      <x:c r="QKZ5898" s="248"/>
      <x:c r="QLA5898" s="248"/>
      <x:c r="QLB5898" s="248"/>
      <x:c r="QLC5898" s="248"/>
      <x:c r="QLD5898" s="248"/>
      <x:c r="QLE5898" s="248"/>
      <x:c r="QLF5898" s="248"/>
      <x:c r="QLG5898" s="248"/>
      <x:c r="QLH5898" s="248"/>
      <x:c r="QLI5898" s="248"/>
      <x:c r="QLJ5898" s="248"/>
      <x:c r="QLK5898" s="248"/>
      <x:c r="QLL5898" s="248"/>
      <x:c r="QLM5898" s="248"/>
      <x:c r="QLN5898" s="248"/>
      <x:c r="QLO5898" s="248"/>
      <x:c r="QLP5898" s="248"/>
      <x:c r="QLQ5898" s="248"/>
      <x:c r="QLR5898" s="248"/>
      <x:c r="QLS5898" s="248"/>
      <x:c r="QLT5898" s="248"/>
      <x:c r="QLU5898" s="248"/>
      <x:c r="QLV5898" s="248"/>
      <x:c r="QLW5898" s="248"/>
      <x:c r="QLX5898" s="248"/>
      <x:c r="QLY5898" s="248"/>
      <x:c r="QLZ5898" s="248"/>
      <x:c r="QMA5898" s="248"/>
      <x:c r="QMB5898" s="248"/>
      <x:c r="QMC5898" s="248"/>
      <x:c r="QMD5898" s="248"/>
      <x:c r="QME5898" s="248"/>
      <x:c r="QMF5898" s="248"/>
      <x:c r="QMG5898" s="248"/>
      <x:c r="QMH5898" s="248"/>
      <x:c r="QMI5898" s="248"/>
      <x:c r="QMJ5898" s="248"/>
      <x:c r="QMK5898" s="248"/>
      <x:c r="QML5898" s="248"/>
      <x:c r="QMM5898" s="248"/>
      <x:c r="QMN5898" s="248"/>
      <x:c r="QMO5898" s="248"/>
      <x:c r="QMP5898" s="248"/>
      <x:c r="QMQ5898" s="248"/>
      <x:c r="QMR5898" s="248"/>
      <x:c r="QMS5898" s="248"/>
      <x:c r="QMT5898" s="248"/>
      <x:c r="QMU5898" s="248"/>
      <x:c r="QMV5898" s="248"/>
      <x:c r="QMW5898" s="248"/>
      <x:c r="QMX5898" s="248"/>
      <x:c r="QMY5898" s="248"/>
      <x:c r="QMZ5898" s="248"/>
      <x:c r="QNA5898" s="248"/>
      <x:c r="QNB5898" s="248"/>
      <x:c r="QNC5898" s="248"/>
      <x:c r="QND5898" s="248"/>
      <x:c r="QNE5898" s="248"/>
      <x:c r="QNF5898" s="248"/>
      <x:c r="QNG5898" s="248"/>
      <x:c r="QNH5898" s="248"/>
      <x:c r="QNI5898" s="248"/>
      <x:c r="QNJ5898" s="248"/>
      <x:c r="QNK5898" s="248"/>
      <x:c r="QNL5898" s="248"/>
      <x:c r="QNM5898" s="248"/>
      <x:c r="QNN5898" s="248"/>
      <x:c r="QNO5898" s="248"/>
      <x:c r="QNP5898" s="248"/>
      <x:c r="QNQ5898" s="248"/>
      <x:c r="QNR5898" s="248"/>
      <x:c r="QNS5898" s="248"/>
      <x:c r="QNT5898" s="248"/>
      <x:c r="QNU5898" s="248"/>
      <x:c r="QNV5898" s="248"/>
      <x:c r="QNW5898" s="248"/>
      <x:c r="QNX5898" s="248"/>
      <x:c r="QNY5898" s="248"/>
      <x:c r="QNZ5898" s="248"/>
      <x:c r="QOA5898" s="248"/>
      <x:c r="QOB5898" s="248"/>
      <x:c r="QOC5898" s="248"/>
      <x:c r="QOD5898" s="248"/>
      <x:c r="QOE5898" s="248"/>
      <x:c r="QOF5898" s="248"/>
      <x:c r="QOG5898" s="248"/>
      <x:c r="QOH5898" s="248"/>
      <x:c r="QOI5898" s="248"/>
      <x:c r="QOJ5898" s="248"/>
      <x:c r="QOK5898" s="248"/>
      <x:c r="QOL5898" s="248"/>
      <x:c r="QOM5898" s="248"/>
      <x:c r="QON5898" s="248"/>
      <x:c r="QOO5898" s="248"/>
      <x:c r="QOP5898" s="248"/>
      <x:c r="QOQ5898" s="248"/>
      <x:c r="QOR5898" s="248"/>
      <x:c r="QOS5898" s="248"/>
      <x:c r="QOT5898" s="248"/>
      <x:c r="QOU5898" s="248"/>
      <x:c r="QOV5898" s="248"/>
      <x:c r="QOW5898" s="248"/>
      <x:c r="QOX5898" s="248"/>
      <x:c r="QOY5898" s="248"/>
      <x:c r="QOZ5898" s="248"/>
      <x:c r="QPA5898" s="248"/>
      <x:c r="QPB5898" s="248"/>
      <x:c r="QPC5898" s="248"/>
      <x:c r="QPD5898" s="248"/>
      <x:c r="QPE5898" s="248"/>
      <x:c r="QPF5898" s="248"/>
      <x:c r="QPG5898" s="248"/>
      <x:c r="QPH5898" s="248"/>
      <x:c r="QPI5898" s="248"/>
      <x:c r="QPJ5898" s="248"/>
      <x:c r="QPK5898" s="248"/>
      <x:c r="QPL5898" s="248"/>
      <x:c r="QPM5898" s="248"/>
      <x:c r="QPN5898" s="248"/>
      <x:c r="QPO5898" s="248"/>
      <x:c r="QPP5898" s="248"/>
      <x:c r="QPQ5898" s="248"/>
      <x:c r="QPR5898" s="248"/>
      <x:c r="QPS5898" s="248"/>
      <x:c r="QPT5898" s="248"/>
      <x:c r="QPU5898" s="248"/>
      <x:c r="QPV5898" s="248"/>
      <x:c r="QPW5898" s="248"/>
      <x:c r="QPX5898" s="248"/>
      <x:c r="QPY5898" s="248"/>
      <x:c r="QPZ5898" s="248"/>
      <x:c r="QQA5898" s="248"/>
      <x:c r="QQB5898" s="248"/>
      <x:c r="QQC5898" s="248"/>
      <x:c r="QQD5898" s="248"/>
      <x:c r="QQE5898" s="248"/>
      <x:c r="QQF5898" s="248"/>
      <x:c r="QQG5898" s="248"/>
      <x:c r="QQH5898" s="248"/>
      <x:c r="QQI5898" s="248"/>
      <x:c r="QQJ5898" s="248"/>
      <x:c r="QQK5898" s="248"/>
      <x:c r="QQL5898" s="248"/>
      <x:c r="QQM5898" s="248"/>
      <x:c r="QQN5898" s="248"/>
      <x:c r="QQO5898" s="248"/>
      <x:c r="QQP5898" s="248"/>
      <x:c r="QQQ5898" s="248"/>
      <x:c r="QQR5898" s="248"/>
      <x:c r="QQS5898" s="248"/>
      <x:c r="QQT5898" s="248"/>
      <x:c r="QQU5898" s="248"/>
      <x:c r="QQV5898" s="248"/>
      <x:c r="QQW5898" s="248"/>
      <x:c r="QQX5898" s="248"/>
      <x:c r="QQY5898" s="248"/>
      <x:c r="QQZ5898" s="248"/>
      <x:c r="QRA5898" s="248"/>
      <x:c r="QRB5898" s="248"/>
      <x:c r="QRC5898" s="248"/>
      <x:c r="QRD5898" s="248"/>
      <x:c r="QRE5898" s="248"/>
      <x:c r="QRF5898" s="248"/>
      <x:c r="QRG5898" s="248"/>
      <x:c r="QRH5898" s="248"/>
      <x:c r="QRI5898" s="248"/>
      <x:c r="QRJ5898" s="248"/>
      <x:c r="QRK5898" s="248"/>
      <x:c r="QRL5898" s="248"/>
      <x:c r="QRM5898" s="248"/>
      <x:c r="QRN5898" s="248"/>
      <x:c r="QRO5898" s="248"/>
      <x:c r="QRP5898" s="248"/>
      <x:c r="QRQ5898" s="248"/>
      <x:c r="QRR5898" s="248"/>
      <x:c r="QRS5898" s="248"/>
      <x:c r="QRT5898" s="248"/>
      <x:c r="QRU5898" s="248"/>
      <x:c r="QRV5898" s="248"/>
      <x:c r="QRW5898" s="248"/>
      <x:c r="QRX5898" s="248"/>
      <x:c r="QRY5898" s="248"/>
      <x:c r="QRZ5898" s="248"/>
      <x:c r="QSA5898" s="248"/>
      <x:c r="QSB5898" s="248"/>
      <x:c r="QSC5898" s="248"/>
      <x:c r="QSD5898" s="248"/>
      <x:c r="QSE5898" s="248"/>
      <x:c r="QSF5898" s="248"/>
      <x:c r="QSG5898" s="248"/>
      <x:c r="QSH5898" s="248"/>
      <x:c r="QSI5898" s="248"/>
      <x:c r="QSJ5898" s="248"/>
      <x:c r="QSK5898" s="248"/>
      <x:c r="QSL5898" s="248"/>
      <x:c r="QSM5898" s="248"/>
      <x:c r="QSN5898" s="248"/>
      <x:c r="QSO5898" s="248"/>
      <x:c r="QSP5898" s="248"/>
      <x:c r="QSQ5898" s="248"/>
      <x:c r="QSR5898" s="248"/>
      <x:c r="QSS5898" s="248"/>
      <x:c r="QST5898" s="248"/>
      <x:c r="QSU5898" s="248"/>
      <x:c r="QSV5898" s="248"/>
      <x:c r="QSW5898" s="248"/>
      <x:c r="QSX5898" s="248"/>
      <x:c r="QSY5898" s="248"/>
      <x:c r="QSZ5898" s="248"/>
      <x:c r="QTA5898" s="248"/>
      <x:c r="QTB5898" s="248"/>
      <x:c r="QTC5898" s="248"/>
      <x:c r="QTD5898" s="248"/>
      <x:c r="QTE5898" s="248"/>
      <x:c r="QTF5898" s="248"/>
      <x:c r="QTG5898" s="248"/>
      <x:c r="QTH5898" s="248"/>
      <x:c r="QTI5898" s="248"/>
      <x:c r="QTJ5898" s="248"/>
      <x:c r="QTK5898" s="248"/>
      <x:c r="QTL5898" s="248"/>
      <x:c r="QTM5898" s="248"/>
      <x:c r="QTN5898" s="248"/>
      <x:c r="QTO5898" s="248"/>
      <x:c r="QTP5898" s="248"/>
      <x:c r="QTQ5898" s="248"/>
      <x:c r="QTR5898" s="248"/>
      <x:c r="QTS5898" s="248"/>
      <x:c r="QTT5898" s="248"/>
      <x:c r="QTU5898" s="248"/>
      <x:c r="QTV5898" s="248"/>
      <x:c r="QTW5898" s="248"/>
      <x:c r="QTX5898" s="248"/>
      <x:c r="QTY5898" s="248"/>
      <x:c r="QTZ5898" s="248"/>
      <x:c r="QUA5898" s="248"/>
      <x:c r="QUB5898" s="248"/>
      <x:c r="QUC5898" s="248"/>
      <x:c r="QUD5898" s="248"/>
      <x:c r="QUE5898" s="248"/>
      <x:c r="QUF5898" s="248"/>
      <x:c r="QUG5898" s="248"/>
      <x:c r="QUH5898" s="248"/>
      <x:c r="QUI5898" s="248"/>
      <x:c r="QUJ5898" s="248"/>
      <x:c r="QUK5898" s="248"/>
      <x:c r="QUL5898" s="248"/>
      <x:c r="QUM5898" s="248"/>
      <x:c r="QUN5898" s="248"/>
      <x:c r="QUO5898" s="248"/>
      <x:c r="QUP5898" s="248"/>
      <x:c r="QUQ5898" s="248"/>
      <x:c r="QUR5898" s="248"/>
      <x:c r="QUS5898" s="248"/>
      <x:c r="QUT5898" s="248"/>
      <x:c r="QUU5898" s="248"/>
      <x:c r="QUV5898" s="248"/>
      <x:c r="QUW5898" s="248"/>
      <x:c r="QUX5898" s="248"/>
      <x:c r="QUY5898" s="248"/>
      <x:c r="QUZ5898" s="248"/>
      <x:c r="QVA5898" s="248"/>
      <x:c r="QVB5898" s="248"/>
      <x:c r="QVC5898" s="248"/>
      <x:c r="QVD5898" s="248"/>
      <x:c r="QVE5898" s="248"/>
      <x:c r="QVF5898" s="248"/>
      <x:c r="QVG5898" s="248"/>
      <x:c r="QVH5898" s="248"/>
      <x:c r="QVI5898" s="248"/>
      <x:c r="QVJ5898" s="248"/>
      <x:c r="QVK5898" s="248"/>
      <x:c r="QVL5898" s="248"/>
      <x:c r="QVM5898" s="248"/>
      <x:c r="QVN5898" s="248"/>
      <x:c r="QVO5898" s="248"/>
      <x:c r="QVP5898" s="248"/>
      <x:c r="QVQ5898" s="248"/>
      <x:c r="QVR5898" s="248"/>
      <x:c r="QVS5898" s="248"/>
      <x:c r="QVT5898" s="248"/>
      <x:c r="QVU5898" s="248"/>
      <x:c r="QVV5898" s="248"/>
      <x:c r="QVW5898" s="248"/>
      <x:c r="QVX5898" s="248"/>
      <x:c r="QVY5898" s="248"/>
      <x:c r="QVZ5898" s="248"/>
      <x:c r="QWA5898" s="248"/>
      <x:c r="QWB5898" s="248"/>
      <x:c r="QWC5898" s="248"/>
      <x:c r="QWD5898" s="248"/>
      <x:c r="QWE5898" s="248"/>
      <x:c r="QWF5898" s="248"/>
      <x:c r="QWG5898" s="248"/>
      <x:c r="QWH5898" s="248"/>
      <x:c r="QWI5898" s="248"/>
      <x:c r="QWJ5898" s="248"/>
      <x:c r="QWK5898" s="248"/>
      <x:c r="QWL5898" s="248"/>
      <x:c r="QWM5898" s="248"/>
      <x:c r="QWN5898" s="248"/>
      <x:c r="QWO5898" s="248"/>
      <x:c r="QWP5898" s="248"/>
      <x:c r="QWQ5898" s="248"/>
      <x:c r="QWR5898" s="248"/>
      <x:c r="QWS5898" s="248"/>
      <x:c r="QWT5898" s="248"/>
      <x:c r="QWU5898" s="248"/>
      <x:c r="QWV5898" s="248"/>
      <x:c r="QWW5898" s="248"/>
      <x:c r="QWX5898" s="248"/>
      <x:c r="QWY5898" s="248"/>
      <x:c r="QWZ5898" s="248"/>
      <x:c r="QXA5898" s="248"/>
      <x:c r="QXB5898" s="248"/>
      <x:c r="QXC5898" s="248"/>
      <x:c r="QXD5898" s="248"/>
      <x:c r="QXE5898" s="248"/>
      <x:c r="QXF5898" s="248"/>
      <x:c r="QXG5898" s="248"/>
      <x:c r="QXH5898" s="248"/>
      <x:c r="QXI5898" s="248"/>
      <x:c r="QXJ5898" s="248"/>
      <x:c r="QXK5898" s="248"/>
      <x:c r="QXL5898" s="248"/>
      <x:c r="QXM5898" s="248"/>
      <x:c r="QXN5898" s="248"/>
      <x:c r="QXO5898" s="248"/>
      <x:c r="QXP5898" s="248"/>
      <x:c r="QXQ5898" s="248"/>
      <x:c r="QXR5898" s="248"/>
      <x:c r="QXS5898" s="248"/>
      <x:c r="QXT5898" s="248"/>
      <x:c r="QXU5898" s="248"/>
      <x:c r="QXV5898" s="248"/>
      <x:c r="QXW5898" s="248"/>
      <x:c r="QXX5898" s="248"/>
      <x:c r="QXY5898" s="248"/>
      <x:c r="QXZ5898" s="248"/>
      <x:c r="QYA5898" s="248"/>
      <x:c r="QYB5898" s="248"/>
      <x:c r="QYC5898" s="248"/>
      <x:c r="QYD5898" s="248"/>
      <x:c r="QYE5898" s="248"/>
      <x:c r="QYF5898" s="248"/>
      <x:c r="QYG5898" s="248"/>
      <x:c r="QYH5898" s="248"/>
      <x:c r="QYI5898" s="248"/>
      <x:c r="QYJ5898" s="248"/>
      <x:c r="QYK5898" s="248"/>
      <x:c r="QYL5898" s="248"/>
      <x:c r="QYM5898" s="248"/>
      <x:c r="QYN5898" s="248"/>
      <x:c r="QYO5898" s="248"/>
      <x:c r="QYP5898" s="248"/>
      <x:c r="QYQ5898" s="248"/>
      <x:c r="QYR5898" s="248"/>
      <x:c r="QYS5898" s="248"/>
      <x:c r="QYT5898" s="248"/>
      <x:c r="QYU5898" s="248"/>
      <x:c r="QYV5898" s="248"/>
      <x:c r="QYW5898" s="248"/>
      <x:c r="QYX5898" s="248"/>
      <x:c r="QYY5898" s="248"/>
      <x:c r="QYZ5898" s="248"/>
      <x:c r="QZA5898" s="248"/>
      <x:c r="QZB5898" s="248"/>
      <x:c r="QZC5898" s="248"/>
      <x:c r="QZD5898" s="248"/>
      <x:c r="QZE5898" s="248"/>
      <x:c r="QZF5898" s="248"/>
      <x:c r="QZG5898" s="248"/>
      <x:c r="QZH5898" s="248"/>
      <x:c r="QZI5898" s="248"/>
      <x:c r="QZJ5898" s="248"/>
      <x:c r="QZK5898" s="248"/>
      <x:c r="QZL5898" s="248"/>
      <x:c r="QZM5898" s="248"/>
      <x:c r="QZN5898" s="248"/>
      <x:c r="QZO5898" s="248"/>
      <x:c r="QZP5898" s="248"/>
      <x:c r="QZQ5898" s="248"/>
      <x:c r="QZR5898" s="248"/>
      <x:c r="QZS5898" s="248"/>
      <x:c r="QZT5898" s="248"/>
      <x:c r="QZU5898" s="248"/>
      <x:c r="QZV5898" s="248"/>
      <x:c r="QZW5898" s="248"/>
      <x:c r="QZX5898" s="248"/>
      <x:c r="QZY5898" s="248"/>
      <x:c r="QZZ5898" s="248"/>
      <x:c r="RAA5898" s="248"/>
      <x:c r="RAB5898" s="248"/>
      <x:c r="RAC5898" s="248"/>
      <x:c r="RAD5898" s="248"/>
      <x:c r="RAE5898" s="248"/>
      <x:c r="RAF5898" s="248"/>
      <x:c r="RAG5898" s="248"/>
      <x:c r="RAH5898" s="248"/>
      <x:c r="RAI5898" s="248"/>
      <x:c r="RAJ5898" s="248"/>
      <x:c r="RAK5898" s="248"/>
      <x:c r="RAL5898" s="248"/>
      <x:c r="RAM5898" s="248"/>
      <x:c r="RAN5898" s="248"/>
      <x:c r="RAO5898" s="248"/>
      <x:c r="RAP5898" s="248"/>
      <x:c r="RAQ5898" s="248"/>
      <x:c r="RAR5898" s="248"/>
      <x:c r="RAS5898" s="248"/>
      <x:c r="RAT5898" s="248"/>
      <x:c r="RAU5898" s="248"/>
      <x:c r="RAV5898" s="248"/>
      <x:c r="RAW5898" s="248"/>
      <x:c r="RAX5898" s="248"/>
      <x:c r="RAY5898" s="248"/>
      <x:c r="RAZ5898" s="248"/>
      <x:c r="RBA5898" s="248"/>
      <x:c r="RBB5898" s="248"/>
      <x:c r="RBC5898" s="248"/>
      <x:c r="RBD5898" s="248"/>
      <x:c r="RBE5898" s="248"/>
      <x:c r="RBF5898" s="248"/>
      <x:c r="RBG5898" s="248"/>
      <x:c r="RBH5898" s="248"/>
      <x:c r="RBI5898" s="248"/>
      <x:c r="RBJ5898" s="248"/>
      <x:c r="RBK5898" s="248"/>
      <x:c r="RBL5898" s="248"/>
      <x:c r="RBM5898" s="248"/>
      <x:c r="RBN5898" s="248"/>
      <x:c r="RBO5898" s="248"/>
      <x:c r="RBP5898" s="248"/>
      <x:c r="RBQ5898" s="248"/>
      <x:c r="RBR5898" s="248"/>
      <x:c r="RBS5898" s="248"/>
      <x:c r="RBT5898" s="248"/>
      <x:c r="RBU5898" s="248"/>
      <x:c r="RBV5898" s="248"/>
      <x:c r="RBW5898" s="248"/>
      <x:c r="RBX5898" s="248"/>
      <x:c r="RBY5898" s="248"/>
      <x:c r="RBZ5898" s="248"/>
      <x:c r="RCA5898" s="248"/>
      <x:c r="RCB5898" s="248"/>
      <x:c r="RCC5898" s="248"/>
      <x:c r="RCD5898" s="248"/>
      <x:c r="RCE5898" s="248"/>
      <x:c r="RCF5898" s="248"/>
      <x:c r="RCG5898" s="248"/>
      <x:c r="RCH5898" s="248"/>
      <x:c r="RCI5898" s="248"/>
      <x:c r="RCJ5898" s="248"/>
      <x:c r="RCK5898" s="248"/>
      <x:c r="RCL5898" s="248"/>
      <x:c r="RCM5898" s="248"/>
      <x:c r="RCN5898" s="248"/>
      <x:c r="RCO5898" s="248"/>
      <x:c r="RCP5898" s="248"/>
      <x:c r="RCQ5898" s="248"/>
      <x:c r="RCR5898" s="248"/>
      <x:c r="RCS5898" s="248"/>
      <x:c r="RCT5898" s="248"/>
      <x:c r="RCU5898" s="248"/>
      <x:c r="RCV5898" s="248"/>
      <x:c r="RCW5898" s="248"/>
      <x:c r="RCX5898" s="248"/>
      <x:c r="RCY5898" s="248"/>
      <x:c r="RCZ5898" s="248"/>
      <x:c r="RDA5898" s="248"/>
      <x:c r="RDB5898" s="248"/>
      <x:c r="RDC5898" s="248"/>
      <x:c r="RDD5898" s="248"/>
      <x:c r="RDE5898" s="248"/>
      <x:c r="RDF5898" s="248"/>
      <x:c r="RDG5898" s="248"/>
      <x:c r="RDH5898" s="248"/>
      <x:c r="RDI5898" s="248"/>
      <x:c r="RDJ5898" s="248"/>
      <x:c r="RDK5898" s="248"/>
      <x:c r="RDL5898" s="248"/>
      <x:c r="RDM5898" s="248"/>
      <x:c r="RDN5898" s="248"/>
      <x:c r="RDO5898" s="248"/>
      <x:c r="RDP5898" s="248"/>
      <x:c r="RDQ5898" s="248"/>
      <x:c r="RDR5898" s="248"/>
      <x:c r="RDS5898" s="248"/>
      <x:c r="RDT5898" s="248"/>
      <x:c r="RDU5898" s="248"/>
      <x:c r="RDV5898" s="248"/>
      <x:c r="RDW5898" s="248"/>
      <x:c r="RDX5898" s="248"/>
      <x:c r="RDY5898" s="248"/>
      <x:c r="RDZ5898" s="248"/>
      <x:c r="REA5898" s="248"/>
      <x:c r="REB5898" s="248"/>
      <x:c r="REC5898" s="248"/>
      <x:c r="RED5898" s="248"/>
      <x:c r="REE5898" s="248"/>
      <x:c r="REF5898" s="248"/>
      <x:c r="REG5898" s="248"/>
      <x:c r="REH5898" s="248"/>
      <x:c r="REI5898" s="248"/>
      <x:c r="REJ5898" s="248"/>
      <x:c r="REK5898" s="248"/>
      <x:c r="REL5898" s="248"/>
      <x:c r="REM5898" s="248"/>
      <x:c r="REN5898" s="248"/>
      <x:c r="REO5898" s="248"/>
      <x:c r="REP5898" s="248"/>
      <x:c r="REQ5898" s="248"/>
      <x:c r="RER5898" s="248"/>
      <x:c r="RES5898" s="248"/>
      <x:c r="RET5898" s="248"/>
      <x:c r="REU5898" s="248"/>
      <x:c r="REV5898" s="248"/>
      <x:c r="REW5898" s="248"/>
      <x:c r="REX5898" s="248"/>
      <x:c r="REY5898" s="248"/>
      <x:c r="REZ5898" s="248"/>
      <x:c r="RFA5898" s="248"/>
      <x:c r="RFB5898" s="248"/>
      <x:c r="RFC5898" s="248"/>
      <x:c r="RFD5898" s="248"/>
      <x:c r="RFE5898" s="248"/>
      <x:c r="RFF5898" s="248"/>
      <x:c r="RFG5898" s="248"/>
      <x:c r="RFH5898" s="248"/>
      <x:c r="RFI5898" s="248"/>
      <x:c r="RFJ5898" s="248"/>
      <x:c r="RFK5898" s="248"/>
      <x:c r="RFL5898" s="248"/>
      <x:c r="RFM5898" s="248"/>
      <x:c r="RFN5898" s="248"/>
      <x:c r="RFO5898" s="248"/>
      <x:c r="RFP5898" s="248"/>
      <x:c r="RFQ5898" s="248"/>
      <x:c r="RFR5898" s="248"/>
      <x:c r="RFS5898" s="248"/>
      <x:c r="RFT5898" s="248"/>
      <x:c r="RFU5898" s="248"/>
      <x:c r="RFV5898" s="248"/>
      <x:c r="RFW5898" s="248"/>
      <x:c r="RFX5898" s="248"/>
      <x:c r="RFY5898" s="248"/>
      <x:c r="RFZ5898" s="248"/>
      <x:c r="RGA5898" s="248"/>
      <x:c r="RGB5898" s="248"/>
      <x:c r="RGC5898" s="248"/>
      <x:c r="RGD5898" s="248"/>
      <x:c r="RGE5898" s="248"/>
      <x:c r="RGF5898" s="248"/>
      <x:c r="RGG5898" s="248"/>
      <x:c r="RGH5898" s="248"/>
      <x:c r="RGI5898" s="248"/>
      <x:c r="RGJ5898" s="248"/>
      <x:c r="RGK5898" s="248"/>
      <x:c r="RGL5898" s="248"/>
      <x:c r="RGM5898" s="248"/>
      <x:c r="RGN5898" s="248"/>
      <x:c r="RGO5898" s="248"/>
      <x:c r="RGP5898" s="248"/>
      <x:c r="RGQ5898" s="248"/>
      <x:c r="RGR5898" s="248"/>
      <x:c r="RGS5898" s="248"/>
      <x:c r="RGT5898" s="248"/>
      <x:c r="RGU5898" s="248"/>
      <x:c r="RGV5898" s="248"/>
      <x:c r="RGW5898" s="248"/>
      <x:c r="RGX5898" s="248"/>
      <x:c r="RGY5898" s="248"/>
      <x:c r="RGZ5898" s="248"/>
      <x:c r="RHA5898" s="248"/>
      <x:c r="RHB5898" s="248"/>
      <x:c r="RHC5898" s="248"/>
      <x:c r="RHD5898" s="248"/>
      <x:c r="RHE5898" s="248"/>
      <x:c r="RHF5898" s="248"/>
      <x:c r="RHG5898" s="248"/>
      <x:c r="RHH5898" s="248"/>
      <x:c r="RHI5898" s="248"/>
      <x:c r="RHJ5898" s="248"/>
      <x:c r="RHK5898" s="248"/>
      <x:c r="RHL5898" s="248"/>
      <x:c r="RHM5898" s="248"/>
      <x:c r="RHN5898" s="248"/>
      <x:c r="RHO5898" s="248"/>
      <x:c r="RHP5898" s="248"/>
      <x:c r="RHQ5898" s="248"/>
      <x:c r="RHR5898" s="248"/>
      <x:c r="RHS5898" s="248"/>
      <x:c r="RHT5898" s="248"/>
      <x:c r="RHU5898" s="248"/>
      <x:c r="RHV5898" s="248"/>
      <x:c r="RHW5898" s="248"/>
      <x:c r="RHX5898" s="248"/>
      <x:c r="RHY5898" s="248"/>
      <x:c r="RHZ5898" s="248"/>
      <x:c r="RIA5898" s="248"/>
      <x:c r="RIB5898" s="248"/>
      <x:c r="RIC5898" s="248"/>
      <x:c r="RID5898" s="248"/>
      <x:c r="RIE5898" s="248"/>
      <x:c r="RIF5898" s="248"/>
      <x:c r="RIG5898" s="248"/>
      <x:c r="RIH5898" s="248"/>
      <x:c r="RII5898" s="248"/>
      <x:c r="RIJ5898" s="248"/>
      <x:c r="RIK5898" s="248"/>
      <x:c r="RIL5898" s="248"/>
      <x:c r="RIM5898" s="248"/>
      <x:c r="RIN5898" s="248"/>
      <x:c r="RIO5898" s="248"/>
      <x:c r="RIP5898" s="248"/>
      <x:c r="RIQ5898" s="248"/>
      <x:c r="RIR5898" s="248"/>
      <x:c r="RIS5898" s="248"/>
      <x:c r="RIT5898" s="248"/>
      <x:c r="RIU5898" s="248"/>
      <x:c r="RIV5898" s="248"/>
      <x:c r="RIW5898" s="248"/>
      <x:c r="RIX5898" s="248"/>
      <x:c r="RIY5898" s="248"/>
      <x:c r="RIZ5898" s="248"/>
      <x:c r="RJA5898" s="248"/>
      <x:c r="RJB5898" s="248"/>
      <x:c r="RJC5898" s="248"/>
      <x:c r="RJD5898" s="248"/>
      <x:c r="RJE5898" s="248"/>
      <x:c r="RJF5898" s="248"/>
      <x:c r="RJG5898" s="248"/>
      <x:c r="RJH5898" s="248"/>
      <x:c r="RJI5898" s="248"/>
      <x:c r="RJJ5898" s="248"/>
      <x:c r="RJK5898" s="248"/>
      <x:c r="RJL5898" s="248"/>
      <x:c r="RJM5898" s="248"/>
      <x:c r="RJN5898" s="248"/>
      <x:c r="RJO5898" s="248"/>
      <x:c r="RJP5898" s="248"/>
      <x:c r="RJQ5898" s="248"/>
      <x:c r="RJR5898" s="248"/>
      <x:c r="RJS5898" s="248"/>
      <x:c r="RJT5898" s="248"/>
      <x:c r="RJU5898" s="248"/>
      <x:c r="RJV5898" s="248"/>
      <x:c r="RJW5898" s="248"/>
      <x:c r="RJX5898" s="248"/>
      <x:c r="RJY5898" s="248"/>
      <x:c r="RJZ5898" s="248"/>
      <x:c r="RKA5898" s="248"/>
      <x:c r="RKB5898" s="248"/>
      <x:c r="RKC5898" s="248"/>
      <x:c r="RKD5898" s="248"/>
      <x:c r="RKE5898" s="248"/>
      <x:c r="RKF5898" s="248"/>
      <x:c r="RKG5898" s="248"/>
      <x:c r="RKH5898" s="248"/>
      <x:c r="RKI5898" s="248"/>
      <x:c r="RKJ5898" s="248"/>
      <x:c r="RKK5898" s="248"/>
      <x:c r="RKL5898" s="248"/>
      <x:c r="RKM5898" s="248"/>
      <x:c r="RKN5898" s="248"/>
      <x:c r="RKO5898" s="248"/>
      <x:c r="RKP5898" s="248"/>
      <x:c r="RKQ5898" s="248"/>
      <x:c r="RKR5898" s="248"/>
      <x:c r="RKS5898" s="248"/>
      <x:c r="RKT5898" s="248"/>
      <x:c r="RKU5898" s="248"/>
      <x:c r="RKV5898" s="248"/>
      <x:c r="RKW5898" s="248"/>
      <x:c r="RKX5898" s="248"/>
      <x:c r="RKY5898" s="248"/>
      <x:c r="RKZ5898" s="248"/>
      <x:c r="RLA5898" s="248"/>
      <x:c r="RLB5898" s="248"/>
      <x:c r="RLC5898" s="248"/>
      <x:c r="RLD5898" s="248"/>
      <x:c r="RLE5898" s="248"/>
      <x:c r="RLF5898" s="248"/>
      <x:c r="RLG5898" s="248"/>
      <x:c r="RLH5898" s="248"/>
      <x:c r="RLI5898" s="248"/>
      <x:c r="RLJ5898" s="248"/>
      <x:c r="RLK5898" s="248"/>
      <x:c r="RLL5898" s="248"/>
      <x:c r="RLM5898" s="248"/>
      <x:c r="RLN5898" s="248"/>
      <x:c r="RLO5898" s="248"/>
      <x:c r="RLP5898" s="248"/>
      <x:c r="RLQ5898" s="248"/>
      <x:c r="RLR5898" s="248"/>
      <x:c r="RLS5898" s="248"/>
      <x:c r="RLT5898" s="248"/>
      <x:c r="RLU5898" s="248"/>
      <x:c r="RLV5898" s="248"/>
      <x:c r="RLW5898" s="248"/>
      <x:c r="RLX5898" s="248"/>
      <x:c r="RLY5898" s="248"/>
      <x:c r="RLZ5898" s="248"/>
      <x:c r="RMA5898" s="248"/>
      <x:c r="RMB5898" s="248"/>
      <x:c r="RMC5898" s="248"/>
      <x:c r="RMD5898" s="248"/>
      <x:c r="RME5898" s="248"/>
      <x:c r="RMF5898" s="248"/>
      <x:c r="RMG5898" s="248"/>
      <x:c r="RMH5898" s="248"/>
      <x:c r="RMI5898" s="248"/>
      <x:c r="RMJ5898" s="248"/>
      <x:c r="RMK5898" s="248"/>
      <x:c r="RML5898" s="248"/>
      <x:c r="RMM5898" s="248"/>
      <x:c r="RMN5898" s="248"/>
      <x:c r="RMO5898" s="248"/>
      <x:c r="RMP5898" s="248"/>
      <x:c r="RMQ5898" s="248"/>
      <x:c r="RMR5898" s="248"/>
      <x:c r="RMS5898" s="248"/>
      <x:c r="RMT5898" s="248"/>
      <x:c r="RMU5898" s="248"/>
      <x:c r="RMV5898" s="248"/>
      <x:c r="RMW5898" s="248"/>
      <x:c r="RMX5898" s="248"/>
      <x:c r="RMY5898" s="248"/>
      <x:c r="RMZ5898" s="248"/>
      <x:c r="RNA5898" s="248"/>
      <x:c r="RNB5898" s="248"/>
      <x:c r="RNC5898" s="248"/>
      <x:c r="RND5898" s="248"/>
      <x:c r="RNE5898" s="248"/>
      <x:c r="RNF5898" s="248"/>
      <x:c r="RNG5898" s="248"/>
      <x:c r="RNH5898" s="248"/>
      <x:c r="RNI5898" s="248"/>
      <x:c r="RNJ5898" s="248"/>
      <x:c r="RNK5898" s="248"/>
      <x:c r="RNL5898" s="248"/>
      <x:c r="RNM5898" s="248"/>
      <x:c r="RNN5898" s="248"/>
      <x:c r="RNO5898" s="248"/>
      <x:c r="RNP5898" s="248"/>
      <x:c r="RNQ5898" s="248"/>
      <x:c r="RNR5898" s="248"/>
      <x:c r="RNS5898" s="248"/>
      <x:c r="RNT5898" s="248"/>
      <x:c r="RNU5898" s="248"/>
      <x:c r="RNV5898" s="248"/>
      <x:c r="RNW5898" s="248"/>
      <x:c r="RNX5898" s="248"/>
      <x:c r="RNY5898" s="248"/>
      <x:c r="RNZ5898" s="248"/>
      <x:c r="ROA5898" s="248"/>
      <x:c r="ROB5898" s="248"/>
      <x:c r="ROC5898" s="248"/>
      <x:c r="ROD5898" s="248"/>
      <x:c r="ROE5898" s="248"/>
      <x:c r="ROF5898" s="248"/>
      <x:c r="ROG5898" s="248"/>
      <x:c r="ROH5898" s="248"/>
      <x:c r="ROI5898" s="248"/>
      <x:c r="ROJ5898" s="248"/>
      <x:c r="ROK5898" s="248"/>
      <x:c r="ROL5898" s="248"/>
      <x:c r="ROM5898" s="248"/>
      <x:c r="RON5898" s="248"/>
      <x:c r="ROO5898" s="248"/>
      <x:c r="ROP5898" s="248"/>
      <x:c r="ROQ5898" s="248"/>
      <x:c r="ROR5898" s="248"/>
      <x:c r="ROS5898" s="248"/>
      <x:c r="ROT5898" s="248"/>
      <x:c r="ROU5898" s="248"/>
      <x:c r="ROV5898" s="248"/>
      <x:c r="ROW5898" s="248"/>
      <x:c r="ROX5898" s="248"/>
      <x:c r="ROY5898" s="248"/>
      <x:c r="ROZ5898" s="248"/>
      <x:c r="RPA5898" s="248"/>
      <x:c r="RPB5898" s="248"/>
      <x:c r="RPC5898" s="248"/>
      <x:c r="RPD5898" s="248"/>
      <x:c r="RPE5898" s="248"/>
      <x:c r="RPF5898" s="248"/>
      <x:c r="RPG5898" s="248"/>
      <x:c r="RPH5898" s="248"/>
      <x:c r="RPI5898" s="248"/>
      <x:c r="RPJ5898" s="248"/>
      <x:c r="RPK5898" s="248"/>
      <x:c r="RPL5898" s="248"/>
      <x:c r="RPM5898" s="248"/>
      <x:c r="RPN5898" s="248"/>
      <x:c r="RPO5898" s="248"/>
      <x:c r="RPP5898" s="248"/>
      <x:c r="RPQ5898" s="248"/>
      <x:c r="RPR5898" s="248"/>
      <x:c r="RPS5898" s="248"/>
      <x:c r="RPT5898" s="248"/>
      <x:c r="RPU5898" s="248"/>
      <x:c r="RPV5898" s="248"/>
      <x:c r="RPW5898" s="248"/>
      <x:c r="RPX5898" s="248"/>
      <x:c r="RPY5898" s="248"/>
      <x:c r="RPZ5898" s="248"/>
      <x:c r="RQA5898" s="248"/>
      <x:c r="RQB5898" s="248"/>
      <x:c r="RQC5898" s="248"/>
      <x:c r="RQD5898" s="248"/>
      <x:c r="RQE5898" s="248"/>
      <x:c r="RQF5898" s="248"/>
      <x:c r="RQG5898" s="248"/>
      <x:c r="RQH5898" s="248"/>
      <x:c r="RQI5898" s="248"/>
      <x:c r="RQJ5898" s="248"/>
      <x:c r="RQK5898" s="248"/>
      <x:c r="RQL5898" s="248"/>
      <x:c r="RQM5898" s="248"/>
      <x:c r="RQN5898" s="248"/>
      <x:c r="RQO5898" s="248"/>
      <x:c r="RQP5898" s="248"/>
      <x:c r="RQQ5898" s="248"/>
      <x:c r="RQR5898" s="248"/>
      <x:c r="RQS5898" s="248"/>
      <x:c r="RQT5898" s="248"/>
      <x:c r="RQU5898" s="248"/>
      <x:c r="RQV5898" s="248"/>
      <x:c r="RQW5898" s="248"/>
      <x:c r="RQX5898" s="248"/>
      <x:c r="RQY5898" s="248"/>
      <x:c r="RQZ5898" s="248"/>
      <x:c r="RRA5898" s="248"/>
      <x:c r="RRB5898" s="248"/>
      <x:c r="RRC5898" s="248"/>
      <x:c r="RRD5898" s="248"/>
      <x:c r="RRE5898" s="248"/>
      <x:c r="RRF5898" s="248"/>
      <x:c r="RRG5898" s="248"/>
      <x:c r="RRH5898" s="248"/>
      <x:c r="RRI5898" s="248"/>
      <x:c r="RRJ5898" s="248"/>
      <x:c r="RRK5898" s="248"/>
      <x:c r="RRL5898" s="248"/>
      <x:c r="RRM5898" s="248"/>
      <x:c r="RRN5898" s="248"/>
      <x:c r="RRO5898" s="248"/>
      <x:c r="RRP5898" s="248"/>
      <x:c r="RRQ5898" s="248"/>
      <x:c r="RRR5898" s="248"/>
      <x:c r="RRS5898" s="248"/>
      <x:c r="RRT5898" s="248"/>
      <x:c r="RRU5898" s="248"/>
      <x:c r="RRV5898" s="248"/>
      <x:c r="RRW5898" s="248"/>
      <x:c r="RRX5898" s="248"/>
      <x:c r="RRY5898" s="248"/>
      <x:c r="RRZ5898" s="248"/>
      <x:c r="RSA5898" s="248"/>
      <x:c r="RSB5898" s="248"/>
      <x:c r="RSC5898" s="248"/>
      <x:c r="RSD5898" s="248"/>
      <x:c r="RSE5898" s="248"/>
      <x:c r="RSF5898" s="248"/>
      <x:c r="RSG5898" s="248"/>
      <x:c r="RSH5898" s="248"/>
      <x:c r="RSI5898" s="248"/>
      <x:c r="RSJ5898" s="248"/>
      <x:c r="RSK5898" s="248"/>
      <x:c r="RSL5898" s="248"/>
      <x:c r="RSM5898" s="248"/>
      <x:c r="RSN5898" s="248"/>
      <x:c r="RSO5898" s="248"/>
      <x:c r="RSP5898" s="248"/>
      <x:c r="RSQ5898" s="248"/>
      <x:c r="RSR5898" s="248"/>
      <x:c r="RSS5898" s="248"/>
      <x:c r="RST5898" s="248"/>
      <x:c r="RSU5898" s="248"/>
      <x:c r="RSV5898" s="248"/>
      <x:c r="RSW5898" s="248"/>
      <x:c r="RSX5898" s="248"/>
      <x:c r="RSY5898" s="248"/>
      <x:c r="RSZ5898" s="248"/>
      <x:c r="RTA5898" s="248"/>
      <x:c r="RTB5898" s="248"/>
      <x:c r="RTC5898" s="248"/>
      <x:c r="RTD5898" s="248"/>
      <x:c r="RTE5898" s="248"/>
      <x:c r="RTF5898" s="248"/>
      <x:c r="RTG5898" s="248"/>
      <x:c r="RTH5898" s="248"/>
      <x:c r="RTI5898" s="248"/>
      <x:c r="RTJ5898" s="248"/>
      <x:c r="RTK5898" s="248"/>
      <x:c r="RTL5898" s="248"/>
      <x:c r="RTM5898" s="248"/>
      <x:c r="RTN5898" s="248"/>
      <x:c r="RTO5898" s="248"/>
      <x:c r="RTP5898" s="248"/>
      <x:c r="RTQ5898" s="248"/>
      <x:c r="RTR5898" s="248"/>
      <x:c r="RTS5898" s="248"/>
      <x:c r="RTT5898" s="248"/>
      <x:c r="RTU5898" s="248"/>
      <x:c r="RTV5898" s="248"/>
      <x:c r="RTW5898" s="248"/>
      <x:c r="RTX5898" s="248"/>
      <x:c r="RTY5898" s="248"/>
      <x:c r="RTZ5898" s="248"/>
      <x:c r="RUA5898" s="248"/>
      <x:c r="RUB5898" s="248"/>
      <x:c r="RUC5898" s="248"/>
      <x:c r="RUD5898" s="248"/>
      <x:c r="RUE5898" s="248"/>
      <x:c r="RUF5898" s="248"/>
      <x:c r="RUG5898" s="248"/>
      <x:c r="RUH5898" s="248"/>
      <x:c r="RUI5898" s="248"/>
      <x:c r="RUJ5898" s="248"/>
      <x:c r="RUK5898" s="248"/>
      <x:c r="RUL5898" s="248"/>
      <x:c r="RUM5898" s="248"/>
      <x:c r="RUN5898" s="248"/>
      <x:c r="RUO5898" s="248"/>
      <x:c r="RUP5898" s="248"/>
      <x:c r="RUQ5898" s="248"/>
      <x:c r="RUR5898" s="248"/>
      <x:c r="RUS5898" s="248"/>
      <x:c r="RUT5898" s="248"/>
      <x:c r="RUU5898" s="248"/>
      <x:c r="RUV5898" s="248"/>
      <x:c r="RUW5898" s="248"/>
      <x:c r="RUX5898" s="248"/>
      <x:c r="RUY5898" s="248"/>
      <x:c r="RUZ5898" s="248"/>
      <x:c r="RVA5898" s="248"/>
      <x:c r="RVB5898" s="248"/>
      <x:c r="RVC5898" s="248"/>
      <x:c r="RVD5898" s="248"/>
      <x:c r="RVE5898" s="248"/>
      <x:c r="RVF5898" s="248"/>
      <x:c r="RVG5898" s="248"/>
      <x:c r="RVH5898" s="248"/>
      <x:c r="RVI5898" s="248"/>
      <x:c r="RVJ5898" s="248"/>
      <x:c r="RVK5898" s="248"/>
      <x:c r="RVL5898" s="248"/>
      <x:c r="RVM5898" s="248"/>
      <x:c r="RVN5898" s="248"/>
      <x:c r="RVO5898" s="248"/>
      <x:c r="RVP5898" s="248"/>
      <x:c r="RVQ5898" s="248"/>
      <x:c r="RVR5898" s="248"/>
      <x:c r="RVS5898" s="248"/>
      <x:c r="RVT5898" s="248"/>
      <x:c r="RVU5898" s="248"/>
      <x:c r="RVV5898" s="248"/>
      <x:c r="RVW5898" s="248"/>
      <x:c r="RVX5898" s="248"/>
      <x:c r="RVY5898" s="248"/>
      <x:c r="RVZ5898" s="248"/>
      <x:c r="RWA5898" s="248"/>
      <x:c r="RWB5898" s="248"/>
      <x:c r="RWC5898" s="248"/>
      <x:c r="RWD5898" s="248"/>
      <x:c r="RWE5898" s="248"/>
      <x:c r="RWF5898" s="248"/>
      <x:c r="RWG5898" s="248"/>
      <x:c r="RWH5898" s="248"/>
      <x:c r="RWI5898" s="248"/>
      <x:c r="RWJ5898" s="248"/>
      <x:c r="RWK5898" s="248"/>
      <x:c r="RWL5898" s="248"/>
      <x:c r="RWM5898" s="248"/>
      <x:c r="RWN5898" s="248"/>
      <x:c r="RWO5898" s="248"/>
      <x:c r="RWP5898" s="248"/>
      <x:c r="RWQ5898" s="248"/>
      <x:c r="RWR5898" s="248"/>
      <x:c r="RWS5898" s="248"/>
      <x:c r="RWT5898" s="248"/>
      <x:c r="RWU5898" s="248"/>
      <x:c r="RWV5898" s="248"/>
      <x:c r="RWW5898" s="248"/>
      <x:c r="RWX5898" s="248"/>
      <x:c r="RWY5898" s="248"/>
      <x:c r="RWZ5898" s="248"/>
      <x:c r="RXA5898" s="248"/>
      <x:c r="RXB5898" s="248"/>
      <x:c r="RXC5898" s="248"/>
      <x:c r="RXD5898" s="248"/>
      <x:c r="RXE5898" s="248"/>
      <x:c r="RXF5898" s="248"/>
      <x:c r="RXG5898" s="248"/>
      <x:c r="RXH5898" s="248"/>
      <x:c r="RXI5898" s="248"/>
      <x:c r="RXJ5898" s="248"/>
      <x:c r="RXK5898" s="248"/>
      <x:c r="RXL5898" s="248"/>
      <x:c r="RXM5898" s="248"/>
      <x:c r="RXN5898" s="248"/>
      <x:c r="RXO5898" s="248"/>
      <x:c r="RXP5898" s="248"/>
      <x:c r="RXQ5898" s="248"/>
      <x:c r="RXR5898" s="248"/>
      <x:c r="RXS5898" s="248"/>
      <x:c r="RXT5898" s="248"/>
      <x:c r="RXU5898" s="248"/>
      <x:c r="RXV5898" s="248"/>
      <x:c r="RXW5898" s="248"/>
      <x:c r="RXX5898" s="248"/>
      <x:c r="RXY5898" s="248"/>
      <x:c r="RXZ5898" s="248"/>
      <x:c r="RYA5898" s="248"/>
      <x:c r="RYB5898" s="248"/>
      <x:c r="RYC5898" s="248"/>
      <x:c r="RYD5898" s="248"/>
      <x:c r="RYE5898" s="248"/>
      <x:c r="RYF5898" s="248"/>
      <x:c r="RYG5898" s="248"/>
      <x:c r="RYH5898" s="248"/>
      <x:c r="RYI5898" s="248"/>
      <x:c r="RYJ5898" s="248"/>
      <x:c r="RYK5898" s="248"/>
      <x:c r="RYL5898" s="248"/>
      <x:c r="RYM5898" s="248"/>
      <x:c r="RYN5898" s="248"/>
      <x:c r="RYO5898" s="248"/>
      <x:c r="RYP5898" s="248"/>
      <x:c r="RYQ5898" s="248"/>
      <x:c r="RYR5898" s="248"/>
      <x:c r="RYS5898" s="248"/>
      <x:c r="RYT5898" s="248"/>
      <x:c r="RYU5898" s="248"/>
      <x:c r="RYV5898" s="248"/>
      <x:c r="RYW5898" s="248"/>
      <x:c r="RYX5898" s="248"/>
      <x:c r="RYY5898" s="248"/>
      <x:c r="RYZ5898" s="248"/>
      <x:c r="RZA5898" s="248"/>
      <x:c r="RZB5898" s="248"/>
      <x:c r="RZC5898" s="248"/>
      <x:c r="RZD5898" s="248"/>
      <x:c r="RZE5898" s="248"/>
      <x:c r="RZF5898" s="248"/>
      <x:c r="RZG5898" s="248"/>
      <x:c r="RZH5898" s="248"/>
      <x:c r="RZI5898" s="248"/>
      <x:c r="RZJ5898" s="248"/>
      <x:c r="RZK5898" s="248"/>
      <x:c r="RZL5898" s="248"/>
      <x:c r="RZM5898" s="248"/>
      <x:c r="RZN5898" s="248"/>
      <x:c r="RZO5898" s="248"/>
      <x:c r="RZP5898" s="248"/>
      <x:c r="RZQ5898" s="248"/>
      <x:c r="RZR5898" s="248"/>
      <x:c r="RZS5898" s="248"/>
      <x:c r="RZT5898" s="248"/>
      <x:c r="RZU5898" s="248"/>
      <x:c r="RZV5898" s="248"/>
      <x:c r="RZW5898" s="248"/>
      <x:c r="RZX5898" s="248"/>
      <x:c r="RZY5898" s="248"/>
      <x:c r="RZZ5898" s="248"/>
      <x:c r="SAA5898" s="248"/>
      <x:c r="SAB5898" s="248"/>
      <x:c r="SAC5898" s="248"/>
      <x:c r="SAD5898" s="248"/>
      <x:c r="SAE5898" s="248"/>
      <x:c r="SAF5898" s="248"/>
      <x:c r="SAG5898" s="248"/>
      <x:c r="SAH5898" s="248"/>
      <x:c r="SAI5898" s="248"/>
      <x:c r="SAJ5898" s="248"/>
      <x:c r="SAK5898" s="248"/>
      <x:c r="SAL5898" s="248"/>
      <x:c r="SAM5898" s="248"/>
      <x:c r="SAN5898" s="248"/>
      <x:c r="SAO5898" s="248"/>
      <x:c r="SAP5898" s="248"/>
      <x:c r="SAQ5898" s="248"/>
      <x:c r="SAR5898" s="248"/>
      <x:c r="SAS5898" s="248"/>
      <x:c r="SAT5898" s="248"/>
      <x:c r="SAU5898" s="248"/>
      <x:c r="SAV5898" s="248"/>
      <x:c r="SAW5898" s="248"/>
      <x:c r="SAX5898" s="248"/>
      <x:c r="SAY5898" s="248"/>
      <x:c r="SAZ5898" s="248"/>
      <x:c r="SBA5898" s="248"/>
      <x:c r="SBB5898" s="248"/>
      <x:c r="SBC5898" s="248"/>
      <x:c r="SBD5898" s="248"/>
      <x:c r="SBE5898" s="248"/>
      <x:c r="SBF5898" s="248"/>
      <x:c r="SBG5898" s="248"/>
      <x:c r="SBH5898" s="248"/>
      <x:c r="SBI5898" s="248"/>
      <x:c r="SBJ5898" s="248"/>
      <x:c r="SBK5898" s="248"/>
      <x:c r="SBL5898" s="248"/>
      <x:c r="SBM5898" s="248"/>
      <x:c r="SBN5898" s="248"/>
      <x:c r="SBO5898" s="248"/>
      <x:c r="SBP5898" s="248"/>
      <x:c r="SBQ5898" s="248"/>
      <x:c r="SBR5898" s="248"/>
      <x:c r="SBS5898" s="248"/>
      <x:c r="SBT5898" s="248"/>
      <x:c r="SBU5898" s="248"/>
      <x:c r="SBV5898" s="248"/>
      <x:c r="SBW5898" s="248"/>
      <x:c r="SBX5898" s="248"/>
      <x:c r="SBY5898" s="248"/>
      <x:c r="SBZ5898" s="248"/>
      <x:c r="SCA5898" s="248"/>
      <x:c r="SCB5898" s="248"/>
      <x:c r="SCC5898" s="248"/>
      <x:c r="SCD5898" s="248"/>
      <x:c r="SCE5898" s="248"/>
      <x:c r="SCF5898" s="248"/>
      <x:c r="SCG5898" s="248"/>
      <x:c r="SCH5898" s="248"/>
      <x:c r="SCI5898" s="248"/>
      <x:c r="SCJ5898" s="248"/>
      <x:c r="SCK5898" s="248"/>
      <x:c r="SCL5898" s="248"/>
      <x:c r="SCM5898" s="248"/>
      <x:c r="SCN5898" s="248"/>
      <x:c r="SCO5898" s="248"/>
      <x:c r="SCP5898" s="248"/>
      <x:c r="SCQ5898" s="248"/>
      <x:c r="SCR5898" s="248"/>
      <x:c r="SCS5898" s="248"/>
      <x:c r="SCT5898" s="248"/>
      <x:c r="SCU5898" s="248"/>
      <x:c r="SCV5898" s="248"/>
      <x:c r="SCW5898" s="248"/>
      <x:c r="SCX5898" s="248"/>
      <x:c r="SCY5898" s="248"/>
      <x:c r="SCZ5898" s="248"/>
      <x:c r="SDA5898" s="248"/>
      <x:c r="SDB5898" s="248"/>
      <x:c r="SDC5898" s="248"/>
      <x:c r="SDD5898" s="248"/>
      <x:c r="SDE5898" s="248"/>
      <x:c r="SDF5898" s="248"/>
      <x:c r="SDG5898" s="248"/>
      <x:c r="SDH5898" s="248"/>
      <x:c r="SDI5898" s="248"/>
      <x:c r="SDJ5898" s="248"/>
      <x:c r="SDK5898" s="248"/>
      <x:c r="SDL5898" s="248"/>
      <x:c r="SDM5898" s="248"/>
      <x:c r="SDN5898" s="248"/>
      <x:c r="SDO5898" s="248"/>
      <x:c r="SDP5898" s="248"/>
      <x:c r="SDQ5898" s="248"/>
      <x:c r="SDR5898" s="248"/>
      <x:c r="SDS5898" s="248"/>
      <x:c r="SDT5898" s="248"/>
      <x:c r="SDU5898" s="248"/>
      <x:c r="SDV5898" s="248"/>
      <x:c r="SDW5898" s="248"/>
      <x:c r="SDX5898" s="248"/>
      <x:c r="SDY5898" s="248"/>
      <x:c r="SDZ5898" s="248"/>
      <x:c r="SEA5898" s="248"/>
      <x:c r="SEB5898" s="248"/>
      <x:c r="SEC5898" s="248"/>
      <x:c r="SED5898" s="248"/>
      <x:c r="SEE5898" s="248"/>
      <x:c r="SEF5898" s="248"/>
      <x:c r="SEG5898" s="248"/>
      <x:c r="SEH5898" s="248"/>
      <x:c r="SEI5898" s="248"/>
      <x:c r="SEJ5898" s="248"/>
      <x:c r="SEK5898" s="248"/>
      <x:c r="SEL5898" s="248"/>
      <x:c r="SEM5898" s="248"/>
      <x:c r="SEN5898" s="248"/>
      <x:c r="SEO5898" s="248"/>
      <x:c r="SEP5898" s="248"/>
      <x:c r="SEQ5898" s="248"/>
      <x:c r="SER5898" s="248"/>
      <x:c r="SES5898" s="248"/>
      <x:c r="SET5898" s="248"/>
      <x:c r="SEU5898" s="248"/>
      <x:c r="SEV5898" s="248"/>
      <x:c r="SEW5898" s="248"/>
      <x:c r="SEX5898" s="248"/>
      <x:c r="SEY5898" s="248"/>
      <x:c r="SEZ5898" s="248"/>
      <x:c r="SFA5898" s="248"/>
      <x:c r="SFB5898" s="248"/>
      <x:c r="SFC5898" s="248"/>
      <x:c r="SFD5898" s="248"/>
      <x:c r="SFE5898" s="248"/>
      <x:c r="SFF5898" s="248"/>
      <x:c r="SFG5898" s="248"/>
      <x:c r="SFH5898" s="248"/>
      <x:c r="SFI5898" s="248"/>
      <x:c r="SFJ5898" s="248"/>
      <x:c r="SFK5898" s="248"/>
      <x:c r="SFL5898" s="248"/>
      <x:c r="SFM5898" s="248"/>
      <x:c r="SFN5898" s="248"/>
      <x:c r="SFO5898" s="248"/>
      <x:c r="SFP5898" s="248"/>
      <x:c r="SFQ5898" s="248"/>
      <x:c r="SFR5898" s="248"/>
      <x:c r="SFS5898" s="248"/>
      <x:c r="SFT5898" s="248"/>
      <x:c r="SFU5898" s="248"/>
      <x:c r="SFV5898" s="248"/>
      <x:c r="SFW5898" s="248"/>
      <x:c r="SFX5898" s="248"/>
      <x:c r="SFY5898" s="248"/>
      <x:c r="SFZ5898" s="248"/>
      <x:c r="SGA5898" s="248"/>
      <x:c r="SGB5898" s="248"/>
      <x:c r="SGC5898" s="248"/>
      <x:c r="SGD5898" s="248"/>
      <x:c r="SGE5898" s="248"/>
      <x:c r="SGF5898" s="248"/>
      <x:c r="SGG5898" s="248"/>
      <x:c r="SGH5898" s="248"/>
      <x:c r="SGI5898" s="248"/>
      <x:c r="SGJ5898" s="248"/>
      <x:c r="SGK5898" s="248"/>
      <x:c r="SGL5898" s="248"/>
      <x:c r="SGM5898" s="248"/>
      <x:c r="SGN5898" s="248"/>
      <x:c r="SGO5898" s="248"/>
      <x:c r="SGP5898" s="248"/>
      <x:c r="SGQ5898" s="248"/>
      <x:c r="SGR5898" s="248"/>
      <x:c r="SGS5898" s="248"/>
      <x:c r="SGT5898" s="248"/>
      <x:c r="SGU5898" s="248"/>
      <x:c r="SGV5898" s="248"/>
      <x:c r="SGW5898" s="248"/>
      <x:c r="SGX5898" s="248"/>
      <x:c r="SGY5898" s="248"/>
      <x:c r="SGZ5898" s="248"/>
      <x:c r="SHA5898" s="248"/>
      <x:c r="SHB5898" s="248"/>
      <x:c r="SHC5898" s="248"/>
      <x:c r="SHD5898" s="248"/>
      <x:c r="SHE5898" s="248"/>
      <x:c r="SHF5898" s="248"/>
      <x:c r="SHG5898" s="248"/>
      <x:c r="SHH5898" s="248"/>
      <x:c r="SHI5898" s="248"/>
      <x:c r="SHJ5898" s="248"/>
      <x:c r="SHK5898" s="248"/>
      <x:c r="SHL5898" s="248"/>
      <x:c r="SHM5898" s="248"/>
      <x:c r="SHN5898" s="248"/>
      <x:c r="SHO5898" s="248"/>
      <x:c r="SHP5898" s="248"/>
      <x:c r="SHQ5898" s="248"/>
      <x:c r="SHR5898" s="248"/>
      <x:c r="SHS5898" s="248"/>
      <x:c r="SHT5898" s="248"/>
      <x:c r="SHU5898" s="248"/>
      <x:c r="SHV5898" s="248"/>
      <x:c r="SHW5898" s="248"/>
      <x:c r="SHX5898" s="248"/>
      <x:c r="SHY5898" s="248"/>
      <x:c r="SHZ5898" s="248"/>
      <x:c r="SIA5898" s="248"/>
      <x:c r="SIB5898" s="248"/>
      <x:c r="SIC5898" s="248"/>
      <x:c r="SID5898" s="248"/>
      <x:c r="SIE5898" s="248"/>
      <x:c r="SIF5898" s="248"/>
      <x:c r="SIG5898" s="248"/>
      <x:c r="SIH5898" s="248"/>
      <x:c r="SII5898" s="248"/>
      <x:c r="SIJ5898" s="248"/>
      <x:c r="SIK5898" s="248"/>
      <x:c r="SIL5898" s="248"/>
      <x:c r="SIM5898" s="248"/>
      <x:c r="SIN5898" s="248"/>
      <x:c r="SIO5898" s="248"/>
      <x:c r="SIP5898" s="248"/>
      <x:c r="SIQ5898" s="248"/>
      <x:c r="SIR5898" s="248"/>
      <x:c r="SIS5898" s="248"/>
      <x:c r="SIT5898" s="248"/>
      <x:c r="SIU5898" s="248"/>
      <x:c r="SIV5898" s="248"/>
      <x:c r="SIW5898" s="248"/>
      <x:c r="SIX5898" s="248"/>
      <x:c r="SIY5898" s="248"/>
      <x:c r="SIZ5898" s="248"/>
      <x:c r="SJA5898" s="248"/>
      <x:c r="SJB5898" s="248"/>
      <x:c r="SJC5898" s="248"/>
      <x:c r="SJD5898" s="248"/>
      <x:c r="SJE5898" s="248"/>
      <x:c r="SJF5898" s="248"/>
      <x:c r="SJG5898" s="248"/>
      <x:c r="SJH5898" s="248"/>
      <x:c r="SJI5898" s="248"/>
      <x:c r="SJJ5898" s="248"/>
      <x:c r="SJK5898" s="248"/>
      <x:c r="SJL5898" s="248"/>
      <x:c r="SJM5898" s="248"/>
      <x:c r="SJN5898" s="248"/>
      <x:c r="SJO5898" s="248"/>
      <x:c r="SJP5898" s="248"/>
      <x:c r="SJQ5898" s="248"/>
      <x:c r="SJR5898" s="248"/>
      <x:c r="SJS5898" s="248"/>
      <x:c r="SJT5898" s="248"/>
      <x:c r="SJU5898" s="248"/>
      <x:c r="SJV5898" s="248"/>
      <x:c r="SJW5898" s="248"/>
      <x:c r="SJX5898" s="248"/>
      <x:c r="SJY5898" s="248"/>
      <x:c r="SJZ5898" s="248"/>
      <x:c r="SKA5898" s="248"/>
      <x:c r="SKB5898" s="248"/>
      <x:c r="SKC5898" s="248"/>
      <x:c r="SKD5898" s="248"/>
      <x:c r="SKE5898" s="248"/>
      <x:c r="SKF5898" s="248"/>
      <x:c r="SKG5898" s="248"/>
      <x:c r="SKH5898" s="248"/>
      <x:c r="SKI5898" s="248"/>
      <x:c r="SKJ5898" s="248"/>
      <x:c r="SKK5898" s="248"/>
      <x:c r="SKL5898" s="248"/>
      <x:c r="SKM5898" s="248"/>
      <x:c r="SKN5898" s="248"/>
      <x:c r="SKO5898" s="248"/>
      <x:c r="SKP5898" s="248"/>
      <x:c r="SKQ5898" s="248"/>
      <x:c r="SKR5898" s="248"/>
      <x:c r="SKS5898" s="248"/>
      <x:c r="SKT5898" s="248"/>
      <x:c r="SKU5898" s="248"/>
      <x:c r="SKV5898" s="248"/>
      <x:c r="SKW5898" s="248"/>
      <x:c r="SKX5898" s="248"/>
      <x:c r="SKY5898" s="248"/>
      <x:c r="SKZ5898" s="248"/>
      <x:c r="SLA5898" s="248"/>
      <x:c r="SLB5898" s="248"/>
      <x:c r="SLC5898" s="248"/>
      <x:c r="SLD5898" s="248"/>
      <x:c r="SLE5898" s="248"/>
      <x:c r="SLF5898" s="248"/>
      <x:c r="SLG5898" s="248"/>
      <x:c r="SLH5898" s="248"/>
      <x:c r="SLI5898" s="248"/>
      <x:c r="SLJ5898" s="248"/>
      <x:c r="SLK5898" s="248"/>
      <x:c r="SLL5898" s="248"/>
      <x:c r="SLM5898" s="248"/>
      <x:c r="SLN5898" s="248"/>
      <x:c r="SLO5898" s="248"/>
      <x:c r="SLP5898" s="248"/>
      <x:c r="SLQ5898" s="248"/>
      <x:c r="SLR5898" s="248"/>
      <x:c r="SLS5898" s="248"/>
      <x:c r="SLT5898" s="248"/>
      <x:c r="SLU5898" s="248"/>
      <x:c r="SLV5898" s="248"/>
      <x:c r="SLW5898" s="248"/>
      <x:c r="SLX5898" s="248"/>
      <x:c r="SLY5898" s="248"/>
      <x:c r="SLZ5898" s="248"/>
      <x:c r="SMA5898" s="248"/>
      <x:c r="SMB5898" s="248"/>
      <x:c r="SMC5898" s="248"/>
      <x:c r="SMD5898" s="248"/>
      <x:c r="SME5898" s="248"/>
      <x:c r="SMF5898" s="248"/>
      <x:c r="SMG5898" s="248"/>
      <x:c r="SMH5898" s="248"/>
      <x:c r="SMI5898" s="248"/>
      <x:c r="SMJ5898" s="248"/>
      <x:c r="SMK5898" s="248"/>
      <x:c r="SML5898" s="248"/>
      <x:c r="SMM5898" s="248"/>
      <x:c r="SMN5898" s="248"/>
      <x:c r="SMO5898" s="248"/>
      <x:c r="SMP5898" s="248"/>
      <x:c r="SMQ5898" s="248"/>
      <x:c r="SMR5898" s="248"/>
      <x:c r="SMS5898" s="248"/>
      <x:c r="SMT5898" s="248"/>
      <x:c r="SMU5898" s="248"/>
      <x:c r="SMV5898" s="248"/>
      <x:c r="SMW5898" s="248"/>
      <x:c r="SMX5898" s="248"/>
      <x:c r="SMY5898" s="248"/>
      <x:c r="SMZ5898" s="248"/>
      <x:c r="SNA5898" s="248"/>
      <x:c r="SNB5898" s="248"/>
      <x:c r="SNC5898" s="248"/>
      <x:c r="SND5898" s="248"/>
      <x:c r="SNE5898" s="248"/>
      <x:c r="SNF5898" s="248"/>
      <x:c r="SNG5898" s="248"/>
      <x:c r="SNH5898" s="248"/>
      <x:c r="SNI5898" s="248"/>
      <x:c r="SNJ5898" s="248"/>
      <x:c r="SNK5898" s="248"/>
      <x:c r="SNL5898" s="248"/>
      <x:c r="SNM5898" s="248"/>
      <x:c r="SNN5898" s="248"/>
      <x:c r="SNO5898" s="248"/>
      <x:c r="SNP5898" s="248"/>
      <x:c r="SNQ5898" s="248"/>
      <x:c r="SNR5898" s="248"/>
      <x:c r="SNS5898" s="248"/>
      <x:c r="SNT5898" s="248"/>
      <x:c r="SNU5898" s="248"/>
      <x:c r="SNV5898" s="248"/>
      <x:c r="SNW5898" s="248"/>
      <x:c r="SNX5898" s="248"/>
      <x:c r="SNY5898" s="248"/>
      <x:c r="SNZ5898" s="248"/>
      <x:c r="SOA5898" s="248"/>
      <x:c r="SOB5898" s="248"/>
      <x:c r="SOC5898" s="248"/>
      <x:c r="SOD5898" s="248"/>
      <x:c r="SOE5898" s="248"/>
      <x:c r="SOF5898" s="248"/>
      <x:c r="SOG5898" s="248"/>
      <x:c r="SOH5898" s="248"/>
      <x:c r="SOI5898" s="248"/>
      <x:c r="SOJ5898" s="248"/>
      <x:c r="SOK5898" s="248"/>
      <x:c r="SOL5898" s="248"/>
      <x:c r="SOM5898" s="248"/>
      <x:c r="SON5898" s="248"/>
      <x:c r="SOO5898" s="248"/>
      <x:c r="SOP5898" s="248"/>
      <x:c r="SOQ5898" s="248"/>
      <x:c r="SOR5898" s="248"/>
      <x:c r="SOS5898" s="248"/>
      <x:c r="SOT5898" s="248"/>
      <x:c r="SOU5898" s="248"/>
      <x:c r="SOV5898" s="248"/>
      <x:c r="SOW5898" s="248"/>
      <x:c r="SOX5898" s="248"/>
      <x:c r="SOY5898" s="248"/>
      <x:c r="SOZ5898" s="248"/>
      <x:c r="SPA5898" s="248"/>
      <x:c r="SPB5898" s="248"/>
      <x:c r="SPC5898" s="248"/>
      <x:c r="SPD5898" s="248"/>
      <x:c r="SPE5898" s="248"/>
      <x:c r="SPF5898" s="248"/>
      <x:c r="SPG5898" s="248"/>
      <x:c r="SPH5898" s="248"/>
      <x:c r="SPI5898" s="248"/>
      <x:c r="SPJ5898" s="248"/>
      <x:c r="SPK5898" s="248"/>
      <x:c r="SPL5898" s="248"/>
      <x:c r="SPM5898" s="248"/>
      <x:c r="SPN5898" s="248"/>
      <x:c r="SPO5898" s="248"/>
      <x:c r="SPP5898" s="248"/>
      <x:c r="SPQ5898" s="248"/>
      <x:c r="SPR5898" s="248"/>
      <x:c r="SPS5898" s="248"/>
      <x:c r="SPT5898" s="248"/>
      <x:c r="SPU5898" s="248"/>
      <x:c r="SPV5898" s="248"/>
      <x:c r="SPW5898" s="248"/>
      <x:c r="SPX5898" s="248"/>
      <x:c r="SPY5898" s="248"/>
      <x:c r="SPZ5898" s="248"/>
      <x:c r="SQA5898" s="248"/>
      <x:c r="SQB5898" s="248"/>
      <x:c r="SQC5898" s="248"/>
      <x:c r="SQD5898" s="248"/>
      <x:c r="SQE5898" s="248"/>
      <x:c r="SQF5898" s="248"/>
      <x:c r="SQG5898" s="248"/>
      <x:c r="SQH5898" s="248"/>
      <x:c r="SQI5898" s="248"/>
      <x:c r="SQJ5898" s="248"/>
      <x:c r="SQK5898" s="248"/>
      <x:c r="SQL5898" s="248"/>
      <x:c r="SQM5898" s="248"/>
      <x:c r="SQN5898" s="248"/>
      <x:c r="SQO5898" s="248"/>
      <x:c r="SQP5898" s="248"/>
      <x:c r="SQQ5898" s="248"/>
      <x:c r="SQR5898" s="248"/>
      <x:c r="SQS5898" s="248"/>
      <x:c r="SQT5898" s="248"/>
      <x:c r="SQU5898" s="248"/>
      <x:c r="SQV5898" s="248"/>
      <x:c r="SQW5898" s="248"/>
      <x:c r="SQX5898" s="248"/>
      <x:c r="SQY5898" s="248"/>
      <x:c r="SQZ5898" s="248"/>
      <x:c r="SRA5898" s="248"/>
      <x:c r="SRB5898" s="248"/>
      <x:c r="SRC5898" s="248"/>
      <x:c r="SRD5898" s="248"/>
      <x:c r="SRE5898" s="248"/>
      <x:c r="SRF5898" s="248"/>
      <x:c r="SRG5898" s="248"/>
      <x:c r="SRH5898" s="248"/>
      <x:c r="SRI5898" s="248"/>
      <x:c r="SRJ5898" s="248"/>
      <x:c r="SRK5898" s="248"/>
      <x:c r="SRL5898" s="248"/>
      <x:c r="SRM5898" s="248"/>
      <x:c r="SRN5898" s="248"/>
      <x:c r="SRO5898" s="248"/>
      <x:c r="SRP5898" s="248"/>
      <x:c r="SRQ5898" s="248"/>
      <x:c r="SRR5898" s="248"/>
      <x:c r="SRS5898" s="248"/>
      <x:c r="SRT5898" s="248"/>
      <x:c r="SRU5898" s="248"/>
      <x:c r="SRV5898" s="248"/>
      <x:c r="SRW5898" s="248"/>
      <x:c r="SRX5898" s="248"/>
      <x:c r="SRY5898" s="248"/>
      <x:c r="SRZ5898" s="248"/>
      <x:c r="SSA5898" s="248"/>
      <x:c r="SSB5898" s="248"/>
      <x:c r="SSC5898" s="248"/>
      <x:c r="SSD5898" s="248"/>
      <x:c r="SSE5898" s="248"/>
      <x:c r="SSF5898" s="248"/>
      <x:c r="SSG5898" s="248"/>
      <x:c r="SSH5898" s="248"/>
      <x:c r="SSI5898" s="248"/>
      <x:c r="SSJ5898" s="248"/>
      <x:c r="SSK5898" s="248"/>
      <x:c r="SSL5898" s="248"/>
      <x:c r="SSM5898" s="248"/>
      <x:c r="SSN5898" s="248"/>
      <x:c r="SSO5898" s="248"/>
      <x:c r="SSP5898" s="248"/>
      <x:c r="SSQ5898" s="248"/>
      <x:c r="SSR5898" s="248"/>
      <x:c r="SSS5898" s="248"/>
      <x:c r="SST5898" s="248"/>
      <x:c r="SSU5898" s="248"/>
      <x:c r="SSV5898" s="248"/>
      <x:c r="SSW5898" s="248"/>
      <x:c r="SSX5898" s="248"/>
      <x:c r="SSY5898" s="248"/>
      <x:c r="SSZ5898" s="248"/>
      <x:c r="STA5898" s="248"/>
      <x:c r="STB5898" s="248"/>
      <x:c r="STC5898" s="248"/>
      <x:c r="STD5898" s="248"/>
      <x:c r="STE5898" s="248"/>
      <x:c r="STF5898" s="248"/>
      <x:c r="STG5898" s="248"/>
      <x:c r="STH5898" s="248"/>
      <x:c r="STI5898" s="248"/>
      <x:c r="STJ5898" s="248"/>
      <x:c r="STK5898" s="248"/>
      <x:c r="STL5898" s="248"/>
      <x:c r="STM5898" s="248"/>
      <x:c r="STN5898" s="248"/>
      <x:c r="STO5898" s="248"/>
      <x:c r="STP5898" s="248"/>
      <x:c r="STQ5898" s="248"/>
      <x:c r="STR5898" s="248"/>
      <x:c r="STS5898" s="248"/>
      <x:c r="STT5898" s="248"/>
      <x:c r="STU5898" s="248"/>
      <x:c r="STV5898" s="248"/>
      <x:c r="STW5898" s="248"/>
      <x:c r="STX5898" s="248"/>
      <x:c r="STY5898" s="248"/>
      <x:c r="STZ5898" s="248"/>
      <x:c r="SUA5898" s="248"/>
      <x:c r="SUB5898" s="248"/>
      <x:c r="SUC5898" s="248"/>
      <x:c r="SUD5898" s="248"/>
      <x:c r="SUE5898" s="248"/>
      <x:c r="SUF5898" s="248"/>
      <x:c r="SUG5898" s="248"/>
      <x:c r="SUH5898" s="248"/>
      <x:c r="SUI5898" s="248"/>
      <x:c r="SUJ5898" s="248"/>
      <x:c r="SUK5898" s="248"/>
      <x:c r="SUL5898" s="248"/>
      <x:c r="SUM5898" s="248"/>
      <x:c r="SUN5898" s="248"/>
      <x:c r="SUO5898" s="248"/>
      <x:c r="SUP5898" s="248"/>
      <x:c r="SUQ5898" s="248"/>
      <x:c r="SUR5898" s="248"/>
      <x:c r="SUS5898" s="248"/>
      <x:c r="SUT5898" s="248"/>
      <x:c r="SUU5898" s="248"/>
      <x:c r="SUV5898" s="248"/>
      <x:c r="SUW5898" s="248"/>
      <x:c r="SUX5898" s="248"/>
      <x:c r="SUY5898" s="248"/>
      <x:c r="SUZ5898" s="248"/>
      <x:c r="SVA5898" s="248"/>
      <x:c r="SVB5898" s="248"/>
      <x:c r="SVC5898" s="248"/>
      <x:c r="SVD5898" s="248"/>
      <x:c r="SVE5898" s="248"/>
      <x:c r="SVF5898" s="248"/>
      <x:c r="SVG5898" s="248"/>
      <x:c r="SVH5898" s="248"/>
      <x:c r="SVI5898" s="248"/>
      <x:c r="SVJ5898" s="248"/>
      <x:c r="SVK5898" s="248"/>
      <x:c r="SVL5898" s="248"/>
      <x:c r="SVM5898" s="248"/>
      <x:c r="SVN5898" s="248"/>
      <x:c r="SVO5898" s="248"/>
      <x:c r="SVP5898" s="248"/>
      <x:c r="SVQ5898" s="248"/>
      <x:c r="SVR5898" s="248"/>
      <x:c r="SVS5898" s="248"/>
      <x:c r="SVT5898" s="248"/>
      <x:c r="SVU5898" s="248"/>
      <x:c r="SVV5898" s="248"/>
      <x:c r="SVW5898" s="248"/>
      <x:c r="SVX5898" s="248"/>
      <x:c r="SVY5898" s="248"/>
      <x:c r="SVZ5898" s="248"/>
      <x:c r="SWA5898" s="248"/>
      <x:c r="SWB5898" s="248"/>
      <x:c r="SWC5898" s="248"/>
      <x:c r="SWD5898" s="248"/>
      <x:c r="SWE5898" s="248"/>
      <x:c r="SWF5898" s="248"/>
      <x:c r="SWG5898" s="248"/>
      <x:c r="SWH5898" s="248"/>
      <x:c r="SWI5898" s="248"/>
      <x:c r="SWJ5898" s="248"/>
      <x:c r="SWK5898" s="248"/>
      <x:c r="SWL5898" s="248"/>
      <x:c r="SWM5898" s="248"/>
      <x:c r="SWN5898" s="248"/>
      <x:c r="SWO5898" s="248"/>
      <x:c r="SWP5898" s="248"/>
      <x:c r="SWQ5898" s="248"/>
      <x:c r="SWR5898" s="248"/>
      <x:c r="SWS5898" s="248"/>
      <x:c r="SWT5898" s="248"/>
      <x:c r="SWU5898" s="248"/>
      <x:c r="SWV5898" s="248"/>
      <x:c r="SWW5898" s="248"/>
      <x:c r="SWX5898" s="248"/>
      <x:c r="SWY5898" s="248"/>
      <x:c r="SWZ5898" s="248"/>
      <x:c r="SXA5898" s="248"/>
      <x:c r="SXB5898" s="248"/>
      <x:c r="SXC5898" s="248"/>
      <x:c r="SXD5898" s="248"/>
      <x:c r="SXE5898" s="248"/>
      <x:c r="SXF5898" s="248"/>
      <x:c r="SXG5898" s="248"/>
      <x:c r="SXH5898" s="248"/>
      <x:c r="SXI5898" s="248"/>
      <x:c r="SXJ5898" s="248"/>
      <x:c r="SXK5898" s="248"/>
      <x:c r="SXL5898" s="248"/>
      <x:c r="SXM5898" s="248"/>
      <x:c r="SXN5898" s="248"/>
      <x:c r="SXO5898" s="248"/>
      <x:c r="SXP5898" s="248"/>
      <x:c r="SXQ5898" s="248"/>
      <x:c r="SXR5898" s="248"/>
      <x:c r="SXS5898" s="248"/>
      <x:c r="SXT5898" s="248"/>
      <x:c r="SXU5898" s="248"/>
      <x:c r="SXV5898" s="248"/>
      <x:c r="SXW5898" s="248"/>
      <x:c r="SXX5898" s="248"/>
      <x:c r="SXY5898" s="248"/>
      <x:c r="SXZ5898" s="248"/>
      <x:c r="SYA5898" s="248"/>
      <x:c r="SYB5898" s="248"/>
      <x:c r="SYC5898" s="248"/>
      <x:c r="SYD5898" s="248"/>
      <x:c r="SYE5898" s="248"/>
      <x:c r="SYF5898" s="248"/>
      <x:c r="SYG5898" s="248"/>
      <x:c r="SYH5898" s="248"/>
      <x:c r="SYI5898" s="248"/>
      <x:c r="SYJ5898" s="248"/>
      <x:c r="SYK5898" s="248"/>
      <x:c r="SYL5898" s="248"/>
      <x:c r="SYM5898" s="248"/>
      <x:c r="SYN5898" s="248"/>
      <x:c r="SYO5898" s="248"/>
      <x:c r="SYP5898" s="248"/>
      <x:c r="SYQ5898" s="248"/>
      <x:c r="SYR5898" s="248"/>
      <x:c r="SYS5898" s="248"/>
      <x:c r="SYT5898" s="248"/>
      <x:c r="SYU5898" s="248"/>
      <x:c r="SYV5898" s="248"/>
      <x:c r="SYW5898" s="248"/>
      <x:c r="SYX5898" s="248"/>
      <x:c r="SYY5898" s="248"/>
      <x:c r="SYZ5898" s="248"/>
      <x:c r="SZA5898" s="248"/>
      <x:c r="SZB5898" s="248"/>
      <x:c r="SZC5898" s="248"/>
      <x:c r="SZD5898" s="248"/>
      <x:c r="SZE5898" s="248"/>
      <x:c r="SZF5898" s="248"/>
      <x:c r="SZG5898" s="248"/>
      <x:c r="SZH5898" s="248"/>
      <x:c r="SZI5898" s="248"/>
      <x:c r="SZJ5898" s="248"/>
      <x:c r="SZK5898" s="248"/>
      <x:c r="SZL5898" s="248"/>
      <x:c r="SZM5898" s="248"/>
      <x:c r="SZN5898" s="248"/>
      <x:c r="SZO5898" s="248"/>
      <x:c r="SZP5898" s="248"/>
      <x:c r="SZQ5898" s="248"/>
      <x:c r="SZR5898" s="248"/>
      <x:c r="SZS5898" s="248"/>
      <x:c r="SZT5898" s="248"/>
      <x:c r="SZU5898" s="248"/>
      <x:c r="SZV5898" s="248"/>
      <x:c r="SZW5898" s="248"/>
      <x:c r="SZX5898" s="248"/>
      <x:c r="SZY5898" s="248"/>
      <x:c r="SZZ5898" s="248"/>
      <x:c r="TAA5898" s="248"/>
      <x:c r="TAB5898" s="248"/>
      <x:c r="TAC5898" s="248"/>
      <x:c r="TAD5898" s="248"/>
      <x:c r="TAE5898" s="248"/>
      <x:c r="TAF5898" s="248"/>
      <x:c r="TAG5898" s="248"/>
      <x:c r="TAH5898" s="248"/>
      <x:c r="TAI5898" s="248"/>
      <x:c r="TAJ5898" s="248"/>
      <x:c r="TAK5898" s="248"/>
      <x:c r="TAL5898" s="248"/>
      <x:c r="TAM5898" s="248"/>
      <x:c r="TAN5898" s="248"/>
      <x:c r="TAO5898" s="248"/>
      <x:c r="TAP5898" s="248"/>
      <x:c r="TAQ5898" s="248"/>
      <x:c r="TAR5898" s="248"/>
      <x:c r="TAS5898" s="248"/>
      <x:c r="TAT5898" s="248"/>
      <x:c r="TAU5898" s="248"/>
      <x:c r="TAV5898" s="248"/>
      <x:c r="TAW5898" s="248"/>
      <x:c r="TAX5898" s="248"/>
      <x:c r="TAY5898" s="248"/>
      <x:c r="TAZ5898" s="248"/>
      <x:c r="TBA5898" s="248"/>
      <x:c r="TBB5898" s="248"/>
      <x:c r="TBC5898" s="248"/>
      <x:c r="TBD5898" s="248"/>
      <x:c r="TBE5898" s="248"/>
      <x:c r="TBF5898" s="248"/>
      <x:c r="TBG5898" s="248"/>
      <x:c r="TBH5898" s="248"/>
      <x:c r="TBI5898" s="248"/>
      <x:c r="TBJ5898" s="248"/>
      <x:c r="TBK5898" s="248"/>
      <x:c r="TBL5898" s="248"/>
      <x:c r="TBM5898" s="248"/>
      <x:c r="TBN5898" s="248"/>
      <x:c r="TBO5898" s="248"/>
      <x:c r="TBP5898" s="248"/>
      <x:c r="TBQ5898" s="248"/>
      <x:c r="TBR5898" s="248"/>
      <x:c r="TBS5898" s="248"/>
      <x:c r="TBT5898" s="248"/>
      <x:c r="TBU5898" s="248"/>
      <x:c r="TBV5898" s="248"/>
      <x:c r="TBW5898" s="248"/>
      <x:c r="TBX5898" s="248"/>
      <x:c r="TBY5898" s="248"/>
      <x:c r="TBZ5898" s="248"/>
      <x:c r="TCA5898" s="248"/>
      <x:c r="TCB5898" s="248"/>
      <x:c r="TCC5898" s="248"/>
      <x:c r="TCD5898" s="248"/>
      <x:c r="TCE5898" s="248"/>
      <x:c r="TCF5898" s="248"/>
      <x:c r="TCG5898" s="248"/>
      <x:c r="TCH5898" s="248"/>
      <x:c r="TCI5898" s="248"/>
      <x:c r="TCJ5898" s="248"/>
      <x:c r="TCK5898" s="248"/>
      <x:c r="TCL5898" s="248"/>
      <x:c r="TCM5898" s="248"/>
      <x:c r="TCN5898" s="248"/>
      <x:c r="TCO5898" s="248"/>
      <x:c r="TCP5898" s="248"/>
      <x:c r="TCQ5898" s="248"/>
      <x:c r="TCR5898" s="248"/>
      <x:c r="TCS5898" s="248"/>
      <x:c r="TCT5898" s="248"/>
      <x:c r="TCU5898" s="248"/>
      <x:c r="TCV5898" s="248"/>
      <x:c r="TCW5898" s="248"/>
      <x:c r="TCX5898" s="248"/>
      <x:c r="TCY5898" s="248"/>
      <x:c r="TCZ5898" s="248"/>
      <x:c r="TDA5898" s="248"/>
      <x:c r="TDB5898" s="248"/>
      <x:c r="TDC5898" s="248"/>
      <x:c r="TDD5898" s="248"/>
      <x:c r="TDE5898" s="248"/>
      <x:c r="TDF5898" s="248"/>
      <x:c r="TDG5898" s="248"/>
      <x:c r="TDH5898" s="248"/>
      <x:c r="TDI5898" s="248"/>
      <x:c r="TDJ5898" s="248"/>
      <x:c r="TDK5898" s="248"/>
      <x:c r="TDL5898" s="248"/>
      <x:c r="TDM5898" s="248"/>
      <x:c r="TDN5898" s="248"/>
      <x:c r="TDO5898" s="248"/>
      <x:c r="TDP5898" s="248"/>
      <x:c r="TDQ5898" s="248"/>
      <x:c r="TDR5898" s="248"/>
      <x:c r="TDS5898" s="248"/>
      <x:c r="TDT5898" s="248"/>
      <x:c r="TDU5898" s="248"/>
      <x:c r="TDV5898" s="248"/>
      <x:c r="TDW5898" s="248"/>
      <x:c r="TDX5898" s="248"/>
      <x:c r="TDY5898" s="248"/>
      <x:c r="TDZ5898" s="248"/>
      <x:c r="TEA5898" s="248"/>
      <x:c r="TEB5898" s="248"/>
      <x:c r="TEC5898" s="248"/>
      <x:c r="TED5898" s="248"/>
      <x:c r="TEE5898" s="248"/>
      <x:c r="TEF5898" s="248"/>
      <x:c r="TEG5898" s="248"/>
      <x:c r="TEH5898" s="248"/>
      <x:c r="TEI5898" s="248"/>
      <x:c r="TEJ5898" s="248"/>
      <x:c r="TEK5898" s="248"/>
      <x:c r="TEL5898" s="248"/>
      <x:c r="TEM5898" s="248"/>
      <x:c r="TEN5898" s="248"/>
      <x:c r="TEO5898" s="248"/>
      <x:c r="TEP5898" s="248"/>
      <x:c r="TEQ5898" s="248"/>
      <x:c r="TER5898" s="248"/>
      <x:c r="TES5898" s="248"/>
      <x:c r="TET5898" s="248"/>
      <x:c r="TEU5898" s="248"/>
      <x:c r="TEV5898" s="248"/>
      <x:c r="TEW5898" s="248"/>
      <x:c r="TEX5898" s="248"/>
      <x:c r="TEY5898" s="248"/>
      <x:c r="TEZ5898" s="248"/>
      <x:c r="TFA5898" s="248"/>
      <x:c r="TFB5898" s="248"/>
      <x:c r="TFC5898" s="248"/>
      <x:c r="TFD5898" s="248"/>
      <x:c r="TFE5898" s="248"/>
      <x:c r="TFF5898" s="248"/>
      <x:c r="TFG5898" s="248"/>
      <x:c r="TFH5898" s="248"/>
      <x:c r="TFI5898" s="248"/>
      <x:c r="TFJ5898" s="248"/>
      <x:c r="TFK5898" s="248"/>
      <x:c r="TFL5898" s="248"/>
      <x:c r="TFM5898" s="248"/>
      <x:c r="TFN5898" s="248"/>
      <x:c r="TFO5898" s="248"/>
      <x:c r="TFP5898" s="248"/>
      <x:c r="TFQ5898" s="248"/>
      <x:c r="TFR5898" s="248"/>
      <x:c r="TFS5898" s="248"/>
      <x:c r="TFT5898" s="248"/>
      <x:c r="TFU5898" s="248"/>
      <x:c r="TFV5898" s="248"/>
      <x:c r="TFW5898" s="248"/>
      <x:c r="TFX5898" s="248"/>
      <x:c r="TFY5898" s="248"/>
      <x:c r="TFZ5898" s="248"/>
      <x:c r="TGA5898" s="248"/>
      <x:c r="TGB5898" s="248"/>
      <x:c r="TGC5898" s="248"/>
      <x:c r="TGD5898" s="248"/>
      <x:c r="TGE5898" s="248"/>
      <x:c r="TGF5898" s="248"/>
      <x:c r="TGG5898" s="248"/>
      <x:c r="TGH5898" s="248"/>
      <x:c r="TGI5898" s="248"/>
      <x:c r="TGJ5898" s="248"/>
      <x:c r="TGK5898" s="248"/>
      <x:c r="TGL5898" s="248"/>
      <x:c r="TGM5898" s="248"/>
      <x:c r="TGN5898" s="248"/>
      <x:c r="TGO5898" s="248"/>
      <x:c r="TGP5898" s="248"/>
      <x:c r="TGQ5898" s="248"/>
      <x:c r="TGR5898" s="248"/>
      <x:c r="TGS5898" s="248"/>
      <x:c r="TGT5898" s="248"/>
      <x:c r="TGU5898" s="248"/>
      <x:c r="TGV5898" s="248"/>
      <x:c r="TGW5898" s="248"/>
      <x:c r="TGX5898" s="248"/>
      <x:c r="TGY5898" s="248"/>
      <x:c r="TGZ5898" s="248"/>
      <x:c r="THA5898" s="248"/>
      <x:c r="THB5898" s="248"/>
      <x:c r="THC5898" s="248"/>
      <x:c r="THD5898" s="248"/>
      <x:c r="THE5898" s="248"/>
      <x:c r="THF5898" s="248"/>
      <x:c r="THG5898" s="248"/>
      <x:c r="THH5898" s="248"/>
      <x:c r="THI5898" s="248"/>
      <x:c r="THJ5898" s="248"/>
      <x:c r="THK5898" s="248"/>
      <x:c r="THL5898" s="248"/>
      <x:c r="THM5898" s="248"/>
      <x:c r="THN5898" s="248"/>
      <x:c r="THO5898" s="248"/>
      <x:c r="THP5898" s="248"/>
      <x:c r="THQ5898" s="248"/>
      <x:c r="THR5898" s="248"/>
      <x:c r="THS5898" s="248"/>
      <x:c r="THT5898" s="248"/>
      <x:c r="THU5898" s="248"/>
      <x:c r="THV5898" s="248"/>
      <x:c r="THW5898" s="248"/>
      <x:c r="THX5898" s="248"/>
      <x:c r="THY5898" s="248"/>
      <x:c r="THZ5898" s="248"/>
      <x:c r="TIA5898" s="248"/>
      <x:c r="TIB5898" s="248"/>
      <x:c r="TIC5898" s="248"/>
      <x:c r="TID5898" s="248"/>
      <x:c r="TIE5898" s="248"/>
      <x:c r="TIF5898" s="248"/>
      <x:c r="TIG5898" s="248"/>
      <x:c r="TIH5898" s="248"/>
      <x:c r="TII5898" s="248"/>
      <x:c r="TIJ5898" s="248"/>
      <x:c r="TIK5898" s="248"/>
      <x:c r="TIL5898" s="248"/>
      <x:c r="TIM5898" s="248"/>
      <x:c r="TIN5898" s="248"/>
      <x:c r="TIO5898" s="248"/>
      <x:c r="TIP5898" s="248"/>
      <x:c r="TIQ5898" s="248"/>
      <x:c r="TIR5898" s="248"/>
      <x:c r="TIS5898" s="248"/>
      <x:c r="TIT5898" s="248"/>
      <x:c r="TIU5898" s="248"/>
      <x:c r="TIV5898" s="248"/>
      <x:c r="TIW5898" s="248"/>
      <x:c r="TIX5898" s="248"/>
      <x:c r="TIY5898" s="248"/>
      <x:c r="TIZ5898" s="248"/>
      <x:c r="TJA5898" s="248"/>
      <x:c r="TJB5898" s="248"/>
      <x:c r="TJC5898" s="248"/>
      <x:c r="TJD5898" s="248"/>
      <x:c r="TJE5898" s="248"/>
      <x:c r="TJF5898" s="248"/>
      <x:c r="TJG5898" s="248"/>
      <x:c r="TJH5898" s="248"/>
      <x:c r="TJI5898" s="248"/>
      <x:c r="TJJ5898" s="248"/>
      <x:c r="TJK5898" s="248"/>
      <x:c r="TJL5898" s="248"/>
      <x:c r="TJM5898" s="248"/>
      <x:c r="TJN5898" s="248"/>
      <x:c r="TJO5898" s="248"/>
      <x:c r="TJP5898" s="248"/>
      <x:c r="TJQ5898" s="248"/>
      <x:c r="TJR5898" s="248"/>
      <x:c r="TJS5898" s="248"/>
      <x:c r="TJT5898" s="248"/>
      <x:c r="TJU5898" s="248"/>
      <x:c r="TJV5898" s="248"/>
      <x:c r="TJW5898" s="248"/>
      <x:c r="TJX5898" s="248"/>
      <x:c r="TJY5898" s="248"/>
      <x:c r="TJZ5898" s="248"/>
      <x:c r="TKA5898" s="248"/>
      <x:c r="TKB5898" s="248"/>
      <x:c r="TKC5898" s="248"/>
      <x:c r="TKD5898" s="248"/>
      <x:c r="TKE5898" s="248"/>
      <x:c r="TKF5898" s="248"/>
      <x:c r="TKG5898" s="248"/>
      <x:c r="TKH5898" s="248"/>
      <x:c r="TKI5898" s="248"/>
      <x:c r="TKJ5898" s="248"/>
      <x:c r="TKK5898" s="248"/>
      <x:c r="TKL5898" s="248"/>
      <x:c r="TKM5898" s="248"/>
      <x:c r="TKN5898" s="248"/>
      <x:c r="TKO5898" s="248"/>
      <x:c r="TKP5898" s="248"/>
      <x:c r="TKQ5898" s="248"/>
      <x:c r="TKR5898" s="248"/>
      <x:c r="TKS5898" s="248"/>
      <x:c r="TKT5898" s="248"/>
      <x:c r="TKU5898" s="248"/>
      <x:c r="TKV5898" s="248"/>
      <x:c r="TKW5898" s="248"/>
      <x:c r="TKX5898" s="248"/>
      <x:c r="TKY5898" s="248"/>
      <x:c r="TKZ5898" s="248"/>
      <x:c r="TLA5898" s="248"/>
      <x:c r="TLB5898" s="248"/>
      <x:c r="TLC5898" s="248"/>
      <x:c r="TLD5898" s="248"/>
      <x:c r="TLE5898" s="248"/>
      <x:c r="TLF5898" s="248"/>
      <x:c r="TLG5898" s="248"/>
      <x:c r="TLH5898" s="248"/>
      <x:c r="TLI5898" s="248"/>
      <x:c r="TLJ5898" s="248"/>
      <x:c r="TLK5898" s="248"/>
      <x:c r="TLL5898" s="248"/>
      <x:c r="TLM5898" s="248"/>
      <x:c r="TLN5898" s="248"/>
      <x:c r="TLO5898" s="248"/>
      <x:c r="TLP5898" s="248"/>
      <x:c r="TLQ5898" s="248"/>
      <x:c r="TLR5898" s="248"/>
      <x:c r="TLS5898" s="248"/>
      <x:c r="TLT5898" s="248"/>
      <x:c r="TLU5898" s="248"/>
      <x:c r="TLV5898" s="248"/>
      <x:c r="TLW5898" s="248"/>
      <x:c r="TLX5898" s="248"/>
      <x:c r="TLY5898" s="248"/>
      <x:c r="TLZ5898" s="248"/>
      <x:c r="TMA5898" s="248"/>
      <x:c r="TMB5898" s="248"/>
      <x:c r="TMC5898" s="248"/>
      <x:c r="TMD5898" s="248"/>
      <x:c r="TME5898" s="248"/>
      <x:c r="TMF5898" s="248"/>
      <x:c r="TMG5898" s="248"/>
      <x:c r="TMH5898" s="248"/>
      <x:c r="TMI5898" s="248"/>
      <x:c r="TMJ5898" s="248"/>
      <x:c r="TMK5898" s="248"/>
      <x:c r="TML5898" s="248"/>
      <x:c r="TMM5898" s="248"/>
      <x:c r="TMN5898" s="248"/>
      <x:c r="TMO5898" s="248"/>
      <x:c r="TMP5898" s="248"/>
      <x:c r="TMQ5898" s="248"/>
      <x:c r="TMR5898" s="248"/>
      <x:c r="TMS5898" s="248"/>
      <x:c r="TMT5898" s="248"/>
      <x:c r="TMU5898" s="248"/>
      <x:c r="TMV5898" s="248"/>
      <x:c r="TMW5898" s="248"/>
      <x:c r="TMX5898" s="248"/>
      <x:c r="TMY5898" s="248"/>
      <x:c r="TMZ5898" s="248"/>
      <x:c r="TNA5898" s="248"/>
      <x:c r="TNB5898" s="248"/>
      <x:c r="TNC5898" s="248"/>
      <x:c r="TND5898" s="248"/>
      <x:c r="TNE5898" s="248"/>
      <x:c r="TNF5898" s="248"/>
      <x:c r="TNG5898" s="248"/>
      <x:c r="TNH5898" s="248"/>
      <x:c r="TNI5898" s="248"/>
      <x:c r="TNJ5898" s="248"/>
      <x:c r="TNK5898" s="248"/>
      <x:c r="TNL5898" s="248"/>
      <x:c r="TNM5898" s="248"/>
      <x:c r="TNN5898" s="248"/>
      <x:c r="TNO5898" s="248"/>
      <x:c r="TNP5898" s="248"/>
      <x:c r="TNQ5898" s="248"/>
      <x:c r="TNR5898" s="248"/>
      <x:c r="TNS5898" s="248"/>
      <x:c r="TNT5898" s="248"/>
      <x:c r="TNU5898" s="248"/>
      <x:c r="TNV5898" s="248"/>
      <x:c r="TNW5898" s="248"/>
      <x:c r="TNX5898" s="248"/>
      <x:c r="TNY5898" s="248"/>
      <x:c r="TNZ5898" s="248"/>
      <x:c r="TOA5898" s="248"/>
      <x:c r="TOB5898" s="248"/>
      <x:c r="TOC5898" s="248"/>
      <x:c r="TOD5898" s="248"/>
      <x:c r="TOE5898" s="248"/>
      <x:c r="TOF5898" s="248"/>
      <x:c r="TOG5898" s="248"/>
      <x:c r="TOH5898" s="248"/>
      <x:c r="TOI5898" s="248"/>
      <x:c r="TOJ5898" s="248"/>
      <x:c r="TOK5898" s="248"/>
      <x:c r="TOL5898" s="248"/>
      <x:c r="TOM5898" s="248"/>
      <x:c r="TON5898" s="248"/>
      <x:c r="TOO5898" s="248"/>
      <x:c r="TOP5898" s="248"/>
      <x:c r="TOQ5898" s="248"/>
      <x:c r="TOR5898" s="248"/>
      <x:c r="TOS5898" s="248"/>
      <x:c r="TOT5898" s="248"/>
      <x:c r="TOU5898" s="248"/>
      <x:c r="TOV5898" s="248"/>
      <x:c r="TOW5898" s="248"/>
      <x:c r="TOX5898" s="248"/>
      <x:c r="TOY5898" s="248"/>
      <x:c r="TOZ5898" s="248"/>
      <x:c r="TPA5898" s="248"/>
      <x:c r="TPB5898" s="248"/>
      <x:c r="TPC5898" s="248"/>
      <x:c r="TPD5898" s="248"/>
      <x:c r="TPE5898" s="248"/>
      <x:c r="TPF5898" s="248"/>
      <x:c r="TPG5898" s="248"/>
      <x:c r="TPH5898" s="248"/>
      <x:c r="TPI5898" s="248"/>
      <x:c r="TPJ5898" s="248"/>
      <x:c r="TPK5898" s="248"/>
      <x:c r="TPL5898" s="248"/>
      <x:c r="TPM5898" s="248"/>
      <x:c r="TPN5898" s="248"/>
      <x:c r="TPO5898" s="248"/>
      <x:c r="TPP5898" s="248"/>
      <x:c r="TPQ5898" s="248"/>
      <x:c r="TPR5898" s="248"/>
      <x:c r="TPS5898" s="248"/>
      <x:c r="TPT5898" s="248"/>
      <x:c r="TPU5898" s="248"/>
      <x:c r="TPV5898" s="248"/>
      <x:c r="TPW5898" s="248"/>
      <x:c r="TPX5898" s="248"/>
      <x:c r="TPY5898" s="248"/>
      <x:c r="TPZ5898" s="248"/>
      <x:c r="TQA5898" s="248"/>
      <x:c r="TQB5898" s="248"/>
      <x:c r="TQC5898" s="248"/>
      <x:c r="TQD5898" s="248"/>
      <x:c r="TQE5898" s="248"/>
      <x:c r="TQF5898" s="248"/>
      <x:c r="TQG5898" s="248"/>
      <x:c r="TQH5898" s="248"/>
      <x:c r="TQI5898" s="248"/>
      <x:c r="TQJ5898" s="248"/>
      <x:c r="TQK5898" s="248"/>
      <x:c r="TQL5898" s="248"/>
      <x:c r="TQM5898" s="248"/>
      <x:c r="TQN5898" s="248"/>
      <x:c r="TQO5898" s="248"/>
      <x:c r="TQP5898" s="248"/>
      <x:c r="TQQ5898" s="248"/>
      <x:c r="TQR5898" s="248"/>
      <x:c r="TQS5898" s="248"/>
      <x:c r="TQT5898" s="248"/>
      <x:c r="TQU5898" s="248"/>
      <x:c r="TQV5898" s="248"/>
      <x:c r="TQW5898" s="248"/>
      <x:c r="TQX5898" s="248"/>
      <x:c r="TQY5898" s="248"/>
      <x:c r="TQZ5898" s="248"/>
      <x:c r="TRA5898" s="248"/>
      <x:c r="TRB5898" s="248"/>
      <x:c r="TRC5898" s="248"/>
      <x:c r="TRD5898" s="248"/>
      <x:c r="TRE5898" s="248"/>
      <x:c r="TRF5898" s="248"/>
      <x:c r="TRG5898" s="248"/>
      <x:c r="TRH5898" s="248"/>
      <x:c r="TRI5898" s="248"/>
      <x:c r="TRJ5898" s="248"/>
      <x:c r="TRK5898" s="248"/>
      <x:c r="TRL5898" s="248"/>
      <x:c r="TRM5898" s="248"/>
      <x:c r="TRN5898" s="248"/>
      <x:c r="TRO5898" s="248"/>
      <x:c r="TRP5898" s="248"/>
      <x:c r="TRQ5898" s="248"/>
      <x:c r="TRR5898" s="248"/>
      <x:c r="TRS5898" s="248"/>
      <x:c r="TRT5898" s="248"/>
      <x:c r="TRU5898" s="248"/>
      <x:c r="TRV5898" s="248"/>
      <x:c r="TRW5898" s="248"/>
      <x:c r="TRX5898" s="248"/>
      <x:c r="TRY5898" s="248"/>
      <x:c r="TRZ5898" s="248"/>
      <x:c r="TSA5898" s="248"/>
      <x:c r="TSB5898" s="248"/>
      <x:c r="TSC5898" s="248"/>
      <x:c r="TSD5898" s="248"/>
      <x:c r="TSE5898" s="248"/>
      <x:c r="TSF5898" s="248"/>
      <x:c r="TSG5898" s="248"/>
      <x:c r="TSH5898" s="248"/>
      <x:c r="TSI5898" s="248"/>
      <x:c r="TSJ5898" s="248"/>
      <x:c r="TSK5898" s="248"/>
      <x:c r="TSL5898" s="248"/>
      <x:c r="TSM5898" s="248"/>
      <x:c r="TSN5898" s="248"/>
      <x:c r="TSO5898" s="248"/>
      <x:c r="TSP5898" s="248"/>
      <x:c r="TSQ5898" s="248"/>
      <x:c r="TSR5898" s="248"/>
      <x:c r="TSS5898" s="248"/>
      <x:c r="TST5898" s="248"/>
      <x:c r="TSU5898" s="248"/>
      <x:c r="TSV5898" s="248"/>
      <x:c r="TSW5898" s="248"/>
      <x:c r="TSX5898" s="248"/>
      <x:c r="TSY5898" s="248"/>
      <x:c r="TSZ5898" s="248"/>
      <x:c r="TTA5898" s="248"/>
      <x:c r="TTB5898" s="248"/>
      <x:c r="TTC5898" s="248"/>
      <x:c r="TTD5898" s="248"/>
      <x:c r="TTE5898" s="248"/>
      <x:c r="TTF5898" s="248"/>
      <x:c r="TTG5898" s="248"/>
      <x:c r="TTH5898" s="248"/>
      <x:c r="TTI5898" s="248"/>
      <x:c r="TTJ5898" s="248"/>
      <x:c r="TTK5898" s="248"/>
      <x:c r="TTL5898" s="248"/>
      <x:c r="TTM5898" s="248"/>
      <x:c r="TTN5898" s="248"/>
      <x:c r="TTO5898" s="248"/>
      <x:c r="TTP5898" s="248"/>
      <x:c r="TTQ5898" s="248"/>
      <x:c r="TTR5898" s="248"/>
      <x:c r="TTS5898" s="248"/>
      <x:c r="TTT5898" s="248"/>
      <x:c r="TTU5898" s="248"/>
      <x:c r="TTV5898" s="248"/>
      <x:c r="TTW5898" s="248"/>
      <x:c r="TTX5898" s="248"/>
      <x:c r="TTY5898" s="248"/>
      <x:c r="TTZ5898" s="248"/>
      <x:c r="TUA5898" s="248"/>
      <x:c r="TUB5898" s="248"/>
      <x:c r="TUC5898" s="248"/>
      <x:c r="TUD5898" s="248"/>
      <x:c r="TUE5898" s="248"/>
      <x:c r="TUF5898" s="248"/>
      <x:c r="TUG5898" s="248"/>
      <x:c r="TUH5898" s="248"/>
      <x:c r="TUI5898" s="248"/>
      <x:c r="TUJ5898" s="248"/>
      <x:c r="TUK5898" s="248"/>
      <x:c r="TUL5898" s="248"/>
      <x:c r="TUM5898" s="248"/>
      <x:c r="TUN5898" s="248"/>
      <x:c r="TUO5898" s="248"/>
      <x:c r="TUP5898" s="248"/>
      <x:c r="TUQ5898" s="248"/>
      <x:c r="TUR5898" s="248"/>
      <x:c r="TUS5898" s="248"/>
      <x:c r="TUT5898" s="248"/>
      <x:c r="TUU5898" s="248"/>
      <x:c r="TUV5898" s="248"/>
      <x:c r="TUW5898" s="248"/>
      <x:c r="TUX5898" s="248"/>
      <x:c r="TUY5898" s="248"/>
      <x:c r="TUZ5898" s="248"/>
      <x:c r="TVA5898" s="248"/>
      <x:c r="TVB5898" s="248"/>
      <x:c r="TVC5898" s="248"/>
      <x:c r="TVD5898" s="248"/>
      <x:c r="TVE5898" s="248"/>
      <x:c r="TVF5898" s="248"/>
      <x:c r="TVG5898" s="248"/>
      <x:c r="TVH5898" s="248"/>
      <x:c r="TVI5898" s="248"/>
      <x:c r="TVJ5898" s="248"/>
      <x:c r="TVK5898" s="248"/>
      <x:c r="TVL5898" s="248"/>
      <x:c r="TVM5898" s="248"/>
      <x:c r="TVN5898" s="248"/>
      <x:c r="TVO5898" s="248"/>
      <x:c r="TVP5898" s="248"/>
      <x:c r="TVQ5898" s="248"/>
      <x:c r="TVR5898" s="248"/>
      <x:c r="TVS5898" s="248"/>
      <x:c r="TVT5898" s="248"/>
      <x:c r="TVU5898" s="248"/>
      <x:c r="TVV5898" s="248"/>
      <x:c r="TVW5898" s="248"/>
      <x:c r="TVX5898" s="248"/>
      <x:c r="TVY5898" s="248"/>
      <x:c r="TVZ5898" s="248"/>
      <x:c r="TWA5898" s="248"/>
      <x:c r="TWB5898" s="248"/>
      <x:c r="TWC5898" s="248"/>
      <x:c r="TWD5898" s="248"/>
      <x:c r="TWE5898" s="248"/>
      <x:c r="TWF5898" s="248"/>
      <x:c r="TWG5898" s="248"/>
      <x:c r="TWH5898" s="248"/>
      <x:c r="TWI5898" s="248"/>
      <x:c r="TWJ5898" s="248"/>
      <x:c r="TWK5898" s="248"/>
      <x:c r="TWL5898" s="248"/>
      <x:c r="TWM5898" s="248"/>
      <x:c r="TWN5898" s="248"/>
      <x:c r="TWO5898" s="248"/>
      <x:c r="TWP5898" s="248"/>
      <x:c r="TWQ5898" s="248"/>
      <x:c r="TWR5898" s="248"/>
      <x:c r="TWS5898" s="248"/>
      <x:c r="TWT5898" s="248"/>
      <x:c r="TWU5898" s="248"/>
      <x:c r="TWV5898" s="248"/>
      <x:c r="TWW5898" s="248"/>
      <x:c r="TWX5898" s="248"/>
      <x:c r="TWY5898" s="248"/>
      <x:c r="TWZ5898" s="248"/>
      <x:c r="TXA5898" s="248"/>
      <x:c r="TXB5898" s="248"/>
      <x:c r="TXC5898" s="248"/>
      <x:c r="TXD5898" s="248"/>
      <x:c r="TXE5898" s="248"/>
      <x:c r="TXF5898" s="248"/>
      <x:c r="TXG5898" s="248"/>
      <x:c r="TXH5898" s="248"/>
      <x:c r="TXI5898" s="248"/>
      <x:c r="TXJ5898" s="248"/>
      <x:c r="TXK5898" s="248"/>
      <x:c r="TXL5898" s="248"/>
      <x:c r="TXM5898" s="248"/>
      <x:c r="TXN5898" s="248"/>
      <x:c r="TXO5898" s="248"/>
      <x:c r="TXP5898" s="248"/>
      <x:c r="TXQ5898" s="248"/>
      <x:c r="TXR5898" s="248"/>
      <x:c r="TXS5898" s="248"/>
      <x:c r="TXT5898" s="248"/>
      <x:c r="TXU5898" s="248"/>
      <x:c r="TXV5898" s="248"/>
      <x:c r="TXW5898" s="248"/>
      <x:c r="TXX5898" s="248"/>
      <x:c r="TXY5898" s="248"/>
      <x:c r="TXZ5898" s="248"/>
      <x:c r="TYA5898" s="248"/>
      <x:c r="TYB5898" s="248"/>
      <x:c r="TYC5898" s="248"/>
      <x:c r="TYD5898" s="248"/>
      <x:c r="TYE5898" s="248"/>
      <x:c r="TYF5898" s="248"/>
      <x:c r="TYG5898" s="248"/>
      <x:c r="TYH5898" s="248"/>
      <x:c r="TYI5898" s="248"/>
      <x:c r="TYJ5898" s="248"/>
      <x:c r="TYK5898" s="248"/>
      <x:c r="TYL5898" s="248"/>
      <x:c r="TYM5898" s="248"/>
      <x:c r="TYN5898" s="248"/>
      <x:c r="TYO5898" s="248"/>
      <x:c r="TYP5898" s="248"/>
      <x:c r="TYQ5898" s="248"/>
      <x:c r="TYR5898" s="248"/>
      <x:c r="TYS5898" s="248"/>
      <x:c r="TYT5898" s="248"/>
      <x:c r="TYU5898" s="248"/>
      <x:c r="TYV5898" s="248"/>
      <x:c r="TYW5898" s="248"/>
      <x:c r="TYX5898" s="248"/>
      <x:c r="TYY5898" s="248"/>
      <x:c r="TYZ5898" s="248"/>
      <x:c r="TZA5898" s="248"/>
      <x:c r="TZB5898" s="248"/>
      <x:c r="TZC5898" s="248"/>
      <x:c r="TZD5898" s="248"/>
      <x:c r="TZE5898" s="248"/>
      <x:c r="TZF5898" s="248"/>
      <x:c r="TZG5898" s="248"/>
      <x:c r="TZH5898" s="248"/>
      <x:c r="TZI5898" s="248"/>
      <x:c r="TZJ5898" s="248"/>
      <x:c r="TZK5898" s="248"/>
      <x:c r="TZL5898" s="248"/>
      <x:c r="TZM5898" s="248"/>
      <x:c r="TZN5898" s="248"/>
      <x:c r="TZO5898" s="248"/>
      <x:c r="TZP5898" s="248"/>
      <x:c r="TZQ5898" s="248"/>
      <x:c r="TZR5898" s="248"/>
      <x:c r="TZS5898" s="248"/>
      <x:c r="TZT5898" s="248"/>
      <x:c r="TZU5898" s="248"/>
      <x:c r="TZV5898" s="248"/>
      <x:c r="TZW5898" s="248"/>
      <x:c r="TZX5898" s="248"/>
      <x:c r="TZY5898" s="248"/>
      <x:c r="TZZ5898" s="248"/>
      <x:c r="UAA5898" s="248"/>
      <x:c r="UAB5898" s="248"/>
      <x:c r="UAC5898" s="248"/>
      <x:c r="UAD5898" s="248"/>
      <x:c r="UAE5898" s="248"/>
      <x:c r="UAF5898" s="248"/>
      <x:c r="UAG5898" s="248"/>
      <x:c r="UAH5898" s="248"/>
      <x:c r="UAI5898" s="248"/>
      <x:c r="UAJ5898" s="248"/>
      <x:c r="UAK5898" s="248"/>
      <x:c r="UAL5898" s="248"/>
      <x:c r="UAM5898" s="248"/>
      <x:c r="UAN5898" s="248"/>
      <x:c r="UAO5898" s="248"/>
      <x:c r="UAP5898" s="248"/>
      <x:c r="UAQ5898" s="248"/>
      <x:c r="UAR5898" s="248"/>
      <x:c r="UAS5898" s="248"/>
      <x:c r="UAT5898" s="248"/>
      <x:c r="UAU5898" s="248"/>
      <x:c r="UAV5898" s="248"/>
      <x:c r="UAW5898" s="248"/>
      <x:c r="UAX5898" s="248"/>
      <x:c r="UAY5898" s="248"/>
      <x:c r="UAZ5898" s="248"/>
      <x:c r="UBA5898" s="248"/>
      <x:c r="UBB5898" s="248"/>
      <x:c r="UBC5898" s="248"/>
      <x:c r="UBD5898" s="248"/>
      <x:c r="UBE5898" s="248"/>
      <x:c r="UBF5898" s="248"/>
      <x:c r="UBG5898" s="248"/>
      <x:c r="UBH5898" s="248"/>
      <x:c r="UBI5898" s="248"/>
      <x:c r="UBJ5898" s="248"/>
      <x:c r="UBK5898" s="248"/>
      <x:c r="UBL5898" s="248"/>
      <x:c r="UBM5898" s="248"/>
      <x:c r="UBN5898" s="248"/>
      <x:c r="UBO5898" s="248"/>
      <x:c r="UBP5898" s="248"/>
      <x:c r="UBQ5898" s="248"/>
      <x:c r="UBR5898" s="248"/>
      <x:c r="UBS5898" s="248"/>
      <x:c r="UBT5898" s="248"/>
      <x:c r="UBU5898" s="248"/>
      <x:c r="UBV5898" s="248"/>
      <x:c r="UBW5898" s="248"/>
      <x:c r="UBX5898" s="248"/>
      <x:c r="UBY5898" s="248"/>
      <x:c r="UBZ5898" s="248"/>
      <x:c r="UCA5898" s="248"/>
      <x:c r="UCB5898" s="248"/>
      <x:c r="UCC5898" s="248"/>
      <x:c r="UCD5898" s="248"/>
      <x:c r="UCE5898" s="248"/>
      <x:c r="UCF5898" s="248"/>
      <x:c r="UCG5898" s="248"/>
      <x:c r="UCH5898" s="248"/>
      <x:c r="UCI5898" s="248"/>
      <x:c r="UCJ5898" s="248"/>
      <x:c r="UCK5898" s="248"/>
      <x:c r="UCL5898" s="248"/>
      <x:c r="UCM5898" s="248"/>
      <x:c r="UCN5898" s="248"/>
      <x:c r="UCO5898" s="248"/>
      <x:c r="UCP5898" s="248"/>
      <x:c r="UCQ5898" s="248"/>
      <x:c r="UCR5898" s="248"/>
      <x:c r="UCS5898" s="248"/>
      <x:c r="UCT5898" s="248"/>
      <x:c r="UCU5898" s="248"/>
      <x:c r="UCV5898" s="248"/>
      <x:c r="UCW5898" s="248"/>
      <x:c r="UCX5898" s="248"/>
      <x:c r="UCY5898" s="248"/>
      <x:c r="UCZ5898" s="248"/>
      <x:c r="UDA5898" s="248"/>
      <x:c r="UDB5898" s="248"/>
      <x:c r="UDC5898" s="248"/>
      <x:c r="UDD5898" s="248"/>
      <x:c r="UDE5898" s="248"/>
      <x:c r="UDF5898" s="248"/>
      <x:c r="UDG5898" s="248"/>
      <x:c r="UDH5898" s="248"/>
      <x:c r="UDI5898" s="248"/>
      <x:c r="UDJ5898" s="248"/>
      <x:c r="UDK5898" s="248"/>
      <x:c r="UDL5898" s="248"/>
      <x:c r="UDM5898" s="248"/>
      <x:c r="UDN5898" s="248"/>
      <x:c r="UDO5898" s="248"/>
      <x:c r="UDP5898" s="248"/>
      <x:c r="UDQ5898" s="248"/>
      <x:c r="UDR5898" s="248"/>
      <x:c r="UDS5898" s="248"/>
      <x:c r="UDT5898" s="248"/>
      <x:c r="UDU5898" s="248"/>
      <x:c r="UDV5898" s="248"/>
      <x:c r="UDW5898" s="248"/>
      <x:c r="UDX5898" s="248"/>
      <x:c r="UDY5898" s="248"/>
      <x:c r="UDZ5898" s="248"/>
      <x:c r="UEA5898" s="248"/>
      <x:c r="UEB5898" s="248"/>
      <x:c r="UEC5898" s="248"/>
      <x:c r="UED5898" s="248"/>
      <x:c r="UEE5898" s="248"/>
      <x:c r="UEF5898" s="248"/>
      <x:c r="UEG5898" s="248"/>
      <x:c r="UEH5898" s="248"/>
      <x:c r="UEI5898" s="248"/>
      <x:c r="UEJ5898" s="248"/>
      <x:c r="UEK5898" s="248"/>
      <x:c r="UEL5898" s="248"/>
      <x:c r="UEM5898" s="248"/>
      <x:c r="UEN5898" s="248"/>
      <x:c r="UEO5898" s="248"/>
      <x:c r="UEP5898" s="248"/>
      <x:c r="UEQ5898" s="248"/>
      <x:c r="UER5898" s="248"/>
      <x:c r="UES5898" s="248"/>
      <x:c r="UET5898" s="248"/>
      <x:c r="UEU5898" s="248"/>
      <x:c r="UEV5898" s="248"/>
      <x:c r="UEW5898" s="248"/>
      <x:c r="UEX5898" s="248"/>
      <x:c r="UEY5898" s="248"/>
      <x:c r="UEZ5898" s="248"/>
      <x:c r="UFA5898" s="248"/>
      <x:c r="UFB5898" s="248"/>
      <x:c r="UFC5898" s="248"/>
      <x:c r="UFD5898" s="248"/>
      <x:c r="UFE5898" s="248"/>
      <x:c r="UFF5898" s="248"/>
      <x:c r="UFG5898" s="248"/>
      <x:c r="UFH5898" s="248"/>
      <x:c r="UFI5898" s="248"/>
      <x:c r="UFJ5898" s="248"/>
      <x:c r="UFK5898" s="248"/>
      <x:c r="UFL5898" s="248"/>
      <x:c r="UFM5898" s="248"/>
      <x:c r="UFN5898" s="248"/>
      <x:c r="UFO5898" s="248"/>
      <x:c r="UFP5898" s="248"/>
      <x:c r="UFQ5898" s="248"/>
      <x:c r="UFR5898" s="248"/>
      <x:c r="UFS5898" s="248"/>
      <x:c r="UFT5898" s="248"/>
      <x:c r="UFU5898" s="248"/>
      <x:c r="UFV5898" s="248"/>
      <x:c r="UFW5898" s="248"/>
      <x:c r="UFX5898" s="248"/>
      <x:c r="UFY5898" s="248"/>
      <x:c r="UFZ5898" s="248"/>
      <x:c r="UGA5898" s="248"/>
      <x:c r="UGB5898" s="248"/>
      <x:c r="UGC5898" s="248"/>
      <x:c r="UGD5898" s="248"/>
      <x:c r="UGE5898" s="248"/>
      <x:c r="UGF5898" s="248"/>
      <x:c r="UGG5898" s="248"/>
      <x:c r="UGH5898" s="248"/>
      <x:c r="UGI5898" s="248"/>
      <x:c r="UGJ5898" s="248"/>
      <x:c r="UGK5898" s="248"/>
      <x:c r="UGL5898" s="248"/>
      <x:c r="UGM5898" s="248"/>
      <x:c r="UGN5898" s="248"/>
      <x:c r="UGO5898" s="248"/>
      <x:c r="UGP5898" s="248"/>
      <x:c r="UGQ5898" s="248"/>
      <x:c r="UGR5898" s="248"/>
      <x:c r="UGS5898" s="248"/>
      <x:c r="UGT5898" s="248"/>
      <x:c r="UGU5898" s="248"/>
      <x:c r="UGV5898" s="248"/>
      <x:c r="UGW5898" s="248"/>
      <x:c r="UGX5898" s="248"/>
      <x:c r="UGY5898" s="248"/>
      <x:c r="UGZ5898" s="248"/>
      <x:c r="UHA5898" s="248"/>
      <x:c r="UHB5898" s="248"/>
      <x:c r="UHC5898" s="248"/>
      <x:c r="UHD5898" s="248"/>
      <x:c r="UHE5898" s="248"/>
      <x:c r="UHF5898" s="248"/>
      <x:c r="UHG5898" s="248"/>
      <x:c r="UHH5898" s="248"/>
      <x:c r="UHI5898" s="248"/>
      <x:c r="UHJ5898" s="248"/>
      <x:c r="UHK5898" s="248"/>
      <x:c r="UHL5898" s="248"/>
      <x:c r="UHM5898" s="248"/>
      <x:c r="UHN5898" s="248"/>
      <x:c r="UHO5898" s="248"/>
      <x:c r="UHP5898" s="248"/>
      <x:c r="UHQ5898" s="248"/>
      <x:c r="UHR5898" s="248"/>
      <x:c r="UHS5898" s="248"/>
      <x:c r="UHT5898" s="248"/>
      <x:c r="UHU5898" s="248"/>
      <x:c r="UHV5898" s="248"/>
      <x:c r="UHW5898" s="248"/>
      <x:c r="UHX5898" s="248"/>
      <x:c r="UHY5898" s="248"/>
      <x:c r="UHZ5898" s="248"/>
      <x:c r="UIA5898" s="248"/>
      <x:c r="UIB5898" s="248"/>
      <x:c r="UIC5898" s="248"/>
      <x:c r="UID5898" s="248"/>
      <x:c r="UIE5898" s="248"/>
      <x:c r="UIF5898" s="248"/>
      <x:c r="UIG5898" s="248"/>
      <x:c r="UIH5898" s="248"/>
      <x:c r="UII5898" s="248"/>
      <x:c r="UIJ5898" s="248"/>
      <x:c r="UIK5898" s="248"/>
      <x:c r="UIL5898" s="248"/>
      <x:c r="UIM5898" s="248"/>
      <x:c r="UIN5898" s="248"/>
      <x:c r="UIO5898" s="248"/>
      <x:c r="UIP5898" s="248"/>
      <x:c r="UIQ5898" s="248"/>
      <x:c r="UIR5898" s="248"/>
      <x:c r="UIS5898" s="248"/>
      <x:c r="UIT5898" s="248"/>
      <x:c r="UIU5898" s="248"/>
      <x:c r="UIV5898" s="248"/>
      <x:c r="UIW5898" s="248"/>
      <x:c r="UIX5898" s="248"/>
      <x:c r="UIY5898" s="248"/>
      <x:c r="UIZ5898" s="248"/>
      <x:c r="UJA5898" s="248"/>
      <x:c r="UJB5898" s="248"/>
      <x:c r="UJC5898" s="248"/>
      <x:c r="UJD5898" s="248"/>
      <x:c r="UJE5898" s="248"/>
      <x:c r="UJF5898" s="248"/>
      <x:c r="UJG5898" s="248"/>
      <x:c r="UJH5898" s="248"/>
      <x:c r="UJI5898" s="248"/>
      <x:c r="UJJ5898" s="248"/>
      <x:c r="UJK5898" s="248"/>
      <x:c r="UJL5898" s="248"/>
      <x:c r="UJM5898" s="248"/>
      <x:c r="UJN5898" s="248"/>
      <x:c r="UJO5898" s="248"/>
      <x:c r="UJP5898" s="248"/>
      <x:c r="UJQ5898" s="248"/>
      <x:c r="UJR5898" s="248"/>
      <x:c r="UJS5898" s="248"/>
      <x:c r="UJT5898" s="248"/>
      <x:c r="UJU5898" s="248"/>
      <x:c r="UJV5898" s="248"/>
      <x:c r="UJW5898" s="248"/>
      <x:c r="UJX5898" s="248"/>
      <x:c r="UJY5898" s="248"/>
      <x:c r="UJZ5898" s="248"/>
      <x:c r="UKA5898" s="248"/>
      <x:c r="UKB5898" s="248"/>
      <x:c r="UKC5898" s="248"/>
      <x:c r="UKD5898" s="248"/>
      <x:c r="UKE5898" s="248"/>
      <x:c r="UKF5898" s="248"/>
      <x:c r="UKG5898" s="248"/>
      <x:c r="UKH5898" s="248"/>
      <x:c r="UKI5898" s="248"/>
      <x:c r="UKJ5898" s="248"/>
      <x:c r="UKK5898" s="248"/>
      <x:c r="UKL5898" s="248"/>
      <x:c r="UKM5898" s="248"/>
      <x:c r="UKN5898" s="248"/>
      <x:c r="UKO5898" s="248"/>
      <x:c r="UKP5898" s="248"/>
      <x:c r="UKQ5898" s="248"/>
      <x:c r="UKR5898" s="248"/>
      <x:c r="UKS5898" s="248"/>
      <x:c r="UKT5898" s="248"/>
      <x:c r="UKU5898" s="248"/>
      <x:c r="UKV5898" s="248"/>
      <x:c r="UKW5898" s="248"/>
      <x:c r="UKX5898" s="248"/>
      <x:c r="UKY5898" s="248"/>
      <x:c r="UKZ5898" s="248"/>
      <x:c r="ULA5898" s="248"/>
      <x:c r="ULB5898" s="248"/>
      <x:c r="ULC5898" s="248"/>
      <x:c r="ULD5898" s="248"/>
      <x:c r="ULE5898" s="248"/>
      <x:c r="ULF5898" s="248"/>
      <x:c r="ULG5898" s="248"/>
      <x:c r="ULH5898" s="248"/>
      <x:c r="ULI5898" s="248"/>
      <x:c r="ULJ5898" s="248"/>
      <x:c r="ULK5898" s="248"/>
      <x:c r="ULL5898" s="248"/>
      <x:c r="ULM5898" s="248"/>
      <x:c r="ULN5898" s="248"/>
      <x:c r="ULO5898" s="248"/>
      <x:c r="ULP5898" s="248"/>
      <x:c r="ULQ5898" s="248"/>
      <x:c r="ULR5898" s="248"/>
      <x:c r="ULS5898" s="248"/>
      <x:c r="ULT5898" s="248"/>
      <x:c r="ULU5898" s="248"/>
      <x:c r="ULV5898" s="248"/>
      <x:c r="ULW5898" s="248"/>
      <x:c r="ULX5898" s="248"/>
      <x:c r="ULY5898" s="248"/>
      <x:c r="ULZ5898" s="248"/>
      <x:c r="UMA5898" s="248"/>
      <x:c r="UMB5898" s="248"/>
      <x:c r="UMC5898" s="248"/>
      <x:c r="UMD5898" s="248"/>
      <x:c r="UME5898" s="248"/>
      <x:c r="UMF5898" s="248"/>
      <x:c r="UMG5898" s="248"/>
      <x:c r="UMH5898" s="248"/>
      <x:c r="UMI5898" s="248"/>
      <x:c r="UMJ5898" s="248"/>
      <x:c r="UMK5898" s="248"/>
      <x:c r="UML5898" s="248"/>
      <x:c r="UMM5898" s="248"/>
      <x:c r="UMN5898" s="248"/>
      <x:c r="UMO5898" s="248"/>
      <x:c r="UMP5898" s="248"/>
      <x:c r="UMQ5898" s="248"/>
      <x:c r="UMR5898" s="248"/>
      <x:c r="UMS5898" s="248"/>
      <x:c r="UMT5898" s="248"/>
      <x:c r="UMU5898" s="248"/>
      <x:c r="UMV5898" s="248"/>
      <x:c r="UMW5898" s="248"/>
      <x:c r="UMX5898" s="248"/>
      <x:c r="UMY5898" s="248"/>
      <x:c r="UMZ5898" s="248"/>
      <x:c r="UNA5898" s="248"/>
      <x:c r="UNB5898" s="248"/>
      <x:c r="UNC5898" s="248"/>
      <x:c r="UND5898" s="248"/>
      <x:c r="UNE5898" s="248"/>
      <x:c r="UNF5898" s="248"/>
      <x:c r="UNG5898" s="248"/>
      <x:c r="UNH5898" s="248"/>
      <x:c r="UNI5898" s="248"/>
      <x:c r="UNJ5898" s="248"/>
      <x:c r="UNK5898" s="248"/>
      <x:c r="UNL5898" s="248"/>
      <x:c r="UNM5898" s="248"/>
      <x:c r="UNN5898" s="248"/>
      <x:c r="UNO5898" s="248"/>
      <x:c r="UNP5898" s="248"/>
      <x:c r="UNQ5898" s="248"/>
      <x:c r="UNR5898" s="248"/>
      <x:c r="UNS5898" s="248"/>
      <x:c r="UNT5898" s="248"/>
      <x:c r="UNU5898" s="248"/>
      <x:c r="UNV5898" s="248"/>
      <x:c r="UNW5898" s="248"/>
      <x:c r="UNX5898" s="248"/>
      <x:c r="UNY5898" s="248"/>
      <x:c r="UNZ5898" s="248"/>
      <x:c r="UOA5898" s="248"/>
      <x:c r="UOB5898" s="248"/>
      <x:c r="UOC5898" s="248"/>
      <x:c r="UOD5898" s="248"/>
      <x:c r="UOE5898" s="248"/>
      <x:c r="UOF5898" s="248"/>
      <x:c r="UOG5898" s="248"/>
      <x:c r="UOH5898" s="248"/>
      <x:c r="UOI5898" s="248"/>
      <x:c r="UOJ5898" s="248"/>
      <x:c r="UOK5898" s="248"/>
      <x:c r="UOL5898" s="248"/>
      <x:c r="UOM5898" s="248"/>
      <x:c r="UON5898" s="248"/>
      <x:c r="UOO5898" s="248"/>
      <x:c r="UOP5898" s="248"/>
      <x:c r="UOQ5898" s="248"/>
      <x:c r="UOR5898" s="248"/>
      <x:c r="UOS5898" s="248"/>
      <x:c r="UOT5898" s="248"/>
      <x:c r="UOU5898" s="248"/>
      <x:c r="UOV5898" s="248"/>
      <x:c r="UOW5898" s="248"/>
      <x:c r="UOX5898" s="248"/>
      <x:c r="UOY5898" s="248"/>
      <x:c r="UOZ5898" s="248"/>
      <x:c r="UPA5898" s="248"/>
      <x:c r="UPB5898" s="248"/>
      <x:c r="UPC5898" s="248"/>
      <x:c r="UPD5898" s="248"/>
      <x:c r="UPE5898" s="248"/>
      <x:c r="UPF5898" s="248"/>
      <x:c r="UPG5898" s="248"/>
      <x:c r="UPH5898" s="248"/>
      <x:c r="UPI5898" s="248"/>
      <x:c r="UPJ5898" s="248"/>
      <x:c r="UPK5898" s="248"/>
      <x:c r="UPL5898" s="248"/>
      <x:c r="UPM5898" s="248"/>
      <x:c r="UPN5898" s="248"/>
      <x:c r="UPO5898" s="248"/>
      <x:c r="UPP5898" s="248"/>
      <x:c r="UPQ5898" s="248"/>
      <x:c r="UPR5898" s="248"/>
      <x:c r="UPS5898" s="248"/>
      <x:c r="UPT5898" s="248"/>
      <x:c r="UPU5898" s="248"/>
      <x:c r="UPV5898" s="248"/>
      <x:c r="UPW5898" s="248"/>
      <x:c r="UPX5898" s="248"/>
      <x:c r="UPY5898" s="248"/>
      <x:c r="UPZ5898" s="248"/>
      <x:c r="UQA5898" s="248"/>
      <x:c r="UQB5898" s="248"/>
      <x:c r="UQC5898" s="248"/>
      <x:c r="UQD5898" s="248"/>
      <x:c r="UQE5898" s="248"/>
      <x:c r="UQF5898" s="248"/>
      <x:c r="UQG5898" s="248"/>
      <x:c r="UQH5898" s="248"/>
      <x:c r="UQI5898" s="248"/>
      <x:c r="UQJ5898" s="248"/>
      <x:c r="UQK5898" s="248"/>
      <x:c r="UQL5898" s="248"/>
      <x:c r="UQM5898" s="248"/>
      <x:c r="UQN5898" s="248"/>
      <x:c r="UQO5898" s="248"/>
      <x:c r="UQP5898" s="248"/>
      <x:c r="UQQ5898" s="248"/>
      <x:c r="UQR5898" s="248"/>
      <x:c r="UQS5898" s="248"/>
      <x:c r="UQT5898" s="248"/>
      <x:c r="UQU5898" s="248"/>
      <x:c r="UQV5898" s="248"/>
      <x:c r="UQW5898" s="248"/>
      <x:c r="UQX5898" s="248"/>
      <x:c r="UQY5898" s="248"/>
      <x:c r="UQZ5898" s="248"/>
      <x:c r="URA5898" s="248"/>
      <x:c r="URB5898" s="248"/>
      <x:c r="URC5898" s="248"/>
      <x:c r="URD5898" s="248"/>
      <x:c r="URE5898" s="248"/>
      <x:c r="URF5898" s="248"/>
      <x:c r="URG5898" s="248"/>
      <x:c r="URH5898" s="248"/>
      <x:c r="URI5898" s="248"/>
      <x:c r="URJ5898" s="248"/>
      <x:c r="URK5898" s="248"/>
      <x:c r="URL5898" s="248"/>
      <x:c r="URM5898" s="248"/>
      <x:c r="URN5898" s="248"/>
      <x:c r="URO5898" s="248"/>
      <x:c r="URP5898" s="248"/>
      <x:c r="URQ5898" s="248"/>
      <x:c r="URR5898" s="248"/>
      <x:c r="URS5898" s="248"/>
      <x:c r="URT5898" s="248"/>
      <x:c r="URU5898" s="248"/>
      <x:c r="URV5898" s="248"/>
      <x:c r="URW5898" s="248"/>
      <x:c r="URX5898" s="248"/>
      <x:c r="URY5898" s="248"/>
      <x:c r="URZ5898" s="248"/>
      <x:c r="USA5898" s="248"/>
      <x:c r="USB5898" s="248"/>
      <x:c r="USC5898" s="248"/>
      <x:c r="USD5898" s="248"/>
      <x:c r="USE5898" s="248"/>
      <x:c r="USF5898" s="248"/>
      <x:c r="USG5898" s="248"/>
      <x:c r="USH5898" s="248"/>
      <x:c r="USI5898" s="248"/>
      <x:c r="USJ5898" s="248"/>
      <x:c r="USK5898" s="248"/>
      <x:c r="USL5898" s="248"/>
      <x:c r="USM5898" s="248"/>
      <x:c r="USN5898" s="248"/>
      <x:c r="USO5898" s="248"/>
      <x:c r="USP5898" s="248"/>
      <x:c r="USQ5898" s="248"/>
      <x:c r="USR5898" s="248"/>
      <x:c r="USS5898" s="248"/>
      <x:c r="UST5898" s="248"/>
      <x:c r="USU5898" s="248"/>
      <x:c r="USV5898" s="248"/>
      <x:c r="USW5898" s="248"/>
      <x:c r="USX5898" s="248"/>
      <x:c r="USY5898" s="248"/>
      <x:c r="USZ5898" s="248"/>
      <x:c r="UTA5898" s="248"/>
      <x:c r="UTB5898" s="248"/>
      <x:c r="UTC5898" s="248"/>
      <x:c r="UTD5898" s="248"/>
      <x:c r="UTE5898" s="248"/>
      <x:c r="UTF5898" s="248"/>
      <x:c r="UTG5898" s="248"/>
      <x:c r="UTH5898" s="248"/>
      <x:c r="UTI5898" s="248"/>
      <x:c r="UTJ5898" s="248"/>
      <x:c r="UTK5898" s="248"/>
      <x:c r="UTL5898" s="248"/>
      <x:c r="UTM5898" s="248"/>
      <x:c r="UTN5898" s="248"/>
      <x:c r="UTO5898" s="248"/>
      <x:c r="UTP5898" s="248"/>
      <x:c r="UTQ5898" s="248"/>
      <x:c r="UTR5898" s="248"/>
      <x:c r="UTS5898" s="248"/>
      <x:c r="UTT5898" s="248"/>
      <x:c r="UTU5898" s="248"/>
      <x:c r="UTV5898" s="248"/>
      <x:c r="UTW5898" s="248"/>
      <x:c r="UTX5898" s="248"/>
      <x:c r="UTY5898" s="248"/>
      <x:c r="UTZ5898" s="248"/>
      <x:c r="UUA5898" s="248"/>
      <x:c r="UUB5898" s="248"/>
      <x:c r="UUC5898" s="248"/>
      <x:c r="UUD5898" s="248"/>
      <x:c r="UUE5898" s="248"/>
      <x:c r="UUF5898" s="248"/>
      <x:c r="UUG5898" s="248"/>
      <x:c r="UUH5898" s="248"/>
      <x:c r="UUI5898" s="248"/>
      <x:c r="UUJ5898" s="248"/>
      <x:c r="UUK5898" s="248"/>
      <x:c r="UUL5898" s="248"/>
      <x:c r="UUM5898" s="248"/>
      <x:c r="UUN5898" s="248"/>
      <x:c r="UUO5898" s="248"/>
      <x:c r="UUP5898" s="248"/>
      <x:c r="UUQ5898" s="248"/>
      <x:c r="UUR5898" s="248"/>
      <x:c r="UUS5898" s="248"/>
      <x:c r="UUT5898" s="248"/>
      <x:c r="UUU5898" s="248"/>
      <x:c r="UUV5898" s="248"/>
      <x:c r="UUW5898" s="248"/>
      <x:c r="UUX5898" s="248"/>
      <x:c r="UUY5898" s="248"/>
      <x:c r="UUZ5898" s="248"/>
      <x:c r="UVA5898" s="248"/>
      <x:c r="UVB5898" s="248"/>
      <x:c r="UVC5898" s="248"/>
      <x:c r="UVD5898" s="248"/>
      <x:c r="UVE5898" s="248"/>
      <x:c r="UVF5898" s="248"/>
      <x:c r="UVG5898" s="248"/>
      <x:c r="UVH5898" s="248"/>
      <x:c r="UVI5898" s="248"/>
      <x:c r="UVJ5898" s="248"/>
      <x:c r="UVK5898" s="248"/>
      <x:c r="UVL5898" s="248"/>
      <x:c r="UVM5898" s="248"/>
      <x:c r="UVN5898" s="248"/>
      <x:c r="UVO5898" s="248"/>
      <x:c r="UVP5898" s="248"/>
      <x:c r="UVQ5898" s="248"/>
      <x:c r="UVR5898" s="248"/>
      <x:c r="UVS5898" s="248"/>
      <x:c r="UVT5898" s="248"/>
      <x:c r="UVU5898" s="248"/>
      <x:c r="UVV5898" s="248"/>
      <x:c r="UVW5898" s="248"/>
      <x:c r="UVX5898" s="248"/>
      <x:c r="UVY5898" s="248"/>
      <x:c r="UVZ5898" s="248"/>
      <x:c r="UWA5898" s="248"/>
      <x:c r="UWB5898" s="248"/>
      <x:c r="UWC5898" s="248"/>
      <x:c r="UWD5898" s="248"/>
      <x:c r="UWE5898" s="248"/>
      <x:c r="UWF5898" s="248"/>
      <x:c r="UWG5898" s="248"/>
      <x:c r="UWH5898" s="248"/>
      <x:c r="UWI5898" s="248"/>
      <x:c r="UWJ5898" s="248"/>
      <x:c r="UWK5898" s="248"/>
      <x:c r="UWL5898" s="248"/>
      <x:c r="UWM5898" s="248"/>
      <x:c r="UWN5898" s="248"/>
      <x:c r="UWO5898" s="248"/>
      <x:c r="UWP5898" s="248"/>
      <x:c r="UWQ5898" s="248"/>
      <x:c r="UWR5898" s="248"/>
      <x:c r="UWS5898" s="248"/>
      <x:c r="UWT5898" s="248"/>
      <x:c r="UWU5898" s="248"/>
      <x:c r="UWV5898" s="248"/>
      <x:c r="UWW5898" s="248"/>
      <x:c r="UWX5898" s="248"/>
      <x:c r="UWY5898" s="248"/>
      <x:c r="UWZ5898" s="248"/>
      <x:c r="UXA5898" s="248"/>
      <x:c r="UXB5898" s="248"/>
      <x:c r="UXC5898" s="248"/>
      <x:c r="UXD5898" s="248"/>
      <x:c r="UXE5898" s="248"/>
      <x:c r="UXF5898" s="248"/>
      <x:c r="UXG5898" s="248"/>
      <x:c r="UXH5898" s="248"/>
      <x:c r="UXI5898" s="248"/>
      <x:c r="UXJ5898" s="248"/>
      <x:c r="UXK5898" s="248"/>
      <x:c r="UXL5898" s="248"/>
      <x:c r="UXM5898" s="248"/>
      <x:c r="UXN5898" s="248"/>
      <x:c r="UXO5898" s="248"/>
      <x:c r="UXP5898" s="248"/>
      <x:c r="UXQ5898" s="248"/>
      <x:c r="UXR5898" s="248"/>
      <x:c r="UXS5898" s="248"/>
      <x:c r="UXT5898" s="248"/>
      <x:c r="UXU5898" s="248"/>
      <x:c r="UXV5898" s="248"/>
      <x:c r="UXW5898" s="248"/>
      <x:c r="UXX5898" s="248"/>
      <x:c r="UXY5898" s="248"/>
      <x:c r="UXZ5898" s="248"/>
      <x:c r="UYA5898" s="248"/>
      <x:c r="UYB5898" s="248"/>
      <x:c r="UYC5898" s="248"/>
      <x:c r="UYD5898" s="248"/>
      <x:c r="UYE5898" s="248"/>
      <x:c r="UYF5898" s="248"/>
      <x:c r="UYG5898" s="248"/>
      <x:c r="UYH5898" s="248"/>
      <x:c r="UYI5898" s="248"/>
      <x:c r="UYJ5898" s="248"/>
      <x:c r="UYK5898" s="248"/>
      <x:c r="UYL5898" s="248"/>
      <x:c r="UYM5898" s="248"/>
      <x:c r="UYN5898" s="248"/>
      <x:c r="UYO5898" s="248"/>
      <x:c r="UYP5898" s="248"/>
      <x:c r="UYQ5898" s="248"/>
      <x:c r="UYR5898" s="248"/>
      <x:c r="UYS5898" s="248"/>
      <x:c r="UYT5898" s="248"/>
      <x:c r="UYU5898" s="248"/>
      <x:c r="UYV5898" s="248"/>
      <x:c r="UYW5898" s="248"/>
      <x:c r="UYX5898" s="248"/>
      <x:c r="UYY5898" s="248"/>
      <x:c r="UYZ5898" s="248"/>
      <x:c r="UZA5898" s="248"/>
      <x:c r="UZB5898" s="248"/>
      <x:c r="UZC5898" s="248"/>
      <x:c r="UZD5898" s="248"/>
      <x:c r="UZE5898" s="248"/>
      <x:c r="UZF5898" s="248"/>
      <x:c r="UZG5898" s="248"/>
      <x:c r="UZH5898" s="248"/>
      <x:c r="UZI5898" s="248"/>
      <x:c r="UZJ5898" s="248"/>
      <x:c r="UZK5898" s="248"/>
      <x:c r="UZL5898" s="248"/>
      <x:c r="UZM5898" s="248"/>
      <x:c r="UZN5898" s="248"/>
      <x:c r="UZO5898" s="248"/>
      <x:c r="UZP5898" s="248"/>
      <x:c r="UZQ5898" s="248"/>
      <x:c r="UZR5898" s="248"/>
      <x:c r="UZS5898" s="248"/>
      <x:c r="UZT5898" s="248"/>
      <x:c r="UZU5898" s="248"/>
      <x:c r="UZV5898" s="248"/>
      <x:c r="UZW5898" s="248"/>
      <x:c r="UZX5898" s="248"/>
      <x:c r="UZY5898" s="248"/>
      <x:c r="UZZ5898" s="248"/>
      <x:c r="VAA5898" s="248"/>
      <x:c r="VAB5898" s="248"/>
      <x:c r="VAC5898" s="248"/>
      <x:c r="VAD5898" s="248"/>
      <x:c r="VAE5898" s="248"/>
      <x:c r="VAF5898" s="248"/>
      <x:c r="VAG5898" s="248"/>
      <x:c r="VAH5898" s="248"/>
      <x:c r="VAI5898" s="248"/>
      <x:c r="VAJ5898" s="248"/>
      <x:c r="VAK5898" s="248"/>
      <x:c r="VAL5898" s="248"/>
      <x:c r="VAM5898" s="248"/>
      <x:c r="VAN5898" s="248"/>
      <x:c r="VAO5898" s="248"/>
      <x:c r="VAP5898" s="248"/>
      <x:c r="VAQ5898" s="248"/>
      <x:c r="VAR5898" s="248"/>
      <x:c r="VAS5898" s="248"/>
      <x:c r="VAT5898" s="248"/>
      <x:c r="VAU5898" s="248"/>
      <x:c r="VAV5898" s="248"/>
      <x:c r="VAW5898" s="248"/>
      <x:c r="VAX5898" s="248"/>
      <x:c r="VAY5898" s="248"/>
      <x:c r="VAZ5898" s="248"/>
      <x:c r="VBA5898" s="248"/>
      <x:c r="VBB5898" s="248"/>
      <x:c r="VBC5898" s="248"/>
      <x:c r="VBD5898" s="248"/>
      <x:c r="VBE5898" s="248"/>
      <x:c r="VBF5898" s="248"/>
      <x:c r="VBG5898" s="248"/>
      <x:c r="VBH5898" s="248"/>
      <x:c r="VBI5898" s="248"/>
      <x:c r="VBJ5898" s="248"/>
      <x:c r="VBK5898" s="248"/>
      <x:c r="VBL5898" s="248"/>
      <x:c r="VBM5898" s="248"/>
      <x:c r="VBN5898" s="248"/>
      <x:c r="VBO5898" s="248"/>
      <x:c r="VBP5898" s="248"/>
      <x:c r="VBQ5898" s="248"/>
      <x:c r="VBR5898" s="248"/>
      <x:c r="VBS5898" s="248"/>
      <x:c r="VBT5898" s="248"/>
      <x:c r="VBU5898" s="248"/>
      <x:c r="VBV5898" s="248"/>
      <x:c r="VBW5898" s="248"/>
      <x:c r="VBX5898" s="248"/>
      <x:c r="VBY5898" s="248"/>
      <x:c r="VBZ5898" s="248"/>
      <x:c r="VCA5898" s="248"/>
      <x:c r="VCB5898" s="248"/>
      <x:c r="VCC5898" s="248"/>
      <x:c r="VCD5898" s="248"/>
      <x:c r="VCE5898" s="248"/>
      <x:c r="VCF5898" s="248"/>
      <x:c r="VCG5898" s="248"/>
      <x:c r="VCH5898" s="248"/>
      <x:c r="VCI5898" s="248"/>
      <x:c r="VCJ5898" s="248"/>
      <x:c r="VCK5898" s="248"/>
      <x:c r="VCL5898" s="248"/>
      <x:c r="VCM5898" s="248"/>
      <x:c r="VCN5898" s="248"/>
      <x:c r="VCO5898" s="248"/>
      <x:c r="VCP5898" s="248"/>
      <x:c r="VCQ5898" s="248"/>
      <x:c r="VCR5898" s="248"/>
      <x:c r="VCS5898" s="248"/>
      <x:c r="VCT5898" s="248"/>
      <x:c r="VCU5898" s="248"/>
      <x:c r="VCV5898" s="248"/>
      <x:c r="VCW5898" s="248"/>
      <x:c r="VCX5898" s="248"/>
      <x:c r="VCY5898" s="248"/>
      <x:c r="VCZ5898" s="248"/>
      <x:c r="VDA5898" s="248"/>
      <x:c r="VDB5898" s="248"/>
      <x:c r="VDC5898" s="248"/>
      <x:c r="VDD5898" s="248"/>
      <x:c r="VDE5898" s="248"/>
      <x:c r="VDF5898" s="248"/>
      <x:c r="VDG5898" s="248"/>
      <x:c r="VDH5898" s="248"/>
      <x:c r="VDI5898" s="248"/>
      <x:c r="VDJ5898" s="248"/>
      <x:c r="VDK5898" s="248"/>
      <x:c r="VDL5898" s="248"/>
      <x:c r="VDM5898" s="248"/>
      <x:c r="VDN5898" s="248"/>
      <x:c r="VDO5898" s="248"/>
      <x:c r="VDP5898" s="248"/>
      <x:c r="VDQ5898" s="248"/>
      <x:c r="VDR5898" s="248"/>
      <x:c r="VDS5898" s="248"/>
      <x:c r="VDT5898" s="248"/>
      <x:c r="VDU5898" s="248"/>
      <x:c r="VDV5898" s="248"/>
      <x:c r="VDW5898" s="248"/>
      <x:c r="VDX5898" s="248"/>
      <x:c r="VDY5898" s="248"/>
      <x:c r="VDZ5898" s="248"/>
      <x:c r="VEA5898" s="248"/>
      <x:c r="VEB5898" s="248"/>
      <x:c r="VEC5898" s="248"/>
      <x:c r="VED5898" s="248"/>
      <x:c r="VEE5898" s="248"/>
      <x:c r="VEF5898" s="248"/>
      <x:c r="VEG5898" s="248"/>
      <x:c r="VEH5898" s="248"/>
      <x:c r="VEI5898" s="248"/>
      <x:c r="VEJ5898" s="248"/>
      <x:c r="VEK5898" s="248"/>
      <x:c r="VEL5898" s="248"/>
      <x:c r="VEM5898" s="248"/>
      <x:c r="VEN5898" s="248"/>
      <x:c r="VEO5898" s="248"/>
      <x:c r="VEP5898" s="248"/>
      <x:c r="VEQ5898" s="248"/>
      <x:c r="VER5898" s="248"/>
      <x:c r="VES5898" s="248"/>
      <x:c r="VET5898" s="248"/>
      <x:c r="VEU5898" s="248"/>
      <x:c r="VEV5898" s="248"/>
      <x:c r="VEW5898" s="248"/>
      <x:c r="VEX5898" s="248"/>
      <x:c r="VEY5898" s="248"/>
      <x:c r="VEZ5898" s="248"/>
      <x:c r="VFA5898" s="248"/>
      <x:c r="VFB5898" s="248"/>
      <x:c r="VFC5898" s="248"/>
      <x:c r="VFD5898" s="248"/>
      <x:c r="VFE5898" s="248"/>
      <x:c r="VFF5898" s="248"/>
      <x:c r="VFG5898" s="248"/>
      <x:c r="VFH5898" s="248"/>
      <x:c r="VFI5898" s="248"/>
      <x:c r="VFJ5898" s="248"/>
      <x:c r="VFK5898" s="248"/>
      <x:c r="VFL5898" s="248"/>
      <x:c r="VFM5898" s="248"/>
      <x:c r="VFN5898" s="248"/>
      <x:c r="VFO5898" s="248"/>
      <x:c r="VFP5898" s="248"/>
      <x:c r="VFQ5898" s="248"/>
      <x:c r="VFR5898" s="248"/>
      <x:c r="VFS5898" s="248"/>
      <x:c r="VFT5898" s="248"/>
      <x:c r="VFU5898" s="248"/>
      <x:c r="VFV5898" s="248"/>
      <x:c r="VFW5898" s="248"/>
      <x:c r="VFX5898" s="248"/>
      <x:c r="VFY5898" s="248"/>
      <x:c r="VFZ5898" s="248"/>
      <x:c r="VGA5898" s="248"/>
      <x:c r="VGB5898" s="248"/>
      <x:c r="VGC5898" s="248"/>
      <x:c r="VGD5898" s="248"/>
      <x:c r="VGE5898" s="248"/>
      <x:c r="VGF5898" s="248"/>
      <x:c r="VGG5898" s="248"/>
      <x:c r="VGH5898" s="248"/>
      <x:c r="VGI5898" s="248"/>
      <x:c r="VGJ5898" s="248"/>
      <x:c r="VGK5898" s="248"/>
      <x:c r="VGL5898" s="248"/>
      <x:c r="VGM5898" s="248"/>
      <x:c r="VGN5898" s="248"/>
      <x:c r="VGO5898" s="248"/>
      <x:c r="VGP5898" s="248"/>
      <x:c r="VGQ5898" s="248"/>
      <x:c r="VGR5898" s="248"/>
      <x:c r="VGS5898" s="248"/>
      <x:c r="VGT5898" s="248"/>
      <x:c r="VGU5898" s="248"/>
      <x:c r="VGV5898" s="248"/>
      <x:c r="VGW5898" s="248"/>
      <x:c r="VGX5898" s="248"/>
      <x:c r="VGY5898" s="248"/>
      <x:c r="VGZ5898" s="248"/>
      <x:c r="VHA5898" s="248"/>
      <x:c r="VHB5898" s="248"/>
      <x:c r="VHC5898" s="248"/>
      <x:c r="VHD5898" s="248"/>
      <x:c r="VHE5898" s="248"/>
      <x:c r="VHF5898" s="248"/>
      <x:c r="VHG5898" s="248"/>
      <x:c r="VHH5898" s="248"/>
      <x:c r="VHI5898" s="248"/>
      <x:c r="VHJ5898" s="248"/>
      <x:c r="VHK5898" s="248"/>
      <x:c r="VHL5898" s="248"/>
      <x:c r="VHM5898" s="248"/>
      <x:c r="VHN5898" s="248"/>
      <x:c r="VHO5898" s="248"/>
      <x:c r="VHP5898" s="248"/>
      <x:c r="VHQ5898" s="248"/>
      <x:c r="VHR5898" s="248"/>
      <x:c r="VHS5898" s="248"/>
      <x:c r="VHT5898" s="248"/>
      <x:c r="VHU5898" s="248"/>
      <x:c r="VHV5898" s="248"/>
      <x:c r="VHW5898" s="248"/>
      <x:c r="VHX5898" s="248"/>
      <x:c r="VHY5898" s="248"/>
      <x:c r="VHZ5898" s="248"/>
      <x:c r="VIA5898" s="248"/>
      <x:c r="VIB5898" s="248"/>
      <x:c r="VIC5898" s="248"/>
      <x:c r="VID5898" s="248"/>
      <x:c r="VIE5898" s="248"/>
      <x:c r="VIF5898" s="248"/>
      <x:c r="VIG5898" s="248"/>
      <x:c r="VIH5898" s="248"/>
      <x:c r="VII5898" s="248"/>
      <x:c r="VIJ5898" s="248"/>
      <x:c r="VIK5898" s="248"/>
      <x:c r="VIL5898" s="248"/>
      <x:c r="VIM5898" s="248"/>
      <x:c r="VIN5898" s="248"/>
      <x:c r="VIO5898" s="248"/>
      <x:c r="VIP5898" s="248"/>
      <x:c r="VIQ5898" s="248"/>
      <x:c r="VIR5898" s="248"/>
      <x:c r="VIS5898" s="248"/>
      <x:c r="VIT5898" s="248"/>
      <x:c r="VIU5898" s="248"/>
      <x:c r="VIV5898" s="248"/>
      <x:c r="VIW5898" s="248"/>
      <x:c r="VIX5898" s="248"/>
      <x:c r="VIY5898" s="248"/>
      <x:c r="VIZ5898" s="248"/>
      <x:c r="VJA5898" s="248"/>
      <x:c r="VJB5898" s="248"/>
      <x:c r="VJC5898" s="248"/>
      <x:c r="VJD5898" s="248"/>
      <x:c r="VJE5898" s="248"/>
      <x:c r="VJF5898" s="248"/>
      <x:c r="VJG5898" s="248"/>
      <x:c r="VJH5898" s="248"/>
      <x:c r="VJI5898" s="248"/>
      <x:c r="VJJ5898" s="248"/>
      <x:c r="VJK5898" s="248"/>
      <x:c r="VJL5898" s="248"/>
      <x:c r="VJM5898" s="248"/>
      <x:c r="VJN5898" s="248"/>
      <x:c r="VJO5898" s="248"/>
      <x:c r="VJP5898" s="248"/>
      <x:c r="VJQ5898" s="248"/>
      <x:c r="VJR5898" s="248"/>
      <x:c r="VJS5898" s="248"/>
      <x:c r="VJT5898" s="248"/>
      <x:c r="VJU5898" s="248"/>
      <x:c r="VJV5898" s="248"/>
      <x:c r="VJW5898" s="248"/>
      <x:c r="VJX5898" s="248"/>
      <x:c r="VJY5898" s="248"/>
      <x:c r="VJZ5898" s="248"/>
      <x:c r="VKA5898" s="248"/>
      <x:c r="VKB5898" s="248"/>
      <x:c r="VKC5898" s="248"/>
      <x:c r="VKD5898" s="248"/>
      <x:c r="VKE5898" s="248"/>
      <x:c r="VKF5898" s="248"/>
      <x:c r="VKG5898" s="248"/>
      <x:c r="VKH5898" s="248"/>
      <x:c r="VKI5898" s="248"/>
      <x:c r="VKJ5898" s="248"/>
      <x:c r="VKK5898" s="248"/>
      <x:c r="VKL5898" s="248"/>
      <x:c r="VKM5898" s="248"/>
      <x:c r="VKN5898" s="248"/>
      <x:c r="VKO5898" s="248"/>
      <x:c r="VKP5898" s="248"/>
      <x:c r="VKQ5898" s="248"/>
      <x:c r="VKR5898" s="248"/>
      <x:c r="VKS5898" s="248"/>
      <x:c r="VKT5898" s="248"/>
      <x:c r="VKU5898" s="248"/>
      <x:c r="VKV5898" s="248"/>
      <x:c r="VKW5898" s="248"/>
      <x:c r="VKX5898" s="248"/>
      <x:c r="VKY5898" s="248"/>
      <x:c r="VKZ5898" s="248"/>
      <x:c r="VLA5898" s="248"/>
      <x:c r="VLB5898" s="248"/>
      <x:c r="VLC5898" s="248"/>
      <x:c r="VLD5898" s="248"/>
      <x:c r="VLE5898" s="248"/>
      <x:c r="VLF5898" s="248"/>
      <x:c r="VLG5898" s="248"/>
      <x:c r="VLH5898" s="248"/>
      <x:c r="VLI5898" s="248"/>
      <x:c r="VLJ5898" s="248"/>
      <x:c r="VLK5898" s="248"/>
      <x:c r="VLL5898" s="248"/>
      <x:c r="VLM5898" s="248"/>
      <x:c r="VLN5898" s="248"/>
      <x:c r="VLO5898" s="248"/>
      <x:c r="VLP5898" s="248"/>
      <x:c r="VLQ5898" s="248"/>
      <x:c r="VLR5898" s="248"/>
      <x:c r="VLS5898" s="248"/>
      <x:c r="VLT5898" s="248"/>
      <x:c r="VLU5898" s="248"/>
      <x:c r="VLV5898" s="248"/>
      <x:c r="VLW5898" s="248"/>
      <x:c r="VLX5898" s="248"/>
      <x:c r="VLY5898" s="248"/>
      <x:c r="VLZ5898" s="248"/>
      <x:c r="VMA5898" s="248"/>
      <x:c r="VMB5898" s="248"/>
      <x:c r="VMC5898" s="248"/>
      <x:c r="VMD5898" s="248"/>
      <x:c r="VME5898" s="248"/>
      <x:c r="VMF5898" s="248"/>
      <x:c r="VMG5898" s="248"/>
      <x:c r="VMH5898" s="248"/>
      <x:c r="VMI5898" s="248"/>
      <x:c r="VMJ5898" s="248"/>
      <x:c r="VMK5898" s="248"/>
      <x:c r="VML5898" s="248"/>
      <x:c r="VMM5898" s="248"/>
      <x:c r="VMN5898" s="248"/>
      <x:c r="VMO5898" s="248"/>
      <x:c r="VMP5898" s="248"/>
      <x:c r="VMQ5898" s="248"/>
      <x:c r="VMR5898" s="248"/>
      <x:c r="VMS5898" s="248"/>
      <x:c r="VMT5898" s="248"/>
      <x:c r="VMU5898" s="248"/>
      <x:c r="VMV5898" s="248"/>
      <x:c r="VMW5898" s="248"/>
      <x:c r="VMX5898" s="248"/>
      <x:c r="VMY5898" s="248"/>
      <x:c r="VMZ5898" s="248"/>
      <x:c r="VNA5898" s="248"/>
      <x:c r="VNB5898" s="248"/>
      <x:c r="VNC5898" s="248"/>
      <x:c r="VND5898" s="248"/>
      <x:c r="VNE5898" s="248"/>
      <x:c r="VNF5898" s="248"/>
      <x:c r="VNG5898" s="248"/>
      <x:c r="VNH5898" s="248"/>
      <x:c r="VNI5898" s="248"/>
      <x:c r="VNJ5898" s="248"/>
      <x:c r="VNK5898" s="248"/>
      <x:c r="VNL5898" s="248"/>
      <x:c r="VNM5898" s="248"/>
      <x:c r="VNN5898" s="248"/>
      <x:c r="VNO5898" s="248"/>
      <x:c r="VNP5898" s="248"/>
      <x:c r="VNQ5898" s="248"/>
      <x:c r="VNR5898" s="248"/>
      <x:c r="VNS5898" s="248"/>
      <x:c r="VNT5898" s="248"/>
      <x:c r="VNU5898" s="248"/>
      <x:c r="VNV5898" s="248"/>
      <x:c r="VNW5898" s="248"/>
      <x:c r="VNX5898" s="248"/>
      <x:c r="VNY5898" s="248"/>
      <x:c r="VNZ5898" s="248"/>
      <x:c r="VOA5898" s="248"/>
      <x:c r="VOB5898" s="248"/>
      <x:c r="VOC5898" s="248"/>
      <x:c r="VOD5898" s="248"/>
      <x:c r="VOE5898" s="248"/>
      <x:c r="VOF5898" s="248"/>
      <x:c r="VOG5898" s="248"/>
      <x:c r="VOH5898" s="248"/>
      <x:c r="VOI5898" s="248"/>
      <x:c r="VOJ5898" s="248"/>
      <x:c r="VOK5898" s="248"/>
      <x:c r="VOL5898" s="248"/>
      <x:c r="VOM5898" s="248"/>
      <x:c r="VON5898" s="248"/>
      <x:c r="VOO5898" s="248"/>
      <x:c r="VOP5898" s="248"/>
      <x:c r="VOQ5898" s="248"/>
      <x:c r="VOR5898" s="248"/>
      <x:c r="VOS5898" s="248"/>
      <x:c r="VOT5898" s="248"/>
      <x:c r="VOU5898" s="248"/>
      <x:c r="VOV5898" s="248"/>
      <x:c r="VOW5898" s="248"/>
      <x:c r="VOX5898" s="248"/>
      <x:c r="VOY5898" s="248"/>
      <x:c r="VOZ5898" s="248"/>
      <x:c r="VPA5898" s="248"/>
      <x:c r="VPB5898" s="248"/>
      <x:c r="VPC5898" s="248"/>
      <x:c r="VPD5898" s="248"/>
      <x:c r="VPE5898" s="248"/>
      <x:c r="VPF5898" s="248"/>
      <x:c r="VPG5898" s="248"/>
      <x:c r="VPH5898" s="248"/>
      <x:c r="VPI5898" s="248"/>
      <x:c r="VPJ5898" s="248"/>
      <x:c r="VPK5898" s="248"/>
      <x:c r="VPL5898" s="248"/>
      <x:c r="VPM5898" s="248"/>
      <x:c r="VPN5898" s="248"/>
      <x:c r="VPO5898" s="248"/>
      <x:c r="VPP5898" s="248"/>
      <x:c r="VPQ5898" s="248"/>
      <x:c r="VPR5898" s="248"/>
      <x:c r="VPS5898" s="248"/>
      <x:c r="VPT5898" s="248"/>
      <x:c r="VPU5898" s="248"/>
      <x:c r="VPV5898" s="248"/>
      <x:c r="VPW5898" s="248"/>
      <x:c r="VPX5898" s="248"/>
      <x:c r="VPY5898" s="248"/>
      <x:c r="VPZ5898" s="248"/>
      <x:c r="VQA5898" s="248"/>
      <x:c r="VQB5898" s="248"/>
      <x:c r="VQC5898" s="248"/>
      <x:c r="VQD5898" s="248"/>
      <x:c r="VQE5898" s="248"/>
      <x:c r="VQF5898" s="248"/>
      <x:c r="VQG5898" s="248"/>
      <x:c r="VQH5898" s="248"/>
      <x:c r="VQI5898" s="248"/>
      <x:c r="VQJ5898" s="248"/>
      <x:c r="VQK5898" s="248"/>
      <x:c r="VQL5898" s="248"/>
      <x:c r="VQM5898" s="248"/>
      <x:c r="VQN5898" s="248"/>
      <x:c r="VQO5898" s="248"/>
      <x:c r="VQP5898" s="248"/>
      <x:c r="VQQ5898" s="248"/>
      <x:c r="VQR5898" s="248"/>
      <x:c r="VQS5898" s="248"/>
      <x:c r="VQT5898" s="248"/>
      <x:c r="VQU5898" s="248"/>
      <x:c r="VQV5898" s="248"/>
      <x:c r="VQW5898" s="248"/>
      <x:c r="VQX5898" s="248"/>
      <x:c r="VQY5898" s="248"/>
      <x:c r="VQZ5898" s="248"/>
      <x:c r="VRA5898" s="248"/>
      <x:c r="VRB5898" s="248"/>
      <x:c r="VRC5898" s="248"/>
      <x:c r="VRD5898" s="248"/>
      <x:c r="VRE5898" s="248"/>
      <x:c r="VRF5898" s="248"/>
      <x:c r="VRG5898" s="248"/>
      <x:c r="VRH5898" s="248"/>
      <x:c r="VRI5898" s="248"/>
      <x:c r="VRJ5898" s="248"/>
      <x:c r="VRK5898" s="248"/>
      <x:c r="VRL5898" s="248"/>
      <x:c r="VRM5898" s="248"/>
      <x:c r="VRN5898" s="248"/>
      <x:c r="VRO5898" s="248"/>
      <x:c r="VRP5898" s="248"/>
      <x:c r="VRQ5898" s="248"/>
      <x:c r="VRR5898" s="248"/>
      <x:c r="VRS5898" s="248"/>
      <x:c r="VRT5898" s="248"/>
      <x:c r="VRU5898" s="248"/>
      <x:c r="VRV5898" s="248"/>
      <x:c r="VRW5898" s="248"/>
      <x:c r="VRX5898" s="248"/>
      <x:c r="VRY5898" s="248"/>
      <x:c r="VRZ5898" s="248"/>
      <x:c r="VSA5898" s="248"/>
      <x:c r="VSB5898" s="248"/>
      <x:c r="VSC5898" s="248"/>
      <x:c r="VSD5898" s="248"/>
      <x:c r="VSE5898" s="248"/>
      <x:c r="VSF5898" s="248"/>
      <x:c r="VSG5898" s="248"/>
      <x:c r="VSH5898" s="248"/>
      <x:c r="VSI5898" s="248"/>
      <x:c r="VSJ5898" s="248"/>
      <x:c r="VSK5898" s="248"/>
      <x:c r="VSL5898" s="248"/>
      <x:c r="VSM5898" s="248"/>
      <x:c r="VSN5898" s="248"/>
      <x:c r="VSO5898" s="248"/>
      <x:c r="VSP5898" s="248"/>
      <x:c r="VSQ5898" s="248"/>
      <x:c r="VSR5898" s="248"/>
      <x:c r="VSS5898" s="248"/>
      <x:c r="VST5898" s="248"/>
      <x:c r="VSU5898" s="248"/>
      <x:c r="VSV5898" s="248"/>
      <x:c r="VSW5898" s="248"/>
      <x:c r="VSX5898" s="248"/>
      <x:c r="VSY5898" s="248"/>
      <x:c r="VSZ5898" s="248"/>
      <x:c r="VTA5898" s="248"/>
      <x:c r="VTB5898" s="248"/>
      <x:c r="VTC5898" s="248"/>
      <x:c r="VTD5898" s="248"/>
      <x:c r="VTE5898" s="248"/>
      <x:c r="VTF5898" s="248"/>
      <x:c r="VTG5898" s="248"/>
      <x:c r="VTH5898" s="248"/>
      <x:c r="VTI5898" s="248"/>
      <x:c r="VTJ5898" s="248"/>
      <x:c r="VTK5898" s="248"/>
      <x:c r="VTL5898" s="248"/>
      <x:c r="VTM5898" s="248"/>
      <x:c r="VTN5898" s="248"/>
      <x:c r="VTO5898" s="248"/>
      <x:c r="VTP5898" s="248"/>
      <x:c r="VTQ5898" s="248"/>
      <x:c r="VTR5898" s="248"/>
      <x:c r="VTS5898" s="248"/>
      <x:c r="VTT5898" s="248"/>
      <x:c r="VTU5898" s="248"/>
      <x:c r="VTV5898" s="248"/>
      <x:c r="VTW5898" s="248"/>
      <x:c r="VTX5898" s="248"/>
      <x:c r="VTY5898" s="248"/>
      <x:c r="VTZ5898" s="248"/>
      <x:c r="VUA5898" s="248"/>
      <x:c r="VUB5898" s="248"/>
      <x:c r="VUC5898" s="248"/>
      <x:c r="VUD5898" s="248"/>
      <x:c r="VUE5898" s="248"/>
      <x:c r="VUF5898" s="248"/>
      <x:c r="VUG5898" s="248"/>
      <x:c r="VUH5898" s="248"/>
      <x:c r="VUI5898" s="248"/>
      <x:c r="VUJ5898" s="248"/>
      <x:c r="VUK5898" s="248"/>
      <x:c r="VUL5898" s="248"/>
      <x:c r="VUM5898" s="248"/>
      <x:c r="VUN5898" s="248"/>
      <x:c r="VUO5898" s="248"/>
      <x:c r="VUP5898" s="248"/>
      <x:c r="VUQ5898" s="248"/>
      <x:c r="VUR5898" s="248"/>
      <x:c r="VUS5898" s="248"/>
      <x:c r="VUT5898" s="248"/>
      <x:c r="VUU5898" s="248"/>
      <x:c r="VUV5898" s="248"/>
      <x:c r="VUW5898" s="248"/>
      <x:c r="VUX5898" s="248"/>
      <x:c r="VUY5898" s="248"/>
      <x:c r="VUZ5898" s="248"/>
      <x:c r="VVA5898" s="248"/>
      <x:c r="VVB5898" s="248"/>
      <x:c r="VVC5898" s="248"/>
      <x:c r="VVD5898" s="248"/>
      <x:c r="VVE5898" s="248"/>
      <x:c r="VVF5898" s="248"/>
      <x:c r="VVG5898" s="248"/>
      <x:c r="VVH5898" s="248"/>
      <x:c r="VVI5898" s="248"/>
      <x:c r="VVJ5898" s="248"/>
      <x:c r="VVK5898" s="248"/>
      <x:c r="VVL5898" s="248"/>
      <x:c r="VVM5898" s="248"/>
      <x:c r="VVN5898" s="248"/>
      <x:c r="VVO5898" s="248"/>
      <x:c r="VVP5898" s="248"/>
      <x:c r="VVQ5898" s="248"/>
      <x:c r="VVR5898" s="248"/>
      <x:c r="VVS5898" s="248"/>
      <x:c r="VVT5898" s="248"/>
      <x:c r="VVU5898" s="248"/>
      <x:c r="VVV5898" s="248"/>
      <x:c r="VVW5898" s="248"/>
      <x:c r="VVX5898" s="248"/>
      <x:c r="VVY5898" s="248"/>
      <x:c r="VVZ5898" s="248"/>
      <x:c r="VWA5898" s="248"/>
      <x:c r="VWB5898" s="248"/>
      <x:c r="VWC5898" s="248"/>
      <x:c r="VWD5898" s="248"/>
      <x:c r="VWE5898" s="248"/>
      <x:c r="VWF5898" s="248"/>
      <x:c r="VWG5898" s="248"/>
      <x:c r="VWH5898" s="248"/>
      <x:c r="VWI5898" s="248"/>
      <x:c r="VWJ5898" s="248"/>
      <x:c r="VWK5898" s="248"/>
      <x:c r="VWL5898" s="248"/>
      <x:c r="VWM5898" s="248"/>
      <x:c r="VWN5898" s="248"/>
      <x:c r="VWO5898" s="248"/>
      <x:c r="VWP5898" s="248"/>
      <x:c r="VWQ5898" s="248"/>
      <x:c r="VWR5898" s="248"/>
      <x:c r="VWS5898" s="248"/>
      <x:c r="VWT5898" s="248"/>
      <x:c r="VWU5898" s="248"/>
      <x:c r="VWV5898" s="248"/>
      <x:c r="VWW5898" s="248"/>
      <x:c r="VWX5898" s="248"/>
      <x:c r="VWY5898" s="248"/>
      <x:c r="VWZ5898" s="248"/>
      <x:c r="VXA5898" s="248"/>
      <x:c r="VXB5898" s="248"/>
      <x:c r="VXC5898" s="248"/>
      <x:c r="VXD5898" s="248"/>
      <x:c r="VXE5898" s="248"/>
      <x:c r="VXF5898" s="248"/>
      <x:c r="VXG5898" s="248"/>
      <x:c r="VXH5898" s="248"/>
      <x:c r="VXI5898" s="248"/>
      <x:c r="VXJ5898" s="248"/>
      <x:c r="VXK5898" s="248"/>
      <x:c r="VXL5898" s="248"/>
      <x:c r="VXM5898" s="248"/>
      <x:c r="VXN5898" s="248"/>
      <x:c r="VXO5898" s="248"/>
      <x:c r="VXP5898" s="248"/>
      <x:c r="VXQ5898" s="248"/>
      <x:c r="VXR5898" s="248"/>
      <x:c r="VXS5898" s="248"/>
      <x:c r="VXT5898" s="248"/>
      <x:c r="VXU5898" s="248"/>
      <x:c r="VXV5898" s="248"/>
      <x:c r="VXW5898" s="248"/>
      <x:c r="VXX5898" s="248"/>
      <x:c r="VXY5898" s="248"/>
      <x:c r="VXZ5898" s="248"/>
      <x:c r="VYA5898" s="248"/>
      <x:c r="VYB5898" s="248"/>
      <x:c r="VYC5898" s="248"/>
      <x:c r="VYD5898" s="248"/>
      <x:c r="VYE5898" s="248"/>
      <x:c r="VYF5898" s="248"/>
      <x:c r="VYG5898" s="248"/>
      <x:c r="VYH5898" s="248"/>
      <x:c r="VYI5898" s="248"/>
      <x:c r="VYJ5898" s="248"/>
      <x:c r="VYK5898" s="248"/>
      <x:c r="VYL5898" s="248"/>
      <x:c r="VYM5898" s="248"/>
      <x:c r="VYN5898" s="248"/>
      <x:c r="VYO5898" s="248"/>
      <x:c r="VYP5898" s="248"/>
      <x:c r="VYQ5898" s="248"/>
      <x:c r="VYR5898" s="248"/>
      <x:c r="VYS5898" s="248"/>
      <x:c r="VYT5898" s="248"/>
      <x:c r="VYU5898" s="248"/>
      <x:c r="VYV5898" s="248"/>
      <x:c r="VYW5898" s="248"/>
      <x:c r="VYX5898" s="248"/>
      <x:c r="VYY5898" s="248"/>
      <x:c r="VYZ5898" s="248"/>
      <x:c r="VZA5898" s="248"/>
      <x:c r="VZB5898" s="248"/>
      <x:c r="VZC5898" s="248"/>
      <x:c r="VZD5898" s="248"/>
      <x:c r="VZE5898" s="248"/>
      <x:c r="VZF5898" s="248"/>
      <x:c r="VZG5898" s="248"/>
      <x:c r="VZH5898" s="248"/>
      <x:c r="VZI5898" s="248"/>
      <x:c r="VZJ5898" s="248"/>
      <x:c r="VZK5898" s="248"/>
      <x:c r="VZL5898" s="248"/>
      <x:c r="VZM5898" s="248"/>
      <x:c r="VZN5898" s="248"/>
      <x:c r="VZO5898" s="248"/>
      <x:c r="VZP5898" s="248"/>
      <x:c r="VZQ5898" s="248"/>
      <x:c r="VZR5898" s="248"/>
      <x:c r="VZS5898" s="248"/>
      <x:c r="VZT5898" s="248"/>
      <x:c r="VZU5898" s="248"/>
      <x:c r="VZV5898" s="248"/>
      <x:c r="VZW5898" s="248"/>
      <x:c r="VZX5898" s="248"/>
      <x:c r="VZY5898" s="248"/>
      <x:c r="VZZ5898" s="248"/>
      <x:c r="WAA5898" s="248"/>
      <x:c r="WAB5898" s="248"/>
      <x:c r="WAC5898" s="248"/>
      <x:c r="WAD5898" s="248"/>
      <x:c r="WAE5898" s="248"/>
      <x:c r="WAF5898" s="248"/>
      <x:c r="WAG5898" s="248"/>
      <x:c r="WAH5898" s="248"/>
      <x:c r="WAI5898" s="248"/>
      <x:c r="WAJ5898" s="248"/>
      <x:c r="WAK5898" s="248"/>
      <x:c r="WAL5898" s="248"/>
      <x:c r="WAM5898" s="248"/>
      <x:c r="WAN5898" s="248"/>
      <x:c r="WAO5898" s="248"/>
      <x:c r="WAP5898" s="248"/>
      <x:c r="WAQ5898" s="248"/>
      <x:c r="WAR5898" s="248"/>
      <x:c r="WAS5898" s="248"/>
      <x:c r="WAT5898" s="248"/>
      <x:c r="WAU5898" s="248"/>
      <x:c r="WAV5898" s="248"/>
      <x:c r="WAW5898" s="248"/>
      <x:c r="WAX5898" s="248"/>
      <x:c r="WAY5898" s="248"/>
      <x:c r="WAZ5898" s="248"/>
      <x:c r="WBA5898" s="248"/>
      <x:c r="WBB5898" s="248"/>
      <x:c r="WBC5898" s="248"/>
      <x:c r="WBD5898" s="248"/>
      <x:c r="WBE5898" s="248"/>
      <x:c r="WBF5898" s="248"/>
      <x:c r="WBG5898" s="248"/>
      <x:c r="WBH5898" s="248"/>
      <x:c r="WBI5898" s="248"/>
      <x:c r="WBJ5898" s="248"/>
      <x:c r="WBK5898" s="248"/>
      <x:c r="WBL5898" s="248"/>
      <x:c r="WBM5898" s="248"/>
      <x:c r="WBN5898" s="248"/>
      <x:c r="WBO5898" s="248"/>
      <x:c r="WBP5898" s="248"/>
      <x:c r="WBQ5898" s="248"/>
      <x:c r="WBR5898" s="248"/>
      <x:c r="WBS5898" s="248"/>
      <x:c r="WBT5898" s="248"/>
      <x:c r="WBU5898" s="248"/>
      <x:c r="WBV5898" s="248"/>
      <x:c r="WBW5898" s="248"/>
      <x:c r="WBX5898" s="248"/>
      <x:c r="WBY5898" s="248"/>
      <x:c r="WBZ5898" s="248"/>
      <x:c r="WCA5898" s="248"/>
      <x:c r="WCB5898" s="248"/>
      <x:c r="WCC5898" s="248"/>
      <x:c r="WCD5898" s="248"/>
      <x:c r="WCE5898" s="248"/>
      <x:c r="WCF5898" s="248"/>
      <x:c r="WCG5898" s="248"/>
      <x:c r="WCH5898" s="248"/>
      <x:c r="WCI5898" s="248"/>
      <x:c r="WCJ5898" s="248"/>
      <x:c r="WCK5898" s="248"/>
      <x:c r="WCL5898" s="248"/>
      <x:c r="WCM5898" s="248"/>
      <x:c r="WCN5898" s="248"/>
      <x:c r="WCO5898" s="248"/>
      <x:c r="WCP5898" s="248"/>
      <x:c r="WCQ5898" s="248"/>
      <x:c r="WCR5898" s="248"/>
      <x:c r="WCS5898" s="248"/>
      <x:c r="WCT5898" s="248"/>
      <x:c r="WCU5898" s="248"/>
      <x:c r="WCV5898" s="248"/>
      <x:c r="WCW5898" s="248"/>
      <x:c r="WCX5898" s="248"/>
      <x:c r="WCY5898" s="248"/>
      <x:c r="WCZ5898" s="248"/>
      <x:c r="WDA5898" s="248"/>
      <x:c r="WDB5898" s="248"/>
      <x:c r="WDC5898" s="248"/>
      <x:c r="WDD5898" s="248"/>
      <x:c r="WDE5898" s="248"/>
      <x:c r="WDF5898" s="248"/>
      <x:c r="WDG5898" s="248"/>
      <x:c r="WDH5898" s="248"/>
      <x:c r="WDI5898" s="248"/>
      <x:c r="WDJ5898" s="248"/>
      <x:c r="WDK5898" s="248"/>
      <x:c r="WDL5898" s="248"/>
      <x:c r="WDM5898" s="248"/>
      <x:c r="WDN5898" s="248"/>
      <x:c r="WDO5898" s="248"/>
      <x:c r="WDP5898" s="248"/>
      <x:c r="WDQ5898" s="248"/>
      <x:c r="WDR5898" s="248"/>
      <x:c r="WDS5898" s="248"/>
      <x:c r="WDT5898" s="248"/>
      <x:c r="WDU5898" s="248"/>
      <x:c r="WDV5898" s="248"/>
      <x:c r="WDW5898" s="248"/>
      <x:c r="WDX5898" s="248"/>
      <x:c r="WDY5898" s="248"/>
      <x:c r="WDZ5898" s="248"/>
      <x:c r="WEA5898" s="248"/>
      <x:c r="WEB5898" s="248"/>
      <x:c r="WEC5898" s="248"/>
      <x:c r="WED5898" s="248"/>
      <x:c r="WEE5898" s="248"/>
      <x:c r="WEF5898" s="248"/>
      <x:c r="WEG5898" s="248"/>
      <x:c r="WEH5898" s="248"/>
      <x:c r="WEI5898" s="248"/>
      <x:c r="WEJ5898" s="248"/>
      <x:c r="WEK5898" s="248"/>
      <x:c r="WEL5898" s="248"/>
      <x:c r="WEM5898" s="248"/>
      <x:c r="WEN5898" s="248"/>
      <x:c r="WEO5898" s="248"/>
      <x:c r="WEP5898" s="248"/>
      <x:c r="WEQ5898" s="248"/>
      <x:c r="WER5898" s="248"/>
      <x:c r="WES5898" s="248"/>
      <x:c r="WET5898" s="248"/>
      <x:c r="WEU5898" s="248"/>
      <x:c r="WEV5898" s="248"/>
      <x:c r="WEW5898" s="248"/>
      <x:c r="WEX5898" s="248"/>
      <x:c r="WEY5898" s="248"/>
      <x:c r="WEZ5898" s="248"/>
      <x:c r="WFA5898" s="248"/>
      <x:c r="WFB5898" s="248"/>
      <x:c r="WFC5898" s="248"/>
      <x:c r="WFD5898" s="248"/>
      <x:c r="WFE5898" s="248"/>
      <x:c r="WFF5898" s="248"/>
      <x:c r="WFG5898" s="248"/>
      <x:c r="WFH5898" s="248"/>
      <x:c r="WFI5898" s="248"/>
      <x:c r="WFJ5898" s="248"/>
      <x:c r="WFK5898" s="248"/>
      <x:c r="WFL5898" s="248"/>
      <x:c r="WFM5898" s="248"/>
      <x:c r="WFN5898" s="248"/>
      <x:c r="WFO5898" s="248"/>
      <x:c r="WFP5898" s="248"/>
      <x:c r="WFQ5898" s="248"/>
      <x:c r="WFR5898" s="248"/>
      <x:c r="WFS5898" s="248"/>
      <x:c r="WFT5898" s="248"/>
      <x:c r="WFU5898" s="248"/>
      <x:c r="WFV5898" s="248"/>
      <x:c r="WFW5898" s="248"/>
      <x:c r="WFX5898" s="248"/>
      <x:c r="WFY5898" s="248"/>
      <x:c r="WFZ5898" s="248"/>
      <x:c r="WGA5898" s="248"/>
      <x:c r="WGB5898" s="248"/>
      <x:c r="WGC5898" s="248"/>
      <x:c r="WGD5898" s="248"/>
      <x:c r="WGE5898" s="248"/>
      <x:c r="WGF5898" s="248"/>
      <x:c r="WGG5898" s="248"/>
      <x:c r="WGH5898" s="248"/>
      <x:c r="WGI5898" s="248"/>
      <x:c r="WGJ5898" s="248"/>
      <x:c r="WGK5898" s="248"/>
      <x:c r="WGL5898" s="248"/>
      <x:c r="WGM5898" s="248"/>
      <x:c r="WGN5898" s="248"/>
      <x:c r="WGO5898" s="248"/>
      <x:c r="WGP5898" s="248"/>
      <x:c r="WGQ5898" s="248"/>
      <x:c r="WGR5898" s="248"/>
      <x:c r="WGS5898" s="248"/>
      <x:c r="WGT5898" s="248"/>
      <x:c r="WGU5898" s="248"/>
      <x:c r="WGV5898" s="248"/>
      <x:c r="WGW5898" s="248"/>
      <x:c r="WGX5898" s="248"/>
      <x:c r="WGY5898" s="248"/>
      <x:c r="WGZ5898" s="248"/>
      <x:c r="WHA5898" s="248"/>
      <x:c r="WHB5898" s="248"/>
      <x:c r="WHC5898" s="248"/>
      <x:c r="WHD5898" s="248"/>
      <x:c r="WHE5898" s="248"/>
      <x:c r="WHF5898" s="248"/>
      <x:c r="WHG5898" s="248"/>
      <x:c r="WHH5898" s="248"/>
      <x:c r="WHI5898" s="248"/>
      <x:c r="WHJ5898" s="248"/>
      <x:c r="WHK5898" s="248"/>
      <x:c r="WHL5898" s="248"/>
      <x:c r="WHM5898" s="248"/>
      <x:c r="WHN5898" s="248"/>
      <x:c r="WHO5898" s="248"/>
      <x:c r="WHP5898" s="248"/>
      <x:c r="WHQ5898" s="248"/>
      <x:c r="WHR5898" s="248"/>
      <x:c r="WHS5898" s="248"/>
      <x:c r="WHT5898" s="248"/>
      <x:c r="WHU5898" s="248"/>
      <x:c r="WHV5898" s="248"/>
      <x:c r="WHW5898" s="248"/>
      <x:c r="WHX5898" s="248"/>
      <x:c r="WHY5898" s="248"/>
      <x:c r="WHZ5898" s="248"/>
      <x:c r="WIA5898" s="248"/>
      <x:c r="WIB5898" s="248"/>
      <x:c r="WIC5898" s="248"/>
      <x:c r="WID5898" s="248"/>
      <x:c r="WIE5898" s="248"/>
      <x:c r="WIF5898" s="248"/>
      <x:c r="WIG5898" s="248"/>
      <x:c r="WIH5898" s="248"/>
      <x:c r="WII5898" s="248"/>
      <x:c r="WIJ5898" s="248"/>
      <x:c r="WIK5898" s="248"/>
      <x:c r="WIL5898" s="248"/>
      <x:c r="WIM5898" s="248"/>
      <x:c r="WIN5898" s="248"/>
      <x:c r="WIO5898" s="248"/>
      <x:c r="WIP5898" s="248"/>
      <x:c r="WIQ5898" s="248"/>
      <x:c r="WIR5898" s="248"/>
      <x:c r="WIS5898" s="248"/>
      <x:c r="WIT5898" s="248"/>
      <x:c r="WIU5898" s="248"/>
      <x:c r="WIV5898" s="248"/>
      <x:c r="WIW5898" s="248"/>
      <x:c r="WIX5898" s="248"/>
      <x:c r="WIY5898" s="248"/>
      <x:c r="WIZ5898" s="248"/>
      <x:c r="WJA5898" s="248"/>
      <x:c r="WJB5898" s="248"/>
      <x:c r="WJC5898" s="248"/>
      <x:c r="WJD5898" s="248"/>
      <x:c r="WJE5898" s="248"/>
      <x:c r="WJF5898" s="248"/>
      <x:c r="WJG5898" s="248"/>
      <x:c r="WJH5898" s="248"/>
      <x:c r="WJI5898" s="248"/>
      <x:c r="WJJ5898" s="248"/>
      <x:c r="WJK5898" s="248"/>
      <x:c r="WJL5898" s="248"/>
      <x:c r="WJM5898" s="248"/>
      <x:c r="WJN5898" s="248"/>
      <x:c r="WJO5898" s="248"/>
      <x:c r="WJP5898" s="248"/>
      <x:c r="WJQ5898" s="248"/>
      <x:c r="WJR5898" s="248"/>
      <x:c r="WJS5898" s="248"/>
      <x:c r="WJT5898" s="248"/>
      <x:c r="WJU5898" s="248"/>
      <x:c r="WJV5898" s="248"/>
      <x:c r="WJW5898" s="248"/>
      <x:c r="WJX5898" s="248"/>
      <x:c r="WJY5898" s="248"/>
      <x:c r="WJZ5898" s="248"/>
      <x:c r="WKA5898" s="248"/>
      <x:c r="WKB5898" s="248"/>
      <x:c r="WKC5898" s="248"/>
      <x:c r="WKD5898" s="248"/>
      <x:c r="WKE5898" s="248"/>
      <x:c r="WKF5898" s="248"/>
      <x:c r="WKG5898" s="248"/>
      <x:c r="WKH5898" s="248"/>
      <x:c r="WKI5898" s="248"/>
      <x:c r="WKJ5898" s="248"/>
      <x:c r="WKK5898" s="248"/>
      <x:c r="WKL5898" s="248"/>
      <x:c r="WKM5898" s="248"/>
      <x:c r="WKN5898" s="248"/>
      <x:c r="WKO5898" s="248"/>
      <x:c r="WKP5898" s="248"/>
      <x:c r="WKQ5898" s="248"/>
      <x:c r="WKR5898" s="248"/>
      <x:c r="WKS5898" s="248"/>
      <x:c r="WKT5898" s="248"/>
      <x:c r="WKU5898" s="248"/>
      <x:c r="WKV5898" s="248"/>
      <x:c r="WKW5898" s="248"/>
      <x:c r="WKX5898" s="248"/>
      <x:c r="WKY5898" s="248"/>
      <x:c r="WKZ5898" s="248"/>
      <x:c r="WLA5898" s="248"/>
      <x:c r="WLB5898" s="248"/>
      <x:c r="WLC5898" s="248"/>
      <x:c r="WLD5898" s="248"/>
      <x:c r="WLE5898" s="248"/>
      <x:c r="WLF5898" s="248"/>
      <x:c r="WLG5898" s="248"/>
      <x:c r="WLH5898" s="248"/>
      <x:c r="WLI5898" s="248"/>
      <x:c r="WLJ5898" s="248"/>
      <x:c r="WLK5898" s="248"/>
      <x:c r="WLL5898" s="248"/>
      <x:c r="WLM5898" s="248"/>
      <x:c r="WLN5898" s="248"/>
      <x:c r="WLO5898" s="248"/>
      <x:c r="WLP5898" s="248"/>
      <x:c r="WLQ5898" s="248"/>
      <x:c r="WLR5898" s="248"/>
      <x:c r="WLS5898" s="248"/>
      <x:c r="WLT5898" s="248"/>
      <x:c r="WLU5898" s="248"/>
      <x:c r="WLV5898" s="248"/>
      <x:c r="WLW5898" s="248"/>
      <x:c r="WLX5898" s="248"/>
      <x:c r="WLY5898" s="248"/>
      <x:c r="WLZ5898" s="248"/>
      <x:c r="WMA5898" s="248"/>
      <x:c r="WMB5898" s="248"/>
      <x:c r="WMC5898" s="248"/>
      <x:c r="WMD5898" s="248"/>
      <x:c r="WME5898" s="248"/>
      <x:c r="WMF5898" s="248"/>
      <x:c r="WMG5898" s="248"/>
      <x:c r="WMH5898" s="248"/>
      <x:c r="WMI5898" s="248"/>
      <x:c r="WMJ5898" s="248"/>
      <x:c r="WMK5898" s="248"/>
      <x:c r="WML5898" s="248"/>
      <x:c r="WMM5898" s="248"/>
      <x:c r="WMN5898" s="248"/>
      <x:c r="WMO5898" s="248"/>
      <x:c r="WMP5898" s="248"/>
      <x:c r="WMQ5898" s="248"/>
      <x:c r="WMR5898" s="248"/>
      <x:c r="WMS5898" s="248"/>
      <x:c r="WMT5898" s="248"/>
      <x:c r="WMU5898" s="248"/>
      <x:c r="WMV5898" s="248"/>
      <x:c r="WMW5898" s="248"/>
      <x:c r="WMX5898" s="248"/>
      <x:c r="WMY5898" s="248"/>
      <x:c r="WMZ5898" s="248"/>
      <x:c r="WNA5898" s="248"/>
      <x:c r="WNB5898" s="248"/>
      <x:c r="WNC5898" s="248"/>
      <x:c r="WND5898" s="248"/>
      <x:c r="WNE5898" s="248"/>
      <x:c r="WNF5898" s="248"/>
      <x:c r="WNG5898" s="248"/>
      <x:c r="WNH5898" s="248"/>
      <x:c r="WNI5898" s="248"/>
      <x:c r="WNJ5898" s="248"/>
      <x:c r="WNK5898" s="248"/>
      <x:c r="WNL5898" s="248"/>
      <x:c r="WNM5898" s="248"/>
      <x:c r="WNN5898" s="248"/>
      <x:c r="WNO5898" s="248"/>
      <x:c r="WNP5898" s="248"/>
      <x:c r="WNQ5898" s="248"/>
      <x:c r="WNR5898" s="248"/>
      <x:c r="WNS5898" s="248"/>
      <x:c r="WNT5898" s="248"/>
      <x:c r="WNU5898" s="248"/>
      <x:c r="WNV5898" s="248"/>
      <x:c r="WNW5898" s="248"/>
      <x:c r="WNX5898" s="248"/>
      <x:c r="WNY5898" s="248"/>
      <x:c r="WNZ5898" s="248"/>
      <x:c r="WOA5898" s="248"/>
      <x:c r="WOB5898" s="248"/>
      <x:c r="WOC5898" s="248"/>
      <x:c r="WOD5898" s="248"/>
      <x:c r="WOE5898" s="248"/>
      <x:c r="WOF5898" s="248"/>
      <x:c r="WOG5898" s="248"/>
      <x:c r="WOH5898" s="248"/>
      <x:c r="WOI5898" s="248"/>
      <x:c r="WOJ5898" s="248"/>
      <x:c r="WOK5898" s="248"/>
      <x:c r="WOL5898" s="248"/>
      <x:c r="WOM5898" s="248"/>
      <x:c r="WON5898" s="248"/>
      <x:c r="WOO5898" s="248"/>
      <x:c r="WOP5898" s="248"/>
      <x:c r="WOQ5898" s="248"/>
      <x:c r="WOR5898" s="248"/>
      <x:c r="WOS5898" s="248"/>
      <x:c r="WOT5898" s="248"/>
      <x:c r="WOU5898" s="248"/>
      <x:c r="WOV5898" s="248"/>
      <x:c r="WOW5898" s="248"/>
      <x:c r="WOX5898" s="248"/>
      <x:c r="WOY5898" s="248"/>
      <x:c r="WOZ5898" s="248"/>
      <x:c r="WPA5898" s="248"/>
      <x:c r="WPB5898" s="248"/>
      <x:c r="WPC5898" s="248"/>
      <x:c r="WPD5898" s="248"/>
      <x:c r="WPE5898" s="248"/>
      <x:c r="WPF5898" s="248"/>
      <x:c r="WPG5898" s="248"/>
      <x:c r="WPH5898" s="248"/>
      <x:c r="WPI5898" s="248"/>
      <x:c r="WPJ5898" s="248"/>
      <x:c r="WPK5898" s="248"/>
      <x:c r="WPL5898" s="248"/>
      <x:c r="WPM5898" s="248"/>
      <x:c r="WPN5898" s="248"/>
      <x:c r="WPO5898" s="248"/>
      <x:c r="WPP5898" s="248"/>
      <x:c r="WPQ5898" s="248"/>
      <x:c r="WPR5898" s="248"/>
      <x:c r="WPS5898" s="248"/>
      <x:c r="WPT5898" s="248"/>
      <x:c r="WPU5898" s="248"/>
      <x:c r="WPV5898" s="248"/>
      <x:c r="WPW5898" s="248"/>
      <x:c r="WPX5898" s="248"/>
      <x:c r="WPY5898" s="248"/>
      <x:c r="WPZ5898" s="248"/>
      <x:c r="WQA5898" s="248"/>
      <x:c r="WQB5898" s="248"/>
      <x:c r="WQC5898" s="248"/>
      <x:c r="WQD5898" s="248"/>
      <x:c r="WQE5898" s="248"/>
      <x:c r="WQF5898" s="248"/>
      <x:c r="WQG5898" s="248"/>
      <x:c r="WQH5898" s="248"/>
      <x:c r="WQI5898" s="248"/>
      <x:c r="WQJ5898" s="248"/>
      <x:c r="WQK5898" s="248"/>
      <x:c r="WQL5898" s="248"/>
      <x:c r="WQM5898" s="248"/>
      <x:c r="WQN5898" s="248"/>
      <x:c r="WQO5898" s="248"/>
      <x:c r="WQP5898" s="248"/>
      <x:c r="WQQ5898" s="248"/>
      <x:c r="WQR5898" s="248"/>
      <x:c r="WQS5898" s="248"/>
      <x:c r="WQT5898" s="248"/>
      <x:c r="WQU5898" s="248"/>
      <x:c r="WQV5898" s="248"/>
      <x:c r="WQW5898" s="248"/>
      <x:c r="WQX5898" s="248"/>
      <x:c r="WQY5898" s="248"/>
      <x:c r="WQZ5898" s="248"/>
      <x:c r="WRA5898" s="248"/>
      <x:c r="WRB5898" s="248"/>
      <x:c r="WRC5898" s="248"/>
      <x:c r="WRD5898" s="248"/>
      <x:c r="WRE5898" s="248"/>
      <x:c r="WRF5898" s="248"/>
      <x:c r="WRG5898" s="248"/>
      <x:c r="WRH5898" s="248"/>
      <x:c r="WRI5898" s="248"/>
      <x:c r="WRJ5898" s="248"/>
      <x:c r="WRK5898" s="248"/>
      <x:c r="WRL5898" s="248"/>
      <x:c r="WRM5898" s="248"/>
      <x:c r="WRN5898" s="248"/>
      <x:c r="WRO5898" s="248"/>
      <x:c r="WRP5898" s="248"/>
      <x:c r="WRQ5898" s="248"/>
      <x:c r="WRR5898" s="248"/>
      <x:c r="WRS5898" s="248"/>
      <x:c r="WRT5898" s="248"/>
      <x:c r="WRU5898" s="248"/>
      <x:c r="WRV5898" s="248"/>
      <x:c r="WRW5898" s="248"/>
      <x:c r="WRX5898" s="248"/>
      <x:c r="WRY5898" s="248"/>
      <x:c r="WRZ5898" s="248"/>
      <x:c r="WSA5898" s="248"/>
      <x:c r="WSB5898" s="248"/>
      <x:c r="WSC5898" s="248"/>
      <x:c r="WSD5898" s="248"/>
      <x:c r="WSE5898" s="248"/>
      <x:c r="WSF5898" s="248"/>
      <x:c r="WSG5898" s="248"/>
      <x:c r="WSH5898" s="248"/>
      <x:c r="WSI5898" s="248"/>
      <x:c r="WSJ5898" s="248"/>
      <x:c r="WSK5898" s="248"/>
      <x:c r="WSL5898" s="248"/>
      <x:c r="WSM5898" s="248"/>
      <x:c r="WSN5898" s="248"/>
      <x:c r="WSO5898" s="248"/>
      <x:c r="WSP5898" s="248"/>
      <x:c r="WSQ5898" s="248"/>
      <x:c r="WSR5898" s="248"/>
      <x:c r="WSS5898" s="248"/>
      <x:c r="WST5898" s="248"/>
      <x:c r="WSU5898" s="248"/>
      <x:c r="WSV5898" s="248"/>
      <x:c r="WSW5898" s="248"/>
      <x:c r="WSX5898" s="248"/>
      <x:c r="WSY5898" s="248"/>
      <x:c r="WSZ5898" s="248"/>
      <x:c r="WTA5898" s="248"/>
      <x:c r="WTB5898" s="248"/>
      <x:c r="WTC5898" s="248"/>
      <x:c r="WTD5898" s="248"/>
      <x:c r="WTE5898" s="248"/>
      <x:c r="WTF5898" s="248"/>
      <x:c r="WTG5898" s="248"/>
      <x:c r="WTH5898" s="248"/>
      <x:c r="WTI5898" s="248"/>
      <x:c r="WTJ5898" s="248"/>
      <x:c r="WTK5898" s="248"/>
      <x:c r="WTL5898" s="248"/>
      <x:c r="WTM5898" s="248"/>
      <x:c r="WTN5898" s="248"/>
      <x:c r="WTO5898" s="248"/>
      <x:c r="WTP5898" s="248"/>
      <x:c r="WTQ5898" s="248"/>
      <x:c r="WTR5898" s="248"/>
      <x:c r="WTS5898" s="248"/>
      <x:c r="WTT5898" s="248"/>
      <x:c r="WTU5898" s="248"/>
      <x:c r="WTV5898" s="248"/>
      <x:c r="WTW5898" s="248"/>
      <x:c r="WTX5898" s="248"/>
      <x:c r="WTY5898" s="248"/>
      <x:c r="WTZ5898" s="248"/>
      <x:c r="WUA5898" s="248"/>
      <x:c r="WUB5898" s="248"/>
      <x:c r="WUC5898" s="248"/>
      <x:c r="WUD5898" s="248"/>
      <x:c r="WUE5898" s="248"/>
      <x:c r="WUF5898" s="248"/>
      <x:c r="WUG5898" s="248"/>
      <x:c r="WUH5898" s="248"/>
      <x:c r="WUI5898" s="248"/>
      <x:c r="WUJ5898" s="248"/>
      <x:c r="WUK5898" s="248"/>
      <x:c r="WUL5898" s="248"/>
      <x:c r="WUM5898" s="248"/>
      <x:c r="WUN5898" s="248"/>
      <x:c r="WUO5898" s="248"/>
      <x:c r="WUP5898" s="248"/>
      <x:c r="WUQ5898" s="248"/>
      <x:c r="WUR5898" s="248"/>
      <x:c r="WUS5898" s="248"/>
      <x:c r="WUT5898" s="248"/>
      <x:c r="WUU5898" s="248"/>
      <x:c r="WUV5898" s="248"/>
      <x:c r="WUW5898" s="248"/>
      <x:c r="WUX5898" s="248"/>
      <x:c r="WUY5898" s="248"/>
      <x:c r="WUZ5898" s="248"/>
      <x:c r="WVA5898" s="248"/>
      <x:c r="WVB5898" s="248"/>
      <x:c r="WVC5898" s="248"/>
      <x:c r="WVD5898" s="248"/>
      <x:c r="WVE5898" s="248"/>
      <x:c r="WVF5898" s="248"/>
      <x:c r="WVG5898" s="248"/>
      <x:c r="WVH5898" s="248"/>
      <x:c r="WVI5898" s="248"/>
      <x:c r="WVJ5898" s="248"/>
      <x:c r="WVK5898" s="248"/>
      <x:c r="WVL5898" s="248"/>
      <x:c r="WVM5898" s="248"/>
      <x:c r="WVN5898" s="248"/>
      <x:c r="WVO5898" s="248"/>
      <x:c r="WVP5898" s="248"/>
      <x:c r="WVQ5898" s="248"/>
      <x:c r="WVR5898" s="248"/>
      <x:c r="WVS5898" s="248"/>
      <x:c r="WVT5898" s="248"/>
      <x:c r="WVU5898" s="248"/>
      <x:c r="WVV5898" s="248"/>
      <x:c r="WVW5898" s="248"/>
      <x:c r="WVX5898" s="248"/>
      <x:c r="WVY5898" s="248"/>
      <x:c r="WVZ5898" s="248"/>
      <x:c r="WWA5898" s="248"/>
      <x:c r="WWB5898" s="248"/>
      <x:c r="WWC5898" s="248"/>
      <x:c r="WWD5898" s="248"/>
      <x:c r="WWE5898" s="248"/>
      <x:c r="WWF5898" s="248"/>
      <x:c r="WWG5898" s="248"/>
      <x:c r="WWH5898" s="248"/>
      <x:c r="WWI5898" s="248"/>
      <x:c r="WWJ5898" s="248"/>
      <x:c r="WWK5898" s="248"/>
      <x:c r="WWL5898" s="248"/>
      <x:c r="WWM5898" s="248"/>
      <x:c r="WWN5898" s="248"/>
      <x:c r="WWO5898" s="248"/>
      <x:c r="WWP5898" s="248"/>
      <x:c r="WWQ5898" s="248"/>
      <x:c r="WWR5898" s="248"/>
      <x:c r="WWS5898" s="248"/>
      <x:c r="WWT5898" s="248"/>
      <x:c r="WWU5898" s="248"/>
      <x:c r="WWV5898" s="248"/>
      <x:c r="WWW5898" s="248"/>
      <x:c r="WWX5898" s="248"/>
      <x:c r="WWY5898" s="248"/>
      <x:c r="WWZ5898" s="248"/>
      <x:c r="WXA5898" s="248"/>
      <x:c r="WXB5898" s="248"/>
      <x:c r="WXC5898" s="248"/>
      <x:c r="WXD5898" s="248"/>
      <x:c r="WXE5898" s="248"/>
      <x:c r="WXF5898" s="248"/>
      <x:c r="WXG5898" s="248"/>
      <x:c r="WXH5898" s="248"/>
      <x:c r="WXI5898" s="248"/>
      <x:c r="WXJ5898" s="248"/>
      <x:c r="WXK5898" s="248"/>
      <x:c r="WXL5898" s="248"/>
      <x:c r="WXM5898" s="248"/>
      <x:c r="WXN5898" s="248"/>
      <x:c r="WXO5898" s="248"/>
      <x:c r="WXP5898" s="248"/>
      <x:c r="WXQ5898" s="248"/>
      <x:c r="WXR5898" s="248"/>
      <x:c r="WXS5898" s="248"/>
      <x:c r="WXT5898" s="248"/>
      <x:c r="WXU5898" s="248"/>
      <x:c r="WXV5898" s="248"/>
      <x:c r="WXW5898" s="248"/>
      <x:c r="WXX5898" s="248"/>
      <x:c r="WXY5898" s="248"/>
      <x:c r="WXZ5898" s="248"/>
      <x:c r="WYA5898" s="248"/>
      <x:c r="WYB5898" s="248"/>
      <x:c r="WYC5898" s="248"/>
      <x:c r="WYD5898" s="248"/>
      <x:c r="WYE5898" s="248"/>
      <x:c r="WYF5898" s="248"/>
      <x:c r="WYG5898" s="248"/>
      <x:c r="WYH5898" s="248"/>
      <x:c r="WYI5898" s="248"/>
      <x:c r="WYJ5898" s="248"/>
      <x:c r="WYK5898" s="248"/>
      <x:c r="WYL5898" s="248"/>
      <x:c r="WYM5898" s="248"/>
      <x:c r="WYN5898" s="248"/>
      <x:c r="WYO5898" s="248"/>
      <x:c r="WYP5898" s="248"/>
      <x:c r="WYQ5898" s="248"/>
      <x:c r="WYR5898" s="248"/>
      <x:c r="WYS5898" s="248"/>
      <x:c r="WYT5898" s="248"/>
      <x:c r="WYU5898" s="248"/>
      <x:c r="WYV5898" s="248"/>
      <x:c r="WYW5898" s="248"/>
      <x:c r="WYX5898" s="248"/>
      <x:c r="WYY5898" s="248"/>
      <x:c r="WYZ5898" s="248"/>
      <x:c r="WZA5898" s="248"/>
      <x:c r="WZB5898" s="248"/>
      <x:c r="WZC5898" s="248"/>
      <x:c r="WZD5898" s="248"/>
      <x:c r="WZE5898" s="248"/>
      <x:c r="WZF5898" s="248"/>
      <x:c r="WZG5898" s="248"/>
      <x:c r="WZH5898" s="248"/>
      <x:c r="WZI5898" s="248"/>
      <x:c r="WZJ5898" s="248"/>
      <x:c r="WZK5898" s="248"/>
      <x:c r="WZL5898" s="248"/>
      <x:c r="WZM5898" s="248"/>
      <x:c r="WZN5898" s="248"/>
      <x:c r="WZO5898" s="248"/>
      <x:c r="WZP5898" s="248"/>
      <x:c r="WZQ5898" s="248"/>
      <x:c r="WZR5898" s="248"/>
      <x:c r="WZS5898" s="248"/>
      <x:c r="WZT5898" s="248"/>
      <x:c r="WZU5898" s="248"/>
      <x:c r="WZV5898" s="248"/>
      <x:c r="WZW5898" s="248"/>
      <x:c r="WZX5898" s="248"/>
      <x:c r="WZY5898" s="248"/>
      <x:c r="WZZ5898" s="248"/>
      <x:c r="XAA5898" s="248"/>
      <x:c r="XAB5898" s="248"/>
      <x:c r="XAC5898" s="248"/>
      <x:c r="XAD5898" s="248"/>
      <x:c r="XAE5898" s="248"/>
      <x:c r="XAF5898" s="248"/>
      <x:c r="XAG5898" s="248"/>
      <x:c r="XAH5898" s="248"/>
      <x:c r="XAI5898" s="248"/>
      <x:c r="XAJ5898" s="248"/>
      <x:c r="XAK5898" s="248"/>
      <x:c r="XAL5898" s="248"/>
      <x:c r="XAM5898" s="248"/>
      <x:c r="XAN5898" s="248"/>
      <x:c r="XAO5898" s="248"/>
      <x:c r="XAP5898" s="248"/>
      <x:c r="XAQ5898" s="248"/>
      <x:c r="XAR5898" s="248"/>
      <x:c r="XAS5898" s="248"/>
      <x:c r="XAT5898" s="248"/>
      <x:c r="XAU5898" s="248"/>
      <x:c r="XAV5898" s="248"/>
      <x:c r="XAW5898" s="248"/>
      <x:c r="XAX5898" s="248"/>
      <x:c r="XAY5898" s="248"/>
      <x:c r="XAZ5898" s="248"/>
      <x:c r="XBA5898" s="248"/>
      <x:c r="XBB5898" s="248"/>
      <x:c r="XBC5898" s="248"/>
      <x:c r="XBD5898" s="248"/>
      <x:c r="XBE5898" s="248"/>
      <x:c r="XBF5898" s="248"/>
      <x:c r="XBG5898" s="248"/>
      <x:c r="XBH5898" s="248"/>
      <x:c r="XBI5898" s="248"/>
      <x:c r="XBJ5898" s="248"/>
      <x:c r="XBK5898" s="248"/>
      <x:c r="XBL5898" s="248"/>
      <x:c r="XBM5898" s="248"/>
      <x:c r="XBN5898" s="248"/>
      <x:c r="XBO5898" s="248"/>
      <x:c r="XBP5898" s="248"/>
      <x:c r="XBQ5898" s="248"/>
      <x:c r="XBR5898" s="248"/>
      <x:c r="XBS5898" s="248"/>
      <x:c r="XBT5898" s="248"/>
      <x:c r="XBU5898" s="248"/>
      <x:c r="XBV5898" s="248"/>
      <x:c r="XBW5898" s="248"/>
      <x:c r="XBX5898" s="248"/>
      <x:c r="XBY5898" s="248"/>
      <x:c r="XBZ5898" s="248"/>
      <x:c r="XCA5898" s="248"/>
      <x:c r="XCB5898" s="248"/>
      <x:c r="XCC5898" s="248"/>
      <x:c r="XCD5898" s="248"/>
      <x:c r="XCE5898" s="248"/>
      <x:c r="XCF5898" s="248"/>
      <x:c r="XCG5898" s="248"/>
      <x:c r="XCH5898" s="248"/>
      <x:c r="XCI5898" s="248"/>
      <x:c r="XCJ5898" s="248"/>
      <x:c r="XCK5898" s="248"/>
      <x:c r="XCL5898" s="248"/>
      <x:c r="XCM5898" s="248"/>
      <x:c r="XCN5898" s="248"/>
      <x:c r="XCO5898" s="248"/>
      <x:c r="XCP5898" s="248"/>
      <x:c r="XCQ5898" s="248"/>
      <x:c r="XCR5898" s="248"/>
      <x:c r="XCS5898" s="248"/>
      <x:c r="XCT5898" s="248"/>
      <x:c r="XCU5898" s="248"/>
      <x:c r="XCV5898" s="248"/>
      <x:c r="XCW5898" s="248"/>
      <x:c r="XCX5898" s="248"/>
      <x:c r="XCY5898" s="248"/>
      <x:c r="XCZ5898" s="248"/>
      <x:c r="XDA5898" s="248"/>
      <x:c r="XDB5898" s="248"/>
      <x:c r="XDC5898" s="248"/>
      <x:c r="XDD5898" s="248"/>
      <x:c r="XDE5898" s="248"/>
      <x:c r="XDF5898" s="248"/>
      <x:c r="XDG5898" s="248"/>
      <x:c r="XDH5898" s="248"/>
      <x:c r="XDI5898" s="248"/>
      <x:c r="XDJ5898" s="248"/>
      <x:c r="XDK5898" s="248"/>
      <x:c r="XDL5898" s="248"/>
      <x:c r="XDM5898" s="248"/>
      <x:c r="XDN5898" s="248"/>
      <x:c r="XDO5898" s="248"/>
      <x:c r="XDP5898" s="248"/>
      <x:c r="XDQ5898" s="248"/>
      <x:c r="XDR5898" s="248"/>
      <x:c r="XDS5898" s="248"/>
      <x:c r="XDT5898" s="248"/>
      <x:c r="XDU5898" s="248"/>
      <x:c r="XDV5898" s="248"/>
      <x:c r="XDW5898" s="248"/>
      <x:c r="XDX5898" s="248"/>
      <x:c r="XDY5898" s="248"/>
      <x:c r="XDZ5898" s="248"/>
      <x:c r="XEA5898" s="248"/>
      <x:c r="XEB5898" s="248"/>
      <x:c r="XEC5898" s="248"/>
      <x:c r="XED5898" s="248"/>
      <x:c r="XEE5898" s="248"/>
      <x:c r="XEF5898" s="248"/>
      <x:c r="XEG5898" s="248"/>
      <x:c r="XEH5898" s="248"/>
      <x:c r="XEI5898" s="248"/>
      <x:c r="XEJ5898" s="248"/>
      <x:c r="XEK5898" s="248"/>
      <x:c r="XEL5898" s="248"/>
      <x:c r="XEM5898" s="248"/>
      <x:c r="XEN5898" s="248"/>
      <x:c r="XEO5898" s="248"/>
      <x:c r="XEP5898" s="248"/>
      <x:c r="XEQ5898" s="248"/>
      <x:c r="XER5898" s="248"/>
      <x:c r="XES5898" s="248"/>
      <x:c r="XET5898" s="248"/>
      <x:c r="XEU5898" s="248"/>
      <x:c r="XEV5898" s="248"/>
      <x:c r="XEW5898" s="248"/>
      <x:c r="XEX5898" s="248"/>
      <x:c r="XEY5898" s="248"/>
      <x:c r="XEZ5898" s="248"/>
      <x:c r="XFA5898" s="248"/>
      <x:c r="XFB5898" s="248"/>
      <x:c r="XFC5898" s="248"/>
      <x:c r="XFD5898" s="248"/>
    </x:row>
    <x:row r="5899" spans="1:16384" s="1" customFormat="1">
      <x:c r="A5899" s="248">
        <x:v>469458</x:v>
      </x:c>
      <x:c r="B5899" s="248">
        <x:v>1376</x:v>
      </x:c>
      <x:c r="C5899" s="248">
        <x:f>34/30</x:f>
        <x:v>1.13333333333333</x:v>
      </x:c>
      <x:c r="D5899" s="248"/>
      <x:c r="E5899" s="248"/>
      <x:c r="F5899" s="248"/>
      <x:c r="G5899" s="248">
        <x:v>3</x:v>
      </x:c>
      <x:c r="H5899" s="248"/>
      <x:c r="I5899" s="248" t="s">
        <x:v>102</x:v>
      </x:c>
      <x:c r="J5899" s="248"/>
      <x:c r="K5899" s="248"/>
      <x:c r="L5899" s="248"/>
      <x:c r="M5899" s="248"/>
      <x:c r="N5899" s="248"/>
      <x:c r="O5899" s="248" t="s">
        <x:v>101</x:v>
      </x:c>
      <x:c r="P5899" s="248"/>
      <x:c r="Q5899" s="248"/>
      <x:c r="R5899" s="248"/>
      <x:c r="S5899" s="248"/>
      <x:c r="T5899" s="248"/>
      <x:c r="U5899" s="248"/>
      <x:c r="V5899" s="248"/>
      <x:c r="W5899" s="248"/>
      <x:c r="X5899" s="248"/>
      <x:c r="Y5899" s="248"/>
      <x:c r="Z5899" s="248"/>
      <x:c r="AA5899" s="248"/>
      <x:c r="AB5899" s="248"/>
      <x:c r="AC5899" s="248"/>
      <x:c r="AD5899" s="248"/>
      <x:c r="AE5899" s="248"/>
      <x:c r="AF5899" s="248"/>
      <x:c r="AG5899" s="248">
        <x:v>2</x:v>
      </x:c>
      <x:c r="AH5899" s="248"/>
      <x:c r="AI5899" s="248"/>
      <x:c r="AJ5899" s="248"/>
      <x:c r="AK5899" s="248"/>
      <x:c r="AL5899" s="248"/>
      <x:c r="AM5899" s="248"/>
      <x:c r="AN5899" s="248"/>
      <x:c r="AO5899" s="248"/>
      <x:c r="AP5899" s="248"/>
      <x:c r="AQ5899" s="248"/>
      <x:c r="AR5899" s="248"/>
      <x:c r="AS5899" s="248"/>
      <x:c r="AT5899" s="248"/>
      <x:c r="AU5899" s="248"/>
      <x:c r="AV5899" s="248"/>
      <x:c r="AW5899" s="248"/>
      <x:c r="AX5899" s="248"/>
      <x:c r="AY5899" s="248"/>
      <x:c r="AZ5899" s="248"/>
      <x:c r="BA5899" s="248"/>
      <x:c r="BB5899" s="248"/>
      <x:c r="BC5899" s="248"/>
      <x:c r="BD5899" s="248"/>
      <x:c r="BE5899" s="248"/>
      <x:c r="BF5899" s="248"/>
      <x:c r="BG5899" s="248"/>
      <x:c r="BH5899" s="248"/>
      <x:c r="BI5899" s="248"/>
      <x:c r="BJ5899" s="248"/>
      <x:c r="BK5899" s="248"/>
      <x:c r="BL5899" s="248"/>
      <x:c r="BM5899" s="248"/>
      <x:c r="BN5899" s="248"/>
      <x:c r="BO5899" s="248"/>
      <x:c r="BP5899" s="248"/>
      <x:c r="BQ5899" s="248"/>
      <x:c r="BR5899" s="248"/>
      <x:c r="BS5899" s="248"/>
      <x:c r="BT5899" s="248"/>
      <x:c r="BU5899" s="248"/>
      <x:c r="BV5899" s="248"/>
      <x:c r="BW5899" s="248"/>
      <x:c r="BX5899" s="248"/>
      <x:c r="BY5899" s="248"/>
      <x:c r="BZ5899" s="248"/>
      <x:c r="CA5899" s="248"/>
      <x:c r="CB5899" s="248"/>
      <x:c r="CC5899" s="248"/>
      <x:c r="CD5899" s="248"/>
      <x:c r="CE5899" s="248"/>
      <x:c r="CF5899" s="248"/>
      <x:c r="CG5899" s="248"/>
      <x:c r="CH5899" s="248"/>
      <x:c r="CI5899" s="248"/>
      <x:c r="CJ5899" s="248"/>
      <x:c r="CK5899" s="248"/>
      <x:c r="CL5899" s="248"/>
      <x:c r="CM5899" s="248"/>
      <x:c r="CN5899" s="248"/>
      <x:c r="CO5899" s="248"/>
      <x:c r="CP5899" s="248"/>
      <x:c r="CQ5899" s="248"/>
      <x:c r="CR5899" s="248"/>
      <x:c r="CS5899" s="248"/>
      <x:c r="CT5899" s="248"/>
      <x:c r="CU5899" s="248"/>
      <x:c r="CV5899" s="248"/>
      <x:c r="CW5899" s="248"/>
      <x:c r="CX5899" s="248"/>
      <x:c r="CY5899" s="248"/>
      <x:c r="CZ5899" s="248"/>
      <x:c r="DA5899" s="248"/>
      <x:c r="DB5899" s="248"/>
      <x:c r="DC5899" s="248"/>
      <x:c r="DD5899" s="248"/>
      <x:c r="DE5899" s="248"/>
      <x:c r="DF5899" s="248"/>
      <x:c r="DG5899" s="248"/>
      <x:c r="DH5899" s="248"/>
      <x:c r="DI5899" s="248"/>
      <x:c r="DJ5899" s="248"/>
      <x:c r="DK5899" s="248"/>
      <x:c r="DL5899" s="248"/>
      <x:c r="DM5899" s="248"/>
      <x:c r="DN5899" s="248"/>
      <x:c r="DO5899" s="248"/>
      <x:c r="DP5899" s="248"/>
      <x:c r="DQ5899" s="248"/>
      <x:c r="DR5899" s="248"/>
      <x:c r="DS5899" s="248"/>
      <x:c r="DT5899" s="248"/>
      <x:c r="DU5899" s="248"/>
      <x:c r="DV5899" s="248"/>
      <x:c r="DW5899" s="248"/>
      <x:c r="DX5899" s="248"/>
      <x:c r="DY5899" s="248"/>
      <x:c r="DZ5899" s="248"/>
      <x:c r="EA5899" s="248"/>
      <x:c r="EB5899" s="248"/>
      <x:c r="EC5899" s="248"/>
      <x:c r="ED5899" s="248"/>
      <x:c r="EE5899" s="248"/>
      <x:c r="EF5899" s="248"/>
      <x:c r="EG5899" s="248"/>
      <x:c r="EH5899" s="248"/>
      <x:c r="EI5899" s="248"/>
      <x:c r="EJ5899" s="248"/>
      <x:c r="EK5899" s="248"/>
      <x:c r="EL5899" s="248"/>
      <x:c r="EM5899" s="248"/>
      <x:c r="EN5899" s="248"/>
      <x:c r="EO5899" s="248"/>
      <x:c r="EP5899" s="248"/>
      <x:c r="EQ5899" s="248"/>
      <x:c r="ER5899" s="248"/>
      <x:c r="ES5899" s="248"/>
      <x:c r="ET5899" s="248"/>
      <x:c r="EU5899" s="248"/>
      <x:c r="EV5899" s="248"/>
      <x:c r="EW5899" s="248"/>
      <x:c r="EX5899" s="248"/>
      <x:c r="EY5899" s="248"/>
      <x:c r="EZ5899" s="248"/>
      <x:c r="FA5899" s="248"/>
      <x:c r="FB5899" s="248"/>
      <x:c r="FC5899" s="248"/>
      <x:c r="FD5899" s="248"/>
      <x:c r="FE5899" s="248"/>
      <x:c r="FF5899" s="248"/>
      <x:c r="FG5899" s="248"/>
      <x:c r="FH5899" s="248"/>
      <x:c r="FI5899" s="248"/>
      <x:c r="FJ5899" s="248"/>
      <x:c r="FK5899" s="248"/>
      <x:c r="FL5899" s="248"/>
      <x:c r="FM5899" s="248"/>
      <x:c r="FN5899" s="248"/>
      <x:c r="FO5899" s="248"/>
      <x:c r="FP5899" s="248"/>
      <x:c r="FQ5899" s="248"/>
      <x:c r="FR5899" s="248"/>
      <x:c r="FS5899" s="248"/>
      <x:c r="FT5899" s="248"/>
      <x:c r="FU5899" s="248"/>
      <x:c r="FV5899" s="248"/>
      <x:c r="FW5899" s="248"/>
      <x:c r="FX5899" s="248"/>
      <x:c r="FY5899" s="248"/>
      <x:c r="FZ5899" s="248"/>
      <x:c r="GA5899" s="248"/>
      <x:c r="GB5899" s="248"/>
      <x:c r="GC5899" s="248"/>
      <x:c r="GD5899" s="248"/>
      <x:c r="GE5899" s="248"/>
      <x:c r="GF5899" s="248"/>
      <x:c r="GG5899" s="248"/>
      <x:c r="GH5899" s="248"/>
      <x:c r="GI5899" s="248"/>
      <x:c r="GJ5899" s="248"/>
      <x:c r="GK5899" s="248"/>
      <x:c r="GL5899" s="248"/>
      <x:c r="GM5899" s="248"/>
      <x:c r="GN5899" s="248"/>
      <x:c r="GO5899" s="248"/>
      <x:c r="GP5899" s="248"/>
      <x:c r="GQ5899" s="248"/>
      <x:c r="GR5899" s="248"/>
      <x:c r="GS5899" s="248"/>
      <x:c r="GT5899" s="248"/>
      <x:c r="GU5899" s="248"/>
      <x:c r="GV5899" s="248"/>
      <x:c r="GW5899" s="248"/>
      <x:c r="GX5899" s="248"/>
      <x:c r="GY5899" s="248"/>
      <x:c r="GZ5899" s="248"/>
      <x:c r="HA5899" s="248"/>
      <x:c r="HB5899" s="248"/>
      <x:c r="HC5899" s="248"/>
      <x:c r="HD5899" s="248"/>
      <x:c r="HE5899" s="248"/>
      <x:c r="HF5899" s="248"/>
      <x:c r="HG5899" s="248"/>
      <x:c r="HH5899" s="248"/>
      <x:c r="HI5899" s="248"/>
      <x:c r="HJ5899" s="248"/>
      <x:c r="HK5899" s="248"/>
      <x:c r="HL5899" s="248"/>
      <x:c r="HM5899" s="248"/>
      <x:c r="HN5899" s="248"/>
      <x:c r="HO5899" s="248"/>
      <x:c r="HP5899" s="248"/>
      <x:c r="HQ5899" s="248"/>
      <x:c r="HR5899" s="248"/>
      <x:c r="HS5899" s="248"/>
      <x:c r="HT5899" s="248"/>
      <x:c r="HU5899" s="248"/>
      <x:c r="HV5899" s="248"/>
      <x:c r="HW5899" s="248"/>
      <x:c r="HX5899" s="248"/>
      <x:c r="HY5899" s="248"/>
      <x:c r="HZ5899" s="248"/>
      <x:c r="IA5899" s="248"/>
      <x:c r="IB5899" s="248"/>
      <x:c r="IC5899" s="248"/>
      <x:c r="ID5899" s="248"/>
      <x:c r="IE5899" s="248"/>
      <x:c r="IF5899" s="248"/>
      <x:c r="IG5899" s="248"/>
      <x:c r="IH5899" s="248"/>
      <x:c r="II5899" s="248"/>
      <x:c r="IJ5899" s="248"/>
      <x:c r="IK5899" s="248"/>
      <x:c r="IL5899" s="248"/>
      <x:c r="IM5899" s="248"/>
      <x:c r="IN5899" s="248"/>
      <x:c r="IO5899" s="248"/>
      <x:c r="IP5899" s="248"/>
      <x:c r="IQ5899" s="248"/>
      <x:c r="IR5899" s="248"/>
      <x:c r="IS5899" s="248"/>
      <x:c r="IT5899" s="248"/>
      <x:c r="IU5899" s="248"/>
      <x:c r="IV5899" s="248"/>
      <x:c r="IW5899" s="248"/>
      <x:c r="IX5899" s="248"/>
      <x:c r="IY5899" s="248"/>
      <x:c r="IZ5899" s="248"/>
      <x:c r="JA5899" s="248"/>
      <x:c r="JB5899" s="248"/>
      <x:c r="JC5899" s="248"/>
      <x:c r="JD5899" s="248"/>
      <x:c r="JE5899" s="248"/>
      <x:c r="JF5899" s="248"/>
      <x:c r="JG5899" s="248"/>
      <x:c r="JH5899" s="248"/>
      <x:c r="JI5899" s="248"/>
      <x:c r="JJ5899" s="248"/>
      <x:c r="JK5899" s="248"/>
      <x:c r="JL5899" s="248"/>
      <x:c r="JM5899" s="248"/>
      <x:c r="JN5899" s="248"/>
      <x:c r="JO5899" s="248"/>
      <x:c r="JP5899" s="248"/>
      <x:c r="JQ5899" s="248"/>
      <x:c r="JR5899" s="248"/>
      <x:c r="JS5899" s="248"/>
      <x:c r="JT5899" s="248"/>
      <x:c r="JU5899" s="248"/>
      <x:c r="JV5899" s="248"/>
      <x:c r="JW5899" s="248"/>
      <x:c r="JX5899" s="248"/>
      <x:c r="JY5899" s="248"/>
      <x:c r="JZ5899" s="248"/>
      <x:c r="KA5899" s="248"/>
      <x:c r="KB5899" s="248"/>
      <x:c r="KC5899" s="248"/>
      <x:c r="KD5899" s="248"/>
      <x:c r="KE5899" s="248"/>
      <x:c r="KF5899" s="248"/>
      <x:c r="KG5899" s="248"/>
      <x:c r="KH5899" s="248"/>
      <x:c r="KI5899" s="248"/>
      <x:c r="KJ5899" s="248"/>
      <x:c r="KK5899" s="248"/>
      <x:c r="KL5899" s="248"/>
      <x:c r="KM5899" s="248"/>
      <x:c r="KN5899" s="248"/>
      <x:c r="KO5899" s="248"/>
      <x:c r="KP5899" s="248"/>
      <x:c r="KQ5899" s="248"/>
      <x:c r="KR5899" s="248"/>
      <x:c r="KS5899" s="248"/>
      <x:c r="KT5899" s="248"/>
      <x:c r="KU5899" s="248"/>
      <x:c r="KV5899" s="248"/>
      <x:c r="KW5899" s="248"/>
      <x:c r="KX5899" s="248"/>
      <x:c r="KY5899" s="248"/>
      <x:c r="KZ5899" s="248"/>
      <x:c r="LA5899" s="248"/>
      <x:c r="LB5899" s="248"/>
      <x:c r="LC5899" s="248"/>
      <x:c r="LD5899" s="248"/>
      <x:c r="LE5899" s="248"/>
      <x:c r="LF5899" s="248"/>
      <x:c r="LG5899" s="248"/>
      <x:c r="LH5899" s="248"/>
      <x:c r="LI5899" s="248"/>
      <x:c r="LJ5899" s="248"/>
      <x:c r="LK5899" s="248"/>
      <x:c r="LL5899" s="248"/>
      <x:c r="LM5899" s="248"/>
      <x:c r="LN5899" s="248"/>
      <x:c r="LO5899" s="248"/>
      <x:c r="LP5899" s="248"/>
      <x:c r="LQ5899" s="248"/>
      <x:c r="LR5899" s="248"/>
      <x:c r="LS5899" s="248"/>
      <x:c r="LT5899" s="248"/>
      <x:c r="LU5899" s="248"/>
      <x:c r="LV5899" s="248"/>
      <x:c r="LW5899" s="248"/>
      <x:c r="LX5899" s="248"/>
      <x:c r="LY5899" s="248"/>
      <x:c r="LZ5899" s="248"/>
      <x:c r="MA5899" s="248"/>
      <x:c r="MB5899" s="248"/>
      <x:c r="MC5899" s="248"/>
      <x:c r="MD5899" s="248"/>
      <x:c r="ME5899" s="248"/>
      <x:c r="MF5899" s="248"/>
      <x:c r="MG5899" s="248"/>
      <x:c r="MH5899" s="248"/>
      <x:c r="MI5899" s="248"/>
      <x:c r="MJ5899" s="248"/>
      <x:c r="MK5899" s="248"/>
      <x:c r="ML5899" s="248"/>
      <x:c r="MM5899" s="248"/>
      <x:c r="MN5899" s="248"/>
      <x:c r="MO5899" s="248"/>
      <x:c r="MP5899" s="248"/>
      <x:c r="MQ5899" s="248"/>
      <x:c r="MR5899" s="248"/>
      <x:c r="MS5899" s="248"/>
      <x:c r="MT5899" s="248"/>
      <x:c r="MU5899" s="248"/>
      <x:c r="MV5899" s="248"/>
      <x:c r="MW5899" s="248"/>
      <x:c r="MX5899" s="248"/>
      <x:c r="MY5899" s="248"/>
      <x:c r="MZ5899" s="248"/>
      <x:c r="NA5899" s="248"/>
      <x:c r="NB5899" s="248"/>
      <x:c r="NC5899" s="248"/>
      <x:c r="ND5899" s="248"/>
      <x:c r="NE5899" s="248"/>
      <x:c r="NF5899" s="248"/>
      <x:c r="NG5899" s="248"/>
      <x:c r="NH5899" s="248"/>
      <x:c r="NI5899" s="248"/>
      <x:c r="NJ5899" s="248"/>
      <x:c r="NK5899" s="248"/>
      <x:c r="NL5899" s="248"/>
      <x:c r="NM5899" s="248"/>
      <x:c r="NN5899" s="248"/>
      <x:c r="NO5899" s="248"/>
      <x:c r="NP5899" s="248"/>
      <x:c r="NQ5899" s="248"/>
      <x:c r="NR5899" s="248"/>
      <x:c r="NS5899" s="248"/>
      <x:c r="NT5899" s="248"/>
      <x:c r="NU5899" s="248"/>
      <x:c r="NV5899" s="248"/>
      <x:c r="NW5899" s="248"/>
      <x:c r="NX5899" s="248"/>
      <x:c r="NY5899" s="248"/>
      <x:c r="NZ5899" s="248"/>
      <x:c r="OA5899" s="248"/>
      <x:c r="OB5899" s="248"/>
      <x:c r="OC5899" s="248"/>
      <x:c r="OD5899" s="248"/>
      <x:c r="OE5899" s="248"/>
      <x:c r="OF5899" s="248"/>
      <x:c r="OG5899" s="248"/>
      <x:c r="OH5899" s="248"/>
      <x:c r="OI5899" s="248"/>
      <x:c r="OJ5899" s="248"/>
      <x:c r="OK5899" s="248"/>
      <x:c r="OL5899" s="248"/>
      <x:c r="OM5899" s="248"/>
      <x:c r="ON5899" s="248"/>
      <x:c r="OO5899" s="248"/>
      <x:c r="OP5899" s="248"/>
      <x:c r="OQ5899" s="248"/>
      <x:c r="OR5899" s="248"/>
      <x:c r="OS5899" s="248"/>
      <x:c r="OT5899" s="248"/>
      <x:c r="OU5899" s="248"/>
      <x:c r="OV5899" s="248"/>
      <x:c r="OW5899" s="248"/>
      <x:c r="OX5899" s="248"/>
      <x:c r="OY5899" s="248"/>
      <x:c r="OZ5899" s="248"/>
      <x:c r="PA5899" s="248"/>
      <x:c r="PB5899" s="248"/>
      <x:c r="PC5899" s="248"/>
      <x:c r="PD5899" s="248"/>
      <x:c r="PE5899" s="248"/>
      <x:c r="PF5899" s="248"/>
      <x:c r="PG5899" s="248"/>
      <x:c r="PH5899" s="248"/>
      <x:c r="PI5899" s="248"/>
      <x:c r="PJ5899" s="248"/>
      <x:c r="PK5899" s="248"/>
      <x:c r="PL5899" s="248"/>
      <x:c r="PM5899" s="248"/>
      <x:c r="PN5899" s="248"/>
      <x:c r="PO5899" s="248"/>
      <x:c r="PP5899" s="248"/>
      <x:c r="PQ5899" s="248"/>
      <x:c r="PR5899" s="248"/>
      <x:c r="PS5899" s="248"/>
      <x:c r="PT5899" s="248"/>
      <x:c r="PU5899" s="248"/>
      <x:c r="PV5899" s="248"/>
      <x:c r="PW5899" s="248"/>
      <x:c r="PX5899" s="248"/>
      <x:c r="PY5899" s="248"/>
      <x:c r="PZ5899" s="248"/>
      <x:c r="QA5899" s="248"/>
      <x:c r="QB5899" s="248"/>
      <x:c r="QC5899" s="248"/>
      <x:c r="QD5899" s="248"/>
      <x:c r="QE5899" s="248"/>
      <x:c r="QF5899" s="248"/>
      <x:c r="QG5899" s="248"/>
      <x:c r="QH5899" s="248"/>
      <x:c r="QI5899" s="248"/>
      <x:c r="QJ5899" s="248"/>
      <x:c r="QK5899" s="248"/>
      <x:c r="QL5899" s="248"/>
      <x:c r="QM5899" s="248"/>
      <x:c r="QN5899" s="248"/>
      <x:c r="QO5899" s="248"/>
      <x:c r="QP5899" s="248"/>
      <x:c r="QQ5899" s="248"/>
      <x:c r="QR5899" s="248"/>
      <x:c r="QS5899" s="248"/>
      <x:c r="QT5899" s="248"/>
      <x:c r="QU5899" s="248"/>
      <x:c r="QV5899" s="248"/>
      <x:c r="QW5899" s="248"/>
      <x:c r="QX5899" s="248"/>
      <x:c r="QY5899" s="248"/>
      <x:c r="QZ5899" s="248"/>
      <x:c r="RA5899" s="248"/>
      <x:c r="RB5899" s="248"/>
      <x:c r="RC5899" s="248"/>
      <x:c r="RD5899" s="248"/>
      <x:c r="RE5899" s="248"/>
      <x:c r="RF5899" s="248"/>
      <x:c r="RG5899" s="248"/>
      <x:c r="RH5899" s="248"/>
      <x:c r="RI5899" s="248"/>
      <x:c r="RJ5899" s="248"/>
      <x:c r="RK5899" s="248"/>
      <x:c r="RL5899" s="248"/>
      <x:c r="RM5899" s="248"/>
      <x:c r="RN5899" s="248"/>
      <x:c r="RO5899" s="248"/>
      <x:c r="RP5899" s="248"/>
      <x:c r="RQ5899" s="248"/>
      <x:c r="RR5899" s="248"/>
      <x:c r="RS5899" s="248"/>
      <x:c r="RT5899" s="248"/>
      <x:c r="RU5899" s="248"/>
      <x:c r="RV5899" s="248"/>
      <x:c r="RW5899" s="248"/>
      <x:c r="RX5899" s="248"/>
      <x:c r="RY5899" s="248"/>
      <x:c r="RZ5899" s="248"/>
      <x:c r="SA5899" s="248"/>
      <x:c r="SB5899" s="248"/>
      <x:c r="SC5899" s="248"/>
      <x:c r="SD5899" s="248"/>
      <x:c r="SE5899" s="248"/>
      <x:c r="SF5899" s="248"/>
      <x:c r="SG5899" s="248"/>
      <x:c r="SH5899" s="248"/>
      <x:c r="SI5899" s="248"/>
      <x:c r="SJ5899" s="248"/>
      <x:c r="SK5899" s="248"/>
      <x:c r="SL5899" s="248"/>
      <x:c r="SM5899" s="248"/>
      <x:c r="SN5899" s="248"/>
      <x:c r="SO5899" s="248"/>
      <x:c r="SP5899" s="248"/>
      <x:c r="SQ5899" s="248"/>
      <x:c r="SR5899" s="248"/>
      <x:c r="SS5899" s="248"/>
      <x:c r="ST5899" s="248"/>
      <x:c r="SU5899" s="248"/>
      <x:c r="SV5899" s="248"/>
      <x:c r="SW5899" s="248"/>
      <x:c r="SX5899" s="248"/>
      <x:c r="SY5899" s="248"/>
      <x:c r="SZ5899" s="248"/>
      <x:c r="TA5899" s="248"/>
      <x:c r="TB5899" s="248"/>
      <x:c r="TC5899" s="248"/>
      <x:c r="TD5899" s="248"/>
      <x:c r="TE5899" s="248"/>
      <x:c r="TF5899" s="248"/>
      <x:c r="TG5899" s="248"/>
      <x:c r="TH5899" s="248"/>
      <x:c r="TI5899" s="248"/>
      <x:c r="TJ5899" s="248"/>
      <x:c r="TK5899" s="248"/>
      <x:c r="TL5899" s="248"/>
      <x:c r="TM5899" s="248"/>
      <x:c r="TN5899" s="248"/>
      <x:c r="TO5899" s="248"/>
      <x:c r="TP5899" s="248"/>
      <x:c r="TQ5899" s="248"/>
      <x:c r="TR5899" s="248"/>
      <x:c r="TS5899" s="248"/>
      <x:c r="TT5899" s="248"/>
      <x:c r="TU5899" s="248"/>
      <x:c r="TV5899" s="248"/>
      <x:c r="TW5899" s="248"/>
      <x:c r="TX5899" s="248"/>
      <x:c r="TY5899" s="248"/>
      <x:c r="TZ5899" s="248"/>
      <x:c r="UA5899" s="248"/>
      <x:c r="UB5899" s="248"/>
      <x:c r="UC5899" s="248"/>
      <x:c r="UD5899" s="248"/>
      <x:c r="UE5899" s="248"/>
      <x:c r="UF5899" s="248"/>
      <x:c r="UG5899" s="248"/>
      <x:c r="UH5899" s="248"/>
      <x:c r="UI5899" s="248"/>
      <x:c r="UJ5899" s="248"/>
      <x:c r="UK5899" s="248"/>
      <x:c r="UL5899" s="248"/>
      <x:c r="UM5899" s="248"/>
      <x:c r="UN5899" s="248"/>
      <x:c r="UO5899" s="248"/>
      <x:c r="UP5899" s="248"/>
      <x:c r="UQ5899" s="248"/>
      <x:c r="UR5899" s="248"/>
      <x:c r="US5899" s="248"/>
      <x:c r="UT5899" s="248"/>
      <x:c r="UU5899" s="248"/>
      <x:c r="UV5899" s="248"/>
      <x:c r="UW5899" s="248"/>
      <x:c r="UX5899" s="248"/>
      <x:c r="UY5899" s="248"/>
      <x:c r="UZ5899" s="248"/>
      <x:c r="VA5899" s="248"/>
      <x:c r="VB5899" s="248"/>
      <x:c r="VC5899" s="248"/>
      <x:c r="VD5899" s="248"/>
      <x:c r="VE5899" s="248"/>
      <x:c r="VF5899" s="248"/>
      <x:c r="VG5899" s="248"/>
      <x:c r="VH5899" s="248"/>
      <x:c r="VI5899" s="248"/>
      <x:c r="VJ5899" s="248"/>
      <x:c r="VK5899" s="248"/>
      <x:c r="VL5899" s="248"/>
      <x:c r="VM5899" s="248"/>
      <x:c r="VN5899" s="248"/>
      <x:c r="VO5899" s="248"/>
      <x:c r="VP5899" s="248"/>
      <x:c r="VQ5899" s="248"/>
      <x:c r="VR5899" s="248"/>
      <x:c r="VS5899" s="248"/>
      <x:c r="VT5899" s="248"/>
      <x:c r="VU5899" s="248"/>
      <x:c r="VV5899" s="248"/>
      <x:c r="VW5899" s="248"/>
      <x:c r="VX5899" s="248"/>
      <x:c r="VY5899" s="248"/>
      <x:c r="VZ5899" s="248"/>
      <x:c r="WA5899" s="248"/>
      <x:c r="WB5899" s="248"/>
      <x:c r="WC5899" s="248"/>
      <x:c r="WD5899" s="248"/>
      <x:c r="WE5899" s="248"/>
      <x:c r="WF5899" s="248"/>
      <x:c r="WG5899" s="248"/>
      <x:c r="WH5899" s="248"/>
      <x:c r="WI5899" s="248"/>
      <x:c r="WJ5899" s="248"/>
      <x:c r="WK5899" s="248"/>
      <x:c r="WL5899" s="248"/>
      <x:c r="WM5899" s="248"/>
      <x:c r="WN5899" s="248"/>
      <x:c r="WO5899" s="248"/>
      <x:c r="WP5899" s="248"/>
      <x:c r="WQ5899" s="248"/>
      <x:c r="WR5899" s="248"/>
      <x:c r="WS5899" s="248"/>
      <x:c r="WT5899" s="248"/>
      <x:c r="WU5899" s="248"/>
      <x:c r="WV5899" s="248"/>
      <x:c r="WW5899" s="248"/>
      <x:c r="WX5899" s="248"/>
      <x:c r="WY5899" s="248"/>
      <x:c r="WZ5899" s="248"/>
      <x:c r="XA5899" s="248"/>
      <x:c r="XB5899" s="248"/>
      <x:c r="XC5899" s="248"/>
      <x:c r="XD5899" s="248"/>
      <x:c r="XE5899" s="248"/>
      <x:c r="XF5899" s="248"/>
      <x:c r="XG5899" s="248"/>
      <x:c r="XH5899" s="248"/>
      <x:c r="XI5899" s="248"/>
      <x:c r="XJ5899" s="248"/>
      <x:c r="XK5899" s="248"/>
      <x:c r="XL5899" s="248"/>
      <x:c r="XM5899" s="248"/>
      <x:c r="XN5899" s="248"/>
      <x:c r="XO5899" s="248"/>
      <x:c r="XP5899" s="248"/>
      <x:c r="XQ5899" s="248"/>
      <x:c r="XR5899" s="248"/>
      <x:c r="XS5899" s="248"/>
      <x:c r="XT5899" s="248"/>
      <x:c r="XU5899" s="248"/>
      <x:c r="XV5899" s="248"/>
      <x:c r="XW5899" s="248"/>
      <x:c r="XX5899" s="248"/>
      <x:c r="XY5899" s="248"/>
      <x:c r="XZ5899" s="248"/>
      <x:c r="YA5899" s="248"/>
      <x:c r="YB5899" s="248"/>
      <x:c r="YC5899" s="248"/>
      <x:c r="YD5899" s="248"/>
      <x:c r="YE5899" s="248"/>
      <x:c r="YF5899" s="248"/>
      <x:c r="YG5899" s="248"/>
      <x:c r="YH5899" s="248"/>
      <x:c r="YI5899" s="248"/>
      <x:c r="YJ5899" s="248"/>
      <x:c r="YK5899" s="248"/>
      <x:c r="YL5899" s="248"/>
      <x:c r="YM5899" s="248"/>
      <x:c r="YN5899" s="248"/>
      <x:c r="YO5899" s="248"/>
      <x:c r="YP5899" s="248"/>
      <x:c r="YQ5899" s="248"/>
      <x:c r="YR5899" s="248"/>
      <x:c r="YS5899" s="248"/>
      <x:c r="YT5899" s="248"/>
      <x:c r="YU5899" s="248"/>
      <x:c r="YV5899" s="248"/>
      <x:c r="YW5899" s="248"/>
      <x:c r="YX5899" s="248"/>
      <x:c r="YY5899" s="248"/>
      <x:c r="YZ5899" s="248"/>
      <x:c r="ZA5899" s="248"/>
      <x:c r="ZB5899" s="248"/>
      <x:c r="ZC5899" s="248"/>
      <x:c r="ZD5899" s="248"/>
      <x:c r="ZE5899" s="248"/>
      <x:c r="ZF5899" s="248"/>
      <x:c r="ZG5899" s="248"/>
      <x:c r="ZH5899" s="248"/>
      <x:c r="ZI5899" s="248"/>
      <x:c r="ZJ5899" s="248"/>
      <x:c r="ZK5899" s="248"/>
      <x:c r="ZL5899" s="248"/>
      <x:c r="ZM5899" s="248"/>
      <x:c r="ZN5899" s="248"/>
      <x:c r="ZO5899" s="248"/>
      <x:c r="ZP5899" s="248"/>
      <x:c r="ZQ5899" s="248"/>
      <x:c r="ZR5899" s="248"/>
      <x:c r="ZS5899" s="248"/>
      <x:c r="ZT5899" s="248"/>
      <x:c r="ZU5899" s="248"/>
      <x:c r="ZV5899" s="248"/>
      <x:c r="ZW5899" s="248"/>
      <x:c r="ZX5899" s="248"/>
      <x:c r="ZY5899" s="248"/>
      <x:c r="ZZ5899" s="248"/>
      <x:c r="AAA5899" s="248"/>
      <x:c r="AAB5899" s="248"/>
      <x:c r="AAC5899" s="248"/>
      <x:c r="AAD5899" s="248"/>
      <x:c r="AAE5899" s="248"/>
      <x:c r="AAF5899" s="248"/>
      <x:c r="AAG5899" s="248"/>
      <x:c r="AAH5899" s="248"/>
      <x:c r="AAI5899" s="248"/>
      <x:c r="AAJ5899" s="248"/>
      <x:c r="AAK5899" s="248"/>
      <x:c r="AAL5899" s="248"/>
      <x:c r="AAM5899" s="248"/>
      <x:c r="AAN5899" s="248"/>
      <x:c r="AAO5899" s="248"/>
      <x:c r="AAP5899" s="248"/>
      <x:c r="AAQ5899" s="248"/>
      <x:c r="AAR5899" s="248"/>
      <x:c r="AAS5899" s="248"/>
      <x:c r="AAT5899" s="248"/>
      <x:c r="AAU5899" s="248"/>
      <x:c r="AAV5899" s="248"/>
      <x:c r="AAW5899" s="248"/>
      <x:c r="AAX5899" s="248"/>
      <x:c r="AAY5899" s="248"/>
      <x:c r="AAZ5899" s="248"/>
      <x:c r="ABA5899" s="248"/>
      <x:c r="ABB5899" s="248"/>
      <x:c r="ABC5899" s="248"/>
      <x:c r="ABD5899" s="248"/>
      <x:c r="ABE5899" s="248"/>
      <x:c r="ABF5899" s="248"/>
      <x:c r="ABG5899" s="248"/>
      <x:c r="ABH5899" s="248"/>
      <x:c r="ABI5899" s="248"/>
      <x:c r="ABJ5899" s="248"/>
      <x:c r="ABK5899" s="248"/>
      <x:c r="ABL5899" s="248"/>
      <x:c r="ABM5899" s="248"/>
      <x:c r="ABN5899" s="248"/>
      <x:c r="ABO5899" s="248"/>
      <x:c r="ABP5899" s="248"/>
      <x:c r="ABQ5899" s="248"/>
      <x:c r="ABR5899" s="248"/>
      <x:c r="ABS5899" s="248"/>
      <x:c r="ABT5899" s="248"/>
      <x:c r="ABU5899" s="248"/>
      <x:c r="ABV5899" s="248"/>
      <x:c r="ABW5899" s="248"/>
      <x:c r="ABX5899" s="248"/>
      <x:c r="ABY5899" s="248"/>
      <x:c r="ABZ5899" s="248"/>
      <x:c r="ACA5899" s="248"/>
      <x:c r="ACB5899" s="248"/>
      <x:c r="ACC5899" s="248"/>
      <x:c r="ACD5899" s="248"/>
      <x:c r="ACE5899" s="248"/>
      <x:c r="ACF5899" s="248"/>
      <x:c r="ACG5899" s="248"/>
      <x:c r="ACH5899" s="248"/>
      <x:c r="ACI5899" s="248"/>
      <x:c r="ACJ5899" s="248"/>
      <x:c r="ACK5899" s="248"/>
      <x:c r="ACL5899" s="248"/>
      <x:c r="ACM5899" s="248"/>
      <x:c r="ACN5899" s="248"/>
      <x:c r="ACO5899" s="248"/>
      <x:c r="ACP5899" s="248"/>
      <x:c r="ACQ5899" s="248"/>
      <x:c r="ACR5899" s="248"/>
      <x:c r="ACS5899" s="248"/>
      <x:c r="ACT5899" s="248"/>
      <x:c r="ACU5899" s="248"/>
      <x:c r="ACV5899" s="248"/>
      <x:c r="ACW5899" s="248"/>
      <x:c r="ACX5899" s="248"/>
      <x:c r="ACY5899" s="248"/>
      <x:c r="ACZ5899" s="248"/>
      <x:c r="ADA5899" s="248"/>
      <x:c r="ADB5899" s="248"/>
      <x:c r="ADC5899" s="248"/>
      <x:c r="ADD5899" s="248"/>
      <x:c r="ADE5899" s="248"/>
      <x:c r="ADF5899" s="248"/>
      <x:c r="ADG5899" s="248"/>
      <x:c r="ADH5899" s="248"/>
      <x:c r="ADI5899" s="248"/>
      <x:c r="ADJ5899" s="248"/>
      <x:c r="ADK5899" s="248"/>
      <x:c r="ADL5899" s="248"/>
      <x:c r="ADM5899" s="248"/>
      <x:c r="ADN5899" s="248"/>
      <x:c r="ADO5899" s="248"/>
      <x:c r="ADP5899" s="248"/>
      <x:c r="ADQ5899" s="248"/>
      <x:c r="ADR5899" s="248"/>
      <x:c r="ADS5899" s="248"/>
      <x:c r="ADT5899" s="248"/>
      <x:c r="ADU5899" s="248"/>
      <x:c r="ADV5899" s="248"/>
      <x:c r="ADW5899" s="248"/>
      <x:c r="ADX5899" s="248"/>
      <x:c r="ADY5899" s="248"/>
      <x:c r="ADZ5899" s="248"/>
      <x:c r="AEA5899" s="248"/>
      <x:c r="AEB5899" s="248"/>
      <x:c r="AEC5899" s="248"/>
      <x:c r="AED5899" s="248"/>
      <x:c r="AEE5899" s="248"/>
      <x:c r="AEF5899" s="248"/>
      <x:c r="AEG5899" s="248"/>
      <x:c r="AEH5899" s="248"/>
      <x:c r="AEI5899" s="248"/>
      <x:c r="AEJ5899" s="248"/>
      <x:c r="AEK5899" s="248"/>
      <x:c r="AEL5899" s="248"/>
      <x:c r="AEM5899" s="248"/>
      <x:c r="AEN5899" s="248"/>
      <x:c r="AEO5899" s="248"/>
      <x:c r="AEP5899" s="248"/>
      <x:c r="AEQ5899" s="248"/>
      <x:c r="AER5899" s="248"/>
      <x:c r="AES5899" s="248"/>
      <x:c r="AET5899" s="248"/>
      <x:c r="AEU5899" s="248"/>
      <x:c r="AEV5899" s="248"/>
      <x:c r="AEW5899" s="248"/>
      <x:c r="AEX5899" s="248"/>
      <x:c r="AEY5899" s="248"/>
      <x:c r="AEZ5899" s="248"/>
      <x:c r="AFA5899" s="248"/>
      <x:c r="AFB5899" s="248"/>
      <x:c r="AFC5899" s="248"/>
      <x:c r="AFD5899" s="248"/>
      <x:c r="AFE5899" s="248"/>
      <x:c r="AFF5899" s="248"/>
      <x:c r="AFG5899" s="248"/>
      <x:c r="AFH5899" s="248"/>
      <x:c r="AFI5899" s="248"/>
      <x:c r="AFJ5899" s="248"/>
      <x:c r="AFK5899" s="248"/>
      <x:c r="AFL5899" s="248"/>
      <x:c r="AFM5899" s="248"/>
      <x:c r="AFN5899" s="248"/>
      <x:c r="AFO5899" s="248"/>
      <x:c r="AFP5899" s="248"/>
      <x:c r="AFQ5899" s="248"/>
      <x:c r="AFR5899" s="248"/>
      <x:c r="AFS5899" s="248"/>
      <x:c r="AFT5899" s="248"/>
      <x:c r="AFU5899" s="248"/>
      <x:c r="AFV5899" s="248"/>
      <x:c r="AFW5899" s="248"/>
      <x:c r="AFX5899" s="248"/>
      <x:c r="AFY5899" s="248"/>
      <x:c r="AFZ5899" s="248"/>
      <x:c r="AGA5899" s="248"/>
      <x:c r="AGB5899" s="248"/>
      <x:c r="AGC5899" s="248"/>
      <x:c r="AGD5899" s="248"/>
      <x:c r="AGE5899" s="248"/>
      <x:c r="AGF5899" s="248"/>
      <x:c r="AGG5899" s="248"/>
      <x:c r="AGH5899" s="248"/>
      <x:c r="AGI5899" s="248"/>
      <x:c r="AGJ5899" s="248"/>
      <x:c r="AGK5899" s="248"/>
      <x:c r="AGL5899" s="248"/>
      <x:c r="AGM5899" s="248"/>
      <x:c r="AGN5899" s="248"/>
      <x:c r="AGO5899" s="248"/>
      <x:c r="AGP5899" s="248"/>
      <x:c r="AGQ5899" s="248"/>
      <x:c r="AGR5899" s="248"/>
      <x:c r="AGS5899" s="248"/>
      <x:c r="AGT5899" s="248"/>
      <x:c r="AGU5899" s="248"/>
      <x:c r="AGV5899" s="248"/>
      <x:c r="AGW5899" s="248"/>
      <x:c r="AGX5899" s="248"/>
      <x:c r="AGY5899" s="248"/>
      <x:c r="AGZ5899" s="248"/>
      <x:c r="AHA5899" s="248"/>
      <x:c r="AHB5899" s="248"/>
      <x:c r="AHC5899" s="248"/>
      <x:c r="AHD5899" s="248"/>
      <x:c r="AHE5899" s="248"/>
      <x:c r="AHF5899" s="248"/>
      <x:c r="AHG5899" s="248"/>
      <x:c r="AHH5899" s="248"/>
      <x:c r="AHI5899" s="248"/>
      <x:c r="AHJ5899" s="248"/>
      <x:c r="AHK5899" s="248"/>
      <x:c r="AHL5899" s="248"/>
      <x:c r="AHM5899" s="248"/>
      <x:c r="AHN5899" s="248"/>
      <x:c r="AHO5899" s="248"/>
      <x:c r="AHP5899" s="248"/>
      <x:c r="AHQ5899" s="248"/>
      <x:c r="AHR5899" s="248"/>
      <x:c r="AHS5899" s="248"/>
      <x:c r="AHT5899" s="248"/>
      <x:c r="AHU5899" s="248"/>
      <x:c r="AHV5899" s="248"/>
      <x:c r="AHW5899" s="248"/>
      <x:c r="AHX5899" s="248"/>
      <x:c r="AHY5899" s="248"/>
      <x:c r="AHZ5899" s="248"/>
      <x:c r="AIA5899" s="248"/>
      <x:c r="AIB5899" s="248"/>
      <x:c r="AIC5899" s="248"/>
      <x:c r="AID5899" s="248"/>
      <x:c r="AIE5899" s="248"/>
      <x:c r="AIF5899" s="248"/>
      <x:c r="AIG5899" s="248"/>
      <x:c r="AIH5899" s="248"/>
      <x:c r="AII5899" s="248"/>
      <x:c r="AIJ5899" s="248"/>
      <x:c r="AIK5899" s="248"/>
      <x:c r="AIL5899" s="248"/>
      <x:c r="AIM5899" s="248"/>
      <x:c r="AIN5899" s="248"/>
      <x:c r="AIO5899" s="248"/>
      <x:c r="AIP5899" s="248"/>
      <x:c r="AIQ5899" s="248"/>
      <x:c r="AIR5899" s="248"/>
      <x:c r="AIS5899" s="248"/>
      <x:c r="AIT5899" s="248"/>
      <x:c r="AIU5899" s="248"/>
      <x:c r="AIV5899" s="248"/>
      <x:c r="AIW5899" s="248"/>
      <x:c r="AIX5899" s="248"/>
      <x:c r="AIY5899" s="248"/>
      <x:c r="AIZ5899" s="248"/>
      <x:c r="AJA5899" s="248"/>
      <x:c r="AJB5899" s="248"/>
      <x:c r="AJC5899" s="248"/>
      <x:c r="AJD5899" s="248"/>
      <x:c r="AJE5899" s="248"/>
      <x:c r="AJF5899" s="248"/>
      <x:c r="AJG5899" s="248"/>
      <x:c r="AJH5899" s="248"/>
      <x:c r="AJI5899" s="248"/>
      <x:c r="AJJ5899" s="248"/>
      <x:c r="AJK5899" s="248"/>
      <x:c r="AJL5899" s="248"/>
      <x:c r="AJM5899" s="248"/>
      <x:c r="AJN5899" s="248"/>
      <x:c r="AJO5899" s="248"/>
      <x:c r="AJP5899" s="248"/>
      <x:c r="AJQ5899" s="248"/>
      <x:c r="AJR5899" s="248"/>
      <x:c r="AJS5899" s="248"/>
      <x:c r="AJT5899" s="248"/>
      <x:c r="AJU5899" s="248"/>
      <x:c r="AJV5899" s="248"/>
      <x:c r="AJW5899" s="248"/>
      <x:c r="AJX5899" s="248"/>
      <x:c r="AJY5899" s="248"/>
      <x:c r="AJZ5899" s="248"/>
      <x:c r="AKA5899" s="248"/>
      <x:c r="AKB5899" s="248"/>
      <x:c r="AKC5899" s="248"/>
      <x:c r="AKD5899" s="248"/>
      <x:c r="AKE5899" s="248"/>
      <x:c r="AKF5899" s="248"/>
      <x:c r="AKG5899" s="248"/>
      <x:c r="AKH5899" s="248"/>
      <x:c r="AKI5899" s="248"/>
      <x:c r="AKJ5899" s="248"/>
      <x:c r="AKK5899" s="248"/>
      <x:c r="AKL5899" s="248"/>
      <x:c r="AKM5899" s="248"/>
      <x:c r="AKN5899" s="248"/>
      <x:c r="AKO5899" s="248"/>
      <x:c r="AKP5899" s="248"/>
      <x:c r="AKQ5899" s="248"/>
      <x:c r="AKR5899" s="248"/>
      <x:c r="AKS5899" s="248"/>
      <x:c r="AKT5899" s="248"/>
      <x:c r="AKU5899" s="248"/>
      <x:c r="AKV5899" s="248"/>
      <x:c r="AKW5899" s="248"/>
      <x:c r="AKX5899" s="248"/>
      <x:c r="AKY5899" s="248"/>
      <x:c r="AKZ5899" s="248"/>
      <x:c r="ALA5899" s="248"/>
      <x:c r="ALB5899" s="248"/>
      <x:c r="ALC5899" s="248"/>
      <x:c r="ALD5899" s="248"/>
      <x:c r="ALE5899" s="248"/>
      <x:c r="ALF5899" s="248"/>
      <x:c r="ALG5899" s="248"/>
      <x:c r="ALH5899" s="248"/>
      <x:c r="ALI5899" s="248"/>
      <x:c r="ALJ5899" s="248"/>
      <x:c r="ALK5899" s="248"/>
      <x:c r="ALL5899" s="248"/>
      <x:c r="ALM5899" s="248"/>
      <x:c r="ALN5899" s="248"/>
      <x:c r="ALO5899" s="248"/>
      <x:c r="ALP5899" s="248"/>
      <x:c r="ALQ5899" s="248"/>
      <x:c r="ALR5899" s="248"/>
      <x:c r="ALS5899" s="248"/>
      <x:c r="ALT5899" s="248"/>
      <x:c r="ALU5899" s="248"/>
      <x:c r="ALV5899" s="248"/>
      <x:c r="ALW5899" s="248"/>
      <x:c r="ALX5899" s="248"/>
      <x:c r="ALY5899" s="248"/>
      <x:c r="ALZ5899" s="248"/>
      <x:c r="AMA5899" s="248"/>
      <x:c r="AMB5899" s="248"/>
      <x:c r="AMC5899" s="248"/>
      <x:c r="AMD5899" s="248"/>
      <x:c r="AME5899" s="248"/>
      <x:c r="AMF5899" s="248"/>
      <x:c r="AMG5899" s="248"/>
      <x:c r="AMH5899" s="248"/>
      <x:c r="AMI5899" s="248"/>
      <x:c r="AMJ5899" s="248"/>
      <x:c r="AMK5899" s="248"/>
      <x:c r="AML5899" s="248"/>
      <x:c r="AMM5899" s="248"/>
      <x:c r="AMN5899" s="248"/>
      <x:c r="AMO5899" s="248"/>
      <x:c r="AMP5899" s="248"/>
      <x:c r="AMQ5899" s="248"/>
      <x:c r="AMR5899" s="248"/>
      <x:c r="AMS5899" s="248"/>
      <x:c r="AMT5899" s="248"/>
      <x:c r="AMU5899" s="248"/>
      <x:c r="AMV5899" s="248"/>
      <x:c r="AMW5899" s="248"/>
      <x:c r="AMX5899" s="248"/>
      <x:c r="AMY5899" s="248"/>
      <x:c r="AMZ5899" s="248"/>
      <x:c r="ANA5899" s="248"/>
      <x:c r="ANB5899" s="248"/>
      <x:c r="ANC5899" s="248"/>
      <x:c r="AND5899" s="248"/>
      <x:c r="ANE5899" s="248"/>
      <x:c r="ANF5899" s="248"/>
      <x:c r="ANG5899" s="248"/>
      <x:c r="ANH5899" s="248"/>
      <x:c r="ANI5899" s="248"/>
      <x:c r="ANJ5899" s="248"/>
      <x:c r="ANK5899" s="248"/>
      <x:c r="ANL5899" s="248"/>
      <x:c r="ANM5899" s="248"/>
      <x:c r="ANN5899" s="248"/>
      <x:c r="ANO5899" s="248"/>
      <x:c r="ANP5899" s="248"/>
      <x:c r="ANQ5899" s="248"/>
      <x:c r="ANR5899" s="248"/>
      <x:c r="ANS5899" s="248"/>
      <x:c r="ANT5899" s="248"/>
      <x:c r="ANU5899" s="248"/>
      <x:c r="ANV5899" s="248"/>
      <x:c r="ANW5899" s="248"/>
      <x:c r="ANX5899" s="248"/>
      <x:c r="ANY5899" s="248"/>
      <x:c r="ANZ5899" s="248"/>
      <x:c r="AOA5899" s="248"/>
      <x:c r="AOB5899" s="248"/>
      <x:c r="AOC5899" s="248"/>
      <x:c r="AOD5899" s="248"/>
      <x:c r="AOE5899" s="248"/>
      <x:c r="AOF5899" s="248"/>
      <x:c r="AOG5899" s="248"/>
      <x:c r="AOH5899" s="248"/>
      <x:c r="AOI5899" s="248"/>
      <x:c r="AOJ5899" s="248"/>
      <x:c r="AOK5899" s="248"/>
      <x:c r="AOL5899" s="248"/>
      <x:c r="AOM5899" s="248"/>
      <x:c r="AON5899" s="248"/>
      <x:c r="AOO5899" s="248"/>
      <x:c r="AOP5899" s="248"/>
      <x:c r="AOQ5899" s="248"/>
      <x:c r="AOR5899" s="248"/>
      <x:c r="AOS5899" s="248"/>
      <x:c r="AOT5899" s="248"/>
      <x:c r="AOU5899" s="248"/>
      <x:c r="AOV5899" s="248"/>
      <x:c r="AOW5899" s="248"/>
      <x:c r="AOX5899" s="248"/>
      <x:c r="AOY5899" s="248"/>
      <x:c r="AOZ5899" s="248"/>
      <x:c r="APA5899" s="248"/>
      <x:c r="APB5899" s="248"/>
      <x:c r="APC5899" s="248"/>
      <x:c r="APD5899" s="248"/>
      <x:c r="APE5899" s="248"/>
      <x:c r="APF5899" s="248"/>
      <x:c r="APG5899" s="248"/>
      <x:c r="APH5899" s="248"/>
      <x:c r="API5899" s="248"/>
      <x:c r="APJ5899" s="248"/>
      <x:c r="APK5899" s="248"/>
      <x:c r="APL5899" s="248"/>
      <x:c r="APM5899" s="248"/>
      <x:c r="APN5899" s="248"/>
      <x:c r="APO5899" s="248"/>
      <x:c r="APP5899" s="248"/>
      <x:c r="APQ5899" s="248"/>
      <x:c r="APR5899" s="248"/>
      <x:c r="APS5899" s="248"/>
      <x:c r="APT5899" s="248"/>
      <x:c r="APU5899" s="248"/>
      <x:c r="APV5899" s="248"/>
      <x:c r="APW5899" s="248"/>
      <x:c r="APX5899" s="248"/>
      <x:c r="APY5899" s="248"/>
      <x:c r="APZ5899" s="248"/>
      <x:c r="AQA5899" s="248"/>
      <x:c r="AQB5899" s="248"/>
      <x:c r="AQC5899" s="248"/>
      <x:c r="AQD5899" s="248"/>
      <x:c r="AQE5899" s="248"/>
      <x:c r="AQF5899" s="248"/>
      <x:c r="AQG5899" s="248"/>
      <x:c r="AQH5899" s="248"/>
      <x:c r="AQI5899" s="248"/>
      <x:c r="AQJ5899" s="248"/>
      <x:c r="AQK5899" s="248"/>
      <x:c r="AQL5899" s="248"/>
      <x:c r="AQM5899" s="248"/>
      <x:c r="AQN5899" s="248"/>
      <x:c r="AQO5899" s="248"/>
      <x:c r="AQP5899" s="248"/>
      <x:c r="AQQ5899" s="248"/>
      <x:c r="AQR5899" s="248"/>
      <x:c r="AQS5899" s="248"/>
      <x:c r="AQT5899" s="248"/>
      <x:c r="AQU5899" s="248"/>
      <x:c r="AQV5899" s="248"/>
      <x:c r="AQW5899" s="248"/>
      <x:c r="AQX5899" s="248"/>
      <x:c r="AQY5899" s="248"/>
      <x:c r="AQZ5899" s="248"/>
      <x:c r="ARA5899" s="248"/>
      <x:c r="ARB5899" s="248"/>
      <x:c r="ARC5899" s="248"/>
      <x:c r="ARD5899" s="248"/>
      <x:c r="ARE5899" s="248"/>
      <x:c r="ARF5899" s="248"/>
      <x:c r="ARG5899" s="248"/>
      <x:c r="ARH5899" s="248"/>
      <x:c r="ARI5899" s="248"/>
      <x:c r="ARJ5899" s="248"/>
      <x:c r="ARK5899" s="248"/>
      <x:c r="ARL5899" s="248"/>
      <x:c r="ARM5899" s="248"/>
      <x:c r="ARN5899" s="248"/>
      <x:c r="ARO5899" s="248"/>
      <x:c r="ARP5899" s="248"/>
      <x:c r="ARQ5899" s="248"/>
      <x:c r="ARR5899" s="248"/>
      <x:c r="ARS5899" s="248"/>
      <x:c r="ART5899" s="248"/>
      <x:c r="ARU5899" s="248"/>
      <x:c r="ARV5899" s="248"/>
      <x:c r="ARW5899" s="248"/>
      <x:c r="ARX5899" s="248"/>
      <x:c r="ARY5899" s="248"/>
      <x:c r="ARZ5899" s="248"/>
      <x:c r="ASA5899" s="248"/>
      <x:c r="ASB5899" s="248"/>
      <x:c r="ASC5899" s="248"/>
      <x:c r="ASD5899" s="248"/>
      <x:c r="ASE5899" s="248"/>
      <x:c r="ASF5899" s="248"/>
      <x:c r="ASG5899" s="248"/>
      <x:c r="ASH5899" s="248"/>
      <x:c r="ASI5899" s="248"/>
      <x:c r="ASJ5899" s="248"/>
      <x:c r="ASK5899" s="248"/>
      <x:c r="ASL5899" s="248"/>
      <x:c r="ASM5899" s="248"/>
      <x:c r="ASN5899" s="248"/>
      <x:c r="ASO5899" s="248"/>
      <x:c r="ASP5899" s="248"/>
      <x:c r="ASQ5899" s="248"/>
      <x:c r="ASR5899" s="248"/>
      <x:c r="ASS5899" s="248"/>
      <x:c r="AST5899" s="248"/>
      <x:c r="ASU5899" s="248"/>
      <x:c r="ASV5899" s="248"/>
      <x:c r="ASW5899" s="248"/>
      <x:c r="ASX5899" s="248"/>
      <x:c r="ASY5899" s="248"/>
      <x:c r="ASZ5899" s="248"/>
      <x:c r="ATA5899" s="248"/>
      <x:c r="ATB5899" s="248"/>
      <x:c r="ATC5899" s="248"/>
      <x:c r="ATD5899" s="248"/>
      <x:c r="ATE5899" s="248"/>
      <x:c r="ATF5899" s="248"/>
      <x:c r="ATG5899" s="248"/>
      <x:c r="ATH5899" s="248"/>
      <x:c r="ATI5899" s="248"/>
      <x:c r="ATJ5899" s="248"/>
      <x:c r="ATK5899" s="248"/>
      <x:c r="ATL5899" s="248"/>
      <x:c r="ATM5899" s="248"/>
      <x:c r="ATN5899" s="248"/>
      <x:c r="ATO5899" s="248"/>
      <x:c r="ATP5899" s="248"/>
      <x:c r="ATQ5899" s="248"/>
      <x:c r="ATR5899" s="248"/>
      <x:c r="ATS5899" s="248"/>
      <x:c r="ATT5899" s="248"/>
      <x:c r="ATU5899" s="248"/>
      <x:c r="ATV5899" s="248"/>
      <x:c r="ATW5899" s="248"/>
      <x:c r="ATX5899" s="248"/>
      <x:c r="ATY5899" s="248"/>
      <x:c r="ATZ5899" s="248"/>
      <x:c r="AUA5899" s="248"/>
      <x:c r="AUB5899" s="248"/>
      <x:c r="AUC5899" s="248"/>
      <x:c r="AUD5899" s="248"/>
      <x:c r="AUE5899" s="248"/>
      <x:c r="AUF5899" s="248"/>
      <x:c r="AUG5899" s="248"/>
      <x:c r="AUH5899" s="248"/>
      <x:c r="AUI5899" s="248"/>
      <x:c r="AUJ5899" s="248"/>
      <x:c r="AUK5899" s="248"/>
      <x:c r="AUL5899" s="248"/>
      <x:c r="AUM5899" s="248"/>
      <x:c r="AUN5899" s="248"/>
      <x:c r="AUO5899" s="248"/>
      <x:c r="AUP5899" s="248"/>
      <x:c r="AUQ5899" s="248"/>
      <x:c r="AUR5899" s="248"/>
      <x:c r="AUS5899" s="248"/>
      <x:c r="AUT5899" s="248"/>
      <x:c r="AUU5899" s="248"/>
      <x:c r="AUV5899" s="248"/>
      <x:c r="AUW5899" s="248"/>
      <x:c r="AUX5899" s="248"/>
      <x:c r="AUY5899" s="248"/>
      <x:c r="AUZ5899" s="248"/>
      <x:c r="AVA5899" s="248"/>
      <x:c r="AVB5899" s="248"/>
      <x:c r="AVC5899" s="248"/>
      <x:c r="AVD5899" s="248"/>
      <x:c r="AVE5899" s="248"/>
      <x:c r="AVF5899" s="248"/>
      <x:c r="AVG5899" s="248"/>
      <x:c r="AVH5899" s="248"/>
      <x:c r="AVI5899" s="248"/>
      <x:c r="AVJ5899" s="248"/>
      <x:c r="AVK5899" s="248"/>
      <x:c r="AVL5899" s="248"/>
      <x:c r="AVM5899" s="248"/>
      <x:c r="AVN5899" s="248"/>
      <x:c r="AVO5899" s="248"/>
      <x:c r="AVP5899" s="248"/>
      <x:c r="AVQ5899" s="248"/>
      <x:c r="AVR5899" s="248"/>
      <x:c r="AVS5899" s="248"/>
      <x:c r="AVT5899" s="248"/>
      <x:c r="AVU5899" s="248"/>
      <x:c r="AVV5899" s="248"/>
      <x:c r="AVW5899" s="248"/>
      <x:c r="AVX5899" s="248"/>
      <x:c r="AVY5899" s="248"/>
      <x:c r="AVZ5899" s="248"/>
      <x:c r="AWA5899" s="248"/>
      <x:c r="AWB5899" s="248"/>
      <x:c r="AWC5899" s="248"/>
      <x:c r="AWD5899" s="248"/>
      <x:c r="AWE5899" s="248"/>
      <x:c r="AWF5899" s="248"/>
      <x:c r="AWG5899" s="248"/>
      <x:c r="AWH5899" s="248"/>
      <x:c r="AWI5899" s="248"/>
      <x:c r="AWJ5899" s="248"/>
      <x:c r="AWK5899" s="248"/>
      <x:c r="AWL5899" s="248"/>
      <x:c r="AWM5899" s="248"/>
      <x:c r="AWN5899" s="248"/>
      <x:c r="AWO5899" s="248"/>
      <x:c r="AWP5899" s="248"/>
      <x:c r="AWQ5899" s="248"/>
      <x:c r="AWR5899" s="248"/>
      <x:c r="AWS5899" s="248"/>
      <x:c r="AWT5899" s="248"/>
      <x:c r="AWU5899" s="248"/>
      <x:c r="AWV5899" s="248"/>
      <x:c r="AWW5899" s="248"/>
      <x:c r="AWX5899" s="248"/>
      <x:c r="AWY5899" s="248"/>
      <x:c r="AWZ5899" s="248"/>
      <x:c r="AXA5899" s="248"/>
      <x:c r="AXB5899" s="248"/>
      <x:c r="AXC5899" s="248"/>
      <x:c r="AXD5899" s="248"/>
      <x:c r="AXE5899" s="248"/>
      <x:c r="AXF5899" s="248"/>
      <x:c r="AXG5899" s="248"/>
      <x:c r="AXH5899" s="248"/>
      <x:c r="AXI5899" s="248"/>
      <x:c r="AXJ5899" s="248"/>
      <x:c r="AXK5899" s="248"/>
      <x:c r="AXL5899" s="248"/>
      <x:c r="AXM5899" s="248"/>
      <x:c r="AXN5899" s="248"/>
      <x:c r="AXO5899" s="248"/>
      <x:c r="AXP5899" s="248"/>
      <x:c r="AXQ5899" s="248"/>
      <x:c r="AXR5899" s="248"/>
      <x:c r="AXS5899" s="248"/>
      <x:c r="AXT5899" s="248"/>
      <x:c r="AXU5899" s="248"/>
      <x:c r="AXV5899" s="248"/>
      <x:c r="AXW5899" s="248"/>
      <x:c r="AXX5899" s="248"/>
      <x:c r="AXY5899" s="248"/>
      <x:c r="AXZ5899" s="248"/>
      <x:c r="AYA5899" s="248"/>
      <x:c r="AYB5899" s="248"/>
      <x:c r="AYC5899" s="248"/>
      <x:c r="AYD5899" s="248"/>
      <x:c r="AYE5899" s="248"/>
      <x:c r="AYF5899" s="248"/>
      <x:c r="AYG5899" s="248"/>
      <x:c r="AYH5899" s="248"/>
      <x:c r="AYI5899" s="248"/>
      <x:c r="AYJ5899" s="248"/>
      <x:c r="AYK5899" s="248"/>
      <x:c r="AYL5899" s="248"/>
      <x:c r="AYM5899" s="248"/>
      <x:c r="AYN5899" s="248"/>
      <x:c r="AYO5899" s="248"/>
      <x:c r="AYP5899" s="248"/>
      <x:c r="AYQ5899" s="248"/>
      <x:c r="AYR5899" s="248"/>
      <x:c r="AYS5899" s="248"/>
      <x:c r="AYT5899" s="248"/>
      <x:c r="AYU5899" s="248"/>
      <x:c r="AYV5899" s="248"/>
      <x:c r="AYW5899" s="248"/>
      <x:c r="AYX5899" s="248"/>
      <x:c r="AYY5899" s="248"/>
      <x:c r="AYZ5899" s="248"/>
      <x:c r="AZA5899" s="248"/>
      <x:c r="AZB5899" s="248"/>
      <x:c r="AZC5899" s="248"/>
      <x:c r="AZD5899" s="248"/>
      <x:c r="AZE5899" s="248"/>
      <x:c r="AZF5899" s="248"/>
      <x:c r="AZG5899" s="248"/>
      <x:c r="AZH5899" s="248"/>
      <x:c r="AZI5899" s="248"/>
      <x:c r="AZJ5899" s="248"/>
      <x:c r="AZK5899" s="248"/>
      <x:c r="AZL5899" s="248"/>
      <x:c r="AZM5899" s="248"/>
      <x:c r="AZN5899" s="248"/>
      <x:c r="AZO5899" s="248"/>
      <x:c r="AZP5899" s="248"/>
      <x:c r="AZQ5899" s="248"/>
      <x:c r="AZR5899" s="248"/>
      <x:c r="AZS5899" s="248"/>
      <x:c r="AZT5899" s="248"/>
      <x:c r="AZU5899" s="248"/>
      <x:c r="AZV5899" s="248"/>
      <x:c r="AZW5899" s="248"/>
      <x:c r="AZX5899" s="248"/>
      <x:c r="AZY5899" s="248"/>
      <x:c r="AZZ5899" s="248"/>
      <x:c r="BAA5899" s="248"/>
      <x:c r="BAB5899" s="248"/>
      <x:c r="BAC5899" s="248"/>
      <x:c r="BAD5899" s="248"/>
      <x:c r="BAE5899" s="248"/>
      <x:c r="BAF5899" s="248"/>
      <x:c r="BAG5899" s="248"/>
      <x:c r="BAH5899" s="248"/>
      <x:c r="BAI5899" s="248"/>
      <x:c r="BAJ5899" s="248"/>
      <x:c r="BAK5899" s="248"/>
      <x:c r="BAL5899" s="248"/>
      <x:c r="BAM5899" s="248"/>
      <x:c r="BAN5899" s="248"/>
      <x:c r="BAO5899" s="248"/>
      <x:c r="BAP5899" s="248"/>
      <x:c r="BAQ5899" s="248"/>
      <x:c r="BAR5899" s="248"/>
      <x:c r="BAS5899" s="248"/>
      <x:c r="BAT5899" s="248"/>
      <x:c r="BAU5899" s="248"/>
      <x:c r="BAV5899" s="248"/>
      <x:c r="BAW5899" s="248"/>
      <x:c r="BAX5899" s="248"/>
      <x:c r="BAY5899" s="248"/>
      <x:c r="BAZ5899" s="248"/>
      <x:c r="BBA5899" s="248"/>
      <x:c r="BBB5899" s="248"/>
      <x:c r="BBC5899" s="248"/>
      <x:c r="BBD5899" s="248"/>
      <x:c r="BBE5899" s="248"/>
      <x:c r="BBF5899" s="248"/>
      <x:c r="BBG5899" s="248"/>
      <x:c r="BBH5899" s="248"/>
      <x:c r="BBI5899" s="248"/>
      <x:c r="BBJ5899" s="248"/>
      <x:c r="BBK5899" s="248"/>
      <x:c r="BBL5899" s="248"/>
      <x:c r="BBM5899" s="248"/>
      <x:c r="BBN5899" s="248"/>
      <x:c r="BBO5899" s="248"/>
      <x:c r="BBP5899" s="248"/>
      <x:c r="BBQ5899" s="248"/>
      <x:c r="BBR5899" s="248"/>
      <x:c r="BBS5899" s="248"/>
      <x:c r="BBT5899" s="248"/>
      <x:c r="BBU5899" s="248"/>
      <x:c r="BBV5899" s="248"/>
      <x:c r="BBW5899" s="248"/>
      <x:c r="BBX5899" s="248"/>
      <x:c r="BBY5899" s="248"/>
      <x:c r="BBZ5899" s="248"/>
      <x:c r="BCA5899" s="248"/>
      <x:c r="BCB5899" s="248"/>
      <x:c r="BCC5899" s="248"/>
      <x:c r="BCD5899" s="248"/>
      <x:c r="BCE5899" s="248"/>
      <x:c r="BCF5899" s="248"/>
      <x:c r="BCG5899" s="248"/>
      <x:c r="BCH5899" s="248"/>
      <x:c r="BCI5899" s="248"/>
      <x:c r="BCJ5899" s="248"/>
      <x:c r="BCK5899" s="248"/>
      <x:c r="BCL5899" s="248"/>
      <x:c r="BCM5899" s="248"/>
      <x:c r="BCN5899" s="248"/>
      <x:c r="BCO5899" s="248"/>
      <x:c r="BCP5899" s="248"/>
      <x:c r="BCQ5899" s="248"/>
      <x:c r="BCR5899" s="248"/>
      <x:c r="BCS5899" s="248"/>
      <x:c r="BCT5899" s="248"/>
      <x:c r="BCU5899" s="248"/>
      <x:c r="BCV5899" s="248"/>
      <x:c r="BCW5899" s="248"/>
      <x:c r="BCX5899" s="248"/>
      <x:c r="BCY5899" s="248"/>
      <x:c r="BCZ5899" s="248"/>
      <x:c r="BDA5899" s="248"/>
      <x:c r="BDB5899" s="248"/>
      <x:c r="BDC5899" s="248"/>
      <x:c r="BDD5899" s="248"/>
      <x:c r="BDE5899" s="248"/>
      <x:c r="BDF5899" s="248"/>
      <x:c r="BDG5899" s="248"/>
      <x:c r="BDH5899" s="248"/>
      <x:c r="BDI5899" s="248"/>
      <x:c r="BDJ5899" s="248"/>
      <x:c r="BDK5899" s="248"/>
      <x:c r="BDL5899" s="248"/>
      <x:c r="BDM5899" s="248"/>
      <x:c r="BDN5899" s="248"/>
      <x:c r="BDO5899" s="248"/>
      <x:c r="BDP5899" s="248"/>
      <x:c r="BDQ5899" s="248"/>
      <x:c r="BDR5899" s="248"/>
      <x:c r="BDS5899" s="248"/>
      <x:c r="BDT5899" s="248"/>
      <x:c r="BDU5899" s="248"/>
      <x:c r="BDV5899" s="248"/>
      <x:c r="BDW5899" s="248"/>
      <x:c r="BDX5899" s="248"/>
      <x:c r="BDY5899" s="248"/>
      <x:c r="BDZ5899" s="248"/>
      <x:c r="BEA5899" s="248"/>
      <x:c r="BEB5899" s="248"/>
      <x:c r="BEC5899" s="248"/>
      <x:c r="BED5899" s="248"/>
      <x:c r="BEE5899" s="248"/>
      <x:c r="BEF5899" s="248"/>
      <x:c r="BEG5899" s="248"/>
      <x:c r="BEH5899" s="248"/>
      <x:c r="BEI5899" s="248"/>
      <x:c r="BEJ5899" s="248"/>
      <x:c r="BEK5899" s="248"/>
      <x:c r="BEL5899" s="248"/>
      <x:c r="BEM5899" s="248"/>
      <x:c r="BEN5899" s="248"/>
      <x:c r="BEO5899" s="248"/>
      <x:c r="BEP5899" s="248"/>
      <x:c r="BEQ5899" s="248"/>
      <x:c r="BER5899" s="248"/>
      <x:c r="BES5899" s="248"/>
      <x:c r="BET5899" s="248"/>
      <x:c r="BEU5899" s="248"/>
      <x:c r="BEV5899" s="248"/>
      <x:c r="BEW5899" s="248"/>
      <x:c r="BEX5899" s="248"/>
      <x:c r="BEY5899" s="248"/>
      <x:c r="BEZ5899" s="248"/>
      <x:c r="BFA5899" s="248"/>
      <x:c r="BFB5899" s="248"/>
      <x:c r="BFC5899" s="248"/>
      <x:c r="BFD5899" s="248"/>
      <x:c r="BFE5899" s="248"/>
      <x:c r="BFF5899" s="248"/>
      <x:c r="BFG5899" s="248"/>
      <x:c r="BFH5899" s="248"/>
      <x:c r="BFI5899" s="248"/>
      <x:c r="BFJ5899" s="248"/>
      <x:c r="BFK5899" s="248"/>
      <x:c r="BFL5899" s="248"/>
      <x:c r="BFM5899" s="248"/>
      <x:c r="BFN5899" s="248"/>
      <x:c r="BFO5899" s="248"/>
      <x:c r="BFP5899" s="248"/>
      <x:c r="BFQ5899" s="248"/>
      <x:c r="BFR5899" s="248"/>
      <x:c r="BFS5899" s="248"/>
      <x:c r="BFT5899" s="248"/>
      <x:c r="BFU5899" s="248"/>
      <x:c r="BFV5899" s="248"/>
      <x:c r="BFW5899" s="248"/>
      <x:c r="BFX5899" s="248"/>
      <x:c r="BFY5899" s="248"/>
      <x:c r="BFZ5899" s="248"/>
      <x:c r="BGA5899" s="248"/>
      <x:c r="BGB5899" s="248"/>
      <x:c r="BGC5899" s="248"/>
      <x:c r="BGD5899" s="248"/>
      <x:c r="BGE5899" s="248"/>
      <x:c r="BGF5899" s="248"/>
      <x:c r="BGG5899" s="248"/>
      <x:c r="BGH5899" s="248"/>
      <x:c r="BGI5899" s="248"/>
      <x:c r="BGJ5899" s="248"/>
      <x:c r="BGK5899" s="248"/>
      <x:c r="BGL5899" s="248"/>
      <x:c r="BGM5899" s="248"/>
      <x:c r="BGN5899" s="248"/>
      <x:c r="BGO5899" s="248"/>
      <x:c r="BGP5899" s="248"/>
      <x:c r="BGQ5899" s="248"/>
      <x:c r="BGR5899" s="248"/>
      <x:c r="BGS5899" s="248"/>
      <x:c r="BGT5899" s="248"/>
      <x:c r="BGU5899" s="248"/>
      <x:c r="BGV5899" s="248"/>
      <x:c r="BGW5899" s="248"/>
      <x:c r="BGX5899" s="248"/>
      <x:c r="BGY5899" s="248"/>
      <x:c r="BGZ5899" s="248"/>
      <x:c r="BHA5899" s="248"/>
      <x:c r="BHB5899" s="248"/>
      <x:c r="BHC5899" s="248"/>
      <x:c r="BHD5899" s="248"/>
      <x:c r="BHE5899" s="248"/>
      <x:c r="BHF5899" s="248"/>
      <x:c r="BHG5899" s="248"/>
      <x:c r="BHH5899" s="248"/>
      <x:c r="BHI5899" s="248"/>
      <x:c r="BHJ5899" s="248"/>
      <x:c r="BHK5899" s="248"/>
      <x:c r="BHL5899" s="248"/>
      <x:c r="BHM5899" s="248"/>
      <x:c r="BHN5899" s="248"/>
      <x:c r="BHO5899" s="248"/>
      <x:c r="BHP5899" s="248"/>
      <x:c r="BHQ5899" s="248"/>
      <x:c r="BHR5899" s="248"/>
      <x:c r="BHS5899" s="248"/>
      <x:c r="BHT5899" s="248"/>
      <x:c r="BHU5899" s="248"/>
      <x:c r="BHV5899" s="248"/>
      <x:c r="BHW5899" s="248"/>
      <x:c r="BHX5899" s="248"/>
      <x:c r="BHY5899" s="248"/>
      <x:c r="BHZ5899" s="248"/>
      <x:c r="BIA5899" s="248"/>
      <x:c r="BIB5899" s="248"/>
      <x:c r="BIC5899" s="248"/>
      <x:c r="BID5899" s="248"/>
      <x:c r="BIE5899" s="248"/>
      <x:c r="BIF5899" s="248"/>
      <x:c r="BIG5899" s="248"/>
      <x:c r="BIH5899" s="248"/>
      <x:c r="BII5899" s="248"/>
      <x:c r="BIJ5899" s="248"/>
      <x:c r="BIK5899" s="248"/>
      <x:c r="BIL5899" s="248"/>
      <x:c r="BIM5899" s="248"/>
      <x:c r="BIN5899" s="248"/>
      <x:c r="BIO5899" s="248"/>
      <x:c r="BIP5899" s="248"/>
      <x:c r="BIQ5899" s="248"/>
      <x:c r="BIR5899" s="248"/>
      <x:c r="BIS5899" s="248"/>
      <x:c r="BIT5899" s="248"/>
      <x:c r="BIU5899" s="248"/>
      <x:c r="BIV5899" s="248"/>
      <x:c r="BIW5899" s="248"/>
      <x:c r="BIX5899" s="248"/>
      <x:c r="BIY5899" s="248"/>
      <x:c r="BIZ5899" s="248"/>
      <x:c r="BJA5899" s="248"/>
      <x:c r="BJB5899" s="248"/>
      <x:c r="BJC5899" s="248"/>
      <x:c r="BJD5899" s="248"/>
      <x:c r="BJE5899" s="248"/>
      <x:c r="BJF5899" s="248"/>
      <x:c r="BJG5899" s="248"/>
      <x:c r="BJH5899" s="248"/>
      <x:c r="BJI5899" s="248"/>
      <x:c r="BJJ5899" s="248"/>
      <x:c r="BJK5899" s="248"/>
      <x:c r="BJL5899" s="248"/>
      <x:c r="BJM5899" s="248"/>
      <x:c r="BJN5899" s="248"/>
      <x:c r="BJO5899" s="248"/>
      <x:c r="BJP5899" s="248"/>
      <x:c r="BJQ5899" s="248"/>
      <x:c r="BJR5899" s="248"/>
      <x:c r="BJS5899" s="248"/>
      <x:c r="BJT5899" s="248"/>
      <x:c r="BJU5899" s="248"/>
      <x:c r="BJV5899" s="248"/>
      <x:c r="BJW5899" s="248"/>
      <x:c r="BJX5899" s="248"/>
      <x:c r="BJY5899" s="248"/>
      <x:c r="BJZ5899" s="248"/>
      <x:c r="BKA5899" s="248"/>
      <x:c r="BKB5899" s="248"/>
      <x:c r="BKC5899" s="248"/>
      <x:c r="BKD5899" s="248"/>
      <x:c r="BKE5899" s="248"/>
      <x:c r="BKF5899" s="248"/>
      <x:c r="BKG5899" s="248"/>
      <x:c r="BKH5899" s="248"/>
      <x:c r="BKI5899" s="248"/>
      <x:c r="BKJ5899" s="248"/>
      <x:c r="BKK5899" s="248"/>
      <x:c r="BKL5899" s="248"/>
      <x:c r="BKM5899" s="248"/>
      <x:c r="BKN5899" s="248"/>
      <x:c r="BKO5899" s="248"/>
      <x:c r="BKP5899" s="248"/>
      <x:c r="BKQ5899" s="248"/>
      <x:c r="BKR5899" s="248"/>
      <x:c r="BKS5899" s="248"/>
      <x:c r="BKT5899" s="248"/>
      <x:c r="BKU5899" s="248"/>
      <x:c r="BKV5899" s="248"/>
      <x:c r="BKW5899" s="248"/>
      <x:c r="BKX5899" s="248"/>
      <x:c r="BKY5899" s="248"/>
      <x:c r="BKZ5899" s="248"/>
      <x:c r="BLA5899" s="248"/>
      <x:c r="BLB5899" s="248"/>
      <x:c r="BLC5899" s="248"/>
      <x:c r="BLD5899" s="248"/>
      <x:c r="BLE5899" s="248"/>
      <x:c r="BLF5899" s="248"/>
      <x:c r="BLG5899" s="248"/>
      <x:c r="BLH5899" s="248"/>
      <x:c r="BLI5899" s="248"/>
      <x:c r="BLJ5899" s="248"/>
      <x:c r="BLK5899" s="248"/>
      <x:c r="BLL5899" s="248"/>
      <x:c r="BLM5899" s="248"/>
      <x:c r="BLN5899" s="248"/>
      <x:c r="BLO5899" s="248"/>
      <x:c r="BLP5899" s="248"/>
      <x:c r="BLQ5899" s="248"/>
      <x:c r="BLR5899" s="248"/>
      <x:c r="BLS5899" s="248"/>
      <x:c r="BLT5899" s="248"/>
      <x:c r="BLU5899" s="248"/>
      <x:c r="BLV5899" s="248"/>
      <x:c r="BLW5899" s="248"/>
      <x:c r="BLX5899" s="248"/>
      <x:c r="BLY5899" s="248"/>
      <x:c r="BLZ5899" s="248"/>
      <x:c r="BMA5899" s="248"/>
      <x:c r="BMB5899" s="248"/>
      <x:c r="BMC5899" s="248"/>
      <x:c r="BMD5899" s="248"/>
      <x:c r="BME5899" s="248"/>
      <x:c r="BMF5899" s="248"/>
      <x:c r="BMG5899" s="248"/>
      <x:c r="BMH5899" s="248"/>
      <x:c r="BMI5899" s="248"/>
      <x:c r="BMJ5899" s="248"/>
      <x:c r="BMK5899" s="248"/>
      <x:c r="BML5899" s="248"/>
      <x:c r="BMM5899" s="248"/>
      <x:c r="BMN5899" s="248"/>
      <x:c r="BMO5899" s="248"/>
      <x:c r="BMP5899" s="248"/>
      <x:c r="BMQ5899" s="248"/>
      <x:c r="BMR5899" s="248"/>
      <x:c r="BMS5899" s="248"/>
      <x:c r="BMT5899" s="248"/>
      <x:c r="BMU5899" s="248"/>
      <x:c r="BMV5899" s="248"/>
      <x:c r="BMW5899" s="248"/>
      <x:c r="BMX5899" s="248"/>
      <x:c r="BMY5899" s="248"/>
      <x:c r="BMZ5899" s="248"/>
      <x:c r="BNA5899" s="248"/>
      <x:c r="BNB5899" s="248"/>
      <x:c r="BNC5899" s="248"/>
      <x:c r="BND5899" s="248"/>
      <x:c r="BNE5899" s="248"/>
      <x:c r="BNF5899" s="248"/>
      <x:c r="BNG5899" s="248"/>
      <x:c r="BNH5899" s="248"/>
      <x:c r="BNI5899" s="248"/>
      <x:c r="BNJ5899" s="248"/>
      <x:c r="BNK5899" s="248"/>
      <x:c r="BNL5899" s="248"/>
      <x:c r="BNM5899" s="248"/>
      <x:c r="BNN5899" s="248"/>
      <x:c r="BNO5899" s="248"/>
      <x:c r="BNP5899" s="248"/>
      <x:c r="BNQ5899" s="248"/>
      <x:c r="BNR5899" s="248"/>
      <x:c r="BNS5899" s="248"/>
      <x:c r="BNT5899" s="248"/>
      <x:c r="BNU5899" s="248"/>
      <x:c r="BNV5899" s="248"/>
      <x:c r="BNW5899" s="248"/>
      <x:c r="BNX5899" s="248"/>
      <x:c r="BNY5899" s="248"/>
      <x:c r="BNZ5899" s="248"/>
      <x:c r="BOA5899" s="248"/>
      <x:c r="BOB5899" s="248"/>
      <x:c r="BOC5899" s="248"/>
      <x:c r="BOD5899" s="248"/>
      <x:c r="BOE5899" s="248"/>
      <x:c r="BOF5899" s="248"/>
      <x:c r="BOG5899" s="248"/>
      <x:c r="BOH5899" s="248"/>
      <x:c r="BOI5899" s="248"/>
      <x:c r="BOJ5899" s="248"/>
      <x:c r="BOK5899" s="248"/>
      <x:c r="BOL5899" s="248"/>
      <x:c r="BOM5899" s="248"/>
      <x:c r="BON5899" s="248"/>
      <x:c r="BOO5899" s="248"/>
      <x:c r="BOP5899" s="248"/>
      <x:c r="BOQ5899" s="248"/>
      <x:c r="BOR5899" s="248"/>
      <x:c r="BOS5899" s="248"/>
      <x:c r="BOT5899" s="248"/>
      <x:c r="BOU5899" s="248"/>
      <x:c r="BOV5899" s="248"/>
      <x:c r="BOW5899" s="248"/>
      <x:c r="BOX5899" s="248"/>
      <x:c r="BOY5899" s="248"/>
      <x:c r="BOZ5899" s="248"/>
      <x:c r="BPA5899" s="248"/>
      <x:c r="BPB5899" s="248"/>
      <x:c r="BPC5899" s="248"/>
      <x:c r="BPD5899" s="248"/>
      <x:c r="BPE5899" s="248"/>
      <x:c r="BPF5899" s="248"/>
      <x:c r="BPG5899" s="248"/>
      <x:c r="BPH5899" s="248"/>
      <x:c r="BPI5899" s="248"/>
      <x:c r="BPJ5899" s="248"/>
      <x:c r="BPK5899" s="248"/>
      <x:c r="BPL5899" s="248"/>
      <x:c r="BPM5899" s="248"/>
      <x:c r="BPN5899" s="248"/>
      <x:c r="BPO5899" s="248"/>
      <x:c r="BPP5899" s="248"/>
      <x:c r="BPQ5899" s="248"/>
      <x:c r="BPR5899" s="248"/>
      <x:c r="BPS5899" s="248"/>
      <x:c r="BPT5899" s="248"/>
      <x:c r="BPU5899" s="248"/>
      <x:c r="BPV5899" s="248"/>
      <x:c r="BPW5899" s="248"/>
      <x:c r="BPX5899" s="248"/>
      <x:c r="BPY5899" s="248"/>
      <x:c r="BPZ5899" s="248"/>
      <x:c r="BQA5899" s="248"/>
      <x:c r="BQB5899" s="248"/>
      <x:c r="BQC5899" s="248"/>
      <x:c r="BQD5899" s="248"/>
      <x:c r="BQE5899" s="248"/>
      <x:c r="BQF5899" s="248"/>
      <x:c r="BQG5899" s="248"/>
      <x:c r="BQH5899" s="248"/>
      <x:c r="BQI5899" s="248"/>
      <x:c r="BQJ5899" s="248"/>
      <x:c r="BQK5899" s="248"/>
      <x:c r="BQL5899" s="248"/>
      <x:c r="BQM5899" s="248"/>
      <x:c r="BQN5899" s="248"/>
      <x:c r="BQO5899" s="248"/>
      <x:c r="BQP5899" s="248"/>
      <x:c r="BQQ5899" s="248"/>
      <x:c r="BQR5899" s="248"/>
      <x:c r="BQS5899" s="248"/>
      <x:c r="BQT5899" s="248"/>
      <x:c r="BQU5899" s="248"/>
      <x:c r="BQV5899" s="248"/>
      <x:c r="BQW5899" s="248"/>
      <x:c r="BQX5899" s="248"/>
      <x:c r="BQY5899" s="248"/>
      <x:c r="BQZ5899" s="248"/>
      <x:c r="BRA5899" s="248"/>
      <x:c r="BRB5899" s="248"/>
      <x:c r="BRC5899" s="248"/>
      <x:c r="BRD5899" s="248"/>
      <x:c r="BRE5899" s="248"/>
      <x:c r="BRF5899" s="248"/>
      <x:c r="BRG5899" s="248"/>
      <x:c r="BRH5899" s="248"/>
      <x:c r="BRI5899" s="248"/>
      <x:c r="BRJ5899" s="248"/>
      <x:c r="BRK5899" s="248"/>
      <x:c r="BRL5899" s="248"/>
      <x:c r="BRM5899" s="248"/>
      <x:c r="BRN5899" s="248"/>
      <x:c r="BRO5899" s="248"/>
      <x:c r="BRP5899" s="248"/>
      <x:c r="BRQ5899" s="248"/>
      <x:c r="BRR5899" s="248"/>
      <x:c r="BRS5899" s="248"/>
      <x:c r="BRT5899" s="248"/>
      <x:c r="BRU5899" s="248"/>
      <x:c r="BRV5899" s="248"/>
      <x:c r="BRW5899" s="248"/>
      <x:c r="BRX5899" s="248"/>
      <x:c r="BRY5899" s="248"/>
      <x:c r="BRZ5899" s="248"/>
      <x:c r="BSA5899" s="248"/>
      <x:c r="BSB5899" s="248"/>
      <x:c r="BSC5899" s="248"/>
      <x:c r="BSD5899" s="248"/>
      <x:c r="BSE5899" s="248"/>
      <x:c r="BSF5899" s="248"/>
      <x:c r="BSG5899" s="248"/>
      <x:c r="BSH5899" s="248"/>
      <x:c r="BSI5899" s="248"/>
      <x:c r="BSJ5899" s="248"/>
      <x:c r="BSK5899" s="248"/>
      <x:c r="BSL5899" s="248"/>
      <x:c r="BSM5899" s="248"/>
      <x:c r="BSN5899" s="248"/>
      <x:c r="BSO5899" s="248"/>
      <x:c r="BSP5899" s="248"/>
      <x:c r="BSQ5899" s="248"/>
      <x:c r="BSR5899" s="248"/>
      <x:c r="BSS5899" s="248"/>
      <x:c r="BST5899" s="248"/>
      <x:c r="BSU5899" s="248"/>
      <x:c r="BSV5899" s="248"/>
      <x:c r="BSW5899" s="248"/>
      <x:c r="BSX5899" s="248"/>
      <x:c r="BSY5899" s="248"/>
      <x:c r="BSZ5899" s="248"/>
      <x:c r="BTA5899" s="248"/>
      <x:c r="BTB5899" s="248"/>
      <x:c r="BTC5899" s="248"/>
      <x:c r="BTD5899" s="248"/>
      <x:c r="BTE5899" s="248"/>
      <x:c r="BTF5899" s="248"/>
      <x:c r="BTG5899" s="248"/>
      <x:c r="BTH5899" s="248"/>
      <x:c r="BTI5899" s="248"/>
      <x:c r="BTJ5899" s="248"/>
      <x:c r="BTK5899" s="248"/>
      <x:c r="BTL5899" s="248"/>
      <x:c r="BTM5899" s="248"/>
      <x:c r="BTN5899" s="248"/>
      <x:c r="BTO5899" s="248"/>
      <x:c r="BTP5899" s="248"/>
      <x:c r="BTQ5899" s="248"/>
      <x:c r="BTR5899" s="248"/>
      <x:c r="BTS5899" s="248"/>
      <x:c r="BTT5899" s="248"/>
      <x:c r="BTU5899" s="248"/>
      <x:c r="BTV5899" s="248"/>
      <x:c r="BTW5899" s="248"/>
      <x:c r="BTX5899" s="248"/>
      <x:c r="BTY5899" s="248"/>
      <x:c r="BTZ5899" s="248"/>
      <x:c r="BUA5899" s="248"/>
      <x:c r="BUB5899" s="248"/>
      <x:c r="BUC5899" s="248"/>
      <x:c r="BUD5899" s="248"/>
      <x:c r="BUE5899" s="248"/>
      <x:c r="BUF5899" s="248"/>
      <x:c r="BUG5899" s="248"/>
      <x:c r="BUH5899" s="248"/>
      <x:c r="BUI5899" s="248"/>
      <x:c r="BUJ5899" s="248"/>
      <x:c r="BUK5899" s="248"/>
      <x:c r="BUL5899" s="248"/>
      <x:c r="BUM5899" s="248"/>
      <x:c r="BUN5899" s="248"/>
      <x:c r="BUO5899" s="248"/>
      <x:c r="BUP5899" s="248"/>
      <x:c r="BUQ5899" s="248"/>
      <x:c r="BUR5899" s="248"/>
      <x:c r="BUS5899" s="248"/>
      <x:c r="BUT5899" s="248"/>
      <x:c r="BUU5899" s="248"/>
      <x:c r="BUV5899" s="248"/>
      <x:c r="BUW5899" s="248"/>
      <x:c r="BUX5899" s="248"/>
      <x:c r="BUY5899" s="248"/>
      <x:c r="BUZ5899" s="248"/>
      <x:c r="BVA5899" s="248"/>
      <x:c r="BVB5899" s="248"/>
      <x:c r="BVC5899" s="248"/>
      <x:c r="BVD5899" s="248"/>
      <x:c r="BVE5899" s="248"/>
      <x:c r="BVF5899" s="248"/>
      <x:c r="BVG5899" s="248"/>
      <x:c r="BVH5899" s="248"/>
      <x:c r="BVI5899" s="248"/>
      <x:c r="BVJ5899" s="248"/>
      <x:c r="BVK5899" s="248"/>
      <x:c r="BVL5899" s="248"/>
      <x:c r="BVM5899" s="248"/>
      <x:c r="BVN5899" s="248"/>
      <x:c r="BVO5899" s="248"/>
      <x:c r="BVP5899" s="248"/>
      <x:c r="BVQ5899" s="248"/>
      <x:c r="BVR5899" s="248"/>
      <x:c r="BVS5899" s="248"/>
      <x:c r="BVT5899" s="248"/>
      <x:c r="BVU5899" s="248"/>
      <x:c r="BVV5899" s="248"/>
      <x:c r="BVW5899" s="248"/>
      <x:c r="BVX5899" s="248"/>
      <x:c r="BVY5899" s="248"/>
      <x:c r="BVZ5899" s="248"/>
      <x:c r="BWA5899" s="248"/>
      <x:c r="BWB5899" s="248"/>
      <x:c r="BWC5899" s="248"/>
      <x:c r="BWD5899" s="248"/>
      <x:c r="BWE5899" s="248"/>
      <x:c r="BWF5899" s="248"/>
      <x:c r="BWG5899" s="248"/>
      <x:c r="BWH5899" s="248"/>
      <x:c r="BWI5899" s="248"/>
      <x:c r="BWJ5899" s="248"/>
      <x:c r="BWK5899" s="248"/>
      <x:c r="BWL5899" s="248"/>
      <x:c r="BWM5899" s="248"/>
      <x:c r="BWN5899" s="248"/>
      <x:c r="BWO5899" s="248"/>
      <x:c r="BWP5899" s="248"/>
      <x:c r="BWQ5899" s="248"/>
      <x:c r="BWR5899" s="248"/>
      <x:c r="BWS5899" s="248"/>
      <x:c r="BWT5899" s="248"/>
      <x:c r="BWU5899" s="248"/>
      <x:c r="BWV5899" s="248"/>
      <x:c r="BWW5899" s="248"/>
      <x:c r="BWX5899" s="248"/>
      <x:c r="BWY5899" s="248"/>
      <x:c r="BWZ5899" s="248"/>
      <x:c r="BXA5899" s="248"/>
      <x:c r="BXB5899" s="248"/>
      <x:c r="BXC5899" s="248"/>
      <x:c r="BXD5899" s="248"/>
      <x:c r="BXE5899" s="248"/>
      <x:c r="BXF5899" s="248"/>
      <x:c r="BXG5899" s="248"/>
      <x:c r="BXH5899" s="248"/>
      <x:c r="BXI5899" s="248"/>
      <x:c r="BXJ5899" s="248"/>
      <x:c r="BXK5899" s="248"/>
      <x:c r="BXL5899" s="248"/>
      <x:c r="BXM5899" s="248"/>
      <x:c r="BXN5899" s="248"/>
      <x:c r="BXO5899" s="248"/>
      <x:c r="BXP5899" s="248"/>
      <x:c r="BXQ5899" s="248"/>
      <x:c r="BXR5899" s="248"/>
      <x:c r="BXS5899" s="248"/>
      <x:c r="BXT5899" s="248"/>
      <x:c r="BXU5899" s="248"/>
      <x:c r="BXV5899" s="248"/>
      <x:c r="BXW5899" s="248"/>
      <x:c r="BXX5899" s="248"/>
      <x:c r="BXY5899" s="248"/>
      <x:c r="BXZ5899" s="248"/>
      <x:c r="BYA5899" s="248"/>
      <x:c r="BYB5899" s="248"/>
      <x:c r="BYC5899" s="248"/>
      <x:c r="BYD5899" s="248"/>
      <x:c r="BYE5899" s="248"/>
      <x:c r="BYF5899" s="248"/>
      <x:c r="BYG5899" s="248"/>
      <x:c r="BYH5899" s="248"/>
      <x:c r="BYI5899" s="248"/>
      <x:c r="BYJ5899" s="248"/>
      <x:c r="BYK5899" s="248"/>
      <x:c r="BYL5899" s="248"/>
      <x:c r="BYM5899" s="248"/>
      <x:c r="BYN5899" s="248"/>
      <x:c r="BYO5899" s="248"/>
      <x:c r="BYP5899" s="248"/>
      <x:c r="BYQ5899" s="248"/>
      <x:c r="BYR5899" s="248"/>
      <x:c r="BYS5899" s="248"/>
      <x:c r="BYT5899" s="248"/>
      <x:c r="BYU5899" s="248"/>
      <x:c r="BYV5899" s="248"/>
      <x:c r="BYW5899" s="248"/>
      <x:c r="BYX5899" s="248"/>
      <x:c r="BYY5899" s="248"/>
      <x:c r="BYZ5899" s="248"/>
      <x:c r="BZA5899" s="248"/>
      <x:c r="BZB5899" s="248"/>
      <x:c r="BZC5899" s="248"/>
      <x:c r="BZD5899" s="248"/>
      <x:c r="BZE5899" s="248"/>
      <x:c r="BZF5899" s="248"/>
      <x:c r="BZG5899" s="248"/>
      <x:c r="BZH5899" s="248"/>
      <x:c r="BZI5899" s="248"/>
      <x:c r="BZJ5899" s="248"/>
      <x:c r="BZK5899" s="248"/>
      <x:c r="BZL5899" s="248"/>
      <x:c r="BZM5899" s="248"/>
      <x:c r="BZN5899" s="248"/>
      <x:c r="BZO5899" s="248"/>
      <x:c r="BZP5899" s="248"/>
      <x:c r="BZQ5899" s="248"/>
      <x:c r="BZR5899" s="248"/>
      <x:c r="BZS5899" s="248"/>
      <x:c r="BZT5899" s="248"/>
      <x:c r="BZU5899" s="248"/>
      <x:c r="BZV5899" s="248"/>
      <x:c r="BZW5899" s="248"/>
      <x:c r="BZX5899" s="248"/>
      <x:c r="BZY5899" s="248"/>
      <x:c r="BZZ5899" s="248"/>
      <x:c r="CAA5899" s="248"/>
      <x:c r="CAB5899" s="248"/>
      <x:c r="CAC5899" s="248"/>
      <x:c r="CAD5899" s="248"/>
      <x:c r="CAE5899" s="248"/>
      <x:c r="CAF5899" s="248"/>
      <x:c r="CAG5899" s="248"/>
      <x:c r="CAH5899" s="248"/>
      <x:c r="CAI5899" s="248"/>
      <x:c r="CAJ5899" s="248"/>
      <x:c r="CAK5899" s="248"/>
      <x:c r="CAL5899" s="248"/>
      <x:c r="CAM5899" s="248"/>
      <x:c r="CAN5899" s="248"/>
      <x:c r="CAO5899" s="248"/>
      <x:c r="CAP5899" s="248"/>
      <x:c r="CAQ5899" s="248"/>
      <x:c r="CAR5899" s="248"/>
      <x:c r="CAS5899" s="248"/>
      <x:c r="CAT5899" s="248"/>
      <x:c r="CAU5899" s="248"/>
      <x:c r="CAV5899" s="248"/>
      <x:c r="CAW5899" s="248"/>
      <x:c r="CAX5899" s="248"/>
      <x:c r="CAY5899" s="248"/>
      <x:c r="CAZ5899" s="248"/>
      <x:c r="CBA5899" s="248"/>
      <x:c r="CBB5899" s="248"/>
      <x:c r="CBC5899" s="248"/>
      <x:c r="CBD5899" s="248"/>
      <x:c r="CBE5899" s="248"/>
      <x:c r="CBF5899" s="248"/>
      <x:c r="CBG5899" s="248"/>
      <x:c r="CBH5899" s="248"/>
      <x:c r="CBI5899" s="248"/>
      <x:c r="CBJ5899" s="248"/>
      <x:c r="CBK5899" s="248"/>
      <x:c r="CBL5899" s="248"/>
      <x:c r="CBM5899" s="248"/>
      <x:c r="CBN5899" s="248"/>
      <x:c r="CBO5899" s="248"/>
      <x:c r="CBP5899" s="248"/>
      <x:c r="CBQ5899" s="248"/>
      <x:c r="CBR5899" s="248"/>
      <x:c r="CBS5899" s="248"/>
      <x:c r="CBT5899" s="248"/>
      <x:c r="CBU5899" s="248"/>
      <x:c r="CBV5899" s="248"/>
      <x:c r="CBW5899" s="248"/>
      <x:c r="CBX5899" s="248"/>
      <x:c r="CBY5899" s="248"/>
      <x:c r="CBZ5899" s="248"/>
      <x:c r="CCA5899" s="248"/>
      <x:c r="CCB5899" s="248"/>
      <x:c r="CCC5899" s="248"/>
      <x:c r="CCD5899" s="248"/>
      <x:c r="CCE5899" s="248"/>
      <x:c r="CCF5899" s="248"/>
      <x:c r="CCG5899" s="248"/>
      <x:c r="CCH5899" s="248"/>
      <x:c r="CCI5899" s="248"/>
      <x:c r="CCJ5899" s="248"/>
      <x:c r="CCK5899" s="248"/>
      <x:c r="CCL5899" s="248"/>
      <x:c r="CCM5899" s="248"/>
      <x:c r="CCN5899" s="248"/>
      <x:c r="CCO5899" s="248"/>
      <x:c r="CCP5899" s="248"/>
      <x:c r="CCQ5899" s="248"/>
      <x:c r="CCR5899" s="248"/>
      <x:c r="CCS5899" s="248"/>
      <x:c r="CCT5899" s="248"/>
      <x:c r="CCU5899" s="248"/>
      <x:c r="CCV5899" s="248"/>
      <x:c r="CCW5899" s="248"/>
      <x:c r="CCX5899" s="248"/>
      <x:c r="CCY5899" s="248"/>
      <x:c r="CCZ5899" s="248"/>
      <x:c r="CDA5899" s="248"/>
      <x:c r="CDB5899" s="248"/>
      <x:c r="CDC5899" s="248"/>
      <x:c r="CDD5899" s="248"/>
      <x:c r="CDE5899" s="248"/>
      <x:c r="CDF5899" s="248"/>
      <x:c r="CDG5899" s="248"/>
      <x:c r="CDH5899" s="248"/>
      <x:c r="CDI5899" s="248"/>
      <x:c r="CDJ5899" s="248"/>
      <x:c r="CDK5899" s="248"/>
      <x:c r="CDL5899" s="248"/>
      <x:c r="CDM5899" s="248"/>
      <x:c r="CDN5899" s="248"/>
      <x:c r="CDO5899" s="248"/>
      <x:c r="CDP5899" s="248"/>
      <x:c r="CDQ5899" s="248"/>
      <x:c r="CDR5899" s="248"/>
      <x:c r="CDS5899" s="248"/>
      <x:c r="CDT5899" s="248"/>
      <x:c r="CDU5899" s="248"/>
      <x:c r="CDV5899" s="248"/>
      <x:c r="CDW5899" s="248"/>
      <x:c r="CDX5899" s="248"/>
      <x:c r="CDY5899" s="248"/>
      <x:c r="CDZ5899" s="248"/>
      <x:c r="CEA5899" s="248"/>
      <x:c r="CEB5899" s="248"/>
      <x:c r="CEC5899" s="248"/>
      <x:c r="CED5899" s="248"/>
      <x:c r="CEE5899" s="248"/>
      <x:c r="CEF5899" s="248"/>
      <x:c r="CEG5899" s="248"/>
      <x:c r="CEH5899" s="248"/>
      <x:c r="CEI5899" s="248"/>
      <x:c r="CEJ5899" s="248"/>
      <x:c r="CEK5899" s="248"/>
      <x:c r="CEL5899" s="248"/>
      <x:c r="CEM5899" s="248"/>
      <x:c r="CEN5899" s="248"/>
      <x:c r="CEO5899" s="248"/>
      <x:c r="CEP5899" s="248"/>
      <x:c r="CEQ5899" s="248"/>
      <x:c r="CER5899" s="248"/>
      <x:c r="CES5899" s="248"/>
      <x:c r="CET5899" s="248"/>
      <x:c r="CEU5899" s="248"/>
      <x:c r="CEV5899" s="248"/>
      <x:c r="CEW5899" s="248"/>
      <x:c r="CEX5899" s="248"/>
      <x:c r="CEY5899" s="248"/>
      <x:c r="CEZ5899" s="248"/>
      <x:c r="CFA5899" s="248"/>
      <x:c r="CFB5899" s="248"/>
      <x:c r="CFC5899" s="248"/>
      <x:c r="CFD5899" s="248"/>
      <x:c r="CFE5899" s="248"/>
      <x:c r="CFF5899" s="248"/>
      <x:c r="CFG5899" s="248"/>
      <x:c r="CFH5899" s="248"/>
      <x:c r="CFI5899" s="248"/>
      <x:c r="CFJ5899" s="248"/>
      <x:c r="CFK5899" s="248"/>
      <x:c r="CFL5899" s="248"/>
      <x:c r="CFM5899" s="248"/>
      <x:c r="CFN5899" s="248"/>
      <x:c r="CFO5899" s="248"/>
      <x:c r="CFP5899" s="248"/>
      <x:c r="CFQ5899" s="248"/>
      <x:c r="CFR5899" s="248"/>
      <x:c r="CFS5899" s="248"/>
      <x:c r="CFT5899" s="248"/>
      <x:c r="CFU5899" s="248"/>
      <x:c r="CFV5899" s="248"/>
      <x:c r="CFW5899" s="248"/>
      <x:c r="CFX5899" s="248"/>
      <x:c r="CFY5899" s="248"/>
      <x:c r="CFZ5899" s="248"/>
      <x:c r="CGA5899" s="248"/>
      <x:c r="CGB5899" s="248"/>
      <x:c r="CGC5899" s="248"/>
      <x:c r="CGD5899" s="248"/>
      <x:c r="CGE5899" s="248"/>
      <x:c r="CGF5899" s="248"/>
      <x:c r="CGG5899" s="248"/>
      <x:c r="CGH5899" s="248"/>
      <x:c r="CGI5899" s="248"/>
      <x:c r="CGJ5899" s="248"/>
      <x:c r="CGK5899" s="248"/>
      <x:c r="CGL5899" s="248"/>
      <x:c r="CGM5899" s="248"/>
      <x:c r="CGN5899" s="248"/>
      <x:c r="CGO5899" s="248"/>
      <x:c r="CGP5899" s="248"/>
      <x:c r="CGQ5899" s="248"/>
      <x:c r="CGR5899" s="248"/>
      <x:c r="CGS5899" s="248"/>
      <x:c r="CGT5899" s="248"/>
      <x:c r="CGU5899" s="248"/>
      <x:c r="CGV5899" s="248"/>
      <x:c r="CGW5899" s="248"/>
      <x:c r="CGX5899" s="248"/>
      <x:c r="CGY5899" s="248"/>
      <x:c r="CGZ5899" s="248"/>
      <x:c r="CHA5899" s="248"/>
      <x:c r="CHB5899" s="248"/>
      <x:c r="CHC5899" s="248"/>
      <x:c r="CHD5899" s="248"/>
      <x:c r="CHE5899" s="248"/>
      <x:c r="CHF5899" s="248"/>
      <x:c r="CHG5899" s="248"/>
      <x:c r="CHH5899" s="248"/>
      <x:c r="CHI5899" s="248"/>
      <x:c r="CHJ5899" s="248"/>
      <x:c r="CHK5899" s="248"/>
      <x:c r="CHL5899" s="248"/>
      <x:c r="CHM5899" s="248"/>
      <x:c r="CHN5899" s="248"/>
      <x:c r="CHO5899" s="248"/>
      <x:c r="CHP5899" s="248"/>
      <x:c r="CHQ5899" s="248"/>
      <x:c r="CHR5899" s="248"/>
      <x:c r="CHS5899" s="248"/>
      <x:c r="CHT5899" s="248"/>
      <x:c r="CHU5899" s="248"/>
      <x:c r="CHV5899" s="248"/>
      <x:c r="CHW5899" s="248"/>
      <x:c r="CHX5899" s="248"/>
      <x:c r="CHY5899" s="248"/>
      <x:c r="CHZ5899" s="248"/>
      <x:c r="CIA5899" s="248"/>
      <x:c r="CIB5899" s="248"/>
      <x:c r="CIC5899" s="248"/>
      <x:c r="CID5899" s="248"/>
      <x:c r="CIE5899" s="248"/>
      <x:c r="CIF5899" s="248"/>
      <x:c r="CIG5899" s="248"/>
      <x:c r="CIH5899" s="248"/>
      <x:c r="CII5899" s="248"/>
      <x:c r="CIJ5899" s="248"/>
      <x:c r="CIK5899" s="248"/>
      <x:c r="CIL5899" s="248"/>
      <x:c r="CIM5899" s="248"/>
      <x:c r="CIN5899" s="248"/>
      <x:c r="CIO5899" s="248"/>
      <x:c r="CIP5899" s="248"/>
      <x:c r="CIQ5899" s="248"/>
      <x:c r="CIR5899" s="248"/>
      <x:c r="CIS5899" s="248"/>
      <x:c r="CIT5899" s="248"/>
      <x:c r="CIU5899" s="248"/>
      <x:c r="CIV5899" s="248"/>
      <x:c r="CIW5899" s="248"/>
      <x:c r="CIX5899" s="248"/>
      <x:c r="CIY5899" s="248"/>
      <x:c r="CIZ5899" s="248"/>
      <x:c r="CJA5899" s="248"/>
      <x:c r="CJB5899" s="248"/>
      <x:c r="CJC5899" s="248"/>
      <x:c r="CJD5899" s="248"/>
      <x:c r="CJE5899" s="248"/>
      <x:c r="CJF5899" s="248"/>
      <x:c r="CJG5899" s="248"/>
      <x:c r="CJH5899" s="248"/>
      <x:c r="CJI5899" s="248"/>
      <x:c r="CJJ5899" s="248"/>
      <x:c r="CJK5899" s="248"/>
      <x:c r="CJL5899" s="248"/>
      <x:c r="CJM5899" s="248"/>
      <x:c r="CJN5899" s="248"/>
      <x:c r="CJO5899" s="248"/>
      <x:c r="CJP5899" s="248"/>
      <x:c r="CJQ5899" s="248"/>
      <x:c r="CJR5899" s="248"/>
      <x:c r="CJS5899" s="248"/>
      <x:c r="CJT5899" s="248"/>
      <x:c r="CJU5899" s="248"/>
      <x:c r="CJV5899" s="248"/>
      <x:c r="CJW5899" s="248"/>
      <x:c r="CJX5899" s="248"/>
      <x:c r="CJY5899" s="248"/>
      <x:c r="CJZ5899" s="248"/>
      <x:c r="CKA5899" s="248"/>
      <x:c r="CKB5899" s="248"/>
      <x:c r="CKC5899" s="248"/>
      <x:c r="CKD5899" s="248"/>
      <x:c r="CKE5899" s="248"/>
      <x:c r="CKF5899" s="248"/>
      <x:c r="CKG5899" s="248"/>
      <x:c r="CKH5899" s="248"/>
      <x:c r="CKI5899" s="248"/>
      <x:c r="CKJ5899" s="248"/>
      <x:c r="CKK5899" s="248"/>
      <x:c r="CKL5899" s="248"/>
      <x:c r="CKM5899" s="248"/>
      <x:c r="CKN5899" s="248"/>
      <x:c r="CKO5899" s="248"/>
      <x:c r="CKP5899" s="248"/>
      <x:c r="CKQ5899" s="248"/>
      <x:c r="CKR5899" s="248"/>
      <x:c r="CKS5899" s="248"/>
      <x:c r="CKT5899" s="248"/>
      <x:c r="CKU5899" s="248"/>
      <x:c r="CKV5899" s="248"/>
      <x:c r="CKW5899" s="248"/>
      <x:c r="CKX5899" s="248"/>
      <x:c r="CKY5899" s="248"/>
      <x:c r="CKZ5899" s="248"/>
      <x:c r="CLA5899" s="248"/>
      <x:c r="CLB5899" s="248"/>
      <x:c r="CLC5899" s="248"/>
      <x:c r="CLD5899" s="248"/>
      <x:c r="CLE5899" s="248"/>
      <x:c r="CLF5899" s="248"/>
      <x:c r="CLG5899" s="248"/>
      <x:c r="CLH5899" s="248"/>
      <x:c r="CLI5899" s="248"/>
      <x:c r="CLJ5899" s="248"/>
      <x:c r="CLK5899" s="248"/>
      <x:c r="CLL5899" s="248"/>
      <x:c r="CLM5899" s="248"/>
      <x:c r="CLN5899" s="248"/>
      <x:c r="CLO5899" s="248"/>
      <x:c r="CLP5899" s="248"/>
      <x:c r="CLQ5899" s="248"/>
      <x:c r="CLR5899" s="248"/>
      <x:c r="CLS5899" s="248"/>
      <x:c r="CLT5899" s="248"/>
      <x:c r="CLU5899" s="248"/>
      <x:c r="CLV5899" s="248"/>
      <x:c r="CLW5899" s="248"/>
      <x:c r="CLX5899" s="248"/>
      <x:c r="CLY5899" s="248"/>
      <x:c r="CLZ5899" s="248"/>
      <x:c r="CMA5899" s="248"/>
      <x:c r="CMB5899" s="248"/>
      <x:c r="CMC5899" s="248"/>
      <x:c r="CMD5899" s="248"/>
      <x:c r="CME5899" s="248"/>
      <x:c r="CMF5899" s="248"/>
      <x:c r="CMG5899" s="248"/>
      <x:c r="CMH5899" s="248"/>
      <x:c r="CMI5899" s="248"/>
      <x:c r="CMJ5899" s="248"/>
      <x:c r="CMK5899" s="248"/>
      <x:c r="CML5899" s="248"/>
      <x:c r="CMM5899" s="248"/>
      <x:c r="CMN5899" s="248"/>
      <x:c r="CMO5899" s="248"/>
      <x:c r="CMP5899" s="248"/>
      <x:c r="CMQ5899" s="248"/>
      <x:c r="CMR5899" s="248"/>
      <x:c r="CMS5899" s="248"/>
      <x:c r="CMT5899" s="248"/>
      <x:c r="CMU5899" s="248"/>
      <x:c r="CMV5899" s="248"/>
      <x:c r="CMW5899" s="248"/>
      <x:c r="CMX5899" s="248"/>
      <x:c r="CMY5899" s="248"/>
      <x:c r="CMZ5899" s="248"/>
      <x:c r="CNA5899" s="248"/>
      <x:c r="CNB5899" s="248"/>
      <x:c r="CNC5899" s="248"/>
      <x:c r="CND5899" s="248"/>
      <x:c r="CNE5899" s="248"/>
      <x:c r="CNF5899" s="248"/>
      <x:c r="CNG5899" s="248"/>
      <x:c r="CNH5899" s="248"/>
      <x:c r="CNI5899" s="248"/>
      <x:c r="CNJ5899" s="248"/>
      <x:c r="CNK5899" s="248"/>
      <x:c r="CNL5899" s="248"/>
      <x:c r="CNM5899" s="248"/>
      <x:c r="CNN5899" s="248"/>
      <x:c r="CNO5899" s="248"/>
      <x:c r="CNP5899" s="248"/>
      <x:c r="CNQ5899" s="248"/>
      <x:c r="CNR5899" s="248"/>
      <x:c r="CNS5899" s="248"/>
      <x:c r="CNT5899" s="248"/>
      <x:c r="CNU5899" s="248"/>
      <x:c r="CNV5899" s="248"/>
      <x:c r="CNW5899" s="248"/>
      <x:c r="CNX5899" s="248"/>
      <x:c r="CNY5899" s="248"/>
      <x:c r="CNZ5899" s="248"/>
      <x:c r="COA5899" s="248"/>
      <x:c r="COB5899" s="248"/>
      <x:c r="COC5899" s="248"/>
      <x:c r="COD5899" s="248"/>
      <x:c r="COE5899" s="248"/>
      <x:c r="COF5899" s="248"/>
      <x:c r="COG5899" s="248"/>
      <x:c r="COH5899" s="248"/>
      <x:c r="COI5899" s="248"/>
      <x:c r="COJ5899" s="248"/>
      <x:c r="COK5899" s="248"/>
      <x:c r="COL5899" s="248"/>
      <x:c r="COM5899" s="248"/>
      <x:c r="CON5899" s="248"/>
      <x:c r="COO5899" s="248"/>
      <x:c r="COP5899" s="248"/>
      <x:c r="COQ5899" s="248"/>
      <x:c r="COR5899" s="248"/>
      <x:c r="COS5899" s="248"/>
      <x:c r="COT5899" s="248"/>
      <x:c r="COU5899" s="248"/>
      <x:c r="COV5899" s="248"/>
      <x:c r="COW5899" s="248"/>
      <x:c r="COX5899" s="248"/>
      <x:c r="COY5899" s="248"/>
      <x:c r="COZ5899" s="248"/>
      <x:c r="CPA5899" s="248"/>
      <x:c r="CPB5899" s="248"/>
      <x:c r="CPC5899" s="248"/>
      <x:c r="CPD5899" s="248"/>
      <x:c r="CPE5899" s="248"/>
      <x:c r="CPF5899" s="248"/>
      <x:c r="CPG5899" s="248"/>
      <x:c r="CPH5899" s="248"/>
      <x:c r="CPI5899" s="248"/>
      <x:c r="CPJ5899" s="248"/>
      <x:c r="CPK5899" s="248"/>
      <x:c r="CPL5899" s="248"/>
      <x:c r="CPM5899" s="248"/>
      <x:c r="CPN5899" s="248"/>
      <x:c r="CPO5899" s="248"/>
      <x:c r="CPP5899" s="248"/>
      <x:c r="CPQ5899" s="248"/>
      <x:c r="CPR5899" s="248"/>
      <x:c r="CPS5899" s="248"/>
      <x:c r="CPT5899" s="248"/>
      <x:c r="CPU5899" s="248"/>
      <x:c r="CPV5899" s="248"/>
      <x:c r="CPW5899" s="248"/>
      <x:c r="CPX5899" s="248"/>
      <x:c r="CPY5899" s="248"/>
      <x:c r="CPZ5899" s="248"/>
      <x:c r="CQA5899" s="248"/>
      <x:c r="CQB5899" s="248"/>
      <x:c r="CQC5899" s="248"/>
      <x:c r="CQD5899" s="248"/>
      <x:c r="CQE5899" s="248"/>
      <x:c r="CQF5899" s="248"/>
      <x:c r="CQG5899" s="248"/>
      <x:c r="CQH5899" s="248"/>
      <x:c r="CQI5899" s="248"/>
      <x:c r="CQJ5899" s="248"/>
      <x:c r="CQK5899" s="248"/>
      <x:c r="CQL5899" s="248"/>
      <x:c r="CQM5899" s="248"/>
      <x:c r="CQN5899" s="248"/>
      <x:c r="CQO5899" s="248"/>
      <x:c r="CQP5899" s="248"/>
      <x:c r="CQQ5899" s="248"/>
      <x:c r="CQR5899" s="248"/>
      <x:c r="CQS5899" s="248"/>
      <x:c r="CQT5899" s="248"/>
      <x:c r="CQU5899" s="248"/>
      <x:c r="CQV5899" s="248"/>
      <x:c r="CQW5899" s="248"/>
      <x:c r="CQX5899" s="248"/>
      <x:c r="CQY5899" s="248"/>
      <x:c r="CQZ5899" s="248"/>
      <x:c r="CRA5899" s="248"/>
      <x:c r="CRB5899" s="248"/>
      <x:c r="CRC5899" s="248"/>
      <x:c r="CRD5899" s="248"/>
      <x:c r="CRE5899" s="248"/>
      <x:c r="CRF5899" s="248"/>
      <x:c r="CRG5899" s="248"/>
      <x:c r="CRH5899" s="248"/>
      <x:c r="CRI5899" s="248"/>
      <x:c r="CRJ5899" s="248"/>
      <x:c r="CRK5899" s="248"/>
      <x:c r="CRL5899" s="248"/>
      <x:c r="CRM5899" s="248"/>
      <x:c r="CRN5899" s="248"/>
      <x:c r="CRO5899" s="248"/>
      <x:c r="CRP5899" s="248"/>
      <x:c r="CRQ5899" s="248"/>
      <x:c r="CRR5899" s="248"/>
      <x:c r="CRS5899" s="248"/>
      <x:c r="CRT5899" s="248"/>
      <x:c r="CRU5899" s="248"/>
      <x:c r="CRV5899" s="248"/>
      <x:c r="CRW5899" s="248"/>
      <x:c r="CRX5899" s="248"/>
      <x:c r="CRY5899" s="248"/>
      <x:c r="CRZ5899" s="248"/>
      <x:c r="CSA5899" s="248"/>
      <x:c r="CSB5899" s="248"/>
      <x:c r="CSC5899" s="248"/>
      <x:c r="CSD5899" s="248"/>
      <x:c r="CSE5899" s="248"/>
      <x:c r="CSF5899" s="248"/>
      <x:c r="CSG5899" s="248"/>
      <x:c r="CSH5899" s="248"/>
      <x:c r="CSI5899" s="248"/>
      <x:c r="CSJ5899" s="248"/>
      <x:c r="CSK5899" s="248"/>
      <x:c r="CSL5899" s="248"/>
      <x:c r="CSM5899" s="248"/>
      <x:c r="CSN5899" s="248"/>
      <x:c r="CSO5899" s="248"/>
      <x:c r="CSP5899" s="248"/>
      <x:c r="CSQ5899" s="248"/>
      <x:c r="CSR5899" s="248"/>
      <x:c r="CSS5899" s="248"/>
      <x:c r="CST5899" s="248"/>
      <x:c r="CSU5899" s="248"/>
      <x:c r="CSV5899" s="248"/>
      <x:c r="CSW5899" s="248"/>
      <x:c r="CSX5899" s="248"/>
      <x:c r="CSY5899" s="248"/>
      <x:c r="CSZ5899" s="248"/>
      <x:c r="CTA5899" s="248"/>
      <x:c r="CTB5899" s="248"/>
      <x:c r="CTC5899" s="248"/>
      <x:c r="CTD5899" s="248"/>
      <x:c r="CTE5899" s="248"/>
      <x:c r="CTF5899" s="248"/>
      <x:c r="CTG5899" s="248"/>
      <x:c r="CTH5899" s="248"/>
      <x:c r="CTI5899" s="248"/>
      <x:c r="CTJ5899" s="248"/>
      <x:c r="CTK5899" s="248"/>
      <x:c r="CTL5899" s="248"/>
      <x:c r="CTM5899" s="248"/>
      <x:c r="CTN5899" s="248"/>
      <x:c r="CTO5899" s="248"/>
      <x:c r="CTP5899" s="248"/>
      <x:c r="CTQ5899" s="248"/>
      <x:c r="CTR5899" s="248"/>
      <x:c r="CTS5899" s="248"/>
      <x:c r="CTT5899" s="248"/>
      <x:c r="CTU5899" s="248"/>
      <x:c r="CTV5899" s="248"/>
      <x:c r="CTW5899" s="248"/>
      <x:c r="CTX5899" s="248"/>
      <x:c r="CTY5899" s="248"/>
      <x:c r="CTZ5899" s="248"/>
      <x:c r="CUA5899" s="248"/>
      <x:c r="CUB5899" s="248"/>
      <x:c r="CUC5899" s="248"/>
      <x:c r="CUD5899" s="248"/>
      <x:c r="CUE5899" s="248"/>
      <x:c r="CUF5899" s="248"/>
      <x:c r="CUG5899" s="248"/>
      <x:c r="CUH5899" s="248"/>
      <x:c r="CUI5899" s="248"/>
      <x:c r="CUJ5899" s="248"/>
      <x:c r="CUK5899" s="248"/>
      <x:c r="CUL5899" s="248"/>
      <x:c r="CUM5899" s="248"/>
      <x:c r="CUN5899" s="248"/>
      <x:c r="CUO5899" s="248"/>
      <x:c r="CUP5899" s="248"/>
      <x:c r="CUQ5899" s="248"/>
      <x:c r="CUR5899" s="248"/>
      <x:c r="CUS5899" s="248"/>
      <x:c r="CUT5899" s="248"/>
      <x:c r="CUU5899" s="248"/>
      <x:c r="CUV5899" s="248"/>
      <x:c r="CUW5899" s="248"/>
      <x:c r="CUX5899" s="248"/>
      <x:c r="CUY5899" s="248"/>
      <x:c r="CUZ5899" s="248"/>
      <x:c r="CVA5899" s="248"/>
      <x:c r="CVB5899" s="248"/>
      <x:c r="CVC5899" s="248"/>
      <x:c r="CVD5899" s="248"/>
      <x:c r="CVE5899" s="248"/>
      <x:c r="CVF5899" s="248"/>
      <x:c r="CVG5899" s="248"/>
      <x:c r="CVH5899" s="248"/>
      <x:c r="CVI5899" s="248"/>
      <x:c r="CVJ5899" s="248"/>
      <x:c r="CVK5899" s="248"/>
      <x:c r="CVL5899" s="248"/>
      <x:c r="CVM5899" s="248"/>
      <x:c r="CVN5899" s="248"/>
      <x:c r="CVO5899" s="248"/>
      <x:c r="CVP5899" s="248"/>
      <x:c r="CVQ5899" s="248"/>
      <x:c r="CVR5899" s="248"/>
      <x:c r="CVS5899" s="248"/>
      <x:c r="CVT5899" s="248"/>
      <x:c r="CVU5899" s="248"/>
      <x:c r="CVV5899" s="248"/>
      <x:c r="CVW5899" s="248"/>
      <x:c r="CVX5899" s="248"/>
      <x:c r="CVY5899" s="248"/>
      <x:c r="CVZ5899" s="248"/>
      <x:c r="CWA5899" s="248"/>
      <x:c r="CWB5899" s="248"/>
      <x:c r="CWC5899" s="248"/>
      <x:c r="CWD5899" s="248"/>
      <x:c r="CWE5899" s="248"/>
      <x:c r="CWF5899" s="248"/>
      <x:c r="CWG5899" s="248"/>
      <x:c r="CWH5899" s="248"/>
      <x:c r="CWI5899" s="248"/>
      <x:c r="CWJ5899" s="248"/>
      <x:c r="CWK5899" s="248"/>
      <x:c r="CWL5899" s="248"/>
      <x:c r="CWM5899" s="248"/>
      <x:c r="CWN5899" s="248"/>
      <x:c r="CWO5899" s="248"/>
      <x:c r="CWP5899" s="248"/>
      <x:c r="CWQ5899" s="248"/>
      <x:c r="CWR5899" s="248"/>
      <x:c r="CWS5899" s="248"/>
      <x:c r="CWT5899" s="248"/>
      <x:c r="CWU5899" s="248"/>
      <x:c r="CWV5899" s="248"/>
      <x:c r="CWW5899" s="248"/>
      <x:c r="CWX5899" s="248"/>
      <x:c r="CWY5899" s="248"/>
      <x:c r="CWZ5899" s="248"/>
      <x:c r="CXA5899" s="248"/>
      <x:c r="CXB5899" s="248"/>
      <x:c r="CXC5899" s="248"/>
      <x:c r="CXD5899" s="248"/>
      <x:c r="CXE5899" s="248"/>
      <x:c r="CXF5899" s="248"/>
      <x:c r="CXG5899" s="248"/>
      <x:c r="CXH5899" s="248"/>
      <x:c r="CXI5899" s="248"/>
      <x:c r="CXJ5899" s="248"/>
      <x:c r="CXK5899" s="248"/>
      <x:c r="CXL5899" s="248"/>
      <x:c r="CXM5899" s="248"/>
      <x:c r="CXN5899" s="248"/>
      <x:c r="CXO5899" s="248"/>
      <x:c r="CXP5899" s="248"/>
      <x:c r="CXQ5899" s="248"/>
      <x:c r="CXR5899" s="248"/>
      <x:c r="CXS5899" s="248"/>
      <x:c r="CXT5899" s="248"/>
      <x:c r="CXU5899" s="248"/>
      <x:c r="CXV5899" s="248"/>
      <x:c r="CXW5899" s="248"/>
      <x:c r="CXX5899" s="248"/>
      <x:c r="CXY5899" s="248"/>
      <x:c r="CXZ5899" s="248"/>
      <x:c r="CYA5899" s="248"/>
      <x:c r="CYB5899" s="248"/>
      <x:c r="CYC5899" s="248"/>
      <x:c r="CYD5899" s="248"/>
      <x:c r="CYE5899" s="248"/>
      <x:c r="CYF5899" s="248"/>
      <x:c r="CYG5899" s="248"/>
      <x:c r="CYH5899" s="248"/>
      <x:c r="CYI5899" s="248"/>
      <x:c r="CYJ5899" s="248"/>
      <x:c r="CYK5899" s="248"/>
      <x:c r="CYL5899" s="248"/>
      <x:c r="CYM5899" s="248"/>
      <x:c r="CYN5899" s="248"/>
      <x:c r="CYO5899" s="248"/>
      <x:c r="CYP5899" s="248"/>
      <x:c r="CYQ5899" s="248"/>
      <x:c r="CYR5899" s="248"/>
      <x:c r="CYS5899" s="248"/>
      <x:c r="CYT5899" s="248"/>
      <x:c r="CYU5899" s="248"/>
      <x:c r="CYV5899" s="248"/>
      <x:c r="CYW5899" s="248"/>
      <x:c r="CYX5899" s="248"/>
      <x:c r="CYY5899" s="248"/>
      <x:c r="CYZ5899" s="248"/>
      <x:c r="CZA5899" s="248"/>
      <x:c r="CZB5899" s="248"/>
      <x:c r="CZC5899" s="248"/>
      <x:c r="CZD5899" s="248"/>
      <x:c r="CZE5899" s="248"/>
      <x:c r="CZF5899" s="248"/>
      <x:c r="CZG5899" s="248"/>
      <x:c r="CZH5899" s="248"/>
      <x:c r="CZI5899" s="248"/>
      <x:c r="CZJ5899" s="248"/>
      <x:c r="CZK5899" s="248"/>
      <x:c r="CZL5899" s="248"/>
      <x:c r="CZM5899" s="248"/>
      <x:c r="CZN5899" s="248"/>
      <x:c r="CZO5899" s="248"/>
      <x:c r="CZP5899" s="248"/>
      <x:c r="CZQ5899" s="248"/>
      <x:c r="CZR5899" s="248"/>
      <x:c r="CZS5899" s="248"/>
      <x:c r="CZT5899" s="248"/>
      <x:c r="CZU5899" s="248"/>
      <x:c r="CZV5899" s="248"/>
      <x:c r="CZW5899" s="248"/>
      <x:c r="CZX5899" s="248"/>
      <x:c r="CZY5899" s="248"/>
      <x:c r="CZZ5899" s="248"/>
      <x:c r="DAA5899" s="248"/>
      <x:c r="DAB5899" s="248"/>
      <x:c r="DAC5899" s="248"/>
      <x:c r="DAD5899" s="248"/>
      <x:c r="DAE5899" s="248"/>
      <x:c r="DAF5899" s="248"/>
      <x:c r="DAG5899" s="248"/>
      <x:c r="DAH5899" s="248"/>
      <x:c r="DAI5899" s="248"/>
      <x:c r="DAJ5899" s="248"/>
      <x:c r="DAK5899" s="248"/>
      <x:c r="DAL5899" s="248"/>
      <x:c r="DAM5899" s="248"/>
      <x:c r="DAN5899" s="248"/>
      <x:c r="DAO5899" s="248"/>
      <x:c r="DAP5899" s="248"/>
      <x:c r="DAQ5899" s="248"/>
      <x:c r="DAR5899" s="248"/>
      <x:c r="DAS5899" s="248"/>
      <x:c r="DAT5899" s="248"/>
      <x:c r="DAU5899" s="248"/>
      <x:c r="DAV5899" s="248"/>
      <x:c r="DAW5899" s="248"/>
      <x:c r="DAX5899" s="248"/>
      <x:c r="DAY5899" s="248"/>
      <x:c r="DAZ5899" s="248"/>
      <x:c r="DBA5899" s="248"/>
      <x:c r="DBB5899" s="248"/>
      <x:c r="DBC5899" s="248"/>
      <x:c r="DBD5899" s="248"/>
      <x:c r="DBE5899" s="248"/>
      <x:c r="DBF5899" s="248"/>
      <x:c r="DBG5899" s="248"/>
      <x:c r="DBH5899" s="248"/>
      <x:c r="DBI5899" s="248"/>
      <x:c r="DBJ5899" s="248"/>
      <x:c r="DBK5899" s="248"/>
      <x:c r="DBL5899" s="248"/>
      <x:c r="DBM5899" s="248"/>
      <x:c r="DBN5899" s="248"/>
      <x:c r="DBO5899" s="248"/>
      <x:c r="DBP5899" s="248"/>
      <x:c r="DBQ5899" s="248"/>
      <x:c r="DBR5899" s="248"/>
      <x:c r="DBS5899" s="248"/>
      <x:c r="DBT5899" s="248"/>
      <x:c r="DBU5899" s="248"/>
      <x:c r="DBV5899" s="248"/>
      <x:c r="DBW5899" s="248"/>
      <x:c r="DBX5899" s="248"/>
      <x:c r="DBY5899" s="248"/>
      <x:c r="DBZ5899" s="248"/>
      <x:c r="DCA5899" s="248"/>
      <x:c r="DCB5899" s="248"/>
      <x:c r="DCC5899" s="248"/>
      <x:c r="DCD5899" s="248"/>
      <x:c r="DCE5899" s="248"/>
      <x:c r="DCF5899" s="248"/>
      <x:c r="DCG5899" s="248"/>
      <x:c r="DCH5899" s="248"/>
      <x:c r="DCI5899" s="248"/>
      <x:c r="DCJ5899" s="248"/>
      <x:c r="DCK5899" s="248"/>
      <x:c r="DCL5899" s="248"/>
      <x:c r="DCM5899" s="248"/>
      <x:c r="DCN5899" s="248"/>
      <x:c r="DCO5899" s="248"/>
      <x:c r="DCP5899" s="248"/>
      <x:c r="DCQ5899" s="248"/>
      <x:c r="DCR5899" s="248"/>
      <x:c r="DCS5899" s="248"/>
      <x:c r="DCT5899" s="248"/>
      <x:c r="DCU5899" s="248"/>
      <x:c r="DCV5899" s="248"/>
      <x:c r="DCW5899" s="248"/>
      <x:c r="DCX5899" s="248"/>
      <x:c r="DCY5899" s="248"/>
      <x:c r="DCZ5899" s="248"/>
      <x:c r="DDA5899" s="248"/>
      <x:c r="DDB5899" s="248"/>
      <x:c r="DDC5899" s="248"/>
      <x:c r="DDD5899" s="248"/>
      <x:c r="DDE5899" s="248"/>
      <x:c r="DDF5899" s="248"/>
      <x:c r="DDG5899" s="248"/>
      <x:c r="DDH5899" s="248"/>
      <x:c r="DDI5899" s="248"/>
      <x:c r="DDJ5899" s="248"/>
      <x:c r="DDK5899" s="248"/>
      <x:c r="DDL5899" s="248"/>
      <x:c r="DDM5899" s="248"/>
      <x:c r="DDN5899" s="248"/>
      <x:c r="DDO5899" s="248"/>
      <x:c r="DDP5899" s="248"/>
      <x:c r="DDQ5899" s="248"/>
      <x:c r="DDR5899" s="248"/>
      <x:c r="DDS5899" s="248"/>
      <x:c r="DDT5899" s="248"/>
      <x:c r="DDU5899" s="248"/>
      <x:c r="DDV5899" s="248"/>
      <x:c r="DDW5899" s="248"/>
      <x:c r="DDX5899" s="248"/>
      <x:c r="DDY5899" s="248"/>
      <x:c r="DDZ5899" s="248"/>
      <x:c r="DEA5899" s="248"/>
      <x:c r="DEB5899" s="248"/>
      <x:c r="DEC5899" s="248"/>
      <x:c r="DED5899" s="248"/>
      <x:c r="DEE5899" s="248"/>
      <x:c r="DEF5899" s="248"/>
      <x:c r="DEG5899" s="248"/>
      <x:c r="DEH5899" s="248"/>
      <x:c r="DEI5899" s="248"/>
      <x:c r="DEJ5899" s="248"/>
      <x:c r="DEK5899" s="248"/>
      <x:c r="DEL5899" s="248"/>
      <x:c r="DEM5899" s="248"/>
      <x:c r="DEN5899" s="248"/>
      <x:c r="DEO5899" s="248"/>
      <x:c r="DEP5899" s="248"/>
      <x:c r="DEQ5899" s="248"/>
      <x:c r="DER5899" s="248"/>
      <x:c r="DES5899" s="248"/>
      <x:c r="DET5899" s="248"/>
      <x:c r="DEU5899" s="248"/>
      <x:c r="DEV5899" s="248"/>
      <x:c r="DEW5899" s="248"/>
      <x:c r="DEX5899" s="248"/>
      <x:c r="DEY5899" s="248"/>
      <x:c r="DEZ5899" s="248"/>
      <x:c r="DFA5899" s="248"/>
      <x:c r="DFB5899" s="248"/>
      <x:c r="DFC5899" s="248"/>
      <x:c r="DFD5899" s="248"/>
      <x:c r="DFE5899" s="248"/>
      <x:c r="DFF5899" s="248"/>
      <x:c r="DFG5899" s="248"/>
      <x:c r="DFH5899" s="248"/>
      <x:c r="DFI5899" s="248"/>
      <x:c r="DFJ5899" s="248"/>
      <x:c r="DFK5899" s="248"/>
      <x:c r="DFL5899" s="248"/>
      <x:c r="DFM5899" s="248"/>
      <x:c r="DFN5899" s="248"/>
      <x:c r="DFO5899" s="248"/>
      <x:c r="DFP5899" s="248"/>
      <x:c r="DFQ5899" s="248"/>
      <x:c r="DFR5899" s="248"/>
      <x:c r="DFS5899" s="248"/>
      <x:c r="DFT5899" s="248"/>
      <x:c r="DFU5899" s="248"/>
      <x:c r="DFV5899" s="248"/>
      <x:c r="DFW5899" s="248"/>
      <x:c r="DFX5899" s="248"/>
      <x:c r="DFY5899" s="248"/>
      <x:c r="DFZ5899" s="248"/>
      <x:c r="DGA5899" s="248"/>
      <x:c r="DGB5899" s="248"/>
      <x:c r="DGC5899" s="248"/>
      <x:c r="DGD5899" s="248"/>
      <x:c r="DGE5899" s="248"/>
      <x:c r="DGF5899" s="248"/>
      <x:c r="DGG5899" s="248"/>
      <x:c r="DGH5899" s="248"/>
      <x:c r="DGI5899" s="248"/>
      <x:c r="DGJ5899" s="248"/>
      <x:c r="DGK5899" s="248"/>
      <x:c r="DGL5899" s="248"/>
      <x:c r="DGM5899" s="248"/>
      <x:c r="DGN5899" s="248"/>
      <x:c r="DGO5899" s="248"/>
      <x:c r="DGP5899" s="248"/>
      <x:c r="DGQ5899" s="248"/>
      <x:c r="DGR5899" s="248"/>
      <x:c r="DGS5899" s="248"/>
      <x:c r="DGT5899" s="248"/>
      <x:c r="DGU5899" s="248"/>
      <x:c r="DGV5899" s="248"/>
      <x:c r="DGW5899" s="248"/>
      <x:c r="DGX5899" s="248"/>
      <x:c r="DGY5899" s="248"/>
      <x:c r="DGZ5899" s="248"/>
      <x:c r="DHA5899" s="248"/>
      <x:c r="DHB5899" s="248"/>
      <x:c r="DHC5899" s="248"/>
      <x:c r="DHD5899" s="248"/>
      <x:c r="DHE5899" s="248"/>
      <x:c r="DHF5899" s="248"/>
      <x:c r="DHG5899" s="248"/>
      <x:c r="DHH5899" s="248"/>
      <x:c r="DHI5899" s="248"/>
      <x:c r="DHJ5899" s="248"/>
      <x:c r="DHK5899" s="248"/>
      <x:c r="DHL5899" s="248"/>
      <x:c r="DHM5899" s="248"/>
      <x:c r="DHN5899" s="248"/>
      <x:c r="DHO5899" s="248"/>
      <x:c r="DHP5899" s="248"/>
      <x:c r="DHQ5899" s="248"/>
      <x:c r="DHR5899" s="248"/>
      <x:c r="DHS5899" s="248"/>
      <x:c r="DHT5899" s="248"/>
      <x:c r="DHU5899" s="248"/>
      <x:c r="DHV5899" s="248"/>
      <x:c r="DHW5899" s="248"/>
      <x:c r="DHX5899" s="248"/>
      <x:c r="DHY5899" s="248"/>
      <x:c r="DHZ5899" s="248"/>
      <x:c r="DIA5899" s="248"/>
      <x:c r="DIB5899" s="248"/>
      <x:c r="DIC5899" s="248"/>
      <x:c r="DID5899" s="248"/>
      <x:c r="DIE5899" s="248"/>
      <x:c r="DIF5899" s="248"/>
      <x:c r="DIG5899" s="248"/>
      <x:c r="DIH5899" s="248"/>
      <x:c r="DII5899" s="248"/>
      <x:c r="DIJ5899" s="248"/>
      <x:c r="DIK5899" s="248"/>
      <x:c r="DIL5899" s="248"/>
      <x:c r="DIM5899" s="248"/>
      <x:c r="DIN5899" s="248"/>
      <x:c r="DIO5899" s="248"/>
      <x:c r="DIP5899" s="248"/>
      <x:c r="DIQ5899" s="248"/>
      <x:c r="DIR5899" s="248"/>
      <x:c r="DIS5899" s="248"/>
      <x:c r="DIT5899" s="248"/>
      <x:c r="DIU5899" s="248"/>
      <x:c r="DIV5899" s="248"/>
      <x:c r="DIW5899" s="248"/>
      <x:c r="DIX5899" s="248"/>
      <x:c r="DIY5899" s="248"/>
      <x:c r="DIZ5899" s="248"/>
      <x:c r="DJA5899" s="248"/>
      <x:c r="DJB5899" s="248"/>
      <x:c r="DJC5899" s="248"/>
      <x:c r="DJD5899" s="248"/>
      <x:c r="DJE5899" s="248"/>
      <x:c r="DJF5899" s="248"/>
      <x:c r="DJG5899" s="248"/>
      <x:c r="DJH5899" s="248"/>
      <x:c r="DJI5899" s="248"/>
      <x:c r="DJJ5899" s="248"/>
      <x:c r="DJK5899" s="248"/>
      <x:c r="DJL5899" s="248"/>
      <x:c r="DJM5899" s="248"/>
      <x:c r="DJN5899" s="248"/>
      <x:c r="DJO5899" s="248"/>
      <x:c r="DJP5899" s="248"/>
      <x:c r="DJQ5899" s="248"/>
      <x:c r="DJR5899" s="248"/>
      <x:c r="DJS5899" s="248"/>
      <x:c r="DJT5899" s="248"/>
      <x:c r="DJU5899" s="248"/>
      <x:c r="DJV5899" s="248"/>
      <x:c r="DJW5899" s="248"/>
      <x:c r="DJX5899" s="248"/>
      <x:c r="DJY5899" s="248"/>
      <x:c r="DJZ5899" s="248"/>
      <x:c r="DKA5899" s="248"/>
      <x:c r="DKB5899" s="248"/>
      <x:c r="DKC5899" s="248"/>
      <x:c r="DKD5899" s="248"/>
      <x:c r="DKE5899" s="248"/>
      <x:c r="DKF5899" s="248"/>
      <x:c r="DKG5899" s="248"/>
      <x:c r="DKH5899" s="248"/>
      <x:c r="DKI5899" s="248"/>
      <x:c r="DKJ5899" s="248"/>
      <x:c r="DKK5899" s="248"/>
      <x:c r="DKL5899" s="248"/>
      <x:c r="DKM5899" s="248"/>
      <x:c r="DKN5899" s="248"/>
      <x:c r="DKO5899" s="248"/>
      <x:c r="DKP5899" s="248"/>
      <x:c r="DKQ5899" s="248"/>
      <x:c r="DKR5899" s="248"/>
      <x:c r="DKS5899" s="248"/>
      <x:c r="DKT5899" s="248"/>
      <x:c r="DKU5899" s="248"/>
      <x:c r="DKV5899" s="248"/>
      <x:c r="DKW5899" s="248"/>
      <x:c r="DKX5899" s="248"/>
      <x:c r="DKY5899" s="248"/>
      <x:c r="DKZ5899" s="248"/>
      <x:c r="DLA5899" s="248"/>
      <x:c r="DLB5899" s="248"/>
      <x:c r="DLC5899" s="248"/>
      <x:c r="DLD5899" s="248"/>
      <x:c r="DLE5899" s="248"/>
      <x:c r="DLF5899" s="248"/>
      <x:c r="DLG5899" s="248"/>
      <x:c r="DLH5899" s="248"/>
      <x:c r="DLI5899" s="248"/>
      <x:c r="DLJ5899" s="248"/>
      <x:c r="DLK5899" s="248"/>
      <x:c r="DLL5899" s="248"/>
      <x:c r="DLM5899" s="248"/>
      <x:c r="DLN5899" s="248"/>
      <x:c r="DLO5899" s="248"/>
      <x:c r="DLP5899" s="248"/>
      <x:c r="DLQ5899" s="248"/>
      <x:c r="DLR5899" s="248"/>
      <x:c r="DLS5899" s="248"/>
      <x:c r="DLT5899" s="248"/>
      <x:c r="DLU5899" s="248"/>
      <x:c r="DLV5899" s="248"/>
      <x:c r="DLW5899" s="248"/>
      <x:c r="DLX5899" s="248"/>
      <x:c r="DLY5899" s="248"/>
      <x:c r="DLZ5899" s="248"/>
      <x:c r="DMA5899" s="248"/>
      <x:c r="DMB5899" s="248"/>
      <x:c r="DMC5899" s="248"/>
      <x:c r="DMD5899" s="248"/>
      <x:c r="DME5899" s="248"/>
      <x:c r="DMF5899" s="248"/>
      <x:c r="DMG5899" s="248"/>
      <x:c r="DMH5899" s="248"/>
      <x:c r="DMI5899" s="248"/>
      <x:c r="DMJ5899" s="248"/>
      <x:c r="DMK5899" s="248"/>
      <x:c r="DML5899" s="248"/>
      <x:c r="DMM5899" s="248"/>
      <x:c r="DMN5899" s="248"/>
      <x:c r="DMO5899" s="248"/>
      <x:c r="DMP5899" s="248"/>
      <x:c r="DMQ5899" s="248"/>
      <x:c r="DMR5899" s="248"/>
      <x:c r="DMS5899" s="248"/>
      <x:c r="DMT5899" s="248"/>
      <x:c r="DMU5899" s="248"/>
      <x:c r="DMV5899" s="248"/>
      <x:c r="DMW5899" s="248"/>
      <x:c r="DMX5899" s="248"/>
      <x:c r="DMY5899" s="248"/>
      <x:c r="DMZ5899" s="248"/>
      <x:c r="DNA5899" s="248"/>
      <x:c r="DNB5899" s="248"/>
      <x:c r="DNC5899" s="248"/>
      <x:c r="DND5899" s="248"/>
      <x:c r="DNE5899" s="248"/>
      <x:c r="DNF5899" s="248"/>
      <x:c r="DNG5899" s="248"/>
      <x:c r="DNH5899" s="248"/>
      <x:c r="DNI5899" s="248"/>
      <x:c r="DNJ5899" s="248"/>
      <x:c r="DNK5899" s="248"/>
      <x:c r="DNL5899" s="248"/>
      <x:c r="DNM5899" s="248"/>
      <x:c r="DNN5899" s="248"/>
      <x:c r="DNO5899" s="248"/>
      <x:c r="DNP5899" s="248"/>
      <x:c r="DNQ5899" s="248"/>
      <x:c r="DNR5899" s="248"/>
      <x:c r="DNS5899" s="248"/>
      <x:c r="DNT5899" s="248"/>
      <x:c r="DNU5899" s="248"/>
      <x:c r="DNV5899" s="248"/>
      <x:c r="DNW5899" s="248"/>
      <x:c r="DNX5899" s="248"/>
      <x:c r="DNY5899" s="248"/>
      <x:c r="DNZ5899" s="248"/>
      <x:c r="DOA5899" s="248"/>
      <x:c r="DOB5899" s="248"/>
      <x:c r="DOC5899" s="248"/>
      <x:c r="DOD5899" s="248"/>
      <x:c r="DOE5899" s="248"/>
      <x:c r="DOF5899" s="248"/>
      <x:c r="DOG5899" s="248"/>
      <x:c r="DOH5899" s="248"/>
      <x:c r="DOI5899" s="248"/>
      <x:c r="DOJ5899" s="248"/>
      <x:c r="DOK5899" s="248"/>
      <x:c r="DOL5899" s="248"/>
      <x:c r="DOM5899" s="248"/>
      <x:c r="DON5899" s="248"/>
      <x:c r="DOO5899" s="248"/>
      <x:c r="DOP5899" s="248"/>
      <x:c r="DOQ5899" s="248"/>
      <x:c r="DOR5899" s="248"/>
      <x:c r="DOS5899" s="248"/>
      <x:c r="DOT5899" s="248"/>
      <x:c r="DOU5899" s="248"/>
      <x:c r="DOV5899" s="248"/>
      <x:c r="DOW5899" s="248"/>
      <x:c r="DOX5899" s="248"/>
      <x:c r="DOY5899" s="248"/>
      <x:c r="DOZ5899" s="248"/>
      <x:c r="DPA5899" s="248"/>
      <x:c r="DPB5899" s="248"/>
      <x:c r="DPC5899" s="248"/>
      <x:c r="DPD5899" s="248"/>
      <x:c r="DPE5899" s="248"/>
      <x:c r="DPF5899" s="248"/>
      <x:c r="DPG5899" s="248"/>
      <x:c r="DPH5899" s="248"/>
      <x:c r="DPI5899" s="248"/>
      <x:c r="DPJ5899" s="248"/>
      <x:c r="DPK5899" s="248"/>
      <x:c r="DPL5899" s="248"/>
      <x:c r="DPM5899" s="248"/>
      <x:c r="DPN5899" s="248"/>
      <x:c r="DPO5899" s="248"/>
      <x:c r="DPP5899" s="248"/>
      <x:c r="DPQ5899" s="248"/>
      <x:c r="DPR5899" s="248"/>
      <x:c r="DPS5899" s="248"/>
      <x:c r="DPT5899" s="248"/>
      <x:c r="DPU5899" s="248"/>
      <x:c r="DPV5899" s="248"/>
      <x:c r="DPW5899" s="248"/>
      <x:c r="DPX5899" s="248"/>
      <x:c r="DPY5899" s="248"/>
      <x:c r="DPZ5899" s="248"/>
      <x:c r="DQA5899" s="248"/>
      <x:c r="DQB5899" s="248"/>
      <x:c r="DQC5899" s="248"/>
      <x:c r="DQD5899" s="248"/>
      <x:c r="DQE5899" s="248"/>
      <x:c r="DQF5899" s="248"/>
      <x:c r="DQG5899" s="248"/>
      <x:c r="DQH5899" s="248"/>
      <x:c r="DQI5899" s="248"/>
      <x:c r="DQJ5899" s="248"/>
      <x:c r="DQK5899" s="248"/>
      <x:c r="DQL5899" s="248"/>
      <x:c r="DQM5899" s="248"/>
      <x:c r="DQN5899" s="248"/>
      <x:c r="DQO5899" s="248"/>
      <x:c r="DQP5899" s="248"/>
      <x:c r="DQQ5899" s="248"/>
      <x:c r="DQR5899" s="248"/>
      <x:c r="DQS5899" s="248"/>
      <x:c r="DQT5899" s="248"/>
      <x:c r="DQU5899" s="248"/>
      <x:c r="DQV5899" s="248"/>
      <x:c r="DQW5899" s="248"/>
      <x:c r="DQX5899" s="248"/>
      <x:c r="DQY5899" s="248"/>
      <x:c r="DQZ5899" s="248"/>
      <x:c r="DRA5899" s="248"/>
      <x:c r="DRB5899" s="248"/>
      <x:c r="DRC5899" s="248"/>
      <x:c r="DRD5899" s="248"/>
      <x:c r="DRE5899" s="248"/>
      <x:c r="DRF5899" s="248"/>
      <x:c r="DRG5899" s="248"/>
      <x:c r="DRH5899" s="248"/>
      <x:c r="DRI5899" s="248"/>
      <x:c r="DRJ5899" s="248"/>
      <x:c r="DRK5899" s="248"/>
      <x:c r="DRL5899" s="248"/>
      <x:c r="DRM5899" s="248"/>
      <x:c r="DRN5899" s="248"/>
      <x:c r="DRO5899" s="248"/>
      <x:c r="DRP5899" s="248"/>
      <x:c r="DRQ5899" s="248"/>
      <x:c r="DRR5899" s="248"/>
      <x:c r="DRS5899" s="248"/>
      <x:c r="DRT5899" s="248"/>
      <x:c r="DRU5899" s="248"/>
      <x:c r="DRV5899" s="248"/>
      <x:c r="DRW5899" s="248"/>
      <x:c r="DRX5899" s="248"/>
      <x:c r="DRY5899" s="248"/>
      <x:c r="DRZ5899" s="248"/>
      <x:c r="DSA5899" s="248"/>
      <x:c r="DSB5899" s="248"/>
      <x:c r="DSC5899" s="248"/>
      <x:c r="DSD5899" s="248"/>
      <x:c r="DSE5899" s="248"/>
      <x:c r="DSF5899" s="248"/>
      <x:c r="DSG5899" s="248"/>
      <x:c r="DSH5899" s="248"/>
      <x:c r="DSI5899" s="248"/>
      <x:c r="DSJ5899" s="248"/>
      <x:c r="DSK5899" s="248"/>
      <x:c r="DSL5899" s="248"/>
      <x:c r="DSM5899" s="248"/>
      <x:c r="DSN5899" s="248"/>
      <x:c r="DSO5899" s="248"/>
      <x:c r="DSP5899" s="248"/>
      <x:c r="DSQ5899" s="248"/>
      <x:c r="DSR5899" s="248"/>
      <x:c r="DSS5899" s="248"/>
      <x:c r="DST5899" s="248"/>
      <x:c r="DSU5899" s="248"/>
      <x:c r="DSV5899" s="248"/>
      <x:c r="DSW5899" s="248"/>
      <x:c r="DSX5899" s="248"/>
      <x:c r="DSY5899" s="248"/>
      <x:c r="DSZ5899" s="248"/>
      <x:c r="DTA5899" s="248"/>
      <x:c r="DTB5899" s="248"/>
      <x:c r="DTC5899" s="248"/>
      <x:c r="DTD5899" s="248"/>
      <x:c r="DTE5899" s="248"/>
      <x:c r="DTF5899" s="248"/>
      <x:c r="DTG5899" s="248"/>
      <x:c r="DTH5899" s="248"/>
      <x:c r="DTI5899" s="248"/>
      <x:c r="DTJ5899" s="248"/>
      <x:c r="DTK5899" s="248"/>
      <x:c r="DTL5899" s="248"/>
      <x:c r="DTM5899" s="248"/>
      <x:c r="DTN5899" s="248"/>
      <x:c r="DTO5899" s="248"/>
      <x:c r="DTP5899" s="248"/>
      <x:c r="DTQ5899" s="248"/>
      <x:c r="DTR5899" s="248"/>
      <x:c r="DTS5899" s="248"/>
      <x:c r="DTT5899" s="248"/>
      <x:c r="DTU5899" s="248"/>
      <x:c r="DTV5899" s="248"/>
      <x:c r="DTW5899" s="248"/>
      <x:c r="DTX5899" s="248"/>
      <x:c r="DTY5899" s="248"/>
      <x:c r="DTZ5899" s="248"/>
      <x:c r="DUA5899" s="248"/>
      <x:c r="DUB5899" s="248"/>
      <x:c r="DUC5899" s="248"/>
      <x:c r="DUD5899" s="248"/>
      <x:c r="DUE5899" s="248"/>
      <x:c r="DUF5899" s="248"/>
      <x:c r="DUG5899" s="248"/>
      <x:c r="DUH5899" s="248"/>
      <x:c r="DUI5899" s="248"/>
      <x:c r="DUJ5899" s="248"/>
      <x:c r="DUK5899" s="248"/>
      <x:c r="DUL5899" s="248"/>
      <x:c r="DUM5899" s="248"/>
      <x:c r="DUN5899" s="248"/>
      <x:c r="DUO5899" s="248"/>
      <x:c r="DUP5899" s="248"/>
      <x:c r="DUQ5899" s="248"/>
      <x:c r="DUR5899" s="248"/>
      <x:c r="DUS5899" s="248"/>
      <x:c r="DUT5899" s="248"/>
      <x:c r="DUU5899" s="248"/>
      <x:c r="DUV5899" s="248"/>
      <x:c r="DUW5899" s="248"/>
      <x:c r="DUX5899" s="248"/>
      <x:c r="DUY5899" s="248"/>
      <x:c r="DUZ5899" s="248"/>
      <x:c r="DVA5899" s="248"/>
      <x:c r="DVB5899" s="248"/>
      <x:c r="DVC5899" s="248"/>
      <x:c r="DVD5899" s="248"/>
      <x:c r="DVE5899" s="248"/>
      <x:c r="DVF5899" s="248"/>
      <x:c r="DVG5899" s="248"/>
      <x:c r="DVH5899" s="248"/>
      <x:c r="DVI5899" s="248"/>
      <x:c r="DVJ5899" s="248"/>
      <x:c r="DVK5899" s="248"/>
      <x:c r="DVL5899" s="248"/>
      <x:c r="DVM5899" s="248"/>
      <x:c r="DVN5899" s="248"/>
      <x:c r="DVO5899" s="248"/>
      <x:c r="DVP5899" s="248"/>
      <x:c r="DVQ5899" s="248"/>
      <x:c r="DVR5899" s="248"/>
      <x:c r="DVS5899" s="248"/>
      <x:c r="DVT5899" s="248"/>
      <x:c r="DVU5899" s="248"/>
      <x:c r="DVV5899" s="248"/>
      <x:c r="DVW5899" s="248"/>
      <x:c r="DVX5899" s="248"/>
      <x:c r="DVY5899" s="248"/>
      <x:c r="DVZ5899" s="248"/>
      <x:c r="DWA5899" s="248"/>
      <x:c r="DWB5899" s="248"/>
      <x:c r="DWC5899" s="248"/>
      <x:c r="DWD5899" s="248"/>
      <x:c r="DWE5899" s="248"/>
      <x:c r="DWF5899" s="248"/>
      <x:c r="DWG5899" s="248"/>
      <x:c r="DWH5899" s="248"/>
      <x:c r="DWI5899" s="248"/>
      <x:c r="DWJ5899" s="248"/>
      <x:c r="DWK5899" s="248"/>
      <x:c r="DWL5899" s="248"/>
      <x:c r="DWM5899" s="248"/>
      <x:c r="DWN5899" s="248"/>
      <x:c r="DWO5899" s="248"/>
      <x:c r="DWP5899" s="248"/>
      <x:c r="DWQ5899" s="248"/>
      <x:c r="DWR5899" s="248"/>
      <x:c r="DWS5899" s="248"/>
      <x:c r="DWT5899" s="248"/>
      <x:c r="DWU5899" s="248"/>
      <x:c r="DWV5899" s="248"/>
      <x:c r="DWW5899" s="248"/>
      <x:c r="DWX5899" s="248"/>
      <x:c r="DWY5899" s="248"/>
      <x:c r="DWZ5899" s="248"/>
      <x:c r="DXA5899" s="248"/>
      <x:c r="DXB5899" s="248"/>
      <x:c r="DXC5899" s="248"/>
      <x:c r="DXD5899" s="248"/>
      <x:c r="DXE5899" s="248"/>
      <x:c r="DXF5899" s="248"/>
      <x:c r="DXG5899" s="248"/>
      <x:c r="DXH5899" s="248"/>
      <x:c r="DXI5899" s="248"/>
      <x:c r="DXJ5899" s="248"/>
      <x:c r="DXK5899" s="248"/>
      <x:c r="DXL5899" s="248"/>
      <x:c r="DXM5899" s="248"/>
      <x:c r="DXN5899" s="248"/>
      <x:c r="DXO5899" s="248"/>
      <x:c r="DXP5899" s="248"/>
      <x:c r="DXQ5899" s="248"/>
      <x:c r="DXR5899" s="248"/>
      <x:c r="DXS5899" s="248"/>
      <x:c r="DXT5899" s="248"/>
      <x:c r="DXU5899" s="248"/>
      <x:c r="DXV5899" s="248"/>
      <x:c r="DXW5899" s="248"/>
      <x:c r="DXX5899" s="248"/>
      <x:c r="DXY5899" s="248"/>
      <x:c r="DXZ5899" s="248"/>
      <x:c r="DYA5899" s="248"/>
      <x:c r="DYB5899" s="248"/>
      <x:c r="DYC5899" s="248"/>
      <x:c r="DYD5899" s="248"/>
      <x:c r="DYE5899" s="248"/>
      <x:c r="DYF5899" s="248"/>
      <x:c r="DYG5899" s="248"/>
      <x:c r="DYH5899" s="248"/>
      <x:c r="DYI5899" s="248"/>
      <x:c r="DYJ5899" s="248"/>
      <x:c r="DYK5899" s="248"/>
      <x:c r="DYL5899" s="248"/>
      <x:c r="DYM5899" s="248"/>
      <x:c r="DYN5899" s="248"/>
      <x:c r="DYO5899" s="248"/>
      <x:c r="DYP5899" s="248"/>
      <x:c r="DYQ5899" s="248"/>
      <x:c r="DYR5899" s="248"/>
      <x:c r="DYS5899" s="248"/>
      <x:c r="DYT5899" s="248"/>
      <x:c r="DYU5899" s="248"/>
      <x:c r="DYV5899" s="248"/>
      <x:c r="DYW5899" s="248"/>
      <x:c r="DYX5899" s="248"/>
      <x:c r="DYY5899" s="248"/>
      <x:c r="DYZ5899" s="248"/>
      <x:c r="DZA5899" s="248"/>
      <x:c r="DZB5899" s="248"/>
      <x:c r="DZC5899" s="248"/>
      <x:c r="DZD5899" s="248"/>
      <x:c r="DZE5899" s="248"/>
      <x:c r="DZF5899" s="248"/>
      <x:c r="DZG5899" s="248"/>
      <x:c r="DZH5899" s="248"/>
      <x:c r="DZI5899" s="248"/>
      <x:c r="DZJ5899" s="248"/>
      <x:c r="DZK5899" s="248"/>
      <x:c r="DZL5899" s="248"/>
      <x:c r="DZM5899" s="248"/>
      <x:c r="DZN5899" s="248"/>
      <x:c r="DZO5899" s="248"/>
      <x:c r="DZP5899" s="248"/>
      <x:c r="DZQ5899" s="248"/>
      <x:c r="DZR5899" s="248"/>
      <x:c r="DZS5899" s="248"/>
      <x:c r="DZT5899" s="248"/>
      <x:c r="DZU5899" s="248"/>
      <x:c r="DZV5899" s="248"/>
      <x:c r="DZW5899" s="248"/>
      <x:c r="DZX5899" s="248"/>
      <x:c r="DZY5899" s="248"/>
      <x:c r="DZZ5899" s="248"/>
      <x:c r="EAA5899" s="248"/>
      <x:c r="EAB5899" s="248"/>
      <x:c r="EAC5899" s="248"/>
      <x:c r="EAD5899" s="248"/>
      <x:c r="EAE5899" s="248"/>
      <x:c r="EAF5899" s="248"/>
      <x:c r="EAG5899" s="248"/>
      <x:c r="EAH5899" s="248"/>
      <x:c r="EAI5899" s="248"/>
      <x:c r="EAJ5899" s="248"/>
      <x:c r="EAK5899" s="248"/>
      <x:c r="EAL5899" s="248"/>
      <x:c r="EAM5899" s="248"/>
      <x:c r="EAN5899" s="248"/>
      <x:c r="EAO5899" s="248"/>
      <x:c r="EAP5899" s="248"/>
      <x:c r="EAQ5899" s="248"/>
      <x:c r="EAR5899" s="248"/>
      <x:c r="EAS5899" s="248"/>
      <x:c r="EAT5899" s="248"/>
      <x:c r="EAU5899" s="248"/>
      <x:c r="EAV5899" s="248"/>
      <x:c r="EAW5899" s="248"/>
      <x:c r="EAX5899" s="248"/>
      <x:c r="EAY5899" s="248"/>
      <x:c r="EAZ5899" s="248"/>
      <x:c r="EBA5899" s="248"/>
      <x:c r="EBB5899" s="248"/>
      <x:c r="EBC5899" s="248"/>
      <x:c r="EBD5899" s="248"/>
      <x:c r="EBE5899" s="248"/>
      <x:c r="EBF5899" s="248"/>
      <x:c r="EBG5899" s="248"/>
      <x:c r="EBH5899" s="248"/>
      <x:c r="EBI5899" s="248"/>
      <x:c r="EBJ5899" s="248"/>
      <x:c r="EBK5899" s="248"/>
      <x:c r="EBL5899" s="248"/>
      <x:c r="EBM5899" s="248"/>
      <x:c r="EBN5899" s="248"/>
      <x:c r="EBO5899" s="248"/>
      <x:c r="EBP5899" s="248"/>
      <x:c r="EBQ5899" s="248"/>
      <x:c r="EBR5899" s="248"/>
      <x:c r="EBS5899" s="248"/>
      <x:c r="EBT5899" s="248"/>
      <x:c r="EBU5899" s="248"/>
      <x:c r="EBV5899" s="248"/>
      <x:c r="EBW5899" s="248"/>
      <x:c r="EBX5899" s="248"/>
      <x:c r="EBY5899" s="248"/>
      <x:c r="EBZ5899" s="248"/>
      <x:c r="ECA5899" s="248"/>
      <x:c r="ECB5899" s="248"/>
      <x:c r="ECC5899" s="248"/>
      <x:c r="ECD5899" s="248"/>
      <x:c r="ECE5899" s="248"/>
      <x:c r="ECF5899" s="248"/>
      <x:c r="ECG5899" s="248"/>
      <x:c r="ECH5899" s="248"/>
      <x:c r="ECI5899" s="248"/>
      <x:c r="ECJ5899" s="248"/>
      <x:c r="ECK5899" s="248"/>
      <x:c r="ECL5899" s="248"/>
      <x:c r="ECM5899" s="248"/>
      <x:c r="ECN5899" s="248"/>
      <x:c r="ECO5899" s="248"/>
      <x:c r="ECP5899" s="248"/>
      <x:c r="ECQ5899" s="248"/>
      <x:c r="ECR5899" s="248"/>
      <x:c r="ECS5899" s="248"/>
      <x:c r="ECT5899" s="248"/>
      <x:c r="ECU5899" s="248"/>
      <x:c r="ECV5899" s="248"/>
      <x:c r="ECW5899" s="248"/>
      <x:c r="ECX5899" s="248"/>
      <x:c r="ECY5899" s="248"/>
      <x:c r="ECZ5899" s="248"/>
      <x:c r="EDA5899" s="248"/>
      <x:c r="EDB5899" s="248"/>
      <x:c r="EDC5899" s="248"/>
      <x:c r="EDD5899" s="248"/>
      <x:c r="EDE5899" s="248"/>
      <x:c r="EDF5899" s="248"/>
      <x:c r="EDG5899" s="248"/>
      <x:c r="EDH5899" s="248"/>
      <x:c r="EDI5899" s="248"/>
      <x:c r="EDJ5899" s="248"/>
      <x:c r="EDK5899" s="248"/>
      <x:c r="EDL5899" s="248"/>
      <x:c r="EDM5899" s="248"/>
      <x:c r="EDN5899" s="248"/>
      <x:c r="EDO5899" s="248"/>
      <x:c r="EDP5899" s="248"/>
      <x:c r="EDQ5899" s="248"/>
      <x:c r="EDR5899" s="248"/>
      <x:c r="EDS5899" s="248"/>
      <x:c r="EDT5899" s="248"/>
      <x:c r="EDU5899" s="248"/>
      <x:c r="EDV5899" s="248"/>
      <x:c r="EDW5899" s="248"/>
      <x:c r="EDX5899" s="248"/>
      <x:c r="EDY5899" s="248"/>
      <x:c r="EDZ5899" s="248"/>
      <x:c r="EEA5899" s="248"/>
      <x:c r="EEB5899" s="248"/>
      <x:c r="EEC5899" s="248"/>
      <x:c r="EED5899" s="248"/>
      <x:c r="EEE5899" s="248"/>
      <x:c r="EEF5899" s="248"/>
      <x:c r="EEG5899" s="248"/>
      <x:c r="EEH5899" s="248"/>
      <x:c r="EEI5899" s="248"/>
      <x:c r="EEJ5899" s="248"/>
      <x:c r="EEK5899" s="248"/>
      <x:c r="EEL5899" s="248"/>
      <x:c r="EEM5899" s="248"/>
      <x:c r="EEN5899" s="248"/>
      <x:c r="EEO5899" s="248"/>
      <x:c r="EEP5899" s="248"/>
      <x:c r="EEQ5899" s="248"/>
      <x:c r="EER5899" s="248"/>
      <x:c r="EES5899" s="248"/>
      <x:c r="EET5899" s="248"/>
      <x:c r="EEU5899" s="248"/>
      <x:c r="EEV5899" s="248"/>
      <x:c r="EEW5899" s="248"/>
      <x:c r="EEX5899" s="248"/>
      <x:c r="EEY5899" s="248"/>
      <x:c r="EEZ5899" s="248"/>
      <x:c r="EFA5899" s="248"/>
      <x:c r="EFB5899" s="248"/>
      <x:c r="EFC5899" s="248"/>
      <x:c r="EFD5899" s="248"/>
      <x:c r="EFE5899" s="248"/>
      <x:c r="EFF5899" s="248"/>
      <x:c r="EFG5899" s="248"/>
      <x:c r="EFH5899" s="248"/>
      <x:c r="EFI5899" s="248"/>
      <x:c r="EFJ5899" s="248"/>
      <x:c r="EFK5899" s="248"/>
      <x:c r="EFL5899" s="248"/>
      <x:c r="EFM5899" s="248"/>
      <x:c r="EFN5899" s="248"/>
      <x:c r="EFO5899" s="248"/>
      <x:c r="EFP5899" s="248"/>
      <x:c r="EFQ5899" s="248"/>
      <x:c r="EFR5899" s="248"/>
      <x:c r="EFS5899" s="248"/>
      <x:c r="EFT5899" s="248"/>
      <x:c r="EFU5899" s="248"/>
      <x:c r="EFV5899" s="248"/>
      <x:c r="EFW5899" s="248"/>
      <x:c r="EFX5899" s="248"/>
      <x:c r="EFY5899" s="248"/>
      <x:c r="EFZ5899" s="248"/>
      <x:c r="EGA5899" s="248"/>
      <x:c r="EGB5899" s="248"/>
      <x:c r="EGC5899" s="248"/>
      <x:c r="EGD5899" s="248"/>
      <x:c r="EGE5899" s="248"/>
      <x:c r="EGF5899" s="248"/>
      <x:c r="EGG5899" s="248"/>
      <x:c r="EGH5899" s="248"/>
      <x:c r="EGI5899" s="248"/>
      <x:c r="EGJ5899" s="248"/>
      <x:c r="EGK5899" s="248"/>
      <x:c r="EGL5899" s="248"/>
      <x:c r="EGM5899" s="248"/>
      <x:c r="EGN5899" s="248"/>
      <x:c r="EGO5899" s="248"/>
      <x:c r="EGP5899" s="248"/>
      <x:c r="EGQ5899" s="248"/>
      <x:c r="EGR5899" s="248"/>
      <x:c r="EGS5899" s="248"/>
      <x:c r="EGT5899" s="248"/>
      <x:c r="EGU5899" s="248"/>
      <x:c r="EGV5899" s="248"/>
      <x:c r="EGW5899" s="248"/>
      <x:c r="EGX5899" s="248"/>
      <x:c r="EGY5899" s="248"/>
      <x:c r="EGZ5899" s="248"/>
      <x:c r="EHA5899" s="248"/>
      <x:c r="EHB5899" s="248"/>
      <x:c r="EHC5899" s="248"/>
      <x:c r="EHD5899" s="248"/>
      <x:c r="EHE5899" s="248"/>
      <x:c r="EHF5899" s="248"/>
      <x:c r="EHG5899" s="248"/>
      <x:c r="EHH5899" s="248"/>
      <x:c r="EHI5899" s="248"/>
      <x:c r="EHJ5899" s="248"/>
      <x:c r="EHK5899" s="248"/>
      <x:c r="EHL5899" s="248"/>
      <x:c r="EHM5899" s="248"/>
      <x:c r="EHN5899" s="248"/>
      <x:c r="EHO5899" s="248"/>
      <x:c r="EHP5899" s="248"/>
      <x:c r="EHQ5899" s="248"/>
      <x:c r="EHR5899" s="248"/>
      <x:c r="EHS5899" s="248"/>
      <x:c r="EHT5899" s="248"/>
      <x:c r="EHU5899" s="248"/>
      <x:c r="EHV5899" s="248"/>
      <x:c r="EHW5899" s="248"/>
      <x:c r="EHX5899" s="248"/>
      <x:c r="EHY5899" s="248"/>
      <x:c r="EHZ5899" s="248"/>
      <x:c r="EIA5899" s="248"/>
      <x:c r="EIB5899" s="248"/>
      <x:c r="EIC5899" s="248"/>
      <x:c r="EID5899" s="248"/>
      <x:c r="EIE5899" s="248"/>
      <x:c r="EIF5899" s="248"/>
      <x:c r="EIG5899" s="248"/>
      <x:c r="EIH5899" s="248"/>
      <x:c r="EII5899" s="248"/>
      <x:c r="EIJ5899" s="248"/>
      <x:c r="EIK5899" s="248"/>
      <x:c r="EIL5899" s="248"/>
      <x:c r="EIM5899" s="248"/>
      <x:c r="EIN5899" s="248"/>
      <x:c r="EIO5899" s="248"/>
      <x:c r="EIP5899" s="248"/>
      <x:c r="EIQ5899" s="248"/>
      <x:c r="EIR5899" s="248"/>
      <x:c r="EIS5899" s="248"/>
      <x:c r="EIT5899" s="248"/>
      <x:c r="EIU5899" s="248"/>
      <x:c r="EIV5899" s="248"/>
      <x:c r="EIW5899" s="248"/>
      <x:c r="EIX5899" s="248"/>
      <x:c r="EIY5899" s="248"/>
      <x:c r="EIZ5899" s="248"/>
      <x:c r="EJA5899" s="248"/>
      <x:c r="EJB5899" s="248"/>
      <x:c r="EJC5899" s="248"/>
      <x:c r="EJD5899" s="248"/>
      <x:c r="EJE5899" s="248"/>
      <x:c r="EJF5899" s="248"/>
      <x:c r="EJG5899" s="248"/>
      <x:c r="EJH5899" s="248"/>
      <x:c r="EJI5899" s="248"/>
      <x:c r="EJJ5899" s="248"/>
      <x:c r="EJK5899" s="248"/>
      <x:c r="EJL5899" s="248"/>
      <x:c r="EJM5899" s="248"/>
      <x:c r="EJN5899" s="248"/>
      <x:c r="EJO5899" s="248"/>
      <x:c r="EJP5899" s="248"/>
      <x:c r="EJQ5899" s="248"/>
      <x:c r="EJR5899" s="248"/>
      <x:c r="EJS5899" s="248"/>
      <x:c r="EJT5899" s="248"/>
      <x:c r="EJU5899" s="248"/>
      <x:c r="EJV5899" s="248"/>
      <x:c r="EJW5899" s="248"/>
      <x:c r="EJX5899" s="248"/>
      <x:c r="EJY5899" s="248"/>
      <x:c r="EJZ5899" s="248"/>
      <x:c r="EKA5899" s="248"/>
      <x:c r="EKB5899" s="248"/>
      <x:c r="EKC5899" s="248"/>
      <x:c r="EKD5899" s="248"/>
      <x:c r="EKE5899" s="248"/>
      <x:c r="EKF5899" s="248"/>
      <x:c r="EKG5899" s="248"/>
      <x:c r="EKH5899" s="248"/>
      <x:c r="EKI5899" s="248"/>
      <x:c r="EKJ5899" s="248"/>
      <x:c r="EKK5899" s="248"/>
      <x:c r="EKL5899" s="248"/>
      <x:c r="EKM5899" s="248"/>
      <x:c r="EKN5899" s="248"/>
      <x:c r="EKO5899" s="248"/>
      <x:c r="EKP5899" s="248"/>
      <x:c r="EKQ5899" s="248"/>
      <x:c r="EKR5899" s="248"/>
      <x:c r="EKS5899" s="248"/>
      <x:c r="EKT5899" s="248"/>
      <x:c r="EKU5899" s="248"/>
      <x:c r="EKV5899" s="248"/>
      <x:c r="EKW5899" s="248"/>
      <x:c r="EKX5899" s="248"/>
      <x:c r="EKY5899" s="248"/>
      <x:c r="EKZ5899" s="248"/>
      <x:c r="ELA5899" s="248"/>
      <x:c r="ELB5899" s="248"/>
      <x:c r="ELC5899" s="248"/>
      <x:c r="ELD5899" s="248"/>
      <x:c r="ELE5899" s="248"/>
      <x:c r="ELF5899" s="248"/>
      <x:c r="ELG5899" s="248"/>
      <x:c r="ELH5899" s="248"/>
      <x:c r="ELI5899" s="248"/>
      <x:c r="ELJ5899" s="248"/>
      <x:c r="ELK5899" s="248"/>
      <x:c r="ELL5899" s="248"/>
      <x:c r="ELM5899" s="248"/>
      <x:c r="ELN5899" s="248"/>
      <x:c r="ELO5899" s="248"/>
      <x:c r="ELP5899" s="248"/>
      <x:c r="ELQ5899" s="248"/>
      <x:c r="ELR5899" s="248"/>
      <x:c r="ELS5899" s="248"/>
      <x:c r="ELT5899" s="248"/>
      <x:c r="ELU5899" s="248"/>
      <x:c r="ELV5899" s="248"/>
      <x:c r="ELW5899" s="248"/>
      <x:c r="ELX5899" s="248"/>
      <x:c r="ELY5899" s="248"/>
      <x:c r="ELZ5899" s="248"/>
      <x:c r="EMA5899" s="248"/>
      <x:c r="EMB5899" s="248"/>
      <x:c r="EMC5899" s="248"/>
      <x:c r="EMD5899" s="248"/>
      <x:c r="EME5899" s="248"/>
      <x:c r="EMF5899" s="248"/>
      <x:c r="EMG5899" s="248"/>
      <x:c r="EMH5899" s="248"/>
      <x:c r="EMI5899" s="248"/>
      <x:c r="EMJ5899" s="248"/>
      <x:c r="EMK5899" s="248"/>
      <x:c r="EML5899" s="248"/>
      <x:c r="EMM5899" s="248"/>
      <x:c r="EMN5899" s="248"/>
      <x:c r="EMO5899" s="248"/>
      <x:c r="EMP5899" s="248"/>
      <x:c r="EMQ5899" s="248"/>
      <x:c r="EMR5899" s="248"/>
      <x:c r="EMS5899" s="248"/>
      <x:c r="EMT5899" s="248"/>
      <x:c r="EMU5899" s="248"/>
      <x:c r="EMV5899" s="248"/>
      <x:c r="EMW5899" s="248"/>
      <x:c r="EMX5899" s="248"/>
      <x:c r="EMY5899" s="248"/>
      <x:c r="EMZ5899" s="248"/>
      <x:c r="ENA5899" s="248"/>
      <x:c r="ENB5899" s="248"/>
      <x:c r="ENC5899" s="248"/>
      <x:c r="END5899" s="248"/>
      <x:c r="ENE5899" s="248"/>
      <x:c r="ENF5899" s="248"/>
      <x:c r="ENG5899" s="248"/>
      <x:c r="ENH5899" s="248"/>
      <x:c r="ENI5899" s="248"/>
      <x:c r="ENJ5899" s="248"/>
      <x:c r="ENK5899" s="248"/>
      <x:c r="ENL5899" s="248"/>
      <x:c r="ENM5899" s="248"/>
      <x:c r="ENN5899" s="248"/>
      <x:c r="ENO5899" s="248"/>
      <x:c r="ENP5899" s="248"/>
      <x:c r="ENQ5899" s="248"/>
      <x:c r="ENR5899" s="248"/>
      <x:c r="ENS5899" s="248"/>
      <x:c r="ENT5899" s="248"/>
      <x:c r="ENU5899" s="248"/>
      <x:c r="ENV5899" s="248"/>
      <x:c r="ENW5899" s="248"/>
      <x:c r="ENX5899" s="248"/>
      <x:c r="ENY5899" s="248"/>
      <x:c r="ENZ5899" s="248"/>
      <x:c r="EOA5899" s="248"/>
      <x:c r="EOB5899" s="248"/>
      <x:c r="EOC5899" s="248"/>
      <x:c r="EOD5899" s="248"/>
      <x:c r="EOE5899" s="248"/>
      <x:c r="EOF5899" s="248"/>
      <x:c r="EOG5899" s="248"/>
      <x:c r="EOH5899" s="248"/>
      <x:c r="EOI5899" s="248"/>
      <x:c r="EOJ5899" s="248"/>
      <x:c r="EOK5899" s="248"/>
      <x:c r="EOL5899" s="248"/>
      <x:c r="EOM5899" s="248"/>
      <x:c r="EON5899" s="248"/>
      <x:c r="EOO5899" s="248"/>
      <x:c r="EOP5899" s="248"/>
      <x:c r="EOQ5899" s="248"/>
      <x:c r="EOR5899" s="248"/>
      <x:c r="EOS5899" s="248"/>
      <x:c r="EOT5899" s="248"/>
      <x:c r="EOU5899" s="248"/>
      <x:c r="EOV5899" s="248"/>
      <x:c r="EOW5899" s="248"/>
      <x:c r="EOX5899" s="248"/>
      <x:c r="EOY5899" s="248"/>
      <x:c r="EOZ5899" s="248"/>
      <x:c r="EPA5899" s="248"/>
      <x:c r="EPB5899" s="248"/>
      <x:c r="EPC5899" s="248"/>
      <x:c r="EPD5899" s="248"/>
      <x:c r="EPE5899" s="248"/>
      <x:c r="EPF5899" s="248"/>
      <x:c r="EPG5899" s="248"/>
      <x:c r="EPH5899" s="248"/>
      <x:c r="EPI5899" s="248"/>
      <x:c r="EPJ5899" s="248"/>
      <x:c r="EPK5899" s="248"/>
      <x:c r="EPL5899" s="248"/>
      <x:c r="EPM5899" s="248"/>
      <x:c r="EPN5899" s="248"/>
      <x:c r="EPO5899" s="248"/>
      <x:c r="EPP5899" s="248"/>
      <x:c r="EPQ5899" s="248"/>
      <x:c r="EPR5899" s="248"/>
      <x:c r="EPS5899" s="248"/>
      <x:c r="EPT5899" s="248"/>
      <x:c r="EPU5899" s="248"/>
      <x:c r="EPV5899" s="248"/>
      <x:c r="EPW5899" s="248"/>
      <x:c r="EPX5899" s="248"/>
      <x:c r="EPY5899" s="248"/>
      <x:c r="EPZ5899" s="248"/>
      <x:c r="EQA5899" s="248"/>
      <x:c r="EQB5899" s="248"/>
      <x:c r="EQC5899" s="248"/>
      <x:c r="EQD5899" s="248"/>
      <x:c r="EQE5899" s="248"/>
      <x:c r="EQF5899" s="248"/>
      <x:c r="EQG5899" s="248"/>
      <x:c r="EQH5899" s="248"/>
      <x:c r="EQI5899" s="248"/>
      <x:c r="EQJ5899" s="248"/>
      <x:c r="EQK5899" s="248"/>
      <x:c r="EQL5899" s="248"/>
      <x:c r="EQM5899" s="248"/>
      <x:c r="EQN5899" s="248"/>
      <x:c r="EQO5899" s="248"/>
      <x:c r="EQP5899" s="248"/>
      <x:c r="EQQ5899" s="248"/>
      <x:c r="EQR5899" s="248"/>
      <x:c r="EQS5899" s="248"/>
      <x:c r="EQT5899" s="248"/>
      <x:c r="EQU5899" s="248"/>
      <x:c r="EQV5899" s="248"/>
      <x:c r="EQW5899" s="248"/>
      <x:c r="EQX5899" s="248"/>
      <x:c r="EQY5899" s="248"/>
      <x:c r="EQZ5899" s="248"/>
      <x:c r="ERA5899" s="248"/>
      <x:c r="ERB5899" s="248"/>
      <x:c r="ERC5899" s="248"/>
      <x:c r="ERD5899" s="248"/>
      <x:c r="ERE5899" s="248"/>
      <x:c r="ERF5899" s="248"/>
      <x:c r="ERG5899" s="248"/>
      <x:c r="ERH5899" s="248"/>
      <x:c r="ERI5899" s="248"/>
      <x:c r="ERJ5899" s="248"/>
      <x:c r="ERK5899" s="248"/>
      <x:c r="ERL5899" s="248"/>
      <x:c r="ERM5899" s="248"/>
      <x:c r="ERN5899" s="248"/>
      <x:c r="ERO5899" s="248"/>
      <x:c r="ERP5899" s="248"/>
      <x:c r="ERQ5899" s="248"/>
      <x:c r="ERR5899" s="248"/>
      <x:c r="ERS5899" s="248"/>
      <x:c r="ERT5899" s="248"/>
      <x:c r="ERU5899" s="248"/>
      <x:c r="ERV5899" s="248"/>
      <x:c r="ERW5899" s="248"/>
      <x:c r="ERX5899" s="248"/>
      <x:c r="ERY5899" s="248"/>
      <x:c r="ERZ5899" s="248"/>
      <x:c r="ESA5899" s="248"/>
      <x:c r="ESB5899" s="248"/>
      <x:c r="ESC5899" s="248"/>
      <x:c r="ESD5899" s="248"/>
      <x:c r="ESE5899" s="248"/>
      <x:c r="ESF5899" s="248"/>
      <x:c r="ESG5899" s="248"/>
      <x:c r="ESH5899" s="248"/>
      <x:c r="ESI5899" s="248"/>
      <x:c r="ESJ5899" s="248"/>
      <x:c r="ESK5899" s="248"/>
      <x:c r="ESL5899" s="248"/>
      <x:c r="ESM5899" s="248"/>
      <x:c r="ESN5899" s="248"/>
      <x:c r="ESO5899" s="248"/>
      <x:c r="ESP5899" s="248"/>
      <x:c r="ESQ5899" s="248"/>
      <x:c r="ESR5899" s="248"/>
      <x:c r="ESS5899" s="248"/>
      <x:c r="EST5899" s="248"/>
      <x:c r="ESU5899" s="248"/>
      <x:c r="ESV5899" s="248"/>
      <x:c r="ESW5899" s="248"/>
      <x:c r="ESX5899" s="248"/>
      <x:c r="ESY5899" s="248"/>
      <x:c r="ESZ5899" s="248"/>
      <x:c r="ETA5899" s="248"/>
      <x:c r="ETB5899" s="248"/>
      <x:c r="ETC5899" s="248"/>
      <x:c r="ETD5899" s="248"/>
      <x:c r="ETE5899" s="248"/>
      <x:c r="ETF5899" s="248"/>
      <x:c r="ETG5899" s="248"/>
      <x:c r="ETH5899" s="248"/>
      <x:c r="ETI5899" s="248"/>
      <x:c r="ETJ5899" s="248"/>
      <x:c r="ETK5899" s="248"/>
      <x:c r="ETL5899" s="248"/>
      <x:c r="ETM5899" s="248"/>
      <x:c r="ETN5899" s="248"/>
      <x:c r="ETO5899" s="248"/>
      <x:c r="ETP5899" s="248"/>
      <x:c r="ETQ5899" s="248"/>
      <x:c r="ETR5899" s="248"/>
      <x:c r="ETS5899" s="248"/>
      <x:c r="ETT5899" s="248"/>
      <x:c r="ETU5899" s="248"/>
      <x:c r="ETV5899" s="248"/>
      <x:c r="ETW5899" s="248"/>
      <x:c r="ETX5899" s="248"/>
      <x:c r="ETY5899" s="248"/>
      <x:c r="ETZ5899" s="248"/>
      <x:c r="EUA5899" s="248"/>
      <x:c r="EUB5899" s="248"/>
      <x:c r="EUC5899" s="248"/>
      <x:c r="EUD5899" s="248"/>
      <x:c r="EUE5899" s="248"/>
      <x:c r="EUF5899" s="248"/>
      <x:c r="EUG5899" s="248"/>
      <x:c r="EUH5899" s="248"/>
      <x:c r="EUI5899" s="248"/>
      <x:c r="EUJ5899" s="248"/>
      <x:c r="EUK5899" s="248"/>
      <x:c r="EUL5899" s="248"/>
      <x:c r="EUM5899" s="248"/>
      <x:c r="EUN5899" s="248"/>
      <x:c r="EUO5899" s="248"/>
      <x:c r="EUP5899" s="248"/>
      <x:c r="EUQ5899" s="248"/>
      <x:c r="EUR5899" s="248"/>
      <x:c r="EUS5899" s="248"/>
      <x:c r="EUT5899" s="248"/>
      <x:c r="EUU5899" s="248"/>
      <x:c r="EUV5899" s="248"/>
      <x:c r="EUW5899" s="248"/>
      <x:c r="EUX5899" s="248"/>
      <x:c r="EUY5899" s="248"/>
      <x:c r="EUZ5899" s="248"/>
      <x:c r="EVA5899" s="248"/>
      <x:c r="EVB5899" s="248"/>
      <x:c r="EVC5899" s="248"/>
      <x:c r="EVD5899" s="248"/>
      <x:c r="EVE5899" s="248"/>
      <x:c r="EVF5899" s="248"/>
      <x:c r="EVG5899" s="248"/>
      <x:c r="EVH5899" s="248"/>
      <x:c r="EVI5899" s="248"/>
      <x:c r="EVJ5899" s="248"/>
      <x:c r="EVK5899" s="248"/>
      <x:c r="EVL5899" s="248"/>
      <x:c r="EVM5899" s="248"/>
      <x:c r="EVN5899" s="248"/>
      <x:c r="EVO5899" s="248"/>
      <x:c r="EVP5899" s="248"/>
      <x:c r="EVQ5899" s="248"/>
      <x:c r="EVR5899" s="248"/>
      <x:c r="EVS5899" s="248"/>
      <x:c r="EVT5899" s="248"/>
      <x:c r="EVU5899" s="248"/>
      <x:c r="EVV5899" s="248"/>
      <x:c r="EVW5899" s="248"/>
      <x:c r="EVX5899" s="248"/>
      <x:c r="EVY5899" s="248"/>
      <x:c r="EVZ5899" s="248"/>
      <x:c r="EWA5899" s="248"/>
      <x:c r="EWB5899" s="248"/>
      <x:c r="EWC5899" s="248"/>
      <x:c r="EWD5899" s="248"/>
      <x:c r="EWE5899" s="248"/>
      <x:c r="EWF5899" s="248"/>
      <x:c r="EWG5899" s="248"/>
      <x:c r="EWH5899" s="248"/>
      <x:c r="EWI5899" s="248"/>
      <x:c r="EWJ5899" s="248"/>
      <x:c r="EWK5899" s="248"/>
      <x:c r="EWL5899" s="248"/>
      <x:c r="EWM5899" s="248"/>
      <x:c r="EWN5899" s="248"/>
      <x:c r="EWO5899" s="248"/>
      <x:c r="EWP5899" s="248"/>
      <x:c r="EWQ5899" s="248"/>
      <x:c r="EWR5899" s="248"/>
      <x:c r="EWS5899" s="248"/>
      <x:c r="EWT5899" s="248"/>
      <x:c r="EWU5899" s="248"/>
      <x:c r="EWV5899" s="248"/>
      <x:c r="EWW5899" s="248"/>
      <x:c r="EWX5899" s="248"/>
      <x:c r="EWY5899" s="248"/>
      <x:c r="EWZ5899" s="248"/>
      <x:c r="EXA5899" s="248"/>
      <x:c r="EXB5899" s="248"/>
      <x:c r="EXC5899" s="248"/>
      <x:c r="EXD5899" s="248"/>
      <x:c r="EXE5899" s="248"/>
      <x:c r="EXF5899" s="248"/>
      <x:c r="EXG5899" s="248"/>
      <x:c r="EXH5899" s="248"/>
      <x:c r="EXI5899" s="248"/>
      <x:c r="EXJ5899" s="248"/>
      <x:c r="EXK5899" s="248"/>
      <x:c r="EXL5899" s="248"/>
      <x:c r="EXM5899" s="248"/>
      <x:c r="EXN5899" s="248"/>
      <x:c r="EXO5899" s="248"/>
      <x:c r="EXP5899" s="248"/>
      <x:c r="EXQ5899" s="248"/>
      <x:c r="EXR5899" s="248"/>
      <x:c r="EXS5899" s="248"/>
      <x:c r="EXT5899" s="248"/>
      <x:c r="EXU5899" s="248"/>
      <x:c r="EXV5899" s="248"/>
      <x:c r="EXW5899" s="248"/>
      <x:c r="EXX5899" s="248"/>
      <x:c r="EXY5899" s="248"/>
      <x:c r="EXZ5899" s="248"/>
      <x:c r="EYA5899" s="248"/>
      <x:c r="EYB5899" s="248"/>
      <x:c r="EYC5899" s="248"/>
      <x:c r="EYD5899" s="248"/>
      <x:c r="EYE5899" s="248"/>
      <x:c r="EYF5899" s="248"/>
      <x:c r="EYG5899" s="248"/>
      <x:c r="EYH5899" s="248"/>
      <x:c r="EYI5899" s="248"/>
      <x:c r="EYJ5899" s="248"/>
      <x:c r="EYK5899" s="248"/>
      <x:c r="EYL5899" s="248"/>
      <x:c r="EYM5899" s="248"/>
      <x:c r="EYN5899" s="248"/>
      <x:c r="EYO5899" s="248"/>
      <x:c r="EYP5899" s="248"/>
      <x:c r="EYQ5899" s="248"/>
      <x:c r="EYR5899" s="248"/>
      <x:c r="EYS5899" s="248"/>
      <x:c r="EYT5899" s="248"/>
      <x:c r="EYU5899" s="248"/>
      <x:c r="EYV5899" s="248"/>
      <x:c r="EYW5899" s="248"/>
      <x:c r="EYX5899" s="248"/>
      <x:c r="EYY5899" s="248"/>
      <x:c r="EYZ5899" s="248"/>
      <x:c r="EZA5899" s="248"/>
      <x:c r="EZB5899" s="248"/>
      <x:c r="EZC5899" s="248"/>
      <x:c r="EZD5899" s="248"/>
      <x:c r="EZE5899" s="248"/>
      <x:c r="EZF5899" s="248"/>
      <x:c r="EZG5899" s="248"/>
      <x:c r="EZH5899" s="248"/>
      <x:c r="EZI5899" s="248"/>
      <x:c r="EZJ5899" s="248"/>
      <x:c r="EZK5899" s="248"/>
      <x:c r="EZL5899" s="248"/>
      <x:c r="EZM5899" s="248"/>
      <x:c r="EZN5899" s="248"/>
      <x:c r="EZO5899" s="248"/>
      <x:c r="EZP5899" s="248"/>
      <x:c r="EZQ5899" s="248"/>
      <x:c r="EZR5899" s="248"/>
      <x:c r="EZS5899" s="248"/>
      <x:c r="EZT5899" s="248"/>
      <x:c r="EZU5899" s="248"/>
      <x:c r="EZV5899" s="248"/>
      <x:c r="EZW5899" s="248"/>
      <x:c r="EZX5899" s="248"/>
      <x:c r="EZY5899" s="248"/>
      <x:c r="EZZ5899" s="248"/>
      <x:c r="FAA5899" s="248"/>
      <x:c r="FAB5899" s="248"/>
      <x:c r="FAC5899" s="248"/>
      <x:c r="FAD5899" s="248"/>
      <x:c r="FAE5899" s="248"/>
      <x:c r="FAF5899" s="248"/>
      <x:c r="FAG5899" s="248"/>
      <x:c r="FAH5899" s="248"/>
      <x:c r="FAI5899" s="248"/>
      <x:c r="FAJ5899" s="248"/>
      <x:c r="FAK5899" s="248"/>
      <x:c r="FAL5899" s="248"/>
      <x:c r="FAM5899" s="248"/>
      <x:c r="FAN5899" s="248"/>
      <x:c r="FAO5899" s="248"/>
      <x:c r="FAP5899" s="248"/>
      <x:c r="FAQ5899" s="248"/>
      <x:c r="FAR5899" s="248"/>
      <x:c r="FAS5899" s="248"/>
      <x:c r="FAT5899" s="248"/>
      <x:c r="FAU5899" s="248"/>
      <x:c r="FAV5899" s="248"/>
      <x:c r="FAW5899" s="248"/>
      <x:c r="FAX5899" s="248"/>
      <x:c r="FAY5899" s="248"/>
      <x:c r="FAZ5899" s="248"/>
      <x:c r="FBA5899" s="248"/>
      <x:c r="FBB5899" s="248"/>
      <x:c r="FBC5899" s="248"/>
      <x:c r="FBD5899" s="248"/>
      <x:c r="FBE5899" s="248"/>
      <x:c r="FBF5899" s="248"/>
      <x:c r="FBG5899" s="248"/>
      <x:c r="FBH5899" s="248"/>
      <x:c r="FBI5899" s="248"/>
      <x:c r="FBJ5899" s="248"/>
      <x:c r="FBK5899" s="248"/>
      <x:c r="FBL5899" s="248"/>
      <x:c r="FBM5899" s="248"/>
      <x:c r="FBN5899" s="248"/>
      <x:c r="FBO5899" s="248"/>
      <x:c r="FBP5899" s="248"/>
      <x:c r="FBQ5899" s="248"/>
      <x:c r="FBR5899" s="248"/>
      <x:c r="FBS5899" s="248"/>
      <x:c r="FBT5899" s="248"/>
      <x:c r="FBU5899" s="248"/>
      <x:c r="FBV5899" s="248"/>
      <x:c r="FBW5899" s="248"/>
      <x:c r="FBX5899" s="248"/>
      <x:c r="FBY5899" s="248"/>
      <x:c r="FBZ5899" s="248"/>
      <x:c r="FCA5899" s="248"/>
      <x:c r="FCB5899" s="248"/>
      <x:c r="FCC5899" s="248"/>
      <x:c r="FCD5899" s="248"/>
      <x:c r="FCE5899" s="248"/>
      <x:c r="FCF5899" s="248"/>
      <x:c r="FCG5899" s="248"/>
      <x:c r="FCH5899" s="248"/>
      <x:c r="FCI5899" s="248"/>
      <x:c r="FCJ5899" s="248"/>
      <x:c r="FCK5899" s="248"/>
      <x:c r="FCL5899" s="248"/>
      <x:c r="FCM5899" s="248"/>
      <x:c r="FCN5899" s="248"/>
      <x:c r="FCO5899" s="248"/>
      <x:c r="FCP5899" s="248"/>
      <x:c r="FCQ5899" s="248"/>
      <x:c r="FCR5899" s="248"/>
      <x:c r="FCS5899" s="248"/>
      <x:c r="FCT5899" s="248"/>
      <x:c r="FCU5899" s="248"/>
      <x:c r="FCV5899" s="248"/>
      <x:c r="FCW5899" s="248"/>
      <x:c r="FCX5899" s="248"/>
      <x:c r="FCY5899" s="248"/>
      <x:c r="FCZ5899" s="248"/>
      <x:c r="FDA5899" s="248"/>
      <x:c r="FDB5899" s="248"/>
      <x:c r="FDC5899" s="248"/>
      <x:c r="FDD5899" s="248"/>
      <x:c r="FDE5899" s="248"/>
      <x:c r="FDF5899" s="248"/>
      <x:c r="FDG5899" s="248"/>
      <x:c r="FDH5899" s="248"/>
      <x:c r="FDI5899" s="248"/>
      <x:c r="FDJ5899" s="248"/>
      <x:c r="FDK5899" s="248"/>
      <x:c r="FDL5899" s="248"/>
      <x:c r="FDM5899" s="248"/>
      <x:c r="FDN5899" s="248"/>
      <x:c r="FDO5899" s="248"/>
      <x:c r="FDP5899" s="248"/>
      <x:c r="FDQ5899" s="248"/>
      <x:c r="FDR5899" s="248"/>
      <x:c r="FDS5899" s="248"/>
      <x:c r="FDT5899" s="248"/>
      <x:c r="FDU5899" s="248"/>
      <x:c r="FDV5899" s="248"/>
      <x:c r="FDW5899" s="248"/>
      <x:c r="FDX5899" s="248"/>
      <x:c r="FDY5899" s="248"/>
      <x:c r="FDZ5899" s="248"/>
      <x:c r="FEA5899" s="248"/>
      <x:c r="FEB5899" s="248"/>
      <x:c r="FEC5899" s="248"/>
      <x:c r="FED5899" s="248"/>
      <x:c r="FEE5899" s="248"/>
      <x:c r="FEF5899" s="248"/>
      <x:c r="FEG5899" s="248"/>
      <x:c r="FEH5899" s="248"/>
      <x:c r="FEI5899" s="248"/>
      <x:c r="FEJ5899" s="248"/>
      <x:c r="FEK5899" s="248"/>
      <x:c r="FEL5899" s="248"/>
      <x:c r="FEM5899" s="248"/>
      <x:c r="FEN5899" s="248"/>
      <x:c r="FEO5899" s="248"/>
      <x:c r="FEP5899" s="248"/>
      <x:c r="FEQ5899" s="248"/>
      <x:c r="FER5899" s="248"/>
      <x:c r="FES5899" s="248"/>
      <x:c r="FET5899" s="248"/>
      <x:c r="FEU5899" s="248"/>
      <x:c r="FEV5899" s="248"/>
      <x:c r="FEW5899" s="248"/>
      <x:c r="FEX5899" s="248"/>
      <x:c r="FEY5899" s="248"/>
      <x:c r="FEZ5899" s="248"/>
      <x:c r="FFA5899" s="248"/>
      <x:c r="FFB5899" s="248"/>
      <x:c r="FFC5899" s="248"/>
      <x:c r="FFD5899" s="248"/>
      <x:c r="FFE5899" s="248"/>
      <x:c r="FFF5899" s="248"/>
      <x:c r="FFG5899" s="248"/>
      <x:c r="FFH5899" s="248"/>
      <x:c r="FFI5899" s="248"/>
      <x:c r="FFJ5899" s="248"/>
      <x:c r="FFK5899" s="248"/>
      <x:c r="FFL5899" s="248"/>
      <x:c r="FFM5899" s="248"/>
      <x:c r="FFN5899" s="248"/>
      <x:c r="FFO5899" s="248"/>
      <x:c r="FFP5899" s="248"/>
      <x:c r="FFQ5899" s="248"/>
      <x:c r="FFR5899" s="248"/>
      <x:c r="FFS5899" s="248"/>
      <x:c r="FFT5899" s="248"/>
      <x:c r="FFU5899" s="248"/>
      <x:c r="FFV5899" s="248"/>
      <x:c r="FFW5899" s="248"/>
      <x:c r="FFX5899" s="248"/>
      <x:c r="FFY5899" s="248"/>
      <x:c r="FFZ5899" s="248"/>
      <x:c r="FGA5899" s="248"/>
      <x:c r="FGB5899" s="248"/>
      <x:c r="FGC5899" s="248"/>
      <x:c r="FGD5899" s="248"/>
      <x:c r="FGE5899" s="248"/>
      <x:c r="FGF5899" s="248"/>
      <x:c r="FGG5899" s="248"/>
      <x:c r="FGH5899" s="248"/>
      <x:c r="FGI5899" s="248"/>
      <x:c r="FGJ5899" s="248"/>
      <x:c r="FGK5899" s="248"/>
      <x:c r="FGL5899" s="248"/>
      <x:c r="FGM5899" s="248"/>
      <x:c r="FGN5899" s="248"/>
      <x:c r="FGO5899" s="248"/>
      <x:c r="FGP5899" s="248"/>
      <x:c r="FGQ5899" s="248"/>
      <x:c r="FGR5899" s="248"/>
      <x:c r="FGS5899" s="248"/>
      <x:c r="FGT5899" s="248"/>
      <x:c r="FGU5899" s="248"/>
      <x:c r="FGV5899" s="248"/>
      <x:c r="FGW5899" s="248"/>
      <x:c r="FGX5899" s="248"/>
      <x:c r="FGY5899" s="248"/>
      <x:c r="FGZ5899" s="248"/>
      <x:c r="FHA5899" s="248"/>
      <x:c r="FHB5899" s="248"/>
      <x:c r="FHC5899" s="248"/>
      <x:c r="FHD5899" s="248"/>
      <x:c r="FHE5899" s="248"/>
      <x:c r="FHF5899" s="248"/>
      <x:c r="FHG5899" s="248"/>
      <x:c r="FHH5899" s="248"/>
      <x:c r="FHI5899" s="248"/>
      <x:c r="FHJ5899" s="248"/>
      <x:c r="FHK5899" s="248"/>
      <x:c r="FHL5899" s="248"/>
      <x:c r="FHM5899" s="248"/>
      <x:c r="FHN5899" s="248"/>
      <x:c r="FHO5899" s="248"/>
      <x:c r="FHP5899" s="248"/>
      <x:c r="FHQ5899" s="248"/>
      <x:c r="FHR5899" s="248"/>
      <x:c r="FHS5899" s="248"/>
      <x:c r="FHT5899" s="248"/>
      <x:c r="FHU5899" s="248"/>
      <x:c r="FHV5899" s="248"/>
      <x:c r="FHW5899" s="248"/>
      <x:c r="FHX5899" s="248"/>
      <x:c r="FHY5899" s="248"/>
      <x:c r="FHZ5899" s="248"/>
      <x:c r="FIA5899" s="248"/>
      <x:c r="FIB5899" s="248"/>
      <x:c r="FIC5899" s="248"/>
      <x:c r="FID5899" s="248"/>
      <x:c r="FIE5899" s="248"/>
      <x:c r="FIF5899" s="248"/>
      <x:c r="FIG5899" s="248"/>
      <x:c r="FIH5899" s="248"/>
      <x:c r="FII5899" s="248"/>
      <x:c r="FIJ5899" s="248"/>
      <x:c r="FIK5899" s="248"/>
      <x:c r="FIL5899" s="248"/>
      <x:c r="FIM5899" s="248"/>
      <x:c r="FIN5899" s="248"/>
      <x:c r="FIO5899" s="248"/>
      <x:c r="FIP5899" s="248"/>
      <x:c r="FIQ5899" s="248"/>
      <x:c r="FIR5899" s="248"/>
      <x:c r="FIS5899" s="248"/>
      <x:c r="FIT5899" s="248"/>
      <x:c r="FIU5899" s="248"/>
      <x:c r="FIV5899" s="248"/>
      <x:c r="FIW5899" s="248"/>
      <x:c r="FIX5899" s="248"/>
      <x:c r="FIY5899" s="248"/>
      <x:c r="FIZ5899" s="248"/>
      <x:c r="FJA5899" s="248"/>
      <x:c r="FJB5899" s="248"/>
      <x:c r="FJC5899" s="248"/>
      <x:c r="FJD5899" s="248"/>
      <x:c r="FJE5899" s="248"/>
      <x:c r="FJF5899" s="248"/>
      <x:c r="FJG5899" s="248"/>
      <x:c r="FJH5899" s="248"/>
      <x:c r="FJI5899" s="248"/>
      <x:c r="FJJ5899" s="248"/>
      <x:c r="FJK5899" s="248"/>
      <x:c r="FJL5899" s="248"/>
      <x:c r="FJM5899" s="248"/>
      <x:c r="FJN5899" s="248"/>
      <x:c r="FJO5899" s="248"/>
      <x:c r="FJP5899" s="248"/>
      <x:c r="FJQ5899" s="248"/>
      <x:c r="FJR5899" s="248"/>
      <x:c r="FJS5899" s="248"/>
      <x:c r="FJT5899" s="248"/>
      <x:c r="FJU5899" s="248"/>
      <x:c r="FJV5899" s="248"/>
      <x:c r="FJW5899" s="248"/>
      <x:c r="FJX5899" s="248"/>
      <x:c r="FJY5899" s="248"/>
      <x:c r="FJZ5899" s="248"/>
      <x:c r="FKA5899" s="248"/>
      <x:c r="FKB5899" s="248"/>
      <x:c r="FKC5899" s="248"/>
      <x:c r="FKD5899" s="248"/>
      <x:c r="FKE5899" s="248"/>
      <x:c r="FKF5899" s="248"/>
      <x:c r="FKG5899" s="248"/>
      <x:c r="FKH5899" s="248"/>
      <x:c r="FKI5899" s="248"/>
      <x:c r="FKJ5899" s="248"/>
      <x:c r="FKK5899" s="248"/>
      <x:c r="FKL5899" s="248"/>
      <x:c r="FKM5899" s="248"/>
      <x:c r="FKN5899" s="248"/>
      <x:c r="FKO5899" s="248"/>
      <x:c r="FKP5899" s="248"/>
      <x:c r="FKQ5899" s="248"/>
      <x:c r="FKR5899" s="248"/>
      <x:c r="FKS5899" s="248"/>
      <x:c r="FKT5899" s="248"/>
      <x:c r="FKU5899" s="248"/>
      <x:c r="FKV5899" s="248"/>
      <x:c r="FKW5899" s="248"/>
      <x:c r="FKX5899" s="248"/>
      <x:c r="FKY5899" s="248"/>
      <x:c r="FKZ5899" s="248"/>
      <x:c r="FLA5899" s="248"/>
      <x:c r="FLB5899" s="248"/>
      <x:c r="FLC5899" s="248"/>
      <x:c r="FLD5899" s="248"/>
      <x:c r="FLE5899" s="248"/>
      <x:c r="FLF5899" s="248"/>
      <x:c r="FLG5899" s="248"/>
      <x:c r="FLH5899" s="248"/>
      <x:c r="FLI5899" s="248"/>
      <x:c r="FLJ5899" s="248"/>
      <x:c r="FLK5899" s="248"/>
      <x:c r="FLL5899" s="248"/>
      <x:c r="FLM5899" s="248"/>
      <x:c r="FLN5899" s="248"/>
      <x:c r="FLO5899" s="248"/>
      <x:c r="FLP5899" s="248"/>
      <x:c r="FLQ5899" s="248"/>
      <x:c r="FLR5899" s="248"/>
      <x:c r="FLS5899" s="248"/>
      <x:c r="FLT5899" s="248"/>
      <x:c r="FLU5899" s="248"/>
      <x:c r="FLV5899" s="248"/>
      <x:c r="FLW5899" s="248"/>
      <x:c r="FLX5899" s="248"/>
      <x:c r="FLY5899" s="248"/>
      <x:c r="FLZ5899" s="248"/>
      <x:c r="FMA5899" s="248"/>
      <x:c r="FMB5899" s="248"/>
      <x:c r="FMC5899" s="248"/>
      <x:c r="FMD5899" s="248"/>
      <x:c r="FME5899" s="248"/>
      <x:c r="FMF5899" s="248"/>
      <x:c r="FMG5899" s="248"/>
      <x:c r="FMH5899" s="248"/>
      <x:c r="FMI5899" s="248"/>
      <x:c r="FMJ5899" s="248"/>
      <x:c r="FMK5899" s="248"/>
      <x:c r="FML5899" s="248"/>
      <x:c r="FMM5899" s="248"/>
      <x:c r="FMN5899" s="248"/>
      <x:c r="FMO5899" s="248"/>
      <x:c r="FMP5899" s="248"/>
      <x:c r="FMQ5899" s="248"/>
      <x:c r="FMR5899" s="248"/>
      <x:c r="FMS5899" s="248"/>
      <x:c r="FMT5899" s="248"/>
      <x:c r="FMU5899" s="248"/>
      <x:c r="FMV5899" s="248"/>
      <x:c r="FMW5899" s="248"/>
      <x:c r="FMX5899" s="248"/>
      <x:c r="FMY5899" s="248"/>
      <x:c r="FMZ5899" s="248"/>
      <x:c r="FNA5899" s="248"/>
      <x:c r="FNB5899" s="248"/>
      <x:c r="FNC5899" s="248"/>
      <x:c r="FND5899" s="248"/>
      <x:c r="FNE5899" s="248"/>
      <x:c r="FNF5899" s="248"/>
      <x:c r="FNG5899" s="248"/>
      <x:c r="FNH5899" s="248"/>
      <x:c r="FNI5899" s="248"/>
      <x:c r="FNJ5899" s="248"/>
      <x:c r="FNK5899" s="248"/>
      <x:c r="FNL5899" s="248"/>
      <x:c r="FNM5899" s="248"/>
      <x:c r="FNN5899" s="248"/>
      <x:c r="FNO5899" s="248"/>
      <x:c r="FNP5899" s="248"/>
      <x:c r="FNQ5899" s="248"/>
      <x:c r="FNR5899" s="248"/>
      <x:c r="FNS5899" s="248"/>
      <x:c r="FNT5899" s="248"/>
      <x:c r="FNU5899" s="248"/>
      <x:c r="FNV5899" s="248"/>
      <x:c r="FNW5899" s="248"/>
      <x:c r="FNX5899" s="248"/>
      <x:c r="FNY5899" s="248"/>
      <x:c r="FNZ5899" s="248"/>
      <x:c r="FOA5899" s="248"/>
      <x:c r="FOB5899" s="248"/>
      <x:c r="FOC5899" s="248"/>
      <x:c r="FOD5899" s="248"/>
      <x:c r="FOE5899" s="248"/>
      <x:c r="FOF5899" s="248"/>
      <x:c r="FOG5899" s="248"/>
      <x:c r="FOH5899" s="248"/>
      <x:c r="FOI5899" s="248"/>
      <x:c r="FOJ5899" s="248"/>
      <x:c r="FOK5899" s="248"/>
      <x:c r="FOL5899" s="248"/>
      <x:c r="FOM5899" s="248"/>
      <x:c r="FON5899" s="248"/>
      <x:c r="FOO5899" s="248"/>
      <x:c r="FOP5899" s="248"/>
      <x:c r="FOQ5899" s="248"/>
      <x:c r="FOR5899" s="248"/>
      <x:c r="FOS5899" s="248"/>
      <x:c r="FOT5899" s="248"/>
      <x:c r="FOU5899" s="248"/>
      <x:c r="FOV5899" s="248"/>
      <x:c r="FOW5899" s="248"/>
      <x:c r="FOX5899" s="248"/>
      <x:c r="FOY5899" s="248"/>
      <x:c r="FOZ5899" s="248"/>
      <x:c r="FPA5899" s="248"/>
      <x:c r="FPB5899" s="248"/>
      <x:c r="FPC5899" s="248"/>
      <x:c r="FPD5899" s="248"/>
      <x:c r="FPE5899" s="248"/>
      <x:c r="FPF5899" s="248"/>
      <x:c r="FPG5899" s="248"/>
      <x:c r="FPH5899" s="248"/>
      <x:c r="FPI5899" s="248"/>
      <x:c r="FPJ5899" s="248"/>
      <x:c r="FPK5899" s="248"/>
      <x:c r="FPL5899" s="248"/>
      <x:c r="FPM5899" s="248"/>
      <x:c r="FPN5899" s="248"/>
      <x:c r="FPO5899" s="248"/>
      <x:c r="FPP5899" s="248"/>
      <x:c r="FPQ5899" s="248"/>
      <x:c r="FPR5899" s="248"/>
      <x:c r="FPS5899" s="248"/>
      <x:c r="FPT5899" s="248"/>
      <x:c r="FPU5899" s="248"/>
      <x:c r="FPV5899" s="248"/>
      <x:c r="FPW5899" s="248"/>
      <x:c r="FPX5899" s="248"/>
      <x:c r="FPY5899" s="248"/>
      <x:c r="FPZ5899" s="248"/>
      <x:c r="FQA5899" s="248"/>
      <x:c r="FQB5899" s="248"/>
      <x:c r="FQC5899" s="248"/>
      <x:c r="FQD5899" s="248"/>
      <x:c r="FQE5899" s="248"/>
      <x:c r="FQF5899" s="248"/>
      <x:c r="FQG5899" s="248"/>
      <x:c r="FQH5899" s="248"/>
      <x:c r="FQI5899" s="248"/>
      <x:c r="FQJ5899" s="248"/>
      <x:c r="FQK5899" s="248"/>
      <x:c r="FQL5899" s="248"/>
      <x:c r="FQM5899" s="248"/>
      <x:c r="FQN5899" s="248"/>
      <x:c r="FQO5899" s="248"/>
      <x:c r="FQP5899" s="248"/>
      <x:c r="FQQ5899" s="248"/>
      <x:c r="FQR5899" s="248"/>
      <x:c r="FQS5899" s="248"/>
      <x:c r="FQT5899" s="248"/>
      <x:c r="FQU5899" s="248"/>
      <x:c r="FQV5899" s="248"/>
      <x:c r="FQW5899" s="248"/>
      <x:c r="FQX5899" s="248"/>
      <x:c r="FQY5899" s="248"/>
      <x:c r="FQZ5899" s="248"/>
      <x:c r="FRA5899" s="248"/>
      <x:c r="FRB5899" s="248"/>
      <x:c r="FRC5899" s="248"/>
      <x:c r="FRD5899" s="248"/>
      <x:c r="FRE5899" s="248"/>
      <x:c r="FRF5899" s="248"/>
      <x:c r="FRG5899" s="248"/>
      <x:c r="FRH5899" s="248"/>
      <x:c r="FRI5899" s="248"/>
      <x:c r="FRJ5899" s="248"/>
      <x:c r="FRK5899" s="248"/>
      <x:c r="FRL5899" s="248"/>
      <x:c r="FRM5899" s="248"/>
      <x:c r="FRN5899" s="248"/>
      <x:c r="FRO5899" s="248"/>
      <x:c r="FRP5899" s="248"/>
      <x:c r="FRQ5899" s="248"/>
      <x:c r="FRR5899" s="248"/>
      <x:c r="FRS5899" s="248"/>
      <x:c r="FRT5899" s="248"/>
      <x:c r="FRU5899" s="248"/>
      <x:c r="FRV5899" s="248"/>
      <x:c r="FRW5899" s="248"/>
      <x:c r="FRX5899" s="248"/>
      <x:c r="FRY5899" s="248"/>
      <x:c r="FRZ5899" s="248"/>
      <x:c r="FSA5899" s="248"/>
      <x:c r="FSB5899" s="248"/>
      <x:c r="FSC5899" s="248"/>
      <x:c r="FSD5899" s="248"/>
      <x:c r="FSE5899" s="248"/>
      <x:c r="FSF5899" s="248"/>
      <x:c r="FSG5899" s="248"/>
      <x:c r="FSH5899" s="248"/>
      <x:c r="FSI5899" s="248"/>
      <x:c r="FSJ5899" s="248"/>
      <x:c r="FSK5899" s="248"/>
      <x:c r="FSL5899" s="248"/>
      <x:c r="FSM5899" s="248"/>
      <x:c r="FSN5899" s="248"/>
      <x:c r="FSO5899" s="248"/>
      <x:c r="FSP5899" s="248"/>
      <x:c r="FSQ5899" s="248"/>
      <x:c r="FSR5899" s="248"/>
      <x:c r="FSS5899" s="248"/>
      <x:c r="FST5899" s="248"/>
      <x:c r="FSU5899" s="248"/>
      <x:c r="FSV5899" s="248"/>
      <x:c r="FSW5899" s="248"/>
      <x:c r="FSX5899" s="248"/>
      <x:c r="FSY5899" s="248"/>
      <x:c r="FSZ5899" s="248"/>
      <x:c r="FTA5899" s="248"/>
      <x:c r="FTB5899" s="248"/>
      <x:c r="FTC5899" s="248"/>
      <x:c r="FTD5899" s="248"/>
      <x:c r="FTE5899" s="248"/>
      <x:c r="FTF5899" s="248"/>
      <x:c r="FTG5899" s="248"/>
      <x:c r="FTH5899" s="248"/>
      <x:c r="FTI5899" s="248"/>
      <x:c r="FTJ5899" s="248"/>
      <x:c r="FTK5899" s="248"/>
      <x:c r="FTL5899" s="248"/>
      <x:c r="FTM5899" s="248"/>
      <x:c r="FTN5899" s="248"/>
      <x:c r="FTO5899" s="248"/>
      <x:c r="FTP5899" s="248"/>
      <x:c r="FTQ5899" s="248"/>
      <x:c r="FTR5899" s="248"/>
      <x:c r="FTS5899" s="248"/>
      <x:c r="FTT5899" s="248"/>
      <x:c r="FTU5899" s="248"/>
      <x:c r="FTV5899" s="248"/>
      <x:c r="FTW5899" s="248"/>
      <x:c r="FTX5899" s="248"/>
      <x:c r="FTY5899" s="248"/>
      <x:c r="FTZ5899" s="248"/>
      <x:c r="FUA5899" s="248"/>
      <x:c r="FUB5899" s="248"/>
      <x:c r="FUC5899" s="248"/>
      <x:c r="FUD5899" s="248"/>
      <x:c r="FUE5899" s="248"/>
      <x:c r="FUF5899" s="248"/>
      <x:c r="FUG5899" s="248"/>
      <x:c r="FUH5899" s="248"/>
      <x:c r="FUI5899" s="248"/>
      <x:c r="FUJ5899" s="248"/>
      <x:c r="FUK5899" s="248"/>
      <x:c r="FUL5899" s="248"/>
      <x:c r="FUM5899" s="248"/>
      <x:c r="FUN5899" s="248"/>
      <x:c r="FUO5899" s="248"/>
      <x:c r="FUP5899" s="248"/>
      <x:c r="FUQ5899" s="248"/>
      <x:c r="FUR5899" s="248"/>
      <x:c r="FUS5899" s="248"/>
      <x:c r="FUT5899" s="248"/>
      <x:c r="FUU5899" s="248"/>
      <x:c r="FUV5899" s="248"/>
      <x:c r="FUW5899" s="248"/>
      <x:c r="FUX5899" s="248"/>
      <x:c r="FUY5899" s="248"/>
      <x:c r="FUZ5899" s="248"/>
      <x:c r="FVA5899" s="248"/>
      <x:c r="FVB5899" s="248"/>
      <x:c r="FVC5899" s="248"/>
      <x:c r="FVD5899" s="248"/>
      <x:c r="FVE5899" s="248"/>
      <x:c r="FVF5899" s="248"/>
      <x:c r="FVG5899" s="248"/>
      <x:c r="FVH5899" s="248"/>
      <x:c r="FVI5899" s="248"/>
      <x:c r="FVJ5899" s="248"/>
      <x:c r="FVK5899" s="248"/>
      <x:c r="FVL5899" s="248"/>
      <x:c r="FVM5899" s="248"/>
      <x:c r="FVN5899" s="248"/>
      <x:c r="FVO5899" s="248"/>
      <x:c r="FVP5899" s="248"/>
      <x:c r="FVQ5899" s="248"/>
      <x:c r="FVR5899" s="248"/>
      <x:c r="FVS5899" s="248"/>
      <x:c r="FVT5899" s="248"/>
      <x:c r="FVU5899" s="248"/>
      <x:c r="FVV5899" s="248"/>
      <x:c r="FVW5899" s="248"/>
      <x:c r="FVX5899" s="248"/>
      <x:c r="FVY5899" s="248"/>
      <x:c r="FVZ5899" s="248"/>
      <x:c r="FWA5899" s="248"/>
      <x:c r="FWB5899" s="248"/>
      <x:c r="FWC5899" s="248"/>
      <x:c r="FWD5899" s="248"/>
      <x:c r="FWE5899" s="248"/>
      <x:c r="FWF5899" s="248"/>
      <x:c r="FWG5899" s="248"/>
      <x:c r="FWH5899" s="248"/>
      <x:c r="FWI5899" s="248"/>
      <x:c r="FWJ5899" s="248"/>
      <x:c r="FWK5899" s="248"/>
      <x:c r="FWL5899" s="248"/>
      <x:c r="FWM5899" s="248"/>
      <x:c r="FWN5899" s="248"/>
      <x:c r="FWO5899" s="248"/>
      <x:c r="FWP5899" s="248"/>
      <x:c r="FWQ5899" s="248"/>
      <x:c r="FWR5899" s="248"/>
      <x:c r="FWS5899" s="248"/>
      <x:c r="FWT5899" s="248"/>
      <x:c r="FWU5899" s="248"/>
      <x:c r="FWV5899" s="248"/>
      <x:c r="FWW5899" s="248"/>
      <x:c r="FWX5899" s="248"/>
      <x:c r="FWY5899" s="248"/>
      <x:c r="FWZ5899" s="248"/>
      <x:c r="FXA5899" s="248"/>
      <x:c r="FXB5899" s="248"/>
      <x:c r="FXC5899" s="248"/>
      <x:c r="FXD5899" s="248"/>
      <x:c r="FXE5899" s="248"/>
      <x:c r="FXF5899" s="248"/>
      <x:c r="FXG5899" s="248"/>
      <x:c r="FXH5899" s="248"/>
      <x:c r="FXI5899" s="248"/>
      <x:c r="FXJ5899" s="248"/>
      <x:c r="FXK5899" s="248"/>
      <x:c r="FXL5899" s="248"/>
      <x:c r="FXM5899" s="248"/>
      <x:c r="FXN5899" s="248"/>
      <x:c r="FXO5899" s="248"/>
      <x:c r="FXP5899" s="248"/>
      <x:c r="FXQ5899" s="248"/>
      <x:c r="FXR5899" s="248"/>
      <x:c r="FXS5899" s="248"/>
      <x:c r="FXT5899" s="248"/>
      <x:c r="FXU5899" s="248"/>
      <x:c r="FXV5899" s="248"/>
      <x:c r="FXW5899" s="248"/>
      <x:c r="FXX5899" s="248"/>
      <x:c r="FXY5899" s="248"/>
      <x:c r="FXZ5899" s="248"/>
      <x:c r="FYA5899" s="248"/>
      <x:c r="FYB5899" s="248"/>
      <x:c r="FYC5899" s="248"/>
      <x:c r="FYD5899" s="248"/>
      <x:c r="FYE5899" s="248"/>
      <x:c r="FYF5899" s="248"/>
      <x:c r="FYG5899" s="248"/>
      <x:c r="FYH5899" s="248"/>
      <x:c r="FYI5899" s="248"/>
      <x:c r="FYJ5899" s="248"/>
      <x:c r="FYK5899" s="248"/>
      <x:c r="FYL5899" s="248"/>
      <x:c r="FYM5899" s="248"/>
      <x:c r="FYN5899" s="248"/>
      <x:c r="FYO5899" s="248"/>
      <x:c r="FYP5899" s="248"/>
      <x:c r="FYQ5899" s="248"/>
      <x:c r="FYR5899" s="248"/>
      <x:c r="FYS5899" s="248"/>
      <x:c r="FYT5899" s="248"/>
      <x:c r="FYU5899" s="248"/>
      <x:c r="FYV5899" s="248"/>
      <x:c r="FYW5899" s="248"/>
      <x:c r="FYX5899" s="248"/>
      <x:c r="FYY5899" s="248"/>
      <x:c r="FYZ5899" s="248"/>
      <x:c r="FZA5899" s="248"/>
      <x:c r="FZB5899" s="248"/>
      <x:c r="FZC5899" s="248"/>
      <x:c r="FZD5899" s="248"/>
      <x:c r="FZE5899" s="248"/>
      <x:c r="FZF5899" s="248"/>
      <x:c r="FZG5899" s="248"/>
      <x:c r="FZH5899" s="248"/>
      <x:c r="FZI5899" s="248"/>
      <x:c r="FZJ5899" s="248"/>
      <x:c r="FZK5899" s="248"/>
      <x:c r="FZL5899" s="248"/>
      <x:c r="FZM5899" s="248"/>
      <x:c r="FZN5899" s="248"/>
      <x:c r="FZO5899" s="248"/>
      <x:c r="FZP5899" s="248"/>
      <x:c r="FZQ5899" s="248"/>
      <x:c r="FZR5899" s="248"/>
      <x:c r="FZS5899" s="248"/>
      <x:c r="FZT5899" s="248"/>
      <x:c r="FZU5899" s="248"/>
      <x:c r="FZV5899" s="248"/>
      <x:c r="FZW5899" s="248"/>
      <x:c r="FZX5899" s="248"/>
      <x:c r="FZY5899" s="248"/>
      <x:c r="FZZ5899" s="248"/>
      <x:c r="GAA5899" s="248"/>
      <x:c r="GAB5899" s="248"/>
      <x:c r="GAC5899" s="248"/>
      <x:c r="GAD5899" s="248"/>
      <x:c r="GAE5899" s="248"/>
      <x:c r="GAF5899" s="248"/>
      <x:c r="GAG5899" s="248"/>
      <x:c r="GAH5899" s="248"/>
      <x:c r="GAI5899" s="248"/>
      <x:c r="GAJ5899" s="248"/>
      <x:c r="GAK5899" s="248"/>
      <x:c r="GAL5899" s="248"/>
      <x:c r="GAM5899" s="248"/>
      <x:c r="GAN5899" s="248"/>
      <x:c r="GAO5899" s="248"/>
      <x:c r="GAP5899" s="248"/>
      <x:c r="GAQ5899" s="248"/>
      <x:c r="GAR5899" s="248"/>
      <x:c r="GAS5899" s="248"/>
      <x:c r="GAT5899" s="248"/>
      <x:c r="GAU5899" s="248"/>
      <x:c r="GAV5899" s="248"/>
      <x:c r="GAW5899" s="248"/>
      <x:c r="GAX5899" s="248"/>
      <x:c r="GAY5899" s="248"/>
      <x:c r="GAZ5899" s="248"/>
      <x:c r="GBA5899" s="248"/>
      <x:c r="GBB5899" s="248"/>
      <x:c r="GBC5899" s="248"/>
      <x:c r="GBD5899" s="248"/>
      <x:c r="GBE5899" s="248"/>
      <x:c r="GBF5899" s="248"/>
      <x:c r="GBG5899" s="248"/>
      <x:c r="GBH5899" s="248"/>
      <x:c r="GBI5899" s="248"/>
      <x:c r="GBJ5899" s="248"/>
      <x:c r="GBK5899" s="248"/>
      <x:c r="GBL5899" s="248"/>
      <x:c r="GBM5899" s="248"/>
      <x:c r="GBN5899" s="248"/>
      <x:c r="GBO5899" s="248"/>
      <x:c r="GBP5899" s="248"/>
      <x:c r="GBQ5899" s="248"/>
      <x:c r="GBR5899" s="248"/>
      <x:c r="GBS5899" s="248"/>
      <x:c r="GBT5899" s="248"/>
      <x:c r="GBU5899" s="248"/>
      <x:c r="GBV5899" s="248"/>
      <x:c r="GBW5899" s="248"/>
      <x:c r="GBX5899" s="248"/>
      <x:c r="GBY5899" s="248"/>
      <x:c r="GBZ5899" s="248"/>
      <x:c r="GCA5899" s="248"/>
      <x:c r="GCB5899" s="248"/>
      <x:c r="GCC5899" s="248"/>
      <x:c r="GCD5899" s="248"/>
      <x:c r="GCE5899" s="248"/>
      <x:c r="GCF5899" s="248"/>
      <x:c r="GCG5899" s="248"/>
      <x:c r="GCH5899" s="248"/>
      <x:c r="GCI5899" s="248"/>
      <x:c r="GCJ5899" s="248"/>
      <x:c r="GCK5899" s="248"/>
      <x:c r="GCL5899" s="248"/>
      <x:c r="GCM5899" s="248"/>
      <x:c r="GCN5899" s="248"/>
      <x:c r="GCO5899" s="248"/>
      <x:c r="GCP5899" s="248"/>
      <x:c r="GCQ5899" s="248"/>
      <x:c r="GCR5899" s="248"/>
      <x:c r="GCS5899" s="248"/>
      <x:c r="GCT5899" s="248"/>
      <x:c r="GCU5899" s="248"/>
      <x:c r="GCV5899" s="248"/>
      <x:c r="GCW5899" s="248"/>
      <x:c r="GCX5899" s="248"/>
      <x:c r="GCY5899" s="248"/>
      <x:c r="GCZ5899" s="248"/>
      <x:c r="GDA5899" s="248"/>
      <x:c r="GDB5899" s="248"/>
      <x:c r="GDC5899" s="248"/>
      <x:c r="GDD5899" s="248"/>
      <x:c r="GDE5899" s="248"/>
      <x:c r="GDF5899" s="248"/>
      <x:c r="GDG5899" s="248"/>
      <x:c r="GDH5899" s="248"/>
      <x:c r="GDI5899" s="248"/>
      <x:c r="GDJ5899" s="248"/>
      <x:c r="GDK5899" s="248"/>
      <x:c r="GDL5899" s="248"/>
      <x:c r="GDM5899" s="248"/>
      <x:c r="GDN5899" s="248"/>
      <x:c r="GDO5899" s="248"/>
      <x:c r="GDP5899" s="248"/>
      <x:c r="GDQ5899" s="248"/>
      <x:c r="GDR5899" s="248"/>
      <x:c r="GDS5899" s="248"/>
      <x:c r="GDT5899" s="248"/>
      <x:c r="GDU5899" s="248"/>
      <x:c r="GDV5899" s="248"/>
      <x:c r="GDW5899" s="248"/>
      <x:c r="GDX5899" s="248"/>
      <x:c r="GDY5899" s="248"/>
      <x:c r="GDZ5899" s="248"/>
      <x:c r="GEA5899" s="248"/>
      <x:c r="GEB5899" s="248"/>
      <x:c r="GEC5899" s="248"/>
      <x:c r="GED5899" s="248"/>
      <x:c r="GEE5899" s="248"/>
      <x:c r="GEF5899" s="248"/>
      <x:c r="GEG5899" s="248"/>
      <x:c r="GEH5899" s="248"/>
      <x:c r="GEI5899" s="248"/>
      <x:c r="GEJ5899" s="248"/>
      <x:c r="GEK5899" s="248"/>
      <x:c r="GEL5899" s="248"/>
      <x:c r="GEM5899" s="248"/>
      <x:c r="GEN5899" s="248"/>
      <x:c r="GEO5899" s="248"/>
      <x:c r="GEP5899" s="248"/>
      <x:c r="GEQ5899" s="248"/>
      <x:c r="GER5899" s="248"/>
      <x:c r="GES5899" s="248"/>
      <x:c r="GET5899" s="248"/>
      <x:c r="GEU5899" s="248"/>
      <x:c r="GEV5899" s="248"/>
      <x:c r="GEW5899" s="248"/>
      <x:c r="GEX5899" s="248"/>
      <x:c r="GEY5899" s="248"/>
      <x:c r="GEZ5899" s="248"/>
      <x:c r="GFA5899" s="248"/>
      <x:c r="GFB5899" s="248"/>
      <x:c r="GFC5899" s="248"/>
      <x:c r="GFD5899" s="248"/>
      <x:c r="GFE5899" s="248"/>
      <x:c r="GFF5899" s="248"/>
      <x:c r="GFG5899" s="248"/>
      <x:c r="GFH5899" s="248"/>
      <x:c r="GFI5899" s="248"/>
      <x:c r="GFJ5899" s="248"/>
      <x:c r="GFK5899" s="248"/>
      <x:c r="GFL5899" s="248"/>
      <x:c r="GFM5899" s="248"/>
      <x:c r="GFN5899" s="248"/>
      <x:c r="GFO5899" s="248"/>
      <x:c r="GFP5899" s="248"/>
      <x:c r="GFQ5899" s="248"/>
      <x:c r="GFR5899" s="248"/>
      <x:c r="GFS5899" s="248"/>
      <x:c r="GFT5899" s="248"/>
      <x:c r="GFU5899" s="248"/>
      <x:c r="GFV5899" s="248"/>
      <x:c r="GFW5899" s="248"/>
      <x:c r="GFX5899" s="248"/>
      <x:c r="GFY5899" s="248"/>
      <x:c r="GFZ5899" s="248"/>
      <x:c r="GGA5899" s="248"/>
      <x:c r="GGB5899" s="248"/>
      <x:c r="GGC5899" s="248"/>
      <x:c r="GGD5899" s="248"/>
      <x:c r="GGE5899" s="248"/>
      <x:c r="GGF5899" s="248"/>
      <x:c r="GGG5899" s="248"/>
      <x:c r="GGH5899" s="248"/>
      <x:c r="GGI5899" s="248"/>
      <x:c r="GGJ5899" s="248"/>
      <x:c r="GGK5899" s="248"/>
      <x:c r="GGL5899" s="248"/>
      <x:c r="GGM5899" s="248"/>
      <x:c r="GGN5899" s="248"/>
      <x:c r="GGO5899" s="248"/>
      <x:c r="GGP5899" s="248"/>
      <x:c r="GGQ5899" s="248"/>
      <x:c r="GGR5899" s="248"/>
      <x:c r="GGS5899" s="248"/>
      <x:c r="GGT5899" s="248"/>
      <x:c r="GGU5899" s="248"/>
      <x:c r="GGV5899" s="248"/>
      <x:c r="GGW5899" s="248"/>
      <x:c r="GGX5899" s="248"/>
      <x:c r="GGY5899" s="248"/>
      <x:c r="GGZ5899" s="248"/>
      <x:c r="GHA5899" s="248"/>
      <x:c r="GHB5899" s="248"/>
      <x:c r="GHC5899" s="248"/>
      <x:c r="GHD5899" s="248"/>
      <x:c r="GHE5899" s="248"/>
      <x:c r="GHF5899" s="248"/>
      <x:c r="GHG5899" s="248"/>
      <x:c r="GHH5899" s="248"/>
      <x:c r="GHI5899" s="248"/>
      <x:c r="GHJ5899" s="248"/>
      <x:c r="GHK5899" s="248"/>
      <x:c r="GHL5899" s="248"/>
      <x:c r="GHM5899" s="248"/>
      <x:c r="GHN5899" s="248"/>
      <x:c r="GHO5899" s="248"/>
      <x:c r="GHP5899" s="248"/>
      <x:c r="GHQ5899" s="248"/>
      <x:c r="GHR5899" s="248"/>
      <x:c r="GHS5899" s="248"/>
      <x:c r="GHT5899" s="248"/>
      <x:c r="GHU5899" s="248"/>
      <x:c r="GHV5899" s="248"/>
      <x:c r="GHW5899" s="248"/>
      <x:c r="GHX5899" s="248"/>
      <x:c r="GHY5899" s="248"/>
      <x:c r="GHZ5899" s="248"/>
      <x:c r="GIA5899" s="248"/>
      <x:c r="GIB5899" s="248"/>
      <x:c r="GIC5899" s="248"/>
      <x:c r="GID5899" s="248"/>
      <x:c r="GIE5899" s="248"/>
      <x:c r="GIF5899" s="248"/>
      <x:c r="GIG5899" s="248"/>
      <x:c r="GIH5899" s="248"/>
      <x:c r="GII5899" s="248"/>
      <x:c r="GIJ5899" s="248"/>
      <x:c r="GIK5899" s="248"/>
      <x:c r="GIL5899" s="248"/>
      <x:c r="GIM5899" s="248"/>
      <x:c r="GIN5899" s="248"/>
      <x:c r="GIO5899" s="248"/>
      <x:c r="GIP5899" s="248"/>
      <x:c r="GIQ5899" s="248"/>
      <x:c r="GIR5899" s="248"/>
      <x:c r="GIS5899" s="248"/>
      <x:c r="GIT5899" s="248"/>
      <x:c r="GIU5899" s="248"/>
      <x:c r="GIV5899" s="248"/>
      <x:c r="GIW5899" s="248"/>
      <x:c r="GIX5899" s="248"/>
      <x:c r="GIY5899" s="248"/>
      <x:c r="GIZ5899" s="248"/>
      <x:c r="GJA5899" s="248"/>
      <x:c r="GJB5899" s="248"/>
      <x:c r="GJC5899" s="248"/>
      <x:c r="GJD5899" s="248"/>
      <x:c r="GJE5899" s="248"/>
      <x:c r="GJF5899" s="248"/>
      <x:c r="GJG5899" s="248"/>
      <x:c r="GJH5899" s="248"/>
      <x:c r="GJI5899" s="248"/>
      <x:c r="GJJ5899" s="248"/>
      <x:c r="GJK5899" s="248"/>
      <x:c r="GJL5899" s="248"/>
      <x:c r="GJM5899" s="248"/>
      <x:c r="GJN5899" s="248"/>
      <x:c r="GJO5899" s="248"/>
      <x:c r="GJP5899" s="248"/>
      <x:c r="GJQ5899" s="248"/>
      <x:c r="GJR5899" s="248"/>
      <x:c r="GJS5899" s="248"/>
      <x:c r="GJT5899" s="248"/>
      <x:c r="GJU5899" s="248"/>
      <x:c r="GJV5899" s="248"/>
      <x:c r="GJW5899" s="248"/>
      <x:c r="GJX5899" s="248"/>
      <x:c r="GJY5899" s="248"/>
      <x:c r="GJZ5899" s="248"/>
      <x:c r="GKA5899" s="248"/>
      <x:c r="GKB5899" s="248"/>
      <x:c r="GKC5899" s="248"/>
      <x:c r="GKD5899" s="248"/>
      <x:c r="GKE5899" s="248"/>
      <x:c r="GKF5899" s="248"/>
      <x:c r="GKG5899" s="248"/>
      <x:c r="GKH5899" s="248"/>
      <x:c r="GKI5899" s="248"/>
      <x:c r="GKJ5899" s="248"/>
      <x:c r="GKK5899" s="248"/>
      <x:c r="GKL5899" s="248"/>
      <x:c r="GKM5899" s="248"/>
      <x:c r="GKN5899" s="248"/>
      <x:c r="GKO5899" s="248"/>
      <x:c r="GKP5899" s="248"/>
      <x:c r="GKQ5899" s="248"/>
      <x:c r="GKR5899" s="248"/>
      <x:c r="GKS5899" s="248"/>
      <x:c r="GKT5899" s="248"/>
      <x:c r="GKU5899" s="248"/>
      <x:c r="GKV5899" s="248"/>
      <x:c r="GKW5899" s="248"/>
      <x:c r="GKX5899" s="248"/>
      <x:c r="GKY5899" s="248"/>
      <x:c r="GKZ5899" s="248"/>
      <x:c r="GLA5899" s="248"/>
      <x:c r="GLB5899" s="248"/>
      <x:c r="GLC5899" s="248"/>
      <x:c r="GLD5899" s="248"/>
      <x:c r="GLE5899" s="248"/>
      <x:c r="GLF5899" s="248"/>
      <x:c r="GLG5899" s="248"/>
      <x:c r="GLH5899" s="248"/>
      <x:c r="GLI5899" s="248"/>
      <x:c r="GLJ5899" s="248"/>
      <x:c r="GLK5899" s="248"/>
      <x:c r="GLL5899" s="248"/>
      <x:c r="GLM5899" s="248"/>
      <x:c r="GLN5899" s="248"/>
      <x:c r="GLO5899" s="248"/>
      <x:c r="GLP5899" s="248"/>
      <x:c r="GLQ5899" s="248"/>
      <x:c r="GLR5899" s="248"/>
      <x:c r="GLS5899" s="248"/>
      <x:c r="GLT5899" s="248"/>
      <x:c r="GLU5899" s="248"/>
      <x:c r="GLV5899" s="248"/>
      <x:c r="GLW5899" s="248"/>
      <x:c r="GLX5899" s="248"/>
      <x:c r="GLY5899" s="248"/>
      <x:c r="GLZ5899" s="248"/>
      <x:c r="GMA5899" s="248"/>
      <x:c r="GMB5899" s="248"/>
      <x:c r="GMC5899" s="248"/>
      <x:c r="GMD5899" s="248"/>
      <x:c r="GME5899" s="248"/>
      <x:c r="GMF5899" s="248"/>
      <x:c r="GMG5899" s="248"/>
      <x:c r="GMH5899" s="248"/>
      <x:c r="GMI5899" s="248"/>
      <x:c r="GMJ5899" s="248"/>
      <x:c r="GMK5899" s="248"/>
      <x:c r="GML5899" s="248"/>
      <x:c r="GMM5899" s="248"/>
      <x:c r="GMN5899" s="248"/>
      <x:c r="GMO5899" s="248"/>
      <x:c r="GMP5899" s="248"/>
      <x:c r="GMQ5899" s="248"/>
      <x:c r="GMR5899" s="248"/>
      <x:c r="GMS5899" s="248"/>
      <x:c r="GMT5899" s="248"/>
      <x:c r="GMU5899" s="248"/>
      <x:c r="GMV5899" s="248"/>
      <x:c r="GMW5899" s="248"/>
      <x:c r="GMX5899" s="248"/>
      <x:c r="GMY5899" s="248"/>
      <x:c r="GMZ5899" s="248"/>
      <x:c r="GNA5899" s="248"/>
      <x:c r="GNB5899" s="248"/>
      <x:c r="GNC5899" s="248"/>
      <x:c r="GND5899" s="248"/>
      <x:c r="GNE5899" s="248"/>
      <x:c r="GNF5899" s="248"/>
      <x:c r="GNG5899" s="248"/>
      <x:c r="GNH5899" s="248"/>
      <x:c r="GNI5899" s="248"/>
      <x:c r="GNJ5899" s="248"/>
      <x:c r="GNK5899" s="248"/>
      <x:c r="GNL5899" s="248"/>
      <x:c r="GNM5899" s="248"/>
      <x:c r="GNN5899" s="248"/>
      <x:c r="GNO5899" s="248"/>
      <x:c r="GNP5899" s="248"/>
      <x:c r="GNQ5899" s="248"/>
      <x:c r="GNR5899" s="248"/>
      <x:c r="GNS5899" s="248"/>
      <x:c r="GNT5899" s="248"/>
      <x:c r="GNU5899" s="248"/>
      <x:c r="GNV5899" s="248"/>
      <x:c r="GNW5899" s="248"/>
      <x:c r="GNX5899" s="248"/>
      <x:c r="GNY5899" s="248"/>
      <x:c r="GNZ5899" s="248"/>
      <x:c r="GOA5899" s="248"/>
      <x:c r="GOB5899" s="248"/>
      <x:c r="GOC5899" s="248"/>
      <x:c r="GOD5899" s="248"/>
      <x:c r="GOE5899" s="248"/>
      <x:c r="GOF5899" s="248"/>
      <x:c r="GOG5899" s="248"/>
      <x:c r="GOH5899" s="248"/>
      <x:c r="GOI5899" s="248"/>
      <x:c r="GOJ5899" s="248"/>
      <x:c r="GOK5899" s="248"/>
      <x:c r="GOL5899" s="248"/>
      <x:c r="GOM5899" s="248"/>
      <x:c r="GON5899" s="248"/>
      <x:c r="GOO5899" s="248"/>
      <x:c r="GOP5899" s="248"/>
      <x:c r="GOQ5899" s="248"/>
      <x:c r="GOR5899" s="248"/>
      <x:c r="GOS5899" s="248"/>
      <x:c r="GOT5899" s="248"/>
      <x:c r="GOU5899" s="248"/>
      <x:c r="GOV5899" s="248"/>
      <x:c r="GOW5899" s="248"/>
      <x:c r="GOX5899" s="248"/>
      <x:c r="GOY5899" s="248"/>
      <x:c r="GOZ5899" s="248"/>
      <x:c r="GPA5899" s="248"/>
      <x:c r="GPB5899" s="248"/>
      <x:c r="GPC5899" s="248"/>
      <x:c r="GPD5899" s="248"/>
      <x:c r="GPE5899" s="248"/>
      <x:c r="GPF5899" s="248"/>
      <x:c r="GPG5899" s="248"/>
      <x:c r="GPH5899" s="248"/>
      <x:c r="GPI5899" s="248"/>
      <x:c r="GPJ5899" s="248"/>
      <x:c r="GPK5899" s="248"/>
      <x:c r="GPL5899" s="248"/>
      <x:c r="GPM5899" s="248"/>
      <x:c r="GPN5899" s="248"/>
      <x:c r="GPO5899" s="248"/>
      <x:c r="GPP5899" s="248"/>
      <x:c r="GPQ5899" s="248"/>
      <x:c r="GPR5899" s="248"/>
      <x:c r="GPS5899" s="248"/>
      <x:c r="GPT5899" s="248"/>
      <x:c r="GPU5899" s="248"/>
      <x:c r="GPV5899" s="248"/>
      <x:c r="GPW5899" s="248"/>
      <x:c r="GPX5899" s="248"/>
      <x:c r="GPY5899" s="248"/>
      <x:c r="GPZ5899" s="248"/>
      <x:c r="GQA5899" s="248"/>
      <x:c r="GQB5899" s="248"/>
      <x:c r="GQC5899" s="248"/>
      <x:c r="GQD5899" s="248"/>
      <x:c r="GQE5899" s="248"/>
      <x:c r="GQF5899" s="248"/>
      <x:c r="GQG5899" s="248"/>
      <x:c r="GQH5899" s="248"/>
      <x:c r="GQI5899" s="248"/>
      <x:c r="GQJ5899" s="248"/>
      <x:c r="GQK5899" s="248"/>
      <x:c r="GQL5899" s="248"/>
      <x:c r="GQM5899" s="248"/>
      <x:c r="GQN5899" s="248"/>
      <x:c r="GQO5899" s="248"/>
      <x:c r="GQP5899" s="248"/>
      <x:c r="GQQ5899" s="248"/>
      <x:c r="GQR5899" s="248"/>
      <x:c r="GQS5899" s="248"/>
      <x:c r="GQT5899" s="248"/>
      <x:c r="GQU5899" s="248"/>
      <x:c r="GQV5899" s="248"/>
      <x:c r="GQW5899" s="248"/>
      <x:c r="GQX5899" s="248"/>
      <x:c r="GQY5899" s="248"/>
      <x:c r="GQZ5899" s="248"/>
      <x:c r="GRA5899" s="248"/>
      <x:c r="GRB5899" s="248"/>
      <x:c r="GRC5899" s="248"/>
      <x:c r="GRD5899" s="248"/>
      <x:c r="GRE5899" s="248"/>
      <x:c r="GRF5899" s="248"/>
      <x:c r="GRG5899" s="248"/>
      <x:c r="GRH5899" s="248"/>
      <x:c r="GRI5899" s="248"/>
      <x:c r="GRJ5899" s="248"/>
      <x:c r="GRK5899" s="248"/>
      <x:c r="GRL5899" s="248"/>
      <x:c r="GRM5899" s="248"/>
      <x:c r="GRN5899" s="248"/>
      <x:c r="GRO5899" s="248"/>
      <x:c r="GRP5899" s="248"/>
      <x:c r="GRQ5899" s="248"/>
      <x:c r="GRR5899" s="248"/>
      <x:c r="GRS5899" s="248"/>
      <x:c r="GRT5899" s="248"/>
      <x:c r="GRU5899" s="248"/>
      <x:c r="GRV5899" s="248"/>
      <x:c r="GRW5899" s="248"/>
      <x:c r="GRX5899" s="248"/>
      <x:c r="GRY5899" s="248"/>
      <x:c r="GRZ5899" s="248"/>
      <x:c r="GSA5899" s="248"/>
      <x:c r="GSB5899" s="248"/>
      <x:c r="GSC5899" s="248"/>
      <x:c r="GSD5899" s="248"/>
      <x:c r="GSE5899" s="248"/>
      <x:c r="GSF5899" s="248"/>
      <x:c r="GSG5899" s="248"/>
      <x:c r="GSH5899" s="248"/>
      <x:c r="GSI5899" s="248"/>
      <x:c r="GSJ5899" s="248"/>
      <x:c r="GSK5899" s="248"/>
      <x:c r="GSL5899" s="248"/>
      <x:c r="GSM5899" s="248"/>
      <x:c r="GSN5899" s="248"/>
      <x:c r="GSO5899" s="248"/>
      <x:c r="GSP5899" s="248"/>
      <x:c r="GSQ5899" s="248"/>
      <x:c r="GSR5899" s="248"/>
      <x:c r="GSS5899" s="248"/>
      <x:c r="GST5899" s="248"/>
      <x:c r="GSU5899" s="248"/>
      <x:c r="GSV5899" s="248"/>
      <x:c r="GSW5899" s="248"/>
      <x:c r="GSX5899" s="248"/>
      <x:c r="GSY5899" s="248"/>
      <x:c r="GSZ5899" s="248"/>
      <x:c r="GTA5899" s="248"/>
      <x:c r="GTB5899" s="248"/>
      <x:c r="GTC5899" s="248"/>
      <x:c r="GTD5899" s="248"/>
      <x:c r="GTE5899" s="248"/>
      <x:c r="GTF5899" s="248"/>
      <x:c r="GTG5899" s="248"/>
      <x:c r="GTH5899" s="248"/>
      <x:c r="GTI5899" s="248"/>
      <x:c r="GTJ5899" s="248"/>
      <x:c r="GTK5899" s="248"/>
      <x:c r="GTL5899" s="248"/>
      <x:c r="GTM5899" s="248"/>
      <x:c r="GTN5899" s="248"/>
      <x:c r="GTO5899" s="248"/>
      <x:c r="GTP5899" s="248"/>
      <x:c r="GTQ5899" s="248"/>
      <x:c r="GTR5899" s="248"/>
      <x:c r="GTS5899" s="248"/>
      <x:c r="GTT5899" s="248"/>
      <x:c r="GTU5899" s="248"/>
      <x:c r="GTV5899" s="248"/>
      <x:c r="GTW5899" s="248"/>
      <x:c r="GTX5899" s="248"/>
      <x:c r="GTY5899" s="248"/>
      <x:c r="GTZ5899" s="248"/>
      <x:c r="GUA5899" s="248"/>
      <x:c r="GUB5899" s="248"/>
      <x:c r="GUC5899" s="248"/>
      <x:c r="GUD5899" s="248"/>
      <x:c r="GUE5899" s="248"/>
      <x:c r="GUF5899" s="248"/>
      <x:c r="GUG5899" s="248"/>
      <x:c r="GUH5899" s="248"/>
      <x:c r="GUI5899" s="248"/>
      <x:c r="GUJ5899" s="248"/>
      <x:c r="GUK5899" s="248"/>
      <x:c r="GUL5899" s="248"/>
      <x:c r="GUM5899" s="248"/>
      <x:c r="GUN5899" s="248"/>
      <x:c r="GUO5899" s="248"/>
      <x:c r="GUP5899" s="248"/>
      <x:c r="GUQ5899" s="248"/>
      <x:c r="GUR5899" s="248"/>
      <x:c r="GUS5899" s="248"/>
      <x:c r="GUT5899" s="248"/>
      <x:c r="GUU5899" s="248"/>
      <x:c r="GUV5899" s="248"/>
      <x:c r="GUW5899" s="248"/>
      <x:c r="GUX5899" s="248"/>
      <x:c r="GUY5899" s="248"/>
      <x:c r="GUZ5899" s="248"/>
      <x:c r="GVA5899" s="248"/>
      <x:c r="GVB5899" s="248"/>
      <x:c r="GVC5899" s="248"/>
      <x:c r="GVD5899" s="248"/>
      <x:c r="GVE5899" s="248"/>
      <x:c r="GVF5899" s="248"/>
      <x:c r="GVG5899" s="248"/>
      <x:c r="GVH5899" s="248"/>
      <x:c r="GVI5899" s="248"/>
      <x:c r="GVJ5899" s="248"/>
      <x:c r="GVK5899" s="248"/>
      <x:c r="GVL5899" s="248"/>
      <x:c r="GVM5899" s="248"/>
      <x:c r="GVN5899" s="248"/>
      <x:c r="GVO5899" s="248"/>
      <x:c r="GVP5899" s="248"/>
      <x:c r="GVQ5899" s="248"/>
      <x:c r="GVR5899" s="248"/>
      <x:c r="GVS5899" s="248"/>
      <x:c r="GVT5899" s="248"/>
      <x:c r="GVU5899" s="248"/>
      <x:c r="GVV5899" s="248"/>
      <x:c r="GVW5899" s="248"/>
      <x:c r="GVX5899" s="248"/>
      <x:c r="GVY5899" s="248"/>
      <x:c r="GVZ5899" s="248"/>
      <x:c r="GWA5899" s="248"/>
      <x:c r="GWB5899" s="248"/>
      <x:c r="GWC5899" s="248"/>
      <x:c r="GWD5899" s="248"/>
      <x:c r="GWE5899" s="248"/>
      <x:c r="GWF5899" s="248"/>
      <x:c r="GWG5899" s="248"/>
      <x:c r="GWH5899" s="248"/>
      <x:c r="GWI5899" s="248"/>
      <x:c r="GWJ5899" s="248"/>
      <x:c r="GWK5899" s="248"/>
      <x:c r="GWL5899" s="248"/>
      <x:c r="GWM5899" s="248"/>
      <x:c r="GWN5899" s="248"/>
      <x:c r="GWO5899" s="248"/>
      <x:c r="GWP5899" s="248"/>
      <x:c r="GWQ5899" s="248"/>
      <x:c r="GWR5899" s="248"/>
      <x:c r="GWS5899" s="248"/>
      <x:c r="GWT5899" s="248"/>
      <x:c r="GWU5899" s="248"/>
      <x:c r="GWV5899" s="248"/>
      <x:c r="GWW5899" s="248"/>
      <x:c r="GWX5899" s="248"/>
      <x:c r="GWY5899" s="248"/>
      <x:c r="GWZ5899" s="248"/>
      <x:c r="GXA5899" s="248"/>
      <x:c r="GXB5899" s="248"/>
      <x:c r="GXC5899" s="248"/>
      <x:c r="GXD5899" s="248"/>
      <x:c r="GXE5899" s="248"/>
      <x:c r="GXF5899" s="248"/>
      <x:c r="GXG5899" s="248"/>
      <x:c r="GXH5899" s="248"/>
      <x:c r="GXI5899" s="248"/>
      <x:c r="GXJ5899" s="248"/>
      <x:c r="GXK5899" s="248"/>
      <x:c r="GXL5899" s="248"/>
      <x:c r="GXM5899" s="248"/>
      <x:c r="GXN5899" s="248"/>
      <x:c r="GXO5899" s="248"/>
      <x:c r="GXP5899" s="248"/>
      <x:c r="GXQ5899" s="248"/>
      <x:c r="GXR5899" s="248"/>
      <x:c r="GXS5899" s="248"/>
      <x:c r="GXT5899" s="248"/>
      <x:c r="GXU5899" s="248"/>
      <x:c r="GXV5899" s="248"/>
      <x:c r="GXW5899" s="248"/>
      <x:c r="GXX5899" s="248"/>
      <x:c r="GXY5899" s="248"/>
      <x:c r="GXZ5899" s="248"/>
      <x:c r="GYA5899" s="248"/>
      <x:c r="GYB5899" s="248"/>
      <x:c r="GYC5899" s="248"/>
      <x:c r="GYD5899" s="248"/>
      <x:c r="GYE5899" s="248"/>
      <x:c r="GYF5899" s="248"/>
      <x:c r="GYG5899" s="248"/>
      <x:c r="GYH5899" s="248"/>
      <x:c r="GYI5899" s="248"/>
      <x:c r="GYJ5899" s="248"/>
      <x:c r="GYK5899" s="248"/>
      <x:c r="GYL5899" s="248"/>
      <x:c r="GYM5899" s="248"/>
      <x:c r="GYN5899" s="248"/>
      <x:c r="GYO5899" s="248"/>
      <x:c r="GYP5899" s="248"/>
      <x:c r="GYQ5899" s="248"/>
      <x:c r="GYR5899" s="248"/>
      <x:c r="GYS5899" s="248"/>
      <x:c r="GYT5899" s="248"/>
      <x:c r="GYU5899" s="248"/>
      <x:c r="GYV5899" s="248"/>
      <x:c r="GYW5899" s="248"/>
      <x:c r="GYX5899" s="248"/>
      <x:c r="GYY5899" s="248"/>
      <x:c r="GYZ5899" s="248"/>
      <x:c r="GZA5899" s="248"/>
      <x:c r="GZB5899" s="248"/>
      <x:c r="GZC5899" s="248"/>
      <x:c r="GZD5899" s="248"/>
      <x:c r="GZE5899" s="248"/>
      <x:c r="GZF5899" s="248"/>
      <x:c r="GZG5899" s="248"/>
      <x:c r="GZH5899" s="248"/>
      <x:c r="GZI5899" s="248"/>
      <x:c r="GZJ5899" s="248"/>
      <x:c r="GZK5899" s="248"/>
      <x:c r="GZL5899" s="248"/>
      <x:c r="GZM5899" s="248"/>
      <x:c r="GZN5899" s="248"/>
      <x:c r="GZO5899" s="248"/>
      <x:c r="GZP5899" s="248"/>
      <x:c r="GZQ5899" s="248"/>
      <x:c r="GZR5899" s="248"/>
      <x:c r="GZS5899" s="248"/>
      <x:c r="GZT5899" s="248"/>
      <x:c r="GZU5899" s="248"/>
      <x:c r="GZV5899" s="248"/>
      <x:c r="GZW5899" s="248"/>
      <x:c r="GZX5899" s="248"/>
      <x:c r="GZY5899" s="248"/>
      <x:c r="GZZ5899" s="248"/>
      <x:c r="HAA5899" s="248"/>
      <x:c r="HAB5899" s="248"/>
      <x:c r="HAC5899" s="248"/>
      <x:c r="HAD5899" s="248"/>
      <x:c r="HAE5899" s="248"/>
      <x:c r="HAF5899" s="248"/>
      <x:c r="HAG5899" s="248"/>
      <x:c r="HAH5899" s="248"/>
      <x:c r="HAI5899" s="248"/>
      <x:c r="HAJ5899" s="248"/>
      <x:c r="HAK5899" s="248"/>
      <x:c r="HAL5899" s="248"/>
      <x:c r="HAM5899" s="248"/>
      <x:c r="HAN5899" s="248"/>
      <x:c r="HAO5899" s="248"/>
      <x:c r="HAP5899" s="248"/>
      <x:c r="HAQ5899" s="248"/>
      <x:c r="HAR5899" s="248"/>
      <x:c r="HAS5899" s="248"/>
      <x:c r="HAT5899" s="248"/>
      <x:c r="HAU5899" s="248"/>
      <x:c r="HAV5899" s="248"/>
      <x:c r="HAW5899" s="248"/>
      <x:c r="HAX5899" s="248"/>
      <x:c r="HAY5899" s="248"/>
      <x:c r="HAZ5899" s="248"/>
      <x:c r="HBA5899" s="248"/>
      <x:c r="HBB5899" s="248"/>
      <x:c r="HBC5899" s="248"/>
      <x:c r="HBD5899" s="248"/>
      <x:c r="HBE5899" s="248"/>
      <x:c r="HBF5899" s="248"/>
      <x:c r="HBG5899" s="248"/>
      <x:c r="HBH5899" s="248"/>
      <x:c r="HBI5899" s="248"/>
      <x:c r="HBJ5899" s="248"/>
      <x:c r="HBK5899" s="248"/>
      <x:c r="HBL5899" s="248"/>
      <x:c r="HBM5899" s="248"/>
      <x:c r="HBN5899" s="248"/>
      <x:c r="HBO5899" s="248"/>
      <x:c r="HBP5899" s="248"/>
      <x:c r="HBQ5899" s="248"/>
      <x:c r="HBR5899" s="248"/>
      <x:c r="HBS5899" s="248"/>
      <x:c r="HBT5899" s="248"/>
      <x:c r="HBU5899" s="248"/>
      <x:c r="HBV5899" s="248"/>
      <x:c r="HBW5899" s="248"/>
      <x:c r="HBX5899" s="248"/>
      <x:c r="HBY5899" s="248"/>
      <x:c r="HBZ5899" s="248"/>
      <x:c r="HCA5899" s="248"/>
      <x:c r="HCB5899" s="248"/>
      <x:c r="HCC5899" s="248"/>
      <x:c r="HCD5899" s="248"/>
      <x:c r="HCE5899" s="248"/>
      <x:c r="HCF5899" s="248"/>
      <x:c r="HCG5899" s="248"/>
      <x:c r="HCH5899" s="248"/>
      <x:c r="HCI5899" s="248"/>
      <x:c r="HCJ5899" s="248"/>
      <x:c r="HCK5899" s="248"/>
      <x:c r="HCL5899" s="248"/>
      <x:c r="HCM5899" s="248"/>
      <x:c r="HCN5899" s="248"/>
      <x:c r="HCO5899" s="248"/>
      <x:c r="HCP5899" s="248"/>
      <x:c r="HCQ5899" s="248"/>
      <x:c r="HCR5899" s="248"/>
      <x:c r="HCS5899" s="248"/>
      <x:c r="HCT5899" s="248"/>
      <x:c r="HCU5899" s="248"/>
      <x:c r="HCV5899" s="248"/>
      <x:c r="HCW5899" s="248"/>
      <x:c r="HCX5899" s="248"/>
      <x:c r="HCY5899" s="248"/>
      <x:c r="HCZ5899" s="248"/>
      <x:c r="HDA5899" s="248"/>
      <x:c r="HDB5899" s="248"/>
      <x:c r="HDC5899" s="248"/>
      <x:c r="HDD5899" s="248"/>
      <x:c r="HDE5899" s="248"/>
      <x:c r="HDF5899" s="248"/>
      <x:c r="HDG5899" s="248"/>
      <x:c r="HDH5899" s="248"/>
      <x:c r="HDI5899" s="248"/>
      <x:c r="HDJ5899" s="248"/>
      <x:c r="HDK5899" s="248"/>
      <x:c r="HDL5899" s="248"/>
      <x:c r="HDM5899" s="248"/>
      <x:c r="HDN5899" s="248"/>
      <x:c r="HDO5899" s="248"/>
      <x:c r="HDP5899" s="248"/>
      <x:c r="HDQ5899" s="248"/>
      <x:c r="HDR5899" s="248"/>
      <x:c r="HDS5899" s="248"/>
      <x:c r="HDT5899" s="248"/>
      <x:c r="HDU5899" s="248"/>
      <x:c r="HDV5899" s="248"/>
      <x:c r="HDW5899" s="248"/>
      <x:c r="HDX5899" s="248"/>
      <x:c r="HDY5899" s="248"/>
      <x:c r="HDZ5899" s="248"/>
      <x:c r="HEA5899" s="248"/>
      <x:c r="HEB5899" s="248"/>
      <x:c r="HEC5899" s="248"/>
      <x:c r="HED5899" s="248"/>
      <x:c r="HEE5899" s="248"/>
      <x:c r="HEF5899" s="248"/>
      <x:c r="HEG5899" s="248"/>
      <x:c r="HEH5899" s="248"/>
      <x:c r="HEI5899" s="248"/>
      <x:c r="HEJ5899" s="248"/>
      <x:c r="HEK5899" s="248"/>
      <x:c r="HEL5899" s="248"/>
      <x:c r="HEM5899" s="248"/>
      <x:c r="HEN5899" s="248"/>
      <x:c r="HEO5899" s="248"/>
      <x:c r="HEP5899" s="248"/>
      <x:c r="HEQ5899" s="248"/>
      <x:c r="HER5899" s="248"/>
      <x:c r="HES5899" s="248"/>
      <x:c r="HET5899" s="248"/>
      <x:c r="HEU5899" s="248"/>
      <x:c r="HEV5899" s="248"/>
      <x:c r="HEW5899" s="248"/>
      <x:c r="HEX5899" s="248"/>
      <x:c r="HEY5899" s="248"/>
      <x:c r="HEZ5899" s="248"/>
      <x:c r="HFA5899" s="248"/>
      <x:c r="HFB5899" s="248"/>
      <x:c r="HFC5899" s="248"/>
      <x:c r="HFD5899" s="248"/>
      <x:c r="HFE5899" s="248"/>
      <x:c r="HFF5899" s="248"/>
      <x:c r="HFG5899" s="248"/>
      <x:c r="HFH5899" s="248"/>
      <x:c r="HFI5899" s="248"/>
      <x:c r="HFJ5899" s="248"/>
      <x:c r="HFK5899" s="248"/>
      <x:c r="HFL5899" s="248"/>
      <x:c r="HFM5899" s="248"/>
      <x:c r="HFN5899" s="248"/>
      <x:c r="HFO5899" s="248"/>
      <x:c r="HFP5899" s="248"/>
      <x:c r="HFQ5899" s="248"/>
      <x:c r="HFR5899" s="248"/>
      <x:c r="HFS5899" s="248"/>
      <x:c r="HFT5899" s="248"/>
      <x:c r="HFU5899" s="248"/>
      <x:c r="HFV5899" s="248"/>
      <x:c r="HFW5899" s="248"/>
      <x:c r="HFX5899" s="248"/>
      <x:c r="HFY5899" s="248"/>
      <x:c r="HFZ5899" s="248"/>
      <x:c r="HGA5899" s="248"/>
      <x:c r="HGB5899" s="248"/>
      <x:c r="HGC5899" s="248"/>
      <x:c r="HGD5899" s="248"/>
      <x:c r="HGE5899" s="248"/>
      <x:c r="HGF5899" s="248"/>
      <x:c r="HGG5899" s="248"/>
      <x:c r="HGH5899" s="248"/>
      <x:c r="HGI5899" s="248"/>
      <x:c r="HGJ5899" s="248"/>
      <x:c r="HGK5899" s="248"/>
      <x:c r="HGL5899" s="248"/>
      <x:c r="HGM5899" s="248"/>
      <x:c r="HGN5899" s="248"/>
      <x:c r="HGO5899" s="248"/>
      <x:c r="HGP5899" s="248"/>
      <x:c r="HGQ5899" s="248"/>
      <x:c r="HGR5899" s="248"/>
      <x:c r="HGS5899" s="248"/>
      <x:c r="HGT5899" s="248"/>
      <x:c r="HGU5899" s="248"/>
      <x:c r="HGV5899" s="248"/>
      <x:c r="HGW5899" s="248"/>
      <x:c r="HGX5899" s="248"/>
      <x:c r="HGY5899" s="248"/>
      <x:c r="HGZ5899" s="248"/>
      <x:c r="HHA5899" s="248"/>
      <x:c r="HHB5899" s="248"/>
      <x:c r="HHC5899" s="248"/>
      <x:c r="HHD5899" s="248"/>
      <x:c r="HHE5899" s="248"/>
      <x:c r="HHF5899" s="248"/>
      <x:c r="HHG5899" s="248"/>
      <x:c r="HHH5899" s="248"/>
      <x:c r="HHI5899" s="248"/>
      <x:c r="HHJ5899" s="248"/>
      <x:c r="HHK5899" s="248"/>
      <x:c r="HHL5899" s="248"/>
      <x:c r="HHM5899" s="248"/>
      <x:c r="HHN5899" s="248"/>
      <x:c r="HHO5899" s="248"/>
      <x:c r="HHP5899" s="248"/>
      <x:c r="HHQ5899" s="248"/>
      <x:c r="HHR5899" s="248"/>
      <x:c r="HHS5899" s="248"/>
      <x:c r="HHT5899" s="248"/>
      <x:c r="HHU5899" s="248"/>
      <x:c r="HHV5899" s="248"/>
      <x:c r="HHW5899" s="248"/>
      <x:c r="HHX5899" s="248"/>
      <x:c r="HHY5899" s="248"/>
      <x:c r="HHZ5899" s="248"/>
      <x:c r="HIA5899" s="248"/>
      <x:c r="HIB5899" s="248"/>
      <x:c r="HIC5899" s="248"/>
      <x:c r="HID5899" s="248"/>
      <x:c r="HIE5899" s="248"/>
      <x:c r="HIF5899" s="248"/>
      <x:c r="HIG5899" s="248"/>
      <x:c r="HIH5899" s="248"/>
      <x:c r="HII5899" s="248"/>
      <x:c r="HIJ5899" s="248"/>
      <x:c r="HIK5899" s="248"/>
      <x:c r="HIL5899" s="248"/>
      <x:c r="HIM5899" s="248"/>
      <x:c r="HIN5899" s="248"/>
      <x:c r="HIO5899" s="248"/>
      <x:c r="HIP5899" s="248"/>
      <x:c r="HIQ5899" s="248"/>
      <x:c r="HIR5899" s="248"/>
      <x:c r="HIS5899" s="248"/>
      <x:c r="HIT5899" s="248"/>
      <x:c r="HIU5899" s="248"/>
      <x:c r="HIV5899" s="248"/>
      <x:c r="HIW5899" s="248"/>
      <x:c r="HIX5899" s="248"/>
      <x:c r="HIY5899" s="248"/>
      <x:c r="HIZ5899" s="248"/>
      <x:c r="HJA5899" s="248"/>
      <x:c r="HJB5899" s="248"/>
      <x:c r="HJC5899" s="248"/>
      <x:c r="HJD5899" s="248"/>
      <x:c r="HJE5899" s="248"/>
      <x:c r="HJF5899" s="248"/>
      <x:c r="HJG5899" s="248"/>
      <x:c r="HJH5899" s="248"/>
      <x:c r="HJI5899" s="248"/>
      <x:c r="HJJ5899" s="248"/>
      <x:c r="HJK5899" s="248"/>
      <x:c r="HJL5899" s="248"/>
      <x:c r="HJM5899" s="248"/>
      <x:c r="HJN5899" s="248"/>
      <x:c r="HJO5899" s="248"/>
      <x:c r="HJP5899" s="248"/>
      <x:c r="HJQ5899" s="248"/>
      <x:c r="HJR5899" s="248"/>
      <x:c r="HJS5899" s="248"/>
      <x:c r="HJT5899" s="248"/>
      <x:c r="HJU5899" s="248"/>
      <x:c r="HJV5899" s="248"/>
      <x:c r="HJW5899" s="248"/>
      <x:c r="HJX5899" s="248"/>
      <x:c r="HJY5899" s="248"/>
      <x:c r="HJZ5899" s="248"/>
      <x:c r="HKA5899" s="248"/>
      <x:c r="HKB5899" s="248"/>
      <x:c r="HKC5899" s="248"/>
      <x:c r="HKD5899" s="248"/>
      <x:c r="HKE5899" s="248"/>
      <x:c r="HKF5899" s="248"/>
      <x:c r="HKG5899" s="248"/>
      <x:c r="HKH5899" s="248"/>
      <x:c r="HKI5899" s="248"/>
      <x:c r="HKJ5899" s="248"/>
      <x:c r="HKK5899" s="248"/>
      <x:c r="HKL5899" s="248"/>
      <x:c r="HKM5899" s="248"/>
      <x:c r="HKN5899" s="248"/>
      <x:c r="HKO5899" s="248"/>
      <x:c r="HKP5899" s="248"/>
      <x:c r="HKQ5899" s="248"/>
      <x:c r="HKR5899" s="248"/>
      <x:c r="HKS5899" s="248"/>
      <x:c r="HKT5899" s="248"/>
      <x:c r="HKU5899" s="248"/>
      <x:c r="HKV5899" s="248"/>
      <x:c r="HKW5899" s="248"/>
      <x:c r="HKX5899" s="248"/>
      <x:c r="HKY5899" s="248"/>
      <x:c r="HKZ5899" s="248"/>
      <x:c r="HLA5899" s="248"/>
      <x:c r="HLB5899" s="248"/>
      <x:c r="HLC5899" s="248"/>
      <x:c r="HLD5899" s="248"/>
      <x:c r="HLE5899" s="248"/>
      <x:c r="HLF5899" s="248"/>
      <x:c r="HLG5899" s="248"/>
      <x:c r="HLH5899" s="248"/>
      <x:c r="HLI5899" s="248"/>
      <x:c r="HLJ5899" s="248"/>
      <x:c r="HLK5899" s="248"/>
      <x:c r="HLL5899" s="248"/>
      <x:c r="HLM5899" s="248"/>
      <x:c r="HLN5899" s="248"/>
      <x:c r="HLO5899" s="248"/>
      <x:c r="HLP5899" s="248"/>
      <x:c r="HLQ5899" s="248"/>
      <x:c r="HLR5899" s="248"/>
      <x:c r="HLS5899" s="248"/>
      <x:c r="HLT5899" s="248"/>
      <x:c r="HLU5899" s="248"/>
      <x:c r="HLV5899" s="248"/>
      <x:c r="HLW5899" s="248"/>
      <x:c r="HLX5899" s="248"/>
      <x:c r="HLY5899" s="248"/>
      <x:c r="HLZ5899" s="248"/>
      <x:c r="HMA5899" s="248"/>
      <x:c r="HMB5899" s="248"/>
      <x:c r="HMC5899" s="248"/>
      <x:c r="HMD5899" s="248"/>
      <x:c r="HME5899" s="248"/>
      <x:c r="HMF5899" s="248"/>
      <x:c r="HMG5899" s="248"/>
      <x:c r="HMH5899" s="248"/>
      <x:c r="HMI5899" s="248"/>
      <x:c r="HMJ5899" s="248"/>
      <x:c r="HMK5899" s="248"/>
      <x:c r="HML5899" s="248"/>
      <x:c r="HMM5899" s="248"/>
      <x:c r="HMN5899" s="248"/>
      <x:c r="HMO5899" s="248"/>
      <x:c r="HMP5899" s="248"/>
      <x:c r="HMQ5899" s="248"/>
      <x:c r="HMR5899" s="248"/>
      <x:c r="HMS5899" s="248"/>
      <x:c r="HMT5899" s="248"/>
      <x:c r="HMU5899" s="248"/>
      <x:c r="HMV5899" s="248"/>
      <x:c r="HMW5899" s="248"/>
      <x:c r="HMX5899" s="248"/>
      <x:c r="HMY5899" s="248"/>
      <x:c r="HMZ5899" s="248"/>
      <x:c r="HNA5899" s="248"/>
      <x:c r="HNB5899" s="248"/>
      <x:c r="HNC5899" s="248"/>
      <x:c r="HND5899" s="248"/>
      <x:c r="HNE5899" s="248"/>
      <x:c r="HNF5899" s="248"/>
      <x:c r="HNG5899" s="248"/>
      <x:c r="HNH5899" s="248"/>
      <x:c r="HNI5899" s="248"/>
      <x:c r="HNJ5899" s="248"/>
      <x:c r="HNK5899" s="248"/>
      <x:c r="HNL5899" s="248"/>
      <x:c r="HNM5899" s="248"/>
      <x:c r="HNN5899" s="248"/>
      <x:c r="HNO5899" s="248"/>
      <x:c r="HNP5899" s="248"/>
      <x:c r="HNQ5899" s="248"/>
      <x:c r="HNR5899" s="248"/>
      <x:c r="HNS5899" s="248"/>
      <x:c r="HNT5899" s="248"/>
      <x:c r="HNU5899" s="248"/>
      <x:c r="HNV5899" s="248"/>
      <x:c r="HNW5899" s="248"/>
      <x:c r="HNX5899" s="248"/>
      <x:c r="HNY5899" s="248"/>
      <x:c r="HNZ5899" s="248"/>
      <x:c r="HOA5899" s="248"/>
      <x:c r="HOB5899" s="248"/>
      <x:c r="HOC5899" s="248"/>
      <x:c r="HOD5899" s="248"/>
      <x:c r="HOE5899" s="248"/>
      <x:c r="HOF5899" s="248"/>
      <x:c r="HOG5899" s="248"/>
      <x:c r="HOH5899" s="248"/>
      <x:c r="HOI5899" s="248"/>
      <x:c r="HOJ5899" s="248"/>
      <x:c r="HOK5899" s="248"/>
      <x:c r="HOL5899" s="248"/>
      <x:c r="HOM5899" s="248"/>
      <x:c r="HON5899" s="248"/>
      <x:c r="HOO5899" s="248"/>
      <x:c r="HOP5899" s="248"/>
      <x:c r="HOQ5899" s="248"/>
      <x:c r="HOR5899" s="248"/>
      <x:c r="HOS5899" s="248"/>
      <x:c r="HOT5899" s="248"/>
      <x:c r="HOU5899" s="248"/>
      <x:c r="HOV5899" s="248"/>
      <x:c r="HOW5899" s="248"/>
      <x:c r="HOX5899" s="248"/>
      <x:c r="HOY5899" s="248"/>
      <x:c r="HOZ5899" s="248"/>
      <x:c r="HPA5899" s="248"/>
      <x:c r="HPB5899" s="248"/>
      <x:c r="HPC5899" s="248"/>
      <x:c r="HPD5899" s="248"/>
      <x:c r="HPE5899" s="248"/>
      <x:c r="HPF5899" s="248"/>
      <x:c r="HPG5899" s="248"/>
      <x:c r="HPH5899" s="248"/>
      <x:c r="HPI5899" s="248"/>
      <x:c r="HPJ5899" s="248"/>
      <x:c r="HPK5899" s="248"/>
      <x:c r="HPL5899" s="248"/>
      <x:c r="HPM5899" s="248"/>
      <x:c r="HPN5899" s="248"/>
      <x:c r="HPO5899" s="248"/>
      <x:c r="HPP5899" s="248"/>
      <x:c r="HPQ5899" s="248"/>
      <x:c r="HPR5899" s="248"/>
      <x:c r="HPS5899" s="248"/>
      <x:c r="HPT5899" s="248"/>
      <x:c r="HPU5899" s="248"/>
      <x:c r="HPV5899" s="248"/>
      <x:c r="HPW5899" s="248"/>
      <x:c r="HPX5899" s="248"/>
      <x:c r="HPY5899" s="248"/>
      <x:c r="HPZ5899" s="248"/>
      <x:c r="HQA5899" s="248"/>
      <x:c r="HQB5899" s="248"/>
      <x:c r="HQC5899" s="248"/>
      <x:c r="HQD5899" s="248"/>
      <x:c r="HQE5899" s="248"/>
      <x:c r="HQF5899" s="248"/>
      <x:c r="HQG5899" s="248"/>
      <x:c r="HQH5899" s="248"/>
      <x:c r="HQI5899" s="248"/>
      <x:c r="HQJ5899" s="248"/>
      <x:c r="HQK5899" s="248"/>
      <x:c r="HQL5899" s="248"/>
      <x:c r="HQM5899" s="248"/>
      <x:c r="HQN5899" s="248"/>
      <x:c r="HQO5899" s="248"/>
      <x:c r="HQP5899" s="248"/>
      <x:c r="HQQ5899" s="248"/>
      <x:c r="HQR5899" s="248"/>
      <x:c r="HQS5899" s="248"/>
      <x:c r="HQT5899" s="248"/>
      <x:c r="HQU5899" s="248"/>
      <x:c r="HQV5899" s="248"/>
      <x:c r="HQW5899" s="248"/>
      <x:c r="HQX5899" s="248"/>
      <x:c r="HQY5899" s="248"/>
      <x:c r="HQZ5899" s="248"/>
      <x:c r="HRA5899" s="248"/>
      <x:c r="HRB5899" s="248"/>
      <x:c r="HRC5899" s="248"/>
      <x:c r="HRD5899" s="248"/>
      <x:c r="HRE5899" s="248"/>
      <x:c r="HRF5899" s="248"/>
      <x:c r="HRG5899" s="248"/>
      <x:c r="HRH5899" s="248"/>
      <x:c r="HRI5899" s="248"/>
      <x:c r="HRJ5899" s="248"/>
      <x:c r="HRK5899" s="248"/>
      <x:c r="HRL5899" s="248"/>
      <x:c r="HRM5899" s="248"/>
      <x:c r="HRN5899" s="248"/>
      <x:c r="HRO5899" s="248"/>
      <x:c r="HRP5899" s="248"/>
      <x:c r="HRQ5899" s="248"/>
      <x:c r="HRR5899" s="248"/>
      <x:c r="HRS5899" s="248"/>
      <x:c r="HRT5899" s="248"/>
      <x:c r="HRU5899" s="248"/>
      <x:c r="HRV5899" s="248"/>
      <x:c r="HRW5899" s="248"/>
      <x:c r="HRX5899" s="248"/>
      <x:c r="HRY5899" s="248"/>
      <x:c r="HRZ5899" s="248"/>
      <x:c r="HSA5899" s="248"/>
      <x:c r="HSB5899" s="248"/>
      <x:c r="HSC5899" s="248"/>
      <x:c r="HSD5899" s="248"/>
      <x:c r="HSE5899" s="248"/>
      <x:c r="HSF5899" s="248"/>
      <x:c r="HSG5899" s="248"/>
      <x:c r="HSH5899" s="248"/>
      <x:c r="HSI5899" s="248"/>
      <x:c r="HSJ5899" s="248"/>
      <x:c r="HSK5899" s="248"/>
      <x:c r="HSL5899" s="248"/>
      <x:c r="HSM5899" s="248"/>
      <x:c r="HSN5899" s="248"/>
      <x:c r="HSO5899" s="248"/>
      <x:c r="HSP5899" s="248"/>
      <x:c r="HSQ5899" s="248"/>
      <x:c r="HSR5899" s="248"/>
      <x:c r="HSS5899" s="248"/>
      <x:c r="HST5899" s="248"/>
      <x:c r="HSU5899" s="248"/>
      <x:c r="HSV5899" s="248"/>
      <x:c r="HSW5899" s="248"/>
      <x:c r="HSX5899" s="248"/>
      <x:c r="HSY5899" s="248"/>
      <x:c r="HSZ5899" s="248"/>
      <x:c r="HTA5899" s="248"/>
      <x:c r="HTB5899" s="248"/>
      <x:c r="HTC5899" s="248"/>
      <x:c r="HTD5899" s="248"/>
      <x:c r="HTE5899" s="248"/>
      <x:c r="HTF5899" s="248"/>
      <x:c r="HTG5899" s="248"/>
      <x:c r="HTH5899" s="248"/>
      <x:c r="HTI5899" s="248"/>
      <x:c r="HTJ5899" s="248"/>
      <x:c r="HTK5899" s="248"/>
      <x:c r="HTL5899" s="248"/>
      <x:c r="HTM5899" s="248"/>
      <x:c r="HTN5899" s="248"/>
      <x:c r="HTO5899" s="248"/>
      <x:c r="HTP5899" s="248"/>
      <x:c r="HTQ5899" s="248"/>
      <x:c r="HTR5899" s="248"/>
      <x:c r="HTS5899" s="248"/>
      <x:c r="HTT5899" s="248"/>
      <x:c r="HTU5899" s="248"/>
      <x:c r="HTV5899" s="248"/>
      <x:c r="HTW5899" s="248"/>
      <x:c r="HTX5899" s="248"/>
      <x:c r="HTY5899" s="248"/>
      <x:c r="HTZ5899" s="248"/>
      <x:c r="HUA5899" s="248"/>
      <x:c r="HUB5899" s="248"/>
      <x:c r="HUC5899" s="248"/>
      <x:c r="HUD5899" s="248"/>
      <x:c r="HUE5899" s="248"/>
      <x:c r="HUF5899" s="248"/>
      <x:c r="HUG5899" s="248"/>
      <x:c r="HUH5899" s="248"/>
      <x:c r="HUI5899" s="248"/>
      <x:c r="HUJ5899" s="248"/>
      <x:c r="HUK5899" s="248"/>
      <x:c r="HUL5899" s="248"/>
      <x:c r="HUM5899" s="248"/>
      <x:c r="HUN5899" s="248"/>
      <x:c r="HUO5899" s="248"/>
      <x:c r="HUP5899" s="248"/>
      <x:c r="HUQ5899" s="248"/>
      <x:c r="HUR5899" s="248"/>
      <x:c r="HUS5899" s="248"/>
      <x:c r="HUT5899" s="248"/>
      <x:c r="HUU5899" s="248"/>
      <x:c r="HUV5899" s="248"/>
      <x:c r="HUW5899" s="248"/>
      <x:c r="HUX5899" s="248"/>
      <x:c r="HUY5899" s="248"/>
      <x:c r="HUZ5899" s="248"/>
      <x:c r="HVA5899" s="248"/>
      <x:c r="HVB5899" s="248"/>
      <x:c r="HVC5899" s="248"/>
      <x:c r="HVD5899" s="248"/>
      <x:c r="HVE5899" s="248"/>
      <x:c r="HVF5899" s="248"/>
      <x:c r="HVG5899" s="248"/>
      <x:c r="HVH5899" s="248"/>
      <x:c r="HVI5899" s="248"/>
      <x:c r="HVJ5899" s="248"/>
      <x:c r="HVK5899" s="248"/>
      <x:c r="HVL5899" s="248"/>
      <x:c r="HVM5899" s="248"/>
      <x:c r="HVN5899" s="248"/>
      <x:c r="HVO5899" s="248"/>
      <x:c r="HVP5899" s="248"/>
      <x:c r="HVQ5899" s="248"/>
      <x:c r="HVR5899" s="248"/>
      <x:c r="HVS5899" s="248"/>
      <x:c r="HVT5899" s="248"/>
      <x:c r="HVU5899" s="248"/>
      <x:c r="HVV5899" s="248"/>
      <x:c r="HVW5899" s="248"/>
      <x:c r="HVX5899" s="248"/>
      <x:c r="HVY5899" s="248"/>
      <x:c r="HVZ5899" s="248"/>
      <x:c r="HWA5899" s="248"/>
      <x:c r="HWB5899" s="248"/>
      <x:c r="HWC5899" s="248"/>
      <x:c r="HWD5899" s="248"/>
      <x:c r="HWE5899" s="248"/>
      <x:c r="HWF5899" s="248"/>
      <x:c r="HWG5899" s="248"/>
      <x:c r="HWH5899" s="248"/>
      <x:c r="HWI5899" s="248"/>
      <x:c r="HWJ5899" s="248"/>
      <x:c r="HWK5899" s="248"/>
      <x:c r="HWL5899" s="248"/>
      <x:c r="HWM5899" s="248"/>
      <x:c r="HWN5899" s="248"/>
      <x:c r="HWO5899" s="248"/>
      <x:c r="HWP5899" s="248"/>
      <x:c r="HWQ5899" s="248"/>
      <x:c r="HWR5899" s="248"/>
      <x:c r="HWS5899" s="248"/>
      <x:c r="HWT5899" s="248"/>
      <x:c r="HWU5899" s="248"/>
      <x:c r="HWV5899" s="248"/>
      <x:c r="HWW5899" s="248"/>
      <x:c r="HWX5899" s="248"/>
      <x:c r="HWY5899" s="248"/>
      <x:c r="HWZ5899" s="248"/>
      <x:c r="HXA5899" s="248"/>
      <x:c r="HXB5899" s="248"/>
      <x:c r="HXC5899" s="248"/>
      <x:c r="HXD5899" s="248"/>
      <x:c r="HXE5899" s="248"/>
      <x:c r="HXF5899" s="248"/>
      <x:c r="HXG5899" s="248"/>
      <x:c r="HXH5899" s="248"/>
      <x:c r="HXI5899" s="248"/>
      <x:c r="HXJ5899" s="248"/>
      <x:c r="HXK5899" s="248"/>
      <x:c r="HXL5899" s="248"/>
      <x:c r="HXM5899" s="248"/>
      <x:c r="HXN5899" s="248"/>
      <x:c r="HXO5899" s="248"/>
      <x:c r="HXP5899" s="248"/>
      <x:c r="HXQ5899" s="248"/>
      <x:c r="HXR5899" s="248"/>
      <x:c r="HXS5899" s="248"/>
      <x:c r="HXT5899" s="248"/>
      <x:c r="HXU5899" s="248"/>
      <x:c r="HXV5899" s="248"/>
      <x:c r="HXW5899" s="248"/>
      <x:c r="HXX5899" s="248"/>
      <x:c r="HXY5899" s="248"/>
      <x:c r="HXZ5899" s="248"/>
      <x:c r="HYA5899" s="248"/>
      <x:c r="HYB5899" s="248"/>
      <x:c r="HYC5899" s="248"/>
      <x:c r="HYD5899" s="248"/>
      <x:c r="HYE5899" s="248"/>
      <x:c r="HYF5899" s="248"/>
      <x:c r="HYG5899" s="248"/>
      <x:c r="HYH5899" s="248"/>
      <x:c r="HYI5899" s="248"/>
      <x:c r="HYJ5899" s="248"/>
      <x:c r="HYK5899" s="248"/>
      <x:c r="HYL5899" s="248"/>
      <x:c r="HYM5899" s="248"/>
      <x:c r="HYN5899" s="248"/>
      <x:c r="HYO5899" s="248"/>
      <x:c r="HYP5899" s="248"/>
      <x:c r="HYQ5899" s="248"/>
      <x:c r="HYR5899" s="248"/>
      <x:c r="HYS5899" s="248"/>
      <x:c r="HYT5899" s="248"/>
      <x:c r="HYU5899" s="248"/>
      <x:c r="HYV5899" s="248"/>
      <x:c r="HYW5899" s="248"/>
      <x:c r="HYX5899" s="248"/>
      <x:c r="HYY5899" s="248"/>
      <x:c r="HYZ5899" s="248"/>
      <x:c r="HZA5899" s="248"/>
      <x:c r="HZB5899" s="248"/>
      <x:c r="HZC5899" s="248"/>
      <x:c r="HZD5899" s="248"/>
      <x:c r="HZE5899" s="248"/>
      <x:c r="HZF5899" s="248"/>
      <x:c r="HZG5899" s="248"/>
      <x:c r="HZH5899" s="248"/>
      <x:c r="HZI5899" s="248"/>
      <x:c r="HZJ5899" s="248"/>
      <x:c r="HZK5899" s="248"/>
      <x:c r="HZL5899" s="248"/>
      <x:c r="HZM5899" s="248"/>
      <x:c r="HZN5899" s="248"/>
      <x:c r="HZO5899" s="248"/>
      <x:c r="HZP5899" s="248"/>
      <x:c r="HZQ5899" s="248"/>
      <x:c r="HZR5899" s="248"/>
      <x:c r="HZS5899" s="248"/>
      <x:c r="HZT5899" s="248"/>
      <x:c r="HZU5899" s="248"/>
      <x:c r="HZV5899" s="248"/>
      <x:c r="HZW5899" s="248"/>
      <x:c r="HZX5899" s="248"/>
      <x:c r="HZY5899" s="248"/>
      <x:c r="HZZ5899" s="248"/>
      <x:c r="IAA5899" s="248"/>
      <x:c r="IAB5899" s="248"/>
      <x:c r="IAC5899" s="248"/>
      <x:c r="IAD5899" s="248"/>
      <x:c r="IAE5899" s="248"/>
      <x:c r="IAF5899" s="248"/>
      <x:c r="IAG5899" s="248"/>
      <x:c r="IAH5899" s="248"/>
      <x:c r="IAI5899" s="248"/>
      <x:c r="IAJ5899" s="248"/>
      <x:c r="IAK5899" s="248"/>
      <x:c r="IAL5899" s="248"/>
      <x:c r="IAM5899" s="248"/>
      <x:c r="IAN5899" s="248"/>
      <x:c r="IAO5899" s="248"/>
      <x:c r="IAP5899" s="248"/>
      <x:c r="IAQ5899" s="248"/>
      <x:c r="IAR5899" s="248"/>
      <x:c r="IAS5899" s="248"/>
      <x:c r="IAT5899" s="248"/>
      <x:c r="IAU5899" s="248"/>
      <x:c r="IAV5899" s="248"/>
      <x:c r="IAW5899" s="248"/>
      <x:c r="IAX5899" s="248"/>
      <x:c r="IAY5899" s="248"/>
      <x:c r="IAZ5899" s="248"/>
      <x:c r="IBA5899" s="248"/>
      <x:c r="IBB5899" s="248"/>
      <x:c r="IBC5899" s="248"/>
      <x:c r="IBD5899" s="248"/>
      <x:c r="IBE5899" s="248"/>
      <x:c r="IBF5899" s="248"/>
      <x:c r="IBG5899" s="248"/>
      <x:c r="IBH5899" s="248"/>
      <x:c r="IBI5899" s="248"/>
      <x:c r="IBJ5899" s="248"/>
      <x:c r="IBK5899" s="248"/>
      <x:c r="IBL5899" s="248"/>
      <x:c r="IBM5899" s="248"/>
      <x:c r="IBN5899" s="248"/>
      <x:c r="IBO5899" s="248"/>
      <x:c r="IBP5899" s="248"/>
      <x:c r="IBQ5899" s="248"/>
      <x:c r="IBR5899" s="248"/>
      <x:c r="IBS5899" s="248"/>
      <x:c r="IBT5899" s="248"/>
      <x:c r="IBU5899" s="248"/>
      <x:c r="IBV5899" s="248"/>
      <x:c r="IBW5899" s="248"/>
      <x:c r="IBX5899" s="248"/>
      <x:c r="IBY5899" s="248"/>
      <x:c r="IBZ5899" s="248"/>
      <x:c r="ICA5899" s="248"/>
      <x:c r="ICB5899" s="248"/>
      <x:c r="ICC5899" s="248"/>
      <x:c r="ICD5899" s="248"/>
      <x:c r="ICE5899" s="248"/>
      <x:c r="ICF5899" s="248"/>
      <x:c r="ICG5899" s="248"/>
      <x:c r="ICH5899" s="248"/>
      <x:c r="ICI5899" s="248"/>
      <x:c r="ICJ5899" s="248"/>
      <x:c r="ICK5899" s="248"/>
      <x:c r="ICL5899" s="248"/>
      <x:c r="ICM5899" s="248"/>
      <x:c r="ICN5899" s="248"/>
      <x:c r="ICO5899" s="248"/>
      <x:c r="ICP5899" s="248"/>
      <x:c r="ICQ5899" s="248"/>
      <x:c r="ICR5899" s="248"/>
      <x:c r="ICS5899" s="248"/>
      <x:c r="ICT5899" s="248"/>
      <x:c r="ICU5899" s="248"/>
      <x:c r="ICV5899" s="248"/>
      <x:c r="ICW5899" s="248"/>
      <x:c r="ICX5899" s="248"/>
      <x:c r="ICY5899" s="248"/>
      <x:c r="ICZ5899" s="248"/>
      <x:c r="IDA5899" s="248"/>
      <x:c r="IDB5899" s="248"/>
      <x:c r="IDC5899" s="248"/>
      <x:c r="IDD5899" s="248"/>
      <x:c r="IDE5899" s="248"/>
      <x:c r="IDF5899" s="248"/>
      <x:c r="IDG5899" s="248"/>
      <x:c r="IDH5899" s="248"/>
      <x:c r="IDI5899" s="248"/>
      <x:c r="IDJ5899" s="248"/>
      <x:c r="IDK5899" s="248"/>
      <x:c r="IDL5899" s="248"/>
      <x:c r="IDM5899" s="248"/>
      <x:c r="IDN5899" s="248"/>
      <x:c r="IDO5899" s="248"/>
      <x:c r="IDP5899" s="248"/>
      <x:c r="IDQ5899" s="248"/>
      <x:c r="IDR5899" s="248"/>
      <x:c r="IDS5899" s="248"/>
      <x:c r="IDT5899" s="248"/>
      <x:c r="IDU5899" s="248"/>
      <x:c r="IDV5899" s="248"/>
      <x:c r="IDW5899" s="248"/>
      <x:c r="IDX5899" s="248"/>
      <x:c r="IDY5899" s="248"/>
      <x:c r="IDZ5899" s="248"/>
      <x:c r="IEA5899" s="248"/>
      <x:c r="IEB5899" s="248"/>
      <x:c r="IEC5899" s="248"/>
      <x:c r="IED5899" s="248"/>
      <x:c r="IEE5899" s="248"/>
      <x:c r="IEF5899" s="248"/>
      <x:c r="IEG5899" s="248"/>
      <x:c r="IEH5899" s="248"/>
      <x:c r="IEI5899" s="248"/>
      <x:c r="IEJ5899" s="248"/>
      <x:c r="IEK5899" s="248"/>
      <x:c r="IEL5899" s="248"/>
      <x:c r="IEM5899" s="248"/>
      <x:c r="IEN5899" s="248"/>
      <x:c r="IEO5899" s="248"/>
      <x:c r="IEP5899" s="248"/>
      <x:c r="IEQ5899" s="248"/>
      <x:c r="IER5899" s="248"/>
      <x:c r="IES5899" s="248"/>
      <x:c r="IET5899" s="248"/>
      <x:c r="IEU5899" s="248"/>
      <x:c r="IEV5899" s="248"/>
      <x:c r="IEW5899" s="248"/>
      <x:c r="IEX5899" s="248"/>
      <x:c r="IEY5899" s="248"/>
      <x:c r="IEZ5899" s="248"/>
      <x:c r="IFA5899" s="248"/>
      <x:c r="IFB5899" s="248"/>
      <x:c r="IFC5899" s="248"/>
      <x:c r="IFD5899" s="248"/>
      <x:c r="IFE5899" s="248"/>
      <x:c r="IFF5899" s="248"/>
      <x:c r="IFG5899" s="248"/>
      <x:c r="IFH5899" s="248"/>
      <x:c r="IFI5899" s="248"/>
      <x:c r="IFJ5899" s="248"/>
      <x:c r="IFK5899" s="248"/>
      <x:c r="IFL5899" s="248"/>
      <x:c r="IFM5899" s="248"/>
      <x:c r="IFN5899" s="248"/>
      <x:c r="IFO5899" s="248"/>
      <x:c r="IFP5899" s="248"/>
      <x:c r="IFQ5899" s="248"/>
      <x:c r="IFR5899" s="248"/>
      <x:c r="IFS5899" s="248"/>
      <x:c r="IFT5899" s="248"/>
      <x:c r="IFU5899" s="248"/>
      <x:c r="IFV5899" s="248"/>
      <x:c r="IFW5899" s="248"/>
      <x:c r="IFX5899" s="248"/>
      <x:c r="IFY5899" s="248"/>
      <x:c r="IFZ5899" s="248"/>
      <x:c r="IGA5899" s="248"/>
      <x:c r="IGB5899" s="248"/>
      <x:c r="IGC5899" s="248"/>
      <x:c r="IGD5899" s="248"/>
      <x:c r="IGE5899" s="248"/>
      <x:c r="IGF5899" s="248"/>
      <x:c r="IGG5899" s="248"/>
      <x:c r="IGH5899" s="248"/>
      <x:c r="IGI5899" s="248"/>
      <x:c r="IGJ5899" s="248"/>
      <x:c r="IGK5899" s="248"/>
      <x:c r="IGL5899" s="248"/>
      <x:c r="IGM5899" s="248"/>
      <x:c r="IGN5899" s="248"/>
      <x:c r="IGO5899" s="248"/>
      <x:c r="IGP5899" s="248"/>
      <x:c r="IGQ5899" s="248"/>
      <x:c r="IGR5899" s="248"/>
      <x:c r="IGS5899" s="248"/>
      <x:c r="IGT5899" s="248"/>
      <x:c r="IGU5899" s="248"/>
      <x:c r="IGV5899" s="248"/>
      <x:c r="IGW5899" s="248"/>
      <x:c r="IGX5899" s="248"/>
      <x:c r="IGY5899" s="248"/>
      <x:c r="IGZ5899" s="248"/>
      <x:c r="IHA5899" s="248"/>
      <x:c r="IHB5899" s="248"/>
      <x:c r="IHC5899" s="248"/>
      <x:c r="IHD5899" s="248"/>
      <x:c r="IHE5899" s="248"/>
      <x:c r="IHF5899" s="248"/>
      <x:c r="IHG5899" s="248"/>
      <x:c r="IHH5899" s="248"/>
      <x:c r="IHI5899" s="248"/>
      <x:c r="IHJ5899" s="248"/>
      <x:c r="IHK5899" s="248"/>
      <x:c r="IHL5899" s="248"/>
      <x:c r="IHM5899" s="248"/>
      <x:c r="IHN5899" s="248"/>
      <x:c r="IHO5899" s="248"/>
      <x:c r="IHP5899" s="248"/>
      <x:c r="IHQ5899" s="248"/>
      <x:c r="IHR5899" s="248"/>
      <x:c r="IHS5899" s="248"/>
      <x:c r="IHT5899" s="248"/>
      <x:c r="IHU5899" s="248"/>
      <x:c r="IHV5899" s="248"/>
      <x:c r="IHW5899" s="248"/>
      <x:c r="IHX5899" s="248"/>
      <x:c r="IHY5899" s="248"/>
      <x:c r="IHZ5899" s="248"/>
      <x:c r="IIA5899" s="248"/>
      <x:c r="IIB5899" s="248"/>
      <x:c r="IIC5899" s="248"/>
      <x:c r="IID5899" s="248"/>
      <x:c r="IIE5899" s="248"/>
      <x:c r="IIF5899" s="248"/>
      <x:c r="IIG5899" s="248"/>
      <x:c r="IIH5899" s="248"/>
      <x:c r="III5899" s="248"/>
      <x:c r="IIJ5899" s="248"/>
      <x:c r="IIK5899" s="248"/>
      <x:c r="IIL5899" s="248"/>
      <x:c r="IIM5899" s="248"/>
      <x:c r="IIN5899" s="248"/>
      <x:c r="IIO5899" s="248"/>
      <x:c r="IIP5899" s="248"/>
      <x:c r="IIQ5899" s="248"/>
      <x:c r="IIR5899" s="248"/>
      <x:c r="IIS5899" s="248"/>
      <x:c r="IIT5899" s="248"/>
      <x:c r="IIU5899" s="248"/>
      <x:c r="IIV5899" s="248"/>
      <x:c r="IIW5899" s="248"/>
      <x:c r="IIX5899" s="248"/>
      <x:c r="IIY5899" s="248"/>
      <x:c r="IIZ5899" s="248"/>
      <x:c r="IJA5899" s="248"/>
      <x:c r="IJB5899" s="248"/>
      <x:c r="IJC5899" s="248"/>
      <x:c r="IJD5899" s="248"/>
      <x:c r="IJE5899" s="248"/>
      <x:c r="IJF5899" s="248"/>
      <x:c r="IJG5899" s="248"/>
      <x:c r="IJH5899" s="248"/>
      <x:c r="IJI5899" s="248"/>
      <x:c r="IJJ5899" s="248"/>
      <x:c r="IJK5899" s="248"/>
      <x:c r="IJL5899" s="248"/>
      <x:c r="IJM5899" s="248"/>
      <x:c r="IJN5899" s="248"/>
      <x:c r="IJO5899" s="248"/>
      <x:c r="IJP5899" s="248"/>
      <x:c r="IJQ5899" s="248"/>
      <x:c r="IJR5899" s="248"/>
      <x:c r="IJS5899" s="248"/>
      <x:c r="IJT5899" s="248"/>
      <x:c r="IJU5899" s="248"/>
      <x:c r="IJV5899" s="248"/>
      <x:c r="IJW5899" s="248"/>
      <x:c r="IJX5899" s="248"/>
      <x:c r="IJY5899" s="248"/>
      <x:c r="IJZ5899" s="248"/>
      <x:c r="IKA5899" s="248"/>
      <x:c r="IKB5899" s="248"/>
      <x:c r="IKC5899" s="248"/>
      <x:c r="IKD5899" s="248"/>
      <x:c r="IKE5899" s="248"/>
      <x:c r="IKF5899" s="248"/>
      <x:c r="IKG5899" s="248"/>
      <x:c r="IKH5899" s="248"/>
      <x:c r="IKI5899" s="248"/>
      <x:c r="IKJ5899" s="248"/>
      <x:c r="IKK5899" s="248"/>
      <x:c r="IKL5899" s="248"/>
      <x:c r="IKM5899" s="248"/>
      <x:c r="IKN5899" s="248"/>
      <x:c r="IKO5899" s="248"/>
      <x:c r="IKP5899" s="248"/>
      <x:c r="IKQ5899" s="248"/>
      <x:c r="IKR5899" s="248"/>
      <x:c r="IKS5899" s="248"/>
      <x:c r="IKT5899" s="248"/>
      <x:c r="IKU5899" s="248"/>
      <x:c r="IKV5899" s="248"/>
      <x:c r="IKW5899" s="248"/>
      <x:c r="IKX5899" s="248"/>
      <x:c r="IKY5899" s="248"/>
      <x:c r="IKZ5899" s="248"/>
      <x:c r="ILA5899" s="248"/>
      <x:c r="ILB5899" s="248"/>
      <x:c r="ILC5899" s="248"/>
      <x:c r="ILD5899" s="248"/>
      <x:c r="ILE5899" s="248"/>
      <x:c r="ILF5899" s="248"/>
      <x:c r="ILG5899" s="248"/>
      <x:c r="ILH5899" s="248"/>
      <x:c r="ILI5899" s="248"/>
      <x:c r="ILJ5899" s="248"/>
      <x:c r="ILK5899" s="248"/>
      <x:c r="ILL5899" s="248"/>
      <x:c r="ILM5899" s="248"/>
      <x:c r="ILN5899" s="248"/>
      <x:c r="ILO5899" s="248"/>
      <x:c r="ILP5899" s="248"/>
      <x:c r="ILQ5899" s="248"/>
      <x:c r="ILR5899" s="248"/>
      <x:c r="ILS5899" s="248"/>
      <x:c r="ILT5899" s="248"/>
      <x:c r="ILU5899" s="248"/>
      <x:c r="ILV5899" s="248"/>
      <x:c r="ILW5899" s="248"/>
      <x:c r="ILX5899" s="248"/>
      <x:c r="ILY5899" s="248"/>
      <x:c r="ILZ5899" s="248"/>
      <x:c r="IMA5899" s="248"/>
      <x:c r="IMB5899" s="248"/>
      <x:c r="IMC5899" s="248"/>
      <x:c r="IMD5899" s="248"/>
      <x:c r="IME5899" s="248"/>
      <x:c r="IMF5899" s="248"/>
      <x:c r="IMG5899" s="248"/>
      <x:c r="IMH5899" s="248"/>
      <x:c r="IMI5899" s="248"/>
      <x:c r="IMJ5899" s="248"/>
      <x:c r="IMK5899" s="248"/>
      <x:c r="IML5899" s="248"/>
      <x:c r="IMM5899" s="248"/>
      <x:c r="IMN5899" s="248"/>
      <x:c r="IMO5899" s="248"/>
      <x:c r="IMP5899" s="248"/>
      <x:c r="IMQ5899" s="248"/>
      <x:c r="IMR5899" s="248"/>
      <x:c r="IMS5899" s="248"/>
      <x:c r="IMT5899" s="248"/>
      <x:c r="IMU5899" s="248"/>
      <x:c r="IMV5899" s="248"/>
      <x:c r="IMW5899" s="248"/>
      <x:c r="IMX5899" s="248"/>
      <x:c r="IMY5899" s="248"/>
      <x:c r="IMZ5899" s="248"/>
      <x:c r="INA5899" s="248"/>
      <x:c r="INB5899" s="248"/>
      <x:c r="INC5899" s="248"/>
      <x:c r="IND5899" s="248"/>
      <x:c r="INE5899" s="248"/>
      <x:c r="INF5899" s="248"/>
      <x:c r="ING5899" s="248"/>
      <x:c r="INH5899" s="248"/>
      <x:c r="INI5899" s="248"/>
      <x:c r="INJ5899" s="248"/>
      <x:c r="INK5899" s="248"/>
      <x:c r="INL5899" s="248"/>
      <x:c r="INM5899" s="248"/>
      <x:c r="INN5899" s="248"/>
      <x:c r="INO5899" s="248"/>
      <x:c r="INP5899" s="248"/>
      <x:c r="INQ5899" s="248"/>
      <x:c r="INR5899" s="248"/>
      <x:c r="INS5899" s="248"/>
      <x:c r="INT5899" s="248"/>
      <x:c r="INU5899" s="248"/>
      <x:c r="INV5899" s="248"/>
      <x:c r="INW5899" s="248"/>
      <x:c r="INX5899" s="248"/>
      <x:c r="INY5899" s="248"/>
      <x:c r="INZ5899" s="248"/>
      <x:c r="IOA5899" s="248"/>
      <x:c r="IOB5899" s="248"/>
      <x:c r="IOC5899" s="248"/>
      <x:c r="IOD5899" s="248"/>
      <x:c r="IOE5899" s="248"/>
      <x:c r="IOF5899" s="248"/>
      <x:c r="IOG5899" s="248"/>
      <x:c r="IOH5899" s="248"/>
      <x:c r="IOI5899" s="248"/>
      <x:c r="IOJ5899" s="248"/>
      <x:c r="IOK5899" s="248"/>
      <x:c r="IOL5899" s="248"/>
      <x:c r="IOM5899" s="248"/>
      <x:c r="ION5899" s="248"/>
      <x:c r="IOO5899" s="248"/>
      <x:c r="IOP5899" s="248"/>
      <x:c r="IOQ5899" s="248"/>
      <x:c r="IOR5899" s="248"/>
      <x:c r="IOS5899" s="248"/>
      <x:c r="IOT5899" s="248"/>
      <x:c r="IOU5899" s="248"/>
      <x:c r="IOV5899" s="248"/>
      <x:c r="IOW5899" s="248"/>
      <x:c r="IOX5899" s="248"/>
      <x:c r="IOY5899" s="248"/>
      <x:c r="IOZ5899" s="248"/>
      <x:c r="IPA5899" s="248"/>
      <x:c r="IPB5899" s="248"/>
      <x:c r="IPC5899" s="248"/>
      <x:c r="IPD5899" s="248"/>
      <x:c r="IPE5899" s="248"/>
      <x:c r="IPF5899" s="248"/>
      <x:c r="IPG5899" s="248"/>
      <x:c r="IPH5899" s="248"/>
      <x:c r="IPI5899" s="248"/>
      <x:c r="IPJ5899" s="248"/>
      <x:c r="IPK5899" s="248"/>
      <x:c r="IPL5899" s="248"/>
      <x:c r="IPM5899" s="248"/>
      <x:c r="IPN5899" s="248"/>
      <x:c r="IPO5899" s="248"/>
      <x:c r="IPP5899" s="248"/>
      <x:c r="IPQ5899" s="248"/>
      <x:c r="IPR5899" s="248"/>
      <x:c r="IPS5899" s="248"/>
      <x:c r="IPT5899" s="248"/>
      <x:c r="IPU5899" s="248"/>
      <x:c r="IPV5899" s="248"/>
      <x:c r="IPW5899" s="248"/>
      <x:c r="IPX5899" s="248"/>
      <x:c r="IPY5899" s="248"/>
      <x:c r="IPZ5899" s="248"/>
      <x:c r="IQA5899" s="248"/>
      <x:c r="IQB5899" s="248"/>
      <x:c r="IQC5899" s="248"/>
      <x:c r="IQD5899" s="248"/>
      <x:c r="IQE5899" s="248"/>
      <x:c r="IQF5899" s="248"/>
      <x:c r="IQG5899" s="248"/>
      <x:c r="IQH5899" s="248"/>
      <x:c r="IQI5899" s="248"/>
      <x:c r="IQJ5899" s="248"/>
      <x:c r="IQK5899" s="248"/>
      <x:c r="IQL5899" s="248"/>
      <x:c r="IQM5899" s="248"/>
      <x:c r="IQN5899" s="248"/>
      <x:c r="IQO5899" s="248"/>
      <x:c r="IQP5899" s="248"/>
      <x:c r="IQQ5899" s="248"/>
      <x:c r="IQR5899" s="248"/>
      <x:c r="IQS5899" s="248"/>
      <x:c r="IQT5899" s="248"/>
      <x:c r="IQU5899" s="248"/>
      <x:c r="IQV5899" s="248"/>
      <x:c r="IQW5899" s="248"/>
      <x:c r="IQX5899" s="248"/>
      <x:c r="IQY5899" s="248"/>
      <x:c r="IQZ5899" s="248"/>
      <x:c r="IRA5899" s="248"/>
      <x:c r="IRB5899" s="248"/>
      <x:c r="IRC5899" s="248"/>
      <x:c r="IRD5899" s="248"/>
      <x:c r="IRE5899" s="248"/>
      <x:c r="IRF5899" s="248"/>
      <x:c r="IRG5899" s="248"/>
      <x:c r="IRH5899" s="248"/>
      <x:c r="IRI5899" s="248"/>
      <x:c r="IRJ5899" s="248"/>
      <x:c r="IRK5899" s="248"/>
      <x:c r="IRL5899" s="248"/>
      <x:c r="IRM5899" s="248"/>
      <x:c r="IRN5899" s="248"/>
      <x:c r="IRO5899" s="248"/>
      <x:c r="IRP5899" s="248"/>
      <x:c r="IRQ5899" s="248"/>
      <x:c r="IRR5899" s="248"/>
      <x:c r="IRS5899" s="248"/>
      <x:c r="IRT5899" s="248"/>
      <x:c r="IRU5899" s="248"/>
      <x:c r="IRV5899" s="248"/>
      <x:c r="IRW5899" s="248"/>
      <x:c r="IRX5899" s="248"/>
      <x:c r="IRY5899" s="248"/>
      <x:c r="IRZ5899" s="248"/>
      <x:c r="ISA5899" s="248"/>
      <x:c r="ISB5899" s="248"/>
      <x:c r="ISC5899" s="248"/>
      <x:c r="ISD5899" s="248"/>
      <x:c r="ISE5899" s="248"/>
      <x:c r="ISF5899" s="248"/>
      <x:c r="ISG5899" s="248"/>
      <x:c r="ISH5899" s="248"/>
      <x:c r="ISI5899" s="248"/>
      <x:c r="ISJ5899" s="248"/>
      <x:c r="ISK5899" s="248"/>
      <x:c r="ISL5899" s="248"/>
      <x:c r="ISM5899" s="248"/>
      <x:c r="ISN5899" s="248"/>
      <x:c r="ISO5899" s="248"/>
      <x:c r="ISP5899" s="248"/>
      <x:c r="ISQ5899" s="248"/>
      <x:c r="ISR5899" s="248"/>
      <x:c r="ISS5899" s="248"/>
      <x:c r="IST5899" s="248"/>
      <x:c r="ISU5899" s="248"/>
      <x:c r="ISV5899" s="248"/>
      <x:c r="ISW5899" s="248"/>
      <x:c r="ISX5899" s="248"/>
      <x:c r="ISY5899" s="248"/>
      <x:c r="ISZ5899" s="248"/>
      <x:c r="ITA5899" s="248"/>
      <x:c r="ITB5899" s="248"/>
      <x:c r="ITC5899" s="248"/>
      <x:c r="ITD5899" s="248"/>
      <x:c r="ITE5899" s="248"/>
      <x:c r="ITF5899" s="248"/>
      <x:c r="ITG5899" s="248"/>
      <x:c r="ITH5899" s="248"/>
      <x:c r="ITI5899" s="248"/>
      <x:c r="ITJ5899" s="248"/>
      <x:c r="ITK5899" s="248"/>
      <x:c r="ITL5899" s="248"/>
      <x:c r="ITM5899" s="248"/>
      <x:c r="ITN5899" s="248"/>
      <x:c r="ITO5899" s="248"/>
      <x:c r="ITP5899" s="248"/>
      <x:c r="ITQ5899" s="248"/>
      <x:c r="ITR5899" s="248"/>
      <x:c r="ITS5899" s="248"/>
      <x:c r="ITT5899" s="248"/>
      <x:c r="ITU5899" s="248"/>
      <x:c r="ITV5899" s="248"/>
      <x:c r="ITW5899" s="248"/>
      <x:c r="ITX5899" s="248"/>
      <x:c r="ITY5899" s="248"/>
      <x:c r="ITZ5899" s="248"/>
      <x:c r="IUA5899" s="248"/>
      <x:c r="IUB5899" s="248"/>
      <x:c r="IUC5899" s="248"/>
      <x:c r="IUD5899" s="248"/>
      <x:c r="IUE5899" s="248"/>
      <x:c r="IUF5899" s="248"/>
      <x:c r="IUG5899" s="248"/>
      <x:c r="IUH5899" s="248"/>
      <x:c r="IUI5899" s="248"/>
      <x:c r="IUJ5899" s="248"/>
      <x:c r="IUK5899" s="248"/>
      <x:c r="IUL5899" s="248"/>
      <x:c r="IUM5899" s="248"/>
      <x:c r="IUN5899" s="248"/>
      <x:c r="IUO5899" s="248"/>
      <x:c r="IUP5899" s="248"/>
      <x:c r="IUQ5899" s="248"/>
      <x:c r="IUR5899" s="248"/>
      <x:c r="IUS5899" s="248"/>
      <x:c r="IUT5899" s="248"/>
      <x:c r="IUU5899" s="248"/>
      <x:c r="IUV5899" s="248"/>
      <x:c r="IUW5899" s="248"/>
      <x:c r="IUX5899" s="248"/>
      <x:c r="IUY5899" s="248"/>
      <x:c r="IUZ5899" s="248"/>
      <x:c r="IVA5899" s="248"/>
      <x:c r="IVB5899" s="248"/>
      <x:c r="IVC5899" s="248"/>
      <x:c r="IVD5899" s="248"/>
      <x:c r="IVE5899" s="248"/>
      <x:c r="IVF5899" s="248"/>
      <x:c r="IVG5899" s="248"/>
      <x:c r="IVH5899" s="248"/>
      <x:c r="IVI5899" s="248"/>
      <x:c r="IVJ5899" s="248"/>
      <x:c r="IVK5899" s="248"/>
      <x:c r="IVL5899" s="248"/>
      <x:c r="IVM5899" s="248"/>
      <x:c r="IVN5899" s="248"/>
      <x:c r="IVO5899" s="248"/>
      <x:c r="IVP5899" s="248"/>
      <x:c r="IVQ5899" s="248"/>
      <x:c r="IVR5899" s="248"/>
      <x:c r="IVS5899" s="248"/>
      <x:c r="IVT5899" s="248"/>
      <x:c r="IVU5899" s="248"/>
      <x:c r="IVV5899" s="248"/>
      <x:c r="IVW5899" s="248"/>
      <x:c r="IVX5899" s="248"/>
      <x:c r="IVY5899" s="248"/>
      <x:c r="IVZ5899" s="248"/>
      <x:c r="IWA5899" s="248"/>
      <x:c r="IWB5899" s="248"/>
      <x:c r="IWC5899" s="248"/>
      <x:c r="IWD5899" s="248"/>
      <x:c r="IWE5899" s="248"/>
      <x:c r="IWF5899" s="248"/>
      <x:c r="IWG5899" s="248"/>
      <x:c r="IWH5899" s="248"/>
      <x:c r="IWI5899" s="248"/>
      <x:c r="IWJ5899" s="248"/>
      <x:c r="IWK5899" s="248"/>
      <x:c r="IWL5899" s="248"/>
      <x:c r="IWM5899" s="248"/>
      <x:c r="IWN5899" s="248"/>
      <x:c r="IWO5899" s="248"/>
      <x:c r="IWP5899" s="248"/>
      <x:c r="IWQ5899" s="248"/>
      <x:c r="IWR5899" s="248"/>
      <x:c r="IWS5899" s="248"/>
      <x:c r="IWT5899" s="248"/>
      <x:c r="IWU5899" s="248"/>
      <x:c r="IWV5899" s="248"/>
      <x:c r="IWW5899" s="248"/>
      <x:c r="IWX5899" s="248"/>
      <x:c r="IWY5899" s="248"/>
      <x:c r="IWZ5899" s="248"/>
      <x:c r="IXA5899" s="248"/>
      <x:c r="IXB5899" s="248"/>
      <x:c r="IXC5899" s="248"/>
      <x:c r="IXD5899" s="248"/>
      <x:c r="IXE5899" s="248"/>
      <x:c r="IXF5899" s="248"/>
      <x:c r="IXG5899" s="248"/>
      <x:c r="IXH5899" s="248"/>
      <x:c r="IXI5899" s="248"/>
      <x:c r="IXJ5899" s="248"/>
      <x:c r="IXK5899" s="248"/>
      <x:c r="IXL5899" s="248"/>
      <x:c r="IXM5899" s="248"/>
      <x:c r="IXN5899" s="248"/>
      <x:c r="IXO5899" s="248"/>
      <x:c r="IXP5899" s="248"/>
      <x:c r="IXQ5899" s="248"/>
      <x:c r="IXR5899" s="248"/>
      <x:c r="IXS5899" s="248"/>
      <x:c r="IXT5899" s="248"/>
      <x:c r="IXU5899" s="248"/>
      <x:c r="IXV5899" s="248"/>
      <x:c r="IXW5899" s="248"/>
      <x:c r="IXX5899" s="248"/>
      <x:c r="IXY5899" s="248"/>
      <x:c r="IXZ5899" s="248"/>
      <x:c r="IYA5899" s="248"/>
      <x:c r="IYB5899" s="248"/>
      <x:c r="IYC5899" s="248"/>
      <x:c r="IYD5899" s="248"/>
      <x:c r="IYE5899" s="248"/>
      <x:c r="IYF5899" s="248"/>
      <x:c r="IYG5899" s="248"/>
      <x:c r="IYH5899" s="248"/>
      <x:c r="IYI5899" s="248"/>
      <x:c r="IYJ5899" s="248"/>
      <x:c r="IYK5899" s="248"/>
      <x:c r="IYL5899" s="248"/>
      <x:c r="IYM5899" s="248"/>
      <x:c r="IYN5899" s="248"/>
      <x:c r="IYO5899" s="248"/>
      <x:c r="IYP5899" s="248"/>
      <x:c r="IYQ5899" s="248"/>
      <x:c r="IYR5899" s="248"/>
      <x:c r="IYS5899" s="248"/>
      <x:c r="IYT5899" s="248"/>
      <x:c r="IYU5899" s="248"/>
      <x:c r="IYV5899" s="248"/>
      <x:c r="IYW5899" s="248"/>
      <x:c r="IYX5899" s="248"/>
      <x:c r="IYY5899" s="248"/>
      <x:c r="IYZ5899" s="248"/>
      <x:c r="IZA5899" s="248"/>
      <x:c r="IZB5899" s="248"/>
      <x:c r="IZC5899" s="248"/>
      <x:c r="IZD5899" s="248"/>
      <x:c r="IZE5899" s="248"/>
      <x:c r="IZF5899" s="248"/>
      <x:c r="IZG5899" s="248"/>
      <x:c r="IZH5899" s="248"/>
      <x:c r="IZI5899" s="248"/>
      <x:c r="IZJ5899" s="248"/>
      <x:c r="IZK5899" s="248"/>
      <x:c r="IZL5899" s="248"/>
      <x:c r="IZM5899" s="248"/>
      <x:c r="IZN5899" s="248"/>
      <x:c r="IZO5899" s="248"/>
      <x:c r="IZP5899" s="248"/>
      <x:c r="IZQ5899" s="248"/>
      <x:c r="IZR5899" s="248"/>
      <x:c r="IZS5899" s="248"/>
      <x:c r="IZT5899" s="248"/>
      <x:c r="IZU5899" s="248"/>
      <x:c r="IZV5899" s="248"/>
      <x:c r="IZW5899" s="248"/>
      <x:c r="IZX5899" s="248"/>
      <x:c r="IZY5899" s="248"/>
      <x:c r="IZZ5899" s="248"/>
      <x:c r="JAA5899" s="248"/>
      <x:c r="JAB5899" s="248"/>
      <x:c r="JAC5899" s="248"/>
      <x:c r="JAD5899" s="248"/>
      <x:c r="JAE5899" s="248"/>
      <x:c r="JAF5899" s="248"/>
      <x:c r="JAG5899" s="248"/>
      <x:c r="JAH5899" s="248"/>
      <x:c r="JAI5899" s="248"/>
      <x:c r="JAJ5899" s="248"/>
      <x:c r="JAK5899" s="248"/>
      <x:c r="JAL5899" s="248"/>
      <x:c r="JAM5899" s="248"/>
      <x:c r="JAN5899" s="248"/>
      <x:c r="JAO5899" s="248"/>
      <x:c r="JAP5899" s="248"/>
      <x:c r="JAQ5899" s="248"/>
      <x:c r="JAR5899" s="248"/>
      <x:c r="JAS5899" s="248"/>
      <x:c r="JAT5899" s="248"/>
      <x:c r="JAU5899" s="248"/>
      <x:c r="JAV5899" s="248"/>
      <x:c r="JAW5899" s="248"/>
      <x:c r="JAX5899" s="248"/>
      <x:c r="JAY5899" s="248"/>
      <x:c r="JAZ5899" s="248"/>
      <x:c r="JBA5899" s="248"/>
      <x:c r="JBB5899" s="248"/>
      <x:c r="JBC5899" s="248"/>
      <x:c r="JBD5899" s="248"/>
      <x:c r="JBE5899" s="248"/>
      <x:c r="JBF5899" s="248"/>
      <x:c r="JBG5899" s="248"/>
      <x:c r="JBH5899" s="248"/>
      <x:c r="JBI5899" s="248"/>
      <x:c r="JBJ5899" s="248"/>
      <x:c r="JBK5899" s="248"/>
      <x:c r="JBL5899" s="248"/>
      <x:c r="JBM5899" s="248"/>
      <x:c r="JBN5899" s="248"/>
      <x:c r="JBO5899" s="248"/>
      <x:c r="JBP5899" s="248"/>
      <x:c r="JBQ5899" s="248"/>
      <x:c r="JBR5899" s="248"/>
      <x:c r="JBS5899" s="248"/>
      <x:c r="JBT5899" s="248"/>
      <x:c r="JBU5899" s="248"/>
      <x:c r="JBV5899" s="248"/>
      <x:c r="JBW5899" s="248"/>
      <x:c r="JBX5899" s="248"/>
      <x:c r="JBY5899" s="248"/>
      <x:c r="JBZ5899" s="248"/>
      <x:c r="JCA5899" s="248"/>
      <x:c r="JCB5899" s="248"/>
      <x:c r="JCC5899" s="248"/>
      <x:c r="JCD5899" s="248"/>
      <x:c r="JCE5899" s="248"/>
      <x:c r="JCF5899" s="248"/>
      <x:c r="JCG5899" s="248"/>
      <x:c r="JCH5899" s="248"/>
      <x:c r="JCI5899" s="248"/>
      <x:c r="JCJ5899" s="248"/>
      <x:c r="JCK5899" s="248"/>
      <x:c r="JCL5899" s="248"/>
      <x:c r="JCM5899" s="248"/>
      <x:c r="JCN5899" s="248"/>
      <x:c r="JCO5899" s="248"/>
      <x:c r="JCP5899" s="248"/>
      <x:c r="JCQ5899" s="248"/>
      <x:c r="JCR5899" s="248"/>
      <x:c r="JCS5899" s="248"/>
      <x:c r="JCT5899" s="248"/>
      <x:c r="JCU5899" s="248"/>
      <x:c r="JCV5899" s="248"/>
      <x:c r="JCW5899" s="248"/>
      <x:c r="JCX5899" s="248"/>
      <x:c r="JCY5899" s="248"/>
      <x:c r="JCZ5899" s="248"/>
      <x:c r="JDA5899" s="248"/>
      <x:c r="JDB5899" s="248"/>
      <x:c r="JDC5899" s="248"/>
      <x:c r="JDD5899" s="248"/>
      <x:c r="JDE5899" s="248"/>
      <x:c r="JDF5899" s="248"/>
      <x:c r="JDG5899" s="248"/>
      <x:c r="JDH5899" s="248"/>
      <x:c r="JDI5899" s="248"/>
      <x:c r="JDJ5899" s="248"/>
      <x:c r="JDK5899" s="248"/>
      <x:c r="JDL5899" s="248"/>
      <x:c r="JDM5899" s="248"/>
      <x:c r="JDN5899" s="248"/>
      <x:c r="JDO5899" s="248"/>
      <x:c r="JDP5899" s="248"/>
      <x:c r="JDQ5899" s="248"/>
      <x:c r="JDR5899" s="248"/>
      <x:c r="JDS5899" s="248"/>
      <x:c r="JDT5899" s="248"/>
      <x:c r="JDU5899" s="248"/>
      <x:c r="JDV5899" s="248"/>
      <x:c r="JDW5899" s="248"/>
      <x:c r="JDX5899" s="248"/>
      <x:c r="JDY5899" s="248"/>
      <x:c r="JDZ5899" s="248"/>
      <x:c r="JEA5899" s="248"/>
      <x:c r="JEB5899" s="248"/>
      <x:c r="JEC5899" s="248"/>
      <x:c r="JED5899" s="248"/>
      <x:c r="JEE5899" s="248"/>
      <x:c r="JEF5899" s="248"/>
      <x:c r="JEG5899" s="248"/>
      <x:c r="JEH5899" s="248"/>
      <x:c r="JEI5899" s="248"/>
      <x:c r="JEJ5899" s="248"/>
      <x:c r="JEK5899" s="248"/>
      <x:c r="JEL5899" s="248"/>
      <x:c r="JEM5899" s="248"/>
      <x:c r="JEN5899" s="248"/>
      <x:c r="JEO5899" s="248"/>
      <x:c r="JEP5899" s="248"/>
      <x:c r="JEQ5899" s="248"/>
      <x:c r="JER5899" s="248"/>
      <x:c r="JES5899" s="248"/>
      <x:c r="JET5899" s="248"/>
      <x:c r="JEU5899" s="248"/>
      <x:c r="JEV5899" s="248"/>
      <x:c r="JEW5899" s="248"/>
      <x:c r="JEX5899" s="248"/>
      <x:c r="JEY5899" s="248"/>
      <x:c r="JEZ5899" s="248"/>
      <x:c r="JFA5899" s="248"/>
      <x:c r="JFB5899" s="248"/>
      <x:c r="JFC5899" s="248"/>
      <x:c r="JFD5899" s="248"/>
      <x:c r="JFE5899" s="248"/>
      <x:c r="JFF5899" s="248"/>
      <x:c r="JFG5899" s="248"/>
      <x:c r="JFH5899" s="248"/>
      <x:c r="JFI5899" s="248"/>
      <x:c r="JFJ5899" s="248"/>
      <x:c r="JFK5899" s="248"/>
      <x:c r="JFL5899" s="248"/>
      <x:c r="JFM5899" s="248"/>
      <x:c r="JFN5899" s="248"/>
      <x:c r="JFO5899" s="248"/>
      <x:c r="JFP5899" s="248"/>
      <x:c r="JFQ5899" s="248"/>
      <x:c r="JFR5899" s="248"/>
      <x:c r="JFS5899" s="248"/>
      <x:c r="JFT5899" s="248"/>
      <x:c r="JFU5899" s="248"/>
      <x:c r="JFV5899" s="248"/>
      <x:c r="JFW5899" s="248"/>
      <x:c r="JFX5899" s="248"/>
      <x:c r="JFY5899" s="248"/>
      <x:c r="JFZ5899" s="248"/>
      <x:c r="JGA5899" s="248"/>
      <x:c r="JGB5899" s="248"/>
      <x:c r="JGC5899" s="248"/>
      <x:c r="JGD5899" s="248"/>
      <x:c r="JGE5899" s="248"/>
      <x:c r="JGF5899" s="248"/>
      <x:c r="JGG5899" s="248"/>
      <x:c r="JGH5899" s="248"/>
      <x:c r="JGI5899" s="248"/>
      <x:c r="JGJ5899" s="248"/>
      <x:c r="JGK5899" s="248"/>
      <x:c r="JGL5899" s="248"/>
      <x:c r="JGM5899" s="248"/>
      <x:c r="JGN5899" s="248"/>
      <x:c r="JGO5899" s="248"/>
      <x:c r="JGP5899" s="248"/>
      <x:c r="JGQ5899" s="248"/>
      <x:c r="JGR5899" s="248"/>
      <x:c r="JGS5899" s="248"/>
      <x:c r="JGT5899" s="248"/>
      <x:c r="JGU5899" s="248"/>
      <x:c r="JGV5899" s="248"/>
      <x:c r="JGW5899" s="248"/>
      <x:c r="JGX5899" s="248"/>
      <x:c r="JGY5899" s="248"/>
      <x:c r="JGZ5899" s="248"/>
      <x:c r="JHA5899" s="248"/>
      <x:c r="JHB5899" s="248"/>
      <x:c r="JHC5899" s="248"/>
      <x:c r="JHD5899" s="248"/>
      <x:c r="JHE5899" s="248"/>
      <x:c r="JHF5899" s="248"/>
      <x:c r="JHG5899" s="248"/>
      <x:c r="JHH5899" s="248"/>
      <x:c r="JHI5899" s="248"/>
      <x:c r="JHJ5899" s="248"/>
      <x:c r="JHK5899" s="248"/>
      <x:c r="JHL5899" s="248"/>
      <x:c r="JHM5899" s="248"/>
      <x:c r="JHN5899" s="248"/>
      <x:c r="JHO5899" s="248"/>
      <x:c r="JHP5899" s="248"/>
      <x:c r="JHQ5899" s="248"/>
      <x:c r="JHR5899" s="248"/>
      <x:c r="JHS5899" s="248"/>
      <x:c r="JHT5899" s="248"/>
      <x:c r="JHU5899" s="248"/>
      <x:c r="JHV5899" s="248"/>
      <x:c r="JHW5899" s="248"/>
      <x:c r="JHX5899" s="248"/>
      <x:c r="JHY5899" s="248"/>
      <x:c r="JHZ5899" s="248"/>
      <x:c r="JIA5899" s="248"/>
      <x:c r="JIB5899" s="248"/>
      <x:c r="JIC5899" s="248"/>
      <x:c r="JID5899" s="248"/>
      <x:c r="JIE5899" s="248"/>
      <x:c r="JIF5899" s="248"/>
      <x:c r="JIG5899" s="248"/>
      <x:c r="JIH5899" s="248"/>
      <x:c r="JII5899" s="248"/>
      <x:c r="JIJ5899" s="248"/>
      <x:c r="JIK5899" s="248"/>
      <x:c r="JIL5899" s="248"/>
      <x:c r="JIM5899" s="248"/>
      <x:c r="JIN5899" s="248"/>
      <x:c r="JIO5899" s="248"/>
      <x:c r="JIP5899" s="248"/>
      <x:c r="JIQ5899" s="248"/>
      <x:c r="JIR5899" s="248"/>
      <x:c r="JIS5899" s="248"/>
      <x:c r="JIT5899" s="248"/>
      <x:c r="JIU5899" s="248"/>
      <x:c r="JIV5899" s="248"/>
      <x:c r="JIW5899" s="248"/>
      <x:c r="JIX5899" s="248"/>
      <x:c r="JIY5899" s="248"/>
      <x:c r="JIZ5899" s="248"/>
      <x:c r="JJA5899" s="248"/>
      <x:c r="JJB5899" s="248"/>
      <x:c r="JJC5899" s="248"/>
      <x:c r="JJD5899" s="248"/>
      <x:c r="JJE5899" s="248"/>
      <x:c r="JJF5899" s="248"/>
      <x:c r="JJG5899" s="248"/>
      <x:c r="JJH5899" s="248"/>
      <x:c r="JJI5899" s="248"/>
      <x:c r="JJJ5899" s="248"/>
      <x:c r="JJK5899" s="248"/>
      <x:c r="JJL5899" s="248"/>
      <x:c r="JJM5899" s="248"/>
      <x:c r="JJN5899" s="248"/>
      <x:c r="JJO5899" s="248"/>
      <x:c r="JJP5899" s="248"/>
      <x:c r="JJQ5899" s="248"/>
      <x:c r="JJR5899" s="248"/>
      <x:c r="JJS5899" s="248"/>
      <x:c r="JJT5899" s="248"/>
      <x:c r="JJU5899" s="248"/>
      <x:c r="JJV5899" s="248"/>
      <x:c r="JJW5899" s="248"/>
      <x:c r="JJX5899" s="248"/>
      <x:c r="JJY5899" s="248"/>
      <x:c r="JJZ5899" s="248"/>
      <x:c r="JKA5899" s="248"/>
      <x:c r="JKB5899" s="248"/>
      <x:c r="JKC5899" s="248"/>
      <x:c r="JKD5899" s="248"/>
      <x:c r="JKE5899" s="248"/>
      <x:c r="JKF5899" s="248"/>
      <x:c r="JKG5899" s="248"/>
      <x:c r="JKH5899" s="248"/>
      <x:c r="JKI5899" s="248"/>
      <x:c r="JKJ5899" s="248"/>
      <x:c r="JKK5899" s="248"/>
      <x:c r="JKL5899" s="248"/>
      <x:c r="JKM5899" s="248"/>
      <x:c r="JKN5899" s="248"/>
      <x:c r="JKO5899" s="248"/>
      <x:c r="JKP5899" s="248"/>
      <x:c r="JKQ5899" s="248"/>
      <x:c r="JKR5899" s="248"/>
      <x:c r="JKS5899" s="248"/>
      <x:c r="JKT5899" s="248"/>
      <x:c r="JKU5899" s="248"/>
      <x:c r="JKV5899" s="248"/>
      <x:c r="JKW5899" s="248"/>
      <x:c r="JKX5899" s="248"/>
      <x:c r="JKY5899" s="248"/>
      <x:c r="JKZ5899" s="248"/>
      <x:c r="JLA5899" s="248"/>
      <x:c r="JLB5899" s="248"/>
      <x:c r="JLC5899" s="248"/>
      <x:c r="JLD5899" s="248"/>
      <x:c r="JLE5899" s="248"/>
      <x:c r="JLF5899" s="248"/>
      <x:c r="JLG5899" s="248"/>
      <x:c r="JLH5899" s="248"/>
      <x:c r="JLI5899" s="248"/>
      <x:c r="JLJ5899" s="248"/>
      <x:c r="JLK5899" s="248"/>
      <x:c r="JLL5899" s="248"/>
      <x:c r="JLM5899" s="248"/>
      <x:c r="JLN5899" s="248"/>
      <x:c r="JLO5899" s="248"/>
      <x:c r="JLP5899" s="248"/>
      <x:c r="JLQ5899" s="248"/>
      <x:c r="JLR5899" s="248"/>
      <x:c r="JLS5899" s="248"/>
      <x:c r="JLT5899" s="248"/>
      <x:c r="JLU5899" s="248"/>
      <x:c r="JLV5899" s="248"/>
      <x:c r="JLW5899" s="248"/>
      <x:c r="JLX5899" s="248"/>
      <x:c r="JLY5899" s="248"/>
      <x:c r="JLZ5899" s="248"/>
      <x:c r="JMA5899" s="248"/>
      <x:c r="JMB5899" s="248"/>
      <x:c r="JMC5899" s="248"/>
      <x:c r="JMD5899" s="248"/>
      <x:c r="JME5899" s="248"/>
      <x:c r="JMF5899" s="248"/>
      <x:c r="JMG5899" s="248"/>
      <x:c r="JMH5899" s="248"/>
      <x:c r="JMI5899" s="248"/>
      <x:c r="JMJ5899" s="248"/>
      <x:c r="JMK5899" s="248"/>
      <x:c r="JML5899" s="248"/>
      <x:c r="JMM5899" s="248"/>
      <x:c r="JMN5899" s="248"/>
      <x:c r="JMO5899" s="248"/>
      <x:c r="JMP5899" s="248"/>
      <x:c r="JMQ5899" s="248"/>
      <x:c r="JMR5899" s="248"/>
      <x:c r="JMS5899" s="248"/>
      <x:c r="JMT5899" s="248"/>
      <x:c r="JMU5899" s="248"/>
      <x:c r="JMV5899" s="248"/>
      <x:c r="JMW5899" s="248"/>
      <x:c r="JMX5899" s="248"/>
      <x:c r="JMY5899" s="248"/>
      <x:c r="JMZ5899" s="248"/>
      <x:c r="JNA5899" s="248"/>
      <x:c r="JNB5899" s="248"/>
      <x:c r="JNC5899" s="248"/>
      <x:c r="JND5899" s="248"/>
      <x:c r="JNE5899" s="248"/>
      <x:c r="JNF5899" s="248"/>
      <x:c r="JNG5899" s="248"/>
      <x:c r="JNH5899" s="248"/>
      <x:c r="JNI5899" s="248"/>
      <x:c r="JNJ5899" s="248"/>
      <x:c r="JNK5899" s="248"/>
      <x:c r="JNL5899" s="248"/>
      <x:c r="JNM5899" s="248"/>
      <x:c r="JNN5899" s="248"/>
      <x:c r="JNO5899" s="248"/>
      <x:c r="JNP5899" s="248"/>
      <x:c r="JNQ5899" s="248"/>
      <x:c r="JNR5899" s="248"/>
      <x:c r="JNS5899" s="248"/>
      <x:c r="JNT5899" s="248"/>
      <x:c r="JNU5899" s="248"/>
      <x:c r="JNV5899" s="248"/>
      <x:c r="JNW5899" s="248"/>
      <x:c r="JNX5899" s="248"/>
      <x:c r="JNY5899" s="248"/>
      <x:c r="JNZ5899" s="248"/>
      <x:c r="JOA5899" s="248"/>
      <x:c r="JOB5899" s="248"/>
      <x:c r="JOC5899" s="248"/>
      <x:c r="JOD5899" s="248"/>
      <x:c r="JOE5899" s="248"/>
      <x:c r="JOF5899" s="248"/>
      <x:c r="JOG5899" s="248"/>
      <x:c r="JOH5899" s="248"/>
      <x:c r="JOI5899" s="248"/>
      <x:c r="JOJ5899" s="248"/>
      <x:c r="JOK5899" s="248"/>
      <x:c r="JOL5899" s="248"/>
      <x:c r="JOM5899" s="248"/>
      <x:c r="JON5899" s="248"/>
      <x:c r="JOO5899" s="248"/>
      <x:c r="JOP5899" s="248"/>
      <x:c r="JOQ5899" s="248"/>
      <x:c r="JOR5899" s="248"/>
      <x:c r="JOS5899" s="248"/>
      <x:c r="JOT5899" s="248"/>
      <x:c r="JOU5899" s="248"/>
      <x:c r="JOV5899" s="248"/>
      <x:c r="JOW5899" s="248"/>
      <x:c r="JOX5899" s="248"/>
      <x:c r="JOY5899" s="248"/>
      <x:c r="JOZ5899" s="248"/>
      <x:c r="JPA5899" s="248"/>
      <x:c r="JPB5899" s="248"/>
      <x:c r="JPC5899" s="248"/>
      <x:c r="JPD5899" s="248"/>
      <x:c r="JPE5899" s="248"/>
      <x:c r="JPF5899" s="248"/>
      <x:c r="JPG5899" s="248"/>
      <x:c r="JPH5899" s="248"/>
      <x:c r="JPI5899" s="248"/>
      <x:c r="JPJ5899" s="248"/>
      <x:c r="JPK5899" s="248"/>
      <x:c r="JPL5899" s="248"/>
      <x:c r="JPM5899" s="248"/>
      <x:c r="JPN5899" s="248"/>
      <x:c r="JPO5899" s="248"/>
      <x:c r="JPP5899" s="248"/>
      <x:c r="JPQ5899" s="248"/>
      <x:c r="JPR5899" s="248"/>
      <x:c r="JPS5899" s="248"/>
      <x:c r="JPT5899" s="248"/>
      <x:c r="JPU5899" s="248"/>
      <x:c r="JPV5899" s="248"/>
      <x:c r="JPW5899" s="248"/>
      <x:c r="JPX5899" s="248"/>
      <x:c r="JPY5899" s="248"/>
      <x:c r="JPZ5899" s="248"/>
      <x:c r="JQA5899" s="248"/>
      <x:c r="JQB5899" s="248"/>
      <x:c r="JQC5899" s="248"/>
      <x:c r="JQD5899" s="248"/>
      <x:c r="JQE5899" s="248"/>
      <x:c r="JQF5899" s="248"/>
      <x:c r="JQG5899" s="248"/>
      <x:c r="JQH5899" s="248"/>
      <x:c r="JQI5899" s="248"/>
      <x:c r="JQJ5899" s="248"/>
      <x:c r="JQK5899" s="248"/>
      <x:c r="JQL5899" s="248"/>
      <x:c r="JQM5899" s="248"/>
      <x:c r="JQN5899" s="248"/>
      <x:c r="JQO5899" s="248"/>
      <x:c r="JQP5899" s="248"/>
      <x:c r="JQQ5899" s="248"/>
      <x:c r="JQR5899" s="248"/>
      <x:c r="JQS5899" s="248"/>
      <x:c r="JQT5899" s="248"/>
      <x:c r="JQU5899" s="248"/>
      <x:c r="JQV5899" s="248"/>
      <x:c r="JQW5899" s="248"/>
      <x:c r="JQX5899" s="248"/>
      <x:c r="JQY5899" s="248"/>
      <x:c r="JQZ5899" s="248"/>
      <x:c r="JRA5899" s="248"/>
      <x:c r="JRB5899" s="248"/>
      <x:c r="JRC5899" s="248"/>
      <x:c r="JRD5899" s="248"/>
      <x:c r="JRE5899" s="248"/>
      <x:c r="JRF5899" s="248"/>
      <x:c r="JRG5899" s="248"/>
      <x:c r="JRH5899" s="248"/>
      <x:c r="JRI5899" s="248"/>
      <x:c r="JRJ5899" s="248"/>
      <x:c r="JRK5899" s="248"/>
      <x:c r="JRL5899" s="248"/>
      <x:c r="JRM5899" s="248"/>
      <x:c r="JRN5899" s="248"/>
      <x:c r="JRO5899" s="248"/>
      <x:c r="JRP5899" s="248"/>
      <x:c r="JRQ5899" s="248"/>
      <x:c r="JRR5899" s="248"/>
      <x:c r="JRS5899" s="248"/>
      <x:c r="JRT5899" s="248"/>
      <x:c r="JRU5899" s="248"/>
      <x:c r="JRV5899" s="248"/>
      <x:c r="JRW5899" s="248"/>
      <x:c r="JRX5899" s="248"/>
      <x:c r="JRY5899" s="248"/>
      <x:c r="JRZ5899" s="248"/>
      <x:c r="JSA5899" s="248"/>
      <x:c r="JSB5899" s="248"/>
      <x:c r="JSC5899" s="248"/>
      <x:c r="JSD5899" s="248"/>
      <x:c r="JSE5899" s="248"/>
      <x:c r="JSF5899" s="248"/>
      <x:c r="JSG5899" s="248"/>
      <x:c r="JSH5899" s="248"/>
      <x:c r="JSI5899" s="248"/>
      <x:c r="JSJ5899" s="248"/>
      <x:c r="JSK5899" s="248"/>
      <x:c r="JSL5899" s="248"/>
      <x:c r="JSM5899" s="248"/>
      <x:c r="JSN5899" s="248"/>
      <x:c r="JSO5899" s="248"/>
      <x:c r="JSP5899" s="248"/>
      <x:c r="JSQ5899" s="248"/>
      <x:c r="JSR5899" s="248"/>
      <x:c r="JSS5899" s="248"/>
      <x:c r="JST5899" s="248"/>
      <x:c r="JSU5899" s="248"/>
      <x:c r="JSV5899" s="248"/>
      <x:c r="JSW5899" s="248"/>
      <x:c r="JSX5899" s="248"/>
      <x:c r="JSY5899" s="248"/>
      <x:c r="JSZ5899" s="248"/>
      <x:c r="JTA5899" s="248"/>
      <x:c r="JTB5899" s="248"/>
      <x:c r="JTC5899" s="248"/>
      <x:c r="JTD5899" s="248"/>
      <x:c r="JTE5899" s="248"/>
      <x:c r="JTF5899" s="248"/>
      <x:c r="JTG5899" s="248"/>
      <x:c r="JTH5899" s="248"/>
      <x:c r="JTI5899" s="248"/>
      <x:c r="JTJ5899" s="248"/>
      <x:c r="JTK5899" s="248"/>
      <x:c r="JTL5899" s="248"/>
      <x:c r="JTM5899" s="248"/>
      <x:c r="JTN5899" s="248"/>
      <x:c r="JTO5899" s="248"/>
      <x:c r="JTP5899" s="248"/>
      <x:c r="JTQ5899" s="248"/>
      <x:c r="JTR5899" s="248"/>
      <x:c r="JTS5899" s="248"/>
      <x:c r="JTT5899" s="248"/>
      <x:c r="JTU5899" s="248"/>
      <x:c r="JTV5899" s="248"/>
      <x:c r="JTW5899" s="248"/>
      <x:c r="JTX5899" s="248"/>
      <x:c r="JTY5899" s="248"/>
      <x:c r="JTZ5899" s="248"/>
      <x:c r="JUA5899" s="248"/>
      <x:c r="JUB5899" s="248"/>
      <x:c r="JUC5899" s="248"/>
      <x:c r="JUD5899" s="248"/>
      <x:c r="JUE5899" s="248"/>
      <x:c r="JUF5899" s="248"/>
      <x:c r="JUG5899" s="248"/>
      <x:c r="JUH5899" s="248"/>
      <x:c r="JUI5899" s="248"/>
      <x:c r="JUJ5899" s="248"/>
      <x:c r="JUK5899" s="248"/>
      <x:c r="JUL5899" s="248"/>
      <x:c r="JUM5899" s="248"/>
      <x:c r="JUN5899" s="248"/>
      <x:c r="JUO5899" s="248"/>
      <x:c r="JUP5899" s="248"/>
      <x:c r="JUQ5899" s="248"/>
      <x:c r="JUR5899" s="248"/>
      <x:c r="JUS5899" s="248"/>
      <x:c r="JUT5899" s="248"/>
      <x:c r="JUU5899" s="248"/>
      <x:c r="JUV5899" s="248"/>
      <x:c r="JUW5899" s="248"/>
      <x:c r="JUX5899" s="248"/>
      <x:c r="JUY5899" s="248"/>
      <x:c r="JUZ5899" s="248"/>
      <x:c r="JVA5899" s="248"/>
      <x:c r="JVB5899" s="248"/>
      <x:c r="JVC5899" s="248"/>
      <x:c r="JVD5899" s="248"/>
      <x:c r="JVE5899" s="248"/>
      <x:c r="JVF5899" s="248"/>
      <x:c r="JVG5899" s="248"/>
      <x:c r="JVH5899" s="248"/>
      <x:c r="JVI5899" s="248"/>
      <x:c r="JVJ5899" s="248"/>
      <x:c r="JVK5899" s="248"/>
      <x:c r="JVL5899" s="248"/>
      <x:c r="JVM5899" s="248"/>
      <x:c r="JVN5899" s="248"/>
      <x:c r="JVO5899" s="248"/>
      <x:c r="JVP5899" s="248"/>
      <x:c r="JVQ5899" s="248"/>
      <x:c r="JVR5899" s="248"/>
      <x:c r="JVS5899" s="248"/>
      <x:c r="JVT5899" s="248"/>
      <x:c r="JVU5899" s="248"/>
      <x:c r="JVV5899" s="248"/>
      <x:c r="JVW5899" s="248"/>
      <x:c r="JVX5899" s="248"/>
      <x:c r="JVY5899" s="248"/>
      <x:c r="JVZ5899" s="248"/>
      <x:c r="JWA5899" s="248"/>
      <x:c r="JWB5899" s="248"/>
      <x:c r="JWC5899" s="248"/>
      <x:c r="JWD5899" s="248"/>
      <x:c r="JWE5899" s="248"/>
      <x:c r="JWF5899" s="248"/>
      <x:c r="JWG5899" s="248"/>
      <x:c r="JWH5899" s="248"/>
      <x:c r="JWI5899" s="248"/>
      <x:c r="JWJ5899" s="248"/>
      <x:c r="JWK5899" s="248"/>
      <x:c r="JWL5899" s="248"/>
      <x:c r="JWM5899" s="248"/>
      <x:c r="JWN5899" s="248"/>
      <x:c r="JWO5899" s="248"/>
      <x:c r="JWP5899" s="248"/>
      <x:c r="JWQ5899" s="248"/>
      <x:c r="JWR5899" s="248"/>
      <x:c r="JWS5899" s="248"/>
      <x:c r="JWT5899" s="248"/>
      <x:c r="JWU5899" s="248"/>
      <x:c r="JWV5899" s="248"/>
      <x:c r="JWW5899" s="248"/>
      <x:c r="JWX5899" s="248"/>
      <x:c r="JWY5899" s="248"/>
      <x:c r="JWZ5899" s="248"/>
      <x:c r="JXA5899" s="248"/>
      <x:c r="JXB5899" s="248"/>
      <x:c r="JXC5899" s="248"/>
      <x:c r="JXD5899" s="248"/>
      <x:c r="JXE5899" s="248"/>
      <x:c r="JXF5899" s="248"/>
      <x:c r="JXG5899" s="248"/>
      <x:c r="JXH5899" s="248"/>
      <x:c r="JXI5899" s="248"/>
      <x:c r="JXJ5899" s="248"/>
      <x:c r="JXK5899" s="248"/>
      <x:c r="JXL5899" s="248"/>
      <x:c r="JXM5899" s="248"/>
      <x:c r="JXN5899" s="248"/>
      <x:c r="JXO5899" s="248"/>
      <x:c r="JXP5899" s="248"/>
      <x:c r="JXQ5899" s="248"/>
      <x:c r="JXR5899" s="248"/>
      <x:c r="JXS5899" s="248"/>
      <x:c r="JXT5899" s="248"/>
      <x:c r="JXU5899" s="248"/>
      <x:c r="JXV5899" s="248"/>
      <x:c r="JXW5899" s="248"/>
      <x:c r="JXX5899" s="248"/>
      <x:c r="JXY5899" s="248"/>
      <x:c r="JXZ5899" s="248"/>
      <x:c r="JYA5899" s="248"/>
      <x:c r="JYB5899" s="248"/>
      <x:c r="JYC5899" s="248"/>
      <x:c r="JYD5899" s="248"/>
      <x:c r="JYE5899" s="248"/>
      <x:c r="JYF5899" s="248"/>
      <x:c r="JYG5899" s="248"/>
      <x:c r="JYH5899" s="248"/>
      <x:c r="JYI5899" s="248"/>
      <x:c r="JYJ5899" s="248"/>
      <x:c r="JYK5899" s="248"/>
      <x:c r="JYL5899" s="248"/>
      <x:c r="JYM5899" s="248"/>
      <x:c r="JYN5899" s="248"/>
      <x:c r="JYO5899" s="248"/>
      <x:c r="JYP5899" s="248"/>
      <x:c r="JYQ5899" s="248"/>
      <x:c r="JYR5899" s="248"/>
      <x:c r="JYS5899" s="248"/>
      <x:c r="JYT5899" s="248"/>
      <x:c r="JYU5899" s="248"/>
      <x:c r="JYV5899" s="248"/>
      <x:c r="JYW5899" s="248"/>
      <x:c r="JYX5899" s="248"/>
      <x:c r="JYY5899" s="248"/>
      <x:c r="JYZ5899" s="248"/>
      <x:c r="JZA5899" s="248"/>
      <x:c r="JZB5899" s="248"/>
      <x:c r="JZC5899" s="248"/>
      <x:c r="JZD5899" s="248"/>
      <x:c r="JZE5899" s="248"/>
      <x:c r="JZF5899" s="248"/>
      <x:c r="JZG5899" s="248"/>
      <x:c r="JZH5899" s="248"/>
      <x:c r="JZI5899" s="248"/>
      <x:c r="JZJ5899" s="248"/>
      <x:c r="JZK5899" s="248"/>
      <x:c r="JZL5899" s="248"/>
      <x:c r="JZM5899" s="248"/>
      <x:c r="JZN5899" s="248"/>
      <x:c r="JZO5899" s="248"/>
      <x:c r="JZP5899" s="248"/>
      <x:c r="JZQ5899" s="248"/>
      <x:c r="JZR5899" s="248"/>
      <x:c r="JZS5899" s="248"/>
      <x:c r="JZT5899" s="248"/>
      <x:c r="JZU5899" s="248"/>
      <x:c r="JZV5899" s="248"/>
      <x:c r="JZW5899" s="248"/>
      <x:c r="JZX5899" s="248"/>
      <x:c r="JZY5899" s="248"/>
      <x:c r="JZZ5899" s="248"/>
      <x:c r="KAA5899" s="248"/>
      <x:c r="KAB5899" s="248"/>
      <x:c r="KAC5899" s="248"/>
      <x:c r="KAD5899" s="248"/>
      <x:c r="KAE5899" s="248"/>
      <x:c r="KAF5899" s="248"/>
      <x:c r="KAG5899" s="248"/>
      <x:c r="KAH5899" s="248"/>
      <x:c r="KAI5899" s="248"/>
      <x:c r="KAJ5899" s="248"/>
      <x:c r="KAK5899" s="248"/>
      <x:c r="KAL5899" s="248"/>
      <x:c r="KAM5899" s="248"/>
      <x:c r="KAN5899" s="248"/>
      <x:c r="KAO5899" s="248"/>
      <x:c r="KAP5899" s="248"/>
      <x:c r="KAQ5899" s="248"/>
      <x:c r="KAR5899" s="248"/>
      <x:c r="KAS5899" s="248"/>
      <x:c r="KAT5899" s="248"/>
      <x:c r="KAU5899" s="248"/>
      <x:c r="KAV5899" s="248"/>
      <x:c r="KAW5899" s="248"/>
      <x:c r="KAX5899" s="248"/>
      <x:c r="KAY5899" s="248"/>
      <x:c r="KAZ5899" s="248"/>
      <x:c r="KBA5899" s="248"/>
      <x:c r="KBB5899" s="248"/>
      <x:c r="KBC5899" s="248"/>
      <x:c r="KBD5899" s="248"/>
      <x:c r="KBE5899" s="248"/>
      <x:c r="KBF5899" s="248"/>
      <x:c r="KBG5899" s="248"/>
      <x:c r="KBH5899" s="248"/>
      <x:c r="KBI5899" s="248"/>
      <x:c r="KBJ5899" s="248"/>
      <x:c r="KBK5899" s="248"/>
      <x:c r="KBL5899" s="248"/>
      <x:c r="KBM5899" s="248"/>
      <x:c r="KBN5899" s="248"/>
      <x:c r="KBO5899" s="248"/>
      <x:c r="KBP5899" s="248"/>
      <x:c r="KBQ5899" s="248"/>
      <x:c r="KBR5899" s="248"/>
      <x:c r="KBS5899" s="248"/>
      <x:c r="KBT5899" s="248"/>
      <x:c r="KBU5899" s="248"/>
      <x:c r="KBV5899" s="248"/>
      <x:c r="KBW5899" s="248"/>
      <x:c r="KBX5899" s="248"/>
      <x:c r="KBY5899" s="248"/>
      <x:c r="KBZ5899" s="248"/>
      <x:c r="KCA5899" s="248"/>
      <x:c r="KCB5899" s="248"/>
      <x:c r="KCC5899" s="248"/>
      <x:c r="KCD5899" s="248"/>
      <x:c r="KCE5899" s="248"/>
      <x:c r="KCF5899" s="248"/>
      <x:c r="KCG5899" s="248"/>
      <x:c r="KCH5899" s="248"/>
      <x:c r="KCI5899" s="248"/>
      <x:c r="KCJ5899" s="248"/>
      <x:c r="KCK5899" s="248"/>
      <x:c r="KCL5899" s="248"/>
      <x:c r="KCM5899" s="248"/>
      <x:c r="KCN5899" s="248"/>
      <x:c r="KCO5899" s="248"/>
      <x:c r="KCP5899" s="248"/>
      <x:c r="KCQ5899" s="248"/>
      <x:c r="KCR5899" s="248"/>
      <x:c r="KCS5899" s="248"/>
      <x:c r="KCT5899" s="248"/>
      <x:c r="KCU5899" s="248"/>
      <x:c r="KCV5899" s="248"/>
      <x:c r="KCW5899" s="248"/>
      <x:c r="KCX5899" s="248"/>
      <x:c r="KCY5899" s="248"/>
      <x:c r="KCZ5899" s="248"/>
      <x:c r="KDA5899" s="248"/>
      <x:c r="KDB5899" s="248"/>
      <x:c r="KDC5899" s="248"/>
      <x:c r="KDD5899" s="248"/>
      <x:c r="KDE5899" s="248"/>
      <x:c r="KDF5899" s="248"/>
      <x:c r="KDG5899" s="248"/>
      <x:c r="KDH5899" s="248"/>
      <x:c r="KDI5899" s="248"/>
      <x:c r="KDJ5899" s="248"/>
      <x:c r="KDK5899" s="248"/>
      <x:c r="KDL5899" s="248"/>
      <x:c r="KDM5899" s="248"/>
      <x:c r="KDN5899" s="248"/>
      <x:c r="KDO5899" s="248"/>
      <x:c r="KDP5899" s="248"/>
      <x:c r="KDQ5899" s="248"/>
      <x:c r="KDR5899" s="248"/>
      <x:c r="KDS5899" s="248"/>
      <x:c r="KDT5899" s="248"/>
      <x:c r="KDU5899" s="248"/>
      <x:c r="KDV5899" s="248"/>
      <x:c r="KDW5899" s="248"/>
      <x:c r="KDX5899" s="248"/>
      <x:c r="KDY5899" s="248"/>
      <x:c r="KDZ5899" s="248"/>
      <x:c r="KEA5899" s="248"/>
      <x:c r="KEB5899" s="248"/>
      <x:c r="KEC5899" s="248"/>
      <x:c r="KED5899" s="248"/>
      <x:c r="KEE5899" s="248"/>
      <x:c r="KEF5899" s="248"/>
      <x:c r="KEG5899" s="248"/>
      <x:c r="KEH5899" s="248"/>
      <x:c r="KEI5899" s="248"/>
      <x:c r="KEJ5899" s="248"/>
      <x:c r="KEK5899" s="248"/>
      <x:c r="KEL5899" s="248"/>
      <x:c r="KEM5899" s="248"/>
      <x:c r="KEN5899" s="248"/>
      <x:c r="KEO5899" s="248"/>
      <x:c r="KEP5899" s="248"/>
      <x:c r="KEQ5899" s="248"/>
      <x:c r="KER5899" s="248"/>
      <x:c r="KES5899" s="248"/>
      <x:c r="KET5899" s="248"/>
      <x:c r="KEU5899" s="248"/>
      <x:c r="KEV5899" s="248"/>
      <x:c r="KEW5899" s="248"/>
      <x:c r="KEX5899" s="248"/>
      <x:c r="KEY5899" s="248"/>
      <x:c r="KEZ5899" s="248"/>
      <x:c r="KFA5899" s="248"/>
      <x:c r="KFB5899" s="248"/>
      <x:c r="KFC5899" s="248"/>
      <x:c r="KFD5899" s="248"/>
      <x:c r="KFE5899" s="248"/>
      <x:c r="KFF5899" s="248"/>
      <x:c r="KFG5899" s="248"/>
      <x:c r="KFH5899" s="248"/>
      <x:c r="KFI5899" s="248"/>
      <x:c r="KFJ5899" s="248"/>
      <x:c r="KFK5899" s="248"/>
      <x:c r="KFL5899" s="248"/>
      <x:c r="KFM5899" s="248"/>
      <x:c r="KFN5899" s="248"/>
      <x:c r="KFO5899" s="248"/>
      <x:c r="KFP5899" s="248"/>
      <x:c r="KFQ5899" s="248"/>
      <x:c r="KFR5899" s="248"/>
      <x:c r="KFS5899" s="248"/>
      <x:c r="KFT5899" s="248"/>
      <x:c r="KFU5899" s="248"/>
      <x:c r="KFV5899" s="248"/>
      <x:c r="KFW5899" s="248"/>
      <x:c r="KFX5899" s="248"/>
      <x:c r="KFY5899" s="248"/>
      <x:c r="KFZ5899" s="248"/>
      <x:c r="KGA5899" s="248"/>
      <x:c r="KGB5899" s="248"/>
      <x:c r="KGC5899" s="248"/>
      <x:c r="KGD5899" s="248"/>
      <x:c r="KGE5899" s="248"/>
      <x:c r="KGF5899" s="248"/>
      <x:c r="KGG5899" s="248"/>
      <x:c r="KGH5899" s="248"/>
      <x:c r="KGI5899" s="248"/>
      <x:c r="KGJ5899" s="248"/>
      <x:c r="KGK5899" s="248"/>
      <x:c r="KGL5899" s="248"/>
      <x:c r="KGM5899" s="248"/>
      <x:c r="KGN5899" s="248"/>
      <x:c r="KGO5899" s="248"/>
      <x:c r="KGP5899" s="248"/>
      <x:c r="KGQ5899" s="248"/>
      <x:c r="KGR5899" s="248"/>
      <x:c r="KGS5899" s="248"/>
      <x:c r="KGT5899" s="248"/>
      <x:c r="KGU5899" s="248"/>
      <x:c r="KGV5899" s="248"/>
      <x:c r="KGW5899" s="248"/>
      <x:c r="KGX5899" s="248"/>
      <x:c r="KGY5899" s="248"/>
      <x:c r="KGZ5899" s="248"/>
      <x:c r="KHA5899" s="248"/>
      <x:c r="KHB5899" s="248"/>
      <x:c r="KHC5899" s="248"/>
      <x:c r="KHD5899" s="248"/>
      <x:c r="KHE5899" s="248"/>
      <x:c r="KHF5899" s="248"/>
      <x:c r="KHG5899" s="248"/>
      <x:c r="KHH5899" s="248"/>
      <x:c r="KHI5899" s="248"/>
      <x:c r="KHJ5899" s="248"/>
      <x:c r="KHK5899" s="248"/>
      <x:c r="KHL5899" s="248"/>
      <x:c r="KHM5899" s="248"/>
      <x:c r="KHN5899" s="248"/>
      <x:c r="KHO5899" s="248"/>
      <x:c r="KHP5899" s="248"/>
      <x:c r="KHQ5899" s="248"/>
      <x:c r="KHR5899" s="248"/>
      <x:c r="KHS5899" s="248"/>
      <x:c r="KHT5899" s="248"/>
      <x:c r="KHU5899" s="248"/>
      <x:c r="KHV5899" s="248"/>
      <x:c r="KHW5899" s="248"/>
      <x:c r="KHX5899" s="248"/>
      <x:c r="KHY5899" s="248"/>
      <x:c r="KHZ5899" s="248"/>
      <x:c r="KIA5899" s="248"/>
      <x:c r="KIB5899" s="248"/>
      <x:c r="KIC5899" s="248"/>
      <x:c r="KID5899" s="248"/>
      <x:c r="KIE5899" s="248"/>
      <x:c r="KIF5899" s="248"/>
      <x:c r="KIG5899" s="248"/>
      <x:c r="KIH5899" s="248"/>
      <x:c r="KII5899" s="248"/>
      <x:c r="KIJ5899" s="248"/>
      <x:c r="KIK5899" s="248"/>
      <x:c r="KIL5899" s="248"/>
      <x:c r="KIM5899" s="248"/>
      <x:c r="KIN5899" s="248"/>
      <x:c r="KIO5899" s="248"/>
      <x:c r="KIP5899" s="248"/>
      <x:c r="KIQ5899" s="248"/>
      <x:c r="KIR5899" s="248"/>
      <x:c r="KIS5899" s="248"/>
      <x:c r="KIT5899" s="248"/>
      <x:c r="KIU5899" s="248"/>
      <x:c r="KIV5899" s="248"/>
      <x:c r="KIW5899" s="248"/>
      <x:c r="KIX5899" s="248"/>
      <x:c r="KIY5899" s="248"/>
      <x:c r="KIZ5899" s="248"/>
      <x:c r="KJA5899" s="248"/>
      <x:c r="KJB5899" s="248"/>
      <x:c r="KJC5899" s="248"/>
      <x:c r="KJD5899" s="248"/>
      <x:c r="KJE5899" s="248"/>
      <x:c r="KJF5899" s="248"/>
      <x:c r="KJG5899" s="248"/>
      <x:c r="KJH5899" s="248"/>
      <x:c r="KJI5899" s="248"/>
      <x:c r="KJJ5899" s="248"/>
      <x:c r="KJK5899" s="248"/>
      <x:c r="KJL5899" s="248"/>
      <x:c r="KJM5899" s="248"/>
      <x:c r="KJN5899" s="248"/>
      <x:c r="KJO5899" s="248"/>
      <x:c r="KJP5899" s="248"/>
      <x:c r="KJQ5899" s="248"/>
      <x:c r="KJR5899" s="248"/>
      <x:c r="KJS5899" s="248"/>
      <x:c r="KJT5899" s="248"/>
      <x:c r="KJU5899" s="248"/>
      <x:c r="KJV5899" s="248"/>
      <x:c r="KJW5899" s="248"/>
      <x:c r="KJX5899" s="248"/>
      <x:c r="KJY5899" s="248"/>
      <x:c r="KJZ5899" s="248"/>
      <x:c r="KKA5899" s="248"/>
      <x:c r="KKB5899" s="248"/>
      <x:c r="KKC5899" s="248"/>
      <x:c r="KKD5899" s="248"/>
      <x:c r="KKE5899" s="248"/>
      <x:c r="KKF5899" s="248"/>
      <x:c r="KKG5899" s="248"/>
      <x:c r="KKH5899" s="248"/>
      <x:c r="KKI5899" s="248"/>
      <x:c r="KKJ5899" s="248"/>
      <x:c r="KKK5899" s="248"/>
      <x:c r="KKL5899" s="248"/>
      <x:c r="KKM5899" s="248"/>
      <x:c r="KKN5899" s="248"/>
      <x:c r="KKO5899" s="248"/>
      <x:c r="KKP5899" s="248"/>
      <x:c r="KKQ5899" s="248"/>
      <x:c r="KKR5899" s="248"/>
      <x:c r="KKS5899" s="248"/>
      <x:c r="KKT5899" s="248"/>
      <x:c r="KKU5899" s="248"/>
      <x:c r="KKV5899" s="248"/>
      <x:c r="KKW5899" s="248"/>
      <x:c r="KKX5899" s="248"/>
      <x:c r="KKY5899" s="248"/>
      <x:c r="KKZ5899" s="248"/>
      <x:c r="KLA5899" s="248"/>
      <x:c r="KLB5899" s="248"/>
      <x:c r="KLC5899" s="248"/>
      <x:c r="KLD5899" s="248"/>
      <x:c r="KLE5899" s="248"/>
      <x:c r="KLF5899" s="248"/>
      <x:c r="KLG5899" s="248"/>
      <x:c r="KLH5899" s="248"/>
      <x:c r="KLI5899" s="248"/>
      <x:c r="KLJ5899" s="248"/>
      <x:c r="KLK5899" s="248"/>
      <x:c r="KLL5899" s="248"/>
      <x:c r="KLM5899" s="248"/>
      <x:c r="KLN5899" s="248"/>
      <x:c r="KLO5899" s="248"/>
      <x:c r="KLP5899" s="248"/>
      <x:c r="KLQ5899" s="248"/>
      <x:c r="KLR5899" s="248"/>
      <x:c r="KLS5899" s="248"/>
      <x:c r="KLT5899" s="248"/>
      <x:c r="KLU5899" s="248"/>
      <x:c r="KLV5899" s="248"/>
      <x:c r="KLW5899" s="248"/>
      <x:c r="KLX5899" s="248"/>
      <x:c r="KLY5899" s="248"/>
      <x:c r="KLZ5899" s="248"/>
      <x:c r="KMA5899" s="248"/>
      <x:c r="KMB5899" s="248"/>
      <x:c r="KMC5899" s="248"/>
      <x:c r="KMD5899" s="248"/>
      <x:c r="KME5899" s="248"/>
      <x:c r="KMF5899" s="248"/>
      <x:c r="KMG5899" s="248"/>
      <x:c r="KMH5899" s="248"/>
      <x:c r="KMI5899" s="248"/>
      <x:c r="KMJ5899" s="248"/>
      <x:c r="KMK5899" s="248"/>
      <x:c r="KML5899" s="248"/>
      <x:c r="KMM5899" s="248"/>
      <x:c r="KMN5899" s="248"/>
      <x:c r="KMO5899" s="248"/>
      <x:c r="KMP5899" s="248"/>
      <x:c r="KMQ5899" s="248"/>
      <x:c r="KMR5899" s="248"/>
      <x:c r="KMS5899" s="248"/>
      <x:c r="KMT5899" s="248"/>
      <x:c r="KMU5899" s="248"/>
      <x:c r="KMV5899" s="248"/>
      <x:c r="KMW5899" s="248"/>
      <x:c r="KMX5899" s="248"/>
      <x:c r="KMY5899" s="248"/>
      <x:c r="KMZ5899" s="248"/>
      <x:c r="KNA5899" s="248"/>
      <x:c r="KNB5899" s="248"/>
      <x:c r="KNC5899" s="248"/>
      <x:c r="KND5899" s="248"/>
      <x:c r="KNE5899" s="248"/>
      <x:c r="KNF5899" s="248"/>
      <x:c r="KNG5899" s="248"/>
      <x:c r="KNH5899" s="248"/>
      <x:c r="KNI5899" s="248"/>
      <x:c r="KNJ5899" s="248"/>
      <x:c r="KNK5899" s="248"/>
      <x:c r="KNL5899" s="248"/>
      <x:c r="KNM5899" s="248"/>
      <x:c r="KNN5899" s="248"/>
      <x:c r="KNO5899" s="248"/>
      <x:c r="KNP5899" s="248"/>
      <x:c r="KNQ5899" s="248"/>
      <x:c r="KNR5899" s="248"/>
      <x:c r="KNS5899" s="248"/>
      <x:c r="KNT5899" s="248"/>
      <x:c r="KNU5899" s="248"/>
      <x:c r="KNV5899" s="248"/>
      <x:c r="KNW5899" s="248"/>
      <x:c r="KNX5899" s="248"/>
      <x:c r="KNY5899" s="248"/>
      <x:c r="KNZ5899" s="248"/>
      <x:c r="KOA5899" s="248"/>
      <x:c r="KOB5899" s="248"/>
      <x:c r="KOC5899" s="248"/>
      <x:c r="KOD5899" s="248"/>
      <x:c r="KOE5899" s="248"/>
      <x:c r="KOF5899" s="248"/>
      <x:c r="KOG5899" s="248"/>
      <x:c r="KOH5899" s="248"/>
      <x:c r="KOI5899" s="248"/>
      <x:c r="KOJ5899" s="248"/>
      <x:c r="KOK5899" s="248"/>
      <x:c r="KOL5899" s="248"/>
      <x:c r="KOM5899" s="248"/>
      <x:c r="KON5899" s="248"/>
      <x:c r="KOO5899" s="248"/>
      <x:c r="KOP5899" s="248"/>
      <x:c r="KOQ5899" s="248"/>
      <x:c r="KOR5899" s="248"/>
      <x:c r="KOS5899" s="248"/>
      <x:c r="KOT5899" s="248"/>
      <x:c r="KOU5899" s="248"/>
      <x:c r="KOV5899" s="248"/>
      <x:c r="KOW5899" s="248"/>
      <x:c r="KOX5899" s="248"/>
      <x:c r="KOY5899" s="248"/>
      <x:c r="KOZ5899" s="248"/>
      <x:c r="KPA5899" s="248"/>
      <x:c r="KPB5899" s="248"/>
      <x:c r="KPC5899" s="248"/>
      <x:c r="KPD5899" s="248"/>
      <x:c r="KPE5899" s="248"/>
      <x:c r="KPF5899" s="248"/>
      <x:c r="KPG5899" s="248"/>
      <x:c r="KPH5899" s="248"/>
      <x:c r="KPI5899" s="248"/>
      <x:c r="KPJ5899" s="248"/>
      <x:c r="KPK5899" s="248"/>
      <x:c r="KPL5899" s="248"/>
      <x:c r="KPM5899" s="248"/>
      <x:c r="KPN5899" s="248"/>
      <x:c r="KPO5899" s="248"/>
      <x:c r="KPP5899" s="248"/>
      <x:c r="KPQ5899" s="248"/>
      <x:c r="KPR5899" s="248"/>
      <x:c r="KPS5899" s="248"/>
      <x:c r="KPT5899" s="248"/>
      <x:c r="KPU5899" s="248"/>
      <x:c r="KPV5899" s="248"/>
      <x:c r="KPW5899" s="248"/>
      <x:c r="KPX5899" s="248"/>
      <x:c r="KPY5899" s="248"/>
      <x:c r="KPZ5899" s="248"/>
      <x:c r="KQA5899" s="248"/>
      <x:c r="KQB5899" s="248"/>
      <x:c r="KQC5899" s="248"/>
      <x:c r="KQD5899" s="248"/>
      <x:c r="KQE5899" s="248"/>
      <x:c r="KQF5899" s="248"/>
      <x:c r="KQG5899" s="248"/>
      <x:c r="KQH5899" s="248"/>
      <x:c r="KQI5899" s="248"/>
      <x:c r="KQJ5899" s="248"/>
      <x:c r="KQK5899" s="248"/>
      <x:c r="KQL5899" s="248"/>
      <x:c r="KQM5899" s="248"/>
      <x:c r="KQN5899" s="248"/>
      <x:c r="KQO5899" s="248"/>
      <x:c r="KQP5899" s="248"/>
      <x:c r="KQQ5899" s="248"/>
      <x:c r="KQR5899" s="248"/>
      <x:c r="KQS5899" s="248"/>
      <x:c r="KQT5899" s="248"/>
      <x:c r="KQU5899" s="248"/>
      <x:c r="KQV5899" s="248"/>
      <x:c r="KQW5899" s="248"/>
      <x:c r="KQX5899" s="248"/>
      <x:c r="KQY5899" s="248"/>
      <x:c r="KQZ5899" s="248"/>
      <x:c r="KRA5899" s="248"/>
      <x:c r="KRB5899" s="248"/>
      <x:c r="KRC5899" s="248"/>
      <x:c r="KRD5899" s="248"/>
      <x:c r="KRE5899" s="248"/>
      <x:c r="KRF5899" s="248"/>
      <x:c r="KRG5899" s="248"/>
      <x:c r="KRH5899" s="248"/>
      <x:c r="KRI5899" s="248"/>
      <x:c r="KRJ5899" s="248"/>
      <x:c r="KRK5899" s="248"/>
      <x:c r="KRL5899" s="248"/>
      <x:c r="KRM5899" s="248"/>
      <x:c r="KRN5899" s="248"/>
      <x:c r="KRO5899" s="248"/>
      <x:c r="KRP5899" s="248"/>
      <x:c r="KRQ5899" s="248"/>
      <x:c r="KRR5899" s="248"/>
      <x:c r="KRS5899" s="248"/>
      <x:c r="KRT5899" s="248"/>
      <x:c r="KRU5899" s="248"/>
      <x:c r="KRV5899" s="248"/>
      <x:c r="KRW5899" s="248"/>
      <x:c r="KRX5899" s="248"/>
      <x:c r="KRY5899" s="248"/>
      <x:c r="KRZ5899" s="248"/>
      <x:c r="KSA5899" s="248"/>
      <x:c r="KSB5899" s="248"/>
      <x:c r="KSC5899" s="248"/>
      <x:c r="KSD5899" s="248"/>
      <x:c r="KSE5899" s="248"/>
      <x:c r="KSF5899" s="248"/>
      <x:c r="KSG5899" s="248"/>
      <x:c r="KSH5899" s="248"/>
      <x:c r="KSI5899" s="248"/>
      <x:c r="KSJ5899" s="248"/>
      <x:c r="KSK5899" s="248"/>
      <x:c r="KSL5899" s="248"/>
      <x:c r="KSM5899" s="248"/>
      <x:c r="KSN5899" s="248"/>
      <x:c r="KSO5899" s="248"/>
      <x:c r="KSP5899" s="248"/>
      <x:c r="KSQ5899" s="248"/>
      <x:c r="KSR5899" s="248"/>
      <x:c r="KSS5899" s="248"/>
      <x:c r="KST5899" s="248"/>
      <x:c r="KSU5899" s="248"/>
      <x:c r="KSV5899" s="248"/>
      <x:c r="KSW5899" s="248"/>
      <x:c r="KSX5899" s="248"/>
      <x:c r="KSY5899" s="248"/>
      <x:c r="KSZ5899" s="248"/>
      <x:c r="KTA5899" s="248"/>
      <x:c r="KTB5899" s="248"/>
      <x:c r="KTC5899" s="248"/>
      <x:c r="KTD5899" s="248"/>
      <x:c r="KTE5899" s="248"/>
      <x:c r="KTF5899" s="248"/>
      <x:c r="KTG5899" s="248"/>
      <x:c r="KTH5899" s="248"/>
      <x:c r="KTI5899" s="248"/>
      <x:c r="KTJ5899" s="248"/>
      <x:c r="KTK5899" s="248"/>
      <x:c r="KTL5899" s="248"/>
      <x:c r="KTM5899" s="248"/>
      <x:c r="KTN5899" s="248"/>
      <x:c r="KTO5899" s="248"/>
      <x:c r="KTP5899" s="248"/>
      <x:c r="KTQ5899" s="248"/>
      <x:c r="KTR5899" s="248"/>
      <x:c r="KTS5899" s="248"/>
      <x:c r="KTT5899" s="248"/>
      <x:c r="KTU5899" s="248"/>
      <x:c r="KTV5899" s="248"/>
      <x:c r="KTW5899" s="248"/>
      <x:c r="KTX5899" s="248"/>
      <x:c r="KTY5899" s="248"/>
      <x:c r="KTZ5899" s="248"/>
      <x:c r="KUA5899" s="248"/>
      <x:c r="KUB5899" s="248"/>
      <x:c r="KUC5899" s="248"/>
      <x:c r="KUD5899" s="248"/>
      <x:c r="KUE5899" s="248"/>
      <x:c r="KUF5899" s="248"/>
      <x:c r="KUG5899" s="248"/>
      <x:c r="KUH5899" s="248"/>
      <x:c r="KUI5899" s="248"/>
      <x:c r="KUJ5899" s="248"/>
      <x:c r="KUK5899" s="248"/>
      <x:c r="KUL5899" s="248"/>
      <x:c r="KUM5899" s="248"/>
      <x:c r="KUN5899" s="248"/>
      <x:c r="KUO5899" s="248"/>
      <x:c r="KUP5899" s="248"/>
      <x:c r="KUQ5899" s="248"/>
      <x:c r="KUR5899" s="248"/>
      <x:c r="KUS5899" s="248"/>
      <x:c r="KUT5899" s="248"/>
      <x:c r="KUU5899" s="248"/>
      <x:c r="KUV5899" s="248"/>
      <x:c r="KUW5899" s="248"/>
      <x:c r="KUX5899" s="248"/>
      <x:c r="KUY5899" s="248"/>
      <x:c r="KUZ5899" s="248"/>
      <x:c r="KVA5899" s="248"/>
      <x:c r="KVB5899" s="248"/>
      <x:c r="KVC5899" s="248"/>
      <x:c r="KVD5899" s="248"/>
      <x:c r="KVE5899" s="248"/>
      <x:c r="KVF5899" s="248"/>
      <x:c r="KVG5899" s="248"/>
      <x:c r="KVH5899" s="248"/>
      <x:c r="KVI5899" s="248"/>
      <x:c r="KVJ5899" s="248"/>
      <x:c r="KVK5899" s="248"/>
      <x:c r="KVL5899" s="248"/>
      <x:c r="KVM5899" s="248"/>
      <x:c r="KVN5899" s="248"/>
      <x:c r="KVO5899" s="248"/>
      <x:c r="KVP5899" s="248"/>
      <x:c r="KVQ5899" s="248"/>
      <x:c r="KVR5899" s="248"/>
      <x:c r="KVS5899" s="248"/>
      <x:c r="KVT5899" s="248"/>
      <x:c r="KVU5899" s="248"/>
      <x:c r="KVV5899" s="248"/>
      <x:c r="KVW5899" s="248"/>
      <x:c r="KVX5899" s="248"/>
      <x:c r="KVY5899" s="248"/>
      <x:c r="KVZ5899" s="248"/>
      <x:c r="KWA5899" s="248"/>
      <x:c r="KWB5899" s="248"/>
      <x:c r="KWC5899" s="248"/>
      <x:c r="KWD5899" s="248"/>
      <x:c r="KWE5899" s="248"/>
      <x:c r="KWF5899" s="248"/>
      <x:c r="KWG5899" s="248"/>
      <x:c r="KWH5899" s="248"/>
      <x:c r="KWI5899" s="248"/>
      <x:c r="KWJ5899" s="248"/>
      <x:c r="KWK5899" s="248"/>
      <x:c r="KWL5899" s="248"/>
      <x:c r="KWM5899" s="248"/>
      <x:c r="KWN5899" s="248"/>
      <x:c r="KWO5899" s="248"/>
      <x:c r="KWP5899" s="248"/>
      <x:c r="KWQ5899" s="248"/>
      <x:c r="KWR5899" s="248"/>
      <x:c r="KWS5899" s="248"/>
      <x:c r="KWT5899" s="248"/>
      <x:c r="KWU5899" s="248"/>
      <x:c r="KWV5899" s="248"/>
      <x:c r="KWW5899" s="248"/>
      <x:c r="KWX5899" s="248"/>
      <x:c r="KWY5899" s="248"/>
      <x:c r="KWZ5899" s="248"/>
      <x:c r="KXA5899" s="248"/>
      <x:c r="KXB5899" s="248"/>
      <x:c r="KXC5899" s="248"/>
      <x:c r="KXD5899" s="248"/>
      <x:c r="KXE5899" s="248"/>
      <x:c r="KXF5899" s="248"/>
      <x:c r="KXG5899" s="248"/>
      <x:c r="KXH5899" s="248"/>
      <x:c r="KXI5899" s="248"/>
      <x:c r="KXJ5899" s="248"/>
      <x:c r="KXK5899" s="248"/>
      <x:c r="KXL5899" s="248"/>
      <x:c r="KXM5899" s="248"/>
      <x:c r="KXN5899" s="248"/>
      <x:c r="KXO5899" s="248"/>
      <x:c r="KXP5899" s="248"/>
      <x:c r="KXQ5899" s="248"/>
      <x:c r="KXR5899" s="248"/>
      <x:c r="KXS5899" s="248"/>
      <x:c r="KXT5899" s="248"/>
      <x:c r="KXU5899" s="248"/>
      <x:c r="KXV5899" s="248"/>
      <x:c r="KXW5899" s="248"/>
      <x:c r="KXX5899" s="248"/>
      <x:c r="KXY5899" s="248"/>
      <x:c r="KXZ5899" s="248"/>
      <x:c r="KYA5899" s="248"/>
      <x:c r="KYB5899" s="248"/>
      <x:c r="KYC5899" s="248"/>
      <x:c r="KYD5899" s="248"/>
      <x:c r="KYE5899" s="248"/>
      <x:c r="KYF5899" s="248"/>
      <x:c r="KYG5899" s="248"/>
      <x:c r="KYH5899" s="248"/>
      <x:c r="KYI5899" s="248"/>
      <x:c r="KYJ5899" s="248"/>
      <x:c r="KYK5899" s="248"/>
      <x:c r="KYL5899" s="248"/>
      <x:c r="KYM5899" s="248"/>
      <x:c r="KYN5899" s="248"/>
      <x:c r="KYO5899" s="248"/>
      <x:c r="KYP5899" s="248"/>
      <x:c r="KYQ5899" s="248"/>
      <x:c r="KYR5899" s="248"/>
      <x:c r="KYS5899" s="248"/>
      <x:c r="KYT5899" s="248"/>
      <x:c r="KYU5899" s="248"/>
      <x:c r="KYV5899" s="248"/>
      <x:c r="KYW5899" s="248"/>
      <x:c r="KYX5899" s="248"/>
      <x:c r="KYY5899" s="248"/>
      <x:c r="KYZ5899" s="248"/>
      <x:c r="KZA5899" s="248"/>
      <x:c r="KZB5899" s="248"/>
      <x:c r="KZC5899" s="248"/>
      <x:c r="KZD5899" s="248"/>
      <x:c r="KZE5899" s="248"/>
      <x:c r="KZF5899" s="248"/>
      <x:c r="KZG5899" s="248"/>
      <x:c r="KZH5899" s="248"/>
      <x:c r="KZI5899" s="248"/>
      <x:c r="KZJ5899" s="248"/>
      <x:c r="KZK5899" s="248"/>
      <x:c r="KZL5899" s="248"/>
      <x:c r="KZM5899" s="248"/>
      <x:c r="KZN5899" s="248"/>
      <x:c r="KZO5899" s="248"/>
      <x:c r="KZP5899" s="248"/>
      <x:c r="KZQ5899" s="248"/>
      <x:c r="KZR5899" s="248"/>
      <x:c r="KZS5899" s="248"/>
      <x:c r="KZT5899" s="248"/>
      <x:c r="KZU5899" s="248"/>
      <x:c r="KZV5899" s="248"/>
      <x:c r="KZW5899" s="248"/>
      <x:c r="KZX5899" s="248"/>
      <x:c r="KZY5899" s="248"/>
      <x:c r="KZZ5899" s="248"/>
      <x:c r="LAA5899" s="248"/>
      <x:c r="LAB5899" s="248"/>
      <x:c r="LAC5899" s="248"/>
      <x:c r="LAD5899" s="248"/>
      <x:c r="LAE5899" s="248"/>
      <x:c r="LAF5899" s="248"/>
      <x:c r="LAG5899" s="248"/>
      <x:c r="LAH5899" s="248"/>
      <x:c r="LAI5899" s="248"/>
      <x:c r="LAJ5899" s="248"/>
      <x:c r="LAK5899" s="248"/>
      <x:c r="LAL5899" s="248"/>
      <x:c r="LAM5899" s="248"/>
      <x:c r="LAN5899" s="248"/>
      <x:c r="LAO5899" s="248"/>
      <x:c r="LAP5899" s="248"/>
      <x:c r="LAQ5899" s="248"/>
      <x:c r="LAR5899" s="248"/>
      <x:c r="LAS5899" s="248"/>
      <x:c r="LAT5899" s="248"/>
      <x:c r="LAU5899" s="248"/>
      <x:c r="LAV5899" s="248"/>
      <x:c r="LAW5899" s="248"/>
      <x:c r="LAX5899" s="248"/>
      <x:c r="LAY5899" s="248"/>
      <x:c r="LAZ5899" s="248"/>
      <x:c r="LBA5899" s="248"/>
      <x:c r="LBB5899" s="248"/>
      <x:c r="LBC5899" s="248"/>
      <x:c r="LBD5899" s="248"/>
      <x:c r="LBE5899" s="248"/>
      <x:c r="LBF5899" s="248"/>
      <x:c r="LBG5899" s="248"/>
      <x:c r="LBH5899" s="248"/>
      <x:c r="LBI5899" s="248"/>
      <x:c r="LBJ5899" s="248"/>
      <x:c r="LBK5899" s="248"/>
      <x:c r="LBL5899" s="248"/>
      <x:c r="LBM5899" s="248"/>
      <x:c r="LBN5899" s="248"/>
      <x:c r="LBO5899" s="248"/>
      <x:c r="LBP5899" s="248"/>
      <x:c r="LBQ5899" s="248"/>
      <x:c r="LBR5899" s="248"/>
      <x:c r="LBS5899" s="248"/>
      <x:c r="LBT5899" s="248"/>
      <x:c r="LBU5899" s="248"/>
      <x:c r="LBV5899" s="248"/>
      <x:c r="LBW5899" s="248"/>
      <x:c r="LBX5899" s="248"/>
      <x:c r="LBY5899" s="248"/>
      <x:c r="LBZ5899" s="248"/>
      <x:c r="LCA5899" s="248"/>
      <x:c r="LCB5899" s="248"/>
      <x:c r="LCC5899" s="248"/>
      <x:c r="LCD5899" s="248"/>
      <x:c r="LCE5899" s="248"/>
      <x:c r="LCF5899" s="248"/>
      <x:c r="LCG5899" s="248"/>
      <x:c r="LCH5899" s="248"/>
      <x:c r="LCI5899" s="248"/>
      <x:c r="LCJ5899" s="248"/>
      <x:c r="LCK5899" s="248"/>
      <x:c r="LCL5899" s="248"/>
      <x:c r="LCM5899" s="248"/>
      <x:c r="LCN5899" s="248"/>
      <x:c r="LCO5899" s="248"/>
      <x:c r="LCP5899" s="248"/>
      <x:c r="LCQ5899" s="248"/>
      <x:c r="LCR5899" s="248"/>
      <x:c r="LCS5899" s="248"/>
      <x:c r="LCT5899" s="248"/>
      <x:c r="LCU5899" s="248"/>
      <x:c r="LCV5899" s="248"/>
      <x:c r="LCW5899" s="248"/>
      <x:c r="LCX5899" s="248"/>
      <x:c r="LCY5899" s="248"/>
      <x:c r="LCZ5899" s="248"/>
      <x:c r="LDA5899" s="248"/>
      <x:c r="LDB5899" s="248"/>
      <x:c r="LDC5899" s="248"/>
      <x:c r="LDD5899" s="248"/>
      <x:c r="LDE5899" s="248"/>
      <x:c r="LDF5899" s="248"/>
      <x:c r="LDG5899" s="248"/>
      <x:c r="LDH5899" s="248"/>
      <x:c r="LDI5899" s="248"/>
      <x:c r="LDJ5899" s="248"/>
      <x:c r="LDK5899" s="248"/>
      <x:c r="LDL5899" s="248"/>
      <x:c r="LDM5899" s="248"/>
      <x:c r="LDN5899" s="248"/>
      <x:c r="LDO5899" s="248"/>
      <x:c r="LDP5899" s="248"/>
      <x:c r="LDQ5899" s="248"/>
      <x:c r="LDR5899" s="248"/>
      <x:c r="LDS5899" s="248"/>
      <x:c r="LDT5899" s="248"/>
      <x:c r="LDU5899" s="248"/>
      <x:c r="LDV5899" s="248"/>
      <x:c r="LDW5899" s="248"/>
      <x:c r="LDX5899" s="248"/>
      <x:c r="LDY5899" s="248"/>
      <x:c r="LDZ5899" s="248"/>
      <x:c r="LEA5899" s="248"/>
      <x:c r="LEB5899" s="248"/>
      <x:c r="LEC5899" s="248"/>
      <x:c r="LED5899" s="248"/>
      <x:c r="LEE5899" s="248"/>
      <x:c r="LEF5899" s="248"/>
      <x:c r="LEG5899" s="248"/>
      <x:c r="LEH5899" s="248"/>
      <x:c r="LEI5899" s="248"/>
      <x:c r="LEJ5899" s="248"/>
      <x:c r="LEK5899" s="248"/>
      <x:c r="LEL5899" s="248"/>
      <x:c r="LEM5899" s="248"/>
      <x:c r="LEN5899" s="248"/>
      <x:c r="LEO5899" s="248"/>
      <x:c r="LEP5899" s="248"/>
      <x:c r="LEQ5899" s="248"/>
      <x:c r="LER5899" s="248"/>
      <x:c r="LES5899" s="248"/>
      <x:c r="LET5899" s="248"/>
      <x:c r="LEU5899" s="248"/>
      <x:c r="LEV5899" s="248"/>
      <x:c r="LEW5899" s="248"/>
      <x:c r="LEX5899" s="248"/>
      <x:c r="LEY5899" s="248"/>
      <x:c r="LEZ5899" s="248"/>
      <x:c r="LFA5899" s="248"/>
      <x:c r="LFB5899" s="248"/>
      <x:c r="LFC5899" s="248"/>
      <x:c r="LFD5899" s="248"/>
      <x:c r="LFE5899" s="248"/>
      <x:c r="LFF5899" s="248"/>
      <x:c r="LFG5899" s="248"/>
      <x:c r="LFH5899" s="248"/>
      <x:c r="LFI5899" s="248"/>
      <x:c r="LFJ5899" s="248"/>
      <x:c r="LFK5899" s="248"/>
      <x:c r="LFL5899" s="248"/>
      <x:c r="LFM5899" s="248"/>
      <x:c r="LFN5899" s="248"/>
      <x:c r="LFO5899" s="248"/>
      <x:c r="LFP5899" s="248"/>
      <x:c r="LFQ5899" s="248"/>
      <x:c r="LFR5899" s="248"/>
      <x:c r="LFS5899" s="248"/>
      <x:c r="LFT5899" s="248"/>
      <x:c r="LFU5899" s="248"/>
      <x:c r="LFV5899" s="248"/>
      <x:c r="LFW5899" s="248"/>
      <x:c r="LFX5899" s="248"/>
      <x:c r="LFY5899" s="248"/>
      <x:c r="LFZ5899" s="248"/>
      <x:c r="LGA5899" s="248"/>
      <x:c r="LGB5899" s="248"/>
      <x:c r="LGC5899" s="248"/>
      <x:c r="LGD5899" s="248"/>
      <x:c r="LGE5899" s="248"/>
      <x:c r="LGF5899" s="248"/>
      <x:c r="LGG5899" s="248"/>
      <x:c r="LGH5899" s="248"/>
      <x:c r="LGI5899" s="248"/>
      <x:c r="LGJ5899" s="248"/>
      <x:c r="LGK5899" s="248"/>
      <x:c r="LGL5899" s="248"/>
      <x:c r="LGM5899" s="248"/>
      <x:c r="LGN5899" s="248"/>
      <x:c r="LGO5899" s="248"/>
      <x:c r="LGP5899" s="248"/>
      <x:c r="LGQ5899" s="248"/>
      <x:c r="LGR5899" s="248"/>
      <x:c r="LGS5899" s="248"/>
      <x:c r="LGT5899" s="248"/>
      <x:c r="LGU5899" s="248"/>
      <x:c r="LGV5899" s="248"/>
      <x:c r="LGW5899" s="248"/>
      <x:c r="LGX5899" s="248"/>
      <x:c r="LGY5899" s="248"/>
      <x:c r="LGZ5899" s="248"/>
      <x:c r="LHA5899" s="248"/>
      <x:c r="LHB5899" s="248"/>
      <x:c r="LHC5899" s="248"/>
      <x:c r="LHD5899" s="248"/>
      <x:c r="LHE5899" s="248"/>
      <x:c r="LHF5899" s="248"/>
      <x:c r="LHG5899" s="248"/>
      <x:c r="LHH5899" s="248"/>
      <x:c r="LHI5899" s="248"/>
      <x:c r="LHJ5899" s="248"/>
      <x:c r="LHK5899" s="248"/>
      <x:c r="LHL5899" s="248"/>
      <x:c r="LHM5899" s="248"/>
      <x:c r="LHN5899" s="248"/>
      <x:c r="LHO5899" s="248"/>
      <x:c r="LHP5899" s="248"/>
      <x:c r="LHQ5899" s="248"/>
      <x:c r="LHR5899" s="248"/>
      <x:c r="LHS5899" s="248"/>
      <x:c r="LHT5899" s="248"/>
      <x:c r="LHU5899" s="248"/>
      <x:c r="LHV5899" s="248"/>
      <x:c r="LHW5899" s="248"/>
      <x:c r="LHX5899" s="248"/>
      <x:c r="LHY5899" s="248"/>
      <x:c r="LHZ5899" s="248"/>
      <x:c r="LIA5899" s="248"/>
      <x:c r="LIB5899" s="248"/>
      <x:c r="LIC5899" s="248"/>
      <x:c r="LID5899" s="248"/>
      <x:c r="LIE5899" s="248"/>
      <x:c r="LIF5899" s="248"/>
      <x:c r="LIG5899" s="248"/>
      <x:c r="LIH5899" s="248"/>
      <x:c r="LII5899" s="248"/>
      <x:c r="LIJ5899" s="248"/>
      <x:c r="LIK5899" s="248"/>
      <x:c r="LIL5899" s="248"/>
      <x:c r="LIM5899" s="248"/>
      <x:c r="LIN5899" s="248"/>
      <x:c r="LIO5899" s="248"/>
      <x:c r="LIP5899" s="248"/>
      <x:c r="LIQ5899" s="248"/>
      <x:c r="LIR5899" s="248"/>
      <x:c r="LIS5899" s="248"/>
      <x:c r="LIT5899" s="248"/>
      <x:c r="LIU5899" s="248"/>
      <x:c r="LIV5899" s="248"/>
      <x:c r="LIW5899" s="248"/>
      <x:c r="LIX5899" s="248"/>
      <x:c r="LIY5899" s="248"/>
      <x:c r="LIZ5899" s="248"/>
      <x:c r="LJA5899" s="248"/>
      <x:c r="LJB5899" s="248"/>
      <x:c r="LJC5899" s="248"/>
      <x:c r="LJD5899" s="248"/>
      <x:c r="LJE5899" s="248"/>
      <x:c r="LJF5899" s="248"/>
      <x:c r="LJG5899" s="248"/>
      <x:c r="LJH5899" s="248"/>
      <x:c r="LJI5899" s="248"/>
      <x:c r="LJJ5899" s="248"/>
      <x:c r="LJK5899" s="248"/>
      <x:c r="LJL5899" s="248"/>
      <x:c r="LJM5899" s="248"/>
      <x:c r="LJN5899" s="248"/>
      <x:c r="LJO5899" s="248"/>
      <x:c r="LJP5899" s="248"/>
      <x:c r="LJQ5899" s="248"/>
      <x:c r="LJR5899" s="248"/>
      <x:c r="LJS5899" s="248"/>
      <x:c r="LJT5899" s="248"/>
      <x:c r="LJU5899" s="248"/>
      <x:c r="LJV5899" s="248"/>
      <x:c r="LJW5899" s="248"/>
      <x:c r="LJX5899" s="248"/>
      <x:c r="LJY5899" s="248"/>
      <x:c r="LJZ5899" s="248"/>
      <x:c r="LKA5899" s="248"/>
      <x:c r="LKB5899" s="248"/>
      <x:c r="LKC5899" s="248"/>
      <x:c r="LKD5899" s="248"/>
      <x:c r="LKE5899" s="248"/>
      <x:c r="LKF5899" s="248"/>
      <x:c r="LKG5899" s="248"/>
      <x:c r="LKH5899" s="248"/>
      <x:c r="LKI5899" s="248"/>
      <x:c r="LKJ5899" s="248"/>
      <x:c r="LKK5899" s="248"/>
      <x:c r="LKL5899" s="248"/>
      <x:c r="LKM5899" s="248"/>
      <x:c r="LKN5899" s="248"/>
      <x:c r="LKO5899" s="248"/>
      <x:c r="LKP5899" s="248"/>
      <x:c r="LKQ5899" s="248"/>
      <x:c r="LKR5899" s="248"/>
      <x:c r="LKS5899" s="248"/>
      <x:c r="LKT5899" s="248"/>
      <x:c r="LKU5899" s="248"/>
      <x:c r="LKV5899" s="248"/>
      <x:c r="LKW5899" s="248"/>
      <x:c r="LKX5899" s="248"/>
      <x:c r="LKY5899" s="248"/>
      <x:c r="LKZ5899" s="248"/>
      <x:c r="LLA5899" s="248"/>
      <x:c r="LLB5899" s="248"/>
      <x:c r="LLC5899" s="248"/>
      <x:c r="LLD5899" s="248"/>
      <x:c r="LLE5899" s="248"/>
      <x:c r="LLF5899" s="248"/>
      <x:c r="LLG5899" s="248"/>
      <x:c r="LLH5899" s="248"/>
      <x:c r="LLI5899" s="248"/>
      <x:c r="LLJ5899" s="248"/>
      <x:c r="LLK5899" s="248"/>
      <x:c r="LLL5899" s="248"/>
      <x:c r="LLM5899" s="248"/>
      <x:c r="LLN5899" s="248"/>
      <x:c r="LLO5899" s="248"/>
      <x:c r="LLP5899" s="248"/>
      <x:c r="LLQ5899" s="248"/>
      <x:c r="LLR5899" s="248"/>
      <x:c r="LLS5899" s="248"/>
      <x:c r="LLT5899" s="248"/>
      <x:c r="LLU5899" s="248"/>
      <x:c r="LLV5899" s="248"/>
      <x:c r="LLW5899" s="248"/>
      <x:c r="LLX5899" s="248"/>
      <x:c r="LLY5899" s="248"/>
      <x:c r="LLZ5899" s="248"/>
      <x:c r="LMA5899" s="248"/>
      <x:c r="LMB5899" s="248"/>
      <x:c r="LMC5899" s="248"/>
      <x:c r="LMD5899" s="248"/>
      <x:c r="LME5899" s="248"/>
      <x:c r="LMF5899" s="248"/>
      <x:c r="LMG5899" s="248"/>
      <x:c r="LMH5899" s="248"/>
      <x:c r="LMI5899" s="248"/>
      <x:c r="LMJ5899" s="248"/>
      <x:c r="LMK5899" s="248"/>
      <x:c r="LML5899" s="248"/>
      <x:c r="LMM5899" s="248"/>
      <x:c r="LMN5899" s="248"/>
      <x:c r="LMO5899" s="248"/>
      <x:c r="LMP5899" s="248"/>
      <x:c r="LMQ5899" s="248"/>
      <x:c r="LMR5899" s="248"/>
      <x:c r="LMS5899" s="248"/>
      <x:c r="LMT5899" s="248"/>
      <x:c r="LMU5899" s="248"/>
      <x:c r="LMV5899" s="248"/>
      <x:c r="LMW5899" s="248"/>
      <x:c r="LMX5899" s="248"/>
      <x:c r="LMY5899" s="248"/>
      <x:c r="LMZ5899" s="248"/>
      <x:c r="LNA5899" s="248"/>
      <x:c r="LNB5899" s="248"/>
      <x:c r="LNC5899" s="248"/>
      <x:c r="LND5899" s="248"/>
      <x:c r="LNE5899" s="248"/>
      <x:c r="LNF5899" s="248"/>
      <x:c r="LNG5899" s="248"/>
      <x:c r="LNH5899" s="248"/>
      <x:c r="LNI5899" s="248"/>
      <x:c r="LNJ5899" s="248"/>
      <x:c r="LNK5899" s="248"/>
      <x:c r="LNL5899" s="248"/>
      <x:c r="LNM5899" s="248"/>
      <x:c r="LNN5899" s="248"/>
      <x:c r="LNO5899" s="248"/>
      <x:c r="LNP5899" s="248"/>
      <x:c r="LNQ5899" s="248"/>
      <x:c r="LNR5899" s="248"/>
      <x:c r="LNS5899" s="248"/>
      <x:c r="LNT5899" s="248"/>
      <x:c r="LNU5899" s="248"/>
      <x:c r="LNV5899" s="248"/>
      <x:c r="LNW5899" s="248"/>
      <x:c r="LNX5899" s="248"/>
      <x:c r="LNY5899" s="248"/>
      <x:c r="LNZ5899" s="248"/>
      <x:c r="LOA5899" s="248"/>
      <x:c r="LOB5899" s="248"/>
      <x:c r="LOC5899" s="248"/>
      <x:c r="LOD5899" s="248"/>
      <x:c r="LOE5899" s="248"/>
      <x:c r="LOF5899" s="248"/>
      <x:c r="LOG5899" s="248"/>
      <x:c r="LOH5899" s="248"/>
      <x:c r="LOI5899" s="248"/>
      <x:c r="LOJ5899" s="248"/>
      <x:c r="LOK5899" s="248"/>
      <x:c r="LOL5899" s="248"/>
      <x:c r="LOM5899" s="248"/>
      <x:c r="LON5899" s="248"/>
      <x:c r="LOO5899" s="248"/>
      <x:c r="LOP5899" s="248"/>
      <x:c r="LOQ5899" s="248"/>
      <x:c r="LOR5899" s="248"/>
      <x:c r="LOS5899" s="248"/>
      <x:c r="LOT5899" s="248"/>
      <x:c r="LOU5899" s="248"/>
      <x:c r="LOV5899" s="248"/>
      <x:c r="LOW5899" s="248"/>
      <x:c r="LOX5899" s="248"/>
      <x:c r="LOY5899" s="248"/>
      <x:c r="LOZ5899" s="248"/>
      <x:c r="LPA5899" s="248"/>
      <x:c r="LPB5899" s="248"/>
      <x:c r="LPC5899" s="248"/>
      <x:c r="LPD5899" s="248"/>
      <x:c r="LPE5899" s="248"/>
      <x:c r="LPF5899" s="248"/>
      <x:c r="LPG5899" s="248"/>
      <x:c r="LPH5899" s="248"/>
      <x:c r="LPI5899" s="248"/>
      <x:c r="LPJ5899" s="248"/>
      <x:c r="LPK5899" s="248"/>
      <x:c r="LPL5899" s="248"/>
      <x:c r="LPM5899" s="248"/>
      <x:c r="LPN5899" s="248"/>
      <x:c r="LPO5899" s="248"/>
      <x:c r="LPP5899" s="248"/>
      <x:c r="LPQ5899" s="248"/>
      <x:c r="LPR5899" s="248"/>
      <x:c r="LPS5899" s="248"/>
      <x:c r="LPT5899" s="248"/>
      <x:c r="LPU5899" s="248"/>
      <x:c r="LPV5899" s="248"/>
      <x:c r="LPW5899" s="248"/>
      <x:c r="LPX5899" s="248"/>
      <x:c r="LPY5899" s="248"/>
      <x:c r="LPZ5899" s="248"/>
      <x:c r="LQA5899" s="248"/>
      <x:c r="LQB5899" s="248"/>
      <x:c r="LQC5899" s="248"/>
      <x:c r="LQD5899" s="248"/>
      <x:c r="LQE5899" s="248"/>
      <x:c r="LQF5899" s="248"/>
      <x:c r="LQG5899" s="248"/>
      <x:c r="LQH5899" s="248"/>
      <x:c r="LQI5899" s="248"/>
      <x:c r="LQJ5899" s="248"/>
      <x:c r="LQK5899" s="248"/>
      <x:c r="LQL5899" s="248"/>
      <x:c r="LQM5899" s="248"/>
      <x:c r="LQN5899" s="248"/>
      <x:c r="LQO5899" s="248"/>
      <x:c r="LQP5899" s="248"/>
      <x:c r="LQQ5899" s="248"/>
      <x:c r="LQR5899" s="248"/>
      <x:c r="LQS5899" s="248"/>
      <x:c r="LQT5899" s="248"/>
      <x:c r="LQU5899" s="248"/>
      <x:c r="LQV5899" s="248"/>
      <x:c r="LQW5899" s="248"/>
      <x:c r="LQX5899" s="248"/>
      <x:c r="LQY5899" s="248"/>
      <x:c r="LQZ5899" s="248"/>
      <x:c r="LRA5899" s="248"/>
      <x:c r="LRB5899" s="248"/>
      <x:c r="LRC5899" s="248"/>
      <x:c r="LRD5899" s="248"/>
      <x:c r="LRE5899" s="248"/>
      <x:c r="LRF5899" s="248"/>
      <x:c r="LRG5899" s="248"/>
      <x:c r="LRH5899" s="248"/>
      <x:c r="LRI5899" s="248"/>
      <x:c r="LRJ5899" s="248"/>
      <x:c r="LRK5899" s="248"/>
      <x:c r="LRL5899" s="248"/>
      <x:c r="LRM5899" s="248"/>
      <x:c r="LRN5899" s="248"/>
      <x:c r="LRO5899" s="248"/>
      <x:c r="LRP5899" s="248"/>
      <x:c r="LRQ5899" s="248"/>
      <x:c r="LRR5899" s="248"/>
      <x:c r="LRS5899" s="248"/>
      <x:c r="LRT5899" s="248"/>
      <x:c r="LRU5899" s="248"/>
      <x:c r="LRV5899" s="248"/>
      <x:c r="LRW5899" s="248"/>
      <x:c r="LRX5899" s="248"/>
      <x:c r="LRY5899" s="248"/>
      <x:c r="LRZ5899" s="248"/>
      <x:c r="LSA5899" s="248"/>
      <x:c r="LSB5899" s="248"/>
      <x:c r="LSC5899" s="248"/>
      <x:c r="LSD5899" s="248"/>
      <x:c r="LSE5899" s="248"/>
      <x:c r="LSF5899" s="248"/>
      <x:c r="LSG5899" s="248"/>
      <x:c r="LSH5899" s="248"/>
      <x:c r="LSI5899" s="248"/>
      <x:c r="LSJ5899" s="248"/>
      <x:c r="LSK5899" s="248"/>
      <x:c r="LSL5899" s="248"/>
      <x:c r="LSM5899" s="248"/>
      <x:c r="LSN5899" s="248"/>
      <x:c r="LSO5899" s="248"/>
      <x:c r="LSP5899" s="248"/>
      <x:c r="LSQ5899" s="248"/>
      <x:c r="LSR5899" s="248"/>
      <x:c r="LSS5899" s="248"/>
      <x:c r="LST5899" s="248"/>
      <x:c r="LSU5899" s="248"/>
      <x:c r="LSV5899" s="248"/>
      <x:c r="LSW5899" s="248"/>
      <x:c r="LSX5899" s="248"/>
      <x:c r="LSY5899" s="248"/>
      <x:c r="LSZ5899" s="248"/>
      <x:c r="LTA5899" s="248"/>
      <x:c r="LTB5899" s="248"/>
      <x:c r="LTC5899" s="248"/>
      <x:c r="LTD5899" s="248"/>
      <x:c r="LTE5899" s="248"/>
      <x:c r="LTF5899" s="248"/>
      <x:c r="LTG5899" s="248"/>
      <x:c r="LTH5899" s="248"/>
      <x:c r="LTI5899" s="248"/>
      <x:c r="LTJ5899" s="248"/>
      <x:c r="LTK5899" s="248"/>
      <x:c r="LTL5899" s="248"/>
      <x:c r="LTM5899" s="248"/>
      <x:c r="LTN5899" s="248"/>
      <x:c r="LTO5899" s="248"/>
      <x:c r="LTP5899" s="248"/>
      <x:c r="LTQ5899" s="248"/>
      <x:c r="LTR5899" s="248"/>
      <x:c r="LTS5899" s="248"/>
      <x:c r="LTT5899" s="248"/>
      <x:c r="LTU5899" s="248"/>
      <x:c r="LTV5899" s="248"/>
      <x:c r="LTW5899" s="248"/>
      <x:c r="LTX5899" s="248"/>
      <x:c r="LTY5899" s="248"/>
      <x:c r="LTZ5899" s="248"/>
      <x:c r="LUA5899" s="248"/>
      <x:c r="LUB5899" s="248"/>
      <x:c r="LUC5899" s="248"/>
      <x:c r="LUD5899" s="248"/>
      <x:c r="LUE5899" s="248"/>
      <x:c r="LUF5899" s="248"/>
      <x:c r="LUG5899" s="248"/>
      <x:c r="LUH5899" s="248"/>
      <x:c r="LUI5899" s="248"/>
      <x:c r="LUJ5899" s="248"/>
      <x:c r="LUK5899" s="248"/>
      <x:c r="LUL5899" s="248"/>
      <x:c r="LUM5899" s="248"/>
      <x:c r="LUN5899" s="248"/>
      <x:c r="LUO5899" s="248"/>
      <x:c r="LUP5899" s="248"/>
      <x:c r="LUQ5899" s="248"/>
      <x:c r="LUR5899" s="248"/>
      <x:c r="LUS5899" s="248"/>
      <x:c r="LUT5899" s="248"/>
      <x:c r="LUU5899" s="248"/>
      <x:c r="LUV5899" s="248"/>
      <x:c r="LUW5899" s="248"/>
      <x:c r="LUX5899" s="248"/>
      <x:c r="LUY5899" s="248"/>
      <x:c r="LUZ5899" s="248"/>
      <x:c r="LVA5899" s="248"/>
      <x:c r="LVB5899" s="248"/>
      <x:c r="LVC5899" s="248"/>
      <x:c r="LVD5899" s="248"/>
      <x:c r="LVE5899" s="248"/>
      <x:c r="LVF5899" s="248"/>
      <x:c r="LVG5899" s="248"/>
      <x:c r="LVH5899" s="248"/>
      <x:c r="LVI5899" s="248"/>
      <x:c r="LVJ5899" s="248"/>
      <x:c r="LVK5899" s="248"/>
      <x:c r="LVL5899" s="248"/>
      <x:c r="LVM5899" s="248"/>
      <x:c r="LVN5899" s="248"/>
      <x:c r="LVO5899" s="248"/>
      <x:c r="LVP5899" s="248"/>
      <x:c r="LVQ5899" s="248"/>
      <x:c r="LVR5899" s="248"/>
      <x:c r="LVS5899" s="248"/>
      <x:c r="LVT5899" s="248"/>
      <x:c r="LVU5899" s="248"/>
      <x:c r="LVV5899" s="248"/>
      <x:c r="LVW5899" s="248"/>
      <x:c r="LVX5899" s="248"/>
      <x:c r="LVY5899" s="248"/>
      <x:c r="LVZ5899" s="248"/>
      <x:c r="LWA5899" s="248"/>
      <x:c r="LWB5899" s="248"/>
      <x:c r="LWC5899" s="248"/>
      <x:c r="LWD5899" s="248"/>
      <x:c r="LWE5899" s="248"/>
      <x:c r="LWF5899" s="248"/>
      <x:c r="LWG5899" s="248"/>
      <x:c r="LWH5899" s="248"/>
      <x:c r="LWI5899" s="248"/>
      <x:c r="LWJ5899" s="248"/>
      <x:c r="LWK5899" s="248"/>
      <x:c r="LWL5899" s="248"/>
      <x:c r="LWM5899" s="248"/>
      <x:c r="LWN5899" s="248"/>
      <x:c r="LWO5899" s="248"/>
      <x:c r="LWP5899" s="248"/>
      <x:c r="LWQ5899" s="248"/>
      <x:c r="LWR5899" s="248"/>
      <x:c r="LWS5899" s="248"/>
      <x:c r="LWT5899" s="248"/>
      <x:c r="LWU5899" s="248"/>
      <x:c r="LWV5899" s="248"/>
      <x:c r="LWW5899" s="248"/>
      <x:c r="LWX5899" s="248"/>
      <x:c r="LWY5899" s="248"/>
      <x:c r="LWZ5899" s="248"/>
      <x:c r="LXA5899" s="248"/>
      <x:c r="LXB5899" s="248"/>
      <x:c r="LXC5899" s="248"/>
      <x:c r="LXD5899" s="248"/>
      <x:c r="LXE5899" s="248"/>
      <x:c r="LXF5899" s="248"/>
      <x:c r="LXG5899" s="248"/>
      <x:c r="LXH5899" s="248"/>
      <x:c r="LXI5899" s="248"/>
      <x:c r="LXJ5899" s="248"/>
      <x:c r="LXK5899" s="248"/>
      <x:c r="LXL5899" s="248"/>
      <x:c r="LXM5899" s="248"/>
      <x:c r="LXN5899" s="248"/>
      <x:c r="LXO5899" s="248"/>
      <x:c r="LXP5899" s="248"/>
      <x:c r="LXQ5899" s="248"/>
      <x:c r="LXR5899" s="248"/>
      <x:c r="LXS5899" s="248"/>
      <x:c r="LXT5899" s="248"/>
      <x:c r="LXU5899" s="248"/>
      <x:c r="LXV5899" s="248"/>
      <x:c r="LXW5899" s="248"/>
      <x:c r="LXX5899" s="248"/>
      <x:c r="LXY5899" s="248"/>
      <x:c r="LXZ5899" s="248"/>
      <x:c r="LYA5899" s="248"/>
      <x:c r="LYB5899" s="248"/>
      <x:c r="LYC5899" s="248"/>
      <x:c r="LYD5899" s="248"/>
      <x:c r="LYE5899" s="248"/>
      <x:c r="LYF5899" s="248"/>
      <x:c r="LYG5899" s="248"/>
      <x:c r="LYH5899" s="248"/>
      <x:c r="LYI5899" s="248"/>
      <x:c r="LYJ5899" s="248"/>
      <x:c r="LYK5899" s="248"/>
      <x:c r="LYL5899" s="248"/>
      <x:c r="LYM5899" s="248"/>
      <x:c r="LYN5899" s="248"/>
      <x:c r="LYO5899" s="248"/>
      <x:c r="LYP5899" s="248"/>
      <x:c r="LYQ5899" s="248"/>
      <x:c r="LYR5899" s="248"/>
      <x:c r="LYS5899" s="248"/>
      <x:c r="LYT5899" s="248"/>
      <x:c r="LYU5899" s="248"/>
      <x:c r="LYV5899" s="248"/>
      <x:c r="LYW5899" s="248"/>
      <x:c r="LYX5899" s="248"/>
      <x:c r="LYY5899" s="248"/>
      <x:c r="LYZ5899" s="248"/>
      <x:c r="LZA5899" s="248"/>
      <x:c r="LZB5899" s="248"/>
      <x:c r="LZC5899" s="248"/>
      <x:c r="LZD5899" s="248"/>
      <x:c r="LZE5899" s="248"/>
      <x:c r="LZF5899" s="248"/>
      <x:c r="LZG5899" s="248"/>
      <x:c r="LZH5899" s="248"/>
      <x:c r="LZI5899" s="248"/>
      <x:c r="LZJ5899" s="248"/>
      <x:c r="LZK5899" s="248"/>
      <x:c r="LZL5899" s="248"/>
      <x:c r="LZM5899" s="248"/>
      <x:c r="LZN5899" s="248"/>
      <x:c r="LZO5899" s="248"/>
      <x:c r="LZP5899" s="248"/>
      <x:c r="LZQ5899" s="248"/>
      <x:c r="LZR5899" s="248"/>
      <x:c r="LZS5899" s="248"/>
      <x:c r="LZT5899" s="248"/>
      <x:c r="LZU5899" s="248"/>
      <x:c r="LZV5899" s="248"/>
      <x:c r="LZW5899" s="248"/>
      <x:c r="LZX5899" s="248"/>
      <x:c r="LZY5899" s="248"/>
      <x:c r="LZZ5899" s="248"/>
      <x:c r="MAA5899" s="248"/>
      <x:c r="MAB5899" s="248"/>
      <x:c r="MAC5899" s="248"/>
      <x:c r="MAD5899" s="248"/>
      <x:c r="MAE5899" s="248"/>
      <x:c r="MAF5899" s="248"/>
      <x:c r="MAG5899" s="248"/>
      <x:c r="MAH5899" s="248"/>
      <x:c r="MAI5899" s="248"/>
      <x:c r="MAJ5899" s="248"/>
      <x:c r="MAK5899" s="248"/>
      <x:c r="MAL5899" s="248"/>
      <x:c r="MAM5899" s="248"/>
      <x:c r="MAN5899" s="248"/>
      <x:c r="MAO5899" s="248"/>
      <x:c r="MAP5899" s="248"/>
      <x:c r="MAQ5899" s="248"/>
      <x:c r="MAR5899" s="248"/>
      <x:c r="MAS5899" s="248"/>
      <x:c r="MAT5899" s="248"/>
      <x:c r="MAU5899" s="248"/>
      <x:c r="MAV5899" s="248"/>
      <x:c r="MAW5899" s="248"/>
      <x:c r="MAX5899" s="248"/>
      <x:c r="MAY5899" s="248"/>
      <x:c r="MAZ5899" s="248"/>
      <x:c r="MBA5899" s="248"/>
      <x:c r="MBB5899" s="248"/>
      <x:c r="MBC5899" s="248"/>
      <x:c r="MBD5899" s="248"/>
      <x:c r="MBE5899" s="248"/>
      <x:c r="MBF5899" s="248"/>
      <x:c r="MBG5899" s="248"/>
      <x:c r="MBH5899" s="248"/>
      <x:c r="MBI5899" s="248"/>
      <x:c r="MBJ5899" s="248"/>
      <x:c r="MBK5899" s="248"/>
      <x:c r="MBL5899" s="248"/>
      <x:c r="MBM5899" s="248"/>
      <x:c r="MBN5899" s="248"/>
      <x:c r="MBO5899" s="248"/>
      <x:c r="MBP5899" s="248"/>
      <x:c r="MBQ5899" s="248"/>
      <x:c r="MBR5899" s="248"/>
      <x:c r="MBS5899" s="248"/>
      <x:c r="MBT5899" s="248"/>
      <x:c r="MBU5899" s="248"/>
      <x:c r="MBV5899" s="248"/>
      <x:c r="MBW5899" s="248"/>
      <x:c r="MBX5899" s="248"/>
      <x:c r="MBY5899" s="248"/>
      <x:c r="MBZ5899" s="248"/>
      <x:c r="MCA5899" s="248"/>
      <x:c r="MCB5899" s="248"/>
      <x:c r="MCC5899" s="248"/>
      <x:c r="MCD5899" s="248"/>
      <x:c r="MCE5899" s="248"/>
      <x:c r="MCF5899" s="248"/>
      <x:c r="MCG5899" s="248"/>
      <x:c r="MCH5899" s="248"/>
      <x:c r="MCI5899" s="248"/>
      <x:c r="MCJ5899" s="248"/>
      <x:c r="MCK5899" s="248"/>
      <x:c r="MCL5899" s="248"/>
      <x:c r="MCM5899" s="248"/>
      <x:c r="MCN5899" s="248"/>
      <x:c r="MCO5899" s="248"/>
      <x:c r="MCP5899" s="248"/>
      <x:c r="MCQ5899" s="248"/>
      <x:c r="MCR5899" s="248"/>
      <x:c r="MCS5899" s="248"/>
      <x:c r="MCT5899" s="248"/>
      <x:c r="MCU5899" s="248"/>
      <x:c r="MCV5899" s="248"/>
      <x:c r="MCW5899" s="248"/>
      <x:c r="MCX5899" s="248"/>
      <x:c r="MCY5899" s="248"/>
      <x:c r="MCZ5899" s="248"/>
      <x:c r="MDA5899" s="248"/>
      <x:c r="MDB5899" s="248"/>
      <x:c r="MDC5899" s="248"/>
      <x:c r="MDD5899" s="248"/>
      <x:c r="MDE5899" s="248"/>
      <x:c r="MDF5899" s="248"/>
      <x:c r="MDG5899" s="248"/>
      <x:c r="MDH5899" s="248"/>
      <x:c r="MDI5899" s="248"/>
      <x:c r="MDJ5899" s="248"/>
      <x:c r="MDK5899" s="248"/>
      <x:c r="MDL5899" s="248"/>
      <x:c r="MDM5899" s="248"/>
      <x:c r="MDN5899" s="248"/>
      <x:c r="MDO5899" s="248"/>
      <x:c r="MDP5899" s="248"/>
      <x:c r="MDQ5899" s="248"/>
      <x:c r="MDR5899" s="248"/>
      <x:c r="MDS5899" s="248"/>
      <x:c r="MDT5899" s="248"/>
      <x:c r="MDU5899" s="248"/>
      <x:c r="MDV5899" s="248"/>
      <x:c r="MDW5899" s="248"/>
      <x:c r="MDX5899" s="248"/>
      <x:c r="MDY5899" s="248"/>
      <x:c r="MDZ5899" s="248"/>
      <x:c r="MEA5899" s="248"/>
      <x:c r="MEB5899" s="248"/>
      <x:c r="MEC5899" s="248"/>
      <x:c r="MED5899" s="248"/>
      <x:c r="MEE5899" s="248"/>
      <x:c r="MEF5899" s="248"/>
      <x:c r="MEG5899" s="248"/>
      <x:c r="MEH5899" s="248"/>
      <x:c r="MEI5899" s="248"/>
      <x:c r="MEJ5899" s="248"/>
      <x:c r="MEK5899" s="248"/>
      <x:c r="MEL5899" s="248"/>
      <x:c r="MEM5899" s="248"/>
      <x:c r="MEN5899" s="248"/>
      <x:c r="MEO5899" s="248"/>
      <x:c r="MEP5899" s="248"/>
      <x:c r="MEQ5899" s="248"/>
      <x:c r="MER5899" s="248"/>
      <x:c r="MES5899" s="248"/>
      <x:c r="MET5899" s="248"/>
      <x:c r="MEU5899" s="248"/>
      <x:c r="MEV5899" s="248"/>
      <x:c r="MEW5899" s="248"/>
      <x:c r="MEX5899" s="248"/>
      <x:c r="MEY5899" s="248"/>
      <x:c r="MEZ5899" s="248"/>
      <x:c r="MFA5899" s="248"/>
      <x:c r="MFB5899" s="248"/>
      <x:c r="MFC5899" s="248"/>
      <x:c r="MFD5899" s="248"/>
      <x:c r="MFE5899" s="248"/>
      <x:c r="MFF5899" s="248"/>
      <x:c r="MFG5899" s="248"/>
      <x:c r="MFH5899" s="248"/>
      <x:c r="MFI5899" s="248"/>
      <x:c r="MFJ5899" s="248"/>
      <x:c r="MFK5899" s="248"/>
      <x:c r="MFL5899" s="248"/>
      <x:c r="MFM5899" s="248"/>
      <x:c r="MFN5899" s="248"/>
      <x:c r="MFO5899" s="248"/>
      <x:c r="MFP5899" s="248"/>
      <x:c r="MFQ5899" s="248"/>
      <x:c r="MFR5899" s="248"/>
      <x:c r="MFS5899" s="248"/>
      <x:c r="MFT5899" s="248"/>
      <x:c r="MFU5899" s="248"/>
      <x:c r="MFV5899" s="248"/>
      <x:c r="MFW5899" s="248"/>
      <x:c r="MFX5899" s="248"/>
      <x:c r="MFY5899" s="248"/>
      <x:c r="MFZ5899" s="248"/>
      <x:c r="MGA5899" s="248"/>
      <x:c r="MGB5899" s="248"/>
      <x:c r="MGC5899" s="248"/>
      <x:c r="MGD5899" s="248"/>
      <x:c r="MGE5899" s="248"/>
      <x:c r="MGF5899" s="248"/>
      <x:c r="MGG5899" s="248"/>
      <x:c r="MGH5899" s="248"/>
      <x:c r="MGI5899" s="248"/>
      <x:c r="MGJ5899" s="248"/>
      <x:c r="MGK5899" s="248"/>
      <x:c r="MGL5899" s="248"/>
      <x:c r="MGM5899" s="248"/>
      <x:c r="MGN5899" s="248"/>
      <x:c r="MGO5899" s="248"/>
      <x:c r="MGP5899" s="248"/>
      <x:c r="MGQ5899" s="248"/>
      <x:c r="MGR5899" s="248"/>
      <x:c r="MGS5899" s="248"/>
      <x:c r="MGT5899" s="248"/>
      <x:c r="MGU5899" s="248"/>
      <x:c r="MGV5899" s="248"/>
      <x:c r="MGW5899" s="248"/>
      <x:c r="MGX5899" s="248"/>
      <x:c r="MGY5899" s="248"/>
      <x:c r="MGZ5899" s="248"/>
      <x:c r="MHA5899" s="248"/>
      <x:c r="MHB5899" s="248"/>
      <x:c r="MHC5899" s="248"/>
      <x:c r="MHD5899" s="248"/>
      <x:c r="MHE5899" s="248"/>
      <x:c r="MHF5899" s="248"/>
      <x:c r="MHG5899" s="248"/>
      <x:c r="MHH5899" s="248"/>
      <x:c r="MHI5899" s="248"/>
      <x:c r="MHJ5899" s="248"/>
      <x:c r="MHK5899" s="248"/>
      <x:c r="MHL5899" s="248"/>
      <x:c r="MHM5899" s="248"/>
      <x:c r="MHN5899" s="248"/>
      <x:c r="MHO5899" s="248"/>
      <x:c r="MHP5899" s="248"/>
      <x:c r="MHQ5899" s="248"/>
      <x:c r="MHR5899" s="248"/>
      <x:c r="MHS5899" s="248"/>
      <x:c r="MHT5899" s="248"/>
      <x:c r="MHU5899" s="248"/>
      <x:c r="MHV5899" s="248"/>
      <x:c r="MHW5899" s="248"/>
      <x:c r="MHX5899" s="248"/>
      <x:c r="MHY5899" s="248"/>
      <x:c r="MHZ5899" s="248"/>
      <x:c r="MIA5899" s="248"/>
      <x:c r="MIB5899" s="248"/>
      <x:c r="MIC5899" s="248"/>
      <x:c r="MID5899" s="248"/>
      <x:c r="MIE5899" s="248"/>
      <x:c r="MIF5899" s="248"/>
      <x:c r="MIG5899" s="248"/>
      <x:c r="MIH5899" s="248"/>
      <x:c r="MII5899" s="248"/>
      <x:c r="MIJ5899" s="248"/>
      <x:c r="MIK5899" s="248"/>
      <x:c r="MIL5899" s="248"/>
      <x:c r="MIM5899" s="248"/>
      <x:c r="MIN5899" s="248"/>
      <x:c r="MIO5899" s="248"/>
      <x:c r="MIP5899" s="248"/>
      <x:c r="MIQ5899" s="248"/>
      <x:c r="MIR5899" s="248"/>
      <x:c r="MIS5899" s="248"/>
      <x:c r="MIT5899" s="248"/>
      <x:c r="MIU5899" s="248"/>
      <x:c r="MIV5899" s="248"/>
      <x:c r="MIW5899" s="248"/>
      <x:c r="MIX5899" s="248"/>
      <x:c r="MIY5899" s="248"/>
      <x:c r="MIZ5899" s="248"/>
      <x:c r="MJA5899" s="248"/>
      <x:c r="MJB5899" s="248"/>
      <x:c r="MJC5899" s="248"/>
      <x:c r="MJD5899" s="248"/>
      <x:c r="MJE5899" s="248"/>
      <x:c r="MJF5899" s="248"/>
      <x:c r="MJG5899" s="248"/>
      <x:c r="MJH5899" s="248"/>
      <x:c r="MJI5899" s="248"/>
      <x:c r="MJJ5899" s="248"/>
      <x:c r="MJK5899" s="248"/>
      <x:c r="MJL5899" s="248"/>
      <x:c r="MJM5899" s="248"/>
      <x:c r="MJN5899" s="248"/>
      <x:c r="MJO5899" s="248"/>
      <x:c r="MJP5899" s="248"/>
      <x:c r="MJQ5899" s="248"/>
      <x:c r="MJR5899" s="248"/>
      <x:c r="MJS5899" s="248"/>
      <x:c r="MJT5899" s="248"/>
      <x:c r="MJU5899" s="248"/>
      <x:c r="MJV5899" s="248"/>
      <x:c r="MJW5899" s="248"/>
      <x:c r="MJX5899" s="248"/>
      <x:c r="MJY5899" s="248"/>
      <x:c r="MJZ5899" s="248"/>
      <x:c r="MKA5899" s="248"/>
      <x:c r="MKB5899" s="248"/>
      <x:c r="MKC5899" s="248"/>
      <x:c r="MKD5899" s="248"/>
      <x:c r="MKE5899" s="248"/>
      <x:c r="MKF5899" s="248"/>
      <x:c r="MKG5899" s="248"/>
      <x:c r="MKH5899" s="248"/>
      <x:c r="MKI5899" s="248"/>
      <x:c r="MKJ5899" s="248"/>
      <x:c r="MKK5899" s="248"/>
      <x:c r="MKL5899" s="248"/>
      <x:c r="MKM5899" s="248"/>
      <x:c r="MKN5899" s="248"/>
      <x:c r="MKO5899" s="248"/>
      <x:c r="MKP5899" s="248"/>
      <x:c r="MKQ5899" s="248"/>
      <x:c r="MKR5899" s="248"/>
      <x:c r="MKS5899" s="248"/>
      <x:c r="MKT5899" s="248"/>
      <x:c r="MKU5899" s="248"/>
      <x:c r="MKV5899" s="248"/>
      <x:c r="MKW5899" s="248"/>
      <x:c r="MKX5899" s="248"/>
      <x:c r="MKY5899" s="248"/>
      <x:c r="MKZ5899" s="248"/>
      <x:c r="MLA5899" s="248"/>
      <x:c r="MLB5899" s="248"/>
      <x:c r="MLC5899" s="248"/>
      <x:c r="MLD5899" s="248"/>
      <x:c r="MLE5899" s="248"/>
      <x:c r="MLF5899" s="248"/>
      <x:c r="MLG5899" s="248"/>
      <x:c r="MLH5899" s="248"/>
      <x:c r="MLI5899" s="248"/>
      <x:c r="MLJ5899" s="248"/>
      <x:c r="MLK5899" s="248"/>
      <x:c r="MLL5899" s="248"/>
      <x:c r="MLM5899" s="248"/>
      <x:c r="MLN5899" s="248"/>
      <x:c r="MLO5899" s="248"/>
      <x:c r="MLP5899" s="248"/>
      <x:c r="MLQ5899" s="248"/>
      <x:c r="MLR5899" s="248"/>
      <x:c r="MLS5899" s="248"/>
      <x:c r="MLT5899" s="248"/>
      <x:c r="MLU5899" s="248"/>
      <x:c r="MLV5899" s="248"/>
      <x:c r="MLW5899" s="248"/>
      <x:c r="MLX5899" s="248"/>
      <x:c r="MLY5899" s="248"/>
      <x:c r="MLZ5899" s="248"/>
      <x:c r="MMA5899" s="248"/>
      <x:c r="MMB5899" s="248"/>
      <x:c r="MMC5899" s="248"/>
      <x:c r="MMD5899" s="248"/>
      <x:c r="MME5899" s="248"/>
      <x:c r="MMF5899" s="248"/>
      <x:c r="MMG5899" s="248"/>
      <x:c r="MMH5899" s="248"/>
      <x:c r="MMI5899" s="248"/>
      <x:c r="MMJ5899" s="248"/>
      <x:c r="MMK5899" s="248"/>
      <x:c r="MML5899" s="248"/>
      <x:c r="MMM5899" s="248"/>
      <x:c r="MMN5899" s="248"/>
      <x:c r="MMO5899" s="248"/>
      <x:c r="MMP5899" s="248"/>
      <x:c r="MMQ5899" s="248"/>
      <x:c r="MMR5899" s="248"/>
      <x:c r="MMS5899" s="248"/>
      <x:c r="MMT5899" s="248"/>
      <x:c r="MMU5899" s="248"/>
      <x:c r="MMV5899" s="248"/>
      <x:c r="MMW5899" s="248"/>
      <x:c r="MMX5899" s="248"/>
      <x:c r="MMY5899" s="248"/>
      <x:c r="MMZ5899" s="248"/>
      <x:c r="MNA5899" s="248"/>
      <x:c r="MNB5899" s="248"/>
      <x:c r="MNC5899" s="248"/>
      <x:c r="MND5899" s="248"/>
      <x:c r="MNE5899" s="248"/>
      <x:c r="MNF5899" s="248"/>
      <x:c r="MNG5899" s="248"/>
      <x:c r="MNH5899" s="248"/>
      <x:c r="MNI5899" s="248"/>
      <x:c r="MNJ5899" s="248"/>
      <x:c r="MNK5899" s="248"/>
      <x:c r="MNL5899" s="248"/>
      <x:c r="MNM5899" s="248"/>
      <x:c r="MNN5899" s="248"/>
      <x:c r="MNO5899" s="248"/>
      <x:c r="MNP5899" s="248"/>
      <x:c r="MNQ5899" s="248"/>
      <x:c r="MNR5899" s="248"/>
      <x:c r="MNS5899" s="248"/>
      <x:c r="MNT5899" s="248"/>
      <x:c r="MNU5899" s="248"/>
      <x:c r="MNV5899" s="248"/>
      <x:c r="MNW5899" s="248"/>
      <x:c r="MNX5899" s="248"/>
      <x:c r="MNY5899" s="248"/>
      <x:c r="MNZ5899" s="248"/>
      <x:c r="MOA5899" s="248"/>
      <x:c r="MOB5899" s="248"/>
      <x:c r="MOC5899" s="248"/>
      <x:c r="MOD5899" s="248"/>
      <x:c r="MOE5899" s="248"/>
      <x:c r="MOF5899" s="248"/>
      <x:c r="MOG5899" s="248"/>
      <x:c r="MOH5899" s="248"/>
      <x:c r="MOI5899" s="248"/>
      <x:c r="MOJ5899" s="248"/>
      <x:c r="MOK5899" s="248"/>
      <x:c r="MOL5899" s="248"/>
      <x:c r="MOM5899" s="248"/>
      <x:c r="MON5899" s="248"/>
      <x:c r="MOO5899" s="248"/>
      <x:c r="MOP5899" s="248"/>
      <x:c r="MOQ5899" s="248"/>
      <x:c r="MOR5899" s="248"/>
      <x:c r="MOS5899" s="248"/>
      <x:c r="MOT5899" s="248"/>
      <x:c r="MOU5899" s="248"/>
      <x:c r="MOV5899" s="248"/>
      <x:c r="MOW5899" s="248"/>
      <x:c r="MOX5899" s="248"/>
      <x:c r="MOY5899" s="248"/>
      <x:c r="MOZ5899" s="248"/>
      <x:c r="MPA5899" s="248"/>
      <x:c r="MPB5899" s="248"/>
      <x:c r="MPC5899" s="248"/>
      <x:c r="MPD5899" s="248"/>
      <x:c r="MPE5899" s="248"/>
      <x:c r="MPF5899" s="248"/>
      <x:c r="MPG5899" s="248"/>
      <x:c r="MPH5899" s="248"/>
      <x:c r="MPI5899" s="248"/>
      <x:c r="MPJ5899" s="248"/>
      <x:c r="MPK5899" s="248"/>
      <x:c r="MPL5899" s="248"/>
      <x:c r="MPM5899" s="248"/>
      <x:c r="MPN5899" s="248"/>
      <x:c r="MPO5899" s="248"/>
      <x:c r="MPP5899" s="248"/>
      <x:c r="MPQ5899" s="248"/>
      <x:c r="MPR5899" s="248"/>
      <x:c r="MPS5899" s="248"/>
      <x:c r="MPT5899" s="248"/>
      <x:c r="MPU5899" s="248"/>
      <x:c r="MPV5899" s="248"/>
      <x:c r="MPW5899" s="248"/>
      <x:c r="MPX5899" s="248"/>
      <x:c r="MPY5899" s="248"/>
      <x:c r="MPZ5899" s="248"/>
      <x:c r="MQA5899" s="248"/>
      <x:c r="MQB5899" s="248"/>
      <x:c r="MQC5899" s="248"/>
      <x:c r="MQD5899" s="248"/>
      <x:c r="MQE5899" s="248"/>
      <x:c r="MQF5899" s="248"/>
      <x:c r="MQG5899" s="248"/>
      <x:c r="MQH5899" s="248"/>
      <x:c r="MQI5899" s="248"/>
      <x:c r="MQJ5899" s="248"/>
      <x:c r="MQK5899" s="248"/>
      <x:c r="MQL5899" s="248"/>
      <x:c r="MQM5899" s="248"/>
      <x:c r="MQN5899" s="248"/>
      <x:c r="MQO5899" s="248"/>
      <x:c r="MQP5899" s="248"/>
      <x:c r="MQQ5899" s="248"/>
      <x:c r="MQR5899" s="248"/>
      <x:c r="MQS5899" s="248"/>
      <x:c r="MQT5899" s="248"/>
      <x:c r="MQU5899" s="248"/>
      <x:c r="MQV5899" s="248"/>
      <x:c r="MQW5899" s="248"/>
      <x:c r="MQX5899" s="248"/>
      <x:c r="MQY5899" s="248"/>
      <x:c r="MQZ5899" s="248"/>
      <x:c r="MRA5899" s="248"/>
      <x:c r="MRB5899" s="248"/>
      <x:c r="MRC5899" s="248"/>
      <x:c r="MRD5899" s="248"/>
      <x:c r="MRE5899" s="248"/>
      <x:c r="MRF5899" s="248"/>
      <x:c r="MRG5899" s="248"/>
      <x:c r="MRH5899" s="248"/>
      <x:c r="MRI5899" s="248"/>
      <x:c r="MRJ5899" s="248"/>
      <x:c r="MRK5899" s="248"/>
      <x:c r="MRL5899" s="248"/>
      <x:c r="MRM5899" s="248"/>
      <x:c r="MRN5899" s="248"/>
      <x:c r="MRO5899" s="248"/>
      <x:c r="MRP5899" s="248"/>
      <x:c r="MRQ5899" s="248"/>
      <x:c r="MRR5899" s="248"/>
      <x:c r="MRS5899" s="248"/>
      <x:c r="MRT5899" s="248"/>
      <x:c r="MRU5899" s="248"/>
      <x:c r="MRV5899" s="248"/>
      <x:c r="MRW5899" s="248"/>
      <x:c r="MRX5899" s="248"/>
      <x:c r="MRY5899" s="248"/>
      <x:c r="MRZ5899" s="248"/>
      <x:c r="MSA5899" s="248"/>
      <x:c r="MSB5899" s="248"/>
      <x:c r="MSC5899" s="248"/>
      <x:c r="MSD5899" s="248"/>
      <x:c r="MSE5899" s="248"/>
      <x:c r="MSF5899" s="248"/>
      <x:c r="MSG5899" s="248"/>
      <x:c r="MSH5899" s="248"/>
      <x:c r="MSI5899" s="248"/>
      <x:c r="MSJ5899" s="248"/>
      <x:c r="MSK5899" s="248"/>
      <x:c r="MSL5899" s="248"/>
      <x:c r="MSM5899" s="248"/>
      <x:c r="MSN5899" s="248"/>
      <x:c r="MSO5899" s="248"/>
      <x:c r="MSP5899" s="248"/>
      <x:c r="MSQ5899" s="248"/>
      <x:c r="MSR5899" s="248"/>
      <x:c r="MSS5899" s="248"/>
      <x:c r="MST5899" s="248"/>
      <x:c r="MSU5899" s="248"/>
      <x:c r="MSV5899" s="248"/>
      <x:c r="MSW5899" s="248"/>
      <x:c r="MSX5899" s="248"/>
      <x:c r="MSY5899" s="248"/>
      <x:c r="MSZ5899" s="248"/>
      <x:c r="MTA5899" s="248"/>
      <x:c r="MTB5899" s="248"/>
      <x:c r="MTC5899" s="248"/>
      <x:c r="MTD5899" s="248"/>
      <x:c r="MTE5899" s="248"/>
      <x:c r="MTF5899" s="248"/>
      <x:c r="MTG5899" s="248"/>
      <x:c r="MTH5899" s="248"/>
      <x:c r="MTI5899" s="248"/>
      <x:c r="MTJ5899" s="248"/>
      <x:c r="MTK5899" s="248"/>
      <x:c r="MTL5899" s="248"/>
      <x:c r="MTM5899" s="248"/>
      <x:c r="MTN5899" s="248"/>
      <x:c r="MTO5899" s="248"/>
      <x:c r="MTP5899" s="248"/>
      <x:c r="MTQ5899" s="248"/>
      <x:c r="MTR5899" s="248"/>
      <x:c r="MTS5899" s="248"/>
      <x:c r="MTT5899" s="248"/>
      <x:c r="MTU5899" s="248"/>
      <x:c r="MTV5899" s="248"/>
      <x:c r="MTW5899" s="248"/>
      <x:c r="MTX5899" s="248"/>
      <x:c r="MTY5899" s="248"/>
      <x:c r="MTZ5899" s="248"/>
      <x:c r="MUA5899" s="248"/>
      <x:c r="MUB5899" s="248"/>
      <x:c r="MUC5899" s="248"/>
      <x:c r="MUD5899" s="248"/>
      <x:c r="MUE5899" s="248"/>
      <x:c r="MUF5899" s="248"/>
      <x:c r="MUG5899" s="248"/>
      <x:c r="MUH5899" s="248"/>
      <x:c r="MUI5899" s="248"/>
      <x:c r="MUJ5899" s="248"/>
      <x:c r="MUK5899" s="248"/>
      <x:c r="MUL5899" s="248"/>
      <x:c r="MUM5899" s="248"/>
      <x:c r="MUN5899" s="248"/>
      <x:c r="MUO5899" s="248"/>
      <x:c r="MUP5899" s="248"/>
      <x:c r="MUQ5899" s="248"/>
      <x:c r="MUR5899" s="248"/>
      <x:c r="MUS5899" s="248"/>
      <x:c r="MUT5899" s="248"/>
      <x:c r="MUU5899" s="248"/>
      <x:c r="MUV5899" s="248"/>
      <x:c r="MUW5899" s="248"/>
      <x:c r="MUX5899" s="248"/>
      <x:c r="MUY5899" s="248"/>
      <x:c r="MUZ5899" s="248"/>
      <x:c r="MVA5899" s="248"/>
      <x:c r="MVB5899" s="248"/>
      <x:c r="MVC5899" s="248"/>
      <x:c r="MVD5899" s="248"/>
      <x:c r="MVE5899" s="248"/>
      <x:c r="MVF5899" s="248"/>
      <x:c r="MVG5899" s="248"/>
      <x:c r="MVH5899" s="248"/>
      <x:c r="MVI5899" s="248"/>
      <x:c r="MVJ5899" s="248"/>
      <x:c r="MVK5899" s="248"/>
      <x:c r="MVL5899" s="248"/>
      <x:c r="MVM5899" s="248"/>
      <x:c r="MVN5899" s="248"/>
      <x:c r="MVO5899" s="248"/>
      <x:c r="MVP5899" s="248"/>
      <x:c r="MVQ5899" s="248"/>
      <x:c r="MVR5899" s="248"/>
      <x:c r="MVS5899" s="248"/>
      <x:c r="MVT5899" s="248"/>
      <x:c r="MVU5899" s="248"/>
      <x:c r="MVV5899" s="248"/>
      <x:c r="MVW5899" s="248"/>
      <x:c r="MVX5899" s="248"/>
      <x:c r="MVY5899" s="248"/>
      <x:c r="MVZ5899" s="248"/>
      <x:c r="MWA5899" s="248"/>
      <x:c r="MWB5899" s="248"/>
      <x:c r="MWC5899" s="248"/>
      <x:c r="MWD5899" s="248"/>
      <x:c r="MWE5899" s="248"/>
      <x:c r="MWF5899" s="248"/>
      <x:c r="MWG5899" s="248"/>
      <x:c r="MWH5899" s="248"/>
      <x:c r="MWI5899" s="248"/>
      <x:c r="MWJ5899" s="248"/>
      <x:c r="MWK5899" s="248"/>
      <x:c r="MWL5899" s="248"/>
      <x:c r="MWM5899" s="248"/>
      <x:c r="MWN5899" s="248"/>
      <x:c r="MWO5899" s="248"/>
      <x:c r="MWP5899" s="248"/>
      <x:c r="MWQ5899" s="248"/>
      <x:c r="MWR5899" s="248"/>
      <x:c r="MWS5899" s="248"/>
      <x:c r="MWT5899" s="248"/>
      <x:c r="MWU5899" s="248"/>
      <x:c r="MWV5899" s="248"/>
      <x:c r="MWW5899" s="248"/>
      <x:c r="MWX5899" s="248"/>
      <x:c r="MWY5899" s="248"/>
      <x:c r="MWZ5899" s="248"/>
      <x:c r="MXA5899" s="248"/>
      <x:c r="MXB5899" s="248"/>
      <x:c r="MXC5899" s="248"/>
      <x:c r="MXD5899" s="248"/>
      <x:c r="MXE5899" s="248"/>
      <x:c r="MXF5899" s="248"/>
      <x:c r="MXG5899" s="248"/>
      <x:c r="MXH5899" s="248"/>
      <x:c r="MXI5899" s="248"/>
      <x:c r="MXJ5899" s="248"/>
      <x:c r="MXK5899" s="248"/>
      <x:c r="MXL5899" s="248"/>
      <x:c r="MXM5899" s="248"/>
      <x:c r="MXN5899" s="248"/>
      <x:c r="MXO5899" s="248"/>
      <x:c r="MXP5899" s="248"/>
      <x:c r="MXQ5899" s="248"/>
      <x:c r="MXR5899" s="248"/>
      <x:c r="MXS5899" s="248"/>
      <x:c r="MXT5899" s="248"/>
      <x:c r="MXU5899" s="248"/>
      <x:c r="MXV5899" s="248"/>
      <x:c r="MXW5899" s="248"/>
      <x:c r="MXX5899" s="248"/>
      <x:c r="MXY5899" s="248"/>
      <x:c r="MXZ5899" s="248"/>
      <x:c r="MYA5899" s="248"/>
      <x:c r="MYB5899" s="248"/>
      <x:c r="MYC5899" s="248"/>
      <x:c r="MYD5899" s="248"/>
      <x:c r="MYE5899" s="248"/>
      <x:c r="MYF5899" s="248"/>
      <x:c r="MYG5899" s="248"/>
      <x:c r="MYH5899" s="248"/>
      <x:c r="MYI5899" s="248"/>
      <x:c r="MYJ5899" s="248"/>
      <x:c r="MYK5899" s="248"/>
      <x:c r="MYL5899" s="248"/>
      <x:c r="MYM5899" s="248"/>
      <x:c r="MYN5899" s="248"/>
      <x:c r="MYO5899" s="248"/>
      <x:c r="MYP5899" s="248"/>
      <x:c r="MYQ5899" s="248"/>
      <x:c r="MYR5899" s="248"/>
      <x:c r="MYS5899" s="248"/>
      <x:c r="MYT5899" s="248"/>
      <x:c r="MYU5899" s="248"/>
      <x:c r="MYV5899" s="248"/>
      <x:c r="MYW5899" s="248"/>
      <x:c r="MYX5899" s="248"/>
      <x:c r="MYY5899" s="248"/>
      <x:c r="MYZ5899" s="248"/>
      <x:c r="MZA5899" s="248"/>
      <x:c r="MZB5899" s="248"/>
      <x:c r="MZC5899" s="248"/>
      <x:c r="MZD5899" s="248"/>
      <x:c r="MZE5899" s="248"/>
      <x:c r="MZF5899" s="248"/>
      <x:c r="MZG5899" s="248"/>
      <x:c r="MZH5899" s="248"/>
      <x:c r="MZI5899" s="248"/>
      <x:c r="MZJ5899" s="248"/>
      <x:c r="MZK5899" s="248"/>
      <x:c r="MZL5899" s="248"/>
      <x:c r="MZM5899" s="248"/>
      <x:c r="MZN5899" s="248"/>
      <x:c r="MZO5899" s="248"/>
      <x:c r="MZP5899" s="248"/>
      <x:c r="MZQ5899" s="248"/>
      <x:c r="MZR5899" s="248"/>
      <x:c r="MZS5899" s="248"/>
      <x:c r="MZT5899" s="248"/>
      <x:c r="MZU5899" s="248"/>
      <x:c r="MZV5899" s="248"/>
      <x:c r="MZW5899" s="248"/>
      <x:c r="MZX5899" s="248"/>
      <x:c r="MZY5899" s="248"/>
      <x:c r="MZZ5899" s="248"/>
      <x:c r="NAA5899" s="248"/>
      <x:c r="NAB5899" s="248"/>
      <x:c r="NAC5899" s="248"/>
      <x:c r="NAD5899" s="248"/>
      <x:c r="NAE5899" s="248"/>
      <x:c r="NAF5899" s="248"/>
      <x:c r="NAG5899" s="248"/>
      <x:c r="NAH5899" s="248"/>
      <x:c r="NAI5899" s="248"/>
      <x:c r="NAJ5899" s="248"/>
      <x:c r="NAK5899" s="248"/>
      <x:c r="NAL5899" s="248"/>
      <x:c r="NAM5899" s="248"/>
      <x:c r="NAN5899" s="248"/>
      <x:c r="NAO5899" s="248"/>
      <x:c r="NAP5899" s="248"/>
      <x:c r="NAQ5899" s="248"/>
      <x:c r="NAR5899" s="248"/>
      <x:c r="NAS5899" s="248"/>
      <x:c r="NAT5899" s="248"/>
      <x:c r="NAU5899" s="248"/>
      <x:c r="NAV5899" s="248"/>
      <x:c r="NAW5899" s="248"/>
      <x:c r="NAX5899" s="248"/>
      <x:c r="NAY5899" s="248"/>
      <x:c r="NAZ5899" s="248"/>
      <x:c r="NBA5899" s="248"/>
      <x:c r="NBB5899" s="248"/>
      <x:c r="NBC5899" s="248"/>
      <x:c r="NBD5899" s="248"/>
      <x:c r="NBE5899" s="248"/>
      <x:c r="NBF5899" s="248"/>
      <x:c r="NBG5899" s="248"/>
      <x:c r="NBH5899" s="248"/>
      <x:c r="NBI5899" s="248"/>
      <x:c r="NBJ5899" s="248"/>
      <x:c r="NBK5899" s="248"/>
      <x:c r="NBL5899" s="248"/>
      <x:c r="NBM5899" s="248"/>
      <x:c r="NBN5899" s="248"/>
      <x:c r="NBO5899" s="248"/>
      <x:c r="NBP5899" s="248"/>
      <x:c r="NBQ5899" s="248"/>
      <x:c r="NBR5899" s="248"/>
      <x:c r="NBS5899" s="248"/>
      <x:c r="NBT5899" s="248"/>
      <x:c r="NBU5899" s="248"/>
      <x:c r="NBV5899" s="248"/>
      <x:c r="NBW5899" s="248"/>
      <x:c r="NBX5899" s="248"/>
      <x:c r="NBY5899" s="248"/>
      <x:c r="NBZ5899" s="248"/>
      <x:c r="NCA5899" s="248"/>
      <x:c r="NCB5899" s="248"/>
      <x:c r="NCC5899" s="248"/>
      <x:c r="NCD5899" s="248"/>
      <x:c r="NCE5899" s="248"/>
      <x:c r="NCF5899" s="248"/>
      <x:c r="NCG5899" s="248"/>
      <x:c r="NCH5899" s="248"/>
      <x:c r="NCI5899" s="248"/>
      <x:c r="NCJ5899" s="248"/>
      <x:c r="NCK5899" s="248"/>
      <x:c r="NCL5899" s="248"/>
      <x:c r="NCM5899" s="248"/>
      <x:c r="NCN5899" s="248"/>
      <x:c r="NCO5899" s="248"/>
      <x:c r="NCP5899" s="248"/>
      <x:c r="NCQ5899" s="248"/>
      <x:c r="NCR5899" s="248"/>
      <x:c r="NCS5899" s="248"/>
      <x:c r="NCT5899" s="248"/>
      <x:c r="NCU5899" s="248"/>
      <x:c r="NCV5899" s="248"/>
      <x:c r="NCW5899" s="248"/>
      <x:c r="NCX5899" s="248"/>
      <x:c r="NCY5899" s="248"/>
      <x:c r="NCZ5899" s="248"/>
      <x:c r="NDA5899" s="248"/>
      <x:c r="NDB5899" s="248"/>
      <x:c r="NDC5899" s="248"/>
      <x:c r="NDD5899" s="248"/>
      <x:c r="NDE5899" s="248"/>
      <x:c r="NDF5899" s="248"/>
      <x:c r="NDG5899" s="248"/>
      <x:c r="NDH5899" s="248"/>
      <x:c r="NDI5899" s="248"/>
      <x:c r="NDJ5899" s="248"/>
      <x:c r="NDK5899" s="248"/>
      <x:c r="NDL5899" s="248"/>
      <x:c r="NDM5899" s="248"/>
      <x:c r="NDN5899" s="248"/>
      <x:c r="NDO5899" s="248"/>
      <x:c r="NDP5899" s="248"/>
      <x:c r="NDQ5899" s="248"/>
      <x:c r="NDR5899" s="248"/>
      <x:c r="NDS5899" s="248"/>
      <x:c r="NDT5899" s="248"/>
      <x:c r="NDU5899" s="248"/>
      <x:c r="NDV5899" s="248"/>
      <x:c r="NDW5899" s="248"/>
      <x:c r="NDX5899" s="248"/>
      <x:c r="NDY5899" s="248"/>
      <x:c r="NDZ5899" s="248"/>
      <x:c r="NEA5899" s="248"/>
      <x:c r="NEB5899" s="248"/>
      <x:c r="NEC5899" s="248"/>
      <x:c r="NED5899" s="248"/>
      <x:c r="NEE5899" s="248"/>
      <x:c r="NEF5899" s="248"/>
      <x:c r="NEG5899" s="248"/>
      <x:c r="NEH5899" s="248"/>
      <x:c r="NEI5899" s="248"/>
      <x:c r="NEJ5899" s="248"/>
      <x:c r="NEK5899" s="248"/>
      <x:c r="NEL5899" s="248"/>
      <x:c r="NEM5899" s="248"/>
      <x:c r="NEN5899" s="248"/>
      <x:c r="NEO5899" s="248"/>
      <x:c r="NEP5899" s="248"/>
      <x:c r="NEQ5899" s="248"/>
      <x:c r="NER5899" s="248"/>
      <x:c r="NES5899" s="248"/>
      <x:c r="NET5899" s="248"/>
      <x:c r="NEU5899" s="248"/>
      <x:c r="NEV5899" s="248"/>
      <x:c r="NEW5899" s="248"/>
      <x:c r="NEX5899" s="248"/>
      <x:c r="NEY5899" s="248"/>
      <x:c r="NEZ5899" s="248"/>
      <x:c r="NFA5899" s="248"/>
      <x:c r="NFB5899" s="248"/>
      <x:c r="NFC5899" s="248"/>
      <x:c r="NFD5899" s="248"/>
      <x:c r="NFE5899" s="248"/>
      <x:c r="NFF5899" s="248"/>
      <x:c r="NFG5899" s="248"/>
      <x:c r="NFH5899" s="248"/>
      <x:c r="NFI5899" s="248"/>
      <x:c r="NFJ5899" s="248"/>
      <x:c r="NFK5899" s="248"/>
      <x:c r="NFL5899" s="248"/>
      <x:c r="NFM5899" s="248"/>
      <x:c r="NFN5899" s="248"/>
      <x:c r="NFO5899" s="248"/>
      <x:c r="NFP5899" s="248"/>
      <x:c r="NFQ5899" s="248"/>
      <x:c r="NFR5899" s="248"/>
      <x:c r="NFS5899" s="248"/>
      <x:c r="NFT5899" s="248"/>
      <x:c r="NFU5899" s="248"/>
      <x:c r="NFV5899" s="248"/>
      <x:c r="NFW5899" s="248"/>
      <x:c r="NFX5899" s="248"/>
      <x:c r="NFY5899" s="248"/>
      <x:c r="NFZ5899" s="248"/>
      <x:c r="NGA5899" s="248"/>
      <x:c r="NGB5899" s="248"/>
      <x:c r="NGC5899" s="248"/>
      <x:c r="NGD5899" s="248"/>
      <x:c r="NGE5899" s="248"/>
      <x:c r="NGF5899" s="248"/>
      <x:c r="NGG5899" s="248"/>
      <x:c r="NGH5899" s="248"/>
      <x:c r="NGI5899" s="248"/>
      <x:c r="NGJ5899" s="248"/>
      <x:c r="NGK5899" s="248"/>
      <x:c r="NGL5899" s="248"/>
      <x:c r="NGM5899" s="248"/>
      <x:c r="NGN5899" s="248"/>
      <x:c r="NGO5899" s="248"/>
      <x:c r="NGP5899" s="248"/>
      <x:c r="NGQ5899" s="248"/>
      <x:c r="NGR5899" s="248"/>
      <x:c r="NGS5899" s="248"/>
      <x:c r="NGT5899" s="248"/>
      <x:c r="NGU5899" s="248"/>
      <x:c r="NGV5899" s="248"/>
      <x:c r="NGW5899" s="248"/>
      <x:c r="NGX5899" s="248"/>
      <x:c r="NGY5899" s="248"/>
      <x:c r="NGZ5899" s="248"/>
      <x:c r="NHA5899" s="248"/>
      <x:c r="NHB5899" s="248"/>
      <x:c r="NHC5899" s="248"/>
      <x:c r="NHD5899" s="248"/>
      <x:c r="NHE5899" s="248"/>
      <x:c r="NHF5899" s="248"/>
      <x:c r="NHG5899" s="248"/>
      <x:c r="NHH5899" s="248"/>
      <x:c r="NHI5899" s="248"/>
      <x:c r="NHJ5899" s="248"/>
      <x:c r="NHK5899" s="248"/>
      <x:c r="NHL5899" s="248"/>
      <x:c r="NHM5899" s="248"/>
      <x:c r="NHN5899" s="248"/>
      <x:c r="NHO5899" s="248"/>
      <x:c r="NHP5899" s="248"/>
      <x:c r="NHQ5899" s="248"/>
      <x:c r="NHR5899" s="248"/>
      <x:c r="NHS5899" s="248"/>
      <x:c r="NHT5899" s="248"/>
      <x:c r="NHU5899" s="248"/>
      <x:c r="NHV5899" s="248"/>
      <x:c r="NHW5899" s="248"/>
      <x:c r="NHX5899" s="248"/>
      <x:c r="NHY5899" s="248"/>
      <x:c r="NHZ5899" s="248"/>
      <x:c r="NIA5899" s="248"/>
      <x:c r="NIB5899" s="248"/>
      <x:c r="NIC5899" s="248"/>
      <x:c r="NID5899" s="248"/>
      <x:c r="NIE5899" s="248"/>
      <x:c r="NIF5899" s="248"/>
      <x:c r="NIG5899" s="248"/>
      <x:c r="NIH5899" s="248"/>
      <x:c r="NII5899" s="248"/>
      <x:c r="NIJ5899" s="248"/>
      <x:c r="NIK5899" s="248"/>
      <x:c r="NIL5899" s="248"/>
      <x:c r="NIM5899" s="248"/>
      <x:c r="NIN5899" s="248"/>
      <x:c r="NIO5899" s="248"/>
      <x:c r="NIP5899" s="248"/>
      <x:c r="NIQ5899" s="248"/>
      <x:c r="NIR5899" s="248"/>
      <x:c r="NIS5899" s="248"/>
      <x:c r="NIT5899" s="248"/>
      <x:c r="NIU5899" s="248"/>
      <x:c r="NIV5899" s="248"/>
      <x:c r="NIW5899" s="248"/>
      <x:c r="NIX5899" s="248"/>
      <x:c r="NIY5899" s="248"/>
      <x:c r="NIZ5899" s="248"/>
      <x:c r="NJA5899" s="248"/>
      <x:c r="NJB5899" s="248"/>
      <x:c r="NJC5899" s="248"/>
      <x:c r="NJD5899" s="248"/>
      <x:c r="NJE5899" s="248"/>
      <x:c r="NJF5899" s="248"/>
      <x:c r="NJG5899" s="248"/>
      <x:c r="NJH5899" s="248"/>
      <x:c r="NJI5899" s="248"/>
      <x:c r="NJJ5899" s="248"/>
      <x:c r="NJK5899" s="248"/>
      <x:c r="NJL5899" s="248"/>
      <x:c r="NJM5899" s="248"/>
      <x:c r="NJN5899" s="248"/>
      <x:c r="NJO5899" s="248"/>
      <x:c r="NJP5899" s="248"/>
      <x:c r="NJQ5899" s="248"/>
      <x:c r="NJR5899" s="248"/>
      <x:c r="NJS5899" s="248"/>
      <x:c r="NJT5899" s="248"/>
      <x:c r="NJU5899" s="248"/>
      <x:c r="NJV5899" s="248"/>
      <x:c r="NJW5899" s="248"/>
      <x:c r="NJX5899" s="248"/>
      <x:c r="NJY5899" s="248"/>
      <x:c r="NJZ5899" s="248"/>
      <x:c r="NKA5899" s="248"/>
      <x:c r="NKB5899" s="248"/>
      <x:c r="NKC5899" s="248"/>
      <x:c r="NKD5899" s="248"/>
      <x:c r="NKE5899" s="248"/>
      <x:c r="NKF5899" s="248"/>
      <x:c r="NKG5899" s="248"/>
      <x:c r="NKH5899" s="248"/>
      <x:c r="NKI5899" s="248"/>
      <x:c r="NKJ5899" s="248"/>
      <x:c r="NKK5899" s="248"/>
      <x:c r="NKL5899" s="248"/>
      <x:c r="NKM5899" s="248"/>
      <x:c r="NKN5899" s="248"/>
      <x:c r="NKO5899" s="248"/>
      <x:c r="NKP5899" s="248"/>
      <x:c r="NKQ5899" s="248"/>
      <x:c r="NKR5899" s="248"/>
      <x:c r="NKS5899" s="248"/>
      <x:c r="NKT5899" s="248"/>
      <x:c r="NKU5899" s="248"/>
      <x:c r="NKV5899" s="248"/>
      <x:c r="NKW5899" s="248"/>
      <x:c r="NKX5899" s="248"/>
      <x:c r="NKY5899" s="248"/>
      <x:c r="NKZ5899" s="248"/>
      <x:c r="NLA5899" s="248"/>
      <x:c r="NLB5899" s="248"/>
      <x:c r="NLC5899" s="248"/>
      <x:c r="NLD5899" s="248"/>
      <x:c r="NLE5899" s="248"/>
      <x:c r="NLF5899" s="248"/>
      <x:c r="NLG5899" s="248"/>
      <x:c r="NLH5899" s="248"/>
      <x:c r="NLI5899" s="248"/>
      <x:c r="NLJ5899" s="248"/>
      <x:c r="NLK5899" s="248"/>
      <x:c r="NLL5899" s="248"/>
      <x:c r="NLM5899" s="248"/>
      <x:c r="NLN5899" s="248"/>
      <x:c r="NLO5899" s="248"/>
      <x:c r="NLP5899" s="248"/>
      <x:c r="NLQ5899" s="248"/>
      <x:c r="NLR5899" s="248"/>
      <x:c r="NLS5899" s="248"/>
      <x:c r="NLT5899" s="248"/>
      <x:c r="NLU5899" s="248"/>
      <x:c r="NLV5899" s="248"/>
      <x:c r="NLW5899" s="248"/>
      <x:c r="NLX5899" s="248"/>
      <x:c r="NLY5899" s="248"/>
      <x:c r="NLZ5899" s="248"/>
      <x:c r="NMA5899" s="248"/>
      <x:c r="NMB5899" s="248"/>
      <x:c r="NMC5899" s="248"/>
      <x:c r="NMD5899" s="248"/>
      <x:c r="NME5899" s="248"/>
      <x:c r="NMF5899" s="248"/>
      <x:c r="NMG5899" s="248"/>
      <x:c r="NMH5899" s="248"/>
      <x:c r="NMI5899" s="248"/>
      <x:c r="NMJ5899" s="248"/>
      <x:c r="NMK5899" s="248"/>
      <x:c r="NML5899" s="248"/>
      <x:c r="NMM5899" s="248"/>
      <x:c r="NMN5899" s="248"/>
      <x:c r="NMO5899" s="248"/>
      <x:c r="NMP5899" s="248"/>
      <x:c r="NMQ5899" s="248"/>
      <x:c r="NMR5899" s="248"/>
      <x:c r="NMS5899" s="248"/>
      <x:c r="NMT5899" s="248"/>
      <x:c r="NMU5899" s="248"/>
      <x:c r="NMV5899" s="248"/>
      <x:c r="NMW5899" s="248"/>
      <x:c r="NMX5899" s="248"/>
      <x:c r="NMY5899" s="248"/>
      <x:c r="NMZ5899" s="248"/>
      <x:c r="NNA5899" s="248"/>
      <x:c r="NNB5899" s="248"/>
      <x:c r="NNC5899" s="248"/>
      <x:c r="NND5899" s="248"/>
      <x:c r="NNE5899" s="248"/>
      <x:c r="NNF5899" s="248"/>
      <x:c r="NNG5899" s="248"/>
      <x:c r="NNH5899" s="248"/>
      <x:c r="NNI5899" s="248"/>
      <x:c r="NNJ5899" s="248"/>
      <x:c r="NNK5899" s="248"/>
      <x:c r="NNL5899" s="248"/>
      <x:c r="NNM5899" s="248"/>
      <x:c r="NNN5899" s="248"/>
      <x:c r="NNO5899" s="248"/>
      <x:c r="NNP5899" s="248"/>
      <x:c r="NNQ5899" s="248"/>
      <x:c r="NNR5899" s="248"/>
      <x:c r="NNS5899" s="248"/>
      <x:c r="NNT5899" s="248"/>
      <x:c r="NNU5899" s="248"/>
      <x:c r="NNV5899" s="248"/>
      <x:c r="NNW5899" s="248"/>
      <x:c r="NNX5899" s="248"/>
      <x:c r="NNY5899" s="248"/>
      <x:c r="NNZ5899" s="248"/>
      <x:c r="NOA5899" s="248"/>
      <x:c r="NOB5899" s="248"/>
      <x:c r="NOC5899" s="248"/>
      <x:c r="NOD5899" s="248"/>
      <x:c r="NOE5899" s="248"/>
      <x:c r="NOF5899" s="248"/>
      <x:c r="NOG5899" s="248"/>
      <x:c r="NOH5899" s="248"/>
      <x:c r="NOI5899" s="248"/>
      <x:c r="NOJ5899" s="248"/>
      <x:c r="NOK5899" s="248"/>
      <x:c r="NOL5899" s="248"/>
      <x:c r="NOM5899" s="248"/>
      <x:c r="NON5899" s="248"/>
      <x:c r="NOO5899" s="248"/>
      <x:c r="NOP5899" s="248"/>
      <x:c r="NOQ5899" s="248"/>
      <x:c r="NOR5899" s="248"/>
      <x:c r="NOS5899" s="248"/>
      <x:c r="NOT5899" s="248"/>
      <x:c r="NOU5899" s="248"/>
      <x:c r="NOV5899" s="248"/>
      <x:c r="NOW5899" s="248"/>
      <x:c r="NOX5899" s="248"/>
      <x:c r="NOY5899" s="248"/>
      <x:c r="NOZ5899" s="248"/>
      <x:c r="NPA5899" s="248"/>
      <x:c r="NPB5899" s="248"/>
      <x:c r="NPC5899" s="248"/>
      <x:c r="NPD5899" s="248"/>
      <x:c r="NPE5899" s="248"/>
      <x:c r="NPF5899" s="248"/>
      <x:c r="NPG5899" s="248"/>
      <x:c r="NPH5899" s="248"/>
      <x:c r="NPI5899" s="248"/>
      <x:c r="NPJ5899" s="248"/>
      <x:c r="NPK5899" s="248"/>
      <x:c r="NPL5899" s="248"/>
      <x:c r="NPM5899" s="248"/>
      <x:c r="NPN5899" s="248"/>
      <x:c r="NPO5899" s="248"/>
      <x:c r="NPP5899" s="248"/>
      <x:c r="NPQ5899" s="248"/>
      <x:c r="NPR5899" s="248"/>
      <x:c r="NPS5899" s="248"/>
      <x:c r="NPT5899" s="248"/>
      <x:c r="NPU5899" s="248"/>
      <x:c r="NPV5899" s="248"/>
      <x:c r="NPW5899" s="248"/>
      <x:c r="NPX5899" s="248"/>
      <x:c r="NPY5899" s="248"/>
      <x:c r="NPZ5899" s="248"/>
      <x:c r="NQA5899" s="248"/>
      <x:c r="NQB5899" s="248"/>
      <x:c r="NQC5899" s="248"/>
      <x:c r="NQD5899" s="248"/>
      <x:c r="NQE5899" s="248"/>
      <x:c r="NQF5899" s="248"/>
      <x:c r="NQG5899" s="248"/>
      <x:c r="NQH5899" s="248"/>
      <x:c r="NQI5899" s="248"/>
      <x:c r="NQJ5899" s="248"/>
      <x:c r="NQK5899" s="248"/>
      <x:c r="NQL5899" s="248"/>
      <x:c r="NQM5899" s="248"/>
      <x:c r="NQN5899" s="248"/>
      <x:c r="NQO5899" s="248"/>
      <x:c r="NQP5899" s="248"/>
      <x:c r="NQQ5899" s="248"/>
      <x:c r="NQR5899" s="248"/>
      <x:c r="NQS5899" s="248"/>
      <x:c r="NQT5899" s="248"/>
      <x:c r="NQU5899" s="248"/>
      <x:c r="NQV5899" s="248"/>
      <x:c r="NQW5899" s="248"/>
      <x:c r="NQX5899" s="248"/>
      <x:c r="NQY5899" s="248"/>
      <x:c r="NQZ5899" s="248"/>
      <x:c r="NRA5899" s="248"/>
      <x:c r="NRB5899" s="248"/>
      <x:c r="NRC5899" s="248"/>
      <x:c r="NRD5899" s="248"/>
      <x:c r="NRE5899" s="248"/>
      <x:c r="NRF5899" s="248"/>
      <x:c r="NRG5899" s="248"/>
      <x:c r="NRH5899" s="248"/>
      <x:c r="NRI5899" s="248"/>
      <x:c r="NRJ5899" s="248"/>
      <x:c r="NRK5899" s="248"/>
      <x:c r="NRL5899" s="248"/>
      <x:c r="NRM5899" s="248"/>
      <x:c r="NRN5899" s="248"/>
      <x:c r="NRO5899" s="248"/>
      <x:c r="NRP5899" s="248"/>
      <x:c r="NRQ5899" s="248"/>
      <x:c r="NRR5899" s="248"/>
      <x:c r="NRS5899" s="248"/>
      <x:c r="NRT5899" s="248"/>
      <x:c r="NRU5899" s="248"/>
      <x:c r="NRV5899" s="248"/>
      <x:c r="NRW5899" s="248"/>
      <x:c r="NRX5899" s="248"/>
      <x:c r="NRY5899" s="248"/>
      <x:c r="NRZ5899" s="248"/>
      <x:c r="NSA5899" s="248"/>
      <x:c r="NSB5899" s="248"/>
      <x:c r="NSC5899" s="248"/>
      <x:c r="NSD5899" s="248"/>
      <x:c r="NSE5899" s="248"/>
      <x:c r="NSF5899" s="248"/>
      <x:c r="NSG5899" s="248"/>
      <x:c r="NSH5899" s="248"/>
      <x:c r="NSI5899" s="248"/>
      <x:c r="NSJ5899" s="248"/>
      <x:c r="NSK5899" s="248"/>
      <x:c r="NSL5899" s="248"/>
      <x:c r="NSM5899" s="248"/>
      <x:c r="NSN5899" s="248"/>
      <x:c r="NSO5899" s="248"/>
      <x:c r="NSP5899" s="248"/>
      <x:c r="NSQ5899" s="248"/>
      <x:c r="NSR5899" s="248"/>
      <x:c r="NSS5899" s="248"/>
      <x:c r="NST5899" s="248"/>
      <x:c r="NSU5899" s="248"/>
      <x:c r="NSV5899" s="248"/>
      <x:c r="NSW5899" s="248"/>
      <x:c r="NSX5899" s="248"/>
      <x:c r="NSY5899" s="248"/>
      <x:c r="NSZ5899" s="248"/>
      <x:c r="NTA5899" s="248"/>
      <x:c r="NTB5899" s="248"/>
      <x:c r="NTC5899" s="248"/>
      <x:c r="NTD5899" s="248"/>
      <x:c r="NTE5899" s="248"/>
      <x:c r="NTF5899" s="248"/>
      <x:c r="NTG5899" s="248"/>
      <x:c r="NTH5899" s="248"/>
      <x:c r="NTI5899" s="248"/>
      <x:c r="NTJ5899" s="248"/>
      <x:c r="NTK5899" s="248"/>
      <x:c r="NTL5899" s="248"/>
      <x:c r="NTM5899" s="248"/>
      <x:c r="NTN5899" s="248"/>
      <x:c r="NTO5899" s="248"/>
      <x:c r="NTP5899" s="248"/>
      <x:c r="NTQ5899" s="248"/>
      <x:c r="NTR5899" s="248"/>
      <x:c r="NTS5899" s="248"/>
      <x:c r="NTT5899" s="248"/>
      <x:c r="NTU5899" s="248"/>
      <x:c r="NTV5899" s="248"/>
      <x:c r="NTW5899" s="248"/>
      <x:c r="NTX5899" s="248"/>
      <x:c r="NTY5899" s="248"/>
      <x:c r="NTZ5899" s="248"/>
      <x:c r="NUA5899" s="248"/>
      <x:c r="NUB5899" s="248"/>
      <x:c r="NUC5899" s="248"/>
      <x:c r="NUD5899" s="248"/>
      <x:c r="NUE5899" s="248"/>
      <x:c r="NUF5899" s="248"/>
      <x:c r="NUG5899" s="248"/>
      <x:c r="NUH5899" s="248"/>
      <x:c r="NUI5899" s="248"/>
      <x:c r="NUJ5899" s="248"/>
      <x:c r="NUK5899" s="248"/>
      <x:c r="NUL5899" s="248"/>
      <x:c r="NUM5899" s="248"/>
      <x:c r="NUN5899" s="248"/>
      <x:c r="NUO5899" s="248"/>
      <x:c r="NUP5899" s="248"/>
      <x:c r="NUQ5899" s="248"/>
      <x:c r="NUR5899" s="248"/>
      <x:c r="NUS5899" s="248"/>
      <x:c r="NUT5899" s="248"/>
      <x:c r="NUU5899" s="248"/>
      <x:c r="NUV5899" s="248"/>
      <x:c r="NUW5899" s="248"/>
      <x:c r="NUX5899" s="248"/>
      <x:c r="NUY5899" s="248"/>
      <x:c r="NUZ5899" s="248"/>
      <x:c r="NVA5899" s="248"/>
      <x:c r="NVB5899" s="248"/>
      <x:c r="NVC5899" s="248"/>
      <x:c r="NVD5899" s="248"/>
      <x:c r="NVE5899" s="248"/>
      <x:c r="NVF5899" s="248"/>
      <x:c r="NVG5899" s="248"/>
      <x:c r="NVH5899" s="248"/>
      <x:c r="NVI5899" s="248"/>
      <x:c r="NVJ5899" s="248"/>
      <x:c r="NVK5899" s="248"/>
      <x:c r="NVL5899" s="248"/>
      <x:c r="NVM5899" s="248"/>
      <x:c r="NVN5899" s="248"/>
      <x:c r="NVO5899" s="248"/>
      <x:c r="NVP5899" s="248"/>
      <x:c r="NVQ5899" s="248"/>
      <x:c r="NVR5899" s="248"/>
      <x:c r="NVS5899" s="248"/>
      <x:c r="NVT5899" s="248"/>
      <x:c r="NVU5899" s="248"/>
      <x:c r="NVV5899" s="248"/>
      <x:c r="NVW5899" s="248"/>
      <x:c r="NVX5899" s="248"/>
      <x:c r="NVY5899" s="248"/>
      <x:c r="NVZ5899" s="248"/>
      <x:c r="NWA5899" s="248"/>
      <x:c r="NWB5899" s="248"/>
      <x:c r="NWC5899" s="248"/>
      <x:c r="NWD5899" s="248"/>
      <x:c r="NWE5899" s="248"/>
      <x:c r="NWF5899" s="248"/>
      <x:c r="NWG5899" s="248"/>
      <x:c r="NWH5899" s="248"/>
      <x:c r="NWI5899" s="248"/>
      <x:c r="NWJ5899" s="248"/>
      <x:c r="NWK5899" s="248"/>
      <x:c r="NWL5899" s="248"/>
      <x:c r="NWM5899" s="248"/>
      <x:c r="NWN5899" s="248"/>
      <x:c r="NWO5899" s="248"/>
      <x:c r="NWP5899" s="248"/>
      <x:c r="NWQ5899" s="248"/>
      <x:c r="NWR5899" s="248"/>
      <x:c r="NWS5899" s="248"/>
      <x:c r="NWT5899" s="248"/>
      <x:c r="NWU5899" s="248"/>
      <x:c r="NWV5899" s="248"/>
      <x:c r="NWW5899" s="248"/>
      <x:c r="NWX5899" s="248"/>
      <x:c r="NWY5899" s="248"/>
      <x:c r="NWZ5899" s="248"/>
      <x:c r="NXA5899" s="248"/>
      <x:c r="NXB5899" s="248"/>
      <x:c r="NXC5899" s="248"/>
      <x:c r="NXD5899" s="248"/>
      <x:c r="NXE5899" s="248"/>
      <x:c r="NXF5899" s="248"/>
      <x:c r="NXG5899" s="248"/>
      <x:c r="NXH5899" s="248"/>
      <x:c r="NXI5899" s="248"/>
      <x:c r="NXJ5899" s="248"/>
      <x:c r="NXK5899" s="248"/>
      <x:c r="NXL5899" s="248"/>
      <x:c r="NXM5899" s="248"/>
      <x:c r="NXN5899" s="248"/>
      <x:c r="NXO5899" s="248"/>
      <x:c r="NXP5899" s="248"/>
      <x:c r="NXQ5899" s="248"/>
      <x:c r="NXR5899" s="248"/>
      <x:c r="NXS5899" s="248"/>
      <x:c r="NXT5899" s="248"/>
      <x:c r="NXU5899" s="248"/>
      <x:c r="NXV5899" s="248"/>
      <x:c r="NXW5899" s="248"/>
      <x:c r="NXX5899" s="248"/>
      <x:c r="NXY5899" s="248"/>
      <x:c r="NXZ5899" s="248"/>
      <x:c r="NYA5899" s="248"/>
      <x:c r="NYB5899" s="248"/>
      <x:c r="NYC5899" s="248"/>
      <x:c r="NYD5899" s="248"/>
      <x:c r="NYE5899" s="248"/>
      <x:c r="NYF5899" s="248"/>
      <x:c r="NYG5899" s="248"/>
      <x:c r="NYH5899" s="248"/>
      <x:c r="NYI5899" s="248"/>
      <x:c r="NYJ5899" s="248"/>
      <x:c r="NYK5899" s="248"/>
      <x:c r="NYL5899" s="248"/>
      <x:c r="NYM5899" s="248"/>
      <x:c r="NYN5899" s="248"/>
      <x:c r="NYO5899" s="248"/>
      <x:c r="NYP5899" s="248"/>
      <x:c r="NYQ5899" s="248"/>
      <x:c r="NYR5899" s="248"/>
      <x:c r="NYS5899" s="248"/>
      <x:c r="NYT5899" s="248"/>
      <x:c r="NYU5899" s="248"/>
      <x:c r="NYV5899" s="248"/>
      <x:c r="NYW5899" s="248"/>
      <x:c r="NYX5899" s="248"/>
      <x:c r="NYY5899" s="248"/>
      <x:c r="NYZ5899" s="248"/>
      <x:c r="NZA5899" s="248"/>
      <x:c r="NZB5899" s="248"/>
      <x:c r="NZC5899" s="248"/>
      <x:c r="NZD5899" s="248"/>
      <x:c r="NZE5899" s="248"/>
      <x:c r="NZF5899" s="248"/>
      <x:c r="NZG5899" s="248"/>
      <x:c r="NZH5899" s="248"/>
      <x:c r="NZI5899" s="248"/>
      <x:c r="NZJ5899" s="248"/>
      <x:c r="NZK5899" s="248"/>
      <x:c r="NZL5899" s="248"/>
      <x:c r="NZM5899" s="248"/>
      <x:c r="NZN5899" s="248"/>
      <x:c r="NZO5899" s="248"/>
      <x:c r="NZP5899" s="248"/>
      <x:c r="NZQ5899" s="248"/>
      <x:c r="NZR5899" s="248"/>
      <x:c r="NZS5899" s="248"/>
      <x:c r="NZT5899" s="248"/>
      <x:c r="NZU5899" s="248"/>
      <x:c r="NZV5899" s="248"/>
      <x:c r="NZW5899" s="248"/>
      <x:c r="NZX5899" s="248"/>
      <x:c r="NZY5899" s="248"/>
      <x:c r="NZZ5899" s="248"/>
      <x:c r="OAA5899" s="248"/>
      <x:c r="OAB5899" s="248"/>
      <x:c r="OAC5899" s="248"/>
      <x:c r="OAD5899" s="248"/>
      <x:c r="OAE5899" s="248"/>
      <x:c r="OAF5899" s="248"/>
      <x:c r="OAG5899" s="248"/>
      <x:c r="OAH5899" s="248"/>
      <x:c r="OAI5899" s="248"/>
      <x:c r="OAJ5899" s="248"/>
      <x:c r="OAK5899" s="248"/>
      <x:c r="OAL5899" s="248"/>
      <x:c r="OAM5899" s="248"/>
      <x:c r="OAN5899" s="248"/>
      <x:c r="OAO5899" s="248"/>
      <x:c r="OAP5899" s="248"/>
      <x:c r="OAQ5899" s="248"/>
      <x:c r="OAR5899" s="248"/>
      <x:c r="OAS5899" s="248"/>
      <x:c r="OAT5899" s="248"/>
      <x:c r="OAU5899" s="248"/>
      <x:c r="OAV5899" s="248"/>
      <x:c r="OAW5899" s="248"/>
      <x:c r="OAX5899" s="248"/>
      <x:c r="OAY5899" s="248"/>
      <x:c r="OAZ5899" s="248"/>
      <x:c r="OBA5899" s="248"/>
      <x:c r="OBB5899" s="248"/>
      <x:c r="OBC5899" s="248"/>
      <x:c r="OBD5899" s="248"/>
      <x:c r="OBE5899" s="248"/>
      <x:c r="OBF5899" s="248"/>
      <x:c r="OBG5899" s="248"/>
      <x:c r="OBH5899" s="248"/>
      <x:c r="OBI5899" s="248"/>
      <x:c r="OBJ5899" s="248"/>
      <x:c r="OBK5899" s="248"/>
      <x:c r="OBL5899" s="248"/>
      <x:c r="OBM5899" s="248"/>
      <x:c r="OBN5899" s="248"/>
      <x:c r="OBO5899" s="248"/>
      <x:c r="OBP5899" s="248"/>
      <x:c r="OBQ5899" s="248"/>
      <x:c r="OBR5899" s="248"/>
      <x:c r="OBS5899" s="248"/>
      <x:c r="OBT5899" s="248"/>
      <x:c r="OBU5899" s="248"/>
      <x:c r="OBV5899" s="248"/>
      <x:c r="OBW5899" s="248"/>
      <x:c r="OBX5899" s="248"/>
      <x:c r="OBY5899" s="248"/>
      <x:c r="OBZ5899" s="248"/>
      <x:c r="OCA5899" s="248"/>
      <x:c r="OCB5899" s="248"/>
      <x:c r="OCC5899" s="248"/>
      <x:c r="OCD5899" s="248"/>
      <x:c r="OCE5899" s="248"/>
      <x:c r="OCF5899" s="248"/>
      <x:c r="OCG5899" s="248"/>
      <x:c r="OCH5899" s="248"/>
      <x:c r="OCI5899" s="248"/>
      <x:c r="OCJ5899" s="248"/>
      <x:c r="OCK5899" s="248"/>
      <x:c r="OCL5899" s="248"/>
      <x:c r="OCM5899" s="248"/>
      <x:c r="OCN5899" s="248"/>
      <x:c r="OCO5899" s="248"/>
      <x:c r="OCP5899" s="248"/>
      <x:c r="OCQ5899" s="248"/>
      <x:c r="OCR5899" s="248"/>
      <x:c r="OCS5899" s="248"/>
      <x:c r="OCT5899" s="248"/>
      <x:c r="OCU5899" s="248"/>
      <x:c r="OCV5899" s="248"/>
      <x:c r="OCW5899" s="248"/>
      <x:c r="OCX5899" s="248"/>
      <x:c r="OCY5899" s="248"/>
      <x:c r="OCZ5899" s="248"/>
      <x:c r="ODA5899" s="248"/>
      <x:c r="ODB5899" s="248"/>
      <x:c r="ODC5899" s="248"/>
      <x:c r="ODD5899" s="248"/>
      <x:c r="ODE5899" s="248"/>
      <x:c r="ODF5899" s="248"/>
      <x:c r="ODG5899" s="248"/>
      <x:c r="ODH5899" s="248"/>
      <x:c r="ODI5899" s="248"/>
      <x:c r="ODJ5899" s="248"/>
      <x:c r="ODK5899" s="248"/>
      <x:c r="ODL5899" s="248"/>
      <x:c r="ODM5899" s="248"/>
      <x:c r="ODN5899" s="248"/>
      <x:c r="ODO5899" s="248"/>
      <x:c r="ODP5899" s="248"/>
      <x:c r="ODQ5899" s="248"/>
      <x:c r="ODR5899" s="248"/>
      <x:c r="ODS5899" s="248"/>
      <x:c r="ODT5899" s="248"/>
      <x:c r="ODU5899" s="248"/>
      <x:c r="ODV5899" s="248"/>
      <x:c r="ODW5899" s="248"/>
      <x:c r="ODX5899" s="248"/>
      <x:c r="ODY5899" s="248"/>
      <x:c r="ODZ5899" s="248"/>
      <x:c r="OEA5899" s="248"/>
      <x:c r="OEB5899" s="248"/>
      <x:c r="OEC5899" s="248"/>
      <x:c r="OED5899" s="248"/>
      <x:c r="OEE5899" s="248"/>
      <x:c r="OEF5899" s="248"/>
      <x:c r="OEG5899" s="248"/>
      <x:c r="OEH5899" s="248"/>
      <x:c r="OEI5899" s="248"/>
      <x:c r="OEJ5899" s="248"/>
      <x:c r="OEK5899" s="248"/>
      <x:c r="OEL5899" s="248"/>
      <x:c r="OEM5899" s="248"/>
      <x:c r="OEN5899" s="248"/>
      <x:c r="OEO5899" s="248"/>
      <x:c r="OEP5899" s="248"/>
      <x:c r="OEQ5899" s="248"/>
      <x:c r="OER5899" s="248"/>
      <x:c r="OES5899" s="248"/>
      <x:c r="OET5899" s="248"/>
      <x:c r="OEU5899" s="248"/>
      <x:c r="OEV5899" s="248"/>
      <x:c r="OEW5899" s="248"/>
      <x:c r="OEX5899" s="248"/>
      <x:c r="OEY5899" s="248"/>
      <x:c r="OEZ5899" s="248"/>
      <x:c r="OFA5899" s="248"/>
      <x:c r="OFB5899" s="248"/>
      <x:c r="OFC5899" s="248"/>
      <x:c r="OFD5899" s="248"/>
      <x:c r="OFE5899" s="248"/>
      <x:c r="OFF5899" s="248"/>
      <x:c r="OFG5899" s="248"/>
      <x:c r="OFH5899" s="248"/>
      <x:c r="OFI5899" s="248"/>
      <x:c r="OFJ5899" s="248"/>
      <x:c r="OFK5899" s="248"/>
      <x:c r="OFL5899" s="248"/>
      <x:c r="OFM5899" s="248"/>
      <x:c r="OFN5899" s="248"/>
      <x:c r="OFO5899" s="248"/>
      <x:c r="OFP5899" s="248"/>
      <x:c r="OFQ5899" s="248"/>
      <x:c r="OFR5899" s="248"/>
      <x:c r="OFS5899" s="248"/>
      <x:c r="OFT5899" s="248"/>
      <x:c r="OFU5899" s="248"/>
      <x:c r="OFV5899" s="248"/>
      <x:c r="OFW5899" s="248"/>
      <x:c r="OFX5899" s="248"/>
      <x:c r="OFY5899" s="248"/>
      <x:c r="OFZ5899" s="248"/>
      <x:c r="OGA5899" s="248"/>
      <x:c r="OGB5899" s="248"/>
      <x:c r="OGC5899" s="248"/>
      <x:c r="OGD5899" s="248"/>
      <x:c r="OGE5899" s="248"/>
      <x:c r="OGF5899" s="248"/>
      <x:c r="OGG5899" s="248"/>
      <x:c r="OGH5899" s="248"/>
      <x:c r="OGI5899" s="248"/>
      <x:c r="OGJ5899" s="248"/>
      <x:c r="OGK5899" s="248"/>
      <x:c r="OGL5899" s="248"/>
      <x:c r="OGM5899" s="248"/>
      <x:c r="OGN5899" s="248"/>
      <x:c r="OGO5899" s="248"/>
      <x:c r="OGP5899" s="248"/>
      <x:c r="OGQ5899" s="248"/>
      <x:c r="OGR5899" s="248"/>
      <x:c r="OGS5899" s="248"/>
      <x:c r="OGT5899" s="248"/>
      <x:c r="OGU5899" s="248"/>
      <x:c r="OGV5899" s="248"/>
      <x:c r="OGW5899" s="248"/>
      <x:c r="OGX5899" s="248"/>
      <x:c r="OGY5899" s="248"/>
      <x:c r="OGZ5899" s="248"/>
      <x:c r="OHA5899" s="248"/>
      <x:c r="OHB5899" s="248"/>
      <x:c r="OHC5899" s="248"/>
      <x:c r="OHD5899" s="248"/>
      <x:c r="OHE5899" s="248"/>
      <x:c r="OHF5899" s="248"/>
      <x:c r="OHG5899" s="248"/>
      <x:c r="OHH5899" s="248"/>
      <x:c r="OHI5899" s="248"/>
      <x:c r="OHJ5899" s="248"/>
      <x:c r="OHK5899" s="248"/>
      <x:c r="OHL5899" s="248"/>
      <x:c r="OHM5899" s="248"/>
      <x:c r="OHN5899" s="248"/>
      <x:c r="OHO5899" s="248"/>
      <x:c r="OHP5899" s="248"/>
      <x:c r="OHQ5899" s="248"/>
      <x:c r="OHR5899" s="248"/>
      <x:c r="OHS5899" s="248"/>
      <x:c r="OHT5899" s="248"/>
      <x:c r="OHU5899" s="248"/>
      <x:c r="OHV5899" s="248"/>
      <x:c r="OHW5899" s="248"/>
      <x:c r="OHX5899" s="248"/>
      <x:c r="OHY5899" s="248"/>
      <x:c r="OHZ5899" s="248"/>
      <x:c r="OIA5899" s="248"/>
      <x:c r="OIB5899" s="248"/>
      <x:c r="OIC5899" s="248"/>
      <x:c r="OID5899" s="248"/>
      <x:c r="OIE5899" s="248"/>
      <x:c r="OIF5899" s="248"/>
      <x:c r="OIG5899" s="248"/>
      <x:c r="OIH5899" s="248"/>
      <x:c r="OII5899" s="248"/>
      <x:c r="OIJ5899" s="248"/>
      <x:c r="OIK5899" s="248"/>
      <x:c r="OIL5899" s="248"/>
      <x:c r="OIM5899" s="248"/>
      <x:c r="OIN5899" s="248"/>
      <x:c r="OIO5899" s="248"/>
      <x:c r="OIP5899" s="248"/>
      <x:c r="OIQ5899" s="248"/>
      <x:c r="OIR5899" s="248"/>
      <x:c r="OIS5899" s="248"/>
      <x:c r="OIT5899" s="248"/>
      <x:c r="OIU5899" s="248"/>
      <x:c r="OIV5899" s="248"/>
      <x:c r="OIW5899" s="248"/>
      <x:c r="OIX5899" s="248"/>
      <x:c r="OIY5899" s="248"/>
      <x:c r="OIZ5899" s="248"/>
      <x:c r="OJA5899" s="248"/>
      <x:c r="OJB5899" s="248"/>
      <x:c r="OJC5899" s="248"/>
      <x:c r="OJD5899" s="248"/>
      <x:c r="OJE5899" s="248"/>
      <x:c r="OJF5899" s="248"/>
      <x:c r="OJG5899" s="248"/>
      <x:c r="OJH5899" s="248"/>
      <x:c r="OJI5899" s="248"/>
      <x:c r="OJJ5899" s="248"/>
      <x:c r="OJK5899" s="248"/>
      <x:c r="OJL5899" s="248"/>
      <x:c r="OJM5899" s="248"/>
      <x:c r="OJN5899" s="248"/>
      <x:c r="OJO5899" s="248"/>
      <x:c r="OJP5899" s="248"/>
      <x:c r="OJQ5899" s="248"/>
      <x:c r="OJR5899" s="248"/>
      <x:c r="OJS5899" s="248"/>
      <x:c r="OJT5899" s="248"/>
      <x:c r="OJU5899" s="248"/>
      <x:c r="OJV5899" s="248"/>
      <x:c r="OJW5899" s="248"/>
      <x:c r="OJX5899" s="248"/>
      <x:c r="OJY5899" s="248"/>
      <x:c r="OJZ5899" s="248"/>
      <x:c r="OKA5899" s="248"/>
      <x:c r="OKB5899" s="248"/>
      <x:c r="OKC5899" s="248"/>
      <x:c r="OKD5899" s="248"/>
      <x:c r="OKE5899" s="248"/>
      <x:c r="OKF5899" s="248"/>
      <x:c r="OKG5899" s="248"/>
      <x:c r="OKH5899" s="248"/>
      <x:c r="OKI5899" s="248"/>
      <x:c r="OKJ5899" s="248"/>
      <x:c r="OKK5899" s="248"/>
      <x:c r="OKL5899" s="248"/>
      <x:c r="OKM5899" s="248"/>
      <x:c r="OKN5899" s="248"/>
      <x:c r="OKO5899" s="248"/>
      <x:c r="OKP5899" s="248"/>
      <x:c r="OKQ5899" s="248"/>
      <x:c r="OKR5899" s="248"/>
      <x:c r="OKS5899" s="248"/>
      <x:c r="OKT5899" s="248"/>
      <x:c r="OKU5899" s="248"/>
      <x:c r="OKV5899" s="248"/>
      <x:c r="OKW5899" s="248"/>
      <x:c r="OKX5899" s="248"/>
      <x:c r="OKY5899" s="248"/>
      <x:c r="OKZ5899" s="248"/>
      <x:c r="OLA5899" s="248"/>
      <x:c r="OLB5899" s="248"/>
      <x:c r="OLC5899" s="248"/>
      <x:c r="OLD5899" s="248"/>
      <x:c r="OLE5899" s="248"/>
      <x:c r="OLF5899" s="248"/>
      <x:c r="OLG5899" s="248"/>
      <x:c r="OLH5899" s="248"/>
      <x:c r="OLI5899" s="248"/>
      <x:c r="OLJ5899" s="248"/>
      <x:c r="OLK5899" s="248"/>
      <x:c r="OLL5899" s="248"/>
      <x:c r="OLM5899" s="248"/>
      <x:c r="OLN5899" s="248"/>
      <x:c r="OLO5899" s="248"/>
      <x:c r="OLP5899" s="248"/>
      <x:c r="OLQ5899" s="248"/>
      <x:c r="OLR5899" s="248"/>
      <x:c r="OLS5899" s="248"/>
      <x:c r="OLT5899" s="248"/>
      <x:c r="OLU5899" s="248"/>
      <x:c r="OLV5899" s="248"/>
      <x:c r="OLW5899" s="248"/>
      <x:c r="OLX5899" s="248"/>
      <x:c r="OLY5899" s="248"/>
      <x:c r="OLZ5899" s="248"/>
      <x:c r="OMA5899" s="248"/>
      <x:c r="OMB5899" s="248"/>
      <x:c r="OMC5899" s="248"/>
      <x:c r="OMD5899" s="248"/>
      <x:c r="OME5899" s="248"/>
      <x:c r="OMF5899" s="248"/>
      <x:c r="OMG5899" s="248"/>
      <x:c r="OMH5899" s="248"/>
      <x:c r="OMI5899" s="248"/>
      <x:c r="OMJ5899" s="248"/>
      <x:c r="OMK5899" s="248"/>
      <x:c r="OML5899" s="248"/>
      <x:c r="OMM5899" s="248"/>
      <x:c r="OMN5899" s="248"/>
      <x:c r="OMO5899" s="248"/>
      <x:c r="OMP5899" s="248"/>
      <x:c r="OMQ5899" s="248"/>
      <x:c r="OMR5899" s="248"/>
      <x:c r="OMS5899" s="248"/>
      <x:c r="OMT5899" s="248"/>
      <x:c r="OMU5899" s="248"/>
      <x:c r="OMV5899" s="248"/>
      <x:c r="OMW5899" s="248"/>
      <x:c r="OMX5899" s="248"/>
      <x:c r="OMY5899" s="248"/>
      <x:c r="OMZ5899" s="248"/>
      <x:c r="ONA5899" s="248"/>
      <x:c r="ONB5899" s="248"/>
      <x:c r="ONC5899" s="248"/>
      <x:c r="OND5899" s="248"/>
      <x:c r="ONE5899" s="248"/>
      <x:c r="ONF5899" s="248"/>
      <x:c r="ONG5899" s="248"/>
      <x:c r="ONH5899" s="248"/>
      <x:c r="ONI5899" s="248"/>
      <x:c r="ONJ5899" s="248"/>
      <x:c r="ONK5899" s="248"/>
      <x:c r="ONL5899" s="248"/>
      <x:c r="ONM5899" s="248"/>
      <x:c r="ONN5899" s="248"/>
      <x:c r="ONO5899" s="248"/>
      <x:c r="ONP5899" s="248"/>
      <x:c r="ONQ5899" s="248"/>
      <x:c r="ONR5899" s="248"/>
      <x:c r="ONS5899" s="248"/>
      <x:c r="ONT5899" s="248"/>
      <x:c r="ONU5899" s="248"/>
      <x:c r="ONV5899" s="248"/>
      <x:c r="ONW5899" s="248"/>
      <x:c r="ONX5899" s="248"/>
      <x:c r="ONY5899" s="248"/>
      <x:c r="ONZ5899" s="248"/>
      <x:c r="OOA5899" s="248"/>
      <x:c r="OOB5899" s="248"/>
      <x:c r="OOC5899" s="248"/>
      <x:c r="OOD5899" s="248"/>
      <x:c r="OOE5899" s="248"/>
      <x:c r="OOF5899" s="248"/>
      <x:c r="OOG5899" s="248"/>
      <x:c r="OOH5899" s="248"/>
      <x:c r="OOI5899" s="248"/>
      <x:c r="OOJ5899" s="248"/>
      <x:c r="OOK5899" s="248"/>
      <x:c r="OOL5899" s="248"/>
      <x:c r="OOM5899" s="248"/>
      <x:c r="OON5899" s="248"/>
      <x:c r="OOO5899" s="248"/>
      <x:c r="OOP5899" s="248"/>
      <x:c r="OOQ5899" s="248"/>
      <x:c r="OOR5899" s="248"/>
      <x:c r="OOS5899" s="248"/>
      <x:c r="OOT5899" s="248"/>
      <x:c r="OOU5899" s="248"/>
      <x:c r="OOV5899" s="248"/>
      <x:c r="OOW5899" s="248"/>
      <x:c r="OOX5899" s="248"/>
      <x:c r="OOY5899" s="248"/>
      <x:c r="OOZ5899" s="248"/>
      <x:c r="OPA5899" s="248"/>
      <x:c r="OPB5899" s="248"/>
      <x:c r="OPC5899" s="248"/>
      <x:c r="OPD5899" s="248"/>
      <x:c r="OPE5899" s="248"/>
      <x:c r="OPF5899" s="248"/>
      <x:c r="OPG5899" s="248"/>
      <x:c r="OPH5899" s="248"/>
      <x:c r="OPI5899" s="248"/>
      <x:c r="OPJ5899" s="248"/>
      <x:c r="OPK5899" s="248"/>
      <x:c r="OPL5899" s="248"/>
      <x:c r="OPM5899" s="248"/>
      <x:c r="OPN5899" s="248"/>
      <x:c r="OPO5899" s="248"/>
      <x:c r="OPP5899" s="248"/>
      <x:c r="OPQ5899" s="248"/>
      <x:c r="OPR5899" s="248"/>
      <x:c r="OPS5899" s="248"/>
      <x:c r="OPT5899" s="248"/>
      <x:c r="OPU5899" s="248"/>
      <x:c r="OPV5899" s="248"/>
      <x:c r="OPW5899" s="248"/>
      <x:c r="OPX5899" s="248"/>
      <x:c r="OPY5899" s="248"/>
      <x:c r="OPZ5899" s="248"/>
      <x:c r="OQA5899" s="248"/>
      <x:c r="OQB5899" s="248"/>
      <x:c r="OQC5899" s="248"/>
      <x:c r="OQD5899" s="248"/>
      <x:c r="OQE5899" s="248"/>
      <x:c r="OQF5899" s="248"/>
      <x:c r="OQG5899" s="248"/>
      <x:c r="OQH5899" s="248"/>
      <x:c r="OQI5899" s="248"/>
      <x:c r="OQJ5899" s="248"/>
      <x:c r="OQK5899" s="248"/>
      <x:c r="OQL5899" s="248"/>
      <x:c r="OQM5899" s="248"/>
      <x:c r="OQN5899" s="248"/>
      <x:c r="OQO5899" s="248"/>
      <x:c r="OQP5899" s="248"/>
      <x:c r="OQQ5899" s="248"/>
      <x:c r="OQR5899" s="248"/>
      <x:c r="OQS5899" s="248"/>
      <x:c r="OQT5899" s="248"/>
      <x:c r="OQU5899" s="248"/>
      <x:c r="OQV5899" s="248"/>
      <x:c r="OQW5899" s="248"/>
      <x:c r="OQX5899" s="248"/>
      <x:c r="OQY5899" s="248"/>
      <x:c r="OQZ5899" s="248"/>
      <x:c r="ORA5899" s="248"/>
      <x:c r="ORB5899" s="248"/>
      <x:c r="ORC5899" s="248"/>
      <x:c r="ORD5899" s="248"/>
      <x:c r="ORE5899" s="248"/>
      <x:c r="ORF5899" s="248"/>
      <x:c r="ORG5899" s="248"/>
      <x:c r="ORH5899" s="248"/>
      <x:c r="ORI5899" s="248"/>
      <x:c r="ORJ5899" s="248"/>
      <x:c r="ORK5899" s="248"/>
      <x:c r="ORL5899" s="248"/>
      <x:c r="ORM5899" s="248"/>
      <x:c r="ORN5899" s="248"/>
      <x:c r="ORO5899" s="248"/>
      <x:c r="ORP5899" s="248"/>
      <x:c r="ORQ5899" s="248"/>
      <x:c r="ORR5899" s="248"/>
      <x:c r="ORS5899" s="248"/>
      <x:c r="ORT5899" s="248"/>
      <x:c r="ORU5899" s="248"/>
      <x:c r="ORV5899" s="248"/>
      <x:c r="ORW5899" s="248"/>
      <x:c r="ORX5899" s="248"/>
      <x:c r="ORY5899" s="248"/>
      <x:c r="ORZ5899" s="248"/>
      <x:c r="OSA5899" s="248"/>
      <x:c r="OSB5899" s="248"/>
      <x:c r="OSC5899" s="248"/>
      <x:c r="OSD5899" s="248"/>
      <x:c r="OSE5899" s="248"/>
      <x:c r="OSF5899" s="248"/>
      <x:c r="OSG5899" s="248"/>
      <x:c r="OSH5899" s="248"/>
      <x:c r="OSI5899" s="248"/>
      <x:c r="OSJ5899" s="248"/>
      <x:c r="OSK5899" s="248"/>
      <x:c r="OSL5899" s="248"/>
      <x:c r="OSM5899" s="248"/>
      <x:c r="OSN5899" s="248"/>
      <x:c r="OSO5899" s="248"/>
      <x:c r="OSP5899" s="248"/>
      <x:c r="OSQ5899" s="248"/>
      <x:c r="OSR5899" s="248"/>
      <x:c r="OSS5899" s="248"/>
      <x:c r="OST5899" s="248"/>
      <x:c r="OSU5899" s="248"/>
      <x:c r="OSV5899" s="248"/>
      <x:c r="OSW5899" s="248"/>
      <x:c r="OSX5899" s="248"/>
      <x:c r="OSY5899" s="248"/>
      <x:c r="OSZ5899" s="248"/>
      <x:c r="OTA5899" s="248"/>
      <x:c r="OTB5899" s="248"/>
      <x:c r="OTC5899" s="248"/>
      <x:c r="OTD5899" s="248"/>
      <x:c r="OTE5899" s="248"/>
      <x:c r="OTF5899" s="248"/>
      <x:c r="OTG5899" s="248"/>
      <x:c r="OTH5899" s="248"/>
      <x:c r="OTI5899" s="248"/>
      <x:c r="OTJ5899" s="248"/>
      <x:c r="OTK5899" s="248"/>
      <x:c r="OTL5899" s="248"/>
      <x:c r="OTM5899" s="248"/>
      <x:c r="OTN5899" s="248"/>
      <x:c r="OTO5899" s="248"/>
      <x:c r="OTP5899" s="248"/>
      <x:c r="OTQ5899" s="248"/>
      <x:c r="OTR5899" s="248"/>
      <x:c r="OTS5899" s="248"/>
      <x:c r="OTT5899" s="248"/>
      <x:c r="OTU5899" s="248"/>
      <x:c r="OTV5899" s="248"/>
      <x:c r="OTW5899" s="248"/>
      <x:c r="OTX5899" s="248"/>
      <x:c r="OTY5899" s="248"/>
      <x:c r="OTZ5899" s="248"/>
      <x:c r="OUA5899" s="248"/>
      <x:c r="OUB5899" s="248"/>
      <x:c r="OUC5899" s="248"/>
      <x:c r="OUD5899" s="248"/>
      <x:c r="OUE5899" s="248"/>
      <x:c r="OUF5899" s="248"/>
      <x:c r="OUG5899" s="248"/>
      <x:c r="OUH5899" s="248"/>
      <x:c r="OUI5899" s="248"/>
      <x:c r="OUJ5899" s="248"/>
      <x:c r="OUK5899" s="248"/>
      <x:c r="OUL5899" s="248"/>
      <x:c r="OUM5899" s="248"/>
      <x:c r="OUN5899" s="248"/>
      <x:c r="OUO5899" s="248"/>
      <x:c r="OUP5899" s="248"/>
      <x:c r="OUQ5899" s="248"/>
      <x:c r="OUR5899" s="248"/>
      <x:c r="OUS5899" s="248"/>
      <x:c r="OUT5899" s="248"/>
      <x:c r="OUU5899" s="248"/>
      <x:c r="OUV5899" s="248"/>
      <x:c r="OUW5899" s="248"/>
      <x:c r="OUX5899" s="248"/>
      <x:c r="OUY5899" s="248"/>
      <x:c r="OUZ5899" s="248"/>
      <x:c r="OVA5899" s="248"/>
      <x:c r="OVB5899" s="248"/>
      <x:c r="OVC5899" s="248"/>
      <x:c r="OVD5899" s="248"/>
      <x:c r="OVE5899" s="248"/>
      <x:c r="OVF5899" s="248"/>
      <x:c r="OVG5899" s="248"/>
      <x:c r="OVH5899" s="248"/>
      <x:c r="OVI5899" s="248"/>
      <x:c r="OVJ5899" s="248"/>
      <x:c r="OVK5899" s="248"/>
      <x:c r="OVL5899" s="248"/>
      <x:c r="OVM5899" s="248"/>
      <x:c r="OVN5899" s="248"/>
      <x:c r="OVO5899" s="248"/>
      <x:c r="OVP5899" s="248"/>
      <x:c r="OVQ5899" s="248"/>
      <x:c r="OVR5899" s="248"/>
      <x:c r="OVS5899" s="248"/>
      <x:c r="OVT5899" s="248"/>
      <x:c r="OVU5899" s="248"/>
      <x:c r="OVV5899" s="248"/>
      <x:c r="OVW5899" s="248"/>
      <x:c r="OVX5899" s="248"/>
      <x:c r="OVY5899" s="248"/>
      <x:c r="OVZ5899" s="248"/>
      <x:c r="OWA5899" s="248"/>
      <x:c r="OWB5899" s="248"/>
      <x:c r="OWC5899" s="248"/>
      <x:c r="OWD5899" s="248"/>
      <x:c r="OWE5899" s="248"/>
      <x:c r="OWF5899" s="248"/>
      <x:c r="OWG5899" s="248"/>
      <x:c r="OWH5899" s="248"/>
      <x:c r="OWI5899" s="248"/>
      <x:c r="OWJ5899" s="248"/>
      <x:c r="OWK5899" s="248"/>
      <x:c r="OWL5899" s="248"/>
      <x:c r="OWM5899" s="248"/>
      <x:c r="OWN5899" s="248"/>
      <x:c r="OWO5899" s="248"/>
      <x:c r="OWP5899" s="248"/>
      <x:c r="OWQ5899" s="248"/>
      <x:c r="OWR5899" s="248"/>
      <x:c r="OWS5899" s="248"/>
      <x:c r="OWT5899" s="248"/>
      <x:c r="OWU5899" s="248"/>
      <x:c r="OWV5899" s="248"/>
      <x:c r="OWW5899" s="248"/>
      <x:c r="OWX5899" s="248"/>
      <x:c r="OWY5899" s="248"/>
      <x:c r="OWZ5899" s="248"/>
      <x:c r="OXA5899" s="248"/>
      <x:c r="OXB5899" s="248"/>
      <x:c r="OXC5899" s="248"/>
      <x:c r="OXD5899" s="248"/>
      <x:c r="OXE5899" s="248"/>
      <x:c r="OXF5899" s="248"/>
      <x:c r="OXG5899" s="248"/>
      <x:c r="OXH5899" s="248"/>
      <x:c r="OXI5899" s="248"/>
      <x:c r="OXJ5899" s="248"/>
      <x:c r="OXK5899" s="248"/>
      <x:c r="OXL5899" s="248"/>
      <x:c r="OXM5899" s="248"/>
      <x:c r="OXN5899" s="248"/>
      <x:c r="OXO5899" s="248"/>
      <x:c r="OXP5899" s="248"/>
      <x:c r="OXQ5899" s="248"/>
      <x:c r="OXR5899" s="248"/>
      <x:c r="OXS5899" s="248"/>
      <x:c r="OXT5899" s="248"/>
      <x:c r="OXU5899" s="248"/>
      <x:c r="OXV5899" s="248"/>
      <x:c r="OXW5899" s="248"/>
      <x:c r="OXX5899" s="248"/>
      <x:c r="OXY5899" s="248"/>
      <x:c r="OXZ5899" s="248"/>
      <x:c r="OYA5899" s="248"/>
      <x:c r="OYB5899" s="248"/>
      <x:c r="OYC5899" s="248"/>
      <x:c r="OYD5899" s="248"/>
      <x:c r="OYE5899" s="248"/>
      <x:c r="OYF5899" s="248"/>
      <x:c r="OYG5899" s="248"/>
      <x:c r="OYH5899" s="248"/>
      <x:c r="OYI5899" s="248"/>
      <x:c r="OYJ5899" s="248"/>
      <x:c r="OYK5899" s="248"/>
      <x:c r="OYL5899" s="248"/>
      <x:c r="OYM5899" s="248"/>
      <x:c r="OYN5899" s="248"/>
      <x:c r="OYO5899" s="248"/>
      <x:c r="OYP5899" s="248"/>
      <x:c r="OYQ5899" s="248"/>
      <x:c r="OYR5899" s="248"/>
      <x:c r="OYS5899" s="248"/>
      <x:c r="OYT5899" s="248"/>
      <x:c r="OYU5899" s="248"/>
      <x:c r="OYV5899" s="248"/>
      <x:c r="OYW5899" s="248"/>
      <x:c r="OYX5899" s="248"/>
      <x:c r="OYY5899" s="248"/>
      <x:c r="OYZ5899" s="248"/>
      <x:c r="OZA5899" s="248"/>
      <x:c r="OZB5899" s="248"/>
      <x:c r="OZC5899" s="248"/>
      <x:c r="OZD5899" s="248"/>
      <x:c r="OZE5899" s="248"/>
      <x:c r="OZF5899" s="248"/>
      <x:c r="OZG5899" s="248"/>
      <x:c r="OZH5899" s="248"/>
      <x:c r="OZI5899" s="248"/>
      <x:c r="OZJ5899" s="248"/>
      <x:c r="OZK5899" s="248"/>
      <x:c r="OZL5899" s="248"/>
      <x:c r="OZM5899" s="248"/>
      <x:c r="OZN5899" s="248"/>
      <x:c r="OZO5899" s="248"/>
      <x:c r="OZP5899" s="248"/>
      <x:c r="OZQ5899" s="248"/>
      <x:c r="OZR5899" s="248"/>
      <x:c r="OZS5899" s="248"/>
      <x:c r="OZT5899" s="248"/>
      <x:c r="OZU5899" s="248"/>
      <x:c r="OZV5899" s="248"/>
      <x:c r="OZW5899" s="248"/>
      <x:c r="OZX5899" s="248"/>
      <x:c r="OZY5899" s="248"/>
      <x:c r="OZZ5899" s="248"/>
      <x:c r="PAA5899" s="248"/>
      <x:c r="PAB5899" s="248"/>
      <x:c r="PAC5899" s="248"/>
      <x:c r="PAD5899" s="248"/>
      <x:c r="PAE5899" s="248"/>
      <x:c r="PAF5899" s="248"/>
      <x:c r="PAG5899" s="248"/>
      <x:c r="PAH5899" s="248"/>
      <x:c r="PAI5899" s="248"/>
      <x:c r="PAJ5899" s="248"/>
      <x:c r="PAK5899" s="248"/>
      <x:c r="PAL5899" s="248"/>
      <x:c r="PAM5899" s="248"/>
      <x:c r="PAN5899" s="248"/>
      <x:c r="PAO5899" s="248"/>
      <x:c r="PAP5899" s="248"/>
      <x:c r="PAQ5899" s="248"/>
      <x:c r="PAR5899" s="248"/>
      <x:c r="PAS5899" s="248"/>
      <x:c r="PAT5899" s="248"/>
      <x:c r="PAU5899" s="248"/>
      <x:c r="PAV5899" s="248"/>
      <x:c r="PAW5899" s="248"/>
      <x:c r="PAX5899" s="248"/>
      <x:c r="PAY5899" s="248"/>
      <x:c r="PAZ5899" s="248"/>
      <x:c r="PBA5899" s="248"/>
      <x:c r="PBB5899" s="248"/>
      <x:c r="PBC5899" s="248"/>
      <x:c r="PBD5899" s="248"/>
      <x:c r="PBE5899" s="248"/>
      <x:c r="PBF5899" s="248"/>
      <x:c r="PBG5899" s="248"/>
      <x:c r="PBH5899" s="248"/>
      <x:c r="PBI5899" s="248"/>
      <x:c r="PBJ5899" s="248"/>
      <x:c r="PBK5899" s="248"/>
      <x:c r="PBL5899" s="248"/>
      <x:c r="PBM5899" s="248"/>
      <x:c r="PBN5899" s="248"/>
      <x:c r="PBO5899" s="248"/>
      <x:c r="PBP5899" s="248"/>
      <x:c r="PBQ5899" s="248"/>
      <x:c r="PBR5899" s="248"/>
      <x:c r="PBS5899" s="248"/>
      <x:c r="PBT5899" s="248"/>
      <x:c r="PBU5899" s="248"/>
      <x:c r="PBV5899" s="248"/>
      <x:c r="PBW5899" s="248"/>
      <x:c r="PBX5899" s="248"/>
      <x:c r="PBY5899" s="248"/>
      <x:c r="PBZ5899" s="248"/>
      <x:c r="PCA5899" s="248"/>
      <x:c r="PCB5899" s="248"/>
      <x:c r="PCC5899" s="248"/>
      <x:c r="PCD5899" s="248"/>
      <x:c r="PCE5899" s="248"/>
      <x:c r="PCF5899" s="248"/>
      <x:c r="PCG5899" s="248"/>
      <x:c r="PCH5899" s="248"/>
      <x:c r="PCI5899" s="248"/>
      <x:c r="PCJ5899" s="248"/>
      <x:c r="PCK5899" s="248"/>
      <x:c r="PCL5899" s="248"/>
      <x:c r="PCM5899" s="248"/>
      <x:c r="PCN5899" s="248"/>
      <x:c r="PCO5899" s="248"/>
      <x:c r="PCP5899" s="248"/>
      <x:c r="PCQ5899" s="248"/>
      <x:c r="PCR5899" s="248"/>
      <x:c r="PCS5899" s="248"/>
      <x:c r="PCT5899" s="248"/>
      <x:c r="PCU5899" s="248"/>
      <x:c r="PCV5899" s="248"/>
      <x:c r="PCW5899" s="248"/>
      <x:c r="PCX5899" s="248"/>
      <x:c r="PCY5899" s="248"/>
      <x:c r="PCZ5899" s="248"/>
      <x:c r="PDA5899" s="248"/>
      <x:c r="PDB5899" s="248"/>
      <x:c r="PDC5899" s="248"/>
      <x:c r="PDD5899" s="248"/>
      <x:c r="PDE5899" s="248"/>
      <x:c r="PDF5899" s="248"/>
      <x:c r="PDG5899" s="248"/>
      <x:c r="PDH5899" s="248"/>
      <x:c r="PDI5899" s="248"/>
      <x:c r="PDJ5899" s="248"/>
      <x:c r="PDK5899" s="248"/>
      <x:c r="PDL5899" s="248"/>
      <x:c r="PDM5899" s="248"/>
      <x:c r="PDN5899" s="248"/>
      <x:c r="PDO5899" s="248"/>
      <x:c r="PDP5899" s="248"/>
      <x:c r="PDQ5899" s="248"/>
      <x:c r="PDR5899" s="248"/>
      <x:c r="PDS5899" s="248"/>
      <x:c r="PDT5899" s="248"/>
      <x:c r="PDU5899" s="248"/>
      <x:c r="PDV5899" s="248"/>
      <x:c r="PDW5899" s="248"/>
      <x:c r="PDX5899" s="248"/>
      <x:c r="PDY5899" s="248"/>
      <x:c r="PDZ5899" s="248"/>
      <x:c r="PEA5899" s="248"/>
      <x:c r="PEB5899" s="248"/>
      <x:c r="PEC5899" s="248"/>
      <x:c r="PED5899" s="248"/>
      <x:c r="PEE5899" s="248"/>
      <x:c r="PEF5899" s="248"/>
      <x:c r="PEG5899" s="248"/>
      <x:c r="PEH5899" s="248"/>
      <x:c r="PEI5899" s="248"/>
      <x:c r="PEJ5899" s="248"/>
      <x:c r="PEK5899" s="248"/>
      <x:c r="PEL5899" s="248"/>
      <x:c r="PEM5899" s="248"/>
      <x:c r="PEN5899" s="248"/>
      <x:c r="PEO5899" s="248"/>
      <x:c r="PEP5899" s="248"/>
      <x:c r="PEQ5899" s="248"/>
      <x:c r="PER5899" s="248"/>
      <x:c r="PES5899" s="248"/>
      <x:c r="PET5899" s="248"/>
      <x:c r="PEU5899" s="248"/>
      <x:c r="PEV5899" s="248"/>
      <x:c r="PEW5899" s="248"/>
      <x:c r="PEX5899" s="248"/>
      <x:c r="PEY5899" s="248"/>
      <x:c r="PEZ5899" s="248"/>
      <x:c r="PFA5899" s="248"/>
      <x:c r="PFB5899" s="248"/>
      <x:c r="PFC5899" s="248"/>
      <x:c r="PFD5899" s="248"/>
      <x:c r="PFE5899" s="248"/>
      <x:c r="PFF5899" s="248"/>
      <x:c r="PFG5899" s="248"/>
      <x:c r="PFH5899" s="248"/>
      <x:c r="PFI5899" s="248"/>
      <x:c r="PFJ5899" s="248"/>
      <x:c r="PFK5899" s="248"/>
      <x:c r="PFL5899" s="248"/>
      <x:c r="PFM5899" s="248"/>
      <x:c r="PFN5899" s="248"/>
      <x:c r="PFO5899" s="248"/>
      <x:c r="PFP5899" s="248"/>
      <x:c r="PFQ5899" s="248"/>
      <x:c r="PFR5899" s="248"/>
      <x:c r="PFS5899" s="248"/>
      <x:c r="PFT5899" s="248"/>
      <x:c r="PFU5899" s="248"/>
      <x:c r="PFV5899" s="248"/>
      <x:c r="PFW5899" s="248"/>
      <x:c r="PFX5899" s="248"/>
      <x:c r="PFY5899" s="248"/>
      <x:c r="PFZ5899" s="248"/>
      <x:c r="PGA5899" s="248"/>
      <x:c r="PGB5899" s="248"/>
      <x:c r="PGC5899" s="248"/>
      <x:c r="PGD5899" s="248"/>
      <x:c r="PGE5899" s="248"/>
      <x:c r="PGF5899" s="248"/>
      <x:c r="PGG5899" s="248"/>
      <x:c r="PGH5899" s="248"/>
      <x:c r="PGI5899" s="248"/>
      <x:c r="PGJ5899" s="248"/>
      <x:c r="PGK5899" s="248"/>
      <x:c r="PGL5899" s="248"/>
      <x:c r="PGM5899" s="248"/>
      <x:c r="PGN5899" s="248"/>
      <x:c r="PGO5899" s="248"/>
      <x:c r="PGP5899" s="248"/>
      <x:c r="PGQ5899" s="248"/>
      <x:c r="PGR5899" s="248"/>
      <x:c r="PGS5899" s="248"/>
      <x:c r="PGT5899" s="248"/>
      <x:c r="PGU5899" s="248"/>
      <x:c r="PGV5899" s="248"/>
      <x:c r="PGW5899" s="248"/>
      <x:c r="PGX5899" s="248"/>
      <x:c r="PGY5899" s="248"/>
      <x:c r="PGZ5899" s="248"/>
      <x:c r="PHA5899" s="248"/>
      <x:c r="PHB5899" s="248"/>
      <x:c r="PHC5899" s="248"/>
      <x:c r="PHD5899" s="248"/>
      <x:c r="PHE5899" s="248"/>
      <x:c r="PHF5899" s="248"/>
      <x:c r="PHG5899" s="248"/>
      <x:c r="PHH5899" s="248"/>
      <x:c r="PHI5899" s="248"/>
      <x:c r="PHJ5899" s="248"/>
      <x:c r="PHK5899" s="248"/>
      <x:c r="PHL5899" s="248"/>
      <x:c r="PHM5899" s="248"/>
      <x:c r="PHN5899" s="248"/>
      <x:c r="PHO5899" s="248"/>
      <x:c r="PHP5899" s="248"/>
      <x:c r="PHQ5899" s="248"/>
      <x:c r="PHR5899" s="248"/>
      <x:c r="PHS5899" s="248"/>
      <x:c r="PHT5899" s="248"/>
      <x:c r="PHU5899" s="248"/>
      <x:c r="PHV5899" s="248"/>
      <x:c r="PHW5899" s="248"/>
      <x:c r="PHX5899" s="248"/>
      <x:c r="PHY5899" s="248"/>
      <x:c r="PHZ5899" s="248"/>
      <x:c r="PIA5899" s="248"/>
      <x:c r="PIB5899" s="248"/>
      <x:c r="PIC5899" s="248"/>
      <x:c r="PID5899" s="248"/>
      <x:c r="PIE5899" s="248"/>
      <x:c r="PIF5899" s="248"/>
      <x:c r="PIG5899" s="248"/>
      <x:c r="PIH5899" s="248"/>
      <x:c r="PII5899" s="248"/>
      <x:c r="PIJ5899" s="248"/>
      <x:c r="PIK5899" s="248"/>
      <x:c r="PIL5899" s="248"/>
      <x:c r="PIM5899" s="248"/>
      <x:c r="PIN5899" s="248"/>
      <x:c r="PIO5899" s="248"/>
      <x:c r="PIP5899" s="248"/>
      <x:c r="PIQ5899" s="248"/>
      <x:c r="PIR5899" s="248"/>
      <x:c r="PIS5899" s="248"/>
      <x:c r="PIT5899" s="248"/>
      <x:c r="PIU5899" s="248"/>
      <x:c r="PIV5899" s="248"/>
      <x:c r="PIW5899" s="248"/>
      <x:c r="PIX5899" s="248"/>
      <x:c r="PIY5899" s="248"/>
      <x:c r="PIZ5899" s="248"/>
      <x:c r="PJA5899" s="248"/>
      <x:c r="PJB5899" s="248"/>
      <x:c r="PJC5899" s="248"/>
      <x:c r="PJD5899" s="248"/>
      <x:c r="PJE5899" s="248"/>
      <x:c r="PJF5899" s="248"/>
      <x:c r="PJG5899" s="248"/>
      <x:c r="PJH5899" s="248"/>
      <x:c r="PJI5899" s="248"/>
      <x:c r="PJJ5899" s="248"/>
      <x:c r="PJK5899" s="248"/>
      <x:c r="PJL5899" s="248"/>
      <x:c r="PJM5899" s="248"/>
      <x:c r="PJN5899" s="248"/>
      <x:c r="PJO5899" s="248"/>
      <x:c r="PJP5899" s="248"/>
      <x:c r="PJQ5899" s="248"/>
      <x:c r="PJR5899" s="248"/>
      <x:c r="PJS5899" s="248"/>
      <x:c r="PJT5899" s="248"/>
      <x:c r="PJU5899" s="248"/>
      <x:c r="PJV5899" s="248"/>
      <x:c r="PJW5899" s="248"/>
      <x:c r="PJX5899" s="248"/>
      <x:c r="PJY5899" s="248"/>
      <x:c r="PJZ5899" s="248"/>
      <x:c r="PKA5899" s="248"/>
      <x:c r="PKB5899" s="248"/>
      <x:c r="PKC5899" s="248"/>
      <x:c r="PKD5899" s="248"/>
      <x:c r="PKE5899" s="248"/>
      <x:c r="PKF5899" s="248"/>
      <x:c r="PKG5899" s="248"/>
      <x:c r="PKH5899" s="248"/>
      <x:c r="PKI5899" s="248"/>
      <x:c r="PKJ5899" s="248"/>
      <x:c r="PKK5899" s="248"/>
      <x:c r="PKL5899" s="248"/>
      <x:c r="PKM5899" s="248"/>
      <x:c r="PKN5899" s="248"/>
      <x:c r="PKO5899" s="248"/>
      <x:c r="PKP5899" s="248"/>
      <x:c r="PKQ5899" s="248"/>
      <x:c r="PKR5899" s="248"/>
      <x:c r="PKS5899" s="248"/>
      <x:c r="PKT5899" s="248"/>
      <x:c r="PKU5899" s="248"/>
      <x:c r="PKV5899" s="248"/>
      <x:c r="PKW5899" s="248"/>
      <x:c r="PKX5899" s="248"/>
      <x:c r="PKY5899" s="248"/>
      <x:c r="PKZ5899" s="248"/>
      <x:c r="PLA5899" s="248"/>
      <x:c r="PLB5899" s="248"/>
      <x:c r="PLC5899" s="248"/>
      <x:c r="PLD5899" s="248"/>
      <x:c r="PLE5899" s="248"/>
      <x:c r="PLF5899" s="248"/>
      <x:c r="PLG5899" s="248"/>
      <x:c r="PLH5899" s="248"/>
      <x:c r="PLI5899" s="248"/>
      <x:c r="PLJ5899" s="248"/>
      <x:c r="PLK5899" s="248"/>
      <x:c r="PLL5899" s="248"/>
      <x:c r="PLM5899" s="248"/>
      <x:c r="PLN5899" s="248"/>
      <x:c r="PLO5899" s="248"/>
      <x:c r="PLP5899" s="248"/>
      <x:c r="PLQ5899" s="248"/>
      <x:c r="PLR5899" s="248"/>
      <x:c r="PLS5899" s="248"/>
      <x:c r="PLT5899" s="248"/>
      <x:c r="PLU5899" s="248"/>
      <x:c r="PLV5899" s="248"/>
      <x:c r="PLW5899" s="248"/>
      <x:c r="PLX5899" s="248"/>
      <x:c r="PLY5899" s="248"/>
      <x:c r="PLZ5899" s="248"/>
      <x:c r="PMA5899" s="248"/>
      <x:c r="PMB5899" s="248"/>
      <x:c r="PMC5899" s="248"/>
      <x:c r="PMD5899" s="248"/>
      <x:c r="PME5899" s="248"/>
      <x:c r="PMF5899" s="248"/>
      <x:c r="PMG5899" s="248"/>
      <x:c r="PMH5899" s="248"/>
      <x:c r="PMI5899" s="248"/>
      <x:c r="PMJ5899" s="248"/>
      <x:c r="PMK5899" s="248"/>
      <x:c r="PML5899" s="248"/>
      <x:c r="PMM5899" s="248"/>
      <x:c r="PMN5899" s="248"/>
      <x:c r="PMO5899" s="248"/>
      <x:c r="PMP5899" s="248"/>
      <x:c r="PMQ5899" s="248"/>
      <x:c r="PMR5899" s="248"/>
      <x:c r="PMS5899" s="248"/>
      <x:c r="PMT5899" s="248"/>
      <x:c r="PMU5899" s="248"/>
      <x:c r="PMV5899" s="248"/>
      <x:c r="PMW5899" s="248"/>
      <x:c r="PMX5899" s="248"/>
      <x:c r="PMY5899" s="248"/>
      <x:c r="PMZ5899" s="248"/>
      <x:c r="PNA5899" s="248"/>
      <x:c r="PNB5899" s="248"/>
      <x:c r="PNC5899" s="248"/>
      <x:c r="PND5899" s="248"/>
      <x:c r="PNE5899" s="248"/>
      <x:c r="PNF5899" s="248"/>
      <x:c r="PNG5899" s="248"/>
      <x:c r="PNH5899" s="248"/>
      <x:c r="PNI5899" s="248"/>
      <x:c r="PNJ5899" s="248"/>
      <x:c r="PNK5899" s="248"/>
      <x:c r="PNL5899" s="248"/>
      <x:c r="PNM5899" s="248"/>
      <x:c r="PNN5899" s="248"/>
      <x:c r="PNO5899" s="248"/>
      <x:c r="PNP5899" s="248"/>
      <x:c r="PNQ5899" s="248"/>
      <x:c r="PNR5899" s="248"/>
      <x:c r="PNS5899" s="248"/>
      <x:c r="PNT5899" s="248"/>
      <x:c r="PNU5899" s="248"/>
      <x:c r="PNV5899" s="248"/>
      <x:c r="PNW5899" s="248"/>
      <x:c r="PNX5899" s="248"/>
      <x:c r="PNY5899" s="248"/>
      <x:c r="PNZ5899" s="248"/>
      <x:c r="POA5899" s="248"/>
      <x:c r="POB5899" s="248"/>
      <x:c r="POC5899" s="248"/>
      <x:c r="POD5899" s="248"/>
      <x:c r="POE5899" s="248"/>
      <x:c r="POF5899" s="248"/>
      <x:c r="POG5899" s="248"/>
      <x:c r="POH5899" s="248"/>
      <x:c r="POI5899" s="248"/>
      <x:c r="POJ5899" s="248"/>
      <x:c r="POK5899" s="248"/>
      <x:c r="POL5899" s="248"/>
      <x:c r="POM5899" s="248"/>
      <x:c r="PON5899" s="248"/>
      <x:c r="POO5899" s="248"/>
      <x:c r="POP5899" s="248"/>
      <x:c r="POQ5899" s="248"/>
      <x:c r="POR5899" s="248"/>
      <x:c r="POS5899" s="248"/>
      <x:c r="POT5899" s="248"/>
      <x:c r="POU5899" s="248"/>
      <x:c r="POV5899" s="248"/>
      <x:c r="POW5899" s="248"/>
      <x:c r="POX5899" s="248"/>
      <x:c r="POY5899" s="248"/>
      <x:c r="POZ5899" s="248"/>
      <x:c r="PPA5899" s="248"/>
      <x:c r="PPB5899" s="248"/>
      <x:c r="PPC5899" s="248"/>
      <x:c r="PPD5899" s="248"/>
      <x:c r="PPE5899" s="248"/>
      <x:c r="PPF5899" s="248"/>
      <x:c r="PPG5899" s="248"/>
      <x:c r="PPH5899" s="248"/>
      <x:c r="PPI5899" s="248"/>
      <x:c r="PPJ5899" s="248"/>
      <x:c r="PPK5899" s="248"/>
      <x:c r="PPL5899" s="248"/>
      <x:c r="PPM5899" s="248"/>
      <x:c r="PPN5899" s="248"/>
      <x:c r="PPO5899" s="248"/>
      <x:c r="PPP5899" s="248"/>
      <x:c r="PPQ5899" s="248"/>
      <x:c r="PPR5899" s="248"/>
      <x:c r="PPS5899" s="248"/>
      <x:c r="PPT5899" s="248"/>
      <x:c r="PPU5899" s="248"/>
      <x:c r="PPV5899" s="248"/>
      <x:c r="PPW5899" s="248"/>
      <x:c r="PPX5899" s="248"/>
      <x:c r="PPY5899" s="248"/>
      <x:c r="PPZ5899" s="248"/>
      <x:c r="PQA5899" s="248"/>
      <x:c r="PQB5899" s="248"/>
      <x:c r="PQC5899" s="248"/>
      <x:c r="PQD5899" s="248"/>
      <x:c r="PQE5899" s="248"/>
      <x:c r="PQF5899" s="248"/>
      <x:c r="PQG5899" s="248"/>
      <x:c r="PQH5899" s="248"/>
      <x:c r="PQI5899" s="248"/>
      <x:c r="PQJ5899" s="248"/>
      <x:c r="PQK5899" s="248"/>
      <x:c r="PQL5899" s="248"/>
      <x:c r="PQM5899" s="248"/>
      <x:c r="PQN5899" s="248"/>
      <x:c r="PQO5899" s="248"/>
      <x:c r="PQP5899" s="248"/>
      <x:c r="PQQ5899" s="248"/>
      <x:c r="PQR5899" s="248"/>
      <x:c r="PQS5899" s="248"/>
      <x:c r="PQT5899" s="248"/>
      <x:c r="PQU5899" s="248"/>
      <x:c r="PQV5899" s="248"/>
      <x:c r="PQW5899" s="248"/>
      <x:c r="PQX5899" s="248"/>
      <x:c r="PQY5899" s="248"/>
      <x:c r="PQZ5899" s="248"/>
      <x:c r="PRA5899" s="248"/>
      <x:c r="PRB5899" s="248"/>
      <x:c r="PRC5899" s="248"/>
      <x:c r="PRD5899" s="248"/>
      <x:c r="PRE5899" s="248"/>
      <x:c r="PRF5899" s="248"/>
      <x:c r="PRG5899" s="248"/>
      <x:c r="PRH5899" s="248"/>
      <x:c r="PRI5899" s="248"/>
      <x:c r="PRJ5899" s="248"/>
      <x:c r="PRK5899" s="248"/>
      <x:c r="PRL5899" s="248"/>
      <x:c r="PRM5899" s="248"/>
      <x:c r="PRN5899" s="248"/>
      <x:c r="PRO5899" s="248"/>
      <x:c r="PRP5899" s="248"/>
      <x:c r="PRQ5899" s="248"/>
      <x:c r="PRR5899" s="248"/>
      <x:c r="PRS5899" s="248"/>
      <x:c r="PRT5899" s="248"/>
      <x:c r="PRU5899" s="248"/>
      <x:c r="PRV5899" s="248"/>
      <x:c r="PRW5899" s="248"/>
      <x:c r="PRX5899" s="248"/>
      <x:c r="PRY5899" s="248"/>
      <x:c r="PRZ5899" s="248"/>
      <x:c r="PSA5899" s="248"/>
      <x:c r="PSB5899" s="248"/>
      <x:c r="PSC5899" s="248"/>
      <x:c r="PSD5899" s="248"/>
      <x:c r="PSE5899" s="248"/>
      <x:c r="PSF5899" s="248"/>
      <x:c r="PSG5899" s="248"/>
      <x:c r="PSH5899" s="248"/>
      <x:c r="PSI5899" s="248"/>
      <x:c r="PSJ5899" s="248"/>
      <x:c r="PSK5899" s="248"/>
      <x:c r="PSL5899" s="248"/>
      <x:c r="PSM5899" s="248"/>
      <x:c r="PSN5899" s="248"/>
      <x:c r="PSO5899" s="248"/>
      <x:c r="PSP5899" s="248"/>
      <x:c r="PSQ5899" s="248"/>
      <x:c r="PSR5899" s="248"/>
      <x:c r="PSS5899" s="248"/>
      <x:c r="PST5899" s="248"/>
      <x:c r="PSU5899" s="248"/>
      <x:c r="PSV5899" s="248"/>
      <x:c r="PSW5899" s="248"/>
      <x:c r="PSX5899" s="248"/>
      <x:c r="PSY5899" s="248"/>
      <x:c r="PSZ5899" s="248"/>
      <x:c r="PTA5899" s="248"/>
      <x:c r="PTB5899" s="248"/>
      <x:c r="PTC5899" s="248"/>
      <x:c r="PTD5899" s="248"/>
      <x:c r="PTE5899" s="248"/>
      <x:c r="PTF5899" s="248"/>
      <x:c r="PTG5899" s="248"/>
      <x:c r="PTH5899" s="248"/>
      <x:c r="PTI5899" s="248"/>
      <x:c r="PTJ5899" s="248"/>
      <x:c r="PTK5899" s="248"/>
      <x:c r="PTL5899" s="248"/>
      <x:c r="PTM5899" s="248"/>
      <x:c r="PTN5899" s="248"/>
      <x:c r="PTO5899" s="248"/>
      <x:c r="PTP5899" s="248"/>
      <x:c r="PTQ5899" s="248"/>
      <x:c r="PTR5899" s="248"/>
      <x:c r="PTS5899" s="248"/>
      <x:c r="PTT5899" s="248"/>
      <x:c r="PTU5899" s="248"/>
      <x:c r="PTV5899" s="248"/>
      <x:c r="PTW5899" s="248"/>
      <x:c r="PTX5899" s="248"/>
      <x:c r="PTY5899" s="248"/>
      <x:c r="PTZ5899" s="248"/>
      <x:c r="PUA5899" s="248"/>
      <x:c r="PUB5899" s="248"/>
      <x:c r="PUC5899" s="248"/>
      <x:c r="PUD5899" s="248"/>
      <x:c r="PUE5899" s="248"/>
      <x:c r="PUF5899" s="248"/>
      <x:c r="PUG5899" s="248"/>
      <x:c r="PUH5899" s="248"/>
      <x:c r="PUI5899" s="248"/>
      <x:c r="PUJ5899" s="248"/>
      <x:c r="PUK5899" s="248"/>
      <x:c r="PUL5899" s="248"/>
      <x:c r="PUM5899" s="248"/>
      <x:c r="PUN5899" s="248"/>
      <x:c r="PUO5899" s="248"/>
      <x:c r="PUP5899" s="248"/>
      <x:c r="PUQ5899" s="248"/>
      <x:c r="PUR5899" s="248"/>
      <x:c r="PUS5899" s="248"/>
      <x:c r="PUT5899" s="248"/>
      <x:c r="PUU5899" s="248"/>
      <x:c r="PUV5899" s="248"/>
      <x:c r="PUW5899" s="248"/>
      <x:c r="PUX5899" s="248"/>
      <x:c r="PUY5899" s="248"/>
      <x:c r="PUZ5899" s="248"/>
      <x:c r="PVA5899" s="248"/>
      <x:c r="PVB5899" s="248"/>
      <x:c r="PVC5899" s="248"/>
      <x:c r="PVD5899" s="248"/>
      <x:c r="PVE5899" s="248"/>
      <x:c r="PVF5899" s="248"/>
      <x:c r="PVG5899" s="248"/>
      <x:c r="PVH5899" s="248"/>
      <x:c r="PVI5899" s="248"/>
      <x:c r="PVJ5899" s="248"/>
      <x:c r="PVK5899" s="248"/>
      <x:c r="PVL5899" s="248"/>
      <x:c r="PVM5899" s="248"/>
      <x:c r="PVN5899" s="248"/>
      <x:c r="PVO5899" s="248"/>
      <x:c r="PVP5899" s="248"/>
      <x:c r="PVQ5899" s="248"/>
      <x:c r="PVR5899" s="248"/>
      <x:c r="PVS5899" s="248"/>
      <x:c r="PVT5899" s="248"/>
      <x:c r="PVU5899" s="248"/>
      <x:c r="PVV5899" s="248"/>
      <x:c r="PVW5899" s="248"/>
      <x:c r="PVX5899" s="248"/>
      <x:c r="PVY5899" s="248"/>
      <x:c r="PVZ5899" s="248"/>
      <x:c r="PWA5899" s="248"/>
      <x:c r="PWB5899" s="248"/>
      <x:c r="PWC5899" s="248"/>
      <x:c r="PWD5899" s="248"/>
      <x:c r="PWE5899" s="248"/>
      <x:c r="PWF5899" s="248"/>
      <x:c r="PWG5899" s="248"/>
      <x:c r="PWH5899" s="248"/>
      <x:c r="PWI5899" s="248"/>
      <x:c r="PWJ5899" s="248"/>
      <x:c r="PWK5899" s="248"/>
      <x:c r="PWL5899" s="248"/>
      <x:c r="PWM5899" s="248"/>
      <x:c r="PWN5899" s="248"/>
      <x:c r="PWO5899" s="248"/>
      <x:c r="PWP5899" s="248"/>
      <x:c r="PWQ5899" s="248"/>
      <x:c r="PWR5899" s="248"/>
      <x:c r="PWS5899" s="248"/>
      <x:c r="PWT5899" s="248"/>
      <x:c r="PWU5899" s="248"/>
      <x:c r="PWV5899" s="248"/>
      <x:c r="PWW5899" s="248"/>
      <x:c r="PWX5899" s="248"/>
      <x:c r="PWY5899" s="248"/>
      <x:c r="PWZ5899" s="248"/>
      <x:c r="PXA5899" s="248"/>
      <x:c r="PXB5899" s="248"/>
      <x:c r="PXC5899" s="248"/>
      <x:c r="PXD5899" s="248"/>
      <x:c r="PXE5899" s="248"/>
      <x:c r="PXF5899" s="248"/>
      <x:c r="PXG5899" s="248"/>
      <x:c r="PXH5899" s="248"/>
      <x:c r="PXI5899" s="248"/>
      <x:c r="PXJ5899" s="248"/>
      <x:c r="PXK5899" s="248"/>
      <x:c r="PXL5899" s="248"/>
      <x:c r="PXM5899" s="248"/>
      <x:c r="PXN5899" s="248"/>
      <x:c r="PXO5899" s="248"/>
      <x:c r="PXP5899" s="248"/>
      <x:c r="PXQ5899" s="248"/>
      <x:c r="PXR5899" s="248"/>
      <x:c r="PXS5899" s="248"/>
      <x:c r="PXT5899" s="248"/>
      <x:c r="PXU5899" s="248"/>
      <x:c r="PXV5899" s="248"/>
      <x:c r="PXW5899" s="248"/>
      <x:c r="PXX5899" s="248"/>
      <x:c r="PXY5899" s="248"/>
      <x:c r="PXZ5899" s="248"/>
      <x:c r="PYA5899" s="248"/>
      <x:c r="PYB5899" s="248"/>
      <x:c r="PYC5899" s="248"/>
      <x:c r="PYD5899" s="248"/>
      <x:c r="PYE5899" s="248"/>
      <x:c r="PYF5899" s="248"/>
      <x:c r="PYG5899" s="248"/>
      <x:c r="PYH5899" s="248"/>
      <x:c r="PYI5899" s="248"/>
      <x:c r="PYJ5899" s="248"/>
      <x:c r="PYK5899" s="248"/>
      <x:c r="PYL5899" s="248"/>
      <x:c r="PYM5899" s="248"/>
      <x:c r="PYN5899" s="248"/>
      <x:c r="PYO5899" s="248"/>
      <x:c r="PYP5899" s="248"/>
      <x:c r="PYQ5899" s="248"/>
      <x:c r="PYR5899" s="248"/>
      <x:c r="PYS5899" s="248"/>
      <x:c r="PYT5899" s="248"/>
      <x:c r="PYU5899" s="248"/>
      <x:c r="PYV5899" s="248"/>
      <x:c r="PYW5899" s="248"/>
      <x:c r="PYX5899" s="248"/>
      <x:c r="PYY5899" s="248"/>
      <x:c r="PYZ5899" s="248"/>
      <x:c r="PZA5899" s="248"/>
      <x:c r="PZB5899" s="248"/>
      <x:c r="PZC5899" s="248"/>
      <x:c r="PZD5899" s="248"/>
      <x:c r="PZE5899" s="248"/>
      <x:c r="PZF5899" s="248"/>
      <x:c r="PZG5899" s="248"/>
      <x:c r="PZH5899" s="248"/>
      <x:c r="PZI5899" s="248"/>
      <x:c r="PZJ5899" s="248"/>
      <x:c r="PZK5899" s="248"/>
      <x:c r="PZL5899" s="248"/>
      <x:c r="PZM5899" s="248"/>
      <x:c r="PZN5899" s="248"/>
      <x:c r="PZO5899" s="248"/>
      <x:c r="PZP5899" s="248"/>
      <x:c r="PZQ5899" s="248"/>
      <x:c r="PZR5899" s="248"/>
      <x:c r="PZS5899" s="248"/>
      <x:c r="PZT5899" s="248"/>
      <x:c r="PZU5899" s="248"/>
      <x:c r="PZV5899" s="248"/>
      <x:c r="PZW5899" s="248"/>
      <x:c r="PZX5899" s="248"/>
      <x:c r="PZY5899" s="248"/>
      <x:c r="PZZ5899" s="248"/>
      <x:c r="QAA5899" s="248"/>
      <x:c r="QAB5899" s="248"/>
      <x:c r="QAC5899" s="248"/>
      <x:c r="QAD5899" s="248"/>
      <x:c r="QAE5899" s="248"/>
      <x:c r="QAF5899" s="248"/>
      <x:c r="QAG5899" s="248"/>
      <x:c r="QAH5899" s="248"/>
      <x:c r="QAI5899" s="248"/>
      <x:c r="QAJ5899" s="248"/>
      <x:c r="QAK5899" s="248"/>
      <x:c r="QAL5899" s="248"/>
      <x:c r="QAM5899" s="248"/>
      <x:c r="QAN5899" s="248"/>
      <x:c r="QAO5899" s="248"/>
      <x:c r="QAP5899" s="248"/>
      <x:c r="QAQ5899" s="248"/>
      <x:c r="QAR5899" s="248"/>
      <x:c r="QAS5899" s="248"/>
      <x:c r="QAT5899" s="248"/>
      <x:c r="QAU5899" s="248"/>
      <x:c r="QAV5899" s="248"/>
      <x:c r="QAW5899" s="248"/>
      <x:c r="QAX5899" s="248"/>
      <x:c r="QAY5899" s="248"/>
      <x:c r="QAZ5899" s="248"/>
      <x:c r="QBA5899" s="248"/>
      <x:c r="QBB5899" s="248"/>
      <x:c r="QBC5899" s="248"/>
      <x:c r="QBD5899" s="248"/>
      <x:c r="QBE5899" s="248"/>
      <x:c r="QBF5899" s="248"/>
      <x:c r="QBG5899" s="248"/>
      <x:c r="QBH5899" s="248"/>
      <x:c r="QBI5899" s="248"/>
      <x:c r="QBJ5899" s="248"/>
      <x:c r="QBK5899" s="248"/>
      <x:c r="QBL5899" s="248"/>
      <x:c r="QBM5899" s="248"/>
      <x:c r="QBN5899" s="248"/>
      <x:c r="QBO5899" s="248"/>
      <x:c r="QBP5899" s="248"/>
      <x:c r="QBQ5899" s="248"/>
      <x:c r="QBR5899" s="248"/>
      <x:c r="QBS5899" s="248"/>
      <x:c r="QBT5899" s="248"/>
      <x:c r="QBU5899" s="248"/>
      <x:c r="QBV5899" s="248"/>
      <x:c r="QBW5899" s="248"/>
      <x:c r="QBX5899" s="248"/>
      <x:c r="QBY5899" s="248"/>
      <x:c r="QBZ5899" s="248"/>
      <x:c r="QCA5899" s="248"/>
      <x:c r="QCB5899" s="248"/>
      <x:c r="QCC5899" s="248"/>
      <x:c r="QCD5899" s="248"/>
      <x:c r="QCE5899" s="248"/>
      <x:c r="QCF5899" s="248"/>
      <x:c r="QCG5899" s="248"/>
      <x:c r="QCH5899" s="248"/>
      <x:c r="QCI5899" s="248"/>
      <x:c r="QCJ5899" s="248"/>
      <x:c r="QCK5899" s="248"/>
      <x:c r="QCL5899" s="248"/>
      <x:c r="QCM5899" s="248"/>
      <x:c r="QCN5899" s="248"/>
      <x:c r="QCO5899" s="248"/>
      <x:c r="QCP5899" s="248"/>
      <x:c r="QCQ5899" s="248"/>
      <x:c r="QCR5899" s="248"/>
      <x:c r="QCS5899" s="248"/>
      <x:c r="QCT5899" s="248"/>
      <x:c r="QCU5899" s="248"/>
      <x:c r="QCV5899" s="248"/>
      <x:c r="QCW5899" s="248"/>
      <x:c r="QCX5899" s="248"/>
      <x:c r="QCY5899" s="248"/>
      <x:c r="QCZ5899" s="248"/>
      <x:c r="QDA5899" s="248"/>
      <x:c r="QDB5899" s="248"/>
      <x:c r="QDC5899" s="248"/>
      <x:c r="QDD5899" s="248"/>
      <x:c r="QDE5899" s="248"/>
      <x:c r="QDF5899" s="248"/>
      <x:c r="QDG5899" s="248"/>
      <x:c r="QDH5899" s="248"/>
      <x:c r="QDI5899" s="248"/>
      <x:c r="QDJ5899" s="248"/>
      <x:c r="QDK5899" s="248"/>
      <x:c r="QDL5899" s="248"/>
      <x:c r="QDM5899" s="248"/>
      <x:c r="QDN5899" s="248"/>
      <x:c r="QDO5899" s="248"/>
      <x:c r="QDP5899" s="248"/>
      <x:c r="QDQ5899" s="248"/>
      <x:c r="QDR5899" s="248"/>
      <x:c r="QDS5899" s="248"/>
      <x:c r="QDT5899" s="248"/>
      <x:c r="QDU5899" s="248"/>
      <x:c r="QDV5899" s="248"/>
      <x:c r="QDW5899" s="248"/>
      <x:c r="QDX5899" s="248"/>
      <x:c r="QDY5899" s="248"/>
      <x:c r="QDZ5899" s="248"/>
      <x:c r="QEA5899" s="248"/>
      <x:c r="QEB5899" s="248"/>
      <x:c r="QEC5899" s="248"/>
      <x:c r="QED5899" s="248"/>
      <x:c r="QEE5899" s="248"/>
      <x:c r="QEF5899" s="248"/>
      <x:c r="QEG5899" s="248"/>
      <x:c r="QEH5899" s="248"/>
      <x:c r="QEI5899" s="248"/>
      <x:c r="QEJ5899" s="248"/>
      <x:c r="QEK5899" s="248"/>
      <x:c r="QEL5899" s="248"/>
      <x:c r="QEM5899" s="248"/>
      <x:c r="QEN5899" s="248"/>
      <x:c r="QEO5899" s="248"/>
      <x:c r="QEP5899" s="248"/>
      <x:c r="QEQ5899" s="248"/>
      <x:c r="QER5899" s="248"/>
      <x:c r="QES5899" s="248"/>
      <x:c r="QET5899" s="248"/>
      <x:c r="QEU5899" s="248"/>
      <x:c r="QEV5899" s="248"/>
      <x:c r="QEW5899" s="248"/>
      <x:c r="QEX5899" s="248"/>
      <x:c r="QEY5899" s="248"/>
      <x:c r="QEZ5899" s="248"/>
      <x:c r="QFA5899" s="248"/>
      <x:c r="QFB5899" s="248"/>
      <x:c r="QFC5899" s="248"/>
      <x:c r="QFD5899" s="248"/>
      <x:c r="QFE5899" s="248"/>
      <x:c r="QFF5899" s="248"/>
      <x:c r="QFG5899" s="248"/>
      <x:c r="QFH5899" s="248"/>
      <x:c r="QFI5899" s="248"/>
      <x:c r="QFJ5899" s="248"/>
      <x:c r="QFK5899" s="248"/>
      <x:c r="QFL5899" s="248"/>
      <x:c r="QFM5899" s="248"/>
      <x:c r="QFN5899" s="248"/>
      <x:c r="QFO5899" s="248"/>
      <x:c r="QFP5899" s="248"/>
      <x:c r="QFQ5899" s="248"/>
      <x:c r="QFR5899" s="248"/>
      <x:c r="QFS5899" s="248"/>
      <x:c r="QFT5899" s="248"/>
      <x:c r="QFU5899" s="248"/>
      <x:c r="QFV5899" s="248"/>
      <x:c r="QFW5899" s="248"/>
      <x:c r="QFX5899" s="248"/>
      <x:c r="QFY5899" s="248"/>
      <x:c r="QFZ5899" s="248"/>
      <x:c r="QGA5899" s="248"/>
      <x:c r="QGB5899" s="248"/>
      <x:c r="QGC5899" s="248"/>
      <x:c r="QGD5899" s="248"/>
      <x:c r="QGE5899" s="248"/>
      <x:c r="QGF5899" s="248"/>
      <x:c r="QGG5899" s="248"/>
      <x:c r="QGH5899" s="248"/>
      <x:c r="QGI5899" s="248"/>
      <x:c r="QGJ5899" s="248"/>
      <x:c r="QGK5899" s="248"/>
      <x:c r="QGL5899" s="248"/>
      <x:c r="QGM5899" s="248"/>
      <x:c r="QGN5899" s="248"/>
      <x:c r="QGO5899" s="248"/>
      <x:c r="QGP5899" s="248"/>
      <x:c r="QGQ5899" s="248"/>
      <x:c r="QGR5899" s="248"/>
      <x:c r="QGS5899" s="248"/>
      <x:c r="QGT5899" s="248"/>
      <x:c r="QGU5899" s="248"/>
      <x:c r="QGV5899" s="248"/>
      <x:c r="QGW5899" s="248"/>
      <x:c r="QGX5899" s="248"/>
      <x:c r="QGY5899" s="248"/>
      <x:c r="QGZ5899" s="248"/>
      <x:c r="QHA5899" s="248"/>
      <x:c r="QHB5899" s="248"/>
      <x:c r="QHC5899" s="248"/>
      <x:c r="QHD5899" s="248"/>
      <x:c r="QHE5899" s="248"/>
      <x:c r="QHF5899" s="248"/>
      <x:c r="QHG5899" s="248"/>
      <x:c r="QHH5899" s="248"/>
      <x:c r="QHI5899" s="248"/>
      <x:c r="QHJ5899" s="248"/>
      <x:c r="QHK5899" s="248"/>
      <x:c r="QHL5899" s="248"/>
      <x:c r="QHM5899" s="248"/>
      <x:c r="QHN5899" s="248"/>
      <x:c r="QHO5899" s="248"/>
      <x:c r="QHP5899" s="248"/>
      <x:c r="QHQ5899" s="248"/>
      <x:c r="QHR5899" s="248"/>
      <x:c r="QHS5899" s="248"/>
      <x:c r="QHT5899" s="248"/>
      <x:c r="QHU5899" s="248"/>
      <x:c r="QHV5899" s="248"/>
      <x:c r="QHW5899" s="248"/>
      <x:c r="QHX5899" s="248"/>
      <x:c r="QHY5899" s="248"/>
      <x:c r="QHZ5899" s="248"/>
      <x:c r="QIA5899" s="248"/>
      <x:c r="QIB5899" s="248"/>
      <x:c r="QIC5899" s="248"/>
      <x:c r="QID5899" s="248"/>
      <x:c r="QIE5899" s="248"/>
      <x:c r="QIF5899" s="248"/>
      <x:c r="QIG5899" s="248"/>
      <x:c r="QIH5899" s="248"/>
      <x:c r="QII5899" s="248"/>
      <x:c r="QIJ5899" s="248"/>
      <x:c r="QIK5899" s="248"/>
      <x:c r="QIL5899" s="248"/>
      <x:c r="QIM5899" s="248"/>
      <x:c r="QIN5899" s="248"/>
      <x:c r="QIO5899" s="248"/>
      <x:c r="QIP5899" s="248"/>
      <x:c r="QIQ5899" s="248"/>
      <x:c r="QIR5899" s="248"/>
      <x:c r="QIS5899" s="248"/>
      <x:c r="QIT5899" s="248"/>
      <x:c r="QIU5899" s="248"/>
      <x:c r="QIV5899" s="248"/>
      <x:c r="QIW5899" s="248"/>
      <x:c r="QIX5899" s="248"/>
      <x:c r="QIY5899" s="248"/>
      <x:c r="QIZ5899" s="248"/>
      <x:c r="QJA5899" s="248"/>
      <x:c r="QJB5899" s="248"/>
      <x:c r="QJC5899" s="248"/>
      <x:c r="QJD5899" s="248"/>
      <x:c r="QJE5899" s="248"/>
      <x:c r="QJF5899" s="248"/>
      <x:c r="QJG5899" s="248"/>
      <x:c r="QJH5899" s="248"/>
      <x:c r="QJI5899" s="248"/>
      <x:c r="QJJ5899" s="248"/>
      <x:c r="QJK5899" s="248"/>
      <x:c r="QJL5899" s="248"/>
      <x:c r="QJM5899" s="248"/>
      <x:c r="QJN5899" s="248"/>
      <x:c r="QJO5899" s="248"/>
      <x:c r="QJP5899" s="248"/>
      <x:c r="QJQ5899" s="248"/>
      <x:c r="QJR5899" s="248"/>
      <x:c r="QJS5899" s="248"/>
      <x:c r="QJT5899" s="248"/>
      <x:c r="QJU5899" s="248"/>
      <x:c r="QJV5899" s="248"/>
      <x:c r="QJW5899" s="248"/>
      <x:c r="QJX5899" s="248"/>
      <x:c r="QJY5899" s="248"/>
      <x:c r="QJZ5899" s="248"/>
      <x:c r="QKA5899" s="248"/>
      <x:c r="QKB5899" s="248"/>
      <x:c r="QKC5899" s="248"/>
      <x:c r="QKD5899" s="248"/>
      <x:c r="QKE5899" s="248"/>
      <x:c r="QKF5899" s="248"/>
      <x:c r="QKG5899" s="248"/>
      <x:c r="QKH5899" s="248"/>
      <x:c r="QKI5899" s="248"/>
      <x:c r="QKJ5899" s="248"/>
      <x:c r="QKK5899" s="248"/>
      <x:c r="QKL5899" s="248"/>
      <x:c r="QKM5899" s="248"/>
      <x:c r="QKN5899" s="248"/>
      <x:c r="QKO5899" s="248"/>
      <x:c r="QKP5899" s="248"/>
      <x:c r="QKQ5899" s="248"/>
      <x:c r="QKR5899" s="248"/>
      <x:c r="QKS5899" s="248"/>
      <x:c r="QKT5899" s="248"/>
      <x:c r="QKU5899" s="248"/>
      <x:c r="QKV5899" s="248"/>
      <x:c r="QKW5899" s="248"/>
      <x:c r="QKX5899" s="248"/>
      <x:c r="QKY5899" s="248"/>
      <x:c r="QKZ5899" s="248"/>
      <x:c r="QLA5899" s="248"/>
      <x:c r="QLB5899" s="248"/>
      <x:c r="QLC5899" s="248"/>
      <x:c r="QLD5899" s="248"/>
      <x:c r="QLE5899" s="248"/>
      <x:c r="QLF5899" s="248"/>
      <x:c r="QLG5899" s="248"/>
      <x:c r="QLH5899" s="248"/>
      <x:c r="QLI5899" s="248"/>
      <x:c r="QLJ5899" s="248"/>
      <x:c r="QLK5899" s="248"/>
      <x:c r="QLL5899" s="248"/>
      <x:c r="QLM5899" s="248"/>
      <x:c r="QLN5899" s="248"/>
      <x:c r="QLO5899" s="248"/>
      <x:c r="QLP5899" s="248"/>
      <x:c r="QLQ5899" s="248"/>
      <x:c r="QLR5899" s="248"/>
      <x:c r="QLS5899" s="248"/>
      <x:c r="QLT5899" s="248"/>
      <x:c r="QLU5899" s="248"/>
      <x:c r="QLV5899" s="248"/>
      <x:c r="QLW5899" s="248"/>
      <x:c r="QLX5899" s="248"/>
      <x:c r="QLY5899" s="248"/>
      <x:c r="QLZ5899" s="248"/>
      <x:c r="QMA5899" s="248"/>
      <x:c r="QMB5899" s="248"/>
      <x:c r="QMC5899" s="248"/>
      <x:c r="QMD5899" s="248"/>
      <x:c r="QME5899" s="248"/>
      <x:c r="QMF5899" s="248"/>
      <x:c r="QMG5899" s="248"/>
      <x:c r="QMH5899" s="248"/>
      <x:c r="QMI5899" s="248"/>
      <x:c r="QMJ5899" s="248"/>
      <x:c r="QMK5899" s="248"/>
      <x:c r="QML5899" s="248"/>
      <x:c r="QMM5899" s="248"/>
      <x:c r="QMN5899" s="248"/>
      <x:c r="QMO5899" s="248"/>
      <x:c r="QMP5899" s="248"/>
      <x:c r="QMQ5899" s="248"/>
      <x:c r="QMR5899" s="248"/>
      <x:c r="QMS5899" s="248"/>
      <x:c r="QMT5899" s="248"/>
      <x:c r="QMU5899" s="248"/>
      <x:c r="QMV5899" s="248"/>
      <x:c r="QMW5899" s="248"/>
      <x:c r="QMX5899" s="248"/>
      <x:c r="QMY5899" s="248"/>
      <x:c r="QMZ5899" s="248"/>
      <x:c r="QNA5899" s="248"/>
      <x:c r="QNB5899" s="248"/>
      <x:c r="QNC5899" s="248"/>
      <x:c r="QND5899" s="248"/>
      <x:c r="QNE5899" s="248"/>
      <x:c r="QNF5899" s="248"/>
      <x:c r="QNG5899" s="248"/>
      <x:c r="QNH5899" s="248"/>
      <x:c r="QNI5899" s="248"/>
      <x:c r="QNJ5899" s="248"/>
      <x:c r="QNK5899" s="248"/>
      <x:c r="QNL5899" s="248"/>
      <x:c r="QNM5899" s="248"/>
      <x:c r="QNN5899" s="248"/>
      <x:c r="QNO5899" s="248"/>
      <x:c r="QNP5899" s="248"/>
      <x:c r="QNQ5899" s="248"/>
      <x:c r="QNR5899" s="248"/>
      <x:c r="QNS5899" s="248"/>
      <x:c r="QNT5899" s="248"/>
      <x:c r="QNU5899" s="248"/>
      <x:c r="QNV5899" s="248"/>
      <x:c r="QNW5899" s="248"/>
      <x:c r="QNX5899" s="248"/>
      <x:c r="QNY5899" s="248"/>
      <x:c r="QNZ5899" s="248"/>
      <x:c r="QOA5899" s="248"/>
      <x:c r="QOB5899" s="248"/>
      <x:c r="QOC5899" s="248"/>
      <x:c r="QOD5899" s="248"/>
      <x:c r="QOE5899" s="248"/>
      <x:c r="QOF5899" s="248"/>
      <x:c r="QOG5899" s="248"/>
      <x:c r="QOH5899" s="248"/>
      <x:c r="QOI5899" s="248"/>
      <x:c r="QOJ5899" s="248"/>
      <x:c r="QOK5899" s="248"/>
      <x:c r="QOL5899" s="248"/>
      <x:c r="QOM5899" s="248"/>
      <x:c r="QON5899" s="248"/>
      <x:c r="QOO5899" s="248"/>
      <x:c r="QOP5899" s="248"/>
      <x:c r="QOQ5899" s="248"/>
      <x:c r="QOR5899" s="248"/>
      <x:c r="QOS5899" s="248"/>
      <x:c r="QOT5899" s="248"/>
      <x:c r="QOU5899" s="248"/>
      <x:c r="QOV5899" s="248"/>
      <x:c r="QOW5899" s="248"/>
      <x:c r="QOX5899" s="248"/>
      <x:c r="QOY5899" s="248"/>
      <x:c r="QOZ5899" s="248"/>
      <x:c r="QPA5899" s="248"/>
      <x:c r="QPB5899" s="248"/>
      <x:c r="QPC5899" s="248"/>
      <x:c r="QPD5899" s="248"/>
      <x:c r="QPE5899" s="248"/>
      <x:c r="QPF5899" s="248"/>
      <x:c r="QPG5899" s="248"/>
      <x:c r="QPH5899" s="248"/>
      <x:c r="QPI5899" s="248"/>
      <x:c r="QPJ5899" s="248"/>
      <x:c r="QPK5899" s="248"/>
      <x:c r="QPL5899" s="248"/>
      <x:c r="QPM5899" s="248"/>
      <x:c r="QPN5899" s="248"/>
      <x:c r="QPO5899" s="248"/>
      <x:c r="QPP5899" s="248"/>
      <x:c r="QPQ5899" s="248"/>
      <x:c r="QPR5899" s="248"/>
      <x:c r="QPS5899" s="248"/>
      <x:c r="QPT5899" s="248"/>
      <x:c r="QPU5899" s="248"/>
      <x:c r="QPV5899" s="248"/>
      <x:c r="QPW5899" s="248"/>
      <x:c r="QPX5899" s="248"/>
      <x:c r="QPY5899" s="248"/>
      <x:c r="QPZ5899" s="248"/>
      <x:c r="QQA5899" s="248"/>
      <x:c r="QQB5899" s="248"/>
      <x:c r="QQC5899" s="248"/>
      <x:c r="QQD5899" s="248"/>
      <x:c r="QQE5899" s="248"/>
      <x:c r="QQF5899" s="248"/>
      <x:c r="QQG5899" s="248"/>
      <x:c r="QQH5899" s="248"/>
      <x:c r="QQI5899" s="248"/>
      <x:c r="QQJ5899" s="248"/>
      <x:c r="QQK5899" s="248"/>
      <x:c r="QQL5899" s="248"/>
      <x:c r="QQM5899" s="248"/>
      <x:c r="QQN5899" s="248"/>
      <x:c r="QQO5899" s="248"/>
      <x:c r="QQP5899" s="248"/>
      <x:c r="QQQ5899" s="248"/>
      <x:c r="QQR5899" s="248"/>
      <x:c r="QQS5899" s="248"/>
      <x:c r="QQT5899" s="248"/>
      <x:c r="QQU5899" s="248"/>
      <x:c r="QQV5899" s="248"/>
      <x:c r="QQW5899" s="248"/>
      <x:c r="QQX5899" s="248"/>
      <x:c r="QQY5899" s="248"/>
      <x:c r="QQZ5899" s="248"/>
      <x:c r="QRA5899" s="248"/>
      <x:c r="QRB5899" s="248"/>
      <x:c r="QRC5899" s="248"/>
      <x:c r="QRD5899" s="248"/>
      <x:c r="QRE5899" s="248"/>
      <x:c r="QRF5899" s="248"/>
      <x:c r="QRG5899" s="248"/>
      <x:c r="QRH5899" s="248"/>
      <x:c r="QRI5899" s="248"/>
      <x:c r="QRJ5899" s="248"/>
      <x:c r="QRK5899" s="248"/>
      <x:c r="QRL5899" s="248"/>
      <x:c r="QRM5899" s="248"/>
      <x:c r="QRN5899" s="248"/>
      <x:c r="QRO5899" s="248"/>
      <x:c r="QRP5899" s="248"/>
      <x:c r="QRQ5899" s="248"/>
      <x:c r="QRR5899" s="248"/>
      <x:c r="QRS5899" s="248"/>
      <x:c r="QRT5899" s="248"/>
      <x:c r="QRU5899" s="248"/>
      <x:c r="QRV5899" s="248"/>
      <x:c r="QRW5899" s="248"/>
      <x:c r="QRX5899" s="248"/>
      <x:c r="QRY5899" s="248"/>
      <x:c r="QRZ5899" s="248"/>
      <x:c r="QSA5899" s="248"/>
      <x:c r="QSB5899" s="248"/>
      <x:c r="QSC5899" s="248"/>
      <x:c r="QSD5899" s="248"/>
      <x:c r="QSE5899" s="248"/>
      <x:c r="QSF5899" s="248"/>
      <x:c r="QSG5899" s="248"/>
      <x:c r="QSH5899" s="248"/>
      <x:c r="QSI5899" s="248"/>
      <x:c r="QSJ5899" s="248"/>
      <x:c r="QSK5899" s="248"/>
      <x:c r="QSL5899" s="248"/>
      <x:c r="QSM5899" s="248"/>
      <x:c r="QSN5899" s="248"/>
      <x:c r="QSO5899" s="248"/>
      <x:c r="QSP5899" s="248"/>
      <x:c r="QSQ5899" s="248"/>
      <x:c r="QSR5899" s="248"/>
      <x:c r="QSS5899" s="248"/>
      <x:c r="QST5899" s="248"/>
      <x:c r="QSU5899" s="248"/>
      <x:c r="QSV5899" s="248"/>
      <x:c r="QSW5899" s="248"/>
      <x:c r="QSX5899" s="248"/>
      <x:c r="QSY5899" s="248"/>
      <x:c r="QSZ5899" s="248"/>
      <x:c r="QTA5899" s="248"/>
      <x:c r="QTB5899" s="248"/>
      <x:c r="QTC5899" s="248"/>
      <x:c r="QTD5899" s="248"/>
      <x:c r="QTE5899" s="248"/>
      <x:c r="QTF5899" s="248"/>
      <x:c r="QTG5899" s="248"/>
      <x:c r="QTH5899" s="248"/>
      <x:c r="QTI5899" s="248"/>
      <x:c r="QTJ5899" s="248"/>
      <x:c r="QTK5899" s="248"/>
      <x:c r="QTL5899" s="248"/>
      <x:c r="QTM5899" s="248"/>
      <x:c r="QTN5899" s="248"/>
      <x:c r="QTO5899" s="248"/>
      <x:c r="QTP5899" s="248"/>
      <x:c r="QTQ5899" s="248"/>
      <x:c r="QTR5899" s="248"/>
      <x:c r="QTS5899" s="248"/>
      <x:c r="QTT5899" s="248"/>
      <x:c r="QTU5899" s="248"/>
      <x:c r="QTV5899" s="248"/>
      <x:c r="QTW5899" s="248"/>
      <x:c r="QTX5899" s="248"/>
      <x:c r="QTY5899" s="248"/>
      <x:c r="QTZ5899" s="248"/>
      <x:c r="QUA5899" s="248"/>
      <x:c r="QUB5899" s="248"/>
      <x:c r="QUC5899" s="248"/>
      <x:c r="QUD5899" s="248"/>
      <x:c r="QUE5899" s="248"/>
      <x:c r="QUF5899" s="248"/>
      <x:c r="QUG5899" s="248"/>
      <x:c r="QUH5899" s="248"/>
      <x:c r="QUI5899" s="248"/>
      <x:c r="QUJ5899" s="248"/>
      <x:c r="QUK5899" s="248"/>
      <x:c r="QUL5899" s="248"/>
      <x:c r="QUM5899" s="248"/>
      <x:c r="QUN5899" s="248"/>
      <x:c r="QUO5899" s="248"/>
      <x:c r="QUP5899" s="248"/>
      <x:c r="QUQ5899" s="248"/>
      <x:c r="QUR5899" s="248"/>
      <x:c r="QUS5899" s="248"/>
      <x:c r="QUT5899" s="248"/>
      <x:c r="QUU5899" s="248"/>
      <x:c r="QUV5899" s="248"/>
      <x:c r="QUW5899" s="248"/>
      <x:c r="QUX5899" s="248"/>
      <x:c r="QUY5899" s="248"/>
      <x:c r="QUZ5899" s="248"/>
      <x:c r="QVA5899" s="248"/>
      <x:c r="QVB5899" s="248"/>
      <x:c r="QVC5899" s="248"/>
      <x:c r="QVD5899" s="248"/>
      <x:c r="QVE5899" s="248"/>
      <x:c r="QVF5899" s="248"/>
      <x:c r="QVG5899" s="248"/>
      <x:c r="QVH5899" s="248"/>
      <x:c r="QVI5899" s="248"/>
      <x:c r="QVJ5899" s="248"/>
      <x:c r="QVK5899" s="248"/>
      <x:c r="QVL5899" s="248"/>
      <x:c r="QVM5899" s="248"/>
      <x:c r="QVN5899" s="248"/>
      <x:c r="QVO5899" s="248"/>
      <x:c r="QVP5899" s="248"/>
      <x:c r="QVQ5899" s="248"/>
      <x:c r="QVR5899" s="248"/>
      <x:c r="QVS5899" s="248"/>
      <x:c r="QVT5899" s="248"/>
      <x:c r="QVU5899" s="248"/>
      <x:c r="QVV5899" s="248"/>
      <x:c r="QVW5899" s="248"/>
      <x:c r="QVX5899" s="248"/>
      <x:c r="QVY5899" s="248"/>
      <x:c r="QVZ5899" s="248"/>
      <x:c r="QWA5899" s="248"/>
      <x:c r="QWB5899" s="248"/>
      <x:c r="QWC5899" s="248"/>
      <x:c r="QWD5899" s="248"/>
      <x:c r="QWE5899" s="248"/>
      <x:c r="QWF5899" s="248"/>
      <x:c r="QWG5899" s="248"/>
      <x:c r="QWH5899" s="248"/>
      <x:c r="QWI5899" s="248"/>
      <x:c r="QWJ5899" s="248"/>
      <x:c r="QWK5899" s="248"/>
      <x:c r="QWL5899" s="248"/>
      <x:c r="QWM5899" s="248"/>
      <x:c r="QWN5899" s="248"/>
      <x:c r="QWO5899" s="248"/>
      <x:c r="QWP5899" s="248"/>
      <x:c r="QWQ5899" s="248"/>
      <x:c r="QWR5899" s="248"/>
      <x:c r="QWS5899" s="248"/>
      <x:c r="QWT5899" s="248"/>
      <x:c r="QWU5899" s="248"/>
      <x:c r="QWV5899" s="248"/>
      <x:c r="QWW5899" s="248"/>
      <x:c r="QWX5899" s="248"/>
      <x:c r="QWY5899" s="248"/>
      <x:c r="QWZ5899" s="248"/>
      <x:c r="QXA5899" s="248"/>
      <x:c r="QXB5899" s="248"/>
      <x:c r="QXC5899" s="248"/>
      <x:c r="QXD5899" s="248"/>
      <x:c r="QXE5899" s="248"/>
      <x:c r="QXF5899" s="248"/>
      <x:c r="QXG5899" s="248"/>
      <x:c r="QXH5899" s="248"/>
      <x:c r="QXI5899" s="248"/>
      <x:c r="QXJ5899" s="248"/>
      <x:c r="QXK5899" s="248"/>
      <x:c r="QXL5899" s="248"/>
      <x:c r="QXM5899" s="248"/>
      <x:c r="QXN5899" s="248"/>
      <x:c r="QXO5899" s="248"/>
      <x:c r="QXP5899" s="248"/>
      <x:c r="QXQ5899" s="248"/>
      <x:c r="QXR5899" s="248"/>
      <x:c r="QXS5899" s="248"/>
      <x:c r="QXT5899" s="248"/>
      <x:c r="QXU5899" s="248"/>
      <x:c r="QXV5899" s="248"/>
      <x:c r="QXW5899" s="248"/>
      <x:c r="QXX5899" s="248"/>
      <x:c r="QXY5899" s="248"/>
      <x:c r="QXZ5899" s="248"/>
      <x:c r="QYA5899" s="248"/>
      <x:c r="QYB5899" s="248"/>
      <x:c r="QYC5899" s="248"/>
      <x:c r="QYD5899" s="248"/>
      <x:c r="QYE5899" s="248"/>
      <x:c r="QYF5899" s="248"/>
      <x:c r="QYG5899" s="248"/>
      <x:c r="QYH5899" s="248"/>
      <x:c r="QYI5899" s="248"/>
      <x:c r="QYJ5899" s="248"/>
      <x:c r="QYK5899" s="248"/>
      <x:c r="QYL5899" s="248"/>
      <x:c r="QYM5899" s="248"/>
      <x:c r="QYN5899" s="248"/>
      <x:c r="QYO5899" s="248"/>
      <x:c r="QYP5899" s="248"/>
      <x:c r="QYQ5899" s="248"/>
      <x:c r="QYR5899" s="248"/>
      <x:c r="QYS5899" s="248"/>
      <x:c r="QYT5899" s="248"/>
      <x:c r="QYU5899" s="248"/>
      <x:c r="QYV5899" s="248"/>
      <x:c r="QYW5899" s="248"/>
      <x:c r="QYX5899" s="248"/>
      <x:c r="QYY5899" s="248"/>
      <x:c r="QYZ5899" s="248"/>
      <x:c r="QZA5899" s="248"/>
      <x:c r="QZB5899" s="248"/>
      <x:c r="QZC5899" s="248"/>
      <x:c r="QZD5899" s="248"/>
      <x:c r="QZE5899" s="248"/>
      <x:c r="QZF5899" s="248"/>
      <x:c r="QZG5899" s="248"/>
      <x:c r="QZH5899" s="248"/>
      <x:c r="QZI5899" s="248"/>
      <x:c r="QZJ5899" s="248"/>
      <x:c r="QZK5899" s="248"/>
      <x:c r="QZL5899" s="248"/>
      <x:c r="QZM5899" s="248"/>
      <x:c r="QZN5899" s="248"/>
      <x:c r="QZO5899" s="248"/>
      <x:c r="QZP5899" s="248"/>
      <x:c r="QZQ5899" s="248"/>
      <x:c r="QZR5899" s="248"/>
      <x:c r="QZS5899" s="248"/>
      <x:c r="QZT5899" s="248"/>
      <x:c r="QZU5899" s="248"/>
      <x:c r="QZV5899" s="248"/>
      <x:c r="QZW5899" s="248"/>
      <x:c r="QZX5899" s="248"/>
      <x:c r="QZY5899" s="248"/>
      <x:c r="QZZ5899" s="248"/>
      <x:c r="RAA5899" s="248"/>
      <x:c r="RAB5899" s="248"/>
      <x:c r="RAC5899" s="248"/>
      <x:c r="RAD5899" s="248"/>
      <x:c r="RAE5899" s="248"/>
      <x:c r="RAF5899" s="248"/>
      <x:c r="RAG5899" s="248"/>
      <x:c r="RAH5899" s="248"/>
      <x:c r="RAI5899" s="248"/>
      <x:c r="RAJ5899" s="248"/>
      <x:c r="RAK5899" s="248"/>
      <x:c r="RAL5899" s="248"/>
      <x:c r="RAM5899" s="248"/>
      <x:c r="RAN5899" s="248"/>
      <x:c r="RAO5899" s="248"/>
      <x:c r="RAP5899" s="248"/>
      <x:c r="RAQ5899" s="248"/>
      <x:c r="RAR5899" s="248"/>
      <x:c r="RAS5899" s="248"/>
      <x:c r="RAT5899" s="248"/>
      <x:c r="RAU5899" s="248"/>
      <x:c r="RAV5899" s="248"/>
      <x:c r="RAW5899" s="248"/>
      <x:c r="RAX5899" s="248"/>
      <x:c r="RAY5899" s="248"/>
      <x:c r="RAZ5899" s="248"/>
      <x:c r="RBA5899" s="248"/>
      <x:c r="RBB5899" s="248"/>
      <x:c r="RBC5899" s="248"/>
      <x:c r="RBD5899" s="248"/>
      <x:c r="RBE5899" s="248"/>
      <x:c r="RBF5899" s="248"/>
      <x:c r="RBG5899" s="248"/>
      <x:c r="RBH5899" s="248"/>
      <x:c r="RBI5899" s="248"/>
      <x:c r="RBJ5899" s="248"/>
      <x:c r="RBK5899" s="248"/>
      <x:c r="RBL5899" s="248"/>
      <x:c r="RBM5899" s="248"/>
      <x:c r="RBN5899" s="248"/>
      <x:c r="RBO5899" s="248"/>
      <x:c r="RBP5899" s="248"/>
      <x:c r="RBQ5899" s="248"/>
      <x:c r="RBR5899" s="248"/>
      <x:c r="RBS5899" s="248"/>
      <x:c r="RBT5899" s="248"/>
      <x:c r="RBU5899" s="248"/>
      <x:c r="RBV5899" s="248"/>
      <x:c r="RBW5899" s="248"/>
      <x:c r="RBX5899" s="248"/>
      <x:c r="RBY5899" s="248"/>
      <x:c r="RBZ5899" s="248"/>
      <x:c r="RCA5899" s="248"/>
      <x:c r="RCB5899" s="248"/>
      <x:c r="RCC5899" s="248"/>
      <x:c r="RCD5899" s="248"/>
      <x:c r="RCE5899" s="248"/>
      <x:c r="RCF5899" s="248"/>
      <x:c r="RCG5899" s="248"/>
      <x:c r="RCH5899" s="248"/>
      <x:c r="RCI5899" s="248"/>
      <x:c r="RCJ5899" s="248"/>
      <x:c r="RCK5899" s="248"/>
      <x:c r="RCL5899" s="248"/>
      <x:c r="RCM5899" s="248"/>
      <x:c r="RCN5899" s="248"/>
      <x:c r="RCO5899" s="248"/>
      <x:c r="RCP5899" s="248"/>
      <x:c r="RCQ5899" s="248"/>
      <x:c r="RCR5899" s="248"/>
      <x:c r="RCS5899" s="248"/>
      <x:c r="RCT5899" s="248"/>
      <x:c r="RCU5899" s="248"/>
      <x:c r="RCV5899" s="248"/>
      <x:c r="RCW5899" s="248"/>
      <x:c r="RCX5899" s="248"/>
      <x:c r="RCY5899" s="248"/>
      <x:c r="RCZ5899" s="248"/>
      <x:c r="RDA5899" s="248"/>
      <x:c r="RDB5899" s="248"/>
      <x:c r="RDC5899" s="248"/>
      <x:c r="RDD5899" s="248"/>
      <x:c r="RDE5899" s="248"/>
      <x:c r="RDF5899" s="248"/>
      <x:c r="RDG5899" s="248"/>
      <x:c r="RDH5899" s="248"/>
      <x:c r="RDI5899" s="248"/>
      <x:c r="RDJ5899" s="248"/>
      <x:c r="RDK5899" s="248"/>
      <x:c r="RDL5899" s="248"/>
      <x:c r="RDM5899" s="248"/>
      <x:c r="RDN5899" s="248"/>
      <x:c r="RDO5899" s="248"/>
      <x:c r="RDP5899" s="248"/>
      <x:c r="RDQ5899" s="248"/>
      <x:c r="RDR5899" s="248"/>
      <x:c r="RDS5899" s="248"/>
      <x:c r="RDT5899" s="248"/>
      <x:c r="RDU5899" s="248"/>
      <x:c r="RDV5899" s="248"/>
      <x:c r="RDW5899" s="248"/>
      <x:c r="RDX5899" s="248"/>
      <x:c r="RDY5899" s="248"/>
      <x:c r="RDZ5899" s="248"/>
      <x:c r="REA5899" s="248"/>
      <x:c r="REB5899" s="248"/>
      <x:c r="REC5899" s="248"/>
      <x:c r="RED5899" s="248"/>
      <x:c r="REE5899" s="248"/>
      <x:c r="REF5899" s="248"/>
      <x:c r="REG5899" s="248"/>
      <x:c r="REH5899" s="248"/>
      <x:c r="REI5899" s="248"/>
      <x:c r="REJ5899" s="248"/>
      <x:c r="REK5899" s="248"/>
      <x:c r="REL5899" s="248"/>
      <x:c r="REM5899" s="248"/>
      <x:c r="REN5899" s="248"/>
      <x:c r="REO5899" s="248"/>
      <x:c r="REP5899" s="248"/>
      <x:c r="REQ5899" s="248"/>
      <x:c r="RER5899" s="248"/>
      <x:c r="RES5899" s="248"/>
      <x:c r="RET5899" s="248"/>
      <x:c r="REU5899" s="248"/>
      <x:c r="REV5899" s="248"/>
      <x:c r="REW5899" s="248"/>
      <x:c r="REX5899" s="248"/>
      <x:c r="REY5899" s="248"/>
      <x:c r="REZ5899" s="248"/>
      <x:c r="RFA5899" s="248"/>
      <x:c r="RFB5899" s="248"/>
      <x:c r="RFC5899" s="248"/>
      <x:c r="RFD5899" s="248"/>
      <x:c r="RFE5899" s="248"/>
      <x:c r="RFF5899" s="248"/>
      <x:c r="RFG5899" s="248"/>
      <x:c r="RFH5899" s="248"/>
      <x:c r="RFI5899" s="248"/>
      <x:c r="RFJ5899" s="248"/>
      <x:c r="RFK5899" s="248"/>
      <x:c r="RFL5899" s="248"/>
      <x:c r="RFM5899" s="248"/>
      <x:c r="RFN5899" s="248"/>
      <x:c r="RFO5899" s="248"/>
      <x:c r="RFP5899" s="248"/>
      <x:c r="RFQ5899" s="248"/>
      <x:c r="RFR5899" s="248"/>
      <x:c r="RFS5899" s="248"/>
      <x:c r="RFT5899" s="248"/>
      <x:c r="RFU5899" s="248"/>
      <x:c r="RFV5899" s="248"/>
      <x:c r="RFW5899" s="248"/>
      <x:c r="RFX5899" s="248"/>
      <x:c r="RFY5899" s="248"/>
      <x:c r="RFZ5899" s="248"/>
      <x:c r="RGA5899" s="248"/>
      <x:c r="RGB5899" s="248"/>
      <x:c r="RGC5899" s="248"/>
      <x:c r="RGD5899" s="248"/>
      <x:c r="RGE5899" s="248"/>
      <x:c r="RGF5899" s="248"/>
      <x:c r="RGG5899" s="248"/>
      <x:c r="RGH5899" s="248"/>
      <x:c r="RGI5899" s="248"/>
      <x:c r="RGJ5899" s="248"/>
      <x:c r="RGK5899" s="248"/>
      <x:c r="RGL5899" s="248"/>
      <x:c r="RGM5899" s="248"/>
      <x:c r="RGN5899" s="248"/>
      <x:c r="RGO5899" s="248"/>
      <x:c r="RGP5899" s="248"/>
      <x:c r="RGQ5899" s="248"/>
      <x:c r="RGR5899" s="248"/>
      <x:c r="RGS5899" s="248"/>
      <x:c r="RGT5899" s="248"/>
      <x:c r="RGU5899" s="248"/>
      <x:c r="RGV5899" s="248"/>
      <x:c r="RGW5899" s="248"/>
      <x:c r="RGX5899" s="248"/>
      <x:c r="RGY5899" s="248"/>
      <x:c r="RGZ5899" s="248"/>
      <x:c r="RHA5899" s="248"/>
      <x:c r="RHB5899" s="248"/>
      <x:c r="RHC5899" s="248"/>
      <x:c r="RHD5899" s="248"/>
      <x:c r="RHE5899" s="248"/>
      <x:c r="RHF5899" s="248"/>
      <x:c r="RHG5899" s="248"/>
      <x:c r="RHH5899" s="248"/>
      <x:c r="RHI5899" s="248"/>
      <x:c r="RHJ5899" s="248"/>
      <x:c r="RHK5899" s="248"/>
      <x:c r="RHL5899" s="248"/>
      <x:c r="RHM5899" s="248"/>
      <x:c r="RHN5899" s="248"/>
      <x:c r="RHO5899" s="248"/>
      <x:c r="RHP5899" s="248"/>
      <x:c r="RHQ5899" s="248"/>
      <x:c r="RHR5899" s="248"/>
      <x:c r="RHS5899" s="248"/>
      <x:c r="RHT5899" s="248"/>
      <x:c r="RHU5899" s="248"/>
      <x:c r="RHV5899" s="248"/>
      <x:c r="RHW5899" s="248"/>
      <x:c r="RHX5899" s="248"/>
      <x:c r="RHY5899" s="248"/>
      <x:c r="RHZ5899" s="248"/>
      <x:c r="RIA5899" s="248"/>
      <x:c r="RIB5899" s="248"/>
      <x:c r="RIC5899" s="248"/>
      <x:c r="RID5899" s="248"/>
      <x:c r="RIE5899" s="248"/>
      <x:c r="RIF5899" s="248"/>
      <x:c r="RIG5899" s="248"/>
      <x:c r="RIH5899" s="248"/>
      <x:c r="RII5899" s="248"/>
      <x:c r="RIJ5899" s="248"/>
      <x:c r="RIK5899" s="248"/>
      <x:c r="RIL5899" s="248"/>
      <x:c r="RIM5899" s="248"/>
      <x:c r="RIN5899" s="248"/>
      <x:c r="RIO5899" s="248"/>
      <x:c r="RIP5899" s="248"/>
      <x:c r="RIQ5899" s="248"/>
      <x:c r="RIR5899" s="248"/>
      <x:c r="RIS5899" s="248"/>
      <x:c r="RIT5899" s="248"/>
      <x:c r="RIU5899" s="248"/>
      <x:c r="RIV5899" s="248"/>
      <x:c r="RIW5899" s="248"/>
      <x:c r="RIX5899" s="248"/>
      <x:c r="RIY5899" s="248"/>
      <x:c r="RIZ5899" s="248"/>
      <x:c r="RJA5899" s="248"/>
      <x:c r="RJB5899" s="248"/>
      <x:c r="RJC5899" s="248"/>
      <x:c r="RJD5899" s="248"/>
      <x:c r="RJE5899" s="248"/>
      <x:c r="RJF5899" s="248"/>
      <x:c r="RJG5899" s="248"/>
      <x:c r="RJH5899" s="248"/>
      <x:c r="RJI5899" s="248"/>
      <x:c r="RJJ5899" s="248"/>
      <x:c r="RJK5899" s="248"/>
      <x:c r="RJL5899" s="248"/>
      <x:c r="RJM5899" s="248"/>
      <x:c r="RJN5899" s="248"/>
      <x:c r="RJO5899" s="248"/>
      <x:c r="RJP5899" s="248"/>
      <x:c r="RJQ5899" s="248"/>
      <x:c r="RJR5899" s="248"/>
      <x:c r="RJS5899" s="248"/>
      <x:c r="RJT5899" s="248"/>
      <x:c r="RJU5899" s="248"/>
      <x:c r="RJV5899" s="248"/>
      <x:c r="RJW5899" s="248"/>
      <x:c r="RJX5899" s="248"/>
      <x:c r="RJY5899" s="248"/>
      <x:c r="RJZ5899" s="248"/>
      <x:c r="RKA5899" s="248"/>
      <x:c r="RKB5899" s="248"/>
      <x:c r="RKC5899" s="248"/>
      <x:c r="RKD5899" s="248"/>
      <x:c r="RKE5899" s="248"/>
      <x:c r="RKF5899" s="248"/>
      <x:c r="RKG5899" s="248"/>
      <x:c r="RKH5899" s="248"/>
      <x:c r="RKI5899" s="248"/>
      <x:c r="RKJ5899" s="248"/>
      <x:c r="RKK5899" s="248"/>
      <x:c r="RKL5899" s="248"/>
      <x:c r="RKM5899" s="248"/>
      <x:c r="RKN5899" s="248"/>
      <x:c r="RKO5899" s="248"/>
      <x:c r="RKP5899" s="248"/>
      <x:c r="RKQ5899" s="248"/>
      <x:c r="RKR5899" s="248"/>
      <x:c r="RKS5899" s="248"/>
      <x:c r="RKT5899" s="248"/>
      <x:c r="RKU5899" s="248"/>
      <x:c r="RKV5899" s="248"/>
      <x:c r="RKW5899" s="248"/>
      <x:c r="RKX5899" s="248"/>
      <x:c r="RKY5899" s="248"/>
      <x:c r="RKZ5899" s="248"/>
      <x:c r="RLA5899" s="248"/>
      <x:c r="RLB5899" s="248"/>
      <x:c r="RLC5899" s="248"/>
      <x:c r="RLD5899" s="248"/>
      <x:c r="RLE5899" s="248"/>
      <x:c r="RLF5899" s="248"/>
      <x:c r="RLG5899" s="248"/>
      <x:c r="RLH5899" s="248"/>
      <x:c r="RLI5899" s="248"/>
      <x:c r="RLJ5899" s="248"/>
      <x:c r="RLK5899" s="248"/>
      <x:c r="RLL5899" s="248"/>
      <x:c r="RLM5899" s="248"/>
      <x:c r="RLN5899" s="248"/>
      <x:c r="RLO5899" s="248"/>
      <x:c r="RLP5899" s="248"/>
      <x:c r="RLQ5899" s="248"/>
      <x:c r="RLR5899" s="248"/>
      <x:c r="RLS5899" s="248"/>
      <x:c r="RLT5899" s="248"/>
      <x:c r="RLU5899" s="248"/>
      <x:c r="RLV5899" s="248"/>
      <x:c r="RLW5899" s="248"/>
      <x:c r="RLX5899" s="248"/>
      <x:c r="RLY5899" s="248"/>
      <x:c r="RLZ5899" s="248"/>
      <x:c r="RMA5899" s="248"/>
      <x:c r="RMB5899" s="248"/>
      <x:c r="RMC5899" s="248"/>
      <x:c r="RMD5899" s="248"/>
      <x:c r="RME5899" s="248"/>
      <x:c r="RMF5899" s="248"/>
      <x:c r="RMG5899" s="248"/>
      <x:c r="RMH5899" s="248"/>
      <x:c r="RMI5899" s="248"/>
      <x:c r="RMJ5899" s="248"/>
      <x:c r="RMK5899" s="248"/>
      <x:c r="RML5899" s="248"/>
      <x:c r="RMM5899" s="248"/>
      <x:c r="RMN5899" s="248"/>
      <x:c r="RMO5899" s="248"/>
      <x:c r="RMP5899" s="248"/>
      <x:c r="RMQ5899" s="248"/>
      <x:c r="RMR5899" s="248"/>
      <x:c r="RMS5899" s="248"/>
      <x:c r="RMT5899" s="248"/>
      <x:c r="RMU5899" s="248"/>
      <x:c r="RMV5899" s="248"/>
      <x:c r="RMW5899" s="248"/>
      <x:c r="RMX5899" s="248"/>
      <x:c r="RMY5899" s="248"/>
      <x:c r="RMZ5899" s="248"/>
      <x:c r="RNA5899" s="248"/>
      <x:c r="RNB5899" s="248"/>
      <x:c r="RNC5899" s="248"/>
      <x:c r="RND5899" s="248"/>
      <x:c r="RNE5899" s="248"/>
      <x:c r="RNF5899" s="248"/>
      <x:c r="RNG5899" s="248"/>
      <x:c r="RNH5899" s="248"/>
      <x:c r="RNI5899" s="248"/>
      <x:c r="RNJ5899" s="248"/>
      <x:c r="RNK5899" s="248"/>
      <x:c r="RNL5899" s="248"/>
      <x:c r="RNM5899" s="248"/>
      <x:c r="RNN5899" s="248"/>
      <x:c r="RNO5899" s="248"/>
      <x:c r="RNP5899" s="248"/>
      <x:c r="RNQ5899" s="248"/>
      <x:c r="RNR5899" s="248"/>
      <x:c r="RNS5899" s="248"/>
      <x:c r="RNT5899" s="248"/>
      <x:c r="RNU5899" s="248"/>
      <x:c r="RNV5899" s="248"/>
      <x:c r="RNW5899" s="248"/>
      <x:c r="RNX5899" s="248"/>
      <x:c r="RNY5899" s="248"/>
      <x:c r="RNZ5899" s="248"/>
      <x:c r="ROA5899" s="248"/>
      <x:c r="ROB5899" s="248"/>
      <x:c r="ROC5899" s="248"/>
      <x:c r="ROD5899" s="248"/>
      <x:c r="ROE5899" s="248"/>
      <x:c r="ROF5899" s="248"/>
      <x:c r="ROG5899" s="248"/>
      <x:c r="ROH5899" s="248"/>
      <x:c r="ROI5899" s="248"/>
      <x:c r="ROJ5899" s="248"/>
      <x:c r="ROK5899" s="248"/>
      <x:c r="ROL5899" s="248"/>
      <x:c r="ROM5899" s="248"/>
      <x:c r="RON5899" s="248"/>
      <x:c r="ROO5899" s="248"/>
      <x:c r="ROP5899" s="248"/>
      <x:c r="ROQ5899" s="248"/>
      <x:c r="ROR5899" s="248"/>
      <x:c r="ROS5899" s="248"/>
      <x:c r="ROT5899" s="248"/>
      <x:c r="ROU5899" s="248"/>
      <x:c r="ROV5899" s="248"/>
      <x:c r="ROW5899" s="248"/>
      <x:c r="ROX5899" s="248"/>
      <x:c r="ROY5899" s="248"/>
      <x:c r="ROZ5899" s="248"/>
      <x:c r="RPA5899" s="248"/>
      <x:c r="RPB5899" s="248"/>
      <x:c r="RPC5899" s="248"/>
      <x:c r="RPD5899" s="248"/>
      <x:c r="RPE5899" s="248"/>
      <x:c r="RPF5899" s="248"/>
      <x:c r="RPG5899" s="248"/>
      <x:c r="RPH5899" s="248"/>
      <x:c r="RPI5899" s="248"/>
      <x:c r="RPJ5899" s="248"/>
      <x:c r="RPK5899" s="248"/>
      <x:c r="RPL5899" s="248"/>
      <x:c r="RPM5899" s="248"/>
      <x:c r="RPN5899" s="248"/>
      <x:c r="RPO5899" s="248"/>
      <x:c r="RPP5899" s="248"/>
      <x:c r="RPQ5899" s="248"/>
      <x:c r="RPR5899" s="248"/>
      <x:c r="RPS5899" s="248"/>
      <x:c r="RPT5899" s="248"/>
      <x:c r="RPU5899" s="248"/>
      <x:c r="RPV5899" s="248"/>
      <x:c r="RPW5899" s="248"/>
      <x:c r="RPX5899" s="248"/>
      <x:c r="RPY5899" s="248"/>
      <x:c r="RPZ5899" s="248"/>
      <x:c r="RQA5899" s="248"/>
      <x:c r="RQB5899" s="248"/>
      <x:c r="RQC5899" s="248"/>
      <x:c r="RQD5899" s="248"/>
      <x:c r="RQE5899" s="248"/>
      <x:c r="RQF5899" s="248"/>
      <x:c r="RQG5899" s="248"/>
      <x:c r="RQH5899" s="248"/>
      <x:c r="RQI5899" s="248"/>
      <x:c r="RQJ5899" s="248"/>
      <x:c r="RQK5899" s="248"/>
      <x:c r="RQL5899" s="248"/>
      <x:c r="RQM5899" s="248"/>
      <x:c r="RQN5899" s="248"/>
      <x:c r="RQO5899" s="248"/>
      <x:c r="RQP5899" s="248"/>
      <x:c r="RQQ5899" s="248"/>
      <x:c r="RQR5899" s="248"/>
      <x:c r="RQS5899" s="248"/>
      <x:c r="RQT5899" s="248"/>
      <x:c r="RQU5899" s="248"/>
      <x:c r="RQV5899" s="248"/>
      <x:c r="RQW5899" s="248"/>
      <x:c r="RQX5899" s="248"/>
      <x:c r="RQY5899" s="248"/>
      <x:c r="RQZ5899" s="248"/>
      <x:c r="RRA5899" s="248"/>
      <x:c r="RRB5899" s="248"/>
      <x:c r="RRC5899" s="248"/>
      <x:c r="RRD5899" s="248"/>
      <x:c r="RRE5899" s="248"/>
      <x:c r="RRF5899" s="248"/>
      <x:c r="RRG5899" s="248"/>
      <x:c r="RRH5899" s="248"/>
      <x:c r="RRI5899" s="248"/>
      <x:c r="RRJ5899" s="248"/>
      <x:c r="RRK5899" s="248"/>
      <x:c r="RRL5899" s="248"/>
      <x:c r="RRM5899" s="248"/>
      <x:c r="RRN5899" s="248"/>
      <x:c r="RRO5899" s="248"/>
      <x:c r="RRP5899" s="248"/>
      <x:c r="RRQ5899" s="248"/>
      <x:c r="RRR5899" s="248"/>
      <x:c r="RRS5899" s="248"/>
      <x:c r="RRT5899" s="248"/>
      <x:c r="RRU5899" s="248"/>
      <x:c r="RRV5899" s="248"/>
      <x:c r="RRW5899" s="248"/>
      <x:c r="RRX5899" s="248"/>
      <x:c r="RRY5899" s="248"/>
      <x:c r="RRZ5899" s="248"/>
      <x:c r="RSA5899" s="248"/>
      <x:c r="RSB5899" s="248"/>
      <x:c r="RSC5899" s="248"/>
      <x:c r="RSD5899" s="248"/>
      <x:c r="RSE5899" s="248"/>
      <x:c r="RSF5899" s="248"/>
      <x:c r="RSG5899" s="248"/>
      <x:c r="RSH5899" s="248"/>
      <x:c r="RSI5899" s="248"/>
      <x:c r="RSJ5899" s="248"/>
      <x:c r="RSK5899" s="248"/>
      <x:c r="RSL5899" s="248"/>
      <x:c r="RSM5899" s="248"/>
      <x:c r="RSN5899" s="248"/>
      <x:c r="RSO5899" s="248"/>
      <x:c r="RSP5899" s="248"/>
      <x:c r="RSQ5899" s="248"/>
      <x:c r="RSR5899" s="248"/>
      <x:c r="RSS5899" s="248"/>
      <x:c r="RST5899" s="248"/>
      <x:c r="RSU5899" s="248"/>
      <x:c r="RSV5899" s="248"/>
      <x:c r="RSW5899" s="248"/>
      <x:c r="RSX5899" s="248"/>
      <x:c r="RSY5899" s="248"/>
      <x:c r="RSZ5899" s="248"/>
      <x:c r="RTA5899" s="248"/>
      <x:c r="RTB5899" s="248"/>
      <x:c r="RTC5899" s="248"/>
      <x:c r="RTD5899" s="248"/>
      <x:c r="RTE5899" s="248"/>
      <x:c r="RTF5899" s="248"/>
      <x:c r="RTG5899" s="248"/>
      <x:c r="RTH5899" s="248"/>
      <x:c r="RTI5899" s="248"/>
      <x:c r="RTJ5899" s="248"/>
      <x:c r="RTK5899" s="248"/>
      <x:c r="RTL5899" s="248"/>
      <x:c r="RTM5899" s="248"/>
      <x:c r="RTN5899" s="248"/>
      <x:c r="RTO5899" s="248"/>
      <x:c r="RTP5899" s="248"/>
      <x:c r="RTQ5899" s="248"/>
      <x:c r="RTR5899" s="248"/>
      <x:c r="RTS5899" s="248"/>
      <x:c r="RTT5899" s="248"/>
      <x:c r="RTU5899" s="248"/>
      <x:c r="RTV5899" s="248"/>
      <x:c r="RTW5899" s="248"/>
      <x:c r="RTX5899" s="248"/>
      <x:c r="RTY5899" s="248"/>
      <x:c r="RTZ5899" s="248"/>
      <x:c r="RUA5899" s="248"/>
      <x:c r="RUB5899" s="248"/>
      <x:c r="RUC5899" s="248"/>
      <x:c r="RUD5899" s="248"/>
      <x:c r="RUE5899" s="248"/>
      <x:c r="RUF5899" s="248"/>
      <x:c r="RUG5899" s="248"/>
      <x:c r="RUH5899" s="248"/>
      <x:c r="RUI5899" s="248"/>
      <x:c r="RUJ5899" s="248"/>
      <x:c r="RUK5899" s="248"/>
      <x:c r="RUL5899" s="248"/>
      <x:c r="RUM5899" s="248"/>
      <x:c r="RUN5899" s="248"/>
      <x:c r="RUO5899" s="248"/>
      <x:c r="RUP5899" s="248"/>
      <x:c r="RUQ5899" s="248"/>
      <x:c r="RUR5899" s="248"/>
      <x:c r="RUS5899" s="248"/>
      <x:c r="RUT5899" s="248"/>
      <x:c r="RUU5899" s="248"/>
      <x:c r="RUV5899" s="248"/>
      <x:c r="RUW5899" s="248"/>
      <x:c r="RUX5899" s="248"/>
      <x:c r="RUY5899" s="248"/>
      <x:c r="RUZ5899" s="248"/>
      <x:c r="RVA5899" s="248"/>
      <x:c r="RVB5899" s="248"/>
      <x:c r="RVC5899" s="248"/>
      <x:c r="RVD5899" s="248"/>
      <x:c r="RVE5899" s="248"/>
      <x:c r="RVF5899" s="248"/>
      <x:c r="RVG5899" s="248"/>
      <x:c r="RVH5899" s="248"/>
      <x:c r="RVI5899" s="248"/>
      <x:c r="RVJ5899" s="248"/>
      <x:c r="RVK5899" s="248"/>
      <x:c r="RVL5899" s="248"/>
      <x:c r="RVM5899" s="248"/>
      <x:c r="RVN5899" s="248"/>
      <x:c r="RVO5899" s="248"/>
      <x:c r="RVP5899" s="248"/>
      <x:c r="RVQ5899" s="248"/>
      <x:c r="RVR5899" s="248"/>
      <x:c r="RVS5899" s="248"/>
      <x:c r="RVT5899" s="248"/>
      <x:c r="RVU5899" s="248"/>
      <x:c r="RVV5899" s="248"/>
      <x:c r="RVW5899" s="248"/>
      <x:c r="RVX5899" s="248"/>
      <x:c r="RVY5899" s="248"/>
      <x:c r="RVZ5899" s="248"/>
      <x:c r="RWA5899" s="248"/>
      <x:c r="RWB5899" s="248"/>
      <x:c r="RWC5899" s="248"/>
      <x:c r="RWD5899" s="248"/>
      <x:c r="RWE5899" s="248"/>
      <x:c r="RWF5899" s="248"/>
      <x:c r="RWG5899" s="248"/>
      <x:c r="RWH5899" s="248"/>
      <x:c r="RWI5899" s="248"/>
      <x:c r="RWJ5899" s="248"/>
      <x:c r="RWK5899" s="248"/>
      <x:c r="RWL5899" s="248"/>
      <x:c r="RWM5899" s="248"/>
      <x:c r="RWN5899" s="248"/>
      <x:c r="RWO5899" s="248"/>
      <x:c r="RWP5899" s="248"/>
      <x:c r="RWQ5899" s="248"/>
      <x:c r="RWR5899" s="248"/>
      <x:c r="RWS5899" s="248"/>
      <x:c r="RWT5899" s="248"/>
      <x:c r="RWU5899" s="248"/>
      <x:c r="RWV5899" s="248"/>
      <x:c r="RWW5899" s="248"/>
      <x:c r="RWX5899" s="248"/>
      <x:c r="RWY5899" s="248"/>
      <x:c r="RWZ5899" s="248"/>
      <x:c r="RXA5899" s="248"/>
      <x:c r="RXB5899" s="248"/>
      <x:c r="RXC5899" s="248"/>
      <x:c r="RXD5899" s="248"/>
      <x:c r="RXE5899" s="248"/>
      <x:c r="RXF5899" s="248"/>
      <x:c r="RXG5899" s="248"/>
      <x:c r="RXH5899" s="248"/>
      <x:c r="RXI5899" s="248"/>
      <x:c r="RXJ5899" s="248"/>
      <x:c r="RXK5899" s="248"/>
      <x:c r="RXL5899" s="248"/>
      <x:c r="RXM5899" s="248"/>
      <x:c r="RXN5899" s="248"/>
      <x:c r="RXO5899" s="248"/>
      <x:c r="RXP5899" s="248"/>
      <x:c r="RXQ5899" s="248"/>
      <x:c r="RXR5899" s="248"/>
      <x:c r="RXS5899" s="248"/>
      <x:c r="RXT5899" s="248"/>
      <x:c r="RXU5899" s="248"/>
      <x:c r="RXV5899" s="248"/>
      <x:c r="RXW5899" s="248"/>
      <x:c r="RXX5899" s="248"/>
      <x:c r="RXY5899" s="248"/>
      <x:c r="RXZ5899" s="248"/>
      <x:c r="RYA5899" s="248"/>
      <x:c r="RYB5899" s="248"/>
      <x:c r="RYC5899" s="248"/>
      <x:c r="RYD5899" s="248"/>
      <x:c r="RYE5899" s="248"/>
      <x:c r="RYF5899" s="248"/>
      <x:c r="RYG5899" s="248"/>
      <x:c r="RYH5899" s="248"/>
      <x:c r="RYI5899" s="248"/>
      <x:c r="RYJ5899" s="248"/>
      <x:c r="RYK5899" s="248"/>
      <x:c r="RYL5899" s="248"/>
      <x:c r="RYM5899" s="248"/>
      <x:c r="RYN5899" s="248"/>
      <x:c r="RYO5899" s="248"/>
      <x:c r="RYP5899" s="248"/>
      <x:c r="RYQ5899" s="248"/>
      <x:c r="RYR5899" s="248"/>
      <x:c r="RYS5899" s="248"/>
      <x:c r="RYT5899" s="248"/>
      <x:c r="RYU5899" s="248"/>
      <x:c r="RYV5899" s="248"/>
      <x:c r="RYW5899" s="248"/>
      <x:c r="RYX5899" s="248"/>
      <x:c r="RYY5899" s="248"/>
      <x:c r="RYZ5899" s="248"/>
      <x:c r="RZA5899" s="248"/>
      <x:c r="RZB5899" s="248"/>
      <x:c r="RZC5899" s="248"/>
      <x:c r="RZD5899" s="248"/>
      <x:c r="RZE5899" s="248"/>
      <x:c r="RZF5899" s="248"/>
      <x:c r="RZG5899" s="248"/>
      <x:c r="RZH5899" s="248"/>
      <x:c r="RZI5899" s="248"/>
      <x:c r="RZJ5899" s="248"/>
      <x:c r="RZK5899" s="248"/>
      <x:c r="RZL5899" s="248"/>
      <x:c r="RZM5899" s="248"/>
      <x:c r="RZN5899" s="248"/>
      <x:c r="RZO5899" s="248"/>
      <x:c r="RZP5899" s="248"/>
      <x:c r="RZQ5899" s="248"/>
      <x:c r="RZR5899" s="248"/>
      <x:c r="RZS5899" s="248"/>
      <x:c r="RZT5899" s="248"/>
      <x:c r="RZU5899" s="248"/>
      <x:c r="RZV5899" s="248"/>
      <x:c r="RZW5899" s="248"/>
      <x:c r="RZX5899" s="248"/>
      <x:c r="RZY5899" s="248"/>
      <x:c r="RZZ5899" s="248"/>
      <x:c r="SAA5899" s="248"/>
      <x:c r="SAB5899" s="248"/>
      <x:c r="SAC5899" s="248"/>
      <x:c r="SAD5899" s="248"/>
      <x:c r="SAE5899" s="248"/>
      <x:c r="SAF5899" s="248"/>
      <x:c r="SAG5899" s="248"/>
      <x:c r="SAH5899" s="248"/>
      <x:c r="SAI5899" s="248"/>
      <x:c r="SAJ5899" s="248"/>
      <x:c r="SAK5899" s="248"/>
      <x:c r="SAL5899" s="248"/>
      <x:c r="SAM5899" s="248"/>
      <x:c r="SAN5899" s="248"/>
      <x:c r="SAO5899" s="248"/>
      <x:c r="SAP5899" s="248"/>
      <x:c r="SAQ5899" s="248"/>
      <x:c r="SAR5899" s="248"/>
      <x:c r="SAS5899" s="248"/>
      <x:c r="SAT5899" s="248"/>
      <x:c r="SAU5899" s="248"/>
      <x:c r="SAV5899" s="248"/>
      <x:c r="SAW5899" s="248"/>
      <x:c r="SAX5899" s="248"/>
      <x:c r="SAY5899" s="248"/>
      <x:c r="SAZ5899" s="248"/>
      <x:c r="SBA5899" s="248"/>
      <x:c r="SBB5899" s="248"/>
      <x:c r="SBC5899" s="248"/>
      <x:c r="SBD5899" s="248"/>
      <x:c r="SBE5899" s="248"/>
      <x:c r="SBF5899" s="248"/>
      <x:c r="SBG5899" s="248"/>
      <x:c r="SBH5899" s="248"/>
      <x:c r="SBI5899" s="248"/>
      <x:c r="SBJ5899" s="248"/>
      <x:c r="SBK5899" s="248"/>
      <x:c r="SBL5899" s="248"/>
      <x:c r="SBM5899" s="248"/>
      <x:c r="SBN5899" s="248"/>
      <x:c r="SBO5899" s="248"/>
      <x:c r="SBP5899" s="248"/>
      <x:c r="SBQ5899" s="248"/>
      <x:c r="SBR5899" s="248"/>
      <x:c r="SBS5899" s="248"/>
      <x:c r="SBT5899" s="248"/>
      <x:c r="SBU5899" s="248"/>
      <x:c r="SBV5899" s="248"/>
      <x:c r="SBW5899" s="248"/>
      <x:c r="SBX5899" s="248"/>
      <x:c r="SBY5899" s="248"/>
      <x:c r="SBZ5899" s="248"/>
      <x:c r="SCA5899" s="248"/>
      <x:c r="SCB5899" s="248"/>
      <x:c r="SCC5899" s="248"/>
      <x:c r="SCD5899" s="248"/>
      <x:c r="SCE5899" s="248"/>
      <x:c r="SCF5899" s="248"/>
      <x:c r="SCG5899" s="248"/>
      <x:c r="SCH5899" s="248"/>
      <x:c r="SCI5899" s="248"/>
      <x:c r="SCJ5899" s="248"/>
      <x:c r="SCK5899" s="248"/>
      <x:c r="SCL5899" s="248"/>
      <x:c r="SCM5899" s="248"/>
      <x:c r="SCN5899" s="248"/>
      <x:c r="SCO5899" s="248"/>
      <x:c r="SCP5899" s="248"/>
      <x:c r="SCQ5899" s="248"/>
      <x:c r="SCR5899" s="248"/>
      <x:c r="SCS5899" s="248"/>
      <x:c r="SCT5899" s="248"/>
      <x:c r="SCU5899" s="248"/>
      <x:c r="SCV5899" s="248"/>
      <x:c r="SCW5899" s="248"/>
      <x:c r="SCX5899" s="248"/>
      <x:c r="SCY5899" s="248"/>
      <x:c r="SCZ5899" s="248"/>
      <x:c r="SDA5899" s="248"/>
      <x:c r="SDB5899" s="248"/>
      <x:c r="SDC5899" s="248"/>
      <x:c r="SDD5899" s="248"/>
      <x:c r="SDE5899" s="248"/>
      <x:c r="SDF5899" s="248"/>
      <x:c r="SDG5899" s="248"/>
      <x:c r="SDH5899" s="248"/>
      <x:c r="SDI5899" s="248"/>
      <x:c r="SDJ5899" s="248"/>
      <x:c r="SDK5899" s="248"/>
      <x:c r="SDL5899" s="248"/>
      <x:c r="SDM5899" s="248"/>
      <x:c r="SDN5899" s="248"/>
      <x:c r="SDO5899" s="248"/>
      <x:c r="SDP5899" s="248"/>
      <x:c r="SDQ5899" s="248"/>
      <x:c r="SDR5899" s="248"/>
      <x:c r="SDS5899" s="248"/>
      <x:c r="SDT5899" s="248"/>
      <x:c r="SDU5899" s="248"/>
      <x:c r="SDV5899" s="248"/>
      <x:c r="SDW5899" s="248"/>
      <x:c r="SDX5899" s="248"/>
      <x:c r="SDY5899" s="248"/>
      <x:c r="SDZ5899" s="248"/>
      <x:c r="SEA5899" s="248"/>
      <x:c r="SEB5899" s="248"/>
      <x:c r="SEC5899" s="248"/>
      <x:c r="SED5899" s="248"/>
      <x:c r="SEE5899" s="248"/>
      <x:c r="SEF5899" s="248"/>
      <x:c r="SEG5899" s="248"/>
      <x:c r="SEH5899" s="248"/>
      <x:c r="SEI5899" s="248"/>
      <x:c r="SEJ5899" s="248"/>
      <x:c r="SEK5899" s="248"/>
      <x:c r="SEL5899" s="248"/>
      <x:c r="SEM5899" s="248"/>
      <x:c r="SEN5899" s="248"/>
      <x:c r="SEO5899" s="248"/>
      <x:c r="SEP5899" s="248"/>
      <x:c r="SEQ5899" s="248"/>
      <x:c r="SER5899" s="248"/>
      <x:c r="SES5899" s="248"/>
      <x:c r="SET5899" s="248"/>
      <x:c r="SEU5899" s="248"/>
      <x:c r="SEV5899" s="248"/>
      <x:c r="SEW5899" s="248"/>
      <x:c r="SEX5899" s="248"/>
      <x:c r="SEY5899" s="248"/>
      <x:c r="SEZ5899" s="248"/>
      <x:c r="SFA5899" s="248"/>
      <x:c r="SFB5899" s="248"/>
      <x:c r="SFC5899" s="248"/>
      <x:c r="SFD5899" s="248"/>
      <x:c r="SFE5899" s="248"/>
      <x:c r="SFF5899" s="248"/>
      <x:c r="SFG5899" s="248"/>
      <x:c r="SFH5899" s="248"/>
      <x:c r="SFI5899" s="248"/>
      <x:c r="SFJ5899" s="248"/>
      <x:c r="SFK5899" s="248"/>
      <x:c r="SFL5899" s="248"/>
      <x:c r="SFM5899" s="248"/>
      <x:c r="SFN5899" s="248"/>
      <x:c r="SFO5899" s="248"/>
      <x:c r="SFP5899" s="248"/>
      <x:c r="SFQ5899" s="248"/>
      <x:c r="SFR5899" s="248"/>
      <x:c r="SFS5899" s="248"/>
      <x:c r="SFT5899" s="248"/>
      <x:c r="SFU5899" s="248"/>
      <x:c r="SFV5899" s="248"/>
      <x:c r="SFW5899" s="248"/>
      <x:c r="SFX5899" s="248"/>
      <x:c r="SFY5899" s="248"/>
      <x:c r="SFZ5899" s="248"/>
      <x:c r="SGA5899" s="248"/>
      <x:c r="SGB5899" s="248"/>
      <x:c r="SGC5899" s="248"/>
      <x:c r="SGD5899" s="248"/>
      <x:c r="SGE5899" s="248"/>
      <x:c r="SGF5899" s="248"/>
      <x:c r="SGG5899" s="248"/>
      <x:c r="SGH5899" s="248"/>
      <x:c r="SGI5899" s="248"/>
      <x:c r="SGJ5899" s="248"/>
      <x:c r="SGK5899" s="248"/>
      <x:c r="SGL5899" s="248"/>
      <x:c r="SGM5899" s="248"/>
      <x:c r="SGN5899" s="248"/>
      <x:c r="SGO5899" s="248"/>
      <x:c r="SGP5899" s="248"/>
      <x:c r="SGQ5899" s="248"/>
      <x:c r="SGR5899" s="248"/>
      <x:c r="SGS5899" s="248"/>
      <x:c r="SGT5899" s="248"/>
      <x:c r="SGU5899" s="248"/>
      <x:c r="SGV5899" s="248"/>
      <x:c r="SGW5899" s="248"/>
      <x:c r="SGX5899" s="248"/>
      <x:c r="SGY5899" s="248"/>
      <x:c r="SGZ5899" s="248"/>
      <x:c r="SHA5899" s="248"/>
      <x:c r="SHB5899" s="248"/>
      <x:c r="SHC5899" s="248"/>
      <x:c r="SHD5899" s="248"/>
      <x:c r="SHE5899" s="248"/>
      <x:c r="SHF5899" s="248"/>
      <x:c r="SHG5899" s="248"/>
      <x:c r="SHH5899" s="248"/>
      <x:c r="SHI5899" s="248"/>
      <x:c r="SHJ5899" s="248"/>
      <x:c r="SHK5899" s="248"/>
      <x:c r="SHL5899" s="248"/>
      <x:c r="SHM5899" s="248"/>
      <x:c r="SHN5899" s="248"/>
      <x:c r="SHO5899" s="248"/>
      <x:c r="SHP5899" s="248"/>
      <x:c r="SHQ5899" s="248"/>
      <x:c r="SHR5899" s="248"/>
      <x:c r="SHS5899" s="248"/>
      <x:c r="SHT5899" s="248"/>
      <x:c r="SHU5899" s="248"/>
      <x:c r="SHV5899" s="248"/>
      <x:c r="SHW5899" s="248"/>
      <x:c r="SHX5899" s="248"/>
      <x:c r="SHY5899" s="248"/>
      <x:c r="SHZ5899" s="248"/>
      <x:c r="SIA5899" s="248"/>
      <x:c r="SIB5899" s="248"/>
      <x:c r="SIC5899" s="248"/>
      <x:c r="SID5899" s="248"/>
      <x:c r="SIE5899" s="248"/>
      <x:c r="SIF5899" s="248"/>
      <x:c r="SIG5899" s="248"/>
      <x:c r="SIH5899" s="248"/>
      <x:c r="SII5899" s="248"/>
      <x:c r="SIJ5899" s="248"/>
      <x:c r="SIK5899" s="248"/>
      <x:c r="SIL5899" s="248"/>
      <x:c r="SIM5899" s="248"/>
      <x:c r="SIN5899" s="248"/>
      <x:c r="SIO5899" s="248"/>
      <x:c r="SIP5899" s="248"/>
      <x:c r="SIQ5899" s="248"/>
      <x:c r="SIR5899" s="248"/>
      <x:c r="SIS5899" s="248"/>
      <x:c r="SIT5899" s="248"/>
      <x:c r="SIU5899" s="248"/>
      <x:c r="SIV5899" s="248"/>
      <x:c r="SIW5899" s="248"/>
      <x:c r="SIX5899" s="248"/>
      <x:c r="SIY5899" s="248"/>
      <x:c r="SIZ5899" s="248"/>
      <x:c r="SJA5899" s="248"/>
      <x:c r="SJB5899" s="248"/>
      <x:c r="SJC5899" s="248"/>
      <x:c r="SJD5899" s="248"/>
      <x:c r="SJE5899" s="248"/>
      <x:c r="SJF5899" s="248"/>
      <x:c r="SJG5899" s="248"/>
      <x:c r="SJH5899" s="248"/>
      <x:c r="SJI5899" s="248"/>
      <x:c r="SJJ5899" s="248"/>
      <x:c r="SJK5899" s="248"/>
      <x:c r="SJL5899" s="248"/>
      <x:c r="SJM5899" s="248"/>
      <x:c r="SJN5899" s="248"/>
      <x:c r="SJO5899" s="248"/>
      <x:c r="SJP5899" s="248"/>
      <x:c r="SJQ5899" s="248"/>
      <x:c r="SJR5899" s="248"/>
      <x:c r="SJS5899" s="248"/>
      <x:c r="SJT5899" s="248"/>
      <x:c r="SJU5899" s="248"/>
      <x:c r="SJV5899" s="248"/>
      <x:c r="SJW5899" s="248"/>
      <x:c r="SJX5899" s="248"/>
      <x:c r="SJY5899" s="248"/>
      <x:c r="SJZ5899" s="248"/>
      <x:c r="SKA5899" s="248"/>
      <x:c r="SKB5899" s="248"/>
      <x:c r="SKC5899" s="248"/>
      <x:c r="SKD5899" s="248"/>
      <x:c r="SKE5899" s="248"/>
      <x:c r="SKF5899" s="248"/>
      <x:c r="SKG5899" s="248"/>
      <x:c r="SKH5899" s="248"/>
      <x:c r="SKI5899" s="248"/>
      <x:c r="SKJ5899" s="248"/>
      <x:c r="SKK5899" s="248"/>
      <x:c r="SKL5899" s="248"/>
      <x:c r="SKM5899" s="248"/>
      <x:c r="SKN5899" s="248"/>
      <x:c r="SKO5899" s="248"/>
      <x:c r="SKP5899" s="248"/>
      <x:c r="SKQ5899" s="248"/>
      <x:c r="SKR5899" s="248"/>
      <x:c r="SKS5899" s="248"/>
      <x:c r="SKT5899" s="248"/>
      <x:c r="SKU5899" s="248"/>
      <x:c r="SKV5899" s="248"/>
      <x:c r="SKW5899" s="248"/>
      <x:c r="SKX5899" s="248"/>
      <x:c r="SKY5899" s="248"/>
      <x:c r="SKZ5899" s="248"/>
      <x:c r="SLA5899" s="248"/>
      <x:c r="SLB5899" s="248"/>
      <x:c r="SLC5899" s="248"/>
      <x:c r="SLD5899" s="248"/>
      <x:c r="SLE5899" s="248"/>
      <x:c r="SLF5899" s="248"/>
      <x:c r="SLG5899" s="248"/>
      <x:c r="SLH5899" s="248"/>
      <x:c r="SLI5899" s="248"/>
      <x:c r="SLJ5899" s="248"/>
      <x:c r="SLK5899" s="248"/>
      <x:c r="SLL5899" s="248"/>
      <x:c r="SLM5899" s="248"/>
      <x:c r="SLN5899" s="248"/>
      <x:c r="SLO5899" s="248"/>
      <x:c r="SLP5899" s="248"/>
      <x:c r="SLQ5899" s="248"/>
      <x:c r="SLR5899" s="248"/>
      <x:c r="SLS5899" s="248"/>
      <x:c r="SLT5899" s="248"/>
      <x:c r="SLU5899" s="248"/>
      <x:c r="SLV5899" s="248"/>
      <x:c r="SLW5899" s="248"/>
      <x:c r="SLX5899" s="248"/>
      <x:c r="SLY5899" s="248"/>
      <x:c r="SLZ5899" s="248"/>
      <x:c r="SMA5899" s="248"/>
      <x:c r="SMB5899" s="248"/>
      <x:c r="SMC5899" s="248"/>
      <x:c r="SMD5899" s="248"/>
      <x:c r="SME5899" s="248"/>
      <x:c r="SMF5899" s="248"/>
      <x:c r="SMG5899" s="248"/>
      <x:c r="SMH5899" s="248"/>
      <x:c r="SMI5899" s="248"/>
      <x:c r="SMJ5899" s="248"/>
      <x:c r="SMK5899" s="248"/>
      <x:c r="SML5899" s="248"/>
      <x:c r="SMM5899" s="248"/>
      <x:c r="SMN5899" s="248"/>
      <x:c r="SMO5899" s="248"/>
      <x:c r="SMP5899" s="248"/>
      <x:c r="SMQ5899" s="248"/>
      <x:c r="SMR5899" s="248"/>
      <x:c r="SMS5899" s="248"/>
      <x:c r="SMT5899" s="248"/>
      <x:c r="SMU5899" s="248"/>
      <x:c r="SMV5899" s="248"/>
      <x:c r="SMW5899" s="248"/>
      <x:c r="SMX5899" s="248"/>
      <x:c r="SMY5899" s="248"/>
      <x:c r="SMZ5899" s="248"/>
      <x:c r="SNA5899" s="248"/>
      <x:c r="SNB5899" s="248"/>
      <x:c r="SNC5899" s="248"/>
      <x:c r="SND5899" s="248"/>
      <x:c r="SNE5899" s="248"/>
      <x:c r="SNF5899" s="248"/>
      <x:c r="SNG5899" s="248"/>
      <x:c r="SNH5899" s="248"/>
      <x:c r="SNI5899" s="248"/>
      <x:c r="SNJ5899" s="248"/>
      <x:c r="SNK5899" s="248"/>
      <x:c r="SNL5899" s="248"/>
      <x:c r="SNM5899" s="248"/>
      <x:c r="SNN5899" s="248"/>
      <x:c r="SNO5899" s="248"/>
      <x:c r="SNP5899" s="248"/>
      <x:c r="SNQ5899" s="248"/>
      <x:c r="SNR5899" s="248"/>
      <x:c r="SNS5899" s="248"/>
      <x:c r="SNT5899" s="248"/>
      <x:c r="SNU5899" s="248"/>
      <x:c r="SNV5899" s="248"/>
      <x:c r="SNW5899" s="248"/>
      <x:c r="SNX5899" s="248"/>
      <x:c r="SNY5899" s="248"/>
      <x:c r="SNZ5899" s="248"/>
      <x:c r="SOA5899" s="248"/>
      <x:c r="SOB5899" s="248"/>
      <x:c r="SOC5899" s="248"/>
      <x:c r="SOD5899" s="248"/>
      <x:c r="SOE5899" s="248"/>
      <x:c r="SOF5899" s="248"/>
      <x:c r="SOG5899" s="248"/>
      <x:c r="SOH5899" s="248"/>
      <x:c r="SOI5899" s="248"/>
      <x:c r="SOJ5899" s="248"/>
      <x:c r="SOK5899" s="248"/>
      <x:c r="SOL5899" s="248"/>
      <x:c r="SOM5899" s="248"/>
      <x:c r="SON5899" s="248"/>
      <x:c r="SOO5899" s="248"/>
      <x:c r="SOP5899" s="248"/>
      <x:c r="SOQ5899" s="248"/>
      <x:c r="SOR5899" s="248"/>
      <x:c r="SOS5899" s="248"/>
      <x:c r="SOT5899" s="248"/>
      <x:c r="SOU5899" s="248"/>
      <x:c r="SOV5899" s="248"/>
      <x:c r="SOW5899" s="248"/>
      <x:c r="SOX5899" s="248"/>
      <x:c r="SOY5899" s="248"/>
      <x:c r="SOZ5899" s="248"/>
      <x:c r="SPA5899" s="248"/>
      <x:c r="SPB5899" s="248"/>
      <x:c r="SPC5899" s="248"/>
      <x:c r="SPD5899" s="248"/>
      <x:c r="SPE5899" s="248"/>
      <x:c r="SPF5899" s="248"/>
      <x:c r="SPG5899" s="248"/>
      <x:c r="SPH5899" s="248"/>
      <x:c r="SPI5899" s="248"/>
      <x:c r="SPJ5899" s="248"/>
      <x:c r="SPK5899" s="248"/>
      <x:c r="SPL5899" s="248"/>
      <x:c r="SPM5899" s="248"/>
      <x:c r="SPN5899" s="248"/>
      <x:c r="SPO5899" s="248"/>
      <x:c r="SPP5899" s="248"/>
      <x:c r="SPQ5899" s="248"/>
      <x:c r="SPR5899" s="248"/>
      <x:c r="SPS5899" s="248"/>
      <x:c r="SPT5899" s="248"/>
      <x:c r="SPU5899" s="248"/>
      <x:c r="SPV5899" s="248"/>
      <x:c r="SPW5899" s="248"/>
      <x:c r="SPX5899" s="248"/>
      <x:c r="SPY5899" s="248"/>
      <x:c r="SPZ5899" s="248"/>
      <x:c r="SQA5899" s="248"/>
      <x:c r="SQB5899" s="248"/>
      <x:c r="SQC5899" s="248"/>
      <x:c r="SQD5899" s="248"/>
      <x:c r="SQE5899" s="248"/>
      <x:c r="SQF5899" s="248"/>
      <x:c r="SQG5899" s="248"/>
      <x:c r="SQH5899" s="248"/>
      <x:c r="SQI5899" s="248"/>
      <x:c r="SQJ5899" s="248"/>
      <x:c r="SQK5899" s="248"/>
      <x:c r="SQL5899" s="248"/>
      <x:c r="SQM5899" s="248"/>
      <x:c r="SQN5899" s="248"/>
      <x:c r="SQO5899" s="248"/>
      <x:c r="SQP5899" s="248"/>
      <x:c r="SQQ5899" s="248"/>
      <x:c r="SQR5899" s="248"/>
      <x:c r="SQS5899" s="248"/>
      <x:c r="SQT5899" s="248"/>
      <x:c r="SQU5899" s="248"/>
      <x:c r="SQV5899" s="248"/>
      <x:c r="SQW5899" s="248"/>
      <x:c r="SQX5899" s="248"/>
      <x:c r="SQY5899" s="248"/>
      <x:c r="SQZ5899" s="248"/>
      <x:c r="SRA5899" s="248"/>
      <x:c r="SRB5899" s="248"/>
      <x:c r="SRC5899" s="248"/>
      <x:c r="SRD5899" s="248"/>
      <x:c r="SRE5899" s="248"/>
      <x:c r="SRF5899" s="248"/>
      <x:c r="SRG5899" s="248"/>
      <x:c r="SRH5899" s="248"/>
      <x:c r="SRI5899" s="248"/>
      <x:c r="SRJ5899" s="248"/>
      <x:c r="SRK5899" s="248"/>
      <x:c r="SRL5899" s="248"/>
      <x:c r="SRM5899" s="248"/>
      <x:c r="SRN5899" s="248"/>
      <x:c r="SRO5899" s="248"/>
      <x:c r="SRP5899" s="248"/>
      <x:c r="SRQ5899" s="248"/>
      <x:c r="SRR5899" s="248"/>
      <x:c r="SRS5899" s="248"/>
      <x:c r="SRT5899" s="248"/>
      <x:c r="SRU5899" s="248"/>
      <x:c r="SRV5899" s="248"/>
      <x:c r="SRW5899" s="248"/>
      <x:c r="SRX5899" s="248"/>
      <x:c r="SRY5899" s="248"/>
      <x:c r="SRZ5899" s="248"/>
      <x:c r="SSA5899" s="248"/>
      <x:c r="SSB5899" s="248"/>
      <x:c r="SSC5899" s="248"/>
      <x:c r="SSD5899" s="248"/>
      <x:c r="SSE5899" s="248"/>
      <x:c r="SSF5899" s="248"/>
      <x:c r="SSG5899" s="248"/>
      <x:c r="SSH5899" s="248"/>
      <x:c r="SSI5899" s="248"/>
      <x:c r="SSJ5899" s="248"/>
      <x:c r="SSK5899" s="248"/>
      <x:c r="SSL5899" s="248"/>
      <x:c r="SSM5899" s="248"/>
      <x:c r="SSN5899" s="248"/>
      <x:c r="SSO5899" s="248"/>
      <x:c r="SSP5899" s="248"/>
      <x:c r="SSQ5899" s="248"/>
      <x:c r="SSR5899" s="248"/>
      <x:c r="SSS5899" s="248"/>
      <x:c r="SST5899" s="248"/>
      <x:c r="SSU5899" s="248"/>
      <x:c r="SSV5899" s="248"/>
      <x:c r="SSW5899" s="248"/>
      <x:c r="SSX5899" s="248"/>
      <x:c r="SSY5899" s="248"/>
      <x:c r="SSZ5899" s="248"/>
      <x:c r="STA5899" s="248"/>
      <x:c r="STB5899" s="248"/>
      <x:c r="STC5899" s="248"/>
      <x:c r="STD5899" s="248"/>
      <x:c r="STE5899" s="248"/>
      <x:c r="STF5899" s="248"/>
      <x:c r="STG5899" s="248"/>
      <x:c r="STH5899" s="248"/>
      <x:c r="STI5899" s="248"/>
      <x:c r="STJ5899" s="248"/>
      <x:c r="STK5899" s="248"/>
      <x:c r="STL5899" s="248"/>
      <x:c r="STM5899" s="248"/>
      <x:c r="STN5899" s="248"/>
      <x:c r="STO5899" s="248"/>
      <x:c r="STP5899" s="248"/>
      <x:c r="STQ5899" s="248"/>
      <x:c r="STR5899" s="248"/>
      <x:c r="STS5899" s="248"/>
      <x:c r="STT5899" s="248"/>
      <x:c r="STU5899" s="248"/>
      <x:c r="STV5899" s="248"/>
      <x:c r="STW5899" s="248"/>
      <x:c r="STX5899" s="248"/>
      <x:c r="STY5899" s="248"/>
      <x:c r="STZ5899" s="248"/>
      <x:c r="SUA5899" s="248"/>
      <x:c r="SUB5899" s="248"/>
      <x:c r="SUC5899" s="248"/>
      <x:c r="SUD5899" s="248"/>
      <x:c r="SUE5899" s="248"/>
      <x:c r="SUF5899" s="248"/>
      <x:c r="SUG5899" s="248"/>
      <x:c r="SUH5899" s="248"/>
      <x:c r="SUI5899" s="248"/>
      <x:c r="SUJ5899" s="248"/>
      <x:c r="SUK5899" s="248"/>
      <x:c r="SUL5899" s="248"/>
      <x:c r="SUM5899" s="248"/>
      <x:c r="SUN5899" s="248"/>
      <x:c r="SUO5899" s="248"/>
      <x:c r="SUP5899" s="248"/>
      <x:c r="SUQ5899" s="248"/>
      <x:c r="SUR5899" s="248"/>
      <x:c r="SUS5899" s="248"/>
      <x:c r="SUT5899" s="248"/>
      <x:c r="SUU5899" s="248"/>
      <x:c r="SUV5899" s="248"/>
      <x:c r="SUW5899" s="248"/>
      <x:c r="SUX5899" s="248"/>
      <x:c r="SUY5899" s="248"/>
      <x:c r="SUZ5899" s="248"/>
      <x:c r="SVA5899" s="248"/>
      <x:c r="SVB5899" s="248"/>
      <x:c r="SVC5899" s="248"/>
      <x:c r="SVD5899" s="248"/>
      <x:c r="SVE5899" s="248"/>
      <x:c r="SVF5899" s="248"/>
      <x:c r="SVG5899" s="248"/>
      <x:c r="SVH5899" s="248"/>
      <x:c r="SVI5899" s="248"/>
      <x:c r="SVJ5899" s="248"/>
      <x:c r="SVK5899" s="248"/>
      <x:c r="SVL5899" s="248"/>
      <x:c r="SVM5899" s="248"/>
      <x:c r="SVN5899" s="248"/>
      <x:c r="SVO5899" s="248"/>
      <x:c r="SVP5899" s="248"/>
      <x:c r="SVQ5899" s="248"/>
      <x:c r="SVR5899" s="248"/>
      <x:c r="SVS5899" s="248"/>
      <x:c r="SVT5899" s="248"/>
      <x:c r="SVU5899" s="248"/>
      <x:c r="SVV5899" s="248"/>
      <x:c r="SVW5899" s="248"/>
      <x:c r="SVX5899" s="248"/>
      <x:c r="SVY5899" s="248"/>
      <x:c r="SVZ5899" s="248"/>
      <x:c r="SWA5899" s="248"/>
      <x:c r="SWB5899" s="248"/>
      <x:c r="SWC5899" s="248"/>
      <x:c r="SWD5899" s="248"/>
      <x:c r="SWE5899" s="248"/>
      <x:c r="SWF5899" s="248"/>
      <x:c r="SWG5899" s="248"/>
      <x:c r="SWH5899" s="248"/>
      <x:c r="SWI5899" s="248"/>
      <x:c r="SWJ5899" s="248"/>
      <x:c r="SWK5899" s="248"/>
      <x:c r="SWL5899" s="248"/>
      <x:c r="SWM5899" s="248"/>
      <x:c r="SWN5899" s="248"/>
      <x:c r="SWO5899" s="248"/>
      <x:c r="SWP5899" s="248"/>
      <x:c r="SWQ5899" s="248"/>
      <x:c r="SWR5899" s="248"/>
      <x:c r="SWS5899" s="248"/>
      <x:c r="SWT5899" s="248"/>
      <x:c r="SWU5899" s="248"/>
      <x:c r="SWV5899" s="248"/>
      <x:c r="SWW5899" s="248"/>
      <x:c r="SWX5899" s="248"/>
      <x:c r="SWY5899" s="248"/>
      <x:c r="SWZ5899" s="248"/>
      <x:c r="SXA5899" s="248"/>
      <x:c r="SXB5899" s="248"/>
      <x:c r="SXC5899" s="248"/>
      <x:c r="SXD5899" s="248"/>
      <x:c r="SXE5899" s="248"/>
      <x:c r="SXF5899" s="248"/>
      <x:c r="SXG5899" s="248"/>
      <x:c r="SXH5899" s="248"/>
      <x:c r="SXI5899" s="248"/>
      <x:c r="SXJ5899" s="248"/>
      <x:c r="SXK5899" s="248"/>
      <x:c r="SXL5899" s="248"/>
      <x:c r="SXM5899" s="248"/>
      <x:c r="SXN5899" s="248"/>
      <x:c r="SXO5899" s="248"/>
      <x:c r="SXP5899" s="248"/>
      <x:c r="SXQ5899" s="248"/>
      <x:c r="SXR5899" s="248"/>
      <x:c r="SXS5899" s="248"/>
      <x:c r="SXT5899" s="248"/>
      <x:c r="SXU5899" s="248"/>
      <x:c r="SXV5899" s="248"/>
      <x:c r="SXW5899" s="248"/>
      <x:c r="SXX5899" s="248"/>
      <x:c r="SXY5899" s="248"/>
      <x:c r="SXZ5899" s="248"/>
      <x:c r="SYA5899" s="248"/>
      <x:c r="SYB5899" s="248"/>
      <x:c r="SYC5899" s="248"/>
      <x:c r="SYD5899" s="248"/>
      <x:c r="SYE5899" s="248"/>
      <x:c r="SYF5899" s="248"/>
      <x:c r="SYG5899" s="248"/>
      <x:c r="SYH5899" s="248"/>
      <x:c r="SYI5899" s="248"/>
      <x:c r="SYJ5899" s="248"/>
      <x:c r="SYK5899" s="248"/>
      <x:c r="SYL5899" s="248"/>
      <x:c r="SYM5899" s="248"/>
      <x:c r="SYN5899" s="248"/>
      <x:c r="SYO5899" s="248"/>
      <x:c r="SYP5899" s="248"/>
      <x:c r="SYQ5899" s="248"/>
      <x:c r="SYR5899" s="248"/>
      <x:c r="SYS5899" s="248"/>
      <x:c r="SYT5899" s="248"/>
      <x:c r="SYU5899" s="248"/>
      <x:c r="SYV5899" s="248"/>
      <x:c r="SYW5899" s="248"/>
      <x:c r="SYX5899" s="248"/>
      <x:c r="SYY5899" s="248"/>
      <x:c r="SYZ5899" s="248"/>
      <x:c r="SZA5899" s="248"/>
      <x:c r="SZB5899" s="248"/>
      <x:c r="SZC5899" s="248"/>
      <x:c r="SZD5899" s="248"/>
      <x:c r="SZE5899" s="248"/>
      <x:c r="SZF5899" s="248"/>
      <x:c r="SZG5899" s="248"/>
      <x:c r="SZH5899" s="248"/>
      <x:c r="SZI5899" s="248"/>
      <x:c r="SZJ5899" s="248"/>
      <x:c r="SZK5899" s="248"/>
      <x:c r="SZL5899" s="248"/>
      <x:c r="SZM5899" s="248"/>
      <x:c r="SZN5899" s="248"/>
      <x:c r="SZO5899" s="248"/>
      <x:c r="SZP5899" s="248"/>
      <x:c r="SZQ5899" s="248"/>
      <x:c r="SZR5899" s="248"/>
      <x:c r="SZS5899" s="248"/>
      <x:c r="SZT5899" s="248"/>
      <x:c r="SZU5899" s="248"/>
      <x:c r="SZV5899" s="248"/>
      <x:c r="SZW5899" s="248"/>
      <x:c r="SZX5899" s="248"/>
      <x:c r="SZY5899" s="248"/>
      <x:c r="SZZ5899" s="248"/>
      <x:c r="TAA5899" s="248"/>
      <x:c r="TAB5899" s="248"/>
      <x:c r="TAC5899" s="248"/>
      <x:c r="TAD5899" s="248"/>
      <x:c r="TAE5899" s="248"/>
      <x:c r="TAF5899" s="248"/>
      <x:c r="TAG5899" s="248"/>
      <x:c r="TAH5899" s="248"/>
      <x:c r="TAI5899" s="248"/>
      <x:c r="TAJ5899" s="248"/>
      <x:c r="TAK5899" s="248"/>
      <x:c r="TAL5899" s="248"/>
      <x:c r="TAM5899" s="248"/>
      <x:c r="TAN5899" s="248"/>
      <x:c r="TAO5899" s="248"/>
      <x:c r="TAP5899" s="248"/>
      <x:c r="TAQ5899" s="248"/>
      <x:c r="TAR5899" s="248"/>
      <x:c r="TAS5899" s="248"/>
      <x:c r="TAT5899" s="248"/>
      <x:c r="TAU5899" s="248"/>
      <x:c r="TAV5899" s="248"/>
      <x:c r="TAW5899" s="248"/>
      <x:c r="TAX5899" s="248"/>
      <x:c r="TAY5899" s="248"/>
      <x:c r="TAZ5899" s="248"/>
      <x:c r="TBA5899" s="248"/>
      <x:c r="TBB5899" s="248"/>
      <x:c r="TBC5899" s="248"/>
      <x:c r="TBD5899" s="248"/>
      <x:c r="TBE5899" s="248"/>
      <x:c r="TBF5899" s="248"/>
      <x:c r="TBG5899" s="248"/>
      <x:c r="TBH5899" s="248"/>
      <x:c r="TBI5899" s="248"/>
      <x:c r="TBJ5899" s="248"/>
      <x:c r="TBK5899" s="248"/>
      <x:c r="TBL5899" s="248"/>
      <x:c r="TBM5899" s="248"/>
      <x:c r="TBN5899" s="248"/>
      <x:c r="TBO5899" s="248"/>
      <x:c r="TBP5899" s="248"/>
      <x:c r="TBQ5899" s="248"/>
      <x:c r="TBR5899" s="248"/>
      <x:c r="TBS5899" s="248"/>
      <x:c r="TBT5899" s="248"/>
      <x:c r="TBU5899" s="248"/>
      <x:c r="TBV5899" s="248"/>
      <x:c r="TBW5899" s="248"/>
      <x:c r="TBX5899" s="248"/>
      <x:c r="TBY5899" s="248"/>
      <x:c r="TBZ5899" s="248"/>
      <x:c r="TCA5899" s="248"/>
      <x:c r="TCB5899" s="248"/>
      <x:c r="TCC5899" s="248"/>
      <x:c r="TCD5899" s="248"/>
      <x:c r="TCE5899" s="248"/>
      <x:c r="TCF5899" s="248"/>
      <x:c r="TCG5899" s="248"/>
      <x:c r="TCH5899" s="248"/>
      <x:c r="TCI5899" s="248"/>
      <x:c r="TCJ5899" s="248"/>
      <x:c r="TCK5899" s="248"/>
      <x:c r="TCL5899" s="248"/>
      <x:c r="TCM5899" s="248"/>
      <x:c r="TCN5899" s="248"/>
      <x:c r="TCO5899" s="248"/>
      <x:c r="TCP5899" s="248"/>
      <x:c r="TCQ5899" s="248"/>
      <x:c r="TCR5899" s="248"/>
      <x:c r="TCS5899" s="248"/>
      <x:c r="TCT5899" s="248"/>
      <x:c r="TCU5899" s="248"/>
      <x:c r="TCV5899" s="248"/>
      <x:c r="TCW5899" s="248"/>
      <x:c r="TCX5899" s="248"/>
      <x:c r="TCY5899" s="248"/>
      <x:c r="TCZ5899" s="248"/>
      <x:c r="TDA5899" s="248"/>
      <x:c r="TDB5899" s="248"/>
      <x:c r="TDC5899" s="248"/>
      <x:c r="TDD5899" s="248"/>
      <x:c r="TDE5899" s="248"/>
      <x:c r="TDF5899" s="248"/>
      <x:c r="TDG5899" s="248"/>
      <x:c r="TDH5899" s="248"/>
      <x:c r="TDI5899" s="248"/>
      <x:c r="TDJ5899" s="248"/>
      <x:c r="TDK5899" s="248"/>
      <x:c r="TDL5899" s="248"/>
      <x:c r="TDM5899" s="248"/>
      <x:c r="TDN5899" s="248"/>
      <x:c r="TDO5899" s="248"/>
      <x:c r="TDP5899" s="248"/>
      <x:c r="TDQ5899" s="248"/>
      <x:c r="TDR5899" s="248"/>
      <x:c r="TDS5899" s="248"/>
      <x:c r="TDT5899" s="248"/>
      <x:c r="TDU5899" s="248"/>
      <x:c r="TDV5899" s="248"/>
      <x:c r="TDW5899" s="248"/>
      <x:c r="TDX5899" s="248"/>
      <x:c r="TDY5899" s="248"/>
      <x:c r="TDZ5899" s="248"/>
      <x:c r="TEA5899" s="248"/>
      <x:c r="TEB5899" s="248"/>
      <x:c r="TEC5899" s="248"/>
      <x:c r="TED5899" s="248"/>
      <x:c r="TEE5899" s="248"/>
      <x:c r="TEF5899" s="248"/>
      <x:c r="TEG5899" s="248"/>
      <x:c r="TEH5899" s="248"/>
      <x:c r="TEI5899" s="248"/>
      <x:c r="TEJ5899" s="248"/>
      <x:c r="TEK5899" s="248"/>
      <x:c r="TEL5899" s="248"/>
      <x:c r="TEM5899" s="248"/>
      <x:c r="TEN5899" s="248"/>
      <x:c r="TEO5899" s="248"/>
      <x:c r="TEP5899" s="248"/>
      <x:c r="TEQ5899" s="248"/>
      <x:c r="TER5899" s="248"/>
      <x:c r="TES5899" s="248"/>
      <x:c r="TET5899" s="248"/>
      <x:c r="TEU5899" s="248"/>
      <x:c r="TEV5899" s="248"/>
      <x:c r="TEW5899" s="248"/>
      <x:c r="TEX5899" s="248"/>
      <x:c r="TEY5899" s="248"/>
      <x:c r="TEZ5899" s="248"/>
      <x:c r="TFA5899" s="248"/>
      <x:c r="TFB5899" s="248"/>
      <x:c r="TFC5899" s="248"/>
      <x:c r="TFD5899" s="248"/>
      <x:c r="TFE5899" s="248"/>
      <x:c r="TFF5899" s="248"/>
      <x:c r="TFG5899" s="248"/>
      <x:c r="TFH5899" s="248"/>
      <x:c r="TFI5899" s="248"/>
      <x:c r="TFJ5899" s="248"/>
      <x:c r="TFK5899" s="248"/>
      <x:c r="TFL5899" s="248"/>
      <x:c r="TFM5899" s="248"/>
      <x:c r="TFN5899" s="248"/>
      <x:c r="TFO5899" s="248"/>
      <x:c r="TFP5899" s="248"/>
      <x:c r="TFQ5899" s="248"/>
      <x:c r="TFR5899" s="248"/>
      <x:c r="TFS5899" s="248"/>
      <x:c r="TFT5899" s="248"/>
      <x:c r="TFU5899" s="248"/>
      <x:c r="TFV5899" s="248"/>
      <x:c r="TFW5899" s="248"/>
      <x:c r="TFX5899" s="248"/>
      <x:c r="TFY5899" s="248"/>
      <x:c r="TFZ5899" s="248"/>
      <x:c r="TGA5899" s="248"/>
      <x:c r="TGB5899" s="248"/>
      <x:c r="TGC5899" s="248"/>
      <x:c r="TGD5899" s="248"/>
      <x:c r="TGE5899" s="248"/>
      <x:c r="TGF5899" s="248"/>
      <x:c r="TGG5899" s="248"/>
      <x:c r="TGH5899" s="248"/>
      <x:c r="TGI5899" s="248"/>
      <x:c r="TGJ5899" s="248"/>
      <x:c r="TGK5899" s="248"/>
      <x:c r="TGL5899" s="248"/>
      <x:c r="TGM5899" s="248"/>
      <x:c r="TGN5899" s="248"/>
      <x:c r="TGO5899" s="248"/>
      <x:c r="TGP5899" s="248"/>
      <x:c r="TGQ5899" s="248"/>
      <x:c r="TGR5899" s="248"/>
      <x:c r="TGS5899" s="248"/>
      <x:c r="TGT5899" s="248"/>
      <x:c r="TGU5899" s="248"/>
      <x:c r="TGV5899" s="248"/>
      <x:c r="TGW5899" s="248"/>
      <x:c r="TGX5899" s="248"/>
      <x:c r="TGY5899" s="248"/>
      <x:c r="TGZ5899" s="248"/>
      <x:c r="THA5899" s="248"/>
      <x:c r="THB5899" s="248"/>
      <x:c r="THC5899" s="248"/>
      <x:c r="THD5899" s="248"/>
      <x:c r="THE5899" s="248"/>
      <x:c r="THF5899" s="248"/>
      <x:c r="THG5899" s="248"/>
      <x:c r="THH5899" s="248"/>
      <x:c r="THI5899" s="248"/>
      <x:c r="THJ5899" s="248"/>
      <x:c r="THK5899" s="248"/>
      <x:c r="THL5899" s="248"/>
      <x:c r="THM5899" s="248"/>
      <x:c r="THN5899" s="248"/>
      <x:c r="THO5899" s="248"/>
      <x:c r="THP5899" s="248"/>
      <x:c r="THQ5899" s="248"/>
      <x:c r="THR5899" s="248"/>
      <x:c r="THS5899" s="248"/>
      <x:c r="THT5899" s="248"/>
      <x:c r="THU5899" s="248"/>
      <x:c r="THV5899" s="248"/>
      <x:c r="THW5899" s="248"/>
      <x:c r="THX5899" s="248"/>
      <x:c r="THY5899" s="248"/>
      <x:c r="THZ5899" s="248"/>
      <x:c r="TIA5899" s="248"/>
      <x:c r="TIB5899" s="248"/>
      <x:c r="TIC5899" s="248"/>
      <x:c r="TID5899" s="248"/>
      <x:c r="TIE5899" s="248"/>
      <x:c r="TIF5899" s="248"/>
      <x:c r="TIG5899" s="248"/>
      <x:c r="TIH5899" s="248"/>
      <x:c r="TII5899" s="248"/>
      <x:c r="TIJ5899" s="248"/>
      <x:c r="TIK5899" s="248"/>
      <x:c r="TIL5899" s="248"/>
      <x:c r="TIM5899" s="248"/>
      <x:c r="TIN5899" s="248"/>
      <x:c r="TIO5899" s="248"/>
      <x:c r="TIP5899" s="248"/>
      <x:c r="TIQ5899" s="248"/>
      <x:c r="TIR5899" s="248"/>
      <x:c r="TIS5899" s="248"/>
      <x:c r="TIT5899" s="248"/>
      <x:c r="TIU5899" s="248"/>
      <x:c r="TIV5899" s="248"/>
      <x:c r="TIW5899" s="248"/>
      <x:c r="TIX5899" s="248"/>
      <x:c r="TIY5899" s="248"/>
      <x:c r="TIZ5899" s="248"/>
      <x:c r="TJA5899" s="248"/>
      <x:c r="TJB5899" s="248"/>
      <x:c r="TJC5899" s="248"/>
      <x:c r="TJD5899" s="248"/>
      <x:c r="TJE5899" s="248"/>
      <x:c r="TJF5899" s="248"/>
      <x:c r="TJG5899" s="248"/>
      <x:c r="TJH5899" s="248"/>
      <x:c r="TJI5899" s="248"/>
      <x:c r="TJJ5899" s="248"/>
      <x:c r="TJK5899" s="248"/>
      <x:c r="TJL5899" s="248"/>
      <x:c r="TJM5899" s="248"/>
      <x:c r="TJN5899" s="248"/>
      <x:c r="TJO5899" s="248"/>
      <x:c r="TJP5899" s="248"/>
      <x:c r="TJQ5899" s="248"/>
      <x:c r="TJR5899" s="248"/>
      <x:c r="TJS5899" s="248"/>
      <x:c r="TJT5899" s="248"/>
      <x:c r="TJU5899" s="248"/>
      <x:c r="TJV5899" s="248"/>
      <x:c r="TJW5899" s="248"/>
      <x:c r="TJX5899" s="248"/>
      <x:c r="TJY5899" s="248"/>
      <x:c r="TJZ5899" s="248"/>
      <x:c r="TKA5899" s="248"/>
      <x:c r="TKB5899" s="248"/>
      <x:c r="TKC5899" s="248"/>
      <x:c r="TKD5899" s="248"/>
      <x:c r="TKE5899" s="248"/>
      <x:c r="TKF5899" s="248"/>
      <x:c r="TKG5899" s="248"/>
      <x:c r="TKH5899" s="248"/>
      <x:c r="TKI5899" s="248"/>
      <x:c r="TKJ5899" s="248"/>
      <x:c r="TKK5899" s="248"/>
      <x:c r="TKL5899" s="248"/>
      <x:c r="TKM5899" s="248"/>
      <x:c r="TKN5899" s="248"/>
      <x:c r="TKO5899" s="248"/>
      <x:c r="TKP5899" s="248"/>
      <x:c r="TKQ5899" s="248"/>
      <x:c r="TKR5899" s="248"/>
      <x:c r="TKS5899" s="248"/>
      <x:c r="TKT5899" s="248"/>
      <x:c r="TKU5899" s="248"/>
      <x:c r="TKV5899" s="248"/>
      <x:c r="TKW5899" s="248"/>
      <x:c r="TKX5899" s="248"/>
      <x:c r="TKY5899" s="248"/>
      <x:c r="TKZ5899" s="248"/>
      <x:c r="TLA5899" s="248"/>
      <x:c r="TLB5899" s="248"/>
      <x:c r="TLC5899" s="248"/>
      <x:c r="TLD5899" s="248"/>
      <x:c r="TLE5899" s="248"/>
      <x:c r="TLF5899" s="248"/>
      <x:c r="TLG5899" s="248"/>
      <x:c r="TLH5899" s="248"/>
      <x:c r="TLI5899" s="248"/>
      <x:c r="TLJ5899" s="248"/>
      <x:c r="TLK5899" s="248"/>
      <x:c r="TLL5899" s="248"/>
      <x:c r="TLM5899" s="248"/>
      <x:c r="TLN5899" s="248"/>
      <x:c r="TLO5899" s="248"/>
      <x:c r="TLP5899" s="248"/>
      <x:c r="TLQ5899" s="248"/>
      <x:c r="TLR5899" s="248"/>
      <x:c r="TLS5899" s="248"/>
      <x:c r="TLT5899" s="248"/>
      <x:c r="TLU5899" s="248"/>
      <x:c r="TLV5899" s="248"/>
      <x:c r="TLW5899" s="248"/>
      <x:c r="TLX5899" s="248"/>
      <x:c r="TLY5899" s="248"/>
      <x:c r="TLZ5899" s="248"/>
      <x:c r="TMA5899" s="248"/>
      <x:c r="TMB5899" s="248"/>
      <x:c r="TMC5899" s="248"/>
      <x:c r="TMD5899" s="248"/>
      <x:c r="TME5899" s="248"/>
      <x:c r="TMF5899" s="248"/>
      <x:c r="TMG5899" s="248"/>
      <x:c r="TMH5899" s="248"/>
      <x:c r="TMI5899" s="248"/>
      <x:c r="TMJ5899" s="248"/>
      <x:c r="TMK5899" s="248"/>
      <x:c r="TML5899" s="248"/>
      <x:c r="TMM5899" s="248"/>
      <x:c r="TMN5899" s="248"/>
      <x:c r="TMO5899" s="248"/>
      <x:c r="TMP5899" s="248"/>
      <x:c r="TMQ5899" s="248"/>
      <x:c r="TMR5899" s="248"/>
      <x:c r="TMS5899" s="248"/>
      <x:c r="TMT5899" s="248"/>
      <x:c r="TMU5899" s="248"/>
      <x:c r="TMV5899" s="248"/>
      <x:c r="TMW5899" s="248"/>
      <x:c r="TMX5899" s="248"/>
      <x:c r="TMY5899" s="248"/>
      <x:c r="TMZ5899" s="248"/>
      <x:c r="TNA5899" s="248"/>
      <x:c r="TNB5899" s="248"/>
      <x:c r="TNC5899" s="248"/>
      <x:c r="TND5899" s="248"/>
      <x:c r="TNE5899" s="248"/>
      <x:c r="TNF5899" s="248"/>
      <x:c r="TNG5899" s="248"/>
      <x:c r="TNH5899" s="248"/>
      <x:c r="TNI5899" s="248"/>
      <x:c r="TNJ5899" s="248"/>
      <x:c r="TNK5899" s="248"/>
      <x:c r="TNL5899" s="248"/>
      <x:c r="TNM5899" s="248"/>
      <x:c r="TNN5899" s="248"/>
      <x:c r="TNO5899" s="248"/>
      <x:c r="TNP5899" s="248"/>
      <x:c r="TNQ5899" s="248"/>
      <x:c r="TNR5899" s="248"/>
      <x:c r="TNS5899" s="248"/>
      <x:c r="TNT5899" s="248"/>
      <x:c r="TNU5899" s="248"/>
      <x:c r="TNV5899" s="248"/>
      <x:c r="TNW5899" s="248"/>
      <x:c r="TNX5899" s="248"/>
      <x:c r="TNY5899" s="248"/>
      <x:c r="TNZ5899" s="248"/>
      <x:c r="TOA5899" s="248"/>
      <x:c r="TOB5899" s="248"/>
      <x:c r="TOC5899" s="248"/>
      <x:c r="TOD5899" s="248"/>
      <x:c r="TOE5899" s="248"/>
      <x:c r="TOF5899" s="248"/>
      <x:c r="TOG5899" s="248"/>
      <x:c r="TOH5899" s="248"/>
      <x:c r="TOI5899" s="248"/>
      <x:c r="TOJ5899" s="248"/>
      <x:c r="TOK5899" s="248"/>
      <x:c r="TOL5899" s="248"/>
      <x:c r="TOM5899" s="248"/>
      <x:c r="TON5899" s="248"/>
      <x:c r="TOO5899" s="248"/>
      <x:c r="TOP5899" s="248"/>
      <x:c r="TOQ5899" s="248"/>
      <x:c r="TOR5899" s="248"/>
      <x:c r="TOS5899" s="248"/>
      <x:c r="TOT5899" s="248"/>
      <x:c r="TOU5899" s="248"/>
      <x:c r="TOV5899" s="248"/>
      <x:c r="TOW5899" s="248"/>
      <x:c r="TOX5899" s="248"/>
      <x:c r="TOY5899" s="248"/>
      <x:c r="TOZ5899" s="248"/>
      <x:c r="TPA5899" s="248"/>
      <x:c r="TPB5899" s="248"/>
      <x:c r="TPC5899" s="248"/>
      <x:c r="TPD5899" s="248"/>
      <x:c r="TPE5899" s="248"/>
      <x:c r="TPF5899" s="248"/>
      <x:c r="TPG5899" s="248"/>
      <x:c r="TPH5899" s="248"/>
      <x:c r="TPI5899" s="248"/>
      <x:c r="TPJ5899" s="248"/>
      <x:c r="TPK5899" s="248"/>
      <x:c r="TPL5899" s="248"/>
      <x:c r="TPM5899" s="248"/>
      <x:c r="TPN5899" s="248"/>
      <x:c r="TPO5899" s="248"/>
      <x:c r="TPP5899" s="248"/>
      <x:c r="TPQ5899" s="248"/>
      <x:c r="TPR5899" s="248"/>
      <x:c r="TPS5899" s="248"/>
      <x:c r="TPT5899" s="248"/>
      <x:c r="TPU5899" s="248"/>
      <x:c r="TPV5899" s="248"/>
      <x:c r="TPW5899" s="248"/>
      <x:c r="TPX5899" s="248"/>
      <x:c r="TPY5899" s="248"/>
      <x:c r="TPZ5899" s="248"/>
      <x:c r="TQA5899" s="248"/>
      <x:c r="TQB5899" s="248"/>
      <x:c r="TQC5899" s="248"/>
      <x:c r="TQD5899" s="248"/>
      <x:c r="TQE5899" s="248"/>
      <x:c r="TQF5899" s="248"/>
      <x:c r="TQG5899" s="248"/>
      <x:c r="TQH5899" s="248"/>
      <x:c r="TQI5899" s="248"/>
      <x:c r="TQJ5899" s="248"/>
      <x:c r="TQK5899" s="248"/>
      <x:c r="TQL5899" s="248"/>
      <x:c r="TQM5899" s="248"/>
      <x:c r="TQN5899" s="248"/>
      <x:c r="TQO5899" s="248"/>
      <x:c r="TQP5899" s="248"/>
      <x:c r="TQQ5899" s="248"/>
      <x:c r="TQR5899" s="248"/>
      <x:c r="TQS5899" s="248"/>
      <x:c r="TQT5899" s="248"/>
      <x:c r="TQU5899" s="248"/>
      <x:c r="TQV5899" s="248"/>
      <x:c r="TQW5899" s="248"/>
      <x:c r="TQX5899" s="248"/>
      <x:c r="TQY5899" s="248"/>
      <x:c r="TQZ5899" s="248"/>
      <x:c r="TRA5899" s="248"/>
      <x:c r="TRB5899" s="248"/>
      <x:c r="TRC5899" s="248"/>
      <x:c r="TRD5899" s="248"/>
      <x:c r="TRE5899" s="248"/>
      <x:c r="TRF5899" s="248"/>
      <x:c r="TRG5899" s="248"/>
      <x:c r="TRH5899" s="248"/>
      <x:c r="TRI5899" s="248"/>
      <x:c r="TRJ5899" s="248"/>
      <x:c r="TRK5899" s="248"/>
      <x:c r="TRL5899" s="248"/>
      <x:c r="TRM5899" s="248"/>
      <x:c r="TRN5899" s="248"/>
      <x:c r="TRO5899" s="248"/>
      <x:c r="TRP5899" s="248"/>
      <x:c r="TRQ5899" s="248"/>
      <x:c r="TRR5899" s="248"/>
      <x:c r="TRS5899" s="248"/>
      <x:c r="TRT5899" s="248"/>
      <x:c r="TRU5899" s="248"/>
      <x:c r="TRV5899" s="248"/>
      <x:c r="TRW5899" s="248"/>
      <x:c r="TRX5899" s="248"/>
      <x:c r="TRY5899" s="248"/>
      <x:c r="TRZ5899" s="248"/>
      <x:c r="TSA5899" s="248"/>
      <x:c r="TSB5899" s="248"/>
      <x:c r="TSC5899" s="248"/>
      <x:c r="TSD5899" s="248"/>
      <x:c r="TSE5899" s="248"/>
      <x:c r="TSF5899" s="248"/>
      <x:c r="TSG5899" s="248"/>
      <x:c r="TSH5899" s="248"/>
      <x:c r="TSI5899" s="248"/>
      <x:c r="TSJ5899" s="248"/>
      <x:c r="TSK5899" s="248"/>
      <x:c r="TSL5899" s="248"/>
      <x:c r="TSM5899" s="248"/>
      <x:c r="TSN5899" s="248"/>
      <x:c r="TSO5899" s="248"/>
      <x:c r="TSP5899" s="248"/>
      <x:c r="TSQ5899" s="248"/>
      <x:c r="TSR5899" s="248"/>
      <x:c r="TSS5899" s="248"/>
      <x:c r="TST5899" s="248"/>
      <x:c r="TSU5899" s="248"/>
      <x:c r="TSV5899" s="248"/>
      <x:c r="TSW5899" s="248"/>
      <x:c r="TSX5899" s="248"/>
      <x:c r="TSY5899" s="248"/>
      <x:c r="TSZ5899" s="248"/>
      <x:c r="TTA5899" s="248"/>
      <x:c r="TTB5899" s="248"/>
      <x:c r="TTC5899" s="248"/>
      <x:c r="TTD5899" s="248"/>
      <x:c r="TTE5899" s="248"/>
      <x:c r="TTF5899" s="248"/>
      <x:c r="TTG5899" s="248"/>
      <x:c r="TTH5899" s="248"/>
      <x:c r="TTI5899" s="248"/>
      <x:c r="TTJ5899" s="248"/>
      <x:c r="TTK5899" s="248"/>
      <x:c r="TTL5899" s="248"/>
      <x:c r="TTM5899" s="248"/>
      <x:c r="TTN5899" s="248"/>
      <x:c r="TTO5899" s="248"/>
      <x:c r="TTP5899" s="248"/>
      <x:c r="TTQ5899" s="248"/>
      <x:c r="TTR5899" s="248"/>
      <x:c r="TTS5899" s="248"/>
      <x:c r="TTT5899" s="248"/>
      <x:c r="TTU5899" s="248"/>
      <x:c r="TTV5899" s="248"/>
      <x:c r="TTW5899" s="248"/>
      <x:c r="TTX5899" s="248"/>
      <x:c r="TTY5899" s="248"/>
      <x:c r="TTZ5899" s="248"/>
      <x:c r="TUA5899" s="248"/>
      <x:c r="TUB5899" s="248"/>
      <x:c r="TUC5899" s="248"/>
      <x:c r="TUD5899" s="248"/>
      <x:c r="TUE5899" s="248"/>
      <x:c r="TUF5899" s="248"/>
      <x:c r="TUG5899" s="248"/>
      <x:c r="TUH5899" s="248"/>
      <x:c r="TUI5899" s="248"/>
      <x:c r="TUJ5899" s="248"/>
      <x:c r="TUK5899" s="248"/>
      <x:c r="TUL5899" s="248"/>
      <x:c r="TUM5899" s="248"/>
      <x:c r="TUN5899" s="248"/>
      <x:c r="TUO5899" s="248"/>
      <x:c r="TUP5899" s="248"/>
      <x:c r="TUQ5899" s="248"/>
      <x:c r="TUR5899" s="248"/>
      <x:c r="TUS5899" s="248"/>
      <x:c r="TUT5899" s="248"/>
      <x:c r="TUU5899" s="248"/>
      <x:c r="TUV5899" s="248"/>
      <x:c r="TUW5899" s="248"/>
      <x:c r="TUX5899" s="248"/>
      <x:c r="TUY5899" s="248"/>
      <x:c r="TUZ5899" s="248"/>
      <x:c r="TVA5899" s="248"/>
      <x:c r="TVB5899" s="248"/>
      <x:c r="TVC5899" s="248"/>
      <x:c r="TVD5899" s="248"/>
      <x:c r="TVE5899" s="248"/>
      <x:c r="TVF5899" s="248"/>
      <x:c r="TVG5899" s="248"/>
      <x:c r="TVH5899" s="248"/>
      <x:c r="TVI5899" s="248"/>
      <x:c r="TVJ5899" s="248"/>
      <x:c r="TVK5899" s="248"/>
      <x:c r="TVL5899" s="248"/>
      <x:c r="TVM5899" s="248"/>
      <x:c r="TVN5899" s="248"/>
      <x:c r="TVO5899" s="248"/>
      <x:c r="TVP5899" s="248"/>
      <x:c r="TVQ5899" s="248"/>
      <x:c r="TVR5899" s="248"/>
      <x:c r="TVS5899" s="248"/>
      <x:c r="TVT5899" s="248"/>
      <x:c r="TVU5899" s="248"/>
      <x:c r="TVV5899" s="248"/>
      <x:c r="TVW5899" s="248"/>
      <x:c r="TVX5899" s="248"/>
      <x:c r="TVY5899" s="248"/>
      <x:c r="TVZ5899" s="248"/>
      <x:c r="TWA5899" s="248"/>
      <x:c r="TWB5899" s="248"/>
      <x:c r="TWC5899" s="248"/>
      <x:c r="TWD5899" s="248"/>
      <x:c r="TWE5899" s="248"/>
      <x:c r="TWF5899" s="248"/>
      <x:c r="TWG5899" s="248"/>
      <x:c r="TWH5899" s="248"/>
      <x:c r="TWI5899" s="248"/>
      <x:c r="TWJ5899" s="248"/>
      <x:c r="TWK5899" s="248"/>
      <x:c r="TWL5899" s="248"/>
      <x:c r="TWM5899" s="248"/>
      <x:c r="TWN5899" s="248"/>
      <x:c r="TWO5899" s="248"/>
      <x:c r="TWP5899" s="248"/>
      <x:c r="TWQ5899" s="248"/>
      <x:c r="TWR5899" s="248"/>
      <x:c r="TWS5899" s="248"/>
      <x:c r="TWT5899" s="248"/>
      <x:c r="TWU5899" s="248"/>
      <x:c r="TWV5899" s="248"/>
      <x:c r="TWW5899" s="248"/>
      <x:c r="TWX5899" s="248"/>
      <x:c r="TWY5899" s="248"/>
      <x:c r="TWZ5899" s="248"/>
      <x:c r="TXA5899" s="248"/>
      <x:c r="TXB5899" s="248"/>
      <x:c r="TXC5899" s="248"/>
      <x:c r="TXD5899" s="248"/>
      <x:c r="TXE5899" s="248"/>
      <x:c r="TXF5899" s="248"/>
      <x:c r="TXG5899" s="248"/>
      <x:c r="TXH5899" s="248"/>
      <x:c r="TXI5899" s="248"/>
      <x:c r="TXJ5899" s="248"/>
      <x:c r="TXK5899" s="248"/>
      <x:c r="TXL5899" s="248"/>
      <x:c r="TXM5899" s="248"/>
      <x:c r="TXN5899" s="248"/>
      <x:c r="TXO5899" s="248"/>
      <x:c r="TXP5899" s="248"/>
      <x:c r="TXQ5899" s="248"/>
      <x:c r="TXR5899" s="248"/>
      <x:c r="TXS5899" s="248"/>
      <x:c r="TXT5899" s="248"/>
      <x:c r="TXU5899" s="248"/>
      <x:c r="TXV5899" s="248"/>
      <x:c r="TXW5899" s="248"/>
      <x:c r="TXX5899" s="248"/>
      <x:c r="TXY5899" s="248"/>
      <x:c r="TXZ5899" s="248"/>
      <x:c r="TYA5899" s="248"/>
      <x:c r="TYB5899" s="248"/>
      <x:c r="TYC5899" s="248"/>
      <x:c r="TYD5899" s="248"/>
      <x:c r="TYE5899" s="248"/>
      <x:c r="TYF5899" s="248"/>
      <x:c r="TYG5899" s="248"/>
      <x:c r="TYH5899" s="248"/>
      <x:c r="TYI5899" s="248"/>
      <x:c r="TYJ5899" s="248"/>
      <x:c r="TYK5899" s="248"/>
      <x:c r="TYL5899" s="248"/>
      <x:c r="TYM5899" s="248"/>
      <x:c r="TYN5899" s="248"/>
      <x:c r="TYO5899" s="248"/>
      <x:c r="TYP5899" s="248"/>
      <x:c r="TYQ5899" s="248"/>
      <x:c r="TYR5899" s="248"/>
      <x:c r="TYS5899" s="248"/>
      <x:c r="TYT5899" s="248"/>
      <x:c r="TYU5899" s="248"/>
      <x:c r="TYV5899" s="248"/>
      <x:c r="TYW5899" s="248"/>
      <x:c r="TYX5899" s="248"/>
      <x:c r="TYY5899" s="248"/>
      <x:c r="TYZ5899" s="248"/>
      <x:c r="TZA5899" s="248"/>
      <x:c r="TZB5899" s="248"/>
      <x:c r="TZC5899" s="248"/>
      <x:c r="TZD5899" s="248"/>
      <x:c r="TZE5899" s="248"/>
      <x:c r="TZF5899" s="248"/>
      <x:c r="TZG5899" s="248"/>
      <x:c r="TZH5899" s="248"/>
      <x:c r="TZI5899" s="248"/>
      <x:c r="TZJ5899" s="248"/>
      <x:c r="TZK5899" s="248"/>
      <x:c r="TZL5899" s="248"/>
      <x:c r="TZM5899" s="248"/>
      <x:c r="TZN5899" s="248"/>
      <x:c r="TZO5899" s="248"/>
      <x:c r="TZP5899" s="248"/>
      <x:c r="TZQ5899" s="248"/>
      <x:c r="TZR5899" s="248"/>
      <x:c r="TZS5899" s="248"/>
      <x:c r="TZT5899" s="248"/>
      <x:c r="TZU5899" s="248"/>
      <x:c r="TZV5899" s="248"/>
      <x:c r="TZW5899" s="248"/>
      <x:c r="TZX5899" s="248"/>
      <x:c r="TZY5899" s="248"/>
      <x:c r="TZZ5899" s="248"/>
      <x:c r="UAA5899" s="248"/>
      <x:c r="UAB5899" s="248"/>
      <x:c r="UAC5899" s="248"/>
      <x:c r="UAD5899" s="248"/>
      <x:c r="UAE5899" s="248"/>
      <x:c r="UAF5899" s="248"/>
      <x:c r="UAG5899" s="248"/>
      <x:c r="UAH5899" s="248"/>
      <x:c r="UAI5899" s="248"/>
      <x:c r="UAJ5899" s="248"/>
      <x:c r="UAK5899" s="248"/>
      <x:c r="UAL5899" s="248"/>
      <x:c r="UAM5899" s="248"/>
      <x:c r="UAN5899" s="248"/>
      <x:c r="UAO5899" s="248"/>
      <x:c r="UAP5899" s="248"/>
      <x:c r="UAQ5899" s="248"/>
      <x:c r="UAR5899" s="248"/>
      <x:c r="UAS5899" s="248"/>
      <x:c r="UAT5899" s="248"/>
      <x:c r="UAU5899" s="248"/>
      <x:c r="UAV5899" s="248"/>
      <x:c r="UAW5899" s="248"/>
      <x:c r="UAX5899" s="248"/>
      <x:c r="UAY5899" s="248"/>
      <x:c r="UAZ5899" s="248"/>
      <x:c r="UBA5899" s="248"/>
      <x:c r="UBB5899" s="248"/>
      <x:c r="UBC5899" s="248"/>
      <x:c r="UBD5899" s="248"/>
      <x:c r="UBE5899" s="248"/>
      <x:c r="UBF5899" s="248"/>
      <x:c r="UBG5899" s="248"/>
      <x:c r="UBH5899" s="248"/>
      <x:c r="UBI5899" s="248"/>
      <x:c r="UBJ5899" s="248"/>
      <x:c r="UBK5899" s="248"/>
      <x:c r="UBL5899" s="248"/>
      <x:c r="UBM5899" s="248"/>
      <x:c r="UBN5899" s="248"/>
      <x:c r="UBO5899" s="248"/>
      <x:c r="UBP5899" s="248"/>
      <x:c r="UBQ5899" s="248"/>
      <x:c r="UBR5899" s="248"/>
      <x:c r="UBS5899" s="248"/>
      <x:c r="UBT5899" s="248"/>
      <x:c r="UBU5899" s="248"/>
      <x:c r="UBV5899" s="248"/>
      <x:c r="UBW5899" s="248"/>
      <x:c r="UBX5899" s="248"/>
      <x:c r="UBY5899" s="248"/>
      <x:c r="UBZ5899" s="248"/>
      <x:c r="UCA5899" s="248"/>
      <x:c r="UCB5899" s="248"/>
      <x:c r="UCC5899" s="248"/>
      <x:c r="UCD5899" s="248"/>
      <x:c r="UCE5899" s="248"/>
      <x:c r="UCF5899" s="248"/>
      <x:c r="UCG5899" s="248"/>
      <x:c r="UCH5899" s="248"/>
      <x:c r="UCI5899" s="248"/>
      <x:c r="UCJ5899" s="248"/>
      <x:c r="UCK5899" s="248"/>
      <x:c r="UCL5899" s="248"/>
      <x:c r="UCM5899" s="248"/>
      <x:c r="UCN5899" s="248"/>
      <x:c r="UCO5899" s="248"/>
      <x:c r="UCP5899" s="248"/>
      <x:c r="UCQ5899" s="248"/>
      <x:c r="UCR5899" s="248"/>
      <x:c r="UCS5899" s="248"/>
      <x:c r="UCT5899" s="248"/>
      <x:c r="UCU5899" s="248"/>
      <x:c r="UCV5899" s="248"/>
      <x:c r="UCW5899" s="248"/>
      <x:c r="UCX5899" s="248"/>
      <x:c r="UCY5899" s="248"/>
      <x:c r="UCZ5899" s="248"/>
      <x:c r="UDA5899" s="248"/>
      <x:c r="UDB5899" s="248"/>
      <x:c r="UDC5899" s="248"/>
      <x:c r="UDD5899" s="248"/>
      <x:c r="UDE5899" s="248"/>
      <x:c r="UDF5899" s="248"/>
      <x:c r="UDG5899" s="248"/>
      <x:c r="UDH5899" s="248"/>
      <x:c r="UDI5899" s="248"/>
      <x:c r="UDJ5899" s="248"/>
      <x:c r="UDK5899" s="248"/>
      <x:c r="UDL5899" s="248"/>
      <x:c r="UDM5899" s="248"/>
      <x:c r="UDN5899" s="248"/>
      <x:c r="UDO5899" s="248"/>
      <x:c r="UDP5899" s="248"/>
      <x:c r="UDQ5899" s="248"/>
      <x:c r="UDR5899" s="248"/>
      <x:c r="UDS5899" s="248"/>
      <x:c r="UDT5899" s="248"/>
      <x:c r="UDU5899" s="248"/>
      <x:c r="UDV5899" s="248"/>
      <x:c r="UDW5899" s="248"/>
      <x:c r="UDX5899" s="248"/>
      <x:c r="UDY5899" s="248"/>
      <x:c r="UDZ5899" s="248"/>
      <x:c r="UEA5899" s="248"/>
      <x:c r="UEB5899" s="248"/>
      <x:c r="UEC5899" s="248"/>
      <x:c r="UED5899" s="248"/>
      <x:c r="UEE5899" s="248"/>
      <x:c r="UEF5899" s="248"/>
      <x:c r="UEG5899" s="248"/>
      <x:c r="UEH5899" s="248"/>
      <x:c r="UEI5899" s="248"/>
      <x:c r="UEJ5899" s="248"/>
      <x:c r="UEK5899" s="248"/>
      <x:c r="UEL5899" s="248"/>
      <x:c r="UEM5899" s="248"/>
      <x:c r="UEN5899" s="248"/>
      <x:c r="UEO5899" s="248"/>
      <x:c r="UEP5899" s="248"/>
      <x:c r="UEQ5899" s="248"/>
      <x:c r="UER5899" s="248"/>
      <x:c r="UES5899" s="248"/>
      <x:c r="UET5899" s="248"/>
      <x:c r="UEU5899" s="248"/>
      <x:c r="UEV5899" s="248"/>
      <x:c r="UEW5899" s="248"/>
      <x:c r="UEX5899" s="248"/>
      <x:c r="UEY5899" s="248"/>
      <x:c r="UEZ5899" s="248"/>
      <x:c r="UFA5899" s="248"/>
      <x:c r="UFB5899" s="248"/>
      <x:c r="UFC5899" s="248"/>
      <x:c r="UFD5899" s="248"/>
      <x:c r="UFE5899" s="248"/>
      <x:c r="UFF5899" s="248"/>
      <x:c r="UFG5899" s="248"/>
      <x:c r="UFH5899" s="248"/>
      <x:c r="UFI5899" s="248"/>
      <x:c r="UFJ5899" s="248"/>
      <x:c r="UFK5899" s="248"/>
      <x:c r="UFL5899" s="248"/>
      <x:c r="UFM5899" s="248"/>
      <x:c r="UFN5899" s="248"/>
      <x:c r="UFO5899" s="248"/>
      <x:c r="UFP5899" s="248"/>
      <x:c r="UFQ5899" s="248"/>
      <x:c r="UFR5899" s="248"/>
      <x:c r="UFS5899" s="248"/>
      <x:c r="UFT5899" s="248"/>
      <x:c r="UFU5899" s="248"/>
      <x:c r="UFV5899" s="248"/>
      <x:c r="UFW5899" s="248"/>
      <x:c r="UFX5899" s="248"/>
      <x:c r="UFY5899" s="248"/>
      <x:c r="UFZ5899" s="248"/>
      <x:c r="UGA5899" s="248"/>
      <x:c r="UGB5899" s="248"/>
      <x:c r="UGC5899" s="248"/>
      <x:c r="UGD5899" s="248"/>
      <x:c r="UGE5899" s="248"/>
      <x:c r="UGF5899" s="248"/>
      <x:c r="UGG5899" s="248"/>
      <x:c r="UGH5899" s="248"/>
      <x:c r="UGI5899" s="248"/>
      <x:c r="UGJ5899" s="248"/>
      <x:c r="UGK5899" s="248"/>
      <x:c r="UGL5899" s="248"/>
      <x:c r="UGM5899" s="248"/>
      <x:c r="UGN5899" s="248"/>
      <x:c r="UGO5899" s="248"/>
      <x:c r="UGP5899" s="248"/>
      <x:c r="UGQ5899" s="248"/>
      <x:c r="UGR5899" s="248"/>
      <x:c r="UGS5899" s="248"/>
      <x:c r="UGT5899" s="248"/>
      <x:c r="UGU5899" s="248"/>
      <x:c r="UGV5899" s="248"/>
      <x:c r="UGW5899" s="248"/>
      <x:c r="UGX5899" s="248"/>
      <x:c r="UGY5899" s="248"/>
      <x:c r="UGZ5899" s="248"/>
      <x:c r="UHA5899" s="248"/>
      <x:c r="UHB5899" s="248"/>
      <x:c r="UHC5899" s="248"/>
      <x:c r="UHD5899" s="248"/>
      <x:c r="UHE5899" s="248"/>
      <x:c r="UHF5899" s="248"/>
      <x:c r="UHG5899" s="248"/>
      <x:c r="UHH5899" s="248"/>
      <x:c r="UHI5899" s="248"/>
      <x:c r="UHJ5899" s="248"/>
      <x:c r="UHK5899" s="248"/>
      <x:c r="UHL5899" s="248"/>
      <x:c r="UHM5899" s="248"/>
      <x:c r="UHN5899" s="248"/>
      <x:c r="UHO5899" s="248"/>
      <x:c r="UHP5899" s="248"/>
      <x:c r="UHQ5899" s="248"/>
      <x:c r="UHR5899" s="248"/>
      <x:c r="UHS5899" s="248"/>
      <x:c r="UHT5899" s="248"/>
      <x:c r="UHU5899" s="248"/>
      <x:c r="UHV5899" s="248"/>
      <x:c r="UHW5899" s="248"/>
      <x:c r="UHX5899" s="248"/>
      <x:c r="UHY5899" s="248"/>
      <x:c r="UHZ5899" s="248"/>
      <x:c r="UIA5899" s="248"/>
      <x:c r="UIB5899" s="248"/>
      <x:c r="UIC5899" s="248"/>
      <x:c r="UID5899" s="248"/>
      <x:c r="UIE5899" s="248"/>
      <x:c r="UIF5899" s="248"/>
      <x:c r="UIG5899" s="248"/>
      <x:c r="UIH5899" s="248"/>
      <x:c r="UII5899" s="248"/>
      <x:c r="UIJ5899" s="248"/>
      <x:c r="UIK5899" s="248"/>
      <x:c r="UIL5899" s="248"/>
      <x:c r="UIM5899" s="248"/>
      <x:c r="UIN5899" s="248"/>
      <x:c r="UIO5899" s="248"/>
      <x:c r="UIP5899" s="248"/>
      <x:c r="UIQ5899" s="248"/>
      <x:c r="UIR5899" s="248"/>
      <x:c r="UIS5899" s="248"/>
      <x:c r="UIT5899" s="248"/>
      <x:c r="UIU5899" s="248"/>
      <x:c r="UIV5899" s="248"/>
      <x:c r="UIW5899" s="248"/>
      <x:c r="UIX5899" s="248"/>
      <x:c r="UIY5899" s="248"/>
      <x:c r="UIZ5899" s="248"/>
      <x:c r="UJA5899" s="248"/>
      <x:c r="UJB5899" s="248"/>
      <x:c r="UJC5899" s="248"/>
      <x:c r="UJD5899" s="248"/>
      <x:c r="UJE5899" s="248"/>
      <x:c r="UJF5899" s="248"/>
      <x:c r="UJG5899" s="248"/>
      <x:c r="UJH5899" s="248"/>
      <x:c r="UJI5899" s="248"/>
      <x:c r="UJJ5899" s="248"/>
      <x:c r="UJK5899" s="248"/>
      <x:c r="UJL5899" s="248"/>
      <x:c r="UJM5899" s="248"/>
      <x:c r="UJN5899" s="248"/>
      <x:c r="UJO5899" s="248"/>
      <x:c r="UJP5899" s="248"/>
      <x:c r="UJQ5899" s="248"/>
      <x:c r="UJR5899" s="248"/>
      <x:c r="UJS5899" s="248"/>
      <x:c r="UJT5899" s="248"/>
      <x:c r="UJU5899" s="248"/>
      <x:c r="UJV5899" s="248"/>
      <x:c r="UJW5899" s="248"/>
      <x:c r="UJX5899" s="248"/>
      <x:c r="UJY5899" s="248"/>
      <x:c r="UJZ5899" s="248"/>
      <x:c r="UKA5899" s="248"/>
      <x:c r="UKB5899" s="248"/>
      <x:c r="UKC5899" s="248"/>
      <x:c r="UKD5899" s="248"/>
      <x:c r="UKE5899" s="248"/>
      <x:c r="UKF5899" s="248"/>
      <x:c r="UKG5899" s="248"/>
      <x:c r="UKH5899" s="248"/>
      <x:c r="UKI5899" s="248"/>
      <x:c r="UKJ5899" s="248"/>
      <x:c r="UKK5899" s="248"/>
      <x:c r="UKL5899" s="248"/>
      <x:c r="UKM5899" s="248"/>
      <x:c r="UKN5899" s="248"/>
      <x:c r="UKO5899" s="248"/>
      <x:c r="UKP5899" s="248"/>
      <x:c r="UKQ5899" s="248"/>
      <x:c r="UKR5899" s="248"/>
      <x:c r="UKS5899" s="248"/>
      <x:c r="UKT5899" s="248"/>
      <x:c r="UKU5899" s="248"/>
      <x:c r="UKV5899" s="248"/>
      <x:c r="UKW5899" s="248"/>
      <x:c r="UKX5899" s="248"/>
      <x:c r="UKY5899" s="248"/>
      <x:c r="UKZ5899" s="248"/>
      <x:c r="ULA5899" s="248"/>
      <x:c r="ULB5899" s="248"/>
      <x:c r="ULC5899" s="248"/>
      <x:c r="ULD5899" s="248"/>
      <x:c r="ULE5899" s="248"/>
      <x:c r="ULF5899" s="248"/>
      <x:c r="ULG5899" s="248"/>
      <x:c r="ULH5899" s="248"/>
      <x:c r="ULI5899" s="248"/>
      <x:c r="ULJ5899" s="248"/>
      <x:c r="ULK5899" s="248"/>
      <x:c r="ULL5899" s="248"/>
      <x:c r="ULM5899" s="248"/>
      <x:c r="ULN5899" s="248"/>
      <x:c r="ULO5899" s="248"/>
      <x:c r="ULP5899" s="248"/>
      <x:c r="ULQ5899" s="248"/>
      <x:c r="ULR5899" s="248"/>
      <x:c r="ULS5899" s="248"/>
      <x:c r="ULT5899" s="248"/>
      <x:c r="ULU5899" s="248"/>
      <x:c r="ULV5899" s="248"/>
      <x:c r="ULW5899" s="248"/>
      <x:c r="ULX5899" s="248"/>
      <x:c r="ULY5899" s="248"/>
      <x:c r="ULZ5899" s="248"/>
      <x:c r="UMA5899" s="248"/>
      <x:c r="UMB5899" s="248"/>
      <x:c r="UMC5899" s="248"/>
      <x:c r="UMD5899" s="248"/>
      <x:c r="UME5899" s="248"/>
      <x:c r="UMF5899" s="248"/>
      <x:c r="UMG5899" s="248"/>
      <x:c r="UMH5899" s="248"/>
      <x:c r="UMI5899" s="248"/>
      <x:c r="UMJ5899" s="248"/>
      <x:c r="UMK5899" s="248"/>
      <x:c r="UML5899" s="248"/>
      <x:c r="UMM5899" s="248"/>
      <x:c r="UMN5899" s="248"/>
      <x:c r="UMO5899" s="248"/>
      <x:c r="UMP5899" s="248"/>
      <x:c r="UMQ5899" s="248"/>
      <x:c r="UMR5899" s="248"/>
      <x:c r="UMS5899" s="248"/>
      <x:c r="UMT5899" s="248"/>
      <x:c r="UMU5899" s="248"/>
      <x:c r="UMV5899" s="248"/>
      <x:c r="UMW5899" s="248"/>
      <x:c r="UMX5899" s="248"/>
      <x:c r="UMY5899" s="248"/>
      <x:c r="UMZ5899" s="248"/>
      <x:c r="UNA5899" s="248"/>
      <x:c r="UNB5899" s="248"/>
      <x:c r="UNC5899" s="248"/>
      <x:c r="UND5899" s="248"/>
      <x:c r="UNE5899" s="248"/>
      <x:c r="UNF5899" s="248"/>
      <x:c r="UNG5899" s="248"/>
      <x:c r="UNH5899" s="248"/>
      <x:c r="UNI5899" s="248"/>
      <x:c r="UNJ5899" s="248"/>
      <x:c r="UNK5899" s="248"/>
      <x:c r="UNL5899" s="248"/>
      <x:c r="UNM5899" s="248"/>
      <x:c r="UNN5899" s="248"/>
      <x:c r="UNO5899" s="248"/>
      <x:c r="UNP5899" s="248"/>
      <x:c r="UNQ5899" s="248"/>
      <x:c r="UNR5899" s="248"/>
      <x:c r="UNS5899" s="248"/>
      <x:c r="UNT5899" s="248"/>
      <x:c r="UNU5899" s="248"/>
      <x:c r="UNV5899" s="248"/>
      <x:c r="UNW5899" s="248"/>
      <x:c r="UNX5899" s="248"/>
      <x:c r="UNY5899" s="248"/>
      <x:c r="UNZ5899" s="248"/>
      <x:c r="UOA5899" s="248"/>
      <x:c r="UOB5899" s="248"/>
      <x:c r="UOC5899" s="248"/>
      <x:c r="UOD5899" s="248"/>
      <x:c r="UOE5899" s="248"/>
      <x:c r="UOF5899" s="248"/>
      <x:c r="UOG5899" s="248"/>
      <x:c r="UOH5899" s="248"/>
      <x:c r="UOI5899" s="248"/>
      <x:c r="UOJ5899" s="248"/>
      <x:c r="UOK5899" s="248"/>
      <x:c r="UOL5899" s="248"/>
      <x:c r="UOM5899" s="248"/>
      <x:c r="UON5899" s="248"/>
      <x:c r="UOO5899" s="248"/>
      <x:c r="UOP5899" s="248"/>
      <x:c r="UOQ5899" s="248"/>
      <x:c r="UOR5899" s="248"/>
      <x:c r="UOS5899" s="248"/>
      <x:c r="UOT5899" s="248"/>
      <x:c r="UOU5899" s="248"/>
      <x:c r="UOV5899" s="248"/>
      <x:c r="UOW5899" s="248"/>
      <x:c r="UOX5899" s="248"/>
      <x:c r="UOY5899" s="248"/>
      <x:c r="UOZ5899" s="248"/>
      <x:c r="UPA5899" s="248"/>
      <x:c r="UPB5899" s="248"/>
      <x:c r="UPC5899" s="248"/>
      <x:c r="UPD5899" s="248"/>
      <x:c r="UPE5899" s="248"/>
      <x:c r="UPF5899" s="248"/>
      <x:c r="UPG5899" s="248"/>
      <x:c r="UPH5899" s="248"/>
      <x:c r="UPI5899" s="248"/>
      <x:c r="UPJ5899" s="248"/>
      <x:c r="UPK5899" s="248"/>
      <x:c r="UPL5899" s="248"/>
      <x:c r="UPM5899" s="248"/>
      <x:c r="UPN5899" s="248"/>
      <x:c r="UPO5899" s="248"/>
      <x:c r="UPP5899" s="248"/>
      <x:c r="UPQ5899" s="248"/>
      <x:c r="UPR5899" s="248"/>
      <x:c r="UPS5899" s="248"/>
      <x:c r="UPT5899" s="248"/>
      <x:c r="UPU5899" s="248"/>
      <x:c r="UPV5899" s="248"/>
      <x:c r="UPW5899" s="248"/>
      <x:c r="UPX5899" s="248"/>
      <x:c r="UPY5899" s="248"/>
      <x:c r="UPZ5899" s="248"/>
      <x:c r="UQA5899" s="248"/>
      <x:c r="UQB5899" s="248"/>
      <x:c r="UQC5899" s="248"/>
      <x:c r="UQD5899" s="248"/>
      <x:c r="UQE5899" s="248"/>
      <x:c r="UQF5899" s="248"/>
      <x:c r="UQG5899" s="248"/>
      <x:c r="UQH5899" s="248"/>
      <x:c r="UQI5899" s="248"/>
      <x:c r="UQJ5899" s="248"/>
      <x:c r="UQK5899" s="248"/>
      <x:c r="UQL5899" s="248"/>
      <x:c r="UQM5899" s="248"/>
      <x:c r="UQN5899" s="248"/>
      <x:c r="UQO5899" s="248"/>
      <x:c r="UQP5899" s="248"/>
      <x:c r="UQQ5899" s="248"/>
      <x:c r="UQR5899" s="248"/>
      <x:c r="UQS5899" s="248"/>
      <x:c r="UQT5899" s="248"/>
      <x:c r="UQU5899" s="248"/>
      <x:c r="UQV5899" s="248"/>
      <x:c r="UQW5899" s="248"/>
      <x:c r="UQX5899" s="248"/>
      <x:c r="UQY5899" s="248"/>
      <x:c r="UQZ5899" s="248"/>
      <x:c r="URA5899" s="248"/>
      <x:c r="URB5899" s="248"/>
      <x:c r="URC5899" s="248"/>
      <x:c r="URD5899" s="248"/>
      <x:c r="URE5899" s="248"/>
      <x:c r="URF5899" s="248"/>
      <x:c r="URG5899" s="248"/>
      <x:c r="URH5899" s="248"/>
      <x:c r="URI5899" s="248"/>
      <x:c r="URJ5899" s="248"/>
      <x:c r="URK5899" s="248"/>
      <x:c r="URL5899" s="248"/>
      <x:c r="URM5899" s="248"/>
      <x:c r="URN5899" s="248"/>
      <x:c r="URO5899" s="248"/>
      <x:c r="URP5899" s="248"/>
      <x:c r="URQ5899" s="248"/>
      <x:c r="URR5899" s="248"/>
      <x:c r="URS5899" s="248"/>
      <x:c r="URT5899" s="248"/>
      <x:c r="URU5899" s="248"/>
      <x:c r="URV5899" s="248"/>
      <x:c r="URW5899" s="248"/>
      <x:c r="URX5899" s="248"/>
      <x:c r="URY5899" s="248"/>
      <x:c r="URZ5899" s="248"/>
      <x:c r="USA5899" s="248"/>
      <x:c r="USB5899" s="248"/>
      <x:c r="USC5899" s="248"/>
      <x:c r="USD5899" s="248"/>
      <x:c r="USE5899" s="248"/>
      <x:c r="USF5899" s="248"/>
      <x:c r="USG5899" s="248"/>
      <x:c r="USH5899" s="248"/>
      <x:c r="USI5899" s="248"/>
      <x:c r="USJ5899" s="248"/>
      <x:c r="USK5899" s="248"/>
      <x:c r="USL5899" s="248"/>
      <x:c r="USM5899" s="248"/>
      <x:c r="USN5899" s="248"/>
      <x:c r="USO5899" s="248"/>
      <x:c r="USP5899" s="248"/>
      <x:c r="USQ5899" s="248"/>
      <x:c r="USR5899" s="248"/>
      <x:c r="USS5899" s="248"/>
      <x:c r="UST5899" s="248"/>
      <x:c r="USU5899" s="248"/>
      <x:c r="USV5899" s="248"/>
      <x:c r="USW5899" s="248"/>
      <x:c r="USX5899" s="248"/>
      <x:c r="USY5899" s="248"/>
      <x:c r="USZ5899" s="248"/>
      <x:c r="UTA5899" s="248"/>
      <x:c r="UTB5899" s="248"/>
      <x:c r="UTC5899" s="248"/>
      <x:c r="UTD5899" s="248"/>
      <x:c r="UTE5899" s="248"/>
      <x:c r="UTF5899" s="248"/>
      <x:c r="UTG5899" s="248"/>
      <x:c r="UTH5899" s="248"/>
      <x:c r="UTI5899" s="248"/>
      <x:c r="UTJ5899" s="248"/>
      <x:c r="UTK5899" s="248"/>
      <x:c r="UTL5899" s="248"/>
      <x:c r="UTM5899" s="248"/>
      <x:c r="UTN5899" s="248"/>
      <x:c r="UTO5899" s="248"/>
      <x:c r="UTP5899" s="248"/>
      <x:c r="UTQ5899" s="248"/>
      <x:c r="UTR5899" s="248"/>
      <x:c r="UTS5899" s="248"/>
      <x:c r="UTT5899" s="248"/>
      <x:c r="UTU5899" s="248"/>
      <x:c r="UTV5899" s="248"/>
      <x:c r="UTW5899" s="248"/>
      <x:c r="UTX5899" s="248"/>
      <x:c r="UTY5899" s="248"/>
      <x:c r="UTZ5899" s="248"/>
      <x:c r="UUA5899" s="248"/>
      <x:c r="UUB5899" s="248"/>
      <x:c r="UUC5899" s="248"/>
      <x:c r="UUD5899" s="248"/>
      <x:c r="UUE5899" s="248"/>
      <x:c r="UUF5899" s="248"/>
      <x:c r="UUG5899" s="248"/>
      <x:c r="UUH5899" s="248"/>
      <x:c r="UUI5899" s="248"/>
      <x:c r="UUJ5899" s="248"/>
      <x:c r="UUK5899" s="248"/>
      <x:c r="UUL5899" s="248"/>
      <x:c r="UUM5899" s="248"/>
      <x:c r="UUN5899" s="248"/>
      <x:c r="UUO5899" s="248"/>
      <x:c r="UUP5899" s="248"/>
      <x:c r="UUQ5899" s="248"/>
      <x:c r="UUR5899" s="248"/>
      <x:c r="UUS5899" s="248"/>
      <x:c r="UUT5899" s="248"/>
      <x:c r="UUU5899" s="248"/>
      <x:c r="UUV5899" s="248"/>
      <x:c r="UUW5899" s="248"/>
      <x:c r="UUX5899" s="248"/>
      <x:c r="UUY5899" s="248"/>
      <x:c r="UUZ5899" s="248"/>
      <x:c r="UVA5899" s="248"/>
      <x:c r="UVB5899" s="248"/>
      <x:c r="UVC5899" s="248"/>
      <x:c r="UVD5899" s="248"/>
      <x:c r="UVE5899" s="248"/>
      <x:c r="UVF5899" s="248"/>
      <x:c r="UVG5899" s="248"/>
      <x:c r="UVH5899" s="248"/>
      <x:c r="UVI5899" s="248"/>
      <x:c r="UVJ5899" s="248"/>
      <x:c r="UVK5899" s="248"/>
      <x:c r="UVL5899" s="248"/>
      <x:c r="UVM5899" s="248"/>
      <x:c r="UVN5899" s="248"/>
      <x:c r="UVO5899" s="248"/>
      <x:c r="UVP5899" s="248"/>
      <x:c r="UVQ5899" s="248"/>
      <x:c r="UVR5899" s="248"/>
      <x:c r="UVS5899" s="248"/>
      <x:c r="UVT5899" s="248"/>
      <x:c r="UVU5899" s="248"/>
      <x:c r="UVV5899" s="248"/>
      <x:c r="UVW5899" s="248"/>
      <x:c r="UVX5899" s="248"/>
      <x:c r="UVY5899" s="248"/>
      <x:c r="UVZ5899" s="248"/>
      <x:c r="UWA5899" s="248"/>
      <x:c r="UWB5899" s="248"/>
      <x:c r="UWC5899" s="248"/>
      <x:c r="UWD5899" s="248"/>
      <x:c r="UWE5899" s="248"/>
      <x:c r="UWF5899" s="248"/>
      <x:c r="UWG5899" s="248"/>
      <x:c r="UWH5899" s="248"/>
      <x:c r="UWI5899" s="248"/>
      <x:c r="UWJ5899" s="248"/>
      <x:c r="UWK5899" s="248"/>
      <x:c r="UWL5899" s="248"/>
      <x:c r="UWM5899" s="248"/>
      <x:c r="UWN5899" s="248"/>
      <x:c r="UWO5899" s="248"/>
      <x:c r="UWP5899" s="248"/>
      <x:c r="UWQ5899" s="248"/>
      <x:c r="UWR5899" s="248"/>
      <x:c r="UWS5899" s="248"/>
      <x:c r="UWT5899" s="248"/>
      <x:c r="UWU5899" s="248"/>
      <x:c r="UWV5899" s="248"/>
      <x:c r="UWW5899" s="248"/>
      <x:c r="UWX5899" s="248"/>
      <x:c r="UWY5899" s="248"/>
      <x:c r="UWZ5899" s="248"/>
      <x:c r="UXA5899" s="248"/>
      <x:c r="UXB5899" s="248"/>
      <x:c r="UXC5899" s="248"/>
      <x:c r="UXD5899" s="248"/>
      <x:c r="UXE5899" s="248"/>
      <x:c r="UXF5899" s="248"/>
      <x:c r="UXG5899" s="248"/>
      <x:c r="UXH5899" s="248"/>
      <x:c r="UXI5899" s="248"/>
      <x:c r="UXJ5899" s="248"/>
      <x:c r="UXK5899" s="248"/>
      <x:c r="UXL5899" s="248"/>
      <x:c r="UXM5899" s="248"/>
      <x:c r="UXN5899" s="248"/>
      <x:c r="UXO5899" s="248"/>
      <x:c r="UXP5899" s="248"/>
      <x:c r="UXQ5899" s="248"/>
      <x:c r="UXR5899" s="248"/>
      <x:c r="UXS5899" s="248"/>
      <x:c r="UXT5899" s="248"/>
      <x:c r="UXU5899" s="248"/>
      <x:c r="UXV5899" s="248"/>
      <x:c r="UXW5899" s="248"/>
      <x:c r="UXX5899" s="248"/>
      <x:c r="UXY5899" s="248"/>
      <x:c r="UXZ5899" s="248"/>
      <x:c r="UYA5899" s="248"/>
      <x:c r="UYB5899" s="248"/>
      <x:c r="UYC5899" s="248"/>
      <x:c r="UYD5899" s="248"/>
      <x:c r="UYE5899" s="248"/>
      <x:c r="UYF5899" s="248"/>
      <x:c r="UYG5899" s="248"/>
      <x:c r="UYH5899" s="248"/>
      <x:c r="UYI5899" s="248"/>
      <x:c r="UYJ5899" s="248"/>
      <x:c r="UYK5899" s="248"/>
      <x:c r="UYL5899" s="248"/>
      <x:c r="UYM5899" s="248"/>
      <x:c r="UYN5899" s="248"/>
      <x:c r="UYO5899" s="248"/>
      <x:c r="UYP5899" s="248"/>
      <x:c r="UYQ5899" s="248"/>
      <x:c r="UYR5899" s="248"/>
      <x:c r="UYS5899" s="248"/>
      <x:c r="UYT5899" s="248"/>
      <x:c r="UYU5899" s="248"/>
      <x:c r="UYV5899" s="248"/>
      <x:c r="UYW5899" s="248"/>
      <x:c r="UYX5899" s="248"/>
      <x:c r="UYY5899" s="248"/>
      <x:c r="UYZ5899" s="248"/>
      <x:c r="UZA5899" s="248"/>
      <x:c r="UZB5899" s="248"/>
      <x:c r="UZC5899" s="248"/>
      <x:c r="UZD5899" s="248"/>
      <x:c r="UZE5899" s="248"/>
      <x:c r="UZF5899" s="248"/>
      <x:c r="UZG5899" s="248"/>
      <x:c r="UZH5899" s="248"/>
      <x:c r="UZI5899" s="248"/>
      <x:c r="UZJ5899" s="248"/>
      <x:c r="UZK5899" s="248"/>
      <x:c r="UZL5899" s="248"/>
      <x:c r="UZM5899" s="248"/>
      <x:c r="UZN5899" s="248"/>
      <x:c r="UZO5899" s="248"/>
      <x:c r="UZP5899" s="248"/>
      <x:c r="UZQ5899" s="248"/>
      <x:c r="UZR5899" s="248"/>
      <x:c r="UZS5899" s="248"/>
      <x:c r="UZT5899" s="248"/>
      <x:c r="UZU5899" s="248"/>
      <x:c r="UZV5899" s="248"/>
      <x:c r="UZW5899" s="248"/>
      <x:c r="UZX5899" s="248"/>
      <x:c r="UZY5899" s="248"/>
      <x:c r="UZZ5899" s="248"/>
      <x:c r="VAA5899" s="248"/>
      <x:c r="VAB5899" s="248"/>
      <x:c r="VAC5899" s="248"/>
      <x:c r="VAD5899" s="248"/>
      <x:c r="VAE5899" s="248"/>
      <x:c r="VAF5899" s="248"/>
      <x:c r="VAG5899" s="248"/>
      <x:c r="VAH5899" s="248"/>
      <x:c r="VAI5899" s="248"/>
      <x:c r="VAJ5899" s="248"/>
      <x:c r="VAK5899" s="248"/>
      <x:c r="VAL5899" s="248"/>
      <x:c r="VAM5899" s="248"/>
      <x:c r="VAN5899" s="248"/>
      <x:c r="VAO5899" s="248"/>
      <x:c r="VAP5899" s="248"/>
      <x:c r="VAQ5899" s="248"/>
      <x:c r="VAR5899" s="248"/>
      <x:c r="VAS5899" s="248"/>
      <x:c r="VAT5899" s="248"/>
      <x:c r="VAU5899" s="248"/>
      <x:c r="VAV5899" s="248"/>
      <x:c r="VAW5899" s="248"/>
      <x:c r="VAX5899" s="248"/>
      <x:c r="VAY5899" s="248"/>
      <x:c r="VAZ5899" s="248"/>
      <x:c r="VBA5899" s="248"/>
      <x:c r="VBB5899" s="248"/>
      <x:c r="VBC5899" s="248"/>
      <x:c r="VBD5899" s="248"/>
      <x:c r="VBE5899" s="248"/>
      <x:c r="VBF5899" s="248"/>
      <x:c r="VBG5899" s="248"/>
      <x:c r="VBH5899" s="248"/>
      <x:c r="VBI5899" s="248"/>
      <x:c r="VBJ5899" s="248"/>
      <x:c r="VBK5899" s="248"/>
      <x:c r="VBL5899" s="248"/>
      <x:c r="VBM5899" s="248"/>
      <x:c r="VBN5899" s="248"/>
      <x:c r="VBO5899" s="248"/>
      <x:c r="VBP5899" s="248"/>
      <x:c r="VBQ5899" s="248"/>
      <x:c r="VBR5899" s="248"/>
      <x:c r="VBS5899" s="248"/>
      <x:c r="VBT5899" s="248"/>
      <x:c r="VBU5899" s="248"/>
      <x:c r="VBV5899" s="248"/>
      <x:c r="VBW5899" s="248"/>
      <x:c r="VBX5899" s="248"/>
      <x:c r="VBY5899" s="248"/>
      <x:c r="VBZ5899" s="248"/>
      <x:c r="VCA5899" s="248"/>
      <x:c r="VCB5899" s="248"/>
      <x:c r="VCC5899" s="248"/>
      <x:c r="VCD5899" s="248"/>
      <x:c r="VCE5899" s="248"/>
      <x:c r="VCF5899" s="248"/>
      <x:c r="VCG5899" s="248"/>
      <x:c r="VCH5899" s="248"/>
      <x:c r="VCI5899" s="248"/>
      <x:c r="VCJ5899" s="248"/>
      <x:c r="VCK5899" s="248"/>
      <x:c r="VCL5899" s="248"/>
      <x:c r="VCM5899" s="248"/>
      <x:c r="VCN5899" s="248"/>
      <x:c r="VCO5899" s="248"/>
      <x:c r="VCP5899" s="248"/>
      <x:c r="VCQ5899" s="248"/>
      <x:c r="VCR5899" s="248"/>
      <x:c r="VCS5899" s="248"/>
      <x:c r="VCT5899" s="248"/>
      <x:c r="VCU5899" s="248"/>
      <x:c r="VCV5899" s="248"/>
      <x:c r="VCW5899" s="248"/>
      <x:c r="VCX5899" s="248"/>
      <x:c r="VCY5899" s="248"/>
      <x:c r="VCZ5899" s="248"/>
      <x:c r="VDA5899" s="248"/>
      <x:c r="VDB5899" s="248"/>
      <x:c r="VDC5899" s="248"/>
      <x:c r="VDD5899" s="248"/>
      <x:c r="VDE5899" s="248"/>
      <x:c r="VDF5899" s="248"/>
      <x:c r="VDG5899" s="248"/>
      <x:c r="VDH5899" s="248"/>
      <x:c r="VDI5899" s="248"/>
      <x:c r="VDJ5899" s="248"/>
      <x:c r="VDK5899" s="248"/>
      <x:c r="VDL5899" s="248"/>
      <x:c r="VDM5899" s="248"/>
      <x:c r="VDN5899" s="248"/>
      <x:c r="VDO5899" s="248"/>
      <x:c r="VDP5899" s="248"/>
      <x:c r="VDQ5899" s="248"/>
      <x:c r="VDR5899" s="248"/>
      <x:c r="VDS5899" s="248"/>
      <x:c r="VDT5899" s="248"/>
      <x:c r="VDU5899" s="248"/>
      <x:c r="VDV5899" s="248"/>
      <x:c r="VDW5899" s="248"/>
      <x:c r="VDX5899" s="248"/>
      <x:c r="VDY5899" s="248"/>
      <x:c r="VDZ5899" s="248"/>
      <x:c r="VEA5899" s="248"/>
      <x:c r="VEB5899" s="248"/>
      <x:c r="VEC5899" s="248"/>
      <x:c r="VED5899" s="248"/>
      <x:c r="VEE5899" s="248"/>
      <x:c r="VEF5899" s="248"/>
      <x:c r="VEG5899" s="248"/>
      <x:c r="VEH5899" s="248"/>
      <x:c r="VEI5899" s="248"/>
      <x:c r="VEJ5899" s="248"/>
      <x:c r="VEK5899" s="248"/>
      <x:c r="VEL5899" s="248"/>
      <x:c r="VEM5899" s="248"/>
      <x:c r="VEN5899" s="248"/>
      <x:c r="VEO5899" s="248"/>
      <x:c r="VEP5899" s="248"/>
      <x:c r="VEQ5899" s="248"/>
      <x:c r="VER5899" s="248"/>
      <x:c r="VES5899" s="248"/>
      <x:c r="VET5899" s="248"/>
      <x:c r="VEU5899" s="248"/>
      <x:c r="VEV5899" s="248"/>
      <x:c r="VEW5899" s="248"/>
      <x:c r="VEX5899" s="248"/>
      <x:c r="VEY5899" s="248"/>
      <x:c r="VEZ5899" s="248"/>
      <x:c r="VFA5899" s="248"/>
      <x:c r="VFB5899" s="248"/>
      <x:c r="VFC5899" s="248"/>
      <x:c r="VFD5899" s="248"/>
      <x:c r="VFE5899" s="248"/>
      <x:c r="VFF5899" s="248"/>
      <x:c r="VFG5899" s="248"/>
      <x:c r="VFH5899" s="248"/>
      <x:c r="VFI5899" s="248"/>
      <x:c r="VFJ5899" s="248"/>
      <x:c r="VFK5899" s="248"/>
      <x:c r="VFL5899" s="248"/>
      <x:c r="VFM5899" s="248"/>
      <x:c r="VFN5899" s="248"/>
      <x:c r="VFO5899" s="248"/>
      <x:c r="VFP5899" s="248"/>
      <x:c r="VFQ5899" s="248"/>
      <x:c r="VFR5899" s="248"/>
      <x:c r="VFS5899" s="248"/>
      <x:c r="VFT5899" s="248"/>
      <x:c r="VFU5899" s="248"/>
      <x:c r="VFV5899" s="248"/>
      <x:c r="VFW5899" s="248"/>
      <x:c r="VFX5899" s="248"/>
      <x:c r="VFY5899" s="248"/>
      <x:c r="VFZ5899" s="248"/>
      <x:c r="VGA5899" s="248"/>
      <x:c r="VGB5899" s="248"/>
      <x:c r="VGC5899" s="248"/>
      <x:c r="VGD5899" s="248"/>
      <x:c r="VGE5899" s="248"/>
      <x:c r="VGF5899" s="248"/>
      <x:c r="VGG5899" s="248"/>
      <x:c r="VGH5899" s="248"/>
      <x:c r="VGI5899" s="248"/>
      <x:c r="VGJ5899" s="248"/>
      <x:c r="VGK5899" s="248"/>
      <x:c r="VGL5899" s="248"/>
      <x:c r="VGM5899" s="248"/>
      <x:c r="VGN5899" s="248"/>
      <x:c r="VGO5899" s="248"/>
      <x:c r="VGP5899" s="248"/>
      <x:c r="VGQ5899" s="248"/>
      <x:c r="VGR5899" s="248"/>
      <x:c r="VGS5899" s="248"/>
      <x:c r="VGT5899" s="248"/>
      <x:c r="VGU5899" s="248"/>
      <x:c r="VGV5899" s="248"/>
      <x:c r="VGW5899" s="248"/>
      <x:c r="VGX5899" s="248"/>
      <x:c r="VGY5899" s="248"/>
      <x:c r="VGZ5899" s="248"/>
      <x:c r="VHA5899" s="248"/>
      <x:c r="VHB5899" s="248"/>
      <x:c r="VHC5899" s="248"/>
      <x:c r="VHD5899" s="248"/>
      <x:c r="VHE5899" s="248"/>
      <x:c r="VHF5899" s="248"/>
      <x:c r="VHG5899" s="248"/>
      <x:c r="VHH5899" s="248"/>
      <x:c r="VHI5899" s="248"/>
      <x:c r="VHJ5899" s="248"/>
      <x:c r="VHK5899" s="248"/>
      <x:c r="VHL5899" s="248"/>
      <x:c r="VHM5899" s="248"/>
      <x:c r="VHN5899" s="248"/>
      <x:c r="VHO5899" s="248"/>
      <x:c r="VHP5899" s="248"/>
      <x:c r="VHQ5899" s="248"/>
      <x:c r="VHR5899" s="248"/>
      <x:c r="VHS5899" s="248"/>
      <x:c r="VHT5899" s="248"/>
      <x:c r="VHU5899" s="248"/>
      <x:c r="VHV5899" s="248"/>
      <x:c r="VHW5899" s="248"/>
      <x:c r="VHX5899" s="248"/>
      <x:c r="VHY5899" s="248"/>
      <x:c r="VHZ5899" s="248"/>
      <x:c r="VIA5899" s="248"/>
      <x:c r="VIB5899" s="248"/>
      <x:c r="VIC5899" s="248"/>
      <x:c r="VID5899" s="248"/>
      <x:c r="VIE5899" s="248"/>
      <x:c r="VIF5899" s="248"/>
      <x:c r="VIG5899" s="248"/>
      <x:c r="VIH5899" s="248"/>
      <x:c r="VII5899" s="248"/>
      <x:c r="VIJ5899" s="248"/>
      <x:c r="VIK5899" s="248"/>
      <x:c r="VIL5899" s="248"/>
      <x:c r="VIM5899" s="248"/>
      <x:c r="VIN5899" s="248"/>
      <x:c r="VIO5899" s="248"/>
      <x:c r="VIP5899" s="248"/>
      <x:c r="VIQ5899" s="248"/>
      <x:c r="VIR5899" s="248"/>
      <x:c r="VIS5899" s="248"/>
      <x:c r="VIT5899" s="248"/>
      <x:c r="VIU5899" s="248"/>
      <x:c r="VIV5899" s="248"/>
      <x:c r="VIW5899" s="248"/>
      <x:c r="VIX5899" s="248"/>
      <x:c r="VIY5899" s="248"/>
      <x:c r="VIZ5899" s="248"/>
      <x:c r="VJA5899" s="248"/>
      <x:c r="VJB5899" s="248"/>
      <x:c r="VJC5899" s="248"/>
      <x:c r="VJD5899" s="248"/>
      <x:c r="VJE5899" s="248"/>
      <x:c r="VJF5899" s="248"/>
      <x:c r="VJG5899" s="248"/>
      <x:c r="VJH5899" s="248"/>
      <x:c r="VJI5899" s="248"/>
      <x:c r="VJJ5899" s="248"/>
      <x:c r="VJK5899" s="248"/>
      <x:c r="VJL5899" s="248"/>
      <x:c r="VJM5899" s="248"/>
      <x:c r="VJN5899" s="248"/>
      <x:c r="VJO5899" s="248"/>
      <x:c r="VJP5899" s="248"/>
      <x:c r="VJQ5899" s="248"/>
      <x:c r="VJR5899" s="248"/>
      <x:c r="VJS5899" s="248"/>
      <x:c r="VJT5899" s="248"/>
      <x:c r="VJU5899" s="248"/>
      <x:c r="VJV5899" s="248"/>
      <x:c r="VJW5899" s="248"/>
      <x:c r="VJX5899" s="248"/>
      <x:c r="VJY5899" s="248"/>
      <x:c r="VJZ5899" s="248"/>
      <x:c r="VKA5899" s="248"/>
      <x:c r="VKB5899" s="248"/>
      <x:c r="VKC5899" s="248"/>
      <x:c r="VKD5899" s="248"/>
      <x:c r="VKE5899" s="248"/>
      <x:c r="VKF5899" s="248"/>
      <x:c r="VKG5899" s="248"/>
      <x:c r="VKH5899" s="248"/>
      <x:c r="VKI5899" s="248"/>
      <x:c r="VKJ5899" s="248"/>
      <x:c r="VKK5899" s="248"/>
      <x:c r="VKL5899" s="248"/>
      <x:c r="VKM5899" s="248"/>
      <x:c r="VKN5899" s="248"/>
      <x:c r="VKO5899" s="248"/>
      <x:c r="VKP5899" s="248"/>
      <x:c r="VKQ5899" s="248"/>
      <x:c r="VKR5899" s="248"/>
      <x:c r="VKS5899" s="248"/>
      <x:c r="VKT5899" s="248"/>
      <x:c r="VKU5899" s="248"/>
      <x:c r="VKV5899" s="248"/>
      <x:c r="VKW5899" s="248"/>
      <x:c r="VKX5899" s="248"/>
      <x:c r="VKY5899" s="248"/>
      <x:c r="VKZ5899" s="248"/>
      <x:c r="VLA5899" s="248"/>
      <x:c r="VLB5899" s="248"/>
      <x:c r="VLC5899" s="248"/>
      <x:c r="VLD5899" s="248"/>
      <x:c r="VLE5899" s="248"/>
      <x:c r="VLF5899" s="248"/>
      <x:c r="VLG5899" s="248"/>
      <x:c r="VLH5899" s="248"/>
      <x:c r="VLI5899" s="248"/>
      <x:c r="VLJ5899" s="248"/>
      <x:c r="VLK5899" s="248"/>
      <x:c r="VLL5899" s="248"/>
      <x:c r="VLM5899" s="248"/>
      <x:c r="VLN5899" s="248"/>
      <x:c r="VLO5899" s="248"/>
      <x:c r="VLP5899" s="248"/>
      <x:c r="VLQ5899" s="248"/>
      <x:c r="VLR5899" s="248"/>
      <x:c r="VLS5899" s="248"/>
      <x:c r="VLT5899" s="248"/>
      <x:c r="VLU5899" s="248"/>
      <x:c r="VLV5899" s="248"/>
      <x:c r="VLW5899" s="248"/>
      <x:c r="VLX5899" s="248"/>
      <x:c r="VLY5899" s="248"/>
      <x:c r="VLZ5899" s="248"/>
      <x:c r="VMA5899" s="248"/>
      <x:c r="VMB5899" s="248"/>
      <x:c r="VMC5899" s="248"/>
      <x:c r="VMD5899" s="248"/>
      <x:c r="VME5899" s="248"/>
      <x:c r="VMF5899" s="248"/>
      <x:c r="VMG5899" s="248"/>
      <x:c r="VMH5899" s="248"/>
      <x:c r="VMI5899" s="248"/>
      <x:c r="VMJ5899" s="248"/>
      <x:c r="VMK5899" s="248"/>
      <x:c r="VML5899" s="248"/>
      <x:c r="VMM5899" s="248"/>
      <x:c r="VMN5899" s="248"/>
      <x:c r="VMO5899" s="248"/>
      <x:c r="VMP5899" s="248"/>
      <x:c r="VMQ5899" s="248"/>
      <x:c r="VMR5899" s="248"/>
      <x:c r="VMS5899" s="248"/>
      <x:c r="VMT5899" s="248"/>
      <x:c r="VMU5899" s="248"/>
      <x:c r="VMV5899" s="248"/>
      <x:c r="VMW5899" s="248"/>
      <x:c r="VMX5899" s="248"/>
      <x:c r="VMY5899" s="248"/>
      <x:c r="VMZ5899" s="248"/>
      <x:c r="VNA5899" s="248"/>
      <x:c r="VNB5899" s="248"/>
      <x:c r="VNC5899" s="248"/>
      <x:c r="VND5899" s="248"/>
      <x:c r="VNE5899" s="248"/>
      <x:c r="VNF5899" s="248"/>
      <x:c r="VNG5899" s="248"/>
      <x:c r="VNH5899" s="248"/>
      <x:c r="VNI5899" s="248"/>
      <x:c r="VNJ5899" s="248"/>
      <x:c r="VNK5899" s="248"/>
      <x:c r="VNL5899" s="248"/>
      <x:c r="VNM5899" s="248"/>
      <x:c r="VNN5899" s="248"/>
      <x:c r="VNO5899" s="248"/>
      <x:c r="VNP5899" s="248"/>
      <x:c r="VNQ5899" s="248"/>
      <x:c r="VNR5899" s="248"/>
      <x:c r="VNS5899" s="248"/>
      <x:c r="VNT5899" s="248"/>
      <x:c r="VNU5899" s="248"/>
      <x:c r="VNV5899" s="248"/>
      <x:c r="VNW5899" s="248"/>
      <x:c r="VNX5899" s="248"/>
      <x:c r="VNY5899" s="248"/>
      <x:c r="VNZ5899" s="248"/>
      <x:c r="VOA5899" s="248"/>
      <x:c r="VOB5899" s="248"/>
      <x:c r="VOC5899" s="248"/>
      <x:c r="VOD5899" s="248"/>
      <x:c r="VOE5899" s="248"/>
      <x:c r="VOF5899" s="248"/>
      <x:c r="VOG5899" s="248"/>
      <x:c r="VOH5899" s="248"/>
      <x:c r="VOI5899" s="248"/>
      <x:c r="VOJ5899" s="248"/>
      <x:c r="VOK5899" s="248"/>
      <x:c r="VOL5899" s="248"/>
      <x:c r="VOM5899" s="248"/>
      <x:c r="VON5899" s="248"/>
      <x:c r="VOO5899" s="248"/>
      <x:c r="VOP5899" s="248"/>
      <x:c r="VOQ5899" s="248"/>
      <x:c r="VOR5899" s="248"/>
      <x:c r="VOS5899" s="248"/>
      <x:c r="VOT5899" s="248"/>
      <x:c r="VOU5899" s="248"/>
      <x:c r="VOV5899" s="248"/>
      <x:c r="VOW5899" s="248"/>
      <x:c r="VOX5899" s="248"/>
      <x:c r="VOY5899" s="248"/>
      <x:c r="VOZ5899" s="248"/>
      <x:c r="VPA5899" s="248"/>
      <x:c r="VPB5899" s="248"/>
      <x:c r="VPC5899" s="248"/>
      <x:c r="VPD5899" s="248"/>
      <x:c r="VPE5899" s="248"/>
      <x:c r="VPF5899" s="248"/>
      <x:c r="VPG5899" s="248"/>
      <x:c r="VPH5899" s="248"/>
      <x:c r="VPI5899" s="248"/>
      <x:c r="VPJ5899" s="248"/>
      <x:c r="VPK5899" s="248"/>
      <x:c r="VPL5899" s="248"/>
      <x:c r="VPM5899" s="248"/>
      <x:c r="VPN5899" s="248"/>
      <x:c r="VPO5899" s="248"/>
      <x:c r="VPP5899" s="248"/>
      <x:c r="VPQ5899" s="248"/>
      <x:c r="VPR5899" s="248"/>
      <x:c r="VPS5899" s="248"/>
      <x:c r="VPT5899" s="248"/>
      <x:c r="VPU5899" s="248"/>
      <x:c r="VPV5899" s="248"/>
      <x:c r="VPW5899" s="248"/>
      <x:c r="VPX5899" s="248"/>
      <x:c r="VPY5899" s="248"/>
      <x:c r="VPZ5899" s="248"/>
      <x:c r="VQA5899" s="248"/>
      <x:c r="VQB5899" s="248"/>
      <x:c r="VQC5899" s="248"/>
      <x:c r="VQD5899" s="248"/>
      <x:c r="VQE5899" s="248"/>
      <x:c r="VQF5899" s="248"/>
      <x:c r="VQG5899" s="248"/>
      <x:c r="VQH5899" s="248"/>
      <x:c r="VQI5899" s="248"/>
      <x:c r="VQJ5899" s="248"/>
      <x:c r="VQK5899" s="248"/>
      <x:c r="VQL5899" s="248"/>
      <x:c r="VQM5899" s="248"/>
      <x:c r="VQN5899" s="248"/>
      <x:c r="VQO5899" s="248"/>
      <x:c r="VQP5899" s="248"/>
      <x:c r="VQQ5899" s="248"/>
      <x:c r="VQR5899" s="248"/>
      <x:c r="VQS5899" s="248"/>
      <x:c r="VQT5899" s="248"/>
      <x:c r="VQU5899" s="248"/>
      <x:c r="VQV5899" s="248"/>
      <x:c r="VQW5899" s="248"/>
      <x:c r="VQX5899" s="248"/>
      <x:c r="VQY5899" s="248"/>
      <x:c r="VQZ5899" s="248"/>
      <x:c r="VRA5899" s="248"/>
      <x:c r="VRB5899" s="248"/>
      <x:c r="VRC5899" s="248"/>
      <x:c r="VRD5899" s="248"/>
      <x:c r="VRE5899" s="248"/>
      <x:c r="VRF5899" s="248"/>
      <x:c r="VRG5899" s="248"/>
      <x:c r="VRH5899" s="248"/>
      <x:c r="VRI5899" s="248"/>
      <x:c r="VRJ5899" s="248"/>
      <x:c r="VRK5899" s="248"/>
      <x:c r="VRL5899" s="248"/>
      <x:c r="VRM5899" s="248"/>
      <x:c r="VRN5899" s="248"/>
      <x:c r="VRO5899" s="248"/>
      <x:c r="VRP5899" s="248"/>
      <x:c r="VRQ5899" s="248"/>
      <x:c r="VRR5899" s="248"/>
      <x:c r="VRS5899" s="248"/>
      <x:c r="VRT5899" s="248"/>
      <x:c r="VRU5899" s="248"/>
      <x:c r="VRV5899" s="248"/>
      <x:c r="VRW5899" s="248"/>
      <x:c r="VRX5899" s="248"/>
      <x:c r="VRY5899" s="248"/>
      <x:c r="VRZ5899" s="248"/>
      <x:c r="VSA5899" s="248"/>
      <x:c r="VSB5899" s="248"/>
      <x:c r="VSC5899" s="248"/>
      <x:c r="VSD5899" s="248"/>
      <x:c r="VSE5899" s="248"/>
      <x:c r="VSF5899" s="248"/>
      <x:c r="VSG5899" s="248"/>
      <x:c r="VSH5899" s="248"/>
      <x:c r="VSI5899" s="248"/>
      <x:c r="VSJ5899" s="248"/>
      <x:c r="VSK5899" s="248"/>
      <x:c r="VSL5899" s="248"/>
      <x:c r="VSM5899" s="248"/>
      <x:c r="VSN5899" s="248"/>
      <x:c r="VSO5899" s="248"/>
      <x:c r="VSP5899" s="248"/>
      <x:c r="VSQ5899" s="248"/>
      <x:c r="VSR5899" s="248"/>
      <x:c r="VSS5899" s="248"/>
      <x:c r="VST5899" s="248"/>
      <x:c r="VSU5899" s="248"/>
      <x:c r="VSV5899" s="248"/>
      <x:c r="VSW5899" s="248"/>
      <x:c r="VSX5899" s="248"/>
      <x:c r="VSY5899" s="248"/>
      <x:c r="VSZ5899" s="248"/>
      <x:c r="VTA5899" s="248"/>
      <x:c r="VTB5899" s="248"/>
      <x:c r="VTC5899" s="248"/>
      <x:c r="VTD5899" s="248"/>
      <x:c r="VTE5899" s="248"/>
      <x:c r="VTF5899" s="248"/>
      <x:c r="VTG5899" s="248"/>
      <x:c r="VTH5899" s="248"/>
      <x:c r="VTI5899" s="248"/>
      <x:c r="VTJ5899" s="248"/>
      <x:c r="VTK5899" s="248"/>
      <x:c r="VTL5899" s="248"/>
      <x:c r="VTM5899" s="248"/>
      <x:c r="VTN5899" s="248"/>
      <x:c r="VTO5899" s="248"/>
      <x:c r="VTP5899" s="248"/>
      <x:c r="VTQ5899" s="248"/>
      <x:c r="VTR5899" s="248"/>
      <x:c r="VTS5899" s="248"/>
      <x:c r="VTT5899" s="248"/>
      <x:c r="VTU5899" s="248"/>
      <x:c r="VTV5899" s="248"/>
      <x:c r="VTW5899" s="248"/>
      <x:c r="VTX5899" s="248"/>
      <x:c r="VTY5899" s="248"/>
      <x:c r="VTZ5899" s="248"/>
      <x:c r="VUA5899" s="248"/>
      <x:c r="VUB5899" s="248"/>
      <x:c r="VUC5899" s="248"/>
      <x:c r="VUD5899" s="248"/>
      <x:c r="VUE5899" s="248"/>
      <x:c r="VUF5899" s="248"/>
      <x:c r="VUG5899" s="248"/>
      <x:c r="VUH5899" s="248"/>
      <x:c r="VUI5899" s="248"/>
      <x:c r="VUJ5899" s="248"/>
      <x:c r="VUK5899" s="248"/>
      <x:c r="VUL5899" s="248"/>
      <x:c r="VUM5899" s="248"/>
      <x:c r="VUN5899" s="248"/>
      <x:c r="VUO5899" s="248"/>
      <x:c r="VUP5899" s="248"/>
      <x:c r="VUQ5899" s="248"/>
      <x:c r="VUR5899" s="248"/>
      <x:c r="VUS5899" s="248"/>
      <x:c r="VUT5899" s="248"/>
      <x:c r="VUU5899" s="248"/>
      <x:c r="VUV5899" s="248"/>
      <x:c r="VUW5899" s="248"/>
      <x:c r="VUX5899" s="248"/>
      <x:c r="VUY5899" s="248"/>
      <x:c r="VUZ5899" s="248"/>
      <x:c r="VVA5899" s="248"/>
      <x:c r="VVB5899" s="248"/>
      <x:c r="VVC5899" s="248"/>
      <x:c r="VVD5899" s="248"/>
      <x:c r="VVE5899" s="248"/>
      <x:c r="VVF5899" s="248"/>
      <x:c r="VVG5899" s="248"/>
      <x:c r="VVH5899" s="248"/>
      <x:c r="VVI5899" s="248"/>
      <x:c r="VVJ5899" s="248"/>
      <x:c r="VVK5899" s="248"/>
      <x:c r="VVL5899" s="248"/>
      <x:c r="VVM5899" s="248"/>
      <x:c r="VVN5899" s="248"/>
      <x:c r="VVO5899" s="248"/>
      <x:c r="VVP5899" s="248"/>
      <x:c r="VVQ5899" s="248"/>
      <x:c r="VVR5899" s="248"/>
      <x:c r="VVS5899" s="248"/>
      <x:c r="VVT5899" s="248"/>
      <x:c r="VVU5899" s="248"/>
      <x:c r="VVV5899" s="248"/>
      <x:c r="VVW5899" s="248"/>
      <x:c r="VVX5899" s="248"/>
      <x:c r="VVY5899" s="248"/>
      <x:c r="VVZ5899" s="248"/>
      <x:c r="VWA5899" s="248"/>
      <x:c r="VWB5899" s="248"/>
      <x:c r="VWC5899" s="248"/>
      <x:c r="VWD5899" s="248"/>
      <x:c r="VWE5899" s="248"/>
      <x:c r="VWF5899" s="248"/>
      <x:c r="VWG5899" s="248"/>
      <x:c r="VWH5899" s="248"/>
      <x:c r="VWI5899" s="248"/>
      <x:c r="VWJ5899" s="248"/>
      <x:c r="VWK5899" s="248"/>
      <x:c r="VWL5899" s="248"/>
      <x:c r="VWM5899" s="248"/>
      <x:c r="VWN5899" s="248"/>
      <x:c r="VWO5899" s="248"/>
      <x:c r="VWP5899" s="248"/>
      <x:c r="VWQ5899" s="248"/>
      <x:c r="VWR5899" s="248"/>
      <x:c r="VWS5899" s="248"/>
      <x:c r="VWT5899" s="248"/>
      <x:c r="VWU5899" s="248"/>
      <x:c r="VWV5899" s="248"/>
      <x:c r="VWW5899" s="248"/>
      <x:c r="VWX5899" s="248"/>
      <x:c r="VWY5899" s="248"/>
      <x:c r="VWZ5899" s="248"/>
      <x:c r="VXA5899" s="248"/>
      <x:c r="VXB5899" s="248"/>
      <x:c r="VXC5899" s="248"/>
      <x:c r="VXD5899" s="248"/>
      <x:c r="VXE5899" s="248"/>
      <x:c r="VXF5899" s="248"/>
      <x:c r="VXG5899" s="248"/>
      <x:c r="VXH5899" s="248"/>
      <x:c r="VXI5899" s="248"/>
      <x:c r="VXJ5899" s="248"/>
      <x:c r="VXK5899" s="248"/>
      <x:c r="VXL5899" s="248"/>
      <x:c r="VXM5899" s="248"/>
      <x:c r="VXN5899" s="248"/>
      <x:c r="VXO5899" s="248"/>
      <x:c r="VXP5899" s="248"/>
      <x:c r="VXQ5899" s="248"/>
      <x:c r="VXR5899" s="248"/>
      <x:c r="VXS5899" s="248"/>
      <x:c r="VXT5899" s="248"/>
      <x:c r="VXU5899" s="248"/>
      <x:c r="VXV5899" s="248"/>
      <x:c r="VXW5899" s="248"/>
      <x:c r="VXX5899" s="248"/>
      <x:c r="VXY5899" s="248"/>
      <x:c r="VXZ5899" s="248"/>
      <x:c r="VYA5899" s="248"/>
      <x:c r="VYB5899" s="248"/>
      <x:c r="VYC5899" s="248"/>
      <x:c r="VYD5899" s="248"/>
      <x:c r="VYE5899" s="248"/>
      <x:c r="VYF5899" s="248"/>
      <x:c r="VYG5899" s="248"/>
      <x:c r="VYH5899" s="248"/>
      <x:c r="VYI5899" s="248"/>
      <x:c r="VYJ5899" s="248"/>
      <x:c r="VYK5899" s="248"/>
      <x:c r="VYL5899" s="248"/>
      <x:c r="VYM5899" s="248"/>
      <x:c r="VYN5899" s="248"/>
      <x:c r="VYO5899" s="248"/>
      <x:c r="VYP5899" s="248"/>
      <x:c r="VYQ5899" s="248"/>
      <x:c r="VYR5899" s="248"/>
      <x:c r="VYS5899" s="248"/>
      <x:c r="VYT5899" s="248"/>
      <x:c r="VYU5899" s="248"/>
      <x:c r="VYV5899" s="248"/>
      <x:c r="VYW5899" s="248"/>
      <x:c r="VYX5899" s="248"/>
      <x:c r="VYY5899" s="248"/>
      <x:c r="VYZ5899" s="248"/>
      <x:c r="VZA5899" s="248"/>
      <x:c r="VZB5899" s="248"/>
      <x:c r="VZC5899" s="248"/>
      <x:c r="VZD5899" s="248"/>
      <x:c r="VZE5899" s="248"/>
      <x:c r="VZF5899" s="248"/>
      <x:c r="VZG5899" s="248"/>
      <x:c r="VZH5899" s="248"/>
      <x:c r="VZI5899" s="248"/>
      <x:c r="VZJ5899" s="248"/>
      <x:c r="VZK5899" s="248"/>
      <x:c r="VZL5899" s="248"/>
      <x:c r="VZM5899" s="248"/>
      <x:c r="VZN5899" s="248"/>
      <x:c r="VZO5899" s="248"/>
      <x:c r="VZP5899" s="248"/>
      <x:c r="VZQ5899" s="248"/>
      <x:c r="VZR5899" s="248"/>
      <x:c r="VZS5899" s="248"/>
      <x:c r="VZT5899" s="248"/>
      <x:c r="VZU5899" s="248"/>
      <x:c r="VZV5899" s="248"/>
      <x:c r="VZW5899" s="248"/>
      <x:c r="VZX5899" s="248"/>
      <x:c r="VZY5899" s="248"/>
      <x:c r="VZZ5899" s="248"/>
      <x:c r="WAA5899" s="248"/>
      <x:c r="WAB5899" s="248"/>
      <x:c r="WAC5899" s="248"/>
      <x:c r="WAD5899" s="248"/>
      <x:c r="WAE5899" s="248"/>
      <x:c r="WAF5899" s="248"/>
      <x:c r="WAG5899" s="248"/>
      <x:c r="WAH5899" s="248"/>
      <x:c r="WAI5899" s="248"/>
      <x:c r="WAJ5899" s="248"/>
      <x:c r="WAK5899" s="248"/>
      <x:c r="WAL5899" s="248"/>
      <x:c r="WAM5899" s="248"/>
      <x:c r="WAN5899" s="248"/>
      <x:c r="WAO5899" s="248"/>
      <x:c r="WAP5899" s="248"/>
      <x:c r="WAQ5899" s="248"/>
      <x:c r="WAR5899" s="248"/>
      <x:c r="WAS5899" s="248"/>
      <x:c r="WAT5899" s="248"/>
      <x:c r="WAU5899" s="248"/>
      <x:c r="WAV5899" s="248"/>
      <x:c r="WAW5899" s="248"/>
      <x:c r="WAX5899" s="248"/>
      <x:c r="WAY5899" s="248"/>
      <x:c r="WAZ5899" s="248"/>
      <x:c r="WBA5899" s="248"/>
      <x:c r="WBB5899" s="248"/>
      <x:c r="WBC5899" s="248"/>
      <x:c r="WBD5899" s="248"/>
      <x:c r="WBE5899" s="248"/>
      <x:c r="WBF5899" s="248"/>
      <x:c r="WBG5899" s="248"/>
      <x:c r="WBH5899" s="248"/>
      <x:c r="WBI5899" s="248"/>
      <x:c r="WBJ5899" s="248"/>
      <x:c r="WBK5899" s="248"/>
      <x:c r="WBL5899" s="248"/>
      <x:c r="WBM5899" s="248"/>
      <x:c r="WBN5899" s="248"/>
      <x:c r="WBO5899" s="248"/>
      <x:c r="WBP5899" s="248"/>
      <x:c r="WBQ5899" s="248"/>
      <x:c r="WBR5899" s="248"/>
      <x:c r="WBS5899" s="248"/>
      <x:c r="WBT5899" s="248"/>
      <x:c r="WBU5899" s="248"/>
      <x:c r="WBV5899" s="248"/>
      <x:c r="WBW5899" s="248"/>
      <x:c r="WBX5899" s="248"/>
      <x:c r="WBY5899" s="248"/>
      <x:c r="WBZ5899" s="248"/>
      <x:c r="WCA5899" s="248"/>
      <x:c r="WCB5899" s="248"/>
      <x:c r="WCC5899" s="248"/>
      <x:c r="WCD5899" s="248"/>
      <x:c r="WCE5899" s="248"/>
      <x:c r="WCF5899" s="248"/>
      <x:c r="WCG5899" s="248"/>
      <x:c r="WCH5899" s="248"/>
      <x:c r="WCI5899" s="248"/>
      <x:c r="WCJ5899" s="248"/>
      <x:c r="WCK5899" s="248"/>
      <x:c r="WCL5899" s="248"/>
      <x:c r="WCM5899" s="248"/>
      <x:c r="WCN5899" s="248"/>
      <x:c r="WCO5899" s="248"/>
      <x:c r="WCP5899" s="248"/>
      <x:c r="WCQ5899" s="248"/>
      <x:c r="WCR5899" s="248"/>
      <x:c r="WCS5899" s="248"/>
      <x:c r="WCT5899" s="248"/>
      <x:c r="WCU5899" s="248"/>
      <x:c r="WCV5899" s="248"/>
      <x:c r="WCW5899" s="248"/>
      <x:c r="WCX5899" s="248"/>
      <x:c r="WCY5899" s="248"/>
      <x:c r="WCZ5899" s="248"/>
      <x:c r="WDA5899" s="248"/>
      <x:c r="WDB5899" s="248"/>
      <x:c r="WDC5899" s="248"/>
      <x:c r="WDD5899" s="248"/>
      <x:c r="WDE5899" s="248"/>
      <x:c r="WDF5899" s="248"/>
      <x:c r="WDG5899" s="248"/>
      <x:c r="WDH5899" s="248"/>
      <x:c r="WDI5899" s="248"/>
      <x:c r="WDJ5899" s="248"/>
      <x:c r="WDK5899" s="248"/>
      <x:c r="WDL5899" s="248"/>
      <x:c r="WDM5899" s="248"/>
      <x:c r="WDN5899" s="248"/>
      <x:c r="WDO5899" s="248"/>
      <x:c r="WDP5899" s="248"/>
      <x:c r="WDQ5899" s="248"/>
      <x:c r="WDR5899" s="248"/>
      <x:c r="WDS5899" s="248"/>
      <x:c r="WDT5899" s="248"/>
      <x:c r="WDU5899" s="248"/>
      <x:c r="WDV5899" s="248"/>
      <x:c r="WDW5899" s="248"/>
      <x:c r="WDX5899" s="248"/>
      <x:c r="WDY5899" s="248"/>
      <x:c r="WDZ5899" s="248"/>
      <x:c r="WEA5899" s="248"/>
      <x:c r="WEB5899" s="248"/>
      <x:c r="WEC5899" s="248"/>
      <x:c r="WED5899" s="248"/>
      <x:c r="WEE5899" s="248"/>
      <x:c r="WEF5899" s="248"/>
      <x:c r="WEG5899" s="248"/>
      <x:c r="WEH5899" s="248"/>
      <x:c r="WEI5899" s="248"/>
      <x:c r="WEJ5899" s="248"/>
      <x:c r="WEK5899" s="248"/>
      <x:c r="WEL5899" s="248"/>
      <x:c r="WEM5899" s="248"/>
      <x:c r="WEN5899" s="248"/>
      <x:c r="WEO5899" s="248"/>
      <x:c r="WEP5899" s="248"/>
      <x:c r="WEQ5899" s="248"/>
      <x:c r="WER5899" s="248"/>
      <x:c r="WES5899" s="248"/>
      <x:c r="WET5899" s="248"/>
      <x:c r="WEU5899" s="248"/>
      <x:c r="WEV5899" s="248"/>
      <x:c r="WEW5899" s="248"/>
      <x:c r="WEX5899" s="248"/>
      <x:c r="WEY5899" s="248"/>
      <x:c r="WEZ5899" s="248"/>
      <x:c r="WFA5899" s="248"/>
      <x:c r="WFB5899" s="248"/>
      <x:c r="WFC5899" s="248"/>
      <x:c r="WFD5899" s="248"/>
      <x:c r="WFE5899" s="248"/>
      <x:c r="WFF5899" s="248"/>
      <x:c r="WFG5899" s="248"/>
      <x:c r="WFH5899" s="248"/>
      <x:c r="WFI5899" s="248"/>
      <x:c r="WFJ5899" s="248"/>
      <x:c r="WFK5899" s="248"/>
      <x:c r="WFL5899" s="248"/>
      <x:c r="WFM5899" s="248"/>
      <x:c r="WFN5899" s="248"/>
      <x:c r="WFO5899" s="248"/>
      <x:c r="WFP5899" s="248"/>
      <x:c r="WFQ5899" s="248"/>
      <x:c r="WFR5899" s="248"/>
      <x:c r="WFS5899" s="248"/>
      <x:c r="WFT5899" s="248"/>
      <x:c r="WFU5899" s="248"/>
      <x:c r="WFV5899" s="248"/>
      <x:c r="WFW5899" s="248"/>
      <x:c r="WFX5899" s="248"/>
      <x:c r="WFY5899" s="248"/>
      <x:c r="WFZ5899" s="248"/>
      <x:c r="WGA5899" s="248"/>
      <x:c r="WGB5899" s="248"/>
      <x:c r="WGC5899" s="248"/>
      <x:c r="WGD5899" s="248"/>
      <x:c r="WGE5899" s="248"/>
      <x:c r="WGF5899" s="248"/>
      <x:c r="WGG5899" s="248"/>
      <x:c r="WGH5899" s="248"/>
      <x:c r="WGI5899" s="248"/>
      <x:c r="WGJ5899" s="248"/>
      <x:c r="WGK5899" s="248"/>
      <x:c r="WGL5899" s="248"/>
      <x:c r="WGM5899" s="248"/>
      <x:c r="WGN5899" s="248"/>
      <x:c r="WGO5899" s="248"/>
      <x:c r="WGP5899" s="248"/>
      <x:c r="WGQ5899" s="248"/>
      <x:c r="WGR5899" s="248"/>
      <x:c r="WGS5899" s="248"/>
      <x:c r="WGT5899" s="248"/>
      <x:c r="WGU5899" s="248"/>
      <x:c r="WGV5899" s="248"/>
      <x:c r="WGW5899" s="248"/>
      <x:c r="WGX5899" s="248"/>
      <x:c r="WGY5899" s="248"/>
      <x:c r="WGZ5899" s="248"/>
      <x:c r="WHA5899" s="248"/>
      <x:c r="WHB5899" s="248"/>
      <x:c r="WHC5899" s="248"/>
      <x:c r="WHD5899" s="248"/>
      <x:c r="WHE5899" s="248"/>
      <x:c r="WHF5899" s="248"/>
      <x:c r="WHG5899" s="248"/>
      <x:c r="WHH5899" s="248"/>
      <x:c r="WHI5899" s="248"/>
      <x:c r="WHJ5899" s="248"/>
      <x:c r="WHK5899" s="248"/>
      <x:c r="WHL5899" s="248"/>
      <x:c r="WHM5899" s="248"/>
      <x:c r="WHN5899" s="248"/>
      <x:c r="WHO5899" s="248"/>
      <x:c r="WHP5899" s="248"/>
      <x:c r="WHQ5899" s="248"/>
      <x:c r="WHR5899" s="248"/>
      <x:c r="WHS5899" s="248"/>
      <x:c r="WHT5899" s="248"/>
      <x:c r="WHU5899" s="248"/>
      <x:c r="WHV5899" s="248"/>
      <x:c r="WHW5899" s="248"/>
      <x:c r="WHX5899" s="248"/>
      <x:c r="WHY5899" s="248"/>
      <x:c r="WHZ5899" s="248"/>
      <x:c r="WIA5899" s="248"/>
      <x:c r="WIB5899" s="248"/>
      <x:c r="WIC5899" s="248"/>
      <x:c r="WID5899" s="248"/>
      <x:c r="WIE5899" s="248"/>
      <x:c r="WIF5899" s="248"/>
      <x:c r="WIG5899" s="248"/>
      <x:c r="WIH5899" s="248"/>
      <x:c r="WII5899" s="248"/>
      <x:c r="WIJ5899" s="248"/>
      <x:c r="WIK5899" s="248"/>
      <x:c r="WIL5899" s="248"/>
      <x:c r="WIM5899" s="248"/>
      <x:c r="WIN5899" s="248"/>
      <x:c r="WIO5899" s="248"/>
      <x:c r="WIP5899" s="248"/>
      <x:c r="WIQ5899" s="248"/>
      <x:c r="WIR5899" s="248"/>
      <x:c r="WIS5899" s="248"/>
      <x:c r="WIT5899" s="248"/>
      <x:c r="WIU5899" s="248"/>
      <x:c r="WIV5899" s="248"/>
      <x:c r="WIW5899" s="248"/>
      <x:c r="WIX5899" s="248"/>
      <x:c r="WIY5899" s="248"/>
      <x:c r="WIZ5899" s="248"/>
      <x:c r="WJA5899" s="248"/>
      <x:c r="WJB5899" s="248"/>
      <x:c r="WJC5899" s="248"/>
      <x:c r="WJD5899" s="248"/>
      <x:c r="WJE5899" s="248"/>
      <x:c r="WJF5899" s="248"/>
      <x:c r="WJG5899" s="248"/>
      <x:c r="WJH5899" s="248"/>
      <x:c r="WJI5899" s="248"/>
      <x:c r="WJJ5899" s="248"/>
      <x:c r="WJK5899" s="248"/>
      <x:c r="WJL5899" s="248"/>
      <x:c r="WJM5899" s="248"/>
      <x:c r="WJN5899" s="248"/>
      <x:c r="WJO5899" s="248"/>
      <x:c r="WJP5899" s="248"/>
      <x:c r="WJQ5899" s="248"/>
      <x:c r="WJR5899" s="248"/>
      <x:c r="WJS5899" s="248"/>
      <x:c r="WJT5899" s="248"/>
      <x:c r="WJU5899" s="248"/>
      <x:c r="WJV5899" s="248"/>
      <x:c r="WJW5899" s="248"/>
      <x:c r="WJX5899" s="248"/>
      <x:c r="WJY5899" s="248"/>
      <x:c r="WJZ5899" s="248"/>
      <x:c r="WKA5899" s="248"/>
      <x:c r="WKB5899" s="248"/>
      <x:c r="WKC5899" s="248"/>
      <x:c r="WKD5899" s="248"/>
      <x:c r="WKE5899" s="248"/>
      <x:c r="WKF5899" s="248"/>
      <x:c r="WKG5899" s="248"/>
      <x:c r="WKH5899" s="248"/>
      <x:c r="WKI5899" s="248"/>
      <x:c r="WKJ5899" s="248"/>
      <x:c r="WKK5899" s="248"/>
      <x:c r="WKL5899" s="248"/>
      <x:c r="WKM5899" s="248"/>
      <x:c r="WKN5899" s="248"/>
      <x:c r="WKO5899" s="248"/>
      <x:c r="WKP5899" s="248"/>
      <x:c r="WKQ5899" s="248"/>
      <x:c r="WKR5899" s="248"/>
      <x:c r="WKS5899" s="248"/>
      <x:c r="WKT5899" s="248"/>
      <x:c r="WKU5899" s="248"/>
      <x:c r="WKV5899" s="248"/>
      <x:c r="WKW5899" s="248"/>
      <x:c r="WKX5899" s="248"/>
      <x:c r="WKY5899" s="248"/>
      <x:c r="WKZ5899" s="248"/>
      <x:c r="WLA5899" s="248"/>
      <x:c r="WLB5899" s="248"/>
      <x:c r="WLC5899" s="248"/>
      <x:c r="WLD5899" s="248"/>
      <x:c r="WLE5899" s="248"/>
      <x:c r="WLF5899" s="248"/>
      <x:c r="WLG5899" s="248"/>
      <x:c r="WLH5899" s="248"/>
      <x:c r="WLI5899" s="248"/>
      <x:c r="WLJ5899" s="248"/>
      <x:c r="WLK5899" s="248"/>
      <x:c r="WLL5899" s="248"/>
      <x:c r="WLM5899" s="248"/>
      <x:c r="WLN5899" s="248"/>
      <x:c r="WLO5899" s="248"/>
      <x:c r="WLP5899" s="248"/>
      <x:c r="WLQ5899" s="248"/>
      <x:c r="WLR5899" s="248"/>
      <x:c r="WLS5899" s="248"/>
      <x:c r="WLT5899" s="248"/>
      <x:c r="WLU5899" s="248"/>
      <x:c r="WLV5899" s="248"/>
      <x:c r="WLW5899" s="248"/>
      <x:c r="WLX5899" s="248"/>
      <x:c r="WLY5899" s="248"/>
      <x:c r="WLZ5899" s="248"/>
      <x:c r="WMA5899" s="248"/>
      <x:c r="WMB5899" s="248"/>
      <x:c r="WMC5899" s="248"/>
      <x:c r="WMD5899" s="248"/>
      <x:c r="WME5899" s="248"/>
      <x:c r="WMF5899" s="248"/>
      <x:c r="WMG5899" s="248"/>
      <x:c r="WMH5899" s="248"/>
      <x:c r="WMI5899" s="248"/>
      <x:c r="WMJ5899" s="248"/>
      <x:c r="WMK5899" s="248"/>
      <x:c r="WML5899" s="248"/>
      <x:c r="WMM5899" s="248"/>
      <x:c r="WMN5899" s="248"/>
      <x:c r="WMO5899" s="248"/>
      <x:c r="WMP5899" s="248"/>
      <x:c r="WMQ5899" s="248"/>
      <x:c r="WMR5899" s="248"/>
      <x:c r="WMS5899" s="248"/>
      <x:c r="WMT5899" s="248"/>
      <x:c r="WMU5899" s="248"/>
      <x:c r="WMV5899" s="248"/>
      <x:c r="WMW5899" s="248"/>
      <x:c r="WMX5899" s="248"/>
      <x:c r="WMY5899" s="248"/>
      <x:c r="WMZ5899" s="248"/>
      <x:c r="WNA5899" s="248"/>
      <x:c r="WNB5899" s="248"/>
      <x:c r="WNC5899" s="248"/>
      <x:c r="WND5899" s="248"/>
      <x:c r="WNE5899" s="248"/>
      <x:c r="WNF5899" s="248"/>
      <x:c r="WNG5899" s="248"/>
      <x:c r="WNH5899" s="248"/>
      <x:c r="WNI5899" s="248"/>
      <x:c r="WNJ5899" s="248"/>
      <x:c r="WNK5899" s="248"/>
      <x:c r="WNL5899" s="248"/>
      <x:c r="WNM5899" s="248"/>
      <x:c r="WNN5899" s="248"/>
      <x:c r="WNO5899" s="248"/>
      <x:c r="WNP5899" s="248"/>
      <x:c r="WNQ5899" s="248"/>
      <x:c r="WNR5899" s="248"/>
      <x:c r="WNS5899" s="248"/>
      <x:c r="WNT5899" s="248"/>
      <x:c r="WNU5899" s="248"/>
      <x:c r="WNV5899" s="248"/>
      <x:c r="WNW5899" s="248"/>
      <x:c r="WNX5899" s="248"/>
      <x:c r="WNY5899" s="248"/>
      <x:c r="WNZ5899" s="248"/>
      <x:c r="WOA5899" s="248"/>
      <x:c r="WOB5899" s="248"/>
      <x:c r="WOC5899" s="248"/>
      <x:c r="WOD5899" s="248"/>
      <x:c r="WOE5899" s="248"/>
      <x:c r="WOF5899" s="248"/>
      <x:c r="WOG5899" s="248"/>
      <x:c r="WOH5899" s="248"/>
      <x:c r="WOI5899" s="248"/>
      <x:c r="WOJ5899" s="248"/>
      <x:c r="WOK5899" s="248"/>
      <x:c r="WOL5899" s="248"/>
      <x:c r="WOM5899" s="248"/>
      <x:c r="WON5899" s="248"/>
      <x:c r="WOO5899" s="248"/>
      <x:c r="WOP5899" s="248"/>
      <x:c r="WOQ5899" s="248"/>
      <x:c r="WOR5899" s="248"/>
      <x:c r="WOS5899" s="248"/>
      <x:c r="WOT5899" s="248"/>
      <x:c r="WOU5899" s="248"/>
      <x:c r="WOV5899" s="248"/>
      <x:c r="WOW5899" s="248"/>
      <x:c r="WOX5899" s="248"/>
      <x:c r="WOY5899" s="248"/>
      <x:c r="WOZ5899" s="248"/>
      <x:c r="WPA5899" s="248"/>
      <x:c r="WPB5899" s="248"/>
      <x:c r="WPC5899" s="248"/>
      <x:c r="WPD5899" s="248"/>
      <x:c r="WPE5899" s="248"/>
      <x:c r="WPF5899" s="248"/>
      <x:c r="WPG5899" s="248"/>
      <x:c r="WPH5899" s="248"/>
      <x:c r="WPI5899" s="248"/>
      <x:c r="WPJ5899" s="248"/>
      <x:c r="WPK5899" s="248"/>
      <x:c r="WPL5899" s="248"/>
      <x:c r="WPM5899" s="248"/>
      <x:c r="WPN5899" s="248"/>
      <x:c r="WPO5899" s="248"/>
      <x:c r="WPP5899" s="248"/>
      <x:c r="WPQ5899" s="248"/>
      <x:c r="WPR5899" s="248"/>
      <x:c r="WPS5899" s="248"/>
      <x:c r="WPT5899" s="248"/>
      <x:c r="WPU5899" s="248"/>
      <x:c r="WPV5899" s="248"/>
      <x:c r="WPW5899" s="248"/>
      <x:c r="WPX5899" s="248"/>
      <x:c r="WPY5899" s="248"/>
      <x:c r="WPZ5899" s="248"/>
      <x:c r="WQA5899" s="248"/>
      <x:c r="WQB5899" s="248"/>
      <x:c r="WQC5899" s="248"/>
      <x:c r="WQD5899" s="248"/>
      <x:c r="WQE5899" s="248"/>
      <x:c r="WQF5899" s="248"/>
      <x:c r="WQG5899" s="248"/>
      <x:c r="WQH5899" s="248"/>
      <x:c r="WQI5899" s="248"/>
      <x:c r="WQJ5899" s="248"/>
      <x:c r="WQK5899" s="248"/>
      <x:c r="WQL5899" s="248"/>
      <x:c r="WQM5899" s="248"/>
      <x:c r="WQN5899" s="248"/>
      <x:c r="WQO5899" s="248"/>
      <x:c r="WQP5899" s="248"/>
      <x:c r="WQQ5899" s="248"/>
      <x:c r="WQR5899" s="248"/>
      <x:c r="WQS5899" s="248"/>
      <x:c r="WQT5899" s="248"/>
      <x:c r="WQU5899" s="248"/>
      <x:c r="WQV5899" s="248"/>
      <x:c r="WQW5899" s="248"/>
      <x:c r="WQX5899" s="248"/>
      <x:c r="WQY5899" s="248"/>
      <x:c r="WQZ5899" s="248"/>
      <x:c r="WRA5899" s="248"/>
      <x:c r="WRB5899" s="248"/>
      <x:c r="WRC5899" s="248"/>
      <x:c r="WRD5899" s="248"/>
      <x:c r="WRE5899" s="248"/>
      <x:c r="WRF5899" s="248"/>
      <x:c r="WRG5899" s="248"/>
      <x:c r="WRH5899" s="248"/>
      <x:c r="WRI5899" s="248"/>
      <x:c r="WRJ5899" s="248"/>
      <x:c r="WRK5899" s="248"/>
      <x:c r="WRL5899" s="248"/>
      <x:c r="WRM5899" s="248"/>
      <x:c r="WRN5899" s="248"/>
      <x:c r="WRO5899" s="248"/>
      <x:c r="WRP5899" s="248"/>
      <x:c r="WRQ5899" s="248"/>
      <x:c r="WRR5899" s="248"/>
      <x:c r="WRS5899" s="248"/>
      <x:c r="WRT5899" s="248"/>
      <x:c r="WRU5899" s="248"/>
      <x:c r="WRV5899" s="248"/>
      <x:c r="WRW5899" s="248"/>
      <x:c r="WRX5899" s="248"/>
      <x:c r="WRY5899" s="248"/>
      <x:c r="WRZ5899" s="248"/>
      <x:c r="WSA5899" s="248"/>
      <x:c r="WSB5899" s="248"/>
      <x:c r="WSC5899" s="248"/>
      <x:c r="WSD5899" s="248"/>
      <x:c r="WSE5899" s="248"/>
      <x:c r="WSF5899" s="248"/>
      <x:c r="WSG5899" s="248"/>
      <x:c r="WSH5899" s="248"/>
      <x:c r="WSI5899" s="248"/>
      <x:c r="WSJ5899" s="248"/>
      <x:c r="WSK5899" s="248"/>
      <x:c r="WSL5899" s="248"/>
      <x:c r="WSM5899" s="248"/>
      <x:c r="WSN5899" s="248"/>
      <x:c r="WSO5899" s="248"/>
      <x:c r="WSP5899" s="248"/>
      <x:c r="WSQ5899" s="248"/>
      <x:c r="WSR5899" s="248"/>
      <x:c r="WSS5899" s="248"/>
      <x:c r="WST5899" s="248"/>
      <x:c r="WSU5899" s="248"/>
      <x:c r="WSV5899" s="248"/>
      <x:c r="WSW5899" s="248"/>
      <x:c r="WSX5899" s="248"/>
      <x:c r="WSY5899" s="248"/>
      <x:c r="WSZ5899" s="248"/>
      <x:c r="WTA5899" s="248"/>
      <x:c r="WTB5899" s="248"/>
      <x:c r="WTC5899" s="248"/>
      <x:c r="WTD5899" s="248"/>
      <x:c r="WTE5899" s="248"/>
      <x:c r="WTF5899" s="248"/>
      <x:c r="WTG5899" s="248"/>
      <x:c r="WTH5899" s="248"/>
      <x:c r="WTI5899" s="248"/>
      <x:c r="WTJ5899" s="248"/>
      <x:c r="WTK5899" s="248"/>
      <x:c r="WTL5899" s="248"/>
      <x:c r="WTM5899" s="248"/>
      <x:c r="WTN5899" s="248"/>
      <x:c r="WTO5899" s="248"/>
      <x:c r="WTP5899" s="248"/>
      <x:c r="WTQ5899" s="248"/>
      <x:c r="WTR5899" s="248"/>
      <x:c r="WTS5899" s="248"/>
      <x:c r="WTT5899" s="248"/>
      <x:c r="WTU5899" s="248"/>
      <x:c r="WTV5899" s="248"/>
      <x:c r="WTW5899" s="248"/>
      <x:c r="WTX5899" s="248"/>
      <x:c r="WTY5899" s="248"/>
      <x:c r="WTZ5899" s="248"/>
      <x:c r="WUA5899" s="248"/>
      <x:c r="WUB5899" s="248"/>
      <x:c r="WUC5899" s="248"/>
      <x:c r="WUD5899" s="248"/>
      <x:c r="WUE5899" s="248"/>
      <x:c r="WUF5899" s="248"/>
      <x:c r="WUG5899" s="248"/>
      <x:c r="WUH5899" s="248"/>
      <x:c r="WUI5899" s="248"/>
      <x:c r="WUJ5899" s="248"/>
      <x:c r="WUK5899" s="248"/>
      <x:c r="WUL5899" s="248"/>
      <x:c r="WUM5899" s="248"/>
      <x:c r="WUN5899" s="248"/>
      <x:c r="WUO5899" s="248"/>
      <x:c r="WUP5899" s="248"/>
      <x:c r="WUQ5899" s="248"/>
      <x:c r="WUR5899" s="248"/>
      <x:c r="WUS5899" s="248"/>
      <x:c r="WUT5899" s="248"/>
      <x:c r="WUU5899" s="248"/>
      <x:c r="WUV5899" s="248"/>
      <x:c r="WUW5899" s="248"/>
      <x:c r="WUX5899" s="248"/>
      <x:c r="WUY5899" s="248"/>
      <x:c r="WUZ5899" s="248"/>
      <x:c r="WVA5899" s="248"/>
      <x:c r="WVB5899" s="248"/>
      <x:c r="WVC5899" s="248"/>
      <x:c r="WVD5899" s="248"/>
      <x:c r="WVE5899" s="248"/>
      <x:c r="WVF5899" s="248"/>
      <x:c r="WVG5899" s="248"/>
      <x:c r="WVH5899" s="248"/>
      <x:c r="WVI5899" s="248"/>
      <x:c r="WVJ5899" s="248"/>
      <x:c r="WVK5899" s="248"/>
      <x:c r="WVL5899" s="248"/>
      <x:c r="WVM5899" s="248"/>
      <x:c r="WVN5899" s="248"/>
      <x:c r="WVO5899" s="248"/>
      <x:c r="WVP5899" s="248"/>
      <x:c r="WVQ5899" s="248"/>
      <x:c r="WVR5899" s="248"/>
      <x:c r="WVS5899" s="248"/>
      <x:c r="WVT5899" s="248"/>
      <x:c r="WVU5899" s="248"/>
      <x:c r="WVV5899" s="248"/>
      <x:c r="WVW5899" s="248"/>
      <x:c r="WVX5899" s="248"/>
      <x:c r="WVY5899" s="248"/>
      <x:c r="WVZ5899" s="248"/>
      <x:c r="WWA5899" s="248"/>
      <x:c r="WWB5899" s="248"/>
      <x:c r="WWC5899" s="248"/>
      <x:c r="WWD5899" s="248"/>
      <x:c r="WWE5899" s="248"/>
      <x:c r="WWF5899" s="248"/>
      <x:c r="WWG5899" s="248"/>
      <x:c r="WWH5899" s="248"/>
      <x:c r="WWI5899" s="248"/>
      <x:c r="WWJ5899" s="248"/>
      <x:c r="WWK5899" s="248"/>
      <x:c r="WWL5899" s="248"/>
      <x:c r="WWM5899" s="248"/>
      <x:c r="WWN5899" s="248"/>
      <x:c r="WWO5899" s="248"/>
      <x:c r="WWP5899" s="248"/>
      <x:c r="WWQ5899" s="248"/>
      <x:c r="WWR5899" s="248"/>
      <x:c r="WWS5899" s="248"/>
      <x:c r="WWT5899" s="248"/>
      <x:c r="WWU5899" s="248"/>
      <x:c r="WWV5899" s="248"/>
      <x:c r="WWW5899" s="248"/>
      <x:c r="WWX5899" s="248"/>
      <x:c r="WWY5899" s="248"/>
      <x:c r="WWZ5899" s="248"/>
      <x:c r="WXA5899" s="248"/>
      <x:c r="WXB5899" s="248"/>
      <x:c r="WXC5899" s="248"/>
      <x:c r="WXD5899" s="248"/>
      <x:c r="WXE5899" s="248"/>
      <x:c r="WXF5899" s="248"/>
      <x:c r="WXG5899" s="248"/>
      <x:c r="WXH5899" s="248"/>
      <x:c r="WXI5899" s="248"/>
      <x:c r="WXJ5899" s="248"/>
      <x:c r="WXK5899" s="248"/>
      <x:c r="WXL5899" s="248"/>
      <x:c r="WXM5899" s="248"/>
      <x:c r="WXN5899" s="248"/>
      <x:c r="WXO5899" s="248"/>
      <x:c r="WXP5899" s="248"/>
      <x:c r="WXQ5899" s="248"/>
      <x:c r="WXR5899" s="248"/>
      <x:c r="WXS5899" s="248"/>
      <x:c r="WXT5899" s="248"/>
      <x:c r="WXU5899" s="248"/>
      <x:c r="WXV5899" s="248"/>
      <x:c r="WXW5899" s="248"/>
      <x:c r="WXX5899" s="248"/>
      <x:c r="WXY5899" s="248"/>
      <x:c r="WXZ5899" s="248"/>
      <x:c r="WYA5899" s="248"/>
      <x:c r="WYB5899" s="248"/>
      <x:c r="WYC5899" s="248"/>
      <x:c r="WYD5899" s="248"/>
      <x:c r="WYE5899" s="248"/>
      <x:c r="WYF5899" s="248"/>
      <x:c r="WYG5899" s="248"/>
      <x:c r="WYH5899" s="248"/>
      <x:c r="WYI5899" s="248"/>
      <x:c r="WYJ5899" s="248"/>
      <x:c r="WYK5899" s="248"/>
      <x:c r="WYL5899" s="248"/>
      <x:c r="WYM5899" s="248"/>
      <x:c r="WYN5899" s="248"/>
      <x:c r="WYO5899" s="248"/>
      <x:c r="WYP5899" s="248"/>
      <x:c r="WYQ5899" s="248"/>
      <x:c r="WYR5899" s="248"/>
      <x:c r="WYS5899" s="248"/>
      <x:c r="WYT5899" s="248"/>
      <x:c r="WYU5899" s="248"/>
      <x:c r="WYV5899" s="248"/>
      <x:c r="WYW5899" s="248"/>
      <x:c r="WYX5899" s="248"/>
      <x:c r="WYY5899" s="248"/>
      <x:c r="WYZ5899" s="248"/>
      <x:c r="WZA5899" s="248"/>
      <x:c r="WZB5899" s="248"/>
      <x:c r="WZC5899" s="248"/>
      <x:c r="WZD5899" s="248"/>
      <x:c r="WZE5899" s="248"/>
      <x:c r="WZF5899" s="248"/>
      <x:c r="WZG5899" s="248"/>
      <x:c r="WZH5899" s="248"/>
      <x:c r="WZI5899" s="248"/>
      <x:c r="WZJ5899" s="248"/>
      <x:c r="WZK5899" s="248"/>
      <x:c r="WZL5899" s="248"/>
      <x:c r="WZM5899" s="248"/>
      <x:c r="WZN5899" s="248"/>
      <x:c r="WZO5899" s="248"/>
      <x:c r="WZP5899" s="248"/>
      <x:c r="WZQ5899" s="248"/>
      <x:c r="WZR5899" s="248"/>
      <x:c r="WZS5899" s="248"/>
      <x:c r="WZT5899" s="248"/>
      <x:c r="WZU5899" s="248"/>
      <x:c r="WZV5899" s="248"/>
      <x:c r="WZW5899" s="248"/>
      <x:c r="WZX5899" s="248"/>
      <x:c r="WZY5899" s="248"/>
      <x:c r="WZZ5899" s="248"/>
      <x:c r="XAA5899" s="248"/>
      <x:c r="XAB5899" s="248"/>
      <x:c r="XAC5899" s="248"/>
      <x:c r="XAD5899" s="248"/>
      <x:c r="XAE5899" s="248"/>
      <x:c r="XAF5899" s="248"/>
      <x:c r="XAG5899" s="248"/>
      <x:c r="XAH5899" s="248"/>
      <x:c r="XAI5899" s="248"/>
      <x:c r="XAJ5899" s="248"/>
      <x:c r="XAK5899" s="248"/>
      <x:c r="XAL5899" s="248"/>
      <x:c r="XAM5899" s="248"/>
      <x:c r="XAN5899" s="248"/>
      <x:c r="XAO5899" s="248"/>
      <x:c r="XAP5899" s="248"/>
      <x:c r="XAQ5899" s="248"/>
      <x:c r="XAR5899" s="248"/>
      <x:c r="XAS5899" s="248"/>
      <x:c r="XAT5899" s="248"/>
      <x:c r="XAU5899" s="248"/>
      <x:c r="XAV5899" s="248"/>
      <x:c r="XAW5899" s="248"/>
      <x:c r="XAX5899" s="248"/>
      <x:c r="XAY5899" s="248"/>
      <x:c r="XAZ5899" s="248"/>
      <x:c r="XBA5899" s="248"/>
      <x:c r="XBB5899" s="248"/>
      <x:c r="XBC5899" s="248"/>
      <x:c r="XBD5899" s="248"/>
      <x:c r="XBE5899" s="248"/>
      <x:c r="XBF5899" s="248"/>
      <x:c r="XBG5899" s="248"/>
      <x:c r="XBH5899" s="248"/>
      <x:c r="XBI5899" s="248"/>
      <x:c r="XBJ5899" s="248"/>
      <x:c r="XBK5899" s="248"/>
      <x:c r="XBL5899" s="248"/>
      <x:c r="XBM5899" s="248"/>
      <x:c r="XBN5899" s="248"/>
      <x:c r="XBO5899" s="248"/>
      <x:c r="XBP5899" s="248"/>
      <x:c r="XBQ5899" s="248"/>
      <x:c r="XBR5899" s="248"/>
      <x:c r="XBS5899" s="248"/>
      <x:c r="XBT5899" s="248"/>
      <x:c r="XBU5899" s="248"/>
      <x:c r="XBV5899" s="248"/>
      <x:c r="XBW5899" s="248"/>
      <x:c r="XBX5899" s="248"/>
      <x:c r="XBY5899" s="248"/>
      <x:c r="XBZ5899" s="248"/>
      <x:c r="XCA5899" s="248"/>
      <x:c r="XCB5899" s="248"/>
      <x:c r="XCC5899" s="248"/>
      <x:c r="XCD5899" s="248"/>
      <x:c r="XCE5899" s="248"/>
      <x:c r="XCF5899" s="248"/>
      <x:c r="XCG5899" s="248"/>
      <x:c r="XCH5899" s="248"/>
      <x:c r="XCI5899" s="248"/>
      <x:c r="XCJ5899" s="248"/>
      <x:c r="XCK5899" s="248"/>
      <x:c r="XCL5899" s="248"/>
      <x:c r="XCM5899" s="248"/>
      <x:c r="XCN5899" s="248"/>
      <x:c r="XCO5899" s="248"/>
      <x:c r="XCP5899" s="248"/>
      <x:c r="XCQ5899" s="248"/>
      <x:c r="XCR5899" s="248"/>
      <x:c r="XCS5899" s="248"/>
      <x:c r="XCT5899" s="248"/>
      <x:c r="XCU5899" s="248"/>
      <x:c r="XCV5899" s="248"/>
      <x:c r="XCW5899" s="248"/>
      <x:c r="XCX5899" s="248"/>
      <x:c r="XCY5899" s="248"/>
      <x:c r="XCZ5899" s="248"/>
      <x:c r="XDA5899" s="248"/>
      <x:c r="XDB5899" s="248"/>
      <x:c r="XDC5899" s="248"/>
      <x:c r="XDD5899" s="248"/>
      <x:c r="XDE5899" s="248"/>
      <x:c r="XDF5899" s="248"/>
      <x:c r="XDG5899" s="248"/>
      <x:c r="XDH5899" s="248"/>
      <x:c r="XDI5899" s="248"/>
      <x:c r="XDJ5899" s="248"/>
      <x:c r="XDK5899" s="248"/>
      <x:c r="XDL5899" s="248"/>
      <x:c r="XDM5899" s="248"/>
      <x:c r="XDN5899" s="248"/>
      <x:c r="XDO5899" s="248"/>
      <x:c r="XDP5899" s="248"/>
      <x:c r="XDQ5899" s="248"/>
      <x:c r="XDR5899" s="248"/>
      <x:c r="XDS5899" s="248"/>
      <x:c r="XDT5899" s="248"/>
      <x:c r="XDU5899" s="248"/>
      <x:c r="XDV5899" s="248"/>
      <x:c r="XDW5899" s="248"/>
      <x:c r="XDX5899" s="248"/>
      <x:c r="XDY5899" s="248"/>
      <x:c r="XDZ5899" s="248"/>
      <x:c r="XEA5899" s="248"/>
      <x:c r="XEB5899" s="248"/>
      <x:c r="XEC5899" s="248"/>
      <x:c r="XED5899" s="248"/>
      <x:c r="XEE5899" s="248"/>
      <x:c r="XEF5899" s="248"/>
      <x:c r="XEG5899" s="248"/>
      <x:c r="XEH5899" s="248"/>
      <x:c r="XEI5899" s="248"/>
      <x:c r="XEJ5899" s="248"/>
      <x:c r="XEK5899" s="248"/>
      <x:c r="XEL5899" s="248"/>
      <x:c r="XEM5899" s="248"/>
      <x:c r="XEN5899" s="248"/>
      <x:c r="XEO5899" s="248"/>
      <x:c r="XEP5899" s="248"/>
      <x:c r="XEQ5899" s="248"/>
      <x:c r="XER5899" s="248"/>
      <x:c r="XES5899" s="248"/>
      <x:c r="XET5899" s="248"/>
      <x:c r="XEU5899" s="248"/>
      <x:c r="XEV5899" s="248"/>
      <x:c r="XEW5899" s="248"/>
      <x:c r="XEX5899" s="248"/>
      <x:c r="XEY5899" s="248"/>
      <x:c r="XEZ5899" s="248"/>
      <x:c r="XFA5899" s="248"/>
      <x:c r="XFB5899" s="248"/>
      <x:c r="XFC5899" s="248"/>
      <x:c r="XFD5899" s="248"/>
    </x:row>
    <x:row r="5900" spans="1:16384" s="1" customFormat="1">
      <x:c r="A5900" s="248">
        <x:v>469459</x:v>
      </x:c>
      <x:c r="B5900" s="248">
        <x:v>1376</x:v>
      </x:c>
      <x:c r="C5900" s="248">
        <x:f>48/30</x:f>
        <x:v>1.6</x:v>
      </x:c>
      <x:c r="D5900" s="248"/>
      <x:c r="E5900" s="248"/>
      <x:c r="F5900" s="248"/>
      <x:c r="G5900" s="248">
        <x:v>1</x:v>
      </x:c>
      <x:c r="H5900" s="248"/>
      <x:c r="I5900" s="248" t="s">
        <x:v>102</x:v>
      </x:c>
      <x:c r="J5900" s="248"/>
      <x:c r="K5900" s="248"/>
      <x:c r="L5900" s="248"/>
      <x:c r="M5900" s="248"/>
      <x:c r="N5900" s="248"/>
      <x:c r="O5900" s="248" t="s">
        <x:v>101</x:v>
      </x:c>
      <x:c r="P5900" s="248"/>
      <x:c r="Q5900" s="248"/>
      <x:c r="R5900" s="248"/>
      <x:c r="S5900" s="248"/>
      <x:c r="T5900" s="248"/>
      <x:c r="U5900" s="248"/>
      <x:c r="V5900" s="248"/>
      <x:c r="W5900" s="248"/>
      <x:c r="X5900" s="248"/>
      <x:c r="Y5900" s="248"/>
      <x:c r="Z5900" s="248"/>
      <x:c r="AA5900" s="248"/>
      <x:c r="AB5900" s="248"/>
      <x:c r="AC5900" s="248"/>
      <x:c r="AD5900" s="248"/>
      <x:c r="AE5900" s="248"/>
      <x:c r="AF5900" s="248"/>
      <x:c r="AG5900" s="248"/>
      <x:c r="AH5900" s="248"/>
      <x:c r="AI5900" s="248"/>
      <x:c r="AJ5900" s="248"/>
      <x:c r="AK5900" s="248"/>
      <x:c r="AL5900" s="248"/>
      <x:c r="AM5900" s="248"/>
      <x:c r="AN5900" s="248"/>
      <x:c r="AO5900" s="248"/>
      <x:c r="AP5900" s="248"/>
      <x:c r="AQ5900" s="248"/>
      <x:c r="AR5900" s="248"/>
      <x:c r="AS5900" s="248"/>
      <x:c r="AT5900" s="248"/>
      <x:c r="AU5900" s="248"/>
      <x:c r="AV5900" s="248"/>
      <x:c r="AW5900" s="248"/>
      <x:c r="AX5900" s="248"/>
      <x:c r="AY5900" s="248"/>
      <x:c r="AZ5900" s="248"/>
      <x:c r="BA5900" s="248"/>
      <x:c r="BB5900" s="248"/>
      <x:c r="BC5900" s="248"/>
      <x:c r="BD5900" s="248"/>
      <x:c r="BE5900" s="248"/>
      <x:c r="BF5900" s="248"/>
      <x:c r="BG5900" s="248"/>
      <x:c r="BH5900" s="248"/>
      <x:c r="BI5900" s="248"/>
      <x:c r="BJ5900" s="248"/>
      <x:c r="BK5900" s="248"/>
      <x:c r="BL5900" s="248"/>
      <x:c r="BM5900" s="248"/>
      <x:c r="BN5900" s="248"/>
      <x:c r="BO5900" s="248"/>
      <x:c r="BP5900" s="248"/>
      <x:c r="BQ5900" s="248"/>
      <x:c r="BR5900" s="248"/>
      <x:c r="BS5900" s="248"/>
      <x:c r="BT5900" s="248"/>
      <x:c r="BU5900" s="248"/>
      <x:c r="BV5900" s="248"/>
      <x:c r="BW5900" s="248"/>
      <x:c r="BX5900" s="248"/>
      <x:c r="BY5900" s="248"/>
      <x:c r="BZ5900" s="248"/>
      <x:c r="CA5900" s="248"/>
      <x:c r="CB5900" s="248"/>
      <x:c r="CC5900" s="248"/>
      <x:c r="CD5900" s="248"/>
      <x:c r="CE5900" s="248"/>
      <x:c r="CF5900" s="248"/>
      <x:c r="CG5900" s="248"/>
      <x:c r="CH5900" s="248"/>
      <x:c r="CI5900" s="248"/>
      <x:c r="CJ5900" s="248"/>
      <x:c r="CK5900" s="248"/>
      <x:c r="CL5900" s="248"/>
      <x:c r="CM5900" s="248"/>
      <x:c r="CN5900" s="248"/>
      <x:c r="CO5900" s="248"/>
      <x:c r="CP5900" s="248"/>
      <x:c r="CQ5900" s="248"/>
      <x:c r="CR5900" s="248"/>
      <x:c r="CS5900" s="248"/>
      <x:c r="CT5900" s="248"/>
      <x:c r="CU5900" s="248"/>
      <x:c r="CV5900" s="248"/>
      <x:c r="CW5900" s="248"/>
      <x:c r="CX5900" s="248"/>
      <x:c r="CY5900" s="248"/>
      <x:c r="CZ5900" s="248"/>
      <x:c r="DA5900" s="248"/>
      <x:c r="DB5900" s="248"/>
      <x:c r="DC5900" s="248"/>
      <x:c r="DD5900" s="248"/>
      <x:c r="DE5900" s="248"/>
      <x:c r="DF5900" s="248"/>
      <x:c r="DG5900" s="248"/>
      <x:c r="DH5900" s="248"/>
      <x:c r="DI5900" s="248"/>
      <x:c r="DJ5900" s="248"/>
      <x:c r="DK5900" s="248"/>
      <x:c r="DL5900" s="248"/>
      <x:c r="DM5900" s="248"/>
      <x:c r="DN5900" s="248"/>
      <x:c r="DO5900" s="248"/>
      <x:c r="DP5900" s="248"/>
      <x:c r="DQ5900" s="248"/>
      <x:c r="DR5900" s="248"/>
      <x:c r="DS5900" s="248"/>
      <x:c r="DT5900" s="248"/>
      <x:c r="DU5900" s="248"/>
      <x:c r="DV5900" s="248"/>
      <x:c r="DW5900" s="248"/>
      <x:c r="DX5900" s="248"/>
      <x:c r="DY5900" s="248"/>
      <x:c r="DZ5900" s="248"/>
      <x:c r="EA5900" s="248"/>
      <x:c r="EB5900" s="248"/>
      <x:c r="EC5900" s="248"/>
      <x:c r="ED5900" s="248"/>
      <x:c r="EE5900" s="248"/>
      <x:c r="EF5900" s="248"/>
      <x:c r="EG5900" s="248"/>
      <x:c r="EH5900" s="248"/>
      <x:c r="EI5900" s="248"/>
      <x:c r="EJ5900" s="248"/>
      <x:c r="EK5900" s="248"/>
      <x:c r="EL5900" s="248"/>
      <x:c r="EM5900" s="248"/>
      <x:c r="EN5900" s="248"/>
      <x:c r="EO5900" s="248"/>
      <x:c r="EP5900" s="248"/>
      <x:c r="EQ5900" s="248"/>
      <x:c r="ER5900" s="248"/>
      <x:c r="ES5900" s="248"/>
      <x:c r="ET5900" s="248"/>
      <x:c r="EU5900" s="248"/>
      <x:c r="EV5900" s="248"/>
      <x:c r="EW5900" s="248"/>
      <x:c r="EX5900" s="248"/>
      <x:c r="EY5900" s="248"/>
      <x:c r="EZ5900" s="248"/>
      <x:c r="FA5900" s="248"/>
      <x:c r="FB5900" s="248"/>
      <x:c r="FC5900" s="248"/>
      <x:c r="FD5900" s="248"/>
      <x:c r="FE5900" s="248"/>
      <x:c r="FF5900" s="248"/>
      <x:c r="FG5900" s="248"/>
      <x:c r="FH5900" s="248"/>
      <x:c r="FI5900" s="248"/>
      <x:c r="FJ5900" s="248"/>
      <x:c r="FK5900" s="248"/>
      <x:c r="FL5900" s="248"/>
      <x:c r="FM5900" s="248"/>
      <x:c r="FN5900" s="248"/>
      <x:c r="FO5900" s="248"/>
      <x:c r="FP5900" s="248"/>
      <x:c r="FQ5900" s="248"/>
      <x:c r="FR5900" s="248"/>
      <x:c r="FS5900" s="248"/>
      <x:c r="FT5900" s="248"/>
      <x:c r="FU5900" s="248"/>
      <x:c r="FV5900" s="248"/>
      <x:c r="FW5900" s="248"/>
      <x:c r="FX5900" s="248"/>
      <x:c r="FY5900" s="248"/>
      <x:c r="FZ5900" s="248"/>
      <x:c r="GA5900" s="248"/>
      <x:c r="GB5900" s="248"/>
      <x:c r="GC5900" s="248"/>
      <x:c r="GD5900" s="248"/>
      <x:c r="GE5900" s="248"/>
      <x:c r="GF5900" s="248"/>
      <x:c r="GG5900" s="248"/>
      <x:c r="GH5900" s="248"/>
      <x:c r="GI5900" s="248"/>
      <x:c r="GJ5900" s="248"/>
      <x:c r="GK5900" s="248"/>
      <x:c r="GL5900" s="248"/>
      <x:c r="GM5900" s="248"/>
      <x:c r="GN5900" s="248"/>
      <x:c r="GO5900" s="248"/>
      <x:c r="GP5900" s="248"/>
      <x:c r="GQ5900" s="248"/>
      <x:c r="GR5900" s="248"/>
      <x:c r="GS5900" s="248"/>
      <x:c r="GT5900" s="248"/>
      <x:c r="GU5900" s="248"/>
      <x:c r="GV5900" s="248"/>
      <x:c r="GW5900" s="248"/>
      <x:c r="GX5900" s="248"/>
      <x:c r="GY5900" s="248"/>
      <x:c r="GZ5900" s="248"/>
      <x:c r="HA5900" s="248"/>
      <x:c r="HB5900" s="248"/>
      <x:c r="HC5900" s="248"/>
      <x:c r="HD5900" s="248"/>
      <x:c r="HE5900" s="248"/>
      <x:c r="HF5900" s="248"/>
      <x:c r="HG5900" s="248"/>
      <x:c r="HH5900" s="248"/>
      <x:c r="HI5900" s="248"/>
      <x:c r="HJ5900" s="248"/>
      <x:c r="HK5900" s="248"/>
      <x:c r="HL5900" s="248"/>
      <x:c r="HM5900" s="248"/>
      <x:c r="HN5900" s="248"/>
      <x:c r="HO5900" s="248"/>
      <x:c r="HP5900" s="248"/>
      <x:c r="HQ5900" s="248"/>
      <x:c r="HR5900" s="248"/>
      <x:c r="HS5900" s="248"/>
      <x:c r="HT5900" s="248"/>
      <x:c r="HU5900" s="248"/>
      <x:c r="HV5900" s="248"/>
      <x:c r="HW5900" s="248"/>
      <x:c r="HX5900" s="248"/>
      <x:c r="HY5900" s="248"/>
      <x:c r="HZ5900" s="248"/>
      <x:c r="IA5900" s="248"/>
      <x:c r="IB5900" s="248"/>
      <x:c r="IC5900" s="248"/>
      <x:c r="ID5900" s="248"/>
      <x:c r="IE5900" s="248"/>
      <x:c r="IF5900" s="248"/>
      <x:c r="IG5900" s="248"/>
      <x:c r="IH5900" s="248"/>
      <x:c r="II5900" s="248"/>
      <x:c r="IJ5900" s="248"/>
      <x:c r="IK5900" s="248"/>
      <x:c r="IL5900" s="248"/>
      <x:c r="IM5900" s="248"/>
      <x:c r="IN5900" s="248"/>
      <x:c r="IO5900" s="248"/>
      <x:c r="IP5900" s="248"/>
      <x:c r="IQ5900" s="248"/>
      <x:c r="IR5900" s="248"/>
      <x:c r="IS5900" s="248"/>
      <x:c r="IT5900" s="248"/>
      <x:c r="IU5900" s="248"/>
      <x:c r="IV5900" s="248"/>
      <x:c r="IW5900" s="248"/>
      <x:c r="IX5900" s="248"/>
      <x:c r="IY5900" s="248"/>
      <x:c r="IZ5900" s="248"/>
      <x:c r="JA5900" s="248"/>
      <x:c r="JB5900" s="248"/>
      <x:c r="JC5900" s="248"/>
      <x:c r="JD5900" s="248"/>
      <x:c r="JE5900" s="248"/>
      <x:c r="JF5900" s="248"/>
      <x:c r="JG5900" s="248"/>
      <x:c r="JH5900" s="248"/>
      <x:c r="JI5900" s="248"/>
      <x:c r="JJ5900" s="248"/>
      <x:c r="JK5900" s="248"/>
      <x:c r="JL5900" s="248"/>
      <x:c r="JM5900" s="248"/>
      <x:c r="JN5900" s="248"/>
      <x:c r="JO5900" s="248"/>
      <x:c r="JP5900" s="248"/>
      <x:c r="JQ5900" s="248"/>
      <x:c r="JR5900" s="248"/>
      <x:c r="JS5900" s="248"/>
      <x:c r="JT5900" s="248"/>
      <x:c r="JU5900" s="248"/>
      <x:c r="JV5900" s="248"/>
      <x:c r="JW5900" s="248"/>
      <x:c r="JX5900" s="248"/>
      <x:c r="JY5900" s="248"/>
      <x:c r="JZ5900" s="248"/>
      <x:c r="KA5900" s="248"/>
      <x:c r="KB5900" s="248"/>
      <x:c r="KC5900" s="248"/>
      <x:c r="KD5900" s="248"/>
      <x:c r="KE5900" s="248"/>
      <x:c r="KF5900" s="248"/>
      <x:c r="KG5900" s="248"/>
      <x:c r="KH5900" s="248"/>
      <x:c r="KI5900" s="248"/>
      <x:c r="KJ5900" s="248"/>
      <x:c r="KK5900" s="248"/>
      <x:c r="KL5900" s="248"/>
      <x:c r="KM5900" s="248"/>
      <x:c r="KN5900" s="248"/>
      <x:c r="KO5900" s="248"/>
      <x:c r="KP5900" s="248"/>
      <x:c r="KQ5900" s="248"/>
      <x:c r="KR5900" s="248"/>
      <x:c r="KS5900" s="248"/>
      <x:c r="KT5900" s="248"/>
      <x:c r="KU5900" s="248"/>
      <x:c r="KV5900" s="248"/>
      <x:c r="KW5900" s="248"/>
      <x:c r="KX5900" s="248"/>
      <x:c r="KY5900" s="248"/>
      <x:c r="KZ5900" s="248"/>
      <x:c r="LA5900" s="248"/>
      <x:c r="LB5900" s="248"/>
      <x:c r="LC5900" s="248"/>
      <x:c r="LD5900" s="248"/>
      <x:c r="LE5900" s="248"/>
      <x:c r="LF5900" s="248"/>
      <x:c r="LG5900" s="248"/>
      <x:c r="LH5900" s="248"/>
      <x:c r="LI5900" s="248"/>
      <x:c r="LJ5900" s="248"/>
      <x:c r="LK5900" s="248"/>
      <x:c r="LL5900" s="248"/>
      <x:c r="LM5900" s="248"/>
      <x:c r="LN5900" s="248"/>
      <x:c r="LO5900" s="248"/>
      <x:c r="LP5900" s="248"/>
      <x:c r="LQ5900" s="248"/>
      <x:c r="LR5900" s="248"/>
      <x:c r="LS5900" s="248"/>
      <x:c r="LT5900" s="248"/>
      <x:c r="LU5900" s="248"/>
      <x:c r="LV5900" s="248"/>
      <x:c r="LW5900" s="248"/>
      <x:c r="LX5900" s="248"/>
      <x:c r="LY5900" s="248"/>
      <x:c r="LZ5900" s="248"/>
      <x:c r="MA5900" s="248"/>
      <x:c r="MB5900" s="248"/>
      <x:c r="MC5900" s="248"/>
      <x:c r="MD5900" s="248"/>
      <x:c r="ME5900" s="248"/>
      <x:c r="MF5900" s="248"/>
      <x:c r="MG5900" s="248"/>
      <x:c r="MH5900" s="248"/>
      <x:c r="MI5900" s="248"/>
      <x:c r="MJ5900" s="248"/>
      <x:c r="MK5900" s="248"/>
      <x:c r="ML5900" s="248"/>
      <x:c r="MM5900" s="248"/>
      <x:c r="MN5900" s="248"/>
      <x:c r="MO5900" s="248"/>
      <x:c r="MP5900" s="248"/>
      <x:c r="MQ5900" s="248"/>
      <x:c r="MR5900" s="248"/>
      <x:c r="MS5900" s="248"/>
      <x:c r="MT5900" s="248"/>
      <x:c r="MU5900" s="248"/>
      <x:c r="MV5900" s="248"/>
      <x:c r="MW5900" s="248"/>
      <x:c r="MX5900" s="248"/>
      <x:c r="MY5900" s="248"/>
      <x:c r="MZ5900" s="248"/>
      <x:c r="NA5900" s="248"/>
      <x:c r="NB5900" s="248"/>
      <x:c r="NC5900" s="248"/>
      <x:c r="ND5900" s="248"/>
      <x:c r="NE5900" s="248"/>
      <x:c r="NF5900" s="248"/>
      <x:c r="NG5900" s="248"/>
      <x:c r="NH5900" s="248"/>
      <x:c r="NI5900" s="248"/>
      <x:c r="NJ5900" s="248"/>
      <x:c r="NK5900" s="248"/>
      <x:c r="NL5900" s="248"/>
      <x:c r="NM5900" s="248"/>
      <x:c r="NN5900" s="248"/>
      <x:c r="NO5900" s="248"/>
      <x:c r="NP5900" s="248"/>
      <x:c r="NQ5900" s="248"/>
      <x:c r="NR5900" s="248"/>
      <x:c r="NS5900" s="248"/>
      <x:c r="NT5900" s="248"/>
      <x:c r="NU5900" s="248"/>
      <x:c r="NV5900" s="248"/>
      <x:c r="NW5900" s="248"/>
      <x:c r="NX5900" s="248"/>
      <x:c r="NY5900" s="248"/>
      <x:c r="NZ5900" s="248"/>
      <x:c r="OA5900" s="248"/>
      <x:c r="OB5900" s="248"/>
      <x:c r="OC5900" s="248"/>
      <x:c r="OD5900" s="248"/>
      <x:c r="OE5900" s="248"/>
      <x:c r="OF5900" s="248"/>
      <x:c r="OG5900" s="248"/>
      <x:c r="OH5900" s="248"/>
      <x:c r="OI5900" s="248"/>
      <x:c r="OJ5900" s="248"/>
      <x:c r="OK5900" s="248"/>
      <x:c r="OL5900" s="248"/>
      <x:c r="OM5900" s="248"/>
      <x:c r="ON5900" s="248"/>
      <x:c r="OO5900" s="248"/>
      <x:c r="OP5900" s="248"/>
      <x:c r="OQ5900" s="248"/>
      <x:c r="OR5900" s="248"/>
      <x:c r="OS5900" s="248"/>
      <x:c r="OT5900" s="248"/>
      <x:c r="OU5900" s="248"/>
      <x:c r="OV5900" s="248"/>
      <x:c r="OW5900" s="248"/>
      <x:c r="OX5900" s="248"/>
      <x:c r="OY5900" s="248"/>
      <x:c r="OZ5900" s="248"/>
      <x:c r="PA5900" s="248"/>
      <x:c r="PB5900" s="248"/>
      <x:c r="PC5900" s="248"/>
      <x:c r="PD5900" s="248"/>
      <x:c r="PE5900" s="248"/>
      <x:c r="PF5900" s="248"/>
      <x:c r="PG5900" s="248"/>
      <x:c r="PH5900" s="248"/>
      <x:c r="PI5900" s="248"/>
      <x:c r="PJ5900" s="248"/>
      <x:c r="PK5900" s="248"/>
      <x:c r="PL5900" s="248"/>
      <x:c r="PM5900" s="248"/>
      <x:c r="PN5900" s="248"/>
      <x:c r="PO5900" s="248"/>
      <x:c r="PP5900" s="248"/>
      <x:c r="PQ5900" s="248"/>
      <x:c r="PR5900" s="248"/>
      <x:c r="PS5900" s="248"/>
      <x:c r="PT5900" s="248"/>
      <x:c r="PU5900" s="248"/>
      <x:c r="PV5900" s="248"/>
      <x:c r="PW5900" s="248"/>
      <x:c r="PX5900" s="248"/>
      <x:c r="PY5900" s="248"/>
      <x:c r="PZ5900" s="248"/>
      <x:c r="QA5900" s="248"/>
      <x:c r="QB5900" s="248"/>
      <x:c r="QC5900" s="248"/>
      <x:c r="QD5900" s="248"/>
      <x:c r="QE5900" s="248"/>
      <x:c r="QF5900" s="248"/>
      <x:c r="QG5900" s="248"/>
      <x:c r="QH5900" s="248"/>
      <x:c r="QI5900" s="248"/>
      <x:c r="QJ5900" s="248"/>
      <x:c r="QK5900" s="248"/>
      <x:c r="QL5900" s="248"/>
      <x:c r="QM5900" s="248"/>
      <x:c r="QN5900" s="248"/>
      <x:c r="QO5900" s="248"/>
      <x:c r="QP5900" s="248"/>
      <x:c r="QQ5900" s="248"/>
      <x:c r="QR5900" s="248"/>
      <x:c r="QS5900" s="248"/>
      <x:c r="QT5900" s="248"/>
      <x:c r="QU5900" s="248"/>
      <x:c r="QV5900" s="248"/>
      <x:c r="QW5900" s="248"/>
      <x:c r="QX5900" s="248"/>
      <x:c r="QY5900" s="248"/>
      <x:c r="QZ5900" s="248"/>
      <x:c r="RA5900" s="248"/>
      <x:c r="RB5900" s="248"/>
      <x:c r="RC5900" s="248"/>
      <x:c r="RD5900" s="248"/>
      <x:c r="RE5900" s="248"/>
      <x:c r="RF5900" s="248"/>
      <x:c r="RG5900" s="248"/>
      <x:c r="RH5900" s="248"/>
      <x:c r="RI5900" s="248"/>
      <x:c r="RJ5900" s="248"/>
      <x:c r="RK5900" s="248"/>
      <x:c r="RL5900" s="248"/>
      <x:c r="RM5900" s="248"/>
      <x:c r="RN5900" s="248"/>
      <x:c r="RO5900" s="248"/>
      <x:c r="RP5900" s="248"/>
      <x:c r="RQ5900" s="248"/>
      <x:c r="RR5900" s="248"/>
      <x:c r="RS5900" s="248"/>
      <x:c r="RT5900" s="248"/>
      <x:c r="RU5900" s="248"/>
      <x:c r="RV5900" s="248"/>
      <x:c r="RW5900" s="248"/>
      <x:c r="RX5900" s="248"/>
      <x:c r="RY5900" s="248"/>
      <x:c r="RZ5900" s="248"/>
      <x:c r="SA5900" s="248"/>
      <x:c r="SB5900" s="248"/>
      <x:c r="SC5900" s="248"/>
      <x:c r="SD5900" s="248"/>
      <x:c r="SE5900" s="248"/>
      <x:c r="SF5900" s="248"/>
      <x:c r="SG5900" s="248"/>
      <x:c r="SH5900" s="248"/>
      <x:c r="SI5900" s="248"/>
      <x:c r="SJ5900" s="248"/>
      <x:c r="SK5900" s="248"/>
      <x:c r="SL5900" s="248"/>
      <x:c r="SM5900" s="248"/>
      <x:c r="SN5900" s="248"/>
      <x:c r="SO5900" s="248"/>
      <x:c r="SP5900" s="248"/>
      <x:c r="SQ5900" s="248"/>
      <x:c r="SR5900" s="248"/>
      <x:c r="SS5900" s="248"/>
      <x:c r="ST5900" s="248"/>
      <x:c r="SU5900" s="248"/>
      <x:c r="SV5900" s="248"/>
      <x:c r="SW5900" s="248"/>
      <x:c r="SX5900" s="248"/>
      <x:c r="SY5900" s="248"/>
      <x:c r="SZ5900" s="248"/>
      <x:c r="TA5900" s="248"/>
      <x:c r="TB5900" s="248"/>
      <x:c r="TC5900" s="248"/>
      <x:c r="TD5900" s="248"/>
      <x:c r="TE5900" s="248"/>
      <x:c r="TF5900" s="248"/>
      <x:c r="TG5900" s="248"/>
      <x:c r="TH5900" s="248"/>
      <x:c r="TI5900" s="248"/>
      <x:c r="TJ5900" s="248"/>
      <x:c r="TK5900" s="248"/>
      <x:c r="TL5900" s="248"/>
      <x:c r="TM5900" s="248"/>
      <x:c r="TN5900" s="248"/>
      <x:c r="TO5900" s="248"/>
      <x:c r="TP5900" s="248"/>
      <x:c r="TQ5900" s="248"/>
      <x:c r="TR5900" s="248"/>
      <x:c r="TS5900" s="248"/>
      <x:c r="TT5900" s="248"/>
      <x:c r="TU5900" s="248"/>
      <x:c r="TV5900" s="248"/>
      <x:c r="TW5900" s="248"/>
      <x:c r="TX5900" s="248"/>
      <x:c r="TY5900" s="248"/>
      <x:c r="TZ5900" s="248"/>
      <x:c r="UA5900" s="248"/>
      <x:c r="UB5900" s="248"/>
      <x:c r="UC5900" s="248"/>
      <x:c r="UD5900" s="248"/>
      <x:c r="UE5900" s="248"/>
      <x:c r="UF5900" s="248"/>
      <x:c r="UG5900" s="248"/>
      <x:c r="UH5900" s="248"/>
      <x:c r="UI5900" s="248"/>
      <x:c r="UJ5900" s="248"/>
      <x:c r="UK5900" s="248"/>
      <x:c r="UL5900" s="248"/>
      <x:c r="UM5900" s="248"/>
      <x:c r="UN5900" s="248"/>
      <x:c r="UO5900" s="248"/>
      <x:c r="UP5900" s="248"/>
      <x:c r="UQ5900" s="248"/>
      <x:c r="UR5900" s="248"/>
      <x:c r="US5900" s="248"/>
      <x:c r="UT5900" s="248"/>
      <x:c r="UU5900" s="248"/>
      <x:c r="UV5900" s="248"/>
      <x:c r="UW5900" s="248"/>
      <x:c r="UX5900" s="248"/>
      <x:c r="UY5900" s="248"/>
      <x:c r="UZ5900" s="248"/>
      <x:c r="VA5900" s="248"/>
      <x:c r="VB5900" s="248"/>
      <x:c r="VC5900" s="248"/>
      <x:c r="VD5900" s="248"/>
      <x:c r="VE5900" s="248"/>
      <x:c r="VF5900" s="248"/>
      <x:c r="VG5900" s="248"/>
      <x:c r="VH5900" s="248"/>
      <x:c r="VI5900" s="248"/>
      <x:c r="VJ5900" s="248"/>
      <x:c r="VK5900" s="248"/>
      <x:c r="VL5900" s="248"/>
      <x:c r="VM5900" s="248"/>
      <x:c r="VN5900" s="248"/>
      <x:c r="VO5900" s="248"/>
      <x:c r="VP5900" s="248"/>
      <x:c r="VQ5900" s="248"/>
      <x:c r="VR5900" s="248"/>
      <x:c r="VS5900" s="248"/>
      <x:c r="VT5900" s="248"/>
      <x:c r="VU5900" s="248"/>
      <x:c r="VV5900" s="248"/>
      <x:c r="VW5900" s="248"/>
      <x:c r="VX5900" s="248"/>
      <x:c r="VY5900" s="248"/>
      <x:c r="VZ5900" s="248"/>
      <x:c r="WA5900" s="248"/>
      <x:c r="WB5900" s="248"/>
      <x:c r="WC5900" s="248"/>
      <x:c r="WD5900" s="248"/>
      <x:c r="WE5900" s="248"/>
      <x:c r="WF5900" s="248"/>
      <x:c r="WG5900" s="248"/>
      <x:c r="WH5900" s="248"/>
      <x:c r="WI5900" s="248"/>
      <x:c r="WJ5900" s="248"/>
      <x:c r="WK5900" s="248"/>
      <x:c r="WL5900" s="248"/>
      <x:c r="WM5900" s="248"/>
      <x:c r="WN5900" s="248"/>
      <x:c r="WO5900" s="248"/>
      <x:c r="WP5900" s="248"/>
      <x:c r="WQ5900" s="248"/>
      <x:c r="WR5900" s="248"/>
      <x:c r="WS5900" s="248"/>
      <x:c r="WT5900" s="248"/>
      <x:c r="WU5900" s="248"/>
      <x:c r="WV5900" s="248"/>
      <x:c r="WW5900" s="248"/>
      <x:c r="WX5900" s="248"/>
      <x:c r="WY5900" s="248"/>
      <x:c r="WZ5900" s="248"/>
      <x:c r="XA5900" s="248"/>
      <x:c r="XB5900" s="248"/>
      <x:c r="XC5900" s="248"/>
      <x:c r="XD5900" s="248"/>
      <x:c r="XE5900" s="248"/>
      <x:c r="XF5900" s="248"/>
      <x:c r="XG5900" s="248"/>
      <x:c r="XH5900" s="248"/>
      <x:c r="XI5900" s="248"/>
      <x:c r="XJ5900" s="248"/>
      <x:c r="XK5900" s="248"/>
      <x:c r="XL5900" s="248"/>
      <x:c r="XM5900" s="248"/>
      <x:c r="XN5900" s="248"/>
      <x:c r="XO5900" s="248"/>
      <x:c r="XP5900" s="248"/>
      <x:c r="XQ5900" s="248"/>
      <x:c r="XR5900" s="248"/>
      <x:c r="XS5900" s="248"/>
      <x:c r="XT5900" s="248"/>
      <x:c r="XU5900" s="248"/>
      <x:c r="XV5900" s="248"/>
      <x:c r="XW5900" s="248"/>
      <x:c r="XX5900" s="248"/>
      <x:c r="XY5900" s="248"/>
      <x:c r="XZ5900" s="248"/>
      <x:c r="YA5900" s="248"/>
      <x:c r="YB5900" s="248"/>
      <x:c r="YC5900" s="248"/>
      <x:c r="YD5900" s="248"/>
      <x:c r="YE5900" s="248"/>
      <x:c r="YF5900" s="248"/>
      <x:c r="YG5900" s="248"/>
      <x:c r="YH5900" s="248"/>
      <x:c r="YI5900" s="248"/>
      <x:c r="YJ5900" s="248"/>
      <x:c r="YK5900" s="248"/>
      <x:c r="YL5900" s="248"/>
      <x:c r="YM5900" s="248"/>
      <x:c r="YN5900" s="248"/>
      <x:c r="YO5900" s="248"/>
      <x:c r="YP5900" s="248"/>
      <x:c r="YQ5900" s="248"/>
      <x:c r="YR5900" s="248"/>
      <x:c r="YS5900" s="248"/>
      <x:c r="YT5900" s="248"/>
      <x:c r="YU5900" s="248"/>
      <x:c r="YV5900" s="248"/>
      <x:c r="YW5900" s="248"/>
      <x:c r="YX5900" s="248"/>
      <x:c r="YY5900" s="248"/>
      <x:c r="YZ5900" s="248"/>
      <x:c r="ZA5900" s="248"/>
      <x:c r="ZB5900" s="248"/>
      <x:c r="ZC5900" s="248"/>
      <x:c r="ZD5900" s="248"/>
      <x:c r="ZE5900" s="248"/>
      <x:c r="ZF5900" s="248"/>
      <x:c r="ZG5900" s="248"/>
      <x:c r="ZH5900" s="248"/>
      <x:c r="ZI5900" s="248"/>
      <x:c r="ZJ5900" s="248"/>
      <x:c r="ZK5900" s="248"/>
      <x:c r="ZL5900" s="248"/>
      <x:c r="ZM5900" s="248"/>
      <x:c r="ZN5900" s="248"/>
      <x:c r="ZO5900" s="248"/>
      <x:c r="ZP5900" s="248"/>
      <x:c r="ZQ5900" s="248"/>
      <x:c r="ZR5900" s="248"/>
      <x:c r="ZS5900" s="248"/>
      <x:c r="ZT5900" s="248"/>
      <x:c r="ZU5900" s="248"/>
      <x:c r="ZV5900" s="248"/>
      <x:c r="ZW5900" s="248"/>
      <x:c r="ZX5900" s="248"/>
      <x:c r="ZY5900" s="248"/>
      <x:c r="ZZ5900" s="248"/>
      <x:c r="AAA5900" s="248"/>
      <x:c r="AAB5900" s="248"/>
      <x:c r="AAC5900" s="248"/>
      <x:c r="AAD5900" s="248"/>
      <x:c r="AAE5900" s="248"/>
      <x:c r="AAF5900" s="248"/>
      <x:c r="AAG5900" s="248"/>
      <x:c r="AAH5900" s="248"/>
      <x:c r="AAI5900" s="248"/>
      <x:c r="AAJ5900" s="248"/>
      <x:c r="AAK5900" s="248"/>
      <x:c r="AAL5900" s="248"/>
      <x:c r="AAM5900" s="248"/>
      <x:c r="AAN5900" s="248"/>
      <x:c r="AAO5900" s="248"/>
      <x:c r="AAP5900" s="248"/>
      <x:c r="AAQ5900" s="248"/>
      <x:c r="AAR5900" s="248"/>
      <x:c r="AAS5900" s="248"/>
      <x:c r="AAT5900" s="248"/>
      <x:c r="AAU5900" s="248"/>
      <x:c r="AAV5900" s="248"/>
      <x:c r="AAW5900" s="248"/>
      <x:c r="AAX5900" s="248"/>
      <x:c r="AAY5900" s="248"/>
      <x:c r="AAZ5900" s="248"/>
      <x:c r="ABA5900" s="248"/>
      <x:c r="ABB5900" s="248"/>
      <x:c r="ABC5900" s="248"/>
      <x:c r="ABD5900" s="248"/>
      <x:c r="ABE5900" s="248"/>
      <x:c r="ABF5900" s="248"/>
      <x:c r="ABG5900" s="248"/>
      <x:c r="ABH5900" s="248"/>
      <x:c r="ABI5900" s="248"/>
      <x:c r="ABJ5900" s="248"/>
      <x:c r="ABK5900" s="248"/>
      <x:c r="ABL5900" s="248"/>
      <x:c r="ABM5900" s="248"/>
      <x:c r="ABN5900" s="248"/>
      <x:c r="ABO5900" s="248"/>
      <x:c r="ABP5900" s="248"/>
      <x:c r="ABQ5900" s="248"/>
      <x:c r="ABR5900" s="248"/>
      <x:c r="ABS5900" s="248"/>
      <x:c r="ABT5900" s="248"/>
      <x:c r="ABU5900" s="248"/>
      <x:c r="ABV5900" s="248"/>
      <x:c r="ABW5900" s="248"/>
      <x:c r="ABX5900" s="248"/>
      <x:c r="ABY5900" s="248"/>
      <x:c r="ABZ5900" s="248"/>
      <x:c r="ACA5900" s="248"/>
      <x:c r="ACB5900" s="248"/>
      <x:c r="ACC5900" s="248"/>
      <x:c r="ACD5900" s="248"/>
      <x:c r="ACE5900" s="248"/>
      <x:c r="ACF5900" s="248"/>
      <x:c r="ACG5900" s="248"/>
      <x:c r="ACH5900" s="248"/>
      <x:c r="ACI5900" s="248"/>
      <x:c r="ACJ5900" s="248"/>
      <x:c r="ACK5900" s="248"/>
      <x:c r="ACL5900" s="248"/>
      <x:c r="ACM5900" s="248"/>
      <x:c r="ACN5900" s="248"/>
      <x:c r="ACO5900" s="248"/>
      <x:c r="ACP5900" s="248"/>
      <x:c r="ACQ5900" s="248"/>
      <x:c r="ACR5900" s="248"/>
      <x:c r="ACS5900" s="248"/>
      <x:c r="ACT5900" s="248"/>
      <x:c r="ACU5900" s="248"/>
      <x:c r="ACV5900" s="248"/>
      <x:c r="ACW5900" s="248"/>
      <x:c r="ACX5900" s="248"/>
      <x:c r="ACY5900" s="248"/>
      <x:c r="ACZ5900" s="248"/>
      <x:c r="ADA5900" s="248"/>
      <x:c r="ADB5900" s="248"/>
      <x:c r="ADC5900" s="248"/>
      <x:c r="ADD5900" s="248"/>
      <x:c r="ADE5900" s="248"/>
      <x:c r="ADF5900" s="248"/>
      <x:c r="ADG5900" s="248"/>
      <x:c r="ADH5900" s="248"/>
      <x:c r="ADI5900" s="248"/>
      <x:c r="ADJ5900" s="248"/>
      <x:c r="ADK5900" s="248"/>
      <x:c r="ADL5900" s="248"/>
      <x:c r="ADM5900" s="248"/>
      <x:c r="ADN5900" s="248"/>
      <x:c r="ADO5900" s="248"/>
      <x:c r="ADP5900" s="248"/>
      <x:c r="ADQ5900" s="248"/>
      <x:c r="ADR5900" s="248"/>
      <x:c r="ADS5900" s="248"/>
      <x:c r="ADT5900" s="248"/>
      <x:c r="ADU5900" s="248"/>
      <x:c r="ADV5900" s="248"/>
      <x:c r="ADW5900" s="248"/>
      <x:c r="ADX5900" s="248"/>
      <x:c r="ADY5900" s="248"/>
      <x:c r="ADZ5900" s="248"/>
      <x:c r="AEA5900" s="248"/>
      <x:c r="AEB5900" s="248"/>
      <x:c r="AEC5900" s="248"/>
      <x:c r="AED5900" s="248"/>
      <x:c r="AEE5900" s="248"/>
      <x:c r="AEF5900" s="248"/>
      <x:c r="AEG5900" s="248"/>
      <x:c r="AEH5900" s="248"/>
      <x:c r="AEI5900" s="248"/>
      <x:c r="AEJ5900" s="248"/>
      <x:c r="AEK5900" s="248"/>
      <x:c r="AEL5900" s="248"/>
      <x:c r="AEM5900" s="248"/>
      <x:c r="AEN5900" s="248"/>
      <x:c r="AEO5900" s="248"/>
      <x:c r="AEP5900" s="248"/>
      <x:c r="AEQ5900" s="248"/>
      <x:c r="AER5900" s="248"/>
      <x:c r="AES5900" s="248"/>
      <x:c r="AET5900" s="248"/>
      <x:c r="AEU5900" s="248"/>
      <x:c r="AEV5900" s="248"/>
      <x:c r="AEW5900" s="248"/>
      <x:c r="AEX5900" s="248"/>
      <x:c r="AEY5900" s="248"/>
      <x:c r="AEZ5900" s="248"/>
      <x:c r="AFA5900" s="248"/>
      <x:c r="AFB5900" s="248"/>
      <x:c r="AFC5900" s="248"/>
      <x:c r="AFD5900" s="248"/>
      <x:c r="AFE5900" s="248"/>
      <x:c r="AFF5900" s="248"/>
      <x:c r="AFG5900" s="248"/>
      <x:c r="AFH5900" s="248"/>
      <x:c r="AFI5900" s="248"/>
      <x:c r="AFJ5900" s="248"/>
      <x:c r="AFK5900" s="248"/>
      <x:c r="AFL5900" s="248"/>
      <x:c r="AFM5900" s="248"/>
      <x:c r="AFN5900" s="248"/>
      <x:c r="AFO5900" s="248"/>
      <x:c r="AFP5900" s="248"/>
      <x:c r="AFQ5900" s="248"/>
      <x:c r="AFR5900" s="248"/>
      <x:c r="AFS5900" s="248"/>
      <x:c r="AFT5900" s="248"/>
      <x:c r="AFU5900" s="248"/>
      <x:c r="AFV5900" s="248"/>
      <x:c r="AFW5900" s="248"/>
      <x:c r="AFX5900" s="248"/>
      <x:c r="AFY5900" s="248"/>
      <x:c r="AFZ5900" s="248"/>
      <x:c r="AGA5900" s="248"/>
      <x:c r="AGB5900" s="248"/>
      <x:c r="AGC5900" s="248"/>
      <x:c r="AGD5900" s="248"/>
      <x:c r="AGE5900" s="248"/>
      <x:c r="AGF5900" s="248"/>
      <x:c r="AGG5900" s="248"/>
      <x:c r="AGH5900" s="248"/>
      <x:c r="AGI5900" s="248"/>
      <x:c r="AGJ5900" s="248"/>
      <x:c r="AGK5900" s="248"/>
      <x:c r="AGL5900" s="248"/>
      <x:c r="AGM5900" s="248"/>
      <x:c r="AGN5900" s="248"/>
      <x:c r="AGO5900" s="248"/>
      <x:c r="AGP5900" s="248"/>
      <x:c r="AGQ5900" s="248"/>
      <x:c r="AGR5900" s="248"/>
      <x:c r="AGS5900" s="248"/>
      <x:c r="AGT5900" s="248"/>
      <x:c r="AGU5900" s="248"/>
      <x:c r="AGV5900" s="248"/>
      <x:c r="AGW5900" s="248"/>
      <x:c r="AGX5900" s="248"/>
      <x:c r="AGY5900" s="248"/>
      <x:c r="AGZ5900" s="248"/>
      <x:c r="AHA5900" s="248"/>
      <x:c r="AHB5900" s="248"/>
      <x:c r="AHC5900" s="248"/>
      <x:c r="AHD5900" s="248"/>
      <x:c r="AHE5900" s="248"/>
      <x:c r="AHF5900" s="248"/>
      <x:c r="AHG5900" s="248"/>
      <x:c r="AHH5900" s="248"/>
      <x:c r="AHI5900" s="248"/>
      <x:c r="AHJ5900" s="248"/>
      <x:c r="AHK5900" s="248"/>
      <x:c r="AHL5900" s="248"/>
      <x:c r="AHM5900" s="248"/>
      <x:c r="AHN5900" s="248"/>
      <x:c r="AHO5900" s="248"/>
      <x:c r="AHP5900" s="248"/>
      <x:c r="AHQ5900" s="248"/>
      <x:c r="AHR5900" s="248"/>
      <x:c r="AHS5900" s="248"/>
      <x:c r="AHT5900" s="248"/>
      <x:c r="AHU5900" s="248"/>
      <x:c r="AHV5900" s="248"/>
      <x:c r="AHW5900" s="248"/>
      <x:c r="AHX5900" s="248"/>
      <x:c r="AHY5900" s="248"/>
      <x:c r="AHZ5900" s="248"/>
      <x:c r="AIA5900" s="248"/>
      <x:c r="AIB5900" s="248"/>
      <x:c r="AIC5900" s="248"/>
      <x:c r="AID5900" s="248"/>
      <x:c r="AIE5900" s="248"/>
      <x:c r="AIF5900" s="248"/>
      <x:c r="AIG5900" s="248"/>
      <x:c r="AIH5900" s="248"/>
      <x:c r="AII5900" s="248"/>
      <x:c r="AIJ5900" s="248"/>
      <x:c r="AIK5900" s="248"/>
      <x:c r="AIL5900" s="248"/>
      <x:c r="AIM5900" s="248"/>
      <x:c r="AIN5900" s="248"/>
      <x:c r="AIO5900" s="248"/>
      <x:c r="AIP5900" s="248"/>
      <x:c r="AIQ5900" s="248"/>
      <x:c r="AIR5900" s="248"/>
      <x:c r="AIS5900" s="248"/>
      <x:c r="AIT5900" s="248"/>
      <x:c r="AIU5900" s="248"/>
      <x:c r="AIV5900" s="248"/>
      <x:c r="AIW5900" s="248"/>
      <x:c r="AIX5900" s="248"/>
      <x:c r="AIY5900" s="248"/>
      <x:c r="AIZ5900" s="248"/>
      <x:c r="AJA5900" s="248"/>
      <x:c r="AJB5900" s="248"/>
      <x:c r="AJC5900" s="248"/>
      <x:c r="AJD5900" s="248"/>
      <x:c r="AJE5900" s="248"/>
      <x:c r="AJF5900" s="248"/>
      <x:c r="AJG5900" s="248"/>
      <x:c r="AJH5900" s="248"/>
      <x:c r="AJI5900" s="248"/>
      <x:c r="AJJ5900" s="248"/>
      <x:c r="AJK5900" s="248"/>
      <x:c r="AJL5900" s="248"/>
      <x:c r="AJM5900" s="248"/>
      <x:c r="AJN5900" s="248"/>
      <x:c r="AJO5900" s="248"/>
      <x:c r="AJP5900" s="248"/>
      <x:c r="AJQ5900" s="248"/>
      <x:c r="AJR5900" s="248"/>
      <x:c r="AJS5900" s="248"/>
      <x:c r="AJT5900" s="248"/>
      <x:c r="AJU5900" s="248"/>
      <x:c r="AJV5900" s="248"/>
      <x:c r="AJW5900" s="248"/>
      <x:c r="AJX5900" s="248"/>
      <x:c r="AJY5900" s="248"/>
      <x:c r="AJZ5900" s="248"/>
      <x:c r="AKA5900" s="248"/>
      <x:c r="AKB5900" s="248"/>
      <x:c r="AKC5900" s="248"/>
      <x:c r="AKD5900" s="248"/>
      <x:c r="AKE5900" s="248"/>
      <x:c r="AKF5900" s="248"/>
      <x:c r="AKG5900" s="248"/>
      <x:c r="AKH5900" s="248"/>
      <x:c r="AKI5900" s="248"/>
      <x:c r="AKJ5900" s="248"/>
      <x:c r="AKK5900" s="248"/>
      <x:c r="AKL5900" s="248"/>
      <x:c r="AKM5900" s="248"/>
      <x:c r="AKN5900" s="248"/>
      <x:c r="AKO5900" s="248"/>
      <x:c r="AKP5900" s="248"/>
      <x:c r="AKQ5900" s="248"/>
      <x:c r="AKR5900" s="248"/>
      <x:c r="AKS5900" s="248"/>
      <x:c r="AKT5900" s="248"/>
      <x:c r="AKU5900" s="248"/>
      <x:c r="AKV5900" s="248"/>
      <x:c r="AKW5900" s="248"/>
      <x:c r="AKX5900" s="248"/>
      <x:c r="AKY5900" s="248"/>
      <x:c r="AKZ5900" s="248"/>
      <x:c r="ALA5900" s="248"/>
      <x:c r="ALB5900" s="248"/>
      <x:c r="ALC5900" s="248"/>
      <x:c r="ALD5900" s="248"/>
      <x:c r="ALE5900" s="248"/>
      <x:c r="ALF5900" s="248"/>
      <x:c r="ALG5900" s="248"/>
      <x:c r="ALH5900" s="248"/>
      <x:c r="ALI5900" s="248"/>
      <x:c r="ALJ5900" s="248"/>
      <x:c r="ALK5900" s="248"/>
      <x:c r="ALL5900" s="248"/>
      <x:c r="ALM5900" s="248"/>
      <x:c r="ALN5900" s="248"/>
      <x:c r="ALO5900" s="248"/>
      <x:c r="ALP5900" s="248"/>
      <x:c r="ALQ5900" s="248"/>
      <x:c r="ALR5900" s="248"/>
      <x:c r="ALS5900" s="248"/>
      <x:c r="ALT5900" s="248"/>
      <x:c r="ALU5900" s="248"/>
      <x:c r="ALV5900" s="248"/>
      <x:c r="ALW5900" s="248"/>
      <x:c r="ALX5900" s="248"/>
      <x:c r="ALY5900" s="248"/>
      <x:c r="ALZ5900" s="248"/>
      <x:c r="AMA5900" s="248"/>
      <x:c r="AMB5900" s="248"/>
      <x:c r="AMC5900" s="248"/>
      <x:c r="AMD5900" s="248"/>
      <x:c r="AME5900" s="248"/>
      <x:c r="AMF5900" s="248"/>
      <x:c r="AMG5900" s="248"/>
      <x:c r="AMH5900" s="248"/>
      <x:c r="AMI5900" s="248"/>
      <x:c r="AMJ5900" s="248"/>
      <x:c r="AMK5900" s="248"/>
      <x:c r="AML5900" s="248"/>
      <x:c r="AMM5900" s="248"/>
      <x:c r="AMN5900" s="248"/>
      <x:c r="AMO5900" s="248"/>
      <x:c r="AMP5900" s="248"/>
      <x:c r="AMQ5900" s="248"/>
      <x:c r="AMR5900" s="248"/>
      <x:c r="AMS5900" s="248"/>
      <x:c r="AMT5900" s="248"/>
      <x:c r="AMU5900" s="248"/>
      <x:c r="AMV5900" s="248"/>
      <x:c r="AMW5900" s="248"/>
      <x:c r="AMX5900" s="248"/>
      <x:c r="AMY5900" s="248"/>
      <x:c r="AMZ5900" s="248"/>
      <x:c r="ANA5900" s="248"/>
      <x:c r="ANB5900" s="248"/>
      <x:c r="ANC5900" s="248"/>
      <x:c r="AND5900" s="248"/>
      <x:c r="ANE5900" s="248"/>
      <x:c r="ANF5900" s="248"/>
      <x:c r="ANG5900" s="248"/>
      <x:c r="ANH5900" s="248"/>
      <x:c r="ANI5900" s="248"/>
      <x:c r="ANJ5900" s="248"/>
      <x:c r="ANK5900" s="248"/>
      <x:c r="ANL5900" s="248"/>
      <x:c r="ANM5900" s="248"/>
      <x:c r="ANN5900" s="248"/>
      <x:c r="ANO5900" s="248"/>
      <x:c r="ANP5900" s="248"/>
      <x:c r="ANQ5900" s="248"/>
      <x:c r="ANR5900" s="248"/>
      <x:c r="ANS5900" s="248"/>
      <x:c r="ANT5900" s="248"/>
      <x:c r="ANU5900" s="248"/>
      <x:c r="ANV5900" s="248"/>
      <x:c r="ANW5900" s="248"/>
      <x:c r="ANX5900" s="248"/>
      <x:c r="ANY5900" s="248"/>
      <x:c r="ANZ5900" s="248"/>
      <x:c r="AOA5900" s="248"/>
      <x:c r="AOB5900" s="248"/>
      <x:c r="AOC5900" s="248"/>
      <x:c r="AOD5900" s="248"/>
      <x:c r="AOE5900" s="248"/>
      <x:c r="AOF5900" s="248"/>
      <x:c r="AOG5900" s="248"/>
      <x:c r="AOH5900" s="248"/>
      <x:c r="AOI5900" s="248"/>
      <x:c r="AOJ5900" s="248"/>
      <x:c r="AOK5900" s="248"/>
      <x:c r="AOL5900" s="248"/>
      <x:c r="AOM5900" s="248"/>
      <x:c r="AON5900" s="248"/>
      <x:c r="AOO5900" s="248"/>
      <x:c r="AOP5900" s="248"/>
      <x:c r="AOQ5900" s="248"/>
      <x:c r="AOR5900" s="248"/>
      <x:c r="AOS5900" s="248"/>
      <x:c r="AOT5900" s="248"/>
      <x:c r="AOU5900" s="248"/>
      <x:c r="AOV5900" s="248"/>
      <x:c r="AOW5900" s="248"/>
      <x:c r="AOX5900" s="248"/>
      <x:c r="AOY5900" s="248"/>
      <x:c r="AOZ5900" s="248"/>
      <x:c r="APA5900" s="248"/>
      <x:c r="APB5900" s="248"/>
      <x:c r="APC5900" s="248"/>
      <x:c r="APD5900" s="248"/>
      <x:c r="APE5900" s="248"/>
      <x:c r="APF5900" s="248"/>
      <x:c r="APG5900" s="248"/>
      <x:c r="APH5900" s="248"/>
      <x:c r="API5900" s="248"/>
      <x:c r="APJ5900" s="248"/>
      <x:c r="APK5900" s="248"/>
      <x:c r="APL5900" s="248"/>
      <x:c r="APM5900" s="248"/>
      <x:c r="APN5900" s="248"/>
      <x:c r="APO5900" s="248"/>
      <x:c r="APP5900" s="248"/>
      <x:c r="APQ5900" s="248"/>
      <x:c r="APR5900" s="248"/>
      <x:c r="APS5900" s="248"/>
      <x:c r="APT5900" s="248"/>
      <x:c r="APU5900" s="248"/>
      <x:c r="APV5900" s="248"/>
      <x:c r="APW5900" s="248"/>
      <x:c r="APX5900" s="248"/>
      <x:c r="APY5900" s="248"/>
      <x:c r="APZ5900" s="248"/>
      <x:c r="AQA5900" s="248"/>
      <x:c r="AQB5900" s="248"/>
      <x:c r="AQC5900" s="248"/>
      <x:c r="AQD5900" s="248"/>
      <x:c r="AQE5900" s="248"/>
      <x:c r="AQF5900" s="248"/>
      <x:c r="AQG5900" s="248"/>
      <x:c r="AQH5900" s="248"/>
      <x:c r="AQI5900" s="248"/>
      <x:c r="AQJ5900" s="248"/>
      <x:c r="AQK5900" s="248"/>
      <x:c r="AQL5900" s="248"/>
      <x:c r="AQM5900" s="248"/>
      <x:c r="AQN5900" s="248"/>
      <x:c r="AQO5900" s="248"/>
      <x:c r="AQP5900" s="248"/>
      <x:c r="AQQ5900" s="248"/>
      <x:c r="AQR5900" s="248"/>
      <x:c r="AQS5900" s="248"/>
      <x:c r="AQT5900" s="248"/>
      <x:c r="AQU5900" s="248"/>
      <x:c r="AQV5900" s="248"/>
      <x:c r="AQW5900" s="248"/>
      <x:c r="AQX5900" s="248"/>
      <x:c r="AQY5900" s="248"/>
      <x:c r="AQZ5900" s="248"/>
      <x:c r="ARA5900" s="248"/>
      <x:c r="ARB5900" s="248"/>
      <x:c r="ARC5900" s="248"/>
      <x:c r="ARD5900" s="248"/>
      <x:c r="ARE5900" s="248"/>
      <x:c r="ARF5900" s="248"/>
      <x:c r="ARG5900" s="248"/>
      <x:c r="ARH5900" s="248"/>
      <x:c r="ARI5900" s="248"/>
      <x:c r="ARJ5900" s="248"/>
      <x:c r="ARK5900" s="248"/>
      <x:c r="ARL5900" s="248"/>
      <x:c r="ARM5900" s="248"/>
      <x:c r="ARN5900" s="248"/>
      <x:c r="ARO5900" s="248"/>
      <x:c r="ARP5900" s="248"/>
      <x:c r="ARQ5900" s="248"/>
      <x:c r="ARR5900" s="248"/>
      <x:c r="ARS5900" s="248"/>
      <x:c r="ART5900" s="248"/>
      <x:c r="ARU5900" s="248"/>
      <x:c r="ARV5900" s="248"/>
      <x:c r="ARW5900" s="248"/>
      <x:c r="ARX5900" s="248"/>
      <x:c r="ARY5900" s="248"/>
      <x:c r="ARZ5900" s="248"/>
      <x:c r="ASA5900" s="248"/>
      <x:c r="ASB5900" s="248"/>
      <x:c r="ASC5900" s="248"/>
      <x:c r="ASD5900" s="248"/>
      <x:c r="ASE5900" s="248"/>
      <x:c r="ASF5900" s="248"/>
      <x:c r="ASG5900" s="248"/>
      <x:c r="ASH5900" s="248"/>
      <x:c r="ASI5900" s="248"/>
      <x:c r="ASJ5900" s="248"/>
      <x:c r="ASK5900" s="248"/>
      <x:c r="ASL5900" s="248"/>
      <x:c r="ASM5900" s="248"/>
      <x:c r="ASN5900" s="248"/>
      <x:c r="ASO5900" s="248"/>
      <x:c r="ASP5900" s="248"/>
      <x:c r="ASQ5900" s="248"/>
      <x:c r="ASR5900" s="248"/>
      <x:c r="ASS5900" s="248"/>
      <x:c r="AST5900" s="248"/>
      <x:c r="ASU5900" s="248"/>
      <x:c r="ASV5900" s="248"/>
      <x:c r="ASW5900" s="248"/>
      <x:c r="ASX5900" s="248"/>
      <x:c r="ASY5900" s="248"/>
      <x:c r="ASZ5900" s="248"/>
      <x:c r="ATA5900" s="248"/>
      <x:c r="ATB5900" s="248"/>
      <x:c r="ATC5900" s="248"/>
      <x:c r="ATD5900" s="248"/>
      <x:c r="ATE5900" s="248"/>
      <x:c r="ATF5900" s="248"/>
      <x:c r="ATG5900" s="248"/>
      <x:c r="ATH5900" s="248"/>
      <x:c r="ATI5900" s="248"/>
      <x:c r="ATJ5900" s="248"/>
      <x:c r="ATK5900" s="248"/>
      <x:c r="ATL5900" s="248"/>
      <x:c r="ATM5900" s="248"/>
      <x:c r="ATN5900" s="248"/>
      <x:c r="ATO5900" s="248"/>
      <x:c r="ATP5900" s="248"/>
      <x:c r="ATQ5900" s="248"/>
      <x:c r="ATR5900" s="248"/>
      <x:c r="ATS5900" s="248"/>
      <x:c r="ATT5900" s="248"/>
      <x:c r="ATU5900" s="248"/>
      <x:c r="ATV5900" s="248"/>
      <x:c r="ATW5900" s="248"/>
      <x:c r="ATX5900" s="248"/>
      <x:c r="ATY5900" s="248"/>
      <x:c r="ATZ5900" s="248"/>
      <x:c r="AUA5900" s="248"/>
      <x:c r="AUB5900" s="248"/>
      <x:c r="AUC5900" s="248"/>
      <x:c r="AUD5900" s="248"/>
      <x:c r="AUE5900" s="248"/>
      <x:c r="AUF5900" s="248"/>
      <x:c r="AUG5900" s="248"/>
      <x:c r="AUH5900" s="248"/>
      <x:c r="AUI5900" s="248"/>
      <x:c r="AUJ5900" s="248"/>
      <x:c r="AUK5900" s="248"/>
      <x:c r="AUL5900" s="248"/>
      <x:c r="AUM5900" s="248"/>
      <x:c r="AUN5900" s="248"/>
      <x:c r="AUO5900" s="248"/>
      <x:c r="AUP5900" s="248"/>
      <x:c r="AUQ5900" s="248"/>
      <x:c r="AUR5900" s="248"/>
      <x:c r="AUS5900" s="248"/>
      <x:c r="AUT5900" s="248"/>
      <x:c r="AUU5900" s="248"/>
      <x:c r="AUV5900" s="248"/>
      <x:c r="AUW5900" s="248"/>
      <x:c r="AUX5900" s="248"/>
      <x:c r="AUY5900" s="248"/>
      <x:c r="AUZ5900" s="248"/>
      <x:c r="AVA5900" s="248"/>
      <x:c r="AVB5900" s="248"/>
      <x:c r="AVC5900" s="248"/>
      <x:c r="AVD5900" s="248"/>
      <x:c r="AVE5900" s="248"/>
      <x:c r="AVF5900" s="248"/>
      <x:c r="AVG5900" s="248"/>
      <x:c r="AVH5900" s="248"/>
      <x:c r="AVI5900" s="248"/>
      <x:c r="AVJ5900" s="248"/>
      <x:c r="AVK5900" s="248"/>
      <x:c r="AVL5900" s="248"/>
      <x:c r="AVM5900" s="248"/>
      <x:c r="AVN5900" s="248"/>
      <x:c r="AVO5900" s="248"/>
      <x:c r="AVP5900" s="248"/>
      <x:c r="AVQ5900" s="248"/>
      <x:c r="AVR5900" s="248"/>
      <x:c r="AVS5900" s="248"/>
      <x:c r="AVT5900" s="248"/>
      <x:c r="AVU5900" s="248"/>
      <x:c r="AVV5900" s="248"/>
      <x:c r="AVW5900" s="248"/>
      <x:c r="AVX5900" s="248"/>
      <x:c r="AVY5900" s="248"/>
      <x:c r="AVZ5900" s="248"/>
      <x:c r="AWA5900" s="248"/>
      <x:c r="AWB5900" s="248"/>
      <x:c r="AWC5900" s="248"/>
      <x:c r="AWD5900" s="248"/>
      <x:c r="AWE5900" s="248"/>
      <x:c r="AWF5900" s="248"/>
      <x:c r="AWG5900" s="248"/>
      <x:c r="AWH5900" s="248"/>
      <x:c r="AWI5900" s="248"/>
      <x:c r="AWJ5900" s="248"/>
      <x:c r="AWK5900" s="248"/>
      <x:c r="AWL5900" s="248"/>
      <x:c r="AWM5900" s="248"/>
      <x:c r="AWN5900" s="248"/>
      <x:c r="AWO5900" s="248"/>
      <x:c r="AWP5900" s="248"/>
      <x:c r="AWQ5900" s="248"/>
      <x:c r="AWR5900" s="248"/>
      <x:c r="AWS5900" s="248"/>
      <x:c r="AWT5900" s="248"/>
      <x:c r="AWU5900" s="248"/>
      <x:c r="AWV5900" s="248"/>
      <x:c r="AWW5900" s="248"/>
      <x:c r="AWX5900" s="248"/>
      <x:c r="AWY5900" s="248"/>
      <x:c r="AWZ5900" s="248"/>
      <x:c r="AXA5900" s="248"/>
      <x:c r="AXB5900" s="248"/>
      <x:c r="AXC5900" s="248"/>
      <x:c r="AXD5900" s="248"/>
      <x:c r="AXE5900" s="248"/>
      <x:c r="AXF5900" s="248"/>
      <x:c r="AXG5900" s="248"/>
      <x:c r="AXH5900" s="248"/>
      <x:c r="AXI5900" s="248"/>
      <x:c r="AXJ5900" s="248"/>
      <x:c r="AXK5900" s="248"/>
      <x:c r="AXL5900" s="248"/>
      <x:c r="AXM5900" s="248"/>
      <x:c r="AXN5900" s="248"/>
      <x:c r="AXO5900" s="248"/>
      <x:c r="AXP5900" s="248"/>
      <x:c r="AXQ5900" s="248"/>
      <x:c r="AXR5900" s="248"/>
      <x:c r="AXS5900" s="248"/>
      <x:c r="AXT5900" s="248"/>
      <x:c r="AXU5900" s="248"/>
      <x:c r="AXV5900" s="248"/>
      <x:c r="AXW5900" s="248"/>
      <x:c r="AXX5900" s="248"/>
      <x:c r="AXY5900" s="248"/>
      <x:c r="AXZ5900" s="248"/>
      <x:c r="AYA5900" s="248"/>
      <x:c r="AYB5900" s="248"/>
      <x:c r="AYC5900" s="248"/>
      <x:c r="AYD5900" s="248"/>
      <x:c r="AYE5900" s="248"/>
      <x:c r="AYF5900" s="248"/>
      <x:c r="AYG5900" s="248"/>
      <x:c r="AYH5900" s="248"/>
      <x:c r="AYI5900" s="248"/>
      <x:c r="AYJ5900" s="248"/>
      <x:c r="AYK5900" s="248"/>
      <x:c r="AYL5900" s="248"/>
      <x:c r="AYM5900" s="248"/>
      <x:c r="AYN5900" s="248"/>
      <x:c r="AYO5900" s="248"/>
      <x:c r="AYP5900" s="248"/>
      <x:c r="AYQ5900" s="248"/>
      <x:c r="AYR5900" s="248"/>
      <x:c r="AYS5900" s="248"/>
      <x:c r="AYT5900" s="248"/>
      <x:c r="AYU5900" s="248"/>
      <x:c r="AYV5900" s="248"/>
      <x:c r="AYW5900" s="248"/>
      <x:c r="AYX5900" s="248"/>
      <x:c r="AYY5900" s="248"/>
      <x:c r="AYZ5900" s="248"/>
      <x:c r="AZA5900" s="248"/>
      <x:c r="AZB5900" s="248"/>
      <x:c r="AZC5900" s="248"/>
      <x:c r="AZD5900" s="248"/>
      <x:c r="AZE5900" s="248"/>
      <x:c r="AZF5900" s="248"/>
      <x:c r="AZG5900" s="248"/>
      <x:c r="AZH5900" s="248"/>
      <x:c r="AZI5900" s="248"/>
      <x:c r="AZJ5900" s="248"/>
      <x:c r="AZK5900" s="248"/>
      <x:c r="AZL5900" s="248"/>
      <x:c r="AZM5900" s="248"/>
      <x:c r="AZN5900" s="248"/>
      <x:c r="AZO5900" s="248"/>
      <x:c r="AZP5900" s="248"/>
      <x:c r="AZQ5900" s="248"/>
      <x:c r="AZR5900" s="248"/>
      <x:c r="AZS5900" s="248"/>
      <x:c r="AZT5900" s="248"/>
      <x:c r="AZU5900" s="248"/>
      <x:c r="AZV5900" s="248"/>
      <x:c r="AZW5900" s="248"/>
      <x:c r="AZX5900" s="248"/>
      <x:c r="AZY5900" s="248"/>
      <x:c r="AZZ5900" s="248"/>
      <x:c r="BAA5900" s="248"/>
      <x:c r="BAB5900" s="248"/>
      <x:c r="BAC5900" s="248"/>
      <x:c r="BAD5900" s="248"/>
      <x:c r="BAE5900" s="248"/>
      <x:c r="BAF5900" s="248"/>
      <x:c r="BAG5900" s="248"/>
      <x:c r="BAH5900" s="248"/>
      <x:c r="BAI5900" s="248"/>
      <x:c r="BAJ5900" s="248"/>
      <x:c r="BAK5900" s="248"/>
      <x:c r="BAL5900" s="248"/>
      <x:c r="BAM5900" s="248"/>
      <x:c r="BAN5900" s="248"/>
      <x:c r="BAO5900" s="248"/>
      <x:c r="BAP5900" s="248"/>
      <x:c r="BAQ5900" s="248"/>
      <x:c r="BAR5900" s="248"/>
      <x:c r="BAS5900" s="248"/>
      <x:c r="BAT5900" s="248"/>
      <x:c r="BAU5900" s="248"/>
      <x:c r="BAV5900" s="248"/>
      <x:c r="BAW5900" s="248"/>
      <x:c r="BAX5900" s="248"/>
      <x:c r="BAY5900" s="248"/>
      <x:c r="BAZ5900" s="248"/>
      <x:c r="BBA5900" s="248"/>
      <x:c r="BBB5900" s="248"/>
      <x:c r="BBC5900" s="248"/>
      <x:c r="BBD5900" s="248"/>
      <x:c r="BBE5900" s="248"/>
      <x:c r="BBF5900" s="248"/>
      <x:c r="BBG5900" s="248"/>
      <x:c r="BBH5900" s="248"/>
      <x:c r="BBI5900" s="248"/>
      <x:c r="BBJ5900" s="248"/>
      <x:c r="BBK5900" s="248"/>
      <x:c r="BBL5900" s="248"/>
      <x:c r="BBM5900" s="248"/>
      <x:c r="BBN5900" s="248"/>
      <x:c r="BBO5900" s="248"/>
      <x:c r="BBP5900" s="248"/>
      <x:c r="BBQ5900" s="248"/>
      <x:c r="BBR5900" s="248"/>
      <x:c r="BBS5900" s="248"/>
      <x:c r="BBT5900" s="248"/>
      <x:c r="BBU5900" s="248"/>
      <x:c r="BBV5900" s="248"/>
      <x:c r="BBW5900" s="248"/>
      <x:c r="BBX5900" s="248"/>
      <x:c r="BBY5900" s="248"/>
      <x:c r="BBZ5900" s="248"/>
      <x:c r="BCA5900" s="248"/>
      <x:c r="BCB5900" s="248"/>
      <x:c r="BCC5900" s="248"/>
      <x:c r="BCD5900" s="248"/>
      <x:c r="BCE5900" s="248"/>
      <x:c r="BCF5900" s="248"/>
      <x:c r="BCG5900" s="248"/>
      <x:c r="BCH5900" s="248"/>
      <x:c r="BCI5900" s="248"/>
      <x:c r="BCJ5900" s="248"/>
      <x:c r="BCK5900" s="248"/>
      <x:c r="BCL5900" s="248"/>
      <x:c r="BCM5900" s="248"/>
      <x:c r="BCN5900" s="248"/>
      <x:c r="BCO5900" s="248"/>
      <x:c r="BCP5900" s="248"/>
      <x:c r="BCQ5900" s="248"/>
      <x:c r="BCR5900" s="248"/>
      <x:c r="BCS5900" s="248"/>
      <x:c r="BCT5900" s="248"/>
      <x:c r="BCU5900" s="248"/>
      <x:c r="BCV5900" s="248"/>
      <x:c r="BCW5900" s="248"/>
      <x:c r="BCX5900" s="248"/>
      <x:c r="BCY5900" s="248"/>
      <x:c r="BCZ5900" s="248"/>
      <x:c r="BDA5900" s="248"/>
      <x:c r="BDB5900" s="248"/>
      <x:c r="BDC5900" s="248"/>
      <x:c r="BDD5900" s="248"/>
      <x:c r="BDE5900" s="248"/>
      <x:c r="BDF5900" s="248"/>
      <x:c r="BDG5900" s="248"/>
      <x:c r="BDH5900" s="248"/>
      <x:c r="BDI5900" s="248"/>
      <x:c r="BDJ5900" s="248"/>
      <x:c r="BDK5900" s="248"/>
      <x:c r="BDL5900" s="248"/>
      <x:c r="BDM5900" s="248"/>
      <x:c r="BDN5900" s="248"/>
      <x:c r="BDO5900" s="248"/>
      <x:c r="BDP5900" s="248"/>
      <x:c r="BDQ5900" s="248"/>
      <x:c r="BDR5900" s="248"/>
      <x:c r="BDS5900" s="248"/>
      <x:c r="BDT5900" s="248"/>
      <x:c r="BDU5900" s="248"/>
      <x:c r="BDV5900" s="248"/>
      <x:c r="BDW5900" s="248"/>
      <x:c r="BDX5900" s="248"/>
      <x:c r="BDY5900" s="248"/>
      <x:c r="BDZ5900" s="248"/>
      <x:c r="BEA5900" s="248"/>
      <x:c r="BEB5900" s="248"/>
      <x:c r="BEC5900" s="248"/>
      <x:c r="BED5900" s="248"/>
      <x:c r="BEE5900" s="248"/>
      <x:c r="BEF5900" s="248"/>
      <x:c r="BEG5900" s="248"/>
      <x:c r="BEH5900" s="248"/>
      <x:c r="BEI5900" s="248"/>
      <x:c r="BEJ5900" s="248"/>
      <x:c r="BEK5900" s="248"/>
      <x:c r="BEL5900" s="248"/>
      <x:c r="BEM5900" s="248"/>
      <x:c r="BEN5900" s="248"/>
      <x:c r="BEO5900" s="248"/>
      <x:c r="BEP5900" s="248"/>
      <x:c r="BEQ5900" s="248"/>
      <x:c r="BER5900" s="248"/>
      <x:c r="BES5900" s="248"/>
      <x:c r="BET5900" s="248"/>
      <x:c r="BEU5900" s="248"/>
      <x:c r="BEV5900" s="248"/>
      <x:c r="BEW5900" s="248"/>
      <x:c r="BEX5900" s="248"/>
      <x:c r="BEY5900" s="248"/>
      <x:c r="BEZ5900" s="248"/>
      <x:c r="BFA5900" s="248"/>
      <x:c r="BFB5900" s="248"/>
      <x:c r="BFC5900" s="248"/>
      <x:c r="BFD5900" s="248"/>
      <x:c r="BFE5900" s="248"/>
      <x:c r="BFF5900" s="248"/>
      <x:c r="BFG5900" s="248"/>
      <x:c r="BFH5900" s="248"/>
      <x:c r="BFI5900" s="248"/>
      <x:c r="BFJ5900" s="248"/>
      <x:c r="BFK5900" s="248"/>
      <x:c r="BFL5900" s="248"/>
      <x:c r="BFM5900" s="248"/>
      <x:c r="BFN5900" s="248"/>
      <x:c r="BFO5900" s="248"/>
      <x:c r="BFP5900" s="248"/>
      <x:c r="BFQ5900" s="248"/>
      <x:c r="BFR5900" s="248"/>
      <x:c r="BFS5900" s="248"/>
      <x:c r="BFT5900" s="248"/>
      <x:c r="BFU5900" s="248"/>
      <x:c r="BFV5900" s="248"/>
      <x:c r="BFW5900" s="248"/>
      <x:c r="BFX5900" s="248"/>
      <x:c r="BFY5900" s="248"/>
      <x:c r="BFZ5900" s="248"/>
      <x:c r="BGA5900" s="248"/>
      <x:c r="BGB5900" s="248"/>
      <x:c r="BGC5900" s="248"/>
      <x:c r="BGD5900" s="248"/>
      <x:c r="BGE5900" s="248"/>
      <x:c r="BGF5900" s="248"/>
      <x:c r="BGG5900" s="248"/>
      <x:c r="BGH5900" s="248"/>
      <x:c r="BGI5900" s="248"/>
      <x:c r="BGJ5900" s="248"/>
      <x:c r="BGK5900" s="248"/>
      <x:c r="BGL5900" s="248"/>
      <x:c r="BGM5900" s="248"/>
      <x:c r="BGN5900" s="248"/>
      <x:c r="BGO5900" s="248"/>
      <x:c r="BGP5900" s="248"/>
      <x:c r="BGQ5900" s="248"/>
      <x:c r="BGR5900" s="248"/>
      <x:c r="BGS5900" s="248"/>
      <x:c r="BGT5900" s="248"/>
      <x:c r="BGU5900" s="248"/>
      <x:c r="BGV5900" s="248"/>
      <x:c r="BGW5900" s="248"/>
      <x:c r="BGX5900" s="248"/>
      <x:c r="BGY5900" s="248"/>
      <x:c r="BGZ5900" s="248"/>
      <x:c r="BHA5900" s="248"/>
      <x:c r="BHB5900" s="248"/>
      <x:c r="BHC5900" s="248"/>
      <x:c r="BHD5900" s="248"/>
      <x:c r="BHE5900" s="248"/>
      <x:c r="BHF5900" s="248"/>
      <x:c r="BHG5900" s="248"/>
      <x:c r="BHH5900" s="248"/>
      <x:c r="BHI5900" s="248"/>
      <x:c r="BHJ5900" s="248"/>
      <x:c r="BHK5900" s="248"/>
      <x:c r="BHL5900" s="248"/>
      <x:c r="BHM5900" s="248"/>
      <x:c r="BHN5900" s="248"/>
      <x:c r="BHO5900" s="248"/>
      <x:c r="BHP5900" s="248"/>
      <x:c r="BHQ5900" s="248"/>
      <x:c r="BHR5900" s="248"/>
      <x:c r="BHS5900" s="248"/>
      <x:c r="BHT5900" s="248"/>
      <x:c r="BHU5900" s="248"/>
      <x:c r="BHV5900" s="248"/>
      <x:c r="BHW5900" s="248"/>
      <x:c r="BHX5900" s="248"/>
      <x:c r="BHY5900" s="248"/>
      <x:c r="BHZ5900" s="248"/>
      <x:c r="BIA5900" s="248"/>
      <x:c r="BIB5900" s="248"/>
      <x:c r="BIC5900" s="248"/>
      <x:c r="BID5900" s="248"/>
      <x:c r="BIE5900" s="248"/>
      <x:c r="BIF5900" s="248"/>
      <x:c r="BIG5900" s="248"/>
      <x:c r="BIH5900" s="248"/>
      <x:c r="BII5900" s="248"/>
      <x:c r="BIJ5900" s="248"/>
      <x:c r="BIK5900" s="248"/>
      <x:c r="BIL5900" s="248"/>
      <x:c r="BIM5900" s="248"/>
      <x:c r="BIN5900" s="248"/>
      <x:c r="BIO5900" s="248"/>
      <x:c r="BIP5900" s="248"/>
      <x:c r="BIQ5900" s="248"/>
      <x:c r="BIR5900" s="248"/>
      <x:c r="BIS5900" s="248"/>
      <x:c r="BIT5900" s="248"/>
      <x:c r="BIU5900" s="248"/>
      <x:c r="BIV5900" s="248"/>
      <x:c r="BIW5900" s="248"/>
      <x:c r="BIX5900" s="248"/>
      <x:c r="BIY5900" s="248"/>
      <x:c r="BIZ5900" s="248"/>
      <x:c r="BJA5900" s="248"/>
      <x:c r="BJB5900" s="248"/>
      <x:c r="BJC5900" s="248"/>
      <x:c r="BJD5900" s="248"/>
      <x:c r="BJE5900" s="248"/>
      <x:c r="BJF5900" s="248"/>
      <x:c r="BJG5900" s="248"/>
      <x:c r="BJH5900" s="248"/>
      <x:c r="BJI5900" s="248"/>
      <x:c r="BJJ5900" s="248"/>
      <x:c r="BJK5900" s="248"/>
      <x:c r="BJL5900" s="248"/>
      <x:c r="BJM5900" s="248"/>
      <x:c r="BJN5900" s="248"/>
      <x:c r="BJO5900" s="248"/>
      <x:c r="BJP5900" s="248"/>
      <x:c r="BJQ5900" s="248"/>
      <x:c r="BJR5900" s="248"/>
      <x:c r="BJS5900" s="248"/>
      <x:c r="BJT5900" s="248"/>
      <x:c r="BJU5900" s="248"/>
      <x:c r="BJV5900" s="248"/>
      <x:c r="BJW5900" s="248"/>
      <x:c r="BJX5900" s="248"/>
      <x:c r="BJY5900" s="248"/>
      <x:c r="BJZ5900" s="248"/>
      <x:c r="BKA5900" s="248"/>
      <x:c r="BKB5900" s="248"/>
      <x:c r="BKC5900" s="248"/>
      <x:c r="BKD5900" s="248"/>
      <x:c r="BKE5900" s="248"/>
      <x:c r="BKF5900" s="248"/>
      <x:c r="BKG5900" s="248"/>
      <x:c r="BKH5900" s="248"/>
      <x:c r="BKI5900" s="248"/>
      <x:c r="BKJ5900" s="248"/>
      <x:c r="BKK5900" s="248"/>
      <x:c r="BKL5900" s="248"/>
      <x:c r="BKM5900" s="248"/>
      <x:c r="BKN5900" s="248"/>
      <x:c r="BKO5900" s="248"/>
      <x:c r="BKP5900" s="248"/>
      <x:c r="BKQ5900" s="248"/>
      <x:c r="BKR5900" s="248"/>
      <x:c r="BKS5900" s="248"/>
      <x:c r="BKT5900" s="248"/>
      <x:c r="BKU5900" s="248"/>
      <x:c r="BKV5900" s="248"/>
      <x:c r="BKW5900" s="248"/>
      <x:c r="BKX5900" s="248"/>
      <x:c r="BKY5900" s="248"/>
      <x:c r="BKZ5900" s="248"/>
      <x:c r="BLA5900" s="248"/>
      <x:c r="BLB5900" s="248"/>
      <x:c r="BLC5900" s="248"/>
      <x:c r="BLD5900" s="248"/>
      <x:c r="BLE5900" s="248"/>
      <x:c r="BLF5900" s="248"/>
      <x:c r="BLG5900" s="248"/>
      <x:c r="BLH5900" s="248"/>
      <x:c r="BLI5900" s="248"/>
      <x:c r="BLJ5900" s="248"/>
      <x:c r="BLK5900" s="248"/>
      <x:c r="BLL5900" s="248"/>
      <x:c r="BLM5900" s="248"/>
      <x:c r="BLN5900" s="248"/>
      <x:c r="BLO5900" s="248"/>
      <x:c r="BLP5900" s="248"/>
      <x:c r="BLQ5900" s="248"/>
      <x:c r="BLR5900" s="248"/>
      <x:c r="BLS5900" s="248"/>
      <x:c r="BLT5900" s="248"/>
      <x:c r="BLU5900" s="248"/>
      <x:c r="BLV5900" s="248"/>
      <x:c r="BLW5900" s="248"/>
      <x:c r="BLX5900" s="248"/>
      <x:c r="BLY5900" s="248"/>
      <x:c r="BLZ5900" s="248"/>
      <x:c r="BMA5900" s="248"/>
      <x:c r="BMB5900" s="248"/>
      <x:c r="BMC5900" s="248"/>
      <x:c r="BMD5900" s="248"/>
      <x:c r="BME5900" s="248"/>
      <x:c r="BMF5900" s="248"/>
      <x:c r="BMG5900" s="248"/>
      <x:c r="BMH5900" s="248"/>
      <x:c r="BMI5900" s="248"/>
      <x:c r="BMJ5900" s="248"/>
      <x:c r="BMK5900" s="248"/>
      <x:c r="BML5900" s="248"/>
      <x:c r="BMM5900" s="248"/>
      <x:c r="BMN5900" s="248"/>
      <x:c r="BMO5900" s="248"/>
      <x:c r="BMP5900" s="248"/>
      <x:c r="BMQ5900" s="248"/>
      <x:c r="BMR5900" s="248"/>
      <x:c r="BMS5900" s="248"/>
      <x:c r="BMT5900" s="248"/>
      <x:c r="BMU5900" s="248"/>
      <x:c r="BMV5900" s="248"/>
      <x:c r="BMW5900" s="248"/>
      <x:c r="BMX5900" s="248"/>
      <x:c r="BMY5900" s="248"/>
      <x:c r="BMZ5900" s="248"/>
      <x:c r="BNA5900" s="248"/>
      <x:c r="BNB5900" s="248"/>
      <x:c r="BNC5900" s="248"/>
      <x:c r="BND5900" s="248"/>
      <x:c r="BNE5900" s="248"/>
      <x:c r="BNF5900" s="248"/>
      <x:c r="BNG5900" s="248"/>
      <x:c r="BNH5900" s="248"/>
      <x:c r="BNI5900" s="248"/>
      <x:c r="BNJ5900" s="248"/>
      <x:c r="BNK5900" s="248"/>
      <x:c r="BNL5900" s="248"/>
      <x:c r="BNM5900" s="248"/>
      <x:c r="BNN5900" s="248"/>
      <x:c r="BNO5900" s="248"/>
      <x:c r="BNP5900" s="248"/>
      <x:c r="BNQ5900" s="248"/>
      <x:c r="BNR5900" s="248"/>
      <x:c r="BNS5900" s="248"/>
      <x:c r="BNT5900" s="248"/>
      <x:c r="BNU5900" s="248"/>
      <x:c r="BNV5900" s="248"/>
      <x:c r="BNW5900" s="248"/>
      <x:c r="BNX5900" s="248"/>
      <x:c r="BNY5900" s="248"/>
      <x:c r="BNZ5900" s="248"/>
      <x:c r="BOA5900" s="248"/>
      <x:c r="BOB5900" s="248"/>
      <x:c r="BOC5900" s="248"/>
      <x:c r="BOD5900" s="248"/>
      <x:c r="BOE5900" s="248"/>
      <x:c r="BOF5900" s="248"/>
      <x:c r="BOG5900" s="248"/>
      <x:c r="BOH5900" s="248"/>
      <x:c r="BOI5900" s="248"/>
      <x:c r="BOJ5900" s="248"/>
      <x:c r="BOK5900" s="248"/>
      <x:c r="BOL5900" s="248"/>
      <x:c r="BOM5900" s="248"/>
      <x:c r="BON5900" s="248"/>
      <x:c r="BOO5900" s="248"/>
      <x:c r="BOP5900" s="248"/>
      <x:c r="BOQ5900" s="248"/>
      <x:c r="BOR5900" s="248"/>
      <x:c r="BOS5900" s="248"/>
      <x:c r="BOT5900" s="248"/>
      <x:c r="BOU5900" s="248"/>
      <x:c r="BOV5900" s="248"/>
      <x:c r="BOW5900" s="248"/>
      <x:c r="BOX5900" s="248"/>
      <x:c r="BOY5900" s="248"/>
      <x:c r="BOZ5900" s="248"/>
      <x:c r="BPA5900" s="248"/>
      <x:c r="BPB5900" s="248"/>
      <x:c r="BPC5900" s="248"/>
      <x:c r="BPD5900" s="248"/>
      <x:c r="BPE5900" s="248"/>
      <x:c r="BPF5900" s="248"/>
      <x:c r="BPG5900" s="248"/>
      <x:c r="BPH5900" s="248"/>
      <x:c r="BPI5900" s="248"/>
      <x:c r="BPJ5900" s="248"/>
      <x:c r="BPK5900" s="248"/>
      <x:c r="BPL5900" s="248"/>
      <x:c r="BPM5900" s="248"/>
      <x:c r="BPN5900" s="248"/>
      <x:c r="BPO5900" s="248"/>
      <x:c r="BPP5900" s="248"/>
      <x:c r="BPQ5900" s="248"/>
      <x:c r="BPR5900" s="248"/>
      <x:c r="BPS5900" s="248"/>
      <x:c r="BPT5900" s="248"/>
      <x:c r="BPU5900" s="248"/>
      <x:c r="BPV5900" s="248"/>
      <x:c r="BPW5900" s="248"/>
      <x:c r="BPX5900" s="248"/>
      <x:c r="BPY5900" s="248"/>
      <x:c r="BPZ5900" s="248"/>
      <x:c r="BQA5900" s="248"/>
      <x:c r="BQB5900" s="248"/>
      <x:c r="BQC5900" s="248"/>
      <x:c r="BQD5900" s="248"/>
      <x:c r="BQE5900" s="248"/>
      <x:c r="BQF5900" s="248"/>
      <x:c r="BQG5900" s="248"/>
      <x:c r="BQH5900" s="248"/>
      <x:c r="BQI5900" s="248"/>
      <x:c r="BQJ5900" s="248"/>
      <x:c r="BQK5900" s="248"/>
      <x:c r="BQL5900" s="248"/>
      <x:c r="BQM5900" s="248"/>
      <x:c r="BQN5900" s="248"/>
      <x:c r="BQO5900" s="248"/>
      <x:c r="BQP5900" s="248"/>
      <x:c r="BQQ5900" s="248"/>
      <x:c r="BQR5900" s="248"/>
      <x:c r="BQS5900" s="248"/>
      <x:c r="BQT5900" s="248"/>
      <x:c r="BQU5900" s="248"/>
      <x:c r="BQV5900" s="248"/>
      <x:c r="BQW5900" s="248"/>
      <x:c r="BQX5900" s="248"/>
      <x:c r="BQY5900" s="248"/>
      <x:c r="BQZ5900" s="248"/>
      <x:c r="BRA5900" s="248"/>
      <x:c r="BRB5900" s="248"/>
      <x:c r="BRC5900" s="248"/>
      <x:c r="BRD5900" s="248"/>
      <x:c r="BRE5900" s="248"/>
      <x:c r="BRF5900" s="248"/>
      <x:c r="BRG5900" s="248"/>
      <x:c r="BRH5900" s="248"/>
      <x:c r="BRI5900" s="248"/>
      <x:c r="BRJ5900" s="248"/>
      <x:c r="BRK5900" s="248"/>
      <x:c r="BRL5900" s="248"/>
      <x:c r="BRM5900" s="248"/>
      <x:c r="BRN5900" s="248"/>
      <x:c r="BRO5900" s="248"/>
      <x:c r="BRP5900" s="248"/>
      <x:c r="BRQ5900" s="248"/>
      <x:c r="BRR5900" s="248"/>
      <x:c r="BRS5900" s="248"/>
      <x:c r="BRT5900" s="248"/>
      <x:c r="BRU5900" s="248"/>
      <x:c r="BRV5900" s="248"/>
      <x:c r="BRW5900" s="248"/>
      <x:c r="BRX5900" s="248"/>
      <x:c r="BRY5900" s="248"/>
      <x:c r="BRZ5900" s="248"/>
      <x:c r="BSA5900" s="248"/>
      <x:c r="BSB5900" s="248"/>
      <x:c r="BSC5900" s="248"/>
      <x:c r="BSD5900" s="248"/>
      <x:c r="BSE5900" s="248"/>
      <x:c r="BSF5900" s="248"/>
      <x:c r="BSG5900" s="248"/>
      <x:c r="BSH5900" s="248"/>
      <x:c r="BSI5900" s="248"/>
      <x:c r="BSJ5900" s="248"/>
      <x:c r="BSK5900" s="248"/>
      <x:c r="BSL5900" s="248"/>
      <x:c r="BSM5900" s="248"/>
      <x:c r="BSN5900" s="248"/>
      <x:c r="BSO5900" s="248"/>
      <x:c r="BSP5900" s="248"/>
      <x:c r="BSQ5900" s="248"/>
      <x:c r="BSR5900" s="248"/>
      <x:c r="BSS5900" s="248"/>
      <x:c r="BST5900" s="248"/>
      <x:c r="BSU5900" s="248"/>
      <x:c r="BSV5900" s="248"/>
      <x:c r="BSW5900" s="248"/>
      <x:c r="BSX5900" s="248"/>
      <x:c r="BSY5900" s="248"/>
      <x:c r="BSZ5900" s="248"/>
      <x:c r="BTA5900" s="248"/>
      <x:c r="BTB5900" s="248"/>
      <x:c r="BTC5900" s="248"/>
      <x:c r="BTD5900" s="248"/>
      <x:c r="BTE5900" s="248"/>
      <x:c r="BTF5900" s="248"/>
      <x:c r="BTG5900" s="248"/>
      <x:c r="BTH5900" s="248"/>
      <x:c r="BTI5900" s="248"/>
      <x:c r="BTJ5900" s="248"/>
      <x:c r="BTK5900" s="248"/>
      <x:c r="BTL5900" s="248"/>
      <x:c r="BTM5900" s="248"/>
      <x:c r="BTN5900" s="248"/>
      <x:c r="BTO5900" s="248"/>
      <x:c r="BTP5900" s="248"/>
      <x:c r="BTQ5900" s="248"/>
      <x:c r="BTR5900" s="248"/>
      <x:c r="BTS5900" s="248"/>
      <x:c r="BTT5900" s="248"/>
      <x:c r="BTU5900" s="248"/>
      <x:c r="BTV5900" s="248"/>
      <x:c r="BTW5900" s="248"/>
      <x:c r="BTX5900" s="248"/>
      <x:c r="BTY5900" s="248"/>
      <x:c r="BTZ5900" s="248"/>
      <x:c r="BUA5900" s="248"/>
      <x:c r="BUB5900" s="248"/>
      <x:c r="BUC5900" s="248"/>
      <x:c r="BUD5900" s="248"/>
      <x:c r="BUE5900" s="248"/>
      <x:c r="BUF5900" s="248"/>
      <x:c r="BUG5900" s="248"/>
      <x:c r="BUH5900" s="248"/>
      <x:c r="BUI5900" s="248"/>
      <x:c r="BUJ5900" s="248"/>
      <x:c r="BUK5900" s="248"/>
      <x:c r="BUL5900" s="248"/>
      <x:c r="BUM5900" s="248"/>
      <x:c r="BUN5900" s="248"/>
      <x:c r="BUO5900" s="248"/>
      <x:c r="BUP5900" s="248"/>
      <x:c r="BUQ5900" s="248"/>
      <x:c r="BUR5900" s="248"/>
      <x:c r="BUS5900" s="248"/>
      <x:c r="BUT5900" s="248"/>
      <x:c r="BUU5900" s="248"/>
      <x:c r="BUV5900" s="248"/>
      <x:c r="BUW5900" s="248"/>
      <x:c r="BUX5900" s="248"/>
      <x:c r="BUY5900" s="248"/>
      <x:c r="BUZ5900" s="248"/>
      <x:c r="BVA5900" s="248"/>
      <x:c r="BVB5900" s="248"/>
      <x:c r="BVC5900" s="248"/>
      <x:c r="BVD5900" s="248"/>
      <x:c r="BVE5900" s="248"/>
      <x:c r="BVF5900" s="248"/>
      <x:c r="BVG5900" s="248"/>
      <x:c r="BVH5900" s="248"/>
      <x:c r="BVI5900" s="248"/>
      <x:c r="BVJ5900" s="248"/>
      <x:c r="BVK5900" s="248"/>
      <x:c r="BVL5900" s="248"/>
      <x:c r="BVM5900" s="248"/>
      <x:c r="BVN5900" s="248"/>
      <x:c r="BVO5900" s="248"/>
      <x:c r="BVP5900" s="248"/>
      <x:c r="BVQ5900" s="248"/>
      <x:c r="BVR5900" s="248"/>
      <x:c r="BVS5900" s="248"/>
      <x:c r="BVT5900" s="248"/>
      <x:c r="BVU5900" s="248"/>
      <x:c r="BVV5900" s="248"/>
      <x:c r="BVW5900" s="248"/>
      <x:c r="BVX5900" s="248"/>
      <x:c r="BVY5900" s="248"/>
      <x:c r="BVZ5900" s="248"/>
      <x:c r="BWA5900" s="248"/>
      <x:c r="BWB5900" s="248"/>
      <x:c r="BWC5900" s="248"/>
      <x:c r="BWD5900" s="248"/>
      <x:c r="BWE5900" s="248"/>
      <x:c r="BWF5900" s="248"/>
      <x:c r="BWG5900" s="248"/>
      <x:c r="BWH5900" s="248"/>
      <x:c r="BWI5900" s="248"/>
      <x:c r="BWJ5900" s="248"/>
      <x:c r="BWK5900" s="248"/>
      <x:c r="BWL5900" s="248"/>
      <x:c r="BWM5900" s="248"/>
      <x:c r="BWN5900" s="248"/>
      <x:c r="BWO5900" s="248"/>
      <x:c r="BWP5900" s="248"/>
      <x:c r="BWQ5900" s="248"/>
      <x:c r="BWR5900" s="248"/>
      <x:c r="BWS5900" s="248"/>
      <x:c r="BWT5900" s="248"/>
      <x:c r="BWU5900" s="248"/>
      <x:c r="BWV5900" s="248"/>
      <x:c r="BWW5900" s="248"/>
      <x:c r="BWX5900" s="248"/>
      <x:c r="BWY5900" s="248"/>
      <x:c r="BWZ5900" s="248"/>
      <x:c r="BXA5900" s="248"/>
      <x:c r="BXB5900" s="248"/>
      <x:c r="BXC5900" s="248"/>
      <x:c r="BXD5900" s="248"/>
      <x:c r="BXE5900" s="248"/>
      <x:c r="BXF5900" s="248"/>
      <x:c r="BXG5900" s="248"/>
      <x:c r="BXH5900" s="248"/>
      <x:c r="BXI5900" s="248"/>
      <x:c r="BXJ5900" s="248"/>
      <x:c r="BXK5900" s="248"/>
      <x:c r="BXL5900" s="248"/>
      <x:c r="BXM5900" s="248"/>
      <x:c r="BXN5900" s="248"/>
      <x:c r="BXO5900" s="248"/>
      <x:c r="BXP5900" s="248"/>
      <x:c r="BXQ5900" s="248"/>
      <x:c r="BXR5900" s="248"/>
      <x:c r="BXS5900" s="248"/>
      <x:c r="BXT5900" s="248"/>
      <x:c r="BXU5900" s="248"/>
      <x:c r="BXV5900" s="248"/>
      <x:c r="BXW5900" s="248"/>
      <x:c r="BXX5900" s="248"/>
      <x:c r="BXY5900" s="248"/>
      <x:c r="BXZ5900" s="248"/>
      <x:c r="BYA5900" s="248"/>
      <x:c r="BYB5900" s="248"/>
      <x:c r="BYC5900" s="248"/>
      <x:c r="BYD5900" s="248"/>
      <x:c r="BYE5900" s="248"/>
      <x:c r="BYF5900" s="248"/>
      <x:c r="BYG5900" s="248"/>
      <x:c r="BYH5900" s="248"/>
      <x:c r="BYI5900" s="248"/>
      <x:c r="BYJ5900" s="248"/>
      <x:c r="BYK5900" s="248"/>
      <x:c r="BYL5900" s="248"/>
      <x:c r="BYM5900" s="248"/>
      <x:c r="BYN5900" s="248"/>
      <x:c r="BYO5900" s="248"/>
      <x:c r="BYP5900" s="248"/>
      <x:c r="BYQ5900" s="248"/>
      <x:c r="BYR5900" s="248"/>
      <x:c r="BYS5900" s="248"/>
      <x:c r="BYT5900" s="248"/>
      <x:c r="BYU5900" s="248"/>
      <x:c r="BYV5900" s="248"/>
      <x:c r="BYW5900" s="248"/>
      <x:c r="BYX5900" s="248"/>
      <x:c r="BYY5900" s="248"/>
      <x:c r="BYZ5900" s="248"/>
      <x:c r="BZA5900" s="248"/>
      <x:c r="BZB5900" s="248"/>
      <x:c r="BZC5900" s="248"/>
      <x:c r="BZD5900" s="248"/>
      <x:c r="BZE5900" s="248"/>
      <x:c r="BZF5900" s="248"/>
      <x:c r="BZG5900" s="248"/>
      <x:c r="BZH5900" s="248"/>
      <x:c r="BZI5900" s="248"/>
      <x:c r="BZJ5900" s="248"/>
      <x:c r="BZK5900" s="248"/>
      <x:c r="BZL5900" s="248"/>
      <x:c r="BZM5900" s="248"/>
      <x:c r="BZN5900" s="248"/>
      <x:c r="BZO5900" s="248"/>
      <x:c r="BZP5900" s="248"/>
      <x:c r="BZQ5900" s="248"/>
      <x:c r="BZR5900" s="248"/>
      <x:c r="BZS5900" s="248"/>
      <x:c r="BZT5900" s="248"/>
      <x:c r="BZU5900" s="248"/>
      <x:c r="BZV5900" s="248"/>
      <x:c r="BZW5900" s="248"/>
      <x:c r="BZX5900" s="248"/>
      <x:c r="BZY5900" s="248"/>
      <x:c r="BZZ5900" s="248"/>
      <x:c r="CAA5900" s="248"/>
      <x:c r="CAB5900" s="248"/>
      <x:c r="CAC5900" s="248"/>
      <x:c r="CAD5900" s="248"/>
      <x:c r="CAE5900" s="248"/>
      <x:c r="CAF5900" s="248"/>
      <x:c r="CAG5900" s="248"/>
      <x:c r="CAH5900" s="248"/>
      <x:c r="CAI5900" s="248"/>
      <x:c r="CAJ5900" s="248"/>
      <x:c r="CAK5900" s="248"/>
      <x:c r="CAL5900" s="248"/>
      <x:c r="CAM5900" s="248"/>
      <x:c r="CAN5900" s="248"/>
      <x:c r="CAO5900" s="248"/>
      <x:c r="CAP5900" s="248"/>
      <x:c r="CAQ5900" s="248"/>
      <x:c r="CAR5900" s="248"/>
      <x:c r="CAS5900" s="248"/>
      <x:c r="CAT5900" s="248"/>
      <x:c r="CAU5900" s="248"/>
      <x:c r="CAV5900" s="248"/>
      <x:c r="CAW5900" s="248"/>
      <x:c r="CAX5900" s="248"/>
      <x:c r="CAY5900" s="248"/>
      <x:c r="CAZ5900" s="248"/>
      <x:c r="CBA5900" s="248"/>
      <x:c r="CBB5900" s="248"/>
      <x:c r="CBC5900" s="248"/>
      <x:c r="CBD5900" s="248"/>
      <x:c r="CBE5900" s="248"/>
      <x:c r="CBF5900" s="248"/>
      <x:c r="CBG5900" s="248"/>
      <x:c r="CBH5900" s="248"/>
      <x:c r="CBI5900" s="248"/>
      <x:c r="CBJ5900" s="248"/>
      <x:c r="CBK5900" s="248"/>
      <x:c r="CBL5900" s="248"/>
      <x:c r="CBM5900" s="248"/>
      <x:c r="CBN5900" s="248"/>
      <x:c r="CBO5900" s="248"/>
      <x:c r="CBP5900" s="248"/>
      <x:c r="CBQ5900" s="248"/>
      <x:c r="CBR5900" s="248"/>
      <x:c r="CBS5900" s="248"/>
      <x:c r="CBT5900" s="248"/>
      <x:c r="CBU5900" s="248"/>
      <x:c r="CBV5900" s="248"/>
      <x:c r="CBW5900" s="248"/>
      <x:c r="CBX5900" s="248"/>
      <x:c r="CBY5900" s="248"/>
      <x:c r="CBZ5900" s="248"/>
      <x:c r="CCA5900" s="248"/>
      <x:c r="CCB5900" s="248"/>
      <x:c r="CCC5900" s="248"/>
      <x:c r="CCD5900" s="248"/>
      <x:c r="CCE5900" s="248"/>
      <x:c r="CCF5900" s="248"/>
      <x:c r="CCG5900" s="248"/>
      <x:c r="CCH5900" s="248"/>
      <x:c r="CCI5900" s="248"/>
      <x:c r="CCJ5900" s="248"/>
      <x:c r="CCK5900" s="248"/>
      <x:c r="CCL5900" s="248"/>
      <x:c r="CCM5900" s="248"/>
      <x:c r="CCN5900" s="248"/>
      <x:c r="CCO5900" s="248"/>
      <x:c r="CCP5900" s="248"/>
      <x:c r="CCQ5900" s="248"/>
      <x:c r="CCR5900" s="248"/>
      <x:c r="CCS5900" s="248"/>
      <x:c r="CCT5900" s="248"/>
      <x:c r="CCU5900" s="248"/>
      <x:c r="CCV5900" s="248"/>
      <x:c r="CCW5900" s="248"/>
      <x:c r="CCX5900" s="248"/>
      <x:c r="CCY5900" s="248"/>
      <x:c r="CCZ5900" s="248"/>
      <x:c r="CDA5900" s="248"/>
      <x:c r="CDB5900" s="248"/>
      <x:c r="CDC5900" s="248"/>
      <x:c r="CDD5900" s="248"/>
      <x:c r="CDE5900" s="248"/>
      <x:c r="CDF5900" s="248"/>
      <x:c r="CDG5900" s="248"/>
      <x:c r="CDH5900" s="248"/>
      <x:c r="CDI5900" s="248"/>
      <x:c r="CDJ5900" s="248"/>
      <x:c r="CDK5900" s="248"/>
      <x:c r="CDL5900" s="248"/>
      <x:c r="CDM5900" s="248"/>
      <x:c r="CDN5900" s="248"/>
      <x:c r="CDO5900" s="248"/>
      <x:c r="CDP5900" s="248"/>
      <x:c r="CDQ5900" s="248"/>
      <x:c r="CDR5900" s="248"/>
      <x:c r="CDS5900" s="248"/>
      <x:c r="CDT5900" s="248"/>
      <x:c r="CDU5900" s="248"/>
      <x:c r="CDV5900" s="248"/>
      <x:c r="CDW5900" s="248"/>
      <x:c r="CDX5900" s="248"/>
      <x:c r="CDY5900" s="248"/>
      <x:c r="CDZ5900" s="248"/>
      <x:c r="CEA5900" s="248"/>
      <x:c r="CEB5900" s="248"/>
      <x:c r="CEC5900" s="248"/>
      <x:c r="CED5900" s="248"/>
      <x:c r="CEE5900" s="248"/>
      <x:c r="CEF5900" s="248"/>
      <x:c r="CEG5900" s="248"/>
      <x:c r="CEH5900" s="248"/>
      <x:c r="CEI5900" s="248"/>
      <x:c r="CEJ5900" s="248"/>
      <x:c r="CEK5900" s="248"/>
      <x:c r="CEL5900" s="248"/>
      <x:c r="CEM5900" s="248"/>
      <x:c r="CEN5900" s="248"/>
      <x:c r="CEO5900" s="248"/>
      <x:c r="CEP5900" s="248"/>
      <x:c r="CEQ5900" s="248"/>
      <x:c r="CER5900" s="248"/>
      <x:c r="CES5900" s="248"/>
      <x:c r="CET5900" s="248"/>
      <x:c r="CEU5900" s="248"/>
      <x:c r="CEV5900" s="248"/>
      <x:c r="CEW5900" s="248"/>
      <x:c r="CEX5900" s="248"/>
      <x:c r="CEY5900" s="248"/>
      <x:c r="CEZ5900" s="248"/>
      <x:c r="CFA5900" s="248"/>
      <x:c r="CFB5900" s="248"/>
      <x:c r="CFC5900" s="248"/>
      <x:c r="CFD5900" s="248"/>
      <x:c r="CFE5900" s="248"/>
      <x:c r="CFF5900" s="248"/>
      <x:c r="CFG5900" s="248"/>
      <x:c r="CFH5900" s="248"/>
      <x:c r="CFI5900" s="248"/>
      <x:c r="CFJ5900" s="248"/>
      <x:c r="CFK5900" s="248"/>
      <x:c r="CFL5900" s="248"/>
      <x:c r="CFM5900" s="248"/>
      <x:c r="CFN5900" s="248"/>
      <x:c r="CFO5900" s="248"/>
      <x:c r="CFP5900" s="248"/>
      <x:c r="CFQ5900" s="248"/>
      <x:c r="CFR5900" s="248"/>
      <x:c r="CFS5900" s="248"/>
      <x:c r="CFT5900" s="248"/>
      <x:c r="CFU5900" s="248"/>
      <x:c r="CFV5900" s="248"/>
      <x:c r="CFW5900" s="248"/>
      <x:c r="CFX5900" s="248"/>
      <x:c r="CFY5900" s="248"/>
      <x:c r="CFZ5900" s="248"/>
      <x:c r="CGA5900" s="248"/>
      <x:c r="CGB5900" s="248"/>
      <x:c r="CGC5900" s="248"/>
      <x:c r="CGD5900" s="248"/>
      <x:c r="CGE5900" s="248"/>
      <x:c r="CGF5900" s="248"/>
      <x:c r="CGG5900" s="248"/>
      <x:c r="CGH5900" s="248"/>
      <x:c r="CGI5900" s="248"/>
      <x:c r="CGJ5900" s="248"/>
      <x:c r="CGK5900" s="248"/>
      <x:c r="CGL5900" s="248"/>
      <x:c r="CGM5900" s="248"/>
      <x:c r="CGN5900" s="248"/>
      <x:c r="CGO5900" s="248"/>
      <x:c r="CGP5900" s="248"/>
      <x:c r="CGQ5900" s="248"/>
      <x:c r="CGR5900" s="248"/>
      <x:c r="CGS5900" s="248"/>
      <x:c r="CGT5900" s="248"/>
      <x:c r="CGU5900" s="248"/>
      <x:c r="CGV5900" s="248"/>
      <x:c r="CGW5900" s="248"/>
      <x:c r="CGX5900" s="248"/>
      <x:c r="CGY5900" s="248"/>
      <x:c r="CGZ5900" s="248"/>
      <x:c r="CHA5900" s="248"/>
      <x:c r="CHB5900" s="248"/>
      <x:c r="CHC5900" s="248"/>
      <x:c r="CHD5900" s="248"/>
      <x:c r="CHE5900" s="248"/>
      <x:c r="CHF5900" s="248"/>
      <x:c r="CHG5900" s="248"/>
      <x:c r="CHH5900" s="248"/>
      <x:c r="CHI5900" s="248"/>
      <x:c r="CHJ5900" s="248"/>
      <x:c r="CHK5900" s="248"/>
      <x:c r="CHL5900" s="248"/>
      <x:c r="CHM5900" s="248"/>
      <x:c r="CHN5900" s="248"/>
      <x:c r="CHO5900" s="248"/>
      <x:c r="CHP5900" s="248"/>
      <x:c r="CHQ5900" s="248"/>
      <x:c r="CHR5900" s="248"/>
      <x:c r="CHS5900" s="248"/>
      <x:c r="CHT5900" s="248"/>
      <x:c r="CHU5900" s="248"/>
      <x:c r="CHV5900" s="248"/>
      <x:c r="CHW5900" s="248"/>
      <x:c r="CHX5900" s="248"/>
      <x:c r="CHY5900" s="248"/>
      <x:c r="CHZ5900" s="248"/>
      <x:c r="CIA5900" s="248"/>
      <x:c r="CIB5900" s="248"/>
      <x:c r="CIC5900" s="248"/>
      <x:c r="CID5900" s="248"/>
      <x:c r="CIE5900" s="248"/>
      <x:c r="CIF5900" s="248"/>
      <x:c r="CIG5900" s="248"/>
      <x:c r="CIH5900" s="248"/>
      <x:c r="CII5900" s="248"/>
      <x:c r="CIJ5900" s="248"/>
      <x:c r="CIK5900" s="248"/>
      <x:c r="CIL5900" s="248"/>
      <x:c r="CIM5900" s="248"/>
      <x:c r="CIN5900" s="248"/>
      <x:c r="CIO5900" s="248"/>
      <x:c r="CIP5900" s="248"/>
      <x:c r="CIQ5900" s="248"/>
      <x:c r="CIR5900" s="248"/>
      <x:c r="CIS5900" s="248"/>
      <x:c r="CIT5900" s="248"/>
      <x:c r="CIU5900" s="248"/>
      <x:c r="CIV5900" s="248"/>
      <x:c r="CIW5900" s="248"/>
      <x:c r="CIX5900" s="248"/>
      <x:c r="CIY5900" s="248"/>
      <x:c r="CIZ5900" s="248"/>
      <x:c r="CJA5900" s="248"/>
      <x:c r="CJB5900" s="248"/>
      <x:c r="CJC5900" s="248"/>
      <x:c r="CJD5900" s="248"/>
      <x:c r="CJE5900" s="248"/>
      <x:c r="CJF5900" s="248"/>
      <x:c r="CJG5900" s="248"/>
      <x:c r="CJH5900" s="248"/>
      <x:c r="CJI5900" s="248"/>
      <x:c r="CJJ5900" s="248"/>
      <x:c r="CJK5900" s="248"/>
      <x:c r="CJL5900" s="248"/>
      <x:c r="CJM5900" s="248"/>
      <x:c r="CJN5900" s="248"/>
      <x:c r="CJO5900" s="248"/>
      <x:c r="CJP5900" s="248"/>
      <x:c r="CJQ5900" s="248"/>
      <x:c r="CJR5900" s="248"/>
      <x:c r="CJS5900" s="248"/>
      <x:c r="CJT5900" s="248"/>
      <x:c r="CJU5900" s="248"/>
      <x:c r="CJV5900" s="248"/>
      <x:c r="CJW5900" s="248"/>
      <x:c r="CJX5900" s="248"/>
      <x:c r="CJY5900" s="248"/>
      <x:c r="CJZ5900" s="248"/>
      <x:c r="CKA5900" s="248"/>
      <x:c r="CKB5900" s="248"/>
      <x:c r="CKC5900" s="248"/>
      <x:c r="CKD5900" s="248"/>
      <x:c r="CKE5900" s="248"/>
      <x:c r="CKF5900" s="248"/>
      <x:c r="CKG5900" s="248"/>
      <x:c r="CKH5900" s="248"/>
      <x:c r="CKI5900" s="248"/>
      <x:c r="CKJ5900" s="248"/>
      <x:c r="CKK5900" s="248"/>
      <x:c r="CKL5900" s="248"/>
      <x:c r="CKM5900" s="248"/>
      <x:c r="CKN5900" s="248"/>
      <x:c r="CKO5900" s="248"/>
      <x:c r="CKP5900" s="248"/>
      <x:c r="CKQ5900" s="248"/>
      <x:c r="CKR5900" s="248"/>
      <x:c r="CKS5900" s="248"/>
      <x:c r="CKT5900" s="248"/>
      <x:c r="CKU5900" s="248"/>
      <x:c r="CKV5900" s="248"/>
      <x:c r="CKW5900" s="248"/>
      <x:c r="CKX5900" s="248"/>
      <x:c r="CKY5900" s="248"/>
      <x:c r="CKZ5900" s="248"/>
      <x:c r="CLA5900" s="248"/>
      <x:c r="CLB5900" s="248"/>
      <x:c r="CLC5900" s="248"/>
      <x:c r="CLD5900" s="248"/>
      <x:c r="CLE5900" s="248"/>
      <x:c r="CLF5900" s="248"/>
      <x:c r="CLG5900" s="248"/>
      <x:c r="CLH5900" s="248"/>
      <x:c r="CLI5900" s="248"/>
      <x:c r="CLJ5900" s="248"/>
      <x:c r="CLK5900" s="248"/>
      <x:c r="CLL5900" s="248"/>
      <x:c r="CLM5900" s="248"/>
      <x:c r="CLN5900" s="248"/>
      <x:c r="CLO5900" s="248"/>
      <x:c r="CLP5900" s="248"/>
      <x:c r="CLQ5900" s="248"/>
      <x:c r="CLR5900" s="248"/>
      <x:c r="CLS5900" s="248"/>
      <x:c r="CLT5900" s="248"/>
      <x:c r="CLU5900" s="248"/>
      <x:c r="CLV5900" s="248"/>
      <x:c r="CLW5900" s="248"/>
      <x:c r="CLX5900" s="248"/>
      <x:c r="CLY5900" s="248"/>
      <x:c r="CLZ5900" s="248"/>
      <x:c r="CMA5900" s="248"/>
      <x:c r="CMB5900" s="248"/>
      <x:c r="CMC5900" s="248"/>
      <x:c r="CMD5900" s="248"/>
      <x:c r="CME5900" s="248"/>
      <x:c r="CMF5900" s="248"/>
      <x:c r="CMG5900" s="248"/>
      <x:c r="CMH5900" s="248"/>
      <x:c r="CMI5900" s="248"/>
      <x:c r="CMJ5900" s="248"/>
      <x:c r="CMK5900" s="248"/>
      <x:c r="CML5900" s="248"/>
      <x:c r="CMM5900" s="248"/>
      <x:c r="CMN5900" s="248"/>
      <x:c r="CMO5900" s="248"/>
      <x:c r="CMP5900" s="248"/>
      <x:c r="CMQ5900" s="248"/>
      <x:c r="CMR5900" s="248"/>
      <x:c r="CMS5900" s="248"/>
      <x:c r="CMT5900" s="248"/>
      <x:c r="CMU5900" s="248"/>
      <x:c r="CMV5900" s="248"/>
      <x:c r="CMW5900" s="248"/>
      <x:c r="CMX5900" s="248"/>
      <x:c r="CMY5900" s="248"/>
      <x:c r="CMZ5900" s="248"/>
      <x:c r="CNA5900" s="248"/>
      <x:c r="CNB5900" s="248"/>
      <x:c r="CNC5900" s="248"/>
      <x:c r="CND5900" s="248"/>
      <x:c r="CNE5900" s="248"/>
      <x:c r="CNF5900" s="248"/>
      <x:c r="CNG5900" s="248"/>
      <x:c r="CNH5900" s="248"/>
      <x:c r="CNI5900" s="248"/>
      <x:c r="CNJ5900" s="248"/>
      <x:c r="CNK5900" s="248"/>
      <x:c r="CNL5900" s="248"/>
      <x:c r="CNM5900" s="248"/>
      <x:c r="CNN5900" s="248"/>
      <x:c r="CNO5900" s="248"/>
      <x:c r="CNP5900" s="248"/>
      <x:c r="CNQ5900" s="248"/>
      <x:c r="CNR5900" s="248"/>
      <x:c r="CNS5900" s="248"/>
      <x:c r="CNT5900" s="248"/>
      <x:c r="CNU5900" s="248"/>
      <x:c r="CNV5900" s="248"/>
      <x:c r="CNW5900" s="248"/>
      <x:c r="CNX5900" s="248"/>
      <x:c r="CNY5900" s="248"/>
      <x:c r="CNZ5900" s="248"/>
      <x:c r="COA5900" s="248"/>
      <x:c r="COB5900" s="248"/>
      <x:c r="COC5900" s="248"/>
      <x:c r="COD5900" s="248"/>
      <x:c r="COE5900" s="248"/>
      <x:c r="COF5900" s="248"/>
      <x:c r="COG5900" s="248"/>
      <x:c r="COH5900" s="248"/>
      <x:c r="COI5900" s="248"/>
      <x:c r="COJ5900" s="248"/>
      <x:c r="COK5900" s="248"/>
      <x:c r="COL5900" s="248"/>
      <x:c r="COM5900" s="248"/>
      <x:c r="CON5900" s="248"/>
      <x:c r="COO5900" s="248"/>
      <x:c r="COP5900" s="248"/>
      <x:c r="COQ5900" s="248"/>
      <x:c r="COR5900" s="248"/>
      <x:c r="COS5900" s="248"/>
      <x:c r="COT5900" s="248"/>
      <x:c r="COU5900" s="248"/>
      <x:c r="COV5900" s="248"/>
      <x:c r="COW5900" s="248"/>
      <x:c r="COX5900" s="248"/>
      <x:c r="COY5900" s="248"/>
      <x:c r="COZ5900" s="248"/>
      <x:c r="CPA5900" s="248"/>
      <x:c r="CPB5900" s="248"/>
      <x:c r="CPC5900" s="248"/>
      <x:c r="CPD5900" s="248"/>
      <x:c r="CPE5900" s="248"/>
      <x:c r="CPF5900" s="248"/>
      <x:c r="CPG5900" s="248"/>
      <x:c r="CPH5900" s="248"/>
      <x:c r="CPI5900" s="248"/>
      <x:c r="CPJ5900" s="248"/>
      <x:c r="CPK5900" s="248"/>
      <x:c r="CPL5900" s="248"/>
      <x:c r="CPM5900" s="248"/>
      <x:c r="CPN5900" s="248"/>
      <x:c r="CPO5900" s="248"/>
      <x:c r="CPP5900" s="248"/>
      <x:c r="CPQ5900" s="248"/>
      <x:c r="CPR5900" s="248"/>
      <x:c r="CPS5900" s="248"/>
      <x:c r="CPT5900" s="248"/>
      <x:c r="CPU5900" s="248"/>
      <x:c r="CPV5900" s="248"/>
      <x:c r="CPW5900" s="248"/>
      <x:c r="CPX5900" s="248"/>
      <x:c r="CPY5900" s="248"/>
      <x:c r="CPZ5900" s="248"/>
      <x:c r="CQA5900" s="248"/>
      <x:c r="CQB5900" s="248"/>
      <x:c r="CQC5900" s="248"/>
      <x:c r="CQD5900" s="248"/>
      <x:c r="CQE5900" s="248"/>
      <x:c r="CQF5900" s="248"/>
      <x:c r="CQG5900" s="248"/>
      <x:c r="CQH5900" s="248"/>
      <x:c r="CQI5900" s="248"/>
      <x:c r="CQJ5900" s="248"/>
      <x:c r="CQK5900" s="248"/>
      <x:c r="CQL5900" s="248"/>
      <x:c r="CQM5900" s="248"/>
      <x:c r="CQN5900" s="248"/>
      <x:c r="CQO5900" s="248"/>
      <x:c r="CQP5900" s="248"/>
      <x:c r="CQQ5900" s="248"/>
      <x:c r="CQR5900" s="248"/>
      <x:c r="CQS5900" s="248"/>
      <x:c r="CQT5900" s="248"/>
      <x:c r="CQU5900" s="248"/>
      <x:c r="CQV5900" s="248"/>
      <x:c r="CQW5900" s="248"/>
      <x:c r="CQX5900" s="248"/>
      <x:c r="CQY5900" s="248"/>
      <x:c r="CQZ5900" s="248"/>
      <x:c r="CRA5900" s="248"/>
      <x:c r="CRB5900" s="248"/>
      <x:c r="CRC5900" s="248"/>
      <x:c r="CRD5900" s="248"/>
      <x:c r="CRE5900" s="248"/>
      <x:c r="CRF5900" s="248"/>
      <x:c r="CRG5900" s="248"/>
      <x:c r="CRH5900" s="248"/>
      <x:c r="CRI5900" s="248"/>
      <x:c r="CRJ5900" s="248"/>
      <x:c r="CRK5900" s="248"/>
      <x:c r="CRL5900" s="248"/>
      <x:c r="CRM5900" s="248"/>
      <x:c r="CRN5900" s="248"/>
      <x:c r="CRO5900" s="248"/>
      <x:c r="CRP5900" s="248"/>
      <x:c r="CRQ5900" s="248"/>
      <x:c r="CRR5900" s="248"/>
      <x:c r="CRS5900" s="248"/>
      <x:c r="CRT5900" s="248"/>
      <x:c r="CRU5900" s="248"/>
      <x:c r="CRV5900" s="248"/>
      <x:c r="CRW5900" s="248"/>
      <x:c r="CRX5900" s="248"/>
      <x:c r="CRY5900" s="248"/>
      <x:c r="CRZ5900" s="248"/>
      <x:c r="CSA5900" s="248"/>
      <x:c r="CSB5900" s="248"/>
      <x:c r="CSC5900" s="248"/>
      <x:c r="CSD5900" s="248"/>
      <x:c r="CSE5900" s="248"/>
      <x:c r="CSF5900" s="248"/>
      <x:c r="CSG5900" s="248"/>
      <x:c r="CSH5900" s="248"/>
      <x:c r="CSI5900" s="248"/>
      <x:c r="CSJ5900" s="248"/>
      <x:c r="CSK5900" s="248"/>
      <x:c r="CSL5900" s="248"/>
      <x:c r="CSM5900" s="248"/>
      <x:c r="CSN5900" s="248"/>
      <x:c r="CSO5900" s="248"/>
      <x:c r="CSP5900" s="248"/>
      <x:c r="CSQ5900" s="248"/>
      <x:c r="CSR5900" s="248"/>
      <x:c r="CSS5900" s="248"/>
      <x:c r="CST5900" s="248"/>
      <x:c r="CSU5900" s="248"/>
      <x:c r="CSV5900" s="248"/>
      <x:c r="CSW5900" s="248"/>
      <x:c r="CSX5900" s="248"/>
      <x:c r="CSY5900" s="248"/>
      <x:c r="CSZ5900" s="248"/>
      <x:c r="CTA5900" s="248"/>
      <x:c r="CTB5900" s="248"/>
      <x:c r="CTC5900" s="248"/>
      <x:c r="CTD5900" s="248"/>
      <x:c r="CTE5900" s="248"/>
      <x:c r="CTF5900" s="248"/>
      <x:c r="CTG5900" s="248"/>
      <x:c r="CTH5900" s="248"/>
      <x:c r="CTI5900" s="248"/>
      <x:c r="CTJ5900" s="248"/>
      <x:c r="CTK5900" s="248"/>
      <x:c r="CTL5900" s="248"/>
      <x:c r="CTM5900" s="248"/>
      <x:c r="CTN5900" s="248"/>
      <x:c r="CTO5900" s="248"/>
      <x:c r="CTP5900" s="248"/>
      <x:c r="CTQ5900" s="248"/>
      <x:c r="CTR5900" s="248"/>
      <x:c r="CTS5900" s="248"/>
      <x:c r="CTT5900" s="248"/>
      <x:c r="CTU5900" s="248"/>
      <x:c r="CTV5900" s="248"/>
      <x:c r="CTW5900" s="248"/>
      <x:c r="CTX5900" s="248"/>
      <x:c r="CTY5900" s="248"/>
      <x:c r="CTZ5900" s="248"/>
      <x:c r="CUA5900" s="248"/>
      <x:c r="CUB5900" s="248"/>
      <x:c r="CUC5900" s="248"/>
      <x:c r="CUD5900" s="248"/>
      <x:c r="CUE5900" s="248"/>
      <x:c r="CUF5900" s="248"/>
      <x:c r="CUG5900" s="248"/>
      <x:c r="CUH5900" s="248"/>
      <x:c r="CUI5900" s="248"/>
      <x:c r="CUJ5900" s="248"/>
      <x:c r="CUK5900" s="248"/>
      <x:c r="CUL5900" s="248"/>
      <x:c r="CUM5900" s="248"/>
      <x:c r="CUN5900" s="248"/>
      <x:c r="CUO5900" s="248"/>
      <x:c r="CUP5900" s="248"/>
      <x:c r="CUQ5900" s="248"/>
      <x:c r="CUR5900" s="248"/>
      <x:c r="CUS5900" s="248"/>
      <x:c r="CUT5900" s="248"/>
      <x:c r="CUU5900" s="248"/>
      <x:c r="CUV5900" s="248"/>
      <x:c r="CUW5900" s="248"/>
      <x:c r="CUX5900" s="248"/>
      <x:c r="CUY5900" s="248"/>
      <x:c r="CUZ5900" s="248"/>
      <x:c r="CVA5900" s="248"/>
      <x:c r="CVB5900" s="248"/>
      <x:c r="CVC5900" s="248"/>
      <x:c r="CVD5900" s="248"/>
      <x:c r="CVE5900" s="248"/>
      <x:c r="CVF5900" s="248"/>
      <x:c r="CVG5900" s="248"/>
      <x:c r="CVH5900" s="248"/>
      <x:c r="CVI5900" s="248"/>
      <x:c r="CVJ5900" s="248"/>
      <x:c r="CVK5900" s="248"/>
      <x:c r="CVL5900" s="248"/>
      <x:c r="CVM5900" s="248"/>
      <x:c r="CVN5900" s="248"/>
      <x:c r="CVO5900" s="248"/>
      <x:c r="CVP5900" s="248"/>
      <x:c r="CVQ5900" s="248"/>
      <x:c r="CVR5900" s="248"/>
      <x:c r="CVS5900" s="248"/>
      <x:c r="CVT5900" s="248"/>
      <x:c r="CVU5900" s="248"/>
      <x:c r="CVV5900" s="248"/>
      <x:c r="CVW5900" s="248"/>
      <x:c r="CVX5900" s="248"/>
      <x:c r="CVY5900" s="248"/>
      <x:c r="CVZ5900" s="248"/>
      <x:c r="CWA5900" s="248"/>
      <x:c r="CWB5900" s="248"/>
      <x:c r="CWC5900" s="248"/>
      <x:c r="CWD5900" s="248"/>
      <x:c r="CWE5900" s="248"/>
      <x:c r="CWF5900" s="248"/>
      <x:c r="CWG5900" s="248"/>
      <x:c r="CWH5900" s="248"/>
      <x:c r="CWI5900" s="248"/>
      <x:c r="CWJ5900" s="248"/>
      <x:c r="CWK5900" s="248"/>
      <x:c r="CWL5900" s="248"/>
      <x:c r="CWM5900" s="248"/>
      <x:c r="CWN5900" s="248"/>
      <x:c r="CWO5900" s="248"/>
      <x:c r="CWP5900" s="248"/>
      <x:c r="CWQ5900" s="248"/>
      <x:c r="CWR5900" s="248"/>
      <x:c r="CWS5900" s="248"/>
      <x:c r="CWT5900" s="248"/>
      <x:c r="CWU5900" s="248"/>
      <x:c r="CWV5900" s="248"/>
      <x:c r="CWW5900" s="248"/>
      <x:c r="CWX5900" s="248"/>
      <x:c r="CWY5900" s="248"/>
      <x:c r="CWZ5900" s="248"/>
      <x:c r="CXA5900" s="248"/>
      <x:c r="CXB5900" s="248"/>
      <x:c r="CXC5900" s="248"/>
      <x:c r="CXD5900" s="248"/>
      <x:c r="CXE5900" s="248"/>
      <x:c r="CXF5900" s="248"/>
      <x:c r="CXG5900" s="248"/>
      <x:c r="CXH5900" s="248"/>
      <x:c r="CXI5900" s="248"/>
      <x:c r="CXJ5900" s="248"/>
      <x:c r="CXK5900" s="248"/>
      <x:c r="CXL5900" s="248"/>
      <x:c r="CXM5900" s="248"/>
      <x:c r="CXN5900" s="248"/>
      <x:c r="CXO5900" s="248"/>
      <x:c r="CXP5900" s="248"/>
      <x:c r="CXQ5900" s="248"/>
      <x:c r="CXR5900" s="248"/>
      <x:c r="CXS5900" s="248"/>
      <x:c r="CXT5900" s="248"/>
      <x:c r="CXU5900" s="248"/>
      <x:c r="CXV5900" s="248"/>
      <x:c r="CXW5900" s="248"/>
      <x:c r="CXX5900" s="248"/>
      <x:c r="CXY5900" s="248"/>
      <x:c r="CXZ5900" s="248"/>
      <x:c r="CYA5900" s="248"/>
      <x:c r="CYB5900" s="248"/>
      <x:c r="CYC5900" s="248"/>
      <x:c r="CYD5900" s="248"/>
      <x:c r="CYE5900" s="248"/>
      <x:c r="CYF5900" s="248"/>
      <x:c r="CYG5900" s="248"/>
      <x:c r="CYH5900" s="248"/>
      <x:c r="CYI5900" s="248"/>
      <x:c r="CYJ5900" s="248"/>
      <x:c r="CYK5900" s="248"/>
      <x:c r="CYL5900" s="248"/>
      <x:c r="CYM5900" s="248"/>
      <x:c r="CYN5900" s="248"/>
      <x:c r="CYO5900" s="248"/>
      <x:c r="CYP5900" s="248"/>
      <x:c r="CYQ5900" s="248"/>
      <x:c r="CYR5900" s="248"/>
      <x:c r="CYS5900" s="248"/>
      <x:c r="CYT5900" s="248"/>
      <x:c r="CYU5900" s="248"/>
      <x:c r="CYV5900" s="248"/>
      <x:c r="CYW5900" s="248"/>
      <x:c r="CYX5900" s="248"/>
      <x:c r="CYY5900" s="248"/>
      <x:c r="CYZ5900" s="248"/>
      <x:c r="CZA5900" s="248"/>
      <x:c r="CZB5900" s="248"/>
      <x:c r="CZC5900" s="248"/>
      <x:c r="CZD5900" s="248"/>
      <x:c r="CZE5900" s="248"/>
      <x:c r="CZF5900" s="248"/>
      <x:c r="CZG5900" s="248"/>
      <x:c r="CZH5900" s="248"/>
      <x:c r="CZI5900" s="248"/>
      <x:c r="CZJ5900" s="248"/>
      <x:c r="CZK5900" s="248"/>
      <x:c r="CZL5900" s="248"/>
      <x:c r="CZM5900" s="248"/>
      <x:c r="CZN5900" s="248"/>
      <x:c r="CZO5900" s="248"/>
      <x:c r="CZP5900" s="248"/>
      <x:c r="CZQ5900" s="248"/>
      <x:c r="CZR5900" s="248"/>
      <x:c r="CZS5900" s="248"/>
      <x:c r="CZT5900" s="248"/>
      <x:c r="CZU5900" s="248"/>
      <x:c r="CZV5900" s="248"/>
      <x:c r="CZW5900" s="248"/>
      <x:c r="CZX5900" s="248"/>
      <x:c r="CZY5900" s="248"/>
      <x:c r="CZZ5900" s="248"/>
      <x:c r="DAA5900" s="248"/>
      <x:c r="DAB5900" s="248"/>
      <x:c r="DAC5900" s="248"/>
      <x:c r="DAD5900" s="248"/>
      <x:c r="DAE5900" s="248"/>
      <x:c r="DAF5900" s="248"/>
      <x:c r="DAG5900" s="248"/>
      <x:c r="DAH5900" s="248"/>
      <x:c r="DAI5900" s="248"/>
      <x:c r="DAJ5900" s="248"/>
      <x:c r="DAK5900" s="248"/>
      <x:c r="DAL5900" s="248"/>
      <x:c r="DAM5900" s="248"/>
      <x:c r="DAN5900" s="248"/>
      <x:c r="DAO5900" s="248"/>
      <x:c r="DAP5900" s="248"/>
      <x:c r="DAQ5900" s="248"/>
      <x:c r="DAR5900" s="248"/>
      <x:c r="DAS5900" s="248"/>
      <x:c r="DAT5900" s="248"/>
      <x:c r="DAU5900" s="248"/>
      <x:c r="DAV5900" s="248"/>
      <x:c r="DAW5900" s="248"/>
      <x:c r="DAX5900" s="248"/>
      <x:c r="DAY5900" s="248"/>
      <x:c r="DAZ5900" s="248"/>
      <x:c r="DBA5900" s="248"/>
      <x:c r="DBB5900" s="248"/>
      <x:c r="DBC5900" s="248"/>
      <x:c r="DBD5900" s="248"/>
      <x:c r="DBE5900" s="248"/>
      <x:c r="DBF5900" s="248"/>
      <x:c r="DBG5900" s="248"/>
      <x:c r="DBH5900" s="248"/>
      <x:c r="DBI5900" s="248"/>
      <x:c r="DBJ5900" s="248"/>
      <x:c r="DBK5900" s="248"/>
      <x:c r="DBL5900" s="248"/>
      <x:c r="DBM5900" s="248"/>
      <x:c r="DBN5900" s="248"/>
      <x:c r="DBO5900" s="248"/>
      <x:c r="DBP5900" s="248"/>
      <x:c r="DBQ5900" s="248"/>
      <x:c r="DBR5900" s="248"/>
      <x:c r="DBS5900" s="248"/>
      <x:c r="DBT5900" s="248"/>
      <x:c r="DBU5900" s="248"/>
      <x:c r="DBV5900" s="248"/>
      <x:c r="DBW5900" s="248"/>
      <x:c r="DBX5900" s="248"/>
      <x:c r="DBY5900" s="248"/>
      <x:c r="DBZ5900" s="248"/>
      <x:c r="DCA5900" s="248"/>
      <x:c r="DCB5900" s="248"/>
      <x:c r="DCC5900" s="248"/>
      <x:c r="DCD5900" s="248"/>
      <x:c r="DCE5900" s="248"/>
      <x:c r="DCF5900" s="248"/>
      <x:c r="DCG5900" s="248"/>
      <x:c r="DCH5900" s="248"/>
      <x:c r="DCI5900" s="248"/>
      <x:c r="DCJ5900" s="248"/>
      <x:c r="DCK5900" s="248"/>
      <x:c r="DCL5900" s="248"/>
      <x:c r="DCM5900" s="248"/>
      <x:c r="DCN5900" s="248"/>
      <x:c r="DCO5900" s="248"/>
      <x:c r="DCP5900" s="248"/>
      <x:c r="DCQ5900" s="248"/>
      <x:c r="DCR5900" s="248"/>
      <x:c r="DCS5900" s="248"/>
      <x:c r="DCT5900" s="248"/>
      <x:c r="DCU5900" s="248"/>
      <x:c r="DCV5900" s="248"/>
      <x:c r="DCW5900" s="248"/>
      <x:c r="DCX5900" s="248"/>
      <x:c r="DCY5900" s="248"/>
      <x:c r="DCZ5900" s="248"/>
      <x:c r="DDA5900" s="248"/>
      <x:c r="DDB5900" s="248"/>
      <x:c r="DDC5900" s="248"/>
      <x:c r="DDD5900" s="248"/>
      <x:c r="DDE5900" s="248"/>
      <x:c r="DDF5900" s="248"/>
      <x:c r="DDG5900" s="248"/>
      <x:c r="DDH5900" s="248"/>
      <x:c r="DDI5900" s="248"/>
      <x:c r="DDJ5900" s="248"/>
      <x:c r="DDK5900" s="248"/>
      <x:c r="DDL5900" s="248"/>
      <x:c r="DDM5900" s="248"/>
      <x:c r="DDN5900" s="248"/>
      <x:c r="DDO5900" s="248"/>
      <x:c r="DDP5900" s="248"/>
      <x:c r="DDQ5900" s="248"/>
      <x:c r="DDR5900" s="248"/>
      <x:c r="DDS5900" s="248"/>
      <x:c r="DDT5900" s="248"/>
      <x:c r="DDU5900" s="248"/>
      <x:c r="DDV5900" s="248"/>
      <x:c r="DDW5900" s="248"/>
      <x:c r="DDX5900" s="248"/>
      <x:c r="DDY5900" s="248"/>
      <x:c r="DDZ5900" s="248"/>
      <x:c r="DEA5900" s="248"/>
      <x:c r="DEB5900" s="248"/>
      <x:c r="DEC5900" s="248"/>
      <x:c r="DED5900" s="248"/>
      <x:c r="DEE5900" s="248"/>
      <x:c r="DEF5900" s="248"/>
      <x:c r="DEG5900" s="248"/>
      <x:c r="DEH5900" s="248"/>
      <x:c r="DEI5900" s="248"/>
      <x:c r="DEJ5900" s="248"/>
      <x:c r="DEK5900" s="248"/>
      <x:c r="DEL5900" s="248"/>
      <x:c r="DEM5900" s="248"/>
      <x:c r="DEN5900" s="248"/>
      <x:c r="DEO5900" s="248"/>
      <x:c r="DEP5900" s="248"/>
      <x:c r="DEQ5900" s="248"/>
      <x:c r="DER5900" s="248"/>
      <x:c r="DES5900" s="248"/>
      <x:c r="DET5900" s="248"/>
      <x:c r="DEU5900" s="248"/>
      <x:c r="DEV5900" s="248"/>
      <x:c r="DEW5900" s="248"/>
      <x:c r="DEX5900" s="248"/>
      <x:c r="DEY5900" s="248"/>
      <x:c r="DEZ5900" s="248"/>
      <x:c r="DFA5900" s="248"/>
      <x:c r="DFB5900" s="248"/>
      <x:c r="DFC5900" s="248"/>
      <x:c r="DFD5900" s="248"/>
      <x:c r="DFE5900" s="248"/>
      <x:c r="DFF5900" s="248"/>
      <x:c r="DFG5900" s="248"/>
      <x:c r="DFH5900" s="248"/>
      <x:c r="DFI5900" s="248"/>
      <x:c r="DFJ5900" s="248"/>
      <x:c r="DFK5900" s="248"/>
      <x:c r="DFL5900" s="248"/>
      <x:c r="DFM5900" s="248"/>
      <x:c r="DFN5900" s="248"/>
      <x:c r="DFO5900" s="248"/>
      <x:c r="DFP5900" s="248"/>
      <x:c r="DFQ5900" s="248"/>
      <x:c r="DFR5900" s="248"/>
      <x:c r="DFS5900" s="248"/>
      <x:c r="DFT5900" s="248"/>
      <x:c r="DFU5900" s="248"/>
      <x:c r="DFV5900" s="248"/>
      <x:c r="DFW5900" s="248"/>
      <x:c r="DFX5900" s="248"/>
      <x:c r="DFY5900" s="248"/>
      <x:c r="DFZ5900" s="248"/>
      <x:c r="DGA5900" s="248"/>
      <x:c r="DGB5900" s="248"/>
      <x:c r="DGC5900" s="248"/>
      <x:c r="DGD5900" s="248"/>
      <x:c r="DGE5900" s="248"/>
      <x:c r="DGF5900" s="248"/>
      <x:c r="DGG5900" s="248"/>
      <x:c r="DGH5900" s="248"/>
      <x:c r="DGI5900" s="248"/>
      <x:c r="DGJ5900" s="248"/>
      <x:c r="DGK5900" s="248"/>
      <x:c r="DGL5900" s="248"/>
      <x:c r="DGM5900" s="248"/>
      <x:c r="DGN5900" s="248"/>
      <x:c r="DGO5900" s="248"/>
      <x:c r="DGP5900" s="248"/>
      <x:c r="DGQ5900" s="248"/>
      <x:c r="DGR5900" s="248"/>
      <x:c r="DGS5900" s="248"/>
      <x:c r="DGT5900" s="248"/>
      <x:c r="DGU5900" s="248"/>
      <x:c r="DGV5900" s="248"/>
      <x:c r="DGW5900" s="248"/>
      <x:c r="DGX5900" s="248"/>
      <x:c r="DGY5900" s="248"/>
      <x:c r="DGZ5900" s="248"/>
      <x:c r="DHA5900" s="248"/>
      <x:c r="DHB5900" s="248"/>
      <x:c r="DHC5900" s="248"/>
      <x:c r="DHD5900" s="248"/>
      <x:c r="DHE5900" s="248"/>
      <x:c r="DHF5900" s="248"/>
      <x:c r="DHG5900" s="248"/>
      <x:c r="DHH5900" s="248"/>
      <x:c r="DHI5900" s="248"/>
      <x:c r="DHJ5900" s="248"/>
      <x:c r="DHK5900" s="248"/>
      <x:c r="DHL5900" s="248"/>
      <x:c r="DHM5900" s="248"/>
      <x:c r="DHN5900" s="248"/>
      <x:c r="DHO5900" s="248"/>
      <x:c r="DHP5900" s="248"/>
      <x:c r="DHQ5900" s="248"/>
      <x:c r="DHR5900" s="248"/>
      <x:c r="DHS5900" s="248"/>
      <x:c r="DHT5900" s="248"/>
      <x:c r="DHU5900" s="248"/>
      <x:c r="DHV5900" s="248"/>
      <x:c r="DHW5900" s="248"/>
      <x:c r="DHX5900" s="248"/>
      <x:c r="DHY5900" s="248"/>
      <x:c r="DHZ5900" s="248"/>
      <x:c r="DIA5900" s="248"/>
      <x:c r="DIB5900" s="248"/>
      <x:c r="DIC5900" s="248"/>
      <x:c r="DID5900" s="248"/>
      <x:c r="DIE5900" s="248"/>
      <x:c r="DIF5900" s="248"/>
      <x:c r="DIG5900" s="248"/>
      <x:c r="DIH5900" s="248"/>
      <x:c r="DII5900" s="248"/>
      <x:c r="DIJ5900" s="248"/>
      <x:c r="DIK5900" s="248"/>
      <x:c r="DIL5900" s="248"/>
      <x:c r="DIM5900" s="248"/>
      <x:c r="DIN5900" s="248"/>
      <x:c r="DIO5900" s="248"/>
      <x:c r="DIP5900" s="248"/>
      <x:c r="DIQ5900" s="248"/>
      <x:c r="DIR5900" s="248"/>
      <x:c r="DIS5900" s="248"/>
      <x:c r="DIT5900" s="248"/>
      <x:c r="DIU5900" s="248"/>
      <x:c r="DIV5900" s="248"/>
      <x:c r="DIW5900" s="248"/>
      <x:c r="DIX5900" s="248"/>
      <x:c r="DIY5900" s="248"/>
      <x:c r="DIZ5900" s="248"/>
      <x:c r="DJA5900" s="248"/>
      <x:c r="DJB5900" s="248"/>
      <x:c r="DJC5900" s="248"/>
      <x:c r="DJD5900" s="248"/>
      <x:c r="DJE5900" s="248"/>
      <x:c r="DJF5900" s="248"/>
      <x:c r="DJG5900" s="248"/>
      <x:c r="DJH5900" s="248"/>
      <x:c r="DJI5900" s="248"/>
      <x:c r="DJJ5900" s="248"/>
      <x:c r="DJK5900" s="248"/>
      <x:c r="DJL5900" s="248"/>
      <x:c r="DJM5900" s="248"/>
      <x:c r="DJN5900" s="248"/>
      <x:c r="DJO5900" s="248"/>
      <x:c r="DJP5900" s="248"/>
      <x:c r="DJQ5900" s="248"/>
      <x:c r="DJR5900" s="248"/>
      <x:c r="DJS5900" s="248"/>
      <x:c r="DJT5900" s="248"/>
      <x:c r="DJU5900" s="248"/>
      <x:c r="DJV5900" s="248"/>
      <x:c r="DJW5900" s="248"/>
      <x:c r="DJX5900" s="248"/>
      <x:c r="DJY5900" s="248"/>
      <x:c r="DJZ5900" s="248"/>
      <x:c r="DKA5900" s="248"/>
      <x:c r="DKB5900" s="248"/>
      <x:c r="DKC5900" s="248"/>
      <x:c r="DKD5900" s="248"/>
      <x:c r="DKE5900" s="248"/>
      <x:c r="DKF5900" s="248"/>
      <x:c r="DKG5900" s="248"/>
      <x:c r="DKH5900" s="248"/>
      <x:c r="DKI5900" s="248"/>
      <x:c r="DKJ5900" s="248"/>
      <x:c r="DKK5900" s="248"/>
      <x:c r="DKL5900" s="248"/>
      <x:c r="DKM5900" s="248"/>
      <x:c r="DKN5900" s="248"/>
      <x:c r="DKO5900" s="248"/>
      <x:c r="DKP5900" s="248"/>
      <x:c r="DKQ5900" s="248"/>
      <x:c r="DKR5900" s="248"/>
      <x:c r="DKS5900" s="248"/>
      <x:c r="DKT5900" s="248"/>
      <x:c r="DKU5900" s="248"/>
      <x:c r="DKV5900" s="248"/>
      <x:c r="DKW5900" s="248"/>
      <x:c r="DKX5900" s="248"/>
      <x:c r="DKY5900" s="248"/>
      <x:c r="DKZ5900" s="248"/>
      <x:c r="DLA5900" s="248"/>
      <x:c r="DLB5900" s="248"/>
      <x:c r="DLC5900" s="248"/>
      <x:c r="DLD5900" s="248"/>
      <x:c r="DLE5900" s="248"/>
      <x:c r="DLF5900" s="248"/>
      <x:c r="DLG5900" s="248"/>
      <x:c r="DLH5900" s="248"/>
      <x:c r="DLI5900" s="248"/>
      <x:c r="DLJ5900" s="248"/>
      <x:c r="DLK5900" s="248"/>
      <x:c r="DLL5900" s="248"/>
      <x:c r="DLM5900" s="248"/>
      <x:c r="DLN5900" s="248"/>
      <x:c r="DLO5900" s="248"/>
      <x:c r="DLP5900" s="248"/>
      <x:c r="DLQ5900" s="248"/>
      <x:c r="DLR5900" s="248"/>
      <x:c r="DLS5900" s="248"/>
      <x:c r="DLT5900" s="248"/>
      <x:c r="DLU5900" s="248"/>
      <x:c r="DLV5900" s="248"/>
      <x:c r="DLW5900" s="248"/>
      <x:c r="DLX5900" s="248"/>
      <x:c r="DLY5900" s="248"/>
      <x:c r="DLZ5900" s="248"/>
      <x:c r="DMA5900" s="248"/>
      <x:c r="DMB5900" s="248"/>
      <x:c r="DMC5900" s="248"/>
      <x:c r="DMD5900" s="248"/>
      <x:c r="DME5900" s="248"/>
      <x:c r="DMF5900" s="248"/>
      <x:c r="DMG5900" s="248"/>
      <x:c r="DMH5900" s="248"/>
      <x:c r="DMI5900" s="248"/>
      <x:c r="DMJ5900" s="248"/>
      <x:c r="DMK5900" s="248"/>
      <x:c r="DML5900" s="248"/>
      <x:c r="DMM5900" s="248"/>
      <x:c r="DMN5900" s="248"/>
      <x:c r="DMO5900" s="248"/>
      <x:c r="DMP5900" s="248"/>
      <x:c r="DMQ5900" s="248"/>
      <x:c r="DMR5900" s="248"/>
      <x:c r="DMS5900" s="248"/>
      <x:c r="DMT5900" s="248"/>
      <x:c r="DMU5900" s="248"/>
      <x:c r="DMV5900" s="248"/>
      <x:c r="DMW5900" s="248"/>
      <x:c r="DMX5900" s="248"/>
      <x:c r="DMY5900" s="248"/>
      <x:c r="DMZ5900" s="248"/>
      <x:c r="DNA5900" s="248"/>
      <x:c r="DNB5900" s="248"/>
      <x:c r="DNC5900" s="248"/>
      <x:c r="DND5900" s="248"/>
      <x:c r="DNE5900" s="248"/>
      <x:c r="DNF5900" s="248"/>
      <x:c r="DNG5900" s="248"/>
      <x:c r="DNH5900" s="248"/>
      <x:c r="DNI5900" s="248"/>
      <x:c r="DNJ5900" s="248"/>
      <x:c r="DNK5900" s="248"/>
      <x:c r="DNL5900" s="248"/>
      <x:c r="DNM5900" s="248"/>
      <x:c r="DNN5900" s="248"/>
      <x:c r="DNO5900" s="248"/>
      <x:c r="DNP5900" s="248"/>
      <x:c r="DNQ5900" s="248"/>
      <x:c r="DNR5900" s="248"/>
      <x:c r="DNS5900" s="248"/>
      <x:c r="DNT5900" s="248"/>
      <x:c r="DNU5900" s="248"/>
      <x:c r="DNV5900" s="248"/>
      <x:c r="DNW5900" s="248"/>
      <x:c r="DNX5900" s="248"/>
      <x:c r="DNY5900" s="248"/>
      <x:c r="DNZ5900" s="248"/>
      <x:c r="DOA5900" s="248"/>
      <x:c r="DOB5900" s="248"/>
      <x:c r="DOC5900" s="248"/>
      <x:c r="DOD5900" s="248"/>
      <x:c r="DOE5900" s="248"/>
      <x:c r="DOF5900" s="248"/>
      <x:c r="DOG5900" s="248"/>
      <x:c r="DOH5900" s="248"/>
      <x:c r="DOI5900" s="248"/>
      <x:c r="DOJ5900" s="248"/>
      <x:c r="DOK5900" s="248"/>
      <x:c r="DOL5900" s="248"/>
      <x:c r="DOM5900" s="248"/>
      <x:c r="DON5900" s="248"/>
      <x:c r="DOO5900" s="248"/>
      <x:c r="DOP5900" s="248"/>
      <x:c r="DOQ5900" s="248"/>
      <x:c r="DOR5900" s="248"/>
      <x:c r="DOS5900" s="248"/>
      <x:c r="DOT5900" s="248"/>
      <x:c r="DOU5900" s="248"/>
      <x:c r="DOV5900" s="248"/>
      <x:c r="DOW5900" s="248"/>
      <x:c r="DOX5900" s="248"/>
      <x:c r="DOY5900" s="248"/>
      <x:c r="DOZ5900" s="248"/>
      <x:c r="DPA5900" s="248"/>
      <x:c r="DPB5900" s="248"/>
      <x:c r="DPC5900" s="248"/>
      <x:c r="DPD5900" s="248"/>
      <x:c r="DPE5900" s="248"/>
      <x:c r="DPF5900" s="248"/>
      <x:c r="DPG5900" s="248"/>
      <x:c r="DPH5900" s="248"/>
      <x:c r="DPI5900" s="248"/>
      <x:c r="DPJ5900" s="248"/>
      <x:c r="DPK5900" s="248"/>
      <x:c r="DPL5900" s="248"/>
      <x:c r="DPM5900" s="248"/>
      <x:c r="DPN5900" s="248"/>
      <x:c r="DPO5900" s="248"/>
      <x:c r="DPP5900" s="248"/>
      <x:c r="DPQ5900" s="248"/>
      <x:c r="DPR5900" s="248"/>
      <x:c r="DPS5900" s="248"/>
      <x:c r="DPT5900" s="248"/>
      <x:c r="DPU5900" s="248"/>
      <x:c r="DPV5900" s="248"/>
      <x:c r="DPW5900" s="248"/>
      <x:c r="DPX5900" s="248"/>
      <x:c r="DPY5900" s="248"/>
      <x:c r="DPZ5900" s="248"/>
      <x:c r="DQA5900" s="248"/>
      <x:c r="DQB5900" s="248"/>
      <x:c r="DQC5900" s="248"/>
      <x:c r="DQD5900" s="248"/>
      <x:c r="DQE5900" s="248"/>
      <x:c r="DQF5900" s="248"/>
      <x:c r="DQG5900" s="248"/>
      <x:c r="DQH5900" s="248"/>
      <x:c r="DQI5900" s="248"/>
      <x:c r="DQJ5900" s="248"/>
      <x:c r="DQK5900" s="248"/>
      <x:c r="DQL5900" s="248"/>
      <x:c r="DQM5900" s="248"/>
      <x:c r="DQN5900" s="248"/>
      <x:c r="DQO5900" s="248"/>
      <x:c r="DQP5900" s="248"/>
      <x:c r="DQQ5900" s="248"/>
      <x:c r="DQR5900" s="248"/>
      <x:c r="DQS5900" s="248"/>
      <x:c r="DQT5900" s="248"/>
      <x:c r="DQU5900" s="248"/>
      <x:c r="DQV5900" s="248"/>
      <x:c r="DQW5900" s="248"/>
      <x:c r="DQX5900" s="248"/>
      <x:c r="DQY5900" s="248"/>
      <x:c r="DQZ5900" s="248"/>
      <x:c r="DRA5900" s="248"/>
      <x:c r="DRB5900" s="248"/>
      <x:c r="DRC5900" s="248"/>
      <x:c r="DRD5900" s="248"/>
      <x:c r="DRE5900" s="248"/>
      <x:c r="DRF5900" s="248"/>
      <x:c r="DRG5900" s="248"/>
      <x:c r="DRH5900" s="248"/>
      <x:c r="DRI5900" s="248"/>
      <x:c r="DRJ5900" s="248"/>
      <x:c r="DRK5900" s="248"/>
      <x:c r="DRL5900" s="248"/>
      <x:c r="DRM5900" s="248"/>
      <x:c r="DRN5900" s="248"/>
      <x:c r="DRO5900" s="248"/>
      <x:c r="DRP5900" s="248"/>
      <x:c r="DRQ5900" s="248"/>
      <x:c r="DRR5900" s="248"/>
      <x:c r="DRS5900" s="248"/>
      <x:c r="DRT5900" s="248"/>
      <x:c r="DRU5900" s="248"/>
      <x:c r="DRV5900" s="248"/>
      <x:c r="DRW5900" s="248"/>
      <x:c r="DRX5900" s="248"/>
      <x:c r="DRY5900" s="248"/>
      <x:c r="DRZ5900" s="248"/>
      <x:c r="DSA5900" s="248"/>
      <x:c r="DSB5900" s="248"/>
      <x:c r="DSC5900" s="248"/>
      <x:c r="DSD5900" s="248"/>
      <x:c r="DSE5900" s="248"/>
      <x:c r="DSF5900" s="248"/>
      <x:c r="DSG5900" s="248"/>
      <x:c r="DSH5900" s="248"/>
      <x:c r="DSI5900" s="248"/>
      <x:c r="DSJ5900" s="248"/>
      <x:c r="DSK5900" s="248"/>
      <x:c r="DSL5900" s="248"/>
      <x:c r="DSM5900" s="248"/>
      <x:c r="DSN5900" s="248"/>
      <x:c r="DSO5900" s="248"/>
      <x:c r="DSP5900" s="248"/>
      <x:c r="DSQ5900" s="248"/>
      <x:c r="DSR5900" s="248"/>
      <x:c r="DSS5900" s="248"/>
      <x:c r="DST5900" s="248"/>
      <x:c r="DSU5900" s="248"/>
      <x:c r="DSV5900" s="248"/>
      <x:c r="DSW5900" s="248"/>
      <x:c r="DSX5900" s="248"/>
      <x:c r="DSY5900" s="248"/>
      <x:c r="DSZ5900" s="248"/>
      <x:c r="DTA5900" s="248"/>
      <x:c r="DTB5900" s="248"/>
      <x:c r="DTC5900" s="248"/>
      <x:c r="DTD5900" s="248"/>
      <x:c r="DTE5900" s="248"/>
      <x:c r="DTF5900" s="248"/>
      <x:c r="DTG5900" s="248"/>
      <x:c r="DTH5900" s="248"/>
      <x:c r="DTI5900" s="248"/>
      <x:c r="DTJ5900" s="248"/>
      <x:c r="DTK5900" s="248"/>
      <x:c r="DTL5900" s="248"/>
      <x:c r="DTM5900" s="248"/>
      <x:c r="DTN5900" s="248"/>
      <x:c r="DTO5900" s="248"/>
      <x:c r="DTP5900" s="248"/>
      <x:c r="DTQ5900" s="248"/>
      <x:c r="DTR5900" s="248"/>
      <x:c r="DTS5900" s="248"/>
      <x:c r="DTT5900" s="248"/>
      <x:c r="DTU5900" s="248"/>
      <x:c r="DTV5900" s="248"/>
      <x:c r="DTW5900" s="248"/>
      <x:c r="DTX5900" s="248"/>
      <x:c r="DTY5900" s="248"/>
      <x:c r="DTZ5900" s="248"/>
      <x:c r="DUA5900" s="248"/>
      <x:c r="DUB5900" s="248"/>
      <x:c r="DUC5900" s="248"/>
      <x:c r="DUD5900" s="248"/>
      <x:c r="DUE5900" s="248"/>
      <x:c r="DUF5900" s="248"/>
      <x:c r="DUG5900" s="248"/>
      <x:c r="DUH5900" s="248"/>
      <x:c r="DUI5900" s="248"/>
      <x:c r="DUJ5900" s="248"/>
      <x:c r="DUK5900" s="248"/>
      <x:c r="DUL5900" s="248"/>
      <x:c r="DUM5900" s="248"/>
      <x:c r="DUN5900" s="248"/>
      <x:c r="DUO5900" s="248"/>
      <x:c r="DUP5900" s="248"/>
      <x:c r="DUQ5900" s="248"/>
      <x:c r="DUR5900" s="248"/>
      <x:c r="DUS5900" s="248"/>
      <x:c r="DUT5900" s="248"/>
      <x:c r="DUU5900" s="248"/>
      <x:c r="DUV5900" s="248"/>
      <x:c r="DUW5900" s="248"/>
      <x:c r="DUX5900" s="248"/>
      <x:c r="DUY5900" s="248"/>
      <x:c r="DUZ5900" s="248"/>
      <x:c r="DVA5900" s="248"/>
      <x:c r="DVB5900" s="248"/>
      <x:c r="DVC5900" s="248"/>
      <x:c r="DVD5900" s="248"/>
      <x:c r="DVE5900" s="248"/>
      <x:c r="DVF5900" s="248"/>
      <x:c r="DVG5900" s="248"/>
      <x:c r="DVH5900" s="248"/>
      <x:c r="DVI5900" s="248"/>
      <x:c r="DVJ5900" s="248"/>
      <x:c r="DVK5900" s="248"/>
      <x:c r="DVL5900" s="248"/>
      <x:c r="DVM5900" s="248"/>
      <x:c r="DVN5900" s="248"/>
      <x:c r="DVO5900" s="248"/>
      <x:c r="DVP5900" s="248"/>
      <x:c r="DVQ5900" s="248"/>
      <x:c r="DVR5900" s="248"/>
      <x:c r="DVS5900" s="248"/>
      <x:c r="DVT5900" s="248"/>
      <x:c r="DVU5900" s="248"/>
      <x:c r="DVV5900" s="248"/>
      <x:c r="DVW5900" s="248"/>
      <x:c r="DVX5900" s="248"/>
      <x:c r="DVY5900" s="248"/>
      <x:c r="DVZ5900" s="248"/>
      <x:c r="DWA5900" s="248"/>
      <x:c r="DWB5900" s="248"/>
      <x:c r="DWC5900" s="248"/>
      <x:c r="DWD5900" s="248"/>
      <x:c r="DWE5900" s="248"/>
      <x:c r="DWF5900" s="248"/>
      <x:c r="DWG5900" s="248"/>
      <x:c r="DWH5900" s="248"/>
      <x:c r="DWI5900" s="248"/>
      <x:c r="DWJ5900" s="248"/>
      <x:c r="DWK5900" s="248"/>
      <x:c r="DWL5900" s="248"/>
      <x:c r="DWM5900" s="248"/>
      <x:c r="DWN5900" s="248"/>
      <x:c r="DWO5900" s="248"/>
      <x:c r="DWP5900" s="248"/>
      <x:c r="DWQ5900" s="248"/>
      <x:c r="DWR5900" s="248"/>
      <x:c r="DWS5900" s="248"/>
      <x:c r="DWT5900" s="248"/>
      <x:c r="DWU5900" s="248"/>
      <x:c r="DWV5900" s="248"/>
      <x:c r="DWW5900" s="248"/>
      <x:c r="DWX5900" s="248"/>
      <x:c r="DWY5900" s="248"/>
      <x:c r="DWZ5900" s="248"/>
      <x:c r="DXA5900" s="248"/>
      <x:c r="DXB5900" s="248"/>
      <x:c r="DXC5900" s="248"/>
      <x:c r="DXD5900" s="248"/>
      <x:c r="DXE5900" s="248"/>
      <x:c r="DXF5900" s="248"/>
      <x:c r="DXG5900" s="248"/>
      <x:c r="DXH5900" s="248"/>
      <x:c r="DXI5900" s="248"/>
      <x:c r="DXJ5900" s="248"/>
      <x:c r="DXK5900" s="248"/>
      <x:c r="DXL5900" s="248"/>
      <x:c r="DXM5900" s="248"/>
      <x:c r="DXN5900" s="248"/>
      <x:c r="DXO5900" s="248"/>
      <x:c r="DXP5900" s="248"/>
      <x:c r="DXQ5900" s="248"/>
      <x:c r="DXR5900" s="248"/>
      <x:c r="DXS5900" s="248"/>
      <x:c r="DXT5900" s="248"/>
      <x:c r="DXU5900" s="248"/>
      <x:c r="DXV5900" s="248"/>
      <x:c r="DXW5900" s="248"/>
      <x:c r="DXX5900" s="248"/>
      <x:c r="DXY5900" s="248"/>
      <x:c r="DXZ5900" s="248"/>
      <x:c r="DYA5900" s="248"/>
      <x:c r="DYB5900" s="248"/>
      <x:c r="DYC5900" s="248"/>
      <x:c r="DYD5900" s="248"/>
      <x:c r="DYE5900" s="248"/>
      <x:c r="DYF5900" s="248"/>
      <x:c r="DYG5900" s="248"/>
      <x:c r="DYH5900" s="248"/>
      <x:c r="DYI5900" s="248"/>
      <x:c r="DYJ5900" s="248"/>
      <x:c r="DYK5900" s="248"/>
      <x:c r="DYL5900" s="248"/>
      <x:c r="DYM5900" s="248"/>
      <x:c r="DYN5900" s="248"/>
      <x:c r="DYO5900" s="248"/>
      <x:c r="DYP5900" s="248"/>
      <x:c r="DYQ5900" s="248"/>
      <x:c r="DYR5900" s="248"/>
      <x:c r="DYS5900" s="248"/>
      <x:c r="DYT5900" s="248"/>
      <x:c r="DYU5900" s="248"/>
      <x:c r="DYV5900" s="248"/>
      <x:c r="DYW5900" s="248"/>
      <x:c r="DYX5900" s="248"/>
      <x:c r="DYY5900" s="248"/>
      <x:c r="DYZ5900" s="248"/>
      <x:c r="DZA5900" s="248"/>
      <x:c r="DZB5900" s="248"/>
      <x:c r="DZC5900" s="248"/>
      <x:c r="DZD5900" s="248"/>
      <x:c r="DZE5900" s="248"/>
      <x:c r="DZF5900" s="248"/>
      <x:c r="DZG5900" s="248"/>
      <x:c r="DZH5900" s="248"/>
      <x:c r="DZI5900" s="248"/>
      <x:c r="DZJ5900" s="248"/>
      <x:c r="DZK5900" s="248"/>
      <x:c r="DZL5900" s="248"/>
      <x:c r="DZM5900" s="248"/>
      <x:c r="DZN5900" s="248"/>
      <x:c r="DZO5900" s="248"/>
      <x:c r="DZP5900" s="248"/>
      <x:c r="DZQ5900" s="248"/>
      <x:c r="DZR5900" s="248"/>
      <x:c r="DZS5900" s="248"/>
      <x:c r="DZT5900" s="248"/>
      <x:c r="DZU5900" s="248"/>
      <x:c r="DZV5900" s="248"/>
      <x:c r="DZW5900" s="248"/>
      <x:c r="DZX5900" s="248"/>
      <x:c r="DZY5900" s="248"/>
      <x:c r="DZZ5900" s="248"/>
      <x:c r="EAA5900" s="248"/>
      <x:c r="EAB5900" s="248"/>
      <x:c r="EAC5900" s="248"/>
      <x:c r="EAD5900" s="248"/>
      <x:c r="EAE5900" s="248"/>
      <x:c r="EAF5900" s="248"/>
      <x:c r="EAG5900" s="248"/>
      <x:c r="EAH5900" s="248"/>
      <x:c r="EAI5900" s="248"/>
      <x:c r="EAJ5900" s="248"/>
      <x:c r="EAK5900" s="248"/>
      <x:c r="EAL5900" s="248"/>
      <x:c r="EAM5900" s="248"/>
      <x:c r="EAN5900" s="248"/>
      <x:c r="EAO5900" s="248"/>
      <x:c r="EAP5900" s="248"/>
      <x:c r="EAQ5900" s="248"/>
      <x:c r="EAR5900" s="248"/>
      <x:c r="EAS5900" s="248"/>
      <x:c r="EAT5900" s="248"/>
      <x:c r="EAU5900" s="248"/>
      <x:c r="EAV5900" s="248"/>
      <x:c r="EAW5900" s="248"/>
      <x:c r="EAX5900" s="248"/>
      <x:c r="EAY5900" s="248"/>
      <x:c r="EAZ5900" s="248"/>
      <x:c r="EBA5900" s="248"/>
      <x:c r="EBB5900" s="248"/>
      <x:c r="EBC5900" s="248"/>
      <x:c r="EBD5900" s="248"/>
      <x:c r="EBE5900" s="248"/>
      <x:c r="EBF5900" s="248"/>
      <x:c r="EBG5900" s="248"/>
      <x:c r="EBH5900" s="248"/>
      <x:c r="EBI5900" s="248"/>
      <x:c r="EBJ5900" s="248"/>
      <x:c r="EBK5900" s="248"/>
      <x:c r="EBL5900" s="248"/>
      <x:c r="EBM5900" s="248"/>
      <x:c r="EBN5900" s="248"/>
      <x:c r="EBO5900" s="248"/>
      <x:c r="EBP5900" s="248"/>
      <x:c r="EBQ5900" s="248"/>
      <x:c r="EBR5900" s="248"/>
      <x:c r="EBS5900" s="248"/>
      <x:c r="EBT5900" s="248"/>
      <x:c r="EBU5900" s="248"/>
      <x:c r="EBV5900" s="248"/>
      <x:c r="EBW5900" s="248"/>
      <x:c r="EBX5900" s="248"/>
      <x:c r="EBY5900" s="248"/>
      <x:c r="EBZ5900" s="248"/>
      <x:c r="ECA5900" s="248"/>
      <x:c r="ECB5900" s="248"/>
      <x:c r="ECC5900" s="248"/>
      <x:c r="ECD5900" s="248"/>
      <x:c r="ECE5900" s="248"/>
      <x:c r="ECF5900" s="248"/>
      <x:c r="ECG5900" s="248"/>
      <x:c r="ECH5900" s="248"/>
      <x:c r="ECI5900" s="248"/>
      <x:c r="ECJ5900" s="248"/>
      <x:c r="ECK5900" s="248"/>
      <x:c r="ECL5900" s="248"/>
      <x:c r="ECM5900" s="248"/>
      <x:c r="ECN5900" s="248"/>
      <x:c r="ECO5900" s="248"/>
      <x:c r="ECP5900" s="248"/>
      <x:c r="ECQ5900" s="248"/>
      <x:c r="ECR5900" s="248"/>
      <x:c r="ECS5900" s="248"/>
      <x:c r="ECT5900" s="248"/>
      <x:c r="ECU5900" s="248"/>
      <x:c r="ECV5900" s="248"/>
      <x:c r="ECW5900" s="248"/>
      <x:c r="ECX5900" s="248"/>
      <x:c r="ECY5900" s="248"/>
      <x:c r="ECZ5900" s="248"/>
      <x:c r="EDA5900" s="248"/>
      <x:c r="EDB5900" s="248"/>
      <x:c r="EDC5900" s="248"/>
      <x:c r="EDD5900" s="248"/>
      <x:c r="EDE5900" s="248"/>
      <x:c r="EDF5900" s="248"/>
      <x:c r="EDG5900" s="248"/>
      <x:c r="EDH5900" s="248"/>
      <x:c r="EDI5900" s="248"/>
      <x:c r="EDJ5900" s="248"/>
      <x:c r="EDK5900" s="248"/>
      <x:c r="EDL5900" s="248"/>
      <x:c r="EDM5900" s="248"/>
      <x:c r="EDN5900" s="248"/>
      <x:c r="EDO5900" s="248"/>
      <x:c r="EDP5900" s="248"/>
      <x:c r="EDQ5900" s="248"/>
      <x:c r="EDR5900" s="248"/>
      <x:c r="EDS5900" s="248"/>
      <x:c r="EDT5900" s="248"/>
      <x:c r="EDU5900" s="248"/>
      <x:c r="EDV5900" s="248"/>
      <x:c r="EDW5900" s="248"/>
      <x:c r="EDX5900" s="248"/>
      <x:c r="EDY5900" s="248"/>
      <x:c r="EDZ5900" s="248"/>
      <x:c r="EEA5900" s="248"/>
      <x:c r="EEB5900" s="248"/>
      <x:c r="EEC5900" s="248"/>
      <x:c r="EED5900" s="248"/>
      <x:c r="EEE5900" s="248"/>
      <x:c r="EEF5900" s="248"/>
      <x:c r="EEG5900" s="248"/>
      <x:c r="EEH5900" s="248"/>
      <x:c r="EEI5900" s="248"/>
      <x:c r="EEJ5900" s="248"/>
      <x:c r="EEK5900" s="248"/>
      <x:c r="EEL5900" s="248"/>
      <x:c r="EEM5900" s="248"/>
      <x:c r="EEN5900" s="248"/>
      <x:c r="EEO5900" s="248"/>
      <x:c r="EEP5900" s="248"/>
      <x:c r="EEQ5900" s="248"/>
      <x:c r="EER5900" s="248"/>
      <x:c r="EES5900" s="248"/>
      <x:c r="EET5900" s="248"/>
      <x:c r="EEU5900" s="248"/>
      <x:c r="EEV5900" s="248"/>
      <x:c r="EEW5900" s="248"/>
      <x:c r="EEX5900" s="248"/>
      <x:c r="EEY5900" s="248"/>
      <x:c r="EEZ5900" s="248"/>
      <x:c r="EFA5900" s="248"/>
      <x:c r="EFB5900" s="248"/>
      <x:c r="EFC5900" s="248"/>
      <x:c r="EFD5900" s="248"/>
      <x:c r="EFE5900" s="248"/>
      <x:c r="EFF5900" s="248"/>
      <x:c r="EFG5900" s="248"/>
      <x:c r="EFH5900" s="248"/>
      <x:c r="EFI5900" s="248"/>
      <x:c r="EFJ5900" s="248"/>
      <x:c r="EFK5900" s="248"/>
      <x:c r="EFL5900" s="248"/>
      <x:c r="EFM5900" s="248"/>
      <x:c r="EFN5900" s="248"/>
      <x:c r="EFO5900" s="248"/>
      <x:c r="EFP5900" s="248"/>
      <x:c r="EFQ5900" s="248"/>
      <x:c r="EFR5900" s="248"/>
      <x:c r="EFS5900" s="248"/>
      <x:c r="EFT5900" s="248"/>
      <x:c r="EFU5900" s="248"/>
      <x:c r="EFV5900" s="248"/>
      <x:c r="EFW5900" s="248"/>
      <x:c r="EFX5900" s="248"/>
      <x:c r="EFY5900" s="248"/>
      <x:c r="EFZ5900" s="248"/>
      <x:c r="EGA5900" s="248"/>
      <x:c r="EGB5900" s="248"/>
      <x:c r="EGC5900" s="248"/>
      <x:c r="EGD5900" s="248"/>
      <x:c r="EGE5900" s="248"/>
      <x:c r="EGF5900" s="248"/>
      <x:c r="EGG5900" s="248"/>
      <x:c r="EGH5900" s="248"/>
      <x:c r="EGI5900" s="248"/>
      <x:c r="EGJ5900" s="248"/>
      <x:c r="EGK5900" s="248"/>
      <x:c r="EGL5900" s="248"/>
      <x:c r="EGM5900" s="248"/>
      <x:c r="EGN5900" s="248"/>
      <x:c r="EGO5900" s="248"/>
      <x:c r="EGP5900" s="248"/>
      <x:c r="EGQ5900" s="248"/>
      <x:c r="EGR5900" s="248"/>
      <x:c r="EGS5900" s="248"/>
      <x:c r="EGT5900" s="248"/>
      <x:c r="EGU5900" s="248"/>
      <x:c r="EGV5900" s="248"/>
      <x:c r="EGW5900" s="248"/>
      <x:c r="EGX5900" s="248"/>
      <x:c r="EGY5900" s="248"/>
      <x:c r="EGZ5900" s="248"/>
      <x:c r="EHA5900" s="248"/>
      <x:c r="EHB5900" s="248"/>
      <x:c r="EHC5900" s="248"/>
      <x:c r="EHD5900" s="248"/>
      <x:c r="EHE5900" s="248"/>
      <x:c r="EHF5900" s="248"/>
      <x:c r="EHG5900" s="248"/>
      <x:c r="EHH5900" s="248"/>
      <x:c r="EHI5900" s="248"/>
      <x:c r="EHJ5900" s="248"/>
      <x:c r="EHK5900" s="248"/>
      <x:c r="EHL5900" s="248"/>
      <x:c r="EHM5900" s="248"/>
      <x:c r="EHN5900" s="248"/>
      <x:c r="EHO5900" s="248"/>
      <x:c r="EHP5900" s="248"/>
      <x:c r="EHQ5900" s="248"/>
      <x:c r="EHR5900" s="248"/>
      <x:c r="EHS5900" s="248"/>
      <x:c r="EHT5900" s="248"/>
      <x:c r="EHU5900" s="248"/>
      <x:c r="EHV5900" s="248"/>
      <x:c r="EHW5900" s="248"/>
      <x:c r="EHX5900" s="248"/>
      <x:c r="EHY5900" s="248"/>
      <x:c r="EHZ5900" s="248"/>
      <x:c r="EIA5900" s="248"/>
      <x:c r="EIB5900" s="248"/>
      <x:c r="EIC5900" s="248"/>
      <x:c r="EID5900" s="248"/>
      <x:c r="EIE5900" s="248"/>
      <x:c r="EIF5900" s="248"/>
      <x:c r="EIG5900" s="248"/>
      <x:c r="EIH5900" s="248"/>
      <x:c r="EII5900" s="248"/>
      <x:c r="EIJ5900" s="248"/>
      <x:c r="EIK5900" s="248"/>
      <x:c r="EIL5900" s="248"/>
      <x:c r="EIM5900" s="248"/>
      <x:c r="EIN5900" s="248"/>
      <x:c r="EIO5900" s="248"/>
      <x:c r="EIP5900" s="248"/>
      <x:c r="EIQ5900" s="248"/>
      <x:c r="EIR5900" s="248"/>
      <x:c r="EIS5900" s="248"/>
      <x:c r="EIT5900" s="248"/>
      <x:c r="EIU5900" s="248"/>
      <x:c r="EIV5900" s="248"/>
      <x:c r="EIW5900" s="248"/>
      <x:c r="EIX5900" s="248"/>
      <x:c r="EIY5900" s="248"/>
      <x:c r="EIZ5900" s="248"/>
      <x:c r="EJA5900" s="248"/>
      <x:c r="EJB5900" s="248"/>
      <x:c r="EJC5900" s="248"/>
      <x:c r="EJD5900" s="248"/>
      <x:c r="EJE5900" s="248"/>
      <x:c r="EJF5900" s="248"/>
      <x:c r="EJG5900" s="248"/>
      <x:c r="EJH5900" s="248"/>
      <x:c r="EJI5900" s="248"/>
      <x:c r="EJJ5900" s="248"/>
      <x:c r="EJK5900" s="248"/>
      <x:c r="EJL5900" s="248"/>
      <x:c r="EJM5900" s="248"/>
      <x:c r="EJN5900" s="248"/>
      <x:c r="EJO5900" s="248"/>
      <x:c r="EJP5900" s="248"/>
      <x:c r="EJQ5900" s="248"/>
      <x:c r="EJR5900" s="248"/>
      <x:c r="EJS5900" s="248"/>
      <x:c r="EJT5900" s="248"/>
      <x:c r="EJU5900" s="248"/>
      <x:c r="EJV5900" s="248"/>
      <x:c r="EJW5900" s="248"/>
      <x:c r="EJX5900" s="248"/>
      <x:c r="EJY5900" s="248"/>
      <x:c r="EJZ5900" s="248"/>
      <x:c r="EKA5900" s="248"/>
      <x:c r="EKB5900" s="248"/>
      <x:c r="EKC5900" s="248"/>
      <x:c r="EKD5900" s="248"/>
      <x:c r="EKE5900" s="248"/>
      <x:c r="EKF5900" s="248"/>
      <x:c r="EKG5900" s="248"/>
      <x:c r="EKH5900" s="248"/>
      <x:c r="EKI5900" s="248"/>
      <x:c r="EKJ5900" s="248"/>
      <x:c r="EKK5900" s="248"/>
      <x:c r="EKL5900" s="248"/>
      <x:c r="EKM5900" s="248"/>
      <x:c r="EKN5900" s="248"/>
      <x:c r="EKO5900" s="248"/>
      <x:c r="EKP5900" s="248"/>
      <x:c r="EKQ5900" s="248"/>
      <x:c r="EKR5900" s="248"/>
      <x:c r="EKS5900" s="248"/>
      <x:c r="EKT5900" s="248"/>
      <x:c r="EKU5900" s="248"/>
      <x:c r="EKV5900" s="248"/>
      <x:c r="EKW5900" s="248"/>
      <x:c r="EKX5900" s="248"/>
      <x:c r="EKY5900" s="248"/>
      <x:c r="EKZ5900" s="248"/>
      <x:c r="ELA5900" s="248"/>
      <x:c r="ELB5900" s="248"/>
      <x:c r="ELC5900" s="248"/>
      <x:c r="ELD5900" s="248"/>
      <x:c r="ELE5900" s="248"/>
      <x:c r="ELF5900" s="248"/>
      <x:c r="ELG5900" s="248"/>
      <x:c r="ELH5900" s="248"/>
      <x:c r="ELI5900" s="248"/>
      <x:c r="ELJ5900" s="248"/>
      <x:c r="ELK5900" s="248"/>
      <x:c r="ELL5900" s="248"/>
      <x:c r="ELM5900" s="248"/>
      <x:c r="ELN5900" s="248"/>
      <x:c r="ELO5900" s="248"/>
      <x:c r="ELP5900" s="248"/>
      <x:c r="ELQ5900" s="248"/>
      <x:c r="ELR5900" s="248"/>
      <x:c r="ELS5900" s="248"/>
      <x:c r="ELT5900" s="248"/>
      <x:c r="ELU5900" s="248"/>
      <x:c r="ELV5900" s="248"/>
      <x:c r="ELW5900" s="248"/>
      <x:c r="ELX5900" s="248"/>
      <x:c r="ELY5900" s="248"/>
      <x:c r="ELZ5900" s="248"/>
      <x:c r="EMA5900" s="248"/>
      <x:c r="EMB5900" s="248"/>
      <x:c r="EMC5900" s="248"/>
      <x:c r="EMD5900" s="248"/>
      <x:c r="EME5900" s="248"/>
      <x:c r="EMF5900" s="248"/>
      <x:c r="EMG5900" s="248"/>
      <x:c r="EMH5900" s="248"/>
      <x:c r="EMI5900" s="248"/>
      <x:c r="EMJ5900" s="248"/>
      <x:c r="EMK5900" s="248"/>
      <x:c r="EML5900" s="248"/>
      <x:c r="EMM5900" s="248"/>
      <x:c r="EMN5900" s="248"/>
      <x:c r="EMO5900" s="248"/>
      <x:c r="EMP5900" s="248"/>
      <x:c r="EMQ5900" s="248"/>
      <x:c r="EMR5900" s="248"/>
      <x:c r="EMS5900" s="248"/>
      <x:c r="EMT5900" s="248"/>
      <x:c r="EMU5900" s="248"/>
      <x:c r="EMV5900" s="248"/>
      <x:c r="EMW5900" s="248"/>
      <x:c r="EMX5900" s="248"/>
      <x:c r="EMY5900" s="248"/>
      <x:c r="EMZ5900" s="248"/>
      <x:c r="ENA5900" s="248"/>
      <x:c r="ENB5900" s="248"/>
      <x:c r="ENC5900" s="248"/>
      <x:c r="END5900" s="248"/>
      <x:c r="ENE5900" s="248"/>
      <x:c r="ENF5900" s="248"/>
      <x:c r="ENG5900" s="248"/>
      <x:c r="ENH5900" s="248"/>
      <x:c r="ENI5900" s="248"/>
      <x:c r="ENJ5900" s="248"/>
      <x:c r="ENK5900" s="248"/>
      <x:c r="ENL5900" s="248"/>
      <x:c r="ENM5900" s="248"/>
      <x:c r="ENN5900" s="248"/>
      <x:c r="ENO5900" s="248"/>
      <x:c r="ENP5900" s="248"/>
      <x:c r="ENQ5900" s="248"/>
      <x:c r="ENR5900" s="248"/>
      <x:c r="ENS5900" s="248"/>
      <x:c r="ENT5900" s="248"/>
      <x:c r="ENU5900" s="248"/>
      <x:c r="ENV5900" s="248"/>
      <x:c r="ENW5900" s="248"/>
      <x:c r="ENX5900" s="248"/>
      <x:c r="ENY5900" s="248"/>
      <x:c r="ENZ5900" s="248"/>
      <x:c r="EOA5900" s="248"/>
      <x:c r="EOB5900" s="248"/>
      <x:c r="EOC5900" s="248"/>
      <x:c r="EOD5900" s="248"/>
      <x:c r="EOE5900" s="248"/>
      <x:c r="EOF5900" s="248"/>
      <x:c r="EOG5900" s="248"/>
      <x:c r="EOH5900" s="248"/>
      <x:c r="EOI5900" s="248"/>
      <x:c r="EOJ5900" s="248"/>
      <x:c r="EOK5900" s="248"/>
      <x:c r="EOL5900" s="248"/>
      <x:c r="EOM5900" s="248"/>
      <x:c r="EON5900" s="248"/>
      <x:c r="EOO5900" s="248"/>
      <x:c r="EOP5900" s="248"/>
      <x:c r="EOQ5900" s="248"/>
      <x:c r="EOR5900" s="248"/>
      <x:c r="EOS5900" s="248"/>
      <x:c r="EOT5900" s="248"/>
      <x:c r="EOU5900" s="248"/>
      <x:c r="EOV5900" s="248"/>
      <x:c r="EOW5900" s="248"/>
      <x:c r="EOX5900" s="248"/>
      <x:c r="EOY5900" s="248"/>
      <x:c r="EOZ5900" s="248"/>
      <x:c r="EPA5900" s="248"/>
      <x:c r="EPB5900" s="248"/>
      <x:c r="EPC5900" s="248"/>
      <x:c r="EPD5900" s="248"/>
      <x:c r="EPE5900" s="248"/>
      <x:c r="EPF5900" s="248"/>
      <x:c r="EPG5900" s="248"/>
      <x:c r="EPH5900" s="248"/>
      <x:c r="EPI5900" s="248"/>
      <x:c r="EPJ5900" s="248"/>
      <x:c r="EPK5900" s="248"/>
      <x:c r="EPL5900" s="248"/>
      <x:c r="EPM5900" s="248"/>
      <x:c r="EPN5900" s="248"/>
      <x:c r="EPO5900" s="248"/>
      <x:c r="EPP5900" s="248"/>
      <x:c r="EPQ5900" s="248"/>
      <x:c r="EPR5900" s="248"/>
      <x:c r="EPS5900" s="248"/>
      <x:c r="EPT5900" s="248"/>
      <x:c r="EPU5900" s="248"/>
      <x:c r="EPV5900" s="248"/>
      <x:c r="EPW5900" s="248"/>
      <x:c r="EPX5900" s="248"/>
      <x:c r="EPY5900" s="248"/>
      <x:c r="EPZ5900" s="248"/>
      <x:c r="EQA5900" s="248"/>
      <x:c r="EQB5900" s="248"/>
      <x:c r="EQC5900" s="248"/>
      <x:c r="EQD5900" s="248"/>
      <x:c r="EQE5900" s="248"/>
      <x:c r="EQF5900" s="248"/>
      <x:c r="EQG5900" s="248"/>
      <x:c r="EQH5900" s="248"/>
      <x:c r="EQI5900" s="248"/>
      <x:c r="EQJ5900" s="248"/>
      <x:c r="EQK5900" s="248"/>
      <x:c r="EQL5900" s="248"/>
      <x:c r="EQM5900" s="248"/>
      <x:c r="EQN5900" s="248"/>
      <x:c r="EQO5900" s="248"/>
      <x:c r="EQP5900" s="248"/>
      <x:c r="EQQ5900" s="248"/>
      <x:c r="EQR5900" s="248"/>
      <x:c r="EQS5900" s="248"/>
      <x:c r="EQT5900" s="248"/>
      <x:c r="EQU5900" s="248"/>
      <x:c r="EQV5900" s="248"/>
      <x:c r="EQW5900" s="248"/>
      <x:c r="EQX5900" s="248"/>
      <x:c r="EQY5900" s="248"/>
      <x:c r="EQZ5900" s="248"/>
      <x:c r="ERA5900" s="248"/>
      <x:c r="ERB5900" s="248"/>
      <x:c r="ERC5900" s="248"/>
      <x:c r="ERD5900" s="248"/>
      <x:c r="ERE5900" s="248"/>
      <x:c r="ERF5900" s="248"/>
      <x:c r="ERG5900" s="248"/>
      <x:c r="ERH5900" s="248"/>
      <x:c r="ERI5900" s="248"/>
      <x:c r="ERJ5900" s="248"/>
      <x:c r="ERK5900" s="248"/>
      <x:c r="ERL5900" s="248"/>
      <x:c r="ERM5900" s="248"/>
      <x:c r="ERN5900" s="248"/>
      <x:c r="ERO5900" s="248"/>
      <x:c r="ERP5900" s="248"/>
      <x:c r="ERQ5900" s="248"/>
      <x:c r="ERR5900" s="248"/>
      <x:c r="ERS5900" s="248"/>
      <x:c r="ERT5900" s="248"/>
      <x:c r="ERU5900" s="248"/>
      <x:c r="ERV5900" s="248"/>
      <x:c r="ERW5900" s="248"/>
      <x:c r="ERX5900" s="248"/>
      <x:c r="ERY5900" s="248"/>
      <x:c r="ERZ5900" s="248"/>
      <x:c r="ESA5900" s="248"/>
      <x:c r="ESB5900" s="248"/>
      <x:c r="ESC5900" s="248"/>
      <x:c r="ESD5900" s="248"/>
      <x:c r="ESE5900" s="248"/>
      <x:c r="ESF5900" s="248"/>
      <x:c r="ESG5900" s="248"/>
      <x:c r="ESH5900" s="248"/>
      <x:c r="ESI5900" s="248"/>
      <x:c r="ESJ5900" s="248"/>
      <x:c r="ESK5900" s="248"/>
      <x:c r="ESL5900" s="248"/>
      <x:c r="ESM5900" s="248"/>
      <x:c r="ESN5900" s="248"/>
      <x:c r="ESO5900" s="248"/>
      <x:c r="ESP5900" s="248"/>
      <x:c r="ESQ5900" s="248"/>
      <x:c r="ESR5900" s="248"/>
      <x:c r="ESS5900" s="248"/>
      <x:c r="EST5900" s="248"/>
      <x:c r="ESU5900" s="248"/>
      <x:c r="ESV5900" s="248"/>
      <x:c r="ESW5900" s="248"/>
      <x:c r="ESX5900" s="248"/>
      <x:c r="ESY5900" s="248"/>
      <x:c r="ESZ5900" s="248"/>
      <x:c r="ETA5900" s="248"/>
      <x:c r="ETB5900" s="248"/>
      <x:c r="ETC5900" s="248"/>
      <x:c r="ETD5900" s="248"/>
      <x:c r="ETE5900" s="248"/>
      <x:c r="ETF5900" s="248"/>
      <x:c r="ETG5900" s="248"/>
      <x:c r="ETH5900" s="248"/>
      <x:c r="ETI5900" s="248"/>
      <x:c r="ETJ5900" s="248"/>
      <x:c r="ETK5900" s="248"/>
      <x:c r="ETL5900" s="248"/>
      <x:c r="ETM5900" s="248"/>
      <x:c r="ETN5900" s="248"/>
      <x:c r="ETO5900" s="248"/>
      <x:c r="ETP5900" s="248"/>
      <x:c r="ETQ5900" s="248"/>
      <x:c r="ETR5900" s="248"/>
      <x:c r="ETS5900" s="248"/>
      <x:c r="ETT5900" s="248"/>
      <x:c r="ETU5900" s="248"/>
      <x:c r="ETV5900" s="248"/>
      <x:c r="ETW5900" s="248"/>
      <x:c r="ETX5900" s="248"/>
      <x:c r="ETY5900" s="248"/>
      <x:c r="ETZ5900" s="248"/>
      <x:c r="EUA5900" s="248"/>
      <x:c r="EUB5900" s="248"/>
      <x:c r="EUC5900" s="248"/>
      <x:c r="EUD5900" s="248"/>
      <x:c r="EUE5900" s="248"/>
      <x:c r="EUF5900" s="248"/>
      <x:c r="EUG5900" s="248"/>
      <x:c r="EUH5900" s="248"/>
      <x:c r="EUI5900" s="248"/>
      <x:c r="EUJ5900" s="248"/>
      <x:c r="EUK5900" s="248"/>
      <x:c r="EUL5900" s="248"/>
      <x:c r="EUM5900" s="248"/>
      <x:c r="EUN5900" s="248"/>
      <x:c r="EUO5900" s="248"/>
      <x:c r="EUP5900" s="248"/>
      <x:c r="EUQ5900" s="248"/>
      <x:c r="EUR5900" s="248"/>
      <x:c r="EUS5900" s="248"/>
      <x:c r="EUT5900" s="248"/>
      <x:c r="EUU5900" s="248"/>
      <x:c r="EUV5900" s="248"/>
      <x:c r="EUW5900" s="248"/>
      <x:c r="EUX5900" s="248"/>
      <x:c r="EUY5900" s="248"/>
      <x:c r="EUZ5900" s="248"/>
      <x:c r="EVA5900" s="248"/>
      <x:c r="EVB5900" s="248"/>
      <x:c r="EVC5900" s="248"/>
      <x:c r="EVD5900" s="248"/>
      <x:c r="EVE5900" s="248"/>
      <x:c r="EVF5900" s="248"/>
      <x:c r="EVG5900" s="248"/>
      <x:c r="EVH5900" s="248"/>
      <x:c r="EVI5900" s="248"/>
      <x:c r="EVJ5900" s="248"/>
      <x:c r="EVK5900" s="248"/>
      <x:c r="EVL5900" s="248"/>
      <x:c r="EVM5900" s="248"/>
      <x:c r="EVN5900" s="248"/>
      <x:c r="EVO5900" s="248"/>
      <x:c r="EVP5900" s="248"/>
      <x:c r="EVQ5900" s="248"/>
      <x:c r="EVR5900" s="248"/>
      <x:c r="EVS5900" s="248"/>
      <x:c r="EVT5900" s="248"/>
      <x:c r="EVU5900" s="248"/>
      <x:c r="EVV5900" s="248"/>
      <x:c r="EVW5900" s="248"/>
      <x:c r="EVX5900" s="248"/>
      <x:c r="EVY5900" s="248"/>
      <x:c r="EVZ5900" s="248"/>
      <x:c r="EWA5900" s="248"/>
      <x:c r="EWB5900" s="248"/>
      <x:c r="EWC5900" s="248"/>
      <x:c r="EWD5900" s="248"/>
      <x:c r="EWE5900" s="248"/>
      <x:c r="EWF5900" s="248"/>
      <x:c r="EWG5900" s="248"/>
      <x:c r="EWH5900" s="248"/>
      <x:c r="EWI5900" s="248"/>
      <x:c r="EWJ5900" s="248"/>
      <x:c r="EWK5900" s="248"/>
      <x:c r="EWL5900" s="248"/>
      <x:c r="EWM5900" s="248"/>
      <x:c r="EWN5900" s="248"/>
      <x:c r="EWO5900" s="248"/>
      <x:c r="EWP5900" s="248"/>
      <x:c r="EWQ5900" s="248"/>
      <x:c r="EWR5900" s="248"/>
      <x:c r="EWS5900" s="248"/>
      <x:c r="EWT5900" s="248"/>
      <x:c r="EWU5900" s="248"/>
      <x:c r="EWV5900" s="248"/>
      <x:c r="EWW5900" s="248"/>
      <x:c r="EWX5900" s="248"/>
      <x:c r="EWY5900" s="248"/>
      <x:c r="EWZ5900" s="248"/>
      <x:c r="EXA5900" s="248"/>
      <x:c r="EXB5900" s="248"/>
      <x:c r="EXC5900" s="248"/>
      <x:c r="EXD5900" s="248"/>
      <x:c r="EXE5900" s="248"/>
      <x:c r="EXF5900" s="248"/>
      <x:c r="EXG5900" s="248"/>
      <x:c r="EXH5900" s="248"/>
      <x:c r="EXI5900" s="248"/>
      <x:c r="EXJ5900" s="248"/>
      <x:c r="EXK5900" s="248"/>
      <x:c r="EXL5900" s="248"/>
      <x:c r="EXM5900" s="248"/>
      <x:c r="EXN5900" s="248"/>
      <x:c r="EXO5900" s="248"/>
      <x:c r="EXP5900" s="248"/>
      <x:c r="EXQ5900" s="248"/>
      <x:c r="EXR5900" s="248"/>
      <x:c r="EXS5900" s="248"/>
      <x:c r="EXT5900" s="248"/>
      <x:c r="EXU5900" s="248"/>
      <x:c r="EXV5900" s="248"/>
      <x:c r="EXW5900" s="248"/>
      <x:c r="EXX5900" s="248"/>
      <x:c r="EXY5900" s="248"/>
      <x:c r="EXZ5900" s="248"/>
      <x:c r="EYA5900" s="248"/>
      <x:c r="EYB5900" s="248"/>
      <x:c r="EYC5900" s="248"/>
      <x:c r="EYD5900" s="248"/>
      <x:c r="EYE5900" s="248"/>
      <x:c r="EYF5900" s="248"/>
      <x:c r="EYG5900" s="248"/>
      <x:c r="EYH5900" s="248"/>
      <x:c r="EYI5900" s="248"/>
      <x:c r="EYJ5900" s="248"/>
      <x:c r="EYK5900" s="248"/>
      <x:c r="EYL5900" s="248"/>
      <x:c r="EYM5900" s="248"/>
      <x:c r="EYN5900" s="248"/>
      <x:c r="EYO5900" s="248"/>
      <x:c r="EYP5900" s="248"/>
      <x:c r="EYQ5900" s="248"/>
      <x:c r="EYR5900" s="248"/>
      <x:c r="EYS5900" s="248"/>
      <x:c r="EYT5900" s="248"/>
      <x:c r="EYU5900" s="248"/>
      <x:c r="EYV5900" s="248"/>
      <x:c r="EYW5900" s="248"/>
      <x:c r="EYX5900" s="248"/>
      <x:c r="EYY5900" s="248"/>
      <x:c r="EYZ5900" s="248"/>
      <x:c r="EZA5900" s="248"/>
      <x:c r="EZB5900" s="248"/>
      <x:c r="EZC5900" s="248"/>
      <x:c r="EZD5900" s="248"/>
      <x:c r="EZE5900" s="248"/>
      <x:c r="EZF5900" s="248"/>
      <x:c r="EZG5900" s="248"/>
      <x:c r="EZH5900" s="248"/>
      <x:c r="EZI5900" s="248"/>
      <x:c r="EZJ5900" s="248"/>
      <x:c r="EZK5900" s="248"/>
      <x:c r="EZL5900" s="248"/>
      <x:c r="EZM5900" s="248"/>
      <x:c r="EZN5900" s="248"/>
      <x:c r="EZO5900" s="248"/>
      <x:c r="EZP5900" s="248"/>
      <x:c r="EZQ5900" s="248"/>
      <x:c r="EZR5900" s="248"/>
      <x:c r="EZS5900" s="248"/>
      <x:c r="EZT5900" s="248"/>
      <x:c r="EZU5900" s="248"/>
      <x:c r="EZV5900" s="248"/>
      <x:c r="EZW5900" s="248"/>
      <x:c r="EZX5900" s="248"/>
      <x:c r="EZY5900" s="248"/>
      <x:c r="EZZ5900" s="248"/>
      <x:c r="FAA5900" s="248"/>
      <x:c r="FAB5900" s="248"/>
      <x:c r="FAC5900" s="248"/>
      <x:c r="FAD5900" s="248"/>
      <x:c r="FAE5900" s="248"/>
      <x:c r="FAF5900" s="248"/>
      <x:c r="FAG5900" s="248"/>
      <x:c r="FAH5900" s="248"/>
      <x:c r="FAI5900" s="248"/>
      <x:c r="FAJ5900" s="248"/>
      <x:c r="FAK5900" s="248"/>
      <x:c r="FAL5900" s="248"/>
      <x:c r="FAM5900" s="248"/>
      <x:c r="FAN5900" s="248"/>
      <x:c r="FAO5900" s="248"/>
      <x:c r="FAP5900" s="248"/>
      <x:c r="FAQ5900" s="248"/>
      <x:c r="FAR5900" s="248"/>
      <x:c r="FAS5900" s="248"/>
      <x:c r="FAT5900" s="248"/>
      <x:c r="FAU5900" s="248"/>
      <x:c r="FAV5900" s="248"/>
      <x:c r="FAW5900" s="248"/>
      <x:c r="FAX5900" s="248"/>
      <x:c r="FAY5900" s="248"/>
      <x:c r="FAZ5900" s="248"/>
      <x:c r="FBA5900" s="248"/>
      <x:c r="FBB5900" s="248"/>
      <x:c r="FBC5900" s="248"/>
      <x:c r="FBD5900" s="248"/>
      <x:c r="FBE5900" s="248"/>
      <x:c r="FBF5900" s="248"/>
      <x:c r="FBG5900" s="248"/>
      <x:c r="FBH5900" s="248"/>
      <x:c r="FBI5900" s="248"/>
      <x:c r="FBJ5900" s="248"/>
      <x:c r="FBK5900" s="248"/>
      <x:c r="FBL5900" s="248"/>
      <x:c r="FBM5900" s="248"/>
      <x:c r="FBN5900" s="248"/>
      <x:c r="FBO5900" s="248"/>
      <x:c r="FBP5900" s="248"/>
      <x:c r="FBQ5900" s="248"/>
      <x:c r="FBR5900" s="248"/>
      <x:c r="FBS5900" s="248"/>
      <x:c r="FBT5900" s="248"/>
      <x:c r="FBU5900" s="248"/>
      <x:c r="FBV5900" s="248"/>
      <x:c r="FBW5900" s="248"/>
      <x:c r="FBX5900" s="248"/>
      <x:c r="FBY5900" s="248"/>
      <x:c r="FBZ5900" s="248"/>
      <x:c r="FCA5900" s="248"/>
      <x:c r="FCB5900" s="248"/>
      <x:c r="FCC5900" s="248"/>
      <x:c r="FCD5900" s="248"/>
      <x:c r="FCE5900" s="248"/>
      <x:c r="FCF5900" s="248"/>
      <x:c r="FCG5900" s="248"/>
      <x:c r="FCH5900" s="248"/>
      <x:c r="FCI5900" s="248"/>
      <x:c r="FCJ5900" s="248"/>
      <x:c r="FCK5900" s="248"/>
      <x:c r="FCL5900" s="248"/>
      <x:c r="FCM5900" s="248"/>
      <x:c r="FCN5900" s="248"/>
      <x:c r="FCO5900" s="248"/>
      <x:c r="FCP5900" s="248"/>
      <x:c r="FCQ5900" s="248"/>
      <x:c r="FCR5900" s="248"/>
      <x:c r="FCS5900" s="248"/>
      <x:c r="FCT5900" s="248"/>
      <x:c r="FCU5900" s="248"/>
      <x:c r="FCV5900" s="248"/>
      <x:c r="FCW5900" s="248"/>
      <x:c r="FCX5900" s="248"/>
      <x:c r="FCY5900" s="248"/>
      <x:c r="FCZ5900" s="248"/>
      <x:c r="FDA5900" s="248"/>
      <x:c r="FDB5900" s="248"/>
      <x:c r="FDC5900" s="248"/>
      <x:c r="FDD5900" s="248"/>
      <x:c r="FDE5900" s="248"/>
      <x:c r="FDF5900" s="248"/>
      <x:c r="FDG5900" s="248"/>
      <x:c r="FDH5900" s="248"/>
      <x:c r="FDI5900" s="248"/>
      <x:c r="FDJ5900" s="248"/>
      <x:c r="FDK5900" s="248"/>
      <x:c r="FDL5900" s="248"/>
      <x:c r="FDM5900" s="248"/>
      <x:c r="FDN5900" s="248"/>
      <x:c r="FDO5900" s="248"/>
      <x:c r="FDP5900" s="248"/>
      <x:c r="FDQ5900" s="248"/>
      <x:c r="FDR5900" s="248"/>
      <x:c r="FDS5900" s="248"/>
      <x:c r="FDT5900" s="248"/>
      <x:c r="FDU5900" s="248"/>
      <x:c r="FDV5900" s="248"/>
      <x:c r="FDW5900" s="248"/>
      <x:c r="FDX5900" s="248"/>
      <x:c r="FDY5900" s="248"/>
      <x:c r="FDZ5900" s="248"/>
      <x:c r="FEA5900" s="248"/>
      <x:c r="FEB5900" s="248"/>
      <x:c r="FEC5900" s="248"/>
      <x:c r="FED5900" s="248"/>
      <x:c r="FEE5900" s="248"/>
      <x:c r="FEF5900" s="248"/>
      <x:c r="FEG5900" s="248"/>
      <x:c r="FEH5900" s="248"/>
      <x:c r="FEI5900" s="248"/>
      <x:c r="FEJ5900" s="248"/>
      <x:c r="FEK5900" s="248"/>
      <x:c r="FEL5900" s="248"/>
      <x:c r="FEM5900" s="248"/>
      <x:c r="FEN5900" s="248"/>
      <x:c r="FEO5900" s="248"/>
      <x:c r="FEP5900" s="248"/>
      <x:c r="FEQ5900" s="248"/>
      <x:c r="FER5900" s="248"/>
      <x:c r="FES5900" s="248"/>
      <x:c r="FET5900" s="248"/>
      <x:c r="FEU5900" s="248"/>
      <x:c r="FEV5900" s="248"/>
      <x:c r="FEW5900" s="248"/>
      <x:c r="FEX5900" s="248"/>
      <x:c r="FEY5900" s="248"/>
      <x:c r="FEZ5900" s="248"/>
      <x:c r="FFA5900" s="248"/>
      <x:c r="FFB5900" s="248"/>
      <x:c r="FFC5900" s="248"/>
      <x:c r="FFD5900" s="248"/>
      <x:c r="FFE5900" s="248"/>
      <x:c r="FFF5900" s="248"/>
      <x:c r="FFG5900" s="248"/>
      <x:c r="FFH5900" s="248"/>
      <x:c r="FFI5900" s="248"/>
      <x:c r="FFJ5900" s="248"/>
      <x:c r="FFK5900" s="248"/>
      <x:c r="FFL5900" s="248"/>
      <x:c r="FFM5900" s="248"/>
      <x:c r="FFN5900" s="248"/>
      <x:c r="FFO5900" s="248"/>
      <x:c r="FFP5900" s="248"/>
      <x:c r="FFQ5900" s="248"/>
      <x:c r="FFR5900" s="248"/>
      <x:c r="FFS5900" s="248"/>
      <x:c r="FFT5900" s="248"/>
      <x:c r="FFU5900" s="248"/>
      <x:c r="FFV5900" s="248"/>
      <x:c r="FFW5900" s="248"/>
      <x:c r="FFX5900" s="248"/>
      <x:c r="FFY5900" s="248"/>
      <x:c r="FFZ5900" s="248"/>
      <x:c r="FGA5900" s="248"/>
      <x:c r="FGB5900" s="248"/>
      <x:c r="FGC5900" s="248"/>
      <x:c r="FGD5900" s="248"/>
      <x:c r="FGE5900" s="248"/>
      <x:c r="FGF5900" s="248"/>
      <x:c r="FGG5900" s="248"/>
      <x:c r="FGH5900" s="248"/>
      <x:c r="FGI5900" s="248"/>
      <x:c r="FGJ5900" s="248"/>
      <x:c r="FGK5900" s="248"/>
      <x:c r="FGL5900" s="248"/>
      <x:c r="FGM5900" s="248"/>
      <x:c r="FGN5900" s="248"/>
      <x:c r="FGO5900" s="248"/>
      <x:c r="FGP5900" s="248"/>
      <x:c r="FGQ5900" s="248"/>
      <x:c r="FGR5900" s="248"/>
      <x:c r="FGS5900" s="248"/>
      <x:c r="FGT5900" s="248"/>
      <x:c r="FGU5900" s="248"/>
      <x:c r="FGV5900" s="248"/>
      <x:c r="FGW5900" s="248"/>
      <x:c r="FGX5900" s="248"/>
      <x:c r="FGY5900" s="248"/>
      <x:c r="FGZ5900" s="248"/>
      <x:c r="FHA5900" s="248"/>
      <x:c r="FHB5900" s="248"/>
      <x:c r="FHC5900" s="248"/>
      <x:c r="FHD5900" s="248"/>
      <x:c r="FHE5900" s="248"/>
      <x:c r="FHF5900" s="248"/>
      <x:c r="FHG5900" s="248"/>
      <x:c r="FHH5900" s="248"/>
      <x:c r="FHI5900" s="248"/>
      <x:c r="FHJ5900" s="248"/>
      <x:c r="FHK5900" s="248"/>
      <x:c r="FHL5900" s="248"/>
      <x:c r="FHM5900" s="248"/>
      <x:c r="FHN5900" s="248"/>
      <x:c r="FHO5900" s="248"/>
      <x:c r="FHP5900" s="248"/>
      <x:c r="FHQ5900" s="248"/>
      <x:c r="FHR5900" s="248"/>
      <x:c r="FHS5900" s="248"/>
      <x:c r="FHT5900" s="248"/>
      <x:c r="FHU5900" s="248"/>
      <x:c r="FHV5900" s="248"/>
      <x:c r="FHW5900" s="248"/>
      <x:c r="FHX5900" s="248"/>
      <x:c r="FHY5900" s="248"/>
      <x:c r="FHZ5900" s="248"/>
      <x:c r="FIA5900" s="248"/>
      <x:c r="FIB5900" s="248"/>
      <x:c r="FIC5900" s="248"/>
      <x:c r="FID5900" s="248"/>
      <x:c r="FIE5900" s="248"/>
      <x:c r="FIF5900" s="248"/>
      <x:c r="FIG5900" s="248"/>
      <x:c r="FIH5900" s="248"/>
      <x:c r="FII5900" s="248"/>
      <x:c r="FIJ5900" s="248"/>
      <x:c r="FIK5900" s="248"/>
      <x:c r="FIL5900" s="248"/>
      <x:c r="FIM5900" s="248"/>
      <x:c r="FIN5900" s="248"/>
      <x:c r="FIO5900" s="248"/>
      <x:c r="FIP5900" s="248"/>
      <x:c r="FIQ5900" s="248"/>
      <x:c r="FIR5900" s="248"/>
      <x:c r="FIS5900" s="248"/>
      <x:c r="FIT5900" s="248"/>
      <x:c r="FIU5900" s="248"/>
      <x:c r="FIV5900" s="248"/>
      <x:c r="FIW5900" s="248"/>
      <x:c r="FIX5900" s="248"/>
      <x:c r="FIY5900" s="248"/>
      <x:c r="FIZ5900" s="248"/>
      <x:c r="FJA5900" s="248"/>
      <x:c r="FJB5900" s="248"/>
      <x:c r="FJC5900" s="248"/>
      <x:c r="FJD5900" s="248"/>
      <x:c r="FJE5900" s="248"/>
      <x:c r="FJF5900" s="248"/>
      <x:c r="FJG5900" s="248"/>
      <x:c r="FJH5900" s="248"/>
      <x:c r="FJI5900" s="248"/>
      <x:c r="FJJ5900" s="248"/>
      <x:c r="FJK5900" s="248"/>
      <x:c r="FJL5900" s="248"/>
      <x:c r="FJM5900" s="248"/>
      <x:c r="FJN5900" s="248"/>
      <x:c r="FJO5900" s="248"/>
      <x:c r="FJP5900" s="248"/>
      <x:c r="FJQ5900" s="248"/>
      <x:c r="FJR5900" s="248"/>
      <x:c r="FJS5900" s="248"/>
      <x:c r="FJT5900" s="248"/>
      <x:c r="FJU5900" s="248"/>
      <x:c r="FJV5900" s="248"/>
      <x:c r="FJW5900" s="248"/>
      <x:c r="FJX5900" s="248"/>
      <x:c r="FJY5900" s="248"/>
      <x:c r="FJZ5900" s="248"/>
      <x:c r="FKA5900" s="248"/>
      <x:c r="FKB5900" s="248"/>
      <x:c r="FKC5900" s="248"/>
      <x:c r="FKD5900" s="248"/>
      <x:c r="FKE5900" s="248"/>
      <x:c r="FKF5900" s="248"/>
      <x:c r="FKG5900" s="248"/>
      <x:c r="FKH5900" s="248"/>
      <x:c r="FKI5900" s="248"/>
      <x:c r="FKJ5900" s="248"/>
      <x:c r="FKK5900" s="248"/>
      <x:c r="FKL5900" s="248"/>
      <x:c r="FKM5900" s="248"/>
      <x:c r="FKN5900" s="248"/>
      <x:c r="FKO5900" s="248"/>
      <x:c r="FKP5900" s="248"/>
      <x:c r="FKQ5900" s="248"/>
      <x:c r="FKR5900" s="248"/>
      <x:c r="FKS5900" s="248"/>
      <x:c r="FKT5900" s="248"/>
      <x:c r="FKU5900" s="248"/>
      <x:c r="FKV5900" s="248"/>
      <x:c r="FKW5900" s="248"/>
      <x:c r="FKX5900" s="248"/>
      <x:c r="FKY5900" s="248"/>
      <x:c r="FKZ5900" s="248"/>
      <x:c r="FLA5900" s="248"/>
      <x:c r="FLB5900" s="248"/>
      <x:c r="FLC5900" s="248"/>
      <x:c r="FLD5900" s="248"/>
      <x:c r="FLE5900" s="248"/>
      <x:c r="FLF5900" s="248"/>
      <x:c r="FLG5900" s="248"/>
      <x:c r="FLH5900" s="248"/>
      <x:c r="FLI5900" s="248"/>
      <x:c r="FLJ5900" s="248"/>
      <x:c r="FLK5900" s="248"/>
      <x:c r="FLL5900" s="248"/>
      <x:c r="FLM5900" s="248"/>
      <x:c r="FLN5900" s="248"/>
      <x:c r="FLO5900" s="248"/>
      <x:c r="FLP5900" s="248"/>
      <x:c r="FLQ5900" s="248"/>
      <x:c r="FLR5900" s="248"/>
      <x:c r="FLS5900" s="248"/>
      <x:c r="FLT5900" s="248"/>
      <x:c r="FLU5900" s="248"/>
      <x:c r="FLV5900" s="248"/>
      <x:c r="FLW5900" s="248"/>
      <x:c r="FLX5900" s="248"/>
      <x:c r="FLY5900" s="248"/>
      <x:c r="FLZ5900" s="248"/>
      <x:c r="FMA5900" s="248"/>
      <x:c r="FMB5900" s="248"/>
      <x:c r="FMC5900" s="248"/>
      <x:c r="FMD5900" s="248"/>
      <x:c r="FME5900" s="248"/>
      <x:c r="FMF5900" s="248"/>
      <x:c r="FMG5900" s="248"/>
      <x:c r="FMH5900" s="248"/>
      <x:c r="FMI5900" s="248"/>
      <x:c r="FMJ5900" s="248"/>
      <x:c r="FMK5900" s="248"/>
      <x:c r="FML5900" s="248"/>
      <x:c r="FMM5900" s="248"/>
      <x:c r="FMN5900" s="248"/>
      <x:c r="FMO5900" s="248"/>
      <x:c r="FMP5900" s="248"/>
      <x:c r="FMQ5900" s="248"/>
      <x:c r="FMR5900" s="248"/>
      <x:c r="FMS5900" s="248"/>
      <x:c r="FMT5900" s="248"/>
      <x:c r="FMU5900" s="248"/>
      <x:c r="FMV5900" s="248"/>
      <x:c r="FMW5900" s="248"/>
      <x:c r="FMX5900" s="248"/>
      <x:c r="FMY5900" s="248"/>
      <x:c r="FMZ5900" s="248"/>
      <x:c r="FNA5900" s="248"/>
      <x:c r="FNB5900" s="248"/>
      <x:c r="FNC5900" s="248"/>
      <x:c r="FND5900" s="248"/>
      <x:c r="FNE5900" s="248"/>
      <x:c r="FNF5900" s="248"/>
      <x:c r="FNG5900" s="248"/>
      <x:c r="FNH5900" s="248"/>
      <x:c r="FNI5900" s="248"/>
      <x:c r="FNJ5900" s="248"/>
      <x:c r="FNK5900" s="248"/>
      <x:c r="FNL5900" s="248"/>
      <x:c r="FNM5900" s="248"/>
      <x:c r="FNN5900" s="248"/>
      <x:c r="FNO5900" s="248"/>
      <x:c r="FNP5900" s="248"/>
      <x:c r="FNQ5900" s="248"/>
      <x:c r="FNR5900" s="248"/>
      <x:c r="FNS5900" s="248"/>
      <x:c r="FNT5900" s="248"/>
      <x:c r="FNU5900" s="248"/>
      <x:c r="FNV5900" s="248"/>
      <x:c r="FNW5900" s="248"/>
      <x:c r="FNX5900" s="248"/>
      <x:c r="FNY5900" s="248"/>
      <x:c r="FNZ5900" s="248"/>
      <x:c r="FOA5900" s="248"/>
      <x:c r="FOB5900" s="248"/>
      <x:c r="FOC5900" s="248"/>
      <x:c r="FOD5900" s="248"/>
      <x:c r="FOE5900" s="248"/>
      <x:c r="FOF5900" s="248"/>
      <x:c r="FOG5900" s="248"/>
      <x:c r="FOH5900" s="248"/>
      <x:c r="FOI5900" s="248"/>
      <x:c r="FOJ5900" s="248"/>
      <x:c r="FOK5900" s="248"/>
      <x:c r="FOL5900" s="248"/>
      <x:c r="FOM5900" s="248"/>
      <x:c r="FON5900" s="248"/>
      <x:c r="FOO5900" s="248"/>
      <x:c r="FOP5900" s="248"/>
      <x:c r="FOQ5900" s="248"/>
      <x:c r="FOR5900" s="248"/>
      <x:c r="FOS5900" s="248"/>
      <x:c r="FOT5900" s="248"/>
      <x:c r="FOU5900" s="248"/>
      <x:c r="FOV5900" s="248"/>
      <x:c r="FOW5900" s="248"/>
      <x:c r="FOX5900" s="248"/>
      <x:c r="FOY5900" s="248"/>
      <x:c r="FOZ5900" s="248"/>
      <x:c r="FPA5900" s="248"/>
      <x:c r="FPB5900" s="248"/>
      <x:c r="FPC5900" s="248"/>
      <x:c r="FPD5900" s="248"/>
      <x:c r="FPE5900" s="248"/>
      <x:c r="FPF5900" s="248"/>
      <x:c r="FPG5900" s="248"/>
      <x:c r="FPH5900" s="248"/>
      <x:c r="FPI5900" s="248"/>
      <x:c r="FPJ5900" s="248"/>
      <x:c r="FPK5900" s="248"/>
      <x:c r="FPL5900" s="248"/>
      <x:c r="FPM5900" s="248"/>
      <x:c r="FPN5900" s="248"/>
      <x:c r="FPO5900" s="248"/>
      <x:c r="FPP5900" s="248"/>
      <x:c r="FPQ5900" s="248"/>
      <x:c r="FPR5900" s="248"/>
      <x:c r="FPS5900" s="248"/>
      <x:c r="FPT5900" s="248"/>
      <x:c r="FPU5900" s="248"/>
      <x:c r="FPV5900" s="248"/>
      <x:c r="FPW5900" s="248"/>
      <x:c r="FPX5900" s="248"/>
      <x:c r="FPY5900" s="248"/>
      <x:c r="FPZ5900" s="248"/>
      <x:c r="FQA5900" s="248"/>
      <x:c r="FQB5900" s="248"/>
      <x:c r="FQC5900" s="248"/>
      <x:c r="FQD5900" s="248"/>
      <x:c r="FQE5900" s="248"/>
      <x:c r="FQF5900" s="248"/>
      <x:c r="FQG5900" s="248"/>
      <x:c r="FQH5900" s="248"/>
      <x:c r="FQI5900" s="248"/>
      <x:c r="FQJ5900" s="248"/>
      <x:c r="FQK5900" s="248"/>
      <x:c r="FQL5900" s="248"/>
      <x:c r="FQM5900" s="248"/>
      <x:c r="FQN5900" s="248"/>
      <x:c r="FQO5900" s="248"/>
      <x:c r="FQP5900" s="248"/>
      <x:c r="FQQ5900" s="248"/>
      <x:c r="FQR5900" s="248"/>
      <x:c r="FQS5900" s="248"/>
      <x:c r="FQT5900" s="248"/>
      <x:c r="FQU5900" s="248"/>
      <x:c r="FQV5900" s="248"/>
      <x:c r="FQW5900" s="248"/>
      <x:c r="FQX5900" s="248"/>
      <x:c r="FQY5900" s="248"/>
      <x:c r="FQZ5900" s="248"/>
      <x:c r="FRA5900" s="248"/>
      <x:c r="FRB5900" s="248"/>
      <x:c r="FRC5900" s="248"/>
      <x:c r="FRD5900" s="248"/>
      <x:c r="FRE5900" s="248"/>
      <x:c r="FRF5900" s="248"/>
      <x:c r="FRG5900" s="248"/>
      <x:c r="FRH5900" s="248"/>
      <x:c r="FRI5900" s="248"/>
      <x:c r="FRJ5900" s="248"/>
      <x:c r="FRK5900" s="248"/>
      <x:c r="FRL5900" s="248"/>
      <x:c r="FRM5900" s="248"/>
      <x:c r="FRN5900" s="248"/>
      <x:c r="FRO5900" s="248"/>
      <x:c r="FRP5900" s="248"/>
      <x:c r="FRQ5900" s="248"/>
      <x:c r="FRR5900" s="248"/>
      <x:c r="FRS5900" s="248"/>
      <x:c r="FRT5900" s="248"/>
      <x:c r="FRU5900" s="248"/>
      <x:c r="FRV5900" s="248"/>
      <x:c r="FRW5900" s="248"/>
      <x:c r="FRX5900" s="248"/>
      <x:c r="FRY5900" s="248"/>
      <x:c r="FRZ5900" s="248"/>
      <x:c r="FSA5900" s="248"/>
      <x:c r="FSB5900" s="248"/>
      <x:c r="FSC5900" s="248"/>
      <x:c r="FSD5900" s="248"/>
      <x:c r="FSE5900" s="248"/>
      <x:c r="FSF5900" s="248"/>
      <x:c r="FSG5900" s="248"/>
      <x:c r="FSH5900" s="248"/>
      <x:c r="FSI5900" s="248"/>
      <x:c r="FSJ5900" s="248"/>
      <x:c r="FSK5900" s="248"/>
      <x:c r="FSL5900" s="248"/>
      <x:c r="FSM5900" s="248"/>
      <x:c r="FSN5900" s="248"/>
      <x:c r="FSO5900" s="248"/>
      <x:c r="FSP5900" s="248"/>
      <x:c r="FSQ5900" s="248"/>
      <x:c r="FSR5900" s="248"/>
      <x:c r="FSS5900" s="248"/>
      <x:c r="FST5900" s="248"/>
      <x:c r="FSU5900" s="248"/>
      <x:c r="FSV5900" s="248"/>
      <x:c r="FSW5900" s="248"/>
      <x:c r="FSX5900" s="248"/>
      <x:c r="FSY5900" s="248"/>
      <x:c r="FSZ5900" s="248"/>
      <x:c r="FTA5900" s="248"/>
      <x:c r="FTB5900" s="248"/>
      <x:c r="FTC5900" s="248"/>
      <x:c r="FTD5900" s="248"/>
      <x:c r="FTE5900" s="248"/>
      <x:c r="FTF5900" s="248"/>
      <x:c r="FTG5900" s="248"/>
      <x:c r="FTH5900" s="248"/>
      <x:c r="FTI5900" s="248"/>
      <x:c r="FTJ5900" s="248"/>
      <x:c r="FTK5900" s="248"/>
      <x:c r="FTL5900" s="248"/>
      <x:c r="FTM5900" s="248"/>
      <x:c r="FTN5900" s="248"/>
      <x:c r="FTO5900" s="248"/>
      <x:c r="FTP5900" s="248"/>
      <x:c r="FTQ5900" s="248"/>
      <x:c r="FTR5900" s="248"/>
      <x:c r="FTS5900" s="248"/>
      <x:c r="FTT5900" s="248"/>
      <x:c r="FTU5900" s="248"/>
      <x:c r="FTV5900" s="248"/>
      <x:c r="FTW5900" s="248"/>
      <x:c r="FTX5900" s="248"/>
      <x:c r="FTY5900" s="248"/>
      <x:c r="FTZ5900" s="248"/>
      <x:c r="FUA5900" s="248"/>
      <x:c r="FUB5900" s="248"/>
      <x:c r="FUC5900" s="248"/>
      <x:c r="FUD5900" s="248"/>
      <x:c r="FUE5900" s="248"/>
      <x:c r="FUF5900" s="248"/>
      <x:c r="FUG5900" s="248"/>
      <x:c r="FUH5900" s="248"/>
      <x:c r="FUI5900" s="248"/>
      <x:c r="FUJ5900" s="248"/>
      <x:c r="FUK5900" s="248"/>
      <x:c r="FUL5900" s="248"/>
      <x:c r="FUM5900" s="248"/>
      <x:c r="FUN5900" s="248"/>
      <x:c r="FUO5900" s="248"/>
      <x:c r="FUP5900" s="248"/>
      <x:c r="FUQ5900" s="248"/>
      <x:c r="FUR5900" s="248"/>
      <x:c r="FUS5900" s="248"/>
      <x:c r="FUT5900" s="248"/>
      <x:c r="FUU5900" s="248"/>
      <x:c r="FUV5900" s="248"/>
      <x:c r="FUW5900" s="248"/>
      <x:c r="FUX5900" s="248"/>
      <x:c r="FUY5900" s="248"/>
      <x:c r="FUZ5900" s="248"/>
      <x:c r="FVA5900" s="248"/>
      <x:c r="FVB5900" s="248"/>
      <x:c r="FVC5900" s="248"/>
      <x:c r="FVD5900" s="248"/>
      <x:c r="FVE5900" s="248"/>
      <x:c r="FVF5900" s="248"/>
      <x:c r="FVG5900" s="248"/>
      <x:c r="FVH5900" s="248"/>
      <x:c r="FVI5900" s="248"/>
      <x:c r="FVJ5900" s="248"/>
      <x:c r="FVK5900" s="248"/>
      <x:c r="FVL5900" s="248"/>
      <x:c r="FVM5900" s="248"/>
      <x:c r="FVN5900" s="248"/>
      <x:c r="FVO5900" s="248"/>
      <x:c r="FVP5900" s="248"/>
      <x:c r="FVQ5900" s="248"/>
      <x:c r="FVR5900" s="248"/>
      <x:c r="FVS5900" s="248"/>
      <x:c r="FVT5900" s="248"/>
      <x:c r="FVU5900" s="248"/>
      <x:c r="FVV5900" s="248"/>
      <x:c r="FVW5900" s="248"/>
      <x:c r="FVX5900" s="248"/>
      <x:c r="FVY5900" s="248"/>
      <x:c r="FVZ5900" s="248"/>
      <x:c r="FWA5900" s="248"/>
      <x:c r="FWB5900" s="248"/>
      <x:c r="FWC5900" s="248"/>
      <x:c r="FWD5900" s="248"/>
      <x:c r="FWE5900" s="248"/>
      <x:c r="FWF5900" s="248"/>
      <x:c r="FWG5900" s="248"/>
      <x:c r="FWH5900" s="248"/>
      <x:c r="FWI5900" s="248"/>
      <x:c r="FWJ5900" s="248"/>
      <x:c r="FWK5900" s="248"/>
      <x:c r="FWL5900" s="248"/>
      <x:c r="FWM5900" s="248"/>
      <x:c r="FWN5900" s="248"/>
      <x:c r="FWO5900" s="248"/>
      <x:c r="FWP5900" s="248"/>
      <x:c r="FWQ5900" s="248"/>
      <x:c r="FWR5900" s="248"/>
      <x:c r="FWS5900" s="248"/>
      <x:c r="FWT5900" s="248"/>
      <x:c r="FWU5900" s="248"/>
      <x:c r="FWV5900" s="248"/>
      <x:c r="FWW5900" s="248"/>
      <x:c r="FWX5900" s="248"/>
      <x:c r="FWY5900" s="248"/>
      <x:c r="FWZ5900" s="248"/>
      <x:c r="FXA5900" s="248"/>
      <x:c r="FXB5900" s="248"/>
      <x:c r="FXC5900" s="248"/>
      <x:c r="FXD5900" s="248"/>
      <x:c r="FXE5900" s="248"/>
      <x:c r="FXF5900" s="248"/>
      <x:c r="FXG5900" s="248"/>
      <x:c r="FXH5900" s="248"/>
      <x:c r="FXI5900" s="248"/>
      <x:c r="FXJ5900" s="248"/>
      <x:c r="FXK5900" s="248"/>
      <x:c r="FXL5900" s="248"/>
      <x:c r="FXM5900" s="248"/>
      <x:c r="FXN5900" s="248"/>
      <x:c r="FXO5900" s="248"/>
      <x:c r="FXP5900" s="248"/>
      <x:c r="FXQ5900" s="248"/>
      <x:c r="FXR5900" s="248"/>
      <x:c r="FXS5900" s="248"/>
      <x:c r="FXT5900" s="248"/>
      <x:c r="FXU5900" s="248"/>
      <x:c r="FXV5900" s="248"/>
      <x:c r="FXW5900" s="248"/>
      <x:c r="FXX5900" s="248"/>
      <x:c r="FXY5900" s="248"/>
      <x:c r="FXZ5900" s="248"/>
      <x:c r="FYA5900" s="248"/>
      <x:c r="FYB5900" s="248"/>
      <x:c r="FYC5900" s="248"/>
      <x:c r="FYD5900" s="248"/>
      <x:c r="FYE5900" s="248"/>
      <x:c r="FYF5900" s="248"/>
      <x:c r="FYG5900" s="248"/>
      <x:c r="FYH5900" s="248"/>
      <x:c r="FYI5900" s="248"/>
      <x:c r="FYJ5900" s="248"/>
      <x:c r="FYK5900" s="248"/>
      <x:c r="FYL5900" s="248"/>
      <x:c r="FYM5900" s="248"/>
      <x:c r="FYN5900" s="248"/>
      <x:c r="FYO5900" s="248"/>
      <x:c r="FYP5900" s="248"/>
      <x:c r="FYQ5900" s="248"/>
      <x:c r="FYR5900" s="248"/>
      <x:c r="FYS5900" s="248"/>
      <x:c r="FYT5900" s="248"/>
      <x:c r="FYU5900" s="248"/>
      <x:c r="FYV5900" s="248"/>
      <x:c r="FYW5900" s="248"/>
      <x:c r="FYX5900" s="248"/>
      <x:c r="FYY5900" s="248"/>
      <x:c r="FYZ5900" s="248"/>
      <x:c r="FZA5900" s="248"/>
      <x:c r="FZB5900" s="248"/>
      <x:c r="FZC5900" s="248"/>
      <x:c r="FZD5900" s="248"/>
      <x:c r="FZE5900" s="248"/>
      <x:c r="FZF5900" s="248"/>
      <x:c r="FZG5900" s="248"/>
      <x:c r="FZH5900" s="248"/>
      <x:c r="FZI5900" s="248"/>
      <x:c r="FZJ5900" s="248"/>
      <x:c r="FZK5900" s="248"/>
      <x:c r="FZL5900" s="248"/>
      <x:c r="FZM5900" s="248"/>
      <x:c r="FZN5900" s="248"/>
      <x:c r="FZO5900" s="248"/>
      <x:c r="FZP5900" s="248"/>
      <x:c r="FZQ5900" s="248"/>
      <x:c r="FZR5900" s="248"/>
      <x:c r="FZS5900" s="248"/>
      <x:c r="FZT5900" s="248"/>
      <x:c r="FZU5900" s="248"/>
      <x:c r="FZV5900" s="248"/>
      <x:c r="FZW5900" s="248"/>
      <x:c r="FZX5900" s="248"/>
      <x:c r="FZY5900" s="248"/>
      <x:c r="FZZ5900" s="248"/>
      <x:c r="GAA5900" s="248"/>
      <x:c r="GAB5900" s="248"/>
      <x:c r="GAC5900" s="248"/>
      <x:c r="GAD5900" s="248"/>
      <x:c r="GAE5900" s="248"/>
      <x:c r="GAF5900" s="248"/>
      <x:c r="GAG5900" s="248"/>
      <x:c r="GAH5900" s="248"/>
      <x:c r="GAI5900" s="248"/>
      <x:c r="GAJ5900" s="248"/>
      <x:c r="GAK5900" s="248"/>
      <x:c r="GAL5900" s="248"/>
      <x:c r="GAM5900" s="248"/>
      <x:c r="GAN5900" s="248"/>
      <x:c r="GAO5900" s="248"/>
      <x:c r="GAP5900" s="248"/>
      <x:c r="GAQ5900" s="248"/>
      <x:c r="GAR5900" s="248"/>
      <x:c r="GAS5900" s="248"/>
      <x:c r="GAT5900" s="248"/>
      <x:c r="GAU5900" s="248"/>
      <x:c r="GAV5900" s="248"/>
      <x:c r="GAW5900" s="248"/>
      <x:c r="GAX5900" s="248"/>
      <x:c r="GAY5900" s="248"/>
      <x:c r="GAZ5900" s="248"/>
      <x:c r="GBA5900" s="248"/>
      <x:c r="GBB5900" s="248"/>
      <x:c r="GBC5900" s="248"/>
      <x:c r="GBD5900" s="248"/>
      <x:c r="GBE5900" s="248"/>
      <x:c r="GBF5900" s="248"/>
      <x:c r="GBG5900" s="248"/>
      <x:c r="GBH5900" s="248"/>
      <x:c r="GBI5900" s="248"/>
      <x:c r="GBJ5900" s="248"/>
      <x:c r="GBK5900" s="248"/>
      <x:c r="GBL5900" s="248"/>
      <x:c r="GBM5900" s="248"/>
      <x:c r="GBN5900" s="248"/>
      <x:c r="GBO5900" s="248"/>
      <x:c r="GBP5900" s="248"/>
      <x:c r="GBQ5900" s="248"/>
      <x:c r="GBR5900" s="248"/>
      <x:c r="GBS5900" s="248"/>
      <x:c r="GBT5900" s="248"/>
      <x:c r="GBU5900" s="248"/>
      <x:c r="GBV5900" s="248"/>
      <x:c r="GBW5900" s="248"/>
      <x:c r="GBX5900" s="248"/>
      <x:c r="GBY5900" s="248"/>
      <x:c r="GBZ5900" s="248"/>
      <x:c r="GCA5900" s="248"/>
      <x:c r="GCB5900" s="248"/>
      <x:c r="GCC5900" s="248"/>
      <x:c r="GCD5900" s="248"/>
      <x:c r="GCE5900" s="248"/>
      <x:c r="GCF5900" s="248"/>
      <x:c r="GCG5900" s="248"/>
      <x:c r="GCH5900" s="248"/>
      <x:c r="GCI5900" s="248"/>
      <x:c r="GCJ5900" s="248"/>
      <x:c r="GCK5900" s="248"/>
      <x:c r="GCL5900" s="248"/>
      <x:c r="GCM5900" s="248"/>
      <x:c r="GCN5900" s="248"/>
      <x:c r="GCO5900" s="248"/>
      <x:c r="GCP5900" s="248"/>
      <x:c r="GCQ5900" s="248"/>
      <x:c r="GCR5900" s="248"/>
      <x:c r="GCS5900" s="248"/>
      <x:c r="GCT5900" s="248"/>
      <x:c r="GCU5900" s="248"/>
      <x:c r="GCV5900" s="248"/>
      <x:c r="GCW5900" s="248"/>
      <x:c r="GCX5900" s="248"/>
      <x:c r="GCY5900" s="248"/>
      <x:c r="GCZ5900" s="248"/>
      <x:c r="GDA5900" s="248"/>
      <x:c r="GDB5900" s="248"/>
      <x:c r="GDC5900" s="248"/>
      <x:c r="GDD5900" s="248"/>
      <x:c r="GDE5900" s="248"/>
      <x:c r="GDF5900" s="248"/>
      <x:c r="GDG5900" s="248"/>
      <x:c r="GDH5900" s="248"/>
      <x:c r="GDI5900" s="248"/>
      <x:c r="GDJ5900" s="248"/>
      <x:c r="GDK5900" s="248"/>
      <x:c r="GDL5900" s="248"/>
      <x:c r="GDM5900" s="248"/>
      <x:c r="GDN5900" s="248"/>
      <x:c r="GDO5900" s="248"/>
      <x:c r="GDP5900" s="248"/>
      <x:c r="GDQ5900" s="248"/>
      <x:c r="GDR5900" s="248"/>
      <x:c r="GDS5900" s="248"/>
      <x:c r="GDT5900" s="248"/>
      <x:c r="GDU5900" s="248"/>
      <x:c r="GDV5900" s="248"/>
      <x:c r="GDW5900" s="248"/>
      <x:c r="GDX5900" s="248"/>
      <x:c r="GDY5900" s="248"/>
      <x:c r="GDZ5900" s="248"/>
      <x:c r="GEA5900" s="248"/>
      <x:c r="GEB5900" s="248"/>
      <x:c r="GEC5900" s="248"/>
      <x:c r="GED5900" s="248"/>
      <x:c r="GEE5900" s="248"/>
      <x:c r="GEF5900" s="248"/>
      <x:c r="GEG5900" s="248"/>
      <x:c r="GEH5900" s="248"/>
      <x:c r="GEI5900" s="248"/>
      <x:c r="GEJ5900" s="248"/>
      <x:c r="GEK5900" s="248"/>
      <x:c r="GEL5900" s="248"/>
      <x:c r="GEM5900" s="248"/>
      <x:c r="GEN5900" s="248"/>
      <x:c r="GEO5900" s="248"/>
      <x:c r="GEP5900" s="248"/>
      <x:c r="GEQ5900" s="248"/>
      <x:c r="GER5900" s="248"/>
      <x:c r="GES5900" s="248"/>
      <x:c r="GET5900" s="248"/>
      <x:c r="GEU5900" s="248"/>
      <x:c r="GEV5900" s="248"/>
      <x:c r="GEW5900" s="248"/>
      <x:c r="GEX5900" s="248"/>
      <x:c r="GEY5900" s="248"/>
      <x:c r="GEZ5900" s="248"/>
      <x:c r="GFA5900" s="248"/>
      <x:c r="GFB5900" s="248"/>
      <x:c r="GFC5900" s="248"/>
      <x:c r="GFD5900" s="248"/>
      <x:c r="GFE5900" s="248"/>
      <x:c r="GFF5900" s="248"/>
      <x:c r="GFG5900" s="248"/>
      <x:c r="GFH5900" s="248"/>
      <x:c r="GFI5900" s="248"/>
      <x:c r="GFJ5900" s="248"/>
      <x:c r="GFK5900" s="248"/>
      <x:c r="GFL5900" s="248"/>
      <x:c r="GFM5900" s="248"/>
      <x:c r="GFN5900" s="248"/>
      <x:c r="GFO5900" s="248"/>
      <x:c r="GFP5900" s="248"/>
      <x:c r="GFQ5900" s="248"/>
      <x:c r="GFR5900" s="248"/>
      <x:c r="GFS5900" s="248"/>
      <x:c r="GFT5900" s="248"/>
      <x:c r="GFU5900" s="248"/>
      <x:c r="GFV5900" s="248"/>
      <x:c r="GFW5900" s="248"/>
      <x:c r="GFX5900" s="248"/>
      <x:c r="GFY5900" s="248"/>
      <x:c r="GFZ5900" s="248"/>
      <x:c r="GGA5900" s="248"/>
      <x:c r="GGB5900" s="248"/>
      <x:c r="GGC5900" s="248"/>
      <x:c r="GGD5900" s="248"/>
      <x:c r="GGE5900" s="248"/>
      <x:c r="GGF5900" s="248"/>
      <x:c r="GGG5900" s="248"/>
      <x:c r="GGH5900" s="248"/>
      <x:c r="GGI5900" s="248"/>
      <x:c r="GGJ5900" s="248"/>
      <x:c r="GGK5900" s="248"/>
      <x:c r="GGL5900" s="248"/>
      <x:c r="GGM5900" s="248"/>
      <x:c r="GGN5900" s="248"/>
      <x:c r="GGO5900" s="248"/>
      <x:c r="GGP5900" s="248"/>
      <x:c r="GGQ5900" s="248"/>
      <x:c r="GGR5900" s="248"/>
      <x:c r="GGS5900" s="248"/>
      <x:c r="GGT5900" s="248"/>
      <x:c r="GGU5900" s="248"/>
      <x:c r="GGV5900" s="248"/>
      <x:c r="GGW5900" s="248"/>
      <x:c r="GGX5900" s="248"/>
      <x:c r="GGY5900" s="248"/>
      <x:c r="GGZ5900" s="248"/>
      <x:c r="GHA5900" s="248"/>
      <x:c r="GHB5900" s="248"/>
      <x:c r="GHC5900" s="248"/>
      <x:c r="GHD5900" s="248"/>
      <x:c r="GHE5900" s="248"/>
      <x:c r="GHF5900" s="248"/>
      <x:c r="GHG5900" s="248"/>
      <x:c r="GHH5900" s="248"/>
      <x:c r="GHI5900" s="248"/>
      <x:c r="GHJ5900" s="248"/>
      <x:c r="GHK5900" s="248"/>
      <x:c r="GHL5900" s="248"/>
      <x:c r="GHM5900" s="248"/>
      <x:c r="GHN5900" s="248"/>
      <x:c r="GHO5900" s="248"/>
      <x:c r="GHP5900" s="248"/>
      <x:c r="GHQ5900" s="248"/>
      <x:c r="GHR5900" s="248"/>
      <x:c r="GHS5900" s="248"/>
      <x:c r="GHT5900" s="248"/>
      <x:c r="GHU5900" s="248"/>
      <x:c r="GHV5900" s="248"/>
      <x:c r="GHW5900" s="248"/>
      <x:c r="GHX5900" s="248"/>
      <x:c r="GHY5900" s="248"/>
      <x:c r="GHZ5900" s="248"/>
      <x:c r="GIA5900" s="248"/>
      <x:c r="GIB5900" s="248"/>
      <x:c r="GIC5900" s="248"/>
      <x:c r="GID5900" s="248"/>
      <x:c r="GIE5900" s="248"/>
      <x:c r="GIF5900" s="248"/>
      <x:c r="GIG5900" s="248"/>
      <x:c r="GIH5900" s="248"/>
      <x:c r="GII5900" s="248"/>
      <x:c r="GIJ5900" s="248"/>
      <x:c r="GIK5900" s="248"/>
      <x:c r="GIL5900" s="248"/>
      <x:c r="GIM5900" s="248"/>
      <x:c r="GIN5900" s="248"/>
      <x:c r="GIO5900" s="248"/>
      <x:c r="GIP5900" s="248"/>
      <x:c r="GIQ5900" s="248"/>
      <x:c r="GIR5900" s="248"/>
      <x:c r="GIS5900" s="248"/>
      <x:c r="GIT5900" s="248"/>
      <x:c r="GIU5900" s="248"/>
      <x:c r="GIV5900" s="248"/>
      <x:c r="GIW5900" s="248"/>
      <x:c r="GIX5900" s="248"/>
      <x:c r="GIY5900" s="248"/>
      <x:c r="GIZ5900" s="248"/>
      <x:c r="GJA5900" s="248"/>
      <x:c r="GJB5900" s="248"/>
      <x:c r="GJC5900" s="248"/>
      <x:c r="GJD5900" s="248"/>
      <x:c r="GJE5900" s="248"/>
      <x:c r="GJF5900" s="248"/>
      <x:c r="GJG5900" s="248"/>
      <x:c r="GJH5900" s="248"/>
      <x:c r="GJI5900" s="248"/>
      <x:c r="GJJ5900" s="248"/>
      <x:c r="GJK5900" s="248"/>
      <x:c r="GJL5900" s="248"/>
      <x:c r="GJM5900" s="248"/>
      <x:c r="GJN5900" s="248"/>
      <x:c r="GJO5900" s="248"/>
      <x:c r="GJP5900" s="248"/>
      <x:c r="GJQ5900" s="248"/>
      <x:c r="GJR5900" s="248"/>
      <x:c r="GJS5900" s="248"/>
      <x:c r="GJT5900" s="248"/>
      <x:c r="GJU5900" s="248"/>
      <x:c r="GJV5900" s="248"/>
      <x:c r="GJW5900" s="248"/>
      <x:c r="GJX5900" s="248"/>
      <x:c r="GJY5900" s="248"/>
      <x:c r="GJZ5900" s="248"/>
      <x:c r="GKA5900" s="248"/>
      <x:c r="GKB5900" s="248"/>
      <x:c r="GKC5900" s="248"/>
      <x:c r="GKD5900" s="248"/>
      <x:c r="GKE5900" s="248"/>
      <x:c r="GKF5900" s="248"/>
      <x:c r="GKG5900" s="248"/>
      <x:c r="GKH5900" s="248"/>
      <x:c r="GKI5900" s="248"/>
      <x:c r="GKJ5900" s="248"/>
      <x:c r="GKK5900" s="248"/>
      <x:c r="GKL5900" s="248"/>
      <x:c r="GKM5900" s="248"/>
      <x:c r="GKN5900" s="248"/>
      <x:c r="GKO5900" s="248"/>
      <x:c r="GKP5900" s="248"/>
      <x:c r="GKQ5900" s="248"/>
      <x:c r="GKR5900" s="248"/>
      <x:c r="GKS5900" s="248"/>
      <x:c r="GKT5900" s="248"/>
      <x:c r="GKU5900" s="248"/>
      <x:c r="GKV5900" s="248"/>
      <x:c r="GKW5900" s="248"/>
      <x:c r="GKX5900" s="248"/>
      <x:c r="GKY5900" s="248"/>
      <x:c r="GKZ5900" s="248"/>
      <x:c r="GLA5900" s="248"/>
      <x:c r="GLB5900" s="248"/>
      <x:c r="GLC5900" s="248"/>
      <x:c r="GLD5900" s="248"/>
      <x:c r="GLE5900" s="248"/>
      <x:c r="GLF5900" s="248"/>
      <x:c r="GLG5900" s="248"/>
      <x:c r="GLH5900" s="248"/>
      <x:c r="GLI5900" s="248"/>
      <x:c r="GLJ5900" s="248"/>
      <x:c r="GLK5900" s="248"/>
      <x:c r="GLL5900" s="248"/>
      <x:c r="GLM5900" s="248"/>
      <x:c r="GLN5900" s="248"/>
      <x:c r="GLO5900" s="248"/>
      <x:c r="GLP5900" s="248"/>
      <x:c r="GLQ5900" s="248"/>
      <x:c r="GLR5900" s="248"/>
      <x:c r="GLS5900" s="248"/>
      <x:c r="GLT5900" s="248"/>
      <x:c r="GLU5900" s="248"/>
      <x:c r="GLV5900" s="248"/>
      <x:c r="GLW5900" s="248"/>
      <x:c r="GLX5900" s="248"/>
      <x:c r="GLY5900" s="248"/>
      <x:c r="GLZ5900" s="248"/>
      <x:c r="GMA5900" s="248"/>
      <x:c r="GMB5900" s="248"/>
      <x:c r="GMC5900" s="248"/>
      <x:c r="GMD5900" s="248"/>
      <x:c r="GME5900" s="248"/>
      <x:c r="GMF5900" s="248"/>
      <x:c r="GMG5900" s="248"/>
      <x:c r="GMH5900" s="248"/>
      <x:c r="GMI5900" s="248"/>
      <x:c r="GMJ5900" s="248"/>
      <x:c r="GMK5900" s="248"/>
      <x:c r="GML5900" s="248"/>
      <x:c r="GMM5900" s="248"/>
      <x:c r="GMN5900" s="248"/>
      <x:c r="GMO5900" s="248"/>
      <x:c r="GMP5900" s="248"/>
      <x:c r="GMQ5900" s="248"/>
      <x:c r="GMR5900" s="248"/>
      <x:c r="GMS5900" s="248"/>
      <x:c r="GMT5900" s="248"/>
      <x:c r="GMU5900" s="248"/>
      <x:c r="GMV5900" s="248"/>
      <x:c r="GMW5900" s="248"/>
      <x:c r="GMX5900" s="248"/>
      <x:c r="GMY5900" s="248"/>
      <x:c r="GMZ5900" s="248"/>
      <x:c r="GNA5900" s="248"/>
      <x:c r="GNB5900" s="248"/>
      <x:c r="GNC5900" s="248"/>
      <x:c r="GND5900" s="248"/>
      <x:c r="GNE5900" s="248"/>
      <x:c r="GNF5900" s="248"/>
      <x:c r="GNG5900" s="248"/>
      <x:c r="GNH5900" s="248"/>
      <x:c r="GNI5900" s="248"/>
      <x:c r="GNJ5900" s="248"/>
      <x:c r="GNK5900" s="248"/>
      <x:c r="GNL5900" s="248"/>
      <x:c r="GNM5900" s="248"/>
      <x:c r="GNN5900" s="248"/>
      <x:c r="GNO5900" s="248"/>
      <x:c r="GNP5900" s="248"/>
      <x:c r="GNQ5900" s="248"/>
      <x:c r="GNR5900" s="248"/>
      <x:c r="GNS5900" s="248"/>
      <x:c r="GNT5900" s="248"/>
      <x:c r="GNU5900" s="248"/>
      <x:c r="GNV5900" s="248"/>
      <x:c r="GNW5900" s="248"/>
      <x:c r="GNX5900" s="248"/>
      <x:c r="GNY5900" s="248"/>
      <x:c r="GNZ5900" s="248"/>
      <x:c r="GOA5900" s="248"/>
      <x:c r="GOB5900" s="248"/>
      <x:c r="GOC5900" s="248"/>
      <x:c r="GOD5900" s="248"/>
      <x:c r="GOE5900" s="248"/>
      <x:c r="GOF5900" s="248"/>
      <x:c r="GOG5900" s="248"/>
      <x:c r="GOH5900" s="248"/>
      <x:c r="GOI5900" s="248"/>
      <x:c r="GOJ5900" s="248"/>
      <x:c r="GOK5900" s="248"/>
      <x:c r="GOL5900" s="248"/>
      <x:c r="GOM5900" s="248"/>
      <x:c r="GON5900" s="248"/>
      <x:c r="GOO5900" s="248"/>
      <x:c r="GOP5900" s="248"/>
      <x:c r="GOQ5900" s="248"/>
      <x:c r="GOR5900" s="248"/>
      <x:c r="GOS5900" s="248"/>
      <x:c r="GOT5900" s="248"/>
      <x:c r="GOU5900" s="248"/>
      <x:c r="GOV5900" s="248"/>
      <x:c r="GOW5900" s="248"/>
      <x:c r="GOX5900" s="248"/>
      <x:c r="GOY5900" s="248"/>
      <x:c r="GOZ5900" s="248"/>
      <x:c r="GPA5900" s="248"/>
      <x:c r="GPB5900" s="248"/>
      <x:c r="GPC5900" s="248"/>
      <x:c r="GPD5900" s="248"/>
      <x:c r="GPE5900" s="248"/>
      <x:c r="GPF5900" s="248"/>
      <x:c r="GPG5900" s="248"/>
      <x:c r="GPH5900" s="248"/>
      <x:c r="GPI5900" s="248"/>
      <x:c r="GPJ5900" s="248"/>
      <x:c r="GPK5900" s="248"/>
      <x:c r="GPL5900" s="248"/>
      <x:c r="GPM5900" s="248"/>
      <x:c r="GPN5900" s="248"/>
      <x:c r="GPO5900" s="248"/>
      <x:c r="GPP5900" s="248"/>
      <x:c r="GPQ5900" s="248"/>
      <x:c r="GPR5900" s="248"/>
      <x:c r="GPS5900" s="248"/>
      <x:c r="GPT5900" s="248"/>
      <x:c r="GPU5900" s="248"/>
      <x:c r="GPV5900" s="248"/>
      <x:c r="GPW5900" s="248"/>
      <x:c r="GPX5900" s="248"/>
      <x:c r="GPY5900" s="248"/>
      <x:c r="GPZ5900" s="248"/>
      <x:c r="GQA5900" s="248"/>
      <x:c r="GQB5900" s="248"/>
      <x:c r="GQC5900" s="248"/>
      <x:c r="GQD5900" s="248"/>
      <x:c r="GQE5900" s="248"/>
      <x:c r="GQF5900" s="248"/>
      <x:c r="GQG5900" s="248"/>
      <x:c r="GQH5900" s="248"/>
      <x:c r="GQI5900" s="248"/>
      <x:c r="GQJ5900" s="248"/>
      <x:c r="GQK5900" s="248"/>
      <x:c r="GQL5900" s="248"/>
      <x:c r="GQM5900" s="248"/>
      <x:c r="GQN5900" s="248"/>
      <x:c r="GQO5900" s="248"/>
      <x:c r="GQP5900" s="248"/>
      <x:c r="GQQ5900" s="248"/>
      <x:c r="GQR5900" s="248"/>
      <x:c r="GQS5900" s="248"/>
      <x:c r="GQT5900" s="248"/>
      <x:c r="GQU5900" s="248"/>
      <x:c r="GQV5900" s="248"/>
      <x:c r="GQW5900" s="248"/>
      <x:c r="GQX5900" s="248"/>
      <x:c r="GQY5900" s="248"/>
      <x:c r="GQZ5900" s="248"/>
      <x:c r="GRA5900" s="248"/>
      <x:c r="GRB5900" s="248"/>
      <x:c r="GRC5900" s="248"/>
      <x:c r="GRD5900" s="248"/>
      <x:c r="GRE5900" s="248"/>
      <x:c r="GRF5900" s="248"/>
      <x:c r="GRG5900" s="248"/>
      <x:c r="GRH5900" s="248"/>
      <x:c r="GRI5900" s="248"/>
      <x:c r="GRJ5900" s="248"/>
      <x:c r="GRK5900" s="248"/>
      <x:c r="GRL5900" s="248"/>
      <x:c r="GRM5900" s="248"/>
      <x:c r="GRN5900" s="248"/>
      <x:c r="GRO5900" s="248"/>
      <x:c r="GRP5900" s="248"/>
      <x:c r="GRQ5900" s="248"/>
      <x:c r="GRR5900" s="248"/>
      <x:c r="GRS5900" s="248"/>
      <x:c r="GRT5900" s="248"/>
      <x:c r="GRU5900" s="248"/>
      <x:c r="GRV5900" s="248"/>
      <x:c r="GRW5900" s="248"/>
      <x:c r="GRX5900" s="248"/>
      <x:c r="GRY5900" s="248"/>
      <x:c r="GRZ5900" s="248"/>
      <x:c r="GSA5900" s="248"/>
      <x:c r="GSB5900" s="248"/>
      <x:c r="GSC5900" s="248"/>
      <x:c r="GSD5900" s="248"/>
      <x:c r="GSE5900" s="248"/>
      <x:c r="GSF5900" s="248"/>
      <x:c r="GSG5900" s="248"/>
      <x:c r="GSH5900" s="248"/>
      <x:c r="GSI5900" s="248"/>
      <x:c r="GSJ5900" s="248"/>
      <x:c r="GSK5900" s="248"/>
      <x:c r="GSL5900" s="248"/>
      <x:c r="GSM5900" s="248"/>
      <x:c r="GSN5900" s="248"/>
      <x:c r="GSO5900" s="248"/>
      <x:c r="GSP5900" s="248"/>
      <x:c r="GSQ5900" s="248"/>
      <x:c r="GSR5900" s="248"/>
      <x:c r="GSS5900" s="248"/>
      <x:c r="GST5900" s="248"/>
      <x:c r="GSU5900" s="248"/>
      <x:c r="GSV5900" s="248"/>
      <x:c r="GSW5900" s="248"/>
      <x:c r="GSX5900" s="248"/>
      <x:c r="GSY5900" s="248"/>
      <x:c r="GSZ5900" s="248"/>
      <x:c r="GTA5900" s="248"/>
      <x:c r="GTB5900" s="248"/>
      <x:c r="GTC5900" s="248"/>
      <x:c r="GTD5900" s="248"/>
      <x:c r="GTE5900" s="248"/>
      <x:c r="GTF5900" s="248"/>
      <x:c r="GTG5900" s="248"/>
      <x:c r="GTH5900" s="248"/>
      <x:c r="GTI5900" s="248"/>
      <x:c r="GTJ5900" s="248"/>
      <x:c r="GTK5900" s="248"/>
      <x:c r="GTL5900" s="248"/>
      <x:c r="GTM5900" s="248"/>
      <x:c r="GTN5900" s="248"/>
      <x:c r="GTO5900" s="248"/>
      <x:c r="GTP5900" s="248"/>
      <x:c r="GTQ5900" s="248"/>
      <x:c r="GTR5900" s="248"/>
      <x:c r="GTS5900" s="248"/>
      <x:c r="GTT5900" s="248"/>
      <x:c r="GTU5900" s="248"/>
      <x:c r="GTV5900" s="248"/>
      <x:c r="GTW5900" s="248"/>
      <x:c r="GTX5900" s="248"/>
      <x:c r="GTY5900" s="248"/>
      <x:c r="GTZ5900" s="248"/>
      <x:c r="GUA5900" s="248"/>
      <x:c r="GUB5900" s="248"/>
      <x:c r="GUC5900" s="248"/>
      <x:c r="GUD5900" s="248"/>
      <x:c r="GUE5900" s="248"/>
      <x:c r="GUF5900" s="248"/>
      <x:c r="GUG5900" s="248"/>
      <x:c r="GUH5900" s="248"/>
      <x:c r="GUI5900" s="248"/>
      <x:c r="GUJ5900" s="248"/>
      <x:c r="GUK5900" s="248"/>
      <x:c r="GUL5900" s="248"/>
      <x:c r="GUM5900" s="248"/>
      <x:c r="GUN5900" s="248"/>
      <x:c r="GUO5900" s="248"/>
      <x:c r="GUP5900" s="248"/>
      <x:c r="GUQ5900" s="248"/>
      <x:c r="GUR5900" s="248"/>
      <x:c r="GUS5900" s="248"/>
      <x:c r="GUT5900" s="248"/>
      <x:c r="GUU5900" s="248"/>
      <x:c r="GUV5900" s="248"/>
      <x:c r="GUW5900" s="248"/>
      <x:c r="GUX5900" s="248"/>
      <x:c r="GUY5900" s="248"/>
      <x:c r="GUZ5900" s="248"/>
      <x:c r="GVA5900" s="248"/>
      <x:c r="GVB5900" s="248"/>
      <x:c r="GVC5900" s="248"/>
      <x:c r="GVD5900" s="248"/>
      <x:c r="GVE5900" s="248"/>
      <x:c r="GVF5900" s="248"/>
      <x:c r="GVG5900" s="248"/>
      <x:c r="GVH5900" s="248"/>
      <x:c r="GVI5900" s="248"/>
      <x:c r="GVJ5900" s="248"/>
      <x:c r="GVK5900" s="248"/>
      <x:c r="GVL5900" s="248"/>
      <x:c r="GVM5900" s="248"/>
      <x:c r="GVN5900" s="248"/>
      <x:c r="GVO5900" s="248"/>
      <x:c r="GVP5900" s="248"/>
      <x:c r="GVQ5900" s="248"/>
      <x:c r="GVR5900" s="248"/>
      <x:c r="GVS5900" s="248"/>
      <x:c r="GVT5900" s="248"/>
      <x:c r="GVU5900" s="248"/>
      <x:c r="GVV5900" s="248"/>
      <x:c r="GVW5900" s="248"/>
      <x:c r="GVX5900" s="248"/>
      <x:c r="GVY5900" s="248"/>
      <x:c r="GVZ5900" s="248"/>
      <x:c r="GWA5900" s="248"/>
      <x:c r="GWB5900" s="248"/>
      <x:c r="GWC5900" s="248"/>
      <x:c r="GWD5900" s="248"/>
      <x:c r="GWE5900" s="248"/>
      <x:c r="GWF5900" s="248"/>
      <x:c r="GWG5900" s="248"/>
      <x:c r="GWH5900" s="248"/>
      <x:c r="GWI5900" s="248"/>
      <x:c r="GWJ5900" s="248"/>
      <x:c r="GWK5900" s="248"/>
      <x:c r="GWL5900" s="248"/>
      <x:c r="GWM5900" s="248"/>
      <x:c r="GWN5900" s="248"/>
      <x:c r="GWO5900" s="248"/>
      <x:c r="GWP5900" s="248"/>
      <x:c r="GWQ5900" s="248"/>
      <x:c r="GWR5900" s="248"/>
      <x:c r="GWS5900" s="248"/>
      <x:c r="GWT5900" s="248"/>
      <x:c r="GWU5900" s="248"/>
      <x:c r="GWV5900" s="248"/>
      <x:c r="GWW5900" s="248"/>
      <x:c r="GWX5900" s="248"/>
      <x:c r="GWY5900" s="248"/>
      <x:c r="GWZ5900" s="248"/>
      <x:c r="GXA5900" s="248"/>
      <x:c r="GXB5900" s="248"/>
      <x:c r="GXC5900" s="248"/>
      <x:c r="GXD5900" s="248"/>
      <x:c r="GXE5900" s="248"/>
      <x:c r="GXF5900" s="248"/>
      <x:c r="GXG5900" s="248"/>
      <x:c r="GXH5900" s="248"/>
      <x:c r="GXI5900" s="248"/>
      <x:c r="GXJ5900" s="248"/>
      <x:c r="GXK5900" s="248"/>
      <x:c r="GXL5900" s="248"/>
      <x:c r="GXM5900" s="248"/>
      <x:c r="GXN5900" s="248"/>
      <x:c r="GXO5900" s="248"/>
      <x:c r="GXP5900" s="248"/>
      <x:c r="GXQ5900" s="248"/>
      <x:c r="GXR5900" s="248"/>
      <x:c r="GXS5900" s="248"/>
      <x:c r="GXT5900" s="248"/>
      <x:c r="GXU5900" s="248"/>
      <x:c r="GXV5900" s="248"/>
      <x:c r="GXW5900" s="248"/>
      <x:c r="GXX5900" s="248"/>
      <x:c r="GXY5900" s="248"/>
      <x:c r="GXZ5900" s="248"/>
      <x:c r="GYA5900" s="248"/>
      <x:c r="GYB5900" s="248"/>
      <x:c r="GYC5900" s="248"/>
      <x:c r="GYD5900" s="248"/>
      <x:c r="GYE5900" s="248"/>
      <x:c r="GYF5900" s="248"/>
      <x:c r="GYG5900" s="248"/>
      <x:c r="GYH5900" s="248"/>
      <x:c r="GYI5900" s="248"/>
      <x:c r="GYJ5900" s="248"/>
      <x:c r="GYK5900" s="248"/>
      <x:c r="GYL5900" s="248"/>
      <x:c r="GYM5900" s="248"/>
      <x:c r="GYN5900" s="248"/>
      <x:c r="GYO5900" s="248"/>
      <x:c r="GYP5900" s="248"/>
      <x:c r="GYQ5900" s="248"/>
      <x:c r="GYR5900" s="248"/>
      <x:c r="GYS5900" s="248"/>
      <x:c r="GYT5900" s="248"/>
      <x:c r="GYU5900" s="248"/>
      <x:c r="GYV5900" s="248"/>
      <x:c r="GYW5900" s="248"/>
      <x:c r="GYX5900" s="248"/>
      <x:c r="GYY5900" s="248"/>
      <x:c r="GYZ5900" s="248"/>
      <x:c r="GZA5900" s="248"/>
      <x:c r="GZB5900" s="248"/>
      <x:c r="GZC5900" s="248"/>
      <x:c r="GZD5900" s="248"/>
      <x:c r="GZE5900" s="248"/>
      <x:c r="GZF5900" s="248"/>
      <x:c r="GZG5900" s="248"/>
      <x:c r="GZH5900" s="248"/>
      <x:c r="GZI5900" s="248"/>
      <x:c r="GZJ5900" s="248"/>
      <x:c r="GZK5900" s="248"/>
      <x:c r="GZL5900" s="248"/>
      <x:c r="GZM5900" s="248"/>
      <x:c r="GZN5900" s="248"/>
      <x:c r="GZO5900" s="248"/>
      <x:c r="GZP5900" s="248"/>
      <x:c r="GZQ5900" s="248"/>
      <x:c r="GZR5900" s="248"/>
      <x:c r="GZS5900" s="248"/>
      <x:c r="GZT5900" s="248"/>
      <x:c r="GZU5900" s="248"/>
      <x:c r="GZV5900" s="248"/>
      <x:c r="GZW5900" s="248"/>
      <x:c r="GZX5900" s="248"/>
      <x:c r="GZY5900" s="248"/>
      <x:c r="GZZ5900" s="248"/>
      <x:c r="HAA5900" s="248"/>
      <x:c r="HAB5900" s="248"/>
      <x:c r="HAC5900" s="248"/>
      <x:c r="HAD5900" s="248"/>
      <x:c r="HAE5900" s="248"/>
      <x:c r="HAF5900" s="248"/>
      <x:c r="HAG5900" s="248"/>
      <x:c r="HAH5900" s="248"/>
      <x:c r="HAI5900" s="248"/>
      <x:c r="HAJ5900" s="248"/>
      <x:c r="HAK5900" s="248"/>
      <x:c r="HAL5900" s="248"/>
      <x:c r="HAM5900" s="248"/>
      <x:c r="HAN5900" s="248"/>
      <x:c r="HAO5900" s="248"/>
      <x:c r="HAP5900" s="248"/>
      <x:c r="HAQ5900" s="248"/>
      <x:c r="HAR5900" s="248"/>
      <x:c r="HAS5900" s="248"/>
      <x:c r="HAT5900" s="248"/>
      <x:c r="HAU5900" s="248"/>
      <x:c r="HAV5900" s="248"/>
      <x:c r="HAW5900" s="248"/>
      <x:c r="HAX5900" s="248"/>
      <x:c r="HAY5900" s="248"/>
      <x:c r="HAZ5900" s="248"/>
      <x:c r="HBA5900" s="248"/>
      <x:c r="HBB5900" s="248"/>
      <x:c r="HBC5900" s="248"/>
      <x:c r="HBD5900" s="248"/>
      <x:c r="HBE5900" s="248"/>
      <x:c r="HBF5900" s="248"/>
      <x:c r="HBG5900" s="248"/>
      <x:c r="HBH5900" s="248"/>
      <x:c r="HBI5900" s="248"/>
      <x:c r="HBJ5900" s="248"/>
      <x:c r="HBK5900" s="248"/>
      <x:c r="HBL5900" s="248"/>
      <x:c r="HBM5900" s="248"/>
      <x:c r="HBN5900" s="248"/>
      <x:c r="HBO5900" s="248"/>
      <x:c r="HBP5900" s="248"/>
      <x:c r="HBQ5900" s="248"/>
      <x:c r="HBR5900" s="248"/>
      <x:c r="HBS5900" s="248"/>
      <x:c r="HBT5900" s="248"/>
      <x:c r="HBU5900" s="248"/>
      <x:c r="HBV5900" s="248"/>
      <x:c r="HBW5900" s="248"/>
      <x:c r="HBX5900" s="248"/>
      <x:c r="HBY5900" s="248"/>
      <x:c r="HBZ5900" s="248"/>
      <x:c r="HCA5900" s="248"/>
      <x:c r="HCB5900" s="248"/>
      <x:c r="HCC5900" s="248"/>
      <x:c r="HCD5900" s="248"/>
      <x:c r="HCE5900" s="248"/>
      <x:c r="HCF5900" s="248"/>
      <x:c r="HCG5900" s="248"/>
      <x:c r="HCH5900" s="248"/>
      <x:c r="HCI5900" s="248"/>
      <x:c r="HCJ5900" s="248"/>
      <x:c r="HCK5900" s="248"/>
      <x:c r="HCL5900" s="248"/>
      <x:c r="HCM5900" s="248"/>
      <x:c r="HCN5900" s="248"/>
      <x:c r="HCO5900" s="248"/>
      <x:c r="HCP5900" s="248"/>
      <x:c r="HCQ5900" s="248"/>
      <x:c r="HCR5900" s="248"/>
      <x:c r="HCS5900" s="248"/>
      <x:c r="HCT5900" s="248"/>
      <x:c r="HCU5900" s="248"/>
      <x:c r="HCV5900" s="248"/>
      <x:c r="HCW5900" s="248"/>
      <x:c r="HCX5900" s="248"/>
      <x:c r="HCY5900" s="248"/>
      <x:c r="HCZ5900" s="248"/>
      <x:c r="HDA5900" s="248"/>
      <x:c r="HDB5900" s="248"/>
      <x:c r="HDC5900" s="248"/>
      <x:c r="HDD5900" s="248"/>
      <x:c r="HDE5900" s="248"/>
      <x:c r="HDF5900" s="248"/>
      <x:c r="HDG5900" s="248"/>
      <x:c r="HDH5900" s="248"/>
      <x:c r="HDI5900" s="248"/>
      <x:c r="HDJ5900" s="248"/>
      <x:c r="HDK5900" s="248"/>
      <x:c r="HDL5900" s="248"/>
      <x:c r="HDM5900" s="248"/>
      <x:c r="HDN5900" s="248"/>
      <x:c r="HDO5900" s="248"/>
      <x:c r="HDP5900" s="248"/>
      <x:c r="HDQ5900" s="248"/>
      <x:c r="HDR5900" s="248"/>
      <x:c r="HDS5900" s="248"/>
      <x:c r="HDT5900" s="248"/>
      <x:c r="HDU5900" s="248"/>
      <x:c r="HDV5900" s="248"/>
      <x:c r="HDW5900" s="248"/>
      <x:c r="HDX5900" s="248"/>
      <x:c r="HDY5900" s="248"/>
      <x:c r="HDZ5900" s="248"/>
      <x:c r="HEA5900" s="248"/>
      <x:c r="HEB5900" s="248"/>
      <x:c r="HEC5900" s="248"/>
      <x:c r="HED5900" s="248"/>
      <x:c r="HEE5900" s="248"/>
      <x:c r="HEF5900" s="248"/>
      <x:c r="HEG5900" s="248"/>
      <x:c r="HEH5900" s="248"/>
      <x:c r="HEI5900" s="248"/>
      <x:c r="HEJ5900" s="248"/>
      <x:c r="HEK5900" s="248"/>
      <x:c r="HEL5900" s="248"/>
      <x:c r="HEM5900" s="248"/>
      <x:c r="HEN5900" s="248"/>
      <x:c r="HEO5900" s="248"/>
      <x:c r="HEP5900" s="248"/>
      <x:c r="HEQ5900" s="248"/>
      <x:c r="HER5900" s="248"/>
      <x:c r="HES5900" s="248"/>
      <x:c r="HET5900" s="248"/>
      <x:c r="HEU5900" s="248"/>
      <x:c r="HEV5900" s="248"/>
      <x:c r="HEW5900" s="248"/>
      <x:c r="HEX5900" s="248"/>
      <x:c r="HEY5900" s="248"/>
      <x:c r="HEZ5900" s="248"/>
      <x:c r="HFA5900" s="248"/>
      <x:c r="HFB5900" s="248"/>
      <x:c r="HFC5900" s="248"/>
      <x:c r="HFD5900" s="248"/>
      <x:c r="HFE5900" s="248"/>
      <x:c r="HFF5900" s="248"/>
      <x:c r="HFG5900" s="248"/>
      <x:c r="HFH5900" s="248"/>
      <x:c r="HFI5900" s="248"/>
      <x:c r="HFJ5900" s="248"/>
      <x:c r="HFK5900" s="248"/>
      <x:c r="HFL5900" s="248"/>
      <x:c r="HFM5900" s="248"/>
      <x:c r="HFN5900" s="248"/>
      <x:c r="HFO5900" s="248"/>
      <x:c r="HFP5900" s="248"/>
      <x:c r="HFQ5900" s="248"/>
      <x:c r="HFR5900" s="248"/>
      <x:c r="HFS5900" s="248"/>
      <x:c r="HFT5900" s="248"/>
      <x:c r="HFU5900" s="248"/>
      <x:c r="HFV5900" s="248"/>
      <x:c r="HFW5900" s="248"/>
      <x:c r="HFX5900" s="248"/>
      <x:c r="HFY5900" s="248"/>
      <x:c r="HFZ5900" s="248"/>
      <x:c r="HGA5900" s="248"/>
      <x:c r="HGB5900" s="248"/>
      <x:c r="HGC5900" s="248"/>
      <x:c r="HGD5900" s="248"/>
      <x:c r="HGE5900" s="248"/>
      <x:c r="HGF5900" s="248"/>
      <x:c r="HGG5900" s="248"/>
      <x:c r="HGH5900" s="248"/>
      <x:c r="HGI5900" s="248"/>
      <x:c r="HGJ5900" s="248"/>
      <x:c r="HGK5900" s="248"/>
      <x:c r="HGL5900" s="248"/>
      <x:c r="HGM5900" s="248"/>
      <x:c r="HGN5900" s="248"/>
      <x:c r="HGO5900" s="248"/>
      <x:c r="HGP5900" s="248"/>
      <x:c r="HGQ5900" s="248"/>
      <x:c r="HGR5900" s="248"/>
      <x:c r="HGS5900" s="248"/>
      <x:c r="HGT5900" s="248"/>
      <x:c r="HGU5900" s="248"/>
      <x:c r="HGV5900" s="248"/>
      <x:c r="HGW5900" s="248"/>
      <x:c r="HGX5900" s="248"/>
      <x:c r="HGY5900" s="248"/>
      <x:c r="HGZ5900" s="248"/>
      <x:c r="HHA5900" s="248"/>
      <x:c r="HHB5900" s="248"/>
      <x:c r="HHC5900" s="248"/>
      <x:c r="HHD5900" s="248"/>
      <x:c r="HHE5900" s="248"/>
      <x:c r="HHF5900" s="248"/>
      <x:c r="HHG5900" s="248"/>
      <x:c r="HHH5900" s="248"/>
      <x:c r="HHI5900" s="248"/>
      <x:c r="HHJ5900" s="248"/>
      <x:c r="HHK5900" s="248"/>
      <x:c r="HHL5900" s="248"/>
      <x:c r="HHM5900" s="248"/>
      <x:c r="HHN5900" s="248"/>
      <x:c r="HHO5900" s="248"/>
      <x:c r="HHP5900" s="248"/>
      <x:c r="HHQ5900" s="248"/>
      <x:c r="HHR5900" s="248"/>
      <x:c r="HHS5900" s="248"/>
      <x:c r="HHT5900" s="248"/>
      <x:c r="HHU5900" s="248"/>
      <x:c r="HHV5900" s="248"/>
      <x:c r="HHW5900" s="248"/>
      <x:c r="HHX5900" s="248"/>
      <x:c r="HHY5900" s="248"/>
      <x:c r="HHZ5900" s="248"/>
      <x:c r="HIA5900" s="248"/>
      <x:c r="HIB5900" s="248"/>
      <x:c r="HIC5900" s="248"/>
      <x:c r="HID5900" s="248"/>
      <x:c r="HIE5900" s="248"/>
      <x:c r="HIF5900" s="248"/>
      <x:c r="HIG5900" s="248"/>
      <x:c r="HIH5900" s="248"/>
      <x:c r="HII5900" s="248"/>
      <x:c r="HIJ5900" s="248"/>
      <x:c r="HIK5900" s="248"/>
      <x:c r="HIL5900" s="248"/>
      <x:c r="HIM5900" s="248"/>
      <x:c r="HIN5900" s="248"/>
      <x:c r="HIO5900" s="248"/>
      <x:c r="HIP5900" s="248"/>
      <x:c r="HIQ5900" s="248"/>
      <x:c r="HIR5900" s="248"/>
      <x:c r="HIS5900" s="248"/>
      <x:c r="HIT5900" s="248"/>
      <x:c r="HIU5900" s="248"/>
      <x:c r="HIV5900" s="248"/>
      <x:c r="HIW5900" s="248"/>
      <x:c r="HIX5900" s="248"/>
      <x:c r="HIY5900" s="248"/>
      <x:c r="HIZ5900" s="248"/>
      <x:c r="HJA5900" s="248"/>
      <x:c r="HJB5900" s="248"/>
      <x:c r="HJC5900" s="248"/>
      <x:c r="HJD5900" s="248"/>
      <x:c r="HJE5900" s="248"/>
      <x:c r="HJF5900" s="248"/>
      <x:c r="HJG5900" s="248"/>
      <x:c r="HJH5900" s="248"/>
      <x:c r="HJI5900" s="248"/>
      <x:c r="HJJ5900" s="248"/>
      <x:c r="HJK5900" s="248"/>
      <x:c r="HJL5900" s="248"/>
      <x:c r="HJM5900" s="248"/>
      <x:c r="HJN5900" s="248"/>
      <x:c r="HJO5900" s="248"/>
      <x:c r="HJP5900" s="248"/>
      <x:c r="HJQ5900" s="248"/>
      <x:c r="HJR5900" s="248"/>
      <x:c r="HJS5900" s="248"/>
      <x:c r="HJT5900" s="248"/>
      <x:c r="HJU5900" s="248"/>
      <x:c r="HJV5900" s="248"/>
      <x:c r="HJW5900" s="248"/>
      <x:c r="HJX5900" s="248"/>
      <x:c r="HJY5900" s="248"/>
      <x:c r="HJZ5900" s="248"/>
      <x:c r="HKA5900" s="248"/>
      <x:c r="HKB5900" s="248"/>
      <x:c r="HKC5900" s="248"/>
      <x:c r="HKD5900" s="248"/>
      <x:c r="HKE5900" s="248"/>
      <x:c r="HKF5900" s="248"/>
      <x:c r="HKG5900" s="248"/>
      <x:c r="HKH5900" s="248"/>
      <x:c r="HKI5900" s="248"/>
      <x:c r="HKJ5900" s="248"/>
      <x:c r="HKK5900" s="248"/>
      <x:c r="HKL5900" s="248"/>
      <x:c r="HKM5900" s="248"/>
      <x:c r="HKN5900" s="248"/>
      <x:c r="HKO5900" s="248"/>
      <x:c r="HKP5900" s="248"/>
      <x:c r="HKQ5900" s="248"/>
      <x:c r="HKR5900" s="248"/>
      <x:c r="HKS5900" s="248"/>
      <x:c r="HKT5900" s="248"/>
      <x:c r="HKU5900" s="248"/>
      <x:c r="HKV5900" s="248"/>
      <x:c r="HKW5900" s="248"/>
      <x:c r="HKX5900" s="248"/>
      <x:c r="HKY5900" s="248"/>
      <x:c r="HKZ5900" s="248"/>
      <x:c r="HLA5900" s="248"/>
      <x:c r="HLB5900" s="248"/>
      <x:c r="HLC5900" s="248"/>
      <x:c r="HLD5900" s="248"/>
      <x:c r="HLE5900" s="248"/>
      <x:c r="HLF5900" s="248"/>
      <x:c r="HLG5900" s="248"/>
      <x:c r="HLH5900" s="248"/>
      <x:c r="HLI5900" s="248"/>
      <x:c r="HLJ5900" s="248"/>
      <x:c r="HLK5900" s="248"/>
      <x:c r="HLL5900" s="248"/>
      <x:c r="HLM5900" s="248"/>
      <x:c r="HLN5900" s="248"/>
      <x:c r="HLO5900" s="248"/>
      <x:c r="HLP5900" s="248"/>
      <x:c r="HLQ5900" s="248"/>
      <x:c r="HLR5900" s="248"/>
      <x:c r="HLS5900" s="248"/>
      <x:c r="HLT5900" s="248"/>
      <x:c r="HLU5900" s="248"/>
      <x:c r="HLV5900" s="248"/>
      <x:c r="HLW5900" s="248"/>
      <x:c r="HLX5900" s="248"/>
      <x:c r="HLY5900" s="248"/>
      <x:c r="HLZ5900" s="248"/>
      <x:c r="HMA5900" s="248"/>
      <x:c r="HMB5900" s="248"/>
      <x:c r="HMC5900" s="248"/>
      <x:c r="HMD5900" s="248"/>
      <x:c r="HME5900" s="248"/>
      <x:c r="HMF5900" s="248"/>
      <x:c r="HMG5900" s="248"/>
      <x:c r="HMH5900" s="248"/>
      <x:c r="HMI5900" s="248"/>
      <x:c r="HMJ5900" s="248"/>
      <x:c r="HMK5900" s="248"/>
      <x:c r="HML5900" s="248"/>
      <x:c r="HMM5900" s="248"/>
      <x:c r="HMN5900" s="248"/>
      <x:c r="HMO5900" s="248"/>
      <x:c r="HMP5900" s="248"/>
      <x:c r="HMQ5900" s="248"/>
      <x:c r="HMR5900" s="248"/>
      <x:c r="HMS5900" s="248"/>
      <x:c r="HMT5900" s="248"/>
      <x:c r="HMU5900" s="248"/>
      <x:c r="HMV5900" s="248"/>
      <x:c r="HMW5900" s="248"/>
      <x:c r="HMX5900" s="248"/>
      <x:c r="HMY5900" s="248"/>
      <x:c r="HMZ5900" s="248"/>
      <x:c r="HNA5900" s="248"/>
      <x:c r="HNB5900" s="248"/>
      <x:c r="HNC5900" s="248"/>
      <x:c r="HND5900" s="248"/>
      <x:c r="HNE5900" s="248"/>
      <x:c r="HNF5900" s="248"/>
      <x:c r="HNG5900" s="248"/>
      <x:c r="HNH5900" s="248"/>
      <x:c r="HNI5900" s="248"/>
      <x:c r="HNJ5900" s="248"/>
      <x:c r="HNK5900" s="248"/>
      <x:c r="HNL5900" s="248"/>
      <x:c r="HNM5900" s="248"/>
      <x:c r="HNN5900" s="248"/>
      <x:c r="HNO5900" s="248"/>
      <x:c r="HNP5900" s="248"/>
      <x:c r="HNQ5900" s="248"/>
      <x:c r="HNR5900" s="248"/>
      <x:c r="HNS5900" s="248"/>
      <x:c r="HNT5900" s="248"/>
      <x:c r="HNU5900" s="248"/>
      <x:c r="HNV5900" s="248"/>
      <x:c r="HNW5900" s="248"/>
      <x:c r="HNX5900" s="248"/>
      <x:c r="HNY5900" s="248"/>
      <x:c r="HNZ5900" s="248"/>
      <x:c r="HOA5900" s="248"/>
      <x:c r="HOB5900" s="248"/>
      <x:c r="HOC5900" s="248"/>
      <x:c r="HOD5900" s="248"/>
      <x:c r="HOE5900" s="248"/>
      <x:c r="HOF5900" s="248"/>
      <x:c r="HOG5900" s="248"/>
      <x:c r="HOH5900" s="248"/>
      <x:c r="HOI5900" s="248"/>
      <x:c r="HOJ5900" s="248"/>
      <x:c r="HOK5900" s="248"/>
      <x:c r="HOL5900" s="248"/>
      <x:c r="HOM5900" s="248"/>
      <x:c r="HON5900" s="248"/>
      <x:c r="HOO5900" s="248"/>
      <x:c r="HOP5900" s="248"/>
      <x:c r="HOQ5900" s="248"/>
      <x:c r="HOR5900" s="248"/>
      <x:c r="HOS5900" s="248"/>
      <x:c r="HOT5900" s="248"/>
      <x:c r="HOU5900" s="248"/>
      <x:c r="HOV5900" s="248"/>
      <x:c r="HOW5900" s="248"/>
      <x:c r="HOX5900" s="248"/>
      <x:c r="HOY5900" s="248"/>
      <x:c r="HOZ5900" s="248"/>
      <x:c r="HPA5900" s="248"/>
      <x:c r="HPB5900" s="248"/>
      <x:c r="HPC5900" s="248"/>
      <x:c r="HPD5900" s="248"/>
      <x:c r="HPE5900" s="248"/>
      <x:c r="HPF5900" s="248"/>
      <x:c r="HPG5900" s="248"/>
      <x:c r="HPH5900" s="248"/>
      <x:c r="HPI5900" s="248"/>
      <x:c r="HPJ5900" s="248"/>
      <x:c r="HPK5900" s="248"/>
      <x:c r="HPL5900" s="248"/>
      <x:c r="HPM5900" s="248"/>
      <x:c r="HPN5900" s="248"/>
      <x:c r="HPO5900" s="248"/>
      <x:c r="HPP5900" s="248"/>
      <x:c r="HPQ5900" s="248"/>
      <x:c r="HPR5900" s="248"/>
      <x:c r="HPS5900" s="248"/>
      <x:c r="HPT5900" s="248"/>
      <x:c r="HPU5900" s="248"/>
      <x:c r="HPV5900" s="248"/>
      <x:c r="HPW5900" s="248"/>
      <x:c r="HPX5900" s="248"/>
      <x:c r="HPY5900" s="248"/>
      <x:c r="HPZ5900" s="248"/>
      <x:c r="HQA5900" s="248"/>
      <x:c r="HQB5900" s="248"/>
      <x:c r="HQC5900" s="248"/>
      <x:c r="HQD5900" s="248"/>
      <x:c r="HQE5900" s="248"/>
      <x:c r="HQF5900" s="248"/>
      <x:c r="HQG5900" s="248"/>
      <x:c r="HQH5900" s="248"/>
      <x:c r="HQI5900" s="248"/>
      <x:c r="HQJ5900" s="248"/>
      <x:c r="HQK5900" s="248"/>
      <x:c r="HQL5900" s="248"/>
      <x:c r="HQM5900" s="248"/>
      <x:c r="HQN5900" s="248"/>
      <x:c r="HQO5900" s="248"/>
      <x:c r="HQP5900" s="248"/>
      <x:c r="HQQ5900" s="248"/>
      <x:c r="HQR5900" s="248"/>
      <x:c r="HQS5900" s="248"/>
      <x:c r="HQT5900" s="248"/>
      <x:c r="HQU5900" s="248"/>
      <x:c r="HQV5900" s="248"/>
      <x:c r="HQW5900" s="248"/>
      <x:c r="HQX5900" s="248"/>
      <x:c r="HQY5900" s="248"/>
      <x:c r="HQZ5900" s="248"/>
      <x:c r="HRA5900" s="248"/>
      <x:c r="HRB5900" s="248"/>
      <x:c r="HRC5900" s="248"/>
      <x:c r="HRD5900" s="248"/>
      <x:c r="HRE5900" s="248"/>
      <x:c r="HRF5900" s="248"/>
      <x:c r="HRG5900" s="248"/>
      <x:c r="HRH5900" s="248"/>
      <x:c r="HRI5900" s="248"/>
      <x:c r="HRJ5900" s="248"/>
      <x:c r="HRK5900" s="248"/>
      <x:c r="HRL5900" s="248"/>
      <x:c r="HRM5900" s="248"/>
      <x:c r="HRN5900" s="248"/>
      <x:c r="HRO5900" s="248"/>
      <x:c r="HRP5900" s="248"/>
      <x:c r="HRQ5900" s="248"/>
      <x:c r="HRR5900" s="248"/>
      <x:c r="HRS5900" s="248"/>
      <x:c r="HRT5900" s="248"/>
      <x:c r="HRU5900" s="248"/>
      <x:c r="HRV5900" s="248"/>
      <x:c r="HRW5900" s="248"/>
      <x:c r="HRX5900" s="248"/>
      <x:c r="HRY5900" s="248"/>
      <x:c r="HRZ5900" s="248"/>
      <x:c r="HSA5900" s="248"/>
      <x:c r="HSB5900" s="248"/>
      <x:c r="HSC5900" s="248"/>
      <x:c r="HSD5900" s="248"/>
      <x:c r="HSE5900" s="248"/>
      <x:c r="HSF5900" s="248"/>
      <x:c r="HSG5900" s="248"/>
      <x:c r="HSH5900" s="248"/>
      <x:c r="HSI5900" s="248"/>
      <x:c r="HSJ5900" s="248"/>
      <x:c r="HSK5900" s="248"/>
      <x:c r="HSL5900" s="248"/>
      <x:c r="HSM5900" s="248"/>
      <x:c r="HSN5900" s="248"/>
      <x:c r="HSO5900" s="248"/>
      <x:c r="HSP5900" s="248"/>
      <x:c r="HSQ5900" s="248"/>
      <x:c r="HSR5900" s="248"/>
      <x:c r="HSS5900" s="248"/>
      <x:c r="HST5900" s="248"/>
      <x:c r="HSU5900" s="248"/>
      <x:c r="HSV5900" s="248"/>
      <x:c r="HSW5900" s="248"/>
      <x:c r="HSX5900" s="248"/>
      <x:c r="HSY5900" s="248"/>
      <x:c r="HSZ5900" s="248"/>
      <x:c r="HTA5900" s="248"/>
      <x:c r="HTB5900" s="248"/>
      <x:c r="HTC5900" s="248"/>
      <x:c r="HTD5900" s="248"/>
      <x:c r="HTE5900" s="248"/>
      <x:c r="HTF5900" s="248"/>
      <x:c r="HTG5900" s="248"/>
      <x:c r="HTH5900" s="248"/>
      <x:c r="HTI5900" s="248"/>
      <x:c r="HTJ5900" s="248"/>
      <x:c r="HTK5900" s="248"/>
      <x:c r="HTL5900" s="248"/>
      <x:c r="HTM5900" s="248"/>
      <x:c r="HTN5900" s="248"/>
      <x:c r="HTO5900" s="248"/>
      <x:c r="HTP5900" s="248"/>
      <x:c r="HTQ5900" s="248"/>
      <x:c r="HTR5900" s="248"/>
      <x:c r="HTS5900" s="248"/>
      <x:c r="HTT5900" s="248"/>
      <x:c r="HTU5900" s="248"/>
      <x:c r="HTV5900" s="248"/>
      <x:c r="HTW5900" s="248"/>
      <x:c r="HTX5900" s="248"/>
      <x:c r="HTY5900" s="248"/>
      <x:c r="HTZ5900" s="248"/>
      <x:c r="HUA5900" s="248"/>
      <x:c r="HUB5900" s="248"/>
      <x:c r="HUC5900" s="248"/>
      <x:c r="HUD5900" s="248"/>
      <x:c r="HUE5900" s="248"/>
      <x:c r="HUF5900" s="248"/>
      <x:c r="HUG5900" s="248"/>
      <x:c r="HUH5900" s="248"/>
      <x:c r="HUI5900" s="248"/>
      <x:c r="HUJ5900" s="248"/>
      <x:c r="HUK5900" s="248"/>
      <x:c r="HUL5900" s="248"/>
      <x:c r="HUM5900" s="248"/>
      <x:c r="HUN5900" s="248"/>
      <x:c r="HUO5900" s="248"/>
      <x:c r="HUP5900" s="248"/>
      <x:c r="HUQ5900" s="248"/>
      <x:c r="HUR5900" s="248"/>
      <x:c r="HUS5900" s="248"/>
      <x:c r="HUT5900" s="248"/>
      <x:c r="HUU5900" s="248"/>
      <x:c r="HUV5900" s="248"/>
      <x:c r="HUW5900" s="248"/>
      <x:c r="HUX5900" s="248"/>
      <x:c r="HUY5900" s="248"/>
      <x:c r="HUZ5900" s="248"/>
      <x:c r="HVA5900" s="248"/>
      <x:c r="HVB5900" s="248"/>
      <x:c r="HVC5900" s="248"/>
      <x:c r="HVD5900" s="248"/>
      <x:c r="HVE5900" s="248"/>
      <x:c r="HVF5900" s="248"/>
      <x:c r="HVG5900" s="248"/>
      <x:c r="HVH5900" s="248"/>
      <x:c r="HVI5900" s="248"/>
      <x:c r="HVJ5900" s="248"/>
      <x:c r="HVK5900" s="248"/>
      <x:c r="HVL5900" s="248"/>
      <x:c r="HVM5900" s="248"/>
      <x:c r="HVN5900" s="248"/>
      <x:c r="HVO5900" s="248"/>
      <x:c r="HVP5900" s="248"/>
      <x:c r="HVQ5900" s="248"/>
      <x:c r="HVR5900" s="248"/>
      <x:c r="HVS5900" s="248"/>
      <x:c r="HVT5900" s="248"/>
      <x:c r="HVU5900" s="248"/>
      <x:c r="HVV5900" s="248"/>
      <x:c r="HVW5900" s="248"/>
      <x:c r="HVX5900" s="248"/>
      <x:c r="HVY5900" s="248"/>
      <x:c r="HVZ5900" s="248"/>
      <x:c r="HWA5900" s="248"/>
      <x:c r="HWB5900" s="248"/>
      <x:c r="HWC5900" s="248"/>
      <x:c r="HWD5900" s="248"/>
      <x:c r="HWE5900" s="248"/>
      <x:c r="HWF5900" s="248"/>
      <x:c r="HWG5900" s="248"/>
      <x:c r="HWH5900" s="248"/>
      <x:c r="HWI5900" s="248"/>
      <x:c r="HWJ5900" s="248"/>
      <x:c r="HWK5900" s="248"/>
      <x:c r="HWL5900" s="248"/>
      <x:c r="HWM5900" s="248"/>
      <x:c r="HWN5900" s="248"/>
      <x:c r="HWO5900" s="248"/>
      <x:c r="HWP5900" s="248"/>
      <x:c r="HWQ5900" s="248"/>
      <x:c r="HWR5900" s="248"/>
      <x:c r="HWS5900" s="248"/>
      <x:c r="HWT5900" s="248"/>
      <x:c r="HWU5900" s="248"/>
      <x:c r="HWV5900" s="248"/>
      <x:c r="HWW5900" s="248"/>
      <x:c r="HWX5900" s="248"/>
      <x:c r="HWY5900" s="248"/>
      <x:c r="HWZ5900" s="248"/>
      <x:c r="HXA5900" s="248"/>
      <x:c r="HXB5900" s="248"/>
      <x:c r="HXC5900" s="248"/>
      <x:c r="HXD5900" s="248"/>
      <x:c r="HXE5900" s="248"/>
      <x:c r="HXF5900" s="248"/>
      <x:c r="HXG5900" s="248"/>
      <x:c r="HXH5900" s="248"/>
      <x:c r="HXI5900" s="248"/>
      <x:c r="HXJ5900" s="248"/>
      <x:c r="HXK5900" s="248"/>
      <x:c r="HXL5900" s="248"/>
      <x:c r="HXM5900" s="248"/>
      <x:c r="HXN5900" s="248"/>
      <x:c r="HXO5900" s="248"/>
      <x:c r="HXP5900" s="248"/>
      <x:c r="HXQ5900" s="248"/>
      <x:c r="HXR5900" s="248"/>
      <x:c r="HXS5900" s="248"/>
      <x:c r="HXT5900" s="248"/>
      <x:c r="HXU5900" s="248"/>
      <x:c r="HXV5900" s="248"/>
      <x:c r="HXW5900" s="248"/>
      <x:c r="HXX5900" s="248"/>
      <x:c r="HXY5900" s="248"/>
      <x:c r="HXZ5900" s="248"/>
      <x:c r="HYA5900" s="248"/>
      <x:c r="HYB5900" s="248"/>
      <x:c r="HYC5900" s="248"/>
      <x:c r="HYD5900" s="248"/>
      <x:c r="HYE5900" s="248"/>
      <x:c r="HYF5900" s="248"/>
      <x:c r="HYG5900" s="248"/>
      <x:c r="HYH5900" s="248"/>
      <x:c r="HYI5900" s="248"/>
      <x:c r="HYJ5900" s="248"/>
      <x:c r="HYK5900" s="248"/>
      <x:c r="HYL5900" s="248"/>
      <x:c r="HYM5900" s="248"/>
      <x:c r="HYN5900" s="248"/>
      <x:c r="HYO5900" s="248"/>
      <x:c r="HYP5900" s="248"/>
      <x:c r="HYQ5900" s="248"/>
      <x:c r="HYR5900" s="248"/>
      <x:c r="HYS5900" s="248"/>
      <x:c r="HYT5900" s="248"/>
      <x:c r="HYU5900" s="248"/>
      <x:c r="HYV5900" s="248"/>
      <x:c r="HYW5900" s="248"/>
      <x:c r="HYX5900" s="248"/>
      <x:c r="HYY5900" s="248"/>
      <x:c r="HYZ5900" s="248"/>
      <x:c r="HZA5900" s="248"/>
      <x:c r="HZB5900" s="248"/>
      <x:c r="HZC5900" s="248"/>
      <x:c r="HZD5900" s="248"/>
      <x:c r="HZE5900" s="248"/>
      <x:c r="HZF5900" s="248"/>
      <x:c r="HZG5900" s="248"/>
      <x:c r="HZH5900" s="248"/>
      <x:c r="HZI5900" s="248"/>
      <x:c r="HZJ5900" s="248"/>
      <x:c r="HZK5900" s="248"/>
      <x:c r="HZL5900" s="248"/>
      <x:c r="HZM5900" s="248"/>
      <x:c r="HZN5900" s="248"/>
      <x:c r="HZO5900" s="248"/>
      <x:c r="HZP5900" s="248"/>
      <x:c r="HZQ5900" s="248"/>
      <x:c r="HZR5900" s="248"/>
      <x:c r="HZS5900" s="248"/>
      <x:c r="HZT5900" s="248"/>
      <x:c r="HZU5900" s="248"/>
      <x:c r="HZV5900" s="248"/>
      <x:c r="HZW5900" s="248"/>
      <x:c r="HZX5900" s="248"/>
      <x:c r="HZY5900" s="248"/>
      <x:c r="HZZ5900" s="248"/>
      <x:c r="IAA5900" s="248"/>
      <x:c r="IAB5900" s="248"/>
      <x:c r="IAC5900" s="248"/>
      <x:c r="IAD5900" s="248"/>
      <x:c r="IAE5900" s="248"/>
      <x:c r="IAF5900" s="248"/>
      <x:c r="IAG5900" s="248"/>
      <x:c r="IAH5900" s="248"/>
      <x:c r="IAI5900" s="248"/>
      <x:c r="IAJ5900" s="248"/>
      <x:c r="IAK5900" s="248"/>
      <x:c r="IAL5900" s="248"/>
      <x:c r="IAM5900" s="248"/>
      <x:c r="IAN5900" s="248"/>
      <x:c r="IAO5900" s="248"/>
      <x:c r="IAP5900" s="248"/>
      <x:c r="IAQ5900" s="248"/>
      <x:c r="IAR5900" s="248"/>
      <x:c r="IAS5900" s="248"/>
      <x:c r="IAT5900" s="248"/>
      <x:c r="IAU5900" s="248"/>
      <x:c r="IAV5900" s="248"/>
      <x:c r="IAW5900" s="248"/>
      <x:c r="IAX5900" s="248"/>
      <x:c r="IAY5900" s="248"/>
      <x:c r="IAZ5900" s="248"/>
      <x:c r="IBA5900" s="248"/>
      <x:c r="IBB5900" s="248"/>
      <x:c r="IBC5900" s="248"/>
      <x:c r="IBD5900" s="248"/>
      <x:c r="IBE5900" s="248"/>
      <x:c r="IBF5900" s="248"/>
      <x:c r="IBG5900" s="248"/>
      <x:c r="IBH5900" s="248"/>
      <x:c r="IBI5900" s="248"/>
      <x:c r="IBJ5900" s="248"/>
      <x:c r="IBK5900" s="248"/>
      <x:c r="IBL5900" s="248"/>
      <x:c r="IBM5900" s="248"/>
      <x:c r="IBN5900" s="248"/>
      <x:c r="IBO5900" s="248"/>
      <x:c r="IBP5900" s="248"/>
      <x:c r="IBQ5900" s="248"/>
      <x:c r="IBR5900" s="248"/>
      <x:c r="IBS5900" s="248"/>
      <x:c r="IBT5900" s="248"/>
      <x:c r="IBU5900" s="248"/>
      <x:c r="IBV5900" s="248"/>
      <x:c r="IBW5900" s="248"/>
      <x:c r="IBX5900" s="248"/>
      <x:c r="IBY5900" s="248"/>
      <x:c r="IBZ5900" s="248"/>
      <x:c r="ICA5900" s="248"/>
      <x:c r="ICB5900" s="248"/>
      <x:c r="ICC5900" s="248"/>
      <x:c r="ICD5900" s="248"/>
      <x:c r="ICE5900" s="248"/>
      <x:c r="ICF5900" s="248"/>
      <x:c r="ICG5900" s="248"/>
      <x:c r="ICH5900" s="248"/>
      <x:c r="ICI5900" s="248"/>
      <x:c r="ICJ5900" s="248"/>
      <x:c r="ICK5900" s="248"/>
      <x:c r="ICL5900" s="248"/>
      <x:c r="ICM5900" s="248"/>
      <x:c r="ICN5900" s="248"/>
      <x:c r="ICO5900" s="248"/>
      <x:c r="ICP5900" s="248"/>
      <x:c r="ICQ5900" s="248"/>
      <x:c r="ICR5900" s="248"/>
      <x:c r="ICS5900" s="248"/>
      <x:c r="ICT5900" s="248"/>
      <x:c r="ICU5900" s="248"/>
      <x:c r="ICV5900" s="248"/>
      <x:c r="ICW5900" s="248"/>
      <x:c r="ICX5900" s="248"/>
      <x:c r="ICY5900" s="248"/>
      <x:c r="ICZ5900" s="248"/>
      <x:c r="IDA5900" s="248"/>
      <x:c r="IDB5900" s="248"/>
      <x:c r="IDC5900" s="248"/>
      <x:c r="IDD5900" s="248"/>
      <x:c r="IDE5900" s="248"/>
      <x:c r="IDF5900" s="248"/>
      <x:c r="IDG5900" s="248"/>
      <x:c r="IDH5900" s="248"/>
      <x:c r="IDI5900" s="248"/>
      <x:c r="IDJ5900" s="248"/>
      <x:c r="IDK5900" s="248"/>
      <x:c r="IDL5900" s="248"/>
      <x:c r="IDM5900" s="248"/>
      <x:c r="IDN5900" s="248"/>
      <x:c r="IDO5900" s="248"/>
      <x:c r="IDP5900" s="248"/>
      <x:c r="IDQ5900" s="248"/>
      <x:c r="IDR5900" s="248"/>
      <x:c r="IDS5900" s="248"/>
      <x:c r="IDT5900" s="248"/>
      <x:c r="IDU5900" s="248"/>
      <x:c r="IDV5900" s="248"/>
      <x:c r="IDW5900" s="248"/>
      <x:c r="IDX5900" s="248"/>
      <x:c r="IDY5900" s="248"/>
      <x:c r="IDZ5900" s="248"/>
      <x:c r="IEA5900" s="248"/>
      <x:c r="IEB5900" s="248"/>
      <x:c r="IEC5900" s="248"/>
      <x:c r="IED5900" s="248"/>
      <x:c r="IEE5900" s="248"/>
      <x:c r="IEF5900" s="248"/>
      <x:c r="IEG5900" s="248"/>
      <x:c r="IEH5900" s="248"/>
      <x:c r="IEI5900" s="248"/>
      <x:c r="IEJ5900" s="248"/>
      <x:c r="IEK5900" s="248"/>
      <x:c r="IEL5900" s="248"/>
      <x:c r="IEM5900" s="248"/>
      <x:c r="IEN5900" s="248"/>
      <x:c r="IEO5900" s="248"/>
      <x:c r="IEP5900" s="248"/>
      <x:c r="IEQ5900" s="248"/>
      <x:c r="IER5900" s="248"/>
      <x:c r="IES5900" s="248"/>
      <x:c r="IET5900" s="248"/>
      <x:c r="IEU5900" s="248"/>
      <x:c r="IEV5900" s="248"/>
      <x:c r="IEW5900" s="248"/>
      <x:c r="IEX5900" s="248"/>
      <x:c r="IEY5900" s="248"/>
      <x:c r="IEZ5900" s="248"/>
      <x:c r="IFA5900" s="248"/>
      <x:c r="IFB5900" s="248"/>
      <x:c r="IFC5900" s="248"/>
      <x:c r="IFD5900" s="248"/>
      <x:c r="IFE5900" s="248"/>
      <x:c r="IFF5900" s="248"/>
      <x:c r="IFG5900" s="248"/>
      <x:c r="IFH5900" s="248"/>
      <x:c r="IFI5900" s="248"/>
      <x:c r="IFJ5900" s="248"/>
      <x:c r="IFK5900" s="248"/>
      <x:c r="IFL5900" s="248"/>
      <x:c r="IFM5900" s="248"/>
      <x:c r="IFN5900" s="248"/>
      <x:c r="IFO5900" s="248"/>
      <x:c r="IFP5900" s="248"/>
      <x:c r="IFQ5900" s="248"/>
      <x:c r="IFR5900" s="248"/>
      <x:c r="IFS5900" s="248"/>
      <x:c r="IFT5900" s="248"/>
      <x:c r="IFU5900" s="248"/>
      <x:c r="IFV5900" s="248"/>
      <x:c r="IFW5900" s="248"/>
      <x:c r="IFX5900" s="248"/>
      <x:c r="IFY5900" s="248"/>
      <x:c r="IFZ5900" s="248"/>
      <x:c r="IGA5900" s="248"/>
      <x:c r="IGB5900" s="248"/>
      <x:c r="IGC5900" s="248"/>
      <x:c r="IGD5900" s="248"/>
      <x:c r="IGE5900" s="248"/>
      <x:c r="IGF5900" s="248"/>
      <x:c r="IGG5900" s="248"/>
      <x:c r="IGH5900" s="248"/>
      <x:c r="IGI5900" s="248"/>
      <x:c r="IGJ5900" s="248"/>
      <x:c r="IGK5900" s="248"/>
      <x:c r="IGL5900" s="248"/>
      <x:c r="IGM5900" s="248"/>
      <x:c r="IGN5900" s="248"/>
      <x:c r="IGO5900" s="248"/>
      <x:c r="IGP5900" s="248"/>
      <x:c r="IGQ5900" s="248"/>
      <x:c r="IGR5900" s="248"/>
      <x:c r="IGS5900" s="248"/>
      <x:c r="IGT5900" s="248"/>
      <x:c r="IGU5900" s="248"/>
      <x:c r="IGV5900" s="248"/>
      <x:c r="IGW5900" s="248"/>
      <x:c r="IGX5900" s="248"/>
      <x:c r="IGY5900" s="248"/>
      <x:c r="IGZ5900" s="248"/>
      <x:c r="IHA5900" s="248"/>
      <x:c r="IHB5900" s="248"/>
      <x:c r="IHC5900" s="248"/>
      <x:c r="IHD5900" s="248"/>
      <x:c r="IHE5900" s="248"/>
      <x:c r="IHF5900" s="248"/>
      <x:c r="IHG5900" s="248"/>
      <x:c r="IHH5900" s="248"/>
      <x:c r="IHI5900" s="248"/>
      <x:c r="IHJ5900" s="248"/>
      <x:c r="IHK5900" s="248"/>
      <x:c r="IHL5900" s="248"/>
      <x:c r="IHM5900" s="248"/>
      <x:c r="IHN5900" s="248"/>
      <x:c r="IHO5900" s="248"/>
      <x:c r="IHP5900" s="248"/>
      <x:c r="IHQ5900" s="248"/>
      <x:c r="IHR5900" s="248"/>
      <x:c r="IHS5900" s="248"/>
      <x:c r="IHT5900" s="248"/>
      <x:c r="IHU5900" s="248"/>
      <x:c r="IHV5900" s="248"/>
      <x:c r="IHW5900" s="248"/>
      <x:c r="IHX5900" s="248"/>
      <x:c r="IHY5900" s="248"/>
      <x:c r="IHZ5900" s="248"/>
      <x:c r="IIA5900" s="248"/>
      <x:c r="IIB5900" s="248"/>
      <x:c r="IIC5900" s="248"/>
      <x:c r="IID5900" s="248"/>
      <x:c r="IIE5900" s="248"/>
      <x:c r="IIF5900" s="248"/>
      <x:c r="IIG5900" s="248"/>
      <x:c r="IIH5900" s="248"/>
      <x:c r="III5900" s="248"/>
      <x:c r="IIJ5900" s="248"/>
      <x:c r="IIK5900" s="248"/>
      <x:c r="IIL5900" s="248"/>
      <x:c r="IIM5900" s="248"/>
      <x:c r="IIN5900" s="248"/>
      <x:c r="IIO5900" s="248"/>
      <x:c r="IIP5900" s="248"/>
      <x:c r="IIQ5900" s="248"/>
      <x:c r="IIR5900" s="248"/>
      <x:c r="IIS5900" s="248"/>
      <x:c r="IIT5900" s="248"/>
      <x:c r="IIU5900" s="248"/>
      <x:c r="IIV5900" s="248"/>
      <x:c r="IIW5900" s="248"/>
      <x:c r="IIX5900" s="248"/>
      <x:c r="IIY5900" s="248"/>
      <x:c r="IIZ5900" s="248"/>
      <x:c r="IJA5900" s="248"/>
      <x:c r="IJB5900" s="248"/>
      <x:c r="IJC5900" s="248"/>
      <x:c r="IJD5900" s="248"/>
      <x:c r="IJE5900" s="248"/>
      <x:c r="IJF5900" s="248"/>
      <x:c r="IJG5900" s="248"/>
      <x:c r="IJH5900" s="248"/>
      <x:c r="IJI5900" s="248"/>
      <x:c r="IJJ5900" s="248"/>
      <x:c r="IJK5900" s="248"/>
      <x:c r="IJL5900" s="248"/>
      <x:c r="IJM5900" s="248"/>
      <x:c r="IJN5900" s="248"/>
      <x:c r="IJO5900" s="248"/>
      <x:c r="IJP5900" s="248"/>
      <x:c r="IJQ5900" s="248"/>
      <x:c r="IJR5900" s="248"/>
      <x:c r="IJS5900" s="248"/>
      <x:c r="IJT5900" s="248"/>
      <x:c r="IJU5900" s="248"/>
      <x:c r="IJV5900" s="248"/>
      <x:c r="IJW5900" s="248"/>
      <x:c r="IJX5900" s="248"/>
      <x:c r="IJY5900" s="248"/>
      <x:c r="IJZ5900" s="248"/>
      <x:c r="IKA5900" s="248"/>
      <x:c r="IKB5900" s="248"/>
      <x:c r="IKC5900" s="248"/>
      <x:c r="IKD5900" s="248"/>
      <x:c r="IKE5900" s="248"/>
      <x:c r="IKF5900" s="248"/>
      <x:c r="IKG5900" s="248"/>
      <x:c r="IKH5900" s="248"/>
      <x:c r="IKI5900" s="248"/>
      <x:c r="IKJ5900" s="248"/>
      <x:c r="IKK5900" s="248"/>
      <x:c r="IKL5900" s="248"/>
      <x:c r="IKM5900" s="248"/>
      <x:c r="IKN5900" s="248"/>
      <x:c r="IKO5900" s="248"/>
      <x:c r="IKP5900" s="248"/>
      <x:c r="IKQ5900" s="248"/>
      <x:c r="IKR5900" s="248"/>
      <x:c r="IKS5900" s="248"/>
      <x:c r="IKT5900" s="248"/>
      <x:c r="IKU5900" s="248"/>
      <x:c r="IKV5900" s="248"/>
      <x:c r="IKW5900" s="248"/>
      <x:c r="IKX5900" s="248"/>
      <x:c r="IKY5900" s="248"/>
      <x:c r="IKZ5900" s="248"/>
      <x:c r="ILA5900" s="248"/>
      <x:c r="ILB5900" s="248"/>
      <x:c r="ILC5900" s="248"/>
      <x:c r="ILD5900" s="248"/>
      <x:c r="ILE5900" s="248"/>
      <x:c r="ILF5900" s="248"/>
      <x:c r="ILG5900" s="248"/>
      <x:c r="ILH5900" s="248"/>
      <x:c r="ILI5900" s="248"/>
      <x:c r="ILJ5900" s="248"/>
      <x:c r="ILK5900" s="248"/>
      <x:c r="ILL5900" s="248"/>
      <x:c r="ILM5900" s="248"/>
      <x:c r="ILN5900" s="248"/>
      <x:c r="ILO5900" s="248"/>
      <x:c r="ILP5900" s="248"/>
      <x:c r="ILQ5900" s="248"/>
      <x:c r="ILR5900" s="248"/>
      <x:c r="ILS5900" s="248"/>
      <x:c r="ILT5900" s="248"/>
      <x:c r="ILU5900" s="248"/>
      <x:c r="ILV5900" s="248"/>
      <x:c r="ILW5900" s="248"/>
      <x:c r="ILX5900" s="248"/>
      <x:c r="ILY5900" s="248"/>
      <x:c r="ILZ5900" s="248"/>
      <x:c r="IMA5900" s="248"/>
      <x:c r="IMB5900" s="248"/>
      <x:c r="IMC5900" s="248"/>
      <x:c r="IMD5900" s="248"/>
      <x:c r="IME5900" s="248"/>
      <x:c r="IMF5900" s="248"/>
      <x:c r="IMG5900" s="248"/>
      <x:c r="IMH5900" s="248"/>
      <x:c r="IMI5900" s="248"/>
      <x:c r="IMJ5900" s="248"/>
      <x:c r="IMK5900" s="248"/>
      <x:c r="IML5900" s="248"/>
      <x:c r="IMM5900" s="248"/>
      <x:c r="IMN5900" s="248"/>
      <x:c r="IMO5900" s="248"/>
      <x:c r="IMP5900" s="248"/>
      <x:c r="IMQ5900" s="248"/>
      <x:c r="IMR5900" s="248"/>
      <x:c r="IMS5900" s="248"/>
      <x:c r="IMT5900" s="248"/>
      <x:c r="IMU5900" s="248"/>
      <x:c r="IMV5900" s="248"/>
      <x:c r="IMW5900" s="248"/>
      <x:c r="IMX5900" s="248"/>
      <x:c r="IMY5900" s="248"/>
      <x:c r="IMZ5900" s="248"/>
      <x:c r="INA5900" s="248"/>
      <x:c r="INB5900" s="248"/>
      <x:c r="INC5900" s="248"/>
      <x:c r="IND5900" s="248"/>
      <x:c r="INE5900" s="248"/>
      <x:c r="INF5900" s="248"/>
      <x:c r="ING5900" s="248"/>
      <x:c r="INH5900" s="248"/>
      <x:c r="INI5900" s="248"/>
      <x:c r="INJ5900" s="248"/>
      <x:c r="INK5900" s="248"/>
      <x:c r="INL5900" s="248"/>
      <x:c r="INM5900" s="248"/>
      <x:c r="INN5900" s="248"/>
      <x:c r="INO5900" s="248"/>
      <x:c r="INP5900" s="248"/>
      <x:c r="INQ5900" s="248"/>
      <x:c r="INR5900" s="248"/>
      <x:c r="INS5900" s="248"/>
      <x:c r="INT5900" s="248"/>
      <x:c r="INU5900" s="248"/>
      <x:c r="INV5900" s="248"/>
      <x:c r="INW5900" s="248"/>
      <x:c r="INX5900" s="248"/>
      <x:c r="INY5900" s="248"/>
      <x:c r="INZ5900" s="248"/>
      <x:c r="IOA5900" s="248"/>
      <x:c r="IOB5900" s="248"/>
      <x:c r="IOC5900" s="248"/>
      <x:c r="IOD5900" s="248"/>
      <x:c r="IOE5900" s="248"/>
      <x:c r="IOF5900" s="248"/>
      <x:c r="IOG5900" s="248"/>
      <x:c r="IOH5900" s="248"/>
      <x:c r="IOI5900" s="248"/>
      <x:c r="IOJ5900" s="248"/>
      <x:c r="IOK5900" s="248"/>
      <x:c r="IOL5900" s="248"/>
      <x:c r="IOM5900" s="248"/>
      <x:c r="ION5900" s="248"/>
      <x:c r="IOO5900" s="248"/>
      <x:c r="IOP5900" s="248"/>
      <x:c r="IOQ5900" s="248"/>
      <x:c r="IOR5900" s="248"/>
      <x:c r="IOS5900" s="248"/>
      <x:c r="IOT5900" s="248"/>
      <x:c r="IOU5900" s="248"/>
      <x:c r="IOV5900" s="248"/>
      <x:c r="IOW5900" s="248"/>
      <x:c r="IOX5900" s="248"/>
      <x:c r="IOY5900" s="248"/>
      <x:c r="IOZ5900" s="248"/>
      <x:c r="IPA5900" s="248"/>
      <x:c r="IPB5900" s="248"/>
      <x:c r="IPC5900" s="248"/>
      <x:c r="IPD5900" s="248"/>
      <x:c r="IPE5900" s="248"/>
      <x:c r="IPF5900" s="248"/>
      <x:c r="IPG5900" s="248"/>
      <x:c r="IPH5900" s="248"/>
      <x:c r="IPI5900" s="248"/>
      <x:c r="IPJ5900" s="248"/>
      <x:c r="IPK5900" s="248"/>
      <x:c r="IPL5900" s="248"/>
      <x:c r="IPM5900" s="248"/>
      <x:c r="IPN5900" s="248"/>
      <x:c r="IPO5900" s="248"/>
      <x:c r="IPP5900" s="248"/>
      <x:c r="IPQ5900" s="248"/>
      <x:c r="IPR5900" s="248"/>
      <x:c r="IPS5900" s="248"/>
      <x:c r="IPT5900" s="248"/>
      <x:c r="IPU5900" s="248"/>
      <x:c r="IPV5900" s="248"/>
      <x:c r="IPW5900" s="248"/>
      <x:c r="IPX5900" s="248"/>
      <x:c r="IPY5900" s="248"/>
      <x:c r="IPZ5900" s="248"/>
      <x:c r="IQA5900" s="248"/>
      <x:c r="IQB5900" s="248"/>
      <x:c r="IQC5900" s="248"/>
      <x:c r="IQD5900" s="248"/>
      <x:c r="IQE5900" s="248"/>
      <x:c r="IQF5900" s="248"/>
      <x:c r="IQG5900" s="248"/>
      <x:c r="IQH5900" s="248"/>
      <x:c r="IQI5900" s="248"/>
      <x:c r="IQJ5900" s="248"/>
      <x:c r="IQK5900" s="248"/>
      <x:c r="IQL5900" s="248"/>
      <x:c r="IQM5900" s="248"/>
      <x:c r="IQN5900" s="248"/>
      <x:c r="IQO5900" s="248"/>
      <x:c r="IQP5900" s="248"/>
      <x:c r="IQQ5900" s="248"/>
      <x:c r="IQR5900" s="248"/>
      <x:c r="IQS5900" s="248"/>
      <x:c r="IQT5900" s="248"/>
      <x:c r="IQU5900" s="248"/>
      <x:c r="IQV5900" s="248"/>
      <x:c r="IQW5900" s="248"/>
      <x:c r="IQX5900" s="248"/>
      <x:c r="IQY5900" s="248"/>
      <x:c r="IQZ5900" s="248"/>
      <x:c r="IRA5900" s="248"/>
      <x:c r="IRB5900" s="248"/>
      <x:c r="IRC5900" s="248"/>
      <x:c r="IRD5900" s="248"/>
      <x:c r="IRE5900" s="248"/>
      <x:c r="IRF5900" s="248"/>
      <x:c r="IRG5900" s="248"/>
      <x:c r="IRH5900" s="248"/>
      <x:c r="IRI5900" s="248"/>
      <x:c r="IRJ5900" s="248"/>
      <x:c r="IRK5900" s="248"/>
      <x:c r="IRL5900" s="248"/>
      <x:c r="IRM5900" s="248"/>
      <x:c r="IRN5900" s="248"/>
      <x:c r="IRO5900" s="248"/>
      <x:c r="IRP5900" s="248"/>
      <x:c r="IRQ5900" s="248"/>
      <x:c r="IRR5900" s="248"/>
      <x:c r="IRS5900" s="248"/>
      <x:c r="IRT5900" s="248"/>
      <x:c r="IRU5900" s="248"/>
      <x:c r="IRV5900" s="248"/>
      <x:c r="IRW5900" s="248"/>
      <x:c r="IRX5900" s="248"/>
      <x:c r="IRY5900" s="248"/>
      <x:c r="IRZ5900" s="248"/>
      <x:c r="ISA5900" s="248"/>
      <x:c r="ISB5900" s="248"/>
      <x:c r="ISC5900" s="248"/>
      <x:c r="ISD5900" s="248"/>
      <x:c r="ISE5900" s="248"/>
      <x:c r="ISF5900" s="248"/>
      <x:c r="ISG5900" s="248"/>
      <x:c r="ISH5900" s="248"/>
      <x:c r="ISI5900" s="248"/>
      <x:c r="ISJ5900" s="248"/>
      <x:c r="ISK5900" s="248"/>
      <x:c r="ISL5900" s="248"/>
      <x:c r="ISM5900" s="248"/>
      <x:c r="ISN5900" s="248"/>
      <x:c r="ISO5900" s="248"/>
      <x:c r="ISP5900" s="248"/>
      <x:c r="ISQ5900" s="248"/>
      <x:c r="ISR5900" s="248"/>
      <x:c r="ISS5900" s="248"/>
      <x:c r="IST5900" s="248"/>
      <x:c r="ISU5900" s="248"/>
      <x:c r="ISV5900" s="248"/>
      <x:c r="ISW5900" s="248"/>
      <x:c r="ISX5900" s="248"/>
      <x:c r="ISY5900" s="248"/>
      <x:c r="ISZ5900" s="248"/>
      <x:c r="ITA5900" s="248"/>
      <x:c r="ITB5900" s="248"/>
      <x:c r="ITC5900" s="248"/>
      <x:c r="ITD5900" s="248"/>
      <x:c r="ITE5900" s="248"/>
      <x:c r="ITF5900" s="248"/>
      <x:c r="ITG5900" s="248"/>
      <x:c r="ITH5900" s="248"/>
      <x:c r="ITI5900" s="248"/>
      <x:c r="ITJ5900" s="248"/>
      <x:c r="ITK5900" s="248"/>
      <x:c r="ITL5900" s="248"/>
      <x:c r="ITM5900" s="248"/>
      <x:c r="ITN5900" s="248"/>
      <x:c r="ITO5900" s="248"/>
      <x:c r="ITP5900" s="248"/>
      <x:c r="ITQ5900" s="248"/>
      <x:c r="ITR5900" s="248"/>
      <x:c r="ITS5900" s="248"/>
      <x:c r="ITT5900" s="248"/>
      <x:c r="ITU5900" s="248"/>
      <x:c r="ITV5900" s="248"/>
      <x:c r="ITW5900" s="248"/>
      <x:c r="ITX5900" s="248"/>
      <x:c r="ITY5900" s="248"/>
      <x:c r="ITZ5900" s="248"/>
      <x:c r="IUA5900" s="248"/>
      <x:c r="IUB5900" s="248"/>
      <x:c r="IUC5900" s="248"/>
      <x:c r="IUD5900" s="248"/>
      <x:c r="IUE5900" s="248"/>
      <x:c r="IUF5900" s="248"/>
      <x:c r="IUG5900" s="248"/>
      <x:c r="IUH5900" s="248"/>
      <x:c r="IUI5900" s="248"/>
      <x:c r="IUJ5900" s="248"/>
      <x:c r="IUK5900" s="248"/>
      <x:c r="IUL5900" s="248"/>
      <x:c r="IUM5900" s="248"/>
      <x:c r="IUN5900" s="248"/>
      <x:c r="IUO5900" s="248"/>
      <x:c r="IUP5900" s="248"/>
      <x:c r="IUQ5900" s="248"/>
      <x:c r="IUR5900" s="248"/>
      <x:c r="IUS5900" s="248"/>
      <x:c r="IUT5900" s="248"/>
      <x:c r="IUU5900" s="248"/>
      <x:c r="IUV5900" s="248"/>
      <x:c r="IUW5900" s="248"/>
      <x:c r="IUX5900" s="248"/>
      <x:c r="IUY5900" s="248"/>
      <x:c r="IUZ5900" s="248"/>
      <x:c r="IVA5900" s="248"/>
      <x:c r="IVB5900" s="248"/>
      <x:c r="IVC5900" s="248"/>
      <x:c r="IVD5900" s="248"/>
      <x:c r="IVE5900" s="248"/>
      <x:c r="IVF5900" s="248"/>
      <x:c r="IVG5900" s="248"/>
      <x:c r="IVH5900" s="248"/>
      <x:c r="IVI5900" s="248"/>
      <x:c r="IVJ5900" s="248"/>
      <x:c r="IVK5900" s="248"/>
      <x:c r="IVL5900" s="248"/>
      <x:c r="IVM5900" s="248"/>
      <x:c r="IVN5900" s="248"/>
      <x:c r="IVO5900" s="248"/>
      <x:c r="IVP5900" s="248"/>
      <x:c r="IVQ5900" s="248"/>
      <x:c r="IVR5900" s="248"/>
      <x:c r="IVS5900" s="248"/>
      <x:c r="IVT5900" s="248"/>
      <x:c r="IVU5900" s="248"/>
      <x:c r="IVV5900" s="248"/>
      <x:c r="IVW5900" s="248"/>
      <x:c r="IVX5900" s="248"/>
      <x:c r="IVY5900" s="248"/>
      <x:c r="IVZ5900" s="248"/>
      <x:c r="IWA5900" s="248"/>
      <x:c r="IWB5900" s="248"/>
      <x:c r="IWC5900" s="248"/>
      <x:c r="IWD5900" s="248"/>
      <x:c r="IWE5900" s="248"/>
      <x:c r="IWF5900" s="248"/>
      <x:c r="IWG5900" s="248"/>
      <x:c r="IWH5900" s="248"/>
      <x:c r="IWI5900" s="248"/>
      <x:c r="IWJ5900" s="248"/>
      <x:c r="IWK5900" s="248"/>
      <x:c r="IWL5900" s="248"/>
      <x:c r="IWM5900" s="248"/>
      <x:c r="IWN5900" s="248"/>
      <x:c r="IWO5900" s="248"/>
      <x:c r="IWP5900" s="248"/>
      <x:c r="IWQ5900" s="248"/>
      <x:c r="IWR5900" s="248"/>
      <x:c r="IWS5900" s="248"/>
      <x:c r="IWT5900" s="248"/>
      <x:c r="IWU5900" s="248"/>
      <x:c r="IWV5900" s="248"/>
      <x:c r="IWW5900" s="248"/>
      <x:c r="IWX5900" s="248"/>
      <x:c r="IWY5900" s="248"/>
      <x:c r="IWZ5900" s="248"/>
      <x:c r="IXA5900" s="248"/>
      <x:c r="IXB5900" s="248"/>
      <x:c r="IXC5900" s="248"/>
      <x:c r="IXD5900" s="248"/>
      <x:c r="IXE5900" s="248"/>
      <x:c r="IXF5900" s="248"/>
      <x:c r="IXG5900" s="248"/>
      <x:c r="IXH5900" s="248"/>
      <x:c r="IXI5900" s="248"/>
      <x:c r="IXJ5900" s="248"/>
      <x:c r="IXK5900" s="248"/>
      <x:c r="IXL5900" s="248"/>
      <x:c r="IXM5900" s="248"/>
      <x:c r="IXN5900" s="248"/>
      <x:c r="IXO5900" s="248"/>
      <x:c r="IXP5900" s="248"/>
      <x:c r="IXQ5900" s="248"/>
      <x:c r="IXR5900" s="248"/>
      <x:c r="IXS5900" s="248"/>
      <x:c r="IXT5900" s="248"/>
      <x:c r="IXU5900" s="248"/>
      <x:c r="IXV5900" s="248"/>
      <x:c r="IXW5900" s="248"/>
      <x:c r="IXX5900" s="248"/>
      <x:c r="IXY5900" s="248"/>
      <x:c r="IXZ5900" s="248"/>
      <x:c r="IYA5900" s="248"/>
      <x:c r="IYB5900" s="248"/>
      <x:c r="IYC5900" s="248"/>
      <x:c r="IYD5900" s="248"/>
      <x:c r="IYE5900" s="248"/>
      <x:c r="IYF5900" s="248"/>
      <x:c r="IYG5900" s="248"/>
      <x:c r="IYH5900" s="248"/>
      <x:c r="IYI5900" s="248"/>
      <x:c r="IYJ5900" s="248"/>
      <x:c r="IYK5900" s="248"/>
      <x:c r="IYL5900" s="248"/>
      <x:c r="IYM5900" s="248"/>
      <x:c r="IYN5900" s="248"/>
      <x:c r="IYO5900" s="248"/>
      <x:c r="IYP5900" s="248"/>
      <x:c r="IYQ5900" s="248"/>
      <x:c r="IYR5900" s="248"/>
      <x:c r="IYS5900" s="248"/>
      <x:c r="IYT5900" s="248"/>
      <x:c r="IYU5900" s="248"/>
      <x:c r="IYV5900" s="248"/>
      <x:c r="IYW5900" s="248"/>
      <x:c r="IYX5900" s="248"/>
      <x:c r="IYY5900" s="248"/>
      <x:c r="IYZ5900" s="248"/>
      <x:c r="IZA5900" s="248"/>
      <x:c r="IZB5900" s="248"/>
      <x:c r="IZC5900" s="248"/>
      <x:c r="IZD5900" s="248"/>
      <x:c r="IZE5900" s="248"/>
      <x:c r="IZF5900" s="248"/>
      <x:c r="IZG5900" s="248"/>
      <x:c r="IZH5900" s="248"/>
      <x:c r="IZI5900" s="248"/>
      <x:c r="IZJ5900" s="248"/>
      <x:c r="IZK5900" s="248"/>
      <x:c r="IZL5900" s="248"/>
      <x:c r="IZM5900" s="248"/>
      <x:c r="IZN5900" s="248"/>
      <x:c r="IZO5900" s="248"/>
      <x:c r="IZP5900" s="248"/>
      <x:c r="IZQ5900" s="248"/>
      <x:c r="IZR5900" s="248"/>
      <x:c r="IZS5900" s="248"/>
      <x:c r="IZT5900" s="248"/>
      <x:c r="IZU5900" s="248"/>
      <x:c r="IZV5900" s="248"/>
      <x:c r="IZW5900" s="248"/>
      <x:c r="IZX5900" s="248"/>
      <x:c r="IZY5900" s="248"/>
      <x:c r="IZZ5900" s="248"/>
      <x:c r="JAA5900" s="248"/>
      <x:c r="JAB5900" s="248"/>
      <x:c r="JAC5900" s="248"/>
      <x:c r="JAD5900" s="248"/>
      <x:c r="JAE5900" s="248"/>
      <x:c r="JAF5900" s="248"/>
      <x:c r="JAG5900" s="248"/>
      <x:c r="JAH5900" s="248"/>
      <x:c r="JAI5900" s="248"/>
      <x:c r="JAJ5900" s="248"/>
      <x:c r="JAK5900" s="248"/>
      <x:c r="JAL5900" s="248"/>
      <x:c r="JAM5900" s="248"/>
      <x:c r="JAN5900" s="248"/>
      <x:c r="JAO5900" s="248"/>
      <x:c r="JAP5900" s="248"/>
      <x:c r="JAQ5900" s="248"/>
      <x:c r="JAR5900" s="248"/>
      <x:c r="JAS5900" s="248"/>
      <x:c r="JAT5900" s="248"/>
      <x:c r="JAU5900" s="248"/>
      <x:c r="JAV5900" s="248"/>
      <x:c r="JAW5900" s="248"/>
      <x:c r="JAX5900" s="248"/>
      <x:c r="JAY5900" s="248"/>
      <x:c r="JAZ5900" s="248"/>
      <x:c r="JBA5900" s="248"/>
      <x:c r="JBB5900" s="248"/>
      <x:c r="JBC5900" s="248"/>
      <x:c r="JBD5900" s="248"/>
      <x:c r="JBE5900" s="248"/>
      <x:c r="JBF5900" s="248"/>
      <x:c r="JBG5900" s="248"/>
      <x:c r="JBH5900" s="248"/>
      <x:c r="JBI5900" s="248"/>
      <x:c r="JBJ5900" s="248"/>
      <x:c r="JBK5900" s="248"/>
      <x:c r="JBL5900" s="248"/>
      <x:c r="JBM5900" s="248"/>
      <x:c r="JBN5900" s="248"/>
      <x:c r="JBO5900" s="248"/>
      <x:c r="JBP5900" s="248"/>
      <x:c r="JBQ5900" s="248"/>
      <x:c r="JBR5900" s="248"/>
      <x:c r="JBS5900" s="248"/>
      <x:c r="JBT5900" s="248"/>
      <x:c r="JBU5900" s="248"/>
      <x:c r="JBV5900" s="248"/>
      <x:c r="JBW5900" s="248"/>
      <x:c r="JBX5900" s="248"/>
      <x:c r="JBY5900" s="248"/>
      <x:c r="JBZ5900" s="248"/>
      <x:c r="JCA5900" s="248"/>
      <x:c r="JCB5900" s="248"/>
      <x:c r="JCC5900" s="248"/>
      <x:c r="JCD5900" s="248"/>
      <x:c r="JCE5900" s="248"/>
      <x:c r="JCF5900" s="248"/>
      <x:c r="JCG5900" s="248"/>
      <x:c r="JCH5900" s="248"/>
      <x:c r="JCI5900" s="248"/>
      <x:c r="JCJ5900" s="248"/>
      <x:c r="JCK5900" s="248"/>
      <x:c r="JCL5900" s="248"/>
      <x:c r="JCM5900" s="248"/>
      <x:c r="JCN5900" s="248"/>
      <x:c r="JCO5900" s="248"/>
      <x:c r="JCP5900" s="248"/>
      <x:c r="JCQ5900" s="248"/>
      <x:c r="JCR5900" s="248"/>
      <x:c r="JCS5900" s="248"/>
      <x:c r="JCT5900" s="248"/>
      <x:c r="JCU5900" s="248"/>
      <x:c r="JCV5900" s="248"/>
      <x:c r="JCW5900" s="248"/>
      <x:c r="JCX5900" s="248"/>
      <x:c r="JCY5900" s="248"/>
      <x:c r="JCZ5900" s="248"/>
      <x:c r="JDA5900" s="248"/>
      <x:c r="JDB5900" s="248"/>
      <x:c r="JDC5900" s="248"/>
      <x:c r="JDD5900" s="248"/>
      <x:c r="JDE5900" s="248"/>
      <x:c r="JDF5900" s="248"/>
      <x:c r="JDG5900" s="248"/>
      <x:c r="JDH5900" s="248"/>
      <x:c r="JDI5900" s="248"/>
      <x:c r="JDJ5900" s="248"/>
      <x:c r="JDK5900" s="248"/>
      <x:c r="JDL5900" s="248"/>
      <x:c r="JDM5900" s="248"/>
      <x:c r="JDN5900" s="248"/>
      <x:c r="JDO5900" s="248"/>
      <x:c r="JDP5900" s="248"/>
      <x:c r="JDQ5900" s="248"/>
      <x:c r="JDR5900" s="248"/>
      <x:c r="JDS5900" s="248"/>
      <x:c r="JDT5900" s="248"/>
      <x:c r="JDU5900" s="248"/>
      <x:c r="JDV5900" s="248"/>
      <x:c r="JDW5900" s="248"/>
      <x:c r="JDX5900" s="248"/>
      <x:c r="JDY5900" s="248"/>
      <x:c r="JDZ5900" s="248"/>
      <x:c r="JEA5900" s="248"/>
      <x:c r="JEB5900" s="248"/>
      <x:c r="JEC5900" s="248"/>
      <x:c r="JED5900" s="248"/>
      <x:c r="JEE5900" s="248"/>
      <x:c r="JEF5900" s="248"/>
      <x:c r="JEG5900" s="248"/>
      <x:c r="JEH5900" s="248"/>
      <x:c r="JEI5900" s="248"/>
      <x:c r="JEJ5900" s="248"/>
      <x:c r="JEK5900" s="248"/>
      <x:c r="JEL5900" s="248"/>
      <x:c r="JEM5900" s="248"/>
      <x:c r="JEN5900" s="248"/>
      <x:c r="JEO5900" s="248"/>
      <x:c r="JEP5900" s="248"/>
      <x:c r="JEQ5900" s="248"/>
      <x:c r="JER5900" s="248"/>
      <x:c r="JES5900" s="248"/>
      <x:c r="JET5900" s="248"/>
      <x:c r="JEU5900" s="248"/>
      <x:c r="JEV5900" s="248"/>
      <x:c r="JEW5900" s="248"/>
      <x:c r="JEX5900" s="248"/>
      <x:c r="JEY5900" s="248"/>
      <x:c r="JEZ5900" s="248"/>
      <x:c r="JFA5900" s="248"/>
      <x:c r="JFB5900" s="248"/>
      <x:c r="JFC5900" s="248"/>
      <x:c r="JFD5900" s="248"/>
      <x:c r="JFE5900" s="248"/>
      <x:c r="JFF5900" s="248"/>
      <x:c r="JFG5900" s="248"/>
      <x:c r="JFH5900" s="248"/>
      <x:c r="JFI5900" s="248"/>
      <x:c r="JFJ5900" s="248"/>
      <x:c r="JFK5900" s="248"/>
      <x:c r="JFL5900" s="248"/>
      <x:c r="JFM5900" s="248"/>
      <x:c r="JFN5900" s="248"/>
      <x:c r="JFO5900" s="248"/>
      <x:c r="JFP5900" s="248"/>
      <x:c r="JFQ5900" s="248"/>
      <x:c r="JFR5900" s="248"/>
      <x:c r="JFS5900" s="248"/>
      <x:c r="JFT5900" s="248"/>
      <x:c r="JFU5900" s="248"/>
      <x:c r="JFV5900" s="248"/>
      <x:c r="JFW5900" s="248"/>
      <x:c r="JFX5900" s="248"/>
      <x:c r="JFY5900" s="248"/>
      <x:c r="JFZ5900" s="248"/>
      <x:c r="JGA5900" s="248"/>
      <x:c r="JGB5900" s="248"/>
      <x:c r="JGC5900" s="248"/>
      <x:c r="JGD5900" s="248"/>
      <x:c r="JGE5900" s="248"/>
      <x:c r="JGF5900" s="248"/>
      <x:c r="JGG5900" s="248"/>
      <x:c r="JGH5900" s="248"/>
      <x:c r="JGI5900" s="248"/>
      <x:c r="JGJ5900" s="248"/>
      <x:c r="JGK5900" s="248"/>
      <x:c r="JGL5900" s="248"/>
      <x:c r="JGM5900" s="248"/>
      <x:c r="JGN5900" s="248"/>
      <x:c r="JGO5900" s="248"/>
      <x:c r="JGP5900" s="248"/>
      <x:c r="JGQ5900" s="248"/>
      <x:c r="JGR5900" s="248"/>
      <x:c r="JGS5900" s="248"/>
      <x:c r="JGT5900" s="248"/>
      <x:c r="JGU5900" s="248"/>
      <x:c r="JGV5900" s="248"/>
      <x:c r="JGW5900" s="248"/>
      <x:c r="JGX5900" s="248"/>
      <x:c r="JGY5900" s="248"/>
      <x:c r="JGZ5900" s="248"/>
      <x:c r="JHA5900" s="248"/>
      <x:c r="JHB5900" s="248"/>
      <x:c r="JHC5900" s="248"/>
      <x:c r="JHD5900" s="248"/>
      <x:c r="JHE5900" s="248"/>
      <x:c r="JHF5900" s="248"/>
      <x:c r="JHG5900" s="248"/>
      <x:c r="JHH5900" s="248"/>
      <x:c r="JHI5900" s="248"/>
      <x:c r="JHJ5900" s="248"/>
      <x:c r="JHK5900" s="248"/>
      <x:c r="JHL5900" s="248"/>
      <x:c r="JHM5900" s="248"/>
      <x:c r="JHN5900" s="248"/>
      <x:c r="JHO5900" s="248"/>
      <x:c r="JHP5900" s="248"/>
      <x:c r="JHQ5900" s="248"/>
      <x:c r="JHR5900" s="248"/>
      <x:c r="JHS5900" s="248"/>
      <x:c r="JHT5900" s="248"/>
      <x:c r="JHU5900" s="248"/>
      <x:c r="JHV5900" s="248"/>
      <x:c r="JHW5900" s="248"/>
      <x:c r="JHX5900" s="248"/>
      <x:c r="JHY5900" s="248"/>
      <x:c r="JHZ5900" s="248"/>
      <x:c r="JIA5900" s="248"/>
      <x:c r="JIB5900" s="248"/>
      <x:c r="JIC5900" s="248"/>
      <x:c r="JID5900" s="248"/>
      <x:c r="JIE5900" s="248"/>
      <x:c r="JIF5900" s="248"/>
      <x:c r="JIG5900" s="248"/>
      <x:c r="JIH5900" s="248"/>
      <x:c r="JII5900" s="248"/>
      <x:c r="JIJ5900" s="248"/>
      <x:c r="JIK5900" s="248"/>
      <x:c r="JIL5900" s="248"/>
      <x:c r="JIM5900" s="248"/>
      <x:c r="JIN5900" s="248"/>
      <x:c r="JIO5900" s="248"/>
      <x:c r="JIP5900" s="248"/>
      <x:c r="JIQ5900" s="248"/>
      <x:c r="JIR5900" s="248"/>
      <x:c r="JIS5900" s="248"/>
      <x:c r="JIT5900" s="248"/>
      <x:c r="JIU5900" s="248"/>
      <x:c r="JIV5900" s="248"/>
      <x:c r="JIW5900" s="248"/>
      <x:c r="JIX5900" s="248"/>
      <x:c r="JIY5900" s="248"/>
      <x:c r="JIZ5900" s="248"/>
      <x:c r="JJA5900" s="248"/>
      <x:c r="JJB5900" s="248"/>
      <x:c r="JJC5900" s="248"/>
      <x:c r="JJD5900" s="248"/>
      <x:c r="JJE5900" s="248"/>
      <x:c r="JJF5900" s="248"/>
      <x:c r="JJG5900" s="248"/>
      <x:c r="JJH5900" s="248"/>
      <x:c r="JJI5900" s="248"/>
      <x:c r="JJJ5900" s="248"/>
      <x:c r="JJK5900" s="248"/>
      <x:c r="JJL5900" s="248"/>
      <x:c r="JJM5900" s="248"/>
      <x:c r="JJN5900" s="248"/>
      <x:c r="JJO5900" s="248"/>
      <x:c r="JJP5900" s="248"/>
      <x:c r="JJQ5900" s="248"/>
      <x:c r="JJR5900" s="248"/>
      <x:c r="JJS5900" s="248"/>
      <x:c r="JJT5900" s="248"/>
      <x:c r="JJU5900" s="248"/>
      <x:c r="JJV5900" s="248"/>
      <x:c r="JJW5900" s="248"/>
      <x:c r="JJX5900" s="248"/>
      <x:c r="JJY5900" s="248"/>
      <x:c r="JJZ5900" s="248"/>
      <x:c r="JKA5900" s="248"/>
      <x:c r="JKB5900" s="248"/>
      <x:c r="JKC5900" s="248"/>
      <x:c r="JKD5900" s="248"/>
      <x:c r="JKE5900" s="248"/>
      <x:c r="JKF5900" s="248"/>
      <x:c r="JKG5900" s="248"/>
      <x:c r="JKH5900" s="248"/>
      <x:c r="JKI5900" s="248"/>
      <x:c r="JKJ5900" s="248"/>
      <x:c r="JKK5900" s="248"/>
      <x:c r="JKL5900" s="248"/>
      <x:c r="JKM5900" s="248"/>
      <x:c r="JKN5900" s="248"/>
      <x:c r="JKO5900" s="248"/>
      <x:c r="JKP5900" s="248"/>
      <x:c r="JKQ5900" s="248"/>
      <x:c r="JKR5900" s="248"/>
      <x:c r="JKS5900" s="248"/>
      <x:c r="JKT5900" s="248"/>
      <x:c r="JKU5900" s="248"/>
      <x:c r="JKV5900" s="248"/>
      <x:c r="JKW5900" s="248"/>
      <x:c r="JKX5900" s="248"/>
      <x:c r="JKY5900" s="248"/>
      <x:c r="JKZ5900" s="248"/>
      <x:c r="JLA5900" s="248"/>
      <x:c r="JLB5900" s="248"/>
      <x:c r="JLC5900" s="248"/>
      <x:c r="JLD5900" s="248"/>
      <x:c r="JLE5900" s="248"/>
      <x:c r="JLF5900" s="248"/>
      <x:c r="JLG5900" s="248"/>
      <x:c r="JLH5900" s="248"/>
      <x:c r="JLI5900" s="248"/>
      <x:c r="JLJ5900" s="248"/>
      <x:c r="JLK5900" s="248"/>
      <x:c r="JLL5900" s="248"/>
      <x:c r="JLM5900" s="248"/>
      <x:c r="JLN5900" s="248"/>
      <x:c r="JLO5900" s="248"/>
      <x:c r="JLP5900" s="248"/>
      <x:c r="JLQ5900" s="248"/>
      <x:c r="JLR5900" s="248"/>
      <x:c r="JLS5900" s="248"/>
      <x:c r="JLT5900" s="248"/>
      <x:c r="JLU5900" s="248"/>
      <x:c r="JLV5900" s="248"/>
      <x:c r="JLW5900" s="248"/>
      <x:c r="JLX5900" s="248"/>
      <x:c r="JLY5900" s="248"/>
      <x:c r="JLZ5900" s="248"/>
      <x:c r="JMA5900" s="248"/>
      <x:c r="JMB5900" s="248"/>
      <x:c r="JMC5900" s="248"/>
      <x:c r="JMD5900" s="248"/>
      <x:c r="JME5900" s="248"/>
      <x:c r="JMF5900" s="248"/>
      <x:c r="JMG5900" s="248"/>
      <x:c r="JMH5900" s="248"/>
      <x:c r="JMI5900" s="248"/>
      <x:c r="JMJ5900" s="248"/>
      <x:c r="JMK5900" s="248"/>
      <x:c r="JML5900" s="248"/>
      <x:c r="JMM5900" s="248"/>
      <x:c r="JMN5900" s="248"/>
      <x:c r="JMO5900" s="248"/>
      <x:c r="JMP5900" s="248"/>
      <x:c r="JMQ5900" s="248"/>
      <x:c r="JMR5900" s="248"/>
      <x:c r="JMS5900" s="248"/>
      <x:c r="JMT5900" s="248"/>
      <x:c r="JMU5900" s="248"/>
      <x:c r="JMV5900" s="248"/>
      <x:c r="JMW5900" s="248"/>
      <x:c r="JMX5900" s="248"/>
      <x:c r="JMY5900" s="248"/>
      <x:c r="JMZ5900" s="248"/>
      <x:c r="JNA5900" s="248"/>
      <x:c r="JNB5900" s="248"/>
      <x:c r="JNC5900" s="248"/>
      <x:c r="JND5900" s="248"/>
      <x:c r="JNE5900" s="248"/>
      <x:c r="JNF5900" s="248"/>
      <x:c r="JNG5900" s="248"/>
      <x:c r="JNH5900" s="248"/>
      <x:c r="JNI5900" s="248"/>
      <x:c r="JNJ5900" s="248"/>
      <x:c r="JNK5900" s="248"/>
      <x:c r="JNL5900" s="248"/>
      <x:c r="JNM5900" s="248"/>
      <x:c r="JNN5900" s="248"/>
      <x:c r="JNO5900" s="248"/>
      <x:c r="JNP5900" s="248"/>
      <x:c r="JNQ5900" s="248"/>
      <x:c r="JNR5900" s="248"/>
      <x:c r="JNS5900" s="248"/>
      <x:c r="JNT5900" s="248"/>
      <x:c r="JNU5900" s="248"/>
      <x:c r="JNV5900" s="248"/>
      <x:c r="JNW5900" s="248"/>
      <x:c r="JNX5900" s="248"/>
      <x:c r="JNY5900" s="248"/>
      <x:c r="JNZ5900" s="248"/>
      <x:c r="JOA5900" s="248"/>
      <x:c r="JOB5900" s="248"/>
      <x:c r="JOC5900" s="248"/>
      <x:c r="JOD5900" s="248"/>
      <x:c r="JOE5900" s="248"/>
      <x:c r="JOF5900" s="248"/>
      <x:c r="JOG5900" s="248"/>
      <x:c r="JOH5900" s="248"/>
      <x:c r="JOI5900" s="248"/>
      <x:c r="JOJ5900" s="248"/>
      <x:c r="JOK5900" s="248"/>
      <x:c r="JOL5900" s="248"/>
      <x:c r="JOM5900" s="248"/>
      <x:c r="JON5900" s="248"/>
      <x:c r="JOO5900" s="248"/>
      <x:c r="JOP5900" s="248"/>
      <x:c r="JOQ5900" s="248"/>
      <x:c r="JOR5900" s="248"/>
      <x:c r="JOS5900" s="248"/>
      <x:c r="JOT5900" s="248"/>
      <x:c r="JOU5900" s="248"/>
      <x:c r="JOV5900" s="248"/>
      <x:c r="JOW5900" s="248"/>
      <x:c r="JOX5900" s="248"/>
      <x:c r="JOY5900" s="248"/>
      <x:c r="JOZ5900" s="248"/>
      <x:c r="JPA5900" s="248"/>
      <x:c r="JPB5900" s="248"/>
      <x:c r="JPC5900" s="248"/>
      <x:c r="JPD5900" s="248"/>
      <x:c r="JPE5900" s="248"/>
      <x:c r="JPF5900" s="248"/>
      <x:c r="JPG5900" s="248"/>
      <x:c r="JPH5900" s="248"/>
      <x:c r="JPI5900" s="248"/>
      <x:c r="JPJ5900" s="248"/>
      <x:c r="JPK5900" s="248"/>
      <x:c r="JPL5900" s="248"/>
      <x:c r="JPM5900" s="248"/>
      <x:c r="JPN5900" s="248"/>
      <x:c r="JPO5900" s="248"/>
      <x:c r="JPP5900" s="248"/>
      <x:c r="JPQ5900" s="248"/>
      <x:c r="JPR5900" s="248"/>
      <x:c r="JPS5900" s="248"/>
      <x:c r="JPT5900" s="248"/>
      <x:c r="JPU5900" s="248"/>
      <x:c r="JPV5900" s="248"/>
      <x:c r="JPW5900" s="248"/>
      <x:c r="JPX5900" s="248"/>
      <x:c r="JPY5900" s="248"/>
      <x:c r="JPZ5900" s="248"/>
      <x:c r="JQA5900" s="248"/>
      <x:c r="JQB5900" s="248"/>
      <x:c r="JQC5900" s="248"/>
      <x:c r="JQD5900" s="248"/>
      <x:c r="JQE5900" s="248"/>
      <x:c r="JQF5900" s="248"/>
      <x:c r="JQG5900" s="248"/>
      <x:c r="JQH5900" s="248"/>
      <x:c r="JQI5900" s="248"/>
      <x:c r="JQJ5900" s="248"/>
      <x:c r="JQK5900" s="248"/>
      <x:c r="JQL5900" s="248"/>
      <x:c r="JQM5900" s="248"/>
      <x:c r="JQN5900" s="248"/>
      <x:c r="JQO5900" s="248"/>
      <x:c r="JQP5900" s="248"/>
      <x:c r="JQQ5900" s="248"/>
      <x:c r="JQR5900" s="248"/>
      <x:c r="JQS5900" s="248"/>
      <x:c r="JQT5900" s="248"/>
      <x:c r="JQU5900" s="248"/>
      <x:c r="JQV5900" s="248"/>
      <x:c r="JQW5900" s="248"/>
      <x:c r="JQX5900" s="248"/>
      <x:c r="JQY5900" s="248"/>
      <x:c r="JQZ5900" s="248"/>
      <x:c r="JRA5900" s="248"/>
      <x:c r="JRB5900" s="248"/>
      <x:c r="JRC5900" s="248"/>
      <x:c r="JRD5900" s="248"/>
      <x:c r="JRE5900" s="248"/>
      <x:c r="JRF5900" s="248"/>
      <x:c r="JRG5900" s="248"/>
      <x:c r="JRH5900" s="248"/>
      <x:c r="JRI5900" s="248"/>
      <x:c r="JRJ5900" s="248"/>
      <x:c r="JRK5900" s="248"/>
      <x:c r="JRL5900" s="248"/>
      <x:c r="JRM5900" s="248"/>
      <x:c r="JRN5900" s="248"/>
      <x:c r="JRO5900" s="248"/>
      <x:c r="JRP5900" s="248"/>
      <x:c r="JRQ5900" s="248"/>
      <x:c r="JRR5900" s="248"/>
      <x:c r="JRS5900" s="248"/>
      <x:c r="JRT5900" s="248"/>
      <x:c r="JRU5900" s="248"/>
      <x:c r="JRV5900" s="248"/>
      <x:c r="JRW5900" s="248"/>
      <x:c r="JRX5900" s="248"/>
      <x:c r="JRY5900" s="248"/>
      <x:c r="JRZ5900" s="248"/>
      <x:c r="JSA5900" s="248"/>
      <x:c r="JSB5900" s="248"/>
      <x:c r="JSC5900" s="248"/>
      <x:c r="JSD5900" s="248"/>
      <x:c r="JSE5900" s="248"/>
      <x:c r="JSF5900" s="248"/>
      <x:c r="JSG5900" s="248"/>
      <x:c r="JSH5900" s="248"/>
      <x:c r="JSI5900" s="248"/>
      <x:c r="JSJ5900" s="248"/>
      <x:c r="JSK5900" s="248"/>
      <x:c r="JSL5900" s="248"/>
      <x:c r="JSM5900" s="248"/>
      <x:c r="JSN5900" s="248"/>
      <x:c r="JSO5900" s="248"/>
      <x:c r="JSP5900" s="248"/>
      <x:c r="JSQ5900" s="248"/>
      <x:c r="JSR5900" s="248"/>
      <x:c r="JSS5900" s="248"/>
      <x:c r="JST5900" s="248"/>
      <x:c r="JSU5900" s="248"/>
      <x:c r="JSV5900" s="248"/>
      <x:c r="JSW5900" s="248"/>
      <x:c r="JSX5900" s="248"/>
      <x:c r="JSY5900" s="248"/>
      <x:c r="JSZ5900" s="248"/>
      <x:c r="JTA5900" s="248"/>
      <x:c r="JTB5900" s="248"/>
      <x:c r="JTC5900" s="248"/>
      <x:c r="JTD5900" s="248"/>
      <x:c r="JTE5900" s="248"/>
      <x:c r="JTF5900" s="248"/>
      <x:c r="JTG5900" s="248"/>
      <x:c r="JTH5900" s="248"/>
      <x:c r="JTI5900" s="248"/>
      <x:c r="JTJ5900" s="248"/>
      <x:c r="JTK5900" s="248"/>
      <x:c r="JTL5900" s="248"/>
      <x:c r="JTM5900" s="248"/>
      <x:c r="JTN5900" s="248"/>
      <x:c r="JTO5900" s="248"/>
      <x:c r="JTP5900" s="248"/>
      <x:c r="JTQ5900" s="248"/>
      <x:c r="JTR5900" s="248"/>
      <x:c r="JTS5900" s="248"/>
      <x:c r="JTT5900" s="248"/>
      <x:c r="JTU5900" s="248"/>
      <x:c r="JTV5900" s="248"/>
      <x:c r="JTW5900" s="248"/>
      <x:c r="JTX5900" s="248"/>
      <x:c r="JTY5900" s="248"/>
      <x:c r="JTZ5900" s="248"/>
      <x:c r="JUA5900" s="248"/>
      <x:c r="JUB5900" s="248"/>
      <x:c r="JUC5900" s="248"/>
      <x:c r="JUD5900" s="248"/>
      <x:c r="JUE5900" s="248"/>
      <x:c r="JUF5900" s="248"/>
      <x:c r="JUG5900" s="248"/>
      <x:c r="JUH5900" s="248"/>
      <x:c r="JUI5900" s="248"/>
      <x:c r="JUJ5900" s="248"/>
      <x:c r="JUK5900" s="248"/>
      <x:c r="JUL5900" s="248"/>
      <x:c r="JUM5900" s="248"/>
      <x:c r="JUN5900" s="248"/>
      <x:c r="JUO5900" s="248"/>
      <x:c r="JUP5900" s="248"/>
      <x:c r="JUQ5900" s="248"/>
      <x:c r="JUR5900" s="248"/>
      <x:c r="JUS5900" s="248"/>
      <x:c r="JUT5900" s="248"/>
      <x:c r="JUU5900" s="248"/>
      <x:c r="JUV5900" s="248"/>
      <x:c r="JUW5900" s="248"/>
      <x:c r="JUX5900" s="248"/>
      <x:c r="JUY5900" s="248"/>
      <x:c r="JUZ5900" s="248"/>
      <x:c r="JVA5900" s="248"/>
      <x:c r="JVB5900" s="248"/>
      <x:c r="JVC5900" s="248"/>
      <x:c r="JVD5900" s="248"/>
      <x:c r="JVE5900" s="248"/>
      <x:c r="JVF5900" s="248"/>
      <x:c r="JVG5900" s="248"/>
      <x:c r="JVH5900" s="248"/>
      <x:c r="JVI5900" s="248"/>
      <x:c r="JVJ5900" s="248"/>
      <x:c r="JVK5900" s="248"/>
      <x:c r="JVL5900" s="248"/>
      <x:c r="JVM5900" s="248"/>
      <x:c r="JVN5900" s="248"/>
      <x:c r="JVO5900" s="248"/>
      <x:c r="JVP5900" s="248"/>
      <x:c r="JVQ5900" s="248"/>
      <x:c r="JVR5900" s="248"/>
      <x:c r="JVS5900" s="248"/>
      <x:c r="JVT5900" s="248"/>
      <x:c r="JVU5900" s="248"/>
      <x:c r="JVV5900" s="248"/>
      <x:c r="JVW5900" s="248"/>
      <x:c r="JVX5900" s="248"/>
      <x:c r="JVY5900" s="248"/>
      <x:c r="JVZ5900" s="248"/>
      <x:c r="JWA5900" s="248"/>
      <x:c r="JWB5900" s="248"/>
      <x:c r="JWC5900" s="248"/>
      <x:c r="JWD5900" s="248"/>
      <x:c r="JWE5900" s="248"/>
      <x:c r="JWF5900" s="248"/>
      <x:c r="JWG5900" s="248"/>
      <x:c r="JWH5900" s="248"/>
      <x:c r="JWI5900" s="248"/>
      <x:c r="JWJ5900" s="248"/>
      <x:c r="JWK5900" s="248"/>
      <x:c r="JWL5900" s="248"/>
      <x:c r="JWM5900" s="248"/>
      <x:c r="JWN5900" s="248"/>
      <x:c r="JWO5900" s="248"/>
      <x:c r="JWP5900" s="248"/>
      <x:c r="JWQ5900" s="248"/>
      <x:c r="JWR5900" s="248"/>
      <x:c r="JWS5900" s="248"/>
      <x:c r="JWT5900" s="248"/>
      <x:c r="JWU5900" s="248"/>
      <x:c r="JWV5900" s="248"/>
      <x:c r="JWW5900" s="248"/>
      <x:c r="JWX5900" s="248"/>
      <x:c r="JWY5900" s="248"/>
      <x:c r="JWZ5900" s="248"/>
      <x:c r="JXA5900" s="248"/>
      <x:c r="JXB5900" s="248"/>
      <x:c r="JXC5900" s="248"/>
      <x:c r="JXD5900" s="248"/>
      <x:c r="JXE5900" s="248"/>
      <x:c r="JXF5900" s="248"/>
      <x:c r="JXG5900" s="248"/>
      <x:c r="JXH5900" s="248"/>
      <x:c r="JXI5900" s="248"/>
      <x:c r="JXJ5900" s="248"/>
      <x:c r="JXK5900" s="248"/>
      <x:c r="JXL5900" s="248"/>
      <x:c r="JXM5900" s="248"/>
      <x:c r="JXN5900" s="248"/>
      <x:c r="JXO5900" s="248"/>
      <x:c r="JXP5900" s="248"/>
      <x:c r="JXQ5900" s="248"/>
      <x:c r="JXR5900" s="248"/>
      <x:c r="JXS5900" s="248"/>
      <x:c r="JXT5900" s="248"/>
      <x:c r="JXU5900" s="248"/>
      <x:c r="JXV5900" s="248"/>
      <x:c r="JXW5900" s="248"/>
      <x:c r="JXX5900" s="248"/>
      <x:c r="JXY5900" s="248"/>
      <x:c r="JXZ5900" s="248"/>
      <x:c r="JYA5900" s="248"/>
      <x:c r="JYB5900" s="248"/>
      <x:c r="JYC5900" s="248"/>
      <x:c r="JYD5900" s="248"/>
      <x:c r="JYE5900" s="248"/>
      <x:c r="JYF5900" s="248"/>
      <x:c r="JYG5900" s="248"/>
      <x:c r="JYH5900" s="248"/>
      <x:c r="JYI5900" s="248"/>
      <x:c r="JYJ5900" s="248"/>
      <x:c r="JYK5900" s="248"/>
      <x:c r="JYL5900" s="248"/>
      <x:c r="JYM5900" s="248"/>
      <x:c r="JYN5900" s="248"/>
      <x:c r="JYO5900" s="248"/>
      <x:c r="JYP5900" s="248"/>
      <x:c r="JYQ5900" s="248"/>
      <x:c r="JYR5900" s="248"/>
      <x:c r="JYS5900" s="248"/>
      <x:c r="JYT5900" s="248"/>
      <x:c r="JYU5900" s="248"/>
      <x:c r="JYV5900" s="248"/>
      <x:c r="JYW5900" s="248"/>
      <x:c r="JYX5900" s="248"/>
      <x:c r="JYY5900" s="248"/>
      <x:c r="JYZ5900" s="248"/>
      <x:c r="JZA5900" s="248"/>
      <x:c r="JZB5900" s="248"/>
      <x:c r="JZC5900" s="248"/>
      <x:c r="JZD5900" s="248"/>
      <x:c r="JZE5900" s="248"/>
      <x:c r="JZF5900" s="248"/>
      <x:c r="JZG5900" s="248"/>
      <x:c r="JZH5900" s="248"/>
      <x:c r="JZI5900" s="248"/>
      <x:c r="JZJ5900" s="248"/>
      <x:c r="JZK5900" s="248"/>
      <x:c r="JZL5900" s="248"/>
      <x:c r="JZM5900" s="248"/>
      <x:c r="JZN5900" s="248"/>
      <x:c r="JZO5900" s="248"/>
      <x:c r="JZP5900" s="248"/>
      <x:c r="JZQ5900" s="248"/>
      <x:c r="JZR5900" s="248"/>
      <x:c r="JZS5900" s="248"/>
      <x:c r="JZT5900" s="248"/>
      <x:c r="JZU5900" s="248"/>
      <x:c r="JZV5900" s="248"/>
      <x:c r="JZW5900" s="248"/>
      <x:c r="JZX5900" s="248"/>
      <x:c r="JZY5900" s="248"/>
      <x:c r="JZZ5900" s="248"/>
      <x:c r="KAA5900" s="248"/>
      <x:c r="KAB5900" s="248"/>
      <x:c r="KAC5900" s="248"/>
      <x:c r="KAD5900" s="248"/>
      <x:c r="KAE5900" s="248"/>
      <x:c r="KAF5900" s="248"/>
      <x:c r="KAG5900" s="248"/>
      <x:c r="KAH5900" s="248"/>
      <x:c r="KAI5900" s="248"/>
      <x:c r="KAJ5900" s="248"/>
      <x:c r="KAK5900" s="248"/>
      <x:c r="KAL5900" s="248"/>
      <x:c r="KAM5900" s="248"/>
      <x:c r="KAN5900" s="248"/>
      <x:c r="KAO5900" s="248"/>
      <x:c r="KAP5900" s="248"/>
      <x:c r="KAQ5900" s="248"/>
      <x:c r="KAR5900" s="248"/>
      <x:c r="KAS5900" s="248"/>
      <x:c r="KAT5900" s="248"/>
      <x:c r="KAU5900" s="248"/>
      <x:c r="KAV5900" s="248"/>
      <x:c r="KAW5900" s="248"/>
      <x:c r="KAX5900" s="248"/>
      <x:c r="KAY5900" s="248"/>
      <x:c r="KAZ5900" s="248"/>
      <x:c r="KBA5900" s="248"/>
      <x:c r="KBB5900" s="248"/>
      <x:c r="KBC5900" s="248"/>
      <x:c r="KBD5900" s="248"/>
      <x:c r="KBE5900" s="248"/>
      <x:c r="KBF5900" s="248"/>
      <x:c r="KBG5900" s="248"/>
      <x:c r="KBH5900" s="248"/>
      <x:c r="KBI5900" s="248"/>
      <x:c r="KBJ5900" s="248"/>
      <x:c r="KBK5900" s="248"/>
      <x:c r="KBL5900" s="248"/>
      <x:c r="KBM5900" s="248"/>
      <x:c r="KBN5900" s="248"/>
      <x:c r="KBO5900" s="248"/>
      <x:c r="KBP5900" s="248"/>
      <x:c r="KBQ5900" s="248"/>
      <x:c r="KBR5900" s="248"/>
      <x:c r="KBS5900" s="248"/>
      <x:c r="KBT5900" s="248"/>
      <x:c r="KBU5900" s="248"/>
      <x:c r="KBV5900" s="248"/>
      <x:c r="KBW5900" s="248"/>
      <x:c r="KBX5900" s="248"/>
      <x:c r="KBY5900" s="248"/>
      <x:c r="KBZ5900" s="248"/>
      <x:c r="KCA5900" s="248"/>
      <x:c r="KCB5900" s="248"/>
      <x:c r="KCC5900" s="248"/>
      <x:c r="KCD5900" s="248"/>
      <x:c r="KCE5900" s="248"/>
      <x:c r="KCF5900" s="248"/>
      <x:c r="KCG5900" s="248"/>
      <x:c r="KCH5900" s="248"/>
      <x:c r="KCI5900" s="248"/>
      <x:c r="KCJ5900" s="248"/>
      <x:c r="KCK5900" s="248"/>
      <x:c r="KCL5900" s="248"/>
      <x:c r="KCM5900" s="248"/>
      <x:c r="KCN5900" s="248"/>
      <x:c r="KCO5900" s="248"/>
      <x:c r="KCP5900" s="248"/>
      <x:c r="KCQ5900" s="248"/>
      <x:c r="KCR5900" s="248"/>
      <x:c r="KCS5900" s="248"/>
      <x:c r="KCT5900" s="248"/>
      <x:c r="KCU5900" s="248"/>
      <x:c r="KCV5900" s="248"/>
      <x:c r="KCW5900" s="248"/>
      <x:c r="KCX5900" s="248"/>
      <x:c r="KCY5900" s="248"/>
      <x:c r="KCZ5900" s="248"/>
      <x:c r="KDA5900" s="248"/>
      <x:c r="KDB5900" s="248"/>
      <x:c r="KDC5900" s="248"/>
      <x:c r="KDD5900" s="248"/>
      <x:c r="KDE5900" s="248"/>
      <x:c r="KDF5900" s="248"/>
      <x:c r="KDG5900" s="248"/>
      <x:c r="KDH5900" s="248"/>
      <x:c r="KDI5900" s="248"/>
      <x:c r="KDJ5900" s="248"/>
      <x:c r="KDK5900" s="248"/>
      <x:c r="KDL5900" s="248"/>
      <x:c r="KDM5900" s="248"/>
      <x:c r="KDN5900" s="248"/>
      <x:c r="KDO5900" s="248"/>
      <x:c r="KDP5900" s="248"/>
      <x:c r="KDQ5900" s="248"/>
      <x:c r="KDR5900" s="248"/>
      <x:c r="KDS5900" s="248"/>
      <x:c r="KDT5900" s="248"/>
      <x:c r="KDU5900" s="248"/>
      <x:c r="KDV5900" s="248"/>
      <x:c r="KDW5900" s="248"/>
      <x:c r="KDX5900" s="248"/>
      <x:c r="KDY5900" s="248"/>
      <x:c r="KDZ5900" s="248"/>
      <x:c r="KEA5900" s="248"/>
      <x:c r="KEB5900" s="248"/>
      <x:c r="KEC5900" s="248"/>
      <x:c r="KED5900" s="248"/>
      <x:c r="KEE5900" s="248"/>
      <x:c r="KEF5900" s="248"/>
      <x:c r="KEG5900" s="248"/>
      <x:c r="KEH5900" s="248"/>
      <x:c r="KEI5900" s="248"/>
      <x:c r="KEJ5900" s="248"/>
      <x:c r="KEK5900" s="248"/>
      <x:c r="KEL5900" s="248"/>
      <x:c r="KEM5900" s="248"/>
      <x:c r="KEN5900" s="248"/>
      <x:c r="KEO5900" s="248"/>
      <x:c r="KEP5900" s="248"/>
      <x:c r="KEQ5900" s="248"/>
      <x:c r="KER5900" s="248"/>
      <x:c r="KES5900" s="248"/>
      <x:c r="KET5900" s="248"/>
      <x:c r="KEU5900" s="248"/>
      <x:c r="KEV5900" s="248"/>
      <x:c r="KEW5900" s="248"/>
      <x:c r="KEX5900" s="248"/>
      <x:c r="KEY5900" s="248"/>
      <x:c r="KEZ5900" s="248"/>
      <x:c r="KFA5900" s="248"/>
      <x:c r="KFB5900" s="248"/>
      <x:c r="KFC5900" s="248"/>
      <x:c r="KFD5900" s="248"/>
      <x:c r="KFE5900" s="248"/>
      <x:c r="KFF5900" s="248"/>
      <x:c r="KFG5900" s="248"/>
      <x:c r="KFH5900" s="248"/>
      <x:c r="KFI5900" s="248"/>
      <x:c r="KFJ5900" s="248"/>
      <x:c r="KFK5900" s="248"/>
      <x:c r="KFL5900" s="248"/>
      <x:c r="KFM5900" s="248"/>
      <x:c r="KFN5900" s="248"/>
      <x:c r="KFO5900" s="248"/>
      <x:c r="KFP5900" s="248"/>
      <x:c r="KFQ5900" s="248"/>
      <x:c r="KFR5900" s="248"/>
      <x:c r="KFS5900" s="248"/>
      <x:c r="KFT5900" s="248"/>
      <x:c r="KFU5900" s="248"/>
      <x:c r="KFV5900" s="248"/>
      <x:c r="KFW5900" s="248"/>
      <x:c r="KFX5900" s="248"/>
      <x:c r="KFY5900" s="248"/>
      <x:c r="KFZ5900" s="248"/>
      <x:c r="KGA5900" s="248"/>
      <x:c r="KGB5900" s="248"/>
      <x:c r="KGC5900" s="248"/>
      <x:c r="KGD5900" s="248"/>
      <x:c r="KGE5900" s="248"/>
      <x:c r="KGF5900" s="248"/>
      <x:c r="KGG5900" s="248"/>
      <x:c r="KGH5900" s="248"/>
      <x:c r="KGI5900" s="248"/>
      <x:c r="KGJ5900" s="248"/>
      <x:c r="KGK5900" s="248"/>
      <x:c r="KGL5900" s="248"/>
      <x:c r="KGM5900" s="248"/>
      <x:c r="KGN5900" s="248"/>
      <x:c r="KGO5900" s="248"/>
      <x:c r="KGP5900" s="248"/>
      <x:c r="KGQ5900" s="248"/>
      <x:c r="KGR5900" s="248"/>
      <x:c r="KGS5900" s="248"/>
      <x:c r="KGT5900" s="248"/>
      <x:c r="KGU5900" s="248"/>
      <x:c r="KGV5900" s="248"/>
      <x:c r="KGW5900" s="248"/>
      <x:c r="KGX5900" s="248"/>
      <x:c r="KGY5900" s="248"/>
      <x:c r="KGZ5900" s="248"/>
      <x:c r="KHA5900" s="248"/>
      <x:c r="KHB5900" s="248"/>
      <x:c r="KHC5900" s="248"/>
      <x:c r="KHD5900" s="248"/>
      <x:c r="KHE5900" s="248"/>
      <x:c r="KHF5900" s="248"/>
      <x:c r="KHG5900" s="248"/>
      <x:c r="KHH5900" s="248"/>
      <x:c r="KHI5900" s="248"/>
      <x:c r="KHJ5900" s="248"/>
      <x:c r="KHK5900" s="248"/>
      <x:c r="KHL5900" s="248"/>
      <x:c r="KHM5900" s="248"/>
      <x:c r="KHN5900" s="248"/>
      <x:c r="KHO5900" s="248"/>
      <x:c r="KHP5900" s="248"/>
      <x:c r="KHQ5900" s="248"/>
      <x:c r="KHR5900" s="248"/>
      <x:c r="KHS5900" s="248"/>
      <x:c r="KHT5900" s="248"/>
      <x:c r="KHU5900" s="248"/>
      <x:c r="KHV5900" s="248"/>
      <x:c r="KHW5900" s="248"/>
      <x:c r="KHX5900" s="248"/>
      <x:c r="KHY5900" s="248"/>
      <x:c r="KHZ5900" s="248"/>
      <x:c r="KIA5900" s="248"/>
      <x:c r="KIB5900" s="248"/>
      <x:c r="KIC5900" s="248"/>
      <x:c r="KID5900" s="248"/>
      <x:c r="KIE5900" s="248"/>
      <x:c r="KIF5900" s="248"/>
      <x:c r="KIG5900" s="248"/>
      <x:c r="KIH5900" s="248"/>
      <x:c r="KII5900" s="248"/>
      <x:c r="KIJ5900" s="248"/>
      <x:c r="KIK5900" s="248"/>
      <x:c r="KIL5900" s="248"/>
      <x:c r="KIM5900" s="248"/>
      <x:c r="KIN5900" s="248"/>
      <x:c r="KIO5900" s="248"/>
      <x:c r="KIP5900" s="248"/>
      <x:c r="KIQ5900" s="248"/>
      <x:c r="KIR5900" s="248"/>
      <x:c r="KIS5900" s="248"/>
      <x:c r="KIT5900" s="248"/>
      <x:c r="KIU5900" s="248"/>
      <x:c r="KIV5900" s="248"/>
      <x:c r="KIW5900" s="248"/>
      <x:c r="KIX5900" s="248"/>
      <x:c r="KIY5900" s="248"/>
      <x:c r="KIZ5900" s="248"/>
      <x:c r="KJA5900" s="248"/>
      <x:c r="KJB5900" s="248"/>
      <x:c r="KJC5900" s="248"/>
      <x:c r="KJD5900" s="248"/>
      <x:c r="KJE5900" s="248"/>
      <x:c r="KJF5900" s="248"/>
      <x:c r="KJG5900" s="248"/>
      <x:c r="KJH5900" s="248"/>
      <x:c r="KJI5900" s="248"/>
      <x:c r="KJJ5900" s="248"/>
      <x:c r="KJK5900" s="248"/>
      <x:c r="KJL5900" s="248"/>
      <x:c r="KJM5900" s="248"/>
      <x:c r="KJN5900" s="248"/>
      <x:c r="KJO5900" s="248"/>
      <x:c r="KJP5900" s="248"/>
      <x:c r="KJQ5900" s="248"/>
      <x:c r="KJR5900" s="248"/>
      <x:c r="KJS5900" s="248"/>
      <x:c r="KJT5900" s="248"/>
      <x:c r="KJU5900" s="248"/>
      <x:c r="KJV5900" s="248"/>
      <x:c r="KJW5900" s="248"/>
      <x:c r="KJX5900" s="248"/>
      <x:c r="KJY5900" s="248"/>
      <x:c r="KJZ5900" s="248"/>
      <x:c r="KKA5900" s="248"/>
      <x:c r="KKB5900" s="248"/>
      <x:c r="KKC5900" s="248"/>
      <x:c r="KKD5900" s="248"/>
      <x:c r="KKE5900" s="248"/>
      <x:c r="KKF5900" s="248"/>
      <x:c r="KKG5900" s="248"/>
      <x:c r="KKH5900" s="248"/>
      <x:c r="KKI5900" s="248"/>
      <x:c r="KKJ5900" s="248"/>
      <x:c r="KKK5900" s="248"/>
      <x:c r="KKL5900" s="248"/>
      <x:c r="KKM5900" s="248"/>
      <x:c r="KKN5900" s="248"/>
      <x:c r="KKO5900" s="248"/>
      <x:c r="KKP5900" s="248"/>
      <x:c r="KKQ5900" s="248"/>
      <x:c r="KKR5900" s="248"/>
      <x:c r="KKS5900" s="248"/>
      <x:c r="KKT5900" s="248"/>
      <x:c r="KKU5900" s="248"/>
      <x:c r="KKV5900" s="248"/>
      <x:c r="KKW5900" s="248"/>
      <x:c r="KKX5900" s="248"/>
      <x:c r="KKY5900" s="248"/>
      <x:c r="KKZ5900" s="248"/>
      <x:c r="KLA5900" s="248"/>
      <x:c r="KLB5900" s="248"/>
      <x:c r="KLC5900" s="248"/>
      <x:c r="KLD5900" s="248"/>
      <x:c r="KLE5900" s="248"/>
      <x:c r="KLF5900" s="248"/>
      <x:c r="KLG5900" s="248"/>
      <x:c r="KLH5900" s="248"/>
      <x:c r="KLI5900" s="248"/>
      <x:c r="KLJ5900" s="248"/>
      <x:c r="KLK5900" s="248"/>
      <x:c r="KLL5900" s="248"/>
      <x:c r="KLM5900" s="248"/>
      <x:c r="KLN5900" s="248"/>
      <x:c r="KLO5900" s="248"/>
      <x:c r="KLP5900" s="248"/>
      <x:c r="KLQ5900" s="248"/>
      <x:c r="KLR5900" s="248"/>
      <x:c r="KLS5900" s="248"/>
      <x:c r="KLT5900" s="248"/>
      <x:c r="KLU5900" s="248"/>
      <x:c r="KLV5900" s="248"/>
      <x:c r="KLW5900" s="248"/>
      <x:c r="KLX5900" s="248"/>
      <x:c r="KLY5900" s="248"/>
      <x:c r="KLZ5900" s="248"/>
      <x:c r="KMA5900" s="248"/>
      <x:c r="KMB5900" s="248"/>
      <x:c r="KMC5900" s="248"/>
      <x:c r="KMD5900" s="248"/>
      <x:c r="KME5900" s="248"/>
      <x:c r="KMF5900" s="248"/>
      <x:c r="KMG5900" s="248"/>
      <x:c r="KMH5900" s="248"/>
      <x:c r="KMI5900" s="248"/>
      <x:c r="KMJ5900" s="248"/>
      <x:c r="KMK5900" s="248"/>
      <x:c r="KML5900" s="248"/>
      <x:c r="KMM5900" s="248"/>
      <x:c r="KMN5900" s="248"/>
      <x:c r="KMO5900" s="248"/>
      <x:c r="KMP5900" s="248"/>
      <x:c r="KMQ5900" s="248"/>
      <x:c r="KMR5900" s="248"/>
      <x:c r="KMS5900" s="248"/>
      <x:c r="KMT5900" s="248"/>
      <x:c r="KMU5900" s="248"/>
      <x:c r="KMV5900" s="248"/>
      <x:c r="KMW5900" s="248"/>
      <x:c r="KMX5900" s="248"/>
      <x:c r="KMY5900" s="248"/>
      <x:c r="KMZ5900" s="248"/>
      <x:c r="KNA5900" s="248"/>
      <x:c r="KNB5900" s="248"/>
      <x:c r="KNC5900" s="248"/>
      <x:c r="KND5900" s="248"/>
      <x:c r="KNE5900" s="248"/>
      <x:c r="KNF5900" s="248"/>
      <x:c r="KNG5900" s="248"/>
      <x:c r="KNH5900" s="248"/>
      <x:c r="KNI5900" s="248"/>
      <x:c r="KNJ5900" s="248"/>
      <x:c r="KNK5900" s="248"/>
      <x:c r="KNL5900" s="248"/>
      <x:c r="KNM5900" s="248"/>
      <x:c r="KNN5900" s="248"/>
      <x:c r="KNO5900" s="248"/>
      <x:c r="KNP5900" s="248"/>
      <x:c r="KNQ5900" s="248"/>
      <x:c r="KNR5900" s="248"/>
      <x:c r="KNS5900" s="248"/>
      <x:c r="KNT5900" s="248"/>
      <x:c r="KNU5900" s="248"/>
      <x:c r="KNV5900" s="248"/>
      <x:c r="KNW5900" s="248"/>
      <x:c r="KNX5900" s="248"/>
      <x:c r="KNY5900" s="248"/>
      <x:c r="KNZ5900" s="248"/>
      <x:c r="KOA5900" s="248"/>
      <x:c r="KOB5900" s="248"/>
      <x:c r="KOC5900" s="248"/>
      <x:c r="KOD5900" s="248"/>
      <x:c r="KOE5900" s="248"/>
      <x:c r="KOF5900" s="248"/>
      <x:c r="KOG5900" s="248"/>
      <x:c r="KOH5900" s="248"/>
      <x:c r="KOI5900" s="248"/>
      <x:c r="KOJ5900" s="248"/>
      <x:c r="KOK5900" s="248"/>
      <x:c r="KOL5900" s="248"/>
      <x:c r="KOM5900" s="248"/>
      <x:c r="KON5900" s="248"/>
      <x:c r="KOO5900" s="248"/>
      <x:c r="KOP5900" s="248"/>
      <x:c r="KOQ5900" s="248"/>
      <x:c r="KOR5900" s="248"/>
      <x:c r="KOS5900" s="248"/>
      <x:c r="KOT5900" s="248"/>
      <x:c r="KOU5900" s="248"/>
      <x:c r="KOV5900" s="248"/>
      <x:c r="KOW5900" s="248"/>
      <x:c r="KOX5900" s="248"/>
      <x:c r="KOY5900" s="248"/>
      <x:c r="KOZ5900" s="248"/>
      <x:c r="KPA5900" s="248"/>
      <x:c r="KPB5900" s="248"/>
      <x:c r="KPC5900" s="248"/>
      <x:c r="KPD5900" s="248"/>
      <x:c r="KPE5900" s="248"/>
      <x:c r="KPF5900" s="248"/>
      <x:c r="KPG5900" s="248"/>
      <x:c r="KPH5900" s="248"/>
      <x:c r="KPI5900" s="248"/>
      <x:c r="KPJ5900" s="248"/>
      <x:c r="KPK5900" s="248"/>
      <x:c r="KPL5900" s="248"/>
      <x:c r="KPM5900" s="248"/>
      <x:c r="KPN5900" s="248"/>
      <x:c r="KPO5900" s="248"/>
      <x:c r="KPP5900" s="248"/>
      <x:c r="KPQ5900" s="248"/>
      <x:c r="KPR5900" s="248"/>
      <x:c r="KPS5900" s="248"/>
      <x:c r="KPT5900" s="248"/>
      <x:c r="KPU5900" s="248"/>
      <x:c r="KPV5900" s="248"/>
      <x:c r="KPW5900" s="248"/>
      <x:c r="KPX5900" s="248"/>
      <x:c r="KPY5900" s="248"/>
      <x:c r="KPZ5900" s="248"/>
      <x:c r="KQA5900" s="248"/>
      <x:c r="KQB5900" s="248"/>
      <x:c r="KQC5900" s="248"/>
      <x:c r="KQD5900" s="248"/>
      <x:c r="KQE5900" s="248"/>
      <x:c r="KQF5900" s="248"/>
      <x:c r="KQG5900" s="248"/>
      <x:c r="KQH5900" s="248"/>
      <x:c r="KQI5900" s="248"/>
      <x:c r="KQJ5900" s="248"/>
      <x:c r="KQK5900" s="248"/>
      <x:c r="KQL5900" s="248"/>
      <x:c r="KQM5900" s="248"/>
      <x:c r="KQN5900" s="248"/>
      <x:c r="KQO5900" s="248"/>
      <x:c r="KQP5900" s="248"/>
      <x:c r="KQQ5900" s="248"/>
      <x:c r="KQR5900" s="248"/>
      <x:c r="KQS5900" s="248"/>
      <x:c r="KQT5900" s="248"/>
      <x:c r="KQU5900" s="248"/>
      <x:c r="KQV5900" s="248"/>
      <x:c r="KQW5900" s="248"/>
      <x:c r="KQX5900" s="248"/>
      <x:c r="KQY5900" s="248"/>
      <x:c r="KQZ5900" s="248"/>
      <x:c r="KRA5900" s="248"/>
      <x:c r="KRB5900" s="248"/>
      <x:c r="KRC5900" s="248"/>
      <x:c r="KRD5900" s="248"/>
      <x:c r="KRE5900" s="248"/>
      <x:c r="KRF5900" s="248"/>
      <x:c r="KRG5900" s="248"/>
      <x:c r="KRH5900" s="248"/>
      <x:c r="KRI5900" s="248"/>
      <x:c r="KRJ5900" s="248"/>
      <x:c r="KRK5900" s="248"/>
      <x:c r="KRL5900" s="248"/>
      <x:c r="KRM5900" s="248"/>
      <x:c r="KRN5900" s="248"/>
      <x:c r="KRO5900" s="248"/>
      <x:c r="KRP5900" s="248"/>
      <x:c r="KRQ5900" s="248"/>
      <x:c r="KRR5900" s="248"/>
      <x:c r="KRS5900" s="248"/>
      <x:c r="KRT5900" s="248"/>
      <x:c r="KRU5900" s="248"/>
      <x:c r="KRV5900" s="248"/>
      <x:c r="KRW5900" s="248"/>
      <x:c r="KRX5900" s="248"/>
      <x:c r="KRY5900" s="248"/>
      <x:c r="KRZ5900" s="248"/>
      <x:c r="KSA5900" s="248"/>
      <x:c r="KSB5900" s="248"/>
      <x:c r="KSC5900" s="248"/>
      <x:c r="KSD5900" s="248"/>
      <x:c r="KSE5900" s="248"/>
      <x:c r="KSF5900" s="248"/>
      <x:c r="KSG5900" s="248"/>
      <x:c r="KSH5900" s="248"/>
      <x:c r="KSI5900" s="248"/>
      <x:c r="KSJ5900" s="248"/>
      <x:c r="KSK5900" s="248"/>
      <x:c r="KSL5900" s="248"/>
      <x:c r="KSM5900" s="248"/>
      <x:c r="KSN5900" s="248"/>
      <x:c r="KSO5900" s="248"/>
      <x:c r="KSP5900" s="248"/>
      <x:c r="KSQ5900" s="248"/>
      <x:c r="KSR5900" s="248"/>
      <x:c r="KSS5900" s="248"/>
      <x:c r="KST5900" s="248"/>
      <x:c r="KSU5900" s="248"/>
      <x:c r="KSV5900" s="248"/>
      <x:c r="KSW5900" s="248"/>
      <x:c r="KSX5900" s="248"/>
      <x:c r="KSY5900" s="248"/>
      <x:c r="KSZ5900" s="248"/>
      <x:c r="KTA5900" s="248"/>
      <x:c r="KTB5900" s="248"/>
      <x:c r="KTC5900" s="248"/>
      <x:c r="KTD5900" s="248"/>
      <x:c r="KTE5900" s="248"/>
      <x:c r="KTF5900" s="248"/>
      <x:c r="KTG5900" s="248"/>
      <x:c r="KTH5900" s="248"/>
      <x:c r="KTI5900" s="248"/>
      <x:c r="KTJ5900" s="248"/>
      <x:c r="KTK5900" s="248"/>
      <x:c r="KTL5900" s="248"/>
      <x:c r="KTM5900" s="248"/>
      <x:c r="KTN5900" s="248"/>
      <x:c r="KTO5900" s="248"/>
      <x:c r="KTP5900" s="248"/>
      <x:c r="KTQ5900" s="248"/>
      <x:c r="KTR5900" s="248"/>
      <x:c r="KTS5900" s="248"/>
      <x:c r="KTT5900" s="248"/>
      <x:c r="KTU5900" s="248"/>
      <x:c r="KTV5900" s="248"/>
      <x:c r="KTW5900" s="248"/>
      <x:c r="KTX5900" s="248"/>
      <x:c r="KTY5900" s="248"/>
      <x:c r="KTZ5900" s="248"/>
      <x:c r="KUA5900" s="248"/>
      <x:c r="KUB5900" s="248"/>
      <x:c r="KUC5900" s="248"/>
      <x:c r="KUD5900" s="248"/>
      <x:c r="KUE5900" s="248"/>
      <x:c r="KUF5900" s="248"/>
      <x:c r="KUG5900" s="248"/>
      <x:c r="KUH5900" s="248"/>
      <x:c r="KUI5900" s="248"/>
      <x:c r="KUJ5900" s="248"/>
      <x:c r="KUK5900" s="248"/>
      <x:c r="KUL5900" s="248"/>
      <x:c r="KUM5900" s="248"/>
      <x:c r="KUN5900" s="248"/>
      <x:c r="KUO5900" s="248"/>
      <x:c r="KUP5900" s="248"/>
      <x:c r="KUQ5900" s="248"/>
      <x:c r="KUR5900" s="248"/>
      <x:c r="KUS5900" s="248"/>
      <x:c r="KUT5900" s="248"/>
      <x:c r="KUU5900" s="248"/>
      <x:c r="KUV5900" s="248"/>
      <x:c r="KUW5900" s="248"/>
      <x:c r="KUX5900" s="248"/>
      <x:c r="KUY5900" s="248"/>
      <x:c r="KUZ5900" s="248"/>
      <x:c r="KVA5900" s="248"/>
      <x:c r="KVB5900" s="248"/>
      <x:c r="KVC5900" s="248"/>
      <x:c r="KVD5900" s="248"/>
      <x:c r="KVE5900" s="248"/>
      <x:c r="KVF5900" s="248"/>
      <x:c r="KVG5900" s="248"/>
      <x:c r="KVH5900" s="248"/>
      <x:c r="KVI5900" s="248"/>
      <x:c r="KVJ5900" s="248"/>
      <x:c r="KVK5900" s="248"/>
      <x:c r="KVL5900" s="248"/>
      <x:c r="KVM5900" s="248"/>
      <x:c r="KVN5900" s="248"/>
      <x:c r="KVO5900" s="248"/>
      <x:c r="KVP5900" s="248"/>
      <x:c r="KVQ5900" s="248"/>
      <x:c r="KVR5900" s="248"/>
      <x:c r="KVS5900" s="248"/>
      <x:c r="KVT5900" s="248"/>
      <x:c r="KVU5900" s="248"/>
      <x:c r="KVV5900" s="248"/>
      <x:c r="KVW5900" s="248"/>
      <x:c r="KVX5900" s="248"/>
      <x:c r="KVY5900" s="248"/>
      <x:c r="KVZ5900" s="248"/>
      <x:c r="KWA5900" s="248"/>
      <x:c r="KWB5900" s="248"/>
      <x:c r="KWC5900" s="248"/>
      <x:c r="KWD5900" s="248"/>
      <x:c r="KWE5900" s="248"/>
      <x:c r="KWF5900" s="248"/>
      <x:c r="KWG5900" s="248"/>
      <x:c r="KWH5900" s="248"/>
      <x:c r="KWI5900" s="248"/>
      <x:c r="KWJ5900" s="248"/>
      <x:c r="KWK5900" s="248"/>
      <x:c r="KWL5900" s="248"/>
      <x:c r="KWM5900" s="248"/>
      <x:c r="KWN5900" s="248"/>
      <x:c r="KWO5900" s="248"/>
      <x:c r="KWP5900" s="248"/>
      <x:c r="KWQ5900" s="248"/>
      <x:c r="KWR5900" s="248"/>
      <x:c r="KWS5900" s="248"/>
      <x:c r="KWT5900" s="248"/>
      <x:c r="KWU5900" s="248"/>
      <x:c r="KWV5900" s="248"/>
      <x:c r="KWW5900" s="248"/>
      <x:c r="KWX5900" s="248"/>
      <x:c r="KWY5900" s="248"/>
      <x:c r="KWZ5900" s="248"/>
      <x:c r="KXA5900" s="248"/>
      <x:c r="KXB5900" s="248"/>
      <x:c r="KXC5900" s="248"/>
      <x:c r="KXD5900" s="248"/>
      <x:c r="KXE5900" s="248"/>
      <x:c r="KXF5900" s="248"/>
      <x:c r="KXG5900" s="248"/>
      <x:c r="KXH5900" s="248"/>
      <x:c r="KXI5900" s="248"/>
      <x:c r="KXJ5900" s="248"/>
      <x:c r="KXK5900" s="248"/>
      <x:c r="KXL5900" s="248"/>
      <x:c r="KXM5900" s="248"/>
      <x:c r="KXN5900" s="248"/>
      <x:c r="KXO5900" s="248"/>
      <x:c r="KXP5900" s="248"/>
      <x:c r="KXQ5900" s="248"/>
      <x:c r="KXR5900" s="248"/>
      <x:c r="KXS5900" s="248"/>
      <x:c r="KXT5900" s="248"/>
      <x:c r="KXU5900" s="248"/>
      <x:c r="KXV5900" s="248"/>
      <x:c r="KXW5900" s="248"/>
      <x:c r="KXX5900" s="248"/>
      <x:c r="KXY5900" s="248"/>
      <x:c r="KXZ5900" s="248"/>
      <x:c r="KYA5900" s="248"/>
      <x:c r="KYB5900" s="248"/>
      <x:c r="KYC5900" s="248"/>
      <x:c r="KYD5900" s="248"/>
      <x:c r="KYE5900" s="248"/>
      <x:c r="KYF5900" s="248"/>
      <x:c r="KYG5900" s="248"/>
      <x:c r="KYH5900" s="248"/>
      <x:c r="KYI5900" s="248"/>
      <x:c r="KYJ5900" s="248"/>
      <x:c r="KYK5900" s="248"/>
      <x:c r="KYL5900" s="248"/>
      <x:c r="KYM5900" s="248"/>
      <x:c r="KYN5900" s="248"/>
      <x:c r="KYO5900" s="248"/>
      <x:c r="KYP5900" s="248"/>
      <x:c r="KYQ5900" s="248"/>
      <x:c r="KYR5900" s="248"/>
      <x:c r="KYS5900" s="248"/>
      <x:c r="KYT5900" s="248"/>
      <x:c r="KYU5900" s="248"/>
      <x:c r="KYV5900" s="248"/>
      <x:c r="KYW5900" s="248"/>
      <x:c r="KYX5900" s="248"/>
      <x:c r="KYY5900" s="248"/>
      <x:c r="KYZ5900" s="248"/>
      <x:c r="KZA5900" s="248"/>
      <x:c r="KZB5900" s="248"/>
      <x:c r="KZC5900" s="248"/>
      <x:c r="KZD5900" s="248"/>
      <x:c r="KZE5900" s="248"/>
      <x:c r="KZF5900" s="248"/>
      <x:c r="KZG5900" s="248"/>
      <x:c r="KZH5900" s="248"/>
      <x:c r="KZI5900" s="248"/>
      <x:c r="KZJ5900" s="248"/>
      <x:c r="KZK5900" s="248"/>
      <x:c r="KZL5900" s="248"/>
      <x:c r="KZM5900" s="248"/>
      <x:c r="KZN5900" s="248"/>
      <x:c r="KZO5900" s="248"/>
      <x:c r="KZP5900" s="248"/>
      <x:c r="KZQ5900" s="248"/>
      <x:c r="KZR5900" s="248"/>
      <x:c r="KZS5900" s="248"/>
      <x:c r="KZT5900" s="248"/>
      <x:c r="KZU5900" s="248"/>
      <x:c r="KZV5900" s="248"/>
      <x:c r="KZW5900" s="248"/>
      <x:c r="KZX5900" s="248"/>
      <x:c r="KZY5900" s="248"/>
      <x:c r="KZZ5900" s="248"/>
      <x:c r="LAA5900" s="248"/>
      <x:c r="LAB5900" s="248"/>
      <x:c r="LAC5900" s="248"/>
      <x:c r="LAD5900" s="248"/>
      <x:c r="LAE5900" s="248"/>
      <x:c r="LAF5900" s="248"/>
      <x:c r="LAG5900" s="248"/>
      <x:c r="LAH5900" s="248"/>
      <x:c r="LAI5900" s="248"/>
      <x:c r="LAJ5900" s="248"/>
      <x:c r="LAK5900" s="248"/>
      <x:c r="LAL5900" s="248"/>
      <x:c r="LAM5900" s="248"/>
      <x:c r="LAN5900" s="248"/>
      <x:c r="LAO5900" s="248"/>
      <x:c r="LAP5900" s="248"/>
      <x:c r="LAQ5900" s="248"/>
      <x:c r="LAR5900" s="248"/>
      <x:c r="LAS5900" s="248"/>
      <x:c r="LAT5900" s="248"/>
      <x:c r="LAU5900" s="248"/>
      <x:c r="LAV5900" s="248"/>
      <x:c r="LAW5900" s="248"/>
      <x:c r="LAX5900" s="248"/>
      <x:c r="LAY5900" s="248"/>
      <x:c r="LAZ5900" s="248"/>
      <x:c r="LBA5900" s="248"/>
      <x:c r="LBB5900" s="248"/>
      <x:c r="LBC5900" s="248"/>
      <x:c r="LBD5900" s="248"/>
      <x:c r="LBE5900" s="248"/>
      <x:c r="LBF5900" s="248"/>
      <x:c r="LBG5900" s="248"/>
      <x:c r="LBH5900" s="248"/>
      <x:c r="LBI5900" s="248"/>
      <x:c r="LBJ5900" s="248"/>
      <x:c r="LBK5900" s="248"/>
      <x:c r="LBL5900" s="248"/>
      <x:c r="LBM5900" s="248"/>
      <x:c r="LBN5900" s="248"/>
      <x:c r="LBO5900" s="248"/>
      <x:c r="LBP5900" s="248"/>
      <x:c r="LBQ5900" s="248"/>
      <x:c r="LBR5900" s="248"/>
      <x:c r="LBS5900" s="248"/>
      <x:c r="LBT5900" s="248"/>
      <x:c r="LBU5900" s="248"/>
      <x:c r="LBV5900" s="248"/>
      <x:c r="LBW5900" s="248"/>
      <x:c r="LBX5900" s="248"/>
      <x:c r="LBY5900" s="248"/>
      <x:c r="LBZ5900" s="248"/>
      <x:c r="LCA5900" s="248"/>
      <x:c r="LCB5900" s="248"/>
      <x:c r="LCC5900" s="248"/>
      <x:c r="LCD5900" s="248"/>
      <x:c r="LCE5900" s="248"/>
      <x:c r="LCF5900" s="248"/>
      <x:c r="LCG5900" s="248"/>
      <x:c r="LCH5900" s="248"/>
      <x:c r="LCI5900" s="248"/>
      <x:c r="LCJ5900" s="248"/>
      <x:c r="LCK5900" s="248"/>
      <x:c r="LCL5900" s="248"/>
      <x:c r="LCM5900" s="248"/>
      <x:c r="LCN5900" s="248"/>
      <x:c r="LCO5900" s="248"/>
      <x:c r="LCP5900" s="248"/>
      <x:c r="LCQ5900" s="248"/>
      <x:c r="LCR5900" s="248"/>
      <x:c r="LCS5900" s="248"/>
      <x:c r="LCT5900" s="248"/>
      <x:c r="LCU5900" s="248"/>
      <x:c r="LCV5900" s="248"/>
      <x:c r="LCW5900" s="248"/>
      <x:c r="LCX5900" s="248"/>
      <x:c r="LCY5900" s="248"/>
      <x:c r="LCZ5900" s="248"/>
      <x:c r="LDA5900" s="248"/>
      <x:c r="LDB5900" s="248"/>
      <x:c r="LDC5900" s="248"/>
      <x:c r="LDD5900" s="248"/>
      <x:c r="LDE5900" s="248"/>
      <x:c r="LDF5900" s="248"/>
      <x:c r="LDG5900" s="248"/>
      <x:c r="LDH5900" s="248"/>
      <x:c r="LDI5900" s="248"/>
      <x:c r="LDJ5900" s="248"/>
      <x:c r="LDK5900" s="248"/>
      <x:c r="LDL5900" s="248"/>
      <x:c r="LDM5900" s="248"/>
      <x:c r="LDN5900" s="248"/>
      <x:c r="LDO5900" s="248"/>
      <x:c r="LDP5900" s="248"/>
      <x:c r="LDQ5900" s="248"/>
      <x:c r="LDR5900" s="248"/>
      <x:c r="LDS5900" s="248"/>
      <x:c r="LDT5900" s="248"/>
      <x:c r="LDU5900" s="248"/>
      <x:c r="LDV5900" s="248"/>
      <x:c r="LDW5900" s="248"/>
      <x:c r="LDX5900" s="248"/>
      <x:c r="LDY5900" s="248"/>
      <x:c r="LDZ5900" s="248"/>
      <x:c r="LEA5900" s="248"/>
      <x:c r="LEB5900" s="248"/>
      <x:c r="LEC5900" s="248"/>
      <x:c r="LED5900" s="248"/>
      <x:c r="LEE5900" s="248"/>
      <x:c r="LEF5900" s="248"/>
      <x:c r="LEG5900" s="248"/>
      <x:c r="LEH5900" s="248"/>
      <x:c r="LEI5900" s="248"/>
      <x:c r="LEJ5900" s="248"/>
      <x:c r="LEK5900" s="248"/>
      <x:c r="LEL5900" s="248"/>
      <x:c r="LEM5900" s="248"/>
      <x:c r="LEN5900" s="248"/>
      <x:c r="LEO5900" s="248"/>
      <x:c r="LEP5900" s="248"/>
      <x:c r="LEQ5900" s="248"/>
      <x:c r="LER5900" s="248"/>
      <x:c r="LES5900" s="248"/>
      <x:c r="LET5900" s="248"/>
      <x:c r="LEU5900" s="248"/>
      <x:c r="LEV5900" s="248"/>
      <x:c r="LEW5900" s="248"/>
      <x:c r="LEX5900" s="248"/>
      <x:c r="LEY5900" s="248"/>
      <x:c r="LEZ5900" s="248"/>
      <x:c r="LFA5900" s="248"/>
      <x:c r="LFB5900" s="248"/>
      <x:c r="LFC5900" s="248"/>
      <x:c r="LFD5900" s="248"/>
      <x:c r="LFE5900" s="248"/>
      <x:c r="LFF5900" s="248"/>
      <x:c r="LFG5900" s="248"/>
      <x:c r="LFH5900" s="248"/>
      <x:c r="LFI5900" s="248"/>
      <x:c r="LFJ5900" s="248"/>
      <x:c r="LFK5900" s="248"/>
      <x:c r="LFL5900" s="248"/>
      <x:c r="LFM5900" s="248"/>
      <x:c r="LFN5900" s="248"/>
      <x:c r="LFO5900" s="248"/>
      <x:c r="LFP5900" s="248"/>
      <x:c r="LFQ5900" s="248"/>
      <x:c r="LFR5900" s="248"/>
      <x:c r="LFS5900" s="248"/>
      <x:c r="LFT5900" s="248"/>
      <x:c r="LFU5900" s="248"/>
      <x:c r="LFV5900" s="248"/>
      <x:c r="LFW5900" s="248"/>
      <x:c r="LFX5900" s="248"/>
      <x:c r="LFY5900" s="248"/>
      <x:c r="LFZ5900" s="248"/>
      <x:c r="LGA5900" s="248"/>
      <x:c r="LGB5900" s="248"/>
      <x:c r="LGC5900" s="248"/>
      <x:c r="LGD5900" s="248"/>
      <x:c r="LGE5900" s="248"/>
      <x:c r="LGF5900" s="248"/>
      <x:c r="LGG5900" s="248"/>
      <x:c r="LGH5900" s="248"/>
      <x:c r="LGI5900" s="248"/>
      <x:c r="LGJ5900" s="248"/>
      <x:c r="LGK5900" s="248"/>
      <x:c r="LGL5900" s="248"/>
      <x:c r="LGM5900" s="248"/>
      <x:c r="LGN5900" s="248"/>
      <x:c r="LGO5900" s="248"/>
      <x:c r="LGP5900" s="248"/>
      <x:c r="LGQ5900" s="248"/>
      <x:c r="LGR5900" s="248"/>
      <x:c r="LGS5900" s="248"/>
      <x:c r="LGT5900" s="248"/>
      <x:c r="LGU5900" s="248"/>
      <x:c r="LGV5900" s="248"/>
      <x:c r="LGW5900" s="248"/>
      <x:c r="LGX5900" s="248"/>
      <x:c r="LGY5900" s="248"/>
      <x:c r="LGZ5900" s="248"/>
      <x:c r="LHA5900" s="248"/>
      <x:c r="LHB5900" s="248"/>
      <x:c r="LHC5900" s="248"/>
      <x:c r="LHD5900" s="248"/>
      <x:c r="LHE5900" s="248"/>
      <x:c r="LHF5900" s="248"/>
      <x:c r="LHG5900" s="248"/>
      <x:c r="LHH5900" s="248"/>
      <x:c r="LHI5900" s="248"/>
      <x:c r="LHJ5900" s="248"/>
      <x:c r="LHK5900" s="248"/>
      <x:c r="LHL5900" s="248"/>
      <x:c r="LHM5900" s="248"/>
      <x:c r="LHN5900" s="248"/>
      <x:c r="LHO5900" s="248"/>
      <x:c r="LHP5900" s="248"/>
      <x:c r="LHQ5900" s="248"/>
      <x:c r="LHR5900" s="248"/>
      <x:c r="LHS5900" s="248"/>
      <x:c r="LHT5900" s="248"/>
      <x:c r="LHU5900" s="248"/>
      <x:c r="LHV5900" s="248"/>
      <x:c r="LHW5900" s="248"/>
      <x:c r="LHX5900" s="248"/>
      <x:c r="LHY5900" s="248"/>
      <x:c r="LHZ5900" s="248"/>
      <x:c r="LIA5900" s="248"/>
      <x:c r="LIB5900" s="248"/>
      <x:c r="LIC5900" s="248"/>
      <x:c r="LID5900" s="248"/>
      <x:c r="LIE5900" s="248"/>
      <x:c r="LIF5900" s="248"/>
      <x:c r="LIG5900" s="248"/>
      <x:c r="LIH5900" s="248"/>
      <x:c r="LII5900" s="248"/>
      <x:c r="LIJ5900" s="248"/>
      <x:c r="LIK5900" s="248"/>
      <x:c r="LIL5900" s="248"/>
      <x:c r="LIM5900" s="248"/>
      <x:c r="LIN5900" s="248"/>
      <x:c r="LIO5900" s="248"/>
      <x:c r="LIP5900" s="248"/>
      <x:c r="LIQ5900" s="248"/>
      <x:c r="LIR5900" s="248"/>
      <x:c r="LIS5900" s="248"/>
      <x:c r="LIT5900" s="248"/>
      <x:c r="LIU5900" s="248"/>
      <x:c r="LIV5900" s="248"/>
      <x:c r="LIW5900" s="248"/>
      <x:c r="LIX5900" s="248"/>
      <x:c r="LIY5900" s="248"/>
      <x:c r="LIZ5900" s="248"/>
      <x:c r="LJA5900" s="248"/>
      <x:c r="LJB5900" s="248"/>
      <x:c r="LJC5900" s="248"/>
      <x:c r="LJD5900" s="248"/>
      <x:c r="LJE5900" s="248"/>
      <x:c r="LJF5900" s="248"/>
      <x:c r="LJG5900" s="248"/>
      <x:c r="LJH5900" s="248"/>
      <x:c r="LJI5900" s="248"/>
      <x:c r="LJJ5900" s="248"/>
      <x:c r="LJK5900" s="248"/>
      <x:c r="LJL5900" s="248"/>
      <x:c r="LJM5900" s="248"/>
      <x:c r="LJN5900" s="248"/>
      <x:c r="LJO5900" s="248"/>
      <x:c r="LJP5900" s="248"/>
      <x:c r="LJQ5900" s="248"/>
      <x:c r="LJR5900" s="248"/>
      <x:c r="LJS5900" s="248"/>
      <x:c r="LJT5900" s="248"/>
      <x:c r="LJU5900" s="248"/>
      <x:c r="LJV5900" s="248"/>
      <x:c r="LJW5900" s="248"/>
      <x:c r="LJX5900" s="248"/>
      <x:c r="LJY5900" s="248"/>
      <x:c r="LJZ5900" s="248"/>
      <x:c r="LKA5900" s="248"/>
      <x:c r="LKB5900" s="248"/>
      <x:c r="LKC5900" s="248"/>
      <x:c r="LKD5900" s="248"/>
      <x:c r="LKE5900" s="248"/>
      <x:c r="LKF5900" s="248"/>
      <x:c r="LKG5900" s="248"/>
      <x:c r="LKH5900" s="248"/>
      <x:c r="LKI5900" s="248"/>
      <x:c r="LKJ5900" s="248"/>
      <x:c r="LKK5900" s="248"/>
      <x:c r="LKL5900" s="248"/>
      <x:c r="LKM5900" s="248"/>
      <x:c r="LKN5900" s="248"/>
      <x:c r="LKO5900" s="248"/>
      <x:c r="LKP5900" s="248"/>
      <x:c r="LKQ5900" s="248"/>
      <x:c r="LKR5900" s="248"/>
      <x:c r="LKS5900" s="248"/>
      <x:c r="LKT5900" s="248"/>
      <x:c r="LKU5900" s="248"/>
      <x:c r="LKV5900" s="248"/>
      <x:c r="LKW5900" s="248"/>
      <x:c r="LKX5900" s="248"/>
      <x:c r="LKY5900" s="248"/>
      <x:c r="LKZ5900" s="248"/>
      <x:c r="LLA5900" s="248"/>
      <x:c r="LLB5900" s="248"/>
      <x:c r="LLC5900" s="248"/>
      <x:c r="LLD5900" s="248"/>
      <x:c r="LLE5900" s="248"/>
      <x:c r="LLF5900" s="248"/>
      <x:c r="LLG5900" s="248"/>
      <x:c r="LLH5900" s="248"/>
      <x:c r="LLI5900" s="248"/>
      <x:c r="LLJ5900" s="248"/>
      <x:c r="LLK5900" s="248"/>
      <x:c r="LLL5900" s="248"/>
      <x:c r="LLM5900" s="248"/>
      <x:c r="LLN5900" s="248"/>
      <x:c r="LLO5900" s="248"/>
      <x:c r="LLP5900" s="248"/>
      <x:c r="LLQ5900" s="248"/>
      <x:c r="LLR5900" s="248"/>
      <x:c r="LLS5900" s="248"/>
      <x:c r="LLT5900" s="248"/>
      <x:c r="LLU5900" s="248"/>
      <x:c r="LLV5900" s="248"/>
      <x:c r="LLW5900" s="248"/>
      <x:c r="LLX5900" s="248"/>
      <x:c r="LLY5900" s="248"/>
      <x:c r="LLZ5900" s="248"/>
      <x:c r="LMA5900" s="248"/>
      <x:c r="LMB5900" s="248"/>
      <x:c r="LMC5900" s="248"/>
      <x:c r="LMD5900" s="248"/>
      <x:c r="LME5900" s="248"/>
      <x:c r="LMF5900" s="248"/>
      <x:c r="LMG5900" s="248"/>
      <x:c r="LMH5900" s="248"/>
      <x:c r="LMI5900" s="248"/>
      <x:c r="LMJ5900" s="248"/>
      <x:c r="LMK5900" s="248"/>
      <x:c r="LML5900" s="248"/>
      <x:c r="LMM5900" s="248"/>
      <x:c r="LMN5900" s="248"/>
      <x:c r="LMO5900" s="248"/>
      <x:c r="LMP5900" s="248"/>
      <x:c r="LMQ5900" s="248"/>
      <x:c r="LMR5900" s="248"/>
      <x:c r="LMS5900" s="248"/>
      <x:c r="LMT5900" s="248"/>
      <x:c r="LMU5900" s="248"/>
      <x:c r="LMV5900" s="248"/>
      <x:c r="LMW5900" s="248"/>
      <x:c r="LMX5900" s="248"/>
      <x:c r="LMY5900" s="248"/>
      <x:c r="LMZ5900" s="248"/>
      <x:c r="LNA5900" s="248"/>
      <x:c r="LNB5900" s="248"/>
      <x:c r="LNC5900" s="248"/>
      <x:c r="LND5900" s="248"/>
      <x:c r="LNE5900" s="248"/>
      <x:c r="LNF5900" s="248"/>
      <x:c r="LNG5900" s="248"/>
      <x:c r="LNH5900" s="248"/>
      <x:c r="LNI5900" s="248"/>
      <x:c r="LNJ5900" s="248"/>
      <x:c r="LNK5900" s="248"/>
      <x:c r="LNL5900" s="248"/>
      <x:c r="LNM5900" s="248"/>
      <x:c r="LNN5900" s="248"/>
      <x:c r="LNO5900" s="248"/>
      <x:c r="LNP5900" s="248"/>
      <x:c r="LNQ5900" s="248"/>
      <x:c r="LNR5900" s="248"/>
      <x:c r="LNS5900" s="248"/>
      <x:c r="LNT5900" s="248"/>
      <x:c r="LNU5900" s="248"/>
      <x:c r="LNV5900" s="248"/>
      <x:c r="LNW5900" s="248"/>
      <x:c r="LNX5900" s="248"/>
      <x:c r="LNY5900" s="248"/>
      <x:c r="LNZ5900" s="248"/>
      <x:c r="LOA5900" s="248"/>
      <x:c r="LOB5900" s="248"/>
      <x:c r="LOC5900" s="248"/>
      <x:c r="LOD5900" s="248"/>
      <x:c r="LOE5900" s="248"/>
      <x:c r="LOF5900" s="248"/>
      <x:c r="LOG5900" s="248"/>
      <x:c r="LOH5900" s="248"/>
      <x:c r="LOI5900" s="248"/>
      <x:c r="LOJ5900" s="248"/>
      <x:c r="LOK5900" s="248"/>
      <x:c r="LOL5900" s="248"/>
      <x:c r="LOM5900" s="248"/>
      <x:c r="LON5900" s="248"/>
      <x:c r="LOO5900" s="248"/>
      <x:c r="LOP5900" s="248"/>
      <x:c r="LOQ5900" s="248"/>
      <x:c r="LOR5900" s="248"/>
      <x:c r="LOS5900" s="248"/>
      <x:c r="LOT5900" s="248"/>
      <x:c r="LOU5900" s="248"/>
      <x:c r="LOV5900" s="248"/>
      <x:c r="LOW5900" s="248"/>
      <x:c r="LOX5900" s="248"/>
      <x:c r="LOY5900" s="248"/>
      <x:c r="LOZ5900" s="248"/>
      <x:c r="LPA5900" s="248"/>
      <x:c r="LPB5900" s="248"/>
      <x:c r="LPC5900" s="248"/>
      <x:c r="LPD5900" s="248"/>
      <x:c r="LPE5900" s="248"/>
      <x:c r="LPF5900" s="248"/>
      <x:c r="LPG5900" s="248"/>
      <x:c r="LPH5900" s="248"/>
      <x:c r="LPI5900" s="248"/>
      <x:c r="LPJ5900" s="248"/>
      <x:c r="LPK5900" s="248"/>
      <x:c r="LPL5900" s="248"/>
      <x:c r="LPM5900" s="248"/>
      <x:c r="LPN5900" s="248"/>
      <x:c r="LPO5900" s="248"/>
      <x:c r="LPP5900" s="248"/>
      <x:c r="LPQ5900" s="248"/>
      <x:c r="LPR5900" s="248"/>
      <x:c r="LPS5900" s="248"/>
      <x:c r="LPT5900" s="248"/>
      <x:c r="LPU5900" s="248"/>
      <x:c r="LPV5900" s="248"/>
      <x:c r="LPW5900" s="248"/>
      <x:c r="LPX5900" s="248"/>
      <x:c r="LPY5900" s="248"/>
      <x:c r="LPZ5900" s="248"/>
      <x:c r="LQA5900" s="248"/>
      <x:c r="LQB5900" s="248"/>
      <x:c r="LQC5900" s="248"/>
      <x:c r="LQD5900" s="248"/>
      <x:c r="LQE5900" s="248"/>
      <x:c r="LQF5900" s="248"/>
      <x:c r="LQG5900" s="248"/>
      <x:c r="LQH5900" s="248"/>
      <x:c r="LQI5900" s="248"/>
      <x:c r="LQJ5900" s="248"/>
      <x:c r="LQK5900" s="248"/>
      <x:c r="LQL5900" s="248"/>
      <x:c r="LQM5900" s="248"/>
      <x:c r="LQN5900" s="248"/>
      <x:c r="LQO5900" s="248"/>
      <x:c r="LQP5900" s="248"/>
      <x:c r="LQQ5900" s="248"/>
      <x:c r="LQR5900" s="248"/>
      <x:c r="LQS5900" s="248"/>
      <x:c r="LQT5900" s="248"/>
      <x:c r="LQU5900" s="248"/>
      <x:c r="LQV5900" s="248"/>
      <x:c r="LQW5900" s="248"/>
      <x:c r="LQX5900" s="248"/>
      <x:c r="LQY5900" s="248"/>
      <x:c r="LQZ5900" s="248"/>
      <x:c r="LRA5900" s="248"/>
      <x:c r="LRB5900" s="248"/>
      <x:c r="LRC5900" s="248"/>
      <x:c r="LRD5900" s="248"/>
      <x:c r="LRE5900" s="248"/>
      <x:c r="LRF5900" s="248"/>
      <x:c r="LRG5900" s="248"/>
      <x:c r="LRH5900" s="248"/>
      <x:c r="LRI5900" s="248"/>
      <x:c r="LRJ5900" s="248"/>
      <x:c r="LRK5900" s="248"/>
      <x:c r="LRL5900" s="248"/>
      <x:c r="LRM5900" s="248"/>
      <x:c r="LRN5900" s="248"/>
      <x:c r="LRO5900" s="248"/>
      <x:c r="LRP5900" s="248"/>
      <x:c r="LRQ5900" s="248"/>
      <x:c r="LRR5900" s="248"/>
      <x:c r="LRS5900" s="248"/>
      <x:c r="LRT5900" s="248"/>
      <x:c r="LRU5900" s="248"/>
      <x:c r="LRV5900" s="248"/>
      <x:c r="LRW5900" s="248"/>
      <x:c r="LRX5900" s="248"/>
      <x:c r="LRY5900" s="248"/>
      <x:c r="LRZ5900" s="248"/>
      <x:c r="LSA5900" s="248"/>
      <x:c r="LSB5900" s="248"/>
      <x:c r="LSC5900" s="248"/>
      <x:c r="LSD5900" s="248"/>
      <x:c r="LSE5900" s="248"/>
      <x:c r="LSF5900" s="248"/>
      <x:c r="LSG5900" s="248"/>
      <x:c r="LSH5900" s="248"/>
      <x:c r="LSI5900" s="248"/>
      <x:c r="LSJ5900" s="248"/>
      <x:c r="LSK5900" s="248"/>
      <x:c r="LSL5900" s="248"/>
      <x:c r="LSM5900" s="248"/>
      <x:c r="LSN5900" s="248"/>
      <x:c r="LSO5900" s="248"/>
      <x:c r="LSP5900" s="248"/>
      <x:c r="LSQ5900" s="248"/>
      <x:c r="LSR5900" s="248"/>
      <x:c r="LSS5900" s="248"/>
      <x:c r="LST5900" s="248"/>
      <x:c r="LSU5900" s="248"/>
      <x:c r="LSV5900" s="248"/>
      <x:c r="LSW5900" s="248"/>
      <x:c r="LSX5900" s="248"/>
      <x:c r="LSY5900" s="248"/>
      <x:c r="LSZ5900" s="248"/>
      <x:c r="LTA5900" s="248"/>
      <x:c r="LTB5900" s="248"/>
      <x:c r="LTC5900" s="248"/>
      <x:c r="LTD5900" s="248"/>
      <x:c r="LTE5900" s="248"/>
      <x:c r="LTF5900" s="248"/>
      <x:c r="LTG5900" s="248"/>
      <x:c r="LTH5900" s="248"/>
      <x:c r="LTI5900" s="248"/>
      <x:c r="LTJ5900" s="248"/>
      <x:c r="LTK5900" s="248"/>
      <x:c r="LTL5900" s="248"/>
      <x:c r="LTM5900" s="248"/>
      <x:c r="LTN5900" s="248"/>
      <x:c r="LTO5900" s="248"/>
      <x:c r="LTP5900" s="248"/>
      <x:c r="LTQ5900" s="248"/>
      <x:c r="LTR5900" s="248"/>
      <x:c r="LTS5900" s="248"/>
      <x:c r="LTT5900" s="248"/>
      <x:c r="LTU5900" s="248"/>
      <x:c r="LTV5900" s="248"/>
      <x:c r="LTW5900" s="248"/>
      <x:c r="LTX5900" s="248"/>
      <x:c r="LTY5900" s="248"/>
      <x:c r="LTZ5900" s="248"/>
      <x:c r="LUA5900" s="248"/>
      <x:c r="LUB5900" s="248"/>
      <x:c r="LUC5900" s="248"/>
      <x:c r="LUD5900" s="248"/>
      <x:c r="LUE5900" s="248"/>
      <x:c r="LUF5900" s="248"/>
      <x:c r="LUG5900" s="248"/>
      <x:c r="LUH5900" s="248"/>
      <x:c r="LUI5900" s="248"/>
      <x:c r="LUJ5900" s="248"/>
      <x:c r="LUK5900" s="248"/>
      <x:c r="LUL5900" s="248"/>
      <x:c r="LUM5900" s="248"/>
      <x:c r="LUN5900" s="248"/>
      <x:c r="LUO5900" s="248"/>
      <x:c r="LUP5900" s="248"/>
      <x:c r="LUQ5900" s="248"/>
      <x:c r="LUR5900" s="248"/>
      <x:c r="LUS5900" s="248"/>
      <x:c r="LUT5900" s="248"/>
      <x:c r="LUU5900" s="248"/>
      <x:c r="LUV5900" s="248"/>
      <x:c r="LUW5900" s="248"/>
      <x:c r="LUX5900" s="248"/>
      <x:c r="LUY5900" s="248"/>
      <x:c r="LUZ5900" s="248"/>
      <x:c r="LVA5900" s="248"/>
      <x:c r="LVB5900" s="248"/>
      <x:c r="LVC5900" s="248"/>
      <x:c r="LVD5900" s="248"/>
      <x:c r="LVE5900" s="248"/>
      <x:c r="LVF5900" s="248"/>
      <x:c r="LVG5900" s="248"/>
      <x:c r="LVH5900" s="248"/>
      <x:c r="LVI5900" s="248"/>
      <x:c r="LVJ5900" s="248"/>
      <x:c r="LVK5900" s="248"/>
      <x:c r="LVL5900" s="248"/>
      <x:c r="LVM5900" s="248"/>
      <x:c r="LVN5900" s="248"/>
      <x:c r="LVO5900" s="248"/>
      <x:c r="LVP5900" s="248"/>
      <x:c r="LVQ5900" s="248"/>
      <x:c r="LVR5900" s="248"/>
      <x:c r="LVS5900" s="248"/>
      <x:c r="LVT5900" s="248"/>
      <x:c r="LVU5900" s="248"/>
      <x:c r="LVV5900" s="248"/>
      <x:c r="LVW5900" s="248"/>
      <x:c r="LVX5900" s="248"/>
      <x:c r="LVY5900" s="248"/>
      <x:c r="LVZ5900" s="248"/>
      <x:c r="LWA5900" s="248"/>
      <x:c r="LWB5900" s="248"/>
      <x:c r="LWC5900" s="248"/>
      <x:c r="LWD5900" s="248"/>
      <x:c r="LWE5900" s="248"/>
      <x:c r="LWF5900" s="248"/>
      <x:c r="LWG5900" s="248"/>
      <x:c r="LWH5900" s="248"/>
      <x:c r="LWI5900" s="248"/>
      <x:c r="LWJ5900" s="248"/>
      <x:c r="LWK5900" s="248"/>
      <x:c r="LWL5900" s="248"/>
      <x:c r="LWM5900" s="248"/>
      <x:c r="LWN5900" s="248"/>
      <x:c r="LWO5900" s="248"/>
      <x:c r="LWP5900" s="248"/>
      <x:c r="LWQ5900" s="248"/>
      <x:c r="LWR5900" s="248"/>
      <x:c r="LWS5900" s="248"/>
      <x:c r="LWT5900" s="248"/>
      <x:c r="LWU5900" s="248"/>
      <x:c r="LWV5900" s="248"/>
      <x:c r="LWW5900" s="248"/>
      <x:c r="LWX5900" s="248"/>
      <x:c r="LWY5900" s="248"/>
      <x:c r="LWZ5900" s="248"/>
      <x:c r="LXA5900" s="248"/>
      <x:c r="LXB5900" s="248"/>
      <x:c r="LXC5900" s="248"/>
      <x:c r="LXD5900" s="248"/>
      <x:c r="LXE5900" s="248"/>
      <x:c r="LXF5900" s="248"/>
      <x:c r="LXG5900" s="248"/>
      <x:c r="LXH5900" s="248"/>
      <x:c r="LXI5900" s="248"/>
      <x:c r="LXJ5900" s="248"/>
      <x:c r="LXK5900" s="248"/>
      <x:c r="LXL5900" s="248"/>
      <x:c r="LXM5900" s="248"/>
      <x:c r="LXN5900" s="248"/>
      <x:c r="LXO5900" s="248"/>
      <x:c r="LXP5900" s="248"/>
      <x:c r="LXQ5900" s="248"/>
      <x:c r="LXR5900" s="248"/>
      <x:c r="LXS5900" s="248"/>
      <x:c r="LXT5900" s="248"/>
      <x:c r="LXU5900" s="248"/>
      <x:c r="LXV5900" s="248"/>
      <x:c r="LXW5900" s="248"/>
      <x:c r="LXX5900" s="248"/>
      <x:c r="LXY5900" s="248"/>
      <x:c r="LXZ5900" s="248"/>
      <x:c r="LYA5900" s="248"/>
      <x:c r="LYB5900" s="248"/>
      <x:c r="LYC5900" s="248"/>
      <x:c r="LYD5900" s="248"/>
      <x:c r="LYE5900" s="248"/>
      <x:c r="LYF5900" s="248"/>
      <x:c r="LYG5900" s="248"/>
      <x:c r="LYH5900" s="248"/>
      <x:c r="LYI5900" s="248"/>
      <x:c r="LYJ5900" s="248"/>
      <x:c r="LYK5900" s="248"/>
      <x:c r="LYL5900" s="248"/>
      <x:c r="LYM5900" s="248"/>
      <x:c r="LYN5900" s="248"/>
      <x:c r="LYO5900" s="248"/>
      <x:c r="LYP5900" s="248"/>
      <x:c r="LYQ5900" s="248"/>
      <x:c r="LYR5900" s="248"/>
      <x:c r="LYS5900" s="248"/>
      <x:c r="LYT5900" s="248"/>
      <x:c r="LYU5900" s="248"/>
      <x:c r="LYV5900" s="248"/>
      <x:c r="LYW5900" s="248"/>
      <x:c r="LYX5900" s="248"/>
      <x:c r="LYY5900" s="248"/>
      <x:c r="LYZ5900" s="248"/>
      <x:c r="LZA5900" s="248"/>
      <x:c r="LZB5900" s="248"/>
      <x:c r="LZC5900" s="248"/>
      <x:c r="LZD5900" s="248"/>
      <x:c r="LZE5900" s="248"/>
      <x:c r="LZF5900" s="248"/>
      <x:c r="LZG5900" s="248"/>
      <x:c r="LZH5900" s="248"/>
      <x:c r="LZI5900" s="248"/>
      <x:c r="LZJ5900" s="248"/>
      <x:c r="LZK5900" s="248"/>
      <x:c r="LZL5900" s="248"/>
      <x:c r="LZM5900" s="248"/>
      <x:c r="LZN5900" s="248"/>
      <x:c r="LZO5900" s="248"/>
      <x:c r="LZP5900" s="248"/>
      <x:c r="LZQ5900" s="248"/>
      <x:c r="LZR5900" s="248"/>
      <x:c r="LZS5900" s="248"/>
      <x:c r="LZT5900" s="248"/>
      <x:c r="LZU5900" s="248"/>
      <x:c r="LZV5900" s="248"/>
      <x:c r="LZW5900" s="248"/>
      <x:c r="LZX5900" s="248"/>
      <x:c r="LZY5900" s="248"/>
      <x:c r="LZZ5900" s="248"/>
      <x:c r="MAA5900" s="248"/>
      <x:c r="MAB5900" s="248"/>
      <x:c r="MAC5900" s="248"/>
      <x:c r="MAD5900" s="248"/>
      <x:c r="MAE5900" s="248"/>
      <x:c r="MAF5900" s="248"/>
      <x:c r="MAG5900" s="248"/>
      <x:c r="MAH5900" s="248"/>
      <x:c r="MAI5900" s="248"/>
      <x:c r="MAJ5900" s="248"/>
      <x:c r="MAK5900" s="248"/>
      <x:c r="MAL5900" s="248"/>
      <x:c r="MAM5900" s="248"/>
      <x:c r="MAN5900" s="248"/>
      <x:c r="MAO5900" s="248"/>
      <x:c r="MAP5900" s="248"/>
      <x:c r="MAQ5900" s="248"/>
      <x:c r="MAR5900" s="248"/>
      <x:c r="MAS5900" s="248"/>
      <x:c r="MAT5900" s="248"/>
      <x:c r="MAU5900" s="248"/>
      <x:c r="MAV5900" s="248"/>
      <x:c r="MAW5900" s="248"/>
      <x:c r="MAX5900" s="248"/>
      <x:c r="MAY5900" s="248"/>
      <x:c r="MAZ5900" s="248"/>
      <x:c r="MBA5900" s="248"/>
      <x:c r="MBB5900" s="248"/>
      <x:c r="MBC5900" s="248"/>
      <x:c r="MBD5900" s="248"/>
      <x:c r="MBE5900" s="248"/>
      <x:c r="MBF5900" s="248"/>
      <x:c r="MBG5900" s="248"/>
      <x:c r="MBH5900" s="248"/>
      <x:c r="MBI5900" s="248"/>
      <x:c r="MBJ5900" s="248"/>
      <x:c r="MBK5900" s="248"/>
      <x:c r="MBL5900" s="248"/>
      <x:c r="MBM5900" s="248"/>
      <x:c r="MBN5900" s="248"/>
      <x:c r="MBO5900" s="248"/>
      <x:c r="MBP5900" s="248"/>
      <x:c r="MBQ5900" s="248"/>
      <x:c r="MBR5900" s="248"/>
      <x:c r="MBS5900" s="248"/>
      <x:c r="MBT5900" s="248"/>
      <x:c r="MBU5900" s="248"/>
      <x:c r="MBV5900" s="248"/>
      <x:c r="MBW5900" s="248"/>
      <x:c r="MBX5900" s="248"/>
      <x:c r="MBY5900" s="248"/>
      <x:c r="MBZ5900" s="248"/>
      <x:c r="MCA5900" s="248"/>
      <x:c r="MCB5900" s="248"/>
      <x:c r="MCC5900" s="248"/>
      <x:c r="MCD5900" s="248"/>
      <x:c r="MCE5900" s="248"/>
      <x:c r="MCF5900" s="248"/>
      <x:c r="MCG5900" s="248"/>
      <x:c r="MCH5900" s="248"/>
      <x:c r="MCI5900" s="248"/>
      <x:c r="MCJ5900" s="248"/>
      <x:c r="MCK5900" s="248"/>
      <x:c r="MCL5900" s="248"/>
      <x:c r="MCM5900" s="248"/>
      <x:c r="MCN5900" s="248"/>
      <x:c r="MCO5900" s="248"/>
      <x:c r="MCP5900" s="248"/>
      <x:c r="MCQ5900" s="248"/>
      <x:c r="MCR5900" s="248"/>
      <x:c r="MCS5900" s="248"/>
      <x:c r="MCT5900" s="248"/>
      <x:c r="MCU5900" s="248"/>
      <x:c r="MCV5900" s="248"/>
      <x:c r="MCW5900" s="248"/>
      <x:c r="MCX5900" s="248"/>
      <x:c r="MCY5900" s="248"/>
      <x:c r="MCZ5900" s="248"/>
      <x:c r="MDA5900" s="248"/>
      <x:c r="MDB5900" s="248"/>
      <x:c r="MDC5900" s="248"/>
      <x:c r="MDD5900" s="248"/>
      <x:c r="MDE5900" s="248"/>
      <x:c r="MDF5900" s="248"/>
      <x:c r="MDG5900" s="248"/>
      <x:c r="MDH5900" s="248"/>
      <x:c r="MDI5900" s="248"/>
      <x:c r="MDJ5900" s="248"/>
      <x:c r="MDK5900" s="248"/>
      <x:c r="MDL5900" s="248"/>
      <x:c r="MDM5900" s="248"/>
      <x:c r="MDN5900" s="248"/>
      <x:c r="MDO5900" s="248"/>
      <x:c r="MDP5900" s="248"/>
      <x:c r="MDQ5900" s="248"/>
      <x:c r="MDR5900" s="248"/>
      <x:c r="MDS5900" s="248"/>
      <x:c r="MDT5900" s="248"/>
      <x:c r="MDU5900" s="248"/>
      <x:c r="MDV5900" s="248"/>
      <x:c r="MDW5900" s="248"/>
      <x:c r="MDX5900" s="248"/>
      <x:c r="MDY5900" s="248"/>
      <x:c r="MDZ5900" s="248"/>
      <x:c r="MEA5900" s="248"/>
      <x:c r="MEB5900" s="248"/>
      <x:c r="MEC5900" s="248"/>
      <x:c r="MED5900" s="248"/>
      <x:c r="MEE5900" s="248"/>
      <x:c r="MEF5900" s="248"/>
      <x:c r="MEG5900" s="248"/>
      <x:c r="MEH5900" s="248"/>
      <x:c r="MEI5900" s="248"/>
      <x:c r="MEJ5900" s="248"/>
      <x:c r="MEK5900" s="248"/>
      <x:c r="MEL5900" s="248"/>
      <x:c r="MEM5900" s="248"/>
      <x:c r="MEN5900" s="248"/>
      <x:c r="MEO5900" s="248"/>
      <x:c r="MEP5900" s="248"/>
      <x:c r="MEQ5900" s="248"/>
      <x:c r="MER5900" s="248"/>
      <x:c r="MES5900" s="248"/>
      <x:c r="MET5900" s="248"/>
      <x:c r="MEU5900" s="248"/>
      <x:c r="MEV5900" s="248"/>
      <x:c r="MEW5900" s="248"/>
      <x:c r="MEX5900" s="248"/>
      <x:c r="MEY5900" s="248"/>
      <x:c r="MEZ5900" s="248"/>
      <x:c r="MFA5900" s="248"/>
      <x:c r="MFB5900" s="248"/>
      <x:c r="MFC5900" s="248"/>
      <x:c r="MFD5900" s="248"/>
      <x:c r="MFE5900" s="248"/>
      <x:c r="MFF5900" s="248"/>
      <x:c r="MFG5900" s="248"/>
      <x:c r="MFH5900" s="248"/>
      <x:c r="MFI5900" s="248"/>
      <x:c r="MFJ5900" s="248"/>
      <x:c r="MFK5900" s="248"/>
      <x:c r="MFL5900" s="248"/>
      <x:c r="MFM5900" s="248"/>
      <x:c r="MFN5900" s="248"/>
      <x:c r="MFO5900" s="248"/>
      <x:c r="MFP5900" s="248"/>
      <x:c r="MFQ5900" s="248"/>
      <x:c r="MFR5900" s="248"/>
      <x:c r="MFS5900" s="248"/>
      <x:c r="MFT5900" s="248"/>
      <x:c r="MFU5900" s="248"/>
      <x:c r="MFV5900" s="248"/>
      <x:c r="MFW5900" s="248"/>
      <x:c r="MFX5900" s="248"/>
      <x:c r="MFY5900" s="248"/>
      <x:c r="MFZ5900" s="248"/>
      <x:c r="MGA5900" s="248"/>
      <x:c r="MGB5900" s="248"/>
      <x:c r="MGC5900" s="248"/>
      <x:c r="MGD5900" s="248"/>
      <x:c r="MGE5900" s="248"/>
      <x:c r="MGF5900" s="248"/>
      <x:c r="MGG5900" s="248"/>
      <x:c r="MGH5900" s="248"/>
      <x:c r="MGI5900" s="248"/>
      <x:c r="MGJ5900" s="248"/>
      <x:c r="MGK5900" s="248"/>
      <x:c r="MGL5900" s="248"/>
      <x:c r="MGM5900" s="248"/>
      <x:c r="MGN5900" s="248"/>
      <x:c r="MGO5900" s="248"/>
      <x:c r="MGP5900" s="248"/>
      <x:c r="MGQ5900" s="248"/>
      <x:c r="MGR5900" s="248"/>
      <x:c r="MGS5900" s="248"/>
      <x:c r="MGT5900" s="248"/>
      <x:c r="MGU5900" s="248"/>
      <x:c r="MGV5900" s="248"/>
      <x:c r="MGW5900" s="248"/>
      <x:c r="MGX5900" s="248"/>
      <x:c r="MGY5900" s="248"/>
      <x:c r="MGZ5900" s="248"/>
      <x:c r="MHA5900" s="248"/>
      <x:c r="MHB5900" s="248"/>
      <x:c r="MHC5900" s="248"/>
      <x:c r="MHD5900" s="248"/>
      <x:c r="MHE5900" s="248"/>
      <x:c r="MHF5900" s="248"/>
      <x:c r="MHG5900" s="248"/>
      <x:c r="MHH5900" s="248"/>
      <x:c r="MHI5900" s="248"/>
      <x:c r="MHJ5900" s="248"/>
      <x:c r="MHK5900" s="248"/>
      <x:c r="MHL5900" s="248"/>
      <x:c r="MHM5900" s="248"/>
      <x:c r="MHN5900" s="248"/>
      <x:c r="MHO5900" s="248"/>
      <x:c r="MHP5900" s="248"/>
      <x:c r="MHQ5900" s="248"/>
      <x:c r="MHR5900" s="248"/>
      <x:c r="MHS5900" s="248"/>
      <x:c r="MHT5900" s="248"/>
      <x:c r="MHU5900" s="248"/>
      <x:c r="MHV5900" s="248"/>
      <x:c r="MHW5900" s="248"/>
      <x:c r="MHX5900" s="248"/>
      <x:c r="MHY5900" s="248"/>
      <x:c r="MHZ5900" s="248"/>
      <x:c r="MIA5900" s="248"/>
      <x:c r="MIB5900" s="248"/>
      <x:c r="MIC5900" s="248"/>
      <x:c r="MID5900" s="248"/>
      <x:c r="MIE5900" s="248"/>
      <x:c r="MIF5900" s="248"/>
      <x:c r="MIG5900" s="248"/>
      <x:c r="MIH5900" s="248"/>
      <x:c r="MII5900" s="248"/>
      <x:c r="MIJ5900" s="248"/>
      <x:c r="MIK5900" s="248"/>
      <x:c r="MIL5900" s="248"/>
      <x:c r="MIM5900" s="248"/>
      <x:c r="MIN5900" s="248"/>
      <x:c r="MIO5900" s="248"/>
      <x:c r="MIP5900" s="248"/>
      <x:c r="MIQ5900" s="248"/>
      <x:c r="MIR5900" s="248"/>
      <x:c r="MIS5900" s="248"/>
      <x:c r="MIT5900" s="248"/>
      <x:c r="MIU5900" s="248"/>
      <x:c r="MIV5900" s="248"/>
      <x:c r="MIW5900" s="248"/>
      <x:c r="MIX5900" s="248"/>
      <x:c r="MIY5900" s="248"/>
      <x:c r="MIZ5900" s="248"/>
      <x:c r="MJA5900" s="248"/>
      <x:c r="MJB5900" s="248"/>
      <x:c r="MJC5900" s="248"/>
      <x:c r="MJD5900" s="248"/>
      <x:c r="MJE5900" s="248"/>
      <x:c r="MJF5900" s="248"/>
      <x:c r="MJG5900" s="248"/>
      <x:c r="MJH5900" s="248"/>
      <x:c r="MJI5900" s="248"/>
      <x:c r="MJJ5900" s="248"/>
      <x:c r="MJK5900" s="248"/>
      <x:c r="MJL5900" s="248"/>
      <x:c r="MJM5900" s="248"/>
      <x:c r="MJN5900" s="248"/>
      <x:c r="MJO5900" s="248"/>
      <x:c r="MJP5900" s="248"/>
      <x:c r="MJQ5900" s="248"/>
      <x:c r="MJR5900" s="248"/>
      <x:c r="MJS5900" s="248"/>
      <x:c r="MJT5900" s="248"/>
      <x:c r="MJU5900" s="248"/>
      <x:c r="MJV5900" s="248"/>
      <x:c r="MJW5900" s="248"/>
      <x:c r="MJX5900" s="248"/>
      <x:c r="MJY5900" s="248"/>
      <x:c r="MJZ5900" s="248"/>
      <x:c r="MKA5900" s="248"/>
      <x:c r="MKB5900" s="248"/>
      <x:c r="MKC5900" s="248"/>
      <x:c r="MKD5900" s="248"/>
      <x:c r="MKE5900" s="248"/>
      <x:c r="MKF5900" s="248"/>
      <x:c r="MKG5900" s="248"/>
      <x:c r="MKH5900" s="248"/>
      <x:c r="MKI5900" s="248"/>
      <x:c r="MKJ5900" s="248"/>
      <x:c r="MKK5900" s="248"/>
      <x:c r="MKL5900" s="248"/>
      <x:c r="MKM5900" s="248"/>
      <x:c r="MKN5900" s="248"/>
      <x:c r="MKO5900" s="248"/>
      <x:c r="MKP5900" s="248"/>
      <x:c r="MKQ5900" s="248"/>
      <x:c r="MKR5900" s="248"/>
      <x:c r="MKS5900" s="248"/>
      <x:c r="MKT5900" s="248"/>
      <x:c r="MKU5900" s="248"/>
      <x:c r="MKV5900" s="248"/>
      <x:c r="MKW5900" s="248"/>
      <x:c r="MKX5900" s="248"/>
      <x:c r="MKY5900" s="248"/>
      <x:c r="MKZ5900" s="248"/>
      <x:c r="MLA5900" s="248"/>
      <x:c r="MLB5900" s="248"/>
      <x:c r="MLC5900" s="248"/>
      <x:c r="MLD5900" s="248"/>
      <x:c r="MLE5900" s="248"/>
      <x:c r="MLF5900" s="248"/>
      <x:c r="MLG5900" s="248"/>
      <x:c r="MLH5900" s="248"/>
      <x:c r="MLI5900" s="248"/>
      <x:c r="MLJ5900" s="248"/>
      <x:c r="MLK5900" s="248"/>
      <x:c r="MLL5900" s="248"/>
      <x:c r="MLM5900" s="248"/>
      <x:c r="MLN5900" s="248"/>
      <x:c r="MLO5900" s="248"/>
      <x:c r="MLP5900" s="248"/>
      <x:c r="MLQ5900" s="248"/>
      <x:c r="MLR5900" s="248"/>
      <x:c r="MLS5900" s="248"/>
      <x:c r="MLT5900" s="248"/>
      <x:c r="MLU5900" s="248"/>
      <x:c r="MLV5900" s="248"/>
      <x:c r="MLW5900" s="248"/>
      <x:c r="MLX5900" s="248"/>
      <x:c r="MLY5900" s="248"/>
      <x:c r="MLZ5900" s="248"/>
      <x:c r="MMA5900" s="248"/>
      <x:c r="MMB5900" s="248"/>
      <x:c r="MMC5900" s="248"/>
      <x:c r="MMD5900" s="248"/>
      <x:c r="MME5900" s="248"/>
      <x:c r="MMF5900" s="248"/>
      <x:c r="MMG5900" s="248"/>
      <x:c r="MMH5900" s="248"/>
      <x:c r="MMI5900" s="248"/>
      <x:c r="MMJ5900" s="248"/>
      <x:c r="MMK5900" s="248"/>
      <x:c r="MML5900" s="248"/>
      <x:c r="MMM5900" s="248"/>
      <x:c r="MMN5900" s="248"/>
      <x:c r="MMO5900" s="248"/>
      <x:c r="MMP5900" s="248"/>
      <x:c r="MMQ5900" s="248"/>
      <x:c r="MMR5900" s="248"/>
      <x:c r="MMS5900" s="248"/>
      <x:c r="MMT5900" s="248"/>
      <x:c r="MMU5900" s="248"/>
      <x:c r="MMV5900" s="248"/>
      <x:c r="MMW5900" s="248"/>
      <x:c r="MMX5900" s="248"/>
      <x:c r="MMY5900" s="248"/>
      <x:c r="MMZ5900" s="248"/>
      <x:c r="MNA5900" s="248"/>
      <x:c r="MNB5900" s="248"/>
      <x:c r="MNC5900" s="248"/>
      <x:c r="MND5900" s="248"/>
      <x:c r="MNE5900" s="248"/>
      <x:c r="MNF5900" s="248"/>
      <x:c r="MNG5900" s="248"/>
      <x:c r="MNH5900" s="248"/>
      <x:c r="MNI5900" s="248"/>
      <x:c r="MNJ5900" s="248"/>
      <x:c r="MNK5900" s="248"/>
      <x:c r="MNL5900" s="248"/>
      <x:c r="MNM5900" s="248"/>
      <x:c r="MNN5900" s="248"/>
      <x:c r="MNO5900" s="248"/>
      <x:c r="MNP5900" s="248"/>
      <x:c r="MNQ5900" s="248"/>
      <x:c r="MNR5900" s="248"/>
      <x:c r="MNS5900" s="248"/>
      <x:c r="MNT5900" s="248"/>
      <x:c r="MNU5900" s="248"/>
      <x:c r="MNV5900" s="248"/>
      <x:c r="MNW5900" s="248"/>
      <x:c r="MNX5900" s="248"/>
      <x:c r="MNY5900" s="248"/>
      <x:c r="MNZ5900" s="248"/>
      <x:c r="MOA5900" s="248"/>
      <x:c r="MOB5900" s="248"/>
      <x:c r="MOC5900" s="248"/>
      <x:c r="MOD5900" s="248"/>
      <x:c r="MOE5900" s="248"/>
      <x:c r="MOF5900" s="248"/>
      <x:c r="MOG5900" s="248"/>
      <x:c r="MOH5900" s="248"/>
      <x:c r="MOI5900" s="248"/>
      <x:c r="MOJ5900" s="248"/>
      <x:c r="MOK5900" s="248"/>
      <x:c r="MOL5900" s="248"/>
      <x:c r="MOM5900" s="248"/>
      <x:c r="MON5900" s="248"/>
      <x:c r="MOO5900" s="248"/>
      <x:c r="MOP5900" s="248"/>
      <x:c r="MOQ5900" s="248"/>
      <x:c r="MOR5900" s="248"/>
      <x:c r="MOS5900" s="248"/>
      <x:c r="MOT5900" s="248"/>
      <x:c r="MOU5900" s="248"/>
      <x:c r="MOV5900" s="248"/>
      <x:c r="MOW5900" s="248"/>
      <x:c r="MOX5900" s="248"/>
      <x:c r="MOY5900" s="248"/>
      <x:c r="MOZ5900" s="248"/>
      <x:c r="MPA5900" s="248"/>
      <x:c r="MPB5900" s="248"/>
      <x:c r="MPC5900" s="248"/>
      <x:c r="MPD5900" s="248"/>
      <x:c r="MPE5900" s="248"/>
      <x:c r="MPF5900" s="248"/>
      <x:c r="MPG5900" s="248"/>
      <x:c r="MPH5900" s="248"/>
      <x:c r="MPI5900" s="248"/>
      <x:c r="MPJ5900" s="248"/>
      <x:c r="MPK5900" s="248"/>
      <x:c r="MPL5900" s="248"/>
      <x:c r="MPM5900" s="248"/>
      <x:c r="MPN5900" s="248"/>
      <x:c r="MPO5900" s="248"/>
      <x:c r="MPP5900" s="248"/>
      <x:c r="MPQ5900" s="248"/>
      <x:c r="MPR5900" s="248"/>
      <x:c r="MPS5900" s="248"/>
      <x:c r="MPT5900" s="248"/>
      <x:c r="MPU5900" s="248"/>
      <x:c r="MPV5900" s="248"/>
      <x:c r="MPW5900" s="248"/>
      <x:c r="MPX5900" s="248"/>
      <x:c r="MPY5900" s="248"/>
      <x:c r="MPZ5900" s="248"/>
      <x:c r="MQA5900" s="248"/>
      <x:c r="MQB5900" s="248"/>
      <x:c r="MQC5900" s="248"/>
      <x:c r="MQD5900" s="248"/>
      <x:c r="MQE5900" s="248"/>
      <x:c r="MQF5900" s="248"/>
      <x:c r="MQG5900" s="248"/>
      <x:c r="MQH5900" s="248"/>
      <x:c r="MQI5900" s="248"/>
      <x:c r="MQJ5900" s="248"/>
      <x:c r="MQK5900" s="248"/>
      <x:c r="MQL5900" s="248"/>
      <x:c r="MQM5900" s="248"/>
      <x:c r="MQN5900" s="248"/>
      <x:c r="MQO5900" s="248"/>
      <x:c r="MQP5900" s="248"/>
      <x:c r="MQQ5900" s="248"/>
      <x:c r="MQR5900" s="248"/>
      <x:c r="MQS5900" s="248"/>
      <x:c r="MQT5900" s="248"/>
      <x:c r="MQU5900" s="248"/>
      <x:c r="MQV5900" s="248"/>
      <x:c r="MQW5900" s="248"/>
      <x:c r="MQX5900" s="248"/>
      <x:c r="MQY5900" s="248"/>
      <x:c r="MQZ5900" s="248"/>
      <x:c r="MRA5900" s="248"/>
      <x:c r="MRB5900" s="248"/>
      <x:c r="MRC5900" s="248"/>
      <x:c r="MRD5900" s="248"/>
      <x:c r="MRE5900" s="248"/>
      <x:c r="MRF5900" s="248"/>
      <x:c r="MRG5900" s="248"/>
      <x:c r="MRH5900" s="248"/>
      <x:c r="MRI5900" s="248"/>
      <x:c r="MRJ5900" s="248"/>
      <x:c r="MRK5900" s="248"/>
      <x:c r="MRL5900" s="248"/>
      <x:c r="MRM5900" s="248"/>
      <x:c r="MRN5900" s="248"/>
      <x:c r="MRO5900" s="248"/>
      <x:c r="MRP5900" s="248"/>
      <x:c r="MRQ5900" s="248"/>
      <x:c r="MRR5900" s="248"/>
      <x:c r="MRS5900" s="248"/>
      <x:c r="MRT5900" s="248"/>
      <x:c r="MRU5900" s="248"/>
      <x:c r="MRV5900" s="248"/>
      <x:c r="MRW5900" s="248"/>
      <x:c r="MRX5900" s="248"/>
      <x:c r="MRY5900" s="248"/>
      <x:c r="MRZ5900" s="248"/>
      <x:c r="MSA5900" s="248"/>
      <x:c r="MSB5900" s="248"/>
      <x:c r="MSC5900" s="248"/>
      <x:c r="MSD5900" s="248"/>
      <x:c r="MSE5900" s="248"/>
      <x:c r="MSF5900" s="248"/>
      <x:c r="MSG5900" s="248"/>
      <x:c r="MSH5900" s="248"/>
      <x:c r="MSI5900" s="248"/>
      <x:c r="MSJ5900" s="248"/>
      <x:c r="MSK5900" s="248"/>
      <x:c r="MSL5900" s="248"/>
      <x:c r="MSM5900" s="248"/>
      <x:c r="MSN5900" s="248"/>
      <x:c r="MSO5900" s="248"/>
      <x:c r="MSP5900" s="248"/>
      <x:c r="MSQ5900" s="248"/>
      <x:c r="MSR5900" s="248"/>
      <x:c r="MSS5900" s="248"/>
      <x:c r="MST5900" s="248"/>
      <x:c r="MSU5900" s="248"/>
      <x:c r="MSV5900" s="248"/>
      <x:c r="MSW5900" s="248"/>
      <x:c r="MSX5900" s="248"/>
      <x:c r="MSY5900" s="248"/>
      <x:c r="MSZ5900" s="248"/>
      <x:c r="MTA5900" s="248"/>
      <x:c r="MTB5900" s="248"/>
      <x:c r="MTC5900" s="248"/>
      <x:c r="MTD5900" s="248"/>
      <x:c r="MTE5900" s="248"/>
      <x:c r="MTF5900" s="248"/>
      <x:c r="MTG5900" s="248"/>
      <x:c r="MTH5900" s="248"/>
      <x:c r="MTI5900" s="248"/>
      <x:c r="MTJ5900" s="248"/>
      <x:c r="MTK5900" s="248"/>
      <x:c r="MTL5900" s="248"/>
      <x:c r="MTM5900" s="248"/>
      <x:c r="MTN5900" s="248"/>
      <x:c r="MTO5900" s="248"/>
      <x:c r="MTP5900" s="248"/>
      <x:c r="MTQ5900" s="248"/>
      <x:c r="MTR5900" s="248"/>
      <x:c r="MTS5900" s="248"/>
      <x:c r="MTT5900" s="248"/>
      <x:c r="MTU5900" s="248"/>
      <x:c r="MTV5900" s="248"/>
      <x:c r="MTW5900" s="248"/>
      <x:c r="MTX5900" s="248"/>
      <x:c r="MTY5900" s="248"/>
      <x:c r="MTZ5900" s="248"/>
      <x:c r="MUA5900" s="248"/>
      <x:c r="MUB5900" s="248"/>
      <x:c r="MUC5900" s="248"/>
      <x:c r="MUD5900" s="248"/>
      <x:c r="MUE5900" s="248"/>
      <x:c r="MUF5900" s="248"/>
      <x:c r="MUG5900" s="248"/>
      <x:c r="MUH5900" s="248"/>
      <x:c r="MUI5900" s="248"/>
      <x:c r="MUJ5900" s="248"/>
      <x:c r="MUK5900" s="248"/>
      <x:c r="MUL5900" s="248"/>
      <x:c r="MUM5900" s="248"/>
      <x:c r="MUN5900" s="248"/>
      <x:c r="MUO5900" s="248"/>
      <x:c r="MUP5900" s="248"/>
      <x:c r="MUQ5900" s="248"/>
      <x:c r="MUR5900" s="248"/>
      <x:c r="MUS5900" s="248"/>
      <x:c r="MUT5900" s="248"/>
      <x:c r="MUU5900" s="248"/>
      <x:c r="MUV5900" s="248"/>
      <x:c r="MUW5900" s="248"/>
      <x:c r="MUX5900" s="248"/>
      <x:c r="MUY5900" s="248"/>
      <x:c r="MUZ5900" s="248"/>
      <x:c r="MVA5900" s="248"/>
      <x:c r="MVB5900" s="248"/>
      <x:c r="MVC5900" s="248"/>
      <x:c r="MVD5900" s="248"/>
      <x:c r="MVE5900" s="248"/>
      <x:c r="MVF5900" s="248"/>
      <x:c r="MVG5900" s="248"/>
      <x:c r="MVH5900" s="248"/>
      <x:c r="MVI5900" s="248"/>
      <x:c r="MVJ5900" s="248"/>
      <x:c r="MVK5900" s="248"/>
      <x:c r="MVL5900" s="248"/>
      <x:c r="MVM5900" s="248"/>
      <x:c r="MVN5900" s="248"/>
      <x:c r="MVO5900" s="248"/>
      <x:c r="MVP5900" s="248"/>
      <x:c r="MVQ5900" s="248"/>
      <x:c r="MVR5900" s="248"/>
      <x:c r="MVS5900" s="248"/>
      <x:c r="MVT5900" s="248"/>
      <x:c r="MVU5900" s="248"/>
      <x:c r="MVV5900" s="248"/>
      <x:c r="MVW5900" s="248"/>
      <x:c r="MVX5900" s="248"/>
      <x:c r="MVY5900" s="248"/>
      <x:c r="MVZ5900" s="248"/>
      <x:c r="MWA5900" s="248"/>
      <x:c r="MWB5900" s="248"/>
      <x:c r="MWC5900" s="248"/>
      <x:c r="MWD5900" s="248"/>
      <x:c r="MWE5900" s="248"/>
      <x:c r="MWF5900" s="248"/>
      <x:c r="MWG5900" s="248"/>
      <x:c r="MWH5900" s="248"/>
      <x:c r="MWI5900" s="248"/>
      <x:c r="MWJ5900" s="248"/>
      <x:c r="MWK5900" s="248"/>
      <x:c r="MWL5900" s="248"/>
      <x:c r="MWM5900" s="248"/>
      <x:c r="MWN5900" s="248"/>
      <x:c r="MWO5900" s="248"/>
      <x:c r="MWP5900" s="248"/>
      <x:c r="MWQ5900" s="248"/>
      <x:c r="MWR5900" s="248"/>
      <x:c r="MWS5900" s="248"/>
      <x:c r="MWT5900" s="248"/>
      <x:c r="MWU5900" s="248"/>
      <x:c r="MWV5900" s="248"/>
      <x:c r="MWW5900" s="248"/>
      <x:c r="MWX5900" s="248"/>
      <x:c r="MWY5900" s="248"/>
      <x:c r="MWZ5900" s="248"/>
      <x:c r="MXA5900" s="248"/>
      <x:c r="MXB5900" s="248"/>
      <x:c r="MXC5900" s="248"/>
      <x:c r="MXD5900" s="248"/>
      <x:c r="MXE5900" s="248"/>
      <x:c r="MXF5900" s="248"/>
      <x:c r="MXG5900" s="248"/>
      <x:c r="MXH5900" s="248"/>
      <x:c r="MXI5900" s="248"/>
      <x:c r="MXJ5900" s="248"/>
      <x:c r="MXK5900" s="248"/>
      <x:c r="MXL5900" s="248"/>
      <x:c r="MXM5900" s="248"/>
      <x:c r="MXN5900" s="248"/>
      <x:c r="MXO5900" s="248"/>
      <x:c r="MXP5900" s="248"/>
      <x:c r="MXQ5900" s="248"/>
      <x:c r="MXR5900" s="248"/>
      <x:c r="MXS5900" s="248"/>
      <x:c r="MXT5900" s="248"/>
      <x:c r="MXU5900" s="248"/>
      <x:c r="MXV5900" s="248"/>
      <x:c r="MXW5900" s="248"/>
      <x:c r="MXX5900" s="248"/>
      <x:c r="MXY5900" s="248"/>
      <x:c r="MXZ5900" s="248"/>
      <x:c r="MYA5900" s="248"/>
      <x:c r="MYB5900" s="248"/>
      <x:c r="MYC5900" s="248"/>
      <x:c r="MYD5900" s="248"/>
      <x:c r="MYE5900" s="248"/>
      <x:c r="MYF5900" s="248"/>
      <x:c r="MYG5900" s="248"/>
      <x:c r="MYH5900" s="248"/>
      <x:c r="MYI5900" s="248"/>
      <x:c r="MYJ5900" s="248"/>
      <x:c r="MYK5900" s="248"/>
      <x:c r="MYL5900" s="248"/>
      <x:c r="MYM5900" s="248"/>
      <x:c r="MYN5900" s="248"/>
      <x:c r="MYO5900" s="248"/>
      <x:c r="MYP5900" s="248"/>
      <x:c r="MYQ5900" s="248"/>
      <x:c r="MYR5900" s="248"/>
      <x:c r="MYS5900" s="248"/>
      <x:c r="MYT5900" s="248"/>
      <x:c r="MYU5900" s="248"/>
      <x:c r="MYV5900" s="248"/>
      <x:c r="MYW5900" s="248"/>
      <x:c r="MYX5900" s="248"/>
      <x:c r="MYY5900" s="248"/>
      <x:c r="MYZ5900" s="248"/>
      <x:c r="MZA5900" s="248"/>
      <x:c r="MZB5900" s="248"/>
      <x:c r="MZC5900" s="248"/>
      <x:c r="MZD5900" s="248"/>
      <x:c r="MZE5900" s="248"/>
      <x:c r="MZF5900" s="248"/>
      <x:c r="MZG5900" s="248"/>
      <x:c r="MZH5900" s="248"/>
      <x:c r="MZI5900" s="248"/>
      <x:c r="MZJ5900" s="248"/>
      <x:c r="MZK5900" s="248"/>
      <x:c r="MZL5900" s="248"/>
      <x:c r="MZM5900" s="248"/>
      <x:c r="MZN5900" s="248"/>
      <x:c r="MZO5900" s="248"/>
      <x:c r="MZP5900" s="248"/>
      <x:c r="MZQ5900" s="248"/>
      <x:c r="MZR5900" s="248"/>
      <x:c r="MZS5900" s="248"/>
      <x:c r="MZT5900" s="248"/>
      <x:c r="MZU5900" s="248"/>
      <x:c r="MZV5900" s="248"/>
      <x:c r="MZW5900" s="248"/>
      <x:c r="MZX5900" s="248"/>
      <x:c r="MZY5900" s="248"/>
      <x:c r="MZZ5900" s="248"/>
      <x:c r="NAA5900" s="248"/>
      <x:c r="NAB5900" s="248"/>
      <x:c r="NAC5900" s="248"/>
      <x:c r="NAD5900" s="248"/>
      <x:c r="NAE5900" s="248"/>
      <x:c r="NAF5900" s="248"/>
      <x:c r="NAG5900" s="248"/>
      <x:c r="NAH5900" s="248"/>
      <x:c r="NAI5900" s="248"/>
      <x:c r="NAJ5900" s="248"/>
      <x:c r="NAK5900" s="248"/>
      <x:c r="NAL5900" s="248"/>
      <x:c r="NAM5900" s="248"/>
      <x:c r="NAN5900" s="248"/>
      <x:c r="NAO5900" s="248"/>
      <x:c r="NAP5900" s="248"/>
      <x:c r="NAQ5900" s="248"/>
      <x:c r="NAR5900" s="248"/>
      <x:c r="NAS5900" s="248"/>
      <x:c r="NAT5900" s="248"/>
      <x:c r="NAU5900" s="248"/>
      <x:c r="NAV5900" s="248"/>
      <x:c r="NAW5900" s="248"/>
      <x:c r="NAX5900" s="248"/>
      <x:c r="NAY5900" s="248"/>
      <x:c r="NAZ5900" s="248"/>
      <x:c r="NBA5900" s="248"/>
      <x:c r="NBB5900" s="248"/>
      <x:c r="NBC5900" s="248"/>
      <x:c r="NBD5900" s="248"/>
      <x:c r="NBE5900" s="248"/>
      <x:c r="NBF5900" s="248"/>
      <x:c r="NBG5900" s="248"/>
      <x:c r="NBH5900" s="248"/>
      <x:c r="NBI5900" s="248"/>
      <x:c r="NBJ5900" s="248"/>
      <x:c r="NBK5900" s="248"/>
      <x:c r="NBL5900" s="248"/>
      <x:c r="NBM5900" s="248"/>
      <x:c r="NBN5900" s="248"/>
      <x:c r="NBO5900" s="248"/>
      <x:c r="NBP5900" s="248"/>
      <x:c r="NBQ5900" s="248"/>
      <x:c r="NBR5900" s="248"/>
      <x:c r="NBS5900" s="248"/>
      <x:c r="NBT5900" s="248"/>
      <x:c r="NBU5900" s="248"/>
      <x:c r="NBV5900" s="248"/>
      <x:c r="NBW5900" s="248"/>
      <x:c r="NBX5900" s="248"/>
      <x:c r="NBY5900" s="248"/>
      <x:c r="NBZ5900" s="248"/>
      <x:c r="NCA5900" s="248"/>
      <x:c r="NCB5900" s="248"/>
      <x:c r="NCC5900" s="248"/>
      <x:c r="NCD5900" s="248"/>
      <x:c r="NCE5900" s="248"/>
      <x:c r="NCF5900" s="248"/>
      <x:c r="NCG5900" s="248"/>
      <x:c r="NCH5900" s="248"/>
      <x:c r="NCI5900" s="248"/>
      <x:c r="NCJ5900" s="248"/>
      <x:c r="NCK5900" s="248"/>
      <x:c r="NCL5900" s="248"/>
      <x:c r="NCM5900" s="248"/>
      <x:c r="NCN5900" s="248"/>
      <x:c r="NCO5900" s="248"/>
      <x:c r="NCP5900" s="248"/>
      <x:c r="NCQ5900" s="248"/>
      <x:c r="NCR5900" s="248"/>
      <x:c r="NCS5900" s="248"/>
      <x:c r="NCT5900" s="248"/>
      <x:c r="NCU5900" s="248"/>
      <x:c r="NCV5900" s="248"/>
      <x:c r="NCW5900" s="248"/>
      <x:c r="NCX5900" s="248"/>
      <x:c r="NCY5900" s="248"/>
      <x:c r="NCZ5900" s="248"/>
      <x:c r="NDA5900" s="248"/>
      <x:c r="NDB5900" s="248"/>
      <x:c r="NDC5900" s="248"/>
      <x:c r="NDD5900" s="248"/>
      <x:c r="NDE5900" s="248"/>
      <x:c r="NDF5900" s="248"/>
      <x:c r="NDG5900" s="248"/>
      <x:c r="NDH5900" s="248"/>
      <x:c r="NDI5900" s="248"/>
      <x:c r="NDJ5900" s="248"/>
      <x:c r="NDK5900" s="248"/>
      <x:c r="NDL5900" s="248"/>
      <x:c r="NDM5900" s="248"/>
      <x:c r="NDN5900" s="248"/>
      <x:c r="NDO5900" s="248"/>
      <x:c r="NDP5900" s="248"/>
      <x:c r="NDQ5900" s="248"/>
      <x:c r="NDR5900" s="248"/>
      <x:c r="NDS5900" s="248"/>
      <x:c r="NDT5900" s="248"/>
      <x:c r="NDU5900" s="248"/>
      <x:c r="NDV5900" s="248"/>
      <x:c r="NDW5900" s="248"/>
      <x:c r="NDX5900" s="248"/>
      <x:c r="NDY5900" s="248"/>
      <x:c r="NDZ5900" s="248"/>
      <x:c r="NEA5900" s="248"/>
      <x:c r="NEB5900" s="248"/>
      <x:c r="NEC5900" s="248"/>
      <x:c r="NED5900" s="248"/>
      <x:c r="NEE5900" s="248"/>
      <x:c r="NEF5900" s="248"/>
      <x:c r="NEG5900" s="248"/>
      <x:c r="NEH5900" s="248"/>
      <x:c r="NEI5900" s="248"/>
      <x:c r="NEJ5900" s="248"/>
      <x:c r="NEK5900" s="248"/>
      <x:c r="NEL5900" s="248"/>
      <x:c r="NEM5900" s="248"/>
      <x:c r="NEN5900" s="248"/>
      <x:c r="NEO5900" s="248"/>
      <x:c r="NEP5900" s="248"/>
      <x:c r="NEQ5900" s="248"/>
      <x:c r="NER5900" s="248"/>
      <x:c r="NES5900" s="248"/>
      <x:c r="NET5900" s="248"/>
      <x:c r="NEU5900" s="248"/>
      <x:c r="NEV5900" s="248"/>
      <x:c r="NEW5900" s="248"/>
      <x:c r="NEX5900" s="248"/>
      <x:c r="NEY5900" s="248"/>
      <x:c r="NEZ5900" s="248"/>
      <x:c r="NFA5900" s="248"/>
      <x:c r="NFB5900" s="248"/>
      <x:c r="NFC5900" s="248"/>
      <x:c r="NFD5900" s="248"/>
      <x:c r="NFE5900" s="248"/>
      <x:c r="NFF5900" s="248"/>
      <x:c r="NFG5900" s="248"/>
      <x:c r="NFH5900" s="248"/>
      <x:c r="NFI5900" s="248"/>
      <x:c r="NFJ5900" s="248"/>
      <x:c r="NFK5900" s="248"/>
      <x:c r="NFL5900" s="248"/>
      <x:c r="NFM5900" s="248"/>
      <x:c r="NFN5900" s="248"/>
      <x:c r="NFO5900" s="248"/>
      <x:c r="NFP5900" s="248"/>
      <x:c r="NFQ5900" s="248"/>
      <x:c r="NFR5900" s="248"/>
      <x:c r="NFS5900" s="248"/>
      <x:c r="NFT5900" s="248"/>
      <x:c r="NFU5900" s="248"/>
      <x:c r="NFV5900" s="248"/>
      <x:c r="NFW5900" s="248"/>
      <x:c r="NFX5900" s="248"/>
      <x:c r="NFY5900" s="248"/>
      <x:c r="NFZ5900" s="248"/>
      <x:c r="NGA5900" s="248"/>
      <x:c r="NGB5900" s="248"/>
      <x:c r="NGC5900" s="248"/>
      <x:c r="NGD5900" s="248"/>
      <x:c r="NGE5900" s="248"/>
      <x:c r="NGF5900" s="248"/>
      <x:c r="NGG5900" s="248"/>
      <x:c r="NGH5900" s="248"/>
      <x:c r="NGI5900" s="248"/>
      <x:c r="NGJ5900" s="248"/>
      <x:c r="NGK5900" s="248"/>
      <x:c r="NGL5900" s="248"/>
      <x:c r="NGM5900" s="248"/>
      <x:c r="NGN5900" s="248"/>
      <x:c r="NGO5900" s="248"/>
      <x:c r="NGP5900" s="248"/>
      <x:c r="NGQ5900" s="248"/>
      <x:c r="NGR5900" s="248"/>
      <x:c r="NGS5900" s="248"/>
      <x:c r="NGT5900" s="248"/>
      <x:c r="NGU5900" s="248"/>
      <x:c r="NGV5900" s="248"/>
      <x:c r="NGW5900" s="248"/>
      <x:c r="NGX5900" s="248"/>
      <x:c r="NGY5900" s="248"/>
      <x:c r="NGZ5900" s="248"/>
      <x:c r="NHA5900" s="248"/>
      <x:c r="NHB5900" s="248"/>
      <x:c r="NHC5900" s="248"/>
      <x:c r="NHD5900" s="248"/>
      <x:c r="NHE5900" s="248"/>
      <x:c r="NHF5900" s="248"/>
      <x:c r="NHG5900" s="248"/>
      <x:c r="NHH5900" s="248"/>
      <x:c r="NHI5900" s="248"/>
      <x:c r="NHJ5900" s="248"/>
      <x:c r="NHK5900" s="248"/>
      <x:c r="NHL5900" s="248"/>
      <x:c r="NHM5900" s="248"/>
      <x:c r="NHN5900" s="248"/>
      <x:c r="NHO5900" s="248"/>
      <x:c r="NHP5900" s="248"/>
      <x:c r="NHQ5900" s="248"/>
      <x:c r="NHR5900" s="248"/>
      <x:c r="NHS5900" s="248"/>
      <x:c r="NHT5900" s="248"/>
      <x:c r="NHU5900" s="248"/>
      <x:c r="NHV5900" s="248"/>
      <x:c r="NHW5900" s="248"/>
      <x:c r="NHX5900" s="248"/>
      <x:c r="NHY5900" s="248"/>
      <x:c r="NHZ5900" s="248"/>
      <x:c r="NIA5900" s="248"/>
      <x:c r="NIB5900" s="248"/>
      <x:c r="NIC5900" s="248"/>
      <x:c r="NID5900" s="248"/>
      <x:c r="NIE5900" s="248"/>
      <x:c r="NIF5900" s="248"/>
      <x:c r="NIG5900" s="248"/>
      <x:c r="NIH5900" s="248"/>
      <x:c r="NII5900" s="248"/>
      <x:c r="NIJ5900" s="248"/>
      <x:c r="NIK5900" s="248"/>
      <x:c r="NIL5900" s="248"/>
      <x:c r="NIM5900" s="248"/>
      <x:c r="NIN5900" s="248"/>
      <x:c r="NIO5900" s="248"/>
      <x:c r="NIP5900" s="248"/>
      <x:c r="NIQ5900" s="248"/>
      <x:c r="NIR5900" s="248"/>
      <x:c r="NIS5900" s="248"/>
      <x:c r="NIT5900" s="248"/>
      <x:c r="NIU5900" s="248"/>
      <x:c r="NIV5900" s="248"/>
      <x:c r="NIW5900" s="248"/>
      <x:c r="NIX5900" s="248"/>
      <x:c r="NIY5900" s="248"/>
      <x:c r="NIZ5900" s="248"/>
      <x:c r="NJA5900" s="248"/>
      <x:c r="NJB5900" s="248"/>
      <x:c r="NJC5900" s="248"/>
      <x:c r="NJD5900" s="248"/>
      <x:c r="NJE5900" s="248"/>
      <x:c r="NJF5900" s="248"/>
      <x:c r="NJG5900" s="248"/>
      <x:c r="NJH5900" s="248"/>
      <x:c r="NJI5900" s="248"/>
      <x:c r="NJJ5900" s="248"/>
      <x:c r="NJK5900" s="248"/>
      <x:c r="NJL5900" s="248"/>
      <x:c r="NJM5900" s="248"/>
      <x:c r="NJN5900" s="248"/>
      <x:c r="NJO5900" s="248"/>
      <x:c r="NJP5900" s="248"/>
      <x:c r="NJQ5900" s="248"/>
      <x:c r="NJR5900" s="248"/>
      <x:c r="NJS5900" s="248"/>
      <x:c r="NJT5900" s="248"/>
      <x:c r="NJU5900" s="248"/>
      <x:c r="NJV5900" s="248"/>
      <x:c r="NJW5900" s="248"/>
      <x:c r="NJX5900" s="248"/>
      <x:c r="NJY5900" s="248"/>
      <x:c r="NJZ5900" s="248"/>
      <x:c r="NKA5900" s="248"/>
      <x:c r="NKB5900" s="248"/>
      <x:c r="NKC5900" s="248"/>
      <x:c r="NKD5900" s="248"/>
      <x:c r="NKE5900" s="248"/>
      <x:c r="NKF5900" s="248"/>
      <x:c r="NKG5900" s="248"/>
      <x:c r="NKH5900" s="248"/>
      <x:c r="NKI5900" s="248"/>
      <x:c r="NKJ5900" s="248"/>
      <x:c r="NKK5900" s="248"/>
      <x:c r="NKL5900" s="248"/>
      <x:c r="NKM5900" s="248"/>
      <x:c r="NKN5900" s="248"/>
      <x:c r="NKO5900" s="248"/>
      <x:c r="NKP5900" s="248"/>
      <x:c r="NKQ5900" s="248"/>
      <x:c r="NKR5900" s="248"/>
      <x:c r="NKS5900" s="248"/>
      <x:c r="NKT5900" s="248"/>
      <x:c r="NKU5900" s="248"/>
      <x:c r="NKV5900" s="248"/>
      <x:c r="NKW5900" s="248"/>
      <x:c r="NKX5900" s="248"/>
      <x:c r="NKY5900" s="248"/>
      <x:c r="NKZ5900" s="248"/>
      <x:c r="NLA5900" s="248"/>
      <x:c r="NLB5900" s="248"/>
      <x:c r="NLC5900" s="248"/>
      <x:c r="NLD5900" s="248"/>
      <x:c r="NLE5900" s="248"/>
      <x:c r="NLF5900" s="248"/>
      <x:c r="NLG5900" s="248"/>
      <x:c r="NLH5900" s="248"/>
      <x:c r="NLI5900" s="248"/>
      <x:c r="NLJ5900" s="248"/>
      <x:c r="NLK5900" s="248"/>
      <x:c r="NLL5900" s="248"/>
      <x:c r="NLM5900" s="248"/>
      <x:c r="NLN5900" s="248"/>
      <x:c r="NLO5900" s="248"/>
      <x:c r="NLP5900" s="248"/>
      <x:c r="NLQ5900" s="248"/>
      <x:c r="NLR5900" s="248"/>
      <x:c r="NLS5900" s="248"/>
      <x:c r="NLT5900" s="248"/>
      <x:c r="NLU5900" s="248"/>
      <x:c r="NLV5900" s="248"/>
      <x:c r="NLW5900" s="248"/>
      <x:c r="NLX5900" s="248"/>
      <x:c r="NLY5900" s="248"/>
      <x:c r="NLZ5900" s="248"/>
      <x:c r="NMA5900" s="248"/>
      <x:c r="NMB5900" s="248"/>
      <x:c r="NMC5900" s="248"/>
      <x:c r="NMD5900" s="248"/>
      <x:c r="NME5900" s="248"/>
      <x:c r="NMF5900" s="248"/>
      <x:c r="NMG5900" s="248"/>
      <x:c r="NMH5900" s="248"/>
      <x:c r="NMI5900" s="248"/>
      <x:c r="NMJ5900" s="248"/>
      <x:c r="NMK5900" s="248"/>
      <x:c r="NML5900" s="248"/>
      <x:c r="NMM5900" s="248"/>
      <x:c r="NMN5900" s="248"/>
      <x:c r="NMO5900" s="248"/>
      <x:c r="NMP5900" s="248"/>
      <x:c r="NMQ5900" s="248"/>
      <x:c r="NMR5900" s="248"/>
      <x:c r="NMS5900" s="248"/>
      <x:c r="NMT5900" s="248"/>
      <x:c r="NMU5900" s="248"/>
      <x:c r="NMV5900" s="248"/>
      <x:c r="NMW5900" s="248"/>
      <x:c r="NMX5900" s="248"/>
      <x:c r="NMY5900" s="248"/>
      <x:c r="NMZ5900" s="248"/>
      <x:c r="NNA5900" s="248"/>
      <x:c r="NNB5900" s="248"/>
      <x:c r="NNC5900" s="248"/>
      <x:c r="NND5900" s="248"/>
      <x:c r="NNE5900" s="248"/>
      <x:c r="NNF5900" s="248"/>
      <x:c r="NNG5900" s="248"/>
      <x:c r="NNH5900" s="248"/>
      <x:c r="NNI5900" s="248"/>
      <x:c r="NNJ5900" s="248"/>
      <x:c r="NNK5900" s="248"/>
      <x:c r="NNL5900" s="248"/>
      <x:c r="NNM5900" s="248"/>
      <x:c r="NNN5900" s="248"/>
      <x:c r="NNO5900" s="248"/>
      <x:c r="NNP5900" s="248"/>
      <x:c r="NNQ5900" s="248"/>
      <x:c r="NNR5900" s="248"/>
      <x:c r="NNS5900" s="248"/>
      <x:c r="NNT5900" s="248"/>
      <x:c r="NNU5900" s="248"/>
      <x:c r="NNV5900" s="248"/>
      <x:c r="NNW5900" s="248"/>
      <x:c r="NNX5900" s="248"/>
      <x:c r="NNY5900" s="248"/>
      <x:c r="NNZ5900" s="248"/>
      <x:c r="NOA5900" s="248"/>
      <x:c r="NOB5900" s="248"/>
      <x:c r="NOC5900" s="248"/>
      <x:c r="NOD5900" s="248"/>
      <x:c r="NOE5900" s="248"/>
      <x:c r="NOF5900" s="248"/>
      <x:c r="NOG5900" s="248"/>
      <x:c r="NOH5900" s="248"/>
      <x:c r="NOI5900" s="248"/>
      <x:c r="NOJ5900" s="248"/>
      <x:c r="NOK5900" s="248"/>
      <x:c r="NOL5900" s="248"/>
      <x:c r="NOM5900" s="248"/>
      <x:c r="NON5900" s="248"/>
      <x:c r="NOO5900" s="248"/>
      <x:c r="NOP5900" s="248"/>
      <x:c r="NOQ5900" s="248"/>
      <x:c r="NOR5900" s="248"/>
      <x:c r="NOS5900" s="248"/>
      <x:c r="NOT5900" s="248"/>
      <x:c r="NOU5900" s="248"/>
      <x:c r="NOV5900" s="248"/>
      <x:c r="NOW5900" s="248"/>
      <x:c r="NOX5900" s="248"/>
      <x:c r="NOY5900" s="248"/>
      <x:c r="NOZ5900" s="248"/>
      <x:c r="NPA5900" s="248"/>
      <x:c r="NPB5900" s="248"/>
      <x:c r="NPC5900" s="248"/>
      <x:c r="NPD5900" s="248"/>
      <x:c r="NPE5900" s="248"/>
      <x:c r="NPF5900" s="248"/>
      <x:c r="NPG5900" s="248"/>
      <x:c r="NPH5900" s="248"/>
      <x:c r="NPI5900" s="248"/>
      <x:c r="NPJ5900" s="248"/>
      <x:c r="NPK5900" s="248"/>
      <x:c r="NPL5900" s="248"/>
      <x:c r="NPM5900" s="248"/>
      <x:c r="NPN5900" s="248"/>
      <x:c r="NPO5900" s="248"/>
      <x:c r="NPP5900" s="248"/>
      <x:c r="NPQ5900" s="248"/>
      <x:c r="NPR5900" s="248"/>
      <x:c r="NPS5900" s="248"/>
      <x:c r="NPT5900" s="248"/>
      <x:c r="NPU5900" s="248"/>
      <x:c r="NPV5900" s="248"/>
      <x:c r="NPW5900" s="248"/>
      <x:c r="NPX5900" s="248"/>
      <x:c r="NPY5900" s="248"/>
      <x:c r="NPZ5900" s="248"/>
      <x:c r="NQA5900" s="248"/>
      <x:c r="NQB5900" s="248"/>
      <x:c r="NQC5900" s="248"/>
      <x:c r="NQD5900" s="248"/>
      <x:c r="NQE5900" s="248"/>
      <x:c r="NQF5900" s="248"/>
      <x:c r="NQG5900" s="248"/>
      <x:c r="NQH5900" s="248"/>
      <x:c r="NQI5900" s="248"/>
      <x:c r="NQJ5900" s="248"/>
      <x:c r="NQK5900" s="248"/>
      <x:c r="NQL5900" s="248"/>
      <x:c r="NQM5900" s="248"/>
      <x:c r="NQN5900" s="248"/>
      <x:c r="NQO5900" s="248"/>
      <x:c r="NQP5900" s="248"/>
      <x:c r="NQQ5900" s="248"/>
      <x:c r="NQR5900" s="248"/>
      <x:c r="NQS5900" s="248"/>
      <x:c r="NQT5900" s="248"/>
      <x:c r="NQU5900" s="248"/>
      <x:c r="NQV5900" s="248"/>
      <x:c r="NQW5900" s="248"/>
      <x:c r="NQX5900" s="248"/>
      <x:c r="NQY5900" s="248"/>
      <x:c r="NQZ5900" s="248"/>
      <x:c r="NRA5900" s="248"/>
      <x:c r="NRB5900" s="248"/>
      <x:c r="NRC5900" s="248"/>
      <x:c r="NRD5900" s="248"/>
      <x:c r="NRE5900" s="248"/>
      <x:c r="NRF5900" s="248"/>
      <x:c r="NRG5900" s="248"/>
      <x:c r="NRH5900" s="248"/>
      <x:c r="NRI5900" s="248"/>
      <x:c r="NRJ5900" s="248"/>
      <x:c r="NRK5900" s="248"/>
      <x:c r="NRL5900" s="248"/>
      <x:c r="NRM5900" s="248"/>
      <x:c r="NRN5900" s="248"/>
      <x:c r="NRO5900" s="248"/>
      <x:c r="NRP5900" s="248"/>
      <x:c r="NRQ5900" s="248"/>
      <x:c r="NRR5900" s="248"/>
      <x:c r="NRS5900" s="248"/>
      <x:c r="NRT5900" s="248"/>
      <x:c r="NRU5900" s="248"/>
      <x:c r="NRV5900" s="248"/>
      <x:c r="NRW5900" s="248"/>
      <x:c r="NRX5900" s="248"/>
      <x:c r="NRY5900" s="248"/>
      <x:c r="NRZ5900" s="248"/>
      <x:c r="NSA5900" s="248"/>
      <x:c r="NSB5900" s="248"/>
      <x:c r="NSC5900" s="248"/>
      <x:c r="NSD5900" s="248"/>
      <x:c r="NSE5900" s="248"/>
      <x:c r="NSF5900" s="248"/>
      <x:c r="NSG5900" s="248"/>
      <x:c r="NSH5900" s="248"/>
      <x:c r="NSI5900" s="248"/>
      <x:c r="NSJ5900" s="248"/>
      <x:c r="NSK5900" s="248"/>
      <x:c r="NSL5900" s="248"/>
      <x:c r="NSM5900" s="248"/>
      <x:c r="NSN5900" s="248"/>
      <x:c r="NSO5900" s="248"/>
      <x:c r="NSP5900" s="248"/>
      <x:c r="NSQ5900" s="248"/>
      <x:c r="NSR5900" s="248"/>
      <x:c r="NSS5900" s="248"/>
      <x:c r="NST5900" s="248"/>
      <x:c r="NSU5900" s="248"/>
      <x:c r="NSV5900" s="248"/>
      <x:c r="NSW5900" s="248"/>
      <x:c r="NSX5900" s="248"/>
      <x:c r="NSY5900" s="248"/>
      <x:c r="NSZ5900" s="248"/>
      <x:c r="NTA5900" s="248"/>
      <x:c r="NTB5900" s="248"/>
      <x:c r="NTC5900" s="248"/>
      <x:c r="NTD5900" s="248"/>
      <x:c r="NTE5900" s="248"/>
      <x:c r="NTF5900" s="248"/>
      <x:c r="NTG5900" s="248"/>
      <x:c r="NTH5900" s="248"/>
      <x:c r="NTI5900" s="248"/>
      <x:c r="NTJ5900" s="248"/>
      <x:c r="NTK5900" s="248"/>
      <x:c r="NTL5900" s="248"/>
      <x:c r="NTM5900" s="248"/>
      <x:c r="NTN5900" s="248"/>
      <x:c r="NTO5900" s="248"/>
      <x:c r="NTP5900" s="248"/>
      <x:c r="NTQ5900" s="248"/>
      <x:c r="NTR5900" s="248"/>
      <x:c r="NTS5900" s="248"/>
      <x:c r="NTT5900" s="248"/>
      <x:c r="NTU5900" s="248"/>
      <x:c r="NTV5900" s="248"/>
      <x:c r="NTW5900" s="248"/>
      <x:c r="NTX5900" s="248"/>
      <x:c r="NTY5900" s="248"/>
      <x:c r="NTZ5900" s="248"/>
      <x:c r="NUA5900" s="248"/>
      <x:c r="NUB5900" s="248"/>
      <x:c r="NUC5900" s="248"/>
      <x:c r="NUD5900" s="248"/>
      <x:c r="NUE5900" s="248"/>
      <x:c r="NUF5900" s="248"/>
      <x:c r="NUG5900" s="248"/>
      <x:c r="NUH5900" s="248"/>
      <x:c r="NUI5900" s="248"/>
      <x:c r="NUJ5900" s="248"/>
      <x:c r="NUK5900" s="248"/>
      <x:c r="NUL5900" s="248"/>
      <x:c r="NUM5900" s="248"/>
      <x:c r="NUN5900" s="248"/>
      <x:c r="NUO5900" s="248"/>
      <x:c r="NUP5900" s="248"/>
      <x:c r="NUQ5900" s="248"/>
      <x:c r="NUR5900" s="248"/>
      <x:c r="NUS5900" s="248"/>
      <x:c r="NUT5900" s="248"/>
      <x:c r="NUU5900" s="248"/>
      <x:c r="NUV5900" s="248"/>
      <x:c r="NUW5900" s="248"/>
      <x:c r="NUX5900" s="248"/>
      <x:c r="NUY5900" s="248"/>
      <x:c r="NUZ5900" s="248"/>
      <x:c r="NVA5900" s="248"/>
      <x:c r="NVB5900" s="248"/>
      <x:c r="NVC5900" s="248"/>
      <x:c r="NVD5900" s="248"/>
      <x:c r="NVE5900" s="248"/>
      <x:c r="NVF5900" s="248"/>
      <x:c r="NVG5900" s="248"/>
      <x:c r="NVH5900" s="248"/>
      <x:c r="NVI5900" s="248"/>
      <x:c r="NVJ5900" s="248"/>
      <x:c r="NVK5900" s="248"/>
      <x:c r="NVL5900" s="248"/>
      <x:c r="NVM5900" s="248"/>
      <x:c r="NVN5900" s="248"/>
      <x:c r="NVO5900" s="248"/>
      <x:c r="NVP5900" s="248"/>
      <x:c r="NVQ5900" s="248"/>
      <x:c r="NVR5900" s="248"/>
      <x:c r="NVS5900" s="248"/>
      <x:c r="NVT5900" s="248"/>
      <x:c r="NVU5900" s="248"/>
      <x:c r="NVV5900" s="248"/>
      <x:c r="NVW5900" s="248"/>
      <x:c r="NVX5900" s="248"/>
      <x:c r="NVY5900" s="248"/>
      <x:c r="NVZ5900" s="248"/>
      <x:c r="NWA5900" s="248"/>
      <x:c r="NWB5900" s="248"/>
      <x:c r="NWC5900" s="248"/>
      <x:c r="NWD5900" s="248"/>
      <x:c r="NWE5900" s="248"/>
      <x:c r="NWF5900" s="248"/>
      <x:c r="NWG5900" s="248"/>
      <x:c r="NWH5900" s="248"/>
      <x:c r="NWI5900" s="248"/>
      <x:c r="NWJ5900" s="248"/>
      <x:c r="NWK5900" s="248"/>
      <x:c r="NWL5900" s="248"/>
      <x:c r="NWM5900" s="248"/>
      <x:c r="NWN5900" s="248"/>
      <x:c r="NWO5900" s="248"/>
      <x:c r="NWP5900" s="248"/>
      <x:c r="NWQ5900" s="248"/>
      <x:c r="NWR5900" s="248"/>
      <x:c r="NWS5900" s="248"/>
      <x:c r="NWT5900" s="248"/>
      <x:c r="NWU5900" s="248"/>
      <x:c r="NWV5900" s="248"/>
      <x:c r="NWW5900" s="248"/>
      <x:c r="NWX5900" s="248"/>
      <x:c r="NWY5900" s="248"/>
      <x:c r="NWZ5900" s="248"/>
      <x:c r="NXA5900" s="248"/>
      <x:c r="NXB5900" s="248"/>
      <x:c r="NXC5900" s="248"/>
      <x:c r="NXD5900" s="248"/>
      <x:c r="NXE5900" s="248"/>
      <x:c r="NXF5900" s="248"/>
      <x:c r="NXG5900" s="248"/>
      <x:c r="NXH5900" s="248"/>
      <x:c r="NXI5900" s="248"/>
      <x:c r="NXJ5900" s="248"/>
      <x:c r="NXK5900" s="248"/>
      <x:c r="NXL5900" s="248"/>
      <x:c r="NXM5900" s="248"/>
      <x:c r="NXN5900" s="248"/>
      <x:c r="NXO5900" s="248"/>
      <x:c r="NXP5900" s="248"/>
      <x:c r="NXQ5900" s="248"/>
      <x:c r="NXR5900" s="248"/>
      <x:c r="NXS5900" s="248"/>
      <x:c r="NXT5900" s="248"/>
      <x:c r="NXU5900" s="248"/>
      <x:c r="NXV5900" s="248"/>
      <x:c r="NXW5900" s="248"/>
      <x:c r="NXX5900" s="248"/>
      <x:c r="NXY5900" s="248"/>
      <x:c r="NXZ5900" s="248"/>
      <x:c r="NYA5900" s="248"/>
      <x:c r="NYB5900" s="248"/>
      <x:c r="NYC5900" s="248"/>
      <x:c r="NYD5900" s="248"/>
      <x:c r="NYE5900" s="248"/>
      <x:c r="NYF5900" s="248"/>
      <x:c r="NYG5900" s="248"/>
      <x:c r="NYH5900" s="248"/>
      <x:c r="NYI5900" s="248"/>
      <x:c r="NYJ5900" s="248"/>
      <x:c r="NYK5900" s="248"/>
      <x:c r="NYL5900" s="248"/>
      <x:c r="NYM5900" s="248"/>
      <x:c r="NYN5900" s="248"/>
      <x:c r="NYO5900" s="248"/>
      <x:c r="NYP5900" s="248"/>
      <x:c r="NYQ5900" s="248"/>
      <x:c r="NYR5900" s="248"/>
      <x:c r="NYS5900" s="248"/>
      <x:c r="NYT5900" s="248"/>
      <x:c r="NYU5900" s="248"/>
      <x:c r="NYV5900" s="248"/>
      <x:c r="NYW5900" s="248"/>
      <x:c r="NYX5900" s="248"/>
      <x:c r="NYY5900" s="248"/>
      <x:c r="NYZ5900" s="248"/>
      <x:c r="NZA5900" s="248"/>
      <x:c r="NZB5900" s="248"/>
      <x:c r="NZC5900" s="248"/>
      <x:c r="NZD5900" s="248"/>
      <x:c r="NZE5900" s="248"/>
      <x:c r="NZF5900" s="248"/>
      <x:c r="NZG5900" s="248"/>
      <x:c r="NZH5900" s="248"/>
      <x:c r="NZI5900" s="248"/>
      <x:c r="NZJ5900" s="248"/>
      <x:c r="NZK5900" s="248"/>
      <x:c r="NZL5900" s="248"/>
      <x:c r="NZM5900" s="248"/>
      <x:c r="NZN5900" s="248"/>
      <x:c r="NZO5900" s="248"/>
      <x:c r="NZP5900" s="248"/>
      <x:c r="NZQ5900" s="248"/>
      <x:c r="NZR5900" s="248"/>
      <x:c r="NZS5900" s="248"/>
      <x:c r="NZT5900" s="248"/>
      <x:c r="NZU5900" s="248"/>
      <x:c r="NZV5900" s="248"/>
      <x:c r="NZW5900" s="248"/>
      <x:c r="NZX5900" s="248"/>
      <x:c r="NZY5900" s="248"/>
      <x:c r="NZZ5900" s="248"/>
      <x:c r="OAA5900" s="248"/>
      <x:c r="OAB5900" s="248"/>
      <x:c r="OAC5900" s="248"/>
      <x:c r="OAD5900" s="248"/>
      <x:c r="OAE5900" s="248"/>
      <x:c r="OAF5900" s="248"/>
      <x:c r="OAG5900" s="248"/>
      <x:c r="OAH5900" s="248"/>
      <x:c r="OAI5900" s="248"/>
      <x:c r="OAJ5900" s="248"/>
      <x:c r="OAK5900" s="248"/>
      <x:c r="OAL5900" s="248"/>
      <x:c r="OAM5900" s="248"/>
      <x:c r="OAN5900" s="248"/>
      <x:c r="OAO5900" s="248"/>
      <x:c r="OAP5900" s="248"/>
      <x:c r="OAQ5900" s="248"/>
      <x:c r="OAR5900" s="248"/>
      <x:c r="OAS5900" s="248"/>
      <x:c r="OAT5900" s="248"/>
      <x:c r="OAU5900" s="248"/>
      <x:c r="OAV5900" s="248"/>
      <x:c r="OAW5900" s="248"/>
      <x:c r="OAX5900" s="248"/>
      <x:c r="OAY5900" s="248"/>
      <x:c r="OAZ5900" s="248"/>
      <x:c r="OBA5900" s="248"/>
      <x:c r="OBB5900" s="248"/>
      <x:c r="OBC5900" s="248"/>
      <x:c r="OBD5900" s="248"/>
      <x:c r="OBE5900" s="248"/>
      <x:c r="OBF5900" s="248"/>
      <x:c r="OBG5900" s="248"/>
      <x:c r="OBH5900" s="248"/>
      <x:c r="OBI5900" s="248"/>
      <x:c r="OBJ5900" s="248"/>
      <x:c r="OBK5900" s="248"/>
      <x:c r="OBL5900" s="248"/>
      <x:c r="OBM5900" s="248"/>
      <x:c r="OBN5900" s="248"/>
      <x:c r="OBO5900" s="248"/>
      <x:c r="OBP5900" s="248"/>
      <x:c r="OBQ5900" s="248"/>
      <x:c r="OBR5900" s="248"/>
      <x:c r="OBS5900" s="248"/>
      <x:c r="OBT5900" s="248"/>
      <x:c r="OBU5900" s="248"/>
      <x:c r="OBV5900" s="248"/>
      <x:c r="OBW5900" s="248"/>
      <x:c r="OBX5900" s="248"/>
      <x:c r="OBY5900" s="248"/>
      <x:c r="OBZ5900" s="248"/>
      <x:c r="OCA5900" s="248"/>
      <x:c r="OCB5900" s="248"/>
      <x:c r="OCC5900" s="248"/>
      <x:c r="OCD5900" s="248"/>
      <x:c r="OCE5900" s="248"/>
      <x:c r="OCF5900" s="248"/>
      <x:c r="OCG5900" s="248"/>
      <x:c r="OCH5900" s="248"/>
      <x:c r="OCI5900" s="248"/>
      <x:c r="OCJ5900" s="248"/>
      <x:c r="OCK5900" s="248"/>
      <x:c r="OCL5900" s="248"/>
      <x:c r="OCM5900" s="248"/>
      <x:c r="OCN5900" s="248"/>
      <x:c r="OCO5900" s="248"/>
      <x:c r="OCP5900" s="248"/>
      <x:c r="OCQ5900" s="248"/>
      <x:c r="OCR5900" s="248"/>
      <x:c r="OCS5900" s="248"/>
      <x:c r="OCT5900" s="248"/>
      <x:c r="OCU5900" s="248"/>
      <x:c r="OCV5900" s="248"/>
      <x:c r="OCW5900" s="248"/>
      <x:c r="OCX5900" s="248"/>
      <x:c r="OCY5900" s="248"/>
      <x:c r="OCZ5900" s="248"/>
      <x:c r="ODA5900" s="248"/>
      <x:c r="ODB5900" s="248"/>
      <x:c r="ODC5900" s="248"/>
      <x:c r="ODD5900" s="248"/>
      <x:c r="ODE5900" s="248"/>
      <x:c r="ODF5900" s="248"/>
      <x:c r="ODG5900" s="248"/>
      <x:c r="ODH5900" s="248"/>
      <x:c r="ODI5900" s="248"/>
      <x:c r="ODJ5900" s="248"/>
      <x:c r="ODK5900" s="248"/>
      <x:c r="ODL5900" s="248"/>
      <x:c r="ODM5900" s="248"/>
      <x:c r="ODN5900" s="248"/>
      <x:c r="ODO5900" s="248"/>
      <x:c r="ODP5900" s="248"/>
      <x:c r="ODQ5900" s="248"/>
      <x:c r="ODR5900" s="248"/>
      <x:c r="ODS5900" s="248"/>
      <x:c r="ODT5900" s="248"/>
      <x:c r="ODU5900" s="248"/>
      <x:c r="ODV5900" s="248"/>
      <x:c r="ODW5900" s="248"/>
      <x:c r="ODX5900" s="248"/>
      <x:c r="ODY5900" s="248"/>
      <x:c r="ODZ5900" s="248"/>
      <x:c r="OEA5900" s="248"/>
      <x:c r="OEB5900" s="248"/>
      <x:c r="OEC5900" s="248"/>
      <x:c r="OED5900" s="248"/>
      <x:c r="OEE5900" s="248"/>
      <x:c r="OEF5900" s="248"/>
      <x:c r="OEG5900" s="248"/>
      <x:c r="OEH5900" s="248"/>
      <x:c r="OEI5900" s="248"/>
      <x:c r="OEJ5900" s="248"/>
      <x:c r="OEK5900" s="248"/>
      <x:c r="OEL5900" s="248"/>
      <x:c r="OEM5900" s="248"/>
      <x:c r="OEN5900" s="248"/>
      <x:c r="OEO5900" s="248"/>
      <x:c r="OEP5900" s="248"/>
      <x:c r="OEQ5900" s="248"/>
      <x:c r="OER5900" s="248"/>
      <x:c r="OES5900" s="248"/>
      <x:c r="OET5900" s="248"/>
      <x:c r="OEU5900" s="248"/>
      <x:c r="OEV5900" s="248"/>
      <x:c r="OEW5900" s="248"/>
      <x:c r="OEX5900" s="248"/>
      <x:c r="OEY5900" s="248"/>
      <x:c r="OEZ5900" s="248"/>
      <x:c r="OFA5900" s="248"/>
      <x:c r="OFB5900" s="248"/>
      <x:c r="OFC5900" s="248"/>
      <x:c r="OFD5900" s="248"/>
      <x:c r="OFE5900" s="248"/>
      <x:c r="OFF5900" s="248"/>
      <x:c r="OFG5900" s="248"/>
      <x:c r="OFH5900" s="248"/>
      <x:c r="OFI5900" s="248"/>
      <x:c r="OFJ5900" s="248"/>
      <x:c r="OFK5900" s="248"/>
      <x:c r="OFL5900" s="248"/>
      <x:c r="OFM5900" s="248"/>
      <x:c r="OFN5900" s="248"/>
      <x:c r="OFO5900" s="248"/>
      <x:c r="OFP5900" s="248"/>
      <x:c r="OFQ5900" s="248"/>
      <x:c r="OFR5900" s="248"/>
      <x:c r="OFS5900" s="248"/>
      <x:c r="OFT5900" s="248"/>
      <x:c r="OFU5900" s="248"/>
      <x:c r="OFV5900" s="248"/>
      <x:c r="OFW5900" s="248"/>
      <x:c r="OFX5900" s="248"/>
      <x:c r="OFY5900" s="248"/>
      <x:c r="OFZ5900" s="248"/>
      <x:c r="OGA5900" s="248"/>
      <x:c r="OGB5900" s="248"/>
      <x:c r="OGC5900" s="248"/>
      <x:c r="OGD5900" s="248"/>
      <x:c r="OGE5900" s="248"/>
      <x:c r="OGF5900" s="248"/>
      <x:c r="OGG5900" s="248"/>
      <x:c r="OGH5900" s="248"/>
      <x:c r="OGI5900" s="248"/>
      <x:c r="OGJ5900" s="248"/>
      <x:c r="OGK5900" s="248"/>
      <x:c r="OGL5900" s="248"/>
      <x:c r="OGM5900" s="248"/>
      <x:c r="OGN5900" s="248"/>
      <x:c r="OGO5900" s="248"/>
      <x:c r="OGP5900" s="248"/>
      <x:c r="OGQ5900" s="248"/>
      <x:c r="OGR5900" s="248"/>
      <x:c r="OGS5900" s="248"/>
      <x:c r="OGT5900" s="248"/>
      <x:c r="OGU5900" s="248"/>
      <x:c r="OGV5900" s="248"/>
      <x:c r="OGW5900" s="248"/>
      <x:c r="OGX5900" s="248"/>
      <x:c r="OGY5900" s="248"/>
      <x:c r="OGZ5900" s="248"/>
      <x:c r="OHA5900" s="248"/>
      <x:c r="OHB5900" s="248"/>
      <x:c r="OHC5900" s="248"/>
      <x:c r="OHD5900" s="248"/>
      <x:c r="OHE5900" s="248"/>
      <x:c r="OHF5900" s="248"/>
      <x:c r="OHG5900" s="248"/>
      <x:c r="OHH5900" s="248"/>
      <x:c r="OHI5900" s="248"/>
      <x:c r="OHJ5900" s="248"/>
      <x:c r="OHK5900" s="248"/>
      <x:c r="OHL5900" s="248"/>
      <x:c r="OHM5900" s="248"/>
      <x:c r="OHN5900" s="248"/>
      <x:c r="OHO5900" s="248"/>
      <x:c r="OHP5900" s="248"/>
      <x:c r="OHQ5900" s="248"/>
      <x:c r="OHR5900" s="248"/>
      <x:c r="OHS5900" s="248"/>
      <x:c r="OHT5900" s="248"/>
      <x:c r="OHU5900" s="248"/>
      <x:c r="OHV5900" s="248"/>
      <x:c r="OHW5900" s="248"/>
      <x:c r="OHX5900" s="248"/>
      <x:c r="OHY5900" s="248"/>
      <x:c r="OHZ5900" s="248"/>
      <x:c r="OIA5900" s="248"/>
      <x:c r="OIB5900" s="248"/>
      <x:c r="OIC5900" s="248"/>
      <x:c r="OID5900" s="248"/>
      <x:c r="OIE5900" s="248"/>
      <x:c r="OIF5900" s="248"/>
      <x:c r="OIG5900" s="248"/>
      <x:c r="OIH5900" s="248"/>
      <x:c r="OII5900" s="248"/>
      <x:c r="OIJ5900" s="248"/>
      <x:c r="OIK5900" s="248"/>
      <x:c r="OIL5900" s="248"/>
      <x:c r="OIM5900" s="248"/>
      <x:c r="OIN5900" s="248"/>
      <x:c r="OIO5900" s="248"/>
      <x:c r="OIP5900" s="248"/>
      <x:c r="OIQ5900" s="248"/>
      <x:c r="OIR5900" s="248"/>
      <x:c r="OIS5900" s="248"/>
      <x:c r="OIT5900" s="248"/>
      <x:c r="OIU5900" s="248"/>
      <x:c r="OIV5900" s="248"/>
      <x:c r="OIW5900" s="248"/>
      <x:c r="OIX5900" s="248"/>
      <x:c r="OIY5900" s="248"/>
      <x:c r="OIZ5900" s="248"/>
      <x:c r="OJA5900" s="248"/>
      <x:c r="OJB5900" s="248"/>
      <x:c r="OJC5900" s="248"/>
      <x:c r="OJD5900" s="248"/>
      <x:c r="OJE5900" s="248"/>
      <x:c r="OJF5900" s="248"/>
      <x:c r="OJG5900" s="248"/>
      <x:c r="OJH5900" s="248"/>
      <x:c r="OJI5900" s="248"/>
      <x:c r="OJJ5900" s="248"/>
      <x:c r="OJK5900" s="248"/>
      <x:c r="OJL5900" s="248"/>
      <x:c r="OJM5900" s="248"/>
      <x:c r="OJN5900" s="248"/>
      <x:c r="OJO5900" s="248"/>
      <x:c r="OJP5900" s="248"/>
      <x:c r="OJQ5900" s="248"/>
      <x:c r="OJR5900" s="248"/>
      <x:c r="OJS5900" s="248"/>
      <x:c r="OJT5900" s="248"/>
      <x:c r="OJU5900" s="248"/>
      <x:c r="OJV5900" s="248"/>
      <x:c r="OJW5900" s="248"/>
      <x:c r="OJX5900" s="248"/>
      <x:c r="OJY5900" s="248"/>
      <x:c r="OJZ5900" s="248"/>
      <x:c r="OKA5900" s="248"/>
      <x:c r="OKB5900" s="248"/>
      <x:c r="OKC5900" s="248"/>
      <x:c r="OKD5900" s="248"/>
      <x:c r="OKE5900" s="248"/>
      <x:c r="OKF5900" s="248"/>
      <x:c r="OKG5900" s="248"/>
      <x:c r="OKH5900" s="248"/>
      <x:c r="OKI5900" s="248"/>
      <x:c r="OKJ5900" s="248"/>
      <x:c r="OKK5900" s="248"/>
      <x:c r="OKL5900" s="248"/>
      <x:c r="OKM5900" s="248"/>
      <x:c r="OKN5900" s="248"/>
      <x:c r="OKO5900" s="248"/>
      <x:c r="OKP5900" s="248"/>
      <x:c r="OKQ5900" s="248"/>
      <x:c r="OKR5900" s="248"/>
      <x:c r="OKS5900" s="248"/>
      <x:c r="OKT5900" s="248"/>
      <x:c r="OKU5900" s="248"/>
      <x:c r="OKV5900" s="248"/>
      <x:c r="OKW5900" s="248"/>
      <x:c r="OKX5900" s="248"/>
      <x:c r="OKY5900" s="248"/>
      <x:c r="OKZ5900" s="248"/>
      <x:c r="OLA5900" s="248"/>
      <x:c r="OLB5900" s="248"/>
      <x:c r="OLC5900" s="248"/>
      <x:c r="OLD5900" s="248"/>
      <x:c r="OLE5900" s="248"/>
      <x:c r="OLF5900" s="248"/>
      <x:c r="OLG5900" s="248"/>
      <x:c r="OLH5900" s="248"/>
      <x:c r="OLI5900" s="248"/>
      <x:c r="OLJ5900" s="248"/>
      <x:c r="OLK5900" s="248"/>
      <x:c r="OLL5900" s="248"/>
      <x:c r="OLM5900" s="248"/>
      <x:c r="OLN5900" s="248"/>
      <x:c r="OLO5900" s="248"/>
      <x:c r="OLP5900" s="248"/>
      <x:c r="OLQ5900" s="248"/>
      <x:c r="OLR5900" s="248"/>
      <x:c r="OLS5900" s="248"/>
      <x:c r="OLT5900" s="248"/>
      <x:c r="OLU5900" s="248"/>
      <x:c r="OLV5900" s="248"/>
      <x:c r="OLW5900" s="248"/>
      <x:c r="OLX5900" s="248"/>
      <x:c r="OLY5900" s="248"/>
      <x:c r="OLZ5900" s="248"/>
      <x:c r="OMA5900" s="248"/>
      <x:c r="OMB5900" s="248"/>
      <x:c r="OMC5900" s="248"/>
      <x:c r="OMD5900" s="248"/>
      <x:c r="OME5900" s="248"/>
      <x:c r="OMF5900" s="248"/>
      <x:c r="OMG5900" s="248"/>
      <x:c r="OMH5900" s="248"/>
      <x:c r="OMI5900" s="248"/>
      <x:c r="OMJ5900" s="248"/>
      <x:c r="OMK5900" s="248"/>
      <x:c r="OML5900" s="248"/>
      <x:c r="OMM5900" s="248"/>
      <x:c r="OMN5900" s="248"/>
      <x:c r="OMO5900" s="248"/>
      <x:c r="OMP5900" s="248"/>
      <x:c r="OMQ5900" s="248"/>
      <x:c r="OMR5900" s="248"/>
      <x:c r="OMS5900" s="248"/>
      <x:c r="OMT5900" s="248"/>
      <x:c r="OMU5900" s="248"/>
      <x:c r="OMV5900" s="248"/>
      <x:c r="OMW5900" s="248"/>
      <x:c r="OMX5900" s="248"/>
      <x:c r="OMY5900" s="248"/>
      <x:c r="OMZ5900" s="248"/>
      <x:c r="ONA5900" s="248"/>
      <x:c r="ONB5900" s="248"/>
      <x:c r="ONC5900" s="248"/>
      <x:c r="OND5900" s="248"/>
      <x:c r="ONE5900" s="248"/>
      <x:c r="ONF5900" s="248"/>
      <x:c r="ONG5900" s="248"/>
      <x:c r="ONH5900" s="248"/>
      <x:c r="ONI5900" s="248"/>
      <x:c r="ONJ5900" s="248"/>
      <x:c r="ONK5900" s="248"/>
      <x:c r="ONL5900" s="248"/>
      <x:c r="ONM5900" s="248"/>
      <x:c r="ONN5900" s="248"/>
      <x:c r="ONO5900" s="248"/>
      <x:c r="ONP5900" s="248"/>
      <x:c r="ONQ5900" s="248"/>
      <x:c r="ONR5900" s="248"/>
      <x:c r="ONS5900" s="248"/>
      <x:c r="ONT5900" s="248"/>
      <x:c r="ONU5900" s="248"/>
      <x:c r="ONV5900" s="248"/>
      <x:c r="ONW5900" s="248"/>
      <x:c r="ONX5900" s="248"/>
      <x:c r="ONY5900" s="248"/>
      <x:c r="ONZ5900" s="248"/>
      <x:c r="OOA5900" s="248"/>
      <x:c r="OOB5900" s="248"/>
      <x:c r="OOC5900" s="248"/>
      <x:c r="OOD5900" s="248"/>
      <x:c r="OOE5900" s="248"/>
      <x:c r="OOF5900" s="248"/>
      <x:c r="OOG5900" s="248"/>
      <x:c r="OOH5900" s="248"/>
      <x:c r="OOI5900" s="248"/>
      <x:c r="OOJ5900" s="248"/>
      <x:c r="OOK5900" s="248"/>
      <x:c r="OOL5900" s="248"/>
      <x:c r="OOM5900" s="248"/>
      <x:c r="OON5900" s="248"/>
      <x:c r="OOO5900" s="248"/>
      <x:c r="OOP5900" s="248"/>
      <x:c r="OOQ5900" s="248"/>
      <x:c r="OOR5900" s="248"/>
      <x:c r="OOS5900" s="248"/>
      <x:c r="OOT5900" s="248"/>
      <x:c r="OOU5900" s="248"/>
      <x:c r="OOV5900" s="248"/>
      <x:c r="OOW5900" s="248"/>
      <x:c r="OOX5900" s="248"/>
      <x:c r="OOY5900" s="248"/>
      <x:c r="OOZ5900" s="248"/>
      <x:c r="OPA5900" s="248"/>
      <x:c r="OPB5900" s="248"/>
      <x:c r="OPC5900" s="248"/>
      <x:c r="OPD5900" s="248"/>
      <x:c r="OPE5900" s="248"/>
      <x:c r="OPF5900" s="248"/>
      <x:c r="OPG5900" s="248"/>
      <x:c r="OPH5900" s="248"/>
      <x:c r="OPI5900" s="248"/>
      <x:c r="OPJ5900" s="248"/>
      <x:c r="OPK5900" s="248"/>
      <x:c r="OPL5900" s="248"/>
      <x:c r="OPM5900" s="248"/>
      <x:c r="OPN5900" s="248"/>
      <x:c r="OPO5900" s="248"/>
      <x:c r="OPP5900" s="248"/>
      <x:c r="OPQ5900" s="248"/>
      <x:c r="OPR5900" s="248"/>
      <x:c r="OPS5900" s="248"/>
      <x:c r="OPT5900" s="248"/>
      <x:c r="OPU5900" s="248"/>
      <x:c r="OPV5900" s="248"/>
      <x:c r="OPW5900" s="248"/>
      <x:c r="OPX5900" s="248"/>
      <x:c r="OPY5900" s="248"/>
      <x:c r="OPZ5900" s="248"/>
      <x:c r="OQA5900" s="248"/>
      <x:c r="OQB5900" s="248"/>
      <x:c r="OQC5900" s="248"/>
      <x:c r="OQD5900" s="248"/>
      <x:c r="OQE5900" s="248"/>
      <x:c r="OQF5900" s="248"/>
      <x:c r="OQG5900" s="248"/>
      <x:c r="OQH5900" s="248"/>
      <x:c r="OQI5900" s="248"/>
      <x:c r="OQJ5900" s="248"/>
      <x:c r="OQK5900" s="248"/>
      <x:c r="OQL5900" s="248"/>
      <x:c r="OQM5900" s="248"/>
      <x:c r="OQN5900" s="248"/>
      <x:c r="OQO5900" s="248"/>
      <x:c r="OQP5900" s="248"/>
      <x:c r="OQQ5900" s="248"/>
      <x:c r="OQR5900" s="248"/>
      <x:c r="OQS5900" s="248"/>
      <x:c r="OQT5900" s="248"/>
      <x:c r="OQU5900" s="248"/>
      <x:c r="OQV5900" s="248"/>
      <x:c r="OQW5900" s="248"/>
      <x:c r="OQX5900" s="248"/>
      <x:c r="OQY5900" s="248"/>
      <x:c r="OQZ5900" s="248"/>
      <x:c r="ORA5900" s="248"/>
      <x:c r="ORB5900" s="248"/>
      <x:c r="ORC5900" s="248"/>
      <x:c r="ORD5900" s="248"/>
      <x:c r="ORE5900" s="248"/>
      <x:c r="ORF5900" s="248"/>
      <x:c r="ORG5900" s="248"/>
      <x:c r="ORH5900" s="248"/>
      <x:c r="ORI5900" s="248"/>
      <x:c r="ORJ5900" s="248"/>
      <x:c r="ORK5900" s="248"/>
      <x:c r="ORL5900" s="248"/>
      <x:c r="ORM5900" s="248"/>
      <x:c r="ORN5900" s="248"/>
      <x:c r="ORO5900" s="248"/>
      <x:c r="ORP5900" s="248"/>
      <x:c r="ORQ5900" s="248"/>
      <x:c r="ORR5900" s="248"/>
      <x:c r="ORS5900" s="248"/>
      <x:c r="ORT5900" s="248"/>
      <x:c r="ORU5900" s="248"/>
      <x:c r="ORV5900" s="248"/>
      <x:c r="ORW5900" s="248"/>
      <x:c r="ORX5900" s="248"/>
      <x:c r="ORY5900" s="248"/>
      <x:c r="ORZ5900" s="248"/>
      <x:c r="OSA5900" s="248"/>
      <x:c r="OSB5900" s="248"/>
      <x:c r="OSC5900" s="248"/>
      <x:c r="OSD5900" s="248"/>
      <x:c r="OSE5900" s="248"/>
      <x:c r="OSF5900" s="248"/>
      <x:c r="OSG5900" s="248"/>
      <x:c r="OSH5900" s="248"/>
      <x:c r="OSI5900" s="248"/>
      <x:c r="OSJ5900" s="248"/>
      <x:c r="OSK5900" s="248"/>
      <x:c r="OSL5900" s="248"/>
      <x:c r="OSM5900" s="248"/>
      <x:c r="OSN5900" s="248"/>
      <x:c r="OSO5900" s="248"/>
      <x:c r="OSP5900" s="248"/>
      <x:c r="OSQ5900" s="248"/>
      <x:c r="OSR5900" s="248"/>
      <x:c r="OSS5900" s="248"/>
      <x:c r="OST5900" s="248"/>
      <x:c r="OSU5900" s="248"/>
      <x:c r="OSV5900" s="248"/>
      <x:c r="OSW5900" s="248"/>
      <x:c r="OSX5900" s="248"/>
      <x:c r="OSY5900" s="248"/>
      <x:c r="OSZ5900" s="248"/>
      <x:c r="OTA5900" s="248"/>
      <x:c r="OTB5900" s="248"/>
      <x:c r="OTC5900" s="248"/>
      <x:c r="OTD5900" s="248"/>
      <x:c r="OTE5900" s="248"/>
      <x:c r="OTF5900" s="248"/>
      <x:c r="OTG5900" s="248"/>
      <x:c r="OTH5900" s="248"/>
      <x:c r="OTI5900" s="248"/>
      <x:c r="OTJ5900" s="248"/>
      <x:c r="OTK5900" s="248"/>
      <x:c r="OTL5900" s="248"/>
      <x:c r="OTM5900" s="248"/>
      <x:c r="OTN5900" s="248"/>
      <x:c r="OTO5900" s="248"/>
      <x:c r="OTP5900" s="248"/>
      <x:c r="OTQ5900" s="248"/>
      <x:c r="OTR5900" s="248"/>
      <x:c r="OTS5900" s="248"/>
      <x:c r="OTT5900" s="248"/>
      <x:c r="OTU5900" s="248"/>
      <x:c r="OTV5900" s="248"/>
      <x:c r="OTW5900" s="248"/>
      <x:c r="OTX5900" s="248"/>
      <x:c r="OTY5900" s="248"/>
      <x:c r="OTZ5900" s="248"/>
      <x:c r="OUA5900" s="248"/>
      <x:c r="OUB5900" s="248"/>
      <x:c r="OUC5900" s="248"/>
      <x:c r="OUD5900" s="248"/>
      <x:c r="OUE5900" s="248"/>
      <x:c r="OUF5900" s="248"/>
      <x:c r="OUG5900" s="248"/>
      <x:c r="OUH5900" s="248"/>
      <x:c r="OUI5900" s="248"/>
      <x:c r="OUJ5900" s="248"/>
      <x:c r="OUK5900" s="248"/>
      <x:c r="OUL5900" s="248"/>
      <x:c r="OUM5900" s="248"/>
      <x:c r="OUN5900" s="248"/>
      <x:c r="OUO5900" s="248"/>
      <x:c r="OUP5900" s="248"/>
      <x:c r="OUQ5900" s="248"/>
      <x:c r="OUR5900" s="248"/>
      <x:c r="OUS5900" s="248"/>
      <x:c r="OUT5900" s="248"/>
      <x:c r="OUU5900" s="248"/>
      <x:c r="OUV5900" s="248"/>
      <x:c r="OUW5900" s="248"/>
      <x:c r="OUX5900" s="248"/>
      <x:c r="OUY5900" s="248"/>
      <x:c r="OUZ5900" s="248"/>
      <x:c r="OVA5900" s="248"/>
      <x:c r="OVB5900" s="248"/>
      <x:c r="OVC5900" s="248"/>
      <x:c r="OVD5900" s="248"/>
      <x:c r="OVE5900" s="248"/>
      <x:c r="OVF5900" s="248"/>
      <x:c r="OVG5900" s="248"/>
      <x:c r="OVH5900" s="248"/>
      <x:c r="OVI5900" s="248"/>
      <x:c r="OVJ5900" s="248"/>
      <x:c r="OVK5900" s="248"/>
      <x:c r="OVL5900" s="248"/>
      <x:c r="OVM5900" s="248"/>
      <x:c r="OVN5900" s="248"/>
      <x:c r="OVO5900" s="248"/>
      <x:c r="OVP5900" s="248"/>
      <x:c r="OVQ5900" s="248"/>
      <x:c r="OVR5900" s="248"/>
      <x:c r="OVS5900" s="248"/>
      <x:c r="OVT5900" s="248"/>
      <x:c r="OVU5900" s="248"/>
      <x:c r="OVV5900" s="248"/>
      <x:c r="OVW5900" s="248"/>
      <x:c r="OVX5900" s="248"/>
      <x:c r="OVY5900" s="248"/>
      <x:c r="OVZ5900" s="248"/>
      <x:c r="OWA5900" s="248"/>
      <x:c r="OWB5900" s="248"/>
      <x:c r="OWC5900" s="248"/>
      <x:c r="OWD5900" s="248"/>
      <x:c r="OWE5900" s="248"/>
      <x:c r="OWF5900" s="248"/>
      <x:c r="OWG5900" s="248"/>
      <x:c r="OWH5900" s="248"/>
      <x:c r="OWI5900" s="248"/>
      <x:c r="OWJ5900" s="248"/>
      <x:c r="OWK5900" s="248"/>
      <x:c r="OWL5900" s="248"/>
      <x:c r="OWM5900" s="248"/>
      <x:c r="OWN5900" s="248"/>
      <x:c r="OWO5900" s="248"/>
      <x:c r="OWP5900" s="248"/>
      <x:c r="OWQ5900" s="248"/>
      <x:c r="OWR5900" s="248"/>
      <x:c r="OWS5900" s="248"/>
      <x:c r="OWT5900" s="248"/>
      <x:c r="OWU5900" s="248"/>
      <x:c r="OWV5900" s="248"/>
      <x:c r="OWW5900" s="248"/>
      <x:c r="OWX5900" s="248"/>
      <x:c r="OWY5900" s="248"/>
      <x:c r="OWZ5900" s="248"/>
      <x:c r="OXA5900" s="248"/>
      <x:c r="OXB5900" s="248"/>
      <x:c r="OXC5900" s="248"/>
      <x:c r="OXD5900" s="248"/>
      <x:c r="OXE5900" s="248"/>
      <x:c r="OXF5900" s="248"/>
      <x:c r="OXG5900" s="248"/>
      <x:c r="OXH5900" s="248"/>
      <x:c r="OXI5900" s="248"/>
      <x:c r="OXJ5900" s="248"/>
      <x:c r="OXK5900" s="248"/>
      <x:c r="OXL5900" s="248"/>
      <x:c r="OXM5900" s="248"/>
      <x:c r="OXN5900" s="248"/>
      <x:c r="OXO5900" s="248"/>
      <x:c r="OXP5900" s="248"/>
      <x:c r="OXQ5900" s="248"/>
      <x:c r="OXR5900" s="248"/>
      <x:c r="OXS5900" s="248"/>
      <x:c r="OXT5900" s="248"/>
      <x:c r="OXU5900" s="248"/>
      <x:c r="OXV5900" s="248"/>
      <x:c r="OXW5900" s="248"/>
      <x:c r="OXX5900" s="248"/>
      <x:c r="OXY5900" s="248"/>
      <x:c r="OXZ5900" s="248"/>
      <x:c r="OYA5900" s="248"/>
      <x:c r="OYB5900" s="248"/>
      <x:c r="OYC5900" s="248"/>
      <x:c r="OYD5900" s="248"/>
      <x:c r="OYE5900" s="248"/>
      <x:c r="OYF5900" s="248"/>
      <x:c r="OYG5900" s="248"/>
      <x:c r="OYH5900" s="248"/>
      <x:c r="OYI5900" s="248"/>
      <x:c r="OYJ5900" s="248"/>
      <x:c r="OYK5900" s="248"/>
      <x:c r="OYL5900" s="248"/>
      <x:c r="OYM5900" s="248"/>
      <x:c r="OYN5900" s="248"/>
      <x:c r="OYO5900" s="248"/>
      <x:c r="OYP5900" s="248"/>
      <x:c r="OYQ5900" s="248"/>
      <x:c r="OYR5900" s="248"/>
      <x:c r="OYS5900" s="248"/>
      <x:c r="OYT5900" s="248"/>
      <x:c r="OYU5900" s="248"/>
      <x:c r="OYV5900" s="248"/>
      <x:c r="OYW5900" s="248"/>
      <x:c r="OYX5900" s="248"/>
      <x:c r="OYY5900" s="248"/>
      <x:c r="OYZ5900" s="248"/>
      <x:c r="OZA5900" s="248"/>
      <x:c r="OZB5900" s="248"/>
      <x:c r="OZC5900" s="248"/>
      <x:c r="OZD5900" s="248"/>
      <x:c r="OZE5900" s="248"/>
      <x:c r="OZF5900" s="248"/>
      <x:c r="OZG5900" s="248"/>
      <x:c r="OZH5900" s="248"/>
      <x:c r="OZI5900" s="248"/>
      <x:c r="OZJ5900" s="248"/>
      <x:c r="OZK5900" s="248"/>
      <x:c r="OZL5900" s="248"/>
      <x:c r="OZM5900" s="248"/>
      <x:c r="OZN5900" s="248"/>
      <x:c r="OZO5900" s="248"/>
      <x:c r="OZP5900" s="248"/>
      <x:c r="OZQ5900" s="248"/>
      <x:c r="OZR5900" s="248"/>
      <x:c r="OZS5900" s="248"/>
      <x:c r="OZT5900" s="248"/>
      <x:c r="OZU5900" s="248"/>
      <x:c r="OZV5900" s="248"/>
      <x:c r="OZW5900" s="248"/>
      <x:c r="OZX5900" s="248"/>
      <x:c r="OZY5900" s="248"/>
      <x:c r="OZZ5900" s="248"/>
      <x:c r="PAA5900" s="248"/>
      <x:c r="PAB5900" s="248"/>
      <x:c r="PAC5900" s="248"/>
      <x:c r="PAD5900" s="248"/>
      <x:c r="PAE5900" s="248"/>
      <x:c r="PAF5900" s="248"/>
      <x:c r="PAG5900" s="248"/>
      <x:c r="PAH5900" s="248"/>
      <x:c r="PAI5900" s="248"/>
      <x:c r="PAJ5900" s="248"/>
      <x:c r="PAK5900" s="248"/>
      <x:c r="PAL5900" s="248"/>
      <x:c r="PAM5900" s="248"/>
      <x:c r="PAN5900" s="248"/>
      <x:c r="PAO5900" s="248"/>
      <x:c r="PAP5900" s="248"/>
      <x:c r="PAQ5900" s="248"/>
      <x:c r="PAR5900" s="248"/>
      <x:c r="PAS5900" s="248"/>
      <x:c r="PAT5900" s="248"/>
      <x:c r="PAU5900" s="248"/>
      <x:c r="PAV5900" s="248"/>
      <x:c r="PAW5900" s="248"/>
      <x:c r="PAX5900" s="248"/>
      <x:c r="PAY5900" s="248"/>
      <x:c r="PAZ5900" s="248"/>
      <x:c r="PBA5900" s="248"/>
      <x:c r="PBB5900" s="248"/>
      <x:c r="PBC5900" s="248"/>
      <x:c r="PBD5900" s="248"/>
      <x:c r="PBE5900" s="248"/>
      <x:c r="PBF5900" s="248"/>
      <x:c r="PBG5900" s="248"/>
      <x:c r="PBH5900" s="248"/>
      <x:c r="PBI5900" s="248"/>
      <x:c r="PBJ5900" s="248"/>
      <x:c r="PBK5900" s="248"/>
      <x:c r="PBL5900" s="248"/>
      <x:c r="PBM5900" s="248"/>
      <x:c r="PBN5900" s="248"/>
      <x:c r="PBO5900" s="248"/>
      <x:c r="PBP5900" s="248"/>
      <x:c r="PBQ5900" s="248"/>
      <x:c r="PBR5900" s="248"/>
      <x:c r="PBS5900" s="248"/>
      <x:c r="PBT5900" s="248"/>
      <x:c r="PBU5900" s="248"/>
      <x:c r="PBV5900" s="248"/>
      <x:c r="PBW5900" s="248"/>
      <x:c r="PBX5900" s="248"/>
      <x:c r="PBY5900" s="248"/>
      <x:c r="PBZ5900" s="248"/>
      <x:c r="PCA5900" s="248"/>
      <x:c r="PCB5900" s="248"/>
      <x:c r="PCC5900" s="248"/>
      <x:c r="PCD5900" s="248"/>
      <x:c r="PCE5900" s="248"/>
      <x:c r="PCF5900" s="248"/>
      <x:c r="PCG5900" s="248"/>
      <x:c r="PCH5900" s="248"/>
      <x:c r="PCI5900" s="248"/>
      <x:c r="PCJ5900" s="248"/>
      <x:c r="PCK5900" s="248"/>
      <x:c r="PCL5900" s="248"/>
      <x:c r="PCM5900" s="248"/>
      <x:c r="PCN5900" s="248"/>
      <x:c r="PCO5900" s="248"/>
      <x:c r="PCP5900" s="248"/>
      <x:c r="PCQ5900" s="248"/>
      <x:c r="PCR5900" s="248"/>
      <x:c r="PCS5900" s="248"/>
      <x:c r="PCT5900" s="248"/>
      <x:c r="PCU5900" s="248"/>
      <x:c r="PCV5900" s="248"/>
      <x:c r="PCW5900" s="248"/>
      <x:c r="PCX5900" s="248"/>
      <x:c r="PCY5900" s="248"/>
      <x:c r="PCZ5900" s="248"/>
      <x:c r="PDA5900" s="248"/>
      <x:c r="PDB5900" s="248"/>
      <x:c r="PDC5900" s="248"/>
      <x:c r="PDD5900" s="248"/>
      <x:c r="PDE5900" s="248"/>
      <x:c r="PDF5900" s="248"/>
      <x:c r="PDG5900" s="248"/>
      <x:c r="PDH5900" s="248"/>
      <x:c r="PDI5900" s="248"/>
      <x:c r="PDJ5900" s="248"/>
      <x:c r="PDK5900" s="248"/>
      <x:c r="PDL5900" s="248"/>
      <x:c r="PDM5900" s="248"/>
      <x:c r="PDN5900" s="248"/>
      <x:c r="PDO5900" s="248"/>
      <x:c r="PDP5900" s="248"/>
      <x:c r="PDQ5900" s="248"/>
      <x:c r="PDR5900" s="248"/>
      <x:c r="PDS5900" s="248"/>
      <x:c r="PDT5900" s="248"/>
      <x:c r="PDU5900" s="248"/>
      <x:c r="PDV5900" s="248"/>
      <x:c r="PDW5900" s="248"/>
      <x:c r="PDX5900" s="248"/>
      <x:c r="PDY5900" s="248"/>
      <x:c r="PDZ5900" s="248"/>
      <x:c r="PEA5900" s="248"/>
      <x:c r="PEB5900" s="248"/>
      <x:c r="PEC5900" s="248"/>
      <x:c r="PED5900" s="248"/>
      <x:c r="PEE5900" s="248"/>
      <x:c r="PEF5900" s="248"/>
      <x:c r="PEG5900" s="248"/>
      <x:c r="PEH5900" s="248"/>
      <x:c r="PEI5900" s="248"/>
      <x:c r="PEJ5900" s="248"/>
      <x:c r="PEK5900" s="248"/>
      <x:c r="PEL5900" s="248"/>
      <x:c r="PEM5900" s="248"/>
      <x:c r="PEN5900" s="248"/>
      <x:c r="PEO5900" s="248"/>
      <x:c r="PEP5900" s="248"/>
      <x:c r="PEQ5900" s="248"/>
      <x:c r="PER5900" s="248"/>
      <x:c r="PES5900" s="248"/>
      <x:c r="PET5900" s="248"/>
      <x:c r="PEU5900" s="248"/>
      <x:c r="PEV5900" s="248"/>
      <x:c r="PEW5900" s="248"/>
      <x:c r="PEX5900" s="248"/>
      <x:c r="PEY5900" s="248"/>
      <x:c r="PEZ5900" s="248"/>
      <x:c r="PFA5900" s="248"/>
      <x:c r="PFB5900" s="248"/>
      <x:c r="PFC5900" s="248"/>
      <x:c r="PFD5900" s="248"/>
      <x:c r="PFE5900" s="248"/>
      <x:c r="PFF5900" s="248"/>
      <x:c r="PFG5900" s="248"/>
      <x:c r="PFH5900" s="248"/>
      <x:c r="PFI5900" s="248"/>
      <x:c r="PFJ5900" s="248"/>
      <x:c r="PFK5900" s="248"/>
      <x:c r="PFL5900" s="248"/>
      <x:c r="PFM5900" s="248"/>
      <x:c r="PFN5900" s="248"/>
      <x:c r="PFO5900" s="248"/>
      <x:c r="PFP5900" s="248"/>
      <x:c r="PFQ5900" s="248"/>
      <x:c r="PFR5900" s="248"/>
      <x:c r="PFS5900" s="248"/>
      <x:c r="PFT5900" s="248"/>
      <x:c r="PFU5900" s="248"/>
      <x:c r="PFV5900" s="248"/>
      <x:c r="PFW5900" s="248"/>
      <x:c r="PFX5900" s="248"/>
      <x:c r="PFY5900" s="248"/>
      <x:c r="PFZ5900" s="248"/>
      <x:c r="PGA5900" s="248"/>
      <x:c r="PGB5900" s="248"/>
      <x:c r="PGC5900" s="248"/>
      <x:c r="PGD5900" s="248"/>
      <x:c r="PGE5900" s="248"/>
      <x:c r="PGF5900" s="248"/>
      <x:c r="PGG5900" s="248"/>
      <x:c r="PGH5900" s="248"/>
      <x:c r="PGI5900" s="248"/>
      <x:c r="PGJ5900" s="248"/>
      <x:c r="PGK5900" s="248"/>
      <x:c r="PGL5900" s="248"/>
      <x:c r="PGM5900" s="248"/>
      <x:c r="PGN5900" s="248"/>
      <x:c r="PGO5900" s="248"/>
      <x:c r="PGP5900" s="248"/>
      <x:c r="PGQ5900" s="248"/>
      <x:c r="PGR5900" s="248"/>
      <x:c r="PGS5900" s="248"/>
      <x:c r="PGT5900" s="248"/>
      <x:c r="PGU5900" s="248"/>
      <x:c r="PGV5900" s="248"/>
      <x:c r="PGW5900" s="248"/>
      <x:c r="PGX5900" s="248"/>
      <x:c r="PGY5900" s="248"/>
      <x:c r="PGZ5900" s="248"/>
      <x:c r="PHA5900" s="248"/>
      <x:c r="PHB5900" s="248"/>
      <x:c r="PHC5900" s="248"/>
      <x:c r="PHD5900" s="248"/>
      <x:c r="PHE5900" s="248"/>
      <x:c r="PHF5900" s="248"/>
      <x:c r="PHG5900" s="248"/>
      <x:c r="PHH5900" s="248"/>
      <x:c r="PHI5900" s="248"/>
      <x:c r="PHJ5900" s="248"/>
      <x:c r="PHK5900" s="248"/>
      <x:c r="PHL5900" s="248"/>
      <x:c r="PHM5900" s="248"/>
      <x:c r="PHN5900" s="248"/>
      <x:c r="PHO5900" s="248"/>
      <x:c r="PHP5900" s="248"/>
      <x:c r="PHQ5900" s="248"/>
      <x:c r="PHR5900" s="248"/>
      <x:c r="PHS5900" s="248"/>
      <x:c r="PHT5900" s="248"/>
      <x:c r="PHU5900" s="248"/>
      <x:c r="PHV5900" s="248"/>
      <x:c r="PHW5900" s="248"/>
      <x:c r="PHX5900" s="248"/>
      <x:c r="PHY5900" s="248"/>
      <x:c r="PHZ5900" s="248"/>
      <x:c r="PIA5900" s="248"/>
      <x:c r="PIB5900" s="248"/>
      <x:c r="PIC5900" s="248"/>
      <x:c r="PID5900" s="248"/>
      <x:c r="PIE5900" s="248"/>
      <x:c r="PIF5900" s="248"/>
      <x:c r="PIG5900" s="248"/>
      <x:c r="PIH5900" s="248"/>
      <x:c r="PII5900" s="248"/>
      <x:c r="PIJ5900" s="248"/>
      <x:c r="PIK5900" s="248"/>
      <x:c r="PIL5900" s="248"/>
      <x:c r="PIM5900" s="248"/>
      <x:c r="PIN5900" s="248"/>
      <x:c r="PIO5900" s="248"/>
      <x:c r="PIP5900" s="248"/>
      <x:c r="PIQ5900" s="248"/>
      <x:c r="PIR5900" s="248"/>
      <x:c r="PIS5900" s="248"/>
      <x:c r="PIT5900" s="248"/>
      <x:c r="PIU5900" s="248"/>
      <x:c r="PIV5900" s="248"/>
      <x:c r="PIW5900" s="248"/>
      <x:c r="PIX5900" s="248"/>
      <x:c r="PIY5900" s="248"/>
      <x:c r="PIZ5900" s="248"/>
      <x:c r="PJA5900" s="248"/>
      <x:c r="PJB5900" s="248"/>
      <x:c r="PJC5900" s="248"/>
      <x:c r="PJD5900" s="248"/>
      <x:c r="PJE5900" s="248"/>
      <x:c r="PJF5900" s="248"/>
      <x:c r="PJG5900" s="248"/>
      <x:c r="PJH5900" s="248"/>
      <x:c r="PJI5900" s="248"/>
      <x:c r="PJJ5900" s="248"/>
      <x:c r="PJK5900" s="248"/>
      <x:c r="PJL5900" s="248"/>
      <x:c r="PJM5900" s="248"/>
      <x:c r="PJN5900" s="248"/>
      <x:c r="PJO5900" s="248"/>
      <x:c r="PJP5900" s="248"/>
      <x:c r="PJQ5900" s="248"/>
      <x:c r="PJR5900" s="248"/>
      <x:c r="PJS5900" s="248"/>
      <x:c r="PJT5900" s="248"/>
      <x:c r="PJU5900" s="248"/>
      <x:c r="PJV5900" s="248"/>
      <x:c r="PJW5900" s="248"/>
      <x:c r="PJX5900" s="248"/>
      <x:c r="PJY5900" s="248"/>
      <x:c r="PJZ5900" s="248"/>
      <x:c r="PKA5900" s="248"/>
      <x:c r="PKB5900" s="248"/>
      <x:c r="PKC5900" s="248"/>
      <x:c r="PKD5900" s="248"/>
      <x:c r="PKE5900" s="248"/>
      <x:c r="PKF5900" s="248"/>
      <x:c r="PKG5900" s="248"/>
      <x:c r="PKH5900" s="248"/>
      <x:c r="PKI5900" s="248"/>
      <x:c r="PKJ5900" s="248"/>
      <x:c r="PKK5900" s="248"/>
      <x:c r="PKL5900" s="248"/>
      <x:c r="PKM5900" s="248"/>
      <x:c r="PKN5900" s="248"/>
      <x:c r="PKO5900" s="248"/>
      <x:c r="PKP5900" s="248"/>
      <x:c r="PKQ5900" s="248"/>
      <x:c r="PKR5900" s="248"/>
      <x:c r="PKS5900" s="248"/>
      <x:c r="PKT5900" s="248"/>
      <x:c r="PKU5900" s="248"/>
      <x:c r="PKV5900" s="248"/>
      <x:c r="PKW5900" s="248"/>
      <x:c r="PKX5900" s="248"/>
      <x:c r="PKY5900" s="248"/>
      <x:c r="PKZ5900" s="248"/>
      <x:c r="PLA5900" s="248"/>
      <x:c r="PLB5900" s="248"/>
      <x:c r="PLC5900" s="248"/>
      <x:c r="PLD5900" s="248"/>
      <x:c r="PLE5900" s="248"/>
      <x:c r="PLF5900" s="248"/>
      <x:c r="PLG5900" s="248"/>
      <x:c r="PLH5900" s="248"/>
      <x:c r="PLI5900" s="248"/>
      <x:c r="PLJ5900" s="248"/>
      <x:c r="PLK5900" s="248"/>
      <x:c r="PLL5900" s="248"/>
      <x:c r="PLM5900" s="248"/>
      <x:c r="PLN5900" s="248"/>
      <x:c r="PLO5900" s="248"/>
      <x:c r="PLP5900" s="248"/>
      <x:c r="PLQ5900" s="248"/>
      <x:c r="PLR5900" s="248"/>
      <x:c r="PLS5900" s="248"/>
      <x:c r="PLT5900" s="248"/>
      <x:c r="PLU5900" s="248"/>
      <x:c r="PLV5900" s="248"/>
      <x:c r="PLW5900" s="248"/>
      <x:c r="PLX5900" s="248"/>
      <x:c r="PLY5900" s="248"/>
      <x:c r="PLZ5900" s="248"/>
      <x:c r="PMA5900" s="248"/>
      <x:c r="PMB5900" s="248"/>
      <x:c r="PMC5900" s="248"/>
      <x:c r="PMD5900" s="248"/>
      <x:c r="PME5900" s="248"/>
      <x:c r="PMF5900" s="248"/>
      <x:c r="PMG5900" s="248"/>
      <x:c r="PMH5900" s="248"/>
      <x:c r="PMI5900" s="248"/>
      <x:c r="PMJ5900" s="248"/>
      <x:c r="PMK5900" s="248"/>
      <x:c r="PML5900" s="248"/>
      <x:c r="PMM5900" s="248"/>
      <x:c r="PMN5900" s="248"/>
      <x:c r="PMO5900" s="248"/>
      <x:c r="PMP5900" s="248"/>
      <x:c r="PMQ5900" s="248"/>
      <x:c r="PMR5900" s="248"/>
      <x:c r="PMS5900" s="248"/>
      <x:c r="PMT5900" s="248"/>
      <x:c r="PMU5900" s="248"/>
      <x:c r="PMV5900" s="248"/>
      <x:c r="PMW5900" s="248"/>
      <x:c r="PMX5900" s="248"/>
      <x:c r="PMY5900" s="248"/>
      <x:c r="PMZ5900" s="248"/>
      <x:c r="PNA5900" s="248"/>
      <x:c r="PNB5900" s="248"/>
      <x:c r="PNC5900" s="248"/>
      <x:c r="PND5900" s="248"/>
      <x:c r="PNE5900" s="248"/>
      <x:c r="PNF5900" s="248"/>
      <x:c r="PNG5900" s="248"/>
      <x:c r="PNH5900" s="248"/>
      <x:c r="PNI5900" s="248"/>
      <x:c r="PNJ5900" s="248"/>
      <x:c r="PNK5900" s="248"/>
      <x:c r="PNL5900" s="248"/>
      <x:c r="PNM5900" s="248"/>
      <x:c r="PNN5900" s="248"/>
      <x:c r="PNO5900" s="248"/>
      <x:c r="PNP5900" s="248"/>
      <x:c r="PNQ5900" s="248"/>
      <x:c r="PNR5900" s="248"/>
      <x:c r="PNS5900" s="248"/>
      <x:c r="PNT5900" s="248"/>
      <x:c r="PNU5900" s="248"/>
      <x:c r="PNV5900" s="248"/>
      <x:c r="PNW5900" s="248"/>
      <x:c r="PNX5900" s="248"/>
      <x:c r="PNY5900" s="248"/>
      <x:c r="PNZ5900" s="248"/>
      <x:c r="POA5900" s="248"/>
      <x:c r="POB5900" s="248"/>
      <x:c r="POC5900" s="248"/>
      <x:c r="POD5900" s="248"/>
      <x:c r="POE5900" s="248"/>
      <x:c r="POF5900" s="248"/>
      <x:c r="POG5900" s="248"/>
      <x:c r="POH5900" s="248"/>
      <x:c r="POI5900" s="248"/>
      <x:c r="POJ5900" s="248"/>
      <x:c r="POK5900" s="248"/>
      <x:c r="POL5900" s="248"/>
      <x:c r="POM5900" s="248"/>
      <x:c r="PON5900" s="248"/>
      <x:c r="POO5900" s="248"/>
      <x:c r="POP5900" s="248"/>
      <x:c r="POQ5900" s="248"/>
      <x:c r="POR5900" s="248"/>
      <x:c r="POS5900" s="248"/>
      <x:c r="POT5900" s="248"/>
      <x:c r="POU5900" s="248"/>
      <x:c r="POV5900" s="248"/>
      <x:c r="POW5900" s="248"/>
      <x:c r="POX5900" s="248"/>
      <x:c r="POY5900" s="248"/>
      <x:c r="POZ5900" s="248"/>
      <x:c r="PPA5900" s="248"/>
      <x:c r="PPB5900" s="248"/>
      <x:c r="PPC5900" s="248"/>
      <x:c r="PPD5900" s="248"/>
      <x:c r="PPE5900" s="248"/>
      <x:c r="PPF5900" s="248"/>
      <x:c r="PPG5900" s="248"/>
      <x:c r="PPH5900" s="248"/>
      <x:c r="PPI5900" s="248"/>
      <x:c r="PPJ5900" s="248"/>
      <x:c r="PPK5900" s="248"/>
      <x:c r="PPL5900" s="248"/>
      <x:c r="PPM5900" s="248"/>
      <x:c r="PPN5900" s="248"/>
      <x:c r="PPO5900" s="248"/>
      <x:c r="PPP5900" s="248"/>
      <x:c r="PPQ5900" s="248"/>
      <x:c r="PPR5900" s="248"/>
      <x:c r="PPS5900" s="248"/>
      <x:c r="PPT5900" s="248"/>
      <x:c r="PPU5900" s="248"/>
      <x:c r="PPV5900" s="248"/>
      <x:c r="PPW5900" s="248"/>
      <x:c r="PPX5900" s="248"/>
      <x:c r="PPY5900" s="248"/>
      <x:c r="PPZ5900" s="248"/>
      <x:c r="PQA5900" s="248"/>
      <x:c r="PQB5900" s="248"/>
      <x:c r="PQC5900" s="248"/>
      <x:c r="PQD5900" s="248"/>
      <x:c r="PQE5900" s="248"/>
      <x:c r="PQF5900" s="248"/>
      <x:c r="PQG5900" s="248"/>
      <x:c r="PQH5900" s="248"/>
      <x:c r="PQI5900" s="248"/>
      <x:c r="PQJ5900" s="248"/>
      <x:c r="PQK5900" s="248"/>
      <x:c r="PQL5900" s="248"/>
      <x:c r="PQM5900" s="248"/>
      <x:c r="PQN5900" s="248"/>
      <x:c r="PQO5900" s="248"/>
      <x:c r="PQP5900" s="248"/>
      <x:c r="PQQ5900" s="248"/>
      <x:c r="PQR5900" s="248"/>
      <x:c r="PQS5900" s="248"/>
      <x:c r="PQT5900" s="248"/>
      <x:c r="PQU5900" s="248"/>
      <x:c r="PQV5900" s="248"/>
      <x:c r="PQW5900" s="248"/>
      <x:c r="PQX5900" s="248"/>
      <x:c r="PQY5900" s="248"/>
      <x:c r="PQZ5900" s="248"/>
      <x:c r="PRA5900" s="248"/>
      <x:c r="PRB5900" s="248"/>
      <x:c r="PRC5900" s="248"/>
      <x:c r="PRD5900" s="248"/>
      <x:c r="PRE5900" s="248"/>
      <x:c r="PRF5900" s="248"/>
      <x:c r="PRG5900" s="248"/>
      <x:c r="PRH5900" s="248"/>
      <x:c r="PRI5900" s="248"/>
      <x:c r="PRJ5900" s="248"/>
      <x:c r="PRK5900" s="248"/>
      <x:c r="PRL5900" s="248"/>
      <x:c r="PRM5900" s="248"/>
      <x:c r="PRN5900" s="248"/>
      <x:c r="PRO5900" s="248"/>
      <x:c r="PRP5900" s="248"/>
      <x:c r="PRQ5900" s="248"/>
      <x:c r="PRR5900" s="248"/>
      <x:c r="PRS5900" s="248"/>
      <x:c r="PRT5900" s="248"/>
      <x:c r="PRU5900" s="248"/>
      <x:c r="PRV5900" s="248"/>
      <x:c r="PRW5900" s="248"/>
      <x:c r="PRX5900" s="248"/>
      <x:c r="PRY5900" s="248"/>
      <x:c r="PRZ5900" s="248"/>
      <x:c r="PSA5900" s="248"/>
      <x:c r="PSB5900" s="248"/>
      <x:c r="PSC5900" s="248"/>
      <x:c r="PSD5900" s="248"/>
      <x:c r="PSE5900" s="248"/>
      <x:c r="PSF5900" s="248"/>
      <x:c r="PSG5900" s="248"/>
      <x:c r="PSH5900" s="248"/>
      <x:c r="PSI5900" s="248"/>
      <x:c r="PSJ5900" s="248"/>
      <x:c r="PSK5900" s="248"/>
      <x:c r="PSL5900" s="248"/>
      <x:c r="PSM5900" s="248"/>
      <x:c r="PSN5900" s="248"/>
      <x:c r="PSO5900" s="248"/>
      <x:c r="PSP5900" s="248"/>
      <x:c r="PSQ5900" s="248"/>
      <x:c r="PSR5900" s="248"/>
      <x:c r="PSS5900" s="248"/>
      <x:c r="PST5900" s="248"/>
      <x:c r="PSU5900" s="248"/>
      <x:c r="PSV5900" s="248"/>
      <x:c r="PSW5900" s="248"/>
      <x:c r="PSX5900" s="248"/>
      <x:c r="PSY5900" s="248"/>
      <x:c r="PSZ5900" s="248"/>
      <x:c r="PTA5900" s="248"/>
      <x:c r="PTB5900" s="248"/>
      <x:c r="PTC5900" s="248"/>
      <x:c r="PTD5900" s="248"/>
      <x:c r="PTE5900" s="248"/>
      <x:c r="PTF5900" s="248"/>
      <x:c r="PTG5900" s="248"/>
      <x:c r="PTH5900" s="248"/>
      <x:c r="PTI5900" s="248"/>
      <x:c r="PTJ5900" s="248"/>
      <x:c r="PTK5900" s="248"/>
      <x:c r="PTL5900" s="248"/>
      <x:c r="PTM5900" s="248"/>
      <x:c r="PTN5900" s="248"/>
      <x:c r="PTO5900" s="248"/>
      <x:c r="PTP5900" s="248"/>
      <x:c r="PTQ5900" s="248"/>
      <x:c r="PTR5900" s="248"/>
      <x:c r="PTS5900" s="248"/>
      <x:c r="PTT5900" s="248"/>
      <x:c r="PTU5900" s="248"/>
      <x:c r="PTV5900" s="248"/>
      <x:c r="PTW5900" s="248"/>
      <x:c r="PTX5900" s="248"/>
      <x:c r="PTY5900" s="248"/>
      <x:c r="PTZ5900" s="248"/>
      <x:c r="PUA5900" s="248"/>
      <x:c r="PUB5900" s="248"/>
      <x:c r="PUC5900" s="248"/>
      <x:c r="PUD5900" s="248"/>
      <x:c r="PUE5900" s="248"/>
      <x:c r="PUF5900" s="248"/>
      <x:c r="PUG5900" s="248"/>
      <x:c r="PUH5900" s="248"/>
      <x:c r="PUI5900" s="248"/>
      <x:c r="PUJ5900" s="248"/>
      <x:c r="PUK5900" s="248"/>
      <x:c r="PUL5900" s="248"/>
      <x:c r="PUM5900" s="248"/>
      <x:c r="PUN5900" s="248"/>
      <x:c r="PUO5900" s="248"/>
      <x:c r="PUP5900" s="248"/>
      <x:c r="PUQ5900" s="248"/>
      <x:c r="PUR5900" s="248"/>
      <x:c r="PUS5900" s="248"/>
      <x:c r="PUT5900" s="248"/>
      <x:c r="PUU5900" s="248"/>
      <x:c r="PUV5900" s="248"/>
      <x:c r="PUW5900" s="248"/>
      <x:c r="PUX5900" s="248"/>
      <x:c r="PUY5900" s="248"/>
      <x:c r="PUZ5900" s="248"/>
      <x:c r="PVA5900" s="248"/>
      <x:c r="PVB5900" s="248"/>
      <x:c r="PVC5900" s="248"/>
      <x:c r="PVD5900" s="248"/>
      <x:c r="PVE5900" s="248"/>
      <x:c r="PVF5900" s="248"/>
      <x:c r="PVG5900" s="248"/>
      <x:c r="PVH5900" s="248"/>
      <x:c r="PVI5900" s="248"/>
      <x:c r="PVJ5900" s="248"/>
      <x:c r="PVK5900" s="248"/>
      <x:c r="PVL5900" s="248"/>
      <x:c r="PVM5900" s="248"/>
      <x:c r="PVN5900" s="248"/>
      <x:c r="PVO5900" s="248"/>
      <x:c r="PVP5900" s="248"/>
      <x:c r="PVQ5900" s="248"/>
      <x:c r="PVR5900" s="248"/>
      <x:c r="PVS5900" s="248"/>
      <x:c r="PVT5900" s="248"/>
      <x:c r="PVU5900" s="248"/>
      <x:c r="PVV5900" s="248"/>
      <x:c r="PVW5900" s="248"/>
      <x:c r="PVX5900" s="248"/>
      <x:c r="PVY5900" s="248"/>
      <x:c r="PVZ5900" s="248"/>
      <x:c r="PWA5900" s="248"/>
      <x:c r="PWB5900" s="248"/>
      <x:c r="PWC5900" s="248"/>
      <x:c r="PWD5900" s="248"/>
      <x:c r="PWE5900" s="248"/>
      <x:c r="PWF5900" s="248"/>
      <x:c r="PWG5900" s="248"/>
      <x:c r="PWH5900" s="248"/>
      <x:c r="PWI5900" s="248"/>
      <x:c r="PWJ5900" s="248"/>
      <x:c r="PWK5900" s="248"/>
      <x:c r="PWL5900" s="248"/>
      <x:c r="PWM5900" s="248"/>
      <x:c r="PWN5900" s="248"/>
      <x:c r="PWO5900" s="248"/>
      <x:c r="PWP5900" s="248"/>
      <x:c r="PWQ5900" s="248"/>
      <x:c r="PWR5900" s="248"/>
      <x:c r="PWS5900" s="248"/>
      <x:c r="PWT5900" s="248"/>
      <x:c r="PWU5900" s="248"/>
      <x:c r="PWV5900" s="248"/>
      <x:c r="PWW5900" s="248"/>
      <x:c r="PWX5900" s="248"/>
      <x:c r="PWY5900" s="248"/>
      <x:c r="PWZ5900" s="248"/>
      <x:c r="PXA5900" s="248"/>
      <x:c r="PXB5900" s="248"/>
      <x:c r="PXC5900" s="248"/>
      <x:c r="PXD5900" s="248"/>
      <x:c r="PXE5900" s="248"/>
      <x:c r="PXF5900" s="248"/>
      <x:c r="PXG5900" s="248"/>
      <x:c r="PXH5900" s="248"/>
      <x:c r="PXI5900" s="248"/>
      <x:c r="PXJ5900" s="248"/>
      <x:c r="PXK5900" s="248"/>
      <x:c r="PXL5900" s="248"/>
      <x:c r="PXM5900" s="248"/>
      <x:c r="PXN5900" s="248"/>
      <x:c r="PXO5900" s="248"/>
      <x:c r="PXP5900" s="248"/>
      <x:c r="PXQ5900" s="248"/>
      <x:c r="PXR5900" s="248"/>
      <x:c r="PXS5900" s="248"/>
      <x:c r="PXT5900" s="248"/>
      <x:c r="PXU5900" s="248"/>
      <x:c r="PXV5900" s="248"/>
      <x:c r="PXW5900" s="248"/>
      <x:c r="PXX5900" s="248"/>
      <x:c r="PXY5900" s="248"/>
      <x:c r="PXZ5900" s="248"/>
      <x:c r="PYA5900" s="248"/>
      <x:c r="PYB5900" s="248"/>
      <x:c r="PYC5900" s="248"/>
      <x:c r="PYD5900" s="248"/>
      <x:c r="PYE5900" s="248"/>
      <x:c r="PYF5900" s="248"/>
      <x:c r="PYG5900" s="248"/>
      <x:c r="PYH5900" s="248"/>
      <x:c r="PYI5900" s="248"/>
      <x:c r="PYJ5900" s="248"/>
      <x:c r="PYK5900" s="248"/>
      <x:c r="PYL5900" s="248"/>
      <x:c r="PYM5900" s="248"/>
      <x:c r="PYN5900" s="248"/>
      <x:c r="PYO5900" s="248"/>
      <x:c r="PYP5900" s="248"/>
      <x:c r="PYQ5900" s="248"/>
      <x:c r="PYR5900" s="248"/>
      <x:c r="PYS5900" s="248"/>
      <x:c r="PYT5900" s="248"/>
      <x:c r="PYU5900" s="248"/>
      <x:c r="PYV5900" s="248"/>
      <x:c r="PYW5900" s="248"/>
      <x:c r="PYX5900" s="248"/>
      <x:c r="PYY5900" s="248"/>
      <x:c r="PYZ5900" s="248"/>
      <x:c r="PZA5900" s="248"/>
      <x:c r="PZB5900" s="248"/>
      <x:c r="PZC5900" s="248"/>
      <x:c r="PZD5900" s="248"/>
      <x:c r="PZE5900" s="248"/>
      <x:c r="PZF5900" s="248"/>
      <x:c r="PZG5900" s="248"/>
      <x:c r="PZH5900" s="248"/>
      <x:c r="PZI5900" s="248"/>
      <x:c r="PZJ5900" s="248"/>
      <x:c r="PZK5900" s="248"/>
      <x:c r="PZL5900" s="248"/>
      <x:c r="PZM5900" s="248"/>
      <x:c r="PZN5900" s="248"/>
      <x:c r="PZO5900" s="248"/>
      <x:c r="PZP5900" s="248"/>
      <x:c r="PZQ5900" s="248"/>
      <x:c r="PZR5900" s="248"/>
      <x:c r="PZS5900" s="248"/>
      <x:c r="PZT5900" s="248"/>
      <x:c r="PZU5900" s="248"/>
      <x:c r="PZV5900" s="248"/>
      <x:c r="PZW5900" s="248"/>
      <x:c r="PZX5900" s="248"/>
      <x:c r="PZY5900" s="248"/>
      <x:c r="PZZ5900" s="248"/>
      <x:c r="QAA5900" s="248"/>
      <x:c r="QAB5900" s="248"/>
      <x:c r="QAC5900" s="248"/>
      <x:c r="QAD5900" s="248"/>
      <x:c r="QAE5900" s="248"/>
      <x:c r="QAF5900" s="248"/>
      <x:c r="QAG5900" s="248"/>
      <x:c r="QAH5900" s="248"/>
      <x:c r="QAI5900" s="248"/>
      <x:c r="QAJ5900" s="248"/>
      <x:c r="QAK5900" s="248"/>
      <x:c r="QAL5900" s="248"/>
      <x:c r="QAM5900" s="248"/>
      <x:c r="QAN5900" s="248"/>
      <x:c r="QAO5900" s="248"/>
      <x:c r="QAP5900" s="248"/>
      <x:c r="QAQ5900" s="248"/>
      <x:c r="QAR5900" s="248"/>
      <x:c r="QAS5900" s="248"/>
      <x:c r="QAT5900" s="248"/>
      <x:c r="QAU5900" s="248"/>
      <x:c r="QAV5900" s="248"/>
      <x:c r="QAW5900" s="248"/>
      <x:c r="QAX5900" s="248"/>
      <x:c r="QAY5900" s="248"/>
      <x:c r="QAZ5900" s="248"/>
      <x:c r="QBA5900" s="248"/>
      <x:c r="QBB5900" s="248"/>
      <x:c r="QBC5900" s="248"/>
      <x:c r="QBD5900" s="248"/>
      <x:c r="QBE5900" s="248"/>
      <x:c r="QBF5900" s="248"/>
      <x:c r="QBG5900" s="248"/>
      <x:c r="QBH5900" s="248"/>
      <x:c r="QBI5900" s="248"/>
      <x:c r="QBJ5900" s="248"/>
      <x:c r="QBK5900" s="248"/>
      <x:c r="QBL5900" s="248"/>
      <x:c r="QBM5900" s="248"/>
      <x:c r="QBN5900" s="248"/>
      <x:c r="QBO5900" s="248"/>
      <x:c r="QBP5900" s="248"/>
      <x:c r="QBQ5900" s="248"/>
      <x:c r="QBR5900" s="248"/>
      <x:c r="QBS5900" s="248"/>
      <x:c r="QBT5900" s="248"/>
      <x:c r="QBU5900" s="248"/>
      <x:c r="QBV5900" s="248"/>
      <x:c r="QBW5900" s="248"/>
      <x:c r="QBX5900" s="248"/>
      <x:c r="QBY5900" s="248"/>
      <x:c r="QBZ5900" s="248"/>
      <x:c r="QCA5900" s="248"/>
      <x:c r="QCB5900" s="248"/>
      <x:c r="QCC5900" s="248"/>
      <x:c r="QCD5900" s="248"/>
      <x:c r="QCE5900" s="248"/>
      <x:c r="QCF5900" s="248"/>
      <x:c r="QCG5900" s="248"/>
      <x:c r="QCH5900" s="248"/>
      <x:c r="QCI5900" s="248"/>
      <x:c r="QCJ5900" s="248"/>
      <x:c r="QCK5900" s="248"/>
      <x:c r="QCL5900" s="248"/>
      <x:c r="QCM5900" s="248"/>
      <x:c r="QCN5900" s="248"/>
      <x:c r="QCO5900" s="248"/>
      <x:c r="QCP5900" s="248"/>
      <x:c r="QCQ5900" s="248"/>
      <x:c r="QCR5900" s="248"/>
      <x:c r="QCS5900" s="248"/>
      <x:c r="QCT5900" s="248"/>
      <x:c r="QCU5900" s="248"/>
      <x:c r="QCV5900" s="248"/>
      <x:c r="QCW5900" s="248"/>
      <x:c r="QCX5900" s="248"/>
      <x:c r="QCY5900" s="248"/>
      <x:c r="QCZ5900" s="248"/>
      <x:c r="QDA5900" s="248"/>
      <x:c r="QDB5900" s="248"/>
      <x:c r="QDC5900" s="248"/>
      <x:c r="QDD5900" s="248"/>
      <x:c r="QDE5900" s="248"/>
      <x:c r="QDF5900" s="248"/>
      <x:c r="QDG5900" s="248"/>
      <x:c r="QDH5900" s="248"/>
      <x:c r="QDI5900" s="248"/>
      <x:c r="QDJ5900" s="248"/>
      <x:c r="QDK5900" s="248"/>
      <x:c r="QDL5900" s="248"/>
      <x:c r="QDM5900" s="248"/>
      <x:c r="QDN5900" s="248"/>
      <x:c r="QDO5900" s="248"/>
      <x:c r="QDP5900" s="248"/>
      <x:c r="QDQ5900" s="248"/>
      <x:c r="QDR5900" s="248"/>
      <x:c r="QDS5900" s="248"/>
      <x:c r="QDT5900" s="248"/>
      <x:c r="QDU5900" s="248"/>
      <x:c r="QDV5900" s="248"/>
      <x:c r="QDW5900" s="248"/>
      <x:c r="QDX5900" s="248"/>
      <x:c r="QDY5900" s="248"/>
      <x:c r="QDZ5900" s="248"/>
      <x:c r="QEA5900" s="248"/>
      <x:c r="QEB5900" s="248"/>
      <x:c r="QEC5900" s="248"/>
      <x:c r="QED5900" s="248"/>
      <x:c r="QEE5900" s="248"/>
      <x:c r="QEF5900" s="248"/>
      <x:c r="QEG5900" s="248"/>
      <x:c r="QEH5900" s="248"/>
      <x:c r="QEI5900" s="248"/>
      <x:c r="QEJ5900" s="248"/>
      <x:c r="QEK5900" s="248"/>
      <x:c r="QEL5900" s="248"/>
      <x:c r="QEM5900" s="248"/>
      <x:c r="QEN5900" s="248"/>
      <x:c r="QEO5900" s="248"/>
      <x:c r="QEP5900" s="248"/>
      <x:c r="QEQ5900" s="248"/>
      <x:c r="QER5900" s="248"/>
      <x:c r="QES5900" s="248"/>
      <x:c r="QET5900" s="248"/>
      <x:c r="QEU5900" s="248"/>
      <x:c r="QEV5900" s="248"/>
      <x:c r="QEW5900" s="248"/>
      <x:c r="QEX5900" s="248"/>
      <x:c r="QEY5900" s="248"/>
      <x:c r="QEZ5900" s="248"/>
      <x:c r="QFA5900" s="248"/>
      <x:c r="QFB5900" s="248"/>
      <x:c r="QFC5900" s="248"/>
      <x:c r="QFD5900" s="248"/>
      <x:c r="QFE5900" s="248"/>
      <x:c r="QFF5900" s="248"/>
      <x:c r="QFG5900" s="248"/>
      <x:c r="QFH5900" s="248"/>
      <x:c r="QFI5900" s="248"/>
      <x:c r="QFJ5900" s="248"/>
      <x:c r="QFK5900" s="248"/>
      <x:c r="QFL5900" s="248"/>
      <x:c r="QFM5900" s="248"/>
      <x:c r="QFN5900" s="248"/>
      <x:c r="QFO5900" s="248"/>
      <x:c r="QFP5900" s="248"/>
      <x:c r="QFQ5900" s="248"/>
      <x:c r="QFR5900" s="248"/>
      <x:c r="QFS5900" s="248"/>
      <x:c r="QFT5900" s="248"/>
      <x:c r="QFU5900" s="248"/>
      <x:c r="QFV5900" s="248"/>
      <x:c r="QFW5900" s="248"/>
      <x:c r="QFX5900" s="248"/>
      <x:c r="QFY5900" s="248"/>
      <x:c r="QFZ5900" s="248"/>
      <x:c r="QGA5900" s="248"/>
      <x:c r="QGB5900" s="248"/>
      <x:c r="QGC5900" s="248"/>
      <x:c r="QGD5900" s="248"/>
      <x:c r="QGE5900" s="248"/>
      <x:c r="QGF5900" s="248"/>
      <x:c r="QGG5900" s="248"/>
      <x:c r="QGH5900" s="248"/>
      <x:c r="QGI5900" s="248"/>
      <x:c r="QGJ5900" s="248"/>
      <x:c r="QGK5900" s="248"/>
      <x:c r="QGL5900" s="248"/>
      <x:c r="QGM5900" s="248"/>
      <x:c r="QGN5900" s="248"/>
      <x:c r="QGO5900" s="248"/>
      <x:c r="QGP5900" s="248"/>
      <x:c r="QGQ5900" s="248"/>
      <x:c r="QGR5900" s="248"/>
      <x:c r="QGS5900" s="248"/>
      <x:c r="QGT5900" s="248"/>
      <x:c r="QGU5900" s="248"/>
      <x:c r="QGV5900" s="248"/>
      <x:c r="QGW5900" s="248"/>
      <x:c r="QGX5900" s="248"/>
      <x:c r="QGY5900" s="248"/>
      <x:c r="QGZ5900" s="248"/>
      <x:c r="QHA5900" s="248"/>
      <x:c r="QHB5900" s="248"/>
      <x:c r="QHC5900" s="248"/>
      <x:c r="QHD5900" s="248"/>
      <x:c r="QHE5900" s="248"/>
      <x:c r="QHF5900" s="248"/>
      <x:c r="QHG5900" s="248"/>
      <x:c r="QHH5900" s="248"/>
      <x:c r="QHI5900" s="248"/>
      <x:c r="QHJ5900" s="248"/>
      <x:c r="QHK5900" s="248"/>
      <x:c r="QHL5900" s="248"/>
      <x:c r="QHM5900" s="248"/>
      <x:c r="QHN5900" s="248"/>
      <x:c r="QHO5900" s="248"/>
      <x:c r="QHP5900" s="248"/>
      <x:c r="QHQ5900" s="248"/>
      <x:c r="QHR5900" s="248"/>
      <x:c r="QHS5900" s="248"/>
      <x:c r="QHT5900" s="248"/>
      <x:c r="QHU5900" s="248"/>
      <x:c r="QHV5900" s="248"/>
      <x:c r="QHW5900" s="248"/>
      <x:c r="QHX5900" s="248"/>
      <x:c r="QHY5900" s="248"/>
      <x:c r="QHZ5900" s="248"/>
      <x:c r="QIA5900" s="248"/>
      <x:c r="QIB5900" s="248"/>
      <x:c r="QIC5900" s="248"/>
      <x:c r="QID5900" s="248"/>
      <x:c r="QIE5900" s="248"/>
      <x:c r="QIF5900" s="248"/>
      <x:c r="QIG5900" s="248"/>
      <x:c r="QIH5900" s="248"/>
      <x:c r="QII5900" s="248"/>
      <x:c r="QIJ5900" s="248"/>
      <x:c r="QIK5900" s="248"/>
      <x:c r="QIL5900" s="248"/>
      <x:c r="QIM5900" s="248"/>
      <x:c r="QIN5900" s="248"/>
      <x:c r="QIO5900" s="248"/>
      <x:c r="QIP5900" s="248"/>
      <x:c r="QIQ5900" s="248"/>
      <x:c r="QIR5900" s="248"/>
      <x:c r="QIS5900" s="248"/>
      <x:c r="QIT5900" s="248"/>
      <x:c r="QIU5900" s="248"/>
      <x:c r="QIV5900" s="248"/>
      <x:c r="QIW5900" s="248"/>
      <x:c r="QIX5900" s="248"/>
      <x:c r="QIY5900" s="248"/>
      <x:c r="QIZ5900" s="248"/>
      <x:c r="QJA5900" s="248"/>
      <x:c r="QJB5900" s="248"/>
      <x:c r="QJC5900" s="248"/>
      <x:c r="QJD5900" s="248"/>
      <x:c r="QJE5900" s="248"/>
      <x:c r="QJF5900" s="248"/>
      <x:c r="QJG5900" s="248"/>
      <x:c r="QJH5900" s="248"/>
      <x:c r="QJI5900" s="248"/>
      <x:c r="QJJ5900" s="248"/>
      <x:c r="QJK5900" s="248"/>
      <x:c r="QJL5900" s="248"/>
      <x:c r="QJM5900" s="248"/>
      <x:c r="QJN5900" s="248"/>
      <x:c r="QJO5900" s="248"/>
      <x:c r="QJP5900" s="248"/>
      <x:c r="QJQ5900" s="248"/>
      <x:c r="QJR5900" s="248"/>
      <x:c r="QJS5900" s="248"/>
      <x:c r="QJT5900" s="248"/>
      <x:c r="QJU5900" s="248"/>
      <x:c r="QJV5900" s="248"/>
      <x:c r="QJW5900" s="248"/>
      <x:c r="QJX5900" s="248"/>
      <x:c r="QJY5900" s="248"/>
      <x:c r="QJZ5900" s="248"/>
      <x:c r="QKA5900" s="248"/>
      <x:c r="QKB5900" s="248"/>
      <x:c r="QKC5900" s="248"/>
      <x:c r="QKD5900" s="248"/>
      <x:c r="QKE5900" s="248"/>
      <x:c r="QKF5900" s="248"/>
      <x:c r="QKG5900" s="248"/>
      <x:c r="QKH5900" s="248"/>
      <x:c r="QKI5900" s="248"/>
      <x:c r="QKJ5900" s="248"/>
      <x:c r="QKK5900" s="248"/>
      <x:c r="QKL5900" s="248"/>
      <x:c r="QKM5900" s="248"/>
      <x:c r="QKN5900" s="248"/>
      <x:c r="QKO5900" s="248"/>
      <x:c r="QKP5900" s="248"/>
      <x:c r="QKQ5900" s="248"/>
      <x:c r="QKR5900" s="248"/>
      <x:c r="QKS5900" s="248"/>
      <x:c r="QKT5900" s="248"/>
      <x:c r="QKU5900" s="248"/>
      <x:c r="QKV5900" s="248"/>
      <x:c r="QKW5900" s="248"/>
      <x:c r="QKX5900" s="248"/>
      <x:c r="QKY5900" s="248"/>
      <x:c r="QKZ5900" s="248"/>
      <x:c r="QLA5900" s="248"/>
      <x:c r="QLB5900" s="248"/>
      <x:c r="QLC5900" s="248"/>
      <x:c r="QLD5900" s="248"/>
      <x:c r="QLE5900" s="248"/>
      <x:c r="QLF5900" s="248"/>
      <x:c r="QLG5900" s="248"/>
      <x:c r="QLH5900" s="248"/>
      <x:c r="QLI5900" s="248"/>
      <x:c r="QLJ5900" s="248"/>
      <x:c r="QLK5900" s="248"/>
      <x:c r="QLL5900" s="248"/>
      <x:c r="QLM5900" s="248"/>
      <x:c r="QLN5900" s="248"/>
      <x:c r="QLO5900" s="248"/>
      <x:c r="QLP5900" s="248"/>
      <x:c r="QLQ5900" s="248"/>
      <x:c r="QLR5900" s="248"/>
      <x:c r="QLS5900" s="248"/>
      <x:c r="QLT5900" s="248"/>
      <x:c r="QLU5900" s="248"/>
      <x:c r="QLV5900" s="248"/>
      <x:c r="QLW5900" s="248"/>
      <x:c r="QLX5900" s="248"/>
      <x:c r="QLY5900" s="248"/>
      <x:c r="QLZ5900" s="248"/>
      <x:c r="QMA5900" s="248"/>
      <x:c r="QMB5900" s="248"/>
      <x:c r="QMC5900" s="248"/>
      <x:c r="QMD5900" s="248"/>
      <x:c r="QME5900" s="248"/>
      <x:c r="QMF5900" s="248"/>
      <x:c r="QMG5900" s="248"/>
      <x:c r="QMH5900" s="248"/>
      <x:c r="QMI5900" s="248"/>
      <x:c r="QMJ5900" s="248"/>
      <x:c r="QMK5900" s="248"/>
      <x:c r="QML5900" s="248"/>
      <x:c r="QMM5900" s="248"/>
      <x:c r="QMN5900" s="248"/>
      <x:c r="QMO5900" s="248"/>
      <x:c r="QMP5900" s="248"/>
      <x:c r="QMQ5900" s="248"/>
      <x:c r="QMR5900" s="248"/>
      <x:c r="QMS5900" s="248"/>
      <x:c r="QMT5900" s="248"/>
      <x:c r="QMU5900" s="248"/>
      <x:c r="QMV5900" s="248"/>
      <x:c r="QMW5900" s="248"/>
      <x:c r="QMX5900" s="248"/>
      <x:c r="QMY5900" s="248"/>
      <x:c r="QMZ5900" s="248"/>
      <x:c r="QNA5900" s="248"/>
      <x:c r="QNB5900" s="248"/>
      <x:c r="QNC5900" s="248"/>
      <x:c r="QND5900" s="248"/>
      <x:c r="QNE5900" s="248"/>
      <x:c r="QNF5900" s="248"/>
      <x:c r="QNG5900" s="248"/>
      <x:c r="QNH5900" s="248"/>
      <x:c r="QNI5900" s="248"/>
      <x:c r="QNJ5900" s="248"/>
      <x:c r="QNK5900" s="248"/>
      <x:c r="QNL5900" s="248"/>
      <x:c r="QNM5900" s="248"/>
      <x:c r="QNN5900" s="248"/>
      <x:c r="QNO5900" s="248"/>
      <x:c r="QNP5900" s="248"/>
      <x:c r="QNQ5900" s="248"/>
      <x:c r="QNR5900" s="248"/>
      <x:c r="QNS5900" s="248"/>
      <x:c r="QNT5900" s="248"/>
      <x:c r="QNU5900" s="248"/>
      <x:c r="QNV5900" s="248"/>
      <x:c r="QNW5900" s="248"/>
      <x:c r="QNX5900" s="248"/>
      <x:c r="QNY5900" s="248"/>
      <x:c r="QNZ5900" s="248"/>
      <x:c r="QOA5900" s="248"/>
      <x:c r="QOB5900" s="248"/>
      <x:c r="QOC5900" s="248"/>
      <x:c r="QOD5900" s="248"/>
      <x:c r="QOE5900" s="248"/>
      <x:c r="QOF5900" s="248"/>
      <x:c r="QOG5900" s="248"/>
      <x:c r="QOH5900" s="248"/>
      <x:c r="QOI5900" s="248"/>
      <x:c r="QOJ5900" s="248"/>
      <x:c r="QOK5900" s="248"/>
      <x:c r="QOL5900" s="248"/>
      <x:c r="QOM5900" s="248"/>
      <x:c r="QON5900" s="248"/>
      <x:c r="QOO5900" s="248"/>
      <x:c r="QOP5900" s="248"/>
      <x:c r="QOQ5900" s="248"/>
      <x:c r="QOR5900" s="248"/>
      <x:c r="QOS5900" s="248"/>
      <x:c r="QOT5900" s="248"/>
      <x:c r="QOU5900" s="248"/>
      <x:c r="QOV5900" s="248"/>
      <x:c r="QOW5900" s="248"/>
      <x:c r="QOX5900" s="248"/>
      <x:c r="QOY5900" s="248"/>
      <x:c r="QOZ5900" s="248"/>
      <x:c r="QPA5900" s="248"/>
      <x:c r="QPB5900" s="248"/>
      <x:c r="QPC5900" s="248"/>
      <x:c r="QPD5900" s="248"/>
      <x:c r="QPE5900" s="248"/>
      <x:c r="QPF5900" s="248"/>
      <x:c r="QPG5900" s="248"/>
      <x:c r="QPH5900" s="248"/>
      <x:c r="QPI5900" s="248"/>
      <x:c r="QPJ5900" s="248"/>
      <x:c r="QPK5900" s="248"/>
      <x:c r="QPL5900" s="248"/>
      <x:c r="QPM5900" s="248"/>
      <x:c r="QPN5900" s="248"/>
      <x:c r="QPO5900" s="248"/>
      <x:c r="QPP5900" s="248"/>
      <x:c r="QPQ5900" s="248"/>
      <x:c r="QPR5900" s="248"/>
      <x:c r="QPS5900" s="248"/>
      <x:c r="QPT5900" s="248"/>
      <x:c r="QPU5900" s="248"/>
      <x:c r="QPV5900" s="248"/>
      <x:c r="QPW5900" s="248"/>
      <x:c r="QPX5900" s="248"/>
      <x:c r="QPY5900" s="248"/>
      <x:c r="QPZ5900" s="248"/>
      <x:c r="QQA5900" s="248"/>
      <x:c r="QQB5900" s="248"/>
      <x:c r="QQC5900" s="248"/>
      <x:c r="QQD5900" s="248"/>
      <x:c r="QQE5900" s="248"/>
      <x:c r="QQF5900" s="248"/>
      <x:c r="QQG5900" s="248"/>
      <x:c r="QQH5900" s="248"/>
      <x:c r="QQI5900" s="248"/>
      <x:c r="QQJ5900" s="248"/>
      <x:c r="QQK5900" s="248"/>
      <x:c r="QQL5900" s="248"/>
      <x:c r="QQM5900" s="248"/>
      <x:c r="QQN5900" s="248"/>
      <x:c r="QQO5900" s="248"/>
      <x:c r="QQP5900" s="248"/>
      <x:c r="QQQ5900" s="248"/>
      <x:c r="QQR5900" s="248"/>
      <x:c r="QQS5900" s="248"/>
      <x:c r="QQT5900" s="248"/>
      <x:c r="QQU5900" s="248"/>
      <x:c r="QQV5900" s="248"/>
      <x:c r="QQW5900" s="248"/>
      <x:c r="QQX5900" s="248"/>
      <x:c r="QQY5900" s="248"/>
      <x:c r="QQZ5900" s="248"/>
      <x:c r="QRA5900" s="248"/>
      <x:c r="QRB5900" s="248"/>
      <x:c r="QRC5900" s="248"/>
      <x:c r="QRD5900" s="248"/>
      <x:c r="QRE5900" s="248"/>
      <x:c r="QRF5900" s="248"/>
      <x:c r="QRG5900" s="248"/>
      <x:c r="QRH5900" s="248"/>
      <x:c r="QRI5900" s="248"/>
      <x:c r="QRJ5900" s="248"/>
      <x:c r="QRK5900" s="248"/>
      <x:c r="QRL5900" s="248"/>
      <x:c r="QRM5900" s="248"/>
      <x:c r="QRN5900" s="248"/>
      <x:c r="QRO5900" s="248"/>
      <x:c r="QRP5900" s="248"/>
      <x:c r="QRQ5900" s="248"/>
      <x:c r="QRR5900" s="248"/>
      <x:c r="QRS5900" s="248"/>
      <x:c r="QRT5900" s="248"/>
      <x:c r="QRU5900" s="248"/>
      <x:c r="QRV5900" s="248"/>
      <x:c r="QRW5900" s="248"/>
      <x:c r="QRX5900" s="248"/>
      <x:c r="QRY5900" s="248"/>
      <x:c r="QRZ5900" s="248"/>
      <x:c r="QSA5900" s="248"/>
      <x:c r="QSB5900" s="248"/>
      <x:c r="QSC5900" s="248"/>
      <x:c r="QSD5900" s="248"/>
      <x:c r="QSE5900" s="248"/>
      <x:c r="QSF5900" s="248"/>
      <x:c r="QSG5900" s="248"/>
      <x:c r="QSH5900" s="248"/>
      <x:c r="QSI5900" s="248"/>
      <x:c r="QSJ5900" s="248"/>
      <x:c r="QSK5900" s="248"/>
      <x:c r="QSL5900" s="248"/>
      <x:c r="QSM5900" s="248"/>
      <x:c r="QSN5900" s="248"/>
      <x:c r="QSO5900" s="248"/>
      <x:c r="QSP5900" s="248"/>
      <x:c r="QSQ5900" s="248"/>
      <x:c r="QSR5900" s="248"/>
      <x:c r="QSS5900" s="248"/>
      <x:c r="QST5900" s="248"/>
      <x:c r="QSU5900" s="248"/>
      <x:c r="QSV5900" s="248"/>
      <x:c r="QSW5900" s="248"/>
      <x:c r="QSX5900" s="248"/>
      <x:c r="QSY5900" s="248"/>
      <x:c r="QSZ5900" s="248"/>
      <x:c r="QTA5900" s="248"/>
      <x:c r="QTB5900" s="248"/>
      <x:c r="QTC5900" s="248"/>
      <x:c r="QTD5900" s="248"/>
      <x:c r="QTE5900" s="248"/>
      <x:c r="QTF5900" s="248"/>
      <x:c r="QTG5900" s="248"/>
      <x:c r="QTH5900" s="248"/>
      <x:c r="QTI5900" s="248"/>
      <x:c r="QTJ5900" s="248"/>
      <x:c r="QTK5900" s="248"/>
      <x:c r="QTL5900" s="248"/>
      <x:c r="QTM5900" s="248"/>
      <x:c r="QTN5900" s="248"/>
      <x:c r="QTO5900" s="248"/>
      <x:c r="QTP5900" s="248"/>
      <x:c r="QTQ5900" s="248"/>
      <x:c r="QTR5900" s="248"/>
      <x:c r="QTS5900" s="248"/>
      <x:c r="QTT5900" s="248"/>
      <x:c r="QTU5900" s="248"/>
      <x:c r="QTV5900" s="248"/>
      <x:c r="QTW5900" s="248"/>
      <x:c r="QTX5900" s="248"/>
      <x:c r="QTY5900" s="248"/>
      <x:c r="QTZ5900" s="248"/>
      <x:c r="QUA5900" s="248"/>
      <x:c r="QUB5900" s="248"/>
      <x:c r="QUC5900" s="248"/>
      <x:c r="QUD5900" s="248"/>
      <x:c r="QUE5900" s="248"/>
      <x:c r="QUF5900" s="248"/>
      <x:c r="QUG5900" s="248"/>
      <x:c r="QUH5900" s="248"/>
      <x:c r="QUI5900" s="248"/>
      <x:c r="QUJ5900" s="248"/>
      <x:c r="QUK5900" s="248"/>
      <x:c r="QUL5900" s="248"/>
      <x:c r="QUM5900" s="248"/>
      <x:c r="QUN5900" s="248"/>
      <x:c r="QUO5900" s="248"/>
      <x:c r="QUP5900" s="248"/>
      <x:c r="QUQ5900" s="248"/>
      <x:c r="QUR5900" s="248"/>
      <x:c r="QUS5900" s="248"/>
      <x:c r="QUT5900" s="248"/>
      <x:c r="QUU5900" s="248"/>
      <x:c r="QUV5900" s="248"/>
      <x:c r="QUW5900" s="248"/>
      <x:c r="QUX5900" s="248"/>
      <x:c r="QUY5900" s="248"/>
      <x:c r="QUZ5900" s="248"/>
      <x:c r="QVA5900" s="248"/>
      <x:c r="QVB5900" s="248"/>
      <x:c r="QVC5900" s="248"/>
      <x:c r="QVD5900" s="248"/>
      <x:c r="QVE5900" s="248"/>
      <x:c r="QVF5900" s="248"/>
      <x:c r="QVG5900" s="248"/>
      <x:c r="QVH5900" s="248"/>
      <x:c r="QVI5900" s="248"/>
      <x:c r="QVJ5900" s="248"/>
      <x:c r="QVK5900" s="248"/>
      <x:c r="QVL5900" s="248"/>
      <x:c r="QVM5900" s="248"/>
      <x:c r="QVN5900" s="248"/>
      <x:c r="QVO5900" s="248"/>
      <x:c r="QVP5900" s="248"/>
      <x:c r="QVQ5900" s="248"/>
      <x:c r="QVR5900" s="248"/>
      <x:c r="QVS5900" s="248"/>
      <x:c r="QVT5900" s="248"/>
      <x:c r="QVU5900" s="248"/>
      <x:c r="QVV5900" s="248"/>
      <x:c r="QVW5900" s="248"/>
      <x:c r="QVX5900" s="248"/>
      <x:c r="QVY5900" s="248"/>
      <x:c r="QVZ5900" s="248"/>
      <x:c r="QWA5900" s="248"/>
      <x:c r="QWB5900" s="248"/>
      <x:c r="QWC5900" s="248"/>
      <x:c r="QWD5900" s="248"/>
      <x:c r="QWE5900" s="248"/>
      <x:c r="QWF5900" s="248"/>
      <x:c r="QWG5900" s="248"/>
      <x:c r="QWH5900" s="248"/>
      <x:c r="QWI5900" s="248"/>
      <x:c r="QWJ5900" s="248"/>
      <x:c r="QWK5900" s="248"/>
      <x:c r="QWL5900" s="248"/>
      <x:c r="QWM5900" s="248"/>
      <x:c r="QWN5900" s="248"/>
      <x:c r="QWO5900" s="248"/>
      <x:c r="QWP5900" s="248"/>
      <x:c r="QWQ5900" s="248"/>
      <x:c r="QWR5900" s="248"/>
      <x:c r="QWS5900" s="248"/>
      <x:c r="QWT5900" s="248"/>
      <x:c r="QWU5900" s="248"/>
      <x:c r="QWV5900" s="248"/>
      <x:c r="QWW5900" s="248"/>
      <x:c r="QWX5900" s="248"/>
      <x:c r="QWY5900" s="248"/>
      <x:c r="QWZ5900" s="248"/>
      <x:c r="QXA5900" s="248"/>
      <x:c r="QXB5900" s="248"/>
      <x:c r="QXC5900" s="248"/>
      <x:c r="QXD5900" s="248"/>
      <x:c r="QXE5900" s="248"/>
      <x:c r="QXF5900" s="248"/>
      <x:c r="QXG5900" s="248"/>
      <x:c r="QXH5900" s="248"/>
      <x:c r="QXI5900" s="248"/>
      <x:c r="QXJ5900" s="248"/>
      <x:c r="QXK5900" s="248"/>
      <x:c r="QXL5900" s="248"/>
      <x:c r="QXM5900" s="248"/>
      <x:c r="QXN5900" s="248"/>
      <x:c r="QXO5900" s="248"/>
      <x:c r="QXP5900" s="248"/>
      <x:c r="QXQ5900" s="248"/>
      <x:c r="QXR5900" s="248"/>
      <x:c r="QXS5900" s="248"/>
      <x:c r="QXT5900" s="248"/>
      <x:c r="QXU5900" s="248"/>
      <x:c r="QXV5900" s="248"/>
      <x:c r="QXW5900" s="248"/>
      <x:c r="QXX5900" s="248"/>
      <x:c r="QXY5900" s="248"/>
      <x:c r="QXZ5900" s="248"/>
      <x:c r="QYA5900" s="248"/>
      <x:c r="QYB5900" s="248"/>
      <x:c r="QYC5900" s="248"/>
      <x:c r="QYD5900" s="248"/>
      <x:c r="QYE5900" s="248"/>
      <x:c r="QYF5900" s="248"/>
      <x:c r="QYG5900" s="248"/>
      <x:c r="QYH5900" s="248"/>
      <x:c r="QYI5900" s="248"/>
      <x:c r="QYJ5900" s="248"/>
      <x:c r="QYK5900" s="248"/>
      <x:c r="QYL5900" s="248"/>
      <x:c r="QYM5900" s="248"/>
      <x:c r="QYN5900" s="248"/>
      <x:c r="QYO5900" s="248"/>
      <x:c r="QYP5900" s="248"/>
      <x:c r="QYQ5900" s="248"/>
      <x:c r="QYR5900" s="248"/>
      <x:c r="QYS5900" s="248"/>
      <x:c r="QYT5900" s="248"/>
      <x:c r="QYU5900" s="248"/>
      <x:c r="QYV5900" s="248"/>
      <x:c r="QYW5900" s="248"/>
      <x:c r="QYX5900" s="248"/>
      <x:c r="QYY5900" s="248"/>
      <x:c r="QYZ5900" s="248"/>
      <x:c r="QZA5900" s="248"/>
      <x:c r="QZB5900" s="248"/>
      <x:c r="QZC5900" s="248"/>
      <x:c r="QZD5900" s="248"/>
      <x:c r="QZE5900" s="248"/>
      <x:c r="QZF5900" s="248"/>
      <x:c r="QZG5900" s="248"/>
      <x:c r="QZH5900" s="248"/>
      <x:c r="QZI5900" s="248"/>
      <x:c r="QZJ5900" s="248"/>
      <x:c r="QZK5900" s="248"/>
      <x:c r="QZL5900" s="248"/>
      <x:c r="QZM5900" s="248"/>
      <x:c r="QZN5900" s="248"/>
      <x:c r="QZO5900" s="248"/>
      <x:c r="QZP5900" s="248"/>
      <x:c r="QZQ5900" s="248"/>
      <x:c r="QZR5900" s="248"/>
      <x:c r="QZS5900" s="248"/>
      <x:c r="QZT5900" s="248"/>
      <x:c r="QZU5900" s="248"/>
      <x:c r="QZV5900" s="248"/>
      <x:c r="QZW5900" s="248"/>
      <x:c r="QZX5900" s="248"/>
      <x:c r="QZY5900" s="248"/>
      <x:c r="QZZ5900" s="248"/>
      <x:c r="RAA5900" s="248"/>
      <x:c r="RAB5900" s="248"/>
      <x:c r="RAC5900" s="248"/>
      <x:c r="RAD5900" s="248"/>
      <x:c r="RAE5900" s="248"/>
      <x:c r="RAF5900" s="248"/>
      <x:c r="RAG5900" s="248"/>
      <x:c r="RAH5900" s="248"/>
      <x:c r="RAI5900" s="248"/>
      <x:c r="RAJ5900" s="248"/>
      <x:c r="RAK5900" s="248"/>
      <x:c r="RAL5900" s="248"/>
      <x:c r="RAM5900" s="248"/>
      <x:c r="RAN5900" s="248"/>
      <x:c r="RAO5900" s="248"/>
      <x:c r="RAP5900" s="248"/>
      <x:c r="RAQ5900" s="248"/>
      <x:c r="RAR5900" s="248"/>
      <x:c r="RAS5900" s="248"/>
      <x:c r="RAT5900" s="248"/>
      <x:c r="RAU5900" s="248"/>
      <x:c r="RAV5900" s="248"/>
      <x:c r="RAW5900" s="248"/>
      <x:c r="RAX5900" s="248"/>
      <x:c r="RAY5900" s="248"/>
      <x:c r="RAZ5900" s="248"/>
      <x:c r="RBA5900" s="248"/>
      <x:c r="RBB5900" s="248"/>
      <x:c r="RBC5900" s="248"/>
      <x:c r="RBD5900" s="248"/>
      <x:c r="RBE5900" s="248"/>
      <x:c r="RBF5900" s="248"/>
      <x:c r="RBG5900" s="248"/>
      <x:c r="RBH5900" s="248"/>
      <x:c r="RBI5900" s="248"/>
      <x:c r="RBJ5900" s="248"/>
      <x:c r="RBK5900" s="248"/>
      <x:c r="RBL5900" s="248"/>
      <x:c r="RBM5900" s="248"/>
      <x:c r="RBN5900" s="248"/>
      <x:c r="RBO5900" s="248"/>
      <x:c r="RBP5900" s="248"/>
      <x:c r="RBQ5900" s="248"/>
      <x:c r="RBR5900" s="248"/>
      <x:c r="RBS5900" s="248"/>
      <x:c r="RBT5900" s="248"/>
      <x:c r="RBU5900" s="248"/>
      <x:c r="RBV5900" s="248"/>
      <x:c r="RBW5900" s="248"/>
      <x:c r="RBX5900" s="248"/>
      <x:c r="RBY5900" s="248"/>
      <x:c r="RBZ5900" s="248"/>
      <x:c r="RCA5900" s="248"/>
      <x:c r="RCB5900" s="248"/>
      <x:c r="RCC5900" s="248"/>
      <x:c r="RCD5900" s="248"/>
      <x:c r="RCE5900" s="248"/>
      <x:c r="RCF5900" s="248"/>
      <x:c r="RCG5900" s="248"/>
      <x:c r="RCH5900" s="248"/>
      <x:c r="RCI5900" s="248"/>
      <x:c r="RCJ5900" s="248"/>
      <x:c r="RCK5900" s="248"/>
      <x:c r="RCL5900" s="248"/>
      <x:c r="RCM5900" s="248"/>
      <x:c r="RCN5900" s="248"/>
      <x:c r="RCO5900" s="248"/>
      <x:c r="RCP5900" s="248"/>
      <x:c r="RCQ5900" s="248"/>
      <x:c r="RCR5900" s="248"/>
      <x:c r="RCS5900" s="248"/>
      <x:c r="RCT5900" s="248"/>
      <x:c r="RCU5900" s="248"/>
      <x:c r="RCV5900" s="248"/>
      <x:c r="RCW5900" s="248"/>
      <x:c r="RCX5900" s="248"/>
      <x:c r="RCY5900" s="248"/>
      <x:c r="RCZ5900" s="248"/>
      <x:c r="RDA5900" s="248"/>
      <x:c r="RDB5900" s="248"/>
      <x:c r="RDC5900" s="248"/>
      <x:c r="RDD5900" s="248"/>
      <x:c r="RDE5900" s="248"/>
      <x:c r="RDF5900" s="248"/>
      <x:c r="RDG5900" s="248"/>
      <x:c r="RDH5900" s="248"/>
      <x:c r="RDI5900" s="248"/>
      <x:c r="RDJ5900" s="248"/>
      <x:c r="RDK5900" s="248"/>
      <x:c r="RDL5900" s="248"/>
      <x:c r="RDM5900" s="248"/>
      <x:c r="RDN5900" s="248"/>
      <x:c r="RDO5900" s="248"/>
      <x:c r="RDP5900" s="248"/>
      <x:c r="RDQ5900" s="248"/>
      <x:c r="RDR5900" s="248"/>
      <x:c r="RDS5900" s="248"/>
      <x:c r="RDT5900" s="248"/>
      <x:c r="RDU5900" s="248"/>
      <x:c r="RDV5900" s="248"/>
      <x:c r="RDW5900" s="248"/>
      <x:c r="RDX5900" s="248"/>
      <x:c r="RDY5900" s="248"/>
      <x:c r="RDZ5900" s="248"/>
      <x:c r="REA5900" s="248"/>
      <x:c r="REB5900" s="248"/>
      <x:c r="REC5900" s="248"/>
      <x:c r="RED5900" s="248"/>
      <x:c r="REE5900" s="248"/>
      <x:c r="REF5900" s="248"/>
      <x:c r="REG5900" s="248"/>
      <x:c r="REH5900" s="248"/>
      <x:c r="REI5900" s="248"/>
      <x:c r="REJ5900" s="248"/>
      <x:c r="REK5900" s="248"/>
      <x:c r="REL5900" s="248"/>
      <x:c r="REM5900" s="248"/>
      <x:c r="REN5900" s="248"/>
      <x:c r="REO5900" s="248"/>
      <x:c r="REP5900" s="248"/>
      <x:c r="REQ5900" s="248"/>
      <x:c r="RER5900" s="248"/>
      <x:c r="RES5900" s="248"/>
      <x:c r="RET5900" s="248"/>
      <x:c r="REU5900" s="248"/>
      <x:c r="REV5900" s="248"/>
      <x:c r="REW5900" s="248"/>
      <x:c r="REX5900" s="248"/>
      <x:c r="REY5900" s="248"/>
      <x:c r="REZ5900" s="248"/>
      <x:c r="RFA5900" s="248"/>
      <x:c r="RFB5900" s="248"/>
      <x:c r="RFC5900" s="248"/>
      <x:c r="RFD5900" s="248"/>
      <x:c r="RFE5900" s="248"/>
      <x:c r="RFF5900" s="248"/>
      <x:c r="RFG5900" s="248"/>
      <x:c r="RFH5900" s="248"/>
      <x:c r="RFI5900" s="248"/>
      <x:c r="RFJ5900" s="248"/>
      <x:c r="RFK5900" s="248"/>
      <x:c r="RFL5900" s="248"/>
      <x:c r="RFM5900" s="248"/>
      <x:c r="RFN5900" s="248"/>
      <x:c r="RFO5900" s="248"/>
      <x:c r="RFP5900" s="248"/>
      <x:c r="RFQ5900" s="248"/>
      <x:c r="RFR5900" s="248"/>
      <x:c r="RFS5900" s="248"/>
      <x:c r="RFT5900" s="248"/>
      <x:c r="RFU5900" s="248"/>
      <x:c r="RFV5900" s="248"/>
      <x:c r="RFW5900" s="248"/>
      <x:c r="RFX5900" s="248"/>
      <x:c r="RFY5900" s="248"/>
      <x:c r="RFZ5900" s="248"/>
      <x:c r="RGA5900" s="248"/>
      <x:c r="RGB5900" s="248"/>
      <x:c r="RGC5900" s="248"/>
      <x:c r="RGD5900" s="248"/>
      <x:c r="RGE5900" s="248"/>
      <x:c r="RGF5900" s="248"/>
      <x:c r="RGG5900" s="248"/>
      <x:c r="RGH5900" s="248"/>
      <x:c r="RGI5900" s="248"/>
      <x:c r="RGJ5900" s="248"/>
      <x:c r="RGK5900" s="248"/>
      <x:c r="RGL5900" s="248"/>
      <x:c r="RGM5900" s="248"/>
      <x:c r="RGN5900" s="248"/>
      <x:c r="RGO5900" s="248"/>
      <x:c r="RGP5900" s="248"/>
      <x:c r="RGQ5900" s="248"/>
      <x:c r="RGR5900" s="248"/>
      <x:c r="RGS5900" s="248"/>
      <x:c r="RGT5900" s="248"/>
      <x:c r="RGU5900" s="248"/>
      <x:c r="RGV5900" s="248"/>
      <x:c r="RGW5900" s="248"/>
      <x:c r="RGX5900" s="248"/>
      <x:c r="RGY5900" s="248"/>
      <x:c r="RGZ5900" s="248"/>
      <x:c r="RHA5900" s="248"/>
      <x:c r="RHB5900" s="248"/>
      <x:c r="RHC5900" s="248"/>
      <x:c r="RHD5900" s="248"/>
      <x:c r="RHE5900" s="248"/>
      <x:c r="RHF5900" s="248"/>
      <x:c r="RHG5900" s="248"/>
      <x:c r="RHH5900" s="248"/>
      <x:c r="RHI5900" s="248"/>
      <x:c r="RHJ5900" s="248"/>
      <x:c r="RHK5900" s="248"/>
      <x:c r="RHL5900" s="248"/>
      <x:c r="RHM5900" s="248"/>
      <x:c r="RHN5900" s="248"/>
      <x:c r="RHO5900" s="248"/>
      <x:c r="RHP5900" s="248"/>
      <x:c r="RHQ5900" s="248"/>
      <x:c r="RHR5900" s="248"/>
      <x:c r="RHS5900" s="248"/>
      <x:c r="RHT5900" s="248"/>
      <x:c r="RHU5900" s="248"/>
      <x:c r="RHV5900" s="248"/>
      <x:c r="RHW5900" s="248"/>
      <x:c r="RHX5900" s="248"/>
      <x:c r="RHY5900" s="248"/>
      <x:c r="RHZ5900" s="248"/>
      <x:c r="RIA5900" s="248"/>
      <x:c r="RIB5900" s="248"/>
      <x:c r="RIC5900" s="248"/>
      <x:c r="RID5900" s="248"/>
      <x:c r="RIE5900" s="248"/>
      <x:c r="RIF5900" s="248"/>
      <x:c r="RIG5900" s="248"/>
      <x:c r="RIH5900" s="248"/>
      <x:c r="RII5900" s="248"/>
      <x:c r="RIJ5900" s="248"/>
      <x:c r="RIK5900" s="248"/>
      <x:c r="RIL5900" s="248"/>
      <x:c r="RIM5900" s="248"/>
      <x:c r="RIN5900" s="248"/>
      <x:c r="RIO5900" s="248"/>
      <x:c r="RIP5900" s="248"/>
      <x:c r="RIQ5900" s="248"/>
      <x:c r="RIR5900" s="248"/>
      <x:c r="RIS5900" s="248"/>
      <x:c r="RIT5900" s="248"/>
      <x:c r="RIU5900" s="248"/>
      <x:c r="RIV5900" s="248"/>
      <x:c r="RIW5900" s="248"/>
      <x:c r="RIX5900" s="248"/>
      <x:c r="RIY5900" s="248"/>
      <x:c r="RIZ5900" s="248"/>
      <x:c r="RJA5900" s="248"/>
      <x:c r="RJB5900" s="248"/>
      <x:c r="RJC5900" s="248"/>
      <x:c r="RJD5900" s="248"/>
      <x:c r="RJE5900" s="248"/>
      <x:c r="RJF5900" s="248"/>
      <x:c r="RJG5900" s="248"/>
      <x:c r="RJH5900" s="248"/>
      <x:c r="RJI5900" s="248"/>
      <x:c r="RJJ5900" s="248"/>
      <x:c r="RJK5900" s="248"/>
      <x:c r="RJL5900" s="248"/>
      <x:c r="RJM5900" s="248"/>
      <x:c r="RJN5900" s="248"/>
      <x:c r="RJO5900" s="248"/>
      <x:c r="RJP5900" s="248"/>
      <x:c r="RJQ5900" s="248"/>
      <x:c r="RJR5900" s="248"/>
      <x:c r="RJS5900" s="248"/>
      <x:c r="RJT5900" s="248"/>
      <x:c r="RJU5900" s="248"/>
      <x:c r="RJV5900" s="248"/>
      <x:c r="RJW5900" s="248"/>
      <x:c r="RJX5900" s="248"/>
      <x:c r="RJY5900" s="248"/>
      <x:c r="RJZ5900" s="248"/>
      <x:c r="RKA5900" s="248"/>
      <x:c r="RKB5900" s="248"/>
      <x:c r="RKC5900" s="248"/>
      <x:c r="RKD5900" s="248"/>
      <x:c r="RKE5900" s="248"/>
      <x:c r="RKF5900" s="248"/>
      <x:c r="RKG5900" s="248"/>
      <x:c r="RKH5900" s="248"/>
      <x:c r="RKI5900" s="248"/>
      <x:c r="RKJ5900" s="248"/>
      <x:c r="RKK5900" s="248"/>
      <x:c r="RKL5900" s="248"/>
      <x:c r="RKM5900" s="248"/>
      <x:c r="RKN5900" s="248"/>
      <x:c r="RKO5900" s="248"/>
      <x:c r="RKP5900" s="248"/>
      <x:c r="RKQ5900" s="248"/>
      <x:c r="RKR5900" s="248"/>
      <x:c r="RKS5900" s="248"/>
      <x:c r="RKT5900" s="248"/>
      <x:c r="RKU5900" s="248"/>
      <x:c r="RKV5900" s="248"/>
      <x:c r="RKW5900" s="248"/>
      <x:c r="RKX5900" s="248"/>
      <x:c r="RKY5900" s="248"/>
      <x:c r="RKZ5900" s="248"/>
      <x:c r="RLA5900" s="248"/>
      <x:c r="RLB5900" s="248"/>
      <x:c r="RLC5900" s="248"/>
      <x:c r="RLD5900" s="248"/>
      <x:c r="RLE5900" s="248"/>
      <x:c r="RLF5900" s="248"/>
      <x:c r="RLG5900" s="248"/>
      <x:c r="RLH5900" s="248"/>
      <x:c r="RLI5900" s="248"/>
      <x:c r="RLJ5900" s="248"/>
      <x:c r="RLK5900" s="248"/>
      <x:c r="RLL5900" s="248"/>
      <x:c r="RLM5900" s="248"/>
      <x:c r="RLN5900" s="248"/>
      <x:c r="RLO5900" s="248"/>
      <x:c r="RLP5900" s="248"/>
      <x:c r="RLQ5900" s="248"/>
      <x:c r="RLR5900" s="248"/>
      <x:c r="RLS5900" s="248"/>
      <x:c r="RLT5900" s="248"/>
      <x:c r="RLU5900" s="248"/>
      <x:c r="RLV5900" s="248"/>
      <x:c r="RLW5900" s="248"/>
      <x:c r="RLX5900" s="248"/>
      <x:c r="RLY5900" s="248"/>
      <x:c r="RLZ5900" s="248"/>
      <x:c r="RMA5900" s="248"/>
      <x:c r="RMB5900" s="248"/>
      <x:c r="RMC5900" s="248"/>
      <x:c r="RMD5900" s="248"/>
      <x:c r="RME5900" s="248"/>
      <x:c r="RMF5900" s="248"/>
      <x:c r="RMG5900" s="248"/>
      <x:c r="RMH5900" s="248"/>
      <x:c r="RMI5900" s="248"/>
      <x:c r="RMJ5900" s="248"/>
      <x:c r="RMK5900" s="248"/>
      <x:c r="RML5900" s="248"/>
      <x:c r="RMM5900" s="248"/>
      <x:c r="RMN5900" s="248"/>
      <x:c r="RMO5900" s="248"/>
      <x:c r="RMP5900" s="248"/>
      <x:c r="RMQ5900" s="248"/>
      <x:c r="RMR5900" s="248"/>
      <x:c r="RMS5900" s="248"/>
      <x:c r="RMT5900" s="248"/>
      <x:c r="RMU5900" s="248"/>
      <x:c r="RMV5900" s="248"/>
      <x:c r="RMW5900" s="248"/>
      <x:c r="RMX5900" s="248"/>
      <x:c r="RMY5900" s="248"/>
      <x:c r="RMZ5900" s="248"/>
      <x:c r="RNA5900" s="248"/>
      <x:c r="RNB5900" s="248"/>
      <x:c r="RNC5900" s="248"/>
      <x:c r="RND5900" s="248"/>
      <x:c r="RNE5900" s="248"/>
      <x:c r="RNF5900" s="248"/>
      <x:c r="RNG5900" s="248"/>
      <x:c r="RNH5900" s="248"/>
      <x:c r="RNI5900" s="248"/>
      <x:c r="RNJ5900" s="248"/>
      <x:c r="RNK5900" s="248"/>
      <x:c r="RNL5900" s="248"/>
      <x:c r="RNM5900" s="248"/>
      <x:c r="RNN5900" s="248"/>
      <x:c r="RNO5900" s="248"/>
      <x:c r="RNP5900" s="248"/>
      <x:c r="RNQ5900" s="248"/>
      <x:c r="RNR5900" s="248"/>
      <x:c r="RNS5900" s="248"/>
      <x:c r="RNT5900" s="248"/>
      <x:c r="RNU5900" s="248"/>
      <x:c r="RNV5900" s="248"/>
      <x:c r="RNW5900" s="248"/>
      <x:c r="RNX5900" s="248"/>
      <x:c r="RNY5900" s="248"/>
      <x:c r="RNZ5900" s="248"/>
      <x:c r="ROA5900" s="248"/>
      <x:c r="ROB5900" s="248"/>
      <x:c r="ROC5900" s="248"/>
      <x:c r="ROD5900" s="248"/>
      <x:c r="ROE5900" s="248"/>
      <x:c r="ROF5900" s="248"/>
      <x:c r="ROG5900" s="248"/>
      <x:c r="ROH5900" s="248"/>
      <x:c r="ROI5900" s="248"/>
      <x:c r="ROJ5900" s="248"/>
      <x:c r="ROK5900" s="248"/>
      <x:c r="ROL5900" s="248"/>
      <x:c r="ROM5900" s="248"/>
      <x:c r="RON5900" s="248"/>
      <x:c r="ROO5900" s="248"/>
      <x:c r="ROP5900" s="248"/>
      <x:c r="ROQ5900" s="248"/>
      <x:c r="ROR5900" s="248"/>
      <x:c r="ROS5900" s="248"/>
      <x:c r="ROT5900" s="248"/>
      <x:c r="ROU5900" s="248"/>
      <x:c r="ROV5900" s="248"/>
      <x:c r="ROW5900" s="248"/>
      <x:c r="ROX5900" s="248"/>
      <x:c r="ROY5900" s="248"/>
      <x:c r="ROZ5900" s="248"/>
      <x:c r="RPA5900" s="248"/>
      <x:c r="RPB5900" s="248"/>
      <x:c r="RPC5900" s="248"/>
      <x:c r="RPD5900" s="248"/>
      <x:c r="RPE5900" s="248"/>
      <x:c r="RPF5900" s="248"/>
      <x:c r="RPG5900" s="248"/>
      <x:c r="RPH5900" s="248"/>
      <x:c r="RPI5900" s="248"/>
      <x:c r="RPJ5900" s="248"/>
      <x:c r="RPK5900" s="248"/>
      <x:c r="RPL5900" s="248"/>
      <x:c r="RPM5900" s="248"/>
      <x:c r="RPN5900" s="248"/>
      <x:c r="RPO5900" s="248"/>
      <x:c r="RPP5900" s="248"/>
      <x:c r="RPQ5900" s="248"/>
      <x:c r="RPR5900" s="248"/>
      <x:c r="RPS5900" s="248"/>
      <x:c r="RPT5900" s="248"/>
      <x:c r="RPU5900" s="248"/>
      <x:c r="RPV5900" s="248"/>
      <x:c r="RPW5900" s="248"/>
      <x:c r="RPX5900" s="248"/>
      <x:c r="RPY5900" s="248"/>
      <x:c r="RPZ5900" s="248"/>
      <x:c r="RQA5900" s="248"/>
      <x:c r="RQB5900" s="248"/>
      <x:c r="RQC5900" s="248"/>
      <x:c r="RQD5900" s="248"/>
      <x:c r="RQE5900" s="248"/>
      <x:c r="RQF5900" s="248"/>
      <x:c r="RQG5900" s="248"/>
      <x:c r="RQH5900" s="248"/>
      <x:c r="RQI5900" s="248"/>
      <x:c r="RQJ5900" s="248"/>
      <x:c r="RQK5900" s="248"/>
      <x:c r="RQL5900" s="248"/>
      <x:c r="RQM5900" s="248"/>
      <x:c r="RQN5900" s="248"/>
      <x:c r="RQO5900" s="248"/>
      <x:c r="RQP5900" s="248"/>
      <x:c r="RQQ5900" s="248"/>
      <x:c r="RQR5900" s="248"/>
      <x:c r="RQS5900" s="248"/>
      <x:c r="RQT5900" s="248"/>
      <x:c r="RQU5900" s="248"/>
      <x:c r="RQV5900" s="248"/>
      <x:c r="RQW5900" s="248"/>
      <x:c r="RQX5900" s="248"/>
      <x:c r="RQY5900" s="248"/>
      <x:c r="RQZ5900" s="248"/>
      <x:c r="RRA5900" s="248"/>
      <x:c r="RRB5900" s="248"/>
      <x:c r="RRC5900" s="248"/>
      <x:c r="RRD5900" s="248"/>
      <x:c r="RRE5900" s="248"/>
      <x:c r="RRF5900" s="248"/>
      <x:c r="RRG5900" s="248"/>
      <x:c r="RRH5900" s="248"/>
      <x:c r="RRI5900" s="248"/>
      <x:c r="RRJ5900" s="248"/>
      <x:c r="RRK5900" s="248"/>
      <x:c r="RRL5900" s="248"/>
      <x:c r="RRM5900" s="248"/>
      <x:c r="RRN5900" s="248"/>
      <x:c r="RRO5900" s="248"/>
      <x:c r="RRP5900" s="248"/>
      <x:c r="RRQ5900" s="248"/>
      <x:c r="RRR5900" s="248"/>
      <x:c r="RRS5900" s="248"/>
      <x:c r="RRT5900" s="248"/>
      <x:c r="RRU5900" s="248"/>
      <x:c r="RRV5900" s="248"/>
      <x:c r="RRW5900" s="248"/>
      <x:c r="RRX5900" s="248"/>
      <x:c r="RRY5900" s="248"/>
      <x:c r="RRZ5900" s="248"/>
      <x:c r="RSA5900" s="248"/>
      <x:c r="RSB5900" s="248"/>
      <x:c r="RSC5900" s="248"/>
      <x:c r="RSD5900" s="248"/>
      <x:c r="RSE5900" s="248"/>
      <x:c r="RSF5900" s="248"/>
      <x:c r="RSG5900" s="248"/>
      <x:c r="RSH5900" s="248"/>
      <x:c r="RSI5900" s="248"/>
      <x:c r="RSJ5900" s="248"/>
      <x:c r="RSK5900" s="248"/>
      <x:c r="RSL5900" s="248"/>
      <x:c r="RSM5900" s="248"/>
      <x:c r="RSN5900" s="248"/>
      <x:c r="RSO5900" s="248"/>
      <x:c r="RSP5900" s="248"/>
      <x:c r="RSQ5900" s="248"/>
      <x:c r="RSR5900" s="248"/>
      <x:c r="RSS5900" s="248"/>
      <x:c r="RST5900" s="248"/>
      <x:c r="RSU5900" s="248"/>
      <x:c r="RSV5900" s="248"/>
      <x:c r="RSW5900" s="248"/>
      <x:c r="RSX5900" s="248"/>
      <x:c r="RSY5900" s="248"/>
      <x:c r="RSZ5900" s="248"/>
      <x:c r="RTA5900" s="248"/>
      <x:c r="RTB5900" s="248"/>
      <x:c r="RTC5900" s="248"/>
      <x:c r="RTD5900" s="248"/>
      <x:c r="RTE5900" s="248"/>
      <x:c r="RTF5900" s="248"/>
      <x:c r="RTG5900" s="248"/>
      <x:c r="RTH5900" s="248"/>
      <x:c r="RTI5900" s="248"/>
      <x:c r="RTJ5900" s="248"/>
      <x:c r="RTK5900" s="248"/>
      <x:c r="RTL5900" s="248"/>
      <x:c r="RTM5900" s="248"/>
      <x:c r="RTN5900" s="248"/>
      <x:c r="RTO5900" s="248"/>
      <x:c r="RTP5900" s="248"/>
      <x:c r="RTQ5900" s="248"/>
      <x:c r="RTR5900" s="248"/>
      <x:c r="RTS5900" s="248"/>
      <x:c r="RTT5900" s="248"/>
      <x:c r="RTU5900" s="248"/>
      <x:c r="RTV5900" s="248"/>
      <x:c r="RTW5900" s="248"/>
      <x:c r="RTX5900" s="248"/>
      <x:c r="RTY5900" s="248"/>
      <x:c r="RTZ5900" s="248"/>
      <x:c r="RUA5900" s="248"/>
      <x:c r="RUB5900" s="248"/>
      <x:c r="RUC5900" s="248"/>
      <x:c r="RUD5900" s="248"/>
      <x:c r="RUE5900" s="248"/>
      <x:c r="RUF5900" s="248"/>
      <x:c r="RUG5900" s="248"/>
      <x:c r="RUH5900" s="248"/>
      <x:c r="RUI5900" s="248"/>
      <x:c r="RUJ5900" s="248"/>
      <x:c r="RUK5900" s="248"/>
      <x:c r="RUL5900" s="248"/>
      <x:c r="RUM5900" s="248"/>
      <x:c r="RUN5900" s="248"/>
      <x:c r="RUO5900" s="248"/>
      <x:c r="RUP5900" s="248"/>
      <x:c r="RUQ5900" s="248"/>
      <x:c r="RUR5900" s="248"/>
      <x:c r="RUS5900" s="248"/>
      <x:c r="RUT5900" s="248"/>
      <x:c r="RUU5900" s="248"/>
      <x:c r="RUV5900" s="248"/>
      <x:c r="RUW5900" s="248"/>
      <x:c r="RUX5900" s="248"/>
      <x:c r="RUY5900" s="248"/>
      <x:c r="RUZ5900" s="248"/>
      <x:c r="RVA5900" s="248"/>
      <x:c r="RVB5900" s="248"/>
      <x:c r="RVC5900" s="248"/>
      <x:c r="RVD5900" s="248"/>
      <x:c r="RVE5900" s="248"/>
      <x:c r="RVF5900" s="248"/>
      <x:c r="RVG5900" s="248"/>
      <x:c r="RVH5900" s="248"/>
      <x:c r="RVI5900" s="248"/>
      <x:c r="RVJ5900" s="248"/>
      <x:c r="RVK5900" s="248"/>
      <x:c r="RVL5900" s="248"/>
      <x:c r="RVM5900" s="248"/>
      <x:c r="RVN5900" s="248"/>
      <x:c r="RVO5900" s="248"/>
      <x:c r="RVP5900" s="248"/>
      <x:c r="RVQ5900" s="248"/>
      <x:c r="RVR5900" s="248"/>
      <x:c r="RVS5900" s="248"/>
      <x:c r="RVT5900" s="248"/>
      <x:c r="RVU5900" s="248"/>
      <x:c r="RVV5900" s="248"/>
      <x:c r="RVW5900" s="248"/>
      <x:c r="RVX5900" s="248"/>
      <x:c r="RVY5900" s="248"/>
      <x:c r="RVZ5900" s="248"/>
      <x:c r="RWA5900" s="248"/>
      <x:c r="RWB5900" s="248"/>
      <x:c r="RWC5900" s="248"/>
      <x:c r="RWD5900" s="248"/>
      <x:c r="RWE5900" s="248"/>
      <x:c r="RWF5900" s="248"/>
      <x:c r="RWG5900" s="248"/>
      <x:c r="RWH5900" s="248"/>
      <x:c r="RWI5900" s="248"/>
      <x:c r="RWJ5900" s="248"/>
      <x:c r="RWK5900" s="248"/>
      <x:c r="RWL5900" s="248"/>
      <x:c r="RWM5900" s="248"/>
      <x:c r="RWN5900" s="248"/>
      <x:c r="RWO5900" s="248"/>
      <x:c r="RWP5900" s="248"/>
      <x:c r="RWQ5900" s="248"/>
      <x:c r="RWR5900" s="248"/>
      <x:c r="RWS5900" s="248"/>
      <x:c r="RWT5900" s="248"/>
      <x:c r="RWU5900" s="248"/>
      <x:c r="RWV5900" s="248"/>
      <x:c r="RWW5900" s="248"/>
      <x:c r="RWX5900" s="248"/>
      <x:c r="RWY5900" s="248"/>
      <x:c r="RWZ5900" s="248"/>
      <x:c r="RXA5900" s="248"/>
      <x:c r="RXB5900" s="248"/>
      <x:c r="RXC5900" s="248"/>
      <x:c r="RXD5900" s="248"/>
      <x:c r="RXE5900" s="248"/>
      <x:c r="RXF5900" s="248"/>
      <x:c r="RXG5900" s="248"/>
      <x:c r="RXH5900" s="248"/>
      <x:c r="RXI5900" s="248"/>
      <x:c r="RXJ5900" s="248"/>
      <x:c r="RXK5900" s="248"/>
      <x:c r="RXL5900" s="248"/>
      <x:c r="RXM5900" s="248"/>
      <x:c r="RXN5900" s="248"/>
      <x:c r="RXO5900" s="248"/>
      <x:c r="RXP5900" s="248"/>
      <x:c r="RXQ5900" s="248"/>
      <x:c r="RXR5900" s="248"/>
      <x:c r="RXS5900" s="248"/>
      <x:c r="RXT5900" s="248"/>
      <x:c r="RXU5900" s="248"/>
      <x:c r="RXV5900" s="248"/>
      <x:c r="RXW5900" s="248"/>
      <x:c r="RXX5900" s="248"/>
      <x:c r="RXY5900" s="248"/>
      <x:c r="RXZ5900" s="248"/>
      <x:c r="RYA5900" s="248"/>
      <x:c r="RYB5900" s="248"/>
      <x:c r="RYC5900" s="248"/>
      <x:c r="RYD5900" s="248"/>
      <x:c r="RYE5900" s="248"/>
      <x:c r="RYF5900" s="248"/>
      <x:c r="RYG5900" s="248"/>
      <x:c r="RYH5900" s="248"/>
      <x:c r="RYI5900" s="248"/>
      <x:c r="RYJ5900" s="248"/>
      <x:c r="RYK5900" s="248"/>
      <x:c r="RYL5900" s="248"/>
      <x:c r="RYM5900" s="248"/>
      <x:c r="RYN5900" s="248"/>
      <x:c r="RYO5900" s="248"/>
      <x:c r="RYP5900" s="248"/>
      <x:c r="RYQ5900" s="248"/>
      <x:c r="RYR5900" s="248"/>
      <x:c r="RYS5900" s="248"/>
      <x:c r="RYT5900" s="248"/>
      <x:c r="RYU5900" s="248"/>
      <x:c r="RYV5900" s="248"/>
      <x:c r="RYW5900" s="248"/>
      <x:c r="RYX5900" s="248"/>
      <x:c r="RYY5900" s="248"/>
      <x:c r="RYZ5900" s="248"/>
      <x:c r="RZA5900" s="248"/>
      <x:c r="RZB5900" s="248"/>
      <x:c r="RZC5900" s="248"/>
      <x:c r="RZD5900" s="248"/>
      <x:c r="RZE5900" s="248"/>
      <x:c r="RZF5900" s="248"/>
      <x:c r="RZG5900" s="248"/>
      <x:c r="RZH5900" s="248"/>
      <x:c r="RZI5900" s="248"/>
      <x:c r="RZJ5900" s="248"/>
      <x:c r="RZK5900" s="248"/>
      <x:c r="RZL5900" s="248"/>
      <x:c r="RZM5900" s="248"/>
      <x:c r="RZN5900" s="248"/>
      <x:c r="RZO5900" s="248"/>
      <x:c r="RZP5900" s="248"/>
      <x:c r="RZQ5900" s="248"/>
      <x:c r="RZR5900" s="248"/>
      <x:c r="RZS5900" s="248"/>
      <x:c r="RZT5900" s="248"/>
      <x:c r="RZU5900" s="248"/>
      <x:c r="RZV5900" s="248"/>
      <x:c r="RZW5900" s="248"/>
      <x:c r="RZX5900" s="248"/>
      <x:c r="RZY5900" s="248"/>
      <x:c r="RZZ5900" s="248"/>
      <x:c r="SAA5900" s="248"/>
      <x:c r="SAB5900" s="248"/>
      <x:c r="SAC5900" s="248"/>
      <x:c r="SAD5900" s="248"/>
      <x:c r="SAE5900" s="248"/>
      <x:c r="SAF5900" s="248"/>
      <x:c r="SAG5900" s="248"/>
      <x:c r="SAH5900" s="248"/>
      <x:c r="SAI5900" s="248"/>
      <x:c r="SAJ5900" s="248"/>
      <x:c r="SAK5900" s="248"/>
      <x:c r="SAL5900" s="248"/>
      <x:c r="SAM5900" s="248"/>
      <x:c r="SAN5900" s="248"/>
      <x:c r="SAO5900" s="248"/>
      <x:c r="SAP5900" s="248"/>
      <x:c r="SAQ5900" s="248"/>
      <x:c r="SAR5900" s="248"/>
      <x:c r="SAS5900" s="248"/>
      <x:c r="SAT5900" s="248"/>
      <x:c r="SAU5900" s="248"/>
      <x:c r="SAV5900" s="248"/>
      <x:c r="SAW5900" s="248"/>
      <x:c r="SAX5900" s="248"/>
      <x:c r="SAY5900" s="248"/>
      <x:c r="SAZ5900" s="248"/>
      <x:c r="SBA5900" s="248"/>
      <x:c r="SBB5900" s="248"/>
      <x:c r="SBC5900" s="248"/>
      <x:c r="SBD5900" s="248"/>
      <x:c r="SBE5900" s="248"/>
      <x:c r="SBF5900" s="248"/>
      <x:c r="SBG5900" s="248"/>
      <x:c r="SBH5900" s="248"/>
      <x:c r="SBI5900" s="248"/>
      <x:c r="SBJ5900" s="248"/>
      <x:c r="SBK5900" s="248"/>
      <x:c r="SBL5900" s="248"/>
      <x:c r="SBM5900" s="248"/>
      <x:c r="SBN5900" s="248"/>
      <x:c r="SBO5900" s="248"/>
      <x:c r="SBP5900" s="248"/>
      <x:c r="SBQ5900" s="248"/>
      <x:c r="SBR5900" s="248"/>
      <x:c r="SBS5900" s="248"/>
      <x:c r="SBT5900" s="248"/>
      <x:c r="SBU5900" s="248"/>
      <x:c r="SBV5900" s="248"/>
      <x:c r="SBW5900" s="248"/>
      <x:c r="SBX5900" s="248"/>
      <x:c r="SBY5900" s="248"/>
      <x:c r="SBZ5900" s="248"/>
      <x:c r="SCA5900" s="248"/>
      <x:c r="SCB5900" s="248"/>
      <x:c r="SCC5900" s="248"/>
      <x:c r="SCD5900" s="248"/>
      <x:c r="SCE5900" s="248"/>
      <x:c r="SCF5900" s="248"/>
      <x:c r="SCG5900" s="248"/>
      <x:c r="SCH5900" s="248"/>
      <x:c r="SCI5900" s="248"/>
      <x:c r="SCJ5900" s="248"/>
      <x:c r="SCK5900" s="248"/>
      <x:c r="SCL5900" s="248"/>
      <x:c r="SCM5900" s="248"/>
      <x:c r="SCN5900" s="248"/>
      <x:c r="SCO5900" s="248"/>
      <x:c r="SCP5900" s="248"/>
      <x:c r="SCQ5900" s="248"/>
      <x:c r="SCR5900" s="248"/>
      <x:c r="SCS5900" s="248"/>
      <x:c r="SCT5900" s="248"/>
      <x:c r="SCU5900" s="248"/>
      <x:c r="SCV5900" s="248"/>
      <x:c r="SCW5900" s="248"/>
      <x:c r="SCX5900" s="248"/>
      <x:c r="SCY5900" s="248"/>
      <x:c r="SCZ5900" s="248"/>
      <x:c r="SDA5900" s="248"/>
      <x:c r="SDB5900" s="248"/>
      <x:c r="SDC5900" s="248"/>
      <x:c r="SDD5900" s="248"/>
      <x:c r="SDE5900" s="248"/>
      <x:c r="SDF5900" s="248"/>
      <x:c r="SDG5900" s="248"/>
      <x:c r="SDH5900" s="248"/>
      <x:c r="SDI5900" s="248"/>
      <x:c r="SDJ5900" s="248"/>
      <x:c r="SDK5900" s="248"/>
      <x:c r="SDL5900" s="248"/>
      <x:c r="SDM5900" s="248"/>
      <x:c r="SDN5900" s="248"/>
      <x:c r="SDO5900" s="248"/>
      <x:c r="SDP5900" s="248"/>
      <x:c r="SDQ5900" s="248"/>
      <x:c r="SDR5900" s="248"/>
      <x:c r="SDS5900" s="248"/>
      <x:c r="SDT5900" s="248"/>
      <x:c r="SDU5900" s="248"/>
      <x:c r="SDV5900" s="248"/>
      <x:c r="SDW5900" s="248"/>
      <x:c r="SDX5900" s="248"/>
      <x:c r="SDY5900" s="248"/>
      <x:c r="SDZ5900" s="248"/>
      <x:c r="SEA5900" s="248"/>
      <x:c r="SEB5900" s="248"/>
      <x:c r="SEC5900" s="248"/>
      <x:c r="SED5900" s="248"/>
      <x:c r="SEE5900" s="248"/>
      <x:c r="SEF5900" s="248"/>
      <x:c r="SEG5900" s="248"/>
      <x:c r="SEH5900" s="248"/>
      <x:c r="SEI5900" s="248"/>
      <x:c r="SEJ5900" s="248"/>
      <x:c r="SEK5900" s="248"/>
      <x:c r="SEL5900" s="248"/>
      <x:c r="SEM5900" s="248"/>
      <x:c r="SEN5900" s="248"/>
      <x:c r="SEO5900" s="248"/>
      <x:c r="SEP5900" s="248"/>
      <x:c r="SEQ5900" s="248"/>
      <x:c r="SER5900" s="248"/>
      <x:c r="SES5900" s="248"/>
      <x:c r="SET5900" s="248"/>
      <x:c r="SEU5900" s="248"/>
      <x:c r="SEV5900" s="248"/>
      <x:c r="SEW5900" s="248"/>
      <x:c r="SEX5900" s="248"/>
      <x:c r="SEY5900" s="248"/>
      <x:c r="SEZ5900" s="248"/>
      <x:c r="SFA5900" s="248"/>
      <x:c r="SFB5900" s="248"/>
      <x:c r="SFC5900" s="248"/>
      <x:c r="SFD5900" s="248"/>
      <x:c r="SFE5900" s="248"/>
      <x:c r="SFF5900" s="248"/>
      <x:c r="SFG5900" s="248"/>
      <x:c r="SFH5900" s="248"/>
      <x:c r="SFI5900" s="248"/>
      <x:c r="SFJ5900" s="248"/>
      <x:c r="SFK5900" s="248"/>
      <x:c r="SFL5900" s="248"/>
      <x:c r="SFM5900" s="248"/>
      <x:c r="SFN5900" s="248"/>
      <x:c r="SFO5900" s="248"/>
      <x:c r="SFP5900" s="248"/>
      <x:c r="SFQ5900" s="248"/>
      <x:c r="SFR5900" s="248"/>
      <x:c r="SFS5900" s="248"/>
      <x:c r="SFT5900" s="248"/>
      <x:c r="SFU5900" s="248"/>
      <x:c r="SFV5900" s="248"/>
      <x:c r="SFW5900" s="248"/>
      <x:c r="SFX5900" s="248"/>
      <x:c r="SFY5900" s="248"/>
      <x:c r="SFZ5900" s="248"/>
      <x:c r="SGA5900" s="248"/>
      <x:c r="SGB5900" s="248"/>
      <x:c r="SGC5900" s="248"/>
      <x:c r="SGD5900" s="248"/>
      <x:c r="SGE5900" s="248"/>
      <x:c r="SGF5900" s="248"/>
      <x:c r="SGG5900" s="248"/>
      <x:c r="SGH5900" s="248"/>
      <x:c r="SGI5900" s="248"/>
      <x:c r="SGJ5900" s="248"/>
      <x:c r="SGK5900" s="248"/>
      <x:c r="SGL5900" s="248"/>
      <x:c r="SGM5900" s="248"/>
      <x:c r="SGN5900" s="248"/>
      <x:c r="SGO5900" s="248"/>
      <x:c r="SGP5900" s="248"/>
      <x:c r="SGQ5900" s="248"/>
      <x:c r="SGR5900" s="248"/>
      <x:c r="SGS5900" s="248"/>
      <x:c r="SGT5900" s="248"/>
      <x:c r="SGU5900" s="248"/>
      <x:c r="SGV5900" s="248"/>
      <x:c r="SGW5900" s="248"/>
      <x:c r="SGX5900" s="248"/>
      <x:c r="SGY5900" s="248"/>
      <x:c r="SGZ5900" s="248"/>
      <x:c r="SHA5900" s="248"/>
      <x:c r="SHB5900" s="248"/>
      <x:c r="SHC5900" s="248"/>
      <x:c r="SHD5900" s="248"/>
      <x:c r="SHE5900" s="248"/>
      <x:c r="SHF5900" s="248"/>
      <x:c r="SHG5900" s="248"/>
      <x:c r="SHH5900" s="248"/>
      <x:c r="SHI5900" s="248"/>
      <x:c r="SHJ5900" s="248"/>
      <x:c r="SHK5900" s="248"/>
      <x:c r="SHL5900" s="248"/>
      <x:c r="SHM5900" s="248"/>
      <x:c r="SHN5900" s="248"/>
      <x:c r="SHO5900" s="248"/>
      <x:c r="SHP5900" s="248"/>
      <x:c r="SHQ5900" s="248"/>
      <x:c r="SHR5900" s="248"/>
      <x:c r="SHS5900" s="248"/>
      <x:c r="SHT5900" s="248"/>
      <x:c r="SHU5900" s="248"/>
      <x:c r="SHV5900" s="248"/>
      <x:c r="SHW5900" s="248"/>
      <x:c r="SHX5900" s="248"/>
      <x:c r="SHY5900" s="248"/>
      <x:c r="SHZ5900" s="248"/>
      <x:c r="SIA5900" s="248"/>
      <x:c r="SIB5900" s="248"/>
      <x:c r="SIC5900" s="248"/>
      <x:c r="SID5900" s="248"/>
      <x:c r="SIE5900" s="248"/>
      <x:c r="SIF5900" s="248"/>
      <x:c r="SIG5900" s="248"/>
      <x:c r="SIH5900" s="248"/>
      <x:c r="SII5900" s="248"/>
      <x:c r="SIJ5900" s="248"/>
      <x:c r="SIK5900" s="248"/>
      <x:c r="SIL5900" s="248"/>
      <x:c r="SIM5900" s="248"/>
      <x:c r="SIN5900" s="248"/>
      <x:c r="SIO5900" s="248"/>
      <x:c r="SIP5900" s="248"/>
      <x:c r="SIQ5900" s="248"/>
      <x:c r="SIR5900" s="248"/>
      <x:c r="SIS5900" s="248"/>
      <x:c r="SIT5900" s="248"/>
      <x:c r="SIU5900" s="248"/>
      <x:c r="SIV5900" s="248"/>
      <x:c r="SIW5900" s="248"/>
      <x:c r="SIX5900" s="248"/>
      <x:c r="SIY5900" s="248"/>
      <x:c r="SIZ5900" s="248"/>
      <x:c r="SJA5900" s="248"/>
      <x:c r="SJB5900" s="248"/>
      <x:c r="SJC5900" s="248"/>
      <x:c r="SJD5900" s="248"/>
      <x:c r="SJE5900" s="248"/>
      <x:c r="SJF5900" s="248"/>
      <x:c r="SJG5900" s="248"/>
      <x:c r="SJH5900" s="248"/>
      <x:c r="SJI5900" s="248"/>
      <x:c r="SJJ5900" s="248"/>
      <x:c r="SJK5900" s="248"/>
      <x:c r="SJL5900" s="248"/>
      <x:c r="SJM5900" s="248"/>
      <x:c r="SJN5900" s="248"/>
      <x:c r="SJO5900" s="248"/>
      <x:c r="SJP5900" s="248"/>
      <x:c r="SJQ5900" s="248"/>
      <x:c r="SJR5900" s="248"/>
      <x:c r="SJS5900" s="248"/>
      <x:c r="SJT5900" s="248"/>
      <x:c r="SJU5900" s="248"/>
      <x:c r="SJV5900" s="248"/>
      <x:c r="SJW5900" s="248"/>
      <x:c r="SJX5900" s="248"/>
      <x:c r="SJY5900" s="248"/>
      <x:c r="SJZ5900" s="248"/>
      <x:c r="SKA5900" s="248"/>
      <x:c r="SKB5900" s="248"/>
      <x:c r="SKC5900" s="248"/>
      <x:c r="SKD5900" s="248"/>
      <x:c r="SKE5900" s="248"/>
      <x:c r="SKF5900" s="248"/>
      <x:c r="SKG5900" s="248"/>
      <x:c r="SKH5900" s="248"/>
      <x:c r="SKI5900" s="248"/>
      <x:c r="SKJ5900" s="248"/>
      <x:c r="SKK5900" s="248"/>
      <x:c r="SKL5900" s="248"/>
      <x:c r="SKM5900" s="248"/>
      <x:c r="SKN5900" s="248"/>
      <x:c r="SKO5900" s="248"/>
      <x:c r="SKP5900" s="248"/>
      <x:c r="SKQ5900" s="248"/>
      <x:c r="SKR5900" s="248"/>
      <x:c r="SKS5900" s="248"/>
      <x:c r="SKT5900" s="248"/>
      <x:c r="SKU5900" s="248"/>
      <x:c r="SKV5900" s="248"/>
      <x:c r="SKW5900" s="248"/>
      <x:c r="SKX5900" s="248"/>
      <x:c r="SKY5900" s="248"/>
      <x:c r="SKZ5900" s="248"/>
      <x:c r="SLA5900" s="248"/>
      <x:c r="SLB5900" s="248"/>
      <x:c r="SLC5900" s="248"/>
      <x:c r="SLD5900" s="248"/>
      <x:c r="SLE5900" s="248"/>
      <x:c r="SLF5900" s="248"/>
      <x:c r="SLG5900" s="248"/>
      <x:c r="SLH5900" s="248"/>
      <x:c r="SLI5900" s="248"/>
      <x:c r="SLJ5900" s="248"/>
      <x:c r="SLK5900" s="248"/>
      <x:c r="SLL5900" s="248"/>
      <x:c r="SLM5900" s="248"/>
      <x:c r="SLN5900" s="248"/>
      <x:c r="SLO5900" s="248"/>
      <x:c r="SLP5900" s="248"/>
      <x:c r="SLQ5900" s="248"/>
      <x:c r="SLR5900" s="248"/>
      <x:c r="SLS5900" s="248"/>
      <x:c r="SLT5900" s="248"/>
      <x:c r="SLU5900" s="248"/>
      <x:c r="SLV5900" s="248"/>
      <x:c r="SLW5900" s="248"/>
      <x:c r="SLX5900" s="248"/>
      <x:c r="SLY5900" s="248"/>
      <x:c r="SLZ5900" s="248"/>
      <x:c r="SMA5900" s="248"/>
      <x:c r="SMB5900" s="248"/>
      <x:c r="SMC5900" s="248"/>
      <x:c r="SMD5900" s="248"/>
      <x:c r="SME5900" s="248"/>
      <x:c r="SMF5900" s="248"/>
      <x:c r="SMG5900" s="248"/>
      <x:c r="SMH5900" s="248"/>
      <x:c r="SMI5900" s="248"/>
      <x:c r="SMJ5900" s="248"/>
      <x:c r="SMK5900" s="248"/>
      <x:c r="SML5900" s="248"/>
      <x:c r="SMM5900" s="248"/>
      <x:c r="SMN5900" s="248"/>
      <x:c r="SMO5900" s="248"/>
      <x:c r="SMP5900" s="248"/>
      <x:c r="SMQ5900" s="248"/>
      <x:c r="SMR5900" s="248"/>
      <x:c r="SMS5900" s="248"/>
      <x:c r="SMT5900" s="248"/>
      <x:c r="SMU5900" s="248"/>
      <x:c r="SMV5900" s="248"/>
      <x:c r="SMW5900" s="248"/>
      <x:c r="SMX5900" s="248"/>
      <x:c r="SMY5900" s="248"/>
      <x:c r="SMZ5900" s="248"/>
      <x:c r="SNA5900" s="248"/>
      <x:c r="SNB5900" s="248"/>
      <x:c r="SNC5900" s="248"/>
      <x:c r="SND5900" s="248"/>
      <x:c r="SNE5900" s="248"/>
      <x:c r="SNF5900" s="248"/>
      <x:c r="SNG5900" s="248"/>
      <x:c r="SNH5900" s="248"/>
      <x:c r="SNI5900" s="248"/>
      <x:c r="SNJ5900" s="248"/>
      <x:c r="SNK5900" s="248"/>
      <x:c r="SNL5900" s="248"/>
      <x:c r="SNM5900" s="248"/>
      <x:c r="SNN5900" s="248"/>
      <x:c r="SNO5900" s="248"/>
      <x:c r="SNP5900" s="248"/>
      <x:c r="SNQ5900" s="248"/>
      <x:c r="SNR5900" s="248"/>
      <x:c r="SNS5900" s="248"/>
      <x:c r="SNT5900" s="248"/>
      <x:c r="SNU5900" s="248"/>
      <x:c r="SNV5900" s="248"/>
      <x:c r="SNW5900" s="248"/>
      <x:c r="SNX5900" s="248"/>
      <x:c r="SNY5900" s="248"/>
      <x:c r="SNZ5900" s="248"/>
      <x:c r="SOA5900" s="248"/>
      <x:c r="SOB5900" s="248"/>
      <x:c r="SOC5900" s="248"/>
      <x:c r="SOD5900" s="248"/>
      <x:c r="SOE5900" s="248"/>
      <x:c r="SOF5900" s="248"/>
      <x:c r="SOG5900" s="248"/>
      <x:c r="SOH5900" s="248"/>
      <x:c r="SOI5900" s="248"/>
      <x:c r="SOJ5900" s="248"/>
      <x:c r="SOK5900" s="248"/>
      <x:c r="SOL5900" s="248"/>
      <x:c r="SOM5900" s="248"/>
      <x:c r="SON5900" s="248"/>
      <x:c r="SOO5900" s="248"/>
      <x:c r="SOP5900" s="248"/>
      <x:c r="SOQ5900" s="248"/>
      <x:c r="SOR5900" s="248"/>
      <x:c r="SOS5900" s="248"/>
      <x:c r="SOT5900" s="248"/>
      <x:c r="SOU5900" s="248"/>
      <x:c r="SOV5900" s="248"/>
      <x:c r="SOW5900" s="248"/>
      <x:c r="SOX5900" s="248"/>
      <x:c r="SOY5900" s="248"/>
      <x:c r="SOZ5900" s="248"/>
      <x:c r="SPA5900" s="248"/>
      <x:c r="SPB5900" s="248"/>
      <x:c r="SPC5900" s="248"/>
      <x:c r="SPD5900" s="248"/>
      <x:c r="SPE5900" s="248"/>
      <x:c r="SPF5900" s="248"/>
      <x:c r="SPG5900" s="248"/>
      <x:c r="SPH5900" s="248"/>
      <x:c r="SPI5900" s="248"/>
      <x:c r="SPJ5900" s="248"/>
      <x:c r="SPK5900" s="248"/>
      <x:c r="SPL5900" s="248"/>
      <x:c r="SPM5900" s="248"/>
      <x:c r="SPN5900" s="248"/>
      <x:c r="SPO5900" s="248"/>
      <x:c r="SPP5900" s="248"/>
      <x:c r="SPQ5900" s="248"/>
      <x:c r="SPR5900" s="248"/>
      <x:c r="SPS5900" s="248"/>
      <x:c r="SPT5900" s="248"/>
      <x:c r="SPU5900" s="248"/>
      <x:c r="SPV5900" s="248"/>
      <x:c r="SPW5900" s="248"/>
      <x:c r="SPX5900" s="248"/>
      <x:c r="SPY5900" s="248"/>
      <x:c r="SPZ5900" s="248"/>
      <x:c r="SQA5900" s="248"/>
      <x:c r="SQB5900" s="248"/>
      <x:c r="SQC5900" s="248"/>
      <x:c r="SQD5900" s="248"/>
      <x:c r="SQE5900" s="248"/>
      <x:c r="SQF5900" s="248"/>
      <x:c r="SQG5900" s="248"/>
      <x:c r="SQH5900" s="248"/>
      <x:c r="SQI5900" s="248"/>
      <x:c r="SQJ5900" s="248"/>
      <x:c r="SQK5900" s="248"/>
      <x:c r="SQL5900" s="248"/>
      <x:c r="SQM5900" s="248"/>
      <x:c r="SQN5900" s="248"/>
      <x:c r="SQO5900" s="248"/>
      <x:c r="SQP5900" s="248"/>
      <x:c r="SQQ5900" s="248"/>
      <x:c r="SQR5900" s="248"/>
      <x:c r="SQS5900" s="248"/>
      <x:c r="SQT5900" s="248"/>
      <x:c r="SQU5900" s="248"/>
      <x:c r="SQV5900" s="248"/>
      <x:c r="SQW5900" s="248"/>
      <x:c r="SQX5900" s="248"/>
      <x:c r="SQY5900" s="248"/>
      <x:c r="SQZ5900" s="248"/>
      <x:c r="SRA5900" s="248"/>
      <x:c r="SRB5900" s="248"/>
      <x:c r="SRC5900" s="248"/>
      <x:c r="SRD5900" s="248"/>
      <x:c r="SRE5900" s="248"/>
      <x:c r="SRF5900" s="248"/>
      <x:c r="SRG5900" s="248"/>
      <x:c r="SRH5900" s="248"/>
      <x:c r="SRI5900" s="248"/>
      <x:c r="SRJ5900" s="248"/>
      <x:c r="SRK5900" s="248"/>
      <x:c r="SRL5900" s="248"/>
      <x:c r="SRM5900" s="248"/>
      <x:c r="SRN5900" s="248"/>
      <x:c r="SRO5900" s="248"/>
      <x:c r="SRP5900" s="248"/>
      <x:c r="SRQ5900" s="248"/>
      <x:c r="SRR5900" s="248"/>
      <x:c r="SRS5900" s="248"/>
      <x:c r="SRT5900" s="248"/>
      <x:c r="SRU5900" s="248"/>
      <x:c r="SRV5900" s="248"/>
      <x:c r="SRW5900" s="248"/>
      <x:c r="SRX5900" s="248"/>
      <x:c r="SRY5900" s="248"/>
      <x:c r="SRZ5900" s="248"/>
      <x:c r="SSA5900" s="248"/>
      <x:c r="SSB5900" s="248"/>
      <x:c r="SSC5900" s="248"/>
      <x:c r="SSD5900" s="248"/>
      <x:c r="SSE5900" s="248"/>
      <x:c r="SSF5900" s="248"/>
      <x:c r="SSG5900" s="248"/>
      <x:c r="SSH5900" s="248"/>
      <x:c r="SSI5900" s="248"/>
      <x:c r="SSJ5900" s="248"/>
      <x:c r="SSK5900" s="248"/>
      <x:c r="SSL5900" s="248"/>
      <x:c r="SSM5900" s="248"/>
      <x:c r="SSN5900" s="248"/>
      <x:c r="SSO5900" s="248"/>
      <x:c r="SSP5900" s="248"/>
      <x:c r="SSQ5900" s="248"/>
      <x:c r="SSR5900" s="248"/>
      <x:c r="SSS5900" s="248"/>
      <x:c r="SST5900" s="248"/>
      <x:c r="SSU5900" s="248"/>
      <x:c r="SSV5900" s="248"/>
      <x:c r="SSW5900" s="248"/>
      <x:c r="SSX5900" s="248"/>
      <x:c r="SSY5900" s="248"/>
      <x:c r="SSZ5900" s="248"/>
      <x:c r="STA5900" s="248"/>
      <x:c r="STB5900" s="248"/>
      <x:c r="STC5900" s="248"/>
      <x:c r="STD5900" s="248"/>
      <x:c r="STE5900" s="248"/>
      <x:c r="STF5900" s="248"/>
      <x:c r="STG5900" s="248"/>
      <x:c r="STH5900" s="248"/>
      <x:c r="STI5900" s="248"/>
      <x:c r="STJ5900" s="248"/>
      <x:c r="STK5900" s="248"/>
      <x:c r="STL5900" s="248"/>
      <x:c r="STM5900" s="248"/>
      <x:c r="STN5900" s="248"/>
      <x:c r="STO5900" s="248"/>
      <x:c r="STP5900" s="248"/>
      <x:c r="STQ5900" s="248"/>
      <x:c r="STR5900" s="248"/>
      <x:c r="STS5900" s="248"/>
      <x:c r="STT5900" s="248"/>
      <x:c r="STU5900" s="248"/>
      <x:c r="STV5900" s="248"/>
      <x:c r="STW5900" s="248"/>
      <x:c r="STX5900" s="248"/>
      <x:c r="STY5900" s="248"/>
      <x:c r="STZ5900" s="248"/>
      <x:c r="SUA5900" s="248"/>
      <x:c r="SUB5900" s="248"/>
      <x:c r="SUC5900" s="248"/>
      <x:c r="SUD5900" s="248"/>
      <x:c r="SUE5900" s="248"/>
      <x:c r="SUF5900" s="248"/>
      <x:c r="SUG5900" s="248"/>
      <x:c r="SUH5900" s="248"/>
      <x:c r="SUI5900" s="248"/>
      <x:c r="SUJ5900" s="248"/>
      <x:c r="SUK5900" s="248"/>
      <x:c r="SUL5900" s="248"/>
      <x:c r="SUM5900" s="248"/>
      <x:c r="SUN5900" s="248"/>
      <x:c r="SUO5900" s="248"/>
      <x:c r="SUP5900" s="248"/>
      <x:c r="SUQ5900" s="248"/>
      <x:c r="SUR5900" s="248"/>
      <x:c r="SUS5900" s="248"/>
      <x:c r="SUT5900" s="248"/>
      <x:c r="SUU5900" s="248"/>
      <x:c r="SUV5900" s="248"/>
      <x:c r="SUW5900" s="248"/>
      <x:c r="SUX5900" s="248"/>
      <x:c r="SUY5900" s="248"/>
      <x:c r="SUZ5900" s="248"/>
      <x:c r="SVA5900" s="248"/>
      <x:c r="SVB5900" s="248"/>
      <x:c r="SVC5900" s="248"/>
      <x:c r="SVD5900" s="248"/>
      <x:c r="SVE5900" s="248"/>
      <x:c r="SVF5900" s="248"/>
      <x:c r="SVG5900" s="248"/>
      <x:c r="SVH5900" s="248"/>
      <x:c r="SVI5900" s="248"/>
      <x:c r="SVJ5900" s="248"/>
      <x:c r="SVK5900" s="248"/>
      <x:c r="SVL5900" s="248"/>
      <x:c r="SVM5900" s="248"/>
      <x:c r="SVN5900" s="248"/>
      <x:c r="SVO5900" s="248"/>
      <x:c r="SVP5900" s="248"/>
      <x:c r="SVQ5900" s="248"/>
      <x:c r="SVR5900" s="248"/>
      <x:c r="SVS5900" s="248"/>
      <x:c r="SVT5900" s="248"/>
      <x:c r="SVU5900" s="248"/>
      <x:c r="SVV5900" s="248"/>
      <x:c r="SVW5900" s="248"/>
      <x:c r="SVX5900" s="248"/>
      <x:c r="SVY5900" s="248"/>
      <x:c r="SVZ5900" s="248"/>
      <x:c r="SWA5900" s="248"/>
      <x:c r="SWB5900" s="248"/>
      <x:c r="SWC5900" s="248"/>
      <x:c r="SWD5900" s="248"/>
      <x:c r="SWE5900" s="248"/>
      <x:c r="SWF5900" s="248"/>
      <x:c r="SWG5900" s="248"/>
      <x:c r="SWH5900" s="248"/>
      <x:c r="SWI5900" s="248"/>
      <x:c r="SWJ5900" s="248"/>
      <x:c r="SWK5900" s="248"/>
      <x:c r="SWL5900" s="248"/>
      <x:c r="SWM5900" s="248"/>
      <x:c r="SWN5900" s="248"/>
      <x:c r="SWO5900" s="248"/>
      <x:c r="SWP5900" s="248"/>
      <x:c r="SWQ5900" s="248"/>
      <x:c r="SWR5900" s="248"/>
      <x:c r="SWS5900" s="248"/>
      <x:c r="SWT5900" s="248"/>
      <x:c r="SWU5900" s="248"/>
      <x:c r="SWV5900" s="248"/>
      <x:c r="SWW5900" s="248"/>
      <x:c r="SWX5900" s="248"/>
      <x:c r="SWY5900" s="248"/>
      <x:c r="SWZ5900" s="248"/>
      <x:c r="SXA5900" s="248"/>
      <x:c r="SXB5900" s="248"/>
      <x:c r="SXC5900" s="248"/>
      <x:c r="SXD5900" s="248"/>
      <x:c r="SXE5900" s="248"/>
      <x:c r="SXF5900" s="248"/>
      <x:c r="SXG5900" s="248"/>
      <x:c r="SXH5900" s="248"/>
      <x:c r="SXI5900" s="248"/>
      <x:c r="SXJ5900" s="248"/>
      <x:c r="SXK5900" s="248"/>
      <x:c r="SXL5900" s="248"/>
      <x:c r="SXM5900" s="248"/>
      <x:c r="SXN5900" s="248"/>
      <x:c r="SXO5900" s="248"/>
      <x:c r="SXP5900" s="248"/>
      <x:c r="SXQ5900" s="248"/>
      <x:c r="SXR5900" s="248"/>
      <x:c r="SXS5900" s="248"/>
      <x:c r="SXT5900" s="248"/>
      <x:c r="SXU5900" s="248"/>
      <x:c r="SXV5900" s="248"/>
      <x:c r="SXW5900" s="248"/>
      <x:c r="SXX5900" s="248"/>
      <x:c r="SXY5900" s="248"/>
      <x:c r="SXZ5900" s="248"/>
      <x:c r="SYA5900" s="248"/>
      <x:c r="SYB5900" s="248"/>
      <x:c r="SYC5900" s="248"/>
      <x:c r="SYD5900" s="248"/>
      <x:c r="SYE5900" s="248"/>
      <x:c r="SYF5900" s="248"/>
      <x:c r="SYG5900" s="248"/>
      <x:c r="SYH5900" s="248"/>
      <x:c r="SYI5900" s="248"/>
      <x:c r="SYJ5900" s="248"/>
      <x:c r="SYK5900" s="248"/>
      <x:c r="SYL5900" s="248"/>
      <x:c r="SYM5900" s="248"/>
      <x:c r="SYN5900" s="248"/>
      <x:c r="SYO5900" s="248"/>
      <x:c r="SYP5900" s="248"/>
      <x:c r="SYQ5900" s="248"/>
      <x:c r="SYR5900" s="248"/>
      <x:c r="SYS5900" s="248"/>
      <x:c r="SYT5900" s="248"/>
      <x:c r="SYU5900" s="248"/>
      <x:c r="SYV5900" s="248"/>
      <x:c r="SYW5900" s="248"/>
      <x:c r="SYX5900" s="248"/>
      <x:c r="SYY5900" s="248"/>
      <x:c r="SYZ5900" s="248"/>
      <x:c r="SZA5900" s="248"/>
      <x:c r="SZB5900" s="248"/>
      <x:c r="SZC5900" s="248"/>
      <x:c r="SZD5900" s="248"/>
      <x:c r="SZE5900" s="248"/>
      <x:c r="SZF5900" s="248"/>
      <x:c r="SZG5900" s="248"/>
      <x:c r="SZH5900" s="248"/>
      <x:c r="SZI5900" s="248"/>
      <x:c r="SZJ5900" s="248"/>
      <x:c r="SZK5900" s="248"/>
      <x:c r="SZL5900" s="248"/>
      <x:c r="SZM5900" s="248"/>
      <x:c r="SZN5900" s="248"/>
      <x:c r="SZO5900" s="248"/>
      <x:c r="SZP5900" s="248"/>
      <x:c r="SZQ5900" s="248"/>
      <x:c r="SZR5900" s="248"/>
      <x:c r="SZS5900" s="248"/>
      <x:c r="SZT5900" s="248"/>
      <x:c r="SZU5900" s="248"/>
      <x:c r="SZV5900" s="248"/>
      <x:c r="SZW5900" s="248"/>
      <x:c r="SZX5900" s="248"/>
      <x:c r="SZY5900" s="248"/>
      <x:c r="SZZ5900" s="248"/>
      <x:c r="TAA5900" s="248"/>
      <x:c r="TAB5900" s="248"/>
      <x:c r="TAC5900" s="248"/>
      <x:c r="TAD5900" s="248"/>
      <x:c r="TAE5900" s="248"/>
      <x:c r="TAF5900" s="248"/>
      <x:c r="TAG5900" s="248"/>
      <x:c r="TAH5900" s="248"/>
      <x:c r="TAI5900" s="248"/>
      <x:c r="TAJ5900" s="248"/>
      <x:c r="TAK5900" s="248"/>
      <x:c r="TAL5900" s="248"/>
      <x:c r="TAM5900" s="248"/>
      <x:c r="TAN5900" s="248"/>
      <x:c r="TAO5900" s="248"/>
      <x:c r="TAP5900" s="248"/>
      <x:c r="TAQ5900" s="248"/>
      <x:c r="TAR5900" s="248"/>
      <x:c r="TAS5900" s="248"/>
      <x:c r="TAT5900" s="248"/>
      <x:c r="TAU5900" s="248"/>
      <x:c r="TAV5900" s="248"/>
      <x:c r="TAW5900" s="248"/>
      <x:c r="TAX5900" s="248"/>
      <x:c r="TAY5900" s="248"/>
      <x:c r="TAZ5900" s="248"/>
      <x:c r="TBA5900" s="248"/>
      <x:c r="TBB5900" s="248"/>
      <x:c r="TBC5900" s="248"/>
      <x:c r="TBD5900" s="248"/>
      <x:c r="TBE5900" s="248"/>
      <x:c r="TBF5900" s="248"/>
      <x:c r="TBG5900" s="248"/>
      <x:c r="TBH5900" s="248"/>
      <x:c r="TBI5900" s="248"/>
      <x:c r="TBJ5900" s="248"/>
      <x:c r="TBK5900" s="248"/>
      <x:c r="TBL5900" s="248"/>
      <x:c r="TBM5900" s="248"/>
      <x:c r="TBN5900" s="248"/>
      <x:c r="TBO5900" s="248"/>
      <x:c r="TBP5900" s="248"/>
      <x:c r="TBQ5900" s="248"/>
      <x:c r="TBR5900" s="248"/>
      <x:c r="TBS5900" s="248"/>
      <x:c r="TBT5900" s="248"/>
      <x:c r="TBU5900" s="248"/>
      <x:c r="TBV5900" s="248"/>
      <x:c r="TBW5900" s="248"/>
      <x:c r="TBX5900" s="248"/>
      <x:c r="TBY5900" s="248"/>
      <x:c r="TBZ5900" s="248"/>
      <x:c r="TCA5900" s="248"/>
      <x:c r="TCB5900" s="248"/>
      <x:c r="TCC5900" s="248"/>
      <x:c r="TCD5900" s="248"/>
      <x:c r="TCE5900" s="248"/>
      <x:c r="TCF5900" s="248"/>
      <x:c r="TCG5900" s="248"/>
      <x:c r="TCH5900" s="248"/>
      <x:c r="TCI5900" s="248"/>
      <x:c r="TCJ5900" s="248"/>
      <x:c r="TCK5900" s="248"/>
      <x:c r="TCL5900" s="248"/>
      <x:c r="TCM5900" s="248"/>
      <x:c r="TCN5900" s="248"/>
      <x:c r="TCO5900" s="248"/>
      <x:c r="TCP5900" s="248"/>
      <x:c r="TCQ5900" s="248"/>
      <x:c r="TCR5900" s="248"/>
      <x:c r="TCS5900" s="248"/>
      <x:c r="TCT5900" s="248"/>
      <x:c r="TCU5900" s="248"/>
      <x:c r="TCV5900" s="248"/>
      <x:c r="TCW5900" s="248"/>
      <x:c r="TCX5900" s="248"/>
      <x:c r="TCY5900" s="248"/>
      <x:c r="TCZ5900" s="248"/>
      <x:c r="TDA5900" s="248"/>
      <x:c r="TDB5900" s="248"/>
      <x:c r="TDC5900" s="248"/>
      <x:c r="TDD5900" s="248"/>
      <x:c r="TDE5900" s="248"/>
      <x:c r="TDF5900" s="248"/>
      <x:c r="TDG5900" s="248"/>
      <x:c r="TDH5900" s="248"/>
      <x:c r="TDI5900" s="248"/>
      <x:c r="TDJ5900" s="248"/>
      <x:c r="TDK5900" s="248"/>
      <x:c r="TDL5900" s="248"/>
      <x:c r="TDM5900" s="248"/>
      <x:c r="TDN5900" s="248"/>
      <x:c r="TDO5900" s="248"/>
      <x:c r="TDP5900" s="248"/>
      <x:c r="TDQ5900" s="248"/>
      <x:c r="TDR5900" s="248"/>
      <x:c r="TDS5900" s="248"/>
      <x:c r="TDT5900" s="248"/>
      <x:c r="TDU5900" s="248"/>
      <x:c r="TDV5900" s="248"/>
      <x:c r="TDW5900" s="248"/>
      <x:c r="TDX5900" s="248"/>
      <x:c r="TDY5900" s="248"/>
      <x:c r="TDZ5900" s="248"/>
      <x:c r="TEA5900" s="248"/>
      <x:c r="TEB5900" s="248"/>
      <x:c r="TEC5900" s="248"/>
      <x:c r="TED5900" s="248"/>
      <x:c r="TEE5900" s="248"/>
      <x:c r="TEF5900" s="248"/>
      <x:c r="TEG5900" s="248"/>
      <x:c r="TEH5900" s="248"/>
      <x:c r="TEI5900" s="248"/>
      <x:c r="TEJ5900" s="248"/>
      <x:c r="TEK5900" s="248"/>
      <x:c r="TEL5900" s="248"/>
      <x:c r="TEM5900" s="248"/>
      <x:c r="TEN5900" s="248"/>
      <x:c r="TEO5900" s="248"/>
      <x:c r="TEP5900" s="248"/>
      <x:c r="TEQ5900" s="248"/>
      <x:c r="TER5900" s="248"/>
      <x:c r="TES5900" s="248"/>
      <x:c r="TET5900" s="248"/>
      <x:c r="TEU5900" s="248"/>
      <x:c r="TEV5900" s="248"/>
      <x:c r="TEW5900" s="248"/>
      <x:c r="TEX5900" s="248"/>
      <x:c r="TEY5900" s="248"/>
      <x:c r="TEZ5900" s="248"/>
      <x:c r="TFA5900" s="248"/>
      <x:c r="TFB5900" s="248"/>
      <x:c r="TFC5900" s="248"/>
      <x:c r="TFD5900" s="248"/>
      <x:c r="TFE5900" s="248"/>
      <x:c r="TFF5900" s="248"/>
      <x:c r="TFG5900" s="248"/>
      <x:c r="TFH5900" s="248"/>
      <x:c r="TFI5900" s="248"/>
      <x:c r="TFJ5900" s="248"/>
      <x:c r="TFK5900" s="248"/>
      <x:c r="TFL5900" s="248"/>
      <x:c r="TFM5900" s="248"/>
      <x:c r="TFN5900" s="248"/>
      <x:c r="TFO5900" s="248"/>
      <x:c r="TFP5900" s="248"/>
      <x:c r="TFQ5900" s="248"/>
      <x:c r="TFR5900" s="248"/>
      <x:c r="TFS5900" s="248"/>
      <x:c r="TFT5900" s="248"/>
      <x:c r="TFU5900" s="248"/>
      <x:c r="TFV5900" s="248"/>
      <x:c r="TFW5900" s="248"/>
      <x:c r="TFX5900" s="248"/>
      <x:c r="TFY5900" s="248"/>
      <x:c r="TFZ5900" s="248"/>
      <x:c r="TGA5900" s="248"/>
      <x:c r="TGB5900" s="248"/>
      <x:c r="TGC5900" s="248"/>
      <x:c r="TGD5900" s="248"/>
      <x:c r="TGE5900" s="248"/>
      <x:c r="TGF5900" s="248"/>
      <x:c r="TGG5900" s="248"/>
      <x:c r="TGH5900" s="248"/>
      <x:c r="TGI5900" s="248"/>
      <x:c r="TGJ5900" s="248"/>
      <x:c r="TGK5900" s="248"/>
      <x:c r="TGL5900" s="248"/>
      <x:c r="TGM5900" s="248"/>
      <x:c r="TGN5900" s="248"/>
      <x:c r="TGO5900" s="248"/>
      <x:c r="TGP5900" s="248"/>
      <x:c r="TGQ5900" s="248"/>
      <x:c r="TGR5900" s="248"/>
      <x:c r="TGS5900" s="248"/>
      <x:c r="TGT5900" s="248"/>
      <x:c r="TGU5900" s="248"/>
      <x:c r="TGV5900" s="248"/>
      <x:c r="TGW5900" s="248"/>
      <x:c r="TGX5900" s="248"/>
      <x:c r="TGY5900" s="248"/>
      <x:c r="TGZ5900" s="248"/>
      <x:c r="THA5900" s="248"/>
      <x:c r="THB5900" s="248"/>
      <x:c r="THC5900" s="248"/>
      <x:c r="THD5900" s="248"/>
      <x:c r="THE5900" s="248"/>
      <x:c r="THF5900" s="248"/>
      <x:c r="THG5900" s="248"/>
      <x:c r="THH5900" s="248"/>
      <x:c r="THI5900" s="248"/>
      <x:c r="THJ5900" s="248"/>
      <x:c r="THK5900" s="248"/>
      <x:c r="THL5900" s="248"/>
      <x:c r="THM5900" s="248"/>
      <x:c r="THN5900" s="248"/>
      <x:c r="THO5900" s="248"/>
      <x:c r="THP5900" s="248"/>
      <x:c r="THQ5900" s="248"/>
      <x:c r="THR5900" s="248"/>
      <x:c r="THS5900" s="248"/>
      <x:c r="THT5900" s="248"/>
      <x:c r="THU5900" s="248"/>
      <x:c r="THV5900" s="248"/>
      <x:c r="THW5900" s="248"/>
      <x:c r="THX5900" s="248"/>
      <x:c r="THY5900" s="248"/>
      <x:c r="THZ5900" s="248"/>
      <x:c r="TIA5900" s="248"/>
      <x:c r="TIB5900" s="248"/>
      <x:c r="TIC5900" s="248"/>
      <x:c r="TID5900" s="248"/>
      <x:c r="TIE5900" s="248"/>
      <x:c r="TIF5900" s="248"/>
      <x:c r="TIG5900" s="248"/>
      <x:c r="TIH5900" s="248"/>
      <x:c r="TII5900" s="248"/>
      <x:c r="TIJ5900" s="248"/>
      <x:c r="TIK5900" s="248"/>
      <x:c r="TIL5900" s="248"/>
      <x:c r="TIM5900" s="248"/>
      <x:c r="TIN5900" s="248"/>
      <x:c r="TIO5900" s="248"/>
      <x:c r="TIP5900" s="248"/>
      <x:c r="TIQ5900" s="248"/>
      <x:c r="TIR5900" s="248"/>
      <x:c r="TIS5900" s="248"/>
      <x:c r="TIT5900" s="248"/>
      <x:c r="TIU5900" s="248"/>
      <x:c r="TIV5900" s="248"/>
      <x:c r="TIW5900" s="248"/>
      <x:c r="TIX5900" s="248"/>
      <x:c r="TIY5900" s="248"/>
      <x:c r="TIZ5900" s="248"/>
      <x:c r="TJA5900" s="248"/>
      <x:c r="TJB5900" s="248"/>
      <x:c r="TJC5900" s="248"/>
      <x:c r="TJD5900" s="248"/>
      <x:c r="TJE5900" s="248"/>
      <x:c r="TJF5900" s="248"/>
      <x:c r="TJG5900" s="248"/>
      <x:c r="TJH5900" s="248"/>
      <x:c r="TJI5900" s="248"/>
      <x:c r="TJJ5900" s="248"/>
      <x:c r="TJK5900" s="248"/>
      <x:c r="TJL5900" s="248"/>
      <x:c r="TJM5900" s="248"/>
      <x:c r="TJN5900" s="248"/>
      <x:c r="TJO5900" s="248"/>
      <x:c r="TJP5900" s="248"/>
      <x:c r="TJQ5900" s="248"/>
      <x:c r="TJR5900" s="248"/>
      <x:c r="TJS5900" s="248"/>
      <x:c r="TJT5900" s="248"/>
      <x:c r="TJU5900" s="248"/>
      <x:c r="TJV5900" s="248"/>
      <x:c r="TJW5900" s="248"/>
      <x:c r="TJX5900" s="248"/>
      <x:c r="TJY5900" s="248"/>
      <x:c r="TJZ5900" s="248"/>
      <x:c r="TKA5900" s="248"/>
      <x:c r="TKB5900" s="248"/>
      <x:c r="TKC5900" s="248"/>
      <x:c r="TKD5900" s="248"/>
      <x:c r="TKE5900" s="248"/>
      <x:c r="TKF5900" s="248"/>
      <x:c r="TKG5900" s="248"/>
      <x:c r="TKH5900" s="248"/>
      <x:c r="TKI5900" s="248"/>
      <x:c r="TKJ5900" s="248"/>
      <x:c r="TKK5900" s="248"/>
      <x:c r="TKL5900" s="248"/>
      <x:c r="TKM5900" s="248"/>
      <x:c r="TKN5900" s="248"/>
      <x:c r="TKO5900" s="248"/>
      <x:c r="TKP5900" s="248"/>
      <x:c r="TKQ5900" s="248"/>
      <x:c r="TKR5900" s="248"/>
      <x:c r="TKS5900" s="248"/>
      <x:c r="TKT5900" s="248"/>
      <x:c r="TKU5900" s="248"/>
      <x:c r="TKV5900" s="248"/>
      <x:c r="TKW5900" s="248"/>
      <x:c r="TKX5900" s="248"/>
      <x:c r="TKY5900" s="248"/>
      <x:c r="TKZ5900" s="248"/>
      <x:c r="TLA5900" s="248"/>
      <x:c r="TLB5900" s="248"/>
      <x:c r="TLC5900" s="248"/>
      <x:c r="TLD5900" s="248"/>
      <x:c r="TLE5900" s="248"/>
      <x:c r="TLF5900" s="248"/>
      <x:c r="TLG5900" s="248"/>
      <x:c r="TLH5900" s="248"/>
      <x:c r="TLI5900" s="248"/>
      <x:c r="TLJ5900" s="248"/>
      <x:c r="TLK5900" s="248"/>
      <x:c r="TLL5900" s="248"/>
      <x:c r="TLM5900" s="248"/>
      <x:c r="TLN5900" s="248"/>
      <x:c r="TLO5900" s="248"/>
      <x:c r="TLP5900" s="248"/>
      <x:c r="TLQ5900" s="248"/>
      <x:c r="TLR5900" s="248"/>
      <x:c r="TLS5900" s="248"/>
      <x:c r="TLT5900" s="248"/>
      <x:c r="TLU5900" s="248"/>
      <x:c r="TLV5900" s="248"/>
      <x:c r="TLW5900" s="248"/>
      <x:c r="TLX5900" s="248"/>
      <x:c r="TLY5900" s="248"/>
      <x:c r="TLZ5900" s="248"/>
      <x:c r="TMA5900" s="248"/>
      <x:c r="TMB5900" s="248"/>
      <x:c r="TMC5900" s="248"/>
      <x:c r="TMD5900" s="248"/>
      <x:c r="TME5900" s="248"/>
      <x:c r="TMF5900" s="248"/>
      <x:c r="TMG5900" s="248"/>
      <x:c r="TMH5900" s="248"/>
      <x:c r="TMI5900" s="248"/>
      <x:c r="TMJ5900" s="248"/>
      <x:c r="TMK5900" s="248"/>
      <x:c r="TML5900" s="248"/>
      <x:c r="TMM5900" s="248"/>
      <x:c r="TMN5900" s="248"/>
      <x:c r="TMO5900" s="248"/>
      <x:c r="TMP5900" s="248"/>
      <x:c r="TMQ5900" s="248"/>
      <x:c r="TMR5900" s="248"/>
      <x:c r="TMS5900" s="248"/>
      <x:c r="TMT5900" s="248"/>
      <x:c r="TMU5900" s="248"/>
      <x:c r="TMV5900" s="248"/>
      <x:c r="TMW5900" s="248"/>
      <x:c r="TMX5900" s="248"/>
      <x:c r="TMY5900" s="248"/>
      <x:c r="TMZ5900" s="248"/>
      <x:c r="TNA5900" s="248"/>
      <x:c r="TNB5900" s="248"/>
      <x:c r="TNC5900" s="248"/>
      <x:c r="TND5900" s="248"/>
      <x:c r="TNE5900" s="248"/>
      <x:c r="TNF5900" s="248"/>
      <x:c r="TNG5900" s="248"/>
      <x:c r="TNH5900" s="248"/>
      <x:c r="TNI5900" s="248"/>
      <x:c r="TNJ5900" s="248"/>
      <x:c r="TNK5900" s="248"/>
      <x:c r="TNL5900" s="248"/>
      <x:c r="TNM5900" s="248"/>
      <x:c r="TNN5900" s="248"/>
      <x:c r="TNO5900" s="248"/>
      <x:c r="TNP5900" s="248"/>
      <x:c r="TNQ5900" s="248"/>
      <x:c r="TNR5900" s="248"/>
      <x:c r="TNS5900" s="248"/>
      <x:c r="TNT5900" s="248"/>
      <x:c r="TNU5900" s="248"/>
      <x:c r="TNV5900" s="248"/>
      <x:c r="TNW5900" s="248"/>
      <x:c r="TNX5900" s="248"/>
      <x:c r="TNY5900" s="248"/>
      <x:c r="TNZ5900" s="248"/>
      <x:c r="TOA5900" s="248"/>
      <x:c r="TOB5900" s="248"/>
      <x:c r="TOC5900" s="248"/>
      <x:c r="TOD5900" s="248"/>
      <x:c r="TOE5900" s="248"/>
      <x:c r="TOF5900" s="248"/>
      <x:c r="TOG5900" s="248"/>
      <x:c r="TOH5900" s="248"/>
      <x:c r="TOI5900" s="248"/>
      <x:c r="TOJ5900" s="248"/>
      <x:c r="TOK5900" s="248"/>
      <x:c r="TOL5900" s="248"/>
      <x:c r="TOM5900" s="248"/>
      <x:c r="TON5900" s="248"/>
      <x:c r="TOO5900" s="248"/>
      <x:c r="TOP5900" s="248"/>
      <x:c r="TOQ5900" s="248"/>
      <x:c r="TOR5900" s="248"/>
      <x:c r="TOS5900" s="248"/>
      <x:c r="TOT5900" s="248"/>
      <x:c r="TOU5900" s="248"/>
      <x:c r="TOV5900" s="248"/>
      <x:c r="TOW5900" s="248"/>
      <x:c r="TOX5900" s="248"/>
      <x:c r="TOY5900" s="248"/>
      <x:c r="TOZ5900" s="248"/>
      <x:c r="TPA5900" s="248"/>
      <x:c r="TPB5900" s="248"/>
      <x:c r="TPC5900" s="248"/>
      <x:c r="TPD5900" s="248"/>
      <x:c r="TPE5900" s="248"/>
      <x:c r="TPF5900" s="248"/>
      <x:c r="TPG5900" s="248"/>
      <x:c r="TPH5900" s="248"/>
      <x:c r="TPI5900" s="248"/>
      <x:c r="TPJ5900" s="248"/>
      <x:c r="TPK5900" s="248"/>
      <x:c r="TPL5900" s="248"/>
      <x:c r="TPM5900" s="248"/>
      <x:c r="TPN5900" s="248"/>
      <x:c r="TPO5900" s="248"/>
      <x:c r="TPP5900" s="248"/>
      <x:c r="TPQ5900" s="248"/>
      <x:c r="TPR5900" s="248"/>
      <x:c r="TPS5900" s="248"/>
      <x:c r="TPT5900" s="248"/>
      <x:c r="TPU5900" s="248"/>
      <x:c r="TPV5900" s="248"/>
      <x:c r="TPW5900" s="248"/>
      <x:c r="TPX5900" s="248"/>
      <x:c r="TPY5900" s="248"/>
      <x:c r="TPZ5900" s="248"/>
      <x:c r="TQA5900" s="248"/>
      <x:c r="TQB5900" s="248"/>
      <x:c r="TQC5900" s="248"/>
      <x:c r="TQD5900" s="248"/>
      <x:c r="TQE5900" s="248"/>
      <x:c r="TQF5900" s="248"/>
      <x:c r="TQG5900" s="248"/>
      <x:c r="TQH5900" s="248"/>
      <x:c r="TQI5900" s="248"/>
      <x:c r="TQJ5900" s="248"/>
      <x:c r="TQK5900" s="248"/>
      <x:c r="TQL5900" s="248"/>
      <x:c r="TQM5900" s="248"/>
      <x:c r="TQN5900" s="248"/>
      <x:c r="TQO5900" s="248"/>
      <x:c r="TQP5900" s="248"/>
      <x:c r="TQQ5900" s="248"/>
      <x:c r="TQR5900" s="248"/>
      <x:c r="TQS5900" s="248"/>
      <x:c r="TQT5900" s="248"/>
      <x:c r="TQU5900" s="248"/>
      <x:c r="TQV5900" s="248"/>
      <x:c r="TQW5900" s="248"/>
      <x:c r="TQX5900" s="248"/>
      <x:c r="TQY5900" s="248"/>
      <x:c r="TQZ5900" s="248"/>
      <x:c r="TRA5900" s="248"/>
      <x:c r="TRB5900" s="248"/>
      <x:c r="TRC5900" s="248"/>
      <x:c r="TRD5900" s="248"/>
      <x:c r="TRE5900" s="248"/>
      <x:c r="TRF5900" s="248"/>
      <x:c r="TRG5900" s="248"/>
      <x:c r="TRH5900" s="248"/>
      <x:c r="TRI5900" s="248"/>
      <x:c r="TRJ5900" s="248"/>
      <x:c r="TRK5900" s="248"/>
      <x:c r="TRL5900" s="248"/>
      <x:c r="TRM5900" s="248"/>
      <x:c r="TRN5900" s="248"/>
      <x:c r="TRO5900" s="248"/>
      <x:c r="TRP5900" s="248"/>
      <x:c r="TRQ5900" s="248"/>
      <x:c r="TRR5900" s="248"/>
      <x:c r="TRS5900" s="248"/>
      <x:c r="TRT5900" s="248"/>
      <x:c r="TRU5900" s="248"/>
      <x:c r="TRV5900" s="248"/>
      <x:c r="TRW5900" s="248"/>
      <x:c r="TRX5900" s="248"/>
      <x:c r="TRY5900" s="248"/>
      <x:c r="TRZ5900" s="248"/>
      <x:c r="TSA5900" s="248"/>
      <x:c r="TSB5900" s="248"/>
      <x:c r="TSC5900" s="248"/>
      <x:c r="TSD5900" s="248"/>
      <x:c r="TSE5900" s="248"/>
      <x:c r="TSF5900" s="248"/>
      <x:c r="TSG5900" s="248"/>
      <x:c r="TSH5900" s="248"/>
      <x:c r="TSI5900" s="248"/>
      <x:c r="TSJ5900" s="248"/>
      <x:c r="TSK5900" s="248"/>
      <x:c r="TSL5900" s="248"/>
      <x:c r="TSM5900" s="248"/>
      <x:c r="TSN5900" s="248"/>
      <x:c r="TSO5900" s="248"/>
      <x:c r="TSP5900" s="248"/>
      <x:c r="TSQ5900" s="248"/>
      <x:c r="TSR5900" s="248"/>
      <x:c r="TSS5900" s="248"/>
      <x:c r="TST5900" s="248"/>
      <x:c r="TSU5900" s="248"/>
      <x:c r="TSV5900" s="248"/>
      <x:c r="TSW5900" s="248"/>
      <x:c r="TSX5900" s="248"/>
      <x:c r="TSY5900" s="248"/>
      <x:c r="TSZ5900" s="248"/>
      <x:c r="TTA5900" s="248"/>
      <x:c r="TTB5900" s="248"/>
      <x:c r="TTC5900" s="248"/>
      <x:c r="TTD5900" s="248"/>
      <x:c r="TTE5900" s="248"/>
      <x:c r="TTF5900" s="248"/>
      <x:c r="TTG5900" s="248"/>
      <x:c r="TTH5900" s="248"/>
      <x:c r="TTI5900" s="248"/>
      <x:c r="TTJ5900" s="248"/>
      <x:c r="TTK5900" s="248"/>
      <x:c r="TTL5900" s="248"/>
      <x:c r="TTM5900" s="248"/>
      <x:c r="TTN5900" s="248"/>
      <x:c r="TTO5900" s="248"/>
      <x:c r="TTP5900" s="248"/>
      <x:c r="TTQ5900" s="248"/>
      <x:c r="TTR5900" s="248"/>
      <x:c r="TTS5900" s="248"/>
      <x:c r="TTT5900" s="248"/>
      <x:c r="TTU5900" s="248"/>
      <x:c r="TTV5900" s="248"/>
      <x:c r="TTW5900" s="248"/>
      <x:c r="TTX5900" s="248"/>
      <x:c r="TTY5900" s="248"/>
      <x:c r="TTZ5900" s="248"/>
      <x:c r="TUA5900" s="248"/>
      <x:c r="TUB5900" s="248"/>
      <x:c r="TUC5900" s="248"/>
      <x:c r="TUD5900" s="248"/>
      <x:c r="TUE5900" s="248"/>
      <x:c r="TUF5900" s="248"/>
      <x:c r="TUG5900" s="248"/>
      <x:c r="TUH5900" s="248"/>
      <x:c r="TUI5900" s="248"/>
      <x:c r="TUJ5900" s="248"/>
      <x:c r="TUK5900" s="248"/>
      <x:c r="TUL5900" s="248"/>
      <x:c r="TUM5900" s="248"/>
      <x:c r="TUN5900" s="248"/>
      <x:c r="TUO5900" s="248"/>
      <x:c r="TUP5900" s="248"/>
      <x:c r="TUQ5900" s="248"/>
      <x:c r="TUR5900" s="248"/>
      <x:c r="TUS5900" s="248"/>
      <x:c r="TUT5900" s="248"/>
      <x:c r="TUU5900" s="248"/>
      <x:c r="TUV5900" s="248"/>
      <x:c r="TUW5900" s="248"/>
      <x:c r="TUX5900" s="248"/>
      <x:c r="TUY5900" s="248"/>
      <x:c r="TUZ5900" s="248"/>
      <x:c r="TVA5900" s="248"/>
      <x:c r="TVB5900" s="248"/>
      <x:c r="TVC5900" s="248"/>
      <x:c r="TVD5900" s="248"/>
      <x:c r="TVE5900" s="248"/>
      <x:c r="TVF5900" s="248"/>
      <x:c r="TVG5900" s="248"/>
      <x:c r="TVH5900" s="248"/>
      <x:c r="TVI5900" s="248"/>
      <x:c r="TVJ5900" s="248"/>
      <x:c r="TVK5900" s="248"/>
      <x:c r="TVL5900" s="248"/>
      <x:c r="TVM5900" s="248"/>
      <x:c r="TVN5900" s="248"/>
      <x:c r="TVO5900" s="248"/>
      <x:c r="TVP5900" s="248"/>
      <x:c r="TVQ5900" s="248"/>
      <x:c r="TVR5900" s="248"/>
      <x:c r="TVS5900" s="248"/>
      <x:c r="TVT5900" s="248"/>
      <x:c r="TVU5900" s="248"/>
      <x:c r="TVV5900" s="248"/>
      <x:c r="TVW5900" s="248"/>
      <x:c r="TVX5900" s="248"/>
      <x:c r="TVY5900" s="248"/>
      <x:c r="TVZ5900" s="248"/>
      <x:c r="TWA5900" s="248"/>
      <x:c r="TWB5900" s="248"/>
      <x:c r="TWC5900" s="248"/>
      <x:c r="TWD5900" s="248"/>
      <x:c r="TWE5900" s="248"/>
      <x:c r="TWF5900" s="248"/>
      <x:c r="TWG5900" s="248"/>
      <x:c r="TWH5900" s="248"/>
      <x:c r="TWI5900" s="248"/>
      <x:c r="TWJ5900" s="248"/>
      <x:c r="TWK5900" s="248"/>
      <x:c r="TWL5900" s="248"/>
      <x:c r="TWM5900" s="248"/>
      <x:c r="TWN5900" s="248"/>
      <x:c r="TWO5900" s="248"/>
      <x:c r="TWP5900" s="248"/>
      <x:c r="TWQ5900" s="248"/>
      <x:c r="TWR5900" s="248"/>
      <x:c r="TWS5900" s="248"/>
      <x:c r="TWT5900" s="248"/>
      <x:c r="TWU5900" s="248"/>
      <x:c r="TWV5900" s="248"/>
      <x:c r="TWW5900" s="248"/>
      <x:c r="TWX5900" s="248"/>
      <x:c r="TWY5900" s="248"/>
      <x:c r="TWZ5900" s="248"/>
      <x:c r="TXA5900" s="248"/>
      <x:c r="TXB5900" s="248"/>
      <x:c r="TXC5900" s="248"/>
      <x:c r="TXD5900" s="248"/>
      <x:c r="TXE5900" s="248"/>
      <x:c r="TXF5900" s="248"/>
      <x:c r="TXG5900" s="248"/>
      <x:c r="TXH5900" s="248"/>
      <x:c r="TXI5900" s="248"/>
      <x:c r="TXJ5900" s="248"/>
      <x:c r="TXK5900" s="248"/>
      <x:c r="TXL5900" s="248"/>
      <x:c r="TXM5900" s="248"/>
      <x:c r="TXN5900" s="248"/>
      <x:c r="TXO5900" s="248"/>
      <x:c r="TXP5900" s="248"/>
      <x:c r="TXQ5900" s="248"/>
      <x:c r="TXR5900" s="248"/>
      <x:c r="TXS5900" s="248"/>
      <x:c r="TXT5900" s="248"/>
      <x:c r="TXU5900" s="248"/>
      <x:c r="TXV5900" s="248"/>
      <x:c r="TXW5900" s="248"/>
      <x:c r="TXX5900" s="248"/>
      <x:c r="TXY5900" s="248"/>
      <x:c r="TXZ5900" s="248"/>
      <x:c r="TYA5900" s="248"/>
      <x:c r="TYB5900" s="248"/>
      <x:c r="TYC5900" s="248"/>
      <x:c r="TYD5900" s="248"/>
      <x:c r="TYE5900" s="248"/>
      <x:c r="TYF5900" s="248"/>
      <x:c r="TYG5900" s="248"/>
      <x:c r="TYH5900" s="248"/>
      <x:c r="TYI5900" s="248"/>
      <x:c r="TYJ5900" s="248"/>
      <x:c r="TYK5900" s="248"/>
      <x:c r="TYL5900" s="248"/>
      <x:c r="TYM5900" s="248"/>
      <x:c r="TYN5900" s="248"/>
      <x:c r="TYO5900" s="248"/>
      <x:c r="TYP5900" s="248"/>
      <x:c r="TYQ5900" s="248"/>
      <x:c r="TYR5900" s="248"/>
      <x:c r="TYS5900" s="248"/>
      <x:c r="TYT5900" s="248"/>
      <x:c r="TYU5900" s="248"/>
      <x:c r="TYV5900" s="248"/>
      <x:c r="TYW5900" s="248"/>
      <x:c r="TYX5900" s="248"/>
      <x:c r="TYY5900" s="248"/>
      <x:c r="TYZ5900" s="248"/>
      <x:c r="TZA5900" s="248"/>
      <x:c r="TZB5900" s="248"/>
      <x:c r="TZC5900" s="248"/>
      <x:c r="TZD5900" s="248"/>
      <x:c r="TZE5900" s="248"/>
      <x:c r="TZF5900" s="248"/>
      <x:c r="TZG5900" s="248"/>
      <x:c r="TZH5900" s="248"/>
      <x:c r="TZI5900" s="248"/>
      <x:c r="TZJ5900" s="248"/>
      <x:c r="TZK5900" s="248"/>
      <x:c r="TZL5900" s="248"/>
      <x:c r="TZM5900" s="248"/>
      <x:c r="TZN5900" s="248"/>
      <x:c r="TZO5900" s="248"/>
      <x:c r="TZP5900" s="248"/>
      <x:c r="TZQ5900" s="248"/>
      <x:c r="TZR5900" s="248"/>
      <x:c r="TZS5900" s="248"/>
      <x:c r="TZT5900" s="248"/>
      <x:c r="TZU5900" s="248"/>
      <x:c r="TZV5900" s="248"/>
      <x:c r="TZW5900" s="248"/>
      <x:c r="TZX5900" s="248"/>
      <x:c r="TZY5900" s="248"/>
      <x:c r="TZZ5900" s="248"/>
      <x:c r="UAA5900" s="248"/>
      <x:c r="UAB5900" s="248"/>
      <x:c r="UAC5900" s="248"/>
      <x:c r="UAD5900" s="248"/>
      <x:c r="UAE5900" s="248"/>
      <x:c r="UAF5900" s="248"/>
      <x:c r="UAG5900" s="248"/>
      <x:c r="UAH5900" s="248"/>
      <x:c r="UAI5900" s="248"/>
      <x:c r="UAJ5900" s="248"/>
      <x:c r="UAK5900" s="248"/>
      <x:c r="UAL5900" s="248"/>
      <x:c r="UAM5900" s="248"/>
      <x:c r="UAN5900" s="248"/>
      <x:c r="UAO5900" s="248"/>
      <x:c r="UAP5900" s="248"/>
      <x:c r="UAQ5900" s="248"/>
      <x:c r="UAR5900" s="248"/>
      <x:c r="UAS5900" s="248"/>
      <x:c r="UAT5900" s="248"/>
      <x:c r="UAU5900" s="248"/>
      <x:c r="UAV5900" s="248"/>
      <x:c r="UAW5900" s="248"/>
      <x:c r="UAX5900" s="248"/>
      <x:c r="UAY5900" s="248"/>
      <x:c r="UAZ5900" s="248"/>
      <x:c r="UBA5900" s="248"/>
      <x:c r="UBB5900" s="248"/>
      <x:c r="UBC5900" s="248"/>
      <x:c r="UBD5900" s="248"/>
      <x:c r="UBE5900" s="248"/>
      <x:c r="UBF5900" s="248"/>
      <x:c r="UBG5900" s="248"/>
      <x:c r="UBH5900" s="248"/>
      <x:c r="UBI5900" s="248"/>
      <x:c r="UBJ5900" s="248"/>
      <x:c r="UBK5900" s="248"/>
      <x:c r="UBL5900" s="248"/>
      <x:c r="UBM5900" s="248"/>
      <x:c r="UBN5900" s="248"/>
      <x:c r="UBO5900" s="248"/>
      <x:c r="UBP5900" s="248"/>
      <x:c r="UBQ5900" s="248"/>
      <x:c r="UBR5900" s="248"/>
      <x:c r="UBS5900" s="248"/>
      <x:c r="UBT5900" s="248"/>
      <x:c r="UBU5900" s="248"/>
      <x:c r="UBV5900" s="248"/>
      <x:c r="UBW5900" s="248"/>
      <x:c r="UBX5900" s="248"/>
      <x:c r="UBY5900" s="248"/>
      <x:c r="UBZ5900" s="248"/>
      <x:c r="UCA5900" s="248"/>
      <x:c r="UCB5900" s="248"/>
      <x:c r="UCC5900" s="248"/>
      <x:c r="UCD5900" s="248"/>
      <x:c r="UCE5900" s="248"/>
      <x:c r="UCF5900" s="248"/>
      <x:c r="UCG5900" s="248"/>
      <x:c r="UCH5900" s="248"/>
      <x:c r="UCI5900" s="248"/>
      <x:c r="UCJ5900" s="248"/>
      <x:c r="UCK5900" s="248"/>
      <x:c r="UCL5900" s="248"/>
      <x:c r="UCM5900" s="248"/>
      <x:c r="UCN5900" s="248"/>
      <x:c r="UCO5900" s="248"/>
      <x:c r="UCP5900" s="248"/>
      <x:c r="UCQ5900" s="248"/>
      <x:c r="UCR5900" s="248"/>
      <x:c r="UCS5900" s="248"/>
      <x:c r="UCT5900" s="248"/>
      <x:c r="UCU5900" s="248"/>
      <x:c r="UCV5900" s="248"/>
      <x:c r="UCW5900" s="248"/>
      <x:c r="UCX5900" s="248"/>
      <x:c r="UCY5900" s="248"/>
      <x:c r="UCZ5900" s="248"/>
      <x:c r="UDA5900" s="248"/>
      <x:c r="UDB5900" s="248"/>
      <x:c r="UDC5900" s="248"/>
      <x:c r="UDD5900" s="248"/>
      <x:c r="UDE5900" s="248"/>
      <x:c r="UDF5900" s="248"/>
      <x:c r="UDG5900" s="248"/>
      <x:c r="UDH5900" s="248"/>
      <x:c r="UDI5900" s="248"/>
      <x:c r="UDJ5900" s="248"/>
      <x:c r="UDK5900" s="248"/>
      <x:c r="UDL5900" s="248"/>
      <x:c r="UDM5900" s="248"/>
      <x:c r="UDN5900" s="248"/>
      <x:c r="UDO5900" s="248"/>
      <x:c r="UDP5900" s="248"/>
      <x:c r="UDQ5900" s="248"/>
      <x:c r="UDR5900" s="248"/>
      <x:c r="UDS5900" s="248"/>
      <x:c r="UDT5900" s="248"/>
      <x:c r="UDU5900" s="248"/>
      <x:c r="UDV5900" s="248"/>
      <x:c r="UDW5900" s="248"/>
      <x:c r="UDX5900" s="248"/>
      <x:c r="UDY5900" s="248"/>
      <x:c r="UDZ5900" s="248"/>
      <x:c r="UEA5900" s="248"/>
      <x:c r="UEB5900" s="248"/>
      <x:c r="UEC5900" s="248"/>
      <x:c r="UED5900" s="248"/>
      <x:c r="UEE5900" s="248"/>
      <x:c r="UEF5900" s="248"/>
      <x:c r="UEG5900" s="248"/>
      <x:c r="UEH5900" s="248"/>
      <x:c r="UEI5900" s="248"/>
      <x:c r="UEJ5900" s="248"/>
      <x:c r="UEK5900" s="248"/>
      <x:c r="UEL5900" s="248"/>
      <x:c r="UEM5900" s="248"/>
      <x:c r="UEN5900" s="248"/>
      <x:c r="UEO5900" s="248"/>
      <x:c r="UEP5900" s="248"/>
      <x:c r="UEQ5900" s="248"/>
      <x:c r="UER5900" s="248"/>
      <x:c r="UES5900" s="248"/>
      <x:c r="UET5900" s="248"/>
      <x:c r="UEU5900" s="248"/>
      <x:c r="UEV5900" s="248"/>
      <x:c r="UEW5900" s="248"/>
      <x:c r="UEX5900" s="248"/>
      <x:c r="UEY5900" s="248"/>
      <x:c r="UEZ5900" s="248"/>
      <x:c r="UFA5900" s="248"/>
      <x:c r="UFB5900" s="248"/>
      <x:c r="UFC5900" s="248"/>
      <x:c r="UFD5900" s="248"/>
      <x:c r="UFE5900" s="248"/>
      <x:c r="UFF5900" s="248"/>
      <x:c r="UFG5900" s="248"/>
      <x:c r="UFH5900" s="248"/>
      <x:c r="UFI5900" s="248"/>
      <x:c r="UFJ5900" s="248"/>
      <x:c r="UFK5900" s="248"/>
      <x:c r="UFL5900" s="248"/>
      <x:c r="UFM5900" s="248"/>
      <x:c r="UFN5900" s="248"/>
      <x:c r="UFO5900" s="248"/>
      <x:c r="UFP5900" s="248"/>
      <x:c r="UFQ5900" s="248"/>
      <x:c r="UFR5900" s="248"/>
      <x:c r="UFS5900" s="248"/>
      <x:c r="UFT5900" s="248"/>
      <x:c r="UFU5900" s="248"/>
      <x:c r="UFV5900" s="248"/>
      <x:c r="UFW5900" s="248"/>
      <x:c r="UFX5900" s="248"/>
      <x:c r="UFY5900" s="248"/>
      <x:c r="UFZ5900" s="248"/>
      <x:c r="UGA5900" s="248"/>
      <x:c r="UGB5900" s="248"/>
      <x:c r="UGC5900" s="248"/>
      <x:c r="UGD5900" s="248"/>
      <x:c r="UGE5900" s="248"/>
      <x:c r="UGF5900" s="248"/>
      <x:c r="UGG5900" s="248"/>
      <x:c r="UGH5900" s="248"/>
      <x:c r="UGI5900" s="248"/>
      <x:c r="UGJ5900" s="248"/>
      <x:c r="UGK5900" s="248"/>
      <x:c r="UGL5900" s="248"/>
      <x:c r="UGM5900" s="248"/>
      <x:c r="UGN5900" s="248"/>
      <x:c r="UGO5900" s="248"/>
      <x:c r="UGP5900" s="248"/>
      <x:c r="UGQ5900" s="248"/>
      <x:c r="UGR5900" s="248"/>
      <x:c r="UGS5900" s="248"/>
      <x:c r="UGT5900" s="248"/>
      <x:c r="UGU5900" s="248"/>
      <x:c r="UGV5900" s="248"/>
      <x:c r="UGW5900" s="248"/>
      <x:c r="UGX5900" s="248"/>
      <x:c r="UGY5900" s="248"/>
      <x:c r="UGZ5900" s="248"/>
      <x:c r="UHA5900" s="248"/>
      <x:c r="UHB5900" s="248"/>
      <x:c r="UHC5900" s="248"/>
      <x:c r="UHD5900" s="248"/>
      <x:c r="UHE5900" s="248"/>
      <x:c r="UHF5900" s="248"/>
      <x:c r="UHG5900" s="248"/>
      <x:c r="UHH5900" s="248"/>
      <x:c r="UHI5900" s="248"/>
      <x:c r="UHJ5900" s="248"/>
      <x:c r="UHK5900" s="248"/>
      <x:c r="UHL5900" s="248"/>
      <x:c r="UHM5900" s="248"/>
      <x:c r="UHN5900" s="248"/>
      <x:c r="UHO5900" s="248"/>
      <x:c r="UHP5900" s="248"/>
      <x:c r="UHQ5900" s="248"/>
      <x:c r="UHR5900" s="248"/>
      <x:c r="UHS5900" s="248"/>
      <x:c r="UHT5900" s="248"/>
      <x:c r="UHU5900" s="248"/>
      <x:c r="UHV5900" s="248"/>
      <x:c r="UHW5900" s="248"/>
      <x:c r="UHX5900" s="248"/>
      <x:c r="UHY5900" s="248"/>
      <x:c r="UHZ5900" s="248"/>
      <x:c r="UIA5900" s="248"/>
      <x:c r="UIB5900" s="248"/>
      <x:c r="UIC5900" s="248"/>
      <x:c r="UID5900" s="248"/>
      <x:c r="UIE5900" s="248"/>
      <x:c r="UIF5900" s="248"/>
      <x:c r="UIG5900" s="248"/>
      <x:c r="UIH5900" s="248"/>
      <x:c r="UII5900" s="248"/>
      <x:c r="UIJ5900" s="248"/>
      <x:c r="UIK5900" s="248"/>
      <x:c r="UIL5900" s="248"/>
      <x:c r="UIM5900" s="248"/>
      <x:c r="UIN5900" s="248"/>
      <x:c r="UIO5900" s="248"/>
      <x:c r="UIP5900" s="248"/>
      <x:c r="UIQ5900" s="248"/>
      <x:c r="UIR5900" s="248"/>
      <x:c r="UIS5900" s="248"/>
      <x:c r="UIT5900" s="248"/>
      <x:c r="UIU5900" s="248"/>
      <x:c r="UIV5900" s="248"/>
      <x:c r="UIW5900" s="248"/>
      <x:c r="UIX5900" s="248"/>
      <x:c r="UIY5900" s="248"/>
      <x:c r="UIZ5900" s="248"/>
      <x:c r="UJA5900" s="248"/>
      <x:c r="UJB5900" s="248"/>
      <x:c r="UJC5900" s="248"/>
      <x:c r="UJD5900" s="248"/>
      <x:c r="UJE5900" s="248"/>
      <x:c r="UJF5900" s="248"/>
      <x:c r="UJG5900" s="248"/>
      <x:c r="UJH5900" s="248"/>
      <x:c r="UJI5900" s="248"/>
      <x:c r="UJJ5900" s="248"/>
      <x:c r="UJK5900" s="248"/>
      <x:c r="UJL5900" s="248"/>
      <x:c r="UJM5900" s="248"/>
      <x:c r="UJN5900" s="248"/>
      <x:c r="UJO5900" s="248"/>
      <x:c r="UJP5900" s="248"/>
      <x:c r="UJQ5900" s="248"/>
      <x:c r="UJR5900" s="248"/>
      <x:c r="UJS5900" s="248"/>
      <x:c r="UJT5900" s="248"/>
      <x:c r="UJU5900" s="248"/>
      <x:c r="UJV5900" s="248"/>
      <x:c r="UJW5900" s="248"/>
      <x:c r="UJX5900" s="248"/>
      <x:c r="UJY5900" s="248"/>
      <x:c r="UJZ5900" s="248"/>
      <x:c r="UKA5900" s="248"/>
      <x:c r="UKB5900" s="248"/>
      <x:c r="UKC5900" s="248"/>
      <x:c r="UKD5900" s="248"/>
      <x:c r="UKE5900" s="248"/>
      <x:c r="UKF5900" s="248"/>
      <x:c r="UKG5900" s="248"/>
      <x:c r="UKH5900" s="248"/>
      <x:c r="UKI5900" s="248"/>
      <x:c r="UKJ5900" s="248"/>
      <x:c r="UKK5900" s="248"/>
      <x:c r="UKL5900" s="248"/>
      <x:c r="UKM5900" s="248"/>
      <x:c r="UKN5900" s="248"/>
      <x:c r="UKO5900" s="248"/>
      <x:c r="UKP5900" s="248"/>
      <x:c r="UKQ5900" s="248"/>
      <x:c r="UKR5900" s="248"/>
      <x:c r="UKS5900" s="248"/>
      <x:c r="UKT5900" s="248"/>
      <x:c r="UKU5900" s="248"/>
      <x:c r="UKV5900" s="248"/>
      <x:c r="UKW5900" s="248"/>
      <x:c r="UKX5900" s="248"/>
      <x:c r="UKY5900" s="248"/>
      <x:c r="UKZ5900" s="248"/>
      <x:c r="ULA5900" s="248"/>
      <x:c r="ULB5900" s="248"/>
      <x:c r="ULC5900" s="248"/>
      <x:c r="ULD5900" s="248"/>
      <x:c r="ULE5900" s="248"/>
      <x:c r="ULF5900" s="248"/>
      <x:c r="ULG5900" s="248"/>
      <x:c r="ULH5900" s="248"/>
      <x:c r="ULI5900" s="248"/>
      <x:c r="ULJ5900" s="248"/>
      <x:c r="ULK5900" s="248"/>
      <x:c r="ULL5900" s="248"/>
      <x:c r="ULM5900" s="248"/>
      <x:c r="ULN5900" s="248"/>
      <x:c r="ULO5900" s="248"/>
      <x:c r="ULP5900" s="248"/>
      <x:c r="ULQ5900" s="248"/>
      <x:c r="ULR5900" s="248"/>
      <x:c r="ULS5900" s="248"/>
      <x:c r="ULT5900" s="248"/>
      <x:c r="ULU5900" s="248"/>
      <x:c r="ULV5900" s="248"/>
      <x:c r="ULW5900" s="248"/>
      <x:c r="ULX5900" s="248"/>
      <x:c r="ULY5900" s="248"/>
      <x:c r="ULZ5900" s="248"/>
      <x:c r="UMA5900" s="248"/>
      <x:c r="UMB5900" s="248"/>
      <x:c r="UMC5900" s="248"/>
      <x:c r="UMD5900" s="248"/>
      <x:c r="UME5900" s="248"/>
      <x:c r="UMF5900" s="248"/>
      <x:c r="UMG5900" s="248"/>
      <x:c r="UMH5900" s="248"/>
      <x:c r="UMI5900" s="248"/>
      <x:c r="UMJ5900" s="248"/>
      <x:c r="UMK5900" s="248"/>
      <x:c r="UML5900" s="248"/>
      <x:c r="UMM5900" s="248"/>
      <x:c r="UMN5900" s="248"/>
      <x:c r="UMO5900" s="248"/>
      <x:c r="UMP5900" s="248"/>
      <x:c r="UMQ5900" s="248"/>
      <x:c r="UMR5900" s="248"/>
      <x:c r="UMS5900" s="248"/>
      <x:c r="UMT5900" s="248"/>
      <x:c r="UMU5900" s="248"/>
      <x:c r="UMV5900" s="248"/>
      <x:c r="UMW5900" s="248"/>
      <x:c r="UMX5900" s="248"/>
      <x:c r="UMY5900" s="248"/>
      <x:c r="UMZ5900" s="248"/>
      <x:c r="UNA5900" s="248"/>
      <x:c r="UNB5900" s="248"/>
      <x:c r="UNC5900" s="248"/>
      <x:c r="UND5900" s="248"/>
      <x:c r="UNE5900" s="248"/>
      <x:c r="UNF5900" s="248"/>
      <x:c r="UNG5900" s="248"/>
      <x:c r="UNH5900" s="248"/>
      <x:c r="UNI5900" s="248"/>
      <x:c r="UNJ5900" s="248"/>
      <x:c r="UNK5900" s="248"/>
      <x:c r="UNL5900" s="248"/>
      <x:c r="UNM5900" s="248"/>
      <x:c r="UNN5900" s="248"/>
      <x:c r="UNO5900" s="248"/>
      <x:c r="UNP5900" s="248"/>
      <x:c r="UNQ5900" s="248"/>
      <x:c r="UNR5900" s="248"/>
      <x:c r="UNS5900" s="248"/>
      <x:c r="UNT5900" s="248"/>
      <x:c r="UNU5900" s="248"/>
      <x:c r="UNV5900" s="248"/>
      <x:c r="UNW5900" s="248"/>
      <x:c r="UNX5900" s="248"/>
      <x:c r="UNY5900" s="248"/>
      <x:c r="UNZ5900" s="248"/>
      <x:c r="UOA5900" s="248"/>
      <x:c r="UOB5900" s="248"/>
      <x:c r="UOC5900" s="248"/>
      <x:c r="UOD5900" s="248"/>
      <x:c r="UOE5900" s="248"/>
      <x:c r="UOF5900" s="248"/>
      <x:c r="UOG5900" s="248"/>
      <x:c r="UOH5900" s="248"/>
      <x:c r="UOI5900" s="248"/>
      <x:c r="UOJ5900" s="248"/>
      <x:c r="UOK5900" s="248"/>
      <x:c r="UOL5900" s="248"/>
      <x:c r="UOM5900" s="248"/>
      <x:c r="UON5900" s="248"/>
      <x:c r="UOO5900" s="248"/>
      <x:c r="UOP5900" s="248"/>
      <x:c r="UOQ5900" s="248"/>
      <x:c r="UOR5900" s="248"/>
      <x:c r="UOS5900" s="248"/>
      <x:c r="UOT5900" s="248"/>
      <x:c r="UOU5900" s="248"/>
      <x:c r="UOV5900" s="248"/>
      <x:c r="UOW5900" s="248"/>
      <x:c r="UOX5900" s="248"/>
      <x:c r="UOY5900" s="248"/>
      <x:c r="UOZ5900" s="248"/>
      <x:c r="UPA5900" s="248"/>
      <x:c r="UPB5900" s="248"/>
      <x:c r="UPC5900" s="248"/>
      <x:c r="UPD5900" s="248"/>
      <x:c r="UPE5900" s="248"/>
      <x:c r="UPF5900" s="248"/>
      <x:c r="UPG5900" s="248"/>
      <x:c r="UPH5900" s="248"/>
      <x:c r="UPI5900" s="248"/>
      <x:c r="UPJ5900" s="248"/>
      <x:c r="UPK5900" s="248"/>
      <x:c r="UPL5900" s="248"/>
      <x:c r="UPM5900" s="248"/>
      <x:c r="UPN5900" s="248"/>
      <x:c r="UPO5900" s="248"/>
      <x:c r="UPP5900" s="248"/>
      <x:c r="UPQ5900" s="248"/>
      <x:c r="UPR5900" s="248"/>
      <x:c r="UPS5900" s="248"/>
      <x:c r="UPT5900" s="248"/>
      <x:c r="UPU5900" s="248"/>
      <x:c r="UPV5900" s="248"/>
      <x:c r="UPW5900" s="248"/>
      <x:c r="UPX5900" s="248"/>
      <x:c r="UPY5900" s="248"/>
      <x:c r="UPZ5900" s="248"/>
      <x:c r="UQA5900" s="248"/>
      <x:c r="UQB5900" s="248"/>
      <x:c r="UQC5900" s="248"/>
      <x:c r="UQD5900" s="248"/>
      <x:c r="UQE5900" s="248"/>
      <x:c r="UQF5900" s="248"/>
      <x:c r="UQG5900" s="248"/>
      <x:c r="UQH5900" s="248"/>
      <x:c r="UQI5900" s="248"/>
      <x:c r="UQJ5900" s="248"/>
      <x:c r="UQK5900" s="248"/>
      <x:c r="UQL5900" s="248"/>
      <x:c r="UQM5900" s="248"/>
      <x:c r="UQN5900" s="248"/>
      <x:c r="UQO5900" s="248"/>
      <x:c r="UQP5900" s="248"/>
      <x:c r="UQQ5900" s="248"/>
      <x:c r="UQR5900" s="248"/>
      <x:c r="UQS5900" s="248"/>
      <x:c r="UQT5900" s="248"/>
      <x:c r="UQU5900" s="248"/>
      <x:c r="UQV5900" s="248"/>
      <x:c r="UQW5900" s="248"/>
      <x:c r="UQX5900" s="248"/>
      <x:c r="UQY5900" s="248"/>
      <x:c r="UQZ5900" s="248"/>
      <x:c r="URA5900" s="248"/>
      <x:c r="URB5900" s="248"/>
      <x:c r="URC5900" s="248"/>
      <x:c r="URD5900" s="248"/>
      <x:c r="URE5900" s="248"/>
      <x:c r="URF5900" s="248"/>
      <x:c r="URG5900" s="248"/>
      <x:c r="URH5900" s="248"/>
      <x:c r="URI5900" s="248"/>
      <x:c r="URJ5900" s="248"/>
      <x:c r="URK5900" s="248"/>
      <x:c r="URL5900" s="248"/>
      <x:c r="URM5900" s="248"/>
      <x:c r="URN5900" s="248"/>
      <x:c r="URO5900" s="248"/>
      <x:c r="URP5900" s="248"/>
      <x:c r="URQ5900" s="248"/>
      <x:c r="URR5900" s="248"/>
      <x:c r="URS5900" s="248"/>
      <x:c r="URT5900" s="248"/>
      <x:c r="URU5900" s="248"/>
      <x:c r="URV5900" s="248"/>
      <x:c r="URW5900" s="248"/>
      <x:c r="URX5900" s="248"/>
      <x:c r="URY5900" s="248"/>
      <x:c r="URZ5900" s="248"/>
      <x:c r="USA5900" s="248"/>
      <x:c r="USB5900" s="248"/>
      <x:c r="USC5900" s="248"/>
      <x:c r="USD5900" s="248"/>
      <x:c r="USE5900" s="248"/>
      <x:c r="USF5900" s="248"/>
      <x:c r="USG5900" s="248"/>
      <x:c r="USH5900" s="248"/>
      <x:c r="USI5900" s="248"/>
      <x:c r="USJ5900" s="248"/>
      <x:c r="USK5900" s="248"/>
      <x:c r="USL5900" s="248"/>
      <x:c r="USM5900" s="248"/>
      <x:c r="USN5900" s="248"/>
      <x:c r="USO5900" s="248"/>
      <x:c r="USP5900" s="248"/>
      <x:c r="USQ5900" s="248"/>
      <x:c r="USR5900" s="248"/>
      <x:c r="USS5900" s="248"/>
      <x:c r="UST5900" s="248"/>
      <x:c r="USU5900" s="248"/>
      <x:c r="USV5900" s="248"/>
      <x:c r="USW5900" s="248"/>
      <x:c r="USX5900" s="248"/>
      <x:c r="USY5900" s="248"/>
      <x:c r="USZ5900" s="248"/>
      <x:c r="UTA5900" s="248"/>
      <x:c r="UTB5900" s="248"/>
      <x:c r="UTC5900" s="248"/>
      <x:c r="UTD5900" s="248"/>
      <x:c r="UTE5900" s="248"/>
      <x:c r="UTF5900" s="248"/>
      <x:c r="UTG5900" s="248"/>
      <x:c r="UTH5900" s="248"/>
      <x:c r="UTI5900" s="248"/>
      <x:c r="UTJ5900" s="248"/>
      <x:c r="UTK5900" s="248"/>
      <x:c r="UTL5900" s="248"/>
      <x:c r="UTM5900" s="248"/>
      <x:c r="UTN5900" s="248"/>
      <x:c r="UTO5900" s="248"/>
      <x:c r="UTP5900" s="248"/>
      <x:c r="UTQ5900" s="248"/>
      <x:c r="UTR5900" s="248"/>
      <x:c r="UTS5900" s="248"/>
      <x:c r="UTT5900" s="248"/>
      <x:c r="UTU5900" s="248"/>
      <x:c r="UTV5900" s="248"/>
      <x:c r="UTW5900" s="248"/>
      <x:c r="UTX5900" s="248"/>
      <x:c r="UTY5900" s="248"/>
      <x:c r="UTZ5900" s="248"/>
      <x:c r="UUA5900" s="248"/>
      <x:c r="UUB5900" s="248"/>
      <x:c r="UUC5900" s="248"/>
      <x:c r="UUD5900" s="248"/>
      <x:c r="UUE5900" s="248"/>
      <x:c r="UUF5900" s="248"/>
      <x:c r="UUG5900" s="248"/>
      <x:c r="UUH5900" s="248"/>
      <x:c r="UUI5900" s="248"/>
      <x:c r="UUJ5900" s="248"/>
      <x:c r="UUK5900" s="248"/>
      <x:c r="UUL5900" s="248"/>
      <x:c r="UUM5900" s="248"/>
      <x:c r="UUN5900" s="248"/>
      <x:c r="UUO5900" s="248"/>
      <x:c r="UUP5900" s="248"/>
      <x:c r="UUQ5900" s="248"/>
      <x:c r="UUR5900" s="248"/>
      <x:c r="UUS5900" s="248"/>
      <x:c r="UUT5900" s="248"/>
      <x:c r="UUU5900" s="248"/>
      <x:c r="UUV5900" s="248"/>
      <x:c r="UUW5900" s="248"/>
      <x:c r="UUX5900" s="248"/>
      <x:c r="UUY5900" s="248"/>
      <x:c r="UUZ5900" s="248"/>
      <x:c r="UVA5900" s="248"/>
      <x:c r="UVB5900" s="248"/>
      <x:c r="UVC5900" s="248"/>
      <x:c r="UVD5900" s="248"/>
      <x:c r="UVE5900" s="248"/>
      <x:c r="UVF5900" s="248"/>
      <x:c r="UVG5900" s="248"/>
      <x:c r="UVH5900" s="248"/>
      <x:c r="UVI5900" s="248"/>
      <x:c r="UVJ5900" s="248"/>
      <x:c r="UVK5900" s="248"/>
      <x:c r="UVL5900" s="248"/>
      <x:c r="UVM5900" s="248"/>
      <x:c r="UVN5900" s="248"/>
      <x:c r="UVO5900" s="248"/>
      <x:c r="UVP5900" s="248"/>
      <x:c r="UVQ5900" s="248"/>
      <x:c r="UVR5900" s="248"/>
      <x:c r="UVS5900" s="248"/>
      <x:c r="UVT5900" s="248"/>
      <x:c r="UVU5900" s="248"/>
      <x:c r="UVV5900" s="248"/>
      <x:c r="UVW5900" s="248"/>
      <x:c r="UVX5900" s="248"/>
      <x:c r="UVY5900" s="248"/>
      <x:c r="UVZ5900" s="248"/>
      <x:c r="UWA5900" s="248"/>
      <x:c r="UWB5900" s="248"/>
      <x:c r="UWC5900" s="248"/>
      <x:c r="UWD5900" s="248"/>
      <x:c r="UWE5900" s="248"/>
      <x:c r="UWF5900" s="248"/>
      <x:c r="UWG5900" s="248"/>
      <x:c r="UWH5900" s="248"/>
      <x:c r="UWI5900" s="248"/>
      <x:c r="UWJ5900" s="248"/>
      <x:c r="UWK5900" s="248"/>
      <x:c r="UWL5900" s="248"/>
      <x:c r="UWM5900" s="248"/>
      <x:c r="UWN5900" s="248"/>
      <x:c r="UWO5900" s="248"/>
      <x:c r="UWP5900" s="248"/>
      <x:c r="UWQ5900" s="248"/>
      <x:c r="UWR5900" s="248"/>
      <x:c r="UWS5900" s="248"/>
      <x:c r="UWT5900" s="248"/>
      <x:c r="UWU5900" s="248"/>
      <x:c r="UWV5900" s="248"/>
      <x:c r="UWW5900" s="248"/>
      <x:c r="UWX5900" s="248"/>
      <x:c r="UWY5900" s="248"/>
      <x:c r="UWZ5900" s="248"/>
      <x:c r="UXA5900" s="248"/>
      <x:c r="UXB5900" s="248"/>
      <x:c r="UXC5900" s="248"/>
      <x:c r="UXD5900" s="248"/>
      <x:c r="UXE5900" s="248"/>
      <x:c r="UXF5900" s="248"/>
      <x:c r="UXG5900" s="248"/>
      <x:c r="UXH5900" s="248"/>
      <x:c r="UXI5900" s="248"/>
      <x:c r="UXJ5900" s="248"/>
      <x:c r="UXK5900" s="248"/>
      <x:c r="UXL5900" s="248"/>
      <x:c r="UXM5900" s="248"/>
      <x:c r="UXN5900" s="248"/>
      <x:c r="UXO5900" s="248"/>
      <x:c r="UXP5900" s="248"/>
      <x:c r="UXQ5900" s="248"/>
      <x:c r="UXR5900" s="248"/>
      <x:c r="UXS5900" s="248"/>
      <x:c r="UXT5900" s="248"/>
      <x:c r="UXU5900" s="248"/>
      <x:c r="UXV5900" s="248"/>
      <x:c r="UXW5900" s="248"/>
      <x:c r="UXX5900" s="248"/>
      <x:c r="UXY5900" s="248"/>
      <x:c r="UXZ5900" s="248"/>
      <x:c r="UYA5900" s="248"/>
      <x:c r="UYB5900" s="248"/>
      <x:c r="UYC5900" s="248"/>
      <x:c r="UYD5900" s="248"/>
      <x:c r="UYE5900" s="248"/>
      <x:c r="UYF5900" s="248"/>
      <x:c r="UYG5900" s="248"/>
      <x:c r="UYH5900" s="248"/>
      <x:c r="UYI5900" s="248"/>
      <x:c r="UYJ5900" s="248"/>
      <x:c r="UYK5900" s="248"/>
      <x:c r="UYL5900" s="248"/>
      <x:c r="UYM5900" s="248"/>
      <x:c r="UYN5900" s="248"/>
      <x:c r="UYO5900" s="248"/>
      <x:c r="UYP5900" s="248"/>
      <x:c r="UYQ5900" s="248"/>
      <x:c r="UYR5900" s="248"/>
      <x:c r="UYS5900" s="248"/>
      <x:c r="UYT5900" s="248"/>
      <x:c r="UYU5900" s="248"/>
      <x:c r="UYV5900" s="248"/>
      <x:c r="UYW5900" s="248"/>
      <x:c r="UYX5900" s="248"/>
      <x:c r="UYY5900" s="248"/>
      <x:c r="UYZ5900" s="248"/>
      <x:c r="UZA5900" s="248"/>
      <x:c r="UZB5900" s="248"/>
      <x:c r="UZC5900" s="248"/>
      <x:c r="UZD5900" s="248"/>
      <x:c r="UZE5900" s="248"/>
      <x:c r="UZF5900" s="248"/>
      <x:c r="UZG5900" s="248"/>
      <x:c r="UZH5900" s="248"/>
      <x:c r="UZI5900" s="248"/>
      <x:c r="UZJ5900" s="248"/>
      <x:c r="UZK5900" s="248"/>
      <x:c r="UZL5900" s="248"/>
      <x:c r="UZM5900" s="248"/>
      <x:c r="UZN5900" s="248"/>
      <x:c r="UZO5900" s="248"/>
      <x:c r="UZP5900" s="248"/>
      <x:c r="UZQ5900" s="248"/>
      <x:c r="UZR5900" s="248"/>
      <x:c r="UZS5900" s="248"/>
      <x:c r="UZT5900" s="248"/>
      <x:c r="UZU5900" s="248"/>
      <x:c r="UZV5900" s="248"/>
      <x:c r="UZW5900" s="248"/>
      <x:c r="UZX5900" s="248"/>
      <x:c r="UZY5900" s="248"/>
      <x:c r="UZZ5900" s="248"/>
      <x:c r="VAA5900" s="248"/>
      <x:c r="VAB5900" s="248"/>
      <x:c r="VAC5900" s="248"/>
      <x:c r="VAD5900" s="248"/>
      <x:c r="VAE5900" s="248"/>
      <x:c r="VAF5900" s="248"/>
      <x:c r="VAG5900" s="248"/>
      <x:c r="VAH5900" s="248"/>
      <x:c r="VAI5900" s="248"/>
      <x:c r="VAJ5900" s="248"/>
      <x:c r="VAK5900" s="248"/>
      <x:c r="VAL5900" s="248"/>
      <x:c r="VAM5900" s="248"/>
      <x:c r="VAN5900" s="248"/>
      <x:c r="VAO5900" s="248"/>
      <x:c r="VAP5900" s="248"/>
      <x:c r="VAQ5900" s="248"/>
      <x:c r="VAR5900" s="248"/>
      <x:c r="VAS5900" s="248"/>
      <x:c r="VAT5900" s="248"/>
      <x:c r="VAU5900" s="248"/>
      <x:c r="VAV5900" s="248"/>
      <x:c r="VAW5900" s="248"/>
      <x:c r="VAX5900" s="248"/>
      <x:c r="VAY5900" s="248"/>
      <x:c r="VAZ5900" s="248"/>
      <x:c r="VBA5900" s="248"/>
      <x:c r="VBB5900" s="248"/>
      <x:c r="VBC5900" s="248"/>
      <x:c r="VBD5900" s="248"/>
      <x:c r="VBE5900" s="248"/>
      <x:c r="VBF5900" s="248"/>
      <x:c r="VBG5900" s="248"/>
      <x:c r="VBH5900" s="248"/>
      <x:c r="VBI5900" s="248"/>
      <x:c r="VBJ5900" s="248"/>
      <x:c r="VBK5900" s="248"/>
      <x:c r="VBL5900" s="248"/>
      <x:c r="VBM5900" s="248"/>
      <x:c r="VBN5900" s="248"/>
      <x:c r="VBO5900" s="248"/>
      <x:c r="VBP5900" s="248"/>
      <x:c r="VBQ5900" s="248"/>
      <x:c r="VBR5900" s="248"/>
      <x:c r="VBS5900" s="248"/>
      <x:c r="VBT5900" s="248"/>
      <x:c r="VBU5900" s="248"/>
      <x:c r="VBV5900" s="248"/>
      <x:c r="VBW5900" s="248"/>
      <x:c r="VBX5900" s="248"/>
      <x:c r="VBY5900" s="248"/>
      <x:c r="VBZ5900" s="248"/>
      <x:c r="VCA5900" s="248"/>
      <x:c r="VCB5900" s="248"/>
      <x:c r="VCC5900" s="248"/>
      <x:c r="VCD5900" s="248"/>
      <x:c r="VCE5900" s="248"/>
      <x:c r="VCF5900" s="248"/>
      <x:c r="VCG5900" s="248"/>
      <x:c r="VCH5900" s="248"/>
      <x:c r="VCI5900" s="248"/>
      <x:c r="VCJ5900" s="248"/>
      <x:c r="VCK5900" s="248"/>
      <x:c r="VCL5900" s="248"/>
      <x:c r="VCM5900" s="248"/>
      <x:c r="VCN5900" s="248"/>
      <x:c r="VCO5900" s="248"/>
      <x:c r="VCP5900" s="248"/>
      <x:c r="VCQ5900" s="248"/>
      <x:c r="VCR5900" s="248"/>
      <x:c r="VCS5900" s="248"/>
      <x:c r="VCT5900" s="248"/>
      <x:c r="VCU5900" s="248"/>
      <x:c r="VCV5900" s="248"/>
      <x:c r="VCW5900" s="248"/>
      <x:c r="VCX5900" s="248"/>
      <x:c r="VCY5900" s="248"/>
      <x:c r="VCZ5900" s="248"/>
      <x:c r="VDA5900" s="248"/>
      <x:c r="VDB5900" s="248"/>
      <x:c r="VDC5900" s="248"/>
      <x:c r="VDD5900" s="248"/>
      <x:c r="VDE5900" s="248"/>
      <x:c r="VDF5900" s="248"/>
      <x:c r="VDG5900" s="248"/>
      <x:c r="VDH5900" s="248"/>
      <x:c r="VDI5900" s="248"/>
      <x:c r="VDJ5900" s="248"/>
      <x:c r="VDK5900" s="248"/>
      <x:c r="VDL5900" s="248"/>
      <x:c r="VDM5900" s="248"/>
      <x:c r="VDN5900" s="248"/>
      <x:c r="VDO5900" s="248"/>
      <x:c r="VDP5900" s="248"/>
      <x:c r="VDQ5900" s="248"/>
      <x:c r="VDR5900" s="248"/>
      <x:c r="VDS5900" s="248"/>
      <x:c r="VDT5900" s="248"/>
      <x:c r="VDU5900" s="248"/>
      <x:c r="VDV5900" s="248"/>
      <x:c r="VDW5900" s="248"/>
      <x:c r="VDX5900" s="248"/>
      <x:c r="VDY5900" s="248"/>
      <x:c r="VDZ5900" s="248"/>
      <x:c r="VEA5900" s="248"/>
      <x:c r="VEB5900" s="248"/>
      <x:c r="VEC5900" s="248"/>
      <x:c r="VED5900" s="248"/>
      <x:c r="VEE5900" s="248"/>
      <x:c r="VEF5900" s="248"/>
      <x:c r="VEG5900" s="248"/>
      <x:c r="VEH5900" s="248"/>
      <x:c r="VEI5900" s="248"/>
      <x:c r="VEJ5900" s="248"/>
      <x:c r="VEK5900" s="248"/>
      <x:c r="VEL5900" s="248"/>
      <x:c r="VEM5900" s="248"/>
      <x:c r="VEN5900" s="248"/>
      <x:c r="VEO5900" s="248"/>
      <x:c r="VEP5900" s="248"/>
      <x:c r="VEQ5900" s="248"/>
      <x:c r="VER5900" s="248"/>
      <x:c r="VES5900" s="248"/>
      <x:c r="VET5900" s="248"/>
      <x:c r="VEU5900" s="248"/>
      <x:c r="VEV5900" s="248"/>
      <x:c r="VEW5900" s="248"/>
      <x:c r="VEX5900" s="248"/>
      <x:c r="VEY5900" s="248"/>
      <x:c r="VEZ5900" s="248"/>
      <x:c r="VFA5900" s="248"/>
      <x:c r="VFB5900" s="248"/>
      <x:c r="VFC5900" s="248"/>
      <x:c r="VFD5900" s="248"/>
      <x:c r="VFE5900" s="248"/>
      <x:c r="VFF5900" s="248"/>
      <x:c r="VFG5900" s="248"/>
      <x:c r="VFH5900" s="248"/>
      <x:c r="VFI5900" s="248"/>
      <x:c r="VFJ5900" s="248"/>
      <x:c r="VFK5900" s="248"/>
      <x:c r="VFL5900" s="248"/>
      <x:c r="VFM5900" s="248"/>
      <x:c r="VFN5900" s="248"/>
      <x:c r="VFO5900" s="248"/>
      <x:c r="VFP5900" s="248"/>
      <x:c r="VFQ5900" s="248"/>
      <x:c r="VFR5900" s="248"/>
      <x:c r="VFS5900" s="248"/>
      <x:c r="VFT5900" s="248"/>
      <x:c r="VFU5900" s="248"/>
      <x:c r="VFV5900" s="248"/>
      <x:c r="VFW5900" s="248"/>
      <x:c r="VFX5900" s="248"/>
      <x:c r="VFY5900" s="248"/>
      <x:c r="VFZ5900" s="248"/>
      <x:c r="VGA5900" s="248"/>
      <x:c r="VGB5900" s="248"/>
      <x:c r="VGC5900" s="248"/>
      <x:c r="VGD5900" s="248"/>
      <x:c r="VGE5900" s="248"/>
      <x:c r="VGF5900" s="248"/>
      <x:c r="VGG5900" s="248"/>
      <x:c r="VGH5900" s="248"/>
      <x:c r="VGI5900" s="248"/>
      <x:c r="VGJ5900" s="248"/>
      <x:c r="VGK5900" s="248"/>
      <x:c r="VGL5900" s="248"/>
      <x:c r="VGM5900" s="248"/>
      <x:c r="VGN5900" s="248"/>
      <x:c r="VGO5900" s="248"/>
      <x:c r="VGP5900" s="248"/>
      <x:c r="VGQ5900" s="248"/>
      <x:c r="VGR5900" s="248"/>
      <x:c r="VGS5900" s="248"/>
      <x:c r="VGT5900" s="248"/>
      <x:c r="VGU5900" s="248"/>
      <x:c r="VGV5900" s="248"/>
      <x:c r="VGW5900" s="248"/>
      <x:c r="VGX5900" s="248"/>
      <x:c r="VGY5900" s="248"/>
      <x:c r="VGZ5900" s="248"/>
      <x:c r="VHA5900" s="248"/>
      <x:c r="VHB5900" s="248"/>
      <x:c r="VHC5900" s="248"/>
      <x:c r="VHD5900" s="248"/>
      <x:c r="VHE5900" s="248"/>
      <x:c r="VHF5900" s="248"/>
      <x:c r="VHG5900" s="248"/>
      <x:c r="VHH5900" s="248"/>
      <x:c r="VHI5900" s="248"/>
      <x:c r="VHJ5900" s="248"/>
      <x:c r="VHK5900" s="248"/>
      <x:c r="VHL5900" s="248"/>
      <x:c r="VHM5900" s="248"/>
      <x:c r="VHN5900" s="248"/>
      <x:c r="VHO5900" s="248"/>
      <x:c r="VHP5900" s="248"/>
      <x:c r="VHQ5900" s="248"/>
      <x:c r="VHR5900" s="248"/>
      <x:c r="VHS5900" s="248"/>
      <x:c r="VHT5900" s="248"/>
      <x:c r="VHU5900" s="248"/>
      <x:c r="VHV5900" s="248"/>
      <x:c r="VHW5900" s="248"/>
      <x:c r="VHX5900" s="248"/>
      <x:c r="VHY5900" s="248"/>
      <x:c r="VHZ5900" s="248"/>
      <x:c r="VIA5900" s="248"/>
      <x:c r="VIB5900" s="248"/>
      <x:c r="VIC5900" s="248"/>
      <x:c r="VID5900" s="248"/>
      <x:c r="VIE5900" s="248"/>
      <x:c r="VIF5900" s="248"/>
      <x:c r="VIG5900" s="248"/>
      <x:c r="VIH5900" s="248"/>
      <x:c r="VII5900" s="248"/>
      <x:c r="VIJ5900" s="248"/>
      <x:c r="VIK5900" s="248"/>
      <x:c r="VIL5900" s="248"/>
      <x:c r="VIM5900" s="248"/>
      <x:c r="VIN5900" s="248"/>
      <x:c r="VIO5900" s="248"/>
      <x:c r="VIP5900" s="248"/>
      <x:c r="VIQ5900" s="248"/>
      <x:c r="VIR5900" s="248"/>
      <x:c r="VIS5900" s="248"/>
      <x:c r="VIT5900" s="248"/>
      <x:c r="VIU5900" s="248"/>
      <x:c r="VIV5900" s="248"/>
      <x:c r="VIW5900" s="248"/>
      <x:c r="VIX5900" s="248"/>
      <x:c r="VIY5900" s="248"/>
      <x:c r="VIZ5900" s="248"/>
      <x:c r="VJA5900" s="248"/>
      <x:c r="VJB5900" s="248"/>
      <x:c r="VJC5900" s="248"/>
      <x:c r="VJD5900" s="248"/>
      <x:c r="VJE5900" s="248"/>
      <x:c r="VJF5900" s="248"/>
      <x:c r="VJG5900" s="248"/>
      <x:c r="VJH5900" s="248"/>
      <x:c r="VJI5900" s="248"/>
      <x:c r="VJJ5900" s="248"/>
      <x:c r="VJK5900" s="248"/>
      <x:c r="VJL5900" s="248"/>
      <x:c r="VJM5900" s="248"/>
      <x:c r="VJN5900" s="248"/>
      <x:c r="VJO5900" s="248"/>
      <x:c r="VJP5900" s="248"/>
      <x:c r="VJQ5900" s="248"/>
      <x:c r="VJR5900" s="248"/>
      <x:c r="VJS5900" s="248"/>
      <x:c r="VJT5900" s="248"/>
      <x:c r="VJU5900" s="248"/>
      <x:c r="VJV5900" s="248"/>
      <x:c r="VJW5900" s="248"/>
      <x:c r="VJX5900" s="248"/>
      <x:c r="VJY5900" s="248"/>
      <x:c r="VJZ5900" s="248"/>
      <x:c r="VKA5900" s="248"/>
      <x:c r="VKB5900" s="248"/>
      <x:c r="VKC5900" s="248"/>
      <x:c r="VKD5900" s="248"/>
      <x:c r="VKE5900" s="248"/>
      <x:c r="VKF5900" s="248"/>
      <x:c r="VKG5900" s="248"/>
      <x:c r="VKH5900" s="248"/>
      <x:c r="VKI5900" s="248"/>
      <x:c r="VKJ5900" s="248"/>
      <x:c r="VKK5900" s="248"/>
      <x:c r="VKL5900" s="248"/>
      <x:c r="VKM5900" s="248"/>
      <x:c r="VKN5900" s="248"/>
      <x:c r="VKO5900" s="248"/>
      <x:c r="VKP5900" s="248"/>
      <x:c r="VKQ5900" s="248"/>
      <x:c r="VKR5900" s="248"/>
      <x:c r="VKS5900" s="248"/>
      <x:c r="VKT5900" s="248"/>
      <x:c r="VKU5900" s="248"/>
      <x:c r="VKV5900" s="248"/>
      <x:c r="VKW5900" s="248"/>
      <x:c r="VKX5900" s="248"/>
      <x:c r="VKY5900" s="248"/>
      <x:c r="VKZ5900" s="248"/>
      <x:c r="VLA5900" s="248"/>
      <x:c r="VLB5900" s="248"/>
      <x:c r="VLC5900" s="248"/>
      <x:c r="VLD5900" s="248"/>
      <x:c r="VLE5900" s="248"/>
      <x:c r="VLF5900" s="248"/>
      <x:c r="VLG5900" s="248"/>
      <x:c r="VLH5900" s="248"/>
      <x:c r="VLI5900" s="248"/>
      <x:c r="VLJ5900" s="248"/>
      <x:c r="VLK5900" s="248"/>
      <x:c r="VLL5900" s="248"/>
      <x:c r="VLM5900" s="248"/>
      <x:c r="VLN5900" s="248"/>
      <x:c r="VLO5900" s="248"/>
      <x:c r="VLP5900" s="248"/>
      <x:c r="VLQ5900" s="248"/>
      <x:c r="VLR5900" s="248"/>
      <x:c r="VLS5900" s="248"/>
      <x:c r="VLT5900" s="248"/>
      <x:c r="VLU5900" s="248"/>
      <x:c r="VLV5900" s="248"/>
      <x:c r="VLW5900" s="248"/>
      <x:c r="VLX5900" s="248"/>
      <x:c r="VLY5900" s="248"/>
      <x:c r="VLZ5900" s="248"/>
      <x:c r="VMA5900" s="248"/>
      <x:c r="VMB5900" s="248"/>
      <x:c r="VMC5900" s="248"/>
      <x:c r="VMD5900" s="248"/>
      <x:c r="VME5900" s="248"/>
      <x:c r="VMF5900" s="248"/>
      <x:c r="VMG5900" s="248"/>
      <x:c r="VMH5900" s="248"/>
      <x:c r="VMI5900" s="248"/>
      <x:c r="VMJ5900" s="248"/>
      <x:c r="VMK5900" s="248"/>
      <x:c r="VML5900" s="248"/>
      <x:c r="VMM5900" s="248"/>
      <x:c r="VMN5900" s="248"/>
      <x:c r="VMO5900" s="248"/>
      <x:c r="VMP5900" s="248"/>
      <x:c r="VMQ5900" s="248"/>
      <x:c r="VMR5900" s="248"/>
      <x:c r="VMS5900" s="248"/>
      <x:c r="VMT5900" s="248"/>
      <x:c r="VMU5900" s="248"/>
      <x:c r="VMV5900" s="248"/>
      <x:c r="VMW5900" s="248"/>
      <x:c r="VMX5900" s="248"/>
      <x:c r="VMY5900" s="248"/>
      <x:c r="VMZ5900" s="248"/>
      <x:c r="VNA5900" s="248"/>
      <x:c r="VNB5900" s="248"/>
      <x:c r="VNC5900" s="248"/>
      <x:c r="VND5900" s="248"/>
      <x:c r="VNE5900" s="248"/>
      <x:c r="VNF5900" s="248"/>
      <x:c r="VNG5900" s="248"/>
      <x:c r="VNH5900" s="248"/>
      <x:c r="VNI5900" s="248"/>
      <x:c r="VNJ5900" s="248"/>
      <x:c r="VNK5900" s="248"/>
      <x:c r="VNL5900" s="248"/>
      <x:c r="VNM5900" s="248"/>
      <x:c r="VNN5900" s="248"/>
      <x:c r="VNO5900" s="248"/>
      <x:c r="VNP5900" s="248"/>
      <x:c r="VNQ5900" s="248"/>
      <x:c r="VNR5900" s="248"/>
      <x:c r="VNS5900" s="248"/>
      <x:c r="VNT5900" s="248"/>
      <x:c r="VNU5900" s="248"/>
      <x:c r="VNV5900" s="248"/>
      <x:c r="VNW5900" s="248"/>
      <x:c r="VNX5900" s="248"/>
      <x:c r="VNY5900" s="248"/>
      <x:c r="VNZ5900" s="248"/>
      <x:c r="VOA5900" s="248"/>
      <x:c r="VOB5900" s="248"/>
      <x:c r="VOC5900" s="248"/>
      <x:c r="VOD5900" s="248"/>
      <x:c r="VOE5900" s="248"/>
      <x:c r="VOF5900" s="248"/>
      <x:c r="VOG5900" s="248"/>
      <x:c r="VOH5900" s="248"/>
      <x:c r="VOI5900" s="248"/>
      <x:c r="VOJ5900" s="248"/>
      <x:c r="VOK5900" s="248"/>
      <x:c r="VOL5900" s="248"/>
      <x:c r="VOM5900" s="248"/>
      <x:c r="VON5900" s="248"/>
      <x:c r="VOO5900" s="248"/>
      <x:c r="VOP5900" s="248"/>
      <x:c r="VOQ5900" s="248"/>
      <x:c r="VOR5900" s="248"/>
      <x:c r="VOS5900" s="248"/>
      <x:c r="VOT5900" s="248"/>
      <x:c r="VOU5900" s="248"/>
      <x:c r="VOV5900" s="248"/>
      <x:c r="VOW5900" s="248"/>
      <x:c r="VOX5900" s="248"/>
      <x:c r="VOY5900" s="248"/>
      <x:c r="VOZ5900" s="248"/>
      <x:c r="VPA5900" s="248"/>
      <x:c r="VPB5900" s="248"/>
      <x:c r="VPC5900" s="248"/>
      <x:c r="VPD5900" s="248"/>
      <x:c r="VPE5900" s="248"/>
      <x:c r="VPF5900" s="248"/>
      <x:c r="VPG5900" s="248"/>
      <x:c r="VPH5900" s="248"/>
      <x:c r="VPI5900" s="248"/>
      <x:c r="VPJ5900" s="248"/>
      <x:c r="VPK5900" s="248"/>
      <x:c r="VPL5900" s="248"/>
      <x:c r="VPM5900" s="248"/>
      <x:c r="VPN5900" s="248"/>
      <x:c r="VPO5900" s="248"/>
      <x:c r="VPP5900" s="248"/>
      <x:c r="VPQ5900" s="248"/>
      <x:c r="VPR5900" s="248"/>
      <x:c r="VPS5900" s="248"/>
      <x:c r="VPT5900" s="248"/>
      <x:c r="VPU5900" s="248"/>
      <x:c r="VPV5900" s="248"/>
      <x:c r="VPW5900" s="248"/>
      <x:c r="VPX5900" s="248"/>
      <x:c r="VPY5900" s="248"/>
      <x:c r="VPZ5900" s="248"/>
      <x:c r="VQA5900" s="248"/>
      <x:c r="VQB5900" s="248"/>
      <x:c r="VQC5900" s="248"/>
      <x:c r="VQD5900" s="248"/>
      <x:c r="VQE5900" s="248"/>
      <x:c r="VQF5900" s="248"/>
      <x:c r="VQG5900" s="248"/>
      <x:c r="VQH5900" s="248"/>
      <x:c r="VQI5900" s="248"/>
      <x:c r="VQJ5900" s="248"/>
      <x:c r="VQK5900" s="248"/>
      <x:c r="VQL5900" s="248"/>
      <x:c r="VQM5900" s="248"/>
      <x:c r="VQN5900" s="248"/>
      <x:c r="VQO5900" s="248"/>
      <x:c r="VQP5900" s="248"/>
      <x:c r="VQQ5900" s="248"/>
      <x:c r="VQR5900" s="248"/>
      <x:c r="VQS5900" s="248"/>
      <x:c r="VQT5900" s="248"/>
      <x:c r="VQU5900" s="248"/>
      <x:c r="VQV5900" s="248"/>
      <x:c r="VQW5900" s="248"/>
      <x:c r="VQX5900" s="248"/>
      <x:c r="VQY5900" s="248"/>
      <x:c r="VQZ5900" s="248"/>
      <x:c r="VRA5900" s="248"/>
      <x:c r="VRB5900" s="248"/>
      <x:c r="VRC5900" s="248"/>
      <x:c r="VRD5900" s="248"/>
      <x:c r="VRE5900" s="248"/>
      <x:c r="VRF5900" s="248"/>
      <x:c r="VRG5900" s="248"/>
      <x:c r="VRH5900" s="248"/>
      <x:c r="VRI5900" s="248"/>
      <x:c r="VRJ5900" s="248"/>
      <x:c r="VRK5900" s="248"/>
      <x:c r="VRL5900" s="248"/>
      <x:c r="VRM5900" s="248"/>
      <x:c r="VRN5900" s="248"/>
      <x:c r="VRO5900" s="248"/>
      <x:c r="VRP5900" s="248"/>
      <x:c r="VRQ5900" s="248"/>
      <x:c r="VRR5900" s="248"/>
      <x:c r="VRS5900" s="248"/>
      <x:c r="VRT5900" s="248"/>
      <x:c r="VRU5900" s="248"/>
      <x:c r="VRV5900" s="248"/>
      <x:c r="VRW5900" s="248"/>
      <x:c r="VRX5900" s="248"/>
      <x:c r="VRY5900" s="248"/>
      <x:c r="VRZ5900" s="248"/>
      <x:c r="VSA5900" s="248"/>
      <x:c r="VSB5900" s="248"/>
      <x:c r="VSC5900" s="248"/>
      <x:c r="VSD5900" s="248"/>
      <x:c r="VSE5900" s="248"/>
      <x:c r="VSF5900" s="248"/>
      <x:c r="VSG5900" s="248"/>
      <x:c r="VSH5900" s="248"/>
      <x:c r="VSI5900" s="248"/>
      <x:c r="VSJ5900" s="248"/>
      <x:c r="VSK5900" s="248"/>
      <x:c r="VSL5900" s="248"/>
      <x:c r="VSM5900" s="248"/>
      <x:c r="VSN5900" s="248"/>
      <x:c r="VSO5900" s="248"/>
      <x:c r="VSP5900" s="248"/>
      <x:c r="VSQ5900" s="248"/>
      <x:c r="VSR5900" s="248"/>
      <x:c r="VSS5900" s="248"/>
      <x:c r="VST5900" s="248"/>
      <x:c r="VSU5900" s="248"/>
      <x:c r="VSV5900" s="248"/>
      <x:c r="VSW5900" s="248"/>
      <x:c r="VSX5900" s="248"/>
      <x:c r="VSY5900" s="248"/>
      <x:c r="VSZ5900" s="248"/>
      <x:c r="VTA5900" s="248"/>
      <x:c r="VTB5900" s="248"/>
      <x:c r="VTC5900" s="248"/>
      <x:c r="VTD5900" s="248"/>
      <x:c r="VTE5900" s="248"/>
      <x:c r="VTF5900" s="248"/>
      <x:c r="VTG5900" s="248"/>
      <x:c r="VTH5900" s="248"/>
      <x:c r="VTI5900" s="248"/>
      <x:c r="VTJ5900" s="248"/>
      <x:c r="VTK5900" s="248"/>
      <x:c r="VTL5900" s="248"/>
      <x:c r="VTM5900" s="248"/>
      <x:c r="VTN5900" s="248"/>
      <x:c r="VTO5900" s="248"/>
      <x:c r="VTP5900" s="248"/>
      <x:c r="VTQ5900" s="248"/>
      <x:c r="VTR5900" s="248"/>
      <x:c r="VTS5900" s="248"/>
      <x:c r="VTT5900" s="248"/>
      <x:c r="VTU5900" s="248"/>
      <x:c r="VTV5900" s="248"/>
      <x:c r="VTW5900" s="248"/>
      <x:c r="VTX5900" s="248"/>
      <x:c r="VTY5900" s="248"/>
      <x:c r="VTZ5900" s="248"/>
      <x:c r="VUA5900" s="248"/>
      <x:c r="VUB5900" s="248"/>
      <x:c r="VUC5900" s="248"/>
      <x:c r="VUD5900" s="248"/>
      <x:c r="VUE5900" s="248"/>
      <x:c r="VUF5900" s="248"/>
      <x:c r="VUG5900" s="248"/>
      <x:c r="VUH5900" s="248"/>
      <x:c r="VUI5900" s="248"/>
      <x:c r="VUJ5900" s="248"/>
      <x:c r="VUK5900" s="248"/>
      <x:c r="VUL5900" s="248"/>
      <x:c r="VUM5900" s="248"/>
      <x:c r="VUN5900" s="248"/>
      <x:c r="VUO5900" s="248"/>
      <x:c r="VUP5900" s="248"/>
      <x:c r="VUQ5900" s="248"/>
      <x:c r="VUR5900" s="248"/>
      <x:c r="VUS5900" s="248"/>
      <x:c r="VUT5900" s="248"/>
      <x:c r="VUU5900" s="248"/>
      <x:c r="VUV5900" s="248"/>
      <x:c r="VUW5900" s="248"/>
      <x:c r="VUX5900" s="248"/>
      <x:c r="VUY5900" s="248"/>
      <x:c r="VUZ5900" s="248"/>
      <x:c r="VVA5900" s="248"/>
      <x:c r="VVB5900" s="248"/>
      <x:c r="VVC5900" s="248"/>
      <x:c r="VVD5900" s="248"/>
      <x:c r="VVE5900" s="248"/>
      <x:c r="VVF5900" s="248"/>
      <x:c r="VVG5900" s="248"/>
      <x:c r="VVH5900" s="248"/>
      <x:c r="VVI5900" s="248"/>
      <x:c r="VVJ5900" s="248"/>
      <x:c r="VVK5900" s="248"/>
      <x:c r="VVL5900" s="248"/>
      <x:c r="VVM5900" s="248"/>
      <x:c r="VVN5900" s="248"/>
      <x:c r="VVO5900" s="248"/>
      <x:c r="VVP5900" s="248"/>
      <x:c r="VVQ5900" s="248"/>
      <x:c r="VVR5900" s="248"/>
      <x:c r="VVS5900" s="248"/>
      <x:c r="VVT5900" s="248"/>
      <x:c r="VVU5900" s="248"/>
      <x:c r="VVV5900" s="248"/>
      <x:c r="VVW5900" s="248"/>
      <x:c r="VVX5900" s="248"/>
      <x:c r="VVY5900" s="248"/>
      <x:c r="VVZ5900" s="248"/>
      <x:c r="VWA5900" s="248"/>
      <x:c r="VWB5900" s="248"/>
      <x:c r="VWC5900" s="248"/>
      <x:c r="VWD5900" s="248"/>
      <x:c r="VWE5900" s="248"/>
      <x:c r="VWF5900" s="248"/>
      <x:c r="VWG5900" s="248"/>
      <x:c r="VWH5900" s="248"/>
      <x:c r="VWI5900" s="248"/>
      <x:c r="VWJ5900" s="248"/>
      <x:c r="VWK5900" s="248"/>
      <x:c r="VWL5900" s="248"/>
      <x:c r="VWM5900" s="248"/>
      <x:c r="VWN5900" s="248"/>
      <x:c r="VWO5900" s="248"/>
      <x:c r="VWP5900" s="248"/>
      <x:c r="VWQ5900" s="248"/>
      <x:c r="VWR5900" s="248"/>
      <x:c r="VWS5900" s="248"/>
      <x:c r="VWT5900" s="248"/>
      <x:c r="VWU5900" s="248"/>
      <x:c r="VWV5900" s="248"/>
      <x:c r="VWW5900" s="248"/>
      <x:c r="VWX5900" s="248"/>
      <x:c r="VWY5900" s="248"/>
      <x:c r="VWZ5900" s="248"/>
      <x:c r="VXA5900" s="248"/>
      <x:c r="VXB5900" s="248"/>
      <x:c r="VXC5900" s="248"/>
      <x:c r="VXD5900" s="248"/>
      <x:c r="VXE5900" s="248"/>
      <x:c r="VXF5900" s="248"/>
      <x:c r="VXG5900" s="248"/>
      <x:c r="VXH5900" s="248"/>
      <x:c r="VXI5900" s="248"/>
      <x:c r="VXJ5900" s="248"/>
      <x:c r="VXK5900" s="248"/>
      <x:c r="VXL5900" s="248"/>
      <x:c r="VXM5900" s="248"/>
      <x:c r="VXN5900" s="248"/>
      <x:c r="VXO5900" s="248"/>
      <x:c r="VXP5900" s="248"/>
      <x:c r="VXQ5900" s="248"/>
      <x:c r="VXR5900" s="248"/>
      <x:c r="VXS5900" s="248"/>
      <x:c r="VXT5900" s="248"/>
      <x:c r="VXU5900" s="248"/>
      <x:c r="VXV5900" s="248"/>
      <x:c r="VXW5900" s="248"/>
      <x:c r="VXX5900" s="248"/>
      <x:c r="VXY5900" s="248"/>
      <x:c r="VXZ5900" s="248"/>
      <x:c r="VYA5900" s="248"/>
      <x:c r="VYB5900" s="248"/>
      <x:c r="VYC5900" s="248"/>
      <x:c r="VYD5900" s="248"/>
      <x:c r="VYE5900" s="248"/>
      <x:c r="VYF5900" s="248"/>
      <x:c r="VYG5900" s="248"/>
      <x:c r="VYH5900" s="248"/>
      <x:c r="VYI5900" s="248"/>
      <x:c r="VYJ5900" s="248"/>
      <x:c r="VYK5900" s="248"/>
      <x:c r="VYL5900" s="248"/>
      <x:c r="VYM5900" s="248"/>
      <x:c r="VYN5900" s="248"/>
      <x:c r="VYO5900" s="248"/>
      <x:c r="VYP5900" s="248"/>
      <x:c r="VYQ5900" s="248"/>
      <x:c r="VYR5900" s="248"/>
      <x:c r="VYS5900" s="248"/>
      <x:c r="VYT5900" s="248"/>
      <x:c r="VYU5900" s="248"/>
      <x:c r="VYV5900" s="248"/>
      <x:c r="VYW5900" s="248"/>
      <x:c r="VYX5900" s="248"/>
      <x:c r="VYY5900" s="248"/>
      <x:c r="VYZ5900" s="248"/>
      <x:c r="VZA5900" s="248"/>
      <x:c r="VZB5900" s="248"/>
      <x:c r="VZC5900" s="248"/>
      <x:c r="VZD5900" s="248"/>
      <x:c r="VZE5900" s="248"/>
      <x:c r="VZF5900" s="248"/>
      <x:c r="VZG5900" s="248"/>
      <x:c r="VZH5900" s="248"/>
      <x:c r="VZI5900" s="248"/>
      <x:c r="VZJ5900" s="248"/>
      <x:c r="VZK5900" s="248"/>
      <x:c r="VZL5900" s="248"/>
      <x:c r="VZM5900" s="248"/>
      <x:c r="VZN5900" s="248"/>
      <x:c r="VZO5900" s="248"/>
      <x:c r="VZP5900" s="248"/>
      <x:c r="VZQ5900" s="248"/>
      <x:c r="VZR5900" s="248"/>
      <x:c r="VZS5900" s="248"/>
      <x:c r="VZT5900" s="248"/>
      <x:c r="VZU5900" s="248"/>
      <x:c r="VZV5900" s="248"/>
      <x:c r="VZW5900" s="248"/>
      <x:c r="VZX5900" s="248"/>
      <x:c r="VZY5900" s="248"/>
      <x:c r="VZZ5900" s="248"/>
      <x:c r="WAA5900" s="248"/>
      <x:c r="WAB5900" s="248"/>
      <x:c r="WAC5900" s="248"/>
      <x:c r="WAD5900" s="248"/>
      <x:c r="WAE5900" s="248"/>
      <x:c r="WAF5900" s="248"/>
      <x:c r="WAG5900" s="248"/>
      <x:c r="WAH5900" s="248"/>
      <x:c r="WAI5900" s="248"/>
      <x:c r="WAJ5900" s="248"/>
      <x:c r="WAK5900" s="248"/>
      <x:c r="WAL5900" s="248"/>
      <x:c r="WAM5900" s="248"/>
      <x:c r="WAN5900" s="248"/>
      <x:c r="WAO5900" s="248"/>
      <x:c r="WAP5900" s="248"/>
      <x:c r="WAQ5900" s="248"/>
      <x:c r="WAR5900" s="248"/>
      <x:c r="WAS5900" s="248"/>
      <x:c r="WAT5900" s="248"/>
      <x:c r="WAU5900" s="248"/>
      <x:c r="WAV5900" s="248"/>
      <x:c r="WAW5900" s="248"/>
      <x:c r="WAX5900" s="248"/>
      <x:c r="WAY5900" s="248"/>
      <x:c r="WAZ5900" s="248"/>
      <x:c r="WBA5900" s="248"/>
      <x:c r="WBB5900" s="248"/>
      <x:c r="WBC5900" s="248"/>
      <x:c r="WBD5900" s="248"/>
      <x:c r="WBE5900" s="248"/>
      <x:c r="WBF5900" s="248"/>
      <x:c r="WBG5900" s="248"/>
      <x:c r="WBH5900" s="248"/>
      <x:c r="WBI5900" s="248"/>
      <x:c r="WBJ5900" s="248"/>
      <x:c r="WBK5900" s="248"/>
      <x:c r="WBL5900" s="248"/>
      <x:c r="WBM5900" s="248"/>
      <x:c r="WBN5900" s="248"/>
      <x:c r="WBO5900" s="248"/>
      <x:c r="WBP5900" s="248"/>
      <x:c r="WBQ5900" s="248"/>
      <x:c r="WBR5900" s="248"/>
      <x:c r="WBS5900" s="248"/>
      <x:c r="WBT5900" s="248"/>
      <x:c r="WBU5900" s="248"/>
      <x:c r="WBV5900" s="248"/>
      <x:c r="WBW5900" s="248"/>
      <x:c r="WBX5900" s="248"/>
      <x:c r="WBY5900" s="248"/>
      <x:c r="WBZ5900" s="248"/>
      <x:c r="WCA5900" s="248"/>
      <x:c r="WCB5900" s="248"/>
      <x:c r="WCC5900" s="248"/>
      <x:c r="WCD5900" s="248"/>
      <x:c r="WCE5900" s="248"/>
      <x:c r="WCF5900" s="248"/>
      <x:c r="WCG5900" s="248"/>
      <x:c r="WCH5900" s="248"/>
      <x:c r="WCI5900" s="248"/>
      <x:c r="WCJ5900" s="248"/>
      <x:c r="WCK5900" s="248"/>
      <x:c r="WCL5900" s="248"/>
      <x:c r="WCM5900" s="248"/>
      <x:c r="WCN5900" s="248"/>
      <x:c r="WCO5900" s="248"/>
      <x:c r="WCP5900" s="248"/>
      <x:c r="WCQ5900" s="248"/>
      <x:c r="WCR5900" s="248"/>
      <x:c r="WCS5900" s="248"/>
      <x:c r="WCT5900" s="248"/>
      <x:c r="WCU5900" s="248"/>
      <x:c r="WCV5900" s="248"/>
      <x:c r="WCW5900" s="248"/>
      <x:c r="WCX5900" s="248"/>
      <x:c r="WCY5900" s="248"/>
      <x:c r="WCZ5900" s="248"/>
      <x:c r="WDA5900" s="248"/>
      <x:c r="WDB5900" s="248"/>
      <x:c r="WDC5900" s="248"/>
      <x:c r="WDD5900" s="248"/>
      <x:c r="WDE5900" s="248"/>
      <x:c r="WDF5900" s="248"/>
      <x:c r="WDG5900" s="248"/>
      <x:c r="WDH5900" s="248"/>
      <x:c r="WDI5900" s="248"/>
      <x:c r="WDJ5900" s="248"/>
      <x:c r="WDK5900" s="248"/>
      <x:c r="WDL5900" s="248"/>
      <x:c r="WDM5900" s="248"/>
      <x:c r="WDN5900" s="248"/>
      <x:c r="WDO5900" s="248"/>
      <x:c r="WDP5900" s="248"/>
      <x:c r="WDQ5900" s="248"/>
      <x:c r="WDR5900" s="248"/>
      <x:c r="WDS5900" s="248"/>
      <x:c r="WDT5900" s="248"/>
      <x:c r="WDU5900" s="248"/>
      <x:c r="WDV5900" s="248"/>
      <x:c r="WDW5900" s="248"/>
      <x:c r="WDX5900" s="248"/>
      <x:c r="WDY5900" s="248"/>
      <x:c r="WDZ5900" s="248"/>
      <x:c r="WEA5900" s="248"/>
      <x:c r="WEB5900" s="248"/>
      <x:c r="WEC5900" s="248"/>
      <x:c r="WED5900" s="248"/>
      <x:c r="WEE5900" s="248"/>
      <x:c r="WEF5900" s="248"/>
      <x:c r="WEG5900" s="248"/>
      <x:c r="WEH5900" s="248"/>
      <x:c r="WEI5900" s="248"/>
      <x:c r="WEJ5900" s="248"/>
      <x:c r="WEK5900" s="248"/>
      <x:c r="WEL5900" s="248"/>
      <x:c r="WEM5900" s="248"/>
      <x:c r="WEN5900" s="248"/>
      <x:c r="WEO5900" s="248"/>
      <x:c r="WEP5900" s="248"/>
      <x:c r="WEQ5900" s="248"/>
      <x:c r="WER5900" s="248"/>
      <x:c r="WES5900" s="248"/>
      <x:c r="WET5900" s="248"/>
      <x:c r="WEU5900" s="248"/>
      <x:c r="WEV5900" s="248"/>
      <x:c r="WEW5900" s="248"/>
      <x:c r="WEX5900" s="248"/>
      <x:c r="WEY5900" s="248"/>
      <x:c r="WEZ5900" s="248"/>
      <x:c r="WFA5900" s="248"/>
      <x:c r="WFB5900" s="248"/>
      <x:c r="WFC5900" s="248"/>
      <x:c r="WFD5900" s="248"/>
      <x:c r="WFE5900" s="248"/>
      <x:c r="WFF5900" s="248"/>
      <x:c r="WFG5900" s="248"/>
      <x:c r="WFH5900" s="248"/>
      <x:c r="WFI5900" s="248"/>
      <x:c r="WFJ5900" s="248"/>
      <x:c r="WFK5900" s="248"/>
      <x:c r="WFL5900" s="248"/>
      <x:c r="WFM5900" s="248"/>
      <x:c r="WFN5900" s="248"/>
      <x:c r="WFO5900" s="248"/>
      <x:c r="WFP5900" s="248"/>
      <x:c r="WFQ5900" s="248"/>
      <x:c r="WFR5900" s="248"/>
      <x:c r="WFS5900" s="248"/>
      <x:c r="WFT5900" s="248"/>
      <x:c r="WFU5900" s="248"/>
      <x:c r="WFV5900" s="248"/>
      <x:c r="WFW5900" s="248"/>
      <x:c r="WFX5900" s="248"/>
      <x:c r="WFY5900" s="248"/>
      <x:c r="WFZ5900" s="248"/>
      <x:c r="WGA5900" s="248"/>
      <x:c r="WGB5900" s="248"/>
      <x:c r="WGC5900" s="248"/>
      <x:c r="WGD5900" s="248"/>
      <x:c r="WGE5900" s="248"/>
      <x:c r="WGF5900" s="248"/>
      <x:c r="WGG5900" s="248"/>
      <x:c r="WGH5900" s="248"/>
      <x:c r="WGI5900" s="248"/>
      <x:c r="WGJ5900" s="248"/>
      <x:c r="WGK5900" s="248"/>
      <x:c r="WGL5900" s="248"/>
      <x:c r="WGM5900" s="248"/>
      <x:c r="WGN5900" s="248"/>
      <x:c r="WGO5900" s="248"/>
      <x:c r="WGP5900" s="248"/>
      <x:c r="WGQ5900" s="248"/>
      <x:c r="WGR5900" s="248"/>
      <x:c r="WGS5900" s="248"/>
      <x:c r="WGT5900" s="248"/>
      <x:c r="WGU5900" s="248"/>
      <x:c r="WGV5900" s="248"/>
      <x:c r="WGW5900" s="248"/>
      <x:c r="WGX5900" s="248"/>
      <x:c r="WGY5900" s="248"/>
      <x:c r="WGZ5900" s="248"/>
      <x:c r="WHA5900" s="248"/>
      <x:c r="WHB5900" s="248"/>
      <x:c r="WHC5900" s="248"/>
      <x:c r="WHD5900" s="248"/>
      <x:c r="WHE5900" s="248"/>
      <x:c r="WHF5900" s="248"/>
      <x:c r="WHG5900" s="248"/>
      <x:c r="WHH5900" s="248"/>
      <x:c r="WHI5900" s="248"/>
      <x:c r="WHJ5900" s="248"/>
      <x:c r="WHK5900" s="248"/>
      <x:c r="WHL5900" s="248"/>
      <x:c r="WHM5900" s="248"/>
      <x:c r="WHN5900" s="248"/>
      <x:c r="WHO5900" s="248"/>
      <x:c r="WHP5900" s="248"/>
      <x:c r="WHQ5900" s="248"/>
      <x:c r="WHR5900" s="248"/>
      <x:c r="WHS5900" s="248"/>
      <x:c r="WHT5900" s="248"/>
      <x:c r="WHU5900" s="248"/>
      <x:c r="WHV5900" s="248"/>
      <x:c r="WHW5900" s="248"/>
      <x:c r="WHX5900" s="248"/>
      <x:c r="WHY5900" s="248"/>
      <x:c r="WHZ5900" s="248"/>
      <x:c r="WIA5900" s="248"/>
      <x:c r="WIB5900" s="248"/>
      <x:c r="WIC5900" s="248"/>
      <x:c r="WID5900" s="248"/>
      <x:c r="WIE5900" s="248"/>
      <x:c r="WIF5900" s="248"/>
      <x:c r="WIG5900" s="248"/>
      <x:c r="WIH5900" s="248"/>
      <x:c r="WII5900" s="248"/>
      <x:c r="WIJ5900" s="248"/>
      <x:c r="WIK5900" s="248"/>
      <x:c r="WIL5900" s="248"/>
      <x:c r="WIM5900" s="248"/>
      <x:c r="WIN5900" s="248"/>
      <x:c r="WIO5900" s="248"/>
      <x:c r="WIP5900" s="248"/>
      <x:c r="WIQ5900" s="248"/>
      <x:c r="WIR5900" s="248"/>
      <x:c r="WIS5900" s="248"/>
      <x:c r="WIT5900" s="248"/>
      <x:c r="WIU5900" s="248"/>
      <x:c r="WIV5900" s="248"/>
      <x:c r="WIW5900" s="248"/>
      <x:c r="WIX5900" s="248"/>
      <x:c r="WIY5900" s="248"/>
      <x:c r="WIZ5900" s="248"/>
      <x:c r="WJA5900" s="248"/>
      <x:c r="WJB5900" s="248"/>
      <x:c r="WJC5900" s="248"/>
      <x:c r="WJD5900" s="248"/>
      <x:c r="WJE5900" s="248"/>
      <x:c r="WJF5900" s="248"/>
      <x:c r="WJG5900" s="248"/>
      <x:c r="WJH5900" s="248"/>
      <x:c r="WJI5900" s="248"/>
      <x:c r="WJJ5900" s="248"/>
      <x:c r="WJK5900" s="248"/>
      <x:c r="WJL5900" s="248"/>
      <x:c r="WJM5900" s="248"/>
      <x:c r="WJN5900" s="248"/>
      <x:c r="WJO5900" s="248"/>
      <x:c r="WJP5900" s="248"/>
      <x:c r="WJQ5900" s="248"/>
      <x:c r="WJR5900" s="248"/>
      <x:c r="WJS5900" s="248"/>
      <x:c r="WJT5900" s="248"/>
      <x:c r="WJU5900" s="248"/>
      <x:c r="WJV5900" s="248"/>
      <x:c r="WJW5900" s="248"/>
      <x:c r="WJX5900" s="248"/>
      <x:c r="WJY5900" s="248"/>
      <x:c r="WJZ5900" s="248"/>
      <x:c r="WKA5900" s="248"/>
      <x:c r="WKB5900" s="248"/>
      <x:c r="WKC5900" s="248"/>
      <x:c r="WKD5900" s="248"/>
      <x:c r="WKE5900" s="248"/>
      <x:c r="WKF5900" s="248"/>
      <x:c r="WKG5900" s="248"/>
      <x:c r="WKH5900" s="248"/>
      <x:c r="WKI5900" s="248"/>
      <x:c r="WKJ5900" s="248"/>
      <x:c r="WKK5900" s="248"/>
      <x:c r="WKL5900" s="248"/>
      <x:c r="WKM5900" s="248"/>
      <x:c r="WKN5900" s="248"/>
      <x:c r="WKO5900" s="248"/>
      <x:c r="WKP5900" s="248"/>
      <x:c r="WKQ5900" s="248"/>
      <x:c r="WKR5900" s="248"/>
      <x:c r="WKS5900" s="248"/>
      <x:c r="WKT5900" s="248"/>
      <x:c r="WKU5900" s="248"/>
      <x:c r="WKV5900" s="248"/>
      <x:c r="WKW5900" s="248"/>
      <x:c r="WKX5900" s="248"/>
      <x:c r="WKY5900" s="248"/>
      <x:c r="WKZ5900" s="248"/>
      <x:c r="WLA5900" s="248"/>
      <x:c r="WLB5900" s="248"/>
      <x:c r="WLC5900" s="248"/>
      <x:c r="WLD5900" s="248"/>
      <x:c r="WLE5900" s="248"/>
      <x:c r="WLF5900" s="248"/>
      <x:c r="WLG5900" s="248"/>
      <x:c r="WLH5900" s="248"/>
      <x:c r="WLI5900" s="248"/>
      <x:c r="WLJ5900" s="248"/>
      <x:c r="WLK5900" s="248"/>
      <x:c r="WLL5900" s="248"/>
      <x:c r="WLM5900" s="248"/>
      <x:c r="WLN5900" s="248"/>
      <x:c r="WLO5900" s="248"/>
      <x:c r="WLP5900" s="248"/>
      <x:c r="WLQ5900" s="248"/>
      <x:c r="WLR5900" s="248"/>
      <x:c r="WLS5900" s="248"/>
      <x:c r="WLT5900" s="248"/>
      <x:c r="WLU5900" s="248"/>
      <x:c r="WLV5900" s="248"/>
      <x:c r="WLW5900" s="248"/>
      <x:c r="WLX5900" s="248"/>
      <x:c r="WLY5900" s="248"/>
      <x:c r="WLZ5900" s="248"/>
      <x:c r="WMA5900" s="248"/>
      <x:c r="WMB5900" s="248"/>
      <x:c r="WMC5900" s="248"/>
      <x:c r="WMD5900" s="248"/>
      <x:c r="WME5900" s="248"/>
      <x:c r="WMF5900" s="248"/>
      <x:c r="WMG5900" s="248"/>
      <x:c r="WMH5900" s="248"/>
      <x:c r="WMI5900" s="248"/>
      <x:c r="WMJ5900" s="248"/>
      <x:c r="WMK5900" s="248"/>
      <x:c r="WML5900" s="248"/>
      <x:c r="WMM5900" s="248"/>
      <x:c r="WMN5900" s="248"/>
      <x:c r="WMO5900" s="248"/>
      <x:c r="WMP5900" s="248"/>
      <x:c r="WMQ5900" s="248"/>
      <x:c r="WMR5900" s="248"/>
      <x:c r="WMS5900" s="248"/>
      <x:c r="WMT5900" s="248"/>
      <x:c r="WMU5900" s="248"/>
      <x:c r="WMV5900" s="248"/>
      <x:c r="WMW5900" s="248"/>
      <x:c r="WMX5900" s="248"/>
      <x:c r="WMY5900" s="248"/>
      <x:c r="WMZ5900" s="248"/>
      <x:c r="WNA5900" s="248"/>
      <x:c r="WNB5900" s="248"/>
      <x:c r="WNC5900" s="248"/>
      <x:c r="WND5900" s="248"/>
      <x:c r="WNE5900" s="248"/>
      <x:c r="WNF5900" s="248"/>
      <x:c r="WNG5900" s="248"/>
      <x:c r="WNH5900" s="248"/>
      <x:c r="WNI5900" s="248"/>
      <x:c r="WNJ5900" s="248"/>
      <x:c r="WNK5900" s="248"/>
      <x:c r="WNL5900" s="248"/>
      <x:c r="WNM5900" s="248"/>
      <x:c r="WNN5900" s="248"/>
      <x:c r="WNO5900" s="248"/>
      <x:c r="WNP5900" s="248"/>
      <x:c r="WNQ5900" s="248"/>
      <x:c r="WNR5900" s="248"/>
      <x:c r="WNS5900" s="248"/>
      <x:c r="WNT5900" s="248"/>
      <x:c r="WNU5900" s="248"/>
      <x:c r="WNV5900" s="248"/>
      <x:c r="WNW5900" s="248"/>
      <x:c r="WNX5900" s="248"/>
      <x:c r="WNY5900" s="248"/>
      <x:c r="WNZ5900" s="248"/>
      <x:c r="WOA5900" s="248"/>
      <x:c r="WOB5900" s="248"/>
      <x:c r="WOC5900" s="248"/>
      <x:c r="WOD5900" s="248"/>
      <x:c r="WOE5900" s="248"/>
      <x:c r="WOF5900" s="248"/>
      <x:c r="WOG5900" s="248"/>
      <x:c r="WOH5900" s="248"/>
      <x:c r="WOI5900" s="248"/>
      <x:c r="WOJ5900" s="248"/>
      <x:c r="WOK5900" s="248"/>
      <x:c r="WOL5900" s="248"/>
      <x:c r="WOM5900" s="248"/>
      <x:c r="WON5900" s="248"/>
      <x:c r="WOO5900" s="248"/>
      <x:c r="WOP5900" s="248"/>
      <x:c r="WOQ5900" s="248"/>
      <x:c r="WOR5900" s="248"/>
      <x:c r="WOS5900" s="248"/>
      <x:c r="WOT5900" s="248"/>
      <x:c r="WOU5900" s="248"/>
      <x:c r="WOV5900" s="248"/>
      <x:c r="WOW5900" s="248"/>
      <x:c r="WOX5900" s="248"/>
      <x:c r="WOY5900" s="248"/>
      <x:c r="WOZ5900" s="248"/>
      <x:c r="WPA5900" s="248"/>
      <x:c r="WPB5900" s="248"/>
      <x:c r="WPC5900" s="248"/>
      <x:c r="WPD5900" s="248"/>
      <x:c r="WPE5900" s="248"/>
      <x:c r="WPF5900" s="248"/>
      <x:c r="WPG5900" s="248"/>
      <x:c r="WPH5900" s="248"/>
      <x:c r="WPI5900" s="248"/>
      <x:c r="WPJ5900" s="248"/>
      <x:c r="WPK5900" s="248"/>
      <x:c r="WPL5900" s="248"/>
      <x:c r="WPM5900" s="248"/>
      <x:c r="WPN5900" s="248"/>
      <x:c r="WPO5900" s="248"/>
      <x:c r="WPP5900" s="248"/>
      <x:c r="WPQ5900" s="248"/>
      <x:c r="WPR5900" s="248"/>
      <x:c r="WPS5900" s="248"/>
      <x:c r="WPT5900" s="248"/>
      <x:c r="WPU5900" s="248"/>
      <x:c r="WPV5900" s="248"/>
      <x:c r="WPW5900" s="248"/>
      <x:c r="WPX5900" s="248"/>
      <x:c r="WPY5900" s="248"/>
      <x:c r="WPZ5900" s="248"/>
      <x:c r="WQA5900" s="248"/>
      <x:c r="WQB5900" s="248"/>
      <x:c r="WQC5900" s="248"/>
      <x:c r="WQD5900" s="248"/>
      <x:c r="WQE5900" s="248"/>
      <x:c r="WQF5900" s="248"/>
      <x:c r="WQG5900" s="248"/>
      <x:c r="WQH5900" s="248"/>
      <x:c r="WQI5900" s="248"/>
      <x:c r="WQJ5900" s="248"/>
      <x:c r="WQK5900" s="248"/>
      <x:c r="WQL5900" s="248"/>
      <x:c r="WQM5900" s="248"/>
      <x:c r="WQN5900" s="248"/>
      <x:c r="WQO5900" s="248"/>
      <x:c r="WQP5900" s="248"/>
      <x:c r="WQQ5900" s="248"/>
      <x:c r="WQR5900" s="248"/>
      <x:c r="WQS5900" s="248"/>
      <x:c r="WQT5900" s="248"/>
      <x:c r="WQU5900" s="248"/>
      <x:c r="WQV5900" s="248"/>
      <x:c r="WQW5900" s="248"/>
      <x:c r="WQX5900" s="248"/>
      <x:c r="WQY5900" s="248"/>
      <x:c r="WQZ5900" s="248"/>
      <x:c r="WRA5900" s="248"/>
      <x:c r="WRB5900" s="248"/>
      <x:c r="WRC5900" s="248"/>
      <x:c r="WRD5900" s="248"/>
      <x:c r="WRE5900" s="248"/>
      <x:c r="WRF5900" s="248"/>
      <x:c r="WRG5900" s="248"/>
      <x:c r="WRH5900" s="248"/>
      <x:c r="WRI5900" s="248"/>
      <x:c r="WRJ5900" s="248"/>
      <x:c r="WRK5900" s="248"/>
      <x:c r="WRL5900" s="248"/>
      <x:c r="WRM5900" s="248"/>
      <x:c r="WRN5900" s="248"/>
      <x:c r="WRO5900" s="248"/>
      <x:c r="WRP5900" s="248"/>
      <x:c r="WRQ5900" s="248"/>
      <x:c r="WRR5900" s="248"/>
      <x:c r="WRS5900" s="248"/>
      <x:c r="WRT5900" s="248"/>
      <x:c r="WRU5900" s="248"/>
      <x:c r="WRV5900" s="248"/>
      <x:c r="WRW5900" s="248"/>
      <x:c r="WRX5900" s="248"/>
      <x:c r="WRY5900" s="248"/>
      <x:c r="WRZ5900" s="248"/>
      <x:c r="WSA5900" s="248"/>
      <x:c r="WSB5900" s="248"/>
      <x:c r="WSC5900" s="248"/>
      <x:c r="WSD5900" s="248"/>
      <x:c r="WSE5900" s="248"/>
      <x:c r="WSF5900" s="248"/>
      <x:c r="WSG5900" s="248"/>
      <x:c r="WSH5900" s="248"/>
      <x:c r="WSI5900" s="248"/>
      <x:c r="WSJ5900" s="248"/>
      <x:c r="WSK5900" s="248"/>
      <x:c r="WSL5900" s="248"/>
      <x:c r="WSM5900" s="248"/>
      <x:c r="WSN5900" s="248"/>
      <x:c r="WSO5900" s="248"/>
      <x:c r="WSP5900" s="248"/>
      <x:c r="WSQ5900" s="248"/>
      <x:c r="WSR5900" s="248"/>
      <x:c r="WSS5900" s="248"/>
      <x:c r="WST5900" s="248"/>
      <x:c r="WSU5900" s="248"/>
      <x:c r="WSV5900" s="248"/>
      <x:c r="WSW5900" s="248"/>
      <x:c r="WSX5900" s="248"/>
      <x:c r="WSY5900" s="248"/>
      <x:c r="WSZ5900" s="248"/>
      <x:c r="WTA5900" s="248"/>
      <x:c r="WTB5900" s="248"/>
      <x:c r="WTC5900" s="248"/>
      <x:c r="WTD5900" s="248"/>
      <x:c r="WTE5900" s="248"/>
      <x:c r="WTF5900" s="248"/>
      <x:c r="WTG5900" s="248"/>
      <x:c r="WTH5900" s="248"/>
      <x:c r="WTI5900" s="248"/>
      <x:c r="WTJ5900" s="248"/>
      <x:c r="WTK5900" s="248"/>
      <x:c r="WTL5900" s="248"/>
      <x:c r="WTM5900" s="248"/>
      <x:c r="WTN5900" s="248"/>
      <x:c r="WTO5900" s="248"/>
      <x:c r="WTP5900" s="248"/>
      <x:c r="WTQ5900" s="248"/>
      <x:c r="WTR5900" s="248"/>
      <x:c r="WTS5900" s="248"/>
      <x:c r="WTT5900" s="248"/>
      <x:c r="WTU5900" s="248"/>
      <x:c r="WTV5900" s="248"/>
      <x:c r="WTW5900" s="248"/>
      <x:c r="WTX5900" s="248"/>
      <x:c r="WTY5900" s="248"/>
      <x:c r="WTZ5900" s="248"/>
      <x:c r="WUA5900" s="248"/>
      <x:c r="WUB5900" s="248"/>
      <x:c r="WUC5900" s="248"/>
      <x:c r="WUD5900" s="248"/>
      <x:c r="WUE5900" s="248"/>
      <x:c r="WUF5900" s="248"/>
      <x:c r="WUG5900" s="248"/>
      <x:c r="WUH5900" s="248"/>
      <x:c r="WUI5900" s="248"/>
      <x:c r="WUJ5900" s="248"/>
      <x:c r="WUK5900" s="248"/>
      <x:c r="WUL5900" s="248"/>
      <x:c r="WUM5900" s="248"/>
      <x:c r="WUN5900" s="248"/>
      <x:c r="WUO5900" s="248"/>
      <x:c r="WUP5900" s="248"/>
      <x:c r="WUQ5900" s="248"/>
      <x:c r="WUR5900" s="248"/>
      <x:c r="WUS5900" s="248"/>
      <x:c r="WUT5900" s="248"/>
      <x:c r="WUU5900" s="248"/>
      <x:c r="WUV5900" s="248"/>
      <x:c r="WUW5900" s="248"/>
      <x:c r="WUX5900" s="248"/>
      <x:c r="WUY5900" s="248"/>
      <x:c r="WUZ5900" s="248"/>
      <x:c r="WVA5900" s="248"/>
      <x:c r="WVB5900" s="248"/>
      <x:c r="WVC5900" s="248"/>
      <x:c r="WVD5900" s="248"/>
      <x:c r="WVE5900" s="248"/>
      <x:c r="WVF5900" s="248"/>
      <x:c r="WVG5900" s="248"/>
      <x:c r="WVH5900" s="248"/>
      <x:c r="WVI5900" s="248"/>
      <x:c r="WVJ5900" s="248"/>
      <x:c r="WVK5900" s="248"/>
      <x:c r="WVL5900" s="248"/>
      <x:c r="WVM5900" s="248"/>
      <x:c r="WVN5900" s="248"/>
      <x:c r="WVO5900" s="248"/>
      <x:c r="WVP5900" s="248"/>
      <x:c r="WVQ5900" s="248"/>
      <x:c r="WVR5900" s="248"/>
      <x:c r="WVS5900" s="248"/>
      <x:c r="WVT5900" s="248"/>
      <x:c r="WVU5900" s="248"/>
      <x:c r="WVV5900" s="248"/>
      <x:c r="WVW5900" s="248"/>
      <x:c r="WVX5900" s="248"/>
      <x:c r="WVY5900" s="248"/>
      <x:c r="WVZ5900" s="248"/>
      <x:c r="WWA5900" s="248"/>
      <x:c r="WWB5900" s="248"/>
      <x:c r="WWC5900" s="248"/>
      <x:c r="WWD5900" s="248"/>
      <x:c r="WWE5900" s="248"/>
      <x:c r="WWF5900" s="248"/>
      <x:c r="WWG5900" s="248"/>
      <x:c r="WWH5900" s="248"/>
      <x:c r="WWI5900" s="248"/>
      <x:c r="WWJ5900" s="248"/>
      <x:c r="WWK5900" s="248"/>
      <x:c r="WWL5900" s="248"/>
      <x:c r="WWM5900" s="248"/>
      <x:c r="WWN5900" s="248"/>
      <x:c r="WWO5900" s="248"/>
      <x:c r="WWP5900" s="248"/>
      <x:c r="WWQ5900" s="248"/>
      <x:c r="WWR5900" s="248"/>
      <x:c r="WWS5900" s="248"/>
      <x:c r="WWT5900" s="248"/>
      <x:c r="WWU5900" s="248"/>
      <x:c r="WWV5900" s="248"/>
      <x:c r="WWW5900" s="248"/>
      <x:c r="WWX5900" s="248"/>
      <x:c r="WWY5900" s="248"/>
      <x:c r="WWZ5900" s="248"/>
      <x:c r="WXA5900" s="248"/>
      <x:c r="WXB5900" s="248"/>
      <x:c r="WXC5900" s="248"/>
      <x:c r="WXD5900" s="248"/>
      <x:c r="WXE5900" s="248"/>
      <x:c r="WXF5900" s="248"/>
      <x:c r="WXG5900" s="248"/>
      <x:c r="WXH5900" s="248"/>
      <x:c r="WXI5900" s="248"/>
      <x:c r="WXJ5900" s="248"/>
      <x:c r="WXK5900" s="248"/>
      <x:c r="WXL5900" s="248"/>
      <x:c r="WXM5900" s="248"/>
      <x:c r="WXN5900" s="248"/>
      <x:c r="WXO5900" s="248"/>
      <x:c r="WXP5900" s="248"/>
      <x:c r="WXQ5900" s="248"/>
      <x:c r="WXR5900" s="248"/>
      <x:c r="WXS5900" s="248"/>
      <x:c r="WXT5900" s="248"/>
      <x:c r="WXU5900" s="248"/>
      <x:c r="WXV5900" s="248"/>
      <x:c r="WXW5900" s="248"/>
      <x:c r="WXX5900" s="248"/>
      <x:c r="WXY5900" s="248"/>
      <x:c r="WXZ5900" s="248"/>
      <x:c r="WYA5900" s="248"/>
      <x:c r="WYB5900" s="248"/>
      <x:c r="WYC5900" s="248"/>
      <x:c r="WYD5900" s="248"/>
      <x:c r="WYE5900" s="248"/>
      <x:c r="WYF5900" s="248"/>
      <x:c r="WYG5900" s="248"/>
      <x:c r="WYH5900" s="248"/>
      <x:c r="WYI5900" s="248"/>
      <x:c r="WYJ5900" s="248"/>
      <x:c r="WYK5900" s="248"/>
      <x:c r="WYL5900" s="248"/>
      <x:c r="WYM5900" s="248"/>
      <x:c r="WYN5900" s="248"/>
      <x:c r="WYO5900" s="248"/>
      <x:c r="WYP5900" s="248"/>
      <x:c r="WYQ5900" s="248"/>
      <x:c r="WYR5900" s="248"/>
      <x:c r="WYS5900" s="248"/>
      <x:c r="WYT5900" s="248"/>
      <x:c r="WYU5900" s="248"/>
      <x:c r="WYV5900" s="248"/>
      <x:c r="WYW5900" s="248"/>
      <x:c r="WYX5900" s="248"/>
      <x:c r="WYY5900" s="248"/>
      <x:c r="WYZ5900" s="248"/>
      <x:c r="WZA5900" s="248"/>
      <x:c r="WZB5900" s="248"/>
      <x:c r="WZC5900" s="248"/>
      <x:c r="WZD5900" s="248"/>
      <x:c r="WZE5900" s="248"/>
      <x:c r="WZF5900" s="248"/>
      <x:c r="WZG5900" s="248"/>
      <x:c r="WZH5900" s="248"/>
      <x:c r="WZI5900" s="248"/>
      <x:c r="WZJ5900" s="248"/>
      <x:c r="WZK5900" s="248"/>
      <x:c r="WZL5900" s="248"/>
      <x:c r="WZM5900" s="248"/>
      <x:c r="WZN5900" s="248"/>
      <x:c r="WZO5900" s="248"/>
      <x:c r="WZP5900" s="248"/>
      <x:c r="WZQ5900" s="248"/>
      <x:c r="WZR5900" s="248"/>
      <x:c r="WZS5900" s="248"/>
      <x:c r="WZT5900" s="248"/>
      <x:c r="WZU5900" s="248"/>
      <x:c r="WZV5900" s="248"/>
      <x:c r="WZW5900" s="248"/>
      <x:c r="WZX5900" s="248"/>
      <x:c r="WZY5900" s="248"/>
      <x:c r="WZZ5900" s="248"/>
      <x:c r="XAA5900" s="248"/>
      <x:c r="XAB5900" s="248"/>
      <x:c r="XAC5900" s="248"/>
      <x:c r="XAD5900" s="248"/>
      <x:c r="XAE5900" s="248"/>
      <x:c r="XAF5900" s="248"/>
      <x:c r="XAG5900" s="248"/>
      <x:c r="XAH5900" s="248"/>
      <x:c r="XAI5900" s="248"/>
      <x:c r="XAJ5900" s="248"/>
      <x:c r="XAK5900" s="248"/>
      <x:c r="XAL5900" s="248"/>
      <x:c r="XAM5900" s="248"/>
      <x:c r="XAN5900" s="248"/>
      <x:c r="XAO5900" s="248"/>
      <x:c r="XAP5900" s="248"/>
      <x:c r="XAQ5900" s="248"/>
      <x:c r="XAR5900" s="248"/>
      <x:c r="XAS5900" s="248"/>
      <x:c r="XAT5900" s="248"/>
      <x:c r="XAU5900" s="248"/>
      <x:c r="XAV5900" s="248"/>
      <x:c r="XAW5900" s="248"/>
      <x:c r="XAX5900" s="248"/>
      <x:c r="XAY5900" s="248"/>
      <x:c r="XAZ5900" s="248"/>
      <x:c r="XBA5900" s="248"/>
      <x:c r="XBB5900" s="248"/>
      <x:c r="XBC5900" s="248"/>
      <x:c r="XBD5900" s="248"/>
      <x:c r="XBE5900" s="248"/>
      <x:c r="XBF5900" s="248"/>
      <x:c r="XBG5900" s="248"/>
      <x:c r="XBH5900" s="248"/>
      <x:c r="XBI5900" s="248"/>
      <x:c r="XBJ5900" s="248"/>
      <x:c r="XBK5900" s="248"/>
      <x:c r="XBL5900" s="248"/>
      <x:c r="XBM5900" s="248"/>
      <x:c r="XBN5900" s="248"/>
      <x:c r="XBO5900" s="248"/>
      <x:c r="XBP5900" s="248"/>
      <x:c r="XBQ5900" s="248"/>
      <x:c r="XBR5900" s="248"/>
      <x:c r="XBS5900" s="248"/>
      <x:c r="XBT5900" s="248"/>
      <x:c r="XBU5900" s="248"/>
      <x:c r="XBV5900" s="248"/>
      <x:c r="XBW5900" s="248"/>
      <x:c r="XBX5900" s="248"/>
      <x:c r="XBY5900" s="248"/>
      <x:c r="XBZ5900" s="248"/>
      <x:c r="XCA5900" s="248"/>
      <x:c r="XCB5900" s="248"/>
      <x:c r="XCC5900" s="248"/>
      <x:c r="XCD5900" s="248"/>
      <x:c r="XCE5900" s="248"/>
      <x:c r="XCF5900" s="248"/>
      <x:c r="XCG5900" s="248"/>
      <x:c r="XCH5900" s="248"/>
      <x:c r="XCI5900" s="248"/>
      <x:c r="XCJ5900" s="248"/>
      <x:c r="XCK5900" s="248"/>
      <x:c r="XCL5900" s="248"/>
      <x:c r="XCM5900" s="248"/>
      <x:c r="XCN5900" s="248"/>
      <x:c r="XCO5900" s="248"/>
      <x:c r="XCP5900" s="248"/>
      <x:c r="XCQ5900" s="248"/>
      <x:c r="XCR5900" s="248"/>
      <x:c r="XCS5900" s="248"/>
      <x:c r="XCT5900" s="248"/>
      <x:c r="XCU5900" s="248"/>
      <x:c r="XCV5900" s="248"/>
      <x:c r="XCW5900" s="248"/>
      <x:c r="XCX5900" s="248"/>
      <x:c r="XCY5900" s="248"/>
      <x:c r="XCZ5900" s="248"/>
      <x:c r="XDA5900" s="248"/>
      <x:c r="XDB5900" s="248"/>
      <x:c r="XDC5900" s="248"/>
      <x:c r="XDD5900" s="248"/>
      <x:c r="XDE5900" s="248"/>
      <x:c r="XDF5900" s="248"/>
      <x:c r="XDG5900" s="248"/>
      <x:c r="XDH5900" s="248"/>
      <x:c r="XDI5900" s="248"/>
      <x:c r="XDJ5900" s="248"/>
      <x:c r="XDK5900" s="248"/>
      <x:c r="XDL5900" s="248"/>
      <x:c r="XDM5900" s="248"/>
      <x:c r="XDN5900" s="248"/>
      <x:c r="XDO5900" s="248"/>
      <x:c r="XDP5900" s="248"/>
      <x:c r="XDQ5900" s="248"/>
      <x:c r="XDR5900" s="248"/>
      <x:c r="XDS5900" s="248"/>
      <x:c r="XDT5900" s="248"/>
      <x:c r="XDU5900" s="248"/>
      <x:c r="XDV5900" s="248"/>
      <x:c r="XDW5900" s="248"/>
      <x:c r="XDX5900" s="248"/>
      <x:c r="XDY5900" s="248"/>
      <x:c r="XDZ5900" s="248"/>
      <x:c r="XEA5900" s="248"/>
      <x:c r="XEB5900" s="248"/>
      <x:c r="XEC5900" s="248"/>
      <x:c r="XED5900" s="248"/>
      <x:c r="XEE5900" s="248"/>
      <x:c r="XEF5900" s="248"/>
      <x:c r="XEG5900" s="248"/>
      <x:c r="XEH5900" s="248"/>
      <x:c r="XEI5900" s="248"/>
      <x:c r="XEJ5900" s="248"/>
      <x:c r="XEK5900" s="248"/>
      <x:c r="XEL5900" s="248"/>
      <x:c r="XEM5900" s="248"/>
      <x:c r="XEN5900" s="248"/>
      <x:c r="XEO5900" s="248"/>
      <x:c r="XEP5900" s="248"/>
      <x:c r="XEQ5900" s="248"/>
      <x:c r="XER5900" s="248"/>
      <x:c r="XES5900" s="248"/>
      <x:c r="XET5900" s="248"/>
      <x:c r="XEU5900" s="248"/>
      <x:c r="XEV5900" s="248"/>
      <x:c r="XEW5900" s="248"/>
      <x:c r="XEX5900" s="248"/>
      <x:c r="XEY5900" s="248"/>
      <x:c r="XEZ5900" s="248"/>
      <x:c r="XFA5900" s="248"/>
      <x:c r="XFB5900" s="248"/>
      <x:c r="XFC5900" s="248"/>
      <x:c r="XFD5900" s="248"/>
    </x:row>
    <x:row r="5901" spans="1:43" s="6" customFormat="1">
      <x:c r="A5901" s="386">
        <x:v>469460</x:v>
      </x:c>
      <x:c r="B5901" s="6">
        <x:v>1377</x:v>
      </x:c>
      <x:c r="C5901" s="6">
        <x:f>230/30</x:f>
        <x:v>7.66666666666667</x:v>
      </x:c>
      <x:c r="G5901" s="6">
        <x:v>1</x:v>
      </x:c>
      <x:c r="I5901" s="6" t="s">
        <x:v>100</x:v>
      </x:c>
      <x:c r="AG5901" s="93">
        <x:v>2</x:v>
      </x:c>
      <x:c r="AL5901" s="171"/>
      <x:c r="AM5901" s="171"/>
      <x:c r="AN5901" s="171"/>
      <x:c r="AO5901" s="171"/>
      <x:c r="AP5901" s="171"/>
      <x:c r="AQ5901" s="171"/>
    </x:row>
    <x:row r="5902" spans="1:16384" s="1" customFormat="1">
      <x:c r="A5902" s="248">
        <x:v>469461</x:v>
      </x:c>
      <x:c r="B5902" s="248">
        <x:v>1378</x:v>
      </x:c>
      <x:c r="C5902" s="248">
        <x:f>36/30</x:f>
        <x:v>1.2</x:v>
      </x:c>
      <x:c r="D5902" s="248"/>
      <x:c r="E5902" s="248"/>
      <x:c r="F5902" s="248"/>
      <x:c r="G5902" s="248">
        <x:v>1</x:v>
      </x:c>
      <x:c r="H5902" s="248"/>
      <x:c r="I5902" s="248" t="s">
        <x:v>100</x:v>
      </x:c>
      <x:c r="J5902" s="248"/>
      <x:c r="K5902" s="248"/>
      <x:c r="L5902" s="248"/>
      <x:c r="M5902" s="248"/>
      <x:c r="N5902" s="248"/>
      <x:c r="O5902" s="248"/>
      <x:c r="P5902" s="248"/>
      <x:c r="Q5902" s="248"/>
      <x:c r="R5902" s="248"/>
      <x:c r="S5902" s="248"/>
      <x:c r="T5902" s="248"/>
      <x:c r="U5902" s="248"/>
      <x:c r="V5902" s="248"/>
      <x:c r="W5902" s="248"/>
      <x:c r="X5902" s="248"/>
      <x:c r="Y5902" s="248"/>
      <x:c r="Z5902" s="248"/>
      <x:c r="AA5902" s="248"/>
      <x:c r="AB5902" s="248"/>
      <x:c r="AC5902" s="248"/>
      <x:c r="AD5902" s="248"/>
      <x:c r="AE5902" s="248"/>
      <x:c r="AF5902" s="248"/>
      <x:c r="AG5902" s="248"/>
      <x:c r="AH5902" s="248"/>
      <x:c r="AI5902" s="248"/>
      <x:c r="AJ5902" s="248"/>
      <x:c r="AK5902" s="248"/>
      <x:c r="AL5902" s="248"/>
      <x:c r="AM5902" s="248"/>
      <x:c r="AN5902" s="248"/>
      <x:c r="AO5902" s="248"/>
      <x:c r="AP5902" s="248"/>
      <x:c r="AQ5902" s="248"/>
      <x:c r="AR5902" s="248"/>
      <x:c r="AS5902" s="248"/>
      <x:c r="AT5902" s="248"/>
      <x:c r="AU5902" s="248"/>
      <x:c r="AV5902" s="248"/>
      <x:c r="AW5902" s="248"/>
      <x:c r="AX5902" s="248"/>
      <x:c r="AY5902" s="248"/>
      <x:c r="AZ5902" s="248"/>
      <x:c r="BA5902" s="248"/>
      <x:c r="BB5902" s="248"/>
      <x:c r="BC5902" s="248"/>
      <x:c r="BD5902" s="248"/>
      <x:c r="BE5902" s="248"/>
      <x:c r="BF5902" s="248"/>
      <x:c r="BG5902" s="248"/>
      <x:c r="BH5902" s="248"/>
      <x:c r="BI5902" s="248"/>
      <x:c r="BJ5902" s="248"/>
      <x:c r="BK5902" s="248"/>
      <x:c r="BL5902" s="248"/>
      <x:c r="BM5902" s="248"/>
      <x:c r="BN5902" s="248"/>
      <x:c r="BO5902" s="248"/>
      <x:c r="BP5902" s="248"/>
      <x:c r="BQ5902" s="248"/>
      <x:c r="BR5902" s="248"/>
      <x:c r="BS5902" s="248"/>
      <x:c r="BT5902" s="248"/>
      <x:c r="BU5902" s="248"/>
      <x:c r="BV5902" s="248"/>
      <x:c r="BW5902" s="248"/>
      <x:c r="BX5902" s="248"/>
      <x:c r="BY5902" s="248"/>
      <x:c r="BZ5902" s="248"/>
      <x:c r="CA5902" s="248"/>
      <x:c r="CB5902" s="248"/>
      <x:c r="CC5902" s="248"/>
      <x:c r="CD5902" s="248"/>
      <x:c r="CE5902" s="248"/>
      <x:c r="CF5902" s="248"/>
      <x:c r="CG5902" s="248"/>
      <x:c r="CH5902" s="248"/>
      <x:c r="CI5902" s="248"/>
      <x:c r="CJ5902" s="248"/>
      <x:c r="CK5902" s="248"/>
      <x:c r="CL5902" s="248"/>
      <x:c r="CM5902" s="248"/>
      <x:c r="CN5902" s="248"/>
      <x:c r="CO5902" s="248"/>
      <x:c r="CP5902" s="248"/>
      <x:c r="CQ5902" s="248"/>
      <x:c r="CR5902" s="248"/>
      <x:c r="CS5902" s="248"/>
      <x:c r="CT5902" s="248"/>
      <x:c r="CU5902" s="248"/>
      <x:c r="CV5902" s="248"/>
      <x:c r="CW5902" s="248"/>
      <x:c r="CX5902" s="248"/>
      <x:c r="CY5902" s="248"/>
      <x:c r="CZ5902" s="248"/>
      <x:c r="DA5902" s="248"/>
      <x:c r="DB5902" s="248"/>
      <x:c r="DC5902" s="248"/>
      <x:c r="DD5902" s="248"/>
      <x:c r="DE5902" s="248"/>
      <x:c r="DF5902" s="248"/>
      <x:c r="DG5902" s="248"/>
      <x:c r="DH5902" s="248"/>
      <x:c r="DI5902" s="248"/>
      <x:c r="DJ5902" s="248"/>
      <x:c r="DK5902" s="248"/>
      <x:c r="DL5902" s="248"/>
      <x:c r="DM5902" s="248"/>
      <x:c r="DN5902" s="248"/>
      <x:c r="DO5902" s="248"/>
      <x:c r="DP5902" s="248"/>
      <x:c r="DQ5902" s="248"/>
      <x:c r="DR5902" s="248"/>
      <x:c r="DS5902" s="248"/>
      <x:c r="DT5902" s="248"/>
      <x:c r="DU5902" s="248"/>
      <x:c r="DV5902" s="248"/>
      <x:c r="DW5902" s="248"/>
      <x:c r="DX5902" s="248"/>
      <x:c r="DY5902" s="248"/>
      <x:c r="DZ5902" s="248"/>
      <x:c r="EA5902" s="248"/>
      <x:c r="EB5902" s="248"/>
      <x:c r="EC5902" s="248"/>
      <x:c r="ED5902" s="248"/>
      <x:c r="EE5902" s="248"/>
      <x:c r="EF5902" s="248"/>
      <x:c r="EG5902" s="248"/>
      <x:c r="EH5902" s="248"/>
      <x:c r="EI5902" s="248"/>
      <x:c r="EJ5902" s="248"/>
      <x:c r="EK5902" s="248"/>
      <x:c r="EL5902" s="248"/>
      <x:c r="EM5902" s="248"/>
      <x:c r="EN5902" s="248"/>
      <x:c r="EO5902" s="248"/>
      <x:c r="EP5902" s="248"/>
      <x:c r="EQ5902" s="248"/>
      <x:c r="ER5902" s="248"/>
      <x:c r="ES5902" s="248"/>
      <x:c r="ET5902" s="248"/>
      <x:c r="EU5902" s="248"/>
      <x:c r="EV5902" s="248"/>
      <x:c r="EW5902" s="248"/>
      <x:c r="EX5902" s="248"/>
      <x:c r="EY5902" s="248"/>
      <x:c r="EZ5902" s="248"/>
      <x:c r="FA5902" s="248"/>
      <x:c r="FB5902" s="248"/>
      <x:c r="FC5902" s="248"/>
      <x:c r="FD5902" s="248"/>
      <x:c r="FE5902" s="248"/>
      <x:c r="FF5902" s="248"/>
      <x:c r="FG5902" s="248"/>
      <x:c r="FH5902" s="248"/>
      <x:c r="FI5902" s="248"/>
      <x:c r="FJ5902" s="248"/>
      <x:c r="FK5902" s="248"/>
      <x:c r="FL5902" s="248"/>
      <x:c r="FM5902" s="248"/>
      <x:c r="FN5902" s="248"/>
      <x:c r="FO5902" s="248"/>
      <x:c r="FP5902" s="248"/>
      <x:c r="FQ5902" s="248"/>
      <x:c r="FR5902" s="248"/>
      <x:c r="FS5902" s="248"/>
      <x:c r="FT5902" s="248"/>
      <x:c r="FU5902" s="248"/>
      <x:c r="FV5902" s="248"/>
      <x:c r="FW5902" s="248"/>
      <x:c r="FX5902" s="248"/>
      <x:c r="FY5902" s="248"/>
      <x:c r="FZ5902" s="248"/>
      <x:c r="GA5902" s="248"/>
      <x:c r="GB5902" s="248"/>
      <x:c r="GC5902" s="248"/>
      <x:c r="GD5902" s="248"/>
      <x:c r="GE5902" s="248"/>
      <x:c r="GF5902" s="248"/>
      <x:c r="GG5902" s="248"/>
      <x:c r="GH5902" s="248"/>
      <x:c r="GI5902" s="248"/>
      <x:c r="GJ5902" s="248"/>
      <x:c r="GK5902" s="248"/>
      <x:c r="GL5902" s="248"/>
      <x:c r="GM5902" s="248"/>
      <x:c r="GN5902" s="248"/>
      <x:c r="GO5902" s="248"/>
      <x:c r="GP5902" s="248"/>
      <x:c r="GQ5902" s="248"/>
      <x:c r="GR5902" s="248"/>
      <x:c r="GS5902" s="248"/>
      <x:c r="GT5902" s="248"/>
      <x:c r="GU5902" s="248"/>
      <x:c r="GV5902" s="248"/>
      <x:c r="GW5902" s="248"/>
      <x:c r="GX5902" s="248"/>
      <x:c r="GY5902" s="248"/>
      <x:c r="GZ5902" s="248"/>
      <x:c r="HA5902" s="248"/>
      <x:c r="HB5902" s="248"/>
      <x:c r="HC5902" s="248"/>
      <x:c r="HD5902" s="248"/>
      <x:c r="HE5902" s="248"/>
      <x:c r="HF5902" s="248"/>
      <x:c r="HG5902" s="248"/>
      <x:c r="HH5902" s="248"/>
      <x:c r="HI5902" s="248"/>
      <x:c r="HJ5902" s="248"/>
      <x:c r="HK5902" s="248"/>
      <x:c r="HL5902" s="248"/>
      <x:c r="HM5902" s="248"/>
      <x:c r="HN5902" s="248"/>
      <x:c r="HO5902" s="248"/>
      <x:c r="HP5902" s="248"/>
      <x:c r="HQ5902" s="248"/>
      <x:c r="HR5902" s="248"/>
      <x:c r="HS5902" s="248"/>
      <x:c r="HT5902" s="248"/>
      <x:c r="HU5902" s="248"/>
      <x:c r="HV5902" s="248"/>
      <x:c r="HW5902" s="248"/>
      <x:c r="HX5902" s="248"/>
      <x:c r="HY5902" s="248"/>
      <x:c r="HZ5902" s="248"/>
      <x:c r="IA5902" s="248"/>
      <x:c r="IB5902" s="248"/>
      <x:c r="IC5902" s="248"/>
      <x:c r="ID5902" s="248"/>
      <x:c r="IE5902" s="248"/>
      <x:c r="IF5902" s="248"/>
      <x:c r="IG5902" s="248"/>
      <x:c r="IH5902" s="248"/>
      <x:c r="II5902" s="248"/>
      <x:c r="IJ5902" s="248"/>
      <x:c r="IK5902" s="248"/>
      <x:c r="IL5902" s="248"/>
      <x:c r="IM5902" s="248"/>
      <x:c r="IN5902" s="248"/>
      <x:c r="IO5902" s="248"/>
      <x:c r="IP5902" s="248"/>
      <x:c r="IQ5902" s="248"/>
      <x:c r="IR5902" s="248"/>
      <x:c r="IS5902" s="248"/>
      <x:c r="IT5902" s="248"/>
      <x:c r="IU5902" s="248"/>
      <x:c r="IV5902" s="248"/>
      <x:c r="IW5902" s="248"/>
      <x:c r="IX5902" s="248"/>
      <x:c r="IY5902" s="248"/>
      <x:c r="IZ5902" s="248"/>
      <x:c r="JA5902" s="248"/>
      <x:c r="JB5902" s="248"/>
      <x:c r="JC5902" s="248"/>
      <x:c r="JD5902" s="248"/>
      <x:c r="JE5902" s="248"/>
      <x:c r="JF5902" s="248"/>
      <x:c r="JG5902" s="248"/>
      <x:c r="JH5902" s="248"/>
      <x:c r="JI5902" s="248"/>
      <x:c r="JJ5902" s="248"/>
      <x:c r="JK5902" s="248"/>
      <x:c r="JL5902" s="248"/>
      <x:c r="JM5902" s="248"/>
      <x:c r="JN5902" s="248"/>
      <x:c r="JO5902" s="248"/>
      <x:c r="JP5902" s="248"/>
      <x:c r="JQ5902" s="248"/>
      <x:c r="JR5902" s="248"/>
      <x:c r="JS5902" s="248"/>
      <x:c r="JT5902" s="248"/>
      <x:c r="JU5902" s="248"/>
      <x:c r="JV5902" s="248"/>
      <x:c r="JW5902" s="248"/>
      <x:c r="JX5902" s="248"/>
      <x:c r="JY5902" s="248"/>
      <x:c r="JZ5902" s="248"/>
      <x:c r="KA5902" s="248"/>
      <x:c r="KB5902" s="248"/>
      <x:c r="KC5902" s="248"/>
      <x:c r="KD5902" s="248"/>
      <x:c r="KE5902" s="248"/>
      <x:c r="KF5902" s="248"/>
      <x:c r="KG5902" s="248"/>
      <x:c r="KH5902" s="248"/>
      <x:c r="KI5902" s="248"/>
      <x:c r="KJ5902" s="248"/>
      <x:c r="KK5902" s="248"/>
      <x:c r="KL5902" s="248"/>
      <x:c r="KM5902" s="248"/>
      <x:c r="KN5902" s="248"/>
      <x:c r="KO5902" s="248"/>
      <x:c r="KP5902" s="248"/>
      <x:c r="KQ5902" s="248"/>
      <x:c r="KR5902" s="248"/>
      <x:c r="KS5902" s="248"/>
      <x:c r="KT5902" s="248"/>
      <x:c r="KU5902" s="248"/>
      <x:c r="KV5902" s="248"/>
      <x:c r="KW5902" s="248"/>
      <x:c r="KX5902" s="248"/>
      <x:c r="KY5902" s="248"/>
      <x:c r="KZ5902" s="248"/>
      <x:c r="LA5902" s="248"/>
      <x:c r="LB5902" s="248"/>
      <x:c r="LC5902" s="248"/>
      <x:c r="LD5902" s="248"/>
      <x:c r="LE5902" s="248"/>
      <x:c r="LF5902" s="248"/>
      <x:c r="LG5902" s="248"/>
      <x:c r="LH5902" s="248"/>
      <x:c r="LI5902" s="248"/>
      <x:c r="LJ5902" s="248"/>
      <x:c r="LK5902" s="248"/>
      <x:c r="LL5902" s="248"/>
      <x:c r="LM5902" s="248"/>
      <x:c r="LN5902" s="248"/>
      <x:c r="LO5902" s="248"/>
      <x:c r="LP5902" s="248"/>
      <x:c r="LQ5902" s="248"/>
      <x:c r="LR5902" s="248"/>
      <x:c r="LS5902" s="248"/>
      <x:c r="LT5902" s="248"/>
      <x:c r="LU5902" s="248"/>
      <x:c r="LV5902" s="248"/>
      <x:c r="LW5902" s="248"/>
      <x:c r="LX5902" s="248"/>
      <x:c r="LY5902" s="248"/>
      <x:c r="LZ5902" s="248"/>
      <x:c r="MA5902" s="248"/>
      <x:c r="MB5902" s="248"/>
      <x:c r="MC5902" s="248"/>
      <x:c r="MD5902" s="248"/>
      <x:c r="ME5902" s="248"/>
      <x:c r="MF5902" s="248"/>
      <x:c r="MG5902" s="248"/>
      <x:c r="MH5902" s="248"/>
      <x:c r="MI5902" s="248"/>
      <x:c r="MJ5902" s="248"/>
      <x:c r="MK5902" s="248"/>
      <x:c r="ML5902" s="248"/>
      <x:c r="MM5902" s="248"/>
      <x:c r="MN5902" s="248"/>
      <x:c r="MO5902" s="248"/>
      <x:c r="MP5902" s="248"/>
      <x:c r="MQ5902" s="248"/>
      <x:c r="MR5902" s="248"/>
      <x:c r="MS5902" s="248"/>
      <x:c r="MT5902" s="248"/>
      <x:c r="MU5902" s="248"/>
      <x:c r="MV5902" s="248"/>
      <x:c r="MW5902" s="248"/>
      <x:c r="MX5902" s="248"/>
      <x:c r="MY5902" s="248"/>
      <x:c r="MZ5902" s="248"/>
      <x:c r="NA5902" s="248"/>
      <x:c r="NB5902" s="248"/>
      <x:c r="NC5902" s="248"/>
      <x:c r="ND5902" s="248"/>
      <x:c r="NE5902" s="248"/>
      <x:c r="NF5902" s="248"/>
      <x:c r="NG5902" s="248"/>
      <x:c r="NH5902" s="248"/>
      <x:c r="NI5902" s="248"/>
      <x:c r="NJ5902" s="248"/>
      <x:c r="NK5902" s="248"/>
      <x:c r="NL5902" s="248"/>
      <x:c r="NM5902" s="248"/>
      <x:c r="NN5902" s="248"/>
      <x:c r="NO5902" s="248"/>
      <x:c r="NP5902" s="248"/>
      <x:c r="NQ5902" s="248"/>
      <x:c r="NR5902" s="248"/>
      <x:c r="NS5902" s="248"/>
      <x:c r="NT5902" s="248"/>
      <x:c r="NU5902" s="248"/>
      <x:c r="NV5902" s="248"/>
      <x:c r="NW5902" s="248"/>
      <x:c r="NX5902" s="248"/>
      <x:c r="NY5902" s="248"/>
      <x:c r="NZ5902" s="248"/>
      <x:c r="OA5902" s="248"/>
      <x:c r="OB5902" s="248"/>
      <x:c r="OC5902" s="248"/>
      <x:c r="OD5902" s="248"/>
      <x:c r="OE5902" s="248"/>
      <x:c r="OF5902" s="248"/>
      <x:c r="OG5902" s="248"/>
      <x:c r="OH5902" s="248"/>
      <x:c r="OI5902" s="248"/>
      <x:c r="OJ5902" s="248"/>
      <x:c r="OK5902" s="248"/>
      <x:c r="OL5902" s="248"/>
      <x:c r="OM5902" s="248"/>
      <x:c r="ON5902" s="248"/>
      <x:c r="OO5902" s="248"/>
      <x:c r="OP5902" s="248"/>
      <x:c r="OQ5902" s="248"/>
      <x:c r="OR5902" s="248"/>
      <x:c r="OS5902" s="248"/>
      <x:c r="OT5902" s="248"/>
      <x:c r="OU5902" s="248"/>
      <x:c r="OV5902" s="248"/>
      <x:c r="OW5902" s="248"/>
      <x:c r="OX5902" s="248"/>
      <x:c r="OY5902" s="248"/>
      <x:c r="OZ5902" s="248"/>
      <x:c r="PA5902" s="248"/>
      <x:c r="PB5902" s="248"/>
      <x:c r="PC5902" s="248"/>
      <x:c r="PD5902" s="248"/>
      <x:c r="PE5902" s="248"/>
      <x:c r="PF5902" s="248"/>
      <x:c r="PG5902" s="248"/>
      <x:c r="PH5902" s="248"/>
      <x:c r="PI5902" s="248"/>
      <x:c r="PJ5902" s="248"/>
      <x:c r="PK5902" s="248"/>
      <x:c r="PL5902" s="248"/>
      <x:c r="PM5902" s="248"/>
      <x:c r="PN5902" s="248"/>
      <x:c r="PO5902" s="248"/>
      <x:c r="PP5902" s="248"/>
      <x:c r="PQ5902" s="248"/>
      <x:c r="PR5902" s="248"/>
      <x:c r="PS5902" s="248"/>
      <x:c r="PT5902" s="248"/>
      <x:c r="PU5902" s="248"/>
      <x:c r="PV5902" s="248"/>
      <x:c r="PW5902" s="248"/>
      <x:c r="PX5902" s="248"/>
      <x:c r="PY5902" s="248"/>
      <x:c r="PZ5902" s="248"/>
      <x:c r="QA5902" s="248"/>
      <x:c r="QB5902" s="248"/>
      <x:c r="QC5902" s="248"/>
      <x:c r="QD5902" s="248"/>
      <x:c r="QE5902" s="248"/>
      <x:c r="QF5902" s="248"/>
      <x:c r="QG5902" s="248"/>
      <x:c r="QH5902" s="248"/>
      <x:c r="QI5902" s="248"/>
      <x:c r="QJ5902" s="248"/>
      <x:c r="QK5902" s="248"/>
      <x:c r="QL5902" s="248"/>
      <x:c r="QM5902" s="248"/>
      <x:c r="QN5902" s="248"/>
      <x:c r="QO5902" s="248"/>
      <x:c r="QP5902" s="248"/>
      <x:c r="QQ5902" s="248"/>
      <x:c r="QR5902" s="248"/>
      <x:c r="QS5902" s="248"/>
      <x:c r="QT5902" s="248"/>
      <x:c r="QU5902" s="248"/>
      <x:c r="QV5902" s="248"/>
      <x:c r="QW5902" s="248"/>
      <x:c r="QX5902" s="248"/>
      <x:c r="QY5902" s="248"/>
      <x:c r="QZ5902" s="248"/>
      <x:c r="RA5902" s="248"/>
      <x:c r="RB5902" s="248"/>
      <x:c r="RC5902" s="248"/>
      <x:c r="RD5902" s="248"/>
      <x:c r="RE5902" s="248"/>
      <x:c r="RF5902" s="248"/>
      <x:c r="RG5902" s="248"/>
      <x:c r="RH5902" s="248"/>
      <x:c r="RI5902" s="248"/>
      <x:c r="RJ5902" s="248"/>
      <x:c r="RK5902" s="248"/>
      <x:c r="RL5902" s="248"/>
      <x:c r="RM5902" s="248"/>
      <x:c r="RN5902" s="248"/>
      <x:c r="RO5902" s="248"/>
      <x:c r="RP5902" s="248"/>
      <x:c r="RQ5902" s="248"/>
      <x:c r="RR5902" s="248"/>
      <x:c r="RS5902" s="248"/>
      <x:c r="RT5902" s="248"/>
      <x:c r="RU5902" s="248"/>
      <x:c r="RV5902" s="248"/>
      <x:c r="RW5902" s="248"/>
      <x:c r="RX5902" s="248"/>
      <x:c r="RY5902" s="248"/>
      <x:c r="RZ5902" s="248"/>
      <x:c r="SA5902" s="248"/>
      <x:c r="SB5902" s="248"/>
      <x:c r="SC5902" s="248"/>
      <x:c r="SD5902" s="248"/>
      <x:c r="SE5902" s="248"/>
      <x:c r="SF5902" s="248"/>
      <x:c r="SG5902" s="248"/>
      <x:c r="SH5902" s="248"/>
      <x:c r="SI5902" s="248"/>
      <x:c r="SJ5902" s="248"/>
      <x:c r="SK5902" s="248"/>
      <x:c r="SL5902" s="248"/>
      <x:c r="SM5902" s="248"/>
      <x:c r="SN5902" s="248"/>
      <x:c r="SO5902" s="248"/>
      <x:c r="SP5902" s="248"/>
      <x:c r="SQ5902" s="248"/>
      <x:c r="SR5902" s="248"/>
      <x:c r="SS5902" s="248"/>
      <x:c r="ST5902" s="248"/>
      <x:c r="SU5902" s="248"/>
      <x:c r="SV5902" s="248"/>
      <x:c r="SW5902" s="248"/>
      <x:c r="SX5902" s="248"/>
      <x:c r="SY5902" s="248"/>
      <x:c r="SZ5902" s="248"/>
      <x:c r="TA5902" s="248"/>
      <x:c r="TB5902" s="248"/>
      <x:c r="TC5902" s="248"/>
      <x:c r="TD5902" s="248"/>
      <x:c r="TE5902" s="248"/>
      <x:c r="TF5902" s="248"/>
      <x:c r="TG5902" s="248"/>
      <x:c r="TH5902" s="248"/>
      <x:c r="TI5902" s="248"/>
      <x:c r="TJ5902" s="248"/>
      <x:c r="TK5902" s="248"/>
      <x:c r="TL5902" s="248"/>
      <x:c r="TM5902" s="248"/>
      <x:c r="TN5902" s="248"/>
      <x:c r="TO5902" s="248"/>
      <x:c r="TP5902" s="248"/>
      <x:c r="TQ5902" s="248"/>
      <x:c r="TR5902" s="248"/>
      <x:c r="TS5902" s="248"/>
      <x:c r="TT5902" s="248"/>
      <x:c r="TU5902" s="248"/>
      <x:c r="TV5902" s="248"/>
      <x:c r="TW5902" s="248"/>
      <x:c r="TX5902" s="248"/>
      <x:c r="TY5902" s="248"/>
      <x:c r="TZ5902" s="248"/>
      <x:c r="UA5902" s="248"/>
      <x:c r="UB5902" s="248"/>
      <x:c r="UC5902" s="248"/>
      <x:c r="UD5902" s="248"/>
      <x:c r="UE5902" s="248"/>
      <x:c r="UF5902" s="248"/>
      <x:c r="UG5902" s="248"/>
      <x:c r="UH5902" s="248"/>
      <x:c r="UI5902" s="248"/>
      <x:c r="UJ5902" s="248"/>
      <x:c r="UK5902" s="248"/>
      <x:c r="UL5902" s="248"/>
      <x:c r="UM5902" s="248"/>
      <x:c r="UN5902" s="248"/>
      <x:c r="UO5902" s="248"/>
      <x:c r="UP5902" s="248"/>
      <x:c r="UQ5902" s="248"/>
      <x:c r="UR5902" s="248"/>
      <x:c r="US5902" s="248"/>
      <x:c r="UT5902" s="248"/>
      <x:c r="UU5902" s="248"/>
      <x:c r="UV5902" s="248"/>
      <x:c r="UW5902" s="248"/>
      <x:c r="UX5902" s="248"/>
      <x:c r="UY5902" s="248"/>
      <x:c r="UZ5902" s="248"/>
      <x:c r="VA5902" s="248"/>
      <x:c r="VB5902" s="248"/>
      <x:c r="VC5902" s="248"/>
      <x:c r="VD5902" s="248"/>
      <x:c r="VE5902" s="248"/>
      <x:c r="VF5902" s="248"/>
      <x:c r="VG5902" s="248"/>
      <x:c r="VH5902" s="248"/>
      <x:c r="VI5902" s="248"/>
      <x:c r="VJ5902" s="248"/>
      <x:c r="VK5902" s="248"/>
      <x:c r="VL5902" s="248"/>
      <x:c r="VM5902" s="248"/>
      <x:c r="VN5902" s="248"/>
      <x:c r="VO5902" s="248"/>
      <x:c r="VP5902" s="248"/>
      <x:c r="VQ5902" s="248"/>
      <x:c r="VR5902" s="248"/>
      <x:c r="VS5902" s="248"/>
      <x:c r="VT5902" s="248"/>
      <x:c r="VU5902" s="248"/>
      <x:c r="VV5902" s="248"/>
      <x:c r="VW5902" s="248"/>
      <x:c r="VX5902" s="248"/>
      <x:c r="VY5902" s="248"/>
      <x:c r="VZ5902" s="248"/>
      <x:c r="WA5902" s="248"/>
      <x:c r="WB5902" s="248"/>
      <x:c r="WC5902" s="248"/>
      <x:c r="WD5902" s="248"/>
      <x:c r="WE5902" s="248"/>
      <x:c r="WF5902" s="248"/>
      <x:c r="WG5902" s="248"/>
      <x:c r="WH5902" s="248"/>
      <x:c r="WI5902" s="248"/>
      <x:c r="WJ5902" s="248"/>
      <x:c r="WK5902" s="248"/>
      <x:c r="WL5902" s="248"/>
      <x:c r="WM5902" s="248"/>
      <x:c r="WN5902" s="248"/>
      <x:c r="WO5902" s="248"/>
      <x:c r="WP5902" s="248"/>
      <x:c r="WQ5902" s="248"/>
      <x:c r="WR5902" s="248"/>
      <x:c r="WS5902" s="248"/>
      <x:c r="WT5902" s="248"/>
      <x:c r="WU5902" s="248"/>
      <x:c r="WV5902" s="248"/>
      <x:c r="WW5902" s="248"/>
      <x:c r="WX5902" s="248"/>
      <x:c r="WY5902" s="248"/>
      <x:c r="WZ5902" s="248"/>
      <x:c r="XA5902" s="248"/>
      <x:c r="XB5902" s="248"/>
      <x:c r="XC5902" s="248"/>
      <x:c r="XD5902" s="248"/>
      <x:c r="XE5902" s="248"/>
      <x:c r="XF5902" s="248"/>
      <x:c r="XG5902" s="248"/>
      <x:c r="XH5902" s="248"/>
      <x:c r="XI5902" s="248"/>
      <x:c r="XJ5902" s="248"/>
      <x:c r="XK5902" s="248"/>
      <x:c r="XL5902" s="248"/>
      <x:c r="XM5902" s="248"/>
      <x:c r="XN5902" s="248"/>
      <x:c r="XO5902" s="248"/>
      <x:c r="XP5902" s="248"/>
      <x:c r="XQ5902" s="248"/>
      <x:c r="XR5902" s="248"/>
      <x:c r="XS5902" s="248"/>
      <x:c r="XT5902" s="248"/>
      <x:c r="XU5902" s="248"/>
      <x:c r="XV5902" s="248"/>
      <x:c r="XW5902" s="248"/>
      <x:c r="XX5902" s="248"/>
      <x:c r="XY5902" s="248"/>
      <x:c r="XZ5902" s="248"/>
      <x:c r="YA5902" s="248"/>
      <x:c r="YB5902" s="248"/>
      <x:c r="YC5902" s="248"/>
      <x:c r="YD5902" s="248"/>
      <x:c r="YE5902" s="248"/>
      <x:c r="YF5902" s="248"/>
      <x:c r="YG5902" s="248"/>
      <x:c r="YH5902" s="248"/>
      <x:c r="YI5902" s="248"/>
      <x:c r="YJ5902" s="248"/>
      <x:c r="YK5902" s="248"/>
      <x:c r="YL5902" s="248"/>
      <x:c r="YM5902" s="248"/>
      <x:c r="YN5902" s="248"/>
      <x:c r="YO5902" s="248"/>
      <x:c r="YP5902" s="248"/>
      <x:c r="YQ5902" s="248"/>
      <x:c r="YR5902" s="248"/>
      <x:c r="YS5902" s="248"/>
      <x:c r="YT5902" s="248"/>
      <x:c r="YU5902" s="248"/>
      <x:c r="YV5902" s="248"/>
      <x:c r="YW5902" s="248"/>
      <x:c r="YX5902" s="248"/>
      <x:c r="YY5902" s="248"/>
      <x:c r="YZ5902" s="248"/>
      <x:c r="ZA5902" s="248"/>
      <x:c r="ZB5902" s="248"/>
      <x:c r="ZC5902" s="248"/>
      <x:c r="ZD5902" s="248"/>
      <x:c r="ZE5902" s="248"/>
      <x:c r="ZF5902" s="248"/>
      <x:c r="ZG5902" s="248"/>
      <x:c r="ZH5902" s="248"/>
      <x:c r="ZI5902" s="248"/>
      <x:c r="ZJ5902" s="248"/>
      <x:c r="ZK5902" s="248"/>
      <x:c r="ZL5902" s="248"/>
      <x:c r="ZM5902" s="248"/>
      <x:c r="ZN5902" s="248"/>
      <x:c r="ZO5902" s="248"/>
      <x:c r="ZP5902" s="248"/>
      <x:c r="ZQ5902" s="248"/>
      <x:c r="ZR5902" s="248"/>
      <x:c r="ZS5902" s="248"/>
      <x:c r="ZT5902" s="248"/>
      <x:c r="ZU5902" s="248"/>
      <x:c r="ZV5902" s="248"/>
      <x:c r="ZW5902" s="248"/>
      <x:c r="ZX5902" s="248"/>
      <x:c r="ZY5902" s="248"/>
      <x:c r="ZZ5902" s="248"/>
      <x:c r="AAA5902" s="248"/>
      <x:c r="AAB5902" s="248"/>
      <x:c r="AAC5902" s="248"/>
      <x:c r="AAD5902" s="248"/>
      <x:c r="AAE5902" s="248"/>
      <x:c r="AAF5902" s="248"/>
      <x:c r="AAG5902" s="248"/>
      <x:c r="AAH5902" s="248"/>
      <x:c r="AAI5902" s="248"/>
      <x:c r="AAJ5902" s="248"/>
      <x:c r="AAK5902" s="248"/>
      <x:c r="AAL5902" s="248"/>
      <x:c r="AAM5902" s="248"/>
      <x:c r="AAN5902" s="248"/>
      <x:c r="AAO5902" s="248"/>
      <x:c r="AAP5902" s="248"/>
      <x:c r="AAQ5902" s="248"/>
      <x:c r="AAR5902" s="248"/>
      <x:c r="AAS5902" s="248"/>
      <x:c r="AAT5902" s="248"/>
      <x:c r="AAU5902" s="248"/>
      <x:c r="AAV5902" s="248"/>
      <x:c r="AAW5902" s="248"/>
      <x:c r="AAX5902" s="248"/>
      <x:c r="AAY5902" s="248"/>
      <x:c r="AAZ5902" s="248"/>
      <x:c r="ABA5902" s="248"/>
      <x:c r="ABB5902" s="248"/>
      <x:c r="ABC5902" s="248"/>
      <x:c r="ABD5902" s="248"/>
      <x:c r="ABE5902" s="248"/>
      <x:c r="ABF5902" s="248"/>
      <x:c r="ABG5902" s="248"/>
      <x:c r="ABH5902" s="248"/>
      <x:c r="ABI5902" s="248"/>
      <x:c r="ABJ5902" s="248"/>
      <x:c r="ABK5902" s="248"/>
      <x:c r="ABL5902" s="248"/>
      <x:c r="ABM5902" s="248"/>
      <x:c r="ABN5902" s="248"/>
      <x:c r="ABO5902" s="248"/>
      <x:c r="ABP5902" s="248"/>
      <x:c r="ABQ5902" s="248"/>
      <x:c r="ABR5902" s="248"/>
      <x:c r="ABS5902" s="248"/>
      <x:c r="ABT5902" s="248"/>
      <x:c r="ABU5902" s="248"/>
      <x:c r="ABV5902" s="248"/>
      <x:c r="ABW5902" s="248"/>
      <x:c r="ABX5902" s="248"/>
      <x:c r="ABY5902" s="248"/>
      <x:c r="ABZ5902" s="248"/>
      <x:c r="ACA5902" s="248"/>
      <x:c r="ACB5902" s="248"/>
      <x:c r="ACC5902" s="248"/>
      <x:c r="ACD5902" s="248"/>
      <x:c r="ACE5902" s="248"/>
      <x:c r="ACF5902" s="248"/>
      <x:c r="ACG5902" s="248"/>
      <x:c r="ACH5902" s="248"/>
      <x:c r="ACI5902" s="248"/>
      <x:c r="ACJ5902" s="248"/>
      <x:c r="ACK5902" s="248"/>
      <x:c r="ACL5902" s="248"/>
      <x:c r="ACM5902" s="248"/>
      <x:c r="ACN5902" s="248"/>
      <x:c r="ACO5902" s="248"/>
      <x:c r="ACP5902" s="248"/>
      <x:c r="ACQ5902" s="248"/>
      <x:c r="ACR5902" s="248"/>
      <x:c r="ACS5902" s="248"/>
      <x:c r="ACT5902" s="248"/>
      <x:c r="ACU5902" s="248"/>
      <x:c r="ACV5902" s="248"/>
      <x:c r="ACW5902" s="248"/>
      <x:c r="ACX5902" s="248"/>
      <x:c r="ACY5902" s="248"/>
      <x:c r="ACZ5902" s="248"/>
      <x:c r="ADA5902" s="248"/>
      <x:c r="ADB5902" s="248"/>
      <x:c r="ADC5902" s="248"/>
      <x:c r="ADD5902" s="248"/>
      <x:c r="ADE5902" s="248"/>
      <x:c r="ADF5902" s="248"/>
      <x:c r="ADG5902" s="248"/>
      <x:c r="ADH5902" s="248"/>
      <x:c r="ADI5902" s="248"/>
      <x:c r="ADJ5902" s="248"/>
      <x:c r="ADK5902" s="248"/>
      <x:c r="ADL5902" s="248"/>
      <x:c r="ADM5902" s="248"/>
      <x:c r="ADN5902" s="248"/>
      <x:c r="ADO5902" s="248"/>
      <x:c r="ADP5902" s="248"/>
      <x:c r="ADQ5902" s="248"/>
      <x:c r="ADR5902" s="248"/>
      <x:c r="ADS5902" s="248"/>
      <x:c r="ADT5902" s="248"/>
      <x:c r="ADU5902" s="248"/>
      <x:c r="ADV5902" s="248"/>
      <x:c r="ADW5902" s="248"/>
      <x:c r="ADX5902" s="248"/>
      <x:c r="ADY5902" s="248"/>
      <x:c r="ADZ5902" s="248"/>
      <x:c r="AEA5902" s="248"/>
      <x:c r="AEB5902" s="248"/>
      <x:c r="AEC5902" s="248"/>
      <x:c r="AED5902" s="248"/>
      <x:c r="AEE5902" s="248"/>
      <x:c r="AEF5902" s="248"/>
      <x:c r="AEG5902" s="248"/>
      <x:c r="AEH5902" s="248"/>
      <x:c r="AEI5902" s="248"/>
      <x:c r="AEJ5902" s="248"/>
      <x:c r="AEK5902" s="248"/>
      <x:c r="AEL5902" s="248"/>
      <x:c r="AEM5902" s="248"/>
      <x:c r="AEN5902" s="248"/>
      <x:c r="AEO5902" s="248"/>
      <x:c r="AEP5902" s="248"/>
      <x:c r="AEQ5902" s="248"/>
      <x:c r="AER5902" s="248"/>
      <x:c r="AES5902" s="248"/>
      <x:c r="AET5902" s="248"/>
      <x:c r="AEU5902" s="248"/>
      <x:c r="AEV5902" s="248"/>
      <x:c r="AEW5902" s="248"/>
      <x:c r="AEX5902" s="248"/>
      <x:c r="AEY5902" s="248"/>
      <x:c r="AEZ5902" s="248"/>
      <x:c r="AFA5902" s="248"/>
      <x:c r="AFB5902" s="248"/>
      <x:c r="AFC5902" s="248"/>
      <x:c r="AFD5902" s="248"/>
      <x:c r="AFE5902" s="248"/>
      <x:c r="AFF5902" s="248"/>
      <x:c r="AFG5902" s="248"/>
      <x:c r="AFH5902" s="248"/>
      <x:c r="AFI5902" s="248"/>
      <x:c r="AFJ5902" s="248"/>
      <x:c r="AFK5902" s="248"/>
      <x:c r="AFL5902" s="248"/>
      <x:c r="AFM5902" s="248"/>
      <x:c r="AFN5902" s="248"/>
      <x:c r="AFO5902" s="248"/>
      <x:c r="AFP5902" s="248"/>
      <x:c r="AFQ5902" s="248"/>
      <x:c r="AFR5902" s="248"/>
      <x:c r="AFS5902" s="248"/>
      <x:c r="AFT5902" s="248"/>
      <x:c r="AFU5902" s="248"/>
      <x:c r="AFV5902" s="248"/>
      <x:c r="AFW5902" s="248"/>
      <x:c r="AFX5902" s="248"/>
      <x:c r="AFY5902" s="248"/>
      <x:c r="AFZ5902" s="248"/>
      <x:c r="AGA5902" s="248"/>
      <x:c r="AGB5902" s="248"/>
      <x:c r="AGC5902" s="248"/>
      <x:c r="AGD5902" s="248"/>
      <x:c r="AGE5902" s="248"/>
      <x:c r="AGF5902" s="248"/>
      <x:c r="AGG5902" s="248"/>
      <x:c r="AGH5902" s="248"/>
      <x:c r="AGI5902" s="248"/>
      <x:c r="AGJ5902" s="248"/>
      <x:c r="AGK5902" s="248"/>
      <x:c r="AGL5902" s="248"/>
      <x:c r="AGM5902" s="248"/>
      <x:c r="AGN5902" s="248"/>
      <x:c r="AGO5902" s="248"/>
      <x:c r="AGP5902" s="248"/>
      <x:c r="AGQ5902" s="248"/>
      <x:c r="AGR5902" s="248"/>
      <x:c r="AGS5902" s="248"/>
      <x:c r="AGT5902" s="248"/>
      <x:c r="AGU5902" s="248"/>
      <x:c r="AGV5902" s="248"/>
      <x:c r="AGW5902" s="248"/>
      <x:c r="AGX5902" s="248"/>
      <x:c r="AGY5902" s="248"/>
      <x:c r="AGZ5902" s="248"/>
      <x:c r="AHA5902" s="248"/>
      <x:c r="AHB5902" s="248"/>
      <x:c r="AHC5902" s="248"/>
      <x:c r="AHD5902" s="248"/>
      <x:c r="AHE5902" s="248"/>
      <x:c r="AHF5902" s="248"/>
      <x:c r="AHG5902" s="248"/>
      <x:c r="AHH5902" s="248"/>
      <x:c r="AHI5902" s="248"/>
      <x:c r="AHJ5902" s="248"/>
      <x:c r="AHK5902" s="248"/>
      <x:c r="AHL5902" s="248"/>
      <x:c r="AHM5902" s="248"/>
      <x:c r="AHN5902" s="248"/>
      <x:c r="AHO5902" s="248"/>
      <x:c r="AHP5902" s="248"/>
      <x:c r="AHQ5902" s="248"/>
      <x:c r="AHR5902" s="248"/>
      <x:c r="AHS5902" s="248"/>
      <x:c r="AHT5902" s="248"/>
      <x:c r="AHU5902" s="248"/>
      <x:c r="AHV5902" s="248"/>
      <x:c r="AHW5902" s="248"/>
      <x:c r="AHX5902" s="248"/>
      <x:c r="AHY5902" s="248"/>
      <x:c r="AHZ5902" s="248"/>
      <x:c r="AIA5902" s="248"/>
      <x:c r="AIB5902" s="248"/>
      <x:c r="AIC5902" s="248"/>
      <x:c r="AID5902" s="248"/>
      <x:c r="AIE5902" s="248"/>
      <x:c r="AIF5902" s="248"/>
      <x:c r="AIG5902" s="248"/>
      <x:c r="AIH5902" s="248"/>
      <x:c r="AII5902" s="248"/>
      <x:c r="AIJ5902" s="248"/>
      <x:c r="AIK5902" s="248"/>
      <x:c r="AIL5902" s="248"/>
      <x:c r="AIM5902" s="248"/>
      <x:c r="AIN5902" s="248"/>
      <x:c r="AIO5902" s="248"/>
      <x:c r="AIP5902" s="248"/>
      <x:c r="AIQ5902" s="248"/>
      <x:c r="AIR5902" s="248"/>
      <x:c r="AIS5902" s="248"/>
      <x:c r="AIT5902" s="248"/>
      <x:c r="AIU5902" s="248"/>
      <x:c r="AIV5902" s="248"/>
      <x:c r="AIW5902" s="248"/>
      <x:c r="AIX5902" s="248"/>
      <x:c r="AIY5902" s="248"/>
      <x:c r="AIZ5902" s="248"/>
      <x:c r="AJA5902" s="248"/>
      <x:c r="AJB5902" s="248"/>
      <x:c r="AJC5902" s="248"/>
      <x:c r="AJD5902" s="248"/>
      <x:c r="AJE5902" s="248"/>
      <x:c r="AJF5902" s="248"/>
      <x:c r="AJG5902" s="248"/>
      <x:c r="AJH5902" s="248"/>
      <x:c r="AJI5902" s="248"/>
      <x:c r="AJJ5902" s="248"/>
      <x:c r="AJK5902" s="248"/>
      <x:c r="AJL5902" s="248"/>
      <x:c r="AJM5902" s="248"/>
      <x:c r="AJN5902" s="248"/>
      <x:c r="AJO5902" s="248"/>
      <x:c r="AJP5902" s="248"/>
      <x:c r="AJQ5902" s="248"/>
      <x:c r="AJR5902" s="248"/>
      <x:c r="AJS5902" s="248"/>
      <x:c r="AJT5902" s="248"/>
      <x:c r="AJU5902" s="248"/>
      <x:c r="AJV5902" s="248"/>
      <x:c r="AJW5902" s="248"/>
      <x:c r="AJX5902" s="248"/>
      <x:c r="AJY5902" s="248"/>
      <x:c r="AJZ5902" s="248"/>
      <x:c r="AKA5902" s="248"/>
      <x:c r="AKB5902" s="248"/>
      <x:c r="AKC5902" s="248"/>
      <x:c r="AKD5902" s="248"/>
      <x:c r="AKE5902" s="248"/>
      <x:c r="AKF5902" s="248"/>
      <x:c r="AKG5902" s="248"/>
      <x:c r="AKH5902" s="248"/>
      <x:c r="AKI5902" s="248"/>
      <x:c r="AKJ5902" s="248"/>
      <x:c r="AKK5902" s="248"/>
      <x:c r="AKL5902" s="248"/>
      <x:c r="AKM5902" s="248"/>
      <x:c r="AKN5902" s="248"/>
      <x:c r="AKO5902" s="248"/>
      <x:c r="AKP5902" s="248"/>
      <x:c r="AKQ5902" s="248"/>
      <x:c r="AKR5902" s="248"/>
      <x:c r="AKS5902" s="248"/>
      <x:c r="AKT5902" s="248"/>
      <x:c r="AKU5902" s="248"/>
      <x:c r="AKV5902" s="248"/>
      <x:c r="AKW5902" s="248"/>
      <x:c r="AKX5902" s="248"/>
      <x:c r="AKY5902" s="248"/>
      <x:c r="AKZ5902" s="248"/>
      <x:c r="ALA5902" s="248"/>
      <x:c r="ALB5902" s="248"/>
      <x:c r="ALC5902" s="248"/>
      <x:c r="ALD5902" s="248"/>
      <x:c r="ALE5902" s="248"/>
      <x:c r="ALF5902" s="248"/>
      <x:c r="ALG5902" s="248"/>
      <x:c r="ALH5902" s="248"/>
      <x:c r="ALI5902" s="248"/>
      <x:c r="ALJ5902" s="248"/>
      <x:c r="ALK5902" s="248"/>
      <x:c r="ALL5902" s="248"/>
      <x:c r="ALM5902" s="248"/>
      <x:c r="ALN5902" s="248"/>
      <x:c r="ALO5902" s="248"/>
      <x:c r="ALP5902" s="248"/>
      <x:c r="ALQ5902" s="248"/>
      <x:c r="ALR5902" s="248"/>
      <x:c r="ALS5902" s="248"/>
      <x:c r="ALT5902" s="248"/>
      <x:c r="ALU5902" s="248"/>
      <x:c r="ALV5902" s="248"/>
      <x:c r="ALW5902" s="248"/>
      <x:c r="ALX5902" s="248"/>
      <x:c r="ALY5902" s="248"/>
      <x:c r="ALZ5902" s="248"/>
      <x:c r="AMA5902" s="248"/>
      <x:c r="AMB5902" s="248"/>
      <x:c r="AMC5902" s="248"/>
      <x:c r="AMD5902" s="248"/>
      <x:c r="AME5902" s="248"/>
      <x:c r="AMF5902" s="248"/>
      <x:c r="AMG5902" s="248"/>
      <x:c r="AMH5902" s="248"/>
      <x:c r="AMI5902" s="248"/>
      <x:c r="AMJ5902" s="248"/>
      <x:c r="AMK5902" s="248"/>
      <x:c r="AML5902" s="248"/>
      <x:c r="AMM5902" s="248"/>
      <x:c r="AMN5902" s="248"/>
      <x:c r="AMO5902" s="248"/>
      <x:c r="AMP5902" s="248"/>
      <x:c r="AMQ5902" s="248"/>
      <x:c r="AMR5902" s="248"/>
      <x:c r="AMS5902" s="248"/>
      <x:c r="AMT5902" s="248"/>
      <x:c r="AMU5902" s="248"/>
      <x:c r="AMV5902" s="248"/>
      <x:c r="AMW5902" s="248"/>
      <x:c r="AMX5902" s="248"/>
      <x:c r="AMY5902" s="248"/>
      <x:c r="AMZ5902" s="248"/>
      <x:c r="ANA5902" s="248"/>
      <x:c r="ANB5902" s="248"/>
      <x:c r="ANC5902" s="248"/>
      <x:c r="AND5902" s="248"/>
      <x:c r="ANE5902" s="248"/>
      <x:c r="ANF5902" s="248"/>
      <x:c r="ANG5902" s="248"/>
      <x:c r="ANH5902" s="248"/>
      <x:c r="ANI5902" s="248"/>
      <x:c r="ANJ5902" s="248"/>
      <x:c r="ANK5902" s="248"/>
      <x:c r="ANL5902" s="248"/>
      <x:c r="ANM5902" s="248"/>
      <x:c r="ANN5902" s="248"/>
      <x:c r="ANO5902" s="248"/>
      <x:c r="ANP5902" s="248"/>
      <x:c r="ANQ5902" s="248"/>
      <x:c r="ANR5902" s="248"/>
      <x:c r="ANS5902" s="248"/>
      <x:c r="ANT5902" s="248"/>
      <x:c r="ANU5902" s="248"/>
      <x:c r="ANV5902" s="248"/>
      <x:c r="ANW5902" s="248"/>
      <x:c r="ANX5902" s="248"/>
      <x:c r="ANY5902" s="248"/>
      <x:c r="ANZ5902" s="248"/>
      <x:c r="AOA5902" s="248"/>
      <x:c r="AOB5902" s="248"/>
      <x:c r="AOC5902" s="248"/>
      <x:c r="AOD5902" s="248"/>
      <x:c r="AOE5902" s="248"/>
      <x:c r="AOF5902" s="248"/>
      <x:c r="AOG5902" s="248"/>
      <x:c r="AOH5902" s="248"/>
      <x:c r="AOI5902" s="248"/>
      <x:c r="AOJ5902" s="248"/>
      <x:c r="AOK5902" s="248"/>
      <x:c r="AOL5902" s="248"/>
      <x:c r="AOM5902" s="248"/>
      <x:c r="AON5902" s="248"/>
      <x:c r="AOO5902" s="248"/>
      <x:c r="AOP5902" s="248"/>
      <x:c r="AOQ5902" s="248"/>
      <x:c r="AOR5902" s="248"/>
      <x:c r="AOS5902" s="248"/>
      <x:c r="AOT5902" s="248"/>
      <x:c r="AOU5902" s="248"/>
      <x:c r="AOV5902" s="248"/>
      <x:c r="AOW5902" s="248"/>
      <x:c r="AOX5902" s="248"/>
      <x:c r="AOY5902" s="248"/>
      <x:c r="AOZ5902" s="248"/>
      <x:c r="APA5902" s="248"/>
      <x:c r="APB5902" s="248"/>
      <x:c r="APC5902" s="248"/>
      <x:c r="APD5902" s="248"/>
      <x:c r="APE5902" s="248"/>
      <x:c r="APF5902" s="248"/>
      <x:c r="APG5902" s="248"/>
      <x:c r="APH5902" s="248"/>
      <x:c r="API5902" s="248"/>
      <x:c r="APJ5902" s="248"/>
      <x:c r="APK5902" s="248"/>
      <x:c r="APL5902" s="248"/>
      <x:c r="APM5902" s="248"/>
      <x:c r="APN5902" s="248"/>
      <x:c r="APO5902" s="248"/>
      <x:c r="APP5902" s="248"/>
      <x:c r="APQ5902" s="248"/>
      <x:c r="APR5902" s="248"/>
      <x:c r="APS5902" s="248"/>
      <x:c r="APT5902" s="248"/>
      <x:c r="APU5902" s="248"/>
      <x:c r="APV5902" s="248"/>
      <x:c r="APW5902" s="248"/>
      <x:c r="APX5902" s="248"/>
      <x:c r="APY5902" s="248"/>
      <x:c r="APZ5902" s="248"/>
      <x:c r="AQA5902" s="248"/>
      <x:c r="AQB5902" s="248"/>
      <x:c r="AQC5902" s="248"/>
      <x:c r="AQD5902" s="248"/>
      <x:c r="AQE5902" s="248"/>
      <x:c r="AQF5902" s="248"/>
      <x:c r="AQG5902" s="248"/>
      <x:c r="AQH5902" s="248"/>
      <x:c r="AQI5902" s="248"/>
      <x:c r="AQJ5902" s="248"/>
      <x:c r="AQK5902" s="248"/>
      <x:c r="AQL5902" s="248"/>
      <x:c r="AQM5902" s="248"/>
      <x:c r="AQN5902" s="248"/>
      <x:c r="AQO5902" s="248"/>
      <x:c r="AQP5902" s="248"/>
      <x:c r="AQQ5902" s="248"/>
      <x:c r="AQR5902" s="248"/>
      <x:c r="AQS5902" s="248"/>
      <x:c r="AQT5902" s="248"/>
      <x:c r="AQU5902" s="248"/>
      <x:c r="AQV5902" s="248"/>
      <x:c r="AQW5902" s="248"/>
      <x:c r="AQX5902" s="248"/>
      <x:c r="AQY5902" s="248"/>
      <x:c r="AQZ5902" s="248"/>
      <x:c r="ARA5902" s="248"/>
      <x:c r="ARB5902" s="248"/>
      <x:c r="ARC5902" s="248"/>
      <x:c r="ARD5902" s="248"/>
      <x:c r="ARE5902" s="248"/>
      <x:c r="ARF5902" s="248"/>
      <x:c r="ARG5902" s="248"/>
      <x:c r="ARH5902" s="248"/>
      <x:c r="ARI5902" s="248"/>
      <x:c r="ARJ5902" s="248"/>
      <x:c r="ARK5902" s="248"/>
      <x:c r="ARL5902" s="248"/>
      <x:c r="ARM5902" s="248"/>
      <x:c r="ARN5902" s="248"/>
      <x:c r="ARO5902" s="248"/>
      <x:c r="ARP5902" s="248"/>
      <x:c r="ARQ5902" s="248"/>
      <x:c r="ARR5902" s="248"/>
      <x:c r="ARS5902" s="248"/>
      <x:c r="ART5902" s="248"/>
      <x:c r="ARU5902" s="248"/>
      <x:c r="ARV5902" s="248"/>
      <x:c r="ARW5902" s="248"/>
      <x:c r="ARX5902" s="248"/>
      <x:c r="ARY5902" s="248"/>
      <x:c r="ARZ5902" s="248"/>
      <x:c r="ASA5902" s="248"/>
      <x:c r="ASB5902" s="248"/>
      <x:c r="ASC5902" s="248"/>
      <x:c r="ASD5902" s="248"/>
      <x:c r="ASE5902" s="248"/>
      <x:c r="ASF5902" s="248"/>
      <x:c r="ASG5902" s="248"/>
      <x:c r="ASH5902" s="248"/>
      <x:c r="ASI5902" s="248"/>
      <x:c r="ASJ5902" s="248"/>
      <x:c r="ASK5902" s="248"/>
      <x:c r="ASL5902" s="248"/>
      <x:c r="ASM5902" s="248"/>
      <x:c r="ASN5902" s="248"/>
      <x:c r="ASO5902" s="248"/>
      <x:c r="ASP5902" s="248"/>
      <x:c r="ASQ5902" s="248"/>
      <x:c r="ASR5902" s="248"/>
      <x:c r="ASS5902" s="248"/>
      <x:c r="AST5902" s="248"/>
      <x:c r="ASU5902" s="248"/>
      <x:c r="ASV5902" s="248"/>
      <x:c r="ASW5902" s="248"/>
      <x:c r="ASX5902" s="248"/>
      <x:c r="ASY5902" s="248"/>
      <x:c r="ASZ5902" s="248"/>
      <x:c r="ATA5902" s="248"/>
      <x:c r="ATB5902" s="248"/>
      <x:c r="ATC5902" s="248"/>
      <x:c r="ATD5902" s="248"/>
      <x:c r="ATE5902" s="248"/>
      <x:c r="ATF5902" s="248"/>
      <x:c r="ATG5902" s="248"/>
      <x:c r="ATH5902" s="248"/>
      <x:c r="ATI5902" s="248"/>
      <x:c r="ATJ5902" s="248"/>
      <x:c r="ATK5902" s="248"/>
      <x:c r="ATL5902" s="248"/>
      <x:c r="ATM5902" s="248"/>
      <x:c r="ATN5902" s="248"/>
      <x:c r="ATO5902" s="248"/>
      <x:c r="ATP5902" s="248"/>
      <x:c r="ATQ5902" s="248"/>
      <x:c r="ATR5902" s="248"/>
      <x:c r="ATS5902" s="248"/>
      <x:c r="ATT5902" s="248"/>
      <x:c r="ATU5902" s="248"/>
      <x:c r="ATV5902" s="248"/>
      <x:c r="ATW5902" s="248"/>
      <x:c r="ATX5902" s="248"/>
      <x:c r="ATY5902" s="248"/>
      <x:c r="ATZ5902" s="248"/>
      <x:c r="AUA5902" s="248"/>
      <x:c r="AUB5902" s="248"/>
      <x:c r="AUC5902" s="248"/>
      <x:c r="AUD5902" s="248"/>
      <x:c r="AUE5902" s="248"/>
      <x:c r="AUF5902" s="248"/>
      <x:c r="AUG5902" s="248"/>
      <x:c r="AUH5902" s="248"/>
      <x:c r="AUI5902" s="248"/>
      <x:c r="AUJ5902" s="248"/>
      <x:c r="AUK5902" s="248"/>
      <x:c r="AUL5902" s="248"/>
      <x:c r="AUM5902" s="248"/>
      <x:c r="AUN5902" s="248"/>
      <x:c r="AUO5902" s="248"/>
      <x:c r="AUP5902" s="248"/>
      <x:c r="AUQ5902" s="248"/>
      <x:c r="AUR5902" s="248"/>
      <x:c r="AUS5902" s="248"/>
      <x:c r="AUT5902" s="248"/>
      <x:c r="AUU5902" s="248"/>
      <x:c r="AUV5902" s="248"/>
      <x:c r="AUW5902" s="248"/>
      <x:c r="AUX5902" s="248"/>
      <x:c r="AUY5902" s="248"/>
      <x:c r="AUZ5902" s="248"/>
      <x:c r="AVA5902" s="248"/>
      <x:c r="AVB5902" s="248"/>
      <x:c r="AVC5902" s="248"/>
      <x:c r="AVD5902" s="248"/>
      <x:c r="AVE5902" s="248"/>
      <x:c r="AVF5902" s="248"/>
      <x:c r="AVG5902" s="248"/>
      <x:c r="AVH5902" s="248"/>
      <x:c r="AVI5902" s="248"/>
      <x:c r="AVJ5902" s="248"/>
      <x:c r="AVK5902" s="248"/>
      <x:c r="AVL5902" s="248"/>
      <x:c r="AVM5902" s="248"/>
      <x:c r="AVN5902" s="248"/>
      <x:c r="AVO5902" s="248"/>
      <x:c r="AVP5902" s="248"/>
      <x:c r="AVQ5902" s="248"/>
      <x:c r="AVR5902" s="248"/>
      <x:c r="AVS5902" s="248"/>
      <x:c r="AVT5902" s="248"/>
      <x:c r="AVU5902" s="248"/>
      <x:c r="AVV5902" s="248"/>
      <x:c r="AVW5902" s="248"/>
      <x:c r="AVX5902" s="248"/>
      <x:c r="AVY5902" s="248"/>
      <x:c r="AVZ5902" s="248"/>
      <x:c r="AWA5902" s="248"/>
      <x:c r="AWB5902" s="248"/>
      <x:c r="AWC5902" s="248"/>
      <x:c r="AWD5902" s="248"/>
      <x:c r="AWE5902" s="248"/>
      <x:c r="AWF5902" s="248"/>
      <x:c r="AWG5902" s="248"/>
      <x:c r="AWH5902" s="248"/>
      <x:c r="AWI5902" s="248"/>
      <x:c r="AWJ5902" s="248"/>
      <x:c r="AWK5902" s="248"/>
      <x:c r="AWL5902" s="248"/>
      <x:c r="AWM5902" s="248"/>
      <x:c r="AWN5902" s="248"/>
      <x:c r="AWO5902" s="248"/>
      <x:c r="AWP5902" s="248"/>
      <x:c r="AWQ5902" s="248"/>
      <x:c r="AWR5902" s="248"/>
      <x:c r="AWS5902" s="248"/>
      <x:c r="AWT5902" s="248"/>
      <x:c r="AWU5902" s="248"/>
      <x:c r="AWV5902" s="248"/>
      <x:c r="AWW5902" s="248"/>
      <x:c r="AWX5902" s="248"/>
      <x:c r="AWY5902" s="248"/>
      <x:c r="AWZ5902" s="248"/>
      <x:c r="AXA5902" s="248"/>
      <x:c r="AXB5902" s="248"/>
      <x:c r="AXC5902" s="248"/>
      <x:c r="AXD5902" s="248"/>
      <x:c r="AXE5902" s="248"/>
      <x:c r="AXF5902" s="248"/>
      <x:c r="AXG5902" s="248"/>
      <x:c r="AXH5902" s="248"/>
      <x:c r="AXI5902" s="248"/>
      <x:c r="AXJ5902" s="248"/>
      <x:c r="AXK5902" s="248"/>
      <x:c r="AXL5902" s="248"/>
      <x:c r="AXM5902" s="248"/>
      <x:c r="AXN5902" s="248"/>
      <x:c r="AXO5902" s="248"/>
      <x:c r="AXP5902" s="248"/>
      <x:c r="AXQ5902" s="248"/>
      <x:c r="AXR5902" s="248"/>
      <x:c r="AXS5902" s="248"/>
      <x:c r="AXT5902" s="248"/>
      <x:c r="AXU5902" s="248"/>
      <x:c r="AXV5902" s="248"/>
      <x:c r="AXW5902" s="248"/>
      <x:c r="AXX5902" s="248"/>
      <x:c r="AXY5902" s="248"/>
      <x:c r="AXZ5902" s="248"/>
      <x:c r="AYA5902" s="248"/>
      <x:c r="AYB5902" s="248"/>
      <x:c r="AYC5902" s="248"/>
      <x:c r="AYD5902" s="248"/>
      <x:c r="AYE5902" s="248"/>
      <x:c r="AYF5902" s="248"/>
      <x:c r="AYG5902" s="248"/>
      <x:c r="AYH5902" s="248"/>
      <x:c r="AYI5902" s="248"/>
      <x:c r="AYJ5902" s="248"/>
      <x:c r="AYK5902" s="248"/>
      <x:c r="AYL5902" s="248"/>
      <x:c r="AYM5902" s="248"/>
      <x:c r="AYN5902" s="248"/>
      <x:c r="AYO5902" s="248"/>
      <x:c r="AYP5902" s="248"/>
      <x:c r="AYQ5902" s="248"/>
      <x:c r="AYR5902" s="248"/>
      <x:c r="AYS5902" s="248"/>
      <x:c r="AYT5902" s="248"/>
      <x:c r="AYU5902" s="248"/>
      <x:c r="AYV5902" s="248"/>
      <x:c r="AYW5902" s="248"/>
      <x:c r="AYX5902" s="248"/>
      <x:c r="AYY5902" s="248"/>
      <x:c r="AYZ5902" s="248"/>
      <x:c r="AZA5902" s="248"/>
      <x:c r="AZB5902" s="248"/>
      <x:c r="AZC5902" s="248"/>
      <x:c r="AZD5902" s="248"/>
      <x:c r="AZE5902" s="248"/>
      <x:c r="AZF5902" s="248"/>
      <x:c r="AZG5902" s="248"/>
      <x:c r="AZH5902" s="248"/>
      <x:c r="AZI5902" s="248"/>
      <x:c r="AZJ5902" s="248"/>
      <x:c r="AZK5902" s="248"/>
      <x:c r="AZL5902" s="248"/>
      <x:c r="AZM5902" s="248"/>
      <x:c r="AZN5902" s="248"/>
      <x:c r="AZO5902" s="248"/>
      <x:c r="AZP5902" s="248"/>
      <x:c r="AZQ5902" s="248"/>
      <x:c r="AZR5902" s="248"/>
      <x:c r="AZS5902" s="248"/>
      <x:c r="AZT5902" s="248"/>
      <x:c r="AZU5902" s="248"/>
      <x:c r="AZV5902" s="248"/>
      <x:c r="AZW5902" s="248"/>
      <x:c r="AZX5902" s="248"/>
      <x:c r="AZY5902" s="248"/>
      <x:c r="AZZ5902" s="248"/>
      <x:c r="BAA5902" s="248"/>
      <x:c r="BAB5902" s="248"/>
      <x:c r="BAC5902" s="248"/>
      <x:c r="BAD5902" s="248"/>
      <x:c r="BAE5902" s="248"/>
      <x:c r="BAF5902" s="248"/>
      <x:c r="BAG5902" s="248"/>
      <x:c r="BAH5902" s="248"/>
      <x:c r="BAI5902" s="248"/>
      <x:c r="BAJ5902" s="248"/>
      <x:c r="BAK5902" s="248"/>
      <x:c r="BAL5902" s="248"/>
      <x:c r="BAM5902" s="248"/>
      <x:c r="BAN5902" s="248"/>
      <x:c r="BAO5902" s="248"/>
      <x:c r="BAP5902" s="248"/>
      <x:c r="BAQ5902" s="248"/>
      <x:c r="BAR5902" s="248"/>
      <x:c r="BAS5902" s="248"/>
      <x:c r="BAT5902" s="248"/>
      <x:c r="BAU5902" s="248"/>
      <x:c r="BAV5902" s="248"/>
      <x:c r="BAW5902" s="248"/>
      <x:c r="BAX5902" s="248"/>
      <x:c r="BAY5902" s="248"/>
      <x:c r="BAZ5902" s="248"/>
      <x:c r="BBA5902" s="248"/>
      <x:c r="BBB5902" s="248"/>
      <x:c r="BBC5902" s="248"/>
      <x:c r="BBD5902" s="248"/>
      <x:c r="BBE5902" s="248"/>
      <x:c r="BBF5902" s="248"/>
      <x:c r="BBG5902" s="248"/>
      <x:c r="BBH5902" s="248"/>
      <x:c r="BBI5902" s="248"/>
      <x:c r="BBJ5902" s="248"/>
      <x:c r="BBK5902" s="248"/>
      <x:c r="BBL5902" s="248"/>
      <x:c r="BBM5902" s="248"/>
      <x:c r="BBN5902" s="248"/>
      <x:c r="BBO5902" s="248"/>
      <x:c r="BBP5902" s="248"/>
      <x:c r="BBQ5902" s="248"/>
      <x:c r="BBR5902" s="248"/>
      <x:c r="BBS5902" s="248"/>
      <x:c r="BBT5902" s="248"/>
      <x:c r="BBU5902" s="248"/>
      <x:c r="BBV5902" s="248"/>
      <x:c r="BBW5902" s="248"/>
      <x:c r="BBX5902" s="248"/>
      <x:c r="BBY5902" s="248"/>
      <x:c r="BBZ5902" s="248"/>
      <x:c r="BCA5902" s="248"/>
      <x:c r="BCB5902" s="248"/>
      <x:c r="BCC5902" s="248"/>
      <x:c r="BCD5902" s="248"/>
      <x:c r="BCE5902" s="248"/>
      <x:c r="BCF5902" s="248"/>
      <x:c r="BCG5902" s="248"/>
      <x:c r="BCH5902" s="248"/>
      <x:c r="BCI5902" s="248"/>
      <x:c r="BCJ5902" s="248"/>
      <x:c r="BCK5902" s="248"/>
      <x:c r="BCL5902" s="248"/>
      <x:c r="BCM5902" s="248"/>
      <x:c r="BCN5902" s="248"/>
      <x:c r="BCO5902" s="248"/>
      <x:c r="BCP5902" s="248"/>
      <x:c r="BCQ5902" s="248"/>
      <x:c r="BCR5902" s="248"/>
      <x:c r="BCS5902" s="248"/>
      <x:c r="BCT5902" s="248"/>
      <x:c r="BCU5902" s="248"/>
      <x:c r="BCV5902" s="248"/>
      <x:c r="BCW5902" s="248"/>
      <x:c r="BCX5902" s="248"/>
      <x:c r="BCY5902" s="248"/>
      <x:c r="BCZ5902" s="248"/>
      <x:c r="BDA5902" s="248"/>
      <x:c r="BDB5902" s="248"/>
      <x:c r="BDC5902" s="248"/>
      <x:c r="BDD5902" s="248"/>
      <x:c r="BDE5902" s="248"/>
      <x:c r="BDF5902" s="248"/>
      <x:c r="BDG5902" s="248"/>
      <x:c r="BDH5902" s="248"/>
      <x:c r="BDI5902" s="248"/>
      <x:c r="BDJ5902" s="248"/>
      <x:c r="BDK5902" s="248"/>
      <x:c r="BDL5902" s="248"/>
      <x:c r="BDM5902" s="248"/>
      <x:c r="BDN5902" s="248"/>
      <x:c r="BDO5902" s="248"/>
      <x:c r="BDP5902" s="248"/>
      <x:c r="BDQ5902" s="248"/>
      <x:c r="BDR5902" s="248"/>
      <x:c r="BDS5902" s="248"/>
      <x:c r="BDT5902" s="248"/>
      <x:c r="BDU5902" s="248"/>
      <x:c r="BDV5902" s="248"/>
      <x:c r="BDW5902" s="248"/>
      <x:c r="BDX5902" s="248"/>
      <x:c r="BDY5902" s="248"/>
      <x:c r="BDZ5902" s="248"/>
      <x:c r="BEA5902" s="248"/>
      <x:c r="BEB5902" s="248"/>
      <x:c r="BEC5902" s="248"/>
      <x:c r="BED5902" s="248"/>
      <x:c r="BEE5902" s="248"/>
      <x:c r="BEF5902" s="248"/>
      <x:c r="BEG5902" s="248"/>
      <x:c r="BEH5902" s="248"/>
      <x:c r="BEI5902" s="248"/>
      <x:c r="BEJ5902" s="248"/>
      <x:c r="BEK5902" s="248"/>
      <x:c r="BEL5902" s="248"/>
      <x:c r="BEM5902" s="248"/>
      <x:c r="BEN5902" s="248"/>
      <x:c r="BEO5902" s="248"/>
      <x:c r="BEP5902" s="248"/>
      <x:c r="BEQ5902" s="248"/>
      <x:c r="BER5902" s="248"/>
      <x:c r="BES5902" s="248"/>
      <x:c r="BET5902" s="248"/>
      <x:c r="BEU5902" s="248"/>
      <x:c r="BEV5902" s="248"/>
      <x:c r="BEW5902" s="248"/>
      <x:c r="BEX5902" s="248"/>
      <x:c r="BEY5902" s="248"/>
      <x:c r="BEZ5902" s="248"/>
      <x:c r="BFA5902" s="248"/>
      <x:c r="BFB5902" s="248"/>
      <x:c r="BFC5902" s="248"/>
      <x:c r="BFD5902" s="248"/>
      <x:c r="BFE5902" s="248"/>
      <x:c r="BFF5902" s="248"/>
      <x:c r="BFG5902" s="248"/>
      <x:c r="BFH5902" s="248"/>
      <x:c r="BFI5902" s="248"/>
      <x:c r="BFJ5902" s="248"/>
      <x:c r="BFK5902" s="248"/>
      <x:c r="BFL5902" s="248"/>
      <x:c r="BFM5902" s="248"/>
      <x:c r="BFN5902" s="248"/>
      <x:c r="BFO5902" s="248"/>
      <x:c r="BFP5902" s="248"/>
      <x:c r="BFQ5902" s="248"/>
      <x:c r="BFR5902" s="248"/>
      <x:c r="BFS5902" s="248"/>
      <x:c r="BFT5902" s="248"/>
      <x:c r="BFU5902" s="248"/>
      <x:c r="BFV5902" s="248"/>
      <x:c r="BFW5902" s="248"/>
      <x:c r="BFX5902" s="248"/>
      <x:c r="BFY5902" s="248"/>
      <x:c r="BFZ5902" s="248"/>
      <x:c r="BGA5902" s="248"/>
      <x:c r="BGB5902" s="248"/>
      <x:c r="BGC5902" s="248"/>
      <x:c r="BGD5902" s="248"/>
      <x:c r="BGE5902" s="248"/>
      <x:c r="BGF5902" s="248"/>
      <x:c r="BGG5902" s="248"/>
      <x:c r="BGH5902" s="248"/>
      <x:c r="BGI5902" s="248"/>
      <x:c r="BGJ5902" s="248"/>
      <x:c r="BGK5902" s="248"/>
      <x:c r="BGL5902" s="248"/>
      <x:c r="BGM5902" s="248"/>
      <x:c r="BGN5902" s="248"/>
      <x:c r="BGO5902" s="248"/>
      <x:c r="BGP5902" s="248"/>
      <x:c r="BGQ5902" s="248"/>
      <x:c r="BGR5902" s="248"/>
      <x:c r="BGS5902" s="248"/>
      <x:c r="BGT5902" s="248"/>
      <x:c r="BGU5902" s="248"/>
      <x:c r="BGV5902" s="248"/>
      <x:c r="BGW5902" s="248"/>
      <x:c r="BGX5902" s="248"/>
      <x:c r="BGY5902" s="248"/>
      <x:c r="BGZ5902" s="248"/>
      <x:c r="BHA5902" s="248"/>
      <x:c r="BHB5902" s="248"/>
      <x:c r="BHC5902" s="248"/>
      <x:c r="BHD5902" s="248"/>
      <x:c r="BHE5902" s="248"/>
      <x:c r="BHF5902" s="248"/>
      <x:c r="BHG5902" s="248"/>
      <x:c r="BHH5902" s="248"/>
      <x:c r="BHI5902" s="248"/>
      <x:c r="BHJ5902" s="248"/>
      <x:c r="BHK5902" s="248"/>
      <x:c r="BHL5902" s="248"/>
      <x:c r="BHM5902" s="248"/>
      <x:c r="BHN5902" s="248"/>
      <x:c r="BHO5902" s="248"/>
      <x:c r="BHP5902" s="248"/>
      <x:c r="BHQ5902" s="248"/>
      <x:c r="BHR5902" s="248"/>
      <x:c r="BHS5902" s="248"/>
      <x:c r="BHT5902" s="248"/>
      <x:c r="BHU5902" s="248"/>
      <x:c r="BHV5902" s="248"/>
      <x:c r="BHW5902" s="248"/>
      <x:c r="BHX5902" s="248"/>
      <x:c r="BHY5902" s="248"/>
      <x:c r="BHZ5902" s="248"/>
      <x:c r="BIA5902" s="248"/>
      <x:c r="BIB5902" s="248"/>
      <x:c r="BIC5902" s="248"/>
      <x:c r="BID5902" s="248"/>
      <x:c r="BIE5902" s="248"/>
      <x:c r="BIF5902" s="248"/>
      <x:c r="BIG5902" s="248"/>
      <x:c r="BIH5902" s="248"/>
      <x:c r="BII5902" s="248"/>
      <x:c r="BIJ5902" s="248"/>
      <x:c r="BIK5902" s="248"/>
      <x:c r="BIL5902" s="248"/>
      <x:c r="BIM5902" s="248"/>
      <x:c r="BIN5902" s="248"/>
      <x:c r="BIO5902" s="248"/>
      <x:c r="BIP5902" s="248"/>
      <x:c r="BIQ5902" s="248"/>
      <x:c r="BIR5902" s="248"/>
      <x:c r="BIS5902" s="248"/>
      <x:c r="BIT5902" s="248"/>
      <x:c r="BIU5902" s="248"/>
      <x:c r="BIV5902" s="248"/>
      <x:c r="BIW5902" s="248"/>
      <x:c r="BIX5902" s="248"/>
      <x:c r="BIY5902" s="248"/>
      <x:c r="BIZ5902" s="248"/>
      <x:c r="BJA5902" s="248"/>
      <x:c r="BJB5902" s="248"/>
      <x:c r="BJC5902" s="248"/>
      <x:c r="BJD5902" s="248"/>
      <x:c r="BJE5902" s="248"/>
      <x:c r="BJF5902" s="248"/>
      <x:c r="BJG5902" s="248"/>
      <x:c r="BJH5902" s="248"/>
      <x:c r="BJI5902" s="248"/>
      <x:c r="BJJ5902" s="248"/>
      <x:c r="BJK5902" s="248"/>
      <x:c r="BJL5902" s="248"/>
      <x:c r="BJM5902" s="248"/>
      <x:c r="BJN5902" s="248"/>
      <x:c r="BJO5902" s="248"/>
      <x:c r="BJP5902" s="248"/>
      <x:c r="BJQ5902" s="248"/>
      <x:c r="BJR5902" s="248"/>
      <x:c r="BJS5902" s="248"/>
      <x:c r="BJT5902" s="248"/>
      <x:c r="BJU5902" s="248"/>
      <x:c r="BJV5902" s="248"/>
      <x:c r="BJW5902" s="248"/>
      <x:c r="BJX5902" s="248"/>
      <x:c r="BJY5902" s="248"/>
      <x:c r="BJZ5902" s="248"/>
      <x:c r="BKA5902" s="248"/>
      <x:c r="BKB5902" s="248"/>
      <x:c r="BKC5902" s="248"/>
      <x:c r="BKD5902" s="248"/>
      <x:c r="BKE5902" s="248"/>
      <x:c r="BKF5902" s="248"/>
      <x:c r="BKG5902" s="248"/>
      <x:c r="BKH5902" s="248"/>
      <x:c r="BKI5902" s="248"/>
      <x:c r="BKJ5902" s="248"/>
      <x:c r="BKK5902" s="248"/>
      <x:c r="BKL5902" s="248"/>
      <x:c r="BKM5902" s="248"/>
      <x:c r="BKN5902" s="248"/>
      <x:c r="BKO5902" s="248"/>
      <x:c r="BKP5902" s="248"/>
      <x:c r="BKQ5902" s="248"/>
      <x:c r="BKR5902" s="248"/>
      <x:c r="BKS5902" s="248"/>
      <x:c r="BKT5902" s="248"/>
      <x:c r="BKU5902" s="248"/>
      <x:c r="BKV5902" s="248"/>
      <x:c r="BKW5902" s="248"/>
      <x:c r="BKX5902" s="248"/>
      <x:c r="BKY5902" s="248"/>
      <x:c r="BKZ5902" s="248"/>
      <x:c r="BLA5902" s="248"/>
      <x:c r="BLB5902" s="248"/>
      <x:c r="BLC5902" s="248"/>
      <x:c r="BLD5902" s="248"/>
      <x:c r="BLE5902" s="248"/>
      <x:c r="BLF5902" s="248"/>
      <x:c r="BLG5902" s="248"/>
      <x:c r="BLH5902" s="248"/>
      <x:c r="BLI5902" s="248"/>
      <x:c r="BLJ5902" s="248"/>
      <x:c r="BLK5902" s="248"/>
      <x:c r="BLL5902" s="248"/>
      <x:c r="BLM5902" s="248"/>
      <x:c r="BLN5902" s="248"/>
      <x:c r="BLO5902" s="248"/>
      <x:c r="BLP5902" s="248"/>
      <x:c r="BLQ5902" s="248"/>
      <x:c r="BLR5902" s="248"/>
      <x:c r="BLS5902" s="248"/>
      <x:c r="BLT5902" s="248"/>
      <x:c r="BLU5902" s="248"/>
      <x:c r="BLV5902" s="248"/>
      <x:c r="BLW5902" s="248"/>
      <x:c r="BLX5902" s="248"/>
      <x:c r="BLY5902" s="248"/>
      <x:c r="BLZ5902" s="248"/>
      <x:c r="BMA5902" s="248"/>
      <x:c r="BMB5902" s="248"/>
      <x:c r="BMC5902" s="248"/>
      <x:c r="BMD5902" s="248"/>
      <x:c r="BME5902" s="248"/>
      <x:c r="BMF5902" s="248"/>
      <x:c r="BMG5902" s="248"/>
      <x:c r="BMH5902" s="248"/>
      <x:c r="BMI5902" s="248"/>
      <x:c r="BMJ5902" s="248"/>
      <x:c r="BMK5902" s="248"/>
      <x:c r="BML5902" s="248"/>
      <x:c r="BMM5902" s="248"/>
      <x:c r="BMN5902" s="248"/>
      <x:c r="BMO5902" s="248"/>
      <x:c r="BMP5902" s="248"/>
      <x:c r="BMQ5902" s="248"/>
      <x:c r="BMR5902" s="248"/>
      <x:c r="BMS5902" s="248"/>
      <x:c r="BMT5902" s="248"/>
      <x:c r="BMU5902" s="248"/>
      <x:c r="BMV5902" s="248"/>
      <x:c r="BMW5902" s="248"/>
      <x:c r="BMX5902" s="248"/>
      <x:c r="BMY5902" s="248"/>
      <x:c r="BMZ5902" s="248"/>
      <x:c r="BNA5902" s="248"/>
      <x:c r="BNB5902" s="248"/>
      <x:c r="BNC5902" s="248"/>
      <x:c r="BND5902" s="248"/>
      <x:c r="BNE5902" s="248"/>
      <x:c r="BNF5902" s="248"/>
      <x:c r="BNG5902" s="248"/>
      <x:c r="BNH5902" s="248"/>
      <x:c r="BNI5902" s="248"/>
      <x:c r="BNJ5902" s="248"/>
      <x:c r="BNK5902" s="248"/>
      <x:c r="BNL5902" s="248"/>
      <x:c r="BNM5902" s="248"/>
      <x:c r="BNN5902" s="248"/>
      <x:c r="BNO5902" s="248"/>
      <x:c r="BNP5902" s="248"/>
      <x:c r="BNQ5902" s="248"/>
      <x:c r="BNR5902" s="248"/>
      <x:c r="BNS5902" s="248"/>
      <x:c r="BNT5902" s="248"/>
      <x:c r="BNU5902" s="248"/>
      <x:c r="BNV5902" s="248"/>
      <x:c r="BNW5902" s="248"/>
      <x:c r="BNX5902" s="248"/>
      <x:c r="BNY5902" s="248"/>
      <x:c r="BNZ5902" s="248"/>
      <x:c r="BOA5902" s="248"/>
      <x:c r="BOB5902" s="248"/>
      <x:c r="BOC5902" s="248"/>
      <x:c r="BOD5902" s="248"/>
      <x:c r="BOE5902" s="248"/>
      <x:c r="BOF5902" s="248"/>
      <x:c r="BOG5902" s="248"/>
      <x:c r="BOH5902" s="248"/>
      <x:c r="BOI5902" s="248"/>
      <x:c r="BOJ5902" s="248"/>
      <x:c r="BOK5902" s="248"/>
      <x:c r="BOL5902" s="248"/>
      <x:c r="BOM5902" s="248"/>
      <x:c r="BON5902" s="248"/>
      <x:c r="BOO5902" s="248"/>
      <x:c r="BOP5902" s="248"/>
      <x:c r="BOQ5902" s="248"/>
      <x:c r="BOR5902" s="248"/>
      <x:c r="BOS5902" s="248"/>
      <x:c r="BOT5902" s="248"/>
      <x:c r="BOU5902" s="248"/>
      <x:c r="BOV5902" s="248"/>
      <x:c r="BOW5902" s="248"/>
      <x:c r="BOX5902" s="248"/>
      <x:c r="BOY5902" s="248"/>
      <x:c r="BOZ5902" s="248"/>
      <x:c r="BPA5902" s="248"/>
      <x:c r="BPB5902" s="248"/>
      <x:c r="BPC5902" s="248"/>
      <x:c r="BPD5902" s="248"/>
      <x:c r="BPE5902" s="248"/>
      <x:c r="BPF5902" s="248"/>
      <x:c r="BPG5902" s="248"/>
      <x:c r="BPH5902" s="248"/>
      <x:c r="BPI5902" s="248"/>
      <x:c r="BPJ5902" s="248"/>
      <x:c r="BPK5902" s="248"/>
      <x:c r="BPL5902" s="248"/>
      <x:c r="BPM5902" s="248"/>
      <x:c r="BPN5902" s="248"/>
      <x:c r="BPO5902" s="248"/>
      <x:c r="BPP5902" s="248"/>
      <x:c r="BPQ5902" s="248"/>
      <x:c r="BPR5902" s="248"/>
      <x:c r="BPS5902" s="248"/>
      <x:c r="BPT5902" s="248"/>
      <x:c r="BPU5902" s="248"/>
      <x:c r="BPV5902" s="248"/>
      <x:c r="BPW5902" s="248"/>
      <x:c r="BPX5902" s="248"/>
      <x:c r="BPY5902" s="248"/>
      <x:c r="BPZ5902" s="248"/>
      <x:c r="BQA5902" s="248"/>
      <x:c r="BQB5902" s="248"/>
      <x:c r="BQC5902" s="248"/>
      <x:c r="BQD5902" s="248"/>
      <x:c r="BQE5902" s="248"/>
      <x:c r="BQF5902" s="248"/>
      <x:c r="BQG5902" s="248"/>
      <x:c r="BQH5902" s="248"/>
      <x:c r="BQI5902" s="248"/>
      <x:c r="BQJ5902" s="248"/>
      <x:c r="BQK5902" s="248"/>
      <x:c r="BQL5902" s="248"/>
      <x:c r="BQM5902" s="248"/>
      <x:c r="BQN5902" s="248"/>
      <x:c r="BQO5902" s="248"/>
      <x:c r="BQP5902" s="248"/>
      <x:c r="BQQ5902" s="248"/>
      <x:c r="BQR5902" s="248"/>
      <x:c r="BQS5902" s="248"/>
      <x:c r="BQT5902" s="248"/>
      <x:c r="BQU5902" s="248"/>
      <x:c r="BQV5902" s="248"/>
      <x:c r="BQW5902" s="248"/>
      <x:c r="BQX5902" s="248"/>
      <x:c r="BQY5902" s="248"/>
      <x:c r="BQZ5902" s="248"/>
      <x:c r="BRA5902" s="248"/>
      <x:c r="BRB5902" s="248"/>
      <x:c r="BRC5902" s="248"/>
      <x:c r="BRD5902" s="248"/>
      <x:c r="BRE5902" s="248"/>
      <x:c r="BRF5902" s="248"/>
      <x:c r="BRG5902" s="248"/>
      <x:c r="BRH5902" s="248"/>
      <x:c r="BRI5902" s="248"/>
      <x:c r="BRJ5902" s="248"/>
      <x:c r="BRK5902" s="248"/>
      <x:c r="BRL5902" s="248"/>
      <x:c r="BRM5902" s="248"/>
      <x:c r="BRN5902" s="248"/>
      <x:c r="BRO5902" s="248"/>
      <x:c r="BRP5902" s="248"/>
      <x:c r="BRQ5902" s="248"/>
      <x:c r="BRR5902" s="248"/>
      <x:c r="BRS5902" s="248"/>
      <x:c r="BRT5902" s="248"/>
      <x:c r="BRU5902" s="248"/>
      <x:c r="BRV5902" s="248"/>
      <x:c r="BRW5902" s="248"/>
      <x:c r="BRX5902" s="248"/>
      <x:c r="BRY5902" s="248"/>
      <x:c r="BRZ5902" s="248"/>
      <x:c r="BSA5902" s="248"/>
      <x:c r="BSB5902" s="248"/>
      <x:c r="BSC5902" s="248"/>
      <x:c r="BSD5902" s="248"/>
      <x:c r="BSE5902" s="248"/>
      <x:c r="BSF5902" s="248"/>
      <x:c r="BSG5902" s="248"/>
      <x:c r="BSH5902" s="248"/>
      <x:c r="BSI5902" s="248"/>
      <x:c r="BSJ5902" s="248"/>
      <x:c r="BSK5902" s="248"/>
      <x:c r="BSL5902" s="248"/>
      <x:c r="BSM5902" s="248"/>
      <x:c r="BSN5902" s="248"/>
      <x:c r="BSO5902" s="248"/>
      <x:c r="BSP5902" s="248"/>
      <x:c r="BSQ5902" s="248"/>
      <x:c r="BSR5902" s="248"/>
      <x:c r="BSS5902" s="248"/>
      <x:c r="BST5902" s="248"/>
      <x:c r="BSU5902" s="248"/>
      <x:c r="BSV5902" s="248"/>
      <x:c r="BSW5902" s="248"/>
      <x:c r="BSX5902" s="248"/>
      <x:c r="BSY5902" s="248"/>
      <x:c r="BSZ5902" s="248"/>
      <x:c r="BTA5902" s="248"/>
      <x:c r="BTB5902" s="248"/>
      <x:c r="BTC5902" s="248"/>
      <x:c r="BTD5902" s="248"/>
      <x:c r="BTE5902" s="248"/>
      <x:c r="BTF5902" s="248"/>
      <x:c r="BTG5902" s="248"/>
      <x:c r="BTH5902" s="248"/>
      <x:c r="BTI5902" s="248"/>
      <x:c r="BTJ5902" s="248"/>
      <x:c r="BTK5902" s="248"/>
      <x:c r="BTL5902" s="248"/>
      <x:c r="BTM5902" s="248"/>
      <x:c r="BTN5902" s="248"/>
      <x:c r="BTO5902" s="248"/>
      <x:c r="BTP5902" s="248"/>
      <x:c r="BTQ5902" s="248"/>
      <x:c r="BTR5902" s="248"/>
      <x:c r="BTS5902" s="248"/>
      <x:c r="BTT5902" s="248"/>
      <x:c r="BTU5902" s="248"/>
      <x:c r="BTV5902" s="248"/>
      <x:c r="BTW5902" s="248"/>
      <x:c r="BTX5902" s="248"/>
      <x:c r="BTY5902" s="248"/>
      <x:c r="BTZ5902" s="248"/>
      <x:c r="BUA5902" s="248"/>
      <x:c r="BUB5902" s="248"/>
      <x:c r="BUC5902" s="248"/>
      <x:c r="BUD5902" s="248"/>
      <x:c r="BUE5902" s="248"/>
      <x:c r="BUF5902" s="248"/>
      <x:c r="BUG5902" s="248"/>
      <x:c r="BUH5902" s="248"/>
      <x:c r="BUI5902" s="248"/>
      <x:c r="BUJ5902" s="248"/>
      <x:c r="BUK5902" s="248"/>
      <x:c r="BUL5902" s="248"/>
      <x:c r="BUM5902" s="248"/>
      <x:c r="BUN5902" s="248"/>
      <x:c r="BUO5902" s="248"/>
      <x:c r="BUP5902" s="248"/>
      <x:c r="BUQ5902" s="248"/>
      <x:c r="BUR5902" s="248"/>
      <x:c r="BUS5902" s="248"/>
      <x:c r="BUT5902" s="248"/>
      <x:c r="BUU5902" s="248"/>
      <x:c r="BUV5902" s="248"/>
      <x:c r="BUW5902" s="248"/>
      <x:c r="BUX5902" s="248"/>
      <x:c r="BUY5902" s="248"/>
      <x:c r="BUZ5902" s="248"/>
      <x:c r="BVA5902" s="248"/>
      <x:c r="BVB5902" s="248"/>
      <x:c r="BVC5902" s="248"/>
      <x:c r="BVD5902" s="248"/>
      <x:c r="BVE5902" s="248"/>
      <x:c r="BVF5902" s="248"/>
      <x:c r="BVG5902" s="248"/>
      <x:c r="BVH5902" s="248"/>
      <x:c r="BVI5902" s="248"/>
      <x:c r="BVJ5902" s="248"/>
      <x:c r="BVK5902" s="248"/>
      <x:c r="BVL5902" s="248"/>
      <x:c r="BVM5902" s="248"/>
      <x:c r="BVN5902" s="248"/>
      <x:c r="BVO5902" s="248"/>
      <x:c r="BVP5902" s="248"/>
      <x:c r="BVQ5902" s="248"/>
      <x:c r="BVR5902" s="248"/>
      <x:c r="BVS5902" s="248"/>
      <x:c r="BVT5902" s="248"/>
      <x:c r="BVU5902" s="248"/>
      <x:c r="BVV5902" s="248"/>
      <x:c r="BVW5902" s="248"/>
      <x:c r="BVX5902" s="248"/>
      <x:c r="BVY5902" s="248"/>
      <x:c r="BVZ5902" s="248"/>
      <x:c r="BWA5902" s="248"/>
      <x:c r="BWB5902" s="248"/>
      <x:c r="BWC5902" s="248"/>
      <x:c r="BWD5902" s="248"/>
      <x:c r="BWE5902" s="248"/>
      <x:c r="BWF5902" s="248"/>
      <x:c r="BWG5902" s="248"/>
      <x:c r="BWH5902" s="248"/>
      <x:c r="BWI5902" s="248"/>
      <x:c r="BWJ5902" s="248"/>
      <x:c r="BWK5902" s="248"/>
      <x:c r="BWL5902" s="248"/>
      <x:c r="BWM5902" s="248"/>
      <x:c r="BWN5902" s="248"/>
      <x:c r="BWO5902" s="248"/>
      <x:c r="BWP5902" s="248"/>
      <x:c r="BWQ5902" s="248"/>
      <x:c r="BWR5902" s="248"/>
      <x:c r="BWS5902" s="248"/>
      <x:c r="BWT5902" s="248"/>
      <x:c r="BWU5902" s="248"/>
      <x:c r="BWV5902" s="248"/>
      <x:c r="BWW5902" s="248"/>
      <x:c r="BWX5902" s="248"/>
      <x:c r="BWY5902" s="248"/>
      <x:c r="BWZ5902" s="248"/>
      <x:c r="BXA5902" s="248"/>
      <x:c r="BXB5902" s="248"/>
      <x:c r="BXC5902" s="248"/>
      <x:c r="BXD5902" s="248"/>
      <x:c r="BXE5902" s="248"/>
      <x:c r="BXF5902" s="248"/>
      <x:c r="BXG5902" s="248"/>
      <x:c r="BXH5902" s="248"/>
      <x:c r="BXI5902" s="248"/>
      <x:c r="BXJ5902" s="248"/>
      <x:c r="BXK5902" s="248"/>
      <x:c r="BXL5902" s="248"/>
      <x:c r="BXM5902" s="248"/>
      <x:c r="BXN5902" s="248"/>
      <x:c r="BXO5902" s="248"/>
      <x:c r="BXP5902" s="248"/>
      <x:c r="BXQ5902" s="248"/>
      <x:c r="BXR5902" s="248"/>
      <x:c r="BXS5902" s="248"/>
      <x:c r="BXT5902" s="248"/>
      <x:c r="BXU5902" s="248"/>
      <x:c r="BXV5902" s="248"/>
      <x:c r="BXW5902" s="248"/>
      <x:c r="BXX5902" s="248"/>
      <x:c r="BXY5902" s="248"/>
      <x:c r="BXZ5902" s="248"/>
      <x:c r="BYA5902" s="248"/>
      <x:c r="BYB5902" s="248"/>
      <x:c r="BYC5902" s="248"/>
      <x:c r="BYD5902" s="248"/>
      <x:c r="BYE5902" s="248"/>
      <x:c r="BYF5902" s="248"/>
      <x:c r="BYG5902" s="248"/>
      <x:c r="BYH5902" s="248"/>
      <x:c r="BYI5902" s="248"/>
      <x:c r="BYJ5902" s="248"/>
      <x:c r="BYK5902" s="248"/>
      <x:c r="BYL5902" s="248"/>
      <x:c r="BYM5902" s="248"/>
      <x:c r="BYN5902" s="248"/>
      <x:c r="BYO5902" s="248"/>
      <x:c r="BYP5902" s="248"/>
      <x:c r="BYQ5902" s="248"/>
      <x:c r="BYR5902" s="248"/>
      <x:c r="BYS5902" s="248"/>
      <x:c r="BYT5902" s="248"/>
      <x:c r="BYU5902" s="248"/>
      <x:c r="BYV5902" s="248"/>
      <x:c r="BYW5902" s="248"/>
      <x:c r="BYX5902" s="248"/>
      <x:c r="BYY5902" s="248"/>
      <x:c r="BYZ5902" s="248"/>
      <x:c r="BZA5902" s="248"/>
      <x:c r="BZB5902" s="248"/>
      <x:c r="BZC5902" s="248"/>
      <x:c r="BZD5902" s="248"/>
      <x:c r="BZE5902" s="248"/>
      <x:c r="BZF5902" s="248"/>
      <x:c r="BZG5902" s="248"/>
      <x:c r="BZH5902" s="248"/>
      <x:c r="BZI5902" s="248"/>
      <x:c r="BZJ5902" s="248"/>
      <x:c r="BZK5902" s="248"/>
      <x:c r="BZL5902" s="248"/>
      <x:c r="BZM5902" s="248"/>
      <x:c r="BZN5902" s="248"/>
      <x:c r="BZO5902" s="248"/>
      <x:c r="BZP5902" s="248"/>
      <x:c r="BZQ5902" s="248"/>
      <x:c r="BZR5902" s="248"/>
      <x:c r="BZS5902" s="248"/>
      <x:c r="BZT5902" s="248"/>
      <x:c r="BZU5902" s="248"/>
      <x:c r="BZV5902" s="248"/>
      <x:c r="BZW5902" s="248"/>
      <x:c r="BZX5902" s="248"/>
      <x:c r="BZY5902" s="248"/>
      <x:c r="BZZ5902" s="248"/>
      <x:c r="CAA5902" s="248"/>
      <x:c r="CAB5902" s="248"/>
      <x:c r="CAC5902" s="248"/>
      <x:c r="CAD5902" s="248"/>
      <x:c r="CAE5902" s="248"/>
      <x:c r="CAF5902" s="248"/>
      <x:c r="CAG5902" s="248"/>
      <x:c r="CAH5902" s="248"/>
      <x:c r="CAI5902" s="248"/>
      <x:c r="CAJ5902" s="248"/>
      <x:c r="CAK5902" s="248"/>
      <x:c r="CAL5902" s="248"/>
      <x:c r="CAM5902" s="248"/>
      <x:c r="CAN5902" s="248"/>
      <x:c r="CAO5902" s="248"/>
      <x:c r="CAP5902" s="248"/>
      <x:c r="CAQ5902" s="248"/>
      <x:c r="CAR5902" s="248"/>
      <x:c r="CAS5902" s="248"/>
      <x:c r="CAT5902" s="248"/>
      <x:c r="CAU5902" s="248"/>
      <x:c r="CAV5902" s="248"/>
      <x:c r="CAW5902" s="248"/>
      <x:c r="CAX5902" s="248"/>
      <x:c r="CAY5902" s="248"/>
      <x:c r="CAZ5902" s="248"/>
      <x:c r="CBA5902" s="248"/>
      <x:c r="CBB5902" s="248"/>
      <x:c r="CBC5902" s="248"/>
      <x:c r="CBD5902" s="248"/>
      <x:c r="CBE5902" s="248"/>
      <x:c r="CBF5902" s="248"/>
      <x:c r="CBG5902" s="248"/>
      <x:c r="CBH5902" s="248"/>
      <x:c r="CBI5902" s="248"/>
      <x:c r="CBJ5902" s="248"/>
      <x:c r="CBK5902" s="248"/>
      <x:c r="CBL5902" s="248"/>
      <x:c r="CBM5902" s="248"/>
      <x:c r="CBN5902" s="248"/>
      <x:c r="CBO5902" s="248"/>
      <x:c r="CBP5902" s="248"/>
      <x:c r="CBQ5902" s="248"/>
      <x:c r="CBR5902" s="248"/>
      <x:c r="CBS5902" s="248"/>
      <x:c r="CBT5902" s="248"/>
      <x:c r="CBU5902" s="248"/>
      <x:c r="CBV5902" s="248"/>
      <x:c r="CBW5902" s="248"/>
      <x:c r="CBX5902" s="248"/>
      <x:c r="CBY5902" s="248"/>
      <x:c r="CBZ5902" s="248"/>
      <x:c r="CCA5902" s="248"/>
      <x:c r="CCB5902" s="248"/>
      <x:c r="CCC5902" s="248"/>
      <x:c r="CCD5902" s="248"/>
      <x:c r="CCE5902" s="248"/>
      <x:c r="CCF5902" s="248"/>
      <x:c r="CCG5902" s="248"/>
      <x:c r="CCH5902" s="248"/>
      <x:c r="CCI5902" s="248"/>
      <x:c r="CCJ5902" s="248"/>
      <x:c r="CCK5902" s="248"/>
      <x:c r="CCL5902" s="248"/>
      <x:c r="CCM5902" s="248"/>
      <x:c r="CCN5902" s="248"/>
      <x:c r="CCO5902" s="248"/>
      <x:c r="CCP5902" s="248"/>
      <x:c r="CCQ5902" s="248"/>
      <x:c r="CCR5902" s="248"/>
      <x:c r="CCS5902" s="248"/>
      <x:c r="CCT5902" s="248"/>
      <x:c r="CCU5902" s="248"/>
      <x:c r="CCV5902" s="248"/>
      <x:c r="CCW5902" s="248"/>
      <x:c r="CCX5902" s="248"/>
      <x:c r="CCY5902" s="248"/>
      <x:c r="CCZ5902" s="248"/>
      <x:c r="CDA5902" s="248"/>
      <x:c r="CDB5902" s="248"/>
      <x:c r="CDC5902" s="248"/>
      <x:c r="CDD5902" s="248"/>
      <x:c r="CDE5902" s="248"/>
      <x:c r="CDF5902" s="248"/>
      <x:c r="CDG5902" s="248"/>
      <x:c r="CDH5902" s="248"/>
      <x:c r="CDI5902" s="248"/>
      <x:c r="CDJ5902" s="248"/>
      <x:c r="CDK5902" s="248"/>
      <x:c r="CDL5902" s="248"/>
      <x:c r="CDM5902" s="248"/>
      <x:c r="CDN5902" s="248"/>
      <x:c r="CDO5902" s="248"/>
      <x:c r="CDP5902" s="248"/>
      <x:c r="CDQ5902" s="248"/>
      <x:c r="CDR5902" s="248"/>
      <x:c r="CDS5902" s="248"/>
      <x:c r="CDT5902" s="248"/>
      <x:c r="CDU5902" s="248"/>
      <x:c r="CDV5902" s="248"/>
      <x:c r="CDW5902" s="248"/>
      <x:c r="CDX5902" s="248"/>
      <x:c r="CDY5902" s="248"/>
      <x:c r="CDZ5902" s="248"/>
      <x:c r="CEA5902" s="248"/>
      <x:c r="CEB5902" s="248"/>
      <x:c r="CEC5902" s="248"/>
      <x:c r="CED5902" s="248"/>
      <x:c r="CEE5902" s="248"/>
      <x:c r="CEF5902" s="248"/>
      <x:c r="CEG5902" s="248"/>
      <x:c r="CEH5902" s="248"/>
      <x:c r="CEI5902" s="248"/>
      <x:c r="CEJ5902" s="248"/>
      <x:c r="CEK5902" s="248"/>
      <x:c r="CEL5902" s="248"/>
      <x:c r="CEM5902" s="248"/>
      <x:c r="CEN5902" s="248"/>
      <x:c r="CEO5902" s="248"/>
      <x:c r="CEP5902" s="248"/>
      <x:c r="CEQ5902" s="248"/>
      <x:c r="CER5902" s="248"/>
      <x:c r="CES5902" s="248"/>
      <x:c r="CET5902" s="248"/>
      <x:c r="CEU5902" s="248"/>
      <x:c r="CEV5902" s="248"/>
      <x:c r="CEW5902" s="248"/>
      <x:c r="CEX5902" s="248"/>
      <x:c r="CEY5902" s="248"/>
      <x:c r="CEZ5902" s="248"/>
      <x:c r="CFA5902" s="248"/>
      <x:c r="CFB5902" s="248"/>
      <x:c r="CFC5902" s="248"/>
      <x:c r="CFD5902" s="248"/>
      <x:c r="CFE5902" s="248"/>
      <x:c r="CFF5902" s="248"/>
      <x:c r="CFG5902" s="248"/>
      <x:c r="CFH5902" s="248"/>
      <x:c r="CFI5902" s="248"/>
      <x:c r="CFJ5902" s="248"/>
      <x:c r="CFK5902" s="248"/>
      <x:c r="CFL5902" s="248"/>
      <x:c r="CFM5902" s="248"/>
      <x:c r="CFN5902" s="248"/>
      <x:c r="CFO5902" s="248"/>
      <x:c r="CFP5902" s="248"/>
      <x:c r="CFQ5902" s="248"/>
      <x:c r="CFR5902" s="248"/>
      <x:c r="CFS5902" s="248"/>
      <x:c r="CFT5902" s="248"/>
      <x:c r="CFU5902" s="248"/>
      <x:c r="CFV5902" s="248"/>
      <x:c r="CFW5902" s="248"/>
      <x:c r="CFX5902" s="248"/>
      <x:c r="CFY5902" s="248"/>
      <x:c r="CFZ5902" s="248"/>
      <x:c r="CGA5902" s="248"/>
      <x:c r="CGB5902" s="248"/>
      <x:c r="CGC5902" s="248"/>
      <x:c r="CGD5902" s="248"/>
      <x:c r="CGE5902" s="248"/>
      <x:c r="CGF5902" s="248"/>
      <x:c r="CGG5902" s="248"/>
      <x:c r="CGH5902" s="248"/>
      <x:c r="CGI5902" s="248"/>
      <x:c r="CGJ5902" s="248"/>
      <x:c r="CGK5902" s="248"/>
      <x:c r="CGL5902" s="248"/>
      <x:c r="CGM5902" s="248"/>
      <x:c r="CGN5902" s="248"/>
      <x:c r="CGO5902" s="248"/>
      <x:c r="CGP5902" s="248"/>
      <x:c r="CGQ5902" s="248"/>
      <x:c r="CGR5902" s="248"/>
      <x:c r="CGS5902" s="248"/>
      <x:c r="CGT5902" s="248"/>
      <x:c r="CGU5902" s="248"/>
      <x:c r="CGV5902" s="248"/>
      <x:c r="CGW5902" s="248"/>
      <x:c r="CGX5902" s="248"/>
      <x:c r="CGY5902" s="248"/>
      <x:c r="CGZ5902" s="248"/>
      <x:c r="CHA5902" s="248"/>
      <x:c r="CHB5902" s="248"/>
      <x:c r="CHC5902" s="248"/>
      <x:c r="CHD5902" s="248"/>
      <x:c r="CHE5902" s="248"/>
      <x:c r="CHF5902" s="248"/>
      <x:c r="CHG5902" s="248"/>
      <x:c r="CHH5902" s="248"/>
      <x:c r="CHI5902" s="248"/>
      <x:c r="CHJ5902" s="248"/>
      <x:c r="CHK5902" s="248"/>
      <x:c r="CHL5902" s="248"/>
      <x:c r="CHM5902" s="248"/>
      <x:c r="CHN5902" s="248"/>
      <x:c r="CHO5902" s="248"/>
      <x:c r="CHP5902" s="248"/>
      <x:c r="CHQ5902" s="248"/>
      <x:c r="CHR5902" s="248"/>
      <x:c r="CHS5902" s="248"/>
      <x:c r="CHT5902" s="248"/>
      <x:c r="CHU5902" s="248"/>
      <x:c r="CHV5902" s="248"/>
      <x:c r="CHW5902" s="248"/>
      <x:c r="CHX5902" s="248"/>
      <x:c r="CHY5902" s="248"/>
      <x:c r="CHZ5902" s="248"/>
      <x:c r="CIA5902" s="248"/>
      <x:c r="CIB5902" s="248"/>
      <x:c r="CIC5902" s="248"/>
      <x:c r="CID5902" s="248"/>
      <x:c r="CIE5902" s="248"/>
      <x:c r="CIF5902" s="248"/>
      <x:c r="CIG5902" s="248"/>
      <x:c r="CIH5902" s="248"/>
      <x:c r="CII5902" s="248"/>
      <x:c r="CIJ5902" s="248"/>
      <x:c r="CIK5902" s="248"/>
      <x:c r="CIL5902" s="248"/>
      <x:c r="CIM5902" s="248"/>
      <x:c r="CIN5902" s="248"/>
      <x:c r="CIO5902" s="248"/>
      <x:c r="CIP5902" s="248"/>
      <x:c r="CIQ5902" s="248"/>
      <x:c r="CIR5902" s="248"/>
      <x:c r="CIS5902" s="248"/>
      <x:c r="CIT5902" s="248"/>
      <x:c r="CIU5902" s="248"/>
      <x:c r="CIV5902" s="248"/>
      <x:c r="CIW5902" s="248"/>
      <x:c r="CIX5902" s="248"/>
      <x:c r="CIY5902" s="248"/>
      <x:c r="CIZ5902" s="248"/>
      <x:c r="CJA5902" s="248"/>
      <x:c r="CJB5902" s="248"/>
      <x:c r="CJC5902" s="248"/>
      <x:c r="CJD5902" s="248"/>
      <x:c r="CJE5902" s="248"/>
      <x:c r="CJF5902" s="248"/>
      <x:c r="CJG5902" s="248"/>
      <x:c r="CJH5902" s="248"/>
      <x:c r="CJI5902" s="248"/>
      <x:c r="CJJ5902" s="248"/>
      <x:c r="CJK5902" s="248"/>
      <x:c r="CJL5902" s="248"/>
      <x:c r="CJM5902" s="248"/>
      <x:c r="CJN5902" s="248"/>
      <x:c r="CJO5902" s="248"/>
      <x:c r="CJP5902" s="248"/>
      <x:c r="CJQ5902" s="248"/>
      <x:c r="CJR5902" s="248"/>
      <x:c r="CJS5902" s="248"/>
      <x:c r="CJT5902" s="248"/>
      <x:c r="CJU5902" s="248"/>
      <x:c r="CJV5902" s="248"/>
      <x:c r="CJW5902" s="248"/>
      <x:c r="CJX5902" s="248"/>
      <x:c r="CJY5902" s="248"/>
      <x:c r="CJZ5902" s="248"/>
      <x:c r="CKA5902" s="248"/>
      <x:c r="CKB5902" s="248"/>
      <x:c r="CKC5902" s="248"/>
      <x:c r="CKD5902" s="248"/>
      <x:c r="CKE5902" s="248"/>
      <x:c r="CKF5902" s="248"/>
      <x:c r="CKG5902" s="248"/>
      <x:c r="CKH5902" s="248"/>
      <x:c r="CKI5902" s="248"/>
      <x:c r="CKJ5902" s="248"/>
      <x:c r="CKK5902" s="248"/>
      <x:c r="CKL5902" s="248"/>
      <x:c r="CKM5902" s="248"/>
      <x:c r="CKN5902" s="248"/>
      <x:c r="CKO5902" s="248"/>
      <x:c r="CKP5902" s="248"/>
      <x:c r="CKQ5902" s="248"/>
      <x:c r="CKR5902" s="248"/>
      <x:c r="CKS5902" s="248"/>
      <x:c r="CKT5902" s="248"/>
      <x:c r="CKU5902" s="248"/>
      <x:c r="CKV5902" s="248"/>
      <x:c r="CKW5902" s="248"/>
      <x:c r="CKX5902" s="248"/>
      <x:c r="CKY5902" s="248"/>
      <x:c r="CKZ5902" s="248"/>
      <x:c r="CLA5902" s="248"/>
      <x:c r="CLB5902" s="248"/>
      <x:c r="CLC5902" s="248"/>
      <x:c r="CLD5902" s="248"/>
      <x:c r="CLE5902" s="248"/>
      <x:c r="CLF5902" s="248"/>
      <x:c r="CLG5902" s="248"/>
      <x:c r="CLH5902" s="248"/>
      <x:c r="CLI5902" s="248"/>
      <x:c r="CLJ5902" s="248"/>
      <x:c r="CLK5902" s="248"/>
      <x:c r="CLL5902" s="248"/>
      <x:c r="CLM5902" s="248"/>
      <x:c r="CLN5902" s="248"/>
      <x:c r="CLO5902" s="248"/>
      <x:c r="CLP5902" s="248"/>
      <x:c r="CLQ5902" s="248"/>
      <x:c r="CLR5902" s="248"/>
      <x:c r="CLS5902" s="248"/>
      <x:c r="CLT5902" s="248"/>
      <x:c r="CLU5902" s="248"/>
      <x:c r="CLV5902" s="248"/>
      <x:c r="CLW5902" s="248"/>
      <x:c r="CLX5902" s="248"/>
      <x:c r="CLY5902" s="248"/>
      <x:c r="CLZ5902" s="248"/>
      <x:c r="CMA5902" s="248"/>
      <x:c r="CMB5902" s="248"/>
      <x:c r="CMC5902" s="248"/>
      <x:c r="CMD5902" s="248"/>
      <x:c r="CME5902" s="248"/>
      <x:c r="CMF5902" s="248"/>
      <x:c r="CMG5902" s="248"/>
      <x:c r="CMH5902" s="248"/>
      <x:c r="CMI5902" s="248"/>
      <x:c r="CMJ5902" s="248"/>
      <x:c r="CMK5902" s="248"/>
      <x:c r="CML5902" s="248"/>
      <x:c r="CMM5902" s="248"/>
      <x:c r="CMN5902" s="248"/>
      <x:c r="CMO5902" s="248"/>
      <x:c r="CMP5902" s="248"/>
      <x:c r="CMQ5902" s="248"/>
      <x:c r="CMR5902" s="248"/>
      <x:c r="CMS5902" s="248"/>
      <x:c r="CMT5902" s="248"/>
      <x:c r="CMU5902" s="248"/>
      <x:c r="CMV5902" s="248"/>
      <x:c r="CMW5902" s="248"/>
      <x:c r="CMX5902" s="248"/>
      <x:c r="CMY5902" s="248"/>
      <x:c r="CMZ5902" s="248"/>
      <x:c r="CNA5902" s="248"/>
      <x:c r="CNB5902" s="248"/>
      <x:c r="CNC5902" s="248"/>
      <x:c r="CND5902" s="248"/>
      <x:c r="CNE5902" s="248"/>
      <x:c r="CNF5902" s="248"/>
      <x:c r="CNG5902" s="248"/>
      <x:c r="CNH5902" s="248"/>
      <x:c r="CNI5902" s="248"/>
      <x:c r="CNJ5902" s="248"/>
      <x:c r="CNK5902" s="248"/>
      <x:c r="CNL5902" s="248"/>
      <x:c r="CNM5902" s="248"/>
      <x:c r="CNN5902" s="248"/>
      <x:c r="CNO5902" s="248"/>
      <x:c r="CNP5902" s="248"/>
      <x:c r="CNQ5902" s="248"/>
      <x:c r="CNR5902" s="248"/>
      <x:c r="CNS5902" s="248"/>
      <x:c r="CNT5902" s="248"/>
      <x:c r="CNU5902" s="248"/>
      <x:c r="CNV5902" s="248"/>
      <x:c r="CNW5902" s="248"/>
      <x:c r="CNX5902" s="248"/>
      <x:c r="CNY5902" s="248"/>
      <x:c r="CNZ5902" s="248"/>
      <x:c r="COA5902" s="248"/>
      <x:c r="COB5902" s="248"/>
      <x:c r="COC5902" s="248"/>
      <x:c r="COD5902" s="248"/>
      <x:c r="COE5902" s="248"/>
      <x:c r="COF5902" s="248"/>
      <x:c r="COG5902" s="248"/>
      <x:c r="COH5902" s="248"/>
      <x:c r="COI5902" s="248"/>
      <x:c r="COJ5902" s="248"/>
      <x:c r="COK5902" s="248"/>
      <x:c r="COL5902" s="248"/>
      <x:c r="COM5902" s="248"/>
      <x:c r="CON5902" s="248"/>
      <x:c r="COO5902" s="248"/>
      <x:c r="COP5902" s="248"/>
      <x:c r="COQ5902" s="248"/>
      <x:c r="COR5902" s="248"/>
      <x:c r="COS5902" s="248"/>
      <x:c r="COT5902" s="248"/>
      <x:c r="COU5902" s="248"/>
      <x:c r="COV5902" s="248"/>
      <x:c r="COW5902" s="248"/>
      <x:c r="COX5902" s="248"/>
      <x:c r="COY5902" s="248"/>
      <x:c r="COZ5902" s="248"/>
      <x:c r="CPA5902" s="248"/>
      <x:c r="CPB5902" s="248"/>
      <x:c r="CPC5902" s="248"/>
      <x:c r="CPD5902" s="248"/>
      <x:c r="CPE5902" s="248"/>
      <x:c r="CPF5902" s="248"/>
      <x:c r="CPG5902" s="248"/>
      <x:c r="CPH5902" s="248"/>
      <x:c r="CPI5902" s="248"/>
      <x:c r="CPJ5902" s="248"/>
      <x:c r="CPK5902" s="248"/>
      <x:c r="CPL5902" s="248"/>
      <x:c r="CPM5902" s="248"/>
      <x:c r="CPN5902" s="248"/>
      <x:c r="CPO5902" s="248"/>
      <x:c r="CPP5902" s="248"/>
      <x:c r="CPQ5902" s="248"/>
      <x:c r="CPR5902" s="248"/>
      <x:c r="CPS5902" s="248"/>
      <x:c r="CPT5902" s="248"/>
      <x:c r="CPU5902" s="248"/>
      <x:c r="CPV5902" s="248"/>
      <x:c r="CPW5902" s="248"/>
      <x:c r="CPX5902" s="248"/>
      <x:c r="CPY5902" s="248"/>
      <x:c r="CPZ5902" s="248"/>
      <x:c r="CQA5902" s="248"/>
      <x:c r="CQB5902" s="248"/>
      <x:c r="CQC5902" s="248"/>
      <x:c r="CQD5902" s="248"/>
      <x:c r="CQE5902" s="248"/>
      <x:c r="CQF5902" s="248"/>
      <x:c r="CQG5902" s="248"/>
      <x:c r="CQH5902" s="248"/>
      <x:c r="CQI5902" s="248"/>
      <x:c r="CQJ5902" s="248"/>
      <x:c r="CQK5902" s="248"/>
      <x:c r="CQL5902" s="248"/>
      <x:c r="CQM5902" s="248"/>
      <x:c r="CQN5902" s="248"/>
      <x:c r="CQO5902" s="248"/>
      <x:c r="CQP5902" s="248"/>
      <x:c r="CQQ5902" s="248"/>
      <x:c r="CQR5902" s="248"/>
      <x:c r="CQS5902" s="248"/>
      <x:c r="CQT5902" s="248"/>
      <x:c r="CQU5902" s="248"/>
      <x:c r="CQV5902" s="248"/>
      <x:c r="CQW5902" s="248"/>
      <x:c r="CQX5902" s="248"/>
      <x:c r="CQY5902" s="248"/>
      <x:c r="CQZ5902" s="248"/>
      <x:c r="CRA5902" s="248"/>
      <x:c r="CRB5902" s="248"/>
      <x:c r="CRC5902" s="248"/>
      <x:c r="CRD5902" s="248"/>
      <x:c r="CRE5902" s="248"/>
      <x:c r="CRF5902" s="248"/>
      <x:c r="CRG5902" s="248"/>
      <x:c r="CRH5902" s="248"/>
      <x:c r="CRI5902" s="248"/>
      <x:c r="CRJ5902" s="248"/>
      <x:c r="CRK5902" s="248"/>
      <x:c r="CRL5902" s="248"/>
      <x:c r="CRM5902" s="248"/>
      <x:c r="CRN5902" s="248"/>
      <x:c r="CRO5902" s="248"/>
      <x:c r="CRP5902" s="248"/>
      <x:c r="CRQ5902" s="248"/>
      <x:c r="CRR5902" s="248"/>
      <x:c r="CRS5902" s="248"/>
      <x:c r="CRT5902" s="248"/>
      <x:c r="CRU5902" s="248"/>
      <x:c r="CRV5902" s="248"/>
      <x:c r="CRW5902" s="248"/>
      <x:c r="CRX5902" s="248"/>
      <x:c r="CRY5902" s="248"/>
      <x:c r="CRZ5902" s="248"/>
      <x:c r="CSA5902" s="248"/>
      <x:c r="CSB5902" s="248"/>
      <x:c r="CSC5902" s="248"/>
      <x:c r="CSD5902" s="248"/>
      <x:c r="CSE5902" s="248"/>
      <x:c r="CSF5902" s="248"/>
      <x:c r="CSG5902" s="248"/>
      <x:c r="CSH5902" s="248"/>
      <x:c r="CSI5902" s="248"/>
      <x:c r="CSJ5902" s="248"/>
      <x:c r="CSK5902" s="248"/>
      <x:c r="CSL5902" s="248"/>
      <x:c r="CSM5902" s="248"/>
      <x:c r="CSN5902" s="248"/>
      <x:c r="CSO5902" s="248"/>
      <x:c r="CSP5902" s="248"/>
      <x:c r="CSQ5902" s="248"/>
      <x:c r="CSR5902" s="248"/>
      <x:c r="CSS5902" s="248"/>
      <x:c r="CST5902" s="248"/>
      <x:c r="CSU5902" s="248"/>
      <x:c r="CSV5902" s="248"/>
      <x:c r="CSW5902" s="248"/>
      <x:c r="CSX5902" s="248"/>
      <x:c r="CSY5902" s="248"/>
      <x:c r="CSZ5902" s="248"/>
      <x:c r="CTA5902" s="248"/>
      <x:c r="CTB5902" s="248"/>
      <x:c r="CTC5902" s="248"/>
      <x:c r="CTD5902" s="248"/>
      <x:c r="CTE5902" s="248"/>
      <x:c r="CTF5902" s="248"/>
      <x:c r="CTG5902" s="248"/>
      <x:c r="CTH5902" s="248"/>
      <x:c r="CTI5902" s="248"/>
      <x:c r="CTJ5902" s="248"/>
      <x:c r="CTK5902" s="248"/>
      <x:c r="CTL5902" s="248"/>
      <x:c r="CTM5902" s="248"/>
      <x:c r="CTN5902" s="248"/>
      <x:c r="CTO5902" s="248"/>
      <x:c r="CTP5902" s="248"/>
      <x:c r="CTQ5902" s="248"/>
      <x:c r="CTR5902" s="248"/>
      <x:c r="CTS5902" s="248"/>
      <x:c r="CTT5902" s="248"/>
      <x:c r="CTU5902" s="248"/>
      <x:c r="CTV5902" s="248"/>
      <x:c r="CTW5902" s="248"/>
      <x:c r="CTX5902" s="248"/>
      <x:c r="CTY5902" s="248"/>
      <x:c r="CTZ5902" s="248"/>
      <x:c r="CUA5902" s="248"/>
      <x:c r="CUB5902" s="248"/>
      <x:c r="CUC5902" s="248"/>
      <x:c r="CUD5902" s="248"/>
      <x:c r="CUE5902" s="248"/>
      <x:c r="CUF5902" s="248"/>
      <x:c r="CUG5902" s="248"/>
      <x:c r="CUH5902" s="248"/>
      <x:c r="CUI5902" s="248"/>
      <x:c r="CUJ5902" s="248"/>
      <x:c r="CUK5902" s="248"/>
      <x:c r="CUL5902" s="248"/>
      <x:c r="CUM5902" s="248"/>
      <x:c r="CUN5902" s="248"/>
      <x:c r="CUO5902" s="248"/>
      <x:c r="CUP5902" s="248"/>
      <x:c r="CUQ5902" s="248"/>
      <x:c r="CUR5902" s="248"/>
      <x:c r="CUS5902" s="248"/>
      <x:c r="CUT5902" s="248"/>
      <x:c r="CUU5902" s="248"/>
      <x:c r="CUV5902" s="248"/>
      <x:c r="CUW5902" s="248"/>
      <x:c r="CUX5902" s="248"/>
      <x:c r="CUY5902" s="248"/>
      <x:c r="CUZ5902" s="248"/>
      <x:c r="CVA5902" s="248"/>
      <x:c r="CVB5902" s="248"/>
      <x:c r="CVC5902" s="248"/>
      <x:c r="CVD5902" s="248"/>
      <x:c r="CVE5902" s="248"/>
      <x:c r="CVF5902" s="248"/>
      <x:c r="CVG5902" s="248"/>
      <x:c r="CVH5902" s="248"/>
      <x:c r="CVI5902" s="248"/>
      <x:c r="CVJ5902" s="248"/>
      <x:c r="CVK5902" s="248"/>
      <x:c r="CVL5902" s="248"/>
      <x:c r="CVM5902" s="248"/>
      <x:c r="CVN5902" s="248"/>
      <x:c r="CVO5902" s="248"/>
      <x:c r="CVP5902" s="248"/>
      <x:c r="CVQ5902" s="248"/>
      <x:c r="CVR5902" s="248"/>
      <x:c r="CVS5902" s="248"/>
      <x:c r="CVT5902" s="248"/>
      <x:c r="CVU5902" s="248"/>
      <x:c r="CVV5902" s="248"/>
      <x:c r="CVW5902" s="248"/>
      <x:c r="CVX5902" s="248"/>
      <x:c r="CVY5902" s="248"/>
      <x:c r="CVZ5902" s="248"/>
      <x:c r="CWA5902" s="248"/>
      <x:c r="CWB5902" s="248"/>
      <x:c r="CWC5902" s="248"/>
      <x:c r="CWD5902" s="248"/>
      <x:c r="CWE5902" s="248"/>
      <x:c r="CWF5902" s="248"/>
      <x:c r="CWG5902" s="248"/>
      <x:c r="CWH5902" s="248"/>
      <x:c r="CWI5902" s="248"/>
      <x:c r="CWJ5902" s="248"/>
      <x:c r="CWK5902" s="248"/>
      <x:c r="CWL5902" s="248"/>
      <x:c r="CWM5902" s="248"/>
      <x:c r="CWN5902" s="248"/>
      <x:c r="CWO5902" s="248"/>
      <x:c r="CWP5902" s="248"/>
      <x:c r="CWQ5902" s="248"/>
      <x:c r="CWR5902" s="248"/>
      <x:c r="CWS5902" s="248"/>
      <x:c r="CWT5902" s="248"/>
      <x:c r="CWU5902" s="248"/>
      <x:c r="CWV5902" s="248"/>
      <x:c r="CWW5902" s="248"/>
      <x:c r="CWX5902" s="248"/>
      <x:c r="CWY5902" s="248"/>
      <x:c r="CWZ5902" s="248"/>
      <x:c r="CXA5902" s="248"/>
      <x:c r="CXB5902" s="248"/>
      <x:c r="CXC5902" s="248"/>
      <x:c r="CXD5902" s="248"/>
      <x:c r="CXE5902" s="248"/>
      <x:c r="CXF5902" s="248"/>
      <x:c r="CXG5902" s="248"/>
      <x:c r="CXH5902" s="248"/>
      <x:c r="CXI5902" s="248"/>
      <x:c r="CXJ5902" s="248"/>
      <x:c r="CXK5902" s="248"/>
      <x:c r="CXL5902" s="248"/>
      <x:c r="CXM5902" s="248"/>
      <x:c r="CXN5902" s="248"/>
      <x:c r="CXO5902" s="248"/>
      <x:c r="CXP5902" s="248"/>
      <x:c r="CXQ5902" s="248"/>
      <x:c r="CXR5902" s="248"/>
      <x:c r="CXS5902" s="248"/>
      <x:c r="CXT5902" s="248"/>
      <x:c r="CXU5902" s="248"/>
      <x:c r="CXV5902" s="248"/>
      <x:c r="CXW5902" s="248"/>
      <x:c r="CXX5902" s="248"/>
      <x:c r="CXY5902" s="248"/>
      <x:c r="CXZ5902" s="248"/>
      <x:c r="CYA5902" s="248"/>
      <x:c r="CYB5902" s="248"/>
      <x:c r="CYC5902" s="248"/>
      <x:c r="CYD5902" s="248"/>
      <x:c r="CYE5902" s="248"/>
      <x:c r="CYF5902" s="248"/>
      <x:c r="CYG5902" s="248"/>
      <x:c r="CYH5902" s="248"/>
      <x:c r="CYI5902" s="248"/>
      <x:c r="CYJ5902" s="248"/>
      <x:c r="CYK5902" s="248"/>
      <x:c r="CYL5902" s="248"/>
      <x:c r="CYM5902" s="248"/>
      <x:c r="CYN5902" s="248"/>
      <x:c r="CYO5902" s="248"/>
      <x:c r="CYP5902" s="248"/>
      <x:c r="CYQ5902" s="248"/>
      <x:c r="CYR5902" s="248"/>
      <x:c r="CYS5902" s="248"/>
      <x:c r="CYT5902" s="248"/>
      <x:c r="CYU5902" s="248"/>
      <x:c r="CYV5902" s="248"/>
      <x:c r="CYW5902" s="248"/>
      <x:c r="CYX5902" s="248"/>
      <x:c r="CYY5902" s="248"/>
      <x:c r="CYZ5902" s="248"/>
      <x:c r="CZA5902" s="248"/>
      <x:c r="CZB5902" s="248"/>
      <x:c r="CZC5902" s="248"/>
      <x:c r="CZD5902" s="248"/>
      <x:c r="CZE5902" s="248"/>
      <x:c r="CZF5902" s="248"/>
      <x:c r="CZG5902" s="248"/>
      <x:c r="CZH5902" s="248"/>
      <x:c r="CZI5902" s="248"/>
      <x:c r="CZJ5902" s="248"/>
      <x:c r="CZK5902" s="248"/>
      <x:c r="CZL5902" s="248"/>
      <x:c r="CZM5902" s="248"/>
      <x:c r="CZN5902" s="248"/>
      <x:c r="CZO5902" s="248"/>
      <x:c r="CZP5902" s="248"/>
      <x:c r="CZQ5902" s="248"/>
      <x:c r="CZR5902" s="248"/>
      <x:c r="CZS5902" s="248"/>
      <x:c r="CZT5902" s="248"/>
      <x:c r="CZU5902" s="248"/>
      <x:c r="CZV5902" s="248"/>
      <x:c r="CZW5902" s="248"/>
      <x:c r="CZX5902" s="248"/>
      <x:c r="CZY5902" s="248"/>
      <x:c r="CZZ5902" s="248"/>
      <x:c r="DAA5902" s="248"/>
      <x:c r="DAB5902" s="248"/>
      <x:c r="DAC5902" s="248"/>
      <x:c r="DAD5902" s="248"/>
      <x:c r="DAE5902" s="248"/>
      <x:c r="DAF5902" s="248"/>
      <x:c r="DAG5902" s="248"/>
      <x:c r="DAH5902" s="248"/>
      <x:c r="DAI5902" s="248"/>
      <x:c r="DAJ5902" s="248"/>
      <x:c r="DAK5902" s="248"/>
      <x:c r="DAL5902" s="248"/>
      <x:c r="DAM5902" s="248"/>
      <x:c r="DAN5902" s="248"/>
      <x:c r="DAO5902" s="248"/>
      <x:c r="DAP5902" s="248"/>
      <x:c r="DAQ5902" s="248"/>
      <x:c r="DAR5902" s="248"/>
      <x:c r="DAS5902" s="248"/>
      <x:c r="DAT5902" s="248"/>
      <x:c r="DAU5902" s="248"/>
      <x:c r="DAV5902" s="248"/>
      <x:c r="DAW5902" s="248"/>
      <x:c r="DAX5902" s="248"/>
      <x:c r="DAY5902" s="248"/>
      <x:c r="DAZ5902" s="248"/>
      <x:c r="DBA5902" s="248"/>
      <x:c r="DBB5902" s="248"/>
      <x:c r="DBC5902" s="248"/>
      <x:c r="DBD5902" s="248"/>
      <x:c r="DBE5902" s="248"/>
      <x:c r="DBF5902" s="248"/>
      <x:c r="DBG5902" s="248"/>
      <x:c r="DBH5902" s="248"/>
      <x:c r="DBI5902" s="248"/>
      <x:c r="DBJ5902" s="248"/>
      <x:c r="DBK5902" s="248"/>
      <x:c r="DBL5902" s="248"/>
      <x:c r="DBM5902" s="248"/>
      <x:c r="DBN5902" s="248"/>
      <x:c r="DBO5902" s="248"/>
      <x:c r="DBP5902" s="248"/>
      <x:c r="DBQ5902" s="248"/>
      <x:c r="DBR5902" s="248"/>
      <x:c r="DBS5902" s="248"/>
      <x:c r="DBT5902" s="248"/>
      <x:c r="DBU5902" s="248"/>
      <x:c r="DBV5902" s="248"/>
      <x:c r="DBW5902" s="248"/>
      <x:c r="DBX5902" s="248"/>
      <x:c r="DBY5902" s="248"/>
      <x:c r="DBZ5902" s="248"/>
      <x:c r="DCA5902" s="248"/>
      <x:c r="DCB5902" s="248"/>
      <x:c r="DCC5902" s="248"/>
      <x:c r="DCD5902" s="248"/>
      <x:c r="DCE5902" s="248"/>
      <x:c r="DCF5902" s="248"/>
      <x:c r="DCG5902" s="248"/>
      <x:c r="DCH5902" s="248"/>
      <x:c r="DCI5902" s="248"/>
      <x:c r="DCJ5902" s="248"/>
      <x:c r="DCK5902" s="248"/>
      <x:c r="DCL5902" s="248"/>
      <x:c r="DCM5902" s="248"/>
      <x:c r="DCN5902" s="248"/>
      <x:c r="DCO5902" s="248"/>
      <x:c r="DCP5902" s="248"/>
      <x:c r="DCQ5902" s="248"/>
      <x:c r="DCR5902" s="248"/>
      <x:c r="DCS5902" s="248"/>
      <x:c r="DCT5902" s="248"/>
      <x:c r="DCU5902" s="248"/>
      <x:c r="DCV5902" s="248"/>
      <x:c r="DCW5902" s="248"/>
      <x:c r="DCX5902" s="248"/>
      <x:c r="DCY5902" s="248"/>
      <x:c r="DCZ5902" s="248"/>
      <x:c r="DDA5902" s="248"/>
      <x:c r="DDB5902" s="248"/>
      <x:c r="DDC5902" s="248"/>
      <x:c r="DDD5902" s="248"/>
      <x:c r="DDE5902" s="248"/>
      <x:c r="DDF5902" s="248"/>
      <x:c r="DDG5902" s="248"/>
      <x:c r="DDH5902" s="248"/>
      <x:c r="DDI5902" s="248"/>
      <x:c r="DDJ5902" s="248"/>
      <x:c r="DDK5902" s="248"/>
      <x:c r="DDL5902" s="248"/>
      <x:c r="DDM5902" s="248"/>
      <x:c r="DDN5902" s="248"/>
      <x:c r="DDO5902" s="248"/>
      <x:c r="DDP5902" s="248"/>
      <x:c r="DDQ5902" s="248"/>
      <x:c r="DDR5902" s="248"/>
      <x:c r="DDS5902" s="248"/>
      <x:c r="DDT5902" s="248"/>
      <x:c r="DDU5902" s="248"/>
      <x:c r="DDV5902" s="248"/>
      <x:c r="DDW5902" s="248"/>
      <x:c r="DDX5902" s="248"/>
      <x:c r="DDY5902" s="248"/>
      <x:c r="DDZ5902" s="248"/>
      <x:c r="DEA5902" s="248"/>
      <x:c r="DEB5902" s="248"/>
      <x:c r="DEC5902" s="248"/>
      <x:c r="DED5902" s="248"/>
      <x:c r="DEE5902" s="248"/>
      <x:c r="DEF5902" s="248"/>
      <x:c r="DEG5902" s="248"/>
      <x:c r="DEH5902" s="248"/>
      <x:c r="DEI5902" s="248"/>
      <x:c r="DEJ5902" s="248"/>
      <x:c r="DEK5902" s="248"/>
      <x:c r="DEL5902" s="248"/>
      <x:c r="DEM5902" s="248"/>
      <x:c r="DEN5902" s="248"/>
      <x:c r="DEO5902" s="248"/>
      <x:c r="DEP5902" s="248"/>
      <x:c r="DEQ5902" s="248"/>
      <x:c r="DER5902" s="248"/>
      <x:c r="DES5902" s="248"/>
      <x:c r="DET5902" s="248"/>
      <x:c r="DEU5902" s="248"/>
      <x:c r="DEV5902" s="248"/>
      <x:c r="DEW5902" s="248"/>
      <x:c r="DEX5902" s="248"/>
      <x:c r="DEY5902" s="248"/>
      <x:c r="DEZ5902" s="248"/>
      <x:c r="DFA5902" s="248"/>
      <x:c r="DFB5902" s="248"/>
      <x:c r="DFC5902" s="248"/>
      <x:c r="DFD5902" s="248"/>
      <x:c r="DFE5902" s="248"/>
      <x:c r="DFF5902" s="248"/>
      <x:c r="DFG5902" s="248"/>
      <x:c r="DFH5902" s="248"/>
      <x:c r="DFI5902" s="248"/>
      <x:c r="DFJ5902" s="248"/>
      <x:c r="DFK5902" s="248"/>
      <x:c r="DFL5902" s="248"/>
      <x:c r="DFM5902" s="248"/>
      <x:c r="DFN5902" s="248"/>
      <x:c r="DFO5902" s="248"/>
      <x:c r="DFP5902" s="248"/>
      <x:c r="DFQ5902" s="248"/>
      <x:c r="DFR5902" s="248"/>
      <x:c r="DFS5902" s="248"/>
      <x:c r="DFT5902" s="248"/>
      <x:c r="DFU5902" s="248"/>
      <x:c r="DFV5902" s="248"/>
      <x:c r="DFW5902" s="248"/>
      <x:c r="DFX5902" s="248"/>
      <x:c r="DFY5902" s="248"/>
      <x:c r="DFZ5902" s="248"/>
      <x:c r="DGA5902" s="248"/>
      <x:c r="DGB5902" s="248"/>
      <x:c r="DGC5902" s="248"/>
      <x:c r="DGD5902" s="248"/>
      <x:c r="DGE5902" s="248"/>
      <x:c r="DGF5902" s="248"/>
      <x:c r="DGG5902" s="248"/>
      <x:c r="DGH5902" s="248"/>
      <x:c r="DGI5902" s="248"/>
      <x:c r="DGJ5902" s="248"/>
      <x:c r="DGK5902" s="248"/>
      <x:c r="DGL5902" s="248"/>
      <x:c r="DGM5902" s="248"/>
      <x:c r="DGN5902" s="248"/>
      <x:c r="DGO5902" s="248"/>
      <x:c r="DGP5902" s="248"/>
      <x:c r="DGQ5902" s="248"/>
      <x:c r="DGR5902" s="248"/>
      <x:c r="DGS5902" s="248"/>
      <x:c r="DGT5902" s="248"/>
      <x:c r="DGU5902" s="248"/>
      <x:c r="DGV5902" s="248"/>
      <x:c r="DGW5902" s="248"/>
      <x:c r="DGX5902" s="248"/>
      <x:c r="DGY5902" s="248"/>
      <x:c r="DGZ5902" s="248"/>
      <x:c r="DHA5902" s="248"/>
      <x:c r="DHB5902" s="248"/>
      <x:c r="DHC5902" s="248"/>
      <x:c r="DHD5902" s="248"/>
      <x:c r="DHE5902" s="248"/>
      <x:c r="DHF5902" s="248"/>
      <x:c r="DHG5902" s="248"/>
      <x:c r="DHH5902" s="248"/>
      <x:c r="DHI5902" s="248"/>
      <x:c r="DHJ5902" s="248"/>
      <x:c r="DHK5902" s="248"/>
      <x:c r="DHL5902" s="248"/>
      <x:c r="DHM5902" s="248"/>
      <x:c r="DHN5902" s="248"/>
      <x:c r="DHO5902" s="248"/>
      <x:c r="DHP5902" s="248"/>
      <x:c r="DHQ5902" s="248"/>
      <x:c r="DHR5902" s="248"/>
      <x:c r="DHS5902" s="248"/>
      <x:c r="DHT5902" s="248"/>
      <x:c r="DHU5902" s="248"/>
      <x:c r="DHV5902" s="248"/>
      <x:c r="DHW5902" s="248"/>
      <x:c r="DHX5902" s="248"/>
      <x:c r="DHY5902" s="248"/>
      <x:c r="DHZ5902" s="248"/>
      <x:c r="DIA5902" s="248"/>
      <x:c r="DIB5902" s="248"/>
      <x:c r="DIC5902" s="248"/>
      <x:c r="DID5902" s="248"/>
      <x:c r="DIE5902" s="248"/>
      <x:c r="DIF5902" s="248"/>
      <x:c r="DIG5902" s="248"/>
      <x:c r="DIH5902" s="248"/>
      <x:c r="DII5902" s="248"/>
      <x:c r="DIJ5902" s="248"/>
      <x:c r="DIK5902" s="248"/>
      <x:c r="DIL5902" s="248"/>
      <x:c r="DIM5902" s="248"/>
      <x:c r="DIN5902" s="248"/>
      <x:c r="DIO5902" s="248"/>
      <x:c r="DIP5902" s="248"/>
      <x:c r="DIQ5902" s="248"/>
      <x:c r="DIR5902" s="248"/>
      <x:c r="DIS5902" s="248"/>
      <x:c r="DIT5902" s="248"/>
      <x:c r="DIU5902" s="248"/>
      <x:c r="DIV5902" s="248"/>
      <x:c r="DIW5902" s="248"/>
      <x:c r="DIX5902" s="248"/>
      <x:c r="DIY5902" s="248"/>
      <x:c r="DIZ5902" s="248"/>
      <x:c r="DJA5902" s="248"/>
      <x:c r="DJB5902" s="248"/>
      <x:c r="DJC5902" s="248"/>
      <x:c r="DJD5902" s="248"/>
      <x:c r="DJE5902" s="248"/>
      <x:c r="DJF5902" s="248"/>
      <x:c r="DJG5902" s="248"/>
      <x:c r="DJH5902" s="248"/>
      <x:c r="DJI5902" s="248"/>
      <x:c r="DJJ5902" s="248"/>
      <x:c r="DJK5902" s="248"/>
      <x:c r="DJL5902" s="248"/>
      <x:c r="DJM5902" s="248"/>
      <x:c r="DJN5902" s="248"/>
      <x:c r="DJO5902" s="248"/>
      <x:c r="DJP5902" s="248"/>
      <x:c r="DJQ5902" s="248"/>
      <x:c r="DJR5902" s="248"/>
      <x:c r="DJS5902" s="248"/>
      <x:c r="DJT5902" s="248"/>
      <x:c r="DJU5902" s="248"/>
      <x:c r="DJV5902" s="248"/>
      <x:c r="DJW5902" s="248"/>
      <x:c r="DJX5902" s="248"/>
      <x:c r="DJY5902" s="248"/>
      <x:c r="DJZ5902" s="248"/>
      <x:c r="DKA5902" s="248"/>
      <x:c r="DKB5902" s="248"/>
      <x:c r="DKC5902" s="248"/>
      <x:c r="DKD5902" s="248"/>
      <x:c r="DKE5902" s="248"/>
      <x:c r="DKF5902" s="248"/>
      <x:c r="DKG5902" s="248"/>
      <x:c r="DKH5902" s="248"/>
      <x:c r="DKI5902" s="248"/>
      <x:c r="DKJ5902" s="248"/>
      <x:c r="DKK5902" s="248"/>
      <x:c r="DKL5902" s="248"/>
      <x:c r="DKM5902" s="248"/>
      <x:c r="DKN5902" s="248"/>
      <x:c r="DKO5902" s="248"/>
      <x:c r="DKP5902" s="248"/>
      <x:c r="DKQ5902" s="248"/>
      <x:c r="DKR5902" s="248"/>
      <x:c r="DKS5902" s="248"/>
      <x:c r="DKT5902" s="248"/>
      <x:c r="DKU5902" s="248"/>
      <x:c r="DKV5902" s="248"/>
      <x:c r="DKW5902" s="248"/>
      <x:c r="DKX5902" s="248"/>
      <x:c r="DKY5902" s="248"/>
      <x:c r="DKZ5902" s="248"/>
      <x:c r="DLA5902" s="248"/>
      <x:c r="DLB5902" s="248"/>
      <x:c r="DLC5902" s="248"/>
      <x:c r="DLD5902" s="248"/>
      <x:c r="DLE5902" s="248"/>
      <x:c r="DLF5902" s="248"/>
      <x:c r="DLG5902" s="248"/>
      <x:c r="DLH5902" s="248"/>
      <x:c r="DLI5902" s="248"/>
      <x:c r="DLJ5902" s="248"/>
      <x:c r="DLK5902" s="248"/>
      <x:c r="DLL5902" s="248"/>
      <x:c r="DLM5902" s="248"/>
      <x:c r="DLN5902" s="248"/>
      <x:c r="DLO5902" s="248"/>
      <x:c r="DLP5902" s="248"/>
      <x:c r="DLQ5902" s="248"/>
      <x:c r="DLR5902" s="248"/>
      <x:c r="DLS5902" s="248"/>
      <x:c r="DLT5902" s="248"/>
      <x:c r="DLU5902" s="248"/>
      <x:c r="DLV5902" s="248"/>
      <x:c r="DLW5902" s="248"/>
      <x:c r="DLX5902" s="248"/>
      <x:c r="DLY5902" s="248"/>
      <x:c r="DLZ5902" s="248"/>
      <x:c r="DMA5902" s="248"/>
      <x:c r="DMB5902" s="248"/>
      <x:c r="DMC5902" s="248"/>
      <x:c r="DMD5902" s="248"/>
      <x:c r="DME5902" s="248"/>
      <x:c r="DMF5902" s="248"/>
      <x:c r="DMG5902" s="248"/>
      <x:c r="DMH5902" s="248"/>
      <x:c r="DMI5902" s="248"/>
      <x:c r="DMJ5902" s="248"/>
      <x:c r="DMK5902" s="248"/>
      <x:c r="DML5902" s="248"/>
      <x:c r="DMM5902" s="248"/>
      <x:c r="DMN5902" s="248"/>
      <x:c r="DMO5902" s="248"/>
      <x:c r="DMP5902" s="248"/>
      <x:c r="DMQ5902" s="248"/>
      <x:c r="DMR5902" s="248"/>
      <x:c r="DMS5902" s="248"/>
      <x:c r="DMT5902" s="248"/>
      <x:c r="DMU5902" s="248"/>
      <x:c r="DMV5902" s="248"/>
      <x:c r="DMW5902" s="248"/>
      <x:c r="DMX5902" s="248"/>
      <x:c r="DMY5902" s="248"/>
      <x:c r="DMZ5902" s="248"/>
      <x:c r="DNA5902" s="248"/>
      <x:c r="DNB5902" s="248"/>
      <x:c r="DNC5902" s="248"/>
      <x:c r="DND5902" s="248"/>
      <x:c r="DNE5902" s="248"/>
      <x:c r="DNF5902" s="248"/>
      <x:c r="DNG5902" s="248"/>
      <x:c r="DNH5902" s="248"/>
      <x:c r="DNI5902" s="248"/>
      <x:c r="DNJ5902" s="248"/>
      <x:c r="DNK5902" s="248"/>
      <x:c r="DNL5902" s="248"/>
      <x:c r="DNM5902" s="248"/>
      <x:c r="DNN5902" s="248"/>
      <x:c r="DNO5902" s="248"/>
      <x:c r="DNP5902" s="248"/>
      <x:c r="DNQ5902" s="248"/>
      <x:c r="DNR5902" s="248"/>
      <x:c r="DNS5902" s="248"/>
      <x:c r="DNT5902" s="248"/>
      <x:c r="DNU5902" s="248"/>
      <x:c r="DNV5902" s="248"/>
      <x:c r="DNW5902" s="248"/>
      <x:c r="DNX5902" s="248"/>
      <x:c r="DNY5902" s="248"/>
      <x:c r="DNZ5902" s="248"/>
      <x:c r="DOA5902" s="248"/>
      <x:c r="DOB5902" s="248"/>
      <x:c r="DOC5902" s="248"/>
      <x:c r="DOD5902" s="248"/>
      <x:c r="DOE5902" s="248"/>
      <x:c r="DOF5902" s="248"/>
      <x:c r="DOG5902" s="248"/>
      <x:c r="DOH5902" s="248"/>
      <x:c r="DOI5902" s="248"/>
      <x:c r="DOJ5902" s="248"/>
      <x:c r="DOK5902" s="248"/>
      <x:c r="DOL5902" s="248"/>
      <x:c r="DOM5902" s="248"/>
      <x:c r="DON5902" s="248"/>
      <x:c r="DOO5902" s="248"/>
      <x:c r="DOP5902" s="248"/>
      <x:c r="DOQ5902" s="248"/>
      <x:c r="DOR5902" s="248"/>
      <x:c r="DOS5902" s="248"/>
      <x:c r="DOT5902" s="248"/>
      <x:c r="DOU5902" s="248"/>
      <x:c r="DOV5902" s="248"/>
      <x:c r="DOW5902" s="248"/>
      <x:c r="DOX5902" s="248"/>
      <x:c r="DOY5902" s="248"/>
      <x:c r="DOZ5902" s="248"/>
      <x:c r="DPA5902" s="248"/>
      <x:c r="DPB5902" s="248"/>
      <x:c r="DPC5902" s="248"/>
      <x:c r="DPD5902" s="248"/>
      <x:c r="DPE5902" s="248"/>
      <x:c r="DPF5902" s="248"/>
      <x:c r="DPG5902" s="248"/>
      <x:c r="DPH5902" s="248"/>
      <x:c r="DPI5902" s="248"/>
      <x:c r="DPJ5902" s="248"/>
      <x:c r="DPK5902" s="248"/>
      <x:c r="DPL5902" s="248"/>
      <x:c r="DPM5902" s="248"/>
      <x:c r="DPN5902" s="248"/>
      <x:c r="DPO5902" s="248"/>
      <x:c r="DPP5902" s="248"/>
      <x:c r="DPQ5902" s="248"/>
      <x:c r="DPR5902" s="248"/>
      <x:c r="DPS5902" s="248"/>
      <x:c r="DPT5902" s="248"/>
      <x:c r="DPU5902" s="248"/>
      <x:c r="DPV5902" s="248"/>
      <x:c r="DPW5902" s="248"/>
      <x:c r="DPX5902" s="248"/>
      <x:c r="DPY5902" s="248"/>
      <x:c r="DPZ5902" s="248"/>
      <x:c r="DQA5902" s="248"/>
      <x:c r="DQB5902" s="248"/>
      <x:c r="DQC5902" s="248"/>
      <x:c r="DQD5902" s="248"/>
      <x:c r="DQE5902" s="248"/>
      <x:c r="DQF5902" s="248"/>
      <x:c r="DQG5902" s="248"/>
      <x:c r="DQH5902" s="248"/>
      <x:c r="DQI5902" s="248"/>
      <x:c r="DQJ5902" s="248"/>
      <x:c r="DQK5902" s="248"/>
      <x:c r="DQL5902" s="248"/>
      <x:c r="DQM5902" s="248"/>
      <x:c r="DQN5902" s="248"/>
      <x:c r="DQO5902" s="248"/>
      <x:c r="DQP5902" s="248"/>
      <x:c r="DQQ5902" s="248"/>
      <x:c r="DQR5902" s="248"/>
      <x:c r="DQS5902" s="248"/>
      <x:c r="DQT5902" s="248"/>
      <x:c r="DQU5902" s="248"/>
      <x:c r="DQV5902" s="248"/>
      <x:c r="DQW5902" s="248"/>
      <x:c r="DQX5902" s="248"/>
      <x:c r="DQY5902" s="248"/>
      <x:c r="DQZ5902" s="248"/>
      <x:c r="DRA5902" s="248"/>
      <x:c r="DRB5902" s="248"/>
      <x:c r="DRC5902" s="248"/>
      <x:c r="DRD5902" s="248"/>
      <x:c r="DRE5902" s="248"/>
      <x:c r="DRF5902" s="248"/>
      <x:c r="DRG5902" s="248"/>
      <x:c r="DRH5902" s="248"/>
      <x:c r="DRI5902" s="248"/>
      <x:c r="DRJ5902" s="248"/>
      <x:c r="DRK5902" s="248"/>
      <x:c r="DRL5902" s="248"/>
      <x:c r="DRM5902" s="248"/>
      <x:c r="DRN5902" s="248"/>
      <x:c r="DRO5902" s="248"/>
      <x:c r="DRP5902" s="248"/>
      <x:c r="DRQ5902" s="248"/>
      <x:c r="DRR5902" s="248"/>
      <x:c r="DRS5902" s="248"/>
      <x:c r="DRT5902" s="248"/>
      <x:c r="DRU5902" s="248"/>
      <x:c r="DRV5902" s="248"/>
      <x:c r="DRW5902" s="248"/>
      <x:c r="DRX5902" s="248"/>
      <x:c r="DRY5902" s="248"/>
      <x:c r="DRZ5902" s="248"/>
      <x:c r="DSA5902" s="248"/>
      <x:c r="DSB5902" s="248"/>
      <x:c r="DSC5902" s="248"/>
      <x:c r="DSD5902" s="248"/>
      <x:c r="DSE5902" s="248"/>
      <x:c r="DSF5902" s="248"/>
      <x:c r="DSG5902" s="248"/>
      <x:c r="DSH5902" s="248"/>
      <x:c r="DSI5902" s="248"/>
      <x:c r="DSJ5902" s="248"/>
      <x:c r="DSK5902" s="248"/>
      <x:c r="DSL5902" s="248"/>
      <x:c r="DSM5902" s="248"/>
      <x:c r="DSN5902" s="248"/>
      <x:c r="DSO5902" s="248"/>
      <x:c r="DSP5902" s="248"/>
      <x:c r="DSQ5902" s="248"/>
      <x:c r="DSR5902" s="248"/>
      <x:c r="DSS5902" s="248"/>
      <x:c r="DST5902" s="248"/>
      <x:c r="DSU5902" s="248"/>
      <x:c r="DSV5902" s="248"/>
      <x:c r="DSW5902" s="248"/>
      <x:c r="DSX5902" s="248"/>
      <x:c r="DSY5902" s="248"/>
      <x:c r="DSZ5902" s="248"/>
      <x:c r="DTA5902" s="248"/>
      <x:c r="DTB5902" s="248"/>
      <x:c r="DTC5902" s="248"/>
      <x:c r="DTD5902" s="248"/>
      <x:c r="DTE5902" s="248"/>
      <x:c r="DTF5902" s="248"/>
      <x:c r="DTG5902" s="248"/>
      <x:c r="DTH5902" s="248"/>
      <x:c r="DTI5902" s="248"/>
      <x:c r="DTJ5902" s="248"/>
      <x:c r="DTK5902" s="248"/>
      <x:c r="DTL5902" s="248"/>
      <x:c r="DTM5902" s="248"/>
      <x:c r="DTN5902" s="248"/>
      <x:c r="DTO5902" s="248"/>
      <x:c r="DTP5902" s="248"/>
      <x:c r="DTQ5902" s="248"/>
      <x:c r="DTR5902" s="248"/>
      <x:c r="DTS5902" s="248"/>
      <x:c r="DTT5902" s="248"/>
      <x:c r="DTU5902" s="248"/>
      <x:c r="DTV5902" s="248"/>
      <x:c r="DTW5902" s="248"/>
      <x:c r="DTX5902" s="248"/>
      <x:c r="DTY5902" s="248"/>
      <x:c r="DTZ5902" s="248"/>
      <x:c r="DUA5902" s="248"/>
      <x:c r="DUB5902" s="248"/>
      <x:c r="DUC5902" s="248"/>
      <x:c r="DUD5902" s="248"/>
      <x:c r="DUE5902" s="248"/>
      <x:c r="DUF5902" s="248"/>
      <x:c r="DUG5902" s="248"/>
      <x:c r="DUH5902" s="248"/>
      <x:c r="DUI5902" s="248"/>
      <x:c r="DUJ5902" s="248"/>
      <x:c r="DUK5902" s="248"/>
      <x:c r="DUL5902" s="248"/>
      <x:c r="DUM5902" s="248"/>
      <x:c r="DUN5902" s="248"/>
      <x:c r="DUO5902" s="248"/>
      <x:c r="DUP5902" s="248"/>
      <x:c r="DUQ5902" s="248"/>
      <x:c r="DUR5902" s="248"/>
      <x:c r="DUS5902" s="248"/>
      <x:c r="DUT5902" s="248"/>
      <x:c r="DUU5902" s="248"/>
      <x:c r="DUV5902" s="248"/>
      <x:c r="DUW5902" s="248"/>
      <x:c r="DUX5902" s="248"/>
      <x:c r="DUY5902" s="248"/>
      <x:c r="DUZ5902" s="248"/>
      <x:c r="DVA5902" s="248"/>
      <x:c r="DVB5902" s="248"/>
      <x:c r="DVC5902" s="248"/>
      <x:c r="DVD5902" s="248"/>
      <x:c r="DVE5902" s="248"/>
      <x:c r="DVF5902" s="248"/>
      <x:c r="DVG5902" s="248"/>
      <x:c r="DVH5902" s="248"/>
      <x:c r="DVI5902" s="248"/>
      <x:c r="DVJ5902" s="248"/>
      <x:c r="DVK5902" s="248"/>
      <x:c r="DVL5902" s="248"/>
      <x:c r="DVM5902" s="248"/>
      <x:c r="DVN5902" s="248"/>
      <x:c r="DVO5902" s="248"/>
      <x:c r="DVP5902" s="248"/>
      <x:c r="DVQ5902" s="248"/>
      <x:c r="DVR5902" s="248"/>
      <x:c r="DVS5902" s="248"/>
      <x:c r="DVT5902" s="248"/>
      <x:c r="DVU5902" s="248"/>
      <x:c r="DVV5902" s="248"/>
      <x:c r="DVW5902" s="248"/>
      <x:c r="DVX5902" s="248"/>
      <x:c r="DVY5902" s="248"/>
      <x:c r="DVZ5902" s="248"/>
      <x:c r="DWA5902" s="248"/>
      <x:c r="DWB5902" s="248"/>
      <x:c r="DWC5902" s="248"/>
      <x:c r="DWD5902" s="248"/>
      <x:c r="DWE5902" s="248"/>
      <x:c r="DWF5902" s="248"/>
      <x:c r="DWG5902" s="248"/>
      <x:c r="DWH5902" s="248"/>
      <x:c r="DWI5902" s="248"/>
      <x:c r="DWJ5902" s="248"/>
      <x:c r="DWK5902" s="248"/>
      <x:c r="DWL5902" s="248"/>
      <x:c r="DWM5902" s="248"/>
      <x:c r="DWN5902" s="248"/>
      <x:c r="DWO5902" s="248"/>
      <x:c r="DWP5902" s="248"/>
      <x:c r="DWQ5902" s="248"/>
      <x:c r="DWR5902" s="248"/>
      <x:c r="DWS5902" s="248"/>
      <x:c r="DWT5902" s="248"/>
      <x:c r="DWU5902" s="248"/>
      <x:c r="DWV5902" s="248"/>
      <x:c r="DWW5902" s="248"/>
      <x:c r="DWX5902" s="248"/>
      <x:c r="DWY5902" s="248"/>
      <x:c r="DWZ5902" s="248"/>
      <x:c r="DXA5902" s="248"/>
      <x:c r="DXB5902" s="248"/>
      <x:c r="DXC5902" s="248"/>
      <x:c r="DXD5902" s="248"/>
      <x:c r="DXE5902" s="248"/>
      <x:c r="DXF5902" s="248"/>
      <x:c r="DXG5902" s="248"/>
      <x:c r="DXH5902" s="248"/>
      <x:c r="DXI5902" s="248"/>
      <x:c r="DXJ5902" s="248"/>
      <x:c r="DXK5902" s="248"/>
      <x:c r="DXL5902" s="248"/>
      <x:c r="DXM5902" s="248"/>
      <x:c r="DXN5902" s="248"/>
      <x:c r="DXO5902" s="248"/>
      <x:c r="DXP5902" s="248"/>
      <x:c r="DXQ5902" s="248"/>
      <x:c r="DXR5902" s="248"/>
      <x:c r="DXS5902" s="248"/>
      <x:c r="DXT5902" s="248"/>
      <x:c r="DXU5902" s="248"/>
      <x:c r="DXV5902" s="248"/>
      <x:c r="DXW5902" s="248"/>
      <x:c r="DXX5902" s="248"/>
      <x:c r="DXY5902" s="248"/>
      <x:c r="DXZ5902" s="248"/>
      <x:c r="DYA5902" s="248"/>
      <x:c r="DYB5902" s="248"/>
      <x:c r="DYC5902" s="248"/>
      <x:c r="DYD5902" s="248"/>
      <x:c r="DYE5902" s="248"/>
      <x:c r="DYF5902" s="248"/>
      <x:c r="DYG5902" s="248"/>
      <x:c r="DYH5902" s="248"/>
      <x:c r="DYI5902" s="248"/>
      <x:c r="DYJ5902" s="248"/>
      <x:c r="DYK5902" s="248"/>
      <x:c r="DYL5902" s="248"/>
      <x:c r="DYM5902" s="248"/>
      <x:c r="DYN5902" s="248"/>
      <x:c r="DYO5902" s="248"/>
      <x:c r="DYP5902" s="248"/>
      <x:c r="DYQ5902" s="248"/>
      <x:c r="DYR5902" s="248"/>
      <x:c r="DYS5902" s="248"/>
      <x:c r="DYT5902" s="248"/>
      <x:c r="DYU5902" s="248"/>
      <x:c r="DYV5902" s="248"/>
      <x:c r="DYW5902" s="248"/>
      <x:c r="DYX5902" s="248"/>
      <x:c r="DYY5902" s="248"/>
      <x:c r="DYZ5902" s="248"/>
      <x:c r="DZA5902" s="248"/>
      <x:c r="DZB5902" s="248"/>
      <x:c r="DZC5902" s="248"/>
      <x:c r="DZD5902" s="248"/>
      <x:c r="DZE5902" s="248"/>
      <x:c r="DZF5902" s="248"/>
      <x:c r="DZG5902" s="248"/>
      <x:c r="DZH5902" s="248"/>
      <x:c r="DZI5902" s="248"/>
      <x:c r="DZJ5902" s="248"/>
      <x:c r="DZK5902" s="248"/>
      <x:c r="DZL5902" s="248"/>
      <x:c r="DZM5902" s="248"/>
      <x:c r="DZN5902" s="248"/>
      <x:c r="DZO5902" s="248"/>
      <x:c r="DZP5902" s="248"/>
      <x:c r="DZQ5902" s="248"/>
      <x:c r="DZR5902" s="248"/>
      <x:c r="DZS5902" s="248"/>
      <x:c r="DZT5902" s="248"/>
      <x:c r="DZU5902" s="248"/>
      <x:c r="DZV5902" s="248"/>
      <x:c r="DZW5902" s="248"/>
      <x:c r="DZX5902" s="248"/>
      <x:c r="DZY5902" s="248"/>
      <x:c r="DZZ5902" s="248"/>
      <x:c r="EAA5902" s="248"/>
      <x:c r="EAB5902" s="248"/>
      <x:c r="EAC5902" s="248"/>
      <x:c r="EAD5902" s="248"/>
      <x:c r="EAE5902" s="248"/>
      <x:c r="EAF5902" s="248"/>
      <x:c r="EAG5902" s="248"/>
      <x:c r="EAH5902" s="248"/>
      <x:c r="EAI5902" s="248"/>
      <x:c r="EAJ5902" s="248"/>
      <x:c r="EAK5902" s="248"/>
      <x:c r="EAL5902" s="248"/>
      <x:c r="EAM5902" s="248"/>
      <x:c r="EAN5902" s="248"/>
      <x:c r="EAO5902" s="248"/>
      <x:c r="EAP5902" s="248"/>
      <x:c r="EAQ5902" s="248"/>
      <x:c r="EAR5902" s="248"/>
      <x:c r="EAS5902" s="248"/>
      <x:c r="EAT5902" s="248"/>
      <x:c r="EAU5902" s="248"/>
      <x:c r="EAV5902" s="248"/>
      <x:c r="EAW5902" s="248"/>
      <x:c r="EAX5902" s="248"/>
      <x:c r="EAY5902" s="248"/>
      <x:c r="EAZ5902" s="248"/>
      <x:c r="EBA5902" s="248"/>
      <x:c r="EBB5902" s="248"/>
      <x:c r="EBC5902" s="248"/>
      <x:c r="EBD5902" s="248"/>
      <x:c r="EBE5902" s="248"/>
      <x:c r="EBF5902" s="248"/>
      <x:c r="EBG5902" s="248"/>
      <x:c r="EBH5902" s="248"/>
      <x:c r="EBI5902" s="248"/>
      <x:c r="EBJ5902" s="248"/>
      <x:c r="EBK5902" s="248"/>
      <x:c r="EBL5902" s="248"/>
      <x:c r="EBM5902" s="248"/>
      <x:c r="EBN5902" s="248"/>
      <x:c r="EBO5902" s="248"/>
      <x:c r="EBP5902" s="248"/>
      <x:c r="EBQ5902" s="248"/>
      <x:c r="EBR5902" s="248"/>
      <x:c r="EBS5902" s="248"/>
      <x:c r="EBT5902" s="248"/>
      <x:c r="EBU5902" s="248"/>
      <x:c r="EBV5902" s="248"/>
      <x:c r="EBW5902" s="248"/>
      <x:c r="EBX5902" s="248"/>
      <x:c r="EBY5902" s="248"/>
      <x:c r="EBZ5902" s="248"/>
      <x:c r="ECA5902" s="248"/>
      <x:c r="ECB5902" s="248"/>
      <x:c r="ECC5902" s="248"/>
      <x:c r="ECD5902" s="248"/>
      <x:c r="ECE5902" s="248"/>
      <x:c r="ECF5902" s="248"/>
      <x:c r="ECG5902" s="248"/>
      <x:c r="ECH5902" s="248"/>
      <x:c r="ECI5902" s="248"/>
      <x:c r="ECJ5902" s="248"/>
      <x:c r="ECK5902" s="248"/>
      <x:c r="ECL5902" s="248"/>
      <x:c r="ECM5902" s="248"/>
      <x:c r="ECN5902" s="248"/>
      <x:c r="ECO5902" s="248"/>
      <x:c r="ECP5902" s="248"/>
      <x:c r="ECQ5902" s="248"/>
      <x:c r="ECR5902" s="248"/>
      <x:c r="ECS5902" s="248"/>
      <x:c r="ECT5902" s="248"/>
      <x:c r="ECU5902" s="248"/>
      <x:c r="ECV5902" s="248"/>
      <x:c r="ECW5902" s="248"/>
      <x:c r="ECX5902" s="248"/>
      <x:c r="ECY5902" s="248"/>
      <x:c r="ECZ5902" s="248"/>
      <x:c r="EDA5902" s="248"/>
      <x:c r="EDB5902" s="248"/>
      <x:c r="EDC5902" s="248"/>
      <x:c r="EDD5902" s="248"/>
      <x:c r="EDE5902" s="248"/>
      <x:c r="EDF5902" s="248"/>
      <x:c r="EDG5902" s="248"/>
      <x:c r="EDH5902" s="248"/>
      <x:c r="EDI5902" s="248"/>
      <x:c r="EDJ5902" s="248"/>
      <x:c r="EDK5902" s="248"/>
      <x:c r="EDL5902" s="248"/>
      <x:c r="EDM5902" s="248"/>
      <x:c r="EDN5902" s="248"/>
      <x:c r="EDO5902" s="248"/>
      <x:c r="EDP5902" s="248"/>
      <x:c r="EDQ5902" s="248"/>
      <x:c r="EDR5902" s="248"/>
      <x:c r="EDS5902" s="248"/>
      <x:c r="EDT5902" s="248"/>
      <x:c r="EDU5902" s="248"/>
      <x:c r="EDV5902" s="248"/>
      <x:c r="EDW5902" s="248"/>
      <x:c r="EDX5902" s="248"/>
      <x:c r="EDY5902" s="248"/>
      <x:c r="EDZ5902" s="248"/>
      <x:c r="EEA5902" s="248"/>
      <x:c r="EEB5902" s="248"/>
      <x:c r="EEC5902" s="248"/>
      <x:c r="EED5902" s="248"/>
      <x:c r="EEE5902" s="248"/>
      <x:c r="EEF5902" s="248"/>
      <x:c r="EEG5902" s="248"/>
      <x:c r="EEH5902" s="248"/>
      <x:c r="EEI5902" s="248"/>
      <x:c r="EEJ5902" s="248"/>
      <x:c r="EEK5902" s="248"/>
      <x:c r="EEL5902" s="248"/>
      <x:c r="EEM5902" s="248"/>
      <x:c r="EEN5902" s="248"/>
      <x:c r="EEO5902" s="248"/>
      <x:c r="EEP5902" s="248"/>
      <x:c r="EEQ5902" s="248"/>
      <x:c r="EER5902" s="248"/>
      <x:c r="EES5902" s="248"/>
      <x:c r="EET5902" s="248"/>
      <x:c r="EEU5902" s="248"/>
      <x:c r="EEV5902" s="248"/>
      <x:c r="EEW5902" s="248"/>
      <x:c r="EEX5902" s="248"/>
      <x:c r="EEY5902" s="248"/>
      <x:c r="EEZ5902" s="248"/>
      <x:c r="EFA5902" s="248"/>
      <x:c r="EFB5902" s="248"/>
      <x:c r="EFC5902" s="248"/>
      <x:c r="EFD5902" s="248"/>
      <x:c r="EFE5902" s="248"/>
      <x:c r="EFF5902" s="248"/>
      <x:c r="EFG5902" s="248"/>
      <x:c r="EFH5902" s="248"/>
      <x:c r="EFI5902" s="248"/>
      <x:c r="EFJ5902" s="248"/>
      <x:c r="EFK5902" s="248"/>
      <x:c r="EFL5902" s="248"/>
      <x:c r="EFM5902" s="248"/>
      <x:c r="EFN5902" s="248"/>
      <x:c r="EFO5902" s="248"/>
      <x:c r="EFP5902" s="248"/>
      <x:c r="EFQ5902" s="248"/>
      <x:c r="EFR5902" s="248"/>
      <x:c r="EFS5902" s="248"/>
      <x:c r="EFT5902" s="248"/>
      <x:c r="EFU5902" s="248"/>
      <x:c r="EFV5902" s="248"/>
      <x:c r="EFW5902" s="248"/>
      <x:c r="EFX5902" s="248"/>
      <x:c r="EFY5902" s="248"/>
      <x:c r="EFZ5902" s="248"/>
      <x:c r="EGA5902" s="248"/>
      <x:c r="EGB5902" s="248"/>
      <x:c r="EGC5902" s="248"/>
      <x:c r="EGD5902" s="248"/>
      <x:c r="EGE5902" s="248"/>
      <x:c r="EGF5902" s="248"/>
      <x:c r="EGG5902" s="248"/>
      <x:c r="EGH5902" s="248"/>
      <x:c r="EGI5902" s="248"/>
      <x:c r="EGJ5902" s="248"/>
      <x:c r="EGK5902" s="248"/>
      <x:c r="EGL5902" s="248"/>
      <x:c r="EGM5902" s="248"/>
      <x:c r="EGN5902" s="248"/>
      <x:c r="EGO5902" s="248"/>
      <x:c r="EGP5902" s="248"/>
      <x:c r="EGQ5902" s="248"/>
      <x:c r="EGR5902" s="248"/>
      <x:c r="EGS5902" s="248"/>
      <x:c r="EGT5902" s="248"/>
      <x:c r="EGU5902" s="248"/>
      <x:c r="EGV5902" s="248"/>
      <x:c r="EGW5902" s="248"/>
      <x:c r="EGX5902" s="248"/>
      <x:c r="EGY5902" s="248"/>
      <x:c r="EGZ5902" s="248"/>
      <x:c r="EHA5902" s="248"/>
      <x:c r="EHB5902" s="248"/>
      <x:c r="EHC5902" s="248"/>
      <x:c r="EHD5902" s="248"/>
      <x:c r="EHE5902" s="248"/>
      <x:c r="EHF5902" s="248"/>
      <x:c r="EHG5902" s="248"/>
      <x:c r="EHH5902" s="248"/>
      <x:c r="EHI5902" s="248"/>
      <x:c r="EHJ5902" s="248"/>
      <x:c r="EHK5902" s="248"/>
      <x:c r="EHL5902" s="248"/>
      <x:c r="EHM5902" s="248"/>
      <x:c r="EHN5902" s="248"/>
      <x:c r="EHO5902" s="248"/>
      <x:c r="EHP5902" s="248"/>
      <x:c r="EHQ5902" s="248"/>
      <x:c r="EHR5902" s="248"/>
      <x:c r="EHS5902" s="248"/>
      <x:c r="EHT5902" s="248"/>
      <x:c r="EHU5902" s="248"/>
      <x:c r="EHV5902" s="248"/>
      <x:c r="EHW5902" s="248"/>
      <x:c r="EHX5902" s="248"/>
      <x:c r="EHY5902" s="248"/>
      <x:c r="EHZ5902" s="248"/>
      <x:c r="EIA5902" s="248"/>
      <x:c r="EIB5902" s="248"/>
      <x:c r="EIC5902" s="248"/>
      <x:c r="EID5902" s="248"/>
      <x:c r="EIE5902" s="248"/>
      <x:c r="EIF5902" s="248"/>
      <x:c r="EIG5902" s="248"/>
      <x:c r="EIH5902" s="248"/>
      <x:c r="EII5902" s="248"/>
      <x:c r="EIJ5902" s="248"/>
      <x:c r="EIK5902" s="248"/>
      <x:c r="EIL5902" s="248"/>
      <x:c r="EIM5902" s="248"/>
      <x:c r="EIN5902" s="248"/>
      <x:c r="EIO5902" s="248"/>
      <x:c r="EIP5902" s="248"/>
      <x:c r="EIQ5902" s="248"/>
      <x:c r="EIR5902" s="248"/>
      <x:c r="EIS5902" s="248"/>
      <x:c r="EIT5902" s="248"/>
      <x:c r="EIU5902" s="248"/>
      <x:c r="EIV5902" s="248"/>
      <x:c r="EIW5902" s="248"/>
      <x:c r="EIX5902" s="248"/>
      <x:c r="EIY5902" s="248"/>
      <x:c r="EIZ5902" s="248"/>
      <x:c r="EJA5902" s="248"/>
      <x:c r="EJB5902" s="248"/>
      <x:c r="EJC5902" s="248"/>
      <x:c r="EJD5902" s="248"/>
      <x:c r="EJE5902" s="248"/>
      <x:c r="EJF5902" s="248"/>
      <x:c r="EJG5902" s="248"/>
      <x:c r="EJH5902" s="248"/>
      <x:c r="EJI5902" s="248"/>
      <x:c r="EJJ5902" s="248"/>
      <x:c r="EJK5902" s="248"/>
      <x:c r="EJL5902" s="248"/>
      <x:c r="EJM5902" s="248"/>
      <x:c r="EJN5902" s="248"/>
      <x:c r="EJO5902" s="248"/>
      <x:c r="EJP5902" s="248"/>
      <x:c r="EJQ5902" s="248"/>
      <x:c r="EJR5902" s="248"/>
      <x:c r="EJS5902" s="248"/>
      <x:c r="EJT5902" s="248"/>
      <x:c r="EJU5902" s="248"/>
      <x:c r="EJV5902" s="248"/>
      <x:c r="EJW5902" s="248"/>
      <x:c r="EJX5902" s="248"/>
      <x:c r="EJY5902" s="248"/>
      <x:c r="EJZ5902" s="248"/>
      <x:c r="EKA5902" s="248"/>
      <x:c r="EKB5902" s="248"/>
      <x:c r="EKC5902" s="248"/>
      <x:c r="EKD5902" s="248"/>
      <x:c r="EKE5902" s="248"/>
      <x:c r="EKF5902" s="248"/>
      <x:c r="EKG5902" s="248"/>
      <x:c r="EKH5902" s="248"/>
      <x:c r="EKI5902" s="248"/>
      <x:c r="EKJ5902" s="248"/>
      <x:c r="EKK5902" s="248"/>
      <x:c r="EKL5902" s="248"/>
      <x:c r="EKM5902" s="248"/>
      <x:c r="EKN5902" s="248"/>
      <x:c r="EKO5902" s="248"/>
      <x:c r="EKP5902" s="248"/>
      <x:c r="EKQ5902" s="248"/>
      <x:c r="EKR5902" s="248"/>
      <x:c r="EKS5902" s="248"/>
      <x:c r="EKT5902" s="248"/>
      <x:c r="EKU5902" s="248"/>
      <x:c r="EKV5902" s="248"/>
      <x:c r="EKW5902" s="248"/>
      <x:c r="EKX5902" s="248"/>
      <x:c r="EKY5902" s="248"/>
      <x:c r="EKZ5902" s="248"/>
      <x:c r="ELA5902" s="248"/>
      <x:c r="ELB5902" s="248"/>
      <x:c r="ELC5902" s="248"/>
      <x:c r="ELD5902" s="248"/>
      <x:c r="ELE5902" s="248"/>
      <x:c r="ELF5902" s="248"/>
      <x:c r="ELG5902" s="248"/>
      <x:c r="ELH5902" s="248"/>
      <x:c r="ELI5902" s="248"/>
      <x:c r="ELJ5902" s="248"/>
      <x:c r="ELK5902" s="248"/>
      <x:c r="ELL5902" s="248"/>
      <x:c r="ELM5902" s="248"/>
      <x:c r="ELN5902" s="248"/>
      <x:c r="ELO5902" s="248"/>
      <x:c r="ELP5902" s="248"/>
      <x:c r="ELQ5902" s="248"/>
      <x:c r="ELR5902" s="248"/>
      <x:c r="ELS5902" s="248"/>
      <x:c r="ELT5902" s="248"/>
      <x:c r="ELU5902" s="248"/>
      <x:c r="ELV5902" s="248"/>
      <x:c r="ELW5902" s="248"/>
      <x:c r="ELX5902" s="248"/>
      <x:c r="ELY5902" s="248"/>
      <x:c r="ELZ5902" s="248"/>
      <x:c r="EMA5902" s="248"/>
      <x:c r="EMB5902" s="248"/>
      <x:c r="EMC5902" s="248"/>
      <x:c r="EMD5902" s="248"/>
      <x:c r="EME5902" s="248"/>
      <x:c r="EMF5902" s="248"/>
      <x:c r="EMG5902" s="248"/>
      <x:c r="EMH5902" s="248"/>
      <x:c r="EMI5902" s="248"/>
      <x:c r="EMJ5902" s="248"/>
      <x:c r="EMK5902" s="248"/>
      <x:c r="EML5902" s="248"/>
      <x:c r="EMM5902" s="248"/>
      <x:c r="EMN5902" s="248"/>
      <x:c r="EMO5902" s="248"/>
      <x:c r="EMP5902" s="248"/>
      <x:c r="EMQ5902" s="248"/>
      <x:c r="EMR5902" s="248"/>
      <x:c r="EMS5902" s="248"/>
      <x:c r="EMT5902" s="248"/>
      <x:c r="EMU5902" s="248"/>
      <x:c r="EMV5902" s="248"/>
      <x:c r="EMW5902" s="248"/>
      <x:c r="EMX5902" s="248"/>
      <x:c r="EMY5902" s="248"/>
      <x:c r="EMZ5902" s="248"/>
      <x:c r="ENA5902" s="248"/>
      <x:c r="ENB5902" s="248"/>
      <x:c r="ENC5902" s="248"/>
      <x:c r="END5902" s="248"/>
      <x:c r="ENE5902" s="248"/>
      <x:c r="ENF5902" s="248"/>
      <x:c r="ENG5902" s="248"/>
      <x:c r="ENH5902" s="248"/>
      <x:c r="ENI5902" s="248"/>
      <x:c r="ENJ5902" s="248"/>
      <x:c r="ENK5902" s="248"/>
      <x:c r="ENL5902" s="248"/>
      <x:c r="ENM5902" s="248"/>
      <x:c r="ENN5902" s="248"/>
      <x:c r="ENO5902" s="248"/>
      <x:c r="ENP5902" s="248"/>
      <x:c r="ENQ5902" s="248"/>
      <x:c r="ENR5902" s="248"/>
      <x:c r="ENS5902" s="248"/>
      <x:c r="ENT5902" s="248"/>
      <x:c r="ENU5902" s="248"/>
      <x:c r="ENV5902" s="248"/>
      <x:c r="ENW5902" s="248"/>
      <x:c r="ENX5902" s="248"/>
      <x:c r="ENY5902" s="248"/>
      <x:c r="ENZ5902" s="248"/>
      <x:c r="EOA5902" s="248"/>
      <x:c r="EOB5902" s="248"/>
      <x:c r="EOC5902" s="248"/>
      <x:c r="EOD5902" s="248"/>
      <x:c r="EOE5902" s="248"/>
      <x:c r="EOF5902" s="248"/>
      <x:c r="EOG5902" s="248"/>
      <x:c r="EOH5902" s="248"/>
      <x:c r="EOI5902" s="248"/>
      <x:c r="EOJ5902" s="248"/>
      <x:c r="EOK5902" s="248"/>
      <x:c r="EOL5902" s="248"/>
      <x:c r="EOM5902" s="248"/>
      <x:c r="EON5902" s="248"/>
      <x:c r="EOO5902" s="248"/>
      <x:c r="EOP5902" s="248"/>
      <x:c r="EOQ5902" s="248"/>
      <x:c r="EOR5902" s="248"/>
      <x:c r="EOS5902" s="248"/>
      <x:c r="EOT5902" s="248"/>
      <x:c r="EOU5902" s="248"/>
      <x:c r="EOV5902" s="248"/>
      <x:c r="EOW5902" s="248"/>
      <x:c r="EOX5902" s="248"/>
      <x:c r="EOY5902" s="248"/>
      <x:c r="EOZ5902" s="248"/>
      <x:c r="EPA5902" s="248"/>
      <x:c r="EPB5902" s="248"/>
      <x:c r="EPC5902" s="248"/>
      <x:c r="EPD5902" s="248"/>
      <x:c r="EPE5902" s="248"/>
      <x:c r="EPF5902" s="248"/>
      <x:c r="EPG5902" s="248"/>
      <x:c r="EPH5902" s="248"/>
      <x:c r="EPI5902" s="248"/>
      <x:c r="EPJ5902" s="248"/>
      <x:c r="EPK5902" s="248"/>
      <x:c r="EPL5902" s="248"/>
      <x:c r="EPM5902" s="248"/>
      <x:c r="EPN5902" s="248"/>
      <x:c r="EPO5902" s="248"/>
      <x:c r="EPP5902" s="248"/>
      <x:c r="EPQ5902" s="248"/>
      <x:c r="EPR5902" s="248"/>
      <x:c r="EPS5902" s="248"/>
      <x:c r="EPT5902" s="248"/>
      <x:c r="EPU5902" s="248"/>
      <x:c r="EPV5902" s="248"/>
      <x:c r="EPW5902" s="248"/>
      <x:c r="EPX5902" s="248"/>
      <x:c r="EPY5902" s="248"/>
      <x:c r="EPZ5902" s="248"/>
      <x:c r="EQA5902" s="248"/>
      <x:c r="EQB5902" s="248"/>
      <x:c r="EQC5902" s="248"/>
      <x:c r="EQD5902" s="248"/>
      <x:c r="EQE5902" s="248"/>
      <x:c r="EQF5902" s="248"/>
      <x:c r="EQG5902" s="248"/>
      <x:c r="EQH5902" s="248"/>
      <x:c r="EQI5902" s="248"/>
      <x:c r="EQJ5902" s="248"/>
      <x:c r="EQK5902" s="248"/>
      <x:c r="EQL5902" s="248"/>
      <x:c r="EQM5902" s="248"/>
      <x:c r="EQN5902" s="248"/>
      <x:c r="EQO5902" s="248"/>
      <x:c r="EQP5902" s="248"/>
      <x:c r="EQQ5902" s="248"/>
      <x:c r="EQR5902" s="248"/>
      <x:c r="EQS5902" s="248"/>
      <x:c r="EQT5902" s="248"/>
      <x:c r="EQU5902" s="248"/>
      <x:c r="EQV5902" s="248"/>
      <x:c r="EQW5902" s="248"/>
      <x:c r="EQX5902" s="248"/>
      <x:c r="EQY5902" s="248"/>
      <x:c r="EQZ5902" s="248"/>
      <x:c r="ERA5902" s="248"/>
      <x:c r="ERB5902" s="248"/>
      <x:c r="ERC5902" s="248"/>
      <x:c r="ERD5902" s="248"/>
      <x:c r="ERE5902" s="248"/>
      <x:c r="ERF5902" s="248"/>
      <x:c r="ERG5902" s="248"/>
      <x:c r="ERH5902" s="248"/>
      <x:c r="ERI5902" s="248"/>
      <x:c r="ERJ5902" s="248"/>
      <x:c r="ERK5902" s="248"/>
      <x:c r="ERL5902" s="248"/>
      <x:c r="ERM5902" s="248"/>
      <x:c r="ERN5902" s="248"/>
      <x:c r="ERO5902" s="248"/>
      <x:c r="ERP5902" s="248"/>
      <x:c r="ERQ5902" s="248"/>
      <x:c r="ERR5902" s="248"/>
      <x:c r="ERS5902" s="248"/>
      <x:c r="ERT5902" s="248"/>
      <x:c r="ERU5902" s="248"/>
      <x:c r="ERV5902" s="248"/>
      <x:c r="ERW5902" s="248"/>
      <x:c r="ERX5902" s="248"/>
      <x:c r="ERY5902" s="248"/>
      <x:c r="ERZ5902" s="248"/>
      <x:c r="ESA5902" s="248"/>
      <x:c r="ESB5902" s="248"/>
      <x:c r="ESC5902" s="248"/>
      <x:c r="ESD5902" s="248"/>
      <x:c r="ESE5902" s="248"/>
      <x:c r="ESF5902" s="248"/>
      <x:c r="ESG5902" s="248"/>
      <x:c r="ESH5902" s="248"/>
      <x:c r="ESI5902" s="248"/>
      <x:c r="ESJ5902" s="248"/>
      <x:c r="ESK5902" s="248"/>
      <x:c r="ESL5902" s="248"/>
      <x:c r="ESM5902" s="248"/>
      <x:c r="ESN5902" s="248"/>
      <x:c r="ESO5902" s="248"/>
      <x:c r="ESP5902" s="248"/>
      <x:c r="ESQ5902" s="248"/>
      <x:c r="ESR5902" s="248"/>
      <x:c r="ESS5902" s="248"/>
      <x:c r="EST5902" s="248"/>
      <x:c r="ESU5902" s="248"/>
      <x:c r="ESV5902" s="248"/>
      <x:c r="ESW5902" s="248"/>
      <x:c r="ESX5902" s="248"/>
      <x:c r="ESY5902" s="248"/>
      <x:c r="ESZ5902" s="248"/>
      <x:c r="ETA5902" s="248"/>
      <x:c r="ETB5902" s="248"/>
      <x:c r="ETC5902" s="248"/>
      <x:c r="ETD5902" s="248"/>
      <x:c r="ETE5902" s="248"/>
      <x:c r="ETF5902" s="248"/>
      <x:c r="ETG5902" s="248"/>
      <x:c r="ETH5902" s="248"/>
      <x:c r="ETI5902" s="248"/>
      <x:c r="ETJ5902" s="248"/>
      <x:c r="ETK5902" s="248"/>
      <x:c r="ETL5902" s="248"/>
      <x:c r="ETM5902" s="248"/>
      <x:c r="ETN5902" s="248"/>
      <x:c r="ETO5902" s="248"/>
      <x:c r="ETP5902" s="248"/>
      <x:c r="ETQ5902" s="248"/>
      <x:c r="ETR5902" s="248"/>
      <x:c r="ETS5902" s="248"/>
      <x:c r="ETT5902" s="248"/>
      <x:c r="ETU5902" s="248"/>
      <x:c r="ETV5902" s="248"/>
      <x:c r="ETW5902" s="248"/>
      <x:c r="ETX5902" s="248"/>
      <x:c r="ETY5902" s="248"/>
      <x:c r="ETZ5902" s="248"/>
      <x:c r="EUA5902" s="248"/>
      <x:c r="EUB5902" s="248"/>
      <x:c r="EUC5902" s="248"/>
      <x:c r="EUD5902" s="248"/>
      <x:c r="EUE5902" s="248"/>
      <x:c r="EUF5902" s="248"/>
      <x:c r="EUG5902" s="248"/>
      <x:c r="EUH5902" s="248"/>
      <x:c r="EUI5902" s="248"/>
      <x:c r="EUJ5902" s="248"/>
      <x:c r="EUK5902" s="248"/>
      <x:c r="EUL5902" s="248"/>
      <x:c r="EUM5902" s="248"/>
      <x:c r="EUN5902" s="248"/>
      <x:c r="EUO5902" s="248"/>
      <x:c r="EUP5902" s="248"/>
      <x:c r="EUQ5902" s="248"/>
      <x:c r="EUR5902" s="248"/>
      <x:c r="EUS5902" s="248"/>
      <x:c r="EUT5902" s="248"/>
      <x:c r="EUU5902" s="248"/>
      <x:c r="EUV5902" s="248"/>
      <x:c r="EUW5902" s="248"/>
      <x:c r="EUX5902" s="248"/>
      <x:c r="EUY5902" s="248"/>
      <x:c r="EUZ5902" s="248"/>
      <x:c r="EVA5902" s="248"/>
      <x:c r="EVB5902" s="248"/>
      <x:c r="EVC5902" s="248"/>
      <x:c r="EVD5902" s="248"/>
      <x:c r="EVE5902" s="248"/>
      <x:c r="EVF5902" s="248"/>
      <x:c r="EVG5902" s="248"/>
      <x:c r="EVH5902" s="248"/>
      <x:c r="EVI5902" s="248"/>
      <x:c r="EVJ5902" s="248"/>
      <x:c r="EVK5902" s="248"/>
      <x:c r="EVL5902" s="248"/>
      <x:c r="EVM5902" s="248"/>
      <x:c r="EVN5902" s="248"/>
      <x:c r="EVO5902" s="248"/>
      <x:c r="EVP5902" s="248"/>
      <x:c r="EVQ5902" s="248"/>
      <x:c r="EVR5902" s="248"/>
      <x:c r="EVS5902" s="248"/>
      <x:c r="EVT5902" s="248"/>
      <x:c r="EVU5902" s="248"/>
      <x:c r="EVV5902" s="248"/>
      <x:c r="EVW5902" s="248"/>
      <x:c r="EVX5902" s="248"/>
      <x:c r="EVY5902" s="248"/>
      <x:c r="EVZ5902" s="248"/>
      <x:c r="EWA5902" s="248"/>
      <x:c r="EWB5902" s="248"/>
      <x:c r="EWC5902" s="248"/>
      <x:c r="EWD5902" s="248"/>
      <x:c r="EWE5902" s="248"/>
      <x:c r="EWF5902" s="248"/>
      <x:c r="EWG5902" s="248"/>
      <x:c r="EWH5902" s="248"/>
      <x:c r="EWI5902" s="248"/>
      <x:c r="EWJ5902" s="248"/>
      <x:c r="EWK5902" s="248"/>
      <x:c r="EWL5902" s="248"/>
      <x:c r="EWM5902" s="248"/>
      <x:c r="EWN5902" s="248"/>
      <x:c r="EWO5902" s="248"/>
      <x:c r="EWP5902" s="248"/>
      <x:c r="EWQ5902" s="248"/>
      <x:c r="EWR5902" s="248"/>
      <x:c r="EWS5902" s="248"/>
      <x:c r="EWT5902" s="248"/>
      <x:c r="EWU5902" s="248"/>
      <x:c r="EWV5902" s="248"/>
      <x:c r="EWW5902" s="248"/>
      <x:c r="EWX5902" s="248"/>
      <x:c r="EWY5902" s="248"/>
      <x:c r="EWZ5902" s="248"/>
      <x:c r="EXA5902" s="248"/>
      <x:c r="EXB5902" s="248"/>
      <x:c r="EXC5902" s="248"/>
      <x:c r="EXD5902" s="248"/>
      <x:c r="EXE5902" s="248"/>
      <x:c r="EXF5902" s="248"/>
      <x:c r="EXG5902" s="248"/>
      <x:c r="EXH5902" s="248"/>
      <x:c r="EXI5902" s="248"/>
      <x:c r="EXJ5902" s="248"/>
      <x:c r="EXK5902" s="248"/>
      <x:c r="EXL5902" s="248"/>
      <x:c r="EXM5902" s="248"/>
      <x:c r="EXN5902" s="248"/>
      <x:c r="EXO5902" s="248"/>
      <x:c r="EXP5902" s="248"/>
      <x:c r="EXQ5902" s="248"/>
      <x:c r="EXR5902" s="248"/>
      <x:c r="EXS5902" s="248"/>
      <x:c r="EXT5902" s="248"/>
      <x:c r="EXU5902" s="248"/>
      <x:c r="EXV5902" s="248"/>
      <x:c r="EXW5902" s="248"/>
      <x:c r="EXX5902" s="248"/>
      <x:c r="EXY5902" s="248"/>
      <x:c r="EXZ5902" s="248"/>
      <x:c r="EYA5902" s="248"/>
      <x:c r="EYB5902" s="248"/>
      <x:c r="EYC5902" s="248"/>
      <x:c r="EYD5902" s="248"/>
      <x:c r="EYE5902" s="248"/>
      <x:c r="EYF5902" s="248"/>
      <x:c r="EYG5902" s="248"/>
      <x:c r="EYH5902" s="248"/>
      <x:c r="EYI5902" s="248"/>
      <x:c r="EYJ5902" s="248"/>
      <x:c r="EYK5902" s="248"/>
      <x:c r="EYL5902" s="248"/>
      <x:c r="EYM5902" s="248"/>
      <x:c r="EYN5902" s="248"/>
      <x:c r="EYO5902" s="248"/>
      <x:c r="EYP5902" s="248"/>
      <x:c r="EYQ5902" s="248"/>
      <x:c r="EYR5902" s="248"/>
      <x:c r="EYS5902" s="248"/>
      <x:c r="EYT5902" s="248"/>
      <x:c r="EYU5902" s="248"/>
      <x:c r="EYV5902" s="248"/>
      <x:c r="EYW5902" s="248"/>
      <x:c r="EYX5902" s="248"/>
      <x:c r="EYY5902" s="248"/>
      <x:c r="EYZ5902" s="248"/>
      <x:c r="EZA5902" s="248"/>
      <x:c r="EZB5902" s="248"/>
      <x:c r="EZC5902" s="248"/>
      <x:c r="EZD5902" s="248"/>
      <x:c r="EZE5902" s="248"/>
      <x:c r="EZF5902" s="248"/>
      <x:c r="EZG5902" s="248"/>
      <x:c r="EZH5902" s="248"/>
      <x:c r="EZI5902" s="248"/>
      <x:c r="EZJ5902" s="248"/>
      <x:c r="EZK5902" s="248"/>
      <x:c r="EZL5902" s="248"/>
      <x:c r="EZM5902" s="248"/>
      <x:c r="EZN5902" s="248"/>
      <x:c r="EZO5902" s="248"/>
      <x:c r="EZP5902" s="248"/>
      <x:c r="EZQ5902" s="248"/>
      <x:c r="EZR5902" s="248"/>
      <x:c r="EZS5902" s="248"/>
      <x:c r="EZT5902" s="248"/>
      <x:c r="EZU5902" s="248"/>
      <x:c r="EZV5902" s="248"/>
      <x:c r="EZW5902" s="248"/>
      <x:c r="EZX5902" s="248"/>
      <x:c r="EZY5902" s="248"/>
      <x:c r="EZZ5902" s="248"/>
      <x:c r="FAA5902" s="248"/>
      <x:c r="FAB5902" s="248"/>
      <x:c r="FAC5902" s="248"/>
      <x:c r="FAD5902" s="248"/>
      <x:c r="FAE5902" s="248"/>
      <x:c r="FAF5902" s="248"/>
      <x:c r="FAG5902" s="248"/>
      <x:c r="FAH5902" s="248"/>
      <x:c r="FAI5902" s="248"/>
      <x:c r="FAJ5902" s="248"/>
      <x:c r="FAK5902" s="248"/>
      <x:c r="FAL5902" s="248"/>
      <x:c r="FAM5902" s="248"/>
      <x:c r="FAN5902" s="248"/>
      <x:c r="FAO5902" s="248"/>
      <x:c r="FAP5902" s="248"/>
      <x:c r="FAQ5902" s="248"/>
      <x:c r="FAR5902" s="248"/>
      <x:c r="FAS5902" s="248"/>
      <x:c r="FAT5902" s="248"/>
      <x:c r="FAU5902" s="248"/>
      <x:c r="FAV5902" s="248"/>
      <x:c r="FAW5902" s="248"/>
      <x:c r="FAX5902" s="248"/>
      <x:c r="FAY5902" s="248"/>
      <x:c r="FAZ5902" s="248"/>
      <x:c r="FBA5902" s="248"/>
      <x:c r="FBB5902" s="248"/>
      <x:c r="FBC5902" s="248"/>
      <x:c r="FBD5902" s="248"/>
      <x:c r="FBE5902" s="248"/>
      <x:c r="FBF5902" s="248"/>
      <x:c r="FBG5902" s="248"/>
      <x:c r="FBH5902" s="248"/>
      <x:c r="FBI5902" s="248"/>
      <x:c r="FBJ5902" s="248"/>
      <x:c r="FBK5902" s="248"/>
      <x:c r="FBL5902" s="248"/>
      <x:c r="FBM5902" s="248"/>
      <x:c r="FBN5902" s="248"/>
      <x:c r="FBO5902" s="248"/>
      <x:c r="FBP5902" s="248"/>
      <x:c r="FBQ5902" s="248"/>
      <x:c r="FBR5902" s="248"/>
      <x:c r="FBS5902" s="248"/>
      <x:c r="FBT5902" s="248"/>
      <x:c r="FBU5902" s="248"/>
      <x:c r="FBV5902" s="248"/>
      <x:c r="FBW5902" s="248"/>
      <x:c r="FBX5902" s="248"/>
      <x:c r="FBY5902" s="248"/>
      <x:c r="FBZ5902" s="248"/>
      <x:c r="FCA5902" s="248"/>
      <x:c r="FCB5902" s="248"/>
      <x:c r="FCC5902" s="248"/>
      <x:c r="FCD5902" s="248"/>
      <x:c r="FCE5902" s="248"/>
      <x:c r="FCF5902" s="248"/>
      <x:c r="FCG5902" s="248"/>
      <x:c r="FCH5902" s="248"/>
      <x:c r="FCI5902" s="248"/>
      <x:c r="FCJ5902" s="248"/>
      <x:c r="FCK5902" s="248"/>
      <x:c r="FCL5902" s="248"/>
      <x:c r="FCM5902" s="248"/>
      <x:c r="FCN5902" s="248"/>
      <x:c r="FCO5902" s="248"/>
      <x:c r="FCP5902" s="248"/>
      <x:c r="FCQ5902" s="248"/>
      <x:c r="FCR5902" s="248"/>
      <x:c r="FCS5902" s="248"/>
      <x:c r="FCT5902" s="248"/>
      <x:c r="FCU5902" s="248"/>
      <x:c r="FCV5902" s="248"/>
      <x:c r="FCW5902" s="248"/>
      <x:c r="FCX5902" s="248"/>
      <x:c r="FCY5902" s="248"/>
      <x:c r="FCZ5902" s="248"/>
      <x:c r="FDA5902" s="248"/>
      <x:c r="FDB5902" s="248"/>
      <x:c r="FDC5902" s="248"/>
      <x:c r="FDD5902" s="248"/>
      <x:c r="FDE5902" s="248"/>
      <x:c r="FDF5902" s="248"/>
      <x:c r="FDG5902" s="248"/>
      <x:c r="FDH5902" s="248"/>
      <x:c r="FDI5902" s="248"/>
      <x:c r="FDJ5902" s="248"/>
      <x:c r="FDK5902" s="248"/>
      <x:c r="FDL5902" s="248"/>
      <x:c r="FDM5902" s="248"/>
      <x:c r="FDN5902" s="248"/>
      <x:c r="FDO5902" s="248"/>
      <x:c r="FDP5902" s="248"/>
      <x:c r="FDQ5902" s="248"/>
      <x:c r="FDR5902" s="248"/>
      <x:c r="FDS5902" s="248"/>
      <x:c r="FDT5902" s="248"/>
      <x:c r="FDU5902" s="248"/>
      <x:c r="FDV5902" s="248"/>
      <x:c r="FDW5902" s="248"/>
      <x:c r="FDX5902" s="248"/>
      <x:c r="FDY5902" s="248"/>
      <x:c r="FDZ5902" s="248"/>
      <x:c r="FEA5902" s="248"/>
      <x:c r="FEB5902" s="248"/>
      <x:c r="FEC5902" s="248"/>
      <x:c r="FED5902" s="248"/>
      <x:c r="FEE5902" s="248"/>
      <x:c r="FEF5902" s="248"/>
      <x:c r="FEG5902" s="248"/>
      <x:c r="FEH5902" s="248"/>
      <x:c r="FEI5902" s="248"/>
      <x:c r="FEJ5902" s="248"/>
      <x:c r="FEK5902" s="248"/>
      <x:c r="FEL5902" s="248"/>
      <x:c r="FEM5902" s="248"/>
      <x:c r="FEN5902" s="248"/>
      <x:c r="FEO5902" s="248"/>
      <x:c r="FEP5902" s="248"/>
      <x:c r="FEQ5902" s="248"/>
      <x:c r="FER5902" s="248"/>
      <x:c r="FES5902" s="248"/>
      <x:c r="FET5902" s="248"/>
      <x:c r="FEU5902" s="248"/>
      <x:c r="FEV5902" s="248"/>
      <x:c r="FEW5902" s="248"/>
      <x:c r="FEX5902" s="248"/>
      <x:c r="FEY5902" s="248"/>
      <x:c r="FEZ5902" s="248"/>
      <x:c r="FFA5902" s="248"/>
      <x:c r="FFB5902" s="248"/>
      <x:c r="FFC5902" s="248"/>
      <x:c r="FFD5902" s="248"/>
      <x:c r="FFE5902" s="248"/>
      <x:c r="FFF5902" s="248"/>
      <x:c r="FFG5902" s="248"/>
      <x:c r="FFH5902" s="248"/>
      <x:c r="FFI5902" s="248"/>
      <x:c r="FFJ5902" s="248"/>
      <x:c r="FFK5902" s="248"/>
      <x:c r="FFL5902" s="248"/>
      <x:c r="FFM5902" s="248"/>
      <x:c r="FFN5902" s="248"/>
      <x:c r="FFO5902" s="248"/>
      <x:c r="FFP5902" s="248"/>
      <x:c r="FFQ5902" s="248"/>
      <x:c r="FFR5902" s="248"/>
      <x:c r="FFS5902" s="248"/>
      <x:c r="FFT5902" s="248"/>
      <x:c r="FFU5902" s="248"/>
      <x:c r="FFV5902" s="248"/>
      <x:c r="FFW5902" s="248"/>
      <x:c r="FFX5902" s="248"/>
      <x:c r="FFY5902" s="248"/>
      <x:c r="FFZ5902" s="248"/>
      <x:c r="FGA5902" s="248"/>
      <x:c r="FGB5902" s="248"/>
      <x:c r="FGC5902" s="248"/>
      <x:c r="FGD5902" s="248"/>
      <x:c r="FGE5902" s="248"/>
      <x:c r="FGF5902" s="248"/>
      <x:c r="FGG5902" s="248"/>
      <x:c r="FGH5902" s="248"/>
      <x:c r="FGI5902" s="248"/>
      <x:c r="FGJ5902" s="248"/>
      <x:c r="FGK5902" s="248"/>
      <x:c r="FGL5902" s="248"/>
      <x:c r="FGM5902" s="248"/>
      <x:c r="FGN5902" s="248"/>
      <x:c r="FGO5902" s="248"/>
      <x:c r="FGP5902" s="248"/>
      <x:c r="FGQ5902" s="248"/>
      <x:c r="FGR5902" s="248"/>
      <x:c r="FGS5902" s="248"/>
      <x:c r="FGT5902" s="248"/>
      <x:c r="FGU5902" s="248"/>
      <x:c r="FGV5902" s="248"/>
      <x:c r="FGW5902" s="248"/>
      <x:c r="FGX5902" s="248"/>
      <x:c r="FGY5902" s="248"/>
      <x:c r="FGZ5902" s="248"/>
      <x:c r="FHA5902" s="248"/>
      <x:c r="FHB5902" s="248"/>
      <x:c r="FHC5902" s="248"/>
      <x:c r="FHD5902" s="248"/>
      <x:c r="FHE5902" s="248"/>
      <x:c r="FHF5902" s="248"/>
      <x:c r="FHG5902" s="248"/>
      <x:c r="FHH5902" s="248"/>
      <x:c r="FHI5902" s="248"/>
      <x:c r="FHJ5902" s="248"/>
      <x:c r="FHK5902" s="248"/>
      <x:c r="FHL5902" s="248"/>
      <x:c r="FHM5902" s="248"/>
      <x:c r="FHN5902" s="248"/>
      <x:c r="FHO5902" s="248"/>
      <x:c r="FHP5902" s="248"/>
      <x:c r="FHQ5902" s="248"/>
      <x:c r="FHR5902" s="248"/>
      <x:c r="FHS5902" s="248"/>
      <x:c r="FHT5902" s="248"/>
      <x:c r="FHU5902" s="248"/>
      <x:c r="FHV5902" s="248"/>
      <x:c r="FHW5902" s="248"/>
      <x:c r="FHX5902" s="248"/>
      <x:c r="FHY5902" s="248"/>
      <x:c r="FHZ5902" s="248"/>
      <x:c r="FIA5902" s="248"/>
      <x:c r="FIB5902" s="248"/>
      <x:c r="FIC5902" s="248"/>
      <x:c r="FID5902" s="248"/>
      <x:c r="FIE5902" s="248"/>
      <x:c r="FIF5902" s="248"/>
      <x:c r="FIG5902" s="248"/>
      <x:c r="FIH5902" s="248"/>
      <x:c r="FII5902" s="248"/>
      <x:c r="FIJ5902" s="248"/>
      <x:c r="FIK5902" s="248"/>
      <x:c r="FIL5902" s="248"/>
      <x:c r="FIM5902" s="248"/>
      <x:c r="FIN5902" s="248"/>
      <x:c r="FIO5902" s="248"/>
      <x:c r="FIP5902" s="248"/>
      <x:c r="FIQ5902" s="248"/>
      <x:c r="FIR5902" s="248"/>
      <x:c r="FIS5902" s="248"/>
      <x:c r="FIT5902" s="248"/>
      <x:c r="FIU5902" s="248"/>
      <x:c r="FIV5902" s="248"/>
      <x:c r="FIW5902" s="248"/>
      <x:c r="FIX5902" s="248"/>
      <x:c r="FIY5902" s="248"/>
      <x:c r="FIZ5902" s="248"/>
      <x:c r="FJA5902" s="248"/>
      <x:c r="FJB5902" s="248"/>
      <x:c r="FJC5902" s="248"/>
      <x:c r="FJD5902" s="248"/>
      <x:c r="FJE5902" s="248"/>
      <x:c r="FJF5902" s="248"/>
      <x:c r="FJG5902" s="248"/>
      <x:c r="FJH5902" s="248"/>
      <x:c r="FJI5902" s="248"/>
      <x:c r="FJJ5902" s="248"/>
      <x:c r="FJK5902" s="248"/>
      <x:c r="FJL5902" s="248"/>
      <x:c r="FJM5902" s="248"/>
      <x:c r="FJN5902" s="248"/>
      <x:c r="FJO5902" s="248"/>
      <x:c r="FJP5902" s="248"/>
      <x:c r="FJQ5902" s="248"/>
      <x:c r="FJR5902" s="248"/>
      <x:c r="FJS5902" s="248"/>
      <x:c r="FJT5902" s="248"/>
      <x:c r="FJU5902" s="248"/>
      <x:c r="FJV5902" s="248"/>
      <x:c r="FJW5902" s="248"/>
      <x:c r="FJX5902" s="248"/>
      <x:c r="FJY5902" s="248"/>
      <x:c r="FJZ5902" s="248"/>
      <x:c r="FKA5902" s="248"/>
      <x:c r="FKB5902" s="248"/>
      <x:c r="FKC5902" s="248"/>
      <x:c r="FKD5902" s="248"/>
      <x:c r="FKE5902" s="248"/>
      <x:c r="FKF5902" s="248"/>
      <x:c r="FKG5902" s="248"/>
      <x:c r="FKH5902" s="248"/>
      <x:c r="FKI5902" s="248"/>
      <x:c r="FKJ5902" s="248"/>
      <x:c r="FKK5902" s="248"/>
      <x:c r="FKL5902" s="248"/>
      <x:c r="FKM5902" s="248"/>
      <x:c r="FKN5902" s="248"/>
      <x:c r="FKO5902" s="248"/>
      <x:c r="FKP5902" s="248"/>
      <x:c r="FKQ5902" s="248"/>
      <x:c r="FKR5902" s="248"/>
      <x:c r="FKS5902" s="248"/>
      <x:c r="FKT5902" s="248"/>
      <x:c r="FKU5902" s="248"/>
      <x:c r="FKV5902" s="248"/>
      <x:c r="FKW5902" s="248"/>
      <x:c r="FKX5902" s="248"/>
      <x:c r="FKY5902" s="248"/>
      <x:c r="FKZ5902" s="248"/>
      <x:c r="FLA5902" s="248"/>
      <x:c r="FLB5902" s="248"/>
      <x:c r="FLC5902" s="248"/>
      <x:c r="FLD5902" s="248"/>
      <x:c r="FLE5902" s="248"/>
      <x:c r="FLF5902" s="248"/>
      <x:c r="FLG5902" s="248"/>
      <x:c r="FLH5902" s="248"/>
      <x:c r="FLI5902" s="248"/>
      <x:c r="FLJ5902" s="248"/>
      <x:c r="FLK5902" s="248"/>
      <x:c r="FLL5902" s="248"/>
      <x:c r="FLM5902" s="248"/>
      <x:c r="FLN5902" s="248"/>
      <x:c r="FLO5902" s="248"/>
      <x:c r="FLP5902" s="248"/>
      <x:c r="FLQ5902" s="248"/>
      <x:c r="FLR5902" s="248"/>
      <x:c r="FLS5902" s="248"/>
      <x:c r="FLT5902" s="248"/>
      <x:c r="FLU5902" s="248"/>
      <x:c r="FLV5902" s="248"/>
      <x:c r="FLW5902" s="248"/>
      <x:c r="FLX5902" s="248"/>
      <x:c r="FLY5902" s="248"/>
      <x:c r="FLZ5902" s="248"/>
      <x:c r="FMA5902" s="248"/>
      <x:c r="FMB5902" s="248"/>
      <x:c r="FMC5902" s="248"/>
      <x:c r="FMD5902" s="248"/>
      <x:c r="FME5902" s="248"/>
      <x:c r="FMF5902" s="248"/>
      <x:c r="FMG5902" s="248"/>
      <x:c r="FMH5902" s="248"/>
      <x:c r="FMI5902" s="248"/>
      <x:c r="FMJ5902" s="248"/>
      <x:c r="FMK5902" s="248"/>
      <x:c r="FML5902" s="248"/>
      <x:c r="FMM5902" s="248"/>
      <x:c r="FMN5902" s="248"/>
      <x:c r="FMO5902" s="248"/>
      <x:c r="FMP5902" s="248"/>
      <x:c r="FMQ5902" s="248"/>
      <x:c r="FMR5902" s="248"/>
      <x:c r="FMS5902" s="248"/>
      <x:c r="FMT5902" s="248"/>
      <x:c r="FMU5902" s="248"/>
      <x:c r="FMV5902" s="248"/>
      <x:c r="FMW5902" s="248"/>
      <x:c r="FMX5902" s="248"/>
      <x:c r="FMY5902" s="248"/>
      <x:c r="FMZ5902" s="248"/>
      <x:c r="FNA5902" s="248"/>
      <x:c r="FNB5902" s="248"/>
      <x:c r="FNC5902" s="248"/>
      <x:c r="FND5902" s="248"/>
      <x:c r="FNE5902" s="248"/>
      <x:c r="FNF5902" s="248"/>
      <x:c r="FNG5902" s="248"/>
      <x:c r="FNH5902" s="248"/>
      <x:c r="FNI5902" s="248"/>
      <x:c r="FNJ5902" s="248"/>
      <x:c r="FNK5902" s="248"/>
      <x:c r="FNL5902" s="248"/>
      <x:c r="FNM5902" s="248"/>
      <x:c r="FNN5902" s="248"/>
      <x:c r="FNO5902" s="248"/>
      <x:c r="FNP5902" s="248"/>
      <x:c r="FNQ5902" s="248"/>
      <x:c r="FNR5902" s="248"/>
      <x:c r="FNS5902" s="248"/>
      <x:c r="FNT5902" s="248"/>
      <x:c r="FNU5902" s="248"/>
      <x:c r="FNV5902" s="248"/>
      <x:c r="FNW5902" s="248"/>
      <x:c r="FNX5902" s="248"/>
      <x:c r="FNY5902" s="248"/>
      <x:c r="FNZ5902" s="248"/>
      <x:c r="FOA5902" s="248"/>
      <x:c r="FOB5902" s="248"/>
      <x:c r="FOC5902" s="248"/>
      <x:c r="FOD5902" s="248"/>
      <x:c r="FOE5902" s="248"/>
      <x:c r="FOF5902" s="248"/>
      <x:c r="FOG5902" s="248"/>
      <x:c r="FOH5902" s="248"/>
      <x:c r="FOI5902" s="248"/>
      <x:c r="FOJ5902" s="248"/>
      <x:c r="FOK5902" s="248"/>
      <x:c r="FOL5902" s="248"/>
      <x:c r="FOM5902" s="248"/>
      <x:c r="FON5902" s="248"/>
      <x:c r="FOO5902" s="248"/>
      <x:c r="FOP5902" s="248"/>
      <x:c r="FOQ5902" s="248"/>
      <x:c r="FOR5902" s="248"/>
      <x:c r="FOS5902" s="248"/>
      <x:c r="FOT5902" s="248"/>
      <x:c r="FOU5902" s="248"/>
      <x:c r="FOV5902" s="248"/>
      <x:c r="FOW5902" s="248"/>
      <x:c r="FOX5902" s="248"/>
      <x:c r="FOY5902" s="248"/>
      <x:c r="FOZ5902" s="248"/>
      <x:c r="FPA5902" s="248"/>
      <x:c r="FPB5902" s="248"/>
      <x:c r="FPC5902" s="248"/>
      <x:c r="FPD5902" s="248"/>
      <x:c r="FPE5902" s="248"/>
      <x:c r="FPF5902" s="248"/>
      <x:c r="FPG5902" s="248"/>
      <x:c r="FPH5902" s="248"/>
      <x:c r="FPI5902" s="248"/>
      <x:c r="FPJ5902" s="248"/>
      <x:c r="FPK5902" s="248"/>
      <x:c r="FPL5902" s="248"/>
      <x:c r="FPM5902" s="248"/>
      <x:c r="FPN5902" s="248"/>
      <x:c r="FPO5902" s="248"/>
      <x:c r="FPP5902" s="248"/>
      <x:c r="FPQ5902" s="248"/>
      <x:c r="FPR5902" s="248"/>
      <x:c r="FPS5902" s="248"/>
      <x:c r="FPT5902" s="248"/>
      <x:c r="FPU5902" s="248"/>
      <x:c r="FPV5902" s="248"/>
      <x:c r="FPW5902" s="248"/>
      <x:c r="FPX5902" s="248"/>
      <x:c r="FPY5902" s="248"/>
      <x:c r="FPZ5902" s="248"/>
      <x:c r="FQA5902" s="248"/>
      <x:c r="FQB5902" s="248"/>
      <x:c r="FQC5902" s="248"/>
      <x:c r="FQD5902" s="248"/>
      <x:c r="FQE5902" s="248"/>
      <x:c r="FQF5902" s="248"/>
      <x:c r="FQG5902" s="248"/>
      <x:c r="FQH5902" s="248"/>
      <x:c r="FQI5902" s="248"/>
      <x:c r="FQJ5902" s="248"/>
      <x:c r="FQK5902" s="248"/>
      <x:c r="FQL5902" s="248"/>
      <x:c r="FQM5902" s="248"/>
      <x:c r="FQN5902" s="248"/>
      <x:c r="FQO5902" s="248"/>
      <x:c r="FQP5902" s="248"/>
      <x:c r="FQQ5902" s="248"/>
      <x:c r="FQR5902" s="248"/>
      <x:c r="FQS5902" s="248"/>
      <x:c r="FQT5902" s="248"/>
      <x:c r="FQU5902" s="248"/>
      <x:c r="FQV5902" s="248"/>
      <x:c r="FQW5902" s="248"/>
      <x:c r="FQX5902" s="248"/>
      <x:c r="FQY5902" s="248"/>
      <x:c r="FQZ5902" s="248"/>
      <x:c r="FRA5902" s="248"/>
      <x:c r="FRB5902" s="248"/>
      <x:c r="FRC5902" s="248"/>
      <x:c r="FRD5902" s="248"/>
      <x:c r="FRE5902" s="248"/>
      <x:c r="FRF5902" s="248"/>
      <x:c r="FRG5902" s="248"/>
      <x:c r="FRH5902" s="248"/>
      <x:c r="FRI5902" s="248"/>
      <x:c r="FRJ5902" s="248"/>
      <x:c r="FRK5902" s="248"/>
      <x:c r="FRL5902" s="248"/>
      <x:c r="FRM5902" s="248"/>
      <x:c r="FRN5902" s="248"/>
      <x:c r="FRO5902" s="248"/>
      <x:c r="FRP5902" s="248"/>
      <x:c r="FRQ5902" s="248"/>
      <x:c r="FRR5902" s="248"/>
      <x:c r="FRS5902" s="248"/>
      <x:c r="FRT5902" s="248"/>
      <x:c r="FRU5902" s="248"/>
      <x:c r="FRV5902" s="248"/>
      <x:c r="FRW5902" s="248"/>
      <x:c r="FRX5902" s="248"/>
      <x:c r="FRY5902" s="248"/>
      <x:c r="FRZ5902" s="248"/>
      <x:c r="FSA5902" s="248"/>
      <x:c r="FSB5902" s="248"/>
      <x:c r="FSC5902" s="248"/>
      <x:c r="FSD5902" s="248"/>
      <x:c r="FSE5902" s="248"/>
      <x:c r="FSF5902" s="248"/>
      <x:c r="FSG5902" s="248"/>
      <x:c r="FSH5902" s="248"/>
      <x:c r="FSI5902" s="248"/>
      <x:c r="FSJ5902" s="248"/>
      <x:c r="FSK5902" s="248"/>
      <x:c r="FSL5902" s="248"/>
      <x:c r="FSM5902" s="248"/>
      <x:c r="FSN5902" s="248"/>
      <x:c r="FSO5902" s="248"/>
      <x:c r="FSP5902" s="248"/>
      <x:c r="FSQ5902" s="248"/>
      <x:c r="FSR5902" s="248"/>
      <x:c r="FSS5902" s="248"/>
      <x:c r="FST5902" s="248"/>
      <x:c r="FSU5902" s="248"/>
      <x:c r="FSV5902" s="248"/>
      <x:c r="FSW5902" s="248"/>
      <x:c r="FSX5902" s="248"/>
      <x:c r="FSY5902" s="248"/>
      <x:c r="FSZ5902" s="248"/>
      <x:c r="FTA5902" s="248"/>
      <x:c r="FTB5902" s="248"/>
      <x:c r="FTC5902" s="248"/>
      <x:c r="FTD5902" s="248"/>
      <x:c r="FTE5902" s="248"/>
      <x:c r="FTF5902" s="248"/>
      <x:c r="FTG5902" s="248"/>
      <x:c r="FTH5902" s="248"/>
      <x:c r="FTI5902" s="248"/>
      <x:c r="FTJ5902" s="248"/>
      <x:c r="FTK5902" s="248"/>
      <x:c r="FTL5902" s="248"/>
      <x:c r="FTM5902" s="248"/>
      <x:c r="FTN5902" s="248"/>
      <x:c r="FTO5902" s="248"/>
      <x:c r="FTP5902" s="248"/>
      <x:c r="FTQ5902" s="248"/>
      <x:c r="FTR5902" s="248"/>
      <x:c r="FTS5902" s="248"/>
      <x:c r="FTT5902" s="248"/>
      <x:c r="FTU5902" s="248"/>
      <x:c r="FTV5902" s="248"/>
      <x:c r="FTW5902" s="248"/>
      <x:c r="FTX5902" s="248"/>
      <x:c r="FTY5902" s="248"/>
      <x:c r="FTZ5902" s="248"/>
      <x:c r="FUA5902" s="248"/>
      <x:c r="FUB5902" s="248"/>
      <x:c r="FUC5902" s="248"/>
      <x:c r="FUD5902" s="248"/>
      <x:c r="FUE5902" s="248"/>
      <x:c r="FUF5902" s="248"/>
      <x:c r="FUG5902" s="248"/>
      <x:c r="FUH5902" s="248"/>
      <x:c r="FUI5902" s="248"/>
      <x:c r="FUJ5902" s="248"/>
      <x:c r="FUK5902" s="248"/>
      <x:c r="FUL5902" s="248"/>
      <x:c r="FUM5902" s="248"/>
      <x:c r="FUN5902" s="248"/>
      <x:c r="FUO5902" s="248"/>
      <x:c r="FUP5902" s="248"/>
      <x:c r="FUQ5902" s="248"/>
      <x:c r="FUR5902" s="248"/>
      <x:c r="FUS5902" s="248"/>
      <x:c r="FUT5902" s="248"/>
      <x:c r="FUU5902" s="248"/>
      <x:c r="FUV5902" s="248"/>
      <x:c r="FUW5902" s="248"/>
      <x:c r="FUX5902" s="248"/>
      <x:c r="FUY5902" s="248"/>
      <x:c r="FUZ5902" s="248"/>
      <x:c r="FVA5902" s="248"/>
      <x:c r="FVB5902" s="248"/>
      <x:c r="FVC5902" s="248"/>
      <x:c r="FVD5902" s="248"/>
      <x:c r="FVE5902" s="248"/>
      <x:c r="FVF5902" s="248"/>
      <x:c r="FVG5902" s="248"/>
      <x:c r="FVH5902" s="248"/>
      <x:c r="FVI5902" s="248"/>
      <x:c r="FVJ5902" s="248"/>
      <x:c r="FVK5902" s="248"/>
      <x:c r="FVL5902" s="248"/>
      <x:c r="FVM5902" s="248"/>
      <x:c r="FVN5902" s="248"/>
      <x:c r="FVO5902" s="248"/>
      <x:c r="FVP5902" s="248"/>
      <x:c r="FVQ5902" s="248"/>
      <x:c r="FVR5902" s="248"/>
      <x:c r="FVS5902" s="248"/>
      <x:c r="FVT5902" s="248"/>
      <x:c r="FVU5902" s="248"/>
      <x:c r="FVV5902" s="248"/>
      <x:c r="FVW5902" s="248"/>
      <x:c r="FVX5902" s="248"/>
      <x:c r="FVY5902" s="248"/>
      <x:c r="FVZ5902" s="248"/>
      <x:c r="FWA5902" s="248"/>
      <x:c r="FWB5902" s="248"/>
      <x:c r="FWC5902" s="248"/>
      <x:c r="FWD5902" s="248"/>
      <x:c r="FWE5902" s="248"/>
      <x:c r="FWF5902" s="248"/>
      <x:c r="FWG5902" s="248"/>
      <x:c r="FWH5902" s="248"/>
      <x:c r="FWI5902" s="248"/>
      <x:c r="FWJ5902" s="248"/>
      <x:c r="FWK5902" s="248"/>
      <x:c r="FWL5902" s="248"/>
      <x:c r="FWM5902" s="248"/>
      <x:c r="FWN5902" s="248"/>
      <x:c r="FWO5902" s="248"/>
      <x:c r="FWP5902" s="248"/>
      <x:c r="FWQ5902" s="248"/>
      <x:c r="FWR5902" s="248"/>
      <x:c r="FWS5902" s="248"/>
      <x:c r="FWT5902" s="248"/>
      <x:c r="FWU5902" s="248"/>
      <x:c r="FWV5902" s="248"/>
      <x:c r="FWW5902" s="248"/>
      <x:c r="FWX5902" s="248"/>
      <x:c r="FWY5902" s="248"/>
      <x:c r="FWZ5902" s="248"/>
      <x:c r="FXA5902" s="248"/>
      <x:c r="FXB5902" s="248"/>
      <x:c r="FXC5902" s="248"/>
      <x:c r="FXD5902" s="248"/>
      <x:c r="FXE5902" s="248"/>
      <x:c r="FXF5902" s="248"/>
      <x:c r="FXG5902" s="248"/>
      <x:c r="FXH5902" s="248"/>
      <x:c r="FXI5902" s="248"/>
      <x:c r="FXJ5902" s="248"/>
      <x:c r="FXK5902" s="248"/>
      <x:c r="FXL5902" s="248"/>
      <x:c r="FXM5902" s="248"/>
      <x:c r="FXN5902" s="248"/>
      <x:c r="FXO5902" s="248"/>
      <x:c r="FXP5902" s="248"/>
      <x:c r="FXQ5902" s="248"/>
      <x:c r="FXR5902" s="248"/>
      <x:c r="FXS5902" s="248"/>
      <x:c r="FXT5902" s="248"/>
      <x:c r="FXU5902" s="248"/>
      <x:c r="FXV5902" s="248"/>
      <x:c r="FXW5902" s="248"/>
      <x:c r="FXX5902" s="248"/>
      <x:c r="FXY5902" s="248"/>
      <x:c r="FXZ5902" s="248"/>
      <x:c r="FYA5902" s="248"/>
      <x:c r="FYB5902" s="248"/>
      <x:c r="FYC5902" s="248"/>
      <x:c r="FYD5902" s="248"/>
      <x:c r="FYE5902" s="248"/>
      <x:c r="FYF5902" s="248"/>
      <x:c r="FYG5902" s="248"/>
      <x:c r="FYH5902" s="248"/>
      <x:c r="FYI5902" s="248"/>
      <x:c r="FYJ5902" s="248"/>
      <x:c r="FYK5902" s="248"/>
      <x:c r="FYL5902" s="248"/>
      <x:c r="FYM5902" s="248"/>
      <x:c r="FYN5902" s="248"/>
      <x:c r="FYO5902" s="248"/>
      <x:c r="FYP5902" s="248"/>
      <x:c r="FYQ5902" s="248"/>
      <x:c r="FYR5902" s="248"/>
      <x:c r="FYS5902" s="248"/>
      <x:c r="FYT5902" s="248"/>
      <x:c r="FYU5902" s="248"/>
      <x:c r="FYV5902" s="248"/>
      <x:c r="FYW5902" s="248"/>
      <x:c r="FYX5902" s="248"/>
      <x:c r="FYY5902" s="248"/>
      <x:c r="FYZ5902" s="248"/>
      <x:c r="FZA5902" s="248"/>
      <x:c r="FZB5902" s="248"/>
      <x:c r="FZC5902" s="248"/>
      <x:c r="FZD5902" s="248"/>
      <x:c r="FZE5902" s="248"/>
      <x:c r="FZF5902" s="248"/>
      <x:c r="FZG5902" s="248"/>
      <x:c r="FZH5902" s="248"/>
      <x:c r="FZI5902" s="248"/>
      <x:c r="FZJ5902" s="248"/>
      <x:c r="FZK5902" s="248"/>
      <x:c r="FZL5902" s="248"/>
      <x:c r="FZM5902" s="248"/>
      <x:c r="FZN5902" s="248"/>
      <x:c r="FZO5902" s="248"/>
      <x:c r="FZP5902" s="248"/>
      <x:c r="FZQ5902" s="248"/>
      <x:c r="FZR5902" s="248"/>
      <x:c r="FZS5902" s="248"/>
      <x:c r="FZT5902" s="248"/>
      <x:c r="FZU5902" s="248"/>
      <x:c r="FZV5902" s="248"/>
      <x:c r="FZW5902" s="248"/>
      <x:c r="FZX5902" s="248"/>
      <x:c r="FZY5902" s="248"/>
      <x:c r="FZZ5902" s="248"/>
      <x:c r="GAA5902" s="248"/>
      <x:c r="GAB5902" s="248"/>
      <x:c r="GAC5902" s="248"/>
      <x:c r="GAD5902" s="248"/>
      <x:c r="GAE5902" s="248"/>
      <x:c r="GAF5902" s="248"/>
      <x:c r="GAG5902" s="248"/>
      <x:c r="GAH5902" s="248"/>
      <x:c r="GAI5902" s="248"/>
      <x:c r="GAJ5902" s="248"/>
      <x:c r="GAK5902" s="248"/>
      <x:c r="GAL5902" s="248"/>
      <x:c r="GAM5902" s="248"/>
      <x:c r="GAN5902" s="248"/>
      <x:c r="GAO5902" s="248"/>
      <x:c r="GAP5902" s="248"/>
      <x:c r="GAQ5902" s="248"/>
      <x:c r="GAR5902" s="248"/>
      <x:c r="GAS5902" s="248"/>
      <x:c r="GAT5902" s="248"/>
      <x:c r="GAU5902" s="248"/>
      <x:c r="GAV5902" s="248"/>
      <x:c r="GAW5902" s="248"/>
      <x:c r="GAX5902" s="248"/>
      <x:c r="GAY5902" s="248"/>
      <x:c r="GAZ5902" s="248"/>
      <x:c r="GBA5902" s="248"/>
      <x:c r="GBB5902" s="248"/>
      <x:c r="GBC5902" s="248"/>
      <x:c r="GBD5902" s="248"/>
      <x:c r="GBE5902" s="248"/>
      <x:c r="GBF5902" s="248"/>
      <x:c r="GBG5902" s="248"/>
      <x:c r="GBH5902" s="248"/>
      <x:c r="GBI5902" s="248"/>
      <x:c r="GBJ5902" s="248"/>
      <x:c r="GBK5902" s="248"/>
      <x:c r="GBL5902" s="248"/>
      <x:c r="GBM5902" s="248"/>
      <x:c r="GBN5902" s="248"/>
      <x:c r="GBO5902" s="248"/>
      <x:c r="GBP5902" s="248"/>
      <x:c r="GBQ5902" s="248"/>
      <x:c r="GBR5902" s="248"/>
      <x:c r="GBS5902" s="248"/>
      <x:c r="GBT5902" s="248"/>
      <x:c r="GBU5902" s="248"/>
      <x:c r="GBV5902" s="248"/>
      <x:c r="GBW5902" s="248"/>
      <x:c r="GBX5902" s="248"/>
      <x:c r="GBY5902" s="248"/>
      <x:c r="GBZ5902" s="248"/>
      <x:c r="GCA5902" s="248"/>
      <x:c r="GCB5902" s="248"/>
      <x:c r="GCC5902" s="248"/>
      <x:c r="GCD5902" s="248"/>
      <x:c r="GCE5902" s="248"/>
      <x:c r="GCF5902" s="248"/>
      <x:c r="GCG5902" s="248"/>
      <x:c r="GCH5902" s="248"/>
      <x:c r="GCI5902" s="248"/>
      <x:c r="GCJ5902" s="248"/>
      <x:c r="GCK5902" s="248"/>
      <x:c r="GCL5902" s="248"/>
      <x:c r="GCM5902" s="248"/>
      <x:c r="GCN5902" s="248"/>
      <x:c r="GCO5902" s="248"/>
      <x:c r="GCP5902" s="248"/>
      <x:c r="GCQ5902" s="248"/>
      <x:c r="GCR5902" s="248"/>
      <x:c r="GCS5902" s="248"/>
      <x:c r="GCT5902" s="248"/>
      <x:c r="GCU5902" s="248"/>
      <x:c r="GCV5902" s="248"/>
      <x:c r="GCW5902" s="248"/>
      <x:c r="GCX5902" s="248"/>
      <x:c r="GCY5902" s="248"/>
      <x:c r="GCZ5902" s="248"/>
      <x:c r="GDA5902" s="248"/>
      <x:c r="GDB5902" s="248"/>
      <x:c r="GDC5902" s="248"/>
      <x:c r="GDD5902" s="248"/>
      <x:c r="GDE5902" s="248"/>
      <x:c r="GDF5902" s="248"/>
      <x:c r="GDG5902" s="248"/>
      <x:c r="GDH5902" s="248"/>
      <x:c r="GDI5902" s="248"/>
      <x:c r="GDJ5902" s="248"/>
      <x:c r="GDK5902" s="248"/>
      <x:c r="GDL5902" s="248"/>
      <x:c r="GDM5902" s="248"/>
      <x:c r="GDN5902" s="248"/>
      <x:c r="GDO5902" s="248"/>
      <x:c r="GDP5902" s="248"/>
      <x:c r="GDQ5902" s="248"/>
      <x:c r="GDR5902" s="248"/>
      <x:c r="GDS5902" s="248"/>
      <x:c r="GDT5902" s="248"/>
      <x:c r="GDU5902" s="248"/>
      <x:c r="GDV5902" s="248"/>
      <x:c r="GDW5902" s="248"/>
      <x:c r="GDX5902" s="248"/>
      <x:c r="GDY5902" s="248"/>
      <x:c r="GDZ5902" s="248"/>
      <x:c r="GEA5902" s="248"/>
      <x:c r="GEB5902" s="248"/>
      <x:c r="GEC5902" s="248"/>
      <x:c r="GED5902" s="248"/>
      <x:c r="GEE5902" s="248"/>
      <x:c r="GEF5902" s="248"/>
      <x:c r="GEG5902" s="248"/>
      <x:c r="GEH5902" s="248"/>
      <x:c r="GEI5902" s="248"/>
      <x:c r="GEJ5902" s="248"/>
      <x:c r="GEK5902" s="248"/>
      <x:c r="GEL5902" s="248"/>
      <x:c r="GEM5902" s="248"/>
      <x:c r="GEN5902" s="248"/>
      <x:c r="GEO5902" s="248"/>
      <x:c r="GEP5902" s="248"/>
      <x:c r="GEQ5902" s="248"/>
      <x:c r="GER5902" s="248"/>
      <x:c r="GES5902" s="248"/>
      <x:c r="GET5902" s="248"/>
      <x:c r="GEU5902" s="248"/>
      <x:c r="GEV5902" s="248"/>
      <x:c r="GEW5902" s="248"/>
      <x:c r="GEX5902" s="248"/>
      <x:c r="GEY5902" s="248"/>
      <x:c r="GEZ5902" s="248"/>
      <x:c r="GFA5902" s="248"/>
      <x:c r="GFB5902" s="248"/>
      <x:c r="GFC5902" s="248"/>
      <x:c r="GFD5902" s="248"/>
      <x:c r="GFE5902" s="248"/>
      <x:c r="GFF5902" s="248"/>
      <x:c r="GFG5902" s="248"/>
      <x:c r="GFH5902" s="248"/>
      <x:c r="GFI5902" s="248"/>
      <x:c r="GFJ5902" s="248"/>
      <x:c r="GFK5902" s="248"/>
      <x:c r="GFL5902" s="248"/>
      <x:c r="GFM5902" s="248"/>
      <x:c r="GFN5902" s="248"/>
      <x:c r="GFO5902" s="248"/>
      <x:c r="GFP5902" s="248"/>
      <x:c r="GFQ5902" s="248"/>
      <x:c r="GFR5902" s="248"/>
      <x:c r="GFS5902" s="248"/>
      <x:c r="GFT5902" s="248"/>
      <x:c r="GFU5902" s="248"/>
      <x:c r="GFV5902" s="248"/>
      <x:c r="GFW5902" s="248"/>
      <x:c r="GFX5902" s="248"/>
      <x:c r="GFY5902" s="248"/>
      <x:c r="GFZ5902" s="248"/>
      <x:c r="GGA5902" s="248"/>
      <x:c r="GGB5902" s="248"/>
      <x:c r="GGC5902" s="248"/>
      <x:c r="GGD5902" s="248"/>
      <x:c r="GGE5902" s="248"/>
      <x:c r="GGF5902" s="248"/>
      <x:c r="GGG5902" s="248"/>
      <x:c r="GGH5902" s="248"/>
      <x:c r="GGI5902" s="248"/>
      <x:c r="GGJ5902" s="248"/>
      <x:c r="GGK5902" s="248"/>
      <x:c r="GGL5902" s="248"/>
      <x:c r="GGM5902" s="248"/>
      <x:c r="GGN5902" s="248"/>
      <x:c r="GGO5902" s="248"/>
      <x:c r="GGP5902" s="248"/>
      <x:c r="GGQ5902" s="248"/>
      <x:c r="GGR5902" s="248"/>
      <x:c r="GGS5902" s="248"/>
      <x:c r="GGT5902" s="248"/>
      <x:c r="GGU5902" s="248"/>
      <x:c r="GGV5902" s="248"/>
      <x:c r="GGW5902" s="248"/>
      <x:c r="GGX5902" s="248"/>
      <x:c r="GGY5902" s="248"/>
      <x:c r="GGZ5902" s="248"/>
      <x:c r="GHA5902" s="248"/>
      <x:c r="GHB5902" s="248"/>
      <x:c r="GHC5902" s="248"/>
      <x:c r="GHD5902" s="248"/>
      <x:c r="GHE5902" s="248"/>
      <x:c r="GHF5902" s="248"/>
      <x:c r="GHG5902" s="248"/>
      <x:c r="GHH5902" s="248"/>
      <x:c r="GHI5902" s="248"/>
      <x:c r="GHJ5902" s="248"/>
      <x:c r="GHK5902" s="248"/>
      <x:c r="GHL5902" s="248"/>
      <x:c r="GHM5902" s="248"/>
      <x:c r="GHN5902" s="248"/>
      <x:c r="GHO5902" s="248"/>
      <x:c r="GHP5902" s="248"/>
      <x:c r="GHQ5902" s="248"/>
      <x:c r="GHR5902" s="248"/>
      <x:c r="GHS5902" s="248"/>
      <x:c r="GHT5902" s="248"/>
      <x:c r="GHU5902" s="248"/>
      <x:c r="GHV5902" s="248"/>
      <x:c r="GHW5902" s="248"/>
      <x:c r="GHX5902" s="248"/>
      <x:c r="GHY5902" s="248"/>
      <x:c r="GHZ5902" s="248"/>
      <x:c r="GIA5902" s="248"/>
      <x:c r="GIB5902" s="248"/>
      <x:c r="GIC5902" s="248"/>
      <x:c r="GID5902" s="248"/>
      <x:c r="GIE5902" s="248"/>
      <x:c r="GIF5902" s="248"/>
      <x:c r="GIG5902" s="248"/>
      <x:c r="GIH5902" s="248"/>
      <x:c r="GII5902" s="248"/>
      <x:c r="GIJ5902" s="248"/>
      <x:c r="GIK5902" s="248"/>
      <x:c r="GIL5902" s="248"/>
      <x:c r="GIM5902" s="248"/>
      <x:c r="GIN5902" s="248"/>
      <x:c r="GIO5902" s="248"/>
      <x:c r="GIP5902" s="248"/>
      <x:c r="GIQ5902" s="248"/>
      <x:c r="GIR5902" s="248"/>
      <x:c r="GIS5902" s="248"/>
      <x:c r="GIT5902" s="248"/>
      <x:c r="GIU5902" s="248"/>
      <x:c r="GIV5902" s="248"/>
      <x:c r="GIW5902" s="248"/>
      <x:c r="GIX5902" s="248"/>
      <x:c r="GIY5902" s="248"/>
      <x:c r="GIZ5902" s="248"/>
      <x:c r="GJA5902" s="248"/>
      <x:c r="GJB5902" s="248"/>
      <x:c r="GJC5902" s="248"/>
      <x:c r="GJD5902" s="248"/>
      <x:c r="GJE5902" s="248"/>
      <x:c r="GJF5902" s="248"/>
      <x:c r="GJG5902" s="248"/>
      <x:c r="GJH5902" s="248"/>
      <x:c r="GJI5902" s="248"/>
      <x:c r="GJJ5902" s="248"/>
      <x:c r="GJK5902" s="248"/>
      <x:c r="GJL5902" s="248"/>
      <x:c r="GJM5902" s="248"/>
      <x:c r="GJN5902" s="248"/>
      <x:c r="GJO5902" s="248"/>
      <x:c r="GJP5902" s="248"/>
      <x:c r="GJQ5902" s="248"/>
      <x:c r="GJR5902" s="248"/>
      <x:c r="GJS5902" s="248"/>
      <x:c r="GJT5902" s="248"/>
      <x:c r="GJU5902" s="248"/>
      <x:c r="GJV5902" s="248"/>
      <x:c r="GJW5902" s="248"/>
      <x:c r="GJX5902" s="248"/>
      <x:c r="GJY5902" s="248"/>
      <x:c r="GJZ5902" s="248"/>
      <x:c r="GKA5902" s="248"/>
      <x:c r="GKB5902" s="248"/>
      <x:c r="GKC5902" s="248"/>
      <x:c r="GKD5902" s="248"/>
      <x:c r="GKE5902" s="248"/>
      <x:c r="GKF5902" s="248"/>
      <x:c r="GKG5902" s="248"/>
      <x:c r="GKH5902" s="248"/>
      <x:c r="GKI5902" s="248"/>
      <x:c r="GKJ5902" s="248"/>
      <x:c r="GKK5902" s="248"/>
      <x:c r="GKL5902" s="248"/>
      <x:c r="GKM5902" s="248"/>
      <x:c r="GKN5902" s="248"/>
      <x:c r="GKO5902" s="248"/>
      <x:c r="GKP5902" s="248"/>
      <x:c r="GKQ5902" s="248"/>
      <x:c r="GKR5902" s="248"/>
      <x:c r="GKS5902" s="248"/>
      <x:c r="GKT5902" s="248"/>
      <x:c r="GKU5902" s="248"/>
      <x:c r="GKV5902" s="248"/>
      <x:c r="GKW5902" s="248"/>
      <x:c r="GKX5902" s="248"/>
      <x:c r="GKY5902" s="248"/>
      <x:c r="GKZ5902" s="248"/>
      <x:c r="GLA5902" s="248"/>
      <x:c r="GLB5902" s="248"/>
      <x:c r="GLC5902" s="248"/>
      <x:c r="GLD5902" s="248"/>
      <x:c r="GLE5902" s="248"/>
      <x:c r="GLF5902" s="248"/>
      <x:c r="GLG5902" s="248"/>
      <x:c r="GLH5902" s="248"/>
      <x:c r="GLI5902" s="248"/>
      <x:c r="GLJ5902" s="248"/>
      <x:c r="GLK5902" s="248"/>
      <x:c r="GLL5902" s="248"/>
      <x:c r="GLM5902" s="248"/>
      <x:c r="GLN5902" s="248"/>
      <x:c r="GLO5902" s="248"/>
      <x:c r="GLP5902" s="248"/>
      <x:c r="GLQ5902" s="248"/>
      <x:c r="GLR5902" s="248"/>
      <x:c r="GLS5902" s="248"/>
      <x:c r="GLT5902" s="248"/>
      <x:c r="GLU5902" s="248"/>
      <x:c r="GLV5902" s="248"/>
      <x:c r="GLW5902" s="248"/>
      <x:c r="GLX5902" s="248"/>
      <x:c r="GLY5902" s="248"/>
      <x:c r="GLZ5902" s="248"/>
      <x:c r="GMA5902" s="248"/>
      <x:c r="GMB5902" s="248"/>
      <x:c r="GMC5902" s="248"/>
      <x:c r="GMD5902" s="248"/>
      <x:c r="GME5902" s="248"/>
      <x:c r="GMF5902" s="248"/>
      <x:c r="GMG5902" s="248"/>
      <x:c r="GMH5902" s="248"/>
      <x:c r="GMI5902" s="248"/>
      <x:c r="GMJ5902" s="248"/>
      <x:c r="GMK5902" s="248"/>
      <x:c r="GML5902" s="248"/>
      <x:c r="GMM5902" s="248"/>
      <x:c r="GMN5902" s="248"/>
      <x:c r="GMO5902" s="248"/>
      <x:c r="GMP5902" s="248"/>
      <x:c r="GMQ5902" s="248"/>
      <x:c r="GMR5902" s="248"/>
      <x:c r="GMS5902" s="248"/>
      <x:c r="GMT5902" s="248"/>
      <x:c r="GMU5902" s="248"/>
      <x:c r="GMV5902" s="248"/>
      <x:c r="GMW5902" s="248"/>
      <x:c r="GMX5902" s="248"/>
      <x:c r="GMY5902" s="248"/>
      <x:c r="GMZ5902" s="248"/>
      <x:c r="GNA5902" s="248"/>
      <x:c r="GNB5902" s="248"/>
      <x:c r="GNC5902" s="248"/>
      <x:c r="GND5902" s="248"/>
      <x:c r="GNE5902" s="248"/>
      <x:c r="GNF5902" s="248"/>
      <x:c r="GNG5902" s="248"/>
      <x:c r="GNH5902" s="248"/>
      <x:c r="GNI5902" s="248"/>
      <x:c r="GNJ5902" s="248"/>
      <x:c r="GNK5902" s="248"/>
      <x:c r="GNL5902" s="248"/>
      <x:c r="GNM5902" s="248"/>
      <x:c r="GNN5902" s="248"/>
      <x:c r="GNO5902" s="248"/>
      <x:c r="GNP5902" s="248"/>
      <x:c r="GNQ5902" s="248"/>
      <x:c r="GNR5902" s="248"/>
      <x:c r="GNS5902" s="248"/>
      <x:c r="GNT5902" s="248"/>
      <x:c r="GNU5902" s="248"/>
      <x:c r="GNV5902" s="248"/>
      <x:c r="GNW5902" s="248"/>
      <x:c r="GNX5902" s="248"/>
      <x:c r="GNY5902" s="248"/>
      <x:c r="GNZ5902" s="248"/>
      <x:c r="GOA5902" s="248"/>
      <x:c r="GOB5902" s="248"/>
      <x:c r="GOC5902" s="248"/>
      <x:c r="GOD5902" s="248"/>
      <x:c r="GOE5902" s="248"/>
      <x:c r="GOF5902" s="248"/>
      <x:c r="GOG5902" s="248"/>
      <x:c r="GOH5902" s="248"/>
      <x:c r="GOI5902" s="248"/>
      <x:c r="GOJ5902" s="248"/>
      <x:c r="GOK5902" s="248"/>
      <x:c r="GOL5902" s="248"/>
      <x:c r="GOM5902" s="248"/>
      <x:c r="GON5902" s="248"/>
      <x:c r="GOO5902" s="248"/>
      <x:c r="GOP5902" s="248"/>
      <x:c r="GOQ5902" s="248"/>
      <x:c r="GOR5902" s="248"/>
      <x:c r="GOS5902" s="248"/>
      <x:c r="GOT5902" s="248"/>
      <x:c r="GOU5902" s="248"/>
      <x:c r="GOV5902" s="248"/>
      <x:c r="GOW5902" s="248"/>
      <x:c r="GOX5902" s="248"/>
      <x:c r="GOY5902" s="248"/>
      <x:c r="GOZ5902" s="248"/>
      <x:c r="GPA5902" s="248"/>
      <x:c r="GPB5902" s="248"/>
      <x:c r="GPC5902" s="248"/>
      <x:c r="GPD5902" s="248"/>
      <x:c r="GPE5902" s="248"/>
      <x:c r="GPF5902" s="248"/>
      <x:c r="GPG5902" s="248"/>
      <x:c r="GPH5902" s="248"/>
      <x:c r="GPI5902" s="248"/>
      <x:c r="GPJ5902" s="248"/>
      <x:c r="GPK5902" s="248"/>
      <x:c r="GPL5902" s="248"/>
      <x:c r="GPM5902" s="248"/>
      <x:c r="GPN5902" s="248"/>
      <x:c r="GPO5902" s="248"/>
      <x:c r="GPP5902" s="248"/>
      <x:c r="GPQ5902" s="248"/>
      <x:c r="GPR5902" s="248"/>
      <x:c r="GPS5902" s="248"/>
      <x:c r="GPT5902" s="248"/>
      <x:c r="GPU5902" s="248"/>
      <x:c r="GPV5902" s="248"/>
      <x:c r="GPW5902" s="248"/>
      <x:c r="GPX5902" s="248"/>
      <x:c r="GPY5902" s="248"/>
      <x:c r="GPZ5902" s="248"/>
      <x:c r="GQA5902" s="248"/>
      <x:c r="GQB5902" s="248"/>
      <x:c r="GQC5902" s="248"/>
      <x:c r="GQD5902" s="248"/>
      <x:c r="GQE5902" s="248"/>
      <x:c r="GQF5902" s="248"/>
      <x:c r="GQG5902" s="248"/>
      <x:c r="GQH5902" s="248"/>
      <x:c r="GQI5902" s="248"/>
      <x:c r="GQJ5902" s="248"/>
      <x:c r="GQK5902" s="248"/>
      <x:c r="GQL5902" s="248"/>
      <x:c r="GQM5902" s="248"/>
      <x:c r="GQN5902" s="248"/>
      <x:c r="GQO5902" s="248"/>
      <x:c r="GQP5902" s="248"/>
      <x:c r="GQQ5902" s="248"/>
      <x:c r="GQR5902" s="248"/>
      <x:c r="GQS5902" s="248"/>
      <x:c r="GQT5902" s="248"/>
      <x:c r="GQU5902" s="248"/>
      <x:c r="GQV5902" s="248"/>
      <x:c r="GQW5902" s="248"/>
      <x:c r="GQX5902" s="248"/>
      <x:c r="GQY5902" s="248"/>
      <x:c r="GQZ5902" s="248"/>
      <x:c r="GRA5902" s="248"/>
      <x:c r="GRB5902" s="248"/>
      <x:c r="GRC5902" s="248"/>
      <x:c r="GRD5902" s="248"/>
      <x:c r="GRE5902" s="248"/>
      <x:c r="GRF5902" s="248"/>
      <x:c r="GRG5902" s="248"/>
      <x:c r="GRH5902" s="248"/>
      <x:c r="GRI5902" s="248"/>
      <x:c r="GRJ5902" s="248"/>
      <x:c r="GRK5902" s="248"/>
      <x:c r="GRL5902" s="248"/>
      <x:c r="GRM5902" s="248"/>
      <x:c r="GRN5902" s="248"/>
      <x:c r="GRO5902" s="248"/>
      <x:c r="GRP5902" s="248"/>
      <x:c r="GRQ5902" s="248"/>
      <x:c r="GRR5902" s="248"/>
      <x:c r="GRS5902" s="248"/>
      <x:c r="GRT5902" s="248"/>
      <x:c r="GRU5902" s="248"/>
      <x:c r="GRV5902" s="248"/>
      <x:c r="GRW5902" s="248"/>
      <x:c r="GRX5902" s="248"/>
      <x:c r="GRY5902" s="248"/>
      <x:c r="GRZ5902" s="248"/>
      <x:c r="GSA5902" s="248"/>
      <x:c r="GSB5902" s="248"/>
      <x:c r="GSC5902" s="248"/>
      <x:c r="GSD5902" s="248"/>
      <x:c r="GSE5902" s="248"/>
      <x:c r="GSF5902" s="248"/>
      <x:c r="GSG5902" s="248"/>
      <x:c r="GSH5902" s="248"/>
      <x:c r="GSI5902" s="248"/>
      <x:c r="GSJ5902" s="248"/>
      <x:c r="GSK5902" s="248"/>
      <x:c r="GSL5902" s="248"/>
      <x:c r="GSM5902" s="248"/>
      <x:c r="GSN5902" s="248"/>
      <x:c r="GSO5902" s="248"/>
      <x:c r="GSP5902" s="248"/>
      <x:c r="GSQ5902" s="248"/>
      <x:c r="GSR5902" s="248"/>
      <x:c r="GSS5902" s="248"/>
      <x:c r="GST5902" s="248"/>
      <x:c r="GSU5902" s="248"/>
      <x:c r="GSV5902" s="248"/>
      <x:c r="GSW5902" s="248"/>
      <x:c r="GSX5902" s="248"/>
      <x:c r="GSY5902" s="248"/>
      <x:c r="GSZ5902" s="248"/>
      <x:c r="GTA5902" s="248"/>
      <x:c r="GTB5902" s="248"/>
      <x:c r="GTC5902" s="248"/>
      <x:c r="GTD5902" s="248"/>
      <x:c r="GTE5902" s="248"/>
      <x:c r="GTF5902" s="248"/>
      <x:c r="GTG5902" s="248"/>
      <x:c r="GTH5902" s="248"/>
      <x:c r="GTI5902" s="248"/>
      <x:c r="GTJ5902" s="248"/>
      <x:c r="GTK5902" s="248"/>
      <x:c r="GTL5902" s="248"/>
      <x:c r="GTM5902" s="248"/>
      <x:c r="GTN5902" s="248"/>
      <x:c r="GTO5902" s="248"/>
      <x:c r="GTP5902" s="248"/>
      <x:c r="GTQ5902" s="248"/>
      <x:c r="GTR5902" s="248"/>
      <x:c r="GTS5902" s="248"/>
      <x:c r="GTT5902" s="248"/>
      <x:c r="GTU5902" s="248"/>
      <x:c r="GTV5902" s="248"/>
      <x:c r="GTW5902" s="248"/>
      <x:c r="GTX5902" s="248"/>
      <x:c r="GTY5902" s="248"/>
      <x:c r="GTZ5902" s="248"/>
      <x:c r="GUA5902" s="248"/>
      <x:c r="GUB5902" s="248"/>
      <x:c r="GUC5902" s="248"/>
      <x:c r="GUD5902" s="248"/>
      <x:c r="GUE5902" s="248"/>
      <x:c r="GUF5902" s="248"/>
      <x:c r="GUG5902" s="248"/>
      <x:c r="GUH5902" s="248"/>
      <x:c r="GUI5902" s="248"/>
      <x:c r="GUJ5902" s="248"/>
      <x:c r="GUK5902" s="248"/>
      <x:c r="GUL5902" s="248"/>
      <x:c r="GUM5902" s="248"/>
      <x:c r="GUN5902" s="248"/>
      <x:c r="GUO5902" s="248"/>
      <x:c r="GUP5902" s="248"/>
      <x:c r="GUQ5902" s="248"/>
      <x:c r="GUR5902" s="248"/>
      <x:c r="GUS5902" s="248"/>
      <x:c r="GUT5902" s="248"/>
      <x:c r="GUU5902" s="248"/>
      <x:c r="GUV5902" s="248"/>
      <x:c r="GUW5902" s="248"/>
      <x:c r="GUX5902" s="248"/>
      <x:c r="GUY5902" s="248"/>
      <x:c r="GUZ5902" s="248"/>
      <x:c r="GVA5902" s="248"/>
      <x:c r="GVB5902" s="248"/>
      <x:c r="GVC5902" s="248"/>
      <x:c r="GVD5902" s="248"/>
      <x:c r="GVE5902" s="248"/>
      <x:c r="GVF5902" s="248"/>
      <x:c r="GVG5902" s="248"/>
      <x:c r="GVH5902" s="248"/>
      <x:c r="GVI5902" s="248"/>
      <x:c r="GVJ5902" s="248"/>
      <x:c r="GVK5902" s="248"/>
      <x:c r="GVL5902" s="248"/>
      <x:c r="GVM5902" s="248"/>
      <x:c r="GVN5902" s="248"/>
      <x:c r="GVO5902" s="248"/>
      <x:c r="GVP5902" s="248"/>
      <x:c r="GVQ5902" s="248"/>
      <x:c r="GVR5902" s="248"/>
      <x:c r="GVS5902" s="248"/>
      <x:c r="GVT5902" s="248"/>
      <x:c r="GVU5902" s="248"/>
      <x:c r="GVV5902" s="248"/>
      <x:c r="GVW5902" s="248"/>
      <x:c r="GVX5902" s="248"/>
      <x:c r="GVY5902" s="248"/>
      <x:c r="GVZ5902" s="248"/>
      <x:c r="GWA5902" s="248"/>
      <x:c r="GWB5902" s="248"/>
      <x:c r="GWC5902" s="248"/>
      <x:c r="GWD5902" s="248"/>
      <x:c r="GWE5902" s="248"/>
      <x:c r="GWF5902" s="248"/>
      <x:c r="GWG5902" s="248"/>
      <x:c r="GWH5902" s="248"/>
      <x:c r="GWI5902" s="248"/>
      <x:c r="GWJ5902" s="248"/>
      <x:c r="GWK5902" s="248"/>
      <x:c r="GWL5902" s="248"/>
      <x:c r="GWM5902" s="248"/>
      <x:c r="GWN5902" s="248"/>
      <x:c r="GWO5902" s="248"/>
      <x:c r="GWP5902" s="248"/>
      <x:c r="GWQ5902" s="248"/>
      <x:c r="GWR5902" s="248"/>
      <x:c r="GWS5902" s="248"/>
      <x:c r="GWT5902" s="248"/>
      <x:c r="GWU5902" s="248"/>
      <x:c r="GWV5902" s="248"/>
      <x:c r="GWW5902" s="248"/>
      <x:c r="GWX5902" s="248"/>
      <x:c r="GWY5902" s="248"/>
      <x:c r="GWZ5902" s="248"/>
      <x:c r="GXA5902" s="248"/>
      <x:c r="GXB5902" s="248"/>
      <x:c r="GXC5902" s="248"/>
      <x:c r="GXD5902" s="248"/>
      <x:c r="GXE5902" s="248"/>
      <x:c r="GXF5902" s="248"/>
      <x:c r="GXG5902" s="248"/>
      <x:c r="GXH5902" s="248"/>
      <x:c r="GXI5902" s="248"/>
      <x:c r="GXJ5902" s="248"/>
      <x:c r="GXK5902" s="248"/>
      <x:c r="GXL5902" s="248"/>
      <x:c r="GXM5902" s="248"/>
      <x:c r="GXN5902" s="248"/>
      <x:c r="GXO5902" s="248"/>
      <x:c r="GXP5902" s="248"/>
      <x:c r="GXQ5902" s="248"/>
      <x:c r="GXR5902" s="248"/>
      <x:c r="GXS5902" s="248"/>
      <x:c r="GXT5902" s="248"/>
      <x:c r="GXU5902" s="248"/>
      <x:c r="GXV5902" s="248"/>
      <x:c r="GXW5902" s="248"/>
      <x:c r="GXX5902" s="248"/>
      <x:c r="GXY5902" s="248"/>
      <x:c r="GXZ5902" s="248"/>
      <x:c r="GYA5902" s="248"/>
      <x:c r="GYB5902" s="248"/>
      <x:c r="GYC5902" s="248"/>
      <x:c r="GYD5902" s="248"/>
      <x:c r="GYE5902" s="248"/>
      <x:c r="GYF5902" s="248"/>
      <x:c r="GYG5902" s="248"/>
      <x:c r="GYH5902" s="248"/>
      <x:c r="GYI5902" s="248"/>
      <x:c r="GYJ5902" s="248"/>
      <x:c r="GYK5902" s="248"/>
      <x:c r="GYL5902" s="248"/>
      <x:c r="GYM5902" s="248"/>
      <x:c r="GYN5902" s="248"/>
      <x:c r="GYO5902" s="248"/>
      <x:c r="GYP5902" s="248"/>
      <x:c r="GYQ5902" s="248"/>
      <x:c r="GYR5902" s="248"/>
      <x:c r="GYS5902" s="248"/>
      <x:c r="GYT5902" s="248"/>
      <x:c r="GYU5902" s="248"/>
      <x:c r="GYV5902" s="248"/>
      <x:c r="GYW5902" s="248"/>
      <x:c r="GYX5902" s="248"/>
      <x:c r="GYY5902" s="248"/>
      <x:c r="GYZ5902" s="248"/>
      <x:c r="GZA5902" s="248"/>
      <x:c r="GZB5902" s="248"/>
      <x:c r="GZC5902" s="248"/>
      <x:c r="GZD5902" s="248"/>
      <x:c r="GZE5902" s="248"/>
      <x:c r="GZF5902" s="248"/>
      <x:c r="GZG5902" s="248"/>
      <x:c r="GZH5902" s="248"/>
      <x:c r="GZI5902" s="248"/>
      <x:c r="GZJ5902" s="248"/>
      <x:c r="GZK5902" s="248"/>
      <x:c r="GZL5902" s="248"/>
      <x:c r="GZM5902" s="248"/>
      <x:c r="GZN5902" s="248"/>
      <x:c r="GZO5902" s="248"/>
      <x:c r="GZP5902" s="248"/>
      <x:c r="GZQ5902" s="248"/>
      <x:c r="GZR5902" s="248"/>
      <x:c r="GZS5902" s="248"/>
      <x:c r="GZT5902" s="248"/>
      <x:c r="GZU5902" s="248"/>
      <x:c r="GZV5902" s="248"/>
      <x:c r="GZW5902" s="248"/>
      <x:c r="GZX5902" s="248"/>
      <x:c r="GZY5902" s="248"/>
      <x:c r="GZZ5902" s="248"/>
      <x:c r="HAA5902" s="248"/>
      <x:c r="HAB5902" s="248"/>
      <x:c r="HAC5902" s="248"/>
      <x:c r="HAD5902" s="248"/>
      <x:c r="HAE5902" s="248"/>
      <x:c r="HAF5902" s="248"/>
      <x:c r="HAG5902" s="248"/>
      <x:c r="HAH5902" s="248"/>
      <x:c r="HAI5902" s="248"/>
      <x:c r="HAJ5902" s="248"/>
      <x:c r="HAK5902" s="248"/>
      <x:c r="HAL5902" s="248"/>
      <x:c r="HAM5902" s="248"/>
      <x:c r="HAN5902" s="248"/>
      <x:c r="HAO5902" s="248"/>
      <x:c r="HAP5902" s="248"/>
      <x:c r="HAQ5902" s="248"/>
      <x:c r="HAR5902" s="248"/>
      <x:c r="HAS5902" s="248"/>
      <x:c r="HAT5902" s="248"/>
      <x:c r="HAU5902" s="248"/>
      <x:c r="HAV5902" s="248"/>
      <x:c r="HAW5902" s="248"/>
      <x:c r="HAX5902" s="248"/>
      <x:c r="HAY5902" s="248"/>
      <x:c r="HAZ5902" s="248"/>
      <x:c r="HBA5902" s="248"/>
      <x:c r="HBB5902" s="248"/>
      <x:c r="HBC5902" s="248"/>
      <x:c r="HBD5902" s="248"/>
      <x:c r="HBE5902" s="248"/>
      <x:c r="HBF5902" s="248"/>
      <x:c r="HBG5902" s="248"/>
      <x:c r="HBH5902" s="248"/>
      <x:c r="HBI5902" s="248"/>
      <x:c r="HBJ5902" s="248"/>
      <x:c r="HBK5902" s="248"/>
      <x:c r="HBL5902" s="248"/>
      <x:c r="HBM5902" s="248"/>
      <x:c r="HBN5902" s="248"/>
      <x:c r="HBO5902" s="248"/>
      <x:c r="HBP5902" s="248"/>
      <x:c r="HBQ5902" s="248"/>
      <x:c r="HBR5902" s="248"/>
      <x:c r="HBS5902" s="248"/>
      <x:c r="HBT5902" s="248"/>
      <x:c r="HBU5902" s="248"/>
      <x:c r="HBV5902" s="248"/>
      <x:c r="HBW5902" s="248"/>
      <x:c r="HBX5902" s="248"/>
      <x:c r="HBY5902" s="248"/>
      <x:c r="HBZ5902" s="248"/>
      <x:c r="HCA5902" s="248"/>
      <x:c r="HCB5902" s="248"/>
      <x:c r="HCC5902" s="248"/>
      <x:c r="HCD5902" s="248"/>
      <x:c r="HCE5902" s="248"/>
      <x:c r="HCF5902" s="248"/>
      <x:c r="HCG5902" s="248"/>
      <x:c r="HCH5902" s="248"/>
      <x:c r="HCI5902" s="248"/>
      <x:c r="HCJ5902" s="248"/>
      <x:c r="HCK5902" s="248"/>
      <x:c r="HCL5902" s="248"/>
      <x:c r="HCM5902" s="248"/>
      <x:c r="HCN5902" s="248"/>
      <x:c r="HCO5902" s="248"/>
      <x:c r="HCP5902" s="248"/>
      <x:c r="HCQ5902" s="248"/>
      <x:c r="HCR5902" s="248"/>
      <x:c r="HCS5902" s="248"/>
      <x:c r="HCT5902" s="248"/>
      <x:c r="HCU5902" s="248"/>
      <x:c r="HCV5902" s="248"/>
      <x:c r="HCW5902" s="248"/>
      <x:c r="HCX5902" s="248"/>
      <x:c r="HCY5902" s="248"/>
      <x:c r="HCZ5902" s="248"/>
      <x:c r="HDA5902" s="248"/>
      <x:c r="HDB5902" s="248"/>
      <x:c r="HDC5902" s="248"/>
      <x:c r="HDD5902" s="248"/>
      <x:c r="HDE5902" s="248"/>
      <x:c r="HDF5902" s="248"/>
      <x:c r="HDG5902" s="248"/>
      <x:c r="HDH5902" s="248"/>
      <x:c r="HDI5902" s="248"/>
      <x:c r="HDJ5902" s="248"/>
      <x:c r="HDK5902" s="248"/>
      <x:c r="HDL5902" s="248"/>
      <x:c r="HDM5902" s="248"/>
      <x:c r="HDN5902" s="248"/>
      <x:c r="HDO5902" s="248"/>
      <x:c r="HDP5902" s="248"/>
      <x:c r="HDQ5902" s="248"/>
      <x:c r="HDR5902" s="248"/>
      <x:c r="HDS5902" s="248"/>
      <x:c r="HDT5902" s="248"/>
      <x:c r="HDU5902" s="248"/>
      <x:c r="HDV5902" s="248"/>
      <x:c r="HDW5902" s="248"/>
      <x:c r="HDX5902" s="248"/>
      <x:c r="HDY5902" s="248"/>
      <x:c r="HDZ5902" s="248"/>
      <x:c r="HEA5902" s="248"/>
      <x:c r="HEB5902" s="248"/>
      <x:c r="HEC5902" s="248"/>
      <x:c r="HED5902" s="248"/>
      <x:c r="HEE5902" s="248"/>
      <x:c r="HEF5902" s="248"/>
      <x:c r="HEG5902" s="248"/>
      <x:c r="HEH5902" s="248"/>
      <x:c r="HEI5902" s="248"/>
      <x:c r="HEJ5902" s="248"/>
      <x:c r="HEK5902" s="248"/>
      <x:c r="HEL5902" s="248"/>
      <x:c r="HEM5902" s="248"/>
      <x:c r="HEN5902" s="248"/>
      <x:c r="HEO5902" s="248"/>
      <x:c r="HEP5902" s="248"/>
      <x:c r="HEQ5902" s="248"/>
      <x:c r="HER5902" s="248"/>
      <x:c r="HES5902" s="248"/>
      <x:c r="HET5902" s="248"/>
      <x:c r="HEU5902" s="248"/>
      <x:c r="HEV5902" s="248"/>
      <x:c r="HEW5902" s="248"/>
      <x:c r="HEX5902" s="248"/>
      <x:c r="HEY5902" s="248"/>
      <x:c r="HEZ5902" s="248"/>
      <x:c r="HFA5902" s="248"/>
      <x:c r="HFB5902" s="248"/>
      <x:c r="HFC5902" s="248"/>
      <x:c r="HFD5902" s="248"/>
      <x:c r="HFE5902" s="248"/>
      <x:c r="HFF5902" s="248"/>
      <x:c r="HFG5902" s="248"/>
      <x:c r="HFH5902" s="248"/>
      <x:c r="HFI5902" s="248"/>
      <x:c r="HFJ5902" s="248"/>
      <x:c r="HFK5902" s="248"/>
      <x:c r="HFL5902" s="248"/>
      <x:c r="HFM5902" s="248"/>
      <x:c r="HFN5902" s="248"/>
      <x:c r="HFO5902" s="248"/>
      <x:c r="HFP5902" s="248"/>
      <x:c r="HFQ5902" s="248"/>
      <x:c r="HFR5902" s="248"/>
      <x:c r="HFS5902" s="248"/>
      <x:c r="HFT5902" s="248"/>
      <x:c r="HFU5902" s="248"/>
      <x:c r="HFV5902" s="248"/>
      <x:c r="HFW5902" s="248"/>
      <x:c r="HFX5902" s="248"/>
      <x:c r="HFY5902" s="248"/>
      <x:c r="HFZ5902" s="248"/>
      <x:c r="HGA5902" s="248"/>
      <x:c r="HGB5902" s="248"/>
      <x:c r="HGC5902" s="248"/>
      <x:c r="HGD5902" s="248"/>
      <x:c r="HGE5902" s="248"/>
      <x:c r="HGF5902" s="248"/>
      <x:c r="HGG5902" s="248"/>
      <x:c r="HGH5902" s="248"/>
      <x:c r="HGI5902" s="248"/>
      <x:c r="HGJ5902" s="248"/>
      <x:c r="HGK5902" s="248"/>
      <x:c r="HGL5902" s="248"/>
      <x:c r="HGM5902" s="248"/>
      <x:c r="HGN5902" s="248"/>
      <x:c r="HGO5902" s="248"/>
      <x:c r="HGP5902" s="248"/>
      <x:c r="HGQ5902" s="248"/>
      <x:c r="HGR5902" s="248"/>
      <x:c r="HGS5902" s="248"/>
      <x:c r="HGT5902" s="248"/>
      <x:c r="HGU5902" s="248"/>
      <x:c r="HGV5902" s="248"/>
      <x:c r="HGW5902" s="248"/>
      <x:c r="HGX5902" s="248"/>
      <x:c r="HGY5902" s="248"/>
      <x:c r="HGZ5902" s="248"/>
      <x:c r="HHA5902" s="248"/>
      <x:c r="HHB5902" s="248"/>
      <x:c r="HHC5902" s="248"/>
      <x:c r="HHD5902" s="248"/>
      <x:c r="HHE5902" s="248"/>
      <x:c r="HHF5902" s="248"/>
      <x:c r="HHG5902" s="248"/>
      <x:c r="HHH5902" s="248"/>
      <x:c r="HHI5902" s="248"/>
      <x:c r="HHJ5902" s="248"/>
      <x:c r="HHK5902" s="248"/>
      <x:c r="HHL5902" s="248"/>
      <x:c r="HHM5902" s="248"/>
      <x:c r="HHN5902" s="248"/>
      <x:c r="HHO5902" s="248"/>
      <x:c r="HHP5902" s="248"/>
      <x:c r="HHQ5902" s="248"/>
      <x:c r="HHR5902" s="248"/>
      <x:c r="HHS5902" s="248"/>
      <x:c r="HHT5902" s="248"/>
      <x:c r="HHU5902" s="248"/>
      <x:c r="HHV5902" s="248"/>
      <x:c r="HHW5902" s="248"/>
      <x:c r="HHX5902" s="248"/>
      <x:c r="HHY5902" s="248"/>
      <x:c r="HHZ5902" s="248"/>
      <x:c r="HIA5902" s="248"/>
      <x:c r="HIB5902" s="248"/>
      <x:c r="HIC5902" s="248"/>
      <x:c r="HID5902" s="248"/>
      <x:c r="HIE5902" s="248"/>
      <x:c r="HIF5902" s="248"/>
      <x:c r="HIG5902" s="248"/>
      <x:c r="HIH5902" s="248"/>
      <x:c r="HII5902" s="248"/>
      <x:c r="HIJ5902" s="248"/>
      <x:c r="HIK5902" s="248"/>
      <x:c r="HIL5902" s="248"/>
      <x:c r="HIM5902" s="248"/>
      <x:c r="HIN5902" s="248"/>
      <x:c r="HIO5902" s="248"/>
      <x:c r="HIP5902" s="248"/>
      <x:c r="HIQ5902" s="248"/>
      <x:c r="HIR5902" s="248"/>
      <x:c r="HIS5902" s="248"/>
      <x:c r="HIT5902" s="248"/>
      <x:c r="HIU5902" s="248"/>
      <x:c r="HIV5902" s="248"/>
      <x:c r="HIW5902" s="248"/>
      <x:c r="HIX5902" s="248"/>
      <x:c r="HIY5902" s="248"/>
      <x:c r="HIZ5902" s="248"/>
      <x:c r="HJA5902" s="248"/>
      <x:c r="HJB5902" s="248"/>
      <x:c r="HJC5902" s="248"/>
      <x:c r="HJD5902" s="248"/>
      <x:c r="HJE5902" s="248"/>
      <x:c r="HJF5902" s="248"/>
      <x:c r="HJG5902" s="248"/>
      <x:c r="HJH5902" s="248"/>
      <x:c r="HJI5902" s="248"/>
      <x:c r="HJJ5902" s="248"/>
      <x:c r="HJK5902" s="248"/>
      <x:c r="HJL5902" s="248"/>
      <x:c r="HJM5902" s="248"/>
      <x:c r="HJN5902" s="248"/>
      <x:c r="HJO5902" s="248"/>
      <x:c r="HJP5902" s="248"/>
      <x:c r="HJQ5902" s="248"/>
      <x:c r="HJR5902" s="248"/>
      <x:c r="HJS5902" s="248"/>
      <x:c r="HJT5902" s="248"/>
      <x:c r="HJU5902" s="248"/>
      <x:c r="HJV5902" s="248"/>
      <x:c r="HJW5902" s="248"/>
      <x:c r="HJX5902" s="248"/>
      <x:c r="HJY5902" s="248"/>
      <x:c r="HJZ5902" s="248"/>
      <x:c r="HKA5902" s="248"/>
      <x:c r="HKB5902" s="248"/>
      <x:c r="HKC5902" s="248"/>
      <x:c r="HKD5902" s="248"/>
      <x:c r="HKE5902" s="248"/>
      <x:c r="HKF5902" s="248"/>
      <x:c r="HKG5902" s="248"/>
      <x:c r="HKH5902" s="248"/>
      <x:c r="HKI5902" s="248"/>
      <x:c r="HKJ5902" s="248"/>
      <x:c r="HKK5902" s="248"/>
      <x:c r="HKL5902" s="248"/>
      <x:c r="HKM5902" s="248"/>
      <x:c r="HKN5902" s="248"/>
      <x:c r="HKO5902" s="248"/>
      <x:c r="HKP5902" s="248"/>
      <x:c r="HKQ5902" s="248"/>
      <x:c r="HKR5902" s="248"/>
      <x:c r="HKS5902" s="248"/>
      <x:c r="HKT5902" s="248"/>
      <x:c r="HKU5902" s="248"/>
      <x:c r="HKV5902" s="248"/>
      <x:c r="HKW5902" s="248"/>
      <x:c r="HKX5902" s="248"/>
      <x:c r="HKY5902" s="248"/>
      <x:c r="HKZ5902" s="248"/>
      <x:c r="HLA5902" s="248"/>
      <x:c r="HLB5902" s="248"/>
      <x:c r="HLC5902" s="248"/>
      <x:c r="HLD5902" s="248"/>
      <x:c r="HLE5902" s="248"/>
      <x:c r="HLF5902" s="248"/>
      <x:c r="HLG5902" s="248"/>
      <x:c r="HLH5902" s="248"/>
      <x:c r="HLI5902" s="248"/>
      <x:c r="HLJ5902" s="248"/>
      <x:c r="HLK5902" s="248"/>
      <x:c r="HLL5902" s="248"/>
      <x:c r="HLM5902" s="248"/>
      <x:c r="HLN5902" s="248"/>
      <x:c r="HLO5902" s="248"/>
      <x:c r="HLP5902" s="248"/>
      <x:c r="HLQ5902" s="248"/>
      <x:c r="HLR5902" s="248"/>
      <x:c r="HLS5902" s="248"/>
      <x:c r="HLT5902" s="248"/>
      <x:c r="HLU5902" s="248"/>
      <x:c r="HLV5902" s="248"/>
      <x:c r="HLW5902" s="248"/>
      <x:c r="HLX5902" s="248"/>
      <x:c r="HLY5902" s="248"/>
      <x:c r="HLZ5902" s="248"/>
      <x:c r="HMA5902" s="248"/>
      <x:c r="HMB5902" s="248"/>
      <x:c r="HMC5902" s="248"/>
      <x:c r="HMD5902" s="248"/>
      <x:c r="HME5902" s="248"/>
      <x:c r="HMF5902" s="248"/>
      <x:c r="HMG5902" s="248"/>
      <x:c r="HMH5902" s="248"/>
      <x:c r="HMI5902" s="248"/>
      <x:c r="HMJ5902" s="248"/>
      <x:c r="HMK5902" s="248"/>
      <x:c r="HML5902" s="248"/>
      <x:c r="HMM5902" s="248"/>
      <x:c r="HMN5902" s="248"/>
      <x:c r="HMO5902" s="248"/>
      <x:c r="HMP5902" s="248"/>
      <x:c r="HMQ5902" s="248"/>
      <x:c r="HMR5902" s="248"/>
      <x:c r="HMS5902" s="248"/>
      <x:c r="HMT5902" s="248"/>
      <x:c r="HMU5902" s="248"/>
      <x:c r="HMV5902" s="248"/>
      <x:c r="HMW5902" s="248"/>
      <x:c r="HMX5902" s="248"/>
      <x:c r="HMY5902" s="248"/>
      <x:c r="HMZ5902" s="248"/>
      <x:c r="HNA5902" s="248"/>
      <x:c r="HNB5902" s="248"/>
      <x:c r="HNC5902" s="248"/>
      <x:c r="HND5902" s="248"/>
      <x:c r="HNE5902" s="248"/>
      <x:c r="HNF5902" s="248"/>
      <x:c r="HNG5902" s="248"/>
      <x:c r="HNH5902" s="248"/>
      <x:c r="HNI5902" s="248"/>
      <x:c r="HNJ5902" s="248"/>
      <x:c r="HNK5902" s="248"/>
      <x:c r="HNL5902" s="248"/>
      <x:c r="HNM5902" s="248"/>
      <x:c r="HNN5902" s="248"/>
      <x:c r="HNO5902" s="248"/>
      <x:c r="HNP5902" s="248"/>
      <x:c r="HNQ5902" s="248"/>
      <x:c r="HNR5902" s="248"/>
      <x:c r="HNS5902" s="248"/>
      <x:c r="HNT5902" s="248"/>
      <x:c r="HNU5902" s="248"/>
      <x:c r="HNV5902" s="248"/>
      <x:c r="HNW5902" s="248"/>
      <x:c r="HNX5902" s="248"/>
      <x:c r="HNY5902" s="248"/>
      <x:c r="HNZ5902" s="248"/>
      <x:c r="HOA5902" s="248"/>
      <x:c r="HOB5902" s="248"/>
      <x:c r="HOC5902" s="248"/>
      <x:c r="HOD5902" s="248"/>
      <x:c r="HOE5902" s="248"/>
      <x:c r="HOF5902" s="248"/>
      <x:c r="HOG5902" s="248"/>
      <x:c r="HOH5902" s="248"/>
      <x:c r="HOI5902" s="248"/>
      <x:c r="HOJ5902" s="248"/>
      <x:c r="HOK5902" s="248"/>
      <x:c r="HOL5902" s="248"/>
      <x:c r="HOM5902" s="248"/>
      <x:c r="HON5902" s="248"/>
      <x:c r="HOO5902" s="248"/>
      <x:c r="HOP5902" s="248"/>
      <x:c r="HOQ5902" s="248"/>
      <x:c r="HOR5902" s="248"/>
      <x:c r="HOS5902" s="248"/>
      <x:c r="HOT5902" s="248"/>
      <x:c r="HOU5902" s="248"/>
      <x:c r="HOV5902" s="248"/>
      <x:c r="HOW5902" s="248"/>
      <x:c r="HOX5902" s="248"/>
      <x:c r="HOY5902" s="248"/>
      <x:c r="HOZ5902" s="248"/>
      <x:c r="HPA5902" s="248"/>
      <x:c r="HPB5902" s="248"/>
      <x:c r="HPC5902" s="248"/>
      <x:c r="HPD5902" s="248"/>
      <x:c r="HPE5902" s="248"/>
      <x:c r="HPF5902" s="248"/>
      <x:c r="HPG5902" s="248"/>
      <x:c r="HPH5902" s="248"/>
      <x:c r="HPI5902" s="248"/>
      <x:c r="HPJ5902" s="248"/>
      <x:c r="HPK5902" s="248"/>
      <x:c r="HPL5902" s="248"/>
      <x:c r="HPM5902" s="248"/>
      <x:c r="HPN5902" s="248"/>
      <x:c r="HPO5902" s="248"/>
      <x:c r="HPP5902" s="248"/>
      <x:c r="HPQ5902" s="248"/>
      <x:c r="HPR5902" s="248"/>
      <x:c r="HPS5902" s="248"/>
      <x:c r="HPT5902" s="248"/>
      <x:c r="HPU5902" s="248"/>
      <x:c r="HPV5902" s="248"/>
      <x:c r="HPW5902" s="248"/>
      <x:c r="HPX5902" s="248"/>
      <x:c r="HPY5902" s="248"/>
      <x:c r="HPZ5902" s="248"/>
      <x:c r="HQA5902" s="248"/>
      <x:c r="HQB5902" s="248"/>
      <x:c r="HQC5902" s="248"/>
      <x:c r="HQD5902" s="248"/>
      <x:c r="HQE5902" s="248"/>
      <x:c r="HQF5902" s="248"/>
      <x:c r="HQG5902" s="248"/>
      <x:c r="HQH5902" s="248"/>
      <x:c r="HQI5902" s="248"/>
      <x:c r="HQJ5902" s="248"/>
      <x:c r="HQK5902" s="248"/>
      <x:c r="HQL5902" s="248"/>
      <x:c r="HQM5902" s="248"/>
      <x:c r="HQN5902" s="248"/>
      <x:c r="HQO5902" s="248"/>
      <x:c r="HQP5902" s="248"/>
      <x:c r="HQQ5902" s="248"/>
      <x:c r="HQR5902" s="248"/>
      <x:c r="HQS5902" s="248"/>
      <x:c r="HQT5902" s="248"/>
      <x:c r="HQU5902" s="248"/>
      <x:c r="HQV5902" s="248"/>
      <x:c r="HQW5902" s="248"/>
      <x:c r="HQX5902" s="248"/>
      <x:c r="HQY5902" s="248"/>
      <x:c r="HQZ5902" s="248"/>
      <x:c r="HRA5902" s="248"/>
      <x:c r="HRB5902" s="248"/>
      <x:c r="HRC5902" s="248"/>
      <x:c r="HRD5902" s="248"/>
      <x:c r="HRE5902" s="248"/>
      <x:c r="HRF5902" s="248"/>
      <x:c r="HRG5902" s="248"/>
      <x:c r="HRH5902" s="248"/>
      <x:c r="HRI5902" s="248"/>
      <x:c r="HRJ5902" s="248"/>
      <x:c r="HRK5902" s="248"/>
      <x:c r="HRL5902" s="248"/>
      <x:c r="HRM5902" s="248"/>
      <x:c r="HRN5902" s="248"/>
      <x:c r="HRO5902" s="248"/>
      <x:c r="HRP5902" s="248"/>
      <x:c r="HRQ5902" s="248"/>
      <x:c r="HRR5902" s="248"/>
      <x:c r="HRS5902" s="248"/>
      <x:c r="HRT5902" s="248"/>
      <x:c r="HRU5902" s="248"/>
      <x:c r="HRV5902" s="248"/>
      <x:c r="HRW5902" s="248"/>
      <x:c r="HRX5902" s="248"/>
      <x:c r="HRY5902" s="248"/>
      <x:c r="HRZ5902" s="248"/>
      <x:c r="HSA5902" s="248"/>
      <x:c r="HSB5902" s="248"/>
      <x:c r="HSC5902" s="248"/>
      <x:c r="HSD5902" s="248"/>
      <x:c r="HSE5902" s="248"/>
      <x:c r="HSF5902" s="248"/>
      <x:c r="HSG5902" s="248"/>
      <x:c r="HSH5902" s="248"/>
      <x:c r="HSI5902" s="248"/>
      <x:c r="HSJ5902" s="248"/>
      <x:c r="HSK5902" s="248"/>
      <x:c r="HSL5902" s="248"/>
      <x:c r="HSM5902" s="248"/>
      <x:c r="HSN5902" s="248"/>
      <x:c r="HSO5902" s="248"/>
      <x:c r="HSP5902" s="248"/>
      <x:c r="HSQ5902" s="248"/>
      <x:c r="HSR5902" s="248"/>
      <x:c r="HSS5902" s="248"/>
      <x:c r="HST5902" s="248"/>
      <x:c r="HSU5902" s="248"/>
      <x:c r="HSV5902" s="248"/>
      <x:c r="HSW5902" s="248"/>
      <x:c r="HSX5902" s="248"/>
      <x:c r="HSY5902" s="248"/>
      <x:c r="HSZ5902" s="248"/>
      <x:c r="HTA5902" s="248"/>
      <x:c r="HTB5902" s="248"/>
      <x:c r="HTC5902" s="248"/>
      <x:c r="HTD5902" s="248"/>
      <x:c r="HTE5902" s="248"/>
      <x:c r="HTF5902" s="248"/>
      <x:c r="HTG5902" s="248"/>
      <x:c r="HTH5902" s="248"/>
      <x:c r="HTI5902" s="248"/>
      <x:c r="HTJ5902" s="248"/>
      <x:c r="HTK5902" s="248"/>
      <x:c r="HTL5902" s="248"/>
      <x:c r="HTM5902" s="248"/>
      <x:c r="HTN5902" s="248"/>
      <x:c r="HTO5902" s="248"/>
      <x:c r="HTP5902" s="248"/>
      <x:c r="HTQ5902" s="248"/>
      <x:c r="HTR5902" s="248"/>
      <x:c r="HTS5902" s="248"/>
      <x:c r="HTT5902" s="248"/>
      <x:c r="HTU5902" s="248"/>
      <x:c r="HTV5902" s="248"/>
      <x:c r="HTW5902" s="248"/>
      <x:c r="HTX5902" s="248"/>
      <x:c r="HTY5902" s="248"/>
      <x:c r="HTZ5902" s="248"/>
      <x:c r="HUA5902" s="248"/>
      <x:c r="HUB5902" s="248"/>
      <x:c r="HUC5902" s="248"/>
      <x:c r="HUD5902" s="248"/>
      <x:c r="HUE5902" s="248"/>
      <x:c r="HUF5902" s="248"/>
      <x:c r="HUG5902" s="248"/>
      <x:c r="HUH5902" s="248"/>
      <x:c r="HUI5902" s="248"/>
      <x:c r="HUJ5902" s="248"/>
      <x:c r="HUK5902" s="248"/>
      <x:c r="HUL5902" s="248"/>
      <x:c r="HUM5902" s="248"/>
      <x:c r="HUN5902" s="248"/>
      <x:c r="HUO5902" s="248"/>
      <x:c r="HUP5902" s="248"/>
      <x:c r="HUQ5902" s="248"/>
      <x:c r="HUR5902" s="248"/>
      <x:c r="HUS5902" s="248"/>
      <x:c r="HUT5902" s="248"/>
      <x:c r="HUU5902" s="248"/>
      <x:c r="HUV5902" s="248"/>
      <x:c r="HUW5902" s="248"/>
      <x:c r="HUX5902" s="248"/>
      <x:c r="HUY5902" s="248"/>
      <x:c r="HUZ5902" s="248"/>
      <x:c r="HVA5902" s="248"/>
      <x:c r="HVB5902" s="248"/>
      <x:c r="HVC5902" s="248"/>
      <x:c r="HVD5902" s="248"/>
      <x:c r="HVE5902" s="248"/>
      <x:c r="HVF5902" s="248"/>
      <x:c r="HVG5902" s="248"/>
      <x:c r="HVH5902" s="248"/>
      <x:c r="HVI5902" s="248"/>
      <x:c r="HVJ5902" s="248"/>
      <x:c r="HVK5902" s="248"/>
      <x:c r="HVL5902" s="248"/>
      <x:c r="HVM5902" s="248"/>
      <x:c r="HVN5902" s="248"/>
      <x:c r="HVO5902" s="248"/>
      <x:c r="HVP5902" s="248"/>
      <x:c r="HVQ5902" s="248"/>
      <x:c r="HVR5902" s="248"/>
      <x:c r="HVS5902" s="248"/>
      <x:c r="HVT5902" s="248"/>
      <x:c r="HVU5902" s="248"/>
      <x:c r="HVV5902" s="248"/>
      <x:c r="HVW5902" s="248"/>
      <x:c r="HVX5902" s="248"/>
      <x:c r="HVY5902" s="248"/>
      <x:c r="HVZ5902" s="248"/>
      <x:c r="HWA5902" s="248"/>
      <x:c r="HWB5902" s="248"/>
      <x:c r="HWC5902" s="248"/>
      <x:c r="HWD5902" s="248"/>
      <x:c r="HWE5902" s="248"/>
      <x:c r="HWF5902" s="248"/>
      <x:c r="HWG5902" s="248"/>
      <x:c r="HWH5902" s="248"/>
      <x:c r="HWI5902" s="248"/>
      <x:c r="HWJ5902" s="248"/>
      <x:c r="HWK5902" s="248"/>
      <x:c r="HWL5902" s="248"/>
      <x:c r="HWM5902" s="248"/>
      <x:c r="HWN5902" s="248"/>
      <x:c r="HWO5902" s="248"/>
      <x:c r="HWP5902" s="248"/>
      <x:c r="HWQ5902" s="248"/>
      <x:c r="HWR5902" s="248"/>
      <x:c r="HWS5902" s="248"/>
      <x:c r="HWT5902" s="248"/>
      <x:c r="HWU5902" s="248"/>
      <x:c r="HWV5902" s="248"/>
      <x:c r="HWW5902" s="248"/>
      <x:c r="HWX5902" s="248"/>
      <x:c r="HWY5902" s="248"/>
      <x:c r="HWZ5902" s="248"/>
      <x:c r="HXA5902" s="248"/>
      <x:c r="HXB5902" s="248"/>
      <x:c r="HXC5902" s="248"/>
      <x:c r="HXD5902" s="248"/>
      <x:c r="HXE5902" s="248"/>
      <x:c r="HXF5902" s="248"/>
      <x:c r="HXG5902" s="248"/>
      <x:c r="HXH5902" s="248"/>
      <x:c r="HXI5902" s="248"/>
      <x:c r="HXJ5902" s="248"/>
      <x:c r="HXK5902" s="248"/>
      <x:c r="HXL5902" s="248"/>
      <x:c r="HXM5902" s="248"/>
      <x:c r="HXN5902" s="248"/>
      <x:c r="HXO5902" s="248"/>
      <x:c r="HXP5902" s="248"/>
      <x:c r="HXQ5902" s="248"/>
      <x:c r="HXR5902" s="248"/>
      <x:c r="HXS5902" s="248"/>
      <x:c r="HXT5902" s="248"/>
      <x:c r="HXU5902" s="248"/>
      <x:c r="HXV5902" s="248"/>
      <x:c r="HXW5902" s="248"/>
      <x:c r="HXX5902" s="248"/>
      <x:c r="HXY5902" s="248"/>
      <x:c r="HXZ5902" s="248"/>
      <x:c r="HYA5902" s="248"/>
      <x:c r="HYB5902" s="248"/>
      <x:c r="HYC5902" s="248"/>
      <x:c r="HYD5902" s="248"/>
      <x:c r="HYE5902" s="248"/>
      <x:c r="HYF5902" s="248"/>
      <x:c r="HYG5902" s="248"/>
      <x:c r="HYH5902" s="248"/>
      <x:c r="HYI5902" s="248"/>
      <x:c r="HYJ5902" s="248"/>
      <x:c r="HYK5902" s="248"/>
      <x:c r="HYL5902" s="248"/>
      <x:c r="HYM5902" s="248"/>
      <x:c r="HYN5902" s="248"/>
      <x:c r="HYO5902" s="248"/>
      <x:c r="HYP5902" s="248"/>
      <x:c r="HYQ5902" s="248"/>
      <x:c r="HYR5902" s="248"/>
      <x:c r="HYS5902" s="248"/>
      <x:c r="HYT5902" s="248"/>
      <x:c r="HYU5902" s="248"/>
      <x:c r="HYV5902" s="248"/>
      <x:c r="HYW5902" s="248"/>
      <x:c r="HYX5902" s="248"/>
      <x:c r="HYY5902" s="248"/>
      <x:c r="HYZ5902" s="248"/>
      <x:c r="HZA5902" s="248"/>
      <x:c r="HZB5902" s="248"/>
      <x:c r="HZC5902" s="248"/>
      <x:c r="HZD5902" s="248"/>
      <x:c r="HZE5902" s="248"/>
      <x:c r="HZF5902" s="248"/>
      <x:c r="HZG5902" s="248"/>
      <x:c r="HZH5902" s="248"/>
      <x:c r="HZI5902" s="248"/>
      <x:c r="HZJ5902" s="248"/>
      <x:c r="HZK5902" s="248"/>
      <x:c r="HZL5902" s="248"/>
      <x:c r="HZM5902" s="248"/>
      <x:c r="HZN5902" s="248"/>
      <x:c r="HZO5902" s="248"/>
      <x:c r="HZP5902" s="248"/>
      <x:c r="HZQ5902" s="248"/>
      <x:c r="HZR5902" s="248"/>
      <x:c r="HZS5902" s="248"/>
      <x:c r="HZT5902" s="248"/>
      <x:c r="HZU5902" s="248"/>
      <x:c r="HZV5902" s="248"/>
      <x:c r="HZW5902" s="248"/>
      <x:c r="HZX5902" s="248"/>
      <x:c r="HZY5902" s="248"/>
      <x:c r="HZZ5902" s="248"/>
      <x:c r="IAA5902" s="248"/>
      <x:c r="IAB5902" s="248"/>
      <x:c r="IAC5902" s="248"/>
      <x:c r="IAD5902" s="248"/>
      <x:c r="IAE5902" s="248"/>
      <x:c r="IAF5902" s="248"/>
      <x:c r="IAG5902" s="248"/>
      <x:c r="IAH5902" s="248"/>
      <x:c r="IAI5902" s="248"/>
      <x:c r="IAJ5902" s="248"/>
      <x:c r="IAK5902" s="248"/>
      <x:c r="IAL5902" s="248"/>
      <x:c r="IAM5902" s="248"/>
      <x:c r="IAN5902" s="248"/>
      <x:c r="IAO5902" s="248"/>
      <x:c r="IAP5902" s="248"/>
      <x:c r="IAQ5902" s="248"/>
      <x:c r="IAR5902" s="248"/>
      <x:c r="IAS5902" s="248"/>
      <x:c r="IAT5902" s="248"/>
      <x:c r="IAU5902" s="248"/>
      <x:c r="IAV5902" s="248"/>
      <x:c r="IAW5902" s="248"/>
      <x:c r="IAX5902" s="248"/>
      <x:c r="IAY5902" s="248"/>
      <x:c r="IAZ5902" s="248"/>
      <x:c r="IBA5902" s="248"/>
      <x:c r="IBB5902" s="248"/>
      <x:c r="IBC5902" s="248"/>
      <x:c r="IBD5902" s="248"/>
      <x:c r="IBE5902" s="248"/>
      <x:c r="IBF5902" s="248"/>
      <x:c r="IBG5902" s="248"/>
      <x:c r="IBH5902" s="248"/>
      <x:c r="IBI5902" s="248"/>
      <x:c r="IBJ5902" s="248"/>
      <x:c r="IBK5902" s="248"/>
      <x:c r="IBL5902" s="248"/>
      <x:c r="IBM5902" s="248"/>
      <x:c r="IBN5902" s="248"/>
      <x:c r="IBO5902" s="248"/>
      <x:c r="IBP5902" s="248"/>
      <x:c r="IBQ5902" s="248"/>
      <x:c r="IBR5902" s="248"/>
      <x:c r="IBS5902" s="248"/>
      <x:c r="IBT5902" s="248"/>
      <x:c r="IBU5902" s="248"/>
      <x:c r="IBV5902" s="248"/>
      <x:c r="IBW5902" s="248"/>
      <x:c r="IBX5902" s="248"/>
      <x:c r="IBY5902" s="248"/>
      <x:c r="IBZ5902" s="248"/>
      <x:c r="ICA5902" s="248"/>
      <x:c r="ICB5902" s="248"/>
      <x:c r="ICC5902" s="248"/>
      <x:c r="ICD5902" s="248"/>
      <x:c r="ICE5902" s="248"/>
      <x:c r="ICF5902" s="248"/>
      <x:c r="ICG5902" s="248"/>
      <x:c r="ICH5902" s="248"/>
      <x:c r="ICI5902" s="248"/>
      <x:c r="ICJ5902" s="248"/>
      <x:c r="ICK5902" s="248"/>
      <x:c r="ICL5902" s="248"/>
      <x:c r="ICM5902" s="248"/>
      <x:c r="ICN5902" s="248"/>
      <x:c r="ICO5902" s="248"/>
      <x:c r="ICP5902" s="248"/>
      <x:c r="ICQ5902" s="248"/>
      <x:c r="ICR5902" s="248"/>
      <x:c r="ICS5902" s="248"/>
      <x:c r="ICT5902" s="248"/>
      <x:c r="ICU5902" s="248"/>
      <x:c r="ICV5902" s="248"/>
      <x:c r="ICW5902" s="248"/>
      <x:c r="ICX5902" s="248"/>
      <x:c r="ICY5902" s="248"/>
      <x:c r="ICZ5902" s="248"/>
      <x:c r="IDA5902" s="248"/>
      <x:c r="IDB5902" s="248"/>
      <x:c r="IDC5902" s="248"/>
      <x:c r="IDD5902" s="248"/>
      <x:c r="IDE5902" s="248"/>
      <x:c r="IDF5902" s="248"/>
      <x:c r="IDG5902" s="248"/>
      <x:c r="IDH5902" s="248"/>
      <x:c r="IDI5902" s="248"/>
      <x:c r="IDJ5902" s="248"/>
      <x:c r="IDK5902" s="248"/>
      <x:c r="IDL5902" s="248"/>
      <x:c r="IDM5902" s="248"/>
      <x:c r="IDN5902" s="248"/>
      <x:c r="IDO5902" s="248"/>
      <x:c r="IDP5902" s="248"/>
      <x:c r="IDQ5902" s="248"/>
      <x:c r="IDR5902" s="248"/>
      <x:c r="IDS5902" s="248"/>
      <x:c r="IDT5902" s="248"/>
      <x:c r="IDU5902" s="248"/>
      <x:c r="IDV5902" s="248"/>
      <x:c r="IDW5902" s="248"/>
      <x:c r="IDX5902" s="248"/>
      <x:c r="IDY5902" s="248"/>
      <x:c r="IDZ5902" s="248"/>
      <x:c r="IEA5902" s="248"/>
      <x:c r="IEB5902" s="248"/>
      <x:c r="IEC5902" s="248"/>
      <x:c r="IED5902" s="248"/>
      <x:c r="IEE5902" s="248"/>
      <x:c r="IEF5902" s="248"/>
      <x:c r="IEG5902" s="248"/>
      <x:c r="IEH5902" s="248"/>
      <x:c r="IEI5902" s="248"/>
      <x:c r="IEJ5902" s="248"/>
      <x:c r="IEK5902" s="248"/>
      <x:c r="IEL5902" s="248"/>
      <x:c r="IEM5902" s="248"/>
      <x:c r="IEN5902" s="248"/>
      <x:c r="IEO5902" s="248"/>
      <x:c r="IEP5902" s="248"/>
      <x:c r="IEQ5902" s="248"/>
      <x:c r="IER5902" s="248"/>
      <x:c r="IES5902" s="248"/>
      <x:c r="IET5902" s="248"/>
      <x:c r="IEU5902" s="248"/>
      <x:c r="IEV5902" s="248"/>
      <x:c r="IEW5902" s="248"/>
      <x:c r="IEX5902" s="248"/>
      <x:c r="IEY5902" s="248"/>
      <x:c r="IEZ5902" s="248"/>
      <x:c r="IFA5902" s="248"/>
      <x:c r="IFB5902" s="248"/>
      <x:c r="IFC5902" s="248"/>
      <x:c r="IFD5902" s="248"/>
      <x:c r="IFE5902" s="248"/>
      <x:c r="IFF5902" s="248"/>
      <x:c r="IFG5902" s="248"/>
      <x:c r="IFH5902" s="248"/>
      <x:c r="IFI5902" s="248"/>
      <x:c r="IFJ5902" s="248"/>
      <x:c r="IFK5902" s="248"/>
      <x:c r="IFL5902" s="248"/>
      <x:c r="IFM5902" s="248"/>
      <x:c r="IFN5902" s="248"/>
      <x:c r="IFO5902" s="248"/>
      <x:c r="IFP5902" s="248"/>
      <x:c r="IFQ5902" s="248"/>
      <x:c r="IFR5902" s="248"/>
      <x:c r="IFS5902" s="248"/>
      <x:c r="IFT5902" s="248"/>
      <x:c r="IFU5902" s="248"/>
      <x:c r="IFV5902" s="248"/>
      <x:c r="IFW5902" s="248"/>
      <x:c r="IFX5902" s="248"/>
      <x:c r="IFY5902" s="248"/>
      <x:c r="IFZ5902" s="248"/>
      <x:c r="IGA5902" s="248"/>
      <x:c r="IGB5902" s="248"/>
      <x:c r="IGC5902" s="248"/>
      <x:c r="IGD5902" s="248"/>
      <x:c r="IGE5902" s="248"/>
      <x:c r="IGF5902" s="248"/>
      <x:c r="IGG5902" s="248"/>
      <x:c r="IGH5902" s="248"/>
      <x:c r="IGI5902" s="248"/>
      <x:c r="IGJ5902" s="248"/>
      <x:c r="IGK5902" s="248"/>
      <x:c r="IGL5902" s="248"/>
      <x:c r="IGM5902" s="248"/>
      <x:c r="IGN5902" s="248"/>
      <x:c r="IGO5902" s="248"/>
      <x:c r="IGP5902" s="248"/>
      <x:c r="IGQ5902" s="248"/>
      <x:c r="IGR5902" s="248"/>
      <x:c r="IGS5902" s="248"/>
      <x:c r="IGT5902" s="248"/>
      <x:c r="IGU5902" s="248"/>
      <x:c r="IGV5902" s="248"/>
      <x:c r="IGW5902" s="248"/>
      <x:c r="IGX5902" s="248"/>
      <x:c r="IGY5902" s="248"/>
      <x:c r="IGZ5902" s="248"/>
      <x:c r="IHA5902" s="248"/>
      <x:c r="IHB5902" s="248"/>
      <x:c r="IHC5902" s="248"/>
      <x:c r="IHD5902" s="248"/>
      <x:c r="IHE5902" s="248"/>
      <x:c r="IHF5902" s="248"/>
      <x:c r="IHG5902" s="248"/>
      <x:c r="IHH5902" s="248"/>
      <x:c r="IHI5902" s="248"/>
      <x:c r="IHJ5902" s="248"/>
      <x:c r="IHK5902" s="248"/>
      <x:c r="IHL5902" s="248"/>
      <x:c r="IHM5902" s="248"/>
      <x:c r="IHN5902" s="248"/>
      <x:c r="IHO5902" s="248"/>
      <x:c r="IHP5902" s="248"/>
      <x:c r="IHQ5902" s="248"/>
      <x:c r="IHR5902" s="248"/>
      <x:c r="IHS5902" s="248"/>
      <x:c r="IHT5902" s="248"/>
      <x:c r="IHU5902" s="248"/>
      <x:c r="IHV5902" s="248"/>
      <x:c r="IHW5902" s="248"/>
      <x:c r="IHX5902" s="248"/>
      <x:c r="IHY5902" s="248"/>
      <x:c r="IHZ5902" s="248"/>
      <x:c r="IIA5902" s="248"/>
      <x:c r="IIB5902" s="248"/>
      <x:c r="IIC5902" s="248"/>
      <x:c r="IID5902" s="248"/>
      <x:c r="IIE5902" s="248"/>
      <x:c r="IIF5902" s="248"/>
      <x:c r="IIG5902" s="248"/>
      <x:c r="IIH5902" s="248"/>
      <x:c r="III5902" s="248"/>
      <x:c r="IIJ5902" s="248"/>
      <x:c r="IIK5902" s="248"/>
      <x:c r="IIL5902" s="248"/>
      <x:c r="IIM5902" s="248"/>
      <x:c r="IIN5902" s="248"/>
      <x:c r="IIO5902" s="248"/>
      <x:c r="IIP5902" s="248"/>
      <x:c r="IIQ5902" s="248"/>
      <x:c r="IIR5902" s="248"/>
      <x:c r="IIS5902" s="248"/>
      <x:c r="IIT5902" s="248"/>
      <x:c r="IIU5902" s="248"/>
      <x:c r="IIV5902" s="248"/>
      <x:c r="IIW5902" s="248"/>
      <x:c r="IIX5902" s="248"/>
      <x:c r="IIY5902" s="248"/>
      <x:c r="IIZ5902" s="248"/>
      <x:c r="IJA5902" s="248"/>
      <x:c r="IJB5902" s="248"/>
      <x:c r="IJC5902" s="248"/>
      <x:c r="IJD5902" s="248"/>
      <x:c r="IJE5902" s="248"/>
      <x:c r="IJF5902" s="248"/>
      <x:c r="IJG5902" s="248"/>
      <x:c r="IJH5902" s="248"/>
      <x:c r="IJI5902" s="248"/>
      <x:c r="IJJ5902" s="248"/>
      <x:c r="IJK5902" s="248"/>
      <x:c r="IJL5902" s="248"/>
      <x:c r="IJM5902" s="248"/>
      <x:c r="IJN5902" s="248"/>
      <x:c r="IJO5902" s="248"/>
      <x:c r="IJP5902" s="248"/>
      <x:c r="IJQ5902" s="248"/>
      <x:c r="IJR5902" s="248"/>
      <x:c r="IJS5902" s="248"/>
      <x:c r="IJT5902" s="248"/>
      <x:c r="IJU5902" s="248"/>
      <x:c r="IJV5902" s="248"/>
      <x:c r="IJW5902" s="248"/>
      <x:c r="IJX5902" s="248"/>
      <x:c r="IJY5902" s="248"/>
      <x:c r="IJZ5902" s="248"/>
      <x:c r="IKA5902" s="248"/>
      <x:c r="IKB5902" s="248"/>
      <x:c r="IKC5902" s="248"/>
      <x:c r="IKD5902" s="248"/>
      <x:c r="IKE5902" s="248"/>
      <x:c r="IKF5902" s="248"/>
      <x:c r="IKG5902" s="248"/>
      <x:c r="IKH5902" s="248"/>
      <x:c r="IKI5902" s="248"/>
      <x:c r="IKJ5902" s="248"/>
      <x:c r="IKK5902" s="248"/>
      <x:c r="IKL5902" s="248"/>
      <x:c r="IKM5902" s="248"/>
      <x:c r="IKN5902" s="248"/>
      <x:c r="IKO5902" s="248"/>
      <x:c r="IKP5902" s="248"/>
      <x:c r="IKQ5902" s="248"/>
      <x:c r="IKR5902" s="248"/>
      <x:c r="IKS5902" s="248"/>
      <x:c r="IKT5902" s="248"/>
      <x:c r="IKU5902" s="248"/>
      <x:c r="IKV5902" s="248"/>
      <x:c r="IKW5902" s="248"/>
      <x:c r="IKX5902" s="248"/>
      <x:c r="IKY5902" s="248"/>
      <x:c r="IKZ5902" s="248"/>
      <x:c r="ILA5902" s="248"/>
      <x:c r="ILB5902" s="248"/>
      <x:c r="ILC5902" s="248"/>
      <x:c r="ILD5902" s="248"/>
      <x:c r="ILE5902" s="248"/>
      <x:c r="ILF5902" s="248"/>
      <x:c r="ILG5902" s="248"/>
      <x:c r="ILH5902" s="248"/>
      <x:c r="ILI5902" s="248"/>
      <x:c r="ILJ5902" s="248"/>
      <x:c r="ILK5902" s="248"/>
      <x:c r="ILL5902" s="248"/>
      <x:c r="ILM5902" s="248"/>
      <x:c r="ILN5902" s="248"/>
      <x:c r="ILO5902" s="248"/>
      <x:c r="ILP5902" s="248"/>
      <x:c r="ILQ5902" s="248"/>
      <x:c r="ILR5902" s="248"/>
      <x:c r="ILS5902" s="248"/>
      <x:c r="ILT5902" s="248"/>
      <x:c r="ILU5902" s="248"/>
      <x:c r="ILV5902" s="248"/>
      <x:c r="ILW5902" s="248"/>
      <x:c r="ILX5902" s="248"/>
      <x:c r="ILY5902" s="248"/>
      <x:c r="ILZ5902" s="248"/>
      <x:c r="IMA5902" s="248"/>
      <x:c r="IMB5902" s="248"/>
      <x:c r="IMC5902" s="248"/>
      <x:c r="IMD5902" s="248"/>
      <x:c r="IME5902" s="248"/>
      <x:c r="IMF5902" s="248"/>
      <x:c r="IMG5902" s="248"/>
      <x:c r="IMH5902" s="248"/>
      <x:c r="IMI5902" s="248"/>
      <x:c r="IMJ5902" s="248"/>
      <x:c r="IMK5902" s="248"/>
      <x:c r="IML5902" s="248"/>
      <x:c r="IMM5902" s="248"/>
      <x:c r="IMN5902" s="248"/>
      <x:c r="IMO5902" s="248"/>
      <x:c r="IMP5902" s="248"/>
      <x:c r="IMQ5902" s="248"/>
      <x:c r="IMR5902" s="248"/>
      <x:c r="IMS5902" s="248"/>
      <x:c r="IMT5902" s="248"/>
      <x:c r="IMU5902" s="248"/>
      <x:c r="IMV5902" s="248"/>
      <x:c r="IMW5902" s="248"/>
      <x:c r="IMX5902" s="248"/>
      <x:c r="IMY5902" s="248"/>
      <x:c r="IMZ5902" s="248"/>
      <x:c r="INA5902" s="248"/>
      <x:c r="INB5902" s="248"/>
      <x:c r="INC5902" s="248"/>
      <x:c r="IND5902" s="248"/>
      <x:c r="INE5902" s="248"/>
      <x:c r="INF5902" s="248"/>
      <x:c r="ING5902" s="248"/>
      <x:c r="INH5902" s="248"/>
      <x:c r="INI5902" s="248"/>
      <x:c r="INJ5902" s="248"/>
      <x:c r="INK5902" s="248"/>
      <x:c r="INL5902" s="248"/>
      <x:c r="INM5902" s="248"/>
      <x:c r="INN5902" s="248"/>
      <x:c r="INO5902" s="248"/>
      <x:c r="INP5902" s="248"/>
      <x:c r="INQ5902" s="248"/>
      <x:c r="INR5902" s="248"/>
      <x:c r="INS5902" s="248"/>
      <x:c r="INT5902" s="248"/>
      <x:c r="INU5902" s="248"/>
      <x:c r="INV5902" s="248"/>
      <x:c r="INW5902" s="248"/>
      <x:c r="INX5902" s="248"/>
      <x:c r="INY5902" s="248"/>
      <x:c r="INZ5902" s="248"/>
      <x:c r="IOA5902" s="248"/>
      <x:c r="IOB5902" s="248"/>
      <x:c r="IOC5902" s="248"/>
      <x:c r="IOD5902" s="248"/>
      <x:c r="IOE5902" s="248"/>
      <x:c r="IOF5902" s="248"/>
      <x:c r="IOG5902" s="248"/>
      <x:c r="IOH5902" s="248"/>
      <x:c r="IOI5902" s="248"/>
      <x:c r="IOJ5902" s="248"/>
      <x:c r="IOK5902" s="248"/>
      <x:c r="IOL5902" s="248"/>
      <x:c r="IOM5902" s="248"/>
      <x:c r="ION5902" s="248"/>
      <x:c r="IOO5902" s="248"/>
      <x:c r="IOP5902" s="248"/>
      <x:c r="IOQ5902" s="248"/>
      <x:c r="IOR5902" s="248"/>
      <x:c r="IOS5902" s="248"/>
      <x:c r="IOT5902" s="248"/>
      <x:c r="IOU5902" s="248"/>
      <x:c r="IOV5902" s="248"/>
      <x:c r="IOW5902" s="248"/>
      <x:c r="IOX5902" s="248"/>
      <x:c r="IOY5902" s="248"/>
      <x:c r="IOZ5902" s="248"/>
      <x:c r="IPA5902" s="248"/>
      <x:c r="IPB5902" s="248"/>
      <x:c r="IPC5902" s="248"/>
      <x:c r="IPD5902" s="248"/>
      <x:c r="IPE5902" s="248"/>
      <x:c r="IPF5902" s="248"/>
      <x:c r="IPG5902" s="248"/>
      <x:c r="IPH5902" s="248"/>
      <x:c r="IPI5902" s="248"/>
      <x:c r="IPJ5902" s="248"/>
      <x:c r="IPK5902" s="248"/>
      <x:c r="IPL5902" s="248"/>
      <x:c r="IPM5902" s="248"/>
      <x:c r="IPN5902" s="248"/>
      <x:c r="IPO5902" s="248"/>
      <x:c r="IPP5902" s="248"/>
      <x:c r="IPQ5902" s="248"/>
      <x:c r="IPR5902" s="248"/>
      <x:c r="IPS5902" s="248"/>
      <x:c r="IPT5902" s="248"/>
      <x:c r="IPU5902" s="248"/>
      <x:c r="IPV5902" s="248"/>
      <x:c r="IPW5902" s="248"/>
      <x:c r="IPX5902" s="248"/>
      <x:c r="IPY5902" s="248"/>
      <x:c r="IPZ5902" s="248"/>
      <x:c r="IQA5902" s="248"/>
      <x:c r="IQB5902" s="248"/>
      <x:c r="IQC5902" s="248"/>
      <x:c r="IQD5902" s="248"/>
      <x:c r="IQE5902" s="248"/>
      <x:c r="IQF5902" s="248"/>
      <x:c r="IQG5902" s="248"/>
      <x:c r="IQH5902" s="248"/>
      <x:c r="IQI5902" s="248"/>
      <x:c r="IQJ5902" s="248"/>
      <x:c r="IQK5902" s="248"/>
      <x:c r="IQL5902" s="248"/>
      <x:c r="IQM5902" s="248"/>
      <x:c r="IQN5902" s="248"/>
      <x:c r="IQO5902" s="248"/>
      <x:c r="IQP5902" s="248"/>
      <x:c r="IQQ5902" s="248"/>
      <x:c r="IQR5902" s="248"/>
      <x:c r="IQS5902" s="248"/>
      <x:c r="IQT5902" s="248"/>
      <x:c r="IQU5902" s="248"/>
      <x:c r="IQV5902" s="248"/>
      <x:c r="IQW5902" s="248"/>
      <x:c r="IQX5902" s="248"/>
      <x:c r="IQY5902" s="248"/>
      <x:c r="IQZ5902" s="248"/>
      <x:c r="IRA5902" s="248"/>
      <x:c r="IRB5902" s="248"/>
      <x:c r="IRC5902" s="248"/>
      <x:c r="IRD5902" s="248"/>
      <x:c r="IRE5902" s="248"/>
      <x:c r="IRF5902" s="248"/>
      <x:c r="IRG5902" s="248"/>
      <x:c r="IRH5902" s="248"/>
      <x:c r="IRI5902" s="248"/>
      <x:c r="IRJ5902" s="248"/>
      <x:c r="IRK5902" s="248"/>
      <x:c r="IRL5902" s="248"/>
      <x:c r="IRM5902" s="248"/>
      <x:c r="IRN5902" s="248"/>
      <x:c r="IRO5902" s="248"/>
      <x:c r="IRP5902" s="248"/>
      <x:c r="IRQ5902" s="248"/>
      <x:c r="IRR5902" s="248"/>
      <x:c r="IRS5902" s="248"/>
      <x:c r="IRT5902" s="248"/>
      <x:c r="IRU5902" s="248"/>
      <x:c r="IRV5902" s="248"/>
      <x:c r="IRW5902" s="248"/>
      <x:c r="IRX5902" s="248"/>
      <x:c r="IRY5902" s="248"/>
      <x:c r="IRZ5902" s="248"/>
      <x:c r="ISA5902" s="248"/>
      <x:c r="ISB5902" s="248"/>
      <x:c r="ISC5902" s="248"/>
      <x:c r="ISD5902" s="248"/>
      <x:c r="ISE5902" s="248"/>
      <x:c r="ISF5902" s="248"/>
      <x:c r="ISG5902" s="248"/>
      <x:c r="ISH5902" s="248"/>
      <x:c r="ISI5902" s="248"/>
      <x:c r="ISJ5902" s="248"/>
      <x:c r="ISK5902" s="248"/>
      <x:c r="ISL5902" s="248"/>
      <x:c r="ISM5902" s="248"/>
      <x:c r="ISN5902" s="248"/>
      <x:c r="ISO5902" s="248"/>
      <x:c r="ISP5902" s="248"/>
      <x:c r="ISQ5902" s="248"/>
      <x:c r="ISR5902" s="248"/>
      <x:c r="ISS5902" s="248"/>
      <x:c r="IST5902" s="248"/>
      <x:c r="ISU5902" s="248"/>
      <x:c r="ISV5902" s="248"/>
      <x:c r="ISW5902" s="248"/>
      <x:c r="ISX5902" s="248"/>
      <x:c r="ISY5902" s="248"/>
      <x:c r="ISZ5902" s="248"/>
      <x:c r="ITA5902" s="248"/>
      <x:c r="ITB5902" s="248"/>
      <x:c r="ITC5902" s="248"/>
      <x:c r="ITD5902" s="248"/>
      <x:c r="ITE5902" s="248"/>
      <x:c r="ITF5902" s="248"/>
      <x:c r="ITG5902" s="248"/>
      <x:c r="ITH5902" s="248"/>
      <x:c r="ITI5902" s="248"/>
      <x:c r="ITJ5902" s="248"/>
      <x:c r="ITK5902" s="248"/>
      <x:c r="ITL5902" s="248"/>
      <x:c r="ITM5902" s="248"/>
      <x:c r="ITN5902" s="248"/>
      <x:c r="ITO5902" s="248"/>
      <x:c r="ITP5902" s="248"/>
      <x:c r="ITQ5902" s="248"/>
      <x:c r="ITR5902" s="248"/>
      <x:c r="ITS5902" s="248"/>
      <x:c r="ITT5902" s="248"/>
      <x:c r="ITU5902" s="248"/>
      <x:c r="ITV5902" s="248"/>
      <x:c r="ITW5902" s="248"/>
      <x:c r="ITX5902" s="248"/>
      <x:c r="ITY5902" s="248"/>
      <x:c r="ITZ5902" s="248"/>
      <x:c r="IUA5902" s="248"/>
      <x:c r="IUB5902" s="248"/>
      <x:c r="IUC5902" s="248"/>
      <x:c r="IUD5902" s="248"/>
      <x:c r="IUE5902" s="248"/>
      <x:c r="IUF5902" s="248"/>
      <x:c r="IUG5902" s="248"/>
      <x:c r="IUH5902" s="248"/>
      <x:c r="IUI5902" s="248"/>
      <x:c r="IUJ5902" s="248"/>
      <x:c r="IUK5902" s="248"/>
      <x:c r="IUL5902" s="248"/>
      <x:c r="IUM5902" s="248"/>
      <x:c r="IUN5902" s="248"/>
      <x:c r="IUO5902" s="248"/>
      <x:c r="IUP5902" s="248"/>
      <x:c r="IUQ5902" s="248"/>
      <x:c r="IUR5902" s="248"/>
      <x:c r="IUS5902" s="248"/>
      <x:c r="IUT5902" s="248"/>
      <x:c r="IUU5902" s="248"/>
      <x:c r="IUV5902" s="248"/>
      <x:c r="IUW5902" s="248"/>
      <x:c r="IUX5902" s="248"/>
      <x:c r="IUY5902" s="248"/>
      <x:c r="IUZ5902" s="248"/>
      <x:c r="IVA5902" s="248"/>
      <x:c r="IVB5902" s="248"/>
      <x:c r="IVC5902" s="248"/>
      <x:c r="IVD5902" s="248"/>
      <x:c r="IVE5902" s="248"/>
      <x:c r="IVF5902" s="248"/>
      <x:c r="IVG5902" s="248"/>
      <x:c r="IVH5902" s="248"/>
      <x:c r="IVI5902" s="248"/>
      <x:c r="IVJ5902" s="248"/>
      <x:c r="IVK5902" s="248"/>
      <x:c r="IVL5902" s="248"/>
      <x:c r="IVM5902" s="248"/>
      <x:c r="IVN5902" s="248"/>
      <x:c r="IVO5902" s="248"/>
      <x:c r="IVP5902" s="248"/>
      <x:c r="IVQ5902" s="248"/>
      <x:c r="IVR5902" s="248"/>
      <x:c r="IVS5902" s="248"/>
      <x:c r="IVT5902" s="248"/>
      <x:c r="IVU5902" s="248"/>
      <x:c r="IVV5902" s="248"/>
      <x:c r="IVW5902" s="248"/>
      <x:c r="IVX5902" s="248"/>
      <x:c r="IVY5902" s="248"/>
      <x:c r="IVZ5902" s="248"/>
      <x:c r="IWA5902" s="248"/>
      <x:c r="IWB5902" s="248"/>
      <x:c r="IWC5902" s="248"/>
      <x:c r="IWD5902" s="248"/>
      <x:c r="IWE5902" s="248"/>
      <x:c r="IWF5902" s="248"/>
      <x:c r="IWG5902" s="248"/>
      <x:c r="IWH5902" s="248"/>
      <x:c r="IWI5902" s="248"/>
      <x:c r="IWJ5902" s="248"/>
      <x:c r="IWK5902" s="248"/>
      <x:c r="IWL5902" s="248"/>
      <x:c r="IWM5902" s="248"/>
      <x:c r="IWN5902" s="248"/>
      <x:c r="IWO5902" s="248"/>
      <x:c r="IWP5902" s="248"/>
      <x:c r="IWQ5902" s="248"/>
      <x:c r="IWR5902" s="248"/>
      <x:c r="IWS5902" s="248"/>
      <x:c r="IWT5902" s="248"/>
      <x:c r="IWU5902" s="248"/>
      <x:c r="IWV5902" s="248"/>
      <x:c r="IWW5902" s="248"/>
      <x:c r="IWX5902" s="248"/>
      <x:c r="IWY5902" s="248"/>
      <x:c r="IWZ5902" s="248"/>
      <x:c r="IXA5902" s="248"/>
      <x:c r="IXB5902" s="248"/>
      <x:c r="IXC5902" s="248"/>
      <x:c r="IXD5902" s="248"/>
      <x:c r="IXE5902" s="248"/>
      <x:c r="IXF5902" s="248"/>
      <x:c r="IXG5902" s="248"/>
      <x:c r="IXH5902" s="248"/>
      <x:c r="IXI5902" s="248"/>
      <x:c r="IXJ5902" s="248"/>
      <x:c r="IXK5902" s="248"/>
      <x:c r="IXL5902" s="248"/>
      <x:c r="IXM5902" s="248"/>
      <x:c r="IXN5902" s="248"/>
      <x:c r="IXO5902" s="248"/>
      <x:c r="IXP5902" s="248"/>
      <x:c r="IXQ5902" s="248"/>
      <x:c r="IXR5902" s="248"/>
      <x:c r="IXS5902" s="248"/>
      <x:c r="IXT5902" s="248"/>
      <x:c r="IXU5902" s="248"/>
      <x:c r="IXV5902" s="248"/>
      <x:c r="IXW5902" s="248"/>
      <x:c r="IXX5902" s="248"/>
      <x:c r="IXY5902" s="248"/>
      <x:c r="IXZ5902" s="248"/>
      <x:c r="IYA5902" s="248"/>
      <x:c r="IYB5902" s="248"/>
      <x:c r="IYC5902" s="248"/>
      <x:c r="IYD5902" s="248"/>
      <x:c r="IYE5902" s="248"/>
      <x:c r="IYF5902" s="248"/>
      <x:c r="IYG5902" s="248"/>
      <x:c r="IYH5902" s="248"/>
      <x:c r="IYI5902" s="248"/>
      <x:c r="IYJ5902" s="248"/>
      <x:c r="IYK5902" s="248"/>
      <x:c r="IYL5902" s="248"/>
      <x:c r="IYM5902" s="248"/>
      <x:c r="IYN5902" s="248"/>
      <x:c r="IYO5902" s="248"/>
      <x:c r="IYP5902" s="248"/>
      <x:c r="IYQ5902" s="248"/>
      <x:c r="IYR5902" s="248"/>
      <x:c r="IYS5902" s="248"/>
      <x:c r="IYT5902" s="248"/>
      <x:c r="IYU5902" s="248"/>
      <x:c r="IYV5902" s="248"/>
      <x:c r="IYW5902" s="248"/>
      <x:c r="IYX5902" s="248"/>
      <x:c r="IYY5902" s="248"/>
      <x:c r="IYZ5902" s="248"/>
      <x:c r="IZA5902" s="248"/>
      <x:c r="IZB5902" s="248"/>
      <x:c r="IZC5902" s="248"/>
      <x:c r="IZD5902" s="248"/>
      <x:c r="IZE5902" s="248"/>
      <x:c r="IZF5902" s="248"/>
      <x:c r="IZG5902" s="248"/>
      <x:c r="IZH5902" s="248"/>
      <x:c r="IZI5902" s="248"/>
      <x:c r="IZJ5902" s="248"/>
      <x:c r="IZK5902" s="248"/>
      <x:c r="IZL5902" s="248"/>
      <x:c r="IZM5902" s="248"/>
      <x:c r="IZN5902" s="248"/>
      <x:c r="IZO5902" s="248"/>
      <x:c r="IZP5902" s="248"/>
      <x:c r="IZQ5902" s="248"/>
      <x:c r="IZR5902" s="248"/>
      <x:c r="IZS5902" s="248"/>
      <x:c r="IZT5902" s="248"/>
      <x:c r="IZU5902" s="248"/>
      <x:c r="IZV5902" s="248"/>
      <x:c r="IZW5902" s="248"/>
      <x:c r="IZX5902" s="248"/>
      <x:c r="IZY5902" s="248"/>
      <x:c r="IZZ5902" s="248"/>
      <x:c r="JAA5902" s="248"/>
      <x:c r="JAB5902" s="248"/>
      <x:c r="JAC5902" s="248"/>
      <x:c r="JAD5902" s="248"/>
      <x:c r="JAE5902" s="248"/>
      <x:c r="JAF5902" s="248"/>
      <x:c r="JAG5902" s="248"/>
      <x:c r="JAH5902" s="248"/>
      <x:c r="JAI5902" s="248"/>
      <x:c r="JAJ5902" s="248"/>
      <x:c r="JAK5902" s="248"/>
      <x:c r="JAL5902" s="248"/>
      <x:c r="JAM5902" s="248"/>
      <x:c r="JAN5902" s="248"/>
      <x:c r="JAO5902" s="248"/>
      <x:c r="JAP5902" s="248"/>
      <x:c r="JAQ5902" s="248"/>
      <x:c r="JAR5902" s="248"/>
      <x:c r="JAS5902" s="248"/>
      <x:c r="JAT5902" s="248"/>
      <x:c r="JAU5902" s="248"/>
      <x:c r="JAV5902" s="248"/>
      <x:c r="JAW5902" s="248"/>
      <x:c r="JAX5902" s="248"/>
      <x:c r="JAY5902" s="248"/>
      <x:c r="JAZ5902" s="248"/>
      <x:c r="JBA5902" s="248"/>
      <x:c r="JBB5902" s="248"/>
      <x:c r="JBC5902" s="248"/>
      <x:c r="JBD5902" s="248"/>
      <x:c r="JBE5902" s="248"/>
      <x:c r="JBF5902" s="248"/>
      <x:c r="JBG5902" s="248"/>
      <x:c r="JBH5902" s="248"/>
      <x:c r="JBI5902" s="248"/>
      <x:c r="JBJ5902" s="248"/>
      <x:c r="JBK5902" s="248"/>
      <x:c r="JBL5902" s="248"/>
      <x:c r="JBM5902" s="248"/>
      <x:c r="JBN5902" s="248"/>
      <x:c r="JBO5902" s="248"/>
      <x:c r="JBP5902" s="248"/>
      <x:c r="JBQ5902" s="248"/>
      <x:c r="JBR5902" s="248"/>
      <x:c r="JBS5902" s="248"/>
      <x:c r="JBT5902" s="248"/>
      <x:c r="JBU5902" s="248"/>
      <x:c r="JBV5902" s="248"/>
      <x:c r="JBW5902" s="248"/>
      <x:c r="JBX5902" s="248"/>
      <x:c r="JBY5902" s="248"/>
      <x:c r="JBZ5902" s="248"/>
      <x:c r="JCA5902" s="248"/>
      <x:c r="JCB5902" s="248"/>
      <x:c r="JCC5902" s="248"/>
      <x:c r="JCD5902" s="248"/>
      <x:c r="JCE5902" s="248"/>
      <x:c r="JCF5902" s="248"/>
      <x:c r="JCG5902" s="248"/>
      <x:c r="JCH5902" s="248"/>
      <x:c r="JCI5902" s="248"/>
      <x:c r="JCJ5902" s="248"/>
      <x:c r="JCK5902" s="248"/>
      <x:c r="JCL5902" s="248"/>
      <x:c r="JCM5902" s="248"/>
      <x:c r="JCN5902" s="248"/>
      <x:c r="JCO5902" s="248"/>
      <x:c r="JCP5902" s="248"/>
      <x:c r="JCQ5902" s="248"/>
      <x:c r="JCR5902" s="248"/>
      <x:c r="JCS5902" s="248"/>
      <x:c r="JCT5902" s="248"/>
      <x:c r="JCU5902" s="248"/>
      <x:c r="JCV5902" s="248"/>
      <x:c r="JCW5902" s="248"/>
      <x:c r="JCX5902" s="248"/>
      <x:c r="JCY5902" s="248"/>
      <x:c r="JCZ5902" s="248"/>
      <x:c r="JDA5902" s="248"/>
      <x:c r="JDB5902" s="248"/>
      <x:c r="JDC5902" s="248"/>
      <x:c r="JDD5902" s="248"/>
      <x:c r="JDE5902" s="248"/>
      <x:c r="JDF5902" s="248"/>
      <x:c r="JDG5902" s="248"/>
      <x:c r="JDH5902" s="248"/>
      <x:c r="JDI5902" s="248"/>
      <x:c r="JDJ5902" s="248"/>
      <x:c r="JDK5902" s="248"/>
      <x:c r="JDL5902" s="248"/>
      <x:c r="JDM5902" s="248"/>
      <x:c r="JDN5902" s="248"/>
      <x:c r="JDO5902" s="248"/>
      <x:c r="JDP5902" s="248"/>
      <x:c r="JDQ5902" s="248"/>
      <x:c r="JDR5902" s="248"/>
      <x:c r="JDS5902" s="248"/>
      <x:c r="JDT5902" s="248"/>
      <x:c r="JDU5902" s="248"/>
      <x:c r="JDV5902" s="248"/>
      <x:c r="JDW5902" s="248"/>
      <x:c r="JDX5902" s="248"/>
      <x:c r="JDY5902" s="248"/>
      <x:c r="JDZ5902" s="248"/>
      <x:c r="JEA5902" s="248"/>
      <x:c r="JEB5902" s="248"/>
      <x:c r="JEC5902" s="248"/>
      <x:c r="JED5902" s="248"/>
      <x:c r="JEE5902" s="248"/>
      <x:c r="JEF5902" s="248"/>
      <x:c r="JEG5902" s="248"/>
      <x:c r="JEH5902" s="248"/>
      <x:c r="JEI5902" s="248"/>
      <x:c r="JEJ5902" s="248"/>
      <x:c r="JEK5902" s="248"/>
      <x:c r="JEL5902" s="248"/>
      <x:c r="JEM5902" s="248"/>
      <x:c r="JEN5902" s="248"/>
      <x:c r="JEO5902" s="248"/>
      <x:c r="JEP5902" s="248"/>
      <x:c r="JEQ5902" s="248"/>
      <x:c r="JER5902" s="248"/>
      <x:c r="JES5902" s="248"/>
      <x:c r="JET5902" s="248"/>
      <x:c r="JEU5902" s="248"/>
      <x:c r="JEV5902" s="248"/>
      <x:c r="JEW5902" s="248"/>
      <x:c r="JEX5902" s="248"/>
      <x:c r="JEY5902" s="248"/>
      <x:c r="JEZ5902" s="248"/>
      <x:c r="JFA5902" s="248"/>
      <x:c r="JFB5902" s="248"/>
      <x:c r="JFC5902" s="248"/>
      <x:c r="JFD5902" s="248"/>
      <x:c r="JFE5902" s="248"/>
      <x:c r="JFF5902" s="248"/>
      <x:c r="JFG5902" s="248"/>
      <x:c r="JFH5902" s="248"/>
      <x:c r="JFI5902" s="248"/>
      <x:c r="JFJ5902" s="248"/>
      <x:c r="JFK5902" s="248"/>
      <x:c r="JFL5902" s="248"/>
      <x:c r="JFM5902" s="248"/>
      <x:c r="JFN5902" s="248"/>
      <x:c r="JFO5902" s="248"/>
      <x:c r="JFP5902" s="248"/>
      <x:c r="JFQ5902" s="248"/>
      <x:c r="JFR5902" s="248"/>
      <x:c r="JFS5902" s="248"/>
      <x:c r="JFT5902" s="248"/>
      <x:c r="JFU5902" s="248"/>
      <x:c r="JFV5902" s="248"/>
      <x:c r="JFW5902" s="248"/>
      <x:c r="JFX5902" s="248"/>
      <x:c r="JFY5902" s="248"/>
      <x:c r="JFZ5902" s="248"/>
      <x:c r="JGA5902" s="248"/>
      <x:c r="JGB5902" s="248"/>
      <x:c r="JGC5902" s="248"/>
      <x:c r="JGD5902" s="248"/>
      <x:c r="JGE5902" s="248"/>
      <x:c r="JGF5902" s="248"/>
      <x:c r="JGG5902" s="248"/>
      <x:c r="JGH5902" s="248"/>
      <x:c r="JGI5902" s="248"/>
      <x:c r="JGJ5902" s="248"/>
      <x:c r="JGK5902" s="248"/>
      <x:c r="JGL5902" s="248"/>
      <x:c r="JGM5902" s="248"/>
      <x:c r="JGN5902" s="248"/>
      <x:c r="JGO5902" s="248"/>
      <x:c r="JGP5902" s="248"/>
      <x:c r="JGQ5902" s="248"/>
      <x:c r="JGR5902" s="248"/>
      <x:c r="JGS5902" s="248"/>
      <x:c r="JGT5902" s="248"/>
      <x:c r="JGU5902" s="248"/>
      <x:c r="JGV5902" s="248"/>
      <x:c r="JGW5902" s="248"/>
      <x:c r="JGX5902" s="248"/>
      <x:c r="JGY5902" s="248"/>
      <x:c r="JGZ5902" s="248"/>
      <x:c r="JHA5902" s="248"/>
      <x:c r="JHB5902" s="248"/>
      <x:c r="JHC5902" s="248"/>
      <x:c r="JHD5902" s="248"/>
      <x:c r="JHE5902" s="248"/>
      <x:c r="JHF5902" s="248"/>
      <x:c r="JHG5902" s="248"/>
      <x:c r="JHH5902" s="248"/>
      <x:c r="JHI5902" s="248"/>
      <x:c r="JHJ5902" s="248"/>
      <x:c r="JHK5902" s="248"/>
      <x:c r="JHL5902" s="248"/>
      <x:c r="JHM5902" s="248"/>
      <x:c r="JHN5902" s="248"/>
      <x:c r="JHO5902" s="248"/>
      <x:c r="JHP5902" s="248"/>
      <x:c r="JHQ5902" s="248"/>
      <x:c r="JHR5902" s="248"/>
      <x:c r="JHS5902" s="248"/>
      <x:c r="JHT5902" s="248"/>
      <x:c r="JHU5902" s="248"/>
      <x:c r="JHV5902" s="248"/>
      <x:c r="JHW5902" s="248"/>
      <x:c r="JHX5902" s="248"/>
      <x:c r="JHY5902" s="248"/>
      <x:c r="JHZ5902" s="248"/>
      <x:c r="JIA5902" s="248"/>
      <x:c r="JIB5902" s="248"/>
      <x:c r="JIC5902" s="248"/>
      <x:c r="JID5902" s="248"/>
      <x:c r="JIE5902" s="248"/>
      <x:c r="JIF5902" s="248"/>
      <x:c r="JIG5902" s="248"/>
      <x:c r="JIH5902" s="248"/>
      <x:c r="JII5902" s="248"/>
      <x:c r="JIJ5902" s="248"/>
      <x:c r="JIK5902" s="248"/>
      <x:c r="JIL5902" s="248"/>
      <x:c r="JIM5902" s="248"/>
      <x:c r="JIN5902" s="248"/>
      <x:c r="JIO5902" s="248"/>
      <x:c r="JIP5902" s="248"/>
      <x:c r="JIQ5902" s="248"/>
      <x:c r="JIR5902" s="248"/>
      <x:c r="JIS5902" s="248"/>
      <x:c r="JIT5902" s="248"/>
      <x:c r="JIU5902" s="248"/>
      <x:c r="JIV5902" s="248"/>
      <x:c r="JIW5902" s="248"/>
      <x:c r="JIX5902" s="248"/>
      <x:c r="JIY5902" s="248"/>
      <x:c r="JIZ5902" s="248"/>
      <x:c r="JJA5902" s="248"/>
      <x:c r="JJB5902" s="248"/>
      <x:c r="JJC5902" s="248"/>
      <x:c r="JJD5902" s="248"/>
      <x:c r="JJE5902" s="248"/>
      <x:c r="JJF5902" s="248"/>
      <x:c r="JJG5902" s="248"/>
      <x:c r="JJH5902" s="248"/>
      <x:c r="JJI5902" s="248"/>
      <x:c r="JJJ5902" s="248"/>
      <x:c r="JJK5902" s="248"/>
      <x:c r="JJL5902" s="248"/>
      <x:c r="JJM5902" s="248"/>
      <x:c r="JJN5902" s="248"/>
      <x:c r="JJO5902" s="248"/>
      <x:c r="JJP5902" s="248"/>
      <x:c r="JJQ5902" s="248"/>
      <x:c r="JJR5902" s="248"/>
      <x:c r="JJS5902" s="248"/>
      <x:c r="JJT5902" s="248"/>
      <x:c r="JJU5902" s="248"/>
      <x:c r="JJV5902" s="248"/>
      <x:c r="JJW5902" s="248"/>
      <x:c r="JJX5902" s="248"/>
      <x:c r="JJY5902" s="248"/>
      <x:c r="JJZ5902" s="248"/>
      <x:c r="JKA5902" s="248"/>
      <x:c r="JKB5902" s="248"/>
      <x:c r="JKC5902" s="248"/>
      <x:c r="JKD5902" s="248"/>
      <x:c r="JKE5902" s="248"/>
      <x:c r="JKF5902" s="248"/>
      <x:c r="JKG5902" s="248"/>
      <x:c r="JKH5902" s="248"/>
      <x:c r="JKI5902" s="248"/>
      <x:c r="JKJ5902" s="248"/>
      <x:c r="JKK5902" s="248"/>
      <x:c r="JKL5902" s="248"/>
      <x:c r="JKM5902" s="248"/>
      <x:c r="JKN5902" s="248"/>
      <x:c r="JKO5902" s="248"/>
      <x:c r="JKP5902" s="248"/>
      <x:c r="JKQ5902" s="248"/>
      <x:c r="JKR5902" s="248"/>
      <x:c r="JKS5902" s="248"/>
      <x:c r="JKT5902" s="248"/>
      <x:c r="JKU5902" s="248"/>
      <x:c r="JKV5902" s="248"/>
      <x:c r="JKW5902" s="248"/>
      <x:c r="JKX5902" s="248"/>
      <x:c r="JKY5902" s="248"/>
      <x:c r="JKZ5902" s="248"/>
      <x:c r="JLA5902" s="248"/>
      <x:c r="JLB5902" s="248"/>
      <x:c r="JLC5902" s="248"/>
      <x:c r="JLD5902" s="248"/>
      <x:c r="JLE5902" s="248"/>
      <x:c r="JLF5902" s="248"/>
      <x:c r="JLG5902" s="248"/>
      <x:c r="JLH5902" s="248"/>
      <x:c r="JLI5902" s="248"/>
      <x:c r="JLJ5902" s="248"/>
      <x:c r="JLK5902" s="248"/>
      <x:c r="JLL5902" s="248"/>
      <x:c r="JLM5902" s="248"/>
      <x:c r="JLN5902" s="248"/>
      <x:c r="JLO5902" s="248"/>
      <x:c r="JLP5902" s="248"/>
      <x:c r="JLQ5902" s="248"/>
      <x:c r="JLR5902" s="248"/>
      <x:c r="JLS5902" s="248"/>
      <x:c r="JLT5902" s="248"/>
      <x:c r="JLU5902" s="248"/>
      <x:c r="JLV5902" s="248"/>
      <x:c r="JLW5902" s="248"/>
      <x:c r="JLX5902" s="248"/>
      <x:c r="JLY5902" s="248"/>
      <x:c r="JLZ5902" s="248"/>
      <x:c r="JMA5902" s="248"/>
      <x:c r="JMB5902" s="248"/>
      <x:c r="JMC5902" s="248"/>
      <x:c r="JMD5902" s="248"/>
      <x:c r="JME5902" s="248"/>
      <x:c r="JMF5902" s="248"/>
      <x:c r="JMG5902" s="248"/>
      <x:c r="JMH5902" s="248"/>
      <x:c r="JMI5902" s="248"/>
      <x:c r="JMJ5902" s="248"/>
      <x:c r="JMK5902" s="248"/>
      <x:c r="JML5902" s="248"/>
      <x:c r="JMM5902" s="248"/>
      <x:c r="JMN5902" s="248"/>
      <x:c r="JMO5902" s="248"/>
      <x:c r="JMP5902" s="248"/>
      <x:c r="JMQ5902" s="248"/>
      <x:c r="JMR5902" s="248"/>
      <x:c r="JMS5902" s="248"/>
      <x:c r="JMT5902" s="248"/>
      <x:c r="JMU5902" s="248"/>
      <x:c r="JMV5902" s="248"/>
      <x:c r="JMW5902" s="248"/>
      <x:c r="JMX5902" s="248"/>
      <x:c r="JMY5902" s="248"/>
      <x:c r="JMZ5902" s="248"/>
      <x:c r="JNA5902" s="248"/>
      <x:c r="JNB5902" s="248"/>
      <x:c r="JNC5902" s="248"/>
      <x:c r="JND5902" s="248"/>
      <x:c r="JNE5902" s="248"/>
      <x:c r="JNF5902" s="248"/>
      <x:c r="JNG5902" s="248"/>
      <x:c r="JNH5902" s="248"/>
      <x:c r="JNI5902" s="248"/>
      <x:c r="JNJ5902" s="248"/>
      <x:c r="JNK5902" s="248"/>
      <x:c r="JNL5902" s="248"/>
      <x:c r="JNM5902" s="248"/>
      <x:c r="JNN5902" s="248"/>
      <x:c r="JNO5902" s="248"/>
      <x:c r="JNP5902" s="248"/>
      <x:c r="JNQ5902" s="248"/>
      <x:c r="JNR5902" s="248"/>
      <x:c r="JNS5902" s="248"/>
      <x:c r="JNT5902" s="248"/>
      <x:c r="JNU5902" s="248"/>
      <x:c r="JNV5902" s="248"/>
      <x:c r="JNW5902" s="248"/>
      <x:c r="JNX5902" s="248"/>
      <x:c r="JNY5902" s="248"/>
      <x:c r="JNZ5902" s="248"/>
      <x:c r="JOA5902" s="248"/>
      <x:c r="JOB5902" s="248"/>
      <x:c r="JOC5902" s="248"/>
      <x:c r="JOD5902" s="248"/>
      <x:c r="JOE5902" s="248"/>
      <x:c r="JOF5902" s="248"/>
      <x:c r="JOG5902" s="248"/>
      <x:c r="JOH5902" s="248"/>
      <x:c r="JOI5902" s="248"/>
      <x:c r="JOJ5902" s="248"/>
      <x:c r="JOK5902" s="248"/>
      <x:c r="JOL5902" s="248"/>
      <x:c r="JOM5902" s="248"/>
      <x:c r="JON5902" s="248"/>
      <x:c r="JOO5902" s="248"/>
      <x:c r="JOP5902" s="248"/>
      <x:c r="JOQ5902" s="248"/>
      <x:c r="JOR5902" s="248"/>
      <x:c r="JOS5902" s="248"/>
      <x:c r="JOT5902" s="248"/>
      <x:c r="JOU5902" s="248"/>
      <x:c r="JOV5902" s="248"/>
      <x:c r="JOW5902" s="248"/>
      <x:c r="JOX5902" s="248"/>
      <x:c r="JOY5902" s="248"/>
      <x:c r="JOZ5902" s="248"/>
      <x:c r="JPA5902" s="248"/>
      <x:c r="JPB5902" s="248"/>
      <x:c r="JPC5902" s="248"/>
      <x:c r="JPD5902" s="248"/>
      <x:c r="JPE5902" s="248"/>
      <x:c r="JPF5902" s="248"/>
      <x:c r="JPG5902" s="248"/>
      <x:c r="JPH5902" s="248"/>
      <x:c r="JPI5902" s="248"/>
      <x:c r="JPJ5902" s="248"/>
      <x:c r="JPK5902" s="248"/>
      <x:c r="JPL5902" s="248"/>
      <x:c r="JPM5902" s="248"/>
      <x:c r="JPN5902" s="248"/>
      <x:c r="JPO5902" s="248"/>
      <x:c r="JPP5902" s="248"/>
      <x:c r="JPQ5902" s="248"/>
      <x:c r="JPR5902" s="248"/>
      <x:c r="JPS5902" s="248"/>
      <x:c r="JPT5902" s="248"/>
      <x:c r="JPU5902" s="248"/>
      <x:c r="JPV5902" s="248"/>
      <x:c r="JPW5902" s="248"/>
      <x:c r="JPX5902" s="248"/>
      <x:c r="JPY5902" s="248"/>
      <x:c r="JPZ5902" s="248"/>
      <x:c r="JQA5902" s="248"/>
      <x:c r="JQB5902" s="248"/>
      <x:c r="JQC5902" s="248"/>
      <x:c r="JQD5902" s="248"/>
      <x:c r="JQE5902" s="248"/>
      <x:c r="JQF5902" s="248"/>
      <x:c r="JQG5902" s="248"/>
      <x:c r="JQH5902" s="248"/>
      <x:c r="JQI5902" s="248"/>
      <x:c r="JQJ5902" s="248"/>
      <x:c r="JQK5902" s="248"/>
      <x:c r="JQL5902" s="248"/>
      <x:c r="JQM5902" s="248"/>
      <x:c r="JQN5902" s="248"/>
      <x:c r="JQO5902" s="248"/>
      <x:c r="JQP5902" s="248"/>
      <x:c r="JQQ5902" s="248"/>
      <x:c r="JQR5902" s="248"/>
      <x:c r="JQS5902" s="248"/>
      <x:c r="JQT5902" s="248"/>
      <x:c r="JQU5902" s="248"/>
      <x:c r="JQV5902" s="248"/>
      <x:c r="JQW5902" s="248"/>
      <x:c r="JQX5902" s="248"/>
      <x:c r="JQY5902" s="248"/>
      <x:c r="JQZ5902" s="248"/>
      <x:c r="JRA5902" s="248"/>
      <x:c r="JRB5902" s="248"/>
      <x:c r="JRC5902" s="248"/>
      <x:c r="JRD5902" s="248"/>
      <x:c r="JRE5902" s="248"/>
      <x:c r="JRF5902" s="248"/>
      <x:c r="JRG5902" s="248"/>
      <x:c r="JRH5902" s="248"/>
      <x:c r="JRI5902" s="248"/>
      <x:c r="JRJ5902" s="248"/>
      <x:c r="JRK5902" s="248"/>
      <x:c r="JRL5902" s="248"/>
      <x:c r="JRM5902" s="248"/>
      <x:c r="JRN5902" s="248"/>
      <x:c r="JRO5902" s="248"/>
      <x:c r="JRP5902" s="248"/>
      <x:c r="JRQ5902" s="248"/>
      <x:c r="JRR5902" s="248"/>
      <x:c r="JRS5902" s="248"/>
      <x:c r="JRT5902" s="248"/>
      <x:c r="JRU5902" s="248"/>
      <x:c r="JRV5902" s="248"/>
      <x:c r="JRW5902" s="248"/>
      <x:c r="JRX5902" s="248"/>
      <x:c r="JRY5902" s="248"/>
      <x:c r="JRZ5902" s="248"/>
      <x:c r="JSA5902" s="248"/>
      <x:c r="JSB5902" s="248"/>
      <x:c r="JSC5902" s="248"/>
      <x:c r="JSD5902" s="248"/>
      <x:c r="JSE5902" s="248"/>
      <x:c r="JSF5902" s="248"/>
      <x:c r="JSG5902" s="248"/>
      <x:c r="JSH5902" s="248"/>
      <x:c r="JSI5902" s="248"/>
      <x:c r="JSJ5902" s="248"/>
      <x:c r="JSK5902" s="248"/>
      <x:c r="JSL5902" s="248"/>
      <x:c r="JSM5902" s="248"/>
      <x:c r="JSN5902" s="248"/>
      <x:c r="JSO5902" s="248"/>
      <x:c r="JSP5902" s="248"/>
      <x:c r="JSQ5902" s="248"/>
      <x:c r="JSR5902" s="248"/>
      <x:c r="JSS5902" s="248"/>
      <x:c r="JST5902" s="248"/>
      <x:c r="JSU5902" s="248"/>
      <x:c r="JSV5902" s="248"/>
      <x:c r="JSW5902" s="248"/>
      <x:c r="JSX5902" s="248"/>
      <x:c r="JSY5902" s="248"/>
      <x:c r="JSZ5902" s="248"/>
      <x:c r="JTA5902" s="248"/>
      <x:c r="JTB5902" s="248"/>
      <x:c r="JTC5902" s="248"/>
      <x:c r="JTD5902" s="248"/>
      <x:c r="JTE5902" s="248"/>
      <x:c r="JTF5902" s="248"/>
      <x:c r="JTG5902" s="248"/>
      <x:c r="JTH5902" s="248"/>
      <x:c r="JTI5902" s="248"/>
      <x:c r="JTJ5902" s="248"/>
      <x:c r="JTK5902" s="248"/>
      <x:c r="JTL5902" s="248"/>
      <x:c r="JTM5902" s="248"/>
      <x:c r="JTN5902" s="248"/>
      <x:c r="JTO5902" s="248"/>
      <x:c r="JTP5902" s="248"/>
      <x:c r="JTQ5902" s="248"/>
      <x:c r="JTR5902" s="248"/>
      <x:c r="JTS5902" s="248"/>
      <x:c r="JTT5902" s="248"/>
      <x:c r="JTU5902" s="248"/>
      <x:c r="JTV5902" s="248"/>
      <x:c r="JTW5902" s="248"/>
      <x:c r="JTX5902" s="248"/>
      <x:c r="JTY5902" s="248"/>
      <x:c r="JTZ5902" s="248"/>
      <x:c r="JUA5902" s="248"/>
      <x:c r="JUB5902" s="248"/>
      <x:c r="JUC5902" s="248"/>
      <x:c r="JUD5902" s="248"/>
      <x:c r="JUE5902" s="248"/>
      <x:c r="JUF5902" s="248"/>
      <x:c r="JUG5902" s="248"/>
      <x:c r="JUH5902" s="248"/>
      <x:c r="JUI5902" s="248"/>
      <x:c r="JUJ5902" s="248"/>
      <x:c r="JUK5902" s="248"/>
      <x:c r="JUL5902" s="248"/>
      <x:c r="JUM5902" s="248"/>
      <x:c r="JUN5902" s="248"/>
      <x:c r="JUO5902" s="248"/>
      <x:c r="JUP5902" s="248"/>
      <x:c r="JUQ5902" s="248"/>
      <x:c r="JUR5902" s="248"/>
      <x:c r="JUS5902" s="248"/>
      <x:c r="JUT5902" s="248"/>
      <x:c r="JUU5902" s="248"/>
      <x:c r="JUV5902" s="248"/>
      <x:c r="JUW5902" s="248"/>
      <x:c r="JUX5902" s="248"/>
      <x:c r="JUY5902" s="248"/>
      <x:c r="JUZ5902" s="248"/>
      <x:c r="JVA5902" s="248"/>
      <x:c r="JVB5902" s="248"/>
      <x:c r="JVC5902" s="248"/>
      <x:c r="JVD5902" s="248"/>
      <x:c r="JVE5902" s="248"/>
      <x:c r="JVF5902" s="248"/>
      <x:c r="JVG5902" s="248"/>
      <x:c r="JVH5902" s="248"/>
      <x:c r="JVI5902" s="248"/>
      <x:c r="JVJ5902" s="248"/>
      <x:c r="JVK5902" s="248"/>
      <x:c r="JVL5902" s="248"/>
      <x:c r="JVM5902" s="248"/>
      <x:c r="JVN5902" s="248"/>
      <x:c r="JVO5902" s="248"/>
      <x:c r="JVP5902" s="248"/>
      <x:c r="JVQ5902" s="248"/>
      <x:c r="JVR5902" s="248"/>
      <x:c r="JVS5902" s="248"/>
      <x:c r="JVT5902" s="248"/>
      <x:c r="JVU5902" s="248"/>
      <x:c r="JVV5902" s="248"/>
      <x:c r="JVW5902" s="248"/>
      <x:c r="JVX5902" s="248"/>
      <x:c r="JVY5902" s="248"/>
      <x:c r="JVZ5902" s="248"/>
      <x:c r="JWA5902" s="248"/>
      <x:c r="JWB5902" s="248"/>
      <x:c r="JWC5902" s="248"/>
      <x:c r="JWD5902" s="248"/>
      <x:c r="JWE5902" s="248"/>
      <x:c r="JWF5902" s="248"/>
      <x:c r="JWG5902" s="248"/>
      <x:c r="JWH5902" s="248"/>
      <x:c r="JWI5902" s="248"/>
      <x:c r="JWJ5902" s="248"/>
      <x:c r="JWK5902" s="248"/>
      <x:c r="JWL5902" s="248"/>
      <x:c r="JWM5902" s="248"/>
      <x:c r="JWN5902" s="248"/>
      <x:c r="JWO5902" s="248"/>
      <x:c r="JWP5902" s="248"/>
      <x:c r="JWQ5902" s="248"/>
      <x:c r="JWR5902" s="248"/>
      <x:c r="JWS5902" s="248"/>
      <x:c r="JWT5902" s="248"/>
      <x:c r="JWU5902" s="248"/>
      <x:c r="JWV5902" s="248"/>
      <x:c r="JWW5902" s="248"/>
      <x:c r="JWX5902" s="248"/>
      <x:c r="JWY5902" s="248"/>
      <x:c r="JWZ5902" s="248"/>
      <x:c r="JXA5902" s="248"/>
      <x:c r="JXB5902" s="248"/>
      <x:c r="JXC5902" s="248"/>
      <x:c r="JXD5902" s="248"/>
      <x:c r="JXE5902" s="248"/>
      <x:c r="JXF5902" s="248"/>
      <x:c r="JXG5902" s="248"/>
      <x:c r="JXH5902" s="248"/>
      <x:c r="JXI5902" s="248"/>
      <x:c r="JXJ5902" s="248"/>
      <x:c r="JXK5902" s="248"/>
      <x:c r="JXL5902" s="248"/>
      <x:c r="JXM5902" s="248"/>
      <x:c r="JXN5902" s="248"/>
      <x:c r="JXO5902" s="248"/>
      <x:c r="JXP5902" s="248"/>
      <x:c r="JXQ5902" s="248"/>
      <x:c r="JXR5902" s="248"/>
      <x:c r="JXS5902" s="248"/>
      <x:c r="JXT5902" s="248"/>
      <x:c r="JXU5902" s="248"/>
      <x:c r="JXV5902" s="248"/>
      <x:c r="JXW5902" s="248"/>
      <x:c r="JXX5902" s="248"/>
      <x:c r="JXY5902" s="248"/>
      <x:c r="JXZ5902" s="248"/>
      <x:c r="JYA5902" s="248"/>
      <x:c r="JYB5902" s="248"/>
      <x:c r="JYC5902" s="248"/>
      <x:c r="JYD5902" s="248"/>
      <x:c r="JYE5902" s="248"/>
      <x:c r="JYF5902" s="248"/>
      <x:c r="JYG5902" s="248"/>
      <x:c r="JYH5902" s="248"/>
      <x:c r="JYI5902" s="248"/>
      <x:c r="JYJ5902" s="248"/>
      <x:c r="JYK5902" s="248"/>
      <x:c r="JYL5902" s="248"/>
      <x:c r="JYM5902" s="248"/>
      <x:c r="JYN5902" s="248"/>
      <x:c r="JYO5902" s="248"/>
      <x:c r="JYP5902" s="248"/>
      <x:c r="JYQ5902" s="248"/>
      <x:c r="JYR5902" s="248"/>
      <x:c r="JYS5902" s="248"/>
      <x:c r="JYT5902" s="248"/>
      <x:c r="JYU5902" s="248"/>
      <x:c r="JYV5902" s="248"/>
      <x:c r="JYW5902" s="248"/>
      <x:c r="JYX5902" s="248"/>
      <x:c r="JYY5902" s="248"/>
      <x:c r="JYZ5902" s="248"/>
      <x:c r="JZA5902" s="248"/>
      <x:c r="JZB5902" s="248"/>
      <x:c r="JZC5902" s="248"/>
      <x:c r="JZD5902" s="248"/>
      <x:c r="JZE5902" s="248"/>
      <x:c r="JZF5902" s="248"/>
      <x:c r="JZG5902" s="248"/>
      <x:c r="JZH5902" s="248"/>
      <x:c r="JZI5902" s="248"/>
      <x:c r="JZJ5902" s="248"/>
      <x:c r="JZK5902" s="248"/>
      <x:c r="JZL5902" s="248"/>
      <x:c r="JZM5902" s="248"/>
      <x:c r="JZN5902" s="248"/>
      <x:c r="JZO5902" s="248"/>
      <x:c r="JZP5902" s="248"/>
      <x:c r="JZQ5902" s="248"/>
      <x:c r="JZR5902" s="248"/>
      <x:c r="JZS5902" s="248"/>
      <x:c r="JZT5902" s="248"/>
      <x:c r="JZU5902" s="248"/>
      <x:c r="JZV5902" s="248"/>
      <x:c r="JZW5902" s="248"/>
      <x:c r="JZX5902" s="248"/>
      <x:c r="JZY5902" s="248"/>
      <x:c r="JZZ5902" s="248"/>
      <x:c r="KAA5902" s="248"/>
      <x:c r="KAB5902" s="248"/>
      <x:c r="KAC5902" s="248"/>
      <x:c r="KAD5902" s="248"/>
      <x:c r="KAE5902" s="248"/>
      <x:c r="KAF5902" s="248"/>
      <x:c r="KAG5902" s="248"/>
      <x:c r="KAH5902" s="248"/>
      <x:c r="KAI5902" s="248"/>
      <x:c r="KAJ5902" s="248"/>
      <x:c r="KAK5902" s="248"/>
      <x:c r="KAL5902" s="248"/>
      <x:c r="KAM5902" s="248"/>
      <x:c r="KAN5902" s="248"/>
      <x:c r="KAO5902" s="248"/>
      <x:c r="KAP5902" s="248"/>
      <x:c r="KAQ5902" s="248"/>
      <x:c r="KAR5902" s="248"/>
      <x:c r="KAS5902" s="248"/>
      <x:c r="KAT5902" s="248"/>
      <x:c r="KAU5902" s="248"/>
      <x:c r="KAV5902" s="248"/>
      <x:c r="KAW5902" s="248"/>
      <x:c r="KAX5902" s="248"/>
      <x:c r="KAY5902" s="248"/>
      <x:c r="KAZ5902" s="248"/>
      <x:c r="KBA5902" s="248"/>
      <x:c r="KBB5902" s="248"/>
      <x:c r="KBC5902" s="248"/>
      <x:c r="KBD5902" s="248"/>
      <x:c r="KBE5902" s="248"/>
      <x:c r="KBF5902" s="248"/>
      <x:c r="KBG5902" s="248"/>
      <x:c r="KBH5902" s="248"/>
      <x:c r="KBI5902" s="248"/>
      <x:c r="KBJ5902" s="248"/>
      <x:c r="KBK5902" s="248"/>
      <x:c r="KBL5902" s="248"/>
      <x:c r="KBM5902" s="248"/>
      <x:c r="KBN5902" s="248"/>
      <x:c r="KBO5902" s="248"/>
      <x:c r="KBP5902" s="248"/>
      <x:c r="KBQ5902" s="248"/>
      <x:c r="KBR5902" s="248"/>
      <x:c r="KBS5902" s="248"/>
      <x:c r="KBT5902" s="248"/>
      <x:c r="KBU5902" s="248"/>
      <x:c r="KBV5902" s="248"/>
      <x:c r="KBW5902" s="248"/>
      <x:c r="KBX5902" s="248"/>
      <x:c r="KBY5902" s="248"/>
      <x:c r="KBZ5902" s="248"/>
      <x:c r="KCA5902" s="248"/>
      <x:c r="KCB5902" s="248"/>
      <x:c r="KCC5902" s="248"/>
      <x:c r="KCD5902" s="248"/>
      <x:c r="KCE5902" s="248"/>
      <x:c r="KCF5902" s="248"/>
      <x:c r="KCG5902" s="248"/>
      <x:c r="KCH5902" s="248"/>
      <x:c r="KCI5902" s="248"/>
      <x:c r="KCJ5902" s="248"/>
      <x:c r="KCK5902" s="248"/>
      <x:c r="KCL5902" s="248"/>
      <x:c r="KCM5902" s="248"/>
      <x:c r="KCN5902" s="248"/>
      <x:c r="KCO5902" s="248"/>
      <x:c r="KCP5902" s="248"/>
      <x:c r="KCQ5902" s="248"/>
      <x:c r="KCR5902" s="248"/>
      <x:c r="KCS5902" s="248"/>
      <x:c r="KCT5902" s="248"/>
      <x:c r="KCU5902" s="248"/>
      <x:c r="KCV5902" s="248"/>
      <x:c r="KCW5902" s="248"/>
      <x:c r="KCX5902" s="248"/>
      <x:c r="KCY5902" s="248"/>
      <x:c r="KCZ5902" s="248"/>
      <x:c r="KDA5902" s="248"/>
      <x:c r="KDB5902" s="248"/>
      <x:c r="KDC5902" s="248"/>
      <x:c r="KDD5902" s="248"/>
      <x:c r="KDE5902" s="248"/>
      <x:c r="KDF5902" s="248"/>
      <x:c r="KDG5902" s="248"/>
      <x:c r="KDH5902" s="248"/>
      <x:c r="KDI5902" s="248"/>
      <x:c r="KDJ5902" s="248"/>
      <x:c r="KDK5902" s="248"/>
      <x:c r="KDL5902" s="248"/>
      <x:c r="KDM5902" s="248"/>
      <x:c r="KDN5902" s="248"/>
      <x:c r="KDO5902" s="248"/>
      <x:c r="KDP5902" s="248"/>
      <x:c r="KDQ5902" s="248"/>
      <x:c r="KDR5902" s="248"/>
      <x:c r="KDS5902" s="248"/>
      <x:c r="KDT5902" s="248"/>
      <x:c r="KDU5902" s="248"/>
      <x:c r="KDV5902" s="248"/>
      <x:c r="KDW5902" s="248"/>
      <x:c r="KDX5902" s="248"/>
      <x:c r="KDY5902" s="248"/>
      <x:c r="KDZ5902" s="248"/>
      <x:c r="KEA5902" s="248"/>
      <x:c r="KEB5902" s="248"/>
      <x:c r="KEC5902" s="248"/>
      <x:c r="KED5902" s="248"/>
      <x:c r="KEE5902" s="248"/>
      <x:c r="KEF5902" s="248"/>
      <x:c r="KEG5902" s="248"/>
      <x:c r="KEH5902" s="248"/>
      <x:c r="KEI5902" s="248"/>
      <x:c r="KEJ5902" s="248"/>
      <x:c r="KEK5902" s="248"/>
      <x:c r="KEL5902" s="248"/>
      <x:c r="KEM5902" s="248"/>
      <x:c r="KEN5902" s="248"/>
      <x:c r="KEO5902" s="248"/>
      <x:c r="KEP5902" s="248"/>
      <x:c r="KEQ5902" s="248"/>
      <x:c r="KER5902" s="248"/>
      <x:c r="KES5902" s="248"/>
      <x:c r="KET5902" s="248"/>
      <x:c r="KEU5902" s="248"/>
      <x:c r="KEV5902" s="248"/>
      <x:c r="KEW5902" s="248"/>
      <x:c r="KEX5902" s="248"/>
      <x:c r="KEY5902" s="248"/>
      <x:c r="KEZ5902" s="248"/>
      <x:c r="KFA5902" s="248"/>
      <x:c r="KFB5902" s="248"/>
      <x:c r="KFC5902" s="248"/>
      <x:c r="KFD5902" s="248"/>
      <x:c r="KFE5902" s="248"/>
      <x:c r="KFF5902" s="248"/>
      <x:c r="KFG5902" s="248"/>
      <x:c r="KFH5902" s="248"/>
      <x:c r="KFI5902" s="248"/>
      <x:c r="KFJ5902" s="248"/>
      <x:c r="KFK5902" s="248"/>
      <x:c r="KFL5902" s="248"/>
      <x:c r="KFM5902" s="248"/>
      <x:c r="KFN5902" s="248"/>
      <x:c r="KFO5902" s="248"/>
      <x:c r="KFP5902" s="248"/>
      <x:c r="KFQ5902" s="248"/>
      <x:c r="KFR5902" s="248"/>
      <x:c r="KFS5902" s="248"/>
      <x:c r="KFT5902" s="248"/>
      <x:c r="KFU5902" s="248"/>
      <x:c r="KFV5902" s="248"/>
      <x:c r="KFW5902" s="248"/>
      <x:c r="KFX5902" s="248"/>
      <x:c r="KFY5902" s="248"/>
      <x:c r="KFZ5902" s="248"/>
      <x:c r="KGA5902" s="248"/>
      <x:c r="KGB5902" s="248"/>
      <x:c r="KGC5902" s="248"/>
      <x:c r="KGD5902" s="248"/>
      <x:c r="KGE5902" s="248"/>
      <x:c r="KGF5902" s="248"/>
      <x:c r="KGG5902" s="248"/>
      <x:c r="KGH5902" s="248"/>
      <x:c r="KGI5902" s="248"/>
      <x:c r="KGJ5902" s="248"/>
      <x:c r="KGK5902" s="248"/>
      <x:c r="KGL5902" s="248"/>
      <x:c r="KGM5902" s="248"/>
      <x:c r="KGN5902" s="248"/>
      <x:c r="KGO5902" s="248"/>
      <x:c r="KGP5902" s="248"/>
      <x:c r="KGQ5902" s="248"/>
      <x:c r="KGR5902" s="248"/>
      <x:c r="KGS5902" s="248"/>
      <x:c r="KGT5902" s="248"/>
      <x:c r="KGU5902" s="248"/>
      <x:c r="KGV5902" s="248"/>
      <x:c r="KGW5902" s="248"/>
      <x:c r="KGX5902" s="248"/>
      <x:c r="KGY5902" s="248"/>
      <x:c r="KGZ5902" s="248"/>
      <x:c r="KHA5902" s="248"/>
      <x:c r="KHB5902" s="248"/>
      <x:c r="KHC5902" s="248"/>
      <x:c r="KHD5902" s="248"/>
      <x:c r="KHE5902" s="248"/>
      <x:c r="KHF5902" s="248"/>
      <x:c r="KHG5902" s="248"/>
      <x:c r="KHH5902" s="248"/>
      <x:c r="KHI5902" s="248"/>
      <x:c r="KHJ5902" s="248"/>
      <x:c r="KHK5902" s="248"/>
      <x:c r="KHL5902" s="248"/>
      <x:c r="KHM5902" s="248"/>
      <x:c r="KHN5902" s="248"/>
      <x:c r="KHO5902" s="248"/>
      <x:c r="KHP5902" s="248"/>
      <x:c r="KHQ5902" s="248"/>
      <x:c r="KHR5902" s="248"/>
      <x:c r="KHS5902" s="248"/>
      <x:c r="KHT5902" s="248"/>
      <x:c r="KHU5902" s="248"/>
      <x:c r="KHV5902" s="248"/>
      <x:c r="KHW5902" s="248"/>
      <x:c r="KHX5902" s="248"/>
      <x:c r="KHY5902" s="248"/>
      <x:c r="KHZ5902" s="248"/>
      <x:c r="KIA5902" s="248"/>
      <x:c r="KIB5902" s="248"/>
      <x:c r="KIC5902" s="248"/>
      <x:c r="KID5902" s="248"/>
      <x:c r="KIE5902" s="248"/>
      <x:c r="KIF5902" s="248"/>
      <x:c r="KIG5902" s="248"/>
      <x:c r="KIH5902" s="248"/>
      <x:c r="KII5902" s="248"/>
      <x:c r="KIJ5902" s="248"/>
      <x:c r="KIK5902" s="248"/>
      <x:c r="KIL5902" s="248"/>
      <x:c r="KIM5902" s="248"/>
      <x:c r="KIN5902" s="248"/>
      <x:c r="KIO5902" s="248"/>
      <x:c r="KIP5902" s="248"/>
      <x:c r="KIQ5902" s="248"/>
      <x:c r="KIR5902" s="248"/>
      <x:c r="KIS5902" s="248"/>
      <x:c r="KIT5902" s="248"/>
      <x:c r="KIU5902" s="248"/>
      <x:c r="KIV5902" s="248"/>
      <x:c r="KIW5902" s="248"/>
      <x:c r="KIX5902" s="248"/>
      <x:c r="KIY5902" s="248"/>
      <x:c r="KIZ5902" s="248"/>
      <x:c r="KJA5902" s="248"/>
      <x:c r="KJB5902" s="248"/>
      <x:c r="KJC5902" s="248"/>
      <x:c r="KJD5902" s="248"/>
      <x:c r="KJE5902" s="248"/>
      <x:c r="KJF5902" s="248"/>
      <x:c r="KJG5902" s="248"/>
      <x:c r="KJH5902" s="248"/>
      <x:c r="KJI5902" s="248"/>
      <x:c r="KJJ5902" s="248"/>
      <x:c r="KJK5902" s="248"/>
      <x:c r="KJL5902" s="248"/>
      <x:c r="KJM5902" s="248"/>
      <x:c r="KJN5902" s="248"/>
      <x:c r="KJO5902" s="248"/>
      <x:c r="KJP5902" s="248"/>
      <x:c r="KJQ5902" s="248"/>
      <x:c r="KJR5902" s="248"/>
      <x:c r="KJS5902" s="248"/>
      <x:c r="KJT5902" s="248"/>
      <x:c r="KJU5902" s="248"/>
      <x:c r="KJV5902" s="248"/>
      <x:c r="KJW5902" s="248"/>
      <x:c r="KJX5902" s="248"/>
      <x:c r="KJY5902" s="248"/>
      <x:c r="KJZ5902" s="248"/>
      <x:c r="KKA5902" s="248"/>
      <x:c r="KKB5902" s="248"/>
      <x:c r="KKC5902" s="248"/>
      <x:c r="KKD5902" s="248"/>
      <x:c r="KKE5902" s="248"/>
      <x:c r="KKF5902" s="248"/>
      <x:c r="KKG5902" s="248"/>
      <x:c r="KKH5902" s="248"/>
      <x:c r="KKI5902" s="248"/>
      <x:c r="KKJ5902" s="248"/>
      <x:c r="KKK5902" s="248"/>
      <x:c r="KKL5902" s="248"/>
      <x:c r="KKM5902" s="248"/>
      <x:c r="KKN5902" s="248"/>
      <x:c r="KKO5902" s="248"/>
      <x:c r="KKP5902" s="248"/>
      <x:c r="KKQ5902" s="248"/>
      <x:c r="KKR5902" s="248"/>
      <x:c r="KKS5902" s="248"/>
      <x:c r="KKT5902" s="248"/>
      <x:c r="KKU5902" s="248"/>
      <x:c r="KKV5902" s="248"/>
      <x:c r="KKW5902" s="248"/>
      <x:c r="KKX5902" s="248"/>
      <x:c r="KKY5902" s="248"/>
      <x:c r="KKZ5902" s="248"/>
      <x:c r="KLA5902" s="248"/>
      <x:c r="KLB5902" s="248"/>
      <x:c r="KLC5902" s="248"/>
      <x:c r="KLD5902" s="248"/>
      <x:c r="KLE5902" s="248"/>
      <x:c r="KLF5902" s="248"/>
      <x:c r="KLG5902" s="248"/>
      <x:c r="KLH5902" s="248"/>
      <x:c r="KLI5902" s="248"/>
      <x:c r="KLJ5902" s="248"/>
      <x:c r="KLK5902" s="248"/>
      <x:c r="KLL5902" s="248"/>
      <x:c r="KLM5902" s="248"/>
      <x:c r="KLN5902" s="248"/>
      <x:c r="KLO5902" s="248"/>
      <x:c r="KLP5902" s="248"/>
      <x:c r="KLQ5902" s="248"/>
      <x:c r="KLR5902" s="248"/>
      <x:c r="KLS5902" s="248"/>
      <x:c r="KLT5902" s="248"/>
      <x:c r="KLU5902" s="248"/>
      <x:c r="KLV5902" s="248"/>
      <x:c r="KLW5902" s="248"/>
      <x:c r="KLX5902" s="248"/>
      <x:c r="KLY5902" s="248"/>
      <x:c r="KLZ5902" s="248"/>
      <x:c r="KMA5902" s="248"/>
      <x:c r="KMB5902" s="248"/>
      <x:c r="KMC5902" s="248"/>
      <x:c r="KMD5902" s="248"/>
      <x:c r="KME5902" s="248"/>
      <x:c r="KMF5902" s="248"/>
      <x:c r="KMG5902" s="248"/>
      <x:c r="KMH5902" s="248"/>
      <x:c r="KMI5902" s="248"/>
      <x:c r="KMJ5902" s="248"/>
      <x:c r="KMK5902" s="248"/>
      <x:c r="KML5902" s="248"/>
      <x:c r="KMM5902" s="248"/>
      <x:c r="KMN5902" s="248"/>
      <x:c r="KMO5902" s="248"/>
      <x:c r="KMP5902" s="248"/>
      <x:c r="KMQ5902" s="248"/>
      <x:c r="KMR5902" s="248"/>
      <x:c r="KMS5902" s="248"/>
      <x:c r="KMT5902" s="248"/>
      <x:c r="KMU5902" s="248"/>
      <x:c r="KMV5902" s="248"/>
      <x:c r="KMW5902" s="248"/>
      <x:c r="KMX5902" s="248"/>
      <x:c r="KMY5902" s="248"/>
      <x:c r="KMZ5902" s="248"/>
      <x:c r="KNA5902" s="248"/>
      <x:c r="KNB5902" s="248"/>
      <x:c r="KNC5902" s="248"/>
      <x:c r="KND5902" s="248"/>
      <x:c r="KNE5902" s="248"/>
      <x:c r="KNF5902" s="248"/>
      <x:c r="KNG5902" s="248"/>
      <x:c r="KNH5902" s="248"/>
      <x:c r="KNI5902" s="248"/>
      <x:c r="KNJ5902" s="248"/>
      <x:c r="KNK5902" s="248"/>
      <x:c r="KNL5902" s="248"/>
      <x:c r="KNM5902" s="248"/>
      <x:c r="KNN5902" s="248"/>
      <x:c r="KNO5902" s="248"/>
      <x:c r="KNP5902" s="248"/>
      <x:c r="KNQ5902" s="248"/>
      <x:c r="KNR5902" s="248"/>
      <x:c r="KNS5902" s="248"/>
      <x:c r="KNT5902" s="248"/>
      <x:c r="KNU5902" s="248"/>
      <x:c r="KNV5902" s="248"/>
      <x:c r="KNW5902" s="248"/>
      <x:c r="KNX5902" s="248"/>
      <x:c r="KNY5902" s="248"/>
      <x:c r="KNZ5902" s="248"/>
      <x:c r="KOA5902" s="248"/>
      <x:c r="KOB5902" s="248"/>
      <x:c r="KOC5902" s="248"/>
      <x:c r="KOD5902" s="248"/>
      <x:c r="KOE5902" s="248"/>
      <x:c r="KOF5902" s="248"/>
      <x:c r="KOG5902" s="248"/>
      <x:c r="KOH5902" s="248"/>
      <x:c r="KOI5902" s="248"/>
      <x:c r="KOJ5902" s="248"/>
      <x:c r="KOK5902" s="248"/>
      <x:c r="KOL5902" s="248"/>
      <x:c r="KOM5902" s="248"/>
      <x:c r="KON5902" s="248"/>
      <x:c r="KOO5902" s="248"/>
      <x:c r="KOP5902" s="248"/>
      <x:c r="KOQ5902" s="248"/>
      <x:c r="KOR5902" s="248"/>
      <x:c r="KOS5902" s="248"/>
      <x:c r="KOT5902" s="248"/>
      <x:c r="KOU5902" s="248"/>
      <x:c r="KOV5902" s="248"/>
      <x:c r="KOW5902" s="248"/>
      <x:c r="KOX5902" s="248"/>
      <x:c r="KOY5902" s="248"/>
      <x:c r="KOZ5902" s="248"/>
      <x:c r="KPA5902" s="248"/>
      <x:c r="KPB5902" s="248"/>
      <x:c r="KPC5902" s="248"/>
      <x:c r="KPD5902" s="248"/>
      <x:c r="KPE5902" s="248"/>
      <x:c r="KPF5902" s="248"/>
      <x:c r="KPG5902" s="248"/>
      <x:c r="KPH5902" s="248"/>
      <x:c r="KPI5902" s="248"/>
      <x:c r="KPJ5902" s="248"/>
      <x:c r="KPK5902" s="248"/>
      <x:c r="KPL5902" s="248"/>
      <x:c r="KPM5902" s="248"/>
      <x:c r="KPN5902" s="248"/>
      <x:c r="KPO5902" s="248"/>
      <x:c r="KPP5902" s="248"/>
      <x:c r="KPQ5902" s="248"/>
      <x:c r="KPR5902" s="248"/>
      <x:c r="KPS5902" s="248"/>
      <x:c r="KPT5902" s="248"/>
      <x:c r="KPU5902" s="248"/>
      <x:c r="KPV5902" s="248"/>
      <x:c r="KPW5902" s="248"/>
      <x:c r="KPX5902" s="248"/>
      <x:c r="KPY5902" s="248"/>
      <x:c r="KPZ5902" s="248"/>
      <x:c r="KQA5902" s="248"/>
      <x:c r="KQB5902" s="248"/>
      <x:c r="KQC5902" s="248"/>
      <x:c r="KQD5902" s="248"/>
      <x:c r="KQE5902" s="248"/>
      <x:c r="KQF5902" s="248"/>
      <x:c r="KQG5902" s="248"/>
      <x:c r="KQH5902" s="248"/>
      <x:c r="KQI5902" s="248"/>
      <x:c r="KQJ5902" s="248"/>
      <x:c r="KQK5902" s="248"/>
      <x:c r="KQL5902" s="248"/>
      <x:c r="KQM5902" s="248"/>
      <x:c r="KQN5902" s="248"/>
      <x:c r="KQO5902" s="248"/>
      <x:c r="KQP5902" s="248"/>
      <x:c r="KQQ5902" s="248"/>
      <x:c r="KQR5902" s="248"/>
      <x:c r="KQS5902" s="248"/>
      <x:c r="KQT5902" s="248"/>
      <x:c r="KQU5902" s="248"/>
      <x:c r="KQV5902" s="248"/>
      <x:c r="KQW5902" s="248"/>
      <x:c r="KQX5902" s="248"/>
      <x:c r="KQY5902" s="248"/>
      <x:c r="KQZ5902" s="248"/>
      <x:c r="KRA5902" s="248"/>
      <x:c r="KRB5902" s="248"/>
      <x:c r="KRC5902" s="248"/>
      <x:c r="KRD5902" s="248"/>
      <x:c r="KRE5902" s="248"/>
      <x:c r="KRF5902" s="248"/>
      <x:c r="KRG5902" s="248"/>
      <x:c r="KRH5902" s="248"/>
      <x:c r="KRI5902" s="248"/>
      <x:c r="KRJ5902" s="248"/>
      <x:c r="KRK5902" s="248"/>
      <x:c r="KRL5902" s="248"/>
      <x:c r="KRM5902" s="248"/>
      <x:c r="KRN5902" s="248"/>
      <x:c r="KRO5902" s="248"/>
      <x:c r="KRP5902" s="248"/>
      <x:c r="KRQ5902" s="248"/>
      <x:c r="KRR5902" s="248"/>
      <x:c r="KRS5902" s="248"/>
      <x:c r="KRT5902" s="248"/>
      <x:c r="KRU5902" s="248"/>
      <x:c r="KRV5902" s="248"/>
      <x:c r="KRW5902" s="248"/>
      <x:c r="KRX5902" s="248"/>
      <x:c r="KRY5902" s="248"/>
      <x:c r="KRZ5902" s="248"/>
      <x:c r="KSA5902" s="248"/>
      <x:c r="KSB5902" s="248"/>
      <x:c r="KSC5902" s="248"/>
      <x:c r="KSD5902" s="248"/>
      <x:c r="KSE5902" s="248"/>
      <x:c r="KSF5902" s="248"/>
      <x:c r="KSG5902" s="248"/>
      <x:c r="KSH5902" s="248"/>
      <x:c r="KSI5902" s="248"/>
      <x:c r="KSJ5902" s="248"/>
      <x:c r="KSK5902" s="248"/>
      <x:c r="KSL5902" s="248"/>
      <x:c r="KSM5902" s="248"/>
      <x:c r="KSN5902" s="248"/>
      <x:c r="KSO5902" s="248"/>
      <x:c r="KSP5902" s="248"/>
      <x:c r="KSQ5902" s="248"/>
      <x:c r="KSR5902" s="248"/>
      <x:c r="KSS5902" s="248"/>
      <x:c r="KST5902" s="248"/>
      <x:c r="KSU5902" s="248"/>
      <x:c r="KSV5902" s="248"/>
      <x:c r="KSW5902" s="248"/>
      <x:c r="KSX5902" s="248"/>
      <x:c r="KSY5902" s="248"/>
      <x:c r="KSZ5902" s="248"/>
      <x:c r="KTA5902" s="248"/>
      <x:c r="KTB5902" s="248"/>
      <x:c r="KTC5902" s="248"/>
      <x:c r="KTD5902" s="248"/>
      <x:c r="KTE5902" s="248"/>
      <x:c r="KTF5902" s="248"/>
      <x:c r="KTG5902" s="248"/>
      <x:c r="KTH5902" s="248"/>
      <x:c r="KTI5902" s="248"/>
      <x:c r="KTJ5902" s="248"/>
      <x:c r="KTK5902" s="248"/>
      <x:c r="KTL5902" s="248"/>
      <x:c r="KTM5902" s="248"/>
      <x:c r="KTN5902" s="248"/>
      <x:c r="KTO5902" s="248"/>
      <x:c r="KTP5902" s="248"/>
      <x:c r="KTQ5902" s="248"/>
      <x:c r="KTR5902" s="248"/>
      <x:c r="KTS5902" s="248"/>
      <x:c r="KTT5902" s="248"/>
      <x:c r="KTU5902" s="248"/>
      <x:c r="KTV5902" s="248"/>
      <x:c r="KTW5902" s="248"/>
      <x:c r="KTX5902" s="248"/>
      <x:c r="KTY5902" s="248"/>
      <x:c r="KTZ5902" s="248"/>
      <x:c r="KUA5902" s="248"/>
      <x:c r="KUB5902" s="248"/>
      <x:c r="KUC5902" s="248"/>
      <x:c r="KUD5902" s="248"/>
      <x:c r="KUE5902" s="248"/>
      <x:c r="KUF5902" s="248"/>
      <x:c r="KUG5902" s="248"/>
      <x:c r="KUH5902" s="248"/>
      <x:c r="KUI5902" s="248"/>
      <x:c r="KUJ5902" s="248"/>
      <x:c r="KUK5902" s="248"/>
      <x:c r="KUL5902" s="248"/>
      <x:c r="KUM5902" s="248"/>
      <x:c r="KUN5902" s="248"/>
      <x:c r="KUO5902" s="248"/>
      <x:c r="KUP5902" s="248"/>
      <x:c r="KUQ5902" s="248"/>
      <x:c r="KUR5902" s="248"/>
      <x:c r="KUS5902" s="248"/>
      <x:c r="KUT5902" s="248"/>
      <x:c r="KUU5902" s="248"/>
      <x:c r="KUV5902" s="248"/>
      <x:c r="KUW5902" s="248"/>
      <x:c r="KUX5902" s="248"/>
      <x:c r="KUY5902" s="248"/>
      <x:c r="KUZ5902" s="248"/>
      <x:c r="KVA5902" s="248"/>
      <x:c r="KVB5902" s="248"/>
      <x:c r="KVC5902" s="248"/>
      <x:c r="KVD5902" s="248"/>
      <x:c r="KVE5902" s="248"/>
      <x:c r="KVF5902" s="248"/>
      <x:c r="KVG5902" s="248"/>
      <x:c r="KVH5902" s="248"/>
      <x:c r="KVI5902" s="248"/>
      <x:c r="KVJ5902" s="248"/>
      <x:c r="KVK5902" s="248"/>
      <x:c r="KVL5902" s="248"/>
      <x:c r="KVM5902" s="248"/>
      <x:c r="KVN5902" s="248"/>
      <x:c r="KVO5902" s="248"/>
      <x:c r="KVP5902" s="248"/>
      <x:c r="KVQ5902" s="248"/>
      <x:c r="KVR5902" s="248"/>
      <x:c r="KVS5902" s="248"/>
      <x:c r="KVT5902" s="248"/>
      <x:c r="KVU5902" s="248"/>
      <x:c r="KVV5902" s="248"/>
      <x:c r="KVW5902" s="248"/>
      <x:c r="KVX5902" s="248"/>
      <x:c r="KVY5902" s="248"/>
      <x:c r="KVZ5902" s="248"/>
      <x:c r="KWA5902" s="248"/>
      <x:c r="KWB5902" s="248"/>
      <x:c r="KWC5902" s="248"/>
      <x:c r="KWD5902" s="248"/>
      <x:c r="KWE5902" s="248"/>
      <x:c r="KWF5902" s="248"/>
      <x:c r="KWG5902" s="248"/>
      <x:c r="KWH5902" s="248"/>
      <x:c r="KWI5902" s="248"/>
      <x:c r="KWJ5902" s="248"/>
      <x:c r="KWK5902" s="248"/>
      <x:c r="KWL5902" s="248"/>
      <x:c r="KWM5902" s="248"/>
      <x:c r="KWN5902" s="248"/>
      <x:c r="KWO5902" s="248"/>
      <x:c r="KWP5902" s="248"/>
      <x:c r="KWQ5902" s="248"/>
      <x:c r="KWR5902" s="248"/>
      <x:c r="KWS5902" s="248"/>
      <x:c r="KWT5902" s="248"/>
      <x:c r="KWU5902" s="248"/>
      <x:c r="KWV5902" s="248"/>
      <x:c r="KWW5902" s="248"/>
      <x:c r="KWX5902" s="248"/>
      <x:c r="KWY5902" s="248"/>
      <x:c r="KWZ5902" s="248"/>
      <x:c r="KXA5902" s="248"/>
      <x:c r="KXB5902" s="248"/>
      <x:c r="KXC5902" s="248"/>
      <x:c r="KXD5902" s="248"/>
      <x:c r="KXE5902" s="248"/>
      <x:c r="KXF5902" s="248"/>
      <x:c r="KXG5902" s="248"/>
      <x:c r="KXH5902" s="248"/>
      <x:c r="KXI5902" s="248"/>
      <x:c r="KXJ5902" s="248"/>
      <x:c r="KXK5902" s="248"/>
      <x:c r="KXL5902" s="248"/>
      <x:c r="KXM5902" s="248"/>
      <x:c r="KXN5902" s="248"/>
      <x:c r="KXO5902" s="248"/>
      <x:c r="KXP5902" s="248"/>
      <x:c r="KXQ5902" s="248"/>
      <x:c r="KXR5902" s="248"/>
      <x:c r="KXS5902" s="248"/>
      <x:c r="KXT5902" s="248"/>
      <x:c r="KXU5902" s="248"/>
      <x:c r="KXV5902" s="248"/>
      <x:c r="KXW5902" s="248"/>
      <x:c r="KXX5902" s="248"/>
      <x:c r="KXY5902" s="248"/>
      <x:c r="KXZ5902" s="248"/>
      <x:c r="KYA5902" s="248"/>
      <x:c r="KYB5902" s="248"/>
      <x:c r="KYC5902" s="248"/>
      <x:c r="KYD5902" s="248"/>
      <x:c r="KYE5902" s="248"/>
      <x:c r="KYF5902" s="248"/>
      <x:c r="KYG5902" s="248"/>
      <x:c r="KYH5902" s="248"/>
      <x:c r="KYI5902" s="248"/>
      <x:c r="KYJ5902" s="248"/>
      <x:c r="KYK5902" s="248"/>
      <x:c r="KYL5902" s="248"/>
      <x:c r="KYM5902" s="248"/>
      <x:c r="KYN5902" s="248"/>
      <x:c r="KYO5902" s="248"/>
      <x:c r="KYP5902" s="248"/>
      <x:c r="KYQ5902" s="248"/>
      <x:c r="KYR5902" s="248"/>
      <x:c r="KYS5902" s="248"/>
      <x:c r="KYT5902" s="248"/>
      <x:c r="KYU5902" s="248"/>
      <x:c r="KYV5902" s="248"/>
      <x:c r="KYW5902" s="248"/>
      <x:c r="KYX5902" s="248"/>
      <x:c r="KYY5902" s="248"/>
      <x:c r="KYZ5902" s="248"/>
      <x:c r="KZA5902" s="248"/>
      <x:c r="KZB5902" s="248"/>
      <x:c r="KZC5902" s="248"/>
      <x:c r="KZD5902" s="248"/>
      <x:c r="KZE5902" s="248"/>
      <x:c r="KZF5902" s="248"/>
      <x:c r="KZG5902" s="248"/>
      <x:c r="KZH5902" s="248"/>
      <x:c r="KZI5902" s="248"/>
      <x:c r="KZJ5902" s="248"/>
      <x:c r="KZK5902" s="248"/>
      <x:c r="KZL5902" s="248"/>
      <x:c r="KZM5902" s="248"/>
      <x:c r="KZN5902" s="248"/>
      <x:c r="KZO5902" s="248"/>
      <x:c r="KZP5902" s="248"/>
      <x:c r="KZQ5902" s="248"/>
      <x:c r="KZR5902" s="248"/>
      <x:c r="KZS5902" s="248"/>
      <x:c r="KZT5902" s="248"/>
      <x:c r="KZU5902" s="248"/>
      <x:c r="KZV5902" s="248"/>
      <x:c r="KZW5902" s="248"/>
      <x:c r="KZX5902" s="248"/>
      <x:c r="KZY5902" s="248"/>
      <x:c r="KZZ5902" s="248"/>
      <x:c r="LAA5902" s="248"/>
      <x:c r="LAB5902" s="248"/>
      <x:c r="LAC5902" s="248"/>
      <x:c r="LAD5902" s="248"/>
      <x:c r="LAE5902" s="248"/>
      <x:c r="LAF5902" s="248"/>
      <x:c r="LAG5902" s="248"/>
      <x:c r="LAH5902" s="248"/>
      <x:c r="LAI5902" s="248"/>
      <x:c r="LAJ5902" s="248"/>
      <x:c r="LAK5902" s="248"/>
      <x:c r="LAL5902" s="248"/>
      <x:c r="LAM5902" s="248"/>
      <x:c r="LAN5902" s="248"/>
      <x:c r="LAO5902" s="248"/>
      <x:c r="LAP5902" s="248"/>
      <x:c r="LAQ5902" s="248"/>
      <x:c r="LAR5902" s="248"/>
      <x:c r="LAS5902" s="248"/>
      <x:c r="LAT5902" s="248"/>
      <x:c r="LAU5902" s="248"/>
      <x:c r="LAV5902" s="248"/>
      <x:c r="LAW5902" s="248"/>
      <x:c r="LAX5902" s="248"/>
      <x:c r="LAY5902" s="248"/>
      <x:c r="LAZ5902" s="248"/>
      <x:c r="LBA5902" s="248"/>
      <x:c r="LBB5902" s="248"/>
      <x:c r="LBC5902" s="248"/>
      <x:c r="LBD5902" s="248"/>
      <x:c r="LBE5902" s="248"/>
      <x:c r="LBF5902" s="248"/>
      <x:c r="LBG5902" s="248"/>
      <x:c r="LBH5902" s="248"/>
      <x:c r="LBI5902" s="248"/>
      <x:c r="LBJ5902" s="248"/>
      <x:c r="LBK5902" s="248"/>
      <x:c r="LBL5902" s="248"/>
      <x:c r="LBM5902" s="248"/>
      <x:c r="LBN5902" s="248"/>
      <x:c r="LBO5902" s="248"/>
      <x:c r="LBP5902" s="248"/>
      <x:c r="LBQ5902" s="248"/>
      <x:c r="LBR5902" s="248"/>
      <x:c r="LBS5902" s="248"/>
      <x:c r="LBT5902" s="248"/>
      <x:c r="LBU5902" s="248"/>
      <x:c r="LBV5902" s="248"/>
      <x:c r="LBW5902" s="248"/>
      <x:c r="LBX5902" s="248"/>
      <x:c r="LBY5902" s="248"/>
      <x:c r="LBZ5902" s="248"/>
      <x:c r="LCA5902" s="248"/>
      <x:c r="LCB5902" s="248"/>
      <x:c r="LCC5902" s="248"/>
      <x:c r="LCD5902" s="248"/>
      <x:c r="LCE5902" s="248"/>
      <x:c r="LCF5902" s="248"/>
      <x:c r="LCG5902" s="248"/>
      <x:c r="LCH5902" s="248"/>
      <x:c r="LCI5902" s="248"/>
      <x:c r="LCJ5902" s="248"/>
      <x:c r="LCK5902" s="248"/>
      <x:c r="LCL5902" s="248"/>
      <x:c r="LCM5902" s="248"/>
      <x:c r="LCN5902" s="248"/>
      <x:c r="LCO5902" s="248"/>
      <x:c r="LCP5902" s="248"/>
      <x:c r="LCQ5902" s="248"/>
      <x:c r="LCR5902" s="248"/>
      <x:c r="LCS5902" s="248"/>
      <x:c r="LCT5902" s="248"/>
      <x:c r="LCU5902" s="248"/>
      <x:c r="LCV5902" s="248"/>
      <x:c r="LCW5902" s="248"/>
      <x:c r="LCX5902" s="248"/>
      <x:c r="LCY5902" s="248"/>
      <x:c r="LCZ5902" s="248"/>
      <x:c r="LDA5902" s="248"/>
      <x:c r="LDB5902" s="248"/>
      <x:c r="LDC5902" s="248"/>
      <x:c r="LDD5902" s="248"/>
      <x:c r="LDE5902" s="248"/>
      <x:c r="LDF5902" s="248"/>
      <x:c r="LDG5902" s="248"/>
      <x:c r="LDH5902" s="248"/>
      <x:c r="LDI5902" s="248"/>
      <x:c r="LDJ5902" s="248"/>
      <x:c r="LDK5902" s="248"/>
      <x:c r="LDL5902" s="248"/>
      <x:c r="LDM5902" s="248"/>
      <x:c r="LDN5902" s="248"/>
      <x:c r="LDO5902" s="248"/>
      <x:c r="LDP5902" s="248"/>
      <x:c r="LDQ5902" s="248"/>
      <x:c r="LDR5902" s="248"/>
      <x:c r="LDS5902" s="248"/>
      <x:c r="LDT5902" s="248"/>
      <x:c r="LDU5902" s="248"/>
      <x:c r="LDV5902" s="248"/>
      <x:c r="LDW5902" s="248"/>
      <x:c r="LDX5902" s="248"/>
      <x:c r="LDY5902" s="248"/>
      <x:c r="LDZ5902" s="248"/>
      <x:c r="LEA5902" s="248"/>
      <x:c r="LEB5902" s="248"/>
      <x:c r="LEC5902" s="248"/>
      <x:c r="LED5902" s="248"/>
      <x:c r="LEE5902" s="248"/>
      <x:c r="LEF5902" s="248"/>
      <x:c r="LEG5902" s="248"/>
      <x:c r="LEH5902" s="248"/>
      <x:c r="LEI5902" s="248"/>
      <x:c r="LEJ5902" s="248"/>
      <x:c r="LEK5902" s="248"/>
      <x:c r="LEL5902" s="248"/>
      <x:c r="LEM5902" s="248"/>
      <x:c r="LEN5902" s="248"/>
      <x:c r="LEO5902" s="248"/>
      <x:c r="LEP5902" s="248"/>
      <x:c r="LEQ5902" s="248"/>
      <x:c r="LER5902" s="248"/>
      <x:c r="LES5902" s="248"/>
      <x:c r="LET5902" s="248"/>
      <x:c r="LEU5902" s="248"/>
      <x:c r="LEV5902" s="248"/>
      <x:c r="LEW5902" s="248"/>
      <x:c r="LEX5902" s="248"/>
      <x:c r="LEY5902" s="248"/>
      <x:c r="LEZ5902" s="248"/>
      <x:c r="LFA5902" s="248"/>
      <x:c r="LFB5902" s="248"/>
      <x:c r="LFC5902" s="248"/>
      <x:c r="LFD5902" s="248"/>
      <x:c r="LFE5902" s="248"/>
      <x:c r="LFF5902" s="248"/>
      <x:c r="LFG5902" s="248"/>
      <x:c r="LFH5902" s="248"/>
      <x:c r="LFI5902" s="248"/>
      <x:c r="LFJ5902" s="248"/>
      <x:c r="LFK5902" s="248"/>
      <x:c r="LFL5902" s="248"/>
      <x:c r="LFM5902" s="248"/>
      <x:c r="LFN5902" s="248"/>
      <x:c r="LFO5902" s="248"/>
      <x:c r="LFP5902" s="248"/>
      <x:c r="LFQ5902" s="248"/>
      <x:c r="LFR5902" s="248"/>
      <x:c r="LFS5902" s="248"/>
      <x:c r="LFT5902" s="248"/>
      <x:c r="LFU5902" s="248"/>
      <x:c r="LFV5902" s="248"/>
      <x:c r="LFW5902" s="248"/>
      <x:c r="LFX5902" s="248"/>
      <x:c r="LFY5902" s="248"/>
      <x:c r="LFZ5902" s="248"/>
      <x:c r="LGA5902" s="248"/>
      <x:c r="LGB5902" s="248"/>
      <x:c r="LGC5902" s="248"/>
      <x:c r="LGD5902" s="248"/>
      <x:c r="LGE5902" s="248"/>
      <x:c r="LGF5902" s="248"/>
      <x:c r="LGG5902" s="248"/>
      <x:c r="LGH5902" s="248"/>
      <x:c r="LGI5902" s="248"/>
      <x:c r="LGJ5902" s="248"/>
      <x:c r="LGK5902" s="248"/>
      <x:c r="LGL5902" s="248"/>
      <x:c r="LGM5902" s="248"/>
      <x:c r="LGN5902" s="248"/>
      <x:c r="LGO5902" s="248"/>
      <x:c r="LGP5902" s="248"/>
      <x:c r="LGQ5902" s="248"/>
      <x:c r="LGR5902" s="248"/>
      <x:c r="LGS5902" s="248"/>
      <x:c r="LGT5902" s="248"/>
      <x:c r="LGU5902" s="248"/>
      <x:c r="LGV5902" s="248"/>
      <x:c r="LGW5902" s="248"/>
      <x:c r="LGX5902" s="248"/>
      <x:c r="LGY5902" s="248"/>
      <x:c r="LGZ5902" s="248"/>
      <x:c r="LHA5902" s="248"/>
      <x:c r="LHB5902" s="248"/>
      <x:c r="LHC5902" s="248"/>
      <x:c r="LHD5902" s="248"/>
      <x:c r="LHE5902" s="248"/>
      <x:c r="LHF5902" s="248"/>
      <x:c r="LHG5902" s="248"/>
      <x:c r="LHH5902" s="248"/>
      <x:c r="LHI5902" s="248"/>
      <x:c r="LHJ5902" s="248"/>
      <x:c r="LHK5902" s="248"/>
      <x:c r="LHL5902" s="248"/>
      <x:c r="LHM5902" s="248"/>
      <x:c r="LHN5902" s="248"/>
      <x:c r="LHO5902" s="248"/>
      <x:c r="LHP5902" s="248"/>
      <x:c r="LHQ5902" s="248"/>
      <x:c r="LHR5902" s="248"/>
      <x:c r="LHS5902" s="248"/>
      <x:c r="LHT5902" s="248"/>
      <x:c r="LHU5902" s="248"/>
      <x:c r="LHV5902" s="248"/>
      <x:c r="LHW5902" s="248"/>
      <x:c r="LHX5902" s="248"/>
      <x:c r="LHY5902" s="248"/>
      <x:c r="LHZ5902" s="248"/>
      <x:c r="LIA5902" s="248"/>
      <x:c r="LIB5902" s="248"/>
      <x:c r="LIC5902" s="248"/>
      <x:c r="LID5902" s="248"/>
      <x:c r="LIE5902" s="248"/>
      <x:c r="LIF5902" s="248"/>
      <x:c r="LIG5902" s="248"/>
      <x:c r="LIH5902" s="248"/>
      <x:c r="LII5902" s="248"/>
      <x:c r="LIJ5902" s="248"/>
      <x:c r="LIK5902" s="248"/>
      <x:c r="LIL5902" s="248"/>
      <x:c r="LIM5902" s="248"/>
      <x:c r="LIN5902" s="248"/>
      <x:c r="LIO5902" s="248"/>
      <x:c r="LIP5902" s="248"/>
      <x:c r="LIQ5902" s="248"/>
      <x:c r="LIR5902" s="248"/>
      <x:c r="LIS5902" s="248"/>
      <x:c r="LIT5902" s="248"/>
      <x:c r="LIU5902" s="248"/>
      <x:c r="LIV5902" s="248"/>
      <x:c r="LIW5902" s="248"/>
      <x:c r="LIX5902" s="248"/>
      <x:c r="LIY5902" s="248"/>
      <x:c r="LIZ5902" s="248"/>
      <x:c r="LJA5902" s="248"/>
      <x:c r="LJB5902" s="248"/>
      <x:c r="LJC5902" s="248"/>
      <x:c r="LJD5902" s="248"/>
      <x:c r="LJE5902" s="248"/>
      <x:c r="LJF5902" s="248"/>
      <x:c r="LJG5902" s="248"/>
      <x:c r="LJH5902" s="248"/>
      <x:c r="LJI5902" s="248"/>
      <x:c r="LJJ5902" s="248"/>
      <x:c r="LJK5902" s="248"/>
      <x:c r="LJL5902" s="248"/>
      <x:c r="LJM5902" s="248"/>
      <x:c r="LJN5902" s="248"/>
      <x:c r="LJO5902" s="248"/>
      <x:c r="LJP5902" s="248"/>
      <x:c r="LJQ5902" s="248"/>
      <x:c r="LJR5902" s="248"/>
      <x:c r="LJS5902" s="248"/>
      <x:c r="LJT5902" s="248"/>
      <x:c r="LJU5902" s="248"/>
      <x:c r="LJV5902" s="248"/>
      <x:c r="LJW5902" s="248"/>
      <x:c r="LJX5902" s="248"/>
      <x:c r="LJY5902" s="248"/>
      <x:c r="LJZ5902" s="248"/>
      <x:c r="LKA5902" s="248"/>
      <x:c r="LKB5902" s="248"/>
      <x:c r="LKC5902" s="248"/>
      <x:c r="LKD5902" s="248"/>
      <x:c r="LKE5902" s="248"/>
      <x:c r="LKF5902" s="248"/>
      <x:c r="LKG5902" s="248"/>
      <x:c r="LKH5902" s="248"/>
      <x:c r="LKI5902" s="248"/>
      <x:c r="LKJ5902" s="248"/>
      <x:c r="LKK5902" s="248"/>
      <x:c r="LKL5902" s="248"/>
      <x:c r="LKM5902" s="248"/>
      <x:c r="LKN5902" s="248"/>
      <x:c r="LKO5902" s="248"/>
      <x:c r="LKP5902" s="248"/>
      <x:c r="LKQ5902" s="248"/>
      <x:c r="LKR5902" s="248"/>
      <x:c r="LKS5902" s="248"/>
      <x:c r="LKT5902" s="248"/>
      <x:c r="LKU5902" s="248"/>
      <x:c r="LKV5902" s="248"/>
      <x:c r="LKW5902" s="248"/>
      <x:c r="LKX5902" s="248"/>
      <x:c r="LKY5902" s="248"/>
      <x:c r="LKZ5902" s="248"/>
      <x:c r="LLA5902" s="248"/>
      <x:c r="LLB5902" s="248"/>
      <x:c r="LLC5902" s="248"/>
      <x:c r="LLD5902" s="248"/>
      <x:c r="LLE5902" s="248"/>
      <x:c r="LLF5902" s="248"/>
      <x:c r="LLG5902" s="248"/>
      <x:c r="LLH5902" s="248"/>
      <x:c r="LLI5902" s="248"/>
      <x:c r="LLJ5902" s="248"/>
      <x:c r="LLK5902" s="248"/>
      <x:c r="LLL5902" s="248"/>
      <x:c r="LLM5902" s="248"/>
      <x:c r="LLN5902" s="248"/>
      <x:c r="LLO5902" s="248"/>
      <x:c r="LLP5902" s="248"/>
      <x:c r="LLQ5902" s="248"/>
      <x:c r="LLR5902" s="248"/>
      <x:c r="LLS5902" s="248"/>
      <x:c r="LLT5902" s="248"/>
      <x:c r="LLU5902" s="248"/>
      <x:c r="LLV5902" s="248"/>
      <x:c r="LLW5902" s="248"/>
      <x:c r="LLX5902" s="248"/>
      <x:c r="LLY5902" s="248"/>
      <x:c r="LLZ5902" s="248"/>
      <x:c r="LMA5902" s="248"/>
      <x:c r="LMB5902" s="248"/>
      <x:c r="LMC5902" s="248"/>
      <x:c r="LMD5902" s="248"/>
      <x:c r="LME5902" s="248"/>
      <x:c r="LMF5902" s="248"/>
      <x:c r="LMG5902" s="248"/>
      <x:c r="LMH5902" s="248"/>
      <x:c r="LMI5902" s="248"/>
      <x:c r="LMJ5902" s="248"/>
      <x:c r="LMK5902" s="248"/>
      <x:c r="LML5902" s="248"/>
      <x:c r="LMM5902" s="248"/>
      <x:c r="LMN5902" s="248"/>
      <x:c r="LMO5902" s="248"/>
      <x:c r="LMP5902" s="248"/>
      <x:c r="LMQ5902" s="248"/>
      <x:c r="LMR5902" s="248"/>
      <x:c r="LMS5902" s="248"/>
      <x:c r="LMT5902" s="248"/>
      <x:c r="LMU5902" s="248"/>
      <x:c r="LMV5902" s="248"/>
      <x:c r="LMW5902" s="248"/>
      <x:c r="LMX5902" s="248"/>
      <x:c r="LMY5902" s="248"/>
      <x:c r="LMZ5902" s="248"/>
      <x:c r="LNA5902" s="248"/>
      <x:c r="LNB5902" s="248"/>
      <x:c r="LNC5902" s="248"/>
      <x:c r="LND5902" s="248"/>
      <x:c r="LNE5902" s="248"/>
      <x:c r="LNF5902" s="248"/>
      <x:c r="LNG5902" s="248"/>
      <x:c r="LNH5902" s="248"/>
      <x:c r="LNI5902" s="248"/>
      <x:c r="LNJ5902" s="248"/>
      <x:c r="LNK5902" s="248"/>
      <x:c r="LNL5902" s="248"/>
      <x:c r="LNM5902" s="248"/>
      <x:c r="LNN5902" s="248"/>
      <x:c r="LNO5902" s="248"/>
      <x:c r="LNP5902" s="248"/>
      <x:c r="LNQ5902" s="248"/>
      <x:c r="LNR5902" s="248"/>
      <x:c r="LNS5902" s="248"/>
      <x:c r="LNT5902" s="248"/>
      <x:c r="LNU5902" s="248"/>
      <x:c r="LNV5902" s="248"/>
      <x:c r="LNW5902" s="248"/>
      <x:c r="LNX5902" s="248"/>
      <x:c r="LNY5902" s="248"/>
      <x:c r="LNZ5902" s="248"/>
      <x:c r="LOA5902" s="248"/>
      <x:c r="LOB5902" s="248"/>
      <x:c r="LOC5902" s="248"/>
      <x:c r="LOD5902" s="248"/>
      <x:c r="LOE5902" s="248"/>
      <x:c r="LOF5902" s="248"/>
      <x:c r="LOG5902" s="248"/>
      <x:c r="LOH5902" s="248"/>
      <x:c r="LOI5902" s="248"/>
      <x:c r="LOJ5902" s="248"/>
      <x:c r="LOK5902" s="248"/>
      <x:c r="LOL5902" s="248"/>
      <x:c r="LOM5902" s="248"/>
      <x:c r="LON5902" s="248"/>
      <x:c r="LOO5902" s="248"/>
      <x:c r="LOP5902" s="248"/>
      <x:c r="LOQ5902" s="248"/>
      <x:c r="LOR5902" s="248"/>
      <x:c r="LOS5902" s="248"/>
      <x:c r="LOT5902" s="248"/>
      <x:c r="LOU5902" s="248"/>
      <x:c r="LOV5902" s="248"/>
      <x:c r="LOW5902" s="248"/>
      <x:c r="LOX5902" s="248"/>
      <x:c r="LOY5902" s="248"/>
      <x:c r="LOZ5902" s="248"/>
      <x:c r="LPA5902" s="248"/>
      <x:c r="LPB5902" s="248"/>
      <x:c r="LPC5902" s="248"/>
      <x:c r="LPD5902" s="248"/>
      <x:c r="LPE5902" s="248"/>
      <x:c r="LPF5902" s="248"/>
      <x:c r="LPG5902" s="248"/>
      <x:c r="LPH5902" s="248"/>
      <x:c r="LPI5902" s="248"/>
      <x:c r="LPJ5902" s="248"/>
      <x:c r="LPK5902" s="248"/>
      <x:c r="LPL5902" s="248"/>
      <x:c r="LPM5902" s="248"/>
      <x:c r="LPN5902" s="248"/>
      <x:c r="LPO5902" s="248"/>
      <x:c r="LPP5902" s="248"/>
      <x:c r="LPQ5902" s="248"/>
      <x:c r="LPR5902" s="248"/>
      <x:c r="LPS5902" s="248"/>
      <x:c r="LPT5902" s="248"/>
      <x:c r="LPU5902" s="248"/>
      <x:c r="LPV5902" s="248"/>
      <x:c r="LPW5902" s="248"/>
      <x:c r="LPX5902" s="248"/>
      <x:c r="LPY5902" s="248"/>
      <x:c r="LPZ5902" s="248"/>
      <x:c r="LQA5902" s="248"/>
      <x:c r="LQB5902" s="248"/>
      <x:c r="LQC5902" s="248"/>
      <x:c r="LQD5902" s="248"/>
      <x:c r="LQE5902" s="248"/>
      <x:c r="LQF5902" s="248"/>
      <x:c r="LQG5902" s="248"/>
      <x:c r="LQH5902" s="248"/>
      <x:c r="LQI5902" s="248"/>
      <x:c r="LQJ5902" s="248"/>
      <x:c r="LQK5902" s="248"/>
      <x:c r="LQL5902" s="248"/>
      <x:c r="LQM5902" s="248"/>
      <x:c r="LQN5902" s="248"/>
      <x:c r="LQO5902" s="248"/>
      <x:c r="LQP5902" s="248"/>
      <x:c r="LQQ5902" s="248"/>
      <x:c r="LQR5902" s="248"/>
      <x:c r="LQS5902" s="248"/>
      <x:c r="LQT5902" s="248"/>
      <x:c r="LQU5902" s="248"/>
      <x:c r="LQV5902" s="248"/>
      <x:c r="LQW5902" s="248"/>
      <x:c r="LQX5902" s="248"/>
      <x:c r="LQY5902" s="248"/>
      <x:c r="LQZ5902" s="248"/>
      <x:c r="LRA5902" s="248"/>
      <x:c r="LRB5902" s="248"/>
      <x:c r="LRC5902" s="248"/>
      <x:c r="LRD5902" s="248"/>
      <x:c r="LRE5902" s="248"/>
      <x:c r="LRF5902" s="248"/>
      <x:c r="LRG5902" s="248"/>
      <x:c r="LRH5902" s="248"/>
      <x:c r="LRI5902" s="248"/>
      <x:c r="LRJ5902" s="248"/>
      <x:c r="LRK5902" s="248"/>
      <x:c r="LRL5902" s="248"/>
      <x:c r="LRM5902" s="248"/>
      <x:c r="LRN5902" s="248"/>
      <x:c r="LRO5902" s="248"/>
      <x:c r="LRP5902" s="248"/>
      <x:c r="LRQ5902" s="248"/>
      <x:c r="LRR5902" s="248"/>
      <x:c r="LRS5902" s="248"/>
      <x:c r="LRT5902" s="248"/>
      <x:c r="LRU5902" s="248"/>
      <x:c r="LRV5902" s="248"/>
      <x:c r="LRW5902" s="248"/>
      <x:c r="LRX5902" s="248"/>
      <x:c r="LRY5902" s="248"/>
      <x:c r="LRZ5902" s="248"/>
      <x:c r="LSA5902" s="248"/>
      <x:c r="LSB5902" s="248"/>
      <x:c r="LSC5902" s="248"/>
      <x:c r="LSD5902" s="248"/>
      <x:c r="LSE5902" s="248"/>
      <x:c r="LSF5902" s="248"/>
      <x:c r="LSG5902" s="248"/>
      <x:c r="LSH5902" s="248"/>
      <x:c r="LSI5902" s="248"/>
      <x:c r="LSJ5902" s="248"/>
      <x:c r="LSK5902" s="248"/>
      <x:c r="LSL5902" s="248"/>
      <x:c r="LSM5902" s="248"/>
      <x:c r="LSN5902" s="248"/>
      <x:c r="LSO5902" s="248"/>
      <x:c r="LSP5902" s="248"/>
      <x:c r="LSQ5902" s="248"/>
      <x:c r="LSR5902" s="248"/>
      <x:c r="LSS5902" s="248"/>
      <x:c r="LST5902" s="248"/>
      <x:c r="LSU5902" s="248"/>
      <x:c r="LSV5902" s="248"/>
      <x:c r="LSW5902" s="248"/>
      <x:c r="LSX5902" s="248"/>
      <x:c r="LSY5902" s="248"/>
      <x:c r="LSZ5902" s="248"/>
      <x:c r="LTA5902" s="248"/>
      <x:c r="LTB5902" s="248"/>
      <x:c r="LTC5902" s="248"/>
      <x:c r="LTD5902" s="248"/>
      <x:c r="LTE5902" s="248"/>
      <x:c r="LTF5902" s="248"/>
      <x:c r="LTG5902" s="248"/>
      <x:c r="LTH5902" s="248"/>
      <x:c r="LTI5902" s="248"/>
      <x:c r="LTJ5902" s="248"/>
      <x:c r="LTK5902" s="248"/>
      <x:c r="LTL5902" s="248"/>
      <x:c r="LTM5902" s="248"/>
      <x:c r="LTN5902" s="248"/>
      <x:c r="LTO5902" s="248"/>
      <x:c r="LTP5902" s="248"/>
      <x:c r="LTQ5902" s="248"/>
      <x:c r="LTR5902" s="248"/>
      <x:c r="LTS5902" s="248"/>
      <x:c r="LTT5902" s="248"/>
      <x:c r="LTU5902" s="248"/>
      <x:c r="LTV5902" s="248"/>
      <x:c r="LTW5902" s="248"/>
      <x:c r="LTX5902" s="248"/>
      <x:c r="LTY5902" s="248"/>
      <x:c r="LTZ5902" s="248"/>
      <x:c r="LUA5902" s="248"/>
      <x:c r="LUB5902" s="248"/>
      <x:c r="LUC5902" s="248"/>
      <x:c r="LUD5902" s="248"/>
      <x:c r="LUE5902" s="248"/>
      <x:c r="LUF5902" s="248"/>
      <x:c r="LUG5902" s="248"/>
      <x:c r="LUH5902" s="248"/>
      <x:c r="LUI5902" s="248"/>
      <x:c r="LUJ5902" s="248"/>
      <x:c r="LUK5902" s="248"/>
      <x:c r="LUL5902" s="248"/>
      <x:c r="LUM5902" s="248"/>
      <x:c r="LUN5902" s="248"/>
      <x:c r="LUO5902" s="248"/>
      <x:c r="LUP5902" s="248"/>
      <x:c r="LUQ5902" s="248"/>
      <x:c r="LUR5902" s="248"/>
      <x:c r="LUS5902" s="248"/>
      <x:c r="LUT5902" s="248"/>
      <x:c r="LUU5902" s="248"/>
      <x:c r="LUV5902" s="248"/>
      <x:c r="LUW5902" s="248"/>
      <x:c r="LUX5902" s="248"/>
      <x:c r="LUY5902" s="248"/>
      <x:c r="LUZ5902" s="248"/>
      <x:c r="LVA5902" s="248"/>
      <x:c r="LVB5902" s="248"/>
      <x:c r="LVC5902" s="248"/>
      <x:c r="LVD5902" s="248"/>
      <x:c r="LVE5902" s="248"/>
      <x:c r="LVF5902" s="248"/>
      <x:c r="LVG5902" s="248"/>
      <x:c r="LVH5902" s="248"/>
      <x:c r="LVI5902" s="248"/>
      <x:c r="LVJ5902" s="248"/>
      <x:c r="LVK5902" s="248"/>
      <x:c r="LVL5902" s="248"/>
      <x:c r="LVM5902" s="248"/>
      <x:c r="LVN5902" s="248"/>
      <x:c r="LVO5902" s="248"/>
      <x:c r="LVP5902" s="248"/>
      <x:c r="LVQ5902" s="248"/>
      <x:c r="LVR5902" s="248"/>
      <x:c r="LVS5902" s="248"/>
      <x:c r="LVT5902" s="248"/>
      <x:c r="LVU5902" s="248"/>
      <x:c r="LVV5902" s="248"/>
      <x:c r="LVW5902" s="248"/>
      <x:c r="LVX5902" s="248"/>
      <x:c r="LVY5902" s="248"/>
      <x:c r="LVZ5902" s="248"/>
      <x:c r="LWA5902" s="248"/>
      <x:c r="LWB5902" s="248"/>
      <x:c r="LWC5902" s="248"/>
      <x:c r="LWD5902" s="248"/>
      <x:c r="LWE5902" s="248"/>
      <x:c r="LWF5902" s="248"/>
      <x:c r="LWG5902" s="248"/>
      <x:c r="LWH5902" s="248"/>
      <x:c r="LWI5902" s="248"/>
      <x:c r="LWJ5902" s="248"/>
      <x:c r="LWK5902" s="248"/>
      <x:c r="LWL5902" s="248"/>
      <x:c r="LWM5902" s="248"/>
      <x:c r="LWN5902" s="248"/>
      <x:c r="LWO5902" s="248"/>
      <x:c r="LWP5902" s="248"/>
      <x:c r="LWQ5902" s="248"/>
      <x:c r="LWR5902" s="248"/>
      <x:c r="LWS5902" s="248"/>
      <x:c r="LWT5902" s="248"/>
      <x:c r="LWU5902" s="248"/>
      <x:c r="LWV5902" s="248"/>
      <x:c r="LWW5902" s="248"/>
      <x:c r="LWX5902" s="248"/>
      <x:c r="LWY5902" s="248"/>
      <x:c r="LWZ5902" s="248"/>
      <x:c r="LXA5902" s="248"/>
      <x:c r="LXB5902" s="248"/>
      <x:c r="LXC5902" s="248"/>
      <x:c r="LXD5902" s="248"/>
      <x:c r="LXE5902" s="248"/>
      <x:c r="LXF5902" s="248"/>
      <x:c r="LXG5902" s="248"/>
      <x:c r="LXH5902" s="248"/>
      <x:c r="LXI5902" s="248"/>
      <x:c r="LXJ5902" s="248"/>
      <x:c r="LXK5902" s="248"/>
      <x:c r="LXL5902" s="248"/>
      <x:c r="LXM5902" s="248"/>
      <x:c r="LXN5902" s="248"/>
      <x:c r="LXO5902" s="248"/>
      <x:c r="LXP5902" s="248"/>
      <x:c r="LXQ5902" s="248"/>
      <x:c r="LXR5902" s="248"/>
      <x:c r="LXS5902" s="248"/>
      <x:c r="LXT5902" s="248"/>
      <x:c r="LXU5902" s="248"/>
      <x:c r="LXV5902" s="248"/>
      <x:c r="LXW5902" s="248"/>
      <x:c r="LXX5902" s="248"/>
      <x:c r="LXY5902" s="248"/>
      <x:c r="LXZ5902" s="248"/>
      <x:c r="LYA5902" s="248"/>
      <x:c r="LYB5902" s="248"/>
      <x:c r="LYC5902" s="248"/>
      <x:c r="LYD5902" s="248"/>
      <x:c r="LYE5902" s="248"/>
      <x:c r="LYF5902" s="248"/>
      <x:c r="LYG5902" s="248"/>
      <x:c r="LYH5902" s="248"/>
      <x:c r="LYI5902" s="248"/>
      <x:c r="LYJ5902" s="248"/>
      <x:c r="LYK5902" s="248"/>
      <x:c r="LYL5902" s="248"/>
      <x:c r="LYM5902" s="248"/>
      <x:c r="LYN5902" s="248"/>
      <x:c r="LYO5902" s="248"/>
      <x:c r="LYP5902" s="248"/>
      <x:c r="LYQ5902" s="248"/>
      <x:c r="LYR5902" s="248"/>
      <x:c r="LYS5902" s="248"/>
      <x:c r="LYT5902" s="248"/>
      <x:c r="LYU5902" s="248"/>
      <x:c r="LYV5902" s="248"/>
      <x:c r="LYW5902" s="248"/>
      <x:c r="LYX5902" s="248"/>
      <x:c r="LYY5902" s="248"/>
      <x:c r="LYZ5902" s="248"/>
      <x:c r="LZA5902" s="248"/>
      <x:c r="LZB5902" s="248"/>
      <x:c r="LZC5902" s="248"/>
      <x:c r="LZD5902" s="248"/>
      <x:c r="LZE5902" s="248"/>
      <x:c r="LZF5902" s="248"/>
      <x:c r="LZG5902" s="248"/>
      <x:c r="LZH5902" s="248"/>
      <x:c r="LZI5902" s="248"/>
      <x:c r="LZJ5902" s="248"/>
      <x:c r="LZK5902" s="248"/>
      <x:c r="LZL5902" s="248"/>
      <x:c r="LZM5902" s="248"/>
      <x:c r="LZN5902" s="248"/>
      <x:c r="LZO5902" s="248"/>
      <x:c r="LZP5902" s="248"/>
      <x:c r="LZQ5902" s="248"/>
      <x:c r="LZR5902" s="248"/>
      <x:c r="LZS5902" s="248"/>
      <x:c r="LZT5902" s="248"/>
      <x:c r="LZU5902" s="248"/>
      <x:c r="LZV5902" s="248"/>
      <x:c r="LZW5902" s="248"/>
      <x:c r="LZX5902" s="248"/>
      <x:c r="LZY5902" s="248"/>
      <x:c r="LZZ5902" s="248"/>
      <x:c r="MAA5902" s="248"/>
      <x:c r="MAB5902" s="248"/>
      <x:c r="MAC5902" s="248"/>
      <x:c r="MAD5902" s="248"/>
      <x:c r="MAE5902" s="248"/>
      <x:c r="MAF5902" s="248"/>
      <x:c r="MAG5902" s="248"/>
      <x:c r="MAH5902" s="248"/>
      <x:c r="MAI5902" s="248"/>
      <x:c r="MAJ5902" s="248"/>
      <x:c r="MAK5902" s="248"/>
      <x:c r="MAL5902" s="248"/>
      <x:c r="MAM5902" s="248"/>
      <x:c r="MAN5902" s="248"/>
      <x:c r="MAO5902" s="248"/>
      <x:c r="MAP5902" s="248"/>
      <x:c r="MAQ5902" s="248"/>
      <x:c r="MAR5902" s="248"/>
      <x:c r="MAS5902" s="248"/>
      <x:c r="MAT5902" s="248"/>
      <x:c r="MAU5902" s="248"/>
      <x:c r="MAV5902" s="248"/>
      <x:c r="MAW5902" s="248"/>
      <x:c r="MAX5902" s="248"/>
      <x:c r="MAY5902" s="248"/>
      <x:c r="MAZ5902" s="248"/>
      <x:c r="MBA5902" s="248"/>
      <x:c r="MBB5902" s="248"/>
      <x:c r="MBC5902" s="248"/>
      <x:c r="MBD5902" s="248"/>
      <x:c r="MBE5902" s="248"/>
      <x:c r="MBF5902" s="248"/>
      <x:c r="MBG5902" s="248"/>
      <x:c r="MBH5902" s="248"/>
      <x:c r="MBI5902" s="248"/>
      <x:c r="MBJ5902" s="248"/>
      <x:c r="MBK5902" s="248"/>
      <x:c r="MBL5902" s="248"/>
      <x:c r="MBM5902" s="248"/>
      <x:c r="MBN5902" s="248"/>
      <x:c r="MBO5902" s="248"/>
      <x:c r="MBP5902" s="248"/>
      <x:c r="MBQ5902" s="248"/>
      <x:c r="MBR5902" s="248"/>
      <x:c r="MBS5902" s="248"/>
      <x:c r="MBT5902" s="248"/>
      <x:c r="MBU5902" s="248"/>
      <x:c r="MBV5902" s="248"/>
      <x:c r="MBW5902" s="248"/>
      <x:c r="MBX5902" s="248"/>
      <x:c r="MBY5902" s="248"/>
      <x:c r="MBZ5902" s="248"/>
      <x:c r="MCA5902" s="248"/>
      <x:c r="MCB5902" s="248"/>
      <x:c r="MCC5902" s="248"/>
      <x:c r="MCD5902" s="248"/>
      <x:c r="MCE5902" s="248"/>
      <x:c r="MCF5902" s="248"/>
      <x:c r="MCG5902" s="248"/>
      <x:c r="MCH5902" s="248"/>
      <x:c r="MCI5902" s="248"/>
      <x:c r="MCJ5902" s="248"/>
      <x:c r="MCK5902" s="248"/>
      <x:c r="MCL5902" s="248"/>
      <x:c r="MCM5902" s="248"/>
      <x:c r="MCN5902" s="248"/>
      <x:c r="MCO5902" s="248"/>
      <x:c r="MCP5902" s="248"/>
      <x:c r="MCQ5902" s="248"/>
      <x:c r="MCR5902" s="248"/>
      <x:c r="MCS5902" s="248"/>
      <x:c r="MCT5902" s="248"/>
      <x:c r="MCU5902" s="248"/>
      <x:c r="MCV5902" s="248"/>
      <x:c r="MCW5902" s="248"/>
      <x:c r="MCX5902" s="248"/>
      <x:c r="MCY5902" s="248"/>
      <x:c r="MCZ5902" s="248"/>
      <x:c r="MDA5902" s="248"/>
      <x:c r="MDB5902" s="248"/>
      <x:c r="MDC5902" s="248"/>
      <x:c r="MDD5902" s="248"/>
      <x:c r="MDE5902" s="248"/>
      <x:c r="MDF5902" s="248"/>
      <x:c r="MDG5902" s="248"/>
      <x:c r="MDH5902" s="248"/>
      <x:c r="MDI5902" s="248"/>
      <x:c r="MDJ5902" s="248"/>
      <x:c r="MDK5902" s="248"/>
      <x:c r="MDL5902" s="248"/>
      <x:c r="MDM5902" s="248"/>
      <x:c r="MDN5902" s="248"/>
      <x:c r="MDO5902" s="248"/>
      <x:c r="MDP5902" s="248"/>
      <x:c r="MDQ5902" s="248"/>
      <x:c r="MDR5902" s="248"/>
      <x:c r="MDS5902" s="248"/>
      <x:c r="MDT5902" s="248"/>
      <x:c r="MDU5902" s="248"/>
      <x:c r="MDV5902" s="248"/>
      <x:c r="MDW5902" s="248"/>
      <x:c r="MDX5902" s="248"/>
      <x:c r="MDY5902" s="248"/>
      <x:c r="MDZ5902" s="248"/>
      <x:c r="MEA5902" s="248"/>
      <x:c r="MEB5902" s="248"/>
      <x:c r="MEC5902" s="248"/>
      <x:c r="MED5902" s="248"/>
      <x:c r="MEE5902" s="248"/>
      <x:c r="MEF5902" s="248"/>
      <x:c r="MEG5902" s="248"/>
      <x:c r="MEH5902" s="248"/>
      <x:c r="MEI5902" s="248"/>
      <x:c r="MEJ5902" s="248"/>
      <x:c r="MEK5902" s="248"/>
      <x:c r="MEL5902" s="248"/>
      <x:c r="MEM5902" s="248"/>
      <x:c r="MEN5902" s="248"/>
      <x:c r="MEO5902" s="248"/>
      <x:c r="MEP5902" s="248"/>
      <x:c r="MEQ5902" s="248"/>
      <x:c r="MER5902" s="248"/>
      <x:c r="MES5902" s="248"/>
      <x:c r="MET5902" s="248"/>
      <x:c r="MEU5902" s="248"/>
      <x:c r="MEV5902" s="248"/>
      <x:c r="MEW5902" s="248"/>
      <x:c r="MEX5902" s="248"/>
      <x:c r="MEY5902" s="248"/>
      <x:c r="MEZ5902" s="248"/>
      <x:c r="MFA5902" s="248"/>
      <x:c r="MFB5902" s="248"/>
      <x:c r="MFC5902" s="248"/>
      <x:c r="MFD5902" s="248"/>
      <x:c r="MFE5902" s="248"/>
      <x:c r="MFF5902" s="248"/>
      <x:c r="MFG5902" s="248"/>
      <x:c r="MFH5902" s="248"/>
      <x:c r="MFI5902" s="248"/>
      <x:c r="MFJ5902" s="248"/>
      <x:c r="MFK5902" s="248"/>
      <x:c r="MFL5902" s="248"/>
      <x:c r="MFM5902" s="248"/>
      <x:c r="MFN5902" s="248"/>
      <x:c r="MFO5902" s="248"/>
      <x:c r="MFP5902" s="248"/>
      <x:c r="MFQ5902" s="248"/>
      <x:c r="MFR5902" s="248"/>
      <x:c r="MFS5902" s="248"/>
      <x:c r="MFT5902" s="248"/>
      <x:c r="MFU5902" s="248"/>
      <x:c r="MFV5902" s="248"/>
      <x:c r="MFW5902" s="248"/>
      <x:c r="MFX5902" s="248"/>
      <x:c r="MFY5902" s="248"/>
      <x:c r="MFZ5902" s="248"/>
      <x:c r="MGA5902" s="248"/>
      <x:c r="MGB5902" s="248"/>
      <x:c r="MGC5902" s="248"/>
      <x:c r="MGD5902" s="248"/>
      <x:c r="MGE5902" s="248"/>
      <x:c r="MGF5902" s="248"/>
      <x:c r="MGG5902" s="248"/>
      <x:c r="MGH5902" s="248"/>
      <x:c r="MGI5902" s="248"/>
      <x:c r="MGJ5902" s="248"/>
      <x:c r="MGK5902" s="248"/>
      <x:c r="MGL5902" s="248"/>
      <x:c r="MGM5902" s="248"/>
      <x:c r="MGN5902" s="248"/>
      <x:c r="MGO5902" s="248"/>
      <x:c r="MGP5902" s="248"/>
      <x:c r="MGQ5902" s="248"/>
      <x:c r="MGR5902" s="248"/>
      <x:c r="MGS5902" s="248"/>
      <x:c r="MGT5902" s="248"/>
      <x:c r="MGU5902" s="248"/>
      <x:c r="MGV5902" s="248"/>
      <x:c r="MGW5902" s="248"/>
      <x:c r="MGX5902" s="248"/>
      <x:c r="MGY5902" s="248"/>
      <x:c r="MGZ5902" s="248"/>
      <x:c r="MHA5902" s="248"/>
      <x:c r="MHB5902" s="248"/>
      <x:c r="MHC5902" s="248"/>
      <x:c r="MHD5902" s="248"/>
      <x:c r="MHE5902" s="248"/>
      <x:c r="MHF5902" s="248"/>
      <x:c r="MHG5902" s="248"/>
      <x:c r="MHH5902" s="248"/>
      <x:c r="MHI5902" s="248"/>
      <x:c r="MHJ5902" s="248"/>
      <x:c r="MHK5902" s="248"/>
      <x:c r="MHL5902" s="248"/>
      <x:c r="MHM5902" s="248"/>
      <x:c r="MHN5902" s="248"/>
      <x:c r="MHO5902" s="248"/>
      <x:c r="MHP5902" s="248"/>
      <x:c r="MHQ5902" s="248"/>
      <x:c r="MHR5902" s="248"/>
      <x:c r="MHS5902" s="248"/>
      <x:c r="MHT5902" s="248"/>
      <x:c r="MHU5902" s="248"/>
      <x:c r="MHV5902" s="248"/>
      <x:c r="MHW5902" s="248"/>
      <x:c r="MHX5902" s="248"/>
      <x:c r="MHY5902" s="248"/>
      <x:c r="MHZ5902" s="248"/>
      <x:c r="MIA5902" s="248"/>
      <x:c r="MIB5902" s="248"/>
      <x:c r="MIC5902" s="248"/>
      <x:c r="MID5902" s="248"/>
      <x:c r="MIE5902" s="248"/>
      <x:c r="MIF5902" s="248"/>
      <x:c r="MIG5902" s="248"/>
      <x:c r="MIH5902" s="248"/>
      <x:c r="MII5902" s="248"/>
      <x:c r="MIJ5902" s="248"/>
      <x:c r="MIK5902" s="248"/>
      <x:c r="MIL5902" s="248"/>
      <x:c r="MIM5902" s="248"/>
      <x:c r="MIN5902" s="248"/>
      <x:c r="MIO5902" s="248"/>
      <x:c r="MIP5902" s="248"/>
      <x:c r="MIQ5902" s="248"/>
      <x:c r="MIR5902" s="248"/>
      <x:c r="MIS5902" s="248"/>
      <x:c r="MIT5902" s="248"/>
      <x:c r="MIU5902" s="248"/>
      <x:c r="MIV5902" s="248"/>
      <x:c r="MIW5902" s="248"/>
      <x:c r="MIX5902" s="248"/>
      <x:c r="MIY5902" s="248"/>
      <x:c r="MIZ5902" s="248"/>
      <x:c r="MJA5902" s="248"/>
      <x:c r="MJB5902" s="248"/>
      <x:c r="MJC5902" s="248"/>
      <x:c r="MJD5902" s="248"/>
      <x:c r="MJE5902" s="248"/>
      <x:c r="MJF5902" s="248"/>
      <x:c r="MJG5902" s="248"/>
      <x:c r="MJH5902" s="248"/>
      <x:c r="MJI5902" s="248"/>
      <x:c r="MJJ5902" s="248"/>
      <x:c r="MJK5902" s="248"/>
      <x:c r="MJL5902" s="248"/>
      <x:c r="MJM5902" s="248"/>
      <x:c r="MJN5902" s="248"/>
      <x:c r="MJO5902" s="248"/>
      <x:c r="MJP5902" s="248"/>
      <x:c r="MJQ5902" s="248"/>
      <x:c r="MJR5902" s="248"/>
      <x:c r="MJS5902" s="248"/>
      <x:c r="MJT5902" s="248"/>
      <x:c r="MJU5902" s="248"/>
      <x:c r="MJV5902" s="248"/>
      <x:c r="MJW5902" s="248"/>
      <x:c r="MJX5902" s="248"/>
      <x:c r="MJY5902" s="248"/>
      <x:c r="MJZ5902" s="248"/>
      <x:c r="MKA5902" s="248"/>
      <x:c r="MKB5902" s="248"/>
      <x:c r="MKC5902" s="248"/>
      <x:c r="MKD5902" s="248"/>
      <x:c r="MKE5902" s="248"/>
      <x:c r="MKF5902" s="248"/>
      <x:c r="MKG5902" s="248"/>
      <x:c r="MKH5902" s="248"/>
      <x:c r="MKI5902" s="248"/>
      <x:c r="MKJ5902" s="248"/>
      <x:c r="MKK5902" s="248"/>
      <x:c r="MKL5902" s="248"/>
      <x:c r="MKM5902" s="248"/>
      <x:c r="MKN5902" s="248"/>
      <x:c r="MKO5902" s="248"/>
      <x:c r="MKP5902" s="248"/>
      <x:c r="MKQ5902" s="248"/>
      <x:c r="MKR5902" s="248"/>
      <x:c r="MKS5902" s="248"/>
      <x:c r="MKT5902" s="248"/>
      <x:c r="MKU5902" s="248"/>
      <x:c r="MKV5902" s="248"/>
      <x:c r="MKW5902" s="248"/>
      <x:c r="MKX5902" s="248"/>
      <x:c r="MKY5902" s="248"/>
      <x:c r="MKZ5902" s="248"/>
      <x:c r="MLA5902" s="248"/>
      <x:c r="MLB5902" s="248"/>
      <x:c r="MLC5902" s="248"/>
      <x:c r="MLD5902" s="248"/>
      <x:c r="MLE5902" s="248"/>
      <x:c r="MLF5902" s="248"/>
      <x:c r="MLG5902" s="248"/>
      <x:c r="MLH5902" s="248"/>
      <x:c r="MLI5902" s="248"/>
      <x:c r="MLJ5902" s="248"/>
      <x:c r="MLK5902" s="248"/>
      <x:c r="MLL5902" s="248"/>
      <x:c r="MLM5902" s="248"/>
      <x:c r="MLN5902" s="248"/>
      <x:c r="MLO5902" s="248"/>
      <x:c r="MLP5902" s="248"/>
      <x:c r="MLQ5902" s="248"/>
      <x:c r="MLR5902" s="248"/>
      <x:c r="MLS5902" s="248"/>
      <x:c r="MLT5902" s="248"/>
      <x:c r="MLU5902" s="248"/>
      <x:c r="MLV5902" s="248"/>
      <x:c r="MLW5902" s="248"/>
      <x:c r="MLX5902" s="248"/>
      <x:c r="MLY5902" s="248"/>
      <x:c r="MLZ5902" s="248"/>
      <x:c r="MMA5902" s="248"/>
      <x:c r="MMB5902" s="248"/>
      <x:c r="MMC5902" s="248"/>
      <x:c r="MMD5902" s="248"/>
      <x:c r="MME5902" s="248"/>
      <x:c r="MMF5902" s="248"/>
      <x:c r="MMG5902" s="248"/>
      <x:c r="MMH5902" s="248"/>
      <x:c r="MMI5902" s="248"/>
      <x:c r="MMJ5902" s="248"/>
      <x:c r="MMK5902" s="248"/>
      <x:c r="MML5902" s="248"/>
      <x:c r="MMM5902" s="248"/>
      <x:c r="MMN5902" s="248"/>
      <x:c r="MMO5902" s="248"/>
      <x:c r="MMP5902" s="248"/>
      <x:c r="MMQ5902" s="248"/>
      <x:c r="MMR5902" s="248"/>
      <x:c r="MMS5902" s="248"/>
      <x:c r="MMT5902" s="248"/>
      <x:c r="MMU5902" s="248"/>
      <x:c r="MMV5902" s="248"/>
      <x:c r="MMW5902" s="248"/>
      <x:c r="MMX5902" s="248"/>
      <x:c r="MMY5902" s="248"/>
      <x:c r="MMZ5902" s="248"/>
      <x:c r="MNA5902" s="248"/>
      <x:c r="MNB5902" s="248"/>
      <x:c r="MNC5902" s="248"/>
      <x:c r="MND5902" s="248"/>
      <x:c r="MNE5902" s="248"/>
      <x:c r="MNF5902" s="248"/>
      <x:c r="MNG5902" s="248"/>
      <x:c r="MNH5902" s="248"/>
      <x:c r="MNI5902" s="248"/>
      <x:c r="MNJ5902" s="248"/>
      <x:c r="MNK5902" s="248"/>
      <x:c r="MNL5902" s="248"/>
      <x:c r="MNM5902" s="248"/>
      <x:c r="MNN5902" s="248"/>
      <x:c r="MNO5902" s="248"/>
      <x:c r="MNP5902" s="248"/>
      <x:c r="MNQ5902" s="248"/>
      <x:c r="MNR5902" s="248"/>
      <x:c r="MNS5902" s="248"/>
      <x:c r="MNT5902" s="248"/>
      <x:c r="MNU5902" s="248"/>
      <x:c r="MNV5902" s="248"/>
      <x:c r="MNW5902" s="248"/>
      <x:c r="MNX5902" s="248"/>
      <x:c r="MNY5902" s="248"/>
      <x:c r="MNZ5902" s="248"/>
      <x:c r="MOA5902" s="248"/>
      <x:c r="MOB5902" s="248"/>
      <x:c r="MOC5902" s="248"/>
      <x:c r="MOD5902" s="248"/>
      <x:c r="MOE5902" s="248"/>
      <x:c r="MOF5902" s="248"/>
      <x:c r="MOG5902" s="248"/>
      <x:c r="MOH5902" s="248"/>
      <x:c r="MOI5902" s="248"/>
      <x:c r="MOJ5902" s="248"/>
      <x:c r="MOK5902" s="248"/>
      <x:c r="MOL5902" s="248"/>
      <x:c r="MOM5902" s="248"/>
      <x:c r="MON5902" s="248"/>
      <x:c r="MOO5902" s="248"/>
      <x:c r="MOP5902" s="248"/>
      <x:c r="MOQ5902" s="248"/>
      <x:c r="MOR5902" s="248"/>
      <x:c r="MOS5902" s="248"/>
      <x:c r="MOT5902" s="248"/>
      <x:c r="MOU5902" s="248"/>
      <x:c r="MOV5902" s="248"/>
      <x:c r="MOW5902" s="248"/>
      <x:c r="MOX5902" s="248"/>
      <x:c r="MOY5902" s="248"/>
      <x:c r="MOZ5902" s="248"/>
      <x:c r="MPA5902" s="248"/>
      <x:c r="MPB5902" s="248"/>
      <x:c r="MPC5902" s="248"/>
      <x:c r="MPD5902" s="248"/>
      <x:c r="MPE5902" s="248"/>
      <x:c r="MPF5902" s="248"/>
      <x:c r="MPG5902" s="248"/>
      <x:c r="MPH5902" s="248"/>
      <x:c r="MPI5902" s="248"/>
      <x:c r="MPJ5902" s="248"/>
      <x:c r="MPK5902" s="248"/>
      <x:c r="MPL5902" s="248"/>
      <x:c r="MPM5902" s="248"/>
      <x:c r="MPN5902" s="248"/>
      <x:c r="MPO5902" s="248"/>
      <x:c r="MPP5902" s="248"/>
      <x:c r="MPQ5902" s="248"/>
      <x:c r="MPR5902" s="248"/>
      <x:c r="MPS5902" s="248"/>
      <x:c r="MPT5902" s="248"/>
      <x:c r="MPU5902" s="248"/>
      <x:c r="MPV5902" s="248"/>
      <x:c r="MPW5902" s="248"/>
      <x:c r="MPX5902" s="248"/>
      <x:c r="MPY5902" s="248"/>
      <x:c r="MPZ5902" s="248"/>
      <x:c r="MQA5902" s="248"/>
      <x:c r="MQB5902" s="248"/>
      <x:c r="MQC5902" s="248"/>
      <x:c r="MQD5902" s="248"/>
      <x:c r="MQE5902" s="248"/>
      <x:c r="MQF5902" s="248"/>
      <x:c r="MQG5902" s="248"/>
      <x:c r="MQH5902" s="248"/>
      <x:c r="MQI5902" s="248"/>
      <x:c r="MQJ5902" s="248"/>
      <x:c r="MQK5902" s="248"/>
      <x:c r="MQL5902" s="248"/>
      <x:c r="MQM5902" s="248"/>
      <x:c r="MQN5902" s="248"/>
      <x:c r="MQO5902" s="248"/>
      <x:c r="MQP5902" s="248"/>
      <x:c r="MQQ5902" s="248"/>
      <x:c r="MQR5902" s="248"/>
      <x:c r="MQS5902" s="248"/>
      <x:c r="MQT5902" s="248"/>
      <x:c r="MQU5902" s="248"/>
      <x:c r="MQV5902" s="248"/>
      <x:c r="MQW5902" s="248"/>
      <x:c r="MQX5902" s="248"/>
      <x:c r="MQY5902" s="248"/>
      <x:c r="MQZ5902" s="248"/>
      <x:c r="MRA5902" s="248"/>
      <x:c r="MRB5902" s="248"/>
      <x:c r="MRC5902" s="248"/>
      <x:c r="MRD5902" s="248"/>
      <x:c r="MRE5902" s="248"/>
      <x:c r="MRF5902" s="248"/>
      <x:c r="MRG5902" s="248"/>
      <x:c r="MRH5902" s="248"/>
      <x:c r="MRI5902" s="248"/>
      <x:c r="MRJ5902" s="248"/>
      <x:c r="MRK5902" s="248"/>
      <x:c r="MRL5902" s="248"/>
      <x:c r="MRM5902" s="248"/>
      <x:c r="MRN5902" s="248"/>
      <x:c r="MRO5902" s="248"/>
      <x:c r="MRP5902" s="248"/>
      <x:c r="MRQ5902" s="248"/>
      <x:c r="MRR5902" s="248"/>
      <x:c r="MRS5902" s="248"/>
      <x:c r="MRT5902" s="248"/>
      <x:c r="MRU5902" s="248"/>
      <x:c r="MRV5902" s="248"/>
      <x:c r="MRW5902" s="248"/>
      <x:c r="MRX5902" s="248"/>
      <x:c r="MRY5902" s="248"/>
      <x:c r="MRZ5902" s="248"/>
      <x:c r="MSA5902" s="248"/>
      <x:c r="MSB5902" s="248"/>
      <x:c r="MSC5902" s="248"/>
      <x:c r="MSD5902" s="248"/>
      <x:c r="MSE5902" s="248"/>
      <x:c r="MSF5902" s="248"/>
      <x:c r="MSG5902" s="248"/>
      <x:c r="MSH5902" s="248"/>
      <x:c r="MSI5902" s="248"/>
      <x:c r="MSJ5902" s="248"/>
      <x:c r="MSK5902" s="248"/>
      <x:c r="MSL5902" s="248"/>
      <x:c r="MSM5902" s="248"/>
      <x:c r="MSN5902" s="248"/>
      <x:c r="MSO5902" s="248"/>
      <x:c r="MSP5902" s="248"/>
      <x:c r="MSQ5902" s="248"/>
      <x:c r="MSR5902" s="248"/>
      <x:c r="MSS5902" s="248"/>
      <x:c r="MST5902" s="248"/>
      <x:c r="MSU5902" s="248"/>
      <x:c r="MSV5902" s="248"/>
      <x:c r="MSW5902" s="248"/>
      <x:c r="MSX5902" s="248"/>
      <x:c r="MSY5902" s="248"/>
      <x:c r="MSZ5902" s="248"/>
      <x:c r="MTA5902" s="248"/>
      <x:c r="MTB5902" s="248"/>
      <x:c r="MTC5902" s="248"/>
      <x:c r="MTD5902" s="248"/>
      <x:c r="MTE5902" s="248"/>
      <x:c r="MTF5902" s="248"/>
      <x:c r="MTG5902" s="248"/>
      <x:c r="MTH5902" s="248"/>
      <x:c r="MTI5902" s="248"/>
      <x:c r="MTJ5902" s="248"/>
      <x:c r="MTK5902" s="248"/>
      <x:c r="MTL5902" s="248"/>
      <x:c r="MTM5902" s="248"/>
      <x:c r="MTN5902" s="248"/>
      <x:c r="MTO5902" s="248"/>
      <x:c r="MTP5902" s="248"/>
      <x:c r="MTQ5902" s="248"/>
      <x:c r="MTR5902" s="248"/>
      <x:c r="MTS5902" s="248"/>
      <x:c r="MTT5902" s="248"/>
      <x:c r="MTU5902" s="248"/>
      <x:c r="MTV5902" s="248"/>
      <x:c r="MTW5902" s="248"/>
      <x:c r="MTX5902" s="248"/>
      <x:c r="MTY5902" s="248"/>
      <x:c r="MTZ5902" s="248"/>
      <x:c r="MUA5902" s="248"/>
      <x:c r="MUB5902" s="248"/>
      <x:c r="MUC5902" s="248"/>
      <x:c r="MUD5902" s="248"/>
      <x:c r="MUE5902" s="248"/>
      <x:c r="MUF5902" s="248"/>
      <x:c r="MUG5902" s="248"/>
      <x:c r="MUH5902" s="248"/>
      <x:c r="MUI5902" s="248"/>
      <x:c r="MUJ5902" s="248"/>
      <x:c r="MUK5902" s="248"/>
      <x:c r="MUL5902" s="248"/>
      <x:c r="MUM5902" s="248"/>
      <x:c r="MUN5902" s="248"/>
      <x:c r="MUO5902" s="248"/>
      <x:c r="MUP5902" s="248"/>
      <x:c r="MUQ5902" s="248"/>
      <x:c r="MUR5902" s="248"/>
      <x:c r="MUS5902" s="248"/>
      <x:c r="MUT5902" s="248"/>
      <x:c r="MUU5902" s="248"/>
      <x:c r="MUV5902" s="248"/>
      <x:c r="MUW5902" s="248"/>
      <x:c r="MUX5902" s="248"/>
      <x:c r="MUY5902" s="248"/>
      <x:c r="MUZ5902" s="248"/>
      <x:c r="MVA5902" s="248"/>
      <x:c r="MVB5902" s="248"/>
      <x:c r="MVC5902" s="248"/>
      <x:c r="MVD5902" s="248"/>
      <x:c r="MVE5902" s="248"/>
      <x:c r="MVF5902" s="248"/>
      <x:c r="MVG5902" s="248"/>
      <x:c r="MVH5902" s="248"/>
      <x:c r="MVI5902" s="248"/>
      <x:c r="MVJ5902" s="248"/>
      <x:c r="MVK5902" s="248"/>
      <x:c r="MVL5902" s="248"/>
      <x:c r="MVM5902" s="248"/>
      <x:c r="MVN5902" s="248"/>
      <x:c r="MVO5902" s="248"/>
      <x:c r="MVP5902" s="248"/>
      <x:c r="MVQ5902" s="248"/>
      <x:c r="MVR5902" s="248"/>
      <x:c r="MVS5902" s="248"/>
      <x:c r="MVT5902" s="248"/>
      <x:c r="MVU5902" s="248"/>
      <x:c r="MVV5902" s="248"/>
      <x:c r="MVW5902" s="248"/>
      <x:c r="MVX5902" s="248"/>
      <x:c r="MVY5902" s="248"/>
      <x:c r="MVZ5902" s="248"/>
      <x:c r="MWA5902" s="248"/>
      <x:c r="MWB5902" s="248"/>
      <x:c r="MWC5902" s="248"/>
      <x:c r="MWD5902" s="248"/>
      <x:c r="MWE5902" s="248"/>
      <x:c r="MWF5902" s="248"/>
      <x:c r="MWG5902" s="248"/>
      <x:c r="MWH5902" s="248"/>
      <x:c r="MWI5902" s="248"/>
      <x:c r="MWJ5902" s="248"/>
      <x:c r="MWK5902" s="248"/>
      <x:c r="MWL5902" s="248"/>
      <x:c r="MWM5902" s="248"/>
      <x:c r="MWN5902" s="248"/>
      <x:c r="MWO5902" s="248"/>
      <x:c r="MWP5902" s="248"/>
      <x:c r="MWQ5902" s="248"/>
      <x:c r="MWR5902" s="248"/>
      <x:c r="MWS5902" s="248"/>
      <x:c r="MWT5902" s="248"/>
      <x:c r="MWU5902" s="248"/>
      <x:c r="MWV5902" s="248"/>
      <x:c r="MWW5902" s="248"/>
      <x:c r="MWX5902" s="248"/>
      <x:c r="MWY5902" s="248"/>
      <x:c r="MWZ5902" s="248"/>
      <x:c r="MXA5902" s="248"/>
      <x:c r="MXB5902" s="248"/>
      <x:c r="MXC5902" s="248"/>
      <x:c r="MXD5902" s="248"/>
      <x:c r="MXE5902" s="248"/>
      <x:c r="MXF5902" s="248"/>
      <x:c r="MXG5902" s="248"/>
      <x:c r="MXH5902" s="248"/>
      <x:c r="MXI5902" s="248"/>
      <x:c r="MXJ5902" s="248"/>
      <x:c r="MXK5902" s="248"/>
      <x:c r="MXL5902" s="248"/>
      <x:c r="MXM5902" s="248"/>
      <x:c r="MXN5902" s="248"/>
      <x:c r="MXO5902" s="248"/>
      <x:c r="MXP5902" s="248"/>
      <x:c r="MXQ5902" s="248"/>
      <x:c r="MXR5902" s="248"/>
      <x:c r="MXS5902" s="248"/>
      <x:c r="MXT5902" s="248"/>
      <x:c r="MXU5902" s="248"/>
      <x:c r="MXV5902" s="248"/>
      <x:c r="MXW5902" s="248"/>
      <x:c r="MXX5902" s="248"/>
      <x:c r="MXY5902" s="248"/>
      <x:c r="MXZ5902" s="248"/>
      <x:c r="MYA5902" s="248"/>
      <x:c r="MYB5902" s="248"/>
      <x:c r="MYC5902" s="248"/>
      <x:c r="MYD5902" s="248"/>
      <x:c r="MYE5902" s="248"/>
      <x:c r="MYF5902" s="248"/>
      <x:c r="MYG5902" s="248"/>
      <x:c r="MYH5902" s="248"/>
      <x:c r="MYI5902" s="248"/>
      <x:c r="MYJ5902" s="248"/>
      <x:c r="MYK5902" s="248"/>
      <x:c r="MYL5902" s="248"/>
      <x:c r="MYM5902" s="248"/>
      <x:c r="MYN5902" s="248"/>
      <x:c r="MYO5902" s="248"/>
      <x:c r="MYP5902" s="248"/>
      <x:c r="MYQ5902" s="248"/>
      <x:c r="MYR5902" s="248"/>
      <x:c r="MYS5902" s="248"/>
      <x:c r="MYT5902" s="248"/>
      <x:c r="MYU5902" s="248"/>
      <x:c r="MYV5902" s="248"/>
      <x:c r="MYW5902" s="248"/>
      <x:c r="MYX5902" s="248"/>
      <x:c r="MYY5902" s="248"/>
      <x:c r="MYZ5902" s="248"/>
      <x:c r="MZA5902" s="248"/>
      <x:c r="MZB5902" s="248"/>
      <x:c r="MZC5902" s="248"/>
      <x:c r="MZD5902" s="248"/>
      <x:c r="MZE5902" s="248"/>
      <x:c r="MZF5902" s="248"/>
      <x:c r="MZG5902" s="248"/>
      <x:c r="MZH5902" s="248"/>
      <x:c r="MZI5902" s="248"/>
      <x:c r="MZJ5902" s="248"/>
      <x:c r="MZK5902" s="248"/>
      <x:c r="MZL5902" s="248"/>
      <x:c r="MZM5902" s="248"/>
      <x:c r="MZN5902" s="248"/>
      <x:c r="MZO5902" s="248"/>
      <x:c r="MZP5902" s="248"/>
      <x:c r="MZQ5902" s="248"/>
      <x:c r="MZR5902" s="248"/>
      <x:c r="MZS5902" s="248"/>
      <x:c r="MZT5902" s="248"/>
      <x:c r="MZU5902" s="248"/>
      <x:c r="MZV5902" s="248"/>
      <x:c r="MZW5902" s="248"/>
      <x:c r="MZX5902" s="248"/>
      <x:c r="MZY5902" s="248"/>
      <x:c r="MZZ5902" s="248"/>
      <x:c r="NAA5902" s="248"/>
      <x:c r="NAB5902" s="248"/>
      <x:c r="NAC5902" s="248"/>
      <x:c r="NAD5902" s="248"/>
      <x:c r="NAE5902" s="248"/>
      <x:c r="NAF5902" s="248"/>
      <x:c r="NAG5902" s="248"/>
      <x:c r="NAH5902" s="248"/>
      <x:c r="NAI5902" s="248"/>
      <x:c r="NAJ5902" s="248"/>
      <x:c r="NAK5902" s="248"/>
      <x:c r="NAL5902" s="248"/>
      <x:c r="NAM5902" s="248"/>
      <x:c r="NAN5902" s="248"/>
      <x:c r="NAO5902" s="248"/>
      <x:c r="NAP5902" s="248"/>
      <x:c r="NAQ5902" s="248"/>
      <x:c r="NAR5902" s="248"/>
      <x:c r="NAS5902" s="248"/>
      <x:c r="NAT5902" s="248"/>
      <x:c r="NAU5902" s="248"/>
      <x:c r="NAV5902" s="248"/>
      <x:c r="NAW5902" s="248"/>
      <x:c r="NAX5902" s="248"/>
      <x:c r="NAY5902" s="248"/>
      <x:c r="NAZ5902" s="248"/>
      <x:c r="NBA5902" s="248"/>
      <x:c r="NBB5902" s="248"/>
      <x:c r="NBC5902" s="248"/>
      <x:c r="NBD5902" s="248"/>
      <x:c r="NBE5902" s="248"/>
      <x:c r="NBF5902" s="248"/>
      <x:c r="NBG5902" s="248"/>
      <x:c r="NBH5902" s="248"/>
      <x:c r="NBI5902" s="248"/>
      <x:c r="NBJ5902" s="248"/>
      <x:c r="NBK5902" s="248"/>
      <x:c r="NBL5902" s="248"/>
      <x:c r="NBM5902" s="248"/>
      <x:c r="NBN5902" s="248"/>
      <x:c r="NBO5902" s="248"/>
      <x:c r="NBP5902" s="248"/>
      <x:c r="NBQ5902" s="248"/>
      <x:c r="NBR5902" s="248"/>
      <x:c r="NBS5902" s="248"/>
      <x:c r="NBT5902" s="248"/>
      <x:c r="NBU5902" s="248"/>
      <x:c r="NBV5902" s="248"/>
      <x:c r="NBW5902" s="248"/>
      <x:c r="NBX5902" s="248"/>
      <x:c r="NBY5902" s="248"/>
      <x:c r="NBZ5902" s="248"/>
      <x:c r="NCA5902" s="248"/>
      <x:c r="NCB5902" s="248"/>
      <x:c r="NCC5902" s="248"/>
      <x:c r="NCD5902" s="248"/>
      <x:c r="NCE5902" s="248"/>
      <x:c r="NCF5902" s="248"/>
      <x:c r="NCG5902" s="248"/>
      <x:c r="NCH5902" s="248"/>
      <x:c r="NCI5902" s="248"/>
      <x:c r="NCJ5902" s="248"/>
      <x:c r="NCK5902" s="248"/>
      <x:c r="NCL5902" s="248"/>
      <x:c r="NCM5902" s="248"/>
      <x:c r="NCN5902" s="248"/>
      <x:c r="NCO5902" s="248"/>
      <x:c r="NCP5902" s="248"/>
      <x:c r="NCQ5902" s="248"/>
      <x:c r="NCR5902" s="248"/>
      <x:c r="NCS5902" s="248"/>
      <x:c r="NCT5902" s="248"/>
      <x:c r="NCU5902" s="248"/>
      <x:c r="NCV5902" s="248"/>
      <x:c r="NCW5902" s="248"/>
      <x:c r="NCX5902" s="248"/>
      <x:c r="NCY5902" s="248"/>
      <x:c r="NCZ5902" s="248"/>
      <x:c r="NDA5902" s="248"/>
      <x:c r="NDB5902" s="248"/>
      <x:c r="NDC5902" s="248"/>
      <x:c r="NDD5902" s="248"/>
      <x:c r="NDE5902" s="248"/>
      <x:c r="NDF5902" s="248"/>
      <x:c r="NDG5902" s="248"/>
      <x:c r="NDH5902" s="248"/>
      <x:c r="NDI5902" s="248"/>
      <x:c r="NDJ5902" s="248"/>
      <x:c r="NDK5902" s="248"/>
      <x:c r="NDL5902" s="248"/>
      <x:c r="NDM5902" s="248"/>
      <x:c r="NDN5902" s="248"/>
      <x:c r="NDO5902" s="248"/>
      <x:c r="NDP5902" s="248"/>
      <x:c r="NDQ5902" s="248"/>
      <x:c r="NDR5902" s="248"/>
      <x:c r="NDS5902" s="248"/>
      <x:c r="NDT5902" s="248"/>
      <x:c r="NDU5902" s="248"/>
      <x:c r="NDV5902" s="248"/>
      <x:c r="NDW5902" s="248"/>
      <x:c r="NDX5902" s="248"/>
      <x:c r="NDY5902" s="248"/>
      <x:c r="NDZ5902" s="248"/>
      <x:c r="NEA5902" s="248"/>
      <x:c r="NEB5902" s="248"/>
      <x:c r="NEC5902" s="248"/>
      <x:c r="NED5902" s="248"/>
      <x:c r="NEE5902" s="248"/>
      <x:c r="NEF5902" s="248"/>
      <x:c r="NEG5902" s="248"/>
      <x:c r="NEH5902" s="248"/>
      <x:c r="NEI5902" s="248"/>
      <x:c r="NEJ5902" s="248"/>
      <x:c r="NEK5902" s="248"/>
      <x:c r="NEL5902" s="248"/>
      <x:c r="NEM5902" s="248"/>
      <x:c r="NEN5902" s="248"/>
      <x:c r="NEO5902" s="248"/>
      <x:c r="NEP5902" s="248"/>
      <x:c r="NEQ5902" s="248"/>
      <x:c r="NER5902" s="248"/>
      <x:c r="NES5902" s="248"/>
      <x:c r="NET5902" s="248"/>
      <x:c r="NEU5902" s="248"/>
      <x:c r="NEV5902" s="248"/>
      <x:c r="NEW5902" s="248"/>
      <x:c r="NEX5902" s="248"/>
      <x:c r="NEY5902" s="248"/>
      <x:c r="NEZ5902" s="248"/>
      <x:c r="NFA5902" s="248"/>
      <x:c r="NFB5902" s="248"/>
      <x:c r="NFC5902" s="248"/>
      <x:c r="NFD5902" s="248"/>
      <x:c r="NFE5902" s="248"/>
      <x:c r="NFF5902" s="248"/>
      <x:c r="NFG5902" s="248"/>
      <x:c r="NFH5902" s="248"/>
      <x:c r="NFI5902" s="248"/>
      <x:c r="NFJ5902" s="248"/>
      <x:c r="NFK5902" s="248"/>
      <x:c r="NFL5902" s="248"/>
      <x:c r="NFM5902" s="248"/>
      <x:c r="NFN5902" s="248"/>
      <x:c r="NFO5902" s="248"/>
      <x:c r="NFP5902" s="248"/>
      <x:c r="NFQ5902" s="248"/>
      <x:c r="NFR5902" s="248"/>
      <x:c r="NFS5902" s="248"/>
      <x:c r="NFT5902" s="248"/>
      <x:c r="NFU5902" s="248"/>
      <x:c r="NFV5902" s="248"/>
      <x:c r="NFW5902" s="248"/>
      <x:c r="NFX5902" s="248"/>
      <x:c r="NFY5902" s="248"/>
      <x:c r="NFZ5902" s="248"/>
      <x:c r="NGA5902" s="248"/>
      <x:c r="NGB5902" s="248"/>
      <x:c r="NGC5902" s="248"/>
      <x:c r="NGD5902" s="248"/>
      <x:c r="NGE5902" s="248"/>
      <x:c r="NGF5902" s="248"/>
      <x:c r="NGG5902" s="248"/>
      <x:c r="NGH5902" s="248"/>
      <x:c r="NGI5902" s="248"/>
      <x:c r="NGJ5902" s="248"/>
      <x:c r="NGK5902" s="248"/>
      <x:c r="NGL5902" s="248"/>
      <x:c r="NGM5902" s="248"/>
      <x:c r="NGN5902" s="248"/>
      <x:c r="NGO5902" s="248"/>
      <x:c r="NGP5902" s="248"/>
      <x:c r="NGQ5902" s="248"/>
      <x:c r="NGR5902" s="248"/>
      <x:c r="NGS5902" s="248"/>
      <x:c r="NGT5902" s="248"/>
      <x:c r="NGU5902" s="248"/>
      <x:c r="NGV5902" s="248"/>
      <x:c r="NGW5902" s="248"/>
      <x:c r="NGX5902" s="248"/>
      <x:c r="NGY5902" s="248"/>
      <x:c r="NGZ5902" s="248"/>
      <x:c r="NHA5902" s="248"/>
      <x:c r="NHB5902" s="248"/>
      <x:c r="NHC5902" s="248"/>
      <x:c r="NHD5902" s="248"/>
      <x:c r="NHE5902" s="248"/>
      <x:c r="NHF5902" s="248"/>
      <x:c r="NHG5902" s="248"/>
      <x:c r="NHH5902" s="248"/>
      <x:c r="NHI5902" s="248"/>
      <x:c r="NHJ5902" s="248"/>
      <x:c r="NHK5902" s="248"/>
      <x:c r="NHL5902" s="248"/>
      <x:c r="NHM5902" s="248"/>
      <x:c r="NHN5902" s="248"/>
      <x:c r="NHO5902" s="248"/>
      <x:c r="NHP5902" s="248"/>
      <x:c r="NHQ5902" s="248"/>
      <x:c r="NHR5902" s="248"/>
      <x:c r="NHS5902" s="248"/>
      <x:c r="NHT5902" s="248"/>
      <x:c r="NHU5902" s="248"/>
      <x:c r="NHV5902" s="248"/>
      <x:c r="NHW5902" s="248"/>
      <x:c r="NHX5902" s="248"/>
      <x:c r="NHY5902" s="248"/>
      <x:c r="NHZ5902" s="248"/>
      <x:c r="NIA5902" s="248"/>
      <x:c r="NIB5902" s="248"/>
      <x:c r="NIC5902" s="248"/>
      <x:c r="NID5902" s="248"/>
      <x:c r="NIE5902" s="248"/>
      <x:c r="NIF5902" s="248"/>
      <x:c r="NIG5902" s="248"/>
      <x:c r="NIH5902" s="248"/>
      <x:c r="NII5902" s="248"/>
      <x:c r="NIJ5902" s="248"/>
      <x:c r="NIK5902" s="248"/>
      <x:c r="NIL5902" s="248"/>
      <x:c r="NIM5902" s="248"/>
      <x:c r="NIN5902" s="248"/>
      <x:c r="NIO5902" s="248"/>
      <x:c r="NIP5902" s="248"/>
      <x:c r="NIQ5902" s="248"/>
      <x:c r="NIR5902" s="248"/>
      <x:c r="NIS5902" s="248"/>
      <x:c r="NIT5902" s="248"/>
      <x:c r="NIU5902" s="248"/>
      <x:c r="NIV5902" s="248"/>
      <x:c r="NIW5902" s="248"/>
      <x:c r="NIX5902" s="248"/>
      <x:c r="NIY5902" s="248"/>
      <x:c r="NIZ5902" s="248"/>
      <x:c r="NJA5902" s="248"/>
      <x:c r="NJB5902" s="248"/>
      <x:c r="NJC5902" s="248"/>
      <x:c r="NJD5902" s="248"/>
      <x:c r="NJE5902" s="248"/>
      <x:c r="NJF5902" s="248"/>
      <x:c r="NJG5902" s="248"/>
      <x:c r="NJH5902" s="248"/>
      <x:c r="NJI5902" s="248"/>
      <x:c r="NJJ5902" s="248"/>
      <x:c r="NJK5902" s="248"/>
      <x:c r="NJL5902" s="248"/>
      <x:c r="NJM5902" s="248"/>
      <x:c r="NJN5902" s="248"/>
      <x:c r="NJO5902" s="248"/>
      <x:c r="NJP5902" s="248"/>
      <x:c r="NJQ5902" s="248"/>
      <x:c r="NJR5902" s="248"/>
      <x:c r="NJS5902" s="248"/>
      <x:c r="NJT5902" s="248"/>
      <x:c r="NJU5902" s="248"/>
      <x:c r="NJV5902" s="248"/>
      <x:c r="NJW5902" s="248"/>
      <x:c r="NJX5902" s="248"/>
      <x:c r="NJY5902" s="248"/>
      <x:c r="NJZ5902" s="248"/>
      <x:c r="NKA5902" s="248"/>
      <x:c r="NKB5902" s="248"/>
      <x:c r="NKC5902" s="248"/>
      <x:c r="NKD5902" s="248"/>
      <x:c r="NKE5902" s="248"/>
      <x:c r="NKF5902" s="248"/>
      <x:c r="NKG5902" s="248"/>
      <x:c r="NKH5902" s="248"/>
      <x:c r="NKI5902" s="248"/>
      <x:c r="NKJ5902" s="248"/>
      <x:c r="NKK5902" s="248"/>
      <x:c r="NKL5902" s="248"/>
      <x:c r="NKM5902" s="248"/>
      <x:c r="NKN5902" s="248"/>
      <x:c r="NKO5902" s="248"/>
      <x:c r="NKP5902" s="248"/>
      <x:c r="NKQ5902" s="248"/>
      <x:c r="NKR5902" s="248"/>
      <x:c r="NKS5902" s="248"/>
      <x:c r="NKT5902" s="248"/>
      <x:c r="NKU5902" s="248"/>
      <x:c r="NKV5902" s="248"/>
      <x:c r="NKW5902" s="248"/>
      <x:c r="NKX5902" s="248"/>
      <x:c r="NKY5902" s="248"/>
      <x:c r="NKZ5902" s="248"/>
      <x:c r="NLA5902" s="248"/>
      <x:c r="NLB5902" s="248"/>
      <x:c r="NLC5902" s="248"/>
      <x:c r="NLD5902" s="248"/>
      <x:c r="NLE5902" s="248"/>
      <x:c r="NLF5902" s="248"/>
      <x:c r="NLG5902" s="248"/>
      <x:c r="NLH5902" s="248"/>
      <x:c r="NLI5902" s="248"/>
      <x:c r="NLJ5902" s="248"/>
      <x:c r="NLK5902" s="248"/>
      <x:c r="NLL5902" s="248"/>
      <x:c r="NLM5902" s="248"/>
      <x:c r="NLN5902" s="248"/>
      <x:c r="NLO5902" s="248"/>
      <x:c r="NLP5902" s="248"/>
      <x:c r="NLQ5902" s="248"/>
      <x:c r="NLR5902" s="248"/>
      <x:c r="NLS5902" s="248"/>
      <x:c r="NLT5902" s="248"/>
      <x:c r="NLU5902" s="248"/>
      <x:c r="NLV5902" s="248"/>
      <x:c r="NLW5902" s="248"/>
      <x:c r="NLX5902" s="248"/>
      <x:c r="NLY5902" s="248"/>
      <x:c r="NLZ5902" s="248"/>
      <x:c r="NMA5902" s="248"/>
      <x:c r="NMB5902" s="248"/>
      <x:c r="NMC5902" s="248"/>
      <x:c r="NMD5902" s="248"/>
      <x:c r="NME5902" s="248"/>
      <x:c r="NMF5902" s="248"/>
      <x:c r="NMG5902" s="248"/>
      <x:c r="NMH5902" s="248"/>
      <x:c r="NMI5902" s="248"/>
      <x:c r="NMJ5902" s="248"/>
      <x:c r="NMK5902" s="248"/>
      <x:c r="NML5902" s="248"/>
      <x:c r="NMM5902" s="248"/>
      <x:c r="NMN5902" s="248"/>
      <x:c r="NMO5902" s="248"/>
      <x:c r="NMP5902" s="248"/>
      <x:c r="NMQ5902" s="248"/>
      <x:c r="NMR5902" s="248"/>
      <x:c r="NMS5902" s="248"/>
      <x:c r="NMT5902" s="248"/>
      <x:c r="NMU5902" s="248"/>
      <x:c r="NMV5902" s="248"/>
      <x:c r="NMW5902" s="248"/>
      <x:c r="NMX5902" s="248"/>
      <x:c r="NMY5902" s="248"/>
      <x:c r="NMZ5902" s="248"/>
      <x:c r="NNA5902" s="248"/>
      <x:c r="NNB5902" s="248"/>
      <x:c r="NNC5902" s="248"/>
      <x:c r="NND5902" s="248"/>
      <x:c r="NNE5902" s="248"/>
      <x:c r="NNF5902" s="248"/>
      <x:c r="NNG5902" s="248"/>
      <x:c r="NNH5902" s="248"/>
      <x:c r="NNI5902" s="248"/>
      <x:c r="NNJ5902" s="248"/>
      <x:c r="NNK5902" s="248"/>
      <x:c r="NNL5902" s="248"/>
      <x:c r="NNM5902" s="248"/>
      <x:c r="NNN5902" s="248"/>
      <x:c r="NNO5902" s="248"/>
      <x:c r="NNP5902" s="248"/>
      <x:c r="NNQ5902" s="248"/>
      <x:c r="NNR5902" s="248"/>
      <x:c r="NNS5902" s="248"/>
      <x:c r="NNT5902" s="248"/>
      <x:c r="NNU5902" s="248"/>
      <x:c r="NNV5902" s="248"/>
      <x:c r="NNW5902" s="248"/>
      <x:c r="NNX5902" s="248"/>
      <x:c r="NNY5902" s="248"/>
      <x:c r="NNZ5902" s="248"/>
      <x:c r="NOA5902" s="248"/>
      <x:c r="NOB5902" s="248"/>
      <x:c r="NOC5902" s="248"/>
      <x:c r="NOD5902" s="248"/>
      <x:c r="NOE5902" s="248"/>
      <x:c r="NOF5902" s="248"/>
      <x:c r="NOG5902" s="248"/>
      <x:c r="NOH5902" s="248"/>
      <x:c r="NOI5902" s="248"/>
      <x:c r="NOJ5902" s="248"/>
      <x:c r="NOK5902" s="248"/>
      <x:c r="NOL5902" s="248"/>
      <x:c r="NOM5902" s="248"/>
      <x:c r="NON5902" s="248"/>
      <x:c r="NOO5902" s="248"/>
      <x:c r="NOP5902" s="248"/>
      <x:c r="NOQ5902" s="248"/>
      <x:c r="NOR5902" s="248"/>
      <x:c r="NOS5902" s="248"/>
      <x:c r="NOT5902" s="248"/>
      <x:c r="NOU5902" s="248"/>
      <x:c r="NOV5902" s="248"/>
      <x:c r="NOW5902" s="248"/>
      <x:c r="NOX5902" s="248"/>
      <x:c r="NOY5902" s="248"/>
      <x:c r="NOZ5902" s="248"/>
      <x:c r="NPA5902" s="248"/>
      <x:c r="NPB5902" s="248"/>
      <x:c r="NPC5902" s="248"/>
      <x:c r="NPD5902" s="248"/>
      <x:c r="NPE5902" s="248"/>
      <x:c r="NPF5902" s="248"/>
      <x:c r="NPG5902" s="248"/>
      <x:c r="NPH5902" s="248"/>
      <x:c r="NPI5902" s="248"/>
      <x:c r="NPJ5902" s="248"/>
      <x:c r="NPK5902" s="248"/>
      <x:c r="NPL5902" s="248"/>
      <x:c r="NPM5902" s="248"/>
      <x:c r="NPN5902" s="248"/>
      <x:c r="NPO5902" s="248"/>
      <x:c r="NPP5902" s="248"/>
      <x:c r="NPQ5902" s="248"/>
      <x:c r="NPR5902" s="248"/>
      <x:c r="NPS5902" s="248"/>
      <x:c r="NPT5902" s="248"/>
      <x:c r="NPU5902" s="248"/>
      <x:c r="NPV5902" s="248"/>
      <x:c r="NPW5902" s="248"/>
      <x:c r="NPX5902" s="248"/>
      <x:c r="NPY5902" s="248"/>
      <x:c r="NPZ5902" s="248"/>
      <x:c r="NQA5902" s="248"/>
      <x:c r="NQB5902" s="248"/>
      <x:c r="NQC5902" s="248"/>
      <x:c r="NQD5902" s="248"/>
      <x:c r="NQE5902" s="248"/>
      <x:c r="NQF5902" s="248"/>
      <x:c r="NQG5902" s="248"/>
      <x:c r="NQH5902" s="248"/>
      <x:c r="NQI5902" s="248"/>
      <x:c r="NQJ5902" s="248"/>
      <x:c r="NQK5902" s="248"/>
      <x:c r="NQL5902" s="248"/>
      <x:c r="NQM5902" s="248"/>
      <x:c r="NQN5902" s="248"/>
      <x:c r="NQO5902" s="248"/>
      <x:c r="NQP5902" s="248"/>
      <x:c r="NQQ5902" s="248"/>
      <x:c r="NQR5902" s="248"/>
      <x:c r="NQS5902" s="248"/>
      <x:c r="NQT5902" s="248"/>
      <x:c r="NQU5902" s="248"/>
      <x:c r="NQV5902" s="248"/>
      <x:c r="NQW5902" s="248"/>
      <x:c r="NQX5902" s="248"/>
      <x:c r="NQY5902" s="248"/>
      <x:c r="NQZ5902" s="248"/>
      <x:c r="NRA5902" s="248"/>
      <x:c r="NRB5902" s="248"/>
      <x:c r="NRC5902" s="248"/>
      <x:c r="NRD5902" s="248"/>
      <x:c r="NRE5902" s="248"/>
      <x:c r="NRF5902" s="248"/>
      <x:c r="NRG5902" s="248"/>
      <x:c r="NRH5902" s="248"/>
      <x:c r="NRI5902" s="248"/>
      <x:c r="NRJ5902" s="248"/>
      <x:c r="NRK5902" s="248"/>
      <x:c r="NRL5902" s="248"/>
      <x:c r="NRM5902" s="248"/>
      <x:c r="NRN5902" s="248"/>
      <x:c r="NRO5902" s="248"/>
      <x:c r="NRP5902" s="248"/>
      <x:c r="NRQ5902" s="248"/>
      <x:c r="NRR5902" s="248"/>
      <x:c r="NRS5902" s="248"/>
      <x:c r="NRT5902" s="248"/>
      <x:c r="NRU5902" s="248"/>
      <x:c r="NRV5902" s="248"/>
      <x:c r="NRW5902" s="248"/>
      <x:c r="NRX5902" s="248"/>
      <x:c r="NRY5902" s="248"/>
      <x:c r="NRZ5902" s="248"/>
      <x:c r="NSA5902" s="248"/>
      <x:c r="NSB5902" s="248"/>
      <x:c r="NSC5902" s="248"/>
      <x:c r="NSD5902" s="248"/>
      <x:c r="NSE5902" s="248"/>
      <x:c r="NSF5902" s="248"/>
      <x:c r="NSG5902" s="248"/>
      <x:c r="NSH5902" s="248"/>
      <x:c r="NSI5902" s="248"/>
      <x:c r="NSJ5902" s="248"/>
      <x:c r="NSK5902" s="248"/>
      <x:c r="NSL5902" s="248"/>
      <x:c r="NSM5902" s="248"/>
      <x:c r="NSN5902" s="248"/>
      <x:c r="NSO5902" s="248"/>
      <x:c r="NSP5902" s="248"/>
      <x:c r="NSQ5902" s="248"/>
      <x:c r="NSR5902" s="248"/>
      <x:c r="NSS5902" s="248"/>
      <x:c r="NST5902" s="248"/>
      <x:c r="NSU5902" s="248"/>
      <x:c r="NSV5902" s="248"/>
      <x:c r="NSW5902" s="248"/>
      <x:c r="NSX5902" s="248"/>
      <x:c r="NSY5902" s="248"/>
      <x:c r="NSZ5902" s="248"/>
      <x:c r="NTA5902" s="248"/>
      <x:c r="NTB5902" s="248"/>
      <x:c r="NTC5902" s="248"/>
      <x:c r="NTD5902" s="248"/>
      <x:c r="NTE5902" s="248"/>
      <x:c r="NTF5902" s="248"/>
      <x:c r="NTG5902" s="248"/>
      <x:c r="NTH5902" s="248"/>
      <x:c r="NTI5902" s="248"/>
      <x:c r="NTJ5902" s="248"/>
      <x:c r="NTK5902" s="248"/>
      <x:c r="NTL5902" s="248"/>
      <x:c r="NTM5902" s="248"/>
      <x:c r="NTN5902" s="248"/>
      <x:c r="NTO5902" s="248"/>
      <x:c r="NTP5902" s="248"/>
      <x:c r="NTQ5902" s="248"/>
      <x:c r="NTR5902" s="248"/>
      <x:c r="NTS5902" s="248"/>
      <x:c r="NTT5902" s="248"/>
      <x:c r="NTU5902" s="248"/>
      <x:c r="NTV5902" s="248"/>
      <x:c r="NTW5902" s="248"/>
      <x:c r="NTX5902" s="248"/>
      <x:c r="NTY5902" s="248"/>
      <x:c r="NTZ5902" s="248"/>
      <x:c r="NUA5902" s="248"/>
      <x:c r="NUB5902" s="248"/>
      <x:c r="NUC5902" s="248"/>
      <x:c r="NUD5902" s="248"/>
      <x:c r="NUE5902" s="248"/>
      <x:c r="NUF5902" s="248"/>
      <x:c r="NUG5902" s="248"/>
      <x:c r="NUH5902" s="248"/>
      <x:c r="NUI5902" s="248"/>
      <x:c r="NUJ5902" s="248"/>
      <x:c r="NUK5902" s="248"/>
      <x:c r="NUL5902" s="248"/>
      <x:c r="NUM5902" s="248"/>
      <x:c r="NUN5902" s="248"/>
      <x:c r="NUO5902" s="248"/>
      <x:c r="NUP5902" s="248"/>
      <x:c r="NUQ5902" s="248"/>
      <x:c r="NUR5902" s="248"/>
      <x:c r="NUS5902" s="248"/>
      <x:c r="NUT5902" s="248"/>
      <x:c r="NUU5902" s="248"/>
      <x:c r="NUV5902" s="248"/>
      <x:c r="NUW5902" s="248"/>
      <x:c r="NUX5902" s="248"/>
      <x:c r="NUY5902" s="248"/>
      <x:c r="NUZ5902" s="248"/>
      <x:c r="NVA5902" s="248"/>
      <x:c r="NVB5902" s="248"/>
      <x:c r="NVC5902" s="248"/>
      <x:c r="NVD5902" s="248"/>
      <x:c r="NVE5902" s="248"/>
      <x:c r="NVF5902" s="248"/>
      <x:c r="NVG5902" s="248"/>
      <x:c r="NVH5902" s="248"/>
      <x:c r="NVI5902" s="248"/>
      <x:c r="NVJ5902" s="248"/>
      <x:c r="NVK5902" s="248"/>
      <x:c r="NVL5902" s="248"/>
      <x:c r="NVM5902" s="248"/>
      <x:c r="NVN5902" s="248"/>
      <x:c r="NVO5902" s="248"/>
      <x:c r="NVP5902" s="248"/>
      <x:c r="NVQ5902" s="248"/>
      <x:c r="NVR5902" s="248"/>
      <x:c r="NVS5902" s="248"/>
      <x:c r="NVT5902" s="248"/>
      <x:c r="NVU5902" s="248"/>
      <x:c r="NVV5902" s="248"/>
      <x:c r="NVW5902" s="248"/>
      <x:c r="NVX5902" s="248"/>
      <x:c r="NVY5902" s="248"/>
      <x:c r="NVZ5902" s="248"/>
      <x:c r="NWA5902" s="248"/>
      <x:c r="NWB5902" s="248"/>
      <x:c r="NWC5902" s="248"/>
      <x:c r="NWD5902" s="248"/>
      <x:c r="NWE5902" s="248"/>
      <x:c r="NWF5902" s="248"/>
      <x:c r="NWG5902" s="248"/>
      <x:c r="NWH5902" s="248"/>
      <x:c r="NWI5902" s="248"/>
      <x:c r="NWJ5902" s="248"/>
      <x:c r="NWK5902" s="248"/>
      <x:c r="NWL5902" s="248"/>
      <x:c r="NWM5902" s="248"/>
      <x:c r="NWN5902" s="248"/>
      <x:c r="NWO5902" s="248"/>
      <x:c r="NWP5902" s="248"/>
      <x:c r="NWQ5902" s="248"/>
      <x:c r="NWR5902" s="248"/>
      <x:c r="NWS5902" s="248"/>
      <x:c r="NWT5902" s="248"/>
      <x:c r="NWU5902" s="248"/>
      <x:c r="NWV5902" s="248"/>
      <x:c r="NWW5902" s="248"/>
      <x:c r="NWX5902" s="248"/>
      <x:c r="NWY5902" s="248"/>
      <x:c r="NWZ5902" s="248"/>
      <x:c r="NXA5902" s="248"/>
      <x:c r="NXB5902" s="248"/>
      <x:c r="NXC5902" s="248"/>
      <x:c r="NXD5902" s="248"/>
      <x:c r="NXE5902" s="248"/>
      <x:c r="NXF5902" s="248"/>
      <x:c r="NXG5902" s="248"/>
      <x:c r="NXH5902" s="248"/>
      <x:c r="NXI5902" s="248"/>
      <x:c r="NXJ5902" s="248"/>
      <x:c r="NXK5902" s="248"/>
      <x:c r="NXL5902" s="248"/>
      <x:c r="NXM5902" s="248"/>
      <x:c r="NXN5902" s="248"/>
      <x:c r="NXO5902" s="248"/>
      <x:c r="NXP5902" s="248"/>
      <x:c r="NXQ5902" s="248"/>
      <x:c r="NXR5902" s="248"/>
      <x:c r="NXS5902" s="248"/>
      <x:c r="NXT5902" s="248"/>
      <x:c r="NXU5902" s="248"/>
      <x:c r="NXV5902" s="248"/>
      <x:c r="NXW5902" s="248"/>
      <x:c r="NXX5902" s="248"/>
      <x:c r="NXY5902" s="248"/>
      <x:c r="NXZ5902" s="248"/>
      <x:c r="NYA5902" s="248"/>
      <x:c r="NYB5902" s="248"/>
      <x:c r="NYC5902" s="248"/>
      <x:c r="NYD5902" s="248"/>
      <x:c r="NYE5902" s="248"/>
      <x:c r="NYF5902" s="248"/>
      <x:c r="NYG5902" s="248"/>
      <x:c r="NYH5902" s="248"/>
      <x:c r="NYI5902" s="248"/>
      <x:c r="NYJ5902" s="248"/>
      <x:c r="NYK5902" s="248"/>
      <x:c r="NYL5902" s="248"/>
      <x:c r="NYM5902" s="248"/>
      <x:c r="NYN5902" s="248"/>
      <x:c r="NYO5902" s="248"/>
      <x:c r="NYP5902" s="248"/>
      <x:c r="NYQ5902" s="248"/>
      <x:c r="NYR5902" s="248"/>
      <x:c r="NYS5902" s="248"/>
      <x:c r="NYT5902" s="248"/>
      <x:c r="NYU5902" s="248"/>
      <x:c r="NYV5902" s="248"/>
      <x:c r="NYW5902" s="248"/>
      <x:c r="NYX5902" s="248"/>
      <x:c r="NYY5902" s="248"/>
      <x:c r="NYZ5902" s="248"/>
      <x:c r="NZA5902" s="248"/>
      <x:c r="NZB5902" s="248"/>
      <x:c r="NZC5902" s="248"/>
      <x:c r="NZD5902" s="248"/>
      <x:c r="NZE5902" s="248"/>
      <x:c r="NZF5902" s="248"/>
      <x:c r="NZG5902" s="248"/>
      <x:c r="NZH5902" s="248"/>
      <x:c r="NZI5902" s="248"/>
      <x:c r="NZJ5902" s="248"/>
      <x:c r="NZK5902" s="248"/>
      <x:c r="NZL5902" s="248"/>
      <x:c r="NZM5902" s="248"/>
      <x:c r="NZN5902" s="248"/>
      <x:c r="NZO5902" s="248"/>
      <x:c r="NZP5902" s="248"/>
      <x:c r="NZQ5902" s="248"/>
      <x:c r="NZR5902" s="248"/>
      <x:c r="NZS5902" s="248"/>
      <x:c r="NZT5902" s="248"/>
      <x:c r="NZU5902" s="248"/>
      <x:c r="NZV5902" s="248"/>
      <x:c r="NZW5902" s="248"/>
      <x:c r="NZX5902" s="248"/>
      <x:c r="NZY5902" s="248"/>
      <x:c r="NZZ5902" s="248"/>
      <x:c r="OAA5902" s="248"/>
      <x:c r="OAB5902" s="248"/>
      <x:c r="OAC5902" s="248"/>
      <x:c r="OAD5902" s="248"/>
      <x:c r="OAE5902" s="248"/>
      <x:c r="OAF5902" s="248"/>
      <x:c r="OAG5902" s="248"/>
      <x:c r="OAH5902" s="248"/>
      <x:c r="OAI5902" s="248"/>
      <x:c r="OAJ5902" s="248"/>
      <x:c r="OAK5902" s="248"/>
      <x:c r="OAL5902" s="248"/>
      <x:c r="OAM5902" s="248"/>
      <x:c r="OAN5902" s="248"/>
      <x:c r="OAO5902" s="248"/>
      <x:c r="OAP5902" s="248"/>
      <x:c r="OAQ5902" s="248"/>
      <x:c r="OAR5902" s="248"/>
      <x:c r="OAS5902" s="248"/>
      <x:c r="OAT5902" s="248"/>
      <x:c r="OAU5902" s="248"/>
      <x:c r="OAV5902" s="248"/>
      <x:c r="OAW5902" s="248"/>
      <x:c r="OAX5902" s="248"/>
      <x:c r="OAY5902" s="248"/>
      <x:c r="OAZ5902" s="248"/>
      <x:c r="OBA5902" s="248"/>
      <x:c r="OBB5902" s="248"/>
      <x:c r="OBC5902" s="248"/>
      <x:c r="OBD5902" s="248"/>
      <x:c r="OBE5902" s="248"/>
      <x:c r="OBF5902" s="248"/>
      <x:c r="OBG5902" s="248"/>
      <x:c r="OBH5902" s="248"/>
      <x:c r="OBI5902" s="248"/>
      <x:c r="OBJ5902" s="248"/>
      <x:c r="OBK5902" s="248"/>
      <x:c r="OBL5902" s="248"/>
      <x:c r="OBM5902" s="248"/>
      <x:c r="OBN5902" s="248"/>
      <x:c r="OBO5902" s="248"/>
      <x:c r="OBP5902" s="248"/>
      <x:c r="OBQ5902" s="248"/>
      <x:c r="OBR5902" s="248"/>
      <x:c r="OBS5902" s="248"/>
      <x:c r="OBT5902" s="248"/>
      <x:c r="OBU5902" s="248"/>
      <x:c r="OBV5902" s="248"/>
      <x:c r="OBW5902" s="248"/>
      <x:c r="OBX5902" s="248"/>
      <x:c r="OBY5902" s="248"/>
      <x:c r="OBZ5902" s="248"/>
      <x:c r="OCA5902" s="248"/>
      <x:c r="OCB5902" s="248"/>
      <x:c r="OCC5902" s="248"/>
      <x:c r="OCD5902" s="248"/>
      <x:c r="OCE5902" s="248"/>
      <x:c r="OCF5902" s="248"/>
      <x:c r="OCG5902" s="248"/>
      <x:c r="OCH5902" s="248"/>
      <x:c r="OCI5902" s="248"/>
      <x:c r="OCJ5902" s="248"/>
      <x:c r="OCK5902" s="248"/>
      <x:c r="OCL5902" s="248"/>
      <x:c r="OCM5902" s="248"/>
      <x:c r="OCN5902" s="248"/>
      <x:c r="OCO5902" s="248"/>
      <x:c r="OCP5902" s="248"/>
      <x:c r="OCQ5902" s="248"/>
      <x:c r="OCR5902" s="248"/>
      <x:c r="OCS5902" s="248"/>
      <x:c r="OCT5902" s="248"/>
      <x:c r="OCU5902" s="248"/>
      <x:c r="OCV5902" s="248"/>
      <x:c r="OCW5902" s="248"/>
      <x:c r="OCX5902" s="248"/>
      <x:c r="OCY5902" s="248"/>
      <x:c r="OCZ5902" s="248"/>
      <x:c r="ODA5902" s="248"/>
      <x:c r="ODB5902" s="248"/>
      <x:c r="ODC5902" s="248"/>
      <x:c r="ODD5902" s="248"/>
      <x:c r="ODE5902" s="248"/>
      <x:c r="ODF5902" s="248"/>
      <x:c r="ODG5902" s="248"/>
      <x:c r="ODH5902" s="248"/>
      <x:c r="ODI5902" s="248"/>
      <x:c r="ODJ5902" s="248"/>
      <x:c r="ODK5902" s="248"/>
      <x:c r="ODL5902" s="248"/>
      <x:c r="ODM5902" s="248"/>
      <x:c r="ODN5902" s="248"/>
      <x:c r="ODO5902" s="248"/>
      <x:c r="ODP5902" s="248"/>
      <x:c r="ODQ5902" s="248"/>
      <x:c r="ODR5902" s="248"/>
      <x:c r="ODS5902" s="248"/>
      <x:c r="ODT5902" s="248"/>
      <x:c r="ODU5902" s="248"/>
      <x:c r="ODV5902" s="248"/>
      <x:c r="ODW5902" s="248"/>
      <x:c r="ODX5902" s="248"/>
      <x:c r="ODY5902" s="248"/>
      <x:c r="ODZ5902" s="248"/>
      <x:c r="OEA5902" s="248"/>
      <x:c r="OEB5902" s="248"/>
      <x:c r="OEC5902" s="248"/>
      <x:c r="OED5902" s="248"/>
      <x:c r="OEE5902" s="248"/>
      <x:c r="OEF5902" s="248"/>
      <x:c r="OEG5902" s="248"/>
      <x:c r="OEH5902" s="248"/>
      <x:c r="OEI5902" s="248"/>
      <x:c r="OEJ5902" s="248"/>
      <x:c r="OEK5902" s="248"/>
      <x:c r="OEL5902" s="248"/>
      <x:c r="OEM5902" s="248"/>
      <x:c r="OEN5902" s="248"/>
      <x:c r="OEO5902" s="248"/>
      <x:c r="OEP5902" s="248"/>
      <x:c r="OEQ5902" s="248"/>
      <x:c r="OER5902" s="248"/>
      <x:c r="OES5902" s="248"/>
      <x:c r="OET5902" s="248"/>
      <x:c r="OEU5902" s="248"/>
      <x:c r="OEV5902" s="248"/>
      <x:c r="OEW5902" s="248"/>
      <x:c r="OEX5902" s="248"/>
      <x:c r="OEY5902" s="248"/>
      <x:c r="OEZ5902" s="248"/>
      <x:c r="OFA5902" s="248"/>
      <x:c r="OFB5902" s="248"/>
      <x:c r="OFC5902" s="248"/>
      <x:c r="OFD5902" s="248"/>
      <x:c r="OFE5902" s="248"/>
      <x:c r="OFF5902" s="248"/>
      <x:c r="OFG5902" s="248"/>
      <x:c r="OFH5902" s="248"/>
      <x:c r="OFI5902" s="248"/>
      <x:c r="OFJ5902" s="248"/>
      <x:c r="OFK5902" s="248"/>
      <x:c r="OFL5902" s="248"/>
      <x:c r="OFM5902" s="248"/>
      <x:c r="OFN5902" s="248"/>
      <x:c r="OFO5902" s="248"/>
      <x:c r="OFP5902" s="248"/>
      <x:c r="OFQ5902" s="248"/>
      <x:c r="OFR5902" s="248"/>
      <x:c r="OFS5902" s="248"/>
      <x:c r="OFT5902" s="248"/>
      <x:c r="OFU5902" s="248"/>
      <x:c r="OFV5902" s="248"/>
      <x:c r="OFW5902" s="248"/>
      <x:c r="OFX5902" s="248"/>
      <x:c r="OFY5902" s="248"/>
      <x:c r="OFZ5902" s="248"/>
      <x:c r="OGA5902" s="248"/>
      <x:c r="OGB5902" s="248"/>
      <x:c r="OGC5902" s="248"/>
      <x:c r="OGD5902" s="248"/>
      <x:c r="OGE5902" s="248"/>
      <x:c r="OGF5902" s="248"/>
      <x:c r="OGG5902" s="248"/>
      <x:c r="OGH5902" s="248"/>
      <x:c r="OGI5902" s="248"/>
      <x:c r="OGJ5902" s="248"/>
      <x:c r="OGK5902" s="248"/>
      <x:c r="OGL5902" s="248"/>
      <x:c r="OGM5902" s="248"/>
      <x:c r="OGN5902" s="248"/>
      <x:c r="OGO5902" s="248"/>
      <x:c r="OGP5902" s="248"/>
      <x:c r="OGQ5902" s="248"/>
      <x:c r="OGR5902" s="248"/>
      <x:c r="OGS5902" s="248"/>
      <x:c r="OGT5902" s="248"/>
      <x:c r="OGU5902" s="248"/>
      <x:c r="OGV5902" s="248"/>
      <x:c r="OGW5902" s="248"/>
      <x:c r="OGX5902" s="248"/>
      <x:c r="OGY5902" s="248"/>
      <x:c r="OGZ5902" s="248"/>
      <x:c r="OHA5902" s="248"/>
      <x:c r="OHB5902" s="248"/>
      <x:c r="OHC5902" s="248"/>
      <x:c r="OHD5902" s="248"/>
      <x:c r="OHE5902" s="248"/>
      <x:c r="OHF5902" s="248"/>
      <x:c r="OHG5902" s="248"/>
      <x:c r="OHH5902" s="248"/>
      <x:c r="OHI5902" s="248"/>
      <x:c r="OHJ5902" s="248"/>
      <x:c r="OHK5902" s="248"/>
      <x:c r="OHL5902" s="248"/>
      <x:c r="OHM5902" s="248"/>
      <x:c r="OHN5902" s="248"/>
      <x:c r="OHO5902" s="248"/>
      <x:c r="OHP5902" s="248"/>
      <x:c r="OHQ5902" s="248"/>
      <x:c r="OHR5902" s="248"/>
      <x:c r="OHS5902" s="248"/>
      <x:c r="OHT5902" s="248"/>
      <x:c r="OHU5902" s="248"/>
      <x:c r="OHV5902" s="248"/>
      <x:c r="OHW5902" s="248"/>
      <x:c r="OHX5902" s="248"/>
      <x:c r="OHY5902" s="248"/>
      <x:c r="OHZ5902" s="248"/>
      <x:c r="OIA5902" s="248"/>
      <x:c r="OIB5902" s="248"/>
      <x:c r="OIC5902" s="248"/>
      <x:c r="OID5902" s="248"/>
      <x:c r="OIE5902" s="248"/>
      <x:c r="OIF5902" s="248"/>
      <x:c r="OIG5902" s="248"/>
      <x:c r="OIH5902" s="248"/>
      <x:c r="OII5902" s="248"/>
      <x:c r="OIJ5902" s="248"/>
      <x:c r="OIK5902" s="248"/>
      <x:c r="OIL5902" s="248"/>
      <x:c r="OIM5902" s="248"/>
      <x:c r="OIN5902" s="248"/>
      <x:c r="OIO5902" s="248"/>
      <x:c r="OIP5902" s="248"/>
      <x:c r="OIQ5902" s="248"/>
      <x:c r="OIR5902" s="248"/>
      <x:c r="OIS5902" s="248"/>
      <x:c r="OIT5902" s="248"/>
      <x:c r="OIU5902" s="248"/>
      <x:c r="OIV5902" s="248"/>
      <x:c r="OIW5902" s="248"/>
      <x:c r="OIX5902" s="248"/>
      <x:c r="OIY5902" s="248"/>
      <x:c r="OIZ5902" s="248"/>
      <x:c r="OJA5902" s="248"/>
      <x:c r="OJB5902" s="248"/>
      <x:c r="OJC5902" s="248"/>
      <x:c r="OJD5902" s="248"/>
      <x:c r="OJE5902" s="248"/>
      <x:c r="OJF5902" s="248"/>
      <x:c r="OJG5902" s="248"/>
      <x:c r="OJH5902" s="248"/>
      <x:c r="OJI5902" s="248"/>
      <x:c r="OJJ5902" s="248"/>
      <x:c r="OJK5902" s="248"/>
      <x:c r="OJL5902" s="248"/>
      <x:c r="OJM5902" s="248"/>
      <x:c r="OJN5902" s="248"/>
      <x:c r="OJO5902" s="248"/>
      <x:c r="OJP5902" s="248"/>
      <x:c r="OJQ5902" s="248"/>
      <x:c r="OJR5902" s="248"/>
      <x:c r="OJS5902" s="248"/>
      <x:c r="OJT5902" s="248"/>
      <x:c r="OJU5902" s="248"/>
      <x:c r="OJV5902" s="248"/>
      <x:c r="OJW5902" s="248"/>
      <x:c r="OJX5902" s="248"/>
      <x:c r="OJY5902" s="248"/>
      <x:c r="OJZ5902" s="248"/>
      <x:c r="OKA5902" s="248"/>
      <x:c r="OKB5902" s="248"/>
      <x:c r="OKC5902" s="248"/>
      <x:c r="OKD5902" s="248"/>
      <x:c r="OKE5902" s="248"/>
      <x:c r="OKF5902" s="248"/>
      <x:c r="OKG5902" s="248"/>
      <x:c r="OKH5902" s="248"/>
      <x:c r="OKI5902" s="248"/>
      <x:c r="OKJ5902" s="248"/>
      <x:c r="OKK5902" s="248"/>
      <x:c r="OKL5902" s="248"/>
      <x:c r="OKM5902" s="248"/>
      <x:c r="OKN5902" s="248"/>
      <x:c r="OKO5902" s="248"/>
      <x:c r="OKP5902" s="248"/>
      <x:c r="OKQ5902" s="248"/>
      <x:c r="OKR5902" s="248"/>
      <x:c r="OKS5902" s="248"/>
      <x:c r="OKT5902" s="248"/>
      <x:c r="OKU5902" s="248"/>
      <x:c r="OKV5902" s="248"/>
      <x:c r="OKW5902" s="248"/>
      <x:c r="OKX5902" s="248"/>
      <x:c r="OKY5902" s="248"/>
      <x:c r="OKZ5902" s="248"/>
      <x:c r="OLA5902" s="248"/>
      <x:c r="OLB5902" s="248"/>
      <x:c r="OLC5902" s="248"/>
      <x:c r="OLD5902" s="248"/>
      <x:c r="OLE5902" s="248"/>
      <x:c r="OLF5902" s="248"/>
      <x:c r="OLG5902" s="248"/>
      <x:c r="OLH5902" s="248"/>
      <x:c r="OLI5902" s="248"/>
      <x:c r="OLJ5902" s="248"/>
      <x:c r="OLK5902" s="248"/>
      <x:c r="OLL5902" s="248"/>
      <x:c r="OLM5902" s="248"/>
      <x:c r="OLN5902" s="248"/>
      <x:c r="OLO5902" s="248"/>
      <x:c r="OLP5902" s="248"/>
      <x:c r="OLQ5902" s="248"/>
      <x:c r="OLR5902" s="248"/>
      <x:c r="OLS5902" s="248"/>
      <x:c r="OLT5902" s="248"/>
      <x:c r="OLU5902" s="248"/>
      <x:c r="OLV5902" s="248"/>
      <x:c r="OLW5902" s="248"/>
      <x:c r="OLX5902" s="248"/>
      <x:c r="OLY5902" s="248"/>
      <x:c r="OLZ5902" s="248"/>
      <x:c r="OMA5902" s="248"/>
      <x:c r="OMB5902" s="248"/>
      <x:c r="OMC5902" s="248"/>
      <x:c r="OMD5902" s="248"/>
      <x:c r="OME5902" s="248"/>
      <x:c r="OMF5902" s="248"/>
      <x:c r="OMG5902" s="248"/>
      <x:c r="OMH5902" s="248"/>
      <x:c r="OMI5902" s="248"/>
      <x:c r="OMJ5902" s="248"/>
      <x:c r="OMK5902" s="248"/>
      <x:c r="OML5902" s="248"/>
      <x:c r="OMM5902" s="248"/>
      <x:c r="OMN5902" s="248"/>
      <x:c r="OMO5902" s="248"/>
      <x:c r="OMP5902" s="248"/>
      <x:c r="OMQ5902" s="248"/>
      <x:c r="OMR5902" s="248"/>
      <x:c r="OMS5902" s="248"/>
      <x:c r="OMT5902" s="248"/>
      <x:c r="OMU5902" s="248"/>
      <x:c r="OMV5902" s="248"/>
      <x:c r="OMW5902" s="248"/>
      <x:c r="OMX5902" s="248"/>
      <x:c r="OMY5902" s="248"/>
      <x:c r="OMZ5902" s="248"/>
      <x:c r="ONA5902" s="248"/>
      <x:c r="ONB5902" s="248"/>
      <x:c r="ONC5902" s="248"/>
      <x:c r="OND5902" s="248"/>
      <x:c r="ONE5902" s="248"/>
      <x:c r="ONF5902" s="248"/>
      <x:c r="ONG5902" s="248"/>
      <x:c r="ONH5902" s="248"/>
      <x:c r="ONI5902" s="248"/>
      <x:c r="ONJ5902" s="248"/>
      <x:c r="ONK5902" s="248"/>
      <x:c r="ONL5902" s="248"/>
      <x:c r="ONM5902" s="248"/>
      <x:c r="ONN5902" s="248"/>
      <x:c r="ONO5902" s="248"/>
      <x:c r="ONP5902" s="248"/>
      <x:c r="ONQ5902" s="248"/>
      <x:c r="ONR5902" s="248"/>
      <x:c r="ONS5902" s="248"/>
      <x:c r="ONT5902" s="248"/>
      <x:c r="ONU5902" s="248"/>
      <x:c r="ONV5902" s="248"/>
      <x:c r="ONW5902" s="248"/>
      <x:c r="ONX5902" s="248"/>
      <x:c r="ONY5902" s="248"/>
      <x:c r="ONZ5902" s="248"/>
      <x:c r="OOA5902" s="248"/>
      <x:c r="OOB5902" s="248"/>
      <x:c r="OOC5902" s="248"/>
      <x:c r="OOD5902" s="248"/>
      <x:c r="OOE5902" s="248"/>
      <x:c r="OOF5902" s="248"/>
      <x:c r="OOG5902" s="248"/>
      <x:c r="OOH5902" s="248"/>
      <x:c r="OOI5902" s="248"/>
      <x:c r="OOJ5902" s="248"/>
      <x:c r="OOK5902" s="248"/>
      <x:c r="OOL5902" s="248"/>
      <x:c r="OOM5902" s="248"/>
      <x:c r="OON5902" s="248"/>
      <x:c r="OOO5902" s="248"/>
      <x:c r="OOP5902" s="248"/>
      <x:c r="OOQ5902" s="248"/>
      <x:c r="OOR5902" s="248"/>
      <x:c r="OOS5902" s="248"/>
      <x:c r="OOT5902" s="248"/>
      <x:c r="OOU5902" s="248"/>
      <x:c r="OOV5902" s="248"/>
      <x:c r="OOW5902" s="248"/>
      <x:c r="OOX5902" s="248"/>
      <x:c r="OOY5902" s="248"/>
      <x:c r="OOZ5902" s="248"/>
      <x:c r="OPA5902" s="248"/>
      <x:c r="OPB5902" s="248"/>
      <x:c r="OPC5902" s="248"/>
      <x:c r="OPD5902" s="248"/>
      <x:c r="OPE5902" s="248"/>
      <x:c r="OPF5902" s="248"/>
      <x:c r="OPG5902" s="248"/>
      <x:c r="OPH5902" s="248"/>
      <x:c r="OPI5902" s="248"/>
      <x:c r="OPJ5902" s="248"/>
      <x:c r="OPK5902" s="248"/>
      <x:c r="OPL5902" s="248"/>
      <x:c r="OPM5902" s="248"/>
      <x:c r="OPN5902" s="248"/>
      <x:c r="OPO5902" s="248"/>
      <x:c r="OPP5902" s="248"/>
      <x:c r="OPQ5902" s="248"/>
      <x:c r="OPR5902" s="248"/>
      <x:c r="OPS5902" s="248"/>
      <x:c r="OPT5902" s="248"/>
      <x:c r="OPU5902" s="248"/>
      <x:c r="OPV5902" s="248"/>
      <x:c r="OPW5902" s="248"/>
      <x:c r="OPX5902" s="248"/>
      <x:c r="OPY5902" s="248"/>
      <x:c r="OPZ5902" s="248"/>
      <x:c r="OQA5902" s="248"/>
      <x:c r="OQB5902" s="248"/>
      <x:c r="OQC5902" s="248"/>
      <x:c r="OQD5902" s="248"/>
      <x:c r="OQE5902" s="248"/>
      <x:c r="OQF5902" s="248"/>
      <x:c r="OQG5902" s="248"/>
      <x:c r="OQH5902" s="248"/>
      <x:c r="OQI5902" s="248"/>
      <x:c r="OQJ5902" s="248"/>
      <x:c r="OQK5902" s="248"/>
      <x:c r="OQL5902" s="248"/>
      <x:c r="OQM5902" s="248"/>
      <x:c r="OQN5902" s="248"/>
      <x:c r="OQO5902" s="248"/>
      <x:c r="OQP5902" s="248"/>
      <x:c r="OQQ5902" s="248"/>
      <x:c r="OQR5902" s="248"/>
      <x:c r="OQS5902" s="248"/>
      <x:c r="OQT5902" s="248"/>
      <x:c r="OQU5902" s="248"/>
      <x:c r="OQV5902" s="248"/>
      <x:c r="OQW5902" s="248"/>
      <x:c r="OQX5902" s="248"/>
      <x:c r="OQY5902" s="248"/>
      <x:c r="OQZ5902" s="248"/>
      <x:c r="ORA5902" s="248"/>
      <x:c r="ORB5902" s="248"/>
      <x:c r="ORC5902" s="248"/>
      <x:c r="ORD5902" s="248"/>
      <x:c r="ORE5902" s="248"/>
      <x:c r="ORF5902" s="248"/>
      <x:c r="ORG5902" s="248"/>
      <x:c r="ORH5902" s="248"/>
      <x:c r="ORI5902" s="248"/>
      <x:c r="ORJ5902" s="248"/>
      <x:c r="ORK5902" s="248"/>
      <x:c r="ORL5902" s="248"/>
      <x:c r="ORM5902" s="248"/>
      <x:c r="ORN5902" s="248"/>
      <x:c r="ORO5902" s="248"/>
      <x:c r="ORP5902" s="248"/>
      <x:c r="ORQ5902" s="248"/>
      <x:c r="ORR5902" s="248"/>
      <x:c r="ORS5902" s="248"/>
      <x:c r="ORT5902" s="248"/>
      <x:c r="ORU5902" s="248"/>
      <x:c r="ORV5902" s="248"/>
      <x:c r="ORW5902" s="248"/>
      <x:c r="ORX5902" s="248"/>
      <x:c r="ORY5902" s="248"/>
      <x:c r="ORZ5902" s="248"/>
      <x:c r="OSA5902" s="248"/>
      <x:c r="OSB5902" s="248"/>
      <x:c r="OSC5902" s="248"/>
      <x:c r="OSD5902" s="248"/>
      <x:c r="OSE5902" s="248"/>
      <x:c r="OSF5902" s="248"/>
      <x:c r="OSG5902" s="248"/>
      <x:c r="OSH5902" s="248"/>
      <x:c r="OSI5902" s="248"/>
      <x:c r="OSJ5902" s="248"/>
      <x:c r="OSK5902" s="248"/>
      <x:c r="OSL5902" s="248"/>
      <x:c r="OSM5902" s="248"/>
      <x:c r="OSN5902" s="248"/>
      <x:c r="OSO5902" s="248"/>
      <x:c r="OSP5902" s="248"/>
      <x:c r="OSQ5902" s="248"/>
      <x:c r="OSR5902" s="248"/>
      <x:c r="OSS5902" s="248"/>
      <x:c r="OST5902" s="248"/>
      <x:c r="OSU5902" s="248"/>
      <x:c r="OSV5902" s="248"/>
      <x:c r="OSW5902" s="248"/>
      <x:c r="OSX5902" s="248"/>
      <x:c r="OSY5902" s="248"/>
      <x:c r="OSZ5902" s="248"/>
      <x:c r="OTA5902" s="248"/>
      <x:c r="OTB5902" s="248"/>
      <x:c r="OTC5902" s="248"/>
      <x:c r="OTD5902" s="248"/>
      <x:c r="OTE5902" s="248"/>
      <x:c r="OTF5902" s="248"/>
      <x:c r="OTG5902" s="248"/>
      <x:c r="OTH5902" s="248"/>
      <x:c r="OTI5902" s="248"/>
      <x:c r="OTJ5902" s="248"/>
      <x:c r="OTK5902" s="248"/>
      <x:c r="OTL5902" s="248"/>
      <x:c r="OTM5902" s="248"/>
      <x:c r="OTN5902" s="248"/>
      <x:c r="OTO5902" s="248"/>
      <x:c r="OTP5902" s="248"/>
      <x:c r="OTQ5902" s="248"/>
      <x:c r="OTR5902" s="248"/>
      <x:c r="OTS5902" s="248"/>
      <x:c r="OTT5902" s="248"/>
      <x:c r="OTU5902" s="248"/>
      <x:c r="OTV5902" s="248"/>
      <x:c r="OTW5902" s="248"/>
      <x:c r="OTX5902" s="248"/>
      <x:c r="OTY5902" s="248"/>
      <x:c r="OTZ5902" s="248"/>
      <x:c r="OUA5902" s="248"/>
      <x:c r="OUB5902" s="248"/>
      <x:c r="OUC5902" s="248"/>
      <x:c r="OUD5902" s="248"/>
      <x:c r="OUE5902" s="248"/>
      <x:c r="OUF5902" s="248"/>
      <x:c r="OUG5902" s="248"/>
      <x:c r="OUH5902" s="248"/>
      <x:c r="OUI5902" s="248"/>
      <x:c r="OUJ5902" s="248"/>
      <x:c r="OUK5902" s="248"/>
      <x:c r="OUL5902" s="248"/>
      <x:c r="OUM5902" s="248"/>
      <x:c r="OUN5902" s="248"/>
      <x:c r="OUO5902" s="248"/>
      <x:c r="OUP5902" s="248"/>
      <x:c r="OUQ5902" s="248"/>
      <x:c r="OUR5902" s="248"/>
      <x:c r="OUS5902" s="248"/>
      <x:c r="OUT5902" s="248"/>
      <x:c r="OUU5902" s="248"/>
      <x:c r="OUV5902" s="248"/>
      <x:c r="OUW5902" s="248"/>
      <x:c r="OUX5902" s="248"/>
      <x:c r="OUY5902" s="248"/>
      <x:c r="OUZ5902" s="248"/>
      <x:c r="OVA5902" s="248"/>
      <x:c r="OVB5902" s="248"/>
      <x:c r="OVC5902" s="248"/>
      <x:c r="OVD5902" s="248"/>
      <x:c r="OVE5902" s="248"/>
      <x:c r="OVF5902" s="248"/>
      <x:c r="OVG5902" s="248"/>
      <x:c r="OVH5902" s="248"/>
      <x:c r="OVI5902" s="248"/>
      <x:c r="OVJ5902" s="248"/>
      <x:c r="OVK5902" s="248"/>
      <x:c r="OVL5902" s="248"/>
      <x:c r="OVM5902" s="248"/>
      <x:c r="OVN5902" s="248"/>
      <x:c r="OVO5902" s="248"/>
      <x:c r="OVP5902" s="248"/>
      <x:c r="OVQ5902" s="248"/>
      <x:c r="OVR5902" s="248"/>
      <x:c r="OVS5902" s="248"/>
      <x:c r="OVT5902" s="248"/>
      <x:c r="OVU5902" s="248"/>
      <x:c r="OVV5902" s="248"/>
      <x:c r="OVW5902" s="248"/>
      <x:c r="OVX5902" s="248"/>
      <x:c r="OVY5902" s="248"/>
      <x:c r="OVZ5902" s="248"/>
      <x:c r="OWA5902" s="248"/>
      <x:c r="OWB5902" s="248"/>
      <x:c r="OWC5902" s="248"/>
      <x:c r="OWD5902" s="248"/>
      <x:c r="OWE5902" s="248"/>
      <x:c r="OWF5902" s="248"/>
      <x:c r="OWG5902" s="248"/>
      <x:c r="OWH5902" s="248"/>
      <x:c r="OWI5902" s="248"/>
      <x:c r="OWJ5902" s="248"/>
      <x:c r="OWK5902" s="248"/>
      <x:c r="OWL5902" s="248"/>
      <x:c r="OWM5902" s="248"/>
      <x:c r="OWN5902" s="248"/>
      <x:c r="OWO5902" s="248"/>
      <x:c r="OWP5902" s="248"/>
      <x:c r="OWQ5902" s="248"/>
      <x:c r="OWR5902" s="248"/>
      <x:c r="OWS5902" s="248"/>
      <x:c r="OWT5902" s="248"/>
      <x:c r="OWU5902" s="248"/>
      <x:c r="OWV5902" s="248"/>
      <x:c r="OWW5902" s="248"/>
      <x:c r="OWX5902" s="248"/>
      <x:c r="OWY5902" s="248"/>
      <x:c r="OWZ5902" s="248"/>
      <x:c r="OXA5902" s="248"/>
      <x:c r="OXB5902" s="248"/>
      <x:c r="OXC5902" s="248"/>
      <x:c r="OXD5902" s="248"/>
      <x:c r="OXE5902" s="248"/>
      <x:c r="OXF5902" s="248"/>
      <x:c r="OXG5902" s="248"/>
      <x:c r="OXH5902" s="248"/>
      <x:c r="OXI5902" s="248"/>
      <x:c r="OXJ5902" s="248"/>
      <x:c r="OXK5902" s="248"/>
      <x:c r="OXL5902" s="248"/>
      <x:c r="OXM5902" s="248"/>
      <x:c r="OXN5902" s="248"/>
      <x:c r="OXO5902" s="248"/>
      <x:c r="OXP5902" s="248"/>
      <x:c r="OXQ5902" s="248"/>
      <x:c r="OXR5902" s="248"/>
      <x:c r="OXS5902" s="248"/>
      <x:c r="OXT5902" s="248"/>
      <x:c r="OXU5902" s="248"/>
      <x:c r="OXV5902" s="248"/>
      <x:c r="OXW5902" s="248"/>
      <x:c r="OXX5902" s="248"/>
      <x:c r="OXY5902" s="248"/>
      <x:c r="OXZ5902" s="248"/>
      <x:c r="OYA5902" s="248"/>
      <x:c r="OYB5902" s="248"/>
      <x:c r="OYC5902" s="248"/>
      <x:c r="OYD5902" s="248"/>
      <x:c r="OYE5902" s="248"/>
      <x:c r="OYF5902" s="248"/>
      <x:c r="OYG5902" s="248"/>
      <x:c r="OYH5902" s="248"/>
      <x:c r="OYI5902" s="248"/>
      <x:c r="OYJ5902" s="248"/>
      <x:c r="OYK5902" s="248"/>
      <x:c r="OYL5902" s="248"/>
      <x:c r="OYM5902" s="248"/>
      <x:c r="OYN5902" s="248"/>
      <x:c r="OYO5902" s="248"/>
      <x:c r="OYP5902" s="248"/>
      <x:c r="OYQ5902" s="248"/>
      <x:c r="OYR5902" s="248"/>
      <x:c r="OYS5902" s="248"/>
      <x:c r="OYT5902" s="248"/>
      <x:c r="OYU5902" s="248"/>
      <x:c r="OYV5902" s="248"/>
      <x:c r="OYW5902" s="248"/>
      <x:c r="OYX5902" s="248"/>
      <x:c r="OYY5902" s="248"/>
      <x:c r="OYZ5902" s="248"/>
      <x:c r="OZA5902" s="248"/>
      <x:c r="OZB5902" s="248"/>
      <x:c r="OZC5902" s="248"/>
      <x:c r="OZD5902" s="248"/>
      <x:c r="OZE5902" s="248"/>
      <x:c r="OZF5902" s="248"/>
      <x:c r="OZG5902" s="248"/>
      <x:c r="OZH5902" s="248"/>
      <x:c r="OZI5902" s="248"/>
      <x:c r="OZJ5902" s="248"/>
      <x:c r="OZK5902" s="248"/>
      <x:c r="OZL5902" s="248"/>
      <x:c r="OZM5902" s="248"/>
      <x:c r="OZN5902" s="248"/>
      <x:c r="OZO5902" s="248"/>
      <x:c r="OZP5902" s="248"/>
      <x:c r="OZQ5902" s="248"/>
      <x:c r="OZR5902" s="248"/>
      <x:c r="OZS5902" s="248"/>
      <x:c r="OZT5902" s="248"/>
      <x:c r="OZU5902" s="248"/>
      <x:c r="OZV5902" s="248"/>
      <x:c r="OZW5902" s="248"/>
      <x:c r="OZX5902" s="248"/>
      <x:c r="OZY5902" s="248"/>
      <x:c r="OZZ5902" s="248"/>
      <x:c r="PAA5902" s="248"/>
      <x:c r="PAB5902" s="248"/>
      <x:c r="PAC5902" s="248"/>
      <x:c r="PAD5902" s="248"/>
      <x:c r="PAE5902" s="248"/>
      <x:c r="PAF5902" s="248"/>
      <x:c r="PAG5902" s="248"/>
      <x:c r="PAH5902" s="248"/>
      <x:c r="PAI5902" s="248"/>
      <x:c r="PAJ5902" s="248"/>
      <x:c r="PAK5902" s="248"/>
      <x:c r="PAL5902" s="248"/>
      <x:c r="PAM5902" s="248"/>
      <x:c r="PAN5902" s="248"/>
      <x:c r="PAO5902" s="248"/>
      <x:c r="PAP5902" s="248"/>
      <x:c r="PAQ5902" s="248"/>
      <x:c r="PAR5902" s="248"/>
      <x:c r="PAS5902" s="248"/>
      <x:c r="PAT5902" s="248"/>
      <x:c r="PAU5902" s="248"/>
      <x:c r="PAV5902" s="248"/>
      <x:c r="PAW5902" s="248"/>
      <x:c r="PAX5902" s="248"/>
      <x:c r="PAY5902" s="248"/>
      <x:c r="PAZ5902" s="248"/>
      <x:c r="PBA5902" s="248"/>
      <x:c r="PBB5902" s="248"/>
      <x:c r="PBC5902" s="248"/>
      <x:c r="PBD5902" s="248"/>
      <x:c r="PBE5902" s="248"/>
      <x:c r="PBF5902" s="248"/>
      <x:c r="PBG5902" s="248"/>
      <x:c r="PBH5902" s="248"/>
      <x:c r="PBI5902" s="248"/>
      <x:c r="PBJ5902" s="248"/>
      <x:c r="PBK5902" s="248"/>
      <x:c r="PBL5902" s="248"/>
      <x:c r="PBM5902" s="248"/>
      <x:c r="PBN5902" s="248"/>
      <x:c r="PBO5902" s="248"/>
      <x:c r="PBP5902" s="248"/>
      <x:c r="PBQ5902" s="248"/>
      <x:c r="PBR5902" s="248"/>
      <x:c r="PBS5902" s="248"/>
      <x:c r="PBT5902" s="248"/>
      <x:c r="PBU5902" s="248"/>
      <x:c r="PBV5902" s="248"/>
      <x:c r="PBW5902" s="248"/>
      <x:c r="PBX5902" s="248"/>
      <x:c r="PBY5902" s="248"/>
      <x:c r="PBZ5902" s="248"/>
      <x:c r="PCA5902" s="248"/>
      <x:c r="PCB5902" s="248"/>
      <x:c r="PCC5902" s="248"/>
      <x:c r="PCD5902" s="248"/>
      <x:c r="PCE5902" s="248"/>
      <x:c r="PCF5902" s="248"/>
      <x:c r="PCG5902" s="248"/>
      <x:c r="PCH5902" s="248"/>
      <x:c r="PCI5902" s="248"/>
      <x:c r="PCJ5902" s="248"/>
      <x:c r="PCK5902" s="248"/>
      <x:c r="PCL5902" s="248"/>
      <x:c r="PCM5902" s="248"/>
      <x:c r="PCN5902" s="248"/>
      <x:c r="PCO5902" s="248"/>
      <x:c r="PCP5902" s="248"/>
      <x:c r="PCQ5902" s="248"/>
      <x:c r="PCR5902" s="248"/>
      <x:c r="PCS5902" s="248"/>
      <x:c r="PCT5902" s="248"/>
      <x:c r="PCU5902" s="248"/>
      <x:c r="PCV5902" s="248"/>
      <x:c r="PCW5902" s="248"/>
      <x:c r="PCX5902" s="248"/>
      <x:c r="PCY5902" s="248"/>
      <x:c r="PCZ5902" s="248"/>
      <x:c r="PDA5902" s="248"/>
      <x:c r="PDB5902" s="248"/>
      <x:c r="PDC5902" s="248"/>
      <x:c r="PDD5902" s="248"/>
      <x:c r="PDE5902" s="248"/>
      <x:c r="PDF5902" s="248"/>
      <x:c r="PDG5902" s="248"/>
      <x:c r="PDH5902" s="248"/>
      <x:c r="PDI5902" s="248"/>
      <x:c r="PDJ5902" s="248"/>
      <x:c r="PDK5902" s="248"/>
      <x:c r="PDL5902" s="248"/>
      <x:c r="PDM5902" s="248"/>
      <x:c r="PDN5902" s="248"/>
      <x:c r="PDO5902" s="248"/>
      <x:c r="PDP5902" s="248"/>
      <x:c r="PDQ5902" s="248"/>
      <x:c r="PDR5902" s="248"/>
      <x:c r="PDS5902" s="248"/>
      <x:c r="PDT5902" s="248"/>
      <x:c r="PDU5902" s="248"/>
      <x:c r="PDV5902" s="248"/>
      <x:c r="PDW5902" s="248"/>
      <x:c r="PDX5902" s="248"/>
      <x:c r="PDY5902" s="248"/>
      <x:c r="PDZ5902" s="248"/>
      <x:c r="PEA5902" s="248"/>
      <x:c r="PEB5902" s="248"/>
      <x:c r="PEC5902" s="248"/>
      <x:c r="PED5902" s="248"/>
      <x:c r="PEE5902" s="248"/>
      <x:c r="PEF5902" s="248"/>
      <x:c r="PEG5902" s="248"/>
      <x:c r="PEH5902" s="248"/>
      <x:c r="PEI5902" s="248"/>
      <x:c r="PEJ5902" s="248"/>
      <x:c r="PEK5902" s="248"/>
      <x:c r="PEL5902" s="248"/>
      <x:c r="PEM5902" s="248"/>
      <x:c r="PEN5902" s="248"/>
      <x:c r="PEO5902" s="248"/>
      <x:c r="PEP5902" s="248"/>
      <x:c r="PEQ5902" s="248"/>
      <x:c r="PER5902" s="248"/>
      <x:c r="PES5902" s="248"/>
      <x:c r="PET5902" s="248"/>
      <x:c r="PEU5902" s="248"/>
      <x:c r="PEV5902" s="248"/>
      <x:c r="PEW5902" s="248"/>
      <x:c r="PEX5902" s="248"/>
      <x:c r="PEY5902" s="248"/>
      <x:c r="PEZ5902" s="248"/>
      <x:c r="PFA5902" s="248"/>
      <x:c r="PFB5902" s="248"/>
      <x:c r="PFC5902" s="248"/>
      <x:c r="PFD5902" s="248"/>
      <x:c r="PFE5902" s="248"/>
      <x:c r="PFF5902" s="248"/>
      <x:c r="PFG5902" s="248"/>
      <x:c r="PFH5902" s="248"/>
      <x:c r="PFI5902" s="248"/>
      <x:c r="PFJ5902" s="248"/>
      <x:c r="PFK5902" s="248"/>
      <x:c r="PFL5902" s="248"/>
      <x:c r="PFM5902" s="248"/>
      <x:c r="PFN5902" s="248"/>
      <x:c r="PFO5902" s="248"/>
      <x:c r="PFP5902" s="248"/>
      <x:c r="PFQ5902" s="248"/>
      <x:c r="PFR5902" s="248"/>
      <x:c r="PFS5902" s="248"/>
      <x:c r="PFT5902" s="248"/>
      <x:c r="PFU5902" s="248"/>
      <x:c r="PFV5902" s="248"/>
      <x:c r="PFW5902" s="248"/>
      <x:c r="PFX5902" s="248"/>
      <x:c r="PFY5902" s="248"/>
      <x:c r="PFZ5902" s="248"/>
      <x:c r="PGA5902" s="248"/>
      <x:c r="PGB5902" s="248"/>
      <x:c r="PGC5902" s="248"/>
      <x:c r="PGD5902" s="248"/>
      <x:c r="PGE5902" s="248"/>
      <x:c r="PGF5902" s="248"/>
      <x:c r="PGG5902" s="248"/>
      <x:c r="PGH5902" s="248"/>
      <x:c r="PGI5902" s="248"/>
      <x:c r="PGJ5902" s="248"/>
      <x:c r="PGK5902" s="248"/>
      <x:c r="PGL5902" s="248"/>
      <x:c r="PGM5902" s="248"/>
      <x:c r="PGN5902" s="248"/>
      <x:c r="PGO5902" s="248"/>
      <x:c r="PGP5902" s="248"/>
      <x:c r="PGQ5902" s="248"/>
      <x:c r="PGR5902" s="248"/>
      <x:c r="PGS5902" s="248"/>
      <x:c r="PGT5902" s="248"/>
      <x:c r="PGU5902" s="248"/>
      <x:c r="PGV5902" s="248"/>
      <x:c r="PGW5902" s="248"/>
      <x:c r="PGX5902" s="248"/>
      <x:c r="PGY5902" s="248"/>
      <x:c r="PGZ5902" s="248"/>
      <x:c r="PHA5902" s="248"/>
      <x:c r="PHB5902" s="248"/>
      <x:c r="PHC5902" s="248"/>
      <x:c r="PHD5902" s="248"/>
      <x:c r="PHE5902" s="248"/>
      <x:c r="PHF5902" s="248"/>
      <x:c r="PHG5902" s="248"/>
      <x:c r="PHH5902" s="248"/>
      <x:c r="PHI5902" s="248"/>
      <x:c r="PHJ5902" s="248"/>
      <x:c r="PHK5902" s="248"/>
      <x:c r="PHL5902" s="248"/>
      <x:c r="PHM5902" s="248"/>
      <x:c r="PHN5902" s="248"/>
      <x:c r="PHO5902" s="248"/>
      <x:c r="PHP5902" s="248"/>
      <x:c r="PHQ5902" s="248"/>
      <x:c r="PHR5902" s="248"/>
      <x:c r="PHS5902" s="248"/>
      <x:c r="PHT5902" s="248"/>
      <x:c r="PHU5902" s="248"/>
      <x:c r="PHV5902" s="248"/>
      <x:c r="PHW5902" s="248"/>
      <x:c r="PHX5902" s="248"/>
      <x:c r="PHY5902" s="248"/>
      <x:c r="PHZ5902" s="248"/>
      <x:c r="PIA5902" s="248"/>
      <x:c r="PIB5902" s="248"/>
      <x:c r="PIC5902" s="248"/>
      <x:c r="PID5902" s="248"/>
      <x:c r="PIE5902" s="248"/>
      <x:c r="PIF5902" s="248"/>
      <x:c r="PIG5902" s="248"/>
      <x:c r="PIH5902" s="248"/>
      <x:c r="PII5902" s="248"/>
      <x:c r="PIJ5902" s="248"/>
      <x:c r="PIK5902" s="248"/>
      <x:c r="PIL5902" s="248"/>
      <x:c r="PIM5902" s="248"/>
      <x:c r="PIN5902" s="248"/>
      <x:c r="PIO5902" s="248"/>
      <x:c r="PIP5902" s="248"/>
      <x:c r="PIQ5902" s="248"/>
      <x:c r="PIR5902" s="248"/>
      <x:c r="PIS5902" s="248"/>
      <x:c r="PIT5902" s="248"/>
      <x:c r="PIU5902" s="248"/>
      <x:c r="PIV5902" s="248"/>
      <x:c r="PIW5902" s="248"/>
      <x:c r="PIX5902" s="248"/>
      <x:c r="PIY5902" s="248"/>
      <x:c r="PIZ5902" s="248"/>
      <x:c r="PJA5902" s="248"/>
      <x:c r="PJB5902" s="248"/>
      <x:c r="PJC5902" s="248"/>
      <x:c r="PJD5902" s="248"/>
      <x:c r="PJE5902" s="248"/>
      <x:c r="PJF5902" s="248"/>
      <x:c r="PJG5902" s="248"/>
      <x:c r="PJH5902" s="248"/>
      <x:c r="PJI5902" s="248"/>
      <x:c r="PJJ5902" s="248"/>
      <x:c r="PJK5902" s="248"/>
      <x:c r="PJL5902" s="248"/>
      <x:c r="PJM5902" s="248"/>
      <x:c r="PJN5902" s="248"/>
      <x:c r="PJO5902" s="248"/>
      <x:c r="PJP5902" s="248"/>
      <x:c r="PJQ5902" s="248"/>
      <x:c r="PJR5902" s="248"/>
      <x:c r="PJS5902" s="248"/>
      <x:c r="PJT5902" s="248"/>
      <x:c r="PJU5902" s="248"/>
      <x:c r="PJV5902" s="248"/>
      <x:c r="PJW5902" s="248"/>
      <x:c r="PJX5902" s="248"/>
      <x:c r="PJY5902" s="248"/>
      <x:c r="PJZ5902" s="248"/>
      <x:c r="PKA5902" s="248"/>
      <x:c r="PKB5902" s="248"/>
      <x:c r="PKC5902" s="248"/>
      <x:c r="PKD5902" s="248"/>
      <x:c r="PKE5902" s="248"/>
      <x:c r="PKF5902" s="248"/>
      <x:c r="PKG5902" s="248"/>
      <x:c r="PKH5902" s="248"/>
      <x:c r="PKI5902" s="248"/>
      <x:c r="PKJ5902" s="248"/>
      <x:c r="PKK5902" s="248"/>
      <x:c r="PKL5902" s="248"/>
      <x:c r="PKM5902" s="248"/>
      <x:c r="PKN5902" s="248"/>
      <x:c r="PKO5902" s="248"/>
      <x:c r="PKP5902" s="248"/>
      <x:c r="PKQ5902" s="248"/>
      <x:c r="PKR5902" s="248"/>
      <x:c r="PKS5902" s="248"/>
      <x:c r="PKT5902" s="248"/>
      <x:c r="PKU5902" s="248"/>
      <x:c r="PKV5902" s="248"/>
      <x:c r="PKW5902" s="248"/>
      <x:c r="PKX5902" s="248"/>
      <x:c r="PKY5902" s="248"/>
      <x:c r="PKZ5902" s="248"/>
      <x:c r="PLA5902" s="248"/>
      <x:c r="PLB5902" s="248"/>
      <x:c r="PLC5902" s="248"/>
      <x:c r="PLD5902" s="248"/>
      <x:c r="PLE5902" s="248"/>
      <x:c r="PLF5902" s="248"/>
      <x:c r="PLG5902" s="248"/>
      <x:c r="PLH5902" s="248"/>
      <x:c r="PLI5902" s="248"/>
      <x:c r="PLJ5902" s="248"/>
      <x:c r="PLK5902" s="248"/>
      <x:c r="PLL5902" s="248"/>
      <x:c r="PLM5902" s="248"/>
      <x:c r="PLN5902" s="248"/>
      <x:c r="PLO5902" s="248"/>
      <x:c r="PLP5902" s="248"/>
      <x:c r="PLQ5902" s="248"/>
      <x:c r="PLR5902" s="248"/>
      <x:c r="PLS5902" s="248"/>
      <x:c r="PLT5902" s="248"/>
      <x:c r="PLU5902" s="248"/>
      <x:c r="PLV5902" s="248"/>
      <x:c r="PLW5902" s="248"/>
      <x:c r="PLX5902" s="248"/>
      <x:c r="PLY5902" s="248"/>
      <x:c r="PLZ5902" s="248"/>
      <x:c r="PMA5902" s="248"/>
      <x:c r="PMB5902" s="248"/>
      <x:c r="PMC5902" s="248"/>
      <x:c r="PMD5902" s="248"/>
      <x:c r="PME5902" s="248"/>
      <x:c r="PMF5902" s="248"/>
      <x:c r="PMG5902" s="248"/>
      <x:c r="PMH5902" s="248"/>
      <x:c r="PMI5902" s="248"/>
      <x:c r="PMJ5902" s="248"/>
      <x:c r="PMK5902" s="248"/>
      <x:c r="PML5902" s="248"/>
      <x:c r="PMM5902" s="248"/>
      <x:c r="PMN5902" s="248"/>
      <x:c r="PMO5902" s="248"/>
      <x:c r="PMP5902" s="248"/>
      <x:c r="PMQ5902" s="248"/>
      <x:c r="PMR5902" s="248"/>
      <x:c r="PMS5902" s="248"/>
      <x:c r="PMT5902" s="248"/>
      <x:c r="PMU5902" s="248"/>
      <x:c r="PMV5902" s="248"/>
      <x:c r="PMW5902" s="248"/>
      <x:c r="PMX5902" s="248"/>
      <x:c r="PMY5902" s="248"/>
      <x:c r="PMZ5902" s="248"/>
      <x:c r="PNA5902" s="248"/>
      <x:c r="PNB5902" s="248"/>
      <x:c r="PNC5902" s="248"/>
      <x:c r="PND5902" s="248"/>
      <x:c r="PNE5902" s="248"/>
      <x:c r="PNF5902" s="248"/>
      <x:c r="PNG5902" s="248"/>
      <x:c r="PNH5902" s="248"/>
      <x:c r="PNI5902" s="248"/>
      <x:c r="PNJ5902" s="248"/>
      <x:c r="PNK5902" s="248"/>
      <x:c r="PNL5902" s="248"/>
      <x:c r="PNM5902" s="248"/>
      <x:c r="PNN5902" s="248"/>
      <x:c r="PNO5902" s="248"/>
      <x:c r="PNP5902" s="248"/>
      <x:c r="PNQ5902" s="248"/>
      <x:c r="PNR5902" s="248"/>
      <x:c r="PNS5902" s="248"/>
      <x:c r="PNT5902" s="248"/>
      <x:c r="PNU5902" s="248"/>
      <x:c r="PNV5902" s="248"/>
      <x:c r="PNW5902" s="248"/>
      <x:c r="PNX5902" s="248"/>
      <x:c r="PNY5902" s="248"/>
      <x:c r="PNZ5902" s="248"/>
      <x:c r="POA5902" s="248"/>
      <x:c r="POB5902" s="248"/>
      <x:c r="POC5902" s="248"/>
      <x:c r="POD5902" s="248"/>
      <x:c r="POE5902" s="248"/>
      <x:c r="POF5902" s="248"/>
      <x:c r="POG5902" s="248"/>
      <x:c r="POH5902" s="248"/>
      <x:c r="POI5902" s="248"/>
      <x:c r="POJ5902" s="248"/>
      <x:c r="POK5902" s="248"/>
      <x:c r="POL5902" s="248"/>
      <x:c r="POM5902" s="248"/>
      <x:c r="PON5902" s="248"/>
      <x:c r="POO5902" s="248"/>
      <x:c r="POP5902" s="248"/>
      <x:c r="POQ5902" s="248"/>
      <x:c r="POR5902" s="248"/>
      <x:c r="POS5902" s="248"/>
      <x:c r="POT5902" s="248"/>
      <x:c r="POU5902" s="248"/>
      <x:c r="POV5902" s="248"/>
      <x:c r="POW5902" s="248"/>
      <x:c r="POX5902" s="248"/>
      <x:c r="POY5902" s="248"/>
      <x:c r="POZ5902" s="248"/>
      <x:c r="PPA5902" s="248"/>
      <x:c r="PPB5902" s="248"/>
      <x:c r="PPC5902" s="248"/>
      <x:c r="PPD5902" s="248"/>
      <x:c r="PPE5902" s="248"/>
      <x:c r="PPF5902" s="248"/>
      <x:c r="PPG5902" s="248"/>
      <x:c r="PPH5902" s="248"/>
      <x:c r="PPI5902" s="248"/>
      <x:c r="PPJ5902" s="248"/>
      <x:c r="PPK5902" s="248"/>
      <x:c r="PPL5902" s="248"/>
      <x:c r="PPM5902" s="248"/>
      <x:c r="PPN5902" s="248"/>
      <x:c r="PPO5902" s="248"/>
      <x:c r="PPP5902" s="248"/>
      <x:c r="PPQ5902" s="248"/>
      <x:c r="PPR5902" s="248"/>
      <x:c r="PPS5902" s="248"/>
      <x:c r="PPT5902" s="248"/>
      <x:c r="PPU5902" s="248"/>
      <x:c r="PPV5902" s="248"/>
      <x:c r="PPW5902" s="248"/>
      <x:c r="PPX5902" s="248"/>
      <x:c r="PPY5902" s="248"/>
      <x:c r="PPZ5902" s="248"/>
      <x:c r="PQA5902" s="248"/>
      <x:c r="PQB5902" s="248"/>
      <x:c r="PQC5902" s="248"/>
      <x:c r="PQD5902" s="248"/>
      <x:c r="PQE5902" s="248"/>
      <x:c r="PQF5902" s="248"/>
      <x:c r="PQG5902" s="248"/>
      <x:c r="PQH5902" s="248"/>
      <x:c r="PQI5902" s="248"/>
      <x:c r="PQJ5902" s="248"/>
      <x:c r="PQK5902" s="248"/>
      <x:c r="PQL5902" s="248"/>
      <x:c r="PQM5902" s="248"/>
      <x:c r="PQN5902" s="248"/>
      <x:c r="PQO5902" s="248"/>
      <x:c r="PQP5902" s="248"/>
      <x:c r="PQQ5902" s="248"/>
      <x:c r="PQR5902" s="248"/>
      <x:c r="PQS5902" s="248"/>
      <x:c r="PQT5902" s="248"/>
      <x:c r="PQU5902" s="248"/>
      <x:c r="PQV5902" s="248"/>
      <x:c r="PQW5902" s="248"/>
      <x:c r="PQX5902" s="248"/>
      <x:c r="PQY5902" s="248"/>
      <x:c r="PQZ5902" s="248"/>
      <x:c r="PRA5902" s="248"/>
      <x:c r="PRB5902" s="248"/>
      <x:c r="PRC5902" s="248"/>
      <x:c r="PRD5902" s="248"/>
      <x:c r="PRE5902" s="248"/>
      <x:c r="PRF5902" s="248"/>
      <x:c r="PRG5902" s="248"/>
      <x:c r="PRH5902" s="248"/>
      <x:c r="PRI5902" s="248"/>
      <x:c r="PRJ5902" s="248"/>
      <x:c r="PRK5902" s="248"/>
      <x:c r="PRL5902" s="248"/>
      <x:c r="PRM5902" s="248"/>
      <x:c r="PRN5902" s="248"/>
      <x:c r="PRO5902" s="248"/>
      <x:c r="PRP5902" s="248"/>
      <x:c r="PRQ5902" s="248"/>
      <x:c r="PRR5902" s="248"/>
      <x:c r="PRS5902" s="248"/>
      <x:c r="PRT5902" s="248"/>
      <x:c r="PRU5902" s="248"/>
      <x:c r="PRV5902" s="248"/>
      <x:c r="PRW5902" s="248"/>
      <x:c r="PRX5902" s="248"/>
      <x:c r="PRY5902" s="248"/>
      <x:c r="PRZ5902" s="248"/>
      <x:c r="PSA5902" s="248"/>
      <x:c r="PSB5902" s="248"/>
      <x:c r="PSC5902" s="248"/>
      <x:c r="PSD5902" s="248"/>
      <x:c r="PSE5902" s="248"/>
      <x:c r="PSF5902" s="248"/>
      <x:c r="PSG5902" s="248"/>
      <x:c r="PSH5902" s="248"/>
      <x:c r="PSI5902" s="248"/>
      <x:c r="PSJ5902" s="248"/>
      <x:c r="PSK5902" s="248"/>
      <x:c r="PSL5902" s="248"/>
      <x:c r="PSM5902" s="248"/>
      <x:c r="PSN5902" s="248"/>
      <x:c r="PSO5902" s="248"/>
      <x:c r="PSP5902" s="248"/>
      <x:c r="PSQ5902" s="248"/>
      <x:c r="PSR5902" s="248"/>
      <x:c r="PSS5902" s="248"/>
      <x:c r="PST5902" s="248"/>
      <x:c r="PSU5902" s="248"/>
      <x:c r="PSV5902" s="248"/>
      <x:c r="PSW5902" s="248"/>
      <x:c r="PSX5902" s="248"/>
      <x:c r="PSY5902" s="248"/>
      <x:c r="PSZ5902" s="248"/>
      <x:c r="PTA5902" s="248"/>
      <x:c r="PTB5902" s="248"/>
      <x:c r="PTC5902" s="248"/>
      <x:c r="PTD5902" s="248"/>
      <x:c r="PTE5902" s="248"/>
      <x:c r="PTF5902" s="248"/>
      <x:c r="PTG5902" s="248"/>
      <x:c r="PTH5902" s="248"/>
      <x:c r="PTI5902" s="248"/>
      <x:c r="PTJ5902" s="248"/>
      <x:c r="PTK5902" s="248"/>
      <x:c r="PTL5902" s="248"/>
      <x:c r="PTM5902" s="248"/>
      <x:c r="PTN5902" s="248"/>
      <x:c r="PTO5902" s="248"/>
      <x:c r="PTP5902" s="248"/>
      <x:c r="PTQ5902" s="248"/>
      <x:c r="PTR5902" s="248"/>
      <x:c r="PTS5902" s="248"/>
      <x:c r="PTT5902" s="248"/>
      <x:c r="PTU5902" s="248"/>
      <x:c r="PTV5902" s="248"/>
      <x:c r="PTW5902" s="248"/>
      <x:c r="PTX5902" s="248"/>
      <x:c r="PTY5902" s="248"/>
      <x:c r="PTZ5902" s="248"/>
      <x:c r="PUA5902" s="248"/>
      <x:c r="PUB5902" s="248"/>
      <x:c r="PUC5902" s="248"/>
      <x:c r="PUD5902" s="248"/>
      <x:c r="PUE5902" s="248"/>
      <x:c r="PUF5902" s="248"/>
      <x:c r="PUG5902" s="248"/>
      <x:c r="PUH5902" s="248"/>
      <x:c r="PUI5902" s="248"/>
      <x:c r="PUJ5902" s="248"/>
      <x:c r="PUK5902" s="248"/>
      <x:c r="PUL5902" s="248"/>
      <x:c r="PUM5902" s="248"/>
      <x:c r="PUN5902" s="248"/>
      <x:c r="PUO5902" s="248"/>
      <x:c r="PUP5902" s="248"/>
      <x:c r="PUQ5902" s="248"/>
      <x:c r="PUR5902" s="248"/>
      <x:c r="PUS5902" s="248"/>
      <x:c r="PUT5902" s="248"/>
      <x:c r="PUU5902" s="248"/>
      <x:c r="PUV5902" s="248"/>
      <x:c r="PUW5902" s="248"/>
      <x:c r="PUX5902" s="248"/>
      <x:c r="PUY5902" s="248"/>
      <x:c r="PUZ5902" s="248"/>
      <x:c r="PVA5902" s="248"/>
      <x:c r="PVB5902" s="248"/>
      <x:c r="PVC5902" s="248"/>
      <x:c r="PVD5902" s="248"/>
      <x:c r="PVE5902" s="248"/>
      <x:c r="PVF5902" s="248"/>
      <x:c r="PVG5902" s="248"/>
      <x:c r="PVH5902" s="248"/>
      <x:c r="PVI5902" s="248"/>
      <x:c r="PVJ5902" s="248"/>
      <x:c r="PVK5902" s="248"/>
      <x:c r="PVL5902" s="248"/>
      <x:c r="PVM5902" s="248"/>
      <x:c r="PVN5902" s="248"/>
      <x:c r="PVO5902" s="248"/>
      <x:c r="PVP5902" s="248"/>
      <x:c r="PVQ5902" s="248"/>
      <x:c r="PVR5902" s="248"/>
      <x:c r="PVS5902" s="248"/>
      <x:c r="PVT5902" s="248"/>
      <x:c r="PVU5902" s="248"/>
      <x:c r="PVV5902" s="248"/>
      <x:c r="PVW5902" s="248"/>
      <x:c r="PVX5902" s="248"/>
      <x:c r="PVY5902" s="248"/>
      <x:c r="PVZ5902" s="248"/>
      <x:c r="PWA5902" s="248"/>
      <x:c r="PWB5902" s="248"/>
      <x:c r="PWC5902" s="248"/>
      <x:c r="PWD5902" s="248"/>
      <x:c r="PWE5902" s="248"/>
      <x:c r="PWF5902" s="248"/>
      <x:c r="PWG5902" s="248"/>
      <x:c r="PWH5902" s="248"/>
      <x:c r="PWI5902" s="248"/>
      <x:c r="PWJ5902" s="248"/>
      <x:c r="PWK5902" s="248"/>
      <x:c r="PWL5902" s="248"/>
      <x:c r="PWM5902" s="248"/>
      <x:c r="PWN5902" s="248"/>
      <x:c r="PWO5902" s="248"/>
      <x:c r="PWP5902" s="248"/>
      <x:c r="PWQ5902" s="248"/>
      <x:c r="PWR5902" s="248"/>
      <x:c r="PWS5902" s="248"/>
      <x:c r="PWT5902" s="248"/>
      <x:c r="PWU5902" s="248"/>
      <x:c r="PWV5902" s="248"/>
      <x:c r="PWW5902" s="248"/>
      <x:c r="PWX5902" s="248"/>
      <x:c r="PWY5902" s="248"/>
      <x:c r="PWZ5902" s="248"/>
      <x:c r="PXA5902" s="248"/>
      <x:c r="PXB5902" s="248"/>
      <x:c r="PXC5902" s="248"/>
      <x:c r="PXD5902" s="248"/>
      <x:c r="PXE5902" s="248"/>
      <x:c r="PXF5902" s="248"/>
      <x:c r="PXG5902" s="248"/>
      <x:c r="PXH5902" s="248"/>
      <x:c r="PXI5902" s="248"/>
      <x:c r="PXJ5902" s="248"/>
      <x:c r="PXK5902" s="248"/>
      <x:c r="PXL5902" s="248"/>
      <x:c r="PXM5902" s="248"/>
      <x:c r="PXN5902" s="248"/>
      <x:c r="PXO5902" s="248"/>
      <x:c r="PXP5902" s="248"/>
      <x:c r="PXQ5902" s="248"/>
      <x:c r="PXR5902" s="248"/>
      <x:c r="PXS5902" s="248"/>
      <x:c r="PXT5902" s="248"/>
      <x:c r="PXU5902" s="248"/>
      <x:c r="PXV5902" s="248"/>
      <x:c r="PXW5902" s="248"/>
      <x:c r="PXX5902" s="248"/>
      <x:c r="PXY5902" s="248"/>
      <x:c r="PXZ5902" s="248"/>
      <x:c r="PYA5902" s="248"/>
      <x:c r="PYB5902" s="248"/>
      <x:c r="PYC5902" s="248"/>
      <x:c r="PYD5902" s="248"/>
      <x:c r="PYE5902" s="248"/>
      <x:c r="PYF5902" s="248"/>
      <x:c r="PYG5902" s="248"/>
      <x:c r="PYH5902" s="248"/>
      <x:c r="PYI5902" s="248"/>
      <x:c r="PYJ5902" s="248"/>
      <x:c r="PYK5902" s="248"/>
      <x:c r="PYL5902" s="248"/>
      <x:c r="PYM5902" s="248"/>
      <x:c r="PYN5902" s="248"/>
      <x:c r="PYO5902" s="248"/>
      <x:c r="PYP5902" s="248"/>
      <x:c r="PYQ5902" s="248"/>
      <x:c r="PYR5902" s="248"/>
      <x:c r="PYS5902" s="248"/>
      <x:c r="PYT5902" s="248"/>
      <x:c r="PYU5902" s="248"/>
      <x:c r="PYV5902" s="248"/>
      <x:c r="PYW5902" s="248"/>
      <x:c r="PYX5902" s="248"/>
      <x:c r="PYY5902" s="248"/>
      <x:c r="PYZ5902" s="248"/>
      <x:c r="PZA5902" s="248"/>
      <x:c r="PZB5902" s="248"/>
      <x:c r="PZC5902" s="248"/>
      <x:c r="PZD5902" s="248"/>
      <x:c r="PZE5902" s="248"/>
      <x:c r="PZF5902" s="248"/>
      <x:c r="PZG5902" s="248"/>
      <x:c r="PZH5902" s="248"/>
      <x:c r="PZI5902" s="248"/>
      <x:c r="PZJ5902" s="248"/>
      <x:c r="PZK5902" s="248"/>
      <x:c r="PZL5902" s="248"/>
      <x:c r="PZM5902" s="248"/>
      <x:c r="PZN5902" s="248"/>
      <x:c r="PZO5902" s="248"/>
      <x:c r="PZP5902" s="248"/>
      <x:c r="PZQ5902" s="248"/>
      <x:c r="PZR5902" s="248"/>
      <x:c r="PZS5902" s="248"/>
      <x:c r="PZT5902" s="248"/>
      <x:c r="PZU5902" s="248"/>
      <x:c r="PZV5902" s="248"/>
      <x:c r="PZW5902" s="248"/>
      <x:c r="PZX5902" s="248"/>
      <x:c r="PZY5902" s="248"/>
      <x:c r="PZZ5902" s="248"/>
      <x:c r="QAA5902" s="248"/>
      <x:c r="QAB5902" s="248"/>
      <x:c r="QAC5902" s="248"/>
      <x:c r="QAD5902" s="248"/>
      <x:c r="QAE5902" s="248"/>
      <x:c r="QAF5902" s="248"/>
      <x:c r="QAG5902" s="248"/>
      <x:c r="QAH5902" s="248"/>
      <x:c r="QAI5902" s="248"/>
      <x:c r="QAJ5902" s="248"/>
      <x:c r="QAK5902" s="248"/>
      <x:c r="QAL5902" s="248"/>
      <x:c r="QAM5902" s="248"/>
      <x:c r="QAN5902" s="248"/>
      <x:c r="QAO5902" s="248"/>
      <x:c r="QAP5902" s="248"/>
      <x:c r="QAQ5902" s="248"/>
      <x:c r="QAR5902" s="248"/>
      <x:c r="QAS5902" s="248"/>
      <x:c r="QAT5902" s="248"/>
      <x:c r="QAU5902" s="248"/>
      <x:c r="QAV5902" s="248"/>
      <x:c r="QAW5902" s="248"/>
      <x:c r="QAX5902" s="248"/>
      <x:c r="QAY5902" s="248"/>
      <x:c r="QAZ5902" s="248"/>
      <x:c r="QBA5902" s="248"/>
      <x:c r="QBB5902" s="248"/>
      <x:c r="QBC5902" s="248"/>
      <x:c r="QBD5902" s="248"/>
      <x:c r="QBE5902" s="248"/>
      <x:c r="QBF5902" s="248"/>
      <x:c r="QBG5902" s="248"/>
      <x:c r="QBH5902" s="248"/>
      <x:c r="QBI5902" s="248"/>
      <x:c r="QBJ5902" s="248"/>
      <x:c r="QBK5902" s="248"/>
      <x:c r="QBL5902" s="248"/>
      <x:c r="QBM5902" s="248"/>
      <x:c r="QBN5902" s="248"/>
      <x:c r="QBO5902" s="248"/>
      <x:c r="QBP5902" s="248"/>
      <x:c r="QBQ5902" s="248"/>
      <x:c r="QBR5902" s="248"/>
      <x:c r="QBS5902" s="248"/>
      <x:c r="QBT5902" s="248"/>
      <x:c r="QBU5902" s="248"/>
      <x:c r="QBV5902" s="248"/>
      <x:c r="QBW5902" s="248"/>
      <x:c r="QBX5902" s="248"/>
      <x:c r="QBY5902" s="248"/>
      <x:c r="QBZ5902" s="248"/>
      <x:c r="QCA5902" s="248"/>
      <x:c r="QCB5902" s="248"/>
      <x:c r="QCC5902" s="248"/>
      <x:c r="QCD5902" s="248"/>
      <x:c r="QCE5902" s="248"/>
      <x:c r="QCF5902" s="248"/>
      <x:c r="QCG5902" s="248"/>
      <x:c r="QCH5902" s="248"/>
      <x:c r="QCI5902" s="248"/>
      <x:c r="QCJ5902" s="248"/>
      <x:c r="QCK5902" s="248"/>
      <x:c r="QCL5902" s="248"/>
      <x:c r="QCM5902" s="248"/>
      <x:c r="QCN5902" s="248"/>
      <x:c r="QCO5902" s="248"/>
      <x:c r="QCP5902" s="248"/>
      <x:c r="QCQ5902" s="248"/>
      <x:c r="QCR5902" s="248"/>
      <x:c r="QCS5902" s="248"/>
      <x:c r="QCT5902" s="248"/>
      <x:c r="QCU5902" s="248"/>
      <x:c r="QCV5902" s="248"/>
      <x:c r="QCW5902" s="248"/>
      <x:c r="QCX5902" s="248"/>
      <x:c r="QCY5902" s="248"/>
      <x:c r="QCZ5902" s="248"/>
      <x:c r="QDA5902" s="248"/>
      <x:c r="QDB5902" s="248"/>
      <x:c r="QDC5902" s="248"/>
      <x:c r="QDD5902" s="248"/>
      <x:c r="QDE5902" s="248"/>
      <x:c r="QDF5902" s="248"/>
      <x:c r="QDG5902" s="248"/>
      <x:c r="QDH5902" s="248"/>
      <x:c r="QDI5902" s="248"/>
      <x:c r="QDJ5902" s="248"/>
      <x:c r="QDK5902" s="248"/>
      <x:c r="QDL5902" s="248"/>
      <x:c r="QDM5902" s="248"/>
      <x:c r="QDN5902" s="248"/>
      <x:c r="QDO5902" s="248"/>
      <x:c r="QDP5902" s="248"/>
      <x:c r="QDQ5902" s="248"/>
      <x:c r="QDR5902" s="248"/>
      <x:c r="QDS5902" s="248"/>
      <x:c r="QDT5902" s="248"/>
      <x:c r="QDU5902" s="248"/>
      <x:c r="QDV5902" s="248"/>
      <x:c r="QDW5902" s="248"/>
      <x:c r="QDX5902" s="248"/>
      <x:c r="QDY5902" s="248"/>
      <x:c r="QDZ5902" s="248"/>
      <x:c r="QEA5902" s="248"/>
      <x:c r="QEB5902" s="248"/>
      <x:c r="QEC5902" s="248"/>
      <x:c r="QED5902" s="248"/>
      <x:c r="QEE5902" s="248"/>
      <x:c r="QEF5902" s="248"/>
      <x:c r="QEG5902" s="248"/>
      <x:c r="QEH5902" s="248"/>
      <x:c r="QEI5902" s="248"/>
      <x:c r="QEJ5902" s="248"/>
      <x:c r="QEK5902" s="248"/>
      <x:c r="QEL5902" s="248"/>
      <x:c r="QEM5902" s="248"/>
      <x:c r="QEN5902" s="248"/>
      <x:c r="QEO5902" s="248"/>
      <x:c r="QEP5902" s="248"/>
      <x:c r="QEQ5902" s="248"/>
      <x:c r="QER5902" s="248"/>
      <x:c r="QES5902" s="248"/>
      <x:c r="QET5902" s="248"/>
      <x:c r="QEU5902" s="248"/>
      <x:c r="QEV5902" s="248"/>
      <x:c r="QEW5902" s="248"/>
      <x:c r="QEX5902" s="248"/>
      <x:c r="QEY5902" s="248"/>
      <x:c r="QEZ5902" s="248"/>
      <x:c r="QFA5902" s="248"/>
      <x:c r="QFB5902" s="248"/>
      <x:c r="QFC5902" s="248"/>
      <x:c r="QFD5902" s="248"/>
      <x:c r="QFE5902" s="248"/>
      <x:c r="QFF5902" s="248"/>
      <x:c r="QFG5902" s="248"/>
      <x:c r="QFH5902" s="248"/>
      <x:c r="QFI5902" s="248"/>
      <x:c r="QFJ5902" s="248"/>
      <x:c r="QFK5902" s="248"/>
      <x:c r="QFL5902" s="248"/>
      <x:c r="QFM5902" s="248"/>
      <x:c r="QFN5902" s="248"/>
      <x:c r="QFO5902" s="248"/>
      <x:c r="QFP5902" s="248"/>
      <x:c r="QFQ5902" s="248"/>
      <x:c r="QFR5902" s="248"/>
      <x:c r="QFS5902" s="248"/>
      <x:c r="QFT5902" s="248"/>
      <x:c r="QFU5902" s="248"/>
      <x:c r="QFV5902" s="248"/>
      <x:c r="QFW5902" s="248"/>
      <x:c r="QFX5902" s="248"/>
      <x:c r="QFY5902" s="248"/>
      <x:c r="QFZ5902" s="248"/>
      <x:c r="QGA5902" s="248"/>
      <x:c r="QGB5902" s="248"/>
      <x:c r="QGC5902" s="248"/>
      <x:c r="QGD5902" s="248"/>
      <x:c r="QGE5902" s="248"/>
      <x:c r="QGF5902" s="248"/>
      <x:c r="QGG5902" s="248"/>
      <x:c r="QGH5902" s="248"/>
      <x:c r="QGI5902" s="248"/>
      <x:c r="QGJ5902" s="248"/>
      <x:c r="QGK5902" s="248"/>
      <x:c r="QGL5902" s="248"/>
      <x:c r="QGM5902" s="248"/>
      <x:c r="QGN5902" s="248"/>
      <x:c r="QGO5902" s="248"/>
      <x:c r="QGP5902" s="248"/>
      <x:c r="QGQ5902" s="248"/>
      <x:c r="QGR5902" s="248"/>
      <x:c r="QGS5902" s="248"/>
      <x:c r="QGT5902" s="248"/>
      <x:c r="QGU5902" s="248"/>
      <x:c r="QGV5902" s="248"/>
      <x:c r="QGW5902" s="248"/>
      <x:c r="QGX5902" s="248"/>
      <x:c r="QGY5902" s="248"/>
      <x:c r="QGZ5902" s="248"/>
      <x:c r="QHA5902" s="248"/>
      <x:c r="QHB5902" s="248"/>
      <x:c r="QHC5902" s="248"/>
      <x:c r="QHD5902" s="248"/>
      <x:c r="QHE5902" s="248"/>
      <x:c r="QHF5902" s="248"/>
      <x:c r="QHG5902" s="248"/>
      <x:c r="QHH5902" s="248"/>
      <x:c r="QHI5902" s="248"/>
      <x:c r="QHJ5902" s="248"/>
      <x:c r="QHK5902" s="248"/>
      <x:c r="QHL5902" s="248"/>
      <x:c r="QHM5902" s="248"/>
      <x:c r="QHN5902" s="248"/>
      <x:c r="QHO5902" s="248"/>
      <x:c r="QHP5902" s="248"/>
      <x:c r="QHQ5902" s="248"/>
      <x:c r="QHR5902" s="248"/>
      <x:c r="QHS5902" s="248"/>
      <x:c r="QHT5902" s="248"/>
      <x:c r="QHU5902" s="248"/>
      <x:c r="QHV5902" s="248"/>
      <x:c r="QHW5902" s="248"/>
      <x:c r="QHX5902" s="248"/>
      <x:c r="QHY5902" s="248"/>
      <x:c r="QHZ5902" s="248"/>
      <x:c r="QIA5902" s="248"/>
      <x:c r="QIB5902" s="248"/>
      <x:c r="QIC5902" s="248"/>
      <x:c r="QID5902" s="248"/>
      <x:c r="QIE5902" s="248"/>
      <x:c r="QIF5902" s="248"/>
      <x:c r="QIG5902" s="248"/>
      <x:c r="QIH5902" s="248"/>
      <x:c r="QII5902" s="248"/>
      <x:c r="QIJ5902" s="248"/>
      <x:c r="QIK5902" s="248"/>
      <x:c r="QIL5902" s="248"/>
      <x:c r="QIM5902" s="248"/>
      <x:c r="QIN5902" s="248"/>
      <x:c r="QIO5902" s="248"/>
      <x:c r="QIP5902" s="248"/>
      <x:c r="QIQ5902" s="248"/>
      <x:c r="QIR5902" s="248"/>
      <x:c r="QIS5902" s="248"/>
      <x:c r="QIT5902" s="248"/>
      <x:c r="QIU5902" s="248"/>
      <x:c r="QIV5902" s="248"/>
      <x:c r="QIW5902" s="248"/>
      <x:c r="QIX5902" s="248"/>
      <x:c r="QIY5902" s="248"/>
      <x:c r="QIZ5902" s="248"/>
      <x:c r="QJA5902" s="248"/>
      <x:c r="QJB5902" s="248"/>
      <x:c r="QJC5902" s="248"/>
      <x:c r="QJD5902" s="248"/>
      <x:c r="QJE5902" s="248"/>
      <x:c r="QJF5902" s="248"/>
      <x:c r="QJG5902" s="248"/>
      <x:c r="QJH5902" s="248"/>
      <x:c r="QJI5902" s="248"/>
      <x:c r="QJJ5902" s="248"/>
      <x:c r="QJK5902" s="248"/>
      <x:c r="QJL5902" s="248"/>
      <x:c r="QJM5902" s="248"/>
      <x:c r="QJN5902" s="248"/>
      <x:c r="QJO5902" s="248"/>
      <x:c r="QJP5902" s="248"/>
      <x:c r="QJQ5902" s="248"/>
      <x:c r="QJR5902" s="248"/>
      <x:c r="QJS5902" s="248"/>
      <x:c r="QJT5902" s="248"/>
      <x:c r="QJU5902" s="248"/>
      <x:c r="QJV5902" s="248"/>
      <x:c r="QJW5902" s="248"/>
      <x:c r="QJX5902" s="248"/>
      <x:c r="QJY5902" s="248"/>
      <x:c r="QJZ5902" s="248"/>
      <x:c r="QKA5902" s="248"/>
      <x:c r="QKB5902" s="248"/>
      <x:c r="QKC5902" s="248"/>
      <x:c r="QKD5902" s="248"/>
      <x:c r="QKE5902" s="248"/>
      <x:c r="QKF5902" s="248"/>
      <x:c r="QKG5902" s="248"/>
      <x:c r="QKH5902" s="248"/>
      <x:c r="QKI5902" s="248"/>
      <x:c r="QKJ5902" s="248"/>
      <x:c r="QKK5902" s="248"/>
      <x:c r="QKL5902" s="248"/>
      <x:c r="QKM5902" s="248"/>
      <x:c r="QKN5902" s="248"/>
      <x:c r="QKO5902" s="248"/>
      <x:c r="QKP5902" s="248"/>
      <x:c r="QKQ5902" s="248"/>
      <x:c r="QKR5902" s="248"/>
      <x:c r="QKS5902" s="248"/>
      <x:c r="QKT5902" s="248"/>
      <x:c r="QKU5902" s="248"/>
      <x:c r="QKV5902" s="248"/>
      <x:c r="QKW5902" s="248"/>
      <x:c r="QKX5902" s="248"/>
      <x:c r="QKY5902" s="248"/>
      <x:c r="QKZ5902" s="248"/>
      <x:c r="QLA5902" s="248"/>
      <x:c r="QLB5902" s="248"/>
      <x:c r="QLC5902" s="248"/>
      <x:c r="QLD5902" s="248"/>
      <x:c r="QLE5902" s="248"/>
      <x:c r="QLF5902" s="248"/>
      <x:c r="QLG5902" s="248"/>
      <x:c r="QLH5902" s="248"/>
      <x:c r="QLI5902" s="248"/>
      <x:c r="QLJ5902" s="248"/>
      <x:c r="QLK5902" s="248"/>
      <x:c r="QLL5902" s="248"/>
      <x:c r="QLM5902" s="248"/>
      <x:c r="QLN5902" s="248"/>
      <x:c r="QLO5902" s="248"/>
      <x:c r="QLP5902" s="248"/>
      <x:c r="QLQ5902" s="248"/>
      <x:c r="QLR5902" s="248"/>
      <x:c r="QLS5902" s="248"/>
      <x:c r="QLT5902" s="248"/>
      <x:c r="QLU5902" s="248"/>
      <x:c r="QLV5902" s="248"/>
      <x:c r="QLW5902" s="248"/>
      <x:c r="QLX5902" s="248"/>
      <x:c r="QLY5902" s="248"/>
      <x:c r="QLZ5902" s="248"/>
      <x:c r="QMA5902" s="248"/>
      <x:c r="QMB5902" s="248"/>
      <x:c r="QMC5902" s="248"/>
      <x:c r="QMD5902" s="248"/>
      <x:c r="QME5902" s="248"/>
      <x:c r="QMF5902" s="248"/>
      <x:c r="QMG5902" s="248"/>
      <x:c r="QMH5902" s="248"/>
      <x:c r="QMI5902" s="248"/>
      <x:c r="QMJ5902" s="248"/>
      <x:c r="QMK5902" s="248"/>
      <x:c r="QML5902" s="248"/>
      <x:c r="QMM5902" s="248"/>
      <x:c r="QMN5902" s="248"/>
      <x:c r="QMO5902" s="248"/>
      <x:c r="QMP5902" s="248"/>
      <x:c r="QMQ5902" s="248"/>
      <x:c r="QMR5902" s="248"/>
      <x:c r="QMS5902" s="248"/>
      <x:c r="QMT5902" s="248"/>
      <x:c r="QMU5902" s="248"/>
      <x:c r="QMV5902" s="248"/>
      <x:c r="QMW5902" s="248"/>
      <x:c r="QMX5902" s="248"/>
      <x:c r="QMY5902" s="248"/>
      <x:c r="QMZ5902" s="248"/>
      <x:c r="QNA5902" s="248"/>
      <x:c r="QNB5902" s="248"/>
      <x:c r="QNC5902" s="248"/>
      <x:c r="QND5902" s="248"/>
      <x:c r="QNE5902" s="248"/>
      <x:c r="QNF5902" s="248"/>
      <x:c r="QNG5902" s="248"/>
      <x:c r="QNH5902" s="248"/>
      <x:c r="QNI5902" s="248"/>
      <x:c r="QNJ5902" s="248"/>
      <x:c r="QNK5902" s="248"/>
      <x:c r="QNL5902" s="248"/>
      <x:c r="QNM5902" s="248"/>
      <x:c r="QNN5902" s="248"/>
      <x:c r="QNO5902" s="248"/>
      <x:c r="QNP5902" s="248"/>
      <x:c r="QNQ5902" s="248"/>
      <x:c r="QNR5902" s="248"/>
      <x:c r="QNS5902" s="248"/>
      <x:c r="QNT5902" s="248"/>
      <x:c r="QNU5902" s="248"/>
      <x:c r="QNV5902" s="248"/>
      <x:c r="QNW5902" s="248"/>
      <x:c r="QNX5902" s="248"/>
      <x:c r="QNY5902" s="248"/>
      <x:c r="QNZ5902" s="248"/>
      <x:c r="QOA5902" s="248"/>
      <x:c r="QOB5902" s="248"/>
      <x:c r="QOC5902" s="248"/>
      <x:c r="QOD5902" s="248"/>
      <x:c r="QOE5902" s="248"/>
      <x:c r="QOF5902" s="248"/>
      <x:c r="QOG5902" s="248"/>
      <x:c r="QOH5902" s="248"/>
      <x:c r="QOI5902" s="248"/>
      <x:c r="QOJ5902" s="248"/>
      <x:c r="QOK5902" s="248"/>
      <x:c r="QOL5902" s="248"/>
      <x:c r="QOM5902" s="248"/>
      <x:c r="QON5902" s="248"/>
      <x:c r="QOO5902" s="248"/>
      <x:c r="QOP5902" s="248"/>
      <x:c r="QOQ5902" s="248"/>
      <x:c r="QOR5902" s="248"/>
      <x:c r="QOS5902" s="248"/>
      <x:c r="QOT5902" s="248"/>
      <x:c r="QOU5902" s="248"/>
      <x:c r="QOV5902" s="248"/>
      <x:c r="QOW5902" s="248"/>
      <x:c r="QOX5902" s="248"/>
      <x:c r="QOY5902" s="248"/>
      <x:c r="QOZ5902" s="248"/>
      <x:c r="QPA5902" s="248"/>
      <x:c r="QPB5902" s="248"/>
      <x:c r="QPC5902" s="248"/>
      <x:c r="QPD5902" s="248"/>
      <x:c r="QPE5902" s="248"/>
      <x:c r="QPF5902" s="248"/>
      <x:c r="QPG5902" s="248"/>
      <x:c r="QPH5902" s="248"/>
      <x:c r="QPI5902" s="248"/>
      <x:c r="QPJ5902" s="248"/>
      <x:c r="QPK5902" s="248"/>
      <x:c r="QPL5902" s="248"/>
      <x:c r="QPM5902" s="248"/>
      <x:c r="QPN5902" s="248"/>
      <x:c r="QPO5902" s="248"/>
      <x:c r="QPP5902" s="248"/>
      <x:c r="QPQ5902" s="248"/>
      <x:c r="QPR5902" s="248"/>
      <x:c r="QPS5902" s="248"/>
      <x:c r="QPT5902" s="248"/>
      <x:c r="QPU5902" s="248"/>
      <x:c r="QPV5902" s="248"/>
      <x:c r="QPW5902" s="248"/>
      <x:c r="QPX5902" s="248"/>
      <x:c r="QPY5902" s="248"/>
      <x:c r="QPZ5902" s="248"/>
      <x:c r="QQA5902" s="248"/>
      <x:c r="QQB5902" s="248"/>
      <x:c r="QQC5902" s="248"/>
      <x:c r="QQD5902" s="248"/>
      <x:c r="QQE5902" s="248"/>
      <x:c r="QQF5902" s="248"/>
      <x:c r="QQG5902" s="248"/>
      <x:c r="QQH5902" s="248"/>
      <x:c r="QQI5902" s="248"/>
      <x:c r="QQJ5902" s="248"/>
      <x:c r="QQK5902" s="248"/>
      <x:c r="QQL5902" s="248"/>
      <x:c r="QQM5902" s="248"/>
      <x:c r="QQN5902" s="248"/>
      <x:c r="QQO5902" s="248"/>
      <x:c r="QQP5902" s="248"/>
      <x:c r="QQQ5902" s="248"/>
      <x:c r="QQR5902" s="248"/>
      <x:c r="QQS5902" s="248"/>
      <x:c r="QQT5902" s="248"/>
      <x:c r="QQU5902" s="248"/>
      <x:c r="QQV5902" s="248"/>
      <x:c r="QQW5902" s="248"/>
      <x:c r="QQX5902" s="248"/>
      <x:c r="QQY5902" s="248"/>
      <x:c r="QQZ5902" s="248"/>
      <x:c r="QRA5902" s="248"/>
      <x:c r="QRB5902" s="248"/>
      <x:c r="QRC5902" s="248"/>
      <x:c r="QRD5902" s="248"/>
      <x:c r="QRE5902" s="248"/>
      <x:c r="QRF5902" s="248"/>
      <x:c r="QRG5902" s="248"/>
      <x:c r="QRH5902" s="248"/>
      <x:c r="QRI5902" s="248"/>
      <x:c r="QRJ5902" s="248"/>
      <x:c r="QRK5902" s="248"/>
      <x:c r="QRL5902" s="248"/>
      <x:c r="QRM5902" s="248"/>
      <x:c r="QRN5902" s="248"/>
      <x:c r="QRO5902" s="248"/>
      <x:c r="QRP5902" s="248"/>
      <x:c r="QRQ5902" s="248"/>
      <x:c r="QRR5902" s="248"/>
      <x:c r="QRS5902" s="248"/>
      <x:c r="QRT5902" s="248"/>
      <x:c r="QRU5902" s="248"/>
      <x:c r="QRV5902" s="248"/>
      <x:c r="QRW5902" s="248"/>
      <x:c r="QRX5902" s="248"/>
      <x:c r="QRY5902" s="248"/>
      <x:c r="QRZ5902" s="248"/>
      <x:c r="QSA5902" s="248"/>
      <x:c r="QSB5902" s="248"/>
      <x:c r="QSC5902" s="248"/>
      <x:c r="QSD5902" s="248"/>
      <x:c r="QSE5902" s="248"/>
      <x:c r="QSF5902" s="248"/>
      <x:c r="QSG5902" s="248"/>
      <x:c r="QSH5902" s="248"/>
      <x:c r="QSI5902" s="248"/>
      <x:c r="QSJ5902" s="248"/>
      <x:c r="QSK5902" s="248"/>
      <x:c r="QSL5902" s="248"/>
      <x:c r="QSM5902" s="248"/>
      <x:c r="QSN5902" s="248"/>
      <x:c r="QSO5902" s="248"/>
      <x:c r="QSP5902" s="248"/>
      <x:c r="QSQ5902" s="248"/>
      <x:c r="QSR5902" s="248"/>
      <x:c r="QSS5902" s="248"/>
      <x:c r="QST5902" s="248"/>
      <x:c r="QSU5902" s="248"/>
      <x:c r="QSV5902" s="248"/>
      <x:c r="QSW5902" s="248"/>
      <x:c r="QSX5902" s="248"/>
      <x:c r="QSY5902" s="248"/>
      <x:c r="QSZ5902" s="248"/>
      <x:c r="QTA5902" s="248"/>
      <x:c r="QTB5902" s="248"/>
      <x:c r="QTC5902" s="248"/>
      <x:c r="QTD5902" s="248"/>
      <x:c r="QTE5902" s="248"/>
      <x:c r="QTF5902" s="248"/>
      <x:c r="QTG5902" s="248"/>
      <x:c r="QTH5902" s="248"/>
      <x:c r="QTI5902" s="248"/>
      <x:c r="QTJ5902" s="248"/>
      <x:c r="QTK5902" s="248"/>
      <x:c r="QTL5902" s="248"/>
      <x:c r="QTM5902" s="248"/>
      <x:c r="QTN5902" s="248"/>
      <x:c r="QTO5902" s="248"/>
      <x:c r="QTP5902" s="248"/>
      <x:c r="QTQ5902" s="248"/>
      <x:c r="QTR5902" s="248"/>
      <x:c r="QTS5902" s="248"/>
      <x:c r="QTT5902" s="248"/>
      <x:c r="QTU5902" s="248"/>
      <x:c r="QTV5902" s="248"/>
      <x:c r="QTW5902" s="248"/>
      <x:c r="QTX5902" s="248"/>
      <x:c r="QTY5902" s="248"/>
      <x:c r="QTZ5902" s="248"/>
      <x:c r="QUA5902" s="248"/>
      <x:c r="QUB5902" s="248"/>
      <x:c r="QUC5902" s="248"/>
      <x:c r="QUD5902" s="248"/>
      <x:c r="QUE5902" s="248"/>
      <x:c r="QUF5902" s="248"/>
      <x:c r="QUG5902" s="248"/>
      <x:c r="QUH5902" s="248"/>
      <x:c r="QUI5902" s="248"/>
      <x:c r="QUJ5902" s="248"/>
      <x:c r="QUK5902" s="248"/>
      <x:c r="QUL5902" s="248"/>
      <x:c r="QUM5902" s="248"/>
      <x:c r="QUN5902" s="248"/>
      <x:c r="QUO5902" s="248"/>
      <x:c r="QUP5902" s="248"/>
      <x:c r="QUQ5902" s="248"/>
      <x:c r="QUR5902" s="248"/>
      <x:c r="QUS5902" s="248"/>
      <x:c r="QUT5902" s="248"/>
      <x:c r="QUU5902" s="248"/>
      <x:c r="QUV5902" s="248"/>
      <x:c r="QUW5902" s="248"/>
      <x:c r="QUX5902" s="248"/>
      <x:c r="QUY5902" s="248"/>
      <x:c r="QUZ5902" s="248"/>
      <x:c r="QVA5902" s="248"/>
      <x:c r="QVB5902" s="248"/>
      <x:c r="QVC5902" s="248"/>
      <x:c r="QVD5902" s="248"/>
      <x:c r="QVE5902" s="248"/>
      <x:c r="QVF5902" s="248"/>
      <x:c r="QVG5902" s="248"/>
      <x:c r="QVH5902" s="248"/>
      <x:c r="QVI5902" s="248"/>
      <x:c r="QVJ5902" s="248"/>
      <x:c r="QVK5902" s="248"/>
      <x:c r="QVL5902" s="248"/>
      <x:c r="QVM5902" s="248"/>
      <x:c r="QVN5902" s="248"/>
      <x:c r="QVO5902" s="248"/>
      <x:c r="QVP5902" s="248"/>
      <x:c r="QVQ5902" s="248"/>
      <x:c r="QVR5902" s="248"/>
      <x:c r="QVS5902" s="248"/>
      <x:c r="QVT5902" s="248"/>
      <x:c r="QVU5902" s="248"/>
      <x:c r="QVV5902" s="248"/>
      <x:c r="QVW5902" s="248"/>
      <x:c r="QVX5902" s="248"/>
      <x:c r="QVY5902" s="248"/>
      <x:c r="QVZ5902" s="248"/>
      <x:c r="QWA5902" s="248"/>
      <x:c r="QWB5902" s="248"/>
      <x:c r="QWC5902" s="248"/>
      <x:c r="QWD5902" s="248"/>
      <x:c r="QWE5902" s="248"/>
      <x:c r="QWF5902" s="248"/>
      <x:c r="QWG5902" s="248"/>
      <x:c r="QWH5902" s="248"/>
      <x:c r="QWI5902" s="248"/>
      <x:c r="QWJ5902" s="248"/>
      <x:c r="QWK5902" s="248"/>
      <x:c r="QWL5902" s="248"/>
      <x:c r="QWM5902" s="248"/>
      <x:c r="QWN5902" s="248"/>
      <x:c r="QWO5902" s="248"/>
      <x:c r="QWP5902" s="248"/>
      <x:c r="QWQ5902" s="248"/>
      <x:c r="QWR5902" s="248"/>
      <x:c r="QWS5902" s="248"/>
      <x:c r="QWT5902" s="248"/>
      <x:c r="QWU5902" s="248"/>
      <x:c r="QWV5902" s="248"/>
      <x:c r="QWW5902" s="248"/>
      <x:c r="QWX5902" s="248"/>
      <x:c r="QWY5902" s="248"/>
      <x:c r="QWZ5902" s="248"/>
      <x:c r="QXA5902" s="248"/>
      <x:c r="QXB5902" s="248"/>
      <x:c r="QXC5902" s="248"/>
      <x:c r="QXD5902" s="248"/>
      <x:c r="QXE5902" s="248"/>
      <x:c r="QXF5902" s="248"/>
      <x:c r="QXG5902" s="248"/>
      <x:c r="QXH5902" s="248"/>
      <x:c r="QXI5902" s="248"/>
      <x:c r="QXJ5902" s="248"/>
      <x:c r="QXK5902" s="248"/>
      <x:c r="QXL5902" s="248"/>
      <x:c r="QXM5902" s="248"/>
      <x:c r="QXN5902" s="248"/>
      <x:c r="QXO5902" s="248"/>
      <x:c r="QXP5902" s="248"/>
      <x:c r="QXQ5902" s="248"/>
      <x:c r="QXR5902" s="248"/>
      <x:c r="QXS5902" s="248"/>
      <x:c r="QXT5902" s="248"/>
      <x:c r="QXU5902" s="248"/>
      <x:c r="QXV5902" s="248"/>
      <x:c r="QXW5902" s="248"/>
      <x:c r="QXX5902" s="248"/>
      <x:c r="QXY5902" s="248"/>
      <x:c r="QXZ5902" s="248"/>
      <x:c r="QYA5902" s="248"/>
      <x:c r="QYB5902" s="248"/>
      <x:c r="QYC5902" s="248"/>
      <x:c r="QYD5902" s="248"/>
      <x:c r="QYE5902" s="248"/>
      <x:c r="QYF5902" s="248"/>
      <x:c r="QYG5902" s="248"/>
      <x:c r="QYH5902" s="248"/>
      <x:c r="QYI5902" s="248"/>
      <x:c r="QYJ5902" s="248"/>
      <x:c r="QYK5902" s="248"/>
      <x:c r="QYL5902" s="248"/>
      <x:c r="QYM5902" s="248"/>
      <x:c r="QYN5902" s="248"/>
      <x:c r="QYO5902" s="248"/>
      <x:c r="QYP5902" s="248"/>
      <x:c r="QYQ5902" s="248"/>
      <x:c r="QYR5902" s="248"/>
      <x:c r="QYS5902" s="248"/>
      <x:c r="QYT5902" s="248"/>
      <x:c r="QYU5902" s="248"/>
      <x:c r="QYV5902" s="248"/>
      <x:c r="QYW5902" s="248"/>
      <x:c r="QYX5902" s="248"/>
      <x:c r="QYY5902" s="248"/>
      <x:c r="QYZ5902" s="248"/>
      <x:c r="QZA5902" s="248"/>
      <x:c r="QZB5902" s="248"/>
      <x:c r="QZC5902" s="248"/>
      <x:c r="QZD5902" s="248"/>
      <x:c r="QZE5902" s="248"/>
      <x:c r="QZF5902" s="248"/>
      <x:c r="QZG5902" s="248"/>
      <x:c r="QZH5902" s="248"/>
      <x:c r="QZI5902" s="248"/>
      <x:c r="QZJ5902" s="248"/>
      <x:c r="QZK5902" s="248"/>
      <x:c r="QZL5902" s="248"/>
      <x:c r="QZM5902" s="248"/>
      <x:c r="QZN5902" s="248"/>
      <x:c r="QZO5902" s="248"/>
      <x:c r="QZP5902" s="248"/>
      <x:c r="QZQ5902" s="248"/>
      <x:c r="QZR5902" s="248"/>
      <x:c r="QZS5902" s="248"/>
      <x:c r="QZT5902" s="248"/>
      <x:c r="QZU5902" s="248"/>
      <x:c r="QZV5902" s="248"/>
      <x:c r="QZW5902" s="248"/>
      <x:c r="QZX5902" s="248"/>
      <x:c r="QZY5902" s="248"/>
      <x:c r="QZZ5902" s="248"/>
      <x:c r="RAA5902" s="248"/>
      <x:c r="RAB5902" s="248"/>
      <x:c r="RAC5902" s="248"/>
      <x:c r="RAD5902" s="248"/>
      <x:c r="RAE5902" s="248"/>
      <x:c r="RAF5902" s="248"/>
      <x:c r="RAG5902" s="248"/>
      <x:c r="RAH5902" s="248"/>
      <x:c r="RAI5902" s="248"/>
      <x:c r="RAJ5902" s="248"/>
      <x:c r="RAK5902" s="248"/>
      <x:c r="RAL5902" s="248"/>
      <x:c r="RAM5902" s="248"/>
      <x:c r="RAN5902" s="248"/>
      <x:c r="RAO5902" s="248"/>
      <x:c r="RAP5902" s="248"/>
      <x:c r="RAQ5902" s="248"/>
      <x:c r="RAR5902" s="248"/>
      <x:c r="RAS5902" s="248"/>
      <x:c r="RAT5902" s="248"/>
      <x:c r="RAU5902" s="248"/>
      <x:c r="RAV5902" s="248"/>
      <x:c r="RAW5902" s="248"/>
      <x:c r="RAX5902" s="248"/>
      <x:c r="RAY5902" s="248"/>
      <x:c r="RAZ5902" s="248"/>
      <x:c r="RBA5902" s="248"/>
      <x:c r="RBB5902" s="248"/>
      <x:c r="RBC5902" s="248"/>
      <x:c r="RBD5902" s="248"/>
      <x:c r="RBE5902" s="248"/>
      <x:c r="RBF5902" s="248"/>
      <x:c r="RBG5902" s="248"/>
      <x:c r="RBH5902" s="248"/>
      <x:c r="RBI5902" s="248"/>
      <x:c r="RBJ5902" s="248"/>
      <x:c r="RBK5902" s="248"/>
      <x:c r="RBL5902" s="248"/>
      <x:c r="RBM5902" s="248"/>
      <x:c r="RBN5902" s="248"/>
      <x:c r="RBO5902" s="248"/>
      <x:c r="RBP5902" s="248"/>
      <x:c r="RBQ5902" s="248"/>
      <x:c r="RBR5902" s="248"/>
      <x:c r="RBS5902" s="248"/>
      <x:c r="RBT5902" s="248"/>
      <x:c r="RBU5902" s="248"/>
      <x:c r="RBV5902" s="248"/>
      <x:c r="RBW5902" s="248"/>
      <x:c r="RBX5902" s="248"/>
      <x:c r="RBY5902" s="248"/>
      <x:c r="RBZ5902" s="248"/>
      <x:c r="RCA5902" s="248"/>
      <x:c r="RCB5902" s="248"/>
      <x:c r="RCC5902" s="248"/>
      <x:c r="RCD5902" s="248"/>
      <x:c r="RCE5902" s="248"/>
      <x:c r="RCF5902" s="248"/>
      <x:c r="RCG5902" s="248"/>
      <x:c r="RCH5902" s="248"/>
      <x:c r="RCI5902" s="248"/>
      <x:c r="RCJ5902" s="248"/>
      <x:c r="RCK5902" s="248"/>
      <x:c r="RCL5902" s="248"/>
      <x:c r="RCM5902" s="248"/>
      <x:c r="RCN5902" s="248"/>
      <x:c r="RCO5902" s="248"/>
      <x:c r="RCP5902" s="248"/>
      <x:c r="RCQ5902" s="248"/>
      <x:c r="RCR5902" s="248"/>
      <x:c r="RCS5902" s="248"/>
      <x:c r="RCT5902" s="248"/>
      <x:c r="RCU5902" s="248"/>
      <x:c r="RCV5902" s="248"/>
      <x:c r="RCW5902" s="248"/>
      <x:c r="RCX5902" s="248"/>
      <x:c r="RCY5902" s="248"/>
      <x:c r="RCZ5902" s="248"/>
      <x:c r="RDA5902" s="248"/>
      <x:c r="RDB5902" s="248"/>
      <x:c r="RDC5902" s="248"/>
      <x:c r="RDD5902" s="248"/>
      <x:c r="RDE5902" s="248"/>
      <x:c r="RDF5902" s="248"/>
      <x:c r="RDG5902" s="248"/>
      <x:c r="RDH5902" s="248"/>
      <x:c r="RDI5902" s="248"/>
      <x:c r="RDJ5902" s="248"/>
      <x:c r="RDK5902" s="248"/>
      <x:c r="RDL5902" s="248"/>
      <x:c r="RDM5902" s="248"/>
      <x:c r="RDN5902" s="248"/>
      <x:c r="RDO5902" s="248"/>
      <x:c r="RDP5902" s="248"/>
      <x:c r="RDQ5902" s="248"/>
      <x:c r="RDR5902" s="248"/>
      <x:c r="RDS5902" s="248"/>
      <x:c r="RDT5902" s="248"/>
      <x:c r="RDU5902" s="248"/>
      <x:c r="RDV5902" s="248"/>
      <x:c r="RDW5902" s="248"/>
      <x:c r="RDX5902" s="248"/>
      <x:c r="RDY5902" s="248"/>
      <x:c r="RDZ5902" s="248"/>
      <x:c r="REA5902" s="248"/>
      <x:c r="REB5902" s="248"/>
      <x:c r="REC5902" s="248"/>
      <x:c r="RED5902" s="248"/>
      <x:c r="REE5902" s="248"/>
      <x:c r="REF5902" s="248"/>
      <x:c r="REG5902" s="248"/>
      <x:c r="REH5902" s="248"/>
      <x:c r="REI5902" s="248"/>
      <x:c r="REJ5902" s="248"/>
      <x:c r="REK5902" s="248"/>
      <x:c r="REL5902" s="248"/>
      <x:c r="REM5902" s="248"/>
      <x:c r="REN5902" s="248"/>
      <x:c r="REO5902" s="248"/>
      <x:c r="REP5902" s="248"/>
      <x:c r="REQ5902" s="248"/>
      <x:c r="RER5902" s="248"/>
      <x:c r="RES5902" s="248"/>
      <x:c r="RET5902" s="248"/>
      <x:c r="REU5902" s="248"/>
      <x:c r="REV5902" s="248"/>
      <x:c r="REW5902" s="248"/>
      <x:c r="REX5902" s="248"/>
      <x:c r="REY5902" s="248"/>
      <x:c r="REZ5902" s="248"/>
      <x:c r="RFA5902" s="248"/>
      <x:c r="RFB5902" s="248"/>
      <x:c r="RFC5902" s="248"/>
      <x:c r="RFD5902" s="248"/>
      <x:c r="RFE5902" s="248"/>
      <x:c r="RFF5902" s="248"/>
      <x:c r="RFG5902" s="248"/>
      <x:c r="RFH5902" s="248"/>
      <x:c r="RFI5902" s="248"/>
      <x:c r="RFJ5902" s="248"/>
      <x:c r="RFK5902" s="248"/>
      <x:c r="RFL5902" s="248"/>
      <x:c r="RFM5902" s="248"/>
      <x:c r="RFN5902" s="248"/>
      <x:c r="RFO5902" s="248"/>
      <x:c r="RFP5902" s="248"/>
      <x:c r="RFQ5902" s="248"/>
      <x:c r="RFR5902" s="248"/>
      <x:c r="RFS5902" s="248"/>
      <x:c r="RFT5902" s="248"/>
      <x:c r="RFU5902" s="248"/>
      <x:c r="RFV5902" s="248"/>
      <x:c r="RFW5902" s="248"/>
      <x:c r="RFX5902" s="248"/>
      <x:c r="RFY5902" s="248"/>
      <x:c r="RFZ5902" s="248"/>
      <x:c r="RGA5902" s="248"/>
      <x:c r="RGB5902" s="248"/>
      <x:c r="RGC5902" s="248"/>
      <x:c r="RGD5902" s="248"/>
      <x:c r="RGE5902" s="248"/>
      <x:c r="RGF5902" s="248"/>
      <x:c r="RGG5902" s="248"/>
      <x:c r="RGH5902" s="248"/>
      <x:c r="RGI5902" s="248"/>
      <x:c r="RGJ5902" s="248"/>
      <x:c r="RGK5902" s="248"/>
      <x:c r="RGL5902" s="248"/>
      <x:c r="RGM5902" s="248"/>
      <x:c r="RGN5902" s="248"/>
      <x:c r="RGO5902" s="248"/>
      <x:c r="RGP5902" s="248"/>
      <x:c r="RGQ5902" s="248"/>
      <x:c r="RGR5902" s="248"/>
      <x:c r="RGS5902" s="248"/>
      <x:c r="RGT5902" s="248"/>
      <x:c r="RGU5902" s="248"/>
      <x:c r="RGV5902" s="248"/>
      <x:c r="RGW5902" s="248"/>
      <x:c r="RGX5902" s="248"/>
      <x:c r="RGY5902" s="248"/>
      <x:c r="RGZ5902" s="248"/>
      <x:c r="RHA5902" s="248"/>
      <x:c r="RHB5902" s="248"/>
      <x:c r="RHC5902" s="248"/>
      <x:c r="RHD5902" s="248"/>
      <x:c r="RHE5902" s="248"/>
      <x:c r="RHF5902" s="248"/>
      <x:c r="RHG5902" s="248"/>
      <x:c r="RHH5902" s="248"/>
      <x:c r="RHI5902" s="248"/>
      <x:c r="RHJ5902" s="248"/>
      <x:c r="RHK5902" s="248"/>
      <x:c r="RHL5902" s="248"/>
      <x:c r="RHM5902" s="248"/>
      <x:c r="RHN5902" s="248"/>
      <x:c r="RHO5902" s="248"/>
      <x:c r="RHP5902" s="248"/>
      <x:c r="RHQ5902" s="248"/>
      <x:c r="RHR5902" s="248"/>
      <x:c r="RHS5902" s="248"/>
      <x:c r="RHT5902" s="248"/>
      <x:c r="RHU5902" s="248"/>
      <x:c r="RHV5902" s="248"/>
      <x:c r="RHW5902" s="248"/>
      <x:c r="RHX5902" s="248"/>
      <x:c r="RHY5902" s="248"/>
      <x:c r="RHZ5902" s="248"/>
      <x:c r="RIA5902" s="248"/>
      <x:c r="RIB5902" s="248"/>
      <x:c r="RIC5902" s="248"/>
      <x:c r="RID5902" s="248"/>
      <x:c r="RIE5902" s="248"/>
      <x:c r="RIF5902" s="248"/>
      <x:c r="RIG5902" s="248"/>
      <x:c r="RIH5902" s="248"/>
      <x:c r="RII5902" s="248"/>
      <x:c r="RIJ5902" s="248"/>
      <x:c r="RIK5902" s="248"/>
      <x:c r="RIL5902" s="248"/>
      <x:c r="RIM5902" s="248"/>
      <x:c r="RIN5902" s="248"/>
      <x:c r="RIO5902" s="248"/>
      <x:c r="RIP5902" s="248"/>
      <x:c r="RIQ5902" s="248"/>
      <x:c r="RIR5902" s="248"/>
      <x:c r="RIS5902" s="248"/>
      <x:c r="RIT5902" s="248"/>
      <x:c r="RIU5902" s="248"/>
      <x:c r="RIV5902" s="248"/>
      <x:c r="RIW5902" s="248"/>
      <x:c r="RIX5902" s="248"/>
      <x:c r="RIY5902" s="248"/>
      <x:c r="RIZ5902" s="248"/>
      <x:c r="RJA5902" s="248"/>
      <x:c r="RJB5902" s="248"/>
      <x:c r="RJC5902" s="248"/>
      <x:c r="RJD5902" s="248"/>
      <x:c r="RJE5902" s="248"/>
      <x:c r="RJF5902" s="248"/>
      <x:c r="RJG5902" s="248"/>
      <x:c r="RJH5902" s="248"/>
      <x:c r="RJI5902" s="248"/>
      <x:c r="RJJ5902" s="248"/>
      <x:c r="RJK5902" s="248"/>
      <x:c r="RJL5902" s="248"/>
      <x:c r="RJM5902" s="248"/>
      <x:c r="RJN5902" s="248"/>
      <x:c r="RJO5902" s="248"/>
      <x:c r="RJP5902" s="248"/>
      <x:c r="RJQ5902" s="248"/>
      <x:c r="RJR5902" s="248"/>
      <x:c r="RJS5902" s="248"/>
      <x:c r="RJT5902" s="248"/>
      <x:c r="RJU5902" s="248"/>
      <x:c r="RJV5902" s="248"/>
      <x:c r="RJW5902" s="248"/>
      <x:c r="RJX5902" s="248"/>
      <x:c r="RJY5902" s="248"/>
      <x:c r="RJZ5902" s="248"/>
      <x:c r="RKA5902" s="248"/>
      <x:c r="RKB5902" s="248"/>
      <x:c r="RKC5902" s="248"/>
      <x:c r="RKD5902" s="248"/>
      <x:c r="RKE5902" s="248"/>
      <x:c r="RKF5902" s="248"/>
      <x:c r="RKG5902" s="248"/>
      <x:c r="RKH5902" s="248"/>
      <x:c r="RKI5902" s="248"/>
      <x:c r="RKJ5902" s="248"/>
      <x:c r="RKK5902" s="248"/>
      <x:c r="RKL5902" s="248"/>
      <x:c r="RKM5902" s="248"/>
      <x:c r="RKN5902" s="248"/>
      <x:c r="RKO5902" s="248"/>
      <x:c r="RKP5902" s="248"/>
      <x:c r="RKQ5902" s="248"/>
      <x:c r="RKR5902" s="248"/>
      <x:c r="RKS5902" s="248"/>
      <x:c r="RKT5902" s="248"/>
      <x:c r="RKU5902" s="248"/>
      <x:c r="RKV5902" s="248"/>
      <x:c r="RKW5902" s="248"/>
      <x:c r="RKX5902" s="248"/>
      <x:c r="RKY5902" s="248"/>
      <x:c r="RKZ5902" s="248"/>
      <x:c r="RLA5902" s="248"/>
      <x:c r="RLB5902" s="248"/>
      <x:c r="RLC5902" s="248"/>
      <x:c r="RLD5902" s="248"/>
      <x:c r="RLE5902" s="248"/>
      <x:c r="RLF5902" s="248"/>
      <x:c r="RLG5902" s="248"/>
      <x:c r="RLH5902" s="248"/>
      <x:c r="RLI5902" s="248"/>
      <x:c r="RLJ5902" s="248"/>
      <x:c r="RLK5902" s="248"/>
      <x:c r="RLL5902" s="248"/>
      <x:c r="RLM5902" s="248"/>
      <x:c r="RLN5902" s="248"/>
      <x:c r="RLO5902" s="248"/>
      <x:c r="RLP5902" s="248"/>
      <x:c r="RLQ5902" s="248"/>
      <x:c r="RLR5902" s="248"/>
      <x:c r="RLS5902" s="248"/>
      <x:c r="RLT5902" s="248"/>
      <x:c r="RLU5902" s="248"/>
      <x:c r="RLV5902" s="248"/>
      <x:c r="RLW5902" s="248"/>
      <x:c r="RLX5902" s="248"/>
      <x:c r="RLY5902" s="248"/>
      <x:c r="RLZ5902" s="248"/>
      <x:c r="RMA5902" s="248"/>
      <x:c r="RMB5902" s="248"/>
      <x:c r="RMC5902" s="248"/>
      <x:c r="RMD5902" s="248"/>
      <x:c r="RME5902" s="248"/>
      <x:c r="RMF5902" s="248"/>
      <x:c r="RMG5902" s="248"/>
      <x:c r="RMH5902" s="248"/>
      <x:c r="RMI5902" s="248"/>
      <x:c r="RMJ5902" s="248"/>
      <x:c r="RMK5902" s="248"/>
      <x:c r="RML5902" s="248"/>
      <x:c r="RMM5902" s="248"/>
      <x:c r="RMN5902" s="248"/>
      <x:c r="RMO5902" s="248"/>
      <x:c r="RMP5902" s="248"/>
      <x:c r="RMQ5902" s="248"/>
      <x:c r="RMR5902" s="248"/>
      <x:c r="RMS5902" s="248"/>
      <x:c r="RMT5902" s="248"/>
      <x:c r="RMU5902" s="248"/>
      <x:c r="RMV5902" s="248"/>
      <x:c r="RMW5902" s="248"/>
      <x:c r="RMX5902" s="248"/>
      <x:c r="RMY5902" s="248"/>
      <x:c r="RMZ5902" s="248"/>
      <x:c r="RNA5902" s="248"/>
      <x:c r="RNB5902" s="248"/>
      <x:c r="RNC5902" s="248"/>
      <x:c r="RND5902" s="248"/>
      <x:c r="RNE5902" s="248"/>
      <x:c r="RNF5902" s="248"/>
      <x:c r="RNG5902" s="248"/>
      <x:c r="RNH5902" s="248"/>
      <x:c r="RNI5902" s="248"/>
      <x:c r="RNJ5902" s="248"/>
      <x:c r="RNK5902" s="248"/>
      <x:c r="RNL5902" s="248"/>
      <x:c r="RNM5902" s="248"/>
      <x:c r="RNN5902" s="248"/>
      <x:c r="RNO5902" s="248"/>
      <x:c r="RNP5902" s="248"/>
      <x:c r="RNQ5902" s="248"/>
      <x:c r="RNR5902" s="248"/>
      <x:c r="RNS5902" s="248"/>
      <x:c r="RNT5902" s="248"/>
      <x:c r="RNU5902" s="248"/>
      <x:c r="RNV5902" s="248"/>
      <x:c r="RNW5902" s="248"/>
      <x:c r="RNX5902" s="248"/>
      <x:c r="RNY5902" s="248"/>
      <x:c r="RNZ5902" s="248"/>
      <x:c r="ROA5902" s="248"/>
      <x:c r="ROB5902" s="248"/>
      <x:c r="ROC5902" s="248"/>
      <x:c r="ROD5902" s="248"/>
      <x:c r="ROE5902" s="248"/>
      <x:c r="ROF5902" s="248"/>
      <x:c r="ROG5902" s="248"/>
      <x:c r="ROH5902" s="248"/>
      <x:c r="ROI5902" s="248"/>
      <x:c r="ROJ5902" s="248"/>
      <x:c r="ROK5902" s="248"/>
      <x:c r="ROL5902" s="248"/>
      <x:c r="ROM5902" s="248"/>
      <x:c r="RON5902" s="248"/>
      <x:c r="ROO5902" s="248"/>
      <x:c r="ROP5902" s="248"/>
      <x:c r="ROQ5902" s="248"/>
      <x:c r="ROR5902" s="248"/>
      <x:c r="ROS5902" s="248"/>
      <x:c r="ROT5902" s="248"/>
      <x:c r="ROU5902" s="248"/>
      <x:c r="ROV5902" s="248"/>
      <x:c r="ROW5902" s="248"/>
      <x:c r="ROX5902" s="248"/>
      <x:c r="ROY5902" s="248"/>
      <x:c r="ROZ5902" s="248"/>
      <x:c r="RPA5902" s="248"/>
      <x:c r="RPB5902" s="248"/>
      <x:c r="RPC5902" s="248"/>
      <x:c r="RPD5902" s="248"/>
      <x:c r="RPE5902" s="248"/>
      <x:c r="RPF5902" s="248"/>
      <x:c r="RPG5902" s="248"/>
      <x:c r="RPH5902" s="248"/>
      <x:c r="RPI5902" s="248"/>
      <x:c r="RPJ5902" s="248"/>
      <x:c r="RPK5902" s="248"/>
      <x:c r="RPL5902" s="248"/>
      <x:c r="RPM5902" s="248"/>
      <x:c r="RPN5902" s="248"/>
      <x:c r="RPO5902" s="248"/>
      <x:c r="RPP5902" s="248"/>
      <x:c r="RPQ5902" s="248"/>
      <x:c r="RPR5902" s="248"/>
      <x:c r="RPS5902" s="248"/>
      <x:c r="RPT5902" s="248"/>
      <x:c r="RPU5902" s="248"/>
      <x:c r="RPV5902" s="248"/>
      <x:c r="RPW5902" s="248"/>
      <x:c r="RPX5902" s="248"/>
      <x:c r="RPY5902" s="248"/>
      <x:c r="RPZ5902" s="248"/>
      <x:c r="RQA5902" s="248"/>
      <x:c r="RQB5902" s="248"/>
      <x:c r="RQC5902" s="248"/>
      <x:c r="RQD5902" s="248"/>
      <x:c r="RQE5902" s="248"/>
      <x:c r="RQF5902" s="248"/>
      <x:c r="RQG5902" s="248"/>
      <x:c r="RQH5902" s="248"/>
      <x:c r="RQI5902" s="248"/>
      <x:c r="RQJ5902" s="248"/>
      <x:c r="RQK5902" s="248"/>
      <x:c r="RQL5902" s="248"/>
      <x:c r="RQM5902" s="248"/>
      <x:c r="RQN5902" s="248"/>
      <x:c r="RQO5902" s="248"/>
      <x:c r="RQP5902" s="248"/>
      <x:c r="RQQ5902" s="248"/>
      <x:c r="RQR5902" s="248"/>
      <x:c r="RQS5902" s="248"/>
      <x:c r="RQT5902" s="248"/>
      <x:c r="RQU5902" s="248"/>
      <x:c r="RQV5902" s="248"/>
      <x:c r="RQW5902" s="248"/>
      <x:c r="RQX5902" s="248"/>
      <x:c r="RQY5902" s="248"/>
      <x:c r="RQZ5902" s="248"/>
      <x:c r="RRA5902" s="248"/>
      <x:c r="RRB5902" s="248"/>
      <x:c r="RRC5902" s="248"/>
      <x:c r="RRD5902" s="248"/>
      <x:c r="RRE5902" s="248"/>
      <x:c r="RRF5902" s="248"/>
      <x:c r="RRG5902" s="248"/>
      <x:c r="RRH5902" s="248"/>
      <x:c r="RRI5902" s="248"/>
      <x:c r="RRJ5902" s="248"/>
      <x:c r="RRK5902" s="248"/>
      <x:c r="RRL5902" s="248"/>
      <x:c r="RRM5902" s="248"/>
      <x:c r="RRN5902" s="248"/>
      <x:c r="RRO5902" s="248"/>
      <x:c r="RRP5902" s="248"/>
      <x:c r="RRQ5902" s="248"/>
      <x:c r="RRR5902" s="248"/>
      <x:c r="RRS5902" s="248"/>
      <x:c r="RRT5902" s="248"/>
      <x:c r="RRU5902" s="248"/>
      <x:c r="RRV5902" s="248"/>
      <x:c r="RRW5902" s="248"/>
      <x:c r="RRX5902" s="248"/>
      <x:c r="RRY5902" s="248"/>
      <x:c r="RRZ5902" s="248"/>
      <x:c r="RSA5902" s="248"/>
      <x:c r="RSB5902" s="248"/>
      <x:c r="RSC5902" s="248"/>
      <x:c r="RSD5902" s="248"/>
      <x:c r="RSE5902" s="248"/>
      <x:c r="RSF5902" s="248"/>
      <x:c r="RSG5902" s="248"/>
      <x:c r="RSH5902" s="248"/>
      <x:c r="RSI5902" s="248"/>
      <x:c r="RSJ5902" s="248"/>
      <x:c r="RSK5902" s="248"/>
      <x:c r="RSL5902" s="248"/>
      <x:c r="RSM5902" s="248"/>
      <x:c r="RSN5902" s="248"/>
      <x:c r="RSO5902" s="248"/>
      <x:c r="RSP5902" s="248"/>
      <x:c r="RSQ5902" s="248"/>
      <x:c r="RSR5902" s="248"/>
      <x:c r="RSS5902" s="248"/>
      <x:c r="RST5902" s="248"/>
      <x:c r="RSU5902" s="248"/>
      <x:c r="RSV5902" s="248"/>
      <x:c r="RSW5902" s="248"/>
      <x:c r="RSX5902" s="248"/>
      <x:c r="RSY5902" s="248"/>
      <x:c r="RSZ5902" s="248"/>
      <x:c r="RTA5902" s="248"/>
      <x:c r="RTB5902" s="248"/>
      <x:c r="RTC5902" s="248"/>
      <x:c r="RTD5902" s="248"/>
      <x:c r="RTE5902" s="248"/>
      <x:c r="RTF5902" s="248"/>
      <x:c r="RTG5902" s="248"/>
      <x:c r="RTH5902" s="248"/>
      <x:c r="RTI5902" s="248"/>
      <x:c r="RTJ5902" s="248"/>
      <x:c r="RTK5902" s="248"/>
      <x:c r="RTL5902" s="248"/>
      <x:c r="RTM5902" s="248"/>
      <x:c r="RTN5902" s="248"/>
      <x:c r="RTO5902" s="248"/>
      <x:c r="RTP5902" s="248"/>
      <x:c r="RTQ5902" s="248"/>
      <x:c r="RTR5902" s="248"/>
      <x:c r="RTS5902" s="248"/>
      <x:c r="RTT5902" s="248"/>
      <x:c r="RTU5902" s="248"/>
      <x:c r="RTV5902" s="248"/>
      <x:c r="RTW5902" s="248"/>
      <x:c r="RTX5902" s="248"/>
      <x:c r="RTY5902" s="248"/>
      <x:c r="RTZ5902" s="248"/>
      <x:c r="RUA5902" s="248"/>
      <x:c r="RUB5902" s="248"/>
      <x:c r="RUC5902" s="248"/>
      <x:c r="RUD5902" s="248"/>
      <x:c r="RUE5902" s="248"/>
      <x:c r="RUF5902" s="248"/>
      <x:c r="RUG5902" s="248"/>
      <x:c r="RUH5902" s="248"/>
      <x:c r="RUI5902" s="248"/>
      <x:c r="RUJ5902" s="248"/>
      <x:c r="RUK5902" s="248"/>
      <x:c r="RUL5902" s="248"/>
      <x:c r="RUM5902" s="248"/>
      <x:c r="RUN5902" s="248"/>
      <x:c r="RUO5902" s="248"/>
      <x:c r="RUP5902" s="248"/>
      <x:c r="RUQ5902" s="248"/>
      <x:c r="RUR5902" s="248"/>
      <x:c r="RUS5902" s="248"/>
      <x:c r="RUT5902" s="248"/>
      <x:c r="RUU5902" s="248"/>
      <x:c r="RUV5902" s="248"/>
      <x:c r="RUW5902" s="248"/>
      <x:c r="RUX5902" s="248"/>
      <x:c r="RUY5902" s="248"/>
      <x:c r="RUZ5902" s="248"/>
      <x:c r="RVA5902" s="248"/>
      <x:c r="RVB5902" s="248"/>
      <x:c r="RVC5902" s="248"/>
      <x:c r="RVD5902" s="248"/>
      <x:c r="RVE5902" s="248"/>
      <x:c r="RVF5902" s="248"/>
      <x:c r="RVG5902" s="248"/>
      <x:c r="RVH5902" s="248"/>
      <x:c r="RVI5902" s="248"/>
      <x:c r="RVJ5902" s="248"/>
      <x:c r="RVK5902" s="248"/>
      <x:c r="RVL5902" s="248"/>
      <x:c r="RVM5902" s="248"/>
      <x:c r="RVN5902" s="248"/>
      <x:c r="RVO5902" s="248"/>
      <x:c r="RVP5902" s="248"/>
      <x:c r="RVQ5902" s="248"/>
      <x:c r="RVR5902" s="248"/>
      <x:c r="RVS5902" s="248"/>
      <x:c r="RVT5902" s="248"/>
      <x:c r="RVU5902" s="248"/>
      <x:c r="RVV5902" s="248"/>
      <x:c r="RVW5902" s="248"/>
      <x:c r="RVX5902" s="248"/>
      <x:c r="RVY5902" s="248"/>
      <x:c r="RVZ5902" s="248"/>
      <x:c r="RWA5902" s="248"/>
      <x:c r="RWB5902" s="248"/>
      <x:c r="RWC5902" s="248"/>
      <x:c r="RWD5902" s="248"/>
      <x:c r="RWE5902" s="248"/>
      <x:c r="RWF5902" s="248"/>
      <x:c r="RWG5902" s="248"/>
      <x:c r="RWH5902" s="248"/>
      <x:c r="RWI5902" s="248"/>
      <x:c r="RWJ5902" s="248"/>
      <x:c r="RWK5902" s="248"/>
      <x:c r="RWL5902" s="248"/>
      <x:c r="RWM5902" s="248"/>
      <x:c r="RWN5902" s="248"/>
      <x:c r="RWO5902" s="248"/>
      <x:c r="RWP5902" s="248"/>
      <x:c r="RWQ5902" s="248"/>
      <x:c r="RWR5902" s="248"/>
      <x:c r="RWS5902" s="248"/>
      <x:c r="RWT5902" s="248"/>
      <x:c r="RWU5902" s="248"/>
      <x:c r="RWV5902" s="248"/>
      <x:c r="RWW5902" s="248"/>
      <x:c r="RWX5902" s="248"/>
      <x:c r="RWY5902" s="248"/>
      <x:c r="RWZ5902" s="248"/>
      <x:c r="RXA5902" s="248"/>
      <x:c r="RXB5902" s="248"/>
      <x:c r="RXC5902" s="248"/>
      <x:c r="RXD5902" s="248"/>
      <x:c r="RXE5902" s="248"/>
      <x:c r="RXF5902" s="248"/>
      <x:c r="RXG5902" s="248"/>
      <x:c r="RXH5902" s="248"/>
      <x:c r="RXI5902" s="248"/>
      <x:c r="RXJ5902" s="248"/>
      <x:c r="RXK5902" s="248"/>
      <x:c r="RXL5902" s="248"/>
      <x:c r="RXM5902" s="248"/>
      <x:c r="RXN5902" s="248"/>
      <x:c r="RXO5902" s="248"/>
      <x:c r="RXP5902" s="248"/>
      <x:c r="RXQ5902" s="248"/>
      <x:c r="RXR5902" s="248"/>
      <x:c r="RXS5902" s="248"/>
      <x:c r="RXT5902" s="248"/>
      <x:c r="RXU5902" s="248"/>
      <x:c r="RXV5902" s="248"/>
      <x:c r="RXW5902" s="248"/>
      <x:c r="RXX5902" s="248"/>
      <x:c r="RXY5902" s="248"/>
      <x:c r="RXZ5902" s="248"/>
      <x:c r="RYA5902" s="248"/>
      <x:c r="RYB5902" s="248"/>
      <x:c r="RYC5902" s="248"/>
      <x:c r="RYD5902" s="248"/>
      <x:c r="RYE5902" s="248"/>
      <x:c r="RYF5902" s="248"/>
      <x:c r="RYG5902" s="248"/>
      <x:c r="RYH5902" s="248"/>
      <x:c r="RYI5902" s="248"/>
      <x:c r="RYJ5902" s="248"/>
      <x:c r="RYK5902" s="248"/>
      <x:c r="RYL5902" s="248"/>
      <x:c r="RYM5902" s="248"/>
      <x:c r="RYN5902" s="248"/>
      <x:c r="RYO5902" s="248"/>
      <x:c r="RYP5902" s="248"/>
      <x:c r="RYQ5902" s="248"/>
      <x:c r="RYR5902" s="248"/>
      <x:c r="RYS5902" s="248"/>
      <x:c r="RYT5902" s="248"/>
      <x:c r="RYU5902" s="248"/>
      <x:c r="RYV5902" s="248"/>
      <x:c r="RYW5902" s="248"/>
      <x:c r="RYX5902" s="248"/>
      <x:c r="RYY5902" s="248"/>
      <x:c r="RYZ5902" s="248"/>
      <x:c r="RZA5902" s="248"/>
      <x:c r="RZB5902" s="248"/>
      <x:c r="RZC5902" s="248"/>
      <x:c r="RZD5902" s="248"/>
      <x:c r="RZE5902" s="248"/>
      <x:c r="RZF5902" s="248"/>
      <x:c r="RZG5902" s="248"/>
      <x:c r="RZH5902" s="248"/>
      <x:c r="RZI5902" s="248"/>
      <x:c r="RZJ5902" s="248"/>
      <x:c r="RZK5902" s="248"/>
      <x:c r="RZL5902" s="248"/>
      <x:c r="RZM5902" s="248"/>
      <x:c r="RZN5902" s="248"/>
      <x:c r="RZO5902" s="248"/>
      <x:c r="RZP5902" s="248"/>
      <x:c r="RZQ5902" s="248"/>
      <x:c r="RZR5902" s="248"/>
      <x:c r="RZS5902" s="248"/>
      <x:c r="RZT5902" s="248"/>
      <x:c r="RZU5902" s="248"/>
      <x:c r="RZV5902" s="248"/>
      <x:c r="RZW5902" s="248"/>
      <x:c r="RZX5902" s="248"/>
      <x:c r="RZY5902" s="248"/>
      <x:c r="RZZ5902" s="248"/>
      <x:c r="SAA5902" s="248"/>
      <x:c r="SAB5902" s="248"/>
      <x:c r="SAC5902" s="248"/>
      <x:c r="SAD5902" s="248"/>
      <x:c r="SAE5902" s="248"/>
      <x:c r="SAF5902" s="248"/>
      <x:c r="SAG5902" s="248"/>
      <x:c r="SAH5902" s="248"/>
      <x:c r="SAI5902" s="248"/>
      <x:c r="SAJ5902" s="248"/>
      <x:c r="SAK5902" s="248"/>
      <x:c r="SAL5902" s="248"/>
      <x:c r="SAM5902" s="248"/>
      <x:c r="SAN5902" s="248"/>
      <x:c r="SAO5902" s="248"/>
      <x:c r="SAP5902" s="248"/>
      <x:c r="SAQ5902" s="248"/>
      <x:c r="SAR5902" s="248"/>
      <x:c r="SAS5902" s="248"/>
      <x:c r="SAT5902" s="248"/>
      <x:c r="SAU5902" s="248"/>
      <x:c r="SAV5902" s="248"/>
      <x:c r="SAW5902" s="248"/>
      <x:c r="SAX5902" s="248"/>
      <x:c r="SAY5902" s="248"/>
      <x:c r="SAZ5902" s="248"/>
      <x:c r="SBA5902" s="248"/>
      <x:c r="SBB5902" s="248"/>
      <x:c r="SBC5902" s="248"/>
      <x:c r="SBD5902" s="248"/>
      <x:c r="SBE5902" s="248"/>
      <x:c r="SBF5902" s="248"/>
      <x:c r="SBG5902" s="248"/>
      <x:c r="SBH5902" s="248"/>
      <x:c r="SBI5902" s="248"/>
      <x:c r="SBJ5902" s="248"/>
      <x:c r="SBK5902" s="248"/>
      <x:c r="SBL5902" s="248"/>
      <x:c r="SBM5902" s="248"/>
      <x:c r="SBN5902" s="248"/>
      <x:c r="SBO5902" s="248"/>
      <x:c r="SBP5902" s="248"/>
      <x:c r="SBQ5902" s="248"/>
      <x:c r="SBR5902" s="248"/>
      <x:c r="SBS5902" s="248"/>
      <x:c r="SBT5902" s="248"/>
      <x:c r="SBU5902" s="248"/>
      <x:c r="SBV5902" s="248"/>
      <x:c r="SBW5902" s="248"/>
      <x:c r="SBX5902" s="248"/>
      <x:c r="SBY5902" s="248"/>
      <x:c r="SBZ5902" s="248"/>
      <x:c r="SCA5902" s="248"/>
      <x:c r="SCB5902" s="248"/>
      <x:c r="SCC5902" s="248"/>
      <x:c r="SCD5902" s="248"/>
      <x:c r="SCE5902" s="248"/>
      <x:c r="SCF5902" s="248"/>
      <x:c r="SCG5902" s="248"/>
      <x:c r="SCH5902" s="248"/>
      <x:c r="SCI5902" s="248"/>
      <x:c r="SCJ5902" s="248"/>
      <x:c r="SCK5902" s="248"/>
      <x:c r="SCL5902" s="248"/>
      <x:c r="SCM5902" s="248"/>
      <x:c r="SCN5902" s="248"/>
      <x:c r="SCO5902" s="248"/>
      <x:c r="SCP5902" s="248"/>
      <x:c r="SCQ5902" s="248"/>
      <x:c r="SCR5902" s="248"/>
      <x:c r="SCS5902" s="248"/>
      <x:c r="SCT5902" s="248"/>
      <x:c r="SCU5902" s="248"/>
      <x:c r="SCV5902" s="248"/>
      <x:c r="SCW5902" s="248"/>
      <x:c r="SCX5902" s="248"/>
      <x:c r="SCY5902" s="248"/>
      <x:c r="SCZ5902" s="248"/>
      <x:c r="SDA5902" s="248"/>
      <x:c r="SDB5902" s="248"/>
      <x:c r="SDC5902" s="248"/>
      <x:c r="SDD5902" s="248"/>
      <x:c r="SDE5902" s="248"/>
      <x:c r="SDF5902" s="248"/>
      <x:c r="SDG5902" s="248"/>
      <x:c r="SDH5902" s="248"/>
      <x:c r="SDI5902" s="248"/>
      <x:c r="SDJ5902" s="248"/>
      <x:c r="SDK5902" s="248"/>
      <x:c r="SDL5902" s="248"/>
      <x:c r="SDM5902" s="248"/>
      <x:c r="SDN5902" s="248"/>
      <x:c r="SDO5902" s="248"/>
      <x:c r="SDP5902" s="248"/>
      <x:c r="SDQ5902" s="248"/>
      <x:c r="SDR5902" s="248"/>
      <x:c r="SDS5902" s="248"/>
      <x:c r="SDT5902" s="248"/>
      <x:c r="SDU5902" s="248"/>
      <x:c r="SDV5902" s="248"/>
      <x:c r="SDW5902" s="248"/>
      <x:c r="SDX5902" s="248"/>
      <x:c r="SDY5902" s="248"/>
      <x:c r="SDZ5902" s="248"/>
      <x:c r="SEA5902" s="248"/>
      <x:c r="SEB5902" s="248"/>
      <x:c r="SEC5902" s="248"/>
      <x:c r="SED5902" s="248"/>
      <x:c r="SEE5902" s="248"/>
      <x:c r="SEF5902" s="248"/>
      <x:c r="SEG5902" s="248"/>
      <x:c r="SEH5902" s="248"/>
      <x:c r="SEI5902" s="248"/>
      <x:c r="SEJ5902" s="248"/>
      <x:c r="SEK5902" s="248"/>
      <x:c r="SEL5902" s="248"/>
      <x:c r="SEM5902" s="248"/>
      <x:c r="SEN5902" s="248"/>
      <x:c r="SEO5902" s="248"/>
      <x:c r="SEP5902" s="248"/>
      <x:c r="SEQ5902" s="248"/>
      <x:c r="SER5902" s="248"/>
      <x:c r="SES5902" s="248"/>
      <x:c r="SET5902" s="248"/>
      <x:c r="SEU5902" s="248"/>
      <x:c r="SEV5902" s="248"/>
      <x:c r="SEW5902" s="248"/>
      <x:c r="SEX5902" s="248"/>
      <x:c r="SEY5902" s="248"/>
      <x:c r="SEZ5902" s="248"/>
      <x:c r="SFA5902" s="248"/>
      <x:c r="SFB5902" s="248"/>
      <x:c r="SFC5902" s="248"/>
      <x:c r="SFD5902" s="248"/>
      <x:c r="SFE5902" s="248"/>
      <x:c r="SFF5902" s="248"/>
      <x:c r="SFG5902" s="248"/>
      <x:c r="SFH5902" s="248"/>
      <x:c r="SFI5902" s="248"/>
      <x:c r="SFJ5902" s="248"/>
      <x:c r="SFK5902" s="248"/>
      <x:c r="SFL5902" s="248"/>
      <x:c r="SFM5902" s="248"/>
      <x:c r="SFN5902" s="248"/>
      <x:c r="SFO5902" s="248"/>
      <x:c r="SFP5902" s="248"/>
      <x:c r="SFQ5902" s="248"/>
      <x:c r="SFR5902" s="248"/>
      <x:c r="SFS5902" s="248"/>
      <x:c r="SFT5902" s="248"/>
      <x:c r="SFU5902" s="248"/>
      <x:c r="SFV5902" s="248"/>
      <x:c r="SFW5902" s="248"/>
      <x:c r="SFX5902" s="248"/>
      <x:c r="SFY5902" s="248"/>
      <x:c r="SFZ5902" s="248"/>
      <x:c r="SGA5902" s="248"/>
      <x:c r="SGB5902" s="248"/>
      <x:c r="SGC5902" s="248"/>
      <x:c r="SGD5902" s="248"/>
      <x:c r="SGE5902" s="248"/>
      <x:c r="SGF5902" s="248"/>
      <x:c r="SGG5902" s="248"/>
      <x:c r="SGH5902" s="248"/>
      <x:c r="SGI5902" s="248"/>
      <x:c r="SGJ5902" s="248"/>
      <x:c r="SGK5902" s="248"/>
      <x:c r="SGL5902" s="248"/>
      <x:c r="SGM5902" s="248"/>
      <x:c r="SGN5902" s="248"/>
      <x:c r="SGO5902" s="248"/>
      <x:c r="SGP5902" s="248"/>
      <x:c r="SGQ5902" s="248"/>
      <x:c r="SGR5902" s="248"/>
      <x:c r="SGS5902" s="248"/>
      <x:c r="SGT5902" s="248"/>
      <x:c r="SGU5902" s="248"/>
      <x:c r="SGV5902" s="248"/>
      <x:c r="SGW5902" s="248"/>
      <x:c r="SGX5902" s="248"/>
      <x:c r="SGY5902" s="248"/>
      <x:c r="SGZ5902" s="248"/>
      <x:c r="SHA5902" s="248"/>
      <x:c r="SHB5902" s="248"/>
      <x:c r="SHC5902" s="248"/>
      <x:c r="SHD5902" s="248"/>
      <x:c r="SHE5902" s="248"/>
      <x:c r="SHF5902" s="248"/>
      <x:c r="SHG5902" s="248"/>
      <x:c r="SHH5902" s="248"/>
      <x:c r="SHI5902" s="248"/>
      <x:c r="SHJ5902" s="248"/>
      <x:c r="SHK5902" s="248"/>
      <x:c r="SHL5902" s="248"/>
      <x:c r="SHM5902" s="248"/>
      <x:c r="SHN5902" s="248"/>
      <x:c r="SHO5902" s="248"/>
      <x:c r="SHP5902" s="248"/>
      <x:c r="SHQ5902" s="248"/>
      <x:c r="SHR5902" s="248"/>
      <x:c r="SHS5902" s="248"/>
      <x:c r="SHT5902" s="248"/>
      <x:c r="SHU5902" s="248"/>
      <x:c r="SHV5902" s="248"/>
      <x:c r="SHW5902" s="248"/>
      <x:c r="SHX5902" s="248"/>
      <x:c r="SHY5902" s="248"/>
      <x:c r="SHZ5902" s="248"/>
      <x:c r="SIA5902" s="248"/>
      <x:c r="SIB5902" s="248"/>
      <x:c r="SIC5902" s="248"/>
      <x:c r="SID5902" s="248"/>
      <x:c r="SIE5902" s="248"/>
      <x:c r="SIF5902" s="248"/>
      <x:c r="SIG5902" s="248"/>
      <x:c r="SIH5902" s="248"/>
      <x:c r="SII5902" s="248"/>
      <x:c r="SIJ5902" s="248"/>
      <x:c r="SIK5902" s="248"/>
      <x:c r="SIL5902" s="248"/>
      <x:c r="SIM5902" s="248"/>
      <x:c r="SIN5902" s="248"/>
      <x:c r="SIO5902" s="248"/>
      <x:c r="SIP5902" s="248"/>
      <x:c r="SIQ5902" s="248"/>
      <x:c r="SIR5902" s="248"/>
      <x:c r="SIS5902" s="248"/>
      <x:c r="SIT5902" s="248"/>
      <x:c r="SIU5902" s="248"/>
      <x:c r="SIV5902" s="248"/>
      <x:c r="SIW5902" s="248"/>
      <x:c r="SIX5902" s="248"/>
      <x:c r="SIY5902" s="248"/>
      <x:c r="SIZ5902" s="248"/>
      <x:c r="SJA5902" s="248"/>
      <x:c r="SJB5902" s="248"/>
      <x:c r="SJC5902" s="248"/>
      <x:c r="SJD5902" s="248"/>
      <x:c r="SJE5902" s="248"/>
      <x:c r="SJF5902" s="248"/>
      <x:c r="SJG5902" s="248"/>
      <x:c r="SJH5902" s="248"/>
      <x:c r="SJI5902" s="248"/>
      <x:c r="SJJ5902" s="248"/>
      <x:c r="SJK5902" s="248"/>
      <x:c r="SJL5902" s="248"/>
      <x:c r="SJM5902" s="248"/>
      <x:c r="SJN5902" s="248"/>
      <x:c r="SJO5902" s="248"/>
      <x:c r="SJP5902" s="248"/>
      <x:c r="SJQ5902" s="248"/>
      <x:c r="SJR5902" s="248"/>
      <x:c r="SJS5902" s="248"/>
      <x:c r="SJT5902" s="248"/>
      <x:c r="SJU5902" s="248"/>
      <x:c r="SJV5902" s="248"/>
      <x:c r="SJW5902" s="248"/>
      <x:c r="SJX5902" s="248"/>
      <x:c r="SJY5902" s="248"/>
      <x:c r="SJZ5902" s="248"/>
      <x:c r="SKA5902" s="248"/>
      <x:c r="SKB5902" s="248"/>
      <x:c r="SKC5902" s="248"/>
      <x:c r="SKD5902" s="248"/>
      <x:c r="SKE5902" s="248"/>
      <x:c r="SKF5902" s="248"/>
      <x:c r="SKG5902" s="248"/>
      <x:c r="SKH5902" s="248"/>
      <x:c r="SKI5902" s="248"/>
      <x:c r="SKJ5902" s="248"/>
      <x:c r="SKK5902" s="248"/>
      <x:c r="SKL5902" s="248"/>
      <x:c r="SKM5902" s="248"/>
      <x:c r="SKN5902" s="248"/>
      <x:c r="SKO5902" s="248"/>
      <x:c r="SKP5902" s="248"/>
      <x:c r="SKQ5902" s="248"/>
      <x:c r="SKR5902" s="248"/>
      <x:c r="SKS5902" s="248"/>
      <x:c r="SKT5902" s="248"/>
      <x:c r="SKU5902" s="248"/>
      <x:c r="SKV5902" s="248"/>
      <x:c r="SKW5902" s="248"/>
      <x:c r="SKX5902" s="248"/>
      <x:c r="SKY5902" s="248"/>
      <x:c r="SKZ5902" s="248"/>
      <x:c r="SLA5902" s="248"/>
      <x:c r="SLB5902" s="248"/>
      <x:c r="SLC5902" s="248"/>
      <x:c r="SLD5902" s="248"/>
      <x:c r="SLE5902" s="248"/>
      <x:c r="SLF5902" s="248"/>
      <x:c r="SLG5902" s="248"/>
      <x:c r="SLH5902" s="248"/>
      <x:c r="SLI5902" s="248"/>
      <x:c r="SLJ5902" s="248"/>
      <x:c r="SLK5902" s="248"/>
      <x:c r="SLL5902" s="248"/>
      <x:c r="SLM5902" s="248"/>
      <x:c r="SLN5902" s="248"/>
      <x:c r="SLO5902" s="248"/>
      <x:c r="SLP5902" s="248"/>
      <x:c r="SLQ5902" s="248"/>
      <x:c r="SLR5902" s="248"/>
      <x:c r="SLS5902" s="248"/>
      <x:c r="SLT5902" s="248"/>
      <x:c r="SLU5902" s="248"/>
      <x:c r="SLV5902" s="248"/>
      <x:c r="SLW5902" s="248"/>
      <x:c r="SLX5902" s="248"/>
      <x:c r="SLY5902" s="248"/>
      <x:c r="SLZ5902" s="248"/>
      <x:c r="SMA5902" s="248"/>
      <x:c r="SMB5902" s="248"/>
      <x:c r="SMC5902" s="248"/>
      <x:c r="SMD5902" s="248"/>
      <x:c r="SME5902" s="248"/>
      <x:c r="SMF5902" s="248"/>
      <x:c r="SMG5902" s="248"/>
      <x:c r="SMH5902" s="248"/>
      <x:c r="SMI5902" s="248"/>
      <x:c r="SMJ5902" s="248"/>
      <x:c r="SMK5902" s="248"/>
      <x:c r="SML5902" s="248"/>
      <x:c r="SMM5902" s="248"/>
      <x:c r="SMN5902" s="248"/>
      <x:c r="SMO5902" s="248"/>
      <x:c r="SMP5902" s="248"/>
      <x:c r="SMQ5902" s="248"/>
      <x:c r="SMR5902" s="248"/>
      <x:c r="SMS5902" s="248"/>
      <x:c r="SMT5902" s="248"/>
      <x:c r="SMU5902" s="248"/>
      <x:c r="SMV5902" s="248"/>
      <x:c r="SMW5902" s="248"/>
      <x:c r="SMX5902" s="248"/>
      <x:c r="SMY5902" s="248"/>
      <x:c r="SMZ5902" s="248"/>
      <x:c r="SNA5902" s="248"/>
      <x:c r="SNB5902" s="248"/>
      <x:c r="SNC5902" s="248"/>
      <x:c r="SND5902" s="248"/>
      <x:c r="SNE5902" s="248"/>
      <x:c r="SNF5902" s="248"/>
      <x:c r="SNG5902" s="248"/>
      <x:c r="SNH5902" s="248"/>
      <x:c r="SNI5902" s="248"/>
      <x:c r="SNJ5902" s="248"/>
      <x:c r="SNK5902" s="248"/>
      <x:c r="SNL5902" s="248"/>
      <x:c r="SNM5902" s="248"/>
      <x:c r="SNN5902" s="248"/>
      <x:c r="SNO5902" s="248"/>
      <x:c r="SNP5902" s="248"/>
      <x:c r="SNQ5902" s="248"/>
      <x:c r="SNR5902" s="248"/>
      <x:c r="SNS5902" s="248"/>
      <x:c r="SNT5902" s="248"/>
      <x:c r="SNU5902" s="248"/>
      <x:c r="SNV5902" s="248"/>
      <x:c r="SNW5902" s="248"/>
      <x:c r="SNX5902" s="248"/>
      <x:c r="SNY5902" s="248"/>
      <x:c r="SNZ5902" s="248"/>
      <x:c r="SOA5902" s="248"/>
      <x:c r="SOB5902" s="248"/>
      <x:c r="SOC5902" s="248"/>
      <x:c r="SOD5902" s="248"/>
      <x:c r="SOE5902" s="248"/>
      <x:c r="SOF5902" s="248"/>
      <x:c r="SOG5902" s="248"/>
      <x:c r="SOH5902" s="248"/>
      <x:c r="SOI5902" s="248"/>
      <x:c r="SOJ5902" s="248"/>
      <x:c r="SOK5902" s="248"/>
      <x:c r="SOL5902" s="248"/>
      <x:c r="SOM5902" s="248"/>
      <x:c r="SON5902" s="248"/>
      <x:c r="SOO5902" s="248"/>
      <x:c r="SOP5902" s="248"/>
      <x:c r="SOQ5902" s="248"/>
      <x:c r="SOR5902" s="248"/>
      <x:c r="SOS5902" s="248"/>
      <x:c r="SOT5902" s="248"/>
      <x:c r="SOU5902" s="248"/>
      <x:c r="SOV5902" s="248"/>
      <x:c r="SOW5902" s="248"/>
      <x:c r="SOX5902" s="248"/>
      <x:c r="SOY5902" s="248"/>
      <x:c r="SOZ5902" s="248"/>
      <x:c r="SPA5902" s="248"/>
      <x:c r="SPB5902" s="248"/>
      <x:c r="SPC5902" s="248"/>
      <x:c r="SPD5902" s="248"/>
      <x:c r="SPE5902" s="248"/>
      <x:c r="SPF5902" s="248"/>
      <x:c r="SPG5902" s="248"/>
      <x:c r="SPH5902" s="248"/>
      <x:c r="SPI5902" s="248"/>
      <x:c r="SPJ5902" s="248"/>
      <x:c r="SPK5902" s="248"/>
      <x:c r="SPL5902" s="248"/>
      <x:c r="SPM5902" s="248"/>
      <x:c r="SPN5902" s="248"/>
      <x:c r="SPO5902" s="248"/>
      <x:c r="SPP5902" s="248"/>
      <x:c r="SPQ5902" s="248"/>
      <x:c r="SPR5902" s="248"/>
      <x:c r="SPS5902" s="248"/>
      <x:c r="SPT5902" s="248"/>
      <x:c r="SPU5902" s="248"/>
      <x:c r="SPV5902" s="248"/>
      <x:c r="SPW5902" s="248"/>
      <x:c r="SPX5902" s="248"/>
      <x:c r="SPY5902" s="248"/>
      <x:c r="SPZ5902" s="248"/>
      <x:c r="SQA5902" s="248"/>
      <x:c r="SQB5902" s="248"/>
      <x:c r="SQC5902" s="248"/>
      <x:c r="SQD5902" s="248"/>
      <x:c r="SQE5902" s="248"/>
      <x:c r="SQF5902" s="248"/>
      <x:c r="SQG5902" s="248"/>
      <x:c r="SQH5902" s="248"/>
      <x:c r="SQI5902" s="248"/>
      <x:c r="SQJ5902" s="248"/>
      <x:c r="SQK5902" s="248"/>
      <x:c r="SQL5902" s="248"/>
      <x:c r="SQM5902" s="248"/>
      <x:c r="SQN5902" s="248"/>
      <x:c r="SQO5902" s="248"/>
      <x:c r="SQP5902" s="248"/>
      <x:c r="SQQ5902" s="248"/>
      <x:c r="SQR5902" s="248"/>
      <x:c r="SQS5902" s="248"/>
      <x:c r="SQT5902" s="248"/>
      <x:c r="SQU5902" s="248"/>
      <x:c r="SQV5902" s="248"/>
      <x:c r="SQW5902" s="248"/>
      <x:c r="SQX5902" s="248"/>
      <x:c r="SQY5902" s="248"/>
      <x:c r="SQZ5902" s="248"/>
      <x:c r="SRA5902" s="248"/>
      <x:c r="SRB5902" s="248"/>
      <x:c r="SRC5902" s="248"/>
      <x:c r="SRD5902" s="248"/>
      <x:c r="SRE5902" s="248"/>
      <x:c r="SRF5902" s="248"/>
      <x:c r="SRG5902" s="248"/>
      <x:c r="SRH5902" s="248"/>
      <x:c r="SRI5902" s="248"/>
      <x:c r="SRJ5902" s="248"/>
      <x:c r="SRK5902" s="248"/>
      <x:c r="SRL5902" s="248"/>
      <x:c r="SRM5902" s="248"/>
      <x:c r="SRN5902" s="248"/>
      <x:c r="SRO5902" s="248"/>
      <x:c r="SRP5902" s="248"/>
      <x:c r="SRQ5902" s="248"/>
      <x:c r="SRR5902" s="248"/>
      <x:c r="SRS5902" s="248"/>
      <x:c r="SRT5902" s="248"/>
      <x:c r="SRU5902" s="248"/>
      <x:c r="SRV5902" s="248"/>
      <x:c r="SRW5902" s="248"/>
      <x:c r="SRX5902" s="248"/>
      <x:c r="SRY5902" s="248"/>
      <x:c r="SRZ5902" s="248"/>
      <x:c r="SSA5902" s="248"/>
      <x:c r="SSB5902" s="248"/>
      <x:c r="SSC5902" s="248"/>
      <x:c r="SSD5902" s="248"/>
      <x:c r="SSE5902" s="248"/>
      <x:c r="SSF5902" s="248"/>
      <x:c r="SSG5902" s="248"/>
      <x:c r="SSH5902" s="248"/>
      <x:c r="SSI5902" s="248"/>
      <x:c r="SSJ5902" s="248"/>
      <x:c r="SSK5902" s="248"/>
      <x:c r="SSL5902" s="248"/>
      <x:c r="SSM5902" s="248"/>
      <x:c r="SSN5902" s="248"/>
      <x:c r="SSO5902" s="248"/>
      <x:c r="SSP5902" s="248"/>
      <x:c r="SSQ5902" s="248"/>
      <x:c r="SSR5902" s="248"/>
      <x:c r="SSS5902" s="248"/>
      <x:c r="SST5902" s="248"/>
      <x:c r="SSU5902" s="248"/>
      <x:c r="SSV5902" s="248"/>
      <x:c r="SSW5902" s="248"/>
      <x:c r="SSX5902" s="248"/>
      <x:c r="SSY5902" s="248"/>
      <x:c r="SSZ5902" s="248"/>
      <x:c r="STA5902" s="248"/>
      <x:c r="STB5902" s="248"/>
      <x:c r="STC5902" s="248"/>
      <x:c r="STD5902" s="248"/>
      <x:c r="STE5902" s="248"/>
      <x:c r="STF5902" s="248"/>
      <x:c r="STG5902" s="248"/>
      <x:c r="STH5902" s="248"/>
      <x:c r="STI5902" s="248"/>
      <x:c r="STJ5902" s="248"/>
      <x:c r="STK5902" s="248"/>
      <x:c r="STL5902" s="248"/>
      <x:c r="STM5902" s="248"/>
      <x:c r="STN5902" s="248"/>
      <x:c r="STO5902" s="248"/>
      <x:c r="STP5902" s="248"/>
      <x:c r="STQ5902" s="248"/>
      <x:c r="STR5902" s="248"/>
      <x:c r="STS5902" s="248"/>
      <x:c r="STT5902" s="248"/>
      <x:c r="STU5902" s="248"/>
      <x:c r="STV5902" s="248"/>
      <x:c r="STW5902" s="248"/>
      <x:c r="STX5902" s="248"/>
      <x:c r="STY5902" s="248"/>
      <x:c r="STZ5902" s="248"/>
      <x:c r="SUA5902" s="248"/>
      <x:c r="SUB5902" s="248"/>
      <x:c r="SUC5902" s="248"/>
      <x:c r="SUD5902" s="248"/>
      <x:c r="SUE5902" s="248"/>
      <x:c r="SUF5902" s="248"/>
      <x:c r="SUG5902" s="248"/>
      <x:c r="SUH5902" s="248"/>
      <x:c r="SUI5902" s="248"/>
      <x:c r="SUJ5902" s="248"/>
      <x:c r="SUK5902" s="248"/>
      <x:c r="SUL5902" s="248"/>
      <x:c r="SUM5902" s="248"/>
      <x:c r="SUN5902" s="248"/>
      <x:c r="SUO5902" s="248"/>
      <x:c r="SUP5902" s="248"/>
      <x:c r="SUQ5902" s="248"/>
      <x:c r="SUR5902" s="248"/>
      <x:c r="SUS5902" s="248"/>
      <x:c r="SUT5902" s="248"/>
      <x:c r="SUU5902" s="248"/>
      <x:c r="SUV5902" s="248"/>
      <x:c r="SUW5902" s="248"/>
      <x:c r="SUX5902" s="248"/>
      <x:c r="SUY5902" s="248"/>
      <x:c r="SUZ5902" s="248"/>
      <x:c r="SVA5902" s="248"/>
      <x:c r="SVB5902" s="248"/>
      <x:c r="SVC5902" s="248"/>
      <x:c r="SVD5902" s="248"/>
      <x:c r="SVE5902" s="248"/>
      <x:c r="SVF5902" s="248"/>
      <x:c r="SVG5902" s="248"/>
      <x:c r="SVH5902" s="248"/>
      <x:c r="SVI5902" s="248"/>
      <x:c r="SVJ5902" s="248"/>
      <x:c r="SVK5902" s="248"/>
      <x:c r="SVL5902" s="248"/>
      <x:c r="SVM5902" s="248"/>
      <x:c r="SVN5902" s="248"/>
      <x:c r="SVO5902" s="248"/>
      <x:c r="SVP5902" s="248"/>
      <x:c r="SVQ5902" s="248"/>
      <x:c r="SVR5902" s="248"/>
      <x:c r="SVS5902" s="248"/>
      <x:c r="SVT5902" s="248"/>
      <x:c r="SVU5902" s="248"/>
      <x:c r="SVV5902" s="248"/>
      <x:c r="SVW5902" s="248"/>
      <x:c r="SVX5902" s="248"/>
      <x:c r="SVY5902" s="248"/>
      <x:c r="SVZ5902" s="248"/>
      <x:c r="SWA5902" s="248"/>
      <x:c r="SWB5902" s="248"/>
      <x:c r="SWC5902" s="248"/>
      <x:c r="SWD5902" s="248"/>
      <x:c r="SWE5902" s="248"/>
      <x:c r="SWF5902" s="248"/>
      <x:c r="SWG5902" s="248"/>
      <x:c r="SWH5902" s="248"/>
      <x:c r="SWI5902" s="248"/>
      <x:c r="SWJ5902" s="248"/>
      <x:c r="SWK5902" s="248"/>
      <x:c r="SWL5902" s="248"/>
      <x:c r="SWM5902" s="248"/>
      <x:c r="SWN5902" s="248"/>
      <x:c r="SWO5902" s="248"/>
      <x:c r="SWP5902" s="248"/>
      <x:c r="SWQ5902" s="248"/>
      <x:c r="SWR5902" s="248"/>
      <x:c r="SWS5902" s="248"/>
      <x:c r="SWT5902" s="248"/>
      <x:c r="SWU5902" s="248"/>
      <x:c r="SWV5902" s="248"/>
      <x:c r="SWW5902" s="248"/>
      <x:c r="SWX5902" s="248"/>
      <x:c r="SWY5902" s="248"/>
      <x:c r="SWZ5902" s="248"/>
      <x:c r="SXA5902" s="248"/>
      <x:c r="SXB5902" s="248"/>
      <x:c r="SXC5902" s="248"/>
      <x:c r="SXD5902" s="248"/>
      <x:c r="SXE5902" s="248"/>
      <x:c r="SXF5902" s="248"/>
      <x:c r="SXG5902" s="248"/>
      <x:c r="SXH5902" s="248"/>
      <x:c r="SXI5902" s="248"/>
      <x:c r="SXJ5902" s="248"/>
      <x:c r="SXK5902" s="248"/>
      <x:c r="SXL5902" s="248"/>
      <x:c r="SXM5902" s="248"/>
      <x:c r="SXN5902" s="248"/>
      <x:c r="SXO5902" s="248"/>
      <x:c r="SXP5902" s="248"/>
      <x:c r="SXQ5902" s="248"/>
      <x:c r="SXR5902" s="248"/>
      <x:c r="SXS5902" s="248"/>
      <x:c r="SXT5902" s="248"/>
      <x:c r="SXU5902" s="248"/>
      <x:c r="SXV5902" s="248"/>
      <x:c r="SXW5902" s="248"/>
      <x:c r="SXX5902" s="248"/>
      <x:c r="SXY5902" s="248"/>
      <x:c r="SXZ5902" s="248"/>
      <x:c r="SYA5902" s="248"/>
      <x:c r="SYB5902" s="248"/>
      <x:c r="SYC5902" s="248"/>
      <x:c r="SYD5902" s="248"/>
      <x:c r="SYE5902" s="248"/>
      <x:c r="SYF5902" s="248"/>
      <x:c r="SYG5902" s="248"/>
      <x:c r="SYH5902" s="248"/>
      <x:c r="SYI5902" s="248"/>
      <x:c r="SYJ5902" s="248"/>
      <x:c r="SYK5902" s="248"/>
      <x:c r="SYL5902" s="248"/>
      <x:c r="SYM5902" s="248"/>
      <x:c r="SYN5902" s="248"/>
      <x:c r="SYO5902" s="248"/>
      <x:c r="SYP5902" s="248"/>
      <x:c r="SYQ5902" s="248"/>
      <x:c r="SYR5902" s="248"/>
      <x:c r="SYS5902" s="248"/>
      <x:c r="SYT5902" s="248"/>
      <x:c r="SYU5902" s="248"/>
      <x:c r="SYV5902" s="248"/>
      <x:c r="SYW5902" s="248"/>
      <x:c r="SYX5902" s="248"/>
      <x:c r="SYY5902" s="248"/>
      <x:c r="SYZ5902" s="248"/>
      <x:c r="SZA5902" s="248"/>
      <x:c r="SZB5902" s="248"/>
      <x:c r="SZC5902" s="248"/>
      <x:c r="SZD5902" s="248"/>
      <x:c r="SZE5902" s="248"/>
      <x:c r="SZF5902" s="248"/>
      <x:c r="SZG5902" s="248"/>
      <x:c r="SZH5902" s="248"/>
      <x:c r="SZI5902" s="248"/>
      <x:c r="SZJ5902" s="248"/>
      <x:c r="SZK5902" s="248"/>
      <x:c r="SZL5902" s="248"/>
      <x:c r="SZM5902" s="248"/>
      <x:c r="SZN5902" s="248"/>
      <x:c r="SZO5902" s="248"/>
      <x:c r="SZP5902" s="248"/>
      <x:c r="SZQ5902" s="248"/>
      <x:c r="SZR5902" s="248"/>
      <x:c r="SZS5902" s="248"/>
      <x:c r="SZT5902" s="248"/>
      <x:c r="SZU5902" s="248"/>
      <x:c r="SZV5902" s="248"/>
      <x:c r="SZW5902" s="248"/>
      <x:c r="SZX5902" s="248"/>
      <x:c r="SZY5902" s="248"/>
      <x:c r="SZZ5902" s="248"/>
      <x:c r="TAA5902" s="248"/>
      <x:c r="TAB5902" s="248"/>
      <x:c r="TAC5902" s="248"/>
      <x:c r="TAD5902" s="248"/>
      <x:c r="TAE5902" s="248"/>
      <x:c r="TAF5902" s="248"/>
      <x:c r="TAG5902" s="248"/>
      <x:c r="TAH5902" s="248"/>
      <x:c r="TAI5902" s="248"/>
      <x:c r="TAJ5902" s="248"/>
      <x:c r="TAK5902" s="248"/>
      <x:c r="TAL5902" s="248"/>
      <x:c r="TAM5902" s="248"/>
      <x:c r="TAN5902" s="248"/>
      <x:c r="TAO5902" s="248"/>
      <x:c r="TAP5902" s="248"/>
      <x:c r="TAQ5902" s="248"/>
      <x:c r="TAR5902" s="248"/>
      <x:c r="TAS5902" s="248"/>
      <x:c r="TAT5902" s="248"/>
      <x:c r="TAU5902" s="248"/>
      <x:c r="TAV5902" s="248"/>
      <x:c r="TAW5902" s="248"/>
      <x:c r="TAX5902" s="248"/>
      <x:c r="TAY5902" s="248"/>
      <x:c r="TAZ5902" s="248"/>
      <x:c r="TBA5902" s="248"/>
      <x:c r="TBB5902" s="248"/>
      <x:c r="TBC5902" s="248"/>
      <x:c r="TBD5902" s="248"/>
      <x:c r="TBE5902" s="248"/>
      <x:c r="TBF5902" s="248"/>
      <x:c r="TBG5902" s="248"/>
      <x:c r="TBH5902" s="248"/>
      <x:c r="TBI5902" s="248"/>
      <x:c r="TBJ5902" s="248"/>
      <x:c r="TBK5902" s="248"/>
      <x:c r="TBL5902" s="248"/>
      <x:c r="TBM5902" s="248"/>
      <x:c r="TBN5902" s="248"/>
      <x:c r="TBO5902" s="248"/>
      <x:c r="TBP5902" s="248"/>
      <x:c r="TBQ5902" s="248"/>
      <x:c r="TBR5902" s="248"/>
      <x:c r="TBS5902" s="248"/>
      <x:c r="TBT5902" s="248"/>
      <x:c r="TBU5902" s="248"/>
      <x:c r="TBV5902" s="248"/>
      <x:c r="TBW5902" s="248"/>
      <x:c r="TBX5902" s="248"/>
      <x:c r="TBY5902" s="248"/>
      <x:c r="TBZ5902" s="248"/>
      <x:c r="TCA5902" s="248"/>
      <x:c r="TCB5902" s="248"/>
      <x:c r="TCC5902" s="248"/>
      <x:c r="TCD5902" s="248"/>
      <x:c r="TCE5902" s="248"/>
      <x:c r="TCF5902" s="248"/>
      <x:c r="TCG5902" s="248"/>
      <x:c r="TCH5902" s="248"/>
      <x:c r="TCI5902" s="248"/>
      <x:c r="TCJ5902" s="248"/>
      <x:c r="TCK5902" s="248"/>
      <x:c r="TCL5902" s="248"/>
      <x:c r="TCM5902" s="248"/>
      <x:c r="TCN5902" s="248"/>
      <x:c r="TCO5902" s="248"/>
      <x:c r="TCP5902" s="248"/>
      <x:c r="TCQ5902" s="248"/>
      <x:c r="TCR5902" s="248"/>
      <x:c r="TCS5902" s="248"/>
      <x:c r="TCT5902" s="248"/>
      <x:c r="TCU5902" s="248"/>
      <x:c r="TCV5902" s="248"/>
      <x:c r="TCW5902" s="248"/>
      <x:c r="TCX5902" s="248"/>
      <x:c r="TCY5902" s="248"/>
      <x:c r="TCZ5902" s="248"/>
      <x:c r="TDA5902" s="248"/>
      <x:c r="TDB5902" s="248"/>
      <x:c r="TDC5902" s="248"/>
      <x:c r="TDD5902" s="248"/>
      <x:c r="TDE5902" s="248"/>
      <x:c r="TDF5902" s="248"/>
      <x:c r="TDG5902" s="248"/>
      <x:c r="TDH5902" s="248"/>
      <x:c r="TDI5902" s="248"/>
      <x:c r="TDJ5902" s="248"/>
      <x:c r="TDK5902" s="248"/>
      <x:c r="TDL5902" s="248"/>
      <x:c r="TDM5902" s="248"/>
      <x:c r="TDN5902" s="248"/>
      <x:c r="TDO5902" s="248"/>
      <x:c r="TDP5902" s="248"/>
      <x:c r="TDQ5902" s="248"/>
      <x:c r="TDR5902" s="248"/>
      <x:c r="TDS5902" s="248"/>
      <x:c r="TDT5902" s="248"/>
      <x:c r="TDU5902" s="248"/>
      <x:c r="TDV5902" s="248"/>
      <x:c r="TDW5902" s="248"/>
      <x:c r="TDX5902" s="248"/>
      <x:c r="TDY5902" s="248"/>
      <x:c r="TDZ5902" s="248"/>
      <x:c r="TEA5902" s="248"/>
      <x:c r="TEB5902" s="248"/>
      <x:c r="TEC5902" s="248"/>
      <x:c r="TED5902" s="248"/>
      <x:c r="TEE5902" s="248"/>
      <x:c r="TEF5902" s="248"/>
      <x:c r="TEG5902" s="248"/>
      <x:c r="TEH5902" s="248"/>
      <x:c r="TEI5902" s="248"/>
      <x:c r="TEJ5902" s="248"/>
      <x:c r="TEK5902" s="248"/>
      <x:c r="TEL5902" s="248"/>
      <x:c r="TEM5902" s="248"/>
      <x:c r="TEN5902" s="248"/>
      <x:c r="TEO5902" s="248"/>
      <x:c r="TEP5902" s="248"/>
      <x:c r="TEQ5902" s="248"/>
      <x:c r="TER5902" s="248"/>
      <x:c r="TES5902" s="248"/>
      <x:c r="TET5902" s="248"/>
      <x:c r="TEU5902" s="248"/>
      <x:c r="TEV5902" s="248"/>
      <x:c r="TEW5902" s="248"/>
      <x:c r="TEX5902" s="248"/>
      <x:c r="TEY5902" s="248"/>
      <x:c r="TEZ5902" s="248"/>
      <x:c r="TFA5902" s="248"/>
      <x:c r="TFB5902" s="248"/>
      <x:c r="TFC5902" s="248"/>
      <x:c r="TFD5902" s="248"/>
      <x:c r="TFE5902" s="248"/>
      <x:c r="TFF5902" s="248"/>
      <x:c r="TFG5902" s="248"/>
      <x:c r="TFH5902" s="248"/>
      <x:c r="TFI5902" s="248"/>
      <x:c r="TFJ5902" s="248"/>
      <x:c r="TFK5902" s="248"/>
      <x:c r="TFL5902" s="248"/>
      <x:c r="TFM5902" s="248"/>
      <x:c r="TFN5902" s="248"/>
      <x:c r="TFO5902" s="248"/>
      <x:c r="TFP5902" s="248"/>
      <x:c r="TFQ5902" s="248"/>
      <x:c r="TFR5902" s="248"/>
      <x:c r="TFS5902" s="248"/>
      <x:c r="TFT5902" s="248"/>
      <x:c r="TFU5902" s="248"/>
      <x:c r="TFV5902" s="248"/>
      <x:c r="TFW5902" s="248"/>
      <x:c r="TFX5902" s="248"/>
      <x:c r="TFY5902" s="248"/>
      <x:c r="TFZ5902" s="248"/>
      <x:c r="TGA5902" s="248"/>
      <x:c r="TGB5902" s="248"/>
      <x:c r="TGC5902" s="248"/>
      <x:c r="TGD5902" s="248"/>
      <x:c r="TGE5902" s="248"/>
      <x:c r="TGF5902" s="248"/>
      <x:c r="TGG5902" s="248"/>
      <x:c r="TGH5902" s="248"/>
      <x:c r="TGI5902" s="248"/>
      <x:c r="TGJ5902" s="248"/>
      <x:c r="TGK5902" s="248"/>
      <x:c r="TGL5902" s="248"/>
      <x:c r="TGM5902" s="248"/>
      <x:c r="TGN5902" s="248"/>
      <x:c r="TGO5902" s="248"/>
      <x:c r="TGP5902" s="248"/>
      <x:c r="TGQ5902" s="248"/>
      <x:c r="TGR5902" s="248"/>
      <x:c r="TGS5902" s="248"/>
      <x:c r="TGT5902" s="248"/>
      <x:c r="TGU5902" s="248"/>
      <x:c r="TGV5902" s="248"/>
      <x:c r="TGW5902" s="248"/>
      <x:c r="TGX5902" s="248"/>
      <x:c r="TGY5902" s="248"/>
      <x:c r="TGZ5902" s="248"/>
      <x:c r="THA5902" s="248"/>
      <x:c r="THB5902" s="248"/>
      <x:c r="THC5902" s="248"/>
      <x:c r="THD5902" s="248"/>
      <x:c r="THE5902" s="248"/>
      <x:c r="THF5902" s="248"/>
      <x:c r="THG5902" s="248"/>
      <x:c r="THH5902" s="248"/>
      <x:c r="THI5902" s="248"/>
      <x:c r="THJ5902" s="248"/>
      <x:c r="THK5902" s="248"/>
      <x:c r="THL5902" s="248"/>
      <x:c r="THM5902" s="248"/>
      <x:c r="THN5902" s="248"/>
      <x:c r="THO5902" s="248"/>
      <x:c r="THP5902" s="248"/>
      <x:c r="THQ5902" s="248"/>
      <x:c r="THR5902" s="248"/>
      <x:c r="THS5902" s="248"/>
      <x:c r="THT5902" s="248"/>
      <x:c r="THU5902" s="248"/>
      <x:c r="THV5902" s="248"/>
      <x:c r="THW5902" s="248"/>
      <x:c r="THX5902" s="248"/>
      <x:c r="THY5902" s="248"/>
      <x:c r="THZ5902" s="248"/>
      <x:c r="TIA5902" s="248"/>
      <x:c r="TIB5902" s="248"/>
      <x:c r="TIC5902" s="248"/>
      <x:c r="TID5902" s="248"/>
      <x:c r="TIE5902" s="248"/>
      <x:c r="TIF5902" s="248"/>
      <x:c r="TIG5902" s="248"/>
      <x:c r="TIH5902" s="248"/>
      <x:c r="TII5902" s="248"/>
      <x:c r="TIJ5902" s="248"/>
      <x:c r="TIK5902" s="248"/>
      <x:c r="TIL5902" s="248"/>
      <x:c r="TIM5902" s="248"/>
      <x:c r="TIN5902" s="248"/>
      <x:c r="TIO5902" s="248"/>
      <x:c r="TIP5902" s="248"/>
      <x:c r="TIQ5902" s="248"/>
      <x:c r="TIR5902" s="248"/>
      <x:c r="TIS5902" s="248"/>
      <x:c r="TIT5902" s="248"/>
      <x:c r="TIU5902" s="248"/>
      <x:c r="TIV5902" s="248"/>
      <x:c r="TIW5902" s="248"/>
      <x:c r="TIX5902" s="248"/>
      <x:c r="TIY5902" s="248"/>
      <x:c r="TIZ5902" s="248"/>
      <x:c r="TJA5902" s="248"/>
      <x:c r="TJB5902" s="248"/>
      <x:c r="TJC5902" s="248"/>
      <x:c r="TJD5902" s="248"/>
      <x:c r="TJE5902" s="248"/>
      <x:c r="TJF5902" s="248"/>
      <x:c r="TJG5902" s="248"/>
      <x:c r="TJH5902" s="248"/>
      <x:c r="TJI5902" s="248"/>
      <x:c r="TJJ5902" s="248"/>
      <x:c r="TJK5902" s="248"/>
      <x:c r="TJL5902" s="248"/>
      <x:c r="TJM5902" s="248"/>
      <x:c r="TJN5902" s="248"/>
      <x:c r="TJO5902" s="248"/>
      <x:c r="TJP5902" s="248"/>
      <x:c r="TJQ5902" s="248"/>
      <x:c r="TJR5902" s="248"/>
      <x:c r="TJS5902" s="248"/>
      <x:c r="TJT5902" s="248"/>
      <x:c r="TJU5902" s="248"/>
      <x:c r="TJV5902" s="248"/>
      <x:c r="TJW5902" s="248"/>
      <x:c r="TJX5902" s="248"/>
      <x:c r="TJY5902" s="248"/>
      <x:c r="TJZ5902" s="248"/>
      <x:c r="TKA5902" s="248"/>
      <x:c r="TKB5902" s="248"/>
      <x:c r="TKC5902" s="248"/>
      <x:c r="TKD5902" s="248"/>
      <x:c r="TKE5902" s="248"/>
      <x:c r="TKF5902" s="248"/>
      <x:c r="TKG5902" s="248"/>
      <x:c r="TKH5902" s="248"/>
      <x:c r="TKI5902" s="248"/>
      <x:c r="TKJ5902" s="248"/>
      <x:c r="TKK5902" s="248"/>
      <x:c r="TKL5902" s="248"/>
      <x:c r="TKM5902" s="248"/>
      <x:c r="TKN5902" s="248"/>
      <x:c r="TKO5902" s="248"/>
      <x:c r="TKP5902" s="248"/>
      <x:c r="TKQ5902" s="248"/>
      <x:c r="TKR5902" s="248"/>
      <x:c r="TKS5902" s="248"/>
      <x:c r="TKT5902" s="248"/>
      <x:c r="TKU5902" s="248"/>
      <x:c r="TKV5902" s="248"/>
      <x:c r="TKW5902" s="248"/>
      <x:c r="TKX5902" s="248"/>
      <x:c r="TKY5902" s="248"/>
      <x:c r="TKZ5902" s="248"/>
      <x:c r="TLA5902" s="248"/>
      <x:c r="TLB5902" s="248"/>
      <x:c r="TLC5902" s="248"/>
      <x:c r="TLD5902" s="248"/>
      <x:c r="TLE5902" s="248"/>
      <x:c r="TLF5902" s="248"/>
      <x:c r="TLG5902" s="248"/>
      <x:c r="TLH5902" s="248"/>
      <x:c r="TLI5902" s="248"/>
      <x:c r="TLJ5902" s="248"/>
      <x:c r="TLK5902" s="248"/>
      <x:c r="TLL5902" s="248"/>
      <x:c r="TLM5902" s="248"/>
      <x:c r="TLN5902" s="248"/>
      <x:c r="TLO5902" s="248"/>
      <x:c r="TLP5902" s="248"/>
      <x:c r="TLQ5902" s="248"/>
      <x:c r="TLR5902" s="248"/>
      <x:c r="TLS5902" s="248"/>
      <x:c r="TLT5902" s="248"/>
      <x:c r="TLU5902" s="248"/>
      <x:c r="TLV5902" s="248"/>
      <x:c r="TLW5902" s="248"/>
      <x:c r="TLX5902" s="248"/>
      <x:c r="TLY5902" s="248"/>
      <x:c r="TLZ5902" s="248"/>
      <x:c r="TMA5902" s="248"/>
      <x:c r="TMB5902" s="248"/>
      <x:c r="TMC5902" s="248"/>
      <x:c r="TMD5902" s="248"/>
      <x:c r="TME5902" s="248"/>
      <x:c r="TMF5902" s="248"/>
      <x:c r="TMG5902" s="248"/>
      <x:c r="TMH5902" s="248"/>
      <x:c r="TMI5902" s="248"/>
      <x:c r="TMJ5902" s="248"/>
      <x:c r="TMK5902" s="248"/>
      <x:c r="TML5902" s="248"/>
      <x:c r="TMM5902" s="248"/>
      <x:c r="TMN5902" s="248"/>
      <x:c r="TMO5902" s="248"/>
      <x:c r="TMP5902" s="248"/>
      <x:c r="TMQ5902" s="248"/>
      <x:c r="TMR5902" s="248"/>
      <x:c r="TMS5902" s="248"/>
      <x:c r="TMT5902" s="248"/>
      <x:c r="TMU5902" s="248"/>
      <x:c r="TMV5902" s="248"/>
      <x:c r="TMW5902" s="248"/>
      <x:c r="TMX5902" s="248"/>
      <x:c r="TMY5902" s="248"/>
      <x:c r="TMZ5902" s="248"/>
      <x:c r="TNA5902" s="248"/>
      <x:c r="TNB5902" s="248"/>
      <x:c r="TNC5902" s="248"/>
      <x:c r="TND5902" s="248"/>
      <x:c r="TNE5902" s="248"/>
      <x:c r="TNF5902" s="248"/>
      <x:c r="TNG5902" s="248"/>
      <x:c r="TNH5902" s="248"/>
      <x:c r="TNI5902" s="248"/>
      <x:c r="TNJ5902" s="248"/>
      <x:c r="TNK5902" s="248"/>
      <x:c r="TNL5902" s="248"/>
      <x:c r="TNM5902" s="248"/>
      <x:c r="TNN5902" s="248"/>
      <x:c r="TNO5902" s="248"/>
      <x:c r="TNP5902" s="248"/>
      <x:c r="TNQ5902" s="248"/>
      <x:c r="TNR5902" s="248"/>
      <x:c r="TNS5902" s="248"/>
      <x:c r="TNT5902" s="248"/>
      <x:c r="TNU5902" s="248"/>
      <x:c r="TNV5902" s="248"/>
      <x:c r="TNW5902" s="248"/>
      <x:c r="TNX5902" s="248"/>
      <x:c r="TNY5902" s="248"/>
      <x:c r="TNZ5902" s="248"/>
      <x:c r="TOA5902" s="248"/>
      <x:c r="TOB5902" s="248"/>
      <x:c r="TOC5902" s="248"/>
      <x:c r="TOD5902" s="248"/>
      <x:c r="TOE5902" s="248"/>
      <x:c r="TOF5902" s="248"/>
      <x:c r="TOG5902" s="248"/>
      <x:c r="TOH5902" s="248"/>
      <x:c r="TOI5902" s="248"/>
      <x:c r="TOJ5902" s="248"/>
      <x:c r="TOK5902" s="248"/>
      <x:c r="TOL5902" s="248"/>
      <x:c r="TOM5902" s="248"/>
      <x:c r="TON5902" s="248"/>
      <x:c r="TOO5902" s="248"/>
      <x:c r="TOP5902" s="248"/>
      <x:c r="TOQ5902" s="248"/>
      <x:c r="TOR5902" s="248"/>
      <x:c r="TOS5902" s="248"/>
      <x:c r="TOT5902" s="248"/>
      <x:c r="TOU5902" s="248"/>
      <x:c r="TOV5902" s="248"/>
      <x:c r="TOW5902" s="248"/>
      <x:c r="TOX5902" s="248"/>
      <x:c r="TOY5902" s="248"/>
      <x:c r="TOZ5902" s="248"/>
      <x:c r="TPA5902" s="248"/>
      <x:c r="TPB5902" s="248"/>
      <x:c r="TPC5902" s="248"/>
      <x:c r="TPD5902" s="248"/>
      <x:c r="TPE5902" s="248"/>
      <x:c r="TPF5902" s="248"/>
      <x:c r="TPG5902" s="248"/>
      <x:c r="TPH5902" s="248"/>
      <x:c r="TPI5902" s="248"/>
      <x:c r="TPJ5902" s="248"/>
      <x:c r="TPK5902" s="248"/>
      <x:c r="TPL5902" s="248"/>
      <x:c r="TPM5902" s="248"/>
      <x:c r="TPN5902" s="248"/>
      <x:c r="TPO5902" s="248"/>
      <x:c r="TPP5902" s="248"/>
      <x:c r="TPQ5902" s="248"/>
      <x:c r="TPR5902" s="248"/>
      <x:c r="TPS5902" s="248"/>
      <x:c r="TPT5902" s="248"/>
      <x:c r="TPU5902" s="248"/>
      <x:c r="TPV5902" s="248"/>
      <x:c r="TPW5902" s="248"/>
      <x:c r="TPX5902" s="248"/>
      <x:c r="TPY5902" s="248"/>
      <x:c r="TPZ5902" s="248"/>
      <x:c r="TQA5902" s="248"/>
      <x:c r="TQB5902" s="248"/>
      <x:c r="TQC5902" s="248"/>
      <x:c r="TQD5902" s="248"/>
      <x:c r="TQE5902" s="248"/>
      <x:c r="TQF5902" s="248"/>
      <x:c r="TQG5902" s="248"/>
      <x:c r="TQH5902" s="248"/>
      <x:c r="TQI5902" s="248"/>
      <x:c r="TQJ5902" s="248"/>
      <x:c r="TQK5902" s="248"/>
      <x:c r="TQL5902" s="248"/>
      <x:c r="TQM5902" s="248"/>
      <x:c r="TQN5902" s="248"/>
      <x:c r="TQO5902" s="248"/>
      <x:c r="TQP5902" s="248"/>
      <x:c r="TQQ5902" s="248"/>
      <x:c r="TQR5902" s="248"/>
      <x:c r="TQS5902" s="248"/>
      <x:c r="TQT5902" s="248"/>
      <x:c r="TQU5902" s="248"/>
      <x:c r="TQV5902" s="248"/>
      <x:c r="TQW5902" s="248"/>
      <x:c r="TQX5902" s="248"/>
      <x:c r="TQY5902" s="248"/>
      <x:c r="TQZ5902" s="248"/>
      <x:c r="TRA5902" s="248"/>
      <x:c r="TRB5902" s="248"/>
      <x:c r="TRC5902" s="248"/>
      <x:c r="TRD5902" s="248"/>
      <x:c r="TRE5902" s="248"/>
      <x:c r="TRF5902" s="248"/>
      <x:c r="TRG5902" s="248"/>
      <x:c r="TRH5902" s="248"/>
      <x:c r="TRI5902" s="248"/>
      <x:c r="TRJ5902" s="248"/>
      <x:c r="TRK5902" s="248"/>
      <x:c r="TRL5902" s="248"/>
      <x:c r="TRM5902" s="248"/>
      <x:c r="TRN5902" s="248"/>
      <x:c r="TRO5902" s="248"/>
      <x:c r="TRP5902" s="248"/>
      <x:c r="TRQ5902" s="248"/>
      <x:c r="TRR5902" s="248"/>
      <x:c r="TRS5902" s="248"/>
      <x:c r="TRT5902" s="248"/>
      <x:c r="TRU5902" s="248"/>
      <x:c r="TRV5902" s="248"/>
      <x:c r="TRW5902" s="248"/>
      <x:c r="TRX5902" s="248"/>
      <x:c r="TRY5902" s="248"/>
      <x:c r="TRZ5902" s="248"/>
      <x:c r="TSA5902" s="248"/>
      <x:c r="TSB5902" s="248"/>
      <x:c r="TSC5902" s="248"/>
      <x:c r="TSD5902" s="248"/>
      <x:c r="TSE5902" s="248"/>
      <x:c r="TSF5902" s="248"/>
      <x:c r="TSG5902" s="248"/>
      <x:c r="TSH5902" s="248"/>
      <x:c r="TSI5902" s="248"/>
      <x:c r="TSJ5902" s="248"/>
      <x:c r="TSK5902" s="248"/>
      <x:c r="TSL5902" s="248"/>
      <x:c r="TSM5902" s="248"/>
      <x:c r="TSN5902" s="248"/>
      <x:c r="TSO5902" s="248"/>
      <x:c r="TSP5902" s="248"/>
      <x:c r="TSQ5902" s="248"/>
      <x:c r="TSR5902" s="248"/>
      <x:c r="TSS5902" s="248"/>
      <x:c r="TST5902" s="248"/>
      <x:c r="TSU5902" s="248"/>
      <x:c r="TSV5902" s="248"/>
      <x:c r="TSW5902" s="248"/>
      <x:c r="TSX5902" s="248"/>
      <x:c r="TSY5902" s="248"/>
      <x:c r="TSZ5902" s="248"/>
      <x:c r="TTA5902" s="248"/>
      <x:c r="TTB5902" s="248"/>
      <x:c r="TTC5902" s="248"/>
      <x:c r="TTD5902" s="248"/>
      <x:c r="TTE5902" s="248"/>
      <x:c r="TTF5902" s="248"/>
      <x:c r="TTG5902" s="248"/>
      <x:c r="TTH5902" s="248"/>
      <x:c r="TTI5902" s="248"/>
      <x:c r="TTJ5902" s="248"/>
      <x:c r="TTK5902" s="248"/>
      <x:c r="TTL5902" s="248"/>
      <x:c r="TTM5902" s="248"/>
      <x:c r="TTN5902" s="248"/>
      <x:c r="TTO5902" s="248"/>
      <x:c r="TTP5902" s="248"/>
      <x:c r="TTQ5902" s="248"/>
      <x:c r="TTR5902" s="248"/>
      <x:c r="TTS5902" s="248"/>
      <x:c r="TTT5902" s="248"/>
      <x:c r="TTU5902" s="248"/>
      <x:c r="TTV5902" s="248"/>
      <x:c r="TTW5902" s="248"/>
      <x:c r="TTX5902" s="248"/>
      <x:c r="TTY5902" s="248"/>
      <x:c r="TTZ5902" s="248"/>
      <x:c r="TUA5902" s="248"/>
      <x:c r="TUB5902" s="248"/>
      <x:c r="TUC5902" s="248"/>
      <x:c r="TUD5902" s="248"/>
      <x:c r="TUE5902" s="248"/>
      <x:c r="TUF5902" s="248"/>
      <x:c r="TUG5902" s="248"/>
      <x:c r="TUH5902" s="248"/>
      <x:c r="TUI5902" s="248"/>
      <x:c r="TUJ5902" s="248"/>
      <x:c r="TUK5902" s="248"/>
      <x:c r="TUL5902" s="248"/>
      <x:c r="TUM5902" s="248"/>
      <x:c r="TUN5902" s="248"/>
      <x:c r="TUO5902" s="248"/>
      <x:c r="TUP5902" s="248"/>
      <x:c r="TUQ5902" s="248"/>
      <x:c r="TUR5902" s="248"/>
      <x:c r="TUS5902" s="248"/>
      <x:c r="TUT5902" s="248"/>
      <x:c r="TUU5902" s="248"/>
      <x:c r="TUV5902" s="248"/>
      <x:c r="TUW5902" s="248"/>
      <x:c r="TUX5902" s="248"/>
      <x:c r="TUY5902" s="248"/>
      <x:c r="TUZ5902" s="248"/>
      <x:c r="TVA5902" s="248"/>
      <x:c r="TVB5902" s="248"/>
      <x:c r="TVC5902" s="248"/>
      <x:c r="TVD5902" s="248"/>
      <x:c r="TVE5902" s="248"/>
      <x:c r="TVF5902" s="248"/>
      <x:c r="TVG5902" s="248"/>
      <x:c r="TVH5902" s="248"/>
      <x:c r="TVI5902" s="248"/>
      <x:c r="TVJ5902" s="248"/>
      <x:c r="TVK5902" s="248"/>
      <x:c r="TVL5902" s="248"/>
      <x:c r="TVM5902" s="248"/>
      <x:c r="TVN5902" s="248"/>
      <x:c r="TVO5902" s="248"/>
      <x:c r="TVP5902" s="248"/>
      <x:c r="TVQ5902" s="248"/>
      <x:c r="TVR5902" s="248"/>
      <x:c r="TVS5902" s="248"/>
      <x:c r="TVT5902" s="248"/>
      <x:c r="TVU5902" s="248"/>
      <x:c r="TVV5902" s="248"/>
      <x:c r="TVW5902" s="248"/>
      <x:c r="TVX5902" s="248"/>
      <x:c r="TVY5902" s="248"/>
      <x:c r="TVZ5902" s="248"/>
      <x:c r="TWA5902" s="248"/>
      <x:c r="TWB5902" s="248"/>
      <x:c r="TWC5902" s="248"/>
      <x:c r="TWD5902" s="248"/>
      <x:c r="TWE5902" s="248"/>
      <x:c r="TWF5902" s="248"/>
      <x:c r="TWG5902" s="248"/>
      <x:c r="TWH5902" s="248"/>
      <x:c r="TWI5902" s="248"/>
      <x:c r="TWJ5902" s="248"/>
      <x:c r="TWK5902" s="248"/>
      <x:c r="TWL5902" s="248"/>
      <x:c r="TWM5902" s="248"/>
      <x:c r="TWN5902" s="248"/>
      <x:c r="TWO5902" s="248"/>
      <x:c r="TWP5902" s="248"/>
      <x:c r="TWQ5902" s="248"/>
      <x:c r="TWR5902" s="248"/>
      <x:c r="TWS5902" s="248"/>
      <x:c r="TWT5902" s="248"/>
      <x:c r="TWU5902" s="248"/>
      <x:c r="TWV5902" s="248"/>
      <x:c r="TWW5902" s="248"/>
      <x:c r="TWX5902" s="248"/>
      <x:c r="TWY5902" s="248"/>
      <x:c r="TWZ5902" s="248"/>
      <x:c r="TXA5902" s="248"/>
      <x:c r="TXB5902" s="248"/>
      <x:c r="TXC5902" s="248"/>
      <x:c r="TXD5902" s="248"/>
      <x:c r="TXE5902" s="248"/>
      <x:c r="TXF5902" s="248"/>
      <x:c r="TXG5902" s="248"/>
      <x:c r="TXH5902" s="248"/>
      <x:c r="TXI5902" s="248"/>
      <x:c r="TXJ5902" s="248"/>
      <x:c r="TXK5902" s="248"/>
      <x:c r="TXL5902" s="248"/>
      <x:c r="TXM5902" s="248"/>
      <x:c r="TXN5902" s="248"/>
      <x:c r="TXO5902" s="248"/>
      <x:c r="TXP5902" s="248"/>
      <x:c r="TXQ5902" s="248"/>
      <x:c r="TXR5902" s="248"/>
      <x:c r="TXS5902" s="248"/>
      <x:c r="TXT5902" s="248"/>
      <x:c r="TXU5902" s="248"/>
      <x:c r="TXV5902" s="248"/>
      <x:c r="TXW5902" s="248"/>
      <x:c r="TXX5902" s="248"/>
      <x:c r="TXY5902" s="248"/>
      <x:c r="TXZ5902" s="248"/>
      <x:c r="TYA5902" s="248"/>
      <x:c r="TYB5902" s="248"/>
      <x:c r="TYC5902" s="248"/>
      <x:c r="TYD5902" s="248"/>
      <x:c r="TYE5902" s="248"/>
      <x:c r="TYF5902" s="248"/>
      <x:c r="TYG5902" s="248"/>
      <x:c r="TYH5902" s="248"/>
      <x:c r="TYI5902" s="248"/>
      <x:c r="TYJ5902" s="248"/>
      <x:c r="TYK5902" s="248"/>
      <x:c r="TYL5902" s="248"/>
      <x:c r="TYM5902" s="248"/>
      <x:c r="TYN5902" s="248"/>
      <x:c r="TYO5902" s="248"/>
      <x:c r="TYP5902" s="248"/>
      <x:c r="TYQ5902" s="248"/>
      <x:c r="TYR5902" s="248"/>
      <x:c r="TYS5902" s="248"/>
      <x:c r="TYT5902" s="248"/>
      <x:c r="TYU5902" s="248"/>
      <x:c r="TYV5902" s="248"/>
      <x:c r="TYW5902" s="248"/>
      <x:c r="TYX5902" s="248"/>
      <x:c r="TYY5902" s="248"/>
      <x:c r="TYZ5902" s="248"/>
      <x:c r="TZA5902" s="248"/>
      <x:c r="TZB5902" s="248"/>
      <x:c r="TZC5902" s="248"/>
      <x:c r="TZD5902" s="248"/>
      <x:c r="TZE5902" s="248"/>
      <x:c r="TZF5902" s="248"/>
      <x:c r="TZG5902" s="248"/>
      <x:c r="TZH5902" s="248"/>
      <x:c r="TZI5902" s="248"/>
      <x:c r="TZJ5902" s="248"/>
      <x:c r="TZK5902" s="248"/>
      <x:c r="TZL5902" s="248"/>
      <x:c r="TZM5902" s="248"/>
      <x:c r="TZN5902" s="248"/>
      <x:c r="TZO5902" s="248"/>
      <x:c r="TZP5902" s="248"/>
      <x:c r="TZQ5902" s="248"/>
      <x:c r="TZR5902" s="248"/>
      <x:c r="TZS5902" s="248"/>
      <x:c r="TZT5902" s="248"/>
      <x:c r="TZU5902" s="248"/>
      <x:c r="TZV5902" s="248"/>
      <x:c r="TZW5902" s="248"/>
      <x:c r="TZX5902" s="248"/>
      <x:c r="TZY5902" s="248"/>
      <x:c r="TZZ5902" s="248"/>
      <x:c r="UAA5902" s="248"/>
      <x:c r="UAB5902" s="248"/>
      <x:c r="UAC5902" s="248"/>
      <x:c r="UAD5902" s="248"/>
      <x:c r="UAE5902" s="248"/>
      <x:c r="UAF5902" s="248"/>
      <x:c r="UAG5902" s="248"/>
      <x:c r="UAH5902" s="248"/>
      <x:c r="UAI5902" s="248"/>
      <x:c r="UAJ5902" s="248"/>
      <x:c r="UAK5902" s="248"/>
      <x:c r="UAL5902" s="248"/>
      <x:c r="UAM5902" s="248"/>
      <x:c r="UAN5902" s="248"/>
      <x:c r="UAO5902" s="248"/>
      <x:c r="UAP5902" s="248"/>
      <x:c r="UAQ5902" s="248"/>
      <x:c r="UAR5902" s="248"/>
      <x:c r="UAS5902" s="248"/>
      <x:c r="UAT5902" s="248"/>
      <x:c r="UAU5902" s="248"/>
      <x:c r="UAV5902" s="248"/>
      <x:c r="UAW5902" s="248"/>
      <x:c r="UAX5902" s="248"/>
      <x:c r="UAY5902" s="248"/>
      <x:c r="UAZ5902" s="248"/>
      <x:c r="UBA5902" s="248"/>
      <x:c r="UBB5902" s="248"/>
      <x:c r="UBC5902" s="248"/>
      <x:c r="UBD5902" s="248"/>
      <x:c r="UBE5902" s="248"/>
      <x:c r="UBF5902" s="248"/>
      <x:c r="UBG5902" s="248"/>
      <x:c r="UBH5902" s="248"/>
      <x:c r="UBI5902" s="248"/>
      <x:c r="UBJ5902" s="248"/>
      <x:c r="UBK5902" s="248"/>
      <x:c r="UBL5902" s="248"/>
      <x:c r="UBM5902" s="248"/>
      <x:c r="UBN5902" s="248"/>
      <x:c r="UBO5902" s="248"/>
      <x:c r="UBP5902" s="248"/>
      <x:c r="UBQ5902" s="248"/>
      <x:c r="UBR5902" s="248"/>
      <x:c r="UBS5902" s="248"/>
      <x:c r="UBT5902" s="248"/>
      <x:c r="UBU5902" s="248"/>
      <x:c r="UBV5902" s="248"/>
      <x:c r="UBW5902" s="248"/>
      <x:c r="UBX5902" s="248"/>
      <x:c r="UBY5902" s="248"/>
      <x:c r="UBZ5902" s="248"/>
      <x:c r="UCA5902" s="248"/>
      <x:c r="UCB5902" s="248"/>
      <x:c r="UCC5902" s="248"/>
      <x:c r="UCD5902" s="248"/>
      <x:c r="UCE5902" s="248"/>
      <x:c r="UCF5902" s="248"/>
      <x:c r="UCG5902" s="248"/>
      <x:c r="UCH5902" s="248"/>
      <x:c r="UCI5902" s="248"/>
      <x:c r="UCJ5902" s="248"/>
      <x:c r="UCK5902" s="248"/>
      <x:c r="UCL5902" s="248"/>
      <x:c r="UCM5902" s="248"/>
      <x:c r="UCN5902" s="248"/>
      <x:c r="UCO5902" s="248"/>
      <x:c r="UCP5902" s="248"/>
      <x:c r="UCQ5902" s="248"/>
      <x:c r="UCR5902" s="248"/>
      <x:c r="UCS5902" s="248"/>
      <x:c r="UCT5902" s="248"/>
      <x:c r="UCU5902" s="248"/>
      <x:c r="UCV5902" s="248"/>
      <x:c r="UCW5902" s="248"/>
      <x:c r="UCX5902" s="248"/>
      <x:c r="UCY5902" s="248"/>
      <x:c r="UCZ5902" s="248"/>
      <x:c r="UDA5902" s="248"/>
      <x:c r="UDB5902" s="248"/>
      <x:c r="UDC5902" s="248"/>
      <x:c r="UDD5902" s="248"/>
      <x:c r="UDE5902" s="248"/>
      <x:c r="UDF5902" s="248"/>
      <x:c r="UDG5902" s="248"/>
      <x:c r="UDH5902" s="248"/>
      <x:c r="UDI5902" s="248"/>
      <x:c r="UDJ5902" s="248"/>
      <x:c r="UDK5902" s="248"/>
      <x:c r="UDL5902" s="248"/>
      <x:c r="UDM5902" s="248"/>
      <x:c r="UDN5902" s="248"/>
      <x:c r="UDO5902" s="248"/>
      <x:c r="UDP5902" s="248"/>
      <x:c r="UDQ5902" s="248"/>
      <x:c r="UDR5902" s="248"/>
      <x:c r="UDS5902" s="248"/>
      <x:c r="UDT5902" s="248"/>
      <x:c r="UDU5902" s="248"/>
      <x:c r="UDV5902" s="248"/>
      <x:c r="UDW5902" s="248"/>
      <x:c r="UDX5902" s="248"/>
      <x:c r="UDY5902" s="248"/>
      <x:c r="UDZ5902" s="248"/>
      <x:c r="UEA5902" s="248"/>
      <x:c r="UEB5902" s="248"/>
      <x:c r="UEC5902" s="248"/>
      <x:c r="UED5902" s="248"/>
      <x:c r="UEE5902" s="248"/>
      <x:c r="UEF5902" s="248"/>
      <x:c r="UEG5902" s="248"/>
      <x:c r="UEH5902" s="248"/>
      <x:c r="UEI5902" s="248"/>
      <x:c r="UEJ5902" s="248"/>
      <x:c r="UEK5902" s="248"/>
      <x:c r="UEL5902" s="248"/>
      <x:c r="UEM5902" s="248"/>
      <x:c r="UEN5902" s="248"/>
      <x:c r="UEO5902" s="248"/>
      <x:c r="UEP5902" s="248"/>
      <x:c r="UEQ5902" s="248"/>
      <x:c r="UER5902" s="248"/>
      <x:c r="UES5902" s="248"/>
      <x:c r="UET5902" s="248"/>
      <x:c r="UEU5902" s="248"/>
      <x:c r="UEV5902" s="248"/>
      <x:c r="UEW5902" s="248"/>
      <x:c r="UEX5902" s="248"/>
      <x:c r="UEY5902" s="248"/>
      <x:c r="UEZ5902" s="248"/>
      <x:c r="UFA5902" s="248"/>
      <x:c r="UFB5902" s="248"/>
      <x:c r="UFC5902" s="248"/>
      <x:c r="UFD5902" s="248"/>
      <x:c r="UFE5902" s="248"/>
      <x:c r="UFF5902" s="248"/>
      <x:c r="UFG5902" s="248"/>
      <x:c r="UFH5902" s="248"/>
      <x:c r="UFI5902" s="248"/>
      <x:c r="UFJ5902" s="248"/>
      <x:c r="UFK5902" s="248"/>
      <x:c r="UFL5902" s="248"/>
      <x:c r="UFM5902" s="248"/>
      <x:c r="UFN5902" s="248"/>
      <x:c r="UFO5902" s="248"/>
      <x:c r="UFP5902" s="248"/>
      <x:c r="UFQ5902" s="248"/>
      <x:c r="UFR5902" s="248"/>
      <x:c r="UFS5902" s="248"/>
      <x:c r="UFT5902" s="248"/>
      <x:c r="UFU5902" s="248"/>
      <x:c r="UFV5902" s="248"/>
      <x:c r="UFW5902" s="248"/>
      <x:c r="UFX5902" s="248"/>
      <x:c r="UFY5902" s="248"/>
      <x:c r="UFZ5902" s="248"/>
      <x:c r="UGA5902" s="248"/>
      <x:c r="UGB5902" s="248"/>
      <x:c r="UGC5902" s="248"/>
      <x:c r="UGD5902" s="248"/>
      <x:c r="UGE5902" s="248"/>
      <x:c r="UGF5902" s="248"/>
      <x:c r="UGG5902" s="248"/>
      <x:c r="UGH5902" s="248"/>
      <x:c r="UGI5902" s="248"/>
      <x:c r="UGJ5902" s="248"/>
      <x:c r="UGK5902" s="248"/>
      <x:c r="UGL5902" s="248"/>
      <x:c r="UGM5902" s="248"/>
      <x:c r="UGN5902" s="248"/>
      <x:c r="UGO5902" s="248"/>
      <x:c r="UGP5902" s="248"/>
      <x:c r="UGQ5902" s="248"/>
      <x:c r="UGR5902" s="248"/>
      <x:c r="UGS5902" s="248"/>
      <x:c r="UGT5902" s="248"/>
      <x:c r="UGU5902" s="248"/>
      <x:c r="UGV5902" s="248"/>
      <x:c r="UGW5902" s="248"/>
      <x:c r="UGX5902" s="248"/>
      <x:c r="UGY5902" s="248"/>
      <x:c r="UGZ5902" s="248"/>
      <x:c r="UHA5902" s="248"/>
      <x:c r="UHB5902" s="248"/>
      <x:c r="UHC5902" s="248"/>
      <x:c r="UHD5902" s="248"/>
      <x:c r="UHE5902" s="248"/>
      <x:c r="UHF5902" s="248"/>
      <x:c r="UHG5902" s="248"/>
      <x:c r="UHH5902" s="248"/>
      <x:c r="UHI5902" s="248"/>
      <x:c r="UHJ5902" s="248"/>
      <x:c r="UHK5902" s="248"/>
      <x:c r="UHL5902" s="248"/>
      <x:c r="UHM5902" s="248"/>
      <x:c r="UHN5902" s="248"/>
      <x:c r="UHO5902" s="248"/>
      <x:c r="UHP5902" s="248"/>
      <x:c r="UHQ5902" s="248"/>
      <x:c r="UHR5902" s="248"/>
      <x:c r="UHS5902" s="248"/>
      <x:c r="UHT5902" s="248"/>
      <x:c r="UHU5902" s="248"/>
      <x:c r="UHV5902" s="248"/>
      <x:c r="UHW5902" s="248"/>
      <x:c r="UHX5902" s="248"/>
      <x:c r="UHY5902" s="248"/>
      <x:c r="UHZ5902" s="248"/>
      <x:c r="UIA5902" s="248"/>
      <x:c r="UIB5902" s="248"/>
      <x:c r="UIC5902" s="248"/>
      <x:c r="UID5902" s="248"/>
      <x:c r="UIE5902" s="248"/>
      <x:c r="UIF5902" s="248"/>
      <x:c r="UIG5902" s="248"/>
      <x:c r="UIH5902" s="248"/>
      <x:c r="UII5902" s="248"/>
      <x:c r="UIJ5902" s="248"/>
      <x:c r="UIK5902" s="248"/>
      <x:c r="UIL5902" s="248"/>
      <x:c r="UIM5902" s="248"/>
      <x:c r="UIN5902" s="248"/>
      <x:c r="UIO5902" s="248"/>
      <x:c r="UIP5902" s="248"/>
      <x:c r="UIQ5902" s="248"/>
      <x:c r="UIR5902" s="248"/>
      <x:c r="UIS5902" s="248"/>
      <x:c r="UIT5902" s="248"/>
      <x:c r="UIU5902" s="248"/>
      <x:c r="UIV5902" s="248"/>
      <x:c r="UIW5902" s="248"/>
      <x:c r="UIX5902" s="248"/>
      <x:c r="UIY5902" s="248"/>
      <x:c r="UIZ5902" s="248"/>
      <x:c r="UJA5902" s="248"/>
      <x:c r="UJB5902" s="248"/>
      <x:c r="UJC5902" s="248"/>
      <x:c r="UJD5902" s="248"/>
      <x:c r="UJE5902" s="248"/>
      <x:c r="UJF5902" s="248"/>
      <x:c r="UJG5902" s="248"/>
      <x:c r="UJH5902" s="248"/>
      <x:c r="UJI5902" s="248"/>
      <x:c r="UJJ5902" s="248"/>
      <x:c r="UJK5902" s="248"/>
      <x:c r="UJL5902" s="248"/>
      <x:c r="UJM5902" s="248"/>
      <x:c r="UJN5902" s="248"/>
      <x:c r="UJO5902" s="248"/>
      <x:c r="UJP5902" s="248"/>
      <x:c r="UJQ5902" s="248"/>
      <x:c r="UJR5902" s="248"/>
      <x:c r="UJS5902" s="248"/>
      <x:c r="UJT5902" s="248"/>
      <x:c r="UJU5902" s="248"/>
      <x:c r="UJV5902" s="248"/>
      <x:c r="UJW5902" s="248"/>
      <x:c r="UJX5902" s="248"/>
      <x:c r="UJY5902" s="248"/>
      <x:c r="UJZ5902" s="248"/>
      <x:c r="UKA5902" s="248"/>
      <x:c r="UKB5902" s="248"/>
      <x:c r="UKC5902" s="248"/>
      <x:c r="UKD5902" s="248"/>
      <x:c r="UKE5902" s="248"/>
      <x:c r="UKF5902" s="248"/>
      <x:c r="UKG5902" s="248"/>
      <x:c r="UKH5902" s="248"/>
      <x:c r="UKI5902" s="248"/>
      <x:c r="UKJ5902" s="248"/>
      <x:c r="UKK5902" s="248"/>
      <x:c r="UKL5902" s="248"/>
      <x:c r="UKM5902" s="248"/>
      <x:c r="UKN5902" s="248"/>
      <x:c r="UKO5902" s="248"/>
      <x:c r="UKP5902" s="248"/>
      <x:c r="UKQ5902" s="248"/>
      <x:c r="UKR5902" s="248"/>
      <x:c r="UKS5902" s="248"/>
      <x:c r="UKT5902" s="248"/>
      <x:c r="UKU5902" s="248"/>
      <x:c r="UKV5902" s="248"/>
      <x:c r="UKW5902" s="248"/>
      <x:c r="UKX5902" s="248"/>
      <x:c r="UKY5902" s="248"/>
      <x:c r="UKZ5902" s="248"/>
      <x:c r="ULA5902" s="248"/>
      <x:c r="ULB5902" s="248"/>
      <x:c r="ULC5902" s="248"/>
      <x:c r="ULD5902" s="248"/>
      <x:c r="ULE5902" s="248"/>
      <x:c r="ULF5902" s="248"/>
      <x:c r="ULG5902" s="248"/>
      <x:c r="ULH5902" s="248"/>
      <x:c r="ULI5902" s="248"/>
      <x:c r="ULJ5902" s="248"/>
      <x:c r="ULK5902" s="248"/>
      <x:c r="ULL5902" s="248"/>
      <x:c r="ULM5902" s="248"/>
      <x:c r="ULN5902" s="248"/>
      <x:c r="ULO5902" s="248"/>
      <x:c r="ULP5902" s="248"/>
      <x:c r="ULQ5902" s="248"/>
      <x:c r="ULR5902" s="248"/>
      <x:c r="ULS5902" s="248"/>
      <x:c r="ULT5902" s="248"/>
      <x:c r="ULU5902" s="248"/>
      <x:c r="ULV5902" s="248"/>
      <x:c r="ULW5902" s="248"/>
      <x:c r="ULX5902" s="248"/>
      <x:c r="ULY5902" s="248"/>
      <x:c r="ULZ5902" s="248"/>
      <x:c r="UMA5902" s="248"/>
      <x:c r="UMB5902" s="248"/>
      <x:c r="UMC5902" s="248"/>
      <x:c r="UMD5902" s="248"/>
      <x:c r="UME5902" s="248"/>
      <x:c r="UMF5902" s="248"/>
      <x:c r="UMG5902" s="248"/>
      <x:c r="UMH5902" s="248"/>
      <x:c r="UMI5902" s="248"/>
      <x:c r="UMJ5902" s="248"/>
      <x:c r="UMK5902" s="248"/>
      <x:c r="UML5902" s="248"/>
      <x:c r="UMM5902" s="248"/>
      <x:c r="UMN5902" s="248"/>
      <x:c r="UMO5902" s="248"/>
      <x:c r="UMP5902" s="248"/>
      <x:c r="UMQ5902" s="248"/>
      <x:c r="UMR5902" s="248"/>
      <x:c r="UMS5902" s="248"/>
      <x:c r="UMT5902" s="248"/>
      <x:c r="UMU5902" s="248"/>
      <x:c r="UMV5902" s="248"/>
      <x:c r="UMW5902" s="248"/>
      <x:c r="UMX5902" s="248"/>
      <x:c r="UMY5902" s="248"/>
      <x:c r="UMZ5902" s="248"/>
      <x:c r="UNA5902" s="248"/>
      <x:c r="UNB5902" s="248"/>
      <x:c r="UNC5902" s="248"/>
      <x:c r="UND5902" s="248"/>
      <x:c r="UNE5902" s="248"/>
      <x:c r="UNF5902" s="248"/>
      <x:c r="UNG5902" s="248"/>
      <x:c r="UNH5902" s="248"/>
      <x:c r="UNI5902" s="248"/>
      <x:c r="UNJ5902" s="248"/>
      <x:c r="UNK5902" s="248"/>
      <x:c r="UNL5902" s="248"/>
      <x:c r="UNM5902" s="248"/>
      <x:c r="UNN5902" s="248"/>
      <x:c r="UNO5902" s="248"/>
      <x:c r="UNP5902" s="248"/>
      <x:c r="UNQ5902" s="248"/>
      <x:c r="UNR5902" s="248"/>
      <x:c r="UNS5902" s="248"/>
      <x:c r="UNT5902" s="248"/>
      <x:c r="UNU5902" s="248"/>
      <x:c r="UNV5902" s="248"/>
      <x:c r="UNW5902" s="248"/>
      <x:c r="UNX5902" s="248"/>
      <x:c r="UNY5902" s="248"/>
      <x:c r="UNZ5902" s="248"/>
      <x:c r="UOA5902" s="248"/>
      <x:c r="UOB5902" s="248"/>
      <x:c r="UOC5902" s="248"/>
      <x:c r="UOD5902" s="248"/>
      <x:c r="UOE5902" s="248"/>
      <x:c r="UOF5902" s="248"/>
      <x:c r="UOG5902" s="248"/>
      <x:c r="UOH5902" s="248"/>
      <x:c r="UOI5902" s="248"/>
      <x:c r="UOJ5902" s="248"/>
      <x:c r="UOK5902" s="248"/>
      <x:c r="UOL5902" s="248"/>
      <x:c r="UOM5902" s="248"/>
      <x:c r="UON5902" s="248"/>
      <x:c r="UOO5902" s="248"/>
      <x:c r="UOP5902" s="248"/>
      <x:c r="UOQ5902" s="248"/>
      <x:c r="UOR5902" s="248"/>
      <x:c r="UOS5902" s="248"/>
      <x:c r="UOT5902" s="248"/>
      <x:c r="UOU5902" s="248"/>
      <x:c r="UOV5902" s="248"/>
      <x:c r="UOW5902" s="248"/>
      <x:c r="UOX5902" s="248"/>
      <x:c r="UOY5902" s="248"/>
      <x:c r="UOZ5902" s="248"/>
      <x:c r="UPA5902" s="248"/>
      <x:c r="UPB5902" s="248"/>
      <x:c r="UPC5902" s="248"/>
      <x:c r="UPD5902" s="248"/>
      <x:c r="UPE5902" s="248"/>
      <x:c r="UPF5902" s="248"/>
      <x:c r="UPG5902" s="248"/>
      <x:c r="UPH5902" s="248"/>
      <x:c r="UPI5902" s="248"/>
      <x:c r="UPJ5902" s="248"/>
      <x:c r="UPK5902" s="248"/>
      <x:c r="UPL5902" s="248"/>
      <x:c r="UPM5902" s="248"/>
      <x:c r="UPN5902" s="248"/>
      <x:c r="UPO5902" s="248"/>
      <x:c r="UPP5902" s="248"/>
      <x:c r="UPQ5902" s="248"/>
      <x:c r="UPR5902" s="248"/>
      <x:c r="UPS5902" s="248"/>
      <x:c r="UPT5902" s="248"/>
      <x:c r="UPU5902" s="248"/>
      <x:c r="UPV5902" s="248"/>
      <x:c r="UPW5902" s="248"/>
      <x:c r="UPX5902" s="248"/>
      <x:c r="UPY5902" s="248"/>
      <x:c r="UPZ5902" s="248"/>
      <x:c r="UQA5902" s="248"/>
      <x:c r="UQB5902" s="248"/>
      <x:c r="UQC5902" s="248"/>
      <x:c r="UQD5902" s="248"/>
      <x:c r="UQE5902" s="248"/>
      <x:c r="UQF5902" s="248"/>
      <x:c r="UQG5902" s="248"/>
      <x:c r="UQH5902" s="248"/>
      <x:c r="UQI5902" s="248"/>
      <x:c r="UQJ5902" s="248"/>
      <x:c r="UQK5902" s="248"/>
      <x:c r="UQL5902" s="248"/>
      <x:c r="UQM5902" s="248"/>
      <x:c r="UQN5902" s="248"/>
      <x:c r="UQO5902" s="248"/>
      <x:c r="UQP5902" s="248"/>
      <x:c r="UQQ5902" s="248"/>
      <x:c r="UQR5902" s="248"/>
      <x:c r="UQS5902" s="248"/>
      <x:c r="UQT5902" s="248"/>
      <x:c r="UQU5902" s="248"/>
      <x:c r="UQV5902" s="248"/>
      <x:c r="UQW5902" s="248"/>
      <x:c r="UQX5902" s="248"/>
      <x:c r="UQY5902" s="248"/>
      <x:c r="UQZ5902" s="248"/>
      <x:c r="URA5902" s="248"/>
      <x:c r="URB5902" s="248"/>
      <x:c r="URC5902" s="248"/>
      <x:c r="URD5902" s="248"/>
      <x:c r="URE5902" s="248"/>
      <x:c r="URF5902" s="248"/>
      <x:c r="URG5902" s="248"/>
      <x:c r="URH5902" s="248"/>
      <x:c r="URI5902" s="248"/>
      <x:c r="URJ5902" s="248"/>
      <x:c r="URK5902" s="248"/>
      <x:c r="URL5902" s="248"/>
      <x:c r="URM5902" s="248"/>
      <x:c r="URN5902" s="248"/>
      <x:c r="URO5902" s="248"/>
      <x:c r="URP5902" s="248"/>
      <x:c r="URQ5902" s="248"/>
      <x:c r="URR5902" s="248"/>
      <x:c r="URS5902" s="248"/>
      <x:c r="URT5902" s="248"/>
      <x:c r="URU5902" s="248"/>
      <x:c r="URV5902" s="248"/>
      <x:c r="URW5902" s="248"/>
      <x:c r="URX5902" s="248"/>
      <x:c r="URY5902" s="248"/>
      <x:c r="URZ5902" s="248"/>
      <x:c r="USA5902" s="248"/>
      <x:c r="USB5902" s="248"/>
      <x:c r="USC5902" s="248"/>
      <x:c r="USD5902" s="248"/>
      <x:c r="USE5902" s="248"/>
      <x:c r="USF5902" s="248"/>
      <x:c r="USG5902" s="248"/>
      <x:c r="USH5902" s="248"/>
      <x:c r="USI5902" s="248"/>
      <x:c r="USJ5902" s="248"/>
      <x:c r="USK5902" s="248"/>
      <x:c r="USL5902" s="248"/>
      <x:c r="USM5902" s="248"/>
      <x:c r="USN5902" s="248"/>
      <x:c r="USO5902" s="248"/>
      <x:c r="USP5902" s="248"/>
      <x:c r="USQ5902" s="248"/>
      <x:c r="USR5902" s="248"/>
      <x:c r="USS5902" s="248"/>
      <x:c r="UST5902" s="248"/>
      <x:c r="USU5902" s="248"/>
      <x:c r="USV5902" s="248"/>
      <x:c r="USW5902" s="248"/>
      <x:c r="USX5902" s="248"/>
      <x:c r="USY5902" s="248"/>
      <x:c r="USZ5902" s="248"/>
      <x:c r="UTA5902" s="248"/>
      <x:c r="UTB5902" s="248"/>
      <x:c r="UTC5902" s="248"/>
      <x:c r="UTD5902" s="248"/>
      <x:c r="UTE5902" s="248"/>
      <x:c r="UTF5902" s="248"/>
      <x:c r="UTG5902" s="248"/>
      <x:c r="UTH5902" s="248"/>
      <x:c r="UTI5902" s="248"/>
      <x:c r="UTJ5902" s="248"/>
      <x:c r="UTK5902" s="248"/>
      <x:c r="UTL5902" s="248"/>
      <x:c r="UTM5902" s="248"/>
      <x:c r="UTN5902" s="248"/>
      <x:c r="UTO5902" s="248"/>
      <x:c r="UTP5902" s="248"/>
      <x:c r="UTQ5902" s="248"/>
      <x:c r="UTR5902" s="248"/>
      <x:c r="UTS5902" s="248"/>
      <x:c r="UTT5902" s="248"/>
      <x:c r="UTU5902" s="248"/>
      <x:c r="UTV5902" s="248"/>
      <x:c r="UTW5902" s="248"/>
      <x:c r="UTX5902" s="248"/>
      <x:c r="UTY5902" s="248"/>
      <x:c r="UTZ5902" s="248"/>
      <x:c r="UUA5902" s="248"/>
      <x:c r="UUB5902" s="248"/>
      <x:c r="UUC5902" s="248"/>
      <x:c r="UUD5902" s="248"/>
      <x:c r="UUE5902" s="248"/>
      <x:c r="UUF5902" s="248"/>
      <x:c r="UUG5902" s="248"/>
      <x:c r="UUH5902" s="248"/>
      <x:c r="UUI5902" s="248"/>
      <x:c r="UUJ5902" s="248"/>
      <x:c r="UUK5902" s="248"/>
      <x:c r="UUL5902" s="248"/>
      <x:c r="UUM5902" s="248"/>
      <x:c r="UUN5902" s="248"/>
      <x:c r="UUO5902" s="248"/>
      <x:c r="UUP5902" s="248"/>
      <x:c r="UUQ5902" s="248"/>
      <x:c r="UUR5902" s="248"/>
      <x:c r="UUS5902" s="248"/>
      <x:c r="UUT5902" s="248"/>
      <x:c r="UUU5902" s="248"/>
      <x:c r="UUV5902" s="248"/>
      <x:c r="UUW5902" s="248"/>
      <x:c r="UUX5902" s="248"/>
      <x:c r="UUY5902" s="248"/>
      <x:c r="UUZ5902" s="248"/>
      <x:c r="UVA5902" s="248"/>
      <x:c r="UVB5902" s="248"/>
      <x:c r="UVC5902" s="248"/>
      <x:c r="UVD5902" s="248"/>
      <x:c r="UVE5902" s="248"/>
      <x:c r="UVF5902" s="248"/>
      <x:c r="UVG5902" s="248"/>
      <x:c r="UVH5902" s="248"/>
      <x:c r="UVI5902" s="248"/>
      <x:c r="UVJ5902" s="248"/>
      <x:c r="UVK5902" s="248"/>
      <x:c r="UVL5902" s="248"/>
      <x:c r="UVM5902" s="248"/>
      <x:c r="UVN5902" s="248"/>
      <x:c r="UVO5902" s="248"/>
      <x:c r="UVP5902" s="248"/>
      <x:c r="UVQ5902" s="248"/>
      <x:c r="UVR5902" s="248"/>
      <x:c r="UVS5902" s="248"/>
      <x:c r="UVT5902" s="248"/>
      <x:c r="UVU5902" s="248"/>
      <x:c r="UVV5902" s="248"/>
      <x:c r="UVW5902" s="248"/>
      <x:c r="UVX5902" s="248"/>
      <x:c r="UVY5902" s="248"/>
      <x:c r="UVZ5902" s="248"/>
      <x:c r="UWA5902" s="248"/>
      <x:c r="UWB5902" s="248"/>
      <x:c r="UWC5902" s="248"/>
      <x:c r="UWD5902" s="248"/>
      <x:c r="UWE5902" s="248"/>
      <x:c r="UWF5902" s="248"/>
      <x:c r="UWG5902" s="248"/>
      <x:c r="UWH5902" s="248"/>
      <x:c r="UWI5902" s="248"/>
      <x:c r="UWJ5902" s="248"/>
      <x:c r="UWK5902" s="248"/>
      <x:c r="UWL5902" s="248"/>
      <x:c r="UWM5902" s="248"/>
      <x:c r="UWN5902" s="248"/>
      <x:c r="UWO5902" s="248"/>
      <x:c r="UWP5902" s="248"/>
      <x:c r="UWQ5902" s="248"/>
      <x:c r="UWR5902" s="248"/>
      <x:c r="UWS5902" s="248"/>
      <x:c r="UWT5902" s="248"/>
      <x:c r="UWU5902" s="248"/>
      <x:c r="UWV5902" s="248"/>
      <x:c r="UWW5902" s="248"/>
      <x:c r="UWX5902" s="248"/>
      <x:c r="UWY5902" s="248"/>
      <x:c r="UWZ5902" s="248"/>
      <x:c r="UXA5902" s="248"/>
      <x:c r="UXB5902" s="248"/>
      <x:c r="UXC5902" s="248"/>
      <x:c r="UXD5902" s="248"/>
      <x:c r="UXE5902" s="248"/>
      <x:c r="UXF5902" s="248"/>
      <x:c r="UXG5902" s="248"/>
      <x:c r="UXH5902" s="248"/>
      <x:c r="UXI5902" s="248"/>
      <x:c r="UXJ5902" s="248"/>
      <x:c r="UXK5902" s="248"/>
      <x:c r="UXL5902" s="248"/>
      <x:c r="UXM5902" s="248"/>
      <x:c r="UXN5902" s="248"/>
      <x:c r="UXO5902" s="248"/>
      <x:c r="UXP5902" s="248"/>
      <x:c r="UXQ5902" s="248"/>
      <x:c r="UXR5902" s="248"/>
      <x:c r="UXS5902" s="248"/>
      <x:c r="UXT5902" s="248"/>
      <x:c r="UXU5902" s="248"/>
      <x:c r="UXV5902" s="248"/>
      <x:c r="UXW5902" s="248"/>
      <x:c r="UXX5902" s="248"/>
      <x:c r="UXY5902" s="248"/>
      <x:c r="UXZ5902" s="248"/>
      <x:c r="UYA5902" s="248"/>
      <x:c r="UYB5902" s="248"/>
      <x:c r="UYC5902" s="248"/>
      <x:c r="UYD5902" s="248"/>
      <x:c r="UYE5902" s="248"/>
      <x:c r="UYF5902" s="248"/>
      <x:c r="UYG5902" s="248"/>
      <x:c r="UYH5902" s="248"/>
      <x:c r="UYI5902" s="248"/>
      <x:c r="UYJ5902" s="248"/>
      <x:c r="UYK5902" s="248"/>
      <x:c r="UYL5902" s="248"/>
      <x:c r="UYM5902" s="248"/>
      <x:c r="UYN5902" s="248"/>
      <x:c r="UYO5902" s="248"/>
      <x:c r="UYP5902" s="248"/>
      <x:c r="UYQ5902" s="248"/>
      <x:c r="UYR5902" s="248"/>
      <x:c r="UYS5902" s="248"/>
      <x:c r="UYT5902" s="248"/>
      <x:c r="UYU5902" s="248"/>
      <x:c r="UYV5902" s="248"/>
      <x:c r="UYW5902" s="248"/>
      <x:c r="UYX5902" s="248"/>
      <x:c r="UYY5902" s="248"/>
      <x:c r="UYZ5902" s="248"/>
      <x:c r="UZA5902" s="248"/>
      <x:c r="UZB5902" s="248"/>
      <x:c r="UZC5902" s="248"/>
      <x:c r="UZD5902" s="248"/>
      <x:c r="UZE5902" s="248"/>
      <x:c r="UZF5902" s="248"/>
      <x:c r="UZG5902" s="248"/>
      <x:c r="UZH5902" s="248"/>
      <x:c r="UZI5902" s="248"/>
      <x:c r="UZJ5902" s="248"/>
      <x:c r="UZK5902" s="248"/>
      <x:c r="UZL5902" s="248"/>
      <x:c r="UZM5902" s="248"/>
      <x:c r="UZN5902" s="248"/>
      <x:c r="UZO5902" s="248"/>
      <x:c r="UZP5902" s="248"/>
      <x:c r="UZQ5902" s="248"/>
      <x:c r="UZR5902" s="248"/>
      <x:c r="UZS5902" s="248"/>
      <x:c r="UZT5902" s="248"/>
      <x:c r="UZU5902" s="248"/>
      <x:c r="UZV5902" s="248"/>
      <x:c r="UZW5902" s="248"/>
      <x:c r="UZX5902" s="248"/>
      <x:c r="UZY5902" s="248"/>
      <x:c r="UZZ5902" s="248"/>
      <x:c r="VAA5902" s="248"/>
      <x:c r="VAB5902" s="248"/>
      <x:c r="VAC5902" s="248"/>
      <x:c r="VAD5902" s="248"/>
      <x:c r="VAE5902" s="248"/>
      <x:c r="VAF5902" s="248"/>
      <x:c r="VAG5902" s="248"/>
      <x:c r="VAH5902" s="248"/>
      <x:c r="VAI5902" s="248"/>
      <x:c r="VAJ5902" s="248"/>
      <x:c r="VAK5902" s="248"/>
      <x:c r="VAL5902" s="248"/>
      <x:c r="VAM5902" s="248"/>
      <x:c r="VAN5902" s="248"/>
      <x:c r="VAO5902" s="248"/>
      <x:c r="VAP5902" s="248"/>
      <x:c r="VAQ5902" s="248"/>
      <x:c r="VAR5902" s="248"/>
      <x:c r="VAS5902" s="248"/>
      <x:c r="VAT5902" s="248"/>
      <x:c r="VAU5902" s="248"/>
      <x:c r="VAV5902" s="248"/>
      <x:c r="VAW5902" s="248"/>
      <x:c r="VAX5902" s="248"/>
      <x:c r="VAY5902" s="248"/>
      <x:c r="VAZ5902" s="248"/>
      <x:c r="VBA5902" s="248"/>
      <x:c r="VBB5902" s="248"/>
      <x:c r="VBC5902" s="248"/>
      <x:c r="VBD5902" s="248"/>
      <x:c r="VBE5902" s="248"/>
      <x:c r="VBF5902" s="248"/>
      <x:c r="VBG5902" s="248"/>
      <x:c r="VBH5902" s="248"/>
      <x:c r="VBI5902" s="248"/>
      <x:c r="VBJ5902" s="248"/>
      <x:c r="VBK5902" s="248"/>
      <x:c r="VBL5902" s="248"/>
      <x:c r="VBM5902" s="248"/>
      <x:c r="VBN5902" s="248"/>
      <x:c r="VBO5902" s="248"/>
      <x:c r="VBP5902" s="248"/>
      <x:c r="VBQ5902" s="248"/>
      <x:c r="VBR5902" s="248"/>
      <x:c r="VBS5902" s="248"/>
      <x:c r="VBT5902" s="248"/>
      <x:c r="VBU5902" s="248"/>
      <x:c r="VBV5902" s="248"/>
      <x:c r="VBW5902" s="248"/>
      <x:c r="VBX5902" s="248"/>
      <x:c r="VBY5902" s="248"/>
      <x:c r="VBZ5902" s="248"/>
      <x:c r="VCA5902" s="248"/>
      <x:c r="VCB5902" s="248"/>
      <x:c r="VCC5902" s="248"/>
      <x:c r="VCD5902" s="248"/>
      <x:c r="VCE5902" s="248"/>
      <x:c r="VCF5902" s="248"/>
      <x:c r="VCG5902" s="248"/>
      <x:c r="VCH5902" s="248"/>
      <x:c r="VCI5902" s="248"/>
      <x:c r="VCJ5902" s="248"/>
      <x:c r="VCK5902" s="248"/>
      <x:c r="VCL5902" s="248"/>
      <x:c r="VCM5902" s="248"/>
      <x:c r="VCN5902" s="248"/>
      <x:c r="VCO5902" s="248"/>
      <x:c r="VCP5902" s="248"/>
      <x:c r="VCQ5902" s="248"/>
      <x:c r="VCR5902" s="248"/>
      <x:c r="VCS5902" s="248"/>
      <x:c r="VCT5902" s="248"/>
      <x:c r="VCU5902" s="248"/>
      <x:c r="VCV5902" s="248"/>
      <x:c r="VCW5902" s="248"/>
      <x:c r="VCX5902" s="248"/>
      <x:c r="VCY5902" s="248"/>
      <x:c r="VCZ5902" s="248"/>
      <x:c r="VDA5902" s="248"/>
      <x:c r="VDB5902" s="248"/>
      <x:c r="VDC5902" s="248"/>
      <x:c r="VDD5902" s="248"/>
      <x:c r="VDE5902" s="248"/>
      <x:c r="VDF5902" s="248"/>
      <x:c r="VDG5902" s="248"/>
      <x:c r="VDH5902" s="248"/>
      <x:c r="VDI5902" s="248"/>
      <x:c r="VDJ5902" s="248"/>
      <x:c r="VDK5902" s="248"/>
      <x:c r="VDL5902" s="248"/>
      <x:c r="VDM5902" s="248"/>
      <x:c r="VDN5902" s="248"/>
      <x:c r="VDO5902" s="248"/>
      <x:c r="VDP5902" s="248"/>
      <x:c r="VDQ5902" s="248"/>
      <x:c r="VDR5902" s="248"/>
      <x:c r="VDS5902" s="248"/>
      <x:c r="VDT5902" s="248"/>
      <x:c r="VDU5902" s="248"/>
      <x:c r="VDV5902" s="248"/>
      <x:c r="VDW5902" s="248"/>
      <x:c r="VDX5902" s="248"/>
      <x:c r="VDY5902" s="248"/>
      <x:c r="VDZ5902" s="248"/>
      <x:c r="VEA5902" s="248"/>
      <x:c r="VEB5902" s="248"/>
      <x:c r="VEC5902" s="248"/>
      <x:c r="VED5902" s="248"/>
      <x:c r="VEE5902" s="248"/>
      <x:c r="VEF5902" s="248"/>
      <x:c r="VEG5902" s="248"/>
      <x:c r="VEH5902" s="248"/>
      <x:c r="VEI5902" s="248"/>
      <x:c r="VEJ5902" s="248"/>
      <x:c r="VEK5902" s="248"/>
      <x:c r="VEL5902" s="248"/>
      <x:c r="VEM5902" s="248"/>
      <x:c r="VEN5902" s="248"/>
      <x:c r="VEO5902" s="248"/>
      <x:c r="VEP5902" s="248"/>
      <x:c r="VEQ5902" s="248"/>
      <x:c r="VER5902" s="248"/>
      <x:c r="VES5902" s="248"/>
      <x:c r="VET5902" s="248"/>
      <x:c r="VEU5902" s="248"/>
      <x:c r="VEV5902" s="248"/>
      <x:c r="VEW5902" s="248"/>
      <x:c r="VEX5902" s="248"/>
      <x:c r="VEY5902" s="248"/>
      <x:c r="VEZ5902" s="248"/>
      <x:c r="VFA5902" s="248"/>
      <x:c r="VFB5902" s="248"/>
      <x:c r="VFC5902" s="248"/>
      <x:c r="VFD5902" s="248"/>
      <x:c r="VFE5902" s="248"/>
      <x:c r="VFF5902" s="248"/>
      <x:c r="VFG5902" s="248"/>
      <x:c r="VFH5902" s="248"/>
      <x:c r="VFI5902" s="248"/>
      <x:c r="VFJ5902" s="248"/>
      <x:c r="VFK5902" s="248"/>
      <x:c r="VFL5902" s="248"/>
      <x:c r="VFM5902" s="248"/>
      <x:c r="VFN5902" s="248"/>
      <x:c r="VFO5902" s="248"/>
      <x:c r="VFP5902" s="248"/>
      <x:c r="VFQ5902" s="248"/>
      <x:c r="VFR5902" s="248"/>
      <x:c r="VFS5902" s="248"/>
      <x:c r="VFT5902" s="248"/>
      <x:c r="VFU5902" s="248"/>
      <x:c r="VFV5902" s="248"/>
      <x:c r="VFW5902" s="248"/>
      <x:c r="VFX5902" s="248"/>
      <x:c r="VFY5902" s="248"/>
      <x:c r="VFZ5902" s="248"/>
      <x:c r="VGA5902" s="248"/>
      <x:c r="VGB5902" s="248"/>
      <x:c r="VGC5902" s="248"/>
      <x:c r="VGD5902" s="248"/>
      <x:c r="VGE5902" s="248"/>
      <x:c r="VGF5902" s="248"/>
      <x:c r="VGG5902" s="248"/>
      <x:c r="VGH5902" s="248"/>
      <x:c r="VGI5902" s="248"/>
      <x:c r="VGJ5902" s="248"/>
      <x:c r="VGK5902" s="248"/>
      <x:c r="VGL5902" s="248"/>
      <x:c r="VGM5902" s="248"/>
      <x:c r="VGN5902" s="248"/>
      <x:c r="VGO5902" s="248"/>
      <x:c r="VGP5902" s="248"/>
      <x:c r="VGQ5902" s="248"/>
      <x:c r="VGR5902" s="248"/>
      <x:c r="VGS5902" s="248"/>
      <x:c r="VGT5902" s="248"/>
      <x:c r="VGU5902" s="248"/>
      <x:c r="VGV5902" s="248"/>
      <x:c r="VGW5902" s="248"/>
      <x:c r="VGX5902" s="248"/>
      <x:c r="VGY5902" s="248"/>
      <x:c r="VGZ5902" s="248"/>
      <x:c r="VHA5902" s="248"/>
      <x:c r="VHB5902" s="248"/>
      <x:c r="VHC5902" s="248"/>
      <x:c r="VHD5902" s="248"/>
      <x:c r="VHE5902" s="248"/>
      <x:c r="VHF5902" s="248"/>
      <x:c r="VHG5902" s="248"/>
      <x:c r="VHH5902" s="248"/>
      <x:c r="VHI5902" s="248"/>
      <x:c r="VHJ5902" s="248"/>
      <x:c r="VHK5902" s="248"/>
      <x:c r="VHL5902" s="248"/>
      <x:c r="VHM5902" s="248"/>
      <x:c r="VHN5902" s="248"/>
      <x:c r="VHO5902" s="248"/>
      <x:c r="VHP5902" s="248"/>
      <x:c r="VHQ5902" s="248"/>
      <x:c r="VHR5902" s="248"/>
      <x:c r="VHS5902" s="248"/>
      <x:c r="VHT5902" s="248"/>
      <x:c r="VHU5902" s="248"/>
      <x:c r="VHV5902" s="248"/>
      <x:c r="VHW5902" s="248"/>
      <x:c r="VHX5902" s="248"/>
      <x:c r="VHY5902" s="248"/>
      <x:c r="VHZ5902" s="248"/>
      <x:c r="VIA5902" s="248"/>
      <x:c r="VIB5902" s="248"/>
      <x:c r="VIC5902" s="248"/>
      <x:c r="VID5902" s="248"/>
      <x:c r="VIE5902" s="248"/>
      <x:c r="VIF5902" s="248"/>
      <x:c r="VIG5902" s="248"/>
      <x:c r="VIH5902" s="248"/>
      <x:c r="VII5902" s="248"/>
      <x:c r="VIJ5902" s="248"/>
      <x:c r="VIK5902" s="248"/>
      <x:c r="VIL5902" s="248"/>
      <x:c r="VIM5902" s="248"/>
      <x:c r="VIN5902" s="248"/>
      <x:c r="VIO5902" s="248"/>
      <x:c r="VIP5902" s="248"/>
      <x:c r="VIQ5902" s="248"/>
      <x:c r="VIR5902" s="248"/>
      <x:c r="VIS5902" s="248"/>
      <x:c r="VIT5902" s="248"/>
      <x:c r="VIU5902" s="248"/>
      <x:c r="VIV5902" s="248"/>
      <x:c r="VIW5902" s="248"/>
      <x:c r="VIX5902" s="248"/>
      <x:c r="VIY5902" s="248"/>
      <x:c r="VIZ5902" s="248"/>
      <x:c r="VJA5902" s="248"/>
      <x:c r="VJB5902" s="248"/>
      <x:c r="VJC5902" s="248"/>
      <x:c r="VJD5902" s="248"/>
      <x:c r="VJE5902" s="248"/>
      <x:c r="VJF5902" s="248"/>
      <x:c r="VJG5902" s="248"/>
      <x:c r="VJH5902" s="248"/>
      <x:c r="VJI5902" s="248"/>
      <x:c r="VJJ5902" s="248"/>
      <x:c r="VJK5902" s="248"/>
      <x:c r="VJL5902" s="248"/>
      <x:c r="VJM5902" s="248"/>
      <x:c r="VJN5902" s="248"/>
      <x:c r="VJO5902" s="248"/>
      <x:c r="VJP5902" s="248"/>
      <x:c r="VJQ5902" s="248"/>
      <x:c r="VJR5902" s="248"/>
      <x:c r="VJS5902" s="248"/>
      <x:c r="VJT5902" s="248"/>
      <x:c r="VJU5902" s="248"/>
      <x:c r="VJV5902" s="248"/>
      <x:c r="VJW5902" s="248"/>
      <x:c r="VJX5902" s="248"/>
      <x:c r="VJY5902" s="248"/>
      <x:c r="VJZ5902" s="248"/>
      <x:c r="VKA5902" s="248"/>
      <x:c r="VKB5902" s="248"/>
      <x:c r="VKC5902" s="248"/>
      <x:c r="VKD5902" s="248"/>
      <x:c r="VKE5902" s="248"/>
      <x:c r="VKF5902" s="248"/>
      <x:c r="VKG5902" s="248"/>
      <x:c r="VKH5902" s="248"/>
      <x:c r="VKI5902" s="248"/>
      <x:c r="VKJ5902" s="248"/>
      <x:c r="VKK5902" s="248"/>
      <x:c r="VKL5902" s="248"/>
      <x:c r="VKM5902" s="248"/>
      <x:c r="VKN5902" s="248"/>
      <x:c r="VKO5902" s="248"/>
      <x:c r="VKP5902" s="248"/>
      <x:c r="VKQ5902" s="248"/>
      <x:c r="VKR5902" s="248"/>
      <x:c r="VKS5902" s="248"/>
      <x:c r="VKT5902" s="248"/>
      <x:c r="VKU5902" s="248"/>
      <x:c r="VKV5902" s="248"/>
      <x:c r="VKW5902" s="248"/>
      <x:c r="VKX5902" s="248"/>
      <x:c r="VKY5902" s="248"/>
      <x:c r="VKZ5902" s="248"/>
      <x:c r="VLA5902" s="248"/>
      <x:c r="VLB5902" s="248"/>
      <x:c r="VLC5902" s="248"/>
      <x:c r="VLD5902" s="248"/>
      <x:c r="VLE5902" s="248"/>
      <x:c r="VLF5902" s="248"/>
      <x:c r="VLG5902" s="248"/>
      <x:c r="VLH5902" s="248"/>
      <x:c r="VLI5902" s="248"/>
      <x:c r="VLJ5902" s="248"/>
      <x:c r="VLK5902" s="248"/>
      <x:c r="VLL5902" s="248"/>
      <x:c r="VLM5902" s="248"/>
      <x:c r="VLN5902" s="248"/>
      <x:c r="VLO5902" s="248"/>
      <x:c r="VLP5902" s="248"/>
      <x:c r="VLQ5902" s="248"/>
      <x:c r="VLR5902" s="248"/>
      <x:c r="VLS5902" s="248"/>
      <x:c r="VLT5902" s="248"/>
      <x:c r="VLU5902" s="248"/>
      <x:c r="VLV5902" s="248"/>
      <x:c r="VLW5902" s="248"/>
      <x:c r="VLX5902" s="248"/>
      <x:c r="VLY5902" s="248"/>
      <x:c r="VLZ5902" s="248"/>
      <x:c r="VMA5902" s="248"/>
      <x:c r="VMB5902" s="248"/>
      <x:c r="VMC5902" s="248"/>
      <x:c r="VMD5902" s="248"/>
      <x:c r="VME5902" s="248"/>
      <x:c r="VMF5902" s="248"/>
      <x:c r="VMG5902" s="248"/>
      <x:c r="VMH5902" s="248"/>
      <x:c r="VMI5902" s="248"/>
      <x:c r="VMJ5902" s="248"/>
      <x:c r="VMK5902" s="248"/>
      <x:c r="VML5902" s="248"/>
      <x:c r="VMM5902" s="248"/>
      <x:c r="VMN5902" s="248"/>
      <x:c r="VMO5902" s="248"/>
      <x:c r="VMP5902" s="248"/>
      <x:c r="VMQ5902" s="248"/>
      <x:c r="VMR5902" s="248"/>
      <x:c r="VMS5902" s="248"/>
      <x:c r="VMT5902" s="248"/>
      <x:c r="VMU5902" s="248"/>
      <x:c r="VMV5902" s="248"/>
      <x:c r="VMW5902" s="248"/>
      <x:c r="VMX5902" s="248"/>
      <x:c r="VMY5902" s="248"/>
      <x:c r="VMZ5902" s="248"/>
      <x:c r="VNA5902" s="248"/>
      <x:c r="VNB5902" s="248"/>
      <x:c r="VNC5902" s="248"/>
      <x:c r="VND5902" s="248"/>
      <x:c r="VNE5902" s="248"/>
      <x:c r="VNF5902" s="248"/>
      <x:c r="VNG5902" s="248"/>
      <x:c r="VNH5902" s="248"/>
      <x:c r="VNI5902" s="248"/>
      <x:c r="VNJ5902" s="248"/>
      <x:c r="VNK5902" s="248"/>
      <x:c r="VNL5902" s="248"/>
      <x:c r="VNM5902" s="248"/>
      <x:c r="VNN5902" s="248"/>
      <x:c r="VNO5902" s="248"/>
      <x:c r="VNP5902" s="248"/>
      <x:c r="VNQ5902" s="248"/>
      <x:c r="VNR5902" s="248"/>
      <x:c r="VNS5902" s="248"/>
      <x:c r="VNT5902" s="248"/>
      <x:c r="VNU5902" s="248"/>
      <x:c r="VNV5902" s="248"/>
      <x:c r="VNW5902" s="248"/>
      <x:c r="VNX5902" s="248"/>
      <x:c r="VNY5902" s="248"/>
      <x:c r="VNZ5902" s="248"/>
      <x:c r="VOA5902" s="248"/>
      <x:c r="VOB5902" s="248"/>
      <x:c r="VOC5902" s="248"/>
      <x:c r="VOD5902" s="248"/>
      <x:c r="VOE5902" s="248"/>
      <x:c r="VOF5902" s="248"/>
      <x:c r="VOG5902" s="248"/>
      <x:c r="VOH5902" s="248"/>
      <x:c r="VOI5902" s="248"/>
      <x:c r="VOJ5902" s="248"/>
      <x:c r="VOK5902" s="248"/>
      <x:c r="VOL5902" s="248"/>
      <x:c r="VOM5902" s="248"/>
      <x:c r="VON5902" s="248"/>
      <x:c r="VOO5902" s="248"/>
      <x:c r="VOP5902" s="248"/>
      <x:c r="VOQ5902" s="248"/>
      <x:c r="VOR5902" s="248"/>
      <x:c r="VOS5902" s="248"/>
      <x:c r="VOT5902" s="248"/>
      <x:c r="VOU5902" s="248"/>
      <x:c r="VOV5902" s="248"/>
      <x:c r="VOW5902" s="248"/>
      <x:c r="VOX5902" s="248"/>
      <x:c r="VOY5902" s="248"/>
      <x:c r="VOZ5902" s="248"/>
      <x:c r="VPA5902" s="248"/>
      <x:c r="VPB5902" s="248"/>
      <x:c r="VPC5902" s="248"/>
      <x:c r="VPD5902" s="248"/>
      <x:c r="VPE5902" s="248"/>
      <x:c r="VPF5902" s="248"/>
      <x:c r="VPG5902" s="248"/>
      <x:c r="VPH5902" s="248"/>
      <x:c r="VPI5902" s="248"/>
      <x:c r="VPJ5902" s="248"/>
      <x:c r="VPK5902" s="248"/>
      <x:c r="VPL5902" s="248"/>
      <x:c r="VPM5902" s="248"/>
      <x:c r="VPN5902" s="248"/>
      <x:c r="VPO5902" s="248"/>
      <x:c r="VPP5902" s="248"/>
      <x:c r="VPQ5902" s="248"/>
      <x:c r="VPR5902" s="248"/>
      <x:c r="VPS5902" s="248"/>
      <x:c r="VPT5902" s="248"/>
      <x:c r="VPU5902" s="248"/>
      <x:c r="VPV5902" s="248"/>
      <x:c r="VPW5902" s="248"/>
      <x:c r="VPX5902" s="248"/>
      <x:c r="VPY5902" s="248"/>
      <x:c r="VPZ5902" s="248"/>
      <x:c r="VQA5902" s="248"/>
      <x:c r="VQB5902" s="248"/>
      <x:c r="VQC5902" s="248"/>
      <x:c r="VQD5902" s="248"/>
      <x:c r="VQE5902" s="248"/>
      <x:c r="VQF5902" s="248"/>
      <x:c r="VQG5902" s="248"/>
      <x:c r="VQH5902" s="248"/>
      <x:c r="VQI5902" s="248"/>
      <x:c r="VQJ5902" s="248"/>
      <x:c r="VQK5902" s="248"/>
      <x:c r="VQL5902" s="248"/>
      <x:c r="VQM5902" s="248"/>
      <x:c r="VQN5902" s="248"/>
      <x:c r="VQO5902" s="248"/>
      <x:c r="VQP5902" s="248"/>
      <x:c r="VQQ5902" s="248"/>
      <x:c r="VQR5902" s="248"/>
      <x:c r="VQS5902" s="248"/>
      <x:c r="VQT5902" s="248"/>
      <x:c r="VQU5902" s="248"/>
      <x:c r="VQV5902" s="248"/>
      <x:c r="VQW5902" s="248"/>
      <x:c r="VQX5902" s="248"/>
      <x:c r="VQY5902" s="248"/>
      <x:c r="VQZ5902" s="248"/>
      <x:c r="VRA5902" s="248"/>
      <x:c r="VRB5902" s="248"/>
      <x:c r="VRC5902" s="248"/>
      <x:c r="VRD5902" s="248"/>
      <x:c r="VRE5902" s="248"/>
      <x:c r="VRF5902" s="248"/>
      <x:c r="VRG5902" s="248"/>
      <x:c r="VRH5902" s="248"/>
      <x:c r="VRI5902" s="248"/>
      <x:c r="VRJ5902" s="248"/>
      <x:c r="VRK5902" s="248"/>
      <x:c r="VRL5902" s="248"/>
      <x:c r="VRM5902" s="248"/>
      <x:c r="VRN5902" s="248"/>
      <x:c r="VRO5902" s="248"/>
      <x:c r="VRP5902" s="248"/>
      <x:c r="VRQ5902" s="248"/>
      <x:c r="VRR5902" s="248"/>
      <x:c r="VRS5902" s="248"/>
      <x:c r="VRT5902" s="248"/>
      <x:c r="VRU5902" s="248"/>
      <x:c r="VRV5902" s="248"/>
      <x:c r="VRW5902" s="248"/>
      <x:c r="VRX5902" s="248"/>
      <x:c r="VRY5902" s="248"/>
      <x:c r="VRZ5902" s="248"/>
      <x:c r="VSA5902" s="248"/>
      <x:c r="VSB5902" s="248"/>
      <x:c r="VSC5902" s="248"/>
      <x:c r="VSD5902" s="248"/>
      <x:c r="VSE5902" s="248"/>
      <x:c r="VSF5902" s="248"/>
      <x:c r="VSG5902" s="248"/>
      <x:c r="VSH5902" s="248"/>
      <x:c r="VSI5902" s="248"/>
      <x:c r="VSJ5902" s="248"/>
      <x:c r="VSK5902" s="248"/>
      <x:c r="VSL5902" s="248"/>
      <x:c r="VSM5902" s="248"/>
      <x:c r="VSN5902" s="248"/>
      <x:c r="VSO5902" s="248"/>
      <x:c r="VSP5902" s="248"/>
      <x:c r="VSQ5902" s="248"/>
      <x:c r="VSR5902" s="248"/>
      <x:c r="VSS5902" s="248"/>
      <x:c r="VST5902" s="248"/>
      <x:c r="VSU5902" s="248"/>
      <x:c r="VSV5902" s="248"/>
      <x:c r="VSW5902" s="248"/>
      <x:c r="VSX5902" s="248"/>
      <x:c r="VSY5902" s="248"/>
      <x:c r="VSZ5902" s="248"/>
      <x:c r="VTA5902" s="248"/>
      <x:c r="VTB5902" s="248"/>
      <x:c r="VTC5902" s="248"/>
      <x:c r="VTD5902" s="248"/>
      <x:c r="VTE5902" s="248"/>
      <x:c r="VTF5902" s="248"/>
      <x:c r="VTG5902" s="248"/>
      <x:c r="VTH5902" s="248"/>
      <x:c r="VTI5902" s="248"/>
      <x:c r="VTJ5902" s="248"/>
      <x:c r="VTK5902" s="248"/>
      <x:c r="VTL5902" s="248"/>
      <x:c r="VTM5902" s="248"/>
      <x:c r="VTN5902" s="248"/>
      <x:c r="VTO5902" s="248"/>
      <x:c r="VTP5902" s="248"/>
      <x:c r="VTQ5902" s="248"/>
      <x:c r="VTR5902" s="248"/>
      <x:c r="VTS5902" s="248"/>
      <x:c r="VTT5902" s="248"/>
      <x:c r="VTU5902" s="248"/>
      <x:c r="VTV5902" s="248"/>
      <x:c r="VTW5902" s="248"/>
      <x:c r="VTX5902" s="248"/>
      <x:c r="VTY5902" s="248"/>
      <x:c r="VTZ5902" s="248"/>
      <x:c r="VUA5902" s="248"/>
      <x:c r="VUB5902" s="248"/>
      <x:c r="VUC5902" s="248"/>
      <x:c r="VUD5902" s="248"/>
      <x:c r="VUE5902" s="248"/>
      <x:c r="VUF5902" s="248"/>
      <x:c r="VUG5902" s="248"/>
      <x:c r="VUH5902" s="248"/>
      <x:c r="VUI5902" s="248"/>
      <x:c r="VUJ5902" s="248"/>
      <x:c r="VUK5902" s="248"/>
      <x:c r="VUL5902" s="248"/>
      <x:c r="VUM5902" s="248"/>
      <x:c r="VUN5902" s="248"/>
      <x:c r="VUO5902" s="248"/>
      <x:c r="VUP5902" s="248"/>
      <x:c r="VUQ5902" s="248"/>
      <x:c r="VUR5902" s="248"/>
      <x:c r="VUS5902" s="248"/>
      <x:c r="VUT5902" s="248"/>
      <x:c r="VUU5902" s="248"/>
      <x:c r="VUV5902" s="248"/>
      <x:c r="VUW5902" s="248"/>
      <x:c r="VUX5902" s="248"/>
      <x:c r="VUY5902" s="248"/>
      <x:c r="VUZ5902" s="248"/>
      <x:c r="VVA5902" s="248"/>
      <x:c r="VVB5902" s="248"/>
      <x:c r="VVC5902" s="248"/>
      <x:c r="VVD5902" s="248"/>
      <x:c r="VVE5902" s="248"/>
      <x:c r="VVF5902" s="248"/>
      <x:c r="VVG5902" s="248"/>
      <x:c r="VVH5902" s="248"/>
      <x:c r="VVI5902" s="248"/>
      <x:c r="VVJ5902" s="248"/>
      <x:c r="VVK5902" s="248"/>
      <x:c r="VVL5902" s="248"/>
      <x:c r="VVM5902" s="248"/>
      <x:c r="VVN5902" s="248"/>
      <x:c r="VVO5902" s="248"/>
      <x:c r="VVP5902" s="248"/>
      <x:c r="VVQ5902" s="248"/>
      <x:c r="VVR5902" s="248"/>
      <x:c r="VVS5902" s="248"/>
      <x:c r="VVT5902" s="248"/>
      <x:c r="VVU5902" s="248"/>
      <x:c r="VVV5902" s="248"/>
      <x:c r="VVW5902" s="248"/>
      <x:c r="VVX5902" s="248"/>
      <x:c r="VVY5902" s="248"/>
      <x:c r="VVZ5902" s="248"/>
      <x:c r="VWA5902" s="248"/>
      <x:c r="VWB5902" s="248"/>
      <x:c r="VWC5902" s="248"/>
      <x:c r="VWD5902" s="248"/>
      <x:c r="VWE5902" s="248"/>
      <x:c r="VWF5902" s="248"/>
      <x:c r="VWG5902" s="248"/>
      <x:c r="VWH5902" s="248"/>
      <x:c r="VWI5902" s="248"/>
      <x:c r="VWJ5902" s="248"/>
      <x:c r="VWK5902" s="248"/>
      <x:c r="VWL5902" s="248"/>
      <x:c r="VWM5902" s="248"/>
      <x:c r="VWN5902" s="248"/>
      <x:c r="VWO5902" s="248"/>
      <x:c r="VWP5902" s="248"/>
      <x:c r="VWQ5902" s="248"/>
      <x:c r="VWR5902" s="248"/>
      <x:c r="VWS5902" s="248"/>
      <x:c r="VWT5902" s="248"/>
      <x:c r="VWU5902" s="248"/>
      <x:c r="VWV5902" s="248"/>
      <x:c r="VWW5902" s="248"/>
      <x:c r="VWX5902" s="248"/>
      <x:c r="VWY5902" s="248"/>
      <x:c r="VWZ5902" s="248"/>
      <x:c r="VXA5902" s="248"/>
      <x:c r="VXB5902" s="248"/>
      <x:c r="VXC5902" s="248"/>
      <x:c r="VXD5902" s="248"/>
      <x:c r="VXE5902" s="248"/>
      <x:c r="VXF5902" s="248"/>
      <x:c r="VXG5902" s="248"/>
      <x:c r="VXH5902" s="248"/>
      <x:c r="VXI5902" s="248"/>
      <x:c r="VXJ5902" s="248"/>
      <x:c r="VXK5902" s="248"/>
      <x:c r="VXL5902" s="248"/>
      <x:c r="VXM5902" s="248"/>
      <x:c r="VXN5902" s="248"/>
      <x:c r="VXO5902" s="248"/>
      <x:c r="VXP5902" s="248"/>
      <x:c r="VXQ5902" s="248"/>
      <x:c r="VXR5902" s="248"/>
      <x:c r="VXS5902" s="248"/>
      <x:c r="VXT5902" s="248"/>
      <x:c r="VXU5902" s="248"/>
      <x:c r="VXV5902" s="248"/>
      <x:c r="VXW5902" s="248"/>
      <x:c r="VXX5902" s="248"/>
      <x:c r="VXY5902" s="248"/>
      <x:c r="VXZ5902" s="248"/>
      <x:c r="VYA5902" s="248"/>
      <x:c r="VYB5902" s="248"/>
      <x:c r="VYC5902" s="248"/>
      <x:c r="VYD5902" s="248"/>
      <x:c r="VYE5902" s="248"/>
      <x:c r="VYF5902" s="248"/>
      <x:c r="VYG5902" s="248"/>
      <x:c r="VYH5902" s="248"/>
      <x:c r="VYI5902" s="248"/>
      <x:c r="VYJ5902" s="248"/>
      <x:c r="VYK5902" s="248"/>
      <x:c r="VYL5902" s="248"/>
      <x:c r="VYM5902" s="248"/>
      <x:c r="VYN5902" s="248"/>
      <x:c r="VYO5902" s="248"/>
      <x:c r="VYP5902" s="248"/>
      <x:c r="VYQ5902" s="248"/>
      <x:c r="VYR5902" s="248"/>
      <x:c r="VYS5902" s="248"/>
      <x:c r="VYT5902" s="248"/>
      <x:c r="VYU5902" s="248"/>
      <x:c r="VYV5902" s="248"/>
      <x:c r="VYW5902" s="248"/>
      <x:c r="VYX5902" s="248"/>
      <x:c r="VYY5902" s="248"/>
      <x:c r="VYZ5902" s="248"/>
      <x:c r="VZA5902" s="248"/>
      <x:c r="VZB5902" s="248"/>
      <x:c r="VZC5902" s="248"/>
      <x:c r="VZD5902" s="248"/>
      <x:c r="VZE5902" s="248"/>
      <x:c r="VZF5902" s="248"/>
      <x:c r="VZG5902" s="248"/>
      <x:c r="VZH5902" s="248"/>
      <x:c r="VZI5902" s="248"/>
      <x:c r="VZJ5902" s="248"/>
      <x:c r="VZK5902" s="248"/>
      <x:c r="VZL5902" s="248"/>
      <x:c r="VZM5902" s="248"/>
      <x:c r="VZN5902" s="248"/>
      <x:c r="VZO5902" s="248"/>
      <x:c r="VZP5902" s="248"/>
      <x:c r="VZQ5902" s="248"/>
      <x:c r="VZR5902" s="248"/>
      <x:c r="VZS5902" s="248"/>
      <x:c r="VZT5902" s="248"/>
      <x:c r="VZU5902" s="248"/>
      <x:c r="VZV5902" s="248"/>
      <x:c r="VZW5902" s="248"/>
      <x:c r="VZX5902" s="248"/>
      <x:c r="VZY5902" s="248"/>
      <x:c r="VZZ5902" s="248"/>
      <x:c r="WAA5902" s="248"/>
      <x:c r="WAB5902" s="248"/>
      <x:c r="WAC5902" s="248"/>
      <x:c r="WAD5902" s="248"/>
      <x:c r="WAE5902" s="248"/>
      <x:c r="WAF5902" s="248"/>
      <x:c r="WAG5902" s="248"/>
      <x:c r="WAH5902" s="248"/>
      <x:c r="WAI5902" s="248"/>
      <x:c r="WAJ5902" s="248"/>
      <x:c r="WAK5902" s="248"/>
      <x:c r="WAL5902" s="248"/>
      <x:c r="WAM5902" s="248"/>
      <x:c r="WAN5902" s="248"/>
      <x:c r="WAO5902" s="248"/>
      <x:c r="WAP5902" s="248"/>
      <x:c r="WAQ5902" s="248"/>
      <x:c r="WAR5902" s="248"/>
      <x:c r="WAS5902" s="248"/>
      <x:c r="WAT5902" s="248"/>
      <x:c r="WAU5902" s="248"/>
      <x:c r="WAV5902" s="248"/>
      <x:c r="WAW5902" s="248"/>
      <x:c r="WAX5902" s="248"/>
      <x:c r="WAY5902" s="248"/>
      <x:c r="WAZ5902" s="248"/>
      <x:c r="WBA5902" s="248"/>
      <x:c r="WBB5902" s="248"/>
      <x:c r="WBC5902" s="248"/>
      <x:c r="WBD5902" s="248"/>
      <x:c r="WBE5902" s="248"/>
      <x:c r="WBF5902" s="248"/>
      <x:c r="WBG5902" s="248"/>
      <x:c r="WBH5902" s="248"/>
      <x:c r="WBI5902" s="248"/>
      <x:c r="WBJ5902" s="248"/>
      <x:c r="WBK5902" s="248"/>
      <x:c r="WBL5902" s="248"/>
      <x:c r="WBM5902" s="248"/>
      <x:c r="WBN5902" s="248"/>
      <x:c r="WBO5902" s="248"/>
      <x:c r="WBP5902" s="248"/>
      <x:c r="WBQ5902" s="248"/>
      <x:c r="WBR5902" s="248"/>
      <x:c r="WBS5902" s="248"/>
      <x:c r="WBT5902" s="248"/>
      <x:c r="WBU5902" s="248"/>
      <x:c r="WBV5902" s="248"/>
      <x:c r="WBW5902" s="248"/>
      <x:c r="WBX5902" s="248"/>
      <x:c r="WBY5902" s="248"/>
      <x:c r="WBZ5902" s="248"/>
      <x:c r="WCA5902" s="248"/>
      <x:c r="WCB5902" s="248"/>
      <x:c r="WCC5902" s="248"/>
      <x:c r="WCD5902" s="248"/>
      <x:c r="WCE5902" s="248"/>
      <x:c r="WCF5902" s="248"/>
      <x:c r="WCG5902" s="248"/>
      <x:c r="WCH5902" s="248"/>
      <x:c r="WCI5902" s="248"/>
      <x:c r="WCJ5902" s="248"/>
      <x:c r="WCK5902" s="248"/>
      <x:c r="WCL5902" s="248"/>
      <x:c r="WCM5902" s="248"/>
      <x:c r="WCN5902" s="248"/>
      <x:c r="WCO5902" s="248"/>
      <x:c r="WCP5902" s="248"/>
      <x:c r="WCQ5902" s="248"/>
      <x:c r="WCR5902" s="248"/>
      <x:c r="WCS5902" s="248"/>
      <x:c r="WCT5902" s="248"/>
      <x:c r="WCU5902" s="248"/>
      <x:c r="WCV5902" s="248"/>
      <x:c r="WCW5902" s="248"/>
      <x:c r="WCX5902" s="248"/>
      <x:c r="WCY5902" s="248"/>
      <x:c r="WCZ5902" s="248"/>
      <x:c r="WDA5902" s="248"/>
      <x:c r="WDB5902" s="248"/>
      <x:c r="WDC5902" s="248"/>
      <x:c r="WDD5902" s="248"/>
      <x:c r="WDE5902" s="248"/>
      <x:c r="WDF5902" s="248"/>
      <x:c r="WDG5902" s="248"/>
      <x:c r="WDH5902" s="248"/>
      <x:c r="WDI5902" s="248"/>
      <x:c r="WDJ5902" s="248"/>
      <x:c r="WDK5902" s="248"/>
      <x:c r="WDL5902" s="248"/>
      <x:c r="WDM5902" s="248"/>
      <x:c r="WDN5902" s="248"/>
      <x:c r="WDO5902" s="248"/>
      <x:c r="WDP5902" s="248"/>
      <x:c r="WDQ5902" s="248"/>
      <x:c r="WDR5902" s="248"/>
      <x:c r="WDS5902" s="248"/>
      <x:c r="WDT5902" s="248"/>
      <x:c r="WDU5902" s="248"/>
      <x:c r="WDV5902" s="248"/>
      <x:c r="WDW5902" s="248"/>
      <x:c r="WDX5902" s="248"/>
      <x:c r="WDY5902" s="248"/>
      <x:c r="WDZ5902" s="248"/>
      <x:c r="WEA5902" s="248"/>
      <x:c r="WEB5902" s="248"/>
      <x:c r="WEC5902" s="248"/>
      <x:c r="WED5902" s="248"/>
      <x:c r="WEE5902" s="248"/>
      <x:c r="WEF5902" s="248"/>
      <x:c r="WEG5902" s="248"/>
      <x:c r="WEH5902" s="248"/>
      <x:c r="WEI5902" s="248"/>
      <x:c r="WEJ5902" s="248"/>
      <x:c r="WEK5902" s="248"/>
      <x:c r="WEL5902" s="248"/>
      <x:c r="WEM5902" s="248"/>
      <x:c r="WEN5902" s="248"/>
      <x:c r="WEO5902" s="248"/>
      <x:c r="WEP5902" s="248"/>
      <x:c r="WEQ5902" s="248"/>
      <x:c r="WER5902" s="248"/>
      <x:c r="WES5902" s="248"/>
      <x:c r="WET5902" s="248"/>
      <x:c r="WEU5902" s="248"/>
      <x:c r="WEV5902" s="248"/>
      <x:c r="WEW5902" s="248"/>
      <x:c r="WEX5902" s="248"/>
      <x:c r="WEY5902" s="248"/>
      <x:c r="WEZ5902" s="248"/>
      <x:c r="WFA5902" s="248"/>
      <x:c r="WFB5902" s="248"/>
      <x:c r="WFC5902" s="248"/>
      <x:c r="WFD5902" s="248"/>
      <x:c r="WFE5902" s="248"/>
      <x:c r="WFF5902" s="248"/>
      <x:c r="WFG5902" s="248"/>
      <x:c r="WFH5902" s="248"/>
      <x:c r="WFI5902" s="248"/>
      <x:c r="WFJ5902" s="248"/>
      <x:c r="WFK5902" s="248"/>
      <x:c r="WFL5902" s="248"/>
      <x:c r="WFM5902" s="248"/>
      <x:c r="WFN5902" s="248"/>
      <x:c r="WFO5902" s="248"/>
      <x:c r="WFP5902" s="248"/>
      <x:c r="WFQ5902" s="248"/>
      <x:c r="WFR5902" s="248"/>
      <x:c r="WFS5902" s="248"/>
      <x:c r="WFT5902" s="248"/>
      <x:c r="WFU5902" s="248"/>
      <x:c r="WFV5902" s="248"/>
      <x:c r="WFW5902" s="248"/>
      <x:c r="WFX5902" s="248"/>
      <x:c r="WFY5902" s="248"/>
      <x:c r="WFZ5902" s="248"/>
      <x:c r="WGA5902" s="248"/>
      <x:c r="WGB5902" s="248"/>
      <x:c r="WGC5902" s="248"/>
      <x:c r="WGD5902" s="248"/>
      <x:c r="WGE5902" s="248"/>
      <x:c r="WGF5902" s="248"/>
      <x:c r="WGG5902" s="248"/>
      <x:c r="WGH5902" s="248"/>
      <x:c r="WGI5902" s="248"/>
      <x:c r="WGJ5902" s="248"/>
      <x:c r="WGK5902" s="248"/>
      <x:c r="WGL5902" s="248"/>
      <x:c r="WGM5902" s="248"/>
      <x:c r="WGN5902" s="248"/>
      <x:c r="WGO5902" s="248"/>
      <x:c r="WGP5902" s="248"/>
      <x:c r="WGQ5902" s="248"/>
      <x:c r="WGR5902" s="248"/>
      <x:c r="WGS5902" s="248"/>
      <x:c r="WGT5902" s="248"/>
      <x:c r="WGU5902" s="248"/>
      <x:c r="WGV5902" s="248"/>
      <x:c r="WGW5902" s="248"/>
      <x:c r="WGX5902" s="248"/>
      <x:c r="WGY5902" s="248"/>
      <x:c r="WGZ5902" s="248"/>
      <x:c r="WHA5902" s="248"/>
      <x:c r="WHB5902" s="248"/>
      <x:c r="WHC5902" s="248"/>
      <x:c r="WHD5902" s="248"/>
      <x:c r="WHE5902" s="248"/>
      <x:c r="WHF5902" s="248"/>
      <x:c r="WHG5902" s="248"/>
      <x:c r="WHH5902" s="248"/>
      <x:c r="WHI5902" s="248"/>
      <x:c r="WHJ5902" s="248"/>
      <x:c r="WHK5902" s="248"/>
      <x:c r="WHL5902" s="248"/>
      <x:c r="WHM5902" s="248"/>
      <x:c r="WHN5902" s="248"/>
      <x:c r="WHO5902" s="248"/>
      <x:c r="WHP5902" s="248"/>
      <x:c r="WHQ5902" s="248"/>
      <x:c r="WHR5902" s="248"/>
      <x:c r="WHS5902" s="248"/>
      <x:c r="WHT5902" s="248"/>
      <x:c r="WHU5902" s="248"/>
      <x:c r="WHV5902" s="248"/>
      <x:c r="WHW5902" s="248"/>
      <x:c r="WHX5902" s="248"/>
      <x:c r="WHY5902" s="248"/>
      <x:c r="WHZ5902" s="248"/>
      <x:c r="WIA5902" s="248"/>
      <x:c r="WIB5902" s="248"/>
      <x:c r="WIC5902" s="248"/>
      <x:c r="WID5902" s="248"/>
      <x:c r="WIE5902" s="248"/>
      <x:c r="WIF5902" s="248"/>
      <x:c r="WIG5902" s="248"/>
      <x:c r="WIH5902" s="248"/>
      <x:c r="WII5902" s="248"/>
      <x:c r="WIJ5902" s="248"/>
      <x:c r="WIK5902" s="248"/>
      <x:c r="WIL5902" s="248"/>
      <x:c r="WIM5902" s="248"/>
      <x:c r="WIN5902" s="248"/>
      <x:c r="WIO5902" s="248"/>
      <x:c r="WIP5902" s="248"/>
      <x:c r="WIQ5902" s="248"/>
      <x:c r="WIR5902" s="248"/>
      <x:c r="WIS5902" s="248"/>
      <x:c r="WIT5902" s="248"/>
      <x:c r="WIU5902" s="248"/>
      <x:c r="WIV5902" s="248"/>
      <x:c r="WIW5902" s="248"/>
      <x:c r="WIX5902" s="248"/>
      <x:c r="WIY5902" s="248"/>
      <x:c r="WIZ5902" s="248"/>
      <x:c r="WJA5902" s="248"/>
      <x:c r="WJB5902" s="248"/>
      <x:c r="WJC5902" s="248"/>
      <x:c r="WJD5902" s="248"/>
      <x:c r="WJE5902" s="248"/>
      <x:c r="WJF5902" s="248"/>
      <x:c r="WJG5902" s="248"/>
      <x:c r="WJH5902" s="248"/>
      <x:c r="WJI5902" s="248"/>
      <x:c r="WJJ5902" s="248"/>
      <x:c r="WJK5902" s="248"/>
      <x:c r="WJL5902" s="248"/>
      <x:c r="WJM5902" s="248"/>
      <x:c r="WJN5902" s="248"/>
      <x:c r="WJO5902" s="248"/>
      <x:c r="WJP5902" s="248"/>
      <x:c r="WJQ5902" s="248"/>
      <x:c r="WJR5902" s="248"/>
      <x:c r="WJS5902" s="248"/>
      <x:c r="WJT5902" s="248"/>
      <x:c r="WJU5902" s="248"/>
      <x:c r="WJV5902" s="248"/>
      <x:c r="WJW5902" s="248"/>
      <x:c r="WJX5902" s="248"/>
      <x:c r="WJY5902" s="248"/>
      <x:c r="WJZ5902" s="248"/>
      <x:c r="WKA5902" s="248"/>
      <x:c r="WKB5902" s="248"/>
      <x:c r="WKC5902" s="248"/>
      <x:c r="WKD5902" s="248"/>
      <x:c r="WKE5902" s="248"/>
      <x:c r="WKF5902" s="248"/>
      <x:c r="WKG5902" s="248"/>
      <x:c r="WKH5902" s="248"/>
      <x:c r="WKI5902" s="248"/>
      <x:c r="WKJ5902" s="248"/>
      <x:c r="WKK5902" s="248"/>
      <x:c r="WKL5902" s="248"/>
      <x:c r="WKM5902" s="248"/>
      <x:c r="WKN5902" s="248"/>
      <x:c r="WKO5902" s="248"/>
      <x:c r="WKP5902" s="248"/>
      <x:c r="WKQ5902" s="248"/>
      <x:c r="WKR5902" s="248"/>
      <x:c r="WKS5902" s="248"/>
      <x:c r="WKT5902" s="248"/>
      <x:c r="WKU5902" s="248"/>
      <x:c r="WKV5902" s="248"/>
      <x:c r="WKW5902" s="248"/>
      <x:c r="WKX5902" s="248"/>
      <x:c r="WKY5902" s="248"/>
      <x:c r="WKZ5902" s="248"/>
      <x:c r="WLA5902" s="248"/>
      <x:c r="WLB5902" s="248"/>
      <x:c r="WLC5902" s="248"/>
      <x:c r="WLD5902" s="248"/>
      <x:c r="WLE5902" s="248"/>
      <x:c r="WLF5902" s="248"/>
      <x:c r="WLG5902" s="248"/>
      <x:c r="WLH5902" s="248"/>
      <x:c r="WLI5902" s="248"/>
      <x:c r="WLJ5902" s="248"/>
      <x:c r="WLK5902" s="248"/>
      <x:c r="WLL5902" s="248"/>
      <x:c r="WLM5902" s="248"/>
      <x:c r="WLN5902" s="248"/>
      <x:c r="WLO5902" s="248"/>
      <x:c r="WLP5902" s="248"/>
      <x:c r="WLQ5902" s="248"/>
      <x:c r="WLR5902" s="248"/>
      <x:c r="WLS5902" s="248"/>
      <x:c r="WLT5902" s="248"/>
      <x:c r="WLU5902" s="248"/>
      <x:c r="WLV5902" s="248"/>
      <x:c r="WLW5902" s="248"/>
      <x:c r="WLX5902" s="248"/>
      <x:c r="WLY5902" s="248"/>
      <x:c r="WLZ5902" s="248"/>
      <x:c r="WMA5902" s="248"/>
      <x:c r="WMB5902" s="248"/>
      <x:c r="WMC5902" s="248"/>
      <x:c r="WMD5902" s="248"/>
      <x:c r="WME5902" s="248"/>
      <x:c r="WMF5902" s="248"/>
      <x:c r="WMG5902" s="248"/>
      <x:c r="WMH5902" s="248"/>
      <x:c r="WMI5902" s="248"/>
      <x:c r="WMJ5902" s="248"/>
      <x:c r="WMK5902" s="248"/>
      <x:c r="WML5902" s="248"/>
      <x:c r="WMM5902" s="248"/>
      <x:c r="WMN5902" s="248"/>
      <x:c r="WMO5902" s="248"/>
      <x:c r="WMP5902" s="248"/>
      <x:c r="WMQ5902" s="248"/>
      <x:c r="WMR5902" s="248"/>
      <x:c r="WMS5902" s="248"/>
      <x:c r="WMT5902" s="248"/>
      <x:c r="WMU5902" s="248"/>
      <x:c r="WMV5902" s="248"/>
      <x:c r="WMW5902" s="248"/>
      <x:c r="WMX5902" s="248"/>
      <x:c r="WMY5902" s="248"/>
      <x:c r="WMZ5902" s="248"/>
      <x:c r="WNA5902" s="248"/>
      <x:c r="WNB5902" s="248"/>
      <x:c r="WNC5902" s="248"/>
      <x:c r="WND5902" s="248"/>
      <x:c r="WNE5902" s="248"/>
      <x:c r="WNF5902" s="248"/>
      <x:c r="WNG5902" s="248"/>
      <x:c r="WNH5902" s="248"/>
      <x:c r="WNI5902" s="248"/>
      <x:c r="WNJ5902" s="248"/>
      <x:c r="WNK5902" s="248"/>
      <x:c r="WNL5902" s="248"/>
      <x:c r="WNM5902" s="248"/>
      <x:c r="WNN5902" s="248"/>
      <x:c r="WNO5902" s="248"/>
      <x:c r="WNP5902" s="248"/>
      <x:c r="WNQ5902" s="248"/>
      <x:c r="WNR5902" s="248"/>
      <x:c r="WNS5902" s="248"/>
      <x:c r="WNT5902" s="248"/>
      <x:c r="WNU5902" s="248"/>
      <x:c r="WNV5902" s="248"/>
      <x:c r="WNW5902" s="248"/>
      <x:c r="WNX5902" s="248"/>
      <x:c r="WNY5902" s="248"/>
      <x:c r="WNZ5902" s="248"/>
      <x:c r="WOA5902" s="248"/>
      <x:c r="WOB5902" s="248"/>
      <x:c r="WOC5902" s="248"/>
      <x:c r="WOD5902" s="248"/>
      <x:c r="WOE5902" s="248"/>
      <x:c r="WOF5902" s="248"/>
      <x:c r="WOG5902" s="248"/>
      <x:c r="WOH5902" s="248"/>
      <x:c r="WOI5902" s="248"/>
      <x:c r="WOJ5902" s="248"/>
      <x:c r="WOK5902" s="248"/>
      <x:c r="WOL5902" s="248"/>
      <x:c r="WOM5902" s="248"/>
      <x:c r="WON5902" s="248"/>
      <x:c r="WOO5902" s="248"/>
      <x:c r="WOP5902" s="248"/>
      <x:c r="WOQ5902" s="248"/>
      <x:c r="WOR5902" s="248"/>
      <x:c r="WOS5902" s="248"/>
      <x:c r="WOT5902" s="248"/>
      <x:c r="WOU5902" s="248"/>
      <x:c r="WOV5902" s="248"/>
      <x:c r="WOW5902" s="248"/>
      <x:c r="WOX5902" s="248"/>
      <x:c r="WOY5902" s="248"/>
      <x:c r="WOZ5902" s="248"/>
      <x:c r="WPA5902" s="248"/>
      <x:c r="WPB5902" s="248"/>
      <x:c r="WPC5902" s="248"/>
      <x:c r="WPD5902" s="248"/>
      <x:c r="WPE5902" s="248"/>
      <x:c r="WPF5902" s="248"/>
      <x:c r="WPG5902" s="248"/>
      <x:c r="WPH5902" s="248"/>
      <x:c r="WPI5902" s="248"/>
      <x:c r="WPJ5902" s="248"/>
      <x:c r="WPK5902" s="248"/>
      <x:c r="WPL5902" s="248"/>
      <x:c r="WPM5902" s="248"/>
      <x:c r="WPN5902" s="248"/>
      <x:c r="WPO5902" s="248"/>
      <x:c r="WPP5902" s="248"/>
      <x:c r="WPQ5902" s="248"/>
      <x:c r="WPR5902" s="248"/>
      <x:c r="WPS5902" s="248"/>
      <x:c r="WPT5902" s="248"/>
      <x:c r="WPU5902" s="248"/>
      <x:c r="WPV5902" s="248"/>
      <x:c r="WPW5902" s="248"/>
      <x:c r="WPX5902" s="248"/>
      <x:c r="WPY5902" s="248"/>
      <x:c r="WPZ5902" s="248"/>
      <x:c r="WQA5902" s="248"/>
      <x:c r="WQB5902" s="248"/>
      <x:c r="WQC5902" s="248"/>
      <x:c r="WQD5902" s="248"/>
      <x:c r="WQE5902" s="248"/>
      <x:c r="WQF5902" s="248"/>
      <x:c r="WQG5902" s="248"/>
      <x:c r="WQH5902" s="248"/>
      <x:c r="WQI5902" s="248"/>
      <x:c r="WQJ5902" s="248"/>
      <x:c r="WQK5902" s="248"/>
      <x:c r="WQL5902" s="248"/>
      <x:c r="WQM5902" s="248"/>
      <x:c r="WQN5902" s="248"/>
      <x:c r="WQO5902" s="248"/>
      <x:c r="WQP5902" s="248"/>
      <x:c r="WQQ5902" s="248"/>
      <x:c r="WQR5902" s="248"/>
      <x:c r="WQS5902" s="248"/>
      <x:c r="WQT5902" s="248"/>
      <x:c r="WQU5902" s="248"/>
      <x:c r="WQV5902" s="248"/>
      <x:c r="WQW5902" s="248"/>
      <x:c r="WQX5902" s="248"/>
      <x:c r="WQY5902" s="248"/>
      <x:c r="WQZ5902" s="248"/>
      <x:c r="WRA5902" s="248"/>
      <x:c r="WRB5902" s="248"/>
      <x:c r="WRC5902" s="248"/>
      <x:c r="WRD5902" s="248"/>
      <x:c r="WRE5902" s="248"/>
      <x:c r="WRF5902" s="248"/>
      <x:c r="WRG5902" s="248"/>
      <x:c r="WRH5902" s="248"/>
      <x:c r="WRI5902" s="248"/>
      <x:c r="WRJ5902" s="248"/>
      <x:c r="WRK5902" s="248"/>
      <x:c r="WRL5902" s="248"/>
      <x:c r="WRM5902" s="248"/>
      <x:c r="WRN5902" s="248"/>
      <x:c r="WRO5902" s="248"/>
      <x:c r="WRP5902" s="248"/>
      <x:c r="WRQ5902" s="248"/>
      <x:c r="WRR5902" s="248"/>
      <x:c r="WRS5902" s="248"/>
      <x:c r="WRT5902" s="248"/>
      <x:c r="WRU5902" s="248"/>
      <x:c r="WRV5902" s="248"/>
      <x:c r="WRW5902" s="248"/>
      <x:c r="WRX5902" s="248"/>
      <x:c r="WRY5902" s="248"/>
      <x:c r="WRZ5902" s="248"/>
      <x:c r="WSA5902" s="248"/>
      <x:c r="WSB5902" s="248"/>
      <x:c r="WSC5902" s="248"/>
      <x:c r="WSD5902" s="248"/>
      <x:c r="WSE5902" s="248"/>
      <x:c r="WSF5902" s="248"/>
      <x:c r="WSG5902" s="248"/>
      <x:c r="WSH5902" s="248"/>
      <x:c r="WSI5902" s="248"/>
      <x:c r="WSJ5902" s="248"/>
      <x:c r="WSK5902" s="248"/>
      <x:c r="WSL5902" s="248"/>
      <x:c r="WSM5902" s="248"/>
      <x:c r="WSN5902" s="248"/>
      <x:c r="WSO5902" s="248"/>
      <x:c r="WSP5902" s="248"/>
      <x:c r="WSQ5902" s="248"/>
      <x:c r="WSR5902" s="248"/>
      <x:c r="WSS5902" s="248"/>
      <x:c r="WST5902" s="248"/>
      <x:c r="WSU5902" s="248"/>
      <x:c r="WSV5902" s="248"/>
      <x:c r="WSW5902" s="248"/>
      <x:c r="WSX5902" s="248"/>
      <x:c r="WSY5902" s="248"/>
      <x:c r="WSZ5902" s="248"/>
      <x:c r="WTA5902" s="248"/>
      <x:c r="WTB5902" s="248"/>
      <x:c r="WTC5902" s="248"/>
      <x:c r="WTD5902" s="248"/>
      <x:c r="WTE5902" s="248"/>
      <x:c r="WTF5902" s="248"/>
      <x:c r="WTG5902" s="248"/>
      <x:c r="WTH5902" s="248"/>
      <x:c r="WTI5902" s="248"/>
      <x:c r="WTJ5902" s="248"/>
      <x:c r="WTK5902" s="248"/>
      <x:c r="WTL5902" s="248"/>
      <x:c r="WTM5902" s="248"/>
      <x:c r="WTN5902" s="248"/>
      <x:c r="WTO5902" s="248"/>
      <x:c r="WTP5902" s="248"/>
      <x:c r="WTQ5902" s="248"/>
      <x:c r="WTR5902" s="248"/>
      <x:c r="WTS5902" s="248"/>
      <x:c r="WTT5902" s="248"/>
      <x:c r="WTU5902" s="248"/>
      <x:c r="WTV5902" s="248"/>
      <x:c r="WTW5902" s="248"/>
      <x:c r="WTX5902" s="248"/>
      <x:c r="WTY5902" s="248"/>
      <x:c r="WTZ5902" s="248"/>
      <x:c r="WUA5902" s="248"/>
      <x:c r="WUB5902" s="248"/>
      <x:c r="WUC5902" s="248"/>
      <x:c r="WUD5902" s="248"/>
      <x:c r="WUE5902" s="248"/>
      <x:c r="WUF5902" s="248"/>
      <x:c r="WUG5902" s="248"/>
      <x:c r="WUH5902" s="248"/>
      <x:c r="WUI5902" s="248"/>
      <x:c r="WUJ5902" s="248"/>
      <x:c r="WUK5902" s="248"/>
      <x:c r="WUL5902" s="248"/>
      <x:c r="WUM5902" s="248"/>
      <x:c r="WUN5902" s="248"/>
      <x:c r="WUO5902" s="248"/>
      <x:c r="WUP5902" s="248"/>
      <x:c r="WUQ5902" s="248"/>
      <x:c r="WUR5902" s="248"/>
      <x:c r="WUS5902" s="248"/>
      <x:c r="WUT5902" s="248"/>
      <x:c r="WUU5902" s="248"/>
      <x:c r="WUV5902" s="248"/>
      <x:c r="WUW5902" s="248"/>
      <x:c r="WUX5902" s="248"/>
      <x:c r="WUY5902" s="248"/>
      <x:c r="WUZ5902" s="248"/>
      <x:c r="WVA5902" s="248"/>
      <x:c r="WVB5902" s="248"/>
      <x:c r="WVC5902" s="248"/>
      <x:c r="WVD5902" s="248"/>
      <x:c r="WVE5902" s="248"/>
      <x:c r="WVF5902" s="248"/>
      <x:c r="WVG5902" s="248"/>
      <x:c r="WVH5902" s="248"/>
      <x:c r="WVI5902" s="248"/>
      <x:c r="WVJ5902" s="248"/>
      <x:c r="WVK5902" s="248"/>
      <x:c r="WVL5902" s="248"/>
      <x:c r="WVM5902" s="248"/>
      <x:c r="WVN5902" s="248"/>
      <x:c r="WVO5902" s="248"/>
      <x:c r="WVP5902" s="248"/>
      <x:c r="WVQ5902" s="248"/>
      <x:c r="WVR5902" s="248"/>
      <x:c r="WVS5902" s="248"/>
      <x:c r="WVT5902" s="248"/>
      <x:c r="WVU5902" s="248"/>
      <x:c r="WVV5902" s="248"/>
      <x:c r="WVW5902" s="248"/>
      <x:c r="WVX5902" s="248"/>
      <x:c r="WVY5902" s="248"/>
      <x:c r="WVZ5902" s="248"/>
      <x:c r="WWA5902" s="248"/>
      <x:c r="WWB5902" s="248"/>
      <x:c r="WWC5902" s="248"/>
      <x:c r="WWD5902" s="248"/>
      <x:c r="WWE5902" s="248"/>
      <x:c r="WWF5902" s="248"/>
      <x:c r="WWG5902" s="248"/>
      <x:c r="WWH5902" s="248"/>
      <x:c r="WWI5902" s="248"/>
      <x:c r="WWJ5902" s="248"/>
      <x:c r="WWK5902" s="248"/>
      <x:c r="WWL5902" s="248"/>
      <x:c r="WWM5902" s="248"/>
      <x:c r="WWN5902" s="248"/>
      <x:c r="WWO5902" s="248"/>
      <x:c r="WWP5902" s="248"/>
      <x:c r="WWQ5902" s="248"/>
      <x:c r="WWR5902" s="248"/>
      <x:c r="WWS5902" s="248"/>
      <x:c r="WWT5902" s="248"/>
      <x:c r="WWU5902" s="248"/>
      <x:c r="WWV5902" s="248"/>
      <x:c r="WWW5902" s="248"/>
      <x:c r="WWX5902" s="248"/>
      <x:c r="WWY5902" s="248"/>
      <x:c r="WWZ5902" s="248"/>
      <x:c r="WXA5902" s="248"/>
      <x:c r="WXB5902" s="248"/>
      <x:c r="WXC5902" s="248"/>
      <x:c r="WXD5902" s="248"/>
      <x:c r="WXE5902" s="248"/>
      <x:c r="WXF5902" s="248"/>
      <x:c r="WXG5902" s="248"/>
      <x:c r="WXH5902" s="248"/>
      <x:c r="WXI5902" s="248"/>
      <x:c r="WXJ5902" s="248"/>
      <x:c r="WXK5902" s="248"/>
      <x:c r="WXL5902" s="248"/>
      <x:c r="WXM5902" s="248"/>
      <x:c r="WXN5902" s="248"/>
      <x:c r="WXO5902" s="248"/>
      <x:c r="WXP5902" s="248"/>
      <x:c r="WXQ5902" s="248"/>
      <x:c r="WXR5902" s="248"/>
      <x:c r="WXS5902" s="248"/>
      <x:c r="WXT5902" s="248"/>
      <x:c r="WXU5902" s="248"/>
      <x:c r="WXV5902" s="248"/>
      <x:c r="WXW5902" s="248"/>
      <x:c r="WXX5902" s="248"/>
      <x:c r="WXY5902" s="248"/>
      <x:c r="WXZ5902" s="248"/>
      <x:c r="WYA5902" s="248"/>
      <x:c r="WYB5902" s="248"/>
      <x:c r="WYC5902" s="248"/>
      <x:c r="WYD5902" s="248"/>
      <x:c r="WYE5902" s="248"/>
      <x:c r="WYF5902" s="248"/>
      <x:c r="WYG5902" s="248"/>
      <x:c r="WYH5902" s="248"/>
      <x:c r="WYI5902" s="248"/>
      <x:c r="WYJ5902" s="248"/>
      <x:c r="WYK5902" s="248"/>
      <x:c r="WYL5902" s="248"/>
      <x:c r="WYM5902" s="248"/>
      <x:c r="WYN5902" s="248"/>
      <x:c r="WYO5902" s="248"/>
      <x:c r="WYP5902" s="248"/>
      <x:c r="WYQ5902" s="248"/>
      <x:c r="WYR5902" s="248"/>
      <x:c r="WYS5902" s="248"/>
      <x:c r="WYT5902" s="248"/>
      <x:c r="WYU5902" s="248"/>
      <x:c r="WYV5902" s="248"/>
      <x:c r="WYW5902" s="248"/>
      <x:c r="WYX5902" s="248"/>
      <x:c r="WYY5902" s="248"/>
      <x:c r="WYZ5902" s="248"/>
      <x:c r="WZA5902" s="248"/>
      <x:c r="WZB5902" s="248"/>
      <x:c r="WZC5902" s="248"/>
      <x:c r="WZD5902" s="248"/>
      <x:c r="WZE5902" s="248"/>
      <x:c r="WZF5902" s="248"/>
      <x:c r="WZG5902" s="248"/>
      <x:c r="WZH5902" s="248"/>
      <x:c r="WZI5902" s="248"/>
      <x:c r="WZJ5902" s="248"/>
      <x:c r="WZK5902" s="248"/>
      <x:c r="WZL5902" s="248"/>
      <x:c r="WZM5902" s="248"/>
      <x:c r="WZN5902" s="248"/>
      <x:c r="WZO5902" s="248"/>
      <x:c r="WZP5902" s="248"/>
      <x:c r="WZQ5902" s="248"/>
      <x:c r="WZR5902" s="248"/>
      <x:c r="WZS5902" s="248"/>
      <x:c r="WZT5902" s="248"/>
      <x:c r="WZU5902" s="248"/>
      <x:c r="WZV5902" s="248"/>
      <x:c r="WZW5902" s="248"/>
      <x:c r="WZX5902" s="248"/>
      <x:c r="WZY5902" s="248"/>
      <x:c r="WZZ5902" s="248"/>
      <x:c r="XAA5902" s="248"/>
      <x:c r="XAB5902" s="248"/>
      <x:c r="XAC5902" s="248"/>
      <x:c r="XAD5902" s="248"/>
      <x:c r="XAE5902" s="248"/>
      <x:c r="XAF5902" s="248"/>
      <x:c r="XAG5902" s="248"/>
      <x:c r="XAH5902" s="248"/>
      <x:c r="XAI5902" s="248"/>
      <x:c r="XAJ5902" s="248"/>
      <x:c r="XAK5902" s="248"/>
      <x:c r="XAL5902" s="248"/>
      <x:c r="XAM5902" s="248"/>
      <x:c r="XAN5902" s="248"/>
      <x:c r="XAO5902" s="248"/>
      <x:c r="XAP5902" s="248"/>
      <x:c r="XAQ5902" s="248"/>
      <x:c r="XAR5902" s="248"/>
      <x:c r="XAS5902" s="248"/>
      <x:c r="XAT5902" s="248"/>
      <x:c r="XAU5902" s="248"/>
      <x:c r="XAV5902" s="248"/>
      <x:c r="XAW5902" s="248"/>
      <x:c r="XAX5902" s="248"/>
      <x:c r="XAY5902" s="248"/>
      <x:c r="XAZ5902" s="248"/>
      <x:c r="XBA5902" s="248"/>
      <x:c r="XBB5902" s="248"/>
      <x:c r="XBC5902" s="248"/>
      <x:c r="XBD5902" s="248"/>
      <x:c r="XBE5902" s="248"/>
      <x:c r="XBF5902" s="248"/>
      <x:c r="XBG5902" s="248"/>
      <x:c r="XBH5902" s="248"/>
      <x:c r="XBI5902" s="248"/>
      <x:c r="XBJ5902" s="248"/>
      <x:c r="XBK5902" s="248"/>
      <x:c r="XBL5902" s="248"/>
      <x:c r="XBM5902" s="248"/>
      <x:c r="XBN5902" s="248"/>
      <x:c r="XBO5902" s="248"/>
      <x:c r="XBP5902" s="248"/>
      <x:c r="XBQ5902" s="248"/>
      <x:c r="XBR5902" s="248"/>
      <x:c r="XBS5902" s="248"/>
      <x:c r="XBT5902" s="248"/>
      <x:c r="XBU5902" s="248"/>
      <x:c r="XBV5902" s="248"/>
      <x:c r="XBW5902" s="248"/>
      <x:c r="XBX5902" s="248"/>
      <x:c r="XBY5902" s="248"/>
      <x:c r="XBZ5902" s="248"/>
      <x:c r="XCA5902" s="248"/>
      <x:c r="XCB5902" s="248"/>
      <x:c r="XCC5902" s="248"/>
      <x:c r="XCD5902" s="248"/>
      <x:c r="XCE5902" s="248"/>
      <x:c r="XCF5902" s="248"/>
      <x:c r="XCG5902" s="248"/>
      <x:c r="XCH5902" s="248"/>
      <x:c r="XCI5902" s="248"/>
      <x:c r="XCJ5902" s="248"/>
      <x:c r="XCK5902" s="248"/>
      <x:c r="XCL5902" s="248"/>
      <x:c r="XCM5902" s="248"/>
      <x:c r="XCN5902" s="248"/>
      <x:c r="XCO5902" s="248"/>
      <x:c r="XCP5902" s="248"/>
      <x:c r="XCQ5902" s="248"/>
      <x:c r="XCR5902" s="248"/>
      <x:c r="XCS5902" s="248"/>
      <x:c r="XCT5902" s="248"/>
      <x:c r="XCU5902" s="248"/>
      <x:c r="XCV5902" s="248"/>
      <x:c r="XCW5902" s="248"/>
      <x:c r="XCX5902" s="248"/>
      <x:c r="XCY5902" s="248"/>
      <x:c r="XCZ5902" s="248"/>
      <x:c r="XDA5902" s="248"/>
      <x:c r="XDB5902" s="248"/>
      <x:c r="XDC5902" s="248"/>
      <x:c r="XDD5902" s="248"/>
      <x:c r="XDE5902" s="248"/>
      <x:c r="XDF5902" s="248"/>
      <x:c r="XDG5902" s="248"/>
      <x:c r="XDH5902" s="248"/>
      <x:c r="XDI5902" s="248"/>
      <x:c r="XDJ5902" s="248"/>
      <x:c r="XDK5902" s="248"/>
      <x:c r="XDL5902" s="248"/>
      <x:c r="XDM5902" s="248"/>
      <x:c r="XDN5902" s="248"/>
      <x:c r="XDO5902" s="248"/>
      <x:c r="XDP5902" s="248"/>
      <x:c r="XDQ5902" s="248"/>
      <x:c r="XDR5902" s="248"/>
      <x:c r="XDS5902" s="248"/>
      <x:c r="XDT5902" s="248"/>
      <x:c r="XDU5902" s="248"/>
      <x:c r="XDV5902" s="248"/>
      <x:c r="XDW5902" s="248"/>
      <x:c r="XDX5902" s="248"/>
      <x:c r="XDY5902" s="248"/>
      <x:c r="XDZ5902" s="248"/>
      <x:c r="XEA5902" s="248"/>
      <x:c r="XEB5902" s="248"/>
      <x:c r="XEC5902" s="248"/>
      <x:c r="XED5902" s="248"/>
      <x:c r="XEE5902" s="248"/>
      <x:c r="XEF5902" s="248"/>
      <x:c r="XEG5902" s="248"/>
      <x:c r="XEH5902" s="248"/>
      <x:c r="XEI5902" s="248"/>
      <x:c r="XEJ5902" s="248"/>
      <x:c r="XEK5902" s="248"/>
      <x:c r="XEL5902" s="248"/>
      <x:c r="XEM5902" s="248"/>
      <x:c r="XEN5902" s="248"/>
      <x:c r="XEO5902" s="248"/>
      <x:c r="XEP5902" s="248"/>
      <x:c r="XEQ5902" s="248"/>
      <x:c r="XER5902" s="248"/>
      <x:c r="XES5902" s="248"/>
      <x:c r="XET5902" s="248"/>
      <x:c r="XEU5902" s="248"/>
      <x:c r="XEV5902" s="248"/>
      <x:c r="XEW5902" s="248"/>
      <x:c r="XEX5902" s="248"/>
      <x:c r="XEY5902" s="248"/>
      <x:c r="XEZ5902" s="248"/>
      <x:c r="XFA5902" s="248"/>
      <x:c r="XFB5902" s="248"/>
      <x:c r="XFC5902" s="248"/>
      <x:c r="XFD5902" s="248"/>
    </x:row>
    <x:row r="5903" spans="1:43" s="6" customFormat="1">
      <x:c r="A5903" s="386">
        <x:v>469462</x:v>
      </x:c>
      <x:c r="B5903" s="6">
        <x:v>1379</x:v>
      </x:c>
      <x:c r="C5903" s="6">
        <x:f>198/30</x:f>
        <x:v>6.6</x:v>
      </x:c>
      <x:c r="G5903" s="6">
        <x:v>1</x:v>
      </x:c>
      <x:c r="I5903" s="6" t="s">
        <x:v>100</x:v>
      </x:c>
      <x:c r="AG5903" s="93">
        <x:v>2</x:v>
      </x:c>
      <x:c r="AL5903" s="171"/>
      <x:c r="AM5903" s="171"/>
      <x:c r="AN5903" s="171"/>
      <x:c r="AO5903" s="171"/>
      <x:c r="AP5903" s="171"/>
      <x:c r="AQ5903" s="171"/>
    </x:row>
    <x:row r="5904" spans="1:16384" s="1" customFormat="1">
      <x:c r="A5904" s="248">
        <x:v>469463</x:v>
      </x:c>
      <x:c r="B5904" s="248">
        <x:v>1380</x:v>
      </x:c>
      <x:c r="C5904" s="248">
        <x:f>72/30</x:f>
        <x:v>2.4</x:v>
      </x:c>
      <x:c r="D5904" s="248"/>
      <x:c r="E5904" s="248"/>
      <x:c r="F5904" s="248"/>
      <x:c r="G5904" s="248">
        <x:v>1</x:v>
      </x:c>
      <x:c r="H5904" s="248"/>
      <x:c r="I5904" s="248" t="s">
        <x:v>746</x:v>
      </x:c>
      <x:c r="J5904" s="248"/>
      <x:c r="K5904" s="248"/>
      <x:c r="L5904" s="248"/>
      <x:c r="M5904" s="248"/>
      <x:c r="N5904" s="248"/>
      <x:c r="O5904" s="248"/>
      <x:c r="P5904" s="248"/>
      <x:c r="Q5904" s="248"/>
      <x:c r="R5904" s="248"/>
      <x:c r="S5904" s="248"/>
      <x:c r="T5904" s="248"/>
      <x:c r="U5904" s="248"/>
      <x:c r="V5904" s="248"/>
      <x:c r="W5904" s="248"/>
      <x:c r="X5904" s="248"/>
      <x:c r="Y5904" s="248"/>
      <x:c r="Z5904" s="248"/>
      <x:c r="AA5904" s="248"/>
      <x:c r="AB5904" s="248"/>
      <x:c r="AC5904" s="248"/>
      <x:c r="AD5904" s="248"/>
      <x:c r="AE5904" s="248"/>
      <x:c r="AF5904" s="248"/>
      <x:c r="AG5904" s="248"/>
      <x:c r="AH5904" s="248"/>
      <x:c r="AI5904" s="248"/>
      <x:c r="AJ5904" s="248"/>
      <x:c r="AK5904" s="248"/>
      <x:c r="AL5904" s="248"/>
      <x:c r="AM5904" s="248"/>
      <x:c r="AN5904" s="248"/>
      <x:c r="AO5904" s="248"/>
      <x:c r="AP5904" s="248"/>
      <x:c r="AQ5904" s="248"/>
      <x:c r="AR5904" s="248"/>
      <x:c r="AS5904" s="248"/>
      <x:c r="AT5904" s="248"/>
      <x:c r="AU5904" s="248"/>
      <x:c r="AV5904" s="248"/>
      <x:c r="AW5904" s="248"/>
      <x:c r="AX5904" s="248"/>
      <x:c r="AY5904" s="248"/>
      <x:c r="AZ5904" s="248"/>
      <x:c r="BA5904" s="248"/>
      <x:c r="BB5904" s="248"/>
      <x:c r="BC5904" s="248"/>
      <x:c r="BD5904" s="248"/>
      <x:c r="BE5904" s="248"/>
      <x:c r="BF5904" s="248"/>
      <x:c r="BG5904" s="248"/>
      <x:c r="BH5904" s="248"/>
      <x:c r="BI5904" s="248"/>
      <x:c r="BJ5904" s="248"/>
      <x:c r="BK5904" s="248"/>
      <x:c r="BL5904" s="248"/>
      <x:c r="BM5904" s="248"/>
      <x:c r="BN5904" s="248"/>
      <x:c r="BO5904" s="248"/>
      <x:c r="BP5904" s="248"/>
      <x:c r="BQ5904" s="248"/>
      <x:c r="BR5904" s="248"/>
      <x:c r="BS5904" s="248"/>
      <x:c r="BT5904" s="248"/>
      <x:c r="BU5904" s="248"/>
      <x:c r="BV5904" s="248"/>
      <x:c r="BW5904" s="248"/>
      <x:c r="BX5904" s="248"/>
      <x:c r="BY5904" s="248"/>
      <x:c r="BZ5904" s="248"/>
      <x:c r="CA5904" s="248"/>
      <x:c r="CB5904" s="248"/>
      <x:c r="CC5904" s="248"/>
      <x:c r="CD5904" s="248"/>
      <x:c r="CE5904" s="248"/>
      <x:c r="CF5904" s="248"/>
      <x:c r="CG5904" s="248"/>
      <x:c r="CH5904" s="248"/>
      <x:c r="CI5904" s="248"/>
      <x:c r="CJ5904" s="248"/>
      <x:c r="CK5904" s="248"/>
      <x:c r="CL5904" s="248"/>
      <x:c r="CM5904" s="248"/>
      <x:c r="CN5904" s="248"/>
      <x:c r="CO5904" s="248"/>
      <x:c r="CP5904" s="248"/>
      <x:c r="CQ5904" s="248"/>
      <x:c r="CR5904" s="248"/>
      <x:c r="CS5904" s="248"/>
      <x:c r="CT5904" s="248"/>
      <x:c r="CU5904" s="248"/>
      <x:c r="CV5904" s="248"/>
      <x:c r="CW5904" s="248"/>
      <x:c r="CX5904" s="248"/>
      <x:c r="CY5904" s="248"/>
      <x:c r="CZ5904" s="248"/>
      <x:c r="DA5904" s="248"/>
      <x:c r="DB5904" s="248"/>
      <x:c r="DC5904" s="248"/>
      <x:c r="DD5904" s="248"/>
      <x:c r="DE5904" s="248"/>
      <x:c r="DF5904" s="248"/>
      <x:c r="DG5904" s="248"/>
      <x:c r="DH5904" s="248"/>
      <x:c r="DI5904" s="248"/>
      <x:c r="DJ5904" s="248"/>
      <x:c r="DK5904" s="248"/>
      <x:c r="DL5904" s="248"/>
      <x:c r="DM5904" s="248"/>
      <x:c r="DN5904" s="248"/>
      <x:c r="DO5904" s="248"/>
      <x:c r="DP5904" s="248"/>
      <x:c r="DQ5904" s="248"/>
      <x:c r="DR5904" s="248"/>
      <x:c r="DS5904" s="248"/>
      <x:c r="DT5904" s="248"/>
      <x:c r="DU5904" s="248"/>
      <x:c r="DV5904" s="248"/>
      <x:c r="DW5904" s="248"/>
      <x:c r="DX5904" s="248"/>
      <x:c r="DY5904" s="248"/>
      <x:c r="DZ5904" s="248"/>
      <x:c r="EA5904" s="248"/>
      <x:c r="EB5904" s="248"/>
      <x:c r="EC5904" s="248"/>
      <x:c r="ED5904" s="248"/>
      <x:c r="EE5904" s="248"/>
      <x:c r="EF5904" s="248"/>
      <x:c r="EG5904" s="248"/>
      <x:c r="EH5904" s="248"/>
      <x:c r="EI5904" s="248"/>
      <x:c r="EJ5904" s="248"/>
      <x:c r="EK5904" s="248"/>
      <x:c r="EL5904" s="248"/>
      <x:c r="EM5904" s="248"/>
      <x:c r="EN5904" s="248"/>
      <x:c r="EO5904" s="248"/>
      <x:c r="EP5904" s="248"/>
      <x:c r="EQ5904" s="248"/>
      <x:c r="ER5904" s="248"/>
      <x:c r="ES5904" s="248"/>
      <x:c r="ET5904" s="248"/>
      <x:c r="EU5904" s="248"/>
      <x:c r="EV5904" s="248"/>
      <x:c r="EW5904" s="248"/>
      <x:c r="EX5904" s="248"/>
      <x:c r="EY5904" s="248"/>
      <x:c r="EZ5904" s="248"/>
      <x:c r="FA5904" s="248"/>
      <x:c r="FB5904" s="248"/>
      <x:c r="FC5904" s="248"/>
      <x:c r="FD5904" s="248"/>
      <x:c r="FE5904" s="248"/>
      <x:c r="FF5904" s="248"/>
      <x:c r="FG5904" s="248"/>
      <x:c r="FH5904" s="248"/>
      <x:c r="FI5904" s="248"/>
      <x:c r="FJ5904" s="248"/>
      <x:c r="FK5904" s="248"/>
      <x:c r="FL5904" s="248"/>
      <x:c r="FM5904" s="248"/>
      <x:c r="FN5904" s="248"/>
      <x:c r="FO5904" s="248"/>
      <x:c r="FP5904" s="248"/>
      <x:c r="FQ5904" s="248"/>
      <x:c r="FR5904" s="248"/>
      <x:c r="FS5904" s="248"/>
      <x:c r="FT5904" s="248"/>
      <x:c r="FU5904" s="248"/>
      <x:c r="FV5904" s="248"/>
      <x:c r="FW5904" s="248"/>
      <x:c r="FX5904" s="248"/>
      <x:c r="FY5904" s="248"/>
      <x:c r="FZ5904" s="248"/>
      <x:c r="GA5904" s="248"/>
      <x:c r="GB5904" s="248"/>
      <x:c r="GC5904" s="248"/>
      <x:c r="GD5904" s="248"/>
      <x:c r="GE5904" s="248"/>
      <x:c r="GF5904" s="248"/>
      <x:c r="GG5904" s="248"/>
      <x:c r="GH5904" s="248"/>
      <x:c r="GI5904" s="248"/>
      <x:c r="GJ5904" s="248"/>
      <x:c r="GK5904" s="248"/>
      <x:c r="GL5904" s="248"/>
      <x:c r="GM5904" s="248"/>
      <x:c r="GN5904" s="248"/>
      <x:c r="GO5904" s="248"/>
      <x:c r="GP5904" s="248"/>
      <x:c r="GQ5904" s="248"/>
      <x:c r="GR5904" s="248"/>
      <x:c r="GS5904" s="248"/>
      <x:c r="GT5904" s="248"/>
      <x:c r="GU5904" s="248"/>
      <x:c r="GV5904" s="248"/>
      <x:c r="GW5904" s="248"/>
      <x:c r="GX5904" s="248"/>
      <x:c r="GY5904" s="248"/>
      <x:c r="GZ5904" s="248"/>
      <x:c r="HA5904" s="248"/>
      <x:c r="HB5904" s="248"/>
      <x:c r="HC5904" s="248"/>
      <x:c r="HD5904" s="248"/>
      <x:c r="HE5904" s="248"/>
      <x:c r="HF5904" s="248"/>
      <x:c r="HG5904" s="248"/>
      <x:c r="HH5904" s="248"/>
      <x:c r="HI5904" s="248"/>
      <x:c r="HJ5904" s="248"/>
      <x:c r="HK5904" s="248"/>
      <x:c r="HL5904" s="248"/>
      <x:c r="HM5904" s="248"/>
      <x:c r="HN5904" s="248"/>
      <x:c r="HO5904" s="248"/>
      <x:c r="HP5904" s="248"/>
      <x:c r="HQ5904" s="248"/>
      <x:c r="HR5904" s="248"/>
      <x:c r="HS5904" s="248"/>
      <x:c r="HT5904" s="248"/>
      <x:c r="HU5904" s="248"/>
      <x:c r="HV5904" s="248"/>
      <x:c r="HW5904" s="248"/>
      <x:c r="HX5904" s="248"/>
      <x:c r="HY5904" s="248"/>
      <x:c r="HZ5904" s="248"/>
      <x:c r="IA5904" s="248"/>
      <x:c r="IB5904" s="248"/>
      <x:c r="IC5904" s="248"/>
      <x:c r="ID5904" s="248"/>
      <x:c r="IE5904" s="248"/>
      <x:c r="IF5904" s="248"/>
      <x:c r="IG5904" s="248"/>
      <x:c r="IH5904" s="248"/>
      <x:c r="II5904" s="248"/>
      <x:c r="IJ5904" s="248"/>
      <x:c r="IK5904" s="248"/>
      <x:c r="IL5904" s="248"/>
      <x:c r="IM5904" s="248"/>
      <x:c r="IN5904" s="248"/>
      <x:c r="IO5904" s="248"/>
      <x:c r="IP5904" s="248"/>
      <x:c r="IQ5904" s="248"/>
      <x:c r="IR5904" s="248"/>
      <x:c r="IS5904" s="248"/>
      <x:c r="IT5904" s="248"/>
      <x:c r="IU5904" s="248"/>
      <x:c r="IV5904" s="248"/>
      <x:c r="IW5904" s="248"/>
      <x:c r="IX5904" s="248"/>
      <x:c r="IY5904" s="248"/>
      <x:c r="IZ5904" s="248"/>
      <x:c r="JA5904" s="248"/>
      <x:c r="JB5904" s="248"/>
      <x:c r="JC5904" s="248"/>
      <x:c r="JD5904" s="248"/>
      <x:c r="JE5904" s="248"/>
      <x:c r="JF5904" s="248"/>
      <x:c r="JG5904" s="248"/>
      <x:c r="JH5904" s="248"/>
      <x:c r="JI5904" s="248"/>
      <x:c r="JJ5904" s="248"/>
      <x:c r="JK5904" s="248"/>
      <x:c r="JL5904" s="248"/>
      <x:c r="JM5904" s="248"/>
      <x:c r="JN5904" s="248"/>
      <x:c r="JO5904" s="248"/>
      <x:c r="JP5904" s="248"/>
      <x:c r="JQ5904" s="248"/>
      <x:c r="JR5904" s="248"/>
      <x:c r="JS5904" s="248"/>
      <x:c r="JT5904" s="248"/>
      <x:c r="JU5904" s="248"/>
      <x:c r="JV5904" s="248"/>
      <x:c r="JW5904" s="248"/>
      <x:c r="JX5904" s="248"/>
      <x:c r="JY5904" s="248"/>
      <x:c r="JZ5904" s="248"/>
      <x:c r="KA5904" s="248"/>
      <x:c r="KB5904" s="248"/>
      <x:c r="KC5904" s="248"/>
      <x:c r="KD5904" s="248"/>
      <x:c r="KE5904" s="248"/>
      <x:c r="KF5904" s="248"/>
      <x:c r="KG5904" s="248"/>
      <x:c r="KH5904" s="248"/>
      <x:c r="KI5904" s="248"/>
      <x:c r="KJ5904" s="248"/>
      <x:c r="KK5904" s="248"/>
      <x:c r="KL5904" s="248"/>
      <x:c r="KM5904" s="248"/>
      <x:c r="KN5904" s="248"/>
      <x:c r="KO5904" s="248"/>
      <x:c r="KP5904" s="248"/>
      <x:c r="KQ5904" s="248"/>
      <x:c r="KR5904" s="248"/>
      <x:c r="KS5904" s="248"/>
      <x:c r="KT5904" s="248"/>
      <x:c r="KU5904" s="248"/>
      <x:c r="KV5904" s="248"/>
      <x:c r="KW5904" s="248"/>
      <x:c r="KX5904" s="248"/>
      <x:c r="KY5904" s="248"/>
      <x:c r="KZ5904" s="248"/>
      <x:c r="LA5904" s="248"/>
      <x:c r="LB5904" s="248"/>
      <x:c r="LC5904" s="248"/>
      <x:c r="LD5904" s="248"/>
      <x:c r="LE5904" s="248"/>
      <x:c r="LF5904" s="248"/>
      <x:c r="LG5904" s="248"/>
      <x:c r="LH5904" s="248"/>
      <x:c r="LI5904" s="248"/>
      <x:c r="LJ5904" s="248"/>
      <x:c r="LK5904" s="248"/>
      <x:c r="LL5904" s="248"/>
      <x:c r="LM5904" s="248"/>
      <x:c r="LN5904" s="248"/>
      <x:c r="LO5904" s="248"/>
      <x:c r="LP5904" s="248"/>
      <x:c r="LQ5904" s="248"/>
      <x:c r="LR5904" s="248"/>
      <x:c r="LS5904" s="248"/>
      <x:c r="LT5904" s="248"/>
      <x:c r="LU5904" s="248"/>
      <x:c r="LV5904" s="248"/>
      <x:c r="LW5904" s="248"/>
      <x:c r="LX5904" s="248"/>
      <x:c r="LY5904" s="248"/>
      <x:c r="LZ5904" s="248"/>
      <x:c r="MA5904" s="248"/>
      <x:c r="MB5904" s="248"/>
      <x:c r="MC5904" s="248"/>
      <x:c r="MD5904" s="248"/>
      <x:c r="ME5904" s="248"/>
      <x:c r="MF5904" s="248"/>
      <x:c r="MG5904" s="248"/>
      <x:c r="MH5904" s="248"/>
      <x:c r="MI5904" s="248"/>
      <x:c r="MJ5904" s="248"/>
      <x:c r="MK5904" s="248"/>
      <x:c r="ML5904" s="248"/>
      <x:c r="MM5904" s="248"/>
      <x:c r="MN5904" s="248"/>
      <x:c r="MO5904" s="248"/>
      <x:c r="MP5904" s="248"/>
      <x:c r="MQ5904" s="248"/>
      <x:c r="MR5904" s="248"/>
      <x:c r="MS5904" s="248"/>
      <x:c r="MT5904" s="248"/>
      <x:c r="MU5904" s="248"/>
      <x:c r="MV5904" s="248"/>
      <x:c r="MW5904" s="248"/>
      <x:c r="MX5904" s="248"/>
      <x:c r="MY5904" s="248"/>
      <x:c r="MZ5904" s="248"/>
      <x:c r="NA5904" s="248"/>
      <x:c r="NB5904" s="248"/>
      <x:c r="NC5904" s="248"/>
      <x:c r="ND5904" s="248"/>
      <x:c r="NE5904" s="248"/>
      <x:c r="NF5904" s="248"/>
      <x:c r="NG5904" s="248"/>
      <x:c r="NH5904" s="248"/>
      <x:c r="NI5904" s="248"/>
      <x:c r="NJ5904" s="248"/>
      <x:c r="NK5904" s="248"/>
      <x:c r="NL5904" s="248"/>
      <x:c r="NM5904" s="248"/>
      <x:c r="NN5904" s="248"/>
      <x:c r="NO5904" s="248"/>
      <x:c r="NP5904" s="248"/>
      <x:c r="NQ5904" s="248"/>
      <x:c r="NR5904" s="248"/>
      <x:c r="NS5904" s="248"/>
      <x:c r="NT5904" s="248"/>
      <x:c r="NU5904" s="248"/>
      <x:c r="NV5904" s="248"/>
      <x:c r="NW5904" s="248"/>
      <x:c r="NX5904" s="248"/>
      <x:c r="NY5904" s="248"/>
      <x:c r="NZ5904" s="248"/>
      <x:c r="OA5904" s="248"/>
      <x:c r="OB5904" s="248"/>
      <x:c r="OC5904" s="248"/>
      <x:c r="OD5904" s="248"/>
      <x:c r="OE5904" s="248"/>
      <x:c r="OF5904" s="248"/>
      <x:c r="OG5904" s="248"/>
      <x:c r="OH5904" s="248"/>
      <x:c r="OI5904" s="248"/>
      <x:c r="OJ5904" s="248"/>
      <x:c r="OK5904" s="248"/>
      <x:c r="OL5904" s="248"/>
      <x:c r="OM5904" s="248"/>
      <x:c r="ON5904" s="248"/>
      <x:c r="OO5904" s="248"/>
      <x:c r="OP5904" s="248"/>
      <x:c r="OQ5904" s="248"/>
      <x:c r="OR5904" s="248"/>
      <x:c r="OS5904" s="248"/>
      <x:c r="OT5904" s="248"/>
      <x:c r="OU5904" s="248"/>
      <x:c r="OV5904" s="248"/>
      <x:c r="OW5904" s="248"/>
      <x:c r="OX5904" s="248"/>
      <x:c r="OY5904" s="248"/>
      <x:c r="OZ5904" s="248"/>
      <x:c r="PA5904" s="248"/>
      <x:c r="PB5904" s="248"/>
      <x:c r="PC5904" s="248"/>
      <x:c r="PD5904" s="248"/>
      <x:c r="PE5904" s="248"/>
      <x:c r="PF5904" s="248"/>
      <x:c r="PG5904" s="248"/>
      <x:c r="PH5904" s="248"/>
      <x:c r="PI5904" s="248"/>
      <x:c r="PJ5904" s="248"/>
      <x:c r="PK5904" s="248"/>
      <x:c r="PL5904" s="248"/>
      <x:c r="PM5904" s="248"/>
      <x:c r="PN5904" s="248"/>
      <x:c r="PO5904" s="248"/>
      <x:c r="PP5904" s="248"/>
      <x:c r="PQ5904" s="248"/>
      <x:c r="PR5904" s="248"/>
      <x:c r="PS5904" s="248"/>
      <x:c r="PT5904" s="248"/>
      <x:c r="PU5904" s="248"/>
      <x:c r="PV5904" s="248"/>
      <x:c r="PW5904" s="248"/>
      <x:c r="PX5904" s="248"/>
      <x:c r="PY5904" s="248"/>
      <x:c r="PZ5904" s="248"/>
      <x:c r="QA5904" s="248"/>
      <x:c r="QB5904" s="248"/>
      <x:c r="QC5904" s="248"/>
      <x:c r="QD5904" s="248"/>
      <x:c r="QE5904" s="248"/>
      <x:c r="QF5904" s="248"/>
      <x:c r="QG5904" s="248"/>
      <x:c r="QH5904" s="248"/>
      <x:c r="QI5904" s="248"/>
      <x:c r="QJ5904" s="248"/>
      <x:c r="QK5904" s="248"/>
      <x:c r="QL5904" s="248"/>
      <x:c r="QM5904" s="248"/>
      <x:c r="QN5904" s="248"/>
      <x:c r="QO5904" s="248"/>
      <x:c r="QP5904" s="248"/>
      <x:c r="QQ5904" s="248"/>
      <x:c r="QR5904" s="248"/>
      <x:c r="QS5904" s="248"/>
      <x:c r="QT5904" s="248"/>
      <x:c r="QU5904" s="248"/>
      <x:c r="QV5904" s="248"/>
      <x:c r="QW5904" s="248"/>
      <x:c r="QX5904" s="248"/>
      <x:c r="QY5904" s="248"/>
      <x:c r="QZ5904" s="248"/>
      <x:c r="RA5904" s="248"/>
      <x:c r="RB5904" s="248"/>
      <x:c r="RC5904" s="248"/>
      <x:c r="RD5904" s="248"/>
      <x:c r="RE5904" s="248"/>
      <x:c r="RF5904" s="248"/>
      <x:c r="RG5904" s="248"/>
      <x:c r="RH5904" s="248"/>
      <x:c r="RI5904" s="248"/>
      <x:c r="RJ5904" s="248"/>
      <x:c r="RK5904" s="248"/>
      <x:c r="RL5904" s="248"/>
      <x:c r="RM5904" s="248"/>
      <x:c r="RN5904" s="248"/>
      <x:c r="RO5904" s="248"/>
      <x:c r="RP5904" s="248"/>
      <x:c r="RQ5904" s="248"/>
      <x:c r="RR5904" s="248"/>
      <x:c r="RS5904" s="248"/>
      <x:c r="RT5904" s="248"/>
      <x:c r="RU5904" s="248"/>
      <x:c r="RV5904" s="248"/>
      <x:c r="RW5904" s="248"/>
      <x:c r="RX5904" s="248"/>
      <x:c r="RY5904" s="248"/>
      <x:c r="RZ5904" s="248"/>
      <x:c r="SA5904" s="248"/>
      <x:c r="SB5904" s="248"/>
      <x:c r="SC5904" s="248"/>
      <x:c r="SD5904" s="248"/>
      <x:c r="SE5904" s="248"/>
      <x:c r="SF5904" s="248"/>
      <x:c r="SG5904" s="248"/>
      <x:c r="SH5904" s="248"/>
      <x:c r="SI5904" s="248"/>
      <x:c r="SJ5904" s="248"/>
      <x:c r="SK5904" s="248"/>
      <x:c r="SL5904" s="248"/>
      <x:c r="SM5904" s="248"/>
      <x:c r="SN5904" s="248"/>
      <x:c r="SO5904" s="248"/>
      <x:c r="SP5904" s="248"/>
      <x:c r="SQ5904" s="248"/>
      <x:c r="SR5904" s="248"/>
      <x:c r="SS5904" s="248"/>
      <x:c r="ST5904" s="248"/>
      <x:c r="SU5904" s="248"/>
      <x:c r="SV5904" s="248"/>
      <x:c r="SW5904" s="248"/>
      <x:c r="SX5904" s="248"/>
      <x:c r="SY5904" s="248"/>
      <x:c r="SZ5904" s="248"/>
      <x:c r="TA5904" s="248"/>
      <x:c r="TB5904" s="248"/>
      <x:c r="TC5904" s="248"/>
      <x:c r="TD5904" s="248"/>
      <x:c r="TE5904" s="248"/>
      <x:c r="TF5904" s="248"/>
      <x:c r="TG5904" s="248"/>
      <x:c r="TH5904" s="248"/>
      <x:c r="TI5904" s="248"/>
      <x:c r="TJ5904" s="248"/>
      <x:c r="TK5904" s="248"/>
      <x:c r="TL5904" s="248"/>
      <x:c r="TM5904" s="248"/>
      <x:c r="TN5904" s="248"/>
      <x:c r="TO5904" s="248"/>
      <x:c r="TP5904" s="248"/>
      <x:c r="TQ5904" s="248"/>
      <x:c r="TR5904" s="248"/>
      <x:c r="TS5904" s="248"/>
      <x:c r="TT5904" s="248"/>
      <x:c r="TU5904" s="248"/>
      <x:c r="TV5904" s="248"/>
      <x:c r="TW5904" s="248"/>
      <x:c r="TX5904" s="248"/>
      <x:c r="TY5904" s="248"/>
      <x:c r="TZ5904" s="248"/>
      <x:c r="UA5904" s="248"/>
      <x:c r="UB5904" s="248"/>
      <x:c r="UC5904" s="248"/>
      <x:c r="UD5904" s="248"/>
      <x:c r="UE5904" s="248"/>
      <x:c r="UF5904" s="248"/>
      <x:c r="UG5904" s="248"/>
      <x:c r="UH5904" s="248"/>
      <x:c r="UI5904" s="248"/>
      <x:c r="UJ5904" s="248"/>
      <x:c r="UK5904" s="248"/>
      <x:c r="UL5904" s="248"/>
      <x:c r="UM5904" s="248"/>
      <x:c r="UN5904" s="248"/>
      <x:c r="UO5904" s="248"/>
      <x:c r="UP5904" s="248"/>
      <x:c r="UQ5904" s="248"/>
      <x:c r="UR5904" s="248"/>
      <x:c r="US5904" s="248"/>
      <x:c r="UT5904" s="248"/>
      <x:c r="UU5904" s="248"/>
      <x:c r="UV5904" s="248"/>
      <x:c r="UW5904" s="248"/>
      <x:c r="UX5904" s="248"/>
      <x:c r="UY5904" s="248"/>
      <x:c r="UZ5904" s="248"/>
      <x:c r="VA5904" s="248"/>
      <x:c r="VB5904" s="248"/>
      <x:c r="VC5904" s="248"/>
      <x:c r="VD5904" s="248"/>
      <x:c r="VE5904" s="248"/>
      <x:c r="VF5904" s="248"/>
      <x:c r="VG5904" s="248"/>
      <x:c r="VH5904" s="248"/>
      <x:c r="VI5904" s="248"/>
      <x:c r="VJ5904" s="248"/>
      <x:c r="VK5904" s="248"/>
      <x:c r="VL5904" s="248"/>
      <x:c r="VM5904" s="248"/>
      <x:c r="VN5904" s="248"/>
      <x:c r="VO5904" s="248"/>
      <x:c r="VP5904" s="248"/>
      <x:c r="VQ5904" s="248"/>
      <x:c r="VR5904" s="248"/>
      <x:c r="VS5904" s="248"/>
      <x:c r="VT5904" s="248"/>
      <x:c r="VU5904" s="248"/>
      <x:c r="VV5904" s="248"/>
      <x:c r="VW5904" s="248"/>
      <x:c r="VX5904" s="248"/>
      <x:c r="VY5904" s="248"/>
      <x:c r="VZ5904" s="248"/>
      <x:c r="WA5904" s="248"/>
      <x:c r="WB5904" s="248"/>
      <x:c r="WC5904" s="248"/>
      <x:c r="WD5904" s="248"/>
      <x:c r="WE5904" s="248"/>
      <x:c r="WF5904" s="248"/>
      <x:c r="WG5904" s="248"/>
      <x:c r="WH5904" s="248"/>
      <x:c r="WI5904" s="248"/>
      <x:c r="WJ5904" s="248"/>
      <x:c r="WK5904" s="248"/>
      <x:c r="WL5904" s="248"/>
      <x:c r="WM5904" s="248"/>
      <x:c r="WN5904" s="248"/>
      <x:c r="WO5904" s="248"/>
      <x:c r="WP5904" s="248"/>
      <x:c r="WQ5904" s="248"/>
      <x:c r="WR5904" s="248"/>
      <x:c r="WS5904" s="248"/>
      <x:c r="WT5904" s="248"/>
      <x:c r="WU5904" s="248"/>
      <x:c r="WV5904" s="248"/>
      <x:c r="WW5904" s="248"/>
      <x:c r="WX5904" s="248"/>
      <x:c r="WY5904" s="248"/>
      <x:c r="WZ5904" s="248"/>
      <x:c r="XA5904" s="248"/>
      <x:c r="XB5904" s="248"/>
      <x:c r="XC5904" s="248"/>
      <x:c r="XD5904" s="248"/>
      <x:c r="XE5904" s="248"/>
      <x:c r="XF5904" s="248"/>
      <x:c r="XG5904" s="248"/>
      <x:c r="XH5904" s="248"/>
      <x:c r="XI5904" s="248"/>
      <x:c r="XJ5904" s="248"/>
      <x:c r="XK5904" s="248"/>
      <x:c r="XL5904" s="248"/>
      <x:c r="XM5904" s="248"/>
      <x:c r="XN5904" s="248"/>
      <x:c r="XO5904" s="248"/>
      <x:c r="XP5904" s="248"/>
      <x:c r="XQ5904" s="248"/>
      <x:c r="XR5904" s="248"/>
      <x:c r="XS5904" s="248"/>
      <x:c r="XT5904" s="248"/>
      <x:c r="XU5904" s="248"/>
      <x:c r="XV5904" s="248"/>
      <x:c r="XW5904" s="248"/>
      <x:c r="XX5904" s="248"/>
      <x:c r="XY5904" s="248"/>
      <x:c r="XZ5904" s="248"/>
      <x:c r="YA5904" s="248"/>
      <x:c r="YB5904" s="248"/>
      <x:c r="YC5904" s="248"/>
      <x:c r="YD5904" s="248"/>
      <x:c r="YE5904" s="248"/>
      <x:c r="YF5904" s="248"/>
      <x:c r="YG5904" s="248"/>
      <x:c r="YH5904" s="248"/>
      <x:c r="YI5904" s="248"/>
      <x:c r="YJ5904" s="248"/>
      <x:c r="YK5904" s="248"/>
      <x:c r="YL5904" s="248"/>
      <x:c r="YM5904" s="248"/>
      <x:c r="YN5904" s="248"/>
      <x:c r="YO5904" s="248"/>
      <x:c r="YP5904" s="248"/>
      <x:c r="YQ5904" s="248"/>
      <x:c r="YR5904" s="248"/>
      <x:c r="YS5904" s="248"/>
      <x:c r="YT5904" s="248"/>
      <x:c r="YU5904" s="248"/>
      <x:c r="YV5904" s="248"/>
      <x:c r="YW5904" s="248"/>
      <x:c r="YX5904" s="248"/>
      <x:c r="YY5904" s="248"/>
      <x:c r="YZ5904" s="248"/>
      <x:c r="ZA5904" s="248"/>
      <x:c r="ZB5904" s="248"/>
      <x:c r="ZC5904" s="248"/>
      <x:c r="ZD5904" s="248"/>
      <x:c r="ZE5904" s="248"/>
      <x:c r="ZF5904" s="248"/>
      <x:c r="ZG5904" s="248"/>
      <x:c r="ZH5904" s="248"/>
      <x:c r="ZI5904" s="248"/>
      <x:c r="ZJ5904" s="248"/>
      <x:c r="ZK5904" s="248"/>
      <x:c r="ZL5904" s="248"/>
      <x:c r="ZM5904" s="248"/>
      <x:c r="ZN5904" s="248"/>
      <x:c r="ZO5904" s="248"/>
      <x:c r="ZP5904" s="248"/>
      <x:c r="ZQ5904" s="248"/>
      <x:c r="ZR5904" s="248"/>
      <x:c r="ZS5904" s="248"/>
      <x:c r="ZT5904" s="248"/>
      <x:c r="ZU5904" s="248"/>
      <x:c r="ZV5904" s="248"/>
      <x:c r="ZW5904" s="248"/>
      <x:c r="ZX5904" s="248"/>
      <x:c r="ZY5904" s="248"/>
      <x:c r="ZZ5904" s="248"/>
      <x:c r="AAA5904" s="248"/>
      <x:c r="AAB5904" s="248"/>
      <x:c r="AAC5904" s="248"/>
      <x:c r="AAD5904" s="248"/>
      <x:c r="AAE5904" s="248"/>
      <x:c r="AAF5904" s="248"/>
      <x:c r="AAG5904" s="248"/>
      <x:c r="AAH5904" s="248"/>
      <x:c r="AAI5904" s="248"/>
      <x:c r="AAJ5904" s="248"/>
      <x:c r="AAK5904" s="248"/>
      <x:c r="AAL5904" s="248"/>
      <x:c r="AAM5904" s="248"/>
      <x:c r="AAN5904" s="248"/>
      <x:c r="AAO5904" s="248"/>
      <x:c r="AAP5904" s="248"/>
      <x:c r="AAQ5904" s="248"/>
      <x:c r="AAR5904" s="248"/>
      <x:c r="AAS5904" s="248"/>
      <x:c r="AAT5904" s="248"/>
      <x:c r="AAU5904" s="248"/>
      <x:c r="AAV5904" s="248"/>
      <x:c r="AAW5904" s="248"/>
      <x:c r="AAX5904" s="248"/>
      <x:c r="AAY5904" s="248"/>
      <x:c r="AAZ5904" s="248"/>
      <x:c r="ABA5904" s="248"/>
      <x:c r="ABB5904" s="248"/>
      <x:c r="ABC5904" s="248"/>
      <x:c r="ABD5904" s="248"/>
      <x:c r="ABE5904" s="248"/>
      <x:c r="ABF5904" s="248"/>
      <x:c r="ABG5904" s="248"/>
      <x:c r="ABH5904" s="248"/>
      <x:c r="ABI5904" s="248"/>
      <x:c r="ABJ5904" s="248"/>
      <x:c r="ABK5904" s="248"/>
      <x:c r="ABL5904" s="248"/>
      <x:c r="ABM5904" s="248"/>
      <x:c r="ABN5904" s="248"/>
      <x:c r="ABO5904" s="248"/>
      <x:c r="ABP5904" s="248"/>
      <x:c r="ABQ5904" s="248"/>
      <x:c r="ABR5904" s="248"/>
      <x:c r="ABS5904" s="248"/>
      <x:c r="ABT5904" s="248"/>
      <x:c r="ABU5904" s="248"/>
      <x:c r="ABV5904" s="248"/>
      <x:c r="ABW5904" s="248"/>
      <x:c r="ABX5904" s="248"/>
      <x:c r="ABY5904" s="248"/>
      <x:c r="ABZ5904" s="248"/>
      <x:c r="ACA5904" s="248"/>
      <x:c r="ACB5904" s="248"/>
      <x:c r="ACC5904" s="248"/>
      <x:c r="ACD5904" s="248"/>
      <x:c r="ACE5904" s="248"/>
      <x:c r="ACF5904" s="248"/>
      <x:c r="ACG5904" s="248"/>
      <x:c r="ACH5904" s="248"/>
      <x:c r="ACI5904" s="248"/>
      <x:c r="ACJ5904" s="248"/>
      <x:c r="ACK5904" s="248"/>
      <x:c r="ACL5904" s="248"/>
      <x:c r="ACM5904" s="248"/>
      <x:c r="ACN5904" s="248"/>
      <x:c r="ACO5904" s="248"/>
      <x:c r="ACP5904" s="248"/>
      <x:c r="ACQ5904" s="248"/>
      <x:c r="ACR5904" s="248"/>
      <x:c r="ACS5904" s="248"/>
      <x:c r="ACT5904" s="248"/>
      <x:c r="ACU5904" s="248"/>
      <x:c r="ACV5904" s="248"/>
      <x:c r="ACW5904" s="248"/>
      <x:c r="ACX5904" s="248"/>
      <x:c r="ACY5904" s="248"/>
      <x:c r="ACZ5904" s="248"/>
      <x:c r="ADA5904" s="248"/>
      <x:c r="ADB5904" s="248"/>
      <x:c r="ADC5904" s="248"/>
      <x:c r="ADD5904" s="248"/>
      <x:c r="ADE5904" s="248"/>
      <x:c r="ADF5904" s="248"/>
      <x:c r="ADG5904" s="248"/>
      <x:c r="ADH5904" s="248"/>
      <x:c r="ADI5904" s="248"/>
      <x:c r="ADJ5904" s="248"/>
      <x:c r="ADK5904" s="248"/>
      <x:c r="ADL5904" s="248"/>
      <x:c r="ADM5904" s="248"/>
      <x:c r="ADN5904" s="248"/>
      <x:c r="ADO5904" s="248"/>
      <x:c r="ADP5904" s="248"/>
      <x:c r="ADQ5904" s="248"/>
      <x:c r="ADR5904" s="248"/>
      <x:c r="ADS5904" s="248"/>
      <x:c r="ADT5904" s="248"/>
      <x:c r="ADU5904" s="248"/>
      <x:c r="ADV5904" s="248"/>
      <x:c r="ADW5904" s="248"/>
      <x:c r="ADX5904" s="248"/>
      <x:c r="ADY5904" s="248"/>
      <x:c r="ADZ5904" s="248"/>
      <x:c r="AEA5904" s="248"/>
      <x:c r="AEB5904" s="248"/>
      <x:c r="AEC5904" s="248"/>
      <x:c r="AED5904" s="248"/>
      <x:c r="AEE5904" s="248"/>
      <x:c r="AEF5904" s="248"/>
      <x:c r="AEG5904" s="248"/>
      <x:c r="AEH5904" s="248"/>
      <x:c r="AEI5904" s="248"/>
      <x:c r="AEJ5904" s="248"/>
      <x:c r="AEK5904" s="248"/>
      <x:c r="AEL5904" s="248"/>
      <x:c r="AEM5904" s="248"/>
      <x:c r="AEN5904" s="248"/>
      <x:c r="AEO5904" s="248"/>
      <x:c r="AEP5904" s="248"/>
      <x:c r="AEQ5904" s="248"/>
      <x:c r="AER5904" s="248"/>
      <x:c r="AES5904" s="248"/>
      <x:c r="AET5904" s="248"/>
      <x:c r="AEU5904" s="248"/>
      <x:c r="AEV5904" s="248"/>
      <x:c r="AEW5904" s="248"/>
      <x:c r="AEX5904" s="248"/>
      <x:c r="AEY5904" s="248"/>
      <x:c r="AEZ5904" s="248"/>
      <x:c r="AFA5904" s="248"/>
      <x:c r="AFB5904" s="248"/>
      <x:c r="AFC5904" s="248"/>
      <x:c r="AFD5904" s="248"/>
      <x:c r="AFE5904" s="248"/>
      <x:c r="AFF5904" s="248"/>
      <x:c r="AFG5904" s="248"/>
      <x:c r="AFH5904" s="248"/>
      <x:c r="AFI5904" s="248"/>
      <x:c r="AFJ5904" s="248"/>
      <x:c r="AFK5904" s="248"/>
      <x:c r="AFL5904" s="248"/>
      <x:c r="AFM5904" s="248"/>
      <x:c r="AFN5904" s="248"/>
      <x:c r="AFO5904" s="248"/>
      <x:c r="AFP5904" s="248"/>
      <x:c r="AFQ5904" s="248"/>
      <x:c r="AFR5904" s="248"/>
      <x:c r="AFS5904" s="248"/>
      <x:c r="AFT5904" s="248"/>
      <x:c r="AFU5904" s="248"/>
      <x:c r="AFV5904" s="248"/>
      <x:c r="AFW5904" s="248"/>
      <x:c r="AFX5904" s="248"/>
      <x:c r="AFY5904" s="248"/>
      <x:c r="AFZ5904" s="248"/>
      <x:c r="AGA5904" s="248"/>
      <x:c r="AGB5904" s="248"/>
      <x:c r="AGC5904" s="248"/>
      <x:c r="AGD5904" s="248"/>
      <x:c r="AGE5904" s="248"/>
      <x:c r="AGF5904" s="248"/>
      <x:c r="AGG5904" s="248"/>
      <x:c r="AGH5904" s="248"/>
      <x:c r="AGI5904" s="248"/>
      <x:c r="AGJ5904" s="248"/>
      <x:c r="AGK5904" s="248"/>
      <x:c r="AGL5904" s="248"/>
      <x:c r="AGM5904" s="248"/>
      <x:c r="AGN5904" s="248"/>
      <x:c r="AGO5904" s="248"/>
      <x:c r="AGP5904" s="248"/>
      <x:c r="AGQ5904" s="248"/>
      <x:c r="AGR5904" s="248"/>
      <x:c r="AGS5904" s="248"/>
      <x:c r="AGT5904" s="248"/>
      <x:c r="AGU5904" s="248"/>
      <x:c r="AGV5904" s="248"/>
      <x:c r="AGW5904" s="248"/>
      <x:c r="AGX5904" s="248"/>
      <x:c r="AGY5904" s="248"/>
      <x:c r="AGZ5904" s="248"/>
      <x:c r="AHA5904" s="248"/>
      <x:c r="AHB5904" s="248"/>
      <x:c r="AHC5904" s="248"/>
      <x:c r="AHD5904" s="248"/>
      <x:c r="AHE5904" s="248"/>
      <x:c r="AHF5904" s="248"/>
      <x:c r="AHG5904" s="248"/>
      <x:c r="AHH5904" s="248"/>
      <x:c r="AHI5904" s="248"/>
      <x:c r="AHJ5904" s="248"/>
      <x:c r="AHK5904" s="248"/>
      <x:c r="AHL5904" s="248"/>
      <x:c r="AHM5904" s="248"/>
      <x:c r="AHN5904" s="248"/>
      <x:c r="AHO5904" s="248"/>
      <x:c r="AHP5904" s="248"/>
      <x:c r="AHQ5904" s="248"/>
      <x:c r="AHR5904" s="248"/>
      <x:c r="AHS5904" s="248"/>
      <x:c r="AHT5904" s="248"/>
      <x:c r="AHU5904" s="248"/>
      <x:c r="AHV5904" s="248"/>
      <x:c r="AHW5904" s="248"/>
      <x:c r="AHX5904" s="248"/>
      <x:c r="AHY5904" s="248"/>
      <x:c r="AHZ5904" s="248"/>
      <x:c r="AIA5904" s="248"/>
      <x:c r="AIB5904" s="248"/>
      <x:c r="AIC5904" s="248"/>
      <x:c r="AID5904" s="248"/>
      <x:c r="AIE5904" s="248"/>
      <x:c r="AIF5904" s="248"/>
      <x:c r="AIG5904" s="248"/>
      <x:c r="AIH5904" s="248"/>
      <x:c r="AII5904" s="248"/>
      <x:c r="AIJ5904" s="248"/>
      <x:c r="AIK5904" s="248"/>
      <x:c r="AIL5904" s="248"/>
      <x:c r="AIM5904" s="248"/>
      <x:c r="AIN5904" s="248"/>
      <x:c r="AIO5904" s="248"/>
      <x:c r="AIP5904" s="248"/>
      <x:c r="AIQ5904" s="248"/>
      <x:c r="AIR5904" s="248"/>
      <x:c r="AIS5904" s="248"/>
      <x:c r="AIT5904" s="248"/>
      <x:c r="AIU5904" s="248"/>
      <x:c r="AIV5904" s="248"/>
      <x:c r="AIW5904" s="248"/>
      <x:c r="AIX5904" s="248"/>
      <x:c r="AIY5904" s="248"/>
      <x:c r="AIZ5904" s="248"/>
      <x:c r="AJA5904" s="248"/>
      <x:c r="AJB5904" s="248"/>
      <x:c r="AJC5904" s="248"/>
      <x:c r="AJD5904" s="248"/>
      <x:c r="AJE5904" s="248"/>
      <x:c r="AJF5904" s="248"/>
      <x:c r="AJG5904" s="248"/>
      <x:c r="AJH5904" s="248"/>
      <x:c r="AJI5904" s="248"/>
      <x:c r="AJJ5904" s="248"/>
      <x:c r="AJK5904" s="248"/>
      <x:c r="AJL5904" s="248"/>
      <x:c r="AJM5904" s="248"/>
      <x:c r="AJN5904" s="248"/>
      <x:c r="AJO5904" s="248"/>
      <x:c r="AJP5904" s="248"/>
      <x:c r="AJQ5904" s="248"/>
      <x:c r="AJR5904" s="248"/>
      <x:c r="AJS5904" s="248"/>
      <x:c r="AJT5904" s="248"/>
      <x:c r="AJU5904" s="248"/>
      <x:c r="AJV5904" s="248"/>
      <x:c r="AJW5904" s="248"/>
      <x:c r="AJX5904" s="248"/>
      <x:c r="AJY5904" s="248"/>
      <x:c r="AJZ5904" s="248"/>
      <x:c r="AKA5904" s="248"/>
      <x:c r="AKB5904" s="248"/>
      <x:c r="AKC5904" s="248"/>
      <x:c r="AKD5904" s="248"/>
      <x:c r="AKE5904" s="248"/>
      <x:c r="AKF5904" s="248"/>
      <x:c r="AKG5904" s="248"/>
      <x:c r="AKH5904" s="248"/>
      <x:c r="AKI5904" s="248"/>
      <x:c r="AKJ5904" s="248"/>
      <x:c r="AKK5904" s="248"/>
      <x:c r="AKL5904" s="248"/>
      <x:c r="AKM5904" s="248"/>
      <x:c r="AKN5904" s="248"/>
      <x:c r="AKO5904" s="248"/>
      <x:c r="AKP5904" s="248"/>
      <x:c r="AKQ5904" s="248"/>
      <x:c r="AKR5904" s="248"/>
      <x:c r="AKS5904" s="248"/>
      <x:c r="AKT5904" s="248"/>
      <x:c r="AKU5904" s="248"/>
      <x:c r="AKV5904" s="248"/>
      <x:c r="AKW5904" s="248"/>
      <x:c r="AKX5904" s="248"/>
      <x:c r="AKY5904" s="248"/>
      <x:c r="AKZ5904" s="248"/>
      <x:c r="ALA5904" s="248"/>
      <x:c r="ALB5904" s="248"/>
      <x:c r="ALC5904" s="248"/>
      <x:c r="ALD5904" s="248"/>
      <x:c r="ALE5904" s="248"/>
      <x:c r="ALF5904" s="248"/>
      <x:c r="ALG5904" s="248"/>
      <x:c r="ALH5904" s="248"/>
      <x:c r="ALI5904" s="248"/>
      <x:c r="ALJ5904" s="248"/>
      <x:c r="ALK5904" s="248"/>
      <x:c r="ALL5904" s="248"/>
      <x:c r="ALM5904" s="248"/>
      <x:c r="ALN5904" s="248"/>
      <x:c r="ALO5904" s="248"/>
      <x:c r="ALP5904" s="248"/>
      <x:c r="ALQ5904" s="248"/>
      <x:c r="ALR5904" s="248"/>
      <x:c r="ALS5904" s="248"/>
      <x:c r="ALT5904" s="248"/>
      <x:c r="ALU5904" s="248"/>
      <x:c r="ALV5904" s="248"/>
      <x:c r="ALW5904" s="248"/>
      <x:c r="ALX5904" s="248"/>
      <x:c r="ALY5904" s="248"/>
      <x:c r="ALZ5904" s="248"/>
      <x:c r="AMA5904" s="248"/>
      <x:c r="AMB5904" s="248"/>
      <x:c r="AMC5904" s="248"/>
      <x:c r="AMD5904" s="248"/>
      <x:c r="AME5904" s="248"/>
      <x:c r="AMF5904" s="248"/>
      <x:c r="AMG5904" s="248"/>
      <x:c r="AMH5904" s="248"/>
      <x:c r="AMI5904" s="248"/>
      <x:c r="AMJ5904" s="248"/>
      <x:c r="AMK5904" s="248"/>
      <x:c r="AML5904" s="248"/>
      <x:c r="AMM5904" s="248"/>
      <x:c r="AMN5904" s="248"/>
      <x:c r="AMO5904" s="248"/>
      <x:c r="AMP5904" s="248"/>
      <x:c r="AMQ5904" s="248"/>
      <x:c r="AMR5904" s="248"/>
      <x:c r="AMS5904" s="248"/>
      <x:c r="AMT5904" s="248"/>
      <x:c r="AMU5904" s="248"/>
      <x:c r="AMV5904" s="248"/>
      <x:c r="AMW5904" s="248"/>
      <x:c r="AMX5904" s="248"/>
      <x:c r="AMY5904" s="248"/>
      <x:c r="AMZ5904" s="248"/>
      <x:c r="ANA5904" s="248"/>
      <x:c r="ANB5904" s="248"/>
      <x:c r="ANC5904" s="248"/>
      <x:c r="AND5904" s="248"/>
      <x:c r="ANE5904" s="248"/>
      <x:c r="ANF5904" s="248"/>
      <x:c r="ANG5904" s="248"/>
      <x:c r="ANH5904" s="248"/>
      <x:c r="ANI5904" s="248"/>
      <x:c r="ANJ5904" s="248"/>
      <x:c r="ANK5904" s="248"/>
      <x:c r="ANL5904" s="248"/>
      <x:c r="ANM5904" s="248"/>
      <x:c r="ANN5904" s="248"/>
      <x:c r="ANO5904" s="248"/>
      <x:c r="ANP5904" s="248"/>
      <x:c r="ANQ5904" s="248"/>
      <x:c r="ANR5904" s="248"/>
      <x:c r="ANS5904" s="248"/>
      <x:c r="ANT5904" s="248"/>
      <x:c r="ANU5904" s="248"/>
      <x:c r="ANV5904" s="248"/>
      <x:c r="ANW5904" s="248"/>
      <x:c r="ANX5904" s="248"/>
      <x:c r="ANY5904" s="248"/>
      <x:c r="ANZ5904" s="248"/>
      <x:c r="AOA5904" s="248"/>
      <x:c r="AOB5904" s="248"/>
      <x:c r="AOC5904" s="248"/>
      <x:c r="AOD5904" s="248"/>
      <x:c r="AOE5904" s="248"/>
      <x:c r="AOF5904" s="248"/>
      <x:c r="AOG5904" s="248"/>
      <x:c r="AOH5904" s="248"/>
      <x:c r="AOI5904" s="248"/>
      <x:c r="AOJ5904" s="248"/>
      <x:c r="AOK5904" s="248"/>
      <x:c r="AOL5904" s="248"/>
      <x:c r="AOM5904" s="248"/>
      <x:c r="AON5904" s="248"/>
      <x:c r="AOO5904" s="248"/>
      <x:c r="AOP5904" s="248"/>
      <x:c r="AOQ5904" s="248"/>
      <x:c r="AOR5904" s="248"/>
      <x:c r="AOS5904" s="248"/>
      <x:c r="AOT5904" s="248"/>
      <x:c r="AOU5904" s="248"/>
      <x:c r="AOV5904" s="248"/>
      <x:c r="AOW5904" s="248"/>
      <x:c r="AOX5904" s="248"/>
      <x:c r="AOY5904" s="248"/>
      <x:c r="AOZ5904" s="248"/>
      <x:c r="APA5904" s="248"/>
      <x:c r="APB5904" s="248"/>
      <x:c r="APC5904" s="248"/>
      <x:c r="APD5904" s="248"/>
      <x:c r="APE5904" s="248"/>
      <x:c r="APF5904" s="248"/>
      <x:c r="APG5904" s="248"/>
      <x:c r="APH5904" s="248"/>
      <x:c r="API5904" s="248"/>
      <x:c r="APJ5904" s="248"/>
      <x:c r="APK5904" s="248"/>
      <x:c r="APL5904" s="248"/>
      <x:c r="APM5904" s="248"/>
      <x:c r="APN5904" s="248"/>
      <x:c r="APO5904" s="248"/>
      <x:c r="APP5904" s="248"/>
      <x:c r="APQ5904" s="248"/>
      <x:c r="APR5904" s="248"/>
      <x:c r="APS5904" s="248"/>
      <x:c r="APT5904" s="248"/>
      <x:c r="APU5904" s="248"/>
      <x:c r="APV5904" s="248"/>
      <x:c r="APW5904" s="248"/>
      <x:c r="APX5904" s="248"/>
      <x:c r="APY5904" s="248"/>
      <x:c r="APZ5904" s="248"/>
      <x:c r="AQA5904" s="248"/>
      <x:c r="AQB5904" s="248"/>
      <x:c r="AQC5904" s="248"/>
      <x:c r="AQD5904" s="248"/>
      <x:c r="AQE5904" s="248"/>
      <x:c r="AQF5904" s="248"/>
      <x:c r="AQG5904" s="248"/>
      <x:c r="AQH5904" s="248"/>
      <x:c r="AQI5904" s="248"/>
      <x:c r="AQJ5904" s="248"/>
      <x:c r="AQK5904" s="248"/>
      <x:c r="AQL5904" s="248"/>
      <x:c r="AQM5904" s="248"/>
      <x:c r="AQN5904" s="248"/>
      <x:c r="AQO5904" s="248"/>
      <x:c r="AQP5904" s="248"/>
      <x:c r="AQQ5904" s="248"/>
      <x:c r="AQR5904" s="248"/>
      <x:c r="AQS5904" s="248"/>
      <x:c r="AQT5904" s="248"/>
      <x:c r="AQU5904" s="248"/>
      <x:c r="AQV5904" s="248"/>
      <x:c r="AQW5904" s="248"/>
      <x:c r="AQX5904" s="248"/>
      <x:c r="AQY5904" s="248"/>
      <x:c r="AQZ5904" s="248"/>
      <x:c r="ARA5904" s="248"/>
      <x:c r="ARB5904" s="248"/>
      <x:c r="ARC5904" s="248"/>
      <x:c r="ARD5904" s="248"/>
      <x:c r="ARE5904" s="248"/>
      <x:c r="ARF5904" s="248"/>
      <x:c r="ARG5904" s="248"/>
      <x:c r="ARH5904" s="248"/>
      <x:c r="ARI5904" s="248"/>
      <x:c r="ARJ5904" s="248"/>
      <x:c r="ARK5904" s="248"/>
      <x:c r="ARL5904" s="248"/>
      <x:c r="ARM5904" s="248"/>
      <x:c r="ARN5904" s="248"/>
      <x:c r="ARO5904" s="248"/>
      <x:c r="ARP5904" s="248"/>
      <x:c r="ARQ5904" s="248"/>
      <x:c r="ARR5904" s="248"/>
      <x:c r="ARS5904" s="248"/>
      <x:c r="ART5904" s="248"/>
      <x:c r="ARU5904" s="248"/>
      <x:c r="ARV5904" s="248"/>
      <x:c r="ARW5904" s="248"/>
      <x:c r="ARX5904" s="248"/>
      <x:c r="ARY5904" s="248"/>
      <x:c r="ARZ5904" s="248"/>
      <x:c r="ASA5904" s="248"/>
      <x:c r="ASB5904" s="248"/>
      <x:c r="ASC5904" s="248"/>
      <x:c r="ASD5904" s="248"/>
      <x:c r="ASE5904" s="248"/>
      <x:c r="ASF5904" s="248"/>
      <x:c r="ASG5904" s="248"/>
      <x:c r="ASH5904" s="248"/>
      <x:c r="ASI5904" s="248"/>
      <x:c r="ASJ5904" s="248"/>
      <x:c r="ASK5904" s="248"/>
      <x:c r="ASL5904" s="248"/>
      <x:c r="ASM5904" s="248"/>
      <x:c r="ASN5904" s="248"/>
      <x:c r="ASO5904" s="248"/>
      <x:c r="ASP5904" s="248"/>
      <x:c r="ASQ5904" s="248"/>
      <x:c r="ASR5904" s="248"/>
      <x:c r="ASS5904" s="248"/>
      <x:c r="AST5904" s="248"/>
      <x:c r="ASU5904" s="248"/>
      <x:c r="ASV5904" s="248"/>
      <x:c r="ASW5904" s="248"/>
      <x:c r="ASX5904" s="248"/>
      <x:c r="ASY5904" s="248"/>
      <x:c r="ASZ5904" s="248"/>
      <x:c r="ATA5904" s="248"/>
      <x:c r="ATB5904" s="248"/>
      <x:c r="ATC5904" s="248"/>
      <x:c r="ATD5904" s="248"/>
      <x:c r="ATE5904" s="248"/>
      <x:c r="ATF5904" s="248"/>
      <x:c r="ATG5904" s="248"/>
      <x:c r="ATH5904" s="248"/>
      <x:c r="ATI5904" s="248"/>
      <x:c r="ATJ5904" s="248"/>
      <x:c r="ATK5904" s="248"/>
      <x:c r="ATL5904" s="248"/>
      <x:c r="ATM5904" s="248"/>
      <x:c r="ATN5904" s="248"/>
      <x:c r="ATO5904" s="248"/>
      <x:c r="ATP5904" s="248"/>
      <x:c r="ATQ5904" s="248"/>
      <x:c r="ATR5904" s="248"/>
      <x:c r="ATS5904" s="248"/>
      <x:c r="ATT5904" s="248"/>
      <x:c r="ATU5904" s="248"/>
      <x:c r="ATV5904" s="248"/>
      <x:c r="ATW5904" s="248"/>
      <x:c r="ATX5904" s="248"/>
      <x:c r="ATY5904" s="248"/>
      <x:c r="ATZ5904" s="248"/>
      <x:c r="AUA5904" s="248"/>
      <x:c r="AUB5904" s="248"/>
      <x:c r="AUC5904" s="248"/>
      <x:c r="AUD5904" s="248"/>
      <x:c r="AUE5904" s="248"/>
      <x:c r="AUF5904" s="248"/>
      <x:c r="AUG5904" s="248"/>
      <x:c r="AUH5904" s="248"/>
      <x:c r="AUI5904" s="248"/>
      <x:c r="AUJ5904" s="248"/>
      <x:c r="AUK5904" s="248"/>
      <x:c r="AUL5904" s="248"/>
      <x:c r="AUM5904" s="248"/>
      <x:c r="AUN5904" s="248"/>
      <x:c r="AUO5904" s="248"/>
      <x:c r="AUP5904" s="248"/>
      <x:c r="AUQ5904" s="248"/>
      <x:c r="AUR5904" s="248"/>
      <x:c r="AUS5904" s="248"/>
      <x:c r="AUT5904" s="248"/>
      <x:c r="AUU5904" s="248"/>
      <x:c r="AUV5904" s="248"/>
      <x:c r="AUW5904" s="248"/>
      <x:c r="AUX5904" s="248"/>
      <x:c r="AUY5904" s="248"/>
      <x:c r="AUZ5904" s="248"/>
      <x:c r="AVA5904" s="248"/>
      <x:c r="AVB5904" s="248"/>
      <x:c r="AVC5904" s="248"/>
      <x:c r="AVD5904" s="248"/>
      <x:c r="AVE5904" s="248"/>
      <x:c r="AVF5904" s="248"/>
      <x:c r="AVG5904" s="248"/>
      <x:c r="AVH5904" s="248"/>
      <x:c r="AVI5904" s="248"/>
      <x:c r="AVJ5904" s="248"/>
      <x:c r="AVK5904" s="248"/>
      <x:c r="AVL5904" s="248"/>
      <x:c r="AVM5904" s="248"/>
      <x:c r="AVN5904" s="248"/>
      <x:c r="AVO5904" s="248"/>
      <x:c r="AVP5904" s="248"/>
      <x:c r="AVQ5904" s="248"/>
      <x:c r="AVR5904" s="248"/>
      <x:c r="AVS5904" s="248"/>
      <x:c r="AVT5904" s="248"/>
      <x:c r="AVU5904" s="248"/>
      <x:c r="AVV5904" s="248"/>
      <x:c r="AVW5904" s="248"/>
      <x:c r="AVX5904" s="248"/>
      <x:c r="AVY5904" s="248"/>
      <x:c r="AVZ5904" s="248"/>
      <x:c r="AWA5904" s="248"/>
      <x:c r="AWB5904" s="248"/>
      <x:c r="AWC5904" s="248"/>
      <x:c r="AWD5904" s="248"/>
      <x:c r="AWE5904" s="248"/>
      <x:c r="AWF5904" s="248"/>
      <x:c r="AWG5904" s="248"/>
      <x:c r="AWH5904" s="248"/>
      <x:c r="AWI5904" s="248"/>
      <x:c r="AWJ5904" s="248"/>
      <x:c r="AWK5904" s="248"/>
      <x:c r="AWL5904" s="248"/>
      <x:c r="AWM5904" s="248"/>
      <x:c r="AWN5904" s="248"/>
      <x:c r="AWO5904" s="248"/>
      <x:c r="AWP5904" s="248"/>
      <x:c r="AWQ5904" s="248"/>
      <x:c r="AWR5904" s="248"/>
      <x:c r="AWS5904" s="248"/>
      <x:c r="AWT5904" s="248"/>
      <x:c r="AWU5904" s="248"/>
      <x:c r="AWV5904" s="248"/>
      <x:c r="AWW5904" s="248"/>
      <x:c r="AWX5904" s="248"/>
      <x:c r="AWY5904" s="248"/>
      <x:c r="AWZ5904" s="248"/>
      <x:c r="AXA5904" s="248"/>
      <x:c r="AXB5904" s="248"/>
      <x:c r="AXC5904" s="248"/>
      <x:c r="AXD5904" s="248"/>
      <x:c r="AXE5904" s="248"/>
      <x:c r="AXF5904" s="248"/>
      <x:c r="AXG5904" s="248"/>
      <x:c r="AXH5904" s="248"/>
      <x:c r="AXI5904" s="248"/>
      <x:c r="AXJ5904" s="248"/>
      <x:c r="AXK5904" s="248"/>
      <x:c r="AXL5904" s="248"/>
      <x:c r="AXM5904" s="248"/>
      <x:c r="AXN5904" s="248"/>
      <x:c r="AXO5904" s="248"/>
      <x:c r="AXP5904" s="248"/>
      <x:c r="AXQ5904" s="248"/>
      <x:c r="AXR5904" s="248"/>
      <x:c r="AXS5904" s="248"/>
      <x:c r="AXT5904" s="248"/>
      <x:c r="AXU5904" s="248"/>
      <x:c r="AXV5904" s="248"/>
      <x:c r="AXW5904" s="248"/>
      <x:c r="AXX5904" s="248"/>
      <x:c r="AXY5904" s="248"/>
      <x:c r="AXZ5904" s="248"/>
      <x:c r="AYA5904" s="248"/>
      <x:c r="AYB5904" s="248"/>
      <x:c r="AYC5904" s="248"/>
      <x:c r="AYD5904" s="248"/>
      <x:c r="AYE5904" s="248"/>
      <x:c r="AYF5904" s="248"/>
      <x:c r="AYG5904" s="248"/>
      <x:c r="AYH5904" s="248"/>
      <x:c r="AYI5904" s="248"/>
      <x:c r="AYJ5904" s="248"/>
      <x:c r="AYK5904" s="248"/>
      <x:c r="AYL5904" s="248"/>
      <x:c r="AYM5904" s="248"/>
      <x:c r="AYN5904" s="248"/>
      <x:c r="AYO5904" s="248"/>
      <x:c r="AYP5904" s="248"/>
      <x:c r="AYQ5904" s="248"/>
      <x:c r="AYR5904" s="248"/>
      <x:c r="AYS5904" s="248"/>
      <x:c r="AYT5904" s="248"/>
      <x:c r="AYU5904" s="248"/>
      <x:c r="AYV5904" s="248"/>
      <x:c r="AYW5904" s="248"/>
      <x:c r="AYX5904" s="248"/>
      <x:c r="AYY5904" s="248"/>
      <x:c r="AYZ5904" s="248"/>
      <x:c r="AZA5904" s="248"/>
      <x:c r="AZB5904" s="248"/>
      <x:c r="AZC5904" s="248"/>
      <x:c r="AZD5904" s="248"/>
      <x:c r="AZE5904" s="248"/>
      <x:c r="AZF5904" s="248"/>
      <x:c r="AZG5904" s="248"/>
      <x:c r="AZH5904" s="248"/>
      <x:c r="AZI5904" s="248"/>
      <x:c r="AZJ5904" s="248"/>
      <x:c r="AZK5904" s="248"/>
      <x:c r="AZL5904" s="248"/>
      <x:c r="AZM5904" s="248"/>
      <x:c r="AZN5904" s="248"/>
      <x:c r="AZO5904" s="248"/>
      <x:c r="AZP5904" s="248"/>
      <x:c r="AZQ5904" s="248"/>
      <x:c r="AZR5904" s="248"/>
      <x:c r="AZS5904" s="248"/>
      <x:c r="AZT5904" s="248"/>
      <x:c r="AZU5904" s="248"/>
      <x:c r="AZV5904" s="248"/>
      <x:c r="AZW5904" s="248"/>
      <x:c r="AZX5904" s="248"/>
      <x:c r="AZY5904" s="248"/>
      <x:c r="AZZ5904" s="248"/>
      <x:c r="BAA5904" s="248"/>
      <x:c r="BAB5904" s="248"/>
      <x:c r="BAC5904" s="248"/>
      <x:c r="BAD5904" s="248"/>
      <x:c r="BAE5904" s="248"/>
      <x:c r="BAF5904" s="248"/>
      <x:c r="BAG5904" s="248"/>
      <x:c r="BAH5904" s="248"/>
      <x:c r="BAI5904" s="248"/>
      <x:c r="BAJ5904" s="248"/>
      <x:c r="BAK5904" s="248"/>
      <x:c r="BAL5904" s="248"/>
      <x:c r="BAM5904" s="248"/>
      <x:c r="BAN5904" s="248"/>
      <x:c r="BAO5904" s="248"/>
      <x:c r="BAP5904" s="248"/>
      <x:c r="BAQ5904" s="248"/>
      <x:c r="BAR5904" s="248"/>
      <x:c r="BAS5904" s="248"/>
      <x:c r="BAT5904" s="248"/>
      <x:c r="BAU5904" s="248"/>
      <x:c r="BAV5904" s="248"/>
      <x:c r="BAW5904" s="248"/>
      <x:c r="BAX5904" s="248"/>
      <x:c r="BAY5904" s="248"/>
      <x:c r="BAZ5904" s="248"/>
      <x:c r="BBA5904" s="248"/>
      <x:c r="BBB5904" s="248"/>
      <x:c r="BBC5904" s="248"/>
      <x:c r="BBD5904" s="248"/>
      <x:c r="BBE5904" s="248"/>
      <x:c r="BBF5904" s="248"/>
      <x:c r="BBG5904" s="248"/>
      <x:c r="BBH5904" s="248"/>
      <x:c r="BBI5904" s="248"/>
      <x:c r="BBJ5904" s="248"/>
      <x:c r="BBK5904" s="248"/>
      <x:c r="BBL5904" s="248"/>
      <x:c r="BBM5904" s="248"/>
      <x:c r="BBN5904" s="248"/>
      <x:c r="BBO5904" s="248"/>
      <x:c r="BBP5904" s="248"/>
      <x:c r="BBQ5904" s="248"/>
      <x:c r="BBR5904" s="248"/>
      <x:c r="BBS5904" s="248"/>
      <x:c r="BBT5904" s="248"/>
      <x:c r="BBU5904" s="248"/>
      <x:c r="BBV5904" s="248"/>
      <x:c r="BBW5904" s="248"/>
      <x:c r="BBX5904" s="248"/>
      <x:c r="BBY5904" s="248"/>
      <x:c r="BBZ5904" s="248"/>
      <x:c r="BCA5904" s="248"/>
      <x:c r="BCB5904" s="248"/>
      <x:c r="BCC5904" s="248"/>
      <x:c r="BCD5904" s="248"/>
      <x:c r="BCE5904" s="248"/>
      <x:c r="BCF5904" s="248"/>
      <x:c r="BCG5904" s="248"/>
      <x:c r="BCH5904" s="248"/>
      <x:c r="BCI5904" s="248"/>
      <x:c r="BCJ5904" s="248"/>
      <x:c r="BCK5904" s="248"/>
      <x:c r="BCL5904" s="248"/>
      <x:c r="BCM5904" s="248"/>
      <x:c r="BCN5904" s="248"/>
      <x:c r="BCO5904" s="248"/>
      <x:c r="BCP5904" s="248"/>
      <x:c r="BCQ5904" s="248"/>
      <x:c r="BCR5904" s="248"/>
      <x:c r="BCS5904" s="248"/>
      <x:c r="BCT5904" s="248"/>
      <x:c r="BCU5904" s="248"/>
      <x:c r="BCV5904" s="248"/>
      <x:c r="BCW5904" s="248"/>
      <x:c r="BCX5904" s="248"/>
      <x:c r="BCY5904" s="248"/>
      <x:c r="BCZ5904" s="248"/>
      <x:c r="BDA5904" s="248"/>
      <x:c r="BDB5904" s="248"/>
      <x:c r="BDC5904" s="248"/>
      <x:c r="BDD5904" s="248"/>
      <x:c r="BDE5904" s="248"/>
      <x:c r="BDF5904" s="248"/>
      <x:c r="BDG5904" s="248"/>
      <x:c r="BDH5904" s="248"/>
      <x:c r="BDI5904" s="248"/>
      <x:c r="BDJ5904" s="248"/>
      <x:c r="BDK5904" s="248"/>
      <x:c r="BDL5904" s="248"/>
      <x:c r="BDM5904" s="248"/>
      <x:c r="BDN5904" s="248"/>
      <x:c r="BDO5904" s="248"/>
      <x:c r="BDP5904" s="248"/>
      <x:c r="BDQ5904" s="248"/>
      <x:c r="BDR5904" s="248"/>
      <x:c r="BDS5904" s="248"/>
      <x:c r="BDT5904" s="248"/>
      <x:c r="BDU5904" s="248"/>
      <x:c r="BDV5904" s="248"/>
      <x:c r="BDW5904" s="248"/>
      <x:c r="BDX5904" s="248"/>
      <x:c r="BDY5904" s="248"/>
      <x:c r="BDZ5904" s="248"/>
      <x:c r="BEA5904" s="248"/>
      <x:c r="BEB5904" s="248"/>
      <x:c r="BEC5904" s="248"/>
      <x:c r="BED5904" s="248"/>
      <x:c r="BEE5904" s="248"/>
      <x:c r="BEF5904" s="248"/>
      <x:c r="BEG5904" s="248"/>
      <x:c r="BEH5904" s="248"/>
      <x:c r="BEI5904" s="248"/>
      <x:c r="BEJ5904" s="248"/>
      <x:c r="BEK5904" s="248"/>
      <x:c r="BEL5904" s="248"/>
      <x:c r="BEM5904" s="248"/>
      <x:c r="BEN5904" s="248"/>
      <x:c r="BEO5904" s="248"/>
      <x:c r="BEP5904" s="248"/>
      <x:c r="BEQ5904" s="248"/>
      <x:c r="BER5904" s="248"/>
      <x:c r="BES5904" s="248"/>
      <x:c r="BET5904" s="248"/>
      <x:c r="BEU5904" s="248"/>
      <x:c r="BEV5904" s="248"/>
      <x:c r="BEW5904" s="248"/>
      <x:c r="BEX5904" s="248"/>
      <x:c r="BEY5904" s="248"/>
      <x:c r="BEZ5904" s="248"/>
      <x:c r="BFA5904" s="248"/>
      <x:c r="BFB5904" s="248"/>
      <x:c r="BFC5904" s="248"/>
      <x:c r="BFD5904" s="248"/>
      <x:c r="BFE5904" s="248"/>
      <x:c r="BFF5904" s="248"/>
      <x:c r="BFG5904" s="248"/>
      <x:c r="BFH5904" s="248"/>
      <x:c r="BFI5904" s="248"/>
      <x:c r="BFJ5904" s="248"/>
      <x:c r="BFK5904" s="248"/>
      <x:c r="BFL5904" s="248"/>
      <x:c r="BFM5904" s="248"/>
      <x:c r="BFN5904" s="248"/>
      <x:c r="BFO5904" s="248"/>
      <x:c r="BFP5904" s="248"/>
      <x:c r="BFQ5904" s="248"/>
      <x:c r="BFR5904" s="248"/>
      <x:c r="BFS5904" s="248"/>
      <x:c r="BFT5904" s="248"/>
      <x:c r="BFU5904" s="248"/>
      <x:c r="BFV5904" s="248"/>
      <x:c r="BFW5904" s="248"/>
      <x:c r="BFX5904" s="248"/>
      <x:c r="BFY5904" s="248"/>
      <x:c r="BFZ5904" s="248"/>
      <x:c r="BGA5904" s="248"/>
      <x:c r="BGB5904" s="248"/>
      <x:c r="BGC5904" s="248"/>
      <x:c r="BGD5904" s="248"/>
      <x:c r="BGE5904" s="248"/>
      <x:c r="BGF5904" s="248"/>
      <x:c r="BGG5904" s="248"/>
      <x:c r="BGH5904" s="248"/>
      <x:c r="BGI5904" s="248"/>
      <x:c r="BGJ5904" s="248"/>
      <x:c r="BGK5904" s="248"/>
      <x:c r="BGL5904" s="248"/>
      <x:c r="BGM5904" s="248"/>
      <x:c r="BGN5904" s="248"/>
      <x:c r="BGO5904" s="248"/>
      <x:c r="BGP5904" s="248"/>
      <x:c r="BGQ5904" s="248"/>
      <x:c r="BGR5904" s="248"/>
      <x:c r="BGS5904" s="248"/>
      <x:c r="BGT5904" s="248"/>
      <x:c r="BGU5904" s="248"/>
      <x:c r="BGV5904" s="248"/>
      <x:c r="BGW5904" s="248"/>
      <x:c r="BGX5904" s="248"/>
      <x:c r="BGY5904" s="248"/>
      <x:c r="BGZ5904" s="248"/>
      <x:c r="BHA5904" s="248"/>
      <x:c r="BHB5904" s="248"/>
      <x:c r="BHC5904" s="248"/>
      <x:c r="BHD5904" s="248"/>
      <x:c r="BHE5904" s="248"/>
      <x:c r="BHF5904" s="248"/>
      <x:c r="BHG5904" s="248"/>
      <x:c r="BHH5904" s="248"/>
      <x:c r="BHI5904" s="248"/>
      <x:c r="BHJ5904" s="248"/>
      <x:c r="BHK5904" s="248"/>
      <x:c r="BHL5904" s="248"/>
      <x:c r="BHM5904" s="248"/>
      <x:c r="BHN5904" s="248"/>
      <x:c r="BHO5904" s="248"/>
      <x:c r="BHP5904" s="248"/>
      <x:c r="BHQ5904" s="248"/>
      <x:c r="BHR5904" s="248"/>
      <x:c r="BHS5904" s="248"/>
      <x:c r="BHT5904" s="248"/>
      <x:c r="BHU5904" s="248"/>
      <x:c r="BHV5904" s="248"/>
      <x:c r="BHW5904" s="248"/>
      <x:c r="BHX5904" s="248"/>
      <x:c r="BHY5904" s="248"/>
      <x:c r="BHZ5904" s="248"/>
      <x:c r="BIA5904" s="248"/>
      <x:c r="BIB5904" s="248"/>
      <x:c r="BIC5904" s="248"/>
      <x:c r="BID5904" s="248"/>
      <x:c r="BIE5904" s="248"/>
      <x:c r="BIF5904" s="248"/>
      <x:c r="BIG5904" s="248"/>
      <x:c r="BIH5904" s="248"/>
      <x:c r="BII5904" s="248"/>
      <x:c r="BIJ5904" s="248"/>
      <x:c r="BIK5904" s="248"/>
      <x:c r="BIL5904" s="248"/>
      <x:c r="BIM5904" s="248"/>
      <x:c r="BIN5904" s="248"/>
      <x:c r="BIO5904" s="248"/>
      <x:c r="BIP5904" s="248"/>
      <x:c r="BIQ5904" s="248"/>
      <x:c r="BIR5904" s="248"/>
      <x:c r="BIS5904" s="248"/>
      <x:c r="BIT5904" s="248"/>
      <x:c r="BIU5904" s="248"/>
      <x:c r="BIV5904" s="248"/>
      <x:c r="BIW5904" s="248"/>
      <x:c r="BIX5904" s="248"/>
      <x:c r="BIY5904" s="248"/>
      <x:c r="BIZ5904" s="248"/>
      <x:c r="BJA5904" s="248"/>
      <x:c r="BJB5904" s="248"/>
      <x:c r="BJC5904" s="248"/>
      <x:c r="BJD5904" s="248"/>
      <x:c r="BJE5904" s="248"/>
      <x:c r="BJF5904" s="248"/>
      <x:c r="BJG5904" s="248"/>
      <x:c r="BJH5904" s="248"/>
      <x:c r="BJI5904" s="248"/>
      <x:c r="BJJ5904" s="248"/>
      <x:c r="BJK5904" s="248"/>
      <x:c r="BJL5904" s="248"/>
      <x:c r="BJM5904" s="248"/>
      <x:c r="BJN5904" s="248"/>
      <x:c r="BJO5904" s="248"/>
      <x:c r="BJP5904" s="248"/>
      <x:c r="BJQ5904" s="248"/>
      <x:c r="BJR5904" s="248"/>
      <x:c r="BJS5904" s="248"/>
      <x:c r="BJT5904" s="248"/>
      <x:c r="BJU5904" s="248"/>
      <x:c r="BJV5904" s="248"/>
      <x:c r="BJW5904" s="248"/>
      <x:c r="BJX5904" s="248"/>
      <x:c r="BJY5904" s="248"/>
      <x:c r="BJZ5904" s="248"/>
      <x:c r="BKA5904" s="248"/>
      <x:c r="BKB5904" s="248"/>
      <x:c r="BKC5904" s="248"/>
      <x:c r="BKD5904" s="248"/>
      <x:c r="BKE5904" s="248"/>
      <x:c r="BKF5904" s="248"/>
      <x:c r="BKG5904" s="248"/>
      <x:c r="BKH5904" s="248"/>
      <x:c r="BKI5904" s="248"/>
      <x:c r="BKJ5904" s="248"/>
      <x:c r="BKK5904" s="248"/>
      <x:c r="BKL5904" s="248"/>
      <x:c r="BKM5904" s="248"/>
      <x:c r="BKN5904" s="248"/>
      <x:c r="BKO5904" s="248"/>
      <x:c r="BKP5904" s="248"/>
      <x:c r="BKQ5904" s="248"/>
      <x:c r="BKR5904" s="248"/>
      <x:c r="BKS5904" s="248"/>
      <x:c r="BKT5904" s="248"/>
      <x:c r="BKU5904" s="248"/>
      <x:c r="BKV5904" s="248"/>
      <x:c r="BKW5904" s="248"/>
      <x:c r="BKX5904" s="248"/>
      <x:c r="BKY5904" s="248"/>
      <x:c r="BKZ5904" s="248"/>
      <x:c r="BLA5904" s="248"/>
      <x:c r="BLB5904" s="248"/>
      <x:c r="BLC5904" s="248"/>
      <x:c r="BLD5904" s="248"/>
      <x:c r="BLE5904" s="248"/>
      <x:c r="BLF5904" s="248"/>
      <x:c r="BLG5904" s="248"/>
      <x:c r="BLH5904" s="248"/>
      <x:c r="BLI5904" s="248"/>
      <x:c r="BLJ5904" s="248"/>
      <x:c r="BLK5904" s="248"/>
      <x:c r="BLL5904" s="248"/>
      <x:c r="BLM5904" s="248"/>
      <x:c r="BLN5904" s="248"/>
      <x:c r="BLO5904" s="248"/>
      <x:c r="BLP5904" s="248"/>
      <x:c r="BLQ5904" s="248"/>
      <x:c r="BLR5904" s="248"/>
      <x:c r="BLS5904" s="248"/>
      <x:c r="BLT5904" s="248"/>
      <x:c r="BLU5904" s="248"/>
      <x:c r="BLV5904" s="248"/>
      <x:c r="BLW5904" s="248"/>
      <x:c r="BLX5904" s="248"/>
      <x:c r="BLY5904" s="248"/>
      <x:c r="BLZ5904" s="248"/>
      <x:c r="BMA5904" s="248"/>
      <x:c r="BMB5904" s="248"/>
      <x:c r="BMC5904" s="248"/>
      <x:c r="BMD5904" s="248"/>
      <x:c r="BME5904" s="248"/>
      <x:c r="BMF5904" s="248"/>
      <x:c r="BMG5904" s="248"/>
      <x:c r="BMH5904" s="248"/>
      <x:c r="BMI5904" s="248"/>
      <x:c r="BMJ5904" s="248"/>
      <x:c r="BMK5904" s="248"/>
      <x:c r="BML5904" s="248"/>
      <x:c r="BMM5904" s="248"/>
      <x:c r="BMN5904" s="248"/>
      <x:c r="BMO5904" s="248"/>
      <x:c r="BMP5904" s="248"/>
      <x:c r="BMQ5904" s="248"/>
      <x:c r="BMR5904" s="248"/>
      <x:c r="BMS5904" s="248"/>
      <x:c r="BMT5904" s="248"/>
      <x:c r="BMU5904" s="248"/>
      <x:c r="BMV5904" s="248"/>
      <x:c r="BMW5904" s="248"/>
      <x:c r="BMX5904" s="248"/>
      <x:c r="BMY5904" s="248"/>
      <x:c r="BMZ5904" s="248"/>
      <x:c r="BNA5904" s="248"/>
      <x:c r="BNB5904" s="248"/>
      <x:c r="BNC5904" s="248"/>
      <x:c r="BND5904" s="248"/>
      <x:c r="BNE5904" s="248"/>
      <x:c r="BNF5904" s="248"/>
      <x:c r="BNG5904" s="248"/>
      <x:c r="BNH5904" s="248"/>
      <x:c r="BNI5904" s="248"/>
      <x:c r="BNJ5904" s="248"/>
      <x:c r="BNK5904" s="248"/>
      <x:c r="BNL5904" s="248"/>
      <x:c r="BNM5904" s="248"/>
      <x:c r="BNN5904" s="248"/>
      <x:c r="BNO5904" s="248"/>
      <x:c r="BNP5904" s="248"/>
      <x:c r="BNQ5904" s="248"/>
      <x:c r="BNR5904" s="248"/>
      <x:c r="BNS5904" s="248"/>
      <x:c r="BNT5904" s="248"/>
      <x:c r="BNU5904" s="248"/>
      <x:c r="BNV5904" s="248"/>
      <x:c r="BNW5904" s="248"/>
      <x:c r="BNX5904" s="248"/>
      <x:c r="BNY5904" s="248"/>
      <x:c r="BNZ5904" s="248"/>
      <x:c r="BOA5904" s="248"/>
      <x:c r="BOB5904" s="248"/>
      <x:c r="BOC5904" s="248"/>
      <x:c r="BOD5904" s="248"/>
      <x:c r="BOE5904" s="248"/>
      <x:c r="BOF5904" s="248"/>
      <x:c r="BOG5904" s="248"/>
      <x:c r="BOH5904" s="248"/>
      <x:c r="BOI5904" s="248"/>
      <x:c r="BOJ5904" s="248"/>
      <x:c r="BOK5904" s="248"/>
      <x:c r="BOL5904" s="248"/>
      <x:c r="BOM5904" s="248"/>
      <x:c r="BON5904" s="248"/>
      <x:c r="BOO5904" s="248"/>
      <x:c r="BOP5904" s="248"/>
      <x:c r="BOQ5904" s="248"/>
      <x:c r="BOR5904" s="248"/>
      <x:c r="BOS5904" s="248"/>
      <x:c r="BOT5904" s="248"/>
      <x:c r="BOU5904" s="248"/>
      <x:c r="BOV5904" s="248"/>
      <x:c r="BOW5904" s="248"/>
      <x:c r="BOX5904" s="248"/>
      <x:c r="BOY5904" s="248"/>
      <x:c r="BOZ5904" s="248"/>
      <x:c r="BPA5904" s="248"/>
      <x:c r="BPB5904" s="248"/>
      <x:c r="BPC5904" s="248"/>
      <x:c r="BPD5904" s="248"/>
      <x:c r="BPE5904" s="248"/>
      <x:c r="BPF5904" s="248"/>
      <x:c r="BPG5904" s="248"/>
      <x:c r="BPH5904" s="248"/>
      <x:c r="BPI5904" s="248"/>
      <x:c r="BPJ5904" s="248"/>
      <x:c r="BPK5904" s="248"/>
      <x:c r="BPL5904" s="248"/>
      <x:c r="BPM5904" s="248"/>
      <x:c r="BPN5904" s="248"/>
      <x:c r="BPO5904" s="248"/>
      <x:c r="BPP5904" s="248"/>
      <x:c r="BPQ5904" s="248"/>
      <x:c r="BPR5904" s="248"/>
      <x:c r="BPS5904" s="248"/>
      <x:c r="BPT5904" s="248"/>
      <x:c r="BPU5904" s="248"/>
      <x:c r="BPV5904" s="248"/>
      <x:c r="BPW5904" s="248"/>
      <x:c r="BPX5904" s="248"/>
      <x:c r="BPY5904" s="248"/>
      <x:c r="BPZ5904" s="248"/>
      <x:c r="BQA5904" s="248"/>
      <x:c r="BQB5904" s="248"/>
      <x:c r="BQC5904" s="248"/>
      <x:c r="BQD5904" s="248"/>
      <x:c r="BQE5904" s="248"/>
      <x:c r="BQF5904" s="248"/>
      <x:c r="BQG5904" s="248"/>
      <x:c r="BQH5904" s="248"/>
      <x:c r="BQI5904" s="248"/>
      <x:c r="BQJ5904" s="248"/>
      <x:c r="BQK5904" s="248"/>
      <x:c r="BQL5904" s="248"/>
      <x:c r="BQM5904" s="248"/>
      <x:c r="BQN5904" s="248"/>
      <x:c r="BQO5904" s="248"/>
      <x:c r="BQP5904" s="248"/>
      <x:c r="BQQ5904" s="248"/>
      <x:c r="BQR5904" s="248"/>
      <x:c r="BQS5904" s="248"/>
      <x:c r="BQT5904" s="248"/>
      <x:c r="BQU5904" s="248"/>
      <x:c r="BQV5904" s="248"/>
      <x:c r="BQW5904" s="248"/>
      <x:c r="BQX5904" s="248"/>
      <x:c r="BQY5904" s="248"/>
      <x:c r="BQZ5904" s="248"/>
      <x:c r="BRA5904" s="248"/>
      <x:c r="BRB5904" s="248"/>
      <x:c r="BRC5904" s="248"/>
      <x:c r="BRD5904" s="248"/>
      <x:c r="BRE5904" s="248"/>
      <x:c r="BRF5904" s="248"/>
      <x:c r="BRG5904" s="248"/>
      <x:c r="BRH5904" s="248"/>
      <x:c r="BRI5904" s="248"/>
      <x:c r="BRJ5904" s="248"/>
      <x:c r="BRK5904" s="248"/>
      <x:c r="BRL5904" s="248"/>
      <x:c r="BRM5904" s="248"/>
      <x:c r="BRN5904" s="248"/>
      <x:c r="BRO5904" s="248"/>
      <x:c r="BRP5904" s="248"/>
      <x:c r="BRQ5904" s="248"/>
      <x:c r="BRR5904" s="248"/>
      <x:c r="BRS5904" s="248"/>
      <x:c r="BRT5904" s="248"/>
      <x:c r="BRU5904" s="248"/>
      <x:c r="BRV5904" s="248"/>
      <x:c r="BRW5904" s="248"/>
      <x:c r="BRX5904" s="248"/>
      <x:c r="BRY5904" s="248"/>
      <x:c r="BRZ5904" s="248"/>
      <x:c r="BSA5904" s="248"/>
      <x:c r="BSB5904" s="248"/>
      <x:c r="BSC5904" s="248"/>
      <x:c r="BSD5904" s="248"/>
      <x:c r="BSE5904" s="248"/>
      <x:c r="BSF5904" s="248"/>
      <x:c r="BSG5904" s="248"/>
      <x:c r="BSH5904" s="248"/>
      <x:c r="BSI5904" s="248"/>
      <x:c r="BSJ5904" s="248"/>
      <x:c r="BSK5904" s="248"/>
      <x:c r="BSL5904" s="248"/>
      <x:c r="BSM5904" s="248"/>
      <x:c r="BSN5904" s="248"/>
      <x:c r="BSO5904" s="248"/>
      <x:c r="BSP5904" s="248"/>
      <x:c r="BSQ5904" s="248"/>
      <x:c r="BSR5904" s="248"/>
      <x:c r="BSS5904" s="248"/>
      <x:c r="BST5904" s="248"/>
      <x:c r="BSU5904" s="248"/>
      <x:c r="BSV5904" s="248"/>
      <x:c r="BSW5904" s="248"/>
      <x:c r="BSX5904" s="248"/>
      <x:c r="BSY5904" s="248"/>
      <x:c r="BSZ5904" s="248"/>
      <x:c r="BTA5904" s="248"/>
      <x:c r="BTB5904" s="248"/>
      <x:c r="BTC5904" s="248"/>
      <x:c r="BTD5904" s="248"/>
      <x:c r="BTE5904" s="248"/>
      <x:c r="BTF5904" s="248"/>
      <x:c r="BTG5904" s="248"/>
      <x:c r="BTH5904" s="248"/>
      <x:c r="BTI5904" s="248"/>
      <x:c r="BTJ5904" s="248"/>
      <x:c r="BTK5904" s="248"/>
      <x:c r="BTL5904" s="248"/>
      <x:c r="BTM5904" s="248"/>
      <x:c r="BTN5904" s="248"/>
      <x:c r="BTO5904" s="248"/>
      <x:c r="BTP5904" s="248"/>
      <x:c r="BTQ5904" s="248"/>
      <x:c r="BTR5904" s="248"/>
      <x:c r="BTS5904" s="248"/>
      <x:c r="BTT5904" s="248"/>
      <x:c r="BTU5904" s="248"/>
      <x:c r="BTV5904" s="248"/>
      <x:c r="BTW5904" s="248"/>
      <x:c r="BTX5904" s="248"/>
      <x:c r="BTY5904" s="248"/>
      <x:c r="BTZ5904" s="248"/>
      <x:c r="BUA5904" s="248"/>
      <x:c r="BUB5904" s="248"/>
      <x:c r="BUC5904" s="248"/>
      <x:c r="BUD5904" s="248"/>
      <x:c r="BUE5904" s="248"/>
      <x:c r="BUF5904" s="248"/>
      <x:c r="BUG5904" s="248"/>
      <x:c r="BUH5904" s="248"/>
      <x:c r="BUI5904" s="248"/>
      <x:c r="BUJ5904" s="248"/>
      <x:c r="BUK5904" s="248"/>
      <x:c r="BUL5904" s="248"/>
      <x:c r="BUM5904" s="248"/>
      <x:c r="BUN5904" s="248"/>
      <x:c r="BUO5904" s="248"/>
      <x:c r="BUP5904" s="248"/>
      <x:c r="BUQ5904" s="248"/>
      <x:c r="BUR5904" s="248"/>
      <x:c r="BUS5904" s="248"/>
      <x:c r="BUT5904" s="248"/>
      <x:c r="BUU5904" s="248"/>
      <x:c r="BUV5904" s="248"/>
      <x:c r="BUW5904" s="248"/>
      <x:c r="BUX5904" s="248"/>
      <x:c r="BUY5904" s="248"/>
      <x:c r="BUZ5904" s="248"/>
      <x:c r="BVA5904" s="248"/>
      <x:c r="BVB5904" s="248"/>
      <x:c r="BVC5904" s="248"/>
      <x:c r="BVD5904" s="248"/>
      <x:c r="BVE5904" s="248"/>
      <x:c r="BVF5904" s="248"/>
      <x:c r="BVG5904" s="248"/>
      <x:c r="BVH5904" s="248"/>
      <x:c r="BVI5904" s="248"/>
      <x:c r="BVJ5904" s="248"/>
      <x:c r="BVK5904" s="248"/>
      <x:c r="BVL5904" s="248"/>
      <x:c r="BVM5904" s="248"/>
      <x:c r="BVN5904" s="248"/>
      <x:c r="BVO5904" s="248"/>
      <x:c r="BVP5904" s="248"/>
      <x:c r="BVQ5904" s="248"/>
      <x:c r="BVR5904" s="248"/>
      <x:c r="BVS5904" s="248"/>
      <x:c r="BVT5904" s="248"/>
      <x:c r="BVU5904" s="248"/>
      <x:c r="BVV5904" s="248"/>
      <x:c r="BVW5904" s="248"/>
      <x:c r="BVX5904" s="248"/>
      <x:c r="BVY5904" s="248"/>
      <x:c r="BVZ5904" s="248"/>
      <x:c r="BWA5904" s="248"/>
      <x:c r="BWB5904" s="248"/>
      <x:c r="BWC5904" s="248"/>
      <x:c r="BWD5904" s="248"/>
      <x:c r="BWE5904" s="248"/>
      <x:c r="BWF5904" s="248"/>
      <x:c r="BWG5904" s="248"/>
      <x:c r="BWH5904" s="248"/>
      <x:c r="BWI5904" s="248"/>
      <x:c r="BWJ5904" s="248"/>
      <x:c r="BWK5904" s="248"/>
      <x:c r="BWL5904" s="248"/>
      <x:c r="BWM5904" s="248"/>
      <x:c r="BWN5904" s="248"/>
      <x:c r="BWO5904" s="248"/>
      <x:c r="BWP5904" s="248"/>
      <x:c r="BWQ5904" s="248"/>
      <x:c r="BWR5904" s="248"/>
      <x:c r="BWS5904" s="248"/>
      <x:c r="BWT5904" s="248"/>
      <x:c r="BWU5904" s="248"/>
      <x:c r="BWV5904" s="248"/>
      <x:c r="BWW5904" s="248"/>
      <x:c r="BWX5904" s="248"/>
      <x:c r="BWY5904" s="248"/>
      <x:c r="BWZ5904" s="248"/>
      <x:c r="BXA5904" s="248"/>
      <x:c r="BXB5904" s="248"/>
      <x:c r="BXC5904" s="248"/>
      <x:c r="BXD5904" s="248"/>
      <x:c r="BXE5904" s="248"/>
      <x:c r="BXF5904" s="248"/>
      <x:c r="BXG5904" s="248"/>
      <x:c r="BXH5904" s="248"/>
      <x:c r="BXI5904" s="248"/>
      <x:c r="BXJ5904" s="248"/>
      <x:c r="BXK5904" s="248"/>
      <x:c r="BXL5904" s="248"/>
      <x:c r="BXM5904" s="248"/>
      <x:c r="BXN5904" s="248"/>
      <x:c r="BXO5904" s="248"/>
      <x:c r="BXP5904" s="248"/>
      <x:c r="BXQ5904" s="248"/>
      <x:c r="BXR5904" s="248"/>
      <x:c r="BXS5904" s="248"/>
      <x:c r="BXT5904" s="248"/>
      <x:c r="BXU5904" s="248"/>
      <x:c r="BXV5904" s="248"/>
      <x:c r="BXW5904" s="248"/>
      <x:c r="BXX5904" s="248"/>
      <x:c r="BXY5904" s="248"/>
      <x:c r="BXZ5904" s="248"/>
      <x:c r="BYA5904" s="248"/>
      <x:c r="BYB5904" s="248"/>
      <x:c r="BYC5904" s="248"/>
      <x:c r="BYD5904" s="248"/>
      <x:c r="BYE5904" s="248"/>
      <x:c r="BYF5904" s="248"/>
      <x:c r="BYG5904" s="248"/>
      <x:c r="BYH5904" s="248"/>
      <x:c r="BYI5904" s="248"/>
      <x:c r="BYJ5904" s="248"/>
      <x:c r="BYK5904" s="248"/>
      <x:c r="BYL5904" s="248"/>
      <x:c r="BYM5904" s="248"/>
      <x:c r="BYN5904" s="248"/>
      <x:c r="BYO5904" s="248"/>
      <x:c r="BYP5904" s="248"/>
      <x:c r="BYQ5904" s="248"/>
      <x:c r="BYR5904" s="248"/>
      <x:c r="BYS5904" s="248"/>
      <x:c r="BYT5904" s="248"/>
      <x:c r="BYU5904" s="248"/>
      <x:c r="BYV5904" s="248"/>
      <x:c r="BYW5904" s="248"/>
      <x:c r="BYX5904" s="248"/>
      <x:c r="BYY5904" s="248"/>
      <x:c r="BYZ5904" s="248"/>
      <x:c r="BZA5904" s="248"/>
      <x:c r="BZB5904" s="248"/>
      <x:c r="BZC5904" s="248"/>
      <x:c r="BZD5904" s="248"/>
      <x:c r="BZE5904" s="248"/>
      <x:c r="BZF5904" s="248"/>
      <x:c r="BZG5904" s="248"/>
      <x:c r="BZH5904" s="248"/>
      <x:c r="BZI5904" s="248"/>
      <x:c r="BZJ5904" s="248"/>
      <x:c r="BZK5904" s="248"/>
      <x:c r="BZL5904" s="248"/>
      <x:c r="BZM5904" s="248"/>
      <x:c r="BZN5904" s="248"/>
      <x:c r="BZO5904" s="248"/>
      <x:c r="BZP5904" s="248"/>
      <x:c r="BZQ5904" s="248"/>
      <x:c r="BZR5904" s="248"/>
      <x:c r="BZS5904" s="248"/>
      <x:c r="BZT5904" s="248"/>
      <x:c r="BZU5904" s="248"/>
      <x:c r="BZV5904" s="248"/>
      <x:c r="BZW5904" s="248"/>
      <x:c r="BZX5904" s="248"/>
      <x:c r="BZY5904" s="248"/>
      <x:c r="BZZ5904" s="248"/>
      <x:c r="CAA5904" s="248"/>
      <x:c r="CAB5904" s="248"/>
      <x:c r="CAC5904" s="248"/>
      <x:c r="CAD5904" s="248"/>
      <x:c r="CAE5904" s="248"/>
      <x:c r="CAF5904" s="248"/>
      <x:c r="CAG5904" s="248"/>
      <x:c r="CAH5904" s="248"/>
      <x:c r="CAI5904" s="248"/>
      <x:c r="CAJ5904" s="248"/>
      <x:c r="CAK5904" s="248"/>
      <x:c r="CAL5904" s="248"/>
      <x:c r="CAM5904" s="248"/>
      <x:c r="CAN5904" s="248"/>
      <x:c r="CAO5904" s="248"/>
      <x:c r="CAP5904" s="248"/>
      <x:c r="CAQ5904" s="248"/>
      <x:c r="CAR5904" s="248"/>
      <x:c r="CAS5904" s="248"/>
      <x:c r="CAT5904" s="248"/>
      <x:c r="CAU5904" s="248"/>
      <x:c r="CAV5904" s="248"/>
      <x:c r="CAW5904" s="248"/>
      <x:c r="CAX5904" s="248"/>
      <x:c r="CAY5904" s="248"/>
      <x:c r="CAZ5904" s="248"/>
      <x:c r="CBA5904" s="248"/>
      <x:c r="CBB5904" s="248"/>
      <x:c r="CBC5904" s="248"/>
      <x:c r="CBD5904" s="248"/>
      <x:c r="CBE5904" s="248"/>
      <x:c r="CBF5904" s="248"/>
      <x:c r="CBG5904" s="248"/>
      <x:c r="CBH5904" s="248"/>
      <x:c r="CBI5904" s="248"/>
      <x:c r="CBJ5904" s="248"/>
      <x:c r="CBK5904" s="248"/>
      <x:c r="CBL5904" s="248"/>
      <x:c r="CBM5904" s="248"/>
      <x:c r="CBN5904" s="248"/>
      <x:c r="CBO5904" s="248"/>
      <x:c r="CBP5904" s="248"/>
      <x:c r="CBQ5904" s="248"/>
      <x:c r="CBR5904" s="248"/>
      <x:c r="CBS5904" s="248"/>
      <x:c r="CBT5904" s="248"/>
      <x:c r="CBU5904" s="248"/>
      <x:c r="CBV5904" s="248"/>
      <x:c r="CBW5904" s="248"/>
      <x:c r="CBX5904" s="248"/>
      <x:c r="CBY5904" s="248"/>
      <x:c r="CBZ5904" s="248"/>
      <x:c r="CCA5904" s="248"/>
      <x:c r="CCB5904" s="248"/>
      <x:c r="CCC5904" s="248"/>
      <x:c r="CCD5904" s="248"/>
      <x:c r="CCE5904" s="248"/>
      <x:c r="CCF5904" s="248"/>
      <x:c r="CCG5904" s="248"/>
      <x:c r="CCH5904" s="248"/>
      <x:c r="CCI5904" s="248"/>
      <x:c r="CCJ5904" s="248"/>
      <x:c r="CCK5904" s="248"/>
      <x:c r="CCL5904" s="248"/>
      <x:c r="CCM5904" s="248"/>
      <x:c r="CCN5904" s="248"/>
      <x:c r="CCO5904" s="248"/>
      <x:c r="CCP5904" s="248"/>
      <x:c r="CCQ5904" s="248"/>
      <x:c r="CCR5904" s="248"/>
      <x:c r="CCS5904" s="248"/>
      <x:c r="CCT5904" s="248"/>
      <x:c r="CCU5904" s="248"/>
      <x:c r="CCV5904" s="248"/>
      <x:c r="CCW5904" s="248"/>
      <x:c r="CCX5904" s="248"/>
      <x:c r="CCY5904" s="248"/>
      <x:c r="CCZ5904" s="248"/>
      <x:c r="CDA5904" s="248"/>
      <x:c r="CDB5904" s="248"/>
      <x:c r="CDC5904" s="248"/>
      <x:c r="CDD5904" s="248"/>
      <x:c r="CDE5904" s="248"/>
      <x:c r="CDF5904" s="248"/>
      <x:c r="CDG5904" s="248"/>
      <x:c r="CDH5904" s="248"/>
      <x:c r="CDI5904" s="248"/>
      <x:c r="CDJ5904" s="248"/>
      <x:c r="CDK5904" s="248"/>
      <x:c r="CDL5904" s="248"/>
      <x:c r="CDM5904" s="248"/>
      <x:c r="CDN5904" s="248"/>
      <x:c r="CDO5904" s="248"/>
      <x:c r="CDP5904" s="248"/>
      <x:c r="CDQ5904" s="248"/>
      <x:c r="CDR5904" s="248"/>
      <x:c r="CDS5904" s="248"/>
      <x:c r="CDT5904" s="248"/>
      <x:c r="CDU5904" s="248"/>
      <x:c r="CDV5904" s="248"/>
      <x:c r="CDW5904" s="248"/>
      <x:c r="CDX5904" s="248"/>
      <x:c r="CDY5904" s="248"/>
      <x:c r="CDZ5904" s="248"/>
      <x:c r="CEA5904" s="248"/>
      <x:c r="CEB5904" s="248"/>
      <x:c r="CEC5904" s="248"/>
      <x:c r="CED5904" s="248"/>
      <x:c r="CEE5904" s="248"/>
      <x:c r="CEF5904" s="248"/>
      <x:c r="CEG5904" s="248"/>
      <x:c r="CEH5904" s="248"/>
      <x:c r="CEI5904" s="248"/>
      <x:c r="CEJ5904" s="248"/>
      <x:c r="CEK5904" s="248"/>
      <x:c r="CEL5904" s="248"/>
      <x:c r="CEM5904" s="248"/>
      <x:c r="CEN5904" s="248"/>
      <x:c r="CEO5904" s="248"/>
      <x:c r="CEP5904" s="248"/>
      <x:c r="CEQ5904" s="248"/>
      <x:c r="CER5904" s="248"/>
      <x:c r="CES5904" s="248"/>
      <x:c r="CET5904" s="248"/>
      <x:c r="CEU5904" s="248"/>
      <x:c r="CEV5904" s="248"/>
      <x:c r="CEW5904" s="248"/>
      <x:c r="CEX5904" s="248"/>
      <x:c r="CEY5904" s="248"/>
      <x:c r="CEZ5904" s="248"/>
      <x:c r="CFA5904" s="248"/>
      <x:c r="CFB5904" s="248"/>
      <x:c r="CFC5904" s="248"/>
      <x:c r="CFD5904" s="248"/>
      <x:c r="CFE5904" s="248"/>
      <x:c r="CFF5904" s="248"/>
      <x:c r="CFG5904" s="248"/>
      <x:c r="CFH5904" s="248"/>
      <x:c r="CFI5904" s="248"/>
      <x:c r="CFJ5904" s="248"/>
      <x:c r="CFK5904" s="248"/>
      <x:c r="CFL5904" s="248"/>
      <x:c r="CFM5904" s="248"/>
      <x:c r="CFN5904" s="248"/>
      <x:c r="CFO5904" s="248"/>
      <x:c r="CFP5904" s="248"/>
      <x:c r="CFQ5904" s="248"/>
      <x:c r="CFR5904" s="248"/>
      <x:c r="CFS5904" s="248"/>
      <x:c r="CFT5904" s="248"/>
      <x:c r="CFU5904" s="248"/>
      <x:c r="CFV5904" s="248"/>
      <x:c r="CFW5904" s="248"/>
      <x:c r="CFX5904" s="248"/>
      <x:c r="CFY5904" s="248"/>
      <x:c r="CFZ5904" s="248"/>
      <x:c r="CGA5904" s="248"/>
      <x:c r="CGB5904" s="248"/>
      <x:c r="CGC5904" s="248"/>
      <x:c r="CGD5904" s="248"/>
      <x:c r="CGE5904" s="248"/>
      <x:c r="CGF5904" s="248"/>
      <x:c r="CGG5904" s="248"/>
      <x:c r="CGH5904" s="248"/>
      <x:c r="CGI5904" s="248"/>
      <x:c r="CGJ5904" s="248"/>
      <x:c r="CGK5904" s="248"/>
      <x:c r="CGL5904" s="248"/>
      <x:c r="CGM5904" s="248"/>
      <x:c r="CGN5904" s="248"/>
      <x:c r="CGO5904" s="248"/>
      <x:c r="CGP5904" s="248"/>
      <x:c r="CGQ5904" s="248"/>
      <x:c r="CGR5904" s="248"/>
      <x:c r="CGS5904" s="248"/>
      <x:c r="CGT5904" s="248"/>
      <x:c r="CGU5904" s="248"/>
      <x:c r="CGV5904" s="248"/>
      <x:c r="CGW5904" s="248"/>
      <x:c r="CGX5904" s="248"/>
      <x:c r="CGY5904" s="248"/>
      <x:c r="CGZ5904" s="248"/>
      <x:c r="CHA5904" s="248"/>
      <x:c r="CHB5904" s="248"/>
      <x:c r="CHC5904" s="248"/>
      <x:c r="CHD5904" s="248"/>
      <x:c r="CHE5904" s="248"/>
      <x:c r="CHF5904" s="248"/>
      <x:c r="CHG5904" s="248"/>
      <x:c r="CHH5904" s="248"/>
      <x:c r="CHI5904" s="248"/>
      <x:c r="CHJ5904" s="248"/>
      <x:c r="CHK5904" s="248"/>
      <x:c r="CHL5904" s="248"/>
      <x:c r="CHM5904" s="248"/>
      <x:c r="CHN5904" s="248"/>
      <x:c r="CHO5904" s="248"/>
      <x:c r="CHP5904" s="248"/>
      <x:c r="CHQ5904" s="248"/>
      <x:c r="CHR5904" s="248"/>
      <x:c r="CHS5904" s="248"/>
      <x:c r="CHT5904" s="248"/>
      <x:c r="CHU5904" s="248"/>
      <x:c r="CHV5904" s="248"/>
      <x:c r="CHW5904" s="248"/>
      <x:c r="CHX5904" s="248"/>
      <x:c r="CHY5904" s="248"/>
      <x:c r="CHZ5904" s="248"/>
      <x:c r="CIA5904" s="248"/>
      <x:c r="CIB5904" s="248"/>
      <x:c r="CIC5904" s="248"/>
      <x:c r="CID5904" s="248"/>
      <x:c r="CIE5904" s="248"/>
      <x:c r="CIF5904" s="248"/>
      <x:c r="CIG5904" s="248"/>
      <x:c r="CIH5904" s="248"/>
      <x:c r="CII5904" s="248"/>
      <x:c r="CIJ5904" s="248"/>
      <x:c r="CIK5904" s="248"/>
      <x:c r="CIL5904" s="248"/>
      <x:c r="CIM5904" s="248"/>
      <x:c r="CIN5904" s="248"/>
      <x:c r="CIO5904" s="248"/>
      <x:c r="CIP5904" s="248"/>
      <x:c r="CIQ5904" s="248"/>
      <x:c r="CIR5904" s="248"/>
      <x:c r="CIS5904" s="248"/>
      <x:c r="CIT5904" s="248"/>
      <x:c r="CIU5904" s="248"/>
      <x:c r="CIV5904" s="248"/>
      <x:c r="CIW5904" s="248"/>
      <x:c r="CIX5904" s="248"/>
      <x:c r="CIY5904" s="248"/>
      <x:c r="CIZ5904" s="248"/>
      <x:c r="CJA5904" s="248"/>
      <x:c r="CJB5904" s="248"/>
      <x:c r="CJC5904" s="248"/>
      <x:c r="CJD5904" s="248"/>
      <x:c r="CJE5904" s="248"/>
      <x:c r="CJF5904" s="248"/>
      <x:c r="CJG5904" s="248"/>
      <x:c r="CJH5904" s="248"/>
      <x:c r="CJI5904" s="248"/>
      <x:c r="CJJ5904" s="248"/>
      <x:c r="CJK5904" s="248"/>
      <x:c r="CJL5904" s="248"/>
      <x:c r="CJM5904" s="248"/>
      <x:c r="CJN5904" s="248"/>
      <x:c r="CJO5904" s="248"/>
      <x:c r="CJP5904" s="248"/>
      <x:c r="CJQ5904" s="248"/>
      <x:c r="CJR5904" s="248"/>
      <x:c r="CJS5904" s="248"/>
      <x:c r="CJT5904" s="248"/>
      <x:c r="CJU5904" s="248"/>
      <x:c r="CJV5904" s="248"/>
      <x:c r="CJW5904" s="248"/>
      <x:c r="CJX5904" s="248"/>
      <x:c r="CJY5904" s="248"/>
      <x:c r="CJZ5904" s="248"/>
      <x:c r="CKA5904" s="248"/>
      <x:c r="CKB5904" s="248"/>
      <x:c r="CKC5904" s="248"/>
      <x:c r="CKD5904" s="248"/>
      <x:c r="CKE5904" s="248"/>
      <x:c r="CKF5904" s="248"/>
      <x:c r="CKG5904" s="248"/>
      <x:c r="CKH5904" s="248"/>
      <x:c r="CKI5904" s="248"/>
      <x:c r="CKJ5904" s="248"/>
      <x:c r="CKK5904" s="248"/>
      <x:c r="CKL5904" s="248"/>
      <x:c r="CKM5904" s="248"/>
      <x:c r="CKN5904" s="248"/>
      <x:c r="CKO5904" s="248"/>
      <x:c r="CKP5904" s="248"/>
      <x:c r="CKQ5904" s="248"/>
      <x:c r="CKR5904" s="248"/>
      <x:c r="CKS5904" s="248"/>
      <x:c r="CKT5904" s="248"/>
      <x:c r="CKU5904" s="248"/>
      <x:c r="CKV5904" s="248"/>
      <x:c r="CKW5904" s="248"/>
      <x:c r="CKX5904" s="248"/>
      <x:c r="CKY5904" s="248"/>
      <x:c r="CKZ5904" s="248"/>
      <x:c r="CLA5904" s="248"/>
      <x:c r="CLB5904" s="248"/>
      <x:c r="CLC5904" s="248"/>
      <x:c r="CLD5904" s="248"/>
      <x:c r="CLE5904" s="248"/>
      <x:c r="CLF5904" s="248"/>
      <x:c r="CLG5904" s="248"/>
      <x:c r="CLH5904" s="248"/>
      <x:c r="CLI5904" s="248"/>
      <x:c r="CLJ5904" s="248"/>
      <x:c r="CLK5904" s="248"/>
      <x:c r="CLL5904" s="248"/>
      <x:c r="CLM5904" s="248"/>
      <x:c r="CLN5904" s="248"/>
      <x:c r="CLO5904" s="248"/>
      <x:c r="CLP5904" s="248"/>
      <x:c r="CLQ5904" s="248"/>
      <x:c r="CLR5904" s="248"/>
      <x:c r="CLS5904" s="248"/>
      <x:c r="CLT5904" s="248"/>
      <x:c r="CLU5904" s="248"/>
      <x:c r="CLV5904" s="248"/>
      <x:c r="CLW5904" s="248"/>
      <x:c r="CLX5904" s="248"/>
      <x:c r="CLY5904" s="248"/>
      <x:c r="CLZ5904" s="248"/>
      <x:c r="CMA5904" s="248"/>
      <x:c r="CMB5904" s="248"/>
      <x:c r="CMC5904" s="248"/>
      <x:c r="CMD5904" s="248"/>
      <x:c r="CME5904" s="248"/>
      <x:c r="CMF5904" s="248"/>
      <x:c r="CMG5904" s="248"/>
      <x:c r="CMH5904" s="248"/>
      <x:c r="CMI5904" s="248"/>
      <x:c r="CMJ5904" s="248"/>
      <x:c r="CMK5904" s="248"/>
      <x:c r="CML5904" s="248"/>
      <x:c r="CMM5904" s="248"/>
      <x:c r="CMN5904" s="248"/>
      <x:c r="CMO5904" s="248"/>
      <x:c r="CMP5904" s="248"/>
      <x:c r="CMQ5904" s="248"/>
      <x:c r="CMR5904" s="248"/>
      <x:c r="CMS5904" s="248"/>
      <x:c r="CMT5904" s="248"/>
      <x:c r="CMU5904" s="248"/>
      <x:c r="CMV5904" s="248"/>
      <x:c r="CMW5904" s="248"/>
      <x:c r="CMX5904" s="248"/>
      <x:c r="CMY5904" s="248"/>
      <x:c r="CMZ5904" s="248"/>
      <x:c r="CNA5904" s="248"/>
      <x:c r="CNB5904" s="248"/>
      <x:c r="CNC5904" s="248"/>
      <x:c r="CND5904" s="248"/>
      <x:c r="CNE5904" s="248"/>
      <x:c r="CNF5904" s="248"/>
      <x:c r="CNG5904" s="248"/>
      <x:c r="CNH5904" s="248"/>
      <x:c r="CNI5904" s="248"/>
      <x:c r="CNJ5904" s="248"/>
      <x:c r="CNK5904" s="248"/>
      <x:c r="CNL5904" s="248"/>
      <x:c r="CNM5904" s="248"/>
      <x:c r="CNN5904" s="248"/>
      <x:c r="CNO5904" s="248"/>
      <x:c r="CNP5904" s="248"/>
      <x:c r="CNQ5904" s="248"/>
      <x:c r="CNR5904" s="248"/>
      <x:c r="CNS5904" s="248"/>
      <x:c r="CNT5904" s="248"/>
      <x:c r="CNU5904" s="248"/>
      <x:c r="CNV5904" s="248"/>
      <x:c r="CNW5904" s="248"/>
      <x:c r="CNX5904" s="248"/>
      <x:c r="CNY5904" s="248"/>
      <x:c r="CNZ5904" s="248"/>
      <x:c r="COA5904" s="248"/>
      <x:c r="COB5904" s="248"/>
      <x:c r="COC5904" s="248"/>
      <x:c r="COD5904" s="248"/>
      <x:c r="COE5904" s="248"/>
      <x:c r="COF5904" s="248"/>
      <x:c r="COG5904" s="248"/>
      <x:c r="COH5904" s="248"/>
      <x:c r="COI5904" s="248"/>
      <x:c r="COJ5904" s="248"/>
      <x:c r="COK5904" s="248"/>
      <x:c r="COL5904" s="248"/>
      <x:c r="COM5904" s="248"/>
      <x:c r="CON5904" s="248"/>
      <x:c r="COO5904" s="248"/>
      <x:c r="COP5904" s="248"/>
      <x:c r="COQ5904" s="248"/>
      <x:c r="COR5904" s="248"/>
      <x:c r="COS5904" s="248"/>
      <x:c r="COT5904" s="248"/>
      <x:c r="COU5904" s="248"/>
      <x:c r="COV5904" s="248"/>
      <x:c r="COW5904" s="248"/>
      <x:c r="COX5904" s="248"/>
      <x:c r="COY5904" s="248"/>
      <x:c r="COZ5904" s="248"/>
      <x:c r="CPA5904" s="248"/>
      <x:c r="CPB5904" s="248"/>
      <x:c r="CPC5904" s="248"/>
      <x:c r="CPD5904" s="248"/>
      <x:c r="CPE5904" s="248"/>
      <x:c r="CPF5904" s="248"/>
      <x:c r="CPG5904" s="248"/>
      <x:c r="CPH5904" s="248"/>
      <x:c r="CPI5904" s="248"/>
      <x:c r="CPJ5904" s="248"/>
      <x:c r="CPK5904" s="248"/>
      <x:c r="CPL5904" s="248"/>
      <x:c r="CPM5904" s="248"/>
      <x:c r="CPN5904" s="248"/>
      <x:c r="CPO5904" s="248"/>
      <x:c r="CPP5904" s="248"/>
      <x:c r="CPQ5904" s="248"/>
      <x:c r="CPR5904" s="248"/>
      <x:c r="CPS5904" s="248"/>
      <x:c r="CPT5904" s="248"/>
      <x:c r="CPU5904" s="248"/>
      <x:c r="CPV5904" s="248"/>
      <x:c r="CPW5904" s="248"/>
      <x:c r="CPX5904" s="248"/>
      <x:c r="CPY5904" s="248"/>
      <x:c r="CPZ5904" s="248"/>
      <x:c r="CQA5904" s="248"/>
      <x:c r="CQB5904" s="248"/>
      <x:c r="CQC5904" s="248"/>
      <x:c r="CQD5904" s="248"/>
      <x:c r="CQE5904" s="248"/>
      <x:c r="CQF5904" s="248"/>
      <x:c r="CQG5904" s="248"/>
      <x:c r="CQH5904" s="248"/>
      <x:c r="CQI5904" s="248"/>
      <x:c r="CQJ5904" s="248"/>
      <x:c r="CQK5904" s="248"/>
      <x:c r="CQL5904" s="248"/>
      <x:c r="CQM5904" s="248"/>
      <x:c r="CQN5904" s="248"/>
      <x:c r="CQO5904" s="248"/>
      <x:c r="CQP5904" s="248"/>
      <x:c r="CQQ5904" s="248"/>
      <x:c r="CQR5904" s="248"/>
      <x:c r="CQS5904" s="248"/>
      <x:c r="CQT5904" s="248"/>
      <x:c r="CQU5904" s="248"/>
      <x:c r="CQV5904" s="248"/>
      <x:c r="CQW5904" s="248"/>
      <x:c r="CQX5904" s="248"/>
      <x:c r="CQY5904" s="248"/>
      <x:c r="CQZ5904" s="248"/>
      <x:c r="CRA5904" s="248"/>
      <x:c r="CRB5904" s="248"/>
      <x:c r="CRC5904" s="248"/>
      <x:c r="CRD5904" s="248"/>
      <x:c r="CRE5904" s="248"/>
      <x:c r="CRF5904" s="248"/>
      <x:c r="CRG5904" s="248"/>
      <x:c r="CRH5904" s="248"/>
      <x:c r="CRI5904" s="248"/>
      <x:c r="CRJ5904" s="248"/>
      <x:c r="CRK5904" s="248"/>
      <x:c r="CRL5904" s="248"/>
      <x:c r="CRM5904" s="248"/>
      <x:c r="CRN5904" s="248"/>
      <x:c r="CRO5904" s="248"/>
      <x:c r="CRP5904" s="248"/>
      <x:c r="CRQ5904" s="248"/>
      <x:c r="CRR5904" s="248"/>
      <x:c r="CRS5904" s="248"/>
      <x:c r="CRT5904" s="248"/>
      <x:c r="CRU5904" s="248"/>
      <x:c r="CRV5904" s="248"/>
      <x:c r="CRW5904" s="248"/>
      <x:c r="CRX5904" s="248"/>
      <x:c r="CRY5904" s="248"/>
      <x:c r="CRZ5904" s="248"/>
      <x:c r="CSA5904" s="248"/>
      <x:c r="CSB5904" s="248"/>
      <x:c r="CSC5904" s="248"/>
      <x:c r="CSD5904" s="248"/>
      <x:c r="CSE5904" s="248"/>
      <x:c r="CSF5904" s="248"/>
      <x:c r="CSG5904" s="248"/>
      <x:c r="CSH5904" s="248"/>
      <x:c r="CSI5904" s="248"/>
      <x:c r="CSJ5904" s="248"/>
      <x:c r="CSK5904" s="248"/>
      <x:c r="CSL5904" s="248"/>
      <x:c r="CSM5904" s="248"/>
      <x:c r="CSN5904" s="248"/>
      <x:c r="CSO5904" s="248"/>
      <x:c r="CSP5904" s="248"/>
      <x:c r="CSQ5904" s="248"/>
      <x:c r="CSR5904" s="248"/>
      <x:c r="CSS5904" s="248"/>
      <x:c r="CST5904" s="248"/>
      <x:c r="CSU5904" s="248"/>
      <x:c r="CSV5904" s="248"/>
      <x:c r="CSW5904" s="248"/>
      <x:c r="CSX5904" s="248"/>
      <x:c r="CSY5904" s="248"/>
      <x:c r="CSZ5904" s="248"/>
      <x:c r="CTA5904" s="248"/>
      <x:c r="CTB5904" s="248"/>
      <x:c r="CTC5904" s="248"/>
      <x:c r="CTD5904" s="248"/>
      <x:c r="CTE5904" s="248"/>
      <x:c r="CTF5904" s="248"/>
      <x:c r="CTG5904" s="248"/>
      <x:c r="CTH5904" s="248"/>
      <x:c r="CTI5904" s="248"/>
      <x:c r="CTJ5904" s="248"/>
      <x:c r="CTK5904" s="248"/>
      <x:c r="CTL5904" s="248"/>
      <x:c r="CTM5904" s="248"/>
      <x:c r="CTN5904" s="248"/>
      <x:c r="CTO5904" s="248"/>
      <x:c r="CTP5904" s="248"/>
      <x:c r="CTQ5904" s="248"/>
      <x:c r="CTR5904" s="248"/>
      <x:c r="CTS5904" s="248"/>
      <x:c r="CTT5904" s="248"/>
      <x:c r="CTU5904" s="248"/>
      <x:c r="CTV5904" s="248"/>
      <x:c r="CTW5904" s="248"/>
      <x:c r="CTX5904" s="248"/>
      <x:c r="CTY5904" s="248"/>
      <x:c r="CTZ5904" s="248"/>
      <x:c r="CUA5904" s="248"/>
      <x:c r="CUB5904" s="248"/>
      <x:c r="CUC5904" s="248"/>
      <x:c r="CUD5904" s="248"/>
      <x:c r="CUE5904" s="248"/>
      <x:c r="CUF5904" s="248"/>
      <x:c r="CUG5904" s="248"/>
      <x:c r="CUH5904" s="248"/>
      <x:c r="CUI5904" s="248"/>
      <x:c r="CUJ5904" s="248"/>
      <x:c r="CUK5904" s="248"/>
      <x:c r="CUL5904" s="248"/>
      <x:c r="CUM5904" s="248"/>
      <x:c r="CUN5904" s="248"/>
      <x:c r="CUO5904" s="248"/>
      <x:c r="CUP5904" s="248"/>
      <x:c r="CUQ5904" s="248"/>
      <x:c r="CUR5904" s="248"/>
      <x:c r="CUS5904" s="248"/>
      <x:c r="CUT5904" s="248"/>
      <x:c r="CUU5904" s="248"/>
      <x:c r="CUV5904" s="248"/>
      <x:c r="CUW5904" s="248"/>
      <x:c r="CUX5904" s="248"/>
      <x:c r="CUY5904" s="248"/>
      <x:c r="CUZ5904" s="248"/>
      <x:c r="CVA5904" s="248"/>
      <x:c r="CVB5904" s="248"/>
      <x:c r="CVC5904" s="248"/>
      <x:c r="CVD5904" s="248"/>
      <x:c r="CVE5904" s="248"/>
      <x:c r="CVF5904" s="248"/>
      <x:c r="CVG5904" s="248"/>
      <x:c r="CVH5904" s="248"/>
      <x:c r="CVI5904" s="248"/>
      <x:c r="CVJ5904" s="248"/>
      <x:c r="CVK5904" s="248"/>
      <x:c r="CVL5904" s="248"/>
      <x:c r="CVM5904" s="248"/>
      <x:c r="CVN5904" s="248"/>
      <x:c r="CVO5904" s="248"/>
      <x:c r="CVP5904" s="248"/>
      <x:c r="CVQ5904" s="248"/>
      <x:c r="CVR5904" s="248"/>
      <x:c r="CVS5904" s="248"/>
      <x:c r="CVT5904" s="248"/>
      <x:c r="CVU5904" s="248"/>
      <x:c r="CVV5904" s="248"/>
      <x:c r="CVW5904" s="248"/>
      <x:c r="CVX5904" s="248"/>
      <x:c r="CVY5904" s="248"/>
      <x:c r="CVZ5904" s="248"/>
      <x:c r="CWA5904" s="248"/>
      <x:c r="CWB5904" s="248"/>
      <x:c r="CWC5904" s="248"/>
      <x:c r="CWD5904" s="248"/>
      <x:c r="CWE5904" s="248"/>
      <x:c r="CWF5904" s="248"/>
      <x:c r="CWG5904" s="248"/>
      <x:c r="CWH5904" s="248"/>
      <x:c r="CWI5904" s="248"/>
      <x:c r="CWJ5904" s="248"/>
      <x:c r="CWK5904" s="248"/>
      <x:c r="CWL5904" s="248"/>
      <x:c r="CWM5904" s="248"/>
      <x:c r="CWN5904" s="248"/>
      <x:c r="CWO5904" s="248"/>
      <x:c r="CWP5904" s="248"/>
      <x:c r="CWQ5904" s="248"/>
      <x:c r="CWR5904" s="248"/>
      <x:c r="CWS5904" s="248"/>
      <x:c r="CWT5904" s="248"/>
      <x:c r="CWU5904" s="248"/>
      <x:c r="CWV5904" s="248"/>
      <x:c r="CWW5904" s="248"/>
      <x:c r="CWX5904" s="248"/>
      <x:c r="CWY5904" s="248"/>
      <x:c r="CWZ5904" s="248"/>
      <x:c r="CXA5904" s="248"/>
      <x:c r="CXB5904" s="248"/>
      <x:c r="CXC5904" s="248"/>
      <x:c r="CXD5904" s="248"/>
      <x:c r="CXE5904" s="248"/>
      <x:c r="CXF5904" s="248"/>
      <x:c r="CXG5904" s="248"/>
      <x:c r="CXH5904" s="248"/>
      <x:c r="CXI5904" s="248"/>
      <x:c r="CXJ5904" s="248"/>
      <x:c r="CXK5904" s="248"/>
      <x:c r="CXL5904" s="248"/>
      <x:c r="CXM5904" s="248"/>
      <x:c r="CXN5904" s="248"/>
      <x:c r="CXO5904" s="248"/>
      <x:c r="CXP5904" s="248"/>
      <x:c r="CXQ5904" s="248"/>
      <x:c r="CXR5904" s="248"/>
      <x:c r="CXS5904" s="248"/>
      <x:c r="CXT5904" s="248"/>
      <x:c r="CXU5904" s="248"/>
      <x:c r="CXV5904" s="248"/>
      <x:c r="CXW5904" s="248"/>
      <x:c r="CXX5904" s="248"/>
      <x:c r="CXY5904" s="248"/>
      <x:c r="CXZ5904" s="248"/>
      <x:c r="CYA5904" s="248"/>
      <x:c r="CYB5904" s="248"/>
      <x:c r="CYC5904" s="248"/>
      <x:c r="CYD5904" s="248"/>
      <x:c r="CYE5904" s="248"/>
      <x:c r="CYF5904" s="248"/>
      <x:c r="CYG5904" s="248"/>
      <x:c r="CYH5904" s="248"/>
      <x:c r="CYI5904" s="248"/>
      <x:c r="CYJ5904" s="248"/>
      <x:c r="CYK5904" s="248"/>
      <x:c r="CYL5904" s="248"/>
      <x:c r="CYM5904" s="248"/>
      <x:c r="CYN5904" s="248"/>
      <x:c r="CYO5904" s="248"/>
      <x:c r="CYP5904" s="248"/>
      <x:c r="CYQ5904" s="248"/>
      <x:c r="CYR5904" s="248"/>
      <x:c r="CYS5904" s="248"/>
      <x:c r="CYT5904" s="248"/>
      <x:c r="CYU5904" s="248"/>
      <x:c r="CYV5904" s="248"/>
      <x:c r="CYW5904" s="248"/>
      <x:c r="CYX5904" s="248"/>
      <x:c r="CYY5904" s="248"/>
      <x:c r="CYZ5904" s="248"/>
      <x:c r="CZA5904" s="248"/>
      <x:c r="CZB5904" s="248"/>
      <x:c r="CZC5904" s="248"/>
      <x:c r="CZD5904" s="248"/>
      <x:c r="CZE5904" s="248"/>
      <x:c r="CZF5904" s="248"/>
      <x:c r="CZG5904" s="248"/>
      <x:c r="CZH5904" s="248"/>
      <x:c r="CZI5904" s="248"/>
      <x:c r="CZJ5904" s="248"/>
      <x:c r="CZK5904" s="248"/>
      <x:c r="CZL5904" s="248"/>
      <x:c r="CZM5904" s="248"/>
      <x:c r="CZN5904" s="248"/>
      <x:c r="CZO5904" s="248"/>
      <x:c r="CZP5904" s="248"/>
      <x:c r="CZQ5904" s="248"/>
      <x:c r="CZR5904" s="248"/>
      <x:c r="CZS5904" s="248"/>
      <x:c r="CZT5904" s="248"/>
      <x:c r="CZU5904" s="248"/>
      <x:c r="CZV5904" s="248"/>
      <x:c r="CZW5904" s="248"/>
      <x:c r="CZX5904" s="248"/>
      <x:c r="CZY5904" s="248"/>
      <x:c r="CZZ5904" s="248"/>
      <x:c r="DAA5904" s="248"/>
      <x:c r="DAB5904" s="248"/>
      <x:c r="DAC5904" s="248"/>
      <x:c r="DAD5904" s="248"/>
      <x:c r="DAE5904" s="248"/>
      <x:c r="DAF5904" s="248"/>
      <x:c r="DAG5904" s="248"/>
      <x:c r="DAH5904" s="248"/>
      <x:c r="DAI5904" s="248"/>
      <x:c r="DAJ5904" s="248"/>
      <x:c r="DAK5904" s="248"/>
      <x:c r="DAL5904" s="248"/>
      <x:c r="DAM5904" s="248"/>
      <x:c r="DAN5904" s="248"/>
      <x:c r="DAO5904" s="248"/>
      <x:c r="DAP5904" s="248"/>
      <x:c r="DAQ5904" s="248"/>
      <x:c r="DAR5904" s="248"/>
      <x:c r="DAS5904" s="248"/>
      <x:c r="DAT5904" s="248"/>
      <x:c r="DAU5904" s="248"/>
      <x:c r="DAV5904" s="248"/>
      <x:c r="DAW5904" s="248"/>
      <x:c r="DAX5904" s="248"/>
      <x:c r="DAY5904" s="248"/>
      <x:c r="DAZ5904" s="248"/>
      <x:c r="DBA5904" s="248"/>
      <x:c r="DBB5904" s="248"/>
      <x:c r="DBC5904" s="248"/>
      <x:c r="DBD5904" s="248"/>
      <x:c r="DBE5904" s="248"/>
      <x:c r="DBF5904" s="248"/>
      <x:c r="DBG5904" s="248"/>
      <x:c r="DBH5904" s="248"/>
      <x:c r="DBI5904" s="248"/>
      <x:c r="DBJ5904" s="248"/>
      <x:c r="DBK5904" s="248"/>
      <x:c r="DBL5904" s="248"/>
      <x:c r="DBM5904" s="248"/>
      <x:c r="DBN5904" s="248"/>
      <x:c r="DBO5904" s="248"/>
      <x:c r="DBP5904" s="248"/>
      <x:c r="DBQ5904" s="248"/>
      <x:c r="DBR5904" s="248"/>
      <x:c r="DBS5904" s="248"/>
      <x:c r="DBT5904" s="248"/>
      <x:c r="DBU5904" s="248"/>
      <x:c r="DBV5904" s="248"/>
      <x:c r="DBW5904" s="248"/>
      <x:c r="DBX5904" s="248"/>
      <x:c r="DBY5904" s="248"/>
      <x:c r="DBZ5904" s="248"/>
      <x:c r="DCA5904" s="248"/>
      <x:c r="DCB5904" s="248"/>
      <x:c r="DCC5904" s="248"/>
      <x:c r="DCD5904" s="248"/>
      <x:c r="DCE5904" s="248"/>
      <x:c r="DCF5904" s="248"/>
      <x:c r="DCG5904" s="248"/>
      <x:c r="DCH5904" s="248"/>
      <x:c r="DCI5904" s="248"/>
      <x:c r="DCJ5904" s="248"/>
      <x:c r="DCK5904" s="248"/>
      <x:c r="DCL5904" s="248"/>
      <x:c r="DCM5904" s="248"/>
      <x:c r="DCN5904" s="248"/>
      <x:c r="DCO5904" s="248"/>
      <x:c r="DCP5904" s="248"/>
      <x:c r="DCQ5904" s="248"/>
      <x:c r="DCR5904" s="248"/>
      <x:c r="DCS5904" s="248"/>
      <x:c r="DCT5904" s="248"/>
      <x:c r="DCU5904" s="248"/>
      <x:c r="DCV5904" s="248"/>
      <x:c r="DCW5904" s="248"/>
      <x:c r="DCX5904" s="248"/>
      <x:c r="DCY5904" s="248"/>
      <x:c r="DCZ5904" s="248"/>
      <x:c r="DDA5904" s="248"/>
      <x:c r="DDB5904" s="248"/>
      <x:c r="DDC5904" s="248"/>
      <x:c r="DDD5904" s="248"/>
      <x:c r="DDE5904" s="248"/>
      <x:c r="DDF5904" s="248"/>
      <x:c r="DDG5904" s="248"/>
      <x:c r="DDH5904" s="248"/>
      <x:c r="DDI5904" s="248"/>
      <x:c r="DDJ5904" s="248"/>
      <x:c r="DDK5904" s="248"/>
      <x:c r="DDL5904" s="248"/>
      <x:c r="DDM5904" s="248"/>
      <x:c r="DDN5904" s="248"/>
      <x:c r="DDO5904" s="248"/>
      <x:c r="DDP5904" s="248"/>
      <x:c r="DDQ5904" s="248"/>
      <x:c r="DDR5904" s="248"/>
      <x:c r="DDS5904" s="248"/>
      <x:c r="DDT5904" s="248"/>
      <x:c r="DDU5904" s="248"/>
      <x:c r="DDV5904" s="248"/>
      <x:c r="DDW5904" s="248"/>
      <x:c r="DDX5904" s="248"/>
      <x:c r="DDY5904" s="248"/>
      <x:c r="DDZ5904" s="248"/>
      <x:c r="DEA5904" s="248"/>
      <x:c r="DEB5904" s="248"/>
      <x:c r="DEC5904" s="248"/>
      <x:c r="DED5904" s="248"/>
      <x:c r="DEE5904" s="248"/>
      <x:c r="DEF5904" s="248"/>
      <x:c r="DEG5904" s="248"/>
      <x:c r="DEH5904" s="248"/>
      <x:c r="DEI5904" s="248"/>
      <x:c r="DEJ5904" s="248"/>
      <x:c r="DEK5904" s="248"/>
      <x:c r="DEL5904" s="248"/>
      <x:c r="DEM5904" s="248"/>
      <x:c r="DEN5904" s="248"/>
      <x:c r="DEO5904" s="248"/>
      <x:c r="DEP5904" s="248"/>
      <x:c r="DEQ5904" s="248"/>
      <x:c r="DER5904" s="248"/>
      <x:c r="DES5904" s="248"/>
      <x:c r="DET5904" s="248"/>
      <x:c r="DEU5904" s="248"/>
      <x:c r="DEV5904" s="248"/>
      <x:c r="DEW5904" s="248"/>
      <x:c r="DEX5904" s="248"/>
      <x:c r="DEY5904" s="248"/>
      <x:c r="DEZ5904" s="248"/>
      <x:c r="DFA5904" s="248"/>
      <x:c r="DFB5904" s="248"/>
      <x:c r="DFC5904" s="248"/>
      <x:c r="DFD5904" s="248"/>
      <x:c r="DFE5904" s="248"/>
      <x:c r="DFF5904" s="248"/>
      <x:c r="DFG5904" s="248"/>
      <x:c r="DFH5904" s="248"/>
      <x:c r="DFI5904" s="248"/>
      <x:c r="DFJ5904" s="248"/>
      <x:c r="DFK5904" s="248"/>
      <x:c r="DFL5904" s="248"/>
      <x:c r="DFM5904" s="248"/>
      <x:c r="DFN5904" s="248"/>
      <x:c r="DFO5904" s="248"/>
      <x:c r="DFP5904" s="248"/>
      <x:c r="DFQ5904" s="248"/>
      <x:c r="DFR5904" s="248"/>
      <x:c r="DFS5904" s="248"/>
      <x:c r="DFT5904" s="248"/>
      <x:c r="DFU5904" s="248"/>
      <x:c r="DFV5904" s="248"/>
      <x:c r="DFW5904" s="248"/>
      <x:c r="DFX5904" s="248"/>
      <x:c r="DFY5904" s="248"/>
      <x:c r="DFZ5904" s="248"/>
      <x:c r="DGA5904" s="248"/>
      <x:c r="DGB5904" s="248"/>
      <x:c r="DGC5904" s="248"/>
      <x:c r="DGD5904" s="248"/>
      <x:c r="DGE5904" s="248"/>
      <x:c r="DGF5904" s="248"/>
      <x:c r="DGG5904" s="248"/>
      <x:c r="DGH5904" s="248"/>
      <x:c r="DGI5904" s="248"/>
      <x:c r="DGJ5904" s="248"/>
      <x:c r="DGK5904" s="248"/>
      <x:c r="DGL5904" s="248"/>
      <x:c r="DGM5904" s="248"/>
      <x:c r="DGN5904" s="248"/>
      <x:c r="DGO5904" s="248"/>
      <x:c r="DGP5904" s="248"/>
      <x:c r="DGQ5904" s="248"/>
      <x:c r="DGR5904" s="248"/>
      <x:c r="DGS5904" s="248"/>
      <x:c r="DGT5904" s="248"/>
      <x:c r="DGU5904" s="248"/>
      <x:c r="DGV5904" s="248"/>
      <x:c r="DGW5904" s="248"/>
      <x:c r="DGX5904" s="248"/>
      <x:c r="DGY5904" s="248"/>
      <x:c r="DGZ5904" s="248"/>
      <x:c r="DHA5904" s="248"/>
      <x:c r="DHB5904" s="248"/>
      <x:c r="DHC5904" s="248"/>
      <x:c r="DHD5904" s="248"/>
      <x:c r="DHE5904" s="248"/>
      <x:c r="DHF5904" s="248"/>
      <x:c r="DHG5904" s="248"/>
      <x:c r="DHH5904" s="248"/>
      <x:c r="DHI5904" s="248"/>
      <x:c r="DHJ5904" s="248"/>
      <x:c r="DHK5904" s="248"/>
      <x:c r="DHL5904" s="248"/>
      <x:c r="DHM5904" s="248"/>
      <x:c r="DHN5904" s="248"/>
      <x:c r="DHO5904" s="248"/>
      <x:c r="DHP5904" s="248"/>
      <x:c r="DHQ5904" s="248"/>
      <x:c r="DHR5904" s="248"/>
      <x:c r="DHS5904" s="248"/>
      <x:c r="DHT5904" s="248"/>
      <x:c r="DHU5904" s="248"/>
      <x:c r="DHV5904" s="248"/>
      <x:c r="DHW5904" s="248"/>
      <x:c r="DHX5904" s="248"/>
      <x:c r="DHY5904" s="248"/>
      <x:c r="DHZ5904" s="248"/>
      <x:c r="DIA5904" s="248"/>
      <x:c r="DIB5904" s="248"/>
      <x:c r="DIC5904" s="248"/>
      <x:c r="DID5904" s="248"/>
      <x:c r="DIE5904" s="248"/>
      <x:c r="DIF5904" s="248"/>
      <x:c r="DIG5904" s="248"/>
      <x:c r="DIH5904" s="248"/>
      <x:c r="DII5904" s="248"/>
      <x:c r="DIJ5904" s="248"/>
      <x:c r="DIK5904" s="248"/>
      <x:c r="DIL5904" s="248"/>
      <x:c r="DIM5904" s="248"/>
      <x:c r="DIN5904" s="248"/>
      <x:c r="DIO5904" s="248"/>
      <x:c r="DIP5904" s="248"/>
      <x:c r="DIQ5904" s="248"/>
      <x:c r="DIR5904" s="248"/>
      <x:c r="DIS5904" s="248"/>
      <x:c r="DIT5904" s="248"/>
      <x:c r="DIU5904" s="248"/>
      <x:c r="DIV5904" s="248"/>
      <x:c r="DIW5904" s="248"/>
      <x:c r="DIX5904" s="248"/>
      <x:c r="DIY5904" s="248"/>
      <x:c r="DIZ5904" s="248"/>
      <x:c r="DJA5904" s="248"/>
      <x:c r="DJB5904" s="248"/>
      <x:c r="DJC5904" s="248"/>
      <x:c r="DJD5904" s="248"/>
      <x:c r="DJE5904" s="248"/>
      <x:c r="DJF5904" s="248"/>
      <x:c r="DJG5904" s="248"/>
      <x:c r="DJH5904" s="248"/>
      <x:c r="DJI5904" s="248"/>
      <x:c r="DJJ5904" s="248"/>
      <x:c r="DJK5904" s="248"/>
      <x:c r="DJL5904" s="248"/>
      <x:c r="DJM5904" s="248"/>
      <x:c r="DJN5904" s="248"/>
      <x:c r="DJO5904" s="248"/>
      <x:c r="DJP5904" s="248"/>
      <x:c r="DJQ5904" s="248"/>
      <x:c r="DJR5904" s="248"/>
      <x:c r="DJS5904" s="248"/>
      <x:c r="DJT5904" s="248"/>
      <x:c r="DJU5904" s="248"/>
      <x:c r="DJV5904" s="248"/>
      <x:c r="DJW5904" s="248"/>
      <x:c r="DJX5904" s="248"/>
      <x:c r="DJY5904" s="248"/>
      <x:c r="DJZ5904" s="248"/>
      <x:c r="DKA5904" s="248"/>
      <x:c r="DKB5904" s="248"/>
      <x:c r="DKC5904" s="248"/>
      <x:c r="DKD5904" s="248"/>
      <x:c r="DKE5904" s="248"/>
      <x:c r="DKF5904" s="248"/>
      <x:c r="DKG5904" s="248"/>
      <x:c r="DKH5904" s="248"/>
      <x:c r="DKI5904" s="248"/>
      <x:c r="DKJ5904" s="248"/>
      <x:c r="DKK5904" s="248"/>
      <x:c r="DKL5904" s="248"/>
      <x:c r="DKM5904" s="248"/>
      <x:c r="DKN5904" s="248"/>
      <x:c r="DKO5904" s="248"/>
      <x:c r="DKP5904" s="248"/>
      <x:c r="DKQ5904" s="248"/>
      <x:c r="DKR5904" s="248"/>
      <x:c r="DKS5904" s="248"/>
      <x:c r="DKT5904" s="248"/>
      <x:c r="DKU5904" s="248"/>
      <x:c r="DKV5904" s="248"/>
      <x:c r="DKW5904" s="248"/>
      <x:c r="DKX5904" s="248"/>
      <x:c r="DKY5904" s="248"/>
      <x:c r="DKZ5904" s="248"/>
      <x:c r="DLA5904" s="248"/>
      <x:c r="DLB5904" s="248"/>
      <x:c r="DLC5904" s="248"/>
      <x:c r="DLD5904" s="248"/>
      <x:c r="DLE5904" s="248"/>
      <x:c r="DLF5904" s="248"/>
      <x:c r="DLG5904" s="248"/>
      <x:c r="DLH5904" s="248"/>
      <x:c r="DLI5904" s="248"/>
      <x:c r="DLJ5904" s="248"/>
      <x:c r="DLK5904" s="248"/>
      <x:c r="DLL5904" s="248"/>
      <x:c r="DLM5904" s="248"/>
      <x:c r="DLN5904" s="248"/>
      <x:c r="DLO5904" s="248"/>
      <x:c r="DLP5904" s="248"/>
      <x:c r="DLQ5904" s="248"/>
      <x:c r="DLR5904" s="248"/>
      <x:c r="DLS5904" s="248"/>
      <x:c r="DLT5904" s="248"/>
      <x:c r="DLU5904" s="248"/>
      <x:c r="DLV5904" s="248"/>
      <x:c r="DLW5904" s="248"/>
      <x:c r="DLX5904" s="248"/>
      <x:c r="DLY5904" s="248"/>
      <x:c r="DLZ5904" s="248"/>
      <x:c r="DMA5904" s="248"/>
      <x:c r="DMB5904" s="248"/>
      <x:c r="DMC5904" s="248"/>
      <x:c r="DMD5904" s="248"/>
      <x:c r="DME5904" s="248"/>
      <x:c r="DMF5904" s="248"/>
      <x:c r="DMG5904" s="248"/>
      <x:c r="DMH5904" s="248"/>
      <x:c r="DMI5904" s="248"/>
      <x:c r="DMJ5904" s="248"/>
      <x:c r="DMK5904" s="248"/>
      <x:c r="DML5904" s="248"/>
      <x:c r="DMM5904" s="248"/>
      <x:c r="DMN5904" s="248"/>
      <x:c r="DMO5904" s="248"/>
      <x:c r="DMP5904" s="248"/>
      <x:c r="DMQ5904" s="248"/>
      <x:c r="DMR5904" s="248"/>
      <x:c r="DMS5904" s="248"/>
      <x:c r="DMT5904" s="248"/>
      <x:c r="DMU5904" s="248"/>
      <x:c r="DMV5904" s="248"/>
      <x:c r="DMW5904" s="248"/>
      <x:c r="DMX5904" s="248"/>
      <x:c r="DMY5904" s="248"/>
      <x:c r="DMZ5904" s="248"/>
      <x:c r="DNA5904" s="248"/>
      <x:c r="DNB5904" s="248"/>
      <x:c r="DNC5904" s="248"/>
      <x:c r="DND5904" s="248"/>
      <x:c r="DNE5904" s="248"/>
      <x:c r="DNF5904" s="248"/>
      <x:c r="DNG5904" s="248"/>
      <x:c r="DNH5904" s="248"/>
      <x:c r="DNI5904" s="248"/>
      <x:c r="DNJ5904" s="248"/>
      <x:c r="DNK5904" s="248"/>
      <x:c r="DNL5904" s="248"/>
      <x:c r="DNM5904" s="248"/>
      <x:c r="DNN5904" s="248"/>
      <x:c r="DNO5904" s="248"/>
      <x:c r="DNP5904" s="248"/>
      <x:c r="DNQ5904" s="248"/>
      <x:c r="DNR5904" s="248"/>
      <x:c r="DNS5904" s="248"/>
      <x:c r="DNT5904" s="248"/>
      <x:c r="DNU5904" s="248"/>
      <x:c r="DNV5904" s="248"/>
      <x:c r="DNW5904" s="248"/>
      <x:c r="DNX5904" s="248"/>
      <x:c r="DNY5904" s="248"/>
      <x:c r="DNZ5904" s="248"/>
      <x:c r="DOA5904" s="248"/>
      <x:c r="DOB5904" s="248"/>
      <x:c r="DOC5904" s="248"/>
      <x:c r="DOD5904" s="248"/>
      <x:c r="DOE5904" s="248"/>
      <x:c r="DOF5904" s="248"/>
      <x:c r="DOG5904" s="248"/>
      <x:c r="DOH5904" s="248"/>
      <x:c r="DOI5904" s="248"/>
      <x:c r="DOJ5904" s="248"/>
      <x:c r="DOK5904" s="248"/>
      <x:c r="DOL5904" s="248"/>
      <x:c r="DOM5904" s="248"/>
      <x:c r="DON5904" s="248"/>
      <x:c r="DOO5904" s="248"/>
      <x:c r="DOP5904" s="248"/>
      <x:c r="DOQ5904" s="248"/>
      <x:c r="DOR5904" s="248"/>
      <x:c r="DOS5904" s="248"/>
      <x:c r="DOT5904" s="248"/>
      <x:c r="DOU5904" s="248"/>
      <x:c r="DOV5904" s="248"/>
      <x:c r="DOW5904" s="248"/>
      <x:c r="DOX5904" s="248"/>
      <x:c r="DOY5904" s="248"/>
      <x:c r="DOZ5904" s="248"/>
      <x:c r="DPA5904" s="248"/>
      <x:c r="DPB5904" s="248"/>
      <x:c r="DPC5904" s="248"/>
      <x:c r="DPD5904" s="248"/>
      <x:c r="DPE5904" s="248"/>
      <x:c r="DPF5904" s="248"/>
      <x:c r="DPG5904" s="248"/>
      <x:c r="DPH5904" s="248"/>
      <x:c r="DPI5904" s="248"/>
      <x:c r="DPJ5904" s="248"/>
      <x:c r="DPK5904" s="248"/>
      <x:c r="DPL5904" s="248"/>
      <x:c r="DPM5904" s="248"/>
      <x:c r="DPN5904" s="248"/>
      <x:c r="DPO5904" s="248"/>
      <x:c r="DPP5904" s="248"/>
      <x:c r="DPQ5904" s="248"/>
      <x:c r="DPR5904" s="248"/>
      <x:c r="DPS5904" s="248"/>
      <x:c r="DPT5904" s="248"/>
      <x:c r="DPU5904" s="248"/>
      <x:c r="DPV5904" s="248"/>
      <x:c r="DPW5904" s="248"/>
      <x:c r="DPX5904" s="248"/>
      <x:c r="DPY5904" s="248"/>
      <x:c r="DPZ5904" s="248"/>
      <x:c r="DQA5904" s="248"/>
      <x:c r="DQB5904" s="248"/>
      <x:c r="DQC5904" s="248"/>
      <x:c r="DQD5904" s="248"/>
      <x:c r="DQE5904" s="248"/>
      <x:c r="DQF5904" s="248"/>
      <x:c r="DQG5904" s="248"/>
      <x:c r="DQH5904" s="248"/>
      <x:c r="DQI5904" s="248"/>
      <x:c r="DQJ5904" s="248"/>
      <x:c r="DQK5904" s="248"/>
      <x:c r="DQL5904" s="248"/>
      <x:c r="DQM5904" s="248"/>
      <x:c r="DQN5904" s="248"/>
      <x:c r="DQO5904" s="248"/>
      <x:c r="DQP5904" s="248"/>
      <x:c r="DQQ5904" s="248"/>
      <x:c r="DQR5904" s="248"/>
      <x:c r="DQS5904" s="248"/>
      <x:c r="DQT5904" s="248"/>
      <x:c r="DQU5904" s="248"/>
      <x:c r="DQV5904" s="248"/>
      <x:c r="DQW5904" s="248"/>
      <x:c r="DQX5904" s="248"/>
      <x:c r="DQY5904" s="248"/>
      <x:c r="DQZ5904" s="248"/>
      <x:c r="DRA5904" s="248"/>
      <x:c r="DRB5904" s="248"/>
      <x:c r="DRC5904" s="248"/>
      <x:c r="DRD5904" s="248"/>
      <x:c r="DRE5904" s="248"/>
      <x:c r="DRF5904" s="248"/>
      <x:c r="DRG5904" s="248"/>
      <x:c r="DRH5904" s="248"/>
      <x:c r="DRI5904" s="248"/>
      <x:c r="DRJ5904" s="248"/>
      <x:c r="DRK5904" s="248"/>
      <x:c r="DRL5904" s="248"/>
      <x:c r="DRM5904" s="248"/>
      <x:c r="DRN5904" s="248"/>
      <x:c r="DRO5904" s="248"/>
      <x:c r="DRP5904" s="248"/>
      <x:c r="DRQ5904" s="248"/>
      <x:c r="DRR5904" s="248"/>
      <x:c r="DRS5904" s="248"/>
      <x:c r="DRT5904" s="248"/>
      <x:c r="DRU5904" s="248"/>
      <x:c r="DRV5904" s="248"/>
      <x:c r="DRW5904" s="248"/>
      <x:c r="DRX5904" s="248"/>
      <x:c r="DRY5904" s="248"/>
      <x:c r="DRZ5904" s="248"/>
      <x:c r="DSA5904" s="248"/>
      <x:c r="DSB5904" s="248"/>
      <x:c r="DSC5904" s="248"/>
      <x:c r="DSD5904" s="248"/>
      <x:c r="DSE5904" s="248"/>
      <x:c r="DSF5904" s="248"/>
      <x:c r="DSG5904" s="248"/>
      <x:c r="DSH5904" s="248"/>
      <x:c r="DSI5904" s="248"/>
      <x:c r="DSJ5904" s="248"/>
      <x:c r="DSK5904" s="248"/>
      <x:c r="DSL5904" s="248"/>
      <x:c r="DSM5904" s="248"/>
      <x:c r="DSN5904" s="248"/>
      <x:c r="DSO5904" s="248"/>
      <x:c r="DSP5904" s="248"/>
      <x:c r="DSQ5904" s="248"/>
      <x:c r="DSR5904" s="248"/>
      <x:c r="DSS5904" s="248"/>
      <x:c r="DST5904" s="248"/>
      <x:c r="DSU5904" s="248"/>
      <x:c r="DSV5904" s="248"/>
      <x:c r="DSW5904" s="248"/>
      <x:c r="DSX5904" s="248"/>
      <x:c r="DSY5904" s="248"/>
      <x:c r="DSZ5904" s="248"/>
      <x:c r="DTA5904" s="248"/>
      <x:c r="DTB5904" s="248"/>
      <x:c r="DTC5904" s="248"/>
      <x:c r="DTD5904" s="248"/>
      <x:c r="DTE5904" s="248"/>
      <x:c r="DTF5904" s="248"/>
      <x:c r="DTG5904" s="248"/>
      <x:c r="DTH5904" s="248"/>
      <x:c r="DTI5904" s="248"/>
      <x:c r="DTJ5904" s="248"/>
      <x:c r="DTK5904" s="248"/>
      <x:c r="DTL5904" s="248"/>
      <x:c r="DTM5904" s="248"/>
      <x:c r="DTN5904" s="248"/>
      <x:c r="DTO5904" s="248"/>
      <x:c r="DTP5904" s="248"/>
      <x:c r="DTQ5904" s="248"/>
      <x:c r="DTR5904" s="248"/>
      <x:c r="DTS5904" s="248"/>
      <x:c r="DTT5904" s="248"/>
      <x:c r="DTU5904" s="248"/>
      <x:c r="DTV5904" s="248"/>
      <x:c r="DTW5904" s="248"/>
      <x:c r="DTX5904" s="248"/>
      <x:c r="DTY5904" s="248"/>
      <x:c r="DTZ5904" s="248"/>
      <x:c r="DUA5904" s="248"/>
      <x:c r="DUB5904" s="248"/>
      <x:c r="DUC5904" s="248"/>
      <x:c r="DUD5904" s="248"/>
      <x:c r="DUE5904" s="248"/>
      <x:c r="DUF5904" s="248"/>
      <x:c r="DUG5904" s="248"/>
      <x:c r="DUH5904" s="248"/>
      <x:c r="DUI5904" s="248"/>
      <x:c r="DUJ5904" s="248"/>
      <x:c r="DUK5904" s="248"/>
      <x:c r="DUL5904" s="248"/>
      <x:c r="DUM5904" s="248"/>
      <x:c r="DUN5904" s="248"/>
      <x:c r="DUO5904" s="248"/>
      <x:c r="DUP5904" s="248"/>
      <x:c r="DUQ5904" s="248"/>
      <x:c r="DUR5904" s="248"/>
      <x:c r="DUS5904" s="248"/>
      <x:c r="DUT5904" s="248"/>
      <x:c r="DUU5904" s="248"/>
      <x:c r="DUV5904" s="248"/>
      <x:c r="DUW5904" s="248"/>
      <x:c r="DUX5904" s="248"/>
      <x:c r="DUY5904" s="248"/>
      <x:c r="DUZ5904" s="248"/>
      <x:c r="DVA5904" s="248"/>
      <x:c r="DVB5904" s="248"/>
      <x:c r="DVC5904" s="248"/>
      <x:c r="DVD5904" s="248"/>
      <x:c r="DVE5904" s="248"/>
      <x:c r="DVF5904" s="248"/>
      <x:c r="DVG5904" s="248"/>
      <x:c r="DVH5904" s="248"/>
      <x:c r="DVI5904" s="248"/>
      <x:c r="DVJ5904" s="248"/>
      <x:c r="DVK5904" s="248"/>
      <x:c r="DVL5904" s="248"/>
      <x:c r="DVM5904" s="248"/>
      <x:c r="DVN5904" s="248"/>
      <x:c r="DVO5904" s="248"/>
      <x:c r="DVP5904" s="248"/>
      <x:c r="DVQ5904" s="248"/>
      <x:c r="DVR5904" s="248"/>
      <x:c r="DVS5904" s="248"/>
      <x:c r="DVT5904" s="248"/>
      <x:c r="DVU5904" s="248"/>
      <x:c r="DVV5904" s="248"/>
      <x:c r="DVW5904" s="248"/>
      <x:c r="DVX5904" s="248"/>
      <x:c r="DVY5904" s="248"/>
      <x:c r="DVZ5904" s="248"/>
      <x:c r="DWA5904" s="248"/>
      <x:c r="DWB5904" s="248"/>
      <x:c r="DWC5904" s="248"/>
      <x:c r="DWD5904" s="248"/>
      <x:c r="DWE5904" s="248"/>
      <x:c r="DWF5904" s="248"/>
      <x:c r="DWG5904" s="248"/>
      <x:c r="DWH5904" s="248"/>
      <x:c r="DWI5904" s="248"/>
      <x:c r="DWJ5904" s="248"/>
      <x:c r="DWK5904" s="248"/>
      <x:c r="DWL5904" s="248"/>
      <x:c r="DWM5904" s="248"/>
      <x:c r="DWN5904" s="248"/>
      <x:c r="DWO5904" s="248"/>
      <x:c r="DWP5904" s="248"/>
      <x:c r="DWQ5904" s="248"/>
      <x:c r="DWR5904" s="248"/>
      <x:c r="DWS5904" s="248"/>
      <x:c r="DWT5904" s="248"/>
      <x:c r="DWU5904" s="248"/>
      <x:c r="DWV5904" s="248"/>
      <x:c r="DWW5904" s="248"/>
      <x:c r="DWX5904" s="248"/>
      <x:c r="DWY5904" s="248"/>
      <x:c r="DWZ5904" s="248"/>
      <x:c r="DXA5904" s="248"/>
      <x:c r="DXB5904" s="248"/>
      <x:c r="DXC5904" s="248"/>
      <x:c r="DXD5904" s="248"/>
      <x:c r="DXE5904" s="248"/>
      <x:c r="DXF5904" s="248"/>
      <x:c r="DXG5904" s="248"/>
      <x:c r="DXH5904" s="248"/>
      <x:c r="DXI5904" s="248"/>
      <x:c r="DXJ5904" s="248"/>
      <x:c r="DXK5904" s="248"/>
      <x:c r="DXL5904" s="248"/>
      <x:c r="DXM5904" s="248"/>
      <x:c r="DXN5904" s="248"/>
      <x:c r="DXO5904" s="248"/>
      <x:c r="DXP5904" s="248"/>
      <x:c r="DXQ5904" s="248"/>
      <x:c r="DXR5904" s="248"/>
      <x:c r="DXS5904" s="248"/>
      <x:c r="DXT5904" s="248"/>
      <x:c r="DXU5904" s="248"/>
      <x:c r="DXV5904" s="248"/>
      <x:c r="DXW5904" s="248"/>
      <x:c r="DXX5904" s="248"/>
      <x:c r="DXY5904" s="248"/>
      <x:c r="DXZ5904" s="248"/>
      <x:c r="DYA5904" s="248"/>
      <x:c r="DYB5904" s="248"/>
      <x:c r="DYC5904" s="248"/>
      <x:c r="DYD5904" s="248"/>
      <x:c r="DYE5904" s="248"/>
      <x:c r="DYF5904" s="248"/>
      <x:c r="DYG5904" s="248"/>
      <x:c r="DYH5904" s="248"/>
      <x:c r="DYI5904" s="248"/>
      <x:c r="DYJ5904" s="248"/>
      <x:c r="DYK5904" s="248"/>
      <x:c r="DYL5904" s="248"/>
      <x:c r="DYM5904" s="248"/>
      <x:c r="DYN5904" s="248"/>
      <x:c r="DYO5904" s="248"/>
      <x:c r="DYP5904" s="248"/>
      <x:c r="DYQ5904" s="248"/>
      <x:c r="DYR5904" s="248"/>
      <x:c r="DYS5904" s="248"/>
      <x:c r="DYT5904" s="248"/>
      <x:c r="DYU5904" s="248"/>
      <x:c r="DYV5904" s="248"/>
      <x:c r="DYW5904" s="248"/>
      <x:c r="DYX5904" s="248"/>
      <x:c r="DYY5904" s="248"/>
      <x:c r="DYZ5904" s="248"/>
      <x:c r="DZA5904" s="248"/>
      <x:c r="DZB5904" s="248"/>
      <x:c r="DZC5904" s="248"/>
      <x:c r="DZD5904" s="248"/>
      <x:c r="DZE5904" s="248"/>
      <x:c r="DZF5904" s="248"/>
      <x:c r="DZG5904" s="248"/>
      <x:c r="DZH5904" s="248"/>
      <x:c r="DZI5904" s="248"/>
      <x:c r="DZJ5904" s="248"/>
      <x:c r="DZK5904" s="248"/>
      <x:c r="DZL5904" s="248"/>
      <x:c r="DZM5904" s="248"/>
      <x:c r="DZN5904" s="248"/>
      <x:c r="DZO5904" s="248"/>
      <x:c r="DZP5904" s="248"/>
      <x:c r="DZQ5904" s="248"/>
      <x:c r="DZR5904" s="248"/>
      <x:c r="DZS5904" s="248"/>
      <x:c r="DZT5904" s="248"/>
      <x:c r="DZU5904" s="248"/>
      <x:c r="DZV5904" s="248"/>
      <x:c r="DZW5904" s="248"/>
      <x:c r="DZX5904" s="248"/>
      <x:c r="DZY5904" s="248"/>
      <x:c r="DZZ5904" s="248"/>
      <x:c r="EAA5904" s="248"/>
      <x:c r="EAB5904" s="248"/>
      <x:c r="EAC5904" s="248"/>
      <x:c r="EAD5904" s="248"/>
      <x:c r="EAE5904" s="248"/>
      <x:c r="EAF5904" s="248"/>
      <x:c r="EAG5904" s="248"/>
      <x:c r="EAH5904" s="248"/>
      <x:c r="EAI5904" s="248"/>
      <x:c r="EAJ5904" s="248"/>
      <x:c r="EAK5904" s="248"/>
      <x:c r="EAL5904" s="248"/>
      <x:c r="EAM5904" s="248"/>
      <x:c r="EAN5904" s="248"/>
      <x:c r="EAO5904" s="248"/>
      <x:c r="EAP5904" s="248"/>
      <x:c r="EAQ5904" s="248"/>
      <x:c r="EAR5904" s="248"/>
      <x:c r="EAS5904" s="248"/>
      <x:c r="EAT5904" s="248"/>
      <x:c r="EAU5904" s="248"/>
      <x:c r="EAV5904" s="248"/>
      <x:c r="EAW5904" s="248"/>
      <x:c r="EAX5904" s="248"/>
      <x:c r="EAY5904" s="248"/>
      <x:c r="EAZ5904" s="248"/>
      <x:c r="EBA5904" s="248"/>
      <x:c r="EBB5904" s="248"/>
      <x:c r="EBC5904" s="248"/>
      <x:c r="EBD5904" s="248"/>
      <x:c r="EBE5904" s="248"/>
      <x:c r="EBF5904" s="248"/>
      <x:c r="EBG5904" s="248"/>
      <x:c r="EBH5904" s="248"/>
      <x:c r="EBI5904" s="248"/>
      <x:c r="EBJ5904" s="248"/>
      <x:c r="EBK5904" s="248"/>
      <x:c r="EBL5904" s="248"/>
      <x:c r="EBM5904" s="248"/>
      <x:c r="EBN5904" s="248"/>
      <x:c r="EBO5904" s="248"/>
      <x:c r="EBP5904" s="248"/>
      <x:c r="EBQ5904" s="248"/>
      <x:c r="EBR5904" s="248"/>
      <x:c r="EBS5904" s="248"/>
      <x:c r="EBT5904" s="248"/>
      <x:c r="EBU5904" s="248"/>
      <x:c r="EBV5904" s="248"/>
      <x:c r="EBW5904" s="248"/>
      <x:c r="EBX5904" s="248"/>
      <x:c r="EBY5904" s="248"/>
      <x:c r="EBZ5904" s="248"/>
      <x:c r="ECA5904" s="248"/>
      <x:c r="ECB5904" s="248"/>
      <x:c r="ECC5904" s="248"/>
      <x:c r="ECD5904" s="248"/>
      <x:c r="ECE5904" s="248"/>
      <x:c r="ECF5904" s="248"/>
      <x:c r="ECG5904" s="248"/>
      <x:c r="ECH5904" s="248"/>
      <x:c r="ECI5904" s="248"/>
      <x:c r="ECJ5904" s="248"/>
      <x:c r="ECK5904" s="248"/>
      <x:c r="ECL5904" s="248"/>
      <x:c r="ECM5904" s="248"/>
      <x:c r="ECN5904" s="248"/>
      <x:c r="ECO5904" s="248"/>
      <x:c r="ECP5904" s="248"/>
      <x:c r="ECQ5904" s="248"/>
      <x:c r="ECR5904" s="248"/>
      <x:c r="ECS5904" s="248"/>
      <x:c r="ECT5904" s="248"/>
      <x:c r="ECU5904" s="248"/>
      <x:c r="ECV5904" s="248"/>
      <x:c r="ECW5904" s="248"/>
      <x:c r="ECX5904" s="248"/>
      <x:c r="ECY5904" s="248"/>
      <x:c r="ECZ5904" s="248"/>
      <x:c r="EDA5904" s="248"/>
      <x:c r="EDB5904" s="248"/>
      <x:c r="EDC5904" s="248"/>
      <x:c r="EDD5904" s="248"/>
      <x:c r="EDE5904" s="248"/>
      <x:c r="EDF5904" s="248"/>
      <x:c r="EDG5904" s="248"/>
      <x:c r="EDH5904" s="248"/>
      <x:c r="EDI5904" s="248"/>
      <x:c r="EDJ5904" s="248"/>
      <x:c r="EDK5904" s="248"/>
      <x:c r="EDL5904" s="248"/>
      <x:c r="EDM5904" s="248"/>
      <x:c r="EDN5904" s="248"/>
      <x:c r="EDO5904" s="248"/>
      <x:c r="EDP5904" s="248"/>
      <x:c r="EDQ5904" s="248"/>
      <x:c r="EDR5904" s="248"/>
      <x:c r="EDS5904" s="248"/>
      <x:c r="EDT5904" s="248"/>
      <x:c r="EDU5904" s="248"/>
      <x:c r="EDV5904" s="248"/>
      <x:c r="EDW5904" s="248"/>
      <x:c r="EDX5904" s="248"/>
      <x:c r="EDY5904" s="248"/>
      <x:c r="EDZ5904" s="248"/>
      <x:c r="EEA5904" s="248"/>
      <x:c r="EEB5904" s="248"/>
      <x:c r="EEC5904" s="248"/>
      <x:c r="EED5904" s="248"/>
      <x:c r="EEE5904" s="248"/>
      <x:c r="EEF5904" s="248"/>
      <x:c r="EEG5904" s="248"/>
      <x:c r="EEH5904" s="248"/>
      <x:c r="EEI5904" s="248"/>
      <x:c r="EEJ5904" s="248"/>
      <x:c r="EEK5904" s="248"/>
      <x:c r="EEL5904" s="248"/>
      <x:c r="EEM5904" s="248"/>
      <x:c r="EEN5904" s="248"/>
      <x:c r="EEO5904" s="248"/>
      <x:c r="EEP5904" s="248"/>
      <x:c r="EEQ5904" s="248"/>
      <x:c r="EER5904" s="248"/>
      <x:c r="EES5904" s="248"/>
      <x:c r="EET5904" s="248"/>
      <x:c r="EEU5904" s="248"/>
      <x:c r="EEV5904" s="248"/>
      <x:c r="EEW5904" s="248"/>
      <x:c r="EEX5904" s="248"/>
      <x:c r="EEY5904" s="248"/>
      <x:c r="EEZ5904" s="248"/>
      <x:c r="EFA5904" s="248"/>
      <x:c r="EFB5904" s="248"/>
      <x:c r="EFC5904" s="248"/>
      <x:c r="EFD5904" s="248"/>
      <x:c r="EFE5904" s="248"/>
      <x:c r="EFF5904" s="248"/>
      <x:c r="EFG5904" s="248"/>
      <x:c r="EFH5904" s="248"/>
      <x:c r="EFI5904" s="248"/>
      <x:c r="EFJ5904" s="248"/>
      <x:c r="EFK5904" s="248"/>
      <x:c r="EFL5904" s="248"/>
      <x:c r="EFM5904" s="248"/>
      <x:c r="EFN5904" s="248"/>
      <x:c r="EFO5904" s="248"/>
      <x:c r="EFP5904" s="248"/>
      <x:c r="EFQ5904" s="248"/>
      <x:c r="EFR5904" s="248"/>
      <x:c r="EFS5904" s="248"/>
      <x:c r="EFT5904" s="248"/>
      <x:c r="EFU5904" s="248"/>
      <x:c r="EFV5904" s="248"/>
      <x:c r="EFW5904" s="248"/>
      <x:c r="EFX5904" s="248"/>
      <x:c r="EFY5904" s="248"/>
      <x:c r="EFZ5904" s="248"/>
      <x:c r="EGA5904" s="248"/>
      <x:c r="EGB5904" s="248"/>
      <x:c r="EGC5904" s="248"/>
      <x:c r="EGD5904" s="248"/>
      <x:c r="EGE5904" s="248"/>
      <x:c r="EGF5904" s="248"/>
      <x:c r="EGG5904" s="248"/>
      <x:c r="EGH5904" s="248"/>
      <x:c r="EGI5904" s="248"/>
      <x:c r="EGJ5904" s="248"/>
      <x:c r="EGK5904" s="248"/>
      <x:c r="EGL5904" s="248"/>
      <x:c r="EGM5904" s="248"/>
      <x:c r="EGN5904" s="248"/>
      <x:c r="EGO5904" s="248"/>
      <x:c r="EGP5904" s="248"/>
      <x:c r="EGQ5904" s="248"/>
      <x:c r="EGR5904" s="248"/>
      <x:c r="EGS5904" s="248"/>
      <x:c r="EGT5904" s="248"/>
      <x:c r="EGU5904" s="248"/>
      <x:c r="EGV5904" s="248"/>
      <x:c r="EGW5904" s="248"/>
      <x:c r="EGX5904" s="248"/>
      <x:c r="EGY5904" s="248"/>
      <x:c r="EGZ5904" s="248"/>
      <x:c r="EHA5904" s="248"/>
      <x:c r="EHB5904" s="248"/>
      <x:c r="EHC5904" s="248"/>
      <x:c r="EHD5904" s="248"/>
      <x:c r="EHE5904" s="248"/>
      <x:c r="EHF5904" s="248"/>
      <x:c r="EHG5904" s="248"/>
      <x:c r="EHH5904" s="248"/>
      <x:c r="EHI5904" s="248"/>
      <x:c r="EHJ5904" s="248"/>
      <x:c r="EHK5904" s="248"/>
      <x:c r="EHL5904" s="248"/>
      <x:c r="EHM5904" s="248"/>
      <x:c r="EHN5904" s="248"/>
      <x:c r="EHO5904" s="248"/>
      <x:c r="EHP5904" s="248"/>
      <x:c r="EHQ5904" s="248"/>
      <x:c r="EHR5904" s="248"/>
      <x:c r="EHS5904" s="248"/>
      <x:c r="EHT5904" s="248"/>
      <x:c r="EHU5904" s="248"/>
      <x:c r="EHV5904" s="248"/>
      <x:c r="EHW5904" s="248"/>
      <x:c r="EHX5904" s="248"/>
      <x:c r="EHY5904" s="248"/>
      <x:c r="EHZ5904" s="248"/>
      <x:c r="EIA5904" s="248"/>
      <x:c r="EIB5904" s="248"/>
      <x:c r="EIC5904" s="248"/>
      <x:c r="EID5904" s="248"/>
      <x:c r="EIE5904" s="248"/>
      <x:c r="EIF5904" s="248"/>
      <x:c r="EIG5904" s="248"/>
      <x:c r="EIH5904" s="248"/>
      <x:c r="EII5904" s="248"/>
      <x:c r="EIJ5904" s="248"/>
      <x:c r="EIK5904" s="248"/>
      <x:c r="EIL5904" s="248"/>
      <x:c r="EIM5904" s="248"/>
      <x:c r="EIN5904" s="248"/>
      <x:c r="EIO5904" s="248"/>
      <x:c r="EIP5904" s="248"/>
      <x:c r="EIQ5904" s="248"/>
      <x:c r="EIR5904" s="248"/>
      <x:c r="EIS5904" s="248"/>
      <x:c r="EIT5904" s="248"/>
      <x:c r="EIU5904" s="248"/>
      <x:c r="EIV5904" s="248"/>
      <x:c r="EIW5904" s="248"/>
      <x:c r="EIX5904" s="248"/>
      <x:c r="EIY5904" s="248"/>
      <x:c r="EIZ5904" s="248"/>
      <x:c r="EJA5904" s="248"/>
      <x:c r="EJB5904" s="248"/>
      <x:c r="EJC5904" s="248"/>
      <x:c r="EJD5904" s="248"/>
      <x:c r="EJE5904" s="248"/>
      <x:c r="EJF5904" s="248"/>
      <x:c r="EJG5904" s="248"/>
      <x:c r="EJH5904" s="248"/>
      <x:c r="EJI5904" s="248"/>
      <x:c r="EJJ5904" s="248"/>
      <x:c r="EJK5904" s="248"/>
      <x:c r="EJL5904" s="248"/>
      <x:c r="EJM5904" s="248"/>
      <x:c r="EJN5904" s="248"/>
      <x:c r="EJO5904" s="248"/>
      <x:c r="EJP5904" s="248"/>
      <x:c r="EJQ5904" s="248"/>
      <x:c r="EJR5904" s="248"/>
      <x:c r="EJS5904" s="248"/>
      <x:c r="EJT5904" s="248"/>
      <x:c r="EJU5904" s="248"/>
      <x:c r="EJV5904" s="248"/>
      <x:c r="EJW5904" s="248"/>
      <x:c r="EJX5904" s="248"/>
      <x:c r="EJY5904" s="248"/>
      <x:c r="EJZ5904" s="248"/>
      <x:c r="EKA5904" s="248"/>
      <x:c r="EKB5904" s="248"/>
      <x:c r="EKC5904" s="248"/>
      <x:c r="EKD5904" s="248"/>
      <x:c r="EKE5904" s="248"/>
      <x:c r="EKF5904" s="248"/>
      <x:c r="EKG5904" s="248"/>
      <x:c r="EKH5904" s="248"/>
      <x:c r="EKI5904" s="248"/>
      <x:c r="EKJ5904" s="248"/>
      <x:c r="EKK5904" s="248"/>
      <x:c r="EKL5904" s="248"/>
      <x:c r="EKM5904" s="248"/>
      <x:c r="EKN5904" s="248"/>
      <x:c r="EKO5904" s="248"/>
      <x:c r="EKP5904" s="248"/>
      <x:c r="EKQ5904" s="248"/>
      <x:c r="EKR5904" s="248"/>
      <x:c r="EKS5904" s="248"/>
      <x:c r="EKT5904" s="248"/>
      <x:c r="EKU5904" s="248"/>
      <x:c r="EKV5904" s="248"/>
      <x:c r="EKW5904" s="248"/>
      <x:c r="EKX5904" s="248"/>
      <x:c r="EKY5904" s="248"/>
      <x:c r="EKZ5904" s="248"/>
      <x:c r="ELA5904" s="248"/>
      <x:c r="ELB5904" s="248"/>
      <x:c r="ELC5904" s="248"/>
      <x:c r="ELD5904" s="248"/>
      <x:c r="ELE5904" s="248"/>
      <x:c r="ELF5904" s="248"/>
      <x:c r="ELG5904" s="248"/>
      <x:c r="ELH5904" s="248"/>
      <x:c r="ELI5904" s="248"/>
      <x:c r="ELJ5904" s="248"/>
      <x:c r="ELK5904" s="248"/>
      <x:c r="ELL5904" s="248"/>
      <x:c r="ELM5904" s="248"/>
      <x:c r="ELN5904" s="248"/>
      <x:c r="ELO5904" s="248"/>
      <x:c r="ELP5904" s="248"/>
      <x:c r="ELQ5904" s="248"/>
      <x:c r="ELR5904" s="248"/>
      <x:c r="ELS5904" s="248"/>
      <x:c r="ELT5904" s="248"/>
      <x:c r="ELU5904" s="248"/>
      <x:c r="ELV5904" s="248"/>
      <x:c r="ELW5904" s="248"/>
      <x:c r="ELX5904" s="248"/>
      <x:c r="ELY5904" s="248"/>
      <x:c r="ELZ5904" s="248"/>
      <x:c r="EMA5904" s="248"/>
      <x:c r="EMB5904" s="248"/>
      <x:c r="EMC5904" s="248"/>
      <x:c r="EMD5904" s="248"/>
      <x:c r="EME5904" s="248"/>
      <x:c r="EMF5904" s="248"/>
      <x:c r="EMG5904" s="248"/>
      <x:c r="EMH5904" s="248"/>
      <x:c r="EMI5904" s="248"/>
      <x:c r="EMJ5904" s="248"/>
      <x:c r="EMK5904" s="248"/>
      <x:c r="EML5904" s="248"/>
      <x:c r="EMM5904" s="248"/>
      <x:c r="EMN5904" s="248"/>
      <x:c r="EMO5904" s="248"/>
      <x:c r="EMP5904" s="248"/>
      <x:c r="EMQ5904" s="248"/>
      <x:c r="EMR5904" s="248"/>
      <x:c r="EMS5904" s="248"/>
      <x:c r="EMT5904" s="248"/>
      <x:c r="EMU5904" s="248"/>
      <x:c r="EMV5904" s="248"/>
      <x:c r="EMW5904" s="248"/>
      <x:c r="EMX5904" s="248"/>
      <x:c r="EMY5904" s="248"/>
      <x:c r="EMZ5904" s="248"/>
      <x:c r="ENA5904" s="248"/>
      <x:c r="ENB5904" s="248"/>
      <x:c r="ENC5904" s="248"/>
      <x:c r="END5904" s="248"/>
      <x:c r="ENE5904" s="248"/>
      <x:c r="ENF5904" s="248"/>
      <x:c r="ENG5904" s="248"/>
      <x:c r="ENH5904" s="248"/>
      <x:c r="ENI5904" s="248"/>
      <x:c r="ENJ5904" s="248"/>
      <x:c r="ENK5904" s="248"/>
      <x:c r="ENL5904" s="248"/>
      <x:c r="ENM5904" s="248"/>
      <x:c r="ENN5904" s="248"/>
      <x:c r="ENO5904" s="248"/>
      <x:c r="ENP5904" s="248"/>
      <x:c r="ENQ5904" s="248"/>
      <x:c r="ENR5904" s="248"/>
      <x:c r="ENS5904" s="248"/>
      <x:c r="ENT5904" s="248"/>
      <x:c r="ENU5904" s="248"/>
      <x:c r="ENV5904" s="248"/>
      <x:c r="ENW5904" s="248"/>
      <x:c r="ENX5904" s="248"/>
      <x:c r="ENY5904" s="248"/>
      <x:c r="ENZ5904" s="248"/>
      <x:c r="EOA5904" s="248"/>
      <x:c r="EOB5904" s="248"/>
      <x:c r="EOC5904" s="248"/>
      <x:c r="EOD5904" s="248"/>
      <x:c r="EOE5904" s="248"/>
      <x:c r="EOF5904" s="248"/>
      <x:c r="EOG5904" s="248"/>
      <x:c r="EOH5904" s="248"/>
      <x:c r="EOI5904" s="248"/>
      <x:c r="EOJ5904" s="248"/>
      <x:c r="EOK5904" s="248"/>
      <x:c r="EOL5904" s="248"/>
      <x:c r="EOM5904" s="248"/>
      <x:c r="EON5904" s="248"/>
      <x:c r="EOO5904" s="248"/>
      <x:c r="EOP5904" s="248"/>
      <x:c r="EOQ5904" s="248"/>
      <x:c r="EOR5904" s="248"/>
      <x:c r="EOS5904" s="248"/>
      <x:c r="EOT5904" s="248"/>
      <x:c r="EOU5904" s="248"/>
      <x:c r="EOV5904" s="248"/>
      <x:c r="EOW5904" s="248"/>
      <x:c r="EOX5904" s="248"/>
      <x:c r="EOY5904" s="248"/>
      <x:c r="EOZ5904" s="248"/>
      <x:c r="EPA5904" s="248"/>
      <x:c r="EPB5904" s="248"/>
      <x:c r="EPC5904" s="248"/>
      <x:c r="EPD5904" s="248"/>
      <x:c r="EPE5904" s="248"/>
      <x:c r="EPF5904" s="248"/>
      <x:c r="EPG5904" s="248"/>
      <x:c r="EPH5904" s="248"/>
      <x:c r="EPI5904" s="248"/>
      <x:c r="EPJ5904" s="248"/>
      <x:c r="EPK5904" s="248"/>
      <x:c r="EPL5904" s="248"/>
      <x:c r="EPM5904" s="248"/>
      <x:c r="EPN5904" s="248"/>
      <x:c r="EPO5904" s="248"/>
      <x:c r="EPP5904" s="248"/>
      <x:c r="EPQ5904" s="248"/>
      <x:c r="EPR5904" s="248"/>
      <x:c r="EPS5904" s="248"/>
      <x:c r="EPT5904" s="248"/>
      <x:c r="EPU5904" s="248"/>
      <x:c r="EPV5904" s="248"/>
      <x:c r="EPW5904" s="248"/>
      <x:c r="EPX5904" s="248"/>
      <x:c r="EPY5904" s="248"/>
      <x:c r="EPZ5904" s="248"/>
      <x:c r="EQA5904" s="248"/>
      <x:c r="EQB5904" s="248"/>
      <x:c r="EQC5904" s="248"/>
      <x:c r="EQD5904" s="248"/>
      <x:c r="EQE5904" s="248"/>
      <x:c r="EQF5904" s="248"/>
      <x:c r="EQG5904" s="248"/>
      <x:c r="EQH5904" s="248"/>
      <x:c r="EQI5904" s="248"/>
      <x:c r="EQJ5904" s="248"/>
      <x:c r="EQK5904" s="248"/>
      <x:c r="EQL5904" s="248"/>
      <x:c r="EQM5904" s="248"/>
      <x:c r="EQN5904" s="248"/>
      <x:c r="EQO5904" s="248"/>
      <x:c r="EQP5904" s="248"/>
      <x:c r="EQQ5904" s="248"/>
      <x:c r="EQR5904" s="248"/>
      <x:c r="EQS5904" s="248"/>
      <x:c r="EQT5904" s="248"/>
      <x:c r="EQU5904" s="248"/>
      <x:c r="EQV5904" s="248"/>
      <x:c r="EQW5904" s="248"/>
      <x:c r="EQX5904" s="248"/>
      <x:c r="EQY5904" s="248"/>
      <x:c r="EQZ5904" s="248"/>
      <x:c r="ERA5904" s="248"/>
      <x:c r="ERB5904" s="248"/>
      <x:c r="ERC5904" s="248"/>
      <x:c r="ERD5904" s="248"/>
      <x:c r="ERE5904" s="248"/>
      <x:c r="ERF5904" s="248"/>
      <x:c r="ERG5904" s="248"/>
      <x:c r="ERH5904" s="248"/>
      <x:c r="ERI5904" s="248"/>
      <x:c r="ERJ5904" s="248"/>
      <x:c r="ERK5904" s="248"/>
      <x:c r="ERL5904" s="248"/>
      <x:c r="ERM5904" s="248"/>
      <x:c r="ERN5904" s="248"/>
      <x:c r="ERO5904" s="248"/>
      <x:c r="ERP5904" s="248"/>
      <x:c r="ERQ5904" s="248"/>
      <x:c r="ERR5904" s="248"/>
      <x:c r="ERS5904" s="248"/>
      <x:c r="ERT5904" s="248"/>
      <x:c r="ERU5904" s="248"/>
      <x:c r="ERV5904" s="248"/>
      <x:c r="ERW5904" s="248"/>
      <x:c r="ERX5904" s="248"/>
      <x:c r="ERY5904" s="248"/>
      <x:c r="ERZ5904" s="248"/>
      <x:c r="ESA5904" s="248"/>
      <x:c r="ESB5904" s="248"/>
      <x:c r="ESC5904" s="248"/>
      <x:c r="ESD5904" s="248"/>
      <x:c r="ESE5904" s="248"/>
      <x:c r="ESF5904" s="248"/>
      <x:c r="ESG5904" s="248"/>
      <x:c r="ESH5904" s="248"/>
      <x:c r="ESI5904" s="248"/>
      <x:c r="ESJ5904" s="248"/>
      <x:c r="ESK5904" s="248"/>
      <x:c r="ESL5904" s="248"/>
      <x:c r="ESM5904" s="248"/>
      <x:c r="ESN5904" s="248"/>
      <x:c r="ESO5904" s="248"/>
      <x:c r="ESP5904" s="248"/>
      <x:c r="ESQ5904" s="248"/>
      <x:c r="ESR5904" s="248"/>
      <x:c r="ESS5904" s="248"/>
      <x:c r="EST5904" s="248"/>
      <x:c r="ESU5904" s="248"/>
      <x:c r="ESV5904" s="248"/>
      <x:c r="ESW5904" s="248"/>
      <x:c r="ESX5904" s="248"/>
      <x:c r="ESY5904" s="248"/>
      <x:c r="ESZ5904" s="248"/>
      <x:c r="ETA5904" s="248"/>
      <x:c r="ETB5904" s="248"/>
      <x:c r="ETC5904" s="248"/>
      <x:c r="ETD5904" s="248"/>
      <x:c r="ETE5904" s="248"/>
      <x:c r="ETF5904" s="248"/>
      <x:c r="ETG5904" s="248"/>
      <x:c r="ETH5904" s="248"/>
      <x:c r="ETI5904" s="248"/>
      <x:c r="ETJ5904" s="248"/>
      <x:c r="ETK5904" s="248"/>
      <x:c r="ETL5904" s="248"/>
      <x:c r="ETM5904" s="248"/>
      <x:c r="ETN5904" s="248"/>
      <x:c r="ETO5904" s="248"/>
      <x:c r="ETP5904" s="248"/>
      <x:c r="ETQ5904" s="248"/>
      <x:c r="ETR5904" s="248"/>
      <x:c r="ETS5904" s="248"/>
      <x:c r="ETT5904" s="248"/>
      <x:c r="ETU5904" s="248"/>
      <x:c r="ETV5904" s="248"/>
      <x:c r="ETW5904" s="248"/>
      <x:c r="ETX5904" s="248"/>
      <x:c r="ETY5904" s="248"/>
      <x:c r="ETZ5904" s="248"/>
      <x:c r="EUA5904" s="248"/>
      <x:c r="EUB5904" s="248"/>
      <x:c r="EUC5904" s="248"/>
      <x:c r="EUD5904" s="248"/>
      <x:c r="EUE5904" s="248"/>
      <x:c r="EUF5904" s="248"/>
      <x:c r="EUG5904" s="248"/>
      <x:c r="EUH5904" s="248"/>
      <x:c r="EUI5904" s="248"/>
      <x:c r="EUJ5904" s="248"/>
      <x:c r="EUK5904" s="248"/>
      <x:c r="EUL5904" s="248"/>
      <x:c r="EUM5904" s="248"/>
      <x:c r="EUN5904" s="248"/>
      <x:c r="EUO5904" s="248"/>
      <x:c r="EUP5904" s="248"/>
      <x:c r="EUQ5904" s="248"/>
      <x:c r="EUR5904" s="248"/>
      <x:c r="EUS5904" s="248"/>
      <x:c r="EUT5904" s="248"/>
      <x:c r="EUU5904" s="248"/>
      <x:c r="EUV5904" s="248"/>
      <x:c r="EUW5904" s="248"/>
      <x:c r="EUX5904" s="248"/>
      <x:c r="EUY5904" s="248"/>
      <x:c r="EUZ5904" s="248"/>
      <x:c r="EVA5904" s="248"/>
      <x:c r="EVB5904" s="248"/>
      <x:c r="EVC5904" s="248"/>
      <x:c r="EVD5904" s="248"/>
      <x:c r="EVE5904" s="248"/>
      <x:c r="EVF5904" s="248"/>
      <x:c r="EVG5904" s="248"/>
      <x:c r="EVH5904" s="248"/>
      <x:c r="EVI5904" s="248"/>
      <x:c r="EVJ5904" s="248"/>
      <x:c r="EVK5904" s="248"/>
      <x:c r="EVL5904" s="248"/>
      <x:c r="EVM5904" s="248"/>
      <x:c r="EVN5904" s="248"/>
      <x:c r="EVO5904" s="248"/>
      <x:c r="EVP5904" s="248"/>
      <x:c r="EVQ5904" s="248"/>
      <x:c r="EVR5904" s="248"/>
      <x:c r="EVS5904" s="248"/>
      <x:c r="EVT5904" s="248"/>
      <x:c r="EVU5904" s="248"/>
      <x:c r="EVV5904" s="248"/>
      <x:c r="EVW5904" s="248"/>
      <x:c r="EVX5904" s="248"/>
      <x:c r="EVY5904" s="248"/>
      <x:c r="EVZ5904" s="248"/>
      <x:c r="EWA5904" s="248"/>
      <x:c r="EWB5904" s="248"/>
      <x:c r="EWC5904" s="248"/>
      <x:c r="EWD5904" s="248"/>
      <x:c r="EWE5904" s="248"/>
      <x:c r="EWF5904" s="248"/>
      <x:c r="EWG5904" s="248"/>
      <x:c r="EWH5904" s="248"/>
      <x:c r="EWI5904" s="248"/>
      <x:c r="EWJ5904" s="248"/>
      <x:c r="EWK5904" s="248"/>
      <x:c r="EWL5904" s="248"/>
      <x:c r="EWM5904" s="248"/>
      <x:c r="EWN5904" s="248"/>
      <x:c r="EWO5904" s="248"/>
      <x:c r="EWP5904" s="248"/>
      <x:c r="EWQ5904" s="248"/>
      <x:c r="EWR5904" s="248"/>
      <x:c r="EWS5904" s="248"/>
      <x:c r="EWT5904" s="248"/>
      <x:c r="EWU5904" s="248"/>
      <x:c r="EWV5904" s="248"/>
      <x:c r="EWW5904" s="248"/>
      <x:c r="EWX5904" s="248"/>
      <x:c r="EWY5904" s="248"/>
      <x:c r="EWZ5904" s="248"/>
      <x:c r="EXA5904" s="248"/>
      <x:c r="EXB5904" s="248"/>
      <x:c r="EXC5904" s="248"/>
      <x:c r="EXD5904" s="248"/>
      <x:c r="EXE5904" s="248"/>
      <x:c r="EXF5904" s="248"/>
      <x:c r="EXG5904" s="248"/>
      <x:c r="EXH5904" s="248"/>
      <x:c r="EXI5904" s="248"/>
      <x:c r="EXJ5904" s="248"/>
      <x:c r="EXK5904" s="248"/>
      <x:c r="EXL5904" s="248"/>
      <x:c r="EXM5904" s="248"/>
      <x:c r="EXN5904" s="248"/>
      <x:c r="EXO5904" s="248"/>
      <x:c r="EXP5904" s="248"/>
      <x:c r="EXQ5904" s="248"/>
      <x:c r="EXR5904" s="248"/>
      <x:c r="EXS5904" s="248"/>
      <x:c r="EXT5904" s="248"/>
      <x:c r="EXU5904" s="248"/>
      <x:c r="EXV5904" s="248"/>
      <x:c r="EXW5904" s="248"/>
      <x:c r="EXX5904" s="248"/>
      <x:c r="EXY5904" s="248"/>
      <x:c r="EXZ5904" s="248"/>
      <x:c r="EYA5904" s="248"/>
      <x:c r="EYB5904" s="248"/>
      <x:c r="EYC5904" s="248"/>
      <x:c r="EYD5904" s="248"/>
      <x:c r="EYE5904" s="248"/>
      <x:c r="EYF5904" s="248"/>
      <x:c r="EYG5904" s="248"/>
      <x:c r="EYH5904" s="248"/>
      <x:c r="EYI5904" s="248"/>
      <x:c r="EYJ5904" s="248"/>
      <x:c r="EYK5904" s="248"/>
      <x:c r="EYL5904" s="248"/>
      <x:c r="EYM5904" s="248"/>
      <x:c r="EYN5904" s="248"/>
      <x:c r="EYO5904" s="248"/>
      <x:c r="EYP5904" s="248"/>
      <x:c r="EYQ5904" s="248"/>
      <x:c r="EYR5904" s="248"/>
      <x:c r="EYS5904" s="248"/>
      <x:c r="EYT5904" s="248"/>
      <x:c r="EYU5904" s="248"/>
      <x:c r="EYV5904" s="248"/>
      <x:c r="EYW5904" s="248"/>
      <x:c r="EYX5904" s="248"/>
      <x:c r="EYY5904" s="248"/>
      <x:c r="EYZ5904" s="248"/>
      <x:c r="EZA5904" s="248"/>
      <x:c r="EZB5904" s="248"/>
      <x:c r="EZC5904" s="248"/>
      <x:c r="EZD5904" s="248"/>
      <x:c r="EZE5904" s="248"/>
      <x:c r="EZF5904" s="248"/>
      <x:c r="EZG5904" s="248"/>
      <x:c r="EZH5904" s="248"/>
      <x:c r="EZI5904" s="248"/>
      <x:c r="EZJ5904" s="248"/>
      <x:c r="EZK5904" s="248"/>
      <x:c r="EZL5904" s="248"/>
      <x:c r="EZM5904" s="248"/>
      <x:c r="EZN5904" s="248"/>
      <x:c r="EZO5904" s="248"/>
      <x:c r="EZP5904" s="248"/>
      <x:c r="EZQ5904" s="248"/>
      <x:c r="EZR5904" s="248"/>
      <x:c r="EZS5904" s="248"/>
      <x:c r="EZT5904" s="248"/>
      <x:c r="EZU5904" s="248"/>
      <x:c r="EZV5904" s="248"/>
      <x:c r="EZW5904" s="248"/>
      <x:c r="EZX5904" s="248"/>
      <x:c r="EZY5904" s="248"/>
      <x:c r="EZZ5904" s="248"/>
      <x:c r="FAA5904" s="248"/>
      <x:c r="FAB5904" s="248"/>
      <x:c r="FAC5904" s="248"/>
      <x:c r="FAD5904" s="248"/>
      <x:c r="FAE5904" s="248"/>
      <x:c r="FAF5904" s="248"/>
      <x:c r="FAG5904" s="248"/>
      <x:c r="FAH5904" s="248"/>
      <x:c r="FAI5904" s="248"/>
      <x:c r="FAJ5904" s="248"/>
      <x:c r="FAK5904" s="248"/>
      <x:c r="FAL5904" s="248"/>
      <x:c r="FAM5904" s="248"/>
      <x:c r="FAN5904" s="248"/>
      <x:c r="FAO5904" s="248"/>
      <x:c r="FAP5904" s="248"/>
      <x:c r="FAQ5904" s="248"/>
      <x:c r="FAR5904" s="248"/>
      <x:c r="FAS5904" s="248"/>
      <x:c r="FAT5904" s="248"/>
      <x:c r="FAU5904" s="248"/>
      <x:c r="FAV5904" s="248"/>
      <x:c r="FAW5904" s="248"/>
      <x:c r="FAX5904" s="248"/>
      <x:c r="FAY5904" s="248"/>
      <x:c r="FAZ5904" s="248"/>
      <x:c r="FBA5904" s="248"/>
      <x:c r="FBB5904" s="248"/>
      <x:c r="FBC5904" s="248"/>
      <x:c r="FBD5904" s="248"/>
      <x:c r="FBE5904" s="248"/>
      <x:c r="FBF5904" s="248"/>
      <x:c r="FBG5904" s="248"/>
      <x:c r="FBH5904" s="248"/>
      <x:c r="FBI5904" s="248"/>
      <x:c r="FBJ5904" s="248"/>
      <x:c r="FBK5904" s="248"/>
      <x:c r="FBL5904" s="248"/>
      <x:c r="FBM5904" s="248"/>
      <x:c r="FBN5904" s="248"/>
      <x:c r="FBO5904" s="248"/>
      <x:c r="FBP5904" s="248"/>
      <x:c r="FBQ5904" s="248"/>
      <x:c r="FBR5904" s="248"/>
      <x:c r="FBS5904" s="248"/>
      <x:c r="FBT5904" s="248"/>
      <x:c r="FBU5904" s="248"/>
      <x:c r="FBV5904" s="248"/>
      <x:c r="FBW5904" s="248"/>
      <x:c r="FBX5904" s="248"/>
      <x:c r="FBY5904" s="248"/>
      <x:c r="FBZ5904" s="248"/>
      <x:c r="FCA5904" s="248"/>
      <x:c r="FCB5904" s="248"/>
      <x:c r="FCC5904" s="248"/>
      <x:c r="FCD5904" s="248"/>
      <x:c r="FCE5904" s="248"/>
      <x:c r="FCF5904" s="248"/>
      <x:c r="FCG5904" s="248"/>
      <x:c r="FCH5904" s="248"/>
      <x:c r="FCI5904" s="248"/>
      <x:c r="FCJ5904" s="248"/>
      <x:c r="FCK5904" s="248"/>
      <x:c r="FCL5904" s="248"/>
      <x:c r="FCM5904" s="248"/>
      <x:c r="FCN5904" s="248"/>
      <x:c r="FCO5904" s="248"/>
      <x:c r="FCP5904" s="248"/>
      <x:c r="FCQ5904" s="248"/>
      <x:c r="FCR5904" s="248"/>
      <x:c r="FCS5904" s="248"/>
      <x:c r="FCT5904" s="248"/>
      <x:c r="FCU5904" s="248"/>
      <x:c r="FCV5904" s="248"/>
      <x:c r="FCW5904" s="248"/>
      <x:c r="FCX5904" s="248"/>
      <x:c r="FCY5904" s="248"/>
      <x:c r="FCZ5904" s="248"/>
      <x:c r="FDA5904" s="248"/>
      <x:c r="FDB5904" s="248"/>
      <x:c r="FDC5904" s="248"/>
      <x:c r="FDD5904" s="248"/>
      <x:c r="FDE5904" s="248"/>
      <x:c r="FDF5904" s="248"/>
      <x:c r="FDG5904" s="248"/>
      <x:c r="FDH5904" s="248"/>
      <x:c r="FDI5904" s="248"/>
      <x:c r="FDJ5904" s="248"/>
      <x:c r="FDK5904" s="248"/>
      <x:c r="FDL5904" s="248"/>
      <x:c r="FDM5904" s="248"/>
      <x:c r="FDN5904" s="248"/>
      <x:c r="FDO5904" s="248"/>
      <x:c r="FDP5904" s="248"/>
      <x:c r="FDQ5904" s="248"/>
      <x:c r="FDR5904" s="248"/>
      <x:c r="FDS5904" s="248"/>
      <x:c r="FDT5904" s="248"/>
      <x:c r="FDU5904" s="248"/>
      <x:c r="FDV5904" s="248"/>
      <x:c r="FDW5904" s="248"/>
      <x:c r="FDX5904" s="248"/>
      <x:c r="FDY5904" s="248"/>
      <x:c r="FDZ5904" s="248"/>
      <x:c r="FEA5904" s="248"/>
      <x:c r="FEB5904" s="248"/>
      <x:c r="FEC5904" s="248"/>
      <x:c r="FED5904" s="248"/>
      <x:c r="FEE5904" s="248"/>
      <x:c r="FEF5904" s="248"/>
      <x:c r="FEG5904" s="248"/>
      <x:c r="FEH5904" s="248"/>
      <x:c r="FEI5904" s="248"/>
      <x:c r="FEJ5904" s="248"/>
      <x:c r="FEK5904" s="248"/>
      <x:c r="FEL5904" s="248"/>
      <x:c r="FEM5904" s="248"/>
      <x:c r="FEN5904" s="248"/>
      <x:c r="FEO5904" s="248"/>
      <x:c r="FEP5904" s="248"/>
      <x:c r="FEQ5904" s="248"/>
      <x:c r="FER5904" s="248"/>
      <x:c r="FES5904" s="248"/>
      <x:c r="FET5904" s="248"/>
      <x:c r="FEU5904" s="248"/>
      <x:c r="FEV5904" s="248"/>
      <x:c r="FEW5904" s="248"/>
      <x:c r="FEX5904" s="248"/>
      <x:c r="FEY5904" s="248"/>
      <x:c r="FEZ5904" s="248"/>
      <x:c r="FFA5904" s="248"/>
      <x:c r="FFB5904" s="248"/>
      <x:c r="FFC5904" s="248"/>
      <x:c r="FFD5904" s="248"/>
      <x:c r="FFE5904" s="248"/>
      <x:c r="FFF5904" s="248"/>
      <x:c r="FFG5904" s="248"/>
      <x:c r="FFH5904" s="248"/>
      <x:c r="FFI5904" s="248"/>
      <x:c r="FFJ5904" s="248"/>
      <x:c r="FFK5904" s="248"/>
      <x:c r="FFL5904" s="248"/>
      <x:c r="FFM5904" s="248"/>
      <x:c r="FFN5904" s="248"/>
      <x:c r="FFO5904" s="248"/>
      <x:c r="FFP5904" s="248"/>
      <x:c r="FFQ5904" s="248"/>
      <x:c r="FFR5904" s="248"/>
      <x:c r="FFS5904" s="248"/>
      <x:c r="FFT5904" s="248"/>
      <x:c r="FFU5904" s="248"/>
      <x:c r="FFV5904" s="248"/>
      <x:c r="FFW5904" s="248"/>
      <x:c r="FFX5904" s="248"/>
      <x:c r="FFY5904" s="248"/>
      <x:c r="FFZ5904" s="248"/>
      <x:c r="FGA5904" s="248"/>
      <x:c r="FGB5904" s="248"/>
      <x:c r="FGC5904" s="248"/>
      <x:c r="FGD5904" s="248"/>
      <x:c r="FGE5904" s="248"/>
      <x:c r="FGF5904" s="248"/>
      <x:c r="FGG5904" s="248"/>
      <x:c r="FGH5904" s="248"/>
      <x:c r="FGI5904" s="248"/>
      <x:c r="FGJ5904" s="248"/>
      <x:c r="FGK5904" s="248"/>
      <x:c r="FGL5904" s="248"/>
      <x:c r="FGM5904" s="248"/>
      <x:c r="FGN5904" s="248"/>
      <x:c r="FGO5904" s="248"/>
      <x:c r="FGP5904" s="248"/>
      <x:c r="FGQ5904" s="248"/>
      <x:c r="FGR5904" s="248"/>
      <x:c r="FGS5904" s="248"/>
      <x:c r="FGT5904" s="248"/>
      <x:c r="FGU5904" s="248"/>
      <x:c r="FGV5904" s="248"/>
      <x:c r="FGW5904" s="248"/>
      <x:c r="FGX5904" s="248"/>
      <x:c r="FGY5904" s="248"/>
      <x:c r="FGZ5904" s="248"/>
      <x:c r="FHA5904" s="248"/>
      <x:c r="FHB5904" s="248"/>
      <x:c r="FHC5904" s="248"/>
      <x:c r="FHD5904" s="248"/>
      <x:c r="FHE5904" s="248"/>
      <x:c r="FHF5904" s="248"/>
      <x:c r="FHG5904" s="248"/>
      <x:c r="FHH5904" s="248"/>
      <x:c r="FHI5904" s="248"/>
      <x:c r="FHJ5904" s="248"/>
      <x:c r="FHK5904" s="248"/>
      <x:c r="FHL5904" s="248"/>
      <x:c r="FHM5904" s="248"/>
      <x:c r="FHN5904" s="248"/>
      <x:c r="FHO5904" s="248"/>
      <x:c r="FHP5904" s="248"/>
      <x:c r="FHQ5904" s="248"/>
      <x:c r="FHR5904" s="248"/>
      <x:c r="FHS5904" s="248"/>
      <x:c r="FHT5904" s="248"/>
      <x:c r="FHU5904" s="248"/>
      <x:c r="FHV5904" s="248"/>
      <x:c r="FHW5904" s="248"/>
      <x:c r="FHX5904" s="248"/>
      <x:c r="FHY5904" s="248"/>
      <x:c r="FHZ5904" s="248"/>
      <x:c r="FIA5904" s="248"/>
      <x:c r="FIB5904" s="248"/>
      <x:c r="FIC5904" s="248"/>
      <x:c r="FID5904" s="248"/>
      <x:c r="FIE5904" s="248"/>
      <x:c r="FIF5904" s="248"/>
      <x:c r="FIG5904" s="248"/>
      <x:c r="FIH5904" s="248"/>
      <x:c r="FII5904" s="248"/>
      <x:c r="FIJ5904" s="248"/>
      <x:c r="FIK5904" s="248"/>
      <x:c r="FIL5904" s="248"/>
      <x:c r="FIM5904" s="248"/>
      <x:c r="FIN5904" s="248"/>
      <x:c r="FIO5904" s="248"/>
      <x:c r="FIP5904" s="248"/>
      <x:c r="FIQ5904" s="248"/>
      <x:c r="FIR5904" s="248"/>
      <x:c r="FIS5904" s="248"/>
      <x:c r="FIT5904" s="248"/>
      <x:c r="FIU5904" s="248"/>
      <x:c r="FIV5904" s="248"/>
      <x:c r="FIW5904" s="248"/>
      <x:c r="FIX5904" s="248"/>
      <x:c r="FIY5904" s="248"/>
      <x:c r="FIZ5904" s="248"/>
      <x:c r="FJA5904" s="248"/>
      <x:c r="FJB5904" s="248"/>
      <x:c r="FJC5904" s="248"/>
      <x:c r="FJD5904" s="248"/>
      <x:c r="FJE5904" s="248"/>
      <x:c r="FJF5904" s="248"/>
      <x:c r="FJG5904" s="248"/>
      <x:c r="FJH5904" s="248"/>
      <x:c r="FJI5904" s="248"/>
      <x:c r="FJJ5904" s="248"/>
      <x:c r="FJK5904" s="248"/>
      <x:c r="FJL5904" s="248"/>
      <x:c r="FJM5904" s="248"/>
      <x:c r="FJN5904" s="248"/>
      <x:c r="FJO5904" s="248"/>
      <x:c r="FJP5904" s="248"/>
      <x:c r="FJQ5904" s="248"/>
      <x:c r="FJR5904" s="248"/>
      <x:c r="FJS5904" s="248"/>
      <x:c r="FJT5904" s="248"/>
      <x:c r="FJU5904" s="248"/>
      <x:c r="FJV5904" s="248"/>
      <x:c r="FJW5904" s="248"/>
      <x:c r="FJX5904" s="248"/>
      <x:c r="FJY5904" s="248"/>
      <x:c r="FJZ5904" s="248"/>
      <x:c r="FKA5904" s="248"/>
      <x:c r="FKB5904" s="248"/>
      <x:c r="FKC5904" s="248"/>
      <x:c r="FKD5904" s="248"/>
      <x:c r="FKE5904" s="248"/>
      <x:c r="FKF5904" s="248"/>
      <x:c r="FKG5904" s="248"/>
      <x:c r="FKH5904" s="248"/>
      <x:c r="FKI5904" s="248"/>
      <x:c r="FKJ5904" s="248"/>
      <x:c r="FKK5904" s="248"/>
      <x:c r="FKL5904" s="248"/>
      <x:c r="FKM5904" s="248"/>
      <x:c r="FKN5904" s="248"/>
      <x:c r="FKO5904" s="248"/>
      <x:c r="FKP5904" s="248"/>
      <x:c r="FKQ5904" s="248"/>
      <x:c r="FKR5904" s="248"/>
      <x:c r="FKS5904" s="248"/>
      <x:c r="FKT5904" s="248"/>
      <x:c r="FKU5904" s="248"/>
      <x:c r="FKV5904" s="248"/>
      <x:c r="FKW5904" s="248"/>
      <x:c r="FKX5904" s="248"/>
      <x:c r="FKY5904" s="248"/>
      <x:c r="FKZ5904" s="248"/>
      <x:c r="FLA5904" s="248"/>
      <x:c r="FLB5904" s="248"/>
      <x:c r="FLC5904" s="248"/>
      <x:c r="FLD5904" s="248"/>
      <x:c r="FLE5904" s="248"/>
      <x:c r="FLF5904" s="248"/>
      <x:c r="FLG5904" s="248"/>
      <x:c r="FLH5904" s="248"/>
      <x:c r="FLI5904" s="248"/>
      <x:c r="FLJ5904" s="248"/>
      <x:c r="FLK5904" s="248"/>
      <x:c r="FLL5904" s="248"/>
      <x:c r="FLM5904" s="248"/>
      <x:c r="FLN5904" s="248"/>
      <x:c r="FLO5904" s="248"/>
      <x:c r="FLP5904" s="248"/>
      <x:c r="FLQ5904" s="248"/>
      <x:c r="FLR5904" s="248"/>
      <x:c r="FLS5904" s="248"/>
      <x:c r="FLT5904" s="248"/>
      <x:c r="FLU5904" s="248"/>
      <x:c r="FLV5904" s="248"/>
      <x:c r="FLW5904" s="248"/>
      <x:c r="FLX5904" s="248"/>
      <x:c r="FLY5904" s="248"/>
      <x:c r="FLZ5904" s="248"/>
      <x:c r="FMA5904" s="248"/>
      <x:c r="FMB5904" s="248"/>
      <x:c r="FMC5904" s="248"/>
      <x:c r="FMD5904" s="248"/>
      <x:c r="FME5904" s="248"/>
      <x:c r="FMF5904" s="248"/>
      <x:c r="FMG5904" s="248"/>
      <x:c r="FMH5904" s="248"/>
      <x:c r="FMI5904" s="248"/>
      <x:c r="FMJ5904" s="248"/>
      <x:c r="FMK5904" s="248"/>
      <x:c r="FML5904" s="248"/>
      <x:c r="FMM5904" s="248"/>
      <x:c r="FMN5904" s="248"/>
      <x:c r="FMO5904" s="248"/>
      <x:c r="FMP5904" s="248"/>
      <x:c r="FMQ5904" s="248"/>
      <x:c r="FMR5904" s="248"/>
      <x:c r="FMS5904" s="248"/>
      <x:c r="FMT5904" s="248"/>
      <x:c r="FMU5904" s="248"/>
      <x:c r="FMV5904" s="248"/>
      <x:c r="FMW5904" s="248"/>
      <x:c r="FMX5904" s="248"/>
      <x:c r="FMY5904" s="248"/>
      <x:c r="FMZ5904" s="248"/>
      <x:c r="FNA5904" s="248"/>
      <x:c r="FNB5904" s="248"/>
      <x:c r="FNC5904" s="248"/>
      <x:c r="FND5904" s="248"/>
      <x:c r="FNE5904" s="248"/>
      <x:c r="FNF5904" s="248"/>
      <x:c r="FNG5904" s="248"/>
      <x:c r="FNH5904" s="248"/>
      <x:c r="FNI5904" s="248"/>
      <x:c r="FNJ5904" s="248"/>
      <x:c r="FNK5904" s="248"/>
      <x:c r="FNL5904" s="248"/>
      <x:c r="FNM5904" s="248"/>
      <x:c r="FNN5904" s="248"/>
      <x:c r="FNO5904" s="248"/>
      <x:c r="FNP5904" s="248"/>
      <x:c r="FNQ5904" s="248"/>
      <x:c r="FNR5904" s="248"/>
      <x:c r="FNS5904" s="248"/>
      <x:c r="FNT5904" s="248"/>
      <x:c r="FNU5904" s="248"/>
      <x:c r="FNV5904" s="248"/>
      <x:c r="FNW5904" s="248"/>
      <x:c r="FNX5904" s="248"/>
      <x:c r="FNY5904" s="248"/>
      <x:c r="FNZ5904" s="248"/>
      <x:c r="FOA5904" s="248"/>
      <x:c r="FOB5904" s="248"/>
      <x:c r="FOC5904" s="248"/>
      <x:c r="FOD5904" s="248"/>
      <x:c r="FOE5904" s="248"/>
      <x:c r="FOF5904" s="248"/>
      <x:c r="FOG5904" s="248"/>
      <x:c r="FOH5904" s="248"/>
      <x:c r="FOI5904" s="248"/>
      <x:c r="FOJ5904" s="248"/>
      <x:c r="FOK5904" s="248"/>
      <x:c r="FOL5904" s="248"/>
      <x:c r="FOM5904" s="248"/>
      <x:c r="FON5904" s="248"/>
      <x:c r="FOO5904" s="248"/>
      <x:c r="FOP5904" s="248"/>
      <x:c r="FOQ5904" s="248"/>
      <x:c r="FOR5904" s="248"/>
      <x:c r="FOS5904" s="248"/>
      <x:c r="FOT5904" s="248"/>
      <x:c r="FOU5904" s="248"/>
      <x:c r="FOV5904" s="248"/>
      <x:c r="FOW5904" s="248"/>
      <x:c r="FOX5904" s="248"/>
      <x:c r="FOY5904" s="248"/>
      <x:c r="FOZ5904" s="248"/>
      <x:c r="FPA5904" s="248"/>
      <x:c r="FPB5904" s="248"/>
      <x:c r="FPC5904" s="248"/>
      <x:c r="FPD5904" s="248"/>
      <x:c r="FPE5904" s="248"/>
      <x:c r="FPF5904" s="248"/>
      <x:c r="FPG5904" s="248"/>
      <x:c r="FPH5904" s="248"/>
      <x:c r="FPI5904" s="248"/>
      <x:c r="FPJ5904" s="248"/>
      <x:c r="FPK5904" s="248"/>
      <x:c r="FPL5904" s="248"/>
      <x:c r="FPM5904" s="248"/>
      <x:c r="FPN5904" s="248"/>
      <x:c r="FPO5904" s="248"/>
      <x:c r="FPP5904" s="248"/>
      <x:c r="FPQ5904" s="248"/>
      <x:c r="FPR5904" s="248"/>
      <x:c r="FPS5904" s="248"/>
      <x:c r="FPT5904" s="248"/>
      <x:c r="FPU5904" s="248"/>
      <x:c r="FPV5904" s="248"/>
      <x:c r="FPW5904" s="248"/>
      <x:c r="FPX5904" s="248"/>
      <x:c r="FPY5904" s="248"/>
      <x:c r="FPZ5904" s="248"/>
      <x:c r="FQA5904" s="248"/>
      <x:c r="FQB5904" s="248"/>
      <x:c r="FQC5904" s="248"/>
      <x:c r="FQD5904" s="248"/>
      <x:c r="FQE5904" s="248"/>
      <x:c r="FQF5904" s="248"/>
      <x:c r="FQG5904" s="248"/>
      <x:c r="FQH5904" s="248"/>
      <x:c r="FQI5904" s="248"/>
      <x:c r="FQJ5904" s="248"/>
      <x:c r="FQK5904" s="248"/>
      <x:c r="FQL5904" s="248"/>
      <x:c r="FQM5904" s="248"/>
      <x:c r="FQN5904" s="248"/>
      <x:c r="FQO5904" s="248"/>
      <x:c r="FQP5904" s="248"/>
      <x:c r="FQQ5904" s="248"/>
      <x:c r="FQR5904" s="248"/>
      <x:c r="FQS5904" s="248"/>
      <x:c r="FQT5904" s="248"/>
      <x:c r="FQU5904" s="248"/>
      <x:c r="FQV5904" s="248"/>
      <x:c r="FQW5904" s="248"/>
      <x:c r="FQX5904" s="248"/>
      <x:c r="FQY5904" s="248"/>
      <x:c r="FQZ5904" s="248"/>
      <x:c r="FRA5904" s="248"/>
      <x:c r="FRB5904" s="248"/>
      <x:c r="FRC5904" s="248"/>
      <x:c r="FRD5904" s="248"/>
      <x:c r="FRE5904" s="248"/>
      <x:c r="FRF5904" s="248"/>
      <x:c r="FRG5904" s="248"/>
      <x:c r="FRH5904" s="248"/>
      <x:c r="FRI5904" s="248"/>
      <x:c r="FRJ5904" s="248"/>
      <x:c r="FRK5904" s="248"/>
      <x:c r="FRL5904" s="248"/>
      <x:c r="FRM5904" s="248"/>
      <x:c r="FRN5904" s="248"/>
      <x:c r="FRO5904" s="248"/>
      <x:c r="FRP5904" s="248"/>
      <x:c r="FRQ5904" s="248"/>
      <x:c r="FRR5904" s="248"/>
      <x:c r="FRS5904" s="248"/>
      <x:c r="FRT5904" s="248"/>
      <x:c r="FRU5904" s="248"/>
      <x:c r="FRV5904" s="248"/>
      <x:c r="FRW5904" s="248"/>
      <x:c r="FRX5904" s="248"/>
      <x:c r="FRY5904" s="248"/>
      <x:c r="FRZ5904" s="248"/>
      <x:c r="FSA5904" s="248"/>
      <x:c r="FSB5904" s="248"/>
      <x:c r="FSC5904" s="248"/>
      <x:c r="FSD5904" s="248"/>
      <x:c r="FSE5904" s="248"/>
      <x:c r="FSF5904" s="248"/>
      <x:c r="FSG5904" s="248"/>
      <x:c r="FSH5904" s="248"/>
      <x:c r="FSI5904" s="248"/>
      <x:c r="FSJ5904" s="248"/>
      <x:c r="FSK5904" s="248"/>
      <x:c r="FSL5904" s="248"/>
      <x:c r="FSM5904" s="248"/>
      <x:c r="FSN5904" s="248"/>
      <x:c r="FSO5904" s="248"/>
      <x:c r="FSP5904" s="248"/>
      <x:c r="FSQ5904" s="248"/>
      <x:c r="FSR5904" s="248"/>
      <x:c r="FSS5904" s="248"/>
      <x:c r="FST5904" s="248"/>
      <x:c r="FSU5904" s="248"/>
      <x:c r="FSV5904" s="248"/>
      <x:c r="FSW5904" s="248"/>
      <x:c r="FSX5904" s="248"/>
      <x:c r="FSY5904" s="248"/>
      <x:c r="FSZ5904" s="248"/>
      <x:c r="FTA5904" s="248"/>
      <x:c r="FTB5904" s="248"/>
      <x:c r="FTC5904" s="248"/>
      <x:c r="FTD5904" s="248"/>
      <x:c r="FTE5904" s="248"/>
      <x:c r="FTF5904" s="248"/>
      <x:c r="FTG5904" s="248"/>
      <x:c r="FTH5904" s="248"/>
      <x:c r="FTI5904" s="248"/>
      <x:c r="FTJ5904" s="248"/>
      <x:c r="FTK5904" s="248"/>
      <x:c r="FTL5904" s="248"/>
      <x:c r="FTM5904" s="248"/>
      <x:c r="FTN5904" s="248"/>
      <x:c r="FTO5904" s="248"/>
      <x:c r="FTP5904" s="248"/>
      <x:c r="FTQ5904" s="248"/>
      <x:c r="FTR5904" s="248"/>
      <x:c r="FTS5904" s="248"/>
      <x:c r="FTT5904" s="248"/>
      <x:c r="FTU5904" s="248"/>
      <x:c r="FTV5904" s="248"/>
      <x:c r="FTW5904" s="248"/>
      <x:c r="FTX5904" s="248"/>
      <x:c r="FTY5904" s="248"/>
      <x:c r="FTZ5904" s="248"/>
      <x:c r="FUA5904" s="248"/>
      <x:c r="FUB5904" s="248"/>
      <x:c r="FUC5904" s="248"/>
      <x:c r="FUD5904" s="248"/>
      <x:c r="FUE5904" s="248"/>
      <x:c r="FUF5904" s="248"/>
      <x:c r="FUG5904" s="248"/>
      <x:c r="FUH5904" s="248"/>
      <x:c r="FUI5904" s="248"/>
      <x:c r="FUJ5904" s="248"/>
      <x:c r="FUK5904" s="248"/>
      <x:c r="FUL5904" s="248"/>
      <x:c r="FUM5904" s="248"/>
      <x:c r="FUN5904" s="248"/>
      <x:c r="FUO5904" s="248"/>
      <x:c r="FUP5904" s="248"/>
      <x:c r="FUQ5904" s="248"/>
      <x:c r="FUR5904" s="248"/>
      <x:c r="FUS5904" s="248"/>
      <x:c r="FUT5904" s="248"/>
      <x:c r="FUU5904" s="248"/>
      <x:c r="FUV5904" s="248"/>
      <x:c r="FUW5904" s="248"/>
      <x:c r="FUX5904" s="248"/>
      <x:c r="FUY5904" s="248"/>
      <x:c r="FUZ5904" s="248"/>
      <x:c r="FVA5904" s="248"/>
      <x:c r="FVB5904" s="248"/>
      <x:c r="FVC5904" s="248"/>
      <x:c r="FVD5904" s="248"/>
      <x:c r="FVE5904" s="248"/>
      <x:c r="FVF5904" s="248"/>
      <x:c r="FVG5904" s="248"/>
      <x:c r="FVH5904" s="248"/>
      <x:c r="FVI5904" s="248"/>
      <x:c r="FVJ5904" s="248"/>
      <x:c r="FVK5904" s="248"/>
      <x:c r="FVL5904" s="248"/>
      <x:c r="FVM5904" s="248"/>
      <x:c r="FVN5904" s="248"/>
      <x:c r="FVO5904" s="248"/>
      <x:c r="FVP5904" s="248"/>
      <x:c r="FVQ5904" s="248"/>
      <x:c r="FVR5904" s="248"/>
      <x:c r="FVS5904" s="248"/>
      <x:c r="FVT5904" s="248"/>
      <x:c r="FVU5904" s="248"/>
      <x:c r="FVV5904" s="248"/>
      <x:c r="FVW5904" s="248"/>
      <x:c r="FVX5904" s="248"/>
      <x:c r="FVY5904" s="248"/>
      <x:c r="FVZ5904" s="248"/>
      <x:c r="FWA5904" s="248"/>
      <x:c r="FWB5904" s="248"/>
      <x:c r="FWC5904" s="248"/>
      <x:c r="FWD5904" s="248"/>
      <x:c r="FWE5904" s="248"/>
      <x:c r="FWF5904" s="248"/>
      <x:c r="FWG5904" s="248"/>
      <x:c r="FWH5904" s="248"/>
      <x:c r="FWI5904" s="248"/>
      <x:c r="FWJ5904" s="248"/>
      <x:c r="FWK5904" s="248"/>
      <x:c r="FWL5904" s="248"/>
      <x:c r="FWM5904" s="248"/>
      <x:c r="FWN5904" s="248"/>
      <x:c r="FWO5904" s="248"/>
      <x:c r="FWP5904" s="248"/>
      <x:c r="FWQ5904" s="248"/>
      <x:c r="FWR5904" s="248"/>
      <x:c r="FWS5904" s="248"/>
      <x:c r="FWT5904" s="248"/>
      <x:c r="FWU5904" s="248"/>
      <x:c r="FWV5904" s="248"/>
      <x:c r="FWW5904" s="248"/>
      <x:c r="FWX5904" s="248"/>
      <x:c r="FWY5904" s="248"/>
      <x:c r="FWZ5904" s="248"/>
      <x:c r="FXA5904" s="248"/>
      <x:c r="FXB5904" s="248"/>
      <x:c r="FXC5904" s="248"/>
      <x:c r="FXD5904" s="248"/>
      <x:c r="FXE5904" s="248"/>
      <x:c r="FXF5904" s="248"/>
      <x:c r="FXG5904" s="248"/>
      <x:c r="FXH5904" s="248"/>
      <x:c r="FXI5904" s="248"/>
      <x:c r="FXJ5904" s="248"/>
      <x:c r="FXK5904" s="248"/>
      <x:c r="FXL5904" s="248"/>
      <x:c r="FXM5904" s="248"/>
      <x:c r="FXN5904" s="248"/>
      <x:c r="FXO5904" s="248"/>
      <x:c r="FXP5904" s="248"/>
      <x:c r="FXQ5904" s="248"/>
      <x:c r="FXR5904" s="248"/>
      <x:c r="FXS5904" s="248"/>
      <x:c r="FXT5904" s="248"/>
      <x:c r="FXU5904" s="248"/>
      <x:c r="FXV5904" s="248"/>
      <x:c r="FXW5904" s="248"/>
      <x:c r="FXX5904" s="248"/>
      <x:c r="FXY5904" s="248"/>
      <x:c r="FXZ5904" s="248"/>
      <x:c r="FYA5904" s="248"/>
      <x:c r="FYB5904" s="248"/>
      <x:c r="FYC5904" s="248"/>
      <x:c r="FYD5904" s="248"/>
      <x:c r="FYE5904" s="248"/>
      <x:c r="FYF5904" s="248"/>
      <x:c r="FYG5904" s="248"/>
      <x:c r="FYH5904" s="248"/>
      <x:c r="FYI5904" s="248"/>
      <x:c r="FYJ5904" s="248"/>
      <x:c r="FYK5904" s="248"/>
      <x:c r="FYL5904" s="248"/>
      <x:c r="FYM5904" s="248"/>
      <x:c r="FYN5904" s="248"/>
      <x:c r="FYO5904" s="248"/>
      <x:c r="FYP5904" s="248"/>
      <x:c r="FYQ5904" s="248"/>
      <x:c r="FYR5904" s="248"/>
      <x:c r="FYS5904" s="248"/>
      <x:c r="FYT5904" s="248"/>
      <x:c r="FYU5904" s="248"/>
      <x:c r="FYV5904" s="248"/>
      <x:c r="FYW5904" s="248"/>
      <x:c r="FYX5904" s="248"/>
      <x:c r="FYY5904" s="248"/>
      <x:c r="FYZ5904" s="248"/>
      <x:c r="FZA5904" s="248"/>
      <x:c r="FZB5904" s="248"/>
      <x:c r="FZC5904" s="248"/>
      <x:c r="FZD5904" s="248"/>
      <x:c r="FZE5904" s="248"/>
      <x:c r="FZF5904" s="248"/>
      <x:c r="FZG5904" s="248"/>
      <x:c r="FZH5904" s="248"/>
      <x:c r="FZI5904" s="248"/>
      <x:c r="FZJ5904" s="248"/>
      <x:c r="FZK5904" s="248"/>
      <x:c r="FZL5904" s="248"/>
      <x:c r="FZM5904" s="248"/>
      <x:c r="FZN5904" s="248"/>
      <x:c r="FZO5904" s="248"/>
      <x:c r="FZP5904" s="248"/>
      <x:c r="FZQ5904" s="248"/>
      <x:c r="FZR5904" s="248"/>
      <x:c r="FZS5904" s="248"/>
      <x:c r="FZT5904" s="248"/>
      <x:c r="FZU5904" s="248"/>
      <x:c r="FZV5904" s="248"/>
      <x:c r="FZW5904" s="248"/>
      <x:c r="FZX5904" s="248"/>
      <x:c r="FZY5904" s="248"/>
      <x:c r="FZZ5904" s="248"/>
      <x:c r="GAA5904" s="248"/>
      <x:c r="GAB5904" s="248"/>
      <x:c r="GAC5904" s="248"/>
      <x:c r="GAD5904" s="248"/>
      <x:c r="GAE5904" s="248"/>
      <x:c r="GAF5904" s="248"/>
      <x:c r="GAG5904" s="248"/>
      <x:c r="GAH5904" s="248"/>
      <x:c r="GAI5904" s="248"/>
      <x:c r="GAJ5904" s="248"/>
      <x:c r="GAK5904" s="248"/>
      <x:c r="GAL5904" s="248"/>
      <x:c r="GAM5904" s="248"/>
      <x:c r="GAN5904" s="248"/>
      <x:c r="GAO5904" s="248"/>
      <x:c r="GAP5904" s="248"/>
      <x:c r="GAQ5904" s="248"/>
      <x:c r="GAR5904" s="248"/>
      <x:c r="GAS5904" s="248"/>
      <x:c r="GAT5904" s="248"/>
      <x:c r="GAU5904" s="248"/>
      <x:c r="GAV5904" s="248"/>
      <x:c r="GAW5904" s="248"/>
      <x:c r="GAX5904" s="248"/>
      <x:c r="GAY5904" s="248"/>
      <x:c r="GAZ5904" s="248"/>
      <x:c r="GBA5904" s="248"/>
      <x:c r="GBB5904" s="248"/>
      <x:c r="GBC5904" s="248"/>
      <x:c r="GBD5904" s="248"/>
      <x:c r="GBE5904" s="248"/>
      <x:c r="GBF5904" s="248"/>
      <x:c r="GBG5904" s="248"/>
      <x:c r="GBH5904" s="248"/>
      <x:c r="GBI5904" s="248"/>
      <x:c r="GBJ5904" s="248"/>
      <x:c r="GBK5904" s="248"/>
      <x:c r="GBL5904" s="248"/>
      <x:c r="GBM5904" s="248"/>
      <x:c r="GBN5904" s="248"/>
      <x:c r="GBO5904" s="248"/>
      <x:c r="GBP5904" s="248"/>
      <x:c r="GBQ5904" s="248"/>
      <x:c r="GBR5904" s="248"/>
      <x:c r="GBS5904" s="248"/>
      <x:c r="GBT5904" s="248"/>
      <x:c r="GBU5904" s="248"/>
      <x:c r="GBV5904" s="248"/>
      <x:c r="GBW5904" s="248"/>
      <x:c r="GBX5904" s="248"/>
      <x:c r="GBY5904" s="248"/>
      <x:c r="GBZ5904" s="248"/>
      <x:c r="GCA5904" s="248"/>
      <x:c r="GCB5904" s="248"/>
      <x:c r="GCC5904" s="248"/>
      <x:c r="GCD5904" s="248"/>
      <x:c r="GCE5904" s="248"/>
      <x:c r="GCF5904" s="248"/>
      <x:c r="GCG5904" s="248"/>
      <x:c r="GCH5904" s="248"/>
      <x:c r="GCI5904" s="248"/>
      <x:c r="GCJ5904" s="248"/>
      <x:c r="GCK5904" s="248"/>
      <x:c r="GCL5904" s="248"/>
      <x:c r="GCM5904" s="248"/>
      <x:c r="GCN5904" s="248"/>
      <x:c r="GCO5904" s="248"/>
      <x:c r="GCP5904" s="248"/>
      <x:c r="GCQ5904" s="248"/>
      <x:c r="GCR5904" s="248"/>
      <x:c r="GCS5904" s="248"/>
      <x:c r="GCT5904" s="248"/>
      <x:c r="GCU5904" s="248"/>
      <x:c r="GCV5904" s="248"/>
      <x:c r="GCW5904" s="248"/>
      <x:c r="GCX5904" s="248"/>
      <x:c r="GCY5904" s="248"/>
      <x:c r="GCZ5904" s="248"/>
      <x:c r="GDA5904" s="248"/>
      <x:c r="GDB5904" s="248"/>
      <x:c r="GDC5904" s="248"/>
      <x:c r="GDD5904" s="248"/>
      <x:c r="GDE5904" s="248"/>
      <x:c r="GDF5904" s="248"/>
      <x:c r="GDG5904" s="248"/>
      <x:c r="GDH5904" s="248"/>
      <x:c r="GDI5904" s="248"/>
      <x:c r="GDJ5904" s="248"/>
      <x:c r="GDK5904" s="248"/>
      <x:c r="GDL5904" s="248"/>
      <x:c r="GDM5904" s="248"/>
      <x:c r="GDN5904" s="248"/>
      <x:c r="GDO5904" s="248"/>
      <x:c r="GDP5904" s="248"/>
      <x:c r="GDQ5904" s="248"/>
      <x:c r="GDR5904" s="248"/>
      <x:c r="GDS5904" s="248"/>
      <x:c r="GDT5904" s="248"/>
      <x:c r="GDU5904" s="248"/>
      <x:c r="GDV5904" s="248"/>
      <x:c r="GDW5904" s="248"/>
      <x:c r="GDX5904" s="248"/>
      <x:c r="GDY5904" s="248"/>
      <x:c r="GDZ5904" s="248"/>
      <x:c r="GEA5904" s="248"/>
      <x:c r="GEB5904" s="248"/>
      <x:c r="GEC5904" s="248"/>
      <x:c r="GED5904" s="248"/>
      <x:c r="GEE5904" s="248"/>
      <x:c r="GEF5904" s="248"/>
      <x:c r="GEG5904" s="248"/>
      <x:c r="GEH5904" s="248"/>
      <x:c r="GEI5904" s="248"/>
      <x:c r="GEJ5904" s="248"/>
      <x:c r="GEK5904" s="248"/>
      <x:c r="GEL5904" s="248"/>
      <x:c r="GEM5904" s="248"/>
      <x:c r="GEN5904" s="248"/>
      <x:c r="GEO5904" s="248"/>
      <x:c r="GEP5904" s="248"/>
      <x:c r="GEQ5904" s="248"/>
      <x:c r="GER5904" s="248"/>
      <x:c r="GES5904" s="248"/>
      <x:c r="GET5904" s="248"/>
      <x:c r="GEU5904" s="248"/>
      <x:c r="GEV5904" s="248"/>
      <x:c r="GEW5904" s="248"/>
      <x:c r="GEX5904" s="248"/>
      <x:c r="GEY5904" s="248"/>
      <x:c r="GEZ5904" s="248"/>
      <x:c r="GFA5904" s="248"/>
      <x:c r="GFB5904" s="248"/>
      <x:c r="GFC5904" s="248"/>
      <x:c r="GFD5904" s="248"/>
      <x:c r="GFE5904" s="248"/>
      <x:c r="GFF5904" s="248"/>
      <x:c r="GFG5904" s="248"/>
      <x:c r="GFH5904" s="248"/>
      <x:c r="GFI5904" s="248"/>
      <x:c r="GFJ5904" s="248"/>
      <x:c r="GFK5904" s="248"/>
      <x:c r="GFL5904" s="248"/>
      <x:c r="GFM5904" s="248"/>
      <x:c r="GFN5904" s="248"/>
      <x:c r="GFO5904" s="248"/>
      <x:c r="GFP5904" s="248"/>
      <x:c r="GFQ5904" s="248"/>
      <x:c r="GFR5904" s="248"/>
      <x:c r="GFS5904" s="248"/>
      <x:c r="GFT5904" s="248"/>
      <x:c r="GFU5904" s="248"/>
      <x:c r="GFV5904" s="248"/>
      <x:c r="GFW5904" s="248"/>
      <x:c r="GFX5904" s="248"/>
      <x:c r="GFY5904" s="248"/>
      <x:c r="GFZ5904" s="248"/>
      <x:c r="GGA5904" s="248"/>
      <x:c r="GGB5904" s="248"/>
      <x:c r="GGC5904" s="248"/>
      <x:c r="GGD5904" s="248"/>
      <x:c r="GGE5904" s="248"/>
      <x:c r="GGF5904" s="248"/>
      <x:c r="GGG5904" s="248"/>
      <x:c r="GGH5904" s="248"/>
      <x:c r="GGI5904" s="248"/>
      <x:c r="GGJ5904" s="248"/>
      <x:c r="GGK5904" s="248"/>
      <x:c r="GGL5904" s="248"/>
      <x:c r="GGM5904" s="248"/>
      <x:c r="GGN5904" s="248"/>
      <x:c r="GGO5904" s="248"/>
      <x:c r="GGP5904" s="248"/>
      <x:c r="GGQ5904" s="248"/>
      <x:c r="GGR5904" s="248"/>
      <x:c r="GGS5904" s="248"/>
      <x:c r="GGT5904" s="248"/>
      <x:c r="GGU5904" s="248"/>
      <x:c r="GGV5904" s="248"/>
      <x:c r="GGW5904" s="248"/>
      <x:c r="GGX5904" s="248"/>
      <x:c r="GGY5904" s="248"/>
      <x:c r="GGZ5904" s="248"/>
      <x:c r="GHA5904" s="248"/>
      <x:c r="GHB5904" s="248"/>
      <x:c r="GHC5904" s="248"/>
      <x:c r="GHD5904" s="248"/>
      <x:c r="GHE5904" s="248"/>
      <x:c r="GHF5904" s="248"/>
      <x:c r="GHG5904" s="248"/>
      <x:c r="GHH5904" s="248"/>
      <x:c r="GHI5904" s="248"/>
      <x:c r="GHJ5904" s="248"/>
      <x:c r="GHK5904" s="248"/>
      <x:c r="GHL5904" s="248"/>
      <x:c r="GHM5904" s="248"/>
      <x:c r="GHN5904" s="248"/>
      <x:c r="GHO5904" s="248"/>
      <x:c r="GHP5904" s="248"/>
      <x:c r="GHQ5904" s="248"/>
      <x:c r="GHR5904" s="248"/>
      <x:c r="GHS5904" s="248"/>
      <x:c r="GHT5904" s="248"/>
      <x:c r="GHU5904" s="248"/>
      <x:c r="GHV5904" s="248"/>
      <x:c r="GHW5904" s="248"/>
      <x:c r="GHX5904" s="248"/>
      <x:c r="GHY5904" s="248"/>
      <x:c r="GHZ5904" s="248"/>
      <x:c r="GIA5904" s="248"/>
      <x:c r="GIB5904" s="248"/>
      <x:c r="GIC5904" s="248"/>
      <x:c r="GID5904" s="248"/>
      <x:c r="GIE5904" s="248"/>
      <x:c r="GIF5904" s="248"/>
      <x:c r="GIG5904" s="248"/>
      <x:c r="GIH5904" s="248"/>
      <x:c r="GII5904" s="248"/>
      <x:c r="GIJ5904" s="248"/>
      <x:c r="GIK5904" s="248"/>
      <x:c r="GIL5904" s="248"/>
      <x:c r="GIM5904" s="248"/>
      <x:c r="GIN5904" s="248"/>
      <x:c r="GIO5904" s="248"/>
      <x:c r="GIP5904" s="248"/>
      <x:c r="GIQ5904" s="248"/>
      <x:c r="GIR5904" s="248"/>
      <x:c r="GIS5904" s="248"/>
      <x:c r="GIT5904" s="248"/>
      <x:c r="GIU5904" s="248"/>
      <x:c r="GIV5904" s="248"/>
      <x:c r="GIW5904" s="248"/>
      <x:c r="GIX5904" s="248"/>
      <x:c r="GIY5904" s="248"/>
      <x:c r="GIZ5904" s="248"/>
      <x:c r="GJA5904" s="248"/>
      <x:c r="GJB5904" s="248"/>
      <x:c r="GJC5904" s="248"/>
      <x:c r="GJD5904" s="248"/>
      <x:c r="GJE5904" s="248"/>
      <x:c r="GJF5904" s="248"/>
      <x:c r="GJG5904" s="248"/>
      <x:c r="GJH5904" s="248"/>
      <x:c r="GJI5904" s="248"/>
      <x:c r="GJJ5904" s="248"/>
      <x:c r="GJK5904" s="248"/>
      <x:c r="GJL5904" s="248"/>
      <x:c r="GJM5904" s="248"/>
      <x:c r="GJN5904" s="248"/>
      <x:c r="GJO5904" s="248"/>
      <x:c r="GJP5904" s="248"/>
      <x:c r="GJQ5904" s="248"/>
      <x:c r="GJR5904" s="248"/>
      <x:c r="GJS5904" s="248"/>
      <x:c r="GJT5904" s="248"/>
      <x:c r="GJU5904" s="248"/>
      <x:c r="GJV5904" s="248"/>
      <x:c r="GJW5904" s="248"/>
      <x:c r="GJX5904" s="248"/>
      <x:c r="GJY5904" s="248"/>
      <x:c r="GJZ5904" s="248"/>
      <x:c r="GKA5904" s="248"/>
      <x:c r="GKB5904" s="248"/>
      <x:c r="GKC5904" s="248"/>
      <x:c r="GKD5904" s="248"/>
      <x:c r="GKE5904" s="248"/>
      <x:c r="GKF5904" s="248"/>
      <x:c r="GKG5904" s="248"/>
      <x:c r="GKH5904" s="248"/>
      <x:c r="GKI5904" s="248"/>
      <x:c r="GKJ5904" s="248"/>
      <x:c r="GKK5904" s="248"/>
      <x:c r="GKL5904" s="248"/>
      <x:c r="GKM5904" s="248"/>
      <x:c r="GKN5904" s="248"/>
      <x:c r="GKO5904" s="248"/>
      <x:c r="GKP5904" s="248"/>
      <x:c r="GKQ5904" s="248"/>
      <x:c r="GKR5904" s="248"/>
      <x:c r="GKS5904" s="248"/>
      <x:c r="GKT5904" s="248"/>
      <x:c r="GKU5904" s="248"/>
      <x:c r="GKV5904" s="248"/>
      <x:c r="GKW5904" s="248"/>
      <x:c r="GKX5904" s="248"/>
      <x:c r="GKY5904" s="248"/>
      <x:c r="GKZ5904" s="248"/>
      <x:c r="GLA5904" s="248"/>
      <x:c r="GLB5904" s="248"/>
      <x:c r="GLC5904" s="248"/>
      <x:c r="GLD5904" s="248"/>
      <x:c r="GLE5904" s="248"/>
      <x:c r="GLF5904" s="248"/>
      <x:c r="GLG5904" s="248"/>
      <x:c r="GLH5904" s="248"/>
      <x:c r="GLI5904" s="248"/>
      <x:c r="GLJ5904" s="248"/>
      <x:c r="GLK5904" s="248"/>
      <x:c r="GLL5904" s="248"/>
      <x:c r="GLM5904" s="248"/>
      <x:c r="GLN5904" s="248"/>
      <x:c r="GLO5904" s="248"/>
      <x:c r="GLP5904" s="248"/>
      <x:c r="GLQ5904" s="248"/>
      <x:c r="GLR5904" s="248"/>
      <x:c r="GLS5904" s="248"/>
      <x:c r="GLT5904" s="248"/>
      <x:c r="GLU5904" s="248"/>
      <x:c r="GLV5904" s="248"/>
      <x:c r="GLW5904" s="248"/>
      <x:c r="GLX5904" s="248"/>
      <x:c r="GLY5904" s="248"/>
      <x:c r="GLZ5904" s="248"/>
      <x:c r="GMA5904" s="248"/>
      <x:c r="GMB5904" s="248"/>
      <x:c r="GMC5904" s="248"/>
      <x:c r="GMD5904" s="248"/>
      <x:c r="GME5904" s="248"/>
      <x:c r="GMF5904" s="248"/>
      <x:c r="GMG5904" s="248"/>
      <x:c r="GMH5904" s="248"/>
      <x:c r="GMI5904" s="248"/>
      <x:c r="GMJ5904" s="248"/>
      <x:c r="GMK5904" s="248"/>
      <x:c r="GML5904" s="248"/>
      <x:c r="GMM5904" s="248"/>
      <x:c r="GMN5904" s="248"/>
      <x:c r="GMO5904" s="248"/>
      <x:c r="GMP5904" s="248"/>
      <x:c r="GMQ5904" s="248"/>
      <x:c r="GMR5904" s="248"/>
      <x:c r="GMS5904" s="248"/>
      <x:c r="GMT5904" s="248"/>
      <x:c r="GMU5904" s="248"/>
      <x:c r="GMV5904" s="248"/>
      <x:c r="GMW5904" s="248"/>
      <x:c r="GMX5904" s="248"/>
      <x:c r="GMY5904" s="248"/>
      <x:c r="GMZ5904" s="248"/>
      <x:c r="GNA5904" s="248"/>
      <x:c r="GNB5904" s="248"/>
      <x:c r="GNC5904" s="248"/>
      <x:c r="GND5904" s="248"/>
      <x:c r="GNE5904" s="248"/>
      <x:c r="GNF5904" s="248"/>
      <x:c r="GNG5904" s="248"/>
      <x:c r="GNH5904" s="248"/>
      <x:c r="GNI5904" s="248"/>
      <x:c r="GNJ5904" s="248"/>
      <x:c r="GNK5904" s="248"/>
      <x:c r="GNL5904" s="248"/>
      <x:c r="GNM5904" s="248"/>
      <x:c r="GNN5904" s="248"/>
      <x:c r="GNO5904" s="248"/>
      <x:c r="GNP5904" s="248"/>
      <x:c r="GNQ5904" s="248"/>
      <x:c r="GNR5904" s="248"/>
      <x:c r="GNS5904" s="248"/>
      <x:c r="GNT5904" s="248"/>
      <x:c r="GNU5904" s="248"/>
      <x:c r="GNV5904" s="248"/>
      <x:c r="GNW5904" s="248"/>
      <x:c r="GNX5904" s="248"/>
      <x:c r="GNY5904" s="248"/>
      <x:c r="GNZ5904" s="248"/>
      <x:c r="GOA5904" s="248"/>
      <x:c r="GOB5904" s="248"/>
      <x:c r="GOC5904" s="248"/>
      <x:c r="GOD5904" s="248"/>
      <x:c r="GOE5904" s="248"/>
      <x:c r="GOF5904" s="248"/>
      <x:c r="GOG5904" s="248"/>
      <x:c r="GOH5904" s="248"/>
      <x:c r="GOI5904" s="248"/>
      <x:c r="GOJ5904" s="248"/>
      <x:c r="GOK5904" s="248"/>
      <x:c r="GOL5904" s="248"/>
      <x:c r="GOM5904" s="248"/>
      <x:c r="GON5904" s="248"/>
      <x:c r="GOO5904" s="248"/>
      <x:c r="GOP5904" s="248"/>
      <x:c r="GOQ5904" s="248"/>
      <x:c r="GOR5904" s="248"/>
      <x:c r="GOS5904" s="248"/>
      <x:c r="GOT5904" s="248"/>
      <x:c r="GOU5904" s="248"/>
      <x:c r="GOV5904" s="248"/>
      <x:c r="GOW5904" s="248"/>
      <x:c r="GOX5904" s="248"/>
      <x:c r="GOY5904" s="248"/>
      <x:c r="GOZ5904" s="248"/>
      <x:c r="GPA5904" s="248"/>
      <x:c r="GPB5904" s="248"/>
      <x:c r="GPC5904" s="248"/>
      <x:c r="GPD5904" s="248"/>
      <x:c r="GPE5904" s="248"/>
      <x:c r="GPF5904" s="248"/>
      <x:c r="GPG5904" s="248"/>
      <x:c r="GPH5904" s="248"/>
      <x:c r="GPI5904" s="248"/>
      <x:c r="GPJ5904" s="248"/>
      <x:c r="GPK5904" s="248"/>
      <x:c r="GPL5904" s="248"/>
      <x:c r="GPM5904" s="248"/>
      <x:c r="GPN5904" s="248"/>
      <x:c r="GPO5904" s="248"/>
      <x:c r="GPP5904" s="248"/>
      <x:c r="GPQ5904" s="248"/>
      <x:c r="GPR5904" s="248"/>
      <x:c r="GPS5904" s="248"/>
      <x:c r="GPT5904" s="248"/>
      <x:c r="GPU5904" s="248"/>
      <x:c r="GPV5904" s="248"/>
      <x:c r="GPW5904" s="248"/>
      <x:c r="GPX5904" s="248"/>
      <x:c r="GPY5904" s="248"/>
      <x:c r="GPZ5904" s="248"/>
      <x:c r="GQA5904" s="248"/>
      <x:c r="GQB5904" s="248"/>
      <x:c r="GQC5904" s="248"/>
      <x:c r="GQD5904" s="248"/>
      <x:c r="GQE5904" s="248"/>
      <x:c r="GQF5904" s="248"/>
      <x:c r="GQG5904" s="248"/>
      <x:c r="GQH5904" s="248"/>
      <x:c r="GQI5904" s="248"/>
      <x:c r="GQJ5904" s="248"/>
      <x:c r="GQK5904" s="248"/>
      <x:c r="GQL5904" s="248"/>
      <x:c r="GQM5904" s="248"/>
      <x:c r="GQN5904" s="248"/>
      <x:c r="GQO5904" s="248"/>
      <x:c r="GQP5904" s="248"/>
      <x:c r="GQQ5904" s="248"/>
      <x:c r="GQR5904" s="248"/>
      <x:c r="GQS5904" s="248"/>
      <x:c r="GQT5904" s="248"/>
      <x:c r="GQU5904" s="248"/>
      <x:c r="GQV5904" s="248"/>
      <x:c r="GQW5904" s="248"/>
      <x:c r="GQX5904" s="248"/>
      <x:c r="GQY5904" s="248"/>
      <x:c r="GQZ5904" s="248"/>
      <x:c r="GRA5904" s="248"/>
      <x:c r="GRB5904" s="248"/>
      <x:c r="GRC5904" s="248"/>
      <x:c r="GRD5904" s="248"/>
      <x:c r="GRE5904" s="248"/>
      <x:c r="GRF5904" s="248"/>
      <x:c r="GRG5904" s="248"/>
      <x:c r="GRH5904" s="248"/>
      <x:c r="GRI5904" s="248"/>
      <x:c r="GRJ5904" s="248"/>
      <x:c r="GRK5904" s="248"/>
      <x:c r="GRL5904" s="248"/>
      <x:c r="GRM5904" s="248"/>
      <x:c r="GRN5904" s="248"/>
      <x:c r="GRO5904" s="248"/>
      <x:c r="GRP5904" s="248"/>
      <x:c r="GRQ5904" s="248"/>
      <x:c r="GRR5904" s="248"/>
      <x:c r="GRS5904" s="248"/>
      <x:c r="GRT5904" s="248"/>
      <x:c r="GRU5904" s="248"/>
      <x:c r="GRV5904" s="248"/>
      <x:c r="GRW5904" s="248"/>
      <x:c r="GRX5904" s="248"/>
      <x:c r="GRY5904" s="248"/>
      <x:c r="GRZ5904" s="248"/>
      <x:c r="GSA5904" s="248"/>
      <x:c r="GSB5904" s="248"/>
      <x:c r="GSC5904" s="248"/>
      <x:c r="GSD5904" s="248"/>
      <x:c r="GSE5904" s="248"/>
      <x:c r="GSF5904" s="248"/>
      <x:c r="GSG5904" s="248"/>
      <x:c r="GSH5904" s="248"/>
      <x:c r="GSI5904" s="248"/>
      <x:c r="GSJ5904" s="248"/>
      <x:c r="GSK5904" s="248"/>
      <x:c r="GSL5904" s="248"/>
      <x:c r="GSM5904" s="248"/>
      <x:c r="GSN5904" s="248"/>
      <x:c r="GSO5904" s="248"/>
      <x:c r="GSP5904" s="248"/>
      <x:c r="GSQ5904" s="248"/>
      <x:c r="GSR5904" s="248"/>
      <x:c r="GSS5904" s="248"/>
      <x:c r="GST5904" s="248"/>
      <x:c r="GSU5904" s="248"/>
      <x:c r="GSV5904" s="248"/>
      <x:c r="GSW5904" s="248"/>
      <x:c r="GSX5904" s="248"/>
      <x:c r="GSY5904" s="248"/>
      <x:c r="GSZ5904" s="248"/>
      <x:c r="GTA5904" s="248"/>
      <x:c r="GTB5904" s="248"/>
      <x:c r="GTC5904" s="248"/>
      <x:c r="GTD5904" s="248"/>
      <x:c r="GTE5904" s="248"/>
      <x:c r="GTF5904" s="248"/>
      <x:c r="GTG5904" s="248"/>
      <x:c r="GTH5904" s="248"/>
      <x:c r="GTI5904" s="248"/>
      <x:c r="GTJ5904" s="248"/>
      <x:c r="GTK5904" s="248"/>
      <x:c r="GTL5904" s="248"/>
      <x:c r="GTM5904" s="248"/>
      <x:c r="GTN5904" s="248"/>
      <x:c r="GTO5904" s="248"/>
      <x:c r="GTP5904" s="248"/>
      <x:c r="GTQ5904" s="248"/>
      <x:c r="GTR5904" s="248"/>
      <x:c r="GTS5904" s="248"/>
      <x:c r="GTT5904" s="248"/>
      <x:c r="GTU5904" s="248"/>
      <x:c r="GTV5904" s="248"/>
      <x:c r="GTW5904" s="248"/>
      <x:c r="GTX5904" s="248"/>
      <x:c r="GTY5904" s="248"/>
      <x:c r="GTZ5904" s="248"/>
      <x:c r="GUA5904" s="248"/>
      <x:c r="GUB5904" s="248"/>
      <x:c r="GUC5904" s="248"/>
      <x:c r="GUD5904" s="248"/>
      <x:c r="GUE5904" s="248"/>
      <x:c r="GUF5904" s="248"/>
      <x:c r="GUG5904" s="248"/>
      <x:c r="GUH5904" s="248"/>
      <x:c r="GUI5904" s="248"/>
      <x:c r="GUJ5904" s="248"/>
      <x:c r="GUK5904" s="248"/>
      <x:c r="GUL5904" s="248"/>
      <x:c r="GUM5904" s="248"/>
      <x:c r="GUN5904" s="248"/>
      <x:c r="GUO5904" s="248"/>
      <x:c r="GUP5904" s="248"/>
      <x:c r="GUQ5904" s="248"/>
      <x:c r="GUR5904" s="248"/>
      <x:c r="GUS5904" s="248"/>
      <x:c r="GUT5904" s="248"/>
      <x:c r="GUU5904" s="248"/>
      <x:c r="GUV5904" s="248"/>
      <x:c r="GUW5904" s="248"/>
      <x:c r="GUX5904" s="248"/>
      <x:c r="GUY5904" s="248"/>
      <x:c r="GUZ5904" s="248"/>
      <x:c r="GVA5904" s="248"/>
      <x:c r="GVB5904" s="248"/>
      <x:c r="GVC5904" s="248"/>
      <x:c r="GVD5904" s="248"/>
      <x:c r="GVE5904" s="248"/>
      <x:c r="GVF5904" s="248"/>
      <x:c r="GVG5904" s="248"/>
      <x:c r="GVH5904" s="248"/>
      <x:c r="GVI5904" s="248"/>
      <x:c r="GVJ5904" s="248"/>
      <x:c r="GVK5904" s="248"/>
      <x:c r="GVL5904" s="248"/>
      <x:c r="GVM5904" s="248"/>
      <x:c r="GVN5904" s="248"/>
      <x:c r="GVO5904" s="248"/>
      <x:c r="GVP5904" s="248"/>
      <x:c r="GVQ5904" s="248"/>
      <x:c r="GVR5904" s="248"/>
      <x:c r="GVS5904" s="248"/>
      <x:c r="GVT5904" s="248"/>
      <x:c r="GVU5904" s="248"/>
      <x:c r="GVV5904" s="248"/>
      <x:c r="GVW5904" s="248"/>
      <x:c r="GVX5904" s="248"/>
      <x:c r="GVY5904" s="248"/>
      <x:c r="GVZ5904" s="248"/>
      <x:c r="GWA5904" s="248"/>
      <x:c r="GWB5904" s="248"/>
      <x:c r="GWC5904" s="248"/>
      <x:c r="GWD5904" s="248"/>
      <x:c r="GWE5904" s="248"/>
      <x:c r="GWF5904" s="248"/>
      <x:c r="GWG5904" s="248"/>
      <x:c r="GWH5904" s="248"/>
      <x:c r="GWI5904" s="248"/>
      <x:c r="GWJ5904" s="248"/>
      <x:c r="GWK5904" s="248"/>
      <x:c r="GWL5904" s="248"/>
      <x:c r="GWM5904" s="248"/>
      <x:c r="GWN5904" s="248"/>
      <x:c r="GWO5904" s="248"/>
      <x:c r="GWP5904" s="248"/>
      <x:c r="GWQ5904" s="248"/>
      <x:c r="GWR5904" s="248"/>
      <x:c r="GWS5904" s="248"/>
      <x:c r="GWT5904" s="248"/>
      <x:c r="GWU5904" s="248"/>
      <x:c r="GWV5904" s="248"/>
      <x:c r="GWW5904" s="248"/>
      <x:c r="GWX5904" s="248"/>
      <x:c r="GWY5904" s="248"/>
      <x:c r="GWZ5904" s="248"/>
      <x:c r="GXA5904" s="248"/>
      <x:c r="GXB5904" s="248"/>
      <x:c r="GXC5904" s="248"/>
      <x:c r="GXD5904" s="248"/>
      <x:c r="GXE5904" s="248"/>
      <x:c r="GXF5904" s="248"/>
      <x:c r="GXG5904" s="248"/>
      <x:c r="GXH5904" s="248"/>
      <x:c r="GXI5904" s="248"/>
      <x:c r="GXJ5904" s="248"/>
      <x:c r="GXK5904" s="248"/>
      <x:c r="GXL5904" s="248"/>
      <x:c r="GXM5904" s="248"/>
      <x:c r="GXN5904" s="248"/>
      <x:c r="GXO5904" s="248"/>
      <x:c r="GXP5904" s="248"/>
      <x:c r="GXQ5904" s="248"/>
      <x:c r="GXR5904" s="248"/>
      <x:c r="GXS5904" s="248"/>
      <x:c r="GXT5904" s="248"/>
      <x:c r="GXU5904" s="248"/>
      <x:c r="GXV5904" s="248"/>
      <x:c r="GXW5904" s="248"/>
      <x:c r="GXX5904" s="248"/>
      <x:c r="GXY5904" s="248"/>
      <x:c r="GXZ5904" s="248"/>
      <x:c r="GYA5904" s="248"/>
      <x:c r="GYB5904" s="248"/>
      <x:c r="GYC5904" s="248"/>
      <x:c r="GYD5904" s="248"/>
      <x:c r="GYE5904" s="248"/>
      <x:c r="GYF5904" s="248"/>
      <x:c r="GYG5904" s="248"/>
      <x:c r="GYH5904" s="248"/>
      <x:c r="GYI5904" s="248"/>
      <x:c r="GYJ5904" s="248"/>
      <x:c r="GYK5904" s="248"/>
      <x:c r="GYL5904" s="248"/>
      <x:c r="GYM5904" s="248"/>
      <x:c r="GYN5904" s="248"/>
      <x:c r="GYO5904" s="248"/>
      <x:c r="GYP5904" s="248"/>
      <x:c r="GYQ5904" s="248"/>
      <x:c r="GYR5904" s="248"/>
      <x:c r="GYS5904" s="248"/>
      <x:c r="GYT5904" s="248"/>
      <x:c r="GYU5904" s="248"/>
      <x:c r="GYV5904" s="248"/>
      <x:c r="GYW5904" s="248"/>
      <x:c r="GYX5904" s="248"/>
      <x:c r="GYY5904" s="248"/>
      <x:c r="GYZ5904" s="248"/>
      <x:c r="GZA5904" s="248"/>
      <x:c r="GZB5904" s="248"/>
      <x:c r="GZC5904" s="248"/>
      <x:c r="GZD5904" s="248"/>
      <x:c r="GZE5904" s="248"/>
      <x:c r="GZF5904" s="248"/>
      <x:c r="GZG5904" s="248"/>
      <x:c r="GZH5904" s="248"/>
      <x:c r="GZI5904" s="248"/>
      <x:c r="GZJ5904" s="248"/>
      <x:c r="GZK5904" s="248"/>
      <x:c r="GZL5904" s="248"/>
      <x:c r="GZM5904" s="248"/>
      <x:c r="GZN5904" s="248"/>
      <x:c r="GZO5904" s="248"/>
      <x:c r="GZP5904" s="248"/>
      <x:c r="GZQ5904" s="248"/>
      <x:c r="GZR5904" s="248"/>
      <x:c r="GZS5904" s="248"/>
      <x:c r="GZT5904" s="248"/>
      <x:c r="GZU5904" s="248"/>
      <x:c r="GZV5904" s="248"/>
      <x:c r="GZW5904" s="248"/>
      <x:c r="GZX5904" s="248"/>
      <x:c r="GZY5904" s="248"/>
      <x:c r="GZZ5904" s="248"/>
      <x:c r="HAA5904" s="248"/>
      <x:c r="HAB5904" s="248"/>
      <x:c r="HAC5904" s="248"/>
      <x:c r="HAD5904" s="248"/>
      <x:c r="HAE5904" s="248"/>
      <x:c r="HAF5904" s="248"/>
      <x:c r="HAG5904" s="248"/>
      <x:c r="HAH5904" s="248"/>
      <x:c r="HAI5904" s="248"/>
      <x:c r="HAJ5904" s="248"/>
      <x:c r="HAK5904" s="248"/>
      <x:c r="HAL5904" s="248"/>
      <x:c r="HAM5904" s="248"/>
      <x:c r="HAN5904" s="248"/>
      <x:c r="HAO5904" s="248"/>
      <x:c r="HAP5904" s="248"/>
      <x:c r="HAQ5904" s="248"/>
      <x:c r="HAR5904" s="248"/>
      <x:c r="HAS5904" s="248"/>
      <x:c r="HAT5904" s="248"/>
      <x:c r="HAU5904" s="248"/>
      <x:c r="HAV5904" s="248"/>
      <x:c r="HAW5904" s="248"/>
      <x:c r="HAX5904" s="248"/>
      <x:c r="HAY5904" s="248"/>
      <x:c r="HAZ5904" s="248"/>
      <x:c r="HBA5904" s="248"/>
      <x:c r="HBB5904" s="248"/>
      <x:c r="HBC5904" s="248"/>
      <x:c r="HBD5904" s="248"/>
      <x:c r="HBE5904" s="248"/>
      <x:c r="HBF5904" s="248"/>
      <x:c r="HBG5904" s="248"/>
      <x:c r="HBH5904" s="248"/>
      <x:c r="HBI5904" s="248"/>
      <x:c r="HBJ5904" s="248"/>
      <x:c r="HBK5904" s="248"/>
      <x:c r="HBL5904" s="248"/>
      <x:c r="HBM5904" s="248"/>
      <x:c r="HBN5904" s="248"/>
      <x:c r="HBO5904" s="248"/>
      <x:c r="HBP5904" s="248"/>
      <x:c r="HBQ5904" s="248"/>
      <x:c r="HBR5904" s="248"/>
      <x:c r="HBS5904" s="248"/>
      <x:c r="HBT5904" s="248"/>
      <x:c r="HBU5904" s="248"/>
      <x:c r="HBV5904" s="248"/>
      <x:c r="HBW5904" s="248"/>
      <x:c r="HBX5904" s="248"/>
      <x:c r="HBY5904" s="248"/>
      <x:c r="HBZ5904" s="248"/>
      <x:c r="HCA5904" s="248"/>
      <x:c r="HCB5904" s="248"/>
      <x:c r="HCC5904" s="248"/>
      <x:c r="HCD5904" s="248"/>
      <x:c r="HCE5904" s="248"/>
      <x:c r="HCF5904" s="248"/>
      <x:c r="HCG5904" s="248"/>
      <x:c r="HCH5904" s="248"/>
      <x:c r="HCI5904" s="248"/>
      <x:c r="HCJ5904" s="248"/>
      <x:c r="HCK5904" s="248"/>
      <x:c r="HCL5904" s="248"/>
      <x:c r="HCM5904" s="248"/>
      <x:c r="HCN5904" s="248"/>
      <x:c r="HCO5904" s="248"/>
      <x:c r="HCP5904" s="248"/>
      <x:c r="HCQ5904" s="248"/>
      <x:c r="HCR5904" s="248"/>
      <x:c r="HCS5904" s="248"/>
      <x:c r="HCT5904" s="248"/>
      <x:c r="HCU5904" s="248"/>
      <x:c r="HCV5904" s="248"/>
      <x:c r="HCW5904" s="248"/>
      <x:c r="HCX5904" s="248"/>
      <x:c r="HCY5904" s="248"/>
      <x:c r="HCZ5904" s="248"/>
      <x:c r="HDA5904" s="248"/>
      <x:c r="HDB5904" s="248"/>
      <x:c r="HDC5904" s="248"/>
      <x:c r="HDD5904" s="248"/>
      <x:c r="HDE5904" s="248"/>
      <x:c r="HDF5904" s="248"/>
      <x:c r="HDG5904" s="248"/>
      <x:c r="HDH5904" s="248"/>
      <x:c r="HDI5904" s="248"/>
      <x:c r="HDJ5904" s="248"/>
      <x:c r="HDK5904" s="248"/>
      <x:c r="HDL5904" s="248"/>
      <x:c r="HDM5904" s="248"/>
      <x:c r="HDN5904" s="248"/>
      <x:c r="HDO5904" s="248"/>
      <x:c r="HDP5904" s="248"/>
      <x:c r="HDQ5904" s="248"/>
      <x:c r="HDR5904" s="248"/>
      <x:c r="HDS5904" s="248"/>
      <x:c r="HDT5904" s="248"/>
      <x:c r="HDU5904" s="248"/>
      <x:c r="HDV5904" s="248"/>
      <x:c r="HDW5904" s="248"/>
      <x:c r="HDX5904" s="248"/>
      <x:c r="HDY5904" s="248"/>
      <x:c r="HDZ5904" s="248"/>
      <x:c r="HEA5904" s="248"/>
      <x:c r="HEB5904" s="248"/>
      <x:c r="HEC5904" s="248"/>
      <x:c r="HED5904" s="248"/>
      <x:c r="HEE5904" s="248"/>
      <x:c r="HEF5904" s="248"/>
      <x:c r="HEG5904" s="248"/>
      <x:c r="HEH5904" s="248"/>
      <x:c r="HEI5904" s="248"/>
      <x:c r="HEJ5904" s="248"/>
      <x:c r="HEK5904" s="248"/>
      <x:c r="HEL5904" s="248"/>
      <x:c r="HEM5904" s="248"/>
      <x:c r="HEN5904" s="248"/>
      <x:c r="HEO5904" s="248"/>
      <x:c r="HEP5904" s="248"/>
      <x:c r="HEQ5904" s="248"/>
      <x:c r="HER5904" s="248"/>
      <x:c r="HES5904" s="248"/>
      <x:c r="HET5904" s="248"/>
      <x:c r="HEU5904" s="248"/>
      <x:c r="HEV5904" s="248"/>
      <x:c r="HEW5904" s="248"/>
      <x:c r="HEX5904" s="248"/>
      <x:c r="HEY5904" s="248"/>
      <x:c r="HEZ5904" s="248"/>
      <x:c r="HFA5904" s="248"/>
      <x:c r="HFB5904" s="248"/>
      <x:c r="HFC5904" s="248"/>
      <x:c r="HFD5904" s="248"/>
      <x:c r="HFE5904" s="248"/>
      <x:c r="HFF5904" s="248"/>
      <x:c r="HFG5904" s="248"/>
      <x:c r="HFH5904" s="248"/>
      <x:c r="HFI5904" s="248"/>
      <x:c r="HFJ5904" s="248"/>
      <x:c r="HFK5904" s="248"/>
      <x:c r="HFL5904" s="248"/>
      <x:c r="HFM5904" s="248"/>
      <x:c r="HFN5904" s="248"/>
      <x:c r="HFO5904" s="248"/>
      <x:c r="HFP5904" s="248"/>
      <x:c r="HFQ5904" s="248"/>
      <x:c r="HFR5904" s="248"/>
      <x:c r="HFS5904" s="248"/>
      <x:c r="HFT5904" s="248"/>
      <x:c r="HFU5904" s="248"/>
      <x:c r="HFV5904" s="248"/>
      <x:c r="HFW5904" s="248"/>
      <x:c r="HFX5904" s="248"/>
      <x:c r="HFY5904" s="248"/>
      <x:c r="HFZ5904" s="248"/>
      <x:c r="HGA5904" s="248"/>
      <x:c r="HGB5904" s="248"/>
      <x:c r="HGC5904" s="248"/>
      <x:c r="HGD5904" s="248"/>
      <x:c r="HGE5904" s="248"/>
      <x:c r="HGF5904" s="248"/>
      <x:c r="HGG5904" s="248"/>
      <x:c r="HGH5904" s="248"/>
      <x:c r="HGI5904" s="248"/>
      <x:c r="HGJ5904" s="248"/>
      <x:c r="HGK5904" s="248"/>
      <x:c r="HGL5904" s="248"/>
      <x:c r="HGM5904" s="248"/>
      <x:c r="HGN5904" s="248"/>
      <x:c r="HGO5904" s="248"/>
      <x:c r="HGP5904" s="248"/>
      <x:c r="HGQ5904" s="248"/>
      <x:c r="HGR5904" s="248"/>
      <x:c r="HGS5904" s="248"/>
      <x:c r="HGT5904" s="248"/>
      <x:c r="HGU5904" s="248"/>
      <x:c r="HGV5904" s="248"/>
      <x:c r="HGW5904" s="248"/>
      <x:c r="HGX5904" s="248"/>
      <x:c r="HGY5904" s="248"/>
      <x:c r="HGZ5904" s="248"/>
      <x:c r="HHA5904" s="248"/>
      <x:c r="HHB5904" s="248"/>
      <x:c r="HHC5904" s="248"/>
      <x:c r="HHD5904" s="248"/>
      <x:c r="HHE5904" s="248"/>
      <x:c r="HHF5904" s="248"/>
      <x:c r="HHG5904" s="248"/>
      <x:c r="HHH5904" s="248"/>
      <x:c r="HHI5904" s="248"/>
      <x:c r="HHJ5904" s="248"/>
      <x:c r="HHK5904" s="248"/>
      <x:c r="HHL5904" s="248"/>
      <x:c r="HHM5904" s="248"/>
      <x:c r="HHN5904" s="248"/>
      <x:c r="HHO5904" s="248"/>
      <x:c r="HHP5904" s="248"/>
      <x:c r="HHQ5904" s="248"/>
      <x:c r="HHR5904" s="248"/>
      <x:c r="HHS5904" s="248"/>
      <x:c r="HHT5904" s="248"/>
      <x:c r="HHU5904" s="248"/>
      <x:c r="HHV5904" s="248"/>
      <x:c r="HHW5904" s="248"/>
      <x:c r="HHX5904" s="248"/>
      <x:c r="HHY5904" s="248"/>
      <x:c r="HHZ5904" s="248"/>
      <x:c r="HIA5904" s="248"/>
      <x:c r="HIB5904" s="248"/>
      <x:c r="HIC5904" s="248"/>
      <x:c r="HID5904" s="248"/>
      <x:c r="HIE5904" s="248"/>
      <x:c r="HIF5904" s="248"/>
      <x:c r="HIG5904" s="248"/>
      <x:c r="HIH5904" s="248"/>
      <x:c r="HII5904" s="248"/>
      <x:c r="HIJ5904" s="248"/>
      <x:c r="HIK5904" s="248"/>
      <x:c r="HIL5904" s="248"/>
      <x:c r="HIM5904" s="248"/>
      <x:c r="HIN5904" s="248"/>
      <x:c r="HIO5904" s="248"/>
      <x:c r="HIP5904" s="248"/>
      <x:c r="HIQ5904" s="248"/>
      <x:c r="HIR5904" s="248"/>
      <x:c r="HIS5904" s="248"/>
      <x:c r="HIT5904" s="248"/>
      <x:c r="HIU5904" s="248"/>
      <x:c r="HIV5904" s="248"/>
      <x:c r="HIW5904" s="248"/>
      <x:c r="HIX5904" s="248"/>
      <x:c r="HIY5904" s="248"/>
      <x:c r="HIZ5904" s="248"/>
      <x:c r="HJA5904" s="248"/>
      <x:c r="HJB5904" s="248"/>
      <x:c r="HJC5904" s="248"/>
      <x:c r="HJD5904" s="248"/>
      <x:c r="HJE5904" s="248"/>
      <x:c r="HJF5904" s="248"/>
      <x:c r="HJG5904" s="248"/>
      <x:c r="HJH5904" s="248"/>
      <x:c r="HJI5904" s="248"/>
      <x:c r="HJJ5904" s="248"/>
      <x:c r="HJK5904" s="248"/>
      <x:c r="HJL5904" s="248"/>
      <x:c r="HJM5904" s="248"/>
      <x:c r="HJN5904" s="248"/>
      <x:c r="HJO5904" s="248"/>
      <x:c r="HJP5904" s="248"/>
      <x:c r="HJQ5904" s="248"/>
      <x:c r="HJR5904" s="248"/>
      <x:c r="HJS5904" s="248"/>
      <x:c r="HJT5904" s="248"/>
      <x:c r="HJU5904" s="248"/>
      <x:c r="HJV5904" s="248"/>
      <x:c r="HJW5904" s="248"/>
      <x:c r="HJX5904" s="248"/>
      <x:c r="HJY5904" s="248"/>
      <x:c r="HJZ5904" s="248"/>
      <x:c r="HKA5904" s="248"/>
      <x:c r="HKB5904" s="248"/>
      <x:c r="HKC5904" s="248"/>
      <x:c r="HKD5904" s="248"/>
      <x:c r="HKE5904" s="248"/>
      <x:c r="HKF5904" s="248"/>
      <x:c r="HKG5904" s="248"/>
      <x:c r="HKH5904" s="248"/>
      <x:c r="HKI5904" s="248"/>
      <x:c r="HKJ5904" s="248"/>
      <x:c r="HKK5904" s="248"/>
      <x:c r="HKL5904" s="248"/>
      <x:c r="HKM5904" s="248"/>
      <x:c r="HKN5904" s="248"/>
      <x:c r="HKO5904" s="248"/>
      <x:c r="HKP5904" s="248"/>
      <x:c r="HKQ5904" s="248"/>
      <x:c r="HKR5904" s="248"/>
      <x:c r="HKS5904" s="248"/>
      <x:c r="HKT5904" s="248"/>
      <x:c r="HKU5904" s="248"/>
      <x:c r="HKV5904" s="248"/>
      <x:c r="HKW5904" s="248"/>
      <x:c r="HKX5904" s="248"/>
      <x:c r="HKY5904" s="248"/>
      <x:c r="HKZ5904" s="248"/>
      <x:c r="HLA5904" s="248"/>
      <x:c r="HLB5904" s="248"/>
      <x:c r="HLC5904" s="248"/>
      <x:c r="HLD5904" s="248"/>
      <x:c r="HLE5904" s="248"/>
      <x:c r="HLF5904" s="248"/>
      <x:c r="HLG5904" s="248"/>
      <x:c r="HLH5904" s="248"/>
      <x:c r="HLI5904" s="248"/>
      <x:c r="HLJ5904" s="248"/>
      <x:c r="HLK5904" s="248"/>
      <x:c r="HLL5904" s="248"/>
      <x:c r="HLM5904" s="248"/>
      <x:c r="HLN5904" s="248"/>
      <x:c r="HLO5904" s="248"/>
      <x:c r="HLP5904" s="248"/>
      <x:c r="HLQ5904" s="248"/>
      <x:c r="HLR5904" s="248"/>
      <x:c r="HLS5904" s="248"/>
      <x:c r="HLT5904" s="248"/>
      <x:c r="HLU5904" s="248"/>
      <x:c r="HLV5904" s="248"/>
      <x:c r="HLW5904" s="248"/>
      <x:c r="HLX5904" s="248"/>
      <x:c r="HLY5904" s="248"/>
      <x:c r="HLZ5904" s="248"/>
      <x:c r="HMA5904" s="248"/>
      <x:c r="HMB5904" s="248"/>
      <x:c r="HMC5904" s="248"/>
      <x:c r="HMD5904" s="248"/>
      <x:c r="HME5904" s="248"/>
      <x:c r="HMF5904" s="248"/>
      <x:c r="HMG5904" s="248"/>
      <x:c r="HMH5904" s="248"/>
      <x:c r="HMI5904" s="248"/>
      <x:c r="HMJ5904" s="248"/>
      <x:c r="HMK5904" s="248"/>
      <x:c r="HML5904" s="248"/>
      <x:c r="HMM5904" s="248"/>
      <x:c r="HMN5904" s="248"/>
      <x:c r="HMO5904" s="248"/>
      <x:c r="HMP5904" s="248"/>
      <x:c r="HMQ5904" s="248"/>
      <x:c r="HMR5904" s="248"/>
      <x:c r="HMS5904" s="248"/>
      <x:c r="HMT5904" s="248"/>
      <x:c r="HMU5904" s="248"/>
      <x:c r="HMV5904" s="248"/>
      <x:c r="HMW5904" s="248"/>
      <x:c r="HMX5904" s="248"/>
      <x:c r="HMY5904" s="248"/>
      <x:c r="HMZ5904" s="248"/>
      <x:c r="HNA5904" s="248"/>
      <x:c r="HNB5904" s="248"/>
      <x:c r="HNC5904" s="248"/>
      <x:c r="HND5904" s="248"/>
      <x:c r="HNE5904" s="248"/>
      <x:c r="HNF5904" s="248"/>
      <x:c r="HNG5904" s="248"/>
      <x:c r="HNH5904" s="248"/>
      <x:c r="HNI5904" s="248"/>
      <x:c r="HNJ5904" s="248"/>
      <x:c r="HNK5904" s="248"/>
      <x:c r="HNL5904" s="248"/>
      <x:c r="HNM5904" s="248"/>
      <x:c r="HNN5904" s="248"/>
      <x:c r="HNO5904" s="248"/>
      <x:c r="HNP5904" s="248"/>
      <x:c r="HNQ5904" s="248"/>
      <x:c r="HNR5904" s="248"/>
      <x:c r="HNS5904" s="248"/>
      <x:c r="HNT5904" s="248"/>
      <x:c r="HNU5904" s="248"/>
      <x:c r="HNV5904" s="248"/>
      <x:c r="HNW5904" s="248"/>
      <x:c r="HNX5904" s="248"/>
      <x:c r="HNY5904" s="248"/>
      <x:c r="HNZ5904" s="248"/>
      <x:c r="HOA5904" s="248"/>
      <x:c r="HOB5904" s="248"/>
      <x:c r="HOC5904" s="248"/>
      <x:c r="HOD5904" s="248"/>
      <x:c r="HOE5904" s="248"/>
      <x:c r="HOF5904" s="248"/>
      <x:c r="HOG5904" s="248"/>
      <x:c r="HOH5904" s="248"/>
      <x:c r="HOI5904" s="248"/>
      <x:c r="HOJ5904" s="248"/>
      <x:c r="HOK5904" s="248"/>
      <x:c r="HOL5904" s="248"/>
      <x:c r="HOM5904" s="248"/>
      <x:c r="HON5904" s="248"/>
      <x:c r="HOO5904" s="248"/>
      <x:c r="HOP5904" s="248"/>
      <x:c r="HOQ5904" s="248"/>
      <x:c r="HOR5904" s="248"/>
      <x:c r="HOS5904" s="248"/>
      <x:c r="HOT5904" s="248"/>
      <x:c r="HOU5904" s="248"/>
      <x:c r="HOV5904" s="248"/>
      <x:c r="HOW5904" s="248"/>
      <x:c r="HOX5904" s="248"/>
      <x:c r="HOY5904" s="248"/>
      <x:c r="HOZ5904" s="248"/>
      <x:c r="HPA5904" s="248"/>
      <x:c r="HPB5904" s="248"/>
      <x:c r="HPC5904" s="248"/>
      <x:c r="HPD5904" s="248"/>
      <x:c r="HPE5904" s="248"/>
      <x:c r="HPF5904" s="248"/>
      <x:c r="HPG5904" s="248"/>
      <x:c r="HPH5904" s="248"/>
      <x:c r="HPI5904" s="248"/>
      <x:c r="HPJ5904" s="248"/>
      <x:c r="HPK5904" s="248"/>
      <x:c r="HPL5904" s="248"/>
      <x:c r="HPM5904" s="248"/>
      <x:c r="HPN5904" s="248"/>
      <x:c r="HPO5904" s="248"/>
      <x:c r="HPP5904" s="248"/>
      <x:c r="HPQ5904" s="248"/>
      <x:c r="HPR5904" s="248"/>
      <x:c r="HPS5904" s="248"/>
      <x:c r="HPT5904" s="248"/>
      <x:c r="HPU5904" s="248"/>
      <x:c r="HPV5904" s="248"/>
      <x:c r="HPW5904" s="248"/>
      <x:c r="HPX5904" s="248"/>
      <x:c r="HPY5904" s="248"/>
      <x:c r="HPZ5904" s="248"/>
      <x:c r="HQA5904" s="248"/>
      <x:c r="HQB5904" s="248"/>
      <x:c r="HQC5904" s="248"/>
      <x:c r="HQD5904" s="248"/>
      <x:c r="HQE5904" s="248"/>
      <x:c r="HQF5904" s="248"/>
      <x:c r="HQG5904" s="248"/>
      <x:c r="HQH5904" s="248"/>
      <x:c r="HQI5904" s="248"/>
      <x:c r="HQJ5904" s="248"/>
      <x:c r="HQK5904" s="248"/>
      <x:c r="HQL5904" s="248"/>
      <x:c r="HQM5904" s="248"/>
      <x:c r="HQN5904" s="248"/>
      <x:c r="HQO5904" s="248"/>
      <x:c r="HQP5904" s="248"/>
      <x:c r="HQQ5904" s="248"/>
      <x:c r="HQR5904" s="248"/>
      <x:c r="HQS5904" s="248"/>
      <x:c r="HQT5904" s="248"/>
      <x:c r="HQU5904" s="248"/>
      <x:c r="HQV5904" s="248"/>
      <x:c r="HQW5904" s="248"/>
      <x:c r="HQX5904" s="248"/>
      <x:c r="HQY5904" s="248"/>
      <x:c r="HQZ5904" s="248"/>
      <x:c r="HRA5904" s="248"/>
      <x:c r="HRB5904" s="248"/>
      <x:c r="HRC5904" s="248"/>
      <x:c r="HRD5904" s="248"/>
      <x:c r="HRE5904" s="248"/>
      <x:c r="HRF5904" s="248"/>
      <x:c r="HRG5904" s="248"/>
      <x:c r="HRH5904" s="248"/>
      <x:c r="HRI5904" s="248"/>
      <x:c r="HRJ5904" s="248"/>
      <x:c r="HRK5904" s="248"/>
      <x:c r="HRL5904" s="248"/>
      <x:c r="HRM5904" s="248"/>
      <x:c r="HRN5904" s="248"/>
      <x:c r="HRO5904" s="248"/>
      <x:c r="HRP5904" s="248"/>
      <x:c r="HRQ5904" s="248"/>
      <x:c r="HRR5904" s="248"/>
      <x:c r="HRS5904" s="248"/>
      <x:c r="HRT5904" s="248"/>
      <x:c r="HRU5904" s="248"/>
      <x:c r="HRV5904" s="248"/>
      <x:c r="HRW5904" s="248"/>
      <x:c r="HRX5904" s="248"/>
      <x:c r="HRY5904" s="248"/>
      <x:c r="HRZ5904" s="248"/>
      <x:c r="HSA5904" s="248"/>
      <x:c r="HSB5904" s="248"/>
      <x:c r="HSC5904" s="248"/>
      <x:c r="HSD5904" s="248"/>
      <x:c r="HSE5904" s="248"/>
      <x:c r="HSF5904" s="248"/>
      <x:c r="HSG5904" s="248"/>
      <x:c r="HSH5904" s="248"/>
      <x:c r="HSI5904" s="248"/>
      <x:c r="HSJ5904" s="248"/>
      <x:c r="HSK5904" s="248"/>
      <x:c r="HSL5904" s="248"/>
      <x:c r="HSM5904" s="248"/>
      <x:c r="HSN5904" s="248"/>
      <x:c r="HSO5904" s="248"/>
      <x:c r="HSP5904" s="248"/>
      <x:c r="HSQ5904" s="248"/>
      <x:c r="HSR5904" s="248"/>
      <x:c r="HSS5904" s="248"/>
      <x:c r="HST5904" s="248"/>
      <x:c r="HSU5904" s="248"/>
      <x:c r="HSV5904" s="248"/>
      <x:c r="HSW5904" s="248"/>
      <x:c r="HSX5904" s="248"/>
      <x:c r="HSY5904" s="248"/>
      <x:c r="HSZ5904" s="248"/>
      <x:c r="HTA5904" s="248"/>
      <x:c r="HTB5904" s="248"/>
      <x:c r="HTC5904" s="248"/>
      <x:c r="HTD5904" s="248"/>
      <x:c r="HTE5904" s="248"/>
      <x:c r="HTF5904" s="248"/>
      <x:c r="HTG5904" s="248"/>
      <x:c r="HTH5904" s="248"/>
      <x:c r="HTI5904" s="248"/>
      <x:c r="HTJ5904" s="248"/>
      <x:c r="HTK5904" s="248"/>
      <x:c r="HTL5904" s="248"/>
      <x:c r="HTM5904" s="248"/>
      <x:c r="HTN5904" s="248"/>
      <x:c r="HTO5904" s="248"/>
      <x:c r="HTP5904" s="248"/>
      <x:c r="HTQ5904" s="248"/>
      <x:c r="HTR5904" s="248"/>
      <x:c r="HTS5904" s="248"/>
      <x:c r="HTT5904" s="248"/>
      <x:c r="HTU5904" s="248"/>
      <x:c r="HTV5904" s="248"/>
      <x:c r="HTW5904" s="248"/>
      <x:c r="HTX5904" s="248"/>
      <x:c r="HTY5904" s="248"/>
      <x:c r="HTZ5904" s="248"/>
      <x:c r="HUA5904" s="248"/>
      <x:c r="HUB5904" s="248"/>
      <x:c r="HUC5904" s="248"/>
      <x:c r="HUD5904" s="248"/>
      <x:c r="HUE5904" s="248"/>
      <x:c r="HUF5904" s="248"/>
      <x:c r="HUG5904" s="248"/>
      <x:c r="HUH5904" s="248"/>
      <x:c r="HUI5904" s="248"/>
      <x:c r="HUJ5904" s="248"/>
      <x:c r="HUK5904" s="248"/>
      <x:c r="HUL5904" s="248"/>
      <x:c r="HUM5904" s="248"/>
      <x:c r="HUN5904" s="248"/>
      <x:c r="HUO5904" s="248"/>
      <x:c r="HUP5904" s="248"/>
      <x:c r="HUQ5904" s="248"/>
      <x:c r="HUR5904" s="248"/>
      <x:c r="HUS5904" s="248"/>
      <x:c r="HUT5904" s="248"/>
      <x:c r="HUU5904" s="248"/>
      <x:c r="HUV5904" s="248"/>
      <x:c r="HUW5904" s="248"/>
      <x:c r="HUX5904" s="248"/>
      <x:c r="HUY5904" s="248"/>
      <x:c r="HUZ5904" s="248"/>
      <x:c r="HVA5904" s="248"/>
      <x:c r="HVB5904" s="248"/>
      <x:c r="HVC5904" s="248"/>
      <x:c r="HVD5904" s="248"/>
      <x:c r="HVE5904" s="248"/>
      <x:c r="HVF5904" s="248"/>
      <x:c r="HVG5904" s="248"/>
      <x:c r="HVH5904" s="248"/>
      <x:c r="HVI5904" s="248"/>
      <x:c r="HVJ5904" s="248"/>
      <x:c r="HVK5904" s="248"/>
      <x:c r="HVL5904" s="248"/>
      <x:c r="HVM5904" s="248"/>
      <x:c r="HVN5904" s="248"/>
      <x:c r="HVO5904" s="248"/>
      <x:c r="HVP5904" s="248"/>
      <x:c r="HVQ5904" s="248"/>
      <x:c r="HVR5904" s="248"/>
      <x:c r="HVS5904" s="248"/>
      <x:c r="HVT5904" s="248"/>
      <x:c r="HVU5904" s="248"/>
      <x:c r="HVV5904" s="248"/>
      <x:c r="HVW5904" s="248"/>
      <x:c r="HVX5904" s="248"/>
      <x:c r="HVY5904" s="248"/>
      <x:c r="HVZ5904" s="248"/>
      <x:c r="HWA5904" s="248"/>
      <x:c r="HWB5904" s="248"/>
      <x:c r="HWC5904" s="248"/>
      <x:c r="HWD5904" s="248"/>
      <x:c r="HWE5904" s="248"/>
      <x:c r="HWF5904" s="248"/>
      <x:c r="HWG5904" s="248"/>
      <x:c r="HWH5904" s="248"/>
      <x:c r="HWI5904" s="248"/>
      <x:c r="HWJ5904" s="248"/>
      <x:c r="HWK5904" s="248"/>
      <x:c r="HWL5904" s="248"/>
      <x:c r="HWM5904" s="248"/>
      <x:c r="HWN5904" s="248"/>
      <x:c r="HWO5904" s="248"/>
      <x:c r="HWP5904" s="248"/>
      <x:c r="HWQ5904" s="248"/>
      <x:c r="HWR5904" s="248"/>
      <x:c r="HWS5904" s="248"/>
      <x:c r="HWT5904" s="248"/>
      <x:c r="HWU5904" s="248"/>
      <x:c r="HWV5904" s="248"/>
      <x:c r="HWW5904" s="248"/>
      <x:c r="HWX5904" s="248"/>
      <x:c r="HWY5904" s="248"/>
      <x:c r="HWZ5904" s="248"/>
      <x:c r="HXA5904" s="248"/>
      <x:c r="HXB5904" s="248"/>
      <x:c r="HXC5904" s="248"/>
      <x:c r="HXD5904" s="248"/>
      <x:c r="HXE5904" s="248"/>
      <x:c r="HXF5904" s="248"/>
      <x:c r="HXG5904" s="248"/>
      <x:c r="HXH5904" s="248"/>
      <x:c r="HXI5904" s="248"/>
      <x:c r="HXJ5904" s="248"/>
      <x:c r="HXK5904" s="248"/>
      <x:c r="HXL5904" s="248"/>
      <x:c r="HXM5904" s="248"/>
      <x:c r="HXN5904" s="248"/>
      <x:c r="HXO5904" s="248"/>
      <x:c r="HXP5904" s="248"/>
      <x:c r="HXQ5904" s="248"/>
      <x:c r="HXR5904" s="248"/>
      <x:c r="HXS5904" s="248"/>
      <x:c r="HXT5904" s="248"/>
      <x:c r="HXU5904" s="248"/>
      <x:c r="HXV5904" s="248"/>
      <x:c r="HXW5904" s="248"/>
      <x:c r="HXX5904" s="248"/>
      <x:c r="HXY5904" s="248"/>
      <x:c r="HXZ5904" s="248"/>
      <x:c r="HYA5904" s="248"/>
      <x:c r="HYB5904" s="248"/>
      <x:c r="HYC5904" s="248"/>
      <x:c r="HYD5904" s="248"/>
      <x:c r="HYE5904" s="248"/>
      <x:c r="HYF5904" s="248"/>
      <x:c r="HYG5904" s="248"/>
      <x:c r="HYH5904" s="248"/>
      <x:c r="HYI5904" s="248"/>
      <x:c r="HYJ5904" s="248"/>
      <x:c r="HYK5904" s="248"/>
      <x:c r="HYL5904" s="248"/>
      <x:c r="HYM5904" s="248"/>
      <x:c r="HYN5904" s="248"/>
      <x:c r="HYO5904" s="248"/>
      <x:c r="HYP5904" s="248"/>
      <x:c r="HYQ5904" s="248"/>
      <x:c r="HYR5904" s="248"/>
      <x:c r="HYS5904" s="248"/>
      <x:c r="HYT5904" s="248"/>
      <x:c r="HYU5904" s="248"/>
      <x:c r="HYV5904" s="248"/>
      <x:c r="HYW5904" s="248"/>
      <x:c r="HYX5904" s="248"/>
      <x:c r="HYY5904" s="248"/>
      <x:c r="HYZ5904" s="248"/>
      <x:c r="HZA5904" s="248"/>
      <x:c r="HZB5904" s="248"/>
      <x:c r="HZC5904" s="248"/>
      <x:c r="HZD5904" s="248"/>
      <x:c r="HZE5904" s="248"/>
      <x:c r="HZF5904" s="248"/>
      <x:c r="HZG5904" s="248"/>
      <x:c r="HZH5904" s="248"/>
      <x:c r="HZI5904" s="248"/>
      <x:c r="HZJ5904" s="248"/>
      <x:c r="HZK5904" s="248"/>
      <x:c r="HZL5904" s="248"/>
      <x:c r="HZM5904" s="248"/>
      <x:c r="HZN5904" s="248"/>
      <x:c r="HZO5904" s="248"/>
      <x:c r="HZP5904" s="248"/>
      <x:c r="HZQ5904" s="248"/>
      <x:c r="HZR5904" s="248"/>
      <x:c r="HZS5904" s="248"/>
      <x:c r="HZT5904" s="248"/>
      <x:c r="HZU5904" s="248"/>
      <x:c r="HZV5904" s="248"/>
      <x:c r="HZW5904" s="248"/>
      <x:c r="HZX5904" s="248"/>
      <x:c r="HZY5904" s="248"/>
      <x:c r="HZZ5904" s="248"/>
      <x:c r="IAA5904" s="248"/>
      <x:c r="IAB5904" s="248"/>
      <x:c r="IAC5904" s="248"/>
      <x:c r="IAD5904" s="248"/>
      <x:c r="IAE5904" s="248"/>
      <x:c r="IAF5904" s="248"/>
      <x:c r="IAG5904" s="248"/>
      <x:c r="IAH5904" s="248"/>
      <x:c r="IAI5904" s="248"/>
      <x:c r="IAJ5904" s="248"/>
      <x:c r="IAK5904" s="248"/>
      <x:c r="IAL5904" s="248"/>
      <x:c r="IAM5904" s="248"/>
      <x:c r="IAN5904" s="248"/>
      <x:c r="IAO5904" s="248"/>
      <x:c r="IAP5904" s="248"/>
      <x:c r="IAQ5904" s="248"/>
      <x:c r="IAR5904" s="248"/>
      <x:c r="IAS5904" s="248"/>
      <x:c r="IAT5904" s="248"/>
      <x:c r="IAU5904" s="248"/>
      <x:c r="IAV5904" s="248"/>
      <x:c r="IAW5904" s="248"/>
      <x:c r="IAX5904" s="248"/>
      <x:c r="IAY5904" s="248"/>
      <x:c r="IAZ5904" s="248"/>
      <x:c r="IBA5904" s="248"/>
      <x:c r="IBB5904" s="248"/>
      <x:c r="IBC5904" s="248"/>
      <x:c r="IBD5904" s="248"/>
      <x:c r="IBE5904" s="248"/>
      <x:c r="IBF5904" s="248"/>
      <x:c r="IBG5904" s="248"/>
      <x:c r="IBH5904" s="248"/>
      <x:c r="IBI5904" s="248"/>
      <x:c r="IBJ5904" s="248"/>
      <x:c r="IBK5904" s="248"/>
      <x:c r="IBL5904" s="248"/>
      <x:c r="IBM5904" s="248"/>
      <x:c r="IBN5904" s="248"/>
      <x:c r="IBO5904" s="248"/>
      <x:c r="IBP5904" s="248"/>
      <x:c r="IBQ5904" s="248"/>
      <x:c r="IBR5904" s="248"/>
      <x:c r="IBS5904" s="248"/>
      <x:c r="IBT5904" s="248"/>
      <x:c r="IBU5904" s="248"/>
      <x:c r="IBV5904" s="248"/>
      <x:c r="IBW5904" s="248"/>
      <x:c r="IBX5904" s="248"/>
      <x:c r="IBY5904" s="248"/>
      <x:c r="IBZ5904" s="248"/>
      <x:c r="ICA5904" s="248"/>
      <x:c r="ICB5904" s="248"/>
      <x:c r="ICC5904" s="248"/>
      <x:c r="ICD5904" s="248"/>
      <x:c r="ICE5904" s="248"/>
      <x:c r="ICF5904" s="248"/>
      <x:c r="ICG5904" s="248"/>
      <x:c r="ICH5904" s="248"/>
      <x:c r="ICI5904" s="248"/>
      <x:c r="ICJ5904" s="248"/>
      <x:c r="ICK5904" s="248"/>
      <x:c r="ICL5904" s="248"/>
      <x:c r="ICM5904" s="248"/>
      <x:c r="ICN5904" s="248"/>
      <x:c r="ICO5904" s="248"/>
      <x:c r="ICP5904" s="248"/>
      <x:c r="ICQ5904" s="248"/>
      <x:c r="ICR5904" s="248"/>
      <x:c r="ICS5904" s="248"/>
      <x:c r="ICT5904" s="248"/>
      <x:c r="ICU5904" s="248"/>
      <x:c r="ICV5904" s="248"/>
      <x:c r="ICW5904" s="248"/>
      <x:c r="ICX5904" s="248"/>
      <x:c r="ICY5904" s="248"/>
      <x:c r="ICZ5904" s="248"/>
      <x:c r="IDA5904" s="248"/>
      <x:c r="IDB5904" s="248"/>
      <x:c r="IDC5904" s="248"/>
      <x:c r="IDD5904" s="248"/>
      <x:c r="IDE5904" s="248"/>
      <x:c r="IDF5904" s="248"/>
      <x:c r="IDG5904" s="248"/>
      <x:c r="IDH5904" s="248"/>
      <x:c r="IDI5904" s="248"/>
      <x:c r="IDJ5904" s="248"/>
      <x:c r="IDK5904" s="248"/>
      <x:c r="IDL5904" s="248"/>
      <x:c r="IDM5904" s="248"/>
      <x:c r="IDN5904" s="248"/>
      <x:c r="IDO5904" s="248"/>
      <x:c r="IDP5904" s="248"/>
      <x:c r="IDQ5904" s="248"/>
      <x:c r="IDR5904" s="248"/>
      <x:c r="IDS5904" s="248"/>
      <x:c r="IDT5904" s="248"/>
      <x:c r="IDU5904" s="248"/>
      <x:c r="IDV5904" s="248"/>
      <x:c r="IDW5904" s="248"/>
      <x:c r="IDX5904" s="248"/>
      <x:c r="IDY5904" s="248"/>
      <x:c r="IDZ5904" s="248"/>
      <x:c r="IEA5904" s="248"/>
      <x:c r="IEB5904" s="248"/>
      <x:c r="IEC5904" s="248"/>
      <x:c r="IED5904" s="248"/>
      <x:c r="IEE5904" s="248"/>
      <x:c r="IEF5904" s="248"/>
      <x:c r="IEG5904" s="248"/>
      <x:c r="IEH5904" s="248"/>
      <x:c r="IEI5904" s="248"/>
      <x:c r="IEJ5904" s="248"/>
      <x:c r="IEK5904" s="248"/>
      <x:c r="IEL5904" s="248"/>
      <x:c r="IEM5904" s="248"/>
      <x:c r="IEN5904" s="248"/>
      <x:c r="IEO5904" s="248"/>
      <x:c r="IEP5904" s="248"/>
      <x:c r="IEQ5904" s="248"/>
      <x:c r="IER5904" s="248"/>
      <x:c r="IES5904" s="248"/>
      <x:c r="IET5904" s="248"/>
      <x:c r="IEU5904" s="248"/>
      <x:c r="IEV5904" s="248"/>
      <x:c r="IEW5904" s="248"/>
      <x:c r="IEX5904" s="248"/>
      <x:c r="IEY5904" s="248"/>
      <x:c r="IEZ5904" s="248"/>
      <x:c r="IFA5904" s="248"/>
      <x:c r="IFB5904" s="248"/>
      <x:c r="IFC5904" s="248"/>
      <x:c r="IFD5904" s="248"/>
      <x:c r="IFE5904" s="248"/>
      <x:c r="IFF5904" s="248"/>
      <x:c r="IFG5904" s="248"/>
      <x:c r="IFH5904" s="248"/>
      <x:c r="IFI5904" s="248"/>
      <x:c r="IFJ5904" s="248"/>
      <x:c r="IFK5904" s="248"/>
      <x:c r="IFL5904" s="248"/>
      <x:c r="IFM5904" s="248"/>
      <x:c r="IFN5904" s="248"/>
      <x:c r="IFO5904" s="248"/>
      <x:c r="IFP5904" s="248"/>
      <x:c r="IFQ5904" s="248"/>
      <x:c r="IFR5904" s="248"/>
      <x:c r="IFS5904" s="248"/>
      <x:c r="IFT5904" s="248"/>
      <x:c r="IFU5904" s="248"/>
      <x:c r="IFV5904" s="248"/>
      <x:c r="IFW5904" s="248"/>
      <x:c r="IFX5904" s="248"/>
      <x:c r="IFY5904" s="248"/>
      <x:c r="IFZ5904" s="248"/>
      <x:c r="IGA5904" s="248"/>
      <x:c r="IGB5904" s="248"/>
      <x:c r="IGC5904" s="248"/>
      <x:c r="IGD5904" s="248"/>
      <x:c r="IGE5904" s="248"/>
      <x:c r="IGF5904" s="248"/>
      <x:c r="IGG5904" s="248"/>
      <x:c r="IGH5904" s="248"/>
      <x:c r="IGI5904" s="248"/>
      <x:c r="IGJ5904" s="248"/>
      <x:c r="IGK5904" s="248"/>
      <x:c r="IGL5904" s="248"/>
      <x:c r="IGM5904" s="248"/>
      <x:c r="IGN5904" s="248"/>
      <x:c r="IGO5904" s="248"/>
      <x:c r="IGP5904" s="248"/>
      <x:c r="IGQ5904" s="248"/>
      <x:c r="IGR5904" s="248"/>
      <x:c r="IGS5904" s="248"/>
      <x:c r="IGT5904" s="248"/>
      <x:c r="IGU5904" s="248"/>
      <x:c r="IGV5904" s="248"/>
      <x:c r="IGW5904" s="248"/>
      <x:c r="IGX5904" s="248"/>
      <x:c r="IGY5904" s="248"/>
      <x:c r="IGZ5904" s="248"/>
      <x:c r="IHA5904" s="248"/>
      <x:c r="IHB5904" s="248"/>
      <x:c r="IHC5904" s="248"/>
      <x:c r="IHD5904" s="248"/>
      <x:c r="IHE5904" s="248"/>
      <x:c r="IHF5904" s="248"/>
      <x:c r="IHG5904" s="248"/>
      <x:c r="IHH5904" s="248"/>
      <x:c r="IHI5904" s="248"/>
      <x:c r="IHJ5904" s="248"/>
      <x:c r="IHK5904" s="248"/>
      <x:c r="IHL5904" s="248"/>
      <x:c r="IHM5904" s="248"/>
      <x:c r="IHN5904" s="248"/>
      <x:c r="IHO5904" s="248"/>
      <x:c r="IHP5904" s="248"/>
      <x:c r="IHQ5904" s="248"/>
      <x:c r="IHR5904" s="248"/>
      <x:c r="IHS5904" s="248"/>
      <x:c r="IHT5904" s="248"/>
      <x:c r="IHU5904" s="248"/>
      <x:c r="IHV5904" s="248"/>
      <x:c r="IHW5904" s="248"/>
      <x:c r="IHX5904" s="248"/>
      <x:c r="IHY5904" s="248"/>
      <x:c r="IHZ5904" s="248"/>
      <x:c r="IIA5904" s="248"/>
      <x:c r="IIB5904" s="248"/>
      <x:c r="IIC5904" s="248"/>
      <x:c r="IID5904" s="248"/>
      <x:c r="IIE5904" s="248"/>
      <x:c r="IIF5904" s="248"/>
      <x:c r="IIG5904" s="248"/>
      <x:c r="IIH5904" s="248"/>
      <x:c r="III5904" s="248"/>
      <x:c r="IIJ5904" s="248"/>
      <x:c r="IIK5904" s="248"/>
      <x:c r="IIL5904" s="248"/>
      <x:c r="IIM5904" s="248"/>
      <x:c r="IIN5904" s="248"/>
      <x:c r="IIO5904" s="248"/>
      <x:c r="IIP5904" s="248"/>
      <x:c r="IIQ5904" s="248"/>
      <x:c r="IIR5904" s="248"/>
      <x:c r="IIS5904" s="248"/>
      <x:c r="IIT5904" s="248"/>
      <x:c r="IIU5904" s="248"/>
      <x:c r="IIV5904" s="248"/>
      <x:c r="IIW5904" s="248"/>
      <x:c r="IIX5904" s="248"/>
      <x:c r="IIY5904" s="248"/>
      <x:c r="IIZ5904" s="248"/>
      <x:c r="IJA5904" s="248"/>
      <x:c r="IJB5904" s="248"/>
      <x:c r="IJC5904" s="248"/>
      <x:c r="IJD5904" s="248"/>
      <x:c r="IJE5904" s="248"/>
      <x:c r="IJF5904" s="248"/>
      <x:c r="IJG5904" s="248"/>
      <x:c r="IJH5904" s="248"/>
      <x:c r="IJI5904" s="248"/>
      <x:c r="IJJ5904" s="248"/>
      <x:c r="IJK5904" s="248"/>
      <x:c r="IJL5904" s="248"/>
      <x:c r="IJM5904" s="248"/>
      <x:c r="IJN5904" s="248"/>
      <x:c r="IJO5904" s="248"/>
      <x:c r="IJP5904" s="248"/>
      <x:c r="IJQ5904" s="248"/>
      <x:c r="IJR5904" s="248"/>
      <x:c r="IJS5904" s="248"/>
      <x:c r="IJT5904" s="248"/>
      <x:c r="IJU5904" s="248"/>
      <x:c r="IJV5904" s="248"/>
      <x:c r="IJW5904" s="248"/>
      <x:c r="IJX5904" s="248"/>
      <x:c r="IJY5904" s="248"/>
      <x:c r="IJZ5904" s="248"/>
      <x:c r="IKA5904" s="248"/>
      <x:c r="IKB5904" s="248"/>
      <x:c r="IKC5904" s="248"/>
      <x:c r="IKD5904" s="248"/>
      <x:c r="IKE5904" s="248"/>
      <x:c r="IKF5904" s="248"/>
      <x:c r="IKG5904" s="248"/>
      <x:c r="IKH5904" s="248"/>
      <x:c r="IKI5904" s="248"/>
      <x:c r="IKJ5904" s="248"/>
      <x:c r="IKK5904" s="248"/>
      <x:c r="IKL5904" s="248"/>
      <x:c r="IKM5904" s="248"/>
      <x:c r="IKN5904" s="248"/>
      <x:c r="IKO5904" s="248"/>
      <x:c r="IKP5904" s="248"/>
      <x:c r="IKQ5904" s="248"/>
      <x:c r="IKR5904" s="248"/>
      <x:c r="IKS5904" s="248"/>
      <x:c r="IKT5904" s="248"/>
      <x:c r="IKU5904" s="248"/>
      <x:c r="IKV5904" s="248"/>
      <x:c r="IKW5904" s="248"/>
      <x:c r="IKX5904" s="248"/>
      <x:c r="IKY5904" s="248"/>
      <x:c r="IKZ5904" s="248"/>
      <x:c r="ILA5904" s="248"/>
      <x:c r="ILB5904" s="248"/>
      <x:c r="ILC5904" s="248"/>
      <x:c r="ILD5904" s="248"/>
      <x:c r="ILE5904" s="248"/>
      <x:c r="ILF5904" s="248"/>
      <x:c r="ILG5904" s="248"/>
      <x:c r="ILH5904" s="248"/>
      <x:c r="ILI5904" s="248"/>
      <x:c r="ILJ5904" s="248"/>
      <x:c r="ILK5904" s="248"/>
      <x:c r="ILL5904" s="248"/>
      <x:c r="ILM5904" s="248"/>
      <x:c r="ILN5904" s="248"/>
      <x:c r="ILO5904" s="248"/>
      <x:c r="ILP5904" s="248"/>
      <x:c r="ILQ5904" s="248"/>
      <x:c r="ILR5904" s="248"/>
      <x:c r="ILS5904" s="248"/>
      <x:c r="ILT5904" s="248"/>
      <x:c r="ILU5904" s="248"/>
      <x:c r="ILV5904" s="248"/>
      <x:c r="ILW5904" s="248"/>
      <x:c r="ILX5904" s="248"/>
      <x:c r="ILY5904" s="248"/>
      <x:c r="ILZ5904" s="248"/>
      <x:c r="IMA5904" s="248"/>
      <x:c r="IMB5904" s="248"/>
      <x:c r="IMC5904" s="248"/>
      <x:c r="IMD5904" s="248"/>
      <x:c r="IME5904" s="248"/>
      <x:c r="IMF5904" s="248"/>
      <x:c r="IMG5904" s="248"/>
      <x:c r="IMH5904" s="248"/>
      <x:c r="IMI5904" s="248"/>
      <x:c r="IMJ5904" s="248"/>
      <x:c r="IMK5904" s="248"/>
      <x:c r="IML5904" s="248"/>
      <x:c r="IMM5904" s="248"/>
      <x:c r="IMN5904" s="248"/>
      <x:c r="IMO5904" s="248"/>
      <x:c r="IMP5904" s="248"/>
      <x:c r="IMQ5904" s="248"/>
      <x:c r="IMR5904" s="248"/>
      <x:c r="IMS5904" s="248"/>
      <x:c r="IMT5904" s="248"/>
      <x:c r="IMU5904" s="248"/>
      <x:c r="IMV5904" s="248"/>
      <x:c r="IMW5904" s="248"/>
      <x:c r="IMX5904" s="248"/>
      <x:c r="IMY5904" s="248"/>
      <x:c r="IMZ5904" s="248"/>
      <x:c r="INA5904" s="248"/>
      <x:c r="INB5904" s="248"/>
      <x:c r="INC5904" s="248"/>
      <x:c r="IND5904" s="248"/>
      <x:c r="INE5904" s="248"/>
      <x:c r="INF5904" s="248"/>
      <x:c r="ING5904" s="248"/>
      <x:c r="INH5904" s="248"/>
      <x:c r="INI5904" s="248"/>
      <x:c r="INJ5904" s="248"/>
      <x:c r="INK5904" s="248"/>
      <x:c r="INL5904" s="248"/>
      <x:c r="INM5904" s="248"/>
      <x:c r="INN5904" s="248"/>
      <x:c r="INO5904" s="248"/>
      <x:c r="INP5904" s="248"/>
      <x:c r="INQ5904" s="248"/>
      <x:c r="INR5904" s="248"/>
      <x:c r="INS5904" s="248"/>
      <x:c r="INT5904" s="248"/>
      <x:c r="INU5904" s="248"/>
      <x:c r="INV5904" s="248"/>
      <x:c r="INW5904" s="248"/>
      <x:c r="INX5904" s="248"/>
      <x:c r="INY5904" s="248"/>
      <x:c r="INZ5904" s="248"/>
      <x:c r="IOA5904" s="248"/>
      <x:c r="IOB5904" s="248"/>
      <x:c r="IOC5904" s="248"/>
      <x:c r="IOD5904" s="248"/>
      <x:c r="IOE5904" s="248"/>
      <x:c r="IOF5904" s="248"/>
      <x:c r="IOG5904" s="248"/>
      <x:c r="IOH5904" s="248"/>
      <x:c r="IOI5904" s="248"/>
      <x:c r="IOJ5904" s="248"/>
      <x:c r="IOK5904" s="248"/>
      <x:c r="IOL5904" s="248"/>
      <x:c r="IOM5904" s="248"/>
      <x:c r="ION5904" s="248"/>
      <x:c r="IOO5904" s="248"/>
      <x:c r="IOP5904" s="248"/>
      <x:c r="IOQ5904" s="248"/>
      <x:c r="IOR5904" s="248"/>
      <x:c r="IOS5904" s="248"/>
      <x:c r="IOT5904" s="248"/>
      <x:c r="IOU5904" s="248"/>
      <x:c r="IOV5904" s="248"/>
      <x:c r="IOW5904" s="248"/>
      <x:c r="IOX5904" s="248"/>
      <x:c r="IOY5904" s="248"/>
      <x:c r="IOZ5904" s="248"/>
      <x:c r="IPA5904" s="248"/>
      <x:c r="IPB5904" s="248"/>
      <x:c r="IPC5904" s="248"/>
      <x:c r="IPD5904" s="248"/>
      <x:c r="IPE5904" s="248"/>
      <x:c r="IPF5904" s="248"/>
      <x:c r="IPG5904" s="248"/>
      <x:c r="IPH5904" s="248"/>
      <x:c r="IPI5904" s="248"/>
      <x:c r="IPJ5904" s="248"/>
      <x:c r="IPK5904" s="248"/>
      <x:c r="IPL5904" s="248"/>
      <x:c r="IPM5904" s="248"/>
      <x:c r="IPN5904" s="248"/>
      <x:c r="IPO5904" s="248"/>
      <x:c r="IPP5904" s="248"/>
      <x:c r="IPQ5904" s="248"/>
      <x:c r="IPR5904" s="248"/>
      <x:c r="IPS5904" s="248"/>
      <x:c r="IPT5904" s="248"/>
      <x:c r="IPU5904" s="248"/>
      <x:c r="IPV5904" s="248"/>
      <x:c r="IPW5904" s="248"/>
      <x:c r="IPX5904" s="248"/>
      <x:c r="IPY5904" s="248"/>
      <x:c r="IPZ5904" s="248"/>
      <x:c r="IQA5904" s="248"/>
      <x:c r="IQB5904" s="248"/>
      <x:c r="IQC5904" s="248"/>
      <x:c r="IQD5904" s="248"/>
      <x:c r="IQE5904" s="248"/>
      <x:c r="IQF5904" s="248"/>
      <x:c r="IQG5904" s="248"/>
      <x:c r="IQH5904" s="248"/>
      <x:c r="IQI5904" s="248"/>
      <x:c r="IQJ5904" s="248"/>
      <x:c r="IQK5904" s="248"/>
      <x:c r="IQL5904" s="248"/>
      <x:c r="IQM5904" s="248"/>
      <x:c r="IQN5904" s="248"/>
      <x:c r="IQO5904" s="248"/>
      <x:c r="IQP5904" s="248"/>
      <x:c r="IQQ5904" s="248"/>
      <x:c r="IQR5904" s="248"/>
      <x:c r="IQS5904" s="248"/>
      <x:c r="IQT5904" s="248"/>
      <x:c r="IQU5904" s="248"/>
      <x:c r="IQV5904" s="248"/>
      <x:c r="IQW5904" s="248"/>
      <x:c r="IQX5904" s="248"/>
      <x:c r="IQY5904" s="248"/>
      <x:c r="IQZ5904" s="248"/>
      <x:c r="IRA5904" s="248"/>
      <x:c r="IRB5904" s="248"/>
      <x:c r="IRC5904" s="248"/>
      <x:c r="IRD5904" s="248"/>
      <x:c r="IRE5904" s="248"/>
      <x:c r="IRF5904" s="248"/>
      <x:c r="IRG5904" s="248"/>
      <x:c r="IRH5904" s="248"/>
      <x:c r="IRI5904" s="248"/>
      <x:c r="IRJ5904" s="248"/>
      <x:c r="IRK5904" s="248"/>
      <x:c r="IRL5904" s="248"/>
      <x:c r="IRM5904" s="248"/>
      <x:c r="IRN5904" s="248"/>
      <x:c r="IRO5904" s="248"/>
      <x:c r="IRP5904" s="248"/>
      <x:c r="IRQ5904" s="248"/>
      <x:c r="IRR5904" s="248"/>
      <x:c r="IRS5904" s="248"/>
      <x:c r="IRT5904" s="248"/>
      <x:c r="IRU5904" s="248"/>
      <x:c r="IRV5904" s="248"/>
      <x:c r="IRW5904" s="248"/>
      <x:c r="IRX5904" s="248"/>
      <x:c r="IRY5904" s="248"/>
      <x:c r="IRZ5904" s="248"/>
      <x:c r="ISA5904" s="248"/>
      <x:c r="ISB5904" s="248"/>
      <x:c r="ISC5904" s="248"/>
      <x:c r="ISD5904" s="248"/>
      <x:c r="ISE5904" s="248"/>
      <x:c r="ISF5904" s="248"/>
      <x:c r="ISG5904" s="248"/>
      <x:c r="ISH5904" s="248"/>
      <x:c r="ISI5904" s="248"/>
      <x:c r="ISJ5904" s="248"/>
      <x:c r="ISK5904" s="248"/>
      <x:c r="ISL5904" s="248"/>
      <x:c r="ISM5904" s="248"/>
      <x:c r="ISN5904" s="248"/>
      <x:c r="ISO5904" s="248"/>
      <x:c r="ISP5904" s="248"/>
      <x:c r="ISQ5904" s="248"/>
      <x:c r="ISR5904" s="248"/>
      <x:c r="ISS5904" s="248"/>
      <x:c r="IST5904" s="248"/>
      <x:c r="ISU5904" s="248"/>
      <x:c r="ISV5904" s="248"/>
      <x:c r="ISW5904" s="248"/>
      <x:c r="ISX5904" s="248"/>
      <x:c r="ISY5904" s="248"/>
      <x:c r="ISZ5904" s="248"/>
      <x:c r="ITA5904" s="248"/>
      <x:c r="ITB5904" s="248"/>
      <x:c r="ITC5904" s="248"/>
      <x:c r="ITD5904" s="248"/>
      <x:c r="ITE5904" s="248"/>
      <x:c r="ITF5904" s="248"/>
      <x:c r="ITG5904" s="248"/>
      <x:c r="ITH5904" s="248"/>
      <x:c r="ITI5904" s="248"/>
      <x:c r="ITJ5904" s="248"/>
      <x:c r="ITK5904" s="248"/>
      <x:c r="ITL5904" s="248"/>
      <x:c r="ITM5904" s="248"/>
      <x:c r="ITN5904" s="248"/>
      <x:c r="ITO5904" s="248"/>
      <x:c r="ITP5904" s="248"/>
      <x:c r="ITQ5904" s="248"/>
      <x:c r="ITR5904" s="248"/>
      <x:c r="ITS5904" s="248"/>
      <x:c r="ITT5904" s="248"/>
      <x:c r="ITU5904" s="248"/>
      <x:c r="ITV5904" s="248"/>
      <x:c r="ITW5904" s="248"/>
      <x:c r="ITX5904" s="248"/>
      <x:c r="ITY5904" s="248"/>
      <x:c r="ITZ5904" s="248"/>
      <x:c r="IUA5904" s="248"/>
      <x:c r="IUB5904" s="248"/>
      <x:c r="IUC5904" s="248"/>
      <x:c r="IUD5904" s="248"/>
      <x:c r="IUE5904" s="248"/>
      <x:c r="IUF5904" s="248"/>
      <x:c r="IUG5904" s="248"/>
      <x:c r="IUH5904" s="248"/>
      <x:c r="IUI5904" s="248"/>
      <x:c r="IUJ5904" s="248"/>
      <x:c r="IUK5904" s="248"/>
      <x:c r="IUL5904" s="248"/>
      <x:c r="IUM5904" s="248"/>
      <x:c r="IUN5904" s="248"/>
      <x:c r="IUO5904" s="248"/>
      <x:c r="IUP5904" s="248"/>
      <x:c r="IUQ5904" s="248"/>
      <x:c r="IUR5904" s="248"/>
      <x:c r="IUS5904" s="248"/>
      <x:c r="IUT5904" s="248"/>
      <x:c r="IUU5904" s="248"/>
      <x:c r="IUV5904" s="248"/>
      <x:c r="IUW5904" s="248"/>
      <x:c r="IUX5904" s="248"/>
      <x:c r="IUY5904" s="248"/>
      <x:c r="IUZ5904" s="248"/>
      <x:c r="IVA5904" s="248"/>
      <x:c r="IVB5904" s="248"/>
      <x:c r="IVC5904" s="248"/>
      <x:c r="IVD5904" s="248"/>
      <x:c r="IVE5904" s="248"/>
      <x:c r="IVF5904" s="248"/>
      <x:c r="IVG5904" s="248"/>
      <x:c r="IVH5904" s="248"/>
      <x:c r="IVI5904" s="248"/>
      <x:c r="IVJ5904" s="248"/>
      <x:c r="IVK5904" s="248"/>
      <x:c r="IVL5904" s="248"/>
      <x:c r="IVM5904" s="248"/>
      <x:c r="IVN5904" s="248"/>
      <x:c r="IVO5904" s="248"/>
      <x:c r="IVP5904" s="248"/>
      <x:c r="IVQ5904" s="248"/>
      <x:c r="IVR5904" s="248"/>
      <x:c r="IVS5904" s="248"/>
      <x:c r="IVT5904" s="248"/>
      <x:c r="IVU5904" s="248"/>
      <x:c r="IVV5904" s="248"/>
      <x:c r="IVW5904" s="248"/>
      <x:c r="IVX5904" s="248"/>
      <x:c r="IVY5904" s="248"/>
      <x:c r="IVZ5904" s="248"/>
      <x:c r="IWA5904" s="248"/>
      <x:c r="IWB5904" s="248"/>
      <x:c r="IWC5904" s="248"/>
      <x:c r="IWD5904" s="248"/>
      <x:c r="IWE5904" s="248"/>
      <x:c r="IWF5904" s="248"/>
      <x:c r="IWG5904" s="248"/>
      <x:c r="IWH5904" s="248"/>
      <x:c r="IWI5904" s="248"/>
      <x:c r="IWJ5904" s="248"/>
      <x:c r="IWK5904" s="248"/>
      <x:c r="IWL5904" s="248"/>
      <x:c r="IWM5904" s="248"/>
      <x:c r="IWN5904" s="248"/>
      <x:c r="IWO5904" s="248"/>
      <x:c r="IWP5904" s="248"/>
      <x:c r="IWQ5904" s="248"/>
      <x:c r="IWR5904" s="248"/>
      <x:c r="IWS5904" s="248"/>
      <x:c r="IWT5904" s="248"/>
      <x:c r="IWU5904" s="248"/>
      <x:c r="IWV5904" s="248"/>
      <x:c r="IWW5904" s="248"/>
      <x:c r="IWX5904" s="248"/>
      <x:c r="IWY5904" s="248"/>
      <x:c r="IWZ5904" s="248"/>
      <x:c r="IXA5904" s="248"/>
      <x:c r="IXB5904" s="248"/>
      <x:c r="IXC5904" s="248"/>
      <x:c r="IXD5904" s="248"/>
      <x:c r="IXE5904" s="248"/>
      <x:c r="IXF5904" s="248"/>
      <x:c r="IXG5904" s="248"/>
      <x:c r="IXH5904" s="248"/>
      <x:c r="IXI5904" s="248"/>
      <x:c r="IXJ5904" s="248"/>
      <x:c r="IXK5904" s="248"/>
      <x:c r="IXL5904" s="248"/>
      <x:c r="IXM5904" s="248"/>
      <x:c r="IXN5904" s="248"/>
      <x:c r="IXO5904" s="248"/>
      <x:c r="IXP5904" s="248"/>
      <x:c r="IXQ5904" s="248"/>
      <x:c r="IXR5904" s="248"/>
      <x:c r="IXS5904" s="248"/>
      <x:c r="IXT5904" s="248"/>
      <x:c r="IXU5904" s="248"/>
      <x:c r="IXV5904" s="248"/>
      <x:c r="IXW5904" s="248"/>
      <x:c r="IXX5904" s="248"/>
      <x:c r="IXY5904" s="248"/>
      <x:c r="IXZ5904" s="248"/>
      <x:c r="IYA5904" s="248"/>
      <x:c r="IYB5904" s="248"/>
      <x:c r="IYC5904" s="248"/>
      <x:c r="IYD5904" s="248"/>
      <x:c r="IYE5904" s="248"/>
      <x:c r="IYF5904" s="248"/>
      <x:c r="IYG5904" s="248"/>
      <x:c r="IYH5904" s="248"/>
      <x:c r="IYI5904" s="248"/>
      <x:c r="IYJ5904" s="248"/>
      <x:c r="IYK5904" s="248"/>
      <x:c r="IYL5904" s="248"/>
      <x:c r="IYM5904" s="248"/>
      <x:c r="IYN5904" s="248"/>
      <x:c r="IYO5904" s="248"/>
      <x:c r="IYP5904" s="248"/>
      <x:c r="IYQ5904" s="248"/>
      <x:c r="IYR5904" s="248"/>
      <x:c r="IYS5904" s="248"/>
      <x:c r="IYT5904" s="248"/>
      <x:c r="IYU5904" s="248"/>
      <x:c r="IYV5904" s="248"/>
      <x:c r="IYW5904" s="248"/>
      <x:c r="IYX5904" s="248"/>
      <x:c r="IYY5904" s="248"/>
      <x:c r="IYZ5904" s="248"/>
      <x:c r="IZA5904" s="248"/>
      <x:c r="IZB5904" s="248"/>
      <x:c r="IZC5904" s="248"/>
      <x:c r="IZD5904" s="248"/>
      <x:c r="IZE5904" s="248"/>
      <x:c r="IZF5904" s="248"/>
      <x:c r="IZG5904" s="248"/>
      <x:c r="IZH5904" s="248"/>
      <x:c r="IZI5904" s="248"/>
      <x:c r="IZJ5904" s="248"/>
      <x:c r="IZK5904" s="248"/>
      <x:c r="IZL5904" s="248"/>
      <x:c r="IZM5904" s="248"/>
      <x:c r="IZN5904" s="248"/>
      <x:c r="IZO5904" s="248"/>
      <x:c r="IZP5904" s="248"/>
      <x:c r="IZQ5904" s="248"/>
      <x:c r="IZR5904" s="248"/>
      <x:c r="IZS5904" s="248"/>
      <x:c r="IZT5904" s="248"/>
      <x:c r="IZU5904" s="248"/>
      <x:c r="IZV5904" s="248"/>
      <x:c r="IZW5904" s="248"/>
      <x:c r="IZX5904" s="248"/>
      <x:c r="IZY5904" s="248"/>
      <x:c r="IZZ5904" s="248"/>
      <x:c r="JAA5904" s="248"/>
      <x:c r="JAB5904" s="248"/>
      <x:c r="JAC5904" s="248"/>
      <x:c r="JAD5904" s="248"/>
      <x:c r="JAE5904" s="248"/>
      <x:c r="JAF5904" s="248"/>
      <x:c r="JAG5904" s="248"/>
      <x:c r="JAH5904" s="248"/>
      <x:c r="JAI5904" s="248"/>
      <x:c r="JAJ5904" s="248"/>
      <x:c r="JAK5904" s="248"/>
      <x:c r="JAL5904" s="248"/>
      <x:c r="JAM5904" s="248"/>
      <x:c r="JAN5904" s="248"/>
      <x:c r="JAO5904" s="248"/>
      <x:c r="JAP5904" s="248"/>
      <x:c r="JAQ5904" s="248"/>
      <x:c r="JAR5904" s="248"/>
      <x:c r="JAS5904" s="248"/>
      <x:c r="JAT5904" s="248"/>
      <x:c r="JAU5904" s="248"/>
      <x:c r="JAV5904" s="248"/>
      <x:c r="JAW5904" s="248"/>
      <x:c r="JAX5904" s="248"/>
      <x:c r="JAY5904" s="248"/>
      <x:c r="JAZ5904" s="248"/>
      <x:c r="JBA5904" s="248"/>
      <x:c r="JBB5904" s="248"/>
      <x:c r="JBC5904" s="248"/>
      <x:c r="JBD5904" s="248"/>
      <x:c r="JBE5904" s="248"/>
      <x:c r="JBF5904" s="248"/>
      <x:c r="JBG5904" s="248"/>
      <x:c r="JBH5904" s="248"/>
      <x:c r="JBI5904" s="248"/>
      <x:c r="JBJ5904" s="248"/>
      <x:c r="JBK5904" s="248"/>
      <x:c r="JBL5904" s="248"/>
      <x:c r="JBM5904" s="248"/>
      <x:c r="JBN5904" s="248"/>
      <x:c r="JBO5904" s="248"/>
      <x:c r="JBP5904" s="248"/>
      <x:c r="JBQ5904" s="248"/>
      <x:c r="JBR5904" s="248"/>
      <x:c r="JBS5904" s="248"/>
      <x:c r="JBT5904" s="248"/>
      <x:c r="JBU5904" s="248"/>
      <x:c r="JBV5904" s="248"/>
      <x:c r="JBW5904" s="248"/>
      <x:c r="JBX5904" s="248"/>
      <x:c r="JBY5904" s="248"/>
      <x:c r="JBZ5904" s="248"/>
      <x:c r="JCA5904" s="248"/>
      <x:c r="JCB5904" s="248"/>
      <x:c r="JCC5904" s="248"/>
      <x:c r="JCD5904" s="248"/>
      <x:c r="JCE5904" s="248"/>
      <x:c r="JCF5904" s="248"/>
      <x:c r="JCG5904" s="248"/>
      <x:c r="JCH5904" s="248"/>
      <x:c r="JCI5904" s="248"/>
      <x:c r="JCJ5904" s="248"/>
      <x:c r="JCK5904" s="248"/>
      <x:c r="JCL5904" s="248"/>
      <x:c r="JCM5904" s="248"/>
      <x:c r="JCN5904" s="248"/>
      <x:c r="JCO5904" s="248"/>
      <x:c r="JCP5904" s="248"/>
      <x:c r="JCQ5904" s="248"/>
      <x:c r="JCR5904" s="248"/>
      <x:c r="JCS5904" s="248"/>
      <x:c r="JCT5904" s="248"/>
      <x:c r="JCU5904" s="248"/>
      <x:c r="JCV5904" s="248"/>
      <x:c r="JCW5904" s="248"/>
      <x:c r="JCX5904" s="248"/>
      <x:c r="JCY5904" s="248"/>
      <x:c r="JCZ5904" s="248"/>
      <x:c r="JDA5904" s="248"/>
      <x:c r="JDB5904" s="248"/>
      <x:c r="JDC5904" s="248"/>
      <x:c r="JDD5904" s="248"/>
      <x:c r="JDE5904" s="248"/>
      <x:c r="JDF5904" s="248"/>
      <x:c r="JDG5904" s="248"/>
      <x:c r="JDH5904" s="248"/>
      <x:c r="JDI5904" s="248"/>
      <x:c r="JDJ5904" s="248"/>
      <x:c r="JDK5904" s="248"/>
      <x:c r="JDL5904" s="248"/>
      <x:c r="JDM5904" s="248"/>
      <x:c r="JDN5904" s="248"/>
      <x:c r="JDO5904" s="248"/>
      <x:c r="JDP5904" s="248"/>
      <x:c r="JDQ5904" s="248"/>
      <x:c r="JDR5904" s="248"/>
      <x:c r="JDS5904" s="248"/>
      <x:c r="JDT5904" s="248"/>
      <x:c r="JDU5904" s="248"/>
      <x:c r="JDV5904" s="248"/>
      <x:c r="JDW5904" s="248"/>
      <x:c r="JDX5904" s="248"/>
      <x:c r="JDY5904" s="248"/>
      <x:c r="JDZ5904" s="248"/>
      <x:c r="JEA5904" s="248"/>
      <x:c r="JEB5904" s="248"/>
      <x:c r="JEC5904" s="248"/>
      <x:c r="JED5904" s="248"/>
      <x:c r="JEE5904" s="248"/>
      <x:c r="JEF5904" s="248"/>
      <x:c r="JEG5904" s="248"/>
      <x:c r="JEH5904" s="248"/>
      <x:c r="JEI5904" s="248"/>
      <x:c r="JEJ5904" s="248"/>
      <x:c r="JEK5904" s="248"/>
      <x:c r="JEL5904" s="248"/>
      <x:c r="JEM5904" s="248"/>
      <x:c r="JEN5904" s="248"/>
      <x:c r="JEO5904" s="248"/>
      <x:c r="JEP5904" s="248"/>
      <x:c r="JEQ5904" s="248"/>
      <x:c r="JER5904" s="248"/>
      <x:c r="JES5904" s="248"/>
      <x:c r="JET5904" s="248"/>
      <x:c r="JEU5904" s="248"/>
      <x:c r="JEV5904" s="248"/>
      <x:c r="JEW5904" s="248"/>
      <x:c r="JEX5904" s="248"/>
      <x:c r="JEY5904" s="248"/>
      <x:c r="JEZ5904" s="248"/>
      <x:c r="JFA5904" s="248"/>
      <x:c r="JFB5904" s="248"/>
      <x:c r="JFC5904" s="248"/>
      <x:c r="JFD5904" s="248"/>
      <x:c r="JFE5904" s="248"/>
      <x:c r="JFF5904" s="248"/>
      <x:c r="JFG5904" s="248"/>
      <x:c r="JFH5904" s="248"/>
      <x:c r="JFI5904" s="248"/>
      <x:c r="JFJ5904" s="248"/>
      <x:c r="JFK5904" s="248"/>
      <x:c r="JFL5904" s="248"/>
      <x:c r="JFM5904" s="248"/>
      <x:c r="JFN5904" s="248"/>
      <x:c r="JFO5904" s="248"/>
      <x:c r="JFP5904" s="248"/>
      <x:c r="JFQ5904" s="248"/>
      <x:c r="JFR5904" s="248"/>
      <x:c r="JFS5904" s="248"/>
      <x:c r="JFT5904" s="248"/>
      <x:c r="JFU5904" s="248"/>
      <x:c r="JFV5904" s="248"/>
      <x:c r="JFW5904" s="248"/>
      <x:c r="JFX5904" s="248"/>
      <x:c r="JFY5904" s="248"/>
      <x:c r="JFZ5904" s="248"/>
      <x:c r="JGA5904" s="248"/>
      <x:c r="JGB5904" s="248"/>
      <x:c r="JGC5904" s="248"/>
      <x:c r="JGD5904" s="248"/>
      <x:c r="JGE5904" s="248"/>
      <x:c r="JGF5904" s="248"/>
      <x:c r="JGG5904" s="248"/>
      <x:c r="JGH5904" s="248"/>
      <x:c r="JGI5904" s="248"/>
      <x:c r="JGJ5904" s="248"/>
      <x:c r="JGK5904" s="248"/>
      <x:c r="JGL5904" s="248"/>
      <x:c r="JGM5904" s="248"/>
      <x:c r="JGN5904" s="248"/>
      <x:c r="JGO5904" s="248"/>
      <x:c r="JGP5904" s="248"/>
      <x:c r="JGQ5904" s="248"/>
      <x:c r="JGR5904" s="248"/>
      <x:c r="JGS5904" s="248"/>
      <x:c r="JGT5904" s="248"/>
      <x:c r="JGU5904" s="248"/>
      <x:c r="JGV5904" s="248"/>
      <x:c r="JGW5904" s="248"/>
      <x:c r="JGX5904" s="248"/>
      <x:c r="JGY5904" s="248"/>
      <x:c r="JGZ5904" s="248"/>
      <x:c r="JHA5904" s="248"/>
      <x:c r="JHB5904" s="248"/>
      <x:c r="JHC5904" s="248"/>
      <x:c r="JHD5904" s="248"/>
      <x:c r="JHE5904" s="248"/>
      <x:c r="JHF5904" s="248"/>
      <x:c r="JHG5904" s="248"/>
      <x:c r="JHH5904" s="248"/>
      <x:c r="JHI5904" s="248"/>
      <x:c r="JHJ5904" s="248"/>
      <x:c r="JHK5904" s="248"/>
      <x:c r="JHL5904" s="248"/>
      <x:c r="JHM5904" s="248"/>
      <x:c r="JHN5904" s="248"/>
      <x:c r="JHO5904" s="248"/>
      <x:c r="JHP5904" s="248"/>
      <x:c r="JHQ5904" s="248"/>
      <x:c r="JHR5904" s="248"/>
      <x:c r="JHS5904" s="248"/>
      <x:c r="JHT5904" s="248"/>
      <x:c r="JHU5904" s="248"/>
      <x:c r="JHV5904" s="248"/>
      <x:c r="JHW5904" s="248"/>
      <x:c r="JHX5904" s="248"/>
      <x:c r="JHY5904" s="248"/>
      <x:c r="JHZ5904" s="248"/>
      <x:c r="JIA5904" s="248"/>
      <x:c r="JIB5904" s="248"/>
      <x:c r="JIC5904" s="248"/>
      <x:c r="JID5904" s="248"/>
      <x:c r="JIE5904" s="248"/>
      <x:c r="JIF5904" s="248"/>
      <x:c r="JIG5904" s="248"/>
      <x:c r="JIH5904" s="248"/>
      <x:c r="JII5904" s="248"/>
      <x:c r="JIJ5904" s="248"/>
      <x:c r="JIK5904" s="248"/>
      <x:c r="JIL5904" s="248"/>
      <x:c r="JIM5904" s="248"/>
      <x:c r="JIN5904" s="248"/>
      <x:c r="JIO5904" s="248"/>
      <x:c r="JIP5904" s="248"/>
      <x:c r="JIQ5904" s="248"/>
      <x:c r="JIR5904" s="248"/>
      <x:c r="JIS5904" s="248"/>
      <x:c r="JIT5904" s="248"/>
      <x:c r="JIU5904" s="248"/>
      <x:c r="JIV5904" s="248"/>
      <x:c r="JIW5904" s="248"/>
      <x:c r="JIX5904" s="248"/>
      <x:c r="JIY5904" s="248"/>
      <x:c r="JIZ5904" s="248"/>
      <x:c r="JJA5904" s="248"/>
      <x:c r="JJB5904" s="248"/>
      <x:c r="JJC5904" s="248"/>
      <x:c r="JJD5904" s="248"/>
      <x:c r="JJE5904" s="248"/>
      <x:c r="JJF5904" s="248"/>
      <x:c r="JJG5904" s="248"/>
      <x:c r="JJH5904" s="248"/>
      <x:c r="JJI5904" s="248"/>
      <x:c r="JJJ5904" s="248"/>
      <x:c r="JJK5904" s="248"/>
      <x:c r="JJL5904" s="248"/>
      <x:c r="JJM5904" s="248"/>
      <x:c r="JJN5904" s="248"/>
      <x:c r="JJO5904" s="248"/>
      <x:c r="JJP5904" s="248"/>
      <x:c r="JJQ5904" s="248"/>
      <x:c r="JJR5904" s="248"/>
      <x:c r="JJS5904" s="248"/>
      <x:c r="JJT5904" s="248"/>
      <x:c r="JJU5904" s="248"/>
      <x:c r="JJV5904" s="248"/>
      <x:c r="JJW5904" s="248"/>
      <x:c r="JJX5904" s="248"/>
      <x:c r="JJY5904" s="248"/>
      <x:c r="JJZ5904" s="248"/>
      <x:c r="JKA5904" s="248"/>
      <x:c r="JKB5904" s="248"/>
      <x:c r="JKC5904" s="248"/>
      <x:c r="JKD5904" s="248"/>
      <x:c r="JKE5904" s="248"/>
      <x:c r="JKF5904" s="248"/>
      <x:c r="JKG5904" s="248"/>
      <x:c r="JKH5904" s="248"/>
      <x:c r="JKI5904" s="248"/>
      <x:c r="JKJ5904" s="248"/>
      <x:c r="JKK5904" s="248"/>
      <x:c r="JKL5904" s="248"/>
      <x:c r="JKM5904" s="248"/>
      <x:c r="JKN5904" s="248"/>
      <x:c r="JKO5904" s="248"/>
      <x:c r="JKP5904" s="248"/>
      <x:c r="JKQ5904" s="248"/>
      <x:c r="JKR5904" s="248"/>
      <x:c r="JKS5904" s="248"/>
      <x:c r="JKT5904" s="248"/>
      <x:c r="JKU5904" s="248"/>
      <x:c r="JKV5904" s="248"/>
      <x:c r="JKW5904" s="248"/>
      <x:c r="JKX5904" s="248"/>
      <x:c r="JKY5904" s="248"/>
      <x:c r="JKZ5904" s="248"/>
      <x:c r="JLA5904" s="248"/>
      <x:c r="JLB5904" s="248"/>
      <x:c r="JLC5904" s="248"/>
      <x:c r="JLD5904" s="248"/>
      <x:c r="JLE5904" s="248"/>
      <x:c r="JLF5904" s="248"/>
      <x:c r="JLG5904" s="248"/>
      <x:c r="JLH5904" s="248"/>
      <x:c r="JLI5904" s="248"/>
      <x:c r="JLJ5904" s="248"/>
      <x:c r="JLK5904" s="248"/>
      <x:c r="JLL5904" s="248"/>
      <x:c r="JLM5904" s="248"/>
      <x:c r="JLN5904" s="248"/>
      <x:c r="JLO5904" s="248"/>
      <x:c r="JLP5904" s="248"/>
      <x:c r="JLQ5904" s="248"/>
      <x:c r="JLR5904" s="248"/>
      <x:c r="JLS5904" s="248"/>
      <x:c r="JLT5904" s="248"/>
      <x:c r="JLU5904" s="248"/>
      <x:c r="JLV5904" s="248"/>
      <x:c r="JLW5904" s="248"/>
      <x:c r="JLX5904" s="248"/>
      <x:c r="JLY5904" s="248"/>
      <x:c r="JLZ5904" s="248"/>
      <x:c r="JMA5904" s="248"/>
      <x:c r="JMB5904" s="248"/>
      <x:c r="JMC5904" s="248"/>
      <x:c r="JMD5904" s="248"/>
      <x:c r="JME5904" s="248"/>
      <x:c r="JMF5904" s="248"/>
      <x:c r="JMG5904" s="248"/>
      <x:c r="JMH5904" s="248"/>
      <x:c r="JMI5904" s="248"/>
      <x:c r="JMJ5904" s="248"/>
      <x:c r="JMK5904" s="248"/>
      <x:c r="JML5904" s="248"/>
      <x:c r="JMM5904" s="248"/>
      <x:c r="JMN5904" s="248"/>
      <x:c r="JMO5904" s="248"/>
      <x:c r="JMP5904" s="248"/>
      <x:c r="JMQ5904" s="248"/>
      <x:c r="JMR5904" s="248"/>
      <x:c r="JMS5904" s="248"/>
      <x:c r="JMT5904" s="248"/>
      <x:c r="JMU5904" s="248"/>
      <x:c r="JMV5904" s="248"/>
      <x:c r="JMW5904" s="248"/>
      <x:c r="JMX5904" s="248"/>
      <x:c r="JMY5904" s="248"/>
      <x:c r="JMZ5904" s="248"/>
      <x:c r="JNA5904" s="248"/>
      <x:c r="JNB5904" s="248"/>
      <x:c r="JNC5904" s="248"/>
      <x:c r="JND5904" s="248"/>
      <x:c r="JNE5904" s="248"/>
      <x:c r="JNF5904" s="248"/>
      <x:c r="JNG5904" s="248"/>
      <x:c r="JNH5904" s="248"/>
      <x:c r="JNI5904" s="248"/>
      <x:c r="JNJ5904" s="248"/>
      <x:c r="JNK5904" s="248"/>
      <x:c r="JNL5904" s="248"/>
      <x:c r="JNM5904" s="248"/>
      <x:c r="JNN5904" s="248"/>
      <x:c r="JNO5904" s="248"/>
      <x:c r="JNP5904" s="248"/>
      <x:c r="JNQ5904" s="248"/>
      <x:c r="JNR5904" s="248"/>
      <x:c r="JNS5904" s="248"/>
      <x:c r="JNT5904" s="248"/>
      <x:c r="JNU5904" s="248"/>
      <x:c r="JNV5904" s="248"/>
      <x:c r="JNW5904" s="248"/>
      <x:c r="JNX5904" s="248"/>
      <x:c r="JNY5904" s="248"/>
      <x:c r="JNZ5904" s="248"/>
      <x:c r="JOA5904" s="248"/>
      <x:c r="JOB5904" s="248"/>
      <x:c r="JOC5904" s="248"/>
      <x:c r="JOD5904" s="248"/>
      <x:c r="JOE5904" s="248"/>
      <x:c r="JOF5904" s="248"/>
      <x:c r="JOG5904" s="248"/>
      <x:c r="JOH5904" s="248"/>
      <x:c r="JOI5904" s="248"/>
      <x:c r="JOJ5904" s="248"/>
      <x:c r="JOK5904" s="248"/>
      <x:c r="JOL5904" s="248"/>
      <x:c r="JOM5904" s="248"/>
      <x:c r="JON5904" s="248"/>
      <x:c r="JOO5904" s="248"/>
      <x:c r="JOP5904" s="248"/>
      <x:c r="JOQ5904" s="248"/>
      <x:c r="JOR5904" s="248"/>
      <x:c r="JOS5904" s="248"/>
      <x:c r="JOT5904" s="248"/>
      <x:c r="JOU5904" s="248"/>
      <x:c r="JOV5904" s="248"/>
      <x:c r="JOW5904" s="248"/>
      <x:c r="JOX5904" s="248"/>
      <x:c r="JOY5904" s="248"/>
      <x:c r="JOZ5904" s="248"/>
      <x:c r="JPA5904" s="248"/>
      <x:c r="JPB5904" s="248"/>
      <x:c r="JPC5904" s="248"/>
      <x:c r="JPD5904" s="248"/>
      <x:c r="JPE5904" s="248"/>
      <x:c r="JPF5904" s="248"/>
      <x:c r="JPG5904" s="248"/>
      <x:c r="JPH5904" s="248"/>
      <x:c r="JPI5904" s="248"/>
      <x:c r="JPJ5904" s="248"/>
      <x:c r="JPK5904" s="248"/>
      <x:c r="JPL5904" s="248"/>
      <x:c r="JPM5904" s="248"/>
      <x:c r="JPN5904" s="248"/>
      <x:c r="JPO5904" s="248"/>
      <x:c r="JPP5904" s="248"/>
      <x:c r="JPQ5904" s="248"/>
      <x:c r="JPR5904" s="248"/>
      <x:c r="JPS5904" s="248"/>
      <x:c r="JPT5904" s="248"/>
      <x:c r="JPU5904" s="248"/>
      <x:c r="JPV5904" s="248"/>
      <x:c r="JPW5904" s="248"/>
      <x:c r="JPX5904" s="248"/>
      <x:c r="JPY5904" s="248"/>
      <x:c r="JPZ5904" s="248"/>
      <x:c r="JQA5904" s="248"/>
      <x:c r="JQB5904" s="248"/>
      <x:c r="JQC5904" s="248"/>
      <x:c r="JQD5904" s="248"/>
      <x:c r="JQE5904" s="248"/>
      <x:c r="JQF5904" s="248"/>
      <x:c r="JQG5904" s="248"/>
      <x:c r="JQH5904" s="248"/>
      <x:c r="JQI5904" s="248"/>
      <x:c r="JQJ5904" s="248"/>
      <x:c r="JQK5904" s="248"/>
      <x:c r="JQL5904" s="248"/>
      <x:c r="JQM5904" s="248"/>
      <x:c r="JQN5904" s="248"/>
      <x:c r="JQO5904" s="248"/>
      <x:c r="JQP5904" s="248"/>
      <x:c r="JQQ5904" s="248"/>
      <x:c r="JQR5904" s="248"/>
      <x:c r="JQS5904" s="248"/>
      <x:c r="JQT5904" s="248"/>
      <x:c r="JQU5904" s="248"/>
      <x:c r="JQV5904" s="248"/>
      <x:c r="JQW5904" s="248"/>
      <x:c r="JQX5904" s="248"/>
      <x:c r="JQY5904" s="248"/>
      <x:c r="JQZ5904" s="248"/>
      <x:c r="JRA5904" s="248"/>
      <x:c r="JRB5904" s="248"/>
      <x:c r="JRC5904" s="248"/>
      <x:c r="JRD5904" s="248"/>
      <x:c r="JRE5904" s="248"/>
      <x:c r="JRF5904" s="248"/>
      <x:c r="JRG5904" s="248"/>
      <x:c r="JRH5904" s="248"/>
      <x:c r="JRI5904" s="248"/>
      <x:c r="JRJ5904" s="248"/>
      <x:c r="JRK5904" s="248"/>
      <x:c r="JRL5904" s="248"/>
      <x:c r="JRM5904" s="248"/>
      <x:c r="JRN5904" s="248"/>
      <x:c r="JRO5904" s="248"/>
      <x:c r="JRP5904" s="248"/>
      <x:c r="JRQ5904" s="248"/>
      <x:c r="JRR5904" s="248"/>
      <x:c r="JRS5904" s="248"/>
      <x:c r="JRT5904" s="248"/>
      <x:c r="JRU5904" s="248"/>
      <x:c r="JRV5904" s="248"/>
      <x:c r="JRW5904" s="248"/>
      <x:c r="JRX5904" s="248"/>
      <x:c r="JRY5904" s="248"/>
      <x:c r="JRZ5904" s="248"/>
      <x:c r="JSA5904" s="248"/>
      <x:c r="JSB5904" s="248"/>
      <x:c r="JSC5904" s="248"/>
      <x:c r="JSD5904" s="248"/>
      <x:c r="JSE5904" s="248"/>
      <x:c r="JSF5904" s="248"/>
      <x:c r="JSG5904" s="248"/>
      <x:c r="JSH5904" s="248"/>
      <x:c r="JSI5904" s="248"/>
      <x:c r="JSJ5904" s="248"/>
      <x:c r="JSK5904" s="248"/>
      <x:c r="JSL5904" s="248"/>
      <x:c r="JSM5904" s="248"/>
      <x:c r="JSN5904" s="248"/>
      <x:c r="JSO5904" s="248"/>
      <x:c r="JSP5904" s="248"/>
      <x:c r="JSQ5904" s="248"/>
      <x:c r="JSR5904" s="248"/>
      <x:c r="JSS5904" s="248"/>
      <x:c r="JST5904" s="248"/>
      <x:c r="JSU5904" s="248"/>
      <x:c r="JSV5904" s="248"/>
      <x:c r="JSW5904" s="248"/>
      <x:c r="JSX5904" s="248"/>
      <x:c r="JSY5904" s="248"/>
      <x:c r="JSZ5904" s="248"/>
      <x:c r="JTA5904" s="248"/>
      <x:c r="JTB5904" s="248"/>
      <x:c r="JTC5904" s="248"/>
      <x:c r="JTD5904" s="248"/>
      <x:c r="JTE5904" s="248"/>
      <x:c r="JTF5904" s="248"/>
      <x:c r="JTG5904" s="248"/>
      <x:c r="JTH5904" s="248"/>
      <x:c r="JTI5904" s="248"/>
      <x:c r="JTJ5904" s="248"/>
      <x:c r="JTK5904" s="248"/>
      <x:c r="JTL5904" s="248"/>
      <x:c r="JTM5904" s="248"/>
      <x:c r="JTN5904" s="248"/>
      <x:c r="JTO5904" s="248"/>
      <x:c r="JTP5904" s="248"/>
      <x:c r="JTQ5904" s="248"/>
      <x:c r="JTR5904" s="248"/>
      <x:c r="JTS5904" s="248"/>
      <x:c r="JTT5904" s="248"/>
      <x:c r="JTU5904" s="248"/>
      <x:c r="JTV5904" s="248"/>
      <x:c r="JTW5904" s="248"/>
      <x:c r="JTX5904" s="248"/>
      <x:c r="JTY5904" s="248"/>
      <x:c r="JTZ5904" s="248"/>
      <x:c r="JUA5904" s="248"/>
      <x:c r="JUB5904" s="248"/>
      <x:c r="JUC5904" s="248"/>
      <x:c r="JUD5904" s="248"/>
      <x:c r="JUE5904" s="248"/>
      <x:c r="JUF5904" s="248"/>
      <x:c r="JUG5904" s="248"/>
      <x:c r="JUH5904" s="248"/>
      <x:c r="JUI5904" s="248"/>
      <x:c r="JUJ5904" s="248"/>
      <x:c r="JUK5904" s="248"/>
      <x:c r="JUL5904" s="248"/>
      <x:c r="JUM5904" s="248"/>
      <x:c r="JUN5904" s="248"/>
      <x:c r="JUO5904" s="248"/>
      <x:c r="JUP5904" s="248"/>
      <x:c r="JUQ5904" s="248"/>
      <x:c r="JUR5904" s="248"/>
      <x:c r="JUS5904" s="248"/>
      <x:c r="JUT5904" s="248"/>
      <x:c r="JUU5904" s="248"/>
      <x:c r="JUV5904" s="248"/>
      <x:c r="JUW5904" s="248"/>
      <x:c r="JUX5904" s="248"/>
      <x:c r="JUY5904" s="248"/>
      <x:c r="JUZ5904" s="248"/>
      <x:c r="JVA5904" s="248"/>
      <x:c r="JVB5904" s="248"/>
      <x:c r="JVC5904" s="248"/>
      <x:c r="JVD5904" s="248"/>
      <x:c r="JVE5904" s="248"/>
      <x:c r="JVF5904" s="248"/>
      <x:c r="JVG5904" s="248"/>
      <x:c r="JVH5904" s="248"/>
      <x:c r="JVI5904" s="248"/>
      <x:c r="JVJ5904" s="248"/>
      <x:c r="JVK5904" s="248"/>
      <x:c r="JVL5904" s="248"/>
      <x:c r="JVM5904" s="248"/>
      <x:c r="JVN5904" s="248"/>
      <x:c r="JVO5904" s="248"/>
      <x:c r="JVP5904" s="248"/>
      <x:c r="JVQ5904" s="248"/>
      <x:c r="JVR5904" s="248"/>
      <x:c r="JVS5904" s="248"/>
      <x:c r="JVT5904" s="248"/>
      <x:c r="JVU5904" s="248"/>
      <x:c r="JVV5904" s="248"/>
      <x:c r="JVW5904" s="248"/>
      <x:c r="JVX5904" s="248"/>
      <x:c r="JVY5904" s="248"/>
      <x:c r="JVZ5904" s="248"/>
      <x:c r="JWA5904" s="248"/>
      <x:c r="JWB5904" s="248"/>
      <x:c r="JWC5904" s="248"/>
      <x:c r="JWD5904" s="248"/>
      <x:c r="JWE5904" s="248"/>
      <x:c r="JWF5904" s="248"/>
      <x:c r="JWG5904" s="248"/>
      <x:c r="JWH5904" s="248"/>
      <x:c r="JWI5904" s="248"/>
      <x:c r="JWJ5904" s="248"/>
      <x:c r="JWK5904" s="248"/>
      <x:c r="JWL5904" s="248"/>
      <x:c r="JWM5904" s="248"/>
      <x:c r="JWN5904" s="248"/>
      <x:c r="JWO5904" s="248"/>
      <x:c r="JWP5904" s="248"/>
      <x:c r="JWQ5904" s="248"/>
      <x:c r="JWR5904" s="248"/>
      <x:c r="JWS5904" s="248"/>
      <x:c r="JWT5904" s="248"/>
      <x:c r="JWU5904" s="248"/>
      <x:c r="JWV5904" s="248"/>
      <x:c r="JWW5904" s="248"/>
      <x:c r="JWX5904" s="248"/>
      <x:c r="JWY5904" s="248"/>
      <x:c r="JWZ5904" s="248"/>
      <x:c r="JXA5904" s="248"/>
      <x:c r="JXB5904" s="248"/>
      <x:c r="JXC5904" s="248"/>
      <x:c r="JXD5904" s="248"/>
      <x:c r="JXE5904" s="248"/>
      <x:c r="JXF5904" s="248"/>
      <x:c r="JXG5904" s="248"/>
      <x:c r="JXH5904" s="248"/>
      <x:c r="JXI5904" s="248"/>
      <x:c r="JXJ5904" s="248"/>
      <x:c r="JXK5904" s="248"/>
      <x:c r="JXL5904" s="248"/>
      <x:c r="JXM5904" s="248"/>
      <x:c r="JXN5904" s="248"/>
      <x:c r="JXO5904" s="248"/>
      <x:c r="JXP5904" s="248"/>
      <x:c r="JXQ5904" s="248"/>
      <x:c r="JXR5904" s="248"/>
      <x:c r="JXS5904" s="248"/>
      <x:c r="JXT5904" s="248"/>
      <x:c r="JXU5904" s="248"/>
      <x:c r="JXV5904" s="248"/>
      <x:c r="JXW5904" s="248"/>
      <x:c r="JXX5904" s="248"/>
      <x:c r="JXY5904" s="248"/>
      <x:c r="JXZ5904" s="248"/>
      <x:c r="JYA5904" s="248"/>
      <x:c r="JYB5904" s="248"/>
      <x:c r="JYC5904" s="248"/>
      <x:c r="JYD5904" s="248"/>
      <x:c r="JYE5904" s="248"/>
      <x:c r="JYF5904" s="248"/>
      <x:c r="JYG5904" s="248"/>
      <x:c r="JYH5904" s="248"/>
      <x:c r="JYI5904" s="248"/>
      <x:c r="JYJ5904" s="248"/>
      <x:c r="JYK5904" s="248"/>
      <x:c r="JYL5904" s="248"/>
      <x:c r="JYM5904" s="248"/>
      <x:c r="JYN5904" s="248"/>
      <x:c r="JYO5904" s="248"/>
      <x:c r="JYP5904" s="248"/>
      <x:c r="JYQ5904" s="248"/>
      <x:c r="JYR5904" s="248"/>
      <x:c r="JYS5904" s="248"/>
      <x:c r="JYT5904" s="248"/>
      <x:c r="JYU5904" s="248"/>
      <x:c r="JYV5904" s="248"/>
      <x:c r="JYW5904" s="248"/>
      <x:c r="JYX5904" s="248"/>
      <x:c r="JYY5904" s="248"/>
      <x:c r="JYZ5904" s="248"/>
      <x:c r="JZA5904" s="248"/>
      <x:c r="JZB5904" s="248"/>
      <x:c r="JZC5904" s="248"/>
      <x:c r="JZD5904" s="248"/>
      <x:c r="JZE5904" s="248"/>
      <x:c r="JZF5904" s="248"/>
      <x:c r="JZG5904" s="248"/>
      <x:c r="JZH5904" s="248"/>
      <x:c r="JZI5904" s="248"/>
      <x:c r="JZJ5904" s="248"/>
      <x:c r="JZK5904" s="248"/>
      <x:c r="JZL5904" s="248"/>
      <x:c r="JZM5904" s="248"/>
      <x:c r="JZN5904" s="248"/>
      <x:c r="JZO5904" s="248"/>
      <x:c r="JZP5904" s="248"/>
      <x:c r="JZQ5904" s="248"/>
      <x:c r="JZR5904" s="248"/>
      <x:c r="JZS5904" s="248"/>
      <x:c r="JZT5904" s="248"/>
      <x:c r="JZU5904" s="248"/>
      <x:c r="JZV5904" s="248"/>
      <x:c r="JZW5904" s="248"/>
      <x:c r="JZX5904" s="248"/>
      <x:c r="JZY5904" s="248"/>
      <x:c r="JZZ5904" s="248"/>
      <x:c r="KAA5904" s="248"/>
      <x:c r="KAB5904" s="248"/>
      <x:c r="KAC5904" s="248"/>
      <x:c r="KAD5904" s="248"/>
      <x:c r="KAE5904" s="248"/>
      <x:c r="KAF5904" s="248"/>
      <x:c r="KAG5904" s="248"/>
      <x:c r="KAH5904" s="248"/>
      <x:c r="KAI5904" s="248"/>
      <x:c r="KAJ5904" s="248"/>
      <x:c r="KAK5904" s="248"/>
      <x:c r="KAL5904" s="248"/>
      <x:c r="KAM5904" s="248"/>
      <x:c r="KAN5904" s="248"/>
      <x:c r="KAO5904" s="248"/>
      <x:c r="KAP5904" s="248"/>
      <x:c r="KAQ5904" s="248"/>
      <x:c r="KAR5904" s="248"/>
      <x:c r="KAS5904" s="248"/>
      <x:c r="KAT5904" s="248"/>
      <x:c r="KAU5904" s="248"/>
      <x:c r="KAV5904" s="248"/>
      <x:c r="KAW5904" s="248"/>
      <x:c r="KAX5904" s="248"/>
      <x:c r="KAY5904" s="248"/>
      <x:c r="KAZ5904" s="248"/>
      <x:c r="KBA5904" s="248"/>
      <x:c r="KBB5904" s="248"/>
      <x:c r="KBC5904" s="248"/>
      <x:c r="KBD5904" s="248"/>
      <x:c r="KBE5904" s="248"/>
      <x:c r="KBF5904" s="248"/>
      <x:c r="KBG5904" s="248"/>
      <x:c r="KBH5904" s="248"/>
      <x:c r="KBI5904" s="248"/>
      <x:c r="KBJ5904" s="248"/>
      <x:c r="KBK5904" s="248"/>
      <x:c r="KBL5904" s="248"/>
      <x:c r="KBM5904" s="248"/>
      <x:c r="KBN5904" s="248"/>
      <x:c r="KBO5904" s="248"/>
      <x:c r="KBP5904" s="248"/>
      <x:c r="KBQ5904" s="248"/>
      <x:c r="KBR5904" s="248"/>
      <x:c r="KBS5904" s="248"/>
      <x:c r="KBT5904" s="248"/>
      <x:c r="KBU5904" s="248"/>
      <x:c r="KBV5904" s="248"/>
      <x:c r="KBW5904" s="248"/>
      <x:c r="KBX5904" s="248"/>
      <x:c r="KBY5904" s="248"/>
      <x:c r="KBZ5904" s="248"/>
      <x:c r="KCA5904" s="248"/>
      <x:c r="KCB5904" s="248"/>
      <x:c r="KCC5904" s="248"/>
      <x:c r="KCD5904" s="248"/>
      <x:c r="KCE5904" s="248"/>
      <x:c r="KCF5904" s="248"/>
      <x:c r="KCG5904" s="248"/>
      <x:c r="KCH5904" s="248"/>
      <x:c r="KCI5904" s="248"/>
      <x:c r="KCJ5904" s="248"/>
      <x:c r="KCK5904" s="248"/>
      <x:c r="KCL5904" s="248"/>
      <x:c r="KCM5904" s="248"/>
      <x:c r="KCN5904" s="248"/>
      <x:c r="KCO5904" s="248"/>
      <x:c r="KCP5904" s="248"/>
      <x:c r="KCQ5904" s="248"/>
      <x:c r="KCR5904" s="248"/>
      <x:c r="KCS5904" s="248"/>
      <x:c r="KCT5904" s="248"/>
      <x:c r="KCU5904" s="248"/>
      <x:c r="KCV5904" s="248"/>
      <x:c r="KCW5904" s="248"/>
      <x:c r="KCX5904" s="248"/>
      <x:c r="KCY5904" s="248"/>
      <x:c r="KCZ5904" s="248"/>
      <x:c r="KDA5904" s="248"/>
      <x:c r="KDB5904" s="248"/>
      <x:c r="KDC5904" s="248"/>
      <x:c r="KDD5904" s="248"/>
      <x:c r="KDE5904" s="248"/>
      <x:c r="KDF5904" s="248"/>
      <x:c r="KDG5904" s="248"/>
      <x:c r="KDH5904" s="248"/>
      <x:c r="KDI5904" s="248"/>
      <x:c r="KDJ5904" s="248"/>
      <x:c r="KDK5904" s="248"/>
      <x:c r="KDL5904" s="248"/>
      <x:c r="KDM5904" s="248"/>
      <x:c r="KDN5904" s="248"/>
      <x:c r="KDO5904" s="248"/>
      <x:c r="KDP5904" s="248"/>
      <x:c r="KDQ5904" s="248"/>
      <x:c r="KDR5904" s="248"/>
      <x:c r="KDS5904" s="248"/>
      <x:c r="KDT5904" s="248"/>
      <x:c r="KDU5904" s="248"/>
      <x:c r="KDV5904" s="248"/>
      <x:c r="KDW5904" s="248"/>
      <x:c r="KDX5904" s="248"/>
      <x:c r="KDY5904" s="248"/>
      <x:c r="KDZ5904" s="248"/>
      <x:c r="KEA5904" s="248"/>
      <x:c r="KEB5904" s="248"/>
      <x:c r="KEC5904" s="248"/>
      <x:c r="KED5904" s="248"/>
      <x:c r="KEE5904" s="248"/>
      <x:c r="KEF5904" s="248"/>
      <x:c r="KEG5904" s="248"/>
      <x:c r="KEH5904" s="248"/>
      <x:c r="KEI5904" s="248"/>
      <x:c r="KEJ5904" s="248"/>
      <x:c r="KEK5904" s="248"/>
      <x:c r="KEL5904" s="248"/>
      <x:c r="KEM5904" s="248"/>
      <x:c r="KEN5904" s="248"/>
      <x:c r="KEO5904" s="248"/>
      <x:c r="KEP5904" s="248"/>
      <x:c r="KEQ5904" s="248"/>
      <x:c r="KER5904" s="248"/>
      <x:c r="KES5904" s="248"/>
      <x:c r="KET5904" s="248"/>
      <x:c r="KEU5904" s="248"/>
      <x:c r="KEV5904" s="248"/>
      <x:c r="KEW5904" s="248"/>
      <x:c r="KEX5904" s="248"/>
      <x:c r="KEY5904" s="248"/>
      <x:c r="KEZ5904" s="248"/>
      <x:c r="KFA5904" s="248"/>
      <x:c r="KFB5904" s="248"/>
      <x:c r="KFC5904" s="248"/>
      <x:c r="KFD5904" s="248"/>
      <x:c r="KFE5904" s="248"/>
      <x:c r="KFF5904" s="248"/>
      <x:c r="KFG5904" s="248"/>
      <x:c r="KFH5904" s="248"/>
      <x:c r="KFI5904" s="248"/>
      <x:c r="KFJ5904" s="248"/>
      <x:c r="KFK5904" s="248"/>
      <x:c r="KFL5904" s="248"/>
      <x:c r="KFM5904" s="248"/>
      <x:c r="KFN5904" s="248"/>
      <x:c r="KFO5904" s="248"/>
      <x:c r="KFP5904" s="248"/>
      <x:c r="KFQ5904" s="248"/>
      <x:c r="KFR5904" s="248"/>
      <x:c r="KFS5904" s="248"/>
      <x:c r="KFT5904" s="248"/>
      <x:c r="KFU5904" s="248"/>
      <x:c r="KFV5904" s="248"/>
      <x:c r="KFW5904" s="248"/>
      <x:c r="KFX5904" s="248"/>
      <x:c r="KFY5904" s="248"/>
      <x:c r="KFZ5904" s="248"/>
      <x:c r="KGA5904" s="248"/>
      <x:c r="KGB5904" s="248"/>
      <x:c r="KGC5904" s="248"/>
      <x:c r="KGD5904" s="248"/>
      <x:c r="KGE5904" s="248"/>
      <x:c r="KGF5904" s="248"/>
      <x:c r="KGG5904" s="248"/>
      <x:c r="KGH5904" s="248"/>
      <x:c r="KGI5904" s="248"/>
      <x:c r="KGJ5904" s="248"/>
      <x:c r="KGK5904" s="248"/>
      <x:c r="KGL5904" s="248"/>
      <x:c r="KGM5904" s="248"/>
      <x:c r="KGN5904" s="248"/>
      <x:c r="KGO5904" s="248"/>
      <x:c r="KGP5904" s="248"/>
      <x:c r="KGQ5904" s="248"/>
      <x:c r="KGR5904" s="248"/>
      <x:c r="KGS5904" s="248"/>
      <x:c r="KGT5904" s="248"/>
      <x:c r="KGU5904" s="248"/>
      <x:c r="KGV5904" s="248"/>
      <x:c r="KGW5904" s="248"/>
      <x:c r="KGX5904" s="248"/>
      <x:c r="KGY5904" s="248"/>
      <x:c r="KGZ5904" s="248"/>
      <x:c r="KHA5904" s="248"/>
      <x:c r="KHB5904" s="248"/>
      <x:c r="KHC5904" s="248"/>
      <x:c r="KHD5904" s="248"/>
      <x:c r="KHE5904" s="248"/>
      <x:c r="KHF5904" s="248"/>
      <x:c r="KHG5904" s="248"/>
      <x:c r="KHH5904" s="248"/>
      <x:c r="KHI5904" s="248"/>
      <x:c r="KHJ5904" s="248"/>
      <x:c r="KHK5904" s="248"/>
      <x:c r="KHL5904" s="248"/>
      <x:c r="KHM5904" s="248"/>
      <x:c r="KHN5904" s="248"/>
      <x:c r="KHO5904" s="248"/>
      <x:c r="KHP5904" s="248"/>
      <x:c r="KHQ5904" s="248"/>
      <x:c r="KHR5904" s="248"/>
      <x:c r="KHS5904" s="248"/>
      <x:c r="KHT5904" s="248"/>
      <x:c r="KHU5904" s="248"/>
      <x:c r="KHV5904" s="248"/>
      <x:c r="KHW5904" s="248"/>
      <x:c r="KHX5904" s="248"/>
      <x:c r="KHY5904" s="248"/>
      <x:c r="KHZ5904" s="248"/>
      <x:c r="KIA5904" s="248"/>
      <x:c r="KIB5904" s="248"/>
      <x:c r="KIC5904" s="248"/>
      <x:c r="KID5904" s="248"/>
      <x:c r="KIE5904" s="248"/>
      <x:c r="KIF5904" s="248"/>
      <x:c r="KIG5904" s="248"/>
      <x:c r="KIH5904" s="248"/>
      <x:c r="KII5904" s="248"/>
      <x:c r="KIJ5904" s="248"/>
      <x:c r="KIK5904" s="248"/>
      <x:c r="KIL5904" s="248"/>
      <x:c r="KIM5904" s="248"/>
      <x:c r="KIN5904" s="248"/>
      <x:c r="KIO5904" s="248"/>
      <x:c r="KIP5904" s="248"/>
      <x:c r="KIQ5904" s="248"/>
      <x:c r="KIR5904" s="248"/>
      <x:c r="KIS5904" s="248"/>
      <x:c r="KIT5904" s="248"/>
      <x:c r="KIU5904" s="248"/>
      <x:c r="KIV5904" s="248"/>
      <x:c r="KIW5904" s="248"/>
      <x:c r="KIX5904" s="248"/>
      <x:c r="KIY5904" s="248"/>
      <x:c r="KIZ5904" s="248"/>
      <x:c r="KJA5904" s="248"/>
      <x:c r="KJB5904" s="248"/>
      <x:c r="KJC5904" s="248"/>
      <x:c r="KJD5904" s="248"/>
      <x:c r="KJE5904" s="248"/>
      <x:c r="KJF5904" s="248"/>
      <x:c r="KJG5904" s="248"/>
      <x:c r="KJH5904" s="248"/>
      <x:c r="KJI5904" s="248"/>
      <x:c r="KJJ5904" s="248"/>
      <x:c r="KJK5904" s="248"/>
      <x:c r="KJL5904" s="248"/>
      <x:c r="KJM5904" s="248"/>
      <x:c r="KJN5904" s="248"/>
      <x:c r="KJO5904" s="248"/>
      <x:c r="KJP5904" s="248"/>
      <x:c r="KJQ5904" s="248"/>
      <x:c r="KJR5904" s="248"/>
      <x:c r="KJS5904" s="248"/>
      <x:c r="KJT5904" s="248"/>
      <x:c r="KJU5904" s="248"/>
      <x:c r="KJV5904" s="248"/>
      <x:c r="KJW5904" s="248"/>
      <x:c r="KJX5904" s="248"/>
      <x:c r="KJY5904" s="248"/>
      <x:c r="KJZ5904" s="248"/>
      <x:c r="KKA5904" s="248"/>
      <x:c r="KKB5904" s="248"/>
      <x:c r="KKC5904" s="248"/>
      <x:c r="KKD5904" s="248"/>
      <x:c r="KKE5904" s="248"/>
      <x:c r="KKF5904" s="248"/>
      <x:c r="KKG5904" s="248"/>
      <x:c r="KKH5904" s="248"/>
      <x:c r="KKI5904" s="248"/>
      <x:c r="KKJ5904" s="248"/>
      <x:c r="KKK5904" s="248"/>
      <x:c r="KKL5904" s="248"/>
      <x:c r="KKM5904" s="248"/>
      <x:c r="KKN5904" s="248"/>
      <x:c r="KKO5904" s="248"/>
      <x:c r="KKP5904" s="248"/>
      <x:c r="KKQ5904" s="248"/>
      <x:c r="KKR5904" s="248"/>
      <x:c r="KKS5904" s="248"/>
      <x:c r="KKT5904" s="248"/>
      <x:c r="KKU5904" s="248"/>
      <x:c r="KKV5904" s="248"/>
      <x:c r="KKW5904" s="248"/>
      <x:c r="KKX5904" s="248"/>
      <x:c r="KKY5904" s="248"/>
      <x:c r="KKZ5904" s="248"/>
      <x:c r="KLA5904" s="248"/>
      <x:c r="KLB5904" s="248"/>
      <x:c r="KLC5904" s="248"/>
      <x:c r="KLD5904" s="248"/>
      <x:c r="KLE5904" s="248"/>
      <x:c r="KLF5904" s="248"/>
      <x:c r="KLG5904" s="248"/>
      <x:c r="KLH5904" s="248"/>
      <x:c r="KLI5904" s="248"/>
      <x:c r="KLJ5904" s="248"/>
      <x:c r="KLK5904" s="248"/>
      <x:c r="KLL5904" s="248"/>
      <x:c r="KLM5904" s="248"/>
      <x:c r="KLN5904" s="248"/>
      <x:c r="KLO5904" s="248"/>
      <x:c r="KLP5904" s="248"/>
      <x:c r="KLQ5904" s="248"/>
      <x:c r="KLR5904" s="248"/>
      <x:c r="KLS5904" s="248"/>
      <x:c r="KLT5904" s="248"/>
      <x:c r="KLU5904" s="248"/>
      <x:c r="KLV5904" s="248"/>
      <x:c r="KLW5904" s="248"/>
      <x:c r="KLX5904" s="248"/>
      <x:c r="KLY5904" s="248"/>
      <x:c r="KLZ5904" s="248"/>
      <x:c r="KMA5904" s="248"/>
      <x:c r="KMB5904" s="248"/>
      <x:c r="KMC5904" s="248"/>
      <x:c r="KMD5904" s="248"/>
      <x:c r="KME5904" s="248"/>
      <x:c r="KMF5904" s="248"/>
      <x:c r="KMG5904" s="248"/>
      <x:c r="KMH5904" s="248"/>
      <x:c r="KMI5904" s="248"/>
      <x:c r="KMJ5904" s="248"/>
      <x:c r="KMK5904" s="248"/>
      <x:c r="KML5904" s="248"/>
      <x:c r="KMM5904" s="248"/>
      <x:c r="KMN5904" s="248"/>
      <x:c r="KMO5904" s="248"/>
      <x:c r="KMP5904" s="248"/>
      <x:c r="KMQ5904" s="248"/>
      <x:c r="KMR5904" s="248"/>
      <x:c r="KMS5904" s="248"/>
      <x:c r="KMT5904" s="248"/>
      <x:c r="KMU5904" s="248"/>
      <x:c r="KMV5904" s="248"/>
      <x:c r="KMW5904" s="248"/>
      <x:c r="KMX5904" s="248"/>
      <x:c r="KMY5904" s="248"/>
      <x:c r="KMZ5904" s="248"/>
      <x:c r="KNA5904" s="248"/>
      <x:c r="KNB5904" s="248"/>
      <x:c r="KNC5904" s="248"/>
      <x:c r="KND5904" s="248"/>
      <x:c r="KNE5904" s="248"/>
      <x:c r="KNF5904" s="248"/>
      <x:c r="KNG5904" s="248"/>
      <x:c r="KNH5904" s="248"/>
      <x:c r="KNI5904" s="248"/>
      <x:c r="KNJ5904" s="248"/>
      <x:c r="KNK5904" s="248"/>
      <x:c r="KNL5904" s="248"/>
      <x:c r="KNM5904" s="248"/>
      <x:c r="KNN5904" s="248"/>
      <x:c r="KNO5904" s="248"/>
      <x:c r="KNP5904" s="248"/>
      <x:c r="KNQ5904" s="248"/>
      <x:c r="KNR5904" s="248"/>
      <x:c r="KNS5904" s="248"/>
      <x:c r="KNT5904" s="248"/>
      <x:c r="KNU5904" s="248"/>
      <x:c r="KNV5904" s="248"/>
      <x:c r="KNW5904" s="248"/>
      <x:c r="KNX5904" s="248"/>
      <x:c r="KNY5904" s="248"/>
      <x:c r="KNZ5904" s="248"/>
      <x:c r="KOA5904" s="248"/>
      <x:c r="KOB5904" s="248"/>
      <x:c r="KOC5904" s="248"/>
      <x:c r="KOD5904" s="248"/>
      <x:c r="KOE5904" s="248"/>
      <x:c r="KOF5904" s="248"/>
      <x:c r="KOG5904" s="248"/>
      <x:c r="KOH5904" s="248"/>
      <x:c r="KOI5904" s="248"/>
      <x:c r="KOJ5904" s="248"/>
      <x:c r="KOK5904" s="248"/>
      <x:c r="KOL5904" s="248"/>
      <x:c r="KOM5904" s="248"/>
      <x:c r="KON5904" s="248"/>
      <x:c r="KOO5904" s="248"/>
      <x:c r="KOP5904" s="248"/>
      <x:c r="KOQ5904" s="248"/>
      <x:c r="KOR5904" s="248"/>
      <x:c r="KOS5904" s="248"/>
      <x:c r="KOT5904" s="248"/>
      <x:c r="KOU5904" s="248"/>
      <x:c r="KOV5904" s="248"/>
      <x:c r="KOW5904" s="248"/>
      <x:c r="KOX5904" s="248"/>
      <x:c r="KOY5904" s="248"/>
      <x:c r="KOZ5904" s="248"/>
      <x:c r="KPA5904" s="248"/>
      <x:c r="KPB5904" s="248"/>
      <x:c r="KPC5904" s="248"/>
      <x:c r="KPD5904" s="248"/>
      <x:c r="KPE5904" s="248"/>
      <x:c r="KPF5904" s="248"/>
      <x:c r="KPG5904" s="248"/>
      <x:c r="KPH5904" s="248"/>
      <x:c r="KPI5904" s="248"/>
      <x:c r="KPJ5904" s="248"/>
      <x:c r="KPK5904" s="248"/>
      <x:c r="KPL5904" s="248"/>
      <x:c r="KPM5904" s="248"/>
      <x:c r="KPN5904" s="248"/>
      <x:c r="KPO5904" s="248"/>
      <x:c r="KPP5904" s="248"/>
      <x:c r="KPQ5904" s="248"/>
      <x:c r="KPR5904" s="248"/>
      <x:c r="KPS5904" s="248"/>
      <x:c r="KPT5904" s="248"/>
      <x:c r="KPU5904" s="248"/>
      <x:c r="KPV5904" s="248"/>
      <x:c r="KPW5904" s="248"/>
      <x:c r="KPX5904" s="248"/>
      <x:c r="KPY5904" s="248"/>
      <x:c r="KPZ5904" s="248"/>
      <x:c r="KQA5904" s="248"/>
      <x:c r="KQB5904" s="248"/>
      <x:c r="KQC5904" s="248"/>
      <x:c r="KQD5904" s="248"/>
      <x:c r="KQE5904" s="248"/>
      <x:c r="KQF5904" s="248"/>
      <x:c r="KQG5904" s="248"/>
      <x:c r="KQH5904" s="248"/>
      <x:c r="KQI5904" s="248"/>
      <x:c r="KQJ5904" s="248"/>
      <x:c r="KQK5904" s="248"/>
      <x:c r="KQL5904" s="248"/>
      <x:c r="KQM5904" s="248"/>
      <x:c r="KQN5904" s="248"/>
      <x:c r="KQO5904" s="248"/>
      <x:c r="KQP5904" s="248"/>
      <x:c r="KQQ5904" s="248"/>
      <x:c r="KQR5904" s="248"/>
      <x:c r="KQS5904" s="248"/>
      <x:c r="KQT5904" s="248"/>
      <x:c r="KQU5904" s="248"/>
      <x:c r="KQV5904" s="248"/>
      <x:c r="KQW5904" s="248"/>
      <x:c r="KQX5904" s="248"/>
      <x:c r="KQY5904" s="248"/>
      <x:c r="KQZ5904" s="248"/>
      <x:c r="KRA5904" s="248"/>
      <x:c r="KRB5904" s="248"/>
      <x:c r="KRC5904" s="248"/>
      <x:c r="KRD5904" s="248"/>
      <x:c r="KRE5904" s="248"/>
      <x:c r="KRF5904" s="248"/>
      <x:c r="KRG5904" s="248"/>
      <x:c r="KRH5904" s="248"/>
      <x:c r="KRI5904" s="248"/>
      <x:c r="KRJ5904" s="248"/>
      <x:c r="KRK5904" s="248"/>
      <x:c r="KRL5904" s="248"/>
      <x:c r="KRM5904" s="248"/>
      <x:c r="KRN5904" s="248"/>
      <x:c r="KRO5904" s="248"/>
      <x:c r="KRP5904" s="248"/>
      <x:c r="KRQ5904" s="248"/>
      <x:c r="KRR5904" s="248"/>
      <x:c r="KRS5904" s="248"/>
      <x:c r="KRT5904" s="248"/>
      <x:c r="KRU5904" s="248"/>
      <x:c r="KRV5904" s="248"/>
      <x:c r="KRW5904" s="248"/>
      <x:c r="KRX5904" s="248"/>
      <x:c r="KRY5904" s="248"/>
      <x:c r="KRZ5904" s="248"/>
      <x:c r="KSA5904" s="248"/>
      <x:c r="KSB5904" s="248"/>
      <x:c r="KSC5904" s="248"/>
      <x:c r="KSD5904" s="248"/>
      <x:c r="KSE5904" s="248"/>
      <x:c r="KSF5904" s="248"/>
      <x:c r="KSG5904" s="248"/>
      <x:c r="KSH5904" s="248"/>
      <x:c r="KSI5904" s="248"/>
      <x:c r="KSJ5904" s="248"/>
      <x:c r="KSK5904" s="248"/>
      <x:c r="KSL5904" s="248"/>
      <x:c r="KSM5904" s="248"/>
      <x:c r="KSN5904" s="248"/>
      <x:c r="KSO5904" s="248"/>
      <x:c r="KSP5904" s="248"/>
      <x:c r="KSQ5904" s="248"/>
      <x:c r="KSR5904" s="248"/>
      <x:c r="KSS5904" s="248"/>
      <x:c r="KST5904" s="248"/>
      <x:c r="KSU5904" s="248"/>
      <x:c r="KSV5904" s="248"/>
      <x:c r="KSW5904" s="248"/>
      <x:c r="KSX5904" s="248"/>
      <x:c r="KSY5904" s="248"/>
      <x:c r="KSZ5904" s="248"/>
      <x:c r="KTA5904" s="248"/>
      <x:c r="KTB5904" s="248"/>
      <x:c r="KTC5904" s="248"/>
      <x:c r="KTD5904" s="248"/>
      <x:c r="KTE5904" s="248"/>
      <x:c r="KTF5904" s="248"/>
      <x:c r="KTG5904" s="248"/>
      <x:c r="KTH5904" s="248"/>
      <x:c r="KTI5904" s="248"/>
      <x:c r="KTJ5904" s="248"/>
      <x:c r="KTK5904" s="248"/>
      <x:c r="KTL5904" s="248"/>
      <x:c r="KTM5904" s="248"/>
      <x:c r="KTN5904" s="248"/>
      <x:c r="KTO5904" s="248"/>
      <x:c r="KTP5904" s="248"/>
      <x:c r="KTQ5904" s="248"/>
      <x:c r="KTR5904" s="248"/>
      <x:c r="KTS5904" s="248"/>
      <x:c r="KTT5904" s="248"/>
      <x:c r="KTU5904" s="248"/>
      <x:c r="KTV5904" s="248"/>
      <x:c r="KTW5904" s="248"/>
      <x:c r="KTX5904" s="248"/>
      <x:c r="KTY5904" s="248"/>
      <x:c r="KTZ5904" s="248"/>
      <x:c r="KUA5904" s="248"/>
      <x:c r="KUB5904" s="248"/>
      <x:c r="KUC5904" s="248"/>
      <x:c r="KUD5904" s="248"/>
      <x:c r="KUE5904" s="248"/>
      <x:c r="KUF5904" s="248"/>
      <x:c r="KUG5904" s="248"/>
      <x:c r="KUH5904" s="248"/>
      <x:c r="KUI5904" s="248"/>
      <x:c r="KUJ5904" s="248"/>
      <x:c r="KUK5904" s="248"/>
      <x:c r="KUL5904" s="248"/>
      <x:c r="KUM5904" s="248"/>
      <x:c r="KUN5904" s="248"/>
      <x:c r="KUO5904" s="248"/>
      <x:c r="KUP5904" s="248"/>
      <x:c r="KUQ5904" s="248"/>
      <x:c r="KUR5904" s="248"/>
      <x:c r="KUS5904" s="248"/>
      <x:c r="KUT5904" s="248"/>
      <x:c r="KUU5904" s="248"/>
      <x:c r="KUV5904" s="248"/>
      <x:c r="KUW5904" s="248"/>
      <x:c r="KUX5904" s="248"/>
      <x:c r="KUY5904" s="248"/>
      <x:c r="KUZ5904" s="248"/>
      <x:c r="KVA5904" s="248"/>
      <x:c r="KVB5904" s="248"/>
      <x:c r="KVC5904" s="248"/>
      <x:c r="KVD5904" s="248"/>
      <x:c r="KVE5904" s="248"/>
      <x:c r="KVF5904" s="248"/>
      <x:c r="KVG5904" s="248"/>
      <x:c r="KVH5904" s="248"/>
      <x:c r="KVI5904" s="248"/>
      <x:c r="KVJ5904" s="248"/>
      <x:c r="KVK5904" s="248"/>
      <x:c r="KVL5904" s="248"/>
      <x:c r="KVM5904" s="248"/>
      <x:c r="KVN5904" s="248"/>
      <x:c r="KVO5904" s="248"/>
      <x:c r="KVP5904" s="248"/>
      <x:c r="KVQ5904" s="248"/>
      <x:c r="KVR5904" s="248"/>
      <x:c r="KVS5904" s="248"/>
      <x:c r="KVT5904" s="248"/>
      <x:c r="KVU5904" s="248"/>
      <x:c r="KVV5904" s="248"/>
      <x:c r="KVW5904" s="248"/>
      <x:c r="KVX5904" s="248"/>
      <x:c r="KVY5904" s="248"/>
      <x:c r="KVZ5904" s="248"/>
      <x:c r="KWA5904" s="248"/>
      <x:c r="KWB5904" s="248"/>
      <x:c r="KWC5904" s="248"/>
      <x:c r="KWD5904" s="248"/>
      <x:c r="KWE5904" s="248"/>
      <x:c r="KWF5904" s="248"/>
      <x:c r="KWG5904" s="248"/>
      <x:c r="KWH5904" s="248"/>
      <x:c r="KWI5904" s="248"/>
      <x:c r="KWJ5904" s="248"/>
      <x:c r="KWK5904" s="248"/>
      <x:c r="KWL5904" s="248"/>
      <x:c r="KWM5904" s="248"/>
      <x:c r="KWN5904" s="248"/>
      <x:c r="KWO5904" s="248"/>
      <x:c r="KWP5904" s="248"/>
      <x:c r="KWQ5904" s="248"/>
      <x:c r="KWR5904" s="248"/>
      <x:c r="KWS5904" s="248"/>
      <x:c r="KWT5904" s="248"/>
      <x:c r="KWU5904" s="248"/>
      <x:c r="KWV5904" s="248"/>
      <x:c r="KWW5904" s="248"/>
      <x:c r="KWX5904" s="248"/>
      <x:c r="KWY5904" s="248"/>
      <x:c r="KWZ5904" s="248"/>
      <x:c r="KXA5904" s="248"/>
      <x:c r="KXB5904" s="248"/>
      <x:c r="KXC5904" s="248"/>
      <x:c r="KXD5904" s="248"/>
      <x:c r="KXE5904" s="248"/>
      <x:c r="KXF5904" s="248"/>
      <x:c r="KXG5904" s="248"/>
      <x:c r="KXH5904" s="248"/>
      <x:c r="KXI5904" s="248"/>
      <x:c r="KXJ5904" s="248"/>
      <x:c r="KXK5904" s="248"/>
      <x:c r="KXL5904" s="248"/>
      <x:c r="KXM5904" s="248"/>
      <x:c r="KXN5904" s="248"/>
      <x:c r="KXO5904" s="248"/>
      <x:c r="KXP5904" s="248"/>
      <x:c r="KXQ5904" s="248"/>
      <x:c r="KXR5904" s="248"/>
      <x:c r="KXS5904" s="248"/>
      <x:c r="KXT5904" s="248"/>
      <x:c r="KXU5904" s="248"/>
      <x:c r="KXV5904" s="248"/>
      <x:c r="KXW5904" s="248"/>
      <x:c r="KXX5904" s="248"/>
      <x:c r="KXY5904" s="248"/>
      <x:c r="KXZ5904" s="248"/>
      <x:c r="KYA5904" s="248"/>
      <x:c r="KYB5904" s="248"/>
      <x:c r="KYC5904" s="248"/>
      <x:c r="KYD5904" s="248"/>
      <x:c r="KYE5904" s="248"/>
      <x:c r="KYF5904" s="248"/>
      <x:c r="KYG5904" s="248"/>
      <x:c r="KYH5904" s="248"/>
      <x:c r="KYI5904" s="248"/>
      <x:c r="KYJ5904" s="248"/>
      <x:c r="KYK5904" s="248"/>
      <x:c r="KYL5904" s="248"/>
      <x:c r="KYM5904" s="248"/>
      <x:c r="KYN5904" s="248"/>
      <x:c r="KYO5904" s="248"/>
      <x:c r="KYP5904" s="248"/>
      <x:c r="KYQ5904" s="248"/>
      <x:c r="KYR5904" s="248"/>
      <x:c r="KYS5904" s="248"/>
      <x:c r="KYT5904" s="248"/>
      <x:c r="KYU5904" s="248"/>
      <x:c r="KYV5904" s="248"/>
      <x:c r="KYW5904" s="248"/>
      <x:c r="KYX5904" s="248"/>
      <x:c r="KYY5904" s="248"/>
      <x:c r="KYZ5904" s="248"/>
      <x:c r="KZA5904" s="248"/>
      <x:c r="KZB5904" s="248"/>
      <x:c r="KZC5904" s="248"/>
      <x:c r="KZD5904" s="248"/>
      <x:c r="KZE5904" s="248"/>
      <x:c r="KZF5904" s="248"/>
      <x:c r="KZG5904" s="248"/>
      <x:c r="KZH5904" s="248"/>
      <x:c r="KZI5904" s="248"/>
      <x:c r="KZJ5904" s="248"/>
      <x:c r="KZK5904" s="248"/>
      <x:c r="KZL5904" s="248"/>
      <x:c r="KZM5904" s="248"/>
      <x:c r="KZN5904" s="248"/>
      <x:c r="KZO5904" s="248"/>
      <x:c r="KZP5904" s="248"/>
      <x:c r="KZQ5904" s="248"/>
      <x:c r="KZR5904" s="248"/>
      <x:c r="KZS5904" s="248"/>
      <x:c r="KZT5904" s="248"/>
      <x:c r="KZU5904" s="248"/>
      <x:c r="KZV5904" s="248"/>
      <x:c r="KZW5904" s="248"/>
      <x:c r="KZX5904" s="248"/>
      <x:c r="KZY5904" s="248"/>
      <x:c r="KZZ5904" s="248"/>
      <x:c r="LAA5904" s="248"/>
      <x:c r="LAB5904" s="248"/>
      <x:c r="LAC5904" s="248"/>
      <x:c r="LAD5904" s="248"/>
      <x:c r="LAE5904" s="248"/>
      <x:c r="LAF5904" s="248"/>
      <x:c r="LAG5904" s="248"/>
      <x:c r="LAH5904" s="248"/>
      <x:c r="LAI5904" s="248"/>
      <x:c r="LAJ5904" s="248"/>
      <x:c r="LAK5904" s="248"/>
      <x:c r="LAL5904" s="248"/>
      <x:c r="LAM5904" s="248"/>
      <x:c r="LAN5904" s="248"/>
      <x:c r="LAO5904" s="248"/>
      <x:c r="LAP5904" s="248"/>
      <x:c r="LAQ5904" s="248"/>
      <x:c r="LAR5904" s="248"/>
      <x:c r="LAS5904" s="248"/>
      <x:c r="LAT5904" s="248"/>
      <x:c r="LAU5904" s="248"/>
      <x:c r="LAV5904" s="248"/>
      <x:c r="LAW5904" s="248"/>
      <x:c r="LAX5904" s="248"/>
      <x:c r="LAY5904" s="248"/>
      <x:c r="LAZ5904" s="248"/>
      <x:c r="LBA5904" s="248"/>
      <x:c r="LBB5904" s="248"/>
      <x:c r="LBC5904" s="248"/>
      <x:c r="LBD5904" s="248"/>
      <x:c r="LBE5904" s="248"/>
      <x:c r="LBF5904" s="248"/>
      <x:c r="LBG5904" s="248"/>
      <x:c r="LBH5904" s="248"/>
      <x:c r="LBI5904" s="248"/>
      <x:c r="LBJ5904" s="248"/>
      <x:c r="LBK5904" s="248"/>
      <x:c r="LBL5904" s="248"/>
      <x:c r="LBM5904" s="248"/>
      <x:c r="LBN5904" s="248"/>
      <x:c r="LBO5904" s="248"/>
      <x:c r="LBP5904" s="248"/>
      <x:c r="LBQ5904" s="248"/>
      <x:c r="LBR5904" s="248"/>
      <x:c r="LBS5904" s="248"/>
      <x:c r="LBT5904" s="248"/>
      <x:c r="LBU5904" s="248"/>
      <x:c r="LBV5904" s="248"/>
      <x:c r="LBW5904" s="248"/>
      <x:c r="LBX5904" s="248"/>
      <x:c r="LBY5904" s="248"/>
      <x:c r="LBZ5904" s="248"/>
      <x:c r="LCA5904" s="248"/>
      <x:c r="LCB5904" s="248"/>
      <x:c r="LCC5904" s="248"/>
      <x:c r="LCD5904" s="248"/>
      <x:c r="LCE5904" s="248"/>
      <x:c r="LCF5904" s="248"/>
      <x:c r="LCG5904" s="248"/>
      <x:c r="LCH5904" s="248"/>
      <x:c r="LCI5904" s="248"/>
      <x:c r="LCJ5904" s="248"/>
      <x:c r="LCK5904" s="248"/>
      <x:c r="LCL5904" s="248"/>
      <x:c r="LCM5904" s="248"/>
      <x:c r="LCN5904" s="248"/>
      <x:c r="LCO5904" s="248"/>
      <x:c r="LCP5904" s="248"/>
      <x:c r="LCQ5904" s="248"/>
      <x:c r="LCR5904" s="248"/>
      <x:c r="LCS5904" s="248"/>
      <x:c r="LCT5904" s="248"/>
      <x:c r="LCU5904" s="248"/>
      <x:c r="LCV5904" s="248"/>
      <x:c r="LCW5904" s="248"/>
      <x:c r="LCX5904" s="248"/>
      <x:c r="LCY5904" s="248"/>
      <x:c r="LCZ5904" s="248"/>
      <x:c r="LDA5904" s="248"/>
      <x:c r="LDB5904" s="248"/>
      <x:c r="LDC5904" s="248"/>
      <x:c r="LDD5904" s="248"/>
      <x:c r="LDE5904" s="248"/>
      <x:c r="LDF5904" s="248"/>
      <x:c r="LDG5904" s="248"/>
      <x:c r="LDH5904" s="248"/>
      <x:c r="LDI5904" s="248"/>
      <x:c r="LDJ5904" s="248"/>
      <x:c r="LDK5904" s="248"/>
      <x:c r="LDL5904" s="248"/>
      <x:c r="LDM5904" s="248"/>
      <x:c r="LDN5904" s="248"/>
      <x:c r="LDO5904" s="248"/>
      <x:c r="LDP5904" s="248"/>
      <x:c r="LDQ5904" s="248"/>
      <x:c r="LDR5904" s="248"/>
      <x:c r="LDS5904" s="248"/>
      <x:c r="LDT5904" s="248"/>
      <x:c r="LDU5904" s="248"/>
      <x:c r="LDV5904" s="248"/>
      <x:c r="LDW5904" s="248"/>
      <x:c r="LDX5904" s="248"/>
      <x:c r="LDY5904" s="248"/>
      <x:c r="LDZ5904" s="248"/>
      <x:c r="LEA5904" s="248"/>
      <x:c r="LEB5904" s="248"/>
      <x:c r="LEC5904" s="248"/>
      <x:c r="LED5904" s="248"/>
      <x:c r="LEE5904" s="248"/>
      <x:c r="LEF5904" s="248"/>
      <x:c r="LEG5904" s="248"/>
      <x:c r="LEH5904" s="248"/>
      <x:c r="LEI5904" s="248"/>
      <x:c r="LEJ5904" s="248"/>
      <x:c r="LEK5904" s="248"/>
      <x:c r="LEL5904" s="248"/>
      <x:c r="LEM5904" s="248"/>
      <x:c r="LEN5904" s="248"/>
      <x:c r="LEO5904" s="248"/>
      <x:c r="LEP5904" s="248"/>
      <x:c r="LEQ5904" s="248"/>
      <x:c r="LER5904" s="248"/>
      <x:c r="LES5904" s="248"/>
      <x:c r="LET5904" s="248"/>
      <x:c r="LEU5904" s="248"/>
      <x:c r="LEV5904" s="248"/>
      <x:c r="LEW5904" s="248"/>
      <x:c r="LEX5904" s="248"/>
      <x:c r="LEY5904" s="248"/>
      <x:c r="LEZ5904" s="248"/>
      <x:c r="LFA5904" s="248"/>
      <x:c r="LFB5904" s="248"/>
      <x:c r="LFC5904" s="248"/>
      <x:c r="LFD5904" s="248"/>
      <x:c r="LFE5904" s="248"/>
      <x:c r="LFF5904" s="248"/>
      <x:c r="LFG5904" s="248"/>
      <x:c r="LFH5904" s="248"/>
      <x:c r="LFI5904" s="248"/>
      <x:c r="LFJ5904" s="248"/>
      <x:c r="LFK5904" s="248"/>
      <x:c r="LFL5904" s="248"/>
      <x:c r="LFM5904" s="248"/>
      <x:c r="LFN5904" s="248"/>
      <x:c r="LFO5904" s="248"/>
      <x:c r="LFP5904" s="248"/>
      <x:c r="LFQ5904" s="248"/>
      <x:c r="LFR5904" s="248"/>
      <x:c r="LFS5904" s="248"/>
      <x:c r="LFT5904" s="248"/>
      <x:c r="LFU5904" s="248"/>
      <x:c r="LFV5904" s="248"/>
      <x:c r="LFW5904" s="248"/>
      <x:c r="LFX5904" s="248"/>
      <x:c r="LFY5904" s="248"/>
      <x:c r="LFZ5904" s="248"/>
      <x:c r="LGA5904" s="248"/>
      <x:c r="LGB5904" s="248"/>
      <x:c r="LGC5904" s="248"/>
      <x:c r="LGD5904" s="248"/>
      <x:c r="LGE5904" s="248"/>
      <x:c r="LGF5904" s="248"/>
      <x:c r="LGG5904" s="248"/>
      <x:c r="LGH5904" s="248"/>
      <x:c r="LGI5904" s="248"/>
      <x:c r="LGJ5904" s="248"/>
      <x:c r="LGK5904" s="248"/>
      <x:c r="LGL5904" s="248"/>
      <x:c r="LGM5904" s="248"/>
      <x:c r="LGN5904" s="248"/>
      <x:c r="LGO5904" s="248"/>
      <x:c r="LGP5904" s="248"/>
      <x:c r="LGQ5904" s="248"/>
      <x:c r="LGR5904" s="248"/>
      <x:c r="LGS5904" s="248"/>
      <x:c r="LGT5904" s="248"/>
      <x:c r="LGU5904" s="248"/>
      <x:c r="LGV5904" s="248"/>
      <x:c r="LGW5904" s="248"/>
      <x:c r="LGX5904" s="248"/>
      <x:c r="LGY5904" s="248"/>
      <x:c r="LGZ5904" s="248"/>
      <x:c r="LHA5904" s="248"/>
      <x:c r="LHB5904" s="248"/>
      <x:c r="LHC5904" s="248"/>
      <x:c r="LHD5904" s="248"/>
      <x:c r="LHE5904" s="248"/>
      <x:c r="LHF5904" s="248"/>
      <x:c r="LHG5904" s="248"/>
      <x:c r="LHH5904" s="248"/>
      <x:c r="LHI5904" s="248"/>
      <x:c r="LHJ5904" s="248"/>
      <x:c r="LHK5904" s="248"/>
      <x:c r="LHL5904" s="248"/>
      <x:c r="LHM5904" s="248"/>
      <x:c r="LHN5904" s="248"/>
      <x:c r="LHO5904" s="248"/>
      <x:c r="LHP5904" s="248"/>
      <x:c r="LHQ5904" s="248"/>
      <x:c r="LHR5904" s="248"/>
      <x:c r="LHS5904" s="248"/>
      <x:c r="LHT5904" s="248"/>
      <x:c r="LHU5904" s="248"/>
      <x:c r="LHV5904" s="248"/>
      <x:c r="LHW5904" s="248"/>
      <x:c r="LHX5904" s="248"/>
      <x:c r="LHY5904" s="248"/>
      <x:c r="LHZ5904" s="248"/>
      <x:c r="LIA5904" s="248"/>
      <x:c r="LIB5904" s="248"/>
      <x:c r="LIC5904" s="248"/>
      <x:c r="LID5904" s="248"/>
      <x:c r="LIE5904" s="248"/>
      <x:c r="LIF5904" s="248"/>
      <x:c r="LIG5904" s="248"/>
      <x:c r="LIH5904" s="248"/>
      <x:c r="LII5904" s="248"/>
      <x:c r="LIJ5904" s="248"/>
      <x:c r="LIK5904" s="248"/>
      <x:c r="LIL5904" s="248"/>
      <x:c r="LIM5904" s="248"/>
      <x:c r="LIN5904" s="248"/>
      <x:c r="LIO5904" s="248"/>
      <x:c r="LIP5904" s="248"/>
      <x:c r="LIQ5904" s="248"/>
      <x:c r="LIR5904" s="248"/>
      <x:c r="LIS5904" s="248"/>
      <x:c r="LIT5904" s="248"/>
      <x:c r="LIU5904" s="248"/>
      <x:c r="LIV5904" s="248"/>
      <x:c r="LIW5904" s="248"/>
      <x:c r="LIX5904" s="248"/>
      <x:c r="LIY5904" s="248"/>
      <x:c r="LIZ5904" s="248"/>
      <x:c r="LJA5904" s="248"/>
      <x:c r="LJB5904" s="248"/>
      <x:c r="LJC5904" s="248"/>
      <x:c r="LJD5904" s="248"/>
      <x:c r="LJE5904" s="248"/>
      <x:c r="LJF5904" s="248"/>
      <x:c r="LJG5904" s="248"/>
      <x:c r="LJH5904" s="248"/>
      <x:c r="LJI5904" s="248"/>
      <x:c r="LJJ5904" s="248"/>
      <x:c r="LJK5904" s="248"/>
      <x:c r="LJL5904" s="248"/>
      <x:c r="LJM5904" s="248"/>
      <x:c r="LJN5904" s="248"/>
      <x:c r="LJO5904" s="248"/>
      <x:c r="LJP5904" s="248"/>
      <x:c r="LJQ5904" s="248"/>
      <x:c r="LJR5904" s="248"/>
      <x:c r="LJS5904" s="248"/>
      <x:c r="LJT5904" s="248"/>
      <x:c r="LJU5904" s="248"/>
      <x:c r="LJV5904" s="248"/>
      <x:c r="LJW5904" s="248"/>
      <x:c r="LJX5904" s="248"/>
      <x:c r="LJY5904" s="248"/>
      <x:c r="LJZ5904" s="248"/>
      <x:c r="LKA5904" s="248"/>
      <x:c r="LKB5904" s="248"/>
      <x:c r="LKC5904" s="248"/>
      <x:c r="LKD5904" s="248"/>
      <x:c r="LKE5904" s="248"/>
      <x:c r="LKF5904" s="248"/>
      <x:c r="LKG5904" s="248"/>
      <x:c r="LKH5904" s="248"/>
      <x:c r="LKI5904" s="248"/>
      <x:c r="LKJ5904" s="248"/>
      <x:c r="LKK5904" s="248"/>
      <x:c r="LKL5904" s="248"/>
      <x:c r="LKM5904" s="248"/>
      <x:c r="LKN5904" s="248"/>
      <x:c r="LKO5904" s="248"/>
      <x:c r="LKP5904" s="248"/>
      <x:c r="LKQ5904" s="248"/>
      <x:c r="LKR5904" s="248"/>
      <x:c r="LKS5904" s="248"/>
      <x:c r="LKT5904" s="248"/>
      <x:c r="LKU5904" s="248"/>
      <x:c r="LKV5904" s="248"/>
      <x:c r="LKW5904" s="248"/>
      <x:c r="LKX5904" s="248"/>
      <x:c r="LKY5904" s="248"/>
      <x:c r="LKZ5904" s="248"/>
      <x:c r="LLA5904" s="248"/>
      <x:c r="LLB5904" s="248"/>
      <x:c r="LLC5904" s="248"/>
      <x:c r="LLD5904" s="248"/>
      <x:c r="LLE5904" s="248"/>
      <x:c r="LLF5904" s="248"/>
      <x:c r="LLG5904" s="248"/>
      <x:c r="LLH5904" s="248"/>
      <x:c r="LLI5904" s="248"/>
      <x:c r="LLJ5904" s="248"/>
      <x:c r="LLK5904" s="248"/>
      <x:c r="LLL5904" s="248"/>
      <x:c r="LLM5904" s="248"/>
      <x:c r="LLN5904" s="248"/>
      <x:c r="LLO5904" s="248"/>
      <x:c r="LLP5904" s="248"/>
      <x:c r="LLQ5904" s="248"/>
      <x:c r="LLR5904" s="248"/>
      <x:c r="LLS5904" s="248"/>
      <x:c r="LLT5904" s="248"/>
      <x:c r="LLU5904" s="248"/>
      <x:c r="LLV5904" s="248"/>
      <x:c r="LLW5904" s="248"/>
      <x:c r="LLX5904" s="248"/>
      <x:c r="LLY5904" s="248"/>
      <x:c r="LLZ5904" s="248"/>
      <x:c r="LMA5904" s="248"/>
      <x:c r="LMB5904" s="248"/>
      <x:c r="LMC5904" s="248"/>
      <x:c r="LMD5904" s="248"/>
      <x:c r="LME5904" s="248"/>
      <x:c r="LMF5904" s="248"/>
      <x:c r="LMG5904" s="248"/>
      <x:c r="LMH5904" s="248"/>
      <x:c r="LMI5904" s="248"/>
      <x:c r="LMJ5904" s="248"/>
      <x:c r="LMK5904" s="248"/>
      <x:c r="LML5904" s="248"/>
      <x:c r="LMM5904" s="248"/>
      <x:c r="LMN5904" s="248"/>
      <x:c r="LMO5904" s="248"/>
      <x:c r="LMP5904" s="248"/>
      <x:c r="LMQ5904" s="248"/>
      <x:c r="LMR5904" s="248"/>
      <x:c r="LMS5904" s="248"/>
      <x:c r="LMT5904" s="248"/>
      <x:c r="LMU5904" s="248"/>
      <x:c r="LMV5904" s="248"/>
      <x:c r="LMW5904" s="248"/>
      <x:c r="LMX5904" s="248"/>
      <x:c r="LMY5904" s="248"/>
      <x:c r="LMZ5904" s="248"/>
      <x:c r="LNA5904" s="248"/>
      <x:c r="LNB5904" s="248"/>
      <x:c r="LNC5904" s="248"/>
      <x:c r="LND5904" s="248"/>
      <x:c r="LNE5904" s="248"/>
      <x:c r="LNF5904" s="248"/>
      <x:c r="LNG5904" s="248"/>
      <x:c r="LNH5904" s="248"/>
      <x:c r="LNI5904" s="248"/>
      <x:c r="LNJ5904" s="248"/>
      <x:c r="LNK5904" s="248"/>
      <x:c r="LNL5904" s="248"/>
      <x:c r="LNM5904" s="248"/>
      <x:c r="LNN5904" s="248"/>
      <x:c r="LNO5904" s="248"/>
      <x:c r="LNP5904" s="248"/>
      <x:c r="LNQ5904" s="248"/>
      <x:c r="LNR5904" s="248"/>
      <x:c r="LNS5904" s="248"/>
      <x:c r="LNT5904" s="248"/>
      <x:c r="LNU5904" s="248"/>
      <x:c r="LNV5904" s="248"/>
      <x:c r="LNW5904" s="248"/>
      <x:c r="LNX5904" s="248"/>
      <x:c r="LNY5904" s="248"/>
      <x:c r="LNZ5904" s="248"/>
      <x:c r="LOA5904" s="248"/>
      <x:c r="LOB5904" s="248"/>
      <x:c r="LOC5904" s="248"/>
      <x:c r="LOD5904" s="248"/>
      <x:c r="LOE5904" s="248"/>
      <x:c r="LOF5904" s="248"/>
      <x:c r="LOG5904" s="248"/>
      <x:c r="LOH5904" s="248"/>
      <x:c r="LOI5904" s="248"/>
      <x:c r="LOJ5904" s="248"/>
      <x:c r="LOK5904" s="248"/>
      <x:c r="LOL5904" s="248"/>
      <x:c r="LOM5904" s="248"/>
      <x:c r="LON5904" s="248"/>
      <x:c r="LOO5904" s="248"/>
      <x:c r="LOP5904" s="248"/>
      <x:c r="LOQ5904" s="248"/>
      <x:c r="LOR5904" s="248"/>
      <x:c r="LOS5904" s="248"/>
      <x:c r="LOT5904" s="248"/>
      <x:c r="LOU5904" s="248"/>
      <x:c r="LOV5904" s="248"/>
      <x:c r="LOW5904" s="248"/>
      <x:c r="LOX5904" s="248"/>
      <x:c r="LOY5904" s="248"/>
      <x:c r="LOZ5904" s="248"/>
      <x:c r="LPA5904" s="248"/>
      <x:c r="LPB5904" s="248"/>
      <x:c r="LPC5904" s="248"/>
      <x:c r="LPD5904" s="248"/>
      <x:c r="LPE5904" s="248"/>
      <x:c r="LPF5904" s="248"/>
      <x:c r="LPG5904" s="248"/>
      <x:c r="LPH5904" s="248"/>
      <x:c r="LPI5904" s="248"/>
      <x:c r="LPJ5904" s="248"/>
      <x:c r="LPK5904" s="248"/>
      <x:c r="LPL5904" s="248"/>
      <x:c r="LPM5904" s="248"/>
      <x:c r="LPN5904" s="248"/>
      <x:c r="LPO5904" s="248"/>
      <x:c r="LPP5904" s="248"/>
      <x:c r="LPQ5904" s="248"/>
      <x:c r="LPR5904" s="248"/>
      <x:c r="LPS5904" s="248"/>
      <x:c r="LPT5904" s="248"/>
      <x:c r="LPU5904" s="248"/>
      <x:c r="LPV5904" s="248"/>
      <x:c r="LPW5904" s="248"/>
      <x:c r="LPX5904" s="248"/>
      <x:c r="LPY5904" s="248"/>
      <x:c r="LPZ5904" s="248"/>
      <x:c r="LQA5904" s="248"/>
      <x:c r="LQB5904" s="248"/>
      <x:c r="LQC5904" s="248"/>
      <x:c r="LQD5904" s="248"/>
      <x:c r="LQE5904" s="248"/>
      <x:c r="LQF5904" s="248"/>
      <x:c r="LQG5904" s="248"/>
      <x:c r="LQH5904" s="248"/>
      <x:c r="LQI5904" s="248"/>
      <x:c r="LQJ5904" s="248"/>
      <x:c r="LQK5904" s="248"/>
      <x:c r="LQL5904" s="248"/>
      <x:c r="LQM5904" s="248"/>
      <x:c r="LQN5904" s="248"/>
      <x:c r="LQO5904" s="248"/>
      <x:c r="LQP5904" s="248"/>
      <x:c r="LQQ5904" s="248"/>
      <x:c r="LQR5904" s="248"/>
      <x:c r="LQS5904" s="248"/>
      <x:c r="LQT5904" s="248"/>
      <x:c r="LQU5904" s="248"/>
      <x:c r="LQV5904" s="248"/>
      <x:c r="LQW5904" s="248"/>
      <x:c r="LQX5904" s="248"/>
      <x:c r="LQY5904" s="248"/>
      <x:c r="LQZ5904" s="248"/>
      <x:c r="LRA5904" s="248"/>
      <x:c r="LRB5904" s="248"/>
      <x:c r="LRC5904" s="248"/>
      <x:c r="LRD5904" s="248"/>
      <x:c r="LRE5904" s="248"/>
      <x:c r="LRF5904" s="248"/>
      <x:c r="LRG5904" s="248"/>
      <x:c r="LRH5904" s="248"/>
      <x:c r="LRI5904" s="248"/>
      <x:c r="LRJ5904" s="248"/>
      <x:c r="LRK5904" s="248"/>
      <x:c r="LRL5904" s="248"/>
      <x:c r="LRM5904" s="248"/>
      <x:c r="LRN5904" s="248"/>
      <x:c r="LRO5904" s="248"/>
      <x:c r="LRP5904" s="248"/>
      <x:c r="LRQ5904" s="248"/>
      <x:c r="LRR5904" s="248"/>
      <x:c r="LRS5904" s="248"/>
      <x:c r="LRT5904" s="248"/>
      <x:c r="LRU5904" s="248"/>
      <x:c r="LRV5904" s="248"/>
      <x:c r="LRW5904" s="248"/>
      <x:c r="LRX5904" s="248"/>
      <x:c r="LRY5904" s="248"/>
      <x:c r="LRZ5904" s="248"/>
      <x:c r="LSA5904" s="248"/>
      <x:c r="LSB5904" s="248"/>
      <x:c r="LSC5904" s="248"/>
      <x:c r="LSD5904" s="248"/>
      <x:c r="LSE5904" s="248"/>
      <x:c r="LSF5904" s="248"/>
      <x:c r="LSG5904" s="248"/>
      <x:c r="LSH5904" s="248"/>
      <x:c r="LSI5904" s="248"/>
      <x:c r="LSJ5904" s="248"/>
      <x:c r="LSK5904" s="248"/>
      <x:c r="LSL5904" s="248"/>
      <x:c r="LSM5904" s="248"/>
      <x:c r="LSN5904" s="248"/>
      <x:c r="LSO5904" s="248"/>
      <x:c r="LSP5904" s="248"/>
      <x:c r="LSQ5904" s="248"/>
      <x:c r="LSR5904" s="248"/>
      <x:c r="LSS5904" s="248"/>
      <x:c r="LST5904" s="248"/>
      <x:c r="LSU5904" s="248"/>
      <x:c r="LSV5904" s="248"/>
      <x:c r="LSW5904" s="248"/>
      <x:c r="LSX5904" s="248"/>
      <x:c r="LSY5904" s="248"/>
      <x:c r="LSZ5904" s="248"/>
      <x:c r="LTA5904" s="248"/>
      <x:c r="LTB5904" s="248"/>
      <x:c r="LTC5904" s="248"/>
      <x:c r="LTD5904" s="248"/>
      <x:c r="LTE5904" s="248"/>
      <x:c r="LTF5904" s="248"/>
      <x:c r="LTG5904" s="248"/>
      <x:c r="LTH5904" s="248"/>
      <x:c r="LTI5904" s="248"/>
      <x:c r="LTJ5904" s="248"/>
      <x:c r="LTK5904" s="248"/>
      <x:c r="LTL5904" s="248"/>
      <x:c r="LTM5904" s="248"/>
      <x:c r="LTN5904" s="248"/>
      <x:c r="LTO5904" s="248"/>
      <x:c r="LTP5904" s="248"/>
      <x:c r="LTQ5904" s="248"/>
      <x:c r="LTR5904" s="248"/>
      <x:c r="LTS5904" s="248"/>
      <x:c r="LTT5904" s="248"/>
      <x:c r="LTU5904" s="248"/>
      <x:c r="LTV5904" s="248"/>
      <x:c r="LTW5904" s="248"/>
      <x:c r="LTX5904" s="248"/>
      <x:c r="LTY5904" s="248"/>
      <x:c r="LTZ5904" s="248"/>
      <x:c r="LUA5904" s="248"/>
      <x:c r="LUB5904" s="248"/>
      <x:c r="LUC5904" s="248"/>
      <x:c r="LUD5904" s="248"/>
      <x:c r="LUE5904" s="248"/>
      <x:c r="LUF5904" s="248"/>
      <x:c r="LUG5904" s="248"/>
      <x:c r="LUH5904" s="248"/>
      <x:c r="LUI5904" s="248"/>
      <x:c r="LUJ5904" s="248"/>
      <x:c r="LUK5904" s="248"/>
      <x:c r="LUL5904" s="248"/>
      <x:c r="LUM5904" s="248"/>
      <x:c r="LUN5904" s="248"/>
      <x:c r="LUO5904" s="248"/>
      <x:c r="LUP5904" s="248"/>
      <x:c r="LUQ5904" s="248"/>
      <x:c r="LUR5904" s="248"/>
      <x:c r="LUS5904" s="248"/>
      <x:c r="LUT5904" s="248"/>
      <x:c r="LUU5904" s="248"/>
      <x:c r="LUV5904" s="248"/>
      <x:c r="LUW5904" s="248"/>
      <x:c r="LUX5904" s="248"/>
      <x:c r="LUY5904" s="248"/>
      <x:c r="LUZ5904" s="248"/>
      <x:c r="LVA5904" s="248"/>
      <x:c r="LVB5904" s="248"/>
      <x:c r="LVC5904" s="248"/>
      <x:c r="LVD5904" s="248"/>
      <x:c r="LVE5904" s="248"/>
      <x:c r="LVF5904" s="248"/>
      <x:c r="LVG5904" s="248"/>
      <x:c r="LVH5904" s="248"/>
      <x:c r="LVI5904" s="248"/>
      <x:c r="LVJ5904" s="248"/>
      <x:c r="LVK5904" s="248"/>
      <x:c r="LVL5904" s="248"/>
      <x:c r="LVM5904" s="248"/>
      <x:c r="LVN5904" s="248"/>
      <x:c r="LVO5904" s="248"/>
      <x:c r="LVP5904" s="248"/>
      <x:c r="LVQ5904" s="248"/>
      <x:c r="LVR5904" s="248"/>
      <x:c r="LVS5904" s="248"/>
      <x:c r="LVT5904" s="248"/>
      <x:c r="LVU5904" s="248"/>
      <x:c r="LVV5904" s="248"/>
      <x:c r="LVW5904" s="248"/>
      <x:c r="LVX5904" s="248"/>
      <x:c r="LVY5904" s="248"/>
      <x:c r="LVZ5904" s="248"/>
      <x:c r="LWA5904" s="248"/>
      <x:c r="LWB5904" s="248"/>
      <x:c r="LWC5904" s="248"/>
      <x:c r="LWD5904" s="248"/>
      <x:c r="LWE5904" s="248"/>
      <x:c r="LWF5904" s="248"/>
      <x:c r="LWG5904" s="248"/>
      <x:c r="LWH5904" s="248"/>
      <x:c r="LWI5904" s="248"/>
      <x:c r="LWJ5904" s="248"/>
      <x:c r="LWK5904" s="248"/>
      <x:c r="LWL5904" s="248"/>
      <x:c r="LWM5904" s="248"/>
      <x:c r="LWN5904" s="248"/>
      <x:c r="LWO5904" s="248"/>
      <x:c r="LWP5904" s="248"/>
      <x:c r="LWQ5904" s="248"/>
      <x:c r="LWR5904" s="248"/>
      <x:c r="LWS5904" s="248"/>
      <x:c r="LWT5904" s="248"/>
      <x:c r="LWU5904" s="248"/>
      <x:c r="LWV5904" s="248"/>
      <x:c r="LWW5904" s="248"/>
      <x:c r="LWX5904" s="248"/>
      <x:c r="LWY5904" s="248"/>
      <x:c r="LWZ5904" s="248"/>
      <x:c r="LXA5904" s="248"/>
      <x:c r="LXB5904" s="248"/>
      <x:c r="LXC5904" s="248"/>
      <x:c r="LXD5904" s="248"/>
      <x:c r="LXE5904" s="248"/>
      <x:c r="LXF5904" s="248"/>
      <x:c r="LXG5904" s="248"/>
      <x:c r="LXH5904" s="248"/>
      <x:c r="LXI5904" s="248"/>
      <x:c r="LXJ5904" s="248"/>
      <x:c r="LXK5904" s="248"/>
      <x:c r="LXL5904" s="248"/>
      <x:c r="LXM5904" s="248"/>
      <x:c r="LXN5904" s="248"/>
      <x:c r="LXO5904" s="248"/>
      <x:c r="LXP5904" s="248"/>
      <x:c r="LXQ5904" s="248"/>
      <x:c r="LXR5904" s="248"/>
      <x:c r="LXS5904" s="248"/>
      <x:c r="LXT5904" s="248"/>
      <x:c r="LXU5904" s="248"/>
      <x:c r="LXV5904" s="248"/>
      <x:c r="LXW5904" s="248"/>
      <x:c r="LXX5904" s="248"/>
      <x:c r="LXY5904" s="248"/>
      <x:c r="LXZ5904" s="248"/>
      <x:c r="LYA5904" s="248"/>
      <x:c r="LYB5904" s="248"/>
      <x:c r="LYC5904" s="248"/>
      <x:c r="LYD5904" s="248"/>
      <x:c r="LYE5904" s="248"/>
      <x:c r="LYF5904" s="248"/>
      <x:c r="LYG5904" s="248"/>
      <x:c r="LYH5904" s="248"/>
      <x:c r="LYI5904" s="248"/>
      <x:c r="LYJ5904" s="248"/>
      <x:c r="LYK5904" s="248"/>
      <x:c r="LYL5904" s="248"/>
      <x:c r="LYM5904" s="248"/>
      <x:c r="LYN5904" s="248"/>
      <x:c r="LYO5904" s="248"/>
      <x:c r="LYP5904" s="248"/>
      <x:c r="LYQ5904" s="248"/>
      <x:c r="LYR5904" s="248"/>
      <x:c r="LYS5904" s="248"/>
      <x:c r="LYT5904" s="248"/>
      <x:c r="LYU5904" s="248"/>
      <x:c r="LYV5904" s="248"/>
      <x:c r="LYW5904" s="248"/>
      <x:c r="LYX5904" s="248"/>
      <x:c r="LYY5904" s="248"/>
      <x:c r="LYZ5904" s="248"/>
      <x:c r="LZA5904" s="248"/>
      <x:c r="LZB5904" s="248"/>
      <x:c r="LZC5904" s="248"/>
      <x:c r="LZD5904" s="248"/>
      <x:c r="LZE5904" s="248"/>
      <x:c r="LZF5904" s="248"/>
      <x:c r="LZG5904" s="248"/>
      <x:c r="LZH5904" s="248"/>
      <x:c r="LZI5904" s="248"/>
      <x:c r="LZJ5904" s="248"/>
      <x:c r="LZK5904" s="248"/>
      <x:c r="LZL5904" s="248"/>
      <x:c r="LZM5904" s="248"/>
      <x:c r="LZN5904" s="248"/>
      <x:c r="LZO5904" s="248"/>
      <x:c r="LZP5904" s="248"/>
      <x:c r="LZQ5904" s="248"/>
      <x:c r="LZR5904" s="248"/>
      <x:c r="LZS5904" s="248"/>
      <x:c r="LZT5904" s="248"/>
      <x:c r="LZU5904" s="248"/>
      <x:c r="LZV5904" s="248"/>
      <x:c r="LZW5904" s="248"/>
      <x:c r="LZX5904" s="248"/>
      <x:c r="LZY5904" s="248"/>
      <x:c r="LZZ5904" s="248"/>
      <x:c r="MAA5904" s="248"/>
      <x:c r="MAB5904" s="248"/>
      <x:c r="MAC5904" s="248"/>
      <x:c r="MAD5904" s="248"/>
      <x:c r="MAE5904" s="248"/>
      <x:c r="MAF5904" s="248"/>
      <x:c r="MAG5904" s="248"/>
      <x:c r="MAH5904" s="248"/>
      <x:c r="MAI5904" s="248"/>
      <x:c r="MAJ5904" s="248"/>
      <x:c r="MAK5904" s="248"/>
      <x:c r="MAL5904" s="248"/>
      <x:c r="MAM5904" s="248"/>
      <x:c r="MAN5904" s="248"/>
      <x:c r="MAO5904" s="248"/>
      <x:c r="MAP5904" s="248"/>
      <x:c r="MAQ5904" s="248"/>
      <x:c r="MAR5904" s="248"/>
      <x:c r="MAS5904" s="248"/>
      <x:c r="MAT5904" s="248"/>
      <x:c r="MAU5904" s="248"/>
      <x:c r="MAV5904" s="248"/>
      <x:c r="MAW5904" s="248"/>
      <x:c r="MAX5904" s="248"/>
      <x:c r="MAY5904" s="248"/>
      <x:c r="MAZ5904" s="248"/>
      <x:c r="MBA5904" s="248"/>
      <x:c r="MBB5904" s="248"/>
      <x:c r="MBC5904" s="248"/>
      <x:c r="MBD5904" s="248"/>
      <x:c r="MBE5904" s="248"/>
      <x:c r="MBF5904" s="248"/>
      <x:c r="MBG5904" s="248"/>
      <x:c r="MBH5904" s="248"/>
      <x:c r="MBI5904" s="248"/>
      <x:c r="MBJ5904" s="248"/>
      <x:c r="MBK5904" s="248"/>
      <x:c r="MBL5904" s="248"/>
      <x:c r="MBM5904" s="248"/>
      <x:c r="MBN5904" s="248"/>
      <x:c r="MBO5904" s="248"/>
      <x:c r="MBP5904" s="248"/>
      <x:c r="MBQ5904" s="248"/>
      <x:c r="MBR5904" s="248"/>
      <x:c r="MBS5904" s="248"/>
      <x:c r="MBT5904" s="248"/>
      <x:c r="MBU5904" s="248"/>
      <x:c r="MBV5904" s="248"/>
      <x:c r="MBW5904" s="248"/>
      <x:c r="MBX5904" s="248"/>
      <x:c r="MBY5904" s="248"/>
      <x:c r="MBZ5904" s="248"/>
      <x:c r="MCA5904" s="248"/>
      <x:c r="MCB5904" s="248"/>
      <x:c r="MCC5904" s="248"/>
      <x:c r="MCD5904" s="248"/>
      <x:c r="MCE5904" s="248"/>
      <x:c r="MCF5904" s="248"/>
      <x:c r="MCG5904" s="248"/>
      <x:c r="MCH5904" s="248"/>
      <x:c r="MCI5904" s="248"/>
      <x:c r="MCJ5904" s="248"/>
      <x:c r="MCK5904" s="248"/>
      <x:c r="MCL5904" s="248"/>
      <x:c r="MCM5904" s="248"/>
      <x:c r="MCN5904" s="248"/>
      <x:c r="MCO5904" s="248"/>
      <x:c r="MCP5904" s="248"/>
      <x:c r="MCQ5904" s="248"/>
      <x:c r="MCR5904" s="248"/>
      <x:c r="MCS5904" s="248"/>
      <x:c r="MCT5904" s="248"/>
      <x:c r="MCU5904" s="248"/>
      <x:c r="MCV5904" s="248"/>
      <x:c r="MCW5904" s="248"/>
      <x:c r="MCX5904" s="248"/>
      <x:c r="MCY5904" s="248"/>
      <x:c r="MCZ5904" s="248"/>
      <x:c r="MDA5904" s="248"/>
      <x:c r="MDB5904" s="248"/>
      <x:c r="MDC5904" s="248"/>
      <x:c r="MDD5904" s="248"/>
      <x:c r="MDE5904" s="248"/>
      <x:c r="MDF5904" s="248"/>
      <x:c r="MDG5904" s="248"/>
      <x:c r="MDH5904" s="248"/>
      <x:c r="MDI5904" s="248"/>
      <x:c r="MDJ5904" s="248"/>
      <x:c r="MDK5904" s="248"/>
      <x:c r="MDL5904" s="248"/>
      <x:c r="MDM5904" s="248"/>
      <x:c r="MDN5904" s="248"/>
      <x:c r="MDO5904" s="248"/>
      <x:c r="MDP5904" s="248"/>
      <x:c r="MDQ5904" s="248"/>
      <x:c r="MDR5904" s="248"/>
      <x:c r="MDS5904" s="248"/>
      <x:c r="MDT5904" s="248"/>
      <x:c r="MDU5904" s="248"/>
      <x:c r="MDV5904" s="248"/>
      <x:c r="MDW5904" s="248"/>
      <x:c r="MDX5904" s="248"/>
      <x:c r="MDY5904" s="248"/>
      <x:c r="MDZ5904" s="248"/>
      <x:c r="MEA5904" s="248"/>
      <x:c r="MEB5904" s="248"/>
      <x:c r="MEC5904" s="248"/>
      <x:c r="MED5904" s="248"/>
      <x:c r="MEE5904" s="248"/>
      <x:c r="MEF5904" s="248"/>
      <x:c r="MEG5904" s="248"/>
      <x:c r="MEH5904" s="248"/>
      <x:c r="MEI5904" s="248"/>
      <x:c r="MEJ5904" s="248"/>
      <x:c r="MEK5904" s="248"/>
      <x:c r="MEL5904" s="248"/>
      <x:c r="MEM5904" s="248"/>
      <x:c r="MEN5904" s="248"/>
      <x:c r="MEO5904" s="248"/>
      <x:c r="MEP5904" s="248"/>
      <x:c r="MEQ5904" s="248"/>
      <x:c r="MER5904" s="248"/>
      <x:c r="MES5904" s="248"/>
      <x:c r="MET5904" s="248"/>
      <x:c r="MEU5904" s="248"/>
      <x:c r="MEV5904" s="248"/>
      <x:c r="MEW5904" s="248"/>
      <x:c r="MEX5904" s="248"/>
      <x:c r="MEY5904" s="248"/>
      <x:c r="MEZ5904" s="248"/>
      <x:c r="MFA5904" s="248"/>
      <x:c r="MFB5904" s="248"/>
      <x:c r="MFC5904" s="248"/>
      <x:c r="MFD5904" s="248"/>
      <x:c r="MFE5904" s="248"/>
      <x:c r="MFF5904" s="248"/>
      <x:c r="MFG5904" s="248"/>
      <x:c r="MFH5904" s="248"/>
      <x:c r="MFI5904" s="248"/>
      <x:c r="MFJ5904" s="248"/>
      <x:c r="MFK5904" s="248"/>
      <x:c r="MFL5904" s="248"/>
      <x:c r="MFM5904" s="248"/>
      <x:c r="MFN5904" s="248"/>
      <x:c r="MFO5904" s="248"/>
      <x:c r="MFP5904" s="248"/>
      <x:c r="MFQ5904" s="248"/>
      <x:c r="MFR5904" s="248"/>
      <x:c r="MFS5904" s="248"/>
      <x:c r="MFT5904" s="248"/>
      <x:c r="MFU5904" s="248"/>
      <x:c r="MFV5904" s="248"/>
      <x:c r="MFW5904" s="248"/>
      <x:c r="MFX5904" s="248"/>
      <x:c r="MFY5904" s="248"/>
      <x:c r="MFZ5904" s="248"/>
      <x:c r="MGA5904" s="248"/>
      <x:c r="MGB5904" s="248"/>
      <x:c r="MGC5904" s="248"/>
      <x:c r="MGD5904" s="248"/>
      <x:c r="MGE5904" s="248"/>
      <x:c r="MGF5904" s="248"/>
      <x:c r="MGG5904" s="248"/>
      <x:c r="MGH5904" s="248"/>
      <x:c r="MGI5904" s="248"/>
      <x:c r="MGJ5904" s="248"/>
      <x:c r="MGK5904" s="248"/>
      <x:c r="MGL5904" s="248"/>
      <x:c r="MGM5904" s="248"/>
      <x:c r="MGN5904" s="248"/>
      <x:c r="MGO5904" s="248"/>
      <x:c r="MGP5904" s="248"/>
      <x:c r="MGQ5904" s="248"/>
      <x:c r="MGR5904" s="248"/>
      <x:c r="MGS5904" s="248"/>
      <x:c r="MGT5904" s="248"/>
      <x:c r="MGU5904" s="248"/>
      <x:c r="MGV5904" s="248"/>
      <x:c r="MGW5904" s="248"/>
      <x:c r="MGX5904" s="248"/>
      <x:c r="MGY5904" s="248"/>
      <x:c r="MGZ5904" s="248"/>
      <x:c r="MHA5904" s="248"/>
      <x:c r="MHB5904" s="248"/>
      <x:c r="MHC5904" s="248"/>
      <x:c r="MHD5904" s="248"/>
      <x:c r="MHE5904" s="248"/>
      <x:c r="MHF5904" s="248"/>
      <x:c r="MHG5904" s="248"/>
      <x:c r="MHH5904" s="248"/>
      <x:c r="MHI5904" s="248"/>
      <x:c r="MHJ5904" s="248"/>
      <x:c r="MHK5904" s="248"/>
      <x:c r="MHL5904" s="248"/>
      <x:c r="MHM5904" s="248"/>
      <x:c r="MHN5904" s="248"/>
      <x:c r="MHO5904" s="248"/>
      <x:c r="MHP5904" s="248"/>
      <x:c r="MHQ5904" s="248"/>
      <x:c r="MHR5904" s="248"/>
      <x:c r="MHS5904" s="248"/>
      <x:c r="MHT5904" s="248"/>
      <x:c r="MHU5904" s="248"/>
      <x:c r="MHV5904" s="248"/>
      <x:c r="MHW5904" s="248"/>
      <x:c r="MHX5904" s="248"/>
      <x:c r="MHY5904" s="248"/>
      <x:c r="MHZ5904" s="248"/>
      <x:c r="MIA5904" s="248"/>
      <x:c r="MIB5904" s="248"/>
      <x:c r="MIC5904" s="248"/>
      <x:c r="MID5904" s="248"/>
      <x:c r="MIE5904" s="248"/>
      <x:c r="MIF5904" s="248"/>
      <x:c r="MIG5904" s="248"/>
      <x:c r="MIH5904" s="248"/>
      <x:c r="MII5904" s="248"/>
      <x:c r="MIJ5904" s="248"/>
      <x:c r="MIK5904" s="248"/>
      <x:c r="MIL5904" s="248"/>
      <x:c r="MIM5904" s="248"/>
      <x:c r="MIN5904" s="248"/>
      <x:c r="MIO5904" s="248"/>
      <x:c r="MIP5904" s="248"/>
      <x:c r="MIQ5904" s="248"/>
      <x:c r="MIR5904" s="248"/>
      <x:c r="MIS5904" s="248"/>
      <x:c r="MIT5904" s="248"/>
      <x:c r="MIU5904" s="248"/>
      <x:c r="MIV5904" s="248"/>
      <x:c r="MIW5904" s="248"/>
      <x:c r="MIX5904" s="248"/>
      <x:c r="MIY5904" s="248"/>
      <x:c r="MIZ5904" s="248"/>
      <x:c r="MJA5904" s="248"/>
      <x:c r="MJB5904" s="248"/>
      <x:c r="MJC5904" s="248"/>
      <x:c r="MJD5904" s="248"/>
      <x:c r="MJE5904" s="248"/>
      <x:c r="MJF5904" s="248"/>
      <x:c r="MJG5904" s="248"/>
      <x:c r="MJH5904" s="248"/>
      <x:c r="MJI5904" s="248"/>
      <x:c r="MJJ5904" s="248"/>
      <x:c r="MJK5904" s="248"/>
      <x:c r="MJL5904" s="248"/>
      <x:c r="MJM5904" s="248"/>
      <x:c r="MJN5904" s="248"/>
      <x:c r="MJO5904" s="248"/>
      <x:c r="MJP5904" s="248"/>
      <x:c r="MJQ5904" s="248"/>
      <x:c r="MJR5904" s="248"/>
      <x:c r="MJS5904" s="248"/>
      <x:c r="MJT5904" s="248"/>
      <x:c r="MJU5904" s="248"/>
      <x:c r="MJV5904" s="248"/>
      <x:c r="MJW5904" s="248"/>
      <x:c r="MJX5904" s="248"/>
      <x:c r="MJY5904" s="248"/>
      <x:c r="MJZ5904" s="248"/>
      <x:c r="MKA5904" s="248"/>
      <x:c r="MKB5904" s="248"/>
      <x:c r="MKC5904" s="248"/>
      <x:c r="MKD5904" s="248"/>
      <x:c r="MKE5904" s="248"/>
      <x:c r="MKF5904" s="248"/>
      <x:c r="MKG5904" s="248"/>
      <x:c r="MKH5904" s="248"/>
      <x:c r="MKI5904" s="248"/>
      <x:c r="MKJ5904" s="248"/>
      <x:c r="MKK5904" s="248"/>
      <x:c r="MKL5904" s="248"/>
      <x:c r="MKM5904" s="248"/>
      <x:c r="MKN5904" s="248"/>
      <x:c r="MKO5904" s="248"/>
      <x:c r="MKP5904" s="248"/>
      <x:c r="MKQ5904" s="248"/>
      <x:c r="MKR5904" s="248"/>
      <x:c r="MKS5904" s="248"/>
      <x:c r="MKT5904" s="248"/>
      <x:c r="MKU5904" s="248"/>
      <x:c r="MKV5904" s="248"/>
      <x:c r="MKW5904" s="248"/>
      <x:c r="MKX5904" s="248"/>
      <x:c r="MKY5904" s="248"/>
      <x:c r="MKZ5904" s="248"/>
      <x:c r="MLA5904" s="248"/>
      <x:c r="MLB5904" s="248"/>
      <x:c r="MLC5904" s="248"/>
      <x:c r="MLD5904" s="248"/>
      <x:c r="MLE5904" s="248"/>
      <x:c r="MLF5904" s="248"/>
      <x:c r="MLG5904" s="248"/>
      <x:c r="MLH5904" s="248"/>
      <x:c r="MLI5904" s="248"/>
      <x:c r="MLJ5904" s="248"/>
      <x:c r="MLK5904" s="248"/>
      <x:c r="MLL5904" s="248"/>
      <x:c r="MLM5904" s="248"/>
      <x:c r="MLN5904" s="248"/>
      <x:c r="MLO5904" s="248"/>
      <x:c r="MLP5904" s="248"/>
      <x:c r="MLQ5904" s="248"/>
      <x:c r="MLR5904" s="248"/>
      <x:c r="MLS5904" s="248"/>
      <x:c r="MLT5904" s="248"/>
      <x:c r="MLU5904" s="248"/>
      <x:c r="MLV5904" s="248"/>
      <x:c r="MLW5904" s="248"/>
      <x:c r="MLX5904" s="248"/>
      <x:c r="MLY5904" s="248"/>
      <x:c r="MLZ5904" s="248"/>
      <x:c r="MMA5904" s="248"/>
      <x:c r="MMB5904" s="248"/>
      <x:c r="MMC5904" s="248"/>
      <x:c r="MMD5904" s="248"/>
      <x:c r="MME5904" s="248"/>
      <x:c r="MMF5904" s="248"/>
      <x:c r="MMG5904" s="248"/>
      <x:c r="MMH5904" s="248"/>
      <x:c r="MMI5904" s="248"/>
      <x:c r="MMJ5904" s="248"/>
      <x:c r="MMK5904" s="248"/>
      <x:c r="MML5904" s="248"/>
      <x:c r="MMM5904" s="248"/>
      <x:c r="MMN5904" s="248"/>
      <x:c r="MMO5904" s="248"/>
      <x:c r="MMP5904" s="248"/>
      <x:c r="MMQ5904" s="248"/>
      <x:c r="MMR5904" s="248"/>
      <x:c r="MMS5904" s="248"/>
      <x:c r="MMT5904" s="248"/>
      <x:c r="MMU5904" s="248"/>
      <x:c r="MMV5904" s="248"/>
      <x:c r="MMW5904" s="248"/>
      <x:c r="MMX5904" s="248"/>
      <x:c r="MMY5904" s="248"/>
      <x:c r="MMZ5904" s="248"/>
      <x:c r="MNA5904" s="248"/>
      <x:c r="MNB5904" s="248"/>
      <x:c r="MNC5904" s="248"/>
      <x:c r="MND5904" s="248"/>
      <x:c r="MNE5904" s="248"/>
      <x:c r="MNF5904" s="248"/>
      <x:c r="MNG5904" s="248"/>
      <x:c r="MNH5904" s="248"/>
      <x:c r="MNI5904" s="248"/>
      <x:c r="MNJ5904" s="248"/>
      <x:c r="MNK5904" s="248"/>
      <x:c r="MNL5904" s="248"/>
      <x:c r="MNM5904" s="248"/>
      <x:c r="MNN5904" s="248"/>
      <x:c r="MNO5904" s="248"/>
      <x:c r="MNP5904" s="248"/>
      <x:c r="MNQ5904" s="248"/>
      <x:c r="MNR5904" s="248"/>
      <x:c r="MNS5904" s="248"/>
      <x:c r="MNT5904" s="248"/>
      <x:c r="MNU5904" s="248"/>
      <x:c r="MNV5904" s="248"/>
      <x:c r="MNW5904" s="248"/>
      <x:c r="MNX5904" s="248"/>
      <x:c r="MNY5904" s="248"/>
      <x:c r="MNZ5904" s="248"/>
      <x:c r="MOA5904" s="248"/>
      <x:c r="MOB5904" s="248"/>
      <x:c r="MOC5904" s="248"/>
      <x:c r="MOD5904" s="248"/>
      <x:c r="MOE5904" s="248"/>
      <x:c r="MOF5904" s="248"/>
      <x:c r="MOG5904" s="248"/>
      <x:c r="MOH5904" s="248"/>
      <x:c r="MOI5904" s="248"/>
      <x:c r="MOJ5904" s="248"/>
      <x:c r="MOK5904" s="248"/>
      <x:c r="MOL5904" s="248"/>
      <x:c r="MOM5904" s="248"/>
      <x:c r="MON5904" s="248"/>
      <x:c r="MOO5904" s="248"/>
      <x:c r="MOP5904" s="248"/>
      <x:c r="MOQ5904" s="248"/>
      <x:c r="MOR5904" s="248"/>
      <x:c r="MOS5904" s="248"/>
      <x:c r="MOT5904" s="248"/>
      <x:c r="MOU5904" s="248"/>
      <x:c r="MOV5904" s="248"/>
      <x:c r="MOW5904" s="248"/>
      <x:c r="MOX5904" s="248"/>
      <x:c r="MOY5904" s="248"/>
      <x:c r="MOZ5904" s="248"/>
      <x:c r="MPA5904" s="248"/>
      <x:c r="MPB5904" s="248"/>
      <x:c r="MPC5904" s="248"/>
      <x:c r="MPD5904" s="248"/>
      <x:c r="MPE5904" s="248"/>
      <x:c r="MPF5904" s="248"/>
      <x:c r="MPG5904" s="248"/>
      <x:c r="MPH5904" s="248"/>
      <x:c r="MPI5904" s="248"/>
      <x:c r="MPJ5904" s="248"/>
      <x:c r="MPK5904" s="248"/>
      <x:c r="MPL5904" s="248"/>
      <x:c r="MPM5904" s="248"/>
      <x:c r="MPN5904" s="248"/>
      <x:c r="MPO5904" s="248"/>
      <x:c r="MPP5904" s="248"/>
      <x:c r="MPQ5904" s="248"/>
      <x:c r="MPR5904" s="248"/>
      <x:c r="MPS5904" s="248"/>
      <x:c r="MPT5904" s="248"/>
      <x:c r="MPU5904" s="248"/>
      <x:c r="MPV5904" s="248"/>
      <x:c r="MPW5904" s="248"/>
      <x:c r="MPX5904" s="248"/>
      <x:c r="MPY5904" s="248"/>
      <x:c r="MPZ5904" s="248"/>
      <x:c r="MQA5904" s="248"/>
      <x:c r="MQB5904" s="248"/>
      <x:c r="MQC5904" s="248"/>
      <x:c r="MQD5904" s="248"/>
      <x:c r="MQE5904" s="248"/>
      <x:c r="MQF5904" s="248"/>
      <x:c r="MQG5904" s="248"/>
      <x:c r="MQH5904" s="248"/>
      <x:c r="MQI5904" s="248"/>
      <x:c r="MQJ5904" s="248"/>
      <x:c r="MQK5904" s="248"/>
      <x:c r="MQL5904" s="248"/>
      <x:c r="MQM5904" s="248"/>
      <x:c r="MQN5904" s="248"/>
      <x:c r="MQO5904" s="248"/>
      <x:c r="MQP5904" s="248"/>
      <x:c r="MQQ5904" s="248"/>
      <x:c r="MQR5904" s="248"/>
      <x:c r="MQS5904" s="248"/>
      <x:c r="MQT5904" s="248"/>
      <x:c r="MQU5904" s="248"/>
      <x:c r="MQV5904" s="248"/>
      <x:c r="MQW5904" s="248"/>
      <x:c r="MQX5904" s="248"/>
      <x:c r="MQY5904" s="248"/>
      <x:c r="MQZ5904" s="248"/>
      <x:c r="MRA5904" s="248"/>
      <x:c r="MRB5904" s="248"/>
      <x:c r="MRC5904" s="248"/>
      <x:c r="MRD5904" s="248"/>
      <x:c r="MRE5904" s="248"/>
      <x:c r="MRF5904" s="248"/>
      <x:c r="MRG5904" s="248"/>
      <x:c r="MRH5904" s="248"/>
      <x:c r="MRI5904" s="248"/>
      <x:c r="MRJ5904" s="248"/>
      <x:c r="MRK5904" s="248"/>
      <x:c r="MRL5904" s="248"/>
      <x:c r="MRM5904" s="248"/>
      <x:c r="MRN5904" s="248"/>
      <x:c r="MRO5904" s="248"/>
      <x:c r="MRP5904" s="248"/>
      <x:c r="MRQ5904" s="248"/>
      <x:c r="MRR5904" s="248"/>
      <x:c r="MRS5904" s="248"/>
      <x:c r="MRT5904" s="248"/>
      <x:c r="MRU5904" s="248"/>
      <x:c r="MRV5904" s="248"/>
      <x:c r="MRW5904" s="248"/>
      <x:c r="MRX5904" s="248"/>
      <x:c r="MRY5904" s="248"/>
      <x:c r="MRZ5904" s="248"/>
      <x:c r="MSA5904" s="248"/>
      <x:c r="MSB5904" s="248"/>
      <x:c r="MSC5904" s="248"/>
      <x:c r="MSD5904" s="248"/>
      <x:c r="MSE5904" s="248"/>
      <x:c r="MSF5904" s="248"/>
      <x:c r="MSG5904" s="248"/>
      <x:c r="MSH5904" s="248"/>
      <x:c r="MSI5904" s="248"/>
      <x:c r="MSJ5904" s="248"/>
      <x:c r="MSK5904" s="248"/>
      <x:c r="MSL5904" s="248"/>
      <x:c r="MSM5904" s="248"/>
      <x:c r="MSN5904" s="248"/>
      <x:c r="MSO5904" s="248"/>
      <x:c r="MSP5904" s="248"/>
      <x:c r="MSQ5904" s="248"/>
      <x:c r="MSR5904" s="248"/>
      <x:c r="MSS5904" s="248"/>
      <x:c r="MST5904" s="248"/>
      <x:c r="MSU5904" s="248"/>
      <x:c r="MSV5904" s="248"/>
      <x:c r="MSW5904" s="248"/>
      <x:c r="MSX5904" s="248"/>
      <x:c r="MSY5904" s="248"/>
      <x:c r="MSZ5904" s="248"/>
      <x:c r="MTA5904" s="248"/>
      <x:c r="MTB5904" s="248"/>
      <x:c r="MTC5904" s="248"/>
      <x:c r="MTD5904" s="248"/>
      <x:c r="MTE5904" s="248"/>
      <x:c r="MTF5904" s="248"/>
      <x:c r="MTG5904" s="248"/>
      <x:c r="MTH5904" s="248"/>
      <x:c r="MTI5904" s="248"/>
      <x:c r="MTJ5904" s="248"/>
      <x:c r="MTK5904" s="248"/>
      <x:c r="MTL5904" s="248"/>
      <x:c r="MTM5904" s="248"/>
      <x:c r="MTN5904" s="248"/>
      <x:c r="MTO5904" s="248"/>
      <x:c r="MTP5904" s="248"/>
      <x:c r="MTQ5904" s="248"/>
      <x:c r="MTR5904" s="248"/>
      <x:c r="MTS5904" s="248"/>
      <x:c r="MTT5904" s="248"/>
      <x:c r="MTU5904" s="248"/>
      <x:c r="MTV5904" s="248"/>
      <x:c r="MTW5904" s="248"/>
      <x:c r="MTX5904" s="248"/>
      <x:c r="MTY5904" s="248"/>
      <x:c r="MTZ5904" s="248"/>
      <x:c r="MUA5904" s="248"/>
      <x:c r="MUB5904" s="248"/>
      <x:c r="MUC5904" s="248"/>
      <x:c r="MUD5904" s="248"/>
      <x:c r="MUE5904" s="248"/>
      <x:c r="MUF5904" s="248"/>
      <x:c r="MUG5904" s="248"/>
      <x:c r="MUH5904" s="248"/>
      <x:c r="MUI5904" s="248"/>
      <x:c r="MUJ5904" s="248"/>
      <x:c r="MUK5904" s="248"/>
      <x:c r="MUL5904" s="248"/>
      <x:c r="MUM5904" s="248"/>
      <x:c r="MUN5904" s="248"/>
      <x:c r="MUO5904" s="248"/>
      <x:c r="MUP5904" s="248"/>
      <x:c r="MUQ5904" s="248"/>
      <x:c r="MUR5904" s="248"/>
      <x:c r="MUS5904" s="248"/>
      <x:c r="MUT5904" s="248"/>
      <x:c r="MUU5904" s="248"/>
      <x:c r="MUV5904" s="248"/>
      <x:c r="MUW5904" s="248"/>
      <x:c r="MUX5904" s="248"/>
      <x:c r="MUY5904" s="248"/>
      <x:c r="MUZ5904" s="248"/>
      <x:c r="MVA5904" s="248"/>
      <x:c r="MVB5904" s="248"/>
      <x:c r="MVC5904" s="248"/>
      <x:c r="MVD5904" s="248"/>
      <x:c r="MVE5904" s="248"/>
      <x:c r="MVF5904" s="248"/>
      <x:c r="MVG5904" s="248"/>
      <x:c r="MVH5904" s="248"/>
      <x:c r="MVI5904" s="248"/>
      <x:c r="MVJ5904" s="248"/>
      <x:c r="MVK5904" s="248"/>
      <x:c r="MVL5904" s="248"/>
      <x:c r="MVM5904" s="248"/>
      <x:c r="MVN5904" s="248"/>
      <x:c r="MVO5904" s="248"/>
      <x:c r="MVP5904" s="248"/>
      <x:c r="MVQ5904" s="248"/>
      <x:c r="MVR5904" s="248"/>
      <x:c r="MVS5904" s="248"/>
      <x:c r="MVT5904" s="248"/>
      <x:c r="MVU5904" s="248"/>
      <x:c r="MVV5904" s="248"/>
      <x:c r="MVW5904" s="248"/>
      <x:c r="MVX5904" s="248"/>
      <x:c r="MVY5904" s="248"/>
      <x:c r="MVZ5904" s="248"/>
      <x:c r="MWA5904" s="248"/>
      <x:c r="MWB5904" s="248"/>
      <x:c r="MWC5904" s="248"/>
      <x:c r="MWD5904" s="248"/>
      <x:c r="MWE5904" s="248"/>
      <x:c r="MWF5904" s="248"/>
      <x:c r="MWG5904" s="248"/>
      <x:c r="MWH5904" s="248"/>
      <x:c r="MWI5904" s="248"/>
      <x:c r="MWJ5904" s="248"/>
      <x:c r="MWK5904" s="248"/>
      <x:c r="MWL5904" s="248"/>
      <x:c r="MWM5904" s="248"/>
      <x:c r="MWN5904" s="248"/>
      <x:c r="MWO5904" s="248"/>
      <x:c r="MWP5904" s="248"/>
      <x:c r="MWQ5904" s="248"/>
      <x:c r="MWR5904" s="248"/>
      <x:c r="MWS5904" s="248"/>
      <x:c r="MWT5904" s="248"/>
      <x:c r="MWU5904" s="248"/>
      <x:c r="MWV5904" s="248"/>
      <x:c r="MWW5904" s="248"/>
      <x:c r="MWX5904" s="248"/>
      <x:c r="MWY5904" s="248"/>
      <x:c r="MWZ5904" s="248"/>
      <x:c r="MXA5904" s="248"/>
      <x:c r="MXB5904" s="248"/>
      <x:c r="MXC5904" s="248"/>
      <x:c r="MXD5904" s="248"/>
      <x:c r="MXE5904" s="248"/>
      <x:c r="MXF5904" s="248"/>
      <x:c r="MXG5904" s="248"/>
      <x:c r="MXH5904" s="248"/>
      <x:c r="MXI5904" s="248"/>
      <x:c r="MXJ5904" s="248"/>
      <x:c r="MXK5904" s="248"/>
      <x:c r="MXL5904" s="248"/>
      <x:c r="MXM5904" s="248"/>
      <x:c r="MXN5904" s="248"/>
      <x:c r="MXO5904" s="248"/>
      <x:c r="MXP5904" s="248"/>
      <x:c r="MXQ5904" s="248"/>
      <x:c r="MXR5904" s="248"/>
      <x:c r="MXS5904" s="248"/>
      <x:c r="MXT5904" s="248"/>
      <x:c r="MXU5904" s="248"/>
      <x:c r="MXV5904" s="248"/>
      <x:c r="MXW5904" s="248"/>
      <x:c r="MXX5904" s="248"/>
      <x:c r="MXY5904" s="248"/>
      <x:c r="MXZ5904" s="248"/>
      <x:c r="MYA5904" s="248"/>
      <x:c r="MYB5904" s="248"/>
      <x:c r="MYC5904" s="248"/>
      <x:c r="MYD5904" s="248"/>
      <x:c r="MYE5904" s="248"/>
      <x:c r="MYF5904" s="248"/>
      <x:c r="MYG5904" s="248"/>
      <x:c r="MYH5904" s="248"/>
      <x:c r="MYI5904" s="248"/>
      <x:c r="MYJ5904" s="248"/>
      <x:c r="MYK5904" s="248"/>
      <x:c r="MYL5904" s="248"/>
      <x:c r="MYM5904" s="248"/>
      <x:c r="MYN5904" s="248"/>
      <x:c r="MYO5904" s="248"/>
      <x:c r="MYP5904" s="248"/>
      <x:c r="MYQ5904" s="248"/>
      <x:c r="MYR5904" s="248"/>
      <x:c r="MYS5904" s="248"/>
      <x:c r="MYT5904" s="248"/>
      <x:c r="MYU5904" s="248"/>
      <x:c r="MYV5904" s="248"/>
      <x:c r="MYW5904" s="248"/>
      <x:c r="MYX5904" s="248"/>
      <x:c r="MYY5904" s="248"/>
      <x:c r="MYZ5904" s="248"/>
      <x:c r="MZA5904" s="248"/>
      <x:c r="MZB5904" s="248"/>
      <x:c r="MZC5904" s="248"/>
      <x:c r="MZD5904" s="248"/>
      <x:c r="MZE5904" s="248"/>
      <x:c r="MZF5904" s="248"/>
      <x:c r="MZG5904" s="248"/>
      <x:c r="MZH5904" s="248"/>
      <x:c r="MZI5904" s="248"/>
      <x:c r="MZJ5904" s="248"/>
      <x:c r="MZK5904" s="248"/>
      <x:c r="MZL5904" s="248"/>
      <x:c r="MZM5904" s="248"/>
      <x:c r="MZN5904" s="248"/>
      <x:c r="MZO5904" s="248"/>
      <x:c r="MZP5904" s="248"/>
      <x:c r="MZQ5904" s="248"/>
      <x:c r="MZR5904" s="248"/>
      <x:c r="MZS5904" s="248"/>
      <x:c r="MZT5904" s="248"/>
      <x:c r="MZU5904" s="248"/>
      <x:c r="MZV5904" s="248"/>
      <x:c r="MZW5904" s="248"/>
      <x:c r="MZX5904" s="248"/>
      <x:c r="MZY5904" s="248"/>
      <x:c r="MZZ5904" s="248"/>
      <x:c r="NAA5904" s="248"/>
      <x:c r="NAB5904" s="248"/>
      <x:c r="NAC5904" s="248"/>
      <x:c r="NAD5904" s="248"/>
      <x:c r="NAE5904" s="248"/>
      <x:c r="NAF5904" s="248"/>
      <x:c r="NAG5904" s="248"/>
      <x:c r="NAH5904" s="248"/>
      <x:c r="NAI5904" s="248"/>
      <x:c r="NAJ5904" s="248"/>
      <x:c r="NAK5904" s="248"/>
      <x:c r="NAL5904" s="248"/>
      <x:c r="NAM5904" s="248"/>
      <x:c r="NAN5904" s="248"/>
      <x:c r="NAO5904" s="248"/>
      <x:c r="NAP5904" s="248"/>
      <x:c r="NAQ5904" s="248"/>
      <x:c r="NAR5904" s="248"/>
      <x:c r="NAS5904" s="248"/>
      <x:c r="NAT5904" s="248"/>
      <x:c r="NAU5904" s="248"/>
      <x:c r="NAV5904" s="248"/>
      <x:c r="NAW5904" s="248"/>
      <x:c r="NAX5904" s="248"/>
      <x:c r="NAY5904" s="248"/>
      <x:c r="NAZ5904" s="248"/>
      <x:c r="NBA5904" s="248"/>
      <x:c r="NBB5904" s="248"/>
      <x:c r="NBC5904" s="248"/>
      <x:c r="NBD5904" s="248"/>
      <x:c r="NBE5904" s="248"/>
      <x:c r="NBF5904" s="248"/>
      <x:c r="NBG5904" s="248"/>
      <x:c r="NBH5904" s="248"/>
      <x:c r="NBI5904" s="248"/>
      <x:c r="NBJ5904" s="248"/>
      <x:c r="NBK5904" s="248"/>
      <x:c r="NBL5904" s="248"/>
      <x:c r="NBM5904" s="248"/>
      <x:c r="NBN5904" s="248"/>
      <x:c r="NBO5904" s="248"/>
      <x:c r="NBP5904" s="248"/>
      <x:c r="NBQ5904" s="248"/>
      <x:c r="NBR5904" s="248"/>
      <x:c r="NBS5904" s="248"/>
      <x:c r="NBT5904" s="248"/>
      <x:c r="NBU5904" s="248"/>
      <x:c r="NBV5904" s="248"/>
      <x:c r="NBW5904" s="248"/>
      <x:c r="NBX5904" s="248"/>
      <x:c r="NBY5904" s="248"/>
      <x:c r="NBZ5904" s="248"/>
      <x:c r="NCA5904" s="248"/>
      <x:c r="NCB5904" s="248"/>
      <x:c r="NCC5904" s="248"/>
      <x:c r="NCD5904" s="248"/>
      <x:c r="NCE5904" s="248"/>
      <x:c r="NCF5904" s="248"/>
      <x:c r="NCG5904" s="248"/>
      <x:c r="NCH5904" s="248"/>
      <x:c r="NCI5904" s="248"/>
      <x:c r="NCJ5904" s="248"/>
      <x:c r="NCK5904" s="248"/>
      <x:c r="NCL5904" s="248"/>
      <x:c r="NCM5904" s="248"/>
      <x:c r="NCN5904" s="248"/>
      <x:c r="NCO5904" s="248"/>
      <x:c r="NCP5904" s="248"/>
      <x:c r="NCQ5904" s="248"/>
      <x:c r="NCR5904" s="248"/>
      <x:c r="NCS5904" s="248"/>
      <x:c r="NCT5904" s="248"/>
      <x:c r="NCU5904" s="248"/>
      <x:c r="NCV5904" s="248"/>
      <x:c r="NCW5904" s="248"/>
      <x:c r="NCX5904" s="248"/>
      <x:c r="NCY5904" s="248"/>
      <x:c r="NCZ5904" s="248"/>
      <x:c r="NDA5904" s="248"/>
      <x:c r="NDB5904" s="248"/>
      <x:c r="NDC5904" s="248"/>
      <x:c r="NDD5904" s="248"/>
      <x:c r="NDE5904" s="248"/>
      <x:c r="NDF5904" s="248"/>
      <x:c r="NDG5904" s="248"/>
      <x:c r="NDH5904" s="248"/>
      <x:c r="NDI5904" s="248"/>
      <x:c r="NDJ5904" s="248"/>
      <x:c r="NDK5904" s="248"/>
      <x:c r="NDL5904" s="248"/>
      <x:c r="NDM5904" s="248"/>
      <x:c r="NDN5904" s="248"/>
      <x:c r="NDO5904" s="248"/>
      <x:c r="NDP5904" s="248"/>
      <x:c r="NDQ5904" s="248"/>
      <x:c r="NDR5904" s="248"/>
      <x:c r="NDS5904" s="248"/>
      <x:c r="NDT5904" s="248"/>
      <x:c r="NDU5904" s="248"/>
      <x:c r="NDV5904" s="248"/>
      <x:c r="NDW5904" s="248"/>
      <x:c r="NDX5904" s="248"/>
      <x:c r="NDY5904" s="248"/>
      <x:c r="NDZ5904" s="248"/>
      <x:c r="NEA5904" s="248"/>
      <x:c r="NEB5904" s="248"/>
      <x:c r="NEC5904" s="248"/>
      <x:c r="NED5904" s="248"/>
      <x:c r="NEE5904" s="248"/>
      <x:c r="NEF5904" s="248"/>
      <x:c r="NEG5904" s="248"/>
      <x:c r="NEH5904" s="248"/>
      <x:c r="NEI5904" s="248"/>
      <x:c r="NEJ5904" s="248"/>
      <x:c r="NEK5904" s="248"/>
      <x:c r="NEL5904" s="248"/>
      <x:c r="NEM5904" s="248"/>
      <x:c r="NEN5904" s="248"/>
      <x:c r="NEO5904" s="248"/>
      <x:c r="NEP5904" s="248"/>
      <x:c r="NEQ5904" s="248"/>
      <x:c r="NER5904" s="248"/>
      <x:c r="NES5904" s="248"/>
      <x:c r="NET5904" s="248"/>
      <x:c r="NEU5904" s="248"/>
      <x:c r="NEV5904" s="248"/>
      <x:c r="NEW5904" s="248"/>
      <x:c r="NEX5904" s="248"/>
      <x:c r="NEY5904" s="248"/>
      <x:c r="NEZ5904" s="248"/>
      <x:c r="NFA5904" s="248"/>
      <x:c r="NFB5904" s="248"/>
      <x:c r="NFC5904" s="248"/>
      <x:c r="NFD5904" s="248"/>
      <x:c r="NFE5904" s="248"/>
      <x:c r="NFF5904" s="248"/>
      <x:c r="NFG5904" s="248"/>
      <x:c r="NFH5904" s="248"/>
      <x:c r="NFI5904" s="248"/>
      <x:c r="NFJ5904" s="248"/>
      <x:c r="NFK5904" s="248"/>
      <x:c r="NFL5904" s="248"/>
      <x:c r="NFM5904" s="248"/>
      <x:c r="NFN5904" s="248"/>
      <x:c r="NFO5904" s="248"/>
      <x:c r="NFP5904" s="248"/>
      <x:c r="NFQ5904" s="248"/>
      <x:c r="NFR5904" s="248"/>
      <x:c r="NFS5904" s="248"/>
      <x:c r="NFT5904" s="248"/>
      <x:c r="NFU5904" s="248"/>
      <x:c r="NFV5904" s="248"/>
      <x:c r="NFW5904" s="248"/>
      <x:c r="NFX5904" s="248"/>
      <x:c r="NFY5904" s="248"/>
      <x:c r="NFZ5904" s="248"/>
      <x:c r="NGA5904" s="248"/>
      <x:c r="NGB5904" s="248"/>
      <x:c r="NGC5904" s="248"/>
      <x:c r="NGD5904" s="248"/>
      <x:c r="NGE5904" s="248"/>
      <x:c r="NGF5904" s="248"/>
      <x:c r="NGG5904" s="248"/>
      <x:c r="NGH5904" s="248"/>
      <x:c r="NGI5904" s="248"/>
      <x:c r="NGJ5904" s="248"/>
      <x:c r="NGK5904" s="248"/>
      <x:c r="NGL5904" s="248"/>
      <x:c r="NGM5904" s="248"/>
      <x:c r="NGN5904" s="248"/>
      <x:c r="NGO5904" s="248"/>
      <x:c r="NGP5904" s="248"/>
      <x:c r="NGQ5904" s="248"/>
      <x:c r="NGR5904" s="248"/>
      <x:c r="NGS5904" s="248"/>
      <x:c r="NGT5904" s="248"/>
      <x:c r="NGU5904" s="248"/>
      <x:c r="NGV5904" s="248"/>
      <x:c r="NGW5904" s="248"/>
      <x:c r="NGX5904" s="248"/>
      <x:c r="NGY5904" s="248"/>
      <x:c r="NGZ5904" s="248"/>
      <x:c r="NHA5904" s="248"/>
      <x:c r="NHB5904" s="248"/>
      <x:c r="NHC5904" s="248"/>
      <x:c r="NHD5904" s="248"/>
      <x:c r="NHE5904" s="248"/>
      <x:c r="NHF5904" s="248"/>
      <x:c r="NHG5904" s="248"/>
      <x:c r="NHH5904" s="248"/>
      <x:c r="NHI5904" s="248"/>
      <x:c r="NHJ5904" s="248"/>
      <x:c r="NHK5904" s="248"/>
      <x:c r="NHL5904" s="248"/>
      <x:c r="NHM5904" s="248"/>
      <x:c r="NHN5904" s="248"/>
      <x:c r="NHO5904" s="248"/>
      <x:c r="NHP5904" s="248"/>
      <x:c r="NHQ5904" s="248"/>
      <x:c r="NHR5904" s="248"/>
      <x:c r="NHS5904" s="248"/>
      <x:c r="NHT5904" s="248"/>
      <x:c r="NHU5904" s="248"/>
      <x:c r="NHV5904" s="248"/>
      <x:c r="NHW5904" s="248"/>
      <x:c r="NHX5904" s="248"/>
      <x:c r="NHY5904" s="248"/>
      <x:c r="NHZ5904" s="248"/>
      <x:c r="NIA5904" s="248"/>
      <x:c r="NIB5904" s="248"/>
      <x:c r="NIC5904" s="248"/>
      <x:c r="NID5904" s="248"/>
      <x:c r="NIE5904" s="248"/>
      <x:c r="NIF5904" s="248"/>
      <x:c r="NIG5904" s="248"/>
      <x:c r="NIH5904" s="248"/>
      <x:c r="NII5904" s="248"/>
      <x:c r="NIJ5904" s="248"/>
      <x:c r="NIK5904" s="248"/>
      <x:c r="NIL5904" s="248"/>
      <x:c r="NIM5904" s="248"/>
      <x:c r="NIN5904" s="248"/>
      <x:c r="NIO5904" s="248"/>
      <x:c r="NIP5904" s="248"/>
      <x:c r="NIQ5904" s="248"/>
      <x:c r="NIR5904" s="248"/>
      <x:c r="NIS5904" s="248"/>
      <x:c r="NIT5904" s="248"/>
      <x:c r="NIU5904" s="248"/>
      <x:c r="NIV5904" s="248"/>
      <x:c r="NIW5904" s="248"/>
      <x:c r="NIX5904" s="248"/>
      <x:c r="NIY5904" s="248"/>
      <x:c r="NIZ5904" s="248"/>
      <x:c r="NJA5904" s="248"/>
      <x:c r="NJB5904" s="248"/>
      <x:c r="NJC5904" s="248"/>
      <x:c r="NJD5904" s="248"/>
      <x:c r="NJE5904" s="248"/>
      <x:c r="NJF5904" s="248"/>
      <x:c r="NJG5904" s="248"/>
      <x:c r="NJH5904" s="248"/>
      <x:c r="NJI5904" s="248"/>
      <x:c r="NJJ5904" s="248"/>
      <x:c r="NJK5904" s="248"/>
      <x:c r="NJL5904" s="248"/>
      <x:c r="NJM5904" s="248"/>
      <x:c r="NJN5904" s="248"/>
      <x:c r="NJO5904" s="248"/>
      <x:c r="NJP5904" s="248"/>
      <x:c r="NJQ5904" s="248"/>
      <x:c r="NJR5904" s="248"/>
      <x:c r="NJS5904" s="248"/>
      <x:c r="NJT5904" s="248"/>
      <x:c r="NJU5904" s="248"/>
      <x:c r="NJV5904" s="248"/>
      <x:c r="NJW5904" s="248"/>
      <x:c r="NJX5904" s="248"/>
      <x:c r="NJY5904" s="248"/>
      <x:c r="NJZ5904" s="248"/>
      <x:c r="NKA5904" s="248"/>
      <x:c r="NKB5904" s="248"/>
      <x:c r="NKC5904" s="248"/>
      <x:c r="NKD5904" s="248"/>
      <x:c r="NKE5904" s="248"/>
      <x:c r="NKF5904" s="248"/>
      <x:c r="NKG5904" s="248"/>
      <x:c r="NKH5904" s="248"/>
      <x:c r="NKI5904" s="248"/>
      <x:c r="NKJ5904" s="248"/>
      <x:c r="NKK5904" s="248"/>
      <x:c r="NKL5904" s="248"/>
      <x:c r="NKM5904" s="248"/>
      <x:c r="NKN5904" s="248"/>
      <x:c r="NKO5904" s="248"/>
      <x:c r="NKP5904" s="248"/>
      <x:c r="NKQ5904" s="248"/>
      <x:c r="NKR5904" s="248"/>
      <x:c r="NKS5904" s="248"/>
      <x:c r="NKT5904" s="248"/>
      <x:c r="NKU5904" s="248"/>
      <x:c r="NKV5904" s="248"/>
      <x:c r="NKW5904" s="248"/>
      <x:c r="NKX5904" s="248"/>
      <x:c r="NKY5904" s="248"/>
      <x:c r="NKZ5904" s="248"/>
      <x:c r="NLA5904" s="248"/>
      <x:c r="NLB5904" s="248"/>
      <x:c r="NLC5904" s="248"/>
      <x:c r="NLD5904" s="248"/>
      <x:c r="NLE5904" s="248"/>
      <x:c r="NLF5904" s="248"/>
      <x:c r="NLG5904" s="248"/>
      <x:c r="NLH5904" s="248"/>
      <x:c r="NLI5904" s="248"/>
      <x:c r="NLJ5904" s="248"/>
      <x:c r="NLK5904" s="248"/>
      <x:c r="NLL5904" s="248"/>
      <x:c r="NLM5904" s="248"/>
      <x:c r="NLN5904" s="248"/>
      <x:c r="NLO5904" s="248"/>
      <x:c r="NLP5904" s="248"/>
      <x:c r="NLQ5904" s="248"/>
      <x:c r="NLR5904" s="248"/>
      <x:c r="NLS5904" s="248"/>
      <x:c r="NLT5904" s="248"/>
      <x:c r="NLU5904" s="248"/>
      <x:c r="NLV5904" s="248"/>
      <x:c r="NLW5904" s="248"/>
      <x:c r="NLX5904" s="248"/>
      <x:c r="NLY5904" s="248"/>
      <x:c r="NLZ5904" s="248"/>
      <x:c r="NMA5904" s="248"/>
      <x:c r="NMB5904" s="248"/>
      <x:c r="NMC5904" s="248"/>
      <x:c r="NMD5904" s="248"/>
      <x:c r="NME5904" s="248"/>
      <x:c r="NMF5904" s="248"/>
      <x:c r="NMG5904" s="248"/>
      <x:c r="NMH5904" s="248"/>
      <x:c r="NMI5904" s="248"/>
      <x:c r="NMJ5904" s="248"/>
      <x:c r="NMK5904" s="248"/>
      <x:c r="NML5904" s="248"/>
      <x:c r="NMM5904" s="248"/>
      <x:c r="NMN5904" s="248"/>
      <x:c r="NMO5904" s="248"/>
      <x:c r="NMP5904" s="248"/>
      <x:c r="NMQ5904" s="248"/>
      <x:c r="NMR5904" s="248"/>
      <x:c r="NMS5904" s="248"/>
      <x:c r="NMT5904" s="248"/>
      <x:c r="NMU5904" s="248"/>
      <x:c r="NMV5904" s="248"/>
      <x:c r="NMW5904" s="248"/>
      <x:c r="NMX5904" s="248"/>
      <x:c r="NMY5904" s="248"/>
      <x:c r="NMZ5904" s="248"/>
      <x:c r="NNA5904" s="248"/>
      <x:c r="NNB5904" s="248"/>
      <x:c r="NNC5904" s="248"/>
      <x:c r="NND5904" s="248"/>
      <x:c r="NNE5904" s="248"/>
      <x:c r="NNF5904" s="248"/>
      <x:c r="NNG5904" s="248"/>
      <x:c r="NNH5904" s="248"/>
      <x:c r="NNI5904" s="248"/>
      <x:c r="NNJ5904" s="248"/>
      <x:c r="NNK5904" s="248"/>
      <x:c r="NNL5904" s="248"/>
      <x:c r="NNM5904" s="248"/>
      <x:c r="NNN5904" s="248"/>
      <x:c r="NNO5904" s="248"/>
      <x:c r="NNP5904" s="248"/>
      <x:c r="NNQ5904" s="248"/>
      <x:c r="NNR5904" s="248"/>
      <x:c r="NNS5904" s="248"/>
      <x:c r="NNT5904" s="248"/>
      <x:c r="NNU5904" s="248"/>
      <x:c r="NNV5904" s="248"/>
      <x:c r="NNW5904" s="248"/>
      <x:c r="NNX5904" s="248"/>
      <x:c r="NNY5904" s="248"/>
      <x:c r="NNZ5904" s="248"/>
      <x:c r="NOA5904" s="248"/>
      <x:c r="NOB5904" s="248"/>
      <x:c r="NOC5904" s="248"/>
      <x:c r="NOD5904" s="248"/>
      <x:c r="NOE5904" s="248"/>
      <x:c r="NOF5904" s="248"/>
      <x:c r="NOG5904" s="248"/>
      <x:c r="NOH5904" s="248"/>
      <x:c r="NOI5904" s="248"/>
      <x:c r="NOJ5904" s="248"/>
      <x:c r="NOK5904" s="248"/>
      <x:c r="NOL5904" s="248"/>
      <x:c r="NOM5904" s="248"/>
      <x:c r="NON5904" s="248"/>
      <x:c r="NOO5904" s="248"/>
      <x:c r="NOP5904" s="248"/>
      <x:c r="NOQ5904" s="248"/>
      <x:c r="NOR5904" s="248"/>
      <x:c r="NOS5904" s="248"/>
      <x:c r="NOT5904" s="248"/>
      <x:c r="NOU5904" s="248"/>
      <x:c r="NOV5904" s="248"/>
      <x:c r="NOW5904" s="248"/>
      <x:c r="NOX5904" s="248"/>
      <x:c r="NOY5904" s="248"/>
      <x:c r="NOZ5904" s="248"/>
      <x:c r="NPA5904" s="248"/>
      <x:c r="NPB5904" s="248"/>
      <x:c r="NPC5904" s="248"/>
      <x:c r="NPD5904" s="248"/>
      <x:c r="NPE5904" s="248"/>
      <x:c r="NPF5904" s="248"/>
      <x:c r="NPG5904" s="248"/>
      <x:c r="NPH5904" s="248"/>
      <x:c r="NPI5904" s="248"/>
      <x:c r="NPJ5904" s="248"/>
      <x:c r="NPK5904" s="248"/>
      <x:c r="NPL5904" s="248"/>
      <x:c r="NPM5904" s="248"/>
      <x:c r="NPN5904" s="248"/>
      <x:c r="NPO5904" s="248"/>
      <x:c r="NPP5904" s="248"/>
      <x:c r="NPQ5904" s="248"/>
      <x:c r="NPR5904" s="248"/>
      <x:c r="NPS5904" s="248"/>
      <x:c r="NPT5904" s="248"/>
      <x:c r="NPU5904" s="248"/>
      <x:c r="NPV5904" s="248"/>
      <x:c r="NPW5904" s="248"/>
      <x:c r="NPX5904" s="248"/>
      <x:c r="NPY5904" s="248"/>
      <x:c r="NPZ5904" s="248"/>
      <x:c r="NQA5904" s="248"/>
      <x:c r="NQB5904" s="248"/>
      <x:c r="NQC5904" s="248"/>
      <x:c r="NQD5904" s="248"/>
      <x:c r="NQE5904" s="248"/>
      <x:c r="NQF5904" s="248"/>
      <x:c r="NQG5904" s="248"/>
      <x:c r="NQH5904" s="248"/>
      <x:c r="NQI5904" s="248"/>
      <x:c r="NQJ5904" s="248"/>
      <x:c r="NQK5904" s="248"/>
      <x:c r="NQL5904" s="248"/>
      <x:c r="NQM5904" s="248"/>
      <x:c r="NQN5904" s="248"/>
      <x:c r="NQO5904" s="248"/>
      <x:c r="NQP5904" s="248"/>
      <x:c r="NQQ5904" s="248"/>
      <x:c r="NQR5904" s="248"/>
      <x:c r="NQS5904" s="248"/>
      <x:c r="NQT5904" s="248"/>
      <x:c r="NQU5904" s="248"/>
      <x:c r="NQV5904" s="248"/>
      <x:c r="NQW5904" s="248"/>
      <x:c r="NQX5904" s="248"/>
      <x:c r="NQY5904" s="248"/>
      <x:c r="NQZ5904" s="248"/>
      <x:c r="NRA5904" s="248"/>
      <x:c r="NRB5904" s="248"/>
      <x:c r="NRC5904" s="248"/>
      <x:c r="NRD5904" s="248"/>
      <x:c r="NRE5904" s="248"/>
      <x:c r="NRF5904" s="248"/>
      <x:c r="NRG5904" s="248"/>
      <x:c r="NRH5904" s="248"/>
      <x:c r="NRI5904" s="248"/>
      <x:c r="NRJ5904" s="248"/>
      <x:c r="NRK5904" s="248"/>
      <x:c r="NRL5904" s="248"/>
      <x:c r="NRM5904" s="248"/>
      <x:c r="NRN5904" s="248"/>
      <x:c r="NRO5904" s="248"/>
      <x:c r="NRP5904" s="248"/>
      <x:c r="NRQ5904" s="248"/>
      <x:c r="NRR5904" s="248"/>
      <x:c r="NRS5904" s="248"/>
      <x:c r="NRT5904" s="248"/>
      <x:c r="NRU5904" s="248"/>
      <x:c r="NRV5904" s="248"/>
      <x:c r="NRW5904" s="248"/>
      <x:c r="NRX5904" s="248"/>
      <x:c r="NRY5904" s="248"/>
      <x:c r="NRZ5904" s="248"/>
      <x:c r="NSA5904" s="248"/>
      <x:c r="NSB5904" s="248"/>
      <x:c r="NSC5904" s="248"/>
      <x:c r="NSD5904" s="248"/>
      <x:c r="NSE5904" s="248"/>
      <x:c r="NSF5904" s="248"/>
      <x:c r="NSG5904" s="248"/>
      <x:c r="NSH5904" s="248"/>
      <x:c r="NSI5904" s="248"/>
      <x:c r="NSJ5904" s="248"/>
      <x:c r="NSK5904" s="248"/>
      <x:c r="NSL5904" s="248"/>
      <x:c r="NSM5904" s="248"/>
      <x:c r="NSN5904" s="248"/>
      <x:c r="NSO5904" s="248"/>
      <x:c r="NSP5904" s="248"/>
      <x:c r="NSQ5904" s="248"/>
      <x:c r="NSR5904" s="248"/>
      <x:c r="NSS5904" s="248"/>
      <x:c r="NST5904" s="248"/>
      <x:c r="NSU5904" s="248"/>
      <x:c r="NSV5904" s="248"/>
      <x:c r="NSW5904" s="248"/>
      <x:c r="NSX5904" s="248"/>
      <x:c r="NSY5904" s="248"/>
      <x:c r="NSZ5904" s="248"/>
      <x:c r="NTA5904" s="248"/>
      <x:c r="NTB5904" s="248"/>
      <x:c r="NTC5904" s="248"/>
      <x:c r="NTD5904" s="248"/>
      <x:c r="NTE5904" s="248"/>
      <x:c r="NTF5904" s="248"/>
      <x:c r="NTG5904" s="248"/>
      <x:c r="NTH5904" s="248"/>
      <x:c r="NTI5904" s="248"/>
      <x:c r="NTJ5904" s="248"/>
      <x:c r="NTK5904" s="248"/>
      <x:c r="NTL5904" s="248"/>
      <x:c r="NTM5904" s="248"/>
      <x:c r="NTN5904" s="248"/>
      <x:c r="NTO5904" s="248"/>
      <x:c r="NTP5904" s="248"/>
      <x:c r="NTQ5904" s="248"/>
      <x:c r="NTR5904" s="248"/>
      <x:c r="NTS5904" s="248"/>
      <x:c r="NTT5904" s="248"/>
      <x:c r="NTU5904" s="248"/>
      <x:c r="NTV5904" s="248"/>
      <x:c r="NTW5904" s="248"/>
      <x:c r="NTX5904" s="248"/>
      <x:c r="NTY5904" s="248"/>
      <x:c r="NTZ5904" s="248"/>
      <x:c r="NUA5904" s="248"/>
      <x:c r="NUB5904" s="248"/>
      <x:c r="NUC5904" s="248"/>
      <x:c r="NUD5904" s="248"/>
      <x:c r="NUE5904" s="248"/>
      <x:c r="NUF5904" s="248"/>
      <x:c r="NUG5904" s="248"/>
      <x:c r="NUH5904" s="248"/>
      <x:c r="NUI5904" s="248"/>
      <x:c r="NUJ5904" s="248"/>
      <x:c r="NUK5904" s="248"/>
      <x:c r="NUL5904" s="248"/>
      <x:c r="NUM5904" s="248"/>
      <x:c r="NUN5904" s="248"/>
      <x:c r="NUO5904" s="248"/>
      <x:c r="NUP5904" s="248"/>
      <x:c r="NUQ5904" s="248"/>
      <x:c r="NUR5904" s="248"/>
      <x:c r="NUS5904" s="248"/>
      <x:c r="NUT5904" s="248"/>
      <x:c r="NUU5904" s="248"/>
      <x:c r="NUV5904" s="248"/>
      <x:c r="NUW5904" s="248"/>
      <x:c r="NUX5904" s="248"/>
      <x:c r="NUY5904" s="248"/>
      <x:c r="NUZ5904" s="248"/>
      <x:c r="NVA5904" s="248"/>
      <x:c r="NVB5904" s="248"/>
      <x:c r="NVC5904" s="248"/>
      <x:c r="NVD5904" s="248"/>
      <x:c r="NVE5904" s="248"/>
      <x:c r="NVF5904" s="248"/>
      <x:c r="NVG5904" s="248"/>
      <x:c r="NVH5904" s="248"/>
      <x:c r="NVI5904" s="248"/>
      <x:c r="NVJ5904" s="248"/>
      <x:c r="NVK5904" s="248"/>
      <x:c r="NVL5904" s="248"/>
      <x:c r="NVM5904" s="248"/>
      <x:c r="NVN5904" s="248"/>
      <x:c r="NVO5904" s="248"/>
      <x:c r="NVP5904" s="248"/>
      <x:c r="NVQ5904" s="248"/>
      <x:c r="NVR5904" s="248"/>
      <x:c r="NVS5904" s="248"/>
      <x:c r="NVT5904" s="248"/>
      <x:c r="NVU5904" s="248"/>
      <x:c r="NVV5904" s="248"/>
      <x:c r="NVW5904" s="248"/>
      <x:c r="NVX5904" s="248"/>
      <x:c r="NVY5904" s="248"/>
      <x:c r="NVZ5904" s="248"/>
      <x:c r="NWA5904" s="248"/>
      <x:c r="NWB5904" s="248"/>
      <x:c r="NWC5904" s="248"/>
      <x:c r="NWD5904" s="248"/>
      <x:c r="NWE5904" s="248"/>
      <x:c r="NWF5904" s="248"/>
      <x:c r="NWG5904" s="248"/>
      <x:c r="NWH5904" s="248"/>
      <x:c r="NWI5904" s="248"/>
      <x:c r="NWJ5904" s="248"/>
      <x:c r="NWK5904" s="248"/>
      <x:c r="NWL5904" s="248"/>
      <x:c r="NWM5904" s="248"/>
      <x:c r="NWN5904" s="248"/>
      <x:c r="NWO5904" s="248"/>
      <x:c r="NWP5904" s="248"/>
      <x:c r="NWQ5904" s="248"/>
      <x:c r="NWR5904" s="248"/>
      <x:c r="NWS5904" s="248"/>
      <x:c r="NWT5904" s="248"/>
      <x:c r="NWU5904" s="248"/>
      <x:c r="NWV5904" s="248"/>
      <x:c r="NWW5904" s="248"/>
      <x:c r="NWX5904" s="248"/>
      <x:c r="NWY5904" s="248"/>
      <x:c r="NWZ5904" s="248"/>
      <x:c r="NXA5904" s="248"/>
      <x:c r="NXB5904" s="248"/>
      <x:c r="NXC5904" s="248"/>
      <x:c r="NXD5904" s="248"/>
      <x:c r="NXE5904" s="248"/>
      <x:c r="NXF5904" s="248"/>
      <x:c r="NXG5904" s="248"/>
      <x:c r="NXH5904" s="248"/>
      <x:c r="NXI5904" s="248"/>
      <x:c r="NXJ5904" s="248"/>
      <x:c r="NXK5904" s="248"/>
      <x:c r="NXL5904" s="248"/>
      <x:c r="NXM5904" s="248"/>
      <x:c r="NXN5904" s="248"/>
      <x:c r="NXO5904" s="248"/>
      <x:c r="NXP5904" s="248"/>
      <x:c r="NXQ5904" s="248"/>
      <x:c r="NXR5904" s="248"/>
      <x:c r="NXS5904" s="248"/>
      <x:c r="NXT5904" s="248"/>
      <x:c r="NXU5904" s="248"/>
      <x:c r="NXV5904" s="248"/>
      <x:c r="NXW5904" s="248"/>
      <x:c r="NXX5904" s="248"/>
      <x:c r="NXY5904" s="248"/>
      <x:c r="NXZ5904" s="248"/>
      <x:c r="NYA5904" s="248"/>
      <x:c r="NYB5904" s="248"/>
      <x:c r="NYC5904" s="248"/>
      <x:c r="NYD5904" s="248"/>
      <x:c r="NYE5904" s="248"/>
      <x:c r="NYF5904" s="248"/>
      <x:c r="NYG5904" s="248"/>
      <x:c r="NYH5904" s="248"/>
      <x:c r="NYI5904" s="248"/>
      <x:c r="NYJ5904" s="248"/>
      <x:c r="NYK5904" s="248"/>
      <x:c r="NYL5904" s="248"/>
      <x:c r="NYM5904" s="248"/>
      <x:c r="NYN5904" s="248"/>
      <x:c r="NYO5904" s="248"/>
      <x:c r="NYP5904" s="248"/>
      <x:c r="NYQ5904" s="248"/>
      <x:c r="NYR5904" s="248"/>
      <x:c r="NYS5904" s="248"/>
      <x:c r="NYT5904" s="248"/>
      <x:c r="NYU5904" s="248"/>
      <x:c r="NYV5904" s="248"/>
      <x:c r="NYW5904" s="248"/>
      <x:c r="NYX5904" s="248"/>
      <x:c r="NYY5904" s="248"/>
      <x:c r="NYZ5904" s="248"/>
      <x:c r="NZA5904" s="248"/>
      <x:c r="NZB5904" s="248"/>
      <x:c r="NZC5904" s="248"/>
      <x:c r="NZD5904" s="248"/>
      <x:c r="NZE5904" s="248"/>
      <x:c r="NZF5904" s="248"/>
      <x:c r="NZG5904" s="248"/>
      <x:c r="NZH5904" s="248"/>
      <x:c r="NZI5904" s="248"/>
      <x:c r="NZJ5904" s="248"/>
      <x:c r="NZK5904" s="248"/>
      <x:c r="NZL5904" s="248"/>
      <x:c r="NZM5904" s="248"/>
      <x:c r="NZN5904" s="248"/>
      <x:c r="NZO5904" s="248"/>
      <x:c r="NZP5904" s="248"/>
      <x:c r="NZQ5904" s="248"/>
      <x:c r="NZR5904" s="248"/>
      <x:c r="NZS5904" s="248"/>
      <x:c r="NZT5904" s="248"/>
      <x:c r="NZU5904" s="248"/>
      <x:c r="NZV5904" s="248"/>
      <x:c r="NZW5904" s="248"/>
      <x:c r="NZX5904" s="248"/>
      <x:c r="NZY5904" s="248"/>
      <x:c r="NZZ5904" s="248"/>
      <x:c r="OAA5904" s="248"/>
      <x:c r="OAB5904" s="248"/>
      <x:c r="OAC5904" s="248"/>
      <x:c r="OAD5904" s="248"/>
      <x:c r="OAE5904" s="248"/>
      <x:c r="OAF5904" s="248"/>
      <x:c r="OAG5904" s="248"/>
      <x:c r="OAH5904" s="248"/>
      <x:c r="OAI5904" s="248"/>
      <x:c r="OAJ5904" s="248"/>
      <x:c r="OAK5904" s="248"/>
      <x:c r="OAL5904" s="248"/>
      <x:c r="OAM5904" s="248"/>
      <x:c r="OAN5904" s="248"/>
      <x:c r="OAO5904" s="248"/>
      <x:c r="OAP5904" s="248"/>
      <x:c r="OAQ5904" s="248"/>
      <x:c r="OAR5904" s="248"/>
      <x:c r="OAS5904" s="248"/>
      <x:c r="OAT5904" s="248"/>
      <x:c r="OAU5904" s="248"/>
      <x:c r="OAV5904" s="248"/>
      <x:c r="OAW5904" s="248"/>
      <x:c r="OAX5904" s="248"/>
      <x:c r="OAY5904" s="248"/>
      <x:c r="OAZ5904" s="248"/>
      <x:c r="OBA5904" s="248"/>
      <x:c r="OBB5904" s="248"/>
      <x:c r="OBC5904" s="248"/>
      <x:c r="OBD5904" s="248"/>
      <x:c r="OBE5904" s="248"/>
      <x:c r="OBF5904" s="248"/>
      <x:c r="OBG5904" s="248"/>
      <x:c r="OBH5904" s="248"/>
      <x:c r="OBI5904" s="248"/>
      <x:c r="OBJ5904" s="248"/>
      <x:c r="OBK5904" s="248"/>
      <x:c r="OBL5904" s="248"/>
      <x:c r="OBM5904" s="248"/>
      <x:c r="OBN5904" s="248"/>
      <x:c r="OBO5904" s="248"/>
      <x:c r="OBP5904" s="248"/>
      <x:c r="OBQ5904" s="248"/>
      <x:c r="OBR5904" s="248"/>
      <x:c r="OBS5904" s="248"/>
      <x:c r="OBT5904" s="248"/>
      <x:c r="OBU5904" s="248"/>
      <x:c r="OBV5904" s="248"/>
      <x:c r="OBW5904" s="248"/>
      <x:c r="OBX5904" s="248"/>
      <x:c r="OBY5904" s="248"/>
      <x:c r="OBZ5904" s="248"/>
      <x:c r="OCA5904" s="248"/>
      <x:c r="OCB5904" s="248"/>
      <x:c r="OCC5904" s="248"/>
      <x:c r="OCD5904" s="248"/>
      <x:c r="OCE5904" s="248"/>
      <x:c r="OCF5904" s="248"/>
      <x:c r="OCG5904" s="248"/>
      <x:c r="OCH5904" s="248"/>
      <x:c r="OCI5904" s="248"/>
      <x:c r="OCJ5904" s="248"/>
      <x:c r="OCK5904" s="248"/>
      <x:c r="OCL5904" s="248"/>
      <x:c r="OCM5904" s="248"/>
      <x:c r="OCN5904" s="248"/>
      <x:c r="OCO5904" s="248"/>
      <x:c r="OCP5904" s="248"/>
      <x:c r="OCQ5904" s="248"/>
      <x:c r="OCR5904" s="248"/>
      <x:c r="OCS5904" s="248"/>
      <x:c r="OCT5904" s="248"/>
      <x:c r="OCU5904" s="248"/>
      <x:c r="OCV5904" s="248"/>
      <x:c r="OCW5904" s="248"/>
      <x:c r="OCX5904" s="248"/>
      <x:c r="OCY5904" s="248"/>
      <x:c r="OCZ5904" s="248"/>
      <x:c r="ODA5904" s="248"/>
      <x:c r="ODB5904" s="248"/>
      <x:c r="ODC5904" s="248"/>
      <x:c r="ODD5904" s="248"/>
      <x:c r="ODE5904" s="248"/>
      <x:c r="ODF5904" s="248"/>
      <x:c r="ODG5904" s="248"/>
      <x:c r="ODH5904" s="248"/>
      <x:c r="ODI5904" s="248"/>
      <x:c r="ODJ5904" s="248"/>
      <x:c r="ODK5904" s="248"/>
      <x:c r="ODL5904" s="248"/>
      <x:c r="ODM5904" s="248"/>
      <x:c r="ODN5904" s="248"/>
      <x:c r="ODO5904" s="248"/>
      <x:c r="ODP5904" s="248"/>
      <x:c r="ODQ5904" s="248"/>
      <x:c r="ODR5904" s="248"/>
      <x:c r="ODS5904" s="248"/>
      <x:c r="ODT5904" s="248"/>
      <x:c r="ODU5904" s="248"/>
      <x:c r="ODV5904" s="248"/>
      <x:c r="ODW5904" s="248"/>
      <x:c r="ODX5904" s="248"/>
      <x:c r="ODY5904" s="248"/>
      <x:c r="ODZ5904" s="248"/>
      <x:c r="OEA5904" s="248"/>
      <x:c r="OEB5904" s="248"/>
      <x:c r="OEC5904" s="248"/>
      <x:c r="OED5904" s="248"/>
      <x:c r="OEE5904" s="248"/>
      <x:c r="OEF5904" s="248"/>
      <x:c r="OEG5904" s="248"/>
      <x:c r="OEH5904" s="248"/>
      <x:c r="OEI5904" s="248"/>
      <x:c r="OEJ5904" s="248"/>
      <x:c r="OEK5904" s="248"/>
      <x:c r="OEL5904" s="248"/>
      <x:c r="OEM5904" s="248"/>
      <x:c r="OEN5904" s="248"/>
      <x:c r="OEO5904" s="248"/>
      <x:c r="OEP5904" s="248"/>
      <x:c r="OEQ5904" s="248"/>
      <x:c r="OER5904" s="248"/>
      <x:c r="OES5904" s="248"/>
      <x:c r="OET5904" s="248"/>
      <x:c r="OEU5904" s="248"/>
      <x:c r="OEV5904" s="248"/>
      <x:c r="OEW5904" s="248"/>
      <x:c r="OEX5904" s="248"/>
      <x:c r="OEY5904" s="248"/>
      <x:c r="OEZ5904" s="248"/>
      <x:c r="OFA5904" s="248"/>
      <x:c r="OFB5904" s="248"/>
      <x:c r="OFC5904" s="248"/>
      <x:c r="OFD5904" s="248"/>
      <x:c r="OFE5904" s="248"/>
      <x:c r="OFF5904" s="248"/>
      <x:c r="OFG5904" s="248"/>
      <x:c r="OFH5904" s="248"/>
      <x:c r="OFI5904" s="248"/>
      <x:c r="OFJ5904" s="248"/>
      <x:c r="OFK5904" s="248"/>
      <x:c r="OFL5904" s="248"/>
      <x:c r="OFM5904" s="248"/>
      <x:c r="OFN5904" s="248"/>
      <x:c r="OFO5904" s="248"/>
      <x:c r="OFP5904" s="248"/>
      <x:c r="OFQ5904" s="248"/>
      <x:c r="OFR5904" s="248"/>
      <x:c r="OFS5904" s="248"/>
      <x:c r="OFT5904" s="248"/>
      <x:c r="OFU5904" s="248"/>
      <x:c r="OFV5904" s="248"/>
      <x:c r="OFW5904" s="248"/>
      <x:c r="OFX5904" s="248"/>
      <x:c r="OFY5904" s="248"/>
      <x:c r="OFZ5904" s="248"/>
      <x:c r="OGA5904" s="248"/>
      <x:c r="OGB5904" s="248"/>
      <x:c r="OGC5904" s="248"/>
      <x:c r="OGD5904" s="248"/>
      <x:c r="OGE5904" s="248"/>
      <x:c r="OGF5904" s="248"/>
      <x:c r="OGG5904" s="248"/>
      <x:c r="OGH5904" s="248"/>
      <x:c r="OGI5904" s="248"/>
      <x:c r="OGJ5904" s="248"/>
      <x:c r="OGK5904" s="248"/>
      <x:c r="OGL5904" s="248"/>
      <x:c r="OGM5904" s="248"/>
      <x:c r="OGN5904" s="248"/>
      <x:c r="OGO5904" s="248"/>
      <x:c r="OGP5904" s="248"/>
      <x:c r="OGQ5904" s="248"/>
      <x:c r="OGR5904" s="248"/>
      <x:c r="OGS5904" s="248"/>
      <x:c r="OGT5904" s="248"/>
      <x:c r="OGU5904" s="248"/>
      <x:c r="OGV5904" s="248"/>
      <x:c r="OGW5904" s="248"/>
      <x:c r="OGX5904" s="248"/>
      <x:c r="OGY5904" s="248"/>
      <x:c r="OGZ5904" s="248"/>
      <x:c r="OHA5904" s="248"/>
      <x:c r="OHB5904" s="248"/>
      <x:c r="OHC5904" s="248"/>
      <x:c r="OHD5904" s="248"/>
      <x:c r="OHE5904" s="248"/>
      <x:c r="OHF5904" s="248"/>
      <x:c r="OHG5904" s="248"/>
      <x:c r="OHH5904" s="248"/>
      <x:c r="OHI5904" s="248"/>
      <x:c r="OHJ5904" s="248"/>
      <x:c r="OHK5904" s="248"/>
      <x:c r="OHL5904" s="248"/>
      <x:c r="OHM5904" s="248"/>
      <x:c r="OHN5904" s="248"/>
      <x:c r="OHO5904" s="248"/>
      <x:c r="OHP5904" s="248"/>
      <x:c r="OHQ5904" s="248"/>
      <x:c r="OHR5904" s="248"/>
      <x:c r="OHS5904" s="248"/>
      <x:c r="OHT5904" s="248"/>
      <x:c r="OHU5904" s="248"/>
      <x:c r="OHV5904" s="248"/>
      <x:c r="OHW5904" s="248"/>
      <x:c r="OHX5904" s="248"/>
      <x:c r="OHY5904" s="248"/>
      <x:c r="OHZ5904" s="248"/>
      <x:c r="OIA5904" s="248"/>
      <x:c r="OIB5904" s="248"/>
      <x:c r="OIC5904" s="248"/>
      <x:c r="OID5904" s="248"/>
      <x:c r="OIE5904" s="248"/>
      <x:c r="OIF5904" s="248"/>
      <x:c r="OIG5904" s="248"/>
      <x:c r="OIH5904" s="248"/>
      <x:c r="OII5904" s="248"/>
      <x:c r="OIJ5904" s="248"/>
      <x:c r="OIK5904" s="248"/>
      <x:c r="OIL5904" s="248"/>
      <x:c r="OIM5904" s="248"/>
      <x:c r="OIN5904" s="248"/>
      <x:c r="OIO5904" s="248"/>
      <x:c r="OIP5904" s="248"/>
      <x:c r="OIQ5904" s="248"/>
      <x:c r="OIR5904" s="248"/>
      <x:c r="OIS5904" s="248"/>
      <x:c r="OIT5904" s="248"/>
      <x:c r="OIU5904" s="248"/>
      <x:c r="OIV5904" s="248"/>
      <x:c r="OIW5904" s="248"/>
      <x:c r="OIX5904" s="248"/>
      <x:c r="OIY5904" s="248"/>
      <x:c r="OIZ5904" s="248"/>
      <x:c r="OJA5904" s="248"/>
      <x:c r="OJB5904" s="248"/>
      <x:c r="OJC5904" s="248"/>
      <x:c r="OJD5904" s="248"/>
      <x:c r="OJE5904" s="248"/>
      <x:c r="OJF5904" s="248"/>
      <x:c r="OJG5904" s="248"/>
      <x:c r="OJH5904" s="248"/>
      <x:c r="OJI5904" s="248"/>
      <x:c r="OJJ5904" s="248"/>
      <x:c r="OJK5904" s="248"/>
      <x:c r="OJL5904" s="248"/>
      <x:c r="OJM5904" s="248"/>
      <x:c r="OJN5904" s="248"/>
      <x:c r="OJO5904" s="248"/>
      <x:c r="OJP5904" s="248"/>
      <x:c r="OJQ5904" s="248"/>
      <x:c r="OJR5904" s="248"/>
      <x:c r="OJS5904" s="248"/>
      <x:c r="OJT5904" s="248"/>
      <x:c r="OJU5904" s="248"/>
      <x:c r="OJV5904" s="248"/>
      <x:c r="OJW5904" s="248"/>
      <x:c r="OJX5904" s="248"/>
      <x:c r="OJY5904" s="248"/>
      <x:c r="OJZ5904" s="248"/>
      <x:c r="OKA5904" s="248"/>
      <x:c r="OKB5904" s="248"/>
      <x:c r="OKC5904" s="248"/>
      <x:c r="OKD5904" s="248"/>
      <x:c r="OKE5904" s="248"/>
      <x:c r="OKF5904" s="248"/>
      <x:c r="OKG5904" s="248"/>
      <x:c r="OKH5904" s="248"/>
      <x:c r="OKI5904" s="248"/>
      <x:c r="OKJ5904" s="248"/>
      <x:c r="OKK5904" s="248"/>
      <x:c r="OKL5904" s="248"/>
      <x:c r="OKM5904" s="248"/>
      <x:c r="OKN5904" s="248"/>
      <x:c r="OKO5904" s="248"/>
      <x:c r="OKP5904" s="248"/>
      <x:c r="OKQ5904" s="248"/>
      <x:c r="OKR5904" s="248"/>
      <x:c r="OKS5904" s="248"/>
      <x:c r="OKT5904" s="248"/>
      <x:c r="OKU5904" s="248"/>
      <x:c r="OKV5904" s="248"/>
      <x:c r="OKW5904" s="248"/>
      <x:c r="OKX5904" s="248"/>
      <x:c r="OKY5904" s="248"/>
      <x:c r="OKZ5904" s="248"/>
      <x:c r="OLA5904" s="248"/>
      <x:c r="OLB5904" s="248"/>
      <x:c r="OLC5904" s="248"/>
      <x:c r="OLD5904" s="248"/>
      <x:c r="OLE5904" s="248"/>
      <x:c r="OLF5904" s="248"/>
      <x:c r="OLG5904" s="248"/>
      <x:c r="OLH5904" s="248"/>
      <x:c r="OLI5904" s="248"/>
      <x:c r="OLJ5904" s="248"/>
      <x:c r="OLK5904" s="248"/>
      <x:c r="OLL5904" s="248"/>
      <x:c r="OLM5904" s="248"/>
      <x:c r="OLN5904" s="248"/>
      <x:c r="OLO5904" s="248"/>
      <x:c r="OLP5904" s="248"/>
      <x:c r="OLQ5904" s="248"/>
      <x:c r="OLR5904" s="248"/>
      <x:c r="OLS5904" s="248"/>
      <x:c r="OLT5904" s="248"/>
      <x:c r="OLU5904" s="248"/>
      <x:c r="OLV5904" s="248"/>
      <x:c r="OLW5904" s="248"/>
      <x:c r="OLX5904" s="248"/>
      <x:c r="OLY5904" s="248"/>
      <x:c r="OLZ5904" s="248"/>
      <x:c r="OMA5904" s="248"/>
      <x:c r="OMB5904" s="248"/>
      <x:c r="OMC5904" s="248"/>
      <x:c r="OMD5904" s="248"/>
      <x:c r="OME5904" s="248"/>
      <x:c r="OMF5904" s="248"/>
      <x:c r="OMG5904" s="248"/>
      <x:c r="OMH5904" s="248"/>
      <x:c r="OMI5904" s="248"/>
      <x:c r="OMJ5904" s="248"/>
      <x:c r="OMK5904" s="248"/>
      <x:c r="OML5904" s="248"/>
      <x:c r="OMM5904" s="248"/>
      <x:c r="OMN5904" s="248"/>
      <x:c r="OMO5904" s="248"/>
      <x:c r="OMP5904" s="248"/>
      <x:c r="OMQ5904" s="248"/>
      <x:c r="OMR5904" s="248"/>
      <x:c r="OMS5904" s="248"/>
      <x:c r="OMT5904" s="248"/>
      <x:c r="OMU5904" s="248"/>
      <x:c r="OMV5904" s="248"/>
      <x:c r="OMW5904" s="248"/>
      <x:c r="OMX5904" s="248"/>
      <x:c r="OMY5904" s="248"/>
      <x:c r="OMZ5904" s="248"/>
      <x:c r="ONA5904" s="248"/>
      <x:c r="ONB5904" s="248"/>
      <x:c r="ONC5904" s="248"/>
      <x:c r="OND5904" s="248"/>
      <x:c r="ONE5904" s="248"/>
      <x:c r="ONF5904" s="248"/>
      <x:c r="ONG5904" s="248"/>
      <x:c r="ONH5904" s="248"/>
      <x:c r="ONI5904" s="248"/>
      <x:c r="ONJ5904" s="248"/>
      <x:c r="ONK5904" s="248"/>
      <x:c r="ONL5904" s="248"/>
      <x:c r="ONM5904" s="248"/>
      <x:c r="ONN5904" s="248"/>
      <x:c r="ONO5904" s="248"/>
      <x:c r="ONP5904" s="248"/>
      <x:c r="ONQ5904" s="248"/>
      <x:c r="ONR5904" s="248"/>
      <x:c r="ONS5904" s="248"/>
      <x:c r="ONT5904" s="248"/>
      <x:c r="ONU5904" s="248"/>
      <x:c r="ONV5904" s="248"/>
      <x:c r="ONW5904" s="248"/>
      <x:c r="ONX5904" s="248"/>
      <x:c r="ONY5904" s="248"/>
      <x:c r="ONZ5904" s="248"/>
      <x:c r="OOA5904" s="248"/>
      <x:c r="OOB5904" s="248"/>
      <x:c r="OOC5904" s="248"/>
      <x:c r="OOD5904" s="248"/>
      <x:c r="OOE5904" s="248"/>
      <x:c r="OOF5904" s="248"/>
      <x:c r="OOG5904" s="248"/>
      <x:c r="OOH5904" s="248"/>
      <x:c r="OOI5904" s="248"/>
      <x:c r="OOJ5904" s="248"/>
      <x:c r="OOK5904" s="248"/>
      <x:c r="OOL5904" s="248"/>
      <x:c r="OOM5904" s="248"/>
      <x:c r="OON5904" s="248"/>
      <x:c r="OOO5904" s="248"/>
      <x:c r="OOP5904" s="248"/>
      <x:c r="OOQ5904" s="248"/>
      <x:c r="OOR5904" s="248"/>
      <x:c r="OOS5904" s="248"/>
      <x:c r="OOT5904" s="248"/>
      <x:c r="OOU5904" s="248"/>
      <x:c r="OOV5904" s="248"/>
      <x:c r="OOW5904" s="248"/>
      <x:c r="OOX5904" s="248"/>
      <x:c r="OOY5904" s="248"/>
      <x:c r="OOZ5904" s="248"/>
      <x:c r="OPA5904" s="248"/>
      <x:c r="OPB5904" s="248"/>
      <x:c r="OPC5904" s="248"/>
      <x:c r="OPD5904" s="248"/>
      <x:c r="OPE5904" s="248"/>
      <x:c r="OPF5904" s="248"/>
      <x:c r="OPG5904" s="248"/>
      <x:c r="OPH5904" s="248"/>
      <x:c r="OPI5904" s="248"/>
      <x:c r="OPJ5904" s="248"/>
      <x:c r="OPK5904" s="248"/>
      <x:c r="OPL5904" s="248"/>
      <x:c r="OPM5904" s="248"/>
      <x:c r="OPN5904" s="248"/>
      <x:c r="OPO5904" s="248"/>
      <x:c r="OPP5904" s="248"/>
      <x:c r="OPQ5904" s="248"/>
      <x:c r="OPR5904" s="248"/>
      <x:c r="OPS5904" s="248"/>
      <x:c r="OPT5904" s="248"/>
      <x:c r="OPU5904" s="248"/>
      <x:c r="OPV5904" s="248"/>
      <x:c r="OPW5904" s="248"/>
      <x:c r="OPX5904" s="248"/>
      <x:c r="OPY5904" s="248"/>
      <x:c r="OPZ5904" s="248"/>
      <x:c r="OQA5904" s="248"/>
      <x:c r="OQB5904" s="248"/>
      <x:c r="OQC5904" s="248"/>
      <x:c r="OQD5904" s="248"/>
      <x:c r="OQE5904" s="248"/>
      <x:c r="OQF5904" s="248"/>
      <x:c r="OQG5904" s="248"/>
      <x:c r="OQH5904" s="248"/>
      <x:c r="OQI5904" s="248"/>
      <x:c r="OQJ5904" s="248"/>
      <x:c r="OQK5904" s="248"/>
      <x:c r="OQL5904" s="248"/>
      <x:c r="OQM5904" s="248"/>
      <x:c r="OQN5904" s="248"/>
      <x:c r="OQO5904" s="248"/>
      <x:c r="OQP5904" s="248"/>
      <x:c r="OQQ5904" s="248"/>
      <x:c r="OQR5904" s="248"/>
      <x:c r="OQS5904" s="248"/>
      <x:c r="OQT5904" s="248"/>
      <x:c r="OQU5904" s="248"/>
      <x:c r="OQV5904" s="248"/>
      <x:c r="OQW5904" s="248"/>
      <x:c r="OQX5904" s="248"/>
      <x:c r="OQY5904" s="248"/>
      <x:c r="OQZ5904" s="248"/>
      <x:c r="ORA5904" s="248"/>
      <x:c r="ORB5904" s="248"/>
      <x:c r="ORC5904" s="248"/>
      <x:c r="ORD5904" s="248"/>
      <x:c r="ORE5904" s="248"/>
      <x:c r="ORF5904" s="248"/>
      <x:c r="ORG5904" s="248"/>
      <x:c r="ORH5904" s="248"/>
      <x:c r="ORI5904" s="248"/>
      <x:c r="ORJ5904" s="248"/>
      <x:c r="ORK5904" s="248"/>
      <x:c r="ORL5904" s="248"/>
      <x:c r="ORM5904" s="248"/>
      <x:c r="ORN5904" s="248"/>
      <x:c r="ORO5904" s="248"/>
      <x:c r="ORP5904" s="248"/>
      <x:c r="ORQ5904" s="248"/>
      <x:c r="ORR5904" s="248"/>
      <x:c r="ORS5904" s="248"/>
      <x:c r="ORT5904" s="248"/>
      <x:c r="ORU5904" s="248"/>
      <x:c r="ORV5904" s="248"/>
      <x:c r="ORW5904" s="248"/>
      <x:c r="ORX5904" s="248"/>
      <x:c r="ORY5904" s="248"/>
      <x:c r="ORZ5904" s="248"/>
      <x:c r="OSA5904" s="248"/>
      <x:c r="OSB5904" s="248"/>
      <x:c r="OSC5904" s="248"/>
      <x:c r="OSD5904" s="248"/>
      <x:c r="OSE5904" s="248"/>
      <x:c r="OSF5904" s="248"/>
      <x:c r="OSG5904" s="248"/>
      <x:c r="OSH5904" s="248"/>
      <x:c r="OSI5904" s="248"/>
      <x:c r="OSJ5904" s="248"/>
      <x:c r="OSK5904" s="248"/>
      <x:c r="OSL5904" s="248"/>
      <x:c r="OSM5904" s="248"/>
      <x:c r="OSN5904" s="248"/>
      <x:c r="OSO5904" s="248"/>
      <x:c r="OSP5904" s="248"/>
      <x:c r="OSQ5904" s="248"/>
      <x:c r="OSR5904" s="248"/>
      <x:c r="OSS5904" s="248"/>
      <x:c r="OST5904" s="248"/>
      <x:c r="OSU5904" s="248"/>
      <x:c r="OSV5904" s="248"/>
      <x:c r="OSW5904" s="248"/>
      <x:c r="OSX5904" s="248"/>
      <x:c r="OSY5904" s="248"/>
      <x:c r="OSZ5904" s="248"/>
      <x:c r="OTA5904" s="248"/>
      <x:c r="OTB5904" s="248"/>
      <x:c r="OTC5904" s="248"/>
      <x:c r="OTD5904" s="248"/>
      <x:c r="OTE5904" s="248"/>
      <x:c r="OTF5904" s="248"/>
      <x:c r="OTG5904" s="248"/>
      <x:c r="OTH5904" s="248"/>
      <x:c r="OTI5904" s="248"/>
      <x:c r="OTJ5904" s="248"/>
      <x:c r="OTK5904" s="248"/>
      <x:c r="OTL5904" s="248"/>
      <x:c r="OTM5904" s="248"/>
      <x:c r="OTN5904" s="248"/>
      <x:c r="OTO5904" s="248"/>
      <x:c r="OTP5904" s="248"/>
      <x:c r="OTQ5904" s="248"/>
      <x:c r="OTR5904" s="248"/>
      <x:c r="OTS5904" s="248"/>
      <x:c r="OTT5904" s="248"/>
      <x:c r="OTU5904" s="248"/>
      <x:c r="OTV5904" s="248"/>
      <x:c r="OTW5904" s="248"/>
      <x:c r="OTX5904" s="248"/>
      <x:c r="OTY5904" s="248"/>
      <x:c r="OTZ5904" s="248"/>
      <x:c r="OUA5904" s="248"/>
      <x:c r="OUB5904" s="248"/>
      <x:c r="OUC5904" s="248"/>
      <x:c r="OUD5904" s="248"/>
      <x:c r="OUE5904" s="248"/>
      <x:c r="OUF5904" s="248"/>
      <x:c r="OUG5904" s="248"/>
      <x:c r="OUH5904" s="248"/>
      <x:c r="OUI5904" s="248"/>
      <x:c r="OUJ5904" s="248"/>
      <x:c r="OUK5904" s="248"/>
      <x:c r="OUL5904" s="248"/>
      <x:c r="OUM5904" s="248"/>
      <x:c r="OUN5904" s="248"/>
      <x:c r="OUO5904" s="248"/>
      <x:c r="OUP5904" s="248"/>
      <x:c r="OUQ5904" s="248"/>
      <x:c r="OUR5904" s="248"/>
      <x:c r="OUS5904" s="248"/>
      <x:c r="OUT5904" s="248"/>
      <x:c r="OUU5904" s="248"/>
      <x:c r="OUV5904" s="248"/>
      <x:c r="OUW5904" s="248"/>
      <x:c r="OUX5904" s="248"/>
      <x:c r="OUY5904" s="248"/>
      <x:c r="OUZ5904" s="248"/>
      <x:c r="OVA5904" s="248"/>
      <x:c r="OVB5904" s="248"/>
      <x:c r="OVC5904" s="248"/>
      <x:c r="OVD5904" s="248"/>
      <x:c r="OVE5904" s="248"/>
      <x:c r="OVF5904" s="248"/>
      <x:c r="OVG5904" s="248"/>
      <x:c r="OVH5904" s="248"/>
      <x:c r="OVI5904" s="248"/>
      <x:c r="OVJ5904" s="248"/>
      <x:c r="OVK5904" s="248"/>
      <x:c r="OVL5904" s="248"/>
      <x:c r="OVM5904" s="248"/>
      <x:c r="OVN5904" s="248"/>
      <x:c r="OVO5904" s="248"/>
      <x:c r="OVP5904" s="248"/>
      <x:c r="OVQ5904" s="248"/>
      <x:c r="OVR5904" s="248"/>
      <x:c r="OVS5904" s="248"/>
      <x:c r="OVT5904" s="248"/>
      <x:c r="OVU5904" s="248"/>
      <x:c r="OVV5904" s="248"/>
      <x:c r="OVW5904" s="248"/>
      <x:c r="OVX5904" s="248"/>
      <x:c r="OVY5904" s="248"/>
      <x:c r="OVZ5904" s="248"/>
      <x:c r="OWA5904" s="248"/>
      <x:c r="OWB5904" s="248"/>
      <x:c r="OWC5904" s="248"/>
      <x:c r="OWD5904" s="248"/>
      <x:c r="OWE5904" s="248"/>
      <x:c r="OWF5904" s="248"/>
      <x:c r="OWG5904" s="248"/>
      <x:c r="OWH5904" s="248"/>
      <x:c r="OWI5904" s="248"/>
      <x:c r="OWJ5904" s="248"/>
      <x:c r="OWK5904" s="248"/>
      <x:c r="OWL5904" s="248"/>
      <x:c r="OWM5904" s="248"/>
      <x:c r="OWN5904" s="248"/>
      <x:c r="OWO5904" s="248"/>
      <x:c r="OWP5904" s="248"/>
      <x:c r="OWQ5904" s="248"/>
      <x:c r="OWR5904" s="248"/>
      <x:c r="OWS5904" s="248"/>
      <x:c r="OWT5904" s="248"/>
      <x:c r="OWU5904" s="248"/>
      <x:c r="OWV5904" s="248"/>
      <x:c r="OWW5904" s="248"/>
      <x:c r="OWX5904" s="248"/>
      <x:c r="OWY5904" s="248"/>
      <x:c r="OWZ5904" s="248"/>
      <x:c r="OXA5904" s="248"/>
      <x:c r="OXB5904" s="248"/>
      <x:c r="OXC5904" s="248"/>
      <x:c r="OXD5904" s="248"/>
      <x:c r="OXE5904" s="248"/>
      <x:c r="OXF5904" s="248"/>
      <x:c r="OXG5904" s="248"/>
      <x:c r="OXH5904" s="248"/>
      <x:c r="OXI5904" s="248"/>
      <x:c r="OXJ5904" s="248"/>
      <x:c r="OXK5904" s="248"/>
      <x:c r="OXL5904" s="248"/>
      <x:c r="OXM5904" s="248"/>
      <x:c r="OXN5904" s="248"/>
      <x:c r="OXO5904" s="248"/>
      <x:c r="OXP5904" s="248"/>
      <x:c r="OXQ5904" s="248"/>
      <x:c r="OXR5904" s="248"/>
      <x:c r="OXS5904" s="248"/>
      <x:c r="OXT5904" s="248"/>
      <x:c r="OXU5904" s="248"/>
      <x:c r="OXV5904" s="248"/>
      <x:c r="OXW5904" s="248"/>
      <x:c r="OXX5904" s="248"/>
      <x:c r="OXY5904" s="248"/>
      <x:c r="OXZ5904" s="248"/>
      <x:c r="OYA5904" s="248"/>
      <x:c r="OYB5904" s="248"/>
      <x:c r="OYC5904" s="248"/>
      <x:c r="OYD5904" s="248"/>
      <x:c r="OYE5904" s="248"/>
      <x:c r="OYF5904" s="248"/>
      <x:c r="OYG5904" s="248"/>
      <x:c r="OYH5904" s="248"/>
      <x:c r="OYI5904" s="248"/>
      <x:c r="OYJ5904" s="248"/>
      <x:c r="OYK5904" s="248"/>
      <x:c r="OYL5904" s="248"/>
      <x:c r="OYM5904" s="248"/>
      <x:c r="OYN5904" s="248"/>
      <x:c r="OYO5904" s="248"/>
      <x:c r="OYP5904" s="248"/>
      <x:c r="OYQ5904" s="248"/>
      <x:c r="OYR5904" s="248"/>
      <x:c r="OYS5904" s="248"/>
      <x:c r="OYT5904" s="248"/>
      <x:c r="OYU5904" s="248"/>
      <x:c r="OYV5904" s="248"/>
      <x:c r="OYW5904" s="248"/>
      <x:c r="OYX5904" s="248"/>
      <x:c r="OYY5904" s="248"/>
      <x:c r="OYZ5904" s="248"/>
      <x:c r="OZA5904" s="248"/>
      <x:c r="OZB5904" s="248"/>
      <x:c r="OZC5904" s="248"/>
      <x:c r="OZD5904" s="248"/>
      <x:c r="OZE5904" s="248"/>
      <x:c r="OZF5904" s="248"/>
      <x:c r="OZG5904" s="248"/>
      <x:c r="OZH5904" s="248"/>
      <x:c r="OZI5904" s="248"/>
      <x:c r="OZJ5904" s="248"/>
      <x:c r="OZK5904" s="248"/>
      <x:c r="OZL5904" s="248"/>
      <x:c r="OZM5904" s="248"/>
      <x:c r="OZN5904" s="248"/>
      <x:c r="OZO5904" s="248"/>
      <x:c r="OZP5904" s="248"/>
      <x:c r="OZQ5904" s="248"/>
      <x:c r="OZR5904" s="248"/>
      <x:c r="OZS5904" s="248"/>
      <x:c r="OZT5904" s="248"/>
      <x:c r="OZU5904" s="248"/>
      <x:c r="OZV5904" s="248"/>
      <x:c r="OZW5904" s="248"/>
      <x:c r="OZX5904" s="248"/>
      <x:c r="OZY5904" s="248"/>
      <x:c r="OZZ5904" s="248"/>
      <x:c r="PAA5904" s="248"/>
      <x:c r="PAB5904" s="248"/>
      <x:c r="PAC5904" s="248"/>
      <x:c r="PAD5904" s="248"/>
      <x:c r="PAE5904" s="248"/>
      <x:c r="PAF5904" s="248"/>
      <x:c r="PAG5904" s="248"/>
      <x:c r="PAH5904" s="248"/>
      <x:c r="PAI5904" s="248"/>
      <x:c r="PAJ5904" s="248"/>
      <x:c r="PAK5904" s="248"/>
      <x:c r="PAL5904" s="248"/>
      <x:c r="PAM5904" s="248"/>
      <x:c r="PAN5904" s="248"/>
      <x:c r="PAO5904" s="248"/>
      <x:c r="PAP5904" s="248"/>
      <x:c r="PAQ5904" s="248"/>
      <x:c r="PAR5904" s="248"/>
      <x:c r="PAS5904" s="248"/>
      <x:c r="PAT5904" s="248"/>
      <x:c r="PAU5904" s="248"/>
      <x:c r="PAV5904" s="248"/>
      <x:c r="PAW5904" s="248"/>
      <x:c r="PAX5904" s="248"/>
      <x:c r="PAY5904" s="248"/>
      <x:c r="PAZ5904" s="248"/>
      <x:c r="PBA5904" s="248"/>
      <x:c r="PBB5904" s="248"/>
      <x:c r="PBC5904" s="248"/>
      <x:c r="PBD5904" s="248"/>
      <x:c r="PBE5904" s="248"/>
      <x:c r="PBF5904" s="248"/>
      <x:c r="PBG5904" s="248"/>
      <x:c r="PBH5904" s="248"/>
      <x:c r="PBI5904" s="248"/>
      <x:c r="PBJ5904" s="248"/>
      <x:c r="PBK5904" s="248"/>
      <x:c r="PBL5904" s="248"/>
      <x:c r="PBM5904" s="248"/>
      <x:c r="PBN5904" s="248"/>
      <x:c r="PBO5904" s="248"/>
      <x:c r="PBP5904" s="248"/>
      <x:c r="PBQ5904" s="248"/>
      <x:c r="PBR5904" s="248"/>
      <x:c r="PBS5904" s="248"/>
      <x:c r="PBT5904" s="248"/>
      <x:c r="PBU5904" s="248"/>
      <x:c r="PBV5904" s="248"/>
      <x:c r="PBW5904" s="248"/>
      <x:c r="PBX5904" s="248"/>
      <x:c r="PBY5904" s="248"/>
      <x:c r="PBZ5904" s="248"/>
      <x:c r="PCA5904" s="248"/>
      <x:c r="PCB5904" s="248"/>
      <x:c r="PCC5904" s="248"/>
      <x:c r="PCD5904" s="248"/>
      <x:c r="PCE5904" s="248"/>
      <x:c r="PCF5904" s="248"/>
      <x:c r="PCG5904" s="248"/>
      <x:c r="PCH5904" s="248"/>
      <x:c r="PCI5904" s="248"/>
      <x:c r="PCJ5904" s="248"/>
      <x:c r="PCK5904" s="248"/>
      <x:c r="PCL5904" s="248"/>
      <x:c r="PCM5904" s="248"/>
      <x:c r="PCN5904" s="248"/>
      <x:c r="PCO5904" s="248"/>
      <x:c r="PCP5904" s="248"/>
      <x:c r="PCQ5904" s="248"/>
      <x:c r="PCR5904" s="248"/>
      <x:c r="PCS5904" s="248"/>
      <x:c r="PCT5904" s="248"/>
      <x:c r="PCU5904" s="248"/>
      <x:c r="PCV5904" s="248"/>
      <x:c r="PCW5904" s="248"/>
      <x:c r="PCX5904" s="248"/>
      <x:c r="PCY5904" s="248"/>
      <x:c r="PCZ5904" s="248"/>
      <x:c r="PDA5904" s="248"/>
      <x:c r="PDB5904" s="248"/>
      <x:c r="PDC5904" s="248"/>
      <x:c r="PDD5904" s="248"/>
      <x:c r="PDE5904" s="248"/>
      <x:c r="PDF5904" s="248"/>
      <x:c r="PDG5904" s="248"/>
      <x:c r="PDH5904" s="248"/>
      <x:c r="PDI5904" s="248"/>
      <x:c r="PDJ5904" s="248"/>
      <x:c r="PDK5904" s="248"/>
      <x:c r="PDL5904" s="248"/>
      <x:c r="PDM5904" s="248"/>
      <x:c r="PDN5904" s="248"/>
      <x:c r="PDO5904" s="248"/>
      <x:c r="PDP5904" s="248"/>
      <x:c r="PDQ5904" s="248"/>
      <x:c r="PDR5904" s="248"/>
      <x:c r="PDS5904" s="248"/>
      <x:c r="PDT5904" s="248"/>
      <x:c r="PDU5904" s="248"/>
      <x:c r="PDV5904" s="248"/>
      <x:c r="PDW5904" s="248"/>
      <x:c r="PDX5904" s="248"/>
      <x:c r="PDY5904" s="248"/>
      <x:c r="PDZ5904" s="248"/>
      <x:c r="PEA5904" s="248"/>
      <x:c r="PEB5904" s="248"/>
      <x:c r="PEC5904" s="248"/>
      <x:c r="PED5904" s="248"/>
      <x:c r="PEE5904" s="248"/>
      <x:c r="PEF5904" s="248"/>
      <x:c r="PEG5904" s="248"/>
      <x:c r="PEH5904" s="248"/>
      <x:c r="PEI5904" s="248"/>
      <x:c r="PEJ5904" s="248"/>
      <x:c r="PEK5904" s="248"/>
      <x:c r="PEL5904" s="248"/>
      <x:c r="PEM5904" s="248"/>
      <x:c r="PEN5904" s="248"/>
      <x:c r="PEO5904" s="248"/>
      <x:c r="PEP5904" s="248"/>
      <x:c r="PEQ5904" s="248"/>
      <x:c r="PER5904" s="248"/>
      <x:c r="PES5904" s="248"/>
      <x:c r="PET5904" s="248"/>
      <x:c r="PEU5904" s="248"/>
      <x:c r="PEV5904" s="248"/>
      <x:c r="PEW5904" s="248"/>
      <x:c r="PEX5904" s="248"/>
      <x:c r="PEY5904" s="248"/>
      <x:c r="PEZ5904" s="248"/>
      <x:c r="PFA5904" s="248"/>
      <x:c r="PFB5904" s="248"/>
      <x:c r="PFC5904" s="248"/>
      <x:c r="PFD5904" s="248"/>
      <x:c r="PFE5904" s="248"/>
      <x:c r="PFF5904" s="248"/>
      <x:c r="PFG5904" s="248"/>
      <x:c r="PFH5904" s="248"/>
      <x:c r="PFI5904" s="248"/>
      <x:c r="PFJ5904" s="248"/>
      <x:c r="PFK5904" s="248"/>
      <x:c r="PFL5904" s="248"/>
      <x:c r="PFM5904" s="248"/>
      <x:c r="PFN5904" s="248"/>
      <x:c r="PFO5904" s="248"/>
      <x:c r="PFP5904" s="248"/>
      <x:c r="PFQ5904" s="248"/>
      <x:c r="PFR5904" s="248"/>
      <x:c r="PFS5904" s="248"/>
      <x:c r="PFT5904" s="248"/>
      <x:c r="PFU5904" s="248"/>
      <x:c r="PFV5904" s="248"/>
      <x:c r="PFW5904" s="248"/>
      <x:c r="PFX5904" s="248"/>
      <x:c r="PFY5904" s="248"/>
      <x:c r="PFZ5904" s="248"/>
      <x:c r="PGA5904" s="248"/>
      <x:c r="PGB5904" s="248"/>
      <x:c r="PGC5904" s="248"/>
      <x:c r="PGD5904" s="248"/>
      <x:c r="PGE5904" s="248"/>
      <x:c r="PGF5904" s="248"/>
      <x:c r="PGG5904" s="248"/>
      <x:c r="PGH5904" s="248"/>
      <x:c r="PGI5904" s="248"/>
      <x:c r="PGJ5904" s="248"/>
      <x:c r="PGK5904" s="248"/>
      <x:c r="PGL5904" s="248"/>
      <x:c r="PGM5904" s="248"/>
      <x:c r="PGN5904" s="248"/>
      <x:c r="PGO5904" s="248"/>
      <x:c r="PGP5904" s="248"/>
      <x:c r="PGQ5904" s="248"/>
      <x:c r="PGR5904" s="248"/>
      <x:c r="PGS5904" s="248"/>
      <x:c r="PGT5904" s="248"/>
      <x:c r="PGU5904" s="248"/>
      <x:c r="PGV5904" s="248"/>
      <x:c r="PGW5904" s="248"/>
      <x:c r="PGX5904" s="248"/>
      <x:c r="PGY5904" s="248"/>
      <x:c r="PGZ5904" s="248"/>
      <x:c r="PHA5904" s="248"/>
      <x:c r="PHB5904" s="248"/>
      <x:c r="PHC5904" s="248"/>
      <x:c r="PHD5904" s="248"/>
      <x:c r="PHE5904" s="248"/>
      <x:c r="PHF5904" s="248"/>
      <x:c r="PHG5904" s="248"/>
      <x:c r="PHH5904" s="248"/>
      <x:c r="PHI5904" s="248"/>
      <x:c r="PHJ5904" s="248"/>
      <x:c r="PHK5904" s="248"/>
      <x:c r="PHL5904" s="248"/>
      <x:c r="PHM5904" s="248"/>
      <x:c r="PHN5904" s="248"/>
      <x:c r="PHO5904" s="248"/>
      <x:c r="PHP5904" s="248"/>
      <x:c r="PHQ5904" s="248"/>
      <x:c r="PHR5904" s="248"/>
      <x:c r="PHS5904" s="248"/>
      <x:c r="PHT5904" s="248"/>
      <x:c r="PHU5904" s="248"/>
      <x:c r="PHV5904" s="248"/>
      <x:c r="PHW5904" s="248"/>
      <x:c r="PHX5904" s="248"/>
      <x:c r="PHY5904" s="248"/>
      <x:c r="PHZ5904" s="248"/>
      <x:c r="PIA5904" s="248"/>
      <x:c r="PIB5904" s="248"/>
      <x:c r="PIC5904" s="248"/>
      <x:c r="PID5904" s="248"/>
      <x:c r="PIE5904" s="248"/>
      <x:c r="PIF5904" s="248"/>
      <x:c r="PIG5904" s="248"/>
      <x:c r="PIH5904" s="248"/>
      <x:c r="PII5904" s="248"/>
      <x:c r="PIJ5904" s="248"/>
      <x:c r="PIK5904" s="248"/>
      <x:c r="PIL5904" s="248"/>
      <x:c r="PIM5904" s="248"/>
      <x:c r="PIN5904" s="248"/>
      <x:c r="PIO5904" s="248"/>
      <x:c r="PIP5904" s="248"/>
      <x:c r="PIQ5904" s="248"/>
      <x:c r="PIR5904" s="248"/>
      <x:c r="PIS5904" s="248"/>
      <x:c r="PIT5904" s="248"/>
      <x:c r="PIU5904" s="248"/>
      <x:c r="PIV5904" s="248"/>
      <x:c r="PIW5904" s="248"/>
      <x:c r="PIX5904" s="248"/>
      <x:c r="PIY5904" s="248"/>
      <x:c r="PIZ5904" s="248"/>
      <x:c r="PJA5904" s="248"/>
      <x:c r="PJB5904" s="248"/>
      <x:c r="PJC5904" s="248"/>
      <x:c r="PJD5904" s="248"/>
      <x:c r="PJE5904" s="248"/>
      <x:c r="PJF5904" s="248"/>
      <x:c r="PJG5904" s="248"/>
      <x:c r="PJH5904" s="248"/>
      <x:c r="PJI5904" s="248"/>
      <x:c r="PJJ5904" s="248"/>
      <x:c r="PJK5904" s="248"/>
      <x:c r="PJL5904" s="248"/>
      <x:c r="PJM5904" s="248"/>
      <x:c r="PJN5904" s="248"/>
      <x:c r="PJO5904" s="248"/>
      <x:c r="PJP5904" s="248"/>
      <x:c r="PJQ5904" s="248"/>
      <x:c r="PJR5904" s="248"/>
      <x:c r="PJS5904" s="248"/>
      <x:c r="PJT5904" s="248"/>
      <x:c r="PJU5904" s="248"/>
      <x:c r="PJV5904" s="248"/>
      <x:c r="PJW5904" s="248"/>
      <x:c r="PJX5904" s="248"/>
      <x:c r="PJY5904" s="248"/>
      <x:c r="PJZ5904" s="248"/>
      <x:c r="PKA5904" s="248"/>
      <x:c r="PKB5904" s="248"/>
      <x:c r="PKC5904" s="248"/>
      <x:c r="PKD5904" s="248"/>
      <x:c r="PKE5904" s="248"/>
      <x:c r="PKF5904" s="248"/>
      <x:c r="PKG5904" s="248"/>
      <x:c r="PKH5904" s="248"/>
      <x:c r="PKI5904" s="248"/>
      <x:c r="PKJ5904" s="248"/>
      <x:c r="PKK5904" s="248"/>
      <x:c r="PKL5904" s="248"/>
      <x:c r="PKM5904" s="248"/>
      <x:c r="PKN5904" s="248"/>
      <x:c r="PKO5904" s="248"/>
      <x:c r="PKP5904" s="248"/>
      <x:c r="PKQ5904" s="248"/>
      <x:c r="PKR5904" s="248"/>
      <x:c r="PKS5904" s="248"/>
      <x:c r="PKT5904" s="248"/>
      <x:c r="PKU5904" s="248"/>
      <x:c r="PKV5904" s="248"/>
      <x:c r="PKW5904" s="248"/>
      <x:c r="PKX5904" s="248"/>
      <x:c r="PKY5904" s="248"/>
      <x:c r="PKZ5904" s="248"/>
      <x:c r="PLA5904" s="248"/>
      <x:c r="PLB5904" s="248"/>
      <x:c r="PLC5904" s="248"/>
      <x:c r="PLD5904" s="248"/>
      <x:c r="PLE5904" s="248"/>
      <x:c r="PLF5904" s="248"/>
      <x:c r="PLG5904" s="248"/>
      <x:c r="PLH5904" s="248"/>
      <x:c r="PLI5904" s="248"/>
      <x:c r="PLJ5904" s="248"/>
      <x:c r="PLK5904" s="248"/>
      <x:c r="PLL5904" s="248"/>
      <x:c r="PLM5904" s="248"/>
      <x:c r="PLN5904" s="248"/>
      <x:c r="PLO5904" s="248"/>
      <x:c r="PLP5904" s="248"/>
      <x:c r="PLQ5904" s="248"/>
      <x:c r="PLR5904" s="248"/>
      <x:c r="PLS5904" s="248"/>
      <x:c r="PLT5904" s="248"/>
      <x:c r="PLU5904" s="248"/>
      <x:c r="PLV5904" s="248"/>
      <x:c r="PLW5904" s="248"/>
      <x:c r="PLX5904" s="248"/>
      <x:c r="PLY5904" s="248"/>
      <x:c r="PLZ5904" s="248"/>
      <x:c r="PMA5904" s="248"/>
      <x:c r="PMB5904" s="248"/>
      <x:c r="PMC5904" s="248"/>
      <x:c r="PMD5904" s="248"/>
      <x:c r="PME5904" s="248"/>
      <x:c r="PMF5904" s="248"/>
      <x:c r="PMG5904" s="248"/>
      <x:c r="PMH5904" s="248"/>
      <x:c r="PMI5904" s="248"/>
      <x:c r="PMJ5904" s="248"/>
      <x:c r="PMK5904" s="248"/>
      <x:c r="PML5904" s="248"/>
      <x:c r="PMM5904" s="248"/>
      <x:c r="PMN5904" s="248"/>
      <x:c r="PMO5904" s="248"/>
      <x:c r="PMP5904" s="248"/>
      <x:c r="PMQ5904" s="248"/>
      <x:c r="PMR5904" s="248"/>
      <x:c r="PMS5904" s="248"/>
      <x:c r="PMT5904" s="248"/>
      <x:c r="PMU5904" s="248"/>
      <x:c r="PMV5904" s="248"/>
      <x:c r="PMW5904" s="248"/>
      <x:c r="PMX5904" s="248"/>
      <x:c r="PMY5904" s="248"/>
      <x:c r="PMZ5904" s="248"/>
      <x:c r="PNA5904" s="248"/>
      <x:c r="PNB5904" s="248"/>
      <x:c r="PNC5904" s="248"/>
      <x:c r="PND5904" s="248"/>
      <x:c r="PNE5904" s="248"/>
      <x:c r="PNF5904" s="248"/>
      <x:c r="PNG5904" s="248"/>
      <x:c r="PNH5904" s="248"/>
      <x:c r="PNI5904" s="248"/>
      <x:c r="PNJ5904" s="248"/>
      <x:c r="PNK5904" s="248"/>
      <x:c r="PNL5904" s="248"/>
      <x:c r="PNM5904" s="248"/>
      <x:c r="PNN5904" s="248"/>
      <x:c r="PNO5904" s="248"/>
      <x:c r="PNP5904" s="248"/>
      <x:c r="PNQ5904" s="248"/>
      <x:c r="PNR5904" s="248"/>
      <x:c r="PNS5904" s="248"/>
      <x:c r="PNT5904" s="248"/>
      <x:c r="PNU5904" s="248"/>
      <x:c r="PNV5904" s="248"/>
      <x:c r="PNW5904" s="248"/>
      <x:c r="PNX5904" s="248"/>
      <x:c r="PNY5904" s="248"/>
      <x:c r="PNZ5904" s="248"/>
      <x:c r="POA5904" s="248"/>
      <x:c r="POB5904" s="248"/>
      <x:c r="POC5904" s="248"/>
      <x:c r="POD5904" s="248"/>
      <x:c r="POE5904" s="248"/>
      <x:c r="POF5904" s="248"/>
      <x:c r="POG5904" s="248"/>
      <x:c r="POH5904" s="248"/>
      <x:c r="POI5904" s="248"/>
      <x:c r="POJ5904" s="248"/>
      <x:c r="POK5904" s="248"/>
      <x:c r="POL5904" s="248"/>
      <x:c r="POM5904" s="248"/>
      <x:c r="PON5904" s="248"/>
      <x:c r="POO5904" s="248"/>
      <x:c r="POP5904" s="248"/>
      <x:c r="POQ5904" s="248"/>
      <x:c r="POR5904" s="248"/>
      <x:c r="POS5904" s="248"/>
      <x:c r="POT5904" s="248"/>
      <x:c r="POU5904" s="248"/>
      <x:c r="POV5904" s="248"/>
      <x:c r="POW5904" s="248"/>
      <x:c r="POX5904" s="248"/>
      <x:c r="POY5904" s="248"/>
      <x:c r="POZ5904" s="248"/>
      <x:c r="PPA5904" s="248"/>
      <x:c r="PPB5904" s="248"/>
      <x:c r="PPC5904" s="248"/>
      <x:c r="PPD5904" s="248"/>
      <x:c r="PPE5904" s="248"/>
      <x:c r="PPF5904" s="248"/>
      <x:c r="PPG5904" s="248"/>
      <x:c r="PPH5904" s="248"/>
      <x:c r="PPI5904" s="248"/>
      <x:c r="PPJ5904" s="248"/>
      <x:c r="PPK5904" s="248"/>
      <x:c r="PPL5904" s="248"/>
      <x:c r="PPM5904" s="248"/>
      <x:c r="PPN5904" s="248"/>
      <x:c r="PPO5904" s="248"/>
      <x:c r="PPP5904" s="248"/>
      <x:c r="PPQ5904" s="248"/>
      <x:c r="PPR5904" s="248"/>
      <x:c r="PPS5904" s="248"/>
      <x:c r="PPT5904" s="248"/>
      <x:c r="PPU5904" s="248"/>
      <x:c r="PPV5904" s="248"/>
      <x:c r="PPW5904" s="248"/>
      <x:c r="PPX5904" s="248"/>
      <x:c r="PPY5904" s="248"/>
      <x:c r="PPZ5904" s="248"/>
      <x:c r="PQA5904" s="248"/>
      <x:c r="PQB5904" s="248"/>
      <x:c r="PQC5904" s="248"/>
      <x:c r="PQD5904" s="248"/>
      <x:c r="PQE5904" s="248"/>
      <x:c r="PQF5904" s="248"/>
      <x:c r="PQG5904" s="248"/>
      <x:c r="PQH5904" s="248"/>
      <x:c r="PQI5904" s="248"/>
      <x:c r="PQJ5904" s="248"/>
      <x:c r="PQK5904" s="248"/>
      <x:c r="PQL5904" s="248"/>
      <x:c r="PQM5904" s="248"/>
      <x:c r="PQN5904" s="248"/>
      <x:c r="PQO5904" s="248"/>
      <x:c r="PQP5904" s="248"/>
      <x:c r="PQQ5904" s="248"/>
      <x:c r="PQR5904" s="248"/>
      <x:c r="PQS5904" s="248"/>
      <x:c r="PQT5904" s="248"/>
      <x:c r="PQU5904" s="248"/>
      <x:c r="PQV5904" s="248"/>
      <x:c r="PQW5904" s="248"/>
      <x:c r="PQX5904" s="248"/>
      <x:c r="PQY5904" s="248"/>
      <x:c r="PQZ5904" s="248"/>
      <x:c r="PRA5904" s="248"/>
      <x:c r="PRB5904" s="248"/>
      <x:c r="PRC5904" s="248"/>
      <x:c r="PRD5904" s="248"/>
      <x:c r="PRE5904" s="248"/>
      <x:c r="PRF5904" s="248"/>
      <x:c r="PRG5904" s="248"/>
      <x:c r="PRH5904" s="248"/>
      <x:c r="PRI5904" s="248"/>
      <x:c r="PRJ5904" s="248"/>
      <x:c r="PRK5904" s="248"/>
      <x:c r="PRL5904" s="248"/>
      <x:c r="PRM5904" s="248"/>
      <x:c r="PRN5904" s="248"/>
      <x:c r="PRO5904" s="248"/>
      <x:c r="PRP5904" s="248"/>
      <x:c r="PRQ5904" s="248"/>
      <x:c r="PRR5904" s="248"/>
      <x:c r="PRS5904" s="248"/>
      <x:c r="PRT5904" s="248"/>
      <x:c r="PRU5904" s="248"/>
      <x:c r="PRV5904" s="248"/>
      <x:c r="PRW5904" s="248"/>
      <x:c r="PRX5904" s="248"/>
      <x:c r="PRY5904" s="248"/>
      <x:c r="PRZ5904" s="248"/>
      <x:c r="PSA5904" s="248"/>
      <x:c r="PSB5904" s="248"/>
      <x:c r="PSC5904" s="248"/>
      <x:c r="PSD5904" s="248"/>
      <x:c r="PSE5904" s="248"/>
      <x:c r="PSF5904" s="248"/>
      <x:c r="PSG5904" s="248"/>
      <x:c r="PSH5904" s="248"/>
      <x:c r="PSI5904" s="248"/>
      <x:c r="PSJ5904" s="248"/>
      <x:c r="PSK5904" s="248"/>
      <x:c r="PSL5904" s="248"/>
      <x:c r="PSM5904" s="248"/>
      <x:c r="PSN5904" s="248"/>
      <x:c r="PSO5904" s="248"/>
      <x:c r="PSP5904" s="248"/>
      <x:c r="PSQ5904" s="248"/>
      <x:c r="PSR5904" s="248"/>
      <x:c r="PSS5904" s="248"/>
      <x:c r="PST5904" s="248"/>
      <x:c r="PSU5904" s="248"/>
      <x:c r="PSV5904" s="248"/>
      <x:c r="PSW5904" s="248"/>
      <x:c r="PSX5904" s="248"/>
      <x:c r="PSY5904" s="248"/>
      <x:c r="PSZ5904" s="248"/>
      <x:c r="PTA5904" s="248"/>
      <x:c r="PTB5904" s="248"/>
      <x:c r="PTC5904" s="248"/>
      <x:c r="PTD5904" s="248"/>
      <x:c r="PTE5904" s="248"/>
      <x:c r="PTF5904" s="248"/>
      <x:c r="PTG5904" s="248"/>
      <x:c r="PTH5904" s="248"/>
      <x:c r="PTI5904" s="248"/>
      <x:c r="PTJ5904" s="248"/>
      <x:c r="PTK5904" s="248"/>
      <x:c r="PTL5904" s="248"/>
      <x:c r="PTM5904" s="248"/>
      <x:c r="PTN5904" s="248"/>
      <x:c r="PTO5904" s="248"/>
      <x:c r="PTP5904" s="248"/>
      <x:c r="PTQ5904" s="248"/>
      <x:c r="PTR5904" s="248"/>
      <x:c r="PTS5904" s="248"/>
      <x:c r="PTT5904" s="248"/>
      <x:c r="PTU5904" s="248"/>
      <x:c r="PTV5904" s="248"/>
      <x:c r="PTW5904" s="248"/>
      <x:c r="PTX5904" s="248"/>
      <x:c r="PTY5904" s="248"/>
      <x:c r="PTZ5904" s="248"/>
      <x:c r="PUA5904" s="248"/>
      <x:c r="PUB5904" s="248"/>
      <x:c r="PUC5904" s="248"/>
      <x:c r="PUD5904" s="248"/>
      <x:c r="PUE5904" s="248"/>
      <x:c r="PUF5904" s="248"/>
      <x:c r="PUG5904" s="248"/>
      <x:c r="PUH5904" s="248"/>
      <x:c r="PUI5904" s="248"/>
      <x:c r="PUJ5904" s="248"/>
      <x:c r="PUK5904" s="248"/>
      <x:c r="PUL5904" s="248"/>
      <x:c r="PUM5904" s="248"/>
      <x:c r="PUN5904" s="248"/>
      <x:c r="PUO5904" s="248"/>
      <x:c r="PUP5904" s="248"/>
      <x:c r="PUQ5904" s="248"/>
      <x:c r="PUR5904" s="248"/>
      <x:c r="PUS5904" s="248"/>
      <x:c r="PUT5904" s="248"/>
      <x:c r="PUU5904" s="248"/>
      <x:c r="PUV5904" s="248"/>
      <x:c r="PUW5904" s="248"/>
      <x:c r="PUX5904" s="248"/>
      <x:c r="PUY5904" s="248"/>
      <x:c r="PUZ5904" s="248"/>
      <x:c r="PVA5904" s="248"/>
      <x:c r="PVB5904" s="248"/>
      <x:c r="PVC5904" s="248"/>
      <x:c r="PVD5904" s="248"/>
      <x:c r="PVE5904" s="248"/>
      <x:c r="PVF5904" s="248"/>
      <x:c r="PVG5904" s="248"/>
      <x:c r="PVH5904" s="248"/>
      <x:c r="PVI5904" s="248"/>
      <x:c r="PVJ5904" s="248"/>
      <x:c r="PVK5904" s="248"/>
      <x:c r="PVL5904" s="248"/>
      <x:c r="PVM5904" s="248"/>
      <x:c r="PVN5904" s="248"/>
      <x:c r="PVO5904" s="248"/>
      <x:c r="PVP5904" s="248"/>
      <x:c r="PVQ5904" s="248"/>
      <x:c r="PVR5904" s="248"/>
      <x:c r="PVS5904" s="248"/>
      <x:c r="PVT5904" s="248"/>
      <x:c r="PVU5904" s="248"/>
      <x:c r="PVV5904" s="248"/>
      <x:c r="PVW5904" s="248"/>
      <x:c r="PVX5904" s="248"/>
      <x:c r="PVY5904" s="248"/>
      <x:c r="PVZ5904" s="248"/>
      <x:c r="PWA5904" s="248"/>
      <x:c r="PWB5904" s="248"/>
      <x:c r="PWC5904" s="248"/>
      <x:c r="PWD5904" s="248"/>
      <x:c r="PWE5904" s="248"/>
      <x:c r="PWF5904" s="248"/>
      <x:c r="PWG5904" s="248"/>
      <x:c r="PWH5904" s="248"/>
      <x:c r="PWI5904" s="248"/>
      <x:c r="PWJ5904" s="248"/>
      <x:c r="PWK5904" s="248"/>
      <x:c r="PWL5904" s="248"/>
      <x:c r="PWM5904" s="248"/>
      <x:c r="PWN5904" s="248"/>
      <x:c r="PWO5904" s="248"/>
      <x:c r="PWP5904" s="248"/>
      <x:c r="PWQ5904" s="248"/>
      <x:c r="PWR5904" s="248"/>
      <x:c r="PWS5904" s="248"/>
      <x:c r="PWT5904" s="248"/>
      <x:c r="PWU5904" s="248"/>
      <x:c r="PWV5904" s="248"/>
      <x:c r="PWW5904" s="248"/>
      <x:c r="PWX5904" s="248"/>
      <x:c r="PWY5904" s="248"/>
      <x:c r="PWZ5904" s="248"/>
      <x:c r="PXA5904" s="248"/>
      <x:c r="PXB5904" s="248"/>
      <x:c r="PXC5904" s="248"/>
      <x:c r="PXD5904" s="248"/>
      <x:c r="PXE5904" s="248"/>
      <x:c r="PXF5904" s="248"/>
      <x:c r="PXG5904" s="248"/>
      <x:c r="PXH5904" s="248"/>
      <x:c r="PXI5904" s="248"/>
      <x:c r="PXJ5904" s="248"/>
      <x:c r="PXK5904" s="248"/>
      <x:c r="PXL5904" s="248"/>
      <x:c r="PXM5904" s="248"/>
      <x:c r="PXN5904" s="248"/>
      <x:c r="PXO5904" s="248"/>
      <x:c r="PXP5904" s="248"/>
      <x:c r="PXQ5904" s="248"/>
      <x:c r="PXR5904" s="248"/>
      <x:c r="PXS5904" s="248"/>
      <x:c r="PXT5904" s="248"/>
      <x:c r="PXU5904" s="248"/>
      <x:c r="PXV5904" s="248"/>
      <x:c r="PXW5904" s="248"/>
      <x:c r="PXX5904" s="248"/>
      <x:c r="PXY5904" s="248"/>
      <x:c r="PXZ5904" s="248"/>
      <x:c r="PYA5904" s="248"/>
      <x:c r="PYB5904" s="248"/>
      <x:c r="PYC5904" s="248"/>
      <x:c r="PYD5904" s="248"/>
      <x:c r="PYE5904" s="248"/>
      <x:c r="PYF5904" s="248"/>
      <x:c r="PYG5904" s="248"/>
      <x:c r="PYH5904" s="248"/>
      <x:c r="PYI5904" s="248"/>
      <x:c r="PYJ5904" s="248"/>
      <x:c r="PYK5904" s="248"/>
      <x:c r="PYL5904" s="248"/>
      <x:c r="PYM5904" s="248"/>
      <x:c r="PYN5904" s="248"/>
      <x:c r="PYO5904" s="248"/>
      <x:c r="PYP5904" s="248"/>
      <x:c r="PYQ5904" s="248"/>
      <x:c r="PYR5904" s="248"/>
      <x:c r="PYS5904" s="248"/>
      <x:c r="PYT5904" s="248"/>
      <x:c r="PYU5904" s="248"/>
      <x:c r="PYV5904" s="248"/>
      <x:c r="PYW5904" s="248"/>
      <x:c r="PYX5904" s="248"/>
      <x:c r="PYY5904" s="248"/>
      <x:c r="PYZ5904" s="248"/>
      <x:c r="PZA5904" s="248"/>
      <x:c r="PZB5904" s="248"/>
      <x:c r="PZC5904" s="248"/>
      <x:c r="PZD5904" s="248"/>
      <x:c r="PZE5904" s="248"/>
      <x:c r="PZF5904" s="248"/>
      <x:c r="PZG5904" s="248"/>
      <x:c r="PZH5904" s="248"/>
      <x:c r="PZI5904" s="248"/>
      <x:c r="PZJ5904" s="248"/>
      <x:c r="PZK5904" s="248"/>
      <x:c r="PZL5904" s="248"/>
      <x:c r="PZM5904" s="248"/>
      <x:c r="PZN5904" s="248"/>
      <x:c r="PZO5904" s="248"/>
      <x:c r="PZP5904" s="248"/>
      <x:c r="PZQ5904" s="248"/>
      <x:c r="PZR5904" s="248"/>
      <x:c r="PZS5904" s="248"/>
      <x:c r="PZT5904" s="248"/>
      <x:c r="PZU5904" s="248"/>
      <x:c r="PZV5904" s="248"/>
      <x:c r="PZW5904" s="248"/>
      <x:c r="PZX5904" s="248"/>
      <x:c r="PZY5904" s="248"/>
      <x:c r="PZZ5904" s="248"/>
      <x:c r="QAA5904" s="248"/>
      <x:c r="QAB5904" s="248"/>
      <x:c r="QAC5904" s="248"/>
      <x:c r="QAD5904" s="248"/>
      <x:c r="QAE5904" s="248"/>
      <x:c r="QAF5904" s="248"/>
      <x:c r="QAG5904" s="248"/>
      <x:c r="QAH5904" s="248"/>
      <x:c r="QAI5904" s="248"/>
      <x:c r="QAJ5904" s="248"/>
      <x:c r="QAK5904" s="248"/>
      <x:c r="QAL5904" s="248"/>
      <x:c r="QAM5904" s="248"/>
      <x:c r="QAN5904" s="248"/>
      <x:c r="QAO5904" s="248"/>
      <x:c r="QAP5904" s="248"/>
      <x:c r="QAQ5904" s="248"/>
      <x:c r="QAR5904" s="248"/>
      <x:c r="QAS5904" s="248"/>
      <x:c r="QAT5904" s="248"/>
      <x:c r="QAU5904" s="248"/>
      <x:c r="QAV5904" s="248"/>
      <x:c r="QAW5904" s="248"/>
      <x:c r="QAX5904" s="248"/>
      <x:c r="QAY5904" s="248"/>
      <x:c r="QAZ5904" s="248"/>
      <x:c r="QBA5904" s="248"/>
      <x:c r="QBB5904" s="248"/>
      <x:c r="QBC5904" s="248"/>
      <x:c r="QBD5904" s="248"/>
      <x:c r="QBE5904" s="248"/>
      <x:c r="QBF5904" s="248"/>
      <x:c r="QBG5904" s="248"/>
      <x:c r="QBH5904" s="248"/>
      <x:c r="QBI5904" s="248"/>
      <x:c r="QBJ5904" s="248"/>
      <x:c r="QBK5904" s="248"/>
      <x:c r="QBL5904" s="248"/>
      <x:c r="QBM5904" s="248"/>
      <x:c r="QBN5904" s="248"/>
      <x:c r="QBO5904" s="248"/>
      <x:c r="QBP5904" s="248"/>
      <x:c r="QBQ5904" s="248"/>
      <x:c r="QBR5904" s="248"/>
      <x:c r="QBS5904" s="248"/>
      <x:c r="QBT5904" s="248"/>
      <x:c r="QBU5904" s="248"/>
      <x:c r="QBV5904" s="248"/>
      <x:c r="QBW5904" s="248"/>
      <x:c r="QBX5904" s="248"/>
      <x:c r="QBY5904" s="248"/>
      <x:c r="QBZ5904" s="248"/>
      <x:c r="QCA5904" s="248"/>
      <x:c r="QCB5904" s="248"/>
      <x:c r="QCC5904" s="248"/>
      <x:c r="QCD5904" s="248"/>
      <x:c r="QCE5904" s="248"/>
      <x:c r="QCF5904" s="248"/>
      <x:c r="QCG5904" s="248"/>
      <x:c r="QCH5904" s="248"/>
      <x:c r="QCI5904" s="248"/>
      <x:c r="QCJ5904" s="248"/>
      <x:c r="QCK5904" s="248"/>
      <x:c r="QCL5904" s="248"/>
      <x:c r="QCM5904" s="248"/>
      <x:c r="QCN5904" s="248"/>
      <x:c r="QCO5904" s="248"/>
      <x:c r="QCP5904" s="248"/>
      <x:c r="QCQ5904" s="248"/>
      <x:c r="QCR5904" s="248"/>
      <x:c r="QCS5904" s="248"/>
      <x:c r="QCT5904" s="248"/>
      <x:c r="QCU5904" s="248"/>
      <x:c r="QCV5904" s="248"/>
      <x:c r="QCW5904" s="248"/>
      <x:c r="QCX5904" s="248"/>
      <x:c r="QCY5904" s="248"/>
      <x:c r="QCZ5904" s="248"/>
      <x:c r="QDA5904" s="248"/>
      <x:c r="QDB5904" s="248"/>
      <x:c r="QDC5904" s="248"/>
      <x:c r="QDD5904" s="248"/>
      <x:c r="QDE5904" s="248"/>
      <x:c r="QDF5904" s="248"/>
      <x:c r="QDG5904" s="248"/>
      <x:c r="QDH5904" s="248"/>
      <x:c r="QDI5904" s="248"/>
      <x:c r="QDJ5904" s="248"/>
      <x:c r="QDK5904" s="248"/>
      <x:c r="QDL5904" s="248"/>
      <x:c r="QDM5904" s="248"/>
      <x:c r="QDN5904" s="248"/>
      <x:c r="QDO5904" s="248"/>
      <x:c r="QDP5904" s="248"/>
      <x:c r="QDQ5904" s="248"/>
      <x:c r="QDR5904" s="248"/>
      <x:c r="QDS5904" s="248"/>
      <x:c r="QDT5904" s="248"/>
      <x:c r="QDU5904" s="248"/>
      <x:c r="QDV5904" s="248"/>
      <x:c r="QDW5904" s="248"/>
      <x:c r="QDX5904" s="248"/>
      <x:c r="QDY5904" s="248"/>
      <x:c r="QDZ5904" s="248"/>
      <x:c r="QEA5904" s="248"/>
      <x:c r="QEB5904" s="248"/>
      <x:c r="QEC5904" s="248"/>
      <x:c r="QED5904" s="248"/>
      <x:c r="QEE5904" s="248"/>
      <x:c r="QEF5904" s="248"/>
      <x:c r="QEG5904" s="248"/>
      <x:c r="QEH5904" s="248"/>
      <x:c r="QEI5904" s="248"/>
      <x:c r="QEJ5904" s="248"/>
      <x:c r="QEK5904" s="248"/>
      <x:c r="QEL5904" s="248"/>
      <x:c r="QEM5904" s="248"/>
      <x:c r="QEN5904" s="248"/>
      <x:c r="QEO5904" s="248"/>
      <x:c r="QEP5904" s="248"/>
      <x:c r="QEQ5904" s="248"/>
      <x:c r="QER5904" s="248"/>
      <x:c r="QES5904" s="248"/>
      <x:c r="QET5904" s="248"/>
      <x:c r="QEU5904" s="248"/>
      <x:c r="QEV5904" s="248"/>
      <x:c r="QEW5904" s="248"/>
      <x:c r="QEX5904" s="248"/>
      <x:c r="QEY5904" s="248"/>
      <x:c r="QEZ5904" s="248"/>
      <x:c r="QFA5904" s="248"/>
      <x:c r="QFB5904" s="248"/>
      <x:c r="QFC5904" s="248"/>
      <x:c r="QFD5904" s="248"/>
      <x:c r="QFE5904" s="248"/>
      <x:c r="QFF5904" s="248"/>
      <x:c r="QFG5904" s="248"/>
      <x:c r="QFH5904" s="248"/>
      <x:c r="QFI5904" s="248"/>
      <x:c r="QFJ5904" s="248"/>
      <x:c r="QFK5904" s="248"/>
      <x:c r="QFL5904" s="248"/>
      <x:c r="QFM5904" s="248"/>
      <x:c r="QFN5904" s="248"/>
      <x:c r="QFO5904" s="248"/>
      <x:c r="QFP5904" s="248"/>
      <x:c r="QFQ5904" s="248"/>
      <x:c r="QFR5904" s="248"/>
      <x:c r="QFS5904" s="248"/>
      <x:c r="QFT5904" s="248"/>
      <x:c r="QFU5904" s="248"/>
      <x:c r="QFV5904" s="248"/>
      <x:c r="QFW5904" s="248"/>
      <x:c r="QFX5904" s="248"/>
      <x:c r="QFY5904" s="248"/>
      <x:c r="QFZ5904" s="248"/>
      <x:c r="QGA5904" s="248"/>
      <x:c r="QGB5904" s="248"/>
      <x:c r="QGC5904" s="248"/>
      <x:c r="QGD5904" s="248"/>
      <x:c r="QGE5904" s="248"/>
      <x:c r="QGF5904" s="248"/>
      <x:c r="QGG5904" s="248"/>
      <x:c r="QGH5904" s="248"/>
      <x:c r="QGI5904" s="248"/>
      <x:c r="QGJ5904" s="248"/>
      <x:c r="QGK5904" s="248"/>
      <x:c r="QGL5904" s="248"/>
      <x:c r="QGM5904" s="248"/>
      <x:c r="QGN5904" s="248"/>
      <x:c r="QGO5904" s="248"/>
      <x:c r="QGP5904" s="248"/>
      <x:c r="QGQ5904" s="248"/>
      <x:c r="QGR5904" s="248"/>
      <x:c r="QGS5904" s="248"/>
      <x:c r="QGT5904" s="248"/>
      <x:c r="QGU5904" s="248"/>
      <x:c r="QGV5904" s="248"/>
      <x:c r="QGW5904" s="248"/>
      <x:c r="QGX5904" s="248"/>
      <x:c r="QGY5904" s="248"/>
      <x:c r="QGZ5904" s="248"/>
      <x:c r="QHA5904" s="248"/>
      <x:c r="QHB5904" s="248"/>
      <x:c r="QHC5904" s="248"/>
      <x:c r="QHD5904" s="248"/>
      <x:c r="QHE5904" s="248"/>
      <x:c r="QHF5904" s="248"/>
      <x:c r="QHG5904" s="248"/>
      <x:c r="QHH5904" s="248"/>
      <x:c r="QHI5904" s="248"/>
      <x:c r="QHJ5904" s="248"/>
      <x:c r="QHK5904" s="248"/>
      <x:c r="QHL5904" s="248"/>
      <x:c r="QHM5904" s="248"/>
      <x:c r="QHN5904" s="248"/>
      <x:c r="QHO5904" s="248"/>
      <x:c r="QHP5904" s="248"/>
      <x:c r="QHQ5904" s="248"/>
      <x:c r="QHR5904" s="248"/>
      <x:c r="QHS5904" s="248"/>
      <x:c r="QHT5904" s="248"/>
      <x:c r="QHU5904" s="248"/>
      <x:c r="QHV5904" s="248"/>
      <x:c r="QHW5904" s="248"/>
      <x:c r="QHX5904" s="248"/>
      <x:c r="QHY5904" s="248"/>
      <x:c r="QHZ5904" s="248"/>
      <x:c r="QIA5904" s="248"/>
      <x:c r="QIB5904" s="248"/>
      <x:c r="QIC5904" s="248"/>
      <x:c r="QID5904" s="248"/>
      <x:c r="QIE5904" s="248"/>
      <x:c r="QIF5904" s="248"/>
      <x:c r="QIG5904" s="248"/>
      <x:c r="QIH5904" s="248"/>
      <x:c r="QII5904" s="248"/>
      <x:c r="QIJ5904" s="248"/>
      <x:c r="QIK5904" s="248"/>
      <x:c r="QIL5904" s="248"/>
      <x:c r="QIM5904" s="248"/>
      <x:c r="QIN5904" s="248"/>
      <x:c r="QIO5904" s="248"/>
      <x:c r="QIP5904" s="248"/>
      <x:c r="QIQ5904" s="248"/>
      <x:c r="QIR5904" s="248"/>
      <x:c r="QIS5904" s="248"/>
      <x:c r="QIT5904" s="248"/>
      <x:c r="QIU5904" s="248"/>
      <x:c r="QIV5904" s="248"/>
      <x:c r="QIW5904" s="248"/>
      <x:c r="QIX5904" s="248"/>
      <x:c r="QIY5904" s="248"/>
      <x:c r="QIZ5904" s="248"/>
      <x:c r="QJA5904" s="248"/>
      <x:c r="QJB5904" s="248"/>
      <x:c r="QJC5904" s="248"/>
      <x:c r="QJD5904" s="248"/>
      <x:c r="QJE5904" s="248"/>
      <x:c r="QJF5904" s="248"/>
      <x:c r="QJG5904" s="248"/>
      <x:c r="QJH5904" s="248"/>
      <x:c r="QJI5904" s="248"/>
      <x:c r="QJJ5904" s="248"/>
      <x:c r="QJK5904" s="248"/>
      <x:c r="QJL5904" s="248"/>
      <x:c r="QJM5904" s="248"/>
      <x:c r="QJN5904" s="248"/>
      <x:c r="QJO5904" s="248"/>
      <x:c r="QJP5904" s="248"/>
      <x:c r="QJQ5904" s="248"/>
      <x:c r="QJR5904" s="248"/>
      <x:c r="QJS5904" s="248"/>
      <x:c r="QJT5904" s="248"/>
      <x:c r="QJU5904" s="248"/>
      <x:c r="QJV5904" s="248"/>
      <x:c r="QJW5904" s="248"/>
      <x:c r="QJX5904" s="248"/>
      <x:c r="QJY5904" s="248"/>
      <x:c r="QJZ5904" s="248"/>
      <x:c r="QKA5904" s="248"/>
      <x:c r="QKB5904" s="248"/>
      <x:c r="QKC5904" s="248"/>
      <x:c r="QKD5904" s="248"/>
      <x:c r="QKE5904" s="248"/>
      <x:c r="QKF5904" s="248"/>
      <x:c r="QKG5904" s="248"/>
      <x:c r="QKH5904" s="248"/>
      <x:c r="QKI5904" s="248"/>
      <x:c r="QKJ5904" s="248"/>
      <x:c r="QKK5904" s="248"/>
      <x:c r="QKL5904" s="248"/>
      <x:c r="QKM5904" s="248"/>
      <x:c r="QKN5904" s="248"/>
      <x:c r="QKO5904" s="248"/>
      <x:c r="QKP5904" s="248"/>
      <x:c r="QKQ5904" s="248"/>
      <x:c r="QKR5904" s="248"/>
      <x:c r="QKS5904" s="248"/>
      <x:c r="QKT5904" s="248"/>
      <x:c r="QKU5904" s="248"/>
      <x:c r="QKV5904" s="248"/>
      <x:c r="QKW5904" s="248"/>
      <x:c r="QKX5904" s="248"/>
      <x:c r="QKY5904" s="248"/>
      <x:c r="QKZ5904" s="248"/>
      <x:c r="QLA5904" s="248"/>
      <x:c r="QLB5904" s="248"/>
      <x:c r="QLC5904" s="248"/>
      <x:c r="QLD5904" s="248"/>
      <x:c r="QLE5904" s="248"/>
      <x:c r="QLF5904" s="248"/>
      <x:c r="QLG5904" s="248"/>
      <x:c r="QLH5904" s="248"/>
      <x:c r="QLI5904" s="248"/>
      <x:c r="QLJ5904" s="248"/>
      <x:c r="QLK5904" s="248"/>
      <x:c r="QLL5904" s="248"/>
      <x:c r="QLM5904" s="248"/>
      <x:c r="QLN5904" s="248"/>
      <x:c r="QLO5904" s="248"/>
      <x:c r="QLP5904" s="248"/>
      <x:c r="QLQ5904" s="248"/>
      <x:c r="QLR5904" s="248"/>
      <x:c r="QLS5904" s="248"/>
      <x:c r="QLT5904" s="248"/>
      <x:c r="QLU5904" s="248"/>
      <x:c r="QLV5904" s="248"/>
      <x:c r="QLW5904" s="248"/>
      <x:c r="QLX5904" s="248"/>
      <x:c r="QLY5904" s="248"/>
      <x:c r="QLZ5904" s="248"/>
      <x:c r="QMA5904" s="248"/>
      <x:c r="QMB5904" s="248"/>
      <x:c r="QMC5904" s="248"/>
      <x:c r="QMD5904" s="248"/>
      <x:c r="QME5904" s="248"/>
      <x:c r="QMF5904" s="248"/>
      <x:c r="QMG5904" s="248"/>
      <x:c r="QMH5904" s="248"/>
      <x:c r="QMI5904" s="248"/>
      <x:c r="QMJ5904" s="248"/>
      <x:c r="QMK5904" s="248"/>
      <x:c r="QML5904" s="248"/>
      <x:c r="QMM5904" s="248"/>
      <x:c r="QMN5904" s="248"/>
      <x:c r="QMO5904" s="248"/>
      <x:c r="QMP5904" s="248"/>
      <x:c r="QMQ5904" s="248"/>
      <x:c r="QMR5904" s="248"/>
      <x:c r="QMS5904" s="248"/>
      <x:c r="QMT5904" s="248"/>
      <x:c r="QMU5904" s="248"/>
      <x:c r="QMV5904" s="248"/>
      <x:c r="QMW5904" s="248"/>
      <x:c r="QMX5904" s="248"/>
      <x:c r="QMY5904" s="248"/>
      <x:c r="QMZ5904" s="248"/>
      <x:c r="QNA5904" s="248"/>
      <x:c r="QNB5904" s="248"/>
      <x:c r="QNC5904" s="248"/>
      <x:c r="QND5904" s="248"/>
      <x:c r="QNE5904" s="248"/>
      <x:c r="QNF5904" s="248"/>
      <x:c r="QNG5904" s="248"/>
      <x:c r="QNH5904" s="248"/>
      <x:c r="QNI5904" s="248"/>
      <x:c r="QNJ5904" s="248"/>
      <x:c r="QNK5904" s="248"/>
      <x:c r="QNL5904" s="248"/>
      <x:c r="QNM5904" s="248"/>
      <x:c r="QNN5904" s="248"/>
      <x:c r="QNO5904" s="248"/>
      <x:c r="QNP5904" s="248"/>
      <x:c r="QNQ5904" s="248"/>
      <x:c r="QNR5904" s="248"/>
      <x:c r="QNS5904" s="248"/>
      <x:c r="QNT5904" s="248"/>
      <x:c r="QNU5904" s="248"/>
      <x:c r="QNV5904" s="248"/>
      <x:c r="QNW5904" s="248"/>
      <x:c r="QNX5904" s="248"/>
      <x:c r="QNY5904" s="248"/>
      <x:c r="QNZ5904" s="248"/>
      <x:c r="QOA5904" s="248"/>
      <x:c r="QOB5904" s="248"/>
      <x:c r="QOC5904" s="248"/>
      <x:c r="QOD5904" s="248"/>
      <x:c r="QOE5904" s="248"/>
      <x:c r="QOF5904" s="248"/>
      <x:c r="QOG5904" s="248"/>
      <x:c r="QOH5904" s="248"/>
      <x:c r="QOI5904" s="248"/>
      <x:c r="QOJ5904" s="248"/>
      <x:c r="QOK5904" s="248"/>
      <x:c r="QOL5904" s="248"/>
      <x:c r="QOM5904" s="248"/>
      <x:c r="QON5904" s="248"/>
      <x:c r="QOO5904" s="248"/>
      <x:c r="QOP5904" s="248"/>
      <x:c r="QOQ5904" s="248"/>
      <x:c r="QOR5904" s="248"/>
      <x:c r="QOS5904" s="248"/>
      <x:c r="QOT5904" s="248"/>
      <x:c r="QOU5904" s="248"/>
      <x:c r="QOV5904" s="248"/>
      <x:c r="QOW5904" s="248"/>
      <x:c r="QOX5904" s="248"/>
      <x:c r="QOY5904" s="248"/>
      <x:c r="QOZ5904" s="248"/>
      <x:c r="QPA5904" s="248"/>
      <x:c r="QPB5904" s="248"/>
      <x:c r="QPC5904" s="248"/>
      <x:c r="QPD5904" s="248"/>
      <x:c r="QPE5904" s="248"/>
      <x:c r="QPF5904" s="248"/>
      <x:c r="QPG5904" s="248"/>
      <x:c r="QPH5904" s="248"/>
      <x:c r="QPI5904" s="248"/>
      <x:c r="QPJ5904" s="248"/>
      <x:c r="QPK5904" s="248"/>
      <x:c r="QPL5904" s="248"/>
      <x:c r="QPM5904" s="248"/>
      <x:c r="QPN5904" s="248"/>
      <x:c r="QPO5904" s="248"/>
      <x:c r="QPP5904" s="248"/>
      <x:c r="QPQ5904" s="248"/>
      <x:c r="QPR5904" s="248"/>
      <x:c r="QPS5904" s="248"/>
      <x:c r="QPT5904" s="248"/>
      <x:c r="QPU5904" s="248"/>
      <x:c r="QPV5904" s="248"/>
      <x:c r="QPW5904" s="248"/>
      <x:c r="QPX5904" s="248"/>
      <x:c r="QPY5904" s="248"/>
      <x:c r="QPZ5904" s="248"/>
      <x:c r="QQA5904" s="248"/>
      <x:c r="QQB5904" s="248"/>
      <x:c r="QQC5904" s="248"/>
      <x:c r="QQD5904" s="248"/>
      <x:c r="QQE5904" s="248"/>
      <x:c r="QQF5904" s="248"/>
      <x:c r="QQG5904" s="248"/>
      <x:c r="QQH5904" s="248"/>
      <x:c r="QQI5904" s="248"/>
      <x:c r="QQJ5904" s="248"/>
      <x:c r="QQK5904" s="248"/>
      <x:c r="QQL5904" s="248"/>
      <x:c r="QQM5904" s="248"/>
      <x:c r="QQN5904" s="248"/>
      <x:c r="QQO5904" s="248"/>
      <x:c r="QQP5904" s="248"/>
      <x:c r="QQQ5904" s="248"/>
      <x:c r="QQR5904" s="248"/>
      <x:c r="QQS5904" s="248"/>
      <x:c r="QQT5904" s="248"/>
      <x:c r="QQU5904" s="248"/>
      <x:c r="QQV5904" s="248"/>
      <x:c r="QQW5904" s="248"/>
      <x:c r="QQX5904" s="248"/>
      <x:c r="QQY5904" s="248"/>
      <x:c r="QQZ5904" s="248"/>
      <x:c r="QRA5904" s="248"/>
      <x:c r="QRB5904" s="248"/>
      <x:c r="QRC5904" s="248"/>
      <x:c r="QRD5904" s="248"/>
      <x:c r="QRE5904" s="248"/>
      <x:c r="QRF5904" s="248"/>
      <x:c r="QRG5904" s="248"/>
      <x:c r="QRH5904" s="248"/>
      <x:c r="QRI5904" s="248"/>
      <x:c r="QRJ5904" s="248"/>
      <x:c r="QRK5904" s="248"/>
      <x:c r="QRL5904" s="248"/>
      <x:c r="QRM5904" s="248"/>
      <x:c r="QRN5904" s="248"/>
      <x:c r="QRO5904" s="248"/>
      <x:c r="QRP5904" s="248"/>
      <x:c r="QRQ5904" s="248"/>
      <x:c r="QRR5904" s="248"/>
      <x:c r="QRS5904" s="248"/>
      <x:c r="QRT5904" s="248"/>
      <x:c r="QRU5904" s="248"/>
      <x:c r="QRV5904" s="248"/>
      <x:c r="QRW5904" s="248"/>
      <x:c r="QRX5904" s="248"/>
      <x:c r="QRY5904" s="248"/>
      <x:c r="QRZ5904" s="248"/>
      <x:c r="QSA5904" s="248"/>
      <x:c r="QSB5904" s="248"/>
      <x:c r="QSC5904" s="248"/>
      <x:c r="QSD5904" s="248"/>
      <x:c r="QSE5904" s="248"/>
      <x:c r="QSF5904" s="248"/>
      <x:c r="QSG5904" s="248"/>
      <x:c r="QSH5904" s="248"/>
      <x:c r="QSI5904" s="248"/>
      <x:c r="QSJ5904" s="248"/>
      <x:c r="QSK5904" s="248"/>
      <x:c r="QSL5904" s="248"/>
      <x:c r="QSM5904" s="248"/>
      <x:c r="QSN5904" s="248"/>
      <x:c r="QSO5904" s="248"/>
      <x:c r="QSP5904" s="248"/>
      <x:c r="QSQ5904" s="248"/>
      <x:c r="QSR5904" s="248"/>
      <x:c r="QSS5904" s="248"/>
      <x:c r="QST5904" s="248"/>
      <x:c r="QSU5904" s="248"/>
      <x:c r="QSV5904" s="248"/>
      <x:c r="QSW5904" s="248"/>
      <x:c r="QSX5904" s="248"/>
      <x:c r="QSY5904" s="248"/>
      <x:c r="QSZ5904" s="248"/>
      <x:c r="QTA5904" s="248"/>
      <x:c r="QTB5904" s="248"/>
      <x:c r="QTC5904" s="248"/>
      <x:c r="QTD5904" s="248"/>
      <x:c r="QTE5904" s="248"/>
      <x:c r="QTF5904" s="248"/>
      <x:c r="QTG5904" s="248"/>
      <x:c r="QTH5904" s="248"/>
      <x:c r="QTI5904" s="248"/>
      <x:c r="QTJ5904" s="248"/>
      <x:c r="QTK5904" s="248"/>
      <x:c r="QTL5904" s="248"/>
      <x:c r="QTM5904" s="248"/>
      <x:c r="QTN5904" s="248"/>
      <x:c r="QTO5904" s="248"/>
      <x:c r="QTP5904" s="248"/>
      <x:c r="QTQ5904" s="248"/>
      <x:c r="QTR5904" s="248"/>
      <x:c r="QTS5904" s="248"/>
      <x:c r="QTT5904" s="248"/>
      <x:c r="QTU5904" s="248"/>
      <x:c r="QTV5904" s="248"/>
      <x:c r="QTW5904" s="248"/>
      <x:c r="QTX5904" s="248"/>
      <x:c r="QTY5904" s="248"/>
      <x:c r="QTZ5904" s="248"/>
      <x:c r="QUA5904" s="248"/>
      <x:c r="QUB5904" s="248"/>
      <x:c r="QUC5904" s="248"/>
      <x:c r="QUD5904" s="248"/>
      <x:c r="QUE5904" s="248"/>
      <x:c r="QUF5904" s="248"/>
      <x:c r="QUG5904" s="248"/>
      <x:c r="QUH5904" s="248"/>
      <x:c r="QUI5904" s="248"/>
      <x:c r="QUJ5904" s="248"/>
      <x:c r="QUK5904" s="248"/>
      <x:c r="QUL5904" s="248"/>
      <x:c r="QUM5904" s="248"/>
      <x:c r="QUN5904" s="248"/>
      <x:c r="QUO5904" s="248"/>
      <x:c r="QUP5904" s="248"/>
      <x:c r="QUQ5904" s="248"/>
      <x:c r="QUR5904" s="248"/>
      <x:c r="QUS5904" s="248"/>
      <x:c r="QUT5904" s="248"/>
      <x:c r="QUU5904" s="248"/>
      <x:c r="QUV5904" s="248"/>
      <x:c r="QUW5904" s="248"/>
      <x:c r="QUX5904" s="248"/>
      <x:c r="QUY5904" s="248"/>
      <x:c r="QUZ5904" s="248"/>
      <x:c r="QVA5904" s="248"/>
      <x:c r="QVB5904" s="248"/>
      <x:c r="QVC5904" s="248"/>
      <x:c r="QVD5904" s="248"/>
      <x:c r="QVE5904" s="248"/>
      <x:c r="QVF5904" s="248"/>
      <x:c r="QVG5904" s="248"/>
      <x:c r="QVH5904" s="248"/>
      <x:c r="QVI5904" s="248"/>
      <x:c r="QVJ5904" s="248"/>
      <x:c r="QVK5904" s="248"/>
      <x:c r="QVL5904" s="248"/>
      <x:c r="QVM5904" s="248"/>
      <x:c r="QVN5904" s="248"/>
      <x:c r="QVO5904" s="248"/>
      <x:c r="QVP5904" s="248"/>
      <x:c r="QVQ5904" s="248"/>
      <x:c r="QVR5904" s="248"/>
      <x:c r="QVS5904" s="248"/>
      <x:c r="QVT5904" s="248"/>
      <x:c r="QVU5904" s="248"/>
      <x:c r="QVV5904" s="248"/>
      <x:c r="QVW5904" s="248"/>
      <x:c r="QVX5904" s="248"/>
      <x:c r="QVY5904" s="248"/>
      <x:c r="QVZ5904" s="248"/>
      <x:c r="QWA5904" s="248"/>
      <x:c r="QWB5904" s="248"/>
      <x:c r="QWC5904" s="248"/>
      <x:c r="QWD5904" s="248"/>
      <x:c r="QWE5904" s="248"/>
      <x:c r="QWF5904" s="248"/>
      <x:c r="QWG5904" s="248"/>
      <x:c r="QWH5904" s="248"/>
      <x:c r="QWI5904" s="248"/>
      <x:c r="QWJ5904" s="248"/>
      <x:c r="QWK5904" s="248"/>
      <x:c r="QWL5904" s="248"/>
      <x:c r="QWM5904" s="248"/>
      <x:c r="QWN5904" s="248"/>
      <x:c r="QWO5904" s="248"/>
      <x:c r="QWP5904" s="248"/>
      <x:c r="QWQ5904" s="248"/>
      <x:c r="QWR5904" s="248"/>
      <x:c r="QWS5904" s="248"/>
      <x:c r="QWT5904" s="248"/>
      <x:c r="QWU5904" s="248"/>
      <x:c r="QWV5904" s="248"/>
      <x:c r="QWW5904" s="248"/>
      <x:c r="QWX5904" s="248"/>
      <x:c r="QWY5904" s="248"/>
      <x:c r="QWZ5904" s="248"/>
      <x:c r="QXA5904" s="248"/>
      <x:c r="QXB5904" s="248"/>
      <x:c r="QXC5904" s="248"/>
      <x:c r="QXD5904" s="248"/>
      <x:c r="QXE5904" s="248"/>
      <x:c r="QXF5904" s="248"/>
      <x:c r="QXG5904" s="248"/>
      <x:c r="QXH5904" s="248"/>
      <x:c r="QXI5904" s="248"/>
      <x:c r="QXJ5904" s="248"/>
      <x:c r="QXK5904" s="248"/>
      <x:c r="QXL5904" s="248"/>
      <x:c r="QXM5904" s="248"/>
      <x:c r="QXN5904" s="248"/>
      <x:c r="QXO5904" s="248"/>
      <x:c r="QXP5904" s="248"/>
      <x:c r="QXQ5904" s="248"/>
      <x:c r="QXR5904" s="248"/>
      <x:c r="QXS5904" s="248"/>
      <x:c r="QXT5904" s="248"/>
      <x:c r="QXU5904" s="248"/>
      <x:c r="QXV5904" s="248"/>
      <x:c r="QXW5904" s="248"/>
      <x:c r="QXX5904" s="248"/>
      <x:c r="QXY5904" s="248"/>
      <x:c r="QXZ5904" s="248"/>
      <x:c r="QYA5904" s="248"/>
      <x:c r="QYB5904" s="248"/>
      <x:c r="QYC5904" s="248"/>
      <x:c r="QYD5904" s="248"/>
      <x:c r="QYE5904" s="248"/>
      <x:c r="QYF5904" s="248"/>
      <x:c r="QYG5904" s="248"/>
      <x:c r="QYH5904" s="248"/>
      <x:c r="QYI5904" s="248"/>
      <x:c r="QYJ5904" s="248"/>
      <x:c r="QYK5904" s="248"/>
      <x:c r="QYL5904" s="248"/>
      <x:c r="QYM5904" s="248"/>
      <x:c r="QYN5904" s="248"/>
      <x:c r="QYO5904" s="248"/>
      <x:c r="QYP5904" s="248"/>
      <x:c r="QYQ5904" s="248"/>
      <x:c r="QYR5904" s="248"/>
      <x:c r="QYS5904" s="248"/>
      <x:c r="QYT5904" s="248"/>
      <x:c r="QYU5904" s="248"/>
      <x:c r="QYV5904" s="248"/>
      <x:c r="QYW5904" s="248"/>
      <x:c r="QYX5904" s="248"/>
      <x:c r="QYY5904" s="248"/>
      <x:c r="QYZ5904" s="248"/>
      <x:c r="QZA5904" s="248"/>
      <x:c r="QZB5904" s="248"/>
      <x:c r="QZC5904" s="248"/>
      <x:c r="QZD5904" s="248"/>
      <x:c r="QZE5904" s="248"/>
      <x:c r="QZF5904" s="248"/>
      <x:c r="QZG5904" s="248"/>
      <x:c r="QZH5904" s="248"/>
      <x:c r="QZI5904" s="248"/>
      <x:c r="QZJ5904" s="248"/>
      <x:c r="QZK5904" s="248"/>
      <x:c r="QZL5904" s="248"/>
      <x:c r="QZM5904" s="248"/>
      <x:c r="QZN5904" s="248"/>
      <x:c r="QZO5904" s="248"/>
      <x:c r="QZP5904" s="248"/>
      <x:c r="QZQ5904" s="248"/>
      <x:c r="QZR5904" s="248"/>
      <x:c r="QZS5904" s="248"/>
      <x:c r="QZT5904" s="248"/>
      <x:c r="QZU5904" s="248"/>
      <x:c r="QZV5904" s="248"/>
      <x:c r="QZW5904" s="248"/>
      <x:c r="QZX5904" s="248"/>
      <x:c r="QZY5904" s="248"/>
      <x:c r="QZZ5904" s="248"/>
      <x:c r="RAA5904" s="248"/>
      <x:c r="RAB5904" s="248"/>
      <x:c r="RAC5904" s="248"/>
      <x:c r="RAD5904" s="248"/>
      <x:c r="RAE5904" s="248"/>
      <x:c r="RAF5904" s="248"/>
      <x:c r="RAG5904" s="248"/>
      <x:c r="RAH5904" s="248"/>
      <x:c r="RAI5904" s="248"/>
      <x:c r="RAJ5904" s="248"/>
      <x:c r="RAK5904" s="248"/>
      <x:c r="RAL5904" s="248"/>
      <x:c r="RAM5904" s="248"/>
      <x:c r="RAN5904" s="248"/>
      <x:c r="RAO5904" s="248"/>
      <x:c r="RAP5904" s="248"/>
      <x:c r="RAQ5904" s="248"/>
      <x:c r="RAR5904" s="248"/>
      <x:c r="RAS5904" s="248"/>
      <x:c r="RAT5904" s="248"/>
      <x:c r="RAU5904" s="248"/>
      <x:c r="RAV5904" s="248"/>
      <x:c r="RAW5904" s="248"/>
      <x:c r="RAX5904" s="248"/>
      <x:c r="RAY5904" s="248"/>
      <x:c r="RAZ5904" s="248"/>
      <x:c r="RBA5904" s="248"/>
      <x:c r="RBB5904" s="248"/>
      <x:c r="RBC5904" s="248"/>
      <x:c r="RBD5904" s="248"/>
      <x:c r="RBE5904" s="248"/>
      <x:c r="RBF5904" s="248"/>
      <x:c r="RBG5904" s="248"/>
      <x:c r="RBH5904" s="248"/>
      <x:c r="RBI5904" s="248"/>
      <x:c r="RBJ5904" s="248"/>
      <x:c r="RBK5904" s="248"/>
      <x:c r="RBL5904" s="248"/>
      <x:c r="RBM5904" s="248"/>
      <x:c r="RBN5904" s="248"/>
      <x:c r="RBO5904" s="248"/>
      <x:c r="RBP5904" s="248"/>
      <x:c r="RBQ5904" s="248"/>
      <x:c r="RBR5904" s="248"/>
      <x:c r="RBS5904" s="248"/>
      <x:c r="RBT5904" s="248"/>
      <x:c r="RBU5904" s="248"/>
      <x:c r="RBV5904" s="248"/>
      <x:c r="RBW5904" s="248"/>
      <x:c r="RBX5904" s="248"/>
      <x:c r="RBY5904" s="248"/>
      <x:c r="RBZ5904" s="248"/>
      <x:c r="RCA5904" s="248"/>
      <x:c r="RCB5904" s="248"/>
      <x:c r="RCC5904" s="248"/>
      <x:c r="RCD5904" s="248"/>
      <x:c r="RCE5904" s="248"/>
      <x:c r="RCF5904" s="248"/>
      <x:c r="RCG5904" s="248"/>
      <x:c r="RCH5904" s="248"/>
      <x:c r="RCI5904" s="248"/>
      <x:c r="RCJ5904" s="248"/>
      <x:c r="RCK5904" s="248"/>
      <x:c r="RCL5904" s="248"/>
      <x:c r="RCM5904" s="248"/>
      <x:c r="RCN5904" s="248"/>
      <x:c r="RCO5904" s="248"/>
      <x:c r="RCP5904" s="248"/>
      <x:c r="RCQ5904" s="248"/>
      <x:c r="RCR5904" s="248"/>
      <x:c r="RCS5904" s="248"/>
      <x:c r="RCT5904" s="248"/>
      <x:c r="RCU5904" s="248"/>
      <x:c r="RCV5904" s="248"/>
      <x:c r="RCW5904" s="248"/>
      <x:c r="RCX5904" s="248"/>
      <x:c r="RCY5904" s="248"/>
      <x:c r="RCZ5904" s="248"/>
      <x:c r="RDA5904" s="248"/>
      <x:c r="RDB5904" s="248"/>
      <x:c r="RDC5904" s="248"/>
      <x:c r="RDD5904" s="248"/>
      <x:c r="RDE5904" s="248"/>
      <x:c r="RDF5904" s="248"/>
      <x:c r="RDG5904" s="248"/>
      <x:c r="RDH5904" s="248"/>
      <x:c r="RDI5904" s="248"/>
      <x:c r="RDJ5904" s="248"/>
      <x:c r="RDK5904" s="248"/>
      <x:c r="RDL5904" s="248"/>
      <x:c r="RDM5904" s="248"/>
      <x:c r="RDN5904" s="248"/>
      <x:c r="RDO5904" s="248"/>
      <x:c r="RDP5904" s="248"/>
      <x:c r="RDQ5904" s="248"/>
      <x:c r="RDR5904" s="248"/>
      <x:c r="RDS5904" s="248"/>
      <x:c r="RDT5904" s="248"/>
      <x:c r="RDU5904" s="248"/>
      <x:c r="RDV5904" s="248"/>
      <x:c r="RDW5904" s="248"/>
      <x:c r="RDX5904" s="248"/>
      <x:c r="RDY5904" s="248"/>
      <x:c r="RDZ5904" s="248"/>
      <x:c r="REA5904" s="248"/>
      <x:c r="REB5904" s="248"/>
      <x:c r="REC5904" s="248"/>
      <x:c r="RED5904" s="248"/>
      <x:c r="REE5904" s="248"/>
      <x:c r="REF5904" s="248"/>
      <x:c r="REG5904" s="248"/>
      <x:c r="REH5904" s="248"/>
      <x:c r="REI5904" s="248"/>
      <x:c r="REJ5904" s="248"/>
      <x:c r="REK5904" s="248"/>
      <x:c r="REL5904" s="248"/>
      <x:c r="REM5904" s="248"/>
      <x:c r="REN5904" s="248"/>
      <x:c r="REO5904" s="248"/>
      <x:c r="REP5904" s="248"/>
      <x:c r="REQ5904" s="248"/>
      <x:c r="RER5904" s="248"/>
      <x:c r="RES5904" s="248"/>
      <x:c r="RET5904" s="248"/>
      <x:c r="REU5904" s="248"/>
      <x:c r="REV5904" s="248"/>
      <x:c r="REW5904" s="248"/>
      <x:c r="REX5904" s="248"/>
      <x:c r="REY5904" s="248"/>
      <x:c r="REZ5904" s="248"/>
      <x:c r="RFA5904" s="248"/>
      <x:c r="RFB5904" s="248"/>
      <x:c r="RFC5904" s="248"/>
      <x:c r="RFD5904" s="248"/>
      <x:c r="RFE5904" s="248"/>
      <x:c r="RFF5904" s="248"/>
      <x:c r="RFG5904" s="248"/>
      <x:c r="RFH5904" s="248"/>
      <x:c r="RFI5904" s="248"/>
      <x:c r="RFJ5904" s="248"/>
      <x:c r="RFK5904" s="248"/>
      <x:c r="RFL5904" s="248"/>
      <x:c r="RFM5904" s="248"/>
      <x:c r="RFN5904" s="248"/>
      <x:c r="RFO5904" s="248"/>
      <x:c r="RFP5904" s="248"/>
      <x:c r="RFQ5904" s="248"/>
      <x:c r="RFR5904" s="248"/>
      <x:c r="RFS5904" s="248"/>
      <x:c r="RFT5904" s="248"/>
      <x:c r="RFU5904" s="248"/>
      <x:c r="RFV5904" s="248"/>
      <x:c r="RFW5904" s="248"/>
      <x:c r="RFX5904" s="248"/>
      <x:c r="RFY5904" s="248"/>
      <x:c r="RFZ5904" s="248"/>
      <x:c r="RGA5904" s="248"/>
      <x:c r="RGB5904" s="248"/>
      <x:c r="RGC5904" s="248"/>
      <x:c r="RGD5904" s="248"/>
      <x:c r="RGE5904" s="248"/>
      <x:c r="RGF5904" s="248"/>
      <x:c r="RGG5904" s="248"/>
      <x:c r="RGH5904" s="248"/>
      <x:c r="RGI5904" s="248"/>
      <x:c r="RGJ5904" s="248"/>
      <x:c r="RGK5904" s="248"/>
      <x:c r="RGL5904" s="248"/>
      <x:c r="RGM5904" s="248"/>
      <x:c r="RGN5904" s="248"/>
      <x:c r="RGO5904" s="248"/>
      <x:c r="RGP5904" s="248"/>
      <x:c r="RGQ5904" s="248"/>
      <x:c r="RGR5904" s="248"/>
      <x:c r="RGS5904" s="248"/>
      <x:c r="RGT5904" s="248"/>
      <x:c r="RGU5904" s="248"/>
      <x:c r="RGV5904" s="248"/>
      <x:c r="RGW5904" s="248"/>
      <x:c r="RGX5904" s="248"/>
      <x:c r="RGY5904" s="248"/>
      <x:c r="RGZ5904" s="248"/>
      <x:c r="RHA5904" s="248"/>
      <x:c r="RHB5904" s="248"/>
      <x:c r="RHC5904" s="248"/>
      <x:c r="RHD5904" s="248"/>
      <x:c r="RHE5904" s="248"/>
      <x:c r="RHF5904" s="248"/>
      <x:c r="RHG5904" s="248"/>
      <x:c r="RHH5904" s="248"/>
      <x:c r="RHI5904" s="248"/>
      <x:c r="RHJ5904" s="248"/>
      <x:c r="RHK5904" s="248"/>
      <x:c r="RHL5904" s="248"/>
      <x:c r="RHM5904" s="248"/>
      <x:c r="RHN5904" s="248"/>
      <x:c r="RHO5904" s="248"/>
      <x:c r="RHP5904" s="248"/>
      <x:c r="RHQ5904" s="248"/>
      <x:c r="RHR5904" s="248"/>
      <x:c r="RHS5904" s="248"/>
      <x:c r="RHT5904" s="248"/>
      <x:c r="RHU5904" s="248"/>
      <x:c r="RHV5904" s="248"/>
      <x:c r="RHW5904" s="248"/>
      <x:c r="RHX5904" s="248"/>
      <x:c r="RHY5904" s="248"/>
      <x:c r="RHZ5904" s="248"/>
      <x:c r="RIA5904" s="248"/>
      <x:c r="RIB5904" s="248"/>
      <x:c r="RIC5904" s="248"/>
      <x:c r="RID5904" s="248"/>
      <x:c r="RIE5904" s="248"/>
      <x:c r="RIF5904" s="248"/>
      <x:c r="RIG5904" s="248"/>
      <x:c r="RIH5904" s="248"/>
      <x:c r="RII5904" s="248"/>
      <x:c r="RIJ5904" s="248"/>
      <x:c r="RIK5904" s="248"/>
      <x:c r="RIL5904" s="248"/>
      <x:c r="RIM5904" s="248"/>
      <x:c r="RIN5904" s="248"/>
      <x:c r="RIO5904" s="248"/>
      <x:c r="RIP5904" s="248"/>
      <x:c r="RIQ5904" s="248"/>
      <x:c r="RIR5904" s="248"/>
      <x:c r="RIS5904" s="248"/>
      <x:c r="RIT5904" s="248"/>
      <x:c r="RIU5904" s="248"/>
      <x:c r="RIV5904" s="248"/>
      <x:c r="RIW5904" s="248"/>
      <x:c r="RIX5904" s="248"/>
      <x:c r="RIY5904" s="248"/>
      <x:c r="RIZ5904" s="248"/>
      <x:c r="RJA5904" s="248"/>
      <x:c r="RJB5904" s="248"/>
      <x:c r="RJC5904" s="248"/>
      <x:c r="RJD5904" s="248"/>
      <x:c r="RJE5904" s="248"/>
      <x:c r="RJF5904" s="248"/>
      <x:c r="RJG5904" s="248"/>
      <x:c r="RJH5904" s="248"/>
      <x:c r="RJI5904" s="248"/>
      <x:c r="RJJ5904" s="248"/>
      <x:c r="RJK5904" s="248"/>
      <x:c r="RJL5904" s="248"/>
      <x:c r="RJM5904" s="248"/>
      <x:c r="RJN5904" s="248"/>
      <x:c r="RJO5904" s="248"/>
      <x:c r="RJP5904" s="248"/>
      <x:c r="RJQ5904" s="248"/>
      <x:c r="RJR5904" s="248"/>
      <x:c r="RJS5904" s="248"/>
      <x:c r="RJT5904" s="248"/>
      <x:c r="RJU5904" s="248"/>
      <x:c r="RJV5904" s="248"/>
      <x:c r="RJW5904" s="248"/>
      <x:c r="RJX5904" s="248"/>
      <x:c r="RJY5904" s="248"/>
      <x:c r="RJZ5904" s="248"/>
      <x:c r="RKA5904" s="248"/>
      <x:c r="RKB5904" s="248"/>
      <x:c r="RKC5904" s="248"/>
      <x:c r="RKD5904" s="248"/>
      <x:c r="RKE5904" s="248"/>
      <x:c r="RKF5904" s="248"/>
      <x:c r="RKG5904" s="248"/>
      <x:c r="RKH5904" s="248"/>
      <x:c r="RKI5904" s="248"/>
      <x:c r="RKJ5904" s="248"/>
      <x:c r="RKK5904" s="248"/>
      <x:c r="RKL5904" s="248"/>
      <x:c r="RKM5904" s="248"/>
      <x:c r="RKN5904" s="248"/>
      <x:c r="RKO5904" s="248"/>
      <x:c r="RKP5904" s="248"/>
      <x:c r="RKQ5904" s="248"/>
      <x:c r="RKR5904" s="248"/>
      <x:c r="RKS5904" s="248"/>
      <x:c r="RKT5904" s="248"/>
      <x:c r="RKU5904" s="248"/>
      <x:c r="RKV5904" s="248"/>
      <x:c r="RKW5904" s="248"/>
      <x:c r="RKX5904" s="248"/>
      <x:c r="RKY5904" s="248"/>
      <x:c r="RKZ5904" s="248"/>
      <x:c r="RLA5904" s="248"/>
      <x:c r="RLB5904" s="248"/>
      <x:c r="RLC5904" s="248"/>
      <x:c r="RLD5904" s="248"/>
      <x:c r="RLE5904" s="248"/>
      <x:c r="RLF5904" s="248"/>
      <x:c r="RLG5904" s="248"/>
      <x:c r="RLH5904" s="248"/>
      <x:c r="RLI5904" s="248"/>
      <x:c r="RLJ5904" s="248"/>
      <x:c r="RLK5904" s="248"/>
      <x:c r="RLL5904" s="248"/>
      <x:c r="RLM5904" s="248"/>
      <x:c r="RLN5904" s="248"/>
      <x:c r="RLO5904" s="248"/>
      <x:c r="RLP5904" s="248"/>
      <x:c r="RLQ5904" s="248"/>
      <x:c r="RLR5904" s="248"/>
      <x:c r="RLS5904" s="248"/>
      <x:c r="RLT5904" s="248"/>
      <x:c r="RLU5904" s="248"/>
      <x:c r="RLV5904" s="248"/>
      <x:c r="RLW5904" s="248"/>
      <x:c r="RLX5904" s="248"/>
      <x:c r="RLY5904" s="248"/>
      <x:c r="RLZ5904" s="248"/>
      <x:c r="RMA5904" s="248"/>
      <x:c r="RMB5904" s="248"/>
      <x:c r="RMC5904" s="248"/>
      <x:c r="RMD5904" s="248"/>
      <x:c r="RME5904" s="248"/>
      <x:c r="RMF5904" s="248"/>
      <x:c r="RMG5904" s="248"/>
      <x:c r="RMH5904" s="248"/>
      <x:c r="RMI5904" s="248"/>
      <x:c r="RMJ5904" s="248"/>
      <x:c r="RMK5904" s="248"/>
      <x:c r="RML5904" s="248"/>
      <x:c r="RMM5904" s="248"/>
      <x:c r="RMN5904" s="248"/>
      <x:c r="RMO5904" s="248"/>
      <x:c r="RMP5904" s="248"/>
      <x:c r="RMQ5904" s="248"/>
      <x:c r="RMR5904" s="248"/>
      <x:c r="RMS5904" s="248"/>
      <x:c r="RMT5904" s="248"/>
      <x:c r="RMU5904" s="248"/>
      <x:c r="RMV5904" s="248"/>
      <x:c r="RMW5904" s="248"/>
      <x:c r="RMX5904" s="248"/>
      <x:c r="RMY5904" s="248"/>
      <x:c r="RMZ5904" s="248"/>
      <x:c r="RNA5904" s="248"/>
      <x:c r="RNB5904" s="248"/>
      <x:c r="RNC5904" s="248"/>
      <x:c r="RND5904" s="248"/>
      <x:c r="RNE5904" s="248"/>
      <x:c r="RNF5904" s="248"/>
      <x:c r="RNG5904" s="248"/>
      <x:c r="RNH5904" s="248"/>
      <x:c r="RNI5904" s="248"/>
      <x:c r="RNJ5904" s="248"/>
      <x:c r="RNK5904" s="248"/>
      <x:c r="RNL5904" s="248"/>
      <x:c r="RNM5904" s="248"/>
      <x:c r="RNN5904" s="248"/>
      <x:c r="RNO5904" s="248"/>
      <x:c r="RNP5904" s="248"/>
      <x:c r="RNQ5904" s="248"/>
      <x:c r="RNR5904" s="248"/>
      <x:c r="RNS5904" s="248"/>
      <x:c r="RNT5904" s="248"/>
      <x:c r="RNU5904" s="248"/>
      <x:c r="RNV5904" s="248"/>
      <x:c r="RNW5904" s="248"/>
      <x:c r="RNX5904" s="248"/>
      <x:c r="RNY5904" s="248"/>
      <x:c r="RNZ5904" s="248"/>
      <x:c r="ROA5904" s="248"/>
      <x:c r="ROB5904" s="248"/>
      <x:c r="ROC5904" s="248"/>
      <x:c r="ROD5904" s="248"/>
      <x:c r="ROE5904" s="248"/>
      <x:c r="ROF5904" s="248"/>
      <x:c r="ROG5904" s="248"/>
      <x:c r="ROH5904" s="248"/>
      <x:c r="ROI5904" s="248"/>
      <x:c r="ROJ5904" s="248"/>
      <x:c r="ROK5904" s="248"/>
      <x:c r="ROL5904" s="248"/>
      <x:c r="ROM5904" s="248"/>
      <x:c r="RON5904" s="248"/>
      <x:c r="ROO5904" s="248"/>
      <x:c r="ROP5904" s="248"/>
      <x:c r="ROQ5904" s="248"/>
      <x:c r="ROR5904" s="248"/>
      <x:c r="ROS5904" s="248"/>
      <x:c r="ROT5904" s="248"/>
      <x:c r="ROU5904" s="248"/>
      <x:c r="ROV5904" s="248"/>
      <x:c r="ROW5904" s="248"/>
      <x:c r="ROX5904" s="248"/>
      <x:c r="ROY5904" s="248"/>
      <x:c r="ROZ5904" s="248"/>
      <x:c r="RPA5904" s="248"/>
      <x:c r="RPB5904" s="248"/>
      <x:c r="RPC5904" s="248"/>
      <x:c r="RPD5904" s="248"/>
      <x:c r="RPE5904" s="248"/>
      <x:c r="RPF5904" s="248"/>
      <x:c r="RPG5904" s="248"/>
      <x:c r="RPH5904" s="248"/>
      <x:c r="RPI5904" s="248"/>
      <x:c r="RPJ5904" s="248"/>
      <x:c r="RPK5904" s="248"/>
      <x:c r="RPL5904" s="248"/>
      <x:c r="RPM5904" s="248"/>
      <x:c r="RPN5904" s="248"/>
      <x:c r="RPO5904" s="248"/>
      <x:c r="RPP5904" s="248"/>
      <x:c r="RPQ5904" s="248"/>
      <x:c r="RPR5904" s="248"/>
      <x:c r="RPS5904" s="248"/>
      <x:c r="RPT5904" s="248"/>
      <x:c r="RPU5904" s="248"/>
      <x:c r="RPV5904" s="248"/>
      <x:c r="RPW5904" s="248"/>
      <x:c r="RPX5904" s="248"/>
      <x:c r="RPY5904" s="248"/>
      <x:c r="RPZ5904" s="248"/>
      <x:c r="RQA5904" s="248"/>
      <x:c r="RQB5904" s="248"/>
      <x:c r="RQC5904" s="248"/>
      <x:c r="RQD5904" s="248"/>
      <x:c r="RQE5904" s="248"/>
      <x:c r="RQF5904" s="248"/>
      <x:c r="RQG5904" s="248"/>
      <x:c r="RQH5904" s="248"/>
      <x:c r="RQI5904" s="248"/>
      <x:c r="RQJ5904" s="248"/>
      <x:c r="RQK5904" s="248"/>
      <x:c r="RQL5904" s="248"/>
      <x:c r="RQM5904" s="248"/>
      <x:c r="RQN5904" s="248"/>
      <x:c r="RQO5904" s="248"/>
      <x:c r="RQP5904" s="248"/>
      <x:c r="RQQ5904" s="248"/>
      <x:c r="RQR5904" s="248"/>
      <x:c r="RQS5904" s="248"/>
      <x:c r="RQT5904" s="248"/>
      <x:c r="RQU5904" s="248"/>
      <x:c r="RQV5904" s="248"/>
      <x:c r="RQW5904" s="248"/>
      <x:c r="RQX5904" s="248"/>
      <x:c r="RQY5904" s="248"/>
      <x:c r="RQZ5904" s="248"/>
      <x:c r="RRA5904" s="248"/>
      <x:c r="RRB5904" s="248"/>
      <x:c r="RRC5904" s="248"/>
      <x:c r="RRD5904" s="248"/>
      <x:c r="RRE5904" s="248"/>
      <x:c r="RRF5904" s="248"/>
      <x:c r="RRG5904" s="248"/>
      <x:c r="RRH5904" s="248"/>
      <x:c r="RRI5904" s="248"/>
      <x:c r="RRJ5904" s="248"/>
      <x:c r="RRK5904" s="248"/>
      <x:c r="RRL5904" s="248"/>
      <x:c r="RRM5904" s="248"/>
      <x:c r="RRN5904" s="248"/>
      <x:c r="RRO5904" s="248"/>
      <x:c r="RRP5904" s="248"/>
      <x:c r="RRQ5904" s="248"/>
      <x:c r="RRR5904" s="248"/>
      <x:c r="RRS5904" s="248"/>
      <x:c r="RRT5904" s="248"/>
      <x:c r="RRU5904" s="248"/>
      <x:c r="RRV5904" s="248"/>
      <x:c r="RRW5904" s="248"/>
      <x:c r="RRX5904" s="248"/>
      <x:c r="RRY5904" s="248"/>
      <x:c r="RRZ5904" s="248"/>
      <x:c r="RSA5904" s="248"/>
      <x:c r="RSB5904" s="248"/>
      <x:c r="RSC5904" s="248"/>
      <x:c r="RSD5904" s="248"/>
      <x:c r="RSE5904" s="248"/>
      <x:c r="RSF5904" s="248"/>
      <x:c r="RSG5904" s="248"/>
      <x:c r="RSH5904" s="248"/>
      <x:c r="RSI5904" s="248"/>
      <x:c r="RSJ5904" s="248"/>
      <x:c r="RSK5904" s="248"/>
      <x:c r="RSL5904" s="248"/>
      <x:c r="RSM5904" s="248"/>
      <x:c r="RSN5904" s="248"/>
      <x:c r="RSO5904" s="248"/>
      <x:c r="RSP5904" s="248"/>
      <x:c r="RSQ5904" s="248"/>
      <x:c r="RSR5904" s="248"/>
      <x:c r="RSS5904" s="248"/>
      <x:c r="RST5904" s="248"/>
      <x:c r="RSU5904" s="248"/>
      <x:c r="RSV5904" s="248"/>
      <x:c r="RSW5904" s="248"/>
      <x:c r="RSX5904" s="248"/>
      <x:c r="RSY5904" s="248"/>
      <x:c r="RSZ5904" s="248"/>
      <x:c r="RTA5904" s="248"/>
      <x:c r="RTB5904" s="248"/>
      <x:c r="RTC5904" s="248"/>
      <x:c r="RTD5904" s="248"/>
      <x:c r="RTE5904" s="248"/>
      <x:c r="RTF5904" s="248"/>
      <x:c r="RTG5904" s="248"/>
      <x:c r="RTH5904" s="248"/>
      <x:c r="RTI5904" s="248"/>
      <x:c r="RTJ5904" s="248"/>
      <x:c r="RTK5904" s="248"/>
      <x:c r="RTL5904" s="248"/>
      <x:c r="RTM5904" s="248"/>
      <x:c r="RTN5904" s="248"/>
      <x:c r="RTO5904" s="248"/>
      <x:c r="RTP5904" s="248"/>
      <x:c r="RTQ5904" s="248"/>
      <x:c r="RTR5904" s="248"/>
      <x:c r="RTS5904" s="248"/>
      <x:c r="RTT5904" s="248"/>
      <x:c r="RTU5904" s="248"/>
      <x:c r="RTV5904" s="248"/>
      <x:c r="RTW5904" s="248"/>
      <x:c r="RTX5904" s="248"/>
      <x:c r="RTY5904" s="248"/>
      <x:c r="RTZ5904" s="248"/>
      <x:c r="RUA5904" s="248"/>
      <x:c r="RUB5904" s="248"/>
      <x:c r="RUC5904" s="248"/>
      <x:c r="RUD5904" s="248"/>
      <x:c r="RUE5904" s="248"/>
      <x:c r="RUF5904" s="248"/>
      <x:c r="RUG5904" s="248"/>
      <x:c r="RUH5904" s="248"/>
      <x:c r="RUI5904" s="248"/>
      <x:c r="RUJ5904" s="248"/>
      <x:c r="RUK5904" s="248"/>
      <x:c r="RUL5904" s="248"/>
      <x:c r="RUM5904" s="248"/>
      <x:c r="RUN5904" s="248"/>
      <x:c r="RUO5904" s="248"/>
      <x:c r="RUP5904" s="248"/>
      <x:c r="RUQ5904" s="248"/>
      <x:c r="RUR5904" s="248"/>
      <x:c r="RUS5904" s="248"/>
      <x:c r="RUT5904" s="248"/>
      <x:c r="RUU5904" s="248"/>
      <x:c r="RUV5904" s="248"/>
      <x:c r="RUW5904" s="248"/>
      <x:c r="RUX5904" s="248"/>
      <x:c r="RUY5904" s="248"/>
      <x:c r="RUZ5904" s="248"/>
      <x:c r="RVA5904" s="248"/>
      <x:c r="RVB5904" s="248"/>
      <x:c r="RVC5904" s="248"/>
      <x:c r="RVD5904" s="248"/>
      <x:c r="RVE5904" s="248"/>
      <x:c r="RVF5904" s="248"/>
      <x:c r="RVG5904" s="248"/>
      <x:c r="RVH5904" s="248"/>
      <x:c r="RVI5904" s="248"/>
      <x:c r="RVJ5904" s="248"/>
      <x:c r="RVK5904" s="248"/>
      <x:c r="RVL5904" s="248"/>
      <x:c r="RVM5904" s="248"/>
      <x:c r="RVN5904" s="248"/>
      <x:c r="RVO5904" s="248"/>
      <x:c r="RVP5904" s="248"/>
      <x:c r="RVQ5904" s="248"/>
      <x:c r="RVR5904" s="248"/>
      <x:c r="RVS5904" s="248"/>
      <x:c r="RVT5904" s="248"/>
      <x:c r="RVU5904" s="248"/>
      <x:c r="RVV5904" s="248"/>
      <x:c r="RVW5904" s="248"/>
      <x:c r="RVX5904" s="248"/>
      <x:c r="RVY5904" s="248"/>
      <x:c r="RVZ5904" s="248"/>
      <x:c r="RWA5904" s="248"/>
      <x:c r="RWB5904" s="248"/>
      <x:c r="RWC5904" s="248"/>
      <x:c r="RWD5904" s="248"/>
      <x:c r="RWE5904" s="248"/>
      <x:c r="RWF5904" s="248"/>
      <x:c r="RWG5904" s="248"/>
      <x:c r="RWH5904" s="248"/>
      <x:c r="RWI5904" s="248"/>
      <x:c r="RWJ5904" s="248"/>
      <x:c r="RWK5904" s="248"/>
      <x:c r="RWL5904" s="248"/>
      <x:c r="RWM5904" s="248"/>
      <x:c r="RWN5904" s="248"/>
      <x:c r="RWO5904" s="248"/>
      <x:c r="RWP5904" s="248"/>
      <x:c r="RWQ5904" s="248"/>
      <x:c r="RWR5904" s="248"/>
      <x:c r="RWS5904" s="248"/>
      <x:c r="RWT5904" s="248"/>
      <x:c r="RWU5904" s="248"/>
      <x:c r="RWV5904" s="248"/>
      <x:c r="RWW5904" s="248"/>
      <x:c r="RWX5904" s="248"/>
      <x:c r="RWY5904" s="248"/>
      <x:c r="RWZ5904" s="248"/>
      <x:c r="RXA5904" s="248"/>
      <x:c r="RXB5904" s="248"/>
      <x:c r="RXC5904" s="248"/>
      <x:c r="RXD5904" s="248"/>
      <x:c r="RXE5904" s="248"/>
      <x:c r="RXF5904" s="248"/>
      <x:c r="RXG5904" s="248"/>
      <x:c r="RXH5904" s="248"/>
      <x:c r="RXI5904" s="248"/>
      <x:c r="RXJ5904" s="248"/>
      <x:c r="RXK5904" s="248"/>
      <x:c r="RXL5904" s="248"/>
      <x:c r="RXM5904" s="248"/>
      <x:c r="RXN5904" s="248"/>
      <x:c r="RXO5904" s="248"/>
      <x:c r="RXP5904" s="248"/>
      <x:c r="RXQ5904" s="248"/>
      <x:c r="RXR5904" s="248"/>
      <x:c r="RXS5904" s="248"/>
      <x:c r="RXT5904" s="248"/>
      <x:c r="RXU5904" s="248"/>
      <x:c r="RXV5904" s="248"/>
      <x:c r="RXW5904" s="248"/>
      <x:c r="RXX5904" s="248"/>
      <x:c r="RXY5904" s="248"/>
      <x:c r="RXZ5904" s="248"/>
      <x:c r="RYA5904" s="248"/>
      <x:c r="RYB5904" s="248"/>
      <x:c r="RYC5904" s="248"/>
      <x:c r="RYD5904" s="248"/>
      <x:c r="RYE5904" s="248"/>
      <x:c r="RYF5904" s="248"/>
      <x:c r="RYG5904" s="248"/>
      <x:c r="RYH5904" s="248"/>
      <x:c r="RYI5904" s="248"/>
      <x:c r="RYJ5904" s="248"/>
      <x:c r="RYK5904" s="248"/>
      <x:c r="RYL5904" s="248"/>
      <x:c r="RYM5904" s="248"/>
      <x:c r="RYN5904" s="248"/>
      <x:c r="RYO5904" s="248"/>
      <x:c r="RYP5904" s="248"/>
      <x:c r="RYQ5904" s="248"/>
      <x:c r="RYR5904" s="248"/>
      <x:c r="RYS5904" s="248"/>
      <x:c r="RYT5904" s="248"/>
      <x:c r="RYU5904" s="248"/>
      <x:c r="RYV5904" s="248"/>
      <x:c r="RYW5904" s="248"/>
      <x:c r="RYX5904" s="248"/>
      <x:c r="RYY5904" s="248"/>
      <x:c r="RYZ5904" s="248"/>
      <x:c r="RZA5904" s="248"/>
      <x:c r="RZB5904" s="248"/>
      <x:c r="RZC5904" s="248"/>
      <x:c r="RZD5904" s="248"/>
      <x:c r="RZE5904" s="248"/>
      <x:c r="RZF5904" s="248"/>
      <x:c r="RZG5904" s="248"/>
      <x:c r="RZH5904" s="248"/>
      <x:c r="RZI5904" s="248"/>
      <x:c r="RZJ5904" s="248"/>
      <x:c r="RZK5904" s="248"/>
      <x:c r="RZL5904" s="248"/>
      <x:c r="RZM5904" s="248"/>
      <x:c r="RZN5904" s="248"/>
      <x:c r="RZO5904" s="248"/>
      <x:c r="RZP5904" s="248"/>
      <x:c r="RZQ5904" s="248"/>
      <x:c r="RZR5904" s="248"/>
      <x:c r="RZS5904" s="248"/>
      <x:c r="RZT5904" s="248"/>
      <x:c r="RZU5904" s="248"/>
      <x:c r="RZV5904" s="248"/>
      <x:c r="RZW5904" s="248"/>
      <x:c r="RZX5904" s="248"/>
      <x:c r="RZY5904" s="248"/>
      <x:c r="RZZ5904" s="248"/>
      <x:c r="SAA5904" s="248"/>
      <x:c r="SAB5904" s="248"/>
      <x:c r="SAC5904" s="248"/>
      <x:c r="SAD5904" s="248"/>
      <x:c r="SAE5904" s="248"/>
      <x:c r="SAF5904" s="248"/>
      <x:c r="SAG5904" s="248"/>
      <x:c r="SAH5904" s="248"/>
      <x:c r="SAI5904" s="248"/>
      <x:c r="SAJ5904" s="248"/>
      <x:c r="SAK5904" s="248"/>
      <x:c r="SAL5904" s="248"/>
      <x:c r="SAM5904" s="248"/>
      <x:c r="SAN5904" s="248"/>
      <x:c r="SAO5904" s="248"/>
      <x:c r="SAP5904" s="248"/>
      <x:c r="SAQ5904" s="248"/>
      <x:c r="SAR5904" s="248"/>
      <x:c r="SAS5904" s="248"/>
      <x:c r="SAT5904" s="248"/>
      <x:c r="SAU5904" s="248"/>
      <x:c r="SAV5904" s="248"/>
      <x:c r="SAW5904" s="248"/>
      <x:c r="SAX5904" s="248"/>
      <x:c r="SAY5904" s="248"/>
      <x:c r="SAZ5904" s="248"/>
      <x:c r="SBA5904" s="248"/>
      <x:c r="SBB5904" s="248"/>
      <x:c r="SBC5904" s="248"/>
      <x:c r="SBD5904" s="248"/>
      <x:c r="SBE5904" s="248"/>
      <x:c r="SBF5904" s="248"/>
      <x:c r="SBG5904" s="248"/>
      <x:c r="SBH5904" s="248"/>
      <x:c r="SBI5904" s="248"/>
      <x:c r="SBJ5904" s="248"/>
      <x:c r="SBK5904" s="248"/>
      <x:c r="SBL5904" s="248"/>
      <x:c r="SBM5904" s="248"/>
      <x:c r="SBN5904" s="248"/>
      <x:c r="SBO5904" s="248"/>
      <x:c r="SBP5904" s="248"/>
      <x:c r="SBQ5904" s="248"/>
      <x:c r="SBR5904" s="248"/>
      <x:c r="SBS5904" s="248"/>
      <x:c r="SBT5904" s="248"/>
      <x:c r="SBU5904" s="248"/>
      <x:c r="SBV5904" s="248"/>
      <x:c r="SBW5904" s="248"/>
      <x:c r="SBX5904" s="248"/>
      <x:c r="SBY5904" s="248"/>
      <x:c r="SBZ5904" s="248"/>
      <x:c r="SCA5904" s="248"/>
      <x:c r="SCB5904" s="248"/>
      <x:c r="SCC5904" s="248"/>
      <x:c r="SCD5904" s="248"/>
      <x:c r="SCE5904" s="248"/>
      <x:c r="SCF5904" s="248"/>
      <x:c r="SCG5904" s="248"/>
      <x:c r="SCH5904" s="248"/>
      <x:c r="SCI5904" s="248"/>
      <x:c r="SCJ5904" s="248"/>
      <x:c r="SCK5904" s="248"/>
      <x:c r="SCL5904" s="248"/>
      <x:c r="SCM5904" s="248"/>
      <x:c r="SCN5904" s="248"/>
      <x:c r="SCO5904" s="248"/>
      <x:c r="SCP5904" s="248"/>
      <x:c r="SCQ5904" s="248"/>
      <x:c r="SCR5904" s="248"/>
      <x:c r="SCS5904" s="248"/>
      <x:c r="SCT5904" s="248"/>
      <x:c r="SCU5904" s="248"/>
      <x:c r="SCV5904" s="248"/>
      <x:c r="SCW5904" s="248"/>
      <x:c r="SCX5904" s="248"/>
      <x:c r="SCY5904" s="248"/>
      <x:c r="SCZ5904" s="248"/>
      <x:c r="SDA5904" s="248"/>
      <x:c r="SDB5904" s="248"/>
      <x:c r="SDC5904" s="248"/>
      <x:c r="SDD5904" s="248"/>
      <x:c r="SDE5904" s="248"/>
      <x:c r="SDF5904" s="248"/>
      <x:c r="SDG5904" s="248"/>
      <x:c r="SDH5904" s="248"/>
      <x:c r="SDI5904" s="248"/>
      <x:c r="SDJ5904" s="248"/>
      <x:c r="SDK5904" s="248"/>
      <x:c r="SDL5904" s="248"/>
      <x:c r="SDM5904" s="248"/>
      <x:c r="SDN5904" s="248"/>
      <x:c r="SDO5904" s="248"/>
      <x:c r="SDP5904" s="248"/>
      <x:c r="SDQ5904" s="248"/>
      <x:c r="SDR5904" s="248"/>
      <x:c r="SDS5904" s="248"/>
      <x:c r="SDT5904" s="248"/>
      <x:c r="SDU5904" s="248"/>
      <x:c r="SDV5904" s="248"/>
      <x:c r="SDW5904" s="248"/>
      <x:c r="SDX5904" s="248"/>
      <x:c r="SDY5904" s="248"/>
      <x:c r="SDZ5904" s="248"/>
      <x:c r="SEA5904" s="248"/>
      <x:c r="SEB5904" s="248"/>
      <x:c r="SEC5904" s="248"/>
      <x:c r="SED5904" s="248"/>
      <x:c r="SEE5904" s="248"/>
      <x:c r="SEF5904" s="248"/>
      <x:c r="SEG5904" s="248"/>
      <x:c r="SEH5904" s="248"/>
      <x:c r="SEI5904" s="248"/>
      <x:c r="SEJ5904" s="248"/>
      <x:c r="SEK5904" s="248"/>
      <x:c r="SEL5904" s="248"/>
      <x:c r="SEM5904" s="248"/>
      <x:c r="SEN5904" s="248"/>
      <x:c r="SEO5904" s="248"/>
      <x:c r="SEP5904" s="248"/>
      <x:c r="SEQ5904" s="248"/>
      <x:c r="SER5904" s="248"/>
      <x:c r="SES5904" s="248"/>
      <x:c r="SET5904" s="248"/>
      <x:c r="SEU5904" s="248"/>
      <x:c r="SEV5904" s="248"/>
      <x:c r="SEW5904" s="248"/>
      <x:c r="SEX5904" s="248"/>
      <x:c r="SEY5904" s="248"/>
      <x:c r="SEZ5904" s="248"/>
      <x:c r="SFA5904" s="248"/>
      <x:c r="SFB5904" s="248"/>
      <x:c r="SFC5904" s="248"/>
      <x:c r="SFD5904" s="248"/>
      <x:c r="SFE5904" s="248"/>
      <x:c r="SFF5904" s="248"/>
      <x:c r="SFG5904" s="248"/>
      <x:c r="SFH5904" s="248"/>
      <x:c r="SFI5904" s="248"/>
      <x:c r="SFJ5904" s="248"/>
      <x:c r="SFK5904" s="248"/>
      <x:c r="SFL5904" s="248"/>
      <x:c r="SFM5904" s="248"/>
      <x:c r="SFN5904" s="248"/>
      <x:c r="SFO5904" s="248"/>
      <x:c r="SFP5904" s="248"/>
      <x:c r="SFQ5904" s="248"/>
      <x:c r="SFR5904" s="248"/>
      <x:c r="SFS5904" s="248"/>
      <x:c r="SFT5904" s="248"/>
      <x:c r="SFU5904" s="248"/>
      <x:c r="SFV5904" s="248"/>
      <x:c r="SFW5904" s="248"/>
      <x:c r="SFX5904" s="248"/>
      <x:c r="SFY5904" s="248"/>
      <x:c r="SFZ5904" s="248"/>
      <x:c r="SGA5904" s="248"/>
      <x:c r="SGB5904" s="248"/>
      <x:c r="SGC5904" s="248"/>
      <x:c r="SGD5904" s="248"/>
      <x:c r="SGE5904" s="248"/>
      <x:c r="SGF5904" s="248"/>
      <x:c r="SGG5904" s="248"/>
      <x:c r="SGH5904" s="248"/>
      <x:c r="SGI5904" s="248"/>
      <x:c r="SGJ5904" s="248"/>
      <x:c r="SGK5904" s="248"/>
      <x:c r="SGL5904" s="248"/>
      <x:c r="SGM5904" s="248"/>
      <x:c r="SGN5904" s="248"/>
      <x:c r="SGO5904" s="248"/>
      <x:c r="SGP5904" s="248"/>
      <x:c r="SGQ5904" s="248"/>
      <x:c r="SGR5904" s="248"/>
      <x:c r="SGS5904" s="248"/>
      <x:c r="SGT5904" s="248"/>
      <x:c r="SGU5904" s="248"/>
      <x:c r="SGV5904" s="248"/>
      <x:c r="SGW5904" s="248"/>
      <x:c r="SGX5904" s="248"/>
      <x:c r="SGY5904" s="248"/>
      <x:c r="SGZ5904" s="248"/>
      <x:c r="SHA5904" s="248"/>
      <x:c r="SHB5904" s="248"/>
      <x:c r="SHC5904" s="248"/>
      <x:c r="SHD5904" s="248"/>
      <x:c r="SHE5904" s="248"/>
      <x:c r="SHF5904" s="248"/>
      <x:c r="SHG5904" s="248"/>
      <x:c r="SHH5904" s="248"/>
      <x:c r="SHI5904" s="248"/>
      <x:c r="SHJ5904" s="248"/>
      <x:c r="SHK5904" s="248"/>
      <x:c r="SHL5904" s="248"/>
      <x:c r="SHM5904" s="248"/>
      <x:c r="SHN5904" s="248"/>
      <x:c r="SHO5904" s="248"/>
      <x:c r="SHP5904" s="248"/>
      <x:c r="SHQ5904" s="248"/>
      <x:c r="SHR5904" s="248"/>
      <x:c r="SHS5904" s="248"/>
      <x:c r="SHT5904" s="248"/>
      <x:c r="SHU5904" s="248"/>
      <x:c r="SHV5904" s="248"/>
      <x:c r="SHW5904" s="248"/>
      <x:c r="SHX5904" s="248"/>
      <x:c r="SHY5904" s="248"/>
      <x:c r="SHZ5904" s="248"/>
      <x:c r="SIA5904" s="248"/>
      <x:c r="SIB5904" s="248"/>
      <x:c r="SIC5904" s="248"/>
      <x:c r="SID5904" s="248"/>
      <x:c r="SIE5904" s="248"/>
      <x:c r="SIF5904" s="248"/>
      <x:c r="SIG5904" s="248"/>
      <x:c r="SIH5904" s="248"/>
      <x:c r="SII5904" s="248"/>
      <x:c r="SIJ5904" s="248"/>
      <x:c r="SIK5904" s="248"/>
      <x:c r="SIL5904" s="248"/>
      <x:c r="SIM5904" s="248"/>
      <x:c r="SIN5904" s="248"/>
      <x:c r="SIO5904" s="248"/>
      <x:c r="SIP5904" s="248"/>
      <x:c r="SIQ5904" s="248"/>
      <x:c r="SIR5904" s="248"/>
      <x:c r="SIS5904" s="248"/>
      <x:c r="SIT5904" s="248"/>
      <x:c r="SIU5904" s="248"/>
      <x:c r="SIV5904" s="248"/>
      <x:c r="SIW5904" s="248"/>
      <x:c r="SIX5904" s="248"/>
      <x:c r="SIY5904" s="248"/>
      <x:c r="SIZ5904" s="248"/>
      <x:c r="SJA5904" s="248"/>
      <x:c r="SJB5904" s="248"/>
      <x:c r="SJC5904" s="248"/>
      <x:c r="SJD5904" s="248"/>
      <x:c r="SJE5904" s="248"/>
      <x:c r="SJF5904" s="248"/>
      <x:c r="SJG5904" s="248"/>
      <x:c r="SJH5904" s="248"/>
      <x:c r="SJI5904" s="248"/>
      <x:c r="SJJ5904" s="248"/>
      <x:c r="SJK5904" s="248"/>
      <x:c r="SJL5904" s="248"/>
      <x:c r="SJM5904" s="248"/>
      <x:c r="SJN5904" s="248"/>
      <x:c r="SJO5904" s="248"/>
      <x:c r="SJP5904" s="248"/>
      <x:c r="SJQ5904" s="248"/>
      <x:c r="SJR5904" s="248"/>
      <x:c r="SJS5904" s="248"/>
      <x:c r="SJT5904" s="248"/>
      <x:c r="SJU5904" s="248"/>
      <x:c r="SJV5904" s="248"/>
      <x:c r="SJW5904" s="248"/>
      <x:c r="SJX5904" s="248"/>
      <x:c r="SJY5904" s="248"/>
      <x:c r="SJZ5904" s="248"/>
      <x:c r="SKA5904" s="248"/>
      <x:c r="SKB5904" s="248"/>
      <x:c r="SKC5904" s="248"/>
      <x:c r="SKD5904" s="248"/>
      <x:c r="SKE5904" s="248"/>
      <x:c r="SKF5904" s="248"/>
      <x:c r="SKG5904" s="248"/>
      <x:c r="SKH5904" s="248"/>
      <x:c r="SKI5904" s="248"/>
      <x:c r="SKJ5904" s="248"/>
      <x:c r="SKK5904" s="248"/>
      <x:c r="SKL5904" s="248"/>
      <x:c r="SKM5904" s="248"/>
      <x:c r="SKN5904" s="248"/>
      <x:c r="SKO5904" s="248"/>
      <x:c r="SKP5904" s="248"/>
      <x:c r="SKQ5904" s="248"/>
      <x:c r="SKR5904" s="248"/>
      <x:c r="SKS5904" s="248"/>
      <x:c r="SKT5904" s="248"/>
      <x:c r="SKU5904" s="248"/>
      <x:c r="SKV5904" s="248"/>
      <x:c r="SKW5904" s="248"/>
      <x:c r="SKX5904" s="248"/>
      <x:c r="SKY5904" s="248"/>
      <x:c r="SKZ5904" s="248"/>
      <x:c r="SLA5904" s="248"/>
      <x:c r="SLB5904" s="248"/>
      <x:c r="SLC5904" s="248"/>
      <x:c r="SLD5904" s="248"/>
      <x:c r="SLE5904" s="248"/>
      <x:c r="SLF5904" s="248"/>
      <x:c r="SLG5904" s="248"/>
      <x:c r="SLH5904" s="248"/>
      <x:c r="SLI5904" s="248"/>
      <x:c r="SLJ5904" s="248"/>
      <x:c r="SLK5904" s="248"/>
      <x:c r="SLL5904" s="248"/>
      <x:c r="SLM5904" s="248"/>
      <x:c r="SLN5904" s="248"/>
      <x:c r="SLO5904" s="248"/>
      <x:c r="SLP5904" s="248"/>
      <x:c r="SLQ5904" s="248"/>
      <x:c r="SLR5904" s="248"/>
      <x:c r="SLS5904" s="248"/>
      <x:c r="SLT5904" s="248"/>
      <x:c r="SLU5904" s="248"/>
      <x:c r="SLV5904" s="248"/>
      <x:c r="SLW5904" s="248"/>
      <x:c r="SLX5904" s="248"/>
      <x:c r="SLY5904" s="248"/>
      <x:c r="SLZ5904" s="248"/>
      <x:c r="SMA5904" s="248"/>
      <x:c r="SMB5904" s="248"/>
      <x:c r="SMC5904" s="248"/>
      <x:c r="SMD5904" s="248"/>
      <x:c r="SME5904" s="248"/>
      <x:c r="SMF5904" s="248"/>
      <x:c r="SMG5904" s="248"/>
      <x:c r="SMH5904" s="248"/>
      <x:c r="SMI5904" s="248"/>
      <x:c r="SMJ5904" s="248"/>
      <x:c r="SMK5904" s="248"/>
      <x:c r="SML5904" s="248"/>
      <x:c r="SMM5904" s="248"/>
      <x:c r="SMN5904" s="248"/>
      <x:c r="SMO5904" s="248"/>
      <x:c r="SMP5904" s="248"/>
      <x:c r="SMQ5904" s="248"/>
      <x:c r="SMR5904" s="248"/>
      <x:c r="SMS5904" s="248"/>
      <x:c r="SMT5904" s="248"/>
      <x:c r="SMU5904" s="248"/>
      <x:c r="SMV5904" s="248"/>
      <x:c r="SMW5904" s="248"/>
      <x:c r="SMX5904" s="248"/>
      <x:c r="SMY5904" s="248"/>
      <x:c r="SMZ5904" s="248"/>
      <x:c r="SNA5904" s="248"/>
      <x:c r="SNB5904" s="248"/>
      <x:c r="SNC5904" s="248"/>
      <x:c r="SND5904" s="248"/>
      <x:c r="SNE5904" s="248"/>
      <x:c r="SNF5904" s="248"/>
      <x:c r="SNG5904" s="248"/>
      <x:c r="SNH5904" s="248"/>
      <x:c r="SNI5904" s="248"/>
      <x:c r="SNJ5904" s="248"/>
      <x:c r="SNK5904" s="248"/>
      <x:c r="SNL5904" s="248"/>
      <x:c r="SNM5904" s="248"/>
      <x:c r="SNN5904" s="248"/>
      <x:c r="SNO5904" s="248"/>
      <x:c r="SNP5904" s="248"/>
      <x:c r="SNQ5904" s="248"/>
      <x:c r="SNR5904" s="248"/>
      <x:c r="SNS5904" s="248"/>
      <x:c r="SNT5904" s="248"/>
      <x:c r="SNU5904" s="248"/>
      <x:c r="SNV5904" s="248"/>
      <x:c r="SNW5904" s="248"/>
      <x:c r="SNX5904" s="248"/>
      <x:c r="SNY5904" s="248"/>
      <x:c r="SNZ5904" s="248"/>
      <x:c r="SOA5904" s="248"/>
      <x:c r="SOB5904" s="248"/>
      <x:c r="SOC5904" s="248"/>
      <x:c r="SOD5904" s="248"/>
      <x:c r="SOE5904" s="248"/>
      <x:c r="SOF5904" s="248"/>
      <x:c r="SOG5904" s="248"/>
      <x:c r="SOH5904" s="248"/>
      <x:c r="SOI5904" s="248"/>
      <x:c r="SOJ5904" s="248"/>
      <x:c r="SOK5904" s="248"/>
      <x:c r="SOL5904" s="248"/>
      <x:c r="SOM5904" s="248"/>
      <x:c r="SON5904" s="248"/>
      <x:c r="SOO5904" s="248"/>
      <x:c r="SOP5904" s="248"/>
      <x:c r="SOQ5904" s="248"/>
      <x:c r="SOR5904" s="248"/>
      <x:c r="SOS5904" s="248"/>
      <x:c r="SOT5904" s="248"/>
      <x:c r="SOU5904" s="248"/>
      <x:c r="SOV5904" s="248"/>
      <x:c r="SOW5904" s="248"/>
      <x:c r="SOX5904" s="248"/>
      <x:c r="SOY5904" s="248"/>
      <x:c r="SOZ5904" s="248"/>
      <x:c r="SPA5904" s="248"/>
      <x:c r="SPB5904" s="248"/>
      <x:c r="SPC5904" s="248"/>
      <x:c r="SPD5904" s="248"/>
      <x:c r="SPE5904" s="248"/>
      <x:c r="SPF5904" s="248"/>
      <x:c r="SPG5904" s="248"/>
      <x:c r="SPH5904" s="248"/>
      <x:c r="SPI5904" s="248"/>
      <x:c r="SPJ5904" s="248"/>
      <x:c r="SPK5904" s="248"/>
      <x:c r="SPL5904" s="248"/>
      <x:c r="SPM5904" s="248"/>
      <x:c r="SPN5904" s="248"/>
      <x:c r="SPO5904" s="248"/>
      <x:c r="SPP5904" s="248"/>
      <x:c r="SPQ5904" s="248"/>
      <x:c r="SPR5904" s="248"/>
      <x:c r="SPS5904" s="248"/>
      <x:c r="SPT5904" s="248"/>
      <x:c r="SPU5904" s="248"/>
      <x:c r="SPV5904" s="248"/>
      <x:c r="SPW5904" s="248"/>
      <x:c r="SPX5904" s="248"/>
      <x:c r="SPY5904" s="248"/>
      <x:c r="SPZ5904" s="248"/>
      <x:c r="SQA5904" s="248"/>
      <x:c r="SQB5904" s="248"/>
      <x:c r="SQC5904" s="248"/>
      <x:c r="SQD5904" s="248"/>
      <x:c r="SQE5904" s="248"/>
      <x:c r="SQF5904" s="248"/>
      <x:c r="SQG5904" s="248"/>
      <x:c r="SQH5904" s="248"/>
      <x:c r="SQI5904" s="248"/>
      <x:c r="SQJ5904" s="248"/>
      <x:c r="SQK5904" s="248"/>
      <x:c r="SQL5904" s="248"/>
      <x:c r="SQM5904" s="248"/>
      <x:c r="SQN5904" s="248"/>
      <x:c r="SQO5904" s="248"/>
      <x:c r="SQP5904" s="248"/>
      <x:c r="SQQ5904" s="248"/>
      <x:c r="SQR5904" s="248"/>
      <x:c r="SQS5904" s="248"/>
      <x:c r="SQT5904" s="248"/>
      <x:c r="SQU5904" s="248"/>
      <x:c r="SQV5904" s="248"/>
      <x:c r="SQW5904" s="248"/>
      <x:c r="SQX5904" s="248"/>
      <x:c r="SQY5904" s="248"/>
      <x:c r="SQZ5904" s="248"/>
      <x:c r="SRA5904" s="248"/>
      <x:c r="SRB5904" s="248"/>
      <x:c r="SRC5904" s="248"/>
      <x:c r="SRD5904" s="248"/>
      <x:c r="SRE5904" s="248"/>
      <x:c r="SRF5904" s="248"/>
      <x:c r="SRG5904" s="248"/>
      <x:c r="SRH5904" s="248"/>
      <x:c r="SRI5904" s="248"/>
      <x:c r="SRJ5904" s="248"/>
      <x:c r="SRK5904" s="248"/>
      <x:c r="SRL5904" s="248"/>
      <x:c r="SRM5904" s="248"/>
      <x:c r="SRN5904" s="248"/>
      <x:c r="SRO5904" s="248"/>
      <x:c r="SRP5904" s="248"/>
      <x:c r="SRQ5904" s="248"/>
      <x:c r="SRR5904" s="248"/>
      <x:c r="SRS5904" s="248"/>
      <x:c r="SRT5904" s="248"/>
      <x:c r="SRU5904" s="248"/>
      <x:c r="SRV5904" s="248"/>
      <x:c r="SRW5904" s="248"/>
      <x:c r="SRX5904" s="248"/>
      <x:c r="SRY5904" s="248"/>
      <x:c r="SRZ5904" s="248"/>
      <x:c r="SSA5904" s="248"/>
      <x:c r="SSB5904" s="248"/>
      <x:c r="SSC5904" s="248"/>
      <x:c r="SSD5904" s="248"/>
      <x:c r="SSE5904" s="248"/>
      <x:c r="SSF5904" s="248"/>
      <x:c r="SSG5904" s="248"/>
      <x:c r="SSH5904" s="248"/>
      <x:c r="SSI5904" s="248"/>
      <x:c r="SSJ5904" s="248"/>
      <x:c r="SSK5904" s="248"/>
      <x:c r="SSL5904" s="248"/>
      <x:c r="SSM5904" s="248"/>
      <x:c r="SSN5904" s="248"/>
      <x:c r="SSO5904" s="248"/>
      <x:c r="SSP5904" s="248"/>
      <x:c r="SSQ5904" s="248"/>
      <x:c r="SSR5904" s="248"/>
      <x:c r="SSS5904" s="248"/>
      <x:c r="SST5904" s="248"/>
      <x:c r="SSU5904" s="248"/>
      <x:c r="SSV5904" s="248"/>
      <x:c r="SSW5904" s="248"/>
      <x:c r="SSX5904" s="248"/>
      <x:c r="SSY5904" s="248"/>
      <x:c r="SSZ5904" s="248"/>
      <x:c r="STA5904" s="248"/>
      <x:c r="STB5904" s="248"/>
      <x:c r="STC5904" s="248"/>
      <x:c r="STD5904" s="248"/>
      <x:c r="STE5904" s="248"/>
      <x:c r="STF5904" s="248"/>
      <x:c r="STG5904" s="248"/>
      <x:c r="STH5904" s="248"/>
      <x:c r="STI5904" s="248"/>
      <x:c r="STJ5904" s="248"/>
      <x:c r="STK5904" s="248"/>
      <x:c r="STL5904" s="248"/>
      <x:c r="STM5904" s="248"/>
      <x:c r="STN5904" s="248"/>
      <x:c r="STO5904" s="248"/>
      <x:c r="STP5904" s="248"/>
      <x:c r="STQ5904" s="248"/>
      <x:c r="STR5904" s="248"/>
      <x:c r="STS5904" s="248"/>
      <x:c r="STT5904" s="248"/>
      <x:c r="STU5904" s="248"/>
      <x:c r="STV5904" s="248"/>
      <x:c r="STW5904" s="248"/>
      <x:c r="STX5904" s="248"/>
      <x:c r="STY5904" s="248"/>
      <x:c r="STZ5904" s="248"/>
      <x:c r="SUA5904" s="248"/>
      <x:c r="SUB5904" s="248"/>
      <x:c r="SUC5904" s="248"/>
      <x:c r="SUD5904" s="248"/>
      <x:c r="SUE5904" s="248"/>
      <x:c r="SUF5904" s="248"/>
      <x:c r="SUG5904" s="248"/>
      <x:c r="SUH5904" s="248"/>
      <x:c r="SUI5904" s="248"/>
      <x:c r="SUJ5904" s="248"/>
      <x:c r="SUK5904" s="248"/>
      <x:c r="SUL5904" s="248"/>
      <x:c r="SUM5904" s="248"/>
      <x:c r="SUN5904" s="248"/>
      <x:c r="SUO5904" s="248"/>
      <x:c r="SUP5904" s="248"/>
      <x:c r="SUQ5904" s="248"/>
      <x:c r="SUR5904" s="248"/>
      <x:c r="SUS5904" s="248"/>
      <x:c r="SUT5904" s="248"/>
      <x:c r="SUU5904" s="248"/>
      <x:c r="SUV5904" s="248"/>
      <x:c r="SUW5904" s="248"/>
      <x:c r="SUX5904" s="248"/>
      <x:c r="SUY5904" s="248"/>
      <x:c r="SUZ5904" s="248"/>
      <x:c r="SVA5904" s="248"/>
      <x:c r="SVB5904" s="248"/>
      <x:c r="SVC5904" s="248"/>
      <x:c r="SVD5904" s="248"/>
      <x:c r="SVE5904" s="248"/>
      <x:c r="SVF5904" s="248"/>
      <x:c r="SVG5904" s="248"/>
      <x:c r="SVH5904" s="248"/>
      <x:c r="SVI5904" s="248"/>
      <x:c r="SVJ5904" s="248"/>
      <x:c r="SVK5904" s="248"/>
      <x:c r="SVL5904" s="248"/>
      <x:c r="SVM5904" s="248"/>
      <x:c r="SVN5904" s="248"/>
      <x:c r="SVO5904" s="248"/>
      <x:c r="SVP5904" s="248"/>
      <x:c r="SVQ5904" s="248"/>
      <x:c r="SVR5904" s="248"/>
      <x:c r="SVS5904" s="248"/>
      <x:c r="SVT5904" s="248"/>
      <x:c r="SVU5904" s="248"/>
      <x:c r="SVV5904" s="248"/>
      <x:c r="SVW5904" s="248"/>
      <x:c r="SVX5904" s="248"/>
      <x:c r="SVY5904" s="248"/>
      <x:c r="SVZ5904" s="248"/>
      <x:c r="SWA5904" s="248"/>
      <x:c r="SWB5904" s="248"/>
      <x:c r="SWC5904" s="248"/>
      <x:c r="SWD5904" s="248"/>
      <x:c r="SWE5904" s="248"/>
      <x:c r="SWF5904" s="248"/>
      <x:c r="SWG5904" s="248"/>
      <x:c r="SWH5904" s="248"/>
      <x:c r="SWI5904" s="248"/>
      <x:c r="SWJ5904" s="248"/>
      <x:c r="SWK5904" s="248"/>
      <x:c r="SWL5904" s="248"/>
      <x:c r="SWM5904" s="248"/>
      <x:c r="SWN5904" s="248"/>
      <x:c r="SWO5904" s="248"/>
      <x:c r="SWP5904" s="248"/>
      <x:c r="SWQ5904" s="248"/>
      <x:c r="SWR5904" s="248"/>
      <x:c r="SWS5904" s="248"/>
      <x:c r="SWT5904" s="248"/>
      <x:c r="SWU5904" s="248"/>
      <x:c r="SWV5904" s="248"/>
      <x:c r="SWW5904" s="248"/>
      <x:c r="SWX5904" s="248"/>
      <x:c r="SWY5904" s="248"/>
      <x:c r="SWZ5904" s="248"/>
      <x:c r="SXA5904" s="248"/>
      <x:c r="SXB5904" s="248"/>
      <x:c r="SXC5904" s="248"/>
      <x:c r="SXD5904" s="248"/>
      <x:c r="SXE5904" s="248"/>
      <x:c r="SXF5904" s="248"/>
      <x:c r="SXG5904" s="248"/>
      <x:c r="SXH5904" s="248"/>
      <x:c r="SXI5904" s="248"/>
      <x:c r="SXJ5904" s="248"/>
      <x:c r="SXK5904" s="248"/>
      <x:c r="SXL5904" s="248"/>
      <x:c r="SXM5904" s="248"/>
      <x:c r="SXN5904" s="248"/>
      <x:c r="SXO5904" s="248"/>
      <x:c r="SXP5904" s="248"/>
      <x:c r="SXQ5904" s="248"/>
      <x:c r="SXR5904" s="248"/>
      <x:c r="SXS5904" s="248"/>
      <x:c r="SXT5904" s="248"/>
      <x:c r="SXU5904" s="248"/>
      <x:c r="SXV5904" s="248"/>
      <x:c r="SXW5904" s="248"/>
      <x:c r="SXX5904" s="248"/>
      <x:c r="SXY5904" s="248"/>
      <x:c r="SXZ5904" s="248"/>
      <x:c r="SYA5904" s="248"/>
      <x:c r="SYB5904" s="248"/>
      <x:c r="SYC5904" s="248"/>
      <x:c r="SYD5904" s="248"/>
      <x:c r="SYE5904" s="248"/>
      <x:c r="SYF5904" s="248"/>
      <x:c r="SYG5904" s="248"/>
      <x:c r="SYH5904" s="248"/>
      <x:c r="SYI5904" s="248"/>
      <x:c r="SYJ5904" s="248"/>
      <x:c r="SYK5904" s="248"/>
      <x:c r="SYL5904" s="248"/>
      <x:c r="SYM5904" s="248"/>
      <x:c r="SYN5904" s="248"/>
      <x:c r="SYO5904" s="248"/>
      <x:c r="SYP5904" s="248"/>
      <x:c r="SYQ5904" s="248"/>
      <x:c r="SYR5904" s="248"/>
      <x:c r="SYS5904" s="248"/>
      <x:c r="SYT5904" s="248"/>
      <x:c r="SYU5904" s="248"/>
      <x:c r="SYV5904" s="248"/>
      <x:c r="SYW5904" s="248"/>
      <x:c r="SYX5904" s="248"/>
      <x:c r="SYY5904" s="248"/>
      <x:c r="SYZ5904" s="248"/>
      <x:c r="SZA5904" s="248"/>
      <x:c r="SZB5904" s="248"/>
      <x:c r="SZC5904" s="248"/>
      <x:c r="SZD5904" s="248"/>
      <x:c r="SZE5904" s="248"/>
      <x:c r="SZF5904" s="248"/>
      <x:c r="SZG5904" s="248"/>
      <x:c r="SZH5904" s="248"/>
      <x:c r="SZI5904" s="248"/>
      <x:c r="SZJ5904" s="248"/>
      <x:c r="SZK5904" s="248"/>
      <x:c r="SZL5904" s="248"/>
      <x:c r="SZM5904" s="248"/>
      <x:c r="SZN5904" s="248"/>
      <x:c r="SZO5904" s="248"/>
      <x:c r="SZP5904" s="248"/>
      <x:c r="SZQ5904" s="248"/>
      <x:c r="SZR5904" s="248"/>
      <x:c r="SZS5904" s="248"/>
      <x:c r="SZT5904" s="248"/>
      <x:c r="SZU5904" s="248"/>
      <x:c r="SZV5904" s="248"/>
      <x:c r="SZW5904" s="248"/>
      <x:c r="SZX5904" s="248"/>
      <x:c r="SZY5904" s="248"/>
      <x:c r="SZZ5904" s="248"/>
      <x:c r="TAA5904" s="248"/>
      <x:c r="TAB5904" s="248"/>
      <x:c r="TAC5904" s="248"/>
      <x:c r="TAD5904" s="248"/>
      <x:c r="TAE5904" s="248"/>
      <x:c r="TAF5904" s="248"/>
      <x:c r="TAG5904" s="248"/>
      <x:c r="TAH5904" s="248"/>
      <x:c r="TAI5904" s="248"/>
      <x:c r="TAJ5904" s="248"/>
      <x:c r="TAK5904" s="248"/>
      <x:c r="TAL5904" s="248"/>
      <x:c r="TAM5904" s="248"/>
      <x:c r="TAN5904" s="248"/>
      <x:c r="TAO5904" s="248"/>
      <x:c r="TAP5904" s="248"/>
      <x:c r="TAQ5904" s="248"/>
      <x:c r="TAR5904" s="248"/>
      <x:c r="TAS5904" s="248"/>
      <x:c r="TAT5904" s="248"/>
      <x:c r="TAU5904" s="248"/>
      <x:c r="TAV5904" s="248"/>
      <x:c r="TAW5904" s="248"/>
      <x:c r="TAX5904" s="248"/>
      <x:c r="TAY5904" s="248"/>
      <x:c r="TAZ5904" s="248"/>
      <x:c r="TBA5904" s="248"/>
      <x:c r="TBB5904" s="248"/>
      <x:c r="TBC5904" s="248"/>
      <x:c r="TBD5904" s="248"/>
      <x:c r="TBE5904" s="248"/>
      <x:c r="TBF5904" s="248"/>
      <x:c r="TBG5904" s="248"/>
      <x:c r="TBH5904" s="248"/>
      <x:c r="TBI5904" s="248"/>
      <x:c r="TBJ5904" s="248"/>
      <x:c r="TBK5904" s="248"/>
      <x:c r="TBL5904" s="248"/>
      <x:c r="TBM5904" s="248"/>
      <x:c r="TBN5904" s="248"/>
      <x:c r="TBO5904" s="248"/>
      <x:c r="TBP5904" s="248"/>
      <x:c r="TBQ5904" s="248"/>
      <x:c r="TBR5904" s="248"/>
      <x:c r="TBS5904" s="248"/>
      <x:c r="TBT5904" s="248"/>
      <x:c r="TBU5904" s="248"/>
      <x:c r="TBV5904" s="248"/>
      <x:c r="TBW5904" s="248"/>
      <x:c r="TBX5904" s="248"/>
      <x:c r="TBY5904" s="248"/>
      <x:c r="TBZ5904" s="248"/>
      <x:c r="TCA5904" s="248"/>
      <x:c r="TCB5904" s="248"/>
      <x:c r="TCC5904" s="248"/>
      <x:c r="TCD5904" s="248"/>
      <x:c r="TCE5904" s="248"/>
      <x:c r="TCF5904" s="248"/>
      <x:c r="TCG5904" s="248"/>
      <x:c r="TCH5904" s="248"/>
      <x:c r="TCI5904" s="248"/>
      <x:c r="TCJ5904" s="248"/>
      <x:c r="TCK5904" s="248"/>
      <x:c r="TCL5904" s="248"/>
      <x:c r="TCM5904" s="248"/>
      <x:c r="TCN5904" s="248"/>
      <x:c r="TCO5904" s="248"/>
      <x:c r="TCP5904" s="248"/>
      <x:c r="TCQ5904" s="248"/>
      <x:c r="TCR5904" s="248"/>
      <x:c r="TCS5904" s="248"/>
      <x:c r="TCT5904" s="248"/>
      <x:c r="TCU5904" s="248"/>
      <x:c r="TCV5904" s="248"/>
      <x:c r="TCW5904" s="248"/>
      <x:c r="TCX5904" s="248"/>
      <x:c r="TCY5904" s="248"/>
      <x:c r="TCZ5904" s="248"/>
      <x:c r="TDA5904" s="248"/>
      <x:c r="TDB5904" s="248"/>
      <x:c r="TDC5904" s="248"/>
      <x:c r="TDD5904" s="248"/>
      <x:c r="TDE5904" s="248"/>
      <x:c r="TDF5904" s="248"/>
      <x:c r="TDG5904" s="248"/>
      <x:c r="TDH5904" s="248"/>
      <x:c r="TDI5904" s="248"/>
      <x:c r="TDJ5904" s="248"/>
      <x:c r="TDK5904" s="248"/>
      <x:c r="TDL5904" s="248"/>
      <x:c r="TDM5904" s="248"/>
      <x:c r="TDN5904" s="248"/>
      <x:c r="TDO5904" s="248"/>
      <x:c r="TDP5904" s="248"/>
      <x:c r="TDQ5904" s="248"/>
      <x:c r="TDR5904" s="248"/>
      <x:c r="TDS5904" s="248"/>
      <x:c r="TDT5904" s="248"/>
      <x:c r="TDU5904" s="248"/>
      <x:c r="TDV5904" s="248"/>
      <x:c r="TDW5904" s="248"/>
      <x:c r="TDX5904" s="248"/>
      <x:c r="TDY5904" s="248"/>
      <x:c r="TDZ5904" s="248"/>
      <x:c r="TEA5904" s="248"/>
      <x:c r="TEB5904" s="248"/>
      <x:c r="TEC5904" s="248"/>
      <x:c r="TED5904" s="248"/>
      <x:c r="TEE5904" s="248"/>
      <x:c r="TEF5904" s="248"/>
      <x:c r="TEG5904" s="248"/>
      <x:c r="TEH5904" s="248"/>
      <x:c r="TEI5904" s="248"/>
      <x:c r="TEJ5904" s="248"/>
      <x:c r="TEK5904" s="248"/>
      <x:c r="TEL5904" s="248"/>
      <x:c r="TEM5904" s="248"/>
      <x:c r="TEN5904" s="248"/>
      <x:c r="TEO5904" s="248"/>
      <x:c r="TEP5904" s="248"/>
      <x:c r="TEQ5904" s="248"/>
      <x:c r="TER5904" s="248"/>
      <x:c r="TES5904" s="248"/>
      <x:c r="TET5904" s="248"/>
      <x:c r="TEU5904" s="248"/>
      <x:c r="TEV5904" s="248"/>
      <x:c r="TEW5904" s="248"/>
      <x:c r="TEX5904" s="248"/>
      <x:c r="TEY5904" s="248"/>
      <x:c r="TEZ5904" s="248"/>
      <x:c r="TFA5904" s="248"/>
      <x:c r="TFB5904" s="248"/>
      <x:c r="TFC5904" s="248"/>
      <x:c r="TFD5904" s="248"/>
      <x:c r="TFE5904" s="248"/>
      <x:c r="TFF5904" s="248"/>
      <x:c r="TFG5904" s="248"/>
      <x:c r="TFH5904" s="248"/>
      <x:c r="TFI5904" s="248"/>
      <x:c r="TFJ5904" s="248"/>
      <x:c r="TFK5904" s="248"/>
      <x:c r="TFL5904" s="248"/>
      <x:c r="TFM5904" s="248"/>
      <x:c r="TFN5904" s="248"/>
      <x:c r="TFO5904" s="248"/>
      <x:c r="TFP5904" s="248"/>
      <x:c r="TFQ5904" s="248"/>
      <x:c r="TFR5904" s="248"/>
      <x:c r="TFS5904" s="248"/>
      <x:c r="TFT5904" s="248"/>
      <x:c r="TFU5904" s="248"/>
      <x:c r="TFV5904" s="248"/>
      <x:c r="TFW5904" s="248"/>
      <x:c r="TFX5904" s="248"/>
      <x:c r="TFY5904" s="248"/>
      <x:c r="TFZ5904" s="248"/>
      <x:c r="TGA5904" s="248"/>
      <x:c r="TGB5904" s="248"/>
      <x:c r="TGC5904" s="248"/>
      <x:c r="TGD5904" s="248"/>
      <x:c r="TGE5904" s="248"/>
      <x:c r="TGF5904" s="248"/>
      <x:c r="TGG5904" s="248"/>
      <x:c r="TGH5904" s="248"/>
      <x:c r="TGI5904" s="248"/>
      <x:c r="TGJ5904" s="248"/>
      <x:c r="TGK5904" s="248"/>
      <x:c r="TGL5904" s="248"/>
      <x:c r="TGM5904" s="248"/>
      <x:c r="TGN5904" s="248"/>
      <x:c r="TGO5904" s="248"/>
      <x:c r="TGP5904" s="248"/>
      <x:c r="TGQ5904" s="248"/>
      <x:c r="TGR5904" s="248"/>
      <x:c r="TGS5904" s="248"/>
      <x:c r="TGT5904" s="248"/>
      <x:c r="TGU5904" s="248"/>
      <x:c r="TGV5904" s="248"/>
      <x:c r="TGW5904" s="248"/>
      <x:c r="TGX5904" s="248"/>
      <x:c r="TGY5904" s="248"/>
      <x:c r="TGZ5904" s="248"/>
      <x:c r="THA5904" s="248"/>
      <x:c r="THB5904" s="248"/>
      <x:c r="THC5904" s="248"/>
      <x:c r="THD5904" s="248"/>
      <x:c r="THE5904" s="248"/>
      <x:c r="THF5904" s="248"/>
      <x:c r="THG5904" s="248"/>
      <x:c r="THH5904" s="248"/>
      <x:c r="THI5904" s="248"/>
      <x:c r="THJ5904" s="248"/>
      <x:c r="THK5904" s="248"/>
      <x:c r="THL5904" s="248"/>
      <x:c r="THM5904" s="248"/>
      <x:c r="THN5904" s="248"/>
      <x:c r="THO5904" s="248"/>
      <x:c r="THP5904" s="248"/>
      <x:c r="THQ5904" s="248"/>
      <x:c r="THR5904" s="248"/>
      <x:c r="THS5904" s="248"/>
      <x:c r="THT5904" s="248"/>
      <x:c r="THU5904" s="248"/>
      <x:c r="THV5904" s="248"/>
      <x:c r="THW5904" s="248"/>
      <x:c r="THX5904" s="248"/>
      <x:c r="THY5904" s="248"/>
      <x:c r="THZ5904" s="248"/>
      <x:c r="TIA5904" s="248"/>
      <x:c r="TIB5904" s="248"/>
      <x:c r="TIC5904" s="248"/>
      <x:c r="TID5904" s="248"/>
      <x:c r="TIE5904" s="248"/>
      <x:c r="TIF5904" s="248"/>
      <x:c r="TIG5904" s="248"/>
      <x:c r="TIH5904" s="248"/>
      <x:c r="TII5904" s="248"/>
      <x:c r="TIJ5904" s="248"/>
      <x:c r="TIK5904" s="248"/>
      <x:c r="TIL5904" s="248"/>
      <x:c r="TIM5904" s="248"/>
      <x:c r="TIN5904" s="248"/>
      <x:c r="TIO5904" s="248"/>
      <x:c r="TIP5904" s="248"/>
      <x:c r="TIQ5904" s="248"/>
      <x:c r="TIR5904" s="248"/>
      <x:c r="TIS5904" s="248"/>
      <x:c r="TIT5904" s="248"/>
      <x:c r="TIU5904" s="248"/>
      <x:c r="TIV5904" s="248"/>
      <x:c r="TIW5904" s="248"/>
      <x:c r="TIX5904" s="248"/>
      <x:c r="TIY5904" s="248"/>
      <x:c r="TIZ5904" s="248"/>
      <x:c r="TJA5904" s="248"/>
      <x:c r="TJB5904" s="248"/>
      <x:c r="TJC5904" s="248"/>
      <x:c r="TJD5904" s="248"/>
      <x:c r="TJE5904" s="248"/>
      <x:c r="TJF5904" s="248"/>
      <x:c r="TJG5904" s="248"/>
      <x:c r="TJH5904" s="248"/>
      <x:c r="TJI5904" s="248"/>
      <x:c r="TJJ5904" s="248"/>
      <x:c r="TJK5904" s="248"/>
      <x:c r="TJL5904" s="248"/>
      <x:c r="TJM5904" s="248"/>
      <x:c r="TJN5904" s="248"/>
      <x:c r="TJO5904" s="248"/>
      <x:c r="TJP5904" s="248"/>
      <x:c r="TJQ5904" s="248"/>
      <x:c r="TJR5904" s="248"/>
      <x:c r="TJS5904" s="248"/>
      <x:c r="TJT5904" s="248"/>
      <x:c r="TJU5904" s="248"/>
      <x:c r="TJV5904" s="248"/>
      <x:c r="TJW5904" s="248"/>
      <x:c r="TJX5904" s="248"/>
      <x:c r="TJY5904" s="248"/>
      <x:c r="TJZ5904" s="248"/>
      <x:c r="TKA5904" s="248"/>
      <x:c r="TKB5904" s="248"/>
      <x:c r="TKC5904" s="248"/>
      <x:c r="TKD5904" s="248"/>
      <x:c r="TKE5904" s="248"/>
      <x:c r="TKF5904" s="248"/>
      <x:c r="TKG5904" s="248"/>
      <x:c r="TKH5904" s="248"/>
      <x:c r="TKI5904" s="248"/>
      <x:c r="TKJ5904" s="248"/>
      <x:c r="TKK5904" s="248"/>
      <x:c r="TKL5904" s="248"/>
      <x:c r="TKM5904" s="248"/>
      <x:c r="TKN5904" s="248"/>
      <x:c r="TKO5904" s="248"/>
      <x:c r="TKP5904" s="248"/>
      <x:c r="TKQ5904" s="248"/>
      <x:c r="TKR5904" s="248"/>
      <x:c r="TKS5904" s="248"/>
      <x:c r="TKT5904" s="248"/>
      <x:c r="TKU5904" s="248"/>
      <x:c r="TKV5904" s="248"/>
      <x:c r="TKW5904" s="248"/>
      <x:c r="TKX5904" s="248"/>
      <x:c r="TKY5904" s="248"/>
      <x:c r="TKZ5904" s="248"/>
      <x:c r="TLA5904" s="248"/>
      <x:c r="TLB5904" s="248"/>
      <x:c r="TLC5904" s="248"/>
      <x:c r="TLD5904" s="248"/>
      <x:c r="TLE5904" s="248"/>
      <x:c r="TLF5904" s="248"/>
      <x:c r="TLG5904" s="248"/>
      <x:c r="TLH5904" s="248"/>
      <x:c r="TLI5904" s="248"/>
      <x:c r="TLJ5904" s="248"/>
      <x:c r="TLK5904" s="248"/>
      <x:c r="TLL5904" s="248"/>
      <x:c r="TLM5904" s="248"/>
      <x:c r="TLN5904" s="248"/>
      <x:c r="TLO5904" s="248"/>
      <x:c r="TLP5904" s="248"/>
      <x:c r="TLQ5904" s="248"/>
      <x:c r="TLR5904" s="248"/>
      <x:c r="TLS5904" s="248"/>
      <x:c r="TLT5904" s="248"/>
      <x:c r="TLU5904" s="248"/>
      <x:c r="TLV5904" s="248"/>
      <x:c r="TLW5904" s="248"/>
      <x:c r="TLX5904" s="248"/>
      <x:c r="TLY5904" s="248"/>
      <x:c r="TLZ5904" s="248"/>
      <x:c r="TMA5904" s="248"/>
      <x:c r="TMB5904" s="248"/>
      <x:c r="TMC5904" s="248"/>
      <x:c r="TMD5904" s="248"/>
      <x:c r="TME5904" s="248"/>
      <x:c r="TMF5904" s="248"/>
      <x:c r="TMG5904" s="248"/>
      <x:c r="TMH5904" s="248"/>
      <x:c r="TMI5904" s="248"/>
      <x:c r="TMJ5904" s="248"/>
      <x:c r="TMK5904" s="248"/>
      <x:c r="TML5904" s="248"/>
      <x:c r="TMM5904" s="248"/>
      <x:c r="TMN5904" s="248"/>
      <x:c r="TMO5904" s="248"/>
      <x:c r="TMP5904" s="248"/>
      <x:c r="TMQ5904" s="248"/>
      <x:c r="TMR5904" s="248"/>
      <x:c r="TMS5904" s="248"/>
      <x:c r="TMT5904" s="248"/>
      <x:c r="TMU5904" s="248"/>
      <x:c r="TMV5904" s="248"/>
      <x:c r="TMW5904" s="248"/>
      <x:c r="TMX5904" s="248"/>
      <x:c r="TMY5904" s="248"/>
      <x:c r="TMZ5904" s="248"/>
      <x:c r="TNA5904" s="248"/>
      <x:c r="TNB5904" s="248"/>
      <x:c r="TNC5904" s="248"/>
      <x:c r="TND5904" s="248"/>
      <x:c r="TNE5904" s="248"/>
      <x:c r="TNF5904" s="248"/>
      <x:c r="TNG5904" s="248"/>
      <x:c r="TNH5904" s="248"/>
      <x:c r="TNI5904" s="248"/>
      <x:c r="TNJ5904" s="248"/>
      <x:c r="TNK5904" s="248"/>
      <x:c r="TNL5904" s="248"/>
      <x:c r="TNM5904" s="248"/>
      <x:c r="TNN5904" s="248"/>
      <x:c r="TNO5904" s="248"/>
      <x:c r="TNP5904" s="248"/>
      <x:c r="TNQ5904" s="248"/>
      <x:c r="TNR5904" s="248"/>
      <x:c r="TNS5904" s="248"/>
      <x:c r="TNT5904" s="248"/>
      <x:c r="TNU5904" s="248"/>
      <x:c r="TNV5904" s="248"/>
      <x:c r="TNW5904" s="248"/>
      <x:c r="TNX5904" s="248"/>
      <x:c r="TNY5904" s="248"/>
      <x:c r="TNZ5904" s="248"/>
      <x:c r="TOA5904" s="248"/>
      <x:c r="TOB5904" s="248"/>
      <x:c r="TOC5904" s="248"/>
      <x:c r="TOD5904" s="248"/>
      <x:c r="TOE5904" s="248"/>
      <x:c r="TOF5904" s="248"/>
      <x:c r="TOG5904" s="248"/>
      <x:c r="TOH5904" s="248"/>
      <x:c r="TOI5904" s="248"/>
      <x:c r="TOJ5904" s="248"/>
      <x:c r="TOK5904" s="248"/>
      <x:c r="TOL5904" s="248"/>
      <x:c r="TOM5904" s="248"/>
      <x:c r="TON5904" s="248"/>
      <x:c r="TOO5904" s="248"/>
      <x:c r="TOP5904" s="248"/>
      <x:c r="TOQ5904" s="248"/>
      <x:c r="TOR5904" s="248"/>
      <x:c r="TOS5904" s="248"/>
      <x:c r="TOT5904" s="248"/>
      <x:c r="TOU5904" s="248"/>
      <x:c r="TOV5904" s="248"/>
      <x:c r="TOW5904" s="248"/>
      <x:c r="TOX5904" s="248"/>
      <x:c r="TOY5904" s="248"/>
      <x:c r="TOZ5904" s="248"/>
      <x:c r="TPA5904" s="248"/>
      <x:c r="TPB5904" s="248"/>
      <x:c r="TPC5904" s="248"/>
      <x:c r="TPD5904" s="248"/>
      <x:c r="TPE5904" s="248"/>
      <x:c r="TPF5904" s="248"/>
      <x:c r="TPG5904" s="248"/>
      <x:c r="TPH5904" s="248"/>
      <x:c r="TPI5904" s="248"/>
      <x:c r="TPJ5904" s="248"/>
      <x:c r="TPK5904" s="248"/>
      <x:c r="TPL5904" s="248"/>
      <x:c r="TPM5904" s="248"/>
      <x:c r="TPN5904" s="248"/>
      <x:c r="TPO5904" s="248"/>
      <x:c r="TPP5904" s="248"/>
      <x:c r="TPQ5904" s="248"/>
      <x:c r="TPR5904" s="248"/>
      <x:c r="TPS5904" s="248"/>
      <x:c r="TPT5904" s="248"/>
      <x:c r="TPU5904" s="248"/>
      <x:c r="TPV5904" s="248"/>
      <x:c r="TPW5904" s="248"/>
      <x:c r="TPX5904" s="248"/>
      <x:c r="TPY5904" s="248"/>
      <x:c r="TPZ5904" s="248"/>
      <x:c r="TQA5904" s="248"/>
      <x:c r="TQB5904" s="248"/>
      <x:c r="TQC5904" s="248"/>
      <x:c r="TQD5904" s="248"/>
      <x:c r="TQE5904" s="248"/>
      <x:c r="TQF5904" s="248"/>
      <x:c r="TQG5904" s="248"/>
      <x:c r="TQH5904" s="248"/>
      <x:c r="TQI5904" s="248"/>
      <x:c r="TQJ5904" s="248"/>
      <x:c r="TQK5904" s="248"/>
      <x:c r="TQL5904" s="248"/>
      <x:c r="TQM5904" s="248"/>
      <x:c r="TQN5904" s="248"/>
      <x:c r="TQO5904" s="248"/>
      <x:c r="TQP5904" s="248"/>
      <x:c r="TQQ5904" s="248"/>
      <x:c r="TQR5904" s="248"/>
      <x:c r="TQS5904" s="248"/>
      <x:c r="TQT5904" s="248"/>
      <x:c r="TQU5904" s="248"/>
      <x:c r="TQV5904" s="248"/>
      <x:c r="TQW5904" s="248"/>
      <x:c r="TQX5904" s="248"/>
      <x:c r="TQY5904" s="248"/>
      <x:c r="TQZ5904" s="248"/>
      <x:c r="TRA5904" s="248"/>
      <x:c r="TRB5904" s="248"/>
      <x:c r="TRC5904" s="248"/>
      <x:c r="TRD5904" s="248"/>
      <x:c r="TRE5904" s="248"/>
      <x:c r="TRF5904" s="248"/>
      <x:c r="TRG5904" s="248"/>
      <x:c r="TRH5904" s="248"/>
      <x:c r="TRI5904" s="248"/>
      <x:c r="TRJ5904" s="248"/>
      <x:c r="TRK5904" s="248"/>
      <x:c r="TRL5904" s="248"/>
      <x:c r="TRM5904" s="248"/>
      <x:c r="TRN5904" s="248"/>
      <x:c r="TRO5904" s="248"/>
      <x:c r="TRP5904" s="248"/>
      <x:c r="TRQ5904" s="248"/>
      <x:c r="TRR5904" s="248"/>
      <x:c r="TRS5904" s="248"/>
      <x:c r="TRT5904" s="248"/>
      <x:c r="TRU5904" s="248"/>
      <x:c r="TRV5904" s="248"/>
      <x:c r="TRW5904" s="248"/>
      <x:c r="TRX5904" s="248"/>
      <x:c r="TRY5904" s="248"/>
      <x:c r="TRZ5904" s="248"/>
      <x:c r="TSA5904" s="248"/>
      <x:c r="TSB5904" s="248"/>
      <x:c r="TSC5904" s="248"/>
      <x:c r="TSD5904" s="248"/>
      <x:c r="TSE5904" s="248"/>
      <x:c r="TSF5904" s="248"/>
      <x:c r="TSG5904" s="248"/>
      <x:c r="TSH5904" s="248"/>
      <x:c r="TSI5904" s="248"/>
      <x:c r="TSJ5904" s="248"/>
      <x:c r="TSK5904" s="248"/>
      <x:c r="TSL5904" s="248"/>
      <x:c r="TSM5904" s="248"/>
      <x:c r="TSN5904" s="248"/>
      <x:c r="TSO5904" s="248"/>
      <x:c r="TSP5904" s="248"/>
      <x:c r="TSQ5904" s="248"/>
      <x:c r="TSR5904" s="248"/>
      <x:c r="TSS5904" s="248"/>
      <x:c r="TST5904" s="248"/>
      <x:c r="TSU5904" s="248"/>
      <x:c r="TSV5904" s="248"/>
      <x:c r="TSW5904" s="248"/>
      <x:c r="TSX5904" s="248"/>
      <x:c r="TSY5904" s="248"/>
      <x:c r="TSZ5904" s="248"/>
      <x:c r="TTA5904" s="248"/>
      <x:c r="TTB5904" s="248"/>
      <x:c r="TTC5904" s="248"/>
      <x:c r="TTD5904" s="248"/>
      <x:c r="TTE5904" s="248"/>
      <x:c r="TTF5904" s="248"/>
      <x:c r="TTG5904" s="248"/>
      <x:c r="TTH5904" s="248"/>
      <x:c r="TTI5904" s="248"/>
      <x:c r="TTJ5904" s="248"/>
      <x:c r="TTK5904" s="248"/>
      <x:c r="TTL5904" s="248"/>
      <x:c r="TTM5904" s="248"/>
      <x:c r="TTN5904" s="248"/>
      <x:c r="TTO5904" s="248"/>
      <x:c r="TTP5904" s="248"/>
      <x:c r="TTQ5904" s="248"/>
      <x:c r="TTR5904" s="248"/>
      <x:c r="TTS5904" s="248"/>
      <x:c r="TTT5904" s="248"/>
      <x:c r="TTU5904" s="248"/>
      <x:c r="TTV5904" s="248"/>
      <x:c r="TTW5904" s="248"/>
      <x:c r="TTX5904" s="248"/>
      <x:c r="TTY5904" s="248"/>
      <x:c r="TTZ5904" s="248"/>
      <x:c r="TUA5904" s="248"/>
      <x:c r="TUB5904" s="248"/>
      <x:c r="TUC5904" s="248"/>
      <x:c r="TUD5904" s="248"/>
      <x:c r="TUE5904" s="248"/>
      <x:c r="TUF5904" s="248"/>
      <x:c r="TUG5904" s="248"/>
      <x:c r="TUH5904" s="248"/>
      <x:c r="TUI5904" s="248"/>
      <x:c r="TUJ5904" s="248"/>
      <x:c r="TUK5904" s="248"/>
      <x:c r="TUL5904" s="248"/>
      <x:c r="TUM5904" s="248"/>
      <x:c r="TUN5904" s="248"/>
      <x:c r="TUO5904" s="248"/>
      <x:c r="TUP5904" s="248"/>
      <x:c r="TUQ5904" s="248"/>
      <x:c r="TUR5904" s="248"/>
      <x:c r="TUS5904" s="248"/>
      <x:c r="TUT5904" s="248"/>
      <x:c r="TUU5904" s="248"/>
      <x:c r="TUV5904" s="248"/>
      <x:c r="TUW5904" s="248"/>
      <x:c r="TUX5904" s="248"/>
      <x:c r="TUY5904" s="248"/>
      <x:c r="TUZ5904" s="248"/>
      <x:c r="TVA5904" s="248"/>
      <x:c r="TVB5904" s="248"/>
      <x:c r="TVC5904" s="248"/>
      <x:c r="TVD5904" s="248"/>
      <x:c r="TVE5904" s="248"/>
      <x:c r="TVF5904" s="248"/>
      <x:c r="TVG5904" s="248"/>
      <x:c r="TVH5904" s="248"/>
      <x:c r="TVI5904" s="248"/>
      <x:c r="TVJ5904" s="248"/>
      <x:c r="TVK5904" s="248"/>
      <x:c r="TVL5904" s="248"/>
      <x:c r="TVM5904" s="248"/>
      <x:c r="TVN5904" s="248"/>
      <x:c r="TVO5904" s="248"/>
      <x:c r="TVP5904" s="248"/>
      <x:c r="TVQ5904" s="248"/>
      <x:c r="TVR5904" s="248"/>
      <x:c r="TVS5904" s="248"/>
      <x:c r="TVT5904" s="248"/>
      <x:c r="TVU5904" s="248"/>
      <x:c r="TVV5904" s="248"/>
      <x:c r="TVW5904" s="248"/>
      <x:c r="TVX5904" s="248"/>
      <x:c r="TVY5904" s="248"/>
      <x:c r="TVZ5904" s="248"/>
      <x:c r="TWA5904" s="248"/>
      <x:c r="TWB5904" s="248"/>
      <x:c r="TWC5904" s="248"/>
      <x:c r="TWD5904" s="248"/>
      <x:c r="TWE5904" s="248"/>
      <x:c r="TWF5904" s="248"/>
      <x:c r="TWG5904" s="248"/>
      <x:c r="TWH5904" s="248"/>
      <x:c r="TWI5904" s="248"/>
      <x:c r="TWJ5904" s="248"/>
      <x:c r="TWK5904" s="248"/>
      <x:c r="TWL5904" s="248"/>
      <x:c r="TWM5904" s="248"/>
      <x:c r="TWN5904" s="248"/>
      <x:c r="TWO5904" s="248"/>
      <x:c r="TWP5904" s="248"/>
      <x:c r="TWQ5904" s="248"/>
      <x:c r="TWR5904" s="248"/>
      <x:c r="TWS5904" s="248"/>
      <x:c r="TWT5904" s="248"/>
      <x:c r="TWU5904" s="248"/>
      <x:c r="TWV5904" s="248"/>
      <x:c r="TWW5904" s="248"/>
      <x:c r="TWX5904" s="248"/>
      <x:c r="TWY5904" s="248"/>
      <x:c r="TWZ5904" s="248"/>
      <x:c r="TXA5904" s="248"/>
      <x:c r="TXB5904" s="248"/>
      <x:c r="TXC5904" s="248"/>
      <x:c r="TXD5904" s="248"/>
      <x:c r="TXE5904" s="248"/>
      <x:c r="TXF5904" s="248"/>
      <x:c r="TXG5904" s="248"/>
      <x:c r="TXH5904" s="248"/>
      <x:c r="TXI5904" s="248"/>
      <x:c r="TXJ5904" s="248"/>
      <x:c r="TXK5904" s="248"/>
      <x:c r="TXL5904" s="248"/>
      <x:c r="TXM5904" s="248"/>
      <x:c r="TXN5904" s="248"/>
      <x:c r="TXO5904" s="248"/>
      <x:c r="TXP5904" s="248"/>
      <x:c r="TXQ5904" s="248"/>
      <x:c r="TXR5904" s="248"/>
      <x:c r="TXS5904" s="248"/>
      <x:c r="TXT5904" s="248"/>
      <x:c r="TXU5904" s="248"/>
      <x:c r="TXV5904" s="248"/>
      <x:c r="TXW5904" s="248"/>
      <x:c r="TXX5904" s="248"/>
      <x:c r="TXY5904" s="248"/>
      <x:c r="TXZ5904" s="248"/>
      <x:c r="TYA5904" s="248"/>
      <x:c r="TYB5904" s="248"/>
      <x:c r="TYC5904" s="248"/>
      <x:c r="TYD5904" s="248"/>
      <x:c r="TYE5904" s="248"/>
      <x:c r="TYF5904" s="248"/>
      <x:c r="TYG5904" s="248"/>
      <x:c r="TYH5904" s="248"/>
      <x:c r="TYI5904" s="248"/>
      <x:c r="TYJ5904" s="248"/>
      <x:c r="TYK5904" s="248"/>
      <x:c r="TYL5904" s="248"/>
      <x:c r="TYM5904" s="248"/>
      <x:c r="TYN5904" s="248"/>
      <x:c r="TYO5904" s="248"/>
      <x:c r="TYP5904" s="248"/>
      <x:c r="TYQ5904" s="248"/>
      <x:c r="TYR5904" s="248"/>
      <x:c r="TYS5904" s="248"/>
      <x:c r="TYT5904" s="248"/>
      <x:c r="TYU5904" s="248"/>
      <x:c r="TYV5904" s="248"/>
      <x:c r="TYW5904" s="248"/>
      <x:c r="TYX5904" s="248"/>
      <x:c r="TYY5904" s="248"/>
      <x:c r="TYZ5904" s="248"/>
      <x:c r="TZA5904" s="248"/>
      <x:c r="TZB5904" s="248"/>
      <x:c r="TZC5904" s="248"/>
      <x:c r="TZD5904" s="248"/>
      <x:c r="TZE5904" s="248"/>
      <x:c r="TZF5904" s="248"/>
      <x:c r="TZG5904" s="248"/>
      <x:c r="TZH5904" s="248"/>
      <x:c r="TZI5904" s="248"/>
      <x:c r="TZJ5904" s="248"/>
      <x:c r="TZK5904" s="248"/>
      <x:c r="TZL5904" s="248"/>
      <x:c r="TZM5904" s="248"/>
      <x:c r="TZN5904" s="248"/>
      <x:c r="TZO5904" s="248"/>
      <x:c r="TZP5904" s="248"/>
      <x:c r="TZQ5904" s="248"/>
      <x:c r="TZR5904" s="248"/>
      <x:c r="TZS5904" s="248"/>
      <x:c r="TZT5904" s="248"/>
      <x:c r="TZU5904" s="248"/>
      <x:c r="TZV5904" s="248"/>
      <x:c r="TZW5904" s="248"/>
      <x:c r="TZX5904" s="248"/>
      <x:c r="TZY5904" s="248"/>
      <x:c r="TZZ5904" s="248"/>
      <x:c r="UAA5904" s="248"/>
      <x:c r="UAB5904" s="248"/>
      <x:c r="UAC5904" s="248"/>
      <x:c r="UAD5904" s="248"/>
      <x:c r="UAE5904" s="248"/>
      <x:c r="UAF5904" s="248"/>
      <x:c r="UAG5904" s="248"/>
      <x:c r="UAH5904" s="248"/>
      <x:c r="UAI5904" s="248"/>
      <x:c r="UAJ5904" s="248"/>
      <x:c r="UAK5904" s="248"/>
      <x:c r="UAL5904" s="248"/>
      <x:c r="UAM5904" s="248"/>
      <x:c r="UAN5904" s="248"/>
      <x:c r="UAO5904" s="248"/>
      <x:c r="UAP5904" s="248"/>
      <x:c r="UAQ5904" s="248"/>
      <x:c r="UAR5904" s="248"/>
      <x:c r="UAS5904" s="248"/>
      <x:c r="UAT5904" s="248"/>
      <x:c r="UAU5904" s="248"/>
      <x:c r="UAV5904" s="248"/>
      <x:c r="UAW5904" s="248"/>
      <x:c r="UAX5904" s="248"/>
      <x:c r="UAY5904" s="248"/>
      <x:c r="UAZ5904" s="248"/>
      <x:c r="UBA5904" s="248"/>
      <x:c r="UBB5904" s="248"/>
      <x:c r="UBC5904" s="248"/>
      <x:c r="UBD5904" s="248"/>
      <x:c r="UBE5904" s="248"/>
      <x:c r="UBF5904" s="248"/>
      <x:c r="UBG5904" s="248"/>
      <x:c r="UBH5904" s="248"/>
      <x:c r="UBI5904" s="248"/>
      <x:c r="UBJ5904" s="248"/>
      <x:c r="UBK5904" s="248"/>
      <x:c r="UBL5904" s="248"/>
      <x:c r="UBM5904" s="248"/>
      <x:c r="UBN5904" s="248"/>
      <x:c r="UBO5904" s="248"/>
      <x:c r="UBP5904" s="248"/>
      <x:c r="UBQ5904" s="248"/>
      <x:c r="UBR5904" s="248"/>
      <x:c r="UBS5904" s="248"/>
      <x:c r="UBT5904" s="248"/>
      <x:c r="UBU5904" s="248"/>
      <x:c r="UBV5904" s="248"/>
      <x:c r="UBW5904" s="248"/>
      <x:c r="UBX5904" s="248"/>
      <x:c r="UBY5904" s="248"/>
      <x:c r="UBZ5904" s="248"/>
      <x:c r="UCA5904" s="248"/>
      <x:c r="UCB5904" s="248"/>
      <x:c r="UCC5904" s="248"/>
      <x:c r="UCD5904" s="248"/>
      <x:c r="UCE5904" s="248"/>
      <x:c r="UCF5904" s="248"/>
      <x:c r="UCG5904" s="248"/>
      <x:c r="UCH5904" s="248"/>
      <x:c r="UCI5904" s="248"/>
      <x:c r="UCJ5904" s="248"/>
      <x:c r="UCK5904" s="248"/>
      <x:c r="UCL5904" s="248"/>
      <x:c r="UCM5904" s="248"/>
      <x:c r="UCN5904" s="248"/>
      <x:c r="UCO5904" s="248"/>
      <x:c r="UCP5904" s="248"/>
      <x:c r="UCQ5904" s="248"/>
      <x:c r="UCR5904" s="248"/>
      <x:c r="UCS5904" s="248"/>
      <x:c r="UCT5904" s="248"/>
      <x:c r="UCU5904" s="248"/>
      <x:c r="UCV5904" s="248"/>
      <x:c r="UCW5904" s="248"/>
      <x:c r="UCX5904" s="248"/>
      <x:c r="UCY5904" s="248"/>
      <x:c r="UCZ5904" s="248"/>
      <x:c r="UDA5904" s="248"/>
      <x:c r="UDB5904" s="248"/>
      <x:c r="UDC5904" s="248"/>
      <x:c r="UDD5904" s="248"/>
      <x:c r="UDE5904" s="248"/>
      <x:c r="UDF5904" s="248"/>
      <x:c r="UDG5904" s="248"/>
      <x:c r="UDH5904" s="248"/>
      <x:c r="UDI5904" s="248"/>
      <x:c r="UDJ5904" s="248"/>
      <x:c r="UDK5904" s="248"/>
      <x:c r="UDL5904" s="248"/>
      <x:c r="UDM5904" s="248"/>
      <x:c r="UDN5904" s="248"/>
      <x:c r="UDO5904" s="248"/>
      <x:c r="UDP5904" s="248"/>
      <x:c r="UDQ5904" s="248"/>
      <x:c r="UDR5904" s="248"/>
      <x:c r="UDS5904" s="248"/>
      <x:c r="UDT5904" s="248"/>
      <x:c r="UDU5904" s="248"/>
      <x:c r="UDV5904" s="248"/>
      <x:c r="UDW5904" s="248"/>
      <x:c r="UDX5904" s="248"/>
      <x:c r="UDY5904" s="248"/>
      <x:c r="UDZ5904" s="248"/>
      <x:c r="UEA5904" s="248"/>
      <x:c r="UEB5904" s="248"/>
      <x:c r="UEC5904" s="248"/>
      <x:c r="UED5904" s="248"/>
      <x:c r="UEE5904" s="248"/>
      <x:c r="UEF5904" s="248"/>
      <x:c r="UEG5904" s="248"/>
      <x:c r="UEH5904" s="248"/>
      <x:c r="UEI5904" s="248"/>
      <x:c r="UEJ5904" s="248"/>
      <x:c r="UEK5904" s="248"/>
      <x:c r="UEL5904" s="248"/>
      <x:c r="UEM5904" s="248"/>
      <x:c r="UEN5904" s="248"/>
      <x:c r="UEO5904" s="248"/>
      <x:c r="UEP5904" s="248"/>
      <x:c r="UEQ5904" s="248"/>
      <x:c r="UER5904" s="248"/>
      <x:c r="UES5904" s="248"/>
      <x:c r="UET5904" s="248"/>
      <x:c r="UEU5904" s="248"/>
      <x:c r="UEV5904" s="248"/>
      <x:c r="UEW5904" s="248"/>
      <x:c r="UEX5904" s="248"/>
      <x:c r="UEY5904" s="248"/>
      <x:c r="UEZ5904" s="248"/>
      <x:c r="UFA5904" s="248"/>
      <x:c r="UFB5904" s="248"/>
      <x:c r="UFC5904" s="248"/>
      <x:c r="UFD5904" s="248"/>
      <x:c r="UFE5904" s="248"/>
      <x:c r="UFF5904" s="248"/>
      <x:c r="UFG5904" s="248"/>
      <x:c r="UFH5904" s="248"/>
      <x:c r="UFI5904" s="248"/>
      <x:c r="UFJ5904" s="248"/>
      <x:c r="UFK5904" s="248"/>
      <x:c r="UFL5904" s="248"/>
      <x:c r="UFM5904" s="248"/>
      <x:c r="UFN5904" s="248"/>
      <x:c r="UFO5904" s="248"/>
      <x:c r="UFP5904" s="248"/>
      <x:c r="UFQ5904" s="248"/>
      <x:c r="UFR5904" s="248"/>
      <x:c r="UFS5904" s="248"/>
      <x:c r="UFT5904" s="248"/>
      <x:c r="UFU5904" s="248"/>
      <x:c r="UFV5904" s="248"/>
      <x:c r="UFW5904" s="248"/>
      <x:c r="UFX5904" s="248"/>
      <x:c r="UFY5904" s="248"/>
      <x:c r="UFZ5904" s="248"/>
      <x:c r="UGA5904" s="248"/>
      <x:c r="UGB5904" s="248"/>
      <x:c r="UGC5904" s="248"/>
      <x:c r="UGD5904" s="248"/>
      <x:c r="UGE5904" s="248"/>
      <x:c r="UGF5904" s="248"/>
      <x:c r="UGG5904" s="248"/>
      <x:c r="UGH5904" s="248"/>
      <x:c r="UGI5904" s="248"/>
      <x:c r="UGJ5904" s="248"/>
      <x:c r="UGK5904" s="248"/>
      <x:c r="UGL5904" s="248"/>
      <x:c r="UGM5904" s="248"/>
      <x:c r="UGN5904" s="248"/>
      <x:c r="UGO5904" s="248"/>
      <x:c r="UGP5904" s="248"/>
      <x:c r="UGQ5904" s="248"/>
      <x:c r="UGR5904" s="248"/>
      <x:c r="UGS5904" s="248"/>
      <x:c r="UGT5904" s="248"/>
      <x:c r="UGU5904" s="248"/>
      <x:c r="UGV5904" s="248"/>
      <x:c r="UGW5904" s="248"/>
      <x:c r="UGX5904" s="248"/>
      <x:c r="UGY5904" s="248"/>
      <x:c r="UGZ5904" s="248"/>
      <x:c r="UHA5904" s="248"/>
      <x:c r="UHB5904" s="248"/>
      <x:c r="UHC5904" s="248"/>
      <x:c r="UHD5904" s="248"/>
      <x:c r="UHE5904" s="248"/>
      <x:c r="UHF5904" s="248"/>
      <x:c r="UHG5904" s="248"/>
      <x:c r="UHH5904" s="248"/>
      <x:c r="UHI5904" s="248"/>
      <x:c r="UHJ5904" s="248"/>
      <x:c r="UHK5904" s="248"/>
      <x:c r="UHL5904" s="248"/>
      <x:c r="UHM5904" s="248"/>
      <x:c r="UHN5904" s="248"/>
      <x:c r="UHO5904" s="248"/>
      <x:c r="UHP5904" s="248"/>
      <x:c r="UHQ5904" s="248"/>
      <x:c r="UHR5904" s="248"/>
      <x:c r="UHS5904" s="248"/>
      <x:c r="UHT5904" s="248"/>
      <x:c r="UHU5904" s="248"/>
      <x:c r="UHV5904" s="248"/>
      <x:c r="UHW5904" s="248"/>
      <x:c r="UHX5904" s="248"/>
      <x:c r="UHY5904" s="248"/>
      <x:c r="UHZ5904" s="248"/>
      <x:c r="UIA5904" s="248"/>
      <x:c r="UIB5904" s="248"/>
      <x:c r="UIC5904" s="248"/>
      <x:c r="UID5904" s="248"/>
      <x:c r="UIE5904" s="248"/>
      <x:c r="UIF5904" s="248"/>
      <x:c r="UIG5904" s="248"/>
      <x:c r="UIH5904" s="248"/>
      <x:c r="UII5904" s="248"/>
      <x:c r="UIJ5904" s="248"/>
      <x:c r="UIK5904" s="248"/>
      <x:c r="UIL5904" s="248"/>
      <x:c r="UIM5904" s="248"/>
      <x:c r="UIN5904" s="248"/>
      <x:c r="UIO5904" s="248"/>
      <x:c r="UIP5904" s="248"/>
      <x:c r="UIQ5904" s="248"/>
      <x:c r="UIR5904" s="248"/>
      <x:c r="UIS5904" s="248"/>
      <x:c r="UIT5904" s="248"/>
      <x:c r="UIU5904" s="248"/>
      <x:c r="UIV5904" s="248"/>
      <x:c r="UIW5904" s="248"/>
      <x:c r="UIX5904" s="248"/>
      <x:c r="UIY5904" s="248"/>
      <x:c r="UIZ5904" s="248"/>
      <x:c r="UJA5904" s="248"/>
      <x:c r="UJB5904" s="248"/>
      <x:c r="UJC5904" s="248"/>
      <x:c r="UJD5904" s="248"/>
      <x:c r="UJE5904" s="248"/>
      <x:c r="UJF5904" s="248"/>
      <x:c r="UJG5904" s="248"/>
      <x:c r="UJH5904" s="248"/>
      <x:c r="UJI5904" s="248"/>
      <x:c r="UJJ5904" s="248"/>
      <x:c r="UJK5904" s="248"/>
      <x:c r="UJL5904" s="248"/>
      <x:c r="UJM5904" s="248"/>
      <x:c r="UJN5904" s="248"/>
      <x:c r="UJO5904" s="248"/>
      <x:c r="UJP5904" s="248"/>
      <x:c r="UJQ5904" s="248"/>
      <x:c r="UJR5904" s="248"/>
      <x:c r="UJS5904" s="248"/>
      <x:c r="UJT5904" s="248"/>
      <x:c r="UJU5904" s="248"/>
      <x:c r="UJV5904" s="248"/>
      <x:c r="UJW5904" s="248"/>
      <x:c r="UJX5904" s="248"/>
      <x:c r="UJY5904" s="248"/>
      <x:c r="UJZ5904" s="248"/>
      <x:c r="UKA5904" s="248"/>
      <x:c r="UKB5904" s="248"/>
      <x:c r="UKC5904" s="248"/>
      <x:c r="UKD5904" s="248"/>
      <x:c r="UKE5904" s="248"/>
      <x:c r="UKF5904" s="248"/>
      <x:c r="UKG5904" s="248"/>
      <x:c r="UKH5904" s="248"/>
      <x:c r="UKI5904" s="248"/>
      <x:c r="UKJ5904" s="248"/>
      <x:c r="UKK5904" s="248"/>
      <x:c r="UKL5904" s="248"/>
      <x:c r="UKM5904" s="248"/>
      <x:c r="UKN5904" s="248"/>
      <x:c r="UKO5904" s="248"/>
      <x:c r="UKP5904" s="248"/>
      <x:c r="UKQ5904" s="248"/>
      <x:c r="UKR5904" s="248"/>
      <x:c r="UKS5904" s="248"/>
      <x:c r="UKT5904" s="248"/>
      <x:c r="UKU5904" s="248"/>
      <x:c r="UKV5904" s="248"/>
      <x:c r="UKW5904" s="248"/>
      <x:c r="UKX5904" s="248"/>
      <x:c r="UKY5904" s="248"/>
      <x:c r="UKZ5904" s="248"/>
      <x:c r="ULA5904" s="248"/>
      <x:c r="ULB5904" s="248"/>
      <x:c r="ULC5904" s="248"/>
      <x:c r="ULD5904" s="248"/>
      <x:c r="ULE5904" s="248"/>
      <x:c r="ULF5904" s="248"/>
      <x:c r="ULG5904" s="248"/>
      <x:c r="ULH5904" s="248"/>
      <x:c r="ULI5904" s="248"/>
      <x:c r="ULJ5904" s="248"/>
      <x:c r="ULK5904" s="248"/>
      <x:c r="ULL5904" s="248"/>
      <x:c r="ULM5904" s="248"/>
      <x:c r="ULN5904" s="248"/>
      <x:c r="ULO5904" s="248"/>
      <x:c r="ULP5904" s="248"/>
      <x:c r="ULQ5904" s="248"/>
      <x:c r="ULR5904" s="248"/>
      <x:c r="ULS5904" s="248"/>
      <x:c r="ULT5904" s="248"/>
      <x:c r="ULU5904" s="248"/>
      <x:c r="ULV5904" s="248"/>
      <x:c r="ULW5904" s="248"/>
      <x:c r="ULX5904" s="248"/>
      <x:c r="ULY5904" s="248"/>
      <x:c r="ULZ5904" s="248"/>
      <x:c r="UMA5904" s="248"/>
      <x:c r="UMB5904" s="248"/>
      <x:c r="UMC5904" s="248"/>
      <x:c r="UMD5904" s="248"/>
      <x:c r="UME5904" s="248"/>
      <x:c r="UMF5904" s="248"/>
      <x:c r="UMG5904" s="248"/>
      <x:c r="UMH5904" s="248"/>
      <x:c r="UMI5904" s="248"/>
      <x:c r="UMJ5904" s="248"/>
      <x:c r="UMK5904" s="248"/>
      <x:c r="UML5904" s="248"/>
      <x:c r="UMM5904" s="248"/>
      <x:c r="UMN5904" s="248"/>
      <x:c r="UMO5904" s="248"/>
      <x:c r="UMP5904" s="248"/>
      <x:c r="UMQ5904" s="248"/>
      <x:c r="UMR5904" s="248"/>
      <x:c r="UMS5904" s="248"/>
      <x:c r="UMT5904" s="248"/>
      <x:c r="UMU5904" s="248"/>
      <x:c r="UMV5904" s="248"/>
      <x:c r="UMW5904" s="248"/>
      <x:c r="UMX5904" s="248"/>
      <x:c r="UMY5904" s="248"/>
      <x:c r="UMZ5904" s="248"/>
      <x:c r="UNA5904" s="248"/>
      <x:c r="UNB5904" s="248"/>
      <x:c r="UNC5904" s="248"/>
      <x:c r="UND5904" s="248"/>
      <x:c r="UNE5904" s="248"/>
      <x:c r="UNF5904" s="248"/>
      <x:c r="UNG5904" s="248"/>
      <x:c r="UNH5904" s="248"/>
      <x:c r="UNI5904" s="248"/>
      <x:c r="UNJ5904" s="248"/>
      <x:c r="UNK5904" s="248"/>
      <x:c r="UNL5904" s="248"/>
      <x:c r="UNM5904" s="248"/>
      <x:c r="UNN5904" s="248"/>
      <x:c r="UNO5904" s="248"/>
      <x:c r="UNP5904" s="248"/>
      <x:c r="UNQ5904" s="248"/>
      <x:c r="UNR5904" s="248"/>
      <x:c r="UNS5904" s="248"/>
      <x:c r="UNT5904" s="248"/>
      <x:c r="UNU5904" s="248"/>
      <x:c r="UNV5904" s="248"/>
      <x:c r="UNW5904" s="248"/>
      <x:c r="UNX5904" s="248"/>
      <x:c r="UNY5904" s="248"/>
      <x:c r="UNZ5904" s="248"/>
      <x:c r="UOA5904" s="248"/>
      <x:c r="UOB5904" s="248"/>
      <x:c r="UOC5904" s="248"/>
      <x:c r="UOD5904" s="248"/>
      <x:c r="UOE5904" s="248"/>
      <x:c r="UOF5904" s="248"/>
      <x:c r="UOG5904" s="248"/>
      <x:c r="UOH5904" s="248"/>
      <x:c r="UOI5904" s="248"/>
      <x:c r="UOJ5904" s="248"/>
      <x:c r="UOK5904" s="248"/>
      <x:c r="UOL5904" s="248"/>
      <x:c r="UOM5904" s="248"/>
      <x:c r="UON5904" s="248"/>
      <x:c r="UOO5904" s="248"/>
      <x:c r="UOP5904" s="248"/>
      <x:c r="UOQ5904" s="248"/>
      <x:c r="UOR5904" s="248"/>
      <x:c r="UOS5904" s="248"/>
      <x:c r="UOT5904" s="248"/>
      <x:c r="UOU5904" s="248"/>
      <x:c r="UOV5904" s="248"/>
      <x:c r="UOW5904" s="248"/>
      <x:c r="UOX5904" s="248"/>
      <x:c r="UOY5904" s="248"/>
      <x:c r="UOZ5904" s="248"/>
      <x:c r="UPA5904" s="248"/>
      <x:c r="UPB5904" s="248"/>
      <x:c r="UPC5904" s="248"/>
      <x:c r="UPD5904" s="248"/>
      <x:c r="UPE5904" s="248"/>
      <x:c r="UPF5904" s="248"/>
      <x:c r="UPG5904" s="248"/>
      <x:c r="UPH5904" s="248"/>
      <x:c r="UPI5904" s="248"/>
      <x:c r="UPJ5904" s="248"/>
      <x:c r="UPK5904" s="248"/>
      <x:c r="UPL5904" s="248"/>
      <x:c r="UPM5904" s="248"/>
      <x:c r="UPN5904" s="248"/>
      <x:c r="UPO5904" s="248"/>
      <x:c r="UPP5904" s="248"/>
      <x:c r="UPQ5904" s="248"/>
      <x:c r="UPR5904" s="248"/>
      <x:c r="UPS5904" s="248"/>
      <x:c r="UPT5904" s="248"/>
      <x:c r="UPU5904" s="248"/>
      <x:c r="UPV5904" s="248"/>
      <x:c r="UPW5904" s="248"/>
      <x:c r="UPX5904" s="248"/>
      <x:c r="UPY5904" s="248"/>
      <x:c r="UPZ5904" s="248"/>
      <x:c r="UQA5904" s="248"/>
      <x:c r="UQB5904" s="248"/>
      <x:c r="UQC5904" s="248"/>
      <x:c r="UQD5904" s="248"/>
      <x:c r="UQE5904" s="248"/>
      <x:c r="UQF5904" s="248"/>
      <x:c r="UQG5904" s="248"/>
      <x:c r="UQH5904" s="248"/>
      <x:c r="UQI5904" s="248"/>
      <x:c r="UQJ5904" s="248"/>
      <x:c r="UQK5904" s="248"/>
      <x:c r="UQL5904" s="248"/>
      <x:c r="UQM5904" s="248"/>
      <x:c r="UQN5904" s="248"/>
      <x:c r="UQO5904" s="248"/>
      <x:c r="UQP5904" s="248"/>
      <x:c r="UQQ5904" s="248"/>
      <x:c r="UQR5904" s="248"/>
      <x:c r="UQS5904" s="248"/>
      <x:c r="UQT5904" s="248"/>
      <x:c r="UQU5904" s="248"/>
      <x:c r="UQV5904" s="248"/>
      <x:c r="UQW5904" s="248"/>
      <x:c r="UQX5904" s="248"/>
      <x:c r="UQY5904" s="248"/>
      <x:c r="UQZ5904" s="248"/>
      <x:c r="URA5904" s="248"/>
      <x:c r="URB5904" s="248"/>
      <x:c r="URC5904" s="248"/>
      <x:c r="URD5904" s="248"/>
      <x:c r="URE5904" s="248"/>
      <x:c r="URF5904" s="248"/>
      <x:c r="URG5904" s="248"/>
      <x:c r="URH5904" s="248"/>
      <x:c r="URI5904" s="248"/>
      <x:c r="URJ5904" s="248"/>
      <x:c r="URK5904" s="248"/>
      <x:c r="URL5904" s="248"/>
      <x:c r="URM5904" s="248"/>
      <x:c r="URN5904" s="248"/>
      <x:c r="URO5904" s="248"/>
      <x:c r="URP5904" s="248"/>
      <x:c r="URQ5904" s="248"/>
      <x:c r="URR5904" s="248"/>
      <x:c r="URS5904" s="248"/>
      <x:c r="URT5904" s="248"/>
      <x:c r="URU5904" s="248"/>
      <x:c r="URV5904" s="248"/>
      <x:c r="URW5904" s="248"/>
      <x:c r="URX5904" s="248"/>
      <x:c r="URY5904" s="248"/>
      <x:c r="URZ5904" s="248"/>
      <x:c r="USA5904" s="248"/>
      <x:c r="USB5904" s="248"/>
      <x:c r="USC5904" s="248"/>
      <x:c r="USD5904" s="248"/>
      <x:c r="USE5904" s="248"/>
      <x:c r="USF5904" s="248"/>
      <x:c r="USG5904" s="248"/>
      <x:c r="USH5904" s="248"/>
      <x:c r="USI5904" s="248"/>
      <x:c r="USJ5904" s="248"/>
      <x:c r="USK5904" s="248"/>
      <x:c r="USL5904" s="248"/>
      <x:c r="USM5904" s="248"/>
      <x:c r="USN5904" s="248"/>
      <x:c r="USO5904" s="248"/>
      <x:c r="USP5904" s="248"/>
      <x:c r="USQ5904" s="248"/>
      <x:c r="USR5904" s="248"/>
      <x:c r="USS5904" s="248"/>
      <x:c r="UST5904" s="248"/>
      <x:c r="USU5904" s="248"/>
      <x:c r="USV5904" s="248"/>
      <x:c r="USW5904" s="248"/>
      <x:c r="USX5904" s="248"/>
      <x:c r="USY5904" s="248"/>
      <x:c r="USZ5904" s="248"/>
      <x:c r="UTA5904" s="248"/>
      <x:c r="UTB5904" s="248"/>
      <x:c r="UTC5904" s="248"/>
      <x:c r="UTD5904" s="248"/>
      <x:c r="UTE5904" s="248"/>
      <x:c r="UTF5904" s="248"/>
      <x:c r="UTG5904" s="248"/>
      <x:c r="UTH5904" s="248"/>
      <x:c r="UTI5904" s="248"/>
      <x:c r="UTJ5904" s="248"/>
      <x:c r="UTK5904" s="248"/>
      <x:c r="UTL5904" s="248"/>
      <x:c r="UTM5904" s="248"/>
      <x:c r="UTN5904" s="248"/>
      <x:c r="UTO5904" s="248"/>
      <x:c r="UTP5904" s="248"/>
      <x:c r="UTQ5904" s="248"/>
      <x:c r="UTR5904" s="248"/>
      <x:c r="UTS5904" s="248"/>
      <x:c r="UTT5904" s="248"/>
      <x:c r="UTU5904" s="248"/>
      <x:c r="UTV5904" s="248"/>
      <x:c r="UTW5904" s="248"/>
      <x:c r="UTX5904" s="248"/>
      <x:c r="UTY5904" s="248"/>
      <x:c r="UTZ5904" s="248"/>
      <x:c r="UUA5904" s="248"/>
      <x:c r="UUB5904" s="248"/>
      <x:c r="UUC5904" s="248"/>
      <x:c r="UUD5904" s="248"/>
      <x:c r="UUE5904" s="248"/>
      <x:c r="UUF5904" s="248"/>
      <x:c r="UUG5904" s="248"/>
      <x:c r="UUH5904" s="248"/>
      <x:c r="UUI5904" s="248"/>
      <x:c r="UUJ5904" s="248"/>
      <x:c r="UUK5904" s="248"/>
      <x:c r="UUL5904" s="248"/>
      <x:c r="UUM5904" s="248"/>
      <x:c r="UUN5904" s="248"/>
      <x:c r="UUO5904" s="248"/>
      <x:c r="UUP5904" s="248"/>
      <x:c r="UUQ5904" s="248"/>
      <x:c r="UUR5904" s="248"/>
      <x:c r="UUS5904" s="248"/>
      <x:c r="UUT5904" s="248"/>
      <x:c r="UUU5904" s="248"/>
      <x:c r="UUV5904" s="248"/>
      <x:c r="UUW5904" s="248"/>
      <x:c r="UUX5904" s="248"/>
      <x:c r="UUY5904" s="248"/>
      <x:c r="UUZ5904" s="248"/>
      <x:c r="UVA5904" s="248"/>
      <x:c r="UVB5904" s="248"/>
      <x:c r="UVC5904" s="248"/>
      <x:c r="UVD5904" s="248"/>
      <x:c r="UVE5904" s="248"/>
      <x:c r="UVF5904" s="248"/>
      <x:c r="UVG5904" s="248"/>
      <x:c r="UVH5904" s="248"/>
      <x:c r="UVI5904" s="248"/>
      <x:c r="UVJ5904" s="248"/>
      <x:c r="UVK5904" s="248"/>
      <x:c r="UVL5904" s="248"/>
      <x:c r="UVM5904" s="248"/>
      <x:c r="UVN5904" s="248"/>
      <x:c r="UVO5904" s="248"/>
      <x:c r="UVP5904" s="248"/>
      <x:c r="UVQ5904" s="248"/>
      <x:c r="UVR5904" s="248"/>
      <x:c r="UVS5904" s="248"/>
      <x:c r="UVT5904" s="248"/>
      <x:c r="UVU5904" s="248"/>
      <x:c r="UVV5904" s="248"/>
      <x:c r="UVW5904" s="248"/>
      <x:c r="UVX5904" s="248"/>
      <x:c r="UVY5904" s="248"/>
      <x:c r="UVZ5904" s="248"/>
      <x:c r="UWA5904" s="248"/>
      <x:c r="UWB5904" s="248"/>
      <x:c r="UWC5904" s="248"/>
      <x:c r="UWD5904" s="248"/>
      <x:c r="UWE5904" s="248"/>
      <x:c r="UWF5904" s="248"/>
      <x:c r="UWG5904" s="248"/>
      <x:c r="UWH5904" s="248"/>
      <x:c r="UWI5904" s="248"/>
      <x:c r="UWJ5904" s="248"/>
      <x:c r="UWK5904" s="248"/>
      <x:c r="UWL5904" s="248"/>
      <x:c r="UWM5904" s="248"/>
      <x:c r="UWN5904" s="248"/>
      <x:c r="UWO5904" s="248"/>
      <x:c r="UWP5904" s="248"/>
      <x:c r="UWQ5904" s="248"/>
      <x:c r="UWR5904" s="248"/>
      <x:c r="UWS5904" s="248"/>
      <x:c r="UWT5904" s="248"/>
      <x:c r="UWU5904" s="248"/>
      <x:c r="UWV5904" s="248"/>
      <x:c r="UWW5904" s="248"/>
      <x:c r="UWX5904" s="248"/>
      <x:c r="UWY5904" s="248"/>
      <x:c r="UWZ5904" s="248"/>
      <x:c r="UXA5904" s="248"/>
      <x:c r="UXB5904" s="248"/>
      <x:c r="UXC5904" s="248"/>
      <x:c r="UXD5904" s="248"/>
      <x:c r="UXE5904" s="248"/>
      <x:c r="UXF5904" s="248"/>
      <x:c r="UXG5904" s="248"/>
      <x:c r="UXH5904" s="248"/>
      <x:c r="UXI5904" s="248"/>
      <x:c r="UXJ5904" s="248"/>
      <x:c r="UXK5904" s="248"/>
      <x:c r="UXL5904" s="248"/>
      <x:c r="UXM5904" s="248"/>
      <x:c r="UXN5904" s="248"/>
      <x:c r="UXO5904" s="248"/>
      <x:c r="UXP5904" s="248"/>
      <x:c r="UXQ5904" s="248"/>
      <x:c r="UXR5904" s="248"/>
      <x:c r="UXS5904" s="248"/>
      <x:c r="UXT5904" s="248"/>
      <x:c r="UXU5904" s="248"/>
      <x:c r="UXV5904" s="248"/>
      <x:c r="UXW5904" s="248"/>
      <x:c r="UXX5904" s="248"/>
      <x:c r="UXY5904" s="248"/>
      <x:c r="UXZ5904" s="248"/>
      <x:c r="UYA5904" s="248"/>
      <x:c r="UYB5904" s="248"/>
      <x:c r="UYC5904" s="248"/>
      <x:c r="UYD5904" s="248"/>
      <x:c r="UYE5904" s="248"/>
      <x:c r="UYF5904" s="248"/>
      <x:c r="UYG5904" s="248"/>
      <x:c r="UYH5904" s="248"/>
      <x:c r="UYI5904" s="248"/>
      <x:c r="UYJ5904" s="248"/>
      <x:c r="UYK5904" s="248"/>
      <x:c r="UYL5904" s="248"/>
      <x:c r="UYM5904" s="248"/>
      <x:c r="UYN5904" s="248"/>
      <x:c r="UYO5904" s="248"/>
      <x:c r="UYP5904" s="248"/>
      <x:c r="UYQ5904" s="248"/>
      <x:c r="UYR5904" s="248"/>
      <x:c r="UYS5904" s="248"/>
      <x:c r="UYT5904" s="248"/>
      <x:c r="UYU5904" s="248"/>
      <x:c r="UYV5904" s="248"/>
      <x:c r="UYW5904" s="248"/>
      <x:c r="UYX5904" s="248"/>
      <x:c r="UYY5904" s="248"/>
      <x:c r="UYZ5904" s="248"/>
      <x:c r="UZA5904" s="248"/>
      <x:c r="UZB5904" s="248"/>
      <x:c r="UZC5904" s="248"/>
      <x:c r="UZD5904" s="248"/>
      <x:c r="UZE5904" s="248"/>
      <x:c r="UZF5904" s="248"/>
      <x:c r="UZG5904" s="248"/>
      <x:c r="UZH5904" s="248"/>
      <x:c r="UZI5904" s="248"/>
      <x:c r="UZJ5904" s="248"/>
      <x:c r="UZK5904" s="248"/>
      <x:c r="UZL5904" s="248"/>
      <x:c r="UZM5904" s="248"/>
      <x:c r="UZN5904" s="248"/>
      <x:c r="UZO5904" s="248"/>
      <x:c r="UZP5904" s="248"/>
      <x:c r="UZQ5904" s="248"/>
      <x:c r="UZR5904" s="248"/>
      <x:c r="UZS5904" s="248"/>
      <x:c r="UZT5904" s="248"/>
      <x:c r="UZU5904" s="248"/>
      <x:c r="UZV5904" s="248"/>
      <x:c r="UZW5904" s="248"/>
      <x:c r="UZX5904" s="248"/>
      <x:c r="UZY5904" s="248"/>
      <x:c r="UZZ5904" s="248"/>
      <x:c r="VAA5904" s="248"/>
      <x:c r="VAB5904" s="248"/>
      <x:c r="VAC5904" s="248"/>
      <x:c r="VAD5904" s="248"/>
      <x:c r="VAE5904" s="248"/>
      <x:c r="VAF5904" s="248"/>
      <x:c r="VAG5904" s="248"/>
      <x:c r="VAH5904" s="248"/>
      <x:c r="VAI5904" s="248"/>
      <x:c r="VAJ5904" s="248"/>
      <x:c r="VAK5904" s="248"/>
      <x:c r="VAL5904" s="248"/>
      <x:c r="VAM5904" s="248"/>
      <x:c r="VAN5904" s="248"/>
      <x:c r="VAO5904" s="248"/>
      <x:c r="VAP5904" s="248"/>
      <x:c r="VAQ5904" s="248"/>
      <x:c r="VAR5904" s="248"/>
      <x:c r="VAS5904" s="248"/>
      <x:c r="VAT5904" s="248"/>
      <x:c r="VAU5904" s="248"/>
      <x:c r="VAV5904" s="248"/>
      <x:c r="VAW5904" s="248"/>
      <x:c r="VAX5904" s="248"/>
      <x:c r="VAY5904" s="248"/>
      <x:c r="VAZ5904" s="248"/>
      <x:c r="VBA5904" s="248"/>
      <x:c r="VBB5904" s="248"/>
      <x:c r="VBC5904" s="248"/>
      <x:c r="VBD5904" s="248"/>
      <x:c r="VBE5904" s="248"/>
      <x:c r="VBF5904" s="248"/>
      <x:c r="VBG5904" s="248"/>
      <x:c r="VBH5904" s="248"/>
      <x:c r="VBI5904" s="248"/>
      <x:c r="VBJ5904" s="248"/>
      <x:c r="VBK5904" s="248"/>
      <x:c r="VBL5904" s="248"/>
      <x:c r="VBM5904" s="248"/>
      <x:c r="VBN5904" s="248"/>
      <x:c r="VBO5904" s="248"/>
      <x:c r="VBP5904" s="248"/>
      <x:c r="VBQ5904" s="248"/>
      <x:c r="VBR5904" s="248"/>
      <x:c r="VBS5904" s="248"/>
      <x:c r="VBT5904" s="248"/>
      <x:c r="VBU5904" s="248"/>
      <x:c r="VBV5904" s="248"/>
      <x:c r="VBW5904" s="248"/>
      <x:c r="VBX5904" s="248"/>
      <x:c r="VBY5904" s="248"/>
      <x:c r="VBZ5904" s="248"/>
      <x:c r="VCA5904" s="248"/>
      <x:c r="VCB5904" s="248"/>
      <x:c r="VCC5904" s="248"/>
      <x:c r="VCD5904" s="248"/>
      <x:c r="VCE5904" s="248"/>
      <x:c r="VCF5904" s="248"/>
      <x:c r="VCG5904" s="248"/>
      <x:c r="VCH5904" s="248"/>
      <x:c r="VCI5904" s="248"/>
      <x:c r="VCJ5904" s="248"/>
      <x:c r="VCK5904" s="248"/>
      <x:c r="VCL5904" s="248"/>
      <x:c r="VCM5904" s="248"/>
      <x:c r="VCN5904" s="248"/>
      <x:c r="VCO5904" s="248"/>
      <x:c r="VCP5904" s="248"/>
      <x:c r="VCQ5904" s="248"/>
      <x:c r="VCR5904" s="248"/>
      <x:c r="VCS5904" s="248"/>
      <x:c r="VCT5904" s="248"/>
      <x:c r="VCU5904" s="248"/>
      <x:c r="VCV5904" s="248"/>
      <x:c r="VCW5904" s="248"/>
      <x:c r="VCX5904" s="248"/>
      <x:c r="VCY5904" s="248"/>
      <x:c r="VCZ5904" s="248"/>
      <x:c r="VDA5904" s="248"/>
      <x:c r="VDB5904" s="248"/>
      <x:c r="VDC5904" s="248"/>
      <x:c r="VDD5904" s="248"/>
      <x:c r="VDE5904" s="248"/>
      <x:c r="VDF5904" s="248"/>
      <x:c r="VDG5904" s="248"/>
      <x:c r="VDH5904" s="248"/>
      <x:c r="VDI5904" s="248"/>
      <x:c r="VDJ5904" s="248"/>
      <x:c r="VDK5904" s="248"/>
      <x:c r="VDL5904" s="248"/>
      <x:c r="VDM5904" s="248"/>
      <x:c r="VDN5904" s="248"/>
      <x:c r="VDO5904" s="248"/>
      <x:c r="VDP5904" s="248"/>
      <x:c r="VDQ5904" s="248"/>
      <x:c r="VDR5904" s="248"/>
      <x:c r="VDS5904" s="248"/>
      <x:c r="VDT5904" s="248"/>
      <x:c r="VDU5904" s="248"/>
      <x:c r="VDV5904" s="248"/>
      <x:c r="VDW5904" s="248"/>
      <x:c r="VDX5904" s="248"/>
      <x:c r="VDY5904" s="248"/>
      <x:c r="VDZ5904" s="248"/>
      <x:c r="VEA5904" s="248"/>
      <x:c r="VEB5904" s="248"/>
      <x:c r="VEC5904" s="248"/>
      <x:c r="VED5904" s="248"/>
      <x:c r="VEE5904" s="248"/>
      <x:c r="VEF5904" s="248"/>
      <x:c r="VEG5904" s="248"/>
      <x:c r="VEH5904" s="248"/>
      <x:c r="VEI5904" s="248"/>
      <x:c r="VEJ5904" s="248"/>
      <x:c r="VEK5904" s="248"/>
      <x:c r="VEL5904" s="248"/>
      <x:c r="VEM5904" s="248"/>
      <x:c r="VEN5904" s="248"/>
      <x:c r="VEO5904" s="248"/>
      <x:c r="VEP5904" s="248"/>
      <x:c r="VEQ5904" s="248"/>
      <x:c r="VER5904" s="248"/>
      <x:c r="VES5904" s="248"/>
      <x:c r="VET5904" s="248"/>
      <x:c r="VEU5904" s="248"/>
      <x:c r="VEV5904" s="248"/>
      <x:c r="VEW5904" s="248"/>
      <x:c r="VEX5904" s="248"/>
      <x:c r="VEY5904" s="248"/>
      <x:c r="VEZ5904" s="248"/>
      <x:c r="VFA5904" s="248"/>
      <x:c r="VFB5904" s="248"/>
      <x:c r="VFC5904" s="248"/>
      <x:c r="VFD5904" s="248"/>
      <x:c r="VFE5904" s="248"/>
      <x:c r="VFF5904" s="248"/>
      <x:c r="VFG5904" s="248"/>
      <x:c r="VFH5904" s="248"/>
      <x:c r="VFI5904" s="248"/>
      <x:c r="VFJ5904" s="248"/>
      <x:c r="VFK5904" s="248"/>
      <x:c r="VFL5904" s="248"/>
      <x:c r="VFM5904" s="248"/>
      <x:c r="VFN5904" s="248"/>
      <x:c r="VFO5904" s="248"/>
      <x:c r="VFP5904" s="248"/>
      <x:c r="VFQ5904" s="248"/>
      <x:c r="VFR5904" s="248"/>
      <x:c r="VFS5904" s="248"/>
      <x:c r="VFT5904" s="248"/>
      <x:c r="VFU5904" s="248"/>
      <x:c r="VFV5904" s="248"/>
      <x:c r="VFW5904" s="248"/>
      <x:c r="VFX5904" s="248"/>
      <x:c r="VFY5904" s="248"/>
      <x:c r="VFZ5904" s="248"/>
      <x:c r="VGA5904" s="248"/>
      <x:c r="VGB5904" s="248"/>
      <x:c r="VGC5904" s="248"/>
      <x:c r="VGD5904" s="248"/>
      <x:c r="VGE5904" s="248"/>
      <x:c r="VGF5904" s="248"/>
      <x:c r="VGG5904" s="248"/>
      <x:c r="VGH5904" s="248"/>
      <x:c r="VGI5904" s="248"/>
      <x:c r="VGJ5904" s="248"/>
      <x:c r="VGK5904" s="248"/>
      <x:c r="VGL5904" s="248"/>
      <x:c r="VGM5904" s="248"/>
      <x:c r="VGN5904" s="248"/>
      <x:c r="VGO5904" s="248"/>
      <x:c r="VGP5904" s="248"/>
      <x:c r="VGQ5904" s="248"/>
      <x:c r="VGR5904" s="248"/>
      <x:c r="VGS5904" s="248"/>
      <x:c r="VGT5904" s="248"/>
      <x:c r="VGU5904" s="248"/>
      <x:c r="VGV5904" s="248"/>
      <x:c r="VGW5904" s="248"/>
      <x:c r="VGX5904" s="248"/>
      <x:c r="VGY5904" s="248"/>
      <x:c r="VGZ5904" s="248"/>
      <x:c r="VHA5904" s="248"/>
      <x:c r="VHB5904" s="248"/>
      <x:c r="VHC5904" s="248"/>
      <x:c r="VHD5904" s="248"/>
      <x:c r="VHE5904" s="248"/>
      <x:c r="VHF5904" s="248"/>
      <x:c r="VHG5904" s="248"/>
      <x:c r="VHH5904" s="248"/>
      <x:c r="VHI5904" s="248"/>
      <x:c r="VHJ5904" s="248"/>
      <x:c r="VHK5904" s="248"/>
      <x:c r="VHL5904" s="248"/>
      <x:c r="VHM5904" s="248"/>
      <x:c r="VHN5904" s="248"/>
      <x:c r="VHO5904" s="248"/>
      <x:c r="VHP5904" s="248"/>
      <x:c r="VHQ5904" s="248"/>
      <x:c r="VHR5904" s="248"/>
      <x:c r="VHS5904" s="248"/>
      <x:c r="VHT5904" s="248"/>
      <x:c r="VHU5904" s="248"/>
      <x:c r="VHV5904" s="248"/>
      <x:c r="VHW5904" s="248"/>
      <x:c r="VHX5904" s="248"/>
      <x:c r="VHY5904" s="248"/>
      <x:c r="VHZ5904" s="248"/>
      <x:c r="VIA5904" s="248"/>
      <x:c r="VIB5904" s="248"/>
      <x:c r="VIC5904" s="248"/>
      <x:c r="VID5904" s="248"/>
      <x:c r="VIE5904" s="248"/>
      <x:c r="VIF5904" s="248"/>
      <x:c r="VIG5904" s="248"/>
      <x:c r="VIH5904" s="248"/>
      <x:c r="VII5904" s="248"/>
      <x:c r="VIJ5904" s="248"/>
      <x:c r="VIK5904" s="248"/>
      <x:c r="VIL5904" s="248"/>
      <x:c r="VIM5904" s="248"/>
      <x:c r="VIN5904" s="248"/>
      <x:c r="VIO5904" s="248"/>
      <x:c r="VIP5904" s="248"/>
      <x:c r="VIQ5904" s="248"/>
      <x:c r="VIR5904" s="248"/>
      <x:c r="VIS5904" s="248"/>
      <x:c r="VIT5904" s="248"/>
      <x:c r="VIU5904" s="248"/>
      <x:c r="VIV5904" s="248"/>
      <x:c r="VIW5904" s="248"/>
      <x:c r="VIX5904" s="248"/>
      <x:c r="VIY5904" s="248"/>
      <x:c r="VIZ5904" s="248"/>
      <x:c r="VJA5904" s="248"/>
      <x:c r="VJB5904" s="248"/>
      <x:c r="VJC5904" s="248"/>
      <x:c r="VJD5904" s="248"/>
      <x:c r="VJE5904" s="248"/>
      <x:c r="VJF5904" s="248"/>
      <x:c r="VJG5904" s="248"/>
      <x:c r="VJH5904" s="248"/>
      <x:c r="VJI5904" s="248"/>
      <x:c r="VJJ5904" s="248"/>
      <x:c r="VJK5904" s="248"/>
      <x:c r="VJL5904" s="248"/>
      <x:c r="VJM5904" s="248"/>
      <x:c r="VJN5904" s="248"/>
      <x:c r="VJO5904" s="248"/>
      <x:c r="VJP5904" s="248"/>
      <x:c r="VJQ5904" s="248"/>
      <x:c r="VJR5904" s="248"/>
      <x:c r="VJS5904" s="248"/>
      <x:c r="VJT5904" s="248"/>
      <x:c r="VJU5904" s="248"/>
      <x:c r="VJV5904" s="248"/>
      <x:c r="VJW5904" s="248"/>
      <x:c r="VJX5904" s="248"/>
      <x:c r="VJY5904" s="248"/>
      <x:c r="VJZ5904" s="248"/>
      <x:c r="VKA5904" s="248"/>
      <x:c r="VKB5904" s="248"/>
      <x:c r="VKC5904" s="248"/>
      <x:c r="VKD5904" s="248"/>
      <x:c r="VKE5904" s="248"/>
      <x:c r="VKF5904" s="248"/>
      <x:c r="VKG5904" s="248"/>
      <x:c r="VKH5904" s="248"/>
      <x:c r="VKI5904" s="248"/>
      <x:c r="VKJ5904" s="248"/>
      <x:c r="VKK5904" s="248"/>
      <x:c r="VKL5904" s="248"/>
      <x:c r="VKM5904" s="248"/>
      <x:c r="VKN5904" s="248"/>
      <x:c r="VKO5904" s="248"/>
      <x:c r="VKP5904" s="248"/>
      <x:c r="VKQ5904" s="248"/>
      <x:c r="VKR5904" s="248"/>
      <x:c r="VKS5904" s="248"/>
      <x:c r="VKT5904" s="248"/>
      <x:c r="VKU5904" s="248"/>
      <x:c r="VKV5904" s="248"/>
      <x:c r="VKW5904" s="248"/>
      <x:c r="VKX5904" s="248"/>
      <x:c r="VKY5904" s="248"/>
      <x:c r="VKZ5904" s="248"/>
      <x:c r="VLA5904" s="248"/>
      <x:c r="VLB5904" s="248"/>
      <x:c r="VLC5904" s="248"/>
      <x:c r="VLD5904" s="248"/>
      <x:c r="VLE5904" s="248"/>
      <x:c r="VLF5904" s="248"/>
      <x:c r="VLG5904" s="248"/>
      <x:c r="VLH5904" s="248"/>
      <x:c r="VLI5904" s="248"/>
      <x:c r="VLJ5904" s="248"/>
      <x:c r="VLK5904" s="248"/>
      <x:c r="VLL5904" s="248"/>
      <x:c r="VLM5904" s="248"/>
      <x:c r="VLN5904" s="248"/>
      <x:c r="VLO5904" s="248"/>
      <x:c r="VLP5904" s="248"/>
      <x:c r="VLQ5904" s="248"/>
      <x:c r="VLR5904" s="248"/>
      <x:c r="VLS5904" s="248"/>
      <x:c r="VLT5904" s="248"/>
      <x:c r="VLU5904" s="248"/>
      <x:c r="VLV5904" s="248"/>
      <x:c r="VLW5904" s="248"/>
      <x:c r="VLX5904" s="248"/>
      <x:c r="VLY5904" s="248"/>
      <x:c r="VLZ5904" s="248"/>
      <x:c r="VMA5904" s="248"/>
      <x:c r="VMB5904" s="248"/>
      <x:c r="VMC5904" s="248"/>
      <x:c r="VMD5904" s="248"/>
      <x:c r="VME5904" s="248"/>
      <x:c r="VMF5904" s="248"/>
      <x:c r="VMG5904" s="248"/>
      <x:c r="VMH5904" s="248"/>
      <x:c r="VMI5904" s="248"/>
      <x:c r="VMJ5904" s="248"/>
      <x:c r="VMK5904" s="248"/>
      <x:c r="VML5904" s="248"/>
      <x:c r="VMM5904" s="248"/>
      <x:c r="VMN5904" s="248"/>
      <x:c r="VMO5904" s="248"/>
      <x:c r="VMP5904" s="248"/>
      <x:c r="VMQ5904" s="248"/>
      <x:c r="VMR5904" s="248"/>
      <x:c r="VMS5904" s="248"/>
      <x:c r="VMT5904" s="248"/>
      <x:c r="VMU5904" s="248"/>
      <x:c r="VMV5904" s="248"/>
      <x:c r="VMW5904" s="248"/>
      <x:c r="VMX5904" s="248"/>
      <x:c r="VMY5904" s="248"/>
      <x:c r="VMZ5904" s="248"/>
      <x:c r="VNA5904" s="248"/>
      <x:c r="VNB5904" s="248"/>
      <x:c r="VNC5904" s="248"/>
      <x:c r="VND5904" s="248"/>
      <x:c r="VNE5904" s="248"/>
      <x:c r="VNF5904" s="248"/>
      <x:c r="VNG5904" s="248"/>
      <x:c r="VNH5904" s="248"/>
      <x:c r="VNI5904" s="248"/>
      <x:c r="VNJ5904" s="248"/>
      <x:c r="VNK5904" s="248"/>
      <x:c r="VNL5904" s="248"/>
      <x:c r="VNM5904" s="248"/>
      <x:c r="VNN5904" s="248"/>
      <x:c r="VNO5904" s="248"/>
      <x:c r="VNP5904" s="248"/>
      <x:c r="VNQ5904" s="248"/>
      <x:c r="VNR5904" s="248"/>
      <x:c r="VNS5904" s="248"/>
      <x:c r="VNT5904" s="248"/>
      <x:c r="VNU5904" s="248"/>
      <x:c r="VNV5904" s="248"/>
      <x:c r="VNW5904" s="248"/>
      <x:c r="VNX5904" s="248"/>
      <x:c r="VNY5904" s="248"/>
      <x:c r="VNZ5904" s="248"/>
      <x:c r="VOA5904" s="248"/>
      <x:c r="VOB5904" s="248"/>
      <x:c r="VOC5904" s="248"/>
      <x:c r="VOD5904" s="248"/>
      <x:c r="VOE5904" s="248"/>
      <x:c r="VOF5904" s="248"/>
      <x:c r="VOG5904" s="248"/>
      <x:c r="VOH5904" s="248"/>
      <x:c r="VOI5904" s="248"/>
      <x:c r="VOJ5904" s="248"/>
      <x:c r="VOK5904" s="248"/>
      <x:c r="VOL5904" s="248"/>
      <x:c r="VOM5904" s="248"/>
      <x:c r="VON5904" s="248"/>
      <x:c r="VOO5904" s="248"/>
      <x:c r="VOP5904" s="248"/>
      <x:c r="VOQ5904" s="248"/>
      <x:c r="VOR5904" s="248"/>
      <x:c r="VOS5904" s="248"/>
      <x:c r="VOT5904" s="248"/>
      <x:c r="VOU5904" s="248"/>
      <x:c r="VOV5904" s="248"/>
      <x:c r="VOW5904" s="248"/>
      <x:c r="VOX5904" s="248"/>
      <x:c r="VOY5904" s="248"/>
      <x:c r="VOZ5904" s="248"/>
      <x:c r="VPA5904" s="248"/>
      <x:c r="VPB5904" s="248"/>
      <x:c r="VPC5904" s="248"/>
      <x:c r="VPD5904" s="248"/>
      <x:c r="VPE5904" s="248"/>
      <x:c r="VPF5904" s="248"/>
      <x:c r="VPG5904" s="248"/>
      <x:c r="VPH5904" s="248"/>
      <x:c r="VPI5904" s="248"/>
      <x:c r="VPJ5904" s="248"/>
      <x:c r="VPK5904" s="248"/>
      <x:c r="VPL5904" s="248"/>
      <x:c r="VPM5904" s="248"/>
      <x:c r="VPN5904" s="248"/>
      <x:c r="VPO5904" s="248"/>
      <x:c r="VPP5904" s="248"/>
      <x:c r="VPQ5904" s="248"/>
      <x:c r="VPR5904" s="248"/>
      <x:c r="VPS5904" s="248"/>
      <x:c r="VPT5904" s="248"/>
      <x:c r="VPU5904" s="248"/>
      <x:c r="VPV5904" s="248"/>
      <x:c r="VPW5904" s="248"/>
      <x:c r="VPX5904" s="248"/>
      <x:c r="VPY5904" s="248"/>
      <x:c r="VPZ5904" s="248"/>
      <x:c r="VQA5904" s="248"/>
      <x:c r="VQB5904" s="248"/>
      <x:c r="VQC5904" s="248"/>
      <x:c r="VQD5904" s="248"/>
      <x:c r="VQE5904" s="248"/>
      <x:c r="VQF5904" s="248"/>
      <x:c r="VQG5904" s="248"/>
      <x:c r="VQH5904" s="248"/>
      <x:c r="VQI5904" s="248"/>
      <x:c r="VQJ5904" s="248"/>
      <x:c r="VQK5904" s="248"/>
      <x:c r="VQL5904" s="248"/>
      <x:c r="VQM5904" s="248"/>
      <x:c r="VQN5904" s="248"/>
      <x:c r="VQO5904" s="248"/>
      <x:c r="VQP5904" s="248"/>
      <x:c r="VQQ5904" s="248"/>
      <x:c r="VQR5904" s="248"/>
      <x:c r="VQS5904" s="248"/>
      <x:c r="VQT5904" s="248"/>
      <x:c r="VQU5904" s="248"/>
      <x:c r="VQV5904" s="248"/>
      <x:c r="VQW5904" s="248"/>
      <x:c r="VQX5904" s="248"/>
      <x:c r="VQY5904" s="248"/>
      <x:c r="VQZ5904" s="248"/>
      <x:c r="VRA5904" s="248"/>
      <x:c r="VRB5904" s="248"/>
      <x:c r="VRC5904" s="248"/>
      <x:c r="VRD5904" s="248"/>
      <x:c r="VRE5904" s="248"/>
      <x:c r="VRF5904" s="248"/>
      <x:c r="VRG5904" s="248"/>
      <x:c r="VRH5904" s="248"/>
      <x:c r="VRI5904" s="248"/>
      <x:c r="VRJ5904" s="248"/>
      <x:c r="VRK5904" s="248"/>
      <x:c r="VRL5904" s="248"/>
      <x:c r="VRM5904" s="248"/>
      <x:c r="VRN5904" s="248"/>
      <x:c r="VRO5904" s="248"/>
      <x:c r="VRP5904" s="248"/>
      <x:c r="VRQ5904" s="248"/>
      <x:c r="VRR5904" s="248"/>
      <x:c r="VRS5904" s="248"/>
      <x:c r="VRT5904" s="248"/>
      <x:c r="VRU5904" s="248"/>
      <x:c r="VRV5904" s="248"/>
      <x:c r="VRW5904" s="248"/>
      <x:c r="VRX5904" s="248"/>
      <x:c r="VRY5904" s="248"/>
      <x:c r="VRZ5904" s="248"/>
      <x:c r="VSA5904" s="248"/>
      <x:c r="VSB5904" s="248"/>
      <x:c r="VSC5904" s="248"/>
      <x:c r="VSD5904" s="248"/>
      <x:c r="VSE5904" s="248"/>
      <x:c r="VSF5904" s="248"/>
      <x:c r="VSG5904" s="248"/>
      <x:c r="VSH5904" s="248"/>
      <x:c r="VSI5904" s="248"/>
      <x:c r="VSJ5904" s="248"/>
      <x:c r="VSK5904" s="248"/>
      <x:c r="VSL5904" s="248"/>
      <x:c r="VSM5904" s="248"/>
      <x:c r="VSN5904" s="248"/>
      <x:c r="VSO5904" s="248"/>
      <x:c r="VSP5904" s="248"/>
      <x:c r="VSQ5904" s="248"/>
      <x:c r="VSR5904" s="248"/>
      <x:c r="VSS5904" s="248"/>
      <x:c r="VST5904" s="248"/>
      <x:c r="VSU5904" s="248"/>
      <x:c r="VSV5904" s="248"/>
      <x:c r="VSW5904" s="248"/>
      <x:c r="VSX5904" s="248"/>
      <x:c r="VSY5904" s="248"/>
      <x:c r="VSZ5904" s="248"/>
      <x:c r="VTA5904" s="248"/>
      <x:c r="VTB5904" s="248"/>
      <x:c r="VTC5904" s="248"/>
      <x:c r="VTD5904" s="248"/>
      <x:c r="VTE5904" s="248"/>
      <x:c r="VTF5904" s="248"/>
      <x:c r="VTG5904" s="248"/>
      <x:c r="VTH5904" s="248"/>
      <x:c r="VTI5904" s="248"/>
      <x:c r="VTJ5904" s="248"/>
      <x:c r="VTK5904" s="248"/>
      <x:c r="VTL5904" s="248"/>
      <x:c r="VTM5904" s="248"/>
      <x:c r="VTN5904" s="248"/>
      <x:c r="VTO5904" s="248"/>
      <x:c r="VTP5904" s="248"/>
      <x:c r="VTQ5904" s="248"/>
      <x:c r="VTR5904" s="248"/>
      <x:c r="VTS5904" s="248"/>
      <x:c r="VTT5904" s="248"/>
      <x:c r="VTU5904" s="248"/>
      <x:c r="VTV5904" s="248"/>
      <x:c r="VTW5904" s="248"/>
      <x:c r="VTX5904" s="248"/>
      <x:c r="VTY5904" s="248"/>
      <x:c r="VTZ5904" s="248"/>
      <x:c r="VUA5904" s="248"/>
      <x:c r="VUB5904" s="248"/>
      <x:c r="VUC5904" s="248"/>
      <x:c r="VUD5904" s="248"/>
      <x:c r="VUE5904" s="248"/>
      <x:c r="VUF5904" s="248"/>
      <x:c r="VUG5904" s="248"/>
      <x:c r="VUH5904" s="248"/>
      <x:c r="VUI5904" s="248"/>
      <x:c r="VUJ5904" s="248"/>
      <x:c r="VUK5904" s="248"/>
      <x:c r="VUL5904" s="248"/>
      <x:c r="VUM5904" s="248"/>
      <x:c r="VUN5904" s="248"/>
      <x:c r="VUO5904" s="248"/>
      <x:c r="VUP5904" s="248"/>
      <x:c r="VUQ5904" s="248"/>
      <x:c r="VUR5904" s="248"/>
      <x:c r="VUS5904" s="248"/>
      <x:c r="VUT5904" s="248"/>
      <x:c r="VUU5904" s="248"/>
      <x:c r="VUV5904" s="248"/>
      <x:c r="VUW5904" s="248"/>
      <x:c r="VUX5904" s="248"/>
      <x:c r="VUY5904" s="248"/>
      <x:c r="VUZ5904" s="248"/>
      <x:c r="VVA5904" s="248"/>
      <x:c r="VVB5904" s="248"/>
      <x:c r="VVC5904" s="248"/>
      <x:c r="VVD5904" s="248"/>
      <x:c r="VVE5904" s="248"/>
      <x:c r="VVF5904" s="248"/>
      <x:c r="VVG5904" s="248"/>
      <x:c r="VVH5904" s="248"/>
      <x:c r="VVI5904" s="248"/>
      <x:c r="VVJ5904" s="248"/>
      <x:c r="VVK5904" s="248"/>
      <x:c r="VVL5904" s="248"/>
      <x:c r="VVM5904" s="248"/>
      <x:c r="VVN5904" s="248"/>
      <x:c r="VVO5904" s="248"/>
      <x:c r="VVP5904" s="248"/>
      <x:c r="VVQ5904" s="248"/>
      <x:c r="VVR5904" s="248"/>
      <x:c r="VVS5904" s="248"/>
      <x:c r="VVT5904" s="248"/>
      <x:c r="VVU5904" s="248"/>
      <x:c r="VVV5904" s="248"/>
      <x:c r="VVW5904" s="248"/>
      <x:c r="VVX5904" s="248"/>
      <x:c r="VVY5904" s="248"/>
      <x:c r="VVZ5904" s="248"/>
      <x:c r="VWA5904" s="248"/>
      <x:c r="VWB5904" s="248"/>
      <x:c r="VWC5904" s="248"/>
      <x:c r="VWD5904" s="248"/>
      <x:c r="VWE5904" s="248"/>
      <x:c r="VWF5904" s="248"/>
      <x:c r="VWG5904" s="248"/>
      <x:c r="VWH5904" s="248"/>
      <x:c r="VWI5904" s="248"/>
      <x:c r="VWJ5904" s="248"/>
      <x:c r="VWK5904" s="248"/>
      <x:c r="VWL5904" s="248"/>
      <x:c r="VWM5904" s="248"/>
      <x:c r="VWN5904" s="248"/>
      <x:c r="VWO5904" s="248"/>
      <x:c r="VWP5904" s="248"/>
      <x:c r="VWQ5904" s="248"/>
      <x:c r="VWR5904" s="248"/>
      <x:c r="VWS5904" s="248"/>
      <x:c r="VWT5904" s="248"/>
      <x:c r="VWU5904" s="248"/>
      <x:c r="VWV5904" s="248"/>
      <x:c r="VWW5904" s="248"/>
      <x:c r="VWX5904" s="248"/>
      <x:c r="VWY5904" s="248"/>
      <x:c r="VWZ5904" s="248"/>
      <x:c r="VXA5904" s="248"/>
      <x:c r="VXB5904" s="248"/>
      <x:c r="VXC5904" s="248"/>
      <x:c r="VXD5904" s="248"/>
      <x:c r="VXE5904" s="248"/>
      <x:c r="VXF5904" s="248"/>
      <x:c r="VXG5904" s="248"/>
      <x:c r="VXH5904" s="248"/>
      <x:c r="VXI5904" s="248"/>
      <x:c r="VXJ5904" s="248"/>
      <x:c r="VXK5904" s="248"/>
      <x:c r="VXL5904" s="248"/>
      <x:c r="VXM5904" s="248"/>
      <x:c r="VXN5904" s="248"/>
      <x:c r="VXO5904" s="248"/>
      <x:c r="VXP5904" s="248"/>
      <x:c r="VXQ5904" s="248"/>
      <x:c r="VXR5904" s="248"/>
      <x:c r="VXS5904" s="248"/>
      <x:c r="VXT5904" s="248"/>
      <x:c r="VXU5904" s="248"/>
      <x:c r="VXV5904" s="248"/>
      <x:c r="VXW5904" s="248"/>
      <x:c r="VXX5904" s="248"/>
      <x:c r="VXY5904" s="248"/>
      <x:c r="VXZ5904" s="248"/>
      <x:c r="VYA5904" s="248"/>
      <x:c r="VYB5904" s="248"/>
      <x:c r="VYC5904" s="248"/>
      <x:c r="VYD5904" s="248"/>
      <x:c r="VYE5904" s="248"/>
      <x:c r="VYF5904" s="248"/>
      <x:c r="VYG5904" s="248"/>
      <x:c r="VYH5904" s="248"/>
      <x:c r="VYI5904" s="248"/>
      <x:c r="VYJ5904" s="248"/>
      <x:c r="VYK5904" s="248"/>
      <x:c r="VYL5904" s="248"/>
      <x:c r="VYM5904" s="248"/>
      <x:c r="VYN5904" s="248"/>
      <x:c r="VYO5904" s="248"/>
      <x:c r="VYP5904" s="248"/>
      <x:c r="VYQ5904" s="248"/>
      <x:c r="VYR5904" s="248"/>
      <x:c r="VYS5904" s="248"/>
      <x:c r="VYT5904" s="248"/>
      <x:c r="VYU5904" s="248"/>
      <x:c r="VYV5904" s="248"/>
      <x:c r="VYW5904" s="248"/>
      <x:c r="VYX5904" s="248"/>
      <x:c r="VYY5904" s="248"/>
      <x:c r="VYZ5904" s="248"/>
      <x:c r="VZA5904" s="248"/>
      <x:c r="VZB5904" s="248"/>
      <x:c r="VZC5904" s="248"/>
      <x:c r="VZD5904" s="248"/>
      <x:c r="VZE5904" s="248"/>
      <x:c r="VZF5904" s="248"/>
      <x:c r="VZG5904" s="248"/>
      <x:c r="VZH5904" s="248"/>
      <x:c r="VZI5904" s="248"/>
      <x:c r="VZJ5904" s="248"/>
      <x:c r="VZK5904" s="248"/>
      <x:c r="VZL5904" s="248"/>
      <x:c r="VZM5904" s="248"/>
      <x:c r="VZN5904" s="248"/>
      <x:c r="VZO5904" s="248"/>
      <x:c r="VZP5904" s="248"/>
      <x:c r="VZQ5904" s="248"/>
      <x:c r="VZR5904" s="248"/>
      <x:c r="VZS5904" s="248"/>
      <x:c r="VZT5904" s="248"/>
      <x:c r="VZU5904" s="248"/>
      <x:c r="VZV5904" s="248"/>
      <x:c r="VZW5904" s="248"/>
      <x:c r="VZX5904" s="248"/>
      <x:c r="VZY5904" s="248"/>
      <x:c r="VZZ5904" s="248"/>
      <x:c r="WAA5904" s="248"/>
      <x:c r="WAB5904" s="248"/>
      <x:c r="WAC5904" s="248"/>
      <x:c r="WAD5904" s="248"/>
      <x:c r="WAE5904" s="248"/>
      <x:c r="WAF5904" s="248"/>
      <x:c r="WAG5904" s="248"/>
      <x:c r="WAH5904" s="248"/>
      <x:c r="WAI5904" s="248"/>
      <x:c r="WAJ5904" s="248"/>
      <x:c r="WAK5904" s="248"/>
      <x:c r="WAL5904" s="248"/>
      <x:c r="WAM5904" s="248"/>
      <x:c r="WAN5904" s="248"/>
      <x:c r="WAO5904" s="248"/>
      <x:c r="WAP5904" s="248"/>
      <x:c r="WAQ5904" s="248"/>
      <x:c r="WAR5904" s="248"/>
      <x:c r="WAS5904" s="248"/>
      <x:c r="WAT5904" s="248"/>
      <x:c r="WAU5904" s="248"/>
      <x:c r="WAV5904" s="248"/>
      <x:c r="WAW5904" s="248"/>
      <x:c r="WAX5904" s="248"/>
      <x:c r="WAY5904" s="248"/>
      <x:c r="WAZ5904" s="248"/>
      <x:c r="WBA5904" s="248"/>
      <x:c r="WBB5904" s="248"/>
      <x:c r="WBC5904" s="248"/>
      <x:c r="WBD5904" s="248"/>
      <x:c r="WBE5904" s="248"/>
      <x:c r="WBF5904" s="248"/>
      <x:c r="WBG5904" s="248"/>
      <x:c r="WBH5904" s="248"/>
      <x:c r="WBI5904" s="248"/>
      <x:c r="WBJ5904" s="248"/>
      <x:c r="WBK5904" s="248"/>
      <x:c r="WBL5904" s="248"/>
      <x:c r="WBM5904" s="248"/>
      <x:c r="WBN5904" s="248"/>
      <x:c r="WBO5904" s="248"/>
      <x:c r="WBP5904" s="248"/>
      <x:c r="WBQ5904" s="248"/>
      <x:c r="WBR5904" s="248"/>
      <x:c r="WBS5904" s="248"/>
      <x:c r="WBT5904" s="248"/>
      <x:c r="WBU5904" s="248"/>
      <x:c r="WBV5904" s="248"/>
      <x:c r="WBW5904" s="248"/>
      <x:c r="WBX5904" s="248"/>
      <x:c r="WBY5904" s="248"/>
      <x:c r="WBZ5904" s="248"/>
      <x:c r="WCA5904" s="248"/>
      <x:c r="WCB5904" s="248"/>
      <x:c r="WCC5904" s="248"/>
      <x:c r="WCD5904" s="248"/>
      <x:c r="WCE5904" s="248"/>
      <x:c r="WCF5904" s="248"/>
      <x:c r="WCG5904" s="248"/>
      <x:c r="WCH5904" s="248"/>
      <x:c r="WCI5904" s="248"/>
      <x:c r="WCJ5904" s="248"/>
      <x:c r="WCK5904" s="248"/>
      <x:c r="WCL5904" s="248"/>
      <x:c r="WCM5904" s="248"/>
      <x:c r="WCN5904" s="248"/>
      <x:c r="WCO5904" s="248"/>
      <x:c r="WCP5904" s="248"/>
      <x:c r="WCQ5904" s="248"/>
      <x:c r="WCR5904" s="248"/>
      <x:c r="WCS5904" s="248"/>
      <x:c r="WCT5904" s="248"/>
      <x:c r="WCU5904" s="248"/>
      <x:c r="WCV5904" s="248"/>
      <x:c r="WCW5904" s="248"/>
      <x:c r="WCX5904" s="248"/>
      <x:c r="WCY5904" s="248"/>
      <x:c r="WCZ5904" s="248"/>
      <x:c r="WDA5904" s="248"/>
      <x:c r="WDB5904" s="248"/>
      <x:c r="WDC5904" s="248"/>
      <x:c r="WDD5904" s="248"/>
      <x:c r="WDE5904" s="248"/>
      <x:c r="WDF5904" s="248"/>
      <x:c r="WDG5904" s="248"/>
      <x:c r="WDH5904" s="248"/>
      <x:c r="WDI5904" s="248"/>
      <x:c r="WDJ5904" s="248"/>
      <x:c r="WDK5904" s="248"/>
      <x:c r="WDL5904" s="248"/>
      <x:c r="WDM5904" s="248"/>
      <x:c r="WDN5904" s="248"/>
      <x:c r="WDO5904" s="248"/>
      <x:c r="WDP5904" s="248"/>
      <x:c r="WDQ5904" s="248"/>
      <x:c r="WDR5904" s="248"/>
      <x:c r="WDS5904" s="248"/>
      <x:c r="WDT5904" s="248"/>
      <x:c r="WDU5904" s="248"/>
      <x:c r="WDV5904" s="248"/>
      <x:c r="WDW5904" s="248"/>
      <x:c r="WDX5904" s="248"/>
      <x:c r="WDY5904" s="248"/>
      <x:c r="WDZ5904" s="248"/>
      <x:c r="WEA5904" s="248"/>
      <x:c r="WEB5904" s="248"/>
      <x:c r="WEC5904" s="248"/>
      <x:c r="WED5904" s="248"/>
      <x:c r="WEE5904" s="248"/>
      <x:c r="WEF5904" s="248"/>
      <x:c r="WEG5904" s="248"/>
      <x:c r="WEH5904" s="248"/>
      <x:c r="WEI5904" s="248"/>
      <x:c r="WEJ5904" s="248"/>
      <x:c r="WEK5904" s="248"/>
      <x:c r="WEL5904" s="248"/>
      <x:c r="WEM5904" s="248"/>
      <x:c r="WEN5904" s="248"/>
      <x:c r="WEO5904" s="248"/>
      <x:c r="WEP5904" s="248"/>
      <x:c r="WEQ5904" s="248"/>
      <x:c r="WER5904" s="248"/>
      <x:c r="WES5904" s="248"/>
      <x:c r="WET5904" s="248"/>
      <x:c r="WEU5904" s="248"/>
      <x:c r="WEV5904" s="248"/>
      <x:c r="WEW5904" s="248"/>
      <x:c r="WEX5904" s="248"/>
      <x:c r="WEY5904" s="248"/>
      <x:c r="WEZ5904" s="248"/>
      <x:c r="WFA5904" s="248"/>
      <x:c r="WFB5904" s="248"/>
      <x:c r="WFC5904" s="248"/>
      <x:c r="WFD5904" s="248"/>
      <x:c r="WFE5904" s="248"/>
      <x:c r="WFF5904" s="248"/>
      <x:c r="WFG5904" s="248"/>
      <x:c r="WFH5904" s="248"/>
      <x:c r="WFI5904" s="248"/>
      <x:c r="WFJ5904" s="248"/>
      <x:c r="WFK5904" s="248"/>
      <x:c r="WFL5904" s="248"/>
      <x:c r="WFM5904" s="248"/>
      <x:c r="WFN5904" s="248"/>
      <x:c r="WFO5904" s="248"/>
      <x:c r="WFP5904" s="248"/>
      <x:c r="WFQ5904" s="248"/>
      <x:c r="WFR5904" s="248"/>
      <x:c r="WFS5904" s="248"/>
      <x:c r="WFT5904" s="248"/>
      <x:c r="WFU5904" s="248"/>
      <x:c r="WFV5904" s="248"/>
      <x:c r="WFW5904" s="248"/>
      <x:c r="WFX5904" s="248"/>
      <x:c r="WFY5904" s="248"/>
      <x:c r="WFZ5904" s="248"/>
      <x:c r="WGA5904" s="248"/>
      <x:c r="WGB5904" s="248"/>
      <x:c r="WGC5904" s="248"/>
      <x:c r="WGD5904" s="248"/>
      <x:c r="WGE5904" s="248"/>
      <x:c r="WGF5904" s="248"/>
      <x:c r="WGG5904" s="248"/>
      <x:c r="WGH5904" s="248"/>
      <x:c r="WGI5904" s="248"/>
      <x:c r="WGJ5904" s="248"/>
      <x:c r="WGK5904" s="248"/>
      <x:c r="WGL5904" s="248"/>
      <x:c r="WGM5904" s="248"/>
      <x:c r="WGN5904" s="248"/>
      <x:c r="WGO5904" s="248"/>
      <x:c r="WGP5904" s="248"/>
      <x:c r="WGQ5904" s="248"/>
      <x:c r="WGR5904" s="248"/>
      <x:c r="WGS5904" s="248"/>
      <x:c r="WGT5904" s="248"/>
      <x:c r="WGU5904" s="248"/>
      <x:c r="WGV5904" s="248"/>
      <x:c r="WGW5904" s="248"/>
      <x:c r="WGX5904" s="248"/>
      <x:c r="WGY5904" s="248"/>
      <x:c r="WGZ5904" s="248"/>
      <x:c r="WHA5904" s="248"/>
      <x:c r="WHB5904" s="248"/>
      <x:c r="WHC5904" s="248"/>
      <x:c r="WHD5904" s="248"/>
      <x:c r="WHE5904" s="248"/>
      <x:c r="WHF5904" s="248"/>
      <x:c r="WHG5904" s="248"/>
      <x:c r="WHH5904" s="248"/>
      <x:c r="WHI5904" s="248"/>
      <x:c r="WHJ5904" s="248"/>
      <x:c r="WHK5904" s="248"/>
      <x:c r="WHL5904" s="248"/>
      <x:c r="WHM5904" s="248"/>
      <x:c r="WHN5904" s="248"/>
      <x:c r="WHO5904" s="248"/>
      <x:c r="WHP5904" s="248"/>
      <x:c r="WHQ5904" s="248"/>
      <x:c r="WHR5904" s="248"/>
      <x:c r="WHS5904" s="248"/>
      <x:c r="WHT5904" s="248"/>
      <x:c r="WHU5904" s="248"/>
      <x:c r="WHV5904" s="248"/>
      <x:c r="WHW5904" s="248"/>
      <x:c r="WHX5904" s="248"/>
      <x:c r="WHY5904" s="248"/>
      <x:c r="WHZ5904" s="248"/>
      <x:c r="WIA5904" s="248"/>
      <x:c r="WIB5904" s="248"/>
      <x:c r="WIC5904" s="248"/>
      <x:c r="WID5904" s="248"/>
      <x:c r="WIE5904" s="248"/>
      <x:c r="WIF5904" s="248"/>
      <x:c r="WIG5904" s="248"/>
      <x:c r="WIH5904" s="248"/>
      <x:c r="WII5904" s="248"/>
      <x:c r="WIJ5904" s="248"/>
      <x:c r="WIK5904" s="248"/>
      <x:c r="WIL5904" s="248"/>
      <x:c r="WIM5904" s="248"/>
      <x:c r="WIN5904" s="248"/>
      <x:c r="WIO5904" s="248"/>
      <x:c r="WIP5904" s="248"/>
      <x:c r="WIQ5904" s="248"/>
      <x:c r="WIR5904" s="248"/>
      <x:c r="WIS5904" s="248"/>
      <x:c r="WIT5904" s="248"/>
      <x:c r="WIU5904" s="248"/>
      <x:c r="WIV5904" s="248"/>
      <x:c r="WIW5904" s="248"/>
      <x:c r="WIX5904" s="248"/>
      <x:c r="WIY5904" s="248"/>
      <x:c r="WIZ5904" s="248"/>
      <x:c r="WJA5904" s="248"/>
      <x:c r="WJB5904" s="248"/>
      <x:c r="WJC5904" s="248"/>
      <x:c r="WJD5904" s="248"/>
      <x:c r="WJE5904" s="248"/>
      <x:c r="WJF5904" s="248"/>
      <x:c r="WJG5904" s="248"/>
      <x:c r="WJH5904" s="248"/>
      <x:c r="WJI5904" s="248"/>
      <x:c r="WJJ5904" s="248"/>
      <x:c r="WJK5904" s="248"/>
      <x:c r="WJL5904" s="248"/>
      <x:c r="WJM5904" s="248"/>
      <x:c r="WJN5904" s="248"/>
      <x:c r="WJO5904" s="248"/>
      <x:c r="WJP5904" s="248"/>
      <x:c r="WJQ5904" s="248"/>
      <x:c r="WJR5904" s="248"/>
      <x:c r="WJS5904" s="248"/>
      <x:c r="WJT5904" s="248"/>
      <x:c r="WJU5904" s="248"/>
      <x:c r="WJV5904" s="248"/>
      <x:c r="WJW5904" s="248"/>
      <x:c r="WJX5904" s="248"/>
      <x:c r="WJY5904" s="248"/>
      <x:c r="WJZ5904" s="248"/>
      <x:c r="WKA5904" s="248"/>
      <x:c r="WKB5904" s="248"/>
      <x:c r="WKC5904" s="248"/>
      <x:c r="WKD5904" s="248"/>
      <x:c r="WKE5904" s="248"/>
      <x:c r="WKF5904" s="248"/>
      <x:c r="WKG5904" s="248"/>
      <x:c r="WKH5904" s="248"/>
      <x:c r="WKI5904" s="248"/>
      <x:c r="WKJ5904" s="248"/>
      <x:c r="WKK5904" s="248"/>
      <x:c r="WKL5904" s="248"/>
      <x:c r="WKM5904" s="248"/>
      <x:c r="WKN5904" s="248"/>
      <x:c r="WKO5904" s="248"/>
      <x:c r="WKP5904" s="248"/>
      <x:c r="WKQ5904" s="248"/>
      <x:c r="WKR5904" s="248"/>
      <x:c r="WKS5904" s="248"/>
      <x:c r="WKT5904" s="248"/>
      <x:c r="WKU5904" s="248"/>
      <x:c r="WKV5904" s="248"/>
      <x:c r="WKW5904" s="248"/>
      <x:c r="WKX5904" s="248"/>
      <x:c r="WKY5904" s="248"/>
      <x:c r="WKZ5904" s="248"/>
      <x:c r="WLA5904" s="248"/>
      <x:c r="WLB5904" s="248"/>
      <x:c r="WLC5904" s="248"/>
      <x:c r="WLD5904" s="248"/>
      <x:c r="WLE5904" s="248"/>
      <x:c r="WLF5904" s="248"/>
      <x:c r="WLG5904" s="248"/>
      <x:c r="WLH5904" s="248"/>
      <x:c r="WLI5904" s="248"/>
      <x:c r="WLJ5904" s="248"/>
      <x:c r="WLK5904" s="248"/>
      <x:c r="WLL5904" s="248"/>
      <x:c r="WLM5904" s="248"/>
      <x:c r="WLN5904" s="248"/>
      <x:c r="WLO5904" s="248"/>
      <x:c r="WLP5904" s="248"/>
      <x:c r="WLQ5904" s="248"/>
      <x:c r="WLR5904" s="248"/>
      <x:c r="WLS5904" s="248"/>
      <x:c r="WLT5904" s="248"/>
      <x:c r="WLU5904" s="248"/>
      <x:c r="WLV5904" s="248"/>
      <x:c r="WLW5904" s="248"/>
      <x:c r="WLX5904" s="248"/>
      <x:c r="WLY5904" s="248"/>
      <x:c r="WLZ5904" s="248"/>
      <x:c r="WMA5904" s="248"/>
      <x:c r="WMB5904" s="248"/>
      <x:c r="WMC5904" s="248"/>
      <x:c r="WMD5904" s="248"/>
      <x:c r="WME5904" s="248"/>
      <x:c r="WMF5904" s="248"/>
      <x:c r="WMG5904" s="248"/>
      <x:c r="WMH5904" s="248"/>
      <x:c r="WMI5904" s="248"/>
      <x:c r="WMJ5904" s="248"/>
      <x:c r="WMK5904" s="248"/>
      <x:c r="WML5904" s="248"/>
      <x:c r="WMM5904" s="248"/>
      <x:c r="WMN5904" s="248"/>
      <x:c r="WMO5904" s="248"/>
      <x:c r="WMP5904" s="248"/>
      <x:c r="WMQ5904" s="248"/>
      <x:c r="WMR5904" s="248"/>
      <x:c r="WMS5904" s="248"/>
      <x:c r="WMT5904" s="248"/>
      <x:c r="WMU5904" s="248"/>
      <x:c r="WMV5904" s="248"/>
      <x:c r="WMW5904" s="248"/>
      <x:c r="WMX5904" s="248"/>
      <x:c r="WMY5904" s="248"/>
      <x:c r="WMZ5904" s="248"/>
      <x:c r="WNA5904" s="248"/>
      <x:c r="WNB5904" s="248"/>
      <x:c r="WNC5904" s="248"/>
      <x:c r="WND5904" s="248"/>
      <x:c r="WNE5904" s="248"/>
      <x:c r="WNF5904" s="248"/>
      <x:c r="WNG5904" s="248"/>
      <x:c r="WNH5904" s="248"/>
      <x:c r="WNI5904" s="248"/>
      <x:c r="WNJ5904" s="248"/>
      <x:c r="WNK5904" s="248"/>
      <x:c r="WNL5904" s="248"/>
      <x:c r="WNM5904" s="248"/>
      <x:c r="WNN5904" s="248"/>
      <x:c r="WNO5904" s="248"/>
      <x:c r="WNP5904" s="248"/>
      <x:c r="WNQ5904" s="248"/>
      <x:c r="WNR5904" s="248"/>
      <x:c r="WNS5904" s="248"/>
      <x:c r="WNT5904" s="248"/>
      <x:c r="WNU5904" s="248"/>
      <x:c r="WNV5904" s="248"/>
      <x:c r="WNW5904" s="248"/>
      <x:c r="WNX5904" s="248"/>
      <x:c r="WNY5904" s="248"/>
      <x:c r="WNZ5904" s="248"/>
      <x:c r="WOA5904" s="248"/>
      <x:c r="WOB5904" s="248"/>
      <x:c r="WOC5904" s="248"/>
      <x:c r="WOD5904" s="248"/>
      <x:c r="WOE5904" s="248"/>
      <x:c r="WOF5904" s="248"/>
      <x:c r="WOG5904" s="248"/>
      <x:c r="WOH5904" s="248"/>
      <x:c r="WOI5904" s="248"/>
      <x:c r="WOJ5904" s="248"/>
      <x:c r="WOK5904" s="248"/>
      <x:c r="WOL5904" s="248"/>
      <x:c r="WOM5904" s="248"/>
      <x:c r="WON5904" s="248"/>
      <x:c r="WOO5904" s="248"/>
      <x:c r="WOP5904" s="248"/>
      <x:c r="WOQ5904" s="248"/>
      <x:c r="WOR5904" s="248"/>
      <x:c r="WOS5904" s="248"/>
      <x:c r="WOT5904" s="248"/>
      <x:c r="WOU5904" s="248"/>
      <x:c r="WOV5904" s="248"/>
      <x:c r="WOW5904" s="248"/>
      <x:c r="WOX5904" s="248"/>
      <x:c r="WOY5904" s="248"/>
      <x:c r="WOZ5904" s="248"/>
      <x:c r="WPA5904" s="248"/>
      <x:c r="WPB5904" s="248"/>
      <x:c r="WPC5904" s="248"/>
      <x:c r="WPD5904" s="248"/>
      <x:c r="WPE5904" s="248"/>
      <x:c r="WPF5904" s="248"/>
      <x:c r="WPG5904" s="248"/>
      <x:c r="WPH5904" s="248"/>
      <x:c r="WPI5904" s="248"/>
      <x:c r="WPJ5904" s="248"/>
      <x:c r="WPK5904" s="248"/>
      <x:c r="WPL5904" s="248"/>
      <x:c r="WPM5904" s="248"/>
      <x:c r="WPN5904" s="248"/>
      <x:c r="WPO5904" s="248"/>
      <x:c r="WPP5904" s="248"/>
      <x:c r="WPQ5904" s="248"/>
      <x:c r="WPR5904" s="248"/>
      <x:c r="WPS5904" s="248"/>
      <x:c r="WPT5904" s="248"/>
      <x:c r="WPU5904" s="248"/>
      <x:c r="WPV5904" s="248"/>
      <x:c r="WPW5904" s="248"/>
      <x:c r="WPX5904" s="248"/>
      <x:c r="WPY5904" s="248"/>
      <x:c r="WPZ5904" s="248"/>
      <x:c r="WQA5904" s="248"/>
      <x:c r="WQB5904" s="248"/>
      <x:c r="WQC5904" s="248"/>
      <x:c r="WQD5904" s="248"/>
      <x:c r="WQE5904" s="248"/>
      <x:c r="WQF5904" s="248"/>
      <x:c r="WQG5904" s="248"/>
      <x:c r="WQH5904" s="248"/>
      <x:c r="WQI5904" s="248"/>
      <x:c r="WQJ5904" s="248"/>
      <x:c r="WQK5904" s="248"/>
      <x:c r="WQL5904" s="248"/>
      <x:c r="WQM5904" s="248"/>
      <x:c r="WQN5904" s="248"/>
      <x:c r="WQO5904" s="248"/>
      <x:c r="WQP5904" s="248"/>
      <x:c r="WQQ5904" s="248"/>
      <x:c r="WQR5904" s="248"/>
      <x:c r="WQS5904" s="248"/>
      <x:c r="WQT5904" s="248"/>
      <x:c r="WQU5904" s="248"/>
      <x:c r="WQV5904" s="248"/>
      <x:c r="WQW5904" s="248"/>
      <x:c r="WQX5904" s="248"/>
      <x:c r="WQY5904" s="248"/>
      <x:c r="WQZ5904" s="248"/>
      <x:c r="WRA5904" s="248"/>
      <x:c r="WRB5904" s="248"/>
      <x:c r="WRC5904" s="248"/>
      <x:c r="WRD5904" s="248"/>
      <x:c r="WRE5904" s="248"/>
      <x:c r="WRF5904" s="248"/>
      <x:c r="WRG5904" s="248"/>
      <x:c r="WRH5904" s="248"/>
      <x:c r="WRI5904" s="248"/>
      <x:c r="WRJ5904" s="248"/>
      <x:c r="WRK5904" s="248"/>
      <x:c r="WRL5904" s="248"/>
      <x:c r="WRM5904" s="248"/>
      <x:c r="WRN5904" s="248"/>
      <x:c r="WRO5904" s="248"/>
      <x:c r="WRP5904" s="248"/>
      <x:c r="WRQ5904" s="248"/>
      <x:c r="WRR5904" s="248"/>
      <x:c r="WRS5904" s="248"/>
      <x:c r="WRT5904" s="248"/>
      <x:c r="WRU5904" s="248"/>
      <x:c r="WRV5904" s="248"/>
      <x:c r="WRW5904" s="248"/>
      <x:c r="WRX5904" s="248"/>
      <x:c r="WRY5904" s="248"/>
      <x:c r="WRZ5904" s="248"/>
      <x:c r="WSA5904" s="248"/>
      <x:c r="WSB5904" s="248"/>
      <x:c r="WSC5904" s="248"/>
      <x:c r="WSD5904" s="248"/>
      <x:c r="WSE5904" s="248"/>
      <x:c r="WSF5904" s="248"/>
      <x:c r="WSG5904" s="248"/>
      <x:c r="WSH5904" s="248"/>
      <x:c r="WSI5904" s="248"/>
      <x:c r="WSJ5904" s="248"/>
      <x:c r="WSK5904" s="248"/>
      <x:c r="WSL5904" s="248"/>
      <x:c r="WSM5904" s="248"/>
      <x:c r="WSN5904" s="248"/>
      <x:c r="WSO5904" s="248"/>
      <x:c r="WSP5904" s="248"/>
      <x:c r="WSQ5904" s="248"/>
      <x:c r="WSR5904" s="248"/>
      <x:c r="WSS5904" s="248"/>
      <x:c r="WST5904" s="248"/>
      <x:c r="WSU5904" s="248"/>
      <x:c r="WSV5904" s="248"/>
      <x:c r="WSW5904" s="248"/>
      <x:c r="WSX5904" s="248"/>
      <x:c r="WSY5904" s="248"/>
      <x:c r="WSZ5904" s="248"/>
      <x:c r="WTA5904" s="248"/>
      <x:c r="WTB5904" s="248"/>
      <x:c r="WTC5904" s="248"/>
      <x:c r="WTD5904" s="248"/>
      <x:c r="WTE5904" s="248"/>
      <x:c r="WTF5904" s="248"/>
      <x:c r="WTG5904" s="248"/>
      <x:c r="WTH5904" s="248"/>
      <x:c r="WTI5904" s="248"/>
      <x:c r="WTJ5904" s="248"/>
      <x:c r="WTK5904" s="248"/>
      <x:c r="WTL5904" s="248"/>
      <x:c r="WTM5904" s="248"/>
      <x:c r="WTN5904" s="248"/>
      <x:c r="WTO5904" s="248"/>
      <x:c r="WTP5904" s="248"/>
      <x:c r="WTQ5904" s="248"/>
      <x:c r="WTR5904" s="248"/>
      <x:c r="WTS5904" s="248"/>
      <x:c r="WTT5904" s="248"/>
      <x:c r="WTU5904" s="248"/>
      <x:c r="WTV5904" s="248"/>
      <x:c r="WTW5904" s="248"/>
      <x:c r="WTX5904" s="248"/>
      <x:c r="WTY5904" s="248"/>
      <x:c r="WTZ5904" s="248"/>
      <x:c r="WUA5904" s="248"/>
      <x:c r="WUB5904" s="248"/>
      <x:c r="WUC5904" s="248"/>
      <x:c r="WUD5904" s="248"/>
      <x:c r="WUE5904" s="248"/>
      <x:c r="WUF5904" s="248"/>
      <x:c r="WUG5904" s="248"/>
      <x:c r="WUH5904" s="248"/>
      <x:c r="WUI5904" s="248"/>
      <x:c r="WUJ5904" s="248"/>
      <x:c r="WUK5904" s="248"/>
      <x:c r="WUL5904" s="248"/>
      <x:c r="WUM5904" s="248"/>
      <x:c r="WUN5904" s="248"/>
      <x:c r="WUO5904" s="248"/>
      <x:c r="WUP5904" s="248"/>
      <x:c r="WUQ5904" s="248"/>
      <x:c r="WUR5904" s="248"/>
      <x:c r="WUS5904" s="248"/>
      <x:c r="WUT5904" s="248"/>
      <x:c r="WUU5904" s="248"/>
      <x:c r="WUV5904" s="248"/>
      <x:c r="WUW5904" s="248"/>
      <x:c r="WUX5904" s="248"/>
      <x:c r="WUY5904" s="248"/>
      <x:c r="WUZ5904" s="248"/>
      <x:c r="WVA5904" s="248"/>
      <x:c r="WVB5904" s="248"/>
      <x:c r="WVC5904" s="248"/>
      <x:c r="WVD5904" s="248"/>
      <x:c r="WVE5904" s="248"/>
      <x:c r="WVF5904" s="248"/>
      <x:c r="WVG5904" s="248"/>
      <x:c r="WVH5904" s="248"/>
      <x:c r="WVI5904" s="248"/>
      <x:c r="WVJ5904" s="248"/>
      <x:c r="WVK5904" s="248"/>
      <x:c r="WVL5904" s="248"/>
      <x:c r="WVM5904" s="248"/>
      <x:c r="WVN5904" s="248"/>
      <x:c r="WVO5904" s="248"/>
      <x:c r="WVP5904" s="248"/>
      <x:c r="WVQ5904" s="248"/>
      <x:c r="WVR5904" s="248"/>
      <x:c r="WVS5904" s="248"/>
      <x:c r="WVT5904" s="248"/>
      <x:c r="WVU5904" s="248"/>
      <x:c r="WVV5904" s="248"/>
      <x:c r="WVW5904" s="248"/>
      <x:c r="WVX5904" s="248"/>
      <x:c r="WVY5904" s="248"/>
      <x:c r="WVZ5904" s="248"/>
      <x:c r="WWA5904" s="248"/>
      <x:c r="WWB5904" s="248"/>
      <x:c r="WWC5904" s="248"/>
      <x:c r="WWD5904" s="248"/>
      <x:c r="WWE5904" s="248"/>
      <x:c r="WWF5904" s="248"/>
      <x:c r="WWG5904" s="248"/>
      <x:c r="WWH5904" s="248"/>
      <x:c r="WWI5904" s="248"/>
      <x:c r="WWJ5904" s="248"/>
      <x:c r="WWK5904" s="248"/>
      <x:c r="WWL5904" s="248"/>
      <x:c r="WWM5904" s="248"/>
      <x:c r="WWN5904" s="248"/>
      <x:c r="WWO5904" s="248"/>
      <x:c r="WWP5904" s="248"/>
      <x:c r="WWQ5904" s="248"/>
      <x:c r="WWR5904" s="248"/>
      <x:c r="WWS5904" s="248"/>
      <x:c r="WWT5904" s="248"/>
      <x:c r="WWU5904" s="248"/>
      <x:c r="WWV5904" s="248"/>
      <x:c r="WWW5904" s="248"/>
      <x:c r="WWX5904" s="248"/>
      <x:c r="WWY5904" s="248"/>
      <x:c r="WWZ5904" s="248"/>
      <x:c r="WXA5904" s="248"/>
      <x:c r="WXB5904" s="248"/>
      <x:c r="WXC5904" s="248"/>
      <x:c r="WXD5904" s="248"/>
      <x:c r="WXE5904" s="248"/>
      <x:c r="WXF5904" s="248"/>
      <x:c r="WXG5904" s="248"/>
      <x:c r="WXH5904" s="248"/>
      <x:c r="WXI5904" s="248"/>
      <x:c r="WXJ5904" s="248"/>
      <x:c r="WXK5904" s="248"/>
      <x:c r="WXL5904" s="248"/>
      <x:c r="WXM5904" s="248"/>
      <x:c r="WXN5904" s="248"/>
      <x:c r="WXO5904" s="248"/>
      <x:c r="WXP5904" s="248"/>
      <x:c r="WXQ5904" s="248"/>
      <x:c r="WXR5904" s="248"/>
      <x:c r="WXS5904" s="248"/>
      <x:c r="WXT5904" s="248"/>
      <x:c r="WXU5904" s="248"/>
      <x:c r="WXV5904" s="248"/>
      <x:c r="WXW5904" s="248"/>
      <x:c r="WXX5904" s="248"/>
      <x:c r="WXY5904" s="248"/>
      <x:c r="WXZ5904" s="248"/>
      <x:c r="WYA5904" s="248"/>
      <x:c r="WYB5904" s="248"/>
      <x:c r="WYC5904" s="248"/>
      <x:c r="WYD5904" s="248"/>
      <x:c r="WYE5904" s="248"/>
      <x:c r="WYF5904" s="248"/>
      <x:c r="WYG5904" s="248"/>
      <x:c r="WYH5904" s="248"/>
      <x:c r="WYI5904" s="248"/>
      <x:c r="WYJ5904" s="248"/>
      <x:c r="WYK5904" s="248"/>
      <x:c r="WYL5904" s="248"/>
      <x:c r="WYM5904" s="248"/>
      <x:c r="WYN5904" s="248"/>
      <x:c r="WYO5904" s="248"/>
      <x:c r="WYP5904" s="248"/>
      <x:c r="WYQ5904" s="248"/>
      <x:c r="WYR5904" s="248"/>
      <x:c r="WYS5904" s="248"/>
      <x:c r="WYT5904" s="248"/>
      <x:c r="WYU5904" s="248"/>
      <x:c r="WYV5904" s="248"/>
      <x:c r="WYW5904" s="248"/>
      <x:c r="WYX5904" s="248"/>
      <x:c r="WYY5904" s="248"/>
      <x:c r="WYZ5904" s="248"/>
      <x:c r="WZA5904" s="248"/>
      <x:c r="WZB5904" s="248"/>
      <x:c r="WZC5904" s="248"/>
      <x:c r="WZD5904" s="248"/>
      <x:c r="WZE5904" s="248"/>
      <x:c r="WZF5904" s="248"/>
      <x:c r="WZG5904" s="248"/>
      <x:c r="WZH5904" s="248"/>
      <x:c r="WZI5904" s="248"/>
      <x:c r="WZJ5904" s="248"/>
      <x:c r="WZK5904" s="248"/>
      <x:c r="WZL5904" s="248"/>
      <x:c r="WZM5904" s="248"/>
      <x:c r="WZN5904" s="248"/>
      <x:c r="WZO5904" s="248"/>
      <x:c r="WZP5904" s="248"/>
      <x:c r="WZQ5904" s="248"/>
      <x:c r="WZR5904" s="248"/>
      <x:c r="WZS5904" s="248"/>
      <x:c r="WZT5904" s="248"/>
      <x:c r="WZU5904" s="248"/>
      <x:c r="WZV5904" s="248"/>
      <x:c r="WZW5904" s="248"/>
      <x:c r="WZX5904" s="248"/>
      <x:c r="WZY5904" s="248"/>
      <x:c r="WZZ5904" s="248"/>
      <x:c r="XAA5904" s="248"/>
      <x:c r="XAB5904" s="248"/>
      <x:c r="XAC5904" s="248"/>
      <x:c r="XAD5904" s="248"/>
      <x:c r="XAE5904" s="248"/>
      <x:c r="XAF5904" s="248"/>
      <x:c r="XAG5904" s="248"/>
      <x:c r="XAH5904" s="248"/>
      <x:c r="XAI5904" s="248"/>
      <x:c r="XAJ5904" s="248"/>
      <x:c r="XAK5904" s="248"/>
      <x:c r="XAL5904" s="248"/>
      <x:c r="XAM5904" s="248"/>
      <x:c r="XAN5904" s="248"/>
      <x:c r="XAO5904" s="248"/>
      <x:c r="XAP5904" s="248"/>
      <x:c r="XAQ5904" s="248"/>
      <x:c r="XAR5904" s="248"/>
      <x:c r="XAS5904" s="248"/>
      <x:c r="XAT5904" s="248"/>
      <x:c r="XAU5904" s="248"/>
      <x:c r="XAV5904" s="248"/>
      <x:c r="XAW5904" s="248"/>
      <x:c r="XAX5904" s="248"/>
      <x:c r="XAY5904" s="248"/>
      <x:c r="XAZ5904" s="248"/>
      <x:c r="XBA5904" s="248"/>
      <x:c r="XBB5904" s="248"/>
      <x:c r="XBC5904" s="248"/>
      <x:c r="XBD5904" s="248"/>
      <x:c r="XBE5904" s="248"/>
      <x:c r="XBF5904" s="248"/>
      <x:c r="XBG5904" s="248"/>
      <x:c r="XBH5904" s="248"/>
      <x:c r="XBI5904" s="248"/>
      <x:c r="XBJ5904" s="248"/>
      <x:c r="XBK5904" s="248"/>
      <x:c r="XBL5904" s="248"/>
      <x:c r="XBM5904" s="248"/>
      <x:c r="XBN5904" s="248"/>
      <x:c r="XBO5904" s="248"/>
      <x:c r="XBP5904" s="248"/>
      <x:c r="XBQ5904" s="248"/>
      <x:c r="XBR5904" s="248"/>
      <x:c r="XBS5904" s="248"/>
      <x:c r="XBT5904" s="248"/>
      <x:c r="XBU5904" s="248"/>
      <x:c r="XBV5904" s="248"/>
      <x:c r="XBW5904" s="248"/>
      <x:c r="XBX5904" s="248"/>
      <x:c r="XBY5904" s="248"/>
      <x:c r="XBZ5904" s="248"/>
      <x:c r="XCA5904" s="248"/>
      <x:c r="XCB5904" s="248"/>
      <x:c r="XCC5904" s="248"/>
      <x:c r="XCD5904" s="248"/>
      <x:c r="XCE5904" s="248"/>
      <x:c r="XCF5904" s="248"/>
      <x:c r="XCG5904" s="248"/>
      <x:c r="XCH5904" s="248"/>
      <x:c r="XCI5904" s="248"/>
      <x:c r="XCJ5904" s="248"/>
      <x:c r="XCK5904" s="248"/>
      <x:c r="XCL5904" s="248"/>
      <x:c r="XCM5904" s="248"/>
      <x:c r="XCN5904" s="248"/>
      <x:c r="XCO5904" s="248"/>
      <x:c r="XCP5904" s="248"/>
      <x:c r="XCQ5904" s="248"/>
      <x:c r="XCR5904" s="248"/>
      <x:c r="XCS5904" s="248"/>
      <x:c r="XCT5904" s="248"/>
      <x:c r="XCU5904" s="248"/>
      <x:c r="XCV5904" s="248"/>
      <x:c r="XCW5904" s="248"/>
      <x:c r="XCX5904" s="248"/>
      <x:c r="XCY5904" s="248"/>
      <x:c r="XCZ5904" s="248"/>
      <x:c r="XDA5904" s="248"/>
      <x:c r="XDB5904" s="248"/>
      <x:c r="XDC5904" s="248"/>
      <x:c r="XDD5904" s="248"/>
      <x:c r="XDE5904" s="248"/>
      <x:c r="XDF5904" s="248"/>
      <x:c r="XDG5904" s="248"/>
      <x:c r="XDH5904" s="248"/>
      <x:c r="XDI5904" s="248"/>
      <x:c r="XDJ5904" s="248"/>
      <x:c r="XDK5904" s="248"/>
      <x:c r="XDL5904" s="248"/>
      <x:c r="XDM5904" s="248"/>
      <x:c r="XDN5904" s="248"/>
      <x:c r="XDO5904" s="248"/>
      <x:c r="XDP5904" s="248"/>
      <x:c r="XDQ5904" s="248"/>
      <x:c r="XDR5904" s="248"/>
      <x:c r="XDS5904" s="248"/>
      <x:c r="XDT5904" s="248"/>
      <x:c r="XDU5904" s="248"/>
      <x:c r="XDV5904" s="248"/>
      <x:c r="XDW5904" s="248"/>
      <x:c r="XDX5904" s="248"/>
      <x:c r="XDY5904" s="248"/>
      <x:c r="XDZ5904" s="248"/>
      <x:c r="XEA5904" s="248"/>
      <x:c r="XEB5904" s="248"/>
      <x:c r="XEC5904" s="248"/>
      <x:c r="XED5904" s="248"/>
      <x:c r="XEE5904" s="248"/>
      <x:c r="XEF5904" s="248"/>
      <x:c r="XEG5904" s="248"/>
      <x:c r="XEH5904" s="248"/>
      <x:c r="XEI5904" s="248"/>
      <x:c r="XEJ5904" s="248"/>
      <x:c r="XEK5904" s="248"/>
      <x:c r="XEL5904" s="248"/>
      <x:c r="XEM5904" s="248"/>
      <x:c r="XEN5904" s="248"/>
      <x:c r="XEO5904" s="248"/>
      <x:c r="XEP5904" s="248"/>
      <x:c r="XEQ5904" s="248"/>
      <x:c r="XER5904" s="248"/>
      <x:c r="XES5904" s="248"/>
      <x:c r="XET5904" s="248"/>
      <x:c r="XEU5904" s="248"/>
      <x:c r="XEV5904" s="248"/>
      <x:c r="XEW5904" s="248"/>
      <x:c r="XEX5904" s="248"/>
      <x:c r="XEY5904" s="248"/>
      <x:c r="XEZ5904" s="248"/>
      <x:c r="XFA5904" s="248"/>
      <x:c r="XFB5904" s="248"/>
      <x:c r="XFC5904" s="248"/>
      <x:c r="XFD5904" s="248"/>
    </x:row>
    <x:row r="5905" spans="1:16384" s="1" customFormat="1">
      <x:c r="A5905" s="248">
        <x:v>469464</x:v>
      </x:c>
      <x:c r="B5905" s="248">
        <x:v>1380</x:v>
      </x:c>
      <x:c r="C5905" s="248">
        <x:f>101/30</x:f>
        <x:v>3.36666666666667</x:v>
      </x:c>
      <x:c r="D5905" s="248"/>
      <x:c r="E5905" s="248"/>
      <x:c r="F5905" s="248"/>
      <x:c r="G5905" s="248">
        <x:v>1</x:v>
      </x:c>
      <x:c r="H5905" s="248"/>
      <x:c r="I5905" s="248" t="s">
        <x:v>746</x:v>
      </x:c>
      <x:c r="J5905" s="248"/>
      <x:c r="K5905" s="248"/>
      <x:c r="L5905" s="248"/>
      <x:c r="M5905" s="248"/>
      <x:c r="N5905" s="248"/>
      <x:c r="O5905" s="248"/>
      <x:c r="P5905" s="248"/>
      <x:c r="Q5905" s="248"/>
      <x:c r="R5905" s="248"/>
      <x:c r="S5905" s="248"/>
      <x:c r="T5905" s="248"/>
      <x:c r="U5905" s="248"/>
      <x:c r="V5905" s="248"/>
      <x:c r="W5905" s="248"/>
      <x:c r="X5905" s="248"/>
      <x:c r="Y5905" s="248"/>
      <x:c r="Z5905" s="248"/>
      <x:c r="AA5905" s="248"/>
      <x:c r="AB5905" s="248"/>
      <x:c r="AC5905" s="248"/>
      <x:c r="AD5905" s="248"/>
      <x:c r="AE5905" s="248"/>
      <x:c r="AF5905" s="248"/>
      <x:c r="AG5905" s="248"/>
      <x:c r="AH5905" s="248"/>
      <x:c r="AI5905" s="248"/>
      <x:c r="AJ5905" s="248"/>
      <x:c r="AK5905" s="248"/>
      <x:c r="AL5905" s="248"/>
      <x:c r="AM5905" s="248"/>
      <x:c r="AN5905" s="248"/>
      <x:c r="AO5905" s="248"/>
      <x:c r="AP5905" s="248"/>
      <x:c r="AQ5905" s="248"/>
      <x:c r="AR5905" s="248"/>
      <x:c r="AS5905" s="248"/>
      <x:c r="AT5905" s="248"/>
      <x:c r="AU5905" s="248"/>
      <x:c r="AV5905" s="248"/>
      <x:c r="AW5905" s="248"/>
      <x:c r="AX5905" s="248"/>
      <x:c r="AY5905" s="248"/>
      <x:c r="AZ5905" s="248"/>
      <x:c r="BA5905" s="248"/>
      <x:c r="BB5905" s="248"/>
      <x:c r="BC5905" s="248"/>
      <x:c r="BD5905" s="248"/>
      <x:c r="BE5905" s="248"/>
      <x:c r="BF5905" s="248"/>
      <x:c r="BG5905" s="248"/>
      <x:c r="BH5905" s="248"/>
      <x:c r="BI5905" s="248"/>
      <x:c r="BJ5905" s="248"/>
      <x:c r="BK5905" s="248"/>
      <x:c r="BL5905" s="248"/>
      <x:c r="BM5905" s="248"/>
      <x:c r="BN5905" s="248"/>
      <x:c r="BO5905" s="248"/>
      <x:c r="BP5905" s="248"/>
      <x:c r="BQ5905" s="248"/>
      <x:c r="BR5905" s="248"/>
      <x:c r="BS5905" s="248"/>
      <x:c r="BT5905" s="248"/>
      <x:c r="BU5905" s="248"/>
      <x:c r="BV5905" s="248"/>
      <x:c r="BW5905" s="248"/>
      <x:c r="BX5905" s="248"/>
      <x:c r="BY5905" s="248"/>
      <x:c r="BZ5905" s="248"/>
      <x:c r="CA5905" s="248"/>
      <x:c r="CB5905" s="248"/>
      <x:c r="CC5905" s="248"/>
      <x:c r="CD5905" s="248"/>
      <x:c r="CE5905" s="248"/>
      <x:c r="CF5905" s="248"/>
      <x:c r="CG5905" s="248"/>
      <x:c r="CH5905" s="248"/>
      <x:c r="CI5905" s="248"/>
      <x:c r="CJ5905" s="248"/>
      <x:c r="CK5905" s="248"/>
      <x:c r="CL5905" s="248"/>
      <x:c r="CM5905" s="248"/>
      <x:c r="CN5905" s="248"/>
      <x:c r="CO5905" s="248"/>
      <x:c r="CP5905" s="248"/>
      <x:c r="CQ5905" s="248"/>
      <x:c r="CR5905" s="248"/>
      <x:c r="CS5905" s="248"/>
      <x:c r="CT5905" s="248"/>
      <x:c r="CU5905" s="248"/>
      <x:c r="CV5905" s="248"/>
      <x:c r="CW5905" s="248"/>
      <x:c r="CX5905" s="248"/>
      <x:c r="CY5905" s="248"/>
      <x:c r="CZ5905" s="248"/>
      <x:c r="DA5905" s="248"/>
      <x:c r="DB5905" s="248"/>
      <x:c r="DC5905" s="248"/>
      <x:c r="DD5905" s="248"/>
      <x:c r="DE5905" s="248"/>
      <x:c r="DF5905" s="248"/>
      <x:c r="DG5905" s="248"/>
      <x:c r="DH5905" s="248"/>
      <x:c r="DI5905" s="248"/>
      <x:c r="DJ5905" s="248"/>
      <x:c r="DK5905" s="248"/>
      <x:c r="DL5905" s="248"/>
      <x:c r="DM5905" s="248"/>
      <x:c r="DN5905" s="248"/>
      <x:c r="DO5905" s="248"/>
      <x:c r="DP5905" s="248"/>
      <x:c r="DQ5905" s="248"/>
      <x:c r="DR5905" s="248"/>
      <x:c r="DS5905" s="248"/>
      <x:c r="DT5905" s="248"/>
      <x:c r="DU5905" s="248"/>
      <x:c r="DV5905" s="248"/>
      <x:c r="DW5905" s="248"/>
      <x:c r="DX5905" s="248"/>
      <x:c r="DY5905" s="248"/>
      <x:c r="DZ5905" s="248"/>
      <x:c r="EA5905" s="248"/>
      <x:c r="EB5905" s="248"/>
      <x:c r="EC5905" s="248"/>
      <x:c r="ED5905" s="248"/>
      <x:c r="EE5905" s="248"/>
      <x:c r="EF5905" s="248"/>
      <x:c r="EG5905" s="248"/>
      <x:c r="EH5905" s="248"/>
      <x:c r="EI5905" s="248"/>
      <x:c r="EJ5905" s="248"/>
      <x:c r="EK5905" s="248"/>
      <x:c r="EL5905" s="248"/>
      <x:c r="EM5905" s="248"/>
      <x:c r="EN5905" s="248"/>
      <x:c r="EO5905" s="248"/>
      <x:c r="EP5905" s="248"/>
      <x:c r="EQ5905" s="248"/>
      <x:c r="ER5905" s="248"/>
      <x:c r="ES5905" s="248"/>
      <x:c r="ET5905" s="248"/>
      <x:c r="EU5905" s="248"/>
      <x:c r="EV5905" s="248"/>
      <x:c r="EW5905" s="248"/>
      <x:c r="EX5905" s="248"/>
      <x:c r="EY5905" s="248"/>
      <x:c r="EZ5905" s="248"/>
      <x:c r="FA5905" s="248"/>
      <x:c r="FB5905" s="248"/>
      <x:c r="FC5905" s="248"/>
      <x:c r="FD5905" s="248"/>
      <x:c r="FE5905" s="248"/>
      <x:c r="FF5905" s="248"/>
      <x:c r="FG5905" s="248"/>
      <x:c r="FH5905" s="248"/>
      <x:c r="FI5905" s="248"/>
      <x:c r="FJ5905" s="248"/>
      <x:c r="FK5905" s="248"/>
      <x:c r="FL5905" s="248"/>
      <x:c r="FM5905" s="248"/>
      <x:c r="FN5905" s="248"/>
      <x:c r="FO5905" s="248"/>
      <x:c r="FP5905" s="248"/>
      <x:c r="FQ5905" s="248"/>
      <x:c r="FR5905" s="248"/>
      <x:c r="FS5905" s="248"/>
      <x:c r="FT5905" s="248"/>
      <x:c r="FU5905" s="248"/>
      <x:c r="FV5905" s="248"/>
      <x:c r="FW5905" s="248"/>
      <x:c r="FX5905" s="248"/>
      <x:c r="FY5905" s="248"/>
      <x:c r="FZ5905" s="248"/>
      <x:c r="GA5905" s="248"/>
      <x:c r="GB5905" s="248"/>
      <x:c r="GC5905" s="248"/>
      <x:c r="GD5905" s="248"/>
      <x:c r="GE5905" s="248"/>
      <x:c r="GF5905" s="248"/>
      <x:c r="GG5905" s="248"/>
      <x:c r="GH5905" s="248"/>
      <x:c r="GI5905" s="248"/>
      <x:c r="GJ5905" s="248"/>
      <x:c r="GK5905" s="248"/>
      <x:c r="GL5905" s="248"/>
      <x:c r="GM5905" s="248"/>
      <x:c r="GN5905" s="248"/>
      <x:c r="GO5905" s="248"/>
      <x:c r="GP5905" s="248"/>
      <x:c r="GQ5905" s="248"/>
      <x:c r="GR5905" s="248"/>
      <x:c r="GS5905" s="248"/>
      <x:c r="GT5905" s="248"/>
      <x:c r="GU5905" s="248"/>
      <x:c r="GV5905" s="248"/>
      <x:c r="GW5905" s="248"/>
      <x:c r="GX5905" s="248"/>
      <x:c r="GY5905" s="248"/>
      <x:c r="GZ5905" s="248"/>
      <x:c r="HA5905" s="248"/>
      <x:c r="HB5905" s="248"/>
      <x:c r="HC5905" s="248"/>
      <x:c r="HD5905" s="248"/>
      <x:c r="HE5905" s="248"/>
      <x:c r="HF5905" s="248"/>
      <x:c r="HG5905" s="248"/>
      <x:c r="HH5905" s="248"/>
      <x:c r="HI5905" s="248"/>
      <x:c r="HJ5905" s="248"/>
      <x:c r="HK5905" s="248"/>
      <x:c r="HL5905" s="248"/>
      <x:c r="HM5905" s="248"/>
      <x:c r="HN5905" s="248"/>
      <x:c r="HO5905" s="248"/>
      <x:c r="HP5905" s="248"/>
      <x:c r="HQ5905" s="248"/>
      <x:c r="HR5905" s="248"/>
      <x:c r="HS5905" s="248"/>
      <x:c r="HT5905" s="248"/>
      <x:c r="HU5905" s="248"/>
      <x:c r="HV5905" s="248"/>
      <x:c r="HW5905" s="248"/>
      <x:c r="HX5905" s="248"/>
      <x:c r="HY5905" s="248"/>
      <x:c r="HZ5905" s="248"/>
      <x:c r="IA5905" s="248"/>
      <x:c r="IB5905" s="248"/>
      <x:c r="IC5905" s="248"/>
      <x:c r="ID5905" s="248"/>
      <x:c r="IE5905" s="248"/>
      <x:c r="IF5905" s="248"/>
      <x:c r="IG5905" s="248"/>
      <x:c r="IH5905" s="248"/>
      <x:c r="II5905" s="248"/>
      <x:c r="IJ5905" s="248"/>
      <x:c r="IK5905" s="248"/>
      <x:c r="IL5905" s="248"/>
      <x:c r="IM5905" s="248"/>
      <x:c r="IN5905" s="248"/>
      <x:c r="IO5905" s="248"/>
      <x:c r="IP5905" s="248"/>
      <x:c r="IQ5905" s="248"/>
      <x:c r="IR5905" s="248"/>
      <x:c r="IS5905" s="248"/>
      <x:c r="IT5905" s="248"/>
      <x:c r="IU5905" s="248"/>
      <x:c r="IV5905" s="248"/>
      <x:c r="IW5905" s="248"/>
      <x:c r="IX5905" s="248"/>
      <x:c r="IY5905" s="248"/>
      <x:c r="IZ5905" s="248"/>
      <x:c r="JA5905" s="248"/>
      <x:c r="JB5905" s="248"/>
      <x:c r="JC5905" s="248"/>
      <x:c r="JD5905" s="248"/>
      <x:c r="JE5905" s="248"/>
      <x:c r="JF5905" s="248"/>
      <x:c r="JG5905" s="248"/>
      <x:c r="JH5905" s="248"/>
      <x:c r="JI5905" s="248"/>
      <x:c r="JJ5905" s="248"/>
      <x:c r="JK5905" s="248"/>
      <x:c r="JL5905" s="248"/>
      <x:c r="JM5905" s="248"/>
      <x:c r="JN5905" s="248"/>
      <x:c r="JO5905" s="248"/>
      <x:c r="JP5905" s="248"/>
      <x:c r="JQ5905" s="248"/>
      <x:c r="JR5905" s="248"/>
      <x:c r="JS5905" s="248"/>
      <x:c r="JT5905" s="248"/>
      <x:c r="JU5905" s="248"/>
      <x:c r="JV5905" s="248"/>
      <x:c r="JW5905" s="248"/>
      <x:c r="JX5905" s="248"/>
      <x:c r="JY5905" s="248"/>
      <x:c r="JZ5905" s="248"/>
      <x:c r="KA5905" s="248"/>
      <x:c r="KB5905" s="248"/>
      <x:c r="KC5905" s="248"/>
      <x:c r="KD5905" s="248"/>
      <x:c r="KE5905" s="248"/>
      <x:c r="KF5905" s="248"/>
      <x:c r="KG5905" s="248"/>
      <x:c r="KH5905" s="248"/>
      <x:c r="KI5905" s="248"/>
      <x:c r="KJ5905" s="248"/>
      <x:c r="KK5905" s="248"/>
      <x:c r="KL5905" s="248"/>
      <x:c r="KM5905" s="248"/>
      <x:c r="KN5905" s="248"/>
      <x:c r="KO5905" s="248"/>
      <x:c r="KP5905" s="248"/>
      <x:c r="KQ5905" s="248"/>
      <x:c r="KR5905" s="248"/>
      <x:c r="KS5905" s="248"/>
      <x:c r="KT5905" s="248"/>
      <x:c r="KU5905" s="248"/>
      <x:c r="KV5905" s="248"/>
      <x:c r="KW5905" s="248"/>
      <x:c r="KX5905" s="248"/>
      <x:c r="KY5905" s="248"/>
      <x:c r="KZ5905" s="248"/>
      <x:c r="LA5905" s="248"/>
      <x:c r="LB5905" s="248"/>
      <x:c r="LC5905" s="248"/>
      <x:c r="LD5905" s="248"/>
      <x:c r="LE5905" s="248"/>
      <x:c r="LF5905" s="248"/>
      <x:c r="LG5905" s="248"/>
      <x:c r="LH5905" s="248"/>
      <x:c r="LI5905" s="248"/>
      <x:c r="LJ5905" s="248"/>
      <x:c r="LK5905" s="248"/>
      <x:c r="LL5905" s="248"/>
      <x:c r="LM5905" s="248"/>
      <x:c r="LN5905" s="248"/>
      <x:c r="LO5905" s="248"/>
      <x:c r="LP5905" s="248"/>
      <x:c r="LQ5905" s="248"/>
      <x:c r="LR5905" s="248"/>
      <x:c r="LS5905" s="248"/>
      <x:c r="LT5905" s="248"/>
      <x:c r="LU5905" s="248"/>
      <x:c r="LV5905" s="248"/>
      <x:c r="LW5905" s="248"/>
      <x:c r="LX5905" s="248"/>
      <x:c r="LY5905" s="248"/>
      <x:c r="LZ5905" s="248"/>
      <x:c r="MA5905" s="248"/>
      <x:c r="MB5905" s="248"/>
      <x:c r="MC5905" s="248"/>
      <x:c r="MD5905" s="248"/>
      <x:c r="ME5905" s="248"/>
      <x:c r="MF5905" s="248"/>
      <x:c r="MG5905" s="248"/>
      <x:c r="MH5905" s="248"/>
      <x:c r="MI5905" s="248"/>
      <x:c r="MJ5905" s="248"/>
      <x:c r="MK5905" s="248"/>
      <x:c r="ML5905" s="248"/>
      <x:c r="MM5905" s="248"/>
      <x:c r="MN5905" s="248"/>
      <x:c r="MO5905" s="248"/>
      <x:c r="MP5905" s="248"/>
      <x:c r="MQ5905" s="248"/>
      <x:c r="MR5905" s="248"/>
      <x:c r="MS5905" s="248"/>
      <x:c r="MT5905" s="248"/>
      <x:c r="MU5905" s="248"/>
      <x:c r="MV5905" s="248"/>
      <x:c r="MW5905" s="248"/>
      <x:c r="MX5905" s="248"/>
      <x:c r="MY5905" s="248"/>
      <x:c r="MZ5905" s="248"/>
      <x:c r="NA5905" s="248"/>
      <x:c r="NB5905" s="248"/>
      <x:c r="NC5905" s="248"/>
      <x:c r="ND5905" s="248"/>
      <x:c r="NE5905" s="248"/>
      <x:c r="NF5905" s="248"/>
      <x:c r="NG5905" s="248"/>
      <x:c r="NH5905" s="248"/>
      <x:c r="NI5905" s="248"/>
      <x:c r="NJ5905" s="248"/>
      <x:c r="NK5905" s="248"/>
      <x:c r="NL5905" s="248"/>
      <x:c r="NM5905" s="248"/>
      <x:c r="NN5905" s="248"/>
      <x:c r="NO5905" s="248"/>
      <x:c r="NP5905" s="248"/>
      <x:c r="NQ5905" s="248"/>
      <x:c r="NR5905" s="248"/>
      <x:c r="NS5905" s="248"/>
      <x:c r="NT5905" s="248"/>
      <x:c r="NU5905" s="248"/>
      <x:c r="NV5905" s="248"/>
      <x:c r="NW5905" s="248"/>
      <x:c r="NX5905" s="248"/>
      <x:c r="NY5905" s="248"/>
      <x:c r="NZ5905" s="248"/>
      <x:c r="OA5905" s="248"/>
      <x:c r="OB5905" s="248"/>
      <x:c r="OC5905" s="248"/>
      <x:c r="OD5905" s="248"/>
      <x:c r="OE5905" s="248"/>
      <x:c r="OF5905" s="248"/>
      <x:c r="OG5905" s="248"/>
      <x:c r="OH5905" s="248"/>
      <x:c r="OI5905" s="248"/>
      <x:c r="OJ5905" s="248"/>
      <x:c r="OK5905" s="248"/>
      <x:c r="OL5905" s="248"/>
      <x:c r="OM5905" s="248"/>
      <x:c r="ON5905" s="248"/>
      <x:c r="OO5905" s="248"/>
      <x:c r="OP5905" s="248"/>
      <x:c r="OQ5905" s="248"/>
      <x:c r="OR5905" s="248"/>
      <x:c r="OS5905" s="248"/>
      <x:c r="OT5905" s="248"/>
      <x:c r="OU5905" s="248"/>
      <x:c r="OV5905" s="248"/>
      <x:c r="OW5905" s="248"/>
      <x:c r="OX5905" s="248"/>
      <x:c r="OY5905" s="248"/>
      <x:c r="OZ5905" s="248"/>
      <x:c r="PA5905" s="248"/>
      <x:c r="PB5905" s="248"/>
      <x:c r="PC5905" s="248"/>
      <x:c r="PD5905" s="248"/>
      <x:c r="PE5905" s="248"/>
      <x:c r="PF5905" s="248"/>
      <x:c r="PG5905" s="248"/>
      <x:c r="PH5905" s="248"/>
      <x:c r="PI5905" s="248"/>
      <x:c r="PJ5905" s="248"/>
      <x:c r="PK5905" s="248"/>
      <x:c r="PL5905" s="248"/>
      <x:c r="PM5905" s="248"/>
      <x:c r="PN5905" s="248"/>
      <x:c r="PO5905" s="248"/>
      <x:c r="PP5905" s="248"/>
      <x:c r="PQ5905" s="248"/>
      <x:c r="PR5905" s="248"/>
      <x:c r="PS5905" s="248"/>
      <x:c r="PT5905" s="248"/>
      <x:c r="PU5905" s="248"/>
      <x:c r="PV5905" s="248"/>
      <x:c r="PW5905" s="248"/>
      <x:c r="PX5905" s="248"/>
      <x:c r="PY5905" s="248"/>
      <x:c r="PZ5905" s="248"/>
      <x:c r="QA5905" s="248"/>
      <x:c r="QB5905" s="248"/>
      <x:c r="QC5905" s="248"/>
      <x:c r="QD5905" s="248"/>
      <x:c r="QE5905" s="248"/>
      <x:c r="QF5905" s="248"/>
      <x:c r="QG5905" s="248"/>
      <x:c r="QH5905" s="248"/>
      <x:c r="QI5905" s="248"/>
      <x:c r="QJ5905" s="248"/>
      <x:c r="QK5905" s="248"/>
      <x:c r="QL5905" s="248"/>
      <x:c r="QM5905" s="248"/>
      <x:c r="QN5905" s="248"/>
      <x:c r="QO5905" s="248"/>
      <x:c r="QP5905" s="248"/>
      <x:c r="QQ5905" s="248"/>
      <x:c r="QR5905" s="248"/>
      <x:c r="QS5905" s="248"/>
      <x:c r="QT5905" s="248"/>
      <x:c r="QU5905" s="248"/>
      <x:c r="QV5905" s="248"/>
      <x:c r="QW5905" s="248"/>
      <x:c r="QX5905" s="248"/>
      <x:c r="QY5905" s="248"/>
      <x:c r="QZ5905" s="248"/>
      <x:c r="RA5905" s="248"/>
      <x:c r="RB5905" s="248"/>
      <x:c r="RC5905" s="248"/>
      <x:c r="RD5905" s="248"/>
      <x:c r="RE5905" s="248"/>
      <x:c r="RF5905" s="248"/>
      <x:c r="RG5905" s="248"/>
      <x:c r="RH5905" s="248"/>
      <x:c r="RI5905" s="248"/>
      <x:c r="RJ5905" s="248"/>
      <x:c r="RK5905" s="248"/>
      <x:c r="RL5905" s="248"/>
      <x:c r="RM5905" s="248"/>
      <x:c r="RN5905" s="248"/>
      <x:c r="RO5905" s="248"/>
      <x:c r="RP5905" s="248"/>
      <x:c r="RQ5905" s="248"/>
      <x:c r="RR5905" s="248"/>
      <x:c r="RS5905" s="248"/>
      <x:c r="RT5905" s="248"/>
      <x:c r="RU5905" s="248"/>
      <x:c r="RV5905" s="248"/>
      <x:c r="RW5905" s="248"/>
      <x:c r="RX5905" s="248"/>
      <x:c r="RY5905" s="248"/>
      <x:c r="RZ5905" s="248"/>
      <x:c r="SA5905" s="248"/>
      <x:c r="SB5905" s="248"/>
      <x:c r="SC5905" s="248"/>
      <x:c r="SD5905" s="248"/>
      <x:c r="SE5905" s="248"/>
      <x:c r="SF5905" s="248"/>
      <x:c r="SG5905" s="248"/>
      <x:c r="SH5905" s="248"/>
      <x:c r="SI5905" s="248"/>
      <x:c r="SJ5905" s="248"/>
      <x:c r="SK5905" s="248"/>
      <x:c r="SL5905" s="248"/>
      <x:c r="SM5905" s="248"/>
      <x:c r="SN5905" s="248"/>
      <x:c r="SO5905" s="248"/>
      <x:c r="SP5905" s="248"/>
      <x:c r="SQ5905" s="248"/>
      <x:c r="SR5905" s="248"/>
      <x:c r="SS5905" s="248"/>
      <x:c r="ST5905" s="248"/>
      <x:c r="SU5905" s="248"/>
      <x:c r="SV5905" s="248"/>
      <x:c r="SW5905" s="248"/>
      <x:c r="SX5905" s="248"/>
      <x:c r="SY5905" s="248"/>
      <x:c r="SZ5905" s="248"/>
      <x:c r="TA5905" s="248"/>
      <x:c r="TB5905" s="248"/>
      <x:c r="TC5905" s="248"/>
      <x:c r="TD5905" s="248"/>
      <x:c r="TE5905" s="248"/>
      <x:c r="TF5905" s="248"/>
      <x:c r="TG5905" s="248"/>
      <x:c r="TH5905" s="248"/>
      <x:c r="TI5905" s="248"/>
      <x:c r="TJ5905" s="248"/>
      <x:c r="TK5905" s="248"/>
      <x:c r="TL5905" s="248"/>
      <x:c r="TM5905" s="248"/>
      <x:c r="TN5905" s="248"/>
      <x:c r="TO5905" s="248"/>
      <x:c r="TP5905" s="248"/>
      <x:c r="TQ5905" s="248"/>
      <x:c r="TR5905" s="248"/>
      <x:c r="TS5905" s="248"/>
      <x:c r="TT5905" s="248"/>
      <x:c r="TU5905" s="248"/>
      <x:c r="TV5905" s="248"/>
      <x:c r="TW5905" s="248"/>
      <x:c r="TX5905" s="248"/>
      <x:c r="TY5905" s="248"/>
      <x:c r="TZ5905" s="248"/>
      <x:c r="UA5905" s="248"/>
      <x:c r="UB5905" s="248"/>
      <x:c r="UC5905" s="248"/>
      <x:c r="UD5905" s="248"/>
      <x:c r="UE5905" s="248"/>
      <x:c r="UF5905" s="248"/>
      <x:c r="UG5905" s="248"/>
      <x:c r="UH5905" s="248"/>
      <x:c r="UI5905" s="248"/>
      <x:c r="UJ5905" s="248"/>
      <x:c r="UK5905" s="248"/>
      <x:c r="UL5905" s="248"/>
      <x:c r="UM5905" s="248"/>
      <x:c r="UN5905" s="248"/>
      <x:c r="UO5905" s="248"/>
      <x:c r="UP5905" s="248"/>
      <x:c r="UQ5905" s="248"/>
      <x:c r="UR5905" s="248"/>
      <x:c r="US5905" s="248"/>
      <x:c r="UT5905" s="248"/>
      <x:c r="UU5905" s="248"/>
      <x:c r="UV5905" s="248"/>
      <x:c r="UW5905" s="248"/>
      <x:c r="UX5905" s="248"/>
      <x:c r="UY5905" s="248"/>
      <x:c r="UZ5905" s="248"/>
      <x:c r="VA5905" s="248"/>
      <x:c r="VB5905" s="248"/>
      <x:c r="VC5905" s="248"/>
      <x:c r="VD5905" s="248"/>
      <x:c r="VE5905" s="248"/>
      <x:c r="VF5905" s="248"/>
      <x:c r="VG5905" s="248"/>
      <x:c r="VH5905" s="248"/>
      <x:c r="VI5905" s="248"/>
      <x:c r="VJ5905" s="248"/>
      <x:c r="VK5905" s="248"/>
      <x:c r="VL5905" s="248"/>
      <x:c r="VM5905" s="248"/>
      <x:c r="VN5905" s="248"/>
      <x:c r="VO5905" s="248"/>
      <x:c r="VP5905" s="248"/>
      <x:c r="VQ5905" s="248"/>
      <x:c r="VR5905" s="248"/>
      <x:c r="VS5905" s="248"/>
      <x:c r="VT5905" s="248"/>
      <x:c r="VU5905" s="248"/>
      <x:c r="VV5905" s="248"/>
      <x:c r="VW5905" s="248"/>
      <x:c r="VX5905" s="248"/>
      <x:c r="VY5905" s="248"/>
      <x:c r="VZ5905" s="248"/>
      <x:c r="WA5905" s="248"/>
      <x:c r="WB5905" s="248"/>
      <x:c r="WC5905" s="248"/>
      <x:c r="WD5905" s="248"/>
      <x:c r="WE5905" s="248"/>
      <x:c r="WF5905" s="248"/>
      <x:c r="WG5905" s="248"/>
      <x:c r="WH5905" s="248"/>
      <x:c r="WI5905" s="248"/>
      <x:c r="WJ5905" s="248"/>
      <x:c r="WK5905" s="248"/>
      <x:c r="WL5905" s="248"/>
      <x:c r="WM5905" s="248"/>
      <x:c r="WN5905" s="248"/>
      <x:c r="WO5905" s="248"/>
      <x:c r="WP5905" s="248"/>
      <x:c r="WQ5905" s="248"/>
      <x:c r="WR5905" s="248"/>
      <x:c r="WS5905" s="248"/>
      <x:c r="WT5905" s="248"/>
      <x:c r="WU5905" s="248"/>
      <x:c r="WV5905" s="248"/>
      <x:c r="WW5905" s="248"/>
      <x:c r="WX5905" s="248"/>
      <x:c r="WY5905" s="248"/>
      <x:c r="WZ5905" s="248"/>
      <x:c r="XA5905" s="248"/>
      <x:c r="XB5905" s="248"/>
      <x:c r="XC5905" s="248"/>
      <x:c r="XD5905" s="248"/>
      <x:c r="XE5905" s="248"/>
      <x:c r="XF5905" s="248"/>
      <x:c r="XG5905" s="248"/>
      <x:c r="XH5905" s="248"/>
      <x:c r="XI5905" s="248"/>
      <x:c r="XJ5905" s="248"/>
      <x:c r="XK5905" s="248"/>
      <x:c r="XL5905" s="248"/>
      <x:c r="XM5905" s="248"/>
      <x:c r="XN5905" s="248"/>
      <x:c r="XO5905" s="248"/>
      <x:c r="XP5905" s="248"/>
      <x:c r="XQ5905" s="248"/>
      <x:c r="XR5905" s="248"/>
      <x:c r="XS5905" s="248"/>
      <x:c r="XT5905" s="248"/>
      <x:c r="XU5905" s="248"/>
      <x:c r="XV5905" s="248"/>
      <x:c r="XW5905" s="248"/>
      <x:c r="XX5905" s="248"/>
      <x:c r="XY5905" s="248"/>
      <x:c r="XZ5905" s="248"/>
      <x:c r="YA5905" s="248"/>
      <x:c r="YB5905" s="248"/>
      <x:c r="YC5905" s="248"/>
      <x:c r="YD5905" s="248"/>
      <x:c r="YE5905" s="248"/>
      <x:c r="YF5905" s="248"/>
      <x:c r="YG5905" s="248"/>
      <x:c r="YH5905" s="248"/>
      <x:c r="YI5905" s="248"/>
      <x:c r="YJ5905" s="248"/>
      <x:c r="YK5905" s="248"/>
      <x:c r="YL5905" s="248"/>
      <x:c r="YM5905" s="248"/>
      <x:c r="YN5905" s="248"/>
      <x:c r="YO5905" s="248"/>
      <x:c r="YP5905" s="248"/>
      <x:c r="YQ5905" s="248"/>
      <x:c r="YR5905" s="248"/>
      <x:c r="YS5905" s="248"/>
      <x:c r="YT5905" s="248"/>
      <x:c r="YU5905" s="248"/>
      <x:c r="YV5905" s="248"/>
      <x:c r="YW5905" s="248"/>
      <x:c r="YX5905" s="248"/>
      <x:c r="YY5905" s="248"/>
      <x:c r="YZ5905" s="248"/>
      <x:c r="ZA5905" s="248"/>
      <x:c r="ZB5905" s="248"/>
      <x:c r="ZC5905" s="248"/>
      <x:c r="ZD5905" s="248"/>
      <x:c r="ZE5905" s="248"/>
      <x:c r="ZF5905" s="248"/>
      <x:c r="ZG5905" s="248"/>
      <x:c r="ZH5905" s="248"/>
      <x:c r="ZI5905" s="248"/>
      <x:c r="ZJ5905" s="248"/>
      <x:c r="ZK5905" s="248"/>
      <x:c r="ZL5905" s="248"/>
      <x:c r="ZM5905" s="248"/>
      <x:c r="ZN5905" s="248"/>
      <x:c r="ZO5905" s="248"/>
      <x:c r="ZP5905" s="248"/>
      <x:c r="ZQ5905" s="248"/>
      <x:c r="ZR5905" s="248"/>
      <x:c r="ZS5905" s="248"/>
      <x:c r="ZT5905" s="248"/>
      <x:c r="ZU5905" s="248"/>
      <x:c r="ZV5905" s="248"/>
      <x:c r="ZW5905" s="248"/>
      <x:c r="ZX5905" s="248"/>
      <x:c r="ZY5905" s="248"/>
      <x:c r="ZZ5905" s="248"/>
      <x:c r="AAA5905" s="248"/>
      <x:c r="AAB5905" s="248"/>
      <x:c r="AAC5905" s="248"/>
      <x:c r="AAD5905" s="248"/>
      <x:c r="AAE5905" s="248"/>
      <x:c r="AAF5905" s="248"/>
      <x:c r="AAG5905" s="248"/>
      <x:c r="AAH5905" s="248"/>
      <x:c r="AAI5905" s="248"/>
      <x:c r="AAJ5905" s="248"/>
      <x:c r="AAK5905" s="248"/>
      <x:c r="AAL5905" s="248"/>
      <x:c r="AAM5905" s="248"/>
      <x:c r="AAN5905" s="248"/>
      <x:c r="AAO5905" s="248"/>
      <x:c r="AAP5905" s="248"/>
      <x:c r="AAQ5905" s="248"/>
      <x:c r="AAR5905" s="248"/>
      <x:c r="AAS5905" s="248"/>
      <x:c r="AAT5905" s="248"/>
      <x:c r="AAU5905" s="248"/>
      <x:c r="AAV5905" s="248"/>
      <x:c r="AAW5905" s="248"/>
      <x:c r="AAX5905" s="248"/>
      <x:c r="AAY5905" s="248"/>
      <x:c r="AAZ5905" s="248"/>
      <x:c r="ABA5905" s="248"/>
      <x:c r="ABB5905" s="248"/>
      <x:c r="ABC5905" s="248"/>
      <x:c r="ABD5905" s="248"/>
      <x:c r="ABE5905" s="248"/>
      <x:c r="ABF5905" s="248"/>
      <x:c r="ABG5905" s="248"/>
      <x:c r="ABH5905" s="248"/>
      <x:c r="ABI5905" s="248"/>
      <x:c r="ABJ5905" s="248"/>
      <x:c r="ABK5905" s="248"/>
      <x:c r="ABL5905" s="248"/>
      <x:c r="ABM5905" s="248"/>
      <x:c r="ABN5905" s="248"/>
      <x:c r="ABO5905" s="248"/>
      <x:c r="ABP5905" s="248"/>
      <x:c r="ABQ5905" s="248"/>
      <x:c r="ABR5905" s="248"/>
      <x:c r="ABS5905" s="248"/>
      <x:c r="ABT5905" s="248"/>
      <x:c r="ABU5905" s="248"/>
      <x:c r="ABV5905" s="248"/>
      <x:c r="ABW5905" s="248"/>
      <x:c r="ABX5905" s="248"/>
      <x:c r="ABY5905" s="248"/>
      <x:c r="ABZ5905" s="248"/>
      <x:c r="ACA5905" s="248"/>
      <x:c r="ACB5905" s="248"/>
      <x:c r="ACC5905" s="248"/>
      <x:c r="ACD5905" s="248"/>
      <x:c r="ACE5905" s="248"/>
      <x:c r="ACF5905" s="248"/>
      <x:c r="ACG5905" s="248"/>
      <x:c r="ACH5905" s="248"/>
      <x:c r="ACI5905" s="248"/>
      <x:c r="ACJ5905" s="248"/>
      <x:c r="ACK5905" s="248"/>
      <x:c r="ACL5905" s="248"/>
      <x:c r="ACM5905" s="248"/>
      <x:c r="ACN5905" s="248"/>
      <x:c r="ACO5905" s="248"/>
      <x:c r="ACP5905" s="248"/>
      <x:c r="ACQ5905" s="248"/>
      <x:c r="ACR5905" s="248"/>
      <x:c r="ACS5905" s="248"/>
      <x:c r="ACT5905" s="248"/>
      <x:c r="ACU5905" s="248"/>
      <x:c r="ACV5905" s="248"/>
      <x:c r="ACW5905" s="248"/>
      <x:c r="ACX5905" s="248"/>
      <x:c r="ACY5905" s="248"/>
      <x:c r="ACZ5905" s="248"/>
      <x:c r="ADA5905" s="248"/>
      <x:c r="ADB5905" s="248"/>
      <x:c r="ADC5905" s="248"/>
      <x:c r="ADD5905" s="248"/>
      <x:c r="ADE5905" s="248"/>
      <x:c r="ADF5905" s="248"/>
      <x:c r="ADG5905" s="248"/>
      <x:c r="ADH5905" s="248"/>
      <x:c r="ADI5905" s="248"/>
      <x:c r="ADJ5905" s="248"/>
      <x:c r="ADK5905" s="248"/>
      <x:c r="ADL5905" s="248"/>
      <x:c r="ADM5905" s="248"/>
      <x:c r="ADN5905" s="248"/>
      <x:c r="ADO5905" s="248"/>
      <x:c r="ADP5905" s="248"/>
      <x:c r="ADQ5905" s="248"/>
      <x:c r="ADR5905" s="248"/>
      <x:c r="ADS5905" s="248"/>
      <x:c r="ADT5905" s="248"/>
      <x:c r="ADU5905" s="248"/>
      <x:c r="ADV5905" s="248"/>
      <x:c r="ADW5905" s="248"/>
      <x:c r="ADX5905" s="248"/>
      <x:c r="ADY5905" s="248"/>
      <x:c r="ADZ5905" s="248"/>
      <x:c r="AEA5905" s="248"/>
      <x:c r="AEB5905" s="248"/>
      <x:c r="AEC5905" s="248"/>
      <x:c r="AED5905" s="248"/>
      <x:c r="AEE5905" s="248"/>
      <x:c r="AEF5905" s="248"/>
      <x:c r="AEG5905" s="248"/>
      <x:c r="AEH5905" s="248"/>
      <x:c r="AEI5905" s="248"/>
      <x:c r="AEJ5905" s="248"/>
      <x:c r="AEK5905" s="248"/>
      <x:c r="AEL5905" s="248"/>
      <x:c r="AEM5905" s="248"/>
      <x:c r="AEN5905" s="248"/>
      <x:c r="AEO5905" s="248"/>
      <x:c r="AEP5905" s="248"/>
      <x:c r="AEQ5905" s="248"/>
      <x:c r="AER5905" s="248"/>
      <x:c r="AES5905" s="248"/>
      <x:c r="AET5905" s="248"/>
      <x:c r="AEU5905" s="248"/>
      <x:c r="AEV5905" s="248"/>
      <x:c r="AEW5905" s="248"/>
      <x:c r="AEX5905" s="248"/>
      <x:c r="AEY5905" s="248"/>
      <x:c r="AEZ5905" s="248"/>
      <x:c r="AFA5905" s="248"/>
      <x:c r="AFB5905" s="248"/>
      <x:c r="AFC5905" s="248"/>
      <x:c r="AFD5905" s="248"/>
      <x:c r="AFE5905" s="248"/>
      <x:c r="AFF5905" s="248"/>
      <x:c r="AFG5905" s="248"/>
      <x:c r="AFH5905" s="248"/>
      <x:c r="AFI5905" s="248"/>
      <x:c r="AFJ5905" s="248"/>
      <x:c r="AFK5905" s="248"/>
      <x:c r="AFL5905" s="248"/>
      <x:c r="AFM5905" s="248"/>
      <x:c r="AFN5905" s="248"/>
      <x:c r="AFO5905" s="248"/>
      <x:c r="AFP5905" s="248"/>
      <x:c r="AFQ5905" s="248"/>
      <x:c r="AFR5905" s="248"/>
      <x:c r="AFS5905" s="248"/>
      <x:c r="AFT5905" s="248"/>
      <x:c r="AFU5905" s="248"/>
      <x:c r="AFV5905" s="248"/>
      <x:c r="AFW5905" s="248"/>
      <x:c r="AFX5905" s="248"/>
      <x:c r="AFY5905" s="248"/>
      <x:c r="AFZ5905" s="248"/>
      <x:c r="AGA5905" s="248"/>
      <x:c r="AGB5905" s="248"/>
      <x:c r="AGC5905" s="248"/>
      <x:c r="AGD5905" s="248"/>
      <x:c r="AGE5905" s="248"/>
      <x:c r="AGF5905" s="248"/>
      <x:c r="AGG5905" s="248"/>
      <x:c r="AGH5905" s="248"/>
      <x:c r="AGI5905" s="248"/>
      <x:c r="AGJ5905" s="248"/>
      <x:c r="AGK5905" s="248"/>
      <x:c r="AGL5905" s="248"/>
      <x:c r="AGM5905" s="248"/>
      <x:c r="AGN5905" s="248"/>
      <x:c r="AGO5905" s="248"/>
      <x:c r="AGP5905" s="248"/>
      <x:c r="AGQ5905" s="248"/>
      <x:c r="AGR5905" s="248"/>
      <x:c r="AGS5905" s="248"/>
      <x:c r="AGT5905" s="248"/>
      <x:c r="AGU5905" s="248"/>
      <x:c r="AGV5905" s="248"/>
      <x:c r="AGW5905" s="248"/>
      <x:c r="AGX5905" s="248"/>
      <x:c r="AGY5905" s="248"/>
      <x:c r="AGZ5905" s="248"/>
      <x:c r="AHA5905" s="248"/>
      <x:c r="AHB5905" s="248"/>
      <x:c r="AHC5905" s="248"/>
      <x:c r="AHD5905" s="248"/>
      <x:c r="AHE5905" s="248"/>
      <x:c r="AHF5905" s="248"/>
      <x:c r="AHG5905" s="248"/>
      <x:c r="AHH5905" s="248"/>
      <x:c r="AHI5905" s="248"/>
      <x:c r="AHJ5905" s="248"/>
      <x:c r="AHK5905" s="248"/>
      <x:c r="AHL5905" s="248"/>
      <x:c r="AHM5905" s="248"/>
      <x:c r="AHN5905" s="248"/>
      <x:c r="AHO5905" s="248"/>
      <x:c r="AHP5905" s="248"/>
      <x:c r="AHQ5905" s="248"/>
      <x:c r="AHR5905" s="248"/>
      <x:c r="AHS5905" s="248"/>
      <x:c r="AHT5905" s="248"/>
      <x:c r="AHU5905" s="248"/>
      <x:c r="AHV5905" s="248"/>
      <x:c r="AHW5905" s="248"/>
      <x:c r="AHX5905" s="248"/>
      <x:c r="AHY5905" s="248"/>
      <x:c r="AHZ5905" s="248"/>
      <x:c r="AIA5905" s="248"/>
      <x:c r="AIB5905" s="248"/>
      <x:c r="AIC5905" s="248"/>
      <x:c r="AID5905" s="248"/>
      <x:c r="AIE5905" s="248"/>
      <x:c r="AIF5905" s="248"/>
      <x:c r="AIG5905" s="248"/>
      <x:c r="AIH5905" s="248"/>
      <x:c r="AII5905" s="248"/>
      <x:c r="AIJ5905" s="248"/>
      <x:c r="AIK5905" s="248"/>
      <x:c r="AIL5905" s="248"/>
      <x:c r="AIM5905" s="248"/>
      <x:c r="AIN5905" s="248"/>
      <x:c r="AIO5905" s="248"/>
      <x:c r="AIP5905" s="248"/>
      <x:c r="AIQ5905" s="248"/>
      <x:c r="AIR5905" s="248"/>
      <x:c r="AIS5905" s="248"/>
      <x:c r="AIT5905" s="248"/>
      <x:c r="AIU5905" s="248"/>
      <x:c r="AIV5905" s="248"/>
      <x:c r="AIW5905" s="248"/>
      <x:c r="AIX5905" s="248"/>
      <x:c r="AIY5905" s="248"/>
      <x:c r="AIZ5905" s="248"/>
      <x:c r="AJA5905" s="248"/>
      <x:c r="AJB5905" s="248"/>
      <x:c r="AJC5905" s="248"/>
      <x:c r="AJD5905" s="248"/>
      <x:c r="AJE5905" s="248"/>
      <x:c r="AJF5905" s="248"/>
      <x:c r="AJG5905" s="248"/>
      <x:c r="AJH5905" s="248"/>
      <x:c r="AJI5905" s="248"/>
      <x:c r="AJJ5905" s="248"/>
      <x:c r="AJK5905" s="248"/>
      <x:c r="AJL5905" s="248"/>
      <x:c r="AJM5905" s="248"/>
      <x:c r="AJN5905" s="248"/>
      <x:c r="AJO5905" s="248"/>
      <x:c r="AJP5905" s="248"/>
      <x:c r="AJQ5905" s="248"/>
      <x:c r="AJR5905" s="248"/>
      <x:c r="AJS5905" s="248"/>
      <x:c r="AJT5905" s="248"/>
      <x:c r="AJU5905" s="248"/>
      <x:c r="AJV5905" s="248"/>
      <x:c r="AJW5905" s="248"/>
      <x:c r="AJX5905" s="248"/>
      <x:c r="AJY5905" s="248"/>
      <x:c r="AJZ5905" s="248"/>
      <x:c r="AKA5905" s="248"/>
      <x:c r="AKB5905" s="248"/>
      <x:c r="AKC5905" s="248"/>
      <x:c r="AKD5905" s="248"/>
      <x:c r="AKE5905" s="248"/>
      <x:c r="AKF5905" s="248"/>
      <x:c r="AKG5905" s="248"/>
      <x:c r="AKH5905" s="248"/>
      <x:c r="AKI5905" s="248"/>
      <x:c r="AKJ5905" s="248"/>
      <x:c r="AKK5905" s="248"/>
      <x:c r="AKL5905" s="248"/>
      <x:c r="AKM5905" s="248"/>
      <x:c r="AKN5905" s="248"/>
      <x:c r="AKO5905" s="248"/>
      <x:c r="AKP5905" s="248"/>
      <x:c r="AKQ5905" s="248"/>
      <x:c r="AKR5905" s="248"/>
      <x:c r="AKS5905" s="248"/>
      <x:c r="AKT5905" s="248"/>
      <x:c r="AKU5905" s="248"/>
      <x:c r="AKV5905" s="248"/>
      <x:c r="AKW5905" s="248"/>
      <x:c r="AKX5905" s="248"/>
      <x:c r="AKY5905" s="248"/>
      <x:c r="AKZ5905" s="248"/>
      <x:c r="ALA5905" s="248"/>
      <x:c r="ALB5905" s="248"/>
      <x:c r="ALC5905" s="248"/>
      <x:c r="ALD5905" s="248"/>
      <x:c r="ALE5905" s="248"/>
      <x:c r="ALF5905" s="248"/>
      <x:c r="ALG5905" s="248"/>
      <x:c r="ALH5905" s="248"/>
      <x:c r="ALI5905" s="248"/>
      <x:c r="ALJ5905" s="248"/>
      <x:c r="ALK5905" s="248"/>
      <x:c r="ALL5905" s="248"/>
      <x:c r="ALM5905" s="248"/>
      <x:c r="ALN5905" s="248"/>
      <x:c r="ALO5905" s="248"/>
      <x:c r="ALP5905" s="248"/>
      <x:c r="ALQ5905" s="248"/>
      <x:c r="ALR5905" s="248"/>
      <x:c r="ALS5905" s="248"/>
      <x:c r="ALT5905" s="248"/>
      <x:c r="ALU5905" s="248"/>
      <x:c r="ALV5905" s="248"/>
      <x:c r="ALW5905" s="248"/>
      <x:c r="ALX5905" s="248"/>
      <x:c r="ALY5905" s="248"/>
      <x:c r="ALZ5905" s="248"/>
      <x:c r="AMA5905" s="248"/>
      <x:c r="AMB5905" s="248"/>
      <x:c r="AMC5905" s="248"/>
      <x:c r="AMD5905" s="248"/>
      <x:c r="AME5905" s="248"/>
      <x:c r="AMF5905" s="248"/>
      <x:c r="AMG5905" s="248"/>
      <x:c r="AMH5905" s="248"/>
      <x:c r="AMI5905" s="248"/>
      <x:c r="AMJ5905" s="248"/>
      <x:c r="AMK5905" s="248"/>
      <x:c r="AML5905" s="248"/>
      <x:c r="AMM5905" s="248"/>
      <x:c r="AMN5905" s="248"/>
      <x:c r="AMO5905" s="248"/>
      <x:c r="AMP5905" s="248"/>
      <x:c r="AMQ5905" s="248"/>
      <x:c r="AMR5905" s="248"/>
      <x:c r="AMS5905" s="248"/>
      <x:c r="AMT5905" s="248"/>
      <x:c r="AMU5905" s="248"/>
      <x:c r="AMV5905" s="248"/>
      <x:c r="AMW5905" s="248"/>
      <x:c r="AMX5905" s="248"/>
      <x:c r="AMY5905" s="248"/>
      <x:c r="AMZ5905" s="248"/>
      <x:c r="ANA5905" s="248"/>
      <x:c r="ANB5905" s="248"/>
      <x:c r="ANC5905" s="248"/>
      <x:c r="AND5905" s="248"/>
      <x:c r="ANE5905" s="248"/>
      <x:c r="ANF5905" s="248"/>
      <x:c r="ANG5905" s="248"/>
      <x:c r="ANH5905" s="248"/>
      <x:c r="ANI5905" s="248"/>
      <x:c r="ANJ5905" s="248"/>
      <x:c r="ANK5905" s="248"/>
      <x:c r="ANL5905" s="248"/>
      <x:c r="ANM5905" s="248"/>
      <x:c r="ANN5905" s="248"/>
      <x:c r="ANO5905" s="248"/>
      <x:c r="ANP5905" s="248"/>
      <x:c r="ANQ5905" s="248"/>
      <x:c r="ANR5905" s="248"/>
      <x:c r="ANS5905" s="248"/>
      <x:c r="ANT5905" s="248"/>
      <x:c r="ANU5905" s="248"/>
      <x:c r="ANV5905" s="248"/>
      <x:c r="ANW5905" s="248"/>
      <x:c r="ANX5905" s="248"/>
      <x:c r="ANY5905" s="248"/>
      <x:c r="ANZ5905" s="248"/>
      <x:c r="AOA5905" s="248"/>
      <x:c r="AOB5905" s="248"/>
      <x:c r="AOC5905" s="248"/>
      <x:c r="AOD5905" s="248"/>
      <x:c r="AOE5905" s="248"/>
      <x:c r="AOF5905" s="248"/>
      <x:c r="AOG5905" s="248"/>
      <x:c r="AOH5905" s="248"/>
      <x:c r="AOI5905" s="248"/>
      <x:c r="AOJ5905" s="248"/>
      <x:c r="AOK5905" s="248"/>
      <x:c r="AOL5905" s="248"/>
      <x:c r="AOM5905" s="248"/>
      <x:c r="AON5905" s="248"/>
      <x:c r="AOO5905" s="248"/>
      <x:c r="AOP5905" s="248"/>
      <x:c r="AOQ5905" s="248"/>
      <x:c r="AOR5905" s="248"/>
      <x:c r="AOS5905" s="248"/>
      <x:c r="AOT5905" s="248"/>
      <x:c r="AOU5905" s="248"/>
      <x:c r="AOV5905" s="248"/>
      <x:c r="AOW5905" s="248"/>
      <x:c r="AOX5905" s="248"/>
      <x:c r="AOY5905" s="248"/>
      <x:c r="AOZ5905" s="248"/>
      <x:c r="APA5905" s="248"/>
      <x:c r="APB5905" s="248"/>
      <x:c r="APC5905" s="248"/>
      <x:c r="APD5905" s="248"/>
      <x:c r="APE5905" s="248"/>
      <x:c r="APF5905" s="248"/>
      <x:c r="APG5905" s="248"/>
      <x:c r="APH5905" s="248"/>
      <x:c r="API5905" s="248"/>
      <x:c r="APJ5905" s="248"/>
      <x:c r="APK5905" s="248"/>
      <x:c r="APL5905" s="248"/>
      <x:c r="APM5905" s="248"/>
      <x:c r="APN5905" s="248"/>
      <x:c r="APO5905" s="248"/>
      <x:c r="APP5905" s="248"/>
      <x:c r="APQ5905" s="248"/>
      <x:c r="APR5905" s="248"/>
      <x:c r="APS5905" s="248"/>
      <x:c r="APT5905" s="248"/>
      <x:c r="APU5905" s="248"/>
      <x:c r="APV5905" s="248"/>
      <x:c r="APW5905" s="248"/>
      <x:c r="APX5905" s="248"/>
      <x:c r="APY5905" s="248"/>
      <x:c r="APZ5905" s="248"/>
      <x:c r="AQA5905" s="248"/>
      <x:c r="AQB5905" s="248"/>
      <x:c r="AQC5905" s="248"/>
      <x:c r="AQD5905" s="248"/>
      <x:c r="AQE5905" s="248"/>
      <x:c r="AQF5905" s="248"/>
      <x:c r="AQG5905" s="248"/>
      <x:c r="AQH5905" s="248"/>
      <x:c r="AQI5905" s="248"/>
      <x:c r="AQJ5905" s="248"/>
      <x:c r="AQK5905" s="248"/>
      <x:c r="AQL5905" s="248"/>
      <x:c r="AQM5905" s="248"/>
      <x:c r="AQN5905" s="248"/>
      <x:c r="AQO5905" s="248"/>
      <x:c r="AQP5905" s="248"/>
      <x:c r="AQQ5905" s="248"/>
      <x:c r="AQR5905" s="248"/>
      <x:c r="AQS5905" s="248"/>
      <x:c r="AQT5905" s="248"/>
      <x:c r="AQU5905" s="248"/>
      <x:c r="AQV5905" s="248"/>
      <x:c r="AQW5905" s="248"/>
      <x:c r="AQX5905" s="248"/>
      <x:c r="AQY5905" s="248"/>
      <x:c r="AQZ5905" s="248"/>
      <x:c r="ARA5905" s="248"/>
      <x:c r="ARB5905" s="248"/>
      <x:c r="ARC5905" s="248"/>
      <x:c r="ARD5905" s="248"/>
      <x:c r="ARE5905" s="248"/>
      <x:c r="ARF5905" s="248"/>
      <x:c r="ARG5905" s="248"/>
      <x:c r="ARH5905" s="248"/>
      <x:c r="ARI5905" s="248"/>
      <x:c r="ARJ5905" s="248"/>
      <x:c r="ARK5905" s="248"/>
      <x:c r="ARL5905" s="248"/>
      <x:c r="ARM5905" s="248"/>
      <x:c r="ARN5905" s="248"/>
      <x:c r="ARO5905" s="248"/>
      <x:c r="ARP5905" s="248"/>
      <x:c r="ARQ5905" s="248"/>
      <x:c r="ARR5905" s="248"/>
      <x:c r="ARS5905" s="248"/>
      <x:c r="ART5905" s="248"/>
      <x:c r="ARU5905" s="248"/>
      <x:c r="ARV5905" s="248"/>
      <x:c r="ARW5905" s="248"/>
      <x:c r="ARX5905" s="248"/>
      <x:c r="ARY5905" s="248"/>
      <x:c r="ARZ5905" s="248"/>
      <x:c r="ASA5905" s="248"/>
      <x:c r="ASB5905" s="248"/>
      <x:c r="ASC5905" s="248"/>
      <x:c r="ASD5905" s="248"/>
      <x:c r="ASE5905" s="248"/>
      <x:c r="ASF5905" s="248"/>
      <x:c r="ASG5905" s="248"/>
      <x:c r="ASH5905" s="248"/>
      <x:c r="ASI5905" s="248"/>
      <x:c r="ASJ5905" s="248"/>
      <x:c r="ASK5905" s="248"/>
      <x:c r="ASL5905" s="248"/>
      <x:c r="ASM5905" s="248"/>
      <x:c r="ASN5905" s="248"/>
      <x:c r="ASO5905" s="248"/>
      <x:c r="ASP5905" s="248"/>
      <x:c r="ASQ5905" s="248"/>
      <x:c r="ASR5905" s="248"/>
      <x:c r="ASS5905" s="248"/>
      <x:c r="AST5905" s="248"/>
      <x:c r="ASU5905" s="248"/>
      <x:c r="ASV5905" s="248"/>
      <x:c r="ASW5905" s="248"/>
      <x:c r="ASX5905" s="248"/>
      <x:c r="ASY5905" s="248"/>
      <x:c r="ASZ5905" s="248"/>
      <x:c r="ATA5905" s="248"/>
      <x:c r="ATB5905" s="248"/>
      <x:c r="ATC5905" s="248"/>
      <x:c r="ATD5905" s="248"/>
      <x:c r="ATE5905" s="248"/>
      <x:c r="ATF5905" s="248"/>
      <x:c r="ATG5905" s="248"/>
      <x:c r="ATH5905" s="248"/>
      <x:c r="ATI5905" s="248"/>
      <x:c r="ATJ5905" s="248"/>
      <x:c r="ATK5905" s="248"/>
      <x:c r="ATL5905" s="248"/>
      <x:c r="ATM5905" s="248"/>
      <x:c r="ATN5905" s="248"/>
      <x:c r="ATO5905" s="248"/>
      <x:c r="ATP5905" s="248"/>
      <x:c r="ATQ5905" s="248"/>
      <x:c r="ATR5905" s="248"/>
      <x:c r="ATS5905" s="248"/>
      <x:c r="ATT5905" s="248"/>
      <x:c r="ATU5905" s="248"/>
      <x:c r="ATV5905" s="248"/>
      <x:c r="ATW5905" s="248"/>
      <x:c r="ATX5905" s="248"/>
      <x:c r="ATY5905" s="248"/>
      <x:c r="ATZ5905" s="248"/>
      <x:c r="AUA5905" s="248"/>
      <x:c r="AUB5905" s="248"/>
      <x:c r="AUC5905" s="248"/>
      <x:c r="AUD5905" s="248"/>
      <x:c r="AUE5905" s="248"/>
      <x:c r="AUF5905" s="248"/>
      <x:c r="AUG5905" s="248"/>
      <x:c r="AUH5905" s="248"/>
      <x:c r="AUI5905" s="248"/>
      <x:c r="AUJ5905" s="248"/>
      <x:c r="AUK5905" s="248"/>
      <x:c r="AUL5905" s="248"/>
      <x:c r="AUM5905" s="248"/>
      <x:c r="AUN5905" s="248"/>
      <x:c r="AUO5905" s="248"/>
      <x:c r="AUP5905" s="248"/>
      <x:c r="AUQ5905" s="248"/>
      <x:c r="AUR5905" s="248"/>
      <x:c r="AUS5905" s="248"/>
      <x:c r="AUT5905" s="248"/>
      <x:c r="AUU5905" s="248"/>
      <x:c r="AUV5905" s="248"/>
      <x:c r="AUW5905" s="248"/>
      <x:c r="AUX5905" s="248"/>
      <x:c r="AUY5905" s="248"/>
      <x:c r="AUZ5905" s="248"/>
      <x:c r="AVA5905" s="248"/>
      <x:c r="AVB5905" s="248"/>
      <x:c r="AVC5905" s="248"/>
      <x:c r="AVD5905" s="248"/>
      <x:c r="AVE5905" s="248"/>
      <x:c r="AVF5905" s="248"/>
      <x:c r="AVG5905" s="248"/>
      <x:c r="AVH5905" s="248"/>
      <x:c r="AVI5905" s="248"/>
      <x:c r="AVJ5905" s="248"/>
      <x:c r="AVK5905" s="248"/>
      <x:c r="AVL5905" s="248"/>
      <x:c r="AVM5905" s="248"/>
      <x:c r="AVN5905" s="248"/>
      <x:c r="AVO5905" s="248"/>
      <x:c r="AVP5905" s="248"/>
      <x:c r="AVQ5905" s="248"/>
      <x:c r="AVR5905" s="248"/>
      <x:c r="AVS5905" s="248"/>
      <x:c r="AVT5905" s="248"/>
      <x:c r="AVU5905" s="248"/>
      <x:c r="AVV5905" s="248"/>
      <x:c r="AVW5905" s="248"/>
      <x:c r="AVX5905" s="248"/>
      <x:c r="AVY5905" s="248"/>
      <x:c r="AVZ5905" s="248"/>
      <x:c r="AWA5905" s="248"/>
      <x:c r="AWB5905" s="248"/>
      <x:c r="AWC5905" s="248"/>
      <x:c r="AWD5905" s="248"/>
      <x:c r="AWE5905" s="248"/>
      <x:c r="AWF5905" s="248"/>
      <x:c r="AWG5905" s="248"/>
      <x:c r="AWH5905" s="248"/>
      <x:c r="AWI5905" s="248"/>
      <x:c r="AWJ5905" s="248"/>
      <x:c r="AWK5905" s="248"/>
      <x:c r="AWL5905" s="248"/>
      <x:c r="AWM5905" s="248"/>
      <x:c r="AWN5905" s="248"/>
      <x:c r="AWO5905" s="248"/>
      <x:c r="AWP5905" s="248"/>
      <x:c r="AWQ5905" s="248"/>
      <x:c r="AWR5905" s="248"/>
      <x:c r="AWS5905" s="248"/>
      <x:c r="AWT5905" s="248"/>
      <x:c r="AWU5905" s="248"/>
      <x:c r="AWV5905" s="248"/>
      <x:c r="AWW5905" s="248"/>
      <x:c r="AWX5905" s="248"/>
      <x:c r="AWY5905" s="248"/>
      <x:c r="AWZ5905" s="248"/>
      <x:c r="AXA5905" s="248"/>
      <x:c r="AXB5905" s="248"/>
      <x:c r="AXC5905" s="248"/>
      <x:c r="AXD5905" s="248"/>
      <x:c r="AXE5905" s="248"/>
      <x:c r="AXF5905" s="248"/>
      <x:c r="AXG5905" s="248"/>
      <x:c r="AXH5905" s="248"/>
      <x:c r="AXI5905" s="248"/>
      <x:c r="AXJ5905" s="248"/>
      <x:c r="AXK5905" s="248"/>
      <x:c r="AXL5905" s="248"/>
      <x:c r="AXM5905" s="248"/>
      <x:c r="AXN5905" s="248"/>
      <x:c r="AXO5905" s="248"/>
      <x:c r="AXP5905" s="248"/>
      <x:c r="AXQ5905" s="248"/>
      <x:c r="AXR5905" s="248"/>
      <x:c r="AXS5905" s="248"/>
      <x:c r="AXT5905" s="248"/>
      <x:c r="AXU5905" s="248"/>
      <x:c r="AXV5905" s="248"/>
      <x:c r="AXW5905" s="248"/>
      <x:c r="AXX5905" s="248"/>
      <x:c r="AXY5905" s="248"/>
      <x:c r="AXZ5905" s="248"/>
      <x:c r="AYA5905" s="248"/>
      <x:c r="AYB5905" s="248"/>
      <x:c r="AYC5905" s="248"/>
      <x:c r="AYD5905" s="248"/>
      <x:c r="AYE5905" s="248"/>
      <x:c r="AYF5905" s="248"/>
      <x:c r="AYG5905" s="248"/>
      <x:c r="AYH5905" s="248"/>
      <x:c r="AYI5905" s="248"/>
      <x:c r="AYJ5905" s="248"/>
      <x:c r="AYK5905" s="248"/>
      <x:c r="AYL5905" s="248"/>
      <x:c r="AYM5905" s="248"/>
      <x:c r="AYN5905" s="248"/>
      <x:c r="AYO5905" s="248"/>
      <x:c r="AYP5905" s="248"/>
      <x:c r="AYQ5905" s="248"/>
      <x:c r="AYR5905" s="248"/>
      <x:c r="AYS5905" s="248"/>
      <x:c r="AYT5905" s="248"/>
      <x:c r="AYU5905" s="248"/>
      <x:c r="AYV5905" s="248"/>
      <x:c r="AYW5905" s="248"/>
      <x:c r="AYX5905" s="248"/>
      <x:c r="AYY5905" s="248"/>
      <x:c r="AYZ5905" s="248"/>
      <x:c r="AZA5905" s="248"/>
      <x:c r="AZB5905" s="248"/>
      <x:c r="AZC5905" s="248"/>
      <x:c r="AZD5905" s="248"/>
      <x:c r="AZE5905" s="248"/>
      <x:c r="AZF5905" s="248"/>
      <x:c r="AZG5905" s="248"/>
      <x:c r="AZH5905" s="248"/>
      <x:c r="AZI5905" s="248"/>
      <x:c r="AZJ5905" s="248"/>
      <x:c r="AZK5905" s="248"/>
      <x:c r="AZL5905" s="248"/>
      <x:c r="AZM5905" s="248"/>
      <x:c r="AZN5905" s="248"/>
      <x:c r="AZO5905" s="248"/>
      <x:c r="AZP5905" s="248"/>
      <x:c r="AZQ5905" s="248"/>
      <x:c r="AZR5905" s="248"/>
      <x:c r="AZS5905" s="248"/>
      <x:c r="AZT5905" s="248"/>
      <x:c r="AZU5905" s="248"/>
      <x:c r="AZV5905" s="248"/>
      <x:c r="AZW5905" s="248"/>
      <x:c r="AZX5905" s="248"/>
      <x:c r="AZY5905" s="248"/>
      <x:c r="AZZ5905" s="248"/>
      <x:c r="BAA5905" s="248"/>
      <x:c r="BAB5905" s="248"/>
      <x:c r="BAC5905" s="248"/>
      <x:c r="BAD5905" s="248"/>
      <x:c r="BAE5905" s="248"/>
      <x:c r="BAF5905" s="248"/>
      <x:c r="BAG5905" s="248"/>
      <x:c r="BAH5905" s="248"/>
      <x:c r="BAI5905" s="248"/>
      <x:c r="BAJ5905" s="248"/>
      <x:c r="BAK5905" s="248"/>
      <x:c r="BAL5905" s="248"/>
      <x:c r="BAM5905" s="248"/>
      <x:c r="BAN5905" s="248"/>
      <x:c r="BAO5905" s="248"/>
      <x:c r="BAP5905" s="248"/>
      <x:c r="BAQ5905" s="248"/>
      <x:c r="BAR5905" s="248"/>
      <x:c r="BAS5905" s="248"/>
      <x:c r="BAT5905" s="248"/>
      <x:c r="BAU5905" s="248"/>
      <x:c r="BAV5905" s="248"/>
      <x:c r="BAW5905" s="248"/>
      <x:c r="BAX5905" s="248"/>
      <x:c r="BAY5905" s="248"/>
      <x:c r="BAZ5905" s="248"/>
      <x:c r="BBA5905" s="248"/>
      <x:c r="BBB5905" s="248"/>
      <x:c r="BBC5905" s="248"/>
      <x:c r="BBD5905" s="248"/>
      <x:c r="BBE5905" s="248"/>
      <x:c r="BBF5905" s="248"/>
      <x:c r="BBG5905" s="248"/>
      <x:c r="BBH5905" s="248"/>
      <x:c r="BBI5905" s="248"/>
      <x:c r="BBJ5905" s="248"/>
      <x:c r="BBK5905" s="248"/>
      <x:c r="BBL5905" s="248"/>
      <x:c r="BBM5905" s="248"/>
      <x:c r="BBN5905" s="248"/>
      <x:c r="BBO5905" s="248"/>
      <x:c r="BBP5905" s="248"/>
      <x:c r="BBQ5905" s="248"/>
      <x:c r="BBR5905" s="248"/>
      <x:c r="BBS5905" s="248"/>
      <x:c r="BBT5905" s="248"/>
      <x:c r="BBU5905" s="248"/>
      <x:c r="BBV5905" s="248"/>
      <x:c r="BBW5905" s="248"/>
      <x:c r="BBX5905" s="248"/>
      <x:c r="BBY5905" s="248"/>
      <x:c r="BBZ5905" s="248"/>
      <x:c r="BCA5905" s="248"/>
      <x:c r="BCB5905" s="248"/>
      <x:c r="BCC5905" s="248"/>
      <x:c r="BCD5905" s="248"/>
      <x:c r="BCE5905" s="248"/>
      <x:c r="BCF5905" s="248"/>
      <x:c r="BCG5905" s="248"/>
      <x:c r="BCH5905" s="248"/>
      <x:c r="BCI5905" s="248"/>
      <x:c r="BCJ5905" s="248"/>
      <x:c r="BCK5905" s="248"/>
      <x:c r="BCL5905" s="248"/>
      <x:c r="BCM5905" s="248"/>
      <x:c r="BCN5905" s="248"/>
      <x:c r="BCO5905" s="248"/>
      <x:c r="BCP5905" s="248"/>
      <x:c r="BCQ5905" s="248"/>
      <x:c r="BCR5905" s="248"/>
      <x:c r="BCS5905" s="248"/>
      <x:c r="BCT5905" s="248"/>
      <x:c r="BCU5905" s="248"/>
      <x:c r="BCV5905" s="248"/>
      <x:c r="BCW5905" s="248"/>
      <x:c r="BCX5905" s="248"/>
      <x:c r="BCY5905" s="248"/>
      <x:c r="BCZ5905" s="248"/>
      <x:c r="BDA5905" s="248"/>
      <x:c r="BDB5905" s="248"/>
      <x:c r="BDC5905" s="248"/>
      <x:c r="BDD5905" s="248"/>
      <x:c r="BDE5905" s="248"/>
      <x:c r="BDF5905" s="248"/>
      <x:c r="BDG5905" s="248"/>
      <x:c r="BDH5905" s="248"/>
      <x:c r="BDI5905" s="248"/>
      <x:c r="BDJ5905" s="248"/>
      <x:c r="BDK5905" s="248"/>
      <x:c r="BDL5905" s="248"/>
      <x:c r="BDM5905" s="248"/>
      <x:c r="BDN5905" s="248"/>
      <x:c r="BDO5905" s="248"/>
      <x:c r="BDP5905" s="248"/>
      <x:c r="BDQ5905" s="248"/>
      <x:c r="BDR5905" s="248"/>
      <x:c r="BDS5905" s="248"/>
      <x:c r="BDT5905" s="248"/>
      <x:c r="BDU5905" s="248"/>
      <x:c r="BDV5905" s="248"/>
      <x:c r="BDW5905" s="248"/>
      <x:c r="BDX5905" s="248"/>
      <x:c r="BDY5905" s="248"/>
      <x:c r="BDZ5905" s="248"/>
      <x:c r="BEA5905" s="248"/>
      <x:c r="BEB5905" s="248"/>
      <x:c r="BEC5905" s="248"/>
      <x:c r="BED5905" s="248"/>
      <x:c r="BEE5905" s="248"/>
      <x:c r="BEF5905" s="248"/>
      <x:c r="BEG5905" s="248"/>
      <x:c r="BEH5905" s="248"/>
      <x:c r="BEI5905" s="248"/>
      <x:c r="BEJ5905" s="248"/>
      <x:c r="BEK5905" s="248"/>
      <x:c r="BEL5905" s="248"/>
      <x:c r="BEM5905" s="248"/>
      <x:c r="BEN5905" s="248"/>
      <x:c r="BEO5905" s="248"/>
      <x:c r="BEP5905" s="248"/>
      <x:c r="BEQ5905" s="248"/>
      <x:c r="BER5905" s="248"/>
      <x:c r="BES5905" s="248"/>
      <x:c r="BET5905" s="248"/>
      <x:c r="BEU5905" s="248"/>
      <x:c r="BEV5905" s="248"/>
      <x:c r="BEW5905" s="248"/>
      <x:c r="BEX5905" s="248"/>
      <x:c r="BEY5905" s="248"/>
      <x:c r="BEZ5905" s="248"/>
      <x:c r="BFA5905" s="248"/>
      <x:c r="BFB5905" s="248"/>
      <x:c r="BFC5905" s="248"/>
      <x:c r="BFD5905" s="248"/>
      <x:c r="BFE5905" s="248"/>
      <x:c r="BFF5905" s="248"/>
      <x:c r="BFG5905" s="248"/>
      <x:c r="BFH5905" s="248"/>
      <x:c r="BFI5905" s="248"/>
      <x:c r="BFJ5905" s="248"/>
      <x:c r="BFK5905" s="248"/>
      <x:c r="BFL5905" s="248"/>
      <x:c r="BFM5905" s="248"/>
      <x:c r="BFN5905" s="248"/>
      <x:c r="BFO5905" s="248"/>
      <x:c r="BFP5905" s="248"/>
      <x:c r="BFQ5905" s="248"/>
      <x:c r="BFR5905" s="248"/>
      <x:c r="BFS5905" s="248"/>
      <x:c r="BFT5905" s="248"/>
      <x:c r="BFU5905" s="248"/>
      <x:c r="BFV5905" s="248"/>
      <x:c r="BFW5905" s="248"/>
      <x:c r="BFX5905" s="248"/>
      <x:c r="BFY5905" s="248"/>
      <x:c r="BFZ5905" s="248"/>
      <x:c r="BGA5905" s="248"/>
      <x:c r="BGB5905" s="248"/>
      <x:c r="BGC5905" s="248"/>
      <x:c r="BGD5905" s="248"/>
      <x:c r="BGE5905" s="248"/>
      <x:c r="BGF5905" s="248"/>
      <x:c r="BGG5905" s="248"/>
      <x:c r="BGH5905" s="248"/>
      <x:c r="BGI5905" s="248"/>
      <x:c r="BGJ5905" s="248"/>
      <x:c r="BGK5905" s="248"/>
      <x:c r="BGL5905" s="248"/>
      <x:c r="BGM5905" s="248"/>
      <x:c r="BGN5905" s="248"/>
      <x:c r="BGO5905" s="248"/>
      <x:c r="BGP5905" s="248"/>
      <x:c r="BGQ5905" s="248"/>
      <x:c r="BGR5905" s="248"/>
      <x:c r="BGS5905" s="248"/>
      <x:c r="BGT5905" s="248"/>
      <x:c r="BGU5905" s="248"/>
      <x:c r="BGV5905" s="248"/>
      <x:c r="BGW5905" s="248"/>
      <x:c r="BGX5905" s="248"/>
      <x:c r="BGY5905" s="248"/>
      <x:c r="BGZ5905" s="248"/>
      <x:c r="BHA5905" s="248"/>
      <x:c r="BHB5905" s="248"/>
      <x:c r="BHC5905" s="248"/>
      <x:c r="BHD5905" s="248"/>
      <x:c r="BHE5905" s="248"/>
      <x:c r="BHF5905" s="248"/>
      <x:c r="BHG5905" s="248"/>
      <x:c r="BHH5905" s="248"/>
      <x:c r="BHI5905" s="248"/>
      <x:c r="BHJ5905" s="248"/>
      <x:c r="BHK5905" s="248"/>
      <x:c r="BHL5905" s="248"/>
      <x:c r="BHM5905" s="248"/>
      <x:c r="BHN5905" s="248"/>
      <x:c r="BHO5905" s="248"/>
      <x:c r="BHP5905" s="248"/>
      <x:c r="BHQ5905" s="248"/>
      <x:c r="BHR5905" s="248"/>
      <x:c r="BHS5905" s="248"/>
      <x:c r="BHT5905" s="248"/>
      <x:c r="BHU5905" s="248"/>
      <x:c r="BHV5905" s="248"/>
      <x:c r="BHW5905" s="248"/>
      <x:c r="BHX5905" s="248"/>
      <x:c r="BHY5905" s="248"/>
      <x:c r="BHZ5905" s="248"/>
      <x:c r="BIA5905" s="248"/>
      <x:c r="BIB5905" s="248"/>
      <x:c r="BIC5905" s="248"/>
      <x:c r="BID5905" s="248"/>
      <x:c r="BIE5905" s="248"/>
      <x:c r="BIF5905" s="248"/>
      <x:c r="BIG5905" s="248"/>
      <x:c r="BIH5905" s="248"/>
      <x:c r="BII5905" s="248"/>
      <x:c r="BIJ5905" s="248"/>
      <x:c r="BIK5905" s="248"/>
      <x:c r="BIL5905" s="248"/>
      <x:c r="BIM5905" s="248"/>
      <x:c r="BIN5905" s="248"/>
      <x:c r="BIO5905" s="248"/>
      <x:c r="BIP5905" s="248"/>
      <x:c r="BIQ5905" s="248"/>
      <x:c r="BIR5905" s="248"/>
      <x:c r="BIS5905" s="248"/>
      <x:c r="BIT5905" s="248"/>
      <x:c r="BIU5905" s="248"/>
      <x:c r="BIV5905" s="248"/>
      <x:c r="BIW5905" s="248"/>
      <x:c r="BIX5905" s="248"/>
      <x:c r="BIY5905" s="248"/>
      <x:c r="BIZ5905" s="248"/>
      <x:c r="BJA5905" s="248"/>
      <x:c r="BJB5905" s="248"/>
      <x:c r="BJC5905" s="248"/>
      <x:c r="BJD5905" s="248"/>
      <x:c r="BJE5905" s="248"/>
      <x:c r="BJF5905" s="248"/>
      <x:c r="BJG5905" s="248"/>
      <x:c r="BJH5905" s="248"/>
      <x:c r="BJI5905" s="248"/>
      <x:c r="BJJ5905" s="248"/>
      <x:c r="BJK5905" s="248"/>
      <x:c r="BJL5905" s="248"/>
      <x:c r="BJM5905" s="248"/>
      <x:c r="BJN5905" s="248"/>
      <x:c r="BJO5905" s="248"/>
      <x:c r="BJP5905" s="248"/>
      <x:c r="BJQ5905" s="248"/>
      <x:c r="BJR5905" s="248"/>
      <x:c r="BJS5905" s="248"/>
      <x:c r="BJT5905" s="248"/>
      <x:c r="BJU5905" s="248"/>
      <x:c r="BJV5905" s="248"/>
      <x:c r="BJW5905" s="248"/>
      <x:c r="BJX5905" s="248"/>
      <x:c r="BJY5905" s="248"/>
      <x:c r="BJZ5905" s="248"/>
      <x:c r="BKA5905" s="248"/>
      <x:c r="BKB5905" s="248"/>
      <x:c r="BKC5905" s="248"/>
      <x:c r="BKD5905" s="248"/>
      <x:c r="BKE5905" s="248"/>
      <x:c r="BKF5905" s="248"/>
      <x:c r="BKG5905" s="248"/>
      <x:c r="BKH5905" s="248"/>
      <x:c r="BKI5905" s="248"/>
      <x:c r="BKJ5905" s="248"/>
      <x:c r="BKK5905" s="248"/>
      <x:c r="BKL5905" s="248"/>
      <x:c r="BKM5905" s="248"/>
      <x:c r="BKN5905" s="248"/>
      <x:c r="BKO5905" s="248"/>
      <x:c r="BKP5905" s="248"/>
      <x:c r="BKQ5905" s="248"/>
      <x:c r="BKR5905" s="248"/>
      <x:c r="BKS5905" s="248"/>
      <x:c r="BKT5905" s="248"/>
      <x:c r="BKU5905" s="248"/>
      <x:c r="BKV5905" s="248"/>
      <x:c r="BKW5905" s="248"/>
      <x:c r="BKX5905" s="248"/>
      <x:c r="BKY5905" s="248"/>
      <x:c r="BKZ5905" s="248"/>
      <x:c r="BLA5905" s="248"/>
      <x:c r="BLB5905" s="248"/>
      <x:c r="BLC5905" s="248"/>
      <x:c r="BLD5905" s="248"/>
      <x:c r="BLE5905" s="248"/>
      <x:c r="BLF5905" s="248"/>
      <x:c r="BLG5905" s="248"/>
      <x:c r="BLH5905" s="248"/>
      <x:c r="BLI5905" s="248"/>
      <x:c r="BLJ5905" s="248"/>
      <x:c r="BLK5905" s="248"/>
      <x:c r="BLL5905" s="248"/>
      <x:c r="BLM5905" s="248"/>
      <x:c r="BLN5905" s="248"/>
      <x:c r="BLO5905" s="248"/>
      <x:c r="BLP5905" s="248"/>
      <x:c r="BLQ5905" s="248"/>
      <x:c r="BLR5905" s="248"/>
      <x:c r="BLS5905" s="248"/>
      <x:c r="BLT5905" s="248"/>
      <x:c r="BLU5905" s="248"/>
      <x:c r="BLV5905" s="248"/>
      <x:c r="BLW5905" s="248"/>
      <x:c r="BLX5905" s="248"/>
      <x:c r="BLY5905" s="248"/>
      <x:c r="BLZ5905" s="248"/>
      <x:c r="BMA5905" s="248"/>
      <x:c r="BMB5905" s="248"/>
      <x:c r="BMC5905" s="248"/>
      <x:c r="BMD5905" s="248"/>
      <x:c r="BME5905" s="248"/>
      <x:c r="BMF5905" s="248"/>
      <x:c r="BMG5905" s="248"/>
      <x:c r="BMH5905" s="248"/>
      <x:c r="BMI5905" s="248"/>
      <x:c r="BMJ5905" s="248"/>
      <x:c r="BMK5905" s="248"/>
      <x:c r="BML5905" s="248"/>
      <x:c r="BMM5905" s="248"/>
      <x:c r="BMN5905" s="248"/>
      <x:c r="BMO5905" s="248"/>
      <x:c r="BMP5905" s="248"/>
      <x:c r="BMQ5905" s="248"/>
      <x:c r="BMR5905" s="248"/>
      <x:c r="BMS5905" s="248"/>
      <x:c r="BMT5905" s="248"/>
      <x:c r="BMU5905" s="248"/>
      <x:c r="BMV5905" s="248"/>
      <x:c r="BMW5905" s="248"/>
      <x:c r="BMX5905" s="248"/>
      <x:c r="BMY5905" s="248"/>
      <x:c r="BMZ5905" s="248"/>
      <x:c r="BNA5905" s="248"/>
      <x:c r="BNB5905" s="248"/>
      <x:c r="BNC5905" s="248"/>
      <x:c r="BND5905" s="248"/>
      <x:c r="BNE5905" s="248"/>
      <x:c r="BNF5905" s="248"/>
      <x:c r="BNG5905" s="248"/>
      <x:c r="BNH5905" s="248"/>
      <x:c r="BNI5905" s="248"/>
      <x:c r="BNJ5905" s="248"/>
      <x:c r="BNK5905" s="248"/>
      <x:c r="BNL5905" s="248"/>
      <x:c r="BNM5905" s="248"/>
      <x:c r="BNN5905" s="248"/>
      <x:c r="BNO5905" s="248"/>
      <x:c r="BNP5905" s="248"/>
      <x:c r="BNQ5905" s="248"/>
      <x:c r="BNR5905" s="248"/>
      <x:c r="BNS5905" s="248"/>
      <x:c r="BNT5905" s="248"/>
      <x:c r="BNU5905" s="248"/>
      <x:c r="BNV5905" s="248"/>
      <x:c r="BNW5905" s="248"/>
      <x:c r="BNX5905" s="248"/>
      <x:c r="BNY5905" s="248"/>
      <x:c r="BNZ5905" s="248"/>
      <x:c r="BOA5905" s="248"/>
      <x:c r="BOB5905" s="248"/>
      <x:c r="BOC5905" s="248"/>
      <x:c r="BOD5905" s="248"/>
      <x:c r="BOE5905" s="248"/>
      <x:c r="BOF5905" s="248"/>
      <x:c r="BOG5905" s="248"/>
      <x:c r="BOH5905" s="248"/>
      <x:c r="BOI5905" s="248"/>
      <x:c r="BOJ5905" s="248"/>
      <x:c r="BOK5905" s="248"/>
      <x:c r="BOL5905" s="248"/>
      <x:c r="BOM5905" s="248"/>
      <x:c r="BON5905" s="248"/>
      <x:c r="BOO5905" s="248"/>
      <x:c r="BOP5905" s="248"/>
      <x:c r="BOQ5905" s="248"/>
      <x:c r="BOR5905" s="248"/>
      <x:c r="BOS5905" s="248"/>
      <x:c r="BOT5905" s="248"/>
      <x:c r="BOU5905" s="248"/>
      <x:c r="BOV5905" s="248"/>
      <x:c r="BOW5905" s="248"/>
      <x:c r="BOX5905" s="248"/>
      <x:c r="BOY5905" s="248"/>
      <x:c r="BOZ5905" s="248"/>
      <x:c r="BPA5905" s="248"/>
      <x:c r="BPB5905" s="248"/>
      <x:c r="BPC5905" s="248"/>
      <x:c r="BPD5905" s="248"/>
      <x:c r="BPE5905" s="248"/>
      <x:c r="BPF5905" s="248"/>
      <x:c r="BPG5905" s="248"/>
      <x:c r="BPH5905" s="248"/>
      <x:c r="BPI5905" s="248"/>
      <x:c r="BPJ5905" s="248"/>
      <x:c r="BPK5905" s="248"/>
      <x:c r="BPL5905" s="248"/>
      <x:c r="BPM5905" s="248"/>
      <x:c r="BPN5905" s="248"/>
      <x:c r="BPO5905" s="248"/>
      <x:c r="BPP5905" s="248"/>
      <x:c r="BPQ5905" s="248"/>
      <x:c r="BPR5905" s="248"/>
      <x:c r="BPS5905" s="248"/>
      <x:c r="BPT5905" s="248"/>
      <x:c r="BPU5905" s="248"/>
      <x:c r="BPV5905" s="248"/>
      <x:c r="BPW5905" s="248"/>
      <x:c r="BPX5905" s="248"/>
      <x:c r="BPY5905" s="248"/>
      <x:c r="BPZ5905" s="248"/>
      <x:c r="BQA5905" s="248"/>
      <x:c r="BQB5905" s="248"/>
      <x:c r="BQC5905" s="248"/>
      <x:c r="BQD5905" s="248"/>
      <x:c r="BQE5905" s="248"/>
      <x:c r="BQF5905" s="248"/>
      <x:c r="BQG5905" s="248"/>
      <x:c r="BQH5905" s="248"/>
      <x:c r="BQI5905" s="248"/>
      <x:c r="BQJ5905" s="248"/>
      <x:c r="BQK5905" s="248"/>
      <x:c r="BQL5905" s="248"/>
      <x:c r="BQM5905" s="248"/>
      <x:c r="BQN5905" s="248"/>
      <x:c r="BQO5905" s="248"/>
      <x:c r="BQP5905" s="248"/>
      <x:c r="BQQ5905" s="248"/>
      <x:c r="BQR5905" s="248"/>
      <x:c r="BQS5905" s="248"/>
      <x:c r="BQT5905" s="248"/>
      <x:c r="BQU5905" s="248"/>
      <x:c r="BQV5905" s="248"/>
      <x:c r="BQW5905" s="248"/>
      <x:c r="BQX5905" s="248"/>
      <x:c r="BQY5905" s="248"/>
      <x:c r="BQZ5905" s="248"/>
      <x:c r="BRA5905" s="248"/>
      <x:c r="BRB5905" s="248"/>
      <x:c r="BRC5905" s="248"/>
      <x:c r="BRD5905" s="248"/>
      <x:c r="BRE5905" s="248"/>
      <x:c r="BRF5905" s="248"/>
      <x:c r="BRG5905" s="248"/>
      <x:c r="BRH5905" s="248"/>
      <x:c r="BRI5905" s="248"/>
      <x:c r="BRJ5905" s="248"/>
      <x:c r="BRK5905" s="248"/>
      <x:c r="BRL5905" s="248"/>
      <x:c r="BRM5905" s="248"/>
      <x:c r="BRN5905" s="248"/>
      <x:c r="BRO5905" s="248"/>
      <x:c r="BRP5905" s="248"/>
      <x:c r="BRQ5905" s="248"/>
      <x:c r="BRR5905" s="248"/>
      <x:c r="BRS5905" s="248"/>
      <x:c r="BRT5905" s="248"/>
      <x:c r="BRU5905" s="248"/>
      <x:c r="BRV5905" s="248"/>
      <x:c r="BRW5905" s="248"/>
      <x:c r="BRX5905" s="248"/>
      <x:c r="BRY5905" s="248"/>
      <x:c r="BRZ5905" s="248"/>
      <x:c r="BSA5905" s="248"/>
      <x:c r="BSB5905" s="248"/>
      <x:c r="BSC5905" s="248"/>
      <x:c r="BSD5905" s="248"/>
      <x:c r="BSE5905" s="248"/>
      <x:c r="BSF5905" s="248"/>
      <x:c r="BSG5905" s="248"/>
      <x:c r="BSH5905" s="248"/>
      <x:c r="BSI5905" s="248"/>
      <x:c r="BSJ5905" s="248"/>
      <x:c r="BSK5905" s="248"/>
      <x:c r="BSL5905" s="248"/>
      <x:c r="BSM5905" s="248"/>
      <x:c r="BSN5905" s="248"/>
      <x:c r="BSO5905" s="248"/>
      <x:c r="BSP5905" s="248"/>
      <x:c r="BSQ5905" s="248"/>
      <x:c r="BSR5905" s="248"/>
      <x:c r="BSS5905" s="248"/>
      <x:c r="BST5905" s="248"/>
      <x:c r="BSU5905" s="248"/>
      <x:c r="BSV5905" s="248"/>
      <x:c r="BSW5905" s="248"/>
      <x:c r="BSX5905" s="248"/>
      <x:c r="BSY5905" s="248"/>
      <x:c r="BSZ5905" s="248"/>
      <x:c r="BTA5905" s="248"/>
      <x:c r="BTB5905" s="248"/>
      <x:c r="BTC5905" s="248"/>
      <x:c r="BTD5905" s="248"/>
      <x:c r="BTE5905" s="248"/>
      <x:c r="BTF5905" s="248"/>
      <x:c r="BTG5905" s="248"/>
      <x:c r="BTH5905" s="248"/>
      <x:c r="BTI5905" s="248"/>
      <x:c r="BTJ5905" s="248"/>
      <x:c r="BTK5905" s="248"/>
      <x:c r="BTL5905" s="248"/>
      <x:c r="BTM5905" s="248"/>
      <x:c r="BTN5905" s="248"/>
      <x:c r="BTO5905" s="248"/>
      <x:c r="BTP5905" s="248"/>
      <x:c r="BTQ5905" s="248"/>
      <x:c r="BTR5905" s="248"/>
      <x:c r="BTS5905" s="248"/>
      <x:c r="BTT5905" s="248"/>
      <x:c r="BTU5905" s="248"/>
      <x:c r="BTV5905" s="248"/>
      <x:c r="BTW5905" s="248"/>
      <x:c r="BTX5905" s="248"/>
      <x:c r="BTY5905" s="248"/>
      <x:c r="BTZ5905" s="248"/>
      <x:c r="BUA5905" s="248"/>
      <x:c r="BUB5905" s="248"/>
      <x:c r="BUC5905" s="248"/>
      <x:c r="BUD5905" s="248"/>
      <x:c r="BUE5905" s="248"/>
      <x:c r="BUF5905" s="248"/>
      <x:c r="BUG5905" s="248"/>
      <x:c r="BUH5905" s="248"/>
      <x:c r="BUI5905" s="248"/>
      <x:c r="BUJ5905" s="248"/>
      <x:c r="BUK5905" s="248"/>
      <x:c r="BUL5905" s="248"/>
      <x:c r="BUM5905" s="248"/>
      <x:c r="BUN5905" s="248"/>
      <x:c r="BUO5905" s="248"/>
      <x:c r="BUP5905" s="248"/>
      <x:c r="BUQ5905" s="248"/>
      <x:c r="BUR5905" s="248"/>
      <x:c r="BUS5905" s="248"/>
      <x:c r="BUT5905" s="248"/>
      <x:c r="BUU5905" s="248"/>
      <x:c r="BUV5905" s="248"/>
      <x:c r="BUW5905" s="248"/>
      <x:c r="BUX5905" s="248"/>
      <x:c r="BUY5905" s="248"/>
      <x:c r="BUZ5905" s="248"/>
      <x:c r="BVA5905" s="248"/>
      <x:c r="BVB5905" s="248"/>
      <x:c r="BVC5905" s="248"/>
      <x:c r="BVD5905" s="248"/>
      <x:c r="BVE5905" s="248"/>
      <x:c r="BVF5905" s="248"/>
      <x:c r="BVG5905" s="248"/>
      <x:c r="BVH5905" s="248"/>
      <x:c r="BVI5905" s="248"/>
      <x:c r="BVJ5905" s="248"/>
      <x:c r="BVK5905" s="248"/>
      <x:c r="BVL5905" s="248"/>
      <x:c r="BVM5905" s="248"/>
      <x:c r="BVN5905" s="248"/>
      <x:c r="BVO5905" s="248"/>
      <x:c r="BVP5905" s="248"/>
      <x:c r="BVQ5905" s="248"/>
      <x:c r="BVR5905" s="248"/>
      <x:c r="BVS5905" s="248"/>
      <x:c r="BVT5905" s="248"/>
      <x:c r="BVU5905" s="248"/>
      <x:c r="BVV5905" s="248"/>
      <x:c r="BVW5905" s="248"/>
      <x:c r="BVX5905" s="248"/>
      <x:c r="BVY5905" s="248"/>
      <x:c r="BVZ5905" s="248"/>
      <x:c r="BWA5905" s="248"/>
      <x:c r="BWB5905" s="248"/>
      <x:c r="BWC5905" s="248"/>
      <x:c r="BWD5905" s="248"/>
      <x:c r="BWE5905" s="248"/>
      <x:c r="BWF5905" s="248"/>
      <x:c r="BWG5905" s="248"/>
      <x:c r="BWH5905" s="248"/>
      <x:c r="BWI5905" s="248"/>
      <x:c r="BWJ5905" s="248"/>
      <x:c r="BWK5905" s="248"/>
      <x:c r="BWL5905" s="248"/>
      <x:c r="BWM5905" s="248"/>
      <x:c r="BWN5905" s="248"/>
      <x:c r="BWO5905" s="248"/>
      <x:c r="BWP5905" s="248"/>
      <x:c r="BWQ5905" s="248"/>
      <x:c r="BWR5905" s="248"/>
      <x:c r="BWS5905" s="248"/>
      <x:c r="BWT5905" s="248"/>
      <x:c r="BWU5905" s="248"/>
      <x:c r="BWV5905" s="248"/>
      <x:c r="BWW5905" s="248"/>
      <x:c r="BWX5905" s="248"/>
      <x:c r="BWY5905" s="248"/>
      <x:c r="BWZ5905" s="248"/>
      <x:c r="BXA5905" s="248"/>
      <x:c r="BXB5905" s="248"/>
      <x:c r="BXC5905" s="248"/>
      <x:c r="BXD5905" s="248"/>
      <x:c r="BXE5905" s="248"/>
      <x:c r="BXF5905" s="248"/>
      <x:c r="BXG5905" s="248"/>
      <x:c r="BXH5905" s="248"/>
      <x:c r="BXI5905" s="248"/>
      <x:c r="BXJ5905" s="248"/>
      <x:c r="BXK5905" s="248"/>
      <x:c r="BXL5905" s="248"/>
      <x:c r="BXM5905" s="248"/>
      <x:c r="BXN5905" s="248"/>
      <x:c r="BXO5905" s="248"/>
      <x:c r="BXP5905" s="248"/>
      <x:c r="BXQ5905" s="248"/>
      <x:c r="BXR5905" s="248"/>
      <x:c r="BXS5905" s="248"/>
      <x:c r="BXT5905" s="248"/>
      <x:c r="BXU5905" s="248"/>
      <x:c r="BXV5905" s="248"/>
      <x:c r="BXW5905" s="248"/>
      <x:c r="BXX5905" s="248"/>
      <x:c r="BXY5905" s="248"/>
      <x:c r="BXZ5905" s="248"/>
      <x:c r="BYA5905" s="248"/>
      <x:c r="BYB5905" s="248"/>
      <x:c r="BYC5905" s="248"/>
      <x:c r="BYD5905" s="248"/>
      <x:c r="BYE5905" s="248"/>
      <x:c r="BYF5905" s="248"/>
      <x:c r="BYG5905" s="248"/>
      <x:c r="BYH5905" s="248"/>
      <x:c r="BYI5905" s="248"/>
      <x:c r="BYJ5905" s="248"/>
      <x:c r="BYK5905" s="248"/>
      <x:c r="BYL5905" s="248"/>
      <x:c r="BYM5905" s="248"/>
      <x:c r="BYN5905" s="248"/>
      <x:c r="BYO5905" s="248"/>
      <x:c r="BYP5905" s="248"/>
      <x:c r="BYQ5905" s="248"/>
      <x:c r="BYR5905" s="248"/>
      <x:c r="BYS5905" s="248"/>
      <x:c r="BYT5905" s="248"/>
      <x:c r="BYU5905" s="248"/>
      <x:c r="BYV5905" s="248"/>
      <x:c r="BYW5905" s="248"/>
      <x:c r="BYX5905" s="248"/>
      <x:c r="BYY5905" s="248"/>
      <x:c r="BYZ5905" s="248"/>
      <x:c r="BZA5905" s="248"/>
      <x:c r="BZB5905" s="248"/>
      <x:c r="BZC5905" s="248"/>
      <x:c r="BZD5905" s="248"/>
      <x:c r="BZE5905" s="248"/>
      <x:c r="BZF5905" s="248"/>
      <x:c r="BZG5905" s="248"/>
      <x:c r="BZH5905" s="248"/>
      <x:c r="BZI5905" s="248"/>
      <x:c r="BZJ5905" s="248"/>
      <x:c r="BZK5905" s="248"/>
      <x:c r="BZL5905" s="248"/>
      <x:c r="BZM5905" s="248"/>
      <x:c r="BZN5905" s="248"/>
      <x:c r="BZO5905" s="248"/>
      <x:c r="BZP5905" s="248"/>
      <x:c r="BZQ5905" s="248"/>
      <x:c r="BZR5905" s="248"/>
      <x:c r="BZS5905" s="248"/>
      <x:c r="BZT5905" s="248"/>
      <x:c r="BZU5905" s="248"/>
      <x:c r="BZV5905" s="248"/>
      <x:c r="BZW5905" s="248"/>
      <x:c r="BZX5905" s="248"/>
      <x:c r="BZY5905" s="248"/>
      <x:c r="BZZ5905" s="248"/>
      <x:c r="CAA5905" s="248"/>
      <x:c r="CAB5905" s="248"/>
      <x:c r="CAC5905" s="248"/>
      <x:c r="CAD5905" s="248"/>
      <x:c r="CAE5905" s="248"/>
      <x:c r="CAF5905" s="248"/>
      <x:c r="CAG5905" s="248"/>
      <x:c r="CAH5905" s="248"/>
      <x:c r="CAI5905" s="248"/>
      <x:c r="CAJ5905" s="248"/>
      <x:c r="CAK5905" s="248"/>
      <x:c r="CAL5905" s="248"/>
      <x:c r="CAM5905" s="248"/>
      <x:c r="CAN5905" s="248"/>
      <x:c r="CAO5905" s="248"/>
      <x:c r="CAP5905" s="248"/>
      <x:c r="CAQ5905" s="248"/>
      <x:c r="CAR5905" s="248"/>
      <x:c r="CAS5905" s="248"/>
      <x:c r="CAT5905" s="248"/>
      <x:c r="CAU5905" s="248"/>
      <x:c r="CAV5905" s="248"/>
      <x:c r="CAW5905" s="248"/>
      <x:c r="CAX5905" s="248"/>
      <x:c r="CAY5905" s="248"/>
      <x:c r="CAZ5905" s="248"/>
      <x:c r="CBA5905" s="248"/>
      <x:c r="CBB5905" s="248"/>
      <x:c r="CBC5905" s="248"/>
      <x:c r="CBD5905" s="248"/>
      <x:c r="CBE5905" s="248"/>
      <x:c r="CBF5905" s="248"/>
      <x:c r="CBG5905" s="248"/>
      <x:c r="CBH5905" s="248"/>
      <x:c r="CBI5905" s="248"/>
      <x:c r="CBJ5905" s="248"/>
      <x:c r="CBK5905" s="248"/>
      <x:c r="CBL5905" s="248"/>
      <x:c r="CBM5905" s="248"/>
      <x:c r="CBN5905" s="248"/>
      <x:c r="CBO5905" s="248"/>
      <x:c r="CBP5905" s="248"/>
      <x:c r="CBQ5905" s="248"/>
      <x:c r="CBR5905" s="248"/>
      <x:c r="CBS5905" s="248"/>
      <x:c r="CBT5905" s="248"/>
      <x:c r="CBU5905" s="248"/>
      <x:c r="CBV5905" s="248"/>
      <x:c r="CBW5905" s="248"/>
      <x:c r="CBX5905" s="248"/>
      <x:c r="CBY5905" s="248"/>
      <x:c r="CBZ5905" s="248"/>
      <x:c r="CCA5905" s="248"/>
      <x:c r="CCB5905" s="248"/>
      <x:c r="CCC5905" s="248"/>
      <x:c r="CCD5905" s="248"/>
      <x:c r="CCE5905" s="248"/>
      <x:c r="CCF5905" s="248"/>
      <x:c r="CCG5905" s="248"/>
      <x:c r="CCH5905" s="248"/>
      <x:c r="CCI5905" s="248"/>
      <x:c r="CCJ5905" s="248"/>
      <x:c r="CCK5905" s="248"/>
      <x:c r="CCL5905" s="248"/>
      <x:c r="CCM5905" s="248"/>
      <x:c r="CCN5905" s="248"/>
      <x:c r="CCO5905" s="248"/>
      <x:c r="CCP5905" s="248"/>
      <x:c r="CCQ5905" s="248"/>
      <x:c r="CCR5905" s="248"/>
      <x:c r="CCS5905" s="248"/>
      <x:c r="CCT5905" s="248"/>
      <x:c r="CCU5905" s="248"/>
      <x:c r="CCV5905" s="248"/>
      <x:c r="CCW5905" s="248"/>
      <x:c r="CCX5905" s="248"/>
      <x:c r="CCY5905" s="248"/>
      <x:c r="CCZ5905" s="248"/>
      <x:c r="CDA5905" s="248"/>
      <x:c r="CDB5905" s="248"/>
      <x:c r="CDC5905" s="248"/>
      <x:c r="CDD5905" s="248"/>
      <x:c r="CDE5905" s="248"/>
      <x:c r="CDF5905" s="248"/>
      <x:c r="CDG5905" s="248"/>
      <x:c r="CDH5905" s="248"/>
      <x:c r="CDI5905" s="248"/>
      <x:c r="CDJ5905" s="248"/>
      <x:c r="CDK5905" s="248"/>
      <x:c r="CDL5905" s="248"/>
      <x:c r="CDM5905" s="248"/>
      <x:c r="CDN5905" s="248"/>
      <x:c r="CDO5905" s="248"/>
      <x:c r="CDP5905" s="248"/>
      <x:c r="CDQ5905" s="248"/>
      <x:c r="CDR5905" s="248"/>
      <x:c r="CDS5905" s="248"/>
      <x:c r="CDT5905" s="248"/>
      <x:c r="CDU5905" s="248"/>
      <x:c r="CDV5905" s="248"/>
      <x:c r="CDW5905" s="248"/>
      <x:c r="CDX5905" s="248"/>
      <x:c r="CDY5905" s="248"/>
      <x:c r="CDZ5905" s="248"/>
      <x:c r="CEA5905" s="248"/>
      <x:c r="CEB5905" s="248"/>
      <x:c r="CEC5905" s="248"/>
      <x:c r="CED5905" s="248"/>
      <x:c r="CEE5905" s="248"/>
      <x:c r="CEF5905" s="248"/>
      <x:c r="CEG5905" s="248"/>
      <x:c r="CEH5905" s="248"/>
      <x:c r="CEI5905" s="248"/>
      <x:c r="CEJ5905" s="248"/>
      <x:c r="CEK5905" s="248"/>
      <x:c r="CEL5905" s="248"/>
      <x:c r="CEM5905" s="248"/>
      <x:c r="CEN5905" s="248"/>
      <x:c r="CEO5905" s="248"/>
      <x:c r="CEP5905" s="248"/>
      <x:c r="CEQ5905" s="248"/>
      <x:c r="CER5905" s="248"/>
      <x:c r="CES5905" s="248"/>
      <x:c r="CET5905" s="248"/>
      <x:c r="CEU5905" s="248"/>
      <x:c r="CEV5905" s="248"/>
      <x:c r="CEW5905" s="248"/>
      <x:c r="CEX5905" s="248"/>
      <x:c r="CEY5905" s="248"/>
      <x:c r="CEZ5905" s="248"/>
      <x:c r="CFA5905" s="248"/>
      <x:c r="CFB5905" s="248"/>
      <x:c r="CFC5905" s="248"/>
      <x:c r="CFD5905" s="248"/>
      <x:c r="CFE5905" s="248"/>
      <x:c r="CFF5905" s="248"/>
      <x:c r="CFG5905" s="248"/>
      <x:c r="CFH5905" s="248"/>
      <x:c r="CFI5905" s="248"/>
      <x:c r="CFJ5905" s="248"/>
      <x:c r="CFK5905" s="248"/>
      <x:c r="CFL5905" s="248"/>
      <x:c r="CFM5905" s="248"/>
      <x:c r="CFN5905" s="248"/>
      <x:c r="CFO5905" s="248"/>
      <x:c r="CFP5905" s="248"/>
      <x:c r="CFQ5905" s="248"/>
      <x:c r="CFR5905" s="248"/>
      <x:c r="CFS5905" s="248"/>
      <x:c r="CFT5905" s="248"/>
      <x:c r="CFU5905" s="248"/>
      <x:c r="CFV5905" s="248"/>
      <x:c r="CFW5905" s="248"/>
      <x:c r="CFX5905" s="248"/>
      <x:c r="CFY5905" s="248"/>
      <x:c r="CFZ5905" s="248"/>
      <x:c r="CGA5905" s="248"/>
      <x:c r="CGB5905" s="248"/>
      <x:c r="CGC5905" s="248"/>
      <x:c r="CGD5905" s="248"/>
      <x:c r="CGE5905" s="248"/>
      <x:c r="CGF5905" s="248"/>
      <x:c r="CGG5905" s="248"/>
      <x:c r="CGH5905" s="248"/>
      <x:c r="CGI5905" s="248"/>
      <x:c r="CGJ5905" s="248"/>
      <x:c r="CGK5905" s="248"/>
      <x:c r="CGL5905" s="248"/>
      <x:c r="CGM5905" s="248"/>
      <x:c r="CGN5905" s="248"/>
      <x:c r="CGO5905" s="248"/>
      <x:c r="CGP5905" s="248"/>
      <x:c r="CGQ5905" s="248"/>
      <x:c r="CGR5905" s="248"/>
      <x:c r="CGS5905" s="248"/>
      <x:c r="CGT5905" s="248"/>
      <x:c r="CGU5905" s="248"/>
      <x:c r="CGV5905" s="248"/>
      <x:c r="CGW5905" s="248"/>
      <x:c r="CGX5905" s="248"/>
      <x:c r="CGY5905" s="248"/>
      <x:c r="CGZ5905" s="248"/>
      <x:c r="CHA5905" s="248"/>
      <x:c r="CHB5905" s="248"/>
      <x:c r="CHC5905" s="248"/>
      <x:c r="CHD5905" s="248"/>
      <x:c r="CHE5905" s="248"/>
      <x:c r="CHF5905" s="248"/>
      <x:c r="CHG5905" s="248"/>
      <x:c r="CHH5905" s="248"/>
      <x:c r="CHI5905" s="248"/>
      <x:c r="CHJ5905" s="248"/>
      <x:c r="CHK5905" s="248"/>
      <x:c r="CHL5905" s="248"/>
      <x:c r="CHM5905" s="248"/>
      <x:c r="CHN5905" s="248"/>
      <x:c r="CHO5905" s="248"/>
      <x:c r="CHP5905" s="248"/>
      <x:c r="CHQ5905" s="248"/>
      <x:c r="CHR5905" s="248"/>
      <x:c r="CHS5905" s="248"/>
      <x:c r="CHT5905" s="248"/>
      <x:c r="CHU5905" s="248"/>
      <x:c r="CHV5905" s="248"/>
      <x:c r="CHW5905" s="248"/>
      <x:c r="CHX5905" s="248"/>
      <x:c r="CHY5905" s="248"/>
      <x:c r="CHZ5905" s="248"/>
      <x:c r="CIA5905" s="248"/>
      <x:c r="CIB5905" s="248"/>
      <x:c r="CIC5905" s="248"/>
      <x:c r="CID5905" s="248"/>
      <x:c r="CIE5905" s="248"/>
      <x:c r="CIF5905" s="248"/>
      <x:c r="CIG5905" s="248"/>
      <x:c r="CIH5905" s="248"/>
      <x:c r="CII5905" s="248"/>
      <x:c r="CIJ5905" s="248"/>
      <x:c r="CIK5905" s="248"/>
      <x:c r="CIL5905" s="248"/>
      <x:c r="CIM5905" s="248"/>
      <x:c r="CIN5905" s="248"/>
      <x:c r="CIO5905" s="248"/>
      <x:c r="CIP5905" s="248"/>
      <x:c r="CIQ5905" s="248"/>
      <x:c r="CIR5905" s="248"/>
      <x:c r="CIS5905" s="248"/>
      <x:c r="CIT5905" s="248"/>
      <x:c r="CIU5905" s="248"/>
      <x:c r="CIV5905" s="248"/>
      <x:c r="CIW5905" s="248"/>
      <x:c r="CIX5905" s="248"/>
      <x:c r="CIY5905" s="248"/>
      <x:c r="CIZ5905" s="248"/>
      <x:c r="CJA5905" s="248"/>
      <x:c r="CJB5905" s="248"/>
      <x:c r="CJC5905" s="248"/>
      <x:c r="CJD5905" s="248"/>
      <x:c r="CJE5905" s="248"/>
      <x:c r="CJF5905" s="248"/>
      <x:c r="CJG5905" s="248"/>
      <x:c r="CJH5905" s="248"/>
      <x:c r="CJI5905" s="248"/>
      <x:c r="CJJ5905" s="248"/>
      <x:c r="CJK5905" s="248"/>
      <x:c r="CJL5905" s="248"/>
      <x:c r="CJM5905" s="248"/>
      <x:c r="CJN5905" s="248"/>
      <x:c r="CJO5905" s="248"/>
      <x:c r="CJP5905" s="248"/>
      <x:c r="CJQ5905" s="248"/>
      <x:c r="CJR5905" s="248"/>
      <x:c r="CJS5905" s="248"/>
      <x:c r="CJT5905" s="248"/>
      <x:c r="CJU5905" s="248"/>
      <x:c r="CJV5905" s="248"/>
      <x:c r="CJW5905" s="248"/>
      <x:c r="CJX5905" s="248"/>
      <x:c r="CJY5905" s="248"/>
      <x:c r="CJZ5905" s="248"/>
      <x:c r="CKA5905" s="248"/>
      <x:c r="CKB5905" s="248"/>
      <x:c r="CKC5905" s="248"/>
      <x:c r="CKD5905" s="248"/>
      <x:c r="CKE5905" s="248"/>
      <x:c r="CKF5905" s="248"/>
      <x:c r="CKG5905" s="248"/>
      <x:c r="CKH5905" s="248"/>
      <x:c r="CKI5905" s="248"/>
      <x:c r="CKJ5905" s="248"/>
      <x:c r="CKK5905" s="248"/>
      <x:c r="CKL5905" s="248"/>
      <x:c r="CKM5905" s="248"/>
      <x:c r="CKN5905" s="248"/>
      <x:c r="CKO5905" s="248"/>
      <x:c r="CKP5905" s="248"/>
      <x:c r="CKQ5905" s="248"/>
      <x:c r="CKR5905" s="248"/>
      <x:c r="CKS5905" s="248"/>
      <x:c r="CKT5905" s="248"/>
      <x:c r="CKU5905" s="248"/>
      <x:c r="CKV5905" s="248"/>
      <x:c r="CKW5905" s="248"/>
      <x:c r="CKX5905" s="248"/>
      <x:c r="CKY5905" s="248"/>
      <x:c r="CKZ5905" s="248"/>
      <x:c r="CLA5905" s="248"/>
      <x:c r="CLB5905" s="248"/>
      <x:c r="CLC5905" s="248"/>
      <x:c r="CLD5905" s="248"/>
      <x:c r="CLE5905" s="248"/>
      <x:c r="CLF5905" s="248"/>
      <x:c r="CLG5905" s="248"/>
      <x:c r="CLH5905" s="248"/>
      <x:c r="CLI5905" s="248"/>
      <x:c r="CLJ5905" s="248"/>
      <x:c r="CLK5905" s="248"/>
      <x:c r="CLL5905" s="248"/>
      <x:c r="CLM5905" s="248"/>
      <x:c r="CLN5905" s="248"/>
      <x:c r="CLO5905" s="248"/>
      <x:c r="CLP5905" s="248"/>
      <x:c r="CLQ5905" s="248"/>
      <x:c r="CLR5905" s="248"/>
      <x:c r="CLS5905" s="248"/>
      <x:c r="CLT5905" s="248"/>
      <x:c r="CLU5905" s="248"/>
      <x:c r="CLV5905" s="248"/>
      <x:c r="CLW5905" s="248"/>
      <x:c r="CLX5905" s="248"/>
      <x:c r="CLY5905" s="248"/>
      <x:c r="CLZ5905" s="248"/>
      <x:c r="CMA5905" s="248"/>
      <x:c r="CMB5905" s="248"/>
      <x:c r="CMC5905" s="248"/>
      <x:c r="CMD5905" s="248"/>
      <x:c r="CME5905" s="248"/>
      <x:c r="CMF5905" s="248"/>
      <x:c r="CMG5905" s="248"/>
      <x:c r="CMH5905" s="248"/>
      <x:c r="CMI5905" s="248"/>
      <x:c r="CMJ5905" s="248"/>
      <x:c r="CMK5905" s="248"/>
      <x:c r="CML5905" s="248"/>
      <x:c r="CMM5905" s="248"/>
      <x:c r="CMN5905" s="248"/>
      <x:c r="CMO5905" s="248"/>
      <x:c r="CMP5905" s="248"/>
      <x:c r="CMQ5905" s="248"/>
      <x:c r="CMR5905" s="248"/>
      <x:c r="CMS5905" s="248"/>
      <x:c r="CMT5905" s="248"/>
      <x:c r="CMU5905" s="248"/>
      <x:c r="CMV5905" s="248"/>
      <x:c r="CMW5905" s="248"/>
      <x:c r="CMX5905" s="248"/>
      <x:c r="CMY5905" s="248"/>
      <x:c r="CMZ5905" s="248"/>
      <x:c r="CNA5905" s="248"/>
      <x:c r="CNB5905" s="248"/>
      <x:c r="CNC5905" s="248"/>
      <x:c r="CND5905" s="248"/>
      <x:c r="CNE5905" s="248"/>
      <x:c r="CNF5905" s="248"/>
      <x:c r="CNG5905" s="248"/>
      <x:c r="CNH5905" s="248"/>
      <x:c r="CNI5905" s="248"/>
      <x:c r="CNJ5905" s="248"/>
      <x:c r="CNK5905" s="248"/>
      <x:c r="CNL5905" s="248"/>
      <x:c r="CNM5905" s="248"/>
      <x:c r="CNN5905" s="248"/>
      <x:c r="CNO5905" s="248"/>
      <x:c r="CNP5905" s="248"/>
      <x:c r="CNQ5905" s="248"/>
      <x:c r="CNR5905" s="248"/>
      <x:c r="CNS5905" s="248"/>
      <x:c r="CNT5905" s="248"/>
      <x:c r="CNU5905" s="248"/>
      <x:c r="CNV5905" s="248"/>
      <x:c r="CNW5905" s="248"/>
      <x:c r="CNX5905" s="248"/>
      <x:c r="CNY5905" s="248"/>
      <x:c r="CNZ5905" s="248"/>
      <x:c r="COA5905" s="248"/>
      <x:c r="COB5905" s="248"/>
      <x:c r="COC5905" s="248"/>
      <x:c r="COD5905" s="248"/>
      <x:c r="COE5905" s="248"/>
      <x:c r="COF5905" s="248"/>
      <x:c r="COG5905" s="248"/>
      <x:c r="COH5905" s="248"/>
      <x:c r="COI5905" s="248"/>
      <x:c r="COJ5905" s="248"/>
      <x:c r="COK5905" s="248"/>
      <x:c r="COL5905" s="248"/>
      <x:c r="COM5905" s="248"/>
      <x:c r="CON5905" s="248"/>
      <x:c r="COO5905" s="248"/>
      <x:c r="COP5905" s="248"/>
      <x:c r="COQ5905" s="248"/>
      <x:c r="COR5905" s="248"/>
      <x:c r="COS5905" s="248"/>
      <x:c r="COT5905" s="248"/>
      <x:c r="COU5905" s="248"/>
      <x:c r="COV5905" s="248"/>
      <x:c r="COW5905" s="248"/>
      <x:c r="COX5905" s="248"/>
      <x:c r="COY5905" s="248"/>
      <x:c r="COZ5905" s="248"/>
      <x:c r="CPA5905" s="248"/>
      <x:c r="CPB5905" s="248"/>
      <x:c r="CPC5905" s="248"/>
      <x:c r="CPD5905" s="248"/>
      <x:c r="CPE5905" s="248"/>
      <x:c r="CPF5905" s="248"/>
      <x:c r="CPG5905" s="248"/>
      <x:c r="CPH5905" s="248"/>
      <x:c r="CPI5905" s="248"/>
      <x:c r="CPJ5905" s="248"/>
      <x:c r="CPK5905" s="248"/>
      <x:c r="CPL5905" s="248"/>
      <x:c r="CPM5905" s="248"/>
      <x:c r="CPN5905" s="248"/>
      <x:c r="CPO5905" s="248"/>
      <x:c r="CPP5905" s="248"/>
      <x:c r="CPQ5905" s="248"/>
      <x:c r="CPR5905" s="248"/>
      <x:c r="CPS5905" s="248"/>
      <x:c r="CPT5905" s="248"/>
      <x:c r="CPU5905" s="248"/>
      <x:c r="CPV5905" s="248"/>
      <x:c r="CPW5905" s="248"/>
      <x:c r="CPX5905" s="248"/>
      <x:c r="CPY5905" s="248"/>
      <x:c r="CPZ5905" s="248"/>
      <x:c r="CQA5905" s="248"/>
      <x:c r="CQB5905" s="248"/>
      <x:c r="CQC5905" s="248"/>
      <x:c r="CQD5905" s="248"/>
      <x:c r="CQE5905" s="248"/>
      <x:c r="CQF5905" s="248"/>
      <x:c r="CQG5905" s="248"/>
      <x:c r="CQH5905" s="248"/>
      <x:c r="CQI5905" s="248"/>
      <x:c r="CQJ5905" s="248"/>
      <x:c r="CQK5905" s="248"/>
      <x:c r="CQL5905" s="248"/>
      <x:c r="CQM5905" s="248"/>
      <x:c r="CQN5905" s="248"/>
      <x:c r="CQO5905" s="248"/>
      <x:c r="CQP5905" s="248"/>
      <x:c r="CQQ5905" s="248"/>
      <x:c r="CQR5905" s="248"/>
      <x:c r="CQS5905" s="248"/>
      <x:c r="CQT5905" s="248"/>
      <x:c r="CQU5905" s="248"/>
      <x:c r="CQV5905" s="248"/>
      <x:c r="CQW5905" s="248"/>
      <x:c r="CQX5905" s="248"/>
      <x:c r="CQY5905" s="248"/>
      <x:c r="CQZ5905" s="248"/>
      <x:c r="CRA5905" s="248"/>
      <x:c r="CRB5905" s="248"/>
      <x:c r="CRC5905" s="248"/>
      <x:c r="CRD5905" s="248"/>
      <x:c r="CRE5905" s="248"/>
      <x:c r="CRF5905" s="248"/>
      <x:c r="CRG5905" s="248"/>
      <x:c r="CRH5905" s="248"/>
      <x:c r="CRI5905" s="248"/>
      <x:c r="CRJ5905" s="248"/>
      <x:c r="CRK5905" s="248"/>
      <x:c r="CRL5905" s="248"/>
      <x:c r="CRM5905" s="248"/>
      <x:c r="CRN5905" s="248"/>
      <x:c r="CRO5905" s="248"/>
      <x:c r="CRP5905" s="248"/>
      <x:c r="CRQ5905" s="248"/>
      <x:c r="CRR5905" s="248"/>
      <x:c r="CRS5905" s="248"/>
      <x:c r="CRT5905" s="248"/>
      <x:c r="CRU5905" s="248"/>
      <x:c r="CRV5905" s="248"/>
      <x:c r="CRW5905" s="248"/>
      <x:c r="CRX5905" s="248"/>
      <x:c r="CRY5905" s="248"/>
      <x:c r="CRZ5905" s="248"/>
      <x:c r="CSA5905" s="248"/>
      <x:c r="CSB5905" s="248"/>
      <x:c r="CSC5905" s="248"/>
      <x:c r="CSD5905" s="248"/>
      <x:c r="CSE5905" s="248"/>
      <x:c r="CSF5905" s="248"/>
      <x:c r="CSG5905" s="248"/>
      <x:c r="CSH5905" s="248"/>
      <x:c r="CSI5905" s="248"/>
      <x:c r="CSJ5905" s="248"/>
      <x:c r="CSK5905" s="248"/>
      <x:c r="CSL5905" s="248"/>
      <x:c r="CSM5905" s="248"/>
      <x:c r="CSN5905" s="248"/>
      <x:c r="CSO5905" s="248"/>
      <x:c r="CSP5905" s="248"/>
      <x:c r="CSQ5905" s="248"/>
      <x:c r="CSR5905" s="248"/>
      <x:c r="CSS5905" s="248"/>
      <x:c r="CST5905" s="248"/>
      <x:c r="CSU5905" s="248"/>
      <x:c r="CSV5905" s="248"/>
      <x:c r="CSW5905" s="248"/>
      <x:c r="CSX5905" s="248"/>
      <x:c r="CSY5905" s="248"/>
      <x:c r="CSZ5905" s="248"/>
      <x:c r="CTA5905" s="248"/>
      <x:c r="CTB5905" s="248"/>
      <x:c r="CTC5905" s="248"/>
      <x:c r="CTD5905" s="248"/>
      <x:c r="CTE5905" s="248"/>
      <x:c r="CTF5905" s="248"/>
      <x:c r="CTG5905" s="248"/>
      <x:c r="CTH5905" s="248"/>
      <x:c r="CTI5905" s="248"/>
      <x:c r="CTJ5905" s="248"/>
      <x:c r="CTK5905" s="248"/>
      <x:c r="CTL5905" s="248"/>
      <x:c r="CTM5905" s="248"/>
      <x:c r="CTN5905" s="248"/>
      <x:c r="CTO5905" s="248"/>
      <x:c r="CTP5905" s="248"/>
      <x:c r="CTQ5905" s="248"/>
      <x:c r="CTR5905" s="248"/>
      <x:c r="CTS5905" s="248"/>
      <x:c r="CTT5905" s="248"/>
      <x:c r="CTU5905" s="248"/>
      <x:c r="CTV5905" s="248"/>
      <x:c r="CTW5905" s="248"/>
      <x:c r="CTX5905" s="248"/>
      <x:c r="CTY5905" s="248"/>
      <x:c r="CTZ5905" s="248"/>
      <x:c r="CUA5905" s="248"/>
      <x:c r="CUB5905" s="248"/>
      <x:c r="CUC5905" s="248"/>
      <x:c r="CUD5905" s="248"/>
      <x:c r="CUE5905" s="248"/>
      <x:c r="CUF5905" s="248"/>
      <x:c r="CUG5905" s="248"/>
      <x:c r="CUH5905" s="248"/>
      <x:c r="CUI5905" s="248"/>
      <x:c r="CUJ5905" s="248"/>
      <x:c r="CUK5905" s="248"/>
      <x:c r="CUL5905" s="248"/>
      <x:c r="CUM5905" s="248"/>
      <x:c r="CUN5905" s="248"/>
      <x:c r="CUO5905" s="248"/>
      <x:c r="CUP5905" s="248"/>
      <x:c r="CUQ5905" s="248"/>
      <x:c r="CUR5905" s="248"/>
      <x:c r="CUS5905" s="248"/>
      <x:c r="CUT5905" s="248"/>
      <x:c r="CUU5905" s="248"/>
      <x:c r="CUV5905" s="248"/>
      <x:c r="CUW5905" s="248"/>
      <x:c r="CUX5905" s="248"/>
      <x:c r="CUY5905" s="248"/>
      <x:c r="CUZ5905" s="248"/>
      <x:c r="CVA5905" s="248"/>
      <x:c r="CVB5905" s="248"/>
      <x:c r="CVC5905" s="248"/>
      <x:c r="CVD5905" s="248"/>
      <x:c r="CVE5905" s="248"/>
      <x:c r="CVF5905" s="248"/>
      <x:c r="CVG5905" s="248"/>
      <x:c r="CVH5905" s="248"/>
      <x:c r="CVI5905" s="248"/>
      <x:c r="CVJ5905" s="248"/>
      <x:c r="CVK5905" s="248"/>
      <x:c r="CVL5905" s="248"/>
      <x:c r="CVM5905" s="248"/>
      <x:c r="CVN5905" s="248"/>
      <x:c r="CVO5905" s="248"/>
      <x:c r="CVP5905" s="248"/>
      <x:c r="CVQ5905" s="248"/>
      <x:c r="CVR5905" s="248"/>
      <x:c r="CVS5905" s="248"/>
      <x:c r="CVT5905" s="248"/>
      <x:c r="CVU5905" s="248"/>
      <x:c r="CVV5905" s="248"/>
      <x:c r="CVW5905" s="248"/>
      <x:c r="CVX5905" s="248"/>
      <x:c r="CVY5905" s="248"/>
      <x:c r="CVZ5905" s="248"/>
      <x:c r="CWA5905" s="248"/>
      <x:c r="CWB5905" s="248"/>
      <x:c r="CWC5905" s="248"/>
      <x:c r="CWD5905" s="248"/>
      <x:c r="CWE5905" s="248"/>
      <x:c r="CWF5905" s="248"/>
      <x:c r="CWG5905" s="248"/>
      <x:c r="CWH5905" s="248"/>
      <x:c r="CWI5905" s="248"/>
      <x:c r="CWJ5905" s="248"/>
      <x:c r="CWK5905" s="248"/>
      <x:c r="CWL5905" s="248"/>
      <x:c r="CWM5905" s="248"/>
      <x:c r="CWN5905" s="248"/>
      <x:c r="CWO5905" s="248"/>
      <x:c r="CWP5905" s="248"/>
      <x:c r="CWQ5905" s="248"/>
      <x:c r="CWR5905" s="248"/>
      <x:c r="CWS5905" s="248"/>
      <x:c r="CWT5905" s="248"/>
      <x:c r="CWU5905" s="248"/>
      <x:c r="CWV5905" s="248"/>
      <x:c r="CWW5905" s="248"/>
      <x:c r="CWX5905" s="248"/>
      <x:c r="CWY5905" s="248"/>
      <x:c r="CWZ5905" s="248"/>
      <x:c r="CXA5905" s="248"/>
      <x:c r="CXB5905" s="248"/>
      <x:c r="CXC5905" s="248"/>
      <x:c r="CXD5905" s="248"/>
      <x:c r="CXE5905" s="248"/>
      <x:c r="CXF5905" s="248"/>
      <x:c r="CXG5905" s="248"/>
      <x:c r="CXH5905" s="248"/>
      <x:c r="CXI5905" s="248"/>
      <x:c r="CXJ5905" s="248"/>
      <x:c r="CXK5905" s="248"/>
      <x:c r="CXL5905" s="248"/>
      <x:c r="CXM5905" s="248"/>
      <x:c r="CXN5905" s="248"/>
      <x:c r="CXO5905" s="248"/>
      <x:c r="CXP5905" s="248"/>
      <x:c r="CXQ5905" s="248"/>
      <x:c r="CXR5905" s="248"/>
      <x:c r="CXS5905" s="248"/>
      <x:c r="CXT5905" s="248"/>
      <x:c r="CXU5905" s="248"/>
      <x:c r="CXV5905" s="248"/>
      <x:c r="CXW5905" s="248"/>
      <x:c r="CXX5905" s="248"/>
      <x:c r="CXY5905" s="248"/>
      <x:c r="CXZ5905" s="248"/>
      <x:c r="CYA5905" s="248"/>
      <x:c r="CYB5905" s="248"/>
      <x:c r="CYC5905" s="248"/>
      <x:c r="CYD5905" s="248"/>
      <x:c r="CYE5905" s="248"/>
      <x:c r="CYF5905" s="248"/>
      <x:c r="CYG5905" s="248"/>
      <x:c r="CYH5905" s="248"/>
      <x:c r="CYI5905" s="248"/>
      <x:c r="CYJ5905" s="248"/>
      <x:c r="CYK5905" s="248"/>
      <x:c r="CYL5905" s="248"/>
      <x:c r="CYM5905" s="248"/>
      <x:c r="CYN5905" s="248"/>
      <x:c r="CYO5905" s="248"/>
      <x:c r="CYP5905" s="248"/>
      <x:c r="CYQ5905" s="248"/>
      <x:c r="CYR5905" s="248"/>
      <x:c r="CYS5905" s="248"/>
      <x:c r="CYT5905" s="248"/>
      <x:c r="CYU5905" s="248"/>
      <x:c r="CYV5905" s="248"/>
      <x:c r="CYW5905" s="248"/>
      <x:c r="CYX5905" s="248"/>
      <x:c r="CYY5905" s="248"/>
      <x:c r="CYZ5905" s="248"/>
      <x:c r="CZA5905" s="248"/>
      <x:c r="CZB5905" s="248"/>
      <x:c r="CZC5905" s="248"/>
      <x:c r="CZD5905" s="248"/>
      <x:c r="CZE5905" s="248"/>
      <x:c r="CZF5905" s="248"/>
      <x:c r="CZG5905" s="248"/>
      <x:c r="CZH5905" s="248"/>
      <x:c r="CZI5905" s="248"/>
      <x:c r="CZJ5905" s="248"/>
      <x:c r="CZK5905" s="248"/>
      <x:c r="CZL5905" s="248"/>
      <x:c r="CZM5905" s="248"/>
      <x:c r="CZN5905" s="248"/>
      <x:c r="CZO5905" s="248"/>
      <x:c r="CZP5905" s="248"/>
      <x:c r="CZQ5905" s="248"/>
      <x:c r="CZR5905" s="248"/>
      <x:c r="CZS5905" s="248"/>
      <x:c r="CZT5905" s="248"/>
      <x:c r="CZU5905" s="248"/>
      <x:c r="CZV5905" s="248"/>
      <x:c r="CZW5905" s="248"/>
      <x:c r="CZX5905" s="248"/>
      <x:c r="CZY5905" s="248"/>
      <x:c r="CZZ5905" s="248"/>
      <x:c r="DAA5905" s="248"/>
      <x:c r="DAB5905" s="248"/>
      <x:c r="DAC5905" s="248"/>
      <x:c r="DAD5905" s="248"/>
      <x:c r="DAE5905" s="248"/>
      <x:c r="DAF5905" s="248"/>
      <x:c r="DAG5905" s="248"/>
      <x:c r="DAH5905" s="248"/>
      <x:c r="DAI5905" s="248"/>
      <x:c r="DAJ5905" s="248"/>
      <x:c r="DAK5905" s="248"/>
      <x:c r="DAL5905" s="248"/>
      <x:c r="DAM5905" s="248"/>
      <x:c r="DAN5905" s="248"/>
      <x:c r="DAO5905" s="248"/>
      <x:c r="DAP5905" s="248"/>
      <x:c r="DAQ5905" s="248"/>
      <x:c r="DAR5905" s="248"/>
      <x:c r="DAS5905" s="248"/>
      <x:c r="DAT5905" s="248"/>
      <x:c r="DAU5905" s="248"/>
      <x:c r="DAV5905" s="248"/>
      <x:c r="DAW5905" s="248"/>
      <x:c r="DAX5905" s="248"/>
      <x:c r="DAY5905" s="248"/>
      <x:c r="DAZ5905" s="248"/>
      <x:c r="DBA5905" s="248"/>
      <x:c r="DBB5905" s="248"/>
      <x:c r="DBC5905" s="248"/>
      <x:c r="DBD5905" s="248"/>
      <x:c r="DBE5905" s="248"/>
      <x:c r="DBF5905" s="248"/>
      <x:c r="DBG5905" s="248"/>
      <x:c r="DBH5905" s="248"/>
      <x:c r="DBI5905" s="248"/>
      <x:c r="DBJ5905" s="248"/>
      <x:c r="DBK5905" s="248"/>
      <x:c r="DBL5905" s="248"/>
      <x:c r="DBM5905" s="248"/>
      <x:c r="DBN5905" s="248"/>
      <x:c r="DBO5905" s="248"/>
      <x:c r="DBP5905" s="248"/>
      <x:c r="DBQ5905" s="248"/>
      <x:c r="DBR5905" s="248"/>
      <x:c r="DBS5905" s="248"/>
      <x:c r="DBT5905" s="248"/>
      <x:c r="DBU5905" s="248"/>
      <x:c r="DBV5905" s="248"/>
      <x:c r="DBW5905" s="248"/>
      <x:c r="DBX5905" s="248"/>
      <x:c r="DBY5905" s="248"/>
      <x:c r="DBZ5905" s="248"/>
      <x:c r="DCA5905" s="248"/>
      <x:c r="DCB5905" s="248"/>
      <x:c r="DCC5905" s="248"/>
      <x:c r="DCD5905" s="248"/>
      <x:c r="DCE5905" s="248"/>
      <x:c r="DCF5905" s="248"/>
      <x:c r="DCG5905" s="248"/>
      <x:c r="DCH5905" s="248"/>
      <x:c r="DCI5905" s="248"/>
      <x:c r="DCJ5905" s="248"/>
      <x:c r="DCK5905" s="248"/>
      <x:c r="DCL5905" s="248"/>
      <x:c r="DCM5905" s="248"/>
      <x:c r="DCN5905" s="248"/>
      <x:c r="DCO5905" s="248"/>
      <x:c r="DCP5905" s="248"/>
      <x:c r="DCQ5905" s="248"/>
      <x:c r="DCR5905" s="248"/>
      <x:c r="DCS5905" s="248"/>
      <x:c r="DCT5905" s="248"/>
      <x:c r="DCU5905" s="248"/>
      <x:c r="DCV5905" s="248"/>
      <x:c r="DCW5905" s="248"/>
      <x:c r="DCX5905" s="248"/>
      <x:c r="DCY5905" s="248"/>
      <x:c r="DCZ5905" s="248"/>
      <x:c r="DDA5905" s="248"/>
      <x:c r="DDB5905" s="248"/>
      <x:c r="DDC5905" s="248"/>
      <x:c r="DDD5905" s="248"/>
      <x:c r="DDE5905" s="248"/>
      <x:c r="DDF5905" s="248"/>
      <x:c r="DDG5905" s="248"/>
      <x:c r="DDH5905" s="248"/>
      <x:c r="DDI5905" s="248"/>
      <x:c r="DDJ5905" s="248"/>
      <x:c r="DDK5905" s="248"/>
      <x:c r="DDL5905" s="248"/>
      <x:c r="DDM5905" s="248"/>
      <x:c r="DDN5905" s="248"/>
      <x:c r="DDO5905" s="248"/>
      <x:c r="DDP5905" s="248"/>
      <x:c r="DDQ5905" s="248"/>
      <x:c r="DDR5905" s="248"/>
      <x:c r="DDS5905" s="248"/>
      <x:c r="DDT5905" s="248"/>
      <x:c r="DDU5905" s="248"/>
      <x:c r="DDV5905" s="248"/>
      <x:c r="DDW5905" s="248"/>
      <x:c r="DDX5905" s="248"/>
      <x:c r="DDY5905" s="248"/>
      <x:c r="DDZ5905" s="248"/>
      <x:c r="DEA5905" s="248"/>
      <x:c r="DEB5905" s="248"/>
      <x:c r="DEC5905" s="248"/>
      <x:c r="DED5905" s="248"/>
      <x:c r="DEE5905" s="248"/>
      <x:c r="DEF5905" s="248"/>
      <x:c r="DEG5905" s="248"/>
      <x:c r="DEH5905" s="248"/>
      <x:c r="DEI5905" s="248"/>
      <x:c r="DEJ5905" s="248"/>
      <x:c r="DEK5905" s="248"/>
      <x:c r="DEL5905" s="248"/>
      <x:c r="DEM5905" s="248"/>
      <x:c r="DEN5905" s="248"/>
      <x:c r="DEO5905" s="248"/>
      <x:c r="DEP5905" s="248"/>
      <x:c r="DEQ5905" s="248"/>
      <x:c r="DER5905" s="248"/>
      <x:c r="DES5905" s="248"/>
      <x:c r="DET5905" s="248"/>
      <x:c r="DEU5905" s="248"/>
      <x:c r="DEV5905" s="248"/>
      <x:c r="DEW5905" s="248"/>
      <x:c r="DEX5905" s="248"/>
      <x:c r="DEY5905" s="248"/>
      <x:c r="DEZ5905" s="248"/>
      <x:c r="DFA5905" s="248"/>
      <x:c r="DFB5905" s="248"/>
      <x:c r="DFC5905" s="248"/>
      <x:c r="DFD5905" s="248"/>
      <x:c r="DFE5905" s="248"/>
      <x:c r="DFF5905" s="248"/>
      <x:c r="DFG5905" s="248"/>
      <x:c r="DFH5905" s="248"/>
      <x:c r="DFI5905" s="248"/>
      <x:c r="DFJ5905" s="248"/>
      <x:c r="DFK5905" s="248"/>
      <x:c r="DFL5905" s="248"/>
      <x:c r="DFM5905" s="248"/>
      <x:c r="DFN5905" s="248"/>
      <x:c r="DFO5905" s="248"/>
      <x:c r="DFP5905" s="248"/>
      <x:c r="DFQ5905" s="248"/>
      <x:c r="DFR5905" s="248"/>
      <x:c r="DFS5905" s="248"/>
      <x:c r="DFT5905" s="248"/>
      <x:c r="DFU5905" s="248"/>
      <x:c r="DFV5905" s="248"/>
      <x:c r="DFW5905" s="248"/>
      <x:c r="DFX5905" s="248"/>
      <x:c r="DFY5905" s="248"/>
      <x:c r="DFZ5905" s="248"/>
      <x:c r="DGA5905" s="248"/>
      <x:c r="DGB5905" s="248"/>
      <x:c r="DGC5905" s="248"/>
      <x:c r="DGD5905" s="248"/>
      <x:c r="DGE5905" s="248"/>
      <x:c r="DGF5905" s="248"/>
      <x:c r="DGG5905" s="248"/>
      <x:c r="DGH5905" s="248"/>
      <x:c r="DGI5905" s="248"/>
      <x:c r="DGJ5905" s="248"/>
      <x:c r="DGK5905" s="248"/>
      <x:c r="DGL5905" s="248"/>
      <x:c r="DGM5905" s="248"/>
      <x:c r="DGN5905" s="248"/>
      <x:c r="DGO5905" s="248"/>
      <x:c r="DGP5905" s="248"/>
      <x:c r="DGQ5905" s="248"/>
      <x:c r="DGR5905" s="248"/>
      <x:c r="DGS5905" s="248"/>
      <x:c r="DGT5905" s="248"/>
      <x:c r="DGU5905" s="248"/>
      <x:c r="DGV5905" s="248"/>
      <x:c r="DGW5905" s="248"/>
      <x:c r="DGX5905" s="248"/>
      <x:c r="DGY5905" s="248"/>
      <x:c r="DGZ5905" s="248"/>
      <x:c r="DHA5905" s="248"/>
      <x:c r="DHB5905" s="248"/>
      <x:c r="DHC5905" s="248"/>
      <x:c r="DHD5905" s="248"/>
      <x:c r="DHE5905" s="248"/>
      <x:c r="DHF5905" s="248"/>
      <x:c r="DHG5905" s="248"/>
      <x:c r="DHH5905" s="248"/>
      <x:c r="DHI5905" s="248"/>
      <x:c r="DHJ5905" s="248"/>
      <x:c r="DHK5905" s="248"/>
      <x:c r="DHL5905" s="248"/>
      <x:c r="DHM5905" s="248"/>
      <x:c r="DHN5905" s="248"/>
      <x:c r="DHO5905" s="248"/>
      <x:c r="DHP5905" s="248"/>
      <x:c r="DHQ5905" s="248"/>
      <x:c r="DHR5905" s="248"/>
      <x:c r="DHS5905" s="248"/>
      <x:c r="DHT5905" s="248"/>
      <x:c r="DHU5905" s="248"/>
      <x:c r="DHV5905" s="248"/>
      <x:c r="DHW5905" s="248"/>
      <x:c r="DHX5905" s="248"/>
      <x:c r="DHY5905" s="248"/>
      <x:c r="DHZ5905" s="248"/>
      <x:c r="DIA5905" s="248"/>
      <x:c r="DIB5905" s="248"/>
      <x:c r="DIC5905" s="248"/>
      <x:c r="DID5905" s="248"/>
      <x:c r="DIE5905" s="248"/>
      <x:c r="DIF5905" s="248"/>
      <x:c r="DIG5905" s="248"/>
      <x:c r="DIH5905" s="248"/>
      <x:c r="DII5905" s="248"/>
      <x:c r="DIJ5905" s="248"/>
      <x:c r="DIK5905" s="248"/>
      <x:c r="DIL5905" s="248"/>
      <x:c r="DIM5905" s="248"/>
      <x:c r="DIN5905" s="248"/>
      <x:c r="DIO5905" s="248"/>
      <x:c r="DIP5905" s="248"/>
      <x:c r="DIQ5905" s="248"/>
      <x:c r="DIR5905" s="248"/>
      <x:c r="DIS5905" s="248"/>
      <x:c r="DIT5905" s="248"/>
      <x:c r="DIU5905" s="248"/>
      <x:c r="DIV5905" s="248"/>
      <x:c r="DIW5905" s="248"/>
      <x:c r="DIX5905" s="248"/>
      <x:c r="DIY5905" s="248"/>
      <x:c r="DIZ5905" s="248"/>
      <x:c r="DJA5905" s="248"/>
      <x:c r="DJB5905" s="248"/>
      <x:c r="DJC5905" s="248"/>
      <x:c r="DJD5905" s="248"/>
      <x:c r="DJE5905" s="248"/>
      <x:c r="DJF5905" s="248"/>
      <x:c r="DJG5905" s="248"/>
      <x:c r="DJH5905" s="248"/>
      <x:c r="DJI5905" s="248"/>
      <x:c r="DJJ5905" s="248"/>
      <x:c r="DJK5905" s="248"/>
      <x:c r="DJL5905" s="248"/>
      <x:c r="DJM5905" s="248"/>
      <x:c r="DJN5905" s="248"/>
      <x:c r="DJO5905" s="248"/>
      <x:c r="DJP5905" s="248"/>
      <x:c r="DJQ5905" s="248"/>
      <x:c r="DJR5905" s="248"/>
      <x:c r="DJS5905" s="248"/>
      <x:c r="DJT5905" s="248"/>
      <x:c r="DJU5905" s="248"/>
      <x:c r="DJV5905" s="248"/>
      <x:c r="DJW5905" s="248"/>
      <x:c r="DJX5905" s="248"/>
      <x:c r="DJY5905" s="248"/>
      <x:c r="DJZ5905" s="248"/>
      <x:c r="DKA5905" s="248"/>
      <x:c r="DKB5905" s="248"/>
      <x:c r="DKC5905" s="248"/>
      <x:c r="DKD5905" s="248"/>
      <x:c r="DKE5905" s="248"/>
      <x:c r="DKF5905" s="248"/>
      <x:c r="DKG5905" s="248"/>
      <x:c r="DKH5905" s="248"/>
      <x:c r="DKI5905" s="248"/>
      <x:c r="DKJ5905" s="248"/>
      <x:c r="DKK5905" s="248"/>
      <x:c r="DKL5905" s="248"/>
      <x:c r="DKM5905" s="248"/>
      <x:c r="DKN5905" s="248"/>
      <x:c r="DKO5905" s="248"/>
      <x:c r="DKP5905" s="248"/>
      <x:c r="DKQ5905" s="248"/>
      <x:c r="DKR5905" s="248"/>
      <x:c r="DKS5905" s="248"/>
      <x:c r="DKT5905" s="248"/>
      <x:c r="DKU5905" s="248"/>
      <x:c r="DKV5905" s="248"/>
      <x:c r="DKW5905" s="248"/>
      <x:c r="DKX5905" s="248"/>
      <x:c r="DKY5905" s="248"/>
      <x:c r="DKZ5905" s="248"/>
      <x:c r="DLA5905" s="248"/>
      <x:c r="DLB5905" s="248"/>
      <x:c r="DLC5905" s="248"/>
      <x:c r="DLD5905" s="248"/>
      <x:c r="DLE5905" s="248"/>
      <x:c r="DLF5905" s="248"/>
      <x:c r="DLG5905" s="248"/>
      <x:c r="DLH5905" s="248"/>
      <x:c r="DLI5905" s="248"/>
      <x:c r="DLJ5905" s="248"/>
      <x:c r="DLK5905" s="248"/>
      <x:c r="DLL5905" s="248"/>
      <x:c r="DLM5905" s="248"/>
      <x:c r="DLN5905" s="248"/>
      <x:c r="DLO5905" s="248"/>
      <x:c r="DLP5905" s="248"/>
      <x:c r="DLQ5905" s="248"/>
      <x:c r="DLR5905" s="248"/>
      <x:c r="DLS5905" s="248"/>
      <x:c r="DLT5905" s="248"/>
      <x:c r="DLU5905" s="248"/>
      <x:c r="DLV5905" s="248"/>
      <x:c r="DLW5905" s="248"/>
      <x:c r="DLX5905" s="248"/>
      <x:c r="DLY5905" s="248"/>
      <x:c r="DLZ5905" s="248"/>
      <x:c r="DMA5905" s="248"/>
      <x:c r="DMB5905" s="248"/>
      <x:c r="DMC5905" s="248"/>
      <x:c r="DMD5905" s="248"/>
      <x:c r="DME5905" s="248"/>
      <x:c r="DMF5905" s="248"/>
      <x:c r="DMG5905" s="248"/>
      <x:c r="DMH5905" s="248"/>
      <x:c r="DMI5905" s="248"/>
      <x:c r="DMJ5905" s="248"/>
      <x:c r="DMK5905" s="248"/>
      <x:c r="DML5905" s="248"/>
      <x:c r="DMM5905" s="248"/>
      <x:c r="DMN5905" s="248"/>
      <x:c r="DMO5905" s="248"/>
      <x:c r="DMP5905" s="248"/>
      <x:c r="DMQ5905" s="248"/>
      <x:c r="DMR5905" s="248"/>
      <x:c r="DMS5905" s="248"/>
      <x:c r="DMT5905" s="248"/>
      <x:c r="DMU5905" s="248"/>
      <x:c r="DMV5905" s="248"/>
      <x:c r="DMW5905" s="248"/>
      <x:c r="DMX5905" s="248"/>
      <x:c r="DMY5905" s="248"/>
      <x:c r="DMZ5905" s="248"/>
      <x:c r="DNA5905" s="248"/>
      <x:c r="DNB5905" s="248"/>
      <x:c r="DNC5905" s="248"/>
      <x:c r="DND5905" s="248"/>
      <x:c r="DNE5905" s="248"/>
      <x:c r="DNF5905" s="248"/>
      <x:c r="DNG5905" s="248"/>
      <x:c r="DNH5905" s="248"/>
      <x:c r="DNI5905" s="248"/>
      <x:c r="DNJ5905" s="248"/>
      <x:c r="DNK5905" s="248"/>
      <x:c r="DNL5905" s="248"/>
      <x:c r="DNM5905" s="248"/>
      <x:c r="DNN5905" s="248"/>
      <x:c r="DNO5905" s="248"/>
      <x:c r="DNP5905" s="248"/>
      <x:c r="DNQ5905" s="248"/>
      <x:c r="DNR5905" s="248"/>
      <x:c r="DNS5905" s="248"/>
      <x:c r="DNT5905" s="248"/>
      <x:c r="DNU5905" s="248"/>
      <x:c r="DNV5905" s="248"/>
      <x:c r="DNW5905" s="248"/>
      <x:c r="DNX5905" s="248"/>
      <x:c r="DNY5905" s="248"/>
      <x:c r="DNZ5905" s="248"/>
      <x:c r="DOA5905" s="248"/>
      <x:c r="DOB5905" s="248"/>
      <x:c r="DOC5905" s="248"/>
      <x:c r="DOD5905" s="248"/>
      <x:c r="DOE5905" s="248"/>
      <x:c r="DOF5905" s="248"/>
      <x:c r="DOG5905" s="248"/>
      <x:c r="DOH5905" s="248"/>
      <x:c r="DOI5905" s="248"/>
      <x:c r="DOJ5905" s="248"/>
      <x:c r="DOK5905" s="248"/>
      <x:c r="DOL5905" s="248"/>
      <x:c r="DOM5905" s="248"/>
      <x:c r="DON5905" s="248"/>
      <x:c r="DOO5905" s="248"/>
      <x:c r="DOP5905" s="248"/>
      <x:c r="DOQ5905" s="248"/>
      <x:c r="DOR5905" s="248"/>
      <x:c r="DOS5905" s="248"/>
      <x:c r="DOT5905" s="248"/>
      <x:c r="DOU5905" s="248"/>
      <x:c r="DOV5905" s="248"/>
      <x:c r="DOW5905" s="248"/>
      <x:c r="DOX5905" s="248"/>
      <x:c r="DOY5905" s="248"/>
      <x:c r="DOZ5905" s="248"/>
      <x:c r="DPA5905" s="248"/>
      <x:c r="DPB5905" s="248"/>
      <x:c r="DPC5905" s="248"/>
      <x:c r="DPD5905" s="248"/>
      <x:c r="DPE5905" s="248"/>
      <x:c r="DPF5905" s="248"/>
      <x:c r="DPG5905" s="248"/>
      <x:c r="DPH5905" s="248"/>
      <x:c r="DPI5905" s="248"/>
      <x:c r="DPJ5905" s="248"/>
      <x:c r="DPK5905" s="248"/>
      <x:c r="DPL5905" s="248"/>
      <x:c r="DPM5905" s="248"/>
      <x:c r="DPN5905" s="248"/>
      <x:c r="DPO5905" s="248"/>
      <x:c r="DPP5905" s="248"/>
      <x:c r="DPQ5905" s="248"/>
      <x:c r="DPR5905" s="248"/>
      <x:c r="DPS5905" s="248"/>
      <x:c r="DPT5905" s="248"/>
      <x:c r="DPU5905" s="248"/>
      <x:c r="DPV5905" s="248"/>
      <x:c r="DPW5905" s="248"/>
      <x:c r="DPX5905" s="248"/>
      <x:c r="DPY5905" s="248"/>
      <x:c r="DPZ5905" s="248"/>
      <x:c r="DQA5905" s="248"/>
      <x:c r="DQB5905" s="248"/>
      <x:c r="DQC5905" s="248"/>
      <x:c r="DQD5905" s="248"/>
      <x:c r="DQE5905" s="248"/>
      <x:c r="DQF5905" s="248"/>
      <x:c r="DQG5905" s="248"/>
      <x:c r="DQH5905" s="248"/>
      <x:c r="DQI5905" s="248"/>
      <x:c r="DQJ5905" s="248"/>
      <x:c r="DQK5905" s="248"/>
      <x:c r="DQL5905" s="248"/>
      <x:c r="DQM5905" s="248"/>
      <x:c r="DQN5905" s="248"/>
      <x:c r="DQO5905" s="248"/>
      <x:c r="DQP5905" s="248"/>
      <x:c r="DQQ5905" s="248"/>
      <x:c r="DQR5905" s="248"/>
      <x:c r="DQS5905" s="248"/>
      <x:c r="DQT5905" s="248"/>
      <x:c r="DQU5905" s="248"/>
      <x:c r="DQV5905" s="248"/>
      <x:c r="DQW5905" s="248"/>
      <x:c r="DQX5905" s="248"/>
      <x:c r="DQY5905" s="248"/>
      <x:c r="DQZ5905" s="248"/>
      <x:c r="DRA5905" s="248"/>
      <x:c r="DRB5905" s="248"/>
      <x:c r="DRC5905" s="248"/>
      <x:c r="DRD5905" s="248"/>
      <x:c r="DRE5905" s="248"/>
      <x:c r="DRF5905" s="248"/>
      <x:c r="DRG5905" s="248"/>
      <x:c r="DRH5905" s="248"/>
      <x:c r="DRI5905" s="248"/>
      <x:c r="DRJ5905" s="248"/>
      <x:c r="DRK5905" s="248"/>
      <x:c r="DRL5905" s="248"/>
      <x:c r="DRM5905" s="248"/>
      <x:c r="DRN5905" s="248"/>
      <x:c r="DRO5905" s="248"/>
      <x:c r="DRP5905" s="248"/>
      <x:c r="DRQ5905" s="248"/>
      <x:c r="DRR5905" s="248"/>
      <x:c r="DRS5905" s="248"/>
      <x:c r="DRT5905" s="248"/>
      <x:c r="DRU5905" s="248"/>
      <x:c r="DRV5905" s="248"/>
      <x:c r="DRW5905" s="248"/>
      <x:c r="DRX5905" s="248"/>
      <x:c r="DRY5905" s="248"/>
      <x:c r="DRZ5905" s="248"/>
      <x:c r="DSA5905" s="248"/>
      <x:c r="DSB5905" s="248"/>
      <x:c r="DSC5905" s="248"/>
      <x:c r="DSD5905" s="248"/>
      <x:c r="DSE5905" s="248"/>
      <x:c r="DSF5905" s="248"/>
      <x:c r="DSG5905" s="248"/>
      <x:c r="DSH5905" s="248"/>
      <x:c r="DSI5905" s="248"/>
      <x:c r="DSJ5905" s="248"/>
      <x:c r="DSK5905" s="248"/>
      <x:c r="DSL5905" s="248"/>
      <x:c r="DSM5905" s="248"/>
      <x:c r="DSN5905" s="248"/>
      <x:c r="DSO5905" s="248"/>
      <x:c r="DSP5905" s="248"/>
      <x:c r="DSQ5905" s="248"/>
      <x:c r="DSR5905" s="248"/>
      <x:c r="DSS5905" s="248"/>
      <x:c r="DST5905" s="248"/>
      <x:c r="DSU5905" s="248"/>
      <x:c r="DSV5905" s="248"/>
      <x:c r="DSW5905" s="248"/>
      <x:c r="DSX5905" s="248"/>
      <x:c r="DSY5905" s="248"/>
      <x:c r="DSZ5905" s="248"/>
      <x:c r="DTA5905" s="248"/>
      <x:c r="DTB5905" s="248"/>
      <x:c r="DTC5905" s="248"/>
      <x:c r="DTD5905" s="248"/>
      <x:c r="DTE5905" s="248"/>
      <x:c r="DTF5905" s="248"/>
      <x:c r="DTG5905" s="248"/>
      <x:c r="DTH5905" s="248"/>
      <x:c r="DTI5905" s="248"/>
      <x:c r="DTJ5905" s="248"/>
      <x:c r="DTK5905" s="248"/>
      <x:c r="DTL5905" s="248"/>
      <x:c r="DTM5905" s="248"/>
      <x:c r="DTN5905" s="248"/>
      <x:c r="DTO5905" s="248"/>
      <x:c r="DTP5905" s="248"/>
      <x:c r="DTQ5905" s="248"/>
      <x:c r="DTR5905" s="248"/>
      <x:c r="DTS5905" s="248"/>
      <x:c r="DTT5905" s="248"/>
      <x:c r="DTU5905" s="248"/>
      <x:c r="DTV5905" s="248"/>
      <x:c r="DTW5905" s="248"/>
      <x:c r="DTX5905" s="248"/>
      <x:c r="DTY5905" s="248"/>
      <x:c r="DTZ5905" s="248"/>
      <x:c r="DUA5905" s="248"/>
      <x:c r="DUB5905" s="248"/>
      <x:c r="DUC5905" s="248"/>
      <x:c r="DUD5905" s="248"/>
      <x:c r="DUE5905" s="248"/>
      <x:c r="DUF5905" s="248"/>
      <x:c r="DUG5905" s="248"/>
      <x:c r="DUH5905" s="248"/>
      <x:c r="DUI5905" s="248"/>
      <x:c r="DUJ5905" s="248"/>
      <x:c r="DUK5905" s="248"/>
      <x:c r="DUL5905" s="248"/>
      <x:c r="DUM5905" s="248"/>
      <x:c r="DUN5905" s="248"/>
      <x:c r="DUO5905" s="248"/>
      <x:c r="DUP5905" s="248"/>
      <x:c r="DUQ5905" s="248"/>
      <x:c r="DUR5905" s="248"/>
      <x:c r="DUS5905" s="248"/>
      <x:c r="DUT5905" s="248"/>
      <x:c r="DUU5905" s="248"/>
      <x:c r="DUV5905" s="248"/>
      <x:c r="DUW5905" s="248"/>
      <x:c r="DUX5905" s="248"/>
      <x:c r="DUY5905" s="248"/>
      <x:c r="DUZ5905" s="248"/>
      <x:c r="DVA5905" s="248"/>
      <x:c r="DVB5905" s="248"/>
      <x:c r="DVC5905" s="248"/>
      <x:c r="DVD5905" s="248"/>
      <x:c r="DVE5905" s="248"/>
      <x:c r="DVF5905" s="248"/>
      <x:c r="DVG5905" s="248"/>
      <x:c r="DVH5905" s="248"/>
      <x:c r="DVI5905" s="248"/>
      <x:c r="DVJ5905" s="248"/>
      <x:c r="DVK5905" s="248"/>
      <x:c r="DVL5905" s="248"/>
      <x:c r="DVM5905" s="248"/>
      <x:c r="DVN5905" s="248"/>
      <x:c r="DVO5905" s="248"/>
      <x:c r="DVP5905" s="248"/>
      <x:c r="DVQ5905" s="248"/>
      <x:c r="DVR5905" s="248"/>
      <x:c r="DVS5905" s="248"/>
      <x:c r="DVT5905" s="248"/>
      <x:c r="DVU5905" s="248"/>
      <x:c r="DVV5905" s="248"/>
      <x:c r="DVW5905" s="248"/>
      <x:c r="DVX5905" s="248"/>
      <x:c r="DVY5905" s="248"/>
      <x:c r="DVZ5905" s="248"/>
      <x:c r="DWA5905" s="248"/>
      <x:c r="DWB5905" s="248"/>
      <x:c r="DWC5905" s="248"/>
      <x:c r="DWD5905" s="248"/>
      <x:c r="DWE5905" s="248"/>
      <x:c r="DWF5905" s="248"/>
      <x:c r="DWG5905" s="248"/>
      <x:c r="DWH5905" s="248"/>
      <x:c r="DWI5905" s="248"/>
      <x:c r="DWJ5905" s="248"/>
      <x:c r="DWK5905" s="248"/>
      <x:c r="DWL5905" s="248"/>
      <x:c r="DWM5905" s="248"/>
      <x:c r="DWN5905" s="248"/>
      <x:c r="DWO5905" s="248"/>
      <x:c r="DWP5905" s="248"/>
      <x:c r="DWQ5905" s="248"/>
      <x:c r="DWR5905" s="248"/>
      <x:c r="DWS5905" s="248"/>
      <x:c r="DWT5905" s="248"/>
      <x:c r="DWU5905" s="248"/>
      <x:c r="DWV5905" s="248"/>
      <x:c r="DWW5905" s="248"/>
      <x:c r="DWX5905" s="248"/>
      <x:c r="DWY5905" s="248"/>
      <x:c r="DWZ5905" s="248"/>
      <x:c r="DXA5905" s="248"/>
      <x:c r="DXB5905" s="248"/>
      <x:c r="DXC5905" s="248"/>
      <x:c r="DXD5905" s="248"/>
      <x:c r="DXE5905" s="248"/>
      <x:c r="DXF5905" s="248"/>
      <x:c r="DXG5905" s="248"/>
      <x:c r="DXH5905" s="248"/>
      <x:c r="DXI5905" s="248"/>
      <x:c r="DXJ5905" s="248"/>
      <x:c r="DXK5905" s="248"/>
      <x:c r="DXL5905" s="248"/>
      <x:c r="DXM5905" s="248"/>
      <x:c r="DXN5905" s="248"/>
      <x:c r="DXO5905" s="248"/>
      <x:c r="DXP5905" s="248"/>
      <x:c r="DXQ5905" s="248"/>
      <x:c r="DXR5905" s="248"/>
      <x:c r="DXS5905" s="248"/>
      <x:c r="DXT5905" s="248"/>
      <x:c r="DXU5905" s="248"/>
      <x:c r="DXV5905" s="248"/>
      <x:c r="DXW5905" s="248"/>
      <x:c r="DXX5905" s="248"/>
      <x:c r="DXY5905" s="248"/>
      <x:c r="DXZ5905" s="248"/>
      <x:c r="DYA5905" s="248"/>
      <x:c r="DYB5905" s="248"/>
      <x:c r="DYC5905" s="248"/>
      <x:c r="DYD5905" s="248"/>
      <x:c r="DYE5905" s="248"/>
      <x:c r="DYF5905" s="248"/>
      <x:c r="DYG5905" s="248"/>
      <x:c r="DYH5905" s="248"/>
      <x:c r="DYI5905" s="248"/>
      <x:c r="DYJ5905" s="248"/>
      <x:c r="DYK5905" s="248"/>
      <x:c r="DYL5905" s="248"/>
      <x:c r="DYM5905" s="248"/>
      <x:c r="DYN5905" s="248"/>
      <x:c r="DYO5905" s="248"/>
      <x:c r="DYP5905" s="248"/>
      <x:c r="DYQ5905" s="248"/>
      <x:c r="DYR5905" s="248"/>
      <x:c r="DYS5905" s="248"/>
      <x:c r="DYT5905" s="248"/>
      <x:c r="DYU5905" s="248"/>
      <x:c r="DYV5905" s="248"/>
      <x:c r="DYW5905" s="248"/>
      <x:c r="DYX5905" s="248"/>
      <x:c r="DYY5905" s="248"/>
      <x:c r="DYZ5905" s="248"/>
      <x:c r="DZA5905" s="248"/>
      <x:c r="DZB5905" s="248"/>
      <x:c r="DZC5905" s="248"/>
      <x:c r="DZD5905" s="248"/>
      <x:c r="DZE5905" s="248"/>
      <x:c r="DZF5905" s="248"/>
      <x:c r="DZG5905" s="248"/>
      <x:c r="DZH5905" s="248"/>
      <x:c r="DZI5905" s="248"/>
      <x:c r="DZJ5905" s="248"/>
      <x:c r="DZK5905" s="248"/>
      <x:c r="DZL5905" s="248"/>
      <x:c r="DZM5905" s="248"/>
      <x:c r="DZN5905" s="248"/>
      <x:c r="DZO5905" s="248"/>
      <x:c r="DZP5905" s="248"/>
      <x:c r="DZQ5905" s="248"/>
      <x:c r="DZR5905" s="248"/>
      <x:c r="DZS5905" s="248"/>
      <x:c r="DZT5905" s="248"/>
      <x:c r="DZU5905" s="248"/>
      <x:c r="DZV5905" s="248"/>
      <x:c r="DZW5905" s="248"/>
      <x:c r="DZX5905" s="248"/>
      <x:c r="DZY5905" s="248"/>
      <x:c r="DZZ5905" s="248"/>
      <x:c r="EAA5905" s="248"/>
      <x:c r="EAB5905" s="248"/>
      <x:c r="EAC5905" s="248"/>
      <x:c r="EAD5905" s="248"/>
      <x:c r="EAE5905" s="248"/>
      <x:c r="EAF5905" s="248"/>
      <x:c r="EAG5905" s="248"/>
      <x:c r="EAH5905" s="248"/>
      <x:c r="EAI5905" s="248"/>
      <x:c r="EAJ5905" s="248"/>
      <x:c r="EAK5905" s="248"/>
      <x:c r="EAL5905" s="248"/>
      <x:c r="EAM5905" s="248"/>
      <x:c r="EAN5905" s="248"/>
      <x:c r="EAO5905" s="248"/>
      <x:c r="EAP5905" s="248"/>
      <x:c r="EAQ5905" s="248"/>
      <x:c r="EAR5905" s="248"/>
      <x:c r="EAS5905" s="248"/>
      <x:c r="EAT5905" s="248"/>
      <x:c r="EAU5905" s="248"/>
      <x:c r="EAV5905" s="248"/>
      <x:c r="EAW5905" s="248"/>
      <x:c r="EAX5905" s="248"/>
      <x:c r="EAY5905" s="248"/>
      <x:c r="EAZ5905" s="248"/>
      <x:c r="EBA5905" s="248"/>
      <x:c r="EBB5905" s="248"/>
      <x:c r="EBC5905" s="248"/>
      <x:c r="EBD5905" s="248"/>
      <x:c r="EBE5905" s="248"/>
      <x:c r="EBF5905" s="248"/>
      <x:c r="EBG5905" s="248"/>
      <x:c r="EBH5905" s="248"/>
      <x:c r="EBI5905" s="248"/>
      <x:c r="EBJ5905" s="248"/>
      <x:c r="EBK5905" s="248"/>
      <x:c r="EBL5905" s="248"/>
      <x:c r="EBM5905" s="248"/>
      <x:c r="EBN5905" s="248"/>
      <x:c r="EBO5905" s="248"/>
      <x:c r="EBP5905" s="248"/>
      <x:c r="EBQ5905" s="248"/>
      <x:c r="EBR5905" s="248"/>
      <x:c r="EBS5905" s="248"/>
      <x:c r="EBT5905" s="248"/>
      <x:c r="EBU5905" s="248"/>
      <x:c r="EBV5905" s="248"/>
      <x:c r="EBW5905" s="248"/>
      <x:c r="EBX5905" s="248"/>
      <x:c r="EBY5905" s="248"/>
      <x:c r="EBZ5905" s="248"/>
      <x:c r="ECA5905" s="248"/>
      <x:c r="ECB5905" s="248"/>
      <x:c r="ECC5905" s="248"/>
      <x:c r="ECD5905" s="248"/>
      <x:c r="ECE5905" s="248"/>
      <x:c r="ECF5905" s="248"/>
      <x:c r="ECG5905" s="248"/>
      <x:c r="ECH5905" s="248"/>
      <x:c r="ECI5905" s="248"/>
      <x:c r="ECJ5905" s="248"/>
      <x:c r="ECK5905" s="248"/>
      <x:c r="ECL5905" s="248"/>
      <x:c r="ECM5905" s="248"/>
      <x:c r="ECN5905" s="248"/>
      <x:c r="ECO5905" s="248"/>
      <x:c r="ECP5905" s="248"/>
      <x:c r="ECQ5905" s="248"/>
      <x:c r="ECR5905" s="248"/>
      <x:c r="ECS5905" s="248"/>
      <x:c r="ECT5905" s="248"/>
      <x:c r="ECU5905" s="248"/>
      <x:c r="ECV5905" s="248"/>
      <x:c r="ECW5905" s="248"/>
      <x:c r="ECX5905" s="248"/>
      <x:c r="ECY5905" s="248"/>
      <x:c r="ECZ5905" s="248"/>
      <x:c r="EDA5905" s="248"/>
      <x:c r="EDB5905" s="248"/>
      <x:c r="EDC5905" s="248"/>
      <x:c r="EDD5905" s="248"/>
      <x:c r="EDE5905" s="248"/>
      <x:c r="EDF5905" s="248"/>
      <x:c r="EDG5905" s="248"/>
      <x:c r="EDH5905" s="248"/>
      <x:c r="EDI5905" s="248"/>
      <x:c r="EDJ5905" s="248"/>
      <x:c r="EDK5905" s="248"/>
      <x:c r="EDL5905" s="248"/>
      <x:c r="EDM5905" s="248"/>
      <x:c r="EDN5905" s="248"/>
      <x:c r="EDO5905" s="248"/>
      <x:c r="EDP5905" s="248"/>
      <x:c r="EDQ5905" s="248"/>
      <x:c r="EDR5905" s="248"/>
      <x:c r="EDS5905" s="248"/>
      <x:c r="EDT5905" s="248"/>
      <x:c r="EDU5905" s="248"/>
      <x:c r="EDV5905" s="248"/>
      <x:c r="EDW5905" s="248"/>
      <x:c r="EDX5905" s="248"/>
      <x:c r="EDY5905" s="248"/>
      <x:c r="EDZ5905" s="248"/>
      <x:c r="EEA5905" s="248"/>
      <x:c r="EEB5905" s="248"/>
      <x:c r="EEC5905" s="248"/>
      <x:c r="EED5905" s="248"/>
      <x:c r="EEE5905" s="248"/>
      <x:c r="EEF5905" s="248"/>
      <x:c r="EEG5905" s="248"/>
      <x:c r="EEH5905" s="248"/>
      <x:c r="EEI5905" s="248"/>
      <x:c r="EEJ5905" s="248"/>
      <x:c r="EEK5905" s="248"/>
      <x:c r="EEL5905" s="248"/>
      <x:c r="EEM5905" s="248"/>
      <x:c r="EEN5905" s="248"/>
      <x:c r="EEO5905" s="248"/>
      <x:c r="EEP5905" s="248"/>
      <x:c r="EEQ5905" s="248"/>
      <x:c r="EER5905" s="248"/>
      <x:c r="EES5905" s="248"/>
      <x:c r="EET5905" s="248"/>
      <x:c r="EEU5905" s="248"/>
      <x:c r="EEV5905" s="248"/>
      <x:c r="EEW5905" s="248"/>
      <x:c r="EEX5905" s="248"/>
      <x:c r="EEY5905" s="248"/>
      <x:c r="EEZ5905" s="248"/>
      <x:c r="EFA5905" s="248"/>
      <x:c r="EFB5905" s="248"/>
      <x:c r="EFC5905" s="248"/>
      <x:c r="EFD5905" s="248"/>
      <x:c r="EFE5905" s="248"/>
      <x:c r="EFF5905" s="248"/>
      <x:c r="EFG5905" s="248"/>
      <x:c r="EFH5905" s="248"/>
      <x:c r="EFI5905" s="248"/>
      <x:c r="EFJ5905" s="248"/>
      <x:c r="EFK5905" s="248"/>
      <x:c r="EFL5905" s="248"/>
      <x:c r="EFM5905" s="248"/>
      <x:c r="EFN5905" s="248"/>
      <x:c r="EFO5905" s="248"/>
      <x:c r="EFP5905" s="248"/>
      <x:c r="EFQ5905" s="248"/>
      <x:c r="EFR5905" s="248"/>
      <x:c r="EFS5905" s="248"/>
      <x:c r="EFT5905" s="248"/>
      <x:c r="EFU5905" s="248"/>
      <x:c r="EFV5905" s="248"/>
      <x:c r="EFW5905" s="248"/>
      <x:c r="EFX5905" s="248"/>
      <x:c r="EFY5905" s="248"/>
      <x:c r="EFZ5905" s="248"/>
      <x:c r="EGA5905" s="248"/>
      <x:c r="EGB5905" s="248"/>
      <x:c r="EGC5905" s="248"/>
      <x:c r="EGD5905" s="248"/>
      <x:c r="EGE5905" s="248"/>
      <x:c r="EGF5905" s="248"/>
      <x:c r="EGG5905" s="248"/>
      <x:c r="EGH5905" s="248"/>
      <x:c r="EGI5905" s="248"/>
      <x:c r="EGJ5905" s="248"/>
      <x:c r="EGK5905" s="248"/>
      <x:c r="EGL5905" s="248"/>
      <x:c r="EGM5905" s="248"/>
      <x:c r="EGN5905" s="248"/>
      <x:c r="EGO5905" s="248"/>
      <x:c r="EGP5905" s="248"/>
      <x:c r="EGQ5905" s="248"/>
      <x:c r="EGR5905" s="248"/>
      <x:c r="EGS5905" s="248"/>
      <x:c r="EGT5905" s="248"/>
      <x:c r="EGU5905" s="248"/>
      <x:c r="EGV5905" s="248"/>
      <x:c r="EGW5905" s="248"/>
      <x:c r="EGX5905" s="248"/>
      <x:c r="EGY5905" s="248"/>
      <x:c r="EGZ5905" s="248"/>
      <x:c r="EHA5905" s="248"/>
      <x:c r="EHB5905" s="248"/>
      <x:c r="EHC5905" s="248"/>
      <x:c r="EHD5905" s="248"/>
      <x:c r="EHE5905" s="248"/>
      <x:c r="EHF5905" s="248"/>
      <x:c r="EHG5905" s="248"/>
      <x:c r="EHH5905" s="248"/>
      <x:c r="EHI5905" s="248"/>
      <x:c r="EHJ5905" s="248"/>
      <x:c r="EHK5905" s="248"/>
      <x:c r="EHL5905" s="248"/>
      <x:c r="EHM5905" s="248"/>
      <x:c r="EHN5905" s="248"/>
      <x:c r="EHO5905" s="248"/>
      <x:c r="EHP5905" s="248"/>
      <x:c r="EHQ5905" s="248"/>
      <x:c r="EHR5905" s="248"/>
      <x:c r="EHS5905" s="248"/>
      <x:c r="EHT5905" s="248"/>
      <x:c r="EHU5905" s="248"/>
      <x:c r="EHV5905" s="248"/>
      <x:c r="EHW5905" s="248"/>
      <x:c r="EHX5905" s="248"/>
      <x:c r="EHY5905" s="248"/>
      <x:c r="EHZ5905" s="248"/>
      <x:c r="EIA5905" s="248"/>
      <x:c r="EIB5905" s="248"/>
      <x:c r="EIC5905" s="248"/>
      <x:c r="EID5905" s="248"/>
      <x:c r="EIE5905" s="248"/>
      <x:c r="EIF5905" s="248"/>
      <x:c r="EIG5905" s="248"/>
      <x:c r="EIH5905" s="248"/>
      <x:c r="EII5905" s="248"/>
      <x:c r="EIJ5905" s="248"/>
      <x:c r="EIK5905" s="248"/>
      <x:c r="EIL5905" s="248"/>
      <x:c r="EIM5905" s="248"/>
      <x:c r="EIN5905" s="248"/>
      <x:c r="EIO5905" s="248"/>
      <x:c r="EIP5905" s="248"/>
      <x:c r="EIQ5905" s="248"/>
      <x:c r="EIR5905" s="248"/>
      <x:c r="EIS5905" s="248"/>
      <x:c r="EIT5905" s="248"/>
      <x:c r="EIU5905" s="248"/>
      <x:c r="EIV5905" s="248"/>
      <x:c r="EIW5905" s="248"/>
      <x:c r="EIX5905" s="248"/>
      <x:c r="EIY5905" s="248"/>
      <x:c r="EIZ5905" s="248"/>
      <x:c r="EJA5905" s="248"/>
      <x:c r="EJB5905" s="248"/>
      <x:c r="EJC5905" s="248"/>
      <x:c r="EJD5905" s="248"/>
      <x:c r="EJE5905" s="248"/>
      <x:c r="EJF5905" s="248"/>
      <x:c r="EJG5905" s="248"/>
      <x:c r="EJH5905" s="248"/>
      <x:c r="EJI5905" s="248"/>
      <x:c r="EJJ5905" s="248"/>
      <x:c r="EJK5905" s="248"/>
      <x:c r="EJL5905" s="248"/>
      <x:c r="EJM5905" s="248"/>
      <x:c r="EJN5905" s="248"/>
      <x:c r="EJO5905" s="248"/>
      <x:c r="EJP5905" s="248"/>
      <x:c r="EJQ5905" s="248"/>
      <x:c r="EJR5905" s="248"/>
      <x:c r="EJS5905" s="248"/>
      <x:c r="EJT5905" s="248"/>
      <x:c r="EJU5905" s="248"/>
      <x:c r="EJV5905" s="248"/>
      <x:c r="EJW5905" s="248"/>
      <x:c r="EJX5905" s="248"/>
      <x:c r="EJY5905" s="248"/>
      <x:c r="EJZ5905" s="248"/>
      <x:c r="EKA5905" s="248"/>
      <x:c r="EKB5905" s="248"/>
      <x:c r="EKC5905" s="248"/>
      <x:c r="EKD5905" s="248"/>
      <x:c r="EKE5905" s="248"/>
      <x:c r="EKF5905" s="248"/>
      <x:c r="EKG5905" s="248"/>
      <x:c r="EKH5905" s="248"/>
      <x:c r="EKI5905" s="248"/>
      <x:c r="EKJ5905" s="248"/>
      <x:c r="EKK5905" s="248"/>
      <x:c r="EKL5905" s="248"/>
      <x:c r="EKM5905" s="248"/>
      <x:c r="EKN5905" s="248"/>
      <x:c r="EKO5905" s="248"/>
      <x:c r="EKP5905" s="248"/>
      <x:c r="EKQ5905" s="248"/>
      <x:c r="EKR5905" s="248"/>
      <x:c r="EKS5905" s="248"/>
      <x:c r="EKT5905" s="248"/>
      <x:c r="EKU5905" s="248"/>
      <x:c r="EKV5905" s="248"/>
      <x:c r="EKW5905" s="248"/>
      <x:c r="EKX5905" s="248"/>
      <x:c r="EKY5905" s="248"/>
      <x:c r="EKZ5905" s="248"/>
      <x:c r="ELA5905" s="248"/>
      <x:c r="ELB5905" s="248"/>
      <x:c r="ELC5905" s="248"/>
      <x:c r="ELD5905" s="248"/>
      <x:c r="ELE5905" s="248"/>
      <x:c r="ELF5905" s="248"/>
      <x:c r="ELG5905" s="248"/>
      <x:c r="ELH5905" s="248"/>
      <x:c r="ELI5905" s="248"/>
      <x:c r="ELJ5905" s="248"/>
      <x:c r="ELK5905" s="248"/>
      <x:c r="ELL5905" s="248"/>
      <x:c r="ELM5905" s="248"/>
      <x:c r="ELN5905" s="248"/>
      <x:c r="ELO5905" s="248"/>
      <x:c r="ELP5905" s="248"/>
      <x:c r="ELQ5905" s="248"/>
      <x:c r="ELR5905" s="248"/>
      <x:c r="ELS5905" s="248"/>
      <x:c r="ELT5905" s="248"/>
      <x:c r="ELU5905" s="248"/>
      <x:c r="ELV5905" s="248"/>
      <x:c r="ELW5905" s="248"/>
      <x:c r="ELX5905" s="248"/>
      <x:c r="ELY5905" s="248"/>
      <x:c r="ELZ5905" s="248"/>
      <x:c r="EMA5905" s="248"/>
      <x:c r="EMB5905" s="248"/>
      <x:c r="EMC5905" s="248"/>
      <x:c r="EMD5905" s="248"/>
      <x:c r="EME5905" s="248"/>
      <x:c r="EMF5905" s="248"/>
      <x:c r="EMG5905" s="248"/>
      <x:c r="EMH5905" s="248"/>
      <x:c r="EMI5905" s="248"/>
      <x:c r="EMJ5905" s="248"/>
      <x:c r="EMK5905" s="248"/>
      <x:c r="EML5905" s="248"/>
      <x:c r="EMM5905" s="248"/>
      <x:c r="EMN5905" s="248"/>
      <x:c r="EMO5905" s="248"/>
      <x:c r="EMP5905" s="248"/>
      <x:c r="EMQ5905" s="248"/>
      <x:c r="EMR5905" s="248"/>
      <x:c r="EMS5905" s="248"/>
      <x:c r="EMT5905" s="248"/>
      <x:c r="EMU5905" s="248"/>
      <x:c r="EMV5905" s="248"/>
      <x:c r="EMW5905" s="248"/>
      <x:c r="EMX5905" s="248"/>
      <x:c r="EMY5905" s="248"/>
      <x:c r="EMZ5905" s="248"/>
      <x:c r="ENA5905" s="248"/>
      <x:c r="ENB5905" s="248"/>
      <x:c r="ENC5905" s="248"/>
      <x:c r="END5905" s="248"/>
      <x:c r="ENE5905" s="248"/>
      <x:c r="ENF5905" s="248"/>
      <x:c r="ENG5905" s="248"/>
      <x:c r="ENH5905" s="248"/>
      <x:c r="ENI5905" s="248"/>
      <x:c r="ENJ5905" s="248"/>
      <x:c r="ENK5905" s="248"/>
      <x:c r="ENL5905" s="248"/>
      <x:c r="ENM5905" s="248"/>
      <x:c r="ENN5905" s="248"/>
      <x:c r="ENO5905" s="248"/>
      <x:c r="ENP5905" s="248"/>
      <x:c r="ENQ5905" s="248"/>
      <x:c r="ENR5905" s="248"/>
      <x:c r="ENS5905" s="248"/>
      <x:c r="ENT5905" s="248"/>
      <x:c r="ENU5905" s="248"/>
      <x:c r="ENV5905" s="248"/>
      <x:c r="ENW5905" s="248"/>
      <x:c r="ENX5905" s="248"/>
      <x:c r="ENY5905" s="248"/>
      <x:c r="ENZ5905" s="248"/>
      <x:c r="EOA5905" s="248"/>
      <x:c r="EOB5905" s="248"/>
      <x:c r="EOC5905" s="248"/>
      <x:c r="EOD5905" s="248"/>
      <x:c r="EOE5905" s="248"/>
      <x:c r="EOF5905" s="248"/>
      <x:c r="EOG5905" s="248"/>
      <x:c r="EOH5905" s="248"/>
      <x:c r="EOI5905" s="248"/>
      <x:c r="EOJ5905" s="248"/>
      <x:c r="EOK5905" s="248"/>
      <x:c r="EOL5905" s="248"/>
      <x:c r="EOM5905" s="248"/>
      <x:c r="EON5905" s="248"/>
      <x:c r="EOO5905" s="248"/>
      <x:c r="EOP5905" s="248"/>
      <x:c r="EOQ5905" s="248"/>
      <x:c r="EOR5905" s="248"/>
      <x:c r="EOS5905" s="248"/>
      <x:c r="EOT5905" s="248"/>
      <x:c r="EOU5905" s="248"/>
      <x:c r="EOV5905" s="248"/>
      <x:c r="EOW5905" s="248"/>
      <x:c r="EOX5905" s="248"/>
      <x:c r="EOY5905" s="248"/>
      <x:c r="EOZ5905" s="248"/>
      <x:c r="EPA5905" s="248"/>
      <x:c r="EPB5905" s="248"/>
      <x:c r="EPC5905" s="248"/>
      <x:c r="EPD5905" s="248"/>
      <x:c r="EPE5905" s="248"/>
      <x:c r="EPF5905" s="248"/>
      <x:c r="EPG5905" s="248"/>
      <x:c r="EPH5905" s="248"/>
      <x:c r="EPI5905" s="248"/>
      <x:c r="EPJ5905" s="248"/>
      <x:c r="EPK5905" s="248"/>
      <x:c r="EPL5905" s="248"/>
      <x:c r="EPM5905" s="248"/>
      <x:c r="EPN5905" s="248"/>
      <x:c r="EPO5905" s="248"/>
      <x:c r="EPP5905" s="248"/>
      <x:c r="EPQ5905" s="248"/>
      <x:c r="EPR5905" s="248"/>
      <x:c r="EPS5905" s="248"/>
      <x:c r="EPT5905" s="248"/>
      <x:c r="EPU5905" s="248"/>
      <x:c r="EPV5905" s="248"/>
      <x:c r="EPW5905" s="248"/>
      <x:c r="EPX5905" s="248"/>
      <x:c r="EPY5905" s="248"/>
      <x:c r="EPZ5905" s="248"/>
      <x:c r="EQA5905" s="248"/>
      <x:c r="EQB5905" s="248"/>
      <x:c r="EQC5905" s="248"/>
      <x:c r="EQD5905" s="248"/>
      <x:c r="EQE5905" s="248"/>
      <x:c r="EQF5905" s="248"/>
      <x:c r="EQG5905" s="248"/>
      <x:c r="EQH5905" s="248"/>
      <x:c r="EQI5905" s="248"/>
      <x:c r="EQJ5905" s="248"/>
      <x:c r="EQK5905" s="248"/>
      <x:c r="EQL5905" s="248"/>
      <x:c r="EQM5905" s="248"/>
      <x:c r="EQN5905" s="248"/>
      <x:c r="EQO5905" s="248"/>
      <x:c r="EQP5905" s="248"/>
      <x:c r="EQQ5905" s="248"/>
      <x:c r="EQR5905" s="248"/>
      <x:c r="EQS5905" s="248"/>
      <x:c r="EQT5905" s="248"/>
      <x:c r="EQU5905" s="248"/>
      <x:c r="EQV5905" s="248"/>
      <x:c r="EQW5905" s="248"/>
      <x:c r="EQX5905" s="248"/>
      <x:c r="EQY5905" s="248"/>
      <x:c r="EQZ5905" s="248"/>
      <x:c r="ERA5905" s="248"/>
      <x:c r="ERB5905" s="248"/>
      <x:c r="ERC5905" s="248"/>
      <x:c r="ERD5905" s="248"/>
      <x:c r="ERE5905" s="248"/>
      <x:c r="ERF5905" s="248"/>
      <x:c r="ERG5905" s="248"/>
      <x:c r="ERH5905" s="248"/>
      <x:c r="ERI5905" s="248"/>
      <x:c r="ERJ5905" s="248"/>
      <x:c r="ERK5905" s="248"/>
      <x:c r="ERL5905" s="248"/>
      <x:c r="ERM5905" s="248"/>
      <x:c r="ERN5905" s="248"/>
      <x:c r="ERO5905" s="248"/>
      <x:c r="ERP5905" s="248"/>
      <x:c r="ERQ5905" s="248"/>
      <x:c r="ERR5905" s="248"/>
      <x:c r="ERS5905" s="248"/>
      <x:c r="ERT5905" s="248"/>
      <x:c r="ERU5905" s="248"/>
      <x:c r="ERV5905" s="248"/>
      <x:c r="ERW5905" s="248"/>
      <x:c r="ERX5905" s="248"/>
      <x:c r="ERY5905" s="248"/>
      <x:c r="ERZ5905" s="248"/>
      <x:c r="ESA5905" s="248"/>
      <x:c r="ESB5905" s="248"/>
      <x:c r="ESC5905" s="248"/>
      <x:c r="ESD5905" s="248"/>
      <x:c r="ESE5905" s="248"/>
      <x:c r="ESF5905" s="248"/>
      <x:c r="ESG5905" s="248"/>
      <x:c r="ESH5905" s="248"/>
      <x:c r="ESI5905" s="248"/>
      <x:c r="ESJ5905" s="248"/>
      <x:c r="ESK5905" s="248"/>
      <x:c r="ESL5905" s="248"/>
      <x:c r="ESM5905" s="248"/>
      <x:c r="ESN5905" s="248"/>
      <x:c r="ESO5905" s="248"/>
      <x:c r="ESP5905" s="248"/>
      <x:c r="ESQ5905" s="248"/>
      <x:c r="ESR5905" s="248"/>
      <x:c r="ESS5905" s="248"/>
      <x:c r="EST5905" s="248"/>
      <x:c r="ESU5905" s="248"/>
      <x:c r="ESV5905" s="248"/>
      <x:c r="ESW5905" s="248"/>
      <x:c r="ESX5905" s="248"/>
      <x:c r="ESY5905" s="248"/>
      <x:c r="ESZ5905" s="248"/>
      <x:c r="ETA5905" s="248"/>
      <x:c r="ETB5905" s="248"/>
      <x:c r="ETC5905" s="248"/>
      <x:c r="ETD5905" s="248"/>
      <x:c r="ETE5905" s="248"/>
      <x:c r="ETF5905" s="248"/>
      <x:c r="ETG5905" s="248"/>
      <x:c r="ETH5905" s="248"/>
      <x:c r="ETI5905" s="248"/>
      <x:c r="ETJ5905" s="248"/>
      <x:c r="ETK5905" s="248"/>
      <x:c r="ETL5905" s="248"/>
      <x:c r="ETM5905" s="248"/>
      <x:c r="ETN5905" s="248"/>
      <x:c r="ETO5905" s="248"/>
      <x:c r="ETP5905" s="248"/>
      <x:c r="ETQ5905" s="248"/>
      <x:c r="ETR5905" s="248"/>
      <x:c r="ETS5905" s="248"/>
      <x:c r="ETT5905" s="248"/>
      <x:c r="ETU5905" s="248"/>
      <x:c r="ETV5905" s="248"/>
      <x:c r="ETW5905" s="248"/>
      <x:c r="ETX5905" s="248"/>
      <x:c r="ETY5905" s="248"/>
      <x:c r="ETZ5905" s="248"/>
      <x:c r="EUA5905" s="248"/>
      <x:c r="EUB5905" s="248"/>
      <x:c r="EUC5905" s="248"/>
      <x:c r="EUD5905" s="248"/>
      <x:c r="EUE5905" s="248"/>
      <x:c r="EUF5905" s="248"/>
      <x:c r="EUG5905" s="248"/>
      <x:c r="EUH5905" s="248"/>
      <x:c r="EUI5905" s="248"/>
      <x:c r="EUJ5905" s="248"/>
      <x:c r="EUK5905" s="248"/>
      <x:c r="EUL5905" s="248"/>
      <x:c r="EUM5905" s="248"/>
      <x:c r="EUN5905" s="248"/>
      <x:c r="EUO5905" s="248"/>
      <x:c r="EUP5905" s="248"/>
      <x:c r="EUQ5905" s="248"/>
      <x:c r="EUR5905" s="248"/>
      <x:c r="EUS5905" s="248"/>
      <x:c r="EUT5905" s="248"/>
      <x:c r="EUU5905" s="248"/>
      <x:c r="EUV5905" s="248"/>
      <x:c r="EUW5905" s="248"/>
      <x:c r="EUX5905" s="248"/>
      <x:c r="EUY5905" s="248"/>
      <x:c r="EUZ5905" s="248"/>
      <x:c r="EVA5905" s="248"/>
      <x:c r="EVB5905" s="248"/>
      <x:c r="EVC5905" s="248"/>
      <x:c r="EVD5905" s="248"/>
      <x:c r="EVE5905" s="248"/>
      <x:c r="EVF5905" s="248"/>
      <x:c r="EVG5905" s="248"/>
      <x:c r="EVH5905" s="248"/>
      <x:c r="EVI5905" s="248"/>
      <x:c r="EVJ5905" s="248"/>
      <x:c r="EVK5905" s="248"/>
      <x:c r="EVL5905" s="248"/>
      <x:c r="EVM5905" s="248"/>
      <x:c r="EVN5905" s="248"/>
      <x:c r="EVO5905" s="248"/>
      <x:c r="EVP5905" s="248"/>
      <x:c r="EVQ5905" s="248"/>
      <x:c r="EVR5905" s="248"/>
      <x:c r="EVS5905" s="248"/>
      <x:c r="EVT5905" s="248"/>
      <x:c r="EVU5905" s="248"/>
      <x:c r="EVV5905" s="248"/>
      <x:c r="EVW5905" s="248"/>
      <x:c r="EVX5905" s="248"/>
      <x:c r="EVY5905" s="248"/>
      <x:c r="EVZ5905" s="248"/>
      <x:c r="EWA5905" s="248"/>
      <x:c r="EWB5905" s="248"/>
      <x:c r="EWC5905" s="248"/>
      <x:c r="EWD5905" s="248"/>
      <x:c r="EWE5905" s="248"/>
      <x:c r="EWF5905" s="248"/>
      <x:c r="EWG5905" s="248"/>
      <x:c r="EWH5905" s="248"/>
      <x:c r="EWI5905" s="248"/>
      <x:c r="EWJ5905" s="248"/>
      <x:c r="EWK5905" s="248"/>
      <x:c r="EWL5905" s="248"/>
      <x:c r="EWM5905" s="248"/>
      <x:c r="EWN5905" s="248"/>
      <x:c r="EWO5905" s="248"/>
      <x:c r="EWP5905" s="248"/>
      <x:c r="EWQ5905" s="248"/>
      <x:c r="EWR5905" s="248"/>
      <x:c r="EWS5905" s="248"/>
      <x:c r="EWT5905" s="248"/>
      <x:c r="EWU5905" s="248"/>
      <x:c r="EWV5905" s="248"/>
      <x:c r="EWW5905" s="248"/>
      <x:c r="EWX5905" s="248"/>
      <x:c r="EWY5905" s="248"/>
      <x:c r="EWZ5905" s="248"/>
      <x:c r="EXA5905" s="248"/>
      <x:c r="EXB5905" s="248"/>
      <x:c r="EXC5905" s="248"/>
      <x:c r="EXD5905" s="248"/>
      <x:c r="EXE5905" s="248"/>
      <x:c r="EXF5905" s="248"/>
      <x:c r="EXG5905" s="248"/>
      <x:c r="EXH5905" s="248"/>
      <x:c r="EXI5905" s="248"/>
      <x:c r="EXJ5905" s="248"/>
      <x:c r="EXK5905" s="248"/>
      <x:c r="EXL5905" s="248"/>
      <x:c r="EXM5905" s="248"/>
      <x:c r="EXN5905" s="248"/>
      <x:c r="EXO5905" s="248"/>
      <x:c r="EXP5905" s="248"/>
      <x:c r="EXQ5905" s="248"/>
      <x:c r="EXR5905" s="248"/>
      <x:c r="EXS5905" s="248"/>
      <x:c r="EXT5905" s="248"/>
      <x:c r="EXU5905" s="248"/>
      <x:c r="EXV5905" s="248"/>
      <x:c r="EXW5905" s="248"/>
      <x:c r="EXX5905" s="248"/>
      <x:c r="EXY5905" s="248"/>
      <x:c r="EXZ5905" s="248"/>
      <x:c r="EYA5905" s="248"/>
      <x:c r="EYB5905" s="248"/>
      <x:c r="EYC5905" s="248"/>
      <x:c r="EYD5905" s="248"/>
      <x:c r="EYE5905" s="248"/>
      <x:c r="EYF5905" s="248"/>
      <x:c r="EYG5905" s="248"/>
      <x:c r="EYH5905" s="248"/>
      <x:c r="EYI5905" s="248"/>
      <x:c r="EYJ5905" s="248"/>
      <x:c r="EYK5905" s="248"/>
      <x:c r="EYL5905" s="248"/>
      <x:c r="EYM5905" s="248"/>
      <x:c r="EYN5905" s="248"/>
      <x:c r="EYO5905" s="248"/>
      <x:c r="EYP5905" s="248"/>
      <x:c r="EYQ5905" s="248"/>
      <x:c r="EYR5905" s="248"/>
      <x:c r="EYS5905" s="248"/>
      <x:c r="EYT5905" s="248"/>
      <x:c r="EYU5905" s="248"/>
      <x:c r="EYV5905" s="248"/>
      <x:c r="EYW5905" s="248"/>
      <x:c r="EYX5905" s="248"/>
      <x:c r="EYY5905" s="248"/>
      <x:c r="EYZ5905" s="248"/>
      <x:c r="EZA5905" s="248"/>
      <x:c r="EZB5905" s="248"/>
      <x:c r="EZC5905" s="248"/>
      <x:c r="EZD5905" s="248"/>
      <x:c r="EZE5905" s="248"/>
      <x:c r="EZF5905" s="248"/>
      <x:c r="EZG5905" s="248"/>
      <x:c r="EZH5905" s="248"/>
      <x:c r="EZI5905" s="248"/>
      <x:c r="EZJ5905" s="248"/>
      <x:c r="EZK5905" s="248"/>
      <x:c r="EZL5905" s="248"/>
      <x:c r="EZM5905" s="248"/>
      <x:c r="EZN5905" s="248"/>
      <x:c r="EZO5905" s="248"/>
      <x:c r="EZP5905" s="248"/>
      <x:c r="EZQ5905" s="248"/>
      <x:c r="EZR5905" s="248"/>
      <x:c r="EZS5905" s="248"/>
      <x:c r="EZT5905" s="248"/>
      <x:c r="EZU5905" s="248"/>
      <x:c r="EZV5905" s="248"/>
      <x:c r="EZW5905" s="248"/>
      <x:c r="EZX5905" s="248"/>
      <x:c r="EZY5905" s="248"/>
      <x:c r="EZZ5905" s="248"/>
      <x:c r="FAA5905" s="248"/>
      <x:c r="FAB5905" s="248"/>
      <x:c r="FAC5905" s="248"/>
      <x:c r="FAD5905" s="248"/>
      <x:c r="FAE5905" s="248"/>
      <x:c r="FAF5905" s="248"/>
      <x:c r="FAG5905" s="248"/>
      <x:c r="FAH5905" s="248"/>
      <x:c r="FAI5905" s="248"/>
      <x:c r="FAJ5905" s="248"/>
      <x:c r="FAK5905" s="248"/>
      <x:c r="FAL5905" s="248"/>
      <x:c r="FAM5905" s="248"/>
      <x:c r="FAN5905" s="248"/>
      <x:c r="FAO5905" s="248"/>
      <x:c r="FAP5905" s="248"/>
      <x:c r="FAQ5905" s="248"/>
      <x:c r="FAR5905" s="248"/>
      <x:c r="FAS5905" s="248"/>
      <x:c r="FAT5905" s="248"/>
      <x:c r="FAU5905" s="248"/>
      <x:c r="FAV5905" s="248"/>
      <x:c r="FAW5905" s="248"/>
      <x:c r="FAX5905" s="248"/>
      <x:c r="FAY5905" s="248"/>
      <x:c r="FAZ5905" s="248"/>
      <x:c r="FBA5905" s="248"/>
      <x:c r="FBB5905" s="248"/>
      <x:c r="FBC5905" s="248"/>
      <x:c r="FBD5905" s="248"/>
      <x:c r="FBE5905" s="248"/>
      <x:c r="FBF5905" s="248"/>
      <x:c r="FBG5905" s="248"/>
      <x:c r="FBH5905" s="248"/>
      <x:c r="FBI5905" s="248"/>
      <x:c r="FBJ5905" s="248"/>
      <x:c r="FBK5905" s="248"/>
      <x:c r="FBL5905" s="248"/>
      <x:c r="FBM5905" s="248"/>
      <x:c r="FBN5905" s="248"/>
      <x:c r="FBO5905" s="248"/>
      <x:c r="FBP5905" s="248"/>
      <x:c r="FBQ5905" s="248"/>
      <x:c r="FBR5905" s="248"/>
      <x:c r="FBS5905" s="248"/>
      <x:c r="FBT5905" s="248"/>
      <x:c r="FBU5905" s="248"/>
      <x:c r="FBV5905" s="248"/>
      <x:c r="FBW5905" s="248"/>
      <x:c r="FBX5905" s="248"/>
      <x:c r="FBY5905" s="248"/>
      <x:c r="FBZ5905" s="248"/>
      <x:c r="FCA5905" s="248"/>
      <x:c r="FCB5905" s="248"/>
      <x:c r="FCC5905" s="248"/>
      <x:c r="FCD5905" s="248"/>
      <x:c r="FCE5905" s="248"/>
      <x:c r="FCF5905" s="248"/>
      <x:c r="FCG5905" s="248"/>
      <x:c r="FCH5905" s="248"/>
      <x:c r="FCI5905" s="248"/>
      <x:c r="FCJ5905" s="248"/>
      <x:c r="FCK5905" s="248"/>
      <x:c r="FCL5905" s="248"/>
      <x:c r="FCM5905" s="248"/>
      <x:c r="FCN5905" s="248"/>
      <x:c r="FCO5905" s="248"/>
      <x:c r="FCP5905" s="248"/>
      <x:c r="FCQ5905" s="248"/>
      <x:c r="FCR5905" s="248"/>
      <x:c r="FCS5905" s="248"/>
      <x:c r="FCT5905" s="248"/>
      <x:c r="FCU5905" s="248"/>
      <x:c r="FCV5905" s="248"/>
      <x:c r="FCW5905" s="248"/>
      <x:c r="FCX5905" s="248"/>
      <x:c r="FCY5905" s="248"/>
      <x:c r="FCZ5905" s="248"/>
      <x:c r="FDA5905" s="248"/>
      <x:c r="FDB5905" s="248"/>
      <x:c r="FDC5905" s="248"/>
      <x:c r="FDD5905" s="248"/>
      <x:c r="FDE5905" s="248"/>
      <x:c r="FDF5905" s="248"/>
      <x:c r="FDG5905" s="248"/>
      <x:c r="FDH5905" s="248"/>
      <x:c r="FDI5905" s="248"/>
      <x:c r="FDJ5905" s="248"/>
      <x:c r="FDK5905" s="248"/>
      <x:c r="FDL5905" s="248"/>
      <x:c r="FDM5905" s="248"/>
      <x:c r="FDN5905" s="248"/>
      <x:c r="FDO5905" s="248"/>
      <x:c r="FDP5905" s="248"/>
      <x:c r="FDQ5905" s="248"/>
      <x:c r="FDR5905" s="248"/>
      <x:c r="FDS5905" s="248"/>
      <x:c r="FDT5905" s="248"/>
      <x:c r="FDU5905" s="248"/>
      <x:c r="FDV5905" s="248"/>
      <x:c r="FDW5905" s="248"/>
      <x:c r="FDX5905" s="248"/>
      <x:c r="FDY5905" s="248"/>
      <x:c r="FDZ5905" s="248"/>
      <x:c r="FEA5905" s="248"/>
      <x:c r="FEB5905" s="248"/>
      <x:c r="FEC5905" s="248"/>
      <x:c r="FED5905" s="248"/>
      <x:c r="FEE5905" s="248"/>
      <x:c r="FEF5905" s="248"/>
      <x:c r="FEG5905" s="248"/>
      <x:c r="FEH5905" s="248"/>
      <x:c r="FEI5905" s="248"/>
      <x:c r="FEJ5905" s="248"/>
      <x:c r="FEK5905" s="248"/>
      <x:c r="FEL5905" s="248"/>
      <x:c r="FEM5905" s="248"/>
      <x:c r="FEN5905" s="248"/>
      <x:c r="FEO5905" s="248"/>
      <x:c r="FEP5905" s="248"/>
      <x:c r="FEQ5905" s="248"/>
      <x:c r="FER5905" s="248"/>
      <x:c r="FES5905" s="248"/>
      <x:c r="FET5905" s="248"/>
      <x:c r="FEU5905" s="248"/>
      <x:c r="FEV5905" s="248"/>
      <x:c r="FEW5905" s="248"/>
      <x:c r="FEX5905" s="248"/>
      <x:c r="FEY5905" s="248"/>
      <x:c r="FEZ5905" s="248"/>
      <x:c r="FFA5905" s="248"/>
      <x:c r="FFB5905" s="248"/>
      <x:c r="FFC5905" s="248"/>
      <x:c r="FFD5905" s="248"/>
      <x:c r="FFE5905" s="248"/>
      <x:c r="FFF5905" s="248"/>
      <x:c r="FFG5905" s="248"/>
      <x:c r="FFH5905" s="248"/>
      <x:c r="FFI5905" s="248"/>
      <x:c r="FFJ5905" s="248"/>
      <x:c r="FFK5905" s="248"/>
      <x:c r="FFL5905" s="248"/>
      <x:c r="FFM5905" s="248"/>
      <x:c r="FFN5905" s="248"/>
      <x:c r="FFO5905" s="248"/>
      <x:c r="FFP5905" s="248"/>
      <x:c r="FFQ5905" s="248"/>
      <x:c r="FFR5905" s="248"/>
      <x:c r="FFS5905" s="248"/>
      <x:c r="FFT5905" s="248"/>
      <x:c r="FFU5905" s="248"/>
      <x:c r="FFV5905" s="248"/>
      <x:c r="FFW5905" s="248"/>
      <x:c r="FFX5905" s="248"/>
      <x:c r="FFY5905" s="248"/>
      <x:c r="FFZ5905" s="248"/>
      <x:c r="FGA5905" s="248"/>
      <x:c r="FGB5905" s="248"/>
      <x:c r="FGC5905" s="248"/>
      <x:c r="FGD5905" s="248"/>
      <x:c r="FGE5905" s="248"/>
      <x:c r="FGF5905" s="248"/>
      <x:c r="FGG5905" s="248"/>
      <x:c r="FGH5905" s="248"/>
      <x:c r="FGI5905" s="248"/>
      <x:c r="FGJ5905" s="248"/>
      <x:c r="FGK5905" s="248"/>
      <x:c r="FGL5905" s="248"/>
      <x:c r="FGM5905" s="248"/>
      <x:c r="FGN5905" s="248"/>
      <x:c r="FGO5905" s="248"/>
      <x:c r="FGP5905" s="248"/>
      <x:c r="FGQ5905" s="248"/>
      <x:c r="FGR5905" s="248"/>
      <x:c r="FGS5905" s="248"/>
      <x:c r="FGT5905" s="248"/>
      <x:c r="FGU5905" s="248"/>
      <x:c r="FGV5905" s="248"/>
      <x:c r="FGW5905" s="248"/>
      <x:c r="FGX5905" s="248"/>
      <x:c r="FGY5905" s="248"/>
      <x:c r="FGZ5905" s="248"/>
      <x:c r="FHA5905" s="248"/>
      <x:c r="FHB5905" s="248"/>
      <x:c r="FHC5905" s="248"/>
      <x:c r="FHD5905" s="248"/>
      <x:c r="FHE5905" s="248"/>
      <x:c r="FHF5905" s="248"/>
      <x:c r="FHG5905" s="248"/>
      <x:c r="FHH5905" s="248"/>
      <x:c r="FHI5905" s="248"/>
      <x:c r="FHJ5905" s="248"/>
      <x:c r="FHK5905" s="248"/>
      <x:c r="FHL5905" s="248"/>
      <x:c r="FHM5905" s="248"/>
      <x:c r="FHN5905" s="248"/>
      <x:c r="FHO5905" s="248"/>
      <x:c r="FHP5905" s="248"/>
      <x:c r="FHQ5905" s="248"/>
      <x:c r="FHR5905" s="248"/>
      <x:c r="FHS5905" s="248"/>
      <x:c r="FHT5905" s="248"/>
      <x:c r="FHU5905" s="248"/>
      <x:c r="FHV5905" s="248"/>
      <x:c r="FHW5905" s="248"/>
      <x:c r="FHX5905" s="248"/>
      <x:c r="FHY5905" s="248"/>
      <x:c r="FHZ5905" s="248"/>
      <x:c r="FIA5905" s="248"/>
      <x:c r="FIB5905" s="248"/>
      <x:c r="FIC5905" s="248"/>
      <x:c r="FID5905" s="248"/>
      <x:c r="FIE5905" s="248"/>
      <x:c r="FIF5905" s="248"/>
      <x:c r="FIG5905" s="248"/>
      <x:c r="FIH5905" s="248"/>
      <x:c r="FII5905" s="248"/>
      <x:c r="FIJ5905" s="248"/>
      <x:c r="FIK5905" s="248"/>
      <x:c r="FIL5905" s="248"/>
      <x:c r="FIM5905" s="248"/>
      <x:c r="FIN5905" s="248"/>
      <x:c r="FIO5905" s="248"/>
      <x:c r="FIP5905" s="248"/>
      <x:c r="FIQ5905" s="248"/>
      <x:c r="FIR5905" s="248"/>
      <x:c r="FIS5905" s="248"/>
      <x:c r="FIT5905" s="248"/>
      <x:c r="FIU5905" s="248"/>
      <x:c r="FIV5905" s="248"/>
      <x:c r="FIW5905" s="248"/>
      <x:c r="FIX5905" s="248"/>
      <x:c r="FIY5905" s="248"/>
      <x:c r="FIZ5905" s="248"/>
      <x:c r="FJA5905" s="248"/>
      <x:c r="FJB5905" s="248"/>
      <x:c r="FJC5905" s="248"/>
      <x:c r="FJD5905" s="248"/>
      <x:c r="FJE5905" s="248"/>
      <x:c r="FJF5905" s="248"/>
      <x:c r="FJG5905" s="248"/>
      <x:c r="FJH5905" s="248"/>
      <x:c r="FJI5905" s="248"/>
      <x:c r="FJJ5905" s="248"/>
      <x:c r="FJK5905" s="248"/>
      <x:c r="FJL5905" s="248"/>
      <x:c r="FJM5905" s="248"/>
      <x:c r="FJN5905" s="248"/>
      <x:c r="FJO5905" s="248"/>
      <x:c r="FJP5905" s="248"/>
      <x:c r="FJQ5905" s="248"/>
      <x:c r="FJR5905" s="248"/>
      <x:c r="FJS5905" s="248"/>
      <x:c r="FJT5905" s="248"/>
      <x:c r="FJU5905" s="248"/>
      <x:c r="FJV5905" s="248"/>
      <x:c r="FJW5905" s="248"/>
      <x:c r="FJX5905" s="248"/>
      <x:c r="FJY5905" s="248"/>
      <x:c r="FJZ5905" s="248"/>
      <x:c r="FKA5905" s="248"/>
      <x:c r="FKB5905" s="248"/>
      <x:c r="FKC5905" s="248"/>
      <x:c r="FKD5905" s="248"/>
      <x:c r="FKE5905" s="248"/>
      <x:c r="FKF5905" s="248"/>
      <x:c r="FKG5905" s="248"/>
      <x:c r="FKH5905" s="248"/>
      <x:c r="FKI5905" s="248"/>
      <x:c r="FKJ5905" s="248"/>
      <x:c r="FKK5905" s="248"/>
      <x:c r="FKL5905" s="248"/>
      <x:c r="FKM5905" s="248"/>
      <x:c r="FKN5905" s="248"/>
      <x:c r="FKO5905" s="248"/>
      <x:c r="FKP5905" s="248"/>
      <x:c r="FKQ5905" s="248"/>
      <x:c r="FKR5905" s="248"/>
      <x:c r="FKS5905" s="248"/>
      <x:c r="FKT5905" s="248"/>
      <x:c r="FKU5905" s="248"/>
      <x:c r="FKV5905" s="248"/>
      <x:c r="FKW5905" s="248"/>
      <x:c r="FKX5905" s="248"/>
      <x:c r="FKY5905" s="248"/>
      <x:c r="FKZ5905" s="248"/>
      <x:c r="FLA5905" s="248"/>
      <x:c r="FLB5905" s="248"/>
      <x:c r="FLC5905" s="248"/>
      <x:c r="FLD5905" s="248"/>
      <x:c r="FLE5905" s="248"/>
      <x:c r="FLF5905" s="248"/>
      <x:c r="FLG5905" s="248"/>
      <x:c r="FLH5905" s="248"/>
      <x:c r="FLI5905" s="248"/>
      <x:c r="FLJ5905" s="248"/>
      <x:c r="FLK5905" s="248"/>
      <x:c r="FLL5905" s="248"/>
      <x:c r="FLM5905" s="248"/>
      <x:c r="FLN5905" s="248"/>
      <x:c r="FLO5905" s="248"/>
      <x:c r="FLP5905" s="248"/>
      <x:c r="FLQ5905" s="248"/>
      <x:c r="FLR5905" s="248"/>
      <x:c r="FLS5905" s="248"/>
      <x:c r="FLT5905" s="248"/>
      <x:c r="FLU5905" s="248"/>
      <x:c r="FLV5905" s="248"/>
      <x:c r="FLW5905" s="248"/>
      <x:c r="FLX5905" s="248"/>
      <x:c r="FLY5905" s="248"/>
      <x:c r="FLZ5905" s="248"/>
      <x:c r="FMA5905" s="248"/>
      <x:c r="FMB5905" s="248"/>
      <x:c r="FMC5905" s="248"/>
      <x:c r="FMD5905" s="248"/>
      <x:c r="FME5905" s="248"/>
      <x:c r="FMF5905" s="248"/>
      <x:c r="FMG5905" s="248"/>
      <x:c r="FMH5905" s="248"/>
      <x:c r="FMI5905" s="248"/>
      <x:c r="FMJ5905" s="248"/>
      <x:c r="FMK5905" s="248"/>
      <x:c r="FML5905" s="248"/>
      <x:c r="FMM5905" s="248"/>
      <x:c r="FMN5905" s="248"/>
      <x:c r="FMO5905" s="248"/>
      <x:c r="FMP5905" s="248"/>
      <x:c r="FMQ5905" s="248"/>
      <x:c r="FMR5905" s="248"/>
      <x:c r="FMS5905" s="248"/>
      <x:c r="FMT5905" s="248"/>
      <x:c r="FMU5905" s="248"/>
      <x:c r="FMV5905" s="248"/>
      <x:c r="FMW5905" s="248"/>
      <x:c r="FMX5905" s="248"/>
      <x:c r="FMY5905" s="248"/>
      <x:c r="FMZ5905" s="248"/>
      <x:c r="FNA5905" s="248"/>
      <x:c r="FNB5905" s="248"/>
      <x:c r="FNC5905" s="248"/>
      <x:c r="FND5905" s="248"/>
      <x:c r="FNE5905" s="248"/>
      <x:c r="FNF5905" s="248"/>
      <x:c r="FNG5905" s="248"/>
      <x:c r="FNH5905" s="248"/>
      <x:c r="FNI5905" s="248"/>
      <x:c r="FNJ5905" s="248"/>
      <x:c r="FNK5905" s="248"/>
      <x:c r="FNL5905" s="248"/>
      <x:c r="FNM5905" s="248"/>
      <x:c r="FNN5905" s="248"/>
      <x:c r="FNO5905" s="248"/>
      <x:c r="FNP5905" s="248"/>
      <x:c r="FNQ5905" s="248"/>
      <x:c r="FNR5905" s="248"/>
      <x:c r="FNS5905" s="248"/>
      <x:c r="FNT5905" s="248"/>
      <x:c r="FNU5905" s="248"/>
      <x:c r="FNV5905" s="248"/>
      <x:c r="FNW5905" s="248"/>
      <x:c r="FNX5905" s="248"/>
      <x:c r="FNY5905" s="248"/>
      <x:c r="FNZ5905" s="248"/>
      <x:c r="FOA5905" s="248"/>
      <x:c r="FOB5905" s="248"/>
      <x:c r="FOC5905" s="248"/>
      <x:c r="FOD5905" s="248"/>
      <x:c r="FOE5905" s="248"/>
      <x:c r="FOF5905" s="248"/>
      <x:c r="FOG5905" s="248"/>
      <x:c r="FOH5905" s="248"/>
      <x:c r="FOI5905" s="248"/>
      <x:c r="FOJ5905" s="248"/>
      <x:c r="FOK5905" s="248"/>
      <x:c r="FOL5905" s="248"/>
      <x:c r="FOM5905" s="248"/>
      <x:c r="FON5905" s="248"/>
      <x:c r="FOO5905" s="248"/>
      <x:c r="FOP5905" s="248"/>
      <x:c r="FOQ5905" s="248"/>
      <x:c r="FOR5905" s="248"/>
      <x:c r="FOS5905" s="248"/>
      <x:c r="FOT5905" s="248"/>
      <x:c r="FOU5905" s="248"/>
      <x:c r="FOV5905" s="248"/>
      <x:c r="FOW5905" s="248"/>
      <x:c r="FOX5905" s="248"/>
      <x:c r="FOY5905" s="248"/>
      <x:c r="FOZ5905" s="248"/>
      <x:c r="FPA5905" s="248"/>
      <x:c r="FPB5905" s="248"/>
      <x:c r="FPC5905" s="248"/>
      <x:c r="FPD5905" s="248"/>
      <x:c r="FPE5905" s="248"/>
      <x:c r="FPF5905" s="248"/>
      <x:c r="FPG5905" s="248"/>
      <x:c r="FPH5905" s="248"/>
      <x:c r="FPI5905" s="248"/>
      <x:c r="FPJ5905" s="248"/>
      <x:c r="FPK5905" s="248"/>
      <x:c r="FPL5905" s="248"/>
      <x:c r="FPM5905" s="248"/>
      <x:c r="FPN5905" s="248"/>
      <x:c r="FPO5905" s="248"/>
      <x:c r="FPP5905" s="248"/>
      <x:c r="FPQ5905" s="248"/>
      <x:c r="FPR5905" s="248"/>
      <x:c r="FPS5905" s="248"/>
      <x:c r="FPT5905" s="248"/>
      <x:c r="FPU5905" s="248"/>
      <x:c r="FPV5905" s="248"/>
      <x:c r="FPW5905" s="248"/>
      <x:c r="FPX5905" s="248"/>
      <x:c r="FPY5905" s="248"/>
      <x:c r="FPZ5905" s="248"/>
      <x:c r="FQA5905" s="248"/>
      <x:c r="FQB5905" s="248"/>
      <x:c r="FQC5905" s="248"/>
      <x:c r="FQD5905" s="248"/>
      <x:c r="FQE5905" s="248"/>
      <x:c r="FQF5905" s="248"/>
      <x:c r="FQG5905" s="248"/>
      <x:c r="FQH5905" s="248"/>
      <x:c r="FQI5905" s="248"/>
      <x:c r="FQJ5905" s="248"/>
      <x:c r="FQK5905" s="248"/>
      <x:c r="FQL5905" s="248"/>
      <x:c r="FQM5905" s="248"/>
      <x:c r="FQN5905" s="248"/>
      <x:c r="FQO5905" s="248"/>
      <x:c r="FQP5905" s="248"/>
      <x:c r="FQQ5905" s="248"/>
      <x:c r="FQR5905" s="248"/>
      <x:c r="FQS5905" s="248"/>
      <x:c r="FQT5905" s="248"/>
      <x:c r="FQU5905" s="248"/>
      <x:c r="FQV5905" s="248"/>
      <x:c r="FQW5905" s="248"/>
      <x:c r="FQX5905" s="248"/>
      <x:c r="FQY5905" s="248"/>
      <x:c r="FQZ5905" s="248"/>
      <x:c r="FRA5905" s="248"/>
      <x:c r="FRB5905" s="248"/>
      <x:c r="FRC5905" s="248"/>
      <x:c r="FRD5905" s="248"/>
      <x:c r="FRE5905" s="248"/>
      <x:c r="FRF5905" s="248"/>
      <x:c r="FRG5905" s="248"/>
      <x:c r="FRH5905" s="248"/>
      <x:c r="FRI5905" s="248"/>
      <x:c r="FRJ5905" s="248"/>
      <x:c r="FRK5905" s="248"/>
      <x:c r="FRL5905" s="248"/>
      <x:c r="FRM5905" s="248"/>
      <x:c r="FRN5905" s="248"/>
      <x:c r="FRO5905" s="248"/>
      <x:c r="FRP5905" s="248"/>
      <x:c r="FRQ5905" s="248"/>
      <x:c r="FRR5905" s="248"/>
      <x:c r="FRS5905" s="248"/>
      <x:c r="FRT5905" s="248"/>
      <x:c r="FRU5905" s="248"/>
      <x:c r="FRV5905" s="248"/>
      <x:c r="FRW5905" s="248"/>
      <x:c r="FRX5905" s="248"/>
      <x:c r="FRY5905" s="248"/>
      <x:c r="FRZ5905" s="248"/>
      <x:c r="FSA5905" s="248"/>
      <x:c r="FSB5905" s="248"/>
      <x:c r="FSC5905" s="248"/>
      <x:c r="FSD5905" s="248"/>
      <x:c r="FSE5905" s="248"/>
      <x:c r="FSF5905" s="248"/>
      <x:c r="FSG5905" s="248"/>
      <x:c r="FSH5905" s="248"/>
      <x:c r="FSI5905" s="248"/>
      <x:c r="FSJ5905" s="248"/>
      <x:c r="FSK5905" s="248"/>
      <x:c r="FSL5905" s="248"/>
      <x:c r="FSM5905" s="248"/>
      <x:c r="FSN5905" s="248"/>
      <x:c r="FSO5905" s="248"/>
      <x:c r="FSP5905" s="248"/>
      <x:c r="FSQ5905" s="248"/>
      <x:c r="FSR5905" s="248"/>
      <x:c r="FSS5905" s="248"/>
      <x:c r="FST5905" s="248"/>
      <x:c r="FSU5905" s="248"/>
      <x:c r="FSV5905" s="248"/>
      <x:c r="FSW5905" s="248"/>
      <x:c r="FSX5905" s="248"/>
      <x:c r="FSY5905" s="248"/>
      <x:c r="FSZ5905" s="248"/>
      <x:c r="FTA5905" s="248"/>
      <x:c r="FTB5905" s="248"/>
      <x:c r="FTC5905" s="248"/>
      <x:c r="FTD5905" s="248"/>
      <x:c r="FTE5905" s="248"/>
      <x:c r="FTF5905" s="248"/>
      <x:c r="FTG5905" s="248"/>
      <x:c r="FTH5905" s="248"/>
      <x:c r="FTI5905" s="248"/>
      <x:c r="FTJ5905" s="248"/>
      <x:c r="FTK5905" s="248"/>
      <x:c r="FTL5905" s="248"/>
      <x:c r="FTM5905" s="248"/>
      <x:c r="FTN5905" s="248"/>
      <x:c r="FTO5905" s="248"/>
      <x:c r="FTP5905" s="248"/>
      <x:c r="FTQ5905" s="248"/>
      <x:c r="FTR5905" s="248"/>
      <x:c r="FTS5905" s="248"/>
      <x:c r="FTT5905" s="248"/>
      <x:c r="FTU5905" s="248"/>
      <x:c r="FTV5905" s="248"/>
      <x:c r="FTW5905" s="248"/>
      <x:c r="FTX5905" s="248"/>
      <x:c r="FTY5905" s="248"/>
      <x:c r="FTZ5905" s="248"/>
      <x:c r="FUA5905" s="248"/>
      <x:c r="FUB5905" s="248"/>
      <x:c r="FUC5905" s="248"/>
      <x:c r="FUD5905" s="248"/>
      <x:c r="FUE5905" s="248"/>
      <x:c r="FUF5905" s="248"/>
      <x:c r="FUG5905" s="248"/>
      <x:c r="FUH5905" s="248"/>
      <x:c r="FUI5905" s="248"/>
      <x:c r="FUJ5905" s="248"/>
      <x:c r="FUK5905" s="248"/>
      <x:c r="FUL5905" s="248"/>
      <x:c r="FUM5905" s="248"/>
      <x:c r="FUN5905" s="248"/>
      <x:c r="FUO5905" s="248"/>
      <x:c r="FUP5905" s="248"/>
      <x:c r="FUQ5905" s="248"/>
      <x:c r="FUR5905" s="248"/>
      <x:c r="FUS5905" s="248"/>
      <x:c r="FUT5905" s="248"/>
      <x:c r="FUU5905" s="248"/>
      <x:c r="FUV5905" s="248"/>
      <x:c r="FUW5905" s="248"/>
      <x:c r="FUX5905" s="248"/>
      <x:c r="FUY5905" s="248"/>
      <x:c r="FUZ5905" s="248"/>
      <x:c r="FVA5905" s="248"/>
      <x:c r="FVB5905" s="248"/>
      <x:c r="FVC5905" s="248"/>
      <x:c r="FVD5905" s="248"/>
      <x:c r="FVE5905" s="248"/>
      <x:c r="FVF5905" s="248"/>
      <x:c r="FVG5905" s="248"/>
      <x:c r="FVH5905" s="248"/>
      <x:c r="FVI5905" s="248"/>
      <x:c r="FVJ5905" s="248"/>
      <x:c r="FVK5905" s="248"/>
      <x:c r="FVL5905" s="248"/>
      <x:c r="FVM5905" s="248"/>
      <x:c r="FVN5905" s="248"/>
      <x:c r="FVO5905" s="248"/>
      <x:c r="FVP5905" s="248"/>
      <x:c r="FVQ5905" s="248"/>
      <x:c r="FVR5905" s="248"/>
      <x:c r="FVS5905" s="248"/>
      <x:c r="FVT5905" s="248"/>
      <x:c r="FVU5905" s="248"/>
      <x:c r="FVV5905" s="248"/>
      <x:c r="FVW5905" s="248"/>
      <x:c r="FVX5905" s="248"/>
      <x:c r="FVY5905" s="248"/>
      <x:c r="FVZ5905" s="248"/>
      <x:c r="FWA5905" s="248"/>
      <x:c r="FWB5905" s="248"/>
      <x:c r="FWC5905" s="248"/>
      <x:c r="FWD5905" s="248"/>
      <x:c r="FWE5905" s="248"/>
      <x:c r="FWF5905" s="248"/>
      <x:c r="FWG5905" s="248"/>
      <x:c r="FWH5905" s="248"/>
      <x:c r="FWI5905" s="248"/>
      <x:c r="FWJ5905" s="248"/>
      <x:c r="FWK5905" s="248"/>
      <x:c r="FWL5905" s="248"/>
      <x:c r="FWM5905" s="248"/>
      <x:c r="FWN5905" s="248"/>
      <x:c r="FWO5905" s="248"/>
      <x:c r="FWP5905" s="248"/>
      <x:c r="FWQ5905" s="248"/>
      <x:c r="FWR5905" s="248"/>
      <x:c r="FWS5905" s="248"/>
      <x:c r="FWT5905" s="248"/>
      <x:c r="FWU5905" s="248"/>
      <x:c r="FWV5905" s="248"/>
      <x:c r="FWW5905" s="248"/>
      <x:c r="FWX5905" s="248"/>
      <x:c r="FWY5905" s="248"/>
      <x:c r="FWZ5905" s="248"/>
      <x:c r="FXA5905" s="248"/>
      <x:c r="FXB5905" s="248"/>
      <x:c r="FXC5905" s="248"/>
      <x:c r="FXD5905" s="248"/>
      <x:c r="FXE5905" s="248"/>
      <x:c r="FXF5905" s="248"/>
      <x:c r="FXG5905" s="248"/>
      <x:c r="FXH5905" s="248"/>
      <x:c r="FXI5905" s="248"/>
      <x:c r="FXJ5905" s="248"/>
      <x:c r="FXK5905" s="248"/>
      <x:c r="FXL5905" s="248"/>
      <x:c r="FXM5905" s="248"/>
      <x:c r="FXN5905" s="248"/>
      <x:c r="FXO5905" s="248"/>
      <x:c r="FXP5905" s="248"/>
      <x:c r="FXQ5905" s="248"/>
      <x:c r="FXR5905" s="248"/>
      <x:c r="FXS5905" s="248"/>
      <x:c r="FXT5905" s="248"/>
      <x:c r="FXU5905" s="248"/>
      <x:c r="FXV5905" s="248"/>
      <x:c r="FXW5905" s="248"/>
      <x:c r="FXX5905" s="248"/>
      <x:c r="FXY5905" s="248"/>
      <x:c r="FXZ5905" s="248"/>
      <x:c r="FYA5905" s="248"/>
      <x:c r="FYB5905" s="248"/>
      <x:c r="FYC5905" s="248"/>
      <x:c r="FYD5905" s="248"/>
      <x:c r="FYE5905" s="248"/>
      <x:c r="FYF5905" s="248"/>
      <x:c r="FYG5905" s="248"/>
      <x:c r="FYH5905" s="248"/>
      <x:c r="FYI5905" s="248"/>
      <x:c r="FYJ5905" s="248"/>
      <x:c r="FYK5905" s="248"/>
      <x:c r="FYL5905" s="248"/>
      <x:c r="FYM5905" s="248"/>
      <x:c r="FYN5905" s="248"/>
      <x:c r="FYO5905" s="248"/>
      <x:c r="FYP5905" s="248"/>
      <x:c r="FYQ5905" s="248"/>
      <x:c r="FYR5905" s="248"/>
      <x:c r="FYS5905" s="248"/>
      <x:c r="FYT5905" s="248"/>
      <x:c r="FYU5905" s="248"/>
      <x:c r="FYV5905" s="248"/>
      <x:c r="FYW5905" s="248"/>
      <x:c r="FYX5905" s="248"/>
      <x:c r="FYY5905" s="248"/>
      <x:c r="FYZ5905" s="248"/>
      <x:c r="FZA5905" s="248"/>
      <x:c r="FZB5905" s="248"/>
      <x:c r="FZC5905" s="248"/>
      <x:c r="FZD5905" s="248"/>
      <x:c r="FZE5905" s="248"/>
      <x:c r="FZF5905" s="248"/>
      <x:c r="FZG5905" s="248"/>
      <x:c r="FZH5905" s="248"/>
      <x:c r="FZI5905" s="248"/>
      <x:c r="FZJ5905" s="248"/>
      <x:c r="FZK5905" s="248"/>
      <x:c r="FZL5905" s="248"/>
      <x:c r="FZM5905" s="248"/>
      <x:c r="FZN5905" s="248"/>
      <x:c r="FZO5905" s="248"/>
      <x:c r="FZP5905" s="248"/>
      <x:c r="FZQ5905" s="248"/>
      <x:c r="FZR5905" s="248"/>
      <x:c r="FZS5905" s="248"/>
      <x:c r="FZT5905" s="248"/>
      <x:c r="FZU5905" s="248"/>
      <x:c r="FZV5905" s="248"/>
      <x:c r="FZW5905" s="248"/>
      <x:c r="FZX5905" s="248"/>
      <x:c r="FZY5905" s="248"/>
      <x:c r="FZZ5905" s="248"/>
      <x:c r="GAA5905" s="248"/>
      <x:c r="GAB5905" s="248"/>
      <x:c r="GAC5905" s="248"/>
      <x:c r="GAD5905" s="248"/>
      <x:c r="GAE5905" s="248"/>
      <x:c r="GAF5905" s="248"/>
      <x:c r="GAG5905" s="248"/>
      <x:c r="GAH5905" s="248"/>
      <x:c r="GAI5905" s="248"/>
      <x:c r="GAJ5905" s="248"/>
      <x:c r="GAK5905" s="248"/>
      <x:c r="GAL5905" s="248"/>
      <x:c r="GAM5905" s="248"/>
      <x:c r="GAN5905" s="248"/>
      <x:c r="GAO5905" s="248"/>
      <x:c r="GAP5905" s="248"/>
      <x:c r="GAQ5905" s="248"/>
      <x:c r="GAR5905" s="248"/>
      <x:c r="GAS5905" s="248"/>
      <x:c r="GAT5905" s="248"/>
      <x:c r="GAU5905" s="248"/>
      <x:c r="GAV5905" s="248"/>
      <x:c r="GAW5905" s="248"/>
      <x:c r="GAX5905" s="248"/>
      <x:c r="GAY5905" s="248"/>
      <x:c r="GAZ5905" s="248"/>
      <x:c r="GBA5905" s="248"/>
      <x:c r="GBB5905" s="248"/>
      <x:c r="GBC5905" s="248"/>
      <x:c r="GBD5905" s="248"/>
      <x:c r="GBE5905" s="248"/>
      <x:c r="GBF5905" s="248"/>
      <x:c r="GBG5905" s="248"/>
      <x:c r="GBH5905" s="248"/>
      <x:c r="GBI5905" s="248"/>
      <x:c r="GBJ5905" s="248"/>
      <x:c r="GBK5905" s="248"/>
      <x:c r="GBL5905" s="248"/>
      <x:c r="GBM5905" s="248"/>
      <x:c r="GBN5905" s="248"/>
      <x:c r="GBO5905" s="248"/>
      <x:c r="GBP5905" s="248"/>
      <x:c r="GBQ5905" s="248"/>
      <x:c r="GBR5905" s="248"/>
      <x:c r="GBS5905" s="248"/>
      <x:c r="GBT5905" s="248"/>
      <x:c r="GBU5905" s="248"/>
      <x:c r="GBV5905" s="248"/>
      <x:c r="GBW5905" s="248"/>
      <x:c r="GBX5905" s="248"/>
      <x:c r="GBY5905" s="248"/>
      <x:c r="GBZ5905" s="248"/>
      <x:c r="GCA5905" s="248"/>
      <x:c r="GCB5905" s="248"/>
      <x:c r="GCC5905" s="248"/>
      <x:c r="GCD5905" s="248"/>
      <x:c r="GCE5905" s="248"/>
      <x:c r="GCF5905" s="248"/>
      <x:c r="GCG5905" s="248"/>
      <x:c r="GCH5905" s="248"/>
      <x:c r="GCI5905" s="248"/>
      <x:c r="GCJ5905" s="248"/>
      <x:c r="GCK5905" s="248"/>
      <x:c r="GCL5905" s="248"/>
      <x:c r="GCM5905" s="248"/>
      <x:c r="GCN5905" s="248"/>
      <x:c r="GCO5905" s="248"/>
      <x:c r="GCP5905" s="248"/>
      <x:c r="GCQ5905" s="248"/>
      <x:c r="GCR5905" s="248"/>
      <x:c r="GCS5905" s="248"/>
      <x:c r="GCT5905" s="248"/>
      <x:c r="GCU5905" s="248"/>
      <x:c r="GCV5905" s="248"/>
      <x:c r="GCW5905" s="248"/>
      <x:c r="GCX5905" s="248"/>
      <x:c r="GCY5905" s="248"/>
      <x:c r="GCZ5905" s="248"/>
      <x:c r="GDA5905" s="248"/>
      <x:c r="GDB5905" s="248"/>
      <x:c r="GDC5905" s="248"/>
      <x:c r="GDD5905" s="248"/>
      <x:c r="GDE5905" s="248"/>
      <x:c r="GDF5905" s="248"/>
      <x:c r="GDG5905" s="248"/>
      <x:c r="GDH5905" s="248"/>
      <x:c r="GDI5905" s="248"/>
      <x:c r="GDJ5905" s="248"/>
      <x:c r="GDK5905" s="248"/>
      <x:c r="GDL5905" s="248"/>
      <x:c r="GDM5905" s="248"/>
      <x:c r="GDN5905" s="248"/>
      <x:c r="GDO5905" s="248"/>
      <x:c r="GDP5905" s="248"/>
      <x:c r="GDQ5905" s="248"/>
      <x:c r="GDR5905" s="248"/>
      <x:c r="GDS5905" s="248"/>
      <x:c r="GDT5905" s="248"/>
      <x:c r="GDU5905" s="248"/>
      <x:c r="GDV5905" s="248"/>
      <x:c r="GDW5905" s="248"/>
      <x:c r="GDX5905" s="248"/>
      <x:c r="GDY5905" s="248"/>
      <x:c r="GDZ5905" s="248"/>
      <x:c r="GEA5905" s="248"/>
      <x:c r="GEB5905" s="248"/>
      <x:c r="GEC5905" s="248"/>
      <x:c r="GED5905" s="248"/>
      <x:c r="GEE5905" s="248"/>
      <x:c r="GEF5905" s="248"/>
      <x:c r="GEG5905" s="248"/>
      <x:c r="GEH5905" s="248"/>
      <x:c r="GEI5905" s="248"/>
      <x:c r="GEJ5905" s="248"/>
      <x:c r="GEK5905" s="248"/>
      <x:c r="GEL5905" s="248"/>
      <x:c r="GEM5905" s="248"/>
      <x:c r="GEN5905" s="248"/>
      <x:c r="GEO5905" s="248"/>
      <x:c r="GEP5905" s="248"/>
      <x:c r="GEQ5905" s="248"/>
      <x:c r="GER5905" s="248"/>
      <x:c r="GES5905" s="248"/>
      <x:c r="GET5905" s="248"/>
      <x:c r="GEU5905" s="248"/>
      <x:c r="GEV5905" s="248"/>
      <x:c r="GEW5905" s="248"/>
      <x:c r="GEX5905" s="248"/>
      <x:c r="GEY5905" s="248"/>
      <x:c r="GEZ5905" s="248"/>
      <x:c r="GFA5905" s="248"/>
      <x:c r="GFB5905" s="248"/>
      <x:c r="GFC5905" s="248"/>
      <x:c r="GFD5905" s="248"/>
      <x:c r="GFE5905" s="248"/>
      <x:c r="GFF5905" s="248"/>
      <x:c r="GFG5905" s="248"/>
      <x:c r="GFH5905" s="248"/>
      <x:c r="GFI5905" s="248"/>
      <x:c r="GFJ5905" s="248"/>
      <x:c r="GFK5905" s="248"/>
      <x:c r="GFL5905" s="248"/>
      <x:c r="GFM5905" s="248"/>
      <x:c r="GFN5905" s="248"/>
      <x:c r="GFO5905" s="248"/>
      <x:c r="GFP5905" s="248"/>
      <x:c r="GFQ5905" s="248"/>
      <x:c r="GFR5905" s="248"/>
      <x:c r="GFS5905" s="248"/>
      <x:c r="GFT5905" s="248"/>
      <x:c r="GFU5905" s="248"/>
      <x:c r="GFV5905" s="248"/>
      <x:c r="GFW5905" s="248"/>
      <x:c r="GFX5905" s="248"/>
      <x:c r="GFY5905" s="248"/>
      <x:c r="GFZ5905" s="248"/>
      <x:c r="GGA5905" s="248"/>
      <x:c r="GGB5905" s="248"/>
      <x:c r="GGC5905" s="248"/>
      <x:c r="GGD5905" s="248"/>
      <x:c r="GGE5905" s="248"/>
      <x:c r="GGF5905" s="248"/>
      <x:c r="GGG5905" s="248"/>
      <x:c r="GGH5905" s="248"/>
      <x:c r="GGI5905" s="248"/>
      <x:c r="GGJ5905" s="248"/>
      <x:c r="GGK5905" s="248"/>
      <x:c r="GGL5905" s="248"/>
      <x:c r="GGM5905" s="248"/>
      <x:c r="GGN5905" s="248"/>
      <x:c r="GGO5905" s="248"/>
      <x:c r="GGP5905" s="248"/>
      <x:c r="GGQ5905" s="248"/>
      <x:c r="GGR5905" s="248"/>
      <x:c r="GGS5905" s="248"/>
      <x:c r="GGT5905" s="248"/>
      <x:c r="GGU5905" s="248"/>
      <x:c r="GGV5905" s="248"/>
      <x:c r="GGW5905" s="248"/>
      <x:c r="GGX5905" s="248"/>
      <x:c r="GGY5905" s="248"/>
      <x:c r="GGZ5905" s="248"/>
      <x:c r="GHA5905" s="248"/>
      <x:c r="GHB5905" s="248"/>
      <x:c r="GHC5905" s="248"/>
      <x:c r="GHD5905" s="248"/>
      <x:c r="GHE5905" s="248"/>
      <x:c r="GHF5905" s="248"/>
      <x:c r="GHG5905" s="248"/>
      <x:c r="GHH5905" s="248"/>
      <x:c r="GHI5905" s="248"/>
      <x:c r="GHJ5905" s="248"/>
      <x:c r="GHK5905" s="248"/>
      <x:c r="GHL5905" s="248"/>
      <x:c r="GHM5905" s="248"/>
      <x:c r="GHN5905" s="248"/>
      <x:c r="GHO5905" s="248"/>
      <x:c r="GHP5905" s="248"/>
      <x:c r="GHQ5905" s="248"/>
      <x:c r="GHR5905" s="248"/>
      <x:c r="GHS5905" s="248"/>
      <x:c r="GHT5905" s="248"/>
      <x:c r="GHU5905" s="248"/>
      <x:c r="GHV5905" s="248"/>
      <x:c r="GHW5905" s="248"/>
      <x:c r="GHX5905" s="248"/>
      <x:c r="GHY5905" s="248"/>
      <x:c r="GHZ5905" s="248"/>
      <x:c r="GIA5905" s="248"/>
      <x:c r="GIB5905" s="248"/>
      <x:c r="GIC5905" s="248"/>
      <x:c r="GID5905" s="248"/>
      <x:c r="GIE5905" s="248"/>
      <x:c r="GIF5905" s="248"/>
      <x:c r="GIG5905" s="248"/>
      <x:c r="GIH5905" s="248"/>
      <x:c r="GII5905" s="248"/>
      <x:c r="GIJ5905" s="248"/>
      <x:c r="GIK5905" s="248"/>
      <x:c r="GIL5905" s="248"/>
      <x:c r="GIM5905" s="248"/>
      <x:c r="GIN5905" s="248"/>
      <x:c r="GIO5905" s="248"/>
      <x:c r="GIP5905" s="248"/>
      <x:c r="GIQ5905" s="248"/>
      <x:c r="GIR5905" s="248"/>
      <x:c r="GIS5905" s="248"/>
      <x:c r="GIT5905" s="248"/>
      <x:c r="GIU5905" s="248"/>
      <x:c r="GIV5905" s="248"/>
      <x:c r="GIW5905" s="248"/>
      <x:c r="GIX5905" s="248"/>
      <x:c r="GIY5905" s="248"/>
      <x:c r="GIZ5905" s="248"/>
      <x:c r="GJA5905" s="248"/>
      <x:c r="GJB5905" s="248"/>
      <x:c r="GJC5905" s="248"/>
      <x:c r="GJD5905" s="248"/>
      <x:c r="GJE5905" s="248"/>
      <x:c r="GJF5905" s="248"/>
      <x:c r="GJG5905" s="248"/>
      <x:c r="GJH5905" s="248"/>
      <x:c r="GJI5905" s="248"/>
      <x:c r="GJJ5905" s="248"/>
      <x:c r="GJK5905" s="248"/>
      <x:c r="GJL5905" s="248"/>
      <x:c r="GJM5905" s="248"/>
      <x:c r="GJN5905" s="248"/>
      <x:c r="GJO5905" s="248"/>
      <x:c r="GJP5905" s="248"/>
      <x:c r="GJQ5905" s="248"/>
      <x:c r="GJR5905" s="248"/>
      <x:c r="GJS5905" s="248"/>
      <x:c r="GJT5905" s="248"/>
      <x:c r="GJU5905" s="248"/>
      <x:c r="GJV5905" s="248"/>
      <x:c r="GJW5905" s="248"/>
      <x:c r="GJX5905" s="248"/>
      <x:c r="GJY5905" s="248"/>
      <x:c r="GJZ5905" s="248"/>
      <x:c r="GKA5905" s="248"/>
      <x:c r="GKB5905" s="248"/>
      <x:c r="GKC5905" s="248"/>
      <x:c r="GKD5905" s="248"/>
      <x:c r="GKE5905" s="248"/>
      <x:c r="GKF5905" s="248"/>
      <x:c r="GKG5905" s="248"/>
      <x:c r="GKH5905" s="248"/>
      <x:c r="GKI5905" s="248"/>
      <x:c r="GKJ5905" s="248"/>
      <x:c r="GKK5905" s="248"/>
      <x:c r="GKL5905" s="248"/>
      <x:c r="GKM5905" s="248"/>
      <x:c r="GKN5905" s="248"/>
      <x:c r="GKO5905" s="248"/>
      <x:c r="GKP5905" s="248"/>
      <x:c r="GKQ5905" s="248"/>
      <x:c r="GKR5905" s="248"/>
      <x:c r="GKS5905" s="248"/>
      <x:c r="GKT5905" s="248"/>
      <x:c r="GKU5905" s="248"/>
      <x:c r="GKV5905" s="248"/>
      <x:c r="GKW5905" s="248"/>
      <x:c r="GKX5905" s="248"/>
      <x:c r="GKY5905" s="248"/>
      <x:c r="GKZ5905" s="248"/>
      <x:c r="GLA5905" s="248"/>
      <x:c r="GLB5905" s="248"/>
      <x:c r="GLC5905" s="248"/>
      <x:c r="GLD5905" s="248"/>
      <x:c r="GLE5905" s="248"/>
      <x:c r="GLF5905" s="248"/>
      <x:c r="GLG5905" s="248"/>
      <x:c r="GLH5905" s="248"/>
      <x:c r="GLI5905" s="248"/>
      <x:c r="GLJ5905" s="248"/>
      <x:c r="GLK5905" s="248"/>
      <x:c r="GLL5905" s="248"/>
      <x:c r="GLM5905" s="248"/>
      <x:c r="GLN5905" s="248"/>
      <x:c r="GLO5905" s="248"/>
      <x:c r="GLP5905" s="248"/>
      <x:c r="GLQ5905" s="248"/>
      <x:c r="GLR5905" s="248"/>
      <x:c r="GLS5905" s="248"/>
      <x:c r="GLT5905" s="248"/>
      <x:c r="GLU5905" s="248"/>
      <x:c r="GLV5905" s="248"/>
      <x:c r="GLW5905" s="248"/>
      <x:c r="GLX5905" s="248"/>
      <x:c r="GLY5905" s="248"/>
      <x:c r="GLZ5905" s="248"/>
      <x:c r="GMA5905" s="248"/>
      <x:c r="GMB5905" s="248"/>
      <x:c r="GMC5905" s="248"/>
      <x:c r="GMD5905" s="248"/>
      <x:c r="GME5905" s="248"/>
      <x:c r="GMF5905" s="248"/>
      <x:c r="GMG5905" s="248"/>
      <x:c r="GMH5905" s="248"/>
      <x:c r="GMI5905" s="248"/>
      <x:c r="GMJ5905" s="248"/>
      <x:c r="GMK5905" s="248"/>
      <x:c r="GML5905" s="248"/>
      <x:c r="GMM5905" s="248"/>
      <x:c r="GMN5905" s="248"/>
      <x:c r="GMO5905" s="248"/>
      <x:c r="GMP5905" s="248"/>
      <x:c r="GMQ5905" s="248"/>
      <x:c r="GMR5905" s="248"/>
      <x:c r="GMS5905" s="248"/>
      <x:c r="GMT5905" s="248"/>
      <x:c r="GMU5905" s="248"/>
      <x:c r="GMV5905" s="248"/>
      <x:c r="GMW5905" s="248"/>
      <x:c r="GMX5905" s="248"/>
      <x:c r="GMY5905" s="248"/>
      <x:c r="GMZ5905" s="248"/>
      <x:c r="GNA5905" s="248"/>
      <x:c r="GNB5905" s="248"/>
      <x:c r="GNC5905" s="248"/>
      <x:c r="GND5905" s="248"/>
      <x:c r="GNE5905" s="248"/>
      <x:c r="GNF5905" s="248"/>
      <x:c r="GNG5905" s="248"/>
      <x:c r="GNH5905" s="248"/>
      <x:c r="GNI5905" s="248"/>
      <x:c r="GNJ5905" s="248"/>
      <x:c r="GNK5905" s="248"/>
      <x:c r="GNL5905" s="248"/>
      <x:c r="GNM5905" s="248"/>
      <x:c r="GNN5905" s="248"/>
      <x:c r="GNO5905" s="248"/>
      <x:c r="GNP5905" s="248"/>
      <x:c r="GNQ5905" s="248"/>
      <x:c r="GNR5905" s="248"/>
      <x:c r="GNS5905" s="248"/>
      <x:c r="GNT5905" s="248"/>
      <x:c r="GNU5905" s="248"/>
      <x:c r="GNV5905" s="248"/>
      <x:c r="GNW5905" s="248"/>
      <x:c r="GNX5905" s="248"/>
      <x:c r="GNY5905" s="248"/>
      <x:c r="GNZ5905" s="248"/>
      <x:c r="GOA5905" s="248"/>
      <x:c r="GOB5905" s="248"/>
      <x:c r="GOC5905" s="248"/>
      <x:c r="GOD5905" s="248"/>
      <x:c r="GOE5905" s="248"/>
      <x:c r="GOF5905" s="248"/>
      <x:c r="GOG5905" s="248"/>
      <x:c r="GOH5905" s="248"/>
      <x:c r="GOI5905" s="248"/>
      <x:c r="GOJ5905" s="248"/>
      <x:c r="GOK5905" s="248"/>
      <x:c r="GOL5905" s="248"/>
      <x:c r="GOM5905" s="248"/>
      <x:c r="GON5905" s="248"/>
      <x:c r="GOO5905" s="248"/>
      <x:c r="GOP5905" s="248"/>
      <x:c r="GOQ5905" s="248"/>
      <x:c r="GOR5905" s="248"/>
      <x:c r="GOS5905" s="248"/>
      <x:c r="GOT5905" s="248"/>
      <x:c r="GOU5905" s="248"/>
      <x:c r="GOV5905" s="248"/>
      <x:c r="GOW5905" s="248"/>
      <x:c r="GOX5905" s="248"/>
      <x:c r="GOY5905" s="248"/>
      <x:c r="GOZ5905" s="248"/>
      <x:c r="GPA5905" s="248"/>
      <x:c r="GPB5905" s="248"/>
      <x:c r="GPC5905" s="248"/>
      <x:c r="GPD5905" s="248"/>
      <x:c r="GPE5905" s="248"/>
      <x:c r="GPF5905" s="248"/>
      <x:c r="GPG5905" s="248"/>
      <x:c r="GPH5905" s="248"/>
      <x:c r="GPI5905" s="248"/>
      <x:c r="GPJ5905" s="248"/>
      <x:c r="GPK5905" s="248"/>
      <x:c r="GPL5905" s="248"/>
      <x:c r="GPM5905" s="248"/>
      <x:c r="GPN5905" s="248"/>
      <x:c r="GPO5905" s="248"/>
      <x:c r="GPP5905" s="248"/>
      <x:c r="GPQ5905" s="248"/>
      <x:c r="GPR5905" s="248"/>
      <x:c r="GPS5905" s="248"/>
      <x:c r="GPT5905" s="248"/>
      <x:c r="GPU5905" s="248"/>
      <x:c r="GPV5905" s="248"/>
      <x:c r="GPW5905" s="248"/>
      <x:c r="GPX5905" s="248"/>
      <x:c r="GPY5905" s="248"/>
      <x:c r="GPZ5905" s="248"/>
      <x:c r="GQA5905" s="248"/>
      <x:c r="GQB5905" s="248"/>
      <x:c r="GQC5905" s="248"/>
      <x:c r="GQD5905" s="248"/>
      <x:c r="GQE5905" s="248"/>
      <x:c r="GQF5905" s="248"/>
      <x:c r="GQG5905" s="248"/>
      <x:c r="GQH5905" s="248"/>
      <x:c r="GQI5905" s="248"/>
      <x:c r="GQJ5905" s="248"/>
      <x:c r="GQK5905" s="248"/>
      <x:c r="GQL5905" s="248"/>
      <x:c r="GQM5905" s="248"/>
      <x:c r="GQN5905" s="248"/>
      <x:c r="GQO5905" s="248"/>
      <x:c r="GQP5905" s="248"/>
      <x:c r="GQQ5905" s="248"/>
      <x:c r="GQR5905" s="248"/>
      <x:c r="GQS5905" s="248"/>
      <x:c r="GQT5905" s="248"/>
      <x:c r="GQU5905" s="248"/>
      <x:c r="GQV5905" s="248"/>
      <x:c r="GQW5905" s="248"/>
      <x:c r="GQX5905" s="248"/>
      <x:c r="GQY5905" s="248"/>
      <x:c r="GQZ5905" s="248"/>
      <x:c r="GRA5905" s="248"/>
      <x:c r="GRB5905" s="248"/>
      <x:c r="GRC5905" s="248"/>
      <x:c r="GRD5905" s="248"/>
      <x:c r="GRE5905" s="248"/>
      <x:c r="GRF5905" s="248"/>
      <x:c r="GRG5905" s="248"/>
      <x:c r="GRH5905" s="248"/>
      <x:c r="GRI5905" s="248"/>
      <x:c r="GRJ5905" s="248"/>
      <x:c r="GRK5905" s="248"/>
      <x:c r="GRL5905" s="248"/>
      <x:c r="GRM5905" s="248"/>
      <x:c r="GRN5905" s="248"/>
      <x:c r="GRO5905" s="248"/>
      <x:c r="GRP5905" s="248"/>
      <x:c r="GRQ5905" s="248"/>
      <x:c r="GRR5905" s="248"/>
      <x:c r="GRS5905" s="248"/>
      <x:c r="GRT5905" s="248"/>
      <x:c r="GRU5905" s="248"/>
      <x:c r="GRV5905" s="248"/>
      <x:c r="GRW5905" s="248"/>
      <x:c r="GRX5905" s="248"/>
      <x:c r="GRY5905" s="248"/>
      <x:c r="GRZ5905" s="248"/>
      <x:c r="GSA5905" s="248"/>
      <x:c r="GSB5905" s="248"/>
      <x:c r="GSC5905" s="248"/>
      <x:c r="GSD5905" s="248"/>
      <x:c r="GSE5905" s="248"/>
      <x:c r="GSF5905" s="248"/>
      <x:c r="GSG5905" s="248"/>
      <x:c r="GSH5905" s="248"/>
      <x:c r="GSI5905" s="248"/>
      <x:c r="GSJ5905" s="248"/>
      <x:c r="GSK5905" s="248"/>
      <x:c r="GSL5905" s="248"/>
      <x:c r="GSM5905" s="248"/>
      <x:c r="GSN5905" s="248"/>
      <x:c r="GSO5905" s="248"/>
      <x:c r="GSP5905" s="248"/>
      <x:c r="GSQ5905" s="248"/>
      <x:c r="GSR5905" s="248"/>
      <x:c r="GSS5905" s="248"/>
      <x:c r="GST5905" s="248"/>
      <x:c r="GSU5905" s="248"/>
      <x:c r="GSV5905" s="248"/>
      <x:c r="GSW5905" s="248"/>
      <x:c r="GSX5905" s="248"/>
      <x:c r="GSY5905" s="248"/>
      <x:c r="GSZ5905" s="248"/>
      <x:c r="GTA5905" s="248"/>
      <x:c r="GTB5905" s="248"/>
      <x:c r="GTC5905" s="248"/>
      <x:c r="GTD5905" s="248"/>
      <x:c r="GTE5905" s="248"/>
      <x:c r="GTF5905" s="248"/>
      <x:c r="GTG5905" s="248"/>
      <x:c r="GTH5905" s="248"/>
      <x:c r="GTI5905" s="248"/>
      <x:c r="GTJ5905" s="248"/>
      <x:c r="GTK5905" s="248"/>
      <x:c r="GTL5905" s="248"/>
      <x:c r="GTM5905" s="248"/>
      <x:c r="GTN5905" s="248"/>
      <x:c r="GTO5905" s="248"/>
      <x:c r="GTP5905" s="248"/>
      <x:c r="GTQ5905" s="248"/>
      <x:c r="GTR5905" s="248"/>
      <x:c r="GTS5905" s="248"/>
      <x:c r="GTT5905" s="248"/>
      <x:c r="GTU5905" s="248"/>
      <x:c r="GTV5905" s="248"/>
      <x:c r="GTW5905" s="248"/>
      <x:c r="GTX5905" s="248"/>
      <x:c r="GTY5905" s="248"/>
      <x:c r="GTZ5905" s="248"/>
      <x:c r="GUA5905" s="248"/>
      <x:c r="GUB5905" s="248"/>
      <x:c r="GUC5905" s="248"/>
      <x:c r="GUD5905" s="248"/>
      <x:c r="GUE5905" s="248"/>
      <x:c r="GUF5905" s="248"/>
      <x:c r="GUG5905" s="248"/>
      <x:c r="GUH5905" s="248"/>
      <x:c r="GUI5905" s="248"/>
      <x:c r="GUJ5905" s="248"/>
      <x:c r="GUK5905" s="248"/>
      <x:c r="GUL5905" s="248"/>
      <x:c r="GUM5905" s="248"/>
      <x:c r="GUN5905" s="248"/>
      <x:c r="GUO5905" s="248"/>
      <x:c r="GUP5905" s="248"/>
      <x:c r="GUQ5905" s="248"/>
      <x:c r="GUR5905" s="248"/>
      <x:c r="GUS5905" s="248"/>
      <x:c r="GUT5905" s="248"/>
      <x:c r="GUU5905" s="248"/>
      <x:c r="GUV5905" s="248"/>
      <x:c r="GUW5905" s="248"/>
      <x:c r="GUX5905" s="248"/>
      <x:c r="GUY5905" s="248"/>
      <x:c r="GUZ5905" s="248"/>
      <x:c r="GVA5905" s="248"/>
      <x:c r="GVB5905" s="248"/>
      <x:c r="GVC5905" s="248"/>
      <x:c r="GVD5905" s="248"/>
      <x:c r="GVE5905" s="248"/>
      <x:c r="GVF5905" s="248"/>
      <x:c r="GVG5905" s="248"/>
      <x:c r="GVH5905" s="248"/>
      <x:c r="GVI5905" s="248"/>
      <x:c r="GVJ5905" s="248"/>
      <x:c r="GVK5905" s="248"/>
      <x:c r="GVL5905" s="248"/>
      <x:c r="GVM5905" s="248"/>
      <x:c r="GVN5905" s="248"/>
      <x:c r="GVO5905" s="248"/>
      <x:c r="GVP5905" s="248"/>
      <x:c r="GVQ5905" s="248"/>
      <x:c r="GVR5905" s="248"/>
      <x:c r="GVS5905" s="248"/>
      <x:c r="GVT5905" s="248"/>
      <x:c r="GVU5905" s="248"/>
      <x:c r="GVV5905" s="248"/>
      <x:c r="GVW5905" s="248"/>
      <x:c r="GVX5905" s="248"/>
      <x:c r="GVY5905" s="248"/>
      <x:c r="GVZ5905" s="248"/>
      <x:c r="GWA5905" s="248"/>
      <x:c r="GWB5905" s="248"/>
      <x:c r="GWC5905" s="248"/>
      <x:c r="GWD5905" s="248"/>
      <x:c r="GWE5905" s="248"/>
      <x:c r="GWF5905" s="248"/>
      <x:c r="GWG5905" s="248"/>
      <x:c r="GWH5905" s="248"/>
      <x:c r="GWI5905" s="248"/>
      <x:c r="GWJ5905" s="248"/>
      <x:c r="GWK5905" s="248"/>
      <x:c r="GWL5905" s="248"/>
      <x:c r="GWM5905" s="248"/>
      <x:c r="GWN5905" s="248"/>
      <x:c r="GWO5905" s="248"/>
      <x:c r="GWP5905" s="248"/>
      <x:c r="GWQ5905" s="248"/>
      <x:c r="GWR5905" s="248"/>
      <x:c r="GWS5905" s="248"/>
      <x:c r="GWT5905" s="248"/>
      <x:c r="GWU5905" s="248"/>
      <x:c r="GWV5905" s="248"/>
      <x:c r="GWW5905" s="248"/>
      <x:c r="GWX5905" s="248"/>
      <x:c r="GWY5905" s="248"/>
      <x:c r="GWZ5905" s="248"/>
      <x:c r="GXA5905" s="248"/>
      <x:c r="GXB5905" s="248"/>
      <x:c r="GXC5905" s="248"/>
      <x:c r="GXD5905" s="248"/>
      <x:c r="GXE5905" s="248"/>
      <x:c r="GXF5905" s="248"/>
      <x:c r="GXG5905" s="248"/>
      <x:c r="GXH5905" s="248"/>
      <x:c r="GXI5905" s="248"/>
      <x:c r="GXJ5905" s="248"/>
      <x:c r="GXK5905" s="248"/>
      <x:c r="GXL5905" s="248"/>
      <x:c r="GXM5905" s="248"/>
      <x:c r="GXN5905" s="248"/>
      <x:c r="GXO5905" s="248"/>
      <x:c r="GXP5905" s="248"/>
      <x:c r="GXQ5905" s="248"/>
      <x:c r="GXR5905" s="248"/>
      <x:c r="GXS5905" s="248"/>
      <x:c r="GXT5905" s="248"/>
      <x:c r="GXU5905" s="248"/>
      <x:c r="GXV5905" s="248"/>
      <x:c r="GXW5905" s="248"/>
      <x:c r="GXX5905" s="248"/>
      <x:c r="GXY5905" s="248"/>
      <x:c r="GXZ5905" s="248"/>
      <x:c r="GYA5905" s="248"/>
      <x:c r="GYB5905" s="248"/>
      <x:c r="GYC5905" s="248"/>
      <x:c r="GYD5905" s="248"/>
      <x:c r="GYE5905" s="248"/>
      <x:c r="GYF5905" s="248"/>
      <x:c r="GYG5905" s="248"/>
      <x:c r="GYH5905" s="248"/>
      <x:c r="GYI5905" s="248"/>
      <x:c r="GYJ5905" s="248"/>
      <x:c r="GYK5905" s="248"/>
      <x:c r="GYL5905" s="248"/>
      <x:c r="GYM5905" s="248"/>
      <x:c r="GYN5905" s="248"/>
      <x:c r="GYO5905" s="248"/>
      <x:c r="GYP5905" s="248"/>
      <x:c r="GYQ5905" s="248"/>
      <x:c r="GYR5905" s="248"/>
      <x:c r="GYS5905" s="248"/>
      <x:c r="GYT5905" s="248"/>
      <x:c r="GYU5905" s="248"/>
      <x:c r="GYV5905" s="248"/>
      <x:c r="GYW5905" s="248"/>
      <x:c r="GYX5905" s="248"/>
      <x:c r="GYY5905" s="248"/>
      <x:c r="GYZ5905" s="248"/>
      <x:c r="GZA5905" s="248"/>
      <x:c r="GZB5905" s="248"/>
      <x:c r="GZC5905" s="248"/>
      <x:c r="GZD5905" s="248"/>
      <x:c r="GZE5905" s="248"/>
      <x:c r="GZF5905" s="248"/>
      <x:c r="GZG5905" s="248"/>
      <x:c r="GZH5905" s="248"/>
      <x:c r="GZI5905" s="248"/>
      <x:c r="GZJ5905" s="248"/>
      <x:c r="GZK5905" s="248"/>
      <x:c r="GZL5905" s="248"/>
      <x:c r="GZM5905" s="248"/>
      <x:c r="GZN5905" s="248"/>
      <x:c r="GZO5905" s="248"/>
      <x:c r="GZP5905" s="248"/>
      <x:c r="GZQ5905" s="248"/>
      <x:c r="GZR5905" s="248"/>
      <x:c r="GZS5905" s="248"/>
      <x:c r="GZT5905" s="248"/>
      <x:c r="GZU5905" s="248"/>
      <x:c r="GZV5905" s="248"/>
      <x:c r="GZW5905" s="248"/>
      <x:c r="GZX5905" s="248"/>
      <x:c r="GZY5905" s="248"/>
      <x:c r="GZZ5905" s="248"/>
      <x:c r="HAA5905" s="248"/>
      <x:c r="HAB5905" s="248"/>
      <x:c r="HAC5905" s="248"/>
      <x:c r="HAD5905" s="248"/>
      <x:c r="HAE5905" s="248"/>
      <x:c r="HAF5905" s="248"/>
      <x:c r="HAG5905" s="248"/>
      <x:c r="HAH5905" s="248"/>
      <x:c r="HAI5905" s="248"/>
      <x:c r="HAJ5905" s="248"/>
      <x:c r="HAK5905" s="248"/>
      <x:c r="HAL5905" s="248"/>
      <x:c r="HAM5905" s="248"/>
      <x:c r="HAN5905" s="248"/>
      <x:c r="HAO5905" s="248"/>
      <x:c r="HAP5905" s="248"/>
      <x:c r="HAQ5905" s="248"/>
      <x:c r="HAR5905" s="248"/>
      <x:c r="HAS5905" s="248"/>
      <x:c r="HAT5905" s="248"/>
      <x:c r="HAU5905" s="248"/>
      <x:c r="HAV5905" s="248"/>
      <x:c r="HAW5905" s="248"/>
      <x:c r="HAX5905" s="248"/>
      <x:c r="HAY5905" s="248"/>
      <x:c r="HAZ5905" s="248"/>
      <x:c r="HBA5905" s="248"/>
      <x:c r="HBB5905" s="248"/>
      <x:c r="HBC5905" s="248"/>
      <x:c r="HBD5905" s="248"/>
      <x:c r="HBE5905" s="248"/>
      <x:c r="HBF5905" s="248"/>
      <x:c r="HBG5905" s="248"/>
      <x:c r="HBH5905" s="248"/>
      <x:c r="HBI5905" s="248"/>
      <x:c r="HBJ5905" s="248"/>
      <x:c r="HBK5905" s="248"/>
      <x:c r="HBL5905" s="248"/>
      <x:c r="HBM5905" s="248"/>
      <x:c r="HBN5905" s="248"/>
      <x:c r="HBO5905" s="248"/>
      <x:c r="HBP5905" s="248"/>
      <x:c r="HBQ5905" s="248"/>
      <x:c r="HBR5905" s="248"/>
      <x:c r="HBS5905" s="248"/>
      <x:c r="HBT5905" s="248"/>
      <x:c r="HBU5905" s="248"/>
      <x:c r="HBV5905" s="248"/>
      <x:c r="HBW5905" s="248"/>
      <x:c r="HBX5905" s="248"/>
      <x:c r="HBY5905" s="248"/>
      <x:c r="HBZ5905" s="248"/>
      <x:c r="HCA5905" s="248"/>
      <x:c r="HCB5905" s="248"/>
      <x:c r="HCC5905" s="248"/>
      <x:c r="HCD5905" s="248"/>
      <x:c r="HCE5905" s="248"/>
      <x:c r="HCF5905" s="248"/>
      <x:c r="HCG5905" s="248"/>
      <x:c r="HCH5905" s="248"/>
      <x:c r="HCI5905" s="248"/>
      <x:c r="HCJ5905" s="248"/>
      <x:c r="HCK5905" s="248"/>
      <x:c r="HCL5905" s="248"/>
      <x:c r="HCM5905" s="248"/>
      <x:c r="HCN5905" s="248"/>
      <x:c r="HCO5905" s="248"/>
      <x:c r="HCP5905" s="248"/>
      <x:c r="HCQ5905" s="248"/>
      <x:c r="HCR5905" s="248"/>
      <x:c r="HCS5905" s="248"/>
      <x:c r="HCT5905" s="248"/>
      <x:c r="HCU5905" s="248"/>
      <x:c r="HCV5905" s="248"/>
      <x:c r="HCW5905" s="248"/>
      <x:c r="HCX5905" s="248"/>
      <x:c r="HCY5905" s="248"/>
      <x:c r="HCZ5905" s="248"/>
      <x:c r="HDA5905" s="248"/>
      <x:c r="HDB5905" s="248"/>
      <x:c r="HDC5905" s="248"/>
      <x:c r="HDD5905" s="248"/>
      <x:c r="HDE5905" s="248"/>
      <x:c r="HDF5905" s="248"/>
      <x:c r="HDG5905" s="248"/>
      <x:c r="HDH5905" s="248"/>
      <x:c r="HDI5905" s="248"/>
      <x:c r="HDJ5905" s="248"/>
      <x:c r="HDK5905" s="248"/>
      <x:c r="HDL5905" s="248"/>
      <x:c r="HDM5905" s="248"/>
      <x:c r="HDN5905" s="248"/>
      <x:c r="HDO5905" s="248"/>
      <x:c r="HDP5905" s="248"/>
      <x:c r="HDQ5905" s="248"/>
      <x:c r="HDR5905" s="248"/>
      <x:c r="HDS5905" s="248"/>
      <x:c r="HDT5905" s="248"/>
      <x:c r="HDU5905" s="248"/>
      <x:c r="HDV5905" s="248"/>
      <x:c r="HDW5905" s="248"/>
      <x:c r="HDX5905" s="248"/>
      <x:c r="HDY5905" s="248"/>
      <x:c r="HDZ5905" s="248"/>
      <x:c r="HEA5905" s="248"/>
      <x:c r="HEB5905" s="248"/>
      <x:c r="HEC5905" s="248"/>
      <x:c r="HED5905" s="248"/>
      <x:c r="HEE5905" s="248"/>
      <x:c r="HEF5905" s="248"/>
      <x:c r="HEG5905" s="248"/>
      <x:c r="HEH5905" s="248"/>
      <x:c r="HEI5905" s="248"/>
      <x:c r="HEJ5905" s="248"/>
      <x:c r="HEK5905" s="248"/>
      <x:c r="HEL5905" s="248"/>
      <x:c r="HEM5905" s="248"/>
      <x:c r="HEN5905" s="248"/>
      <x:c r="HEO5905" s="248"/>
      <x:c r="HEP5905" s="248"/>
      <x:c r="HEQ5905" s="248"/>
      <x:c r="HER5905" s="248"/>
      <x:c r="HES5905" s="248"/>
      <x:c r="HET5905" s="248"/>
      <x:c r="HEU5905" s="248"/>
      <x:c r="HEV5905" s="248"/>
      <x:c r="HEW5905" s="248"/>
      <x:c r="HEX5905" s="248"/>
      <x:c r="HEY5905" s="248"/>
      <x:c r="HEZ5905" s="248"/>
      <x:c r="HFA5905" s="248"/>
      <x:c r="HFB5905" s="248"/>
      <x:c r="HFC5905" s="248"/>
      <x:c r="HFD5905" s="248"/>
      <x:c r="HFE5905" s="248"/>
      <x:c r="HFF5905" s="248"/>
      <x:c r="HFG5905" s="248"/>
      <x:c r="HFH5905" s="248"/>
      <x:c r="HFI5905" s="248"/>
      <x:c r="HFJ5905" s="248"/>
      <x:c r="HFK5905" s="248"/>
      <x:c r="HFL5905" s="248"/>
      <x:c r="HFM5905" s="248"/>
      <x:c r="HFN5905" s="248"/>
      <x:c r="HFO5905" s="248"/>
      <x:c r="HFP5905" s="248"/>
      <x:c r="HFQ5905" s="248"/>
      <x:c r="HFR5905" s="248"/>
      <x:c r="HFS5905" s="248"/>
      <x:c r="HFT5905" s="248"/>
      <x:c r="HFU5905" s="248"/>
      <x:c r="HFV5905" s="248"/>
      <x:c r="HFW5905" s="248"/>
      <x:c r="HFX5905" s="248"/>
      <x:c r="HFY5905" s="248"/>
      <x:c r="HFZ5905" s="248"/>
      <x:c r="HGA5905" s="248"/>
      <x:c r="HGB5905" s="248"/>
      <x:c r="HGC5905" s="248"/>
      <x:c r="HGD5905" s="248"/>
      <x:c r="HGE5905" s="248"/>
      <x:c r="HGF5905" s="248"/>
      <x:c r="HGG5905" s="248"/>
      <x:c r="HGH5905" s="248"/>
      <x:c r="HGI5905" s="248"/>
      <x:c r="HGJ5905" s="248"/>
      <x:c r="HGK5905" s="248"/>
      <x:c r="HGL5905" s="248"/>
      <x:c r="HGM5905" s="248"/>
      <x:c r="HGN5905" s="248"/>
      <x:c r="HGO5905" s="248"/>
      <x:c r="HGP5905" s="248"/>
      <x:c r="HGQ5905" s="248"/>
      <x:c r="HGR5905" s="248"/>
      <x:c r="HGS5905" s="248"/>
      <x:c r="HGT5905" s="248"/>
      <x:c r="HGU5905" s="248"/>
      <x:c r="HGV5905" s="248"/>
      <x:c r="HGW5905" s="248"/>
      <x:c r="HGX5905" s="248"/>
      <x:c r="HGY5905" s="248"/>
      <x:c r="HGZ5905" s="248"/>
      <x:c r="HHA5905" s="248"/>
      <x:c r="HHB5905" s="248"/>
      <x:c r="HHC5905" s="248"/>
      <x:c r="HHD5905" s="248"/>
      <x:c r="HHE5905" s="248"/>
      <x:c r="HHF5905" s="248"/>
      <x:c r="HHG5905" s="248"/>
      <x:c r="HHH5905" s="248"/>
      <x:c r="HHI5905" s="248"/>
      <x:c r="HHJ5905" s="248"/>
      <x:c r="HHK5905" s="248"/>
      <x:c r="HHL5905" s="248"/>
      <x:c r="HHM5905" s="248"/>
      <x:c r="HHN5905" s="248"/>
      <x:c r="HHO5905" s="248"/>
      <x:c r="HHP5905" s="248"/>
      <x:c r="HHQ5905" s="248"/>
      <x:c r="HHR5905" s="248"/>
      <x:c r="HHS5905" s="248"/>
      <x:c r="HHT5905" s="248"/>
      <x:c r="HHU5905" s="248"/>
      <x:c r="HHV5905" s="248"/>
      <x:c r="HHW5905" s="248"/>
      <x:c r="HHX5905" s="248"/>
      <x:c r="HHY5905" s="248"/>
      <x:c r="HHZ5905" s="248"/>
      <x:c r="HIA5905" s="248"/>
      <x:c r="HIB5905" s="248"/>
      <x:c r="HIC5905" s="248"/>
      <x:c r="HID5905" s="248"/>
      <x:c r="HIE5905" s="248"/>
      <x:c r="HIF5905" s="248"/>
      <x:c r="HIG5905" s="248"/>
      <x:c r="HIH5905" s="248"/>
      <x:c r="HII5905" s="248"/>
      <x:c r="HIJ5905" s="248"/>
      <x:c r="HIK5905" s="248"/>
      <x:c r="HIL5905" s="248"/>
      <x:c r="HIM5905" s="248"/>
      <x:c r="HIN5905" s="248"/>
      <x:c r="HIO5905" s="248"/>
      <x:c r="HIP5905" s="248"/>
      <x:c r="HIQ5905" s="248"/>
      <x:c r="HIR5905" s="248"/>
      <x:c r="HIS5905" s="248"/>
      <x:c r="HIT5905" s="248"/>
      <x:c r="HIU5905" s="248"/>
      <x:c r="HIV5905" s="248"/>
      <x:c r="HIW5905" s="248"/>
      <x:c r="HIX5905" s="248"/>
      <x:c r="HIY5905" s="248"/>
      <x:c r="HIZ5905" s="248"/>
      <x:c r="HJA5905" s="248"/>
      <x:c r="HJB5905" s="248"/>
      <x:c r="HJC5905" s="248"/>
      <x:c r="HJD5905" s="248"/>
      <x:c r="HJE5905" s="248"/>
      <x:c r="HJF5905" s="248"/>
      <x:c r="HJG5905" s="248"/>
      <x:c r="HJH5905" s="248"/>
      <x:c r="HJI5905" s="248"/>
      <x:c r="HJJ5905" s="248"/>
      <x:c r="HJK5905" s="248"/>
      <x:c r="HJL5905" s="248"/>
      <x:c r="HJM5905" s="248"/>
      <x:c r="HJN5905" s="248"/>
      <x:c r="HJO5905" s="248"/>
      <x:c r="HJP5905" s="248"/>
      <x:c r="HJQ5905" s="248"/>
      <x:c r="HJR5905" s="248"/>
      <x:c r="HJS5905" s="248"/>
      <x:c r="HJT5905" s="248"/>
      <x:c r="HJU5905" s="248"/>
      <x:c r="HJV5905" s="248"/>
      <x:c r="HJW5905" s="248"/>
      <x:c r="HJX5905" s="248"/>
      <x:c r="HJY5905" s="248"/>
      <x:c r="HJZ5905" s="248"/>
      <x:c r="HKA5905" s="248"/>
      <x:c r="HKB5905" s="248"/>
      <x:c r="HKC5905" s="248"/>
      <x:c r="HKD5905" s="248"/>
      <x:c r="HKE5905" s="248"/>
      <x:c r="HKF5905" s="248"/>
      <x:c r="HKG5905" s="248"/>
      <x:c r="HKH5905" s="248"/>
      <x:c r="HKI5905" s="248"/>
      <x:c r="HKJ5905" s="248"/>
      <x:c r="HKK5905" s="248"/>
      <x:c r="HKL5905" s="248"/>
      <x:c r="HKM5905" s="248"/>
      <x:c r="HKN5905" s="248"/>
      <x:c r="HKO5905" s="248"/>
      <x:c r="HKP5905" s="248"/>
      <x:c r="HKQ5905" s="248"/>
      <x:c r="HKR5905" s="248"/>
      <x:c r="HKS5905" s="248"/>
      <x:c r="HKT5905" s="248"/>
      <x:c r="HKU5905" s="248"/>
      <x:c r="HKV5905" s="248"/>
      <x:c r="HKW5905" s="248"/>
      <x:c r="HKX5905" s="248"/>
      <x:c r="HKY5905" s="248"/>
      <x:c r="HKZ5905" s="248"/>
      <x:c r="HLA5905" s="248"/>
      <x:c r="HLB5905" s="248"/>
      <x:c r="HLC5905" s="248"/>
      <x:c r="HLD5905" s="248"/>
      <x:c r="HLE5905" s="248"/>
      <x:c r="HLF5905" s="248"/>
      <x:c r="HLG5905" s="248"/>
      <x:c r="HLH5905" s="248"/>
      <x:c r="HLI5905" s="248"/>
      <x:c r="HLJ5905" s="248"/>
      <x:c r="HLK5905" s="248"/>
      <x:c r="HLL5905" s="248"/>
      <x:c r="HLM5905" s="248"/>
      <x:c r="HLN5905" s="248"/>
      <x:c r="HLO5905" s="248"/>
      <x:c r="HLP5905" s="248"/>
      <x:c r="HLQ5905" s="248"/>
      <x:c r="HLR5905" s="248"/>
      <x:c r="HLS5905" s="248"/>
      <x:c r="HLT5905" s="248"/>
      <x:c r="HLU5905" s="248"/>
      <x:c r="HLV5905" s="248"/>
      <x:c r="HLW5905" s="248"/>
      <x:c r="HLX5905" s="248"/>
      <x:c r="HLY5905" s="248"/>
      <x:c r="HLZ5905" s="248"/>
      <x:c r="HMA5905" s="248"/>
      <x:c r="HMB5905" s="248"/>
      <x:c r="HMC5905" s="248"/>
      <x:c r="HMD5905" s="248"/>
      <x:c r="HME5905" s="248"/>
      <x:c r="HMF5905" s="248"/>
      <x:c r="HMG5905" s="248"/>
      <x:c r="HMH5905" s="248"/>
      <x:c r="HMI5905" s="248"/>
      <x:c r="HMJ5905" s="248"/>
      <x:c r="HMK5905" s="248"/>
      <x:c r="HML5905" s="248"/>
      <x:c r="HMM5905" s="248"/>
      <x:c r="HMN5905" s="248"/>
      <x:c r="HMO5905" s="248"/>
      <x:c r="HMP5905" s="248"/>
      <x:c r="HMQ5905" s="248"/>
      <x:c r="HMR5905" s="248"/>
      <x:c r="HMS5905" s="248"/>
      <x:c r="HMT5905" s="248"/>
      <x:c r="HMU5905" s="248"/>
      <x:c r="HMV5905" s="248"/>
      <x:c r="HMW5905" s="248"/>
      <x:c r="HMX5905" s="248"/>
      <x:c r="HMY5905" s="248"/>
      <x:c r="HMZ5905" s="248"/>
      <x:c r="HNA5905" s="248"/>
      <x:c r="HNB5905" s="248"/>
      <x:c r="HNC5905" s="248"/>
      <x:c r="HND5905" s="248"/>
      <x:c r="HNE5905" s="248"/>
      <x:c r="HNF5905" s="248"/>
      <x:c r="HNG5905" s="248"/>
      <x:c r="HNH5905" s="248"/>
      <x:c r="HNI5905" s="248"/>
      <x:c r="HNJ5905" s="248"/>
      <x:c r="HNK5905" s="248"/>
      <x:c r="HNL5905" s="248"/>
      <x:c r="HNM5905" s="248"/>
      <x:c r="HNN5905" s="248"/>
      <x:c r="HNO5905" s="248"/>
      <x:c r="HNP5905" s="248"/>
      <x:c r="HNQ5905" s="248"/>
      <x:c r="HNR5905" s="248"/>
      <x:c r="HNS5905" s="248"/>
      <x:c r="HNT5905" s="248"/>
      <x:c r="HNU5905" s="248"/>
      <x:c r="HNV5905" s="248"/>
      <x:c r="HNW5905" s="248"/>
      <x:c r="HNX5905" s="248"/>
      <x:c r="HNY5905" s="248"/>
      <x:c r="HNZ5905" s="248"/>
      <x:c r="HOA5905" s="248"/>
      <x:c r="HOB5905" s="248"/>
      <x:c r="HOC5905" s="248"/>
      <x:c r="HOD5905" s="248"/>
      <x:c r="HOE5905" s="248"/>
      <x:c r="HOF5905" s="248"/>
      <x:c r="HOG5905" s="248"/>
      <x:c r="HOH5905" s="248"/>
      <x:c r="HOI5905" s="248"/>
      <x:c r="HOJ5905" s="248"/>
      <x:c r="HOK5905" s="248"/>
      <x:c r="HOL5905" s="248"/>
      <x:c r="HOM5905" s="248"/>
      <x:c r="HON5905" s="248"/>
      <x:c r="HOO5905" s="248"/>
      <x:c r="HOP5905" s="248"/>
      <x:c r="HOQ5905" s="248"/>
      <x:c r="HOR5905" s="248"/>
      <x:c r="HOS5905" s="248"/>
      <x:c r="HOT5905" s="248"/>
      <x:c r="HOU5905" s="248"/>
      <x:c r="HOV5905" s="248"/>
      <x:c r="HOW5905" s="248"/>
      <x:c r="HOX5905" s="248"/>
      <x:c r="HOY5905" s="248"/>
      <x:c r="HOZ5905" s="248"/>
      <x:c r="HPA5905" s="248"/>
      <x:c r="HPB5905" s="248"/>
      <x:c r="HPC5905" s="248"/>
      <x:c r="HPD5905" s="248"/>
      <x:c r="HPE5905" s="248"/>
      <x:c r="HPF5905" s="248"/>
      <x:c r="HPG5905" s="248"/>
      <x:c r="HPH5905" s="248"/>
      <x:c r="HPI5905" s="248"/>
      <x:c r="HPJ5905" s="248"/>
      <x:c r="HPK5905" s="248"/>
      <x:c r="HPL5905" s="248"/>
      <x:c r="HPM5905" s="248"/>
      <x:c r="HPN5905" s="248"/>
      <x:c r="HPO5905" s="248"/>
      <x:c r="HPP5905" s="248"/>
      <x:c r="HPQ5905" s="248"/>
      <x:c r="HPR5905" s="248"/>
      <x:c r="HPS5905" s="248"/>
      <x:c r="HPT5905" s="248"/>
      <x:c r="HPU5905" s="248"/>
      <x:c r="HPV5905" s="248"/>
      <x:c r="HPW5905" s="248"/>
      <x:c r="HPX5905" s="248"/>
      <x:c r="HPY5905" s="248"/>
      <x:c r="HPZ5905" s="248"/>
      <x:c r="HQA5905" s="248"/>
      <x:c r="HQB5905" s="248"/>
      <x:c r="HQC5905" s="248"/>
      <x:c r="HQD5905" s="248"/>
      <x:c r="HQE5905" s="248"/>
      <x:c r="HQF5905" s="248"/>
      <x:c r="HQG5905" s="248"/>
      <x:c r="HQH5905" s="248"/>
      <x:c r="HQI5905" s="248"/>
      <x:c r="HQJ5905" s="248"/>
      <x:c r="HQK5905" s="248"/>
      <x:c r="HQL5905" s="248"/>
      <x:c r="HQM5905" s="248"/>
      <x:c r="HQN5905" s="248"/>
      <x:c r="HQO5905" s="248"/>
      <x:c r="HQP5905" s="248"/>
      <x:c r="HQQ5905" s="248"/>
      <x:c r="HQR5905" s="248"/>
      <x:c r="HQS5905" s="248"/>
      <x:c r="HQT5905" s="248"/>
      <x:c r="HQU5905" s="248"/>
      <x:c r="HQV5905" s="248"/>
      <x:c r="HQW5905" s="248"/>
      <x:c r="HQX5905" s="248"/>
      <x:c r="HQY5905" s="248"/>
      <x:c r="HQZ5905" s="248"/>
      <x:c r="HRA5905" s="248"/>
      <x:c r="HRB5905" s="248"/>
      <x:c r="HRC5905" s="248"/>
      <x:c r="HRD5905" s="248"/>
      <x:c r="HRE5905" s="248"/>
      <x:c r="HRF5905" s="248"/>
      <x:c r="HRG5905" s="248"/>
      <x:c r="HRH5905" s="248"/>
      <x:c r="HRI5905" s="248"/>
      <x:c r="HRJ5905" s="248"/>
      <x:c r="HRK5905" s="248"/>
      <x:c r="HRL5905" s="248"/>
      <x:c r="HRM5905" s="248"/>
      <x:c r="HRN5905" s="248"/>
      <x:c r="HRO5905" s="248"/>
      <x:c r="HRP5905" s="248"/>
      <x:c r="HRQ5905" s="248"/>
      <x:c r="HRR5905" s="248"/>
      <x:c r="HRS5905" s="248"/>
      <x:c r="HRT5905" s="248"/>
      <x:c r="HRU5905" s="248"/>
      <x:c r="HRV5905" s="248"/>
      <x:c r="HRW5905" s="248"/>
      <x:c r="HRX5905" s="248"/>
      <x:c r="HRY5905" s="248"/>
      <x:c r="HRZ5905" s="248"/>
      <x:c r="HSA5905" s="248"/>
      <x:c r="HSB5905" s="248"/>
      <x:c r="HSC5905" s="248"/>
      <x:c r="HSD5905" s="248"/>
      <x:c r="HSE5905" s="248"/>
      <x:c r="HSF5905" s="248"/>
      <x:c r="HSG5905" s="248"/>
      <x:c r="HSH5905" s="248"/>
      <x:c r="HSI5905" s="248"/>
      <x:c r="HSJ5905" s="248"/>
      <x:c r="HSK5905" s="248"/>
      <x:c r="HSL5905" s="248"/>
      <x:c r="HSM5905" s="248"/>
      <x:c r="HSN5905" s="248"/>
      <x:c r="HSO5905" s="248"/>
      <x:c r="HSP5905" s="248"/>
      <x:c r="HSQ5905" s="248"/>
      <x:c r="HSR5905" s="248"/>
      <x:c r="HSS5905" s="248"/>
      <x:c r="HST5905" s="248"/>
      <x:c r="HSU5905" s="248"/>
      <x:c r="HSV5905" s="248"/>
      <x:c r="HSW5905" s="248"/>
      <x:c r="HSX5905" s="248"/>
      <x:c r="HSY5905" s="248"/>
      <x:c r="HSZ5905" s="248"/>
      <x:c r="HTA5905" s="248"/>
      <x:c r="HTB5905" s="248"/>
      <x:c r="HTC5905" s="248"/>
      <x:c r="HTD5905" s="248"/>
      <x:c r="HTE5905" s="248"/>
      <x:c r="HTF5905" s="248"/>
      <x:c r="HTG5905" s="248"/>
      <x:c r="HTH5905" s="248"/>
      <x:c r="HTI5905" s="248"/>
      <x:c r="HTJ5905" s="248"/>
      <x:c r="HTK5905" s="248"/>
      <x:c r="HTL5905" s="248"/>
      <x:c r="HTM5905" s="248"/>
      <x:c r="HTN5905" s="248"/>
      <x:c r="HTO5905" s="248"/>
      <x:c r="HTP5905" s="248"/>
      <x:c r="HTQ5905" s="248"/>
      <x:c r="HTR5905" s="248"/>
      <x:c r="HTS5905" s="248"/>
      <x:c r="HTT5905" s="248"/>
      <x:c r="HTU5905" s="248"/>
      <x:c r="HTV5905" s="248"/>
      <x:c r="HTW5905" s="248"/>
      <x:c r="HTX5905" s="248"/>
      <x:c r="HTY5905" s="248"/>
      <x:c r="HTZ5905" s="248"/>
      <x:c r="HUA5905" s="248"/>
      <x:c r="HUB5905" s="248"/>
      <x:c r="HUC5905" s="248"/>
      <x:c r="HUD5905" s="248"/>
      <x:c r="HUE5905" s="248"/>
      <x:c r="HUF5905" s="248"/>
      <x:c r="HUG5905" s="248"/>
      <x:c r="HUH5905" s="248"/>
      <x:c r="HUI5905" s="248"/>
      <x:c r="HUJ5905" s="248"/>
      <x:c r="HUK5905" s="248"/>
      <x:c r="HUL5905" s="248"/>
      <x:c r="HUM5905" s="248"/>
      <x:c r="HUN5905" s="248"/>
      <x:c r="HUO5905" s="248"/>
      <x:c r="HUP5905" s="248"/>
      <x:c r="HUQ5905" s="248"/>
      <x:c r="HUR5905" s="248"/>
      <x:c r="HUS5905" s="248"/>
      <x:c r="HUT5905" s="248"/>
      <x:c r="HUU5905" s="248"/>
      <x:c r="HUV5905" s="248"/>
      <x:c r="HUW5905" s="248"/>
      <x:c r="HUX5905" s="248"/>
      <x:c r="HUY5905" s="248"/>
      <x:c r="HUZ5905" s="248"/>
      <x:c r="HVA5905" s="248"/>
      <x:c r="HVB5905" s="248"/>
      <x:c r="HVC5905" s="248"/>
      <x:c r="HVD5905" s="248"/>
      <x:c r="HVE5905" s="248"/>
      <x:c r="HVF5905" s="248"/>
      <x:c r="HVG5905" s="248"/>
      <x:c r="HVH5905" s="248"/>
      <x:c r="HVI5905" s="248"/>
      <x:c r="HVJ5905" s="248"/>
      <x:c r="HVK5905" s="248"/>
      <x:c r="HVL5905" s="248"/>
      <x:c r="HVM5905" s="248"/>
      <x:c r="HVN5905" s="248"/>
      <x:c r="HVO5905" s="248"/>
      <x:c r="HVP5905" s="248"/>
      <x:c r="HVQ5905" s="248"/>
      <x:c r="HVR5905" s="248"/>
      <x:c r="HVS5905" s="248"/>
      <x:c r="HVT5905" s="248"/>
      <x:c r="HVU5905" s="248"/>
      <x:c r="HVV5905" s="248"/>
      <x:c r="HVW5905" s="248"/>
      <x:c r="HVX5905" s="248"/>
      <x:c r="HVY5905" s="248"/>
      <x:c r="HVZ5905" s="248"/>
      <x:c r="HWA5905" s="248"/>
      <x:c r="HWB5905" s="248"/>
      <x:c r="HWC5905" s="248"/>
      <x:c r="HWD5905" s="248"/>
      <x:c r="HWE5905" s="248"/>
      <x:c r="HWF5905" s="248"/>
      <x:c r="HWG5905" s="248"/>
      <x:c r="HWH5905" s="248"/>
      <x:c r="HWI5905" s="248"/>
      <x:c r="HWJ5905" s="248"/>
      <x:c r="HWK5905" s="248"/>
      <x:c r="HWL5905" s="248"/>
      <x:c r="HWM5905" s="248"/>
      <x:c r="HWN5905" s="248"/>
      <x:c r="HWO5905" s="248"/>
      <x:c r="HWP5905" s="248"/>
      <x:c r="HWQ5905" s="248"/>
      <x:c r="HWR5905" s="248"/>
      <x:c r="HWS5905" s="248"/>
      <x:c r="HWT5905" s="248"/>
      <x:c r="HWU5905" s="248"/>
      <x:c r="HWV5905" s="248"/>
      <x:c r="HWW5905" s="248"/>
      <x:c r="HWX5905" s="248"/>
      <x:c r="HWY5905" s="248"/>
      <x:c r="HWZ5905" s="248"/>
      <x:c r="HXA5905" s="248"/>
      <x:c r="HXB5905" s="248"/>
      <x:c r="HXC5905" s="248"/>
      <x:c r="HXD5905" s="248"/>
      <x:c r="HXE5905" s="248"/>
      <x:c r="HXF5905" s="248"/>
      <x:c r="HXG5905" s="248"/>
      <x:c r="HXH5905" s="248"/>
      <x:c r="HXI5905" s="248"/>
      <x:c r="HXJ5905" s="248"/>
      <x:c r="HXK5905" s="248"/>
      <x:c r="HXL5905" s="248"/>
      <x:c r="HXM5905" s="248"/>
      <x:c r="HXN5905" s="248"/>
      <x:c r="HXO5905" s="248"/>
      <x:c r="HXP5905" s="248"/>
      <x:c r="HXQ5905" s="248"/>
      <x:c r="HXR5905" s="248"/>
      <x:c r="HXS5905" s="248"/>
      <x:c r="HXT5905" s="248"/>
      <x:c r="HXU5905" s="248"/>
      <x:c r="HXV5905" s="248"/>
      <x:c r="HXW5905" s="248"/>
      <x:c r="HXX5905" s="248"/>
      <x:c r="HXY5905" s="248"/>
      <x:c r="HXZ5905" s="248"/>
      <x:c r="HYA5905" s="248"/>
      <x:c r="HYB5905" s="248"/>
      <x:c r="HYC5905" s="248"/>
      <x:c r="HYD5905" s="248"/>
      <x:c r="HYE5905" s="248"/>
      <x:c r="HYF5905" s="248"/>
      <x:c r="HYG5905" s="248"/>
      <x:c r="HYH5905" s="248"/>
      <x:c r="HYI5905" s="248"/>
      <x:c r="HYJ5905" s="248"/>
      <x:c r="HYK5905" s="248"/>
      <x:c r="HYL5905" s="248"/>
      <x:c r="HYM5905" s="248"/>
      <x:c r="HYN5905" s="248"/>
      <x:c r="HYO5905" s="248"/>
      <x:c r="HYP5905" s="248"/>
      <x:c r="HYQ5905" s="248"/>
      <x:c r="HYR5905" s="248"/>
      <x:c r="HYS5905" s="248"/>
      <x:c r="HYT5905" s="248"/>
      <x:c r="HYU5905" s="248"/>
      <x:c r="HYV5905" s="248"/>
      <x:c r="HYW5905" s="248"/>
      <x:c r="HYX5905" s="248"/>
      <x:c r="HYY5905" s="248"/>
      <x:c r="HYZ5905" s="248"/>
      <x:c r="HZA5905" s="248"/>
      <x:c r="HZB5905" s="248"/>
      <x:c r="HZC5905" s="248"/>
      <x:c r="HZD5905" s="248"/>
      <x:c r="HZE5905" s="248"/>
      <x:c r="HZF5905" s="248"/>
      <x:c r="HZG5905" s="248"/>
      <x:c r="HZH5905" s="248"/>
      <x:c r="HZI5905" s="248"/>
      <x:c r="HZJ5905" s="248"/>
      <x:c r="HZK5905" s="248"/>
      <x:c r="HZL5905" s="248"/>
      <x:c r="HZM5905" s="248"/>
      <x:c r="HZN5905" s="248"/>
      <x:c r="HZO5905" s="248"/>
      <x:c r="HZP5905" s="248"/>
      <x:c r="HZQ5905" s="248"/>
      <x:c r="HZR5905" s="248"/>
      <x:c r="HZS5905" s="248"/>
      <x:c r="HZT5905" s="248"/>
      <x:c r="HZU5905" s="248"/>
      <x:c r="HZV5905" s="248"/>
      <x:c r="HZW5905" s="248"/>
      <x:c r="HZX5905" s="248"/>
      <x:c r="HZY5905" s="248"/>
      <x:c r="HZZ5905" s="248"/>
      <x:c r="IAA5905" s="248"/>
      <x:c r="IAB5905" s="248"/>
      <x:c r="IAC5905" s="248"/>
      <x:c r="IAD5905" s="248"/>
      <x:c r="IAE5905" s="248"/>
      <x:c r="IAF5905" s="248"/>
      <x:c r="IAG5905" s="248"/>
      <x:c r="IAH5905" s="248"/>
      <x:c r="IAI5905" s="248"/>
      <x:c r="IAJ5905" s="248"/>
      <x:c r="IAK5905" s="248"/>
      <x:c r="IAL5905" s="248"/>
      <x:c r="IAM5905" s="248"/>
      <x:c r="IAN5905" s="248"/>
      <x:c r="IAO5905" s="248"/>
      <x:c r="IAP5905" s="248"/>
      <x:c r="IAQ5905" s="248"/>
      <x:c r="IAR5905" s="248"/>
      <x:c r="IAS5905" s="248"/>
      <x:c r="IAT5905" s="248"/>
      <x:c r="IAU5905" s="248"/>
      <x:c r="IAV5905" s="248"/>
      <x:c r="IAW5905" s="248"/>
      <x:c r="IAX5905" s="248"/>
      <x:c r="IAY5905" s="248"/>
      <x:c r="IAZ5905" s="248"/>
      <x:c r="IBA5905" s="248"/>
      <x:c r="IBB5905" s="248"/>
      <x:c r="IBC5905" s="248"/>
      <x:c r="IBD5905" s="248"/>
      <x:c r="IBE5905" s="248"/>
      <x:c r="IBF5905" s="248"/>
      <x:c r="IBG5905" s="248"/>
      <x:c r="IBH5905" s="248"/>
      <x:c r="IBI5905" s="248"/>
      <x:c r="IBJ5905" s="248"/>
      <x:c r="IBK5905" s="248"/>
      <x:c r="IBL5905" s="248"/>
      <x:c r="IBM5905" s="248"/>
      <x:c r="IBN5905" s="248"/>
      <x:c r="IBO5905" s="248"/>
      <x:c r="IBP5905" s="248"/>
      <x:c r="IBQ5905" s="248"/>
      <x:c r="IBR5905" s="248"/>
      <x:c r="IBS5905" s="248"/>
      <x:c r="IBT5905" s="248"/>
      <x:c r="IBU5905" s="248"/>
      <x:c r="IBV5905" s="248"/>
      <x:c r="IBW5905" s="248"/>
      <x:c r="IBX5905" s="248"/>
      <x:c r="IBY5905" s="248"/>
      <x:c r="IBZ5905" s="248"/>
      <x:c r="ICA5905" s="248"/>
      <x:c r="ICB5905" s="248"/>
      <x:c r="ICC5905" s="248"/>
      <x:c r="ICD5905" s="248"/>
      <x:c r="ICE5905" s="248"/>
      <x:c r="ICF5905" s="248"/>
      <x:c r="ICG5905" s="248"/>
      <x:c r="ICH5905" s="248"/>
      <x:c r="ICI5905" s="248"/>
      <x:c r="ICJ5905" s="248"/>
      <x:c r="ICK5905" s="248"/>
      <x:c r="ICL5905" s="248"/>
      <x:c r="ICM5905" s="248"/>
      <x:c r="ICN5905" s="248"/>
      <x:c r="ICO5905" s="248"/>
      <x:c r="ICP5905" s="248"/>
      <x:c r="ICQ5905" s="248"/>
      <x:c r="ICR5905" s="248"/>
      <x:c r="ICS5905" s="248"/>
      <x:c r="ICT5905" s="248"/>
      <x:c r="ICU5905" s="248"/>
      <x:c r="ICV5905" s="248"/>
      <x:c r="ICW5905" s="248"/>
      <x:c r="ICX5905" s="248"/>
      <x:c r="ICY5905" s="248"/>
      <x:c r="ICZ5905" s="248"/>
      <x:c r="IDA5905" s="248"/>
      <x:c r="IDB5905" s="248"/>
      <x:c r="IDC5905" s="248"/>
      <x:c r="IDD5905" s="248"/>
      <x:c r="IDE5905" s="248"/>
      <x:c r="IDF5905" s="248"/>
      <x:c r="IDG5905" s="248"/>
      <x:c r="IDH5905" s="248"/>
      <x:c r="IDI5905" s="248"/>
      <x:c r="IDJ5905" s="248"/>
      <x:c r="IDK5905" s="248"/>
      <x:c r="IDL5905" s="248"/>
      <x:c r="IDM5905" s="248"/>
      <x:c r="IDN5905" s="248"/>
      <x:c r="IDO5905" s="248"/>
      <x:c r="IDP5905" s="248"/>
      <x:c r="IDQ5905" s="248"/>
      <x:c r="IDR5905" s="248"/>
      <x:c r="IDS5905" s="248"/>
      <x:c r="IDT5905" s="248"/>
      <x:c r="IDU5905" s="248"/>
      <x:c r="IDV5905" s="248"/>
      <x:c r="IDW5905" s="248"/>
      <x:c r="IDX5905" s="248"/>
      <x:c r="IDY5905" s="248"/>
      <x:c r="IDZ5905" s="248"/>
      <x:c r="IEA5905" s="248"/>
      <x:c r="IEB5905" s="248"/>
      <x:c r="IEC5905" s="248"/>
      <x:c r="IED5905" s="248"/>
      <x:c r="IEE5905" s="248"/>
      <x:c r="IEF5905" s="248"/>
      <x:c r="IEG5905" s="248"/>
      <x:c r="IEH5905" s="248"/>
      <x:c r="IEI5905" s="248"/>
      <x:c r="IEJ5905" s="248"/>
      <x:c r="IEK5905" s="248"/>
      <x:c r="IEL5905" s="248"/>
      <x:c r="IEM5905" s="248"/>
      <x:c r="IEN5905" s="248"/>
      <x:c r="IEO5905" s="248"/>
      <x:c r="IEP5905" s="248"/>
      <x:c r="IEQ5905" s="248"/>
      <x:c r="IER5905" s="248"/>
      <x:c r="IES5905" s="248"/>
      <x:c r="IET5905" s="248"/>
      <x:c r="IEU5905" s="248"/>
      <x:c r="IEV5905" s="248"/>
      <x:c r="IEW5905" s="248"/>
      <x:c r="IEX5905" s="248"/>
      <x:c r="IEY5905" s="248"/>
      <x:c r="IEZ5905" s="248"/>
      <x:c r="IFA5905" s="248"/>
      <x:c r="IFB5905" s="248"/>
      <x:c r="IFC5905" s="248"/>
      <x:c r="IFD5905" s="248"/>
      <x:c r="IFE5905" s="248"/>
      <x:c r="IFF5905" s="248"/>
      <x:c r="IFG5905" s="248"/>
      <x:c r="IFH5905" s="248"/>
      <x:c r="IFI5905" s="248"/>
      <x:c r="IFJ5905" s="248"/>
      <x:c r="IFK5905" s="248"/>
      <x:c r="IFL5905" s="248"/>
      <x:c r="IFM5905" s="248"/>
      <x:c r="IFN5905" s="248"/>
      <x:c r="IFO5905" s="248"/>
      <x:c r="IFP5905" s="248"/>
      <x:c r="IFQ5905" s="248"/>
      <x:c r="IFR5905" s="248"/>
      <x:c r="IFS5905" s="248"/>
      <x:c r="IFT5905" s="248"/>
      <x:c r="IFU5905" s="248"/>
      <x:c r="IFV5905" s="248"/>
      <x:c r="IFW5905" s="248"/>
      <x:c r="IFX5905" s="248"/>
      <x:c r="IFY5905" s="248"/>
      <x:c r="IFZ5905" s="248"/>
      <x:c r="IGA5905" s="248"/>
      <x:c r="IGB5905" s="248"/>
      <x:c r="IGC5905" s="248"/>
      <x:c r="IGD5905" s="248"/>
      <x:c r="IGE5905" s="248"/>
      <x:c r="IGF5905" s="248"/>
      <x:c r="IGG5905" s="248"/>
      <x:c r="IGH5905" s="248"/>
      <x:c r="IGI5905" s="248"/>
      <x:c r="IGJ5905" s="248"/>
      <x:c r="IGK5905" s="248"/>
      <x:c r="IGL5905" s="248"/>
      <x:c r="IGM5905" s="248"/>
      <x:c r="IGN5905" s="248"/>
      <x:c r="IGO5905" s="248"/>
      <x:c r="IGP5905" s="248"/>
      <x:c r="IGQ5905" s="248"/>
      <x:c r="IGR5905" s="248"/>
      <x:c r="IGS5905" s="248"/>
      <x:c r="IGT5905" s="248"/>
      <x:c r="IGU5905" s="248"/>
      <x:c r="IGV5905" s="248"/>
      <x:c r="IGW5905" s="248"/>
      <x:c r="IGX5905" s="248"/>
      <x:c r="IGY5905" s="248"/>
      <x:c r="IGZ5905" s="248"/>
      <x:c r="IHA5905" s="248"/>
      <x:c r="IHB5905" s="248"/>
      <x:c r="IHC5905" s="248"/>
      <x:c r="IHD5905" s="248"/>
      <x:c r="IHE5905" s="248"/>
      <x:c r="IHF5905" s="248"/>
      <x:c r="IHG5905" s="248"/>
      <x:c r="IHH5905" s="248"/>
      <x:c r="IHI5905" s="248"/>
      <x:c r="IHJ5905" s="248"/>
      <x:c r="IHK5905" s="248"/>
      <x:c r="IHL5905" s="248"/>
      <x:c r="IHM5905" s="248"/>
      <x:c r="IHN5905" s="248"/>
      <x:c r="IHO5905" s="248"/>
      <x:c r="IHP5905" s="248"/>
      <x:c r="IHQ5905" s="248"/>
      <x:c r="IHR5905" s="248"/>
      <x:c r="IHS5905" s="248"/>
      <x:c r="IHT5905" s="248"/>
      <x:c r="IHU5905" s="248"/>
      <x:c r="IHV5905" s="248"/>
      <x:c r="IHW5905" s="248"/>
      <x:c r="IHX5905" s="248"/>
      <x:c r="IHY5905" s="248"/>
      <x:c r="IHZ5905" s="248"/>
      <x:c r="IIA5905" s="248"/>
      <x:c r="IIB5905" s="248"/>
      <x:c r="IIC5905" s="248"/>
      <x:c r="IID5905" s="248"/>
      <x:c r="IIE5905" s="248"/>
      <x:c r="IIF5905" s="248"/>
      <x:c r="IIG5905" s="248"/>
      <x:c r="IIH5905" s="248"/>
      <x:c r="III5905" s="248"/>
      <x:c r="IIJ5905" s="248"/>
      <x:c r="IIK5905" s="248"/>
      <x:c r="IIL5905" s="248"/>
      <x:c r="IIM5905" s="248"/>
      <x:c r="IIN5905" s="248"/>
      <x:c r="IIO5905" s="248"/>
      <x:c r="IIP5905" s="248"/>
      <x:c r="IIQ5905" s="248"/>
      <x:c r="IIR5905" s="248"/>
      <x:c r="IIS5905" s="248"/>
      <x:c r="IIT5905" s="248"/>
      <x:c r="IIU5905" s="248"/>
      <x:c r="IIV5905" s="248"/>
      <x:c r="IIW5905" s="248"/>
      <x:c r="IIX5905" s="248"/>
      <x:c r="IIY5905" s="248"/>
      <x:c r="IIZ5905" s="248"/>
      <x:c r="IJA5905" s="248"/>
      <x:c r="IJB5905" s="248"/>
      <x:c r="IJC5905" s="248"/>
      <x:c r="IJD5905" s="248"/>
      <x:c r="IJE5905" s="248"/>
      <x:c r="IJF5905" s="248"/>
      <x:c r="IJG5905" s="248"/>
      <x:c r="IJH5905" s="248"/>
      <x:c r="IJI5905" s="248"/>
      <x:c r="IJJ5905" s="248"/>
      <x:c r="IJK5905" s="248"/>
      <x:c r="IJL5905" s="248"/>
      <x:c r="IJM5905" s="248"/>
      <x:c r="IJN5905" s="248"/>
      <x:c r="IJO5905" s="248"/>
      <x:c r="IJP5905" s="248"/>
      <x:c r="IJQ5905" s="248"/>
      <x:c r="IJR5905" s="248"/>
      <x:c r="IJS5905" s="248"/>
      <x:c r="IJT5905" s="248"/>
      <x:c r="IJU5905" s="248"/>
      <x:c r="IJV5905" s="248"/>
      <x:c r="IJW5905" s="248"/>
      <x:c r="IJX5905" s="248"/>
      <x:c r="IJY5905" s="248"/>
      <x:c r="IJZ5905" s="248"/>
      <x:c r="IKA5905" s="248"/>
      <x:c r="IKB5905" s="248"/>
      <x:c r="IKC5905" s="248"/>
      <x:c r="IKD5905" s="248"/>
      <x:c r="IKE5905" s="248"/>
      <x:c r="IKF5905" s="248"/>
      <x:c r="IKG5905" s="248"/>
      <x:c r="IKH5905" s="248"/>
      <x:c r="IKI5905" s="248"/>
      <x:c r="IKJ5905" s="248"/>
      <x:c r="IKK5905" s="248"/>
      <x:c r="IKL5905" s="248"/>
      <x:c r="IKM5905" s="248"/>
      <x:c r="IKN5905" s="248"/>
      <x:c r="IKO5905" s="248"/>
      <x:c r="IKP5905" s="248"/>
      <x:c r="IKQ5905" s="248"/>
      <x:c r="IKR5905" s="248"/>
      <x:c r="IKS5905" s="248"/>
      <x:c r="IKT5905" s="248"/>
      <x:c r="IKU5905" s="248"/>
      <x:c r="IKV5905" s="248"/>
      <x:c r="IKW5905" s="248"/>
      <x:c r="IKX5905" s="248"/>
      <x:c r="IKY5905" s="248"/>
      <x:c r="IKZ5905" s="248"/>
      <x:c r="ILA5905" s="248"/>
      <x:c r="ILB5905" s="248"/>
      <x:c r="ILC5905" s="248"/>
      <x:c r="ILD5905" s="248"/>
      <x:c r="ILE5905" s="248"/>
      <x:c r="ILF5905" s="248"/>
      <x:c r="ILG5905" s="248"/>
      <x:c r="ILH5905" s="248"/>
      <x:c r="ILI5905" s="248"/>
      <x:c r="ILJ5905" s="248"/>
      <x:c r="ILK5905" s="248"/>
      <x:c r="ILL5905" s="248"/>
      <x:c r="ILM5905" s="248"/>
      <x:c r="ILN5905" s="248"/>
      <x:c r="ILO5905" s="248"/>
      <x:c r="ILP5905" s="248"/>
      <x:c r="ILQ5905" s="248"/>
      <x:c r="ILR5905" s="248"/>
      <x:c r="ILS5905" s="248"/>
      <x:c r="ILT5905" s="248"/>
      <x:c r="ILU5905" s="248"/>
      <x:c r="ILV5905" s="248"/>
      <x:c r="ILW5905" s="248"/>
      <x:c r="ILX5905" s="248"/>
      <x:c r="ILY5905" s="248"/>
      <x:c r="ILZ5905" s="248"/>
      <x:c r="IMA5905" s="248"/>
      <x:c r="IMB5905" s="248"/>
      <x:c r="IMC5905" s="248"/>
      <x:c r="IMD5905" s="248"/>
      <x:c r="IME5905" s="248"/>
      <x:c r="IMF5905" s="248"/>
      <x:c r="IMG5905" s="248"/>
      <x:c r="IMH5905" s="248"/>
      <x:c r="IMI5905" s="248"/>
      <x:c r="IMJ5905" s="248"/>
      <x:c r="IMK5905" s="248"/>
      <x:c r="IML5905" s="248"/>
      <x:c r="IMM5905" s="248"/>
      <x:c r="IMN5905" s="248"/>
      <x:c r="IMO5905" s="248"/>
      <x:c r="IMP5905" s="248"/>
      <x:c r="IMQ5905" s="248"/>
      <x:c r="IMR5905" s="248"/>
      <x:c r="IMS5905" s="248"/>
      <x:c r="IMT5905" s="248"/>
      <x:c r="IMU5905" s="248"/>
      <x:c r="IMV5905" s="248"/>
      <x:c r="IMW5905" s="248"/>
      <x:c r="IMX5905" s="248"/>
      <x:c r="IMY5905" s="248"/>
      <x:c r="IMZ5905" s="248"/>
      <x:c r="INA5905" s="248"/>
      <x:c r="INB5905" s="248"/>
      <x:c r="INC5905" s="248"/>
      <x:c r="IND5905" s="248"/>
      <x:c r="INE5905" s="248"/>
      <x:c r="INF5905" s="248"/>
      <x:c r="ING5905" s="248"/>
      <x:c r="INH5905" s="248"/>
      <x:c r="INI5905" s="248"/>
      <x:c r="INJ5905" s="248"/>
      <x:c r="INK5905" s="248"/>
      <x:c r="INL5905" s="248"/>
      <x:c r="INM5905" s="248"/>
      <x:c r="INN5905" s="248"/>
      <x:c r="INO5905" s="248"/>
      <x:c r="INP5905" s="248"/>
      <x:c r="INQ5905" s="248"/>
      <x:c r="INR5905" s="248"/>
      <x:c r="INS5905" s="248"/>
      <x:c r="INT5905" s="248"/>
      <x:c r="INU5905" s="248"/>
      <x:c r="INV5905" s="248"/>
      <x:c r="INW5905" s="248"/>
      <x:c r="INX5905" s="248"/>
      <x:c r="INY5905" s="248"/>
      <x:c r="INZ5905" s="248"/>
      <x:c r="IOA5905" s="248"/>
      <x:c r="IOB5905" s="248"/>
      <x:c r="IOC5905" s="248"/>
      <x:c r="IOD5905" s="248"/>
      <x:c r="IOE5905" s="248"/>
      <x:c r="IOF5905" s="248"/>
      <x:c r="IOG5905" s="248"/>
      <x:c r="IOH5905" s="248"/>
      <x:c r="IOI5905" s="248"/>
      <x:c r="IOJ5905" s="248"/>
      <x:c r="IOK5905" s="248"/>
      <x:c r="IOL5905" s="248"/>
      <x:c r="IOM5905" s="248"/>
      <x:c r="ION5905" s="248"/>
      <x:c r="IOO5905" s="248"/>
      <x:c r="IOP5905" s="248"/>
      <x:c r="IOQ5905" s="248"/>
      <x:c r="IOR5905" s="248"/>
      <x:c r="IOS5905" s="248"/>
      <x:c r="IOT5905" s="248"/>
      <x:c r="IOU5905" s="248"/>
      <x:c r="IOV5905" s="248"/>
      <x:c r="IOW5905" s="248"/>
      <x:c r="IOX5905" s="248"/>
      <x:c r="IOY5905" s="248"/>
      <x:c r="IOZ5905" s="248"/>
      <x:c r="IPA5905" s="248"/>
      <x:c r="IPB5905" s="248"/>
      <x:c r="IPC5905" s="248"/>
      <x:c r="IPD5905" s="248"/>
      <x:c r="IPE5905" s="248"/>
      <x:c r="IPF5905" s="248"/>
      <x:c r="IPG5905" s="248"/>
      <x:c r="IPH5905" s="248"/>
      <x:c r="IPI5905" s="248"/>
      <x:c r="IPJ5905" s="248"/>
      <x:c r="IPK5905" s="248"/>
      <x:c r="IPL5905" s="248"/>
      <x:c r="IPM5905" s="248"/>
      <x:c r="IPN5905" s="248"/>
      <x:c r="IPO5905" s="248"/>
      <x:c r="IPP5905" s="248"/>
      <x:c r="IPQ5905" s="248"/>
      <x:c r="IPR5905" s="248"/>
      <x:c r="IPS5905" s="248"/>
      <x:c r="IPT5905" s="248"/>
      <x:c r="IPU5905" s="248"/>
      <x:c r="IPV5905" s="248"/>
      <x:c r="IPW5905" s="248"/>
      <x:c r="IPX5905" s="248"/>
      <x:c r="IPY5905" s="248"/>
      <x:c r="IPZ5905" s="248"/>
      <x:c r="IQA5905" s="248"/>
      <x:c r="IQB5905" s="248"/>
      <x:c r="IQC5905" s="248"/>
      <x:c r="IQD5905" s="248"/>
      <x:c r="IQE5905" s="248"/>
      <x:c r="IQF5905" s="248"/>
      <x:c r="IQG5905" s="248"/>
      <x:c r="IQH5905" s="248"/>
      <x:c r="IQI5905" s="248"/>
      <x:c r="IQJ5905" s="248"/>
      <x:c r="IQK5905" s="248"/>
      <x:c r="IQL5905" s="248"/>
      <x:c r="IQM5905" s="248"/>
      <x:c r="IQN5905" s="248"/>
      <x:c r="IQO5905" s="248"/>
      <x:c r="IQP5905" s="248"/>
      <x:c r="IQQ5905" s="248"/>
      <x:c r="IQR5905" s="248"/>
      <x:c r="IQS5905" s="248"/>
      <x:c r="IQT5905" s="248"/>
      <x:c r="IQU5905" s="248"/>
      <x:c r="IQV5905" s="248"/>
      <x:c r="IQW5905" s="248"/>
      <x:c r="IQX5905" s="248"/>
      <x:c r="IQY5905" s="248"/>
      <x:c r="IQZ5905" s="248"/>
      <x:c r="IRA5905" s="248"/>
      <x:c r="IRB5905" s="248"/>
      <x:c r="IRC5905" s="248"/>
      <x:c r="IRD5905" s="248"/>
      <x:c r="IRE5905" s="248"/>
      <x:c r="IRF5905" s="248"/>
      <x:c r="IRG5905" s="248"/>
      <x:c r="IRH5905" s="248"/>
      <x:c r="IRI5905" s="248"/>
      <x:c r="IRJ5905" s="248"/>
      <x:c r="IRK5905" s="248"/>
      <x:c r="IRL5905" s="248"/>
      <x:c r="IRM5905" s="248"/>
      <x:c r="IRN5905" s="248"/>
      <x:c r="IRO5905" s="248"/>
      <x:c r="IRP5905" s="248"/>
      <x:c r="IRQ5905" s="248"/>
      <x:c r="IRR5905" s="248"/>
      <x:c r="IRS5905" s="248"/>
      <x:c r="IRT5905" s="248"/>
      <x:c r="IRU5905" s="248"/>
      <x:c r="IRV5905" s="248"/>
      <x:c r="IRW5905" s="248"/>
      <x:c r="IRX5905" s="248"/>
      <x:c r="IRY5905" s="248"/>
      <x:c r="IRZ5905" s="248"/>
      <x:c r="ISA5905" s="248"/>
      <x:c r="ISB5905" s="248"/>
      <x:c r="ISC5905" s="248"/>
      <x:c r="ISD5905" s="248"/>
      <x:c r="ISE5905" s="248"/>
      <x:c r="ISF5905" s="248"/>
      <x:c r="ISG5905" s="248"/>
      <x:c r="ISH5905" s="248"/>
      <x:c r="ISI5905" s="248"/>
      <x:c r="ISJ5905" s="248"/>
      <x:c r="ISK5905" s="248"/>
      <x:c r="ISL5905" s="248"/>
      <x:c r="ISM5905" s="248"/>
      <x:c r="ISN5905" s="248"/>
      <x:c r="ISO5905" s="248"/>
      <x:c r="ISP5905" s="248"/>
      <x:c r="ISQ5905" s="248"/>
      <x:c r="ISR5905" s="248"/>
      <x:c r="ISS5905" s="248"/>
      <x:c r="IST5905" s="248"/>
      <x:c r="ISU5905" s="248"/>
      <x:c r="ISV5905" s="248"/>
      <x:c r="ISW5905" s="248"/>
      <x:c r="ISX5905" s="248"/>
      <x:c r="ISY5905" s="248"/>
      <x:c r="ISZ5905" s="248"/>
      <x:c r="ITA5905" s="248"/>
      <x:c r="ITB5905" s="248"/>
      <x:c r="ITC5905" s="248"/>
      <x:c r="ITD5905" s="248"/>
      <x:c r="ITE5905" s="248"/>
      <x:c r="ITF5905" s="248"/>
      <x:c r="ITG5905" s="248"/>
      <x:c r="ITH5905" s="248"/>
      <x:c r="ITI5905" s="248"/>
      <x:c r="ITJ5905" s="248"/>
      <x:c r="ITK5905" s="248"/>
      <x:c r="ITL5905" s="248"/>
      <x:c r="ITM5905" s="248"/>
      <x:c r="ITN5905" s="248"/>
      <x:c r="ITO5905" s="248"/>
      <x:c r="ITP5905" s="248"/>
      <x:c r="ITQ5905" s="248"/>
      <x:c r="ITR5905" s="248"/>
      <x:c r="ITS5905" s="248"/>
      <x:c r="ITT5905" s="248"/>
      <x:c r="ITU5905" s="248"/>
      <x:c r="ITV5905" s="248"/>
      <x:c r="ITW5905" s="248"/>
      <x:c r="ITX5905" s="248"/>
      <x:c r="ITY5905" s="248"/>
      <x:c r="ITZ5905" s="248"/>
      <x:c r="IUA5905" s="248"/>
      <x:c r="IUB5905" s="248"/>
      <x:c r="IUC5905" s="248"/>
      <x:c r="IUD5905" s="248"/>
      <x:c r="IUE5905" s="248"/>
      <x:c r="IUF5905" s="248"/>
      <x:c r="IUG5905" s="248"/>
      <x:c r="IUH5905" s="248"/>
      <x:c r="IUI5905" s="248"/>
      <x:c r="IUJ5905" s="248"/>
      <x:c r="IUK5905" s="248"/>
      <x:c r="IUL5905" s="248"/>
      <x:c r="IUM5905" s="248"/>
      <x:c r="IUN5905" s="248"/>
      <x:c r="IUO5905" s="248"/>
      <x:c r="IUP5905" s="248"/>
      <x:c r="IUQ5905" s="248"/>
      <x:c r="IUR5905" s="248"/>
      <x:c r="IUS5905" s="248"/>
      <x:c r="IUT5905" s="248"/>
      <x:c r="IUU5905" s="248"/>
      <x:c r="IUV5905" s="248"/>
      <x:c r="IUW5905" s="248"/>
      <x:c r="IUX5905" s="248"/>
      <x:c r="IUY5905" s="248"/>
      <x:c r="IUZ5905" s="248"/>
      <x:c r="IVA5905" s="248"/>
      <x:c r="IVB5905" s="248"/>
      <x:c r="IVC5905" s="248"/>
      <x:c r="IVD5905" s="248"/>
      <x:c r="IVE5905" s="248"/>
      <x:c r="IVF5905" s="248"/>
      <x:c r="IVG5905" s="248"/>
      <x:c r="IVH5905" s="248"/>
      <x:c r="IVI5905" s="248"/>
      <x:c r="IVJ5905" s="248"/>
      <x:c r="IVK5905" s="248"/>
      <x:c r="IVL5905" s="248"/>
      <x:c r="IVM5905" s="248"/>
      <x:c r="IVN5905" s="248"/>
      <x:c r="IVO5905" s="248"/>
      <x:c r="IVP5905" s="248"/>
      <x:c r="IVQ5905" s="248"/>
      <x:c r="IVR5905" s="248"/>
      <x:c r="IVS5905" s="248"/>
      <x:c r="IVT5905" s="248"/>
      <x:c r="IVU5905" s="248"/>
      <x:c r="IVV5905" s="248"/>
      <x:c r="IVW5905" s="248"/>
      <x:c r="IVX5905" s="248"/>
      <x:c r="IVY5905" s="248"/>
      <x:c r="IVZ5905" s="248"/>
      <x:c r="IWA5905" s="248"/>
      <x:c r="IWB5905" s="248"/>
      <x:c r="IWC5905" s="248"/>
      <x:c r="IWD5905" s="248"/>
      <x:c r="IWE5905" s="248"/>
      <x:c r="IWF5905" s="248"/>
      <x:c r="IWG5905" s="248"/>
      <x:c r="IWH5905" s="248"/>
      <x:c r="IWI5905" s="248"/>
      <x:c r="IWJ5905" s="248"/>
      <x:c r="IWK5905" s="248"/>
      <x:c r="IWL5905" s="248"/>
      <x:c r="IWM5905" s="248"/>
      <x:c r="IWN5905" s="248"/>
      <x:c r="IWO5905" s="248"/>
      <x:c r="IWP5905" s="248"/>
      <x:c r="IWQ5905" s="248"/>
      <x:c r="IWR5905" s="248"/>
      <x:c r="IWS5905" s="248"/>
      <x:c r="IWT5905" s="248"/>
      <x:c r="IWU5905" s="248"/>
      <x:c r="IWV5905" s="248"/>
      <x:c r="IWW5905" s="248"/>
      <x:c r="IWX5905" s="248"/>
      <x:c r="IWY5905" s="248"/>
      <x:c r="IWZ5905" s="248"/>
      <x:c r="IXA5905" s="248"/>
      <x:c r="IXB5905" s="248"/>
      <x:c r="IXC5905" s="248"/>
      <x:c r="IXD5905" s="248"/>
      <x:c r="IXE5905" s="248"/>
      <x:c r="IXF5905" s="248"/>
      <x:c r="IXG5905" s="248"/>
      <x:c r="IXH5905" s="248"/>
      <x:c r="IXI5905" s="248"/>
      <x:c r="IXJ5905" s="248"/>
      <x:c r="IXK5905" s="248"/>
      <x:c r="IXL5905" s="248"/>
      <x:c r="IXM5905" s="248"/>
      <x:c r="IXN5905" s="248"/>
      <x:c r="IXO5905" s="248"/>
      <x:c r="IXP5905" s="248"/>
      <x:c r="IXQ5905" s="248"/>
      <x:c r="IXR5905" s="248"/>
      <x:c r="IXS5905" s="248"/>
      <x:c r="IXT5905" s="248"/>
      <x:c r="IXU5905" s="248"/>
      <x:c r="IXV5905" s="248"/>
      <x:c r="IXW5905" s="248"/>
      <x:c r="IXX5905" s="248"/>
      <x:c r="IXY5905" s="248"/>
      <x:c r="IXZ5905" s="248"/>
      <x:c r="IYA5905" s="248"/>
      <x:c r="IYB5905" s="248"/>
      <x:c r="IYC5905" s="248"/>
      <x:c r="IYD5905" s="248"/>
      <x:c r="IYE5905" s="248"/>
      <x:c r="IYF5905" s="248"/>
      <x:c r="IYG5905" s="248"/>
      <x:c r="IYH5905" s="248"/>
      <x:c r="IYI5905" s="248"/>
      <x:c r="IYJ5905" s="248"/>
      <x:c r="IYK5905" s="248"/>
      <x:c r="IYL5905" s="248"/>
      <x:c r="IYM5905" s="248"/>
      <x:c r="IYN5905" s="248"/>
      <x:c r="IYO5905" s="248"/>
      <x:c r="IYP5905" s="248"/>
      <x:c r="IYQ5905" s="248"/>
      <x:c r="IYR5905" s="248"/>
      <x:c r="IYS5905" s="248"/>
      <x:c r="IYT5905" s="248"/>
      <x:c r="IYU5905" s="248"/>
      <x:c r="IYV5905" s="248"/>
      <x:c r="IYW5905" s="248"/>
      <x:c r="IYX5905" s="248"/>
      <x:c r="IYY5905" s="248"/>
      <x:c r="IYZ5905" s="248"/>
      <x:c r="IZA5905" s="248"/>
      <x:c r="IZB5905" s="248"/>
      <x:c r="IZC5905" s="248"/>
      <x:c r="IZD5905" s="248"/>
      <x:c r="IZE5905" s="248"/>
      <x:c r="IZF5905" s="248"/>
      <x:c r="IZG5905" s="248"/>
      <x:c r="IZH5905" s="248"/>
      <x:c r="IZI5905" s="248"/>
      <x:c r="IZJ5905" s="248"/>
      <x:c r="IZK5905" s="248"/>
      <x:c r="IZL5905" s="248"/>
      <x:c r="IZM5905" s="248"/>
      <x:c r="IZN5905" s="248"/>
      <x:c r="IZO5905" s="248"/>
      <x:c r="IZP5905" s="248"/>
      <x:c r="IZQ5905" s="248"/>
      <x:c r="IZR5905" s="248"/>
      <x:c r="IZS5905" s="248"/>
      <x:c r="IZT5905" s="248"/>
      <x:c r="IZU5905" s="248"/>
      <x:c r="IZV5905" s="248"/>
      <x:c r="IZW5905" s="248"/>
      <x:c r="IZX5905" s="248"/>
      <x:c r="IZY5905" s="248"/>
      <x:c r="IZZ5905" s="248"/>
      <x:c r="JAA5905" s="248"/>
      <x:c r="JAB5905" s="248"/>
      <x:c r="JAC5905" s="248"/>
      <x:c r="JAD5905" s="248"/>
      <x:c r="JAE5905" s="248"/>
      <x:c r="JAF5905" s="248"/>
      <x:c r="JAG5905" s="248"/>
      <x:c r="JAH5905" s="248"/>
      <x:c r="JAI5905" s="248"/>
      <x:c r="JAJ5905" s="248"/>
      <x:c r="JAK5905" s="248"/>
      <x:c r="JAL5905" s="248"/>
      <x:c r="JAM5905" s="248"/>
      <x:c r="JAN5905" s="248"/>
      <x:c r="JAO5905" s="248"/>
      <x:c r="JAP5905" s="248"/>
      <x:c r="JAQ5905" s="248"/>
      <x:c r="JAR5905" s="248"/>
      <x:c r="JAS5905" s="248"/>
      <x:c r="JAT5905" s="248"/>
      <x:c r="JAU5905" s="248"/>
      <x:c r="JAV5905" s="248"/>
      <x:c r="JAW5905" s="248"/>
      <x:c r="JAX5905" s="248"/>
      <x:c r="JAY5905" s="248"/>
      <x:c r="JAZ5905" s="248"/>
      <x:c r="JBA5905" s="248"/>
      <x:c r="JBB5905" s="248"/>
      <x:c r="JBC5905" s="248"/>
      <x:c r="JBD5905" s="248"/>
      <x:c r="JBE5905" s="248"/>
      <x:c r="JBF5905" s="248"/>
      <x:c r="JBG5905" s="248"/>
      <x:c r="JBH5905" s="248"/>
      <x:c r="JBI5905" s="248"/>
      <x:c r="JBJ5905" s="248"/>
      <x:c r="JBK5905" s="248"/>
      <x:c r="JBL5905" s="248"/>
      <x:c r="JBM5905" s="248"/>
      <x:c r="JBN5905" s="248"/>
      <x:c r="JBO5905" s="248"/>
      <x:c r="JBP5905" s="248"/>
      <x:c r="JBQ5905" s="248"/>
      <x:c r="JBR5905" s="248"/>
      <x:c r="JBS5905" s="248"/>
      <x:c r="JBT5905" s="248"/>
      <x:c r="JBU5905" s="248"/>
      <x:c r="JBV5905" s="248"/>
      <x:c r="JBW5905" s="248"/>
      <x:c r="JBX5905" s="248"/>
      <x:c r="JBY5905" s="248"/>
      <x:c r="JBZ5905" s="248"/>
      <x:c r="JCA5905" s="248"/>
      <x:c r="JCB5905" s="248"/>
      <x:c r="JCC5905" s="248"/>
      <x:c r="JCD5905" s="248"/>
      <x:c r="JCE5905" s="248"/>
      <x:c r="JCF5905" s="248"/>
      <x:c r="JCG5905" s="248"/>
      <x:c r="JCH5905" s="248"/>
      <x:c r="JCI5905" s="248"/>
      <x:c r="JCJ5905" s="248"/>
      <x:c r="JCK5905" s="248"/>
      <x:c r="JCL5905" s="248"/>
      <x:c r="JCM5905" s="248"/>
      <x:c r="JCN5905" s="248"/>
      <x:c r="JCO5905" s="248"/>
      <x:c r="JCP5905" s="248"/>
      <x:c r="JCQ5905" s="248"/>
      <x:c r="JCR5905" s="248"/>
      <x:c r="JCS5905" s="248"/>
      <x:c r="JCT5905" s="248"/>
      <x:c r="JCU5905" s="248"/>
      <x:c r="JCV5905" s="248"/>
      <x:c r="JCW5905" s="248"/>
      <x:c r="JCX5905" s="248"/>
      <x:c r="JCY5905" s="248"/>
      <x:c r="JCZ5905" s="248"/>
      <x:c r="JDA5905" s="248"/>
      <x:c r="JDB5905" s="248"/>
      <x:c r="JDC5905" s="248"/>
      <x:c r="JDD5905" s="248"/>
      <x:c r="JDE5905" s="248"/>
      <x:c r="JDF5905" s="248"/>
      <x:c r="JDG5905" s="248"/>
      <x:c r="JDH5905" s="248"/>
      <x:c r="JDI5905" s="248"/>
      <x:c r="JDJ5905" s="248"/>
      <x:c r="JDK5905" s="248"/>
      <x:c r="JDL5905" s="248"/>
      <x:c r="JDM5905" s="248"/>
      <x:c r="JDN5905" s="248"/>
      <x:c r="JDO5905" s="248"/>
      <x:c r="JDP5905" s="248"/>
      <x:c r="JDQ5905" s="248"/>
      <x:c r="JDR5905" s="248"/>
      <x:c r="JDS5905" s="248"/>
      <x:c r="JDT5905" s="248"/>
      <x:c r="JDU5905" s="248"/>
      <x:c r="JDV5905" s="248"/>
      <x:c r="JDW5905" s="248"/>
      <x:c r="JDX5905" s="248"/>
      <x:c r="JDY5905" s="248"/>
      <x:c r="JDZ5905" s="248"/>
      <x:c r="JEA5905" s="248"/>
      <x:c r="JEB5905" s="248"/>
      <x:c r="JEC5905" s="248"/>
      <x:c r="JED5905" s="248"/>
      <x:c r="JEE5905" s="248"/>
      <x:c r="JEF5905" s="248"/>
      <x:c r="JEG5905" s="248"/>
      <x:c r="JEH5905" s="248"/>
      <x:c r="JEI5905" s="248"/>
      <x:c r="JEJ5905" s="248"/>
      <x:c r="JEK5905" s="248"/>
      <x:c r="JEL5905" s="248"/>
      <x:c r="JEM5905" s="248"/>
      <x:c r="JEN5905" s="248"/>
      <x:c r="JEO5905" s="248"/>
      <x:c r="JEP5905" s="248"/>
      <x:c r="JEQ5905" s="248"/>
      <x:c r="JER5905" s="248"/>
      <x:c r="JES5905" s="248"/>
      <x:c r="JET5905" s="248"/>
      <x:c r="JEU5905" s="248"/>
      <x:c r="JEV5905" s="248"/>
      <x:c r="JEW5905" s="248"/>
      <x:c r="JEX5905" s="248"/>
      <x:c r="JEY5905" s="248"/>
      <x:c r="JEZ5905" s="248"/>
      <x:c r="JFA5905" s="248"/>
      <x:c r="JFB5905" s="248"/>
      <x:c r="JFC5905" s="248"/>
      <x:c r="JFD5905" s="248"/>
      <x:c r="JFE5905" s="248"/>
      <x:c r="JFF5905" s="248"/>
      <x:c r="JFG5905" s="248"/>
      <x:c r="JFH5905" s="248"/>
      <x:c r="JFI5905" s="248"/>
      <x:c r="JFJ5905" s="248"/>
      <x:c r="JFK5905" s="248"/>
      <x:c r="JFL5905" s="248"/>
      <x:c r="JFM5905" s="248"/>
      <x:c r="JFN5905" s="248"/>
      <x:c r="JFO5905" s="248"/>
      <x:c r="JFP5905" s="248"/>
      <x:c r="JFQ5905" s="248"/>
      <x:c r="JFR5905" s="248"/>
      <x:c r="JFS5905" s="248"/>
      <x:c r="JFT5905" s="248"/>
      <x:c r="JFU5905" s="248"/>
      <x:c r="JFV5905" s="248"/>
      <x:c r="JFW5905" s="248"/>
      <x:c r="JFX5905" s="248"/>
      <x:c r="JFY5905" s="248"/>
      <x:c r="JFZ5905" s="248"/>
      <x:c r="JGA5905" s="248"/>
      <x:c r="JGB5905" s="248"/>
      <x:c r="JGC5905" s="248"/>
      <x:c r="JGD5905" s="248"/>
      <x:c r="JGE5905" s="248"/>
      <x:c r="JGF5905" s="248"/>
      <x:c r="JGG5905" s="248"/>
      <x:c r="JGH5905" s="248"/>
      <x:c r="JGI5905" s="248"/>
      <x:c r="JGJ5905" s="248"/>
      <x:c r="JGK5905" s="248"/>
      <x:c r="JGL5905" s="248"/>
      <x:c r="JGM5905" s="248"/>
      <x:c r="JGN5905" s="248"/>
      <x:c r="JGO5905" s="248"/>
      <x:c r="JGP5905" s="248"/>
      <x:c r="JGQ5905" s="248"/>
      <x:c r="JGR5905" s="248"/>
      <x:c r="JGS5905" s="248"/>
      <x:c r="JGT5905" s="248"/>
      <x:c r="JGU5905" s="248"/>
      <x:c r="JGV5905" s="248"/>
      <x:c r="JGW5905" s="248"/>
      <x:c r="JGX5905" s="248"/>
      <x:c r="JGY5905" s="248"/>
      <x:c r="JGZ5905" s="248"/>
      <x:c r="JHA5905" s="248"/>
      <x:c r="JHB5905" s="248"/>
      <x:c r="JHC5905" s="248"/>
      <x:c r="JHD5905" s="248"/>
      <x:c r="JHE5905" s="248"/>
      <x:c r="JHF5905" s="248"/>
      <x:c r="JHG5905" s="248"/>
      <x:c r="JHH5905" s="248"/>
      <x:c r="JHI5905" s="248"/>
      <x:c r="JHJ5905" s="248"/>
      <x:c r="JHK5905" s="248"/>
      <x:c r="JHL5905" s="248"/>
      <x:c r="JHM5905" s="248"/>
      <x:c r="JHN5905" s="248"/>
      <x:c r="JHO5905" s="248"/>
      <x:c r="JHP5905" s="248"/>
      <x:c r="JHQ5905" s="248"/>
      <x:c r="JHR5905" s="248"/>
      <x:c r="JHS5905" s="248"/>
      <x:c r="JHT5905" s="248"/>
      <x:c r="JHU5905" s="248"/>
      <x:c r="JHV5905" s="248"/>
      <x:c r="JHW5905" s="248"/>
      <x:c r="JHX5905" s="248"/>
      <x:c r="JHY5905" s="248"/>
      <x:c r="JHZ5905" s="248"/>
      <x:c r="JIA5905" s="248"/>
      <x:c r="JIB5905" s="248"/>
      <x:c r="JIC5905" s="248"/>
      <x:c r="JID5905" s="248"/>
      <x:c r="JIE5905" s="248"/>
      <x:c r="JIF5905" s="248"/>
      <x:c r="JIG5905" s="248"/>
      <x:c r="JIH5905" s="248"/>
      <x:c r="JII5905" s="248"/>
      <x:c r="JIJ5905" s="248"/>
      <x:c r="JIK5905" s="248"/>
      <x:c r="JIL5905" s="248"/>
      <x:c r="JIM5905" s="248"/>
      <x:c r="JIN5905" s="248"/>
      <x:c r="JIO5905" s="248"/>
      <x:c r="JIP5905" s="248"/>
      <x:c r="JIQ5905" s="248"/>
      <x:c r="JIR5905" s="248"/>
      <x:c r="JIS5905" s="248"/>
      <x:c r="JIT5905" s="248"/>
      <x:c r="JIU5905" s="248"/>
      <x:c r="JIV5905" s="248"/>
      <x:c r="JIW5905" s="248"/>
      <x:c r="JIX5905" s="248"/>
      <x:c r="JIY5905" s="248"/>
      <x:c r="JIZ5905" s="248"/>
      <x:c r="JJA5905" s="248"/>
      <x:c r="JJB5905" s="248"/>
      <x:c r="JJC5905" s="248"/>
      <x:c r="JJD5905" s="248"/>
      <x:c r="JJE5905" s="248"/>
      <x:c r="JJF5905" s="248"/>
      <x:c r="JJG5905" s="248"/>
      <x:c r="JJH5905" s="248"/>
      <x:c r="JJI5905" s="248"/>
      <x:c r="JJJ5905" s="248"/>
      <x:c r="JJK5905" s="248"/>
      <x:c r="JJL5905" s="248"/>
      <x:c r="JJM5905" s="248"/>
      <x:c r="JJN5905" s="248"/>
      <x:c r="JJO5905" s="248"/>
      <x:c r="JJP5905" s="248"/>
      <x:c r="JJQ5905" s="248"/>
      <x:c r="JJR5905" s="248"/>
      <x:c r="JJS5905" s="248"/>
      <x:c r="JJT5905" s="248"/>
      <x:c r="JJU5905" s="248"/>
      <x:c r="JJV5905" s="248"/>
      <x:c r="JJW5905" s="248"/>
      <x:c r="JJX5905" s="248"/>
      <x:c r="JJY5905" s="248"/>
      <x:c r="JJZ5905" s="248"/>
      <x:c r="JKA5905" s="248"/>
      <x:c r="JKB5905" s="248"/>
      <x:c r="JKC5905" s="248"/>
      <x:c r="JKD5905" s="248"/>
      <x:c r="JKE5905" s="248"/>
      <x:c r="JKF5905" s="248"/>
      <x:c r="JKG5905" s="248"/>
      <x:c r="JKH5905" s="248"/>
      <x:c r="JKI5905" s="248"/>
      <x:c r="JKJ5905" s="248"/>
      <x:c r="JKK5905" s="248"/>
      <x:c r="JKL5905" s="248"/>
      <x:c r="JKM5905" s="248"/>
      <x:c r="JKN5905" s="248"/>
      <x:c r="JKO5905" s="248"/>
      <x:c r="JKP5905" s="248"/>
      <x:c r="JKQ5905" s="248"/>
      <x:c r="JKR5905" s="248"/>
      <x:c r="JKS5905" s="248"/>
      <x:c r="JKT5905" s="248"/>
      <x:c r="JKU5905" s="248"/>
      <x:c r="JKV5905" s="248"/>
      <x:c r="JKW5905" s="248"/>
      <x:c r="JKX5905" s="248"/>
      <x:c r="JKY5905" s="248"/>
      <x:c r="JKZ5905" s="248"/>
      <x:c r="JLA5905" s="248"/>
      <x:c r="JLB5905" s="248"/>
      <x:c r="JLC5905" s="248"/>
      <x:c r="JLD5905" s="248"/>
      <x:c r="JLE5905" s="248"/>
      <x:c r="JLF5905" s="248"/>
      <x:c r="JLG5905" s="248"/>
      <x:c r="JLH5905" s="248"/>
      <x:c r="JLI5905" s="248"/>
      <x:c r="JLJ5905" s="248"/>
      <x:c r="JLK5905" s="248"/>
      <x:c r="JLL5905" s="248"/>
      <x:c r="JLM5905" s="248"/>
      <x:c r="JLN5905" s="248"/>
      <x:c r="JLO5905" s="248"/>
      <x:c r="JLP5905" s="248"/>
      <x:c r="JLQ5905" s="248"/>
      <x:c r="JLR5905" s="248"/>
      <x:c r="JLS5905" s="248"/>
      <x:c r="JLT5905" s="248"/>
      <x:c r="JLU5905" s="248"/>
      <x:c r="JLV5905" s="248"/>
      <x:c r="JLW5905" s="248"/>
      <x:c r="JLX5905" s="248"/>
      <x:c r="JLY5905" s="248"/>
      <x:c r="JLZ5905" s="248"/>
      <x:c r="JMA5905" s="248"/>
      <x:c r="JMB5905" s="248"/>
      <x:c r="JMC5905" s="248"/>
      <x:c r="JMD5905" s="248"/>
      <x:c r="JME5905" s="248"/>
      <x:c r="JMF5905" s="248"/>
      <x:c r="JMG5905" s="248"/>
      <x:c r="JMH5905" s="248"/>
      <x:c r="JMI5905" s="248"/>
      <x:c r="JMJ5905" s="248"/>
      <x:c r="JMK5905" s="248"/>
      <x:c r="JML5905" s="248"/>
      <x:c r="JMM5905" s="248"/>
      <x:c r="JMN5905" s="248"/>
      <x:c r="JMO5905" s="248"/>
      <x:c r="JMP5905" s="248"/>
      <x:c r="JMQ5905" s="248"/>
      <x:c r="JMR5905" s="248"/>
      <x:c r="JMS5905" s="248"/>
      <x:c r="JMT5905" s="248"/>
      <x:c r="JMU5905" s="248"/>
      <x:c r="JMV5905" s="248"/>
      <x:c r="JMW5905" s="248"/>
      <x:c r="JMX5905" s="248"/>
      <x:c r="JMY5905" s="248"/>
      <x:c r="JMZ5905" s="248"/>
      <x:c r="JNA5905" s="248"/>
      <x:c r="JNB5905" s="248"/>
      <x:c r="JNC5905" s="248"/>
      <x:c r="JND5905" s="248"/>
      <x:c r="JNE5905" s="248"/>
      <x:c r="JNF5905" s="248"/>
      <x:c r="JNG5905" s="248"/>
      <x:c r="JNH5905" s="248"/>
      <x:c r="JNI5905" s="248"/>
      <x:c r="JNJ5905" s="248"/>
      <x:c r="JNK5905" s="248"/>
      <x:c r="JNL5905" s="248"/>
      <x:c r="JNM5905" s="248"/>
      <x:c r="JNN5905" s="248"/>
      <x:c r="JNO5905" s="248"/>
      <x:c r="JNP5905" s="248"/>
      <x:c r="JNQ5905" s="248"/>
      <x:c r="JNR5905" s="248"/>
      <x:c r="JNS5905" s="248"/>
      <x:c r="JNT5905" s="248"/>
      <x:c r="JNU5905" s="248"/>
      <x:c r="JNV5905" s="248"/>
      <x:c r="JNW5905" s="248"/>
      <x:c r="JNX5905" s="248"/>
      <x:c r="JNY5905" s="248"/>
      <x:c r="JNZ5905" s="248"/>
      <x:c r="JOA5905" s="248"/>
      <x:c r="JOB5905" s="248"/>
      <x:c r="JOC5905" s="248"/>
      <x:c r="JOD5905" s="248"/>
      <x:c r="JOE5905" s="248"/>
      <x:c r="JOF5905" s="248"/>
      <x:c r="JOG5905" s="248"/>
      <x:c r="JOH5905" s="248"/>
      <x:c r="JOI5905" s="248"/>
      <x:c r="JOJ5905" s="248"/>
      <x:c r="JOK5905" s="248"/>
      <x:c r="JOL5905" s="248"/>
      <x:c r="JOM5905" s="248"/>
      <x:c r="JON5905" s="248"/>
      <x:c r="JOO5905" s="248"/>
      <x:c r="JOP5905" s="248"/>
      <x:c r="JOQ5905" s="248"/>
      <x:c r="JOR5905" s="248"/>
      <x:c r="JOS5905" s="248"/>
      <x:c r="JOT5905" s="248"/>
      <x:c r="JOU5905" s="248"/>
      <x:c r="JOV5905" s="248"/>
      <x:c r="JOW5905" s="248"/>
      <x:c r="JOX5905" s="248"/>
      <x:c r="JOY5905" s="248"/>
      <x:c r="JOZ5905" s="248"/>
      <x:c r="JPA5905" s="248"/>
      <x:c r="JPB5905" s="248"/>
      <x:c r="JPC5905" s="248"/>
      <x:c r="JPD5905" s="248"/>
      <x:c r="JPE5905" s="248"/>
      <x:c r="JPF5905" s="248"/>
      <x:c r="JPG5905" s="248"/>
      <x:c r="JPH5905" s="248"/>
      <x:c r="JPI5905" s="248"/>
      <x:c r="JPJ5905" s="248"/>
      <x:c r="JPK5905" s="248"/>
      <x:c r="JPL5905" s="248"/>
      <x:c r="JPM5905" s="248"/>
      <x:c r="JPN5905" s="248"/>
      <x:c r="JPO5905" s="248"/>
      <x:c r="JPP5905" s="248"/>
      <x:c r="JPQ5905" s="248"/>
      <x:c r="JPR5905" s="248"/>
      <x:c r="JPS5905" s="248"/>
      <x:c r="JPT5905" s="248"/>
      <x:c r="JPU5905" s="248"/>
      <x:c r="JPV5905" s="248"/>
      <x:c r="JPW5905" s="248"/>
      <x:c r="JPX5905" s="248"/>
      <x:c r="JPY5905" s="248"/>
      <x:c r="JPZ5905" s="248"/>
      <x:c r="JQA5905" s="248"/>
      <x:c r="JQB5905" s="248"/>
      <x:c r="JQC5905" s="248"/>
      <x:c r="JQD5905" s="248"/>
      <x:c r="JQE5905" s="248"/>
      <x:c r="JQF5905" s="248"/>
      <x:c r="JQG5905" s="248"/>
      <x:c r="JQH5905" s="248"/>
      <x:c r="JQI5905" s="248"/>
      <x:c r="JQJ5905" s="248"/>
      <x:c r="JQK5905" s="248"/>
      <x:c r="JQL5905" s="248"/>
      <x:c r="JQM5905" s="248"/>
      <x:c r="JQN5905" s="248"/>
      <x:c r="JQO5905" s="248"/>
      <x:c r="JQP5905" s="248"/>
      <x:c r="JQQ5905" s="248"/>
      <x:c r="JQR5905" s="248"/>
      <x:c r="JQS5905" s="248"/>
      <x:c r="JQT5905" s="248"/>
      <x:c r="JQU5905" s="248"/>
      <x:c r="JQV5905" s="248"/>
      <x:c r="JQW5905" s="248"/>
      <x:c r="JQX5905" s="248"/>
      <x:c r="JQY5905" s="248"/>
      <x:c r="JQZ5905" s="248"/>
      <x:c r="JRA5905" s="248"/>
      <x:c r="JRB5905" s="248"/>
      <x:c r="JRC5905" s="248"/>
      <x:c r="JRD5905" s="248"/>
      <x:c r="JRE5905" s="248"/>
      <x:c r="JRF5905" s="248"/>
      <x:c r="JRG5905" s="248"/>
      <x:c r="JRH5905" s="248"/>
      <x:c r="JRI5905" s="248"/>
      <x:c r="JRJ5905" s="248"/>
      <x:c r="JRK5905" s="248"/>
      <x:c r="JRL5905" s="248"/>
      <x:c r="JRM5905" s="248"/>
      <x:c r="JRN5905" s="248"/>
      <x:c r="JRO5905" s="248"/>
      <x:c r="JRP5905" s="248"/>
      <x:c r="JRQ5905" s="248"/>
      <x:c r="JRR5905" s="248"/>
      <x:c r="JRS5905" s="248"/>
      <x:c r="JRT5905" s="248"/>
      <x:c r="JRU5905" s="248"/>
      <x:c r="JRV5905" s="248"/>
      <x:c r="JRW5905" s="248"/>
      <x:c r="JRX5905" s="248"/>
      <x:c r="JRY5905" s="248"/>
      <x:c r="JRZ5905" s="248"/>
      <x:c r="JSA5905" s="248"/>
      <x:c r="JSB5905" s="248"/>
      <x:c r="JSC5905" s="248"/>
      <x:c r="JSD5905" s="248"/>
      <x:c r="JSE5905" s="248"/>
      <x:c r="JSF5905" s="248"/>
      <x:c r="JSG5905" s="248"/>
      <x:c r="JSH5905" s="248"/>
      <x:c r="JSI5905" s="248"/>
      <x:c r="JSJ5905" s="248"/>
      <x:c r="JSK5905" s="248"/>
      <x:c r="JSL5905" s="248"/>
      <x:c r="JSM5905" s="248"/>
      <x:c r="JSN5905" s="248"/>
      <x:c r="JSO5905" s="248"/>
      <x:c r="JSP5905" s="248"/>
      <x:c r="JSQ5905" s="248"/>
      <x:c r="JSR5905" s="248"/>
      <x:c r="JSS5905" s="248"/>
      <x:c r="JST5905" s="248"/>
      <x:c r="JSU5905" s="248"/>
      <x:c r="JSV5905" s="248"/>
      <x:c r="JSW5905" s="248"/>
      <x:c r="JSX5905" s="248"/>
      <x:c r="JSY5905" s="248"/>
      <x:c r="JSZ5905" s="248"/>
      <x:c r="JTA5905" s="248"/>
      <x:c r="JTB5905" s="248"/>
      <x:c r="JTC5905" s="248"/>
      <x:c r="JTD5905" s="248"/>
      <x:c r="JTE5905" s="248"/>
      <x:c r="JTF5905" s="248"/>
      <x:c r="JTG5905" s="248"/>
      <x:c r="JTH5905" s="248"/>
      <x:c r="JTI5905" s="248"/>
      <x:c r="JTJ5905" s="248"/>
      <x:c r="JTK5905" s="248"/>
      <x:c r="JTL5905" s="248"/>
      <x:c r="JTM5905" s="248"/>
      <x:c r="JTN5905" s="248"/>
      <x:c r="JTO5905" s="248"/>
      <x:c r="JTP5905" s="248"/>
      <x:c r="JTQ5905" s="248"/>
      <x:c r="JTR5905" s="248"/>
      <x:c r="JTS5905" s="248"/>
      <x:c r="JTT5905" s="248"/>
      <x:c r="JTU5905" s="248"/>
      <x:c r="JTV5905" s="248"/>
      <x:c r="JTW5905" s="248"/>
      <x:c r="JTX5905" s="248"/>
      <x:c r="JTY5905" s="248"/>
      <x:c r="JTZ5905" s="248"/>
      <x:c r="JUA5905" s="248"/>
      <x:c r="JUB5905" s="248"/>
      <x:c r="JUC5905" s="248"/>
      <x:c r="JUD5905" s="248"/>
      <x:c r="JUE5905" s="248"/>
      <x:c r="JUF5905" s="248"/>
      <x:c r="JUG5905" s="248"/>
      <x:c r="JUH5905" s="248"/>
      <x:c r="JUI5905" s="248"/>
      <x:c r="JUJ5905" s="248"/>
      <x:c r="JUK5905" s="248"/>
      <x:c r="JUL5905" s="248"/>
      <x:c r="JUM5905" s="248"/>
      <x:c r="JUN5905" s="248"/>
      <x:c r="JUO5905" s="248"/>
      <x:c r="JUP5905" s="248"/>
      <x:c r="JUQ5905" s="248"/>
      <x:c r="JUR5905" s="248"/>
      <x:c r="JUS5905" s="248"/>
      <x:c r="JUT5905" s="248"/>
      <x:c r="JUU5905" s="248"/>
      <x:c r="JUV5905" s="248"/>
      <x:c r="JUW5905" s="248"/>
      <x:c r="JUX5905" s="248"/>
      <x:c r="JUY5905" s="248"/>
      <x:c r="JUZ5905" s="248"/>
      <x:c r="JVA5905" s="248"/>
      <x:c r="JVB5905" s="248"/>
      <x:c r="JVC5905" s="248"/>
      <x:c r="JVD5905" s="248"/>
      <x:c r="JVE5905" s="248"/>
      <x:c r="JVF5905" s="248"/>
      <x:c r="JVG5905" s="248"/>
      <x:c r="JVH5905" s="248"/>
      <x:c r="JVI5905" s="248"/>
      <x:c r="JVJ5905" s="248"/>
      <x:c r="JVK5905" s="248"/>
      <x:c r="JVL5905" s="248"/>
      <x:c r="JVM5905" s="248"/>
      <x:c r="JVN5905" s="248"/>
      <x:c r="JVO5905" s="248"/>
      <x:c r="JVP5905" s="248"/>
      <x:c r="JVQ5905" s="248"/>
      <x:c r="JVR5905" s="248"/>
      <x:c r="JVS5905" s="248"/>
      <x:c r="JVT5905" s="248"/>
      <x:c r="JVU5905" s="248"/>
      <x:c r="JVV5905" s="248"/>
      <x:c r="JVW5905" s="248"/>
      <x:c r="JVX5905" s="248"/>
      <x:c r="JVY5905" s="248"/>
      <x:c r="JVZ5905" s="248"/>
      <x:c r="JWA5905" s="248"/>
      <x:c r="JWB5905" s="248"/>
      <x:c r="JWC5905" s="248"/>
      <x:c r="JWD5905" s="248"/>
      <x:c r="JWE5905" s="248"/>
      <x:c r="JWF5905" s="248"/>
      <x:c r="JWG5905" s="248"/>
      <x:c r="JWH5905" s="248"/>
      <x:c r="JWI5905" s="248"/>
      <x:c r="JWJ5905" s="248"/>
      <x:c r="JWK5905" s="248"/>
      <x:c r="JWL5905" s="248"/>
      <x:c r="JWM5905" s="248"/>
      <x:c r="JWN5905" s="248"/>
      <x:c r="JWO5905" s="248"/>
      <x:c r="JWP5905" s="248"/>
      <x:c r="JWQ5905" s="248"/>
      <x:c r="JWR5905" s="248"/>
      <x:c r="JWS5905" s="248"/>
      <x:c r="JWT5905" s="248"/>
      <x:c r="JWU5905" s="248"/>
      <x:c r="JWV5905" s="248"/>
      <x:c r="JWW5905" s="248"/>
      <x:c r="JWX5905" s="248"/>
      <x:c r="JWY5905" s="248"/>
      <x:c r="JWZ5905" s="248"/>
      <x:c r="JXA5905" s="248"/>
      <x:c r="JXB5905" s="248"/>
      <x:c r="JXC5905" s="248"/>
      <x:c r="JXD5905" s="248"/>
      <x:c r="JXE5905" s="248"/>
      <x:c r="JXF5905" s="248"/>
      <x:c r="JXG5905" s="248"/>
      <x:c r="JXH5905" s="248"/>
      <x:c r="JXI5905" s="248"/>
      <x:c r="JXJ5905" s="248"/>
      <x:c r="JXK5905" s="248"/>
      <x:c r="JXL5905" s="248"/>
      <x:c r="JXM5905" s="248"/>
      <x:c r="JXN5905" s="248"/>
      <x:c r="JXO5905" s="248"/>
      <x:c r="JXP5905" s="248"/>
      <x:c r="JXQ5905" s="248"/>
      <x:c r="JXR5905" s="248"/>
      <x:c r="JXS5905" s="248"/>
      <x:c r="JXT5905" s="248"/>
      <x:c r="JXU5905" s="248"/>
      <x:c r="JXV5905" s="248"/>
      <x:c r="JXW5905" s="248"/>
      <x:c r="JXX5905" s="248"/>
      <x:c r="JXY5905" s="248"/>
      <x:c r="JXZ5905" s="248"/>
      <x:c r="JYA5905" s="248"/>
      <x:c r="JYB5905" s="248"/>
      <x:c r="JYC5905" s="248"/>
      <x:c r="JYD5905" s="248"/>
      <x:c r="JYE5905" s="248"/>
      <x:c r="JYF5905" s="248"/>
      <x:c r="JYG5905" s="248"/>
      <x:c r="JYH5905" s="248"/>
      <x:c r="JYI5905" s="248"/>
      <x:c r="JYJ5905" s="248"/>
      <x:c r="JYK5905" s="248"/>
      <x:c r="JYL5905" s="248"/>
      <x:c r="JYM5905" s="248"/>
      <x:c r="JYN5905" s="248"/>
      <x:c r="JYO5905" s="248"/>
      <x:c r="JYP5905" s="248"/>
      <x:c r="JYQ5905" s="248"/>
      <x:c r="JYR5905" s="248"/>
      <x:c r="JYS5905" s="248"/>
      <x:c r="JYT5905" s="248"/>
      <x:c r="JYU5905" s="248"/>
      <x:c r="JYV5905" s="248"/>
      <x:c r="JYW5905" s="248"/>
      <x:c r="JYX5905" s="248"/>
      <x:c r="JYY5905" s="248"/>
      <x:c r="JYZ5905" s="248"/>
      <x:c r="JZA5905" s="248"/>
      <x:c r="JZB5905" s="248"/>
      <x:c r="JZC5905" s="248"/>
      <x:c r="JZD5905" s="248"/>
      <x:c r="JZE5905" s="248"/>
      <x:c r="JZF5905" s="248"/>
      <x:c r="JZG5905" s="248"/>
      <x:c r="JZH5905" s="248"/>
      <x:c r="JZI5905" s="248"/>
      <x:c r="JZJ5905" s="248"/>
      <x:c r="JZK5905" s="248"/>
      <x:c r="JZL5905" s="248"/>
      <x:c r="JZM5905" s="248"/>
      <x:c r="JZN5905" s="248"/>
      <x:c r="JZO5905" s="248"/>
      <x:c r="JZP5905" s="248"/>
      <x:c r="JZQ5905" s="248"/>
      <x:c r="JZR5905" s="248"/>
      <x:c r="JZS5905" s="248"/>
      <x:c r="JZT5905" s="248"/>
      <x:c r="JZU5905" s="248"/>
      <x:c r="JZV5905" s="248"/>
      <x:c r="JZW5905" s="248"/>
      <x:c r="JZX5905" s="248"/>
      <x:c r="JZY5905" s="248"/>
      <x:c r="JZZ5905" s="248"/>
      <x:c r="KAA5905" s="248"/>
      <x:c r="KAB5905" s="248"/>
      <x:c r="KAC5905" s="248"/>
      <x:c r="KAD5905" s="248"/>
      <x:c r="KAE5905" s="248"/>
      <x:c r="KAF5905" s="248"/>
      <x:c r="KAG5905" s="248"/>
      <x:c r="KAH5905" s="248"/>
      <x:c r="KAI5905" s="248"/>
      <x:c r="KAJ5905" s="248"/>
      <x:c r="KAK5905" s="248"/>
      <x:c r="KAL5905" s="248"/>
      <x:c r="KAM5905" s="248"/>
      <x:c r="KAN5905" s="248"/>
      <x:c r="KAO5905" s="248"/>
      <x:c r="KAP5905" s="248"/>
      <x:c r="KAQ5905" s="248"/>
      <x:c r="KAR5905" s="248"/>
      <x:c r="KAS5905" s="248"/>
      <x:c r="KAT5905" s="248"/>
      <x:c r="KAU5905" s="248"/>
      <x:c r="KAV5905" s="248"/>
      <x:c r="KAW5905" s="248"/>
      <x:c r="KAX5905" s="248"/>
      <x:c r="KAY5905" s="248"/>
      <x:c r="KAZ5905" s="248"/>
      <x:c r="KBA5905" s="248"/>
      <x:c r="KBB5905" s="248"/>
      <x:c r="KBC5905" s="248"/>
      <x:c r="KBD5905" s="248"/>
      <x:c r="KBE5905" s="248"/>
      <x:c r="KBF5905" s="248"/>
      <x:c r="KBG5905" s="248"/>
      <x:c r="KBH5905" s="248"/>
      <x:c r="KBI5905" s="248"/>
      <x:c r="KBJ5905" s="248"/>
      <x:c r="KBK5905" s="248"/>
      <x:c r="KBL5905" s="248"/>
      <x:c r="KBM5905" s="248"/>
      <x:c r="KBN5905" s="248"/>
      <x:c r="KBO5905" s="248"/>
      <x:c r="KBP5905" s="248"/>
      <x:c r="KBQ5905" s="248"/>
      <x:c r="KBR5905" s="248"/>
      <x:c r="KBS5905" s="248"/>
      <x:c r="KBT5905" s="248"/>
      <x:c r="KBU5905" s="248"/>
      <x:c r="KBV5905" s="248"/>
      <x:c r="KBW5905" s="248"/>
      <x:c r="KBX5905" s="248"/>
      <x:c r="KBY5905" s="248"/>
      <x:c r="KBZ5905" s="248"/>
      <x:c r="KCA5905" s="248"/>
      <x:c r="KCB5905" s="248"/>
      <x:c r="KCC5905" s="248"/>
      <x:c r="KCD5905" s="248"/>
      <x:c r="KCE5905" s="248"/>
      <x:c r="KCF5905" s="248"/>
      <x:c r="KCG5905" s="248"/>
      <x:c r="KCH5905" s="248"/>
      <x:c r="KCI5905" s="248"/>
      <x:c r="KCJ5905" s="248"/>
      <x:c r="KCK5905" s="248"/>
      <x:c r="KCL5905" s="248"/>
      <x:c r="KCM5905" s="248"/>
      <x:c r="KCN5905" s="248"/>
      <x:c r="KCO5905" s="248"/>
      <x:c r="KCP5905" s="248"/>
      <x:c r="KCQ5905" s="248"/>
      <x:c r="KCR5905" s="248"/>
      <x:c r="KCS5905" s="248"/>
      <x:c r="KCT5905" s="248"/>
      <x:c r="KCU5905" s="248"/>
      <x:c r="KCV5905" s="248"/>
      <x:c r="KCW5905" s="248"/>
      <x:c r="KCX5905" s="248"/>
      <x:c r="KCY5905" s="248"/>
      <x:c r="KCZ5905" s="248"/>
      <x:c r="KDA5905" s="248"/>
      <x:c r="KDB5905" s="248"/>
      <x:c r="KDC5905" s="248"/>
      <x:c r="KDD5905" s="248"/>
      <x:c r="KDE5905" s="248"/>
      <x:c r="KDF5905" s="248"/>
      <x:c r="KDG5905" s="248"/>
      <x:c r="KDH5905" s="248"/>
      <x:c r="KDI5905" s="248"/>
      <x:c r="KDJ5905" s="248"/>
      <x:c r="KDK5905" s="248"/>
      <x:c r="KDL5905" s="248"/>
      <x:c r="KDM5905" s="248"/>
      <x:c r="KDN5905" s="248"/>
      <x:c r="KDO5905" s="248"/>
      <x:c r="KDP5905" s="248"/>
      <x:c r="KDQ5905" s="248"/>
      <x:c r="KDR5905" s="248"/>
      <x:c r="KDS5905" s="248"/>
      <x:c r="KDT5905" s="248"/>
      <x:c r="KDU5905" s="248"/>
      <x:c r="KDV5905" s="248"/>
      <x:c r="KDW5905" s="248"/>
      <x:c r="KDX5905" s="248"/>
      <x:c r="KDY5905" s="248"/>
      <x:c r="KDZ5905" s="248"/>
      <x:c r="KEA5905" s="248"/>
      <x:c r="KEB5905" s="248"/>
      <x:c r="KEC5905" s="248"/>
      <x:c r="KED5905" s="248"/>
      <x:c r="KEE5905" s="248"/>
      <x:c r="KEF5905" s="248"/>
      <x:c r="KEG5905" s="248"/>
      <x:c r="KEH5905" s="248"/>
      <x:c r="KEI5905" s="248"/>
      <x:c r="KEJ5905" s="248"/>
      <x:c r="KEK5905" s="248"/>
      <x:c r="KEL5905" s="248"/>
      <x:c r="KEM5905" s="248"/>
      <x:c r="KEN5905" s="248"/>
      <x:c r="KEO5905" s="248"/>
      <x:c r="KEP5905" s="248"/>
      <x:c r="KEQ5905" s="248"/>
      <x:c r="KER5905" s="248"/>
      <x:c r="KES5905" s="248"/>
      <x:c r="KET5905" s="248"/>
      <x:c r="KEU5905" s="248"/>
      <x:c r="KEV5905" s="248"/>
      <x:c r="KEW5905" s="248"/>
      <x:c r="KEX5905" s="248"/>
      <x:c r="KEY5905" s="248"/>
      <x:c r="KEZ5905" s="248"/>
      <x:c r="KFA5905" s="248"/>
      <x:c r="KFB5905" s="248"/>
      <x:c r="KFC5905" s="248"/>
      <x:c r="KFD5905" s="248"/>
      <x:c r="KFE5905" s="248"/>
      <x:c r="KFF5905" s="248"/>
      <x:c r="KFG5905" s="248"/>
      <x:c r="KFH5905" s="248"/>
      <x:c r="KFI5905" s="248"/>
      <x:c r="KFJ5905" s="248"/>
      <x:c r="KFK5905" s="248"/>
      <x:c r="KFL5905" s="248"/>
      <x:c r="KFM5905" s="248"/>
      <x:c r="KFN5905" s="248"/>
      <x:c r="KFO5905" s="248"/>
      <x:c r="KFP5905" s="248"/>
      <x:c r="KFQ5905" s="248"/>
      <x:c r="KFR5905" s="248"/>
      <x:c r="KFS5905" s="248"/>
      <x:c r="KFT5905" s="248"/>
      <x:c r="KFU5905" s="248"/>
      <x:c r="KFV5905" s="248"/>
      <x:c r="KFW5905" s="248"/>
      <x:c r="KFX5905" s="248"/>
      <x:c r="KFY5905" s="248"/>
      <x:c r="KFZ5905" s="248"/>
      <x:c r="KGA5905" s="248"/>
      <x:c r="KGB5905" s="248"/>
      <x:c r="KGC5905" s="248"/>
      <x:c r="KGD5905" s="248"/>
      <x:c r="KGE5905" s="248"/>
      <x:c r="KGF5905" s="248"/>
      <x:c r="KGG5905" s="248"/>
      <x:c r="KGH5905" s="248"/>
      <x:c r="KGI5905" s="248"/>
      <x:c r="KGJ5905" s="248"/>
      <x:c r="KGK5905" s="248"/>
      <x:c r="KGL5905" s="248"/>
      <x:c r="KGM5905" s="248"/>
      <x:c r="KGN5905" s="248"/>
      <x:c r="KGO5905" s="248"/>
      <x:c r="KGP5905" s="248"/>
      <x:c r="KGQ5905" s="248"/>
      <x:c r="KGR5905" s="248"/>
      <x:c r="KGS5905" s="248"/>
      <x:c r="KGT5905" s="248"/>
      <x:c r="KGU5905" s="248"/>
      <x:c r="KGV5905" s="248"/>
      <x:c r="KGW5905" s="248"/>
      <x:c r="KGX5905" s="248"/>
      <x:c r="KGY5905" s="248"/>
      <x:c r="KGZ5905" s="248"/>
      <x:c r="KHA5905" s="248"/>
      <x:c r="KHB5905" s="248"/>
      <x:c r="KHC5905" s="248"/>
      <x:c r="KHD5905" s="248"/>
      <x:c r="KHE5905" s="248"/>
      <x:c r="KHF5905" s="248"/>
      <x:c r="KHG5905" s="248"/>
      <x:c r="KHH5905" s="248"/>
      <x:c r="KHI5905" s="248"/>
      <x:c r="KHJ5905" s="248"/>
      <x:c r="KHK5905" s="248"/>
      <x:c r="KHL5905" s="248"/>
      <x:c r="KHM5905" s="248"/>
      <x:c r="KHN5905" s="248"/>
      <x:c r="KHO5905" s="248"/>
      <x:c r="KHP5905" s="248"/>
      <x:c r="KHQ5905" s="248"/>
      <x:c r="KHR5905" s="248"/>
      <x:c r="KHS5905" s="248"/>
      <x:c r="KHT5905" s="248"/>
      <x:c r="KHU5905" s="248"/>
      <x:c r="KHV5905" s="248"/>
      <x:c r="KHW5905" s="248"/>
      <x:c r="KHX5905" s="248"/>
      <x:c r="KHY5905" s="248"/>
      <x:c r="KHZ5905" s="248"/>
      <x:c r="KIA5905" s="248"/>
      <x:c r="KIB5905" s="248"/>
      <x:c r="KIC5905" s="248"/>
      <x:c r="KID5905" s="248"/>
      <x:c r="KIE5905" s="248"/>
      <x:c r="KIF5905" s="248"/>
      <x:c r="KIG5905" s="248"/>
      <x:c r="KIH5905" s="248"/>
      <x:c r="KII5905" s="248"/>
      <x:c r="KIJ5905" s="248"/>
      <x:c r="KIK5905" s="248"/>
      <x:c r="KIL5905" s="248"/>
      <x:c r="KIM5905" s="248"/>
      <x:c r="KIN5905" s="248"/>
      <x:c r="KIO5905" s="248"/>
      <x:c r="KIP5905" s="248"/>
      <x:c r="KIQ5905" s="248"/>
      <x:c r="KIR5905" s="248"/>
      <x:c r="KIS5905" s="248"/>
      <x:c r="KIT5905" s="248"/>
      <x:c r="KIU5905" s="248"/>
      <x:c r="KIV5905" s="248"/>
      <x:c r="KIW5905" s="248"/>
      <x:c r="KIX5905" s="248"/>
      <x:c r="KIY5905" s="248"/>
      <x:c r="KIZ5905" s="248"/>
      <x:c r="KJA5905" s="248"/>
      <x:c r="KJB5905" s="248"/>
      <x:c r="KJC5905" s="248"/>
      <x:c r="KJD5905" s="248"/>
      <x:c r="KJE5905" s="248"/>
      <x:c r="KJF5905" s="248"/>
      <x:c r="KJG5905" s="248"/>
      <x:c r="KJH5905" s="248"/>
      <x:c r="KJI5905" s="248"/>
      <x:c r="KJJ5905" s="248"/>
      <x:c r="KJK5905" s="248"/>
      <x:c r="KJL5905" s="248"/>
      <x:c r="KJM5905" s="248"/>
      <x:c r="KJN5905" s="248"/>
      <x:c r="KJO5905" s="248"/>
      <x:c r="KJP5905" s="248"/>
      <x:c r="KJQ5905" s="248"/>
      <x:c r="KJR5905" s="248"/>
      <x:c r="KJS5905" s="248"/>
      <x:c r="KJT5905" s="248"/>
      <x:c r="KJU5905" s="248"/>
      <x:c r="KJV5905" s="248"/>
      <x:c r="KJW5905" s="248"/>
      <x:c r="KJX5905" s="248"/>
      <x:c r="KJY5905" s="248"/>
      <x:c r="KJZ5905" s="248"/>
      <x:c r="KKA5905" s="248"/>
      <x:c r="KKB5905" s="248"/>
      <x:c r="KKC5905" s="248"/>
      <x:c r="KKD5905" s="248"/>
      <x:c r="KKE5905" s="248"/>
      <x:c r="KKF5905" s="248"/>
      <x:c r="KKG5905" s="248"/>
      <x:c r="KKH5905" s="248"/>
      <x:c r="KKI5905" s="248"/>
      <x:c r="KKJ5905" s="248"/>
      <x:c r="KKK5905" s="248"/>
      <x:c r="KKL5905" s="248"/>
      <x:c r="KKM5905" s="248"/>
      <x:c r="KKN5905" s="248"/>
      <x:c r="KKO5905" s="248"/>
      <x:c r="KKP5905" s="248"/>
      <x:c r="KKQ5905" s="248"/>
      <x:c r="KKR5905" s="248"/>
      <x:c r="KKS5905" s="248"/>
      <x:c r="KKT5905" s="248"/>
      <x:c r="KKU5905" s="248"/>
      <x:c r="KKV5905" s="248"/>
      <x:c r="KKW5905" s="248"/>
      <x:c r="KKX5905" s="248"/>
      <x:c r="KKY5905" s="248"/>
      <x:c r="KKZ5905" s="248"/>
      <x:c r="KLA5905" s="248"/>
      <x:c r="KLB5905" s="248"/>
      <x:c r="KLC5905" s="248"/>
      <x:c r="KLD5905" s="248"/>
      <x:c r="KLE5905" s="248"/>
      <x:c r="KLF5905" s="248"/>
      <x:c r="KLG5905" s="248"/>
      <x:c r="KLH5905" s="248"/>
      <x:c r="KLI5905" s="248"/>
      <x:c r="KLJ5905" s="248"/>
      <x:c r="KLK5905" s="248"/>
      <x:c r="KLL5905" s="248"/>
      <x:c r="KLM5905" s="248"/>
      <x:c r="KLN5905" s="248"/>
      <x:c r="KLO5905" s="248"/>
      <x:c r="KLP5905" s="248"/>
      <x:c r="KLQ5905" s="248"/>
      <x:c r="KLR5905" s="248"/>
      <x:c r="KLS5905" s="248"/>
      <x:c r="KLT5905" s="248"/>
      <x:c r="KLU5905" s="248"/>
      <x:c r="KLV5905" s="248"/>
      <x:c r="KLW5905" s="248"/>
      <x:c r="KLX5905" s="248"/>
      <x:c r="KLY5905" s="248"/>
      <x:c r="KLZ5905" s="248"/>
      <x:c r="KMA5905" s="248"/>
      <x:c r="KMB5905" s="248"/>
      <x:c r="KMC5905" s="248"/>
      <x:c r="KMD5905" s="248"/>
      <x:c r="KME5905" s="248"/>
      <x:c r="KMF5905" s="248"/>
      <x:c r="KMG5905" s="248"/>
      <x:c r="KMH5905" s="248"/>
      <x:c r="KMI5905" s="248"/>
      <x:c r="KMJ5905" s="248"/>
      <x:c r="KMK5905" s="248"/>
      <x:c r="KML5905" s="248"/>
      <x:c r="KMM5905" s="248"/>
      <x:c r="KMN5905" s="248"/>
      <x:c r="KMO5905" s="248"/>
      <x:c r="KMP5905" s="248"/>
      <x:c r="KMQ5905" s="248"/>
      <x:c r="KMR5905" s="248"/>
      <x:c r="KMS5905" s="248"/>
      <x:c r="KMT5905" s="248"/>
      <x:c r="KMU5905" s="248"/>
      <x:c r="KMV5905" s="248"/>
      <x:c r="KMW5905" s="248"/>
      <x:c r="KMX5905" s="248"/>
      <x:c r="KMY5905" s="248"/>
      <x:c r="KMZ5905" s="248"/>
      <x:c r="KNA5905" s="248"/>
      <x:c r="KNB5905" s="248"/>
      <x:c r="KNC5905" s="248"/>
      <x:c r="KND5905" s="248"/>
      <x:c r="KNE5905" s="248"/>
      <x:c r="KNF5905" s="248"/>
      <x:c r="KNG5905" s="248"/>
      <x:c r="KNH5905" s="248"/>
      <x:c r="KNI5905" s="248"/>
      <x:c r="KNJ5905" s="248"/>
      <x:c r="KNK5905" s="248"/>
      <x:c r="KNL5905" s="248"/>
      <x:c r="KNM5905" s="248"/>
      <x:c r="KNN5905" s="248"/>
      <x:c r="KNO5905" s="248"/>
      <x:c r="KNP5905" s="248"/>
      <x:c r="KNQ5905" s="248"/>
      <x:c r="KNR5905" s="248"/>
      <x:c r="KNS5905" s="248"/>
      <x:c r="KNT5905" s="248"/>
      <x:c r="KNU5905" s="248"/>
      <x:c r="KNV5905" s="248"/>
      <x:c r="KNW5905" s="248"/>
      <x:c r="KNX5905" s="248"/>
      <x:c r="KNY5905" s="248"/>
      <x:c r="KNZ5905" s="248"/>
      <x:c r="KOA5905" s="248"/>
      <x:c r="KOB5905" s="248"/>
      <x:c r="KOC5905" s="248"/>
      <x:c r="KOD5905" s="248"/>
      <x:c r="KOE5905" s="248"/>
      <x:c r="KOF5905" s="248"/>
      <x:c r="KOG5905" s="248"/>
      <x:c r="KOH5905" s="248"/>
      <x:c r="KOI5905" s="248"/>
      <x:c r="KOJ5905" s="248"/>
      <x:c r="KOK5905" s="248"/>
      <x:c r="KOL5905" s="248"/>
      <x:c r="KOM5905" s="248"/>
      <x:c r="KON5905" s="248"/>
      <x:c r="KOO5905" s="248"/>
      <x:c r="KOP5905" s="248"/>
      <x:c r="KOQ5905" s="248"/>
      <x:c r="KOR5905" s="248"/>
      <x:c r="KOS5905" s="248"/>
      <x:c r="KOT5905" s="248"/>
      <x:c r="KOU5905" s="248"/>
      <x:c r="KOV5905" s="248"/>
      <x:c r="KOW5905" s="248"/>
      <x:c r="KOX5905" s="248"/>
      <x:c r="KOY5905" s="248"/>
      <x:c r="KOZ5905" s="248"/>
      <x:c r="KPA5905" s="248"/>
      <x:c r="KPB5905" s="248"/>
      <x:c r="KPC5905" s="248"/>
      <x:c r="KPD5905" s="248"/>
      <x:c r="KPE5905" s="248"/>
      <x:c r="KPF5905" s="248"/>
      <x:c r="KPG5905" s="248"/>
      <x:c r="KPH5905" s="248"/>
      <x:c r="KPI5905" s="248"/>
      <x:c r="KPJ5905" s="248"/>
      <x:c r="KPK5905" s="248"/>
      <x:c r="KPL5905" s="248"/>
      <x:c r="KPM5905" s="248"/>
      <x:c r="KPN5905" s="248"/>
      <x:c r="KPO5905" s="248"/>
      <x:c r="KPP5905" s="248"/>
      <x:c r="KPQ5905" s="248"/>
      <x:c r="KPR5905" s="248"/>
      <x:c r="KPS5905" s="248"/>
      <x:c r="KPT5905" s="248"/>
      <x:c r="KPU5905" s="248"/>
      <x:c r="KPV5905" s="248"/>
      <x:c r="KPW5905" s="248"/>
      <x:c r="KPX5905" s="248"/>
      <x:c r="KPY5905" s="248"/>
      <x:c r="KPZ5905" s="248"/>
      <x:c r="KQA5905" s="248"/>
      <x:c r="KQB5905" s="248"/>
      <x:c r="KQC5905" s="248"/>
      <x:c r="KQD5905" s="248"/>
      <x:c r="KQE5905" s="248"/>
      <x:c r="KQF5905" s="248"/>
      <x:c r="KQG5905" s="248"/>
      <x:c r="KQH5905" s="248"/>
      <x:c r="KQI5905" s="248"/>
      <x:c r="KQJ5905" s="248"/>
      <x:c r="KQK5905" s="248"/>
      <x:c r="KQL5905" s="248"/>
      <x:c r="KQM5905" s="248"/>
      <x:c r="KQN5905" s="248"/>
      <x:c r="KQO5905" s="248"/>
      <x:c r="KQP5905" s="248"/>
      <x:c r="KQQ5905" s="248"/>
      <x:c r="KQR5905" s="248"/>
      <x:c r="KQS5905" s="248"/>
      <x:c r="KQT5905" s="248"/>
      <x:c r="KQU5905" s="248"/>
      <x:c r="KQV5905" s="248"/>
      <x:c r="KQW5905" s="248"/>
      <x:c r="KQX5905" s="248"/>
      <x:c r="KQY5905" s="248"/>
      <x:c r="KQZ5905" s="248"/>
      <x:c r="KRA5905" s="248"/>
      <x:c r="KRB5905" s="248"/>
      <x:c r="KRC5905" s="248"/>
      <x:c r="KRD5905" s="248"/>
      <x:c r="KRE5905" s="248"/>
      <x:c r="KRF5905" s="248"/>
      <x:c r="KRG5905" s="248"/>
      <x:c r="KRH5905" s="248"/>
      <x:c r="KRI5905" s="248"/>
      <x:c r="KRJ5905" s="248"/>
      <x:c r="KRK5905" s="248"/>
      <x:c r="KRL5905" s="248"/>
      <x:c r="KRM5905" s="248"/>
      <x:c r="KRN5905" s="248"/>
      <x:c r="KRO5905" s="248"/>
      <x:c r="KRP5905" s="248"/>
      <x:c r="KRQ5905" s="248"/>
      <x:c r="KRR5905" s="248"/>
      <x:c r="KRS5905" s="248"/>
      <x:c r="KRT5905" s="248"/>
      <x:c r="KRU5905" s="248"/>
      <x:c r="KRV5905" s="248"/>
      <x:c r="KRW5905" s="248"/>
      <x:c r="KRX5905" s="248"/>
      <x:c r="KRY5905" s="248"/>
      <x:c r="KRZ5905" s="248"/>
      <x:c r="KSA5905" s="248"/>
      <x:c r="KSB5905" s="248"/>
      <x:c r="KSC5905" s="248"/>
      <x:c r="KSD5905" s="248"/>
      <x:c r="KSE5905" s="248"/>
      <x:c r="KSF5905" s="248"/>
      <x:c r="KSG5905" s="248"/>
      <x:c r="KSH5905" s="248"/>
      <x:c r="KSI5905" s="248"/>
      <x:c r="KSJ5905" s="248"/>
      <x:c r="KSK5905" s="248"/>
      <x:c r="KSL5905" s="248"/>
      <x:c r="KSM5905" s="248"/>
      <x:c r="KSN5905" s="248"/>
      <x:c r="KSO5905" s="248"/>
      <x:c r="KSP5905" s="248"/>
      <x:c r="KSQ5905" s="248"/>
      <x:c r="KSR5905" s="248"/>
      <x:c r="KSS5905" s="248"/>
      <x:c r="KST5905" s="248"/>
      <x:c r="KSU5905" s="248"/>
      <x:c r="KSV5905" s="248"/>
      <x:c r="KSW5905" s="248"/>
      <x:c r="KSX5905" s="248"/>
      <x:c r="KSY5905" s="248"/>
      <x:c r="KSZ5905" s="248"/>
      <x:c r="KTA5905" s="248"/>
      <x:c r="KTB5905" s="248"/>
      <x:c r="KTC5905" s="248"/>
      <x:c r="KTD5905" s="248"/>
      <x:c r="KTE5905" s="248"/>
      <x:c r="KTF5905" s="248"/>
      <x:c r="KTG5905" s="248"/>
      <x:c r="KTH5905" s="248"/>
      <x:c r="KTI5905" s="248"/>
      <x:c r="KTJ5905" s="248"/>
      <x:c r="KTK5905" s="248"/>
      <x:c r="KTL5905" s="248"/>
      <x:c r="KTM5905" s="248"/>
      <x:c r="KTN5905" s="248"/>
      <x:c r="KTO5905" s="248"/>
      <x:c r="KTP5905" s="248"/>
      <x:c r="KTQ5905" s="248"/>
      <x:c r="KTR5905" s="248"/>
      <x:c r="KTS5905" s="248"/>
      <x:c r="KTT5905" s="248"/>
      <x:c r="KTU5905" s="248"/>
      <x:c r="KTV5905" s="248"/>
      <x:c r="KTW5905" s="248"/>
      <x:c r="KTX5905" s="248"/>
      <x:c r="KTY5905" s="248"/>
      <x:c r="KTZ5905" s="248"/>
      <x:c r="KUA5905" s="248"/>
      <x:c r="KUB5905" s="248"/>
      <x:c r="KUC5905" s="248"/>
      <x:c r="KUD5905" s="248"/>
      <x:c r="KUE5905" s="248"/>
      <x:c r="KUF5905" s="248"/>
      <x:c r="KUG5905" s="248"/>
      <x:c r="KUH5905" s="248"/>
      <x:c r="KUI5905" s="248"/>
      <x:c r="KUJ5905" s="248"/>
      <x:c r="KUK5905" s="248"/>
      <x:c r="KUL5905" s="248"/>
      <x:c r="KUM5905" s="248"/>
      <x:c r="KUN5905" s="248"/>
      <x:c r="KUO5905" s="248"/>
      <x:c r="KUP5905" s="248"/>
      <x:c r="KUQ5905" s="248"/>
      <x:c r="KUR5905" s="248"/>
      <x:c r="KUS5905" s="248"/>
      <x:c r="KUT5905" s="248"/>
      <x:c r="KUU5905" s="248"/>
      <x:c r="KUV5905" s="248"/>
      <x:c r="KUW5905" s="248"/>
      <x:c r="KUX5905" s="248"/>
      <x:c r="KUY5905" s="248"/>
      <x:c r="KUZ5905" s="248"/>
      <x:c r="KVA5905" s="248"/>
      <x:c r="KVB5905" s="248"/>
      <x:c r="KVC5905" s="248"/>
      <x:c r="KVD5905" s="248"/>
      <x:c r="KVE5905" s="248"/>
      <x:c r="KVF5905" s="248"/>
      <x:c r="KVG5905" s="248"/>
      <x:c r="KVH5905" s="248"/>
      <x:c r="KVI5905" s="248"/>
      <x:c r="KVJ5905" s="248"/>
      <x:c r="KVK5905" s="248"/>
      <x:c r="KVL5905" s="248"/>
      <x:c r="KVM5905" s="248"/>
      <x:c r="KVN5905" s="248"/>
      <x:c r="KVO5905" s="248"/>
      <x:c r="KVP5905" s="248"/>
      <x:c r="KVQ5905" s="248"/>
      <x:c r="KVR5905" s="248"/>
      <x:c r="KVS5905" s="248"/>
      <x:c r="KVT5905" s="248"/>
      <x:c r="KVU5905" s="248"/>
      <x:c r="KVV5905" s="248"/>
      <x:c r="KVW5905" s="248"/>
      <x:c r="KVX5905" s="248"/>
      <x:c r="KVY5905" s="248"/>
      <x:c r="KVZ5905" s="248"/>
      <x:c r="KWA5905" s="248"/>
      <x:c r="KWB5905" s="248"/>
      <x:c r="KWC5905" s="248"/>
      <x:c r="KWD5905" s="248"/>
      <x:c r="KWE5905" s="248"/>
      <x:c r="KWF5905" s="248"/>
      <x:c r="KWG5905" s="248"/>
      <x:c r="KWH5905" s="248"/>
      <x:c r="KWI5905" s="248"/>
      <x:c r="KWJ5905" s="248"/>
      <x:c r="KWK5905" s="248"/>
      <x:c r="KWL5905" s="248"/>
      <x:c r="KWM5905" s="248"/>
      <x:c r="KWN5905" s="248"/>
      <x:c r="KWO5905" s="248"/>
      <x:c r="KWP5905" s="248"/>
      <x:c r="KWQ5905" s="248"/>
      <x:c r="KWR5905" s="248"/>
      <x:c r="KWS5905" s="248"/>
      <x:c r="KWT5905" s="248"/>
      <x:c r="KWU5905" s="248"/>
      <x:c r="KWV5905" s="248"/>
      <x:c r="KWW5905" s="248"/>
      <x:c r="KWX5905" s="248"/>
      <x:c r="KWY5905" s="248"/>
      <x:c r="KWZ5905" s="248"/>
      <x:c r="KXA5905" s="248"/>
      <x:c r="KXB5905" s="248"/>
      <x:c r="KXC5905" s="248"/>
      <x:c r="KXD5905" s="248"/>
      <x:c r="KXE5905" s="248"/>
      <x:c r="KXF5905" s="248"/>
      <x:c r="KXG5905" s="248"/>
      <x:c r="KXH5905" s="248"/>
      <x:c r="KXI5905" s="248"/>
      <x:c r="KXJ5905" s="248"/>
      <x:c r="KXK5905" s="248"/>
      <x:c r="KXL5905" s="248"/>
      <x:c r="KXM5905" s="248"/>
      <x:c r="KXN5905" s="248"/>
      <x:c r="KXO5905" s="248"/>
      <x:c r="KXP5905" s="248"/>
      <x:c r="KXQ5905" s="248"/>
      <x:c r="KXR5905" s="248"/>
      <x:c r="KXS5905" s="248"/>
      <x:c r="KXT5905" s="248"/>
      <x:c r="KXU5905" s="248"/>
      <x:c r="KXV5905" s="248"/>
      <x:c r="KXW5905" s="248"/>
      <x:c r="KXX5905" s="248"/>
      <x:c r="KXY5905" s="248"/>
      <x:c r="KXZ5905" s="248"/>
      <x:c r="KYA5905" s="248"/>
      <x:c r="KYB5905" s="248"/>
      <x:c r="KYC5905" s="248"/>
      <x:c r="KYD5905" s="248"/>
      <x:c r="KYE5905" s="248"/>
      <x:c r="KYF5905" s="248"/>
      <x:c r="KYG5905" s="248"/>
      <x:c r="KYH5905" s="248"/>
      <x:c r="KYI5905" s="248"/>
      <x:c r="KYJ5905" s="248"/>
      <x:c r="KYK5905" s="248"/>
      <x:c r="KYL5905" s="248"/>
      <x:c r="KYM5905" s="248"/>
      <x:c r="KYN5905" s="248"/>
      <x:c r="KYO5905" s="248"/>
      <x:c r="KYP5905" s="248"/>
      <x:c r="KYQ5905" s="248"/>
      <x:c r="KYR5905" s="248"/>
      <x:c r="KYS5905" s="248"/>
      <x:c r="KYT5905" s="248"/>
      <x:c r="KYU5905" s="248"/>
      <x:c r="KYV5905" s="248"/>
      <x:c r="KYW5905" s="248"/>
      <x:c r="KYX5905" s="248"/>
      <x:c r="KYY5905" s="248"/>
      <x:c r="KYZ5905" s="248"/>
      <x:c r="KZA5905" s="248"/>
      <x:c r="KZB5905" s="248"/>
      <x:c r="KZC5905" s="248"/>
      <x:c r="KZD5905" s="248"/>
      <x:c r="KZE5905" s="248"/>
      <x:c r="KZF5905" s="248"/>
      <x:c r="KZG5905" s="248"/>
      <x:c r="KZH5905" s="248"/>
      <x:c r="KZI5905" s="248"/>
      <x:c r="KZJ5905" s="248"/>
      <x:c r="KZK5905" s="248"/>
      <x:c r="KZL5905" s="248"/>
      <x:c r="KZM5905" s="248"/>
      <x:c r="KZN5905" s="248"/>
      <x:c r="KZO5905" s="248"/>
      <x:c r="KZP5905" s="248"/>
      <x:c r="KZQ5905" s="248"/>
      <x:c r="KZR5905" s="248"/>
      <x:c r="KZS5905" s="248"/>
      <x:c r="KZT5905" s="248"/>
      <x:c r="KZU5905" s="248"/>
      <x:c r="KZV5905" s="248"/>
      <x:c r="KZW5905" s="248"/>
      <x:c r="KZX5905" s="248"/>
      <x:c r="KZY5905" s="248"/>
      <x:c r="KZZ5905" s="248"/>
      <x:c r="LAA5905" s="248"/>
      <x:c r="LAB5905" s="248"/>
      <x:c r="LAC5905" s="248"/>
      <x:c r="LAD5905" s="248"/>
      <x:c r="LAE5905" s="248"/>
      <x:c r="LAF5905" s="248"/>
      <x:c r="LAG5905" s="248"/>
      <x:c r="LAH5905" s="248"/>
      <x:c r="LAI5905" s="248"/>
      <x:c r="LAJ5905" s="248"/>
      <x:c r="LAK5905" s="248"/>
      <x:c r="LAL5905" s="248"/>
      <x:c r="LAM5905" s="248"/>
      <x:c r="LAN5905" s="248"/>
      <x:c r="LAO5905" s="248"/>
      <x:c r="LAP5905" s="248"/>
      <x:c r="LAQ5905" s="248"/>
      <x:c r="LAR5905" s="248"/>
      <x:c r="LAS5905" s="248"/>
      <x:c r="LAT5905" s="248"/>
      <x:c r="LAU5905" s="248"/>
      <x:c r="LAV5905" s="248"/>
      <x:c r="LAW5905" s="248"/>
      <x:c r="LAX5905" s="248"/>
      <x:c r="LAY5905" s="248"/>
      <x:c r="LAZ5905" s="248"/>
      <x:c r="LBA5905" s="248"/>
      <x:c r="LBB5905" s="248"/>
      <x:c r="LBC5905" s="248"/>
      <x:c r="LBD5905" s="248"/>
      <x:c r="LBE5905" s="248"/>
      <x:c r="LBF5905" s="248"/>
      <x:c r="LBG5905" s="248"/>
      <x:c r="LBH5905" s="248"/>
      <x:c r="LBI5905" s="248"/>
      <x:c r="LBJ5905" s="248"/>
      <x:c r="LBK5905" s="248"/>
      <x:c r="LBL5905" s="248"/>
      <x:c r="LBM5905" s="248"/>
      <x:c r="LBN5905" s="248"/>
      <x:c r="LBO5905" s="248"/>
      <x:c r="LBP5905" s="248"/>
      <x:c r="LBQ5905" s="248"/>
      <x:c r="LBR5905" s="248"/>
      <x:c r="LBS5905" s="248"/>
      <x:c r="LBT5905" s="248"/>
      <x:c r="LBU5905" s="248"/>
      <x:c r="LBV5905" s="248"/>
      <x:c r="LBW5905" s="248"/>
      <x:c r="LBX5905" s="248"/>
      <x:c r="LBY5905" s="248"/>
      <x:c r="LBZ5905" s="248"/>
      <x:c r="LCA5905" s="248"/>
      <x:c r="LCB5905" s="248"/>
      <x:c r="LCC5905" s="248"/>
      <x:c r="LCD5905" s="248"/>
      <x:c r="LCE5905" s="248"/>
      <x:c r="LCF5905" s="248"/>
      <x:c r="LCG5905" s="248"/>
      <x:c r="LCH5905" s="248"/>
      <x:c r="LCI5905" s="248"/>
      <x:c r="LCJ5905" s="248"/>
      <x:c r="LCK5905" s="248"/>
      <x:c r="LCL5905" s="248"/>
      <x:c r="LCM5905" s="248"/>
      <x:c r="LCN5905" s="248"/>
      <x:c r="LCO5905" s="248"/>
      <x:c r="LCP5905" s="248"/>
      <x:c r="LCQ5905" s="248"/>
      <x:c r="LCR5905" s="248"/>
      <x:c r="LCS5905" s="248"/>
      <x:c r="LCT5905" s="248"/>
      <x:c r="LCU5905" s="248"/>
      <x:c r="LCV5905" s="248"/>
      <x:c r="LCW5905" s="248"/>
      <x:c r="LCX5905" s="248"/>
      <x:c r="LCY5905" s="248"/>
      <x:c r="LCZ5905" s="248"/>
      <x:c r="LDA5905" s="248"/>
      <x:c r="LDB5905" s="248"/>
      <x:c r="LDC5905" s="248"/>
      <x:c r="LDD5905" s="248"/>
      <x:c r="LDE5905" s="248"/>
      <x:c r="LDF5905" s="248"/>
      <x:c r="LDG5905" s="248"/>
      <x:c r="LDH5905" s="248"/>
      <x:c r="LDI5905" s="248"/>
      <x:c r="LDJ5905" s="248"/>
      <x:c r="LDK5905" s="248"/>
      <x:c r="LDL5905" s="248"/>
      <x:c r="LDM5905" s="248"/>
      <x:c r="LDN5905" s="248"/>
      <x:c r="LDO5905" s="248"/>
      <x:c r="LDP5905" s="248"/>
      <x:c r="LDQ5905" s="248"/>
      <x:c r="LDR5905" s="248"/>
      <x:c r="LDS5905" s="248"/>
      <x:c r="LDT5905" s="248"/>
      <x:c r="LDU5905" s="248"/>
      <x:c r="LDV5905" s="248"/>
      <x:c r="LDW5905" s="248"/>
      <x:c r="LDX5905" s="248"/>
      <x:c r="LDY5905" s="248"/>
      <x:c r="LDZ5905" s="248"/>
      <x:c r="LEA5905" s="248"/>
      <x:c r="LEB5905" s="248"/>
      <x:c r="LEC5905" s="248"/>
      <x:c r="LED5905" s="248"/>
      <x:c r="LEE5905" s="248"/>
      <x:c r="LEF5905" s="248"/>
      <x:c r="LEG5905" s="248"/>
      <x:c r="LEH5905" s="248"/>
      <x:c r="LEI5905" s="248"/>
      <x:c r="LEJ5905" s="248"/>
      <x:c r="LEK5905" s="248"/>
      <x:c r="LEL5905" s="248"/>
      <x:c r="LEM5905" s="248"/>
      <x:c r="LEN5905" s="248"/>
      <x:c r="LEO5905" s="248"/>
      <x:c r="LEP5905" s="248"/>
      <x:c r="LEQ5905" s="248"/>
      <x:c r="LER5905" s="248"/>
      <x:c r="LES5905" s="248"/>
      <x:c r="LET5905" s="248"/>
      <x:c r="LEU5905" s="248"/>
      <x:c r="LEV5905" s="248"/>
      <x:c r="LEW5905" s="248"/>
      <x:c r="LEX5905" s="248"/>
      <x:c r="LEY5905" s="248"/>
      <x:c r="LEZ5905" s="248"/>
      <x:c r="LFA5905" s="248"/>
      <x:c r="LFB5905" s="248"/>
      <x:c r="LFC5905" s="248"/>
      <x:c r="LFD5905" s="248"/>
      <x:c r="LFE5905" s="248"/>
      <x:c r="LFF5905" s="248"/>
      <x:c r="LFG5905" s="248"/>
      <x:c r="LFH5905" s="248"/>
      <x:c r="LFI5905" s="248"/>
      <x:c r="LFJ5905" s="248"/>
      <x:c r="LFK5905" s="248"/>
      <x:c r="LFL5905" s="248"/>
      <x:c r="LFM5905" s="248"/>
      <x:c r="LFN5905" s="248"/>
      <x:c r="LFO5905" s="248"/>
      <x:c r="LFP5905" s="248"/>
      <x:c r="LFQ5905" s="248"/>
      <x:c r="LFR5905" s="248"/>
      <x:c r="LFS5905" s="248"/>
      <x:c r="LFT5905" s="248"/>
      <x:c r="LFU5905" s="248"/>
      <x:c r="LFV5905" s="248"/>
      <x:c r="LFW5905" s="248"/>
      <x:c r="LFX5905" s="248"/>
      <x:c r="LFY5905" s="248"/>
      <x:c r="LFZ5905" s="248"/>
      <x:c r="LGA5905" s="248"/>
      <x:c r="LGB5905" s="248"/>
      <x:c r="LGC5905" s="248"/>
      <x:c r="LGD5905" s="248"/>
      <x:c r="LGE5905" s="248"/>
      <x:c r="LGF5905" s="248"/>
      <x:c r="LGG5905" s="248"/>
      <x:c r="LGH5905" s="248"/>
      <x:c r="LGI5905" s="248"/>
      <x:c r="LGJ5905" s="248"/>
      <x:c r="LGK5905" s="248"/>
      <x:c r="LGL5905" s="248"/>
      <x:c r="LGM5905" s="248"/>
      <x:c r="LGN5905" s="248"/>
      <x:c r="LGO5905" s="248"/>
      <x:c r="LGP5905" s="248"/>
      <x:c r="LGQ5905" s="248"/>
      <x:c r="LGR5905" s="248"/>
      <x:c r="LGS5905" s="248"/>
      <x:c r="LGT5905" s="248"/>
      <x:c r="LGU5905" s="248"/>
      <x:c r="LGV5905" s="248"/>
      <x:c r="LGW5905" s="248"/>
      <x:c r="LGX5905" s="248"/>
      <x:c r="LGY5905" s="248"/>
      <x:c r="LGZ5905" s="248"/>
      <x:c r="LHA5905" s="248"/>
      <x:c r="LHB5905" s="248"/>
      <x:c r="LHC5905" s="248"/>
      <x:c r="LHD5905" s="248"/>
      <x:c r="LHE5905" s="248"/>
      <x:c r="LHF5905" s="248"/>
      <x:c r="LHG5905" s="248"/>
      <x:c r="LHH5905" s="248"/>
      <x:c r="LHI5905" s="248"/>
      <x:c r="LHJ5905" s="248"/>
      <x:c r="LHK5905" s="248"/>
      <x:c r="LHL5905" s="248"/>
      <x:c r="LHM5905" s="248"/>
      <x:c r="LHN5905" s="248"/>
      <x:c r="LHO5905" s="248"/>
      <x:c r="LHP5905" s="248"/>
      <x:c r="LHQ5905" s="248"/>
      <x:c r="LHR5905" s="248"/>
      <x:c r="LHS5905" s="248"/>
      <x:c r="LHT5905" s="248"/>
      <x:c r="LHU5905" s="248"/>
      <x:c r="LHV5905" s="248"/>
      <x:c r="LHW5905" s="248"/>
      <x:c r="LHX5905" s="248"/>
      <x:c r="LHY5905" s="248"/>
      <x:c r="LHZ5905" s="248"/>
      <x:c r="LIA5905" s="248"/>
      <x:c r="LIB5905" s="248"/>
      <x:c r="LIC5905" s="248"/>
      <x:c r="LID5905" s="248"/>
      <x:c r="LIE5905" s="248"/>
      <x:c r="LIF5905" s="248"/>
      <x:c r="LIG5905" s="248"/>
      <x:c r="LIH5905" s="248"/>
      <x:c r="LII5905" s="248"/>
      <x:c r="LIJ5905" s="248"/>
      <x:c r="LIK5905" s="248"/>
      <x:c r="LIL5905" s="248"/>
      <x:c r="LIM5905" s="248"/>
      <x:c r="LIN5905" s="248"/>
      <x:c r="LIO5905" s="248"/>
      <x:c r="LIP5905" s="248"/>
      <x:c r="LIQ5905" s="248"/>
      <x:c r="LIR5905" s="248"/>
      <x:c r="LIS5905" s="248"/>
      <x:c r="LIT5905" s="248"/>
      <x:c r="LIU5905" s="248"/>
      <x:c r="LIV5905" s="248"/>
      <x:c r="LIW5905" s="248"/>
      <x:c r="LIX5905" s="248"/>
      <x:c r="LIY5905" s="248"/>
      <x:c r="LIZ5905" s="248"/>
      <x:c r="LJA5905" s="248"/>
      <x:c r="LJB5905" s="248"/>
      <x:c r="LJC5905" s="248"/>
      <x:c r="LJD5905" s="248"/>
      <x:c r="LJE5905" s="248"/>
      <x:c r="LJF5905" s="248"/>
      <x:c r="LJG5905" s="248"/>
      <x:c r="LJH5905" s="248"/>
      <x:c r="LJI5905" s="248"/>
      <x:c r="LJJ5905" s="248"/>
      <x:c r="LJK5905" s="248"/>
      <x:c r="LJL5905" s="248"/>
      <x:c r="LJM5905" s="248"/>
      <x:c r="LJN5905" s="248"/>
      <x:c r="LJO5905" s="248"/>
      <x:c r="LJP5905" s="248"/>
      <x:c r="LJQ5905" s="248"/>
      <x:c r="LJR5905" s="248"/>
      <x:c r="LJS5905" s="248"/>
      <x:c r="LJT5905" s="248"/>
      <x:c r="LJU5905" s="248"/>
      <x:c r="LJV5905" s="248"/>
      <x:c r="LJW5905" s="248"/>
      <x:c r="LJX5905" s="248"/>
      <x:c r="LJY5905" s="248"/>
      <x:c r="LJZ5905" s="248"/>
      <x:c r="LKA5905" s="248"/>
      <x:c r="LKB5905" s="248"/>
      <x:c r="LKC5905" s="248"/>
      <x:c r="LKD5905" s="248"/>
      <x:c r="LKE5905" s="248"/>
      <x:c r="LKF5905" s="248"/>
      <x:c r="LKG5905" s="248"/>
      <x:c r="LKH5905" s="248"/>
      <x:c r="LKI5905" s="248"/>
      <x:c r="LKJ5905" s="248"/>
      <x:c r="LKK5905" s="248"/>
      <x:c r="LKL5905" s="248"/>
      <x:c r="LKM5905" s="248"/>
      <x:c r="LKN5905" s="248"/>
      <x:c r="LKO5905" s="248"/>
      <x:c r="LKP5905" s="248"/>
      <x:c r="LKQ5905" s="248"/>
      <x:c r="LKR5905" s="248"/>
      <x:c r="LKS5905" s="248"/>
      <x:c r="LKT5905" s="248"/>
      <x:c r="LKU5905" s="248"/>
      <x:c r="LKV5905" s="248"/>
      <x:c r="LKW5905" s="248"/>
      <x:c r="LKX5905" s="248"/>
      <x:c r="LKY5905" s="248"/>
      <x:c r="LKZ5905" s="248"/>
      <x:c r="LLA5905" s="248"/>
      <x:c r="LLB5905" s="248"/>
      <x:c r="LLC5905" s="248"/>
      <x:c r="LLD5905" s="248"/>
      <x:c r="LLE5905" s="248"/>
      <x:c r="LLF5905" s="248"/>
      <x:c r="LLG5905" s="248"/>
      <x:c r="LLH5905" s="248"/>
      <x:c r="LLI5905" s="248"/>
      <x:c r="LLJ5905" s="248"/>
      <x:c r="LLK5905" s="248"/>
      <x:c r="LLL5905" s="248"/>
      <x:c r="LLM5905" s="248"/>
      <x:c r="LLN5905" s="248"/>
      <x:c r="LLO5905" s="248"/>
      <x:c r="LLP5905" s="248"/>
      <x:c r="LLQ5905" s="248"/>
      <x:c r="LLR5905" s="248"/>
      <x:c r="LLS5905" s="248"/>
      <x:c r="LLT5905" s="248"/>
      <x:c r="LLU5905" s="248"/>
      <x:c r="LLV5905" s="248"/>
      <x:c r="LLW5905" s="248"/>
      <x:c r="LLX5905" s="248"/>
      <x:c r="LLY5905" s="248"/>
      <x:c r="LLZ5905" s="248"/>
      <x:c r="LMA5905" s="248"/>
      <x:c r="LMB5905" s="248"/>
      <x:c r="LMC5905" s="248"/>
      <x:c r="LMD5905" s="248"/>
      <x:c r="LME5905" s="248"/>
      <x:c r="LMF5905" s="248"/>
      <x:c r="LMG5905" s="248"/>
      <x:c r="LMH5905" s="248"/>
      <x:c r="LMI5905" s="248"/>
      <x:c r="LMJ5905" s="248"/>
      <x:c r="LMK5905" s="248"/>
      <x:c r="LML5905" s="248"/>
      <x:c r="LMM5905" s="248"/>
      <x:c r="LMN5905" s="248"/>
      <x:c r="LMO5905" s="248"/>
      <x:c r="LMP5905" s="248"/>
      <x:c r="LMQ5905" s="248"/>
      <x:c r="LMR5905" s="248"/>
      <x:c r="LMS5905" s="248"/>
      <x:c r="LMT5905" s="248"/>
      <x:c r="LMU5905" s="248"/>
      <x:c r="LMV5905" s="248"/>
      <x:c r="LMW5905" s="248"/>
      <x:c r="LMX5905" s="248"/>
      <x:c r="LMY5905" s="248"/>
      <x:c r="LMZ5905" s="248"/>
      <x:c r="LNA5905" s="248"/>
      <x:c r="LNB5905" s="248"/>
      <x:c r="LNC5905" s="248"/>
      <x:c r="LND5905" s="248"/>
      <x:c r="LNE5905" s="248"/>
      <x:c r="LNF5905" s="248"/>
      <x:c r="LNG5905" s="248"/>
      <x:c r="LNH5905" s="248"/>
      <x:c r="LNI5905" s="248"/>
      <x:c r="LNJ5905" s="248"/>
      <x:c r="LNK5905" s="248"/>
      <x:c r="LNL5905" s="248"/>
      <x:c r="LNM5905" s="248"/>
      <x:c r="LNN5905" s="248"/>
      <x:c r="LNO5905" s="248"/>
      <x:c r="LNP5905" s="248"/>
      <x:c r="LNQ5905" s="248"/>
      <x:c r="LNR5905" s="248"/>
      <x:c r="LNS5905" s="248"/>
      <x:c r="LNT5905" s="248"/>
      <x:c r="LNU5905" s="248"/>
      <x:c r="LNV5905" s="248"/>
      <x:c r="LNW5905" s="248"/>
      <x:c r="LNX5905" s="248"/>
      <x:c r="LNY5905" s="248"/>
      <x:c r="LNZ5905" s="248"/>
      <x:c r="LOA5905" s="248"/>
      <x:c r="LOB5905" s="248"/>
      <x:c r="LOC5905" s="248"/>
      <x:c r="LOD5905" s="248"/>
      <x:c r="LOE5905" s="248"/>
      <x:c r="LOF5905" s="248"/>
      <x:c r="LOG5905" s="248"/>
      <x:c r="LOH5905" s="248"/>
      <x:c r="LOI5905" s="248"/>
      <x:c r="LOJ5905" s="248"/>
      <x:c r="LOK5905" s="248"/>
      <x:c r="LOL5905" s="248"/>
      <x:c r="LOM5905" s="248"/>
      <x:c r="LON5905" s="248"/>
      <x:c r="LOO5905" s="248"/>
      <x:c r="LOP5905" s="248"/>
      <x:c r="LOQ5905" s="248"/>
      <x:c r="LOR5905" s="248"/>
      <x:c r="LOS5905" s="248"/>
      <x:c r="LOT5905" s="248"/>
      <x:c r="LOU5905" s="248"/>
      <x:c r="LOV5905" s="248"/>
      <x:c r="LOW5905" s="248"/>
      <x:c r="LOX5905" s="248"/>
      <x:c r="LOY5905" s="248"/>
      <x:c r="LOZ5905" s="248"/>
      <x:c r="LPA5905" s="248"/>
      <x:c r="LPB5905" s="248"/>
      <x:c r="LPC5905" s="248"/>
      <x:c r="LPD5905" s="248"/>
      <x:c r="LPE5905" s="248"/>
      <x:c r="LPF5905" s="248"/>
      <x:c r="LPG5905" s="248"/>
      <x:c r="LPH5905" s="248"/>
      <x:c r="LPI5905" s="248"/>
      <x:c r="LPJ5905" s="248"/>
      <x:c r="LPK5905" s="248"/>
      <x:c r="LPL5905" s="248"/>
      <x:c r="LPM5905" s="248"/>
      <x:c r="LPN5905" s="248"/>
      <x:c r="LPO5905" s="248"/>
      <x:c r="LPP5905" s="248"/>
      <x:c r="LPQ5905" s="248"/>
      <x:c r="LPR5905" s="248"/>
      <x:c r="LPS5905" s="248"/>
      <x:c r="LPT5905" s="248"/>
      <x:c r="LPU5905" s="248"/>
      <x:c r="LPV5905" s="248"/>
      <x:c r="LPW5905" s="248"/>
      <x:c r="LPX5905" s="248"/>
      <x:c r="LPY5905" s="248"/>
      <x:c r="LPZ5905" s="248"/>
      <x:c r="LQA5905" s="248"/>
      <x:c r="LQB5905" s="248"/>
      <x:c r="LQC5905" s="248"/>
      <x:c r="LQD5905" s="248"/>
      <x:c r="LQE5905" s="248"/>
      <x:c r="LQF5905" s="248"/>
      <x:c r="LQG5905" s="248"/>
      <x:c r="LQH5905" s="248"/>
      <x:c r="LQI5905" s="248"/>
      <x:c r="LQJ5905" s="248"/>
      <x:c r="LQK5905" s="248"/>
      <x:c r="LQL5905" s="248"/>
      <x:c r="LQM5905" s="248"/>
      <x:c r="LQN5905" s="248"/>
      <x:c r="LQO5905" s="248"/>
      <x:c r="LQP5905" s="248"/>
      <x:c r="LQQ5905" s="248"/>
      <x:c r="LQR5905" s="248"/>
      <x:c r="LQS5905" s="248"/>
      <x:c r="LQT5905" s="248"/>
      <x:c r="LQU5905" s="248"/>
      <x:c r="LQV5905" s="248"/>
      <x:c r="LQW5905" s="248"/>
      <x:c r="LQX5905" s="248"/>
      <x:c r="LQY5905" s="248"/>
      <x:c r="LQZ5905" s="248"/>
      <x:c r="LRA5905" s="248"/>
      <x:c r="LRB5905" s="248"/>
      <x:c r="LRC5905" s="248"/>
      <x:c r="LRD5905" s="248"/>
      <x:c r="LRE5905" s="248"/>
      <x:c r="LRF5905" s="248"/>
      <x:c r="LRG5905" s="248"/>
      <x:c r="LRH5905" s="248"/>
      <x:c r="LRI5905" s="248"/>
      <x:c r="LRJ5905" s="248"/>
      <x:c r="LRK5905" s="248"/>
      <x:c r="LRL5905" s="248"/>
      <x:c r="LRM5905" s="248"/>
      <x:c r="LRN5905" s="248"/>
      <x:c r="LRO5905" s="248"/>
      <x:c r="LRP5905" s="248"/>
      <x:c r="LRQ5905" s="248"/>
      <x:c r="LRR5905" s="248"/>
      <x:c r="LRS5905" s="248"/>
      <x:c r="LRT5905" s="248"/>
      <x:c r="LRU5905" s="248"/>
      <x:c r="LRV5905" s="248"/>
      <x:c r="LRW5905" s="248"/>
      <x:c r="LRX5905" s="248"/>
      <x:c r="LRY5905" s="248"/>
      <x:c r="LRZ5905" s="248"/>
      <x:c r="LSA5905" s="248"/>
      <x:c r="LSB5905" s="248"/>
      <x:c r="LSC5905" s="248"/>
      <x:c r="LSD5905" s="248"/>
      <x:c r="LSE5905" s="248"/>
      <x:c r="LSF5905" s="248"/>
      <x:c r="LSG5905" s="248"/>
      <x:c r="LSH5905" s="248"/>
      <x:c r="LSI5905" s="248"/>
      <x:c r="LSJ5905" s="248"/>
      <x:c r="LSK5905" s="248"/>
      <x:c r="LSL5905" s="248"/>
      <x:c r="LSM5905" s="248"/>
      <x:c r="LSN5905" s="248"/>
      <x:c r="LSO5905" s="248"/>
      <x:c r="LSP5905" s="248"/>
      <x:c r="LSQ5905" s="248"/>
      <x:c r="LSR5905" s="248"/>
      <x:c r="LSS5905" s="248"/>
      <x:c r="LST5905" s="248"/>
      <x:c r="LSU5905" s="248"/>
      <x:c r="LSV5905" s="248"/>
      <x:c r="LSW5905" s="248"/>
      <x:c r="LSX5905" s="248"/>
      <x:c r="LSY5905" s="248"/>
      <x:c r="LSZ5905" s="248"/>
      <x:c r="LTA5905" s="248"/>
      <x:c r="LTB5905" s="248"/>
      <x:c r="LTC5905" s="248"/>
      <x:c r="LTD5905" s="248"/>
      <x:c r="LTE5905" s="248"/>
      <x:c r="LTF5905" s="248"/>
      <x:c r="LTG5905" s="248"/>
      <x:c r="LTH5905" s="248"/>
      <x:c r="LTI5905" s="248"/>
      <x:c r="LTJ5905" s="248"/>
      <x:c r="LTK5905" s="248"/>
      <x:c r="LTL5905" s="248"/>
      <x:c r="LTM5905" s="248"/>
      <x:c r="LTN5905" s="248"/>
      <x:c r="LTO5905" s="248"/>
      <x:c r="LTP5905" s="248"/>
      <x:c r="LTQ5905" s="248"/>
      <x:c r="LTR5905" s="248"/>
      <x:c r="LTS5905" s="248"/>
      <x:c r="LTT5905" s="248"/>
      <x:c r="LTU5905" s="248"/>
      <x:c r="LTV5905" s="248"/>
      <x:c r="LTW5905" s="248"/>
      <x:c r="LTX5905" s="248"/>
      <x:c r="LTY5905" s="248"/>
      <x:c r="LTZ5905" s="248"/>
      <x:c r="LUA5905" s="248"/>
      <x:c r="LUB5905" s="248"/>
      <x:c r="LUC5905" s="248"/>
      <x:c r="LUD5905" s="248"/>
      <x:c r="LUE5905" s="248"/>
      <x:c r="LUF5905" s="248"/>
      <x:c r="LUG5905" s="248"/>
      <x:c r="LUH5905" s="248"/>
      <x:c r="LUI5905" s="248"/>
      <x:c r="LUJ5905" s="248"/>
      <x:c r="LUK5905" s="248"/>
      <x:c r="LUL5905" s="248"/>
      <x:c r="LUM5905" s="248"/>
      <x:c r="LUN5905" s="248"/>
      <x:c r="LUO5905" s="248"/>
      <x:c r="LUP5905" s="248"/>
      <x:c r="LUQ5905" s="248"/>
      <x:c r="LUR5905" s="248"/>
      <x:c r="LUS5905" s="248"/>
      <x:c r="LUT5905" s="248"/>
      <x:c r="LUU5905" s="248"/>
      <x:c r="LUV5905" s="248"/>
      <x:c r="LUW5905" s="248"/>
      <x:c r="LUX5905" s="248"/>
      <x:c r="LUY5905" s="248"/>
      <x:c r="LUZ5905" s="248"/>
      <x:c r="LVA5905" s="248"/>
      <x:c r="LVB5905" s="248"/>
      <x:c r="LVC5905" s="248"/>
      <x:c r="LVD5905" s="248"/>
      <x:c r="LVE5905" s="248"/>
      <x:c r="LVF5905" s="248"/>
      <x:c r="LVG5905" s="248"/>
      <x:c r="LVH5905" s="248"/>
      <x:c r="LVI5905" s="248"/>
      <x:c r="LVJ5905" s="248"/>
      <x:c r="LVK5905" s="248"/>
      <x:c r="LVL5905" s="248"/>
      <x:c r="LVM5905" s="248"/>
      <x:c r="LVN5905" s="248"/>
      <x:c r="LVO5905" s="248"/>
      <x:c r="LVP5905" s="248"/>
      <x:c r="LVQ5905" s="248"/>
      <x:c r="LVR5905" s="248"/>
      <x:c r="LVS5905" s="248"/>
      <x:c r="LVT5905" s="248"/>
      <x:c r="LVU5905" s="248"/>
      <x:c r="LVV5905" s="248"/>
      <x:c r="LVW5905" s="248"/>
      <x:c r="LVX5905" s="248"/>
      <x:c r="LVY5905" s="248"/>
      <x:c r="LVZ5905" s="248"/>
      <x:c r="LWA5905" s="248"/>
      <x:c r="LWB5905" s="248"/>
      <x:c r="LWC5905" s="248"/>
      <x:c r="LWD5905" s="248"/>
      <x:c r="LWE5905" s="248"/>
      <x:c r="LWF5905" s="248"/>
      <x:c r="LWG5905" s="248"/>
      <x:c r="LWH5905" s="248"/>
      <x:c r="LWI5905" s="248"/>
      <x:c r="LWJ5905" s="248"/>
      <x:c r="LWK5905" s="248"/>
      <x:c r="LWL5905" s="248"/>
      <x:c r="LWM5905" s="248"/>
      <x:c r="LWN5905" s="248"/>
      <x:c r="LWO5905" s="248"/>
      <x:c r="LWP5905" s="248"/>
      <x:c r="LWQ5905" s="248"/>
      <x:c r="LWR5905" s="248"/>
      <x:c r="LWS5905" s="248"/>
      <x:c r="LWT5905" s="248"/>
      <x:c r="LWU5905" s="248"/>
      <x:c r="LWV5905" s="248"/>
      <x:c r="LWW5905" s="248"/>
      <x:c r="LWX5905" s="248"/>
      <x:c r="LWY5905" s="248"/>
      <x:c r="LWZ5905" s="248"/>
      <x:c r="LXA5905" s="248"/>
      <x:c r="LXB5905" s="248"/>
      <x:c r="LXC5905" s="248"/>
      <x:c r="LXD5905" s="248"/>
      <x:c r="LXE5905" s="248"/>
      <x:c r="LXF5905" s="248"/>
      <x:c r="LXG5905" s="248"/>
      <x:c r="LXH5905" s="248"/>
      <x:c r="LXI5905" s="248"/>
      <x:c r="LXJ5905" s="248"/>
      <x:c r="LXK5905" s="248"/>
      <x:c r="LXL5905" s="248"/>
      <x:c r="LXM5905" s="248"/>
      <x:c r="LXN5905" s="248"/>
      <x:c r="LXO5905" s="248"/>
      <x:c r="LXP5905" s="248"/>
      <x:c r="LXQ5905" s="248"/>
      <x:c r="LXR5905" s="248"/>
      <x:c r="LXS5905" s="248"/>
      <x:c r="LXT5905" s="248"/>
      <x:c r="LXU5905" s="248"/>
      <x:c r="LXV5905" s="248"/>
      <x:c r="LXW5905" s="248"/>
      <x:c r="LXX5905" s="248"/>
      <x:c r="LXY5905" s="248"/>
      <x:c r="LXZ5905" s="248"/>
      <x:c r="LYA5905" s="248"/>
      <x:c r="LYB5905" s="248"/>
      <x:c r="LYC5905" s="248"/>
      <x:c r="LYD5905" s="248"/>
      <x:c r="LYE5905" s="248"/>
      <x:c r="LYF5905" s="248"/>
      <x:c r="LYG5905" s="248"/>
      <x:c r="LYH5905" s="248"/>
      <x:c r="LYI5905" s="248"/>
      <x:c r="LYJ5905" s="248"/>
      <x:c r="LYK5905" s="248"/>
      <x:c r="LYL5905" s="248"/>
      <x:c r="LYM5905" s="248"/>
      <x:c r="LYN5905" s="248"/>
      <x:c r="LYO5905" s="248"/>
      <x:c r="LYP5905" s="248"/>
      <x:c r="LYQ5905" s="248"/>
      <x:c r="LYR5905" s="248"/>
      <x:c r="LYS5905" s="248"/>
      <x:c r="LYT5905" s="248"/>
      <x:c r="LYU5905" s="248"/>
      <x:c r="LYV5905" s="248"/>
      <x:c r="LYW5905" s="248"/>
      <x:c r="LYX5905" s="248"/>
      <x:c r="LYY5905" s="248"/>
      <x:c r="LYZ5905" s="248"/>
      <x:c r="LZA5905" s="248"/>
      <x:c r="LZB5905" s="248"/>
      <x:c r="LZC5905" s="248"/>
      <x:c r="LZD5905" s="248"/>
      <x:c r="LZE5905" s="248"/>
      <x:c r="LZF5905" s="248"/>
      <x:c r="LZG5905" s="248"/>
      <x:c r="LZH5905" s="248"/>
      <x:c r="LZI5905" s="248"/>
      <x:c r="LZJ5905" s="248"/>
      <x:c r="LZK5905" s="248"/>
      <x:c r="LZL5905" s="248"/>
      <x:c r="LZM5905" s="248"/>
      <x:c r="LZN5905" s="248"/>
      <x:c r="LZO5905" s="248"/>
      <x:c r="LZP5905" s="248"/>
      <x:c r="LZQ5905" s="248"/>
      <x:c r="LZR5905" s="248"/>
      <x:c r="LZS5905" s="248"/>
      <x:c r="LZT5905" s="248"/>
      <x:c r="LZU5905" s="248"/>
      <x:c r="LZV5905" s="248"/>
      <x:c r="LZW5905" s="248"/>
      <x:c r="LZX5905" s="248"/>
      <x:c r="LZY5905" s="248"/>
      <x:c r="LZZ5905" s="248"/>
      <x:c r="MAA5905" s="248"/>
      <x:c r="MAB5905" s="248"/>
      <x:c r="MAC5905" s="248"/>
      <x:c r="MAD5905" s="248"/>
      <x:c r="MAE5905" s="248"/>
      <x:c r="MAF5905" s="248"/>
      <x:c r="MAG5905" s="248"/>
      <x:c r="MAH5905" s="248"/>
      <x:c r="MAI5905" s="248"/>
      <x:c r="MAJ5905" s="248"/>
      <x:c r="MAK5905" s="248"/>
      <x:c r="MAL5905" s="248"/>
      <x:c r="MAM5905" s="248"/>
      <x:c r="MAN5905" s="248"/>
      <x:c r="MAO5905" s="248"/>
      <x:c r="MAP5905" s="248"/>
      <x:c r="MAQ5905" s="248"/>
      <x:c r="MAR5905" s="248"/>
      <x:c r="MAS5905" s="248"/>
      <x:c r="MAT5905" s="248"/>
      <x:c r="MAU5905" s="248"/>
      <x:c r="MAV5905" s="248"/>
      <x:c r="MAW5905" s="248"/>
      <x:c r="MAX5905" s="248"/>
      <x:c r="MAY5905" s="248"/>
      <x:c r="MAZ5905" s="248"/>
      <x:c r="MBA5905" s="248"/>
      <x:c r="MBB5905" s="248"/>
      <x:c r="MBC5905" s="248"/>
      <x:c r="MBD5905" s="248"/>
      <x:c r="MBE5905" s="248"/>
      <x:c r="MBF5905" s="248"/>
      <x:c r="MBG5905" s="248"/>
      <x:c r="MBH5905" s="248"/>
      <x:c r="MBI5905" s="248"/>
      <x:c r="MBJ5905" s="248"/>
      <x:c r="MBK5905" s="248"/>
      <x:c r="MBL5905" s="248"/>
      <x:c r="MBM5905" s="248"/>
      <x:c r="MBN5905" s="248"/>
      <x:c r="MBO5905" s="248"/>
      <x:c r="MBP5905" s="248"/>
      <x:c r="MBQ5905" s="248"/>
      <x:c r="MBR5905" s="248"/>
      <x:c r="MBS5905" s="248"/>
      <x:c r="MBT5905" s="248"/>
      <x:c r="MBU5905" s="248"/>
      <x:c r="MBV5905" s="248"/>
      <x:c r="MBW5905" s="248"/>
      <x:c r="MBX5905" s="248"/>
      <x:c r="MBY5905" s="248"/>
      <x:c r="MBZ5905" s="248"/>
      <x:c r="MCA5905" s="248"/>
      <x:c r="MCB5905" s="248"/>
      <x:c r="MCC5905" s="248"/>
      <x:c r="MCD5905" s="248"/>
      <x:c r="MCE5905" s="248"/>
      <x:c r="MCF5905" s="248"/>
      <x:c r="MCG5905" s="248"/>
      <x:c r="MCH5905" s="248"/>
      <x:c r="MCI5905" s="248"/>
      <x:c r="MCJ5905" s="248"/>
      <x:c r="MCK5905" s="248"/>
      <x:c r="MCL5905" s="248"/>
      <x:c r="MCM5905" s="248"/>
      <x:c r="MCN5905" s="248"/>
      <x:c r="MCO5905" s="248"/>
      <x:c r="MCP5905" s="248"/>
      <x:c r="MCQ5905" s="248"/>
      <x:c r="MCR5905" s="248"/>
      <x:c r="MCS5905" s="248"/>
      <x:c r="MCT5905" s="248"/>
      <x:c r="MCU5905" s="248"/>
      <x:c r="MCV5905" s="248"/>
      <x:c r="MCW5905" s="248"/>
      <x:c r="MCX5905" s="248"/>
      <x:c r="MCY5905" s="248"/>
      <x:c r="MCZ5905" s="248"/>
      <x:c r="MDA5905" s="248"/>
      <x:c r="MDB5905" s="248"/>
      <x:c r="MDC5905" s="248"/>
      <x:c r="MDD5905" s="248"/>
      <x:c r="MDE5905" s="248"/>
      <x:c r="MDF5905" s="248"/>
      <x:c r="MDG5905" s="248"/>
      <x:c r="MDH5905" s="248"/>
      <x:c r="MDI5905" s="248"/>
      <x:c r="MDJ5905" s="248"/>
      <x:c r="MDK5905" s="248"/>
      <x:c r="MDL5905" s="248"/>
      <x:c r="MDM5905" s="248"/>
      <x:c r="MDN5905" s="248"/>
      <x:c r="MDO5905" s="248"/>
      <x:c r="MDP5905" s="248"/>
      <x:c r="MDQ5905" s="248"/>
      <x:c r="MDR5905" s="248"/>
      <x:c r="MDS5905" s="248"/>
      <x:c r="MDT5905" s="248"/>
      <x:c r="MDU5905" s="248"/>
      <x:c r="MDV5905" s="248"/>
      <x:c r="MDW5905" s="248"/>
      <x:c r="MDX5905" s="248"/>
      <x:c r="MDY5905" s="248"/>
      <x:c r="MDZ5905" s="248"/>
      <x:c r="MEA5905" s="248"/>
      <x:c r="MEB5905" s="248"/>
      <x:c r="MEC5905" s="248"/>
      <x:c r="MED5905" s="248"/>
      <x:c r="MEE5905" s="248"/>
      <x:c r="MEF5905" s="248"/>
      <x:c r="MEG5905" s="248"/>
      <x:c r="MEH5905" s="248"/>
      <x:c r="MEI5905" s="248"/>
      <x:c r="MEJ5905" s="248"/>
      <x:c r="MEK5905" s="248"/>
      <x:c r="MEL5905" s="248"/>
      <x:c r="MEM5905" s="248"/>
      <x:c r="MEN5905" s="248"/>
      <x:c r="MEO5905" s="248"/>
      <x:c r="MEP5905" s="248"/>
      <x:c r="MEQ5905" s="248"/>
      <x:c r="MER5905" s="248"/>
      <x:c r="MES5905" s="248"/>
      <x:c r="MET5905" s="248"/>
      <x:c r="MEU5905" s="248"/>
      <x:c r="MEV5905" s="248"/>
      <x:c r="MEW5905" s="248"/>
      <x:c r="MEX5905" s="248"/>
      <x:c r="MEY5905" s="248"/>
      <x:c r="MEZ5905" s="248"/>
      <x:c r="MFA5905" s="248"/>
      <x:c r="MFB5905" s="248"/>
      <x:c r="MFC5905" s="248"/>
      <x:c r="MFD5905" s="248"/>
      <x:c r="MFE5905" s="248"/>
      <x:c r="MFF5905" s="248"/>
      <x:c r="MFG5905" s="248"/>
      <x:c r="MFH5905" s="248"/>
      <x:c r="MFI5905" s="248"/>
      <x:c r="MFJ5905" s="248"/>
      <x:c r="MFK5905" s="248"/>
      <x:c r="MFL5905" s="248"/>
      <x:c r="MFM5905" s="248"/>
      <x:c r="MFN5905" s="248"/>
      <x:c r="MFO5905" s="248"/>
      <x:c r="MFP5905" s="248"/>
      <x:c r="MFQ5905" s="248"/>
      <x:c r="MFR5905" s="248"/>
      <x:c r="MFS5905" s="248"/>
      <x:c r="MFT5905" s="248"/>
      <x:c r="MFU5905" s="248"/>
      <x:c r="MFV5905" s="248"/>
      <x:c r="MFW5905" s="248"/>
      <x:c r="MFX5905" s="248"/>
      <x:c r="MFY5905" s="248"/>
      <x:c r="MFZ5905" s="248"/>
      <x:c r="MGA5905" s="248"/>
      <x:c r="MGB5905" s="248"/>
      <x:c r="MGC5905" s="248"/>
      <x:c r="MGD5905" s="248"/>
      <x:c r="MGE5905" s="248"/>
      <x:c r="MGF5905" s="248"/>
      <x:c r="MGG5905" s="248"/>
      <x:c r="MGH5905" s="248"/>
      <x:c r="MGI5905" s="248"/>
      <x:c r="MGJ5905" s="248"/>
      <x:c r="MGK5905" s="248"/>
      <x:c r="MGL5905" s="248"/>
      <x:c r="MGM5905" s="248"/>
      <x:c r="MGN5905" s="248"/>
      <x:c r="MGO5905" s="248"/>
      <x:c r="MGP5905" s="248"/>
      <x:c r="MGQ5905" s="248"/>
      <x:c r="MGR5905" s="248"/>
      <x:c r="MGS5905" s="248"/>
      <x:c r="MGT5905" s="248"/>
      <x:c r="MGU5905" s="248"/>
      <x:c r="MGV5905" s="248"/>
      <x:c r="MGW5905" s="248"/>
      <x:c r="MGX5905" s="248"/>
      <x:c r="MGY5905" s="248"/>
      <x:c r="MGZ5905" s="248"/>
      <x:c r="MHA5905" s="248"/>
      <x:c r="MHB5905" s="248"/>
      <x:c r="MHC5905" s="248"/>
      <x:c r="MHD5905" s="248"/>
      <x:c r="MHE5905" s="248"/>
      <x:c r="MHF5905" s="248"/>
      <x:c r="MHG5905" s="248"/>
      <x:c r="MHH5905" s="248"/>
      <x:c r="MHI5905" s="248"/>
      <x:c r="MHJ5905" s="248"/>
      <x:c r="MHK5905" s="248"/>
      <x:c r="MHL5905" s="248"/>
      <x:c r="MHM5905" s="248"/>
      <x:c r="MHN5905" s="248"/>
      <x:c r="MHO5905" s="248"/>
      <x:c r="MHP5905" s="248"/>
      <x:c r="MHQ5905" s="248"/>
      <x:c r="MHR5905" s="248"/>
      <x:c r="MHS5905" s="248"/>
      <x:c r="MHT5905" s="248"/>
      <x:c r="MHU5905" s="248"/>
      <x:c r="MHV5905" s="248"/>
      <x:c r="MHW5905" s="248"/>
      <x:c r="MHX5905" s="248"/>
      <x:c r="MHY5905" s="248"/>
      <x:c r="MHZ5905" s="248"/>
      <x:c r="MIA5905" s="248"/>
      <x:c r="MIB5905" s="248"/>
      <x:c r="MIC5905" s="248"/>
      <x:c r="MID5905" s="248"/>
      <x:c r="MIE5905" s="248"/>
      <x:c r="MIF5905" s="248"/>
      <x:c r="MIG5905" s="248"/>
      <x:c r="MIH5905" s="248"/>
      <x:c r="MII5905" s="248"/>
      <x:c r="MIJ5905" s="248"/>
      <x:c r="MIK5905" s="248"/>
      <x:c r="MIL5905" s="248"/>
      <x:c r="MIM5905" s="248"/>
      <x:c r="MIN5905" s="248"/>
      <x:c r="MIO5905" s="248"/>
      <x:c r="MIP5905" s="248"/>
      <x:c r="MIQ5905" s="248"/>
      <x:c r="MIR5905" s="248"/>
      <x:c r="MIS5905" s="248"/>
      <x:c r="MIT5905" s="248"/>
      <x:c r="MIU5905" s="248"/>
      <x:c r="MIV5905" s="248"/>
      <x:c r="MIW5905" s="248"/>
      <x:c r="MIX5905" s="248"/>
      <x:c r="MIY5905" s="248"/>
      <x:c r="MIZ5905" s="248"/>
      <x:c r="MJA5905" s="248"/>
      <x:c r="MJB5905" s="248"/>
      <x:c r="MJC5905" s="248"/>
      <x:c r="MJD5905" s="248"/>
      <x:c r="MJE5905" s="248"/>
      <x:c r="MJF5905" s="248"/>
      <x:c r="MJG5905" s="248"/>
      <x:c r="MJH5905" s="248"/>
      <x:c r="MJI5905" s="248"/>
      <x:c r="MJJ5905" s="248"/>
      <x:c r="MJK5905" s="248"/>
      <x:c r="MJL5905" s="248"/>
      <x:c r="MJM5905" s="248"/>
      <x:c r="MJN5905" s="248"/>
      <x:c r="MJO5905" s="248"/>
      <x:c r="MJP5905" s="248"/>
      <x:c r="MJQ5905" s="248"/>
      <x:c r="MJR5905" s="248"/>
      <x:c r="MJS5905" s="248"/>
      <x:c r="MJT5905" s="248"/>
      <x:c r="MJU5905" s="248"/>
      <x:c r="MJV5905" s="248"/>
      <x:c r="MJW5905" s="248"/>
      <x:c r="MJX5905" s="248"/>
      <x:c r="MJY5905" s="248"/>
      <x:c r="MJZ5905" s="248"/>
      <x:c r="MKA5905" s="248"/>
      <x:c r="MKB5905" s="248"/>
      <x:c r="MKC5905" s="248"/>
      <x:c r="MKD5905" s="248"/>
      <x:c r="MKE5905" s="248"/>
      <x:c r="MKF5905" s="248"/>
      <x:c r="MKG5905" s="248"/>
      <x:c r="MKH5905" s="248"/>
      <x:c r="MKI5905" s="248"/>
      <x:c r="MKJ5905" s="248"/>
      <x:c r="MKK5905" s="248"/>
      <x:c r="MKL5905" s="248"/>
      <x:c r="MKM5905" s="248"/>
      <x:c r="MKN5905" s="248"/>
      <x:c r="MKO5905" s="248"/>
      <x:c r="MKP5905" s="248"/>
      <x:c r="MKQ5905" s="248"/>
      <x:c r="MKR5905" s="248"/>
      <x:c r="MKS5905" s="248"/>
      <x:c r="MKT5905" s="248"/>
      <x:c r="MKU5905" s="248"/>
      <x:c r="MKV5905" s="248"/>
      <x:c r="MKW5905" s="248"/>
      <x:c r="MKX5905" s="248"/>
      <x:c r="MKY5905" s="248"/>
      <x:c r="MKZ5905" s="248"/>
      <x:c r="MLA5905" s="248"/>
      <x:c r="MLB5905" s="248"/>
      <x:c r="MLC5905" s="248"/>
      <x:c r="MLD5905" s="248"/>
      <x:c r="MLE5905" s="248"/>
      <x:c r="MLF5905" s="248"/>
      <x:c r="MLG5905" s="248"/>
      <x:c r="MLH5905" s="248"/>
      <x:c r="MLI5905" s="248"/>
      <x:c r="MLJ5905" s="248"/>
      <x:c r="MLK5905" s="248"/>
      <x:c r="MLL5905" s="248"/>
      <x:c r="MLM5905" s="248"/>
      <x:c r="MLN5905" s="248"/>
      <x:c r="MLO5905" s="248"/>
      <x:c r="MLP5905" s="248"/>
      <x:c r="MLQ5905" s="248"/>
      <x:c r="MLR5905" s="248"/>
      <x:c r="MLS5905" s="248"/>
      <x:c r="MLT5905" s="248"/>
      <x:c r="MLU5905" s="248"/>
      <x:c r="MLV5905" s="248"/>
      <x:c r="MLW5905" s="248"/>
      <x:c r="MLX5905" s="248"/>
      <x:c r="MLY5905" s="248"/>
      <x:c r="MLZ5905" s="248"/>
      <x:c r="MMA5905" s="248"/>
      <x:c r="MMB5905" s="248"/>
      <x:c r="MMC5905" s="248"/>
      <x:c r="MMD5905" s="248"/>
      <x:c r="MME5905" s="248"/>
      <x:c r="MMF5905" s="248"/>
      <x:c r="MMG5905" s="248"/>
      <x:c r="MMH5905" s="248"/>
      <x:c r="MMI5905" s="248"/>
      <x:c r="MMJ5905" s="248"/>
      <x:c r="MMK5905" s="248"/>
      <x:c r="MML5905" s="248"/>
      <x:c r="MMM5905" s="248"/>
      <x:c r="MMN5905" s="248"/>
      <x:c r="MMO5905" s="248"/>
      <x:c r="MMP5905" s="248"/>
      <x:c r="MMQ5905" s="248"/>
      <x:c r="MMR5905" s="248"/>
      <x:c r="MMS5905" s="248"/>
      <x:c r="MMT5905" s="248"/>
      <x:c r="MMU5905" s="248"/>
      <x:c r="MMV5905" s="248"/>
      <x:c r="MMW5905" s="248"/>
      <x:c r="MMX5905" s="248"/>
      <x:c r="MMY5905" s="248"/>
      <x:c r="MMZ5905" s="248"/>
      <x:c r="MNA5905" s="248"/>
      <x:c r="MNB5905" s="248"/>
      <x:c r="MNC5905" s="248"/>
      <x:c r="MND5905" s="248"/>
      <x:c r="MNE5905" s="248"/>
      <x:c r="MNF5905" s="248"/>
      <x:c r="MNG5905" s="248"/>
      <x:c r="MNH5905" s="248"/>
      <x:c r="MNI5905" s="248"/>
      <x:c r="MNJ5905" s="248"/>
      <x:c r="MNK5905" s="248"/>
      <x:c r="MNL5905" s="248"/>
      <x:c r="MNM5905" s="248"/>
      <x:c r="MNN5905" s="248"/>
      <x:c r="MNO5905" s="248"/>
      <x:c r="MNP5905" s="248"/>
      <x:c r="MNQ5905" s="248"/>
      <x:c r="MNR5905" s="248"/>
      <x:c r="MNS5905" s="248"/>
      <x:c r="MNT5905" s="248"/>
      <x:c r="MNU5905" s="248"/>
      <x:c r="MNV5905" s="248"/>
      <x:c r="MNW5905" s="248"/>
      <x:c r="MNX5905" s="248"/>
      <x:c r="MNY5905" s="248"/>
      <x:c r="MNZ5905" s="248"/>
      <x:c r="MOA5905" s="248"/>
      <x:c r="MOB5905" s="248"/>
      <x:c r="MOC5905" s="248"/>
      <x:c r="MOD5905" s="248"/>
      <x:c r="MOE5905" s="248"/>
      <x:c r="MOF5905" s="248"/>
      <x:c r="MOG5905" s="248"/>
      <x:c r="MOH5905" s="248"/>
      <x:c r="MOI5905" s="248"/>
      <x:c r="MOJ5905" s="248"/>
      <x:c r="MOK5905" s="248"/>
      <x:c r="MOL5905" s="248"/>
      <x:c r="MOM5905" s="248"/>
      <x:c r="MON5905" s="248"/>
      <x:c r="MOO5905" s="248"/>
      <x:c r="MOP5905" s="248"/>
      <x:c r="MOQ5905" s="248"/>
      <x:c r="MOR5905" s="248"/>
      <x:c r="MOS5905" s="248"/>
      <x:c r="MOT5905" s="248"/>
      <x:c r="MOU5905" s="248"/>
      <x:c r="MOV5905" s="248"/>
      <x:c r="MOW5905" s="248"/>
      <x:c r="MOX5905" s="248"/>
      <x:c r="MOY5905" s="248"/>
      <x:c r="MOZ5905" s="248"/>
      <x:c r="MPA5905" s="248"/>
      <x:c r="MPB5905" s="248"/>
      <x:c r="MPC5905" s="248"/>
      <x:c r="MPD5905" s="248"/>
      <x:c r="MPE5905" s="248"/>
      <x:c r="MPF5905" s="248"/>
      <x:c r="MPG5905" s="248"/>
      <x:c r="MPH5905" s="248"/>
      <x:c r="MPI5905" s="248"/>
      <x:c r="MPJ5905" s="248"/>
      <x:c r="MPK5905" s="248"/>
      <x:c r="MPL5905" s="248"/>
      <x:c r="MPM5905" s="248"/>
      <x:c r="MPN5905" s="248"/>
      <x:c r="MPO5905" s="248"/>
      <x:c r="MPP5905" s="248"/>
      <x:c r="MPQ5905" s="248"/>
      <x:c r="MPR5905" s="248"/>
      <x:c r="MPS5905" s="248"/>
      <x:c r="MPT5905" s="248"/>
      <x:c r="MPU5905" s="248"/>
      <x:c r="MPV5905" s="248"/>
      <x:c r="MPW5905" s="248"/>
      <x:c r="MPX5905" s="248"/>
      <x:c r="MPY5905" s="248"/>
      <x:c r="MPZ5905" s="248"/>
      <x:c r="MQA5905" s="248"/>
      <x:c r="MQB5905" s="248"/>
      <x:c r="MQC5905" s="248"/>
      <x:c r="MQD5905" s="248"/>
      <x:c r="MQE5905" s="248"/>
      <x:c r="MQF5905" s="248"/>
      <x:c r="MQG5905" s="248"/>
      <x:c r="MQH5905" s="248"/>
      <x:c r="MQI5905" s="248"/>
      <x:c r="MQJ5905" s="248"/>
      <x:c r="MQK5905" s="248"/>
      <x:c r="MQL5905" s="248"/>
      <x:c r="MQM5905" s="248"/>
      <x:c r="MQN5905" s="248"/>
      <x:c r="MQO5905" s="248"/>
      <x:c r="MQP5905" s="248"/>
      <x:c r="MQQ5905" s="248"/>
      <x:c r="MQR5905" s="248"/>
      <x:c r="MQS5905" s="248"/>
      <x:c r="MQT5905" s="248"/>
      <x:c r="MQU5905" s="248"/>
      <x:c r="MQV5905" s="248"/>
      <x:c r="MQW5905" s="248"/>
      <x:c r="MQX5905" s="248"/>
      <x:c r="MQY5905" s="248"/>
      <x:c r="MQZ5905" s="248"/>
      <x:c r="MRA5905" s="248"/>
      <x:c r="MRB5905" s="248"/>
      <x:c r="MRC5905" s="248"/>
      <x:c r="MRD5905" s="248"/>
      <x:c r="MRE5905" s="248"/>
      <x:c r="MRF5905" s="248"/>
      <x:c r="MRG5905" s="248"/>
      <x:c r="MRH5905" s="248"/>
      <x:c r="MRI5905" s="248"/>
      <x:c r="MRJ5905" s="248"/>
      <x:c r="MRK5905" s="248"/>
      <x:c r="MRL5905" s="248"/>
      <x:c r="MRM5905" s="248"/>
      <x:c r="MRN5905" s="248"/>
      <x:c r="MRO5905" s="248"/>
      <x:c r="MRP5905" s="248"/>
      <x:c r="MRQ5905" s="248"/>
      <x:c r="MRR5905" s="248"/>
      <x:c r="MRS5905" s="248"/>
      <x:c r="MRT5905" s="248"/>
      <x:c r="MRU5905" s="248"/>
      <x:c r="MRV5905" s="248"/>
      <x:c r="MRW5905" s="248"/>
      <x:c r="MRX5905" s="248"/>
      <x:c r="MRY5905" s="248"/>
      <x:c r="MRZ5905" s="248"/>
      <x:c r="MSA5905" s="248"/>
      <x:c r="MSB5905" s="248"/>
      <x:c r="MSC5905" s="248"/>
      <x:c r="MSD5905" s="248"/>
      <x:c r="MSE5905" s="248"/>
      <x:c r="MSF5905" s="248"/>
      <x:c r="MSG5905" s="248"/>
      <x:c r="MSH5905" s="248"/>
      <x:c r="MSI5905" s="248"/>
      <x:c r="MSJ5905" s="248"/>
      <x:c r="MSK5905" s="248"/>
      <x:c r="MSL5905" s="248"/>
      <x:c r="MSM5905" s="248"/>
      <x:c r="MSN5905" s="248"/>
      <x:c r="MSO5905" s="248"/>
      <x:c r="MSP5905" s="248"/>
      <x:c r="MSQ5905" s="248"/>
      <x:c r="MSR5905" s="248"/>
      <x:c r="MSS5905" s="248"/>
      <x:c r="MST5905" s="248"/>
      <x:c r="MSU5905" s="248"/>
      <x:c r="MSV5905" s="248"/>
      <x:c r="MSW5905" s="248"/>
      <x:c r="MSX5905" s="248"/>
      <x:c r="MSY5905" s="248"/>
      <x:c r="MSZ5905" s="248"/>
      <x:c r="MTA5905" s="248"/>
      <x:c r="MTB5905" s="248"/>
      <x:c r="MTC5905" s="248"/>
      <x:c r="MTD5905" s="248"/>
      <x:c r="MTE5905" s="248"/>
      <x:c r="MTF5905" s="248"/>
      <x:c r="MTG5905" s="248"/>
      <x:c r="MTH5905" s="248"/>
      <x:c r="MTI5905" s="248"/>
      <x:c r="MTJ5905" s="248"/>
      <x:c r="MTK5905" s="248"/>
      <x:c r="MTL5905" s="248"/>
      <x:c r="MTM5905" s="248"/>
      <x:c r="MTN5905" s="248"/>
      <x:c r="MTO5905" s="248"/>
      <x:c r="MTP5905" s="248"/>
      <x:c r="MTQ5905" s="248"/>
      <x:c r="MTR5905" s="248"/>
      <x:c r="MTS5905" s="248"/>
      <x:c r="MTT5905" s="248"/>
      <x:c r="MTU5905" s="248"/>
      <x:c r="MTV5905" s="248"/>
      <x:c r="MTW5905" s="248"/>
      <x:c r="MTX5905" s="248"/>
      <x:c r="MTY5905" s="248"/>
      <x:c r="MTZ5905" s="248"/>
      <x:c r="MUA5905" s="248"/>
      <x:c r="MUB5905" s="248"/>
      <x:c r="MUC5905" s="248"/>
      <x:c r="MUD5905" s="248"/>
      <x:c r="MUE5905" s="248"/>
      <x:c r="MUF5905" s="248"/>
      <x:c r="MUG5905" s="248"/>
      <x:c r="MUH5905" s="248"/>
      <x:c r="MUI5905" s="248"/>
      <x:c r="MUJ5905" s="248"/>
      <x:c r="MUK5905" s="248"/>
      <x:c r="MUL5905" s="248"/>
      <x:c r="MUM5905" s="248"/>
      <x:c r="MUN5905" s="248"/>
      <x:c r="MUO5905" s="248"/>
      <x:c r="MUP5905" s="248"/>
      <x:c r="MUQ5905" s="248"/>
      <x:c r="MUR5905" s="248"/>
      <x:c r="MUS5905" s="248"/>
      <x:c r="MUT5905" s="248"/>
      <x:c r="MUU5905" s="248"/>
      <x:c r="MUV5905" s="248"/>
      <x:c r="MUW5905" s="248"/>
      <x:c r="MUX5905" s="248"/>
      <x:c r="MUY5905" s="248"/>
      <x:c r="MUZ5905" s="248"/>
      <x:c r="MVA5905" s="248"/>
      <x:c r="MVB5905" s="248"/>
      <x:c r="MVC5905" s="248"/>
      <x:c r="MVD5905" s="248"/>
      <x:c r="MVE5905" s="248"/>
      <x:c r="MVF5905" s="248"/>
      <x:c r="MVG5905" s="248"/>
      <x:c r="MVH5905" s="248"/>
      <x:c r="MVI5905" s="248"/>
      <x:c r="MVJ5905" s="248"/>
      <x:c r="MVK5905" s="248"/>
      <x:c r="MVL5905" s="248"/>
      <x:c r="MVM5905" s="248"/>
      <x:c r="MVN5905" s="248"/>
      <x:c r="MVO5905" s="248"/>
      <x:c r="MVP5905" s="248"/>
      <x:c r="MVQ5905" s="248"/>
      <x:c r="MVR5905" s="248"/>
      <x:c r="MVS5905" s="248"/>
      <x:c r="MVT5905" s="248"/>
      <x:c r="MVU5905" s="248"/>
      <x:c r="MVV5905" s="248"/>
      <x:c r="MVW5905" s="248"/>
      <x:c r="MVX5905" s="248"/>
      <x:c r="MVY5905" s="248"/>
      <x:c r="MVZ5905" s="248"/>
      <x:c r="MWA5905" s="248"/>
      <x:c r="MWB5905" s="248"/>
      <x:c r="MWC5905" s="248"/>
      <x:c r="MWD5905" s="248"/>
      <x:c r="MWE5905" s="248"/>
      <x:c r="MWF5905" s="248"/>
      <x:c r="MWG5905" s="248"/>
      <x:c r="MWH5905" s="248"/>
      <x:c r="MWI5905" s="248"/>
      <x:c r="MWJ5905" s="248"/>
      <x:c r="MWK5905" s="248"/>
      <x:c r="MWL5905" s="248"/>
      <x:c r="MWM5905" s="248"/>
      <x:c r="MWN5905" s="248"/>
      <x:c r="MWO5905" s="248"/>
      <x:c r="MWP5905" s="248"/>
      <x:c r="MWQ5905" s="248"/>
      <x:c r="MWR5905" s="248"/>
      <x:c r="MWS5905" s="248"/>
      <x:c r="MWT5905" s="248"/>
      <x:c r="MWU5905" s="248"/>
      <x:c r="MWV5905" s="248"/>
      <x:c r="MWW5905" s="248"/>
      <x:c r="MWX5905" s="248"/>
      <x:c r="MWY5905" s="248"/>
      <x:c r="MWZ5905" s="248"/>
      <x:c r="MXA5905" s="248"/>
      <x:c r="MXB5905" s="248"/>
      <x:c r="MXC5905" s="248"/>
      <x:c r="MXD5905" s="248"/>
      <x:c r="MXE5905" s="248"/>
      <x:c r="MXF5905" s="248"/>
      <x:c r="MXG5905" s="248"/>
      <x:c r="MXH5905" s="248"/>
      <x:c r="MXI5905" s="248"/>
      <x:c r="MXJ5905" s="248"/>
      <x:c r="MXK5905" s="248"/>
      <x:c r="MXL5905" s="248"/>
      <x:c r="MXM5905" s="248"/>
      <x:c r="MXN5905" s="248"/>
      <x:c r="MXO5905" s="248"/>
      <x:c r="MXP5905" s="248"/>
      <x:c r="MXQ5905" s="248"/>
      <x:c r="MXR5905" s="248"/>
      <x:c r="MXS5905" s="248"/>
      <x:c r="MXT5905" s="248"/>
      <x:c r="MXU5905" s="248"/>
      <x:c r="MXV5905" s="248"/>
      <x:c r="MXW5905" s="248"/>
      <x:c r="MXX5905" s="248"/>
      <x:c r="MXY5905" s="248"/>
      <x:c r="MXZ5905" s="248"/>
      <x:c r="MYA5905" s="248"/>
      <x:c r="MYB5905" s="248"/>
      <x:c r="MYC5905" s="248"/>
      <x:c r="MYD5905" s="248"/>
      <x:c r="MYE5905" s="248"/>
      <x:c r="MYF5905" s="248"/>
      <x:c r="MYG5905" s="248"/>
      <x:c r="MYH5905" s="248"/>
      <x:c r="MYI5905" s="248"/>
      <x:c r="MYJ5905" s="248"/>
      <x:c r="MYK5905" s="248"/>
      <x:c r="MYL5905" s="248"/>
      <x:c r="MYM5905" s="248"/>
      <x:c r="MYN5905" s="248"/>
      <x:c r="MYO5905" s="248"/>
      <x:c r="MYP5905" s="248"/>
      <x:c r="MYQ5905" s="248"/>
      <x:c r="MYR5905" s="248"/>
      <x:c r="MYS5905" s="248"/>
      <x:c r="MYT5905" s="248"/>
      <x:c r="MYU5905" s="248"/>
      <x:c r="MYV5905" s="248"/>
      <x:c r="MYW5905" s="248"/>
      <x:c r="MYX5905" s="248"/>
      <x:c r="MYY5905" s="248"/>
      <x:c r="MYZ5905" s="248"/>
      <x:c r="MZA5905" s="248"/>
      <x:c r="MZB5905" s="248"/>
      <x:c r="MZC5905" s="248"/>
      <x:c r="MZD5905" s="248"/>
      <x:c r="MZE5905" s="248"/>
      <x:c r="MZF5905" s="248"/>
      <x:c r="MZG5905" s="248"/>
      <x:c r="MZH5905" s="248"/>
      <x:c r="MZI5905" s="248"/>
      <x:c r="MZJ5905" s="248"/>
      <x:c r="MZK5905" s="248"/>
      <x:c r="MZL5905" s="248"/>
      <x:c r="MZM5905" s="248"/>
      <x:c r="MZN5905" s="248"/>
      <x:c r="MZO5905" s="248"/>
      <x:c r="MZP5905" s="248"/>
      <x:c r="MZQ5905" s="248"/>
      <x:c r="MZR5905" s="248"/>
      <x:c r="MZS5905" s="248"/>
      <x:c r="MZT5905" s="248"/>
      <x:c r="MZU5905" s="248"/>
      <x:c r="MZV5905" s="248"/>
      <x:c r="MZW5905" s="248"/>
      <x:c r="MZX5905" s="248"/>
      <x:c r="MZY5905" s="248"/>
      <x:c r="MZZ5905" s="248"/>
      <x:c r="NAA5905" s="248"/>
      <x:c r="NAB5905" s="248"/>
      <x:c r="NAC5905" s="248"/>
      <x:c r="NAD5905" s="248"/>
      <x:c r="NAE5905" s="248"/>
      <x:c r="NAF5905" s="248"/>
      <x:c r="NAG5905" s="248"/>
      <x:c r="NAH5905" s="248"/>
      <x:c r="NAI5905" s="248"/>
      <x:c r="NAJ5905" s="248"/>
      <x:c r="NAK5905" s="248"/>
      <x:c r="NAL5905" s="248"/>
      <x:c r="NAM5905" s="248"/>
      <x:c r="NAN5905" s="248"/>
      <x:c r="NAO5905" s="248"/>
      <x:c r="NAP5905" s="248"/>
      <x:c r="NAQ5905" s="248"/>
      <x:c r="NAR5905" s="248"/>
      <x:c r="NAS5905" s="248"/>
      <x:c r="NAT5905" s="248"/>
      <x:c r="NAU5905" s="248"/>
      <x:c r="NAV5905" s="248"/>
      <x:c r="NAW5905" s="248"/>
      <x:c r="NAX5905" s="248"/>
      <x:c r="NAY5905" s="248"/>
      <x:c r="NAZ5905" s="248"/>
      <x:c r="NBA5905" s="248"/>
      <x:c r="NBB5905" s="248"/>
      <x:c r="NBC5905" s="248"/>
      <x:c r="NBD5905" s="248"/>
      <x:c r="NBE5905" s="248"/>
      <x:c r="NBF5905" s="248"/>
      <x:c r="NBG5905" s="248"/>
      <x:c r="NBH5905" s="248"/>
      <x:c r="NBI5905" s="248"/>
      <x:c r="NBJ5905" s="248"/>
      <x:c r="NBK5905" s="248"/>
      <x:c r="NBL5905" s="248"/>
      <x:c r="NBM5905" s="248"/>
      <x:c r="NBN5905" s="248"/>
      <x:c r="NBO5905" s="248"/>
      <x:c r="NBP5905" s="248"/>
      <x:c r="NBQ5905" s="248"/>
      <x:c r="NBR5905" s="248"/>
      <x:c r="NBS5905" s="248"/>
      <x:c r="NBT5905" s="248"/>
      <x:c r="NBU5905" s="248"/>
      <x:c r="NBV5905" s="248"/>
      <x:c r="NBW5905" s="248"/>
      <x:c r="NBX5905" s="248"/>
      <x:c r="NBY5905" s="248"/>
      <x:c r="NBZ5905" s="248"/>
      <x:c r="NCA5905" s="248"/>
      <x:c r="NCB5905" s="248"/>
      <x:c r="NCC5905" s="248"/>
      <x:c r="NCD5905" s="248"/>
      <x:c r="NCE5905" s="248"/>
      <x:c r="NCF5905" s="248"/>
      <x:c r="NCG5905" s="248"/>
      <x:c r="NCH5905" s="248"/>
      <x:c r="NCI5905" s="248"/>
      <x:c r="NCJ5905" s="248"/>
      <x:c r="NCK5905" s="248"/>
      <x:c r="NCL5905" s="248"/>
      <x:c r="NCM5905" s="248"/>
      <x:c r="NCN5905" s="248"/>
      <x:c r="NCO5905" s="248"/>
      <x:c r="NCP5905" s="248"/>
      <x:c r="NCQ5905" s="248"/>
      <x:c r="NCR5905" s="248"/>
      <x:c r="NCS5905" s="248"/>
      <x:c r="NCT5905" s="248"/>
      <x:c r="NCU5905" s="248"/>
      <x:c r="NCV5905" s="248"/>
      <x:c r="NCW5905" s="248"/>
      <x:c r="NCX5905" s="248"/>
      <x:c r="NCY5905" s="248"/>
      <x:c r="NCZ5905" s="248"/>
      <x:c r="NDA5905" s="248"/>
      <x:c r="NDB5905" s="248"/>
      <x:c r="NDC5905" s="248"/>
      <x:c r="NDD5905" s="248"/>
      <x:c r="NDE5905" s="248"/>
      <x:c r="NDF5905" s="248"/>
      <x:c r="NDG5905" s="248"/>
      <x:c r="NDH5905" s="248"/>
      <x:c r="NDI5905" s="248"/>
      <x:c r="NDJ5905" s="248"/>
      <x:c r="NDK5905" s="248"/>
      <x:c r="NDL5905" s="248"/>
      <x:c r="NDM5905" s="248"/>
      <x:c r="NDN5905" s="248"/>
      <x:c r="NDO5905" s="248"/>
      <x:c r="NDP5905" s="248"/>
      <x:c r="NDQ5905" s="248"/>
      <x:c r="NDR5905" s="248"/>
      <x:c r="NDS5905" s="248"/>
      <x:c r="NDT5905" s="248"/>
      <x:c r="NDU5905" s="248"/>
      <x:c r="NDV5905" s="248"/>
      <x:c r="NDW5905" s="248"/>
      <x:c r="NDX5905" s="248"/>
      <x:c r="NDY5905" s="248"/>
      <x:c r="NDZ5905" s="248"/>
      <x:c r="NEA5905" s="248"/>
      <x:c r="NEB5905" s="248"/>
      <x:c r="NEC5905" s="248"/>
      <x:c r="NED5905" s="248"/>
      <x:c r="NEE5905" s="248"/>
      <x:c r="NEF5905" s="248"/>
      <x:c r="NEG5905" s="248"/>
      <x:c r="NEH5905" s="248"/>
      <x:c r="NEI5905" s="248"/>
      <x:c r="NEJ5905" s="248"/>
      <x:c r="NEK5905" s="248"/>
      <x:c r="NEL5905" s="248"/>
      <x:c r="NEM5905" s="248"/>
      <x:c r="NEN5905" s="248"/>
      <x:c r="NEO5905" s="248"/>
      <x:c r="NEP5905" s="248"/>
      <x:c r="NEQ5905" s="248"/>
      <x:c r="NER5905" s="248"/>
      <x:c r="NES5905" s="248"/>
      <x:c r="NET5905" s="248"/>
      <x:c r="NEU5905" s="248"/>
      <x:c r="NEV5905" s="248"/>
      <x:c r="NEW5905" s="248"/>
      <x:c r="NEX5905" s="248"/>
      <x:c r="NEY5905" s="248"/>
      <x:c r="NEZ5905" s="248"/>
      <x:c r="NFA5905" s="248"/>
      <x:c r="NFB5905" s="248"/>
      <x:c r="NFC5905" s="248"/>
      <x:c r="NFD5905" s="248"/>
      <x:c r="NFE5905" s="248"/>
      <x:c r="NFF5905" s="248"/>
      <x:c r="NFG5905" s="248"/>
      <x:c r="NFH5905" s="248"/>
      <x:c r="NFI5905" s="248"/>
      <x:c r="NFJ5905" s="248"/>
      <x:c r="NFK5905" s="248"/>
      <x:c r="NFL5905" s="248"/>
      <x:c r="NFM5905" s="248"/>
      <x:c r="NFN5905" s="248"/>
      <x:c r="NFO5905" s="248"/>
      <x:c r="NFP5905" s="248"/>
      <x:c r="NFQ5905" s="248"/>
      <x:c r="NFR5905" s="248"/>
      <x:c r="NFS5905" s="248"/>
      <x:c r="NFT5905" s="248"/>
      <x:c r="NFU5905" s="248"/>
      <x:c r="NFV5905" s="248"/>
      <x:c r="NFW5905" s="248"/>
      <x:c r="NFX5905" s="248"/>
      <x:c r="NFY5905" s="248"/>
      <x:c r="NFZ5905" s="248"/>
      <x:c r="NGA5905" s="248"/>
      <x:c r="NGB5905" s="248"/>
      <x:c r="NGC5905" s="248"/>
      <x:c r="NGD5905" s="248"/>
      <x:c r="NGE5905" s="248"/>
      <x:c r="NGF5905" s="248"/>
      <x:c r="NGG5905" s="248"/>
      <x:c r="NGH5905" s="248"/>
      <x:c r="NGI5905" s="248"/>
      <x:c r="NGJ5905" s="248"/>
      <x:c r="NGK5905" s="248"/>
      <x:c r="NGL5905" s="248"/>
      <x:c r="NGM5905" s="248"/>
      <x:c r="NGN5905" s="248"/>
      <x:c r="NGO5905" s="248"/>
      <x:c r="NGP5905" s="248"/>
      <x:c r="NGQ5905" s="248"/>
      <x:c r="NGR5905" s="248"/>
      <x:c r="NGS5905" s="248"/>
      <x:c r="NGT5905" s="248"/>
      <x:c r="NGU5905" s="248"/>
      <x:c r="NGV5905" s="248"/>
      <x:c r="NGW5905" s="248"/>
      <x:c r="NGX5905" s="248"/>
      <x:c r="NGY5905" s="248"/>
      <x:c r="NGZ5905" s="248"/>
      <x:c r="NHA5905" s="248"/>
      <x:c r="NHB5905" s="248"/>
      <x:c r="NHC5905" s="248"/>
      <x:c r="NHD5905" s="248"/>
      <x:c r="NHE5905" s="248"/>
      <x:c r="NHF5905" s="248"/>
      <x:c r="NHG5905" s="248"/>
      <x:c r="NHH5905" s="248"/>
      <x:c r="NHI5905" s="248"/>
      <x:c r="NHJ5905" s="248"/>
      <x:c r="NHK5905" s="248"/>
      <x:c r="NHL5905" s="248"/>
      <x:c r="NHM5905" s="248"/>
      <x:c r="NHN5905" s="248"/>
      <x:c r="NHO5905" s="248"/>
      <x:c r="NHP5905" s="248"/>
      <x:c r="NHQ5905" s="248"/>
      <x:c r="NHR5905" s="248"/>
      <x:c r="NHS5905" s="248"/>
      <x:c r="NHT5905" s="248"/>
      <x:c r="NHU5905" s="248"/>
      <x:c r="NHV5905" s="248"/>
      <x:c r="NHW5905" s="248"/>
      <x:c r="NHX5905" s="248"/>
      <x:c r="NHY5905" s="248"/>
      <x:c r="NHZ5905" s="248"/>
      <x:c r="NIA5905" s="248"/>
      <x:c r="NIB5905" s="248"/>
      <x:c r="NIC5905" s="248"/>
      <x:c r="NID5905" s="248"/>
      <x:c r="NIE5905" s="248"/>
      <x:c r="NIF5905" s="248"/>
      <x:c r="NIG5905" s="248"/>
      <x:c r="NIH5905" s="248"/>
      <x:c r="NII5905" s="248"/>
      <x:c r="NIJ5905" s="248"/>
      <x:c r="NIK5905" s="248"/>
      <x:c r="NIL5905" s="248"/>
      <x:c r="NIM5905" s="248"/>
      <x:c r="NIN5905" s="248"/>
      <x:c r="NIO5905" s="248"/>
      <x:c r="NIP5905" s="248"/>
      <x:c r="NIQ5905" s="248"/>
      <x:c r="NIR5905" s="248"/>
      <x:c r="NIS5905" s="248"/>
      <x:c r="NIT5905" s="248"/>
      <x:c r="NIU5905" s="248"/>
      <x:c r="NIV5905" s="248"/>
      <x:c r="NIW5905" s="248"/>
      <x:c r="NIX5905" s="248"/>
      <x:c r="NIY5905" s="248"/>
      <x:c r="NIZ5905" s="248"/>
      <x:c r="NJA5905" s="248"/>
      <x:c r="NJB5905" s="248"/>
      <x:c r="NJC5905" s="248"/>
      <x:c r="NJD5905" s="248"/>
      <x:c r="NJE5905" s="248"/>
      <x:c r="NJF5905" s="248"/>
      <x:c r="NJG5905" s="248"/>
      <x:c r="NJH5905" s="248"/>
      <x:c r="NJI5905" s="248"/>
      <x:c r="NJJ5905" s="248"/>
      <x:c r="NJK5905" s="248"/>
      <x:c r="NJL5905" s="248"/>
      <x:c r="NJM5905" s="248"/>
      <x:c r="NJN5905" s="248"/>
      <x:c r="NJO5905" s="248"/>
      <x:c r="NJP5905" s="248"/>
      <x:c r="NJQ5905" s="248"/>
      <x:c r="NJR5905" s="248"/>
      <x:c r="NJS5905" s="248"/>
      <x:c r="NJT5905" s="248"/>
      <x:c r="NJU5905" s="248"/>
      <x:c r="NJV5905" s="248"/>
      <x:c r="NJW5905" s="248"/>
      <x:c r="NJX5905" s="248"/>
      <x:c r="NJY5905" s="248"/>
      <x:c r="NJZ5905" s="248"/>
      <x:c r="NKA5905" s="248"/>
      <x:c r="NKB5905" s="248"/>
      <x:c r="NKC5905" s="248"/>
      <x:c r="NKD5905" s="248"/>
      <x:c r="NKE5905" s="248"/>
      <x:c r="NKF5905" s="248"/>
      <x:c r="NKG5905" s="248"/>
      <x:c r="NKH5905" s="248"/>
      <x:c r="NKI5905" s="248"/>
      <x:c r="NKJ5905" s="248"/>
      <x:c r="NKK5905" s="248"/>
      <x:c r="NKL5905" s="248"/>
      <x:c r="NKM5905" s="248"/>
      <x:c r="NKN5905" s="248"/>
      <x:c r="NKO5905" s="248"/>
      <x:c r="NKP5905" s="248"/>
      <x:c r="NKQ5905" s="248"/>
      <x:c r="NKR5905" s="248"/>
      <x:c r="NKS5905" s="248"/>
      <x:c r="NKT5905" s="248"/>
      <x:c r="NKU5905" s="248"/>
      <x:c r="NKV5905" s="248"/>
      <x:c r="NKW5905" s="248"/>
      <x:c r="NKX5905" s="248"/>
      <x:c r="NKY5905" s="248"/>
      <x:c r="NKZ5905" s="248"/>
      <x:c r="NLA5905" s="248"/>
      <x:c r="NLB5905" s="248"/>
      <x:c r="NLC5905" s="248"/>
      <x:c r="NLD5905" s="248"/>
      <x:c r="NLE5905" s="248"/>
      <x:c r="NLF5905" s="248"/>
      <x:c r="NLG5905" s="248"/>
      <x:c r="NLH5905" s="248"/>
      <x:c r="NLI5905" s="248"/>
      <x:c r="NLJ5905" s="248"/>
      <x:c r="NLK5905" s="248"/>
      <x:c r="NLL5905" s="248"/>
      <x:c r="NLM5905" s="248"/>
      <x:c r="NLN5905" s="248"/>
      <x:c r="NLO5905" s="248"/>
      <x:c r="NLP5905" s="248"/>
      <x:c r="NLQ5905" s="248"/>
      <x:c r="NLR5905" s="248"/>
      <x:c r="NLS5905" s="248"/>
      <x:c r="NLT5905" s="248"/>
      <x:c r="NLU5905" s="248"/>
      <x:c r="NLV5905" s="248"/>
      <x:c r="NLW5905" s="248"/>
      <x:c r="NLX5905" s="248"/>
      <x:c r="NLY5905" s="248"/>
      <x:c r="NLZ5905" s="248"/>
      <x:c r="NMA5905" s="248"/>
      <x:c r="NMB5905" s="248"/>
      <x:c r="NMC5905" s="248"/>
      <x:c r="NMD5905" s="248"/>
      <x:c r="NME5905" s="248"/>
      <x:c r="NMF5905" s="248"/>
      <x:c r="NMG5905" s="248"/>
      <x:c r="NMH5905" s="248"/>
      <x:c r="NMI5905" s="248"/>
      <x:c r="NMJ5905" s="248"/>
      <x:c r="NMK5905" s="248"/>
      <x:c r="NML5905" s="248"/>
      <x:c r="NMM5905" s="248"/>
      <x:c r="NMN5905" s="248"/>
      <x:c r="NMO5905" s="248"/>
      <x:c r="NMP5905" s="248"/>
      <x:c r="NMQ5905" s="248"/>
      <x:c r="NMR5905" s="248"/>
      <x:c r="NMS5905" s="248"/>
      <x:c r="NMT5905" s="248"/>
      <x:c r="NMU5905" s="248"/>
      <x:c r="NMV5905" s="248"/>
      <x:c r="NMW5905" s="248"/>
      <x:c r="NMX5905" s="248"/>
      <x:c r="NMY5905" s="248"/>
      <x:c r="NMZ5905" s="248"/>
      <x:c r="NNA5905" s="248"/>
      <x:c r="NNB5905" s="248"/>
      <x:c r="NNC5905" s="248"/>
      <x:c r="NND5905" s="248"/>
      <x:c r="NNE5905" s="248"/>
      <x:c r="NNF5905" s="248"/>
      <x:c r="NNG5905" s="248"/>
      <x:c r="NNH5905" s="248"/>
      <x:c r="NNI5905" s="248"/>
      <x:c r="NNJ5905" s="248"/>
      <x:c r="NNK5905" s="248"/>
      <x:c r="NNL5905" s="248"/>
      <x:c r="NNM5905" s="248"/>
      <x:c r="NNN5905" s="248"/>
      <x:c r="NNO5905" s="248"/>
      <x:c r="NNP5905" s="248"/>
      <x:c r="NNQ5905" s="248"/>
      <x:c r="NNR5905" s="248"/>
      <x:c r="NNS5905" s="248"/>
      <x:c r="NNT5905" s="248"/>
      <x:c r="NNU5905" s="248"/>
      <x:c r="NNV5905" s="248"/>
      <x:c r="NNW5905" s="248"/>
      <x:c r="NNX5905" s="248"/>
      <x:c r="NNY5905" s="248"/>
      <x:c r="NNZ5905" s="248"/>
      <x:c r="NOA5905" s="248"/>
      <x:c r="NOB5905" s="248"/>
      <x:c r="NOC5905" s="248"/>
      <x:c r="NOD5905" s="248"/>
      <x:c r="NOE5905" s="248"/>
      <x:c r="NOF5905" s="248"/>
      <x:c r="NOG5905" s="248"/>
      <x:c r="NOH5905" s="248"/>
      <x:c r="NOI5905" s="248"/>
      <x:c r="NOJ5905" s="248"/>
      <x:c r="NOK5905" s="248"/>
      <x:c r="NOL5905" s="248"/>
      <x:c r="NOM5905" s="248"/>
      <x:c r="NON5905" s="248"/>
      <x:c r="NOO5905" s="248"/>
      <x:c r="NOP5905" s="248"/>
      <x:c r="NOQ5905" s="248"/>
      <x:c r="NOR5905" s="248"/>
      <x:c r="NOS5905" s="248"/>
      <x:c r="NOT5905" s="248"/>
      <x:c r="NOU5905" s="248"/>
      <x:c r="NOV5905" s="248"/>
      <x:c r="NOW5905" s="248"/>
      <x:c r="NOX5905" s="248"/>
      <x:c r="NOY5905" s="248"/>
      <x:c r="NOZ5905" s="248"/>
      <x:c r="NPA5905" s="248"/>
      <x:c r="NPB5905" s="248"/>
      <x:c r="NPC5905" s="248"/>
      <x:c r="NPD5905" s="248"/>
      <x:c r="NPE5905" s="248"/>
      <x:c r="NPF5905" s="248"/>
      <x:c r="NPG5905" s="248"/>
      <x:c r="NPH5905" s="248"/>
      <x:c r="NPI5905" s="248"/>
      <x:c r="NPJ5905" s="248"/>
      <x:c r="NPK5905" s="248"/>
      <x:c r="NPL5905" s="248"/>
      <x:c r="NPM5905" s="248"/>
      <x:c r="NPN5905" s="248"/>
      <x:c r="NPO5905" s="248"/>
      <x:c r="NPP5905" s="248"/>
      <x:c r="NPQ5905" s="248"/>
      <x:c r="NPR5905" s="248"/>
      <x:c r="NPS5905" s="248"/>
      <x:c r="NPT5905" s="248"/>
      <x:c r="NPU5905" s="248"/>
      <x:c r="NPV5905" s="248"/>
      <x:c r="NPW5905" s="248"/>
      <x:c r="NPX5905" s="248"/>
      <x:c r="NPY5905" s="248"/>
      <x:c r="NPZ5905" s="248"/>
      <x:c r="NQA5905" s="248"/>
      <x:c r="NQB5905" s="248"/>
      <x:c r="NQC5905" s="248"/>
      <x:c r="NQD5905" s="248"/>
      <x:c r="NQE5905" s="248"/>
      <x:c r="NQF5905" s="248"/>
      <x:c r="NQG5905" s="248"/>
      <x:c r="NQH5905" s="248"/>
      <x:c r="NQI5905" s="248"/>
      <x:c r="NQJ5905" s="248"/>
      <x:c r="NQK5905" s="248"/>
      <x:c r="NQL5905" s="248"/>
      <x:c r="NQM5905" s="248"/>
      <x:c r="NQN5905" s="248"/>
      <x:c r="NQO5905" s="248"/>
      <x:c r="NQP5905" s="248"/>
      <x:c r="NQQ5905" s="248"/>
      <x:c r="NQR5905" s="248"/>
      <x:c r="NQS5905" s="248"/>
      <x:c r="NQT5905" s="248"/>
      <x:c r="NQU5905" s="248"/>
      <x:c r="NQV5905" s="248"/>
      <x:c r="NQW5905" s="248"/>
      <x:c r="NQX5905" s="248"/>
      <x:c r="NQY5905" s="248"/>
      <x:c r="NQZ5905" s="248"/>
      <x:c r="NRA5905" s="248"/>
      <x:c r="NRB5905" s="248"/>
      <x:c r="NRC5905" s="248"/>
      <x:c r="NRD5905" s="248"/>
      <x:c r="NRE5905" s="248"/>
      <x:c r="NRF5905" s="248"/>
      <x:c r="NRG5905" s="248"/>
      <x:c r="NRH5905" s="248"/>
      <x:c r="NRI5905" s="248"/>
      <x:c r="NRJ5905" s="248"/>
      <x:c r="NRK5905" s="248"/>
      <x:c r="NRL5905" s="248"/>
      <x:c r="NRM5905" s="248"/>
      <x:c r="NRN5905" s="248"/>
      <x:c r="NRO5905" s="248"/>
      <x:c r="NRP5905" s="248"/>
      <x:c r="NRQ5905" s="248"/>
      <x:c r="NRR5905" s="248"/>
      <x:c r="NRS5905" s="248"/>
      <x:c r="NRT5905" s="248"/>
      <x:c r="NRU5905" s="248"/>
      <x:c r="NRV5905" s="248"/>
      <x:c r="NRW5905" s="248"/>
      <x:c r="NRX5905" s="248"/>
      <x:c r="NRY5905" s="248"/>
      <x:c r="NRZ5905" s="248"/>
      <x:c r="NSA5905" s="248"/>
      <x:c r="NSB5905" s="248"/>
      <x:c r="NSC5905" s="248"/>
      <x:c r="NSD5905" s="248"/>
      <x:c r="NSE5905" s="248"/>
      <x:c r="NSF5905" s="248"/>
      <x:c r="NSG5905" s="248"/>
      <x:c r="NSH5905" s="248"/>
      <x:c r="NSI5905" s="248"/>
      <x:c r="NSJ5905" s="248"/>
      <x:c r="NSK5905" s="248"/>
      <x:c r="NSL5905" s="248"/>
      <x:c r="NSM5905" s="248"/>
      <x:c r="NSN5905" s="248"/>
      <x:c r="NSO5905" s="248"/>
      <x:c r="NSP5905" s="248"/>
      <x:c r="NSQ5905" s="248"/>
      <x:c r="NSR5905" s="248"/>
      <x:c r="NSS5905" s="248"/>
      <x:c r="NST5905" s="248"/>
      <x:c r="NSU5905" s="248"/>
      <x:c r="NSV5905" s="248"/>
      <x:c r="NSW5905" s="248"/>
      <x:c r="NSX5905" s="248"/>
      <x:c r="NSY5905" s="248"/>
      <x:c r="NSZ5905" s="248"/>
      <x:c r="NTA5905" s="248"/>
      <x:c r="NTB5905" s="248"/>
      <x:c r="NTC5905" s="248"/>
      <x:c r="NTD5905" s="248"/>
      <x:c r="NTE5905" s="248"/>
      <x:c r="NTF5905" s="248"/>
      <x:c r="NTG5905" s="248"/>
      <x:c r="NTH5905" s="248"/>
      <x:c r="NTI5905" s="248"/>
      <x:c r="NTJ5905" s="248"/>
      <x:c r="NTK5905" s="248"/>
      <x:c r="NTL5905" s="248"/>
      <x:c r="NTM5905" s="248"/>
      <x:c r="NTN5905" s="248"/>
      <x:c r="NTO5905" s="248"/>
      <x:c r="NTP5905" s="248"/>
      <x:c r="NTQ5905" s="248"/>
      <x:c r="NTR5905" s="248"/>
      <x:c r="NTS5905" s="248"/>
      <x:c r="NTT5905" s="248"/>
      <x:c r="NTU5905" s="248"/>
      <x:c r="NTV5905" s="248"/>
      <x:c r="NTW5905" s="248"/>
      <x:c r="NTX5905" s="248"/>
      <x:c r="NTY5905" s="248"/>
      <x:c r="NTZ5905" s="248"/>
      <x:c r="NUA5905" s="248"/>
      <x:c r="NUB5905" s="248"/>
      <x:c r="NUC5905" s="248"/>
      <x:c r="NUD5905" s="248"/>
      <x:c r="NUE5905" s="248"/>
      <x:c r="NUF5905" s="248"/>
      <x:c r="NUG5905" s="248"/>
      <x:c r="NUH5905" s="248"/>
      <x:c r="NUI5905" s="248"/>
      <x:c r="NUJ5905" s="248"/>
      <x:c r="NUK5905" s="248"/>
      <x:c r="NUL5905" s="248"/>
      <x:c r="NUM5905" s="248"/>
      <x:c r="NUN5905" s="248"/>
      <x:c r="NUO5905" s="248"/>
      <x:c r="NUP5905" s="248"/>
      <x:c r="NUQ5905" s="248"/>
      <x:c r="NUR5905" s="248"/>
      <x:c r="NUS5905" s="248"/>
      <x:c r="NUT5905" s="248"/>
      <x:c r="NUU5905" s="248"/>
      <x:c r="NUV5905" s="248"/>
      <x:c r="NUW5905" s="248"/>
      <x:c r="NUX5905" s="248"/>
      <x:c r="NUY5905" s="248"/>
      <x:c r="NUZ5905" s="248"/>
      <x:c r="NVA5905" s="248"/>
      <x:c r="NVB5905" s="248"/>
      <x:c r="NVC5905" s="248"/>
      <x:c r="NVD5905" s="248"/>
      <x:c r="NVE5905" s="248"/>
      <x:c r="NVF5905" s="248"/>
      <x:c r="NVG5905" s="248"/>
      <x:c r="NVH5905" s="248"/>
      <x:c r="NVI5905" s="248"/>
      <x:c r="NVJ5905" s="248"/>
      <x:c r="NVK5905" s="248"/>
      <x:c r="NVL5905" s="248"/>
      <x:c r="NVM5905" s="248"/>
      <x:c r="NVN5905" s="248"/>
      <x:c r="NVO5905" s="248"/>
      <x:c r="NVP5905" s="248"/>
      <x:c r="NVQ5905" s="248"/>
      <x:c r="NVR5905" s="248"/>
      <x:c r="NVS5905" s="248"/>
      <x:c r="NVT5905" s="248"/>
      <x:c r="NVU5905" s="248"/>
      <x:c r="NVV5905" s="248"/>
      <x:c r="NVW5905" s="248"/>
      <x:c r="NVX5905" s="248"/>
      <x:c r="NVY5905" s="248"/>
      <x:c r="NVZ5905" s="248"/>
      <x:c r="NWA5905" s="248"/>
      <x:c r="NWB5905" s="248"/>
      <x:c r="NWC5905" s="248"/>
      <x:c r="NWD5905" s="248"/>
      <x:c r="NWE5905" s="248"/>
      <x:c r="NWF5905" s="248"/>
      <x:c r="NWG5905" s="248"/>
      <x:c r="NWH5905" s="248"/>
      <x:c r="NWI5905" s="248"/>
      <x:c r="NWJ5905" s="248"/>
      <x:c r="NWK5905" s="248"/>
      <x:c r="NWL5905" s="248"/>
      <x:c r="NWM5905" s="248"/>
      <x:c r="NWN5905" s="248"/>
      <x:c r="NWO5905" s="248"/>
      <x:c r="NWP5905" s="248"/>
      <x:c r="NWQ5905" s="248"/>
      <x:c r="NWR5905" s="248"/>
      <x:c r="NWS5905" s="248"/>
      <x:c r="NWT5905" s="248"/>
      <x:c r="NWU5905" s="248"/>
      <x:c r="NWV5905" s="248"/>
      <x:c r="NWW5905" s="248"/>
      <x:c r="NWX5905" s="248"/>
      <x:c r="NWY5905" s="248"/>
      <x:c r="NWZ5905" s="248"/>
      <x:c r="NXA5905" s="248"/>
      <x:c r="NXB5905" s="248"/>
      <x:c r="NXC5905" s="248"/>
      <x:c r="NXD5905" s="248"/>
      <x:c r="NXE5905" s="248"/>
      <x:c r="NXF5905" s="248"/>
      <x:c r="NXG5905" s="248"/>
      <x:c r="NXH5905" s="248"/>
      <x:c r="NXI5905" s="248"/>
      <x:c r="NXJ5905" s="248"/>
      <x:c r="NXK5905" s="248"/>
      <x:c r="NXL5905" s="248"/>
      <x:c r="NXM5905" s="248"/>
      <x:c r="NXN5905" s="248"/>
      <x:c r="NXO5905" s="248"/>
      <x:c r="NXP5905" s="248"/>
      <x:c r="NXQ5905" s="248"/>
      <x:c r="NXR5905" s="248"/>
      <x:c r="NXS5905" s="248"/>
      <x:c r="NXT5905" s="248"/>
      <x:c r="NXU5905" s="248"/>
      <x:c r="NXV5905" s="248"/>
      <x:c r="NXW5905" s="248"/>
      <x:c r="NXX5905" s="248"/>
      <x:c r="NXY5905" s="248"/>
      <x:c r="NXZ5905" s="248"/>
      <x:c r="NYA5905" s="248"/>
      <x:c r="NYB5905" s="248"/>
      <x:c r="NYC5905" s="248"/>
      <x:c r="NYD5905" s="248"/>
      <x:c r="NYE5905" s="248"/>
      <x:c r="NYF5905" s="248"/>
      <x:c r="NYG5905" s="248"/>
      <x:c r="NYH5905" s="248"/>
      <x:c r="NYI5905" s="248"/>
      <x:c r="NYJ5905" s="248"/>
      <x:c r="NYK5905" s="248"/>
      <x:c r="NYL5905" s="248"/>
      <x:c r="NYM5905" s="248"/>
      <x:c r="NYN5905" s="248"/>
      <x:c r="NYO5905" s="248"/>
      <x:c r="NYP5905" s="248"/>
      <x:c r="NYQ5905" s="248"/>
      <x:c r="NYR5905" s="248"/>
      <x:c r="NYS5905" s="248"/>
      <x:c r="NYT5905" s="248"/>
      <x:c r="NYU5905" s="248"/>
      <x:c r="NYV5905" s="248"/>
      <x:c r="NYW5905" s="248"/>
      <x:c r="NYX5905" s="248"/>
      <x:c r="NYY5905" s="248"/>
      <x:c r="NYZ5905" s="248"/>
      <x:c r="NZA5905" s="248"/>
      <x:c r="NZB5905" s="248"/>
      <x:c r="NZC5905" s="248"/>
      <x:c r="NZD5905" s="248"/>
      <x:c r="NZE5905" s="248"/>
      <x:c r="NZF5905" s="248"/>
      <x:c r="NZG5905" s="248"/>
      <x:c r="NZH5905" s="248"/>
      <x:c r="NZI5905" s="248"/>
      <x:c r="NZJ5905" s="248"/>
      <x:c r="NZK5905" s="248"/>
      <x:c r="NZL5905" s="248"/>
      <x:c r="NZM5905" s="248"/>
      <x:c r="NZN5905" s="248"/>
      <x:c r="NZO5905" s="248"/>
      <x:c r="NZP5905" s="248"/>
      <x:c r="NZQ5905" s="248"/>
      <x:c r="NZR5905" s="248"/>
      <x:c r="NZS5905" s="248"/>
      <x:c r="NZT5905" s="248"/>
      <x:c r="NZU5905" s="248"/>
      <x:c r="NZV5905" s="248"/>
      <x:c r="NZW5905" s="248"/>
      <x:c r="NZX5905" s="248"/>
      <x:c r="NZY5905" s="248"/>
      <x:c r="NZZ5905" s="248"/>
      <x:c r="OAA5905" s="248"/>
      <x:c r="OAB5905" s="248"/>
      <x:c r="OAC5905" s="248"/>
      <x:c r="OAD5905" s="248"/>
      <x:c r="OAE5905" s="248"/>
      <x:c r="OAF5905" s="248"/>
      <x:c r="OAG5905" s="248"/>
      <x:c r="OAH5905" s="248"/>
      <x:c r="OAI5905" s="248"/>
      <x:c r="OAJ5905" s="248"/>
      <x:c r="OAK5905" s="248"/>
      <x:c r="OAL5905" s="248"/>
      <x:c r="OAM5905" s="248"/>
      <x:c r="OAN5905" s="248"/>
      <x:c r="OAO5905" s="248"/>
      <x:c r="OAP5905" s="248"/>
      <x:c r="OAQ5905" s="248"/>
      <x:c r="OAR5905" s="248"/>
      <x:c r="OAS5905" s="248"/>
      <x:c r="OAT5905" s="248"/>
      <x:c r="OAU5905" s="248"/>
      <x:c r="OAV5905" s="248"/>
      <x:c r="OAW5905" s="248"/>
      <x:c r="OAX5905" s="248"/>
      <x:c r="OAY5905" s="248"/>
      <x:c r="OAZ5905" s="248"/>
      <x:c r="OBA5905" s="248"/>
      <x:c r="OBB5905" s="248"/>
      <x:c r="OBC5905" s="248"/>
      <x:c r="OBD5905" s="248"/>
      <x:c r="OBE5905" s="248"/>
      <x:c r="OBF5905" s="248"/>
      <x:c r="OBG5905" s="248"/>
      <x:c r="OBH5905" s="248"/>
      <x:c r="OBI5905" s="248"/>
      <x:c r="OBJ5905" s="248"/>
      <x:c r="OBK5905" s="248"/>
      <x:c r="OBL5905" s="248"/>
      <x:c r="OBM5905" s="248"/>
      <x:c r="OBN5905" s="248"/>
      <x:c r="OBO5905" s="248"/>
      <x:c r="OBP5905" s="248"/>
      <x:c r="OBQ5905" s="248"/>
      <x:c r="OBR5905" s="248"/>
      <x:c r="OBS5905" s="248"/>
      <x:c r="OBT5905" s="248"/>
      <x:c r="OBU5905" s="248"/>
      <x:c r="OBV5905" s="248"/>
      <x:c r="OBW5905" s="248"/>
      <x:c r="OBX5905" s="248"/>
      <x:c r="OBY5905" s="248"/>
      <x:c r="OBZ5905" s="248"/>
      <x:c r="OCA5905" s="248"/>
      <x:c r="OCB5905" s="248"/>
      <x:c r="OCC5905" s="248"/>
      <x:c r="OCD5905" s="248"/>
      <x:c r="OCE5905" s="248"/>
      <x:c r="OCF5905" s="248"/>
      <x:c r="OCG5905" s="248"/>
      <x:c r="OCH5905" s="248"/>
      <x:c r="OCI5905" s="248"/>
      <x:c r="OCJ5905" s="248"/>
      <x:c r="OCK5905" s="248"/>
      <x:c r="OCL5905" s="248"/>
      <x:c r="OCM5905" s="248"/>
      <x:c r="OCN5905" s="248"/>
      <x:c r="OCO5905" s="248"/>
      <x:c r="OCP5905" s="248"/>
      <x:c r="OCQ5905" s="248"/>
      <x:c r="OCR5905" s="248"/>
      <x:c r="OCS5905" s="248"/>
      <x:c r="OCT5905" s="248"/>
      <x:c r="OCU5905" s="248"/>
      <x:c r="OCV5905" s="248"/>
      <x:c r="OCW5905" s="248"/>
      <x:c r="OCX5905" s="248"/>
      <x:c r="OCY5905" s="248"/>
      <x:c r="OCZ5905" s="248"/>
      <x:c r="ODA5905" s="248"/>
      <x:c r="ODB5905" s="248"/>
      <x:c r="ODC5905" s="248"/>
      <x:c r="ODD5905" s="248"/>
      <x:c r="ODE5905" s="248"/>
      <x:c r="ODF5905" s="248"/>
      <x:c r="ODG5905" s="248"/>
      <x:c r="ODH5905" s="248"/>
      <x:c r="ODI5905" s="248"/>
      <x:c r="ODJ5905" s="248"/>
      <x:c r="ODK5905" s="248"/>
      <x:c r="ODL5905" s="248"/>
      <x:c r="ODM5905" s="248"/>
      <x:c r="ODN5905" s="248"/>
      <x:c r="ODO5905" s="248"/>
      <x:c r="ODP5905" s="248"/>
      <x:c r="ODQ5905" s="248"/>
      <x:c r="ODR5905" s="248"/>
      <x:c r="ODS5905" s="248"/>
      <x:c r="ODT5905" s="248"/>
      <x:c r="ODU5905" s="248"/>
      <x:c r="ODV5905" s="248"/>
      <x:c r="ODW5905" s="248"/>
      <x:c r="ODX5905" s="248"/>
      <x:c r="ODY5905" s="248"/>
      <x:c r="ODZ5905" s="248"/>
      <x:c r="OEA5905" s="248"/>
      <x:c r="OEB5905" s="248"/>
      <x:c r="OEC5905" s="248"/>
      <x:c r="OED5905" s="248"/>
      <x:c r="OEE5905" s="248"/>
      <x:c r="OEF5905" s="248"/>
      <x:c r="OEG5905" s="248"/>
      <x:c r="OEH5905" s="248"/>
      <x:c r="OEI5905" s="248"/>
      <x:c r="OEJ5905" s="248"/>
      <x:c r="OEK5905" s="248"/>
      <x:c r="OEL5905" s="248"/>
      <x:c r="OEM5905" s="248"/>
      <x:c r="OEN5905" s="248"/>
      <x:c r="OEO5905" s="248"/>
      <x:c r="OEP5905" s="248"/>
      <x:c r="OEQ5905" s="248"/>
      <x:c r="OER5905" s="248"/>
      <x:c r="OES5905" s="248"/>
      <x:c r="OET5905" s="248"/>
      <x:c r="OEU5905" s="248"/>
      <x:c r="OEV5905" s="248"/>
      <x:c r="OEW5905" s="248"/>
      <x:c r="OEX5905" s="248"/>
      <x:c r="OEY5905" s="248"/>
      <x:c r="OEZ5905" s="248"/>
      <x:c r="OFA5905" s="248"/>
      <x:c r="OFB5905" s="248"/>
      <x:c r="OFC5905" s="248"/>
      <x:c r="OFD5905" s="248"/>
      <x:c r="OFE5905" s="248"/>
      <x:c r="OFF5905" s="248"/>
      <x:c r="OFG5905" s="248"/>
      <x:c r="OFH5905" s="248"/>
      <x:c r="OFI5905" s="248"/>
      <x:c r="OFJ5905" s="248"/>
      <x:c r="OFK5905" s="248"/>
      <x:c r="OFL5905" s="248"/>
      <x:c r="OFM5905" s="248"/>
      <x:c r="OFN5905" s="248"/>
      <x:c r="OFO5905" s="248"/>
      <x:c r="OFP5905" s="248"/>
      <x:c r="OFQ5905" s="248"/>
      <x:c r="OFR5905" s="248"/>
      <x:c r="OFS5905" s="248"/>
      <x:c r="OFT5905" s="248"/>
      <x:c r="OFU5905" s="248"/>
      <x:c r="OFV5905" s="248"/>
      <x:c r="OFW5905" s="248"/>
      <x:c r="OFX5905" s="248"/>
      <x:c r="OFY5905" s="248"/>
      <x:c r="OFZ5905" s="248"/>
      <x:c r="OGA5905" s="248"/>
      <x:c r="OGB5905" s="248"/>
      <x:c r="OGC5905" s="248"/>
      <x:c r="OGD5905" s="248"/>
      <x:c r="OGE5905" s="248"/>
      <x:c r="OGF5905" s="248"/>
      <x:c r="OGG5905" s="248"/>
      <x:c r="OGH5905" s="248"/>
      <x:c r="OGI5905" s="248"/>
      <x:c r="OGJ5905" s="248"/>
      <x:c r="OGK5905" s="248"/>
      <x:c r="OGL5905" s="248"/>
      <x:c r="OGM5905" s="248"/>
      <x:c r="OGN5905" s="248"/>
      <x:c r="OGO5905" s="248"/>
      <x:c r="OGP5905" s="248"/>
      <x:c r="OGQ5905" s="248"/>
      <x:c r="OGR5905" s="248"/>
      <x:c r="OGS5905" s="248"/>
      <x:c r="OGT5905" s="248"/>
      <x:c r="OGU5905" s="248"/>
      <x:c r="OGV5905" s="248"/>
      <x:c r="OGW5905" s="248"/>
      <x:c r="OGX5905" s="248"/>
      <x:c r="OGY5905" s="248"/>
      <x:c r="OGZ5905" s="248"/>
      <x:c r="OHA5905" s="248"/>
      <x:c r="OHB5905" s="248"/>
      <x:c r="OHC5905" s="248"/>
      <x:c r="OHD5905" s="248"/>
      <x:c r="OHE5905" s="248"/>
      <x:c r="OHF5905" s="248"/>
      <x:c r="OHG5905" s="248"/>
      <x:c r="OHH5905" s="248"/>
      <x:c r="OHI5905" s="248"/>
      <x:c r="OHJ5905" s="248"/>
      <x:c r="OHK5905" s="248"/>
      <x:c r="OHL5905" s="248"/>
      <x:c r="OHM5905" s="248"/>
      <x:c r="OHN5905" s="248"/>
      <x:c r="OHO5905" s="248"/>
      <x:c r="OHP5905" s="248"/>
      <x:c r="OHQ5905" s="248"/>
      <x:c r="OHR5905" s="248"/>
      <x:c r="OHS5905" s="248"/>
      <x:c r="OHT5905" s="248"/>
      <x:c r="OHU5905" s="248"/>
      <x:c r="OHV5905" s="248"/>
      <x:c r="OHW5905" s="248"/>
      <x:c r="OHX5905" s="248"/>
      <x:c r="OHY5905" s="248"/>
      <x:c r="OHZ5905" s="248"/>
      <x:c r="OIA5905" s="248"/>
      <x:c r="OIB5905" s="248"/>
      <x:c r="OIC5905" s="248"/>
      <x:c r="OID5905" s="248"/>
      <x:c r="OIE5905" s="248"/>
      <x:c r="OIF5905" s="248"/>
      <x:c r="OIG5905" s="248"/>
      <x:c r="OIH5905" s="248"/>
      <x:c r="OII5905" s="248"/>
      <x:c r="OIJ5905" s="248"/>
      <x:c r="OIK5905" s="248"/>
      <x:c r="OIL5905" s="248"/>
      <x:c r="OIM5905" s="248"/>
      <x:c r="OIN5905" s="248"/>
      <x:c r="OIO5905" s="248"/>
      <x:c r="OIP5905" s="248"/>
      <x:c r="OIQ5905" s="248"/>
      <x:c r="OIR5905" s="248"/>
      <x:c r="OIS5905" s="248"/>
      <x:c r="OIT5905" s="248"/>
      <x:c r="OIU5905" s="248"/>
      <x:c r="OIV5905" s="248"/>
      <x:c r="OIW5905" s="248"/>
      <x:c r="OIX5905" s="248"/>
      <x:c r="OIY5905" s="248"/>
      <x:c r="OIZ5905" s="248"/>
      <x:c r="OJA5905" s="248"/>
      <x:c r="OJB5905" s="248"/>
      <x:c r="OJC5905" s="248"/>
      <x:c r="OJD5905" s="248"/>
      <x:c r="OJE5905" s="248"/>
      <x:c r="OJF5905" s="248"/>
      <x:c r="OJG5905" s="248"/>
      <x:c r="OJH5905" s="248"/>
      <x:c r="OJI5905" s="248"/>
      <x:c r="OJJ5905" s="248"/>
      <x:c r="OJK5905" s="248"/>
      <x:c r="OJL5905" s="248"/>
      <x:c r="OJM5905" s="248"/>
      <x:c r="OJN5905" s="248"/>
      <x:c r="OJO5905" s="248"/>
      <x:c r="OJP5905" s="248"/>
      <x:c r="OJQ5905" s="248"/>
      <x:c r="OJR5905" s="248"/>
      <x:c r="OJS5905" s="248"/>
      <x:c r="OJT5905" s="248"/>
      <x:c r="OJU5905" s="248"/>
      <x:c r="OJV5905" s="248"/>
      <x:c r="OJW5905" s="248"/>
      <x:c r="OJX5905" s="248"/>
      <x:c r="OJY5905" s="248"/>
      <x:c r="OJZ5905" s="248"/>
      <x:c r="OKA5905" s="248"/>
      <x:c r="OKB5905" s="248"/>
      <x:c r="OKC5905" s="248"/>
      <x:c r="OKD5905" s="248"/>
      <x:c r="OKE5905" s="248"/>
      <x:c r="OKF5905" s="248"/>
      <x:c r="OKG5905" s="248"/>
      <x:c r="OKH5905" s="248"/>
      <x:c r="OKI5905" s="248"/>
      <x:c r="OKJ5905" s="248"/>
      <x:c r="OKK5905" s="248"/>
      <x:c r="OKL5905" s="248"/>
      <x:c r="OKM5905" s="248"/>
      <x:c r="OKN5905" s="248"/>
      <x:c r="OKO5905" s="248"/>
      <x:c r="OKP5905" s="248"/>
      <x:c r="OKQ5905" s="248"/>
      <x:c r="OKR5905" s="248"/>
      <x:c r="OKS5905" s="248"/>
      <x:c r="OKT5905" s="248"/>
      <x:c r="OKU5905" s="248"/>
      <x:c r="OKV5905" s="248"/>
      <x:c r="OKW5905" s="248"/>
      <x:c r="OKX5905" s="248"/>
      <x:c r="OKY5905" s="248"/>
      <x:c r="OKZ5905" s="248"/>
      <x:c r="OLA5905" s="248"/>
      <x:c r="OLB5905" s="248"/>
      <x:c r="OLC5905" s="248"/>
      <x:c r="OLD5905" s="248"/>
      <x:c r="OLE5905" s="248"/>
      <x:c r="OLF5905" s="248"/>
      <x:c r="OLG5905" s="248"/>
      <x:c r="OLH5905" s="248"/>
      <x:c r="OLI5905" s="248"/>
      <x:c r="OLJ5905" s="248"/>
      <x:c r="OLK5905" s="248"/>
      <x:c r="OLL5905" s="248"/>
      <x:c r="OLM5905" s="248"/>
      <x:c r="OLN5905" s="248"/>
      <x:c r="OLO5905" s="248"/>
      <x:c r="OLP5905" s="248"/>
      <x:c r="OLQ5905" s="248"/>
      <x:c r="OLR5905" s="248"/>
      <x:c r="OLS5905" s="248"/>
      <x:c r="OLT5905" s="248"/>
      <x:c r="OLU5905" s="248"/>
      <x:c r="OLV5905" s="248"/>
      <x:c r="OLW5905" s="248"/>
      <x:c r="OLX5905" s="248"/>
      <x:c r="OLY5905" s="248"/>
      <x:c r="OLZ5905" s="248"/>
      <x:c r="OMA5905" s="248"/>
      <x:c r="OMB5905" s="248"/>
      <x:c r="OMC5905" s="248"/>
      <x:c r="OMD5905" s="248"/>
      <x:c r="OME5905" s="248"/>
      <x:c r="OMF5905" s="248"/>
      <x:c r="OMG5905" s="248"/>
      <x:c r="OMH5905" s="248"/>
      <x:c r="OMI5905" s="248"/>
      <x:c r="OMJ5905" s="248"/>
      <x:c r="OMK5905" s="248"/>
      <x:c r="OML5905" s="248"/>
      <x:c r="OMM5905" s="248"/>
      <x:c r="OMN5905" s="248"/>
      <x:c r="OMO5905" s="248"/>
      <x:c r="OMP5905" s="248"/>
      <x:c r="OMQ5905" s="248"/>
      <x:c r="OMR5905" s="248"/>
      <x:c r="OMS5905" s="248"/>
      <x:c r="OMT5905" s="248"/>
      <x:c r="OMU5905" s="248"/>
      <x:c r="OMV5905" s="248"/>
      <x:c r="OMW5905" s="248"/>
      <x:c r="OMX5905" s="248"/>
      <x:c r="OMY5905" s="248"/>
      <x:c r="OMZ5905" s="248"/>
      <x:c r="ONA5905" s="248"/>
      <x:c r="ONB5905" s="248"/>
      <x:c r="ONC5905" s="248"/>
      <x:c r="OND5905" s="248"/>
      <x:c r="ONE5905" s="248"/>
      <x:c r="ONF5905" s="248"/>
      <x:c r="ONG5905" s="248"/>
      <x:c r="ONH5905" s="248"/>
      <x:c r="ONI5905" s="248"/>
      <x:c r="ONJ5905" s="248"/>
      <x:c r="ONK5905" s="248"/>
      <x:c r="ONL5905" s="248"/>
      <x:c r="ONM5905" s="248"/>
      <x:c r="ONN5905" s="248"/>
      <x:c r="ONO5905" s="248"/>
      <x:c r="ONP5905" s="248"/>
      <x:c r="ONQ5905" s="248"/>
      <x:c r="ONR5905" s="248"/>
      <x:c r="ONS5905" s="248"/>
      <x:c r="ONT5905" s="248"/>
      <x:c r="ONU5905" s="248"/>
      <x:c r="ONV5905" s="248"/>
      <x:c r="ONW5905" s="248"/>
      <x:c r="ONX5905" s="248"/>
      <x:c r="ONY5905" s="248"/>
      <x:c r="ONZ5905" s="248"/>
      <x:c r="OOA5905" s="248"/>
      <x:c r="OOB5905" s="248"/>
      <x:c r="OOC5905" s="248"/>
      <x:c r="OOD5905" s="248"/>
      <x:c r="OOE5905" s="248"/>
      <x:c r="OOF5905" s="248"/>
      <x:c r="OOG5905" s="248"/>
      <x:c r="OOH5905" s="248"/>
      <x:c r="OOI5905" s="248"/>
      <x:c r="OOJ5905" s="248"/>
      <x:c r="OOK5905" s="248"/>
      <x:c r="OOL5905" s="248"/>
      <x:c r="OOM5905" s="248"/>
      <x:c r="OON5905" s="248"/>
      <x:c r="OOO5905" s="248"/>
      <x:c r="OOP5905" s="248"/>
      <x:c r="OOQ5905" s="248"/>
      <x:c r="OOR5905" s="248"/>
      <x:c r="OOS5905" s="248"/>
      <x:c r="OOT5905" s="248"/>
      <x:c r="OOU5905" s="248"/>
      <x:c r="OOV5905" s="248"/>
      <x:c r="OOW5905" s="248"/>
      <x:c r="OOX5905" s="248"/>
      <x:c r="OOY5905" s="248"/>
      <x:c r="OOZ5905" s="248"/>
      <x:c r="OPA5905" s="248"/>
      <x:c r="OPB5905" s="248"/>
      <x:c r="OPC5905" s="248"/>
      <x:c r="OPD5905" s="248"/>
      <x:c r="OPE5905" s="248"/>
      <x:c r="OPF5905" s="248"/>
      <x:c r="OPG5905" s="248"/>
      <x:c r="OPH5905" s="248"/>
      <x:c r="OPI5905" s="248"/>
      <x:c r="OPJ5905" s="248"/>
      <x:c r="OPK5905" s="248"/>
      <x:c r="OPL5905" s="248"/>
      <x:c r="OPM5905" s="248"/>
      <x:c r="OPN5905" s="248"/>
      <x:c r="OPO5905" s="248"/>
      <x:c r="OPP5905" s="248"/>
      <x:c r="OPQ5905" s="248"/>
      <x:c r="OPR5905" s="248"/>
      <x:c r="OPS5905" s="248"/>
      <x:c r="OPT5905" s="248"/>
      <x:c r="OPU5905" s="248"/>
      <x:c r="OPV5905" s="248"/>
      <x:c r="OPW5905" s="248"/>
      <x:c r="OPX5905" s="248"/>
      <x:c r="OPY5905" s="248"/>
      <x:c r="OPZ5905" s="248"/>
      <x:c r="OQA5905" s="248"/>
      <x:c r="OQB5905" s="248"/>
      <x:c r="OQC5905" s="248"/>
      <x:c r="OQD5905" s="248"/>
      <x:c r="OQE5905" s="248"/>
      <x:c r="OQF5905" s="248"/>
      <x:c r="OQG5905" s="248"/>
      <x:c r="OQH5905" s="248"/>
      <x:c r="OQI5905" s="248"/>
      <x:c r="OQJ5905" s="248"/>
      <x:c r="OQK5905" s="248"/>
      <x:c r="OQL5905" s="248"/>
      <x:c r="OQM5905" s="248"/>
      <x:c r="OQN5905" s="248"/>
      <x:c r="OQO5905" s="248"/>
      <x:c r="OQP5905" s="248"/>
      <x:c r="OQQ5905" s="248"/>
      <x:c r="OQR5905" s="248"/>
      <x:c r="OQS5905" s="248"/>
      <x:c r="OQT5905" s="248"/>
      <x:c r="OQU5905" s="248"/>
      <x:c r="OQV5905" s="248"/>
      <x:c r="OQW5905" s="248"/>
      <x:c r="OQX5905" s="248"/>
      <x:c r="OQY5905" s="248"/>
      <x:c r="OQZ5905" s="248"/>
      <x:c r="ORA5905" s="248"/>
      <x:c r="ORB5905" s="248"/>
      <x:c r="ORC5905" s="248"/>
      <x:c r="ORD5905" s="248"/>
      <x:c r="ORE5905" s="248"/>
      <x:c r="ORF5905" s="248"/>
      <x:c r="ORG5905" s="248"/>
      <x:c r="ORH5905" s="248"/>
      <x:c r="ORI5905" s="248"/>
      <x:c r="ORJ5905" s="248"/>
      <x:c r="ORK5905" s="248"/>
      <x:c r="ORL5905" s="248"/>
      <x:c r="ORM5905" s="248"/>
      <x:c r="ORN5905" s="248"/>
      <x:c r="ORO5905" s="248"/>
      <x:c r="ORP5905" s="248"/>
      <x:c r="ORQ5905" s="248"/>
      <x:c r="ORR5905" s="248"/>
      <x:c r="ORS5905" s="248"/>
      <x:c r="ORT5905" s="248"/>
      <x:c r="ORU5905" s="248"/>
      <x:c r="ORV5905" s="248"/>
      <x:c r="ORW5905" s="248"/>
      <x:c r="ORX5905" s="248"/>
      <x:c r="ORY5905" s="248"/>
      <x:c r="ORZ5905" s="248"/>
      <x:c r="OSA5905" s="248"/>
      <x:c r="OSB5905" s="248"/>
      <x:c r="OSC5905" s="248"/>
      <x:c r="OSD5905" s="248"/>
      <x:c r="OSE5905" s="248"/>
      <x:c r="OSF5905" s="248"/>
      <x:c r="OSG5905" s="248"/>
      <x:c r="OSH5905" s="248"/>
      <x:c r="OSI5905" s="248"/>
      <x:c r="OSJ5905" s="248"/>
      <x:c r="OSK5905" s="248"/>
      <x:c r="OSL5905" s="248"/>
      <x:c r="OSM5905" s="248"/>
      <x:c r="OSN5905" s="248"/>
      <x:c r="OSO5905" s="248"/>
      <x:c r="OSP5905" s="248"/>
      <x:c r="OSQ5905" s="248"/>
      <x:c r="OSR5905" s="248"/>
      <x:c r="OSS5905" s="248"/>
      <x:c r="OST5905" s="248"/>
      <x:c r="OSU5905" s="248"/>
      <x:c r="OSV5905" s="248"/>
      <x:c r="OSW5905" s="248"/>
      <x:c r="OSX5905" s="248"/>
      <x:c r="OSY5905" s="248"/>
      <x:c r="OSZ5905" s="248"/>
      <x:c r="OTA5905" s="248"/>
      <x:c r="OTB5905" s="248"/>
      <x:c r="OTC5905" s="248"/>
      <x:c r="OTD5905" s="248"/>
      <x:c r="OTE5905" s="248"/>
      <x:c r="OTF5905" s="248"/>
      <x:c r="OTG5905" s="248"/>
      <x:c r="OTH5905" s="248"/>
      <x:c r="OTI5905" s="248"/>
      <x:c r="OTJ5905" s="248"/>
      <x:c r="OTK5905" s="248"/>
      <x:c r="OTL5905" s="248"/>
      <x:c r="OTM5905" s="248"/>
      <x:c r="OTN5905" s="248"/>
      <x:c r="OTO5905" s="248"/>
      <x:c r="OTP5905" s="248"/>
      <x:c r="OTQ5905" s="248"/>
      <x:c r="OTR5905" s="248"/>
      <x:c r="OTS5905" s="248"/>
      <x:c r="OTT5905" s="248"/>
      <x:c r="OTU5905" s="248"/>
      <x:c r="OTV5905" s="248"/>
      <x:c r="OTW5905" s="248"/>
      <x:c r="OTX5905" s="248"/>
      <x:c r="OTY5905" s="248"/>
      <x:c r="OTZ5905" s="248"/>
      <x:c r="OUA5905" s="248"/>
      <x:c r="OUB5905" s="248"/>
      <x:c r="OUC5905" s="248"/>
      <x:c r="OUD5905" s="248"/>
      <x:c r="OUE5905" s="248"/>
      <x:c r="OUF5905" s="248"/>
      <x:c r="OUG5905" s="248"/>
      <x:c r="OUH5905" s="248"/>
      <x:c r="OUI5905" s="248"/>
      <x:c r="OUJ5905" s="248"/>
      <x:c r="OUK5905" s="248"/>
      <x:c r="OUL5905" s="248"/>
      <x:c r="OUM5905" s="248"/>
      <x:c r="OUN5905" s="248"/>
      <x:c r="OUO5905" s="248"/>
      <x:c r="OUP5905" s="248"/>
      <x:c r="OUQ5905" s="248"/>
      <x:c r="OUR5905" s="248"/>
      <x:c r="OUS5905" s="248"/>
      <x:c r="OUT5905" s="248"/>
      <x:c r="OUU5905" s="248"/>
      <x:c r="OUV5905" s="248"/>
      <x:c r="OUW5905" s="248"/>
      <x:c r="OUX5905" s="248"/>
      <x:c r="OUY5905" s="248"/>
      <x:c r="OUZ5905" s="248"/>
      <x:c r="OVA5905" s="248"/>
      <x:c r="OVB5905" s="248"/>
      <x:c r="OVC5905" s="248"/>
      <x:c r="OVD5905" s="248"/>
      <x:c r="OVE5905" s="248"/>
      <x:c r="OVF5905" s="248"/>
      <x:c r="OVG5905" s="248"/>
      <x:c r="OVH5905" s="248"/>
      <x:c r="OVI5905" s="248"/>
      <x:c r="OVJ5905" s="248"/>
      <x:c r="OVK5905" s="248"/>
      <x:c r="OVL5905" s="248"/>
      <x:c r="OVM5905" s="248"/>
      <x:c r="OVN5905" s="248"/>
      <x:c r="OVO5905" s="248"/>
      <x:c r="OVP5905" s="248"/>
      <x:c r="OVQ5905" s="248"/>
      <x:c r="OVR5905" s="248"/>
      <x:c r="OVS5905" s="248"/>
      <x:c r="OVT5905" s="248"/>
      <x:c r="OVU5905" s="248"/>
      <x:c r="OVV5905" s="248"/>
      <x:c r="OVW5905" s="248"/>
      <x:c r="OVX5905" s="248"/>
      <x:c r="OVY5905" s="248"/>
      <x:c r="OVZ5905" s="248"/>
      <x:c r="OWA5905" s="248"/>
      <x:c r="OWB5905" s="248"/>
      <x:c r="OWC5905" s="248"/>
      <x:c r="OWD5905" s="248"/>
      <x:c r="OWE5905" s="248"/>
      <x:c r="OWF5905" s="248"/>
      <x:c r="OWG5905" s="248"/>
      <x:c r="OWH5905" s="248"/>
      <x:c r="OWI5905" s="248"/>
      <x:c r="OWJ5905" s="248"/>
      <x:c r="OWK5905" s="248"/>
      <x:c r="OWL5905" s="248"/>
      <x:c r="OWM5905" s="248"/>
      <x:c r="OWN5905" s="248"/>
      <x:c r="OWO5905" s="248"/>
      <x:c r="OWP5905" s="248"/>
      <x:c r="OWQ5905" s="248"/>
      <x:c r="OWR5905" s="248"/>
      <x:c r="OWS5905" s="248"/>
      <x:c r="OWT5905" s="248"/>
      <x:c r="OWU5905" s="248"/>
      <x:c r="OWV5905" s="248"/>
      <x:c r="OWW5905" s="248"/>
      <x:c r="OWX5905" s="248"/>
      <x:c r="OWY5905" s="248"/>
      <x:c r="OWZ5905" s="248"/>
      <x:c r="OXA5905" s="248"/>
      <x:c r="OXB5905" s="248"/>
      <x:c r="OXC5905" s="248"/>
      <x:c r="OXD5905" s="248"/>
      <x:c r="OXE5905" s="248"/>
      <x:c r="OXF5905" s="248"/>
      <x:c r="OXG5905" s="248"/>
      <x:c r="OXH5905" s="248"/>
      <x:c r="OXI5905" s="248"/>
      <x:c r="OXJ5905" s="248"/>
      <x:c r="OXK5905" s="248"/>
      <x:c r="OXL5905" s="248"/>
      <x:c r="OXM5905" s="248"/>
      <x:c r="OXN5905" s="248"/>
      <x:c r="OXO5905" s="248"/>
      <x:c r="OXP5905" s="248"/>
      <x:c r="OXQ5905" s="248"/>
      <x:c r="OXR5905" s="248"/>
      <x:c r="OXS5905" s="248"/>
      <x:c r="OXT5905" s="248"/>
      <x:c r="OXU5905" s="248"/>
      <x:c r="OXV5905" s="248"/>
      <x:c r="OXW5905" s="248"/>
      <x:c r="OXX5905" s="248"/>
      <x:c r="OXY5905" s="248"/>
      <x:c r="OXZ5905" s="248"/>
      <x:c r="OYA5905" s="248"/>
      <x:c r="OYB5905" s="248"/>
      <x:c r="OYC5905" s="248"/>
      <x:c r="OYD5905" s="248"/>
      <x:c r="OYE5905" s="248"/>
      <x:c r="OYF5905" s="248"/>
      <x:c r="OYG5905" s="248"/>
      <x:c r="OYH5905" s="248"/>
      <x:c r="OYI5905" s="248"/>
      <x:c r="OYJ5905" s="248"/>
      <x:c r="OYK5905" s="248"/>
      <x:c r="OYL5905" s="248"/>
      <x:c r="OYM5905" s="248"/>
      <x:c r="OYN5905" s="248"/>
      <x:c r="OYO5905" s="248"/>
      <x:c r="OYP5905" s="248"/>
      <x:c r="OYQ5905" s="248"/>
      <x:c r="OYR5905" s="248"/>
      <x:c r="OYS5905" s="248"/>
      <x:c r="OYT5905" s="248"/>
      <x:c r="OYU5905" s="248"/>
      <x:c r="OYV5905" s="248"/>
      <x:c r="OYW5905" s="248"/>
      <x:c r="OYX5905" s="248"/>
      <x:c r="OYY5905" s="248"/>
      <x:c r="OYZ5905" s="248"/>
      <x:c r="OZA5905" s="248"/>
      <x:c r="OZB5905" s="248"/>
      <x:c r="OZC5905" s="248"/>
      <x:c r="OZD5905" s="248"/>
      <x:c r="OZE5905" s="248"/>
      <x:c r="OZF5905" s="248"/>
      <x:c r="OZG5905" s="248"/>
      <x:c r="OZH5905" s="248"/>
      <x:c r="OZI5905" s="248"/>
      <x:c r="OZJ5905" s="248"/>
      <x:c r="OZK5905" s="248"/>
      <x:c r="OZL5905" s="248"/>
      <x:c r="OZM5905" s="248"/>
      <x:c r="OZN5905" s="248"/>
      <x:c r="OZO5905" s="248"/>
      <x:c r="OZP5905" s="248"/>
      <x:c r="OZQ5905" s="248"/>
      <x:c r="OZR5905" s="248"/>
      <x:c r="OZS5905" s="248"/>
      <x:c r="OZT5905" s="248"/>
      <x:c r="OZU5905" s="248"/>
      <x:c r="OZV5905" s="248"/>
      <x:c r="OZW5905" s="248"/>
      <x:c r="OZX5905" s="248"/>
      <x:c r="OZY5905" s="248"/>
      <x:c r="OZZ5905" s="248"/>
      <x:c r="PAA5905" s="248"/>
      <x:c r="PAB5905" s="248"/>
      <x:c r="PAC5905" s="248"/>
      <x:c r="PAD5905" s="248"/>
      <x:c r="PAE5905" s="248"/>
      <x:c r="PAF5905" s="248"/>
      <x:c r="PAG5905" s="248"/>
      <x:c r="PAH5905" s="248"/>
      <x:c r="PAI5905" s="248"/>
      <x:c r="PAJ5905" s="248"/>
      <x:c r="PAK5905" s="248"/>
      <x:c r="PAL5905" s="248"/>
      <x:c r="PAM5905" s="248"/>
      <x:c r="PAN5905" s="248"/>
      <x:c r="PAO5905" s="248"/>
      <x:c r="PAP5905" s="248"/>
      <x:c r="PAQ5905" s="248"/>
      <x:c r="PAR5905" s="248"/>
      <x:c r="PAS5905" s="248"/>
      <x:c r="PAT5905" s="248"/>
      <x:c r="PAU5905" s="248"/>
      <x:c r="PAV5905" s="248"/>
      <x:c r="PAW5905" s="248"/>
      <x:c r="PAX5905" s="248"/>
      <x:c r="PAY5905" s="248"/>
      <x:c r="PAZ5905" s="248"/>
      <x:c r="PBA5905" s="248"/>
      <x:c r="PBB5905" s="248"/>
      <x:c r="PBC5905" s="248"/>
      <x:c r="PBD5905" s="248"/>
      <x:c r="PBE5905" s="248"/>
      <x:c r="PBF5905" s="248"/>
      <x:c r="PBG5905" s="248"/>
      <x:c r="PBH5905" s="248"/>
      <x:c r="PBI5905" s="248"/>
      <x:c r="PBJ5905" s="248"/>
      <x:c r="PBK5905" s="248"/>
      <x:c r="PBL5905" s="248"/>
      <x:c r="PBM5905" s="248"/>
      <x:c r="PBN5905" s="248"/>
      <x:c r="PBO5905" s="248"/>
      <x:c r="PBP5905" s="248"/>
      <x:c r="PBQ5905" s="248"/>
      <x:c r="PBR5905" s="248"/>
      <x:c r="PBS5905" s="248"/>
      <x:c r="PBT5905" s="248"/>
      <x:c r="PBU5905" s="248"/>
      <x:c r="PBV5905" s="248"/>
      <x:c r="PBW5905" s="248"/>
      <x:c r="PBX5905" s="248"/>
      <x:c r="PBY5905" s="248"/>
      <x:c r="PBZ5905" s="248"/>
      <x:c r="PCA5905" s="248"/>
      <x:c r="PCB5905" s="248"/>
      <x:c r="PCC5905" s="248"/>
      <x:c r="PCD5905" s="248"/>
      <x:c r="PCE5905" s="248"/>
      <x:c r="PCF5905" s="248"/>
      <x:c r="PCG5905" s="248"/>
      <x:c r="PCH5905" s="248"/>
      <x:c r="PCI5905" s="248"/>
      <x:c r="PCJ5905" s="248"/>
      <x:c r="PCK5905" s="248"/>
      <x:c r="PCL5905" s="248"/>
      <x:c r="PCM5905" s="248"/>
      <x:c r="PCN5905" s="248"/>
      <x:c r="PCO5905" s="248"/>
      <x:c r="PCP5905" s="248"/>
      <x:c r="PCQ5905" s="248"/>
      <x:c r="PCR5905" s="248"/>
      <x:c r="PCS5905" s="248"/>
      <x:c r="PCT5905" s="248"/>
      <x:c r="PCU5905" s="248"/>
      <x:c r="PCV5905" s="248"/>
      <x:c r="PCW5905" s="248"/>
      <x:c r="PCX5905" s="248"/>
      <x:c r="PCY5905" s="248"/>
      <x:c r="PCZ5905" s="248"/>
      <x:c r="PDA5905" s="248"/>
      <x:c r="PDB5905" s="248"/>
      <x:c r="PDC5905" s="248"/>
      <x:c r="PDD5905" s="248"/>
      <x:c r="PDE5905" s="248"/>
      <x:c r="PDF5905" s="248"/>
      <x:c r="PDG5905" s="248"/>
      <x:c r="PDH5905" s="248"/>
      <x:c r="PDI5905" s="248"/>
      <x:c r="PDJ5905" s="248"/>
      <x:c r="PDK5905" s="248"/>
      <x:c r="PDL5905" s="248"/>
      <x:c r="PDM5905" s="248"/>
      <x:c r="PDN5905" s="248"/>
      <x:c r="PDO5905" s="248"/>
      <x:c r="PDP5905" s="248"/>
      <x:c r="PDQ5905" s="248"/>
      <x:c r="PDR5905" s="248"/>
      <x:c r="PDS5905" s="248"/>
      <x:c r="PDT5905" s="248"/>
      <x:c r="PDU5905" s="248"/>
      <x:c r="PDV5905" s="248"/>
      <x:c r="PDW5905" s="248"/>
      <x:c r="PDX5905" s="248"/>
      <x:c r="PDY5905" s="248"/>
      <x:c r="PDZ5905" s="248"/>
      <x:c r="PEA5905" s="248"/>
      <x:c r="PEB5905" s="248"/>
      <x:c r="PEC5905" s="248"/>
      <x:c r="PED5905" s="248"/>
      <x:c r="PEE5905" s="248"/>
      <x:c r="PEF5905" s="248"/>
      <x:c r="PEG5905" s="248"/>
      <x:c r="PEH5905" s="248"/>
      <x:c r="PEI5905" s="248"/>
      <x:c r="PEJ5905" s="248"/>
      <x:c r="PEK5905" s="248"/>
      <x:c r="PEL5905" s="248"/>
      <x:c r="PEM5905" s="248"/>
      <x:c r="PEN5905" s="248"/>
      <x:c r="PEO5905" s="248"/>
      <x:c r="PEP5905" s="248"/>
      <x:c r="PEQ5905" s="248"/>
      <x:c r="PER5905" s="248"/>
      <x:c r="PES5905" s="248"/>
      <x:c r="PET5905" s="248"/>
      <x:c r="PEU5905" s="248"/>
      <x:c r="PEV5905" s="248"/>
      <x:c r="PEW5905" s="248"/>
      <x:c r="PEX5905" s="248"/>
      <x:c r="PEY5905" s="248"/>
      <x:c r="PEZ5905" s="248"/>
      <x:c r="PFA5905" s="248"/>
      <x:c r="PFB5905" s="248"/>
      <x:c r="PFC5905" s="248"/>
      <x:c r="PFD5905" s="248"/>
      <x:c r="PFE5905" s="248"/>
      <x:c r="PFF5905" s="248"/>
      <x:c r="PFG5905" s="248"/>
      <x:c r="PFH5905" s="248"/>
      <x:c r="PFI5905" s="248"/>
      <x:c r="PFJ5905" s="248"/>
      <x:c r="PFK5905" s="248"/>
      <x:c r="PFL5905" s="248"/>
      <x:c r="PFM5905" s="248"/>
      <x:c r="PFN5905" s="248"/>
      <x:c r="PFO5905" s="248"/>
      <x:c r="PFP5905" s="248"/>
      <x:c r="PFQ5905" s="248"/>
      <x:c r="PFR5905" s="248"/>
      <x:c r="PFS5905" s="248"/>
      <x:c r="PFT5905" s="248"/>
      <x:c r="PFU5905" s="248"/>
      <x:c r="PFV5905" s="248"/>
      <x:c r="PFW5905" s="248"/>
      <x:c r="PFX5905" s="248"/>
      <x:c r="PFY5905" s="248"/>
      <x:c r="PFZ5905" s="248"/>
      <x:c r="PGA5905" s="248"/>
      <x:c r="PGB5905" s="248"/>
      <x:c r="PGC5905" s="248"/>
      <x:c r="PGD5905" s="248"/>
      <x:c r="PGE5905" s="248"/>
      <x:c r="PGF5905" s="248"/>
      <x:c r="PGG5905" s="248"/>
      <x:c r="PGH5905" s="248"/>
      <x:c r="PGI5905" s="248"/>
      <x:c r="PGJ5905" s="248"/>
      <x:c r="PGK5905" s="248"/>
      <x:c r="PGL5905" s="248"/>
      <x:c r="PGM5905" s="248"/>
      <x:c r="PGN5905" s="248"/>
      <x:c r="PGO5905" s="248"/>
      <x:c r="PGP5905" s="248"/>
      <x:c r="PGQ5905" s="248"/>
      <x:c r="PGR5905" s="248"/>
      <x:c r="PGS5905" s="248"/>
      <x:c r="PGT5905" s="248"/>
      <x:c r="PGU5905" s="248"/>
      <x:c r="PGV5905" s="248"/>
      <x:c r="PGW5905" s="248"/>
      <x:c r="PGX5905" s="248"/>
      <x:c r="PGY5905" s="248"/>
      <x:c r="PGZ5905" s="248"/>
      <x:c r="PHA5905" s="248"/>
      <x:c r="PHB5905" s="248"/>
      <x:c r="PHC5905" s="248"/>
      <x:c r="PHD5905" s="248"/>
      <x:c r="PHE5905" s="248"/>
      <x:c r="PHF5905" s="248"/>
      <x:c r="PHG5905" s="248"/>
      <x:c r="PHH5905" s="248"/>
      <x:c r="PHI5905" s="248"/>
      <x:c r="PHJ5905" s="248"/>
      <x:c r="PHK5905" s="248"/>
      <x:c r="PHL5905" s="248"/>
      <x:c r="PHM5905" s="248"/>
      <x:c r="PHN5905" s="248"/>
      <x:c r="PHO5905" s="248"/>
      <x:c r="PHP5905" s="248"/>
      <x:c r="PHQ5905" s="248"/>
      <x:c r="PHR5905" s="248"/>
      <x:c r="PHS5905" s="248"/>
      <x:c r="PHT5905" s="248"/>
      <x:c r="PHU5905" s="248"/>
      <x:c r="PHV5905" s="248"/>
      <x:c r="PHW5905" s="248"/>
      <x:c r="PHX5905" s="248"/>
      <x:c r="PHY5905" s="248"/>
      <x:c r="PHZ5905" s="248"/>
      <x:c r="PIA5905" s="248"/>
      <x:c r="PIB5905" s="248"/>
      <x:c r="PIC5905" s="248"/>
      <x:c r="PID5905" s="248"/>
      <x:c r="PIE5905" s="248"/>
      <x:c r="PIF5905" s="248"/>
      <x:c r="PIG5905" s="248"/>
      <x:c r="PIH5905" s="248"/>
      <x:c r="PII5905" s="248"/>
      <x:c r="PIJ5905" s="248"/>
      <x:c r="PIK5905" s="248"/>
      <x:c r="PIL5905" s="248"/>
      <x:c r="PIM5905" s="248"/>
      <x:c r="PIN5905" s="248"/>
      <x:c r="PIO5905" s="248"/>
      <x:c r="PIP5905" s="248"/>
      <x:c r="PIQ5905" s="248"/>
      <x:c r="PIR5905" s="248"/>
      <x:c r="PIS5905" s="248"/>
      <x:c r="PIT5905" s="248"/>
      <x:c r="PIU5905" s="248"/>
      <x:c r="PIV5905" s="248"/>
      <x:c r="PIW5905" s="248"/>
      <x:c r="PIX5905" s="248"/>
      <x:c r="PIY5905" s="248"/>
      <x:c r="PIZ5905" s="248"/>
      <x:c r="PJA5905" s="248"/>
      <x:c r="PJB5905" s="248"/>
      <x:c r="PJC5905" s="248"/>
      <x:c r="PJD5905" s="248"/>
      <x:c r="PJE5905" s="248"/>
      <x:c r="PJF5905" s="248"/>
      <x:c r="PJG5905" s="248"/>
      <x:c r="PJH5905" s="248"/>
      <x:c r="PJI5905" s="248"/>
      <x:c r="PJJ5905" s="248"/>
      <x:c r="PJK5905" s="248"/>
      <x:c r="PJL5905" s="248"/>
      <x:c r="PJM5905" s="248"/>
      <x:c r="PJN5905" s="248"/>
      <x:c r="PJO5905" s="248"/>
      <x:c r="PJP5905" s="248"/>
      <x:c r="PJQ5905" s="248"/>
      <x:c r="PJR5905" s="248"/>
      <x:c r="PJS5905" s="248"/>
      <x:c r="PJT5905" s="248"/>
      <x:c r="PJU5905" s="248"/>
      <x:c r="PJV5905" s="248"/>
      <x:c r="PJW5905" s="248"/>
      <x:c r="PJX5905" s="248"/>
      <x:c r="PJY5905" s="248"/>
      <x:c r="PJZ5905" s="248"/>
      <x:c r="PKA5905" s="248"/>
      <x:c r="PKB5905" s="248"/>
      <x:c r="PKC5905" s="248"/>
      <x:c r="PKD5905" s="248"/>
      <x:c r="PKE5905" s="248"/>
      <x:c r="PKF5905" s="248"/>
      <x:c r="PKG5905" s="248"/>
      <x:c r="PKH5905" s="248"/>
      <x:c r="PKI5905" s="248"/>
      <x:c r="PKJ5905" s="248"/>
      <x:c r="PKK5905" s="248"/>
      <x:c r="PKL5905" s="248"/>
      <x:c r="PKM5905" s="248"/>
      <x:c r="PKN5905" s="248"/>
      <x:c r="PKO5905" s="248"/>
      <x:c r="PKP5905" s="248"/>
      <x:c r="PKQ5905" s="248"/>
      <x:c r="PKR5905" s="248"/>
      <x:c r="PKS5905" s="248"/>
      <x:c r="PKT5905" s="248"/>
      <x:c r="PKU5905" s="248"/>
      <x:c r="PKV5905" s="248"/>
      <x:c r="PKW5905" s="248"/>
      <x:c r="PKX5905" s="248"/>
      <x:c r="PKY5905" s="248"/>
      <x:c r="PKZ5905" s="248"/>
      <x:c r="PLA5905" s="248"/>
      <x:c r="PLB5905" s="248"/>
      <x:c r="PLC5905" s="248"/>
      <x:c r="PLD5905" s="248"/>
      <x:c r="PLE5905" s="248"/>
      <x:c r="PLF5905" s="248"/>
      <x:c r="PLG5905" s="248"/>
      <x:c r="PLH5905" s="248"/>
      <x:c r="PLI5905" s="248"/>
      <x:c r="PLJ5905" s="248"/>
      <x:c r="PLK5905" s="248"/>
      <x:c r="PLL5905" s="248"/>
      <x:c r="PLM5905" s="248"/>
      <x:c r="PLN5905" s="248"/>
      <x:c r="PLO5905" s="248"/>
      <x:c r="PLP5905" s="248"/>
      <x:c r="PLQ5905" s="248"/>
      <x:c r="PLR5905" s="248"/>
      <x:c r="PLS5905" s="248"/>
      <x:c r="PLT5905" s="248"/>
      <x:c r="PLU5905" s="248"/>
      <x:c r="PLV5905" s="248"/>
      <x:c r="PLW5905" s="248"/>
      <x:c r="PLX5905" s="248"/>
      <x:c r="PLY5905" s="248"/>
      <x:c r="PLZ5905" s="248"/>
      <x:c r="PMA5905" s="248"/>
      <x:c r="PMB5905" s="248"/>
      <x:c r="PMC5905" s="248"/>
      <x:c r="PMD5905" s="248"/>
      <x:c r="PME5905" s="248"/>
      <x:c r="PMF5905" s="248"/>
      <x:c r="PMG5905" s="248"/>
      <x:c r="PMH5905" s="248"/>
      <x:c r="PMI5905" s="248"/>
      <x:c r="PMJ5905" s="248"/>
      <x:c r="PMK5905" s="248"/>
      <x:c r="PML5905" s="248"/>
      <x:c r="PMM5905" s="248"/>
      <x:c r="PMN5905" s="248"/>
      <x:c r="PMO5905" s="248"/>
      <x:c r="PMP5905" s="248"/>
      <x:c r="PMQ5905" s="248"/>
      <x:c r="PMR5905" s="248"/>
      <x:c r="PMS5905" s="248"/>
      <x:c r="PMT5905" s="248"/>
      <x:c r="PMU5905" s="248"/>
      <x:c r="PMV5905" s="248"/>
      <x:c r="PMW5905" s="248"/>
      <x:c r="PMX5905" s="248"/>
      <x:c r="PMY5905" s="248"/>
      <x:c r="PMZ5905" s="248"/>
      <x:c r="PNA5905" s="248"/>
      <x:c r="PNB5905" s="248"/>
      <x:c r="PNC5905" s="248"/>
      <x:c r="PND5905" s="248"/>
      <x:c r="PNE5905" s="248"/>
      <x:c r="PNF5905" s="248"/>
      <x:c r="PNG5905" s="248"/>
      <x:c r="PNH5905" s="248"/>
      <x:c r="PNI5905" s="248"/>
      <x:c r="PNJ5905" s="248"/>
      <x:c r="PNK5905" s="248"/>
      <x:c r="PNL5905" s="248"/>
      <x:c r="PNM5905" s="248"/>
      <x:c r="PNN5905" s="248"/>
      <x:c r="PNO5905" s="248"/>
      <x:c r="PNP5905" s="248"/>
      <x:c r="PNQ5905" s="248"/>
      <x:c r="PNR5905" s="248"/>
      <x:c r="PNS5905" s="248"/>
      <x:c r="PNT5905" s="248"/>
      <x:c r="PNU5905" s="248"/>
      <x:c r="PNV5905" s="248"/>
      <x:c r="PNW5905" s="248"/>
      <x:c r="PNX5905" s="248"/>
      <x:c r="PNY5905" s="248"/>
      <x:c r="PNZ5905" s="248"/>
      <x:c r="POA5905" s="248"/>
      <x:c r="POB5905" s="248"/>
      <x:c r="POC5905" s="248"/>
      <x:c r="POD5905" s="248"/>
      <x:c r="POE5905" s="248"/>
      <x:c r="POF5905" s="248"/>
      <x:c r="POG5905" s="248"/>
      <x:c r="POH5905" s="248"/>
      <x:c r="POI5905" s="248"/>
      <x:c r="POJ5905" s="248"/>
      <x:c r="POK5905" s="248"/>
      <x:c r="POL5905" s="248"/>
      <x:c r="POM5905" s="248"/>
      <x:c r="PON5905" s="248"/>
      <x:c r="POO5905" s="248"/>
      <x:c r="POP5905" s="248"/>
      <x:c r="POQ5905" s="248"/>
      <x:c r="POR5905" s="248"/>
      <x:c r="POS5905" s="248"/>
      <x:c r="POT5905" s="248"/>
      <x:c r="POU5905" s="248"/>
      <x:c r="POV5905" s="248"/>
      <x:c r="POW5905" s="248"/>
      <x:c r="POX5905" s="248"/>
      <x:c r="POY5905" s="248"/>
      <x:c r="POZ5905" s="248"/>
      <x:c r="PPA5905" s="248"/>
      <x:c r="PPB5905" s="248"/>
      <x:c r="PPC5905" s="248"/>
      <x:c r="PPD5905" s="248"/>
      <x:c r="PPE5905" s="248"/>
      <x:c r="PPF5905" s="248"/>
      <x:c r="PPG5905" s="248"/>
      <x:c r="PPH5905" s="248"/>
      <x:c r="PPI5905" s="248"/>
      <x:c r="PPJ5905" s="248"/>
      <x:c r="PPK5905" s="248"/>
      <x:c r="PPL5905" s="248"/>
      <x:c r="PPM5905" s="248"/>
      <x:c r="PPN5905" s="248"/>
      <x:c r="PPO5905" s="248"/>
      <x:c r="PPP5905" s="248"/>
      <x:c r="PPQ5905" s="248"/>
      <x:c r="PPR5905" s="248"/>
      <x:c r="PPS5905" s="248"/>
      <x:c r="PPT5905" s="248"/>
      <x:c r="PPU5905" s="248"/>
      <x:c r="PPV5905" s="248"/>
      <x:c r="PPW5905" s="248"/>
      <x:c r="PPX5905" s="248"/>
      <x:c r="PPY5905" s="248"/>
      <x:c r="PPZ5905" s="248"/>
      <x:c r="PQA5905" s="248"/>
      <x:c r="PQB5905" s="248"/>
      <x:c r="PQC5905" s="248"/>
      <x:c r="PQD5905" s="248"/>
      <x:c r="PQE5905" s="248"/>
      <x:c r="PQF5905" s="248"/>
      <x:c r="PQG5905" s="248"/>
      <x:c r="PQH5905" s="248"/>
      <x:c r="PQI5905" s="248"/>
      <x:c r="PQJ5905" s="248"/>
      <x:c r="PQK5905" s="248"/>
      <x:c r="PQL5905" s="248"/>
      <x:c r="PQM5905" s="248"/>
      <x:c r="PQN5905" s="248"/>
      <x:c r="PQO5905" s="248"/>
      <x:c r="PQP5905" s="248"/>
      <x:c r="PQQ5905" s="248"/>
      <x:c r="PQR5905" s="248"/>
      <x:c r="PQS5905" s="248"/>
      <x:c r="PQT5905" s="248"/>
      <x:c r="PQU5905" s="248"/>
      <x:c r="PQV5905" s="248"/>
      <x:c r="PQW5905" s="248"/>
      <x:c r="PQX5905" s="248"/>
      <x:c r="PQY5905" s="248"/>
      <x:c r="PQZ5905" s="248"/>
      <x:c r="PRA5905" s="248"/>
      <x:c r="PRB5905" s="248"/>
      <x:c r="PRC5905" s="248"/>
      <x:c r="PRD5905" s="248"/>
      <x:c r="PRE5905" s="248"/>
      <x:c r="PRF5905" s="248"/>
      <x:c r="PRG5905" s="248"/>
      <x:c r="PRH5905" s="248"/>
      <x:c r="PRI5905" s="248"/>
      <x:c r="PRJ5905" s="248"/>
      <x:c r="PRK5905" s="248"/>
      <x:c r="PRL5905" s="248"/>
      <x:c r="PRM5905" s="248"/>
      <x:c r="PRN5905" s="248"/>
      <x:c r="PRO5905" s="248"/>
      <x:c r="PRP5905" s="248"/>
      <x:c r="PRQ5905" s="248"/>
      <x:c r="PRR5905" s="248"/>
      <x:c r="PRS5905" s="248"/>
      <x:c r="PRT5905" s="248"/>
      <x:c r="PRU5905" s="248"/>
      <x:c r="PRV5905" s="248"/>
      <x:c r="PRW5905" s="248"/>
      <x:c r="PRX5905" s="248"/>
      <x:c r="PRY5905" s="248"/>
      <x:c r="PRZ5905" s="248"/>
      <x:c r="PSA5905" s="248"/>
      <x:c r="PSB5905" s="248"/>
      <x:c r="PSC5905" s="248"/>
      <x:c r="PSD5905" s="248"/>
      <x:c r="PSE5905" s="248"/>
      <x:c r="PSF5905" s="248"/>
      <x:c r="PSG5905" s="248"/>
      <x:c r="PSH5905" s="248"/>
      <x:c r="PSI5905" s="248"/>
      <x:c r="PSJ5905" s="248"/>
      <x:c r="PSK5905" s="248"/>
      <x:c r="PSL5905" s="248"/>
      <x:c r="PSM5905" s="248"/>
      <x:c r="PSN5905" s="248"/>
      <x:c r="PSO5905" s="248"/>
      <x:c r="PSP5905" s="248"/>
      <x:c r="PSQ5905" s="248"/>
      <x:c r="PSR5905" s="248"/>
      <x:c r="PSS5905" s="248"/>
      <x:c r="PST5905" s="248"/>
      <x:c r="PSU5905" s="248"/>
      <x:c r="PSV5905" s="248"/>
      <x:c r="PSW5905" s="248"/>
      <x:c r="PSX5905" s="248"/>
      <x:c r="PSY5905" s="248"/>
      <x:c r="PSZ5905" s="248"/>
      <x:c r="PTA5905" s="248"/>
      <x:c r="PTB5905" s="248"/>
      <x:c r="PTC5905" s="248"/>
      <x:c r="PTD5905" s="248"/>
      <x:c r="PTE5905" s="248"/>
      <x:c r="PTF5905" s="248"/>
      <x:c r="PTG5905" s="248"/>
      <x:c r="PTH5905" s="248"/>
      <x:c r="PTI5905" s="248"/>
      <x:c r="PTJ5905" s="248"/>
      <x:c r="PTK5905" s="248"/>
      <x:c r="PTL5905" s="248"/>
      <x:c r="PTM5905" s="248"/>
      <x:c r="PTN5905" s="248"/>
      <x:c r="PTO5905" s="248"/>
      <x:c r="PTP5905" s="248"/>
      <x:c r="PTQ5905" s="248"/>
      <x:c r="PTR5905" s="248"/>
      <x:c r="PTS5905" s="248"/>
      <x:c r="PTT5905" s="248"/>
      <x:c r="PTU5905" s="248"/>
      <x:c r="PTV5905" s="248"/>
      <x:c r="PTW5905" s="248"/>
      <x:c r="PTX5905" s="248"/>
      <x:c r="PTY5905" s="248"/>
      <x:c r="PTZ5905" s="248"/>
      <x:c r="PUA5905" s="248"/>
      <x:c r="PUB5905" s="248"/>
      <x:c r="PUC5905" s="248"/>
      <x:c r="PUD5905" s="248"/>
      <x:c r="PUE5905" s="248"/>
      <x:c r="PUF5905" s="248"/>
      <x:c r="PUG5905" s="248"/>
      <x:c r="PUH5905" s="248"/>
      <x:c r="PUI5905" s="248"/>
      <x:c r="PUJ5905" s="248"/>
      <x:c r="PUK5905" s="248"/>
      <x:c r="PUL5905" s="248"/>
      <x:c r="PUM5905" s="248"/>
      <x:c r="PUN5905" s="248"/>
      <x:c r="PUO5905" s="248"/>
      <x:c r="PUP5905" s="248"/>
      <x:c r="PUQ5905" s="248"/>
      <x:c r="PUR5905" s="248"/>
      <x:c r="PUS5905" s="248"/>
      <x:c r="PUT5905" s="248"/>
      <x:c r="PUU5905" s="248"/>
      <x:c r="PUV5905" s="248"/>
      <x:c r="PUW5905" s="248"/>
      <x:c r="PUX5905" s="248"/>
      <x:c r="PUY5905" s="248"/>
      <x:c r="PUZ5905" s="248"/>
      <x:c r="PVA5905" s="248"/>
      <x:c r="PVB5905" s="248"/>
      <x:c r="PVC5905" s="248"/>
      <x:c r="PVD5905" s="248"/>
      <x:c r="PVE5905" s="248"/>
      <x:c r="PVF5905" s="248"/>
      <x:c r="PVG5905" s="248"/>
      <x:c r="PVH5905" s="248"/>
      <x:c r="PVI5905" s="248"/>
      <x:c r="PVJ5905" s="248"/>
      <x:c r="PVK5905" s="248"/>
      <x:c r="PVL5905" s="248"/>
      <x:c r="PVM5905" s="248"/>
      <x:c r="PVN5905" s="248"/>
      <x:c r="PVO5905" s="248"/>
      <x:c r="PVP5905" s="248"/>
      <x:c r="PVQ5905" s="248"/>
      <x:c r="PVR5905" s="248"/>
      <x:c r="PVS5905" s="248"/>
      <x:c r="PVT5905" s="248"/>
      <x:c r="PVU5905" s="248"/>
      <x:c r="PVV5905" s="248"/>
      <x:c r="PVW5905" s="248"/>
      <x:c r="PVX5905" s="248"/>
      <x:c r="PVY5905" s="248"/>
      <x:c r="PVZ5905" s="248"/>
      <x:c r="PWA5905" s="248"/>
      <x:c r="PWB5905" s="248"/>
      <x:c r="PWC5905" s="248"/>
      <x:c r="PWD5905" s="248"/>
      <x:c r="PWE5905" s="248"/>
      <x:c r="PWF5905" s="248"/>
      <x:c r="PWG5905" s="248"/>
      <x:c r="PWH5905" s="248"/>
      <x:c r="PWI5905" s="248"/>
      <x:c r="PWJ5905" s="248"/>
      <x:c r="PWK5905" s="248"/>
      <x:c r="PWL5905" s="248"/>
      <x:c r="PWM5905" s="248"/>
      <x:c r="PWN5905" s="248"/>
      <x:c r="PWO5905" s="248"/>
      <x:c r="PWP5905" s="248"/>
      <x:c r="PWQ5905" s="248"/>
      <x:c r="PWR5905" s="248"/>
      <x:c r="PWS5905" s="248"/>
      <x:c r="PWT5905" s="248"/>
      <x:c r="PWU5905" s="248"/>
      <x:c r="PWV5905" s="248"/>
      <x:c r="PWW5905" s="248"/>
      <x:c r="PWX5905" s="248"/>
      <x:c r="PWY5905" s="248"/>
      <x:c r="PWZ5905" s="248"/>
      <x:c r="PXA5905" s="248"/>
      <x:c r="PXB5905" s="248"/>
      <x:c r="PXC5905" s="248"/>
      <x:c r="PXD5905" s="248"/>
      <x:c r="PXE5905" s="248"/>
      <x:c r="PXF5905" s="248"/>
      <x:c r="PXG5905" s="248"/>
      <x:c r="PXH5905" s="248"/>
      <x:c r="PXI5905" s="248"/>
      <x:c r="PXJ5905" s="248"/>
      <x:c r="PXK5905" s="248"/>
      <x:c r="PXL5905" s="248"/>
      <x:c r="PXM5905" s="248"/>
      <x:c r="PXN5905" s="248"/>
      <x:c r="PXO5905" s="248"/>
      <x:c r="PXP5905" s="248"/>
      <x:c r="PXQ5905" s="248"/>
      <x:c r="PXR5905" s="248"/>
      <x:c r="PXS5905" s="248"/>
      <x:c r="PXT5905" s="248"/>
      <x:c r="PXU5905" s="248"/>
      <x:c r="PXV5905" s="248"/>
      <x:c r="PXW5905" s="248"/>
      <x:c r="PXX5905" s="248"/>
      <x:c r="PXY5905" s="248"/>
      <x:c r="PXZ5905" s="248"/>
      <x:c r="PYA5905" s="248"/>
      <x:c r="PYB5905" s="248"/>
      <x:c r="PYC5905" s="248"/>
      <x:c r="PYD5905" s="248"/>
      <x:c r="PYE5905" s="248"/>
      <x:c r="PYF5905" s="248"/>
      <x:c r="PYG5905" s="248"/>
      <x:c r="PYH5905" s="248"/>
      <x:c r="PYI5905" s="248"/>
      <x:c r="PYJ5905" s="248"/>
      <x:c r="PYK5905" s="248"/>
      <x:c r="PYL5905" s="248"/>
      <x:c r="PYM5905" s="248"/>
      <x:c r="PYN5905" s="248"/>
      <x:c r="PYO5905" s="248"/>
      <x:c r="PYP5905" s="248"/>
      <x:c r="PYQ5905" s="248"/>
      <x:c r="PYR5905" s="248"/>
      <x:c r="PYS5905" s="248"/>
      <x:c r="PYT5905" s="248"/>
      <x:c r="PYU5905" s="248"/>
      <x:c r="PYV5905" s="248"/>
      <x:c r="PYW5905" s="248"/>
      <x:c r="PYX5905" s="248"/>
      <x:c r="PYY5905" s="248"/>
      <x:c r="PYZ5905" s="248"/>
      <x:c r="PZA5905" s="248"/>
      <x:c r="PZB5905" s="248"/>
      <x:c r="PZC5905" s="248"/>
      <x:c r="PZD5905" s="248"/>
      <x:c r="PZE5905" s="248"/>
      <x:c r="PZF5905" s="248"/>
      <x:c r="PZG5905" s="248"/>
      <x:c r="PZH5905" s="248"/>
      <x:c r="PZI5905" s="248"/>
      <x:c r="PZJ5905" s="248"/>
      <x:c r="PZK5905" s="248"/>
      <x:c r="PZL5905" s="248"/>
      <x:c r="PZM5905" s="248"/>
      <x:c r="PZN5905" s="248"/>
      <x:c r="PZO5905" s="248"/>
      <x:c r="PZP5905" s="248"/>
      <x:c r="PZQ5905" s="248"/>
      <x:c r="PZR5905" s="248"/>
      <x:c r="PZS5905" s="248"/>
      <x:c r="PZT5905" s="248"/>
      <x:c r="PZU5905" s="248"/>
      <x:c r="PZV5905" s="248"/>
      <x:c r="PZW5905" s="248"/>
      <x:c r="PZX5905" s="248"/>
      <x:c r="PZY5905" s="248"/>
      <x:c r="PZZ5905" s="248"/>
      <x:c r="QAA5905" s="248"/>
      <x:c r="QAB5905" s="248"/>
      <x:c r="QAC5905" s="248"/>
      <x:c r="QAD5905" s="248"/>
      <x:c r="QAE5905" s="248"/>
      <x:c r="QAF5905" s="248"/>
      <x:c r="QAG5905" s="248"/>
      <x:c r="QAH5905" s="248"/>
      <x:c r="QAI5905" s="248"/>
      <x:c r="QAJ5905" s="248"/>
      <x:c r="QAK5905" s="248"/>
      <x:c r="QAL5905" s="248"/>
      <x:c r="QAM5905" s="248"/>
      <x:c r="QAN5905" s="248"/>
      <x:c r="QAO5905" s="248"/>
      <x:c r="QAP5905" s="248"/>
      <x:c r="QAQ5905" s="248"/>
      <x:c r="QAR5905" s="248"/>
      <x:c r="QAS5905" s="248"/>
      <x:c r="QAT5905" s="248"/>
      <x:c r="QAU5905" s="248"/>
      <x:c r="QAV5905" s="248"/>
      <x:c r="QAW5905" s="248"/>
      <x:c r="QAX5905" s="248"/>
      <x:c r="QAY5905" s="248"/>
      <x:c r="QAZ5905" s="248"/>
      <x:c r="QBA5905" s="248"/>
      <x:c r="QBB5905" s="248"/>
      <x:c r="QBC5905" s="248"/>
      <x:c r="QBD5905" s="248"/>
      <x:c r="QBE5905" s="248"/>
      <x:c r="QBF5905" s="248"/>
      <x:c r="QBG5905" s="248"/>
      <x:c r="QBH5905" s="248"/>
      <x:c r="QBI5905" s="248"/>
      <x:c r="QBJ5905" s="248"/>
      <x:c r="QBK5905" s="248"/>
      <x:c r="QBL5905" s="248"/>
      <x:c r="QBM5905" s="248"/>
      <x:c r="QBN5905" s="248"/>
      <x:c r="QBO5905" s="248"/>
      <x:c r="QBP5905" s="248"/>
      <x:c r="QBQ5905" s="248"/>
      <x:c r="QBR5905" s="248"/>
      <x:c r="QBS5905" s="248"/>
      <x:c r="QBT5905" s="248"/>
      <x:c r="QBU5905" s="248"/>
      <x:c r="QBV5905" s="248"/>
      <x:c r="QBW5905" s="248"/>
      <x:c r="QBX5905" s="248"/>
      <x:c r="QBY5905" s="248"/>
      <x:c r="QBZ5905" s="248"/>
      <x:c r="QCA5905" s="248"/>
      <x:c r="QCB5905" s="248"/>
      <x:c r="QCC5905" s="248"/>
      <x:c r="QCD5905" s="248"/>
      <x:c r="QCE5905" s="248"/>
      <x:c r="QCF5905" s="248"/>
      <x:c r="QCG5905" s="248"/>
      <x:c r="QCH5905" s="248"/>
      <x:c r="QCI5905" s="248"/>
      <x:c r="QCJ5905" s="248"/>
      <x:c r="QCK5905" s="248"/>
      <x:c r="QCL5905" s="248"/>
      <x:c r="QCM5905" s="248"/>
      <x:c r="QCN5905" s="248"/>
      <x:c r="QCO5905" s="248"/>
      <x:c r="QCP5905" s="248"/>
      <x:c r="QCQ5905" s="248"/>
      <x:c r="QCR5905" s="248"/>
      <x:c r="QCS5905" s="248"/>
      <x:c r="QCT5905" s="248"/>
      <x:c r="QCU5905" s="248"/>
      <x:c r="QCV5905" s="248"/>
      <x:c r="QCW5905" s="248"/>
      <x:c r="QCX5905" s="248"/>
      <x:c r="QCY5905" s="248"/>
      <x:c r="QCZ5905" s="248"/>
      <x:c r="QDA5905" s="248"/>
      <x:c r="QDB5905" s="248"/>
      <x:c r="QDC5905" s="248"/>
      <x:c r="QDD5905" s="248"/>
      <x:c r="QDE5905" s="248"/>
      <x:c r="QDF5905" s="248"/>
      <x:c r="QDG5905" s="248"/>
      <x:c r="QDH5905" s="248"/>
      <x:c r="QDI5905" s="248"/>
      <x:c r="QDJ5905" s="248"/>
      <x:c r="QDK5905" s="248"/>
      <x:c r="QDL5905" s="248"/>
      <x:c r="QDM5905" s="248"/>
      <x:c r="QDN5905" s="248"/>
      <x:c r="QDO5905" s="248"/>
      <x:c r="QDP5905" s="248"/>
      <x:c r="QDQ5905" s="248"/>
      <x:c r="QDR5905" s="248"/>
      <x:c r="QDS5905" s="248"/>
      <x:c r="QDT5905" s="248"/>
      <x:c r="QDU5905" s="248"/>
      <x:c r="QDV5905" s="248"/>
      <x:c r="QDW5905" s="248"/>
      <x:c r="QDX5905" s="248"/>
      <x:c r="QDY5905" s="248"/>
      <x:c r="QDZ5905" s="248"/>
      <x:c r="QEA5905" s="248"/>
      <x:c r="QEB5905" s="248"/>
      <x:c r="QEC5905" s="248"/>
      <x:c r="QED5905" s="248"/>
      <x:c r="QEE5905" s="248"/>
      <x:c r="QEF5905" s="248"/>
      <x:c r="QEG5905" s="248"/>
      <x:c r="QEH5905" s="248"/>
      <x:c r="QEI5905" s="248"/>
      <x:c r="QEJ5905" s="248"/>
      <x:c r="QEK5905" s="248"/>
      <x:c r="QEL5905" s="248"/>
      <x:c r="QEM5905" s="248"/>
      <x:c r="QEN5905" s="248"/>
      <x:c r="QEO5905" s="248"/>
      <x:c r="QEP5905" s="248"/>
      <x:c r="QEQ5905" s="248"/>
      <x:c r="QER5905" s="248"/>
      <x:c r="QES5905" s="248"/>
      <x:c r="QET5905" s="248"/>
      <x:c r="QEU5905" s="248"/>
      <x:c r="QEV5905" s="248"/>
      <x:c r="QEW5905" s="248"/>
      <x:c r="QEX5905" s="248"/>
      <x:c r="QEY5905" s="248"/>
      <x:c r="QEZ5905" s="248"/>
      <x:c r="QFA5905" s="248"/>
      <x:c r="QFB5905" s="248"/>
      <x:c r="QFC5905" s="248"/>
      <x:c r="QFD5905" s="248"/>
      <x:c r="QFE5905" s="248"/>
      <x:c r="QFF5905" s="248"/>
      <x:c r="QFG5905" s="248"/>
      <x:c r="QFH5905" s="248"/>
      <x:c r="QFI5905" s="248"/>
      <x:c r="QFJ5905" s="248"/>
      <x:c r="QFK5905" s="248"/>
      <x:c r="QFL5905" s="248"/>
      <x:c r="QFM5905" s="248"/>
      <x:c r="QFN5905" s="248"/>
      <x:c r="QFO5905" s="248"/>
      <x:c r="QFP5905" s="248"/>
      <x:c r="QFQ5905" s="248"/>
      <x:c r="QFR5905" s="248"/>
      <x:c r="QFS5905" s="248"/>
      <x:c r="QFT5905" s="248"/>
      <x:c r="QFU5905" s="248"/>
      <x:c r="QFV5905" s="248"/>
      <x:c r="QFW5905" s="248"/>
      <x:c r="QFX5905" s="248"/>
      <x:c r="QFY5905" s="248"/>
      <x:c r="QFZ5905" s="248"/>
      <x:c r="QGA5905" s="248"/>
      <x:c r="QGB5905" s="248"/>
      <x:c r="QGC5905" s="248"/>
      <x:c r="QGD5905" s="248"/>
      <x:c r="QGE5905" s="248"/>
      <x:c r="QGF5905" s="248"/>
      <x:c r="QGG5905" s="248"/>
      <x:c r="QGH5905" s="248"/>
      <x:c r="QGI5905" s="248"/>
      <x:c r="QGJ5905" s="248"/>
      <x:c r="QGK5905" s="248"/>
      <x:c r="QGL5905" s="248"/>
      <x:c r="QGM5905" s="248"/>
      <x:c r="QGN5905" s="248"/>
      <x:c r="QGO5905" s="248"/>
      <x:c r="QGP5905" s="248"/>
      <x:c r="QGQ5905" s="248"/>
      <x:c r="QGR5905" s="248"/>
      <x:c r="QGS5905" s="248"/>
      <x:c r="QGT5905" s="248"/>
      <x:c r="QGU5905" s="248"/>
      <x:c r="QGV5905" s="248"/>
      <x:c r="QGW5905" s="248"/>
      <x:c r="QGX5905" s="248"/>
      <x:c r="QGY5905" s="248"/>
      <x:c r="QGZ5905" s="248"/>
      <x:c r="QHA5905" s="248"/>
      <x:c r="QHB5905" s="248"/>
      <x:c r="QHC5905" s="248"/>
      <x:c r="QHD5905" s="248"/>
      <x:c r="QHE5905" s="248"/>
      <x:c r="QHF5905" s="248"/>
      <x:c r="QHG5905" s="248"/>
      <x:c r="QHH5905" s="248"/>
      <x:c r="QHI5905" s="248"/>
      <x:c r="QHJ5905" s="248"/>
      <x:c r="QHK5905" s="248"/>
      <x:c r="QHL5905" s="248"/>
      <x:c r="QHM5905" s="248"/>
      <x:c r="QHN5905" s="248"/>
      <x:c r="QHO5905" s="248"/>
      <x:c r="QHP5905" s="248"/>
      <x:c r="QHQ5905" s="248"/>
      <x:c r="QHR5905" s="248"/>
      <x:c r="QHS5905" s="248"/>
      <x:c r="QHT5905" s="248"/>
      <x:c r="QHU5905" s="248"/>
      <x:c r="QHV5905" s="248"/>
      <x:c r="QHW5905" s="248"/>
      <x:c r="QHX5905" s="248"/>
      <x:c r="QHY5905" s="248"/>
      <x:c r="QHZ5905" s="248"/>
      <x:c r="QIA5905" s="248"/>
      <x:c r="QIB5905" s="248"/>
      <x:c r="QIC5905" s="248"/>
      <x:c r="QID5905" s="248"/>
      <x:c r="QIE5905" s="248"/>
      <x:c r="QIF5905" s="248"/>
      <x:c r="QIG5905" s="248"/>
      <x:c r="QIH5905" s="248"/>
      <x:c r="QII5905" s="248"/>
      <x:c r="QIJ5905" s="248"/>
      <x:c r="QIK5905" s="248"/>
      <x:c r="QIL5905" s="248"/>
      <x:c r="QIM5905" s="248"/>
      <x:c r="QIN5905" s="248"/>
      <x:c r="QIO5905" s="248"/>
      <x:c r="QIP5905" s="248"/>
      <x:c r="QIQ5905" s="248"/>
      <x:c r="QIR5905" s="248"/>
      <x:c r="QIS5905" s="248"/>
      <x:c r="QIT5905" s="248"/>
      <x:c r="QIU5905" s="248"/>
      <x:c r="QIV5905" s="248"/>
      <x:c r="QIW5905" s="248"/>
      <x:c r="QIX5905" s="248"/>
      <x:c r="QIY5905" s="248"/>
      <x:c r="QIZ5905" s="248"/>
      <x:c r="QJA5905" s="248"/>
      <x:c r="QJB5905" s="248"/>
      <x:c r="QJC5905" s="248"/>
      <x:c r="QJD5905" s="248"/>
      <x:c r="QJE5905" s="248"/>
      <x:c r="QJF5905" s="248"/>
      <x:c r="QJG5905" s="248"/>
      <x:c r="QJH5905" s="248"/>
      <x:c r="QJI5905" s="248"/>
      <x:c r="QJJ5905" s="248"/>
      <x:c r="QJK5905" s="248"/>
      <x:c r="QJL5905" s="248"/>
      <x:c r="QJM5905" s="248"/>
      <x:c r="QJN5905" s="248"/>
      <x:c r="QJO5905" s="248"/>
      <x:c r="QJP5905" s="248"/>
      <x:c r="QJQ5905" s="248"/>
      <x:c r="QJR5905" s="248"/>
      <x:c r="QJS5905" s="248"/>
      <x:c r="QJT5905" s="248"/>
      <x:c r="QJU5905" s="248"/>
      <x:c r="QJV5905" s="248"/>
      <x:c r="QJW5905" s="248"/>
      <x:c r="QJX5905" s="248"/>
      <x:c r="QJY5905" s="248"/>
      <x:c r="QJZ5905" s="248"/>
      <x:c r="QKA5905" s="248"/>
      <x:c r="QKB5905" s="248"/>
      <x:c r="QKC5905" s="248"/>
      <x:c r="QKD5905" s="248"/>
      <x:c r="QKE5905" s="248"/>
      <x:c r="QKF5905" s="248"/>
      <x:c r="QKG5905" s="248"/>
      <x:c r="QKH5905" s="248"/>
      <x:c r="QKI5905" s="248"/>
      <x:c r="QKJ5905" s="248"/>
      <x:c r="QKK5905" s="248"/>
      <x:c r="QKL5905" s="248"/>
      <x:c r="QKM5905" s="248"/>
      <x:c r="QKN5905" s="248"/>
      <x:c r="QKO5905" s="248"/>
      <x:c r="QKP5905" s="248"/>
      <x:c r="QKQ5905" s="248"/>
      <x:c r="QKR5905" s="248"/>
      <x:c r="QKS5905" s="248"/>
      <x:c r="QKT5905" s="248"/>
      <x:c r="QKU5905" s="248"/>
      <x:c r="QKV5905" s="248"/>
      <x:c r="QKW5905" s="248"/>
      <x:c r="QKX5905" s="248"/>
      <x:c r="QKY5905" s="248"/>
      <x:c r="QKZ5905" s="248"/>
      <x:c r="QLA5905" s="248"/>
      <x:c r="QLB5905" s="248"/>
      <x:c r="QLC5905" s="248"/>
      <x:c r="QLD5905" s="248"/>
      <x:c r="QLE5905" s="248"/>
      <x:c r="QLF5905" s="248"/>
      <x:c r="QLG5905" s="248"/>
      <x:c r="QLH5905" s="248"/>
      <x:c r="QLI5905" s="248"/>
      <x:c r="QLJ5905" s="248"/>
      <x:c r="QLK5905" s="248"/>
      <x:c r="QLL5905" s="248"/>
      <x:c r="QLM5905" s="248"/>
      <x:c r="QLN5905" s="248"/>
      <x:c r="QLO5905" s="248"/>
      <x:c r="QLP5905" s="248"/>
      <x:c r="QLQ5905" s="248"/>
      <x:c r="QLR5905" s="248"/>
      <x:c r="QLS5905" s="248"/>
      <x:c r="QLT5905" s="248"/>
      <x:c r="QLU5905" s="248"/>
      <x:c r="QLV5905" s="248"/>
      <x:c r="QLW5905" s="248"/>
      <x:c r="QLX5905" s="248"/>
      <x:c r="QLY5905" s="248"/>
      <x:c r="QLZ5905" s="248"/>
      <x:c r="QMA5905" s="248"/>
      <x:c r="QMB5905" s="248"/>
      <x:c r="QMC5905" s="248"/>
      <x:c r="QMD5905" s="248"/>
      <x:c r="QME5905" s="248"/>
      <x:c r="QMF5905" s="248"/>
      <x:c r="QMG5905" s="248"/>
      <x:c r="QMH5905" s="248"/>
      <x:c r="QMI5905" s="248"/>
      <x:c r="QMJ5905" s="248"/>
      <x:c r="QMK5905" s="248"/>
      <x:c r="QML5905" s="248"/>
      <x:c r="QMM5905" s="248"/>
      <x:c r="QMN5905" s="248"/>
      <x:c r="QMO5905" s="248"/>
      <x:c r="QMP5905" s="248"/>
      <x:c r="QMQ5905" s="248"/>
      <x:c r="QMR5905" s="248"/>
      <x:c r="QMS5905" s="248"/>
      <x:c r="QMT5905" s="248"/>
      <x:c r="QMU5905" s="248"/>
      <x:c r="QMV5905" s="248"/>
      <x:c r="QMW5905" s="248"/>
      <x:c r="QMX5905" s="248"/>
      <x:c r="QMY5905" s="248"/>
      <x:c r="QMZ5905" s="248"/>
      <x:c r="QNA5905" s="248"/>
      <x:c r="QNB5905" s="248"/>
      <x:c r="QNC5905" s="248"/>
      <x:c r="QND5905" s="248"/>
      <x:c r="QNE5905" s="248"/>
      <x:c r="QNF5905" s="248"/>
      <x:c r="QNG5905" s="248"/>
      <x:c r="QNH5905" s="248"/>
      <x:c r="QNI5905" s="248"/>
      <x:c r="QNJ5905" s="248"/>
      <x:c r="QNK5905" s="248"/>
      <x:c r="QNL5905" s="248"/>
      <x:c r="QNM5905" s="248"/>
      <x:c r="QNN5905" s="248"/>
      <x:c r="QNO5905" s="248"/>
      <x:c r="QNP5905" s="248"/>
      <x:c r="QNQ5905" s="248"/>
      <x:c r="QNR5905" s="248"/>
      <x:c r="QNS5905" s="248"/>
      <x:c r="QNT5905" s="248"/>
      <x:c r="QNU5905" s="248"/>
      <x:c r="QNV5905" s="248"/>
      <x:c r="QNW5905" s="248"/>
      <x:c r="QNX5905" s="248"/>
      <x:c r="QNY5905" s="248"/>
      <x:c r="QNZ5905" s="248"/>
      <x:c r="QOA5905" s="248"/>
      <x:c r="QOB5905" s="248"/>
      <x:c r="QOC5905" s="248"/>
      <x:c r="QOD5905" s="248"/>
      <x:c r="QOE5905" s="248"/>
      <x:c r="QOF5905" s="248"/>
      <x:c r="QOG5905" s="248"/>
      <x:c r="QOH5905" s="248"/>
      <x:c r="QOI5905" s="248"/>
      <x:c r="QOJ5905" s="248"/>
      <x:c r="QOK5905" s="248"/>
      <x:c r="QOL5905" s="248"/>
      <x:c r="QOM5905" s="248"/>
      <x:c r="QON5905" s="248"/>
      <x:c r="QOO5905" s="248"/>
      <x:c r="QOP5905" s="248"/>
      <x:c r="QOQ5905" s="248"/>
      <x:c r="QOR5905" s="248"/>
      <x:c r="QOS5905" s="248"/>
      <x:c r="QOT5905" s="248"/>
      <x:c r="QOU5905" s="248"/>
      <x:c r="QOV5905" s="248"/>
      <x:c r="QOW5905" s="248"/>
      <x:c r="QOX5905" s="248"/>
      <x:c r="QOY5905" s="248"/>
      <x:c r="QOZ5905" s="248"/>
      <x:c r="QPA5905" s="248"/>
      <x:c r="QPB5905" s="248"/>
      <x:c r="QPC5905" s="248"/>
      <x:c r="QPD5905" s="248"/>
      <x:c r="QPE5905" s="248"/>
      <x:c r="QPF5905" s="248"/>
      <x:c r="QPG5905" s="248"/>
      <x:c r="QPH5905" s="248"/>
      <x:c r="QPI5905" s="248"/>
      <x:c r="QPJ5905" s="248"/>
      <x:c r="QPK5905" s="248"/>
      <x:c r="QPL5905" s="248"/>
      <x:c r="QPM5905" s="248"/>
      <x:c r="QPN5905" s="248"/>
      <x:c r="QPO5905" s="248"/>
      <x:c r="QPP5905" s="248"/>
      <x:c r="QPQ5905" s="248"/>
      <x:c r="QPR5905" s="248"/>
      <x:c r="QPS5905" s="248"/>
      <x:c r="QPT5905" s="248"/>
      <x:c r="QPU5905" s="248"/>
      <x:c r="QPV5905" s="248"/>
      <x:c r="QPW5905" s="248"/>
      <x:c r="QPX5905" s="248"/>
      <x:c r="QPY5905" s="248"/>
      <x:c r="QPZ5905" s="248"/>
      <x:c r="QQA5905" s="248"/>
      <x:c r="QQB5905" s="248"/>
      <x:c r="QQC5905" s="248"/>
      <x:c r="QQD5905" s="248"/>
      <x:c r="QQE5905" s="248"/>
      <x:c r="QQF5905" s="248"/>
      <x:c r="QQG5905" s="248"/>
      <x:c r="QQH5905" s="248"/>
      <x:c r="QQI5905" s="248"/>
      <x:c r="QQJ5905" s="248"/>
      <x:c r="QQK5905" s="248"/>
      <x:c r="QQL5905" s="248"/>
      <x:c r="QQM5905" s="248"/>
      <x:c r="QQN5905" s="248"/>
      <x:c r="QQO5905" s="248"/>
      <x:c r="QQP5905" s="248"/>
      <x:c r="QQQ5905" s="248"/>
      <x:c r="QQR5905" s="248"/>
      <x:c r="QQS5905" s="248"/>
      <x:c r="QQT5905" s="248"/>
      <x:c r="QQU5905" s="248"/>
      <x:c r="QQV5905" s="248"/>
      <x:c r="QQW5905" s="248"/>
      <x:c r="QQX5905" s="248"/>
      <x:c r="QQY5905" s="248"/>
      <x:c r="QQZ5905" s="248"/>
      <x:c r="QRA5905" s="248"/>
      <x:c r="QRB5905" s="248"/>
      <x:c r="QRC5905" s="248"/>
      <x:c r="QRD5905" s="248"/>
      <x:c r="QRE5905" s="248"/>
      <x:c r="QRF5905" s="248"/>
      <x:c r="QRG5905" s="248"/>
      <x:c r="QRH5905" s="248"/>
      <x:c r="QRI5905" s="248"/>
      <x:c r="QRJ5905" s="248"/>
      <x:c r="QRK5905" s="248"/>
      <x:c r="QRL5905" s="248"/>
      <x:c r="QRM5905" s="248"/>
      <x:c r="QRN5905" s="248"/>
      <x:c r="QRO5905" s="248"/>
      <x:c r="QRP5905" s="248"/>
      <x:c r="QRQ5905" s="248"/>
      <x:c r="QRR5905" s="248"/>
      <x:c r="QRS5905" s="248"/>
      <x:c r="QRT5905" s="248"/>
      <x:c r="QRU5905" s="248"/>
      <x:c r="QRV5905" s="248"/>
      <x:c r="QRW5905" s="248"/>
      <x:c r="QRX5905" s="248"/>
      <x:c r="QRY5905" s="248"/>
      <x:c r="QRZ5905" s="248"/>
      <x:c r="QSA5905" s="248"/>
      <x:c r="QSB5905" s="248"/>
      <x:c r="QSC5905" s="248"/>
      <x:c r="QSD5905" s="248"/>
      <x:c r="QSE5905" s="248"/>
      <x:c r="QSF5905" s="248"/>
      <x:c r="QSG5905" s="248"/>
      <x:c r="QSH5905" s="248"/>
      <x:c r="QSI5905" s="248"/>
      <x:c r="QSJ5905" s="248"/>
      <x:c r="QSK5905" s="248"/>
      <x:c r="QSL5905" s="248"/>
      <x:c r="QSM5905" s="248"/>
      <x:c r="QSN5905" s="248"/>
      <x:c r="QSO5905" s="248"/>
      <x:c r="QSP5905" s="248"/>
      <x:c r="QSQ5905" s="248"/>
      <x:c r="QSR5905" s="248"/>
      <x:c r="QSS5905" s="248"/>
      <x:c r="QST5905" s="248"/>
      <x:c r="QSU5905" s="248"/>
      <x:c r="QSV5905" s="248"/>
      <x:c r="QSW5905" s="248"/>
      <x:c r="QSX5905" s="248"/>
      <x:c r="QSY5905" s="248"/>
      <x:c r="QSZ5905" s="248"/>
      <x:c r="QTA5905" s="248"/>
      <x:c r="QTB5905" s="248"/>
      <x:c r="QTC5905" s="248"/>
      <x:c r="QTD5905" s="248"/>
      <x:c r="QTE5905" s="248"/>
      <x:c r="QTF5905" s="248"/>
      <x:c r="QTG5905" s="248"/>
      <x:c r="QTH5905" s="248"/>
      <x:c r="QTI5905" s="248"/>
      <x:c r="QTJ5905" s="248"/>
      <x:c r="QTK5905" s="248"/>
      <x:c r="QTL5905" s="248"/>
      <x:c r="QTM5905" s="248"/>
      <x:c r="QTN5905" s="248"/>
      <x:c r="QTO5905" s="248"/>
      <x:c r="QTP5905" s="248"/>
      <x:c r="QTQ5905" s="248"/>
      <x:c r="QTR5905" s="248"/>
      <x:c r="QTS5905" s="248"/>
      <x:c r="QTT5905" s="248"/>
      <x:c r="QTU5905" s="248"/>
      <x:c r="QTV5905" s="248"/>
      <x:c r="QTW5905" s="248"/>
      <x:c r="QTX5905" s="248"/>
      <x:c r="QTY5905" s="248"/>
      <x:c r="QTZ5905" s="248"/>
      <x:c r="QUA5905" s="248"/>
      <x:c r="QUB5905" s="248"/>
      <x:c r="QUC5905" s="248"/>
      <x:c r="QUD5905" s="248"/>
      <x:c r="QUE5905" s="248"/>
      <x:c r="QUF5905" s="248"/>
      <x:c r="QUG5905" s="248"/>
      <x:c r="QUH5905" s="248"/>
      <x:c r="QUI5905" s="248"/>
      <x:c r="QUJ5905" s="248"/>
      <x:c r="QUK5905" s="248"/>
      <x:c r="QUL5905" s="248"/>
      <x:c r="QUM5905" s="248"/>
      <x:c r="QUN5905" s="248"/>
      <x:c r="QUO5905" s="248"/>
      <x:c r="QUP5905" s="248"/>
      <x:c r="QUQ5905" s="248"/>
      <x:c r="QUR5905" s="248"/>
      <x:c r="QUS5905" s="248"/>
      <x:c r="QUT5905" s="248"/>
      <x:c r="QUU5905" s="248"/>
      <x:c r="QUV5905" s="248"/>
      <x:c r="QUW5905" s="248"/>
      <x:c r="QUX5905" s="248"/>
      <x:c r="QUY5905" s="248"/>
      <x:c r="QUZ5905" s="248"/>
      <x:c r="QVA5905" s="248"/>
      <x:c r="QVB5905" s="248"/>
      <x:c r="QVC5905" s="248"/>
      <x:c r="QVD5905" s="248"/>
      <x:c r="QVE5905" s="248"/>
      <x:c r="QVF5905" s="248"/>
      <x:c r="QVG5905" s="248"/>
      <x:c r="QVH5905" s="248"/>
      <x:c r="QVI5905" s="248"/>
      <x:c r="QVJ5905" s="248"/>
      <x:c r="QVK5905" s="248"/>
      <x:c r="QVL5905" s="248"/>
      <x:c r="QVM5905" s="248"/>
      <x:c r="QVN5905" s="248"/>
      <x:c r="QVO5905" s="248"/>
      <x:c r="QVP5905" s="248"/>
      <x:c r="QVQ5905" s="248"/>
      <x:c r="QVR5905" s="248"/>
      <x:c r="QVS5905" s="248"/>
      <x:c r="QVT5905" s="248"/>
      <x:c r="QVU5905" s="248"/>
      <x:c r="QVV5905" s="248"/>
      <x:c r="QVW5905" s="248"/>
      <x:c r="QVX5905" s="248"/>
      <x:c r="QVY5905" s="248"/>
      <x:c r="QVZ5905" s="248"/>
      <x:c r="QWA5905" s="248"/>
      <x:c r="QWB5905" s="248"/>
      <x:c r="QWC5905" s="248"/>
      <x:c r="QWD5905" s="248"/>
      <x:c r="QWE5905" s="248"/>
      <x:c r="QWF5905" s="248"/>
      <x:c r="QWG5905" s="248"/>
      <x:c r="QWH5905" s="248"/>
      <x:c r="QWI5905" s="248"/>
      <x:c r="QWJ5905" s="248"/>
      <x:c r="QWK5905" s="248"/>
      <x:c r="QWL5905" s="248"/>
      <x:c r="QWM5905" s="248"/>
      <x:c r="QWN5905" s="248"/>
      <x:c r="QWO5905" s="248"/>
      <x:c r="QWP5905" s="248"/>
      <x:c r="QWQ5905" s="248"/>
      <x:c r="QWR5905" s="248"/>
      <x:c r="QWS5905" s="248"/>
      <x:c r="QWT5905" s="248"/>
      <x:c r="QWU5905" s="248"/>
      <x:c r="QWV5905" s="248"/>
      <x:c r="QWW5905" s="248"/>
      <x:c r="QWX5905" s="248"/>
      <x:c r="QWY5905" s="248"/>
      <x:c r="QWZ5905" s="248"/>
      <x:c r="QXA5905" s="248"/>
      <x:c r="QXB5905" s="248"/>
      <x:c r="QXC5905" s="248"/>
      <x:c r="QXD5905" s="248"/>
      <x:c r="QXE5905" s="248"/>
      <x:c r="QXF5905" s="248"/>
      <x:c r="QXG5905" s="248"/>
      <x:c r="QXH5905" s="248"/>
      <x:c r="QXI5905" s="248"/>
      <x:c r="QXJ5905" s="248"/>
      <x:c r="QXK5905" s="248"/>
      <x:c r="QXL5905" s="248"/>
      <x:c r="QXM5905" s="248"/>
      <x:c r="QXN5905" s="248"/>
      <x:c r="QXO5905" s="248"/>
      <x:c r="QXP5905" s="248"/>
      <x:c r="QXQ5905" s="248"/>
      <x:c r="QXR5905" s="248"/>
      <x:c r="QXS5905" s="248"/>
      <x:c r="QXT5905" s="248"/>
      <x:c r="QXU5905" s="248"/>
      <x:c r="QXV5905" s="248"/>
      <x:c r="QXW5905" s="248"/>
      <x:c r="QXX5905" s="248"/>
      <x:c r="QXY5905" s="248"/>
      <x:c r="QXZ5905" s="248"/>
      <x:c r="QYA5905" s="248"/>
      <x:c r="QYB5905" s="248"/>
      <x:c r="QYC5905" s="248"/>
      <x:c r="QYD5905" s="248"/>
      <x:c r="QYE5905" s="248"/>
      <x:c r="QYF5905" s="248"/>
      <x:c r="QYG5905" s="248"/>
      <x:c r="QYH5905" s="248"/>
      <x:c r="QYI5905" s="248"/>
      <x:c r="QYJ5905" s="248"/>
      <x:c r="QYK5905" s="248"/>
      <x:c r="QYL5905" s="248"/>
      <x:c r="QYM5905" s="248"/>
      <x:c r="QYN5905" s="248"/>
      <x:c r="QYO5905" s="248"/>
      <x:c r="QYP5905" s="248"/>
      <x:c r="QYQ5905" s="248"/>
      <x:c r="QYR5905" s="248"/>
      <x:c r="QYS5905" s="248"/>
      <x:c r="QYT5905" s="248"/>
      <x:c r="QYU5905" s="248"/>
      <x:c r="QYV5905" s="248"/>
      <x:c r="QYW5905" s="248"/>
      <x:c r="QYX5905" s="248"/>
      <x:c r="QYY5905" s="248"/>
      <x:c r="QYZ5905" s="248"/>
      <x:c r="QZA5905" s="248"/>
      <x:c r="QZB5905" s="248"/>
      <x:c r="QZC5905" s="248"/>
      <x:c r="QZD5905" s="248"/>
      <x:c r="QZE5905" s="248"/>
      <x:c r="QZF5905" s="248"/>
      <x:c r="QZG5905" s="248"/>
      <x:c r="QZH5905" s="248"/>
      <x:c r="QZI5905" s="248"/>
      <x:c r="QZJ5905" s="248"/>
      <x:c r="QZK5905" s="248"/>
      <x:c r="QZL5905" s="248"/>
      <x:c r="QZM5905" s="248"/>
      <x:c r="QZN5905" s="248"/>
      <x:c r="QZO5905" s="248"/>
      <x:c r="QZP5905" s="248"/>
      <x:c r="QZQ5905" s="248"/>
      <x:c r="QZR5905" s="248"/>
      <x:c r="QZS5905" s="248"/>
      <x:c r="QZT5905" s="248"/>
      <x:c r="QZU5905" s="248"/>
      <x:c r="QZV5905" s="248"/>
      <x:c r="QZW5905" s="248"/>
      <x:c r="QZX5905" s="248"/>
      <x:c r="QZY5905" s="248"/>
      <x:c r="QZZ5905" s="248"/>
      <x:c r="RAA5905" s="248"/>
      <x:c r="RAB5905" s="248"/>
      <x:c r="RAC5905" s="248"/>
      <x:c r="RAD5905" s="248"/>
      <x:c r="RAE5905" s="248"/>
      <x:c r="RAF5905" s="248"/>
      <x:c r="RAG5905" s="248"/>
      <x:c r="RAH5905" s="248"/>
      <x:c r="RAI5905" s="248"/>
      <x:c r="RAJ5905" s="248"/>
      <x:c r="RAK5905" s="248"/>
      <x:c r="RAL5905" s="248"/>
      <x:c r="RAM5905" s="248"/>
      <x:c r="RAN5905" s="248"/>
      <x:c r="RAO5905" s="248"/>
      <x:c r="RAP5905" s="248"/>
      <x:c r="RAQ5905" s="248"/>
      <x:c r="RAR5905" s="248"/>
      <x:c r="RAS5905" s="248"/>
      <x:c r="RAT5905" s="248"/>
      <x:c r="RAU5905" s="248"/>
      <x:c r="RAV5905" s="248"/>
      <x:c r="RAW5905" s="248"/>
      <x:c r="RAX5905" s="248"/>
      <x:c r="RAY5905" s="248"/>
      <x:c r="RAZ5905" s="248"/>
      <x:c r="RBA5905" s="248"/>
      <x:c r="RBB5905" s="248"/>
      <x:c r="RBC5905" s="248"/>
      <x:c r="RBD5905" s="248"/>
      <x:c r="RBE5905" s="248"/>
      <x:c r="RBF5905" s="248"/>
      <x:c r="RBG5905" s="248"/>
      <x:c r="RBH5905" s="248"/>
      <x:c r="RBI5905" s="248"/>
      <x:c r="RBJ5905" s="248"/>
      <x:c r="RBK5905" s="248"/>
      <x:c r="RBL5905" s="248"/>
      <x:c r="RBM5905" s="248"/>
      <x:c r="RBN5905" s="248"/>
      <x:c r="RBO5905" s="248"/>
      <x:c r="RBP5905" s="248"/>
      <x:c r="RBQ5905" s="248"/>
      <x:c r="RBR5905" s="248"/>
      <x:c r="RBS5905" s="248"/>
      <x:c r="RBT5905" s="248"/>
      <x:c r="RBU5905" s="248"/>
      <x:c r="RBV5905" s="248"/>
      <x:c r="RBW5905" s="248"/>
      <x:c r="RBX5905" s="248"/>
      <x:c r="RBY5905" s="248"/>
      <x:c r="RBZ5905" s="248"/>
      <x:c r="RCA5905" s="248"/>
      <x:c r="RCB5905" s="248"/>
      <x:c r="RCC5905" s="248"/>
      <x:c r="RCD5905" s="248"/>
      <x:c r="RCE5905" s="248"/>
      <x:c r="RCF5905" s="248"/>
      <x:c r="RCG5905" s="248"/>
      <x:c r="RCH5905" s="248"/>
      <x:c r="RCI5905" s="248"/>
      <x:c r="RCJ5905" s="248"/>
      <x:c r="RCK5905" s="248"/>
      <x:c r="RCL5905" s="248"/>
      <x:c r="RCM5905" s="248"/>
      <x:c r="RCN5905" s="248"/>
      <x:c r="RCO5905" s="248"/>
      <x:c r="RCP5905" s="248"/>
      <x:c r="RCQ5905" s="248"/>
      <x:c r="RCR5905" s="248"/>
      <x:c r="RCS5905" s="248"/>
      <x:c r="RCT5905" s="248"/>
      <x:c r="RCU5905" s="248"/>
      <x:c r="RCV5905" s="248"/>
      <x:c r="RCW5905" s="248"/>
      <x:c r="RCX5905" s="248"/>
      <x:c r="RCY5905" s="248"/>
      <x:c r="RCZ5905" s="248"/>
      <x:c r="RDA5905" s="248"/>
      <x:c r="RDB5905" s="248"/>
      <x:c r="RDC5905" s="248"/>
      <x:c r="RDD5905" s="248"/>
      <x:c r="RDE5905" s="248"/>
      <x:c r="RDF5905" s="248"/>
      <x:c r="RDG5905" s="248"/>
      <x:c r="RDH5905" s="248"/>
      <x:c r="RDI5905" s="248"/>
      <x:c r="RDJ5905" s="248"/>
      <x:c r="RDK5905" s="248"/>
      <x:c r="RDL5905" s="248"/>
      <x:c r="RDM5905" s="248"/>
      <x:c r="RDN5905" s="248"/>
      <x:c r="RDO5905" s="248"/>
      <x:c r="RDP5905" s="248"/>
      <x:c r="RDQ5905" s="248"/>
      <x:c r="RDR5905" s="248"/>
      <x:c r="RDS5905" s="248"/>
      <x:c r="RDT5905" s="248"/>
      <x:c r="RDU5905" s="248"/>
      <x:c r="RDV5905" s="248"/>
      <x:c r="RDW5905" s="248"/>
      <x:c r="RDX5905" s="248"/>
      <x:c r="RDY5905" s="248"/>
      <x:c r="RDZ5905" s="248"/>
      <x:c r="REA5905" s="248"/>
      <x:c r="REB5905" s="248"/>
      <x:c r="REC5905" s="248"/>
      <x:c r="RED5905" s="248"/>
      <x:c r="REE5905" s="248"/>
      <x:c r="REF5905" s="248"/>
      <x:c r="REG5905" s="248"/>
      <x:c r="REH5905" s="248"/>
      <x:c r="REI5905" s="248"/>
      <x:c r="REJ5905" s="248"/>
      <x:c r="REK5905" s="248"/>
      <x:c r="REL5905" s="248"/>
      <x:c r="REM5905" s="248"/>
      <x:c r="REN5905" s="248"/>
      <x:c r="REO5905" s="248"/>
      <x:c r="REP5905" s="248"/>
      <x:c r="REQ5905" s="248"/>
      <x:c r="RER5905" s="248"/>
      <x:c r="RES5905" s="248"/>
      <x:c r="RET5905" s="248"/>
      <x:c r="REU5905" s="248"/>
      <x:c r="REV5905" s="248"/>
      <x:c r="REW5905" s="248"/>
      <x:c r="REX5905" s="248"/>
      <x:c r="REY5905" s="248"/>
      <x:c r="REZ5905" s="248"/>
      <x:c r="RFA5905" s="248"/>
      <x:c r="RFB5905" s="248"/>
      <x:c r="RFC5905" s="248"/>
      <x:c r="RFD5905" s="248"/>
      <x:c r="RFE5905" s="248"/>
      <x:c r="RFF5905" s="248"/>
      <x:c r="RFG5905" s="248"/>
      <x:c r="RFH5905" s="248"/>
      <x:c r="RFI5905" s="248"/>
      <x:c r="RFJ5905" s="248"/>
      <x:c r="RFK5905" s="248"/>
      <x:c r="RFL5905" s="248"/>
      <x:c r="RFM5905" s="248"/>
      <x:c r="RFN5905" s="248"/>
      <x:c r="RFO5905" s="248"/>
      <x:c r="RFP5905" s="248"/>
      <x:c r="RFQ5905" s="248"/>
      <x:c r="RFR5905" s="248"/>
      <x:c r="RFS5905" s="248"/>
      <x:c r="RFT5905" s="248"/>
      <x:c r="RFU5905" s="248"/>
      <x:c r="RFV5905" s="248"/>
      <x:c r="RFW5905" s="248"/>
      <x:c r="RFX5905" s="248"/>
      <x:c r="RFY5905" s="248"/>
      <x:c r="RFZ5905" s="248"/>
      <x:c r="RGA5905" s="248"/>
      <x:c r="RGB5905" s="248"/>
      <x:c r="RGC5905" s="248"/>
      <x:c r="RGD5905" s="248"/>
      <x:c r="RGE5905" s="248"/>
      <x:c r="RGF5905" s="248"/>
      <x:c r="RGG5905" s="248"/>
      <x:c r="RGH5905" s="248"/>
      <x:c r="RGI5905" s="248"/>
      <x:c r="RGJ5905" s="248"/>
      <x:c r="RGK5905" s="248"/>
      <x:c r="RGL5905" s="248"/>
      <x:c r="RGM5905" s="248"/>
      <x:c r="RGN5905" s="248"/>
      <x:c r="RGO5905" s="248"/>
      <x:c r="RGP5905" s="248"/>
      <x:c r="RGQ5905" s="248"/>
      <x:c r="RGR5905" s="248"/>
      <x:c r="RGS5905" s="248"/>
      <x:c r="RGT5905" s="248"/>
      <x:c r="RGU5905" s="248"/>
      <x:c r="RGV5905" s="248"/>
      <x:c r="RGW5905" s="248"/>
      <x:c r="RGX5905" s="248"/>
      <x:c r="RGY5905" s="248"/>
      <x:c r="RGZ5905" s="248"/>
      <x:c r="RHA5905" s="248"/>
      <x:c r="RHB5905" s="248"/>
      <x:c r="RHC5905" s="248"/>
      <x:c r="RHD5905" s="248"/>
      <x:c r="RHE5905" s="248"/>
      <x:c r="RHF5905" s="248"/>
      <x:c r="RHG5905" s="248"/>
      <x:c r="RHH5905" s="248"/>
      <x:c r="RHI5905" s="248"/>
      <x:c r="RHJ5905" s="248"/>
      <x:c r="RHK5905" s="248"/>
      <x:c r="RHL5905" s="248"/>
      <x:c r="RHM5905" s="248"/>
      <x:c r="RHN5905" s="248"/>
      <x:c r="RHO5905" s="248"/>
      <x:c r="RHP5905" s="248"/>
      <x:c r="RHQ5905" s="248"/>
      <x:c r="RHR5905" s="248"/>
      <x:c r="RHS5905" s="248"/>
      <x:c r="RHT5905" s="248"/>
      <x:c r="RHU5905" s="248"/>
      <x:c r="RHV5905" s="248"/>
      <x:c r="RHW5905" s="248"/>
      <x:c r="RHX5905" s="248"/>
      <x:c r="RHY5905" s="248"/>
      <x:c r="RHZ5905" s="248"/>
      <x:c r="RIA5905" s="248"/>
      <x:c r="RIB5905" s="248"/>
      <x:c r="RIC5905" s="248"/>
      <x:c r="RID5905" s="248"/>
      <x:c r="RIE5905" s="248"/>
      <x:c r="RIF5905" s="248"/>
      <x:c r="RIG5905" s="248"/>
      <x:c r="RIH5905" s="248"/>
      <x:c r="RII5905" s="248"/>
      <x:c r="RIJ5905" s="248"/>
      <x:c r="RIK5905" s="248"/>
      <x:c r="RIL5905" s="248"/>
      <x:c r="RIM5905" s="248"/>
      <x:c r="RIN5905" s="248"/>
      <x:c r="RIO5905" s="248"/>
      <x:c r="RIP5905" s="248"/>
      <x:c r="RIQ5905" s="248"/>
      <x:c r="RIR5905" s="248"/>
      <x:c r="RIS5905" s="248"/>
      <x:c r="RIT5905" s="248"/>
      <x:c r="RIU5905" s="248"/>
      <x:c r="RIV5905" s="248"/>
      <x:c r="RIW5905" s="248"/>
      <x:c r="RIX5905" s="248"/>
      <x:c r="RIY5905" s="248"/>
      <x:c r="RIZ5905" s="248"/>
      <x:c r="RJA5905" s="248"/>
      <x:c r="RJB5905" s="248"/>
      <x:c r="RJC5905" s="248"/>
      <x:c r="RJD5905" s="248"/>
      <x:c r="RJE5905" s="248"/>
      <x:c r="RJF5905" s="248"/>
      <x:c r="RJG5905" s="248"/>
      <x:c r="RJH5905" s="248"/>
      <x:c r="RJI5905" s="248"/>
      <x:c r="RJJ5905" s="248"/>
      <x:c r="RJK5905" s="248"/>
      <x:c r="RJL5905" s="248"/>
      <x:c r="RJM5905" s="248"/>
      <x:c r="RJN5905" s="248"/>
      <x:c r="RJO5905" s="248"/>
      <x:c r="RJP5905" s="248"/>
      <x:c r="RJQ5905" s="248"/>
      <x:c r="RJR5905" s="248"/>
      <x:c r="RJS5905" s="248"/>
      <x:c r="RJT5905" s="248"/>
      <x:c r="RJU5905" s="248"/>
      <x:c r="RJV5905" s="248"/>
      <x:c r="RJW5905" s="248"/>
      <x:c r="RJX5905" s="248"/>
      <x:c r="RJY5905" s="248"/>
      <x:c r="RJZ5905" s="248"/>
      <x:c r="RKA5905" s="248"/>
      <x:c r="RKB5905" s="248"/>
      <x:c r="RKC5905" s="248"/>
      <x:c r="RKD5905" s="248"/>
      <x:c r="RKE5905" s="248"/>
      <x:c r="RKF5905" s="248"/>
      <x:c r="RKG5905" s="248"/>
      <x:c r="RKH5905" s="248"/>
      <x:c r="RKI5905" s="248"/>
      <x:c r="RKJ5905" s="248"/>
      <x:c r="RKK5905" s="248"/>
      <x:c r="RKL5905" s="248"/>
      <x:c r="RKM5905" s="248"/>
      <x:c r="RKN5905" s="248"/>
      <x:c r="RKO5905" s="248"/>
      <x:c r="RKP5905" s="248"/>
      <x:c r="RKQ5905" s="248"/>
      <x:c r="RKR5905" s="248"/>
      <x:c r="RKS5905" s="248"/>
      <x:c r="RKT5905" s="248"/>
      <x:c r="RKU5905" s="248"/>
      <x:c r="RKV5905" s="248"/>
      <x:c r="RKW5905" s="248"/>
      <x:c r="RKX5905" s="248"/>
      <x:c r="RKY5905" s="248"/>
      <x:c r="RKZ5905" s="248"/>
      <x:c r="RLA5905" s="248"/>
      <x:c r="RLB5905" s="248"/>
      <x:c r="RLC5905" s="248"/>
      <x:c r="RLD5905" s="248"/>
      <x:c r="RLE5905" s="248"/>
      <x:c r="RLF5905" s="248"/>
      <x:c r="RLG5905" s="248"/>
      <x:c r="RLH5905" s="248"/>
      <x:c r="RLI5905" s="248"/>
      <x:c r="RLJ5905" s="248"/>
      <x:c r="RLK5905" s="248"/>
      <x:c r="RLL5905" s="248"/>
      <x:c r="RLM5905" s="248"/>
      <x:c r="RLN5905" s="248"/>
      <x:c r="RLO5905" s="248"/>
      <x:c r="RLP5905" s="248"/>
      <x:c r="RLQ5905" s="248"/>
      <x:c r="RLR5905" s="248"/>
      <x:c r="RLS5905" s="248"/>
      <x:c r="RLT5905" s="248"/>
      <x:c r="RLU5905" s="248"/>
      <x:c r="RLV5905" s="248"/>
      <x:c r="RLW5905" s="248"/>
      <x:c r="RLX5905" s="248"/>
      <x:c r="RLY5905" s="248"/>
      <x:c r="RLZ5905" s="248"/>
      <x:c r="RMA5905" s="248"/>
      <x:c r="RMB5905" s="248"/>
      <x:c r="RMC5905" s="248"/>
      <x:c r="RMD5905" s="248"/>
      <x:c r="RME5905" s="248"/>
      <x:c r="RMF5905" s="248"/>
      <x:c r="RMG5905" s="248"/>
      <x:c r="RMH5905" s="248"/>
      <x:c r="RMI5905" s="248"/>
      <x:c r="RMJ5905" s="248"/>
      <x:c r="RMK5905" s="248"/>
      <x:c r="RML5905" s="248"/>
      <x:c r="RMM5905" s="248"/>
      <x:c r="RMN5905" s="248"/>
      <x:c r="RMO5905" s="248"/>
      <x:c r="RMP5905" s="248"/>
      <x:c r="RMQ5905" s="248"/>
      <x:c r="RMR5905" s="248"/>
      <x:c r="RMS5905" s="248"/>
      <x:c r="RMT5905" s="248"/>
      <x:c r="RMU5905" s="248"/>
      <x:c r="RMV5905" s="248"/>
      <x:c r="RMW5905" s="248"/>
      <x:c r="RMX5905" s="248"/>
      <x:c r="RMY5905" s="248"/>
      <x:c r="RMZ5905" s="248"/>
      <x:c r="RNA5905" s="248"/>
      <x:c r="RNB5905" s="248"/>
      <x:c r="RNC5905" s="248"/>
      <x:c r="RND5905" s="248"/>
      <x:c r="RNE5905" s="248"/>
      <x:c r="RNF5905" s="248"/>
      <x:c r="RNG5905" s="248"/>
      <x:c r="RNH5905" s="248"/>
      <x:c r="RNI5905" s="248"/>
      <x:c r="RNJ5905" s="248"/>
      <x:c r="RNK5905" s="248"/>
      <x:c r="RNL5905" s="248"/>
      <x:c r="RNM5905" s="248"/>
      <x:c r="RNN5905" s="248"/>
      <x:c r="RNO5905" s="248"/>
      <x:c r="RNP5905" s="248"/>
      <x:c r="RNQ5905" s="248"/>
      <x:c r="RNR5905" s="248"/>
      <x:c r="RNS5905" s="248"/>
      <x:c r="RNT5905" s="248"/>
      <x:c r="RNU5905" s="248"/>
      <x:c r="RNV5905" s="248"/>
      <x:c r="RNW5905" s="248"/>
      <x:c r="RNX5905" s="248"/>
      <x:c r="RNY5905" s="248"/>
      <x:c r="RNZ5905" s="248"/>
      <x:c r="ROA5905" s="248"/>
      <x:c r="ROB5905" s="248"/>
      <x:c r="ROC5905" s="248"/>
      <x:c r="ROD5905" s="248"/>
      <x:c r="ROE5905" s="248"/>
      <x:c r="ROF5905" s="248"/>
      <x:c r="ROG5905" s="248"/>
      <x:c r="ROH5905" s="248"/>
      <x:c r="ROI5905" s="248"/>
      <x:c r="ROJ5905" s="248"/>
      <x:c r="ROK5905" s="248"/>
      <x:c r="ROL5905" s="248"/>
      <x:c r="ROM5905" s="248"/>
      <x:c r="RON5905" s="248"/>
      <x:c r="ROO5905" s="248"/>
      <x:c r="ROP5905" s="248"/>
      <x:c r="ROQ5905" s="248"/>
      <x:c r="ROR5905" s="248"/>
      <x:c r="ROS5905" s="248"/>
      <x:c r="ROT5905" s="248"/>
      <x:c r="ROU5905" s="248"/>
      <x:c r="ROV5905" s="248"/>
      <x:c r="ROW5905" s="248"/>
      <x:c r="ROX5905" s="248"/>
      <x:c r="ROY5905" s="248"/>
      <x:c r="ROZ5905" s="248"/>
      <x:c r="RPA5905" s="248"/>
      <x:c r="RPB5905" s="248"/>
      <x:c r="RPC5905" s="248"/>
      <x:c r="RPD5905" s="248"/>
      <x:c r="RPE5905" s="248"/>
      <x:c r="RPF5905" s="248"/>
      <x:c r="RPG5905" s="248"/>
      <x:c r="RPH5905" s="248"/>
      <x:c r="RPI5905" s="248"/>
      <x:c r="RPJ5905" s="248"/>
      <x:c r="RPK5905" s="248"/>
      <x:c r="RPL5905" s="248"/>
      <x:c r="RPM5905" s="248"/>
      <x:c r="RPN5905" s="248"/>
      <x:c r="RPO5905" s="248"/>
      <x:c r="RPP5905" s="248"/>
      <x:c r="RPQ5905" s="248"/>
      <x:c r="RPR5905" s="248"/>
      <x:c r="RPS5905" s="248"/>
      <x:c r="RPT5905" s="248"/>
      <x:c r="RPU5905" s="248"/>
      <x:c r="RPV5905" s="248"/>
      <x:c r="RPW5905" s="248"/>
      <x:c r="RPX5905" s="248"/>
      <x:c r="RPY5905" s="248"/>
      <x:c r="RPZ5905" s="248"/>
      <x:c r="RQA5905" s="248"/>
      <x:c r="RQB5905" s="248"/>
      <x:c r="RQC5905" s="248"/>
      <x:c r="RQD5905" s="248"/>
      <x:c r="RQE5905" s="248"/>
      <x:c r="RQF5905" s="248"/>
      <x:c r="RQG5905" s="248"/>
      <x:c r="RQH5905" s="248"/>
      <x:c r="RQI5905" s="248"/>
      <x:c r="RQJ5905" s="248"/>
      <x:c r="RQK5905" s="248"/>
      <x:c r="RQL5905" s="248"/>
      <x:c r="RQM5905" s="248"/>
      <x:c r="RQN5905" s="248"/>
      <x:c r="RQO5905" s="248"/>
      <x:c r="RQP5905" s="248"/>
      <x:c r="RQQ5905" s="248"/>
      <x:c r="RQR5905" s="248"/>
      <x:c r="RQS5905" s="248"/>
      <x:c r="RQT5905" s="248"/>
      <x:c r="RQU5905" s="248"/>
      <x:c r="RQV5905" s="248"/>
      <x:c r="RQW5905" s="248"/>
      <x:c r="RQX5905" s="248"/>
      <x:c r="RQY5905" s="248"/>
      <x:c r="RQZ5905" s="248"/>
      <x:c r="RRA5905" s="248"/>
      <x:c r="RRB5905" s="248"/>
      <x:c r="RRC5905" s="248"/>
      <x:c r="RRD5905" s="248"/>
      <x:c r="RRE5905" s="248"/>
      <x:c r="RRF5905" s="248"/>
      <x:c r="RRG5905" s="248"/>
      <x:c r="RRH5905" s="248"/>
      <x:c r="RRI5905" s="248"/>
      <x:c r="RRJ5905" s="248"/>
      <x:c r="RRK5905" s="248"/>
      <x:c r="RRL5905" s="248"/>
      <x:c r="RRM5905" s="248"/>
      <x:c r="RRN5905" s="248"/>
      <x:c r="RRO5905" s="248"/>
      <x:c r="RRP5905" s="248"/>
      <x:c r="RRQ5905" s="248"/>
      <x:c r="RRR5905" s="248"/>
      <x:c r="RRS5905" s="248"/>
      <x:c r="RRT5905" s="248"/>
      <x:c r="RRU5905" s="248"/>
      <x:c r="RRV5905" s="248"/>
      <x:c r="RRW5905" s="248"/>
      <x:c r="RRX5905" s="248"/>
      <x:c r="RRY5905" s="248"/>
      <x:c r="RRZ5905" s="248"/>
      <x:c r="RSA5905" s="248"/>
      <x:c r="RSB5905" s="248"/>
      <x:c r="RSC5905" s="248"/>
      <x:c r="RSD5905" s="248"/>
      <x:c r="RSE5905" s="248"/>
      <x:c r="RSF5905" s="248"/>
      <x:c r="RSG5905" s="248"/>
      <x:c r="RSH5905" s="248"/>
      <x:c r="RSI5905" s="248"/>
      <x:c r="RSJ5905" s="248"/>
      <x:c r="RSK5905" s="248"/>
      <x:c r="RSL5905" s="248"/>
      <x:c r="RSM5905" s="248"/>
      <x:c r="RSN5905" s="248"/>
      <x:c r="RSO5905" s="248"/>
      <x:c r="RSP5905" s="248"/>
      <x:c r="RSQ5905" s="248"/>
      <x:c r="RSR5905" s="248"/>
      <x:c r="RSS5905" s="248"/>
      <x:c r="RST5905" s="248"/>
      <x:c r="RSU5905" s="248"/>
      <x:c r="RSV5905" s="248"/>
      <x:c r="RSW5905" s="248"/>
      <x:c r="RSX5905" s="248"/>
      <x:c r="RSY5905" s="248"/>
      <x:c r="RSZ5905" s="248"/>
      <x:c r="RTA5905" s="248"/>
      <x:c r="RTB5905" s="248"/>
      <x:c r="RTC5905" s="248"/>
      <x:c r="RTD5905" s="248"/>
      <x:c r="RTE5905" s="248"/>
      <x:c r="RTF5905" s="248"/>
      <x:c r="RTG5905" s="248"/>
      <x:c r="RTH5905" s="248"/>
      <x:c r="RTI5905" s="248"/>
      <x:c r="RTJ5905" s="248"/>
      <x:c r="RTK5905" s="248"/>
      <x:c r="RTL5905" s="248"/>
      <x:c r="RTM5905" s="248"/>
      <x:c r="RTN5905" s="248"/>
      <x:c r="RTO5905" s="248"/>
      <x:c r="RTP5905" s="248"/>
      <x:c r="RTQ5905" s="248"/>
      <x:c r="RTR5905" s="248"/>
      <x:c r="RTS5905" s="248"/>
      <x:c r="RTT5905" s="248"/>
      <x:c r="RTU5905" s="248"/>
      <x:c r="RTV5905" s="248"/>
      <x:c r="RTW5905" s="248"/>
      <x:c r="RTX5905" s="248"/>
      <x:c r="RTY5905" s="248"/>
      <x:c r="RTZ5905" s="248"/>
      <x:c r="RUA5905" s="248"/>
      <x:c r="RUB5905" s="248"/>
      <x:c r="RUC5905" s="248"/>
      <x:c r="RUD5905" s="248"/>
      <x:c r="RUE5905" s="248"/>
      <x:c r="RUF5905" s="248"/>
      <x:c r="RUG5905" s="248"/>
      <x:c r="RUH5905" s="248"/>
      <x:c r="RUI5905" s="248"/>
      <x:c r="RUJ5905" s="248"/>
      <x:c r="RUK5905" s="248"/>
      <x:c r="RUL5905" s="248"/>
      <x:c r="RUM5905" s="248"/>
      <x:c r="RUN5905" s="248"/>
      <x:c r="RUO5905" s="248"/>
      <x:c r="RUP5905" s="248"/>
      <x:c r="RUQ5905" s="248"/>
      <x:c r="RUR5905" s="248"/>
      <x:c r="RUS5905" s="248"/>
      <x:c r="RUT5905" s="248"/>
      <x:c r="RUU5905" s="248"/>
      <x:c r="RUV5905" s="248"/>
      <x:c r="RUW5905" s="248"/>
      <x:c r="RUX5905" s="248"/>
      <x:c r="RUY5905" s="248"/>
      <x:c r="RUZ5905" s="248"/>
      <x:c r="RVA5905" s="248"/>
      <x:c r="RVB5905" s="248"/>
      <x:c r="RVC5905" s="248"/>
      <x:c r="RVD5905" s="248"/>
      <x:c r="RVE5905" s="248"/>
      <x:c r="RVF5905" s="248"/>
      <x:c r="RVG5905" s="248"/>
      <x:c r="RVH5905" s="248"/>
      <x:c r="RVI5905" s="248"/>
      <x:c r="RVJ5905" s="248"/>
      <x:c r="RVK5905" s="248"/>
      <x:c r="RVL5905" s="248"/>
      <x:c r="RVM5905" s="248"/>
      <x:c r="RVN5905" s="248"/>
      <x:c r="RVO5905" s="248"/>
      <x:c r="RVP5905" s="248"/>
      <x:c r="RVQ5905" s="248"/>
      <x:c r="RVR5905" s="248"/>
      <x:c r="RVS5905" s="248"/>
      <x:c r="RVT5905" s="248"/>
      <x:c r="RVU5905" s="248"/>
      <x:c r="RVV5905" s="248"/>
      <x:c r="RVW5905" s="248"/>
      <x:c r="RVX5905" s="248"/>
      <x:c r="RVY5905" s="248"/>
      <x:c r="RVZ5905" s="248"/>
      <x:c r="RWA5905" s="248"/>
      <x:c r="RWB5905" s="248"/>
      <x:c r="RWC5905" s="248"/>
      <x:c r="RWD5905" s="248"/>
      <x:c r="RWE5905" s="248"/>
      <x:c r="RWF5905" s="248"/>
      <x:c r="RWG5905" s="248"/>
      <x:c r="RWH5905" s="248"/>
      <x:c r="RWI5905" s="248"/>
      <x:c r="RWJ5905" s="248"/>
      <x:c r="RWK5905" s="248"/>
      <x:c r="RWL5905" s="248"/>
      <x:c r="RWM5905" s="248"/>
      <x:c r="RWN5905" s="248"/>
      <x:c r="RWO5905" s="248"/>
      <x:c r="RWP5905" s="248"/>
      <x:c r="RWQ5905" s="248"/>
      <x:c r="RWR5905" s="248"/>
      <x:c r="RWS5905" s="248"/>
      <x:c r="RWT5905" s="248"/>
      <x:c r="RWU5905" s="248"/>
      <x:c r="RWV5905" s="248"/>
      <x:c r="RWW5905" s="248"/>
      <x:c r="RWX5905" s="248"/>
      <x:c r="RWY5905" s="248"/>
      <x:c r="RWZ5905" s="248"/>
      <x:c r="RXA5905" s="248"/>
      <x:c r="RXB5905" s="248"/>
      <x:c r="RXC5905" s="248"/>
      <x:c r="RXD5905" s="248"/>
      <x:c r="RXE5905" s="248"/>
      <x:c r="RXF5905" s="248"/>
      <x:c r="RXG5905" s="248"/>
      <x:c r="RXH5905" s="248"/>
      <x:c r="RXI5905" s="248"/>
      <x:c r="RXJ5905" s="248"/>
      <x:c r="RXK5905" s="248"/>
      <x:c r="RXL5905" s="248"/>
      <x:c r="RXM5905" s="248"/>
      <x:c r="RXN5905" s="248"/>
      <x:c r="RXO5905" s="248"/>
      <x:c r="RXP5905" s="248"/>
      <x:c r="RXQ5905" s="248"/>
      <x:c r="RXR5905" s="248"/>
      <x:c r="RXS5905" s="248"/>
      <x:c r="RXT5905" s="248"/>
      <x:c r="RXU5905" s="248"/>
      <x:c r="RXV5905" s="248"/>
      <x:c r="RXW5905" s="248"/>
      <x:c r="RXX5905" s="248"/>
      <x:c r="RXY5905" s="248"/>
      <x:c r="RXZ5905" s="248"/>
      <x:c r="RYA5905" s="248"/>
      <x:c r="RYB5905" s="248"/>
      <x:c r="RYC5905" s="248"/>
      <x:c r="RYD5905" s="248"/>
      <x:c r="RYE5905" s="248"/>
      <x:c r="RYF5905" s="248"/>
      <x:c r="RYG5905" s="248"/>
      <x:c r="RYH5905" s="248"/>
      <x:c r="RYI5905" s="248"/>
      <x:c r="RYJ5905" s="248"/>
      <x:c r="RYK5905" s="248"/>
      <x:c r="RYL5905" s="248"/>
      <x:c r="RYM5905" s="248"/>
      <x:c r="RYN5905" s="248"/>
      <x:c r="RYO5905" s="248"/>
      <x:c r="RYP5905" s="248"/>
      <x:c r="RYQ5905" s="248"/>
      <x:c r="RYR5905" s="248"/>
      <x:c r="RYS5905" s="248"/>
      <x:c r="RYT5905" s="248"/>
      <x:c r="RYU5905" s="248"/>
      <x:c r="RYV5905" s="248"/>
      <x:c r="RYW5905" s="248"/>
      <x:c r="RYX5905" s="248"/>
      <x:c r="RYY5905" s="248"/>
      <x:c r="RYZ5905" s="248"/>
      <x:c r="RZA5905" s="248"/>
      <x:c r="RZB5905" s="248"/>
      <x:c r="RZC5905" s="248"/>
      <x:c r="RZD5905" s="248"/>
      <x:c r="RZE5905" s="248"/>
      <x:c r="RZF5905" s="248"/>
      <x:c r="RZG5905" s="248"/>
      <x:c r="RZH5905" s="248"/>
      <x:c r="RZI5905" s="248"/>
      <x:c r="RZJ5905" s="248"/>
      <x:c r="RZK5905" s="248"/>
      <x:c r="RZL5905" s="248"/>
      <x:c r="RZM5905" s="248"/>
      <x:c r="RZN5905" s="248"/>
      <x:c r="RZO5905" s="248"/>
      <x:c r="RZP5905" s="248"/>
      <x:c r="RZQ5905" s="248"/>
      <x:c r="RZR5905" s="248"/>
      <x:c r="RZS5905" s="248"/>
      <x:c r="RZT5905" s="248"/>
      <x:c r="RZU5905" s="248"/>
      <x:c r="RZV5905" s="248"/>
      <x:c r="RZW5905" s="248"/>
      <x:c r="RZX5905" s="248"/>
      <x:c r="RZY5905" s="248"/>
      <x:c r="RZZ5905" s="248"/>
      <x:c r="SAA5905" s="248"/>
      <x:c r="SAB5905" s="248"/>
      <x:c r="SAC5905" s="248"/>
      <x:c r="SAD5905" s="248"/>
      <x:c r="SAE5905" s="248"/>
      <x:c r="SAF5905" s="248"/>
      <x:c r="SAG5905" s="248"/>
      <x:c r="SAH5905" s="248"/>
      <x:c r="SAI5905" s="248"/>
      <x:c r="SAJ5905" s="248"/>
      <x:c r="SAK5905" s="248"/>
      <x:c r="SAL5905" s="248"/>
      <x:c r="SAM5905" s="248"/>
      <x:c r="SAN5905" s="248"/>
      <x:c r="SAO5905" s="248"/>
      <x:c r="SAP5905" s="248"/>
      <x:c r="SAQ5905" s="248"/>
      <x:c r="SAR5905" s="248"/>
      <x:c r="SAS5905" s="248"/>
      <x:c r="SAT5905" s="248"/>
      <x:c r="SAU5905" s="248"/>
      <x:c r="SAV5905" s="248"/>
      <x:c r="SAW5905" s="248"/>
      <x:c r="SAX5905" s="248"/>
      <x:c r="SAY5905" s="248"/>
      <x:c r="SAZ5905" s="248"/>
      <x:c r="SBA5905" s="248"/>
      <x:c r="SBB5905" s="248"/>
      <x:c r="SBC5905" s="248"/>
      <x:c r="SBD5905" s="248"/>
      <x:c r="SBE5905" s="248"/>
      <x:c r="SBF5905" s="248"/>
      <x:c r="SBG5905" s="248"/>
      <x:c r="SBH5905" s="248"/>
      <x:c r="SBI5905" s="248"/>
      <x:c r="SBJ5905" s="248"/>
      <x:c r="SBK5905" s="248"/>
      <x:c r="SBL5905" s="248"/>
      <x:c r="SBM5905" s="248"/>
      <x:c r="SBN5905" s="248"/>
      <x:c r="SBO5905" s="248"/>
      <x:c r="SBP5905" s="248"/>
      <x:c r="SBQ5905" s="248"/>
      <x:c r="SBR5905" s="248"/>
      <x:c r="SBS5905" s="248"/>
      <x:c r="SBT5905" s="248"/>
      <x:c r="SBU5905" s="248"/>
      <x:c r="SBV5905" s="248"/>
      <x:c r="SBW5905" s="248"/>
      <x:c r="SBX5905" s="248"/>
      <x:c r="SBY5905" s="248"/>
      <x:c r="SBZ5905" s="248"/>
      <x:c r="SCA5905" s="248"/>
      <x:c r="SCB5905" s="248"/>
      <x:c r="SCC5905" s="248"/>
      <x:c r="SCD5905" s="248"/>
      <x:c r="SCE5905" s="248"/>
      <x:c r="SCF5905" s="248"/>
      <x:c r="SCG5905" s="248"/>
      <x:c r="SCH5905" s="248"/>
      <x:c r="SCI5905" s="248"/>
      <x:c r="SCJ5905" s="248"/>
      <x:c r="SCK5905" s="248"/>
      <x:c r="SCL5905" s="248"/>
      <x:c r="SCM5905" s="248"/>
      <x:c r="SCN5905" s="248"/>
      <x:c r="SCO5905" s="248"/>
      <x:c r="SCP5905" s="248"/>
      <x:c r="SCQ5905" s="248"/>
      <x:c r="SCR5905" s="248"/>
      <x:c r="SCS5905" s="248"/>
      <x:c r="SCT5905" s="248"/>
      <x:c r="SCU5905" s="248"/>
      <x:c r="SCV5905" s="248"/>
      <x:c r="SCW5905" s="248"/>
      <x:c r="SCX5905" s="248"/>
      <x:c r="SCY5905" s="248"/>
      <x:c r="SCZ5905" s="248"/>
      <x:c r="SDA5905" s="248"/>
      <x:c r="SDB5905" s="248"/>
      <x:c r="SDC5905" s="248"/>
      <x:c r="SDD5905" s="248"/>
      <x:c r="SDE5905" s="248"/>
      <x:c r="SDF5905" s="248"/>
      <x:c r="SDG5905" s="248"/>
      <x:c r="SDH5905" s="248"/>
      <x:c r="SDI5905" s="248"/>
      <x:c r="SDJ5905" s="248"/>
      <x:c r="SDK5905" s="248"/>
      <x:c r="SDL5905" s="248"/>
      <x:c r="SDM5905" s="248"/>
      <x:c r="SDN5905" s="248"/>
      <x:c r="SDO5905" s="248"/>
      <x:c r="SDP5905" s="248"/>
      <x:c r="SDQ5905" s="248"/>
      <x:c r="SDR5905" s="248"/>
      <x:c r="SDS5905" s="248"/>
      <x:c r="SDT5905" s="248"/>
      <x:c r="SDU5905" s="248"/>
      <x:c r="SDV5905" s="248"/>
      <x:c r="SDW5905" s="248"/>
      <x:c r="SDX5905" s="248"/>
      <x:c r="SDY5905" s="248"/>
      <x:c r="SDZ5905" s="248"/>
      <x:c r="SEA5905" s="248"/>
      <x:c r="SEB5905" s="248"/>
      <x:c r="SEC5905" s="248"/>
      <x:c r="SED5905" s="248"/>
      <x:c r="SEE5905" s="248"/>
      <x:c r="SEF5905" s="248"/>
      <x:c r="SEG5905" s="248"/>
      <x:c r="SEH5905" s="248"/>
      <x:c r="SEI5905" s="248"/>
      <x:c r="SEJ5905" s="248"/>
      <x:c r="SEK5905" s="248"/>
      <x:c r="SEL5905" s="248"/>
      <x:c r="SEM5905" s="248"/>
      <x:c r="SEN5905" s="248"/>
      <x:c r="SEO5905" s="248"/>
      <x:c r="SEP5905" s="248"/>
      <x:c r="SEQ5905" s="248"/>
      <x:c r="SER5905" s="248"/>
      <x:c r="SES5905" s="248"/>
      <x:c r="SET5905" s="248"/>
      <x:c r="SEU5905" s="248"/>
      <x:c r="SEV5905" s="248"/>
      <x:c r="SEW5905" s="248"/>
      <x:c r="SEX5905" s="248"/>
      <x:c r="SEY5905" s="248"/>
      <x:c r="SEZ5905" s="248"/>
      <x:c r="SFA5905" s="248"/>
      <x:c r="SFB5905" s="248"/>
      <x:c r="SFC5905" s="248"/>
      <x:c r="SFD5905" s="248"/>
      <x:c r="SFE5905" s="248"/>
      <x:c r="SFF5905" s="248"/>
      <x:c r="SFG5905" s="248"/>
      <x:c r="SFH5905" s="248"/>
      <x:c r="SFI5905" s="248"/>
      <x:c r="SFJ5905" s="248"/>
      <x:c r="SFK5905" s="248"/>
      <x:c r="SFL5905" s="248"/>
      <x:c r="SFM5905" s="248"/>
      <x:c r="SFN5905" s="248"/>
      <x:c r="SFO5905" s="248"/>
      <x:c r="SFP5905" s="248"/>
      <x:c r="SFQ5905" s="248"/>
      <x:c r="SFR5905" s="248"/>
      <x:c r="SFS5905" s="248"/>
      <x:c r="SFT5905" s="248"/>
      <x:c r="SFU5905" s="248"/>
      <x:c r="SFV5905" s="248"/>
      <x:c r="SFW5905" s="248"/>
      <x:c r="SFX5905" s="248"/>
      <x:c r="SFY5905" s="248"/>
      <x:c r="SFZ5905" s="248"/>
      <x:c r="SGA5905" s="248"/>
      <x:c r="SGB5905" s="248"/>
      <x:c r="SGC5905" s="248"/>
      <x:c r="SGD5905" s="248"/>
      <x:c r="SGE5905" s="248"/>
      <x:c r="SGF5905" s="248"/>
      <x:c r="SGG5905" s="248"/>
      <x:c r="SGH5905" s="248"/>
      <x:c r="SGI5905" s="248"/>
      <x:c r="SGJ5905" s="248"/>
      <x:c r="SGK5905" s="248"/>
      <x:c r="SGL5905" s="248"/>
      <x:c r="SGM5905" s="248"/>
      <x:c r="SGN5905" s="248"/>
      <x:c r="SGO5905" s="248"/>
      <x:c r="SGP5905" s="248"/>
      <x:c r="SGQ5905" s="248"/>
      <x:c r="SGR5905" s="248"/>
      <x:c r="SGS5905" s="248"/>
      <x:c r="SGT5905" s="248"/>
      <x:c r="SGU5905" s="248"/>
      <x:c r="SGV5905" s="248"/>
      <x:c r="SGW5905" s="248"/>
      <x:c r="SGX5905" s="248"/>
      <x:c r="SGY5905" s="248"/>
      <x:c r="SGZ5905" s="248"/>
      <x:c r="SHA5905" s="248"/>
      <x:c r="SHB5905" s="248"/>
      <x:c r="SHC5905" s="248"/>
      <x:c r="SHD5905" s="248"/>
      <x:c r="SHE5905" s="248"/>
      <x:c r="SHF5905" s="248"/>
      <x:c r="SHG5905" s="248"/>
      <x:c r="SHH5905" s="248"/>
      <x:c r="SHI5905" s="248"/>
      <x:c r="SHJ5905" s="248"/>
      <x:c r="SHK5905" s="248"/>
      <x:c r="SHL5905" s="248"/>
      <x:c r="SHM5905" s="248"/>
      <x:c r="SHN5905" s="248"/>
      <x:c r="SHO5905" s="248"/>
      <x:c r="SHP5905" s="248"/>
      <x:c r="SHQ5905" s="248"/>
      <x:c r="SHR5905" s="248"/>
      <x:c r="SHS5905" s="248"/>
      <x:c r="SHT5905" s="248"/>
      <x:c r="SHU5905" s="248"/>
      <x:c r="SHV5905" s="248"/>
      <x:c r="SHW5905" s="248"/>
      <x:c r="SHX5905" s="248"/>
      <x:c r="SHY5905" s="248"/>
      <x:c r="SHZ5905" s="248"/>
      <x:c r="SIA5905" s="248"/>
      <x:c r="SIB5905" s="248"/>
      <x:c r="SIC5905" s="248"/>
      <x:c r="SID5905" s="248"/>
      <x:c r="SIE5905" s="248"/>
      <x:c r="SIF5905" s="248"/>
      <x:c r="SIG5905" s="248"/>
      <x:c r="SIH5905" s="248"/>
      <x:c r="SII5905" s="248"/>
      <x:c r="SIJ5905" s="248"/>
      <x:c r="SIK5905" s="248"/>
      <x:c r="SIL5905" s="248"/>
      <x:c r="SIM5905" s="248"/>
      <x:c r="SIN5905" s="248"/>
      <x:c r="SIO5905" s="248"/>
      <x:c r="SIP5905" s="248"/>
      <x:c r="SIQ5905" s="248"/>
      <x:c r="SIR5905" s="248"/>
      <x:c r="SIS5905" s="248"/>
      <x:c r="SIT5905" s="248"/>
      <x:c r="SIU5905" s="248"/>
      <x:c r="SIV5905" s="248"/>
      <x:c r="SIW5905" s="248"/>
      <x:c r="SIX5905" s="248"/>
      <x:c r="SIY5905" s="248"/>
      <x:c r="SIZ5905" s="248"/>
      <x:c r="SJA5905" s="248"/>
      <x:c r="SJB5905" s="248"/>
      <x:c r="SJC5905" s="248"/>
      <x:c r="SJD5905" s="248"/>
      <x:c r="SJE5905" s="248"/>
      <x:c r="SJF5905" s="248"/>
      <x:c r="SJG5905" s="248"/>
      <x:c r="SJH5905" s="248"/>
      <x:c r="SJI5905" s="248"/>
      <x:c r="SJJ5905" s="248"/>
      <x:c r="SJK5905" s="248"/>
      <x:c r="SJL5905" s="248"/>
      <x:c r="SJM5905" s="248"/>
      <x:c r="SJN5905" s="248"/>
      <x:c r="SJO5905" s="248"/>
      <x:c r="SJP5905" s="248"/>
      <x:c r="SJQ5905" s="248"/>
      <x:c r="SJR5905" s="248"/>
      <x:c r="SJS5905" s="248"/>
      <x:c r="SJT5905" s="248"/>
      <x:c r="SJU5905" s="248"/>
      <x:c r="SJV5905" s="248"/>
      <x:c r="SJW5905" s="248"/>
      <x:c r="SJX5905" s="248"/>
      <x:c r="SJY5905" s="248"/>
      <x:c r="SJZ5905" s="248"/>
      <x:c r="SKA5905" s="248"/>
      <x:c r="SKB5905" s="248"/>
      <x:c r="SKC5905" s="248"/>
      <x:c r="SKD5905" s="248"/>
      <x:c r="SKE5905" s="248"/>
      <x:c r="SKF5905" s="248"/>
      <x:c r="SKG5905" s="248"/>
      <x:c r="SKH5905" s="248"/>
      <x:c r="SKI5905" s="248"/>
      <x:c r="SKJ5905" s="248"/>
      <x:c r="SKK5905" s="248"/>
      <x:c r="SKL5905" s="248"/>
      <x:c r="SKM5905" s="248"/>
      <x:c r="SKN5905" s="248"/>
      <x:c r="SKO5905" s="248"/>
      <x:c r="SKP5905" s="248"/>
      <x:c r="SKQ5905" s="248"/>
      <x:c r="SKR5905" s="248"/>
      <x:c r="SKS5905" s="248"/>
      <x:c r="SKT5905" s="248"/>
      <x:c r="SKU5905" s="248"/>
      <x:c r="SKV5905" s="248"/>
      <x:c r="SKW5905" s="248"/>
      <x:c r="SKX5905" s="248"/>
      <x:c r="SKY5905" s="248"/>
      <x:c r="SKZ5905" s="248"/>
      <x:c r="SLA5905" s="248"/>
      <x:c r="SLB5905" s="248"/>
      <x:c r="SLC5905" s="248"/>
      <x:c r="SLD5905" s="248"/>
      <x:c r="SLE5905" s="248"/>
      <x:c r="SLF5905" s="248"/>
      <x:c r="SLG5905" s="248"/>
      <x:c r="SLH5905" s="248"/>
      <x:c r="SLI5905" s="248"/>
      <x:c r="SLJ5905" s="248"/>
      <x:c r="SLK5905" s="248"/>
      <x:c r="SLL5905" s="248"/>
      <x:c r="SLM5905" s="248"/>
      <x:c r="SLN5905" s="248"/>
      <x:c r="SLO5905" s="248"/>
      <x:c r="SLP5905" s="248"/>
      <x:c r="SLQ5905" s="248"/>
      <x:c r="SLR5905" s="248"/>
      <x:c r="SLS5905" s="248"/>
      <x:c r="SLT5905" s="248"/>
      <x:c r="SLU5905" s="248"/>
      <x:c r="SLV5905" s="248"/>
      <x:c r="SLW5905" s="248"/>
      <x:c r="SLX5905" s="248"/>
      <x:c r="SLY5905" s="248"/>
      <x:c r="SLZ5905" s="248"/>
      <x:c r="SMA5905" s="248"/>
      <x:c r="SMB5905" s="248"/>
      <x:c r="SMC5905" s="248"/>
      <x:c r="SMD5905" s="248"/>
      <x:c r="SME5905" s="248"/>
      <x:c r="SMF5905" s="248"/>
      <x:c r="SMG5905" s="248"/>
      <x:c r="SMH5905" s="248"/>
      <x:c r="SMI5905" s="248"/>
      <x:c r="SMJ5905" s="248"/>
      <x:c r="SMK5905" s="248"/>
      <x:c r="SML5905" s="248"/>
      <x:c r="SMM5905" s="248"/>
      <x:c r="SMN5905" s="248"/>
      <x:c r="SMO5905" s="248"/>
      <x:c r="SMP5905" s="248"/>
      <x:c r="SMQ5905" s="248"/>
      <x:c r="SMR5905" s="248"/>
      <x:c r="SMS5905" s="248"/>
      <x:c r="SMT5905" s="248"/>
      <x:c r="SMU5905" s="248"/>
      <x:c r="SMV5905" s="248"/>
      <x:c r="SMW5905" s="248"/>
      <x:c r="SMX5905" s="248"/>
      <x:c r="SMY5905" s="248"/>
      <x:c r="SMZ5905" s="248"/>
      <x:c r="SNA5905" s="248"/>
      <x:c r="SNB5905" s="248"/>
      <x:c r="SNC5905" s="248"/>
      <x:c r="SND5905" s="248"/>
      <x:c r="SNE5905" s="248"/>
      <x:c r="SNF5905" s="248"/>
      <x:c r="SNG5905" s="248"/>
      <x:c r="SNH5905" s="248"/>
      <x:c r="SNI5905" s="248"/>
      <x:c r="SNJ5905" s="248"/>
      <x:c r="SNK5905" s="248"/>
      <x:c r="SNL5905" s="248"/>
      <x:c r="SNM5905" s="248"/>
      <x:c r="SNN5905" s="248"/>
      <x:c r="SNO5905" s="248"/>
      <x:c r="SNP5905" s="248"/>
      <x:c r="SNQ5905" s="248"/>
      <x:c r="SNR5905" s="248"/>
      <x:c r="SNS5905" s="248"/>
      <x:c r="SNT5905" s="248"/>
      <x:c r="SNU5905" s="248"/>
      <x:c r="SNV5905" s="248"/>
      <x:c r="SNW5905" s="248"/>
      <x:c r="SNX5905" s="248"/>
      <x:c r="SNY5905" s="248"/>
      <x:c r="SNZ5905" s="248"/>
      <x:c r="SOA5905" s="248"/>
      <x:c r="SOB5905" s="248"/>
      <x:c r="SOC5905" s="248"/>
      <x:c r="SOD5905" s="248"/>
      <x:c r="SOE5905" s="248"/>
      <x:c r="SOF5905" s="248"/>
      <x:c r="SOG5905" s="248"/>
      <x:c r="SOH5905" s="248"/>
      <x:c r="SOI5905" s="248"/>
      <x:c r="SOJ5905" s="248"/>
      <x:c r="SOK5905" s="248"/>
      <x:c r="SOL5905" s="248"/>
      <x:c r="SOM5905" s="248"/>
      <x:c r="SON5905" s="248"/>
      <x:c r="SOO5905" s="248"/>
      <x:c r="SOP5905" s="248"/>
      <x:c r="SOQ5905" s="248"/>
      <x:c r="SOR5905" s="248"/>
      <x:c r="SOS5905" s="248"/>
      <x:c r="SOT5905" s="248"/>
      <x:c r="SOU5905" s="248"/>
      <x:c r="SOV5905" s="248"/>
      <x:c r="SOW5905" s="248"/>
      <x:c r="SOX5905" s="248"/>
      <x:c r="SOY5905" s="248"/>
      <x:c r="SOZ5905" s="248"/>
      <x:c r="SPA5905" s="248"/>
      <x:c r="SPB5905" s="248"/>
      <x:c r="SPC5905" s="248"/>
      <x:c r="SPD5905" s="248"/>
      <x:c r="SPE5905" s="248"/>
      <x:c r="SPF5905" s="248"/>
      <x:c r="SPG5905" s="248"/>
      <x:c r="SPH5905" s="248"/>
      <x:c r="SPI5905" s="248"/>
      <x:c r="SPJ5905" s="248"/>
      <x:c r="SPK5905" s="248"/>
      <x:c r="SPL5905" s="248"/>
      <x:c r="SPM5905" s="248"/>
      <x:c r="SPN5905" s="248"/>
      <x:c r="SPO5905" s="248"/>
      <x:c r="SPP5905" s="248"/>
      <x:c r="SPQ5905" s="248"/>
      <x:c r="SPR5905" s="248"/>
      <x:c r="SPS5905" s="248"/>
      <x:c r="SPT5905" s="248"/>
      <x:c r="SPU5905" s="248"/>
      <x:c r="SPV5905" s="248"/>
      <x:c r="SPW5905" s="248"/>
      <x:c r="SPX5905" s="248"/>
      <x:c r="SPY5905" s="248"/>
      <x:c r="SPZ5905" s="248"/>
      <x:c r="SQA5905" s="248"/>
      <x:c r="SQB5905" s="248"/>
      <x:c r="SQC5905" s="248"/>
      <x:c r="SQD5905" s="248"/>
      <x:c r="SQE5905" s="248"/>
      <x:c r="SQF5905" s="248"/>
      <x:c r="SQG5905" s="248"/>
      <x:c r="SQH5905" s="248"/>
      <x:c r="SQI5905" s="248"/>
      <x:c r="SQJ5905" s="248"/>
      <x:c r="SQK5905" s="248"/>
      <x:c r="SQL5905" s="248"/>
      <x:c r="SQM5905" s="248"/>
      <x:c r="SQN5905" s="248"/>
      <x:c r="SQO5905" s="248"/>
      <x:c r="SQP5905" s="248"/>
      <x:c r="SQQ5905" s="248"/>
      <x:c r="SQR5905" s="248"/>
      <x:c r="SQS5905" s="248"/>
      <x:c r="SQT5905" s="248"/>
      <x:c r="SQU5905" s="248"/>
      <x:c r="SQV5905" s="248"/>
      <x:c r="SQW5905" s="248"/>
      <x:c r="SQX5905" s="248"/>
      <x:c r="SQY5905" s="248"/>
      <x:c r="SQZ5905" s="248"/>
      <x:c r="SRA5905" s="248"/>
      <x:c r="SRB5905" s="248"/>
      <x:c r="SRC5905" s="248"/>
      <x:c r="SRD5905" s="248"/>
      <x:c r="SRE5905" s="248"/>
      <x:c r="SRF5905" s="248"/>
      <x:c r="SRG5905" s="248"/>
      <x:c r="SRH5905" s="248"/>
      <x:c r="SRI5905" s="248"/>
      <x:c r="SRJ5905" s="248"/>
      <x:c r="SRK5905" s="248"/>
      <x:c r="SRL5905" s="248"/>
      <x:c r="SRM5905" s="248"/>
      <x:c r="SRN5905" s="248"/>
      <x:c r="SRO5905" s="248"/>
      <x:c r="SRP5905" s="248"/>
      <x:c r="SRQ5905" s="248"/>
      <x:c r="SRR5905" s="248"/>
      <x:c r="SRS5905" s="248"/>
      <x:c r="SRT5905" s="248"/>
      <x:c r="SRU5905" s="248"/>
      <x:c r="SRV5905" s="248"/>
      <x:c r="SRW5905" s="248"/>
      <x:c r="SRX5905" s="248"/>
      <x:c r="SRY5905" s="248"/>
      <x:c r="SRZ5905" s="248"/>
      <x:c r="SSA5905" s="248"/>
      <x:c r="SSB5905" s="248"/>
      <x:c r="SSC5905" s="248"/>
      <x:c r="SSD5905" s="248"/>
      <x:c r="SSE5905" s="248"/>
      <x:c r="SSF5905" s="248"/>
      <x:c r="SSG5905" s="248"/>
      <x:c r="SSH5905" s="248"/>
      <x:c r="SSI5905" s="248"/>
      <x:c r="SSJ5905" s="248"/>
      <x:c r="SSK5905" s="248"/>
      <x:c r="SSL5905" s="248"/>
      <x:c r="SSM5905" s="248"/>
      <x:c r="SSN5905" s="248"/>
      <x:c r="SSO5905" s="248"/>
      <x:c r="SSP5905" s="248"/>
      <x:c r="SSQ5905" s="248"/>
      <x:c r="SSR5905" s="248"/>
      <x:c r="SSS5905" s="248"/>
      <x:c r="SST5905" s="248"/>
      <x:c r="SSU5905" s="248"/>
      <x:c r="SSV5905" s="248"/>
      <x:c r="SSW5905" s="248"/>
      <x:c r="SSX5905" s="248"/>
      <x:c r="SSY5905" s="248"/>
      <x:c r="SSZ5905" s="248"/>
      <x:c r="STA5905" s="248"/>
      <x:c r="STB5905" s="248"/>
      <x:c r="STC5905" s="248"/>
      <x:c r="STD5905" s="248"/>
      <x:c r="STE5905" s="248"/>
      <x:c r="STF5905" s="248"/>
      <x:c r="STG5905" s="248"/>
      <x:c r="STH5905" s="248"/>
      <x:c r="STI5905" s="248"/>
      <x:c r="STJ5905" s="248"/>
      <x:c r="STK5905" s="248"/>
      <x:c r="STL5905" s="248"/>
      <x:c r="STM5905" s="248"/>
      <x:c r="STN5905" s="248"/>
      <x:c r="STO5905" s="248"/>
      <x:c r="STP5905" s="248"/>
      <x:c r="STQ5905" s="248"/>
      <x:c r="STR5905" s="248"/>
      <x:c r="STS5905" s="248"/>
      <x:c r="STT5905" s="248"/>
      <x:c r="STU5905" s="248"/>
      <x:c r="STV5905" s="248"/>
      <x:c r="STW5905" s="248"/>
      <x:c r="STX5905" s="248"/>
      <x:c r="STY5905" s="248"/>
      <x:c r="STZ5905" s="248"/>
      <x:c r="SUA5905" s="248"/>
      <x:c r="SUB5905" s="248"/>
      <x:c r="SUC5905" s="248"/>
      <x:c r="SUD5905" s="248"/>
      <x:c r="SUE5905" s="248"/>
      <x:c r="SUF5905" s="248"/>
      <x:c r="SUG5905" s="248"/>
      <x:c r="SUH5905" s="248"/>
      <x:c r="SUI5905" s="248"/>
      <x:c r="SUJ5905" s="248"/>
      <x:c r="SUK5905" s="248"/>
      <x:c r="SUL5905" s="248"/>
      <x:c r="SUM5905" s="248"/>
      <x:c r="SUN5905" s="248"/>
      <x:c r="SUO5905" s="248"/>
      <x:c r="SUP5905" s="248"/>
      <x:c r="SUQ5905" s="248"/>
      <x:c r="SUR5905" s="248"/>
      <x:c r="SUS5905" s="248"/>
      <x:c r="SUT5905" s="248"/>
      <x:c r="SUU5905" s="248"/>
      <x:c r="SUV5905" s="248"/>
      <x:c r="SUW5905" s="248"/>
      <x:c r="SUX5905" s="248"/>
      <x:c r="SUY5905" s="248"/>
      <x:c r="SUZ5905" s="248"/>
      <x:c r="SVA5905" s="248"/>
      <x:c r="SVB5905" s="248"/>
      <x:c r="SVC5905" s="248"/>
      <x:c r="SVD5905" s="248"/>
      <x:c r="SVE5905" s="248"/>
      <x:c r="SVF5905" s="248"/>
      <x:c r="SVG5905" s="248"/>
      <x:c r="SVH5905" s="248"/>
      <x:c r="SVI5905" s="248"/>
      <x:c r="SVJ5905" s="248"/>
      <x:c r="SVK5905" s="248"/>
      <x:c r="SVL5905" s="248"/>
      <x:c r="SVM5905" s="248"/>
      <x:c r="SVN5905" s="248"/>
      <x:c r="SVO5905" s="248"/>
      <x:c r="SVP5905" s="248"/>
      <x:c r="SVQ5905" s="248"/>
      <x:c r="SVR5905" s="248"/>
      <x:c r="SVS5905" s="248"/>
      <x:c r="SVT5905" s="248"/>
      <x:c r="SVU5905" s="248"/>
      <x:c r="SVV5905" s="248"/>
      <x:c r="SVW5905" s="248"/>
      <x:c r="SVX5905" s="248"/>
      <x:c r="SVY5905" s="248"/>
      <x:c r="SVZ5905" s="248"/>
      <x:c r="SWA5905" s="248"/>
      <x:c r="SWB5905" s="248"/>
      <x:c r="SWC5905" s="248"/>
      <x:c r="SWD5905" s="248"/>
      <x:c r="SWE5905" s="248"/>
      <x:c r="SWF5905" s="248"/>
      <x:c r="SWG5905" s="248"/>
      <x:c r="SWH5905" s="248"/>
      <x:c r="SWI5905" s="248"/>
      <x:c r="SWJ5905" s="248"/>
      <x:c r="SWK5905" s="248"/>
      <x:c r="SWL5905" s="248"/>
      <x:c r="SWM5905" s="248"/>
      <x:c r="SWN5905" s="248"/>
      <x:c r="SWO5905" s="248"/>
      <x:c r="SWP5905" s="248"/>
      <x:c r="SWQ5905" s="248"/>
      <x:c r="SWR5905" s="248"/>
      <x:c r="SWS5905" s="248"/>
      <x:c r="SWT5905" s="248"/>
      <x:c r="SWU5905" s="248"/>
      <x:c r="SWV5905" s="248"/>
      <x:c r="SWW5905" s="248"/>
      <x:c r="SWX5905" s="248"/>
      <x:c r="SWY5905" s="248"/>
      <x:c r="SWZ5905" s="248"/>
      <x:c r="SXA5905" s="248"/>
      <x:c r="SXB5905" s="248"/>
      <x:c r="SXC5905" s="248"/>
      <x:c r="SXD5905" s="248"/>
      <x:c r="SXE5905" s="248"/>
      <x:c r="SXF5905" s="248"/>
      <x:c r="SXG5905" s="248"/>
      <x:c r="SXH5905" s="248"/>
      <x:c r="SXI5905" s="248"/>
      <x:c r="SXJ5905" s="248"/>
      <x:c r="SXK5905" s="248"/>
      <x:c r="SXL5905" s="248"/>
      <x:c r="SXM5905" s="248"/>
      <x:c r="SXN5905" s="248"/>
      <x:c r="SXO5905" s="248"/>
      <x:c r="SXP5905" s="248"/>
      <x:c r="SXQ5905" s="248"/>
      <x:c r="SXR5905" s="248"/>
      <x:c r="SXS5905" s="248"/>
      <x:c r="SXT5905" s="248"/>
      <x:c r="SXU5905" s="248"/>
      <x:c r="SXV5905" s="248"/>
      <x:c r="SXW5905" s="248"/>
      <x:c r="SXX5905" s="248"/>
      <x:c r="SXY5905" s="248"/>
      <x:c r="SXZ5905" s="248"/>
      <x:c r="SYA5905" s="248"/>
      <x:c r="SYB5905" s="248"/>
      <x:c r="SYC5905" s="248"/>
      <x:c r="SYD5905" s="248"/>
      <x:c r="SYE5905" s="248"/>
      <x:c r="SYF5905" s="248"/>
      <x:c r="SYG5905" s="248"/>
      <x:c r="SYH5905" s="248"/>
      <x:c r="SYI5905" s="248"/>
      <x:c r="SYJ5905" s="248"/>
      <x:c r="SYK5905" s="248"/>
      <x:c r="SYL5905" s="248"/>
      <x:c r="SYM5905" s="248"/>
      <x:c r="SYN5905" s="248"/>
      <x:c r="SYO5905" s="248"/>
      <x:c r="SYP5905" s="248"/>
      <x:c r="SYQ5905" s="248"/>
      <x:c r="SYR5905" s="248"/>
      <x:c r="SYS5905" s="248"/>
      <x:c r="SYT5905" s="248"/>
      <x:c r="SYU5905" s="248"/>
      <x:c r="SYV5905" s="248"/>
      <x:c r="SYW5905" s="248"/>
      <x:c r="SYX5905" s="248"/>
      <x:c r="SYY5905" s="248"/>
      <x:c r="SYZ5905" s="248"/>
      <x:c r="SZA5905" s="248"/>
      <x:c r="SZB5905" s="248"/>
      <x:c r="SZC5905" s="248"/>
      <x:c r="SZD5905" s="248"/>
      <x:c r="SZE5905" s="248"/>
      <x:c r="SZF5905" s="248"/>
      <x:c r="SZG5905" s="248"/>
      <x:c r="SZH5905" s="248"/>
      <x:c r="SZI5905" s="248"/>
      <x:c r="SZJ5905" s="248"/>
      <x:c r="SZK5905" s="248"/>
      <x:c r="SZL5905" s="248"/>
      <x:c r="SZM5905" s="248"/>
      <x:c r="SZN5905" s="248"/>
      <x:c r="SZO5905" s="248"/>
      <x:c r="SZP5905" s="248"/>
      <x:c r="SZQ5905" s="248"/>
      <x:c r="SZR5905" s="248"/>
      <x:c r="SZS5905" s="248"/>
      <x:c r="SZT5905" s="248"/>
      <x:c r="SZU5905" s="248"/>
      <x:c r="SZV5905" s="248"/>
      <x:c r="SZW5905" s="248"/>
      <x:c r="SZX5905" s="248"/>
      <x:c r="SZY5905" s="248"/>
      <x:c r="SZZ5905" s="248"/>
      <x:c r="TAA5905" s="248"/>
      <x:c r="TAB5905" s="248"/>
      <x:c r="TAC5905" s="248"/>
      <x:c r="TAD5905" s="248"/>
      <x:c r="TAE5905" s="248"/>
      <x:c r="TAF5905" s="248"/>
      <x:c r="TAG5905" s="248"/>
      <x:c r="TAH5905" s="248"/>
      <x:c r="TAI5905" s="248"/>
      <x:c r="TAJ5905" s="248"/>
      <x:c r="TAK5905" s="248"/>
      <x:c r="TAL5905" s="248"/>
      <x:c r="TAM5905" s="248"/>
      <x:c r="TAN5905" s="248"/>
      <x:c r="TAO5905" s="248"/>
      <x:c r="TAP5905" s="248"/>
      <x:c r="TAQ5905" s="248"/>
      <x:c r="TAR5905" s="248"/>
      <x:c r="TAS5905" s="248"/>
      <x:c r="TAT5905" s="248"/>
      <x:c r="TAU5905" s="248"/>
      <x:c r="TAV5905" s="248"/>
      <x:c r="TAW5905" s="248"/>
      <x:c r="TAX5905" s="248"/>
      <x:c r="TAY5905" s="248"/>
      <x:c r="TAZ5905" s="248"/>
      <x:c r="TBA5905" s="248"/>
      <x:c r="TBB5905" s="248"/>
      <x:c r="TBC5905" s="248"/>
      <x:c r="TBD5905" s="248"/>
      <x:c r="TBE5905" s="248"/>
      <x:c r="TBF5905" s="248"/>
      <x:c r="TBG5905" s="248"/>
      <x:c r="TBH5905" s="248"/>
      <x:c r="TBI5905" s="248"/>
      <x:c r="TBJ5905" s="248"/>
      <x:c r="TBK5905" s="248"/>
      <x:c r="TBL5905" s="248"/>
      <x:c r="TBM5905" s="248"/>
      <x:c r="TBN5905" s="248"/>
      <x:c r="TBO5905" s="248"/>
      <x:c r="TBP5905" s="248"/>
      <x:c r="TBQ5905" s="248"/>
      <x:c r="TBR5905" s="248"/>
      <x:c r="TBS5905" s="248"/>
      <x:c r="TBT5905" s="248"/>
      <x:c r="TBU5905" s="248"/>
      <x:c r="TBV5905" s="248"/>
      <x:c r="TBW5905" s="248"/>
      <x:c r="TBX5905" s="248"/>
      <x:c r="TBY5905" s="248"/>
      <x:c r="TBZ5905" s="248"/>
      <x:c r="TCA5905" s="248"/>
      <x:c r="TCB5905" s="248"/>
      <x:c r="TCC5905" s="248"/>
      <x:c r="TCD5905" s="248"/>
      <x:c r="TCE5905" s="248"/>
      <x:c r="TCF5905" s="248"/>
      <x:c r="TCG5905" s="248"/>
      <x:c r="TCH5905" s="248"/>
      <x:c r="TCI5905" s="248"/>
      <x:c r="TCJ5905" s="248"/>
      <x:c r="TCK5905" s="248"/>
      <x:c r="TCL5905" s="248"/>
      <x:c r="TCM5905" s="248"/>
      <x:c r="TCN5905" s="248"/>
      <x:c r="TCO5905" s="248"/>
      <x:c r="TCP5905" s="248"/>
      <x:c r="TCQ5905" s="248"/>
      <x:c r="TCR5905" s="248"/>
      <x:c r="TCS5905" s="248"/>
      <x:c r="TCT5905" s="248"/>
      <x:c r="TCU5905" s="248"/>
      <x:c r="TCV5905" s="248"/>
      <x:c r="TCW5905" s="248"/>
      <x:c r="TCX5905" s="248"/>
      <x:c r="TCY5905" s="248"/>
      <x:c r="TCZ5905" s="248"/>
      <x:c r="TDA5905" s="248"/>
      <x:c r="TDB5905" s="248"/>
      <x:c r="TDC5905" s="248"/>
      <x:c r="TDD5905" s="248"/>
      <x:c r="TDE5905" s="248"/>
      <x:c r="TDF5905" s="248"/>
      <x:c r="TDG5905" s="248"/>
      <x:c r="TDH5905" s="248"/>
      <x:c r="TDI5905" s="248"/>
      <x:c r="TDJ5905" s="248"/>
      <x:c r="TDK5905" s="248"/>
      <x:c r="TDL5905" s="248"/>
      <x:c r="TDM5905" s="248"/>
      <x:c r="TDN5905" s="248"/>
      <x:c r="TDO5905" s="248"/>
      <x:c r="TDP5905" s="248"/>
      <x:c r="TDQ5905" s="248"/>
      <x:c r="TDR5905" s="248"/>
      <x:c r="TDS5905" s="248"/>
      <x:c r="TDT5905" s="248"/>
      <x:c r="TDU5905" s="248"/>
      <x:c r="TDV5905" s="248"/>
      <x:c r="TDW5905" s="248"/>
      <x:c r="TDX5905" s="248"/>
      <x:c r="TDY5905" s="248"/>
      <x:c r="TDZ5905" s="248"/>
      <x:c r="TEA5905" s="248"/>
      <x:c r="TEB5905" s="248"/>
      <x:c r="TEC5905" s="248"/>
      <x:c r="TED5905" s="248"/>
      <x:c r="TEE5905" s="248"/>
      <x:c r="TEF5905" s="248"/>
      <x:c r="TEG5905" s="248"/>
      <x:c r="TEH5905" s="248"/>
      <x:c r="TEI5905" s="248"/>
      <x:c r="TEJ5905" s="248"/>
      <x:c r="TEK5905" s="248"/>
      <x:c r="TEL5905" s="248"/>
      <x:c r="TEM5905" s="248"/>
      <x:c r="TEN5905" s="248"/>
      <x:c r="TEO5905" s="248"/>
      <x:c r="TEP5905" s="248"/>
      <x:c r="TEQ5905" s="248"/>
      <x:c r="TER5905" s="248"/>
      <x:c r="TES5905" s="248"/>
      <x:c r="TET5905" s="248"/>
      <x:c r="TEU5905" s="248"/>
      <x:c r="TEV5905" s="248"/>
      <x:c r="TEW5905" s="248"/>
      <x:c r="TEX5905" s="248"/>
      <x:c r="TEY5905" s="248"/>
      <x:c r="TEZ5905" s="248"/>
      <x:c r="TFA5905" s="248"/>
      <x:c r="TFB5905" s="248"/>
      <x:c r="TFC5905" s="248"/>
      <x:c r="TFD5905" s="248"/>
      <x:c r="TFE5905" s="248"/>
      <x:c r="TFF5905" s="248"/>
      <x:c r="TFG5905" s="248"/>
      <x:c r="TFH5905" s="248"/>
      <x:c r="TFI5905" s="248"/>
      <x:c r="TFJ5905" s="248"/>
      <x:c r="TFK5905" s="248"/>
      <x:c r="TFL5905" s="248"/>
      <x:c r="TFM5905" s="248"/>
      <x:c r="TFN5905" s="248"/>
      <x:c r="TFO5905" s="248"/>
      <x:c r="TFP5905" s="248"/>
      <x:c r="TFQ5905" s="248"/>
      <x:c r="TFR5905" s="248"/>
      <x:c r="TFS5905" s="248"/>
      <x:c r="TFT5905" s="248"/>
      <x:c r="TFU5905" s="248"/>
      <x:c r="TFV5905" s="248"/>
      <x:c r="TFW5905" s="248"/>
      <x:c r="TFX5905" s="248"/>
      <x:c r="TFY5905" s="248"/>
      <x:c r="TFZ5905" s="248"/>
      <x:c r="TGA5905" s="248"/>
      <x:c r="TGB5905" s="248"/>
      <x:c r="TGC5905" s="248"/>
      <x:c r="TGD5905" s="248"/>
      <x:c r="TGE5905" s="248"/>
      <x:c r="TGF5905" s="248"/>
      <x:c r="TGG5905" s="248"/>
      <x:c r="TGH5905" s="248"/>
      <x:c r="TGI5905" s="248"/>
      <x:c r="TGJ5905" s="248"/>
      <x:c r="TGK5905" s="248"/>
      <x:c r="TGL5905" s="248"/>
      <x:c r="TGM5905" s="248"/>
      <x:c r="TGN5905" s="248"/>
      <x:c r="TGO5905" s="248"/>
      <x:c r="TGP5905" s="248"/>
      <x:c r="TGQ5905" s="248"/>
      <x:c r="TGR5905" s="248"/>
      <x:c r="TGS5905" s="248"/>
      <x:c r="TGT5905" s="248"/>
      <x:c r="TGU5905" s="248"/>
      <x:c r="TGV5905" s="248"/>
      <x:c r="TGW5905" s="248"/>
      <x:c r="TGX5905" s="248"/>
      <x:c r="TGY5905" s="248"/>
      <x:c r="TGZ5905" s="248"/>
      <x:c r="THA5905" s="248"/>
      <x:c r="THB5905" s="248"/>
      <x:c r="THC5905" s="248"/>
      <x:c r="THD5905" s="248"/>
      <x:c r="THE5905" s="248"/>
      <x:c r="THF5905" s="248"/>
      <x:c r="THG5905" s="248"/>
      <x:c r="THH5905" s="248"/>
      <x:c r="THI5905" s="248"/>
      <x:c r="THJ5905" s="248"/>
      <x:c r="THK5905" s="248"/>
      <x:c r="THL5905" s="248"/>
      <x:c r="THM5905" s="248"/>
      <x:c r="THN5905" s="248"/>
      <x:c r="THO5905" s="248"/>
      <x:c r="THP5905" s="248"/>
      <x:c r="THQ5905" s="248"/>
      <x:c r="THR5905" s="248"/>
      <x:c r="THS5905" s="248"/>
      <x:c r="THT5905" s="248"/>
      <x:c r="THU5905" s="248"/>
      <x:c r="THV5905" s="248"/>
      <x:c r="THW5905" s="248"/>
      <x:c r="THX5905" s="248"/>
      <x:c r="THY5905" s="248"/>
      <x:c r="THZ5905" s="248"/>
      <x:c r="TIA5905" s="248"/>
      <x:c r="TIB5905" s="248"/>
      <x:c r="TIC5905" s="248"/>
      <x:c r="TID5905" s="248"/>
      <x:c r="TIE5905" s="248"/>
      <x:c r="TIF5905" s="248"/>
      <x:c r="TIG5905" s="248"/>
      <x:c r="TIH5905" s="248"/>
      <x:c r="TII5905" s="248"/>
      <x:c r="TIJ5905" s="248"/>
      <x:c r="TIK5905" s="248"/>
      <x:c r="TIL5905" s="248"/>
      <x:c r="TIM5905" s="248"/>
      <x:c r="TIN5905" s="248"/>
      <x:c r="TIO5905" s="248"/>
      <x:c r="TIP5905" s="248"/>
      <x:c r="TIQ5905" s="248"/>
      <x:c r="TIR5905" s="248"/>
      <x:c r="TIS5905" s="248"/>
      <x:c r="TIT5905" s="248"/>
      <x:c r="TIU5905" s="248"/>
      <x:c r="TIV5905" s="248"/>
      <x:c r="TIW5905" s="248"/>
      <x:c r="TIX5905" s="248"/>
      <x:c r="TIY5905" s="248"/>
      <x:c r="TIZ5905" s="248"/>
      <x:c r="TJA5905" s="248"/>
      <x:c r="TJB5905" s="248"/>
      <x:c r="TJC5905" s="248"/>
      <x:c r="TJD5905" s="248"/>
      <x:c r="TJE5905" s="248"/>
      <x:c r="TJF5905" s="248"/>
      <x:c r="TJG5905" s="248"/>
      <x:c r="TJH5905" s="248"/>
      <x:c r="TJI5905" s="248"/>
      <x:c r="TJJ5905" s="248"/>
      <x:c r="TJK5905" s="248"/>
      <x:c r="TJL5905" s="248"/>
      <x:c r="TJM5905" s="248"/>
      <x:c r="TJN5905" s="248"/>
      <x:c r="TJO5905" s="248"/>
      <x:c r="TJP5905" s="248"/>
      <x:c r="TJQ5905" s="248"/>
      <x:c r="TJR5905" s="248"/>
      <x:c r="TJS5905" s="248"/>
      <x:c r="TJT5905" s="248"/>
      <x:c r="TJU5905" s="248"/>
      <x:c r="TJV5905" s="248"/>
      <x:c r="TJW5905" s="248"/>
      <x:c r="TJX5905" s="248"/>
      <x:c r="TJY5905" s="248"/>
      <x:c r="TJZ5905" s="248"/>
      <x:c r="TKA5905" s="248"/>
      <x:c r="TKB5905" s="248"/>
      <x:c r="TKC5905" s="248"/>
      <x:c r="TKD5905" s="248"/>
      <x:c r="TKE5905" s="248"/>
      <x:c r="TKF5905" s="248"/>
      <x:c r="TKG5905" s="248"/>
      <x:c r="TKH5905" s="248"/>
      <x:c r="TKI5905" s="248"/>
      <x:c r="TKJ5905" s="248"/>
      <x:c r="TKK5905" s="248"/>
      <x:c r="TKL5905" s="248"/>
      <x:c r="TKM5905" s="248"/>
      <x:c r="TKN5905" s="248"/>
      <x:c r="TKO5905" s="248"/>
      <x:c r="TKP5905" s="248"/>
      <x:c r="TKQ5905" s="248"/>
      <x:c r="TKR5905" s="248"/>
      <x:c r="TKS5905" s="248"/>
      <x:c r="TKT5905" s="248"/>
      <x:c r="TKU5905" s="248"/>
      <x:c r="TKV5905" s="248"/>
      <x:c r="TKW5905" s="248"/>
      <x:c r="TKX5905" s="248"/>
      <x:c r="TKY5905" s="248"/>
      <x:c r="TKZ5905" s="248"/>
      <x:c r="TLA5905" s="248"/>
      <x:c r="TLB5905" s="248"/>
      <x:c r="TLC5905" s="248"/>
      <x:c r="TLD5905" s="248"/>
      <x:c r="TLE5905" s="248"/>
      <x:c r="TLF5905" s="248"/>
      <x:c r="TLG5905" s="248"/>
      <x:c r="TLH5905" s="248"/>
      <x:c r="TLI5905" s="248"/>
      <x:c r="TLJ5905" s="248"/>
      <x:c r="TLK5905" s="248"/>
      <x:c r="TLL5905" s="248"/>
      <x:c r="TLM5905" s="248"/>
      <x:c r="TLN5905" s="248"/>
      <x:c r="TLO5905" s="248"/>
      <x:c r="TLP5905" s="248"/>
      <x:c r="TLQ5905" s="248"/>
      <x:c r="TLR5905" s="248"/>
      <x:c r="TLS5905" s="248"/>
      <x:c r="TLT5905" s="248"/>
      <x:c r="TLU5905" s="248"/>
      <x:c r="TLV5905" s="248"/>
      <x:c r="TLW5905" s="248"/>
      <x:c r="TLX5905" s="248"/>
      <x:c r="TLY5905" s="248"/>
      <x:c r="TLZ5905" s="248"/>
      <x:c r="TMA5905" s="248"/>
      <x:c r="TMB5905" s="248"/>
      <x:c r="TMC5905" s="248"/>
      <x:c r="TMD5905" s="248"/>
      <x:c r="TME5905" s="248"/>
      <x:c r="TMF5905" s="248"/>
      <x:c r="TMG5905" s="248"/>
      <x:c r="TMH5905" s="248"/>
      <x:c r="TMI5905" s="248"/>
      <x:c r="TMJ5905" s="248"/>
      <x:c r="TMK5905" s="248"/>
      <x:c r="TML5905" s="248"/>
      <x:c r="TMM5905" s="248"/>
      <x:c r="TMN5905" s="248"/>
      <x:c r="TMO5905" s="248"/>
      <x:c r="TMP5905" s="248"/>
      <x:c r="TMQ5905" s="248"/>
      <x:c r="TMR5905" s="248"/>
      <x:c r="TMS5905" s="248"/>
      <x:c r="TMT5905" s="248"/>
      <x:c r="TMU5905" s="248"/>
      <x:c r="TMV5905" s="248"/>
      <x:c r="TMW5905" s="248"/>
      <x:c r="TMX5905" s="248"/>
      <x:c r="TMY5905" s="248"/>
      <x:c r="TMZ5905" s="248"/>
      <x:c r="TNA5905" s="248"/>
      <x:c r="TNB5905" s="248"/>
      <x:c r="TNC5905" s="248"/>
      <x:c r="TND5905" s="248"/>
      <x:c r="TNE5905" s="248"/>
      <x:c r="TNF5905" s="248"/>
      <x:c r="TNG5905" s="248"/>
      <x:c r="TNH5905" s="248"/>
      <x:c r="TNI5905" s="248"/>
      <x:c r="TNJ5905" s="248"/>
      <x:c r="TNK5905" s="248"/>
      <x:c r="TNL5905" s="248"/>
      <x:c r="TNM5905" s="248"/>
      <x:c r="TNN5905" s="248"/>
      <x:c r="TNO5905" s="248"/>
      <x:c r="TNP5905" s="248"/>
      <x:c r="TNQ5905" s="248"/>
      <x:c r="TNR5905" s="248"/>
      <x:c r="TNS5905" s="248"/>
      <x:c r="TNT5905" s="248"/>
      <x:c r="TNU5905" s="248"/>
      <x:c r="TNV5905" s="248"/>
      <x:c r="TNW5905" s="248"/>
      <x:c r="TNX5905" s="248"/>
      <x:c r="TNY5905" s="248"/>
      <x:c r="TNZ5905" s="248"/>
      <x:c r="TOA5905" s="248"/>
      <x:c r="TOB5905" s="248"/>
      <x:c r="TOC5905" s="248"/>
      <x:c r="TOD5905" s="248"/>
      <x:c r="TOE5905" s="248"/>
      <x:c r="TOF5905" s="248"/>
      <x:c r="TOG5905" s="248"/>
      <x:c r="TOH5905" s="248"/>
      <x:c r="TOI5905" s="248"/>
      <x:c r="TOJ5905" s="248"/>
      <x:c r="TOK5905" s="248"/>
      <x:c r="TOL5905" s="248"/>
      <x:c r="TOM5905" s="248"/>
      <x:c r="TON5905" s="248"/>
      <x:c r="TOO5905" s="248"/>
      <x:c r="TOP5905" s="248"/>
      <x:c r="TOQ5905" s="248"/>
      <x:c r="TOR5905" s="248"/>
      <x:c r="TOS5905" s="248"/>
      <x:c r="TOT5905" s="248"/>
      <x:c r="TOU5905" s="248"/>
      <x:c r="TOV5905" s="248"/>
      <x:c r="TOW5905" s="248"/>
      <x:c r="TOX5905" s="248"/>
      <x:c r="TOY5905" s="248"/>
      <x:c r="TOZ5905" s="248"/>
      <x:c r="TPA5905" s="248"/>
      <x:c r="TPB5905" s="248"/>
      <x:c r="TPC5905" s="248"/>
      <x:c r="TPD5905" s="248"/>
      <x:c r="TPE5905" s="248"/>
      <x:c r="TPF5905" s="248"/>
      <x:c r="TPG5905" s="248"/>
      <x:c r="TPH5905" s="248"/>
      <x:c r="TPI5905" s="248"/>
      <x:c r="TPJ5905" s="248"/>
      <x:c r="TPK5905" s="248"/>
      <x:c r="TPL5905" s="248"/>
      <x:c r="TPM5905" s="248"/>
      <x:c r="TPN5905" s="248"/>
      <x:c r="TPO5905" s="248"/>
      <x:c r="TPP5905" s="248"/>
      <x:c r="TPQ5905" s="248"/>
      <x:c r="TPR5905" s="248"/>
      <x:c r="TPS5905" s="248"/>
      <x:c r="TPT5905" s="248"/>
      <x:c r="TPU5905" s="248"/>
      <x:c r="TPV5905" s="248"/>
      <x:c r="TPW5905" s="248"/>
      <x:c r="TPX5905" s="248"/>
      <x:c r="TPY5905" s="248"/>
      <x:c r="TPZ5905" s="248"/>
      <x:c r="TQA5905" s="248"/>
      <x:c r="TQB5905" s="248"/>
      <x:c r="TQC5905" s="248"/>
      <x:c r="TQD5905" s="248"/>
      <x:c r="TQE5905" s="248"/>
      <x:c r="TQF5905" s="248"/>
      <x:c r="TQG5905" s="248"/>
      <x:c r="TQH5905" s="248"/>
      <x:c r="TQI5905" s="248"/>
      <x:c r="TQJ5905" s="248"/>
      <x:c r="TQK5905" s="248"/>
      <x:c r="TQL5905" s="248"/>
      <x:c r="TQM5905" s="248"/>
      <x:c r="TQN5905" s="248"/>
      <x:c r="TQO5905" s="248"/>
      <x:c r="TQP5905" s="248"/>
      <x:c r="TQQ5905" s="248"/>
      <x:c r="TQR5905" s="248"/>
      <x:c r="TQS5905" s="248"/>
      <x:c r="TQT5905" s="248"/>
      <x:c r="TQU5905" s="248"/>
      <x:c r="TQV5905" s="248"/>
      <x:c r="TQW5905" s="248"/>
      <x:c r="TQX5905" s="248"/>
      <x:c r="TQY5905" s="248"/>
      <x:c r="TQZ5905" s="248"/>
      <x:c r="TRA5905" s="248"/>
      <x:c r="TRB5905" s="248"/>
      <x:c r="TRC5905" s="248"/>
      <x:c r="TRD5905" s="248"/>
      <x:c r="TRE5905" s="248"/>
      <x:c r="TRF5905" s="248"/>
      <x:c r="TRG5905" s="248"/>
      <x:c r="TRH5905" s="248"/>
      <x:c r="TRI5905" s="248"/>
      <x:c r="TRJ5905" s="248"/>
      <x:c r="TRK5905" s="248"/>
      <x:c r="TRL5905" s="248"/>
      <x:c r="TRM5905" s="248"/>
      <x:c r="TRN5905" s="248"/>
      <x:c r="TRO5905" s="248"/>
      <x:c r="TRP5905" s="248"/>
      <x:c r="TRQ5905" s="248"/>
      <x:c r="TRR5905" s="248"/>
      <x:c r="TRS5905" s="248"/>
      <x:c r="TRT5905" s="248"/>
      <x:c r="TRU5905" s="248"/>
      <x:c r="TRV5905" s="248"/>
      <x:c r="TRW5905" s="248"/>
      <x:c r="TRX5905" s="248"/>
      <x:c r="TRY5905" s="248"/>
      <x:c r="TRZ5905" s="248"/>
      <x:c r="TSA5905" s="248"/>
      <x:c r="TSB5905" s="248"/>
      <x:c r="TSC5905" s="248"/>
      <x:c r="TSD5905" s="248"/>
      <x:c r="TSE5905" s="248"/>
      <x:c r="TSF5905" s="248"/>
      <x:c r="TSG5905" s="248"/>
      <x:c r="TSH5905" s="248"/>
      <x:c r="TSI5905" s="248"/>
      <x:c r="TSJ5905" s="248"/>
      <x:c r="TSK5905" s="248"/>
      <x:c r="TSL5905" s="248"/>
      <x:c r="TSM5905" s="248"/>
      <x:c r="TSN5905" s="248"/>
      <x:c r="TSO5905" s="248"/>
      <x:c r="TSP5905" s="248"/>
      <x:c r="TSQ5905" s="248"/>
      <x:c r="TSR5905" s="248"/>
      <x:c r="TSS5905" s="248"/>
      <x:c r="TST5905" s="248"/>
      <x:c r="TSU5905" s="248"/>
      <x:c r="TSV5905" s="248"/>
      <x:c r="TSW5905" s="248"/>
      <x:c r="TSX5905" s="248"/>
      <x:c r="TSY5905" s="248"/>
      <x:c r="TSZ5905" s="248"/>
      <x:c r="TTA5905" s="248"/>
      <x:c r="TTB5905" s="248"/>
      <x:c r="TTC5905" s="248"/>
      <x:c r="TTD5905" s="248"/>
      <x:c r="TTE5905" s="248"/>
      <x:c r="TTF5905" s="248"/>
      <x:c r="TTG5905" s="248"/>
      <x:c r="TTH5905" s="248"/>
      <x:c r="TTI5905" s="248"/>
      <x:c r="TTJ5905" s="248"/>
      <x:c r="TTK5905" s="248"/>
      <x:c r="TTL5905" s="248"/>
      <x:c r="TTM5905" s="248"/>
      <x:c r="TTN5905" s="248"/>
      <x:c r="TTO5905" s="248"/>
      <x:c r="TTP5905" s="248"/>
      <x:c r="TTQ5905" s="248"/>
      <x:c r="TTR5905" s="248"/>
      <x:c r="TTS5905" s="248"/>
      <x:c r="TTT5905" s="248"/>
      <x:c r="TTU5905" s="248"/>
      <x:c r="TTV5905" s="248"/>
      <x:c r="TTW5905" s="248"/>
      <x:c r="TTX5905" s="248"/>
      <x:c r="TTY5905" s="248"/>
      <x:c r="TTZ5905" s="248"/>
      <x:c r="TUA5905" s="248"/>
      <x:c r="TUB5905" s="248"/>
      <x:c r="TUC5905" s="248"/>
      <x:c r="TUD5905" s="248"/>
      <x:c r="TUE5905" s="248"/>
      <x:c r="TUF5905" s="248"/>
      <x:c r="TUG5905" s="248"/>
      <x:c r="TUH5905" s="248"/>
      <x:c r="TUI5905" s="248"/>
      <x:c r="TUJ5905" s="248"/>
      <x:c r="TUK5905" s="248"/>
      <x:c r="TUL5905" s="248"/>
      <x:c r="TUM5905" s="248"/>
      <x:c r="TUN5905" s="248"/>
      <x:c r="TUO5905" s="248"/>
      <x:c r="TUP5905" s="248"/>
      <x:c r="TUQ5905" s="248"/>
      <x:c r="TUR5905" s="248"/>
      <x:c r="TUS5905" s="248"/>
      <x:c r="TUT5905" s="248"/>
      <x:c r="TUU5905" s="248"/>
      <x:c r="TUV5905" s="248"/>
      <x:c r="TUW5905" s="248"/>
      <x:c r="TUX5905" s="248"/>
      <x:c r="TUY5905" s="248"/>
      <x:c r="TUZ5905" s="248"/>
      <x:c r="TVA5905" s="248"/>
      <x:c r="TVB5905" s="248"/>
      <x:c r="TVC5905" s="248"/>
      <x:c r="TVD5905" s="248"/>
      <x:c r="TVE5905" s="248"/>
      <x:c r="TVF5905" s="248"/>
      <x:c r="TVG5905" s="248"/>
      <x:c r="TVH5905" s="248"/>
      <x:c r="TVI5905" s="248"/>
      <x:c r="TVJ5905" s="248"/>
      <x:c r="TVK5905" s="248"/>
      <x:c r="TVL5905" s="248"/>
      <x:c r="TVM5905" s="248"/>
      <x:c r="TVN5905" s="248"/>
      <x:c r="TVO5905" s="248"/>
      <x:c r="TVP5905" s="248"/>
      <x:c r="TVQ5905" s="248"/>
      <x:c r="TVR5905" s="248"/>
      <x:c r="TVS5905" s="248"/>
      <x:c r="TVT5905" s="248"/>
      <x:c r="TVU5905" s="248"/>
      <x:c r="TVV5905" s="248"/>
      <x:c r="TVW5905" s="248"/>
      <x:c r="TVX5905" s="248"/>
      <x:c r="TVY5905" s="248"/>
      <x:c r="TVZ5905" s="248"/>
      <x:c r="TWA5905" s="248"/>
      <x:c r="TWB5905" s="248"/>
      <x:c r="TWC5905" s="248"/>
      <x:c r="TWD5905" s="248"/>
      <x:c r="TWE5905" s="248"/>
      <x:c r="TWF5905" s="248"/>
      <x:c r="TWG5905" s="248"/>
      <x:c r="TWH5905" s="248"/>
      <x:c r="TWI5905" s="248"/>
      <x:c r="TWJ5905" s="248"/>
      <x:c r="TWK5905" s="248"/>
      <x:c r="TWL5905" s="248"/>
      <x:c r="TWM5905" s="248"/>
      <x:c r="TWN5905" s="248"/>
      <x:c r="TWO5905" s="248"/>
      <x:c r="TWP5905" s="248"/>
      <x:c r="TWQ5905" s="248"/>
      <x:c r="TWR5905" s="248"/>
      <x:c r="TWS5905" s="248"/>
      <x:c r="TWT5905" s="248"/>
      <x:c r="TWU5905" s="248"/>
      <x:c r="TWV5905" s="248"/>
      <x:c r="TWW5905" s="248"/>
      <x:c r="TWX5905" s="248"/>
      <x:c r="TWY5905" s="248"/>
      <x:c r="TWZ5905" s="248"/>
      <x:c r="TXA5905" s="248"/>
      <x:c r="TXB5905" s="248"/>
      <x:c r="TXC5905" s="248"/>
      <x:c r="TXD5905" s="248"/>
      <x:c r="TXE5905" s="248"/>
      <x:c r="TXF5905" s="248"/>
      <x:c r="TXG5905" s="248"/>
      <x:c r="TXH5905" s="248"/>
      <x:c r="TXI5905" s="248"/>
      <x:c r="TXJ5905" s="248"/>
      <x:c r="TXK5905" s="248"/>
      <x:c r="TXL5905" s="248"/>
      <x:c r="TXM5905" s="248"/>
      <x:c r="TXN5905" s="248"/>
      <x:c r="TXO5905" s="248"/>
      <x:c r="TXP5905" s="248"/>
      <x:c r="TXQ5905" s="248"/>
      <x:c r="TXR5905" s="248"/>
      <x:c r="TXS5905" s="248"/>
      <x:c r="TXT5905" s="248"/>
      <x:c r="TXU5905" s="248"/>
      <x:c r="TXV5905" s="248"/>
      <x:c r="TXW5905" s="248"/>
      <x:c r="TXX5905" s="248"/>
      <x:c r="TXY5905" s="248"/>
      <x:c r="TXZ5905" s="248"/>
      <x:c r="TYA5905" s="248"/>
      <x:c r="TYB5905" s="248"/>
      <x:c r="TYC5905" s="248"/>
      <x:c r="TYD5905" s="248"/>
      <x:c r="TYE5905" s="248"/>
      <x:c r="TYF5905" s="248"/>
      <x:c r="TYG5905" s="248"/>
      <x:c r="TYH5905" s="248"/>
      <x:c r="TYI5905" s="248"/>
      <x:c r="TYJ5905" s="248"/>
      <x:c r="TYK5905" s="248"/>
      <x:c r="TYL5905" s="248"/>
      <x:c r="TYM5905" s="248"/>
      <x:c r="TYN5905" s="248"/>
      <x:c r="TYO5905" s="248"/>
      <x:c r="TYP5905" s="248"/>
      <x:c r="TYQ5905" s="248"/>
      <x:c r="TYR5905" s="248"/>
      <x:c r="TYS5905" s="248"/>
      <x:c r="TYT5905" s="248"/>
      <x:c r="TYU5905" s="248"/>
      <x:c r="TYV5905" s="248"/>
      <x:c r="TYW5905" s="248"/>
      <x:c r="TYX5905" s="248"/>
      <x:c r="TYY5905" s="248"/>
      <x:c r="TYZ5905" s="248"/>
      <x:c r="TZA5905" s="248"/>
      <x:c r="TZB5905" s="248"/>
      <x:c r="TZC5905" s="248"/>
      <x:c r="TZD5905" s="248"/>
      <x:c r="TZE5905" s="248"/>
      <x:c r="TZF5905" s="248"/>
      <x:c r="TZG5905" s="248"/>
      <x:c r="TZH5905" s="248"/>
      <x:c r="TZI5905" s="248"/>
      <x:c r="TZJ5905" s="248"/>
      <x:c r="TZK5905" s="248"/>
      <x:c r="TZL5905" s="248"/>
      <x:c r="TZM5905" s="248"/>
      <x:c r="TZN5905" s="248"/>
      <x:c r="TZO5905" s="248"/>
      <x:c r="TZP5905" s="248"/>
      <x:c r="TZQ5905" s="248"/>
      <x:c r="TZR5905" s="248"/>
      <x:c r="TZS5905" s="248"/>
      <x:c r="TZT5905" s="248"/>
      <x:c r="TZU5905" s="248"/>
      <x:c r="TZV5905" s="248"/>
      <x:c r="TZW5905" s="248"/>
      <x:c r="TZX5905" s="248"/>
      <x:c r="TZY5905" s="248"/>
      <x:c r="TZZ5905" s="248"/>
      <x:c r="UAA5905" s="248"/>
      <x:c r="UAB5905" s="248"/>
      <x:c r="UAC5905" s="248"/>
      <x:c r="UAD5905" s="248"/>
      <x:c r="UAE5905" s="248"/>
      <x:c r="UAF5905" s="248"/>
      <x:c r="UAG5905" s="248"/>
      <x:c r="UAH5905" s="248"/>
      <x:c r="UAI5905" s="248"/>
      <x:c r="UAJ5905" s="248"/>
      <x:c r="UAK5905" s="248"/>
      <x:c r="UAL5905" s="248"/>
      <x:c r="UAM5905" s="248"/>
      <x:c r="UAN5905" s="248"/>
      <x:c r="UAO5905" s="248"/>
      <x:c r="UAP5905" s="248"/>
      <x:c r="UAQ5905" s="248"/>
      <x:c r="UAR5905" s="248"/>
      <x:c r="UAS5905" s="248"/>
      <x:c r="UAT5905" s="248"/>
      <x:c r="UAU5905" s="248"/>
      <x:c r="UAV5905" s="248"/>
      <x:c r="UAW5905" s="248"/>
      <x:c r="UAX5905" s="248"/>
      <x:c r="UAY5905" s="248"/>
      <x:c r="UAZ5905" s="248"/>
      <x:c r="UBA5905" s="248"/>
      <x:c r="UBB5905" s="248"/>
      <x:c r="UBC5905" s="248"/>
      <x:c r="UBD5905" s="248"/>
      <x:c r="UBE5905" s="248"/>
      <x:c r="UBF5905" s="248"/>
      <x:c r="UBG5905" s="248"/>
      <x:c r="UBH5905" s="248"/>
      <x:c r="UBI5905" s="248"/>
      <x:c r="UBJ5905" s="248"/>
      <x:c r="UBK5905" s="248"/>
      <x:c r="UBL5905" s="248"/>
      <x:c r="UBM5905" s="248"/>
      <x:c r="UBN5905" s="248"/>
      <x:c r="UBO5905" s="248"/>
      <x:c r="UBP5905" s="248"/>
      <x:c r="UBQ5905" s="248"/>
      <x:c r="UBR5905" s="248"/>
      <x:c r="UBS5905" s="248"/>
      <x:c r="UBT5905" s="248"/>
      <x:c r="UBU5905" s="248"/>
      <x:c r="UBV5905" s="248"/>
      <x:c r="UBW5905" s="248"/>
      <x:c r="UBX5905" s="248"/>
      <x:c r="UBY5905" s="248"/>
      <x:c r="UBZ5905" s="248"/>
      <x:c r="UCA5905" s="248"/>
      <x:c r="UCB5905" s="248"/>
      <x:c r="UCC5905" s="248"/>
      <x:c r="UCD5905" s="248"/>
      <x:c r="UCE5905" s="248"/>
      <x:c r="UCF5905" s="248"/>
      <x:c r="UCG5905" s="248"/>
      <x:c r="UCH5905" s="248"/>
      <x:c r="UCI5905" s="248"/>
      <x:c r="UCJ5905" s="248"/>
      <x:c r="UCK5905" s="248"/>
      <x:c r="UCL5905" s="248"/>
      <x:c r="UCM5905" s="248"/>
      <x:c r="UCN5905" s="248"/>
      <x:c r="UCO5905" s="248"/>
      <x:c r="UCP5905" s="248"/>
      <x:c r="UCQ5905" s="248"/>
      <x:c r="UCR5905" s="248"/>
      <x:c r="UCS5905" s="248"/>
      <x:c r="UCT5905" s="248"/>
      <x:c r="UCU5905" s="248"/>
      <x:c r="UCV5905" s="248"/>
      <x:c r="UCW5905" s="248"/>
      <x:c r="UCX5905" s="248"/>
      <x:c r="UCY5905" s="248"/>
      <x:c r="UCZ5905" s="248"/>
      <x:c r="UDA5905" s="248"/>
      <x:c r="UDB5905" s="248"/>
      <x:c r="UDC5905" s="248"/>
      <x:c r="UDD5905" s="248"/>
      <x:c r="UDE5905" s="248"/>
      <x:c r="UDF5905" s="248"/>
      <x:c r="UDG5905" s="248"/>
      <x:c r="UDH5905" s="248"/>
      <x:c r="UDI5905" s="248"/>
      <x:c r="UDJ5905" s="248"/>
      <x:c r="UDK5905" s="248"/>
      <x:c r="UDL5905" s="248"/>
      <x:c r="UDM5905" s="248"/>
      <x:c r="UDN5905" s="248"/>
      <x:c r="UDO5905" s="248"/>
      <x:c r="UDP5905" s="248"/>
      <x:c r="UDQ5905" s="248"/>
      <x:c r="UDR5905" s="248"/>
      <x:c r="UDS5905" s="248"/>
      <x:c r="UDT5905" s="248"/>
      <x:c r="UDU5905" s="248"/>
      <x:c r="UDV5905" s="248"/>
      <x:c r="UDW5905" s="248"/>
      <x:c r="UDX5905" s="248"/>
      <x:c r="UDY5905" s="248"/>
      <x:c r="UDZ5905" s="248"/>
      <x:c r="UEA5905" s="248"/>
      <x:c r="UEB5905" s="248"/>
      <x:c r="UEC5905" s="248"/>
      <x:c r="UED5905" s="248"/>
      <x:c r="UEE5905" s="248"/>
      <x:c r="UEF5905" s="248"/>
      <x:c r="UEG5905" s="248"/>
      <x:c r="UEH5905" s="248"/>
      <x:c r="UEI5905" s="248"/>
      <x:c r="UEJ5905" s="248"/>
      <x:c r="UEK5905" s="248"/>
      <x:c r="UEL5905" s="248"/>
      <x:c r="UEM5905" s="248"/>
      <x:c r="UEN5905" s="248"/>
      <x:c r="UEO5905" s="248"/>
      <x:c r="UEP5905" s="248"/>
      <x:c r="UEQ5905" s="248"/>
      <x:c r="UER5905" s="248"/>
      <x:c r="UES5905" s="248"/>
      <x:c r="UET5905" s="248"/>
      <x:c r="UEU5905" s="248"/>
      <x:c r="UEV5905" s="248"/>
      <x:c r="UEW5905" s="248"/>
      <x:c r="UEX5905" s="248"/>
      <x:c r="UEY5905" s="248"/>
      <x:c r="UEZ5905" s="248"/>
      <x:c r="UFA5905" s="248"/>
      <x:c r="UFB5905" s="248"/>
      <x:c r="UFC5905" s="248"/>
      <x:c r="UFD5905" s="248"/>
      <x:c r="UFE5905" s="248"/>
      <x:c r="UFF5905" s="248"/>
      <x:c r="UFG5905" s="248"/>
      <x:c r="UFH5905" s="248"/>
      <x:c r="UFI5905" s="248"/>
      <x:c r="UFJ5905" s="248"/>
      <x:c r="UFK5905" s="248"/>
      <x:c r="UFL5905" s="248"/>
      <x:c r="UFM5905" s="248"/>
      <x:c r="UFN5905" s="248"/>
      <x:c r="UFO5905" s="248"/>
      <x:c r="UFP5905" s="248"/>
      <x:c r="UFQ5905" s="248"/>
      <x:c r="UFR5905" s="248"/>
      <x:c r="UFS5905" s="248"/>
      <x:c r="UFT5905" s="248"/>
      <x:c r="UFU5905" s="248"/>
      <x:c r="UFV5905" s="248"/>
      <x:c r="UFW5905" s="248"/>
      <x:c r="UFX5905" s="248"/>
      <x:c r="UFY5905" s="248"/>
      <x:c r="UFZ5905" s="248"/>
      <x:c r="UGA5905" s="248"/>
      <x:c r="UGB5905" s="248"/>
      <x:c r="UGC5905" s="248"/>
      <x:c r="UGD5905" s="248"/>
      <x:c r="UGE5905" s="248"/>
      <x:c r="UGF5905" s="248"/>
      <x:c r="UGG5905" s="248"/>
      <x:c r="UGH5905" s="248"/>
      <x:c r="UGI5905" s="248"/>
      <x:c r="UGJ5905" s="248"/>
      <x:c r="UGK5905" s="248"/>
      <x:c r="UGL5905" s="248"/>
      <x:c r="UGM5905" s="248"/>
      <x:c r="UGN5905" s="248"/>
      <x:c r="UGO5905" s="248"/>
      <x:c r="UGP5905" s="248"/>
      <x:c r="UGQ5905" s="248"/>
      <x:c r="UGR5905" s="248"/>
      <x:c r="UGS5905" s="248"/>
      <x:c r="UGT5905" s="248"/>
      <x:c r="UGU5905" s="248"/>
      <x:c r="UGV5905" s="248"/>
      <x:c r="UGW5905" s="248"/>
      <x:c r="UGX5905" s="248"/>
      <x:c r="UGY5905" s="248"/>
      <x:c r="UGZ5905" s="248"/>
      <x:c r="UHA5905" s="248"/>
      <x:c r="UHB5905" s="248"/>
      <x:c r="UHC5905" s="248"/>
      <x:c r="UHD5905" s="248"/>
      <x:c r="UHE5905" s="248"/>
      <x:c r="UHF5905" s="248"/>
      <x:c r="UHG5905" s="248"/>
      <x:c r="UHH5905" s="248"/>
      <x:c r="UHI5905" s="248"/>
      <x:c r="UHJ5905" s="248"/>
      <x:c r="UHK5905" s="248"/>
      <x:c r="UHL5905" s="248"/>
      <x:c r="UHM5905" s="248"/>
      <x:c r="UHN5905" s="248"/>
      <x:c r="UHO5905" s="248"/>
      <x:c r="UHP5905" s="248"/>
      <x:c r="UHQ5905" s="248"/>
      <x:c r="UHR5905" s="248"/>
      <x:c r="UHS5905" s="248"/>
      <x:c r="UHT5905" s="248"/>
      <x:c r="UHU5905" s="248"/>
      <x:c r="UHV5905" s="248"/>
      <x:c r="UHW5905" s="248"/>
      <x:c r="UHX5905" s="248"/>
      <x:c r="UHY5905" s="248"/>
      <x:c r="UHZ5905" s="248"/>
      <x:c r="UIA5905" s="248"/>
      <x:c r="UIB5905" s="248"/>
      <x:c r="UIC5905" s="248"/>
      <x:c r="UID5905" s="248"/>
      <x:c r="UIE5905" s="248"/>
      <x:c r="UIF5905" s="248"/>
      <x:c r="UIG5905" s="248"/>
      <x:c r="UIH5905" s="248"/>
      <x:c r="UII5905" s="248"/>
      <x:c r="UIJ5905" s="248"/>
      <x:c r="UIK5905" s="248"/>
      <x:c r="UIL5905" s="248"/>
      <x:c r="UIM5905" s="248"/>
      <x:c r="UIN5905" s="248"/>
      <x:c r="UIO5905" s="248"/>
      <x:c r="UIP5905" s="248"/>
      <x:c r="UIQ5905" s="248"/>
      <x:c r="UIR5905" s="248"/>
      <x:c r="UIS5905" s="248"/>
      <x:c r="UIT5905" s="248"/>
      <x:c r="UIU5905" s="248"/>
      <x:c r="UIV5905" s="248"/>
      <x:c r="UIW5905" s="248"/>
      <x:c r="UIX5905" s="248"/>
      <x:c r="UIY5905" s="248"/>
      <x:c r="UIZ5905" s="248"/>
      <x:c r="UJA5905" s="248"/>
      <x:c r="UJB5905" s="248"/>
      <x:c r="UJC5905" s="248"/>
      <x:c r="UJD5905" s="248"/>
      <x:c r="UJE5905" s="248"/>
      <x:c r="UJF5905" s="248"/>
      <x:c r="UJG5905" s="248"/>
      <x:c r="UJH5905" s="248"/>
      <x:c r="UJI5905" s="248"/>
      <x:c r="UJJ5905" s="248"/>
      <x:c r="UJK5905" s="248"/>
      <x:c r="UJL5905" s="248"/>
      <x:c r="UJM5905" s="248"/>
      <x:c r="UJN5905" s="248"/>
      <x:c r="UJO5905" s="248"/>
      <x:c r="UJP5905" s="248"/>
      <x:c r="UJQ5905" s="248"/>
      <x:c r="UJR5905" s="248"/>
      <x:c r="UJS5905" s="248"/>
      <x:c r="UJT5905" s="248"/>
      <x:c r="UJU5905" s="248"/>
      <x:c r="UJV5905" s="248"/>
      <x:c r="UJW5905" s="248"/>
      <x:c r="UJX5905" s="248"/>
      <x:c r="UJY5905" s="248"/>
      <x:c r="UJZ5905" s="248"/>
      <x:c r="UKA5905" s="248"/>
      <x:c r="UKB5905" s="248"/>
      <x:c r="UKC5905" s="248"/>
      <x:c r="UKD5905" s="248"/>
      <x:c r="UKE5905" s="248"/>
      <x:c r="UKF5905" s="248"/>
      <x:c r="UKG5905" s="248"/>
      <x:c r="UKH5905" s="248"/>
      <x:c r="UKI5905" s="248"/>
      <x:c r="UKJ5905" s="248"/>
      <x:c r="UKK5905" s="248"/>
      <x:c r="UKL5905" s="248"/>
      <x:c r="UKM5905" s="248"/>
      <x:c r="UKN5905" s="248"/>
      <x:c r="UKO5905" s="248"/>
      <x:c r="UKP5905" s="248"/>
      <x:c r="UKQ5905" s="248"/>
      <x:c r="UKR5905" s="248"/>
      <x:c r="UKS5905" s="248"/>
      <x:c r="UKT5905" s="248"/>
      <x:c r="UKU5905" s="248"/>
      <x:c r="UKV5905" s="248"/>
      <x:c r="UKW5905" s="248"/>
      <x:c r="UKX5905" s="248"/>
      <x:c r="UKY5905" s="248"/>
      <x:c r="UKZ5905" s="248"/>
      <x:c r="ULA5905" s="248"/>
      <x:c r="ULB5905" s="248"/>
      <x:c r="ULC5905" s="248"/>
      <x:c r="ULD5905" s="248"/>
      <x:c r="ULE5905" s="248"/>
      <x:c r="ULF5905" s="248"/>
      <x:c r="ULG5905" s="248"/>
      <x:c r="ULH5905" s="248"/>
      <x:c r="ULI5905" s="248"/>
      <x:c r="ULJ5905" s="248"/>
      <x:c r="ULK5905" s="248"/>
      <x:c r="ULL5905" s="248"/>
      <x:c r="ULM5905" s="248"/>
      <x:c r="ULN5905" s="248"/>
      <x:c r="ULO5905" s="248"/>
      <x:c r="ULP5905" s="248"/>
      <x:c r="ULQ5905" s="248"/>
      <x:c r="ULR5905" s="248"/>
      <x:c r="ULS5905" s="248"/>
      <x:c r="ULT5905" s="248"/>
      <x:c r="ULU5905" s="248"/>
      <x:c r="ULV5905" s="248"/>
      <x:c r="ULW5905" s="248"/>
      <x:c r="ULX5905" s="248"/>
      <x:c r="ULY5905" s="248"/>
      <x:c r="ULZ5905" s="248"/>
      <x:c r="UMA5905" s="248"/>
      <x:c r="UMB5905" s="248"/>
      <x:c r="UMC5905" s="248"/>
      <x:c r="UMD5905" s="248"/>
      <x:c r="UME5905" s="248"/>
      <x:c r="UMF5905" s="248"/>
      <x:c r="UMG5905" s="248"/>
      <x:c r="UMH5905" s="248"/>
      <x:c r="UMI5905" s="248"/>
      <x:c r="UMJ5905" s="248"/>
      <x:c r="UMK5905" s="248"/>
      <x:c r="UML5905" s="248"/>
      <x:c r="UMM5905" s="248"/>
      <x:c r="UMN5905" s="248"/>
      <x:c r="UMO5905" s="248"/>
      <x:c r="UMP5905" s="248"/>
      <x:c r="UMQ5905" s="248"/>
      <x:c r="UMR5905" s="248"/>
      <x:c r="UMS5905" s="248"/>
      <x:c r="UMT5905" s="248"/>
      <x:c r="UMU5905" s="248"/>
      <x:c r="UMV5905" s="248"/>
      <x:c r="UMW5905" s="248"/>
      <x:c r="UMX5905" s="248"/>
      <x:c r="UMY5905" s="248"/>
      <x:c r="UMZ5905" s="248"/>
      <x:c r="UNA5905" s="248"/>
      <x:c r="UNB5905" s="248"/>
      <x:c r="UNC5905" s="248"/>
      <x:c r="UND5905" s="248"/>
      <x:c r="UNE5905" s="248"/>
      <x:c r="UNF5905" s="248"/>
      <x:c r="UNG5905" s="248"/>
      <x:c r="UNH5905" s="248"/>
      <x:c r="UNI5905" s="248"/>
      <x:c r="UNJ5905" s="248"/>
      <x:c r="UNK5905" s="248"/>
      <x:c r="UNL5905" s="248"/>
      <x:c r="UNM5905" s="248"/>
      <x:c r="UNN5905" s="248"/>
      <x:c r="UNO5905" s="248"/>
      <x:c r="UNP5905" s="248"/>
      <x:c r="UNQ5905" s="248"/>
      <x:c r="UNR5905" s="248"/>
      <x:c r="UNS5905" s="248"/>
      <x:c r="UNT5905" s="248"/>
      <x:c r="UNU5905" s="248"/>
      <x:c r="UNV5905" s="248"/>
      <x:c r="UNW5905" s="248"/>
      <x:c r="UNX5905" s="248"/>
      <x:c r="UNY5905" s="248"/>
      <x:c r="UNZ5905" s="248"/>
      <x:c r="UOA5905" s="248"/>
      <x:c r="UOB5905" s="248"/>
      <x:c r="UOC5905" s="248"/>
      <x:c r="UOD5905" s="248"/>
      <x:c r="UOE5905" s="248"/>
      <x:c r="UOF5905" s="248"/>
      <x:c r="UOG5905" s="248"/>
      <x:c r="UOH5905" s="248"/>
      <x:c r="UOI5905" s="248"/>
      <x:c r="UOJ5905" s="248"/>
      <x:c r="UOK5905" s="248"/>
      <x:c r="UOL5905" s="248"/>
      <x:c r="UOM5905" s="248"/>
      <x:c r="UON5905" s="248"/>
      <x:c r="UOO5905" s="248"/>
      <x:c r="UOP5905" s="248"/>
      <x:c r="UOQ5905" s="248"/>
      <x:c r="UOR5905" s="248"/>
      <x:c r="UOS5905" s="248"/>
      <x:c r="UOT5905" s="248"/>
      <x:c r="UOU5905" s="248"/>
      <x:c r="UOV5905" s="248"/>
      <x:c r="UOW5905" s="248"/>
      <x:c r="UOX5905" s="248"/>
      <x:c r="UOY5905" s="248"/>
      <x:c r="UOZ5905" s="248"/>
      <x:c r="UPA5905" s="248"/>
      <x:c r="UPB5905" s="248"/>
      <x:c r="UPC5905" s="248"/>
      <x:c r="UPD5905" s="248"/>
      <x:c r="UPE5905" s="248"/>
      <x:c r="UPF5905" s="248"/>
      <x:c r="UPG5905" s="248"/>
      <x:c r="UPH5905" s="248"/>
      <x:c r="UPI5905" s="248"/>
      <x:c r="UPJ5905" s="248"/>
      <x:c r="UPK5905" s="248"/>
      <x:c r="UPL5905" s="248"/>
      <x:c r="UPM5905" s="248"/>
      <x:c r="UPN5905" s="248"/>
      <x:c r="UPO5905" s="248"/>
      <x:c r="UPP5905" s="248"/>
      <x:c r="UPQ5905" s="248"/>
      <x:c r="UPR5905" s="248"/>
      <x:c r="UPS5905" s="248"/>
      <x:c r="UPT5905" s="248"/>
      <x:c r="UPU5905" s="248"/>
      <x:c r="UPV5905" s="248"/>
      <x:c r="UPW5905" s="248"/>
      <x:c r="UPX5905" s="248"/>
      <x:c r="UPY5905" s="248"/>
      <x:c r="UPZ5905" s="248"/>
      <x:c r="UQA5905" s="248"/>
      <x:c r="UQB5905" s="248"/>
      <x:c r="UQC5905" s="248"/>
      <x:c r="UQD5905" s="248"/>
      <x:c r="UQE5905" s="248"/>
      <x:c r="UQF5905" s="248"/>
      <x:c r="UQG5905" s="248"/>
      <x:c r="UQH5905" s="248"/>
      <x:c r="UQI5905" s="248"/>
      <x:c r="UQJ5905" s="248"/>
      <x:c r="UQK5905" s="248"/>
      <x:c r="UQL5905" s="248"/>
      <x:c r="UQM5905" s="248"/>
      <x:c r="UQN5905" s="248"/>
      <x:c r="UQO5905" s="248"/>
      <x:c r="UQP5905" s="248"/>
      <x:c r="UQQ5905" s="248"/>
      <x:c r="UQR5905" s="248"/>
      <x:c r="UQS5905" s="248"/>
      <x:c r="UQT5905" s="248"/>
      <x:c r="UQU5905" s="248"/>
      <x:c r="UQV5905" s="248"/>
      <x:c r="UQW5905" s="248"/>
      <x:c r="UQX5905" s="248"/>
      <x:c r="UQY5905" s="248"/>
      <x:c r="UQZ5905" s="248"/>
      <x:c r="URA5905" s="248"/>
      <x:c r="URB5905" s="248"/>
      <x:c r="URC5905" s="248"/>
      <x:c r="URD5905" s="248"/>
      <x:c r="URE5905" s="248"/>
      <x:c r="URF5905" s="248"/>
      <x:c r="URG5905" s="248"/>
      <x:c r="URH5905" s="248"/>
      <x:c r="URI5905" s="248"/>
      <x:c r="URJ5905" s="248"/>
      <x:c r="URK5905" s="248"/>
      <x:c r="URL5905" s="248"/>
      <x:c r="URM5905" s="248"/>
      <x:c r="URN5905" s="248"/>
      <x:c r="URO5905" s="248"/>
      <x:c r="URP5905" s="248"/>
      <x:c r="URQ5905" s="248"/>
      <x:c r="URR5905" s="248"/>
      <x:c r="URS5905" s="248"/>
      <x:c r="URT5905" s="248"/>
      <x:c r="URU5905" s="248"/>
      <x:c r="URV5905" s="248"/>
      <x:c r="URW5905" s="248"/>
      <x:c r="URX5905" s="248"/>
      <x:c r="URY5905" s="248"/>
      <x:c r="URZ5905" s="248"/>
      <x:c r="USA5905" s="248"/>
      <x:c r="USB5905" s="248"/>
      <x:c r="USC5905" s="248"/>
      <x:c r="USD5905" s="248"/>
      <x:c r="USE5905" s="248"/>
      <x:c r="USF5905" s="248"/>
      <x:c r="USG5905" s="248"/>
      <x:c r="USH5905" s="248"/>
      <x:c r="USI5905" s="248"/>
      <x:c r="USJ5905" s="248"/>
      <x:c r="USK5905" s="248"/>
      <x:c r="USL5905" s="248"/>
      <x:c r="USM5905" s="248"/>
      <x:c r="USN5905" s="248"/>
      <x:c r="USO5905" s="248"/>
      <x:c r="USP5905" s="248"/>
      <x:c r="USQ5905" s="248"/>
      <x:c r="USR5905" s="248"/>
      <x:c r="USS5905" s="248"/>
      <x:c r="UST5905" s="248"/>
      <x:c r="USU5905" s="248"/>
      <x:c r="USV5905" s="248"/>
      <x:c r="USW5905" s="248"/>
      <x:c r="USX5905" s="248"/>
      <x:c r="USY5905" s="248"/>
      <x:c r="USZ5905" s="248"/>
      <x:c r="UTA5905" s="248"/>
      <x:c r="UTB5905" s="248"/>
      <x:c r="UTC5905" s="248"/>
      <x:c r="UTD5905" s="248"/>
      <x:c r="UTE5905" s="248"/>
      <x:c r="UTF5905" s="248"/>
      <x:c r="UTG5905" s="248"/>
      <x:c r="UTH5905" s="248"/>
      <x:c r="UTI5905" s="248"/>
      <x:c r="UTJ5905" s="248"/>
      <x:c r="UTK5905" s="248"/>
      <x:c r="UTL5905" s="248"/>
      <x:c r="UTM5905" s="248"/>
      <x:c r="UTN5905" s="248"/>
      <x:c r="UTO5905" s="248"/>
      <x:c r="UTP5905" s="248"/>
      <x:c r="UTQ5905" s="248"/>
      <x:c r="UTR5905" s="248"/>
      <x:c r="UTS5905" s="248"/>
      <x:c r="UTT5905" s="248"/>
      <x:c r="UTU5905" s="248"/>
      <x:c r="UTV5905" s="248"/>
      <x:c r="UTW5905" s="248"/>
      <x:c r="UTX5905" s="248"/>
      <x:c r="UTY5905" s="248"/>
      <x:c r="UTZ5905" s="248"/>
      <x:c r="UUA5905" s="248"/>
      <x:c r="UUB5905" s="248"/>
      <x:c r="UUC5905" s="248"/>
      <x:c r="UUD5905" s="248"/>
      <x:c r="UUE5905" s="248"/>
      <x:c r="UUF5905" s="248"/>
      <x:c r="UUG5905" s="248"/>
      <x:c r="UUH5905" s="248"/>
      <x:c r="UUI5905" s="248"/>
      <x:c r="UUJ5905" s="248"/>
      <x:c r="UUK5905" s="248"/>
      <x:c r="UUL5905" s="248"/>
      <x:c r="UUM5905" s="248"/>
      <x:c r="UUN5905" s="248"/>
      <x:c r="UUO5905" s="248"/>
      <x:c r="UUP5905" s="248"/>
      <x:c r="UUQ5905" s="248"/>
      <x:c r="UUR5905" s="248"/>
      <x:c r="UUS5905" s="248"/>
      <x:c r="UUT5905" s="248"/>
      <x:c r="UUU5905" s="248"/>
      <x:c r="UUV5905" s="248"/>
      <x:c r="UUW5905" s="248"/>
      <x:c r="UUX5905" s="248"/>
      <x:c r="UUY5905" s="248"/>
      <x:c r="UUZ5905" s="248"/>
      <x:c r="UVA5905" s="248"/>
      <x:c r="UVB5905" s="248"/>
      <x:c r="UVC5905" s="248"/>
      <x:c r="UVD5905" s="248"/>
      <x:c r="UVE5905" s="248"/>
      <x:c r="UVF5905" s="248"/>
      <x:c r="UVG5905" s="248"/>
      <x:c r="UVH5905" s="248"/>
      <x:c r="UVI5905" s="248"/>
      <x:c r="UVJ5905" s="248"/>
      <x:c r="UVK5905" s="248"/>
      <x:c r="UVL5905" s="248"/>
      <x:c r="UVM5905" s="248"/>
      <x:c r="UVN5905" s="248"/>
      <x:c r="UVO5905" s="248"/>
      <x:c r="UVP5905" s="248"/>
      <x:c r="UVQ5905" s="248"/>
      <x:c r="UVR5905" s="248"/>
      <x:c r="UVS5905" s="248"/>
      <x:c r="UVT5905" s="248"/>
      <x:c r="UVU5905" s="248"/>
      <x:c r="UVV5905" s="248"/>
      <x:c r="UVW5905" s="248"/>
      <x:c r="UVX5905" s="248"/>
      <x:c r="UVY5905" s="248"/>
      <x:c r="UVZ5905" s="248"/>
      <x:c r="UWA5905" s="248"/>
      <x:c r="UWB5905" s="248"/>
      <x:c r="UWC5905" s="248"/>
      <x:c r="UWD5905" s="248"/>
      <x:c r="UWE5905" s="248"/>
      <x:c r="UWF5905" s="248"/>
      <x:c r="UWG5905" s="248"/>
      <x:c r="UWH5905" s="248"/>
      <x:c r="UWI5905" s="248"/>
      <x:c r="UWJ5905" s="248"/>
      <x:c r="UWK5905" s="248"/>
      <x:c r="UWL5905" s="248"/>
      <x:c r="UWM5905" s="248"/>
      <x:c r="UWN5905" s="248"/>
      <x:c r="UWO5905" s="248"/>
      <x:c r="UWP5905" s="248"/>
      <x:c r="UWQ5905" s="248"/>
      <x:c r="UWR5905" s="248"/>
      <x:c r="UWS5905" s="248"/>
      <x:c r="UWT5905" s="248"/>
      <x:c r="UWU5905" s="248"/>
      <x:c r="UWV5905" s="248"/>
      <x:c r="UWW5905" s="248"/>
      <x:c r="UWX5905" s="248"/>
      <x:c r="UWY5905" s="248"/>
      <x:c r="UWZ5905" s="248"/>
      <x:c r="UXA5905" s="248"/>
      <x:c r="UXB5905" s="248"/>
      <x:c r="UXC5905" s="248"/>
      <x:c r="UXD5905" s="248"/>
      <x:c r="UXE5905" s="248"/>
      <x:c r="UXF5905" s="248"/>
      <x:c r="UXG5905" s="248"/>
      <x:c r="UXH5905" s="248"/>
      <x:c r="UXI5905" s="248"/>
      <x:c r="UXJ5905" s="248"/>
      <x:c r="UXK5905" s="248"/>
      <x:c r="UXL5905" s="248"/>
      <x:c r="UXM5905" s="248"/>
      <x:c r="UXN5905" s="248"/>
      <x:c r="UXO5905" s="248"/>
      <x:c r="UXP5905" s="248"/>
      <x:c r="UXQ5905" s="248"/>
      <x:c r="UXR5905" s="248"/>
      <x:c r="UXS5905" s="248"/>
      <x:c r="UXT5905" s="248"/>
      <x:c r="UXU5905" s="248"/>
      <x:c r="UXV5905" s="248"/>
      <x:c r="UXW5905" s="248"/>
      <x:c r="UXX5905" s="248"/>
      <x:c r="UXY5905" s="248"/>
      <x:c r="UXZ5905" s="248"/>
      <x:c r="UYA5905" s="248"/>
      <x:c r="UYB5905" s="248"/>
      <x:c r="UYC5905" s="248"/>
      <x:c r="UYD5905" s="248"/>
      <x:c r="UYE5905" s="248"/>
      <x:c r="UYF5905" s="248"/>
      <x:c r="UYG5905" s="248"/>
      <x:c r="UYH5905" s="248"/>
      <x:c r="UYI5905" s="248"/>
      <x:c r="UYJ5905" s="248"/>
      <x:c r="UYK5905" s="248"/>
      <x:c r="UYL5905" s="248"/>
      <x:c r="UYM5905" s="248"/>
      <x:c r="UYN5905" s="248"/>
      <x:c r="UYO5905" s="248"/>
      <x:c r="UYP5905" s="248"/>
      <x:c r="UYQ5905" s="248"/>
      <x:c r="UYR5905" s="248"/>
      <x:c r="UYS5905" s="248"/>
      <x:c r="UYT5905" s="248"/>
      <x:c r="UYU5905" s="248"/>
      <x:c r="UYV5905" s="248"/>
      <x:c r="UYW5905" s="248"/>
      <x:c r="UYX5905" s="248"/>
      <x:c r="UYY5905" s="248"/>
      <x:c r="UYZ5905" s="248"/>
      <x:c r="UZA5905" s="248"/>
      <x:c r="UZB5905" s="248"/>
      <x:c r="UZC5905" s="248"/>
      <x:c r="UZD5905" s="248"/>
      <x:c r="UZE5905" s="248"/>
      <x:c r="UZF5905" s="248"/>
      <x:c r="UZG5905" s="248"/>
      <x:c r="UZH5905" s="248"/>
      <x:c r="UZI5905" s="248"/>
      <x:c r="UZJ5905" s="248"/>
      <x:c r="UZK5905" s="248"/>
      <x:c r="UZL5905" s="248"/>
      <x:c r="UZM5905" s="248"/>
      <x:c r="UZN5905" s="248"/>
      <x:c r="UZO5905" s="248"/>
      <x:c r="UZP5905" s="248"/>
      <x:c r="UZQ5905" s="248"/>
      <x:c r="UZR5905" s="248"/>
      <x:c r="UZS5905" s="248"/>
      <x:c r="UZT5905" s="248"/>
      <x:c r="UZU5905" s="248"/>
      <x:c r="UZV5905" s="248"/>
      <x:c r="UZW5905" s="248"/>
      <x:c r="UZX5905" s="248"/>
      <x:c r="UZY5905" s="248"/>
      <x:c r="UZZ5905" s="248"/>
      <x:c r="VAA5905" s="248"/>
      <x:c r="VAB5905" s="248"/>
      <x:c r="VAC5905" s="248"/>
      <x:c r="VAD5905" s="248"/>
      <x:c r="VAE5905" s="248"/>
      <x:c r="VAF5905" s="248"/>
      <x:c r="VAG5905" s="248"/>
      <x:c r="VAH5905" s="248"/>
      <x:c r="VAI5905" s="248"/>
      <x:c r="VAJ5905" s="248"/>
      <x:c r="VAK5905" s="248"/>
      <x:c r="VAL5905" s="248"/>
      <x:c r="VAM5905" s="248"/>
      <x:c r="VAN5905" s="248"/>
      <x:c r="VAO5905" s="248"/>
      <x:c r="VAP5905" s="248"/>
      <x:c r="VAQ5905" s="248"/>
      <x:c r="VAR5905" s="248"/>
      <x:c r="VAS5905" s="248"/>
      <x:c r="VAT5905" s="248"/>
      <x:c r="VAU5905" s="248"/>
      <x:c r="VAV5905" s="248"/>
      <x:c r="VAW5905" s="248"/>
      <x:c r="VAX5905" s="248"/>
      <x:c r="VAY5905" s="248"/>
      <x:c r="VAZ5905" s="248"/>
      <x:c r="VBA5905" s="248"/>
      <x:c r="VBB5905" s="248"/>
      <x:c r="VBC5905" s="248"/>
      <x:c r="VBD5905" s="248"/>
      <x:c r="VBE5905" s="248"/>
      <x:c r="VBF5905" s="248"/>
      <x:c r="VBG5905" s="248"/>
      <x:c r="VBH5905" s="248"/>
      <x:c r="VBI5905" s="248"/>
      <x:c r="VBJ5905" s="248"/>
      <x:c r="VBK5905" s="248"/>
      <x:c r="VBL5905" s="248"/>
      <x:c r="VBM5905" s="248"/>
      <x:c r="VBN5905" s="248"/>
      <x:c r="VBO5905" s="248"/>
      <x:c r="VBP5905" s="248"/>
      <x:c r="VBQ5905" s="248"/>
      <x:c r="VBR5905" s="248"/>
      <x:c r="VBS5905" s="248"/>
      <x:c r="VBT5905" s="248"/>
      <x:c r="VBU5905" s="248"/>
      <x:c r="VBV5905" s="248"/>
      <x:c r="VBW5905" s="248"/>
      <x:c r="VBX5905" s="248"/>
      <x:c r="VBY5905" s="248"/>
      <x:c r="VBZ5905" s="248"/>
      <x:c r="VCA5905" s="248"/>
      <x:c r="VCB5905" s="248"/>
      <x:c r="VCC5905" s="248"/>
      <x:c r="VCD5905" s="248"/>
      <x:c r="VCE5905" s="248"/>
      <x:c r="VCF5905" s="248"/>
      <x:c r="VCG5905" s="248"/>
      <x:c r="VCH5905" s="248"/>
      <x:c r="VCI5905" s="248"/>
      <x:c r="VCJ5905" s="248"/>
      <x:c r="VCK5905" s="248"/>
      <x:c r="VCL5905" s="248"/>
      <x:c r="VCM5905" s="248"/>
      <x:c r="VCN5905" s="248"/>
      <x:c r="VCO5905" s="248"/>
      <x:c r="VCP5905" s="248"/>
      <x:c r="VCQ5905" s="248"/>
      <x:c r="VCR5905" s="248"/>
      <x:c r="VCS5905" s="248"/>
      <x:c r="VCT5905" s="248"/>
      <x:c r="VCU5905" s="248"/>
      <x:c r="VCV5905" s="248"/>
      <x:c r="VCW5905" s="248"/>
      <x:c r="VCX5905" s="248"/>
      <x:c r="VCY5905" s="248"/>
      <x:c r="VCZ5905" s="248"/>
      <x:c r="VDA5905" s="248"/>
      <x:c r="VDB5905" s="248"/>
      <x:c r="VDC5905" s="248"/>
      <x:c r="VDD5905" s="248"/>
      <x:c r="VDE5905" s="248"/>
      <x:c r="VDF5905" s="248"/>
      <x:c r="VDG5905" s="248"/>
      <x:c r="VDH5905" s="248"/>
      <x:c r="VDI5905" s="248"/>
      <x:c r="VDJ5905" s="248"/>
      <x:c r="VDK5905" s="248"/>
      <x:c r="VDL5905" s="248"/>
      <x:c r="VDM5905" s="248"/>
      <x:c r="VDN5905" s="248"/>
      <x:c r="VDO5905" s="248"/>
      <x:c r="VDP5905" s="248"/>
      <x:c r="VDQ5905" s="248"/>
      <x:c r="VDR5905" s="248"/>
      <x:c r="VDS5905" s="248"/>
      <x:c r="VDT5905" s="248"/>
      <x:c r="VDU5905" s="248"/>
      <x:c r="VDV5905" s="248"/>
      <x:c r="VDW5905" s="248"/>
      <x:c r="VDX5905" s="248"/>
      <x:c r="VDY5905" s="248"/>
      <x:c r="VDZ5905" s="248"/>
      <x:c r="VEA5905" s="248"/>
      <x:c r="VEB5905" s="248"/>
      <x:c r="VEC5905" s="248"/>
      <x:c r="VED5905" s="248"/>
      <x:c r="VEE5905" s="248"/>
      <x:c r="VEF5905" s="248"/>
      <x:c r="VEG5905" s="248"/>
      <x:c r="VEH5905" s="248"/>
      <x:c r="VEI5905" s="248"/>
      <x:c r="VEJ5905" s="248"/>
      <x:c r="VEK5905" s="248"/>
      <x:c r="VEL5905" s="248"/>
      <x:c r="VEM5905" s="248"/>
      <x:c r="VEN5905" s="248"/>
      <x:c r="VEO5905" s="248"/>
      <x:c r="VEP5905" s="248"/>
      <x:c r="VEQ5905" s="248"/>
      <x:c r="VER5905" s="248"/>
      <x:c r="VES5905" s="248"/>
      <x:c r="VET5905" s="248"/>
      <x:c r="VEU5905" s="248"/>
      <x:c r="VEV5905" s="248"/>
      <x:c r="VEW5905" s="248"/>
      <x:c r="VEX5905" s="248"/>
      <x:c r="VEY5905" s="248"/>
      <x:c r="VEZ5905" s="248"/>
      <x:c r="VFA5905" s="248"/>
      <x:c r="VFB5905" s="248"/>
      <x:c r="VFC5905" s="248"/>
      <x:c r="VFD5905" s="248"/>
      <x:c r="VFE5905" s="248"/>
      <x:c r="VFF5905" s="248"/>
      <x:c r="VFG5905" s="248"/>
      <x:c r="VFH5905" s="248"/>
      <x:c r="VFI5905" s="248"/>
      <x:c r="VFJ5905" s="248"/>
      <x:c r="VFK5905" s="248"/>
      <x:c r="VFL5905" s="248"/>
      <x:c r="VFM5905" s="248"/>
      <x:c r="VFN5905" s="248"/>
      <x:c r="VFO5905" s="248"/>
      <x:c r="VFP5905" s="248"/>
      <x:c r="VFQ5905" s="248"/>
      <x:c r="VFR5905" s="248"/>
      <x:c r="VFS5905" s="248"/>
      <x:c r="VFT5905" s="248"/>
      <x:c r="VFU5905" s="248"/>
      <x:c r="VFV5905" s="248"/>
      <x:c r="VFW5905" s="248"/>
      <x:c r="VFX5905" s="248"/>
      <x:c r="VFY5905" s="248"/>
      <x:c r="VFZ5905" s="248"/>
      <x:c r="VGA5905" s="248"/>
      <x:c r="VGB5905" s="248"/>
      <x:c r="VGC5905" s="248"/>
      <x:c r="VGD5905" s="248"/>
      <x:c r="VGE5905" s="248"/>
      <x:c r="VGF5905" s="248"/>
      <x:c r="VGG5905" s="248"/>
      <x:c r="VGH5905" s="248"/>
      <x:c r="VGI5905" s="248"/>
      <x:c r="VGJ5905" s="248"/>
      <x:c r="VGK5905" s="248"/>
      <x:c r="VGL5905" s="248"/>
      <x:c r="VGM5905" s="248"/>
      <x:c r="VGN5905" s="248"/>
      <x:c r="VGO5905" s="248"/>
      <x:c r="VGP5905" s="248"/>
      <x:c r="VGQ5905" s="248"/>
      <x:c r="VGR5905" s="248"/>
      <x:c r="VGS5905" s="248"/>
      <x:c r="VGT5905" s="248"/>
      <x:c r="VGU5905" s="248"/>
      <x:c r="VGV5905" s="248"/>
      <x:c r="VGW5905" s="248"/>
      <x:c r="VGX5905" s="248"/>
      <x:c r="VGY5905" s="248"/>
      <x:c r="VGZ5905" s="248"/>
      <x:c r="VHA5905" s="248"/>
      <x:c r="VHB5905" s="248"/>
      <x:c r="VHC5905" s="248"/>
      <x:c r="VHD5905" s="248"/>
      <x:c r="VHE5905" s="248"/>
      <x:c r="VHF5905" s="248"/>
      <x:c r="VHG5905" s="248"/>
      <x:c r="VHH5905" s="248"/>
      <x:c r="VHI5905" s="248"/>
      <x:c r="VHJ5905" s="248"/>
      <x:c r="VHK5905" s="248"/>
      <x:c r="VHL5905" s="248"/>
      <x:c r="VHM5905" s="248"/>
      <x:c r="VHN5905" s="248"/>
      <x:c r="VHO5905" s="248"/>
      <x:c r="VHP5905" s="248"/>
      <x:c r="VHQ5905" s="248"/>
      <x:c r="VHR5905" s="248"/>
      <x:c r="VHS5905" s="248"/>
      <x:c r="VHT5905" s="248"/>
      <x:c r="VHU5905" s="248"/>
      <x:c r="VHV5905" s="248"/>
      <x:c r="VHW5905" s="248"/>
      <x:c r="VHX5905" s="248"/>
      <x:c r="VHY5905" s="248"/>
      <x:c r="VHZ5905" s="248"/>
      <x:c r="VIA5905" s="248"/>
      <x:c r="VIB5905" s="248"/>
      <x:c r="VIC5905" s="248"/>
      <x:c r="VID5905" s="248"/>
      <x:c r="VIE5905" s="248"/>
      <x:c r="VIF5905" s="248"/>
      <x:c r="VIG5905" s="248"/>
      <x:c r="VIH5905" s="248"/>
      <x:c r="VII5905" s="248"/>
      <x:c r="VIJ5905" s="248"/>
      <x:c r="VIK5905" s="248"/>
      <x:c r="VIL5905" s="248"/>
      <x:c r="VIM5905" s="248"/>
      <x:c r="VIN5905" s="248"/>
      <x:c r="VIO5905" s="248"/>
      <x:c r="VIP5905" s="248"/>
      <x:c r="VIQ5905" s="248"/>
      <x:c r="VIR5905" s="248"/>
      <x:c r="VIS5905" s="248"/>
      <x:c r="VIT5905" s="248"/>
      <x:c r="VIU5905" s="248"/>
      <x:c r="VIV5905" s="248"/>
      <x:c r="VIW5905" s="248"/>
      <x:c r="VIX5905" s="248"/>
      <x:c r="VIY5905" s="248"/>
      <x:c r="VIZ5905" s="248"/>
      <x:c r="VJA5905" s="248"/>
      <x:c r="VJB5905" s="248"/>
      <x:c r="VJC5905" s="248"/>
      <x:c r="VJD5905" s="248"/>
      <x:c r="VJE5905" s="248"/>
      <x:c r="VJF5905" s="248"/>
      <x:c r="VJG5905" s="248"/>
      <x:c r="VJH5905" s="248"/>
      <x:c r="VJI5905" s="248"/>
      <x:c r="VJJ5905" s="248"/>
      <x:c r="VJK5905" s="248"/>
      <x:c r="VJL5905" s="248"/>
      <x:c r="VJM5905" s="248"/>
      <x:c r="VJN5905" s="248"/>
      <x:c r="VJO5905" s="248"/>
      <x:c r="VJP5905" s="248"/>
      <x:c r="VJQ5905" s="248"/>
      <x:c r="VJR5905" s="248"/>
      <x:c r="VJS5905" s="248"/>
      <x:c r="VJT5905" s="248"/>
      <x:c r="VJU5905" s="248"/>
      <x:c r="VJV5905" s="248"/>
      <x:c r="VJW5905" s="248"/>
      <x:c r="VJX5905" s="248"/>
      <x:c r="VJY5905" s="248"/>
      <x:c r="VJZ5905" s="248"/>
      <x:c r="VKA5905" s="248"/>
      <x:c r="VKB5905" s="248"/>
      <x:c r="VKC5905" s="248"/>
      <x:c r="VKD5905" s="248"/>
      <x:c r="VKE5905" s="248"/>
      <x:c r="VKF5905" s="248"/>
      <x:c r="VKG5905" s="248"/>
      <x:c r="VKH5905" s="248"/>
      <x:c r="VKI5905" s="248"/>
      <x:c r="VKJ5905" s="248"/>
      <x:c r="VKK5905" s="248"/>
      <x:c r="VKL5905" s="248"/>
      <x:c r="VKM5905" s="248"/>
      <x:c r="VKN5905" s="248"/>
      <x:c r="VKO5905" s="248"/>
      <x:c r="VKP5905" s="248"/>
      <x:c r="VKQ5905" s="248"/>
      <x:c r="VKR5905" s="248"/>
      <x:c r="VKS5905" s="248"/>
      <x:c r="VKT5905" s="248"/>
      <x:c r="VKU5905" s="248"/>
      <x:c r="VKV5905" s="248"/>
      <x:c r="VKW5905" s="248"/>
      <x:c r="VKX5905" s="248"/>
      <x:c r="VKY5905" s="248"/>
      <x:c r="VKZ5905" s="248"/>
      <x:c r="VLA5905" s="248"/>
      <x:c r="VLB5905" s="248"/>
      <x:c r="VLC5905" s="248"/>
      <x:c r="VLD5905" s="248"/>
      <x:c r="VLE5905" s="248"/>
      <x:c r="VLF5905" s="248"/>
      <x:c r="VLG5905" s="248"/>
      <x:c r="VLH5905" s="248"/>
      <x:c r="VLI5905" s="248"/>
      <x:c r="VLJ5905" s="248"/>
      <x:c r="VLK5905" s="248"/>
      <x:c r="VLL5905" s="248"/>
      <x:c r="VLM5905" s="248"/>
      <x:c r="VLN5905" s="248"/>
      <x:c r="VLO5905" s="248"/>
      <x:c r="VLP5905" s="248"/>
      <x:c r="VLQ5905" s="248"/>
      <x:c r="VLR5905" s="248"/>
      <x:c r="VLS5905" s="248"/>
      <x:c r="VLT5905" s="248"/>
      <x:c r="VLU5905" s="248"/>
      <x:c r="VLV5905" s="248"/>
      <x:c r="VLW5905" s="248"/>
      <x:c r="VLX5905" s="248"/>
      <x:c r="VLY5905" s="248"/>
      <x:c r="VLZ5905" s="248"/>
      <x:c r="VMA5905" s="248"/>
      <x:c r="VMB5905" s="248"/>
      <x:c r="VMC5905" s="248"/>
      <x:c r="VMD5905" s="248"/>
      <x:c r="VME5905" s="248"/>
      <x:c r="VMF5905" s="248"/>
      <x:c r="VMG5905" s="248"/>
      <x:c r="VMH5905" s="248"/>
      <x:c r="VMI5905" s="248"/>
      <x:c r="VMJ5905" s="248"/>
      <x:c r="VMK5905" s="248"/>
      <x:c r="VML5905" s="248"/>
      <x:c r="VMM5905" s="248"/>
      <x:c r="VMN5905" s="248"/>
      <x:c r="VMO5905" s="248"/>
      <x:c r="VMP5905" s="248"/>
      <x:c r="VMQ5905" s="248"/>
      <x:c r="VMR5905" s="248"/>
      <x:c r="VMS5905" s="248"/>
      <x:c r="VMT5905" s="248"/>
      <x:c r="VMU5905" s="248"/>
      <x:c r="VMV5905" s="248"/>
      <x:c r="VMW5905" s="248"/>
      <x:c r="VMX5905" s="248"/>
      <x:c r="VMY5905" s="248"/>
      <x:c r="VMZ5905" s="248"/>
      <x:c r="VNA5905" s="248"/>
      <x:c r="VNB5905" s="248"/>
      <x:c r="VNC5905" s="248"/>
      <x:c r="VND5905" s="248"/>
      <x:c r="VNE5905" s="248"/>
      <x:c r="VNF5905" s="248"/>
      <x:c r="VNG5905" s="248"/>
      <x:c r="VNH5905" s="248"/>
      <x:c r="VNI5905" s="248"/>
      <x:c r="VNJ5905" s="248"/>
      <x:c r="VNK5905" s="248"/>
      <x:c r="VNL5905" s="248"/>
      <x:c r="VNM5905" s="248"/>
      <x:c r="VNN5905" s="248"/>
      <x:c r="VNO5905" s="248"/>
      <x:c r="VNP5905" s="248"/>
      <x:c r="VNQ5905" s="248"/>
      <x:c r="VNR5905" s="248"/>
      <x:c r="VNS5905" s="248"/>
      <x:c r="VNT5905" s="248"/>
      <x:c r="VNU5905" s="248"/>
      <x:c r="VNV5905" s="248"/>
      <x:c r="VNW5905" s="248"/>
      <x:c r="VNX5905" s="248"/>
      <x:c r="VNY5905" s="248"/>
      <x:c r="VNZ5905" s="248"/>
      <x:c r="VOA5905" s="248"/>
      <x:c r="VOB5905" s="248"/>
      <x:c r="VOC5905" s="248"/>
      <x:c r="VOD5905" s="248"/>
      <x:c r="VOE5905" s="248"/>
      <x:c r="VOF5905" s="248"/>
      <x:c r="VOG5905" s="248"/>
      <x:c r="VOH5905" s="248"/>
      <x:c r="VOI5905" s="248"/>
      <x:c r="VOJ5905" s="248"/>
      <x:c r="VOK5905" s="248"/>
      <x:c r="VOL5905" s="248"/>
      <x:c r="VOM5905" s="248"/>
      <x:c r="VON5905" s="248"/>
      <x:c r="VOO5905" s="248"/>
      <x:c r="VOP5905" s="248"/>
      <x:c r="VOQ5905" s="248"/>
      <x:c r="VOR5905" s="248"/>
      <x:c r="VOS5905" s="248"/>
      <x:c r="VOT5905" s="248"/>
      <x:c r="VOU5905" s="248"/>
      <x:c r="VOV5905" s="248"/>
      <x:c r="VOW5905" s="248"/>
      <x:c r="VOX5905" s="248"/>
      <x:c r="VOY5905" s="248"/>
      <x:c r="VOZ5905" s="248"/>
      <x:c r="VPA5905" s="248"/>
      <x:c r="VPB5905" s="248"/>
      <x:c r="VPC5905" s="248"/>
      <x:c r="VPD5905" s="248"/>
      <x:c r="VPE5905" s="248"/>
      <x:c r="VPF5905" s="248"/>
      <x:c r="VPG5905" s="248"/>
      <x:c r="VPH5905" s="248"/>
      <x:c r="VPI5905" s="248"/>
      <x:c r="VPJ5905" s="248"/>
      <x:c r="VPK5905" s="248"/>
      <x:c r="VPL5905" s="248"/>
      <x:c r="VPM5905" s="248"/>
      <x:c r="VPN5905" s="248"/>
      <x:c r="VPO5905" s="248"/>
      <x:c r="VPP5905" s="248"/>
      <x:c r="VPQ5905" s="248"/>
      <x:c r="VPR5905" s="248"/>
      <x:c r="VPS5905" s="248"/>
      <x:c r="VPT5905" s="248"/>
      <x:c r="VPU5905" s="248"/>
      <x:c r="VPV5905" s="248"/>
      <x:c r="VPW5905" s="248"/>
      <x:c r="VPX5905" s="248"/>
      <x:c r="VPY5905" s="248"/>
      <x:c r="VPZ5905" s="248"/>
      <x:c r="VQA5905" s="248"/>
      <x:c r="VQB5905" s="248"/>
      <x:c r="VQC5905" s="248"/>
      <x:c r="VQD5905" s="248"/>
      <x:c r="VQE5905" s="248"/>
      <x:c r="VQF5905" s="248"/>
      <x:c r="VQG5905" s="248"/>
      <x:c r="VQH5905" s="248"/>
      <x:c r="VQI5905" s="248"/>
      <x:c r="VQJ5905" s="248"/>
      <x:c r="VQK5905" s="248"/>
      <x:c r="VQL5905" s="248"/>
      <x:c r="VQM5905" s="248"/>
      <x:c r="VQN5905" s="248"/>
      <x:c r="VQO5905" s="248"/>
      <x:c r="VQP5905" s="248"/>
      <x:c r="VQQ5905" s="248"/>
      <x:c r="VQR5905" s="248"/>
      <x:c r="VQS5905" s="248"/>
      <x:c r="VQT5905" s="248"/>
      <x:c r="VQU5905" s="248"/>
      <x:c r="VQV5905" s="248"/>
      <x:c r="VQW5905" s="248"/>
      <x:c r="VQX5905" s="248"/>
      <x:c r="VQY5905" s="248"/>
      <x:c r="VQZ5905" s="248"/>
      <x:c r="VRA5905" s="248"/>
      <x:c r="VRB5905" s="248"/>
      <x:c r="VRC5905" s="248"/>
      <x:c r="VRD5905" s="248"/>
      <x:c r="VRE5905" s="248"/>
      <x:c r="VRF5905" s="248"/>
      <x:c r="VRG5905" s="248"/>
      <x:c r="VRH5905" s="248"/>
      <x:c r="VRI5905" s="248"/>
      <x:c r="VRJ5905" s="248"/>
      <x:c r="VRK5905" s="248"/>
      <x:c r="VRL5905" s="248"/>
      <x:c r="VRM5905" s="248"/>
      <x:c r="VRN5905" s="248"/>
      <x:c r="VRO5905" s="248"/>
      <x:c r="VRP5905" s="248"/>
      <x:c r="VRQ5905" s="248"/>
      <x:c r="VRR5905" s="248"/>
      <x:c r="VRS5905" s="248"/>
      <x:c r="VRT5905" s="248"/>
      <x:c r="VRU5905" s="248"/>
      <x:c r="VRV5905" s="248"/>
      <x:c r="VRW5905" s="248"/>
      <x:c r="VRX5905" s="248"/>
      <x:c r="VRY5905" s="248"/>
      <x:c r="VRZ5905" s="248"/>
      <x:c r="VSA5905" s="248"/>
      <x:c r="VSB5905" s="248"/>
      <x:c r="VSC5905" s="248"/>
      <x:c r="VSD5905" s="248"/>
      <x:c r="VSE5905" s="248"/>
      <x:c r="VSF5905" s="248"/>
      <x:c r="VSG5905" s="248"/>
      <x:c r="VSH5905" s="248"/>
      <x:c r="VSI5905" s="248"/>
      <x:c r="VSJ5905" s="248"/>
      <x:c r="VSK5905" s="248"/>
      <x:c r="VSL5905" s="248"/>
      <x:c r="VSM5905" s="248"/>
      <x:c r="VSN5905" s="248"/>
      <x:c r="VSO5905" s="248"/>
      <x:c r="VSP5905" s="248"/>
      <x:c r="VSQ5905" s="248"/>
      <x:c r="VSR5905" s="248"/>
      <x:c r="VSS5905" s="248"/>
      <x:c r="VST5905" s="248"/>
      <x:c r="VSU5905" s="248"/>
      <x:c r="VSV5905" s="248"/>
      <x:c r="VSW5905" s="248"/>
      <x:c r="VSX5905" s="248"/>
      <x:c r="VSY5905" s="248"/>
      <x:c r="VSZ5905" s="248"/>
      <x:c r="VTA5905" s="248"/>
      <x:c r="VTB5905" s="248"/>
      <x:c r="VTC5905" s="248"/>
      <x:c r="VTD5905" s="248"/>
      <x:c r="VTE5905" s="248"/>
      <x:c r="VTF5905" s="248"/>
      <x:c r="VTG5905" s="248"/>
      <x:c r="VTH5905" s="248"/>
      <x:c r="VTI5905" s="248"/>
      <x:c r="VTJ5905" s="248"/>
      <x:c r="VTK5905" s="248"/>
      <x:c r="VTL5905" s="248"/>
      <x:c r="VTM5905" s="248"/>
      <x:c r="VTN5905" s="248"/>
      <x:c r="VTO5905" s="248"/>
      <x:c r="VTP5905" s="248"/>
      <x:c r="VTQ5905" s="248"/>
      <x:c r="VTR5905" s="248"/>
      <x:c r="VTS5905" s="248"/>
      <x:c r="VTT5905" s="248"/>
      <x:c r="VTU5905" s="248"/>
      <x:c r="VTV5905" s="248"/>
      <x:c r="VTW5905" s="248"/>
      <x:c r="VTX5905" s="248"/>
      <x:c r="VTY5905" s="248"/>
      <x:c r="VTZ5905" s="248"/>
      <x:c r="VUA5905" s="248"/>
      <x:c r="VUB5905" s="248"/>
      <x:c r="VUC5905" s="248"/>
      <x:c r="VUD5905" s="248"/>
      <x:c r="VUE5905" s="248"/>
      <x:c r="VUF5905" s="248"/>
      <x:c r="VUG5905" s="248"/>
      <x:c r="VUH5905" s="248"/>
      <x:c r="VUI5905" s="248"/>
      <x:c r="VUJ5905" s="248"/>
      <x:c r="VUK5905" s="248"/>
      <x:c r="VUL5905" s="248"/>
      <x:c r="VUM5905" s="248"/>
      <x:c r="VUN5905" s="248"/>
      <x:c r="VUO5905" s="248"/>
      <x:c r="VUP5905" s="248"/>
      <x:c r="VUQ5905" s="248"/>
      <x:c r="VUR5905" s="248"/>
      <x:c r="VUS5905" s="248"/>
      <x:c r="VUT5905" s="248"/>
      <x:c r="VUU5905" s="248"/>
      <x:c r="VUV5905" s="248"/>
      <x:c r="VUW5905" s="248"/>
      <x:c r="VUX5905" s="248"/>
      <x:c r="VUY5905" s="248"/>
      <x:c r="VUZ5905" s="248"/>
      <x:c r="VVA5905" s="248"/>
      <x:c r="VVB5905" s="248"/>
      <x:c r="VVC5905" s="248"/>
      <x:c r="VVD5905" s="248"/>
      <x:c r="VVE5905" s="248"/>
      <x:c r="VVF5905" s="248"/>
      <x:c r="VVG5905" s="248"/>
      <x:c r="VVH5905" s="248"/>
      <x:c r="VVI5905" s="248"/>
      <x:c r="VVJ5905" s="248"/>
      <x:c r="VVK5905" s="248"/>
      <x:c r="VVL5905" s="248"/>
      <x:c r="VVM5905" s="248"/>
      <x:c r="VVN5905" s="248"/>
      <x:c r="VVO5905" s="248"/>
      <x:c r="VVP5905" s="248"/>
      <x:c r="VVQ5905" s="248"/>
      <x:c r="VVR5905" s="248"/>
      <x:c r="VVS5905" s="248"/>
      <x:c r="VVT5905" s="248"/>
      <x:c r="VVU5905" s="248"/>
      <x:c r="VVV5905" s="248"/>
      <x:c r="VVW5905" s="248"/>
      <x:c r="VVX5905" s="248"/>
      <x:c r="VVY5905" s="248"/>
      <x:c r="VVZ5905" s="248"/>
      <x:c r="VWA5905" s="248"/>
      <x:c r="VWB5905" s="248"/>
      <x:c r="VWC5905" s="248"/>
      <x:c r="VWD5905" s="248"/>
      <x:c r="VWE5905" s="248"/>
      <x:c r="VWF5905" s="248"/>
      <x:c r="VWG5905" s="248"/>
      <x:c r="VWH5905" s="248"/>
      <x:c r="VWI5905" s="248"/>
      <x:c r="VWJ5905" s="248"/>
      <x:c r="VWK5905" s="248"/>
      <x:c r="VWL5905" s="248"/>
      <x:c r="VWM5905" s="248"/>
      <x:c r="VWN5905" s="248"/>
      <x:c r="VWO5905" s="248"/>
      <x:c r="VWP5905" s="248"/>
      <x:c r="VWQ5905" s="248"/>
      <x:c r="VWR5905" s="248"/>
      <x:c r="VWS5905" s="248"/>
      <x:c r="VWT5905" s="248"/>
      <x:c r="VWU5905" s="248"/>
      <x:c r="VWV5905" s="248"/>
      <x:c r="VWW5905" s="248"/>
      <x:c r="VWX5905" s="248"/>
      <x:c r="VWY5905" s="248"/>
      <x:c r="VWZ5905" s="248"/>
      <x:c r="VXA5905" s="248"/>
      <x:c r="VXB5905" s="248"/>
      <x:c r="VXC5905" s="248"/>
      <x:c r="VXD5905" s="248"/>
      <x:c r="VXE5905" s="248"/>
      <x:c r="VXF5905" s="248"/>
      <x:c r="VXG5905" s="248"/>
      <x:c r="VXH5905" s="248"/>
      <x:c r="VXI5905" s="248"/>
      <x:c r="VXJ5905" s="248"/>
      <x:c r="VXK5905" s="248"/>
      <x:c r="VXL5905" s="248"/>
      <x:c r="VXM5905" s="248"/>
      <x:c r="VXN5905" s="248"/>
      <x:c r="VXO5905" s="248"/>
      <x:c r="VXP5905" s="248"/>
      <x:c r="VXQ5905" s="248"/>
      <x:c r="VXR5905" s="248"/>
      <x:c r="VXS5905" s="248"/>
      <x:c r="VXT5905" s="248"/>
      <x:c r="VXU5905" s="248"/>
      <x:c r="VXV5905" s="248"/>
      <x:c r="VXW5905" s="248"/>
      <x:c r="VXX5905" s="248"/>
      <x:c r="VXY5905" s="248"/>
      <x:c r="VXZ5905" s="248"/>
      <x:c r="VYA5905" s="248"/>
      <x:c r="VYB5905" s="248"/>
      <x:c r="VYC5905" s="248"/>
      <x:c r="VYD5905" s="248"/>
      <x:c r="VYE5905" s="248"/>
      <x:c r="VYF5905" s="248"/>
      <x:c r="VYG5905" s="248"/>
      <x:c r="VYH5905" s="248"/>
      <x:c r="VYI5905" s="248"/>
      <x:c r="VYJ5905" s="248"/>
      <x:c r="VYK5905" s="248"/>
      <x:c r="VYL5905" s="248"/>
      <x:c r="VYM5905" s="248"/>
      <x:c r="VYN5905" s="248"/>
      <x:c r="VYO5905" s="248"/>
      <x:c r="VYP5905" s="248"/>
      <x:c r="VYQ5905" s="248"/>
      <x:c r="VYR5905" s="248"/>
      <x:c r="VYS5905" s="248"/>
      <x:c r="VYT5905" s="248"/>
      <x:c r="VYU5905" s="248"/>
      <x:c r="VYV5905" s="248"/>
      <x:c r="VYW5905" s="248"/>
      <x:c r="VYX5905" s="248"/>
      <x:c r="VYY5905" s="248"/>
      <x:c r="VYZ5905" s="248"/>
      <x:c r="VZA5905" s="248"/>
      <x:c r="VZB5905" s="248"/>
      <x:c r="VZC5905" s="248"/>
      <x:c r="VZD5905" s="248"/>
      <x:c r="VZE5905" s="248"/>
      <x:c r="VZF5905" s="248"/>
      <x:c r="VZG5905" s="248"/>
      <x:c r="VZH5905" s="248"/>
      <x:c r="VZI5905" s="248"/>
      <x:c r="VZJ5905" s="248"/>
      <x:c r="VZK5905" s="248"/>
      <x:c r="VZL5905" s="248"/>
      <x:c r="VZM5905" s="248"/>
      <x:c r="VZN5905" s="248"/>
      <x:c r="VZO5905" s="248"/>
      <x:c r="VZP5905" s="248"/>
      <x:c r="VZQ5905" s="248"/>
      <x:c r="VZR5905" s="248"/>
      <x:c r="VZS5905" s="248"/>
      <x:c r="VZT5905" s="248"/>
      <x:c r="VZU5905" s="248"/>
      <x:c r="VZV5905" s="248"/>
      <x:c r="VZW5905" s="248"/>
      <x:c r="VZX5905" s="248"/>
      <x:c r="VZY5905" s="248"/>
      <x:c r="VZZ5905" s="248"/>
      <x:c r="WAA5905" s="248"/>
      <x:c r="WAB5905" s="248"/>
      <x:c r="WAC5905" s="248"/>
      <x:c r="WAD5905" s="248"/>
      <x:c r="WAE5905" s="248"/>
      <x:c r="WAF5905" s="248"/>
      <x:c r="WAG5905" s="248"/>
      <x:c r="WAH5905" s="248"/>
      <x:c r="WAI5905" s="248"/>
      <x:c r="WAJ5905" s="248"/>
      <x:c r="WAK5905" s="248"/>
      <x:c r="WAL5905" s="248"/>
      <x:c r="WAM5905" s="248"/>
      <x:c r="WAN5905" s="248"/>
      <x:c r="WAO5905" s="248"/>
      <x:c r="WAP5905" s="248"/>
      <x:c r="WAQ5905" s="248"/>
      <x:c r="WAR5905" s="248"/>
      <x:c r="WAS5905" s="248"/>
      <x:c r="WAT5905" s="248"/>
      <x:c r="WAU5905" s="248"/>
      <x:c r="WAV5905" s="248"/>
      <x:c r="WAW5905" s="248"/>
      <x:c r="WAX5905" s="248"/>
      <x:c r="WAY5905" s="248"/>
      <x:c r="WAZ5905" s="248"/>
      <x:c r="WBA5905" s="248"/>
      <x:c r="WBB5905" s="248"/>
      <x:c r="WBC5905" s="248"/>
      <x:c r="WBD5905" s="248"/>
      <x:c r="WBE5905" s="248"/>
      <x:c r="WBF5905" s="248"/>
      <x:c r="WBG5905" s="248"/>
      <x:c r="WBH5905" s="248"/>
      <x:c r="WBI5905" s="248"/>
      <x:c r="WBJ5905" s="248"/>
      <x:c r="WBK5905" s="248"/>
      <x:c r="WBL5905" s="248"/>
      <x:c r="WBM5905" s="248"/>
      <x:c r="WBN5905" s="248"/>
      <x:c r="WBO5905" s="248"/>
      <x:c r="WBP5905" s="248"/>
      <x:c r="WBQ5905" s="248"/>
      <x:c r="WBR5905" s="248"/>
      <x:c r="WBS5905" s="248"/>
      <x:c r="WBT5905" s="248"/>
      <x:c r="WBU5905" s="248"/>
      <x:c r="WBV5905" s="248"/>
      <x:c r="WBW5905" s="248"/>
      <x:c r="WBX5905" s="248"/>
      <x:c r="WBY5905" s="248"/>
      <x:c r="WBZ5905" s="248"/>
      <x:c r="WCA5905" s="248"/>
      <x:c r="WCB5905" s="248"/>
      <x:c r="WCC5905" s="248"/>
      <x:c r="WCD5905" s="248"/>
      <x:c r="WCE5905" s="248"/>
      <x:c r="WCF5905" s="248"/>
      <x:c r="WCG5905" s="248"/>
      <x:c r="WCH5905" s="248"/>
      <x:c r="WCI5905" s="248"/>
      <x:c r="WCJ5905" s="248"/>
      <x:c r="WCK5905" s="248"/>
      <x:c r="WCL5905" s="248"/>
      <x:c r="WCM5905" s="248"/>
      <x:c r="WCN5905" s="248"/>
      <x:c r="WCO5905" s="248"/>
      <x:c r="WCP5905" s="248"/>
      <x:c r="WCQ5905" s="248"/>
      <x:c r="WCR5905" s="248"/>
      <x:c r="WCS5905" s="248"/>
      <x:c r="WCT5905" s="248"/>
      <x:c r="WCU5905" s="248"/>
      <x:c r="WCV5905" s="248"/>
      <x:c r="WCW5905" s="248"/>
      <x:c r="WCX5905" s="248"/>
      <x:c r="WCY5905" s="248"/>
      <x:c r="WCZ5905" s="248"/>
      <x:c r="WDA5905" s="248"/>
      <x:c r="WDB5905" s="248"/>
      <x:c r="WDC5905" s="248"/>
      <x:c r="WDD5905" s="248"/>
      <x:c r="WDE5905" s="248"/>
      <x:c r="WDF5905" s="248"/>
      <x:c r="WDG5905" s="248"/>
      <x:c r="WDH5905" s="248"/>
      <x:c r="WDI5905" s="248"/>
      <x:c r="WDJ5905" s="248"/>
      <x:c r="WDK5905" s="248"/>
      <x:c r="WDL5905" s="248"/>
      <x:c r="WDM5905" s="248"/>
      <x:c r="WDN5905" s="248"/>
      <x:c r="WDO5905" s="248"/>
      <x:c r="WDP5905" s="248"/>
      <x:c r="WDQ5905" s="248"/>
      <x:c r="WDR5905" s="248"/>
      <x:c r="WDS5905" s="248"/>
      <x:c r="WDT5905" s="248"/>
      <x:c r="WDU5905" s="248"/>
      <x:c r="WDV5905" s="248"/>
      <x:c r="WDW5905" s="248"/>
      <x:c r="WDX5905" s="248"/>
      <x:c r="WDY5905" s="248"/>
      <x:c r="WDZ5905" s="248"/>
      <x:c r="WEA5905" s="248"/>
      <x:c r="WEB5905" s="248"/>
      <x:c r="WEC5905" s="248"/>
      <x:c r="WED5905" s="248"/>
      <x:c r="WEE5905" s="248"/>
      <x:c r="WEF5905" s="248"/>
      <x:c r="WEG5905" s="248"/>
      <x:c r="WEH5905" s="248"/>
      <x:c r="WEI5905" s="248"/>
      <x:c r="WEJ5905" s="248"/>
      <x:c r="WEK5905" s="248"/>
      <x:c r="WEL5905" s="248"/>
      <x:c r="WEM5905" s="248"/>
      <x:c r="WEN5905" s="248"/>
      <x:c r="WEO5905" s="248"/>
      <x:c r="WEP5905" s="248"/>
      <x:c r="WEQ5905" s="248"/>
      <x:c r="WER5905" s="248"/>
      <x:c r="WES5905" s="248"/>
      <x:c r="WET5905" s="248"/>
      <x:c r="WEU5905" s="248"/>
      <x:c r="WEV5905" s="248"/>
      <x:c r="WEW5905" s="248"/>
      <x:c r="WEX5905" s="248"/>
      <x:c r="WEY5905" s="248"/>
      <x:c r="WEZ5905" s="248"/>
      <x:c r="WFA5905" s="248"/>
      <x:c r="WFB5905" s="248"/>
      <x:c r="WFC5905" s="248"/>
      <x:c r="WFD5905" s="248"/>
      <x:c r="WFE5905" s="248"/>
      <x:c r="WFF5905" s="248"/>
      <x:c r="WFG5905" s="248"/>
      <x:c r="WFH5905" s="248"/>
      <x:c r="WFI5905" s="248"/>
      <x:c r="WFJ5905" s="248"/>
      <x:c r="WFK5905" s="248"/>
      <x:c r="WFL5905" s="248"/>
      <x:c r="WFM5905" s="248"/>
      <x:c r="WFN5905" s="248"/>
      <x:c r="WFO5905" s="248"/>
      <x:c r="WFP5905" s="248"/>
      <x:c r="WFQ5905" s="248"/>
      <x:c r="WFR5905" s="248"/>
      <x:c r="WFS5905" s="248"/>
      <x:c r="WFT5905" s="248"/>
      <x:c r="WFU5905" s="248"/>
      <x:c r="WFV5905" s="248"/>
      <x:c r="WFW5905" s="248"/>
      <x:c r="WFX5905" s="248"/>
      <x:c r="WFY5905" s="248"/>
      <x:c r="WFZ5905" s="248"/>
      <x:c r="WGA5905" s="248"/>
      <x:c r="WGB5905" s="248"/>
      <x:c r="WGC5905" s="248"/>
      <x:c r="WGD5905" s="248"/>
      <x:c r="WGE5905" s="248"/>
      <x:c r="WGF5905" s="248"/>
      <x:c r="WGG5905" s="248"/>
      <x:c r="WGH5905" s="248"/>
      <x:c r="WGI5905" s="248"/>
      <x:c r="WGJ5905" s="248"/>
      <x:c r="WGK5905" s="248"/>
      <x:c r="WGL5905" s="248"/>
      <x:c r="WGM5905" s="248"/>
      <x:c r="WGN5905" s="248"/>
      <x:c r="WGO5905" s="248"/>
      <x:c r="WGP5905" s="248"/>
      <x:c r="WGQ5905" s="248"/>
      <x:c r="WGR5905" s="248"/>
      <x:c r="WGS5905" s="248"/>
      <x:c r="WGT5905" s="248"/>
      <x:c r="WGU5905" s="248"/>
      <x:c r="WGV5905" s="248"/>
      <x:c r="WGW5905" s="248"/>
      <x:c r="WGX5905" s="248"/>
      <x:c r="WGY5905" s="248"/>
      <x:c r="WGZ5905" s="248"/>
      <x:c r="WHA5905" s="248"/>
      <x:c r="WHB5905" s="248"/>
      <x:c r="WHC5905" s="248"/>
      <x:c r="WHD5905" s="248"/>
      <x:c r="WHE5905" s="248"/>
      <x:c r="WHF5905" s="248"/>
      <x:c r="WHG5905" s="248"/>
      <x:c r="WHH5905" s="248"/>
      <x:c r="WHI5905" s="248"/>
      <x:c r="WHJ5905" s="248"/>
      <x:c r="WHK5905" s="248"/>
      <x:c r="WHL5905" s="248"/>
      <x:c r="WHM5905" s="248"/>
      <x:c r="WHN5905" s="248"/>
      <x:c r="WHO5905" s="248"/>
      <x:c r="WHP5905" s="248"/>
      <x:c r="WHQ5905" s="248"/>
      <x:c r="WHR5905" s="248"/>
      <x:c r="WHS5905" s="248"/>
      <x:c r="WHT5905" s="248"/>
      <x:c r="WHU5905" s="248"/>
      <x:c r="WHV5905" s="248"/>
      <x:c r="WHW5905" s="248"/>
      <x:c r="WHX5905" s="248"/>
      <x:c r="WHY5905" s="248"/>
      <x:c r="WHZ5905" s="248"/>
      <x:c r="WIA5905" s="248"/>
      <x:c r="WIB5905" s="248"/>
      <x:c r="WIC5905" s="248"/>
      <x:c r="WID5905" s="248"/>
      <x:c r="WIE5905" s="248"/>
      <x:c r="WIF5905" s="248"/>
      <x:c r="WIG5905" s="248"/>
      <x:c r="WIH5905" s="248"/>
      <x:c r="WII5905" s="248"/>
      <x:c r="WIJ5905" s="248"/>
      <x:c r="WIK5905" s="248"/>
      <x:c r="WIL5905" s="248"/>
      <x:c r="WIM5905" s="248"/>
      <x:c r="WIN5905" s="248"/>
      <x:c r="WIO5905" s="248"/>
      <x:c r="WIP5905" s="248"/>
      <x:c r="WIQ5905" s="248"/>
      <x:c r="WIR5905" s="248"/>
      <x:c r="WIS5905" s="248"/>
      <x:c r="WIT5905" s="248"/>
      <x:c r="WIU5905" s="248"/>
      <x:c r="WIV5905" s="248"/>
      <x:c r="WIW5905" s="248"/>
      <x:c r="WIX5905" s="248"/>
      <x:c r="WIY5905" s="248"/>
      <x:c r="WIZ5905" s="248"/>
      <x:c r="WJA5905" s="248"/>
      <x:c r="WJB5905" s="248"/>
      <x:c r="WJC5905" s="248"/>
      <x:c r="WJD5905" s="248"/>
      <x:c r="WJE5905" s="248"/>
      <x:c r="WJF5905" s="248"/>
      <x:c r="WJG5905" s="248"/>
      <x:c r="WJH5905" s="248"/>
      <x:c r="WJI5905" s="248"/>
      <x:c r="WJJ5905" s="248"/>
      <x:c r="WJK5905" s="248"/>
      <x:c r="WJL5905" s="248"/>
      <x:c r="WJM5905" s="248"/>
      <x:c r="WJN5905" s="248"/>
      <x:c r="WJO5905" s="248"/>
      <x:c r="WJP5905" s="248"/>
      <x:c r="WJQ5905" s="248"/>
      <x:c r="WJR5905" s="248"/>
      <x:c r="WJS5905" s="248"/>
      <x:c r="WJT5905" s="248"/>
      <x:c r="WJU5905" s="248"/>
      <x:c r="WJV5905" s="248"/>
      <x:c r="WJW5905" s="248"/>
      <x:c r="WJX5905" s="248"/>
      <x:c r="WJY5905" s="248"/>
      <x:c r="WJZ5905" s="248"/>
      <x:c r="WKA5905" s="248"/>
      <x:c r="WKB5905" s="248"/>
      <x:c r="WKC5905" s="248"/>
      <x:c r="WKD5905" s="248"/>
      <x:c r="WKE5905" s="248"/>
      <x:c r="WKF5905" s="248"/>
      <x:c r="WKG5905" s="248"/>
      <x:c r="WKH5905" s="248"/>
      <x:c r="WKI5905" s="248"/>
      <x:c r="WKJ5905" s="248"/>
      <x:c r="WKK5905" s="248"/>
      <x:c r="WKL5905" s="248"/>
      <x:c r="WKM5905" s="248"/>
      <x:c r="WKN5905" s="248"/>
      <x:c r="WKO5905" s="248"/>
      <x:c r="WKP5905" s="248"/>
      <x:c r="WKQ5905" s="248"/>
      <x:c r="WKR5905" s="248"/>
      <x:c r="WKS5905" s="248"/>
      <x:c r="WKT5905" s="248"/>
      <x:c r="WKU5905" s="248"/>
      <x:c r="WKV5905" s="248"/>
      <x:c r="WKW5905" s="248"/>
      <x:c r="WKX5905" s="248"/>
      <x:c r="WKY5905" s="248"/>
      <x:c r="WKZ5905" s="248"/>
      <x:c r="WLA5905" s="248"/>
      <x:c r="WLB5905" s="248"/>
      <x:c r="WLC5905" s="248"/>
      <x:c r="WLD5905" s="248"/>
      <x:c r="WLE5905" s="248"/>
      <x:c r="WLF5905" s="248"/>
      <x:c r="WLG5905" s="248"/>
      <x:c r="WLH5905" s="248"/>
      <x:c r="WLI5905" s="248"/>
      <x:c r="WLJ5905" s="248"/>
      <x:c r="WLK5905" s="248"/>
      <x:c r="WLL5905" s="248"/>
      <x:c r="WLM5905" s="248"/>
      <x:c r="WLN5905" s="248"/>
      <x:c r="WLO5905" s="248"/>
      <x:c r="WLP5905" s="248"/>
      <x:c r="WLQ5905" s="248"/>
      <x:c r="WLR5905" s="248"/>
      <x:c r="WLS5905" s="248"/>
      <x:c r="WLT5905" s="248"/>
      <x:c r="WLU5905" s="248"/>
      <x:c r="WLV5905" s="248"/>
      <x:c r="WLW5905" s="248"/>
      <x:c r="WLX5905" s="248"/>
      <x:c r="WLY5905" s="248"/>
      <x:c r="WLZ5905" s="248"/>
      <x:c r="WMA5905" s="248"/>
      <x:c r="WMB5905" s="248"/>
      <x:c r="WMC5905" s="248"/>
      <x:c r="WMD5905" s="248"/>
      <x:c r="WME5905" s="248"/>
      <x:c r="WMF5905" s="248"/>
      <x:c r="WMG5905" s="248"/>
      <x:c r="WMH5905" s="248"/>
      <x:c r="WMI5905" s="248"/>
      <x:c r="WMJ5905" s="248"/>
      <x:c r="WMK5905" s="248"/>
      <x:c r="WML5905" s="248"/>
      <x:c r="WMM5905" s="248"/>
      <x:c r="WMN5905" s="248"/>
      <x:c r="WMO5905" s="248"/>
      <x:c r="WMP5905" s="248"/>
      <x:c r="WMQ5905" s="248"/>
      <x:c r="WMR5905" s="248"/>
      <x:c r="WMS5905" s="248"/>
      <x:c r="WMT5905" s="248"/>
      <x:c r="WMU5905" s="248"/>
      <x:c r="WMV5905" s="248"/>
      <x:c r="WMW5905" s="248"/>
      <x:c r="WMX5905" s="248"/>
      <x:c r="WMY5905" s="248"/>
      <x:c r="WMZ5905" s="248"/>
      <x:c r="WNA5905" s="248"/>
      <x:c r="WNB5905" s="248"/>
      <x:c r="WNC5905" s="248"/>
      <x:c r="WND5905" s="248"/>
      <x:c r="WNE5905" s="248"/>
      <x:c r="WNF5905" s="248"/>
      <x:c r="WNG5905" s="248"/>
      <x:c r="WNH5905" s="248"/>
      <x:c r="WNI5905" s="248"/>
      <x:c r="WNJ5905" s="248"/>
      <x:c r="WNK5905" s="248"/>
      <x:c r="WNL5905" s="248"/>
      <x:c r="WNM5905" s="248"/>
      <x:c r="WNN5905" s="248"/>
      <x:c r="WNO5905" s="248"/>
      <x:c r="WNP5905" s="248"/>
      <x:c r="WNQ5905" s="248"/>
      <x:c r="WNR5905" s="248"/>
      <x:c r="WNS5905" s="248"/>
      <x:c r="WNT5905" s="248"/>
      <x:c r="WNU5905" s="248"/>
      <x:c r="WNV5905" s="248"/>
      <x:c r="WNW5905" s="248"/>
      <x:c r="WNX5905" s="248"/>
      <x:c r="WNY5905" s="248"/>
      <x:c r="WNZ5905" s="248"/>
      <x:c r="WOA5905" s="248"/>
      <x:c r="WOB5905" s="248"/>
      <x:c r="WOC5905" s="248"/>
      <x:c r="WOD5905" s="248"/>
      <x:c r="WOE5905" s="248"/>
      <x:c r="WOF5905" s="248"/>
      <x:c r="WOG5905" s="248"/>
      <x:c r="WOH5905" s="248"/>
      <x:c r="WOI5905" s="248"/>
      <x:c r="WOJ5905" s="248"/>
      <x:c r="WOK5905" s="248"/>
      <x:c r="WOL5905" s="248"/>
      <x:c r="WOM5905" s="248"/>
      <x:c r="WON5905" s="248"/>
      <x:c r="WOO5905" s="248"/>
      <x:c r="WOP5905" s="248"/>
      <x:c r="WOQ5905" s="248"/>
      <x:c r="WOR5905" s="248"/>
      <x:c r="WOS5905" s="248"/>
      <x:c r="WOT5905" s="248"/>
      <x:c r="WOU5905" s="248"/>
      <x:c r="WOV5905" s="248"/>
      <x:c r="WOW5905" s="248"/>
      <x:c r="WOX5905" s="248"/>
      <x:c r="WOY5905" s="248"/>
      <x:c r="WOZ5905" s="248"/>
      <x:c r="WPA5905" s="248"/>
      <x:c r="WPB5905" s="248"/>
      <x:c r="WPC5905" s="248"/>
      <x:c r="WPD5905" s="248"/>
      <x:c r="WPE5905" s="248"/>
      <x:c r="WPF5905" s="248"/>
      <x:c r="WPG5905" s="248"/>
      <x:c r="WPH5905" s="248"/>
      <x:c r="WPI5905" s="248"/>
      <x:c r="WPJ5905" s="248"/>
      <x:c r="WPK5905" s="248"/>
      <x:c r="WPL5905" s="248"/>
      <x:c r="WPM5905" s="248"/>
      <x:c r="WPN5905" s="248"/>
      <x:c r="WPO5905" s="248"/>
      <x:c r="WPP5905" s="248"/>
      <x:c r="WPQ5905" s="248"/>
      <x:c r="WPR5905" s="248"/>
      <x:c r="WPS5905" s="248"/>
      <x:c r="WPT5905" s="248"/>
      <x:c r="WPU5905" s="248"/>
      <x:c r="WPV5905" s="248"/>
      <x:c r="WPW5905" s="248"/>
      <x:c r="WPX5905" s="248"/>
      <x:c r="WPY5905" s="248"/>
      <x:c r="WPZ5905" s="248"/>
      <x:c r="WQA5905" s="248"/>
      <x:c r="WQB5905" s="248"/>
      <x:c r="WQC5905" s="248"/>
      <x:c r="WQD5905" s="248"/>
      <x:c r="WQE5905" s="248"/>
      <x:c r="WQF5905" s="248"/>
      <x:c r="WQG5905" s="248"/>
      <x:c r="WQH5905" s="248"/>
      <x:c r="WQI5905" s="248"/>
      <x:c r="WQJ5905" s="248"/>
      <x:c r="WQK5905" s="248"/>
      <x:c r="WQL5905" s="248"/>
      <x:c r="WQM5905" s="248"/>
      <x:c r="WQN5905" s="248"/>
      <x:c r="WQO5905" s="248"/>
      <x:c r="WQP5905" s="248"/>
      <x:c r="WQQ5905" s="248"/>
      <x:c r="WQR5905" s="248"/>
      <x:c r="WQS5905" s="248"/>
      <x:c r="WQT5905" s="248"/>
      <x:c r="WQU5905" s="248"/>
      <x:c r="WQV5905" s="248"/>
      <x:c r="WQW5905" s="248"/>
      <x:c r="WQX5905" s="248"/>
      <x:c r="WQY5905" s="248"/>
      <x:c r="WQZ5905" s="248"/>
      <x:c r="WRA5905" s="248"/>
      <x:c r="WRB5905" s="248"/>
      <x:c r="WRC5905" s="248"/>
      <x:c r="WRD5905" s="248"/>
      <x:c r="WRE5905" s="248"/>
      <x:c r="WRF5905" s="248"/>
      <x:c r="WRG5905" s="248"/>
      <x:c r="WRH5905" s="248"/>
      <x:c r="WRI5905" s="248"/>
      <x:c r="WRJ5905" s="248"/>
      <x:c r="WRK5905" s="248"/>
      <x:c r="WRL5905" s="248"/>
      <x:c r="WRM5905" s="248"/>
      <x:c r="WRN5905" s="248"/>
      <x:c r="WRO5905" s="248"/>
      <x:c r="WRP5905" s="248"/>
      <x:c r="WRQ5905" s="248"/>
      <x:c r="WRR5905" s="248"/>
      <x:c r="WRS5905" s="248"/>
      <x:c r="WRT5905" s="248"/>
      <x:c r="WRU5905" s="248"/>
      <x:c r="WRV5905" s="248"/>
      <x:c r="WRW5905" s="248"/>
      <x:c r="WRX5905" s="248"/>
      <x:c r="WRY5905" s="248"/>
      <x:c r="WRZ5905" s="248"/>
      <x:c r="WSA5905" s="248"/>
      <x:c r="WSB5905" s="248"/>
      <x:c r="WSC5905" s="248"/>
      <x:c r="WSD5905" s="248"/>
      <x:c r="WSE5905" s="248"/>
      <x:c r="WSF5905" s="248"/>
      <x:c r="WSG5905" s="248"/>
      <x:c r="WSH5905" s="248"/>
      <x:c r="WSI5905" s="248"/>
      <x:c r="WSJ5905" s="248"/>
      <x:c r="WSK5905" s="248"/>
      <x:c r="WSL5905" s="248"/>
      <x:c r="WSM5905" s="248"/>
      <x:c r="WSN5905" s="248"/>
      <x:c r="WSO5905" s="248"/>
      <x:c r="WSP5905" s="248"/>
      <x:c r="WSQ5905" s="248"/>
      <x:c r="WSR5905" s="248"/>
      <x:c r="WSS5905" s="248"/>
      <x:c r="WST5905" s="248"/>
      <x:c r="WSU5905" s="248"/>
      <x:c r="WSV5905" s="248"/>
      <x:c r="WSW5905" s="248"/>
      <x:c r="WSX5905" s="248"/>
      <x:c r="WSY5905" s="248"/>
      <x:c r="WSZ5905" s="248"/>
      <x:c r="WTA5905" s="248"/>
      <x:c r="WTB5905" s="248"/>
      <x:c r="WTC5905" s="248"/>
      <x:c r="WTD5905" s="248"/>
      <x:c r="WTE5905" s="248"/>
      <x:c r="WTF5905" s="248"/>
      <x:c r="WTG5905" s="248"/>
      <x:c r="WTH5905" s="248"/>
      <x:c r="WTI5905" s="248"/>
      <x:c r="WTJ5905" s="248"/>
      <x:c r="WTK5905" s="248"/>
      <x:c r="WTL5905" s="248"/>
      <x:c r="WTM5905" s="248"/>
      <x:c r="WTN5905" s="248"/>
      <x:c r="WTO5905" s="248"/>
      <x:c r="WTP5905" s="248"/>
      <x:c r="WTQ5905" s="248"/>
      <x:c r="WTR5905" s="248"/>
      <x:c r="WTS5905" s="248"/>
      <x:c r="WTT5905" s="248"/>
      <x:c r="WTU5905" s="248"/>
      <x:c r="WTV5905" s="248"/>
      <x:c r="WTW5905" s="248"/>
      <x:c r="WTX5905" s="248"/>
      <x:c r="WTY5905" s="248"/>
      <x:c r="WTZ5905" s="248"/>
      <x:c r="WUA5905" s="248"/>
      <x:c r="WUB5905" s="248"/>
      <x:c r="WUC5905" s="248"/>
      <x:c r="WUD5905" s="248"/>
      <x:c r="WUE5905" s="248"/>
      <x:c r="WUF5905" s="248"/>
      <x:c r="WUG5905" s="248"/>
      <x:c r="WUH5905" s="248"/>
      <x:c r="WUI5905" s="248"/>
      <x:c r="WUJ5905" s="248"/>
      <x:c r="WUK5905" s="248"/>
      <x:c r="WUL5905" s="248"/>
      <x:c r="WUM5905" s="248"/>
      <x:c r="WUN5905" s="248"/>
      <x:c r="WUO5905" s="248"/>
      <x:c r="WUP5905" s="248"/>
      <x:c r="WUQ5905" s="248"/>
      <x:c r="WUR5905" s="248"/>
      <x:c r="WUS5905" s="248"/>
      <x:c r="WUT5905" s="248"/>
      <x:c r="WUU5905" s="248"/>
      <x:c r="WUV5905" s="248"/>
      <x:c r="WUW5905" s="248"/>
      <x:c r="WUX5905" s="248"/>
      <x:c r="WUY5905" s="248"/>
      <x:c r="WUZ5905" s="248"/>
      <x:c r="WVA5905" s="248"/>
      <x:c r="WVB5905" s="248"/>
      <x:c r="WVC5905" s="248"/>
      <x:c r="WVD5905" s="248"/>
      <x:c r="WVE5905" s="248"/>
      <x:c r="WVF5905" s="248"/>
      <x:c r="WVG5905" s="248"/>
      <x:c r="WVH5905" s="248"/>
      <x:c r="WVI5905" s="248"/>
      <x:c r="WVJ5905" s="248"/>
      <x:c r="WVK5905" s="248"/>
      <x:c r="WVL5905" s="248"/>
      <x:c r="WVM5905" s="248"/>
      <x:c r="WVN5905" s="248"/>
      <x:c r="WVO5905" s="248"/>
      <x:c r="WVP5905" s="248"/>
      <x:c r="WVQ5905" s="248"/>
      <x:c r="WVR5905" s="248"/>
      <x:c r="WVS5905" s="248"/>
      <x:c r="WVT5905" s="248"/>
      <x:c r="WVU5905" s="248"/>
      <x:c r="WVV5905" s="248"/>
      <x:c r="WVW5905" s="248"/>
      <x:c r="WVX5905" s="248"/>
      <x:c r="WVY5905" s="248"/>
      <x:c r="WVZ5905" s="248"/>
      <x:c r="WWA5905" s="248"/>
      <x:c r="WWB5905" s="248"/>
      <x:c r="WWC5905" s="248"/>
      <x:c r="WWD5905" s="248"/>
      <x:c r="WWE5905" s="248"/>
      <x:c r="WWF5905" s="248"/>
      <x:c r="WWG5905" s="248"/>
      <x:c r="WWH5905" s="248"/>
      <x:c r="WWI5905" s="248"/>
      <x:c r="WWJ5905" s="248"/>
      <x:c r="WWK5905" s="248"/>
      <x:c r="WWL5905" s="248"/>
      <x:c r="WWM5905" s="248"/>
      <x:c r="WWN5905" s="248"/>
      <x:c r="WWO5905" s="248"/>
      <x:c r="WWP5905" s="248"/>
      <x:c r="WWQ5905" s="248"/>
      <x:c r="WWR5905" s="248"/>
      <x:c r="WWS5905" s="248"/>
      <x:c r="WWT5905" s="248"/>
      <x:c r="WWU5905" s="248"/>
      <x:c r="WWV5905" s="248"/>
      <x:c r="WWW5905" s="248"/>
      <x:c r="WWX5905" s="248"/>
      <x:c r="WWY5905" s="248"/>
      <x:c r="WWZ5905" s="248"/>
      <x:c r="WXA5905" s="248"/>
      <x:c r="WXB5905" s="248"/>
      <x:c r="WXC5905" s="248"/>
      <x:c r="WXD5905" s="248"/>
      <x:c r="WXE5905" s="248"/>
      <x:c r="WXF5905" s="248"/>
      <x:c r="WXG5905" s="248"/>
      <x:c r="WXH5905" s="248"/>
      <x:c r="WXI5905" s="248"/>
      <x:c r="WXJ5905" s="248"/>
      <x:c r="WXK5905" s="248"/>
      <x:c r="WXL5905" s="248"/>
      <x:c r="WXM5905" s="248"/>
      <x:c r="WXN5905" s="248"/>
      <x:c r="WXO5905" s="248"/>
      <x:c r="WXP5905" s="248"/>
      <x:c r="WXQ5905" s="248"/>
      <x:c r="WXR5905" s="248"/>
      <x:c r="WXS5905" s="248"/>
      <x:c r="WXT5905" s="248"/>
      <x:c r="WXU5905" s="248"/>
      <x:c r="WXV5905" s="248"/>
      <x:c r="WXW5905" s="248"/>
      <x:c r="WXX5905" s="248"/>
      <x:c r="WXY5905" s="248"/>
      <x:c r="WXZ5905" s="248"/>
      <x:c r="WYA5905" s="248"/>
      <x:c r="WYB5905" s="248"/>
      <x:c r="WYC5905" s="248"/>
      <x:c r="WYD5905" s="248"/>
      <x:c r="WYE5905" s="248"/>
      <x:c r="WYF5905" s="248"/>
      <x:c r="WYG5905" s="248"/>
      <x:c r="WYH5905" s="248"/>
      <x:c r="WYI5905" s="248"/>
      <x:c r="WYJ5905" s="248"/>
      <x:c r="WYK5905" s="248"/>
      <x:c r="WYL5905" s="248"/>
      <x:c r="WYM5905" s="248"/>
      <x:c r="WYN5905" s="248"/>
      <x:c r="WYO5905" s="248"/>
      <x:c r="WYP5905" s="248"/>
      <x:c r="WYQ5905" s="248"/>
      <x:c r="WYR5905" s="248"/>
      <x:c r="WYS5905" s="248"/>
      <x:c r="WYT5905" s="248"/>
      <x:c r="WYU5905" s="248"/>
      <x:c r="WYV5905" s="248"/>
      <x:c r="WYW5905" s="248"/>
      <x:c r="WYX5905" s="248"/>
      <x:c r="WYY5905" s="248"/>
      <x:c r="WYZ5905" s="248"/>
      <x:c r="WZA5905" s="248"/>
      <x:c r="WZB5905" s="248"/>
      <x:c r="WZC5905" s="248"/>
      <x:c r="WZD5905" s="248"/>
      <x:c r="WZE5905" s="248"/>
      <x:c r="WZF5905" s="248"/>
      <x:c r="WZG5905" s="248"/>
      <x:c r="WZH5905" s="248"/>
      <x:c r="WZI5905" s="248"/>
      <x:c r="WZJ5905" s="248"/>
      <x:c r="WZK5905" s="248"/>
      <x:c r="WZL5905" s="248"/>
      <x:c r="WZM5905" s="248"/>
      <x:c r="WZN5905" s="248"/>
      <x:c r="WZO5905" s="248"/>
      <x:c r="WZP5905" s="248"/>
      <x:c r="WZQ5905" s="248"/>
      <x:c r="WZR5905" s="248"/>
      <x:c r="WZS5905" s="248"/>
      <x:c r="WZT5905" s="248"/>
      <x:c r="WZU5905" s="248"/>
      <x:c r="WZV5905" s="248"/>
      <x:c r="WZW5905" s="248"/>
      <x:c r="WZX5905" s="248"/>
      <x:c r="WZY5905" s="248"/>
      <x:c r="WZZ5905" s="248"/>
      <x:c r="XAA5905" s="248"/>
      <x:c r="XAB5905" s="248"/>
      <x:c r="XAC5905" s="248"/>
      <x:c r="XAD5905" s="248"/>
      <x:c r="XAE5905" s="248"/>
      <x:c r="XAF5905" s="248"/>
      <x:c r="XAG5905" s="248"/>
      <x:c r="XAH5905" s="248"/>
      <x:c r="XAI5905" s="248"/>
      <x:c r="XAJ5905" s="248"/>
      <x:c r="XAK5905" s="248"/>
      <x:c r="XAL5905" s="248"/>
      <x:c r="XAM5905" s="248"/>
      <x:c r="XAN5905" s="248"/>
      <x:c r="XAO5905" s="248"/>
      <x:c r="XAP5905" s="248"/>
      <x:c r="XAQ5905" s="248"/>
      <x:c r="XAR5905" s="248"/>
      <x:c r="XAS5905" s="248"/>
      <x:c r="XAT5905" s="248"/>
      <x:c r="XAU5905" s="248"/>
      <x:c r="XAV5905" s="248"/>
      <x:c r="XAW5905" s="248"/>
      <x:c r="XAX5905" s="248"/>
      <x:c r="XAY5905" s="248"/>
      <x:c r="XAZ5905" s="248"/>
      <x:c r="XBA5905" s="248"/>
      <x:c r="XBB5905" s="248"/>
      <x:c r="XBC5905" s="248"/>
      <x:c r="XBD5905" s="248"/>
      <x:c r="XBE5905" s="248"/>
      <x:c r="XBF5905" s="248"/>
      <x:c r="XBG5905" s="248"/>
      <x:c r="XBH5905" s="248"/>
      <x:c r="XBI5905" s="248"/>
      <x:c r="XBJ5905" s="248"/>
      <x:c r="XBK5905" s="248"/>
      <x:c r="XBL5905" s="248"/>
      <x:c r="XBM5905" s="248"/>
      <x:c r="XBN5905" s="248"/>
      <x:c r="XBO5905" s="248"/>
      <x:c r="XBP5905" s="248"/>
      <x:c r="XBQ5905" s="248"/>
      <x:c r="XBR5905" s="248"/>
      <x:c r="XBS5905" s="248"/>
      <x:c r="XBT5905" s="248"/>
      <x:c r="XBU5905" s="248"/>
      <x:c r="XBV5905" s="248"/>
      <x:c r="XBW5905" s="248"/>
      <x:c r="XBX5905" s="248"/>
      <x:c r="XBY5905" s="248"/>
      <x:c r="XBZ5905" s="248"/>
      <x:c r="XCA5905" s="248"/>
      <x:c r="XCB5905" s="248"/>
      <x:c r="XCC5905" s="248"/>
      <x:c r="XCD5905" s="248"/>
      <x:c r="XCE5905" s="248"/>
      <x:c r="XCF5905" s="248"/>
      <x:c r="XCG5905" s="248"/>
      <x:c r="XCH5905" s="248"/>
      <x:c r="XCI5905" s="248"/>
      <x:c r="XCJ5905" s="248"/>
      <x:c r="XCK5905" s="248"/>
      <x:c r="XCL5905" s="248"/>
      <x:c r="XCM5905" s="248"/>
      <x:c r="XCN5905" s="248"/>
      <x:c r="XCO5905" s="248"/>
      <x:c r="XCP5905" s="248"/>
      <x:c r="XCQ5905" s="248"/>
      <x:c r="XCR5905" s="248"/>
      <x:c r="XCS5905" s="248"/>
      <x:c r="XCT5905" s="248"/>
      <x:c r="XCU5905" s="248"/>
      <x:c r="XCV5905" s="248"/>
      <x:c r="XCW5905" s="248"/>
      <x:c r="XCX5905" s="248"/>
      <x:c r="XCY5905" s="248"/>
      <x:c r="XCZ5905" s="248"/>
      <x:c r="XDA5905" s="248"/>
      <x:c r="XDB5905" s="248"/>
      <x:c r="XDC5905" s="248"/>
      <x:c r="XDD5905" s="248"/>
      <x:c r="XDE5905" s="248"/>
      <x:c r="XDF5905" s="248"/>
      <x:c r="XDG5905" s="248"/>
      <x:c r="XDH5905" s="248"/>
      <x:c r="XDI5905" s="248"/>
      <x:c r="XDJ5905" s="248"/>
      <x:c r="XDK5905" s="248"/>
      <x:c r="XDL5905" s="248"/>
      <x:c r="XDM5905" s="248"/>
      <x:c r="XDN5905" s="248"/>
      <x:c r="XDO5905" s="248"/>
      <x:c r="XDP5905" s="248"/>
      <x:c r="XDQ5905" s="248"/>
      <x:c r="XDR5905" s="248"/>
      <x:c r="XDS5905" s="248"/>
      <x:c r="XDT5905" s="248"/>
      <x:c r="XDU5905" s="248"/>
      <x:c r="XDV5905" s="248"/>
      <x:c r="XDW5905" s="248"/>
      <x:c r="XDX5905" s="248"/>
      <x:c r="XDY5905" s="248"/>
      <x:c r="XDZ5905" s="248"/>
      <x:c r="XEA5905" s="248"/>
      <x:c r="XEB5905" s="248"/>
      <x:c r="XEC5905" s="248"/>
      <x:c r="XED5905" s="248"/>
      <x:c r="XEE5905" s="248"/>
      <x:c r="XEF5905" s="248"/>
      <x:c r="XEG5905" s="248"/>
      <x:c r="XEH5905" s="248"/>
      <x:c r="XEI5905" s="248"/>
      <x:c r="XEJ5905" s="248"/>
      <x:c r="XEK5905" s="248"/>
      <x:c r="XEL5905" s="248"/>
      <x:c r="XEM5905" s="248"/>
      <x:c r="XEN5905" s="248"/>
      <x:c r="XEO5905" s="248"/>
      <x:c r="XEP5905" s="248"/>
      <x:c r="XEQ5905" s="248"/>
      <x:c r="XER5905" s="248"/>
      <x:c r="XES5905" s="248"/>
      <x:c r="XET5905" s="248"/>
      <x:c r="XEU5905" s="248"/>
      <x:c r="XEV5905" s="248"/>
      <x:c r="XEW5905" s="248"/>
      <x:c r="XEX5905" s="248"/>
      <x:c r="XEY5905" s="248"/>
      <x:c r="XEZ5905" s="248"/>
      <x:c r="XFA5905" s="248"/>
      <x:c r="XFB5905" s="248"/>
      <x:c r="XFC5905" s="248"/>
      <x:c r="XFD5905" s="248"/>
    </x:row>
    <x:row r="5906" spans="1:16384" s="1" customFormat="1">
      <x:c r="A5906" s="248">
        <x:v>469465</x:v>
      </x:c>
      <x:c r="B5906" s="248">
        <x:v>1380</x:v>
      </x:c>
      <x:c r="C5906" s="248">
        <x:f>140/30</x:f>
        <x:v>4.66666666666667</x:v>
      </x:c>
      <x:c r="D5906" s="248"/>
      <x:c r="E5906" s="248"/>
      <x:c r="F5906" s="248"/>
      <x:c r="G5906" s="248">
        <x:v>1</x:v>
      </x:c>
      <x:c r="H5906" s="248"/>
      <x:c r="I5906" s="248" t="s">
        <x:v>746</x:v>
      </x:c>
      <x:c r="J5906" s="248"/>
      <x:c r="K5906" s="248"/>
      <x:c r="L5906" s="248"/>
      <x:c r="M5906" s="248"/>
      <x:c r="N5906" s="248"/>
      <x:c r="O5906" s="248"/>
      <x:c r="P5906" s="248"/>
      <x:c r="Q5906" s="248"/>
      <x:c r="R5906" s="248"/>
      <x:c r="S5906" s="248"/>
      <x:c r="T5906" s="248"/>
      <x:c r="U5906" s="248"/>
      <x:c r="V5906" s="248"/>
      <x:c r="W5906" s="248"/>
      <x:c r="X5906" s="248"/>
      <x:c r="Y5906" s="248"/>
      <x:c r="Z5906" s="248"/>
      <x:c r="AA5906" s="248"/>
      <x:c r="AB5906" s="248"/>
      <x:c r="AC5906" s="248"/>
      <x:c r="AD5906" s="248"/>
      <x:c r="AE5906" s="248"/>
      <x:c r="AF5906" s="248"/>
      <x:c r="AG5906" s="248"/>
      <x:c r="AH5906" s="248"/>
      <x:c r="AI5906" s="248"/>
      <x:c r="AJ5906" s="248"/>
      <x:c r="AK5906" s="248"/>
      <x:c r="AL5906" s="248"/>
      <x:c r="AM5906" s="248"/>
      <x:c r="AN5906" s="248"/>
      <x:c r="AO5906" s="248"/>
      <x:c r="AP5906" s="248"/>
      <x:c r="AQ5906" s="248"/>
      <x:c r="AR5906" s="248"/>
      <x:c r="AS5906" s="248"/>
      <x:c r="AT5906" s="248"/>
      <x:c r="AU5906" s="248"/>
      <x:c r="AV5906" s="248"/>
      <x:c r="AW5906" s="248"/>
      <x:c r="AX5906" s="248"/>
      <x:c r="AY5906" s="248"/>
      <x:c r="AZ5906" s="248"/>
      <x:c r="BA5906" s="248"/>
      <x:c r="BB5906" s="248"/>
      <x:c r="BC5906" s="248"/>
      <x:c r="BD5906" s="248"/>
      <x:c r="BE5906" s="248"/>
      <x:c r="BF5906" s="248"/>
      <x:c r="BG5906" s="248"/>
      <x:c r="BH5906" s="248"/>
      <x:c r="BI5906" s="248"/>
      <x:c r="BJ5906" s="248"/>
      <x:c r="BK5906" s="248"/>
      <x:c r="BL5906" s="248"/>
      <x:c r="BM5906" s="248"/>
      <x:c r="BN5906" s="248"/>
      <x:c r="BO5906" s="248"/>
      <x:c r="BP5906" s="248"/>
      <x:c r="BQ5906" s="248"/>
      <x:c r="BR5906" s="248"/>
      <x:c r="BS5906" s="248"/>
      <x:c r="BT5906" s="248"/>
      <x:c r="BU5906" s="248"/>
      <x:c r="BV5906" s="248"/>
      <x:c r="BW5906" s="248"/>
      <x:c r="BX5906" s="248"/>
      <x:c r="BY5906" s="248"/>
      <x:c r="BZ5906" s="248"/>
      <x:c r="CA5906" s="248"/>
      <x:c r="CB5906" s="248"/>
      <x:c r="CC5906" s="248"/>
      <x:c r="CD5906" s="248"/>
      <x:c r="CE5906" s="248"/>
      <x:c r="CF5906" s="248"/>
      <x:c r="CG5906" s="248"/>
      <x:c r="CH5906" s="248"/>
      <x:c r="CI5906" s="248"/>
      <x:c r="CJ5906" s="248"/>
      <x:c r="CK5906" s="248"/>
      <x:c r="CL5906" s="248"/>
      <x:c r="CM5906" s="248"/>
      <x:c r="CN5906" s="248"/>
      <x:c r="CO5906" s="248"/>
      <x:c r="CP5906" s="248"/>
      <x:c r="CQ5906" s="248"/>
      <x:c r="CR5906" s="248"/>
      <x:c r="CS5906" s="248"/>
      <x:c r="CT5906" s="248"/>
      <x:c r="CU5906" s="248"/>
      <x:c r="CV5906" s="248"/>
      <x:c r="CW5906" s="248"/>
      <x:c r="CX5906" s="248"/>
      <x:c r="CY5906" s="248"/>
      <x:c r="CZ5906" s="248"/>
      <x:c r="DA5906" s="248"/>
      <x:c r="DB5906" s="248"/>
      <x:c r="DC5906" s="248"/>
      <x:c r="DD5906" s="248"/>
      <x:c r="DE5906" s="248"/>
      <x:c r="DF5906" s="248"/>
      <x:c r="DG5906" s="248"/>
      <x:c r="DH5906" s="248"/>
      <x:c r="DI5906" s="248"/>
      <x:c r="DJ5906" s="248"/>
      <x:c r="DK5906" s="248"/>
      <x:c r="DL5906" s="248"/>
      <x:c r="DM5906" s="248"/>
      <x:c r="DN5906" s="248"/>
      <x:c r="DO5906" s="248"/>
      <x:c r="DP5906" s="248"/>
      <x:c r="DQ5906" s="248"/>
      <x:c r="DR5906" s="248"/>
      <x:c r="DS5906" s="248"/>
      <x:c r="DT5906" s="248"/>
      <x:c r="DU5906" s="248"/>
      <x:c r="DV5906" s="248"/>
      <x:c r="DW5906" s="248"/>
      <x:c r="DX5906" s="248"/>
      <x:c r="DY5906" s="248"/>
      <x:c r="DZ5906" s="248"/>
      <x:c r="EA5906" s="248"/>
      <x:c r="EB5906" s="248"/>
      <x:c r="EC5906" s="248"/>
      <x:c r="ED5906" s="248"/>
      <x:c r="EE5906" s="248"/>
      <x:c r="EF5906" s="248"/>
      <x:c r="EG5906" s="248"/>
      <x:c r="EH5906" s="248"/>
      <x:c r="EI5906" s="248"/>
      <x:c r="EJ5906" s="248"/>
      <x:c r="EK5906" s="248"/>
      <x:c r="EL5906" s="248"/>
      <x:c r="EM5906" s="248"/>
      <x:c r="EN5906" s="248"/>
      <x:c r="EO5906" s="248"/>
      <x:c r="EP5906" s="248"/>
      <x:c r="EQ5906" s="248"/>
      <x:c r="ER5906" s="248"/>
      <x:c r="ES5906" s="248"/>
      <x:c r="ET5906" s="248"/>
      <x:c r="EU5906" s="248"/>
      <x:c r="EV5906" s="248"/>
      <x:c r="EW5906" s="248"/>
      <x:c r="EX5906" s="248"/>
      <x:c r="EY5906" s="248"/>
      <x:c r="EZ5906" s="248"/>
      <x:c r="FA5906" s="248"/>
      <x:c r="FB5906" s="248"/>
      <x:c r="FC5906" s="248"/>
      <x:c r="FD5906" s="248"/>
      <x:c r="FE5906" s="248"/>
      <x:c r="FF5906" s="248"/>
      <x:c r="FG5906" s="248"/>
      <x:c r="FH5906" s="248"/>
      <x:c r="FI5906" s="248"/>
      <x:c r="FJ5906" s="248"/>
      <x:c r="FK5906" s="248"/>
      <x:c r="FL5906" s="248"/>
      <x:c r="FM5906" s="248"/>
      <x:c r="FN5906" s="248"/>
      <x:c r="FO5906" s="248"/>
      <x:c r="FP5906" s="248"/>
      <x:c r="FQ5906" s="248"/>
      <x:c r="FR5906" s="248"/>
      <x:c r="FS5906" s="248"/>
      <x:c r="FT5906" s="248"/>
      <x:c r="FU5906" s="248"/>
      <x:c r="FV5906" s="248"/>
      <x:c r="FW5906" s="248"/>
      <x:c r="FX5906" s="248"/>
      <x:c r="FY5906" s="248"/>
      <x:c r="FZ5906" s="248"/>
      <x:c r="GA5906" s="248"/>
      <x:c r="GB5906" s="248"/>
      <x:c r="GC5906" s="248"/>
      <x:c r="GD5906" s="248"/>
      <x:c r="GE5906" s="248"/>
      <x:c r="GF5906" s="248"/>
      <x:c r="GG5906" s="248"/>
      <x:c r="GH5906" s="248"/>
      <x:c r="GI5906" s="248"/>
      <x:c r="GJ5906" s="248"/>
      <x:c r="GK5906" s="248"/>
      <x:c r="GL5906" s="248"/>
      <x:c r="GM5906" s="248"/>
      <x:c r="GN5906" s="248"/>
      <x:c r="GO5906" s="248"/>
      <x:c r="GP5906" s="248"/>
      <x:c r="GQ5906" s="248"/>
      <x:c r="GR5906" s="248"/>
      <x:c r="GS5906" s="248"/>
      <x:c r="GT5906" s="248"/>
      <x:c r="GU5906" s="248"/>
      <x:c r="GV5906" s="248"/>
      <x:c r="GW5906" s="248"/>
      <x:c r="GX5906" s="248"/>
      <x:c r="GY5906" s="248"/>
      <x:c r="GZ5906" s="248"/>
      <x:c r="HA5906" s="248"/>
      <x:c r="HB5906" s="248"/>
      <x:c r="HC5906" s="248"/>
      <x:c r="HD5906" s="248"/>
      <x:c r="HE5906" s="248"/>
      <x:c r="HF5906" s="248"/>
      <x:c r="HG5906" s="248"/>
      <x:c r="HH5906" s="248"/>
      <x:c r="HI5906" s="248"/>
      <x:c r="HJ5906" s="248"/>
      <x:c r="HK5906" s="248"/>
      <x:c r="HL5906" s="248"/>
      <x:c r="HM5906" s="248"/>
      <x:c r="HN5906" s="248"/>
      <x:c r="HO5906" s="248"/>
      <x:c r="HP5906" s="248"/>
      <x:c r="HQ5906" s="248"/>
      <x:c r="HR5906" s="248"/>
      <x:c r="HS5906" s="248"/>
      <x:c r="HT5906" s="248"/>
      <x:c r="HU5906" s="248"/>
      <x:c r="HV5906" s="248"/>
      <x:c r="HW5906" s="248"/>
      <x:c r="HX5906" s="248"/>
      <x:c r="HY5906" s="248"/>
      <x:c r="HZ5906" s="248"/>
      <x:c r="IA5906" s="248"/>
      <x:c r="IB5906" s="248"/>
      <x:c r="IC5906" s="248"/>
      <x:c r="ID5906" s="248"/>
      <x:c r="IE5906" s="248"/>
      <x:c r="IF5906" s="248"/>
      <x:c r="IG5906" s="248"/>
      <x:c r="IH5906" s="248"/>
      <x:c r="II5906" s="248"/>
      <x:c r="IJ5906" s="248"/>
      <x:c r="IK5906" s="248"/>
      <x:c r="IL5906" s="248"/>
      <x:c r="IM5906" s="248"/>
      <x:c r="IN5906" s="248"/>
      <x:c r="IO5906" s="248"/>
      <x:c r="IP5906" s="248"/>
      <x:c r="IQ5906" s="248"/>
      <x:c r="IR5906" s="248"/>
      <x:c r="IS5906" s="248"/>
      <x:c r="IT5906" s="248"/>
      <x:c r="IU5906" s="248"/>
      <x:c r="IV5906" s="248"/>
      <x:c r="IW5906" s="248"/>
      <x:c r="IX5906" s="248"/>
      <x:c r="IY5906" s="248"/>
      <x:c r="IZ5906" s="248"/>
      <x:c r="JA5906" s="248"/>
      <x:c r="JB5906" s="248"/>
      <x:c r="JC5906" s="248"/>
      <x:c r="JD5906" s="248"/>
      <x:c r="JE5906" s="248"/>
      <x:c r="JF5906" s="248"/>
      <x:c r="JG5906" s="248"/>
      <x:c r="JH5906" s="248"/>
      <x:c r="JI5906" s="248"/>
      <x:c r="JJ5906" s="248"/>
      <x:c r="JK5906" s="248"/>
      <x:c r="JL5906" s="248"/>
      <x:c r="JM5906" s="248"/>
      <x:c r="JN5906" s="248"/>
      <x:c r="JO5906" s="248"/>
      <x:c r="JP5906" s="248"/>
      <x:c r="JQ5906" s="248"/>
      <x:c r="JR5906" s="248"/>
      <x:c r="JS5906" s="248"/>
      <x:c r="JT5906" s="248"/>
      <x:c r="JU5906" s="248"/>
      <x:c r="JV5906" s="248"/>
      <x:c r="JW5906" s="248"/>
      <x:c r="JX5906" s="248"/>
      <x:c r="JY5906" s="248"/>
      <x:c r="JZ5906" s="248"/>
      <x:c r="KA5906" s="248"/>
      <x:c r="KB5906" s="248"/>
      <x:c r="KC5906" s="248"/>
      <x:c r="KD5906" s="248"/>
      <x:c r="KE5906" s="248"/>
      <x:c r="KF5906" s="248"/>
      <x:c r="KG5906" s="248"/>
      <x:c r="KH5906" s="248"/>
      <x:c r="KI5906" s="248"/>
      <x:c r="KJ5906" s="248"/>
      <x:c r="KK5906" s="248"/>
      <x:c r="KL5906" s="248"/>
      <x:c r="KM5906" s="248"/>
      <x:c r="KN5906" s="248"/>
      <x:c r="KO5906" s="248"/>
      <x:c r="KP5906" s="248"/>
      <x:c r="KQ5906" s="248"/>
      <x:c r="KR5906" s="248"/>
      <x:c r="KS5906" s="248"/>
      <x:c r="KT5906" s="248"/>
      <x:c r="KU5906" s="248"/>
      <x:c r="KV5906" s="248"/>
      <x:c r="KW5906" s="248"/>
      <x:c r="KX5906" s="248"/>
      <x:c r="KY5906" s="248"/>
      <x:c r="KZ5906" s="248"/>
      <x:c r="LA5906" s="248"/>
      <x:c r="LB5906" s="248"/>
      <x:c r="LC5906" s="248"/>
      <x:c r="LD5906" s="248"/>
      <x:c r="LE5906" s="248"/>
      <x:c r="LF5906" s="248"/>
      <x:c r="LG5906" s="248"/>
      <x:c r="LH5906" s="248"/>
      <x:c r="LI5906" s="248"/>
      <x:c r="LJ5906" s="248"/>
      <x:c r="LK5906" s="248"/>
      <x:c r="LL5906" s="248"/>
      <x:c r="LM5906" s="248"/>
      <x:c r="LN5906" s="248"/>
      <x:c r="LO5906" s="248"/>
      <x:c r="LP5906" s="248"/>
      <x:c r="LQ5906" s="248"/>
      <x:c r="LR5906" s="248"/>
      <x:c r="LS5906" s="248"/>
      <x:c r="LT5906" s="248"/>
      <x:c r="LU5906" s="248"/>
      <x:c r="LV5906" s="248"/>
      <x:c r="LW5906" s="248"/>
      <x:c r="LX5906" s="248"/>
      <x:c r="LY5906" s="248"/>
      <x:c r="LZ5906" s="248"/>
      <x:c r="MA5906" s="248"/>
      <x:c r="MB5906" s="248"/>
      <x:c r="MC5906" s="248"/>
      <x:c r="MD5906" s="248"/>
      <x:c r="ME5906" s="248"/>
      <x:c r="MF5906" s="248"/>
      <x:c r="MG5906" s="248"/>
      <x:c r="MH5906" s="248"/>
      <x:c r="MI5906" s="248"/>
      <x:c r="MJ5906" s="248"/>
      <x:c r="MK5906" s="248"/>
      <x:c r="ML5906" s="248"/>
      <x:c r="MM5906" s="248"/>
      <x:c r="MN5906" s="248"/>
      <x:c r="MO5906" s="248"/>
      <x:c r="MP5906" s="248"/>
      <x:c r="MQ5906" s="248"/>
      <x:c r="MR5906" s="248"/>
      <x:c r="MS5906" s="248"/>
      <x:c r="MT5906" s="248"/>
      <x:c r="MU5906" s="248"/>
      <x:c r="MV5906" s="248"/>
      <x:c r="MW5906" s="248"/>
      <x:c r="MX5906" s="248"/>
      <x:c r="MY5906" s="248"/>
      <x:c r="MZ5906" s="248"/>
      <x:c r="NA5906" s="248"/>
      <x:c r="NB5906" s="248"/>
      <x:c r="NC5906" s="248"/>
      <x:c r="ND5906" s="248"/>
      <x:c r="NE5906" s="248"/>
      <x:c r="NF5906" s="248"/>
      <x:c r="NG5906" s="248"/>
      <x:c r="NH5906" s="248"/>
      <x:c r="NI5906" s="248"/>
      <x:c r="NJ5906" s="248"/>
      <x:c r="NK5906" s="248"/>
      <x:c r="NL5906" s="248"/>
      <x:c r="NM5906" s="248"/>
      <x:c r="NN5906" s="248"/>
      <x:c r="NO5906" s="248"/>
      <x:c r="NP5906" s="248"/>
      <x:c r="NQ5906" s="248"/>
      <x:c r="NR5906" s="248"/>
      <x:c r="NS5906" s="248"/>
      <x:c r="NT5906" s="248"/>
      <x:c r="NU5906" s="248"/>
      <x:c r="NV5906" s="248"/>
      <x:c r="NW5906" s="248"/>
      <x:c r="NX5906" s="248"/>
      <x:c r="NY5906" s="248"/>
      <x:c r="NZ5906" s="248"/>
      <x:c r="OA5906" s="248"/>
      <x:c r="OB5906" s="248"/>
      <x:c r="OC5906" s="248"/>
      <x:c r="OD5906" s="248"/>
      <x:c r="OE5906" s="248"/>
      <x:c r="OF5906" s="248"/>
      <x:c r="OG5906" s="248"/>
      <x:c r="OH5906" s="248"/>
      <x:c r="OI5906" s="248"/>
      <x:c r="OJ5906" s="248"/>
      <x:c r="OK5906" s="248"/>
      <x:c r="OL5906" s="248"/>
      <x:c r="OM5906" s="248"/>
      <x:c r="ON5906" s="248"/>
      <x:c r="OO5906" s="248"/>
      <x:c r="OP5906" s="248"/>
      <x:c r="OQ5906" s="248"/>
      <x:c r="OR5906" s="248"/>
      <x:c r="OS5906" s="248"/>
      <x:c r="OT5906" s="248"/>
      <x:c r="OU5906" s="248"/>
      <x:c r="OV5906" s="248"/>
      <x:c r="OW5906" s="248"/>
      <x:c r="OX5906" s="248"/>
      <x:c r="OY5906" s="248"/>
      <x:c r="OZ5906" s="248"/>
      <x:c r="PA5906" s="248"/>
      <x:c r="PB5906" s="248"/>
      <x:c r="PC5906" s="248"/>
      <x:c r="PD5906" s="248"/>
      <x:c r="PE5906" s="248"/>
      <x:c r="PF5906" s="248"/>
      <x:c r="PG5906" s="248"/>
      <x:c r="PH5906" s="248"/>
      <x:c r="PI5906" s="248"/>
      <x:c r="PJ5906" s="248"/>
      <x:c r="PK5906" s="248"/>
      <x:c r="PL5906" s="248"/>
      <x:c r="PM5906" s="248"/>
      <x:c r="PN5906" s="248"/>
      <x:c r="PO5906" s="248"/>
      <x:c r="PP5906" s="248"/>
      <x:c r="PQ5906" s="248"/>
      <x:c r="PR5906" s="248"/>
      <x:c r="PS5906" s="248"/>
      <x:c r="PT5906" s="248"/>
      <x:c r="PU5906" s="248"/>
      <x:c r="PV5906" s="248"/>
      <x:c r="PW5906" s="248"/>
      <x:c r="PX5906" s="248"/>
      <x:c r="PY5906" s="248"/>
      <x:c r="PZ5906" s="248"/>
      <x:c r="QA5906" s="248"/>
      <x:c r="QB5906" s="248"/>
      <x:c r="QC5906" s="248"/>
      <x:c r="QD5906" s="248"/>
      <x:c r="QE5906" s="248"/>
      <x:c r="QF5906" s="248"/>
      <x:c r="QG5906" s="248"/>
      <x:c r="QH5906" s="248"/>
      <x:c r="QI5906" s="248"/>
      <x:c r="QJ5906" s="248"/>
      <x:c r="QK5906" s="248"/>
      <x:c r="QL5906" s="248"/>
      <x:c r="QM5906" s="248"/>
      <x:c r="QN5906" s="248"/>
      <x:c r="QO5906" s="248"/>
      <x:c r="QP5906" s="248"/>
      <x:c r="QQ5906" s="248"/>
      <x:c r="QR5906" s="248"/>
      <x:c r="QS5906" s="248"/>
      <x:c r="QT5906" s="248"/>
      <x:c r="QU5906" s="248"/>
      <x:c r="QV5906" s="248"/>
      <x:c r="QW5906" s="248"/>
      <x:c r="QX5906" s="248"/>
      <x:c r="QY5906" s="248"/>
      <x:c r="QZ5906" s="248"/>
      <x:c r="RA5906" s="248"/>
      <x:c r="RB5906" s="248"/>
      <x:c r="RC5906" s="248"/>
      <x:c r="RD5906" s="248"/>
      <x:c r="RE5906" s="248"/>
      <x:c r="RF5906" s="248"/>
      <x:c r="RG5906" s="248"/>
      <x:c r="RH5906" s="248"/>
      <x:c r="RI5906" s="248"/>
      <x:c r="RJ5906" s="248"/>
      <x:c r="RK5906" s="248"/>
      <x:c r="RL5906" s="248"/>
      <x:c r="RM5906" s="248"/>
      <x:c r="RN5906" s="248"/>
      <x:c r="RO5906" s="248"/>
      <x:c r="RP5906" s="248"/>
      <x:c r="RQ5906" s="248"/>
      <x:c r="RR5906" s="248"/>
      <x:c r="RS5906" s="248"/>
      <x:c r="RT5906" s="248"/>
      <x:c r="RU5906" s="248"/>
      <x:c r="RV5906" s="248"/>
      <x:c r="RW5906" s="248"/>
      <x:c r="RX5906" s="248"/>
      <x:c r="RY5906" s="248"/>
      <x:c r="RZ5906" s="248"/>
      <x:c r="SA5906" s="248"/>
      <x:c r="SB5906" s="248"/>
      <x:c r="SC5906" s="248"/>
      <x:c r="SD5906" s="248"/>
      <x:c r="SE5906" s="248"/>
      <x:c r="SF5906" s="248"/>
      <x:c r="SG5906" s="248"/>
      <x:c r="SH5906" s="248"/>
      <x:c r="SI5906" s="248"/>
      <x:c r="SJ5906" s="248"/>
      <x:c r="SK5906" s="248"/>
      <x:c r="SL5906" s="248"/>
      <x:c r="SM5906" s="248"/>
      <x:c r="SN5906" s="248"/>
      <x:c r="SO5906" s="248"/>
      <x:c r="SP5906" s="248"/>
      <x:c r="SQ5906" s="248"/>
      <x:c r="SR5906" s="248"/>
      <x:c r="SS5906" s="248"/>
      <x:c r="ST5906" s="248"/>
      <x:c r="SU5906" s="248"/>
      <x:c r="SV5906" s="248"/>
      <x:c r="SW5906" s="248"/>
      <x:c r="SX5906" s="248"/>
      <x:c r="SY5906" s="248"/>
      <x:c r="SZ5906" s="248"/>
      <x:c r="TA5906" s="248"/>
      <x:c r="TB5906" s="248"/>
      <x:c r="TC5906" s="248"/>
      <x:c r="TD5906" s="248"/>
      <x:c r="TE5906" s="248"/>
      <x:c r="TF5906" s="248"/>
      <x:c r="TG5906" s="248"/>
      <x:c r="TH5906" s="248"/>
      <x:c r="TI5906" s="248"/>
      <x:c r="TJ5906" s="248"/>
      <x:c r="TK5906" s="248"/>
      <x:c r="TL5906" s="248"/>
      <x:c r="TM5906" s="248"/>
      <x:c r="TN5906" s="248"/>
      <x:c r="TO5906" s="248"/>
      <x:c r="TP5906" s="248"/>
      <x:c r="TQ5906" s="248"/>
      <x:c r="TR5906" s="248"/>
      <x:c r="TS5906" s="248"/>
      <x:c r="TT5906" s="248"/>
      <x:c r="TU5906" s="248"/>
      <x:c r="TV5906" s="248"/>
      <x:c r="TW5906" s="248"/>
      <x:c r="TX5906" s="248"/>
      <x:c r="TY5906" s="248"/>
      <x:c r="TZ5906" s="248"/>
      <x:c r="UA5906" s="248"/>
      <x:c r="UB5906" s="248"/>
      <x:c r="UC5906" s="248"/>
      <x:c r="UD5906" s="248"/>
      <x:c r="UE5906" s="248"/>
      <x:c r="UF5906" s="248"/>
      <x:c r="UG5906" s="248"/>
      <x:c r="UH5906" s="248"/>
      <x:c r="UI5906" s="248"/>
      <x:c r="UJ5906" s="248"/>
      <x:c r="UK5906" s="248"/>
      <x:c r="UL5906" s="248"/>
      <x:c r="UM5906" s="248"/>
      <x:c r="UN5906" s="248"/>
      <x:c r="UO5906" s="248"/>
      <x:c r="UP5906" s="248"/>
      <x:c r="UQ5906" s="248"/>
      <x:c r="UR5906" s="248"/>
      <x:c r="US5906" s="248"/>
      <x:c r="UT5906" s="248"/>
      <x:c r="UU5906" s="248"/>
      <x:c r="UV5906" s="248"/>
      <x:c r="UW5906" s="248"/>
      <x:c r="UX5906" s="248"/>
      <x:c r="UY5906" s="248"/>
      <x:c r="UZ5906" s="248"/>
      <x:c r="VA5906" s="248"/>
      <x:c r="VB5906" s="248"/>
      <x:c r="VC5906" s="248"/>
      <x:c r="VD5906" s="248"/>
      <x:c r="VE5906" s="248"/>
      <x:c r="VF5906" s="248"/>
      <x:c r="VG5906" s="248"/>
      <x:c r="VH5906" s="248"/>
      <x:c r="VI5906" s="248"/>
      <x:c r="VJ5906" s="248"/>
      <x:c r="VK5906" s="248"/>
      <x:c r="VL5906" s="248"/>
      <x:c r="VM5906" s="248"/>
      <x:c r="VN5906" s="248"/>
      <x:c r="VO5906" s="248"/>
      <x:c r="VP5906" s="248"/>
      <x:c r="VQ5906" s="248"/>
      <x:c r="VR5906" s="248"/>
      <x:c r="VS5906" s="248"/>
      <x:c r="VT5906" s="248"/>
      <x:c r="VU5906" s="248"/>
      <x:c r="VV5906" s="248"/>
      <x:c r="VW5906" s="248"/>
      <x:c r="VX5906" s="248"/>
      <x:c r="VY5906" s="248"/>
      <x:c r="VZ5906" s="248"/>
      <x:c r="WA5906" s="248"/>
      <x:c r="WB5906" s="248"/>
      <x:c r="WC5906" s="248"/>
      <x:c r="WD5906" s="248"/>
      <x:c r="WE5906" s="248"/>
      <x:c r="WF5906" s="248"/>
      <x:c r="WG5906" s="248"/>
      <x:c r="WH5906" s="248"/>
      <x:c r="WI5906" s="248"/>
      <x:c r="WJ5906" s="248"/>
      <x:c r="WK5906" s="248"/>
      <x:c r="WL5906" s="248"/>
      <x:c r="WM5906" s="248"/>
      <x:c r="WN5906" s="248"/>
      <x:c r="WO5906" s="248"/>
      <x:c r="WP5906" s="248"/>
      <x:c r="WQ5906" s="248"/>
      <x:c r="WR5906" s="248"/>
      <x:c r="WS5906" s="248"/>
      <x:c r="WT5906" s="248"/>
      <x:c r="WU5906" s="248"/>
      <x:c r="WV5906" s="248"/>
      <x:c r="WW5906" s="248"/>
      <x:c r="WX5906" s="248"/>
      <x:c r="WY5906" s="248"/>
      <x:c r="WZ5906" s="248"/>
      <x:c r="XA5906" s="248"/>
      <x:c r="XB5906" s="248"/>
      <x:c r="XC5906" s="248"/>
      <x:c r="XD5906" s="248"/>
      <x:c r="XE5906" s="248"/>
      <x:c r="XF5906" s="248"/>
      <x:c r="XG5906" s="248"/>
      <x:c r="XH5906" s="248"/>
      <x:c r="XI5906" s="248"/>
      <x:c r="XJ5906" s="248"/>
      <x:c r="XK5906" s="248"/>
      <x:c r="XL5906" s="248"/>
      <x:c r="XM5906" s="248"/>
      <x:c r="XN5906" s="248"/>
      <x:c r="XO5906" s="248"/>
      <x:c r="XP5906" s="248"/>
      <x:c r="XQ5906" s="248"/>
      <x:c r="XR5906" s="248"/>
      <x:c r="XS5906" s="248"/>
      <x:c r="XT5906" s="248"/>
      <x:c r="XU5906" s="248"/>
      <x:c r="XV5906" s="248"/>
      <x:c r="XW5906" s="248"/>
      <x:c r="XX5906" s="248"/>
      <x:c r="XY5906" s="248"/>
      <x:c r="XZ5906" s="248"/>
      <x:c r="YA5906" s="248"/>
      <x:c r="YB5906" s="248"/>
      <x:c r="YC5906" s="248"/>
      <x:c r="YD5906" s="248"/>
      <x:c r="YE5906" s="248"/>
      <x:c r="YF5906" s="248"/>
      <x:c r="YG5906" s="248"/>
      <x:c r="YH5906" s="248"/>
      <x:c r="YI5906" s="248"/>
      <x:c r="YJ5906" s="248"/>
      <x:c r="YK5906" s="248"/>
      <x:c r="YL5906" s="248"/>
      <x:c r="YM5906" s="248"/>
      <x:c r="YN5906" s="248"/>
      <x:c r="YO5906" s="248"/>
      <x:c r="YP5906" s="248"/>
      <x:c r="YQ5906" s="248"/>
      <x:c r="YR5906" s="248"/>
      <x:c r="YS5906" s="248"/>
      <x:c r="YT5906" s="248"/>
      <x:c r="YU5906" s="248"/>
      <x:c r="YV5906" s="248"/>
      <x:c r="YW5906" s="248"/>
      <x:c r="YX5906" s="248"/>
      <x:c r="YY5906" s="248"/>
      <x:c r="YZ5906" s="248"/>
      <x:c r="ZA5906" s="248"/>
      <x:c r="ZB5906" s="248"/>
      <x:c r="ZC5906" s="248"/>
      <x:c r="ZD5906" s="248"/>
      <x:c r="ZE5906" s="248"/>
      <x:c r="ZF5906" s="248"/>
      <x:c r="ZG5906" s="248"/>
      <x:c r="ZH5906" s="248"/>
      <x:c r="ZI5906" s="248"/>
      <x:c r="ZJ5906" s="248"/>
      <x:c r="ZK5906" s="248"/>
      <x:c r="ZL5906" s="248"/>
      <x:c r="ZM5906" s="248"/>
      <x:c r="ZN5906" s="248"/>
      <x:c r="ZO5906" s="248"/>
      <x:c r="ZP5906" s="248"/>
      <x:c r="ZQ5906" s="248"/>
      <x:c r="ZR5906" s="248"/>
      <x:c r="ZS5906" s="248"/>
      <x:c r="ZT5906" s="248"/>
      <x:c r="ZU5906" s="248"/>
      <x:c r="ZV5906" s="248"/>
      <x:c r="ZW5906" s="248"/>
      <x:c r="ZX5906" s="248"/>
      <x:c r="ZY5906" s="248"/>
      <x:c r="ZZ5906" s="248"/>
      <x:c r="AAA5906" s="248"/>
      <x:c r="AAB5906" s="248"/>
      <x:c r="AAC5906" s="248"/>
      <x:c r="AAD5906" s="248"/>
      <x:c r="AAE5906" s="248"/>
      <x:c r="AAF5906" s="248"/>
      <x:c r="AAG5906" s="248"/>
      <x:c r="AAH5906" s="248"/>
      <x:c r="AAI5906" s="248"/>
      <x:c r="AAJ5906" s="248"/>
      <x:c r="AAK5906" s="248"/>
      <x:c r="AAL5906" s="248"/>
      <x:c r="AAM5906" s="248"/>
      <x:c r="AAN5906" s="248"/>
      <x:c r="AAO5906" s="248"/>
      <x:c r="AAP5906" s="248"/>
      <x:c r="AAQ5906" s="248"/>
      <x:c r="AAR5906" s="248"/>
      <x:c r="AAS5906" s="248"/>
      <x:c r="AAT5906" s="248"/>
      <x:c r="AAU5906" s="248"/>
      <x:c r="AAV5906" s="248"/>
      <x:c r="AAW5906" s="248"/>
      <x:c r="AAX5906" s="248"/>
      <x:c r="AAY5906" s="248"/>
      <x:c r="AAZ5906" s="248"/>
      <x:c r="ABA5906" s="248"/>
      <x:c r="ABB5906" s="248"/>
      <x:c r="ABC5906" s="248"/>
      <x:c r="ABD5906" s="248"/>
      <x:c r="ABE5906" s="248"/>
      <x:c r="ABF5906" s="248"/>
      <x:c r="ABG5906" s="248"/>
      <x:c r="ABH5906" s="248"/>
      <x:c r="ABI5906" s="248"/>
      <x:c r="ABJ5906" s="248"/>
      <x:c r="ABK5906" s="248"/>
      <x:c r="ABL5906" s="248"/>
      <x:c r="ABM5906" s="248"/>
      <x:c r="ABN5906" s="248"/>
      <x:c r="ABO5906" s="248"/>
      <x:c r="ABP5906" s="248"/>
      <x:c r="ABQ5906" s="248"/>
      <x:c r="ABR5906" s="248"/>
      <x:c r="ABS5906" s="248"/>
      <x:c r="ABT5906" s="248"/>
      <x:c r="ABU5906" s="248"/>
      <x:c r="ABV5906" s="248"/>
      <x:c r="ABW5906" s="248"/>
      <x:c r="ABX5906" s="248"/>
      <x:c r="ABY5906" s="248"/>
      <x:c r="ABZ5906" s="248"/>
      <x:c r="ACA5906" s="248"/>
      <x:c r="ACB5906" s="248"/>
      <x:c r="ACC5906" s="248"/>
      <x:c r="ACD5906" s="248"/>
      <x:c r="ACE5906" s="248"/>
      <x:c r="ACF5906" s="248"/>
      <x:c r="ACG5906" s="248"/>
      <x:c r="ACH5906" s="248"/>
      <x:c r="ACI5906" s="248"/>
      <x:c r="ACJ5906" s="248"/>
      <x:c r="ACK5906" s="248"/>
      <x:c r="ACL5906" s="248"/>
      <x:c r="ACM5906" s="248"/>
      <x:c r="ACN5906" s="248"/>
      <x:c r="ACO5906" s="248"/>
      <x:c r="ACP5906" s="248"/>
      <x:c r="ACQ5906" s="248"/>
      <x:c r="ACR5906" s="248"/>
      <x:c r="ACS5906" s="248"/>
      <x:c r="ACT5906" s="248"/>
      <x:c r="ACU5906" s="248"/>
      <x:c r="ACV5906" s="248"/>
      <x:c r="ACW5906" s="248"/>
      <x:c r="ACX5906" s="248"/>
      <x:c r="ACY5906" s="248"/>
      <x:c r="ACZ5906" s="248"/>
      <x:c r="ADA5906" s="248"/>
      <x:c r="ADB5906" s="248"/>
      <x:c r="ADC5906" s="248"/>
      <x:c r="ADD5906" s="248"/>
      <x:c r="ADE5906" s="248"/>
      <x:c r="ADF5906" s="248"/>
      <x:c r="ADG5906" s="248"/>
      <x:c r="ADH5906" s="248"/>
      <x:c r="ADI5906" s="248"/>
      <x:c r="ADJ5906" s="248"/>
      <x:c r="ADK5906" s="248"/>
      <x:c r="ADL5906" s="248"/>
      <x:c r="ADM5906" s="248"/>
      <x:c r="ADN5906" s="248"/>
      <x:c r="ADO5906" s="248"/>
      <x:c r="ADP5906" s="248"/>
      <x:c r="ADQ5906" s="248"/>
      <x:c r="ADR5906" s="248"/>
      <x:c r="ADS5906" s="248"/>
      <x:c r="ADT5906" s="248"/>
      <x:c r="ADU5906" s="248"/>
      <x:c r="ADV5906" s="248"/>
      <x:c r="ADW5906" s="248"/>
      <x:c r="ADX5906" s="248"/>
      <x:c r="ADY5906" s="248"/>
      <x:c r="ADZ5906" s="248"/>
      <x:c r="AEA5906" s="248"/>
      <x:c r="AEB5906" s="248"/>
      <x:c r="AEC5906" s="248"/>
      <x:c r="AED5906" s="248"/>
      <x:c r="AEE5906" s="248"/>
      <x:c r="AEF5906" s="248"/>
      <x:c r="AEG5906" s="248"/>
      <x:c r="AEH5906" s="248"/>
      <x:c r="AEI5906" s="248"/>
      <x:c r="AEJ5906" s="248"/>
      <x:c r="AEK5906" s="248"/>
      <x:c r="AEL5906" s="248"/>
      <x:c r="AEM5906" s="248"/>
      <x:c r="AEN5906" s="248"/>
      <x:c r="AEO5906" s="248"/>
      <x:c r="AEP5906" s="248"/>
      <x:c r="AEQ5906" s="248"/>
      <x:c r="AER5906" s="248"/>
      <x:c r="AES5906" s="248"/>
      <x:c r="AET5906" s="248"/>
      <x:c r="AEU5906" s="248"/>
      <x:c r="AEV5906" s="248"/>
      <x:c r="AEW5906" s="248"/>
      <x:c r="AEX5906" s="248"/>
      <x:c r="AEY5906" s="248"/>
      <x:c r="AEZ5906" s="248"/>
      <x:c r="AFA5906" s="248"/>
      <x:c r="AFB5906" s="248"/>
      <x:c r="AFC5906" s="248"/>
      <x:c r="AFD5906" s="248"/>
      <x:c r="AFE5906" s="248"/>
      <x:c r="AFF5906" s="248"/>
      <x:c r="AFG5906" s="248"/>
      <x:c r="AFH5906" s="248"/>
      <x:c r="AFI5906" s="248"/>
      <x:c r="AFJ5906" s="248"/>
      <x:c r="AFK5906" s="248"/>
      <x:c r="AFL5906" s="248"/>
      <x:c r="AFM5906" s="248"/>
      <x:c r="AFN5906" s="248"/>
      <x:c r="AFO5906" s="248"/>
      <x:c r="AFP5906" s="248"/>
      <x:c r="AFQ5906" s="248"/>
      <x:c r="AFR5906" s="248"/>
      <x:c r="AFS5906" s="248"/>
      <x:c r="AFT5906" s="248"/>
      <x:c r="AFU5906" s="248"/>
      <x:c r="AFV5906" s="248"/>
      <x:c r="AFW5906" s="248"/>
      <x:c r="AFX5906" s="248"/>
      <x:c r="AFY5906" s="248"/>
      <x:c r="AFZ5906" s="248"/>
      <x:c r="AGA5906" s="248"/>
      <x:c r="AGB5906" s="248"/>
      <x:c r="AGC5906" s="248"/>
      <x:c r="AGD5906" s="248"/>
      <x:c r="AGE5906" s="248"/>
      <x:c r="AGF5906" s="248"/>
      <x:c r="AGG5906" s="248"/>
      <x:c r="AGH5906" s="248"/>
      <x:c r="AGI5906" s="248"/>
      <x:c r="AGJ5906" s="248"/>
      <x:c r="AGK5906" s="248"/>
      <x:c r="AGL5906" s="248"/>
      <x:c r="AGM5906" s="248"/>
      <x:c r="AGN5906" s="248"/>
      <x:c r="AGO5906" s="248"/>
      <x:c r="AGP5906" s="248"/>
      <x:c r="AGQ5906" s="248"/>
      <x:c r="AGR5906" s="248"/>
      <x:c r="AGS5906" s="248"/>
      <x:c r="AGT5906" s="248"/>
      <x:c r="AGU5906" s="248"/>
      <x:c r="AGV5906" s="248"/>
      <x:c r="AGW5906" s="248"/>
      <x:c r="AGX5906" s="248"/>
      <x:c r="AGY5906" s="248"/>
      <x:c r="AGZ5906" s="248"/>
      <x:c r="AHA5906" s="248"/>
      <x:c r="AHB5906" s="248"/>
      <x:c r="AHC5906" s="248"/>
      <x:c r="AHD5906" s="248"/>
      <x:c r="AHE5906" s="248"/>
      <x:c r="AHF5906" s="248"/>
      <x:c r="AHG5906" s="248"/>
      <x:c r="AHH5906" s="248"/>
      <x:c r="AHI5906" s="248"/>
      <x:c r="AHJ5906" s="248"/>
      <x:c r="AHK5906" s="248"/>
      <x:c r="AHL5906" s="248"/>
      <x:c r="AHM5906" s="248"/>
      <x:c r="AHN5906" s="248"/>
      <x:c r="AHO5906" s="248"/>
      <x:c r="AHP5906" s="248"/>
      <x:c r="AHQ5906" s="248"/>
      <x:c r="AHR5906" s="248"/>
      <x:c r="AHS5906" s="248"/>
      <x:c r="AHT5906" s="248"/>
      <x:c r="AHU5906" s="248"/>
      <x:c r="AHV5906" s="248"/>
      <x:c r="AHW5906" s="248"/>
      <x:c r="AHX5906" s="248"/>
      <x:c r="AHY5906" s="248"/>
      <x:c r="AHZ5906" s="248"/>
      <x:c r="AIA5906" s="248"/>
      <x:c r="AIB5906" s="248"/>
      <x:c r="AIC5906" s="248"/>
      <x:c r="AID5906" s="248"/>
      <x:c r="AIE5906" s="248"/>
      <x:c r="AIF5906" s="248"/>
      <x:c r="AIG5906" s="248"/>
      <x:c r="AIH5906" s="248"/>
      <x:c r="AII5906" s="248"/>
      <x:c r="AIJ5906" s="248"/>
      <x:c r="AIK5906" s="248"/>
      <x:c r="AIL5906" s="248"/>
      <x:c r="AIM5906" s="248"/>
      <x:c r="AIN5906" s="248"/>
      <x:c r="AIO5906" s="248"/>
      <x:c r="AIP5906" s="248"/>
      <x:c r="AIQ5906" s="248"/>
      <x:c r="AIR5906" s="248"/>
      <x:c r="AIS5906" s="248"/>
      <x:c r="AIT5906" s="248"/>
      <x:c r="AIU5906" s="248"/>
      <x:c r="AIV5906" s="248"/>
      <x:c r="AIW5906" s="248"/>
      <x:c r="AIX5906" s="248"/>
      <x:c r="AIY5906" s="248"/>
      <x:c r="AIZ5906" s="248"/>
      <x:c r="AJA5906" s="248"/>
      <x:c r="AJB5906" s="248"/>
      <x:c r="AJC5906" s="248"/>
      <x:c r="AJD5906" s="248"/>
      <x:c r="AJE5906" s="248"/>
      <x:c r="AJF5906" s="248"/>
      <x:c r="AJG5906" s="248"/>
      <x:c r="AJH5906" s="248"/>
      <x:c r="AJI5906" s="248"/>
      <x:c r="AJJ5906" s="248"/>
      <x:c r="AJK5906" s="248"/>
      <x:c r="AJL5906" s="248"/>
      <x:c r="AJM5906" s="248"/>
      <x:c r="AJN5906" s="248"/>
      <x:c r="AJO5906" s="248"/>
      <x:c r="AJP5906" s="248"/>
      <x:c r="AJQ5906" s="248"/>
      <x:c r="AJR5906" s="248"/>
      <x:c r="AJS5906" s="248"/>
      <x:c r="AJT5906" s="248"/>
      <x:c r="AJU5906" s="248"/>
      <x:c r="AJV5906" s="248"/>
      <x:c r="AJW5906" s="248"/>
      <x:c r="AJX5906" s="248"/>
      <x:c r="AJY5906" s="248"/>
      <x:c r="AJZ5906" s="248"/>
      <x:c r="AKA5906" s="248"/>
      <x:c r="AKB5906" s="248"/>
      <x:c r="AKC5906" s="248"/>
      <x:c r="AKD5906" s="248"/>
      <x:c r="AKE5906" s="248"/>
      <x:c r="AKF5906" s="248"/>
      <x:c r="AKG5906" s="248"/>
      <x:c r="AKH5906" s="248"/>
      <x:c r="AKI5906" s="248"/>
      <x:c r="AKJ5906" s="248"/>
      <x:c r="AKK5906" s="248"/>
      <x:c r="AKL5906" s="248"/>
      <x:c r="AKM5906" s="248"/>
      <x:c r="AKN5906" s="248"/>
      <x:c r="AKO5906" s="248"/>
      <x:c r="AKP5906" s="248"/>
      <x:c r="AKQ5906" s="248"/>
      <x:c r="AKR5906" s="248"/>
      <x:c r="AKS5906" s="248"/>
      <x:c r="AKT5906" s="248"/>
      <x:c r="AKU5906" s="248"/>
      <x:c r="AKV5906" s="248"/>
      <x:c r="AKW5906" s="248"/>
      <x:c r="AKX5906" s="248"/>
      <x:c r="AKY5906" s="248"/>
      <x:c r="AKZ5906" s="248"/>
      <x:c r="ALA5906" s="248"/>
      <x:c r="ALB5906" s="248"/>
      <x:c r="ALC5906" s="248"/>
      <x:c r="ALD5906" s="248"/>
      <x:c r="ALE5906" s="248"/>
      <x:c r="ALF5906" s="248"/>
      <x:c r="ALG5906" s="248"/>
      <x:c r="ALH5906" s="248"/>
      <x:c r="ALI5906" s="248"/>
      <x:c r="ALJ5906" s="248"/>
      <x:c r="ALK5906" s="248"/>
      <x:c r="ALL5906" s="248"/>
      <x:c r="ALM5906" s="248"/>
      <x:c r="ALN5906" s="248"/>
      <x:c r="ALO5906" s="248"/>
      <x:c r="ALP5906" s="248"/>
      <x:c r="ALQ5906" s="248"/>
      <x:c r="ALR5906" s="248"/>
      <x:c r="ALS5906" s="248"/>
      <x:c r="ALT5906" s="248"/>
      <x:c r="ALU5906" s="248"/>
      <x:c r="ALV5906" s="248"/>
      <x:c r="ALW5906" s="248"/>
      <x:c r="ALX5906" s="248"/>
      <x:c r="ALY5906" s="248"/>
      <x:c r="ALZ5906" s="248"/>
      <x:c r="AMA5906" s="248"/>
      <x:c r="AMB5906" s="248"/>
      <x:c r="AMC5906" s="248"/>
      <x:c r="AMD5906" s="248"/>
      <x:c r="AME5906" s="248"/>
      <x:c r="AMF5906" s="248"/>
      <x:c r="AMG5906" s="248"/>
      <x:c r="AMH5906" s="248"/>
      <x:c r="AMI5906" s="248"/>
      <x:c r="AMJ5906" s="248"/>
      <x:c r="AMK5906" s="248"/>
      <x:c r="AML5906" s="248"/>
      <x:c r="AMM5906" s="248"/>
      <x:c r="AMN5906" s="248"/>
      <x:c r="AMO5906" s="248"/>
      <x:c r="AMP5906" s="248"/>
      <x:c r="AMQ5906" s="248"/>
      <x:c r="AMR5906" s="248"/>
      <x:c r="AMS5906" s="248"/>
      <x:c r="AMT5906" s="248"/>
      <x:c r="AMU5906" s="248"/>
      <x:c r="AMV5906" s="248"/>
      <x:c r="AMW5906" s="248"/>
      <x:c r="AMX5906" s="248"/>
      <x:c r="AMY5906" s="248"/>
      <x:c r="AMZ5906" s="248"/>
      <x:c r="ANA5906" s="248"/>
      <x:c r="ANB5906" s="248"/>
      <x:c r="ANC5906" s="248"/>
      <x:c r="AND5906" s="248"/>
      <x:c r="ANE5906" s="248"/>
      <x:c r="ANF5906" s="248"/>
      <x:c r="ANG5906" s="248"/>
      <x:c r="ANH5906" s="248"/>
      <x:c r="ANI5906" s="248"/>
      <x:c r="ANJ5906" s="248"/>
      <x:c r="ANK5906" s="248"/>
      <x:c r="ANL5906" s="248"/>
      <x:c r="ANM5906" s="248"/>
      <x:c r="ANN5906" s="248"/>
      <x:c r="ANO5906" s="248"/>
      <x:c r="ANP5906" s="248"/>
      <x:c r="ANQ5906" s="248"/>
      <x:c r="ANR5906" s="248"/>
      <x:c r="ANS5906" s="248"/>
      <x:c r="ANT5906" s="248"/>
      <x:c r="ANU5906" s="248"/>
      <x:c r="ANV5906" s="248"/>
      <x:c r="ANW5906" s="248"/>
      <x:c r="ANX5906" s="248"/>
      <x:c r="ANY5906" s="248"/>
      <x:c r="ANZ5906" s="248"/>
      <x:c r="AOA5906" s="248"/>
      <x:c r="AOB5906" s="248"/>
      <x:c r="AOC5906" s="248"/>
      <x:c r="AOD5906" s="248"/>
      <x:c r="AOE5906" s="248"/>
      <x:c r="AOF5906" s="248"/>
      <x:c r="AOG5906" s="248"/>
      <x:c r="AOH5906" s="248"/>
      <x:c r="AOI5906" s="248"/>
      <x:c r="AOJ5906" s="248"/>
      <x:c r="AOK5906" s="248"/>
      <x:c r="AOL5906" s="248"/>
      <x:c r="AOM5906" s="248"/>
      <x:c r="AON5906" s="248"/>
      <x:c r="AOO5906" s="248"/>
      <x:c r="AOP5906" s="248"/>
      <x:c r="AOQ5906" s="248"/>
      <x:c r="AOR5906" s="248"/>
      <x:c r="AOS5906" s="248"/>
      <x:c r="AOT5906" s="248"/>
      <x:c r="AOU5906" s="248"/>
      <x:c r="AOV5906" s="248"/>
      <x:c r="AOW5906" s="248"/>
      <x:c r="AOX5906" s="248"/>
      <x:c r="AOY5906" s="248"/>
      <x:c r="AOZ5906" s="248"/>
      <x:c r="APA5906" s="248"/>
      <x:c r="APB5906" s="248"/>
      <x:c r="APC5906" s="248"/>
      <x:c r="APD5906" s="248"/>
      <x:c r="APE5906" s="248"/>
      <x:c r="APF5906" s="248"/>
      <x:c r="APG5906" s="248"/>
      <x:c r="APH5906" s="248"/>
      <x:c r="API5906" s="248"/>
      <x:c r="APJ5906" s="248"/>
      <x:c r="APK5906" s="248"/>
      <x:c r="APL5906" s="248"/>
      <x:c r="APM5906" s="248"/>
      <x:c r="APN5906" s="248"/>
      <x:c r="APO5906" s="248"/>
      <x:c r="APP5906" s="248"/>
      <x:c r="APQ5906" s="248"/>
      <x:c r="APR5906" s="248"/>
      <x:c r="APS5906" s="248"/>
      <x:c r="APT5906" s="248"/>
      <x:c r="APU5906" s="248"/>
      <x:c r="APV5906" s="248"/>
      <x:c r="APW5906" s="248"/>
      <x:c r="APX5906" s="248"/>
      <x:c r="APY5906" s="248"/>
      <x:c r="APZ5906" s="248"/>
      <x:c r="AQA5906" s="248"/>
      <x:c r="AQB5906" s="248"/>
      <x:c r="AQC5906" s="248"/>
      <x:c r="AQD5906" s="248"/>
      <x:c r="AQE5906" s="248"/>
      <x:c r="AQF5906" s="248"/>
      <x:c r="AQG5906" s="248"/>
      <x:c r="AQH5906" s="248"/>
      <x:c r="AQI5906" s="248"/>
      <x:c r="AQJ5906" s="248"/>
      <x:c r="AQK5906" s="248"/>
      <x:c r="AQL5906" s="248"/>
      <x:c r="AQM5906" s="248"/>
      <x:c r="AQN5906" s="248"/>
      <x:c r="AQO5906" s="248"/>
      <x:c r="AQP5906" s="248"/>
      <x:c r="AQQ5906" s="248"/>
      <x:c r="AQR5906" s="248"/>
      <x:c r="AQS5906" s="248"/>
      <x:c r="AQT5906" s="248"/>
      <x:c r="AQU5906" s="248"/>
      <x:c r="AQV5906" s="248"/>
      <x:c r="AQW5906" s="248"/>
      <x:c r="AQX5906" s="248"/>
      <x:c r="AQY5906" s="248"/>
      <x:c r="AQZ5906" s="248"/>
      <x:c r="ARA5906" s="248"/>
      <x:c r="ARB5906" s="248"/>
      <x:c r="ARC5906" s="248"/>
      <x:c r="ARD5906" s="248"/>
      <x:c r="ARE5906" s="248"/>
      <x:c r="ARF5906" s="248"/>
      <x:c r="ARG5906" s="248"/>
      <x:c r="ARH5906" s="248"/>
      <x:c r="ARI5906" s="248"/>
      <x:c r="ARJ5906" s="248"/>
      <x:c r="ARK5906" s="248"/>
      <x:c r="ARL5906" s="248"/>
      <x:c r="ARM5906" s="248"/>
      <x:c r="ARN5906" s="248"/>
      <x:c r="ARO5906" s="248"/>
      <x:c r="ARP5906" s="248"/>
      <x:c r="ARQ5906" s="248"/>
      <x:c r="ARR5906" s="248"/>
      <x:c r="ARS5906" s="248"/>
      <x:c r="ART5906" s="248"/>
      <x:c r="ARU5906" s="248"/>
      <x:c r="ARV5906" s="248"/>
      <x:c r="ARW5906" s="248"/>
      <x:c r="ARX5906" s="248"/>
      <x:c r="ARY5906" s="248"/>
      <x:c r="ARZ5906" s="248"/>
      <x:c r="ASA5906" s="248"/>
      <x:c r="ASB5906" s="248"/>
      <x:c r="ASC5906" s="248"/>
      <x:c r="ASD5906" s="248"/>
      <x:c r="ASE5906" s="248"/>
      <x:c r="ASF5906" s="248"/>
      <x:c r="ASG5906" s="248"/>
      <x:c r="ASH5906" s="248"/>
      <x:c r="ASI5906" s="248"/>
      <x:c r="ASJ5906" s="248"/>
      <x:c r="ASK5906" s="248"/>
      <x:c r="ASL5906" s="248"/>
      <x:c r="ASM5906" s="248"/>
      <x:c r="ASN5906" s="248"/>
      <x:c r="ASO5906" s="248"/>
      <x:c r="ASP5906" s="248"/>
      <x:c r="ASQ5906" s="248"/>
      <x:c r="ASR5906" s="248"/>
      <x:c r="ASS5906" s="248"/>
      <x:c r="AST5906" s="248"/>
      <x:c r="ASU5906" s="248"/>
      <x:c r="ASV5906" s="248"/>
      <x:c r="ASW5906" s="248"/>
      <x:c r="ASX5906" s="248"/>
      <x:c r="ASY5906" s="248"/>
      <x:c r="ASZ5906" s="248"/>
      <x:c r="ATA5906" s="248"/>
      <x:c r="ATB5906" s="248"/>
      <x:c r="ATC5906" s="248"/>
      <x:c r="ATD5906" s="248"/>
      <x:c r="ATE5906" s="248"/>
      <x:c r="ATF5906" s="248"/>
      <x:c r="ATG5906" s="248"/>
      <x:c r="ATH5906" s="248"/>
      <x:c r="ATI5906" s="248"/>
      <x:c r="ATJ5906" s="248"/>
      <x:c r="ATK5906" s="248"/>
      <x:c r="ATL5906" s="248"/>
      <x:c r="ATM5906" s="248"/>
      <x:c r="ATN5906" s="248"/>
      <x:c r="ATO5906" s="248"/>
      <x:c r="ATP5906" s="248"/>
      <x:c r="ATQ5906" s="248"/>
      <x:c r="ATR5906" s="248"/>
      <x:c r="ATS5906" s="248"/>
      <x:c r="ATT5906" s="248"/>
      <x:c r="ATU5906" s="248"/>
      <x:c r="ATV5906" s="248"/>
      <x:c r="ATW5906" s="248"/>
      <x:c r="ATX5906" s="248"/>
      <x:c r="ATY5906" s="248"/>
      <x:c r="ATZ5906" s="248"/>
      <x:c r="AUA5906" s="248"/>
      <x:c r="AUB5906" s="248"/>
      <x:c r="AUC5906" s="248"/>
      <x:c r="AUD5906" s="248"/>
      <x:c r="AUE5906" s="248"/>
      <x:c r="AUF5906" s="248"/>
      <x:c r="AUG5906" s="248"/>
      <x:c r="AUH5906" s="248"/>
      <x:c r="AUI5906" s="248"/>
      <x:c r="AUJ5906" s="248"/>
      <x:c r="AUK5906" s="248"/>
      <x:c r="AUL5906" s="248"/>
      <x:c r="AUM5906" s="248"/>
      <x:c r="AUN5906" s="248"/>
      <x:c r="AUO5906" s="248"/>
      <x:c r="AUP5906" s="248"/>
      <x:c r="AUQ5906" s="248"/>
      <x:c r="AUR5906" s="248"/>
      <x:c r="AUS5906" s="248"/>
      <x:c r="AUT5906" s="248"/>
      <x:c r="AUU5906" s="248"/>
      <x:c r="AUV5906" s="248"/>
      <x:c r="AUW5906" s="248"/>
      <x:c r="AUX5906" s="248"/>
      <x:c r="AUY5906" s="248"/>
      <x:c r="AUZ5906" s="248"/>
      <x:c r="AVA5906" s="248"/>
      <x:c r="AVB5906" s="248"/>
      <x:c r="AVC5906" s="248"/>
      <x:c r="AVD5906" s="248"/>
      <x:c r="AVE5906" s="248"/>
      <x:c r="AVF5906" s="248"/>
      <x:c r="AVG5906" s="248"/>
      <x:c r="AVH5906" s="248"/>
      <x:c r="AVI5906" s="248"/>
      <x:c r="AVJ5906" s="248"/>
      <x:c r="AVK5906" s="248"/>
      <x:c r="AVL5906" s="248"/>
      <x:c r="AVM5906" s="248"/>
      <x:c r="AVN5906" s="248"/>
      <x:c r="AVO5906" s="248"/>
      <x:c r="AVP5906" s="248"/>
      <x:c r="AVQ5906" s="248"/>
      <x:c r="AVR5906" s="248"/>
      <x:c r="AVS5906" s="248"/>
      <x:c r="AVT5906" s="248"/>
      <x:c r="AVU5906" s="248"/>
      <x:c r="AVV5906" s="248"/>
      <x:c r="AVW5906" s="248"/>
      <x:c r="AVX5906" s="248"/>
      <x:c r="AVY5906" s="248"/>
      <x:c r="AVZ5906" s="248"/>
      <x:c r="AWA5906" s="248"/>
      <x:c r="AWB5906" s="248"/>
      <x:c r="AWC5906" s="248"/>
      <x:c r="AWD5906" s="248"/>
      <x:c r="AWE5906" s="248"/>
      <x:c r="AWF5906" s="248"/>
      <x:c r="AWG5906" s="248"/>
      <x:c r="AWH5906" s="248"/>
      <x:c r="AWI5906" s="248"/>
      <x:c r="AWJ5906" s="248"/>
      <x:c r="AWK5906" s="248"/>
      <x:c r="AWL5906" s="248"/>
      <x:c r="AWM5906" s="248"/>
      <x:c r="AWN5906" s="248"/>
      <x:c r="AWO5906" s="248"/>
      <x:c r="AWP5906" s="248"/>
      <x:c r="AWQ5906" s="248"/>
      <x:c r="AWR5906" s="248"/>
      <x:c r="AWS5906" s="248"/>
      <x:c r="AWT5906" s="248"/>
      <x:c r="AWU5906" s="248"/>
      <x:c r="AWV5906" s="248"/>
      <x:c r="AWW5906" s="248"/>
      <x:c r="AWX5906" s="248"/>
      <x:c r="AWY5906" s="248"/>
      <x:c r="AWZ5906" s="248"/>
      <x:c r="AXA5906" s="248"/>
      <x:c r="AXB5906" s="248"/>
      <x:c r="AXC5906" s="248"/>
      <x:c r="AXD5906" s="248"/>
      <x:c r="AXE5906" s="248"/>
      <x:c r="AXF5906" s="248"/>
      <x:c r="AXG5906" s="248"/>
      <x:c r="AXH5906" s="248"/>
      <x:c r="AXI5906" s="248"/>
      <x:c r="AXJ5906" s="248"/>
      <x:c r="AXK5906" s="248"/>
      <x:c r="AXL5906" s="248"/>
      <x:c r="AXM5906" s="248"/>
      <x:c r="AXN5906" s="248"/>
      <x:c r="AXO5906" s="248"/>
      <x:c r="AXP5906" s="248"/>
      <x:c r="AXQ5906" s="248"/>
      <x:c r="AXR5906" s="248"/>
      <x:c r="AXS5906" s="248"/>
      <x:c r="AXT5906" s="248"/>
      <x:c r="AXU5906" s="248"/>
      <x:c r="AXV5906" s="248"/>
      <x:c r="AXW5906" s="248"/>
      <x:c r="AXX5906" s="248"/>
      <x:c r="AXY5906" s="248"/>
      <x:c r="AXZ5906" s="248"/>
      <x:c r="AYA5906" s="248"/>
      <x:c r="AYB5906" s="248"/>
      <x:c r="AYC5906" s="248"/>
      <x:c r="AYD5906" s="248"/>
      <x:c r="AYE5906" s="248"/>
      <x:c r="AYF5906" s="248"/>
      <x:c r="AYG5906" s="248"/>
      <x:c r="AYH5906" s="248"/>
      <x:c r="AYI5906" s="248"/>
      <x:c r="AYJ5906" s="248"/>
      <x:c r="AYK5906" s="248"/>
      <x:c r="AYL5906" s="248"/>
      <x:c r="AYM5906" s="248"/>
      <x:c r="AYN5906" s="248"/>
      <x:c r="AYO5906" s="248"/>
      <x:c r="AYP5906" s="248"/>
      <x:c r="AYQ5906" s="248"/>
      <x:c r="AYR5906" s="248"/>
      <x:c r="AYS5906" s="248"/>
      <x:c r="AYT5906" s="248"/>
      <x:c r="AYU5906" s="248"/>
      <x:c r="AYV5906" s="248"/>
      <x:c r="AYW5906" s="248"/>
      <x:c r="AYX5906" s="248"/>
      <x:c r="AYY5906" s="248"/>
      <x:c r="AYZ5906" s="248"/>
      <x:c r="AZA5906" s="248"/>
      <x:c r="AZB5906" s="248"/>
      <x:c r="AZC5906" s="248"/>
      <x:c r="AZD5906" s="248"/>
      <x:c r="AZE5906" s="248"/>
      <x:c r="AZF5906" s="248"/>
      <x:c r="AZG5906" s="248"/>
      <x:c r="AZH5906" s="248"/>
      <x:c r="AZI5906" s="248"/>
      <x:c r="AZJ5906" s="248"/>
      <x:c r="AZK5906" s="248"/>
      <x:c r="AZL5906" s="248"/>
      <x:c r="AZM5906" s="248"/>
      <x:c r="AZN5906" s="248"/>
      <x:c r="AZO5906" s="248"/>
      <x:c r="AZP5906" s="248"/>
      <x:c r="AZQ5906" s="248"/>
      <x:c r="AZR5906" s="248"/>
      <x:c r="AZS5906" s="248"/>
      <x:c r="AZT5906" s="248"/>
      <x:c r="AZU5906" s="248"/>
      <x:c r="AZV5906" s="248"/>
      <x:c r="AZW5906" s="248"/>
      <x:c r="AZX5906" s="248"/>
      <x:c r="AZY5906" s="248"/>
      <x:c r="AZZ5906" s="248"/>
      <x:c r="BAA5906" s="248"/>
      <x:c r="BAB5906" s="248"/>
      <x:c r="BAC5906" s="248"/>
      <x:c r="BAD5906" s="248"/>
      <x:c r="BAE5906" s="248"/>
      <x:c r="BAF5906" s="248"/>
      <x:c r="BAG5906" s="248"/>
      <x:c r="BAH5906" s="248"/>
      <x:c r="BAI5906" s="248"/>
      <x:c r="BAJ5906" s="248"/>
      <x:c r="BAK5906" s="248"/>
      <x:c r="BAL5906" s="248"/>
      <x:c r="BAM5906" s="248"/>
      <x:c r="BAN5906" s="248"/>
      <x:c r="BAO5906" s="248"/>
      <x:c r="BAP5906" s="248"/>
      <x:c r="BAQ5906" s="248"/>
      <x:c r="BAR5906" s="248"/>
      <x:c r="BAS5906" s="248"/>
      <x:c r="BAT5906" s="248"/>
      <x:c r="BAU5906" s="248"/>
      <x:c r="BAV5906" s="248"/>
      <x:c r="BAW5906" s="248"/>
      <x:c r="BAX5906" s="248"/>
      <x:c r="BAY5906" s="248"/>
      <x:c r="BAZ5906" s="248"/>
      <x:c r="BBA5906" s="248"/>
      <x:c r="BBB5906" s="248"/>
      <x:c r="BBC5906" s="248"/>
      <x:c r="BBD5906" s="248"/>
      <x:c r="BBE5906" s="248"/>
      <x:c r="BBF5906" s="248"/>
      <x:c r="BBG5906" s="248"/>
      <x:c r="BBH5906" s="248"/>
      <x:c r="BBI5906" s="248"/>
      <x:c r="BBJ5906" s="248"/>
      <x:c r="BBK5906" s="248"/>
      <x:c r="BBL5906" s="248"/>
      <x:c r="BBM5906" s="248"/>
      <x:c r="BBN5906" s="248"/>
      <x:c r="BBO5906" s="248"/>
      <x:c r="BBP5906" s="248"/>
      <x:c r="BBQ5906" s="248"/>
      <x:c r="BBR5906" s="248"/>
      <x:c r="BBS5906" s="248"/>
      <x:c r="BBT5906" s="248"/>
      <x:c r="BBU5906" s="248"/>
      <x:c r="BBV5906" s="248"/>
      <x:c r="BBW5906" s="248"/>
      <x:c r="BBX5906" s="248"/>
      <x:c r="BBY5906" s="248"/>
      <x:c r="BBZ5906" s="248"/>
      <x:c r="BCA5906" s="248"/>
      <x:c r="BCB5906" s="248"/>
      <x:c r="BCC5906" s="248"/>
      <x:c r="BCD5906" s="248"/>
      <x:c r="BCE5906" s="248"/>
      <x:c r="BCF5906" s="248"/>
      <x:c r="BCG5906" s="248"/>
      <x:c r="BCH5906" s="248"/>
      <x:c r="BCI5906" s="248"/>
      <x:c r="BCJ5906" s="248"/>
      <x:c r="BCK5906" s="248"/>
      <x:c r="BCL5906" s="248"/>
      <x:c r="BCM5906" s="248"/>
      <x:c r="BCN5906" s="248"/>
      <x:c r="BCO5906" s="248"/>
      <x:c r="BCP5906" s="248"/>
      <x:c r="BCQ5906" s="248"/>
      <x:c r="BCR5906" s="248"/>
      <x:c r="BCS5906" s="248"/>
      <x:c r="BCT5906" s="248"/>
      <x:c r="BCU5906" s="248"/>
      <x:c r="BCV5906" s="248"/>
      <x:c r="BCW5906" s="248"/>
      <x:c r="BCX5906" s="248"/>
      <x:c r="BCY5906" s="248"/>
      <x:c r="BCZ5906" s="248"/>
      <x:c r="BDA5906" s="248"/>
      <x:c r="BDB5906" s="248"/>
      <x:c r="BDC5906" s="248"/>
      <x:c r="BDD5906" s="248"/>
      <x:c r="BDE5906" s="248"/>
      <x:c r="BDF5906" s="248"/>
      <x:c r="BDG5906" s="248"/>
      <x:c r="BDH5906" s="248"/>
      <x:c r="BDI5906" s="248"/>
      <x:c r="BDJ5906" s="248"/>
      <x:c r="BDK5906" s="248"/>
      <x:c r="BDL5906" s="248"/>
      <x:c r="BDM5906" s="248"/>
      <x:c r="BDN5906" s="248"/>
      <x:c r="BDO5906" s="248"/>
      <x:c r="BDP5906" s="248"/>
      <x:c r="BDQ5906" s="248"/>
      <x:c r="BDR5906" s="248"/>
      <x:c r="BDS5906" s="248"/>
      <x:c r="BDT5906" s="248"/>
      <x:c r="BDU5906" s="248"/>
      <x:c r="BDV5906" s="248"/>
      <x:c r="BDW5906" s="248"/>
      <x:c r="BDX5906" s="248"/>
      <x:c r="BDY5906" s="248"/>
      <x:c r="BDZ5906" s="248"/>
      <x:c r="BEA5906" s="248"/>
      <x:c r="BEB5906" s="248"/>
      <x:c r="BEC5906" s="248"/>
      <x:c r="BED5906" s="248"/>
      <x:c r="BEE5906" s="248"/>
      <x:c r="BEF5906" s="248"/>
      <x:c r="BEG5906" s="248"/>
      <x:c r="BEH5906" s="248"/>
      <x:c r="BEI5906" s="248"/>
      <x:c r="BEJ5906" s="248"/>
      <x:c r="BEK5906" s="248"/>
      <x:c r="BEL5906" s="248"/>
      <x:c r="BEM5906" s="248"/>
      <x:c r="BEN5906" s="248"/>
      <x:c r="BEO5906" s="248"/>
      <x:c r="BEP5906" s="248"/>
      <x:c r="BEQ5906" s="248"/>
      <x:c r="BER5906" s="248"/>
      <x:c r="BES5906" s="248"/>
      <x:c r="BET5906" s="248"/>
      <x:c r="BEU5906" s="248"/>
      <x:c r="BEV5906" s="248"/>
      <x:c r="BEW5906" s="248"/>
      <x:c r="BEX5906" s="248"/>
      <x:c r="BEY5906" s="248"/>
      <x:c r="BEZ5906" s="248"/>
      <x:c r="BFA5906" s="248"/>
      <x:c r="BFB5906" s="248"/>
      <x:c r="BFC5906" s="248"/>
      <x:c r="BFD5906" s="248"/>
      <x:c r="BFE5906" s="248"/>
      <x:c r="BFF5906" s="248"/>
      <x:c r="BFG5906" s="248"/>
      <x:c r="BFH5906" s="248"/>
      <x:c r="BFI5906" s="248"/>
      <x:c r="BFJ5906" s="248"/>
      <x:c r="BFK5906" s="248"/>
      <x:c r="BFL5906" s="248"/>
      <x:c r="BFM5906" s="248"/>
      <x:c r="BFN5906" s="248"/>
      <x:c r="BFO5906" s="248"/>
      <x:c r="BFP5906" s="248"/>
      <x:c r="BFQ5906" s="248"/>
      <x:c r="BFR5906" s="248"/>
      <x:c r="BFS5906" s="248"/>
      <x:c r="BFT5906" s="248"/>
      <x:c r="BFU5906" s="248"/>
      <x:c r="BFV5906" s="248"/>
      <x:c r="BFW5906" s="248"/>
      <x:c r="BFX5906" s="248"/>
      <x:c r="BFY5906" s="248"/>
      <x:c r="BFZ5906" s="248"/>
      <x:c r="BGA5906" s="248"/>
      <x:c r="BGB5906" s="248"/>
      <x:c r="BGC5906" s="248"/>
      <x:c r="BGD5906" s="248"/>
      <x:c r="BGE5906" s="248"/>
      <x:c r="BGF5906" s="248"/>
      <x:c r="BGG5906" s="248"/>
      <x:c r="BGH5906" s="248"/>
      <x:c r="BGI5906" s="248"/>
      <x:c r="BGJ5906" s="248"/>
      <x:c r="BGK5906" s="248"/>
      <x:c r="BGL5906" s="248"/>
      <x:c r="BGM5906" s="248"/>
      <x:c r="BGN5906" s="248"/>
      <x:c r="BGO5906" s="248"/>
      <x:c r="BGP5906" s="248"/>
      <x:c r="BGQ5906" s="248"/>
      <x:c r="BGR5906" s="248"/>
      <x:c r="BGS5906" s="248"/>
      <x:c r="BGT5906" s="248"/>
      <x:c r="BGU5906" s="248"/>
      <x:c r="BGV5906" s="248"/>
      <x:c r="BGW5906" s="248"/>
      <x:c r="BGX5906" s="248"/>
      <x:c r="BGY5906" s="248"/>
      <x:c r="BGZ5906" s="248"/>
      <x:c r="BHA5906" s="248"/>
      <x:c r="BHB5906" s="248"/>
      <x:c r="BHC5906" s="248"/>
      <x:c r="BHD5906" s="248"/>
      <x:c r="BHE5906" s="248"/>
      <x:c r="BHF5906" s="248"/>
      <x:c r="BHG5906" s="248"/>
      <x:c r="BHH5906" s="248"/>
      <x:c r="BHI5906" s="248"/>
      <x:c r="BHJ5906" s="248"/>
      <x:c r="BHK5906" s="248"/>
      <x:c r="BHL5906" s="248"/>
      <x:c r="BHM5906" s="248"/>
      <x:c r="BHN5906" s="248"/>
      <x:c r="BHO5906" s="248"/>
      <x:c r="BHP5906" s="248"/>
      <x:c r="BHQ5906" s="248"/>
      <x:c r="BHR5906" s="248"/>
      <x:c r="BHS5906" s="248"/>
      <x:c r="BHT5906" s="248"/>
      <x:c r="BHU5906" s="248"/>
      <x:c r="BHV5906" s="248"/>
      <x:c r="BHW5906" s="248"/>
      <x:c r="BHX5906" s="248"/>
      <x:c r="BHY5906" s="248"/>
      <x:c r="BHZ5906" s="248"/>
      <x:c r="BIA5906" s="248"/>
      <x:c r="BIB5906" s="248"/>
      <x:c r="BIC5906" s="248"/>
      <x:c r="BID5906" s="248"/>
      <x:c r="BIE5906" s="248"/>
      <x:c r="BIF5906" s="248"/>
      <x:c r="BIG5906" s="248"/>
      <x:c r="BIH5906" s="248"/>
      <x:c r="BII5906" s="248"/>
      <x:c r="BIJ5906" s="248"/>
      <x:c r="BIK5906" s="248"/>
      <x:c r="BIL5906" s="248"/>
      <x:c r="BIM5906" s="248"/>
      <x:c r="BIN5906" s="248"/>
      <x:c r="BIO5906" s="248"/>
      <x:c r="BIP5906" s="248"/>
      <x:c r="BIQ5906" s="248"/>
      <x:c r="BIR5906" s="248"/>
      <x:c r="BIS5906" s="248"/>
      <x:c r="BIT5906" s="248"/>
      <x:c r="BIU5906" s="248"/>
      <x:c r="BIV5906" s="248"/>
      <x:c r="BIW5906" s="248"/>
      <x:c r="BIX5906" s="248"/>
      <x:c r="BIY5906" s="248"/>
      <x:c r="BIZ5906" s="248"/>
      <x:c r="BJA5906" s="248"/>
      <x:c r="BJB5906" s="248"/>
      <x:c r="BJC5906" s="248"/>
      <x:c r="BJD5906" s="248"/>
      <x:c r="BJE5906" s="248"/>
      <x:c r="BJF5906" s="248"/>
      <x:c r="BJG5906" s="248"/>
      <x:c r="BJH5906" s="248"/>
      <x:c r="BJI5906" s="248"/>
      <x:c r="BJJ5906" s="248"/>
      <x:c r="BJK5906" s="248"/>
      <x:c r="BJL5906" s="248"/>
      <x:c r="BJM5906" s="248"/>
      <x:c r="BJN5906" s="248"/>
      <x:c r="BJO5906" s="248"/>
      <x:c r="BJP5906" s="248"/>
      <x:c r="BJQ5906" s="248"/>
      <x:c r="BJR5906" s="248"/>
      <x:c r="BJS5906" s="248"/>
      <x:c r="BJT5906" s="248"/>
      <x:c r="BJU5906" s="248"/>
      <x:c r="BJV5906" s="248"/>
      <x:c r="BJW5906" s="248"/>
      <x:c r="BJX5906" s="248"/>
      <x:c r="BJY5906" s="248"/>
      <x:c r="BJZ5906" s="248"/>
      <x:c r="BKA5906" s="248"/>
      <x:c r="BKB5906" s="248"/>
      <x:c r="BKC5906" s="248"/>
      <x:c r="BKD5906" s="248"/>
      <x:c r="BKE5906" s="248"/>
      <x:c r="BKF5906" s="248"/>
      <x:c r="BKG5906" s="248"/>
      <x:c r="BKH5906" s="248"/>
      <x:c r="BKI5906" s="248"/>
      <x:c r="BKJ5906" s="248"/>
      <x:c r="BKK5906" s="248"/>
      <x:c r="BKL5906" s="248"/>
      <x:c r="BKM5906" s="248"/>
      <x:c r="BKN5906" s="248"/>
      <x:c r="BKO5906" s="248"/>
      <x:c r="BKP5906" s="248"/>
      <x:c r="BKQ5906" s="248"/>
      <x:c r="BKR5906" s="248"/>
      <x:c r="BKS5906" s="248"/>
      <x:c r="BKT5906" s="248"/>
      <x:c r="BKU5906" s="248"/>
      <x:c r="BKV5906" s="248"/>
      <x:c r="BKW5906" s="248"/>
      <x:c r="BKX5906" s="248"/>
      <x:c r="BKY5906" s="248"/>
      <x:c r="BKZ5906" s="248"/>
      <x:c r="BLA5906" s="248"/>
      <x:c r="BLB5906" s="248"/>
      <x:c r="BLC5906" s="248"/>
      <x:c r="BLD5906" s="248"/>
      <x:c r="BLE5906" s="248"/>
      <x:c r="BLF5906" s="248"/>
      <x:c r="BLG5906" s="248"/>
      <x:c r="BLH5906" s="248"/>
      <x:c r="BLI5906" s="248"/>
      <x:c r="BLJ5906" s="248"/>
      <x:c r="BLK5906" s="248"/>
      <x:c r="BLL5906" s="248"/>
      <x:c r="BLM5906" s="248"/>
      <x:c r="BLN5906" s="248"/>
      <x:c r="BLO5906" s="248"/>
      <x:c r="BLP5906" s="248"/>
      <x:c r="BLQ5906" s="248"/>
      <x:c r="BLR5906" s="248"/>
      <x:c r="BLS5906" s="248"/>
      <x:c r="BLT5906" s="248"/>
      <x:c r="BLU5906" s="248"/>
      <x:c r="BLV5906" s="248"/>
      <x:c r="BLW5906" s="248"/>
      <x:c r="BLX5906" s="248"/>
      <x:c r="BLY5906" s="248"/>
      <x:c r="BLZ5906" s="248"/>
      <x:c r="BMA5906" s="248"/>
      <x:c r="BMB5906" s="248"/>
      <x:c r="BMC5906" s="248"/>
      <x:c r="BMD5906" s="248"/>
      <x:c r="BME5906" s="248"/>
      <x:c r="BMF5906" s="248"/>
      <x:c r="BMG5906" s="248"/>
      <x:c r="BMH5906" s="248"/>
      <x:c r="BMI5906" s="248"/>
      <x:c r="BMJ5906" s="248"/>
      <x:c r="BMK5906" s="248"/>
      <x:c r="BML5906" s="248"/>
      <x:c r="BMM5906" s="248"/>
      <x:c r="BMN5906" s="248"/>
      <x:c r="BMO5906" s="248"/>
      <x:c r="BMP5906" s="248"/>
      <x:c r="BMQ5906" s="248"/>
      <x:c r="BMR5906" s="248"/>
      <x:c r="BMS5906" s="248"/>
      <x:c r="BMT5906" s="248"/>
      <x:c r="BMU5906" s="248"/>
      <x:c r="BMV5906" s="248"/>
      <x:c r="BMW5906" s="248"/>
      <x:c r="BMX5906" s="248"/>
      <x:c r="BMY5906" s="248"/>
      <x:c r="BMZ5906" s="248"/>
      <x:c r="BNA5906" s="248"/>
      <x:c r="BNB5906" s="248"/>
      <x:c r="BNC5906" s="248"/>
      <x:c r="BND5906" s="248"/>
      <x:c r="BNE5906" s="248"/>
      <x:c r="BNF5906" s="248"/>
      <x:c r="BNG5906" s="248"/>
      <x:c r="BNH5906" s="248"/>
      <x:c r="BNI5906" s="248"/>
      <x:c r="BNJ5906" s="248"/>
      <x:c r="BNK5906" s="248"/>
      <x:c r="BNL5906" s="248"/>
      <x:c r="BNM5906" s="248"/>
      <x:c r="BNN5906" s="248"/>
      <x:c r="BNO5906" s="248"/>
      <x:c r="BNP5906" s="248"/>
      <x:c r="BNQ5906" s="248"/>
      <x:c r="BNR5906" s="248"/>
      <x:c r="BNS5906" s="248"/>
      <x:c r="BNT5906" s="248"/>
      <x:c r="BNU5906" s="248"/>
      <x:c r="BNV5906" s="248"/>
      <x:c r="BNW5906" s="248"/>
      <x:c r="BNX5906" s="248"/>
      <x:c r="BNY5906" s="248"/>
      <x:c r="BNZ5906" s="248"/>
      <x:c r="BOA5906" s="248"/>
      <x:c r="BOB5906" s="248"/>
      <x:c r="BOC5906" s="248"/>
      <x:c r="BOD5906" s="248"/>
      <x:c r="BOE5906" s="248"/>
      <x:c r="BOF5906" s="248"/>
      <x:c r="BOG5906" s="248"/>
      <x:c r="BOH5906" s="248"/>
      <x:c r="BOI5906" s="248"/>
      <x:c r="BOJ5906" s="248"/>
      <x:c r="BOK5906" s="248"/>
      <x:c r="BOL5906" s="248"/>
      <x:c r="BOM5906" s="248"/>
      <x:c r="BON5906" s="248"/>
      <x:c r="BOO5906" s="248"/>
      <x:c r="BOP5906" s="248"/>
      <x:c r="BOQ5906" s="248"/>
      <x:c r="BOR5906" s="248"/>
      <x:c r="BOS5906" s="248"/>
      <x:c r="BOT5906" s="248"/>
      <x:c r="BOU5906" s="248"/>
      <x:c r="BOV5906" s="248"/>
      <x:c r="BOW5906" s="248"/>
      <x:c r="BOX5906" s="248"/>
      <x:c r="BOY5906" s="248"/>
      <x:c r="BOZ5906" s="248"/>
      <x:c r="BPA5906" s="248"/>
      <x:c r="BPB5906" s="248"/>
      <x:c r="BPC5906" s="248"/>
      <x:c r="BPD5906" s="248"/>
      <x:c r="BPE5906" s="248"/>
      <x:c r="BPF5906" s="248"/>
      <x:c r="BPG5906" s="248"/>
      <x:c r="BPH5906" s="248"/>
      <x:c r="BPI5906" s="248"/>
      <x:c r="BPJ5906" s="248"/>
      <x:c r="BPK5906" s="248"/>
      <x:c r="BPL5906" s="248"/>
      <x:c r="BPM5906" s="248"/>
      <x:c r="BPN5906" s="248"/>
      <x:c r="BPO5906" s="248"/>
      <x:c r="BPP5906" s="248"/>
      <x:c r="BPQ5906" s="248"/>
      <x:c r="BPR5906" s="248"/>
      <x:c r="BPS5906" s="248"/>
      <x:c r="BPT5906" s="248"/>
      <x:c r="BPU5906" s="248"/>
      <x:c r="BPV5906" s="248"/>
      <x:c r="BPW5906" s="248"/>
      <x:c r="BPX5906" s="248"/>
      <x:c r="BPY5906" s="248"/>
      <x:c r="BPZ5906" s="248"/>
      <x:c r="BQA5906" s="248"/>
      <x:c r="BQB5906" s="248"/>
      <x:c r="BQC5906" s="248"/>
      <x:c r="BQD5906" s="248"/>
      <x:c r="BQE5906" s="248"/>
      <x:c r="BQF5906" s="248"/>
      <x:c r="BQG5906" s="248"/>
      <x:c r="BQH5906" s="248"/>
      <x:c r="BQI5906" s="248"/>
      <x:c r="BQJ5906" s="248"/>
      <x:c r="BQK5906" s="248"/>
      <x:c r="BQL5906" s="248"/>
      <x:c r="BQM5906" s="248"/>
      <x:c r="BQN5906" s="248"/>
      <x:c r="BQO5906" s="248"/>
      <x:c r="BQP5906" s="248"/>
      <x:c r="BQQ5906" s="248"/>
      <x:c r="BQR5906" s="248"/>
      <x:c r="BQS5906" s="248"/>
      <x:c r="BQT5906" s="248"/>
      <x:c r="BQU5906" s="248"/>
      <x:c r="BQV5906" s="248"/>
      <x:c r="BQW5906" s="248"/>
      <x:c r="BQX5906" s="248"/>
      <x:c r="BQY5906" s="248"/>
      <x:c r="BQZ5906" s="248"/>
      <x:c r="BRA5906" s="248"/>
      <x:c r="BRB5906" s="248"/>
      <x:c r="BRC5906" s="248"/>
      <x:c r="BRD5906" s="248"/>
      <x:c r="BRE5906" s="248"/>
      <x:c r="BRF5906" s="248"/>
      <x:c r="BRG5906" s="248"/>
      <x:c r="BRH5906" s="248"/>
      <x:c r="BRI5906" s="248"/>
      <x:c r="BRJ5906" s="248"/>
      <x:c r="BRK5906" s="248"/>
      <x:c r="BRL5906" s="248"/>
      <x:c r="BRM5906" s="248"/>
      <x:c r="BRN5906" s="248"/>
      <x:c r="BRO5906" s="248"/>
      <x:c r="BRP5906" s="248"/>
      <x:c r="BRQ5906" s="248"/>
      <x:c r="BRR5906" s="248"/>
      <x:c r="BRS5906" s="248"/>
      <x:c r="BRT5906" s="248"/>
      <x:c r="BRU5906" s="248"/>
      <x:c r="BRV5906" s="248"/>
      <x:c r="BRW5906" s="248"/>
      <x:c r="BRX5906" s="248"/>
      <x:c r="BRY5906" s="248"/>
      <x:c r="BRZ5906" s="248"/>
      <x:c r="BSA5906" s="248"/>
      <x:c r="BSB5906" s="248"/>
      <x:c r="BSC5906" s="248"/>
      <x:c r="BSD5906" s="248"/>
      <x:c r="BSE5906" s="248"/>
      <x:c r="BSF5906" s="248"/>
      <x:c r="BSG5906" s="248"/>
      <x:c r="BSH5906" s="248"/>
      <x:c r="BSI5906" s="248"/>
      <x:c r="BSJ5906" s="248"/>
      <x:c r="BSK5906" s="248"/>
      <x:c r="BSL5906" s="248"/>
      <x:c r="BSM5906" s="248"/>
      <x:c r="BSN5906" s="248"/>
      <x:c r="BSO5906" s="248"/>
      <x:c r="BSP5906" s="248"/>
      <x:c r="BSQ5906" s="248"/>
      <x:c r="BSR5906" s="248"/>
      <x:c r="BSS5906" s="248"/>
      <x:c r="BST5906" s="248"/>
      <x:c r="BSU5906" s="248"/>
      <x:c r="BSV5906" s="248"/>
      <x:c r="BSW5906" s="248"/>
      <x:c r="BSX5906" s="248"/>
      <x:c r="BSY5906" s="248"/>
      <x:c r="BSZ5906" s="248"/>
      <x:c r="BTA5906" s="248"/>
      <x:c r="BTB5906" s="248"/>
      <x:c r="BTC5906" s="248"/>
      <x:c r="BTD5906" s="248"/>
      <x:c r="BTE5906" s="248"/>
      <x:c r="BTF5906" s="248"/>
      <x:c r="BTG5906" s="248"/>
      <x:c r="BTH5906" s="248"/>
      <x:c r="BTI5906" s="248"/>
      <x:c r="BTJ5906" s="248"/>
      <x:c r="BTK5906" s="248"/>
      <x:c r="BTL5906" s="248"/>
      <x:c r="BTM5906" s="248"/>
      <x:c r="BTN5906" s="248"/>
      <x:c r="BTO5906" s="248"/>
      <x:c r="BTP5906" s="248"/>
      <x:c r="BTQ5906" s="248"/>
      <x:c r="BTR5906" s="248"/>
      <x:c r="BTS5906" s="248"/>
      <x:c r="BTT5906" s="248"/>
      <x:c r="BTU5906" s="248"/>
      <x:c r="BTV5906" s="248"/>
      <x:c r="BTW5906" s="248"/>
      <x:c r="BTX5906" s="248"/>
      <x:c r="BTY5906" s="248"/>
      <x:c r="BTZ5906" s="248"/>
      <x:c r="BUA5906" s="248"/>
      <x:c r="BUB5906" s="248"/>
      <x:c r="BUC5906" s="248"/>
      <x:c r="BUD5906" s="248"/>
      <x:c r="BUE5906" s="248"/>
      <x:c r="BUF5906" s="248"/>
      <x:c r="BUG5906" s="248"/>
      <x:c r="BUH5906" s="248"/>
      <x:c r="BUI5906" s="248"/>
      <x:c r="BUJ5906" s="248"/>
      <x:c r="BUK5906" s="248"/>
      <x:c r="BUL5906" s="248"/>
      <x:c r="BUM5906" s="248"/>
      <x:c r="BUN5906" s="248"/>
      <x:c r="BUO5906" s="248"/>
      <x:c r="BUP5906" s="248"/>
      <x:c r="BUQ5906" s="248"/>
      <x:c r="BUR5906" s="248"/>
      <x:c r="BUS5906" s="248"/>
      <x:c r="BUT5906" s="248"/>
      <x:c r="BUU5906" s="248"/>
      <x:c r="BUV5906" s="248"/>
      <x:c r="BUW5906" s="248"/>
      <x:c r="BUX5906" s="248"/>
      <x:c r="BUY5906" s="248"/>
      <x:c r="BUZ5906" s="248"/>
      <x:c r="BVA5906" s="248"/>
      <x:c r="BVB5906" s="248"/>
      <x:c r="BVC5906" s="248"/>
      <x:c r="BVD5906" s="248"/>
      <x:c r="BVE5906" s="248"/>
      <x:c r="BVF5906" s="248"/>
      <x:c r="BVG5906" s="248"/>
      <x:c r="BVH5906" s="248"/>
      <x:c r="BVI5906" s="248"/>
      <x:c r="BVJ5906" s="248"/>
      <x:c r="BVK5906" s="248"/>
      <x:c r="BVL5906" s="248"/>
      <x:c r="BVM5906" s="248"/>
      <x:c r="BVN5906" s="248"/>
      <x:c r="BVO5906" s="248"/>
      <x:c r="BVP5906" s="248"/>
      <x:c r="BVQ5906" s="248"/>
      <x:c r="BVR5906" s="248"/>
      <x:c r="BVS5906" s="248"/>
      <x:c r="BVT5906" s="248"/>
      <x:c r="BVU5906" s="248"/>
      <x:c r="BVV5906" s="248"/>
      <x:c r="BVW5906" s="248"/>
      <x:c r="BVX5906" s="248"/>
      <x:c r="BVY5906" s="248"/>
      <x:c r="BVZ5906" s="248"/>
      <x:c r="BWA5906" s="248"/>
      <x:c r="BWB5906" s="248"/>
      <x:c r="BWC5906" s="248"/>
      <x:c r="BWD5906" s="248"/>
      <x:c r="BWE5906" s="248"/>
      <x:c r="BWF5906" s="248"/>
      <x:c r="BWG5906" s="248"/>
      <x:c r="BWH5906" s="248"/>
      <x:c r="BWI5906" s="248"/>
      <x:c r="BWJ5906" s="248"/>
      <x:c r="BWK5906" s="248"/>
      <x:c r="BWL5906" s="248"/>
      <x:c r="BWM5906" s="248"/>
      <x:c r="BWN5906" s="248"/>
      <x:c r="BWO5906" s="248"/>
      <x:c r="BWP5906" s="248"/>
      <x:c r="BWQ5906" s="248"/>
      <x:c r="BWR5906" s="248"/>
      <x:c r="BWS5906" s="248"/>
      <x:c r="BWT5906" s="248"/>
      <x:c r="BWU5906" s="248"/>
      <x:c r="BWV5906" s="248"/>
      <x:c r="BWW5906" s="248"/>
      <x:c r="BWX5906" s="248"/>
      <x:c r="BWY5906" s="248"/>
      <x:c r="BWZ5906" s="248"/>
      <x:c r="BXA5906" s="248"/>
      <x:c r="BXB5906" s="248"/>
      <x:c r="BXC5906" s="248"/>
      <x:c r="BXD5906" s="248"/>
      <x:c r="BXE5906" s="248"/>
      <x:c r="BXF5906" s="248"/>
      <x:c r="BXG5906" s="248"/>
      <x:c r="BXH5906" s="248"/>
      <x:c r="BXI5906" s="248"/>
      <x:c r="BXJ5906" s="248"/>
      <x:c r="BXK5906" s="248"/>
      <x:c r="BXL5906" s="248"/>
      <x:c r="BXM5906" s="248"/>
      <x:c r="BXN5906" s="248"/>
      <x:c r="BXO5906" s="248"/>
      <x:c r="BXP5906" s="248"/>
      <x:c r="BXQ5906" s="248"/>
      <x:c r="BXR5906" s="248"/>
      <x:c r="BXS5906" s="248"/>
      <x:c r="BXT5906" s="248"/>
      <x:c r="BXU5906" s="248"/>
      <x:c r="BXV5906" s="248"/>
      <x:c r="BXW5906" s="248"/>
      <x:c r="BXX5906" s="248"/>
      <x:c r="BXY5906" s="248"/>
      <x:c r="BXZ5906" s="248"/>
      <x:c r="BYA5906" s="248"/>
      <x:c r="BYB5906" s="248"/>
      <x:c r="BYC5906" s="248"/>
      <x:c r="BYD5906" s="248"/>
      <x:c r="BYE5906" s="248"/>
      <x:c r="BYF5906" s="248"/>
      <x:c r="BYG5906" s="248"/>
      <x:c r="BYH5906" s="248"/>
      <x:c r="BYI5906" s="248"/>
      <x:c r="BYJ5906" s="248"/>
      <x:c r="BYK5906" s="248"/>
      <x:c r="BYL5906" s="248"/>
      <x:c r="BYM5906" s="248"/>
      <x:c r="BYN5906" s="248"/>
      <x:c r="BYO5906" s="248"/>
      <x:c r="BYP5906" s="248"/>
      <x:c r="BYQ5906" s="248"/>
      <x:c r="BYR5906" s="248"/>
      <x:c r="BYS5906" s="248"/>
      <x:c r="BYT5906" s="248"/>
      <x:c r="BYU5906" s="248"/>
      <x:c r="BYV5906" s="248"/>
      <x:c r="BYW5906" s="248"/>
      <x:c r="BYX5906" s="248"/>
      <x:c r="BYY5906" s="248"/>
      <x:c r="BYZ5906" s="248"/>
      <x:c r="BZA5906" s="248"/>
      <x:c r="BZB5906" s="248"/>
      <x:c r="BZC5906" s="248"/>
      <x:c r="BZD5906" s="248"/>
      <x:c r="BZE5906" s="248"/>
      <x:c r="BZF5906" s="248"/>
      <x:c r="BZG5906" s="248"/>
      <x:c r="BZH5906" s="248"/>
      <x:c r="BZI5906" s="248"/>
      <x:c r="BZJ5906" s="248"/>
      <x:c r="BZK5906" s="248"/>
      <x:c r="BZL5906" s="248"/>
      <x:c r="BZM5906" s="248"/>
      <x:c r="BZN5906" s="248"/>
      <x:c r="BZO5906" s="248"/>
      <x:c r="BZP5906" s="248"/>
      <x:c r="BZQ5906" s="248"/>
      <x:c r="BZR5906" s="248"/>
      <x:c r="BZS5906" s="248"/>
      <x:c r="BZT5906" s="248"/>
      <x:c r="BZU5906" s="248"/>
      <x:c r="BZV5906" s="248"/>
      <x:c r="BZW5906" s="248"/>
      <x:c r="BZX5906" s="248"/>
      <x:c r="BZY5906" s="248"/>
      <x:c r="BZZ5906" s="248"/>
      <x:c r="CAA5906" s="248"/>
      <x:c r="CAB5906" s="248"/>
      <x:c r="CAC5906" s="248"/>
      <x:c r="CAD5906" s="248"/>
      <x:c r="CAE5906" s="248"/>
      <x:c r="CAF5906" s="248"/>
      <x:c r="CAG5906" s="248"/>
      <x:c r="CAH5906" s="248"/>
      <x:c r="CAI5906" s="248"/>
      <x:c r="CAJ5906" s="248"/>
      <x:c r="CAK5906" s="248"/>
      <x:c r="CAL5906" s="248"/>
      <x:c r="CAM5906" s="248"/>
      <x:c r="CAN5906" s="248"/>
      <x:c r="CAO5906" s="248"/>
      <x:c r="CAP5906" s="248"/>
      <x:c r="CAQ5906" s="248"/>
      <x:c r="CAR5906" s="248"/>
      <x:c r="CAS5906" s="248"/>
      <x:c r="CAT5906" s="248"/>
      <x:c r="CAU5906" s="248"/>
      <x:c r="CAV5906" s="248"/>
      <x:c r="CAW5906" s="248"/>
      <x:c r="CAX5906" s="248"/>
      <x:c r="CAY5906" s="248"/>
      <x:c r="CAZ5906" s="248"/>
      <x:c r="CBA5906" s="248"/>
      <x:c r="CBB5906" s="248"/>
      <x:c r="CBC5906" s="248"/>
      <x:c r="CBD5906" s="248"/>
      <x:c r="CBE5906" s="248"/>
      <x:c r="CBF5906" s="248"/>
      <x:c r="CBG5906" s="248"/>
      <x:c r="CBH5906" s="248"/>
      <x:c r="CBI5906" s="248"/>
      <x:c r="CBJ5906" s="248"/>
      <x:c r="CBK5906" s="248"/>
      <x:c r="CBL5906" s="248"/>
      <x:c r="CBM5906" s="248"/>
      <x:c r="CBN5906" s="248"/>
      <x:c r="CBO5906" s="248"/>
      <x:c r="CBP5906" s="248"/>
      <x:c r="CBQ5906" s="248"/>
      <x:c r="CBR5906" s="248"/>
      <x:c r="CBS5906" s="248"/>
      <x:c r="CBT5906" s="248"/>
      <x:c r="CBU5906" s="248"/>
      <x:c r="CBV5906" s="248"/>
      <x:c r="CBW5906" s="248"/>
      <x:c r="CBX5906" s="248"/>
      <x:c r="CBY5906" s="248"/>
      <x:c r="CBZ5906" s="248"/>
      <x:c r="CCA5906" s="248"/>
      <x:c r="CCB5906" s="248"/>
      <x:c r="CCC5906" s="248"/>
      <x:c r="CCD5906" s="248"/>
      <x:c r="CCE5906" s="248"/>
      <x:c r="CCF5906" s="248"/>
      <x:c r="CCG5906" s="248"/>
      <x:c r="CCH5906" s="248"/>
      <x:c r="CCI5906" s="248"/>
      <x:c r="CCJ5906" s="248"/>
      <x:c r="CCK5906" s="248"/>
      <x:c r="CCL5906" s="248"/>
      <x:c r="CCM5906" s="248"/>
      <x:c r="CCN5906" s="248"/>
      <x:c r="CCO5906" s="248"/>
      <x:c r="CCP5906" s="248"/>
      <x:c r="CCQ5906" s="248"/>
      <x:c r="CCR5906" s="248"/>
      <x:c r="CCS5906" s="248"/>
      <x:c r="CCT5906" s="248"/>
      <x:c r="CCU5906" s="248"/>
      <x:c r="CCV5906" s="248"/>
      <x:c r="CCW5906" s="248"/>
      <x:c r="CCX5906" s="248"/>
      <x:c r="CCY5906" s="248"/>
      <x:c r="CCZ5906" s="248"/>
      <x:c r="CDA5906" s="248"/>
      <x:c r="CDB5906" s="248"/>
      <x:c r="CDC5906" s="248"/>
      <x:c r="CDD5906" s="248"/>
      <x:c r="CDE5906" s="248"/>
      <x:c r="CDF5906" s="248"/>
      <x:c r="CDG5906" s="248"/>
      <x:c r="CDH5906" s="248"/>
      <x:c r="CDI5906" s="248"/>
      <x:c r="CDJ5906" s="248"/>
      <x:c r="CDK5906" s="248"/>
      <x:c r="CDL5906" s="248"/>
      <x:c r="CDM5906" s="248"/>
      <x:c r="CDN5906" s="248"/>
      <x:c r="CDO5906" s="248"/>
      <x:c r="CDP5906" s="248"/>
      <x:c r="CDQ5906" s="248"/>
      <x:c r="CDR5906" s="248"/>
      <x:c r="CDS5906" s="248"/>
      <x:c r="CDT5906" s="248"/>
      <x:c r="CDU5906" s="248"/>
      <x:c r="CDV5906" s="248"/>
      <x:c r="CDW5906" s="248"/>
      <x:c r="CDX5906" s="248"/>
      <x:c r="CDY5906" s="248"/>
      <x:c r="CDZ5906" s="248"/>
      <x:c r="CEA5906" s="248"/>
      <x:c r="CEB5906" s="248"/>
      <x:c r="CEC5906" s="248"/>
      <x:c r="CED5906" s="248"/>
      <x:c r="CEE5906" s="248"/>
      <x:c r="CEF5906" s="248"/>
      <x:c r="CEG5906" s="248"/>
      <x:c r="CEH5906" s="248"/>
      <x:c r="CEI5906" s="248"/>
      <x:c r="CEJ5906" s="248"/>
      <x:c r="CEK5906" s="248"/>
      <x:c r="CEL5906" s="248"/>
      <x:c r="CEM5906" s="248"/>
      <x:c r="CEN5906" s="248"/>
      <x:c r="CEO5906" s="248"/>
      <x:c r="CEP5906" s="248"/>
      <x:c r="CEQ5906" s="248"/>
      <x:c r="CER5906" s="248"/>
      <x:c r="CES5906" s="248"/>
      <x:c r="CET5906" s="248"/>
      <x:c r="CEU5906" s="248"/>
      <x:c r="CEV5906" s="248"/>
      <x:c r="CEW5906" s="248"/>
      <x:c r="CEX5906" s="248"/>
      <x:c r="CEY5906" s="248"/>
      <x:c r="CEZ5906" s="248"/>
      <x:c r="CFA5906" s="248"/>
      <x:c r="CFB5906" s="248"/>
      <x:c r="CFC5906" s="248"/>
      <x:c r="CFD5906" s="248"/>
      <x:c r="CFE5906" s="248"/>
      <x:c r="CFF5906" s="248"/>
      <x:c r="CFG5906" s="248"/>
      <x:c r="CFH5906" s="248"/>
      <x:c r="CFI5906" s="248"/>
      <x:c r="CFJ5906" s="248"/>
      <x:c r="CFK5906" s="248"/>
      <x:c r="CFL5906" s="248"/>
      <x:c r="CFM5906" s="248"/>
      <x:c r="CFN5906" s="248"/>
      <x:c r="CFO5906" s="248"/>
      <x:c r="CFP5906" s="248"/>
      <x:c r="CFQ5906" s="248"/>
      <x:c r="CFR5906" s="248"/>
      <x:c r="CFS5906" s="248"/>
      <x:c r="CFT5906" s="248"/>
      <x:c r="CFU5906" s="248"/>
      <x:c r="CFV5906" s="248"/>
      <x:c r="CFW5906" s="248"/>
      <x:c r="CFX5906" s="248"/>
      <x:c r="CFY5906" s="248"/>
      <x:c r="CFZ5906" s="248"/>
      <x:c r="CGA5906" s="248"/>
      <x:c r="CGB5906" s="248"/>
      <x:c r="CGC5906" s="248"/>
      <x:c r="CGD5906" s="248"/>
      <x:c r="CGE5906" s="248"/>
      <x:c r="CGF5906" s="248"/>
      <x:c r="CGG5906" s="248"/>
      <x:c r="CGH5906" s="248"/>
      <x:c r="CGI5906" s="248"/>
      <x:c r="CGJ5906" s="248"/>
      <x:c r="CGK5906" s="248"/>
      <x:c r="CGL5906" s="248"/>
      <x:c r="CGM5906" s="248"/>
      <x:c r="CGN5906" s="248"/>
      <x:c r="CGO5906" s="248"/>
      <x:c r="CGP5906" s="248"/>
      <x:c r="CGQ5906" s="248"/>
      <x:c r="CGR5906" s="248"/>
      <x:c r="CGS5906" s="248"/>
      <x:c r="CGT5906" s="248"/>
      <x:c r="CGU5906" s="248"/>
      <x:c r="CGV5906" s="248"/>
      <x:c r="CGW5906" s="248"/>
      <x:c r="CGX5906" s="248"/>
      <x:c r="CGY5906" s="248"/>
      <x:c r="CGZ5906" s="248"/>
      <x:c r="CHA5906" s="248"/>
      <x:c r="CHB5906" s="248"/>
      <x:c r="CHC5906" s="248"/>
      <x:c r="CHD5906" s="248"/>
      <x:c r="CHE5906" s="248"/>
      <x:c r="CHF5906" s="248"/>
      <x:c r="CHG5906" s="248"/>
      <x:c r="CHH5906" s="248"/>
      <x:c r="CHI5906" s="248"/>
      <x:c r="CHJ5906" s="248"/>
      <x:c r="CHK5906" s="248"/>
      <x:c r="CHL5906" s="248"/>
      <x:c r="CHM5906" s="248"/>
      <x:c r="CHN5906" s="248"/>
      <x:c r="CHO5906" s="248"/>
      <x:c r="CHP5906" s="248"/>
      <x:c r="CHQ5906" s="248"/>
      <x:c r="CHR5906" s="248"/>
      <x:c r="CHS5906" s="248"/>
      <x:c r="CHT5906" s="248"/>
      <x:c r="CHU5906" s="248"/>
      <x:c r="CHV5906" s="248"/>
      <x:c r="CHW5906" s="248"/>
      <x:c r="CHX5906" s="248"/>
      <x:c r="CHY5906" s="248"/>
      <x:c r="CHZ5906" s="248"/>
      <x:c r="CIA5906" s="248"/>
      <x:c r="CIB5906" s="248"/>
      <x:c r="CIC5906" s="248"/>
      <x:c r="CID5906" s="248"/>
      <x:c r="CIE5906" s="248"/>
      <x:c r="CIF5906" s="248"/>
      <x:c r="CIG5906" s="248"/>
      <x:c r="CIH5906" s="248"/>
      <x:c r="CII5906" s="248"/>
      <x:c r="CIJ5906" s="248"/>
      <x:c r="CIK5906" s="248"/>
      <x:c r="CIL5906" s="248"/>
      <x:c r="CIM5906" s="248"/>
      <x:c r="CIN5906" s="248"/>
      <x:c r="CIO5906" s="248"/>
      <x:c r="CIP5906" s="248"/>
      <x:c r="CIQ5906" s="248"/>
      <x:c r="CIR5906" s="248"/>
      <x:c r="CIS5906" s="248"/>
      <x:c r="CIT5906" s="248"/>
      <x:c r="CIU5906" s="248"/>
      <x:c r="CIV5906" s="248"/>
      <x:c r="CIW5906" s="248"/>
      <x:c r="CIX5906" s="248"/>
      <x:c r="CIY5906" s="248"/>
      <x:c r="CIZ5906" s="248"/>
      <x:c r="CJA5906" s="248"/>
      <x:c r="CJB5906" s="248"/>
      <x:c r="CJC5906" s="248"/>
      <x:c r="CJD5906" s="248"/>
      <x:c r="CJE5906" s="248"/>
      <x:c r="CJF5906" s="248"/>
      <x:c r="CJG5906" s="248"/>
      <x:c r="CJH5906" s="248"/>
      <x:c r="CJI5906" s="248"/>
      <x:c r="CJJ5906" s="248"/>
      <x:c r="CJK5906" s="248"/>
      <x:c r="CJL5906" s="248"/>
      <x:c r="CJM5906" s="248"/>
      <x:c r="CJN5906" s="248"/>
      <x:c r="CJO5906" s="248"/>
      <x:c r="CJP5906" s="248"/>
      <x:c r="CJQ5906" s="248"/>
      <x:c r="CJR5906" s="248"/>
      <x:c r="CJS5906" s="248"/>
      <x:c r="CJT5906" s="248"/>
      <x:c r="CJU5906" s="248"/>
      <x:c r="CJV5906" s="248"/>
      <x:c r="CJW5906" s="248"/>
      <x:c r="CJX5906" s="248"/>
      <x:c r="CJY5906" s="248"/>
      <x:c r="CJZ5906" s="248"/>
      <x:c r="CKA5906" s="248"/>
      <x:c r="CKB5906" s="248"/>
      <x:c r="CKC5906" s="248"/>
      <x:c r="CKD5906" s="248"/>
      <x:c r="CKE5906" s="248"/>
      <x:c r="CKF5906" s="248"/>
      <x:c r="CKG5906" s="248"/>
      <x:c r="CKH5906" s="248"/>
      <x:c r="CKI5906" s="248"/>
      <x:c r="CKJ5906" s="248"/>
      <x:c r="CKK5906" s="248"/>
      <x:c r="CKL5906" s="248"/>
      <x:c r="CKM5906" s="248"/>
      <x:c r="CKN5906" s="248"/>
      <x:c r="CKO5906" s="248"/>
      <x:c r="CKP5906" s="248"/>
      <x:c r="CKQ5906" s="248"/>
      <x:c r="CKR5906" s="248"/>
      <x:c r="CKS5906" s="248"/>
      <x:c r="CKT5906" s="248"/>
      <x:c r="CKU5906" s="248"/>
      <x:c r="CKV5906" s="248"/>
      <x:c r="CKW5906" s="248"/>
      <x:c r="CKX5906" s="248"/>
      <x:c r="CKY5906" s="248"/>
      <x:c r="CKZ5906" s="248"/>
      <x:c r="CLA5906" s="248"/>
      <x:c r="CLB5906" s="248"/>
      <x:c r="CLC5906" s="248"/>
      <x:c r="CLD5906" s="248"/>
      <x:c r="CLE5906" s="248"/>
      <x:c r="CLF5906" s="248"/>
      <x:c r="CLG5906" s="248"/>
      <x:c r="CLH5906" s="248"/>
      <x:c r="CLI5906" s="248"/>
      <x:c r="CLJ5906" s="248"/>
      <x:c r="CLK5906" s="248"/>
      <x:c r="CLL5906" s="248"/>
      <x:c r="CLM5906" s="248"/>
      <x:c r="CLN5906" s="248"/>
      <x:c r="CLO5906" s="248"/>
      <x:c r="CLP5906" s="248"/>
      <x:c r="CLQ5906" s="248"/>
      <x:c r="CLR5906" s="248"/>
      <x:c r="CLS5906" s="248"/>
      <x:c r="CLT5906" s="248"/>
      <x:c r="CLU5906" s="248"/>
      <x:c r="CLV5906" s="248"/>
      <x:c r="CLW5906" s="248"/>
      <x:c r="CLX5906" s="248"/>
      <x:c r="CLY5906" s="248"/>
      <x:c r="CLZ5906" s="248"/>
      <x:c r="CMA5906" s="248"/>
      <x:c r="CMB5906" s="248"/>
      <x:c r="CMC5906" s="248"/>
      <x:c r="CMD5906" s="248"/>
      <x:c r="CME5906" s="248"/>
      <x:c r="CMF5906" s="248"/>
      <x:c r="CMG5906" s="248"/>
      <x:c r="CMH5906" s="248"/>
      <x:c r="CMI5906" s="248"/>
      <x:c r="CMJ5906" s="248"/>
      <x:c r="CMK5906" s="248"/>
      <x:c r="CML5906" s="248"/>
      <x:c r="CMM5906" s="248"/>
      <x:c r="CMN5906" s="248"/>
      <x:c r="CMO5906" s="248"/>
      <x:c r="CMP5906" s="248"/>
      <x:c r="CMQ5906" s="248"/>
      <x:c r="CMR5906" s="248"/>
      <x:c r="CMS5906" s="248"/>
      <x:c r="CMT5906" s="248"/>
      <x:c r="CMU5906" s="248"/>
      <x:c r="CMV5906" s="248"/>
      <x:c r="CMW5906" s="248"/>
      <x:c r="CMX5906" s="248"/>
      <x:c r="CMY5906" s="248"/>
      <x:c r="CMZ5906" s="248"/>
      <x:c r="CNA5906" s="248"/>
      <x:c r="CNB5906" s="248"/>
      <x:c r="CNC5906" s="248"/>
      <x:c r="CND5906" s="248"/>
      <x:c r="CNE5906" s="248"/>
      <x:c r="CNF5906" s="248"/>
      <x:c r="CNG5906" s="248"/>
      <x:c r="CNH5906" s="248"/>
      <x:c r="CNI5906" s="248"/>
      <x:c r="CNJ5906" s="248"/>
      <x:c r="CNK5906" s="248"/>
      <x:c r="CNL5906" s="248"/>
      <x:c r="CNM5906" s="248"/>
      <x:c r="CNN5906" s="248"/>
      <x:c r="CNO5906" s="248"/>
      <x:c r="CNP5906" s="248"/>
      <x:c r="CNQ5906" s="248"/>
      <x:c r="CNR5906" s="248"/>
      <x:c r="CNS5906" s="248"/>
      <x:c r="CNT5906" s="248"/>
      <x:c r="CNU5906" s="248"/>
      <x:c r="CNV5906" s="248"/>
      <x:c r="CNW5906" s="248"/>
      <x:c r="CNX5906" s="248"/>
      <x:c r="CNY5906" s="248"/>
      <x:c r="CNZ5906" s="248"/>
      <x:c r="COA5906" s="248"/>
      <x:c r="COB5906" s="248"/>
      <x:c r="COC5906" s="248"/>
      <x:c r="COD5906" s="248"/>
      <x:c r="COE5906" s="248"/>
      <x:c r="COF5906" s="248"/>
      <x:c r="COG5906" s="248"/>
      <x:c r="COH5906" s="248"/>
      <x:c r="COI5906" s="248"/>
      <x:c r="COJ5906" s="248"/>
      <x:c r="COK5906" s="248"/>
      <x:c r="COL5906" s="248"/>
      <x:c r="COM5906" s="248"/>
      <x:c r="CON5906" s="248"/>
      <x:c r="COO5906" s="248"/>
      <x:c r="COP5906" s="248"/>
      <x:c r="COQ5906" s="248"/>
      <x:c r="COR5906" s="248"/>
      <x:c r="COS5906" s="248"/>
      <x:c r="COT5906" s="248"/>
      <x:c r="COU5906" s="248"/>
      <x:c r="COV5906" s="248"/>
      <x:c r="COW5906" s="248"/>
      <x:c r="COX5906" s="248"/>
      <x:c r="COY5906" s="248"/>
      <x:c r="COZ5906" s="248"/>
      <x:c r="CPA5906" s="248"/>
      <x:c r="CPB5906" s="248"/>
      <x:c r="CPC5906" s="248"/>
      <x:c r="CPD5906" s="248"/>
      <x:c r="CPE5906" s="248"/>
      <x:c r="CPF5906" s="248"/>
      <x:c r="CPG5906" s="248"/>
      <x:c r="CPH5906" s="248"/>
      <x:c r="CPI5906" s="248"/>
      <x:c r="CPJ5906" s="248"/>
      <x:c r="CPK5906" s="248"/>
      <x:c r="CPL5906" s="248"/>
      <x:c r="CPM5906" s="248"/>
      <x:c r="CPN5906" s="248"/>
      <x:c r="CPO5906" s="248"/>
      <x:c r="CPP5906" s="248"/>
      <x:c r="CPQ5906" s="248"/>
      <x:c r="CPR5906" s="248"/>
      <x:c r="CPS5906" s="248"/>
      <x:c r="CPT5906" s="248"/>
      <x:c r="CPU5906" s="248"/>
      <x:c r="CPV5906" s="248"/>
      <x:c r="CPW5906" s="248"/>
      <x:c r="CPX5906" s="248"/>
      <x:c r="CPY5906" s="248"/>
      <x:c r="CPZ5906" s="248"/>
      <x:c r="CQA5906" s="248"/>
      <x:c r="CQB5906" s="248"/>
      <x:c r="CQC5906" s="248"/>
      <x:c r="CQD5906" s="248"/>
      <x:c r="CQE5906" s="248"/>
      <x:c r="CQF5906" s="248"/>
      <x:c r="CQG5906" s="248"/>
      <x:c r="CQH5906" s="248"/>
      <x:c r="CQI5906" s="248"/>
      <x:c r="CQJ5906" s="248"/>
      <x:c r="CQK5906" s="248"/>
      <x:c r="CQL5906" s="248"/>
      <x:c r="CQM5906" s="248"/>
      <x:c r="CQN5906" s="248"/>
      <x:c r="CQO5906" s="248"/>
      <x:c r="CQP5906" s="248"/>
      <x:c r="CQQ5906" s="248"/>
      <x:c r="CQR5906" s="248"/>
      <x:c r="CQS5906" s="248"/>
      <x:c r="CQT5906" s="248"/>
      <x:c r="CQU5906" s="248"/>
      <x:c r="CQV5906" s="248"/>
      <x:c r="CQW5906" s="248"/>
      <x:c r="CQX5906" s="248"/>
      <x:c r="CQY5906" s="248"/>
      <x:c r="CQZ5906" s="248"/>
      <x:c r="CRA5906" s="248"/>
      <x:c r="CRB5906" s="248"/>
      <x:c r="CRC5906" s="248"/>
      <x:c r="CRD5906" s="248"/>
      <x:c r="CRE5906" s="248"/>
      <x:c r="CRF5906" s="248"/>
      <x:c r="CRG5906" s="248"/>
      <x:c r="CRH5906" s="248"/>
      <x:c r="CRI5906" s="248"/>
      <x:c r="CRJ5906" s="248"/>
      <x:c r="CRK5906" s="248"/>
      <x:c r="CRL5906" s="248"/>
      <x:c r="CRM5906" s="248"/>
      <x:c r="CRN5906" s="248"/>
      <x:c r="CRO5906" s="248"/>
      <x:c r="CRP5906" s="248"/>
      <x:c r="CRQ5906" s="248"/>
      <x:c r="CRR5906" s="248"/>
      <x:c r="CRS5906" s="248"/>
      <x:c r="CRT5906" s="248"/>
      <x:c r="CRU5906" s="248"/>
      <x:c r="CRV5906" s="248"/>
      <x:c r="CRW5906" s="248"/>
      <x:c r="CRX5906" s="248"/>
      <x:c r="CRY5906" s="248"/>
      <x:c r="CRZ5906" s="248"/>
      <x:c r="CSA5906" s="248"/>
      <x:c r="CSB5906" s="248"/>
      <x:c r="CSC5906" s="248"/>
      <x:c r="CSD5906" s="248"/>
      <x:c r="CSE5906" s="248"/>
      <x:c r="CSF5906" s="248"/>
      <x:c r="CSG5906" s="248"/>
      <x:c r="CSH5906" s="248"/>
      <x:c r="CSI5906" s="248"/>
      <x:c r="CSJ5906" s="248"/>
      <x:c r="CSK5906" s="248"/>
      <x:c r="CSL5906" s="248"/>
      <x:c r="CSM5906" s="248"/>
      <x:c r="CSN5906" s="248"/>
      <x:c r="CSO5906" s="248"/>
      <x:c r="CSP5906" s="248"/>
      <x:c r="CSQ5906" s="248"/>
      <x:c r="CSR5906" s="248"/>
      <x:c r="CSS5906" s="248"/>
      <x:c r="CST5906" s="248"/>
      <x:c r="CSU5906" s="248"/>
      <x:c r="CSV5906" s="248"/>
      <x:c r="CSW5906" s="248"/>
      <x:c r="CSX5906" s="248"/>
      <x:c r="CSY5906" s="248"/>
      <x:c r="CSZ5906" s="248"/>
      <x:c r="CTA5906" s="248"/>
      <x:c r="CTB5906" s="248"/>
      <x:c r="CTC5906" s="248"/>
      <x:c r="CTD5906" s="248"/>
      <x:c r="CTE5906" s="248"/>
      <x:c r="CTF5906" s="248"/>
      <x:c r="CTG5906" s="248"/>
      <x:c r="CTH5906" s="248"/>
      <x:c r="CTI5906" s="248"/>
      <x:c r="CTJ5906" s="248"/>
      <x:c r="CTK5906" s="248"/>
      <x:c r="CTL5906" s="248"/>
      <x:c r="CTM5906" s="248"/>
      <x:c r="CTN5906" s="248"/>
      <x:c r="CTO5906" s="248"/>
      <x:c r="CTP5906" s="248"/>
      <x:c r="CTQ5906" s="248"/>
      <x:c r="CTR5906" s="248"/>
      <x:c r="CTS5906" s="248"/>
      <x:c r="CTT5906" s="248"/>
      <x:c r="CTU5906" s="248"/>
      <x:c r="CTV5906" s="248"/>
      <x:c r="CTW5906" s="248"/>
      <x:c r="CTX5906" s="248"/>
      <x:c r="CTY5906" s="248"/>
      <x:c r="CTZ5906" s="248"/>
      <x:c r="CUA5906" s="248"/>
      <x:c r="CUB5906" s="248"/>
      <x:c r="CUC5906" s="248"/>
      <x:c r="CUD5906" s="248"/>
      <x:c r="CUE5906" s="248"/>
      <x:c r="CUF5906" s="248"/>
      <x:c r="CUG5906" s="248"/>
      <x:c r="CUH5906" s="248"/>
      <x:c r="CUI5906" s="248"/>
      <x:c r="CUJ5906" s="248"/>
      <x:c r="CUK5906" s="248"/>
      <x:c r="CUL5906" s="248"/>
      <x:c r="CUM5906" s="248"/>
      <x:c r="CUN5906" s="248"/>
      <x:c r="CUO5906" s="248"/>
      <x:c r="CUP5906" s="248"/>
      <x:c r="CUQ5906" s="248"/>
      <x:c r="CUR5906" s="248"/>
      <x:c r="CUS5906" s="248"/>
      <x:c r="CUT5906" s="248"/>
      <x:c r="CUU5906" s="248"/>
      <x:c r="CUV5906" s="248"/>
      <x:c r="CUW5906" s="248"/>
      <x:c r="CUX5906" s="248"/>
      <x:c r="CUY5906" s="248"/>
      <x:c r="CUZ5906" s="248"/>
      <x:c r="CVA5906" s="248"/>
      <x:c r="CVB5906" s="248"/>
      <x:c r="CVC5906" s="248"/>
      <x:c r="CVD5906" s="248"/>
      <x:c r="CVE5906" s="248"/>
      <x:c r="CVF5906" s="248"/>
      <x:c r="CVG5906" s="248"/>
      <x:c r="CVH5906" s="248"/>
      <x:c r="CVI5906" s="248"/>
      <x:c r="CVJ5906" s="248"/>
      <x:c r="CVK5906" s="248"/>
      <x:c r="CVL5906" s="248"/>
      <x:c r="CVM5906" s="248"/>
      <x:c r="CVN5906" s="248"/>
      <x:c r="CVO5906" s="248"/>
      <x:c r="CVP5906" s="248"/>
      <x:c r="CVQ5906" s="248"/>
      <x:c r="CVR5906" s="248"/>
      <x:c r="CVS5906" s="248"/>
      <x:c r="CVT5906" s="248"/>
      <x:c r="CVU5906" s="248"/>
      <x:c r="CVV5906" s="248"/>
      <x:c r="CVW5906" s="248"/>
      <x:c r="CVX5906" s="248"/>
      <x:c r="CVY5906" s="248"/>
      <x:c r="CVZ5906" s="248"/>
      <x:c r="CWA5906" s="248"/>
      <x:c r="CWB5906" s="248"/>
      <x:c r="CWC5906" s="248"/>
      <x:c r="CWD5906" s="248"/>
      <x:c r="CWE5906" s="248"/>
      <x:c r="CWF5906" s="248"/>
      <x:c r="CWG5906" s="248"/>
      <x:c r="CWH5906" s="248"/>
      <x:c r="CWI5906" s="248"/>
      <x:c r="CWJ5906" s="248"/>
      <x:c r="CWK5906" s="248"/>
      <x:c r="CWL5906" s="248"/>
      <x:c r="CWM5906" s="248"/>
      <x:c r="CWN5906" s="248"/>
      <x:c r="CWO5906" s="248"/>
      <x:c r="CWP5906" s="248"/>
      <x:c r="CWQ5906" s="248"/>
      <x:c r="CWR5906" s="248"/>
      <x:c r="CWS5906" s="248"/>
      <x:c r="CWT5906" s="248"/>
      <x:c r="CWU5906" s="248"/>
      <x:c r="CWV5906" s="248"/>
      <x:c r="CWW5906" s="248"/>
      <x:c r="CWX5906" s="248"/>
      <x:c r="CWY5906" s="248"/>
      <x:c r="CWZ5906" s="248"/>
      <x:c r="CXA5906" s="248"/>
      <x:c r="CXB5906" s="248"/>
      <x:c r="CXC5906" s="248"/>
      <x:c r="CXD5906" s="248"/>
      <x:c r="CXE5906" s="248"/>
      <x:c r="CXF5906" s="248"/>
      <x:c r="CXG5906" s="248"/>
      <x:c r="CXH5906" s="248"/>
      <x:c r="CXI5906" s="248"/>
      <x:c r="CXJ5906" s="248"/>
      <x:c r="CXK5906" s="248"/>
      <x:c r="CXL5906" s="248"/>
      <x:c r="CXM5906" s="248"/>
      <x:c r="CXN5906" s="248"/>
      <x:c r="CXO5906" s="248"/>
      <x:c r="CXP5906" s="248"/>
      <x:c r="CXQ5906" s="248"/>
      <x:c r="CXR5906" s="248"/>
      <x:c r="CXS5906" s="248"/>
      <x:c r="CXT5906" s="248"/>
      <x:c r="CXU5906" s="248"/>
      <x:c r="CXV5906" s="248"/>
      <x:c r="CXW5906" s="248"/>
      <x:c r="CXX5906" s="248"/>
      <x:c r="CXY5906" s="248"/>
      <x:c r="CXZ5906" s="248"/>
      <x:c r="CYA5906" s="248"/>
      <x:c r="CYB5906" s="248"/>
      <x:c r="CYC5906" s="248"/>
      <x:c r="CYD5906" s="248"/>
      <x:c r="CYE5906" s="248"/>
      <x:c r="CYF5906" s="248"/>
      <x:c r="CYG5906" s="248"/>
      <x:c r="CYH5906" s="248"/>
      <x:c r="CYI5906" s="248"/>
      <x:c r="CYJ5906" s="248"/>
      <x:c r="CYK5906" s="248"/>
      <x:c r="CYL5906" s="248"/>
      <x:c r="CYM5906" s="248"/>
      <x:c r="CYN5906" s="248"/>
      <x:c r="CYO5906" s="248"/>
      <x:c r="CYP5906" s="248"/>
      <x:c r="CYQ5906" s="248"/>
      <x:c r="CYR5906" s="248"/>
      <x:c r="CYS5906" s="248"/>
      <x:c r="CYT5906" s="248"/>
      <x:c r="CYU5906" s="248"/>
      <x:c r="CYV5906" s="248"/>
      <x:c r="CYW5906" s="248"/>
      <x:c r="CYX5906" s="248"/>
      <x:c r="CYY5906" s="248"/>
      <x:c r="CYZ5906" s="248"/>
      <x:c r="CZA5906" s="248"/>
      <x:c r="CZB5906" s="248"/>
      <x:c r="CZC5906" s="248"/>
      <x:c r="CZD5906" s="248"/>
      <x:c r="CZE5906" s="248"/>
      <x:c r="CZF5906" s="248"/>
      <x:c r="CZG5906" s="248"/>
      <x:c r="CZH5906" s="248"/>
      <x:c r="CZI5906" s="248"/>
      <x:c r="CZJ5906" s="248"/>
      <x:c r="CZK5906" s="248"/>
      <x:c r="CZL5906" s="248"/>
      <x:c r="CZM5906" s="248"/>
      <x:c r="CZN5906" s="248"/>
      <x:c r="CZO5906" s="248"/>
      <x:c r="CZP5906" s="248"/>
      <x:c r="CZQ5906" s="248"/>
      <x:c r="CZR5906" s="248"/>
      <x:c r="CZS5906" s="248"/>
      <x:c r="CZT5906" s="248"/>
      <x:c r="CZU5906" s="248"/>
      <x:c r="CZV5906" s="248"/>
      <x:c r="CZW5906" s="248"/>
      <x:c r="CZX5906" s="248"/>
      <x:c r="CZY5906" s="248"/>
      <x:c r="CZZ5906" s="248"/>
      <x:c r="DAA5906" s="248"/>
      <x:c r="DAB5906" s="248"/>
      <x:c r="DAC5906" s="248"/>
      <x:c r="DAD5906" s="248"/>
      <x:c r="DAE5906" s="248"/>
      <x:c r="DAF5906" s="248"/>
      <x:c r="DAG5906" s="248"/>
      <x:c r="DAH5906" s="248"/>
      <x:c r="DAI5906" s="248"/>
      <x:c r="DAJ5906" s="248"/>
      <x:c r="DAK5906" s="248"/>
      <x:c r="DAL5906" s="248"/>
      <x:c r="DAM5906" s="248"/>
      <x:c r="DAN5906" s="248"/>
      <x:c r="DAO5906" s="248"/>
      <x:c r="DAP5906" s="248"/>
      <x:c r="DAQ5906" s="248"/>
      <x:c r="DAR5906" s="248"/>
      <x:c r="DAS5906" s="248"/>
      <x:c r="DAT5906" s="248"/>
      <x:c r="DAU5906" s="248"/>
      <x:c r="DAV5906" s="248"/>
      <x:c r="DAW5906" s="248"/>
      <x:c r="DAX5906" s="248"/>
      <x:c r="DAY5906" s="248"/>
      <x:c r="DAZ5906" s="248"/>
      <x:c r="DBA5906" s="248"/>
      <x:c r="DBB5906" s="248"/>
      <x:c r="DBC5906" s="248"/>
      <x:c r="DBD5906" s="248"/>
      <x:c r="DBE5906" s="248"/>
      <x:c r="DBF5906" s="248"/>
      <x:c r="DBG5906" s="248"/>
      <x:c r="DBH5906" s="248"/>
      <x:c r="DBI5906" s="248"/>
      <x:c r="DBJ5906" s="248"/>
      <x:c r="DBK5906" s="248"/>
      <x:c r="DBL5906" s="248"/>
      <x:c r="DBM5906" s="248"/>
      <x:c r="DBN5906" s="248"/>
      <x:c r="DBO5906" s="248"/>
      <x:c r="DBP5906" s="248"/>
      <x:c r="DBQ5906" s="248"/>
      <x:c r="DBR5906" s="248"/>
      <x:c r="DBS5906" s="248"/>
      <x:c r="DBT5906" s="248"/>
      <x:c r="DBU5906" s="248"/>
      <x:c r="DBV5906" s="248"/>
      <x:c r="DBW5906" s="248"/>
      <x:c r="DBX5906" s="248"/>
      <x:c r="DBY5906" s="248"/>
      <x:c r="DBZ5906" s="248"/>
      <x:c r="DCA5906" s="248"/>
      <x:c r="DCB5906" s="248"/>
      <x:c r="DCC5906" s="248"/>
      <x:c r="DCD5906" s="248"/>
      <x:c r="DCE5906" s="248"/>
      <x:c r="DCF5906" s="248"/>
      <x:c r="DCG5906" s="248"/>
      <x:c r="DCH5906" s="248"/>
      <x:c r="DCI5906" s="248"/>
      <x:c r="DCJ5906" s="248"/>
      <x:c r="DCK5906" s="248"/>
      <x:c r="DCL5906" s="248"/>
      <x:c r="DCM5906" s="248"/>
      <x:c r="DCN5906" s="248"/>
      <x:c r="DCO5906" s="248"/>
      <x:c r="DCP5906" s="248"/>
      <x:c r="DCQ5906" s="248"/>
      <x:c r="DCR5906" s="248"/>
      <x:c r="DCS5906" s="248"/>
      <x:c r="DCT5906" s="248"/>
      <x:c r="DCU5906" s="248"/>
      <x:c r="DCV5906" s="248"/>
      <x:c r="DCW5906" s="248"/>
      <x:c r="DCX5906" s="248"/>
      <x:c r="DCY5906" s="248"/>
      <x:c r="DCZ5906" s="248"/>
      <x:c r="DDA5906" s="248"/>
      <x:c r="DDB5906" s="248"/>
      <x:c r="DDC5906" s="248"/>
      <x:c r="DDD5906" s="248"/>
      <x:c r="DDE5906" s="248"/>
      <x:c r="DDF5906" s="248"/>
      <x:c r="DDG5906" s="248"/>
      <x:c r="DDH5906" s="248"/>
      <x:c r="DDI5906" s="248"/>
      <x:c r="DDJ5906" s="248"/>
      <x:c r="DDK5906" s="248"/>
      <x:c r="DDL5906" s="248"/>
      <x:c r="DDM5906" s="248"/>
      <x:c r="DDN5906" s="248"/>
      <x:c r="DDO5906" s="248"/>
      <x:c r="DDP5906" s="248"/>
      <x:c r="DDQ5906" s="248"/>
      <x:c r="DDR5906" s="248"/>
      <x:c r="DDS5906" s="248"/>
      <x:c r="DDT5906" s="248"/>
      <x:c r="DDU5906" s="248"/>
      <x:c r="DDV5906" s="248"/>
      <x:c r="DDW5906" s="248"/>
      <x:c r="DDX5906" s="248"/>
      <x:c r="DDY5906" s="248"/>
      <x:c r="DDZ5906" s="248"/>
      <x:c r="DEA5906" s="248"/>
      <x:c r="DEB5906" s="248"/>
      <x:c r="DEC5906" s="248"/>
      <x:c r="DED5906" s="248"/>
      <x:c r="DEE5906" s="248"/>
      <x:c r="DEF5906" s="248"/>
      <x:c r="DEG5906" s="248"/>
      <x:c r="DEH5906" s="248"/>
      <x:c r="DEI5906" s="248"/>
      <x:c r="DEJ5906" s="248"/>
      <x:c r="DEK5906" s="248"/>
      <x:c r="DEL5906" s="248"/>
      <x:c r="DEM5906" s="248"/>
      <x:c r="DEN5906" s="248"/>
      <x:c r="DEO5906" s="248"/>
      <x:c r="DEP5906" s="248"/>
      <x:c r="DEQ5906" s="248"/>
      <x:c r="DER5906" s="248"/>
      <x:c r="DES5906" s="248"/>
      <x:c r="DET5906" s="248"/>
      <x:c r="DEU5906" s="248"/>
      <x:c r="DEV5906" s="248"/>
      <x:c r="DEW5906" s="248"/>
      <x:c r="DEX5906" s="248"/>
      <x:c r="DEY5906" s="248"/>
      <x:c r="DEZ5906" s="248"/>
      <x:c r="DFA5906" s="248"/>
      <x:c r="DFB5906" s="248"/>
      <x:c r="DFC5906" s="248"/>
      <x:c r="DFD5906" s="248"/>
      <x:c r="DFE5906" s="248"/>
      <x:c r="DFF5906" s="248"/>
      <x:c r="DFG5906" s="248"/>
      <x:c r="DFH5906" s="248"/>
      <x:c r="DFI5906" s="248"/>
      <x:c r="DFJ5906" s="248"/>
      <x:c r="DFK5906" s="248"/>
      <x:c r="DFL5906" s="248"/>
      <x:c r="DFM5906" s="248"/>
      <x:c r="DFN5906" s="248"/>
      <x:c r="DFO5906" s="248"/>
      <x:c r="DFP5906" s="248"/>
      <x:c r="DFQ5906" s="248"/>
      <x:c r="DFR5906" s="248"/>
      <x:c r="DFS5906" s="248"/>
      <x:c r="DFT5906" s="248"/>
      <x:c r="DFU5906" s="248"/>
      <x:c r="DFV5906" s="248"/>
      <x:c r="DFW5906" s="248"/>
      <x:c r="DFX5906" s="248"/>
      <x:c r="DFY5906" s="248"/>
      <x:c r="DFZ5906" s="248"/>
      <x:c r="DGA5906" s="248"/>
      <x:c r="DGB5906" s="248"/>
      <x:c r="DGC5906" s="248"/>
      <x:c r="DGD5906" s="248"/>
      <x:c r="DGE5906" s="248"/>
      <x:c r="DGF5906" s="248"/>
      <x:c r="DGG5906" s="248"/>
      <x:c r="DGH5906" s="248"/>
      <x:c r="DGI5906" s="248"/>
      <x:c r="DGJ5906" s="248"/>
      <x:c r="DGK5906" s="248"/>
      <x:c r="DGL5906" s="248"/>
      <x:c r="DGM5906" s="248"/>
      <x:c r="DGN5906" s="248"/>
      <x:c r="DGO5906" s="248"/>
      <x:c r="DGP5906" s="248"/>
      <x:c r="DGQ5906" s="248"/>
      <x:c r="DGR5906" s="248"/>
      <x:c r="DGS5906" s="248"/>
      <x:c r="DGT5906" s="248"/>
      <x:c r="DGU5906" s="248"/>
      <x:c r="DGV5906" s="248"/>
      <x:c r="DGW5906" s="248"/>
      <x:c r="DGX5906" s="248"/>
      <x:c r="DGY5906" s="248"/>
      <x:c r="DGZ5906" s="248"/>
      <x:c r="DHA5906" s="248"/>
      <x:c r="DHB5906" s="248"/>
      <x:c r="DHC5906" s="248"/>
      <x:c r="DHD5906" s="248"/>
      <x:c r="DHE5906" s="248"/>
      <x:c r="DHF5906" s="248"/>
      <x:c r="DHG5906" s="248"/>
      <x:c r="DHH5906" s="248"/>
      <x:c r="DHI5906" s="248"/>
      <x:c r="DHJ5906" s="248"/>
      <x:c r="DHK5906" s="248"/>
      <x:c r="DHL5906" s="248"/>
      <x:c r="DHM5906" s="248"/>
      <x:c r="DHN5906" s="248"/>
      <x:c r="DHO5906" s="248"/>
      <x:c r="DHP5906" s="248"/>
      <x:c r="DHQ5906" s="248"/>
      <x:c r="DHR5906" s="248"/>
      <x:c r="DHS5906" s="248"/>
      <x:c r="DHT5906" s="248"/>
      <x:c r="DHU5906" s="248"/>
      <x:c r="DHV5906" s="248"/>
      <x:c r="DHW5906" s="248"/>
      <x:c r="DHX5906" s="248"/>
      <x:c r="DHY5906" s="248"/>
      <x:c r="DHZ5906" s="248"/>
      <x:c r="DIA5906" s="248"/>
      <x:c r="DIB5906" s="248"/>
      <x:c r="DIC5906" s="248"/>
      <x:c r="DID5906" s="248"/>
      <x:c r="DIE5906" s="248"/>
      <x:c r="DIF5906" s="248"/>
      <x:c r="DIG5906" s="248"/>
      <x:c r="DIH5906" s="248"/>
      <x:c r="DII5906" s="248"/>
      <x:c r="DIJ5906" s="248"/>
      <x:c r="DIK5906" s="248"/>
      <x:c r="DIL5906" s="248"/>
      <x:c r="DIM5906" s="248"/>
      <x:c r="DIN5906" s="248"/>
      <x:c r="DIO5906" s="248"/>
      <x:c r="DIP5906" s="248"/>
      <x:c r="DIQ5906" s="248"/>
      <x:c r="DIR5906" s="248"/>
      <x:c r="DIS5906" s="248"/>
      <x:c r="DIT5906" s="248"/>
      <x:c r="DIU5906" s="248"/>
      <x:c r="DIV5906" s="248"/>
      <x:c r="DIW5906" s="248"/>
      <x:c r="DIX5906" s="248"/>
      <x:c r="DIY5906" s="248"/>
      <x:c r="DIZ5906" s="248"/>
      <x:c r="DJA5906" s="248"/>
      <x:c r="DJB5906" s="248"/>
      <x:c r="DJC5906" s="248"/>
      <x:c r="DJD5906" s="248"/>
      <x:c r="DJE5906" s="248"/>
      <x:c r="DJF5906" s="248"/>
      <x:c r="DJG5906" s="248"/>
      <x:c r="DJH5906" s="248"/>
      <x:c r="DJI5906" s="248"/>
      <x:c r="DJJ5906" s="248"/>
      <x:c r="DJK5906" s="248"/>
      <x:c r="DJL5906" s="248"/>
      <x:c r="DJM5906" s="248"/>
      <x:c r="DJN5906" s="248"/>
      <x:c r="DJO5906" s="248"/>
      <x:c r="DJP5906" s="248"/>
      <x:c r="DJQ5906" s="248"/>
      <x:c r="DJR5906" s="248"/>
      <x:c r="DJS5906" s="248"/>
      <x:c r="DJT5906" s="248"/>
      <x:c r="DJU5906" s="248"/>
      <x:c r="DJV5906" s="248"/>
      <x:c r="DJW5906" s="248"/>
      <x:c r="DJX5906" s="248"/>
      <x:c r="DJY5906" s="248"/>
      <x:c r="DJZ5906" s="248"/>
      <x:c r="DKA5906" s="248"/>
      <x:c r="DKB5906" s="248"/>
      <x:c r="DKC5906" s="248"/>
      <x:c r="DKD5906" s="248"/>
      <x:c r="DKE5906" s="248"/>
      <x:c r="DKF5906" s="248"/>
      <x:c r="DKG5906" s="248"/>
      <x:c r="DKH5906" s="248"/>
      <x:c r="DKI5906" s="248"/>
      <x:c r="DKJ5906" s="248"/>
      <x:c r="DKK5906" s="248"/>
      <x:c r="DKL5906" s="248"/>
      <x:c r="DKM5906" s="248"/>
      <x:c r="DKN5906" s="248"/>
      <x:c r="DKO5906" s="248"/>
      <x:c r="DKP5906" s="248"/>
      <x:c r="DKQ5906" s="248"/>
      <x:c r="DKR5906" s="248"/>
      <x:c r="DKS5906" s="248"/>
      <x:c r="DKT5906" s="248"/>
      <x:c r="DKU5906" s="248"/>
      <x:c r="DKV5906" s="248"/>
      <x:c r="DKW5906" s="248"/>
      <x:c r="DKX5906" s="248"/>
      <x:c r="DKY5906" s="248"/>
      <x:c r="DKZ5906" s="248"/>
      <x:c r="DLA5906" s="248"/>
      <x:c r="DLB5906" s="248"/>
      <x:c r="DLC5906" s="248"/>
      <x:c r="DLD5906" s="248"/>
      <x:c r="DLE5906" s="248"/>
      <x:c r="DLF5906" s="248"/>
      <x:c r="DLG5906" s="248"/>
      <x:c r="DLH5906" s="248"/>
      <x:c r="DLI5906" s="248"/>
      <x:c r="DLJ5906" s="248"/>
      <x:c r="DLK5906" s="248"/>
      <x:c r="DLL5906" s="248"/>
      <x:c r="DLM5906" s="248"/>
      <x:c r="DLN5906" s="248"/>
      <x:c r="DLO5906" s="248"/>
      <x:c r="DLP5906" s="248"/>
      <x:c r="DLQ5906" s="248"/>
      <x:c r="DLR5906" s="248"/>
      <x:c r="DLS5906" s="248"/>
      <x:c r="DLT5906" s="248"/>
      <x:c r="DLU5906" s="248"/>
      <x:c r="DLV5906" s="248"/>
      <x:c r="DLW5906" s="248"/>
      <x:c r="DLX5906" s="248"/>
      <x:c r="DLY5906" s="248"/>
      <x:c r="DLZ5906" s="248"/>
      <x:c r="DMA5906" s="248"/>
      <x:c r="DMB5906" s="248"/>
      <x:c r="DMC5906" s="248"/>
      <x:c r="DMD5906" s="248"/>
      <x:c r="DME5906" s="248"/>
      <x:c r="DMF5906" s="248"/>
      <x:c r="DMG5906" s="248"/>
      <x:c r="DMH5906" s="248"/>
      <x:c r="DMI5906" s="248"/>
      <x:c r="DMJ5906" s="248"/>
      <x:c r="DMK5906" s="248"/>
      <x:c r="DML5906" s="248"/>
      <x:c r="DMM5906" s="248"/>
      <x:c r="DMN5906" s="248"/>
      <x:c r="DMO5906" s="248"/>
      <x:c r="DMP5906" s="248"/>
      <x:c r="DMQ5906" s="248"/>
      <x:c r="DMR5906" s="248"/>
      <x:c r="DMS5906" s="248"/>
      <x:c r="DMT5906" s="248"/>
      <x:c r="DMU5906" s="248"/>
      <x:c r="DMV5906" s="248"/>
      <x:c r="DMW5906" s="248"/>
      <x:c r="DMX5906" s="248"/>
      <x:c r="DMY5906" s="248"/>
      <x:c r="DMZ5906" s="248"/>
      <x:c r="DNA5906" s="248"/>
      <x:c r="DNB5906" s="248"/>
      <x:c r="DNC5906" s="248"/>
      <x:c r="DND5906" s="248"/>
      <x:c r="DNE5906" s="248"/>
      <x:c r="DNF5906" s="248"/>
      <x:c r="DNG5906" s="248"/>
      <x:c r="DNH5906" s="248"/>
      <x:c r="DNI5906" s="248"/>
      <x:c r="DNJ5906" s="248"/>
      <x:c r="DNK5906" s="248"/>
      <x:c r="DNL5906" s="248"/>
      <x:c r="DNM5906" s="248"/>
      <x:c r="DNN5906" s="248"/>
      <x:c r="DNO5906" s="248"/>
      <x:c r="DNP5906" s="248"/>
      <x:c r="DNQ5906" s="248"/>
      <x:c r="DNR5906" s="248"/>
      <x:c r="DNS5906" s="248"/>
      <x:c r="DNT5906" s="248"/>
      <x:c r="DNU5906" s="248"/>
      <x:c r="DNV5906" s="248"/>
      <x:c r="DNW5906" s="248"/>
      <x:c r="DNX5906" s="248"/>
      <x:c r="DNY5906" s="248"/>
      <x:c r="DNZ5906" s="248"/>
      <x:c r="DOA5906" s="248"/>
      <x:c r="DOB5906" s="248"/>
      <x:c r="DOC5906" s="248"/>
      <x:c r="DOD5906" s="248"/>
      <x:c r="DOE5906" s="248"/>
      <x:c r="DOF5906" s="248"/>
      <x:c r="DOG5906" s="248"/>
      <x:c r="DOH5906" s="248"/>
      <x:c r="DOI5906" s="248"/>
      <x:c r="DOJ5906" s="248"/>
      <x:c r="DOK5906" s="248"/>
      <x:c r="DOL5906" s="248"/>
      <x:c r="DOM5906" s="248"/>
      <x:c r="DON5906" s="248"/>
      <x:c r="DOO5906" s="248"/>
      <x:c r="DOP5906" s="248"/>
      <x:c r="DOQ5906" s="248"/>
      <x:c r="DOR5906" s="248"/>
      <x:c r="DOS5906" s="248"/>
      <x:c r="DOT5906" s="248"/>
      <x:c r="DOU5906" s="248"/>
      <x:c r="DOV5906" s="248"/>
      <x:c r="DOW5906" s="248"/>
      <x:c r="DOX5906" s="248"/>
      <x:c r="DOY5906" s="248"/>
      <x:c r="DOZ5906" s="248"/>
      <x:c r="DPA5906" s="248"/>
      <x:c r="DPB5906" s="248"/>
      <x:c r="DPC5906" s="248"/>
      <x:c r="DPD5906" s="248"/>
      <x:c r="DPE5906" s="248"/>
      <x:c r="DPF5906" s="248"/>
      <x:c r="DPG5906" s="248"/>
      <x:c r="DPH5906" s="248"/>
      <x:c r="DPI5906" s="248"/>
      <x:c r="DPJ5906" s="248"/>
      <x:c r="DPK5906" s="248"/>
      <x:c r="DPL5906" s="248"/>
      <x:c r="DPM5906" s="248"/>
      <x:c r="DPN5906" s="248"/>
      <x:c r="DPO5906" s="248"/>
      <x:c r="DPP5906" s="248"/>
      <x:c r="DPQ5906" s="248"/>
      <x:c r="DPR5906" s="248"/>
      <x:c r="DPS5906" s="248"/>
      <x:c r="DPT5906" s="248"/>
      <x:c r="DPU5906" s="248"/>
      <x:c r="DPV5906" s="248"/>
      <x:c r="DPW5906" s="248"/>
      <x:c r="DPX5906" s="248"/>
      <x:c r="DPY5906" s="248"/>
      <x:c r="DPZ5906" s="248"/>
      <x:c r="DQA5906" s="248"/>
      <x:c r="DQB5906" s="248"/>
      <x:c r="DQC5906" s="248"/>
      <x:c r="DQD5906" s="248"/>
      <x:c r="DQE5906" s="248"/>
      <x:c r="DQF5906" s="248"/>
      <x:c r="DQG5906" s="248"/>
      <x:c r="DQH5906" s="248"/>
      <x:c r="DQI5906" s="248"/>
      <x:c r="DQJ5906" s="248"/>
      <x:c r="DQK5906" s="248"/>
      <x:c r="DQL5906" s="248"/>
      <x:c r="DQM5906" s="248"/>
      <x:c r="DQN5906" s="248"/>
      <x:c r="DQO5906" s="248"/>
      <x:c r="DQP5906" s="248"/>
      <x:c r="DQQ5906" s="248"/>
      <x:c r="DQR5906" s="248"/>
      <x:c r="DQS5906" s="248"/>
      <x:c r="DQT5906" s="248"/>
      <x:c r="DQU5906" s="248"/>
      <x:c r="DQV5906" s="248"/>
      <x:c r="DQW5906" s="248"/>
      <x:c r="DQX5906" s="248"/>
      <x:c r="DQY5906" s="248"/>
      <x:c r="DQZ5906" s="248"/>
      <x:c r="DRA5906" s="248"/>
      <x:c r="DRB5906" s="248"/>
      <x:c r="DRC5906" s="248"/>
      <x:c r="DRD5906" s="248"/>
      <x:c r="DRE5906" s="248"/>
      <x:c r="DRF5906" s="248"/>
      <x:c r="DRG5906" s="248"/>
      <x:c r="DRH5906" s="248"/>
      <x:c r="DRI5906" s="248"/>
      <x:c r="DRJ5906" s="248"/>
      <x:c r="DRK5906" s="248"/>
      <x:c r="DRL5906" s="248"/>
      <x:c r="DRM5906" s="248"/>
      <x:c r="DRN5906" s="248"/>
      <x:c r="DRO5906" s="248"/>
      <x:c r="DRP5906" s="248"/>
      <x:c r="DRQ5906" s="248"/>
      <x:c r="DRR5906" s="248"/>
      <x:c r="DRS5906" s="248"/>
      <x:c r="DRT5906" s="248"/>
      <x:c r="DRU5906" s="248"/>
      <x:c r="DRV5906" s="248"/>
      <x:c r="DRW5906" s="248"/>
      <x:c r="DRX5906" s="248"/>
      <x:c r="DRY5906" s="248"/>
      <x:c r="DRZ5906" s="248"/>
      <x:c r="DSA5906" s="248"/>
      <x:c r="DSB5906" s="248"/>
      <x:c r="DSC5906" s="248"/>
      <x:c r="DSD5906" s="248"/>
      <x:c r="DSE5906" s="248"/>
      <x:c r="DSF5906" s="248"/>
      <x:c r="DSG5906" s="248"/>
      <x:c r="DSH5906" s="248"/>
      <x:c r="DSI5906" s="248"/>
      <x:c r="DSJ5906" s="248"/>
      <x:c r="DSK5906" s="248"/>
      <x:c r="DSL5906" s="248"/>
      <x:c r="DSM5906" s="248"/>
      <x:c r="DSN5906" s="248"/>
      <x:c r="DSO5906" s="248"/>
      <x:c r="DSP5906" s="248"/>
      <x:c r="DSQ5906" s="248"/>
      <x:c r="DSR5906" s="248"/>
      <x:c r="DSS5906" s="248"/>
      <x:c r="DST5906" s="248"/>
      <x:c r="DSU5906" s="248"/>
      <x:c r="DSV5906" s="248"/>
      <x:c r="DSW5906" s="248"/>
      <x:c r="DSX5906" s="248"/>
      <x:c r="DSY5906" s="248"/>
      <x:c r="DSZ5906" s="248"/>
      <x:c r="DTA5906" s="248"/>
      <x:c r="DTB5906" s="248"/>
      <x:c r="DTC5906" s="248"/>
      <x:c r="DTD5906" s="248"/>
      <x:c r="DTE5906" s="248"/>
      <x:c r="DTF5906" s="248"/>
      <x:c r="DTG5906" s="248"/>
      <x:c r="DTH5906" s="248"/>
      <x:c r="DTI5906" s="248"/>
      <x:c r="DTJ5906" s="248"/>
      <x:c r="DTK5906" s="248"/>
      <x:c r="DTL5906" s="248"/>
      <x:c r="DTM5906" s="248"/>
      <x:c r="DTN5906" s="248"/>
      <x:c r="DTO5906" s="248"/>
      <x:c r="DTP5906" s="248"/>
      <x:c r="DTQ5906" s="248"/>
      <x:c r="DTR5906" s="248"/>
      <x:c r="DTS5906" s="248"/>
      <x:c r="DTT5906" s="248"/>
      <x:c r="DTU5906" s="248"/>
      <x:c r="DTV5906" s="248"/>
      <x:c r="DTW5906" s="248"/>
      <x:c r="DTX5906" s="248"/>
      <x:c r="DTY5906" s="248"/>
      <x:c r="DTZ5906" s="248"/>
      <x:c r="DUA5906" s="248"/>
      <x:c r="DUB5906" s="248"/>
      <x:c r="DUC5906" s="248"/>
      <x:c r="DUD5906" s="248"/>
      <x:c r="DUE5906" s="248"/>
      <x:c r="DUF5906" s="248"/>
      <x:c r="DUG5906" s="248"/>
      <x:c r="DUH5906" s="248"/>
      <x:c r="DUI5906" s="248"/>
      <x:c r="DUJ5906" s="248"/>
      <x:c r="DUK5906" s="248"/>
      <x:c r="DUL5906" s="248"/>
      <x:c r="DUM5906" s="248"/>
      <x:c r="DUN5906" s="248"/>
      <x:c r="DUO5906" s="248"/>
      <x:c r="DUP5906" s="248"/>
      <x:c r="DUQ5906" s="248"/>
      <x:c r="DUR5906" s="248"/>
      <x:c r="DUS5906" s="248"/>
      <x:c r="DUT5906" s="248"/>
      <x:c r="DUU5906" s="248"/>
      <x:c r="DUV5906" s="248"/>
      <x:c r="DUW5906" s="248"/>
      <x:c r="DUX5906" s="248"/>
      <x:c r="DUY5906" s="248"/>
      <x:c r="DUZ5906" s="248"/>
      <x:c r="DVA5906" s="248"/>
      <x:c r="DVB5906" s="248"/>
      <x:c r="DVC5906" s="248"/>
      <x:c r="DVD5906" s="248"/>
      <x:c r="DVE5906" s="248"/>
      <x:c r="DVF5906" s="248"/>
      <x:c r="DVG5906" s="248"/>
      <x:c r="DVH5906" s="248"/>
      <x:c r="DVI5906" s="248"/>
      <x:c r="DVJ5906" s="248"/>
      <x:c r="DVK5906" s="248"/>
      <x:c r="DVL5906" s="248"/>
      <x:c r="DVM5906" s="248"/>
      <x:c r="DVN5906" s="248"/>
      <x:c r="DVO5906" s="248"/>
      <x:c r="DVP5906" s="248"/>
      <x:c r="DVQ5906" s="248"/>
      <x:c r="DVR5906" s="248"/>
      <x:c r="DVS5906" s="248"/>
      <x:c r="DVT5906" s="248"/>
      <x:c r="DVU5906" s="248"/>
      <x:c r="DVV5906" s="248"/>
      <x:c r="DVW5906" s="248"/>
      <x:c r="DVX5906" s="248"/>
      <x:c r="DVY5906" s="248"/>
      <x:c r="DVZ5906" s="248"/>
      <x:c r="DWA5906" s="248"/>
      <x:c r="DWB5906" s="248"/>
      <x:c r="DWC5906" s="248"/>
      <x:c r="DWD5906" s="248"/>
      <x:c r="DWE5906" s="248"/>
      <x:c r="DWF5906" s="248"/>
      <x:c r="DWG5906" s="248"/>
      <x:c r="DWH5906" s="248"/>
      <x:c r="DWI5906" s="248"/>
      <x:c r="DWJ5906" s="248"/>
      <x:c r="DWK5906" s="248"/>
      <x:c r="DWL5906" s="248"/>
      <x:c r="DWM5906" s="248"/>
      <x:c r="DWN5906" s="248"/>
      <x:c r="DWO5906" s="248"/>
      <x:c r="DWP5906" s="248"/>
      <x:c r="DWQ5906" s="248"/>
      <x:c r="DWR5906" s="248"/>
      <x:c r="DWS5906" s="248"/>
      <x:c r="DWT5906" s="248"/>
      <x:c r="DWU5906" s="248"/>
      <x:c r="DWV5906" s="248"/>
      <x:c r="DWW5906" s="248"/>
      <x:c r="DWX5906" s="248"/>
      <x:c r="DWY5906" s="248"/>
      <x:c r="DWZ5906" s="248"/>
      <x:c r="DXA5906" s="248"/>
      <x:c r="DXB5906" s="248"/>
      <x:c r="DXC5906" s="248"/>
      <x:c r="DXD5906" s="248"/>
      <x:c r="DXE5906" s="248"/>
      <x:c r="DXF5906" s="248"/>
      <x:c r="DXG5906" s="248"/>
      <x:c r="DXH5906" s="248"/>
      <x:c r="DXI5906" s="248"/>
      <x:c r="DXJ5906" s="248"/>
      <x:c r="DXK5906" s="248"/>
      <x:c r="DXL5906" s="248"/>
      <x:c r="DXM5906" s="248"/>
      <x:c r="DXN5906" s="248"/>
      <x:c r="DXO5906" s="248"/>
      <x:c r="DXP5906" s="248"/>
      <x:c r="DXQ5906" s="248"/>
      <x:c r="DXR5906" s="248"/>
      <x:c r="DXS5906" s="248"/>
      <x:c r="DXT5906" s="248"/>
      <x:c r="DXU5906" s="248"/>
      <x:c r="DXV5906" s="248"/>
      <x:c r="DXW5906" s="248"/>
      <x:c r="DXX5906" s="248"/>
      <x:c r="DXY5906" s="248"/>
      <x:c r="DXZ5906" s="248"/>
      <x:c r="DYA5906" s="248"/>
      <x:c r="DYB5906" s="248"/>
      <x:c r="DYC5906" s="248"/>
      <x:c r="DYD5906" s="248"/>
      <x:c r="DYE5906" s="248"/>
      <x:c r="DYF5906" s="248"/>
      <x:c r="DYG5906" s="248"/>
      <x:c r="DYH5906" s="248"/>
      <x:c r="DYI5906" s="248"/>
      <x:c r="DYJ5906" s="248"/>
      <x:c r="DYK5906" s="248"/>
      <x:c r="DYL5906" s="248"/>
      <x:c r="DYM5906" s="248"/>
      <x:c r="DYN5906" s="248"/>
      <x:c r="DYO5906" s="248"/>
      <x:c r="DYP5906" s="248"/>
      <x:c r="DYQ5906" s="248"/>
      <x:c r="DYR5906" s="248"/>
      <x:c r="DYS5906" s="248"/>
      <x:c r="DYT5906" s="248"/>
      <x:c r="DYU5906" s="248"/>
      <x:c r="DYV5906" s="248"/>
      <x:c r="DYW5906" s="248"/>
      <x:c r="DYX5906" s="248"/>
      <x:c r="DYY5906" s="248"/>
      <x:c r="DYZ5906" s="248"/>
      <x:c r="DZA5906" s="248"/>
      <x:c r="DZB5906" s="248"/>
      <x:c r="DZC5906" s="248"/>
      <x:c r="DZD5906" s="248"/>
      <x:c r="DZE5906" s="248"/>
      <x:c r="DZF5906" s="248"/>
      <x:c r="DZG5906" s="248"/>
      <x:c r="DZH5906" s="248"/>
      <x:c r="DZI5906" s="248"/>
      <x:c r="DZJ5906" s="248"/>
      <x:c r="DZK5906" s="248"/>
      <x:c r="DZL5906" s="248"/>
      <x:c r="DZM5906" s="248"/>
      <x:c r="DZN5906" s="248"/>
      <x:c r="DZO5906" s="248"/>
      <x:c r="DZP5906" s="248"/>
      <x:c r="DZQ5906" s="248"/>
      <x:c r="DZR5906" s="248"/>
      <x:c r="DZS5906" s="248"/>
      <x:c r="DZT5906" s="248"/>
      <x:c r="DZU5906" s="248"/>
      <x:c r="DZV5906" s="248"/>
      <x:c r="DZW5906" s="248"/>
      <x:c r="DZX5906" s="248"/>
      <x:c r="DZY5906" s="248"/>
      <x:c r="DZZ5906" s="248"/>
      <x:c r="EAA5906" s="248"/>
      <x:c r="EAB5906" s="248"/>
      <x:c r="EAC5906" s="248"/>
      <x:c r="EAD5906" s="248"/>
      <x:c r="EAE5906" s="248"/>
      <x:c r="EAF5906" s="248"/>
      <x:c r="EAG5906" s="248"/>
      <x:c r="EAH5906" s="248"/>
      <x:c r="EAI5906" s="248"/>
      <x:c r="EAJ5906" s="248"/>
      <x:c r="EAK5906" s="248"/>
      <x:c r="EAL5906" s="248"/>
      <x:c r="EAM5906" s="248"/>
      <x:c r="EAN5906" s="248"/>
      <x:c r="EAO5906" s="248"/>
      <x:c r="EAP5906" s="248"/>
      <x:c r="EAQ5906" s="248"/>
      <x:c r="EAR5906" s="248"/>
      <x:c r="EAS5906" s="248"/>
      <x:c r="EAT5906" s="248"/>
      <x:c r="EAU5906" s="248"/>
      <x:c r="EAV5906" s="248"/>
      <x:c r="EAW5906" s="248"/>
      <x:c r="EAX5906" s="248"/>
      <x:c r="EAY5906" s="248"/>
      <x:c r="EAZ5906" s="248"/>
      <x:c r="EBA5906" s="248"/>
      <x:c r="EBB5906" s="248"/>
      <x:c r="EBC5906" s="248"/>
      <x:c r="EBD5906" s="248"/>
      <x:c r="EBE5906" s="248"/>
      <x:c r="EBF5906" s="248"/>
      <x:c r="EBG5906" s="248"/>
      <x:c r="EBH5906" s="248"/>
      <x:c r="EBI5906" s="248"/>
      <x:c r="EBJ5906" s="248"/>
      <x:c r="EBK5906" s="248"/>
      <x:c r="EBL5906" s="248"/>
      <x:c r="EBM5906" s="248"/>
      <x:c r="EBN5906" s="248"/>
      <x:c r="EBO5906" s="248"/>
      <x:c r="EBP5906" s="248"/>
      <x:c r="EBQ5906" s="248"/>
      <x:c r="EBR5906" s="248"/>
      <x:c r="EBS5906" s="248"/>
      <x:c r="EBT5906" s="248"/>
      <x:c r="EBU5906" s="248"/>
      <x:c r="EBV5906" s="248"/>
      <x:c r="EBW5906" s="248"/>
      <x:c r="EBX5906" s="248"/>
      <x:c r="EBY5906" s="248"/>
      <x:c r="EBZ5906" s="248"/>
      <x:c r="ECA5906" s="248"/>
      <x:c r="ECB5906" s="248"/>
      <x:c r="ECC5906" s="248"/>
      <x:c r="ECD5906" s="248"/>
      <x:c r="ECE5906" s="248"/>
      <x:c r="ECF5906" s="248"/>
      <x:c r="ECG5906" s="248"/>
      <x:c r="ECH5906" s="248"/>
      <x:c r="ECI5906" s="248"/>
      <x:c r="ECJ5906" s="248"/>
      <x:c r="ECK5906" s="248"/>
      <x:c r="ECL5906" s="248"/>
      <x:c r="ECM5906" s="248"/>
      <x:c r="ECN5906" s="248"/>
      <x:c r="ECO5906" s="248"/>
      <x:c r="ECP5906" s="248"/>
      <x:c r="ECQ5906" s="248"/>
      <x:c r="ECR5906" s="248"/>
      <x:c r="ECS5906" s="248"/>
      <x:c r="ECT5906" s="248"/>
      <x:c r="ECU5906" s="248"/>
      <x:c r="ECV5906" s="248"/>
      <x:c r="ECW5906" s="248"/>
      <x:c r="ECX5906" s="248"/>
      <x:c r="ECY5906" s="248"/>
      <x:c r="ECZ5906" s="248"/>
      <x:c r="EDA5906" s="248"/>
      <x:c r="EDB5906" s="248"/>
      <x:c r="EDC5906" s="248"/>
      <x:c r="EDD5906" s="248"/>
      <x:c r="EDE5906" s="248"/>
      <x:c r="EDF5906" s="248"/>
      <x:c r="EDG5906" s="248"/>
      <x:c r="EDH5906" s="248"/>
      <x:c r="EDI5906" s="248"/>
      <x:c r="EDJ5906" s="248"/>
      <x:c r="EDK5906" s="248"/>
      <x:c r="EDL5906" s="248"/>
      <x:c r="EDM5906" s="248"/>
      <x:c r="EDN5906" s="248"/>
      <x:c r="EDO5906" s="248"/>
      <x:c r="EDP5906" s="248"/>
      <x:c r="EDQ5906" s="248"/>
      <x:c r="EDR5906" s="248"/>
      <x:c r="EDS5906" s="248"/>
      <x:c r="EDT5906" s="248"/>
      <x:c r="EDU5906" s="248"/>
      <x:c r="EDV5906" s="248"/>
      <x:c r="EDW5906" s="248"/>
      <x:c r="EDX5906" s="248"/>
      <x:c r="EDY5906" s="248"/>
      <x:c r="EDZ5906" s="248"/>
      <x:c r="EEA5906" s="248"/>
      <x:c r="EEB5906" s="248"/>
      <x:c r="EEC5906" s="248"/>
      <x:c r="EED5906" s="248"/>
      <x:c r="EEE5906" s="248"/>
      <x:c r="EEF5906" s="248"/>
      <x:c r="EEG5906" s="248"/>
      <x:c r="EEH5906" s="248"/>
      <x:c r="EEI5906" s="248"/>
      <x:c r="EEJ5906" s="248"/>
      <x:c r="EEK5906" s="248"/>
      <x:c r="EEL5906" s="248"/>
      <x:c r="EEM5906" s="248"/>
      <x:c r="EEN5906" s="248"/>
      <x:c r="EEO5906" s="248"/>
      <x:c r="EEP5906" s="248"/>
      <x:c r="EEQ5906" s="248"/>
      <x:c r="EER5906" s="248"/>
      <x:c r="EES5906" s="248"/>
      <x:c r="EET5906" s="248"/>
      <x:c r="EEU5906" s="248"/>
      <x:c r="EEV5906" s="248"/>
      <x:c r="EEW5906" s="248"/>
      <x:c r="EEX5906" s="248"/>
      <x:c r="EEY5906" s="248"/>
      <x:c r="EEZ5906" s="248"/>
      <x:c r="EFA5906" s="248"/>
      <x:c r="EFB5906" s="248"/>
      <x:c r="EFC5906" s="248"/>
      <x:c r="EFD5906" s="248"/>
      <x:c r="EFE5906" s="248"/>
      <x:c r="EFF5906" s="248"/>
      <x:c r="EFG5906" s="248"/>
      <x:c r="EFH5906" s="248"/>
      <x:c r="EFI5906" s="248"/>
      <x:c r="EFJ5906" s="248"/>
      <x:c r="EFK5906" s="248"/>
      <x:c r="EFL5906" s="248"/>
      <x:c r="EFM5906" s="248"/>
      <x:c r="EFN5906" s="248"/>
      <x:c r="EFO5906" s="248"/>
      <x:c r="EFP5906" s="248"/>
      <x:c r="EFQ5906" s="248"/>
      <x:c r="EFR5906" s="248"/>
      <x:c r="EFS5906" s="248"/>
      <x:c r="EFT5906" s="248"/>
      <x:c r="EFU5906" s="248"/>
      <x:c r="EFV5906" s="248"/>
      <x:c r="EFW5906" s="248"/>
      <x:c r="EFX5906" s="248"/>
      <x:c r="EFY5906" s="248"/>
      <x:c r="EFZ5906" s="248"/>
      <x:c r="EGA5906" s="248"/>
      <x:c r="EGB5906" s="248"/>
      <x:c r="EGC5906" s="248"/>
      <x:c r="EGD5906" s="248"/>
      <x:c r="EGE5906" s="248"/>
      <x:c r="EGF5906" s="248"/>
      <x:c r="EGG5906" s="248"/>
      <x:c r="EGH5906" s="248"/>
      <x:c r="EGI5906" s="248"/>
      <x:c r="EGJ5906" s="248"/>
      <x:c r="EGK5906" s="248"/>
      <x:c r="EGL5906" s="248"/>
      <x:c r="EGM5906" s="248"/>
      <x:c r="EGN5906" s="248"/>
      <x:c r="EGO5906" s="248"/>
      <x:c r="EGP5906" s="248"/>
      <x:c r="EGQ5906" s="248"/>
      <x:c r="EGR5906" s="248"/>
      <x:c r="EGS5906" s="248"/>
      <x:c r="EGT5906" s="248"/>
      <x:c r="EGU5906" s="248"/>
      <x:c r="EGV5906" s="248"/>
      <x:c r="EGW5906" s="248"/>
      <x:c r="EGX5906" s="248"/>
      <x:c r="EGY5906" s="248"/>
      <x:c r="EGZ5906" s="248"/>
      <x:c r="EHA5906" s="248"/>
      <x:c r="EHB5906" s="248"/>
      <x:c r="EHC5906" s="248"/>
      <x:c r="EHD5906" s="248"/>
      <x:c r="EHE5906" s="248"/>
      <x:c r="EHF5906" s="248"/>
      <x:c r="EHG5906" s="248"/>
      <x:c r="EHH5906" s="248"/>
      <x:c r="EHI5906" s="248"/>
      <x:c r="EHJ5906" s="248"/>
      <x:c r="EHK5906" s="248"/>
      <x:c r="EHL5906" s="248"/>
      <x:c r="EHM5906" s="248"/>
      <x:c r="EHN5906" s="248"/>
      <x:c r="EHO5906" s="248"/>
      <x:c r="EHP5906" s="248"/>
      <x:c r="EHQ5906" s="248"/>
      <x:c r="EHR5906" s="248"/>
      <x:c r="EHS5906" s="248"/>
      <x:c r="EHT5906" s="248"/>
      <x:c r="EHU5906" s="248"/>
      <x:c r="EHV5906" s="248"/>
      <x:c r="EHW5906" s="248"/>
      <x:c r="EHX5906" s="248"/>
      <x:c r="EHY5906" s="248"/>
      <x:c r="EHZ5906" s="248"/>
      <x:c r="EIA5906" s="248"/>
      <x:c r="EIB5906" s="248"/>
      <x:c r="EIC5906" s="248"/>
      <x:c r="EID5906" s="248"/>
      <x:c r="EIE5906" s="248"/>
      <x:c r="EIF5906" s="248"/>
      <x:c r="EIG5906" s="248"/>
      <x:c r="EIH5906" s="248"/>
      <x:c r="EII5906" s="248"/>
      <x:c r="EIJ5906" s="248"/>
      <x:c r="EIK5906" s="248"/>
      <x:c r="EIL5906" s="248"/>
      <x:c r="EIM5906" s="248"/>
      <x:c r="EIN5906" s="248"/>
      <x:c r="EIO5906" s="248"/>
      <x:c r="EIP5906" s="248"/>
      <x:c r="EIQ5906" s="248"/>
      <x:c r="EIR5906" s="248"/>
      <x:c r="EIS5906" s="248"/>
      <x:c r="EIT5906" s="248"/>
      <x:c r="EIU5906" s="248"/>
      <x:c r="EIV5906" s="248"/>
      <x:c r="EIW5906" s="248"/>
      <x:c r="EIX5906" s="248"/>
      <x:c r="EIY5906" s="248"/>
      <x:c r="EIZ5906" s="248"/>
      <x:c r="EJA5906" s="248"/>
      <x:c r="EJB5906" s="248"/>
      <x:c r="EJC5906" s="248"/>
      <x:c r="EJD5906" s="248"/>
      <x:c r="EJE5906" s="248"/>
      <x:c r="EJF5906" s="248"/>
      <x:c r="EJG5906" s="248"/>
      <x:c r="EJH5906" s="248"/>
      <x:c r="EJI5906" s="248"/>
      <x:c r="EJJ5906" s="248"/>
      <x:c r="EJK5906" s="248"/>
      <x:c r="EJL5906" s="248"/>
      <x:c r="EJM5906" s="248"/>
      <x:c r="EJN5906" s="248"/>
      <x:c r="EJO5906" s="248"/>
      <x:c r="EJP5906" s="248"/>
      <x:c r="EJQ5906" s="248"/>
      <x:c r="EJR5906" s="248"/>
      <x:c r="EJS5906" s="248"/>
      <x:c r="EJT5906" s="248"/>
      <x:c r="EJU5906" s="248"/>
      <x:c r="EJV5906" s="248"/>
      <x:c r="EJW5906" s="248"/>
      <x:c r="EJX5906" s="248"/>
      <x:c r="EJY5906" s="248"/>
      <x:c r="EJZ5906" s="248"/>
      <x:c r="EKA5906" s="248"/>
      <x:c r="EKB5906" s="248"/>
      <x:c r="EKC5906" s="248"/>
      <x:c r="EKD5906" s="248"/>
      <x:c r="EKE5906" s="248"/>
      <x:c r="EKF5906" s="248"/>
      <x:c r="EKG5906" s="248"/>
      <x:c r="EKH5906" s="248"/>
      <x:c r="EKI5906" s="248"/>
      <x:c r="EKJ5906" s="248"/>
      <x:c r="EKK5906" s="248"/>
      <x:c r="EKL5906" s="248"/>
      <x:c r="EKM5906" s="248"/>
      <x:c r="EKN5906" s="248"/>
      <x:c r="EKO5906" s="248"/>
      <x:c r="EKP5906" s="248"/>
      <x:c r="EKQ5906" s="248"/>
      <x:c r="EKR5906" s="248"/>
      <x:c r="EKS5906" s="248"/>
      <x:c r="EKT5906" s="248"/>
      <x:c r="EKU5906" s="248"/>
      <x:c r="EKV5906" s="248"/>
      <x:c r="EKW5906" s="248"/>
      <x:c r="EKX5906" s="248"/>
      <x:c r="EKY5906" s="248"/>
      <x:c r="EKZ5906" s="248"/>
      <x:c r="ELA5906" s="248"/>
      <x:c r="ELB5906" s="248"/>
      <x:c r="ELC5906" s="248"/>
      <x:c r="ELD5906" s="248"/>
      <x:c r="ELE5906" s="248"/>
      <x:c r="ELF5906" s="248"/>
      <x:c r="ELG5906" s="248"/>
      <x:c r="ELH5906" s="248"/>
      <x:c r="ELI5906" s="248"/>
      <x:c r="ELJ5906" s="248"/>
      <x:c r="ELK5906" s="248"/>
      <x:c r="ELL5906" s="248"/>
      <x:c r="ELM5906" s="248"/>
      <x:c r="ELN5906" s="248"/>
      <x:c r="ELO5906" s="248"/>
      <x:c r="ELP5906" s="248"/>
      <x:c r="ELQ5906" s="248"/>
      <x:c r="ELR5906" s="248"/>
      <x:c r="ELS5906" s="248"/>
      <x:c r="ELT5906" s="248"/>
      <x:c r="ELU5906" s="248"/>
      <x:c r="ELV5906" s="248"/>
      <x:c r="ELW5906" s="248"/>
      <x:c r="ELX5906" s="248"/>
      <x:c r="ELY5906" s="248"/>
      <x:c r="ELZ5906" s="248"/>
      <x:c r="EMA5906" s="248"/>
      <x:c r="EMB5906" s="248"/>
      <x:c r="EMC5906" s="248"/>
      <x:c r="EMD5906" s="248"/>
      <x:c r="EME5906" s="248"/>
      <x:c r="EMF5906" s="248"/>
      <x:c r="EMG5906" s="248"/>
      <x:c r="EMH5906" s="248"/>
      <x:c r="EMI5906" s="248"/>
      <x:c r="EMJ5906" s="248"/>
      <x:c r="EMK5906" s="248"/>
      <x:c r="EML5906" s="248"/>
      <x:c r="EMM5906" s="248"/>
      <x:c r="EMN5906" s="248"/>
      <x:c r="EMO5906" s="248"/>
      <x:c r="EMP5906" s="248"/>
      <x:c r="EMQ5906" s="248"/>
      <x:c r="EMR5906" s="248"/>
      <x:c r="EMS5906" s="248"/>
      <x:c r="EMT5906" s="248"/>
      <x:c r="EMU5906" s="248"/>
      <x:c r="EMV5906" s="248"/>
      <x:c r="EMW5906" s="248"/>
      <x:c r="EMX5906" s="248"/>
      <x:c r="EMY5906" s="248"/>
      <x:c r="EMZ5906" s="248"/>
      <x:c r="ENA5906" s="248"/>
      <x:c r="ENB5906" s="248"/>
      <x:c r="ENC5906" s="248"/>
      <x:c r="END5906" s="248"/>
      <x:c r="ENE5906" s="248"/>
      <x:c r="ENF5906" s="248"/>
      <x:c r="ENG5906" s="248"/>
      <x:c r="ENH5906" s="248"/>
      <x:c r="ENI5906" s="248"/>
      <x:c r="ENJ5906" s="248"/>
      <x:c r="ENK5906" s="248"/>
      <x:c r="ENL5906" s="248"/>
      <x:c r="ENM5906" s="248"/>
      <x:c r="ENN5906" s="248"/>
      <x:c r="ENO5906" s="248"/>
      <x:c r="ENP5906" s="248"/>
      <x:c r="ENQ5906" s="248"/>
      <x:c r="ENR5906" s="248"/>
      <x:c r="ENS5906" s="248"/>
      <x:c r="ENT5906" s="248"/>
      <x:c r="ENU5906" s="248"/>
      <x:c r="ENV5906" s="248"/>
      <x:c r="ENW5906" s="248"/>
      <x:c r="ENX5906" s="248"/>
      <x:c r="ENY5906" s="248"/>
      <x:c r="ENZ5906" s="248"/>
      <x:c r="EOA5906" s="248"/>
      <x:c r="EOB5906" s="248"/>
      <x:c r="EOC5906" s="248"/>
      <x:c r="EOD5906" s="248"/>
      <x:c r="EOE5906" s="248"/>
      <x:c r="EOF5906" s="248"/>
      <x:c r="EOG5906" s="248"/>
      <x:c r="EOH5906" s="248"/>
      <x:c r="EOI5906" s="248"/>
      <x:c r="EOJ5906" s="248"/>
      <x:c r="EOK5906" s="248"/>
      <x:c r="EOL5906" s="248"/>
      <x:c r="EOM5906" s="248"/>
      <x:c r="EON5906" s="248"/>
      <x:c r="EOO5906" s="248"/>
      <x:c r="EOP5906" s="248"/>
      <x:c r="EOQ5906" s="248"/>
      <x:c r="EOR5906" s="248"/>
      <x:c r="EOS5906" s="248"/>
      <x:c r="EOT5906" s="248"/>
      <x:c r="EOU5906" s="248"/>
      <x:c r="EOV5906" s="248"/>
      <x:c r="EOW5906" s="248"/>
      <x:c r="EOX5906" s="248"/>
      <x:c r="EOY5906" s="248"/>
      <x:c r="EOZ5906" s="248"/>
      <x:c r="EPA5906" s="248"/>
      <x:c r="EPB5906" s="248"/>
      <x:c r="EPC5906" s="248"/>
      <x:c r="EPD5906" s="248"/>
      <x:c r="EPE5906" s="248"/>
      <x:c r="EPF5906" s="248"/>
      <x:c r="EPG5906" s="248"/>
      <x:c r="EPH5906" s="248"/>
      <x:c r="EPI5906" s="248"/>
      <x:c r="EPJ5906" s="248"/>
      <x:c r="EPK5906" s="248"/>
      <x:c r="EPL5906" s="248"/>
      <x:c r="EPM5906" s="248"/>
      <x:c r="EPN5906" s="248"/>
      <x:c r="EPO5906" s="248"/>
      <x:c r="EPP5906" s="248"/>
      <x:c r="EPQ5906" s="248"/>
      <x:c r="EPR5906" s="248"/>
      <x:c r="EPS5906" s="248"/>
      <x:c r="EPT5906" s="248"/>
      <x:c r="EPU5906" s="248"/>
      <x:c r="EPV5906" s="248"/>
      <x:c r="EPW5906" s="248"/>
      <x:c r="EPX5906" s="248"/>
      <x:c r="EPY5906" s="248"/>
      <x:c r="EPZ5906" s="248"/>
      <x:c r="EQA5906" s="248"/>
      <x:c r="EQB5906" s="248"/>
      <x:c r="EQC5906" s="248"/>
      <x:c r="EQD5906" s="248"/>
      <x:c r="EQE5906" s="248"/>
      <x:c r="EQF5906" s="248"/>
      <x:c r="EQG5906" s="248"/>
      <x:c r="EQH5906" s="248"/>
      <x:c r="EQI5906" s="248"/>
      <x:c r="EQJ5906" s="248"/>
      <x:c r="EQK5906" s="248"/>
      <x:c r="EQL5906" s="248"/>
      <x:c r="EQM5906" s="248"/>
      <x:c r="EQN5906" s="248"/>
      <x:c r="EQO5906" s="248"/>
      <x:c r="EQP5906" s="248"/>
      <x:c r="EQQ5906" s="248"/>
      <x:c r="EQR5906" s="248"/>
      <x:c r="EQS5906" s="248"/>
      <x:c r="EQT5906" s="248"/>
      <x:c r="EQU5906" s="248"/>
      <x:c r="EQV5906" s="248"/>
      <x:c r="EQW5906" s="248"/>
      <x:c r="EQX5906" s="248"/>
      <x:c r="EQY5906" s="248"/>
      <x:c r="EQZ5906" s="248"/>
      <x:c r="ERA5906" s="248"/>
      <x:c r="ERB5906" s="248"/>
      <x:c r="ERC5906" s="248"/>
      <x:c r="ERD5906" s="248"/>
      <x:c r="ERE5906" s="248"/>
      <x:c r="ERF5906" s="248"/>
      <x:c r="ERG5906" s="248"/>
      <x:c r="ERH5906" s="248"/>
      <x:c r="ERI5906" s="248"/>
      <x:c r="ERJ5906" s="248"/>
      <x:c r="ERK5906" s="248"/>
      <x:c r="ERL5906" s="248"/>
      <x:c r="ERM5906" s="248"/>
      <x:c r="ERN5906" s="248"/>
      <x:c r="ERO5906" s="248"/>
      <x:c r="ERP5906" s="248"/>
      <x:c r="ERQ5906" s="248"/>
      <x:c r="ERR5906" s="248"/>
      <x:c r="ERS5906" s="248"/>
      <x:c r="ERT5906" s="248"/>
      <x:c r="ERU5906" s="248"/>
      <x:c r="ERV5906" s="248"/>
      <x:c r="ERW5906" s="248"/>
      <x:c r="ERX5906" s="248"/>
      <x:c r="ERY5906" s="248"/>
      <x:c r="ERZ5906" s="248"/>
      <x:c r="ESA5906" s="248"/>
      <x:c r="ESB5906" s="248"/>
      <x:c r="ESC5906" s="248"/>
      <x:c r="ESD5906" s="248"/>
      <x:c r="ESE5906" s="248"/>
      <x:c r="ESF5906" s="248"/>
      <x:c r="ESG5906" s="248"/>
      <x:c r="ESH5906" s="248"/>
      <x:c r="ESI5906" s="248"/>
      <x:c r="ESJ5906" s="248"/>
      <x:c r="ESK5906" s="248"/>
      <x:c r="ESL5906" s="248"/>
      <x:c r="ESM5906" s="248"/>
      <x:c r="ESN5906" s="248"/>
      <x:c r="ESO5906" s="248"/>
      <x:c r="ESP5906" s="248"/>
      <x:c r="ESQ5906" s="248"/>
      <x:c r="ESR5906" s="248"/>
      <x:c r="ESS5906" s="248"/>
      <x:c r="EST5906" s="248"/>
      <x:c r="ESU5906" s="248"/>
      <x:c r="ESV5906" s="248"/>
      <x:c r="ESW5906" s="248"/>
      <x:c r="ESX5906" s="248"/>
      <x:c r="ESY5906" s="248"/>
      <x:c r="ESZ5906" s="248"/>
      <x:c r="ETA5906" s="248"/>
      <x:c r="ETB5906" s="248"/>
      <x:c r="ETC5906" s="248"/>
      <x:c r="ETD5906" s="248"/>
      <x:c r="ETE5906" s="248"/>
      <x:c r="ETF5906" s="248"/>
      <x:c r="ETG5906" s="248"/>
      <x:c r="ETH5906" s="248"/>
      <x:c r="ETI5906" s="248"/>
      <x:c r="ETJ5906" s="248"/>
      <x:c r="ETK5906" s="248"/>
      <x:c r="ETL5906" s="248"/>
      <x:c r="ETM5906" s="248"/>
      <x:c r="ETN5906" s="248"/>
      <x:c r="ETO5906" s="248"/>
      <x:c r="ETP5906" s="248"/>
      <x:c r="ETQ5906" s="248"/>
      <x:c r="ETR5906" s="248"/>
      <x:c r="ETS5906" s="248"/>
      <x:c r="ETT5906" s="248"/>
      <x:c r="ETU5906" s="248"/>
      <x:c r="ETV5906" s="248"/>
      <x:c r="ETW5906" s="248"/>
      <x:c r="ETX5906" s="248"/>
      <x:c r="ETY5906" s="248"/>
      <x:c r="ETZ5906" s="248"/>
      <x:c r="EUA5906" s="248"/>
      <x:c r="EUB5906" s="248"/>
      <x:c r="EUC5906" s="248"/>
      <x:c r="EUD5906" s="248"/>
      <x:c r="EUE5906" s="248"/>
      <x:c r="EUF5906" s="248"/>
      <x:c r="EUG5906" s="248"/>
      <x:c r="EUH5906" s="248"/>
      <x:c r="EUI5906" s="248"/>
      <x:c r="EUJ5906" s="248"/>
      <x:c r="EUK5906" s="248"/>
      <x:c r="EUL5906" s="248"/>
      <x:c r="EUM5906" s="248"/>
      <x:c r="EUN5906" s="248"/>
      <x:c r="EUO5906" s="248"/>
      <x:c r="EUP5906" s="248"/>
      <x:c r="EUQ5906" s="248"/>
      <x:c r="EUR5906" s="248"/>
      <x:c r="EUS5906" s="248"/>
      <x:c r="EUT5906" s="248"/>
      <x:c r="EUU5906" s="248"/>
      <x:c r="EUV5906" s="248"/>
      <x:c r="EUW5906" s="248"/>
      <x:c r="EUX5906" s="248"/>
      <x:c r="EUY5906" s="248"/>
      <x:c r="EUZ5906" s="248"/>
      <x:c r="EVA5906" s="248"/>
      <x:c r="EVB5906" s="248"/>
      <x:c r="EVC5906" s="248"/>
      <x:c r="EVD5906" s="248"/>
      <x:c r="EVE5906" s="248"/>
      <x:c r="EVF5906" s="248"/>
      <x:c r="EVG5906" s="248"/>
      <x:c r="EVH5906" s="248"/>
      <x:c r="EVI5906" s="248"/>
      <x:c r="EVJ5906" s="248"/>
      <x:c r="EVK5906" s="248"/>
      <x:c r="EVL5906" s="248"/>
      <x:c r="EVM5906" s="248"/>
      <x:c r="EVN5906" s="248"/>
      <x:c r="EVO5906" s="248"/>
      <x:c r="EVP5906" s="248"/>
      <x:c r="EVQ5906" s="248"/>
      <x:c r="EVR5906" s="248"/>
      <x:c r="EVS5906" s="248"/>
      <x:c r="EVT5906" s="248"/>
      <x:c r="EVU5906" s="248"/>
      <x:c r="EVV5906" s="248"/>
      <x:c r="EVW5906" s="248"/>
      <x:c r="EVX5906" s="248"/>
      <x:c r="EVY5906" s="248"/>
      <x:c r="EVZ5906" s="248"/>
      <x:c r="EWA5906" s="248"/>
      <x:c r="EWB5906" s="248"/>
      <x:c r="EWC5906" s="248"/>
      <x:c r="EWD5906" s="248"/>
      <x:c r="EWE5906" s="248"/>
      <x:c r="EWF5906" s="248"/>
      <x:c r="EWG5906" s="248"/>
      <x:c r="EWH5906" s="248"/>
      <x:c r="EWI5906" s="248"/>
      <x:c r="EWJ5906" s="248"/>
      <x:c r="EWK5906" s="248"/>
      <x:c r="EWL5906" s="248"/>
      <x:c r="EWM5906" s="248"/>
      <x:c r="EWN5906" s="248"/>
      <x:c r="EWO5906" s="248"/>
      <x:c r="EWP5906" s="248"/>
      <x:c r="EWQ5906" s="248"/>
      <x:c r="EWR5906" s="248"/>
      <x:c r="EWS5906" s="248"/>
      <x:c r="EWT5906" s="248"/>
      <x:c r="EWU5906" s="248"/>
      <x:c r="EWV5906" s="248"/>
      <x:c r="EWW5906" s="248"/>
      <x:c r="EWX5906" s="248"/>
      <x:c r="EWY5906" s="248"/>
      <x:c r="EWZ5906" s="248"/>
      <x:c r="EXA5906" s="248"/>
      <x:c r="EXB5906" s="248"/>
      <x:c r="EXC5906" s="248"/>
      <x:c r="EXD5906" s="248"/>
      <x:c r="EXE5906" s="248"/>
      <x:c r="EXF5906" s="248"/>
      <x:c r="EXG5906" s="248"/>
      <x:c r="EXH5906" s="248"/>
      <x:c r="EXI5906" s="248"/>
      <x:c r="EXJ5906" s="248"/>
      <x:c r="EXK5906" s="248"/>
      <x:c r="EXL5906" s="248"/>
      <x:c r="EXM5906" s="248"/>
      <x:c r="EXN5906" s="248"/>
      <x:c r="EXO5906" s="248"/>
      <x:c r="EXP5906" s="248"/>
      <x:c r="EXQ5906" s="248"/>
      <x:c r="EXR5906" s="248"/>
      <x:c r="EXS5906" s="248"/>
      <x:c r="EXT5906" s="248"/>
      <x:c r="EXU5906" s="248"/>
      <x:c r="EXV5906" s="248"/>
      <x:c r="EXW5906" s="248"/>
      <x:c r="EXX5906" s="248"/>
      <x:c r="EXY5906" s="248"/>
      <x:c r="EXZ5906" s="248"/>
      <x:c r="EYA5906" s="248"/>
      <x:c r="EYB5906" s="248"/>
      <x:c r="EYC5906" s="248"/>
      <x:c r="EYD5906" s="248"/>
      <x:c r="EYE5906" s="248"/>
      <x:c r="EYF5906" s="248"/>
      <x:c r="EYG5906" s="248"/>
      <x:c r="EYH5906" s="248"/>
      <x:c r="EYI5906" s="248"/>
      <x:c r="EYJ5906" s="248"/>
      <x:c r="EYK5906" s="248"/>
      <x:c r="EYL5906" s="248"/>
      <x:c r="EYM5906" s="248"/>
      <x:c r="EYN5906" s="248"/>
      <x:c r="EYO5906" s="248"/>
      <x:c r="EYP5906" s="248"/>
      <x:c r="EYQ5906" s="248"/>
      <x:c r="EYR5906" s="248"/>
      <x:c r="EYS5906" s="248"/>
      <x:c r="EYT5906" s="248"/>
      <x:c r="EYU5906" s="248"/>
      <x:c r="EYV5906" s="248"/>
      <x:c r="EYW5906" s="248"/>
      <x:c r="EYX5906" s="248"/>
      <x:c r="EYY5906" s="248"/>
      <x:c r="EYZ5906" s="248"/>
      <x:c r="EZA5906" s="248"/>
      <x:c r="EZB5906" s="248"/>
      <x:c r="EZC5906" s="248"/>
      <x:c r="EZD5906" s="248"/>
      <x:c r="EZE5906" s="248"/>
      <x:c r="EZF5906" s="248"/>
      <x:c r="EZG5906" s="248"/>
      <x:c r="EZH5906" s="248"/>
      <x:c r="EZI5906" s="248"/>
      <x:c r="EZJ5906" s="248"/>
      <x:c r="EZK5906" s="248"/>
      <x:c r="EZL5906" s="248"/>
      <x:c r="EZM5906" s="248"/>
      <x:c r="EZN5906" s="248"/>
      <x:c r="EZO5906" s="248"/>
      <x:c r="EZP5906" s="248"/>
      <x:c r="EZQ5906" s="248"/>
      <x:c r="EZR5906" s="248"/>
      <x:c r="EZS5906" s="248"/>
      <x:c r="EZT5906" s="248"/>
      <x:c r="EZU5906" s="248"/>
      <x:c r="EZV5906" s="248"/>
      <x:c r="EZW5906" s="248"/>
      <x:c r="EZX5906" s="248"/>
      <x:c r="EZY5906" s="248"/>
      <x:c r="EZZ5906" s="248"/>
      <x:c r="FAA5906" s="248"/>
      <x:c r="FAB5906" s="248"/>
      <x:c r="FAC5906" s="248"/>
      <x:c r="FAD5906" s="248"/>
      <x:c r="FAE5906" s="248"/>
      <x:c r="FAF5906" s="248"/>
      <x:c r="FAG5906" s="248"/>
      <x:c r="FAH5906" s="248"/>
      <x:c r="FAI5906" s="248"/>
      <x:c r="FAJ5906" s="248"/>
      <x:c r="FAK5906" s="248"/>
      <x:c r="FAL5906" s="248"/>
      <x:c r="FAM5906" s="248"/>
      <x:c r="FAN5906" s="248"/>
      <x:c r="FAO5906" s="248"/>
      <x:c r="FAP5906" s="248"/>
      <x:c r="FAQ5906" s="248"/>
      <x:c r="FAR5906" s="248"/>
      <x:c r="FAS5906" s="248"/>
      <x:c r="FAT5906" s="248"/>
      <x:c r="FAU5906" s="248"/>
      <x:c r="FAV5906" s="248"/>
      <x:c r="FAW5906" s="248"/>
      <x:c r="FAX5906" s="248"/>
      <x:c r="FAY5906" s="248"/>
      <x:c r="FAZ5906" s="248"/>
      <x:c r="FBA5906" s="248"/>
      <x:c r="FBB5906" s="248"/>
      <x:c r="FBC5906" s="248"/>
      <x:c r="FBD5906" s="248"/>
      <x:c r="FBE5906" s="248"/>
      <x:c r="FBF5906" s="248"/>
      <x:c r="FBG5906" s="248"/>
      <x:c r="FBH5906" s="248"/>
      <x:c r="FBI5906" s="248"/>
      <x:c r="FBJ5906" s="248"/>
      <x:c r="FBK5906" s="248"/>
      <x:c r="FBL5906" s="248"/>
      <x:c r="FBM5906" s="248"/>
      <x:c r="FBN5906" s="248"/>
      <x:c r="FBO5906" s="248"/>
      <x:c r="FBP5906" s="248"/>
      <x:c r="FBQ5906" s="248"/>
      <x:c r="FBR5906" s="248"/>
      <x:c r="FBS5906" s="248"/>
      <x:c r="FBT5906" s="248"/>
      <x:c r="FBU5906" s="248"/>
      <x:c r="FBV5906" s="248"/>
      <x:c r="FBW5906" s="248"/>
      <x:c r="FBX5906" s="248"/>
      <x:c r="FBY5906" s="248"/>
      <x:c r="FBZ5906" s="248"/>
      <x:c r="FCA5906" s="248"/>
      <x:c r="FCB5906" s="248"/>
      <x:c r="FCC5906" s="248"/>
      <x:c r="FCD5906" s="248"/>
      <x:c r="FCE5906" s="248"/>
      <x:c r="FCF5906" s="248"/>
      <x:c r="FCG5906" s="248"/>
      <x:c r="FCH5906" s="248"/>
      <x:c r="FCI5906" s="248"/>
      <x:c r="FCJ5906" s="248"/>
      <x:c r="FCK5906" s="248"/>
      <x:c r="FCL5906" s="248"/>
      <x:c r="FCM5906" s="248"/>
      <x:c r="FCN5906" s="248"/>
      <x:c r="FCO5906" s="248"/>
      <x:c r="FCP5906" s="248"/>
      <x:c r="FCQ5906" s="248"/>
      <x:c r="FCR5906" s="248"/>
      <x:c r="FCS5906" s="248"/>
      <x:c r="FCT5906" s="248"/>
      <x:c r="FCU5906" s="248"/>
      <x:c r="FCV5906" s="248"/>
      <x:c r="FCW5906" s="248"/>
      <x:c r="FCX5906" s="248"/>
      <x:c r="FCY5906" s="248"/>
      <x:c r="FCZ5906" s="248"/>
      <x:c r="FDA5906" s="248"/>
      <x:c r="FDB5906" s="248"/>
      <x:c r="FDC5906" s="248"/>
      <x:c r="FDD5906" s="248"/>
      <x:c r="FDE5906" s="248"/>
      <x:c r="FDF5906" s="248"/>
      <x:c r="FDG5906" s="248"/>
      <x:c r="FDH5906" s="248"/>
      <x:c r="FDI5906" s="248"/>
      <x:c r="FDJ5906" s="248"/>
      <x:c r="FDK5906" s="248"/>
      <x:c r="FDL5906" s="248"/>
      <x:c r="FDM5906" s="248"/>
      <x:c r="FDN5906" s="248"/>
      <x:c r="FDO5906" s="248"/>
      <x:c r="FDP5906" s="248"/>
      <x:c r="FDQ5906" s="248"/>
      <x:c r="FDR5906" s="248"/>
      <x:c r="FDS5906" s="248"/>
      <x:c r="FDT5906" s="248"/>
      <x:c r="FDU5906" s="248"/>
      <x:c r="FDV5906" s="248"/>
      <x:c r="FDW5906" s="248"/>
      <x:c r="FDX5906" s="248"/>
      <x:c r="FDY5906" s="248"/>
      <x:c r="FDZ5906" s="248"/>
      <x:c r="FEA5906" s="248"/>
      <x:c r="FEB5906" s="248"/>
      <x:c r="FEC5906" s="248"/>
      <x:c r="FED5906" s="248"/>
      <x:c r="FEE5906" s="248"/>
      <x:c r="FEF5906" s="248"/>
      <x:c r="FEG5906" s="248"/>
      <x:c r="FEH5906" s="248"/>
      <x:c r="FEI5906" s="248"/>
      <x:c r="FEJ5906" s="248"/>
      <x:c r="FEK5906" s="248"/>
      <x:c r="FEL5906" s="248"/>
      <x:c r="FEM5906" s="248"/>
      <x:c r="FEN5906" s="248"/>
      <x:c r="FEO5906" s="248"/>
      <x:c r="FEP5906" s="248"/>
      <x:c r="FEQ5906" s="248"/>
      <x:c r="FER5906" s="248"/>
      <x:c r="FES5906" s="248"/>
      <x:c r="FET5906" s="248"/>
      <x:c r="FEU5906" s="248"/>
      <x:c r="FEV5906" s="248"/>
      <x:c r="FEW5906" s="248"/>
      <x:c r="FEX5906" s="248"/>
      <x:c r="FEY5906" s="248"/>
      <x:c r="FEZ5906" s="248"/>
      <x:c r="FFA5906" s="248"/>
      <x:c r="FFB5906" s="248"/>
      <x:c r="FFC5906" s="248"/>
      <x:c r="FFD5906" s="248"/>
      <x:c r="FFE5906" s="248"/>
      <x:c r="FFF5906" s="248"/>
      <x:c r="FFG5906" s="248"/>
      <x:c r="FFH5906" s="248"/>
      <x:c r="FFI5906" s="248"/>
      <x:c r="FFJ5906" s="248"/>
      <x:c r="FFK5906" s="248"/>
      <x:c r="FFL5906" s="248"/>
      <x:c r="FFM5906" s="248"/>
      <x:c r="FFN5906" s="248"/>
      <x:c r="FFO5906" s="248"/>
      <x:c r="FFP5906" s="248"/>
      <x:c r="FFQ5906" s="248"/>
      <x:c r="FFR5906" s="248"/>
      <x:c r="FFS5906" s="248"/>
      <x:c r="FFT5906" s="248"/>
      <x:c r="FFU5906" s="248"/>
      <x:c r="FFV5906" s="248"/>
      <x:c r="FFW5906" s="248"/>
      <x:c r="FFX5906" s="248"/>
      <x:c r="FFY5906" s="248"/>
      <x:c r="FFZ5906" s="248"/>
      <x:c r="FGA5906" s="248"/>
      <x:c r="FGB5906" s="248"/>
      <x:c r="FGC5906" s="248"/>
      <x:c r="FGD5906" s="248"/>
      <x:c r="FGE5906" s="248"/>
      <x:c r="FGF5906" s="248"/>
      <x:c r="FGG5906" s="248"/>
      <x:c r="FGH5906" s="248"/>
      <x:c r="FGI5906" s="248"/>
      <x:c r="FGJ5906" s="248"/>
      <x:c r="FGK5906" s="248"/>
      <x:c r="FGL5906" s="248"/>
      <x:c r="FGM5906" s="248"/>
      <x:c r="FGN5906" s="248"/>
      <x:c r="FGO5906" s="248"/>
      <x:c r="FGP5906" s="248"/>
      <x:c r="FGQ5906" s="248"/>
      <x:c r="FGR5906" s="248"/>
      <x:c r="FGS5906" s="248"/>
      <x:c r="FGT5906" s="248"/>
      <x:c r="FGU5906" s="248"/>
      <x:c r="FGV5906" s="248"/>
      <x:c r="FGW5906" s="248"/>
      <x:c r="FGX5906" s="248"/>
      <x:c r="FGY5906" s="248"/>
      <x:c r="FGZ5906" s="248"/>
      <x:c r="FHA5906" s="248"/>
      <x:c r="FHB5906" s="248"/>
      <x:c r="FHC5906" s="248"/>
      <x:c r="FHD5906" s="248"/>
      <x:c r="FHE5906" s="248"/>
      <x:c r="FHF5906" s="248"/>
      <x:c r="FHG5906" s="248"/>
      <x:c r="FHH5906" s="248"/>
      <x:c r="FHI5906" s="248"/>
      <x:c r="FHJ5906" s="248"/>
      <x:c r="FHK5906" s="248"/>
      <x:c r="FHL5906" s="248"/>
      <x:c r="FHM5906" s="248"/>
      <x:c r="FHN5906" s="248"/>
      <x:c r="FHO5906" s="248"/>
      <x:c r="FHP5906" s="248"/>
      <x:c r="FHQ5906" s="248"/>
      <x:c r="FHR5906" s="248"/>
      <x:c r="FHS5906" s="248"/>
      <x:c r="FHT5906" s="248"/>
      <x:c r="FHU5906" s="248"/>
      <x:c r="FHV5906" s="248"/>
      <x:c r="FHW5906" s="248"/>
      <x:c r="FHX5906" s="248"/>
      <x:c r="FHY5906" s="248"/>
      <x:c r="FHZ5906" s="248"/>
      <x:c r="FIA5906" s="248"/>
      <x:c r="FIB5906" s="248"/>
      <x:c r="FIC5906" s="248"/>
      <x:c r="FID5906" s="248"/>
      <x:c r="FIE5906" s="248"/>
      <x:c r="FIF5906" s="248"/>
      <x:c r="FIG5906" s="248"/>
      <x:c r="FIH5906" s="248"/>
      <x:c r="FII5906" s="248"/>
      <x:c r="FIJ5906" s="248"/>
      <x:c r="FIK5906" s="248"/>
      <x:c r="FIL5906" s="248"/>
      <x:c r="FIM5906" s="248"/>
      <x:c r="FIN5906" s="248"/>
      <x:c r="FIO5906" s="248"/>
      <x:c r="FIP5906" s="248"/>
      <x:c r="FIQ5906" s="248"/>
      <x:c r="FIR5906" s="248"/>
      <x:c r="FIS5906" s="248"/>
      <x:c r="FIT5906" s="248"/>
      <x:c r="FIU5906" s="248"/>
      <x:c r="FIV5906" s="248"/>
      <x:c r="FIW5906" s="248"/>
      <x:c r="FIX5906" s="248"/>
      <x:c r="FIY5906" s="248"/>
      <x:c r="FIZ5906" s="248"/>
      <x:c r="FJA5906" s="248"/>
      <x:c r="FJB5906" s="248"/>
      <x:c r="FJC5906" s="248"/>
      <x:c r="FJD5906" s="248"/>
      <x:c r="FJE5906" s="248"/>
      <x:c r="FJF5906" s="248"/>
      <x:c r="FJG5906" s="248"/>
      <x:c r="FJH5906" s="248"/>
      <x:c r="FJI5906" s="248"/>
      <x:c r="FJJ5906" s="248"/>
      <x:c r="FJK5906" s="248"/>
      <x:c r="FJL5906" s="248"/>
      <x:c r="FJM5906" s="248"/>
      <x:c r="FJN5906" s="248"/>
      <x:c r="FJO5906" s="248"/>
      <x:c r="FJP5906" s="248"/>
      <x:c r="FJQ5906" s="248"/>
      <x:c r="FJR5906" s="248"/>
      <x:c r="FJS5906" s="248"/>
      <x:c r="FJT5906" s="248"/>
      <x:c r="FJU5906" s="248"/>
      <x:c r="FJV5906" s="248"/>
      <x:c r="FJW5906" s="248"/>
      <x:c r="FJX5906" s="248"/>
      <x:c r="FJY5906" s="248"/>
      <x:c r="FJZ5906" s="248"/>
      <x:c r="FKA5906" s="248"/>
      <x:c r="FKB5906" s="248"/>
      <x:c r="FKC5906" s="248"/>
      <x:c r="FKD5906" s="248"/>
      <x:c r="FKE5906" s="248"/>
      <x:c r="FKF5906" s="248"/>
      <x:c r="FKG5906" s="248"/>
      <x:c r="FKH5906" s="248"/>
      <x:c r="FKI5906" s="248"/>
      <x:c r="FKJ5906" s="248"/>
      <x:c r="FKK5906" s="248"/>
      <x:c r="FKL5906" s="248"/>
      <x:c r="FKM5906" s="248"/>
      <x:c r="FKN5906" s="248"/>
      <x:c r="FKO5906" s="248"/>
      <x:c r="FKP5906" s="248"/>
      <x:c r="FKQ5906" s="248"/>
      <x:c r="FKR5906" s="248"/>
      <x:c r="FKS5906" s="248"/>
      <x:c r="FKT5906" s="248"/>
      <x:c r="FKU5906" s="248"/>
      <x:c r="FKV5906" s="248"/>
      <x:c r="FKW5906" s="248"/>
      <x:c r="FKX5906" s="248"/>
      <x:c r="FKY5906" s="248"/>
      <x:c r="FKZ5906" s="248"/>
      <x:c r="FLA5906" s="248"/>
      <x:c r="FLB5906" s="248"/>
      <x:c r="FLC5906" s="248"/>
      <x:c r="FLD5906" s="248"/>
      <x:c r="FLE5906" s="248"/>
      <x:c r="FLF5906" s="248"/>
      <x:c r="FLG5906" s="248"/>
      <x:c r="FLH5906" s="248"/>
      <x:c r="FLI5906" s="248"/>
      <x:c r="FLJ5906" s="248"/>
      <x:c r="FLK5906" s="248"/>
      <x:c r="FLL5906" s="248"/>
      <x:c r="FLM5906" s="248"/>
      <x:c r="FLN5906" s="248"/>
      <x:c r="FLO5906" s="248"/>
      <x:c r="FLP5906" s="248"/>
      <x:c r="FLQ5906" s="248"/>
      <x:c r="FLR5906" s="248"/>
      <x:c r="FLS5906" s="248"/>
      <x:c r="FLT5906" s="248"/>
      <x:c r="FLU5906" s="248"/>
      <x:c r="FLV5906" s="248"/>
      <x:c r="FLW5906" s="248"/>
      <x:c r="FLX5906" s="248"/>
      <x:c r="FLY5906" s="248"/>
      <x:c r="FLZ5906" s="248"/>
      <x:c r="FMA5906" s="248"/>
      <x:c r="FMB5906" s="248"/>
      <x:c r="FMC5906" s="248"/>
      <x:c r="FMD5906" s="248"/>
      <x:c r="FME5906" s="248"/>
      <x:c r="FMF5906" s="248"/>
      <x:c r="FMG5906" s="248"/>
      <x:c r="FMH5906" s="248"/>
      <x:c r="FMI5906" s="248"/>
      <x:c r="FMJ5906" s="248"/>
      <x:c r="FMK5906" s="248"/>
      <x:c r="FML5906" s="248"/>
      <x:c r="FMM5906" s="248"/>
      <x:c r="FMN5906" s="248"/>
      <x:c r="FMO5906" s="248"/>
      <x:c r="FMP5906" s="248"/>
      <x:c r="FMQ5906" s="248"/>
      <x:c r="FMR5906" s="248"/>
      <x:c r="FMS5906" s="248"/>
      <x:c r="FMT5906" s="248"/>
      <x:c r="FMU5906" s="248"/>
      <x:c r="FMV5906" s="248"/>
      <x:c r="FMW5906" s="248"/>
      <x:c r="FMX5906" s="248"/>
      <x:c r="FMY5906" s="248"/>
      <x:c r="FMZ5906" s="248"/>
      <x:c r="FNA5906" s="248"/>
      <x:c r="FNB5906" s="248"/>
      <x:c r="FNC5906" s="248"/>
      <x:c r="FND5906" s="248"/>
      <x:c r="FNE5906" s="248"/>
      <x:c r="FNF5906" s="248"/>
      <x:c r="FNG5906" s="248"/>
      <x:c r="FNH5906" s="248"/>
      <x:c r="FNI5906" s="248"/>
      <x:c r="FNJ5906" s="248"/>
      <x:c r="FNK5906" s="248"/>
      <x:c r="FNL5906" s="248"/>
      <x:c r="FNM5906" s="248"/>
      <x:c r="FNN5906" s="248"/>
      <x:c r="FNO5906" s="248"/>
      <x:c r="FNP5906" s="248"/>
      <x:c r="FNQ5906" s="248"/>
      <x:c r="FNR5906" s="248"/>
      <x:c r="FNS5906" s="248"/>
      <x:c r="FNT5906" s="248"/>
      <x:c r="FNU5906" s="248"/>
      <x:c r="FNV5906" s="248"/>
      <x:c r="FNW5906" s="248"/>
      <x:c r="FNX5906" s="248"/>
      <x:c r="FNY5906" s="248"/>
      <x:c r="FNZ5906" s="248"/>
      <x:c r="FOA5906" s="248"/>
      <x:c r="FOB5906" s="248"/>
      <x:c r="FOC5906" s="248"/>
      <x:c r="FOD5906" s="248"/>
      <x:c r="FOE5906" s="248"/>
      <x:c r="FOF5906" s="248"/>
      <x:c r="FOG5906" s="248"/>
      <x:c r="FOH5906" s="248"/>
      <x:c r="FOI5906" s="248"/>
      <x:c r="FOJ5906" s="248"/>
      <x:c r="FOK5906" s="248"/>
      <x:c r="FOL5906" s="248"/>
      <x:c r="FOM5906" s="248"/>
      <x:c r="FON5906" s="248"/>
      <x:c r="FOO5906" s="248"/>
      <x:c r="FOP5906" s="248"/>
      <x:c r="FOQ5906" s="248"/>
      <x:c r="FOR5906" s="248"/>
      <x:c r="FOS5906" s="248"/>
      <x:c r="FOT5906" s="248"/>
      <x:c r="FOU5906" s="248"/>
      <x:c r="FOV5906" s="248"/>
      <x:c r="FOW5906" s="248"/>
      <x:c r="FOX5906" s="248"/>
      <x:c r="FOY5906" s="248"/>
      <x:c r="FOZ5906" s="248"/>
      <x:c r="FPA5906" s="248"/>
      <x:c r="FPB5906" s="248"/>
      <x:c r="FPC5906" s="248"/>
      <x:c r="FPD5906" s="248"/>
      <x:c r="FPE5906" s="248"/>
      <x:c r="FPF5906" s="248"/>
      <x:c r="FPG5906" s="248"/>
      <x:c r="FPH5906" s="248"/>
      <x:c r="FPI5906" s="248"/>
      <x:c r="FPJ5906" s="248"/>
      <x:c r="FPK5906" s="248"/>
      <x:c r="FPL5906" s="248"/>
      <x:c r="FPM5906" s="248"/>
      <x:c r="FPN5906" s="248"/>
      <x:c r="FPO5906" s="248"/>
      <x:c r="FPP5906" s="248"/>
      <x:c r="FPQ5906" s="248"/>
      <x:c r="FPR5906" s="248"/>
      <x:c r="FPS5906" s="248"/>
      <x:c r="FPT5906" s="248"/>
      <x:c r="FPU5906" s="248"/>
      <x:c r="FPV5906" s="248"/>
      <x:c r="FPW5906" s="248"/>
      <x:c r="FPX5906" s="248"/>
      <x:c r="FPY5906" s="248"/>
      <x:c r="FPZ5906" s="248"/>
      <x:c r="FQA5906" s="248"/>
      <x:c r="FQB5906" s="248"/>
      <x:c r="FQC5906" s="248"/>
      <x:c r="FQD5906" s="248"/>
      <x:c r="FQE5906" s="248"/>
      <x:c r="FQF5906" s="248"/>
      <x:c r="FQG5906" s="248"/>
      <x:c r="FQH5906" s="248"/>
      <x:c r="FQI5906" s="248"/>
      <x:c r="FQJ5906" s="248"/>
      <x:c r="FQK5906" s="248"/>
      <x:c r="FQL5906" s="248"/>
      <x:c r="FQM5906" s="248"/>
      <x:c r="FQN5906" s="248"/>
      <x:c r="FQO5906" s="248"/>
      <x:c r="FQP5906" s="248"/>
      <x:c r="FQQ5906" s="248"/>
      <x:c r="FQR5906" s="248"/>
      <x:c r="FQS5906" s="248"/>
      <x:c r="FQT5906" s="248"/>
      <x:c r="FQU5906" s="248"/>
      <x:c r="FQV5906" s="248"/>
      <x:c r="FQW5906" s="248"/>
      <x:c r="FQX5906" s="248"/>
      <x:c r="FQY5906" s="248"/>
      <x:c r="FQZ5906" s="248"/>
      <x:c r="FRA5906" s="248"/>
      <x:c r="FRB5906" s="248"/>
      <x:c r="FRC5906" s="248"/>
      <x:c r="FRD5906" s="248"/>
      <x:c r="FRE5906" s="248"/>
      <x:c r="FRF5906" s="248"/>
      <x:c r="FRG5906" s="248"/>
      <x:c r="FRH5906" s="248"/>
      <x:c r="FRI5906" s="248"/>
      <x:c r="FRJ5906" s="248"/>
      <x:c r="FRK5906" s="248"/>
      <x:c r="FRL5906" s="248"/>
      <x:c r="FRM5906" s="248"/>
      <x:c r="FRN5906" s="248"/>
      <x:c r="FRO5906" s="248"/>
      <x:c r="FRP5906" s="248"/>
      <x:c r="FRQ5906" s="248"/>
      <x:c r="FRR5906" s="248"/>
      <x:c r="FRS5906" s="248"/>
      <x:c r="FRT5906" s="248"/>
      <x:c r="FRU5906" s="248"/>
      <x:c r="FRV5906" s="248"/>
      <x:c r="FRW5906" s="248"/>
      <x:c r="FRX5906" s="248"/>
      <x:c r="FRY5906" s="248"/>
      <x:c r="FRZ5906" s="248"/>
      <x:c r="FSA5906" s="248"/>
      <x:c r="FSB5906" s="248"/>
      <x:c r="FSC5906" s="248"/>
      <x:c r="FSD5906" s="248"/>
      <x:c r="FSE5906" s="248"/>
      <x:c r="FSF5906" s="248"/>
      <x:c r="FSG5906" s="248"/>
      <x:c r="FSH5906" s="248"/>
      <x:c r="FSI5906" s="248"/>
      <x:c r="FSJ5906" s="248"/>
      <x:c r="FSK5906" s="248"/>
      <x:c r="FSL5906" s="248"/>
      <x:c r="FSM5906" s="248"/>
      <x:c r="FSN5906" s="248"/>
      <x:c r="FSO5906" s="248"/>
      <x:c r="FSP5906" s="248"/>
      <x:c r="FSQ5906" s="248"/>
      <x:c r="FSR5906" s="248"/>
      <x:c r="FSS5906" s="248"/>
      <x:c r="FST5906" s="248"/>
      <x:c r="FSU5906" s="248"/>
      <x:c r="FSV5906" s="248"/>
      <x:c r="FSW5906" s="248"/>
      <x:c r="FSX5906" s="248"/>
      <x:c r="FSY5906" s="248"/>
      <x:c r="FSZ5906" s="248"/>
      <x:c r="FTA5906" s="248"/>
      <x:c r="FTB5906" s="248"/>
      <x:c r="FTC5906" s="248"/>
      <x:c r="FTD5906" s="248"/>
      <x:c r="FTE5906" s="248"/>
      <x:c r="FTF5906" s="248"/>
      <x:c r="FTG5906" s="248"/>
      <x:c r="FTH5906" s="248"/>
      <x:c r="FTI5906" s="248"/>
      <x:c r="FTJ5906" s="248"/>
      <x:c r="FTK5906" s="248"/>
      <x:c r="FTL5906" s="248"/>
      <x:c r="FTM5906" s="248"/>
      <x:c r="FTN5906" s="248"/>
      <x:c r="FTO5906" s="248"/>
      <x:c r="FTP5906" s="248"/>
      <x:c r="FTQ5906" s="248"/>
      <x:c r="FTR5906" s="248"/>
      <x:c r="FTS5906" s="248"/>
      <x:c r="FTT5906" s="248"/>
      <x:c r="FTU5906" s="248"/>
      <x:c r="FTV5906" s="248"/>
      <x:c r="FTW5906" s="248"/>
      <x:c r="FTX5906" s="248"/>
      <x:c r="FTY5906" s="248"/>
      <x:c r="FTZ5906" s="248"/>
      <x:c r="FUA5906" s="248"/>
      <x:c r="FUB5906" s="248"/>
      <x:c r="FUC5906" s="248"/>
      <x:c r="FUD5906" s="248"/>
      <x:c r="FUE5906" s="248"/>
      <x:c r="FUF5906" s="248"/>
      <x:c r="FUG5906" s="248"/>
      <x:c r="FUH5906" s="248"/>
      <x:c r="FUI5906" s="248"/>
      <x:c r="FUJ5906" s="248"/>
      <x:c r="FUK5906" s="248"/>
      <x:c r="FUL5906" s="248"/>
      <x:c r="FUM5906" s="248"/>
      <x:c r="FUN5906" s="248"/>
      <x:c r="FUO5906" s="248"/>
      <x:c r="FUP5906" s="248"/>
      <x:c r="FUQ5906" s="248"/>
      <x:c r="FUR5906" s="248"/>
      <x:c r="FUS5906" s="248"/>
      <x:c r="FUT5906" s="248"/>
      <x:c r="FUU5906" s="248"/>
      <x:c r="FUV5906" s="248"/>
      <x:c r="FUW5906" s="248"/>
      <x:c r="FUX5906" s="248"/>
      <x:c r="FUY5906" s="248"/>
      <x:c r="FUZ5906" s="248"/>
      <x:c r="FVA5906" s="248"/>
      <x:c r="FVB5906" s="248"/>
      <x:c r="FVC5906" s="248"/>
      <x:c r="FVD5906" s="248"/>
      <x:c r="FVE5906" s="248"/>
      <x:c r="FVF5906" s="248"/>
      <x:c r="FVG5906" s="248"/>
      <x:c r="FVH5906" s="248"/>
      <x:c r="FVI5906" s="248"/>
      <x:c r="FVJ5906" s="248"/>
      <x:c r="FVK5906" s="248"/>
      <x:c r="FVL5906" s="248"/>
      <x:c r="FVM5906" s="248"/>
      <x:c r="FVN5906" s="248"/>
      <x:c r="FVO5906" s="248"/>
      <x:c r="FVP5906" s="248"/>
      <x:c r="FVQ5906" s="248"/>
      <x:c r="FVR5906" s="248"/>
      <x:c r="FVS5906" s="248"/>
      <x:c r="FVT5906" s="248"/>
      <x:c r="FVU5906" s="248"/>
      <x:c r="FVV5906" s="248"/>
      <x:c r="FVW5906" s="248"/>
      <x:c r="FVX5906" s="248"/>
      <x:c r="FVY5906" s="248"/>
      <x:c r="FVZ5906" s="248"/>
      <x:c r="FWA5906" s="248"/>
      <x:c r="FWB5906" s="248"/>
      <x:c r="FWC5906" s="248"/>
      <x:c r="FWD5906" s="248"/>
      <x:c r="FWE5906" s="248"/>
      <x:c r="FWF5906" s="248"/>
      <x:c r="FWG5906" s="248"/>
      <x:c r="FWH5906" s="248"/>
      <x:c r="FWI5906" s="248"/>
      <x:c r="FWJ5906" s="248"/>
      <x:c r="FWK5906" s="248"/>
      <x:c r="FWL5906" s="248"/>
      <x:c r="FWM5906" s="248"/>
      <x:c r="FWN5906" s="248"/>
      <x:c r="FWO5906" s="248"/>
      <x:c r="FWP5906" s="248"/>
      <x:c r="FWQ5906" s="248"/>
      <x:c r="FWR5906" s="248"/>
      <x:c r="FWS5906" s="248"/>
      <x:c r="FWT5906" s="248"/>
      <x:c r="FWU5906" s="248"/>
      <x:c r="FWV5906" s="248"/>
      <x:c r="FWW5906" s="248"/>
      <x:c r="FWX5906" s="248"/>
      <x:c r="FWY5906" s="248"/>
      <x:c r="FWZ5906" s="248"/>
      <x:c r="FXA5906" s="248"/>
      <x:c r="FXB5906" s="248"/>
      <x:c r="FXC5906" s="248"/>
      <x:c r="FXD5906" s="248"/>
      <x:c r="FXE5906" s="248"/>
      <x:c r="FXF5906" s="248"/>
      <x:c r="FXG5906" s="248"/>
      <x:c r="FXH5906" s="248"/>
      <x:c r="FXI5906" s="248"/>
      <x:c r="FXJ5906" s="248"/>
      <x:c r="FXK5906" s="248"/>
      <x:c r="FXL5906" s="248"/>
      <x:c r="FXM5906" s="248"/>
      <x:c r="FXN5906" s="248"/>
      <x:c r="FXO5906" s="248"/>
      <x:c r="FXP5906" s="248"/>
      <x:c r="FXQ5906" s="248"/>
      <x:c r="FXR5906" s="248"/>
      <x:c r="FXS5906" s="248"/>
      <x:c r="FXT5906" s="248"/>
      <x:c r="FXU5906" s="248"/>
      <x:c r="FXV5906" s="248"/>
      <x:c r="FXW5906" s="248"/>
      <x:c r="FXX5906" s="248"/>
      <x:c r="FXY5906" s="248"/>
      <x:c r="FXZ5906" s="248"/>
      <x:c r="FYA5906" s="248"/>
      <x:c r="FYB5906" s="248"/>
      <x:c r="FYC5906" s="248"/>
      <x:c r="FYD5906" s="248"/>
      <x:c r="FYE5906" s="248"/>
      <x:c r="FYF5906" s="248"/>
      <x:c r="FYG5906" s="248"/>
      <x:c r="FYH5906" s="248"/>
      <x:c r="FYI5906" s="248"/>
      <x:c r="FYJ5906" s="248"/>
      <x:c r="FYK5906" s="248"/>
      <x:c r="FYL5906" s="248"/>
      <x:c r="FYM5906" s="248"/>
      <x:c r="FYN5906" s="248"/>
      <x:c r="FYO5906" s="248"/>
      <x:c r="FYP5906" s="248"/>
      <x:c r="FYQ5906" s="248"/>
      <x:c r="FYR5906" s="248"/>
      <x:c r="FYS5906" s="248"/>
      <x:c r="FYT5906" s="248"/>
      <x:c r="FYU5906" s="248"/>
      <x:c r="FYV5906" s="248"/>
      <x:c r="FYW5906" s="248"/>
      <x:c r="FYX5906" s="248"/>
      <x:c r="FYY5906" s="248"/>
      <x:c r="FYZ5906" s="248"/>
      <x:c r="FZA5906" s="248"/>
      <x:c r="FZB5906" s="248"/>
      <x:c r="FZC5906" s="248"/>
      <x:c r="FZD5906" s="248"/>
      <x:c r="FZE5906" s="248"/>
      <x:c r="FZF5906" s="248"/>
      <x:c r="FZG5906" s="248"/>
      <x:c r="FZH5906" s="248"/>
      <x:c r="FZI5906" s="248"/>
      <x:c r="FZJ5906" s="248"/>
      <x:c r="FZK5906" s="248"/>
      <x:c r="FZL5906" s="248"/>
      <x:c r="FZM5906" s="248"/>
      <x:c r="FZN5906" s="248"/>
      <x:c r="FZO5906" s="248"/>
      <x:c r="FZP5906" s="248"/>
      <x:c r="FZQ5906" s="248"/>
      <x:c r="FZR5906" s="248"/>
      <x:c r="FZS5906" s="248"/>
      <x:c r="FZT5906" s="248"/>
      <x:c r="FZU5906" s="248"/>
      <x:c r="FZV5906" s="248"/>
      <x:c r="FZW5906" s="248"/>
      <x:c r="FZX5906" s="248"/>
      <x:c r="FZY5906" s="248"/>
      <x:c r="FZZ5906" s="248"/>
      <x:c r="GAA5906" s="248"/>
      <x:c r="GAB5906" s="248"/>
      <x:c r="GAC5906" s="248"/>
      <x:c r="GAD5906" s="248"/>
      <x:c r="GAE5906" s="248"/>
      <x:c r="GAF5906" s="248"/>
      <x:c r="GAG5906" s="248"/>
      <x:c r="GAH5906" s="248"/>
      <x:c r="GAI5906" s="248"/>
      <x:c r="GAJ5906" s="248"/>
      <x:c r="GAK5906" s="248"/>
      <x:c r="GAL5906" s="248"/>
      <x:c r="GAM5906" s="248"/>
      <x:c r="GAN5906" s="248"/>
      <x:c r="GAO5906" s="248"/>
      <x:c r="GAP5906" s="248"/>
      <x:c r="GAQ5906" s="248"/>
      <x:c r="GAR5906" s="248"/>
      <x:c r="GAS5906" s="248"/>
      <x:c r="GAT5906" s="248"/>
      <x:c r="GAU5906" s="248"/>
      <x:c r="GAV5906" s="248"/>
      <x:c r="GAW5906" s="248"/>
      <x:c r="GAX5906" s="248"/>
      <x:c r="GAY5906" s="248"/>
      <x:c r="GAZ5906" s="248"/>
      <x:c r="GBA5906" s="248"/>
      <x:c r="GBB5906" s="248"/>
      <x:c r="GBC5906" s="248"/>
      <x:c r="GBD5906" s="248"/>
      <x:c r="GBE5906" s="248"/>
      <x:c r="GBF5906" s="248"/>
      <x:c r="GBG5906" s="248"/>
      <x:c r="GBH5906" s="248"/>
      <x:c r="GBI5906" s="248"/>
      <x:c r="GBJ5906" s="248"/>
      <x:c r="GBK5906" s="248"/>
      <x:c r="GBL5906" s="248"/>
      <x:c r="GBM5906" s="248"/>
      <x:c r="GBN5906" s="248"/>
      <x:c r="GBO5906" s="248"/>
      <x:c r="GBP5906" s="248"/>
      <x:c r="GBQ5906" s="248"/>
      <x:c r="GBR5906" s="248"/>
      <x:c r="GBS5906" s="248"/>
      <x:c r="GBT5906" s="248"/>
      <x:c r="GBU5906" s="248"/>
      <x:c r="GBV5906" s="248"/>
      <x:c r="GBW5906" s="248"/>
      <x:c r="GBX5906" s="248"/>
      <x:c r="GBY5906" s="248"/>
      <x:c r="GBZ5906" s="248"/>
      <x:c r="GCA5906" s="248"/>
      <x:c r="GCB5906" s="248"/>
      <x:c r="GCC5906" s="248"/>
      <x:c r="GCD5906" s="248"/>
      <x:c r="GCE5906" s="248"/>
      <x:c r="GCF5906" s="248"/>
      <x:c r="GCG5906" s="248"/>
      <x:c r="GCH5906" s="248"/>
      <x:c r="GCI5906" s="248"/>
      <x:c r="GCJ5906" s="248"/>
      <x:c r="GCK5906" s="248"/>
      <x:c r="GCL5906" s="248"/>
      <x:c r="GCM5906" s="248"/>
      <x:c r="GCN5906" s="248"/>
      <x:c r="GCO5906" s="248"/>
      <x:c r="GCP5906" s="248"/>
      <x:c r="GCQ5906" s="248"/>
      <x:c r="GCR5906" s="248"/>
      <x:c r="GCS5906" s="248"/>
      <x:c r="GCT5906" s="248"/>
      <x:c r="GCU5906" s="248"/>
      <x:c r="GCV5906" s="248"/>
      <x:c r="GCW5906" s="248"/>
      <x:c r="GCX5906" s="248"/>
      <x:c r="GCY5906" s="248"/>
      <x:c r="GCZ5906" s="248"/>
      <x:c r="GDA5906" s="248"/>
      <x:c r="GDB5906" s="248"/>
      <x:c r="GDC5906" s="248"/>
      <x:c r="GDD5906" s="248"/>
      <x:c r="GDE5906" s="248"/>
      <x:c r="GDF5906" s="248"/>
      <x:c r="GDG5906" s="248"/>
      <x:c r="GDH5906" s="248"/>
      <x:c r="GDI5906" s="248"/>
      <x:c r="GDJ5906" s="248"/>
      <x:c r="GDK5906" s="248"/>
      <x:c r="GDL5906" s="248"/>
      <x:c r="GDM5906" s="248"/>
      <x:c r="GDN5906" s="248"/>
      <x:c r="GDO5906" s="248"/>
      <x:c r="GDP5906" s="248"/>
      <x:c r="GDQ5906" s="248"/>
      <x:c r="GDR5906" s="248"/>
      <x:c r="GDS5906" s="248"/>
      <x:c r="GDT5906" s="248"/>
      <x:c r="GDU5906" s="248"/>
      <x:c r="GDV5906" s="248"/>
      <x:c r="GDW5906" s="248"/>
      <x:c r="GDX5906" s="248"/>
      <x:c r="GDY5906" s="248"/>
      <x:c r="GDZ5906" s="248"/>
      <x:c r="GEA5906" s="248"/>
      <x:c r="GEB5906" s="248"/>
      <x:c r="GEC5906" s="248"/>
      <x:c r="GED5906" s="248"/>
      <x:c r="GEE5906" s="248"/>
      <x:c r="GEF5906" s="248"/>
      <x:c r="GEG5906" s="248"/>
      <x:c r="GEH5906" s="248"/>
      <x:c r="GEI5906" s="248"/>
      <x:c r="GEJ5906" s="248"/>
      <x:c r="GEK5906" s="248"/>
      <x:c r="GEL5906" s="248"/>
      <x:c r="GEM5906" s="248"/>
      <x:c r="GEN5906" s="248"/>
      <x:c r="GEO5906" s="248"/>
      <x:c r="GEP5906" s="248"/>
      <x:c r="GEQ5906" s="248"/>
      <x:c r="GER5906" s="248"/>
      <x:c r="GES5906" s="248"/>
      <x:c r="GET5906" s="248"/>
      <x:c r="GEU5906" s="248"/>
      <x:c r="GEV5906" s="248"/>
      <x:c r="GEW5906" s="248"/>
      <x:c r="GEX5906" s="248"/>
      <x:c r="GEY5906" s="248"/>
      <x:c r="GEZ5906" s="248"/>
      <x:c r="GFA5906" s="248"/>
      <x:c r="GFB5906" s="248"/>
      <x:c r="GFC5906" s="248"/>
      <x:c r="GFD5906" s="248"/>
      <x:c r="GFE5906" s="248"/>
      <x:c r="GFF5906" s="248"/>
      <x:c r="GFG5906" s="248"/>
      <x:c r="GFH5906" s="248"/>
      <x:c r="GFI5906" s="248"/>
      <x:c r="GFJ5906" s="248"/>
      <x:c r="GFK5906" s="248"/>
      <x:c r="GFL5906" s="248"/>
      <x:c r="GFM5906" s="248"/>
      <x:c r="GFN5906" s="248"/>
      <x:c r="GFO5906" s="248"/>
      <x:c r="GFP5906" s="248"/>
      <x:c r="GFQ5906" s="248"/>
      <x:c r="GFR5906" s="248"/>
      <x:c r="GFS5906" s="248"/>
      <x:c r="GFT5906" s="248"/>
      <x:c r="GFU5906" s="248"/>
      <x:c r="GFV5906" s="248"/>
      <x:c r="GFW5906" s="248"/>
      <x:c r="GFX5906" s="248"/>
      <x:c r="GFY5906" s="248"/>
      <x:c r="GFZ5906" s="248"/>
      <x:c r="GGA5906" s="248"/>
      <x:c r="GGB5906" s="248"/>
      <x:c r="GGC5906" s="248"/>
      <x:c r="GGD5906" s="248"/>
      <x:c r="GGE5906" s="248"/>
      <x:c r="GGF5906" s="248"/>
      <x:c r="GGG5906" s="248"/>
      <x:c r="GGH5906" s="248"/>
      <x:c r="GGI5906" s="248"/>
      <x:c r="GGJ5906" s="248"/>
      <x:c r="GGK5906" s="248"/>
      <x:c r="GGL5906" s="248"/>
      <x:c r="GGM5906" s="248"/>
      <x:c r="GGN5906" s="248"/>
      <x:c r="GGO5906" s="248"/>
      <x:c r="GGP5906" s="248"/>
      <x:c r="GGQ5906" s="248"/>
      <x:c r="GGR5906" s="248"/>
      <x:c r="GGS5906" s="248"/>
      <x:c r="GGT5906" s="248"/>
      <x:c r="GGU5906" s="248"/>
      <x:c r="GGV5906" s="248"/>
      <x:c r="GGW5906" s="248"/>
      <x:c r="GGX5906" s="248"/>
      <x:c r="GGY5906" s="248"/>
      <x:c r="GGZ5906" s="248"/>
      <x:c r="GHA5906" s="248"/>
      <x:c r="GHB5906" s="248"/>
      <x:c r="GHC5906" s="248"/>
      <x:c r="GHD5906" s="248"/>
      <x:c r="GHE5906" s="248"/>
      <x:c r="GHF5906" s="248"/>
      <x:c r="GHG5906" s="248"/>
      <x:c r="GHH5906" s="248"/>
      <x:c r="GHI5906" s="248"/>
      <x:c r="GHJ5906" s="248"/>
      <x:c r="GHK5906" s="248"/>
      <x:c r="GHL5906" s="248"/>
      <x:c r="GHM5906" s="248"/>
      <x:c r="GHN5906" s="248"/>
      <x:c r="GHO5906" s="248"/>
      <x:c r="GHP5906" s="248"/>
      <x:c r="GHQ5906" s="248"/>
      <x:c r="GHR5906" s="248"/>
      <x:c r="GHS5906" s="248"/>
      <x:c r="GHT5906" s="248"/>
      <x:c r="GHU5906" s="248"/>
      <x:c r="GHV5906" s="248"/>
      <x:c r="GHW5906" s="248"/>
      <x:c r="GHX5906" s="248"/>
      <x:c r="GHY5906" s="248"/>
      <x:c r="GHZ5906" s="248"/>
      <x:c r="GIA5906" s="248"/>
      <x:c r="GIB5906" s="248"/>
      <x:c r="GIC5906" s="248"/>
      <x:c r="GID5906" s="248"/>
      <x:c r="GIE5906" s="248"/>
      <x:c r="GIF5906" s="248"/>
      <x:c r="GIG5906" s="248"/>
      <x:c r="GIH5906" s="248"/>
      <x:c r="GII5906" s="248"/>
      <x:c r="GIJ5906" s="248"/>
      <x:c r="GIK5906" s="248"/>
      <x:c r="GIL5906" s="248"/>
      <x:c r="GIM5906" s="248"/>
      <x:c r="GIN5906" s="248"/>
      <x:c r="GIO5906" s="248"/>
      <x:c r="GIP5906" s="248"/>
      <x:c r="GIQ5906" s="248"/>
      <x:c r="GIR5906" s="248"/>
      <x:c r="GIS5906" s="248"/>
      <x:c r="GIT5906" s="248"/>
      <x:c r="GIU5906" s="248"/>
      <x:c r="GIV5906" s="248"/>
      <x:c r="GIW5906" s="248"/>
      <x:c r="GIX5906" s="248"/>
      <x:c r="GIY5906" s="248"/>
      <x:c r="GIZ5906" s="248"/>
      <x:c r="GJA5906" s="248"/>
      <x:c r="GJB5906" s="248"/>
      <x:c r="GJC5906" s="248"/>
      <x:c r="GJD5906" s="248"/>
      <x:c r="GJE5906" s="248"/>
      <x:c r="GJF5906" s="248"/>
      <x:c r="GJG5906" s="248"/>
      <x:c r="GJH5906" s="248"/>
      <x:c r="GJI5906" s="248"/>
      <x:c r="GJJ5906" s="248"/>
      <x:c r="GJK5906" s="248"/>
      <x:c r="GJL5906" s="248"/>
      <x:c r="GJM5906" s="248"/>
      <x:c r="GJN5906" s="248"/>
      <x:c r="GJO5906" s="248"/>
      <x:c r="GJP5906" s="248"/>
      <x:c r="GJQ5906" s="248"/>
      <x:c r="GJR5906" s="248"/>
      <x:c r="GJS5906" s="248"/>
      <x:c r="GJT5906" s="248"/>
      <x:c r="GJU5906" s="248"/>
      <x:c r="GJV5906" s="248"/>
      <x:c r="GJW5906" s="248"/>
      <x:c r="GJX5906" s="248"/>
      <x:c r="GJY5906" s="248"/>
      <x:c r="GJZ5906" s="248"/>
      <x:c r="GKA5906" s="248"/>
      <x:c r="GKB5906" s="248"/>
      <x:c r="GKC5906" s="248"/>
      <x:c r="GKD5906" s="248"/>
      <x:c r="GKE5906" s="248"/>
      <x:c r="GKF5906" s="248"/>
      <x:c r="GKG5906" s="248"/>
      <x:c r="GKH5906" s="248"/>
      <x:c r="GKI5906" s="248"/>
      <x:c r="GKJ5906" s="248"/>
      <x:c r="GKK5906" s="248"/>
      <x:c r="GKL5906" s="248"/>
      <x:c r="GKM5906" s="248"/>
      <x:c r="GKN5906" s="248"/>
      <x:c r="GKO5906" s="248"/>
      <x:c r="GKP5906" s="248"/>
      <x:c r="GKQ5906" s="248"/>
      <x:c r="GKR5906" s="248"/>
      <x:c r="GKS5906" s="248"/>
      <x:c r="GKT5906" s="248"/>
      <x:c r="GKU5906" s="248"/>
      <x:c r="GKV5906" s="248"/>
      <x:c r="GKW5906" s="248"/>
      <x:c r="GKX5906" s="248"/>
      <x:c r="GKY5906" s="248"/>
      <x:c r="GKZ5906" s="248"/>
      <x:c r="GLA5906" s="248"/>
      <x:c r="GLB5906" s="248"/>
      <x:c r="GLC5906" s="248"/>
      <x:c r="GLD5906" s="248"/>
      <x:c r="GLE5906" s="248"/>
      <x:c r="GLF5906" s="248"/>
      <x:c r="GLG5906" s="248"/>
      <x:c r="GLH5906" s="248"/>
      <x:c r="GLI5906" s="248"/>
      <x:c r="GLJ5906" s="248"/>
      <x:c r="GLK5906" s="248"/>
      <x:c r="GLL5906" s="248"/>
      <x:c r="GLM5906" s="248"/>
      <x:c r="GLN5906" s="248"/>
      <x:c r="GLO5906" s="248"/>
      <x:c r="GLP5906" s="248"/>
      <x:c r="GLQ5906" s="248"/>
      <x:c r="GLR5906" s="248"/>
      <x:c r="GLS5906" s="248"/>
      <x:c r="GLT5906" s="248"/>
      <x:c r="GLU5906" s="248"/>
      <x:c r="GLV5906" s="248"/>
      <x:c r="GLW5906" s="248"/>
      <x:c r="GLX5906" s="248"/>
      <x:c r="GLY5906" s="248"/>
      <x:c r="GLZ5906" s="248"/>
      <x:c r="GMA5906" s="248"/>
      <x:c r="GMB5906" s="248"/>
      <x:c r="GMC5906" s="248"/>
      <x:c r="GMD5906" s="248"/>
      <x:c r="GME5906" s="248"/>
      <x:c r="GMF5906" s="248"/>
      <x:c r="GMG5906" s="248"/>
      <x:c r="GMH5906" s="248"/>
      <x:c r="GMI5906" s="248"/>
      <x:c r="GMJ5906" s="248"/>
      <x:c r="GMK5906" s="248"/>
      <x:c r="GML5906" s="248"/>
      <x:c r="GMM5906" s="248"/>
      <x:c r="GMN5906" s="248"/>
      <x:c r="GMO5906" s="248"/>
      <x:c r="GMP5906" s="248"/>
      <x:c r="GMQ5906" s="248"/>
      <x:c r="GMR5906" s="248"/>
      <x:c r="GMS5906" s="248"/>
      <x:c r="GMT5906" s="248"/>
      <x:c r="GMU5906" s="248"/>
      <x:c r="GMV5906" s="248"/>
      <x:c r="GMW5906" s="248"/>
      <x:c r="GMX5906" s="248"/>
      <x:c r="GMY5906" s="248"/>
      <x:c r="GMZ5906" s="248"/>
      <x:c r="GNA5906" s="248"/>
      <x:c r="GNB5906" s="248"/>
      <x:c r="GNC5906" s="248"/>
      <x:c r="GND5906" s="248"/>
      <x:c r="GNE5906" s="248"/>
      <x:c r="GNF5906" s="248"/>
      <x:c r="GNG5906" s="248"/>
      <x:c r="GNH5906" s="248"/>
      <x:c r="GNI5906" s="248"/>
      <x:c r="GNJ5906" s="248"/>
      <x:c r="GNK5906" s="248"/>
      <x:c r="GNL5906" s="248"/>
      <x:c r="GNM5906" s="248"/>
      <x:c r="GNN5906" s="248"/>
      <x:c r="GNO5906" s="248"/>
      <x:c r="GNP5906" s="248"/>
      <x:c r="GNQ5906" s="248"/>
      <x:c r="GNR5906" s="248"/>
      <x:c r="GNS5906" s="248"/>
      <x:c r="GNT5906" s="248"/>
      <x:c r="GNU5906" s="248"/>
      <x:c r="GNV5906" s="248"/>
      <x:c r="GNW5906" s="248"/>
      <x:c r="GNX5906" s="248"/>
      <x:c r="GNY5906" s="248"/>
      <x:c r="GNZ5906" s="248"/>
      <x:c r="GOA5906" s="248"/>
      <x:c r="GOB5906" s="248"/>
      <x:c r="GOC5906" s="248"/>
      <x:c r="GOD5906" s="248"/>
      <x:c r="GOE5906" s="248"/>
      <x:c r="GOF5906" s="248"/>
      <x:c r="GOG5906" s="248"/>
      <x:c r="GOH5906" s="248"/>
      <x:c r="GOI5906" s="248"/>
      <x:c r="GOJ5906" s="248"/>
      <x:c r="GOK5906" s="248"/>
      <x:c r="GOL5906" s="248"/>
      <x:c r="GOM5906" s="248"/>
      <x:c r="GON5906" s="248"/>
      <x:c r="GOO5906" s="248"/>
      <x:c r="GOP5906" s="248"/>
      <x:c r="GOQ5906" s="248"/>
      <x:c r="GOR5906" s="248"/>
      <x:c r="GOS5906" s="248"/>
      <x:c r="GOT5906" s="248"/>
      <x:c r="GOU5906" s="248"/>
      <x:c r="GOV5906" s="248"/>
      <x:c r="GOW5906" s="248"/>
      <x:c r="GOX5906" s="248"/>
      <x:c r="GOY5906" s="248"/>
      <x:c r="GOZ5906" s="248"/>
      <x:c r="GPA5906" s="248"/>
      <x:c r="GPB5906" s="248"/>
      <x:c r="GPC5906" s="248"/>
      <x:c r="GPD5906" s="248"/>
      <x:c r="GPE5906" s="248"/>
      <x:c r="GPF5906" s="248"/>
      <x:c r="GPG5906" s="248"/>
      <x:c r="GPH5906" s="248"/>
      <x:c r="GPI5906" s="248"/>
      <x:c r="GPJ5906" s="248"/>
      <x:c r="GPK5906" s="248"/>
      <x:c r="GPL5906" s="248"/>
      <x:c r="GPM5906" s="248"/>
      <x:c r="GPN5906" s="248"/>
      <x:c r="GPO5906" s="248"/>
      <x:c r="GPP5906" s="248"/>
      <x:c r="GPQ5906" s="248"/>
      <x:c r="GPR5906" s="248"/>
      <x:c r="GPS5906" s="248"/>
      <x:c r="GPT5906" s="248"/>
      <x:c r="GPU5906" s="248"/>
      <x:c r="GPV5906" s="248"/>
      <x:c r="GPW5906" s="248"/>
      <x:c r="GPX5906" s="248"/>
      <x:c r="GPY5906" s="248"/>
      <x:c r="GPZ5906" s="248"/>
      <x:c r="GQA5906" s="248"/>
      <x:c r="GQB5906" s="248"/>
      <x:c r="GQC5906" s="248"/>
      <x:c r="GQD5906" s="248"/>
      <x:c r="GQE5906" s="248"/>
      <x:c r="GQF5906" s="248"/>
      <x:c r="GQG5906" s="248"/>
      <x:c r="GQH5906" s="248"/>
      <x:c r="GQI5906" s="248"/>
      <x:c r="GQJ5906" s="248"/>
      <x:c r="GQK5906" s="248"/>
      <x:c r="GQL5906" s="248"/>
      <x:c r="GQM5906" s="248"/>
      <x:c r="GQN5906" s="248"/>
      <x:c r="GQO5906" s="248"/>
      <x:c r="GQP5906" s="248"/>
      <x:c r="GQQ5906" s="248"/>
      <x:c r="GQR5906" s="248"/>
      <x:c r="GQS5906" s="248"/>
      <x:c r="GQT5906" s="248"/>
      <x:c r="GQU5906" s="248"/>
      <x:c r="GQV5906" s="248"/>
      <x:c r="GQW5906" s="248"/>
      <x:c r="GQX5906" s="248"/>
      <x:c r="GQY5906" s="248"/>
      <x:c r="GQZ5906" s="248"/>
      <x:c r="GRA5906" s="248"/>
      <x:c r="GRB5906" s="248"/>
      <x:c r="GRC5906" s="248"/>
      <x:c r="GRD5906" s="248"/>
      <x:c r="GRE5906" s="248"/>
      <x:c r="GRF5906" s="248"/>
      <x:c r="GRG5906" s="248"/>
      <x:c r="GRH5906" s="248"/>
      <x:c r="GRI5906" s="248"/>
      <x:c r="GRJ5906" s="248"/>
      <x:c r="GRK5906" s="248"/>
      <x:c r="GRL5906" s="248"/>
      <x:c r="GRM5906" s="248"/>
      <x:c r="GRN5906" s="248"/>
      <x:c r="GRO5906" s="248"/>
      <x:c r="GRP5906" s="248"/>
      <x:c r="GRQ5906" s="248"/>
      <x:c r="GRR5906" s="248"/>
      <x:c r="GRS5906" s="248"/>
      <x:c r="GRT5906" s="248"/>
      <x:c r="GRU5906" s="248"/>
      <x:c r="GRV5906" s="248"/>
      <x:c r="GRW5906" s="248"/>
      <x:c r="GRX5906" s="248"/>
      <x:c r="GRY5906" s="248"/>
      <x:c r="GRZ5906" s="248"/>
      <x:c r="GSA5906" s="248"/>
      <x:c r="GSB5906" s="248"/>
      <x:c r="GSC5906" s="248"/>
      <x:c r="GSD5906" s="248"/>
      <x:c r="GSE5906" s="248"/>
      <x:c r="GSF5906" s="248"/>
      <x:c r="GSG5906" s="248"/>
      <x:c r="GSH5906" s="248"/>
      <x:c r="GSI5906" s="248"/>
      <x:c r="GSJ5906" s="248"/>
      <x:c r="GSK5906" s="248"/>
      <x:c r="GSL5906" s="248"/>
      <x:c r="GSM5906" s="248"/>
      <x:c r="GSN5906" s="248"/>
      <x:c r="GSO5906" s="248"/>
      <x:c r="GSP5906" s="248"/>
      <x:c r="GSQ5906" s="248"/>
      <x:c r="GSR5906" s="248"/>
      <x:c r="GSS5906" s="248"/>
      <x:c r="GST5906" s="248"/>
      <x:c r="GSU5906" s="248"/>
      <x:c r="GSV5906" s="248"/>
      <x:c r="GSW5906" s="248"/>
      <x:c r="GSX5906" s="248"/>
      <x:c r="GSY5906" s="248"/>
      <x:c r="GSZ5906" s="248"/>
      <x:c r="GTA5906" s="248"/>
      <x:c r="GTB5906" s="248"/>
      <x:c r="GTC5906" s="248"/>
      <x:c r="GTD5906" s="248"/>
      <x:c r="GTE5906" s="248"/>
      <x:c r="GTF5906" s="248"/>
      <x:c r="GTG5906" s="248"/>
      <x:c r="GTH5906" s="248"/>
      <x:c r="GTI5906" s="248"/>
      <x:c r="GTJ5906" s="248"/>
      <x:c r="GTK5906" s="248"/>
      <x:c r="GTL5906" s="248"/>
      <x:c r="GTM5906" s="248"/>
      <x:c r="GTN5906" s="248"/>
      <x:c r="GTO5906" s="248"/>
      <x:c r="GTP5906" s="248"/>
      <x:c r="GTQ5906" s="248"/>
      <x:c r="GTR5906" s="248"/>
      <x:c r="GTS5906" s="248"/>
      <x:c r="GTT5906" s="248"/>
      <x:c r="GTU5906" s="248"/>
      <x:c r="GTV5906" s="248"/>
      <x:c r="GTW5906" s="248"/>
      <x:c r="GTX5906" s="248"/>
      <x:c r="GTY5906" s="248"/>
      <x:c r="GTZ5906" s="248"/>
      <x:c r="GUA5906" s="248"/>
      <x:c r="GUB5906" s="248"/>
      <x:c r="GUC5906" s="248"/>
      <x:c r="GUD5906" s="248"/>
      <x:c r="GUE5906" s="248"/>
      <x:c r="GUF5906" s="248"/>
      <x:c r="GUG5906" s="248"/>
      <x:c r="GUH5906" s="248"/>
      <x:c r="GUI5906" s="248"/>
      <x:c r="GUJ5906" s="248"/>
      <x:c r="GUK5906" s="248"/>
      <x:c r="GUL5906" s="248"/>
      <x:c r="GUM5906" s="248"/>
      <x:c r="GUN5906" s="248"/>
      <x:c r="GUO5906" s="248"/>
      <x:c r="GUP5906" s="248"/>
      <x:c r="GUQ5906" s="248"/>
      <x:c r="GUR5906" s="248"/>
      <x:c r="GUS5906" s="248"/>
      <x:c r="GUT5906" s="248"/>
      <x:c r="GUU5906" s="248"/>
      <x:c r="GUV5906" s="248"/>
      <x:c r="GUW5906" s="248"/>
      <x:c r="GUX5906" s="248"/>
      <x:c r="GUY5906" s="248"/>
      <x:c r="GUZ5906" s="248"/>
      <x:c r="GVA5906" s="248"/>
      <x:c r="GVB5906" s="248"/>
      <x:c r="GVC5906" s="248"/>
      <x:c r="GVD5906" s="248"/>
      <x:c r="GVE5906" s="248"/>
      <x:c r="GVF5906" s="248"/>
      <x:c r="GVG5906" s="248"/>
      <x:c r="GVH5906" s="248"/>
      <x:c r="GVI5906" s="248"/>
      <x:c r="GVJ5906" s="248"/>
      <x:c r="GVK5906" s="248"/>
      <x:c r="GVL5906" s="248"/>
      <x:c r="GVM5906" s="248"/>
      <x:c r="GVN5906" s="248"/>
      <x:c r="GVO5906" s="248"/>
      <x:c r="GVP5906" s="248"/>
      <x:c r="GVQ5906" s="248"/>
      <x:c r="GVR5906" s="248"/>
      <x:c r="GVS5906" s="248"/>
      <x:c r="GVT5906" s="248"/>
      <x:c r="GVU5906" s="248"/>
      <x:c r="GVV5906" s="248"/>
      <x:c r="GVW5906" s="248"/>
      <x:c r="GVX5906" s="248"/>
      <x:c r="GVY5906" s="248"/>
      <x:c r="GVZ5906" s="248"/>
      <x:c r="GWA5906" s="248"/>
      <x:c r="GWB5906" s="248"/>
      <x:c r="GWC5906" s="248"/>
      <x:c r="GWD5906" s="248"/>
      <x:c r="GWE5906" s="248"/>
      <x:c r="GWF5906" s="248"/>
      <x:c r="GWG5906" s="248"/>
      <x:c r="GWH5906" s="248"/>
      <x:c r="GWI5906" s="248"/>
      <x:c r="GWJ5906" s="248"/>
      <x:c r="GWK5906" s="248"/>
      <x:c r="GWL5906" s="248"/>
      <x:c r="GWM5906" s="248"/>
      <x:c r="GWN5906" s="248"/>
      <x:c r="GWO5906" s="248"/>
      <x:c r="GWP5906" s="248"/>
      <x:c r="GWQ5906" s="248"/>
      <x:c r="GWR5906" s="248"/>
      <x:c r="GWS5906" s="248"/>
      <x:c r="GWT5906" s="248"/>
      <x:c r="GWU5906" s="248"/>
      <x:c r="GWV5906" s="248"/>
      <x:c r="GWW5906" s="248"/>
      <x:c r="GWX5906" s="248"/>
      <x:c r="GWY5906" s="248"/>
      <x:c r="GWZ5906" s="248"/>
      <x:c r="GXA5906" s="248"/>
      <x:c r="GXB5906" s="248"/>
      <x:c r="GXC5906" s="248"/>
      <x:c r="GXD5906" s="248"/>
      <x:c r="GXE5906" s="248"/>
      <x:c r="GXF5906" s="248"/>
      <x:c r="GXG5906" s="248"/>
      <x:c r="GXH5906" s="248"/>
      <x:c r="GXI5906" s="248"/>
      <x:c r="GXJ5906" s="248"/>
      <x:c r="GXK5906" s="248"/>
      <x:c r="GXL5906" s="248"/>
      <x:c r="GXM5906" s="248"/>
      <x:c r="GXN5906" s="248"/>
      <x:c r="GXO5906" s="248"/>
      <x:c r="GXP5906" s="248"/>
      <x:c r="GXQ5906" s="248"/>
      <x:c r="GXR5906" s="248"/>
      <x:c r="GXS5906" s="248"/>
      <x:c r="GXT5906" s="248"/>
      <x:c r="GXU5906" s="248"/>
      <x:c r="GXV5906" s="248"/>
      <x:c r="GXW5906" s="248"/>
      <x:c r="GXX5906" s="248"/>
      <x:c r="GXY5906" s="248"/>
      <x:c r="GXZ5906" s="248"/>
      <x:c r="GYA5906" s="248"/>
      <x:c r="GYB5906" s="248"/>
      <x:c r="GYC5906" s="248"/>
      <x:c r="GYD5906" s="248"/>
      <x:c r="GYE5906" s="248"/>
      <x:c r="GYF5906" s="248"/>
      <x:c r="GYG5906" s="248"/>
      <x:c r="GYH5906" s="248"/>
      <x:c r="GYI5906" s="248"/>
      <x:c r="GYJ5906" s="248"/>
      <x:c r="GYK5906" s="248"/>
      <x:c r="GYL5906" s="248"/>
      <x:c r="GYM5906" s="248"/>
      <x:c r="GYN5906" s="248"/>
      <x:c r="GYO5906" s="248"/>
      <x:c r="GYP5906" s="248"/>
      <x:c r="GYQ5906" s="248"/>
      <x:c r="GYR5906" s="248"/>
      <x:c r="GYS5906" s="248"/>
      <x:c r="GYT5906" s="248"/>
      <x:c r="GYU5906" s="248"/>
      <x:c r="GYV5906" s="248"/>
      <x:c r="GYW5906" s="248"/>
      <x:c r="GYX5906" s="248"/>
      <x:c r="GYY5906" s="248"/>
      <x:c r="GYZ5906" s="248"/>
      <x:c r="GZA5906" s="248"/>
      <x:c r="GZB5906" s="248"/>
      <x:c r="GZC5906" s="248"/>
      <x:c r="GZD5906" s="248"/>
      <x:c r="GZE5906" s="248"/>
      <x:c r="GZF5906" s="248"/>
      <x:c r="GZG5906" s="248"/>
      <x:c r="GZH5906" s="248"/>
      <x:c r="GZI5906" s="248"/>
      <x:c r="GZJ5906" s="248"/>
      <x:c r="GZK5906" s="248"/>
      <x:c r="GZL5906" s="248"/>
      <x:c r="GZM5906" s="248"/>
      <x:c r="GZN5906" s="248"/>
      <x:c r="GZO5906" s="248"/>
      <x:c r="GZP5906" s="248"/>
      <x:c r="GZQ5906" s="248"/>
      <x:c r="GZR5906" s="248"/>
      <x:c r="GZS5906" s="248"/>
      <x:c r="GZT5906" s="248"/>
      <x:c r="GZU5906" s="248"/>
      <x:c r="GZV5906" s="248"/>
      <x:c r="GZW5906" s="248"/>
      <x:c r="GZX5906" s="248"/>
      <x:c r="GZY5906" s="248"/>
      <x:c r="GZZ5906" s="248"/>
      <x:c r="HAA5906" s="248"/>
      <x:c r="HAB5906" s="248"/>
      <x:c r="HAC5906" s="248"/>
      <x:c r="HAD5906" s="248"/>
      <x:c r="HAE5906" s="248"/>
      <x:c r="HAF5906" s="248"/>
      <x:c r="HAG5906" s="248"/>
      <x:c r="HAH5906" s="248"/>
      <x:c r="HAI5906" s="248"/>
      <x:c r="HAJ5906" s="248"/>
      <x:c r="HAK5906" s="248"/>
      <x:c r="HAL5906" s="248"/>
      <x:c r="HAM5906" s="248"/>
      <x:c r="HAN5906" s="248"/>
      <x:c r="HAO5906" s="248"/>
      <x:c r="HAP5906" s="248"/>
      <x:c r="HAQ5906" s="248"/>
      <x:c r="HAR5906" s="248"/>
      <x:c r="HAS5906" s="248"/>
      <x:c r="HAT5906" s="248"/>
      <x:c r="HAU5906" s="248"/>
      <x:c r="HAV5906" s="248"/>
      <x:c r="HAW5906" s="248"/>
      <x:c r="HAX5906" s="248"/>
      <x:c r="HAY5906" s="248"/>
      <x:c r="HAZ5906" s="248"/>
      <x:c r="HBA5906" s="248"/>
      <x:c r="HBB5906" s="248"/>
      <x:c r="HBC5906" s="248"/>
      <x:c r="HBD5906" s="248"/>
      <x:c r="HBE5906" s="248"/>
      <x:c r="HBF5906" s="248"/>
      <x:c r="HBG5906" s="248"/>
      <x:c r="HBH5906" s="248"/>
      <x:c r="HBI5906" s="248"/>
      <x:c r="HBJ5906" s="248"/>
      <x:c r="HBK5906" s="248"/>
      <x:c r="HBL5906" s="248"/>
      <x:c r="HBM5906" s="248"/>
      <x:c r="HBN5906" s="248"/>
      <x:c r="HBO5906" s="248"/>
      <x:c r="HBP5906" s="248"/>
      <x:c r="HBQ5906" s="248"/>
      <x:c r="HBR5906" s="248"/>
      <x:c r="HBS5906" s="248"/>
      <x:c r="HBT5906" s="248"/>
      <x:c r="HBU5906" s="248"/>
      <x:c r="HBV5906" s="248"/>
      <x:c r="HBW5906" s="248"/>
      <x:c r="HBX5906" s="248"/>
      <x:c r="HBY5906" s="248"/>
      <x:c r="HBZ5906" s="248"/>
      <x:c r="HCA5906" s="248"/>
      <x:c r="HCB5906" s="248"/>
      <x:c r="HCC5906" s="248"/>
      <x:c r="HCD5906" s="248"/>
      <x:c r="HCE5906" s="248"/>
      <x:c r="HCF5906" s="248"/>
      <x:c r="HCG5906" s="248"/>
      <x:c r="HCH5906" s="248"/>
      <x:c r="HCI5906" s="248"/>
      <x:c r="HCJ5906" s="248"/>
      <x:c r="HCK5906" s="248"/>
      <x:c r="HCL5906" s="248"/>
      <x:c r="HCM5906" s="248"/>
      <x:c r="HCN5906" s="248"/>
      <x:c r="HCO5906" s="248"/>
      <x:c r="HCP5906" s="248"/>
      <x:c r="HCQ5906" s="248"/>
      <x:c r="HCR5906" s="248"/>
      <x:c r="HCS5906" s="248"/>
      <x:c r="HCT5906" s="248"/>
      <x:c r="HCU5906" s="248"/>
      <x:c r="HCV5906" s="248"/>
      <x:c r="HCW5906" s="248"/>
      <x:c r="HCX5906" s="248"/>
      <x:c r="HCY5906" s="248"/>
      <x:c r="HCZ5906" s="248"/>
      <x:c r="HDA5906" s="248"/>
      <x:c r="HDB5906" s="248"/>
      <x:c r="HDC5906" s="248"/>
      <x:c r="HDD5906" s="248"/>
      <x:c r="HDE5906" s="248"/>
      <x:c r="HDF5906" s="248"/>
      <x:c r="HDG5906" s="248"/>
      <x:c r="HDH5906" s="248"/>
      <x:c r="HDI5906" s="248"/>
      <x:c r="HDJ5906" s="248"/>
      <x:c r="HDK5906" s="248"/>
      <x:c r="HDL5906" s="248"/>
      <x:c r="HDM5906" s="248"/>
      <x:c r="HDN5906" s="248"/>
      <x:c r="HDO5906" s="248"/>
      <x:c r="HDP5906" s="248"/>
      <x:c r="HDQ5906" s="248"/>
      <x:c r="HDR5906" s="248"/>
      <x:c r="HDS5906" s="248"/>
      <x:c r="HDT5906" s="248"/>
      <x:c r="HDU5906" s="248"/>
      <x:c r="HDV5906" s="248"/>
      <x:c r="HDW5906" s="248"/>
      <x:c r="HDX5906" s="248"/>
      <x:c r="HDY5906" s="248"/>
      <x:c r="HDZ5906" s="248"/>
      <x:c r="HEA5906" s="248"/>
      <x:c r="HEB5906" s="248"/>
      <x:c r="HEC5906" s="248"/>
      <x:c r="HED5906" s="248"/>
      <x:c r="HEE5906" s="248"/>
      <x:c r="HEF5906" s="248"/>
      <x:c r="HEG5906" s="248"/>
      <x:c r="HEH5906" s="248"/>
      <x:c r="HEI5906" s="248"/>
      <x:c r="HEJ5906" s="248"/>
      <x:c r="HEK5906" s="248"/>
      <x:c r="HEL5906" s="248"/>
      <x:c r="HEM5906" s="248"/>
      <x:c r="HEN5906" s="248"/>
      <x:c r="HEO5906" s="248"/>
      <x:c r="HEP5906" s="248"/>
      <x:c r="HEQ5906" s="248"/>
      <x:c r="HER5906" s="248"/>
      <x:c r="HES5906" s="248"/>
      <x:c r="HET5906" s="248"/>
      <x:c r="HEU5906" s="248"/>
      <x:c r="HEV5906" s="248"/>
      <x:c r="HEW5906" s="248"/>
      <x:c r="HEX5906" s="248"/>
      <x:c r="HEY5906" s="248"/>
      <x:c r="HEZ5906" s="248"/>
      <x:c r="HFA5906" s="248"/>
      <x:c r="HFB5906" s="248"/>
      <x:c r="HFC5906" s="248"/>
      <x:c r="HFD5906" s="248"/>
      <x:c r="HFE5906" s="248"/>
      <x:c r="HFF5906" s="248"/>
      <x:c r="HFG5906" s="248"/>
      <x:c r="HFH5906" s="248"/>
      <x:c r="HFI5906" s="248"/>
      <x:c r="HFJ5906" s="248"/>
      <x:c r="HFK5906" s="248"/>
      <x:c r="HFL5906" s="248"/>
      <x:c r="HFM5906" s="248"/>
      <x:c r="HFN5906" s="248"/>
      <x:c r="HFO5906" s="248"/>
      <x:c r="HFP5906" s="248"/>
      <x:c r="HFQ5906" s="248"/>
      <x:c r="HFR5906" s="248"/>
      <x:c r="HFS5906" s="248"/>
      <x:c r="HFT5906" s="248"/>
      <x:c r="HFU5906" s="248"/>
      <x:c r="HFV5906" s="248"/>
      <x:c r="HFW5906" s="248"/>
      <x:c r="HFX5906" s="248"/>
      <x:c r="HFY5906" s="248"/>
      <x:c r="HFZ5906" s="248"/>
      <x:c r="HGA5906" s="248"/>
      <x:c r="HGB5906" s="248"/>
      <x:c r="HGC5906" s="248"/>
      <x:c r="HGD5906" s="248"/>
      <x:c r="HGE5906" s="248"/>
      <x:c r="HGF5906" s="248"/>
      <x:c r="HGG5906" s="248"/>
      <x:c r="HGH5906" s="248"/>
      <x:c r="HGI5906" s="248"/>
      <x:c r="HGJ5906" s="248"/>
      <x:c r="HGK5906" s="248"/>
      <x:c r="HGL5906" s="248"/>
      <x:c r="HGM5906" s="248"/>
      <x:c r="HGN5906" s="248"/>
      <x:c r="HGO5906" s="248"/>
      <x:c r="HGP5906" s="248"/>
      <x:c r="HGQ5906" s="248"/>
      <x:c r="HGR5906" s="248"/>
      <x:c r="HGS5906" s="248"/>
      <x:c r="HGT5906" s="248"/>
      <x:c r="HGU5906" s="248"/>
      <x:c r="HGV5906" s="248"/>
      <x:c r="HGW5906" s="248"/>
      <x:c r="HGX5906" s="248"/>
      <x:c r="HGY5906" s="248"/>
      <x:c r="HGZ5906" s="248"/>
      <x:c r="HHA5906" s="248"/>
      <x:c r="HHB5906" s="248"/>
      <x:c r="HHC5906" s="248"/>
      <x:c r="HHD5906" s="248"/>
      <x:c r="HHE5906" s="248"/>
      <x:c r="HHF5906" s="248"/>
      <x:c r="HHG5906" s="248"/>
      <x:c r="HHH5906" s="248"/>
      <x:c r="HHI5906" s="248"/>
      <x:c r="HHJ5906" s="248"/>
      <x:c r="HHK5906" s="248"/>
      <x:c r="HHL5906" s="248"/>
      <x:c r="HHM5906" s="248"/>
      <x:c r="HHN5906" s="248"/>
      <x:c r="HHO5906" s="248"/>
      <x:c r="HHP5906" s="248"/>
      <x:c r="HHQ5906" s="248"/>
      <x:c r="HHR5906" s="248"/>
      <x:c r="HHS5906" s="248"/>
      <x:c r="HHT5906" s="248"/>
      <x:c r="HHU5906" s="248"/>
      <x:c r="HHV5906" s="248"/>
      <x:c r="HHW5906" s="248"/>
      <x:c r="HHX5906" s="248"/>
      <x:c r="HHY5906" s="248"/>
      <x:c r="HHZ5906" s="248"/>
      <x:c r="HIA5906" s="248"/>
      <x:c r="HIB5906" s="248"/>
      <x:c r="HIC5906" s="248"/>
      <x:c r="HID5906" s="248"/>
      <x:c r="HIE5906" s="248"/>
      <x:c r="HIF5906" s="248"/>
      <x:c r="HIG5906" s="248"/>
      <x:c r="HIH5906" s="248"/>
      <x:c r="HII5906" s="248"/>
      <x:c r="HIJ5906" s="248"/>
      <x:c r="HIK5906" s="248"/>
      <x:c r="HIL5906" s="248"/>
      <x:c r="HIM5906" s="248"/>
      <x:c r="HIN5906" s="248"/>
      <x:c r="HIO5906" s="248"/>
      <x:c r="HIP5906" s="248"/>
      <x:c r="HIQ5906" s="248"/>
      <x:c r="HIR5906" s="248"/>
      <x:c r="HIS5906" s="248"/>
      <x:c r="HIT5906" s="248"/>
      <x:c r="HIU5906" s="248"/>
      <x:c r="HIV5906" s="248"/>
      <x:c r="HIW5906" s="248"/>
      <x:c r="HIX5906" s="248"/>
      <x:c r="HIY5906" s="248"/>
      <x:c r="HIZ5906" s="248"/>
      <x:c r="HJA5906" s="248"/>
      <x:c r="HJB5906" s="248"/>
      <x:c r="HJC5906" s="248"/>
      <x:c r="HJD5906" s="248"/>
      <x:c r="HJE5906" s="248"/>
      <x:c r="HJF5906" s="248"/>
      <x:c r="HJG5906" s="248"/>
      <x:c r="HJH5906" s="248"/>
      <x:c r="HJI5906" s="248"/>
      <x:c r="HJJ5906" s="248"/>
      <x:c r="HJK5906" s="248"/>
      <x:c r="HJL5906" s="248"/>
      <x:c r="HJM5906" s="248"/>
      <x:c r="HJN5906" s="248"/>
      <x:c r="HJO5906" s="248"/>
      <x:c r="HJP5906" s="248"/>
      <x:c r="HJQ5906" s="248"/>
      <x:c r="HJR5906" s="248"/>
      <x:c r="HJS5906" s="248"/>
      <x:c r="HJT5906" s="248"/>
      <x:c r="HJU5906" s="248"/>
      <x:c r="HJV5906" s="248"/>
      <x:c r="HJW5906" s="248"/>
      <x:c r="HJX5906" s="248"/>
      <x:c r="HJY5906" s="248"/>
      <x:c r="HJZ5906" s="248"/>
      <x:c r="HKA5906" s="248"/>
      <x:c r="HKB5906" s="248"/>
      <x:c r="HKC5906" s="248"/>
      <x:c r="HKD5906" s="248"/>
      <x:c r="HKE5906" s="248"/>
      <x:c r="HKF5906" s="248"/>
      <x:c r="HKG5906" s="248"/>
      <x:c r="HKH5906" s="248"/>
      <x:c r="HKI5906" s="248"/>
      <x:c r="HKJ5906" s="248"/>
      <x:c r="HKK5906" s="248"/>
      <x:c r="HKL5906" s="248"/>
      <x:c r="HKM5906" s="248"/>
      <x:c r="HKN5906" s="248"/>
      <x:c r="HKO5906" s="248"/>
      <x:c r="HKP5906" s="248"/>
      <x:c r="HKQ5906" s="248"/>
      <x:c r="HKR5906" s="248"/>
      <x:c r="HKS5906" s="248"/>
      <x:c r="HKT5906" s="248"/>
      <x:c r="HKU5906" s="248"/>
      <x:c r="HKV5906" s="248"/>
      <x:c r="HKW5906" s="248"/>
      <x:c r="HKX5906" s="248"/>
      <x:c r="HKY5906" s="248"/>
      <x:c r="HKZ5906" s="248"/>
      <x:c r="HLA5906" s="248"/>
      <x:c r="HLB5906" s="248"/>
      <x:c r="HLC5906" s="248"/>
      <x:c r="HLD5906" s="248"/>
      <x:c r="HLE5906" s="248"/>
      <x:c r="HLF5906" s="248"/>
      <x:c r="HLG5906" s="248"/>
      <x:c r="HLH5906" s="248"/>
      <x:c r="HLI5906" s="248"/>
      <x:c r="HLJ5906" s="248"/>
      <x:c r="HLK5906" s="248"/>
      <x:c r="HLL5906" s="248"/>
      <x:c r="HLM5906" s="248"/>
      <x:c r="HLN5906" s="248"/>
      <x:c r="HLO5906" s="248"/>
      <x:c r="HLP5906" s="248"/>
      <x:c r="HLQ5906" s="248"/>
      <x:c r="HLR5906" s="248"/>
      <x:c r="HLS5906" s="248"/>
      <x:c r="HLT5906" s="248"/>
      <x:c r="HLU5906" s="248"/>
      <x:c r="HLV5906" s="248"/>
      <x:c r="HLW5906" s="248"/>
      <x:c r="HLX5906" s="248"/>
      <x:c r="HLY5906" s="248"/>
      <x:c r="HLZ5906" s="248"/>
      <x:c r="HMA5906" s="248"/>
      <x:c r="HMB5906" s="248"/>
      <x:c r="HMC5906" s="248"/>
      <x:c r="HMD5906" s="248"/>
      <x:c r="HME5906" s="248"/>
      <x:c r="HMF5906" s="248"/>
      <x:c r="HMG5906" s="248"/>
      <x:c r="HMH5906" s="248"/>
      <x:c r="HMI5906" s="248"/>
      <x:c r="HMJ5906" s="248"/>
      <x:c r="HMK5906" s="248"/>
      <x:c r="HML5906" s="248"/>
      <x:c r="HMM5906" s="248"/>
      <x:c r="HMN5906" s="248"/>
      <x:c r="HMO5906" s="248"/>
      <x:c r="HMP5906" s="248"/>
      <x:c r="HMQ5906" s="248"/>
      <x:c r="HMR5906" s="248"/>
      <x:c r="HMS5906" s="248"/>
      <x:c r="HMT5906" s="248"/>
      <x:c r="HMU5906" s="248"/>
      <x:c r="HMV5906" s="248"/>
      <x:c r="HMW5906" s="248"/>
      <x:c r="HMX5906" s="248"/>
      <x:c r="HMY5906" s="248"/>
      <x:c r="HMZ5906" s="248"/>
      <x:c r="HNA5906" s="248"/>
      <x:c r="HNB5906" s="248"/>
      <x:c r="HNC5906" s="248"/>
      <x:c r="HND5906" s="248"/>
      <x:c r="HNE5906" s="248"/>
      <x:c r="HNF5906" s="248"/>
      <x:c r="HNG5906" s="248"/>
      <x:c r="HNH5906" s="248"/>
      <x:c r="HNI5906" s="248"/>
      <x:c r="HNJ5906" s="248"/>
      <x:c r="HNK5906" s="248"/>
      <x:c r="HNL5906" s="248"/>
      <x:c r="HNM5906" s="248"/>
      <x:c r="HNN5906" s="248"/>
      <x:c r="HNO5906" s="248"/>
      <x:c r="HNP5906" s="248"/>
      <x:c r="HNQ5906" s="248"/>
      <x:c r="HNR5906" s="248"/>
      <x:c r="HNS5906" s="248"/>
      <x:c r="HNT5906" s="248"/>
      <x:c r="HNU5906" s="248"/>
      <x:c r="HNV5906" s="248"/>
      <x:c r="HNW5906" s="248"/>
      <x:c r="HNX5906" s="248"/>
      <x:c r="HNY5906" s="248"/>
      <x:c r="HNZ5906" s="248"/>
      <x:c r="HOA5906" s="248"/>
      <x:c r="HOB5906" s="248"/>
      <x:c r="HOC5906" s="248"/>
      <x:c r="HOD5906" s="248"/>
      <x:c r="HOE5906" s="248"/>
      <x:c r="HOF5906" s="248"/>
      <x:c r="HOG5906" s="248"/>
      <x:c r="HOH5906" s="248"/>
      <x:c r="HOI5906" s="248"/>
      <x:c r="HOJ5906" s="248"/>
      <x:c r="HOK5906" s="248"/>
      <x:c r="HOL5906" s="248"/>
      <x:c r="HOM5906" s="248"/>
      <x:c r="HON5906" s="248"/>
      <x:c r="HOO5906" s="248"/>
      <x:c r="HOP5906" s="248"/>
      <x:c r="HOQ5906" s="248"/>
      <x:c r="HOR5906" s="248"/>
      <x:c r="HOS5906" s="248"/>
      <x:c r="HOT5906" s="248"/>
      <x:c r="HOU5906" s="248"/>
      <x:c r="HOV5906" s="248"/>
      <x:c r="HOW5906" s="248"/>
      <x:c r="HOX5906" s="248"/>
      <x:c r="HOY5906" s="248"/>
      <x:c r="HOZ5906" s="248"/>
      <x:c r="HPA5906" s="248"/>
      <x:c r="HPB5906" s="248"/>
      <x:c r="HPC5906" s="248"/>
      <x:c r="HPD5906" s="248"/>
      <x:c r="HPE5906" s="248"/>
      <x:c r="HPF5906" s="248"/>
      <x:c r="HPG5906" s="248"/>
      <x:c r="HPH5906" s="248"/>
      <x:c r="HPI5906" s="248"/>
      <x:c r="HPJ5906" s="248"/>
      <x:c r="HPK5906" s="248"/>
      <x:c r="HPL5906" s="248"/>
      <x:c r="HPM5906" s="248"/>
      <x:c r="HPN5906" s="248"/>
      <x:c r="HPO5906" s="248"/>
      <x:c r="HPP5906" s="248"/>
      <x:c r="HPQ5906" s="248"/>
      <x:c r="HPR5906" s="248"/>
      <x:c r="HPS5906" s="248"/>
      <x:c r="HPT5906" s="248"/>
      <x:c r="HPU5906" s="248"/>
      <x:c r="HPV5906" s="248"/>
      <x:c r="HPW5906" s="248"/>
      <x:c r="HPX5906" s="248"/>
      <x:c r="HPY5906" s="248"/>
      <x:c r="HPZ5906" s="248"/>
      <x:c r="HQA5906" s="248"/>
      <x:c r="HQB5906" s="248"/>
      <x:c r="HQC5906" s="248"/>
      <x:c r="HQD5906" s="248"/>
      <x:c r="HQE5906" s="248"/>
      <x:c r="HQF5906" s="248"/>
      <x:c r="HQG5906" s="248"/>
      <x:c r="HQH5906" s="248"/>
      <x:c r="HQI5906" s="248"/>
      <x:c r="HQJ5906" s="248"/>
      <x:c r="HQK5906" s="248"/>
      <x:c r="HQL5906" s="248"/>
      <x:c r="HQM5906" s="248"/>
      <x:c r="HQN5906" s="248"/>
      <x:c r="HQO5906" s="248"/>
      <x:c r="HQP5906" s="248"/>
      <x:c r="HQQ5906" s="248"/>
      <x:c r="HQR5906" s="248"/>
      <x:c r="HQS5906" s="248"/>
      <x:c r="HQT5906" s="248"/>
      <x:c r="HQU5906" s="248"/>
      <x:c r="HQV5906" s="248"/>
      <x:c r="HQW5906" s="248"/>
      <x:c r="HQX5906" s="248"/>
      <x:c r="HQY5906" s="248"/>
      <x:c r="HQZ5906" s="248"/>
      <x:c r="HRA5906" s="248"/>
      <x:c r="HRB5906" s="248"/>
      <x:c r="HRC5906" s="248"/>
      <x:c r="HRD5906" s="248"/>
      <x:c r="HRE5906" s="248"/>
      <x:c r="HRF5906" s="248"/>
      <x:c r="HRG5906" s="248"/>
      <x:c r="HRH5906" s="248"/>
      <x:c r="HRI5906" s="248"/>
      <x:c r="HRJ5906" s="248"/>
      <x:c r="HRK5906" s="248"/>
      <x:c r="HRL5906" s="248"/>
      <x:c r="HRM5906" s="248"/>
      <x:c r="HRN5906" s="248"/>
      <x:c r="HRO5906" s="248"/>
      <x:c r="HRP5906" s="248"/>
      <x:c r="HRQ5906" s="248"/>
      <x:c r="HRR5906" s="248"/>
      <x:c r="HRS5906" s="248"/>
      <x:c r="HRT5906" s="248"/>
      <x:c r="HRU5906" s="248"/>
      <x:c r="HRV5906" s="248"/>
      <x:c r="HRW5906" s="248"/>
      <x:c r="HRX5906" s="248"/>
      <x:c r="HRY5906" s="248"/>
      <x:c r="HRZ5906" s="248"/>
      <x:c r="HSA5906" s="248"/>
      <x:c r="HSB5906" s="248"/>
      <x:c r="HSC5906" s="248"/>
      <x:c r="HSD5906" s="248"/>
      <x:c r="HSE5906" s="248"/>
      <x:c r="HSF5906" s="248"/>
      <x:c r="HSG5906" s="248"/>
      <x:c r="HSH5906" s="248"/>
      <x:c r="HSI5906" s="248"/>
      <x:c r="HSJ5906" s="248"/>
      <x:c r="HSK5906" s="248"/>
      <x:c r="HSL5906" s="248"/>
      <x:c r="HSM5906" s="248"/>
      <x:c r="HSN5906" s="248"/>
      <x:c r="HSO5906" s="248"/>
      <x:c r="HSP5906" s="248"/>
      <x:c r="HSQ5906" s="248"/>
      <x:c r="HSR5906" s="248"/>
      <x:c r="HSS5906" s="248"/>
      <x:c r="HST5906" s="248"/>
      <x:c r="HSU5906" s="248"/>
      <x:c r="HSV5906" s="248"/>
      <x:c r="HSW5906" s="248"/>
      <x:c r="HSX5906" s="248"/>
      <x:c r="HSY5906" s="248"/>
      <x:c r="HSZ5906" s="248"/>
      <x:c r="HTA5906" s="248"/>
      <x:c r="HTB5906" s="248"/>
      <x:c r="HTC5906" s="248"/>
      <x:c r="HTD5906" s="248"/>
      <x:c r="HTE5906" s="248"/>
      <x:c r="HTF5906" s="248"/>
      <x:c r="HTG5906" s="248"/>
      <x:c r="HTH5906" s="248"/>
      <x:c r="HTI5906" s="248"/>
      <x:c r="HTJ5906" s="248"/>
      <x:c r="HTK5906" s="248"/>
      <x:c r="HTL5906" s="248"/>
      <x:c r="HTM5906" s="248"/>
      <x:c r="HTN5906" s="248"/>
      <x:c r="HTO5906" s="248"/>
      <x:c r="HTP5906" s="248"/>
      <x:c r="HTQ5906" s="248"/>
      <x:c r="HTR5906" s="248"/>
      <x:c r="HTS5906" s="248"/>
      <x:c r="HTT5906" s="248"/>
      <x:c r="HTU5906" s="248"/>
      <x:c r="HTV5906" s="248"/>
      <x:c r="HTW5906" s="248"/>
      <x:c r="HTX5906" s="248"/>
      <x:c r="HTY5906" s="248"/>
      <x:c r="HTZ5906" s="248"/>
      <x:c r="HUA5906" s="248"/>
      <x:c r="HUB5906" s="248"/>
      <x:c r="HUC5906" s="248"/>
      <x:c r="HUD5906" s="248"/>
      <x:c r="HUE5906" s="248"/>
      <x:c r="HUF5906" s="248"/>
      <x:c r="HUG5906" s="248"/>
      <x:c r="HUH5906" s="248"/>
      <x:c r="HUI5906" s="248"/>
      <x:c r="HUJ5906" s="248"/>
      <x:c r="HUK5906" s="248"/>
      <x:c r="HUL5906" s="248"/>
      <x:c r="HUM5906" s="248"/>
      <x:c r="HUN5906" s="248"/>
      <x:c r="HUO5906" s="248"/>
      <x:c r="HUP5906" s="248"/>
      <x:c r="HUQ5906" s="248"/>
      <x:c r="HUR5906" s="248"/>
      <x:c r="HUS5906" s="248"/>
      <x:c r="HUT5906" s="248"/>
      <x:c r="HUU5906" s="248"/>
      <x:c r="HUV5906" s="248"/>
      <x:c r="HUW5906" s="248"/>
      <x:c r="HUX5906" s="248"/>
      <x:c r="HUY5906" s="248"/>
      <x:c r="HUZ5906" s="248"/>
      <x:c r="HVA5906" s="248"/>
      <x:c r="HVB5906" s="248"/>
      <x:c r="HVC5906" s="248"/>
      <x:c r="HVD5906" s="248"/>
      <x:c r="HVE5906" s="248"/>
      <x:c r="HVF5906" s="248"/>
      <x:c r="HVG5906" s="248"/>
      <x:c r="HVH5906" s="248"/>
      <x:c r="HVI5906" s="248"/>
      <x:c r="HVJ5906" s="248"/>
      <x:c r="HVK5906" s="248"/>
      <x:c r="HVL5906" s="248"/>
      <x:c r="HVM5906" s="248"/>
      <x:c r="HVN5906" s="248"/>
      <x:c r="HVO5906" s="248"/>
      <x:c r="HVP5906" s="248"/>
      <x:c r="HVQ5906" s="248"/>
      <x:c r="HVR5906" s="248"/>
      <x:c r="HVS5906" s="248"/>
      <x:c r="HVT5906" s="248"/>
      <x:c r="HVU5906" s="248"/>
      <x:c r="HVV5906" s="248"/>
      <x:c r="HVW5906" s="248"/>
      <x:c r="HVX5906" s="248"/>
      <x:c r="HVY5906" s="248"/>
      <x:c r="HVZ5906" s="248"/>
      <x:c r="HWA5906" s="248"/>
      <x:c r="HWB5906" s="248"/>
      <x:c r="HWC5906" s="248"/>
      <x:c r="HWD5906" s="248"/>
      <x:c r="HWE5906" s="248"/>
      <x:c r="HWF5906" s="248"/>
      <x:c r="HWG5906" s="248"/>
      <x:c r="HWH5906" s="248"/>
      <x:c r="HWI5906" s="248"/>
      <x:c r="HWJ5906" s="248"/>
      <x:c r="HWK5906" s="248"/>
      <x:c r="HWL5906" s="248"/>
      <x:c r="HWM5906" s="248"/>
      <x:c r="HWN5906" s="248"/>
      <x:c r="HWO5906" s="248"/>
      <x:c r="HWP5906" s="248"/>
      <x:c r="HWQ5906" s="248"/>
      <x:c r="HWR5906" s="248"/>
      <x:c r="HWS5906" s="248"/>
      <x:c r="HWT5906" s="248"/>
      <x:c r="HWU5906" s="248"/>
      <x:c r="HWV5906" s="248"/>
      <x:c r="HWW5906" s="248"/>
      <x:c r="HWX5906" s="248"/>
      <x:c r="HWY5906" s="248"/>
      <x:c r="HWZ5906" s="248"/>
      <x:c r="HXA5906" s="248"/>
      <x:c r="HXB5906" s="248"/>
      <x:c r="HXC5906" s="248"/>
      <x:c r="HXD5906" s="248"/>
      <x:c r="HXE5906" s="248"/>
      <x:c r="HXF5906" s="248"/>
      <x:c r="HXG5906" s="248"/>
      <x:c r="HXH5906" s="248"/>
      <x:c r="HXI5906" s="248"/>
      <x:c r="HXJ5906" s="248"/>
      <x:c r="HXK5906" s="248"/>
      <x:c r="HXL5906" s="248"/>
      <x:c r="HXM5906" s="248"/>
      <x:c r="HXN5906" s="248"/>
      <x:c r="HXO5906" s="248"/>
      <x:c r="HXP5906" s="248"/>
      <x:c r="HXQ5906" s="248"/>
      <x:c r="HXR5906" s="248"/>
      <x:c r="HXS5906" s="248"/>
      <x:c r="HXT5906" s="248"/>
      <x:c r="HXU5906" s="248"/>
      <x:c r="HXV5906" s="248"/>
      <x:c r="HXW5906" s="248"/>
      <x:c r="HXX5906" s="248"/>
      <x:c r="HXY5906" s="248"/>
      <x:c r="HXZ5906" s="248"/>
      <x:c r="HYA5906" s="248"/>
      <x:c r="HYB5906" s="248"/>
      <x:c r="HYC5906" s="248"/>
      <x:c r="HYD5906" s="248"/>
      <x:c r="HYE5906" s="248"/>
      <x:c r="HYF5906" s="248"/>
      <x:c r="HYG5906" s="248"/>
      <x:c r="HYH5906" s="248"/>
      <x:c r="HYI5906" s="248"/>
      <x:c r="HYJ5906" s="248"/>
      <x:c r="HYK5906" s="248"/>
      <x:c r="HYL5906" s="248"/>
      <x:c r="HYM5906" s="248"/>
      <x:c r="HYN5906" s="248"/>
      <x:c r="HYO5906" s="248"/>
      <x:c r="HYP5906" s="248"/>
      <x:c r="HYQ5906" s="248"/>
      <x:c r="HYR5906" s="248"/>
      <x:c r="HYS5906" s="248"/>
      <x:c r="HYT5906" s="248"/>
      <x:c r="HYU5906" s="248"/>
      <x:c r="HYV5906" s="248"/>
      <x:c r="HYW5906" s="248"/>
      <x:c r="HYX5906" s="248"/>
      <x:c r="HYY5906" s="248"/>
      <x:c r="HYZ5906" s="248"/>
      <x:c r="HZA5906" s="248"/>
      <x:c r="HZB5906" s="248"/>
      <x:c r="HZC5906" s="248"/>
      <x:c r="HZD5906" s="248"/>
      <x:c r="HZE5906" s="248"/>
      <x:c r="HZF5906" s="248"/>
      <x:c r="HZG5906" s="248"/>
      <x:c r="HZH5906" s="248"/>
      <x:c r="HZI5906" s="248"/>
      <x:c r="HZJ5906" s="248"/>
      <x:c r="HZK5906" s="248"/>
      <x:c r="HZL5906" s="248"/>
      <x:c r="HZM5906" s="248"/>
      <x:c r="HZN5906" s="248"/>
      <x:c r="HZO5906" s="248"/>
      <x:c r="HZP5906" s="248"/>
      <x:c r="HZQ5906" s="248"/>
      <x:c r="HZR5906" s="248"/>
      <x:c r="HZS5906" s="248"/>
      <x:c r="HZT5906" s="248"/>
      <x:c r="HZU5906" s="248"/>
      <x:c r="HZV5906" s="248"/>
      <x:c r="HZW5906" s="248"/>
      <x:c r="HZX5906" s="248"/>
      <x:c r="HZY5906" s="248"/>
      <x:c r="HZZ5906" s="248"/>
      <x:c r="IAA5906" s="248"/>
      <x:c r="IAB5906" s="248"/>
      <x:c r="IAC5906" s="248"/>
      <x:c r="IAD5906" s="248"/>
      <x:c r="IAE5906" s="248"/>
      <x:c r="IAF5906" s="248"/>
      <x:c r="IAG5906" s="248"/>
      <x:c r="IAH5906" s="248"/>
      <x:c r="IAI5906" s="248"/>
      <x:c r="IAJ5906" s="248"/>
      <x:c r="IAK5906" s="248"/>
      <x:c r="IAL5906" s="248"/>
      <x:c r="IAM5906" s="248"/>
      <x:c r="IAN5906" s="248"/>
      <x:c r="IAO5906" s="248"/>
      <x:c r="IAP5906" s="248"/>
      <x:c r="IAQ5906" s="248"/>
      <x:c r="IAR5906" s="248"/>
      <x:c r="IAS5906" s="248"/>
      <x:c r="IAT5906" s="248"/>
      <x:c r="IAU5906" s="248"/>
      <x:c r="IAV5906" s="248"/>
      <x:c r="IAW5906" s="248"/>
      <x:c r="IAX5906" s="248"/>
      <x:c r="IAY5906" s="248"/>
      <x:c r="IAZ5906" s="248"/>
      <x:c r="IBA5906" s="248"/>
      <x:c r="IBB5906" s="248"/>
      <x:c r="IBC5906" s="248"/>
      <x:c r="IBD5906" s="248"/>
      <x:c r="IBE5906" s="248"/>
      <x:c r="IBF5906" s="248"/>
      <x:c r="IBG5906" s="248"/>
      <x:c r="IBH5906" s="248"/>
      <x:c r="IBI5906" s="248"/>
      <x:c r="IBJ5906" s="248"/>
      <x:c r="IBK5906" s="248"/>
      <x:c r="IBL5906" s="248"/>
      <x:c r="IBM5906" s="248"/>
      <x:c r="IBN5906" s="248"/>
      <x:c r="IBO5906" s="248"/>
      <x:c r="IBP5906" s="248"/>
      <x:c r="IBQ5906" s="248"/>
      <x:c r="IBR5906" s="248"/>
      <x:c r="IBS5906" s="248"/>
      <x:c r="IBT5906" s="248"/>
      <x:c r="IBU5906" s="248"/>
      <x:c r="IBV5906" s="248"/>
      <x:c r="IBW5906" s="248"/>
      <x:c r="IBX5906" s="248"/>
      <x:c r="IBY5906" s="248"/>
      <x:c r="IBZ5906" s="248"/>
      <x:c r="ICA5906" s="248"/>
      <x:c r="ICB5906" s="248"/>
      <x:c r="ICC5906" s="248"/>
      <x:c r="ICD5906" s="248"/>
      <x:c r="ICE5906" s="248"/>
      <x:c r="ICF5906" s="248"/>
      <x:c r="ICG5906" s="248"/>
      <x:c r="ICH5906" s="248"/>
      <x:c r="ICI5906" s="248"/>
      <x:c r="ICJ5906" s="248"/>
      <x:c r="ICK5906" s="248"/>
      <x:c r="ICL5906" s="248"/>
      <x:c r="ICM5906" s="248"/>
      <x:c r="ICN5906" s="248"/>
      <x:c r="ICO5906" s="248"/>
      <x:c r="ICP5906" s="248"/>
      <x:c r="ICQ5906" s="248"/>
      <x:c r="ICR5906" s="248"/>
      <x:c r="ICS5906" s="248"/>
      <x:c r="ICT5906" s="248"/>
      <x:c r="ICU5906" s="248"/>
      <x:c r="ICV5906" s="248"/>
      <x:c r="ICW5906" s="248"/>
      <x:c r="ICX5906" s="248"/>
      <x:c r="ICY5906" s="248"/>
      <x:c r="ICZ5906" s="248"/>
      <x:c r="IDA5906" s="248"/>
      <x:c r="IDB5906" s="248"/>
      <x:c r="IDC5906" s="248"/>
      <x:c r="IDD5906" s="248"/>
      <x:c r="IDE5906" s="248"/>
      <x:c r="IDF5906" s="248"/>
      <x:c r="IDG5906" s="248"/>
      <x:c r="IDH5906" s="248"/>
      <x:c r="IDI5906" s="248"/>
      <x:c r="IDJ5906" s="248"/>
      <x:c r="IDK5906" s="248"/>
      <x:c r="IDL5906" s="248"/>
      <x:c r="IDM5906" s="248"/>
      <x:c r="IDN5906" s="248"/>
      <x:c r="IDO5906" s="248"/>
      <x:c r="IDP5906" s="248"/>
      <x:c r="IDQ5906" s="248"/>
      <x:c r="IDR5906" s="248"/>
      <x:c r="IDS5906" s="248"/>
      <x:c r="IDT5906" s="248"/>
      <x:c r="IDU5906" s="248"/>
      <x:c r="IDV5906" s="248"/>
      <x:c r="IDW5906" s="248"/>
      <x:c r="IDX5906" s="248"/>
      <x:c r="IDY5906" s="248"/>
      <x:c r="IDZ5906" s="248"/>
      <x:c r="IEA5906" s="248"/>
      <x:c r="IEB5906" s="248"/>
      <x:c r="IEC5906" s="248"/>
      <x:c r="IED5906" s="248"/>
      <x:c r="IEE5906" s="248"/>
      <x:c r="IEF5906" s="248"/>
      <x:c r="IEG5906" s="248"/>
      <x:c r="IEH5906" s="248"/>
      <x:c r="IEI5906" s="248"/>
      <x:c r="IEJ5906" s="248"/>
      <x:c r="IEK5906" s="248"/>
      <x:c r="IEL5906" s="248"/>
      <x:c r="IEM5906" s="248"/>
      <x:c r="IEN5906" s="248"/>
      <x:c r="IEO5906" s="248"/>
      <x:c r="IEP5906" s="248"/>
      <x:c r="IEQ5906" s="248"/>
      <x:c r="IER5906" s="248"/>
      <x:c r="IES5906" s="248"/>
      <x:c r="IET5906" s="248"/>
      <x:c r="IEU5906" s="248"/>
      <x:c r="IEV5906" s="248"/>
      <x:c r="IEW5906" s="248"/>
      <x:c r="IEX5906" s="248"/>
      <x:c r="IEY5906" s="248"/>
      <x:c r="IEZ5906" s="248"/>
      <x:c r="IFA5906" s="248"/>
      <x:c r="IFB5906" s="248"/>
      <x:c r="IFC5906" s="248"/>
      <x:c r="IFD5906" s="248"/>
      <x:c r="IFE5906" s="248"/>
      <x:c r="IFF5906" s="248"/>
      <x:c r="IFG5906" s="248"/>
      <x:c r="IFH5906" s="248"/>
      <x:c r="IFI5906" s="248"/>
      <x:c r="IFJ5906" s="248"/>
      <x:c r="IFK5906" s="248"/>
      <x:c r="IFL5906" s="248"/>
      <x:c r="IFM5906" s="248"/>
      <x:c r="IFN5906" s="248"/>
      <x:c r="IFO5906" s="248"/>
      <x:c r="IFP5906" s="248"/>
      <x:c r="IFQ5906" s="248"/>
      <x:c r="IFR5906" s="248"/>
      <x:c r="IFS5906" s="248"/>
      <x:c r="IFT5906" s="248"/>
      <x:c r="IFU5906" s="248"/>
      <x:c r="IFV5906" s="248"/>
      <x:c r="IFW5906" s="248"/>
      <x:c r="IFX5906" s="248"/>
      <x:c r="IFY5906" s="248"/>
      <x:c r="IFZ5906" s="248"/>
      <x:c r="IGA5906" s="248"/>
      <x:c r="IGB5906" s="248"/>
      <x:c r="IGC5906" s="248"/>
      <x:c r="IGD5906" s="248"/>
      <x:c r="IGE5906" s="248"/>
      <x:c r="IGF5906" s="248"/>
      <x:c r="IGG5906" s="248"/>
      <x:c r="IGH5906" s="248"/>
      <x:c r="IGI5906" s="248"/>
      <x:c r="IGJ5906" s="248"/>
      <x:c r="IGK5906" s="248"/>
      <x:c r="IGL5906" s="248"/>
      <x:c r="IGM5906" s="248"/>
      <x:c r="IGN5906" s="248"/>
      <x:c r="IGO5906" s="248"/>
      <x:c r="IGP5906" s="248"/>
      <x:c r="IGQ5906" s="248"/>
      <x:c r="IGR5906" s="248"/>
      <x:c r="IGS5906" s="248"/>
      <x:c r="IGT5906" s="248"/>
      <x:c r="IGU5906" s="248"/>
      <x:c r="IGV5906" s="248"/>
      <x:c r="IGW5906" s="248"/>
      <x:c r="IGX5906" s="248"/>
      <x:c r="IGY5906" s="248"/>
      <x:c r="IGZ5906" s="248"/>
      <x:c r="IHA5906" s="248"/>
      <x:c r="IHB5906" s="248"/>
      <x:c r="IHC5906" s="248"/>
      <x:c r="IHD5906" s="248"/>
      <x:c r="IHE5906" s="248"/>
      <x:c r="IHF5906" s="248"/>
      <x:c r="IHG5906" s="248"/>
      <x:c r="IHH5906" s="248"/>
      <x:c r="IHI5906" s="248"/>
      <x:c r="IHJ5906" s="248"/>
      <x:c r="IHK5906" s="248"/>
      <x:c r="IHL5906" s="248"/>
      <x:c r="IHM5906" s="248"/>
      <x:c r="IHN5906" s="248"/>
      <x:c r="IHO5906" s="248"/>
      <x:c r="IHP5906" s="248"/>
      <x:c r="IHQ5906" s="248"/>
      <x:c r="IHR5906" s="248"/>
      <x:c r="IHS5906" s="248"/>
      <x:c r="IHT5906" s="248"/>
      <x:c r="IHU5906" s="248"/>
      <x:c r="IHV5906" s="248"/>
      <x:c r="IHW5906" s="248"/>
      <x:c r="IHX5906" s="248"/>
      <x:c r="IHY5906" s="248"/>
      <x:c r="IHZ5906" s="248"/>
      <x:c r="IIA5906" s="248"/>
      <x:c r="IIB5906" s="248"/>
      <x:c r="IIC5906" s="248"/>
      <x:c r="IID5906" s="248"/>
      <x:c r="IIE5906" s="248"/>
      <x:c r="IIF5906" s="248"/>
      <x:c r="IIG5906" s="248"/>
      <x:c r="IIH5906" s="248"/>
      <x:c r="III5906" s="248"/>
      <x:c r="IIJ5906" s="248"/>
      <x:c r="IIK5906" s="248"/>
      <x:c r="IIL5906" s="248"/>
      <x:c r="IIM5906" s="248"/>
      <x:c r="IIN5906" s="248"/>
      <x:c r="IIO5906" s="248"/>
      <x:c r="IIP5906" s="248"/>
      <x:c r="IIQ5906" s="248"/>
      <x:c r="IIR5906" s="248"/>
      <x:c r="IIS5906" s="248"/>
      <x:c r="IIT5906" s="248"/>
      <x:c r="IIU5906" s="248"/>
      <x:c r="IIV5906" s="248"/>
      <x:c r="IIW5906" s="248"/>
      <x:c r="IIX5906" s="248"/>
      <x:c r="IIY5906" s="248"/>
      <x:c r="IIZ5906" s="248"/>
      <x:c r="IJA5906" s="248"/>
      <x:c r="IJB5906" s="248"/>
      <x:c r="IJC5906" s="248"/>
      <x:c r="IJD5906" s="248"/>
      <x:c r="IJE5906" s="248"/>
      <x:c r="IJF5906" s="248"/>
      <x:c r="IJG5906" s="248"/>
      <x:c r="IJH5906" s="248"/>
      <x:c r="IJI5906" s="248"/>
      <x:c r="IJJ5906" s="248"/>
      <x:c r="IJK5906" s="248"/>
      <x:c r="IJL5906" s="248"/>
      <x:c r="IJM5906" s="248"/>
      <x:c r="IJN5906" s="248"/>
      <x:c r="IJO5906" s="248"/>
      <x:c r="IJP5906" s="248"/>
      <x:c r="IJQ5906" s="248"/>
      <x:c r="IJR5906" s="248"/>
      <x:c r="IJS5906" s="248"/>
      <x:c r="IJT5906" s="248"/>
      <x:c r="IJU5906" s="248"/>
      <x:c r="IJV5906" s="248"/>
      <x:c r="IJW5906" s="248"/>
      <x:c r="IJX5906" s="248"/>
      <x:c r="IJY5906" s="248"/>
      <x:c r="IJZ5906" s="248"/>
      <x:c r="IKA5906" s="248"/>
      <x:c r="IKB5906" s="248"/>
      <x:c r="IKC5906" s="248"/>
      <x:c r="IKD5906" s="248"/>
      <x:c r="IKE5906" s="248"/>
      <x:c r="IKF5906" s="248"/>
      <x:c r="IKG5906" s="248"/>
      <x:c r="IKH5906" s="248"/>
      <x:c r="IKI5906" s="248"/>
      <x:c r="IKJ5906" s="248"/>
      <x:c r="IKK5906" s="248"/>
      <x:c r="IKL5906" s="248"/>
      <x:c r="IKM5906" s="248"/>
      <x:c r="IKN5906" s="248"/>
      <x:c r="IKO5906" s="248"/>
      <x:c r="IKP5906" s="248"/>
      <x:c r="IKQ5906" s="248"/>
      <x:c r="IKR5906" s="248"/>
      <x:c r="IKS5906" s="248"/>
      <x:c r="IKT5906" s="248"/>
      <x:c r="IKU5906" s="248"/>
      <x:c r="IKV5906" s="248"/>
      <x:c r="IKW5906" s="248"/>
      <x:c r="IKX5906" s="248"/>
      <x:c r="IKY5906" s="248"/>
      <x:c r="IKZ5906" s="248"/>
      <x:c r="ILA5906" s="248"/>
      <x:c r="ILB5906" s="248"/>
      <x:c r="ILC5906" s="248"/>
      <x:c r="ILD5906" s="248"/>
      <x:c r="ILE5906" s="248"/>
      <x:c r="ILF5906" s="248"/>
      <x:c r="ILG5906" s="248"/>
      <x:c r="ILH5906" s="248"/>
      <x:c r="ILI5906" s="248"/>
      <x:c r="ILJ5906" s="248"/>
      <x:c r="ILK5906" s="248"/>
      <x:c r="ILL5906" s="248"/>
      <x:c r="ILM5906" s="248"/>
      <x:c r="ILN5906" s="248"/>
      <x:c r="ILO5906" s="248"/>
      <x:c r="ILP5906" s="248"/>
      <x:c r="ILQ5906" s="248"/>
      <x:c r="ILR5906" s="248"/>
      <x:c r="ILS5906" s="248"/>
      <x:c r="ILT5906" s="248"/>
      <x:c r="ILU5906" s="248"/>
      <x:c r="ILV5906" s="248"/>
      <x:c r="ILW5906" s="248"/>
      <x:c r="ILX5906" s="248"/>
      <x:c r="ILY5906" s="248"/>
      <x:c r="ILZ5906" s="248"/>
      <x:c r="IMA5906" s="248"/>
      <x:c r="IMB5906" s="248"/>
      <x:c r="IMC5906" s="248"/>
      <x:c r="IMD5906" s="248"/>
      <x:c r="IME5906" s="248"/>
      <x:c r="IMF5906" s="248"/>
      <x:c r="IMG5906" s="248"/>
      <x:c r="IMH5906" s="248"/>
      <x:c r="IMI5906" s="248"/>
      <x:c r="IMJ5906" s="248"/>
      <x:c r="IMK5906" s="248"/>
      <x:c r="IML5906" s="248"/>
      <x:c r="IMM5906" s="248"/>
      <x:c r="IMN5906" s="248"/>
      <x:c r="IMO5906" s="248"/>
      <x:c r="IMP5906" s="248"/>
      <x:c r="IMQ5906" s="248"/>
      <x:c r="IMR5906" s="248"/>
      <x:c r="IMS5906" s="248"/>
      <x:c r="IMT5906" s="248"/>
      <x:c r="IMU5906" s="248"/>
      <x:c r="IMV5906" s="248"/>
      <x:c r="IMW5906" s="248"/>
      <x:c r="IMX5906" s="248"/>
      <x:c r="IMY5906" s="248"/>
      <x:c r="IMZ5906" s="248"/>
      <x:c r="INA5906" s="248"/>
      <x:c r="INB5906" s="248"/>
      <x:c r="INC5906" s="248"/>
      <x:c r="IND5906" s="248"/>
      <x:c r="INE5906" s="248"/>
      <x:c r="INF5906" s="248"/>
      <x:c r="ING5906" s="248"/>
      <x:c r="INH5906" s="248"/>
      <x:c r="INI5906" s="248"/>
      <x:c r="INJ5906" s="248"/>
      <x:c r="INK5906" s="248"/>
      <x:c r="INL5906" s="248"/>
      <x:c r="INM5906" s="248"/>
      <x:c r="INN5906" s="248"/>
      <x:c r="INO5906" s="248"/>
      <x:c r="INP5906" s="248"/>
      <x:c r="INQ5906" s="248"/>
      <x:c r="INR5906" s="248"/>
      <x:c r="INS5906" s="248"/>
      <x:c r="INT5906" s="248"/>
      <x:c r="INU5906" s="248"/>
      <x:c r="INV5906" s="248"/>
      <x:c r="INW5906" s="248"/>
      <x:c r="INX5906" s="248"/>
      <x:c r="INY5906" s="248"/>
      <x:c r="INZ5906" s="248"/>
      <x:c r="IOA5906" s="248"/>
      <x:c r="IOB5906" s="248"/>
      <x:c r="IOC5906" s="248"/>
      <x:c r="IOD5906" s="248"/>
      <x:c r="IOE5906" s="248"/>
      <x:c r="IOF5906" s="248"/>
      <x:c r="IOG5906" s="248"/>
      <x:c r="IOH5906" s="248"/>
      <x:c r="IOI5906" s="248"/>
      <x:c r="IOJ5906" s="248"/>
      <x:c r="IOK5906" s="248"/>
      <x:c r="IOL5906" s="248"/>
      <x:c r="IOM5906" s="248"/>
      <x:c r="ION5906" s="248"/>
      <x:c r="IOO5906" s="248"/>
      <x:c r="IOP5906" s="248"/>
      <x:c r="IOQ5906" s="248"/>
      <x:c r="IOR5906" s="248"/>
      <x:c r="IOS5906" s="248"/>
      <x:c r="IOT5906" s="248"/>
      <x:c r="IOU5906" s="248"/>
      <x:c r="IOV5906" s="248"/>
      <x:c r="IOW5906" s="248"/>
      <x:c r="IOX5906" s="248"/>
      <x:c r="IOY5906" s="248"/>
      <x:c r="IOZ5906" s="248"/>
      <x:c r="IPA5906" s="248"/>
      <x:c r="IPB5906" s="248"/>
      <x:c r="IPC5906" s="248"/>
      <x:c r="IPD5906" s="248"/>
      <x:c r="IPE5906" s="248"/>
      <x:c r="IPF5906" s="248"/>
      <x:c r="IPG5906" s="248"/>
      <x:c r="IPH5906" s="248"/>
      <x:c r="IPI5906" s="248"/>
      <x:c r="IPJ5906" s="248"/>
      <x:c r="IPK5906" s="248"/>
      <x:c r="IPL5906" s="248"/>
      <x:c r="IPM5906" s="248"/>
      <x:c r="IPN5906" s="248"/>
      <x:c r="IPO5906" s="248"/>
      <x:c r="IPP5906" s="248"/>
      <x:c r="IPQ5906" s="248"/>
      <x:c r="IPR5906" s="248"/>
      <x:c r="IPS5906" s="248"/>
      <x:c r="IPT5906" s="248"/>
      <x:c r="IPU5906" s="248"/>
      <x:c r="IPV5906" s="248"/>
      <x:c r="IPW5906" s="248"/>
      <x:c r="IPX5906" s="248"/>
      <x:c r="IPY5906" s="248"/>
      <x:c r="IPZ5906" s="248"/>
      <x:c r="IQA5906" s="248"/>
      <x:c r="IQB5906" s="248"/>
      <x:c r="IQC5906" s="248"/>
      <x:c r="IQD5906" s="248"/>
      <x:c r="IQE5906" s="248"/>
      <x:c r="IQF5906" s="248"/>
      <x:c r="IQG5906" s="248"/>
      <x:c r="IQH5906" s="248"/>
      <x:c r="IQI5906" s="248"/>
      <x:c r="IQJ5906" s="248"/>
      <x:c r="IQK5906" s="248"/>
      <x:c r="IQL5906" s="248"/>
      <x:c r="IQM5906" s="248"/>
      <x:c r="IQN5906" s="248"/>
      <x:c r="IQO5906" s="248"/>
      <x:c r="IQP5906" s="248"/>
      <x:c r="IQQ5906" s="248"/>
      <x:c r="IQR5906" s="248"/>
      <x:c r="IQS5906" s="248"/>
      <x:c r="IQT5906" s="248"/>
      <x:c r="IQU5906" s="248"/>
      <x:c r="IQV5906" s="248"/>
      <x:c r="IQW5906" s="248"/>
      <x:c r="IQX5906" s="248"/>
      <x:c r="IQY5906" s="248"/>
      <x:c r="IQZ5906" s="248"/>
      <x:c r="IRA5906" s="248"/>
      <x:c r="IRB5906" s="248"/>
      <x:c r="IRC5906" s="248"/>
      <x:c r="IRD5906" s="248"/>
      <x:c r="IRE5906" s="248"/>
      <x:c r="IRF5906" s="248"/>
      <x:c r="IRG5906" s="248"/>
      <x:c r="IRH5906" s="248"/>
      <x:c r="IRI5906" s="248"/>
      <x:c r="IRJ5906" s="248"/>
      <x:c r="IRK5906" s="248"/>
      <x:c r="IRL5906" s="248"/>
      <x:c r="IRM5906" s="248"/>
      <x:c r="IRN5906" s="248"/>
      <x:c r="IRO5906" s="248"/>
      <x:c r="IRP5906" s="248"/>
      <x:c r="IRQ5906" s="248"/>
      <x:c r="IRR5906" s="248"/>
      <x:c r="IRS5906" s="248"/>
      <x:c r="IRT5906" s="248"/>
      <x:c r="IRU5906" s="248"/>
      <x:c r="IRV5906" s="248"/>
      <x:c r="IRW5906" s="248"/>
      <x:c r="IRX5906" s="248"/>
      <x:c r="IRY5906" s="248"/>
      <x:c r="IRZ5906" s="248"/>
      <x:c r="ISA5906" s="248"/>
      <x:c r="ISB5906" s="248"/>
      <x:c r="ISC5906" s="248"/>
      <x:c r="ISD5906" s="248"/>
      <x:c r="ISE5906" s="248"/>
      <x:c r="ISF5906" s="248"/>
      <x:c r="ISG5906" s="248"/>
      <x:c r="ISH5906" s="248"/>
      <x:c r="ISI5906" s="248"/>
      <x:c r="ISJ5906" s="248"/>
      <x:c r="ISK5906" s="248"/>
      <x:c r="ISL5906" s="248"/>
      <x:c r="ISM5906" s="248"/>
      <x:c r="ISN5906" s="248"/>
      <x:c r="ISO5906" s="248"/>
      <x:c r="ISP5906" s="248"/>
      <x:c r="ISQ5906" s="248"/>
      <x:c r="ISR5906" s="248"/>
      <x:c r="ISS5906" s="248"/>
      <x:c r="IST5906" s="248"/>
      <x:c r="ISU5906" s="248"/>
      <x:c r="ISV5906" s="248"/>
      <x:c r="ISW5906" s="248"/>
      <x:c r="ISX5906" s="248"/>
      <x:c r="ISY5906" s="248"/>
      <x:c r="ISZ5906" s="248"/>
      <x:c r="ITA5906" s="248"/>
      <x:c r="ITB5906" s="248"/>
      <x:c r="ITC5906" s="248"/>
      <x:c r="ITD5906" s="248"/>
      <x:c r="ITE5906" s="248"/>
      <x:c r="ITF5906" s="248"/>
      <x:c r="ITG5906" s="248"/>
      <x:c r="ITH5906" s="248"/>
      <x:c r="ITI5906" s="248"/>
      <x:c r="ITJ5906" s="248"/>
      <x:c r="ITK5906" s="248"/>
      <x:c r="ITL5906" s="248"/>
      <x:c r="ITM5906" s="248"/>
      <x:c r="ITN5906" s="248"/>
      <x:c r="ITO5906" s="248"/>
      <x:c r="ITP5906" s="248"/>
      <x:c r="ITQ5906" s="248"/>
      <x:c r="ITR5906" s="248"/>
      <x:c r="ITS5906" s="248"/>
      <x:c r="ITT5906" s="248"/>
      <x:c r="ITU5906" s="248"/>
      <x:c r="ITV5906" s="248"/>
      <x:c r="ITW5906" s="248"/>
      <x:c r="ITX5906" s="248"/>
      <x:c r="ITY5906" s="248"/>
      <x:c r="ITZ5906" s="248"/>
      <x:c r="IUA5906" s="248"/>
      <x:c r="IUB5906" s="248"/>
      <x:c r="IUC5906" s="248"/>
      <x:c r="IUD5906" s="248"/>
      <x:c r="IUE5906" s="248"/>
      <x:c r="IUF5906" s="248"/>
      <x:c r="IUG5906" s="248"/>
      <x:c r="IUH5906" s="248"/>
      <x:c r="IUI5906" s="248"/>
      <x:c r="IUJ5906" s="248"/>
      <x:c r="IUK5906" s="248"/>
      <x:c r="IUL5906" s="248"/>
      <x:c r="IUM5906" s="248"/>
      <x:c r="IUN5906" s="248"/>
      <x:c r="IUO5906" s="248"/>
      <x:c r="IUP5906" s="248"/>
      <x:c r="IUQ5906" s="248"/>
      <x:c r="IUR5906" s="248"/>
      <x:c r="IUS5906" s="248"/>
      <x:c r="IUT5906" s="248"/>
      <x:c r="IUU5906" s="248"/>
      <x:c r="IUV5906" s="248"/>
      <x:c r="IUW5906" s="248"/>
      <x:c r="IUX5906" s="248"/>
      <x:c r="IUY5906" s="248"/>
      <x:c r="IUZ5906" s="248"/>
      <x:c r="IVA5906" s="248"/>
      <x:c r="IVB5906" s="248"/>
      <x:c r="IVC5906" s="248"/>
      <x:c r="IVD5906" s="248"/>
      <x:c r="IVE5906" s="248"/>
      <x:c r="IVF5906" s="248"/>
      <x:c r="IVG5906" s="248"/>
      <x:c r="IVH5906" s="248"/>
      <x:c r="IVI5906" s="248"/>
      <x:c r="IVJ5906" s="248"/>
      <x:c r="IVK5906" s="248"/>
      <x:c r="IVL5906" s="248"/>
      <x:c r="IVM5906" s="248"/>
      <x:c r="IVN5906" s="248"/>
      <x:c r="IVO5906" s="248"/>
      <x:c r="IVP5906" s="248"/>
      <x:c r="IVQ5906" s="248"/>
      <x:c r="IVR5906" s="248"/>
      <x:c r="IVS5906" s="248"/>
      <x:c r="IVT5906" s="248"/>
      <x:c r="IVU5906" s="248"/>
      <x:c r="IVV5906" s="248"/>
      <x:c r="IVW5906" s="248"/>
      <x:c r="IVX5906" s="248"/>
      <x:c r="IVY5906" s="248"/>
      <x:c r="IVZ5906" s="248"/>
      <x:c r="IWA5906" s="248"/>
      <x:c r="IWB5906" s="248"/>
      <x:c r="IWC5906" s="248"/>
      <x:c r="IWD5906" s="248"/>
      <x:c r="IWE5906" s="248"/>
      <x:c r="IWF5906" s="248"/>
      <x:c r="IWG5906" s="248"/>
      <x:c r="IWH5906" s="248"/>
      <x:c r="IWI5906" s="248"/>
      <x:c r="IWJ5906" s="248"/>
      <x:c r="IWK5906" s="248"/>
      <x:c r="IWL5906" s="248"/>
      <x:c r="IWM5906" s="248"/>
      <x:c r="IWN5906" s="248"/>
      <x:c r="IWO5906" s="248"/>
      <x:c r="IWP5906" s="248"/>
      <x:c r="IWQ5906" s="248"/>
      <x:c r="IWR5906" s="248"/>
      <x:c r="IWS5906" s="248"/>
      <x:c r="IWT5906" s="248"/>
      <x:c r="IWU5906" s="248"/>
      <x:c r="IWV5906" s="248"/>
      <x:c r="IWW5906" s="248"/>
      <x:c r="IWX5906" s="248"/>
      <x:c r="IWY5906" s="248"/>
      <x:c r="IWZ5906" s="248"/>
      <x:c r="IXA5906" s="248"/>
      <x:c r="IXB5906" s="248"/>
      <x:c r="IXC5906" s="248"/>
      <x:c r="IXD5906" s="248"/>
      <x:c r="IXE5906" s="248"/>
      <x:c r="IXF5906" s="248"/>
      <x:c r="IXG5906" s="248"/>
      <x:c r="IXH5906" s="248"/>
      <x:c r="IXI5906" s="248"/>
      <x:c r="IXJ5906" s="248"/>
      <x:c r="IXK5906" s="248"/>
      <x:c r="IXL5906" s="248"/>
      <x:c r="IXM5906" s="248"/>
      <x:c r="IXN5906" s="248"/>
      <x:c r="IXO5906" s="248"/>
      <x:c r="IXP5906" s="248"/>
      <x:c r="IXQ5906" s="248"/>
      <x:c r="IXR5906" s="248"/>
      <x:c r="IXS5906" s="248"/>
      <x:c r="IXT5906" s="248"/>
      <x:c r="IXU5906" s="248"/>
      <x:c r="IXV5906" s="248"/>
      <x:c r="IXW5906" s="248"/>
      <x:c r="IXX5906" s="248"/>
      <x:c r="IXY5906" s="248"/>
      <x:c r="IXZ5906" s="248"/>
      <x:c r="IYA5906" s="248"/>
      <x:c r="IYB5906" s="248"/>
      <x:c r="IYC5906" s="248"/>
      <x:c r="IYD5906" s="248"/>
      <x:c r="IYE5906" s="248"/>
      <x:c r="IYF5906" s="248"/>
      <x:c r="IYG5906" s="248"/>
      <x:c r="IYH5906" s="248"/>
      <x:c r="IYI5906" s="248"/>
      <x:c r="IYJ5906" s="248"/>
      <x:c r="IYK5906" s="248"/>
      <x:c r="IYL5906" s="248"/>
      <x:c r="IYM5906" s="248"/>
      <x:c r="IYN5906" s="248"/>
      <x:c r="IYO5906" s="248"/>
      <x:c r="IYP5906" s="248"/>
      <x:c r="IYQ5906" s="248"/>
      <x:c r="IYR5906" s="248"/>
      <x:c r="IYS5906" s="248"/>
      <x:c r="IYT5906" s="248"/>
      <x:c r="IYU5906" s="248"/>
      <x:c r="IYV5906" s="248"/>
      <x:c r="IYW5906" s="248"/>
      <x:c r="IYX5906" s="248"/>
      <x:c r="IYY5906" s="248"/>
      <x:c r="IYZ5906" s="248"/>
      <x:c r="IZA5906" s="248"/>
      <x:c r="IZB5906" s="248"/>
      <x:c r="IZC5906" s="248"/>
      <x:c r="IZD5906" s="248"/>
      <x:c r="IZE5906" s="248"/>
      <x:c r="IZF5906" s="248"/>
      <x:c r="IZG5906" s="248"/>
      <x:c r="IZH5906" s="248"/>
      <x:c r="IZI5906" s="248"/>
      <x:c r="IZJ5906" s="248"/>
      <x:c r="IZK5906" s="248"/>
      <x:c r="IZL5906" s="248"/>
      <x:c r="IZM5906" s="248"/>
      <x:c r="IZN5906" s="248"/>
      <x:c r="IZO5906" s="248"/>
      <x:c r="IZP5906" s="248"/>
      <x:c r="IZQ5906" s="248"/>
      <x:c r="IZR5906" s="248"/>
      <x:c r="IZS5906" s="248"/>
      <x:c r="IZT5906" s="248"/>
      <x:c r="IZU5906" s="248"/>
      <x:c r="IZV5906" s="248"/>
      <x:c r="IZW5906" s="248"/>
      <x:c r="IZX5906" s="248"/>
      <x:c r="IZY5906" s="248"/>
      <x:c r="IZZ5906" s="248"/>
      <x:c r="JAA5906" s="248"/>
      <x:c r="JAB5906" s="248"/>
      <x:c r="JAC5906" s="248"/>
      <x:c r="JAD5906" s="248"/>
      <x:c r="JAE5906" s="248"/>
      <x:c r="JAF5906" s="248"/>
      <x:c r="JAG5906" s="248"/>
      <x:c r="JAH5906" s="248"/>
      <x:c r="JAI5906" s="248"/>
      <x:c r="JAJ5906" s="248"/>
      <x:c r="JAK5906" s="248"/>
      <x:c r="JAL5906" s="248"/>
      <x:c r="JAM5906" s="248"/>
      <x:c r="JAN5906" s="248"/>
      <x:c r="JAO5906" s="248"/>
      <x:c r="JAP5906" s="248"/>
      <x:c r="JAQ5906" s="248"/>
      <x:c r="JAR5906" s="248"/>
      <x:c r="JAS5906" s="248"/>
      <x:c r="JAT5906" s="248"/>
      <x:c r="JAU5906" s="248"/>
      <x:c r="JAV5906" s="248"/>
      <x:c r="JAW5906" s="248"/>
      <x:c r="JAX5906" s="248"/>
      <x:c r="JAY5906" s="248"/>
      <x:c r="JAZ5906" s="248"/>
      <x:c r="JBA5906" s="248"/>
      <x:c r="JBB5906" s="248"/>
      <x:c r="JBC5906" s="248"/>
      <x:c r="JBD5906" s="248"/>
      <x:c r="JBE5906" s="248"/>
      <x:c r="JBF5906" s="248"/>
      <x:c r="JBG5906" s="248"/>
      <x:c r="JBH5906" s="248"/>
      <x:c r="JBI5906" s="248"/>
      <x:c r="JBJ5906" s="248"/>
      <x:c r="JBK5906" s="248"/>
      <x:c r="JBL5906" s="248"/>
      <x:c r="JBM5906" s="248"/>
      <x:c r="JBN5906" s="248"/>
      <x:c r="JBO5906" s="248"/>
      <x:c r="JBP5906" s="248"/>
      <x:c r="JBQ5906" s="248"/>
      <x:c r="JBR5906" s="248"/>
      <x:c r="JBS5906" s="248"/>
      <x:c r="JBT5906" s="248"/>
      <x:c r="JBU5906" s="248"/>
      <x:c r="JBV5906" s="248"/>
      <x:c r="JBW5906" s="248"/>
      <x:c r="JBX5906" s="248"/>
      <x:c r="JBY5906" s="248"/>
      <x:c r="JBZ5906" s="248"/>
      <x:c r="JCA5906" s="248"/>
      <x:c r="JCB5906" s="248"/>
      <x:c r="JCC5906" s="248"/>
      <x:c r="JCD5906" s="248"/>
      <x:c r="JCE5906" s="248"/>
      <x:c r="JCF5906" s="248"/>
      <x:c r="JCG5906" s="248"/>
      <x:c r="JCH5906" s="248"/>
      <x:c r="JCI5906" s="248"/>
      <x:c r="JCJ5906" s="248"/>
      <x:c r="JCK5906" s="248"/>
      <x:c r="JCL5906" s="248"/>
      <x:c r="JCM5906" s="248"/>
      <x:c r="JCN5906" s="248"/>
      <x:c r="JCO5906" s="248"/>
      <x:c r="JCP5906" s="248"/>
      <x:c r="JCQ5906" s="248"/>
      <x:c r="JCR5906" s="248"/>
      <x:c r="JCS5906" s="248"/>
      <x:c r="JCT5906" s="248"/>
      <x:c r="JCU5906" s="248"/>
      <x:c r="JCV5906" s="248"/>
      <x:c r="JCW5906" s="248"/>
      <x:c r="JCX5906" s="248"/>
      <x:c r="JCY5906" s="248"/>
      <x:c r="JCZ5906" s="248"/>
      <x:c r="JDA5906" s="248"/>
      <x:c r="JDB5906" s="248"/>
      <x:c r="JDC5906" s="248"/>
      <x:c r="JDD5906" s="248"/>
      <x:c r="JDE5906" s="248"/>
      <x:c r="JDF5906" s="248"/>
      <x:c r="JDG5906" s="248"/>
      <x:c r="JDH5906" s="248"/>
      <x:c r="JDI5906" s="248"/>
      <x:c r="JDJ5906" s="248"/>
      <x:c r="JDK5906" s="248"/>
      <x:c r="JDL5906" s="248"/>
      <x:c r="JDM5906" s="248"/>
      <x:c r="JDN5906" s="248"/>
      <x:c r="JDO5906" s="248"/>
      <x:c r="JDP5906" s="248"/>
      <x:c r="JDQ5906" s="248"/>
      <x:c r="JDR5906" s="248"/>
      <x:c r="JDS5906" s="248"/>
      <x:c r="JDT5906" s="248"/>
      <x:c r="JDU5906" s="248"/>
      <x:c r="JDV5906" s="248"/>
      <x:c r="JDW5906" s="248"/>
      <x:c r="JDX5906" s="248"/>
      <x:c r="JDY5906" s="248"/>
      <x:c r="JDZ5906" s="248"/>
      <x:c r="JEA5906" s="248"/>
      <x:c r="JEB5906" s="248"/>
      <x:c r="JEC5906" s="248"/>
      <x:c r="JED5906" s="248"/>
      <x:c r="JEE5906" s="248"/>
      <x:c r="JEF5906" s="248"/>
      <x:c r="JEG5906" s="248"/>
      <x:c r="JEH5906" s="248"/>
      <x:c r="JEI5906" s="248"/>
      <x:c r="JEJ5906" s="248"/>
      <x:c r="JEK5906" s="248"/>
      <x:c r="JEL5906" s="248"/>
      <x:c r="JEM5906" s="248"/>
      <x:c r="JEN5906" s="248"/>
      <x:c r="JEO5906" s="248"/>
      <x:c r="JEP5906" s="248"/>
      <x:c r="JEQ5906" s="248"/>
      <x:c r="JER5906" s="248"/>
      <x:c r="JES5906" s="248"/>
      <x:c r="JET5906" s="248"/>
      <x:c r="JEU5906" s="248"/>
      <x:c r="JEV5906" s="248"/>
      <x:c r="JEW5906" s="248"/>
      <x:c r="JEX5906" s="248"/>
      <x:c r="JEY5906" s="248"/>
      <x:c r="JEZ5906" s="248"/>
      <x:c r="JFA5906" s="248"/>
      <x:c r="JFB5906" s="248"/>
      <x:c r="JFC5906" s="248"/>
      <x:c r="JFD5906" s="248"/>
      <x:c r="JFE5906" s="248"/>
      <x:c r="JFF5906" s="248"/>
      <x:c r="JFG5906" s="248"/>
      <x:c r="JFH5906" s="248"/>
      <x:c r="JFI5906" s="248"/>
      <x:c r="JFJ5906" s="248"/>
      <x:c r="JFK5906" s="248"/>
      <x:c r="JFL5906" s="248"/>
      <x:c r="JFM5906" s="248"/>
      <x:c r="JFN5906" s="248"/>
      <x:c r="JFO5906" s="248"/>
      <x:c r="JFP5906" s="248"/>
      <x:c r="JFQ5906" s="248"/>
      <x:c r="JFR5906" s="248"/>
      <x:c r="JFS5906" s="248"/>
      <x:c r="JFT5906" s="248"/>
      <x:c r="JFU5906" s="248"/>
      <x:c r="JFV5906" s="248"/>
      <x:c r="JFW5906" s="248"/>
      <x:c r="JFX5906" s="248"/>
      <x:c r="JFY5906" s="248"/>
      <x:c r="JFZ5906" s="248"/>
      <x:c r="JGA5906" s="248"/>
      <x:c r="JGB5906" s="248"/>
      <x:c r="JGC5906" s="248"/>
      <x:c r="JGD5906" s="248"/>
      <x:c r="JGE5906" s="248"/>
      <x:c r="JGF5906" s="248"/>
      <x:c r="JGG5906" s="248"/>
      <x:c r="JGH5906" s="248"/>
      <x:c r="JGI5906" s="248"/>
      <x:c r="JGJ5906" s="248"/>
      <x:c r="JGK5906" s="248"/>
      <x:c r="JGL5906" s="248"/>
      <x:c r="JGM5906" s="248"/>
      <x:c r="JGN5906" s="248"/>
      <x:c r="JGO5906" s="248"/>
      <x:c r="JGP5906" s="248"/>
      <x:c r="JGQ5906" s="248"/>
      <x:c r="JGR5906" s="248"/>
      <x:c r="JGS5906" s="248"/>
      <x:c r="JGT5906" s="248"/>
      <x:c r="JGU5906" s="248"/>
      <x:c r="JGV5906" s="248"/>
      <x:c r="JGW5906" s="248"/>
      <x:c r="JGX5906" s="248"/>
      <x:c r="JGY5906" s="248"/>
      <x:c r="JGZ5906" s="248"/>
      <x:c r="JHA5906" s="248"/>
      <x:c r="JHB5906" s="248"/>
      <x:c r="JHC5906" s="248"/>
      <x:c r="JHD5906" s="248"/>
      <x:c r="JHE5906" s="248"/>
      <x:c r="JHF5906" s="248"/>
      <x:c r="JHG5906" s="248"/>
      <x:c r="JHH5906" s="248"/>
      <x:c r="JHI5906" s="248"/>
      <x:c r="JHJ5906" s="248"/>
      <x:c r="JHK5906" s="248"/>
      <x:c r="JHL5906" s="248"/>
      <x:c r="JHM5906" s="248"/>
      <x:c r="JHN5906" s="248"/>
      <x:c r="JHO5906" s="248"/>
      <x:c r="JHP5906" s="248"/>
      <x:c r="JHQ5906" s="248"/>
      <x:c r="JHR5906" s="248"/>
      <x:c r="JHS5906" s="248"/>
      <x:c r="JHT5906" s="248"/>
      <x:c r="JHU5906" s="248"/>
      <x:c r="JHV5906" s="248"/>
      <x:c r="JHW5906" s="248"/>
      <x:c r="JHX5906" s="248"/>
      <x:c r="JHY5906" s="248"/>
      <x:c r="JHZ5906" s="248"/>
      <x:c r="JIA5906" s="248"/>
      <x:c r="JIB5906" s="248"/>
      <x:c r="JIC5906" s="248"/>
      <x:c r="JID5906" s="248"/>
      <x:c r="JIE5906" s="248"/>
      <x:c r="JIF5906" s="248"/>
      <x:c r="JIG5906" s="248"/>
      <x:c r="JIH5906" s="248"/>
      <x:c r="JII5906" s="248"/>
      <x:c r="JIJ5906" s="248"/>
      <x:c r="JIK5906" s="248"/>
      <x:c r="JIL5906" s="248"/>
      <x:c r="JIM5906" s="248"/>
      <x:c r="JIN5906" s="248"/>
      <x:c r="JIO5906" s="248"/>
      <x:c r="JIP5906" s="248"/>
      <x:c r="JIQ5906" s="248"/>
      <x:c r="JIR5906" s="248"/>
      <x:c r="JIS5906" s="248"/>
      <x:c r="JIT5906" s="248"/>
      <x:c r="JIU5906" s="248"/>
      <x:c r="JIV5906" s="248"/>
      <x:c r="JIW5906" s="248"/>
      <x:c r="JIX5906" s="248"/>
      <x:c r="JIY5906" s="248"/>
      <x:c r="JIZ5906" s="248"/>
      <x:c r="JJA5906" s="248"/>
      <x:c r="JJB5906" s="248"/>
      <x:c r="JJC5906" s="248"/>
      <x:c r="JJD5906" s="248"/>
      <x:c r="JJE5906" s="248"/>
      <x:c r="JJF5906" s="248"/>
      <x:c r="JJG5906" s="248"/>
      <x:c r="JJH5906" s="248"/>
      <x:c r="JJI5906" s="248"/>
      <x:c r="JJJ5906" s="248"/>
      <x:c r="JJK5906" s="248"/>
      <x:c r="JJL5906" s="248"/>
      <x:c r="JJM5906" s="248"/>
      <x:c r="JJN5906" s="248"/>
      <x:c r="JJO5906" s="248"/>
      <x:c r="JJP5906" s="248"/>
      <x:c r="JJQ5906" s="248"/>
      <x:c r="JJR5906" s="248"/>
      <x:c r="JJS5906" s="248"/>
      <x:c r="JJT5906" s="248"/>
      <x:c r="JJU5906" s="248"/>
      <x:c r="JJV5906" s="248"/>
      <x:c r="JJW5906" s="248"/>
      <x:c r="JJX5906" s="248"/>
      <x:c r="JJY5906" s="248"/>
      <x:c r="JJZ5906" s="248"/>
      <x:c r="JKA5906" s="248"/>
      <x:c r="JKB5906" s="248"/>
      <x:c r="JKC5906" s="248"/>
      <x:c r="JKD5906" s="248"/>
      <x:c r="JKE5906" s="248"/>
      <x:c r="JKF5906" s="248"/>
      <x:c r="JKG5906" s="248"/>
      <x:c r="JKH5906" s="248"/>
      <x:c r="JKI5906" s="248"/>
      <x:c r="JKJ5906" s="248"/>
      <x:c r="JKK5906" s="248"/>
      <x:c r="JKL5906" s="248"/>
      <x:c r="JKM5906" s="248"/>
      <x:c r="JKN5906" s="248"/>
      <x:c r="JKO5906" s="248"/>
      <x:c r="JKP5906" s="248"/>
      <x:c r="JKQ5906" s="248"/>
      <x:c r="JKR5906" s="248"/>
      <x:c r="JKS5906" s="248"/>
      <x:c r="JKT5906" s="248"/>
      <x:c r="JKU5906" s="248"/>
      <x:c r="JKV5906" s="248"/>
      <x:c r="JKW5906" s="248"/>
      <x:c r="JKX5906" s="248"/>
      <x:c r="JKY5906" s="248"/>
      <x:c r="JKZ5906" s="248"/>
      <x:c r="JLA5906" s="248"/>
      <x:c r="JLB5906" s="248"/>
      <x:c r="JLC5906" s="248"/>
      <x:c r="JLD5906" s="248"/>
      <x:c r="JLE5906" s="248"/>
      <x:c r="JLF5906" s="248"/>
      <x:c r="JLG5906" s="248"/>
      <x:c r="JLH5906" s="248"/>
      <x:c r="JLI5906" s="248"/>
      <x:c r="JLJ5906" s="248"/>
      <x:c r="JLK5906" s="248"/>
      <x:c r="JLL5906" s="248"/>
      <x:c r="JLM5906" s="248"/>
      <x:c r="JLN5906" s="248"/>
      <x:c r="JLO5906" s="248"/>
      <x:c r="JLP5906" s="248"/>
      <x:c r="JLQ5906" s="248"/>
      <x:c r="JLR5906" s="248"/>
      <x:c r="JLS5906" s="248"/>
      <x:c r="JLT5906" s="248"/>
      <x:c r="JLU5906" s="248"/>
      <x:c r="JLV5906" s="248"/>
      <x:c r="JLW5906" s="248"/>
      <x:c r="JLX5906" s="248"/>
      <x:c r="JLY5906" s="248"/>
      <x:c r="JLZ5906" s="248"/>
      <x:c r="JMA5906" s="248"/>
      <x:c r="JMB5906" s="248"/>
      <x:c r="JMC5906" s="248"/>
      <x:c r="JMD5906" s="248"/>
      <x:c r="JME5906" s="248"/>
      <x:c r="JMF5906" s="248"/>
      <x:c r="JMG5906" s="248"/>
      <x:c r="JMH5906" s="248"/>
      <x:c r="JMI5906" s="248"/>
      <x:c r="JMJ5906" s="248"/>
      <x:c r="JMK5906" s="248"/>
      <x:c r="JML5906" s="248"/>
      <x:c r="JMM5906" s="248"/>
      <x:c r="JMN5906" s="248"/>
      <x:c r="JMO5906" s="248"/>
      <x:c r="JMP5906" s="248"/>
      <x:c r="JMQ5906" s="248"/>
      <x:c r="JMR5906" s="248"/>
      <x:c r="JMS5906" s="248"/>
      <x:c r="JMT5906" s="248"/>
      <x:c r="JMU5906" s="248"/>
      <x:c r="JMV5906" s="248"/>
      <x:c r="JMW5906" s="248"/>
      <x:c r="JMX5906" s="248"/>
      <x:c r="JMY5906" s="248"/>
      <x:c r="JMZ5906" s="248"/>
      <x:c r="JNA5906" s="248"/>
      <x:c r="JNB5906" s="248"/>
      <x:c r="JNC5906" s="248"/>
      <x:c r="JND5906" s="248"/>
      <x:c r="JNE5906" s="248"/>
      <x:c r="JNF5906" s="248"/>
      <x:c r="JNG5906" s="248"/>
      <x:c r="JNH5906" s="248"/>
      <x:c r="JNI5906" s="248"/>
      <x:c r="JNJ5906" s="248"/>
      <x:c r="JNK5906" s="248"/>
      <x:c r="JNL5906" s="248"/>
      <x:c r="JNM5906" s="248"/>
      <x:c r="JNN5906" s="248"/>
      <x:c r="JNO5906" s="248"/>
      <x:c r="JNP5906" s="248"/>
      <x:c r="JNQ5906" s="248"/>
      <x:c r="JNR5906" s="248"/>
      <x:c r="JNS5906" s="248"/>
      <x:c r="JNT5906" s="248"/>
      <x:c r="JNU5906" s="248"/>
      <x:c r="JNV5906" s="248"/>
      <x:c r="JNW5906" s="248"/>
      <x:c r="JNX5906" s="248"/>
      <x:c r="JNY5906" s="248"/>
      <x:c r="JNZ5906" s="248"/>
      <x:c r="JOA5906" s="248"/>
      <x:c r="JOB5906" s="248"/>
      <x:c r="JOC5906" s="248"/>
      <x:c r="JOD5906" s="248"/>
      <x:c r="JOE5906" s="248"/>
      <x:c r="JOF5906" s="248"/>
      <x:c r="JOG5906" s="248"/>
      <x:c r="JOH5906" s="248"/>
      <x:c r="JOI5906" s="248"/>
      <x:c r="JOJ5906" s="248"/>
      <x:c r="JOK5906" s="248"/>
      <x:c r="JOL5906" s="248"/>
      <x:c r="JOM5906" s="248"/>
      <x:c r="JON5906" s="248"/>
      <x:c r="JOO5906" s="248"/>
      <x:c r="JOP5906" s="248"/>
      <x:c r="JOQ5906" s="248"/>
      <x:c r="JOR5906" s="248"/>
      <x:c r="JOS5906" s="248"/>
      <x:c r="JOT5906" s="248"/>
      <x:c r="JOU5906" s="248"/>
      <x:c r="JOV5906" s="248"/>
      <x:c r="JOW5906" s="248"/>
      <x:c r="JOX5906" s="248"/>
      <x:c r="JOY5906" s="248"/>
      <x:c r="JOZ5906" s="248"/>
      <x:c r="JPA5906" s="248"/>
      <x:c r="JPB5906" s="248"/>
      <x:c r="JPC5906" s="248"/>
      <x:c r="JPD5906" s="248"/>
      <x:c r="JPE5906" s="248"/>
      <x:c r="JPF5906" s="248"/>
      <x:c r="JPG5906" s="248"/>
      <x:c r="JPH5906" s="248"/>
      <x:c r="JPI5906" s="248"/>
      <x:c r="JPJ5906" s="248"/>
      <x:c r="JPK5906" s="248"/>
      <x:c r="JPL5906" s="248"/>
      <x:c r="JPM5906" s="248"/>
      <x:c r="JPN5906" s="248"/>
      <x:c r="JPO5906" s="248"/>
      <x:c r="JPP5906" s="248"/>
      <x:c r="JPQ5906" s="248"/>
      <x:c r="JPR5906" s="248"/>
      <x:c r="JPS5906" s="248"/>
      <x:c r="JPT5906" s="248"/>
      <x:c r="JPU5906" s="248"/>
      <x:c r="JPV5906" s="248"/>
      <x:c r="JPW5906" s="248"/>
      <x:c r="JPX5906" s="248"/>
      <x:c r="JPY5906" s="248"/>
      <x:c r="JPZ5906" s="248"/>
      <x:c r="JQA5906" s="248"/>
      <x:c r="JQB5906" s="248"/>
      <x:c r="JQC5906" s="248"/>
      <x:c r="JQD5906" s="248"/>
      <x:c r="JQE5906" s="248"/>
      <x:c r="JQF5906" s="248"/>
      <x:c r="JQG5906" s="248"/>
      <x:c r="JQH5906" s="248"/>
      <x:c r="JQI5906" s="248"/>
      <x:c r="JQJ5906" s="248"/>
      <x:c r="JQK5906" s="248"/>
      <x:c r="JQL5906" s="248"/>
      <x:c r="JQM5906" s="248"/>
      <x:c r="JQN5906" s="248"/>
      <x:c r="JQO5906" s="248"/>
      <x:c r="JQP5906" s="248"/>
      <x:c r="JQQ5906" s="248"/>
      <x:c r="JQR5906" s="248"/>
      <x:c r="JQS5906" s="248"/>
      <x:c r="JQT5906" s="248"/>
      <x:c r="JQU5906" s="248"/>
      <x:c r="JQV5906" s="248"/>
      <x:c r="JQW5906" s="248"/>
      <x:c r="JQX5906" s="248"/>
      <x:c r="JQY5906" s="248"/>
      <x:c r="JQZ5906" s="248"/>
      <x:c r="JRA5906" s="248"/>
      <x:c r="JRB5906" s="248"/>
      <x:c r="JRC5906" s="248"/>
      <x:c r="JRD5906" s="248"/>
      <x:c r="JRE5906" s="248"/>
      <x:c r="JRF5906" s="248"/>
      <x:c r="JRG5906" s="248"/>
      <x:c r="JRH5906" s="248"/>
      <x:c r="JRI5906" s="248"/>
      <x:c r="JRJ5906" s="248"/>
      <x:c r="JRK5906" s="248"/>
      <x:c r="JRL5906" s="248"/>
      <x:c r="JRM5906" s="248"/>
      <x:c r="JRN5906" s="248"/>
      <x:c r="JRO5906" s="248"/>
      <x:c r="JRP5906" s="248"/>
      <x:c r="JRQ5906" s="248"/>
      <x:c r="JRR5906" s="248"/>
      <x:c r="JRS5906" s="248"/>
      <x:c r="JRT5906" s="248"/>
      <x:c r="JRU5906" s="248"/>
      <x:c r="JRV5906" s="248"/>
      <x:c r="JRW5906" s="248"/>
      <x:c r="JRX5906" s="248"/>
      <x:c r="JRY5906" s="248"/>
      <x:c r="JRZ5906" s="248"/>
      <x:c r="JSA5906" s="248"/>
      <x:c r="JSB5906" s="248"/>
      <x:c r="JSC5906" s="248"/>
      <x:c r="JSD5906" s="248"/>
      <x:c r="JSE5906" s="248"/>
      <x:c r="JSF5906" s="248"/>
      <x:c r="JSG5906" s="248"/>
      <x:c r="JSH5906" s="248"/>
      <x:c r="JSI5906" s="248"/>
      <x:c r="JSJ5906" s="248"/>
      <x:c r="JSK5906" s="248"/>
      <x:c r="JSL5906" s="248"/>
      <x:c r="JSM5906" s="248"/>
      <x:c r="JSN5906" s="248"/>
      <x:c r="JSO5906" s="248"/>
      <x:c r="JSP5906" s="248"/>
      <x:c r="JSQ5906" s="248"/>
      <x:c r="JSR5906" s="248"/>
      <x:c r="JSS5906" s="248"/>
      <x:c r="JST5906" s="248"/>
      <x:c r="JSU5906" s="248"/>
      <x:c r="JSV5906" s="248"/>
      <x:c r="JSW5906" s="248"/>
      <x:c r="JSX5906" s="248"/>
      <x:c r="JSY5906" s="248"/>
      <x:c r="JSZ5906" s="248"/>
      <x:c r="JTA5906" s="248"/>
      <x:c r="JTB5906" s="248"/>
      <x:c r="JTC5906" s="248"/>
      <x:c r="JTD5906" s="248"/>
      <x:c r="JTE5906" s="248"/>
      <x:c r="JTF5906" s="248"/>
      <x:c r="JTG5906" s="248"/>
      <x:c r="JTH5906" s="248"/>
      <x:c r="JTI5906" s="248"/>
      <x:c r="JTJ5906" s="248"/>
      <x:c r="JTK5906" s="248"/>
      <x:c r="JTL5906" s="248"/>
      <x:c r="JTM5906" s="248"/>
      <x:c r="JTN5906" s="248"/>
      <x:c r="JTO5906" s="248"/>
      <x:c r="JTP5906" s="248"/>
      <x:c r="JTQ5906" s="248"/>
      <x:c r="JTR5906" s="248"/>
      <x:c r="JTS5906" s="248"/>
      <x:c r="JTT5906" s="248"/>
      <x:c r="JTU5906" s="248"/>
      <x:c r="JTV5906" s="248"/>
      <x:c r="JTW5906" s="248"/>
      <x:c r="JTX5906" s="248"/>
      <x:c r="JTY5906" s="248"/>
      <x:c r="JTZ5906" s="248"/>
      <x:c r="JUA5906" s="248"/>
      <x:c r="JUB5906" s="248"/>
      <x:c r="JUC5906" s="248"/>
      <x:c r="JUD5906" s="248"/>
      <x:c r="JUE5906" s="248"/>
      <x:c r="JUF5906" s="248"/>
      <x:c r="JUG5906" s="248"/>
      <x:c r="JUH5906" s="248"/>
      <x:c r="JUI5906" s="248"/>
      <x:c r="JUJ5906" s="248"/>
      <x:c r="JUK5906" s="248"/>
      <x:c r="JUL5906" s="248"/>
      <x:c r="JUM5906" s="248"/>
      <x:c r="JUN5906" s="248"/>
      <x:c r="JUO5906" s="248"/>
      <x:c r="JUP5906" s="248"/>
      <x:c r="JUQ5906" s="248"/>
      <x:c r="JUR5906" s="248"/>
      <x:c r="JUS5906" s="248"/>
      <x:c r="JUT5906" s="248"/>
      <x:c r="JUU5906" s="248"/>
      <x:c r="JUV5906" s="248"/>
      <x:c r="JUW5906" s="248"/>
      <x:c r="JUX5906" s="248"/>
      <x:c r="JUY5906" s="248"/>
      <x:c r="JUZ5906" s="248"/>
      <x:c r="JVA5906" s="248"/>
      <x:c r="JVB5906" s="248"/>
      <x:c r="JVC5906" s="248"/>
      <x:c r="JVD5906" s="248"/>
      <x:c r="JVE5906" s="248"/>
      <x:c r="JVF5906" s="248"/>
      <x:c r="JVG5906" s="248"/>
      <x:c r="JVH5906" s="248"/>
      <x:c r="JVI5906" s="248"/>
      <x:c r="JVJ5906" s="248"/>
      <x:c r="JVK5906" s="248"/>
      <x:c r="JVL5906" s="248"/>
      <x:c r="JVM5906" s="248"/>
      <x:c r="JVN5906" s="248"/>
      <x:c r="JVO5906" s="248"/>
      <x:c r="JVP5906" s="248"/>
      <x:c r="JVQ5906" s="248"/>
      <x:c r="JVR5906" s="248"/>
      <x:c r="JVS5906" s="248"/>
      <x:c r="JVT5906" s="248"/>
      <x:c r="JVU5906" s="248"/>
      <x:c r="JVV5906" s="248"/>
      <x:c r="JVW5906" s="248"/>
      <x:c r="JVX5906" s="248"/>
      <x:c r="JVY5906" s="248"/>
      <x:c r="JVZ5906" s="248"/>
      <x:c r="JWA5906" s="248"/>
      <x:c r="JWB5906" s="248"/>
      <x:c r="JWC5906" s="248"/>
      <x:c r="JWD5906" s="248"/>
      <x:c r="JWE5906" s="248"/>
      <x:c r="JWF5906" s="248"/>
      <x:c r="JWG5906" s="248"/>
      <x:c r="JWH5906" s="248"/>
      <x:c r="JWI5906" s="248"/>
      <x:c r="JWJ5906" s="248"/>
      <x:c r="JWK5906" s="248"/>
      <x:c r="JWL5906" s="248"/>
      <x:c r="JWM5906" s="248"/>
      <x:c r="JWN5906" s="248"/>
      <x:c r="JWO5906" s="248"/>
      <x:c r="JWP5906" s="248"/>
      <x:c r="JWQ5906" s="248"/>
      <x:c r="JWR5906" s="248"/>
      <x:c r="JWS5906" s="248"/>
      <x:c r="JWT5906" s="248"/>
      <x:c r="JWU5906" s="248"/>
      <x:c r="JWV5906" s="248"/>
      <x:c r="JWW5906" s="248"/>
      <x:c r="JWX5906" s="248"/>
      <x:c r="JWY5906" s="248"/>
      <x:c r="JWZ5906" s="248"/>
      <x:c r="JXA5906" s="248"/>
      <x:c r="JXB5906" s="248"/>
      <x:c r="JXC5906" s="248"/>
      <x:c r="JXD5906" s="248"/>
      <x:c r="JXE5906" s="248"/>
      <x:c r="JXF5906" s="248"/>
      <x:c r="JXG5906" s="248"/>
      <x:c r="JXH5906" s="248"/>
      <x:c r="JXI5906" s="248"/>
      <x:c r="JXJ5906" s="248"/>
      <x:c r="JXK5906" s="248"/>
      <x:c r="JXL5906" s="248"/>
      <x:c r="JXM5906" s="248"/>
      <x:c r="JXN5906" s="248"/>
      <x:c r="JXO5906" s="248"/>
      <x:c r="JXP5906" s="248"/>
      <x:c r="JXQ5906" s="248"/>
      <x:c r="JXR5906" s="248"/>
      <x:c r="JXS5906" s="248"/>
      <x:c r="JXT5906" s="248"/>
      <x:c r="JXU5906" s="248"/>
      <x:c r="JXV5906" s="248"/>
      <x:c r="JXW5906" s="248"/>
      <x:c r="JXX5906" s="248"/>
      <x:c r="JXY5906" s="248"/>
      <x:c r="JXZ5906" s="248"/>
      <x:c r="JYA5906" s="248"/>
      <x:c r="JYB5906" s="248"/>
      <x:c r="JYC5906" s="248"/>
      <x:c r="JYD5906" s="248"/>
      <x:c r="JYE5906" s="248"/>
      <x:c r="JYF5906" s="248"/>
      <x:c r="JYG5906" s="248"/>
      <x:c r="JYH5906" s="248"/>
      <x:c r="JYI5906" s="248"/>
      <x:c r="JYJ5906" s="248"/>
      <x:c r="JYK5906" s="248"/>
      <x:c r="JYL5906" s="248"/>
      <x:c r="JYM5906" s="248"/>
      <x:c r="JYN5906" s="248"/>
      <x:c r="JYO5906" s="248"/>
      <x:c r="JYP5906" s="248"/>
      <x:c r="JYQ5906" s="248"/>
      <x:c r="JYR5906" s="248"/>
      <x:c r="JYS5906" s="248"/>
      <x:c r="JYT5906" s="248"/>
      <x:c r="JYU5906" s="248"/>
      <x:c r="JYV5906" s="248"/>
      <x:c r="JYW5906" s="248"/>
      <x:c r="JYX5906" s="248"/>
      <x:c r="JYY5906" s="248"/>
      <x:c r="JYZ5906" s="248"/>
      <x:c r="JZA5906" s="248"/>
      <x:c r="JZB5906" s="248"/>
      <x:c r="JZC5906" s="248"/>
      <x:c r="JZD5906" s="248"/>
      <x:c r="JZE5906" s="248"/>
      <x:c r="JZF5906" s="248"/>
      <x:c r="JZG5906" s="248"/>
      <x:c r="JZH5906" s="248"/>
      <x:c r="JZI5906" s="248"/>
      <x:c r="JZJ5906" s="248"/>
      <x:c r="JZK5906" s="248"/>
      <x:c r="JZL5906" s="248"/>
      <x:c r="JZM5906" s="248"/>
      <x:c r="JZN5906" s="248"/>
      <x:c r="JZO5906" s="248"/>
      <x:c r="JZP5906" s="248"/>
      <x:c r="JZQ5906" s="248"/>
      <x:c r="JZR5906" s="248"/>
      <x:c r="JZS5906" s="248"/>
      <x:c r="JZT5906" s="248"/>
      <x:c r="JZU5906" s="248"/>
      <x:c r="JZV5906" s="248"/>
      <x:c r="JZW5906" s="248"/>
      <x:c r="JZX5906" s="248"/>
      <x:c r="JZY5906" s="248"/>
      <x:c r="JZZ5906" s="248"/>
      <x:c r="KAA5906" s="248"/>
      <x:c r="KAB5906" s="248"/>
      <x:c r="KAC5906" s="248"/>
      <x:c r="KAD5906" s="248"/>
      <x:c r="KAE5906" s="248"/>
      <x:c r="KAF5906" s="248"/>
      <x:c r="KAG5906" s="248"/>
      <x:c r="KAH5906" s="248"/>
      <x:c r="KAI5906" s="248"/>
      <x:c r="KAJ5906" s="248"/>
      <x:c r="KAK5906" s="248"/>
      <x:c r="KAL5906" s="248"/>
      <x:c r="KAM5906" s="248"/>
      <x:c r="KAN5906" s="248"/>
      <x:c r="KAO5906" s="248"/>
      <x:c r="KAP5906" s="248"/>
      <x:c r="KAQ5906" s="248"/>
      <x:c r="KAR5906" s="248"/>
      <x:c r="KAS5906" s="248"/>
      <x:c r="KAT5906" s="248"/>
      <x:c r="KAU5906" s="248"/>
      <x:c r="KAV5906" s="248"/>
      <x:c r="KAW5906" s="248"/>
      <x:c r="KAX5906" s="248"/>
      <x:c r="KAY5906" s="248"/>
      <x:c r="KAZ5906" s="248"/>
      <x:c r="KBA5906" s="248"/>
      <x:c r="KBB5906" s="248"/>
      <x:c r="KBC5906" s="248"/>
      <x:c r="KBD5906" s="248"/>
      <x:c r="KBE5906" s="248"/>
      <x:c r="KBF5906" s="248"/>
      <x:c r="KBG5906" s="248"/>
      <x:c r="KBH5906" s="248"/>
      <x:c r="KBI5906" s="248"/>
      <x:c r="KBJ5906" s="248"/>
      <x:c r="KBK5906" s="248"/>
      <x:c r="KBL5906" s="248"/>
      <x:c r="KBM5906" s="248"/>
      <x:c r="KBN5906" s="248"/>
      <x:c r="KBO5906" s="248"/>
      <x:c r="KBP5906" s="248"/>
      <x:c r="KBQ5906" s="248"/>
      <x:c r="KBR5906" s="248"/>
      <x:c r="KBS5906" s="248"/>
      <x:c r="KBT5906" s="248"/>
      <x:c r="KBU5906" s="248"/>
      <x:c r="KBV5906" s="248"/>
      <x:c r="KBW5906" s="248"/>
      <x:c r="KBX5906" s="248"/>
      <x:c r="KBY5906" s="248"/>
      <x:c r="KBZ5906" s="248"/>
      <x:c r="KCA5906" s="248"/>
      <x:c r="KCB5906" s="248"/>
      <x:c r="KCC5906" s="248"/>
      <x:c r="KCD5906" s="248"/>
      <x:c r="KCE5906" s="248"/>
      <x:c r="KCF5906" s="248"/>
      <x:c r="KCG5906" s="248"/>
      <x:c r="KCH5906" s="248"/>
      <x:c r="KCI5906" s="248"/>
      <x:c r="KCJ5906" s="248"/>
      <x:c r="KCK5906" s="248"/>
      <x:c r="KCL5906" s="248"/>
      <x:c r="KCM5906" s="248"/>
      <x:c r="KCN5906" s="248"/>
      <x:c r="KCO5906" s="248"/>
      <x:c r="KCP5906" s="248"/>
      <x:c r="KCQ5906" s="248"/>
      <x:c r="KCR5906" s="248"/>
      <x:c r="KCS5906" s="248"/>
      <x:c r="KCT5906" s="248"/>
      <x:c r="KCU5906" s="248"/>
      <x:c r="KCV5906" s="248"/>
      <x:c r="KCW5906" s="248"/>
      <x:c r="KCX5906" s="248"/>
      <x:c r="KCY5906" s="248"/>
      <x:c r="KCZ5906" s="248"/>
      <x:c r="KDA5906" s="248"/>
      <x:c r="KDB5906" s="248"/>
      <x:c r="KDC5906" s="248"/>
      <x:c r="KDD5906" s="248"/>
      <x:c r="KDE5906" s="248"/>
      <x:c r="KDF5906" s="248"/>
      <x:c r="KDG5906" s="248"/>
      <x:c r="KDH5906" s="248"/>
      <x:c r="KDI5906" s="248"/>
      <x:c r="KDJ5906" s="248"/>
      <x:c r="KDK5906" s="248"/>
      <x:c r="KDL5906" s="248"/>
      <x:c r="KDM5906" s="248"/>
      <x:c r="KDN5906" s="248"/>
      <x:c r="KDO5906" s="248"/>
      <x:c r="KDP5906" s="248"/>
      <x:c r="KDQ5906" s="248"/>
      <x:c r="KDR5906" s="248"/>
      <x:c r="KDS5906" s="248"/>
      <x:c r="KDT5906" s="248"/>
      <x:c r="KDU5906" s="248"/>
      <x:c r="KDV5906" s="248"/>
      <x:c r="KDW5906" s="248"/>
      <x:c r="KDX5906" s="248"/>
      <x:c r="KDY5906" s="248"/>
      <x:c r="KDZ5906" s="248"/>
      <x:c r="KEA5906" s="248"/>
      <x:c r="KEB5906" s="248"/>
      <x:c r="KEC5906" s="248"/>
      <x:c r="KED5906" s="248"/>
      <x:c r="KEE5906" s="248"/>
      <x:c r="KEF5906" s="248"/>
      <x:c r="KEG5906" s="248"/>
      <x:c r="KEH5906" s="248"/>
      <x:c r="KEI5906" s="248"/>
      <x:c r="KEJ5906" s="248"/>
      <x:c r="KEK5906" s="248"/>
      <x:c r="KEL5906" s="248"/>
      <x:c r="KEM5906" s="248"/>
      <x:c r="KEN5906" s="248"/>
      <x:c r="KEO5906" s="248"/>
      <x:c r="KEP5906" s="248"/>
      <x:c r="KEQ5906" s="248"/>
      <x:c r="KER5906" s="248"/>
      <x:c r="KES5906" s="248"/>
      <x:c r="KET5906" s="248"/>
      <x:c r="KEU5906" s="248"/>
      <x:c r="KEV5906" s="248"/>
      <x:c r="KEW5906" s="248"/>
      <x:c r="KEX5906" s="248"/>
      <x:c r="KEY5906" s="248"/>
      <x:c r="KEZ5906" s="248"/>
      <x:c r="KFA5906" s="248"/>
      <x:c r="KFB5906" s="248"/>
      <x:c r="KFC5906" s="248"/>
      <x:c r="KFD5906" s="248"/>
      <x:c r="KFE5906" s="248"/>
      <x:c r="KFF5906" s="248"/>
      <x:c r="KFG5906" s="248"/>
      <x:c r="KFH5906" s="248"/>
      <x:c r="KFI5906" s="248"/>
      <x:c r="KFJ5906" s="248"/>
      <x:c r="KFK5906" s="248"/>
      <x:c r="KFL5906" s="248"/>
      <x:c r="KFM5906" s="248"/>
      <x:c r="KFN5906" s="248"/>
      <x:c r="KFO5906" s="248"/>
      <x:c r="KFP5906" s="248"/>
      <x:c r="KFQ5906" s="248"/>
      <x:c r="KFR5906" s="248"/>
      <x:c r="KFS5906" s="248"/>
      <x:c r="KFT5906" s="248"/>
      <x:c r="KFU5906" s="248"/>
      <x:c r="KFV5906" s="248"/>
      <x:c r="KFW5906" s="248"/>
      <x:c r="KFX5906" s="248"/>
      <x:c r="KFY5906" s="248"/>
      <x:c r="KFZ5906" s="248"/>
      <x:c r="KGA5906" s="248"/>
      <x:c r="KGB5906" s="248"/>
      <x:c r="KGC5906" s="248"/>
      <x:c r="KGD5906" s="248"/>
      <x:c r="KGE5906" s="248"/>
      <x:c r="KGF5906" s="248"/>
      <x:c r="KGG5906" s="248"/>
      <x:c r="KGH5906" s="248"/>
      <x:c r="KGI5906" s="248"/>
      <x:c r="KGJ5906" s="248"/>
      <x:c r="KGK5906" s="248"/>
      <x:c r="KGL5906" s="248"/>
      <x:c r="KGM5906" s="248"/>
      <x:c r="KGN5906" s="248"/>
      <x:c r="KGO5906" s="248"/>
      <x:c r="KGP5906" s="248"/>
      <x:c r="KGQ5906" s="248"/>
      <x:c r="KGR5906" s="248"/>
      <x:c r="KGS5906" s="248"/>
      <x:c r="KGT5906" s="248"/>
      <x:c r="KGU5906" s="248"/>
      <x:c r="KGV5906" s="248"/>
      <x:c r="KGW5906" s="248"/>
      <x:c r="KGX5906" s="248"/>
      <x:c r="KGY5906" s="248"/>
      <x:c r="KGZ5906" s="248"/>
      <x:c r="KHA5906" s="248"/>
      <x:c r="KHB5906" s="248"/>
      <x:c r="KHC5906" s="248"/>
      <x:c r="KHD5906" s="248"/>
      <x:c r="KHE5906" s="248"/>
      <x:c r="KHF5906" s="248"/>
      <x:c r="KHG5906" s="248"/>
      <x:c r="KHH5906" s="248"/>
      <x:c r="KHI5906" s="248"/>
      <x:c r="KHJ5906" s="248"/>
      <x:c r="KHK5906" s="248"/>
      <x:c r="KHL5906" s="248"/>
      <x:c r="KHM5906" s="248"/>
      <x:c r="KHN5906" s="248"/>
      <x:c r="KHO5906" s="248"/>
      <x:c r="KHP5906" s="248"/>
      <x:c r="KHQ5906" s="248"/>
      <x:c r="KHR5906" s="248"/>
      <x:c r="KHS5906" s="248"/>
      <x:c r="KHT5906" s="248"/>
      <x:c r="KHU5906" s="248"/>
      <x:c r="KHV5906" s="248"/>
      <x:c r="KHW5906" s="248"/>
      <x:c r="KHX5906" s="248"/>
      <x:c r="KHY5906" s="248"/>
      <x:c r="KHZ5906" s="248"/>
      <x:c r="KIA5906" s="248"/>
      <x:c r="KIB5906" s="248"/>
      <x:c r="KIC5906" s="248"/>
      <x:c r="KID5906" s="248"/>
      <x:c r="KIE5906" s="248"/>
      <x:c r="KIF5906" s="248"/>
      <x:c r="KIG5906" s="248"/>
      <x:c r="KIH5906" s="248"/>
      <x:c r="KII5906" s="248"/>
      <x:c r="KIJ5906" s="248"/>
      <x:c r="KIK5906" s="248"/>
      <x:c r="KIL5906" s="248"/>
      <x:c r="KIM5906" s="248"/>
      <x:c r="KIN5906" s="248"/>
      <x:c r="KIO5906" s="248"/>
      <x:c r="KIP5906" s="248"/>
      <x:c r="KIQ5906" s="248"/>
      <x:c r="KIR5906" s="248"/>
      <x:c r="KIS5906" s="248"/>
      <x:c r="KIT5906" s="248"/>
      <x:c r="KIU5906" s="248"/>
      <x:c r="KIV5906" s="248"/>
      <x:c r="KIW5906" s="248"/>
      <x:c r="KIX5906" s="248"/>
      <x:c r="KIY5906" s="248"/>
      <x:c r="KIZ5906" s="248"/>
      <x:c r="KJA5906" s="248"/>
      <x:c r="KJB5906" s="248"/>
      <x:c r="KJC5906" s="248"/>
      <x:c r="KJD5906" s="248"/>
      <x:c r="KJE5906" s="248"/>
      <x:c r="KJF5906" s="248"/>
      <x:c r="KJG5906" s="248"/>
      <x:c r="KJH5906" s="248"/>
      <x:c r="KJI5906" s="248"/>
      <x:c r="KJJ5906" s="248"/>
      <x:c r="KJK5906" s="248"/>
      <x:c r="KJL5906" s="248"/>
      <x:c r="KJM5906" s="248"/>
      <x:c r="KJN5906" s="248"/>
      <x:c r="KJO5906" s="248"/>
      <x:c r="KJP5906" s="248"/>
      <x:c r="KJQ5906" s="248"/>
      <x:c r="KJR5906" s="248"/>
      <x:c r="KJS5906" s="248"/>
      <x:c r="KJT5906" s="248"/>
      <x:c r="KJU5906" s="248"/>
      <x:c r="KJV5906" s="248"/>
      <x:c r="KJW5906" s="248"/>
      <x:c r="KJX5906" s="248"/>
      <x:c r="KJY5906" s="248"/>
      <x:c r="KJZ5906" s="248"/>
      <x:c r="KKA5906" s="248"/>
      <x:c r="KKB5906" s="248"/>
      <x:c r="KKC5906" s="248"/>
      <x:c r="KKD5906" s="248"/>
      <x:c r="KKE5906" s="248"/>
      <x:c r="KKF5906" s="248"/>
      <x:c r="KKG5906" s="248"/>
      <x:c r="KKH5906" s="248"/>
      <x:c r="KKI5906" s="248"/>
      <x:c r="KKJ5906" s="248"/>
      <x:c r="KKK5906" s="248"/>
      <x:c r="KKL5906" s="248"/>
      <x:c r="KKM5906" s="248"/>
      <x:c r="KKN5906" s="248"/>
      <x:c r="KKO5906" s="248"/>
      <x:c r="KKP5906" s="248"/>
      <x:c r="KKQ5906" s="248"/>
      <x:c r="KKR5906" s="248"/>
      <x:c r="KKS5906" s="248"/>
      <x:c r="KKT5906" s="248"/>
      <x:c r="KKU5906" s="248"/>
      <x:c r="KKV5906" s="248"/>
      <x:c r="KKW5906" s="248"/>
      <x:c r="KKX5906" s="248"/>
      <x:c r="KKY5906" s="248"/>
      <x:c r="KKZ5906" s="248"/>
      <x:c r="KLA5906" s="248"/>
      <x:c r="KLB5906" s="248"/>
      <x:c r="KLC5906" s="248"/>
      <x:c r="KLD5906" s="248"/>
      <x:c r="KLE5906" s="248"/>
      <x:c r="KLF5906" s="248"/>
      <x:c r="KLG5906" s="248"/>
      <x:c r="KLH5906" s="248"/>
      <x:c r="KLI5906" s="248"/>
      <x:c r="KLJ5906" s="248"/>
      <x:c r="KLK5906" s="248"/>
      <x:c r="KLL5906" s="248"/>
      <x:c r="KLM5906" s="248"/>
      <x:c r="KLN5906" s="248"/>
      <x:c r="KLO5906" s="248"/>
      <x:c r="KLP5906" s="248"/>
      <x:c r="KLQ5906" s="248"/>
      <x:c r="KLR5906" s="248"/>
      <x:c r="KLS5906" s="248"/>
      <x:c r="KLT5906" s="248"/>
      <x:c r="KLU5906" s="248"/>
      <x:c r="KLV5906" s="248"/>
      <x:c r="KLW5906" s="248"/>
      <x:c r="KLX5906" s="248"/>
      <x:c r="KLY5906" s="248"/>
      <x:c r="KLZ5906" s="248"/>
      <x:c r="KMA5906" s="248"/>
      <x:c r="KMB5906" s="248"/>
      <x:c r="KMC5906" s="248"/>
      <x:c r="KMD5906" s="248"/>
      <x:c r="KME5906" s="248"/>
      <x:c r="KMF5906" s="248"/>
      <x:c r="KMG5906" s="248"/>
      <x:c r="KMH5906" s="248"/>
      <x:c r="KMI5906" s="248"/>
      <x:c r="KMJ5906" s="248"/>
      <x:c r="KMK5906" s="248"/>
      <x:c r="KML5906" s="248"/>
      <x:c r="KMM5906" s="248"/>
      <x:c r="KMN5906" s="248"/>
      <x:c r="KMO5906" s="248"/>
      <x:c r="KMP5906" s="248"/>
      <x:c r="KMQ5906" s="248"/>
      <x:c r="KMR5906" s="248"/>
      <x:c r="KMS5906" s="248"/>
      <x:c r="KMT5906" s="248"/>
      <x:c r="KMU5906" s="248"/>
      <x:c r="KMV5906" s="248"/>
      <x:c r="KMW5906" s="248"/>
      <x:c r="KMX5906" s="248"/>
      <x:c r="KMY5906" s="248"/>
      <x:c r="KMZ5906" s="248"/>
      <x:c r="KNA5906" s="248"/>
      <x:c r="KNB5906" s="248"/>
      <x:c r="KNC5906" s="248"/>
      <x:c r="KND5906" s="248"/>
      <x:c r="KNE5906" s="248"/>
      <x:c r="KNF5906" s="248"/>
      <x:c r="KNG5906" s="248"/>
      <x:c r="KNH5906" s="248"/>
      <x:c r="KNI5906" s="248"/>
      <x:c r="KNJ5906" s="248"/>
      <x:c r="KNK5906" s="248"/>
      <x:c r="KNL5906" s="248"/>
      <x:c r="KNM5906" s="248"/>
      <x:c r="KNN5906" s="248"/>
      <x:c r="KNO5906" s="248"/>
      <x:c r="KNP5906" s="248"/>
      <x:c r="KNQ5906" s="248"/>
      <x:c r="KNR5906" s="248"/>
      <x:c r="KNS5906" s="248"/>
      <x:c r="KNT5906" s="248"/>
      <x:c r="KNU5906" s="248"/>
      <x:c r="KNV5906" s="248"/>
      <x:c r="KNW5906" s="248"/>
      <x:c r="KNX5906" s="248"/>
      <x:c r="KNY5906" s="248"/>
      <x:c r="KNZ5906" s="248"/>
      <x:c r="KOA5906" s="248"/>
      <x:c r="KOB5906" s="248"/>
      <x:c r="KOC5906" s="248"/>
      <x:c r="KOD5906" s="248"/>
      <x:c r="KOE5906" s="248"/>
      <x:c r="KOF5906" s="248"/>
      <x:c r="KOG5906" s="248"/>
      <x:c r="KOH5906" s="248"/>
      <x:c r="KOI5906" s="248"/>
      <x:c r="KOJ5906" s="248"/>
      <x:c r="KOK5906" s="248"/>
      <x:c r="KOL5906" s="248"/>
      <x:c r="KOM5906" s="248"/>
      <x:c r="KON5906" s="248"/>
      <x:c r="KOO5906" s="248"/>
      <x:c r="KOP5906" s="248"/>
      <x:c r="KOQ5906" s="248"/>
      <x:c r="KOR5906" s="248"/>
      <x:c r="KOS5906" s="248"/>
      <x:c r="KOT5906" s="248"/>
      <x:c r="KOU5906" s="248"/>
      <x:c r="KOV5906" s="248"/>
      <x:c r="KOW5906" s="248"/>
      <x:c r="KOX5906" s="248"/>
      <x:c r="KOY5906" s="248"/>
      <x:c r="KOZ5906" s="248"/>
      <x:c r="KPA5906" s="248"/>
      <x:c r="KPB5906" s="248"/>
      <x:c r="KPC5906" s="248"/>
      <x:c r="KPD5906" s="248"/>
      <x:c r="KPE5906" s="248"/>
      <x:c r="KPF5906" s="248"/>
      <x:c r="KPG5906" s="248"/>
      <x:c r="KPH5906" s="248"/>
      <x:c r="KPI5906" s="248"/>
      <x:c r="KPJ5906" s="248"/>
      <x:c r="KPK5906" s="248"/>
      <x:c r="KPL5906" s="248"/>
      <x:c r="KPM5906" s="248"/>
      <x:c r="KPN5906" s="248"/>
      <x:c r="KPO5906" s="248"/>
      <x:c r="KPP5906" s="248"/>
      <x:c r="KPQ5906" s="248"/>
      <x:c r="KPR5906" s="248"/>
      <x:c r="KPS5906" s="248"/>
      <x:c r="KPT5906" s="248"/>
      <x:c r="KPU5906" s="248"/>
      <x:c r="KPV5906" s="248"/>
      <x:c r="KPW5906" s="248"/>
      <x:c r="KPX5906" s="248"/>
      <x:c r="KPY5906" s="248"/>
      <x:c r="KPZ5906" s="248"/>
      <x:c r="KQA5906" s="248"/>
      <x:c r="KQB5906" s="248"/>
      <x:c r="KQC5906" s="248"/>
      <x:c r="KQD5906" s="248"/>
      <x:c r="KQE5906" s="248"/>
      <x:c r="KQF5906" s="248"/>
      <x:c r="KQG5906" s="248"/>
      <x:c r="KQH5906" s="248"/>
      <x:c r="KQI5906" s="248"/>
      <x:c r="KQJ5906" s="248"/>
      <x:c r="KQK5906" s="248"/>
      <x:c r="KQL5906" s="248"/>
      <x:c r="KQM5906" s="248"/>
      <x:c r="KQN5906" s="248"/>
      <x:c r="KQO5906" s="248"/>
      <x:c r="KQP5906" s="248"/>
      <x:c r="KQQ5906" s="248"/>
      <x:c r="KQR5906" s="248"/>
      <x:c r="KQS5906" s="248"/>
      <x:c r="KQT5906" s="248"/>
      <x:c r="KQU5906" s="248"/>
      <x:c r="KQV5906" s="248"/>
      <x:c r="KQW5906" s="248"/>
      <x:c r="KQX5906" s="248"/>
      <x:c r="KQY5906" s="248"/>
      <x:c r="KQZ5906" s="248"/>
      <x:c r="KRA5906" s="248"/>
      <x:c r="KRB5906" s="248"/>
      <x:c r="KRC5906" s="248"/>
      <x:c r="KRD5906" s="248"/>
      <x:c r="KRE5906" s="248"/>
      <x:c r="KRF5906" s="248"/>
      <x:c r="KRG5906" s="248"/>
      <x:c r="KRH5906" s="248"/>
      <x:c r="KRI5906" s="248"/>
      <x:c r="KRJ5906" s="248"/>
      <x:c r="KRK5906" s="248"/>
      <x:c r="KRL5906" s="248"/>
      <x:c r="KRM5906" s="248"/>
      <x:c r="KRN5906" s="248"/>
      <x:c r="KRO5906" s="248"/>
      <x:c r="KRP5906" s="248"/>
      <x:c r="KRQ5906" s="248"/>
      <x:c r="KRR5906" s="248"/>
      <x:c r="KRS5906" s="248"/>
      <x:c r="KRT5906" s="248"/>
      <x:c r="KRU5906" s="248"/>
      <x:c r="KRV5906" s="248"/>
      <x:c r="KRW5906" s="248"/>
      <x:c r="KRX5906" s="248"/>
      <x:c r="KRY5906" s="248"/>
      <x:c r="KRZ5906" s="248"/>
      <x:c r="KSA5906" s="248"/>
      <x:c r="KSB5906" s="248"/>
      <x:c r="KSC5906" s="248"/>
      <x:c r="KSD5906" s="248"/>
      <x:c r="KSE5906" s="248"/>
      <x:c r="KSF5906" s="248"/>
      <x:c r="KSG5906" s="248"/>
      <x:c r="KSH5906" s="248"/>
      <x:c r="KSI5906" s="248"/>
      <x:c r="KSJ5906" s="248"/>
      <x:c r="KSK5906" s="248"/>
      <x:c r="KSL5906" s="248"/>
      <x:c r="KSM5906" s="248"/>
      <x:c r="KSN5906" s="248"/>
      <x:c r="KSO5906" s="248"/>
      <x:c r="KSP5906" s="248"/>
      <x:c r="KSQ5906" s="248"/>
      <x:c r="KSR5906" s="248"/>
      <x:c r="KSS5906" s="248"/>
      <x:c r="KST5906" s="248"/>
      <x:c r="KSU5906" s="248"/>
      <x:c r="KSV5906" s="248"/>
      <x:c r="KSW5906" s="248"/>
      <x:c r="KSX5906" s="248"/>
      <x:c r="KSY5906" s="248"/>
      <x:c r="KSZ5906" s="248"/>
      <x:c r="KTA5906" s="248"/>
      <x:c r="KTB5906" s="248"/>
      <x:c r="KTC5906" s="248"/>
      <x:c r="KTD5906" s="248"/>
      <x:c r="KTE5906" s="248"/>
      <x:c r="KTF5906" s="248"/>
      <x:c r="KTG5906" s="248"/>
      <x:c r="KTH5906" s="248"/>
      <x:c r="KTI5906" s="248"/>
      <x:c r="KTJ5906" s="248"/>
      <x:c r="KTK5906" s="248"/>
      <x:c r="KTL5906" s="248"/>
      <x:c r="KTM5906" s="248"/>
      <x:c r="KTN5906" s="248"/>
      <x:c r="KTO5906" s="248"/>
      <x:c r="KTP5906" s="248"/>
      <x:c r="KTQ5906" s="248"/>
      <x:c r="KTR5906" s="248"/>
      <x:c r="KTS5906" s="248"/>
      <x:c r="KTT5906" s="248"/>
      <x:c r="KTU5906" s="248"/>
      <x:c r="KTV5906" s="248"/>
      <x:c r="KTW5906" s="248"/>
      <x:c r="KTX5906" s="248"/>
      <x:c r="KTY5906" s="248"/>
      <x:c r="KTZ5906" s="248"/>
      <x:c r="KUA5906" s="248"/>
      <x:c r="KUB5906" s="248"/>
      <x:c r="KUC5906" s="248"/>
      <x:c r="KUD5906" s="248"/>
      <x:c r="KUE5906" s="248"/>
      <x:c r="KUF5906" s="248"/>
      <x:c r="KUG5906" s="248"/>
      <x:c r="KUH5906" s="248"/>
      <x:c r="KUI5906" s="248"/>
      <x:c r="KUJ5906" s="248"/>
      <x:c r="KUK5906" s="248"/>
      <x:c r="KUL5906" s="248"/>
      <x:c r="KUM5906" s="248"/>
      <x:c r="KUN5906" s="248"/>
      <x:c r="KUO5906" s="248"/>
      <x:c r="KUP5906" s="248"/>
      <x:c r="KUQ5906" s="248"/>
      <x:c r="KUR5906" s="248"/>
      <x:c r="KUS5906" s="248"/>
      <x:c r="KUT5906" s="248"/>
      <x:c r="KUU5906" s="248"/>
      <x:c r="KUV5906" s="248"/>
      <x:c r="KUW5906" s="248"/>
      <x:c r="KUX5906" s="248"/>
      <x:c r="KUY5906" s="248"/>
      <x:c r="KUZ5906" s="248"/>
      <x:c r="KVA5906" s="248"/>
      <x:c r="KVB5906" s="248"/>
      <x:c r="KVC5906" s="248"/>
      <x:c r="KVD5906" s="248"/>
      <x:c r="KVE5906" s="248"/>
      <x:c r="KVF5906" s="248"/>
      <x:c r="KVG5906" s="248"/>
      <x:c r="KVH5906" s="248"/>
      <x:c r="KVI5906" s="248"/>
      <x:c r="KVJ5906" s="248"/>
      <x:c r="KVK5906" s="248"/>
      <x:c r="KVL5906" s="248"/>
      <x:c r="KVM5906" s="248"/>
      <x:c r="KVN5906" s="248"/>
      <x:c r="KVO5906" s="248"/>
      <x:c r="KVP5906" s="248"/>
      <x:c r="KVQ5906" s="248"/>
      <x:c r="KVR5906" s="248"/>
      <x:c r="KVS5906" s="248"/>
      <x:c r="KVT5906" s="248"/>
      <x:c r="KVU5906" s="248"/>
      <x:c r="KVV5906" s="248"/>
      <x:c r="KVW5906" s="248"/>
      <x:c r="KVX5906" s="248"/>
      <x:c r="KVY5906" s="248"/>
      <x:c r="KVZ5906" s="248"/>
      <x:c r="KWA5906" s="248"/>
      <x:c r="KWB5906" s="248"/>
      <x:c r="KWC5906" s="248"/>
      <x:c r="KWD5906" s="248"/>
      <x:c r="KWE5906" s="248"/>
      <x:c r="KWF5906" s="248"/>
      <x:c r="KWG5906" s="248"/>
      <x:c r="KWH5906" s="248"/>
      <x:c r="KWI5906" s="248"/>
      <x:c r="KWJ5906" s="248"/>
      <x:c r="KWK5906" s="248"/>
      <x:c r="KWL5906" s="248"/>
      <x:c r="KWM5906" s="248"/>
      <x:c r="KWN5906" s="248"/>
      <x:c r="KWO5906" s="248"/>
      <x:c r="KWP5906" s="248"/>
      <x:c r="KWQ5906" s="248"/>
      <x:c r="KWR5906" s="248"/>
      <x:c r="KWS5906" s="248"/>
      <x:c r="KWT5906" s="248"/>
      <x:c r="KWU5906" s="248"/>
      <x:c r="KWV5906" s="248"/>
      <x:c r="KWW5906" s="248"/>
      <x:c r="KWX5906" s="248"/>
      <x:c r="KWY5906" s="248"/>
      <x:c r="KWZ5906" s="248"/>
      <x:c r="KXA5906" s="248"/>
      <x:c r="KXB5906" s="248"/>
      <x:c r="KXC5906" s="248"/>
      <x:c r="KXD5906" s="248"/>
      <x:c r="KXE5906" s="248"/>
      <x:c r="KXF5906" s="248"/>
      <x:c r="KXG5906" s="248"/>
      <x:c r="KXH5906" s="248"/>
      <x:c r="KXI5906" s="248"/>
      <x:c r="KXJ5906" s="248"/>
      <x:c r="KXK5906" s="248"/>
      <x:c r="KXL5906" s="248"/>
      <x:c r="KXM5906" s="248"/>
      <x:c r="KXN5906" s="248"/>
      <x:c r="KXO5906" s="248"/>
      <x:c r="KXP5906" s="248"/>
      <x:c r="KXQ5906" s="248"/>
      <x:c r="KXR5906" s="248"/>
      <x:c r="KXS5906" s="248"/>
      <x:c r="KXT5906" s="248"/>
      <x:c r="KXU5906" s="248"/>
      <x:c r="KXV5906" s="248"/>
      <x:c r="KXW5906" s="248"/>
      <x:c r="KXX5906" s="248"/>
      <x:c r="KXY5906" s="248"/>
      <x:c r="KXZ5906" s="248"/>
      <x:c r="KYA5906" s="248"/>
      <x:c r="KYB5906" s="248"/>
      <x:c r="KYC5906" s="248"/>
      <x:c r="KYD5906" s="248"/>
      <x:c r="KYE5906" s="248"/>
      <x:c r="KYF5906" s="248"/>
      <x:c r="KYG5906" s="248"/>
      <x:c r="KYH5906" s="248"/>
      <x:c r="KYI5906" s="248"/>
      <x:c r="KYJ5906" s="248"/>
      <x:c r="KYK5906" s="248"/>
      <x:c r="KYL5906" s="248"/>
      <x:c r="KYM5906" s="248"/>
      <x:c r="KYN5906" s="248"/>
      <x:c r="KYO5906" s="248"/>
      <x:c r="KYP5906" s="248"/>
      <x:c r="KYQ5906" s="248"/>
      <x:c r="KYR5906" s="248"/>
      <x:c r="KYS5906" s="248"/>
      <x:c r="KYT5906" s="248"/>
      <x:c r="KYU5906" s="248"/>
      <x:c r="KYV5906" s="248"/>
      <x:c r="KYW5906" s="248"/>
      <x:c r="KYX5906" s="248"/>
      <x:c r="KYY5906" s="248"/>
      <x:c r="KYZ5906" s="248"/>
      <x:c r="KZA5906" s="248"/>
      <x:c r="KZB5906" s="248"/>
      <x:c r="KZC5906" s="248"/>
      <x:c r="KZD5906" s="248"/>
      <x:c r="KZE5906" s="248"/>
      <x:c r="KZF5906" s="248"/>
      <x:c r="KZG5906" s="248"/>
      <x:c r="KZH5906" s="248"/>
      <x:c r="KZI5906" s="248"/>
      <x:c r="KZJ5906" s="248"/>
      <x:c r="KZK5906" s="248"/>
      <x:c r="KZL5906" s="248"/>
      <x:c r="KZM5906" s="248"/>
      <x:c r="KZN5906" s="248"/>
      <x:c r="KZO5906" s="248"/>
      <x:c r="KZP5906" s="248"/>
      <x:c r="KZQ5906" s="248"/>
      <x:c r="KZR5906" s="248"/>
      <x:c r="KZS5906" s="248"/>
      <x:c r="KZT5906" s="248"/>
      <x:c r="KZU5906" s="248"/>
      <x:c r="KZV5906" s="248"/>
      <x:c r="KZW5906" s="248"/>
      <x:c r="KZX5906" s="248"/>
      <x:c r="KZY5906" s="248"/>
      <x:c r="KZZ5906" s="248"/>
      <x:c r="LAA5906" s="248"/>
      <x:c r="LAB5906" s="248"/>
      <x:c r="LAC5906" s="248"/>
      <x:c r="LAD5906" s="248"/>
      <x:c r="LAE5906" s="248"/>
      <x:c r="LAF5906" s="248"/>
      <x:c r="LAG5906" s="248"/>
      <x:c r="LAH5906" s="248"/>
      <x:c r="LAI5906" s="248"/>
      <x:c r="LAJ5906" s="248"/>
      <x:c r="LAK5906" s="248"/>
      <x:c r="LAL5906" s="248"/>
      <x:c r="LAM5906" s="248"/>
      <x:c r="LAN5906" s="248"/>
      <x:c r="LAO5906" s="248"/>
      <x:c r="LAP5906" s="248"/>
      <x:c r="LAQ5906" s="248"/>
      <x:c r="LAR5906" s="248"/>
      <x:c r="LAS5906" s="248"/>
      <x:c r="LAT5906" s="248"/>
      <x:c r="LAU5906" s="248"/>
      <x:c r="LAV5906" s="248"/>
      <x:c r="LAW5906" s="248"/>
      <x:c r="LAX5906" s="248"/>
      <x:c r="LAY5906" s="248"/>
      <x:c r="LAZ5906" s="248"/>
      <x:c r="LBA5906" s="248"/>
      <x:c r="LBB5906" s="248"/>
      <x:c r="LBC5906" s="248"/>
      <x:c r="LBD5906" s="248"/>
      <x:c r="LBE5906" s="248"/>
      <x:c r="LBF5906" s="248"/>
      <x:c r="LBG5906" s="248"/>
      <x:c r="LBH5906" s="248"/>
      <x:c r="LBI5906" s="248"/>
      <x:c r="LBJ5906" s="248"/>
      <x:c r="LBK5906" s="248"/>
      <x:c r="LBL5906" s="248"/>
      <x:c r="LBM5906" s="248"/>
      <x:c r="LBN5906" s="248"/>
      <x:c r="LBO5906" s="248"/>
      <x:c r="LBP5906" s="248"/>
      <x:c r="LBQ5906" s="248"/>
      <x:c r="LBR5906" s="248"/>
      <x:c r="LBS5906" s="248"/>
      <x:c r="LBT5906" s="248"/>
      <x:c r="LBU5906" s="248"/>
      <x:c r="LBV5906" s="248"/>
      <x:c r="LBW5906" s="248"/>
      <x:c r="LBX5906" s="248"/>
      <x:c r="LBY5906" s="248"/>
      <x:c r="LBZ5906" s="248"/>
      <x:c r="LCA5906" s="248"/>
      <x:c r="LCB5906" s="248"/>
      <x:c r="LCC5906" s="248"/>
      <x:c r="LCD5906" s="248"/>
      <x:c r="LCE5906" s="248"/>
      <x:c r="LCF5906" s="248"/>
      <x:c r="LCG5906" s="248"/>
      <x:c r="LCH5906" s="248"/>
      <x:c r="LCI5906" s="248"/>
      <x:c r="LCJ5906" s="248"/>
      <x:c r="LCK5906" s="248"/>
      <x:c r="LCL5906" s="248"/>
      <x:c r="LCM5906" s="248"/>
      <x:c r="LCN5906" s="248"/>
      <x:c r="LCO5906" s="248"/>
      <x:c r="LCP5906" s="248"/>
      <x:c r="LCQ5906" s="248"/>
      <x:c r="LCR5906" s="248"/>
      <x:c r="LCS5906" s="248"/>
      <x:c r="LCT5906" s="248"/>
      <x:c r="LCU5906" s="248"/>
      <x:c r="LCV5906" s="248"/>
      <x:c r="LCW5906" s="248"/>
      <x:c r="LCX5906" s="248"/>
      <x:c r="LCY5906" s="248"/>
      <x:c r="LCZ5906" s="248"/>
      <x:c r="LDA5906" s="248"/>
      <x:c r="LDB5906" s="248"/>
      <x:c r="LDC5906" s="248"/>
      <x:c r="LDD5906" s="248"/>
      <x:c r="LDE5906" s="248"/>
      <x:c r="LDF5906" s="248"/>
      <x:c r="LDG5906" s="248"/>
      <x:c r="LDH5906" s="248"/>
      <x:c r="LDI5906" s="248"/>
      <x:c r="LDJ5906" s="248"/>
      <x:c r="LDK5906" s="248"/>
      <x:c r="LDL5906" s="248"/>
      <x:c r="LDM5906" s="248"/>
      <x:c r="LDN5906" s="248"/>
      <x:c r="LDO5906" s="248"/>
      <x:c r="LDP5906" s="248"/>
      <x:c r="LDQ5906" s="248"/>
      <x:c r="LDR5906" s="248"/>
      <x:c r="LDS5906" s="248"/>
      <x:c r="LDT5906" s="248"/>
      <x:c r="LDU5906" s="248"/>
      <x:c r="LDV5906" s="248"/>
      <x:c r="LDW5906" s="248"/>
      <x:c r="LDX5906" s="248"/>
      <x:c r="LDY5906" s="248"/>
      <x:c r="LDZ5906" s="248"/>
      <x:c r="LEA5906" s="248"/>
      <x:c r="LEB5906" s="248"/>
      <x:c r="LEC5906" s="248"/>
      <x:c r="LED5906" s="248"/>
      <x:c r="LEE5906" s="248"/>
      <x:c r="LEF5906" s="248"/>
      <x:c r="LEG5906" s="248"/>
      <x:c r="LEH5906" s="248"/>
      <x:c r="LEI5906" s="248"/>
      <x:c r="LEJ5906" s="248"/>
      <x:c r="LEK5906" s="248"/>
      <x:c r="LEL5906" s="248"/>
      <x:c r="LEM5906" s="248"/>
      <x:c r="LEN5906" s="248"/>
      <x:c r="LEO5906" s="248"/>
      <x:c r="LEP5906" s="248"/>
      <x:c r="LEQ5906" s="248"/>
      <x:c r="LER5906" s="248"/>
      <x:c r="LES5906" s="248"/>
      <x:c r="LET5906" s="248"/>
      <x:c r="LEU5906" s="248"/>
      <x:c r="LEV5906" s="248"/>
      <x:c r="LEW5906" s="248"/>
      <x:c r="LEX5906" s="248"/>
      <x:c r="LEY5906" s="248"/>
      <x:c r="LEZ5906" s="248"/>
      <x:c r="LFA5906" s="248"/>
      <x:c r="LFB5906" s="248"/>
      <x:c r="LFC5906" s="248"/>
      <x:c r="LFD5906" s="248"/>
      <x:c r="LFE5906" s="248"/>
      <x:c r="LFF5906" s="248"/>
      <x:c r="LFG5906" s="248"/>
      <x:c r="LFH5906" s="248"/>
      <x:c r="LFI5906" s="248"/>
      <x:c r="LFJ5906" s="248"/>
      <x:c r="LFK5906" s="248"/>
      <x:c r="LFL5906" s="248"/>
      <x:c r="LFM5906" s="248"/>
      <x:c r="LFN5906" s="248"/>
      <x:c r="LFO5906" s="248"/>
      <x:c r="LFP5906" s="248"/>
      <x:c r="LFQ5906" s="248"/>
      <x:c r="LFR5906" s="248"/>
      <x:c r="LFS5906" s="248"/>
      <x:c r="LFT5906" s="248"/>
      <x:c r="LFU5906" s="248"/>
      <x:c r="LFV5906" s="248"/>
      <x:c r="LFW5906" s="248"/>
      <x:c r="LFX5906" s="248"/>
      <x:c r="LFY5906" s="248"/>
      <x:c r="LFZ5906" s="248"/>
      <x:c r="LGA5906" s="248"/>
      <x:c r="LGB5906" s="248"/>
      <x:c r="LGC5906" s="248"/>
      <x:c r="LGD5906" s="248"/>
      <x:c r="LGE5906" s="248"/>
      <x:c r="LGF5906" s="248"/>
      <x:c r="LGG5906" s="248"/>
      <x:c r="LGH5906" s="248"/>
      <x:c r="LGI5906" s="248"/>
      <x:c r="LGJ5906" s="248"/>
      <x:c r="LGK5906" s="248"/>
      <x:c r="LGL5906" s="248"/>
      <x:c r="LGM5906" s="248"/>
      <x:c r="LGN5906" s="248"/>
      <x:c r="LGO5906" s="248"/>
      <x:c r="LGP5906" s="248"/>
      <x:c r="LGQ5906" s="248"/>
      <x:c r="LGR5906" s="248"/>
      <x:c r="LGS5906" s="248"/>
      <x:c r="LGT5906" s="248"/>
      <x:c r="LGU5906" s="248"/>
      <x:c r="LGV5906" s="248"/>
      <x:c r="LGW5906" s="248"/>
      <x:c r="LGX5906" s="248"/>
      <x:c r="LGY5906" s="248"/>
      <x:c r="LGZ5906" s="248"/>
      <x:c r="LHA5906" s="248"/>
      <x:c r="LHB5906" s="248"/>
      <x:c r="LHC5906" s="248"/>
      <x:c r="LHD5906" s="248"/>
      <x:c r="LHE5906" s="248"/>
      <x:c r="LHF5906" s="248"/>
      <x:c r="LHG5906" s="248"/>
      <x:c r="LHH5906" s="248"/>
      <x:c r="LHI5906" s="248"/>
      <x:c r="LHJ5906" s="248"/>
      <x:c r="LHK5906" s="248"/>
      <x:c r="LHL5906" s="248"/>
      <x:c r="LHM5906" s="248"/>
      <x:c r="LHN5906" s="248"/>
      <x:c r="LHO5906" s="248"/>
      <x:c r="LHP5906" s="248"/>
      <x:c r="LHQ5906" s="248"/>
      <x:c r="LHR5906" s="248"/>
      <x:c r="LHS5906" s="248"/>
      <x:c r="LHT5906" s="248"/>
      <x:c r="LHU5906" s="248"/>
      <x:c r="LHV5906" s="248"/>
      <x:c r="LHW5906" s="248"/>
      <x:c r="LHX5906" s="248"/>
      <x:c r="LHY5906" s="248"/>
      <x:c r="LHZ5906" s="248"/>
      <x:c r="LIA5906" s="248"/>
      <x:c r="LIB5906" s="248"/>
      <x:c r="LIC5906" s="248"/>
      <x:c r="LID5906" s="248"/>
      <x:c r="LIE5906" s="248"/>
      <x:c r="LIF5906" s="248"/>
      <x:c r="LIG5906" s="248"/>
      <x:c r="LIH5906" s="248"/>
      <x:c r="LII5906" s="248"/>
      <x:c r="LIJ5906" s="248"/>
      <x:c r="LIK5906" s="248"/>
      <x:c r="LIL5906" s="248"/>
      <x:c r="LIM5906" s="248"/>
      <x:c r="LIN5906" s="248"/>
      <x:c r="LIO5906" s="248"/>
      <x:c r="LIP5906" s="248"/>
      <x:c r="LIQ5906" s="248"/>
      <x:c r="LIR5906" s="248"/>
      <x:c r="LIS5906" s="248"/>
      <x:c r="LIT5906" s="248"/>
      <x:c r="LIU5906" s="248"/>
      <x:c r="LIV5906" s="248"/>
      <x:c r="LIW5906" s="248"/>
      <x:c r="LIX5906" s="248"/>
      <x:c r="LIY5906" s="248"/>
      <x:c r="LIZ5906" s="248"/>
      <x:c r="LJA5906" s="248"/>
      <x:c r="LJB5906" s="248"/>
      <x:c r="LJC5906" s="248"/>
      <x:c r="LJD5906" s="248"/>
      <x:c r="LJE5906" s="248"/>
      <x:c r="LJF5906" s="248"/>
      <x:c r="LJG5906" s="248"/>
      <x:c r="LJH5906" s="248"/>
      <x:c r="LJI5906" s="248"/>
      <x:c r="LJJ5906" s="248"/>
      <x:c r="LJK5906" s="248"/>
      <x:c r="LJL5906" s="248"/>
      <x:c r="LJM5906" s="248"/>
      <x:c r="LJN5906" s="248"/>
      <x:c r="LJO5906" s="248"/>
      <x:c r="LJP5906" s="248"/>
      <x:c r="LJQ5906" s="248"/>
      <x:c r="LJR5906" s="248"/>
      <x:c r="LJS5906" s="248"/>
      <x:c r="LJT5906" s="248"/>
      <x:c r="LJU5906" s="248"/>
      <x:c r="LJV5906" s="248"/>
      <x:c r="LJW5906" s="248"/>
      <x:c r="LJX5906" s="248"/>
      <x:c r="LJY5906" s="248"/>
      <x:c r="LJZ5906" s="248"/>
      <x:c r="LKA5906" s="248"/>
      <x:c r="LKB5906" s="248"/>
      <x:c r="LKC5906" s="248"/>
      <x:c r="LKD5906" s="248"/>
      <x:c r="LKE5906" s="248"/>
      <x:c r="LKF5906" s="248"/>
      <x:c r="LKG5906" s="248"/>
      <x:c r="LKH5906" s="248"/>
      <x:c r="LKI5906" s="248"/>
      <x:c r="LKJ5906" s="248"/>
      <x:c r="LKK5906" s="248"/>
      <x:c r="LKL5906" s="248"/>
      <x:c r="LKM5906" s="248"/>
      <x:c r="LKN5906" s="248"/>
      <x:c r="LKO5906" s="248"/>
      <x:c r="LKP5906" s="248"/>
      <x:c r="LKQ5906" s="248"/>
      <x:c r="LKR5906" s="248"/>
      <x:c r="LKS5906" s="248"/>
      <x:c r="LKT5906" s="248"/>
      <x:c r="LKU5906" s="248"/>
      <x:c r="LKV5906" s="248"/>
      <x:c r="LKW5906" s="248"/>
      <x:c r="LKX5906" s="248"/>
      <x:c r="LKY5906" s="248"/>
      <x:c r="LKZ5906" s="248"/>
      <x:c r="LLA5906" s="248"/>
      <x:c r="LLB5906" s="248"/>
      <x:c r="LLC5906" s="248"/>
      <x:c r="LLD5906" s="248"/>
      <x:c r="LLE5906" s="248"/>
      <x:c r="LLF5906" s="248"/>
      <x:c r="LLG5906" s="248"/>
      <x:c r="LLH5906" s="248"/>
      <x:c r="LLI5906" s="248"/>
      <x:c r="LLJ5906" s="248"/>
      <x:c r="LLK5906" s="248"/>
      <x:c r="LLL5906" s="248"/>
      <x:c r="LLM5906" s="248"/>
      <x:c r="LLN5906" s="248"/>
      <x:c r="LLO5906" s="248"/>
      <x:c r="LLP5906" s="248"/>
      <x:c r="LLQ5906" s="248"/>
      <x:c r="LLR5906" s="248"/>
      <x:c r="LLS5906" s="248"/>
      <x:c r="LLT5906" s="248"/>
      <x:c r="LLU5906" s="248"/>
      <x:c r="LLV5906" s="248"/>
      <x:c r="LLW5906" s="248"/>
      <x:c r="LLX5906" s="248"/>
      <x:c r="LLY5906" s="248"/>
      <x:c r="LLZ5906" s="248"/>
      <x:c r="LMA5906" s="248"/>
      <x:c r="LMB5906" s="248"/>
      <x:c r="LMC5906" s="248"/>
      <x:c r="LMD5906" s="248"/>
      <x:c r="LME5906" s="248"/>
      <x:c r="LMF5906" s="248"/>
      <x:c r="LMG5906" s="248"/>
      <x:c r="LMH5906" s="248"/>
      <x:c r="LMI5906" s="248"/>
      <x:c r="LMJ5906" s="248"/>
      <x:c r="LMK5906" s="248"/>
      <x:c r="LML5906" s="248"/>
      <x:c r="LMM5906" s="248"/>
      <x:c r="LMN5906" s="248"/>
      <x:c r="LMO5906" s="248"/>
      <x:c r="LMP5906" s="248"/>
      <x:c r="LMQ5906" s="248"/>
      <x:c r="LMR5906" s="248"/>
      <x:c r="LMS5906" s="248"/>
      <x:c r="LMT5906" s="248"/>
      <x:c r="LMU5906" s="248"/>
      <x:c r="LMV5906" s="248"/>
      <x:c r="LMW5906" s="248"/>
      <x:c r="LMX5906" s="248"/>
      <x:c r="LMY5906" s="248"/>
      <x:c r="LMZ5906" s="248"/>
      <x:c r="LNA5906" s="248"/>
      <x:c r="LNB5906" s="248"/>
      <x:c r="LNC5906" s="248"/>
      <x:c r="LND5906" s="248"/>
      <x:c r="LNE5906" s="248"/>
      <x:c r="LNF5906" s="248"/>
      <x:c r="LNG5906" s="248"/>
      <x:c r="LNH5906" s="248"/>
      <x:c r="LNI5906" s="248"/>
      <x:c r="LNJ5906" s="248"/>
      <x:c r="LNK5906" s="248"/>
      <x:c r="LNL5906" s="248"/>
      <x:c r="LNM5906" s="248"/>
      <x:c r="LNN5906" s="248"/>
      <x:c r="LNO5906" s="248"/>
      <x:c r="LNP5906" s="248"/>
      <x:c r="LNQ5906" s="248"/>
      <x:c r="LNR5906" s="248"/>
      <x:c r="LNS5906" s="248"/>
      <x:c r="LNT5906" s="248"/>
      <x:c r="LNU5906" s="248"/>
      <x:c r="LNV5906" s="248"/>
      <x:c r="LNW5906" s="248"/>
      <x:c r="LNX5906" s="248"/>
      <x:c r="LNY5906" s="248"/>
      <x:c r="LNZ5906" s="248"/>
      <x:c r="LOA5906" s="248"/>
      <x:c r="LOB5906" s="248"/>
      <x:c r="LOC5906" s="248"/>
      <x:c r="LOD5906" s="248"/>
      <x:c r="LOE5906" s="248"/>
      <x:c r="LOF5906" s="248"/>
      <x:c r="LOG5906" s="248"/>
      <x:c r="LOH5906" s="248"/>
      <x:c r="LOI5906" s="248"/>
      <x:c r="LOJ5906" s="248"/>
      <x:c r="LOK5906" s="248"/>
      <x:c r="LOL5906" s="248"/>
      <x:c r="LOM5906" s="248"/>
      <x:c r="LON5906" s="248"/>
      <x:c r="LOO5906" s="248"/>
      <x:c r="LOP5906" s="248"/>
      <x:c r="LOQ5906" s="248"/>
      <x:c r="LOR5906" s="248"/>
      <x:c r="LOS5906" s="248"/>
      <x:c r="LOT5906" s="248"/>
      <x:c r="LOU5906" s="248"/>
      <x:c r="LOV5906" s="248"/>
      <x:c r="LOW5906" s="248"/>
      <x:c r="LOX5906" s="248"/>
      <x:c r="LOY5906" s="248"/>
      <x:c r="LOZ5906" s="248"/>
      <x:c r="LPA5906" s="248"/>
      <x:c r="LPB5906" s="248"/>
      <x:c r="LPC5906" s="248"/>
      <x:c r="LPD5906" s="248"/>
      <x:c r="LPE5906" s="248"/>
      <x:c r="LPF5906" s="248"/>
      <x:c r="LPG5906" s="248"/>
      <x:c r="LPH5906" s="248"/>
      <x:c r="LPI5906" s="248"/>
      <x:c r="LPJ5906" s="248"/>
      <x:c r="LPK5906" s="248"/>
      <x:c r="LPL5906" s="248"/>
      <x:c r="LPM5906" s="248"/>
      <x:c r="LPN5906" s="248"/>
      <x:c r="LPO5906" s="248"/>
      <x:c r="LPP5906" s="248"/>
      <x:c r="LPQ5906" s="248"/>
      <x:c r="LPR5906" s="248"/>
      <x:c r="LPS5906" s="248"/>
      <x:c r="LPT5906" s="248"/>
      <x:c r="LPU5906" s="248"/>
      <x:c r="LPV5906" s="248"/>
      <x:c r="LPW5906" s="248"/>
      <x:c r="LPX5906" s="248"/>
      <x:c r="LPY5906" s="248"/>
      <x:c r="LPZ5906" s="248"/>
      <x:c r="LQA5906" s="248"/>
      <x:c r="LQB5906" s="248"/>
      <x:c r="LQC5906" s="248"/>
      <x:c r="LQD5906" s="248"/>
      <x:c r="LQE5906" s="248"/>
      <x:c r="LQF5906" s="248"/>
      <x:c r="LQG5906" s="248"/>
      <x:c r="LQH5906" s="248"/>
      <x:c r="LQI5906" s="248"/>
      <x:c r="LQJ5906" s="248"/>
      <x:c r="LQK5906" s="248"/>
      <x:c r="LQL5906" s="248"/>
      <x:c r="LQM5906" s="248"/>
      <x:c r="LQN5906" s="248"/>
      <x:c r="LQO5906" s="248"/>
      <x:c r="LQP5906" s="248"/>
      <x:c r="LQQ5906" s="248"/>
      <x:c r="LQR5906" s="248"/>
      <x:c r="LQS5906" s="248"/>
      <x:c r="LQT5906" s="248"/>
      <x:c r="LQU5906" s="248"/>
      <x:c r="LQV5906" s="248"/>
      <x:c r="LQW5906" s="248"/>
      <x:c r="LQX5906" s="248"/>
      <x:c r="LQY5906" s="248"/>
      <x:c r="LQZ5906" s="248"/>
      <x:c r="LRA5906" s="248"/>
      <x:c r="LRB5906" s="248"/>
      <x:c r="LRC5906" s="248"/>
      <x:c r="LRD5906" s="248"/>
      <x:c r="LRE5906" s="248"/>
      <x:c r="LRF5906" s="248"/>
      <x:c r="LRG5906" s="248"/>
      <x:c r="LRH5906" s="248"/>
      <x:c r="LRI5906" s="248"/>
      <x:c r="LRJ5906" s="248"/>
      <x:c r="LRK5906" s="248"/>
      <x:c r="LRL5906" s="248"/>
      <x:c r="LRM5906" s="248"/>
      <x:c r="LRN5906" s="248"/>
      <x:c r="LRO5906" s="248"/>
      <x:c r="LRP5906" s="248"/>
      <x:c r="LRQ5906" s="248"/>
      <x:c r="LRR5906" s="248"/>
      <x:c r="LRS5906" s="248"/>
      <x:c r="LRT5906" s="248"/>
      <x:c r="LRU5906" s="248"/>
      <x:c r="LRV5906" s="248"/>
      <x:c r="LRW5906" s="248"/>
      <x:c r="LRX5906" s="248"/>
      <x:c r="LRY5906" s="248"/>
      <x:c r="LRZ5906" s="248"/>
      <x:c r="LSA5906" s="248"/>
      <x:c r="LSB5906" s="248"/>
      <x:c r="LSC5906" s="248"/>
      <x:c r="LSD5906" s="248"/>
      <x:c r="LSE5906" s="248"/>
      <x:c r="LSF5906" s="248"/>
      <x:c r="LSG5906" s="248"/>
      <x:c r="LSH5906" s="248"/>
      <x:c r="LSI5906" s="248"/>
      <x:c r="LSJ5906" s="248"/>
      <x:c r="LSK5906" s="248"/>
      <x:c r="LSL5906" s="248"/>
      <x:c r="LSM5906" s="248"/>
      <x:c r="LSN5906" s="248"/>
      <x:c r="LSO5906" s="248"/>
      <x:c r="LSP5906" s="248"/>
      <x:c r="LSQ5906" s="248"/>
      <x:c r="LSR5906" s="248"/>
      <x:c r="LSS5906" s="248"/>
      <x:c r="LST5906" s="248"/>
      <x:c r="LSU5906" s="248"/>
      <x:c r="LSV5906" s="248"/>
      <x:c r="LSW5906" s="248"/>
      <x:c r="LSX5906" s="248"/>
      <x:c r="LSY5906" s="248"/>
      <x:c r="LSZ5906" s="248"/>
      <x:c r="LTA5906" s="248"/>
      <x:c r="LTB5906" s="248"/>
      <x:c r="LTC5906" s="248"/>
      <x:c r="LTD5906" s="248"/>
      <x:c r="LTE5906" s="248"/>
      <x:c r="LTF5906" s="248"/>
      <x:c r="LTG5906" s="248"/>
      <x:c r="LTH5906" s="248"/>
      <x:c r="LTI5906" s="248"/>
      <x:c r="LTJ5906" s="248"/>
      <x:c r="LTK5906" s="248"/>
      <x:c r="LTL5906" s="248"/>
      <x:c r="LTM5906" s="248"/>
      <x:c r="LTN5906" s="248"/>
      <x:c r="LTO5906" s="248"/>
      <x:c r="LTP5906" s="248"/>
      <x:c r="LTQ5906" s="248"/>
      <x:c r="LTR5906" s="248"/>
      <x:c r="LTS5906" s="248"/>
      <x:c r="LTT5906" s="248"/>
      <x:c r="LTU5906" s="248"/>
      <x:c r="LTV5906" s="248"/>
      <x:c r="LTW5906" s="248"/>
      <x:c r="LTX5906" s="248"/>
      <x:c r="LTY5906" s="248"/>
      <x:c r="LTZ5906" s="248"/>
      <x:c r="LUA5906" s="248"/>
      <x:c r="LUB5906" s="248"/>
      <x:c r="LUC5906" s="248"/>
      <x:c r="LUD5906" s="248"/>
      <x:c r="LUE5906" s="248"/>
      <x:c r="LUF5906" s="248"/>
      <x:c r="LUG5906" s="248"/>
      <x:c r="LUH5906" s="248"/>
      <x:c r="LUI5906" s="248"/>
      <x:c r="LUJ5906" s="248"/>
      <x:c r="LUK5906" s="248"/>
      <x:c r="LUL5906" s="248"/>
      <x:c r="LUM5906" s="248"/>
      <x:c r="LUN5906" s="248"/>
      <x:c r="LUO5906" s="248"/>
      <x:c r="LUP5906" s="248"/>
      <x:c r="LUQ5906" s="248"/>
      <x:c r="LUR5906" s="248"/>
      <x:c r="LUS5906" s="248"/>
      <x:c r="LUT5906" s="248"/>
      <x:c r="LUU5906" s="248"/>
      <x:c r="LUV5906" s="248"/>
      <x:c r="LUW5906" s="248"/>
      <x:c r="LUX5906" s="248"/>
      <x:c r="LUY5906" s="248"/>
      <x:c r="LUZ5906" s="248"/>
      <x:c r="LVA5906" s="248"/>
      <x:c r="LVB5906" s="248"/>
      <x:c r="LVC5906" s="248"/>
      <x:c r="LVD5906" s="248"/>
      <x:c r="LVE5906" s="248"/>
      <x:c r="LVF5906" s="248"/>
      <x:c r="LVG5906" s="248"/>
      <x:c r="LVH5906" s="248"/>
      <x:c r="LVI5906" s="248"/>
      <x:c r="LVJ5906" s="248"/>
      <x:c r="LVK5906" s="248"/>
      <x:c r="LVL5906" s="248"/>
      <x:c r="LVM5906" s="248"/>
      <x:c r="LVN5906" s="248"/>
      <x:c r="LVO5906" s="248"/>
      <x:c r="LVP5906" s="248"/>
      <x:c r="LVQ5906" s="248"/>
      <x:c r="LVR5906" s="248"/>
      <x:c r="LVS5906" s="248"/>
      <x:c r="LVT5906" s="248"/>
      <x:c r="LVU5906" s="248"/>
      <x:c r="LVV5906" s="248"/>
      <x:c r="LVW5906" s="248"/>
      <x:c r="LVX5906" s="248"/>
      <x:c r="LVY5906" s="248"/>
      <x:c r="LVZ5906" s="248"/>
      <x:c r="LWA5906" s="248"/>
      <x:c r="LWB5906" s="248"/>
      <x:c r="LWC5906" s="248"/>
      <x:c r="LWD5906" s="248"/>
      <x:c r="LWE5906" s="248"/>
      <x:c r="LWF5906" s="248"/>
      <x:c r="LWG5906" s="248"/>
      <x:c r="LWH5906" s="248"/>
      <x:c r="LWI5906" s="248"/>
      <x:c r="LWJ5906" s="248"/>
      <x:c r="LWK5906" s="248"/>
      <x:c r="LWL5906" s="248"/>
      <x:c r="LWM5906" s="248"/>
      <x:c r="LWN5906" s="248"/>
      <x:c r="LWO5906" s="248"/>
      <x:c r="LWP5906" s="248"/>
      <x:c r="LWQ5906" s="248"/>
      <x:c r="LWR5906" s="248"/>
      <x:c r="LWS5906" s="248"/>
      <x:c r="LWT5906" s="248"/>
      <x:c r="LWU5906" s="248"/>
      <x:c r="LWV5906" s="248"/>
      <x:c r="LWW5906" s="248"/>
      <x:c r="LWX5906" s="248"/>
      <x:c r="LWY5906" s="248"/>
      <x:c r="LWZ5906" s="248"/>
      <x:c r="LXA5906" s="248"/>
      <x:c r="LXB5906" s="248"/>
      <x:c r="LXC5906" s="248"/>
      <x:c r="LXD5906" s="248"/>
      <x:c r="LXE5906" s="248"/>
      <x:c r="LXF5906" s="248"/>
      <x:c r="LXG5906" s="248"/>
      <x:c r="LXH5906" s="248"/>
      <x:c r="LXI5906" s="248"/>
      <x:c r="LXJ5906" s="248"/>
      <x:c r="LXK5906" s="248"/>
      <x:c r="LXL5906" s="248"/>
      <x:c r="LXM5906" s="248"/>
      <x:c r="LXN5906" s="248"/>
      <x:c r="LXO5906" s="248"/>
      <x:c r="LXP5906" s="248"/>
      <x:c r="LXQ5906" s="248"/>
      <x:c r="LXR5906" s="248"/>
      <x:c r="LXS5906" s="248"/>
      <x:c r="LXT5906" s="248"/>
      <x:c r="LXU5906" s="248"/>
      <x:c r="LXV5906" s="248"/>
      <x:c r="LXW5906" s="248"/>
      <x:c r="LXX5906" s="248"/>
      <x:c r="LXY5906" s="248"/>
      <x:c r="LXZ5906" s="248"/>
      <x:c r="LYA5906" s="248"/>
      <x:c r="LYB5906" s="248"/>
      <x:c r="LYC5906" s="248"/>
      <x:c r="LYD5906" s="248"/>
      <x:c r="LYE5906" s="248"/>
      <x:c r="LYF5906" s="248"/>
      <x:c r="LYG5906" s="248"/>
      <x:c r="LYH5906" s="248"/>
      <x:c r="LYI5906" s="248"/>
      <x:c r="LYJ5906" s="248"/>
      <x:c r="LYK5906" s="248"/>
      <x:c r="LYL5906" s="248"/>
      <x:c r="LYM5906" s="248"/>
      <x:c r="LYN5906" s="248"/>
      <x:c r="LYO5906" s="248"/>
      <x:c r="LYP5906" s="248"/>
      <x:c r="LYQ5906" s="248"/>
      <x:c r="LYR5906" s="248"/>
      <x:c r="LYS5906" s="248"/>
      <x:c r="LYT5906" s="248"/>
      <x:c r="LYU5906" s="248"/>
      <x:c r="LYV5906" s="248"/>
      <x:c r="LYW5906" s="248"/>
      <x:c r="LYX5906" s="248"/>
      <x:c r="LYY5906" s="248"/>
      <x:c r="LYZ5906" s="248"/>
      <x:c r="LZA5906" s="248"/>
      <x:c r="LZB5906" s="248"/>
      <x:c r="LZC5906" s="248"/>
      <x:c r="LZD5906" s="248"/>
      <x:c r="LZE5906" s="248"/>
      <x:c r="LZF5906" s="248"/>
      <x:c r="LZG5906" s="248"/>
      <x:c r="LZH5906" s="248"/>
      <x:c r="LZI5906" s="248"/>
      <x:c r="LZJ5906" s="248"/>
      <x:c r="LZK5906" s="248"/>
      <x:c r="LZL5906" s="248"/>
      <x:c r="LZM5906" s="248"/>
      <x:c r="LZN5906" s="248"/>
      <x:c r="LZO5906" s="248"/>
      <x:c r="LZP5906" s="248"/>
      <x:c r="LZQ5906" s="248"/>
      <x:c r="LZR5906" s="248"/>
      <x:c r="LZS5906" s="248"/>
      <x:c r="LZT5906" s="248"/>
      <x:c r="LZU5906" s="248"/>
      <x:c r="LZV5906" s="248"/>
      <x:c r="LZW5906" s="248"/>
      <x:c r="LZX5906" s="248"/>
      <x:c r="LZY5906" s="248"/>
      <x:c r="LZZ5906" s="248"/>
      <x:c r="MAA5906" s="248"/>
      <x:c r="MAB5906" s="248"/>
      <x:c r="MAC5906" s="248"/>
      <x:c r="MAD5906" s="248"/>
      <x:c r="MAE5906" s="248"/>
      <x:c r="MAF5906" s="248"/>
      <x:c r="MAG5906" s="248"/>
      <x:c r="MAH5906" s="248"/>
      <x:c r="MAI5906" s="248"/>
      <x:c r="MAJ5906" s="248"/>
      <x:c r="MAK5906" s="248"/>
      <x:c r="MAL5906" s="248"/>
      <x:c r="MAM5906" s="248"/>
      <x:c r="MAN5906" s="248"/>
      <x:c r="MAO5906" s="248"/>
      <x:c r="MAP5906" s="248"/>
      <x:c r="MAQ5906" s="248"/>
      <x:c r="MAR5906" s="248"/>
      <x:c r="MAS5906" s="248"/>
      <x:c r="MAT5906" s="248"/>
      <x:c r="MAU5906" s="248"/>
      <x:c r="MAV5906" s="248"/>
      <x:c r="MAW5906" s="248"/>
      <x:c r="MAX5906" s="248"/>
      <x:c r="MAY5906" s="248"/>
      <x:c r="MAZ5906" s="248"/>
      <x:c r="MBA5906" s="248"/>
      <x:c r="MBB5906" s="248"/>
      <x:c r="MBC5906" s="248"/>
      <x:c r="MBD5906" s="248"/>
      <x:c r="MBE5906" s="248"/>
      <x:c r="MBF5906" s="248"/>
      <x:c r="MBG5906" s="248"/>
      <x:c r="MBH5906" s="248"/>
      <x:c r="MBI5906" s="248"/>
      <x:c r="MBJ5906" s="248"/>
      <x:c r="MBK5906" s="248"/>
      <x:c r="MBL5906" s="248"/>
      <x:c r="MBM5906" s="248"/>
      <x:c r="MBN5906" s="248"/>
      <x:c r="MBO5906" s="248"/>
      <x:c r="MBP5906" s="248"/>
      <x:c r="MBQ5906" s="248"/>
      <x:c r="MBR5906" s="248"/>
      <x:c r="MBS5906" s="248"/>
      <x:c r="MBT5906" s="248"/>
      <x:c r="MBU5906" s="248"/>
      <x:c r="MBV5906" s="248"/>
      <x:c r="MBW5906" s="248"/>
      <x:c r="MBX5906" s="248"/>
      <x:c r="MBY5906" s="248"/>
      <x:c r="MBZ5906" s="248"/>
      <x:c r="MCA5906" s="248"/>
      <x:c r="MCB5906" s="248"/>
      <x:c r="MCC5906" s="248"/>
      <x:c r="MCD5906" s="248"/>
      <x:c r="MCE5906" s="248"/>
      <x:c r="MCF5906" s="248"/>
      <x:c r="MCG5906" s="248"/>
      <x:c r="MCH5906" s="248"/>
      <x:c r="MCI5906" s="248"/>
      <x:c r="MCJ5906" s="248"/>
      <x:c r="MCK5906" s="248"/>
      <x:c r="MCL5906" s="248"/>
      <x:c r="MCM5906" s="248"/>
      <x:c r="MCN5906" s="248"/>
      <x:c r="MCO5906" s="248"/>
      <x:c r="MCP5906" s="248"/>
      <x:c r="MCQ5906" s="248"/>
      <x:c r="MCR5906" s="248"/>
      <x:c r="MCS5906" s="248"/>
      <x:c r="MCT5906" s="248"/>
      <x:c r="MCU5906" s="248"/>
      <x:c r="MCV5906" s="248"/>
      <x:c r="MCW5906" s="248"/>
      <x:c r="MCX5906" s="248"/>
      <x:c r="MCY5906" s="248"/>
      <x:c r="MCZ5906" s="248"/>
      <x:c r="MDA5906" s="248"/>
      <x:c r="MDB5906" s="248"/>
      <x:c r="MDC5906" s="248"/>
      <x:c r="MDD5906" s="248"/>
      <x:c r="MDE5906" s="248"/>
      <x:c r="MDF5906" s="248"/>
      <x:c r="MDG5906" s="248"/>
      <x:c r="MDH5906" s="248"/>
      <x:c r="MDI5906" s="248"/>
      <x:c r="MDJ5906" s="248"/>
      <x:c r="MDK5906" s="248"/>
      <x:c r="MDL5906" s="248"/>
      <x:c r="MDM5906" s="248"/>
      <x:c r="MDN5906" s="248"/>
      <x:c r="MDO5906" s="248"/>
      <x:c r="MDP5906" s="248"/>
      <x:c r="MDQ5906" s="248"/>
      <x:c r="MDR5906" s="248"/>
      <x:c r="MDS5906" s="248"/>
      <x:c r="MDT5906" s="248"/>
      <x:c r="MDU5906" s="248"/>
      <x:c r="MDV5906" s="248"/>
      <x:c r="MDW5906" s="248"/>
      <x:c r="MDX5906" s="248"/>
      <x:c r="MDY5906" s="248"/>
      <x:c r="MDZ5906" s="248"/>
      <x:c r="MEA5906" s="248"/>
      <x:c r="MEB5906" s="248"/>
      <x:c r="MEC5906" s="248"/>
      <x:c r="MED5906" s="248"/>
      <x:c r="MEE5906" s="248"/>
      <x:c r="MEF5906" s="248"/>
      <x:c r="MEG5906" s="248"/>
      <x:c r="MEH5906" s="248"/>
      <x:c r="MEI5906" s="248"/>
      <x:c r="MEJ5906" s="248"/>
      <x:c r="MEK5906" s="248"/>
      <x:c r="MEL5906" s="248"/>
      <x:c r="MEM5906" s="248"/>
      <x:c r="MEN5906" s="248"/>
      <x:c r="MEO5906" s="248"/>
      <x:c r="MEP5906" s="248"/>
      <x:c r="MEQ5906" s="248"/>
      <x:c r="MER5906" s="248"/>
      <x:c r="MES5906" s="248"/>
      <x:c r="MET5906" s="248"/>
      <x:c r="MEU5906" s="248"/>
      <x:c r="MEV5906" s="248"/>
      <x:c r="MEW5906" s="248"/>
      <x:c r="MEX5906" s="248"/>
      <x:c r="MEY5906" s="248"/>
      <x:c r="MEZ5906" s="248"/>
      <x:c r="MFA5906" s="248"/>
      <x:c r="MFB5906" s="248"/>
      <x:c r="MFC5906" s="248"/>
      <x:c r="MFD5906" s="248"/>
      <x:c r="MFE5906" s="248"/>
      <x:c r="MFF5906" s="248"/>
      <x:c r="MFG5906" s="248"/>
      <x:c r="MFH5906" s="248"/>
      <x:c r="MFI5906" s="248"/>
      <x:c r="MFJ5906" s="248"/>
      <x:c r="MFK5906" s="248"/>
      <x:c r="MFL5906" s="248"/>
      <x:c r="MFM5906" s="248"/>
      <x:c r="MFN5906" s="248"/>
      <x:c r="MFO5906" s="248"/>
      <x:c r="MFP5906" s="248"/>
      <x:c r="MFQ5906" s="248"/>
      <x:c r="MFR5906" s="248"/>
      <x:c r="MFS5906" s="248"/>
      <x:c r="MFT5906" s="248"/>
      <x:c r="MFU5906" s="248"/>
      <x:c r="MFV5906" s="248"/>
      <x:c r="MFW5906" s="248"/>
      <x:c r="MFX5906" s="248"/>
      <x:c r="MFY5906" s="248"/>
      <x:c r="MFZ5906" s="248"/>
      <x:c r="MGA5906" s="248"/>
      <x:c r="MGB5906" s="248"/>
      <x:c r="MGC5906" s="248"/>
      <x:c r="MGD5906" s="248"/>
      <x:c r="MGE5906" s="248"/>
      <x:c r="MGF5906" s="248"/>
      <x:c r="MGG5906" s="248"/>
      <x:c r="MGH5906" s="248"/>
      <x:c r="MGI5906" s="248"/>
      <x:c r="MGJ5906" s="248"/>
      <x:c r="MGK5906" s="248"/>
      <x:c r="MGL5906" s="248"/>
      <x:c r="MGM5906" s="248"/>
      <x:c r="MGN5906" s="248"/>
      <x:c r="MGO5906" s="248"/>
      <x:c r="MGP5906" s="248"/>
      <x:c r="MGQ5906" s="248"/>
      <x:c r="MGR5906" s="248"/>
      <x:c r="MGS5906" s="248"/>
      <x:c r="MGT5906" s="248"/>
      <x:c r="MGU5906" s="248"/>
      <x:c r="MGV5906" s="248"/>
      <x:c r="MGW5906" s="248"/>
      <x:c r="MGX5906" s="248"/>
      <x:c r="MGY5906" s="248"/>
      <x:c r="MGZ5906" s="248"/>
      <x:c r="MHA5906" s="248"/>
      <x:c r="MHB5906" s="248"/>
      <x:c r="MHC5906" s="248"/>
      <x:c r="MHD5906" s="248"/>
      <x:c r="MHE5906" s="248"/>
      <x:c r="MHF5906" s="248"/>
      <x:c r="MHG5906" s="248"/>
      <x:c r="MHH5906" s="248"/>
      <x:c r="MHI5906" s="248"/>
      <x:c r="MHJ5906" s="248"/>
      <x:c r="MHK5906" s="248"/>
      <x:c r="MHL5906" s="248"/>
      <x:c r="MHM5906" s="248"/>
      <x:c r="MHN5906" s="248"/>
      <x:c r="MHO5906" s="248"/>
      <x:c r="MHP5906" s="248"/>
      <x:c r="MHQ5906" s="248"/>
      <x:c r="MHR5906" s="248"/>
      <x:c r="MHS5906" s="248"/>
      <x:c r="MHT5906" s="248"/>
      <x:c r="MHU5906" s="248"/>
      <x:c r="MHV5906" s="248"/>
      <x:c r="MHW5906" s="248"/>
      <x:c r="MHX5906" s="248"/>
      <x:c r="MHY5906" s="248"/>
      <x:c r="MHZ5906" s="248"/>
      <x:c r="MIA5906" s="248"/>
      <x:c r="MIB5906" s="248"/>
      <x:c r="MIC5906" s="248"/>
      <x:c r="MID5906" s="248"/>
      <x:c r="MIE5906" s="248"/>
      <x:c r="MIF5906" s="248"/>
      <x:c r="MIG5906" s="248"/>
      <x:c r="MIH5906" s="248"/>
      <x:c r="MII5906" s="248"/>
      <x:c r="MIJ5906" s="248"/>
      <x:c r="MIK5906" s="248"/>
      <x:c r="MIL5906" s="248"/>
      <x:c r="MIM5906" s="248"/>
      <x:c r="MIN5906" s="248"/>
      <x:c r="MIO5906" s="248"/>
      <x:c r="MIP5906" s="248"/>
      <x:c r="MIQ5906" s="248"/>
      <x:c r="MIR5906" s="248"/>
      <x:c r="MIS5906" s="248"/>
      <x:c r="MIT5906" s="248"/>
      <x:c r="MIU5906" s="248"/>
      <x:c r="MIV5906" s="248"/>
      <x:c r="MIW5906" s="248"/>
      <x:c r="MIX5906" s="248"/>
      <x:c r="MIY5906" s="248"/>
      <x:c r="MIZ5906" s="248"/>
      <x:c r="MJA5906" s="248"/>
      <x:c r="MJB5906" s="248"/>
      <x:c r="MJC5906" s="248"/>
      <x:c r="MJD5906" s="248"/>
      <x:c r="MJE5906" s="248"/>
      <x:c r="MJF5906" s="248"/>
      <x:c r="MJG5906" s="248"/>
      <x:c r="MJH5906" s="248"/>
      <x:c r="MJI5906" s="248"/>
      <x:c r="MJJ5906" s="248"/>
      <x:c r="MJK5906" s="248"/>
      <x:c r="MJL5906" s="248"/>
      <x:c r="MJM5906" s="248"/>
      <x:c r="MJN5906" s="248"/>
      <x:c r="MJO5906" s="248"/>
      <x:c r="MJP5906" s="248"/>
      <x:c r="MJQ5906" s="248"/>
      <x:c r="MJR5906" s="248"/>
      <x:c r="MJS5906" s="248"/>
      <x:c r="MJT5906" s="248"/>
      <x:c r="MJU5906" s="248"/>
      <x:c r="MJV5906" s="248"/>
      <x:c r="MJW5906" s="248"/>
      <x:c r="MJX5906" s="248"/>
      <x:c r="MJY5906" s="248"/>
      <x:c r="MJZ5906" s="248"/>
      <x:c r="MKA5906" s="248"/>
      <x:c r="MKB5906" s="248"/>
      <x:c r="MKC5906" s="248"/>
      <x:c r="MKD5906" s="248"/>
      <x:c r="MKE5906" s="248"/>
      <x:c r="MKF5906" s="248"/>
      <x:c r="MKG5906" s="248"/>
      <x:c r="MKH5906" s="248"/>
      <x:c r="MKI5906" s="248"/>
      <x:c r="MKJ5906" s="248"/>
      <x:c r="MKK5906" s="248"/>
      <x:c r="MKL5906" s="248"/>
      <x:c r="MKM5906" s="248"/>
      <x:c r="MKN5906" s="248"/>
      <x:c r="MKO5906" s="248"/>
      <x:c r="MKP5906" s="248"/>
      <x:c r="MKQ5906" s="248"/>
      <x:c r="MKR5906" s="248"/>
      <x:c r="MKS5906" s="248"/>
      <x:c r="MKT5906" s="248"/>
      <x:c r="MKU5906" s="248"/>
      <x:c r="MKV5906" s="248"/>
      <x:c r="MKW5906" s="248"/>
      <x:c r="MKX5906" s="248"/>
      <x:c r="MKY5906" s="248"/>
      <x:c r="MKZ5906" s="248"/>
      <x:c r="MLA5906" s="248"/>
      <x:c r="MLB5906" s="248"/>
      <x:c r="MLC5906" s="248"/>
      <x:c r="MLD5906" s="248"/>
      <x:c r="MLE5906" s="248"/>
      <x:c r="MLF5906" s="248"/>
      <x:c r="MLG5906" s="248"/>
      <x:c r="MLH5906" s="248"/>
      <x:c r="MLI5906" s="248"/>
      <x:c r="MLJ5906" s="248"/>
      <x:c r="MLK5906" s="248"/>
      <x:c r="MLL5906" s="248"/>
      <x:c r="MLM5906" s="248"/>
      <x:c r="MLN5906" s="248"/>
      <x:c r="MLO5906" s="248"/>
      <x:c r="MLP5906" s="248"/>
      <x:c r="MLQ5906" s="248"/>
      <x:c r="MLR5906" s="248"/>
      <x:c r="MLS5906" s="248"/>
      <x:c r="MLT5906" s="248"/>
      <x:c r="MLU5906" s="248"/>
      <x:c r="MLV5906" s="248"/>
      <x:c r="MLW5906" s="248"/>
      <x:c r="MLX5906" s="248"/>
      <x:c r="MLY5906" s="248"/>
      <x:c r="MLZ5906" s="248"/>
      <x:c r="MMA5906" s="248"/>
      <x:c r="MMB5906" s="248"/>
      <x:c r="MMC5906" s="248"/>
      <x:c r="MMD5906" s="248"/>
      <x:c r="MME5906" s="248"/>
      <x:c r="MMF5906" s="248"/>
      <x:c r="MMG5906" s="248"/>
      <x:c r="MMH5906" s="248"/>
      <x:c r="MMI5906" s="248"/>
      <x:c r="MMJ5906" s="248"/>
      <x:c r="MMK5906" s="248"/>
      <x:c r="MML5906" s="248"/>
      <x:c r="MMM5906" s="248"/>
      <x:c r="MMN5906" s="248"/>
      <x:c r="MMO5906" s="248"/>
      <x:c r="MMP5906" s="248"/>
      <x:c r="MMQ5906" s="248"/>
      <x:c r="MMR5906" s="248"/>
      <x:c r="MMS5906" s="248"/>
      <x:c r="MMT5906" s="248"/>
      <x:c r="MMU5906" s="248"/>
      <x:c r="MMV5906" s="248"/>
      <x:c r="MMW5906" s="248"/>
      <x:c r="MMX5906" s="248"/>
      <x:c r="MMY5906" s="248"/>
      <x:c r="MMZ5906" s="248"/>
      <x:c r="MNA5906" s="248"/>
      <x:c r="MNB5906" s="248"/>
      <x:c r="MNC5906" s="248"/>
      <x:c r="MND5906" s="248"/>
      <x:c r="MNE5906" s="248"/>
      <x:c r="MNF5906" s="248"/>
      <x:c r="MNG5906" s="248"/>
      <x:c r="MNH5906" s="248"/>
      <x:c r="MNI5906" s="248"/>
      <x:c r="MNJ5906" s="248"/>
      <x:c r="MNK5906" s="248"/>
      <x:c r="MNL5906" s="248"/>
      <x:c r="MNM5906" s="248"/>
      <x:c r="MNN5906" s="248"/>
      <x:c r="MNO5906" s="248"/>
      <x:c r="MNP5906" s="248"/>
      <x:c r="MNQ5906" s="248"/>
      <x:c r="MNR5906" s="248"/>
      <x:c r="MNS5906" s="248"/>
      <x:c r="MNT5906" s="248"/>
      <x:c r="MNU5906" s="248"/>
      <x:c r="MNV5906" s="248"/>
      <x:c r="MNW5906" s="248"/>
      <x:c r="MNX5906" s="248"/>
      <x:c r="MNY5906" s="248"/>
      <x:c r="MNZ5906" s="248"/>
      <x:c r="MOA5906" s="248"/>
      <x:c r="MOB5906" s="248"/>
      <x:c r="MOC5906" s="248"/>
      <x:c r="MOD5906" s="248"/>
      <x:c r="MOE5906" s="248"/>
      <x:c r="MOF5906" s="248"/>
      <x:c r="MOG5906" s="248"/>
      <x:c r="MOH5906" s="248"/>
      <x:c r="MOI5906" s="248"/>
      <x:c r="MOJ5906" s="248"/>
      <x:c r="MOK5906" s="248"/>
      <x:c r="MOL5906" s="248"/>
      <x:c r="MOM5906" s="248"/>
      <x:c r="MON5906" s="248"/>
      <x:c r="MOO5906" s="248"/>
      <x:c r="MOP5906" s="248"/>
      <x:c r="MOQ5906" s="248"/>
      <x:c r="MOR5906" s="248"/>
      <x:c r="MOS5906" s="248"/>
      <x:c r="MOT5906" s="248"/>
      <x:c r="MOU5906" s="248"/>
      <x:c r="MOV5906" s="248"/>
      <x:c r="MOW5906" s="248"/>
      <x:c r="MOX5906" s="248"/>
      <x:c r="MOY5906" s="248"/>
      <x:c r="MOZ5906" s="248"/>
      <x:c r="MPA5906" s="248"/>
      <x:c r="MPB5906" s="248"/>
      <x:c r="MPC5906" s="248"/>
      <x:c r="MPD5906" s="248"/>
      <x:c r="MPE5906" s="248"/>
      <x:c r="MPF5906" s="248"/>
      <x:c r="MPG5906" s="248"/>
      <x:c r="MPH5906" s="248"/>
      <x:c r="MPI5906" s="248"/>
      <x:c r="MPJ5906" s="248"/>
      <x:c r="MPK5906" s="248"/>
      <x:c r="MPL5906" s="248"/>
      <x:c r="MPM5906" s="248"/>
      <x:c r="MPN5906" s="248"/>
      <x:c r="MPO5906" s="248"/>
      <x:c r="MPP5906" s="248"/>
      <x:c r="MPQ5906" s="248"/>
      <x:c r="MPR5906" s="248"/>
      <x:c r="MPS5906" s="248"/>
      <x:c r="MPT5906" s="248"/>
      <x:c r="MPU5906" s="248"/>
      <x:c r="MPV5906" s="248"/>
      <x:c r="MPW5906" s="248"/>
      <x:c r="MPX5906" s="248"/>
      <x:c r="MPY5906" s="248"/>
      <x:c r="MPZ5906" s="248"/>
      <x:c r="MQA5906" s="248"/>
      <x:c r="MQB5906" s="248"/>
      <x:c r="MQC5906" s="248"/>
      <x:c r="MQD5906" s="248"/>
      <x:c r="MQE5906" s="248"/>
      <x:c r="MQF5906" s="248"/>
      <x:c r="MQG5906" s="248"/>
      <x:c r="MQH5906" s="248"/>
      <x:c r="MQI5906" s="248"/>
      <x:c r="MQJ5906" s="248"/>
      <x:c r="MQK5906" s="248"/>
      <x:c r="MQL5906" s="248"/>
      <x:c r="MQM5906" s="248"/>
      <x:c r="MQN5906" s="248"/>
      <x:c r="MQO5906" s="248"/>
      <x:c r="MQP5906" s="248"/>
      <x:c r="MQQ5906" s="248"/>
      <x:c r="MQR5906" s="248"/>
      <x:c r="MQS5906" s="248"/>
      <x:c r="MQT5906" s="248"/>
      <x:c r="MQU5906" s="248"/>
      <x:c r="MQV5906" s="248"/>
      <x:c r="MQW5906" s="248"/>
      <x:c r="MQX5906" s="248"/>
      <x:c r="MQY5906" s="248"/>
      <x:c r="MQZ5906" s="248"/>
      <x:c r="MRA5906" s="248"/>
      <x:c r="MRB5906" s="248"/>
      <x:c r="MRC5906" s="248"/>
      <x:c r="MRD5906" s="248"/>
      <x:c r="MRE5906" s="248"/>
      <x:c r="MRF5906" s="248"/>
      <x:c r="MRG5906" s="248"/>
      <x:c r="MRH5906" s="248"/>
      <x:c r="MRI5906" s="248"/>
      <x:c r="MRJ5906" s="248"/>
      <x:c r="MRK5906" s="248"/>
      <x:c r="MRL5906" s="248"/>
      <x:c r="MRM5906" s="248"/>
      <x:c r="MRN5906" s="248"/>
      <x:c r="MRO5906" s="248"/>
      <x:c r="MRP5906" s="248"/>
      <x:c r="MRQ5906" s="248"/>
      <x:c r="MRR5906" s="248"/>
      <x:c r="MRS5906" s="248"/>
      <x:c r="MRT5906" s="248"/>
      <x:c r="MRU5906" s="248"/>
      <x:c r="MRV5906" s="248"/>
      <x:c r="MRW5906" s="248"/>
      <x:c r="MRX5906" s="248"/>
      <x:c r="MRY5906" s="248"/>
      <x:c r="MRZ5906" s="248"/>
      <x:c r="MSA5906" s="248"/>
      <x:c r="MSB5906" s="248"/>
      <x:c r="MSC5906" s="248"/>
      <x:c r="MSD5906" s="248"/>
      <x:c r="MSE5906" s="248"/>
      <x:c r="MSF5906" s="248"/>
      <x:c r="MSG5906" s="248"/>
      <x:c r="MSH5906" s="248"/>
      <x:c r="MSI5906" s="248"/>
      <x:c r="MSJ5906" s="248"/>
      <x:c r="MSK5906" s="248"/>
      <x:c r="MSL5906" s="248"/>
      <x:c r="MSM5906" s="248"/>
      <x:c r="MSN5906" s="248"/>
      <x:c r="MSO5906" s="248"/>
      <x:c r="MSP5906" s="248"/>
      <x:c r="MSQ5906" s="248"/>
      <x:c r="MSR5906" s="248"/>
      <x:c r="MSS5906" s="248"/>
      <x:c r="MST5906" s="248"/>
      <x:c r="MSU5906" s="248"/>
      <x:c r="MSV5906" s="248"/>
      <x:c r="MSW5906" s="248"/>
      <x:c r="MSX5906" s="248"/>
      <x:c r="MSY5906" s="248"/>
      <x:c r="MSZ5906" s="248"/>
      <x:c r="MTA5906" s="248"/>
      <x:c r="MTB5906" s="248"/>
      <x:c r="MTC5906" s="248"/>
      <x:c r="MTD5906" s="248"/>
      <x:c r="MTE5906" s="248"/>
      <x:c r="MTF5906" s="248"/>
      <x:c r="MTG5906" s="248"/>
      <x:c r="MTH5906" s="248"/>
      <x:c r="MTI5906" s="248"/>
      <x:c r="MTJ5906" s="248"/>
      <x:c r="MTK5906" s="248"/>
      <x:c r="MTL5906" s="248"/>
      <x:c r="MTM5906" s="248"/>
      <x:c r="MTN5906" s="248"/>
      <x:c r="MTO5906" s="248"/>
      <x:c r="MTP5906" s="248"/>
      <x:c r="MTQ5906" s="248"/>
      <x:c r="MTR5906" s="248"/>
      <x:c r="MTS5906" s="248"/>
      <x:c r="MTT5906" s="248"/>
      <x:c r="MTU5906" s="248"/>
      <x:c r="MTV5906" s="248"/>
      <x:c r="MTW5906" s="248"/>
      <x:c r="MTX5906" s="248"/>
      <x:c r="MTY5906" s="248"/>
      <x:c r="MTZ5906" s="248"/>
      <x:c r="MUA5906" s="248"/>
      <x:c r="MUB5906" s="248"/>
      <x:c r="MUC5906" s="248"/>
      <x:c r="MUD5906" s="248"/>
      <x:c r="MUE5906" s="248"/>
      <x:c r="MUF5906" s="248"/>
      <x:c r="MUG5906" s="248"/>
      <x:c r="MUH5906" s="248"/>
      <x:c r="MUI5906" s="248"/>
      <x:c r="MUJ5906" s="248"/>
      <x:c r="MUK5906" s="248"/>
      <x:c r="MUL5906" s="248"/>
      <x:c r="MUM5906" s="248"/>
      <x:c r="MUN5906" s="248"/>
      <x:c r="MUO5906" s="248"/>
      <x:c r="MUP5906" s="248"/>
      <x:c r="MUQ5906" s="248"/>
      <x:c r="MUR5906" s="248"/>
      <x:c r="MUS5906" s="248"/>
      <x:c r="MUT5906" s="248"/>
      <x:c r="MUU5906" s="248"/>
      <x:c r="MUV5906" s="248"/>
      <x:c r="MUW5906" s="248"/>
      <x:c r="MUX5906" s="248"/>
      <x:c r="MUY5906" s="248"/>
      <x:c r="MUZ5906" s="248"/>
      <x:c r="MVA5906" s="248"/>
      <x:c r="MVB5906" s="248"/>
      <x:c r="MVC5906" s="248"/>
      <x:c r="MVD5906" s="248"/>
      <x:c r="MVE5906" s="248"/>
      <x:c r="MVF5906" s="248"/>
      <x:c r="MVG5906" s="248"/>
      <x:c r="MVH5906" s="248"/>
      <x:c r="MVI5906" s="248"/>
      <x:c r="MVJ5906" s="248"/>
      <x:c r="MVK5906" s="248"/>
      <x:c r="MVL5906" s="248"/>
      <x:c r="MVM5906" s="248"/>
      <x:c r="MVN5906" s="248"/>
      <x:c r="MVO5906" s="248"/>
      <x:c r="MVP5906" s="248"/>
      <x:c r="MVQ5906" s="248"/>
      <x:c r="MVR5906" s="248"/>
      <x:c r="MVS5906" s="248"/>
      <x:c r="MVT5906" s="248"/>
      <x:c r="MVU5906" s="248"/>
      <x:c r="MVV5906" s="248"/>
      <x:c r="MVW5906" s="248"/>
      <x:c r="MVX5906" s="248"/>
      <x:c r="MVY5906" s="248"/>
      <x:c r="MVZ5906" s="248"/>
      <x:c r="MWA5906" s="248"/>
      <x:c r="MWB5906" s="248"/>
      <x:c r="MWC5906" s="248"/>
      <x:c r="MWD5906" s="248"/>
      <x:c r="MWE5906" s="248"/>
      <x:c r="MWF5906" s="248"/>
      <x:c r="MWG5906" s="248"/>
      <x:c r="MWH5906" s="248"/>
      <x:c r="MWI5906" s="248"/>
      <x:c r="MWJ5906" s="248"/>
      <x:c r="MWK5906" s="248"/>
      <x:c r="MWL5906" s="248"/>
      <x:c r="MWM5906" s="248"/>
      <x:c r="MWN5906" s="248"/>
      <x:c r="MWO5906" s="248"/>
      <x:c r="MWP5906" s="248"/>
      <x:c r="MWQ5906" s="248"/>
      <x:c r="MWR5906" s="248"/>
      <x:c r="MWS5906" s="248"/>
      <x:c r="MWT5906" s="248"/>
      <x:c r="MWU5906" s="248"/>
      <x:c r="MWV5906" s="248"/>
      <x:c r="MWW5906" s="248"/>
      <x:c r="MWX5906" s="248"/>
      <x:c r="MWY5906" s="248"/>
      <x:c r="MWZ5906" s="248"/>
      <x:c r="MXA5906" s="248"/>
      <x:c r="MXB5906" s="248"/>
      <x:c r="MXC5906" s="248"/>
      <x:c r="MXD5906" s="248"/>
      <x:c r="MXE5906" s="248"/>
      <x:c r="MXF5906" s="248"/>
      <x:c r="MXG5906" s="248"/>
      <x:c r="MXH5906" s="248"/>
      <x:c r="MXI5906" s="248"/>
      <x:c r="MXJ5906" s="248"/>
      <x:c r="MXK5906" s="248"/>
      <x:c r="MXL5906" s="248"/>
      <x:c r="MXM5906" s="248"/>
      <x:c r="MXN5906" s="248"/>
      <x:c r="MXO5906" s="248"/>
      <x:c r="MXP5906" s="248"/>
      <x:c r="MXQ5906" s="248"/>
      <x:c r="MXR5906" s="248"/>
      <x:c r="MXS5906" s="248"/>
      <x:c r="MXT5906" s="248"/>
      <x:c r="MXU5906" s="248"/>
      <x:c r="MXV5906" s="248"/>
      <x:c r="MXW5906" s="248"/>
      <x:c r="MXX5906" s="248"/>
      <x:c r="MXY5906" s="248"/>
      <x:c r="MXZ5906" s="248"/>
      <x:c r="MYA5906" s="248"/>
      <x:c r="MYB5906" s="248"/>
      <x:c r="MYC5906" s="248"/>
      <x:c r="MYD5906" s="248"/>
      <x:c r="MYE5906" s="248"/>
      <x:c r="MYF5906" s="248"/>
      <x:c r="MYG5906" s="248"/>
      <x:c r="MYH5906" s="248"/>
      <x:c r="MYI5906" s="248"/>
      <x:c r="MYJ5906" s="248"/>
      <x:c r="MYK5906" s="248"/>
      <x:c r="MYL5906" s="248"/>
      <x:c r="MYM5906" s="248"/>
      <x:c r="MYN5906" s="248"/>
      <x:c r="MYO5906" s="248"/>
      <x:c r="MYP5906" s="248"/>
      <x:c r="MYQ5906" s="248"/>
      <x:c r="MYR5906" s="248"/>
      <x:c r="MYS5906" s="248"/>
      <x:c r="MYT5906" s="248"/>
      <x:c r="MYU5906" s="248"/>
      <x:c r="MYV5906" s="248"/>
      <x:c r="MYW5906" s="248"/>
      <x:c r="MYX5906" s="248"/>
      <x:c r="MYY5906" s="248"/>
      <x:c r="MYZ5906" s="248"/>
      <x:c r="MZA5906" s="248"/>
      <x:c r="MZB5906" s="248"/>
      <x:c r="MZC5906" s="248"/>
      <x:c r="MZD5906" s="248"/>
      <x:c r="MZE5906" s="248"/>
      <x:c r="MZF5906" s="248"/>
      <x:c r="MZG5906" s="248"/>
      <x:c r="MZH5906" s="248"/>
      <x:c r="MZI5906" s="248"/>
      <x:c r="MZJ5906" s="248"/>
      <x:c r="MZK5906" s="248"/>
      <x:c r="MZL5906" s="248"/>
      <x:c r="MZM5906" s="248"/>
      <x:c r="MZN5906" s="248"/>
      <x:c r="MZO5906" s="248"/>
      <x:c r="MZP5906" s="248"/>
      <x:c r="MZQ5906" s="248"/>
      <x:c r="MZR5906" s="248"/>
      <x:c r="MZS5906" s="248"/>
      <x:c r="MZT5906" s="248"/>
      <x:c r="MZU5906" s="248"/>
      <x:c r="MZV5906" s="248"/>
      <x:c r="MZW5906" s="248"/>
      <x:c r="MZX5906" s="248"/>
      <x:c r="MZY5906" s="248"/>
      <x:c r="MZZ5906" s="248"/>
      <x:c r="NAA5906" s="248"/>
      <x:c r="NAB5906" s="248"/>
      <x:c r="NAC5906" s="248"/>
      <x:c r="NAD5906" s="248"/>
      <x:c r="NAE5906" s="248"/>
      <x:c r="NAF5906" s="248"/>
      <x:c r="NAG5906" s="248"/>
      <x:c r="NAH5906" s="248"/>
      <x:c r="NAI5906" s="248"/>
      <x:c r="NAJ5906" s="248"/>
      <x:c r="NAK5906" s="248"/>
      <x:c r="NAL5906" s="248"/>
      <x:c r="NAM5906" s="248"/>
      <x:c r="NAN5906" s="248"/>
      <x:c r="NAO5906" s="248"/>
      <x:c r="NAP5906" s="248"/>
      <x:c r="NAQ5906" s="248"/>
      <x:c r="NAR5906" s="248"/>
      <x:c r="NAS5906" s="248"/>
      <x:c r="NAT5906" s="248"/>
      <x:c r="NAU5906" s="248"/>
      <x:c r="NAV5906" s="248"/>
      <x:c r="NAW5906" s="248"/>
      <x:c r="NAX5906" s="248"/>
      <x:c r="NAY5906" s="248"/>
      <x:c r="NAZ5906" s="248"/>
      <x:c r="NBA5906" s="248"/>
      <x:c r="NBB5906" s="248"/>
      <x:c r="NBC5906" s="248"/>
      <x:c r="NBD5906" s="248"/>
      <x:c r="NBE5906" s="248"/>
      <x:c r="NBF5906" s="248"/>
      <x:c r="NBG5906" s="248"/>
      <x:c r="NBH5906" s="248"/>
      <x:c r="NBI5906" s="248"/>
      <x:c r="NBJ5906" s="248"/>
      <x:c r="NBK5906" s="248"/>
      <x:c r="NBL5906" s="248"/>
      <x:c r="NBM5906" s="248"/>
      <x:c r="NBN5906" s="248"/>
      <x:c r="NBO5906" s="248"/>
      <x:c r="NBP5906" s="248"/>
      <x:c r="NBQ5906" s="248"/>
      <x:c r="NBR5906" s="248"/>
      <x:c r="NBS5906" s="248"/>
      <x:c r="NBT5906" s="248"/>
      <x:c r="NBU5906" s="248"/>
      <x:c r="NBV5906" s="248"/>
      <x:c r="NBW5906" s="248"/>
      <x:c r="NBX5906" s="248"/>
      <x:c r="NBY5906" s="248"/>
      <x:c r="NBZ5906" s="248"/>
      <x:c r="NCA5906" s="248"/>
      <x:c r="NCB5906" s="248"/>
      <x:c r="NCC5906" s="248"/>
      <x:c r="NCD5906" s="248"/>
      <x:c r="NCE5906" s="248"/>
      <x:c r="NCF5906" s="248"/>
      <x:c r="NCG5906" s="248"/>
      <x:c r="NCH5906" s="248"/>
      <x:c r="NCI5906" s="248"/>
      <x:c r="NCJ5906" s="248"/>
      <x:c r="NCK5906" s="248"/>
      <x:c r="NCL5906" s="248"/>
      <x:c r="NCM5906" s="248"/>
      <x:c r="NCN5906" s="248"/>
      <x:c r="NCO5906" s="248"/>
      <x:c r="NCP5906" s="248"/>
      <x:c r="NCQ5906" s="248"/>
      <x:c r="NCR5906" s="248"/>
      <x:c r="NCS5906" s="248"/>
      <x:c r="NCT5906" s="248"/>
      <x:c r="NCU5906" s="248"/>
      <x:c r="NCV5906" s="248"/>
      <x:c r="NCW5906" s="248"/>
      <x:c r="NCX5906" s="248"/>
      <x:c r="NCY5906" s="248"/>
      <x:c r="NCZ5906" s="248"/>
      <x:c r="NDA5906" s="248"/>
      <x:c r="NDB5906" s="248"/>
      <x:c r="NDC5906" s="248"/>
      <x:c r="NDD5906" s="248"/>
      <x:c r="NDE5906" s="248"/>
      <x:c r="NDF5906" s="248"/>
      <x:c r="NDG5906" s="248"/>
      <x:c r="NDH5906" s="248"/>
      <x:c r="NDI5906" s="248"/>
      <x:c r="NDJ5906" s="248"/>
      <x:c r="NDK5906" s="248"/>
      <x:c r="NDL5906" s="248"/>
      <x:c r="NDM5906" s="248"/>
      <x:c r="NDN5906" s="248"/>
      <x:c r="NDO5906" s="248"/>
      <x:c r="NDP5906" s="248"/>
      <x:c r="NDQ5906" s="248"/>
      <x:c r="NDR5906" s="248"/>
      <x:c r="NDS5906" s="248"/>
      <x:c r="NDT5906" s="248"/>
      <x:c r="NDU5906" s="248"/>
      <x:c r="NDV5906" s="248"/>
      <x:c r="NDW5906" s="248"/>
      <x:c r="NDX5906" s="248"/>
      <x:c r="NDY5906" s="248"/>
      <x:c r="NDZ5906" s="248"/>
      <x:c r="NEA5906" s="248"/>
      <x:c r="NEB5906" s="248"/>
      <x:c r="NEC5906" s="248"/>
      <x:c r="NED5906" s="248"/>
      <x:c r="NEE5906" s="248"/>
      <x:c r="NEF5906" s="248"/>
      <x:c r="NEG5906" s="248"/>
      <x:c r="NEH5906" s="248"/>
      <x:c r="NEI5906" s="248"/>
      <x:c r="NEJ5906" s="248"/>
      <x:c r="NEK5906" s="248"/>
      <x:c r="NEL5906" s="248"/>
      <x:c r="NEM5906" s="248"/>
      <x:c r="NEN5906" s="248"/>
      <x:c r="NEO5906" s="248"/>
      <x:c r="NEP5906" s="248"/>
      <x:c r="NEQ5906" s="248"/>
      <x:c r="NER5906" s="248"/>
      <x:c r="NES5906" s="248"/>
      <x:c r="NET5906" s="248"/>
      <x:c r="NEU5906" s="248"/>
      <x:c r="NEV5906" s="248"/>
      <x:c r="NEW5906" s="248"/>
      <x:c r="NEX5906" s="248"/>
      <x:c r="NEY5906" s="248"/>
      <x:c r="NEZ5906" s="248"/>
      <x:c r="NFA5906" s="248"/>
      <x:c r="NFB5906" s="248"/>
      <x:c r="NFC5906" s="248"/>
      <x:c r="NFD5906" s="248"/>
      <x:c r="NFE5906" s="248"/>
      <x:c r="NFF5906" s="248"/>
      <x:c r="NFG5906" s="248"/>
      <x:c r="NFH5906" s="248"/>
      <x:c r="NFI5906" s="248"/>
      <x:c r="NFJ5906" s="248"/>
      <x:c r="NFK5906" s="248"/>
      <x:c r="NFL5906" s="248"/>
      <x:c r="NFM5906" s="248"/>
      <x:c r="NFN5906" s="248"/>
      <x:c r="NFO5906" s="248"/>
      <x:c r="NFP5906" s="248"/>
      <x:c r="NFQ5906" s="248"/>
      <x:c r="NFR5906" s="248"/>
      <x:c r="NFS5906" s="248"/>
      <x:c r="NFT5906" s="248"/>
      <x:c r="NFU5906" s="248"/>
      <x:c r="NFV5906" s="248"/>
      <x:c r="NFW5906" s="248"/>
      <x:c r="NFX5906" s="248"/>
      <x:c r="NFY5906" s="248"/>
      <x:c r="NFZ5906" s="248"/>
      <x:c r="NGA5906" s="248"/>
      <x:c r="NGB5906" s="248"/>
      <x:c r="NGC5906" s="248"/>
      <x:c r="NGD5906" s="248"/>
      <x:c r="NGE5906" s="248"/>
      <x:c r="NGF5906" s="248"/>
      <x:c r="NGG5906" s="248"/>
      <x:c r="NGH5906" s="248"/>
      <x:c r="NGI5906" s="248"/>
      <x:c r="NGJ5906" s="248"/>
      <x:c r="NGK5906" s="248"/>
      <x:c r="NGL5906" s="248"/>
      <x:c r="NGM5906" s="248"/>
      <x:c r="NGN5906" s="248"/>
      <x:c r="NGO5906" s="248"/>
      <x:c r="NGP5906" s="248"/>
      <x:c r="NGQ5906" s="248"/>
      <x:c r="NGR5906" s="248"/>
      <x:c r="NGS5906" s="248"/>
      <x:c r="NGT5906" s="248"/>
      <x:c r="NGU5906" s="248"/>
      <x:c r="NGV5906" s="248"/>
      <x:c r="NGW5906" s="248"/>
      <x:c r="NGX5906" s="248"/>
      <x:c r="NGY5906" s="248"/>
      <x:c r="NGZ5906" s="248"/>
      <x:c r="NHA5906" s="248"/>
      <x:c r="NHB5906" s="248"/>
      <x:c r="NHC5906" s="248"/>
      <x:c r="NHD5906" s="248"/>
      <x:c r="NHE5906" s="248"/>
      <x:c r="NHF5906" s="248"/>
      <x:c r="NHG5906" s="248"/>
      <x:c r="NHH5906" s="248"/>
      <x:c r="NHI5906" s="248"/>
      <x:c r="NHJ5906" s="248"/>
      <x:c r="NHK5906" s="248"/>
      <x:c r="NHL5906" s="248"/>
      <x:c r="NHM5906" s="248"/>
      <x:c r="NHN5906" s="248"/>
      <x:c r="NHO5906" s="248"/>
      <x:c r="NHP5906" s="248"/>
      <x:c r="NHQ5906" s="248"/>
      <x:c r="NHR5906" s="248"/>
      <x:c r="NHS5906" s="248"/>
      <x:c r="NHT5906" s="248"/>
      <x:c r="NHU5906" s="248"/>
      <x:c r="NHV5906" s="248"/>
      <x:c r="NHW5906" s="248"/>
      <x:c r="NHX5906" s="248"/>
      <x:c r="NHY5906" s="248"/>
      <x:c r="NHZ5906" s="248"/>
      <x:c r="NIA5906" s="248"/>
      <x:c r="NIB5906" s="248"/>
      <x:c r="NIC5906" s="248"/>
      <x:c r="NID5906" s="248"/>
      <x:c r="NIE5906" s="248"/>
      <x:c r="NIF5906" s="248"/>
      <x:c r="NIG5906" s="248"/>
      <x:c r="NIH5906" s="248"/>
      <x:c r="NII5906" s="248"/>
      <x:c r="NIJ5906" s="248"/>
      <x:c r="NIK5906" s="248"/>
      <x:c r="NIL5906" s="248"/>
      <x:c r="NIM5906" s="248"/>
      <x:c r="NIN5906" s="248"/>
      <x:c r="NIO5906" s="248"/>
      <x:c r="NIP5906" s="248"/>
      <x:c r="NIQ5906" s="248"/>
      <x:c r="NIR5906" s="248"/>
      <x:c r="NIS5906" s="248"/>
      <x:c r="NIT5906" s="248"/>
      <x:c r="NIU5906" s="248"/>
      <x:c r="NIV5906" s="248"/>
      <x:c r="NIW5906" s="248"/>
      <x:c r="NIX5906" s="248"/>
      <x:c r="NIY5906" s="248"/>
      <x:c r="NIZ5906" s="248"/>
      <x:c r="NJA5906" s="248"/>
      <x:c r="NJB5906" s="248"/>
      <x:c r="NJC5906" s="248"/>
      <x:c r="NJD5906" s="248"/>
      <x:c r="NJE5906" s="248"/>
      <x:c r="NJF5906" s="248"/>
      <x:c r="NJG5906" s="248"/>
      <x:c r="NJH5906" s="248"/>
      <x:c r="NJI5906" s="248"/>
      <x:c r="NJJ5906" s="248"/>
      <x:c r="NJK5906" s="248"/>
      <x:c r="NJL5906" s="248"/>
      <x:c r="NJM5906" s="248"/>
      <x:c r="NJN5906" s="248"/>
      <x:c r="NJO5906" s="248"/>
      <x:c r="NJP5906" s="248"/>
      <x:c r="NJQ5906" s="248"/>
      <x:c r="NJR5906" s="248"/>
      <x:c r="NJS5906" s="248"/>
      <x:c r="NJT5906" s="248"/>
      <x:c r="NJU5906" s="248"/>
      <x:c r="NJV5906" s="248"/>
      <x:c r="NJW5906" s="248"/>
      <x:c r="NJX5906" s="248"/>
      <x:c r="NJY5906" s="248"/>
      <x:c r="NJZ5906" s="248"/>
      <x:c r="NKA5906" s="248"/>
      <x:c r="NKB5906" s="248"/>
      <x:c r="NKC5906" s="248"/>
      <x:c r="NKD5906" s="248"/>
      <x:c r="NKE5906" s="248"/>
      <x:c r="NKF5906" s="248"/>
      <x:c r="NKG5906" s="248"/>
      <x:c r="NKH5906" s="248"/>
      <x:c r="NKI5906" s="248"/>
      <x:c r="NKJ5906" s="248"/>
      <x:c r="NKK5906" s="248"/>
      <x:c r="NKL5906" s="248"/>
      <x:c r="NKM5906" s="248"/>
      <x:c r="NKN5906" s="248"/>
      <x:c r="NKO5906" s="248"/>
      <x:c r="NKP5906" s="248"/>
      <x:c r="NKQ5906" s="248"/>
      <x:c r="NKR5906" s="248"/>
      <x:c r="NKS5906" s="248"/>
      <x:c r="NKT5906" s="248"/>
      <x:c r="NKU5906" s="248"/>
      <x:c r="NKV5906" s="248"/>
      <x:c r="NKW5906" s="248"/>
      <x:c r="NKX5906" s="248"/>
      <x:c r="NKY5906" s="248"/>
      <x:c r="NKZ5906" s="248"/>
      <x:c r="NLA5906" s="248"/>
      <x:c r="NLB5906" s="248"/>
      <x:c r="NLC5906" s="248"/>
      <x:c r="NLD5906" s="248"/>
      <x:c r="NLE5906" s="248"/>
      <x:c r="NLF5906" s="248"/>
      <x:c r="NLG5906" s="248"/>
      <x:c r="NLH5906" s="248"/>
      <x:c r="NLI5906" s="248"/>
      <x:c r="NLJ5906" s="248"/>
      <x:c r="NLK5906" s="248"/>
      <x:c r="NLL5906" s="248"/>
      <x:c r="NLM5906" s="248"/>
      <x:c r="NLN5906" s="248"/>
      <x:c r="NLO5906" s="248"/>
      <x:c r="NLP5906" s="248"/>
      <x:c r="NLQ5906" s="248"/>
      <x:c r="NLR5906" s="248"/>
      <x:c r="NLS5906" s="248"/>
      <x:c r="NLT5906" s="248"/>
      <x:c r="NLU5906" s="248"/>
      <x:c r="NLV5906" s="248"/>
      <x:c r="NLW5906" s="248"/>
      <x:c r="NLX5906" s="248"/>
      <x:c r="NLY5906" s="248"/>
      <x:c r="NLZ5906" s="248"/>
      <x:c r="NMA5906" s="248"/>
      <x:c r="NMB5906" s="248"/>
      <x:c r="NMC5906" s="248"/>
      <x:c r="NMD5906" s="248"/>
      <x:c r="NME5906" s="248"/>
      <x:c r="NMF5906" s="248"/>
      <x:c r="NMG5906" s="248"/>
      <x:c r="NMH5906" s="248"/>
      <x:c r="NMI5906" s="248"/>
      <x:c r="NMJ5906" s="248"/>
      <x:c r="NMK5906" s="248"/>
      <x:c r="NML5906" s="248"/>
      <x:c r="NMM5906" s="248"/>
      <x:c r="NMN5906" s="248"/>
      <x:c r="NMO5906" s="248"/>
      <x:c r="NMP5906" s="248"/>
      <x:c r="NMQ5906" s="248"/>
      <x:c r="NMR5906" s="248"/>
      <x:c r="NMS5906" s="248"/>
      <x:c r="NMT5906" s="248"/>
      <x:c r="NMU5906" s="248"/>
      <x:c r="NMV5906" s="248"/>
      <x:c r="NMW5906" s="248"/>
      <x:c r="NMX5906" s="248"/>
      <x:c r="NMY5906" s="248"/>
      <x:c r="NMZ5906" s="248"/>
      <x:c r="NNA5906" s="248"/>
      <x:c r="NNB5906" s="248"/>
      <x:c r="NNC5906" s="248"/>
      <x:c r="NND5906" s="248"/>
      <x:c r="NNE5906" s="248"/>
      <x:c r="NNF5906" s="248"/>
      <x:c r="NNG5906" s="248"/>
      <x:c r="NNH5906" s="248"/>
      <x:c r="NNI5906" s="248"/>
      <x:c r="NNJ5906" s="248"/>
      <x:c r="NNK5906" s="248"/>
      <x:c r="NNL5906" s="248"/>
      <x:c r="NNM5906" s="248"/>
      <x:c r="NNN5906" s="248"/>
      <x:c r="NNO5906" s="248"/>
      <x:c r="NNP5906" s="248"/>
      <x:c r="NNQ5906" s="248"/>
      <x:c r="NNR5906" s="248"/>
      <x:c r="NNS5906" s="248"/>
      <x:c r="NNT5906" s="248"/>
      <x:c r="NNU5906" s="248"/>
      <x:c r="NNV5906" s="248"/>
      <x:c r="NNW5906" s="248"/>
      <x:c r="NNX5906" s="248"/>
      <x:c r="NNY5906" s="248"/>
      <x:c r="NNZ5906" s="248"/>
      <x:c r="NOA5906" s="248"/>
      <x:c r="NOB5906" s="248"/>
      <x:c r="NOC5906" s="248"/>
      <x:c r="NOD5906" s="248"/>
      <x:c r="NOE5906" s="248"/>
      <x:c r="NOF5906" s="248"/>
      <x:c r="NOG5906" s="248"/>
      <x:c r="NOH5906" s="248"/>
      <x:c r="NOI5906" s="248"/>
      <x:c r="NOJ5906" s="248"/>
      <x:c r="NOK5906" s="248"/>
      <x:c r="NOL5906" s="248"/>
      <x:c r="NOM5906" s="248"/>
      <x:c r="NON5906" s="248"/>
      <x:c r="NOO5906" s="248"/>
      <x:c r="NOP5906" s="248"/>
      <x:c r="NOQ5906" s="248"/>
      <x:c r="NOR5906" s="248"/>
      <x:c r="NOS5906" s="248"/>
      <x:c r="NOT5906" s="248"/>
      <x:c r="NOU5906" s="248"/>
      <x:c r="NOV5906" s="248"/>
      <x:c r="NOW5906" s="248"/>
      <x:c r="NOX5906" s="248"/>
      <x:c r="NOY5906" s="248"/>
      <x:c r="NOZ5906" s="248"/>
      <x:c r="NPA5906" s="248"/>
      <x:c r="NPB5906" s="248"/>
      <x:c r="NPC5906" s="248"/>
      <x:c r="NPD5906" s="248"/>
      <x:c r="NPE5906" s="248"/>
      <x:c r="NPF5906" s="248"/>
      <x:c r="NPG5906" s="248"/>
      <x:c r="NPH5906" s="248"/>
      <x:c r="NPI5906" s="248"/>
      <x:c r="NPJ5906" s="248"/>
      <x:c r="NPK5906" s="248"/>
      <x:c r="NPL5906" s="248"/>
      <x:c r="NPM5906" s="248"/>
      <x:c r="NPN5906" s="248"/>
      <x:c r="NPO5906" s="248"/>
      <x:c r="NPP5906" s="248"/>
      <x:c r="NPQ5906" s="248"/>
      <x:c r="NPR5906" s="248"/>
      <x:c r="NPS5906" s="248"/>
      <x:c r="NPT5906" s="248"/>
      <x:c r="NPU5906" s="248"/>
      <x:c r="NPV5906" s="248"/>
      <x:c r="NPW5906" s="248"/>
      <x:c r="NPX5906" s="248"/>
      <x:c r="NPY5906" s="248"/>
      <x:c r="NPZ5906" s="248"/>
      <x:c r="NQA5906" s="248"/>
      <x:c r="NQB5906" s="248"/>
      <x:c r="NQC5906" s="248"/>
      <x:c r="NQD5906" s="248"/>
      <x:c r="NQE5906" s="248"/>
      <x:c r="NQF5906" s="248"/>
      <x:c r="NQG5906" s="248"/>
      <x:c r="NQH5906" s="248"/>
      <x:c r="NQI5906" s="248"/>
      <x:c r="NQJ5906" s="248"/>
      <x:c r="NQK5906" s="248"/>
      <x:c r="NQL5906" s="248"/>
      <x:c r="NQM5906" s="248"/>
      <x:c r="NQN5906" s="248"/>
      <x:c r="NQO5906" s="248"/>
      <x:c r="NQP5906" s="248"/>
      <x:c r="NQQ5906" s="248"/>
      <x:c r="NQR5906" s="248"/>
      <x:c r="NQS5906" s="248"/>
      <x:c r="NQT5906" s="248"/>
      <x:c r="NQU5906" s="248"/>
      <x:c r="NQV5906" s="248"/>
      <x:c r="NQW5906" s="248"/>
      <x:c r="NQX5906" s="248"/>
      <x:c r="NQY5906" s="248"/>
      <x:c r="NQZ5906" s="248"/>
      <x:c r="NRA5906" s="248"/>
      <x:c r="NRB5906" s="248"/>
      <x:c r="NRC5906" s="248"/>
      <x:c r="NRD5906" s="248"/>
      <x:c r="NRE5906" s="248"/>
      <x:c r="NRF5906" s="248"/>
      <x:c r="NRG5906" s="248"/>
      <x:c r="NRH5906" s="248"/>
      <x:c r="NRI5906" s="248"/>
      <x:c r="NRJ5906" s="248"/>
      <x:c r="NRK5906" s="248"/>
      <x:c r="NRL5906" s="248"/>
      <x:c r="NRM5906" s="248"/>
      <x:c r="NRN5906" s="248"/>
      <x:c r="NRO5906" s="248"/>
      <x:c r="NRP5906" s="248"/>
      <x:c r="NRQ5906" s="248"/>
      <x:c r="NRR5906" s="248"/>
      <x:c r="NRS5906" s="248"/>
      <x:c r="NRT5906" s="248"/>
      <x:c r="NRU5906" s="248"/>
      <x:c r="NRV5906" s="248"/>
      <x:c r="NRW5906" s="248"/>
      <x:c r="NRX5906" s="248"/>
      <x:c r="NRY5906" s="248"/>
      <x:c r="NRZ5906" s="248"/>
      <x:c r="NSA5906" s="248"/>
      <x:c r="NSB5906" s="248"/>
      <x:c r="NSC5906" s="248"/>
      <x:c r="NSD5906" s="248"/>
      <x:c r="NSE5906" s="248"/>
      <x:c r="NSF5906" s="248"/>
      <x:c r="NSG5906" s="248"/>
      <x:c r="NSH5906" s="248"/>
      <x:c r="NSI5906" s="248"/>
      <x:c r="NSJ5906" s="248"/>
      <x:c r="NSK5906" s="248"/>
      <x:c r="NSL5906" s="248"/>
      <x:c r="NSM5906" s="248"/>
      <x:c r="NSN5906" s="248"/>
      <x:c r="NSO5906" s="248"/>
      <x:c r="NSP5906" s="248"/>
      <x:c r="NSQ5906" s="248"/>
      <x:c r="NSR5906" s="248"/>
      <x:c r="NSS5906" s="248"/>
      <x:c r="NST5906" s="248"/>
      <x:c r="NSU5906" s="248"/>
      <x:c r="NSV5906" s="248"/>
      <x:c r="NSW5906" s="248"/>
      <x:c r="NSX5906" s="248"/>
      <x:c r="NSY5906" s="248"/>
      <x:c r="NSZ5906" s="248"/>
      <x:c r="NTA5906" s="248"/>
      <x:c r="NTB5906" s="248"/>
      <x:c r="NTC5906" s="248"/>
      <x:c r="NTD5906" s="248"/>
      <x:c r="NTE5906" s="248"/>
      <x:c r="NTF5906" s="248"/>
      <x:c r="NTG5906" s="248"/>
      <x:c r="NTH5906" s="248"/>
      <x:c r="NTI5906" s="248"/>
      <x:c r="NTJ5906" s="248"/>
      <x:c r="NTK5906" s="248"/>
      <x:c r="NTL5906" s="248"/>
      <x:c r="NTM5906" s="248"/>
      <x:c r="NTN5906" s="248"/>
      <x:c r="NTO5906" s="248"/>
      <x:c r="NTP5906" s="248"/>
      <x:c r="NTQ5906" s="248"/>
      <x:c r="NTR5906" s="248"/>
      <x:c r="NTS5906" s="248"/>
      <x:c r="NTT5906" s="248"/>
      <x:c r="NTU5906" s="248"/>
      <x:c r="NTV5906" s="248"/>
      <x:c r="NTW5906" s="248"/>
      <x:c r="NTX5906" s="248"/>
      <x:c r="NTY5906" s="248"/>
      <x:c r="NTZ5906" s="248"/>
      <x:c r="NUA5906" s="248"/>
      <x:c r="NUB5906" s="248"/>
      <x:c r="NUC5906" s="248"/>
      <x:c r="NUD5906" s="248"/>
      <x:c r="NUE5906" s="248"/>
      <x:c r="NUF5906" s="248"/>
      <x:c r="NUG5906" s="248"/>
      <x:c r="NUH5906" s="248"/>
      <x:c r="NUI5906" s="248"/>
      <x:c r="NUJ5906" s="248"/>
      <x:c r="NUK5906" s="248"/>
      <x:c r="NUL5906" s="248"/>
      <x:c r="NUM5906" s="248"/>
      <x:c r="NUN5906" s="248"/>
      <x:c r="NUO5906" s="248"/>
      <x:c r="NUP5906" s="248"/>
      <x:c r="NUQ5906" s="248"/>
      <x:c r="NUR5906" s="248"/>
      <x:c r="NUS5906" s="248"/>
      <x:c r="NUT5906" s="248"/>
      <x:c r="NUU5906" s="248"/>
      <x:c r="NUV5906" s="248"/>
      <x:c r="NUW5906" s="248"/>
      <x:c r="NUX5906" s="248"/>
      <x:c r="NUY5906" s="248"/>
      <x:c r="NUZ5906" s="248"/>
      <x:c r="NVA5906" s="248"/>
      <x:c r="NVB5906" s="248"/>
      <x:c r="NVC5906" s="248"/>
      <x:c r="NVD5906" s="248"/>
      <x:c r="NVE5906" s="248"/>
      <x:c r="NVF5906" s="248"/>
      <x:c r="NVG5906" s="248"/>
      <x:c r="NVH5906" s="248"/>
      <x:c r="NVI5906" s="248"/>
      <x:c r="NVJ5906" s="248"/>
      <x:c r="NVK5906" s="248"/>
      <x:c r="NVL5906" s="248"/>
      <x:c r="NVM5906" s="248"/>
      <x:c r="NVN5906" s="248"/>
      <x:c r="NVO5906" s="248"/>
      <x:c r="NVP5906" s="248"/>
      <x:c r="NVQ5906" s="248"/>
      <x:c r="NVR5906" s="248"/>
      <x:c r="NVS5906" s="248"/>
      <x:c r="NVT5906" s="248"/>
      <x:c r="NVU5906" s="248"/>
      <x:c r="NVV5906" s="248"/>
      <x:c r="NVW5906" s="248"/>
      <x:c r="NVX5906" s="248"/>
      <x:c r="NVY5906" s="248"/>
      <x:c r="NVZ5906" s="248"/>
      <x:c r="NWA5906" s="248"/>
      <x:c r="NWB5906" s="248"/>
      <x:c r="NWC5906" s="248"/>
      <x:c r="NWD5906" s="248"/>
      <x:c r="NWE5906" s="248"/>
      <x:c r="NWF5906" s="248"/>
      <x:c r="NWG5906" s="248"/>
      <x:c r="NWH5906" s="248"/>
      <x:c r="NWI5906" s="248"/>
      <x:c r="NWJ5906" s="248"/>
      <x:c r="NWK5906" s="248"/>
      <x:c r="NWL5906" s="248"/>
      <x:c r="NWM5906" s="248"/>
      <x:c r="NWN5906" s="248"/>
      <x:c r="NWO5906" s="248"/>
      <x:c r="NWP5906" s="248"/>
      <x:c r="NWQ5906" s="248"/>
      <x:c r="NWR5906" s="248"/>
      <x:c r="NWS5906" s="248"/>
      <x:c r="NWT5906" s="248"/>
      <x:c r="NWU5906" s="248"/>
      <x:c r="NWV5906" s="248"/>
      <x:c r="NWW5906" s="248"/>
      <x:c r="NWX5906" s="248"/>
      <x:c r="NWY5906" s="248"/>
      <x:c r="NWZ5906" s="248"/>
      <x:c r="NXA5906" s="248"/>
      <x:c r="NXB5906" s="248"/>
      <x:c r="NXC5906" s="248"/>
      <x:c r="NXD5906" s="248"/>
      <x:c r="NXE5906" s="248"/>
      <x:c r="NXF5906" s="248"/>
      <x:c r="NXG5906" s="248"/>
      <x:c r="NXH5906" s="248"/>
      <x:c r="NXI5906" s="248"/>
      <x:c r="NXJ5906" s="248"/>
      <x:c r="NXK5906" s="248"/>
      <x:c r="NXL5906" s="248"/>
      <x:c r="NXM5906" s="248"/>
      <x:c r="NXN5906" s="248"/>
      <x:c r="NXO5906" s="248"/>
      <x:c r="NXP5906" s="248"/>
      <x:c r="NXQ5906" s="248"/>
      <x:c r="NXR5906" s="248"/>
      <x:c r="NXS5906" s="248"/>
      <x:c r="NXT5906" s="248"/>
      <x:c r="NXU5906" s="248"/>
      <x:c r="NXV5906" s="248"/>
      <x:c r="NXW5906" s="248"/>
      <x:c r="NXX5906" s="248"/>
      <x:c r="NXY5906" s="248"/>
      <x:c r="NXZ5906" s="248"/>
      <x:c r="NYA5906" s="248"/>
      <x:c r="NYB5906" s="248"/>
      <x:c r="NYC5906" s="248"/>
      <x:c r="NYD5906" s="248"/>
      <x:c r="NYE5906" s="248"/>
      <x:c r="NYF5906" s="248"/>
      <x:c r="NYG5906" s="248"/>
      <x:c r="NYH5906" s="248"/>
      <x:c r="NYI5906" s="248"/>
      <x:c r="NYJ5906" s="248"/>
      <x:c r="NYK5906" s="248"/>
      <x:c r="NYL5906" s="248"/>
      <x:c r="NYM5906" s="248"/>
      <x:c r="NYN5906" s="248"/>
      <x:c r="NYO5906" s="248"/>
      <x:c r="NYP5906" s="248"/>
      <x:c r="NYQ5906" s="248"/>
      <x:c r="NYR5906" s="248"/>
      <x:c r="NYS5906" s="248"/>
      <x:c r="NYT5906" s="248"/>
      <x:c r="NYU5906" s="248"/>
      <x:c r="NYV5906" s="248"/>
      <x:c r="NYW5906" s="248"/>
      <x:c r="NYX5906" s="248"/>
      <x:c r="NYY5906" s="248"/>
      <x:c r="NYZ5906" s="248"/>
      <x:c r="NZA5906" s="248"/>
      <x:c r="NZB5906" s="248"/>
      <x:c r="NZC5906" s="248"/>
      <x:c r="NZD5906" s="248"/>
      <x:c r="NZE5906" s="248"/>
      <x:c r="NZF5906" s="248"/>
      <x:c r="NZG5906" s="248"/>
      <x:c r="NZH5906" s="248"/>
      <x:c r="NZI5906" s="248"/>
      <x:c r="NZJ5906" s="248"/>
      <x:c r="NZK5906" s="248"/>
      <x:c r="NZL5906" s="248"/>
      <x:c r="NZM5906" s="248"/>
      <x:c r="NZN5906" s="248"/>
      <x:c r="NZO5906" s="248"/>
      <x:c r="NZP5906" s="248"/>
      <x:c r="NZQ5906" s="248"/>
      <x:c r="NZR5906" s="248"/>
      <x:c r="NZS5906" s="248"/>
      <x:c r="NZT5906" s="248"/>
      <x:c r="NZU5906" s="248"/>
      <x:c r="NZV5906" s="248"/>
      <x:c r="NZW5906" s="248"/>
      <x:c r="NZX5906" s="248"/>
      <x:c r="NZY5906" s="248"/>
      <x:c r="NZZ5906" s="248"/>
      <x:c r="OAA5906" s="248"/>
      <x:c r="OAB5906" s="248"/>
      <x:c r="OAC5906" s="248"/>
      <x:c r="OAD5906" s="248"/>
      <x:c r="OAE5906" s="248"/>
      <x:c r="OAF5906" s="248"/>
      <x:c r="OAG5906" s="248"/>
      <x:c r="OAH5906" s="248"/>
      <x:c r="OAI5906" s="248"/>
      <x:c r="OAJ5906" s="248"/>
      <x:c r="OAK5906" s="248"/>
      <x:c r="OAL5906" s="248"/>
      <x:c r="OAM5906" s="248"/>
      <x:c r="OAN5906" s="248"/>
      <x:c r="OAO5906" s="248"/>
      <x:c r="OAP5906" s="248"/>
      <x:c r="OAQ5906" s="248"/>
      <x:c r="OAR5906" s="248"/>
      <x:c r="OAS5906" s="248"/>
      <x:c r="OAT5906" s="248"/>
      <x:c r="OAU5906" s="248"/>
      <x:c r="OAV5906" s="248"/>
      <x:c r="OAW5906" s="248"/>
      <x:c r="OAX5906" s="248"/>
      <x:c r="OAY5906" s="248"/>
      <x:c r="OAZ5906" s="248"/>
      <x:c r="OBA5906" s="248"/>
      <x:c r="OBB5906" s="248"/>
      <x:c r="OBC5906" s="248"/>
      <x:c r="OBD5906" s="248"/>
      <x:c r="OBE5906" s="248"/>
      <x:c r="OBF5906" s="248"/>
      <x:c r="OBG5906" s="248"/>
      <x:c r="OBH5906" s="248"/>
      <x:c r="OBI5906" s="248"/>
      <x:c r="OBJ5906" s="248"/>
      <x:c r="OBK5906" s="248"/>
      <x:c r="OBL5906" s="248"/>
      <x:c r="OBM5906" s="248"/>
      <x:c r="OBN5906" s="248"/>
      <x:c r="OBO5906" s="248"/>
      <x:c r="OBP5906" s="248"/>
      <x:c r="OBQ5906" s="248"/>
      <x:c r="OBR5906" s="248"/>
      <x:c r="OBS5906" s="248"/>
      <x:c r="OBT5906" s="248"/>
      <x:c r="OBU5906" s="248"/>
      <x:c r="OBV5906" s="248"/>
      <x:c r="OBW5906" s="248"/>
      <x:c r="OBX5906" s="248"/>
      <x:c r="OBY5906" s="248"/>
      <x:c r="OBZ5906" s="248"/>
      <x:c r="OCA5906" s="248"/>
      <x:c r="OCB5906" s="248"/>
      <x:c r="OCC5906" s="248"/>
      <x:c r="OCD5906" s="248"/>
      <x:c r="OCE5906" s="248"/>
      <x:c r="OCF5906" s="248"/>
      <x:c r="OCG5906" s="248"/>
      <x:c r="OCH5906" s="248"/>
      <x:c r="OCI5906" s="248"/>
      <x:c r="OCJ5906" s="248"/>
      <x:c r="OCK5906" s="248"/>
      <x:c r="OCL5906" s="248"/>
      <x:c r="OCM5906" s="248"/>
      <x:c r="OCN5906" s="248"/>
      <x:c r="OCO5906" s="248"/>
      <x:c r="OCP5906" s="248"/>
      <x:c r="OCQ5906" s="248"/>
      <x:c r="OCR5906" s="248"/>
      <x:c r="OCS5906" s="248"/>
      <x:c r="OCT5906" s="248"/>
      <x:c r="OCU5906" s="248"/>
      <x:c r="OCV5906" s="248"/>
      <x:c r="OCW5906" s="248"/>
      <x:c r="OCX5906" s="248"/>
      <x:c r="OCY5906" s="248"/>
      <x:c r="OCZ5906" s="248"/>
      <x:c r="ODA5906" s="248"/>
      <x:c r="ODB5906" s="248"/>
      <x:c r="ODC5906" s="248"/>
      <x:c r="ODD5906" s="248"/>
      <x:c r="ODE5906" s="248"/>
      <x:c r="ODF5906" s="248"/>
      <x:c r="ODG5906" s="248"/>
      <x:c r="ODH5906" s="248"/>
      <x:c r="ODI5906" s="248"/>
      <x:c r="ODJ5906" s="248"/>
      <x:c r="ODK5906" s="248"/>
      <x:c r="ODL5906" s="248"/>
      <x:c r="ODM5906" s="248"/>
      <x:c r="ODN5906" s="248"/>
      <x:c r="ODO5906" s="248"/>
      <x:c r="ODP5906" s="248"/>
      <x:c r="ODQ5906" s="248"/>
      <x:c r="ODR5906" s="248"/>
      <x:c r="ODS5906" s="248"/>
      <x:c r="ODT5906" s="248"/>
      <x:c r="ODU5906" s="248"/>
      <x:c r="ODV5906" s="248"/>
      <x:c r="ODW5906" s="248"/>
      <x:c r="ODX5906" s="248"/>
      <x:c r="ODY5906" s="248"/>
      <x:c r="ODZ5906" s="248"/>
      <x:c r="OEA5906" s="248"/>
      <x:c r="OEB5906" s="248"/>
      <x:c r="OEC5906" s="248"/>
      <x:c r="OED5906" s="248"/>
      <x:c r="OEE5906" s="248"/>
      <x:c r="OEF5906" s="248"/>
      <x:c r="OEG5906" s="248"/>
      <x:c r="OEH5906" s="248"/>
      <x:c r="OEI5906" s="248"/>
      <x:c r="OEJ5906" s="248"/>
      <x:c r="OEK5906" s="248"/>
      <x:c r="OEL5906" s="248"/>
      <x:c r="OEM5906" s="248"/>
      <x:c r="OEN5906" s="248"/>
      <x:c r="OEO5906" s="248"/>
      <x:c r="OEP5906" s="248"/>
      <x:c r="OEQ5906" s="248"/>
      <x:c r="OER5906" s="248"/>
      <x:c r="OES5906" s="248"/>
      <x:c r="OET5906" s="248"/>
      <x:c r="OEU5906" s="248"/>
      <x:c r="OEV5906" s="248"/>
      <x:c r="OEW5906" s="248"/>
      <x:c r="OEX5906" s="248"/>
      <x:c r="OEY5906" s="248"/>
      <x:c r="OEZ5906" s="248"/>
      <x:c r="OFA5906" s="248"/>
      <x:c r="OFB5906" s="248"/>
      <x:c r="OFC5906" s="248"/>
      <x:c r="OFD5906" s="248"/>
      <x:c r="OFE5906" s="248"/>
      <x:c r="OFF5906" s="248"/>
      <x:c r="OFG5906" s="248"/>
      <x:c r="OFH5906" s="248"/>
      <x:c r="OFI5906" s="248"/>
      <x:c r="OFJ5906" s="248"/>
      <x:c r="OFK5906" s="248"/>
      <x:c r="OFL5906" s="248"/>
      <x:c r="OFM5906" s="248"/>
      <x:c r="OFN5906" s="248"/>
      <x:c r="OFO5906" s="248"/>
      <x:c r="OFP5906" s="248"/>
      <x:c r="OFQ5906" s="248"/>
      <x:c r="OFR5906" s="248"/>
      <x:c r="OFS5906" s="248"/>
      <x:c r="OFT5906" s="248"/>
      <x:c r="OFU5906" s="248"/>
      <x:c r="OFV5906" s="248"/>
      <x:c r="OFW5906" s="248"/>
      <x:c r="OFX5906" s="248"/>
      <x:c r="OFY5906" s="248"/>
      <x:c r="OFZ5906" s="248"/>
      <x:c r="OGA5906" s="248"/>
      <x:c r="OGB5906" s="248"/>
      <x:c r="OGC5906" s="248"/>
      <x:c r="OGD5906" s="248"/>
      <x:c r="OGE5906" s="248"/>
      <x:c r="OGF5906" s="248"/>
      <x:c r="OGG5906" s="248"/>
      <x:c r="OGH5906" s="248"/>
      <x:c r="OGI5906" s="248"/>
      <x:c r="OGJ5906" s="248"/>
      <x:c r="OGK5906" s="248"/>
      <x:c r="OGL5906" s="248"/>
      <x:c r="OGM5906" s="248"/>
      <x:c r="OGN5906" s="248"/>
      <x:c r="OGO5906" s="248"/>
      <x:c r="OGP5906" s="248"/>
      <x:c r="OGQ5906" s="248"/>
      <x:c r="OGR5906" s="248"/>
      <x:c r="OGS5906" s="248"/>
      <x:c r="OGT5906" s="248"/>
      <x:c r="OGU5906" s="248"/>
      <x:c r="OGV5906" s="248"/>
      <x:c r="OGW5906" s="248"/>
      <x:c r="OGX5906" s="248"/>
      <x:c r="OGY5906" s="248"/>
      <x:c r="OGZ5906" s="248"/>
      <x:c r="OHA5906" s="248"/>
      <x:c r="OHB5906" s="248"/>
      <x:c r="OHC5906" s="248"/>
      <x:c r="OHD5906" s="248"/>
      <x:c r="OHE5906" s="248"/>
      <x:c r="OHF5906" s="248"/>
      <x:c r="OHG5906" s="248"/>
      <x:c r="OHH5906" s="248"/>
      <x:c r="OHI5906" s="248"/>
      <x:c r="OHJ5906" s="248"/>
      <x:c r="OHK5906" s="248"/>
      <x:c r="OHL5906" s="248"/>
      <x:c r="OHM5906" s="248"/>
      <x:c r="OHN5906" s="248"/>
      <x:c r="OHO5906" s="248"/>
      <x:c r="OHP5906" s="248"/>
      <x:c r="OHQ5906" s="248"/>
      <x:c r="OHR5906" s="248"/>
      <x:c r="OHS5906" s="248"/>
      <x:c r="OHT5906" s="248"/>
      <x:c r="OHU5906" s="248"/>
      <x:c r="OHV5906" s="248"/>
      <x:c r="OHW5906" s="248"/>
      <x:c r="OHX5906" s="248"/>
      <x:c r="OHY5906" s="248"/>
      <x:c r="OHZ5906" s="248"/>
      <x:c r="OIA5906" s="248"/>
      <x:c r="OIB5906" s="248"/>
      <x:c r="OIC5906" s="248"/>
      <x:c r="OID5906" s="248"/>
      <x:c r="OIE5906" s="248"/>
      <x:c r="OIF5906" s="248"/>
      <x:c r="OIG5906" s="248"/>
      <x:c r="OIH5906" s="248"/>
      <x:c r="OII5906" s="248"/>
      <x:c r="OIJ5906" s="248"/>
      <x:c r="OIK5906" s="248"/>
      <x:c r="OIL5906" s="248"/>
      <x:c r="OIM5906" s="248"/>
      <x:c r="OIN5906" s="248"/>
      <x:c r="OIO5906" s="248"/>
      <x:c r="OIP5906" s="248"/>
      <x:c r="OIQ5906" s="248"/>
      <x:c r="OIR5906" s="248"/>
      <x:c r="OIS5906" s="248"/>
      <x:c r="OIT5906" s="248"/>
      <x:c r="OIU5906" s="248"/>
      <x:c r="OIV5906" s="248"/>
      <x:c r="OIW5906" s="248"/>
      <x:c r="OIX5906" s="248"/>
      <x:c r="OIY5906" s="248"/>
      <x:c r="OIZ5906" s="248"/>
      <x:c r="OJA5906" s="248"/>
      <x:c r="OJB5906" s="248"/>
      <x:c r="OJC5906" s="248"/>
      <x:c r="OJD5906" s="248"/>
      <x:c r="OJE5906" s="248"/>
      <x:c r="OJF5906" s="248"/>
      <x:c r="OJG5906" s="248"/>
      <x:c r="OJH5906" s="248"/>
      <x:c r="OJI5906" s="248"/>
      <x:c r="OJJ5906" s="248"/>
      <x:c r="OJK5906" s="248"/>
      <x:c r="OJL5906" s="248"/>
      <x:c r="OJM5906" s="248"/>
      <x:c r="OJN5906" s="248"/>
      <x:c r="OJO5906" s="248"/>
      <x:c r="OJP5906" s="248"/>
      <x:c r="OJQ5906" s="248"/>
      <x:c r="OJR5906" s="248"/>
      <x:c r="OJS5906" s="248"/>
      <x:c r="OJT5906" s="248"/>
      <x:c r="OJU5906" s="248"/>
      <x:c r="OJV5906" s="248"/>
      <x:c r="OJW5906" s="248"/>
      <x:c r="OJX5906" s="248"/>
      <x:c r="OJY5906" s="248"/>
      <x:c r="OJZ5906" s="248"/>
      <x:c r="OKA5906" s="248"/>
      <x:c r="OKB5906" s="248"/>
      <x:c r="OKC5906" s="248"/>
      <x:c r="OKD5906" s="248"/>
      <x:c r="OKE5906" s="248"/>
      <x:c r="OKF5906" s="248"/>
      <x:c r="OKG5906" s="248"/>
      <x:c r="OKH5906" s="248"/>
      <x:c r="OKI5906" s="248"/>
      <x:c r="OKJ5906" s="248"/>
      <x:c r="OKK5906" s="248"/>
      <x:c r="OKL5906" s="248"/>
      <x:c r="OKM5906" s="248"/>
      <x:c r="OKN5906" s="248"/>
      <x:c r="OKO5906" s="248"/>
      <x:c r="OKP5906" s="248"/>
      <x:c r="OKQ5906" s="248"/>
      <x:c r="OKR5906" s="248"/>
      <x:c r="OKS5906" s="248"/>
      <x:c r="OKT5906" s="248"/>
      <x:c r="OKU5906" s="248"/>
      <x:c r="OKV5906" s="248"/>
      <x:c r="OKW5906" s="248"/>
      <x:c r="OKX5906" s="248"/>
      <x:c r="OKY5906" s="248"/>
      <x:c r="OKZ5906" s="248"/>
      <x:c r="OLA5906" s="248"/>
      <x:c r="OLB5906" s="248"/>
      <x:c r="OLC5906" s="248"/>
      <x:c r="OLD5906" s="248"/>
      <x:c r="OLE5906" s="248"/>
      <x:c r="OLF5906" s="248"/>
      <x:c r="OLG5906" s="248"/>
      <x:c r="OLH5906" s="248"/>
      <x:c r="OLI5906" s="248"/>
      <x:c r="OLJ5906" s="248"/>
      <x:c r="OLK5906" s="248"/>
      <x:c r="OLL5906" s="248"/>
      <x:c r="OLM5906" s="248"/>
      <x:c r="OLN5906" s="248"/>
      <x:c r="OLO5906" s="248"/>
      <x:c r="OLP5906" s="248"/>
      <x:c r="OLQ5906" s="248"/>
      <x:c r="OLR5906" s="248"/>
      <x:c r="OLS5906" s="248"/>
      <x:c r="OLT5906" s="248"/>
      <x:c r="OLU5906" s="248"/>
      <x:c r="OLV5906" s="248"/>
      <x:c r="OLW5906" s="248"/>
      <x:c r="OLX5906" s="248"/>
      <x:c r="OLY5906" s="248"/>
      <x:c r="OLZ5906" s="248"/>
      <x:c r="OMA5906" s="248"/>
      <x:c r="OMB5906" s="248"/>
      <x:c r="OMC5906" s="248"/>
      <x:c r="OMD5906" s="248"/>
      <x:c r="OME5906" s="248"/>
      <x:c r="OMF5906" s="248"/>
      <x:c r="OMG5906" s="248"/>
      <x:c r="OMH5906" s="248"/>
      <x:c r="OMI5906" s="248"/>
      <x:c r="OMJ5906" s="248"/>
      <x:c r="OMK5906" s="248"/>
      <x:c r="OML5906" s="248"/>
      <x:c r="OMM5906" s="248"/>
      <x:c r="OMN5906" s="248"/>
      <x:c r="OMO5906" s="248"/>
      <x:c r="OMP5906" s="248"/>
      <x:c r="OMQ5906" s="248"/>
      <x:c r="OMR5906" s="248"/>
      <x:c r="OMS5906" s="248"/>
      <x:c r="OMT5906" s="248"/>
      <x:c r="OMU5906" s="248"/>
      <x:c r="OMV5906" s="248"/>
      <x:c r="OMW5906" s="248"/>
      <x:c r="OMX5906" s="248"/>
      <x:c r="OMY5906" s="248"/>
      <x:c r="OMZ5906" s="248"/>
      <x:c r="ONA5906" s="248"/>
      <x:c r="ONB5906" s="248"/>
      <x:c r="ONC5906" s="248"/>
      <x:c r="OND5906" s="248"/>
      <x:c r="ONE5906" s="248"/>
      <x:c r="ONF5906" s="248"/>
      <x:c r="ONG5906" s="248"/>
      <x:c r="ONH5906" s="248"/>
      <x:c r="ONI5906" s="248"/>
      <x:c r="ONJ5906" s="248"/>
      <x:c r="ONK5906" s="248"/>
      <x:c r="ONL5906" s="248"/>
      <x:c r="ONM5906" s="248"/>
      <x:c r="ONN5906" s="248"/>
      <x:c r="ONO5906" s="248"/>
      <x:c r="ONP5906" s="248"/>
      <x:c r="ONQ5906" s="248"/>
      <x:c r="ONR5906" s="248"/>
      <x:c r="ONS5906" s="248"/>
      <x:c r="ONT5906" s="248"/>
      <x:c r="ONU5906" s="248"/>
      <x:c r="ONV5906" s="248"/>
      <x:c r="ONW5906" s="248"/>
      <x:c r="ONX5906" s="248"/>
      <x:c r="ONY5906" s="248"/>
      <x:c r="ONZ5906" s="248"/>
      <x:c r="OOA5906" s="248"/>
      <x:c r="OOB5906" s="248"/>
      <x:c r="OOC5906" s="248"/>
      <x:c r="OOD5906" s="248"/>
      <x:c r="OOE5906" s="248"/>
      <x:c r="OOF5906" s="248"/>
      <x:c r="OOG5906" s="248"/>
      <x:c r="OOH5906" s="248"/>
      <x:c r="OOI5906" s="248"/>
      <x:c r="OOJ5906" s="248"/>
      <x:c r="OOK5906" s="248"/>
      <x:c r="OOL5906" s="248"/>
      <x:c r="OOM5906" s="248"/>
      <x:c r="OON5906" s="248"/>
      <x:c r="OOO5906" s="248"/>
      <x:c r="OOP5906" s="248"/>
      <x:c r="OOQ5906" s="248"/>
      <x:c r="OOR5906" s="248"/>
      <x:c r="OOS5906" s="248"/>
      <x:c r="OOT5906" s="248"/>
      <x:c r="OOU5906" s="248"/>
      <x:c r="OOV5906" s="248"/>
      <x:c r="OOW5906" s="248"/>
      <x:c r="OOX5906" s="248"/>
      <x:c r="OOY5906" s="248"/>
      <x:c r="OOZ5906" s="248"/>
      <x:c r="OPA5906" s="248"/>
      <x:c r="OPB5906" s="248"/>
      <x:c r="OPC5906" s="248"/>
      <x:c r="OPD5906" s="248"/>
      <x:c r="OPE5906" s="248"/>
      <x:c r="OPF5906" s="248"/>
      <x:c r="OPG5906" s="248"/>
      <x:c r="OPH5906" s="248"/>
      <x:c r="OPI5906" s="248"/>
      <x:c r="OPJ5906" s="248"/>
      <x:c r="OPK5906" s="248"/>
      <x:c r="OPL5906" s="248"/>
      <x:c r="OPM5906" s="248"/>
      <x:c r="OPN5906" s="248"/>
      <x:c r="OPO5906" s="248"/>
      <x:c r="OPP5906" s="248"/>
      <x:c r="OPQ5906" s="248"/>
      <x:c r="OPR5906" s="248"/>
      <x:c r="OPS5906" s="248"/>
      <x:c r="OPT5906" s="248"/>
      <x:c r="OPU5906" s="248"/>
      <x:c r="OPV5906" s="248"/>
      <x:c r="OPW5906" s="248"/>
      <x:c r="OPX5906" s="248"/>
      <x:c r="OPY5906" s="248"/>
      <x:c r="OPZ5906" s="248"/>
      <x:c r="OQA5906" s="248"/>
      <x:c r="OQB5906" s="248"/>
      <x:c r="OQC5906" s="248"/>
      <x:c r="OQD5906" s="248"/>
      <x:c r="OQE5906" s="248"/>
      <x:c r="OQF5906" s="248"/>
      <x:c r="OQG5906" s="248"/>
      <x:c r="OQH5906" s="248"/>
      <x:c r="OQI5906" s="248"/>
      <x:c r="OQJ5906" s="248"/>
      <x:c r="OQK5906" s="248"/>
      <x:c r="OQL5906" s="248"/>
      <x:c r="OQM5906" s="248"/>
      <x:c r="OQN5906" s="248"/>
      <x:c r="OQO5906" s="248"/>
      <x:c r="OQP5906" s="248"/>
      <x:c r="OQQ5906" s="248"/>
      <x:c r="OQR5906" s="248"/>
      <x:c r="OQS5906" s="248"/>
      <x:c r="OQT5906" s="248"/>
      <x:c r="OQU5906" s="248"/>
      <x:c r="OQV5906" s="248"/>
      <x:c r="OQW5906" s="248"/>
      <x:c r="OQX5906" s="248"/>
      <x:c r="OQY5906" s="248"/>
      <x:c r="OQZ5906" s="248"/>
      <x:c r="ORA5906" s="248"/>
      <x:c r="ORB5906" s="248"/>
      <x:c r="ORC5906" s="248"/>
      <x:c r="ORD5906" s="248"/>
      <x:c r="ORE5906" s="248"/>
      <x:c r="ORF5906" s="248"/>
      <x:c r="ORG5906" s="248"/>
      <x:c r="ORH5906" s="248"/>
      <x:c r="ORI5906" s="248"/>
      <x:c r="ORJ5906" s="248"/>
      <x:c r="ORK5906" s="248"/>
      <x:c r="ORL5906" s="248"/>
      <x:c r="ORM5906" s="248"/>
      <x:c r="ORN5906" s="248"/>
      <x:c r="ORO5906" s="248"/>
      <x:c r="ORP5906" s="248"/>
      <x:c r="ORQ5906" s="248"/>
      <x:c r="ORR5906" s="248"/>
      <x:c r="ORS5906" s="248"/>
      <x:c r="ORT5906" s="248"/>
      <x:c r="ORU5906" s="248"/>
      <x:c r="ORV5906" s="248"/>
      <x:c r="ORW5906" s="248"/>
      <x:c r="ORX5906" s="248"/>
      <x:c r="ORY5906" s="248"/>
      <x:c r="ORZ5906" s="248"/>
      <x:c r="OSA5906" s="248"/>
      <x:c r="OSB5906" s="248"/>
      <x:c r="OSC5906" s="248"/>
      <x:c r="OSD5906" s="248"/>
      <x:c r="OSE5906" s="248"/>
      <x:c r="OSF5906" s="248"/>
      <x:c r="OSG5906" s="248"/>
      <x:c r="OSH5906" s="248"/>
      <x:c r="OSI5906" s="248"/>
      <x:c r="OSJ5906" s="248"/>
      <x:c r="OSK5906" s="248"/>
      <x:c r="OSL5906" s="248"/>
      <x:c r="OSM5906" s="248"/>
      <x:c r="OSN5906" s="248"/>
      <x:c r="OSO5906" s="248"/>
      <x:c r="OSP5906" s="248"/>
      <x:c r="OSQ5906" s="248"/>
      <x:c r="OSR5906" s="248"/>
      <x:c r="OSS5906" s="248"/>
      <x:c r="OST5906" s="248"/>
      <x:c r="OSU5906" s="248"/>
      <x:c r="OSV5906" s="248"/>
      <x:c r="OSW5906" s="248"/>
      <x:c r="OSX5906" s="248"/>
      <x:c r="OSY5906" s="248"/>
      <x:c r="OSZ5906" s="248"/>
      <x:c r="OTA5906" s="248"/>
      <x:c r="OTB5906" s="248"/>
      <x:c r="OTC5906" s="248"/>
      <x:c r="OTD5906" s="248"/>
      <x:c r="OTE5906" s="248"/>
      <x:c r="OTF5906" s="248"/>
      <x:c r="OTG5906" s="248"/>
      <x:c r="OTH5906" s="248"/>
      <x:c r="OTI5906" s="248"/>
      <x:c r="OTJ5906" s="248"/>
      <x:c r="OTK5906" s="248"/>
      <x:c r="OTL5906" s="248"/>
      <x:c r="OTM5906" s="248"/>
      <x:c r="OTN5906" s="248"/>
      <x:c r="OTO5906" s="248"/>
      <x:c r="OTP5906" s="248"/>
      <x:c r="OTQ5906" s="248"/>
      <x:c r="OTR5906" s="248"/>
      <x:c r="OTS5906" s="248"/>
      <x:c r="OTT5906" s="248"/>
      <x:c r="OTU5906" s="248"/>
      <x:c r="OTV5906" s="248"/>
      <x:c r="OTW5906" s="248"/>
      <x:c r="OTX5906" s="248"/>
      <x:c r="OTY5906" s="248"/>
      <x:c r="OTZ5906" s="248"/>
      <x:c r="OUA5906" s="248"/>
      <x:c r="OUB5906" s="248"/>
      <x:c r="OUC5906" s="248"/>
      <x:c r="OUD5906" s="248"/>
      <x:c r="OUE5906" s="248"/>
      <x:c r="OUF5906" s="248"/>
      <x:c r="OUG5906" s="248"/>
      <x:c r="OUH5906" s="248"/>
      <x:c r="OUI5906" s="248"/>
      <x:c r="OUJ5906" s="248"/>
      <x:c r="OUK5906" s="248"/>
      <x:c r="OUL5906" s="248"/>
      <x:c r="OUM5906" s="248"/>
      <x:c r="OUN5906" s="248"/>
      <x:c r="OUO5906" s="248"/>
      <x:c r="OUP5906" s="248"/>
      <x:c r="OUQ5906" s="248"/>
      <x:c r="OUR5906" s="248"/>
      <x:c r="OUS5906" s="248"/>
      <x:c r="OUT5906" s="248"/>
      <x:c r="OUU5906" s="248"/>
      <x:c r="OUV5906" s="248"/>
      <x:c r="OUW5906" s="248"/>
      <x:c r="OUX5906" s="248"/>
      <x:c r="OUY5906" s="248"/>
      <x:c r="OUZ5906" s="248"/>
      <x:c r="OVA5906" s="248"/>
      <x:c r="OVB5906" s="248"/>
      <x:c r="OVC5906" s="248"/>
      <x:c r="OVD5906" s="248"/>
      <x:c r="OVE5906" s="248"/>
      <x:c r="OVF5906" s="248"/>
      <x:c r="OVG5906" s="248"/>
      <x:c r="OVH5906" s="248"/>
      <x:c r="OVI5906" s="248"/>
      <x:c r="OVJ5906" s="248"/>
      <x:c r="OVK5906" s="248"/>
      <x:c r="OVL5906" s="248"/>
      <x:c r="OVM5906" s="248"/>
      <x:c r="OVN5906" s="248"/>
      <x:c r="OVO5906" s="248"/>
      <x:c r="OVP5906" s="248"/>
      <x:c r="OVQ5906" s="248"/>
      <x:c r="OVR5906" s="248"/>
      <x:c r="OVS5906" s="248"/>
      <x:c r="OVT5906" s="248"/>
      <x:c r="OVU5906" s="248"/>
      <x:c r="OVV5906" s="248"/>
      <x:c r="OVW5906" s="248"/>
      <x:c r="OVX5906" s="248"/>
      <x:c r="OVY5906" s="248"/>
      <x:c r="OVZ5906" s="248"/>
      <x:c r="OWA5906" s="248"/>
      <x:c r="OWB5906" s="248"/>
      <x:c r="OWC5906" s="248"/>
      <x:c r="OWD5906" s="248"/>
      <x:c r="OWE5906" s="248"/>
      <x:c r="OWF5906" s="248"/>
      <x:c r="OWG5906" s="248"/>
      <x:c r="OWH5906" s="248"/>
      <x:c r="OWI5906" s="248"/>
      <x:c r="OWJ5906" s="248"/>
      <x:c r="OWK5906" s="248"/>
      <x:c r="OWL5906" s="248"/>
      <x:c r="OWM5906" s="248"/>
      <x:c r="OWN5906" s="248"/>
      <x:c r="OWO5906" s="248"/>
      <x:c r="OWP5906" s="248"/>
      <x:c r="OWQ5906" s="248"/>
      <x:c r="OWR5906" s="248"/>
      <x:c r="OWS5906" s="248"/>
      <x:c r="OWT5906" s="248"/>
      <x:c r="OWU5906" s="248"/>
      <x:c r="OWV5906" s="248"/>
      <x:c r="OWW5906" s="248"/>
      <x:c r="OWX5906" s="248"/>
      <x:c r="OWY5906" s="248"/>
      <x:c r="OWZ5906" s="248"/>
      <x:c r="OXA5906" s="248"/>
      <x:c r="OXB5906" s="248"/>
      <x:c r="OXC5906" s="248"/>
      <x:c r="OXD5906" s="248"/>
      <x:c r="OXE5906" s="248"/>
      <x:c r="OXF5906" s="248"/>
      <x:c r="OXG5906" s="248"/>
      <x:c r="OXH5906" s="248"/>
      <x:c r="OXI5906" s="248"/>
      <x:c r="OXJ5906" s="248"/>
      <x:c r="OXK5906" s="248"/>
      <x:c r="OXL5906" s="248"/>
      <x:c r="OXM5906" s="248"/>
      <x:c r="OXN5906" s="248"/>
      <x:c r="OXO5906" s="248"/>
      <x:c r="OXP5906" s="248"/>
      <x:c r="OXQ5906" s="248"/>
      <x:c r="OXR5906" s="248"/>
      <x:c r="OXS5906" s="248"/>
      <x:c r="OXT5906" s="248"/>
      <x:c r="OXU5906" s="248"/>
      <x:c r="OXV5906" s="248"/>
      <x:c r="OXW5906" s="248"/>
      <x:c r="OXX5906" s="248"/>
      <x:c r="OXY5906" s="248"/>
      <x:c r="OXZ5906" s="248"/>
      <x:c r="OYA5906" s="248"/>
      <x:c r="OYB5906" s="248"/>
      <x:c r="OYC5906" s="248"/>
      <x:c r="OYD5906" s="248"/>
      <x:c r="OYE5906" s="248"/>
      <x:c r="OYF5906" s="248"/>
      <x:c r="OYG5906" s="248"/>
      <x:c r="OYH5906" s="248"/>
      <x:c r="OYI5906" s="248"/>
      <x:c r="OYJ5906" s="248"/>
      <x:c r="OYK5906" s="248"/>
      <x:c r="OYL5906" s="248"/>
      <x:c r="OYM5906" s="248"/>
      <x:c r="OYN5906" s="248"/>
      <x:c r="OYO5906" s="248"/>
      <x:c r="OYP5906" s="248"/>
      <x:c r="OYQ5906" s="248"/>
      <x:c r="OYR5906" s="248"/>
      <x:c r="OYS5906" s="248"/>
      <x:c r="OYT5906" s="248"/>
      <x:c r="OYU5906" s="248"/>
      <x:c r="OYV5906" s="248"/>
      <x:c r="OYW5906" s="248"/>
      <x:c r="OYX5906" s="248"/>
      <x:c r="OYY5906" s="248"/>
      <x:c r="OYZ5906" s="248"/>
      <x:c r="OZA5906" s="248"/>
      <x:c r="OZB5906" s="248"/>
      <x:c r="OZC5906" s="248"/>
      <x:c r="OZD5906" s="248"/>
      <x:c r="OZE5906" s="248"/>
      <x:c r="OZF5906" s="248"/>
      <x:c r="OZG5906" s="248"/>
      <x:c r="OZH5906" s="248"/>
      <x:c r="OZI5906" s="248"/>
      <x:c r="OZJ5906" s="248"/>
      <x:c r="OZK5906" s="248"/>
      <x:c r="OZL5906" s="248"/>
      <x:c r="OZM5906" s="248"/>
      <x:c r="OZN5906" s="248"/>
      <x:c r="OZO5906" s="248"/>
      <x:c r="OZP5906" s="248"/>
      <x:c r="OZQ5906" s="248"/>
      <x:c r="OZR5906" s="248"/>
      <x:c r="OZS5906" s="248"/>
      <x:c r="OZT5906" s="248"/>
      <x:c r="OZU5906" s="248"/>
      <x:c r="OZV5906" s="248"/>
      <x:c r="OZW5906" s="248"/>
      <x:c r="OZX5906" s="248"/>
      <x:c r="OZY5906" s="248"/>
      <x:c r="OZZ5906" s="248"/>
      <x:c r="PAA5906" s="248"/>
      <x:c r="PAB5906" s="248"/>
      <x:c r="PAC5906" s="248"/>
      <x:c r="PAD5906" s="248"/>
      <x:c r="PAE5906" s="248"/>
      <x:c r="PAF5906" s="248"/>
      <x:c r="PAG5906" s="248"/>
      <x:c r="PAH5906" s="248"/>
      <x:c r="PAI5906" s="248"/>
      <x:c r="PAJ5906" s="248"/>
      <x:c r="PAK5906" s="248"/>
      <x:c r="PAL5906" s="248"/>
      <x:c r="PAM5906" s="248"/>
      <x:c r="PAN5906" s="248"/>
      <x:c r="PAO5906" s="248"/>
      <x:c r="PAP5906" s="248"/>
      <x:c r="PAQ5906" s="248"/>
      <x:c r="PAR5906" s="248"/>
      <x:c r="PAS5906" s="248"/>
      <x:c r="PAT5906" s="248"/>
      <x:c r="PAU5906" s="248"/>
      <x:c r="PAV5906" s="248"/>
      <x:c r="PAW5906" s="248"/>
      <x:c r="PAX5906" s="248"/>
      <x:c r="PAY5906" s="248"/>
      <x:c r="PAZ5906" s="248"/>
      <x:c r="PBA5906" s="248"/>
      <x:c r="PBB5906" s="248"/>
      <x:c r="PBC5906" s="248"/>
      <x:c r="PBD5906" s="248"/>
      <x:c r="PBE5906" s="248"/>
      <x:c r="PBF5906" s="248"/>
      <x:c r="PBG5906" s="248"/>
      <x:c r="PBH5906" s="248"/>
      <x:c r="PBI5906" s="248"/>
      <x:c r="PBJ5906" s="248"/>
      <x:c r="PBK5906" s="248"/>
      <x:c r="PBL5906" s="248"/>
      <x:c r="PBM5906" s="248"/>
      <x:c r="PBN5906" s="248"/>
      <x:c r="PBO5906" s="248"/>
      <x:c r="PBP5906" s="248"/>
      <x:c r="PBQ5906" s="248"/>
      <x:c r="PBR5906" s="248"/>
      <x:c r="PBS5906" s="248"/>
      <x:c r="PBT5906" s="248"/>
      <x:c r="PBU5906" s="248"/>
      <x:c r="PBV5906" s="248"/>
      <x:c r="PBW5906" s="248"/>
      <x:c r="PBX5906" s="248"/>
      <x:c r="PBY5906" s="248"/>
      <x:c r="PBZ5906" s="248"/>
      <x:c r="PCA5906" s="248"/>
      <x:c r="PCB5906" s="248"/>
      <x:c r="PCC5906" s="248"/>
      <x:c r="PCD5906" s="248"/>
      <x:c r="PCE5906" s="248"/>
      <x:c r="PCF5906" s="248"/>
      <x:c r="PCG5906" s="248"/>
      <x:c r="PCH5906" s="248"/>
      <x:c r="PCI5906" s="248"/>
      <x:c r="PCJ5906" s="248"/>
      <x:c r="PCK5906" s="248"/>
      <x:c r="PCL5906" s="248"/>
      <x:c r="PCM5906" s="248"/>
      <x:c r="PCN5906" s="248"/>
      <x:c r="PCO5906" s="248"/>
      <x:c r="PCP5906" s="248"/>
      <x:c r="PCQ5906" s="248"/>
      <x:c r="PCR5906" s="248"/>
      <x:c r="PCS5906" s="248"/>
      <x:c r="PCT5906" s="248"/>
      <x:c r="PCU5906" s="248"/>
      <x:c r="PCV5906" s="248"/>
      <x:c r="PCW5906" s="248"/>
      <x:c r="PCX5906" s="248"/>
      <x:c r="PCY5906" s="248"/>
      <x:c r="PCZ5906" s="248"/>
      <x:c r="PDA5906" s="248"/>
      <x:c r="PDB5906" s="248"/>
      <x:c r="PDC5906" s="248"/>
      <x:c r="PDD5906" s="248"/>
      <x:c r="PDE5906" s="248"/>
      <x:c r="PDF5906" s="248"/>
      <x:c r="PDG5906" s="248"/>
      <x:c r="PDH5906" s="248"/>
      <x:c r="PDI5906" s="248"/>
      <x:c r="PDJ5906" s="248"/>
      <x:c r="PDK5906" s="248"/>
      <x:c r="PDL5906" s="248"/>
      <x:c r="PDM5906" s="248"/>
      <x:c r="PDN5906" s="248"/>
      <x:c r="PDO5906" s="248"/>
      <x:c r="PDP5906" s="248"/>
      <x:c r="PDQ5906" s="248"/>
      <x:c r="PDR5906" s="248"/>
      <x:c r="PDS5906" s="248"/>
      <x:c r="PDT5906" s="248"/>
      <x:c r="PDU5906" s="248"/>
      <x:c r="PDV5906" s="248"/>
      <x:c r="PDW5906" s="248"/>
      <x:c r="PDX5906" s="248"/>
      <x:c r="PDY5906" s="248"/>
      <x:c r="PDZ5906" s="248"/>
      <x:c r="PEA5906" s="248"/>
      <x:c r="PEB5906" s="248"/>
      <x:c r="PEC5906" s="248"/>
      <x:c r="PED5906" s="248"/>
      <x:c r="PEE5906" s="248"/>
      <x:c r="PEF5906" s="248"/>
      <x:c r="PEG5906" s="248"/>
      <x:c r="PEH5906" s="248"/>
      <x:c r="PEI5906" s="248"/>
      <x:c r="PEJ5906" s="248"/>
      <x:c r="PEK5906" s="248"/>
      <x:c r="PEL5906" s="248"/>
      <x:c r="PEM5906" s="248"/>
      <x:c r="PEN5906" s="248"/>
      <x:c r="PEO5906" s="248"/>
      <x:c r="PEP5906" s="248"/>
      <x:c r="PEQ5906" s="248"/>
      <x:c r="PER5906" s="248"/>
      <x:c r="PES5906" s="248"/>
      <x:c r="PET5906" s="248"/>
      <x:c r="PEU5906" s="248"/>
      <x:c r="PEV5906" s="248"/>
      <x:c r="PEW5906" s="248"/>
      <x:c r="PEX5906" s="248"/>
      <x:c r="PEY5906" s="248"/>
      <x:c r="PEZ5906" s="248"/>
      <x:c r="PFA5906" s="248"/>
      <x:c r="PFB5906" s="248"/>
      <x:c r="PFC5906" s="248"/>
      <x:c r="PFD5906" s="248"/>
      <x:c r="PFE5906" s="248"/>
      <x:c r="PFF5906" s="248"/>
      <x:c r="PFG5906" s="248"/>
      <x:c r="PFH5906" s="248"/>
      <x:c r="PFI5906" s="248"/>
      <x:c r="PFJ5906" s="248"/>
      <x:c r="PFK5906" s="248"/>
      <x:c r="PFL5906" s="248"/>
      <x:c r="PFM5906" s="248"/>
      <x:c r="PFN5906" s="248"/>
      <x:c r="PFO5906" s="248"/>
      <x:c r="PFP5906" s="248"/>
      <x:c r="PFQ5906" s="248"/>
      <x:c r="PFR5906" s="248"/>
      <x:c r="PFS5906" s="248"/>
      <x:c r="PFT5906" s="248"/>
      <x:c r="PFU5906" s="248"/>
      <x:c r="PFV5906" s="248"/>
      <x:c r="PFW5906" s="248"/>
      <x:c r="PFX5906" s="248"/>
      <x:c r="PFY5906" s="248"/>
      <x:c r="PFZ5906" s="248"/>
      <x:c r="PGA5906" s="248"/>
      <x:c r="PGB5906" s="248"/>
      <x:c r="PGC5906" s="248"/>
      <x:c r="PGD5906" s="248"/>
      <x:c r="PGE5906" s="248"/>
      <x:c r="PGF5906" s="248"/>
      <x:c r="PGG5906" s="248"/>
      <x:c r="PGH5906" s="248"/>
      <x:c r="PGI5906" s="248"/>
      <x:c r="PGJ5906" s="248"/>
      <x:c r="PGK5906" s="248"/>
      <x:c r="PGL5906" s="248"/>
      <x:c r="PGM5906" s="248"/>
      <x:c r="PGN5906" s="248"/>
      <x:c r="PGO5906" s="248"/>
      <x:c r="PGP5906" s="248"/>
      <x:c r="PGQ5906" s="248"/>
      <x:c r="PGR5906" s="248"/>
      <x:c r="PGS5906" s="248"/>
      <x:c r="PGT5906" s="248"/>
      <x:c r="PGU5906" s="248"/>
      <x:c r="PGV5906" s="248"/>
      <x:c r="PGW5906" s="248"/>
      <x:c r="PGX5906" s="248"/>
      <x:c r="PGY5906" s="248"/>
      <x:c r="PGZ5906" s="248"/>
      <x:c r="PHA5906" s="248"/>
      <x:c r="PHB5906" s="248"/>
      <x:c r="PHC5906" s="248"/>
      <x:c r="PHD5906" s="248"/>
      <x:c r="PHE5906" s="248"/>
      <x:c r="PHF5906" s="248"/>
      <x:c r="PHG5906" s="248"/>
      <x:c r="PHH5906" s="248"/>
      <x:c r="PHI5906" s="248"/>
      <x:c r="PHJ5906" s="248"/>
      <x:c r="PHK5906" s="248"/>
      <x:c r="PHL5906" s="248"/>
      <x:c r="PHM5906" s="248"/>
      <x:c r="PHN5906" s="248"/>
      <x:c r="PHO5906" s="248"/>
      <x:c r="PHP5906" s="248"/>
      <x:c r="PHQ5906" s="248"/>
      <x:c r="PHR5906" s="248"/>
      <x:c r="PHS5906" s="248"/>
      <x:c r="PHT5906" s="248"/>
      <x:c r="PHU5906" s="248"/>
      <x:c r="PHV5906" s="248"/>
      <x:c r="PHW5906" s="248"/>
      <x:c r="PHX5906" s="248"/>
      <x:c r="PHY5906" s="248"/>
      <x:c r="PHZ5906" s="248"/>
      <x:c r="PIA5906" s="248"/>
      <x:c r="PIB5906" s="248"/>
      <x:c r="PIC5906" s="248"/>
      <x:c r="PID5906" s="248"/>
      <x:c r="PIE5906" s="248"/>
      <x:c r="PIF5906" s="248"/>
      <x:c r="PIG5906" s="248"/>
      <x:c r="PIH5906" s="248"/>
      <x:c r="PII5906" s="248"/>
      <x:c r="PIJ5906" s="248"/>
      <x:c r="PIK5906" s="248"/>
      <x:c r="PIL5906" s="248"/>
      <x:c r="PIM5906" s="248"/>
      <x:c r="PIN5906" s="248"/>
      <x:c r="PIO5906" s="248"/>
      <x:c r="PIP5906" s="248"/>
      <x:c r="PIQ5906" s="248"/>
      <x:c r="PIR5906" s="248"/>
      <x:c r="PIS5906" s="248"/>
      <x:c r="PIT5906" s="248"/>
      <x:c r="PIU5906" s="248"/>
      <x:c r="PIV5906" s="248"/>
      <x:c r="PIW5906" s="248"/>
      <x:c r="PIX5906" s="248"/>
      <x:c r="PIY5906" s="248"/>
      <x:c r="PIZ5906" s="248"/>
      <x:c r="PJA5906" s="248"/>
      <x:c r="PJB5906" s="248"/>
      <x:c r="PJC5906" s="248"/>
      <x:c r="PJD5906" s="248"/>
      <x:c r="PJE5906" s="248"/>
      <x:c r="PJF5906" s="248"/>
      <x:c r="PJG5906" s="248"/>
      <x:c r="PJH5906" s="248"/>
      <x:c r="PJI5906" s="248"/>
      <x:c r="PJJ5906" s="248"/>
      <x:c r="PJK5906" s="248"/>
      <x:c r="PJL5906" s="248"/>
      <x:c r="PJM5906" s="248"/>
      <x:c r="PJN5906" s="248"/>
      <x:c r="PJO5906" s="248"/>
      <x:c r="PJP5906" s="248"/>
      <x:c r="PJQ5906" s="248"/>
      <x:c r="PJR5906" s="248"/>
      <x:c r="PJS5906" s="248"/>
      <x:c r="PJT5906" s="248"/>
      <x:c r="PJU5906" s="248"/>
      <x:c r="PJV5906" s="248"/>
      <x:c r="PJW5906" s="248"/>
      <x:c r="PJX5906" s="248"/>
      <x:c r="PJY5906" s="248"/>
      <x:c r="PJZ5906" s="248"/>
      <x:c r="PKA5906" s="248"/>
      <x:c r="PKB5906" s="248"/>
      <x:c r="PKC5906" s="248"/>
      <x:c r="PKD5906" s="248"/>
      <x:c r="PKE5906" s="248"/>
      <x:c r="PKF5906" s="248"/>
      <x:c r="PKG5906" s="248"/>
      <x:c r="PKH5906" s="248"/>
      <x:c r="PKI5906" s="248"/>
      <x:c r="PKJ5906" s="248"/>
      <x:c r="PKK5906" s="248"/>
      <x:c r="PKL5906" s="248"/>
      <x:c r="PKM5906" s="248"/>
      <x:c r="PKN5906" s="248"/>
      <x:c r="PKO5906" s="248"/>
      <x:c r="PKP5906" s="248"/>
      <x:c r="PKQ5906" s="248"/>
      <x:c r="PKR5906" s="248"/>
      <x:c r="PKS5906" s="248"/>
      <x:c r="PKT5906" s="248"/>
      <x:c r="PKU5906" s="248"/>
      <x:c r="PKV5906" s="248"/>
      <x:c r="PKW5906" s="248"/>
      <x:c r="PKX5906" s="248"/>
      <x:c r="PKY5906" s="248"/>
      <x:c r="PKZ5906" s="248"/>
      <x:c r="PLA5906" s="248"/>
      <x:c r="PLB5906" s="248"/>
      <x:c r="PLC5906" s="248"/>
      <x:c r="PLD5906" s="248"/>
      <x:c r="PLE5906" s="248"/>
      <x:c r="PLF5906" s="248"/>
      <x:c r="PLG5906" s="248"/>
      <x:c r="PLH5906" s="248"/>
      <x:c r="PLI5906" s="248"/>
      <x:c r="PLJ5906" s="248"/>
      <x:c r="PLK5906" s="248"/>
      <x:c r="PLL5906" s="248"/>
      <x:c r="PLM5906" s="248"/>
      <x:c r="PLN5906" s="248"/>
      <x:c r="PLO5906" s="248"/>
      <x:c r="PLP5906" s="248"/>
      <x:c r="PLQ5906" s="248"/>
      <x:c r="PLR5906" s="248"/>
      <x:c r="PLS5906" s="248"/>
      <x:c r="PLT5906" s="248"/>
      <x:c r="PLU5906" s="248"/>
      <x:c r="PLV5906" s="248"/>
      <x:c r="PLW5906" s="248"/>
      <x:c r="PLX5906" s="248"/>
      <x:c r="PLY5906" s="248"/>
      <x:c r="PLZ5906" s="248"/>
      <x:c r="PMA5906" s="248"/>
      <x:c r="PMB5906" s="248"/>
      <x:c r="PMC5906" s="248"/>
      <x:c r="PMD5906" s="248"/>
      <x:c r="PME5906" s="248"/>
      <x:c r="PMF5906" s="248"/>
      <x:c r="PMG5906" s="248"/>
      <x:c r="PMH5906" s="248"/>
      <x:c r="PMI5906" s="248"/>
      <x:c r="PMJ5906" s="248"/>
      <x:c r="PMK5906" s="248"/>
      <x:c r="PML5906" s="248"/>
      <x:c r="PMM5906" s="248"/>
      <x:c r="PMN5906" s="248"/>
      <x:c r="PMO5906" s="248"/>
      <x:c r="PMP5906" s="248"/>
      <x:c r="PMQ5906" s="248"/>
      <x:c r="PMR5906" s="248"/>
      <x:c r="PMS5906" s="248"/>
      <x:c r="PMT5906" s="248"/>
      <x:c r="PMU5906" s="248"/>
      <x:c r="PMV5906" s="248"/>
      <x:c r="PMW5906" s="248"/>
      <x:c r="PMX5906" s="248"/>
      <x:c r="PMY5906" s="248"/>
      <x:c r="PMZ5906" s="248"/>
      <x:c r="PNA5906" s="248"/>
      <x:c r="PNB5906" s="248"/>
      <x:c r="PNC5906" s="248"/>
      <x:c r="PND5906" s="248"/>
      <x:c r="PNE5906" s="248"/>
      <x:c r="PNF5906" s="248"/>
      <x:c r="PNG5906" s="248"/>
      <x:c r="PNH5906" s="248"/>
      <x:c r="PNI5906" s="248"/>
      <x:c r="PNJ5906" s="248"/>
      <x:c r="PNK5906" s="248"/>
      <x:c r="PNL5906" s="248"/>
      <x:c r="PNM5906" s="248"/>
      <x:c r="PNN5906" s="248"/>
      <x:c r="PNO5906" s="248"/>
      <x:c r="PNP5906" s="248"/>
      <x:c r="PNQ5906" s="248"/>
      <x:c r="PNR5906" s="248"/>
      <x:c r="PNS5906" s="248"/>
      <x:c r="PNT5906" s="248"/>
      <x:c r="PNU5906" s="248"/>
      <x:c r="PNV5906" s="248"/>
      <x:c r="PNW5906" s="248"/>
      <x:c r="PNX5906" s="248"/>
      <x:c r="PNY5906" s="248"/>
      <x:c r="PNZ5906" s="248"/>
      <x:c r="POA5906" s="248"/>
      <x:c r="POB5906" s="248"/>
      <x:c r="POC5906" s="248"/>
      <x:c r="POD5906" s="248"/>
      <x:c r="POE5906" s="248"/>
      <x:c r="POF5906" s="248"/>
      <x:c r="POG5906" s="248"/>
      <x:c r="POH5906" s="248"/>
      <x:c r="POI5906" s="248"/>
      <x:c r="POJ5906" s="248"/>
      <x:c r="POK5906" s="248"/>
      <x:c r="POL5906" s="248"/>
      <x:c r="POM5906" s="248"/>
      <x:c r="PON5906" s="248"/>
      <x:c r="POO5906" s="248"/>
      <x:c r="POP5906" s="248"/>
      <x:c r="POQ5906" s="248"/>
      <x:c r="POR5906" s="248"/>
      <x:c r="POS5906" s="248"/>
      <x:c r="POT5906" s="248"/>
      <x:c r="POU5906" s="248"/>
      <x:c r="POV5906" s="248"/>
      <x:c r="POW5906" s="248"/>
      <x:c r="POX5906" s="248"/>
      <x:c r="POY5906" s="248"/>
      <x:c r="POZ5906" s="248"/>
      <x:c r="PPA5906" s="248"/>
      <x:c r="PPB5906" s="248"/>
      <x:c r="PPC5906" s="248"/>
      <x:c r="PPD5906" s="248"/>
      <x:c r="PPE5906" s="248"/>
      <x:c r="PPF5906" s="248"/>
      <x:c r="PPG5906" s="248"/>
      <x:c r="PPH5906" s="248"/>
      <x:c r="PPI5906" s="248"/>
      <x:c r="PPJ5906" s="248"/>
      <x:c r="PPK5906" s="248"/>
      <x:c r="PPL5906" s="248"/>
      <x:c r="PPM5906" s="248"/>
      <x:c r="PPN5906" s="248"/>
      <x:c r="PPO5906" s="248"/>
      <x:c r="PPP5906" s="248"/>
      <x:c r="PPQ5906" s="248"/>
      <x:c r="PPR5906" s="248"/>
      <x:c r="PPS5906" s="248"/>
      <x:c r="PPT5906" s="248"/>
      <x:c r="PPU5906" s="248"/>
      <x:c r="PPV5906" s="248"/>
      <x:c r="PPW5906" s="248"/>
      <x:c r="PPX5906" s="248"/>
      <x:c r="PPY5906" s="248"/>
      <x:c r="PPZ5906" s="248"/>
      <x:c r="PQA5906" s="248"/>
      <x:c r="PQB5906" s="248"/>
      <x:c r="PQC5906" s="248"/>
      <x:c r="PQD5906" s="248"/>
      <x:c r="PQE5906" s="248"/>
      <x:c r="PQF5906" s="248"/>
      <x:c r="PQG5906" s="248"/>
      <x:c r="PQH5906" s="248"/>
      <x:c r="PQI5906" s="248"/>
      <x:c r="PQJ5906" s="248"/>
      <x:c r="PQK5906" s="248"/>
      <x:c r="PQL5906" s="248"/>
      <x:c r="PQM5906" s="248"/>
      <x:c r="PQN5906" s="248"/>
      <x:c r="PQO5906" s="248"/>
      <x:c r="PQP5906" s="248"/>
      <x:c r="PQQ5906" s="248"/>
      <x:c r="PQR5906" s="248"/>
      <x:c r="PQS5906" s="248"/>
      <x:c r="PQT5906" s="248"/>
      <x:c r="PQU5906" s="248"/>
      <x:c r="PQV5906" s="248"/>
      <x:c r="PQW5906" s="248"/>
      <x:c r="PQX5906" s="248"/>
      <x:c r="PQY5906" s="248"/>
      <x:c r="PQZ5906" s="248"/>
      <x:c r="PRA5906" s="248"/>
      <x:c r="PRB5906" s="248"/>
      <x:c r="PRC5906" s="248"/>
      <x:c r="PRD5906" s="248"/>
      <x:c r="PRE5906" s="248"/>
      <x:c r="PRF5906" s="248"/>
      <x:c r="PRG5906" s="248"/>
      <x:c r="PRH5906" s="248"/>
      <x:c r="PRI5906" s="248"/>
      <x:c r="PRJ5906" s="248"/>
      <x:c r="PRK5906" s="248"/>
      <x:c r="PRL5906" s="248"/>
      <x:c r="PRM5906" s="248"/>
      <x:c r="PRN5906" s="248"/>
      <x:c r="PRO5906" s="248"/>
      <x:c r="PRP5906" s="248"/>
      <x:c r="PRQ5906" s="248"/>
      <x:c r="PRR5906" s="248"/>
      <x:c r="PRS5906" s="248"/>
      <x:c r="PRT5906" s="248"/>
      <x:c r="PRU5906" s="248"/>
      <x:c r="PRV5906" s="248"/>
      <x:c r="PRW5906" s="248"/>
      <x:c r="PRX5906" s="248"/>
      <x:c r="PRY5906" s="248"/>
      <x:c r="PRZ5906" s="248"/>
      <x:c r="PSA5906" s="248"/>
      <x:c r="PSB5906" s="248"/>
      <x:c r="PSC5906" s="248"/>
      <x:c r="PSD5906" s="248"/>
      <x:c r="PSE5906" s="248"/>
      <x:c r="PSF5906" s="248"/>
      <x:c r="PSG5906" s="248"/>
      <x:c r="PSH5906" s="248"/>
      <x:c r="PSI5906" s="248"/>
      <x:c r="PSJ5906" s="248"/>
      <x:c r="PSK5906" s="248"/>
      <x:c r="PSL5906" s="248"/>
      <x:c r="PSM5906" s="248"/>
      <x:c r="PSN5906" s="248"/>
      <x:c r="PSO5906" s="248"/>
      <x:c r="PSP5906" s="248"/>
      <x:c r="PSQ5906" s="248"/>
      <x:c r="PSR5906" s="248"/>
      <x:c r="PSS5906" s="248"/>
      <x:c r="PST5906" s="248"/>
      <x:c r="PSU5906" s="248"/>
      <x:c r="PSV5906" s="248"/>
      <x:c r="PSW5906" s="248"/>
      <x:c r="PSX5906" s="248"/>
      <x:c r="PSY5906" s="248"/>
      <x:c r="PSZ5906" s="248"/>
      <x:c r="PTA5906" s="248"/>
      <x:c r="PTB5906" s="248"/>
      <x:c r="PTC5906" s="248"/>
      <x:c r="PTD5906" s="248"/>
      <x:c r="PTE5906" s="248"/>
      <x:c r="PTF5906" s="248"/>
      <x:c r="PTG5906" s="248"/>
      <x:c r="PTH5906" s="248"/>
      <x:c r="PTI5906" s="248"/>
      <x:c r="PTJ5906" s="248"/>
      <x:c r="PTK5906" s="248"/>
      <x:c r="PTL5906" s="248"/>
      <x:c r="PTM5906" s="248"/>
      <x:c r="PTN5906" s="248"/>
      <x:c r="PTO5906" s="248"/>
      <x:c r="PTP5906" s="248"/>
      <x:c r="PTQ5906" s="248"/>
      <x:c r="PTR5906" s="248"/>
      <x:c r="PTS5906" s="248"/>
      <x:c r="PTT5906" s="248"/>
      <x:c r="PTU5906" s="248"/>
      <x:c r="PTV5906" s="248"/>
      <x:c r="PTW5906" s="248"/>
      <x:c r="PTX5906" s="248"/>
      <x:c r="PTY5906" s="248"/>
      <x:c r="PTZ5906" s="248"/>
      <x:c r="PUA5906" s="248"/>
      <x:c r="PUB5906" s="248"/>
      <x:c r="PUC5906" s="248"/>
      <x:c r="PUD5906" s="248"/>
      <x:c r="PUE5906" s="248"/>
      <x:c r="PUF5906" s="248"/>
      <x:c r="PUG5906" s="248"/>
      <x:c r="PUH5906" s="248"/>
      <x:c r="PUI5906" s="248"/>
      <x:c r="PUJ5906" s="248"/>
      <x:c r="PUK5906" s="248"/>
      <x:c r="PUL5906" s="248"/>
      <x:c r="PUM5906" s="248"/>
      <x:c r="PUN5906" s="248"/>
      <x:c r="PUO5906" s="248"/>
      <x:c r="PUP5906" s="248"/>
      <x:c r="PUQ5906" s="248"/>
      <x:c r="PUR5906" s="248"/>
      <x:c r="PUS5906" s="248"/>
      <x:c r="PUT5906" s="248"/>
      <x:c r="PUU5906" s="248"/>
      <x:c r="PUV5906" s="248"/>
      <x:c r="PUW5906" s="248"/>
      <x:c r="PUX5906" s="248"/>
      <x:c r="PUY5906" s="248"/>
      <x:c r="PUZ5906" s="248"/>
      <x:c r="PVA5906" s="248"/>
      <x:c r="PVB5906" s="248"/>
      <x:c r="PVC5906" s="248"/>
      <x:c r="PVD5906" s="248"/>
      <x:c r="PVE5906" s="248"/>
      <x:c r="PVF5906" s="248"/>
      <x:c r="PVG5906" s="248"/>
      <x:c r="PVH5906" s="248"/>
      <x:c r="PVI5906" s="248"/>
      <x:c r="PVJ5906" s="248"/>
      <x:c r="PVK5906" s="248"/>
      <x:c r="PVL5906" s="248"/>
      <x:c r="PVM5906" s="248"/>
      <x:c r="PVN5906" s="248"/>
      <x:c r="PVO5906" s="248"/>
      <x:c r="PVP5906" s="248"/>
      <x:c r="PVQ5906" s="248"/>
      <x:c r="PVR5906" s="248"/>
      <x:c r="PVS5906" s="248"/>
      <x:c r="PVT5906" s="248"/>
      <x:c r="PVU5906" s="248"/>
      <x:c r="PVV5906" s="248"/>
      <x:c r="PVW5906" s="248"/>
      <x:c r="PVX5906" s="248"/>
      <x:c r="PVY5906" s="248"/>
      <x:c r="PVZ5906" s="248"/>
      <x:c r="PWA5906" s="248"/>
      <x:c r="PWB5906" s="248"/>
      <x:c r="PWC5906" s="248"/>
      <x:c r="PWD5906" s="248"/>
      <x:c r="PWE5906" s="248"/>
      <x:c r="PWF5906" s="248"/>
      <x:c r="PWG5906" s="248"/>
      <x:c r="PWH5906" s="248"/>
      <x:c r="PWI5906" s="248"/>
      <x:c r="PWJ5906" s="248"/>
      <x:c r="PWK5906" s="248"/>
      <x:c r="PWL5906" s="248"/>
      <x:c r="PWM5906" s="248"/>
      <x:c r="PWN5906" s="248"/>
      <x:c r="PWO5906" s="248"/>
      <x:c r="PWP5906" s="248"/>
      <x:c r="PWQ5906" s="248"/>
      <x:c r="PWR5906" s="248"/>
      <x:c r="PWS5906" s="248"/>
      <x:c r="PWT5906" s="248"/>
      <x:c r="PWU5906" s="248"/>
      <x:c r="PWV5906" s="248"/>
      <x:c r="PWW5906" s="248"/>
      <x:c r="PWX5906" s="248"/>
      <x:c r="PWY5906" s="248"/>
      <x:c r="PWZ5906" s="248"/>
      <x:c r="PXA5906" s="248"/>
      <x:c r="PXB5906" s="248"/>
      <x:c r="PXC5906" s="248"/>
      <x:c r="PXD5906" s="248"/>
      <x:c r="PXE5906" s="248"/>
      <x:c r="PXF5906" s="248"/>
      <x:c r="PXG5906" s="248"/>
      <x:c r="PXH5906" s="248"/>
      <x:c r="PXI5906" s="248"/>
      <x:c r="PXJ5906" s="248"/>
      <x:c r="PXK5906" s="248"/>
      <x:c r="PXL5906" s="248"/>
      <x:c r="PXM5906" s="248"/>
      <x:c r="PXN5906" s="248"/>
      <x:c r="PXO5906" s="248"/>
      <x:c r="PXP5906" s="248"/>
      <x:c r="PXQ5906" s="248"/>
      <x:c r="PXR5906" s="248"/>
      <x:c r="PXS5906" s="248"/>
      <x:c r="PXT5906" s="248"/>
      <x:c r="PXU5906" s="248"/>
      <x:c r="PXV5906" s="248"/>
      <x:c r="PXW5906" s="248"/>
      <x:c r="PXX5906" s="248"/>
      <x:c r="PXY5906" s="248"/>
      <x:c r="PXZ5906" s="248"/>
      <x:c r="PYA5906" s="248"/>
      <x:c r="PYB5906" s="248"/>
      <x:c r="PYC5906" s="248"/>
      <x:c r="PYD5906" s="248"/>
      <x:c r="PYE5906" s="248"/>
      <x:c r="PYF5906" s="248"/>
      <x:c r="PYG5906" s="248"/>
      <x:c r="PYH5906" s="248"/>
      <x:c r="PYI5906" s="248"/>
      <x:c r="PYJ5906" s="248"/>
      <x:c r="PYK5906" s="248"/>
      <x:c r="PYL5906" s="248"/>
      <x:c r="PYM5906" s="248"/>
      <x:c r="PYN5906" s="248"/>
      <x:c r="PYO5906" s="248"/>
      <x:c r="PYP5906" s="248"/>
      <x:c r="PYQ5906" s="248"/>
      <x:c r="PYR5906" s="248"/>
      <x:c r="PYS5906" s="248"/>
      <x:c r="PYT5906" s="248"/>
      <x:c r="PYU5906" s="248"/>
      <x:c r="PYV5906" s="248"/>
      <x:c r="PYW5906" s="248"/>
      <x:c r="PYX5906" s="248"/>
      <x:c r="PYY5906" s="248"/>
      <x:c r="PYZ5906" s="248"/>
      <x:c r="PZA5906" s="248"/>
      <x:c r="PZB5906" s="248"/>
      <x:c r="PZC5906" s="248"/>
      <x:c r="PZD5906" s="248"/>
      <x:c r="PZE5906" s="248"/>
      <x:c r="PZF5906" s="248"/>
      <x:c r="PZG5906" s="248"/>
      <x:c r="PZH5906" s="248"/>
      <x:c r="PZI5906" s="248"/>
      <x:c r="PZJ5906" s="248"/>
      <x:c r="PZK5906" s="248"/>
      <x:c r="PZL5906" s="248"/>
      <x:c r="PZM5906" s="248"/>
      <x:c r="PZN5906" s="248"/>
      <x:c r="PZO5906" s="248"/>
      <x:c r="PZP5906" s="248"/>
      <x:c r="PZQ5906" s="248"/>
      <x:c r="PZR5906" s="248"/>
      <x:c r="PZS5906" s="248"/>
      <x:c r="PZT5906" s="248"/>
      <x:c r="PZU5906" s="248"/>
      <x:c r="PZV5906" s="248"/>
      <x:c r="PZW5906" s="248"/>
      <x:c r="PZX5906" s="248"/>
      <x:c r="PZY5906" s="248"/>
      <x:c r="PZZ5906" s="248"/>
      <x:c r="QAA5906" s="248"/>
      <x:c r="QAB5906" s="248"/>
      <x:c r="QAC5906" s="248"/>
      <x:c r="QAD5906" s="248"/>
      <x:c r="QAE5906" s="248"/>
      <x:c r="QAF5906" s="248"/>
      <x:c r="QAG5906" s="248"/>
      <x:c r="QAH5906" s="248"/>
      <x:c r="QAI5906" s="248"/>
      <x:c r="QAJ5906" s="248"/>
      <x:c r="QAK5906" s="248"/>
      <x:c r="QAL5906" s="248"/>
      <x:c r="QAM5906" s="248"/>
      <x:c r="QAN5906" s="248"/>
      <x:c r="QAO5906" s="248"/>
      <x:c r="QAP5906" s="248"/>
      <x:c r="QAQ5906" s="248"/>
      <x:c r="QAR5906" s="248"/>
      <x:c r="QAS5906" s="248"/>
      <x:c r="QAT5906" s="248"/>
      <x:c r="QAU5906" s="248"/>
      <x:c r="QAV5906" s="248"/>
      <x:c r="QAW5906" s="248"/>
      <x:c r="QAX5906" s="248"/>
      <x:c r="QAY5906" s="248"/>
      <x:c r="QAZ5906" s="248"/>
      <x:c r="QBA5906" s="248"/>
      <x:c r="QBB5906" s="248"/>
      <x:c r="QBC5906" s="248"/>
      <x:c r="QBD5906" s="248"/>
      <x:c r="QBE5906" s="248"/>
      <x:c r="QBF5906" s="248"/>
      <x:c r="QBG5906" s="248"/>
      <x:c r="QBH5906" s="248"/>
      <x:c r="QBI5906" s="248"/>
      <x:c r="QBJ5906" s="248"/>
      <x:c r="QBK5906" s="248"/>
      <x:c r="QBL5906" s="248"/>
      <x:c r="QBM5906" s="248"/>
      <x:c r="QBN5906" s="248"/>
      <x:c r="QBO5906" s="248"/>
      <x:c r="QBP5906" s="248"/>
      <x:c r="QBQ5906" s="248"/>
      <x:c r="QBR5906" s="248"/>
      <x:c r="QBS5906" s="248"/>
      <x:c r="QBT5906" s="248"/>
      <x:c r="QBU5906" s="248"/>
      <x:c r="QBV5906" s="248"/>
      <x:c r="QBW5906" s="248"/>
      <x:c r="QBX5906" s="248"/>
      <x:c r="QBY5906" s="248"/>
      <x:c r="QBZ5906" s="248"/>
      <x:c r="QCA5906" s="248"/>
      <x:c r="QCB5906" s="248"/>
      <x:c r="QCC5906" s="248"/>
      <x:c r="QCD5906" s="248"/>
      <x:c r="QCE5906" s="248"/>
      <x:c r="QCF5906" s="248"/>
      <x:c r="QCG5906" s="248"/>
      <x:c r="QCH5906" s="248"/>
      <x:c r="QCI5906" s="248"/>
      <x:c r="QCJ5906" s="248"/>
      <x:c r="QCK5906" s="248"/>
      <x:c r="QCL5906" s="248"/>
      <x:c r="QCM5906" s="248"/>
      <x:c r="QCN5906" s="248"/>
      <x:c r="QCO5906" s="248"/>
      <x:c r="QCP5906" s="248"/>
      <x:c r="QCQ5906" s="248"/>
      <x:c r="QCR5906" s="248"/>
      <x:c r="QCS5906" s="248"/>
      <x:c r="QCT5906" s="248"/>
      <x:c r="QCU5906" s="248"/>
      <x:c r="QCV5906" s="248"/>
      <x:c r="QCW5906" s="248"/>
      <x:c r="QCX5906" s="248"/>
      <x:c r="QCY5906" s="248"/>
      <x:c r="QCZ5906" s="248"/>
      <x:c r="QDA5906" s="248"/>
      <x:c r="QDB5906" s="248"/>
      <x:c r="QDC5906" s="248"/>
      <x:c r="QDD5906" s="248"/>
      <x:c r="QDE5906" s="248"/>
      <x:c r="QDF5906" s="248"/>
      <x:c r="QDG5906" s="248"/>
      <x:c r="QDH5906" s="248"/>
      <x:c r="QDI5906" s="248"/>
      <x:c r="QDJ5906" s="248"/>
      <x:c r="QDK5906" s="248"/>
      <x:c r="QDL5906" s="248"/>
      <x:c r="QDM5906" s="248"/>
      <x:c r="QDN5906" s="248"/>
      <x:c r="QDO5906" s="248"/>
      <x:c r="QDP5906" s="248"/>
      <x:c r="QDQ5906" s="248"/>
      <x:c r="QDR5906" s="248"/>
      <x:c r="QDS5906" s="248"/>
      <x:c r="QDT5906" s="248"/>
      <x:c r="QDU5906" s="248"/>
      <x:c r="QDV5906" s="248"/>
      <x:c r="QDW5906" s="248"/>
      <x:c r="QDX5906" s="248"/>
      <x:c r="QDY5906" s="248"/>
      <x:c r="QDZ5906" s="248"/>
      <x:c r="QEA5906" s="248"/>
      <x:c r="QEB5906" s="248"/>
      <x:c r="QEC5906" s="248"/>
      <x:c r="QED5906" s="248"/>
      <x:c r="QEE5906" s="248"/>
      <x:c r="QEF5906" s="248"/>
      <x:c r="QEG5906" s="248"/>
      <x:c r="QEH5906" s="248"/>
      <x:c r="QEI5906" s="248"/>
      <x:c r="QEJ5906" s="248"/>
      <x:c r="QEK5906" s="248"/>
      <x:c r="QEL5906" s="248"/>
      <x:c r="QEM5906" s="248"/>
      <x:c r="QEN5906" s="248"/>
      <x:c r="QEO5906" s="248"/>
      <x:c r="QEP5906" s="248"/>
      <x:c r="QEQ5906" s="248"/>
      <x:c r="QER5906" s="248"/>
      <x:c r="QES5906" s="248"/>
      <x:c r="QET5906" s="248"/>
      <x:c r="QEU5906" s="248"/>
      <x:c r="QEV5906" s="248"/>
      <x:c r="QEW5906" s="248"/>
      <x:c r="QEX5906" s="248"/>
      <x:c r="QEY5906" s="248"/>
      <x:c r="QEZ5906" s="248"/>
      <x:c r="QFA5906" s="248"/>
      <x:c r="QFB5906" s="248"/>
      <x:c r="QFC5906" s="248"/>
      <x:c r="QFD5906" s="248"/>
      <x:c r="QFE5906" s="248"/>
      <x:c r="QFF5906" s="248"/>
      <x:c r="QFG5906" s="248"/>
      <x:c r="QFH5906" s="248"/>
      <x:c r="QFI5906" s="248"/>
      <x:c r="QFJ5906" s="248"/>
      <x:c r="QFK5906" s="248"/>
      <x:c r="QFL5906" s="248"/>
      <x:c r="QFM5906" s="248"/>
      <x:c r="QFN5906" s="248"/>
      <x:c r="QFO5906" s="248"/>
      <x:c r="QFP5906" s="248"/>
      <x:c r="QFQ5906" s="248"/>
      <x:c r="QFR5906" s="248"/>
      <x:c r="QFS5906" s="248"/>
      <x:c r="QFT5906" s="248"/>
      <x:c r="QFU5906" s="248"/>
      <x:c r="QFV5906" s="248"/>
      <x:c r="QFW5906" s="248"/>
      <x:c r="QFX5906" s="248"/>
      <x:c r="QFY5906" s="248"/>
      <x:c r="QFZ5906" s="248"/>
      <x:c r="QGA5906" s="248"/>
      <x:c r="QGB5906" s="248"/>
      <x:c r="QGC5906" s="248"/>
      <x:c r="QGD5906" s="248"/>
      <x:c r="QGE5906" s="248"/>
      <x:c r="QGF5906" s="248"/>
      <x:c r="QGG5906" s="248"/>
      <x:c r="QGH5906" s="248"/>
      <x:c r="QGI5906" s="248"/>
      <x:c r="QGJ5906" s="248"/>
      <x:c r="QGK5906" s="248"/>
      <x:c r="QGL5906" s="248"/>
      <x:c r="QGM5906" s="248"/>
      <x:c r="QGN5906" s="248"/>
      <x:c r="QGO5906" s="248"/>
      <x:c r="QGP5906" s="248"/>
      <x:c r="QGQ5906" s="248"/>
      <x:c r="QGR5906" s="248"/>
      <x:c r="QGS5906" s="248"/>
      <x:c r="QGT5906" s="248"/>
      <x:c r="QGU5906" s="248"/>
      <x:c r="QGV5906" s="248"/>
      <x:c r="QGW5906" s="248"/>
      <x:c r="QGX5906" s="248"/>
      <x:c r="QGY5906" s="248"/>
      <x:c r="QGZ5906" s="248"/>
      <x:c r="QHA5906" s="248"/>
      <x:c r="QHB5906" s="248"/>
      <x:c r="QHC5906" s="248"/>
      <x:c r="QHD5906" s="248"/>
      <x:c r="QHE5906" s="248"/>
      <x:c r="QHF5906" s="248"/>
      <x:c r="QHG5906" s="248"/>
      <x:c r="QHH5906" s="248"/>
      <x:c r="QHI5906" s="248"/>
      <x:c r="QHJ5906" s="248"/>
      <x:c r="QHK5906" s="248"/>
      <x:c r="QHL5906" s="248"/>
      <x:c r="QHM5906" s="248"/>
      <x:c r="QHN5906" s="248"/>
      <x:c r="QHO5906" s="248"/>
      <x:c r="QHP5906" s="248"/>
      <x:c r="QHQ5906" s="248"/>
      <x:c r="QHR5906" s="248"/>
      <x:c r="QHS5906" s="248"/>
      <x:c r="QHT5906" s="248"/>
      <x:c r="QHU5906" s="248"/>
      <x:c r="QHV5906" s="248"/>
      <x:c r="QHW5906" s="248"/>
      <x:c r="QHX5906" s="248"/>
      <x:c r="QHY5906" s="248"/>
      <x:c r="QHZ5906" s="248"/>
      <x:c r="QIA5906" s="248"/>
      <x:c r="QIB5906" s="248"/>
      <x:c r="QIC5906" s="248"/>
      <x:c r="QID5906" s="248"/>
      <x:c r="QIE5906" s="248"/>
      <x:c r="QIF5906" s="248"/>
      <x:c r="QIG5906" s="248"/>
      <x:c r="QIH5906" s="248"/>
      <x:c r="QII5906" s="248"/>
      <x:c r="QIJ5906" s="248"/>
      <x:c r="QIK5906" s="248"/>
      <x:c r="QIL5906" s="248"/>
      <x:c r="QIM5906" s="248"/>
      <x:c r="QIN5906" s="248"/>
      <x:c r="QIO5906" s="248"/>
      <x:c r="QIP5906" s="248"/>
      <x:c r="QIQ5906" s="248"/>
      <x:c r="QIR5906" s="248"/>
      <x:c r="QIS5906" s="248"/>
      <x:c r="QIT5906" s="248"/>
      <x:c r="QIU5906" s="248"/>
      <x:c r="QIV5906" s="248"/>
      <x:c r="QIW5906" s="248"/>
      <x:c r="QIX5906" s="248"/>
      <x:c r="QIY5906" s="248"/>
      <x:c r="QIZ5906" s="248"/>
      <x:c r="QJA5906" s="248"/>
      <x:c r="QJB5906" s="248"/>
      <x:c r="QJC5906" s="248"/>
      <x:c r="QJD5906" s="248"/>
      <x:c r="QJE5906" s="248"/>
      <x:c r="QJF5906" s="248"/>
      <x:c r="QJG5906" s="248"/>
      <x:c r="QJH5906" s="248"/>
      <x:c r="QJI5906" s="248"/>
      <x:c r="QJJ5906" s="248"/>
      <x:c r="QJK5906" s="248"/>
      <x:c r="QJL5906" s="248"/>
      <x:c r="QJM5906" s="248"/>
      <x:c r="QJN5906" s="248"/>
      <x:c r="QJO5906" s="248"/>
      <x:c r="QJP5906" s="248"/>
      <x:c r="QJQ5906" s="248"/>
      <x:c r="QJR5906" s="248"/>
      <x:c r="QJS5906" s="248"/>
      <x:c r="QJT5906" s="248"/>
      <x:c r="QJU5906" s="248"/>
      <x:c r="QJV5906" s="248"/>
      <x:c r="QJW5906" s="248"/>
      <x:c r="QJX5906" s="248"/>
      <x:c r="QJY5906" s="248"/>
      <x:c r="QJZ5906" s="248"/>
      <x:c r="QKA5906" s="248"/>
      <x:c r="QKB5906" s="248"/>
      <x:c r="QKC5906" s="248"/>
      <x:c r="QKD5906" s="248"/>
      <x:c r="QKE5906" s="248"/>
      <x:c r="QKF5906" s="248"/>
      <x:c r="QKG5906" s="248"/>
      <x:c r="QKH5906" s="248"/>
      <x:c r="QKI5906" s="248"/>
      <x:c r="QKJ5906" s="248"/>
      <x:c r="QKK5906" s="248"/>
      <x:c r="QKL5906" s="248"/>
      <x:c r="QKM5906" s="248"/>
      <x:c r="QKN5906" s="248"/>
      <x:c r="QKO5906" s="248"/>
      <x:c r="QKP5906" s="248"/>
      <x:c r="QKQ5906" s="248"/>
      <x:c r="QKR5906" s="248"/>
      <x:c r="QKS5906" s="248"/>
      <x:c r="QKT5906" s="248"/>
      <x:c r="QKU5906" s="248"/>
      <x:c r="QKV5906" s="248"/>
      <x:c r="QKW5906" s="248"/>
      <x:c r="QKX5906" s="248"/>
      <x:c r="QKY5906" s="248"/>
      <x:c r="QKZ5906" s="248"/>
      <x:c r="QLA5906" s="248"/>
      <x:c r="QLB5906" s="248"/>
      <x:c r="QLC5906" s="248"/>
      <x:c r="QLD5906" s="248"/>
      <x:c r="QLE5906" s="248"/>
      <x:c r="QLF5906" s="248"/>
      <x:c r="QLG5906" s="248"/>
      <x:c r="QLH5906" s="248"/>
      <x:c r="QLI5906" s="248"/>
      <x:c r="QLJ5906" s="248"/>
      <x:c r="QLK5906" s="248"/>
      <x:c r="QLL5906" s="248"/>
      <x:c r="QLM5906" s="248"/>
      <x:c r="QLN5906" s="248"/>
      <x:c r="QLO5906" s="248"/>
      <x:c r="QLP5906" s="248"/>
      <x:c r="QLQ5906" s="248"/>
      <x:c r="QLR5906" s="248"/>
      <x:c r="QLS5906" s="248"/>
      <x:c r="QLT5906" s="248"/>
      <x:c r="QLU5906" s="248"/>
      <x:c r="QLV5906" s="248"/>
      <x:c r="QLW5906" s="248"/>
      <x:c r="QLX5906" s="248"/>
      <x:c r="QLY5906" s="248"/>
      <x:c r="QLZ5906" s="248"/>
      <x:c r="QMA5906" s="248"/>
      <x:c r="QMB5906" s="248"/>
      <x:c r="QMC5906" s="248"/>
      <x:c r="QMD5906" s="248"/>
      <x:c r="QME5906" s="248"/>
      <x:c r="QMF5906" s="248"/>
      <x:c r="QMG5906" s="248"/>
      <x:c r="QMH5906" s="248"/>
      <x:c r="QMI5906" s="248"/>
      <x:c r="QMJ5906" s="248"/>
      <x:c r="QMK5906" s="248"/>
      <x:c r="QML5906" s="248"/>
      <x:c r="QMM5906" s="248"/>
      <x:c r="QMN5906" s="248"/>
      <x:c r="QMO5906" s="248"/>
      <x:c r="QMP5906" s="248"/>
      <x:c r="QMQ5906" s="248"/>
      <x:c r="QMR5906" s="248"/>
      <x:c r="QMS5906" s="248"/>
      <x:c r="QMT5906" s="248"/>
      <x:c r="QMU5906" s="248"/>
      <x:c r="QMV5906" s="248"/>
      <x:c r="QMW5906" s="248"/>
      <x:c r="QMX5906" s="248"/>
      <x:c r="QMY5906" s="248"/>
      <x:c r="QMZ5906" s="248"/>
      <x:c r="QNA5906" s="248"/>
      <x:c r="QNB5906" s="248"/>
      <x:c r="QNC5906" s="248"/>
      <x:c r="QND5906" s="248"/>
      <x:c r="QNE5906" s="248"/>
      <x:c r="QNF5906" s="248"/>
      <x:c r="QNG5906" s="248"/>
      <x:c r="QNH5906" s="248"/>
      <x:c r="QNI5906" s="248"/>
      <x:c r="QNJ5906" s="248"/>
      <x:c r="QNK5906" s="248"/>
      <x:c r="QNL5906" s="248"/>
      <x:c r="QNM5906" s="248"/>
      <x:c r="QNN5906" s="248"/>
      <x:c r="QNO5906" s="248"/>
      <x:c r="QNP5906" s="248"/>
      <x:c r="QNQ5906" s="248"/>
      <x:c r="QNR5906" s="248"/>
      <x:c r="QNS5906" s="248"/>
      <x:c r="QNT5906" s="248"/>
      <x:c r="QNU5906" s="248"/>
      <x:c r="QNV5906" s="248"/>
      <x:c r="QNW5906" s="248"/>
      <x:c r="QNX5906" s="248"/>
      <x:c r="QNY5906" s="248"/>
      <x:c r="QNZ5906" s="248"/>
      <x:c r="QOA5906" s="248"/>
      <x:c r="QOB5906" s="248"/>
      <x:c r="QOC5906" s="248"/>
      <x:c r="QOD5906" s="248"/>
      <x:c r="QOE5906" s="248"/>
      <x:c r="QOF5906" s="248"/>
      <x:c r="QOG5906" s="248"/>
      <x:c r="QOH5906" s="248"/>
      <x:c r="QOI5906" s="248"/>
      <x:c r="QOJ5906" s="248"/>
      <x:c r="QOK5906" s="248"/>
      <x:c r="QOL5906" s="248"/>
      <x:c r="QOM5906" s="248"/>
      <x:c r="QON5906" s="248"/>
      <x:c r="QOO5906" s="248"/>
      <x:c r="QOP5906" s="248"/>
      <x:c r="QOQ5906" s="248"/>
      <x:c r="QOR5906" s="248"/>
      <x:c r="QOS5906" s="248"/>
      <x:c r="QOT5906" s="248"/>
      <x:c r="QOU5906" s="248"/>
      <x:c r="QOV5906" s="248"/>
      <x:c r="QOW5906" s="248"/>
      <x:c r="QOX5906" s="248"/>
      <x:c r="QOY5906" s="248"/>
      <x:c r="QOZ5906" s="248"/>
      <x:c r="QPA5906" s="248"/>
      <x:c r="QPB5906" s="248"/>
      <x:c r="QPC5906" s="248"/>
      <x:c r="QPD5906" s="248"/>
      <x:c r="QPE5906" s="248"/>
      <x:c r="QPF5906" s="248"/>
      <x:c r="QPG5906" s="248"/>
      <x:c r="QPH5906" s="248"/>
      <x:c r="QPI5906" s="248"/>
      <x:c r="QPJ5906" s="248"/>
      <x:c r="QPK5906" s="248"/>
      <x:c r="QPL5906" s="248"/>
      <x:c r="QPM5906" s="248"/>
      <x:c r="QPN5906" s="248"/>
      <x:c r="QPO5906" s="248"/>
      <x:c r="QPP5906" s="248"/>
      <x:c r="QPQ5906" s="248"/>
      <x:c r="QPR5906" s="248"/>
      <x:c r="QPS5906" s="248"/>
      <x:c r="QPT5906" s="248"/>
      <x:c r="QPU5906" s="248"/>
      <x:c r="QPV5906" s="248"/>
      <x:c r="QPW5906" s="248"/>
      <x:c r="QPX5906" s="248"/>
      <x:c r="QPY5906" s="248"/>
      <x:c r="QPZ5906" s="248"/>
      <x:c r="QQA5906" s="248"/>
      <x:c r="QQB5906" s="248"/>
      <x:c r="QQC5906" s="248"/>
      <x:c r="QQD5906" s="248"/>
      <x:c r="QQE5906" s="248"/>
      <x:c r="QQF5906" s="248"/>
      <x:c r="QQG5906" s="248"/>
      <x:c r="QQH5906" s="248"/>
      <x:c r="QQI5906" s="248"/>
      <x:c r="QQJ5906" s="248"/>
      <x:c r="QQK5906" s="248"/>
      <x:c r="QQL5906" s="248"/>
      <x:c r="QQM5906" s="248"/>
      <x:c r="QQN5906" s="248"/>
      <x:c r="QQO5906" s="248"/>
      <x:c r="QQP5906" s="248"/>
      <x:c r="QQQ5906" s="248"/>
      <x:c r="QQR5906" s="248"/>
      <x:c r="QQS5906" s="248"/>
      <x:c r="QQT5906" s="248"/>
      <x:c r="QQU5906" s="248"/>
      <x:c r="QQV5906" s="248"/>
      <x:c r="QQW5906" s="248"/>
      <x:c r="QQX5906" s="248"/>
      <x:c r="QQY5906" s="248"/>
      <x:c r="QQZ5906" s="248"/>
      <x:c r="QRA5906" s="248"/>
      <x:c r="QRB5906" s="248"/>
      <x:c r="QRC5906" s="248"/>
      <x:c r="QRD5906" s="248"/>
      <x:c r="QRE5906" s="248"/>
      <x:c r="QRF5906" s="248"/>
      <x:c r="QRG5906" s="248"/>
      <x:c r="QRH5906" s="248"/>
      <x:c r="QRI5906" s="248"/>
      <x:c r="QRJ5906" s="248"/>
      <x:c r="QRK5906" s="248"/>
      <x:c r="QRL5906" s="248"/>
      <x:c r="QRM5906" s="248"/>
      <x:c r="QRN5906" s="248"/>
      <x:c r="QRO5906" s="248"/>
      <x:c r="QRP5906" s="248"/>
      <x:c r="QRQ5906" s="248"/>
      <x:c r="QRR5906" s="248"/>
      <x:c r="QRS5906" s="248"/>
      <x:c r="QRT5906" s="248"/>
      <x:c r="QRU5906" s="248"/>
      <x:c r="QRV5906" s="248"/>
      <x:c r="QRW5906" s="248"/>
      <x:c r="QRX5906" s="248"/>
      <x:c r="QRY5906" s="248"/>
      <x:c r="QRZ5906" s="248"/>
      <x:c r="QSA5906" s="248"/>
      <x:c r="QSB5906" s="248"/>
      <x:c r="QSC5906" s="248"/>
      <x:c r="QSD5906" s="248"/>
      <x:c r="QSE5906" s="248"/>
      <x:c r="QSF5906" s="248"/>
      <x:c r="QSG5906" s="248"/>
      <x:c r="QSH5906" s="248"/>
      <x:c r="QSI5906" s="248"/>
      <x:c r="QSJ5906" s="248"/>
      <x:c r="QSK5906" s="248"/>
      <x:c r="QSL5906" s="248"/>
      <x:c r="QSM5906" s="248"/>
      <x:c r="QSN5906" s="248"/>
      <x:c r="QSO5906" s="248"/>
      <x:c r="QSP5906" s="248"/>
      <x:c r="QSQ5906" s="248"/>
      <x:c r="QSR5906" s="248"/>
      <x:c r="QSS5906" s="248"/>
      <x:c r="QST5906" s="248"/>
      <x:c r="QSU5906" s="248"/>
      <x:c r="QSV5906" s="248"/>
      <x:c r="QSW5906" s="248"/>
      <x:c r="QSX5906" s="248"/>
      <x:c r="QSY5906" s="248"/>
      <x:c r="QSZ5906" s="248"/>
      <x:c r="QTA5906" s="248"/>
      <x:c r="QTB5906" s="248"/>
      <x:c r="QTC5906" s="248"/>
      <x:c r="QTD5906" s="248"/>
      <x:c r="QTE5906" s="248"/>
      <x:c r="QTF5906" s="248"/>
      <x:c r="QTG5906" s="248"/>
      <x:c r="QTH5906" s="248"/>
      <x:c r="QTI5906" s="248"/>
      <x:c r="QTJ5906" s="248"/>
      <x:c r="QTK5906" s="248"/>
      <x:c r="QTL5906" s="248"/>
      <x:c r="QTM5906" s="248"/>
      <x:c r="QTN5906" s="248"/>
      <x:c r="QTO5906" s="248"/>
      <x:c r="QTP5906" s="248"/>
      <x:c r="QTQ5906" s="248"/>
      <x:c r="QTR5906" s="248"/>
      <x:c r="QTS5906" s="248"/>
      <x:c r="QTT5906" s="248"/>
      <x:c r="QTU5906" s="248"/>
      <x:c r="QTV5906" s="248"/>
      <x:c r="QTW5906" s="248"/>
      <x:c r="QTX5906" s="248"/>
      <x:c r="QTY5906" s="248"/>
      <x:c r="QTZ5906" s="248"/>
      <x:c r="QUA5906" s="248"/>
      <x:c r="QUB5906" s="248"/>
      <x:c r="QUC5906" s="248"/>
      <x:c r="QUD5906" s="248"/>
      <x:c r="QUE5906" s="248"/>
      <x:c r="QUF5906" s="248"/>
      <x:c r="QUG5906" s="248"/>
      <x:c r="QUH5906" s="248"/>
      <x:c r="QUI5906" s="248"/>
      <x:c r="QUJ5906" s="248"/>
      <x:c r="QUK5906" s="248"/>
      <x:c r="QUL5906" s="248"/>
      <x:c r="QUM5906" s="248"/>
      <x:c r="QUN5906" s="248"/>
      <x:c r="QUO5906" s="248"/>
      <x:c r="QUP5906" s="248"/>
      <x:c r="QUQ5906" s="248"/>
      <x:c r="QUR5906" s="248"/>
      <x:c r="QUS5906" s="248"/>
      <x:c r="QUT5906" s="248"/>
      <x:c r="QUU5906" s="248"/>
      <x:c r="QUV5906" s="248"/>
      <x:c r="QUW5906" s="248"/>
      <x:c r="QUX5906" s="248"/>
      <x:c r="QUY5906" s="248"/>
      <x:c r="QUZ5906" s="248"/>
      <x:c r="QVA5906" s="248"/>
      <x:c r="QVB5906" s="248"/>
      <x:c r="QVC5906" s="248"/>
      <x:c r="QVD5906" s="248"/>
      <x:c r="QVE5906" s="248"/>
      <x:c r="QVF5906" s="248"/>
      <x:c r="QVG5906" s="248"/>
      <x:c r="QVH5906" s="248"/>
      <x:c r="QVI5906" s="248"/>
      <x:c r="QVJ5906" s="248"/>
      <x:c r="QVK5906" s="248"/>
      <x:c r="QVL5906" s="248"/>
      <x:c r="QVM5906" s="248"/>
      <x:c r="QVN5906" s="248"/>
      <x:c r="QVO5906" s="248"/>
      <x:c r="QVP5906" s="248"/>
      <x:c r="QVQ5906" s="248"/>
      <x:c r="QVR5906" s="248"/>
      <x:c r="QVS5906" s="248"/>
      <x:c r="QVT5906" s="248"/>
      <x:c r="QVU5906" s="248"/>
      <x:c r="QVV5906" s="248"/>
      <x:c r="QVW5906" s="248"/>
      <x:c r="QVX5906" s="248"/>
      <x:c r="QVY5906" s="248"/>
      <x:c r="QVZ5906" s="248"/>
      <x:c r="QWA5906" s="248"/>
      <x:c r="QWB5906" s="248"/>
      <x:c r="QWC5906" s="248"/>
      <x:c r="QWD5906" s="248"/>
      <x:c r="QWE5906" s="248"/>
      <x:c r="QWF5906" s="248"/>
      <x:c r="QWG5906" s="248"/>
      <x:c r="QWH5906" s="248"/>
      <x:c r="QWI5906" s="248"/>
      <x:c r="QWJ5906" s="248"/>
      <x:c r="QWK5906" s="248"/>
      <x:c r="QWL5906" s="248"/>
      <x:c r="QWM5906" s="248"/>
      <x:c r="QWN5906" s="248"/>
      <x:c r="QWO5906" s="248"/>
      <x:c r="QWP5906" s="248"/>
      <x:c r="QWQ5906" s="248"/>
      <x:c r="QWR5906" s="248"/>
      <x:c r="QWS5906" s="248"/>
      <x:c r="QWT5906" s="248"/>
      <x:c r="QWU5906" s="248"/>
      <x:c r="QWV5906" s="248"/>
      <x:c r="QWW5906" s="248"/>
      <x:c r="QWX5906" s="248"/>
      <x:c r="QWY5906" s="248"/>
      <x:c r="QWZ5906" s="248"/>
      <x:c r="QXA5906" s="248"/>
      <x:c r="QXB5906" s="248"/>
      <x:c r="QXC5906" s="248"/>
      <x:c r="QXD5906" s="248"/>
      <x:c r="QXE5906" s="248"/>
      <x:c r="QXF5906" s="248"/>
      <x:c r="QXG5906" s="248"/>
      <x:c r="QXH5906" s="248"/>
      <x:c r="QXI5906" s="248"/>
      <x:c r="QXJ5906" s="248"/>
      <x:c r="QXK5906" s="248"/>
      <x:c r="QXL5906" s="248"/>
      <x:c r="QXM5906" s="248"/>
      <x:c r="QXN5906" s="248"/>
      <x:c r="QXO5906" s="248"/>
      <x:c r="QXP5906" s="248"/>
      <x:c r="QXQ5906" s="248"/>
      <x:c r="QXR5906" s="248"/>
      <x:c r="QXS5906" s="248"/>
      <x:c r="QXT5906" s="248"/>
      <x:c r="QXU5906" s="248"/>
      <x:c r="QXV5906" s="248"/>
      <x:c r="QXW5906" s="248"/>
      <x:c r="QXX5906" s="248"/>
      <x:c r="QXY5906" s="248"/>
      <x:c r="QXZ5906" s="248"/>
      <x:c r="QYA5906" s="248"/>
      <x:c r="QYB5906" s="248"/>
      <x:c r="QYC5906" s="248"/>
      <x:c r="QYD5906" s="248"/>
      <x:c r="QYE5906" s="248"/>
      <x:c r="QYF5906" s="248"/>
      <x:c r="QYG5906" s="248"/>
      <x:c r="QYH5906" s="248"/>
      <x:c r="QYI5906" s="248"/>
      <x:c r="QYJ5906" s="248"/>
      <x:c r="QYK5906" s="248"/>
      <x:c r="QYL5906" s="248"/>
      <x:c r="QYM5906" s="248"/>
      <x:c r="QYN5906" s="248"/>
      <x:c r="QYO5906" s="248"/>
      <x:c r="QYP5906" s="248"/>
      <x:c r="QYQ5906" s="248"/>
      <x:c r="QYR5906" s="248"/>
      <x:c r="QYS5906" s="248"/>
      <x:c r="QYT5906" s="248"/>
      <x:c r="QYU5906" s="248"/>
      <x:c r="QYV5906" s="248"/>
      <x:c r="QYW5906" s="248"/>
      <x:c r="QYX5906" s="248"/>
      <x:c r="QYY5906" s="248"/>
      <x:c r="QYZ5906" s="248"/>
      <x:c r="QZA5906" s="248"/>
      <x:c r="QZB5906" s="248"/>
      <x:c r="QZC5906" s="248"/>
      <x:c r="QZD5906" s="248"/>
      <x:c r="QZE5906" s="248"/>
      <x:c r="QZF5906" s="248"/>
      <x:c r="QZG5906" s="248"/>
      <x:c r="QZH5906" s="248"/>
      <x:c r="QZI5906" s="248"/>
      <x:c r="QZJ5906" s="248"/>
      <x:c r="QZK5906" s="248"/>
      <x:c r="QZL5906" s="248"/>
      <x:c r="QZM5906" s="248"/>
      <x:c r="QZN5906" s="248"/>
      <x:c r="QZO5906" s="248"/>
      <x:c r="QZP5906" s="248"/>
      <x:c r="QZQ5906" s="248"/>
      <x:c r="QZR5906" s="248"/>
      <x:c r="QZS5906" s="248"/>
      <x:c r="QZT5906" s="248"/>
      <x:c r="QZU5906" s="248"/>
      <x:c r="QZV5906" s="248"/>
      <x:c r="QZW5906" s="248"/>
      <x:c r="QZX5906" s="248"/>
      <x:c r="QZY5906" s="248"/>
      <x:c r="QZZ5906" s="248"/>
      <x:c r="RAA5906" s="248"/>
      <x:c r="RAB5906" s="248"/>
      <x:c r="RAC5906" s="248"/>
      <x:c r="RAD5906" s="248"/>
      <x:c r="RAE5906" s="248"/>
      <x:c r="RAF5906" s="248"/>
      <x:c r="RAG5906" s="248"/>
      <x:c r="RAH5906" s="248"/>
      <x:c r="RAI5906" s="248"/>
      <x:c r="RAJ5906" s="248"/>
      <x:c r="RAK5906" s="248"/>
      <x:c r="RAL5906" s="248"/>
      <x:c r="RAM5906" s="248"/>
      <x:c r="RAN5906" s="248"/>
      <x:c r="RAO5906" s="248"/>
      <x:c r="RAP5906" s="248"/>
      <x:c r="RAQ5906" s="248"/>
      <x:c r="RAR5906" s="248"/>
      <x:c r="RAS5906" s="248"/>
      <x:c r="RAT5906" s="248"/>
      <x:c r="RAU5906" s="248"/>
      <x:c r="RAV5906" s="248"/>
      <x:c r="RAW5906" s="248"/>
      <x:c r="RAX5906" s="248"/>
      <x:c r="RAY5906" s="248"/>
      <x:c r="RAZ5906" s="248"/>
      <x:c r="RBA5906" s="248"/>
      <x:c r="RBB5906" s="248"/>
      <x:c r="RBC5906" s="248"/>
      <x:c r="RBD5906" s="248"/>
      <x:c r="RBE5906" s="248"/>
      <x:c r="RBF5906" s="248"/>
      <x:c r="RBG5906" s="248"/>
      <x:c r="RBH5906" s="248"/>
      <x:c r="RBI5906" s="248"/>
      <x:c r="RBJ5906" s="248"/>
      <x:c r="RBK5906" s="248"/>
      <x:c r="RBL5906" s="248"/>
      <x:c r="RBM5906" s="248"/>
      <x:c r="RBN5906" s="248"/>
      <x:c r="RBO5906" s="248"/>
      <x:c r="RBP5906" s="248"/>
      <x:c r="RBQ5906" s="248"/>
      <x:c r="RBR5906" s="248"/>
      <x:c r="RBS5906" s="248"/>
      <x:c r="RBT5906" s="248"/>
      <x:c r="RBU5906" s="248"/>
      <x:c r="RBV5906" s="248"/>
      <x:c r="RBW5906" s="248"/>
      <x:c r="RBX5906" s="248"/>
      <x:c r="RBY5906" s="248"/>
      <x:c r="RBZ5906" s="248"/>
      <x:c r="RCA5906" s="248"/>
      <x:c r="RCB5906" s="248"/>
      <x:c r="RCC5906" s="248"/>
      <x:c r="RCD5906" s="248"/>
      <x:c r="RCE5906" s="248"/>
      <x:c r="RCF5906" s="248"/>
      <x:c r="RCG5906" s="248"/>
      <x:c r="RCH5906" s="248"/>
      <x:c r="RCI5906" s="248"/>
      <x:c r="RCJ5906" s="248"/>
      <x:c r="RCK5906" s="248"/>
      <x:c r="RCL5906" s="248"/>
      <x:c r="RCM5906" s="248"/>
      <x:c r="RCN5906" s="248"/>
      <x:c r="RCO5906" s="248"/>
      <x:c r="RCP5906" s="248"/>
      <x:c r="RCQ5906" s="248"/>
      <x:c r="RCR5906" s="248"/>
      <x:c r="RCS5906" s="248"/>
      <x:c r="RCT5906" s="248"/>
      <x:c r="RCU5906" s="248"/>
      <x:c r="RCV5906" s="248"/>
      <x:c r="RCW5906" s="248"/>
      <x:c r="RCX5906" s="248"/>
      <x:c r="RCY5906" s="248"/>
      <x:c r="RCZ5906" s="248"/>
      <x:c r="RDA5906" s="248"/>
      <x:c r="RDB5906" s="248"/>
      <x:c r="RDC5906" s="248"/>
      <x:c r="RDD5906" s="248"/>
      <x:c r="RDE5906" s="248"/>
      <x:c r="RDF5906" s="248"/>
      <x:c r="RDG5906" s="248"/>
      <x:c r="RDH5906" s="248"/>
      <x:c r="RDI5906" s="248"/>
      <x:c r="RDJ5906" s="248"/>
      <x:c r="RDK5906" s="248"/>
      <x:c r="RDL5906" s="248"/>
      <x:c r="RDM5906" s="248"/>
      <x:c r="RDN5906" s="248"/>
      <x:c r="RDO5906" s="248"/>
      <x:c r="RDP5906" s="248"/>
      <x:c r="RDQ5906" s="248"/>
      <x:c r="RDR5906" s="248"/>
      <x:c r="RDS5906" s="248"/>
      <x:c r="RDT5906" s="248"/>
      <x:c r="RDU5906" s="248"/>
      <x:c r="RDV5906" s="248"/>
      <x:c r="RDW5906" s="248"/>
      <x:c r="RDX5906" s="248"/>
      <x:c r="RDY5906" s="248"/>
      <x:c r="RDZ5906" s="248"/>
      <x:c r="REA5906" s="248"/>
      <x:c r="REB5906" s="248"/>
      <x:c r="REC5906" s="248"/>
      <x:c r="RED5906" s="248"/>
      <x:c r="REE5906" s="248"/>
      <x:c r="REF5906" s="248"/>
      <x:c r="REG5906" s="248"/>
      <x:c r="REH5906" s="248"/>
      <x:c r="REI5906" s="248"/>
      <x:c r="REJ5906" s="248"/>
      <x:c r="REK5906" s="248"/>
      <x:c r="REL5906" s="248"/>
      <x:c r="REM5906" s="248"/>
      <x:c r="REN5906" s="248"/>
      <x:c r="REO5906" s="248"/>
      <x:c r="REP5906" s="248"/>
      <x:c r="REQ5906" s="248"/>
      <x:c r="RER5906" s="248"/>
      <x:c r="RES5906" s="248"/>
      <x:c r="RET5906" s="248"/>
      <x:c r="REU5906" s="248"/>
      <x:c r="REV5906" s="248"/>
      <x:c r="REW5906" s="248"/>
      <x:c r="REX5906" s="248"/>
      <x:c r="REY5906" s="248"/>
      <x:c r="REZ5906" s="248"/>
      <x:c r="RFA5906" s="248"/>
      <x:c r="RFB5906" s="248"/>
      <x:c r="RFC5906" s="248"/>
      <x:c r="RFD5906" s="248"/>
      <x:c r="RFE5906" s="248"/>
      <x:c r="RFF5906" s="248"/>
      <x:c r="RFG5906" s="248"/>
      <x:c r="RFH5906" s="248"/>
      <x:c r="RFI5906" s="248"/>
      <x:c r="RFJ5906" s="248"/>
      <x:c r="RFK5906" s="248"/>
      <x:c r="RFL5906" s="248"/>
      <x:c r="RFM5906" s="248"/>
      <x:c r="RFN5906" s="248"/>
      <x:c r="RFO5906" s="248"/>
      <x:c r="RFP5906" s="248"/>
      <x:c r="RFQ5906" s="248"/>
      <x:c r="RFR5906" s="248"/>
      <x:c r="RFS5906" s="248"/>
      <x:c r="RFT5906" s="248"/>
      <x:c r="RFU5906" s="248"/>
      <x:c r="RFV5906" s="248"/>
      <x:c r="RFW5906" s="248"/>
      <x:c r="RFX5906" s="248"/>
      <x:c r="RFY5906" s="248"/>
      <x:c r="RFZ5906" s="248"/>
      <x:c r="RGA5906" s="248"/>
      <x:c r="RGB5906" s="248"/>
      <x:c r="RGC5906" s="248"/>
      <x:c r="RGD5906" s="248"/>
      <x:c r="RGE5906" s="248"/>
      <x:c r="RGF5906" s="248"/>
      <x:c r="RGG5906" s="248"/>
      <x:c r="RGH5906" s="248"/>
      <x:c r="RGI5906" s="248"/>
      <x:c r="RGJ5906" s="248"/>
      <x:c r="RGK5906" s="248"/>
      <x:c r="RGL5906" s="248"/>
      <x:c r="RGM5906" s="248"/>
      <x:c r="RGN5906" s="248"/>
      <x:c r="RGO5906" s="248"/>
      <x:c r="RGP5906" s="248"/>
      <x:c r="RGQ5906" s="248"/>
      <x:c r="RGR5906" s="248"/>
      <x:c r="RGS5906" s="248"/>
      <x:c r="RGT5906" s="248"/>
      <x:c r="RGU5906" s="248"/>
      <x:c r="RGV5906" s="248"/>
      <x:c r="RGW5906" s="248"/>
      <x:c r="RGX5906" s="248"/>
      <x:c r="RGY5906" s="248"/>
      <x:c r="RGZ5906" s="248"/>
      <x:c r="RHA5906" s="248"/>
      <x:c r="RHB5906" s="248"/>
      <x:c r="RHC5906" s="248"/>
      <x:c r="RHD5906" s="248"/>
      <x:c r="RHE5906" s="248"/>
      <x:c r="RHF5906" s="248"/>
      <x:c r="RHG5906" s="248"/>
      <x:c r="RHH5906" s="248"/>
      <x:c r="RHI5906" s="248"/>
      <x:c r="RHJ5906" s="248"/>
      <x:c r="RHK5906" s="248"/>
      <x:c r="RHL5906" s="248"/>
      <x:c r="RHM5906" s="248"/>
      <x:c r="RHN5906" s="248"/>
      <x:c r="RHO5906" s="248"/>
      <x:c r="RHP5906" s="248"/>
      <x:c r="RHQ5906" s="248"/>
      <x:c r="RHR5906" s="248"/>
      <x:c r="RHS5906" s="248"/>
      <x:c r="RHT5906" s="248"/>
      <x:c r="RHU5906" s="248"/>
      <x:c r="RHV5906" s="248"/>
      <x:c r="RHW5906" s="248"/>
      <x:c r="RHX5906" s="248"/>
      <x:c r="RHY5906" s="248"/>
      <x:c r="RHZ5906" s="248"/>
      <x:c r="RIA5906" s="248"/>
      <x:c r="RIB5906" s="248"/>
      <x:c r="RIC5906" s="248"/>
      <x:c r="RID5906" s="248"/>
      <x:c r="RIE5906" s="248"/>
      <x:c r="RIF5906" s="248"/>
      <x:c r="RIG5906" s="248"/>
      <x:c r="RIH5906" s="248"/>
      <x:c r="RII5906" s="248"/>
      <x:c r="RIJ5906" s="248"/>
      <x:c r="RIK5906" s="248"/>
      <x:c r="RIL5906" s="248"/>
      <x:c r="RIM5906" s="248"/>
      <x:c r="RIN5906" s="248"/>
      <x:c r="RIO5906" s="248"/>
      <x:c r="RIP5906" s="248"/>
      <x:c r="RIQ5906" s="248"/>
      <x:c r="RIR5906" s="248"/>
      <x:c r="RIS5906" s="248"/>
      <x:c r="RIT5906" s="248"/>
      <x:c r="RIU5906" s="248"/>
      <x:c r="RIV5906" s="248"/>
      <x:c r="RIW5906" s="248"/>
      <x:c r="RIX5906" s="248"/>
      <x:c r="RIY5906" s="248"/>
      <x:c r="RIZ5906" s="248"/>
      <x:c r="RJA5906" s="248"/>
      <x:c r="RJB5906" s="248"/>
      <x:c r="RJC5906" s="248"/>
      <x:c r="RJD5906" s="248"/>
      <x:c r="RJE5906" s="248"/>
      <x:c r="RJF5906" s="248"/>
      <x:c r="RJG5906" s="248"/>
      <x:c r="RJH5906" s="248"/>
      <x:c r="RJI5906" s="248"/>
      <x:c r="RJJ5906" s="248"/>
      <x:c r="RJK5906" s="248"/>
      <x:c r="RJL5906" s="248"/>
      <x:c r="RJM5906" s="248"/>
      <x:c r="RJN5906" s="248"/>
      <x:c r="RJO5906" s="248"/>
      <x:c r="RJP5906" s="248"/>
      <x:c r="RJQ5906" s="248"/>
      <x:c r="RJR5906" s="248"/>
      <x:c r="RJS5906" s="248"/>
      <x:c r="RJT5906" s="248"/>
      <x:c r="RJU5906" s="248"/>
      <x:c r="RJV5906" s="248"/>
      <x:c r="RJW5906" s="248"/>
      <x:c r="RJX5906" s="248"/>
      <x:c r="RJY5906" s="248"/>
      <x:c r="RJZ5906" s="248"/>
      <x:c r="RKA5906" s="248"/>
      <x:c r="RKB5906" s="248"/>
      <x:c r="RKC5906" s="248"/>
      <x:c r="RKD5906" s="248"/>
      <x:c r="RKE5906" s="248"/>
      <x:c r="RKF5906" s="248"/>
      <x:c r="RKG5906" s="248"/>
      <x:c r="RKH5906" s="248"/>
      <x:c r="RKI5906" s="248"/>
      <x:c r="RKJ5906" s="248"/>
      <x:c r="RKK5906" s="248"/>
      <x:c r="RKL5906" s="248"/>
      <x:c r="RKM5906" s="248"/>
      <x:c r="RKN5906" s="248"/>
      <x:c r="RKO5906" s="248"/>
      <x:c r="RKP5906" s="248"/>
      <x:c r="RKQ5906" s="248"/>
      <x:c r="RKR5906" s="248"/>
      <x:c r="RKS5906" s="248"/>
      <x:c r="RKT5906" s="248"/>
      <x:c r="RKU5906" s="248"/>
      <x:c r="RKV5906" s="248"/>
      <x:c r="RKW5906" s="248"/>
      <x:c r="RKX5906" s="248"/>
      <x:c r="RKY5906" s="248"/>
      <x:c r="RKZ5906" s="248"/>
      <x:c r="RLA5906" s="248"/>
      <x:c r="RLB5906" s="248"/>
      <x:c r="RLC5906" s="248"/>
      <x:c r="RLD5906" s="248"/>
      <x:c r="RLE5906" s="248"/>
      <x:c r="RLF5906" s="248"/>
      <x:c r="RLG5906" s="248"/>
      <x:c r="RLH5906" s="248"/>
      <x:c r="RLI5906" s="248"/>
      <x:c r="RLJ5906" s="248"/>
      <x:c r="RLK5906" s="248"/>
      <x:c r="RLL5906" s="248"/>
      <x:c r="RLM5906" s="248"/>
      <x:c r="RLN5906" s="248"/>
      <x:c r="RLO5906" s="248"/>
      <x:c r="RLP5906" s="248"/>
      <x:c r="RLQ5906" s="248"/>
      <x:c r="RLR5906" s="248"/>
      <x:c r="RLS5906" s="248"/>
      <x:c r="RLT5906" s="248"/>
      <x:c r="RLU5906" s="248"/>
      <x:c r="RLV5906" s="248"/>
      <x:c r="RLW5906" s="248"/>
      <x:c r="RLX5906" s="248"/>
      <x:c r="RLY5906" s="248"/>
      <x:c r="RLZ5906" s="248"/>
      <x:c r="RMA5906" s="248"/>
      <x:c r="RMB5906" s="248"/>
      <x:c r="RMC5906" s="248"/>
      <x:c r="RMD5906" s="248"/>
      <x:c r="RME5906" s="248"/>
      <x:c r="RMF5906" s="248"/>
      <x:c r="RMG5906" s="248"/>
      <x:c r="RMH5906" s="248"/>
      <x:c r="RMI5906" s="248"/>
      <x:c r="RMJ5906" s="248"/>
      <x:c r="RMK5906" s="248"/>
      <x:c r="RML5906" s="248"/>
      <x:c r="RMM5906" s="248"/>
      <x:c r="RMN5906" s="248"/>
      <x:c r="RMO5906" s="248"/>
      <x:c r="RMP5906" s="248"/>
      <x:c r="RMQ5906" s="248"/>
      <x:c r="RMR5906" s="248"/>
      <x:c r="RMS5906" s="248"/>
      <x:c r="RMT5906" s="248"/>
      <x:c r="RMU5906" s="248"/>
      <x:c r="RMV5906" s="248"/>
      <x:c r="RMW5906" s="248"/>
      <x:c r="RMX5906" s="248"/>
      <x:c r="RMY5906" s="248"/>
      <x:c r="RMZ5906" s="248"/>
      <x:c r="RNA5906" s="248"/>
      <x:c r="RNB5906" s="248"/>
      <x:c r="RNC5906" s="248"/>
      <x:c r="RND5906" s="248"/>
      <x:c r="RNE5906" s="248"/>
      <x:c r="RNF5906" s="248"/>
      <x:c r="RNG5906" s="248"/>
      <x:c r="RNH5906" s="248"/>
      <x:c r="RNI5906" s="248"/>
      <x:c r="RNJ5906" s="248"/>
      <x:c r="RNK5906" s="248"/>
      <x:c r="RNL5906" s="248"/>
      <x:c r="RNM5906" s="248"/>
      <x:c r="RNN5906" s="248"/>
      <x:c r="RNO5906" s="248"/>
      <x:c r="RNP5906" s="248"/>
      <x:c r="RNQ5906" s="248"/>
      <x:c r="RNR5906" s="248"/>
      <x:c r="RNS5906" s="248"/>
      <x:c r="RNT5906" s="248"/>
      <x:c r="RNU5906" s="248"/>
      <x:c r="RNV5906" s="248"/>
      <x:c r="RNW5906" s="248"/>
      <x:c r="RNX5906" s="248"/>
      <x:c r="RNY5906" s="248"/>
      <x:c r="RNZ5906" s="248"/>
      <x:c r="ROA5906" s="248"/>
      <x:c r="ROB5906" s="248"/>
      <x:c r="ROC5906" s="248"/>
      <x:c r="ROD5906" s="248"/>
      <x:c r="ROE5906" s="248"/>
      <x:c r="ROF5906" s="248"/>
      <x:c r="ROG5906" s="248"/>
      <x:c r="ROH5906" s="248"/>
      <x:c r="ROI5906" s="248"/>
      <x:c r="ROJ5906" s="248"/>
      <x:c r="ROK5906" s="248"/>
      <x:c r="ROL5906" s="248"/>
      <x:c r="ROM5906" s="248"/>
      <x:c r="RON5906" s="248"/>
      <x:c r="ROO5906" s="248"/>
      <x:c r="ROP5906" s="248"/>
      <x:c r="ROQ5906" s="248"/>
      <x:c r="ROR5906" s="248"/>
      <x:c r="ROS5906" s="248"/>
      <x:c r="ROT5906" s="248"/>
      <x:c r="ROU5906" s="248"/>
      <x:c r="ROV5906" s="248"/>
      <x:c r="ROW5906" s="248"/>
      <x:c r="ROX5906" s="248"/>
      <x:c r="ROY5906" s="248"/>
      <x:c r="ROZ5906" s="248"/>
      <x:c r="RPA5906" s="248"/>
      <x:c r="RPB5906" s="248"/>
      <x:c r="RPC5906" s="248"/>
      <x:c r="RPD5906" s="248"/>
      <x:c r="RPE5906" s="248"/>
      <x:c r="RPF5906" s="248"/>
      <x:c r="RPG5906" s="248"/>
      <x:c r="RPH5906" s="248"/>
      <x:c r="RPI5906" s="248"/>
      <x:c r="RPJ5906" s="248"/>
      <x:c r="RPK5906" s="248"/>
      <x:c r="RPL5906" s="248"/>
      <x:c r="RPM5906" s="248"/>
      <x:c r="RPN5906" s="248"/>
      <x:c r="RPO5906" s="248"/>
      <x:c r="RPP5906" s="248"/>
      <x:c r="RPQ5906" s="248"/>
      <x:c r="RPR5906" s="248"/>
      <x:c r="RPS5906" s="248"/>
      <x:c r="RPT5906" s="248"/>
      <x:c r="RPU5906" s="248"/>
      <x:c r="RPV5906" s="248"/>
      <x:c r="RPW5906" s="248"/>
      <x:c r="RPX5906" s="248"/>
      <x:c r="RPY5906" s="248"/>
      <x:c r="RPZ5906" s="248"/>
      <x:c r="RQA5906" s="248"/>
      <x:c r="RQB5906" s="248"/>
      <x:c r="RQC5906" s="248"/>
      <x:c r="RQD5906" s="248"/>
      <x:c r="RQE5906" s="248"/>
      <x:c r="RQF5906" s="248"/>
      <x:c r="RQG5906" s="248"/>
      <x:c r="RQH5906" s="248"/>
      <x:c r="RQI5906" s="248"/>
      <x:c r="RQJ5906" s="248"/>
      <x:c r="RQK5906" s="248"/>
      <x:c r="RQL5906" s="248"/>
      <x:c r="RQM5906" s="248"/>
      <x:c r="RQN5906" s="248"/>
      <x:c r="RQO5906" s="248"/>
      <x:c r="RQP5906" s="248"/>
      <x:c r="RQQ5906" s="248"/>
      <x:c r="RQR5906" s="248"/>
      <x:c r="RQS5906" s="248"/>
      <x:c r="RQT5906" s="248"/>
      <x:c r="RQU5906" s="248"/>
      <x:c r="RQV5906" s="248"/>
      <x:c r="RQW5906" s="248"/>
      <x:c r="RQX5906" s="248"/>
      <x:c r="RQY5906" s="248"/>
      <x:c r="RQZ5906" s="248"/>
      <x:c r="RRA5906" s="248"/>
      <x:c r="RRB5906" s="248"/>
      <x:c r="RRC5906" s="248"/>
      <x:c r="RRD5906" s="248"/>
      <x:c r="RRE5906" s="248"/>
      <x:c r="RRF5906" s="248"/>
      <x:c r="RRG5906" s="248"/>
      <x:c r="RRH5906" s="248"/>
      <x:c r="RRI5906" s="248"/>
      <x:c r="RRJ5906" s="248"/>
      <x:c r="RRK5906" s="248"/>
      <x:c r="RRL5906" s="248"/>
      <x:c r="RRM5906" s="248"/>
      <x:c r="RRN5906" s="248"/>
      <x:c r="RRO5906" s="248"/>
      <x:c r="RRP5906" s="248"/>
      <x:c r="RRQ5906" s="248"/>
      <x:c r="RRR5906" s="248"/>
      <x:c r="RRS5906" s="248"/>
      <x:c r="RRT5906" s="248"/>
      <x:c r="RRU5906" s="248"/>
      <x:c r="RRV5906" s="248"/>
      <x:c r="RRW5906" s="248"/>
      <x:c r="RRX5906" s="248"/>
      <x:c r="RRY5906" s="248"/>
      <x:c r="RRZ5906" s="248"/>
      <x:c r="RSA5906" s="248"/>
      <x:c r="RSB5906" s="248"/>
      <x:c r="RSC5906" s="248"/>
      <x:c r="RSD5906" s="248"/>
      <x:c r="RSE5906" s="248"/>
      <x:c r="RSF5906" s="248"/>
      <x:c r="RSG5906" s="248"/>
      <x:c r="RSH5906" s="248"/>
      <x:c r="RSI5906" s="248"/>
      <x:c r="RSJ5906" s="248"/>
      <x:c r="RSK5906" s="248"/>
      <x:c r="RSL5906" s="248"/>
      <x:c r="RSM5906" s="248"/>
      <x:c r="RSN5906" s="248"/>
      <x:c r="RSO5906" s="248"/>
      <x:c r="RSP5906" s="248"/>
      <x:c r="RSQ5906" s="248"/>
      <x:c r="RSR5906" s="248"/>
      <x:c r="RSS5906" s="248"/>
      <x:c r="RST5906" s="248"/>
      <x:c r="RSU5906" s="248"/>
      <x:c r="RSV5906" s="248"/>
      <x:c r="RSW5906" s="248"/>
      <x:c r="RSX5906" s="248"/>
      <x:c r="RSY5906" s="248"/>
      <x:c r="RSZ5906" s="248"/>
      <x:c r="RTA5906" s="248"/>
      <x:c r="RTB5906" s="248"/>
      <x:c r="RTC5906" s="248"/>
      <x:c r="RTD5906" s="248"/>
      <x:c r="RTE5906" s="248"/>
      <x:c r="RTF5906" s="248"/>
      <x:c r="RTG5906" s="248"/>
      <x:c r="RTH5906" s="248"/>
      <x:c r="RTI5906" s="248"/>
      <x:c r="RTJ5906" s="248"/>
      <x:c r="RTK5906" s="248"/>
      <x:c r="RTL5906" s="248"/>
      <x:c r="RTM5906" s="248"/>
      <x:c r="RTN5906" s="248"/>
      <x:c r="RTO5906" s="248"/>
      <x:c r="RTP5906" s="248"/>
      <x:c r="RTQ5906" s="248"/>
      <x:c r="RTR5906" s="248"/>
      <x:c r="RTS5906" s="248"/>
      <x:c r="RTT5906" s="248"/>
      <x:c r="RTU5906" s="248"/>
      <x:c r="RTV5906" s="248"/>
      <x:c r="RTW5906" s="248"/>
      <x:c r="RTX5906" s="248"/>
      <x:c r="RTY5906" s="248"/>
      <x:c r="RTZ5906" s="248"/>
      <x:c r="RUA5906" s="248"/>
      <x:c r="RUB5906" s="248"/>
      <x:c r="RUC5906" s="248"/>
      <x:c r="RUD5906" s="248"/>
      <x:c r="RUE5906" s="248"/>
      <x:c r="RUF5906" s="248"/>
      <x:c r="RUG5906" s="248"/>
      <x:c r="RUH5906" s="248"/>
      <x:c r="RUI5906" s="248"/>
      <x:c r="RUJ5906" s="248"/>
      <x:c r="RUK5906" s="248"/>
      <x:c r="RUL5906" s="248"/>
      <x:c r="RUM5906" s="248"/>
      <x:c r="RUN5906" s="248"/>
      <x:c r="RUO5906" s="248"/>
      <x:c r="RUP5906" s="248"/>
      <x:c r="RUQ5906" s="248"/>
      <x:c r="RUR5906" s="248"/>
      <x:c r="RUS5906" s="248"/>
      <x:c r="RUT5906" s="248"/>
      <x:c r="RUU5906" s="248"/>
      <x:c r="RUV5906" s="248"/>
      <x:c r="RUW5906" s="248"/>
      <x:c r="RUX5906" s="248"/>
      <x:c r="RUY5906" s="248"/>
      <x:c r="RUZ5906" s="248"/>
      <x:c r="RVA5906" s="248"/>
      <x:c r="RVB5906" s="248"/>
      <x:c r="RVC5906" s="248"/>
      <x:c r="RVD5906" s="248"/>
      <x:c r="RVE5906" s="248"/>
      <x:c r="RVF5906" s="248"/>
      <x:c r="RVG5906" s="248"/>
      <x:c r="RVH5906" s="248"/>
      <x:c r="RVI5906" s="248"/>
      <x:c r="RVJ5906" s="248"/>
      <x:c r="RVK5906" s="248"/>
      <x:c r="RVL5906" s="248"/>
      <x:c r="RVM5906" s="248"/>
      <x:c r="RVN5906" s="248"/>
      <x:c r="RVO5906" s="248"/>
      <x:c r="RVP5906" s="248"/>
      <x:c r="RVQ5906" s="248"/>
      <x:c r="RVR5906" s="248"/>
      <x:c r="RVS5906" s="248"/>
      <x:c r="RVT5906" s="248"/>
      <x:c r="RVU5906" s="248"/>
      <x:c r="RVV5906" s="248"/>
      <x:c r="RVW5906" s="248"/>
      <x:c r="RVX5906" s="248"/>
      <x:c r="RVY5906" s="248"/>
      <x:c r="RVZ5906" s="248"/>
      <x:c r="RWA5906" s="248"/>
      <x:c r="RWB5906" s="248"/>
      <x:c r="RWC5906" s="248"/>
      <x:c r="RWD5906" s="248"/>
      <x:c r="RWE5906" s="248"/>
      <x:c r="RWF5906" s="248"/>
      <x:c r="RWG5906" s="248"/>
      <x:c r="RWH5906" s="248"/>
      <x:c r="RWI5906" s="248"/>
      <x:c r="RWJ5906" s="248"/>
      <x:c r="RWK5906" s="248"/>
      <x:c r="RWL5906" s="248"/>
      <x:c r="RWM5906" s="248"/>
      <x:c r="RWN5906" s="248"/>
      <x:c r="RWO5906" s="248"/>
      <x:c r="RWP5906" s="248"/>
      <x:c r="RWQ5906" s="248"/>
      <x:c r="RWR5906" s="248"/>
      <x:c r="RWS5906" s="248"/>
      <x:c r="RWT5906" s="248"/>
      <x:c r="RWU5906" s="248"/>
      <x:c r="RWV5906" s="248"/>
      <x:c r="RWW5906" s="248"/>
      <x:c r="RWX5906" s="248"/>
      <x:c r="RWY5906" s="248"/>
      <x:c r="RWZ5906" s="248"/>
      <x:c r="RXA5906" s="248"/>
      <x:c r="RXB5906" s="248"/>
      <x:c r="RXC5906" s="248"/>
      <x:c r="RXD5906" s="248"/>
      <x:c r="RXE5906" s="248"/>
      <x:c r="RXF5906" s="248"/>
      <x:c r="RXG5906" s="248"/>
      <x:c r="RXH5906" s="248"/>
      <x:c r="RXI5906" s="248"/>
      <x:c r="RXJ5906" s="248"/>
      <x:c r="RXK5906" s="248"/>
      <x:c r="RXL5906" s="248"/>
      <x:c r="RXM5906" s="248"/>
      <x:c r="RXN5906" s="248"/>
      <x:c r="RXO5906" s="248"/>
      <x:c r="RXP5906" s="248"/>
      <x:c r="RXQ5906" s="248"/>
      <x:c r="RXR5906" s="248"/>
      <x:c r="RXS5906" s="248"/>
      <x:c r="RXT5906" s="248"/>
      <x:c r="RXU5906" s="248"/>
      <x:c r="RXV5906" s="248"/>
      <x:c r="RXW5906" s="248"/>
      <x:c r="RXX5906" s="248"/>
      <x:c r="RXY5906" s="248"/>
      <x:c r="RXZ5906" s="248"/>
      <x:c r="RYA5906" s="248"/>
      <x:c r="RYB5906" s="248"/>
      <x:c r="RYC5906" s="248"/>
      <x:c r="RYD5906" s="248"/>
      <x:c r="RYE5906" s="248"/>
      <x:c r="RYF5906" s="248"/>
      <x:c r="RYG5906" s="248"/>
      <x:c r="RYH5906" s="248"/>
      <x:c r="RYI5906" s="248"/>
      <x:c r="RYJ5906" s="248"/>
      <x:c r="RYK5906" s="248"/>
      <x:c r="RYL5906" s="248"/>
      <x:c r="RYM5906" s="248"/>
      <x:c r="RYN5906" s="248"/>
      <x:c r="RYO5906" s="248"/>
      <x:c r="RYP5906" s="248"/>
      <x:c r="RYQ5906" s="248"/>
      <x:c r="RYR5906" s="248"/>
      <x:c r="RYS5906" s="248"/>
      <x:c r="RYT5906" s="248"/>
      <x:c r="RYU5906" s="248"/>
      <x:c r="RYV5906" s="248"/>
      <x:c r="RYW5906" s="248"/>
      <x:c r="RYX5906" s="248"/>
      <x:c r="RYY5906" s="248"/>
      <x:c r="RYZ5906" s="248"/>
      <x:c r="RZA5906" s="248"/>
      <x:c r="RZB5906" s="248"/>
      <x:c r="RZC5906" s="248"/>
      <x:c r="RZD5906" s="248"/>
      <x:c r="RZE5906" s="248"/>
      <x:c r="RZF5906" s="248"/>
      <x:c r="RZG5906" s="248"/>
      <x:c r="RZH5906" s="248"/>
      <x:c r="RZI5906" s="248"/>
      <x:c r="RZJ5906" s="248"/>
      <x:c r="RZK5906" s="248"/>
      <x:c r="RZL5906" s="248"/>
      <x:c r="RZM5906" s="248"/>
      <x:c r="RZN5906" s="248"/>
      <x:c r="RZO5906" s="248"/>
      <x:c r="RZP5906" s="248"/>
      <x:c r="RZQ5906" s="248"/>
      <x:c r="RZR5906" s="248"/>
      <x:c r="RZS5906" s="248"/>
      <x:c r="RZT5906" s="248"/>
      <x:c r="RZU5906" s="248"/>
      <x:c r="RZV5906" s="248"/>
      <x:c r="RZW5906" s="248"/>
      <x:c r="RZX5906" s="248"/>
      <x:c r="RZY5906" s="248"/>
      <x:c r="RZZ5906" s="248"/>
      <x:c r="SAA5906" s="248"/>
      <x:c r="SAB5906" s="248"/>
      <x:c r="SAC5906" s="248"/>
      <x:c r="SAD5906" s="248"/>
      <x:c r="SAE5906" s="248"/>
      <x:c r="SAF5906" s="248"/>
      <x:c r="SAG5906" s="248"/>
      <x:c r="SAH5906" s="248"/>
      <x:c r="SAI5906" s="248"/>
      <x:c r="SAJ5906" s="248"/>
      <x:c r="SAK5906" s="248"/>
      <x:c r="SAL5906" s="248"/>
      <x:c r="SAM5906" s="248"/>
      <x:c r="SAN5906" s="248"/>
      <x:c r="SAO5906" s="248"/>
      <x:c r="SAP5906" s="248"/>
      <x:c r="SAQ5906" s="248"/>
      <x:c r="SAR5906" s="248"/>
      <x:c r="SAS5906" s="248"/>
      <x:c r="SAT5906" s="248"/>
      <x:c r="SAU5906" s="248"/>
      <x:c r="SAV5906" s="248"/>
      <x:c r="SAW5906" s="248"/>
      <x:c r="SAX5906" s="248"/>
      <x:c r="SAY5906" s="248"/>
      <x:c r="SAZ5906" s="248"/>
      <x:c r="SBA5906" s="248"/>
      <x:c r="SBB5906" s="248"/>
      <x:c r="SBC5906" s="248"/>
      <x:c r="SBD5906" s="248"/>
      <x:c r="SBE5906" s="248"/>
      <x:c r="SBF5906" s="248"/>
      <x:c r="SBG5906" s="248"/>
      <x:c r="SBH5906" s="248"/>
      <x:c r="SBI5906" s="248"/>
      <x:c r="SBJ5906" s="248"/>
      <x:c r="SBK5906" s="248"/>
      <x:c r="SBL5906" s="248"/>
      <x:c r="SBM5906" s="248"/>
      <x:c r="SBN5906" s="248"/>
      <x:c r="SBO5906" s="248"/>
      <x:c r="SBP5906" s="248"/>
      <x:c r="SBQ5906" s="248"/>
      <x:c r="SBR5906" s="248"/>
      <x:c r="SBS5906" s="248"/>
      <x:c r="SBT5906" s="248"/>
      <x:c r="SBU5906" s="248"/>
      <x:c r="SBV5906" s="248"/>
      <x:c r="SBW5906" s="248"/>
      <x:c r="SBX5906" s="248"/>
      <x:c r="SBY5906" s="248"/>
      <x:c r="SBZ5906" s="248"/>
      <x:c r="SCA5906" s="248"/>
      <x:c r="SCB5906" s="248"/>
      <x:c r="SCC5906" s="248"/>
      <x:c r="SCD5906" s="248"/>
      <x:c r="SCE5906" s="248"/>
      <x:c r="SCF5906" s="248"/>
      <x:c r="SCG5906" s="248"/>
      <x:c r="SCH5906" s="248"/>
      <x:c r="SCI5906" s="248"/>
      <x:c r="SCJ5906" s="248"/>
      <x:c r="SCK5906" s="248"/>
      <x:c r="SCL5906" s="248"/>
      <x:c r="SCM5906" s="248"/>
      <x:c r="SCN5906" s="248"/>
      <x:c r="SCO5906" s="248"/>
      <x:c r="SCP5906" s="248"/>
      <x:c r="SCQ5906" s="248"/>
      <x:c r="SCR5906" s="248"/>
      <x:c r="SCS5906" s="248"/>
      <x:c r="SCT5906" s="248"/>
      <x:c r="SCU5906" s="248"/>
      <x:c r="SCV5906" s="248"/>
      <x:c r="SCW5906" s="248"/>
      <x:c r="SCX5906" s="248"/>
      <x:c r="SCY5906" s="248"/>
      <x:c r="SCZ5906" s="248"/>
      <x:c r="SDA5906" s="248"/>
      <x:c r="SDB5906" s="248"/>
      <x:c r="SDC5906" s="248"/>
      <x:c r="SDD5906" s="248"/>
      <x:c r="SDE5906" s="248"/>
      <x:c r="SDF5906" s="248"/>
      <x:c r="SDG5906" s="248"/>
      <x:c r="SDH5906" s="248"/>
      <x:c r="SDI5906" s="248"/>
      <x:c r="SDJ5906" s="248"/>
      <x:c r="SDK5906" s="248"/>
      <x:c r="SDL5906" s="248"/>
      <x:c r="SDM5906" s="248"/>
      <x:c r="SDN5906" s="248"/>
      <x:c r="SDO5906" s="248"/>
      <x:c r="SDP5906" s="248"/>
      <x:c r="SDQ5906" s="248"/>
      <x:c r="SDR5906" s="248"/>
      <x:c r="SDS5906" s="248"/>
      <x:c r="SDT5906" s="248"/>
      <x:c r="SDU5906" s="248"/>
      <x:c r="SDV5906" s="248"/>
      <x:c r="SDW5906" s="248"/>
      <x:c r="SDX5906" s="248"/>
      <x:c r="SDY5906" s="248"/>
      <x:c r="SDZ5906" s="248"/>
      <x:c r="SEA5906" s="248"/>
      <x:c r="SEB5906" s="248"/>
      <x:c r="SEC5906" s="248"/>
      <x:c r="SED5906" s="248"/>
      <x:c r="SEE5906" s="248"/>
      <x:c r="SEF5906" s="248"/>
      <x:c r="SEG5906" s="248"/>
      <x:c r="SEH5906" s="248"/>
      <x:c r="SEI5906" s="248"/>
      <x:c r="SEJ5906" s="248"/>
      <x:c r="SEK5906" s="248"/>
      <x:c r="SEL5906" s="248"/>
      <x:c r="SEM5906" s="248"/>
      <x:c r="SEN5906" s="248"/>
      <x:c r="SEO5906" s="248"/>
      <x:c r="SEP5906" s="248"/>
      <x:c r="SEQ5906" s="248"/>
      <x:c r="SER5906" s="248"/>
      <x:c r="SES5906" s="248"/>
      <x:c r="SET5906" s="248"/>
      <x:c r="SEU5906" s="248"/>
      <x:c r="SEV5906" s="248"/>
      <x:c r="SEW5906" s="248"/>
      <x:c r="SEX5906" s="248"/>
      <x:c r="SEY5906" s="248"/>
      <x:c r="SEZ5906" s="248"/>
      <x:c r="SFA5906" s="248"/>
      <x:c r="SFB5906" s="248"/>
      <x:c r="SFC5906" s="248"/>
      <x:c r="SFD5906" s="248"/>
      <x:c r="SFE5906" s="248"/>
      <x:c r="SFF5906" s="248"/>
      <x:c r="SFG5906" s="248"/>
      <x:c r="SFH5906" s="248"/>
      <x:c r="SFI5906" s="248"/>
      <x:c r="SFJ5906" s="248"/>
      <x:c r="SFK5906" s="248"/>
      <x:c r="SFL5906" s="248"/>
      <x:c r="SFM5906" s="248"/>
      <x:c r="SFN5906" s="248"/>
      <x:c r="SFO5906" s="248"/>
      <x:c r="SFP5906" s="248"/>
      <x:c r="SFQ5906" s="248"/>
      <x:c r="SFR5906" s="248"/>
      <x:c r="SFS5906" s="248"/>
      <x:c r="SFT5906" s="248"/>
      <x:c r="SFU5906" s="248"/>
      <x:c r="SFV5906" s="248"/>
      <x:c r="SFW5906" s="248"/>
      <x:c r="SFX5906" s="248"/>
      <x:c r="SFY5906" s="248"/>
      <x:c r="SFZ5906" s="248"/>
      <x:c r="SGA5906" s="248"/>
      <x:c r="SGB5906" s="248"/>
      <x:c r="SGC5906" s="248"/>
      <x:c r="SGD5906" s="248"/>
      <x:c r="SGE5906" s="248"/>
      <x:c r="SGF5906" s="248"/>
      <x:c r="SGG5906" s="248"/>
      <x:c r="SGH5906" s="248"/>
      <x:c r="SGI5906" s="248"/>
      <x:c r="SGJ5906" s="248"/>
      <x:c r="SGK5906" s="248"/>
      <x:c r="SGL5906" s="248"/>
      <x:c r="SGM5906" s="248"/>
      <x:c r="SGN5906" s="248"/>
      <x:c r="SGO5906" s="248"/>
      <x:c r="SGP5906" s="248"/>
      <x:c r="SGQ5906" s="248"/>
      <x:c r="SGR5906" s="248"/>
      <x:c r="SGS5906" s="248"/>
      <x:c r="SGT5906" s="248"/>
      <x:c r="SGU5906" s="248"/>
      <x:c r="SGV5906" s="248"/>
      <x:c r="SGW5906" s="248"/>
      <x:c r="SGX5906" s="248"/>
      <x:c r="SGY5906" s="248"/>
      <x:c r="SGZ5906" s="248"/>
      <x:c r="SHA5906" s="248"/>
      <x:c r="SHB5906" s="248"/>
      <x:c r="SHC5906" s="248"/>
      <x:c r="SHD5906" s="248"/>
      <x:c r="SHE5906" s="248"/>
      <x:c r="SHF5906" s="248"/>
      <x:c r="SHG5906" s="248"/>
      <x:c r="SHH5906" s="248"/>
      <x:c r="SHI5906" s="248"/>
      <x:c r="SHJ5906" s="248"/>
      <x:c r="SHK5906" s="248"/>
      <x:c r="SHL5906" s="248"/>
      <x:c r="SHM5906" s="248"/>
      <x:c r="SHN5906" s="248"/>
      <x:c r="SHO5906" s="248"/>
      <x:c r="SHP5906" s="248"/>
      <x:c r="SHQ5906" s="248"/>
      <x:c r="SHR5906" s="248"/>
      <x:c r="SHS5906" s="248"/>
      <x:c r="SHT5906" s="248"/>
      <x:c r="SHU5906" s="248"/>
      <x:c r="SHV5906" s="248"/>
      <x:c r="SHW5906" s="248"/>
      <x:c r="SHX5906" s="248"/>
      <x:c r="SHY5906" s="248"/>
      <x:c r="SHZ5906" s="248"/>
      <x:c r="SIA5906" s="248"/>
      <x:c r="SIB5906" s="248"/>
      <x:c r="SIC5906" s="248"/>
      <x:c r="SID5906" s="248"/>
      <x:c r="SIE5906" s="248"/>
      <x:c r="SIF5906" s="248"/>
      <x:c r="SIG5906" s="248"/>
      <x:c r="SIH5906" s="248"/>
      <x:c r="SII5906" s="248"/>
      <x:c r="SIJ5906" s="248"/>
      <x:c r="SIK5906" s="248"/>
      <x:c r="SIL5906" s="248"/>
      <x:c r="SIM5906" s="248"/>
      <x:c r="SIN5906" s="248"/>
      <x:c r="SIO5906" s="248"/>
      <x:c r="SIP5906" s="248"/>
      <x:c r="SIQ5906" s="248"/>
      <x:c r="SIR5906" s="248"/>
      <x:c r="SIS5906" s="248"/>
      <x:c r="SIT5906" s="248"/>
      <x:c r="SIU5906" s="248"/>
      <x:c r="SIV5906" s="248"/>
      <x:c r="SIW5906" s="248"/>
      <x:c r="SIX5906" s="248"/>
      <x:c r="SIY5906" s="248"/>
      <x:c r="SIZ5906" s="248"/>
      <x:c r="SJA5906" s="248"/>
      <x:c r="SJB5906" s="248"/>
      <x:c r="SJC5906" s="248"/>
      <x:c r="SJD5906" s="248"/>
      <x:c r="SJE5906" s="248"/>
      <x:c r="SJF5906" s="248"/>
      <x:c r="SJG5906" s="248"/>
      <x:c r="SJH5906" s="248"/>
      <x:c r="SJI5906" s="248"/>
      <x:c r="SJJ5906" s="248"/>
      <x:c r="SJK5906" s="248"/>
      <x:c r="SJL5906" s="248"/>
      <x:c r="SJM5906" s="248"/>
      <x:c r="SJN5906" s="248"/>
      <x:c r="SJO5906" s="248"/>
      <x:c r="SJP5906" s="248"/>
      <x:c r="SJQ5906" s="248"/>
      <x:c r="SJR5906" s="248"/>
      <x:c r="SJS5906" s="248"/>
      <x:c r="SJT5906" s="248"/>
      <x:c r="SJU5906" s="248"/>
      <x:c r="SJV5906" s="248"/>
      <x:c r="SJW5906" s="248"/>
      <x:c r="SJX5906" s="248"/>
      <x:c r="SJY5906" s="248"/>
      <x:c r="SJZ5906" s="248"/>
      <x:c r="SKA5906" s="248"/>
      <x:c r="SKB5906" s="248"/>
      <x:c r="SKC5906" s="248"/>
      <x:c r="SKD5906" s="248"/>
      <x:c r="SKE5906" s="248"/>
      <x:c r="SKF5906" s="248"/>
      <x:c r="SKG5906" s="248"/>
      <x:c r="SKH5906" s="248"/>
      <x:c r="SKI5906" s="248"/>
      <x:c r="SKJ5906" s="248"/>
      <x:c r="SKK5906" s="248"/>
      <x:c r="SKL5906" s="248"/>
      <x:c r="SKM5906" s="248"/>
      <x:c r="SKN5906" s="248"/>
      <x:c r="SKO5906" s="248"/>
      <x:c r="SKP5906" s="248"/>
      <x:c r="SKQ5906" s="248"/>
      <x:c r="SKR5906" s="248"/>
      <x:c r="SKS5906" s="248"/>
      <x:c r="SKT5906" s="248"/>
      <x:c r="SKU5906" s="248"/>
      <x:c r="SKV5906" s="248"/>
      <x:c r="SKW5906" s="248"/>
      <x:c r="SKX5906" s="248"/>
      <x:c r="SKY5906" s="248"/>
      <x:c r="SKZ5906" s="248"/>
      <x:c r="SLA5906" s="248"/>
      <x:c r="SLB5906" s="248"/>
      <x:c r="SLC5906" s="248"/>
      <x:c r="SLD5906" s="248"/>
      <x:c r="SLE5906" s="248"/>
      <x:c r="SLF5906" s="248"/>
      <x:c r="SLG5906" s="248"/>
      <x:c r="SLH5906" s="248"/>
      <x:c r="SLI5906" s="248"/>
      <x:c r="SLJ5906" s="248"/>
      <x:c r="SLK5906" s="248"/>
      <x:c r="SLL5906" s="248"/>
      <x:c r="SLM5906" s="248"/>
      <x:c r="SLN5906" s="248"/>
      <x:c r="SLO5906" s="248"/>
      <x:c r="SLP5906" s="248"/>
      <x:c r="SLQ5906" s="248"/>
      <x:c r="SLR5906" s="248"/>
      <x:c r="SLS5906" s="248"/>
      <x:c r="SLT5906" s="248"/>
      <x:c r="SLU5906" s="248"/>
      <x:c r="SLV5906" s="248"/>
      <x:c r="SLW5906" s="248"/>
      <x:c r="SLX5906" s="248"/>
      <x:c r="SLY5906" s="248"/>
      <x:c r="SLZ5906" s="248"/>
      <x:c r="SMA5906" s="248"/>
      <x:c r="SMB5906" s="248"/>
      <x:c r="SMC5906" s="248"/>
      <x:c r="SMD5906" s="248"/>
      <x:c r="SME5906" s="248"/>
      <x:c r="SMF5906" s="248"/>
      <x:c r="SMG5906" s="248"/>
      <x:c r="SMH5906" s="248"/>
      <x:c r="SMI5906" s="248"/>
      <x:c r="SMJ5906" s="248"/>
      <x:c r="SMK5906" s="248"/>
      <x:c r="SML5906" s="248"/>
      <x:c r="SMM5906" s="248"/>
      <x:c r="SMN5906" s="248"/>
      <x:c r="SMO5906" s="248"/>
      <x:c r="SMP5906" s="248"/>
      <x:c r="SMQ5906" s="248"/>
      <x:c r="SMR5906" s="248"/>
      <x:c r="SMS5906" s="248"/>
      <x:c r="SMT5906" s="248"/>
      <x:c r="SMU5906" s="248"/>
      <x:c r="SMV5906" s="248"/>
      <x:c r="SMW5906" s="248"/>
      <x:c r="SMX5906" s="248"/>
      <x:c r="SMY5906" s="248"/>
      <x:c r="SMZ5906" s="248"/>
      <x:c r="SNA5906" s="248"/>
      <x:c r="SNB5906" s="248"/>
      <x:c r="SNC5906" s="248"/>
      <x:c r="SND5906" s="248"/>
      <x:c r="SNE5906" s="248"/>
      <x:c r="SNF5906" s="248"/>
      <x:c r="SNG5906" s="248"/>
      <x:c r="SNH5906" s="248"/>
      <x:c r="SNI5906" s="248"/>
      <x:c r="SNJ5906" s="248"/>
      <x:c r="SNK5906" s="248"/>
      <x:c r="SNL5906" s="248"/>
      <x:c r="SNM5906" s="248"/>
      <x:c r="SNN5906" s="248"/>
      <x:c r="SNO5906" s="248"/>
      <x:c r="SNP5906" s="248"/>
      <x:c r="SNQ5906" s="248"/>
      <x:c r="SNR5906" s="248"/>
      <x:c r="SNS5906" s="248"/>
      <x:c r="SNT5906" s="248"/>
      <x:c r="SNU5906" s="248"/>
      <x:c r="SNV5906" s="248"/>
      <x:c r="SNW5906" s="248"/>
      <x:c r="SNX5906" s="248"/>
      <x:c r="SNY5906" s="248"/>
      <x:c r="SNZ5906" s="248"/>
      <x:c r="SOA5906" s="248"/>
      <x:c r="SOB5906" s="248"/>
      <x:c r="SOC5906" s="248"/>
      <x:c r="SOD5906" s="248"/>
      <x:c r="SOE5906" s="248"/>
      <x:c r="SOF5906" s="248"/>
      <x:c r="SOG5906" s="248"/>
      <x:c r="SOH5906" s="248"/>
      <x:c r="SOI5906" s="248"/>
      <x:c r="SOJ5906" s="248"/>
      <x:c r="SOK5906" s="248"/>
      <x:c r="SOL5906" s="248"/>
      <x:c r="SOM5906" s="248"/>
      <x:c r="SON5906" s="248"/>
      <x:c r="SOO5906" s="248"/>
      <x:c r="SOP5906" s="248"/>
      <x:c r="SOQ5906" s="248"/>
      <x:c r="SOR5906" s="248"/>
      <x:c r="SOS5906" s="248"/>
      <x:c r="SOT5906" s="248"/>
      <x:c r="SOU5906" s="248"/>
      <x:c r="SOV5906" s="248"/>
      <x:c r="SOW5906" s="248"/>
      <x:c r="SOX5906" s="248"/>
      <x:c r="SOY5906" s="248"/>
      <x:c r="SOZ5906" s="248"/>
      <x:c r="SPA5906" s="248"/>
      <x:c r="SPB5906" s="248"/>
      <x:c r="SPC5906" s="248"/>
      <x:c r="SPD5906" s="248"/>
      <x:c r="SPE5906" s="248"/>
      <x:c r="SPF5906" s="248"/>
      <x:c r="SPG5906" s="248"/>
      <x:c r="SPH5906" s="248"/>
      <x:c r="SPI5906" s="248"/>
      <x:c r="SPJ5906" s="248"/>
      <x:c r="SPK5906" s="248"/>
      <x:c r="SPL5906" s="248"/>
      <x:c r="SPM5906" s="248"/>
      <x:c r="SPN5906" s="248"/>
      <x:c r="SPO5906" s="248"/>
      <x:c r="SPP5906" s="248"/>
      <x:c r="SPQ5906" s="248"/>
      <x:c r="SPR5906" s="248"/>
      <x:c r="SPS5906" s="248"/>
      <x:c r="SPT5906" s="248"/>
      <x:c r="SPU5906" s="248"/>
      <x:c r="SPV5906" s="248"/>
      <x:c r="SPW5906" s="248"/>
      <x:c r="SPX5906" s="248"/>
      <x:c r="SPY5906" s="248"/>
      <x:c r="SPZ5906" s="248"/>
      <x:c r="SQA5906" s="248"/>
      <x:c r="SQB5906" s="248"/>
      <x:c r="SQC5906" s="248"/>
      <x:c r="SQD5906" s="248"/>
      <x:c r="SQE5906" s="248"/>
      <x:c r="SQF5906" s="248"/>
      <x:c r="SQG5906" s="248"/>
      <x:c r="SQH5906" s="248"/>
      <x:c r="SQI5906" s="248"/>
      <x:c r="SQJ5906" s="248"/>
      <x:c r="SQK5906" s="248"/>
      <x:c r="SQL5906" s="248"/>
      <x:c r="SQM5906" s="248"/>
      <x:c r="SQN5906" s="248"/>
      <x:c r="SQO5906" s="248"/>
      <x:c r="SQP5906" s="248"/>
      <x:c r="SQQ5906" s="248"/>
      <x:c r="SQR5906" s="248"/>
      <x:c r="SQS5906" s="248"/>
      <x:c r="SQT5906" s="248"/>
      <x:c r="SQU5906" s="248"/>
      <x:c r="SQV5906" s="248"/>
      <x:c r="SQW5906" s="248"/>
      <x:c r="SQX5906" s="248"/>
      <x:c r="SQY5906" s="248"/>
      <x:c r="SQZ5906" s="248"/>
      <x:c r="SRA5906" s="248"/>
      <x:c r="SRB5906" s="248"/>
      <x:c r="SRC5906" s="248"/>
      <x:c r="SRD5906" s="248"/>
      <x:c r="SRE5906" s="248"/>
      <x:c r="SRF5906" s="248"/>
      <x:c r="SRG5906" s="248"/>
      <x:c r="SRH5906" s="248"/>
      <x:c r="SRI5906" s="248"/>
      <x:c r="SRJ5906" s="248"/>
      <x:c r="SRK5906" s="248"/>
      <x:c r="SRL5906" s="248"/>
      <x:c r="SRM5906" s="248"/>
      <x:c r="SRN5906" s="248"/>
      <x:c r="SRO5906" s="248"/>
      <x:c r="SRP5906" s="248"/>
      <x:c r="SRQ5906" s="248"/>
      <x:c r="SRR5906" s="248"/>
      <x:c r="SRS5906" s="248"/>
      <x:c r="SRT5906" s="248"/>
      <x:c r="SRU5906" s="248"/>
      <x:c r="SRV5906" s="248"/>
      <x:c r="SRW5906" s="248"/>
      <x:c r="SRX5906" s="248"/>
      <x:c r="SRY5906" s="248"/>
      <x:c r="SRZ5906" s="248"/>
      <x:c r="SSA5906" s="248"/>
      <x:c r="SSB5906" s="248"/>
      <x:c r="SSC5906" s="248"/>
      <x:c r="SSD5906" s="248"/>
      <x:c r="SSE5906" s="248"/>
      <x:c r="SSF5906" s="248"/>
      <x:c r="SSG5906" s="248"/>
      <x:c r="SSH5906" s="248"/>
      <x:c r="SSI5906" s="248"/>
      <x:c r="SSJ5906" s="248"/>
      <x:c r="SSK5906" s="248"/>
      <x:c r="SSL5906" s="248"/>
      <x:c r="SSM5906" s="248"/>
      <x:c r="SSN5906" s="248"/>
      <x:c r="SSO5906" s="248"/>
      <x:c r="SSP5906" s="248"/>
      <x:c r="SSQ5906" s="248"/>
      <x:c r="SSR5906" s="248"/>
      <x:c r="SSS5906" s="248"/>
      <x:c r="SST5906" s="248"/>
      <x:c r="SSU5906" s="248"/>
      <x:c r="SSV5906" s="248"/>
      <x:c r="SSW5906" s="248"/>
      <x:c r="SSX5906" s="248"/>
      <x:c r="SSY5906" s="248"/>
      <x:c r="SSZ5906" s="248"/>
      <x:c r="STA5906" s="248"/>
      <x:c r="STB5906" s="248"/>
      <x:c r="STC5906" s="248"/>
      <x:c r="STD5906" s="248"/>
      <x:c r="STE5906" s="248"/>
      <x:c r="STF5906" s="248"/>
      <x:c r="STG5906" s="248"/>
      <x:c r="STH5906" s="248"/>
      <x:c r="STI5906" s="248"/>
      <x:c r="STJ5906" s="248"/>
      <x:c r="STK5906" s="248"/>
      <x:c r="STL5906" s="248"/>
      <x:c r="STM5906" s="248"/>
      <x:c r="STN5906" s="248"/>
      <x:c r="STO5906" s="248"/>
      <x:c r="STP5906" s="248"/>
      <x:c r="STQ5906" s="248"/>
      <x:c r="STR5906" s="248"/>
      <x:c r="STS5906" s="248"/>
      <x:c r="STT5906" s="248"/>
      <x:c r="STU5906" s="248"/>
      <x:c r="STV5906" s="248"/>
      <x:c r="STW5906" s="248"/>
      <x:c r="STX5906" s="248"/>
      <x:c r="STY5906" s="248"/>
      <x:c r="STZ5906" s="248"/>
      <x:c r="SUA5906" s="248"/>
      <x:c r="SUB5906" s="248"/>
      <x:c r="SUC5906" s="248"/>
      <x:c r="SUD5906" s="248"/>
      <x:c r="SUE5906" s="248"/>
      <x:c r="SUF5906" s="248"/>
      <x:c r="SUG5906" s="248"/>
      <x:c r="SUH5906" s="248"/>
      <x:c r="SUI5906" s="248"/>
      <x:c r="SUJ5906" s="248"/>
      <x:c r="SUK5906" s="248"/>
      <x:c r="SUL5906" s="248"/>
      <x:c r="SUM5906" s="248"/>
      <x:c r="SUN5906" s="248"/>
      <x:c r="SUO5906" s="248"/>
      <x:c r="SUP5906" s="248"/>
      <x:c r="SUQ5906" s="248"/>
      <x:c r="SUR5906" s="248"/>
      <x:c r="SUS5906" s="248"/>
      <x:c r="SUT5906" s="248"/>
      <x:c r="SUU5906" s="248"/>
      <x:c r="SUV5906" s="248"/>
      <x:c r="SUW5906" s="248"/>
      <x:c r="SUX5906" s="248"/>
      <x:c r="SUY5906" s="248"/>
      <x:c r="SUZ5906" s="248"/>
      <x:c r="SVA5906" s="248"/>
      <x:c r="SVB5906" s="248"/>
      <x:c r="SVC5906" s="248"/>
      <x:c r="SVD5906" s="248"/>
      <x:c r="SVE5906" s="248"/>
      <x:c r="SVF5906" s="248"/>
      <x:c r="SVG5906" s="248"/>
      <x:c r="SVH5906" s="248"/>
      <x:c r="SVI5906" s="248"/>
      <x:c r="SVJ5906" s="248"/>
      <x:c r="SVK5906" s="248"/>
      <x:c r="SVL5906" s="248"/>
      <x:c r="SVM5906" s="248"/>
      <x:c r="SVN5906" s="248"/>
      <x:c r="SVO5906" s="248"/>
      <x:c r="SVP5906" s="248"/>
      <x:c r="SVQ5906" s="248"/>
      <x:c r="SVR5906" s="248"/>
      <x:c r="SVS5906" s="248"/>
      <x:c r="SVT5906" s="248"/>
      <x:c r="SVU5906" s="248"/>
      <x:c r="SVV5906" s="248"/>
      <x:c r="SVW5906" s="248"/>
      <x:c r="SVX5906" s="248"/>
      <x:c r="SVY5906" s="248"/>
      <x:c r="SVZ5906" s="248"/>
      <x:c r="SWA5906" s="248"/>
      <x:c r="SWB5906" s="248"/>
      <x:c r="SWC5906" s="248"/>
      <x:c r="SWD5906" s="248"/>
      <x:c r="SWE5906" s="248"/>
      <x:c r="SWF5906" s="248"/>
      <x:c r="SWG5906" s="248"/>
      <x:c r="SWH5906" s="248"/>
      <x:c r="SWI5906" s="248"/>
      <x:c r="SWJ5906" s="248"/>
      <x:c r="SWK5906" s="248"/>
      <x:c r="SWL5906" s="248"/>
      <x:c r="SWM5906" s="248"/>
      <x:c r="SWN5906" s="248"/>
      <x:c r="SWO5906" s="248"/>
      <x:c r="SWP5906" s="248"/>
      <x:c r="SWQ5906" s="248"/>
      <x:c r="SWR5906" s="248"/>
      <x:c r="SWS5906" s="248"/>
      <x:c r="SWT5906" s="248"/>
      <x:c r="SWU5906" s="248"/>
      <x:c r="SWV5906" s="248"/>
      <x:c r="SWW5906" s="248"/>
      <x:c r="SWX5906" s="248"/>
      <x:c r="SWY5906" s="248"/>
      <x:c r="SWZ5906" s="248"/>
      <x:c r="SXA5906" s="248"/>
      <x:c r="SXB5906" s="248"/>
      <x:c r="SXC5906" s="248"/>
      <x:c r="SXD5906" s="248"/>
      <x:c r="SXE5906" s="248"/>
      <x:c r="SXF5906" s="248"/>
      <x:c r="SXG5906" s="248"/>
      <x:c r="SXH5906" s="248"/>
      <x:c r="SXI5906" s="248"/>
      <x:c r="SXJ5906" s="248"/>
      <x:c r="SXK5906" s="248"/>
      <x:c r="SXL5906" s="248"/>
      <x:c r="SXM5906" s="248"/>
      <x:c r="SXN5906" s="248"/>
      <x:c r="SXO5906" s="248"/>
      <x:c r="SXP5906" s="248"/>
      <x:c r="SXQ5906" s="248"/>
      <x:c r="SXR5906" s="248"/>
      <x:c r="SXS5906" s="248"/>
      <x:c r="SXT5906" s="248"/>
      <x:c r="SXU5906" s="248"/>
      <x:c r="SXV5906" s="248"/>
      <x:c r="SXW5906" s="248"/>
      <x:c r="SXX5906" s="248"/>
      <x:c r="SXY5906" s="248"/>
      <x:c r="SXZ5906" s="248"/>
      <x:c r="SYA5906" s="248"/>
      <x:c r="SYB5906" s="248"/>
      <x:c r="SYC5906" s="248"/>
      <x:c r="SYD5906" s="248"/>
      <x:c r="SYE5906" s="248"/>
      <x:c r="SYF5906" s="248"/>
      <x:c r="SYG5906" s="248"/>
      <x:c r="SYH5906" s="248"/>
      <x:c r="SYI5906" s="248"/>
      <x:c r="SYJ5906" s="248"/>
      <x:c r="SYK5906" s="248"/>
      <x:c r="SYL5906" s="248"/>
      <x:c r="SYM5906" s="248"/>
      <x:c r="SYN5906" s="248"/>
      <x:c r="SYO5906" s="248"/>
      <x:c r="SYP5906" s="248"/>
      <x:c r="SYQ5906" s="248"/>
      <x:c r="SYR5906" s="248"/>
      <x:c r="SYS5906" s="248"/>
      <x:c r="SYT5906" s="248"/>
      <x:c r="SYU5906" s="248"/>
      <x:c r="SYV5906" s="248"/>
      <x:c r="SYW5906" s="248"/>
      <x:c r="SYX5906" s="248"/>
      <x:c r="SYY5906" s="248"/>
      <x:c r="SYZ5906" s="248"/>
      <x:c r="SZA5906" s="248"/>
      <x:c r="SZB5906" s="248"/>
      <x:c r="SZC5906" s="248"/>
      <x:c r="SZD5906" s="248"/>
      <x:c r="SZE5906" s="248"/>
      <x:c r="SZF5906" s="248"/>
      <x:c r="SZG5906" s="248"/>
      <x:c r="SZH5906" s="248"/>
      <x:c r="SZI5906" s="248"/>
      <x:c r="SZJ5906" s="248"/>
      <x:c r="SZK5906" s="248"/>
      <x:c r="SZL5906" s="248"/>
      <x:c r="SZM5906" s="248"/>
      <x:c r="SZN5906" s="248"/>
      <x:c r="SZO5906" s="248"/>
      <x:c r="SZP5906" s="248"/>
      <x:c r="SZQ5906" s="248"/>
      <x:c r="SZR5906" s="248"/>
      <x:c r="SZS5906" s="248"/>
      <x:c r="SZT5906" s="248"/>
      <x:c r="SZU5906" s="248"/>
      <x:c r="SZV5906" s="248"/>
      <x:c r="SZW5906" s="248"/>
      <x:c r="SZX5906" s="248"/>
      <x:c r="SZY5906" s="248"/>
      <x:c r="SZZ5906" s="248"/>
      <x:c r="TAA5906" s="248"/>
      <x:c r="TAB5906" s="248"/>
      <x:c r="TAC5906" s="248"/>
      <x:c r="TAD5906" s="248"/>
      <x:c r="TAE5906" s="248"/>
      <x:c r="TAF5906" s="248"/>
      <x:c r="TAG5906" s="248"/>
      <x:c r="TAH5906" s="248"/>
      <x:c r="TAI5906" s="248"/>
      <x:c r="TAJ5906" s="248"/>
      <x:c r="TAK5906" s="248"/>
      <x:c r="TAL5906" s="248"/>
      <x:c r="TAM5906" s="248"/>
      <x:c r="TAN5906" s="248"/>
      <x:c r="TAO5906" s="248"/>
      <x:c r="TAP5906" s="248"/>
      <x:c r="TAQ5906" s="248"/>
      <x:c r="TAR5906" s="248"/>
      <x:c r="TAS5906" s="248"/>
      <x:c r="TAT5906" s="248"/>
      <x:c r="TAU5906" s="248"/>
      <x:c r="TAV5906" s="248"/>
      <x:c r="TAW5906" s="248"/>
      <x:c r="TAX5906" s="248"/>
      <x:c r="TAY5906" s="248"/>
      <x:c r="TAZ5906" s="248"/>
      <x:c r="TBA5906" s="248"/>
      <x:c r="TBB5906" s="248"/>
      <x:c r="TBC5906" s="248"/>
      <x:c r="TBD5906" s="248"/>
      <x:c r="TBE5906" s="248"/>
      <x:c r="TBF5906" s="248"/>
      <x:c r="TBG5906" s="248"/>
      <x:c r="TBH5906" s="248"/>
      <x:c r="TBI5906" s="248"/>
      <x:c r="TBJ5906" s="248"/>
      <x:c r="TBK5906" s="248"/>
      <x:c r="TBL5906" s="248"/>
      <x:c r="TBM5906" s="248"/>
      <x:c r="TBN5906" s="248"/>
      <x:c r="TBO5906" s="248"/>
      <x:c r="TBP5906" s="248"/>
      <x:c r="TBQ5906" s="248"/>
      <x:c r="TBR5906" s="248"/>
      <x:c r="TBS5906" s="248"/>
      <x:c r="TBT5906" s="248"/>
      <x:c r="TBU5906" s="248"/>
      <x:c r="TBV5906" s="248"/>
      <x:c r="TBW5906" s="248"/>
      <x:c r="TBX5906" s="248"/>
      <x:c r="TBY5906" s="248"/>
      <x:c r="TBZ5906" s="248"/>
      <x:c r="TCA5906" s="248"/>
      <x:c r="TCB5906" s="248"/>
      <x:c r="TCC5906" s="248"/>
      <x:c r="TCD5906" s="248"/>
      <x:c r="TCE5906" s="248"/>
      <x:c r="TCF5906" s="248"/>
      <x:c r="TCG5906" s="248"/>
      <x:c r="TCH5906" s="248"/>
      <x:c r="TCI5906" s="248"/>
      <x:c r="TCJ5906" s="248"/>
      <x:c r="TCK5906" s="248"/>
      <x:c r="TCL5906" s="248"/>
      <x:c r="TCM5906" s="248"/>
      <x:c r="TCN5906" s="248"/>
      <x:c r="TCO5906" s="248"/>
      <x:c r="TCP5906" s="248"/>
      <x:c r="TCQ5906" s="248"/>
      <x:c r="TCR5906" s="248"/>
      <x:c r="TCS5906" s="248"/>
      <x:c r="TCT5906" s="248"/>
      <x:c r="TCU5906" s="248"/>
      <x:c r="TCV5906" s="248"/>
      <x:c r="TCW5906" s="248"/>
      <x:c r="TCX5906" s="248"/>
      <x:c r="TCY5906" s="248"/>
      <x:c r="TCZ5906" s="248"/>
      <x:c r="TDA5906" s="248"/>
      <x:c r="TDB5906" s="248"/>
      <x:c r="TDC5906" s="248"/>
      <x:c r="TDD5906" s="248"/>
      <x:c r="TDE5906" s="248"/>
      <x:c r="TDF5906" s="248"/>
      <x:c r="TDG5906" s="248"/>
      <x:c r="TDH5906" s="248"/>
      <x:c r="TDI5906" s="248"/>
      <x:c r="TDJ5906" s="248"/>
      <x:c r="TDK5906" s="248"/>
      <x:c r="TDL5906" s="248"/>
      <x:c r="TDM5906" s="248"/>
      <x:c r="TDN5906" s="248"/>
      <x:c r="TDO5906" s="248"/>
      <x:c r="TDP5906" s="248"/>
      <x:c r="TDQ5906" s="248"/>
      <x:c r="TDR5906" s="248"/>
      <x:c r="TDS5906" s="248"/>
      <x:c r="TDT5906" s="248"/>
      <x:c r="TDU5906" s="248"/>
      <x:c r="TDV5906" s="248"/>
      <x:c r="TDW5906" s="248"/>
      <x:c r="TDX5906" s="248"/>
      <x:c r="TDY5906" s="248"/>
      <x:c r="TDZ5906" s="248"/>
      <x:c r="TEA5906" s="248"/>
      <x:c r="TEB5906" s="248"/>
      <x:c r="TEC5906" s="248"/>
      <x:c r="TED5906" s="248"/>
      <x:c r="TEE5906" s="248"/>
      <x:c r="TEF5906" s="248"/>
      <x:c r="TEG5906" s="248"/>
      <x:c r="TEH5906" s="248"/>
      <x:c r="TEI5906" s="248"/>
      <x:c r="TEJ5906" s="248"/>
      <x:c r="TEK5906" s="248"/>
      <x:c r="TEL5906" s="248"/>
      <x:c r="TEM5906" s="248"/>
      <x:c r="TEN5906" s="248"/>
      <x:c r="TEO5906" s="248"/>
      <x:c r="TEP5906" s="248"/>
      <x:c r="TEQ5906" s="248"/>
      <x:c r="TER5906" s="248"/>
      <x:c r="TES5906" s="248"/>
      <x:c r="TET5906" s="248"/>
      <x:c r="TEU5906" s="248"/>
      <x:c r="TEV5906" s="248"/>
      <x:c r="TEW5906" s="248"/>
      <x:c r="TEX5906" s="248"/>
      <x:c r="TEY5906" s="248"/>
      <x:c r="TEZ5906" s="248"/>
      <x:c r="TFA5906" s="248"/>
      <x:c r="TFB5906" s="248"/>
      <x:c r="TFC5906" s="248"/>
      <x:c r="TFD5906" s="248"/>
      <x:c r="TFE5906" s="248"/>
      <x:c r="TFF5906" s="248"/>
      <x:c r="TFG5906" s="248"/>
      <x:c r="TFH5906" s="248"/>
      <x:c r="TFI5906" s="248"/>
      <x:c r="TFJ5906" s="248"/>
      <x:c r="TFK5906" s="248"/>
      <x:c r="TFL5906" s="248"/>
      <x:c r="TFM5906" s="248"/>
      <x:c r="TFN5906" s="248"/>
      <x:c r="TFO5906" s="248"/>
      <x:c r="TFP5906" s="248"/>
      <x:c r="TFQ5906" s="248"/>
      <x:c r="TFR5906" s="248"/>
      <x:c r="TFS5906" s="248"/>
      <x:c r="TFT5906" s="248"/>
      <x:c r="TFU5906" s="248"/>
      <x:c r="TFV5906" s="248"/>
      <x:c r="TFW5906" s="248"/>
      <x:c r="TFX5906" s="248"/>
      <x:c r="TFY5906" s="248"/>
      <x:c r="TFZ5906" s="248"/>
      <x:c r="TGA5906" s="248"/>
      <x:c r="TGB5906" s="248"/>
      <x:c r="TGC5906" s="248"/>
      <x:c r="TGD5906" s="248"/>
      <x:c r="TGE5906" s="248"/>
      <x:c r="TGF5906" s="248"/>
      <x:c r="TGG5906" s="248"/>
      <x:c r="TGH5906" s="248"/>
      <x:c r="TGI5906" s="248"/>
      <x:c r="TGJ5906" s="248"/>
      <x:c r="TGK5906" s="248"/>
      <x:c r="TGL5906" s="248"/>
      <x:c r="TGM5906" s="248"/>
      <x:c r="TGN5906" s="248"/>
      <x:c r="TGO5906" s="248"/>
      <x:c r="TGP5906" s="248"/>
      <x:c r="TGQ5906" s="248"/>
      <x:c r="TGR5906" s="248"/>
      <x:c r="TGS5906" s="248"/>
      <x:c r="TGT5906" s="248"/>
      <x:c r="TGU5906" s="248"/>
      <x:c r="TGV5906" s="248"/>
      <x:c r="TGW5906" s="248"/>
      <x:c r="TGX5906" s="248"/>
      <x:c r="TGY5906" s="248"/>
      <x:c r="TGZ5906" s="248"/>
      <x:c r="THA5906" s="248"/>
      <x:c r="THB5906" s="248"/>
      <x:c r="THC5906" s="248"/>
      <x:c r="THD5906" s="248"/>
      <x:c r="THE5906" s="248"/>
      <x:c r="THF5906" s="248"/>
      <x:c r="THG5906" s="248"/>
      <x:c r="THH5906" s="248"/>
      <x:c r="THI5906" s="248"/>
      <x:c r="THJ5906" s="248"/>
      <x:c r="THK5906" s="248"/>
      <x:c r="THL5906" s="248"/>
      <x:c r="THM5906" s="248"/>
      <x:c r="THN5906" s="248"/>
      <x:c r="THO5906" s="248"/>
      <x:c r="THP5906" s="248"/>
      <x:c r="THQ5906" s="248"/>
      <x:c r="THR5906" s="248"/>
      <x:c r="THS5906" s="248"/>
      <x:c r="THT5906" s="248"/>
      <x:c r="THU5906" s="248"/>
      <x:c r="THV5906" s="248"/>
      <x:c r="THW5906" s="248"/>
      <x:c r="THX5906" s="248"/>
      <x:c r="THY5906" s="248"/>
      <x:c r="THZ5906" s="248"/>
      <x:c r="TIA5906" s="248"/>
      <x:c r="TIB5906" s="248"/>
      <x:c r="TIC5906" s="248"/>
      <x:c r="TID5906" s="248"/>
      <x:c r="TIE5906" s="248"/>
      <x:c r="TIF5906" s="248"/>
      <x:c r="TIG5906" s="248"/>
      <x:c r="TIH5906" s="248"/>
      <x:c r="TII5906" s="248"/>
      <x:c r="TIJ5906" s="248"/>
      <x:c r="TIK5906" s="248"/>
      <x:c r="TIL5906" s="248"/>
      <x:c r="TIM5906" s="248"/>
      <x:c r="TIN5906" s="248"/>
      <x:c r="TIO5906" s="248"/>
      <x:c r="TIP5906" s="248"/>
      <x:c r="TIQ5906" s="248"/>
      <x:c r="TIR5906" s="248"/>
      <x:c r="TIS5906" s="248"/>
      <x:c r="TIT5906" s="248"/>
      <x:c r="TIU5906" s="248"/>
      <x:c r="TIV5906" s="248"/>
      <x:c r="TIW5906" s="248"/>
      <x:c r="TIX5906" s="248"/>
      <x:c r="TIY5906" s="248"/>
      <x:c r="TIZ5906" s="248"/>
      <x:c r="TJA5906" s="248"/>
      <x:c r="TJB5906" s="248"/>
      <x:c r="TJC5906" s="248"/>
      <x:c r="TJD5906" s="248"/>
      <x:c r="TJE5906" s="248"/>
      <x:c r="TJF5906" s="248"/>
      <x:c r="TJG5906" s="248"/>
      <x:c r="TJH5906" s="248"/>
      <x:c r="TJI5906" s="248"/>
      <x:c r="TJJ5906" s="248"/>
      <x:c r="TJK5906" s="248"/>
      <x:c r="TJL5906" s="248"/>
      <x:c r="TJM5906" s="248"/>
      <x:c r="TJN5906" s="248"/>
      <x:c r="TJO5906" s="248"/>
      <x:c r="TJP5906" s="248"/>
      <x:c r="TJQ5906" s="248"/>
      <x:c r="TJR5906" s="248"/>
      <x:c r="TJS5906" s="248"/>
      <x:c r="TJT5906" s="248"/>
      <x:c r="TJU5906" s="248"/>
      <x:c r="TJV5906" s="248"/>
      <x:c r="TJW5906" s="248"/>
      <x:c r="TJX5906" s="248"/>
      <x:c r="TJY5906" s="248"/>
      <x:c r="TJZ5906" s="248"/>
      <x:c r="TKA5906" s="248"/>
      <x:c r="TKB5906" s="248"/>
      <x:c r="TKC5906" s="248"/>
      <x:c r="TKD5906" s="248"/>
      <x:c r="TKE5906" s="248"/>
      <x:c r="TKF5906" s="248"/>
      <x:c r="TKG5906" s="248"/>
      <x:c r="TKH5906" s="248"/>
      <x:c r="TKI5906" s="248"/>
      <x:c r="TKJ5906" s="248"/>
      <x:c r="TKK5906" s="248"/>
      <x:c r="TKL5906" s="248"/>
      <x:c r="TKM5906" s="248"/>
      <x:c r="TKN5906" s="248"/>
      <x:c r="TKO5906" s="248"/>
      <x:c r="TKP5906" s="248"/>
      <x:c r="TKQ5906" s="248"/>
      <x:c r="TKR5906" s="248"/>
      <x:c r="TKS5906" s="248"/>
      <x:c r="TKT5906" s="248"/>
      <x:c r="TKU5906" s="248"/>
      <x:c r="TKV5906" s="248"/>
      <x:c r="TKW5906" s="248"/>
      <x:c r="TKX5906" s="248"/>
      <x:c r="TKY5906" s="248"/>
      <x:c r="TKZ5906" s="248"/>
      <x:c r="TLA5906" s="248"/>
      <x:c r="TLB5906" s="248"/>
      <x:c r="TLC5906" s="248"/>
      <x:c r="TLD5906" s="248"/>
      <x:c r="TLE5906" s="248"/>
      <x:c r="TLF5906" s="248"/>
      <x:c r="TLG5906" s="248"/>
      <x:c r="TLH5906" s="248"/>
      <x:c r="TLI5906" s="248"/>
      <x:c r="TLJ5906" s="248"/>
      <x:c r="TLK5906" s="248"/>
      <x:c r="TLL5906" s="248"/>
      <x:c r="TLM5906" s="248"/>
      <x:c r="TLN5906" s="248"/>
      <x:c r="TLO5906" s="248"/>
      <x:c r="TLP5906" s="248"/>
      <x:c r="TLQ5906" s="248"/>
      <x:c r="TLR5906" s="248"/>
      <x:c r="TLS5906" s="248"/>
      <x:c r="TLT5906" s="248"/>
      <x:c r="TLU5906" s="248"/>
      <x:c r="TLV5906" s="248"/>
      <x:c r="TLW5906" s="248"/>
      <x:c r="TLX5906" s="248"/>
      <x:c r="TLY5906" s="248"/>
      <x:c r="TLZ5906" s="248"/>
      <x:c r="TMA5906" s="248"/>
      <x:c r="TMB5906" s="248"/>
      <x:c r="TMC5906" s="248"/>
      <x:c r="TMD5906" s="248"/>
      <x:c r="TME5906" s="248"/>
      <x:c r="TMF5906" s="248"/>
      <x:c r="TMG5906" s="248"/>
      <x:c r="TMH5906" s="248"/>
      <x:c r="TMI5906" s="248"/>
      <x:c r="TMJ5906" s="248"/>
      <x:c r="TMK5906" s="248"/>
      <x:c r="TML5906" s="248"/>
      <x:c r="TMM5906" s="248"/>
      <x:c r="TMN5906" s="248"/>
      <x:c r="TMO5906" s="248"/>
      <x:c r="TMP5906" s="248"/>
      <x:c r="TMQ5906" s="248"/>
      <x:c r="TMR5906" s="248"/>
      <x:c r="TMS5906" s="248"/>
      <x:c r="TMT5906" s="248"/>
      <x:c r="TMU5906" s="248"/>
      <x:c r="TMV5906" s="248"/>
      <x:c r="TMW5906" s="248"/>
      <x:c r="TMX5906" s="248"/>
      <x:c r="TMY5906" s="248"/>
      <x:c r="TMZ5906" s="248"/>
      <x:c r="TNA5906" s="248"/>
      <x:c r="TNB5906" s="248"/>
      <x:c r="TNC5906" s="248"/>
      <x:c r="TND5906" s="248"/>
      <x:c r="TNE5906" s="248"/>
      <x:c r="TNF5906" s="248"/>
      <x:c r="TNG5906" s="248"/>
      <x:c r="TNH5906" s="248"/>
      <x:c r="TNI5906" s="248"/>
      <x:c r="TNJ5906" s="248"/>
      <x:c r="TNK5906" s="248"/>
      <x:c r="TNL5906" s="248"/>
      <x:c r="TNM5906" s="248"/>
      <x:c r="TNN5906" s="248"/>
      <x:c r="TNO5906" s="248"/>
      <x:c r="TNP5906" s="248"/>
      <x:c r="TNQ5906" s="248"/>
      <x:c r="TNR5906" s="248"/>
      <x:c r="TNS5906" s="248"/>
      <x:c r="TNT5906" s="248"/>
      <x:c r="TNU5906" s="248"/>
      <x:c r="TNV5906" s="248"/>
      <x:c r="TNW5906" s="248"/>
      <x:c r="TNX5906" s="248"/>
      <x:c r="TNY5906" s="248"/>
      <x:c r="TNZ5906" s="248"/>
      <x:c r="TOA5906" s="248"/>
      <x:c r="TOB5906" s="248"/>
      <x:c r="TOC5906" s="248"/>
      <x:c r="TOD5906" s="248"/>
      <x:c r="TOE5906" s="248"/>
      <x:c r="TOF5906" s="248"/>
      <x:c r="TOG5906" s="248"/>
      <x:c r="TOH5906" s="248"/>
      <x:c r="TOI5906" s="248"/>
      <x:c r="TOJ5906" s="248"/>
      <x:c r="TOK5906" s="248"/>
      <x:c r="TOL5906" s="248"/>
      <x:c r="TOM5906" s="248"/>
      <x:c r="TON5906" s="248"/>
      <x:c r="TOO5906" s="248"/>
      <x:c r="TOP5906" s="248"/>
      <x:c r="TOQ5906" s="248"/>
      <x:c r="TOR5906" s="248"/>
      <x:c r="TOS5906" s="248"/>
      <x:c r="TOT5906" s="248"/>
      <x:c r="TOU5906" s="248"/>
      <x:c r="TOV5906" s="248"/>
      <x:c r="TOW5906" s="248"/>
      <x:c r="TOX5906" s="248"/>
      <x:c r="TOY5906" s="248"/>
      <x:c r="TOZ5906" s="248"/>
      <x:c r="TPA5906" s="248"/>
      <x:c r="TPB5906" s="248"/>
      <x:c r="TPC5906" s="248"/>
      <x:c r="TPD5906" s="248"/>
      <x:c r="TPE5906" s="248"/>
      <x:c r="TPF5906" s="248"/>
      <x:c r="TPG5906" s="248"/>
      <x:c r="TPH5906" s="248"/>
      <x:c r="TPI5906" s="248"/>
      <x:c r="TPJ5906" s="248"/>
      <x:c r="TPK5906" s="248"/>
      <x:c r="TPL5906" s="248"/>
      <x:c r="TPM5906" s="248"/>
      <x:c r="TPN5906" s="248"/>
      <x:c r="TPO5906" s="248"/>
      <x:c r="TPP5906" s="248"/>
      <x:c r="TPQ5906" s="248"/>
      <x:c r="TPR5906" s="248"/>
      <x:c r="TPS5906" s="248"/>
      <x:c r="TPT5906" s="248"/>
      <x:c r="TPU5906" s="248"/>
      <x:c r="TPV5906" s="248"/>
      <x:c r="TPW5906" s="248"/>
      <x:c r="TPX5906" s="248"/>
      <x:c r="TPY5906" s="248"/>
      <x:c r="TPZ5906" s="248"/>
      <x:c r="TQA5906" s="248"/>
      <x:c r="TQB5906" s="248"/>
      <x:c r="TQC5906" s="248"/>
      <x:c r="TQD5906" s="248"/>
      <x:c r="TQE5906" s="248"/>
      <x:c r="TQF5906" s="248"/>
      <x:c r="TQG5906" s="248"/>
      <x:c r="TQH5906" s="248"/>
      <x:c r="TQI5906" s="248"/>
      <x:c r="TQJ5906" s="248"/>
      <x:c r="TQK5906" s="248"/>
      <x:c r="TQL5906" s="248"/>
      <x:c r="TQM5906" s="248"/>
      <x:c r="TQN5906" s="248"/>
      <x:c r="TQO5906" s="248"/>
      <x:c r="TQP5906" s="248"/>
      <x:c r="TQQ5906" s="248"/>
      <x:c r="TQR5906" s="248"/>
      <x:c r="TQS5906" s="248"/>
      <x:c r="TQT5906" s="248"/>
      <x:c r="TQU5906" s="248"/>
      <x:c r="TQV5906" s="248"/>
      <x:c r="TQW5906" s="248"/>
      <x:c r="TQX5906" s="248"/>
      <x:c r="TQY5906" s="248"/>
      <x:c r="TQZ5906" s="248"/>
      <x:c r="TRA5906" s="248"/>
      <x:c r="TRB5906" s="248"/>
      <x:c r="TRC5906" s="248"/>
      <x:c r="TRD5906" s="248"/>
      <x:c r="TRE5906" s="248"/>
      <x:c r="TRF5906" s="248"/>
      <x:c r="TRG5906" s="248"/>
      <x:c r="TRH5906" s="248"/>
      <x:c r="TRI5906" s="248"/>
      <x:c r="TRJ5906" s="248"/>
      <x:c r="TRK5906" s="248"/>
      <x:c r="TRL5906" s="248"/>
      <x:c r="TRM5906" s="248"/>
      <x:c r="TRN5906" s="248"/>
      <x:c r="TRO5906" s="248"/>
      <x:c r="TRP5906" s="248"/>
      <x:c r="TRQ5906" s="248"/>
      <x:c r="TRR5906" s="248"/>
      <x:c r="TRS5906" s="248"/>
      <x:c r="TRT5906" s="248"/>
      <x:c r="TRU5906" s="248"/>
      <x:c r="TRV5906" s="248"/>
      <x:c r="TRW5906" s="248"/>
      <x:c r="TRX5906" s="248"/>
      <x:c r="TRY5906" s="248"/>
      <x:c r="TRZ5906" s="248"/>
      <x:c r="TSA5906" s="248"/>
      <x:c r="TSB5906" s="248"/>
      <x:c r="TSC5906" s="248"/>
      <x:c r="TSD5906" s="248"/>
      <x:c r="TSE5906" s="248"/>
      <x:c r="TSF5906" s="248"/>
      <x:c r="TSG5906" s="248"/>
      <x:c r="TSH5906" s="248"/>
      <x:c r="TSI5906" s="248"/>
      <x:c r="TSJ5906" s="248"/>
      <x:c r="TSK5906" s="248"/>
      <x:c r="TSL5906" s="248"/>
      <x:c r="TSM5906" s="248"/>
      <x:c r="TSN5906" s="248"/>
      <x:c r="TSO5906" s="248"/>
      <x:c r="TSP5906" s="248"/>
      <x:c r="TSQ5906" s="248"/>
      <x:c r="TSR5906" s="248"/>
      <x:c r="TSS5906" s="248"/>
      <x:c r="TST5906" s="248"/>
      <x:c r="TSU5906" s="248"/>
      <x:c r="TSV5906" s="248"/>
      <x:c r="TSW5906" s="248"/>
      <x:c r="TSX5906" s="248"/>
      <x:c r="TSY5906" s="248"/>
      <x:c r="TSZ5906" s="248"/>
      <x:c r="TTA5906" s="248"/>
      <x:c r="TTB5906" s="248"/>
      <x:c r="TTC5906" s="248"/>
      <x:c r="TTD5906" s="248"/>
      <x:c r="TTE5906" s="248"/>
      <x:c r="TTF5906" s="248"/>
      <x:c r="TTG5906" s="248"/>
      <x:c r="TTH5906" s="248"/>
      <x:c r="TTI5906" s="248"/>
      <x:c r="TTJ5906" s="248"/>
      <x:c r="TTK5906" s="248"/>
      <x:c r="TTL5906" s="248"/>
      <x:c r="TTM5906" s="248"/>
      <x:c r="TTN5906" s="248"/>
      <x:c r="TTO5906" s="248"/>
      <x:c r="TTP5906" s="248"/>
      <x:c r="TTQ5906" s="248"/>
      <x:c r="TTR5906" s="248"/>
      <x:c r="TTS5906" s="248"/>
      <x:c r="TTT5906" s="248"/>
      <x:c r="TTU5906" s="248"/>
      <x:c r="TTV5906" s="248"/>
      <x:c r="TTW5906" s="248"/>
      <x:c r="TTX5906" s="248"/>
      <x:c r="TTY5906" s="248"/>
      <x:c r="TTZ5906" s="248"/>
      <x:c r="TUA5906" s="248"/>
      <x:c r="TUB5906" s="248"/>
      <x:c r="TUC5906" s="248"/>
      <x:c r="TUD5906" s="248"/>
      <x:c r="TUE5906" s="248"/>
      <x:c r="TUF5906" s="248"/>
      <x:c r="TUG5906" s="248"/>
      <x:c r="TUH5906" s="248"/>
      <x:c r="TUI5906" s="248"/>
      <x:c r="TUJ5906" s="248"/>
      <x:c r="TUK5906" s="248"/>
      <x:c r="TUL5906" s="248"/>
      <x:c r="TUM5906" s="248"/>
      <x:c r="TUN5906" s="248"/>
      <x:c r="TUO5906" s="248"/>
      <x:c r="TUP5906" s="248"/>
      <x:c r="TUQ5906" s="248"/>
      <x:c r="TUR5906" s="248"/>
      <x:c r="TUS5906" s="248"/>
      <x:c r="TUT5906" s="248"/>
      <x:c r="TUU5906" s="248"/>
      <x:c r="TUV5906" s="248"/>
      <x:c r="TUW5906" s="248"/>
      <x:c r="TUX5906" s="248"/>
      <x:c r="TUY5906" s="248"/>
      <x:c r="TUZ5906" s="248"/>
      <x:c r="TVA5906" s="248"/>
      <x:c r="TVB5906" s="248"/>
      <x:c r="TVC5906" s="248"/>
      <x:c r="TVD5906" s="248"/>
      <x:c r="TVE5906" s="248"/>
      <x:c r="TVF5906" s="248"/>
      <x:c r="TVG5906" s="248"/>
      <x:c r="TVH5906" s="248"/>
      <x:c r="TVI5906" s="248"/>
      <x:c r="TVJ5906" s="248"/>
      <x:c r="TVK5906" s="248"/>
      <x:c r="TVL5906" s="248"/>
      <x:c r="TVM5906" s="248"/>
      <x:c r="TVN5906" s="248"/>
      <x:c r="TVO5906" s="248"/>
      <x:c r="TVP5906" s="248"/>
      <x:c r="TVQ5906" s="248"/>
      <x:c r="TVR5906" s="248"/>
      <x:c r="TVS5906" s="248"/>
      <x:c r="TVT5906" s="248"/>
      <x:c r="TVU5906" s="248"/>
      <x:c r="TVV5906" s="248"/>
      <x:c r="TVW5906" s="248"/>
      <x:c r="TVX5906" s="248"/>
      <x:c r="TVY5906" s="248"/>
      <x:c r="TVZ5906" s="248"/>
      <x:c r="TWA5906" s="248"/>
      <x:c r="TWB5906" s="248"/>
      <x:c r="TWC5906" s="248"/>
      <x:c r="TWD5906" s="248"/>
      <x:c r="TWE5906" s="248"/>
      <x:c r="TWF5906" s="248"/>
      <x:c r="TWG5906" s="248"/>
      <x:c r="TWH5906" s="248"/>
      <x:c r="TWI5906" s="248"/>
      <x:c r="TWJ5906" s="248"/>
      <x:c r="TWK5906" s="248"/>
      <x:c r="TWL5906" s="248"/>
      <x:c r="TWM5906" s="248"/>
      <x:c r="TWN5906" s="248"/>
      <x:c r="TWO5906" s="248"/>
      <x:c r="TWP5906" s="248"/>
      <x:c r="TWQ5906" s="248"/>
      <x:c r="TWR5906" s="248"/>
      <x:c r="TWS5906" s="248"/>
      <x:c r="TWT5906" s="248"/>
      <x:c r="TWU5906" s="248"/>
      <x:c r="TWV5906" s="248"/>
      <x:c r="TWW5906" s="248"/>
      <x:c r="TWX5906" s="248"/>
      <x:c r="TWY5906" s="248"/>
      <x:c r="TWZ5906" s="248"/>
      <x:c r="TXA5906" s="248"/>
      <x:c r="TXB5906" s="248"/>
      <x:c r="TXC5906" s="248"/>
      <x:c r="TXD5906" s="248"/>
      <x:c r="TXE5906" s="248"/>
      <x:c r="TXF5906" s="248"/>
      <x:c r="TXG5906" s="248"/>
      <x:c r="TXH5906" s="248"/>
      <x:c r="TXI5906" s="248"/>
      <x:c r="TXJ5906" s="248"/>
      <x:c r="TXK5906" s="248"/>
      <x:c r="TXL5906" s="248"/>
      <x:c r="TXM5906" s="248"/>
      <x:c r="TXN5906" s="248"/>
      <x:c r="TXO5906" s="248"/>
      <x:c r="TXP5906" s="248"/>
      <x:c r="TXQ5906" s="248"/>
      <x:c r="TXR5906" s="248"/>
      <x:c r="TXS5906" s="248"/>
      <x:c r="TXT5906" s="248"/>
      <x:c r="TXU5906" s="248"/>
      <x:c r="TXV5906" s="248"/>
      <x:c r="TXW5906" s="248"/>
      <x:c r="TXX5906" s="248"/>
      <x:c r="TXY5906" s="248"/>
      <x:c r="TXZ5906" s="248"/>
      <x:c r="TYA5906" s="248"/>
      <x:c r="TYB5906" s="248"/>
      <x:c r="TYC5906" s="248"/>
      <x:c r="TYD5906" s="248"/>
      <x:c r="TYE5906" s="248"/>
      <x:c r="TYF5906" s="248"/>
      <x:c r="TYG5906" s="248"/>
      <x:c r="TYH5906" s="248"/>
      <x:c r="TYI5906" s="248"/>
      <x:c r="TYJ5906" s="248"/>
      <x:c r="TYK5906" s="248"/>
      <x:c r="TYL5906" s="248"/>
      <x:c r="TYM5906" s="248"/>
      <x:c r="TYN5906" s="248"/>
      <x:c r="TYO5906" s="248"/>
      <x:c r="TYP5906" s="248"/>
      <x:c r="TYQ5906" s="248"/>
      <x:c r="TYR5906" s="248"/>
      <x:c r="TYS5906" s="248"/>
      <x:c r="TYT5906" s="248"/>
      <x:c r="TYU5906" s="248"/>
      <x:c r="TYV5906" s="248"/>
      <x:c r="TYW5906" s="248"/>
      <x:c r="TYX5906" s="248"/>
      <x:c r="TYY5906" s="248"/>
      <x:c r="TYZ5906" s="248"/>
      <x:c r="TZA5906" s="248"/>
      <x:c r="TZB5906" s="248"/>
      <x:c r="TZC5906" s="248"/>
      <x:c r="TZD5906" s="248"/>
      <x:c r="TZE5906" s="248"/>
      <x:c r="TZF5906" s="248"/>
      <x:c r="TZG5906" s="248"/>
      <x:c r="TZH5906" s="248"/>
      <x:c r="TZI5906" s="248"/>
      <x:c r="TZJ5906" s="248"/>
      <x:c r="TZK5906" s="248"/>
      <x:c r="TZL5906" s="248"/>
      <x:c r="TZM5906" s="248"/>
      <x:c r="TZN5906" s="248"/>
      <x:c r="TZO5906" s="248"/>
      <x:c r="TZP5906" s="248"/>
      <x:c r="TZQ5906" s="248"/>
      <x:c r="TZR5906" s="248"/>
      <x:c r="TZS5906" s="248"/>
      <x:c r="TZT5906" s="248"/>
      <x:c r="TZU5906" s="248"/>
      <x:c r="TZV5906" s="248"/>
      <x:c r="TZW5906" s="248"/>
      <x:c r="TZX5906" s="248"/>
      <x:c r="TZY5906" s="248"/>
      <x:c r="TZZ5906" s="248"/>
      <x:c r="UAA5906" s="248"/>
      <x:c r="UAB5906" s="248"/>
      <x:c r="UAC5906" s="248"/>
      <x:c r="UAD5906" s="248"/>
      <x:c r="UAE5906" s="248"/>
      <x:c r="UAF5906" s="248"/>
      <x:c r="UAG5906" s="248"/>
      <x:c r="UAH5906" s="248"/>
      <x:c r="UAI5906" s="248"/>
      <x:c r="UAJ5906" s="248"/>
      <x:c r="UAK5906" s="248"/>
      <x:c r="UAL5906" s="248"/>
      <x:c r="UAM5906" s="248"/>
      <x:c r="UAN5906" s="248"/>
      <x:c r="UAO5906" s="248"/>
      <x:c r="UAP5906" s="248"/>
      <x:c r="UAQ5906" s="248"/>
      <x:c r="UAR5906" s="248"/>
      <x:c r="UAS5906" s="248"/>
      <x:c r="UAT5906" s="248"/>
      <x:c r="UAU5906" s="248"/>
      <x:c r="UAV5906" s="248"/>
      <x:c r="UAW5906" s="248"/>
      <x:c r="UAX5906" s="248"/>
      <x:c r="UAY5906" s="248"/>
      <x:c r="UAZ5906" s="248"/>
      <x:c r="UBA5906" s="248"/>
      <x:c r="UBB5906" s="248"/>
      <x:c r="UBC5906" s="248"/>
      <x:c r="UBD5906" s="248"/>
      <x:c r="UBE5906" s="248"/>
      <x:c r="UBF5906" s="248"/>
      <x:c r="UBG5906" s="248"/>
      <x:c r="UBH5906" s="248"/>
      <x:c r="UBI5906" s="248"/>
      <x:c r="UBJ5906" s="248"/>
      <x:c r="UBK5906" s="248"/>
      <x:c r="UBL5906" s="248"/>
      <x:c r="UBM5906" s="248"/>
      <x:c r="UBN5906" s="248"/>
      <x:c r="UBO5906" s="248"/>
      <x:c r="UBP5906" s="248"/>
      <x:c r="UBQ5906" s="248"/>
      <x:c r="UBR5906" s="248"/>
      <x:c r="UBS5906" s="248"/>
      <x:c r="UBT5906" s="248"/>
      <x:c r="UBU5906" s="248"/>
      <x:c r="UBV5906" s="248"/>
      <x:c r="UBW5906" s="248"/>
      <x:c r="UBX5906" s="248"/>
      <x:c r="UBY5906" s="248"/>
      <x:c r="UBZ5906" s="248"/>
      <x:c r="UCA5906" s="248"/>
      <x:c r="UCB5906" s="248"/>
      <x:c r="UCC5906" s="248"/>
      <x:c r="UCD5906" s="248"/>
      <x:c r="UCE5906" s="248"/>
      <x:c r="UCF5906" s="248"/>
      <x:c r="UCG5906" s="248"/>
      <x:c r="UCH5906" s="248"/>
      <x:c r="UCI5906" s="248"/>
      <x:c r="UCJ5906" s="248"/>
      <x:c r="UCK5906" s="248"/>
      <x:c r="UCL5906" s="248"/>
      <x:c r="UCM5906" s="248"/>
      <x:c r="UCN5906" s="248"/>
      <x:c r="UCO5906" s="248"/>
      <x:c r="UCP5906" s="248"/>
      <x:c r="UCQ5906" s="248"/>
      <x:c r="UCR5906" s="248"/>
      <x:c r="UCS5906" s="248"/>
      <x:c r="UCT5906" s="248"/>
      <x:c r="UCU5906" s="248"/>
      <x:c r="UCV5906" s="248"/>
      <x:c r="UCW5906" s="248"/>
      <x:c r="UCX5906" s="248"/>
      <x:c r="UCY5906" s="248"/>
      <x:c r="UCZ5906" s="248"/>
      <x:c r="UDA5906" s="248"/>
      <x:c r="UDB5906" s="248"/>
      <x:c r="UDC5906" s="248"/>
      <x:c r="UDD5906" s="248"/>
      <x:c r="UDE5906" s="248"/>
      <x:c r="UDF5906" s="248"/>
      <x:c r="UDG5906" s="248"/>
      <x:c r="UDH5906" s="248"/>
      <x:c r="UDI5906" s="248"/>
      <x:c r="UDJ5906" s="248"/>
      <x:c r="UDK5906" s="248"/>
      <x:c r="UDL5906" s="248"/>
      <x:c r="UDM5906" s="248"/>
      <x:c r="UDN5906" s="248"/>
      <x:c r="UDO5906" s="248"/>
      <x:c r="UDP5906" s="248"/>
      <x:c r="UDQ5906" s="248"/>
      <x:c r="UDR5906" s="248"/>
      <x:c r="UDS5906" s="248"/>
      <x:c r="UDT5906" s="248"/>
      <x:c r="UDU5906" s="248"/>
      <x:c r="UDV5906" s="248"/>
      <x:c r="UDW5906" s="248"/>
      <x:c r="UDX5906" s="248"/>
      <x:c r="UDY5906" s="248"/>
      <x:c r="UDZ5906" s="248"/>
      <x:c r="UEA5906" s="248"/>
      <x:c r="UEB5906" s="248"/>
      <x:c r="UEC5906" s="248"/>
      <x:c r="UED5906" s="248"/>
      <x:c r="UEE5906" s="248"/>
      <x:c r="UEF5906" s="248"/>
      <x:c r="UEG5906" s="248"/>
      <x:c r="UEH5906" s="248"/>
      <x:c r="UEI5906" s="248"/>
      <x:c r="UEJ5906" s="248"/>
      <x:c r="UEK5906" s="248"/>
      <x:c r="UEL5906" s="248"/>
      <x:c r="UEM5906" s="248"/>
      <x:c r="UEN5906" s="248"/>
      <x:c r="UEO5906" s="248"/>
      <x:c r="UEP5906" s="248"/>
      <x:c r="UEQ5906" s="248"/>
      <x:c r="UER5906" s="248"/>
      <x:c r="UES5906" s="248"/>
      <x:c r="UET5906" s="248"/>
      <x:c r="UEU5906" s="248"/>
      <x:c r="UEV5906" s="248"/>
      <x:c r="UEW5906" s="248"/>
      <x:c r="UEX5906" s="248"/>
      <x:c r="UEY5906" s="248"/>
      <x:c r="UEZ5906" s="248"/>
      <x:c r="UFA5906" s="248"/>
      <x:c r="UFB5906" s="248"/>
      <x:c r="UFC5906" s="248"/>
      <x:c r="UFD5906" s="248"/>
      <x:c r="UFE5906" s="248"/>
      <x:c r="UFF5906" s="248"/>
      <x:c r="UFG5906" s="248"/>
      <x:c r="UFH5906" s="248"/>
      <x:c r="UFI5906" s="248"/>
      <x:c r="UFJ5906" s="248"/>
      <x:c r="UFK5906" s="248"/>
      <x:c r="UFL5906" s="248"/>
      <x:c r="UFM5906" s="248"/>
      <x:c r="UFN5906" s="248"/>
      <x:c r="UFO5906" s="248"/>
      <x:c r="UFP5906" s="248"/>
      <x:c r="UFQ5906" s="248"/>
      <x:c r="UFR5906" s="248"/>
      <x:c r="UFS5906" s="248"/>
      <x:c r="UFT5906" s="248"/>
      <x:c r="UFU5906" s="248"/>
      <x:c r="UFV5906" s="248"/>
      <x:c r="UFW5906" s="248"/>
      <x:c r="UFX5906" s="248"/>
      <x:c r="UFY5906" s="248"/>
      <x:c r="UFZ5906" s="248"/>
      <x:c r="UGA5906" s="248"/>
      <x:c r="UGB5906" s="248"/>
      <x:c r="UGC5906" s="248"/>
      <x:c r="UGD5906" s="248"/>
      <x:c r="UGE5906" s="248"/>
      <x:c r="UGF5906" s="248"/>
      <x:c r="UGG5906" s="248"/>
      <x:c r="UGH5906" s="248"/>
      <x:c r="UGI5906" s="248"/>
      <x:c r="UGJ5906" s="248"/>
      <x:c r="UGK5906" s="248"/>
      <x:c r="UGL5906" s="248"/>
      <x:c r="UGM5906" s="248"/>
      <x:c r="UGN5906" s="248"/>
      <x:c r="UGO5906" s="248"/>
      <x:c r="UGP5906" s="248"/>
      <x:c r="UGQ5906" s="248"/>
      <x:c r="UGR5906" s="248"/>
      <x:c r="UGS5906" s="248"/>
      <x:c r="UGT5906" s="248"/>
      <x:c r="UGU5906" s="248"/>
      <x:c r="UGV5906" s="248"/>
      <x:c r="UGW5906" s="248"/>
      <x:c r="UGX5906" s="248"/>
      <x:c r="UGY5906" s="248"/>
      <x:c r="UGZ5906" s="248"/>
      <x:c r="UHA5906" s="248"/>
      <x:c r="UHB5906" s="248"/>
      <x:c r="UHC5906" s="248"/>
      <x:c r="UHD5906" s="248"/>
      <x:c r="UHE5906" s="248"/>
      <x:c r="UHF5906" s="248"/>
      <x:c r="UHG5906" s="248"/>
      <x:c r="UHH5906" s="248"/>
      <x:c r="UHI5906" s="248"/>
      <x:c r="UHJ5906" s="248"/>
      <x:c r="UHK5906" s="248"/>
      <x:c r="UHL5906" s="248"/>
      <x:c r="UHM5906" s="248"/>
      <x:c r="UHN5906" s="248"/>
      <x:c r="UHO5906" s="248"/>
      <x:c r="UHP5906" s="248"/>
      <x:c r="UHQ5906" s="248"/>
      <x:c r="UHR5906" s="248"/>
      <x:c r="UHS5906" s="248"/>
      <x:c r="UHT5906" s="248"/>
      <x:c r="UHU5906" s="248"/>
      <x:c r="UHV5906" s="248"/>
      <x:c r="UHW5906" s="248"/>
      <x:c r="UHX5906" s="248"/>
      <x:c r="UHY5906" s="248"/>
      <x:c r="UHZ5906" s="248"/>
      <x:c r="UIA5906" s="248"/>
      <x:c r="UIB5906" s="248"/>
      <x:c r="UIC5906" s="248"/>
      <x:c r="UID5906" s="248"/>
      <x:c r="UIE5906" s="248"/>
      <x:c r="UIF5906" s="248"/>
      <x:c r="UIG5906" s="248"/>
      <x:c r="UIH5906" s="248"/>
      <x:c r="UII5906" s="248"/>
      <x:c r="UIJ5906" s="248"/>
      <x:c r="UIK5906" s="248"/>
      <x:c r="UIL5906" s="248"/>
      <x:c r="UIM5906" s="248"/>
      <x:c r="UIN5906" s="248"/>
      <x:c r="UIO5906" s="248"/>
      <x:c r="UIP5906" s="248"/>
      <x:c r="UIQ5906" s="248"/>
      <x:c r="UIR5906" s="248"/>
      <x:c r="UIS5906" s="248"/>
      <x:c r="UIT5906" s="248"/>
      <x:c r="UIU5906" s="248"/>
      <x:c r="UIV5906" s="248"/>
      <x:c r="UIW5906" s="248"/>
      <x:c r="UIX5906" s="248"/>
      <x:c r="UIY5906" s="248"/>
      <x:c r="UIZ5906" s="248"/>
      <x:c r="UJA5906" s="248"/>
      <x:c r="UJB5906" s="248"/>
      <x:c r="UJC5906" s="248"/>
      <x:c r="UJD5906" s="248"/>
      <x:c r="UJE5906" s="248"/>
      <x:c r="UJF5906" s="248"/>
      <x:c r="UJG5906" s="248"/>
      <x:c r="UJH5906" s="248"/>
      <x:c r="UJI5906" s="248"/>
      <x:c r="UJJ5906" s="248"/>
      <x:c r="UJK5906" s="248"/>
      <x:c r="UJL5906" s="248"/>
      <x:c r="UJM5906" s="248"/>
      <x:c r="UJN5906" s="248"/>
      <x:c r="UJO5906" s="248"/>
      <x:c r="UJP5906" s="248"/>
      <x:c r="UJQ5906" s="248"/>
      <x:c r="UJR5906" s="248"/>
      <x:c r="UJS5906" s="248"/>
      <x:c r="UJT5906" s="248"/>
      <x:c r="UJU5906" s="248"/>
      <x:c r="UJV5906" s="248"/>
      <x:c r="UJW5906" s="248"/>
      <x:c r="UJX5906" s="248"/>
      <x:c r="UJY5906" s="248"/>
      <x:c r="UJZ5906" s="248"/>
      <x:c r="UKA5906" s="248"/>
      <x:c r="UKB5906" s="248"/>
      <x:c r="UKC5906" s="248"/>
      <x:c r="UKD5906" s="248"/>
      <x:c r="UKE5906" s="248"/>
      <x:c r="UKF5906" s="248"/>
      <x:c r="UKG5906" s="248"/>
      <x:c r="UKH5906" s="248"/>
      <x:c r="UKI5906" s="248"/>
      <x:c r="UKJ5906" s="248"/>
      <x:c r="UKK5906" s="248"/>
      <x:c r="UKL5906" s="248"/>
      <x:c r="UKM5906" s="248"/>
      <x:c r="UKN5906" s="248"/>
      <x:c r="UKO5906" s="248"/>
      <x:c r="UKP5906" s="248"/>
      <x:c r="UKQ5906" s="248"/>
      <x:c r="UKR5906" s="248"/>
      <x:c r="UKS5906" s="248"/>
      <x:c r="UKT5906" s="248"/>
      <x:c r="UKU5906" s="248"/>
      <x:c r="UKV5906" s="248"/>
      <x:c r="UKW5906" s="248"/>
      <x:c r="UKX5906" s="248"/>
      <x:c r="UKY5906" s="248"/>
      <x:c r="UKZ5906" s="248"/>
      <x:c r="ULA5906" s="248"/>
      <x:c r="ULB5906" s="248"/>
      <x:c r="ULC5906" s="248"/>
      <x:c r="ULD5906" s="248"/>
      <x:c r="ULE5906" s="248"/>
      <x:c r="ULF5906" s="248"/>
      <x:c r="ULG5906" s="248"/>
      <x:c r="ULH5906" s="248"/>
      <x:c r="ULI5906" s="248"/>
      <x:c r="ULJ5906" s="248"/>
      <x:c r="ULK5906" s="248"/>
      <x:c r="ULL5906" s="248"/>
      <x:c r="ULM5906" s="248"/>
      <x:c r="ULN5906" s="248"/>
      <x:c r="ULO5906" s="248"/>
      <x:c r="ULP5906" s="248"/>
      <x:c r="ULQ5906" s="248"/>
      <x:c r="ULR5906" s="248"/>
      <x:c r="ULS5906" s="248"/>
      <x:c r="ULT5906" s="248"/>
      <x:c r="ULU5906" s="248"/>
      <x:c r="ULV5906" s="248"/>
      <x:c r="ULW5906" s="248"/>
      <x:c r="ULX5906" s="248"/>
      <x:c r="ULY5906" s="248"/>
      <x:c r="ULZ5906" s="248"/>
      <x:c r="UMA5906" s="248"/>
      <x:c r="UMB5906" s="248"/>
      <x:c r="UMC5906" s="248"/>
      <x:c r="UMD5906" s="248"/>
      <x:c r="UME5906" s="248"/>
      <x:c r="UMF5906" s="248"/>
      <x:c r="UMG5906" s="248"/>
      <x:c r="UMH5906" s="248"/>
      <x:c r="UMI5906" s="248"/>
      <x:c r="UMJ5906" s="248"/>
      <x:c r="UMK5906" s="248"/>
      <x:c r="UML5906" s="248"/>
      <x:c r="UMM5906" s="248"/>
      <x:c r="UMN5906" s="248"/>
      <x:c r="UMO5906" s="248"/>
      <x:c r="UMP5906" s="248"/>
      <x:c r="UMQ5906" s="248"/>
      <x:c r="UMR5906" s="248"/>
      <x:c r="UMS5906" s="248"/>
      <x:c r="UMT5906" s="248"/>
      <x:c r="UMU5906" s="248"/>
      <x:c r="UMV5906" s="248"/>
      <x:c r="UMW5906" s="248"/>
      <x:c r="UMX5906" s="248"/>
      <x:c r="UMY5906" s="248"/>
      <x:c r="UMZ5906" s="248"/>
      <x:c r="UNA5906" s="248"/>
      <x:c r="UNB5906" s="248"/>
      <x:c r="UNC5906" s="248"/>
      <x:c r="UND5906" s="248"/>
      <x:c r="UNE5906" s="248"/>
      <x:c r="UNF5906" s="248"/>
      <x:c r="UNG5906" s="248"/>
      <x:c r="UNH5906" s="248"/>
      <x:c r="UNI5906" s="248"/>
      <x:c r="UNJ5906" s="248"/>
      <x:c r="UNK5906" s="248"/>
      <x:c r="UNL5906" s="248"/>
      <x:c r="UNM5906" s="248"/>
      <x:c r="UNN5906" s="248"/>
      <x:c r="UNO5906" s="248"/>
      <x:c r="UNP5906" s="248"/>
      <x:c r="UNQ5906" s="248"/>
      <x:c r="UNR5906" s="248"/>
      <x:c r="UNS5906" s="248"/>
      <x:c r="UNT5906" s="248"/>
      <x:c r="UNU5906" s="248"/>
      <x:c r="UNV5906" s="248"/>
      <x:c r="UNW5906" s="248"/>
      <x:c r="UNX5906" s="248"/>
      <x:c r="UNY5906" s="248"/>
      <x:c r="UNZ5906" s="248"/>
      <x:c r="UOA5906" s="248"/>
      <x:c r="UOB5906" s="248"/>
      <x:c r="UOC5906" s="248"/>
      <x:c r="UOD5906" s="248"/>
      <x:c r="UOE5906" s="248"/>
      <x:c r="UOF5906" s="248"/>
      <x:c r="UOG5906" s="248"/>
      <x:c r="UOH5906" s="248"/>
      <x:c r="UOI5906" s="248"/>
      <x:c r="UOJ5906" s="248"/>
      <x:c r="UOK5906" s="248"/>
      <x:c r="UOL5906" s="248"/>
      <x:c r="UOM5906" s="248"/>
      <x:c r="UON5906" s="248"/>
      <x:c r="UOO5906" s="248"/>
      <x:c r="UOP5906" s="248"/>
      <x:c r="UOQ5906" s="248"/>
      <x:c r="UOR5906" s="248"/>
      <x:c r="UOS5906" s="248"/>
      <x:c r="UOT5906" s="248"/>
      <x:c r="UOU5906" s="248"/>
      <x:c r="UOV5906" s="248"/>
      <x:c r="UOW5906" s="248"/>
      <x:c r="UOX5906" s="248"/>
      <x:c r="UOY5906" s="248"/>
      <x:c r="UOZ5906" s="248"/>
      <x:c r="UPA5906" s="248"/>
      <x:c r="UPB5906" s="248"/>
      <x:c r="UPC5906" s="248"/>
      <x:c r="UPD5906" s="248"/>
      <x:c r="UPE5906" s="248"/>
      <x:c r="UPF5906" s="248"/>
      <x:c r="UPG5906" s="248"/>
      <x:c r="UPH5906" s="248"/>
      <x:c r="UPI5906" s="248"/>
      <x:c r="UPJ5906" s="248"/>
      <x:c r="UPK5906" s="248"/>
      <x:c r="UPL5906" s="248"/>
      <x:c r="UPM5906" s="248"/>
      <x:c r="UPN5906" s="248"/>
      <x:c r="UPO5906" s="248"/>
      <x:c r="UPP5906" s="248"/>
      <x:c r="UPQ5906" s="248"/>
      <x:c r="UPR5906" s="248"/>
      <x:c r="UPS5906" s="248"/>
      <x:c r="UPT5906" s="248"/>
      <x:c r="UPU5906" s="248"/>
      <x:c r="UPV5906" s="248"/>
      <x:c r="UPW5906" s="248"/>
      <x:c r="UPX5906" s="248"/>
      <x:c r="UPY5906" s="248"/>
      <x:c r="UPZ5906" s="248"/>
      <x:c r="UQA5906" s="248"/>
      <x:c r="UQB5906" s="248"/>
      <x:c r="UQC5906" s="248"/>
      <x:c r="UQD5906" s="248"/>
      <x:c r="UQE5906" s="248"/>
      <x:c r="UQF5906" s="248"/>
      <x:c r="UQG5906" s="248"/>
      <x:c r="UQH5906" s="248"/>
      <x:c r="UQI5906" s="248"/>
      <x:c r="UQJ5906" s="248"/>
      <x:c r="UQK5906" s="248"/>
      <x:c r="UQL5906" s="248"/>
      <x:c r="UQM5906" s="248"/>
      <x:c r="UQN5906" s="248"/>
      <x:c r="UQO5906" s="248"/>
      <x:c r="UQP5906" s="248"/>
      <x:c r="UQQ5906" s="248"/>
      <x:c r="UQR5906" s="248"/>
      <x:c r="UQS5906" s="248"/>
      <x:c r="UQT5906" s="248"/>
      <x:c r="UQU5906" s="248"/>
      <x:c r="UQV5906" s="248"/>
      <x:c r="UQW5906" s="248"/>
      <x:c r="UQX5906" s="248"/>
      <x:c r="UQY5906" s="248"/>
      <x:c r="UQZ5906" s="248"/>
      <x:c r="URA5906" s="248"/>
      <x:c r="URB5906" s="248"/>
      <x:c r="URC5906" s="248"/>
      <x:c r="URD5906" s="248"/>
      <x:c r="URE5906" s="248"/>
      <x:c r="URF5906" s="248"/>
      <x:c r="URG5906" s="248"/>
      <x:c r="URH5906" s="248"/>
      <x:c r="URI5906" s="248"/>
      <x:c r="URJ5906" s="248"/>
      <x:c r="URK5906" s="248"/>
      <x:c r="URL5906" s="248"/>
      <x:c r="URM5906" s="248"/>
      <x:c r="URN5906" s="248"/>
      <x:c r="URO5906" s="248"/>
      <x:c r="URP5906" s="248"/>
      <x:c r="URQ5906" s="248"/>
      <x:c r="URR5906" s="248"/>
      <x:c r="URS5906" s="248"/>
      <x:c r="URT5906" s="248"/>
      <x:c r="URU5906" s="248"/>
      <x:c r="URV5906" s="248"/>
      <x:c r="URW5906" s="248"/>
      <x:c r="URX5906" s="248"/>
      <x:c r="URY5906" s="248"/>
      <x:c r="URZ5906" s="248"/>
      <x:c r="USA5906" s="248"/>
      <x:c r="USB5906" s="248"/>
      <x:c r="USC5906" s="248"/>
      <x:c r="USD5906" s="248"/>
      <x:c r="USE5906" s="248"/>
      <x:c r="USF5906" s="248"/>
      <x:c r="USG5906" s="248"/>
      <x:c r="USH5906" s="248"/>
      <x:c r="USI5906" s="248"/>
      <x:c r="USJ5906" s="248"/>
      <x:c r="USK5906" s="248"/>
      <x:c r="USL5906" s="248"/>
      <x:c r="USM5906" s="248"/>
      <x:c r="USN5906" s="248"/>
      <x:c r="USO5906" s="248"/>
      <x:c r="USP5906" s="248"/>
      <x:c r="USQ5906" s="248"/>
      <x:c r="USR5906" s="248"/>
      <x:c r="USS5906" s="248"/>
      <x:c r="UST5906" s="248"/>
      <x:c r="USU5906" s="248"/>
      <x:c r="USV5906" s="248"/>
      <x:c r="USW5906" s="248"/>
      <x:c r="USX5906" s="248"/>
      <x:c r="USY5906" s="248"/>
      <x:c r="USZ5906" s="248"/>
      <x:c r="UTA5906" s="248"/>
      <x:c r="UTB5906" s="248"/>
      <x:c r="UTC5906" s="248"/>
      <x:c r="UTD5906" s="248"/>
      <x:c r="UTE5906" s="248"/>
      <x:c r="UTF5906" s="248"/>
      <x:c r="UTG5906" s="248"/>
      <x:c r="UTH5906" s="248"/>
      <x:c r="UTI5906" s="248"/>
      <x:c r="UTJ5906" s="248"/>
      <x:c r="UTK5906" s="248"/>
      <x:c r="UTL5906" s="248"/>
      <x:c r="UTM5906" s="248"/>
      <x:c r="UTN5906" s="248"/>
      <x:c r="UTO5906" s="248"/>
      <x:c r="UTP5906" s="248"/>
      <x:c r="UTQ5906" s="248"/>
      <x:c r="UTR5906" s="248"/>
      <x:c r="UTS5906" s="248"/>
      <x:c r="UTT5906" s="248"/>
      <x:c r="UTU5906" s="248"/>
      <x:c r="UTV5906" s="248"/>
      <x:c r="UTW5906" s="248"/>
      <x:c r="UTX5906" s="248"/>
      <x:c r="UTY5906" s="248"/>
      <x:c r="UTZ5906" s="248"/>
      <x:c r="UUA5906" s="248"/>
      <x:c r="UUB5906" s="248"/>
      <x:c r="UUC5906" s="248"/>
      <x:c r="UUD5906" s="248"/>
      <x:c r="UUE5906" s="248"/>
      <x:c r="UUF5906" s="248"/>
      <x:c r="UUG5906" s="248"/>
      <x:c r="UUH5906" s="248"/>
      <x:c r="UUI5906" s="248"/>
      <x:c r="UUJ5906" s="248"/>
      <x:c r="UUK5906" s="248"/>
      <x:c r="UUL5906" s="248"/>
      <x:c r="UUM5906" s="248"/>
      <x:c r="UUN5906" s="248"/>
      <x:c r="UUO5906" s="248"/>
      <x:c r="UUP5906" s="248"/>
      <x:c r="UUQ5906" s="248"/>
      <x:c r="UUR5906" s="248"/>
      <x:c r="UUS5906" s="248"/>
      <x:c r="UUT5906" s="248"/>
      <x:c r="UUU5906" s="248"/>
      <x:c r="UUV5906" s="248"/>
      <x:c r="UUW5906" s="248"/>
      <x:c r="UUX5906" s="248"/>
      <x:c r="UUY5906" s="248"/>
      <x:c r="UUZ5906" s="248"/>
      <x:c r="UVA5906" s="248"/>
      <x:c r="UVB5906" s="248"/>
      <x:c r="UVC5906" s="248"/>
      <x:c r="UVD5906" s="248"/>
      <x:c r="UVE5906" s="248"/>
      <x:c r="UVF5906" s="248"/>
      <x:c r="UVG5906" s="248"/>
      <x:c r="UVH5906" s="248"/>
      <x:c r="UVI5906" s="248"/>
      <x:c r="UVJ5906" s="248"/>
      <x:c r="UVK5906" s="248"/>
      <x:c r="UVL5906" s="248"/>
      <x:c r="UVM5906" s="248"/>
      <x:c r="UVN5906" s="248"/>
      <x:c r="UVO5906" s="248"/>
      <x:c r="UVP5906" s="248"/>
      <x:c r="UVQ5906" s="248"/>
      <x:c r="UVR5906" s="248"/>
      <x:c r="UVS5906" s="248"/>
      <x:c r="UVT5906" s="248"/>
      <x:c r="UVU5906" s="248"/>
      <x:c r="UVV5906" s="248"/>
      <x:c r="UVW5906" s="248"/>
      <x:c r="UVX5906" s="248"/>
      <x:c r="UVY5906" s="248"/>
      <x:c r="UVZ5906" s="248"/>
      <x:c r="UWA5906" s="248"/>
      <x:c r="UWB5906" s="248"/>
      <x:c r="UWC5906" s="248"/>
      <x:c r="UWD5906" s="248"/>
      <x:c r="UWE5906" s="248"/>
      <x:c r="UWF5906" s="248"/>
      <x:c r="UWG5906" s="248"/>
      <x:c r="UWH5906" s="248"/>
      <x:c r="UWI5906" s="248"/>
      <x:c r="UWJ5906" s="248"/>
      <x:c r="UWK5906" s="248"/>
      <x:c r="UWL5906" s="248"/>
      <x:c r="UWM5906" s="248"/>
      <x:c r="UWN5906" s="248"/>
      <x:c r="UWO5906" s="248"/>
      <x:c r="UWP5906" s="248"/>
      <x:c r="UWQ5906" s="248"/>
      <x:c r="UWR5906" s="248"/>
      <x:c r="UWS5906" s="248"/>
      <x:c r="UWT5906" s="248"/>
      <x:c r="UWU5906" s="248"/>
      <x:c r="UWV5906" s="248"/>
      <x:c r="UWW5906" s="248"/>
      <x:c r="UWX5906" s="248"/>
      <x:c r="UWY5906" s="248"/>
      <x:c r="UWZ5906" s="248"/>
      <x:c r="UXA5906" s="248"/>
      <x:c r="UXB5906" s="248"/>
      <x:c r="UXC5906" s="248"/>
      <x:c r="UXD5906" s="248"/>
      <x:c r="UXE5906" s="248"/>
      <x:c r="UXF5906" s="248"/>
      <x:c r="UXG5906" s="248"/>
      <x:c r="UXH5906" s="248"/>
      <x:c r="UXI5906" s="248"/>
      <x:c r="UXJ5906" s="248"/>
      <x:c r="UXK5906" s="248"/>
      <x:c r="UXL5906" s="248"/>
      <x:c r="UXM5906" s="248"/>
      <x:c r="UXN5906" s="248"/>
      <x:c r="UXO5906" s="248"/>
      <x:c r="UXP5906" s="248"/>
      <x:c r="UXQ5906" s="248"/>
      <x:c r="UXR5906" s="248"/>
      <x:c r="UXS5906" s="248"/>
      <x:c r="UXT5906" s="248"/>
      <x:c r="UXU5906" s="248"/>
      <x:c r="UXV5906" s="248"/>
      <x:c r="UXW5906" s="248"/>
      <x:c r="UXX5906" s="248"/>
      <x:c r="UXY5906" s="248"/>
      <x:c r="UXZ5906" s="248"/>
      <x:c r="UYA5906" s="248"/>
      <x:c r="UYB5906" s="248"/>
      <x:c r="UYC5906" s="248"/>
      <x:c r="UYD5906" s="248"/>
      <x:c r="UYE5906" s="248"/>
      <x:c r="UYF5906" s="248"/>
      <x:c r="UYG5906" s="248"/>
      <x:c r="UYH5906" s="248"/>
      <x:c r="UYI5906" s="248"/>
      <x:c r="UYJ5906" s="248"/>
      <x:c r="UYK5906" s="248"/>
      <x:c r="UYL5906" s="248"/>
      <x:c r="UYM5906" s="248"/>
      <x:c r="UYN5906" s="248"/>
      <x:c r="UYO5906" s="248"/>
      <x:c r="UYP5906" s="248"/>
      <x:c r="UYQ5906" s="248"/>
      <x:c r="UYR5906" s="248"/>
      <x:c r="UYS5906" s="248"/>
      <x:c r="UYT5906" s="248"/>
      <x:c r="UYU5906" s="248"/>
      <x:c r="UYV5906" s="248"/>
      <x:c r="UYW5906" s="248"/>
      <x:c r="UYX5906" s="248"/>
      <x:c r="UYY5906" s="248"/>
      <x:c r="UYZ5906" s="248"/>
      <x:c r="UZA5906" s="248"/>
      <x:c r="UZB5906" s="248"/>
      <x:c r="UZC5906" s="248"/>
      <x:c r="UZD5906" s="248"/>
      <x:c r="UZE5906" s="248"/>
      <x:c r="UZF5906" s="248"/>
      <x:c r="UZG5906" s="248"/>
      <x:c r="UZH5906" s="248"/>
      <x:c r="UZI5906" s="248"/>
      <x:c r="UZJ5906" s="248"/>
      <x:c r="UZK5906" s="248"/>
      <x:c r="UZL5906" s="248"/>
      <x:c r="UZM5906" s="248"/>
      <x:c r="UZN5906" s="248"/>
      <x:c r="UZO5906" s="248"/>
      <x:c r="UZP5906" s="248"/>
      <x:c r="UZQ5906" s="248"/>
      <x:c r="UZR5906" s="248"/>
      <x:c r="UZS5906" s="248"/>
      <x:c r="UZT5906" s="248"/>
      <x:c r="UZU5906" s="248"/>
      <x:c r="UZV5906" s="248"/>
      <x:c r="UZW5906" s="248"/>
      <x:c r="UZX5906" s="248"/>
      <x:c r="UZY5906" s="248"/>
      <x:c r="UZZ5906" s="248"/>
      <x:c r="VAA5906" s="248"/>
      <x:c r="VAB5906" s="248"/>
      <x:c r="VAC5906" s="248"/>
      <x:c r="VAD5906" s="248"/>
      <x:c r="VAE5906" s="248"/>
      <x:c r="VAF5906" s="248"/>
      <x:c r="VAG5906" s="248"/>
      <x:c r="VAH5906" s="248"/>
      <x:c r="VAI5906" s="248"/>
      <x:c r="VAJ5906" s="248"/>
      <x:c r="VAK5906" s="248"/>
      <x:c r="VAL5906" s="248"/>
      <x:c r="VAM5906" s="248"/>
      <x:c r="VAN5906" s="248"/>
      <x:c r="VAO5906" s="248"/>
      <x:c r="VAP5906" s="248"/>
      <x:c r="VAQ5906" s="248"/>
      <x:c r="VAR5906" s="248"/>
      <x:c r="VAS5906" s="248"/>
      <x:c r="VAT5906" s="248"/>
      <x:c r="VAU5906" s="248"/>
      <x:c r="VAV5906" s="248"/>
      <x:c r="VAW5906" s="248"/>
      <x:c r="VAX5906" s="248"/>
      <x:c r="VAY5906" s="248"/>
      <x:c r="VAZ5906" s="248"/>
      <x:c r="VBA5906" s="248"/>
      <x:c r="VBB5906" s="248"/>
      <x:c r="VBC5906" s="248"/>
      <x:c r="VBD5906" s="248"/>
      <x:c r="VBE5906" s="248"/>
      <x:c r="VBF5906" s="248"/>
      <x:c r="VBG5906" s="248"/>
      <x:c r="VBH5906" s="248"/>
      <x:c r="VBI5906" s="248"/>
      <x:c r="VBJ5906" s="248"/>
      <x:c r="VBK5906" s="248"/>
      <x:c r="VBL5906" s="248"/>
      <x:c r="VBM5906" s="248"/>
      <x:c r="VBN5906" s="248"/>
      <x:c r="VBO5906" s="248"/>
      <x:c r="VBP5906" s="248"/>
      <x:c r="VBQ5906" s="248"/>
      <x:c r="VBR5906" s="248"/>
      <x:c r="VBS5906" s="248"/>
      <x:c r="VBT5906" s="248"/>
      <x:c r="VBU5906" s="248"/>
      <x:c r="VBV5906" s="248"/>
      <x:c r="VBW5906" s="248"/>
      <x:c r="VBX5906" s="248"/>
      <x:c r="VBY5906" s="248"/>
      <x:c r="VBZ5906" s="248"/>
      <x:c r="VCA5906" s="248"/>
      <x:c r="VCB5906" s="248"/>
      <x:c r="VCC5906" s="248"/>
      <x:c r="VCD5906" s="248"/>
      <x:c r="VCE5906" s="248"/>
      <x:c r="VCF5906" s="248"/>
      <x:c r="VCG5906" s="248"/>
      <x:c r="VCH5906" s="248"/>
      <x:c r="VCI5906" s="248"/>
      <x:c r="VCJ5906" s="248"/>
      <x:c r="VCK5906" s="248"/>
      <x:c r="VCL5906" s="248"/>
      <x:c r="VCM5906" s="248"/>
      <x:c r="VCN5906" s="248"/>
      <x:c r="VCO5906" s="248"/>
      <x:c r="VCP5906" s="248"/>
      <x:c r="VCQ5906" s="248"/>
      <x:c r="VCR5906" s="248"/>
      <x:c r="VCS5906" s="248"/>
      <x:c r="VCT5906" s="248"/>
      <x:c r="VCU5906" s="248"/>
      <x:c r="VCV5906" s="248"/>
      <x:c r="VCW5906" s="248"/>
      <x:c r="VCX5906" s="248"/>
      <x:c r="VCY5906" s="248"/>
      <x:c r="VCZ5906" s="248"/>
      <x:c r="VDA5906" s="248"/>
      <x:c r="VDB5906" s="248"/>
      <x:c r="VDC5906" s="248"/>
      <x:c r="VDD5906" s="248"/>
      <x:c r="VDE5906" s="248"/>
      <x:c r="VDF5906" s="248"/>
      <x:c r="VDG5906" s="248"/>
      <x:c r="VDH5906" s="248"/>
      <x:c r="VDI5906" s="248"/>
      <x:c r="VDJ5906" s="248"/>
      <x:c r="VDK5906" s="248"/>
      <x:c r="VDL5906" s="248"/>
      <x:c r="VDM5906" s="248"/>
      <x:c r="VDN5906" s="248"/>
      <x:c r="VDO5906" s="248"/>
      <x:c r="VDP5906" s="248"/>
      <x:c r="VDQ5906" s="248"/>
      <x:c r="VDR5906" s="248"/>
      <x:c r="VDS5906" s="248"/>
      <x:c r="VDT5906" s="248"/>
      <x:c r="VDU5906" s="248"/>
      <x:c r="VDV5906" s="248"/>
      <x:c r="VDW5906" s="248"/>
      <x:c r="VDX5906" s="248"/>
      <x:c r="VDY5906" s="248"/>
      <x:c r="VDZ5906" s="248"/>
      <x:c r="VEA5906" s="248"/>
      <x:c r="VEB5906" s="248"/>
      <x:c r="VEC5906" s="248"/>
      <x:c r="VED5906" s="248"/>
      <x:c r="VEE5906" s="248"/>
      <x:c r="VEF5906" s="248"/>
      <x:c r="VEG5906" s="248"/>
      <x:c r="VEH5906" s="248"/>
      <x:c r="VEI5906" s="248"/>
      <x:c r="VEJ5906" s="248"/>
      <x:c r="VEK5906" s="248"/>
      <x:c r="VEL5906" s="248"/>
      <x:c r="VEM5906" s="248"/>
      <x:c r="VEN5906" s="248"/>
      <x:c r="VEO5906" s="248"/>
      <x:c r="VEP5906" s="248"/>
      <x:c r="VEQ5906" s="248"/>
      <x:c r="VER5906" s="248"/>
      <x:c r="VES5906" s="248"/>
      <x:c r="VET5906" s="248"/>
      <x:c r="VEU5906" s="248"/>
      <x:c r="VEV5906" s="248"/>
      <x:c r="VEW5906" s="248"/>
      <x:c r="VEX5906" s="248"/>
      <x:c r="VEY5906" s="248"/>
      <x:c r="VEZ5906" s="248"/>
      <x:c r="VFA5906" s="248"/>
      <x:c r="VFB5906" s="248"/>
      <x:c r="VFC5906" s="248"/>
      <x:c r="VFD5906" s="248"/>
      <x:c r="VFE5906" s="248"/>
      <x:c r="VFF5906" s="248"/>
      <x:c r="VFG5906" s="248"/>
      <x:c r="VFH5906" s="248"/>
      <x:c r="VFI5906" s="248"/>
      <x:c r="VFJ5906" s="248"/>
      <x:c r="VFK5906" s="248"/>
      <x:c r="VFL5906" s="248"/>
      <x:c r="VFM5906" s="248"/>
      <x:c r="VFN5906" s="248"/>
      <x:c r="VFO5906" s="248"/>
      <x:c r="VFP5906" s="248"/>
      <x:c r="VFQ5906" s="248"/>
      <x:c r="VFR5906" s="248"/>
      <x:c r="VFS5906" s="248"/>
      <x:c r="VFT5906" s="248"/>
      <x:c r="VFU5906" s="248"/>
      <x:c r="VFV5906" s="248"/>
      <x:c r="VFW5906" s="248"/>
      <x:c r="VFX5906" s="248"/>
      <x:c r="VFY5906" s="248"/>
      <x:c r="VFZ5906" s="248"/>
      <x:c r="VGA5906" s="248"/>
      <x:c r="VGB5906" s="248"/>
      <x:c r="VGC5906" s="248"/>
      <x:c r="VGD5906" s="248"/>
      <x:c r="VGE5906" s="248"/>
      <x:c r="VGF5906" s="248"/>
      <x:c r="VGG5906" s="248"/>
      <x:c r="VGH5906" s="248"/>
      <x:c r="VGI5906" s="248"/>
      <x:c r="VGJ5906" s="248"/>
      <x:c r="VGK5906" s="248"/>
      <x:c r="VGL5906" s="248"/>
      <x:c r="VGM5906" s="248"/>
      <x:c r="VGN5906" s="248"/>
      <x:c r="VGO5906" s="248"/>
      <x:c r="VGP5906" s="248"/>
      <x:c r="VGQ5906" s="248"/>
      <x:c r="VGR5906" s="248"/>
      <x:c r="VGS5906" s="248"/>
      <x:c r="VGT5906" s="248"/>
      <x:c r="VGU5906" s="248"/>
      <x:c r="VGV5906" s="248"/>
      <x:c r="VGW5906" s="248"/>
      <x:c r="VGX5906" s="248"/>
      <x:c r="VGY5906" s="248"/>
      <x:c r="VGZ5906" s="248"/>
      <x:c r="VHA5906" s="248"/>
      <x:c r="VHB5906" s="248"/>
      <x:c r="VHC5906" s="248"/>
      <x:c r="VHD5906" s="248"/>
      <x:c r="VHE5906" s="248"/>
      <x:c r="VHF5906" s="248"/>
      <x:c r="VHG5906" s="248"/>
      <x:c r="VHH5906" s="248"/>
      <x:c r="VHI5906" s="248"/>
      <x:c r="VHJ5906" s="248"/>
      <x:c r="VHK5906" s="248"/>
      <x:c r="VHL5906" s="248"/>
      <x:c r="VHM5906" s="248"/>
      <x:c r="VHN5906" s="248"/>
      <x:c r="VHO5906" s="248"/>
      <x:c r="VHP5906" s="248"/>
      <x:c r="VHQ5906" s="248"/>
      <x:c r="VHR5906" s="248"/>
      <x:c r="VHS5906" s="248"/>
      <x:c r="VHT5906" s="248"/>
      <x:c r="VHU5906" s="248"/>
      <x:c r="VHV5906" s="248"/>
      <x:c r="VHW5906" s="248"/>
      <x:c r="VHX5906" s="248"/>
      <x:c r="VHY5906" s="248"/>
      <x:c r="VHZ5906" s="248"/>
      <x:c r="VIA5906" s="248"/>
      <x:c r="VIB5906" s="248"/>
      <x:c r="VIC5906" s="248"/>
      <x:c r="VID5906" s="248"/>
      <x:c r="VIE5906" s="248"/>
      <x:c r="VIF5906" s="248"/>
      <x:c r="VIG5906" s="248"/>
      <x:c r="VIH5906" s="248"/>
      <x:c r="VII5906" s="248"/>
      <x:c r="VIJ5906" s="248"/>
      <x:c r="VIK5906" s="248"/>
      <x:c r="VIL5906" s="248"/>
      <x:c r="VIM5906" s="248"/>
      <x:c r="VIN5906" s="248"/>
      <x:c r="VIO5906" s="248"/>
      <x:c r="VIP5906" s="248"/>
      <x:c r="VIQ5906" s="248"/>
      <x:c r="VIR5906" s="248"/>
      <x:c r="VIS5906" s="248"/>
      <x:c r="VIT5906" s="248"/>
      <x:c r="VIU5906" s="248"/>
      <x:c r="VIV5906" s="248"/>
      <x:c r="VIW5906" s="248"/>
      <x:c r="VIX5906" s="248"/>
      <x:c r="VIY5906" s="248"/>
      <x:c r="VIZ5906" s="248"/>
      <x:c r="VJA5906" s="248"/>
      <x:c r="VJB5906" s="248"/>
      <x:c r="VJC5906" s="248"/>
      <x:c r="VJD5906" s="248"/>
      <x:c r="VJE5906" s="248"/>
      <x:c r="VJF5906" s="248"/>
      <x:c r="VJG5906" s="248"/>
      <x:c r="VJH5906" s="248"/>
      <x:c r="VJI5906" s="248"/>
      <x:c r="VJJ5906" s="248"/>
      <x:c r="VJK5906" s="248"/>
      <x:c r="VJL5906" s="248"/>
      <x:c r="VJM5906" s="248"/>
      <x:c r="VJN5906" s="248"/>
      <x:c r="VJO5906" s="248"/>
      <x:c r="VJP5906" s="248"/>
      <x:c r="VJQ5906" s="248"/>
      <x:c r="VJR5906" s="248"/>
      <x:c r="VJS5906" s="248"/>
      <x:c r="VJT5906" s="248"/>
      <x:c r="VJU5906" s="248"/>
      <x:c r="VJV5906" s="248"/>
      <x:c r="VJW5906" s="248"/>
      <x:c r="VJX5906" s="248"/>
      <x:c r="VJY5906" s="248"/>
      <x:c r="VJZ5906" s="248"/>
      <x:c r="VKA5906" s="248"/>
      <x:c r="VKB5906" s="248"/>
      <x:c r="VKC5906" s="248"/>
      <x:c r="VKD5906" s="248"/>
      <x:c r="VKE5906" s="248"/>
      <x:c r="VKF5906" s="248"/>
      <x:c r="VKG5906" s="248"/>
      <x:c r="VKH5906" s="248"/>
      <x:c r="VKI5906" s="248"/>
      <x:c r="VKJ5906" s="248"/>
      <x:c r="VKK5906" s="248"/>
      <x:c r="VKL5906" s="248"/>
      <x:c r="VKM5906" s="248"/>
      <x:c r="VKN5906" s="248"/>
      <x:c r="VKO5906" s="248"/>
      <x:c r="VKP5906" s="248"/>
      <x:c r="VKQ5906" s="248"/>
      <x:c r="VKR5906" s="248"/>
      <x:c r="VKS5906" s="248"/>
      <x:c r="VKT5906" s="248"/>
      <x:c r="VKU5906" s="248"/>
      <x:c r="VKV5906" s="248"/>
      <x:c r="VKW5906" s="248"/>
      <x:c r="VKX5906" s="248"/>
      <x:c r="VKY5906" s="248"/>
      <x:c r="VKZ5906" s="248"/>
      <x:c r="VLA5906" s="248"/>
      <x:c r="VLB5906" s="248"/>
      <x:c r="VLC5906" s="248"/>
      <x:c r="VLD5906" s="248"/>
      <x:c r="VLE5906" s="248"/>
      <x:c r="VLF5906" s="248"/>
      <x:c r="VLG5906" s="248"/>
      <x:c r="VLH5906" s="248"/>
      <x:c r="VLI5906" s="248"/>
      <x:c r="VLJ5906" s="248"/>
      <x:c r="VLK5906" s="248"/>
      <x:c r="VLL5906" s="248"/>
      <x:c r="VLM5906" s="248"/>
      <x:c r="VLN5906" s="248"/>
      <x:c r="VLO5906" s="248"/>
      <x:c r="VLP5906" s="248"/>
      <x:c r="VLQ5906" s="248"/>
      <x:c r="VLR5906" s="248"/>
      <x:c r="VLS5906" s="248"/>
      <x:c r="VLT5906" s="248"/>
      <x:c r="VLU5906" s="248"/>
      <x:c r="VLV5906" s="248"/>
      <x:c r="VLW5906" s="248"/>
      <x:c r="VLX5906" s="248"/>
      <x:c r="VLY5906" s="248"/>
      <x:c r="VLZ5906" s="248"/>
      <x:c r="VMA5906" s="248"/>
      <x:c r="VMB5906" s="248"/>
      <x:c r="VMC5906" s="248"/>
      <x:c r="VMD5906" s="248"/>
      <x:c r="VME5906" s="248"/>
      <x:c r="VMF5906" s="248"/>
      <x:c r="VMG5906" s="248"/>
      <x:c r="VMH5906" s="248"/>
      <x:c r="VMI5906" s="248"/>
      <x:c r="VMJ5906" s="248"/>
      <x:c r="VMK5906" s="248"/>
      <x:c r="VML5906" s="248"/>
      <x:c r="VMM5906" s="248"/>
      <x:c r="VMN5906" s="248"/>
      <x:c r="VMO5906" s="248"/>
      <x:c r="VMP5906" s="248"/>
      <x:c r="VMQ5906" s="248"/>
      <x:c r="VMR5906" s="248"/>
      <x:c r="VMS5906" s="248"/>
      <x:c r="VMT5906" s="248"/>
      <x:c r="VMU5906" s="248"/>
      <x:c r="VMV5906" s="248"/>
      <x:c r="VMW5906" s="248"/>
      <x:c r="VMX5906" s="248"/>
      <x:c r="VMY5906" s="248"/>
      <x:c r="VMZ5906" s="248"/>
      <x:c r="VNA5906" s="248"/>
      <x:c r="VNB5906" s="248"/>
      <x:c r="VNC5906" s="248"/>
      <x:c r="VND5906" s="248"/>
      <x:c r="VNE5906" s="248"/>
      <x:c r="VNF5906" s="248"/>
      <x:c r="VNG5906" s="248"/>
      <x:c r="VNH5906" s="248"/>
      <x:c r="VNI5906" s="248"/>
      <x:c r="VNJ5906" s="248"/>
      <x:c r="VNK5906" s="248"/>
      <x:c r="VNL5906" s="248"/>
      <x:c r="VNM5906" s="248"/>
      <x:c r="VNN5906" s="248"/>
      <x:c r="VNO5906" s="248"/>
      <x:c r="VNP5906" s="248"/>
      <x:c r="VNQ5906" s="248"/>
      <x:c r="VNR5906" s="248"/>
      <x:c r="VNS5906" s="248"/>
      <x:c r="VNT5906" s="248"/>
      <x:c r="VNU5906" s="248"/>
      <x:c r="VNV5906" s="248"/>
      <x:c r="VNW5906" s="248"/>
      <x:c r="VNX5906" s="248"/>
      <x:c r="VNY5906" s="248"/>
      <x:c r="VNZ5906" s="248"/>
      <x:c r="VOA5906" s="248"/>
      <x:c r="VOB5906" s="248"/>
      <x:c r="VOC5906" s="248"/>
      <x:c r="VOD5906" s="248"/>
      <x:c r="VOE5906" s="248"/>
      <x:c r="VOF5906" s="248"/>
      <x:c r="VOG5906" s="248"/>
      <x:c r="VOH5906" s="248"/>
      <x:c r="VOI5906" s="248"/>
      <x:c r="VOJ5906" s="248"/>
      <x:c r="VOK5906" s="248"/>
      <x:c r="VOL5906" s="248"/>
      <x:c r="VOM5906" s="248"/>
      <x:c r="VON5906" s="248"/>
      <x:c r="VOO5906" s="248"/>
      <x:c r="VOP5906" s="248"/>
      <x:c r="VOQ5906" s="248"/>
      <x:c r="VOR5906" s="248"/>
      <x:c r="VOS5906" s="248"/>
      <x:c r="VOT5906" s="248"/>
      <x:c r="VOU5906" s="248"/>
      <x:c r="VOV5906" s="248"/>
      <x:c r="VOW5906" s="248"/>
      <x:c r="VOX5906" s="248"/>
      <x:c r="VOY5906" s="248"/>
      <x:c r="VOZ5906" s="248"/>
      <x:c r="VPA5906" s="248"/>
      <x:c r="VPB5906" s="248"/>
      <x:c r="VPC5906" s="248"/>
      <x:c r="VPD5906" s="248"/>
      <x:c r="VPE5906" s="248"/>
      <x:c r="VPF5906" s="248"/>
      <x:c r="VPG5906" s="248"/>
      <x:c r="VPH5906" s="248"/>
      <x:c r="VPI5906" s="248"/>
      <x:c r="VPJ5906" s="248"/>
      <x:c r="VPK5906" s="248"/>
      <x:c r="VPL5906" s="248"/>
      <x:c r="VPM5906" s="248"/>
      <x:c r="VPN5906" s="248"/>
      <x:c r="VPO5906" s="248"/>
      <x:c r="VPP5906" s="248"/>
      <x:c r="VPQ5906" s="248"/>
      <x:c r="VPR5906" s="248"/>
      <x:c r="VPS5906" s="248"/>
      <x:c r="VPT5906" s="248"/>
      <x:c r="VPU5906" s="248"/>
      <x:c r="VPV5906" s="248"/>
      <x:c r="VPW5906" s="248"/>
      <x:c r="VPX5906" s="248"/>
      <x:c r="VPY5906" s="248"/>
      <x:c r="VPZ5906" s="248"/>
      <x:c r="VQA5906" s="248"/>
      <x:c r="VQB5906" s="248"/>
      <x:c r="VQC5906" s="248"/>
      <x:c r="VQD5906" s="248"/>
      <x:c r="VQE5906" s="248"/>
      <x:c r="VQF5906" s="248"/>
      <x:c r="VQG5906" s="248"/>
      <x:c r="VQH5906" s="248"/>
      <x:c r="VQI5906" s="248"/>
      <x:c r="VQJ5906" s="248"/>
      <x:c r="VQK5906" s="248"/>
      <x:c r="VQL5906" s="248"/>
      <x:c r="VQM5906" s="248"/>
      <x:c r="VQN5906" s="248"/>
      <x:c r="VQO5906" s="248"/>
      <x:c r="VQP5906" s="248"/>
      <x:c r="VQQ5906" s="248"/>
      <x:c r="VQR5906" s="248"/>
      <x:c r="VQS5906" s="248"/>
      <x:c r="VQT5906" s="248"/>
      <x:c r="VQU5906" s="248"/>
      <x:c r="VQV5906" s="248"/>
      <x:c r="VQW5906" s="248"/>
      <x:c r="VQX5906" s="248"/>
      <x:c r="VQY5906" s="248"/>
      <x:c r="VQZ5906" s="248"/>
      <x:c r="VRA5906" s="248"/>
      <x:c r="VRB5906" s="248"/>
      <x:c r="VRC5906" s="248"/>
      <x:c r="VRD5906" s="248"/>
      <x:c r="VRE5906" s="248"/>
      <x:c r="VRF5906" s="248"/>
      <x:c r="VRG5906" s="248"/>
      <x:c r="VRH5906" s="248"/>
      <x:c r="VRI5906" s="248"/>
      <x:c r="VRJ5906" s="248"/>
      <x:c r="VRK5906" s="248"/>
      <x:c r="VRL5906" s="248"/>
      <x:c r="VRM5906" s="248"/>
      <x:c r="VRN5906" s="248"/>
      <x:c r="VRO5906" s="248"/>
      <x:c r="VRP5906" s="248"/>
      <x:c r="VRQ5906" s="248"/>
      <x:c r="VRR5906" s="248"/>
      <x:c r="VRS5906" s="248"/>
      <x:c r="VRT5906" s="248"/>
      <x:c r="VRU5906" s="248"/>
      <x:c r="VRV5906" s="248"/>
      <x:c r="VRW5906" s="248"/>
      <x:c r="VRX5906" s="248"/>
      <x:c r="VRY5906" s="248"/>
      <x:c r="VRZ5906" s="248"/>
      <x:c r="VSA5906" s="248"/>
      <x:c r="VSB5906" s="248"/>
      <x:c r="VSC5906" s="248"/>
      <x:c r="VSD5906" s="248"/>
      <x:c r="VSE5906" s="248"/>
      <x:c r="VSF5906" s="248"/>
      <x:c r="VSG5906" s="248"/>
      <x:c r="VSH5906" s="248"/>
      <x:c r="VSI5906" s="248"/>
      <x:c r="VSJ5906" s="248"/>
      <x:c r="VSK5906" s="248"/>
      <x:c r="VSL5906" s="248"/>
      <x:c r="VSM5906" s="248"/>
      <x:c r="VSN5906" s="248"/>
      <x:c r="VSO5906" s="248"/>
      <x:c r="VSP5906" s="248"/>
      <x:c r="VSQ5906" s="248"/>
      <x:c r="VSR5906" s="248"/>
      <x:c r="VSS5906" s="248"/>
      <x:c r="VST5906" s="248"/>
      <x:c r="VSU5906" s="248"/>
      <x:c r="VSV5906" s="248"/>
      <x:c r="VSW5906" s="248"/>
      <x:c r="VSX5906" s="248"/>
      <x:c r="VSY5906" s="248"/>
      <x:c r="VSZ5906" s="248"/>
      <x:c r="VTA5906" s="248"/>
      <x:c r="VTB5906" s="248"/>
      <x:c r="VTC5906" s="248"/>
      <x:c r="VTD5906" s="248"/>
      <x:c r="VTE5906" s="248"/>
      <x:c r="VTF5906" s="248"/>
      <x:c r="VTG5906" s="248"/>
      <x:c r="VTH5906" s="248"/>
      <x:c r="VTI5906" s="248"/>
      <x:c r="VTJ5906" s="248"/>
      <x:c r="VTK5906" s="248"/>
      <x:c r="VTL5906" s="248"/>
      <x:c r="VTM5906" s="248"/>
      <x:c r="VTN5906" s="248"/>
      <x:c r="VTO5906" s="248"/>
      <x:c r="VTP5906" s="248"/>
      <x:c r="VTQ5906" s="248"/>
      <x:c r="VTR5906" s="248"/>
      <x:c r="VTS5906" s="248"/>
      <x:c r="VTT5906" s="248"/>
      <x:c r="VTU5906" s="248"/>
      <x:c r="VTV5906" s="248"/>
      <x:c r="VTW5906" s="248"/>
      <x:c r="VTX5906" s="248"/>
      <x:c r="VTY5906" s="248"/>
      <x:c r="VTZ5906" s="248"/>
      <x:c r="VUA5906" s="248"/>
      <x:c r="VUB5906" s="248"/>
      <x:c r="VUC5906" s="248"/>
      <x:c r="VUD5906" s="248"/>
      <x:c r="VUE5906" s="248"/>
      <x:c r="VUF5906" s="248"/>
      <x:c r="VUG5906" s="248"/>
      <x:c r="VUH5906" s="248"/>
      <x:c r="VUI5906" s="248"/>
      <x:c r="VUJ5906" s="248"/>
      <x:c r="VUK5906" s="248"/>
      <x:c r="VUL5906" s="248"/>
      <x:c r="VUM5906" s="248"/>
      <x:c r="VUN5906" s="248"/>
      <x:c r="VUO5906" s="248"/>
      <x:c r="VUP5906" s="248"/>
      <x:c r="VUQ5906" s="248"/>
      <x:c r="VUR5906" s="248"/>
      <x:c r="VUS5906" s="248"/>
      <x:c r="VUT5906" s="248"/>
      <x:c r="VUU5906" s="248"/>
      <x:c r="VUV5906" s="248"/>
      <x:c r="VUW5906" s="248"/>
      <x:c r="VUX5906" s="248"/>
      <x:c r="VUY5906" s="248"/>
      <x:c r="VUZ5906" s="248"/>
      <x:c r="VVA5906" s="248"/>
      <x:c r="VVB5906" s="248"/>
      <x:c r="VVC5906" s="248"/>
      <x:c r="VVD5906" s="248"/>
      <x:c r="VVE5906" s="248"/>
      <x:c r="VVF5906" s="248"/>
      <x:c r="VVG5906" s="248"/>
      <x:c r="VVH5906" s="248"/>
      <x:c r="VVI5906" s="248"/>
      <x:c r="VVJ5906" s="248"/>
      <x:c r="VVK5906" s="248"/>
      <x:c r="VVL5906" s="248"/>
      <x:c r="VVM5906" s="248"/>
      <x:c r="VVN5906" s="248"/>
      <x:c r="VVO5906" s="248"/>
      <x:c r="VVP5906" s="248"/>
      <x:c r="VVQ5906" s="248"/>
      <x:c r="VVR5906" s="248"/>
      <x:c r="VVS5906" s="248"/>
      <x:c r="VVT5906" s="248"/>
      <x:c r="VVU5906" s="248"/>
      <x:c r="VVV5906" s="248"/>
      <x:c r="VVW5906" s="248"/>
      <x:c r="VVX5906" s="248"/>
      <x:c r="VVY5906" s="248"/>
      <x:c r="VVZ5906" s="248"/>
      <x:c r="VWA5906" s="248"/>
      <x:c r="VWB5906" s="248"/>
      <x:c r="VWC5906" s="248"/>
      <x:c r="VWD5906" s="248"/>
      <x:c r="VWE5906" s="248"/>
      <x:c r="VWF5906" s="248"/>
      <x:c r="VWG5906" s="248"/>
      <x:c r="VWH5906" s="248"/>
      <x:c r="VWI5906" s="248"/>
      <x:c r="VWJ5906" s="248"/>
      <x:c r="VWK5906" s="248"/>
      <x:c r="VWL5906" s="248"/>
      <x:c r="VWM5906" s="248"/>
      <x:c r="VWN5906" s="248"/>
      <x:c r="VWO5906" s="248"/>
      <x:c r="VWP5906" s="248"/>
      <x:c r="VWQ5906" s="248"/>
      <x:c r="VWR5906" s="248"/>
      <x:c r="VWS5906" s="248"/>
      <x:c r="VWT5906" s="248"/>
      <x:c r="VWU5906" s="248"/>
      <x:c r="VWV5906" s="248"/>
      <x:c r="VWW5906" s="248"/>
      <x:c r="VWX5906" s="248"/>
      <x:c r="VWY5906" s="248"/>
      <x:c r="VWZ5906" s="248"/>
      <x:c r="VXA5906" s="248"/>
      <x:c r="VXB5906" s="248"/>
      <x:c r="VXC5906" s="248"/>
      <x:c r="VXD5906" s="248"/>
      <x:c r="VXE5906" s="248"/>
      <x:c r="VXF5906" s="248"/>
      <x:c r="VXG5906" s="248"/>
      <x:c r="VXH5906" s="248"/>
      <x:c r="VXI5906" s="248"/>
      <x:c r="VXJ5906" s="248"/>
      <x:c r="VXK5906" s="248"/>
      <x:c r="VXL5906" s="248"/>
      <x:c r="VXM5906" s="248"/>
      <x:c r="VXN5906" s="248"/>
      <x:c r="VXO5906" s="248"/>
      <x:c r="VXP5906" s="248"/>
      <x:c r="VXQ5906" s="248"/>
      <x:c r="VXR5906" s="248"/>
      <x:c r="VXS5906" s="248"/>
      <x:c r="VXT5906" s="248"/>
      <x:c r="VXU5906" s="248"/>
      <x:c r="VXV5906" s="248"/>
      <x:c r="VXW5906" s="248"/>
      <x:c r="VXX5906" s="248"/>
      <x:c r="VXY5906" s="248"/>
      <x:c r="VXZ5906" s="248"/>
      <x:c r="VYA5906" s="248"/>
      <x:c r="VYB5906" s="248"/>
      <x:c r="VYC5906" s="248"/>
      <x:c r="VYD5906" s="248"/>
      <x:c r="VYE5906" s="248"/>
      <x:c r="VYF5906" s="248"/>
      <x:c r="VYG5906" s="248"/>
      <x:c r="VYH5906" s="248"/>
      <x:c r="VYI5906" s="248"/>
      <x:c r="VYJ5906" s="248"/>
      <x:c r="VYK5906" s="248"/>
      <x:c r="VYL5906" s="248"/>
      <x:c r="VYM5906" s="248"/>
      <x:c r="VYN5906" s="248"/>
      <x:c r="VYO5906" s="248"/>
      <x:c r="VYP5906" s="248"/>
      <x:c r="VYQ5906" s="248"/>
      <x:c r="VYR5906" s="248"/>
      <x:c r="VYS5906" s="248"/>
      <x:c r="VYT5906" s="248"/>
      <x:c r="VYU5906" s="248"/>
      <x:c r="VYV5906" s="248"/>
      <x:c r="VYW5906" s="248"/>
      <x:c r="VYX5906" s="248"/>
      <x:c r="VYY5906" s="248"/>
      <x:c r="VYZ5906" s="248"/>
      <x:c r="VZA5906" s="248"/>
      <x:c r="VZB5906" s="248"/>
      <x:c r="VZC5906" s="248"/>
      <x:c r="VZD5906" s="248"/>
      <x:c r="VZE5906" s="248"/>
      <x:c r="VZF5906" s="248"/>
      <x:c r="VZG5906" s="248"/>
      <x:c r="VZH5906" s="248"/>
      <x:c r="VZI5906" s="248"/>
      <x:c r="VZJ5906" s="248"/>
      <x:c r="VZK5906" s="248"/>
      <x:c r="VZL5906" s="248"/>
      <x:c r="VZM5906" s="248"/>
      <x:c r="VZN5906" s="248"/>
      <x:c r="VZO5906" s="248"/>
      <x:c r="VZP5906" s="248"/>
      <x:c r="VZQ5906" s="248"/>
      <x:c r="VZR5906" s="248"/>
      <x:c r="VZS5906" s="248"/>
      <x:c r="VZT5906" s="248"/>
      <x:c r="VZU5906" s="248"/>
      <x:c r="VZV5906" s="248"/>
      <x:c r="VZW5906" s="248"/>
      <x:c r="VZX5906" s="248"/>
      <x:c r="VZY5906" s="248"/>
      <x:c r="VZZ5906" s="248"/>
      <x:c r="WAA5906" s="248"/>
      <x:c r="WAB5906" s="248"/>
      <x:c r="WAC5906" s="248"/>
      <x:c r="WAD5906" s="248"/>
      <x:c r="WAE5906" s="248"/>
      <x:c r="WAF5906" s="248"/>
      <x:c r="WAG5906" s="248"/>
      <x:c r="WAH5906" s="248"/>
      <x:c r="WAI5906" s="248"/>
      <x:c r="WAJ5906" s="248"/>
      <x:c r="WAK5906" s="248"/>
      <x:c r="WAL5906" s="248"/>
      <x:c r="WAM5906" s="248"/>
      <x:c r="WAN5906" s="248"/>
      <x:c r="WAO5906" s="248"/>
      <x:c r="WAP5906" s="248"/>
      <x:c r="WAQ5906" s="248"/>
      <x:c r="WAR5906" s="248"/>
      <x:c r="WAS5906" s="248"/>
      <x:c r="WAT5906" s="248"/>
      <x:c r="WAU5906" s="248"/>
      <x:c r="WAV5906" s="248"/>
      <x:c r="WAW5906" s="248"/>
      <x:c r="WAX5906" s="248"/>
      <x:c r="WAY5906" s="248"/>
      <x:c r="WAZ5906" s="248"/>
      <x:c r="WBA5906" s="248"/>
      <x:c r="WBB5906" s="248"/>
      <x:c r="WBC5906" s="248"/>
      <x:c r="WBD5906" s="248"/>
      <x:c r="WBE5906" s="248"/>
      <x:c r="WBF5906" s="248"/>
      <x:c r="WBG5906" s="248"/>
      <x:c r="WBH5906" s="248"/>
      <x:c r="WBI5906" s="248"/>
      <x:c r="WBJ5906" s="248"/>
      <x:c r="WBK5906" s="248"/>
      <x:c r="WBL5906" s="248"/>
      <x:c r="WBM5906" s="248"/>
      <x:c r="WBN5906" s="248"/>
      <x:c r="WBO5906" s="248"/>
      <x:c r="WBP5906" s="248"/>
      <x:c r="WBQ5906" s="248"/>
      <x:c r="WBR5906" s="248"/>
      <x:c r="WBS5906" s="248"/>
      <x:c r="WBT5906" s="248"/>
      <x:c r="WBU5906" s="248"/>
      <x:c r="WBV5906" s="248"/>
      <x:c r="WBW5906" s="248"/>
      <x:c r="WBX5906" s="248"/>
      <x:c r="WBY5906" s="248"/>
      <x:c r="WBZ5906" s="248"/>
      <x:c r="WCA5906" s="248"/>
      <x:c r="WCB5906" s="248"/>
      <x:c r="WCC5906" s="248"/>
      <x:c r="WCD5906" s="248"/>
      <x:c r="WCE5906" s="248"/>
      <x:c r="WCF5906" s="248"/>
      <x:c r="WCG5906" s="248"/>
      <x:c r="WCH5906" s="248"/>
      <x:c r="WCI5906" s="248"/>
      <x:c r="WCJ5906" s="248"/>
      <x:c r="WCK5906" s="248"/>
      <x:c r="WCL5906" s="248"/>
      <x:c r="WCM5906" s="248"/>
      <x:c r="WCN5906" s="248"/>
      <x:c r="WCO5906" s="248"/>
      <x:c r="WCP5906" s="248"/>
      <x:c r="WCQ5906" s="248"/>
      <x:c r="WCR5906" s="248"/>
      <x:c r="WCS5906" s="248"/>
      <x:c r="WCT5906" s="248"/>
      <x:c r="WCU5906" s="248"/>
      <x:c r="WCV5906" s="248"/>
      <x:c r="WCW5906" s="248"/>
      <x:c r="WCX5906" s="248"/>
      <x:c r="WCY5906" s="248"/>
      <x:c r="WCZ5906" s="248"/>
      <x:c r="WDA5906" s="248"/>
      <x:c r="WDB5906" s="248"/>
      <x:c r="WDC5906" s="248"/>
      <x:c r="WDD5906" s="248"/>
      <x:c r="WDE5906" s="248"/>
      <x:c r="WDF5906" s="248"/>
      <x:c r="WDG5906" s="248"/>
      <x:c r="WDH5906" s="248"/>
      <x:c r="WDI5906" s="248"/>
      <x:c r="WDJ5906" s="248"/>
      <x:c r="WDK5906" s="248"/>
      <x:c r="WDL5906" s="248"/>
      <x:c r="WDM5906" s="248"/>
      <x:c r="WDN5906" s="248"/>
      <x:c r="WDO5906" s="248"/>
      <x:c r="WDP5906" s="248"/>
      <x:c r="WDQ5906" s="248"/>
      <x:c r="WDR5906" s="248"/>
      <x:c r="WDS5906" s="248"/>
      <x:c r="WDT5906" s="248"/>
      <x:c r="WDU5906" s="248"/>
      <x:c r="WDV5906" s="248"/>
      <x:c r="WDW5906" s="248"/>
      <x:c r="WDX5906" s="248"/>
      <x:c r="WDY5906" s="248"/>
      <x:c r="WDZ5906" s="248"/>
      <x:c r="WEA5906" s="248"/>
      <x:c r="WEB5906" s="248"/>
      <x:c r="WEC5906" s="248"/>
      <x:c r="WED5906" s="248"/>
      <x:c r="WEE5906" s="248"/>
      <x:c r="WEF5906" s="248"/>
      <x:c r="WEG5906" s="248"/>
      <x:c r="WEH5906" s="248"/>
      <x:c r="WEI5906" s="248"/>
      <x:c r="WEJ5906" s="248"/>
      <x:c r="WEK5906" s="248"/>
      <x:c r="WEL5906" s="248"/>
      <x:c r="WEM5906" s="248"/>
      <x:c r="WEN5906" s="248"/>
      <x:c r="WEO5906" s="248"/>
      <x:c r="WEP5906" s="248"/>
      <x:c r="WEQ5906" s="248"/>
      <x:c r="WER5906" s="248"/>
      <x:c r="WES5906" s="248"/>
      <x:c r="WET5906" s="248"/>
      <x:c r="WEU5906" s="248"/>
      <x:c r="WEV5906" s="248"/>
      <x:c r="WEW5906" s="248"/>
      <x:c r="WEX5906" s="248"/>
      <x:c r="WEY5906" s="248"/>
      <x:c r="WEZ5906" s="248"/>
      <x:c r="WFA5906" s="248"/>
      <x:c r="WFB5906" s="248"/>
      <x:c r="WFC5906" s="248"/>
      <x:c r="WFD5906" s="248"/>
      <x:c r="WFE5906" s="248"/>
      <x:c r="WFF5906" s="248"/>
      <x:c r="WFG5906" s="248"/>
      <x:c r="WFH5906" s="248"/>
      <x:c r="WFI5906" s="248"/>
      <x:c r="WFJ5906" s="248"/>
      <x:c r="WFK5906" s="248"/>
      <x:c r="WFL5906" s="248"/>
      <x:c r="WFM5906" s="248"/>
      <x:c r="WFN5906" s="248"/>
      <x:c r="WFO5906" s="248"/>
      <x:c r="WFP5906" s="248"/>
      <x:c r="WFQ5906" s="248"/>
      <x:c r="WFR5906" s="248"/>
      <x:c r="WFS5906" s="248"/>
      <x:c r="WFT5906" s="248"/>
      <x:c r="WFU5906" s="248"/>
      <x:c r="WFV5906" s="248"/>
      <x:c r="WFW5906" s="248"/>
      <x:c r="WFX5906" s="248"/>
      <x:c r="WFY5906" s="248"/>
      <x:c r="WFZ5906" s="248"/>
      <x:c r="WGA5906" s="248"/>
      <x:c r="WGB5906" s="248"/>
      <x:c r="WGC5906" s="248"/>
      <x:c r="WGD5906" s="248"/>
      <x:c r="WGE5906" s="248"/>
      <x:c r="WGF5906" s="248"/>
      <x:c r="WGG5906" s="248"/>
      <x:c r="WGH5906" s="248"/>
      <x:c r="WGI5906" s="248"/>
      <x:c r="WGJ5906" s="248"/>
      <x:c r="WGK5906" s="248"/>
      <x:c r="WGL5906" s="248"/>
      <x:c r="WGM5906" s="248"/>
      <x:c r="WGN5906" s="248"/>
      <x:c r="WGO5906" s="248"/>
      <x:c r="WGP5906" s="248"/>
      <x:c r="WGQ5906" s="248"/>
      <x:c r="WGR5906" s="248"/>
      <x:c r="WGS5906" s="248"/>
      <x:c r="WGT5906" s="248"/>
      <x:c r="WGU5906" s="248"/>
      <x:c r="WGV5906" s="248"/>
      <x:c r="WGW5906" s="248"/>
      <x:c r="WGX5906" s="248"/>
      <x:c r="WGY5906" s="248"/>
      <x:c r="WGZ5906" s="248"/>
      <x:c r="WHA5906" s="248"/>
      <x:c r="WHB5906" s="248"/>
      <x:c r="WHC5906" s="248"/>
      <x:c r="WHD5906" s="248"/>
      <x:c r="WHE5906" s="248"/>
      <x:c r="WHF5906" s="248"/>
      <x:c r="WHG5906" s="248"/>
      <x:c r="WHH5906" s="248"/>
      <x:c r="WHI5906" s="248"/>
      <x:c r="WHJ5906" s="248"/>
      <x:c r="WHK5906" s="248"/>
      <x:c r="WHL5906" s="248"/>
      <x:c r="WHM5906" s="248"/>
      <x:c r="WHN5906" s="248"/>
      <x:c r="WHO5906" s="248"/>
      <x:c r="WHP5906" s="248"/>
      <x:c r="WHQ5906" s="248"/>
      <x:c r="WHR5906" s="248"/>
      <x:c r="WHS5906" s="248"/>
      <x:c r="WHT5906" s="248"/>
      <x:c r="WHU5906" s="248"/>
      <x:c r="WHV5906" s="248"/>
      <x:c r="WHW5906" s="248"/>
      <x:c r="WHX5906" s="248"/>
      <x:c r="WHY5906" s="248"/>
      <x:c r="WHZ5906" s="248"/>
      <x:c r="WIA5906" s="248"/>
      <x:c r="WIB5906" s="248"/>
      <x:c r="WIC5906" s="248"/>
      <x:c r="WID5906" s="248"/>
      <x:c r="WIE5906" s="248"/>
      <x:c r="WIF5906" s="248"/>
      <x:c r="WIG5906" s="248"/>
      <x:c r="WIH5906" s="248"/>
      <x:c r="WII5906" s="248"/>
      <x:c r="WIJ5906" s="248"/>
      <x:c r="WIK5906" s="248"/>
      <x:c r="WIL5906" s="248"/>
      <x:c r="WIM5906" s="248"/>
      <x:c r="WIN5906" s="248"/>
      <x:c r="WIO5906" s="248"/>
      <x:c r="WIP5906" s="248"/>
      <x:c r="WIQ5906" s="248"/>
      <x:c r="WIR5906" s="248"/>
      <x:c r="WIS5906" s="248"/>
      <x:c r="WIT5906" s="248"/>
      <x:c r="WIU5906" s="248"/>
      <x:c r="WIV5906" s="248"/>
      <x:c r="WIW5906" s="248"/>
      <x:c r="WIX5906" s="248"/>
      <x:c r="WIY5906" s="248"/>
      <x:c r="WIZ5906" s="248"/>
      <x:c r="WJA5906" s="248"/>
      <x:c r="WJB5906" s="248"/>
      <x:c r="WJC5906" s="248"/>
      <x:c r="WJD5906" s="248"/>
      <x:c r="WJE5906" s="248"/>
      <x:c r="WJF5906" s="248"/>
      <x:c r="WJG5906" s="248"/>
      <x:c r="WJH5906" s="248"/>
      <x:c r="WJI5906" s="248"/>
      <x:c r="WJJ5906" s="248"/>
      <x:c r="WJK5906" s="248"/>
      <x:c r="WJL5906" s="248"/>
      <x:c r="WJM5906" s="248"/>
      <x:c r="WJN5906" s="248"/>
      <x:c r="WJO5906" s="248"/>
      <x:c r="WJP5906" s="248"/>
      <x:c r="WJQ5906" s="248"/>
      <x:c r="WJR5906" s="248"/>
      <x:c r="WJS5906" s="248"/>
      <x:c r="WJT5906" s="248"/>
      <x:c r="WJU5906" s="248"/>
      <x:c r="WJV5906" s="248"/>
      <x:c r="WJW5906" s="248"/>
      <x:c r="WJX5906" s="248"/>
      <x:c r="WJY5906" s="248"/>
      <x:c r="WJZ5906" s="248"/>
      <x:c r="WKA5906" s="248"/>
      <x:c r="WKB5906" s="248"/>
      <x:c r="WKC5906" s="248"/>
      <x:c r="WKD5906" s="248"/>
      <x:c r="WKE5906" s="248"/>
      <x:c r="WKF5906" s="248"/>
      <x:c r="WKG5906" s="248"/>
      <x:c r="WKH5906" s="248"/>
      <x:c r="WKI5906" s="248"/>
      <x:c r="WKJ5906" s="248"/>
      <x:c r="WKK5906" s="248"/>
      <x:c r="WKL5906" s="248"/>
      <x:c r="WKM5906" s="248"/>
      <x:c r="WKN5906" s="248"/>
      <x:c r="WKO5906" s="248"/>
      <x:c r="WKP5906" s="248"/>
      <x:c r="WKQ5906" s="248"/>
      <x:c r="WKR5906" s="248"/>
      <x:c r="WKS5906" s="248"/>
      <x:c r="WKT5906" s="248"/>
      <x:c r="WKU5906" s="248"/>
      <x:c r="WKV5906" s="248"/>
      <x:c r="WKW5906" s="248"/>
      <x:c r="WKX5906" s="248"/>
      <x:c r="WKY5906" s="248"/>
      <x:c r="WKZ5906" s="248"/>
      <x:c r="WLA5906" s="248"/>
      <x:c r="WLB5906" s="248"/>
      <x:c r="WLC5906" s="248"/>
      <x:c r="WLD5906" s="248"/>
      <x:c r="WLE5906" s="248"/>
      <x:c r="WLF5906" s="248"/>
      <x:c r="WLG5906" s="248"/>
      <x:c r="WLH5906" s="248"/>
      <x:c r="WLI5906" s="248"/>
      <x:c r="WLJ5906" s="248"/>
      <x:c r="WLK5906" s="248"/>
      <x:c r="WLL5906" s="248"/>
      <x:c r="WLM5906" s="248"/>
      <x:c r="WLN5906" s="248"/>
      <x:c r="WLO5906" s="248"/>
      <x:c r="WLP5906" s="248"/>
      <x:c r="WLQ5906" s="248"/>
      <x:c r="WLR5906" s="248"/>
      <x:c r="WLS5906" s="248"/>
      <x:c r="WLT5906" s="248"/>
      <x:c r="WLU5906" s="248"/>
      <x:c r="WLV5906" s="248"/>
      <x:c r="WLW5906" s="248"/>
      <x:c r="WLX5906" s="248"/>
      <x:c r="WLY5906" s="248"/>
      <x:c r="WLZ5906" s="248"/>
      <x:c r="WMA5906" s="248"/>
      <x:c r="WMB5906" s="248"/>
      <x:c r="WMC5906" s="248"/>
      <x:c r="WMD5906" s="248"/>
      <x:c r="WME5906" s="248"/>
      <x:c r="WMF5906" s="248"/>
      <x:c r="WMG5906" s="248"/>
      <x:c r="WMH5906" s="248"/>
      <x:c r="WMI5906" s="248"/>
      <x:c r="WMJ5906" s="248"/>
      <x:c r="WMK5906" s="248"/>
      <x:c r="WML5906" s="248"/>
      <x:c r="WMM5906" s="248"/>
      <x:c r="WMN5906" s="248"/>
      <x:c r="WMO5906" s="248"/>
      <x:c r="WMP5906" s="248"/>
      <x:c r="WMQ5906" s="248"/>
      <x:c r="WMR5906" s="248"/>
      <x:c r="WMS5906" s="248"/>
      <x:c r="WMT5906" s="248"/>
      <x:c r="WMU5906" s="248"/>
      <x:c r="WMV5906" s="248"/>
      <x:c r="WMW5906" s="248"/>
      <x:c r="WMX5906" s="248"/>
      <x:c r="WMY5906" s="248"/>
      <x:c r="WMZ5906" s="248"/>
      <x:c r="WNA5906" s="248"/>
      <x:c r="WNB5906" s="248"/>
      <x:c r="WNC5906" s="248"/>
      <x:c r="WND5906" s="248"/>
      <x:c r="WNE5906" s="248"/>
      <x:c r="WNF5906" s="248"/>
      <x:c r="WNG5906" s="248"/>
      <x:c r="WNH5906" s="248"/>
      <x:c r="WNI5906" s="248"/>
      <x:c r="WNJ5906" s="248"/>
      <x:c r="WNK5906" s="248"/>
      <x:c r="WNL5906" s="248"/>
      <x:c r="WNM5906" s="248"/>
      <x:c r="WNN5906" s="248"/>
      <x:c r="WNO5906" s="248"/>
      <x:c r="WNP5906" s="248"/>
      <x:c r="WNQ5906" s="248"/>
      <x:c r="WNR5906" s="248"/>
      <x:c r="WNS5906" s="248"/>
      <x:c r="WNT5906" s="248"/>
      <x:c r="WNU5906" s="248"/>
      <x:c r="WNV5906" s="248"/>
      <x:c r="WNW5906" s="248"/>
      <x:c r="WNX5906" s="248"/>
      <x:c r="WNY5906" s="248"/>
      <x:c r="WNZ5906" s="248"/>
      <x:c r="WOA5906" s="248"/>
      <x:c r="WOB5906" s="248"/>
      <x:c r="WOC5906" s="248"/>
      <x:c r="WOD5906" s="248"/>
      <x:c r="WOE5906" s="248"/>
      <x:c r="WOF5906" s="248"/>
      <x:c r="WOG5906" s="248"/>
      <x:c r="WOH5906" s="248"/>
      <x:c r="WOI5906" s="248"/>
      <x:c r="WOJ5906" s="248"/>
      <x:c r="WOK5906" s="248"/>
      <x:c r="WOL5906" s="248"/>
      <x:c r="WOM5906" s="248"/>
      <x:c r="WON5906" s="248"/>
      <x:c r="WOO5906" s="248"/>
      <x:c r="WOP5906" s="248"/>
      <x:c r="WOQ5906" s="248"/>
      <x:c r="WOR5906" s="248"/>
      <x:c r="WOS5906" s="248"/>
      <x:c r="WOT5906" s="248"/>
      <x:c r="WOU5906" s="248"/>
      <x:c r="WOV5906" s="248"/>
      <x:c r="WOW5906" s="248"/>
      <x:c r="WOX5906" s="248"/>
      <x:c r="WOY5906" s="248"/>
      <x:c r="WOZ5906" s="248"/>
      <x:c r="WPA5906" s="248"/>
      <x:c r="WPB5906" s="248"/>
      <x:c r="WPC5906" s="248"/>
      <x:c r="WPD5906" s="248"/>
      <x:c r="WPE5906" s="248"/>
      <x:c r="WPF5906" s="248"/>
      <x:c r="WPG5906" s="248"/>
      <x:c r="WPH5906" s="248"/>
      <x:c r="WPI5906" s="248"/>
      <x:c r="WPJ5906" s="248"/>
      <x:c r="WPK5906" s="248"/>
      <x:c r="WPL5906" s="248"/>
      <x:c r="WPM5906" s="248"/>
      <x:c r="WPN5906" s="248"/>
      <x:c r="WPO5906" s="248"/>
      <x:c r="WPP5906" s="248"/>
      <x:c r="WPQ5906" s="248"/>
      <x:c r="WPR5906" s="248"/>
      <x:c r="WPS5906" s="248"/>
      <x:c r="WPT5906" s="248"/>
      <x:c r="WPU5906" s="248"/>
      <x:c r="WPV5906" s="248"/>
      <x:c r="WPW5906" s="248"/>
      <x:c r="WPX5906" s="248"/>
      <x:c r="WPY5906" s="248"/>
      <x:c r="WPZ5906" s="248"/>
      <x:c r="WQA5906" s="248"/>
      <x:c r="WQB5906" s="248"/>
      <x:c r="WQC5906" s="248"/>
      <x:c r="WQD5906" s="248"/>
      <x:c r="WQE5906" s="248"/>
      <x:c r="WQF5906" s="248"/>
      <x:c r="WQG5906" s="248"/>
      <x:c r="WQH5906" s="248"/>
      <x:c r="WQI5906" s="248"/>
      <x:c r="WQJ5906" s="248"/>
      <x:c r="WQK5906" s="248"/>
      <x:c r="WQL5906" s="248"/>
      <x:c r="WQM5906" s="248"/>
      <x:c r="WQN5906" s="248"/>
      <x:c r="WQO5906" s="248"/>
      <x:c r="WQP5906" s="248"/>
      <x:c r="WQQ5906" s="248"/>
      <x:c r="WQR5906" s="248"/>
      <x:c r="WQS5906" s="248"/>
      <x:c r="WQT5906" s="248"/>
      <x:c r="WQU5906" s="248"/>
      <x:c r="WQV5906" s="248"/>
      <x:c r="WQW5906" s="248"/>
      <x:c r="WQX5906" s="248"/>
      <x:c r="WQY5906" s="248"/>
      <x:c r="WQZ5906" s="248"/>
      <x:c r="WRA5906" s="248"/>
      <x:c r="WRB5906" s="248"/>
      <x:c r="WRC5906" s="248"/>
      <x:c r="WRD5906" s="248"/>
      <x:c r="WRE5906" s="248"/>
      <x:c r="WRF5906" s="248"/>
      <x:c r="WRG5906" s="248"/>
      <x:c r="WRH5906" s="248"/>
      <x:c r="WRI5906" s="248"/>
      <x:c r="WRJ5906" s="248"/>
      <x:c r="WRK5906" s="248"/>
      <x:c r="WRL5906" s="248"/>
      <x:c r="WRM5906" s="248"/>
      <x:c r="WRN5906" s="248"/>
      <x:c r="WRO5906" s="248"/>
      <x:c r="WRP5906" s="248"/>
      <x:c r="WRQ5906" s="248"/>
      <x:c r="WRR5906" s="248"/>
      <x:c r="WRS5906" s="248"/>
      <x:c r="WRT5906" s="248"/>
      <x:c r="WRU5906" s="248"/>
      <x:c r="WRV5906" s="248"/>
      <x:c r="WRW5906" s="248"/>
      <x:c r="WRX5906" s="248"/>
      <x:c r="WRY5906" s="248"/>
      <x:c r="WRZ5906" s="248"/>
      <x:c r="WSA5906" s="248"/>
      <x:c r="WSB5906" s="248"/>
      <x:c r="WSC5906" s="248"/>
      <x:c r="WSD5906" s="248"/>
      <x:c r="WSE5906" s="248"/>
      <x:c r="WSF5906" s="248"/>
      <x:c r="WSG5906" s="248"/>
      <x:c r="WSH5906" s="248"/>
      <x:c r="WSI5906" s="248"/>
      <x:c r="WSJ5906" s="248"/>
      <x:c r="WSK5906" s="248"/>
      <x:c r="WSL5906" s="248"/>
      <x:c r="WSM5906" s="248"/>
      <x:c r="WSN5906" s="248"/>
      <x:c r="WSO5906" s="248"/>
      <x:c r="WSP5906" s="248"/>
      <x:c r="WSQ5906" s="248"/>
      <x:c r="WSR5906" s="248"/>
      <x:c r="WSS5906" s="248"/>
      <x:c r="WST5906" s="248"/>
      <x:c r="WSU5906" s="248"/>
      <x:c r="WSV5906" s="248"/>
      <x:c r="WSW5906" s="248"/>
      <x:c r="WSX5906" s="248"/>
      <x:c r="WSY5906" s="248"/>
      <x:c r="WSZ5906" s="248"/>
      <x:c r="WTA5906" s="248"/>
      <x:c r="WTB5906" s="248"/>
      <x:c r="WTC5906" s="248"/>
      <x:c r="WTD5906" s="248"/>
      <x:c r="WTE5906" s="248"/>
      <x:c r="WTF5906" s="248"/>
      <x:c r="WTG5906" s="248"/>
      <x:c r="WTH5906" s="248"/>
      <x:c r="WTI5906" s="248"/>
      <x:c r="WTJ5906" s="248"/>
      <x:c r="WTK5906" s="248"/>
      <x:c r="WTL5906" s="248"/>
      <x:c r="WTM5906" s="248"/>
      <x:c r="WTN5906" s="248"/>
      <x:c r="WTO5906" s="248"/>
      <x:c r="WTP5906" s="248"/>
      <x:c r="WTQ5906" s="248"/>
      <x:c r="WTR5906" s="248"/>
      <x:c r="WTS5906" s="248"/>
      <x:c r="WTT5906" s="248"/>
      <x:c r="WTU5906" s="248"/>
      <x:c r="WTV5906" s="248"/>
      <x:c r="WTW5906" s="248"/>
      <x:c r="WTX5906" s="248"/>
      <x:c r="WTY5906" s="248"/>
      <x:c r="WTZ5906" s="248"/>
      <x:c r="WUA5906" s="248"/>
      <x:c r="WUB5906" s="248"/>
      <x:c r="WUC5906" s="248"/>
      <x:c r="WUD5906" s="248"/>
      <x:c r="WUE5906" s="248"/>
      <x:c r="WUF5906" s="248"/>
      <x:c r="WUG5906" s="248"/>
      <x:c r="WUH5906" s="248"/>
      <x:c r="WUI5906" s="248"/>
      <x:c r="WUJ5906" s="248"/>
      <x:c r="WUK5906" s="248"/>
      <x:c r="WUL5906" s="248"/>
      <x:c r="WUM5906" s="248"/>
      <x:c r="WUN5906" s="248"/>
      <x:c r="WUO5906" s="248"/>
      <x:c r="WUP5906" s="248"/>
      <x:c r="WUQ5906" s="248"/>
      <x:c r="WUR5906" s="248"/>
      <x:c r="WUS5906" s="248"/>
      <x:c r="WUT5906" s="248"/>
      <x:c r="WUU5906" s="248"/>
      <x:c r="WUV5906" s="248"/>
      <x:c r="WUW5906" s="248"/>
      <x:c r="WUX5906" s="248"/>
      <x:c r="WUY5906" s="248"/>
      <x:c r="WUZ5906" s="248"/>
      <x:c r="WVA5906" s="248"/>
      <x:c r="WVB5906" s="248"/>
      <x:c r="WVC5906" s="248"/>
      <x:c r="WVD5906" s="248"/>
      <x:c r="WVE5906" s="248"/>
      <x:c r="WVF5906" s="248"/>
      <x:c r="WVG5906" s="248"/>
      <x:c r="WVH5906" s="248"/>
      <x:c r="WVI5906" s="248"/>
      <x:c r="WVJ5906" s="248"/>
      <x:c r="WVK5906" s="248"/>
      <x:c r="WVL5906" s="248"/>
      <x:c r="WVM5906" s="248"/>
      <x:c r="WVN5906" s="248"/>
      <x:c r="WVO5906" s="248"/>
      <x:c r="WVP5906" s="248"/>
      <x:c r="WVQ5906" s="248"/>
      <x:c r="WVR5906" s="248"/>
      <x:c r="WVS5906" s="248"/>
      <x:c r="WVT5906" s="248"/>
      <x:c r="WVU5906" s="248"/>
      <x:c r="WVV5906" s="248"/>
      <x:c r="WVW5906" s="248"/>
      <x:c r="WVX5906" s="248"/>
      <x:c r="WVY5906" s="248"/>
      <x:c r="WVZ5906" s="248"/>
      <x:c r="WWA5906" s="248"/>
      <x:c r="WWB5906" s="248"/>
      <x:c r="WWC5906" s="248"/>
      <x:c r="WWD5906" s="248"/>
      <x:c r="WWE5906" s="248"/>
      <x:c r="WWF5906" s="248"/>
      <x:c r="WWG5906" s="248"/>
      <x:c r="WWH5906" s="248"/>
      <x:c r="WWI5906" s="248"/>
      <x:c r="WWJ5906" s="248"/>
      <x:c r="WWK5906" s="248"/>
      <x:c r="WWL5906" s="248"/>
      <x:c r="WWM5906" s="248"/>
      <x:c r="WWN5906" s="248"/>
      <x:c r="WWO5906" s="248"/>
      <x:c r="WWP5906" s="248"/>
      <x:c r="WWQ5906" s="248"/>
      <x:c r="WWR5906" s="248"/>
      <x:c r="WWS5906" s="248"/>
      <x:c r="WWT5906" s="248"/>
      <x:c r="WWU5906" s="248"/>
      <x:c r="WWV5906" s="248"/>
      <x:c r="WWW5906" s="248"/>
      <x:c r="WWX5906" s="248"/>
      <x:c r="WWY5906" s="248"/>
      <x:c r="WWZ5906" s="248"/>
      <x:c r="WXA5906" s="248"/>
      <x:c r="WXB5906" s="248"/>
      <x:c r="WXC5906" s="248"/>
      <x:c r="WXD5906" s="248"/>
      <x:c r="WXE5906" s="248"/>
      <x:c r="WXF5906" s="248"/>
      <x:c r="WXG5906" s="248"/>
      <x:c r="WXH5906" s="248"/>
      <x:c r="WXI5906" s="248"/>
      <x:c r="WXJ5906" s="248"/>
      <x:c r="WXK5906" s="248"/>
      <x:c r="WXL5906" s="248"/>
      <x:c r="WXM5906" s="248"/>
      <x:c r="WXN5906" s="248"/>
      <x:c r="WXO5906" s="248"/>
      <x:c r="WXP5906" s="248"/>
      <x:c r="WXQ5906" s="248"/>
      <x:c r="WXR5906" s="248"/>
      <x:c r="WXS5906" s="248"/>
      <x:c r="WXT5906" s="248"/>
      <x:c r="WXU5906" s="248"/>
      <x:c r="WXV5906" s="248"/>
      <x:c r="WXW5906" s="248"/>
      <x:c r="WXX5906" s="248"/>
      <x:c r="WXY5906" s="248"/>
      <x:c r="WXZ5906" s="248"/>
      <x:c r="WYA5906" s="248"/>
      <x:c r="WYB5906" s="248"/>
      <x:c r="WYC5906" s="248"/>
      <x:c r="WYD5906" s="248"/>
      <x:c r="WYE5906" s="248"/>
      <x:c r="WYF5906" s="248"/>
      <x:c r="WYG5906" s="248"/>
      <x:c r="WYH5906" s="248"/>
      <x:c r="WYI5906" s="248"/>
      <x:c r="WYJ5906" s="248"/>
      <x:c r="WYK5906" s="248"/>
      <x:c r="WYL5906" s="248"/>
      <x:c r="WYM5906" s="248"/>
      <x:c r="WYN5906" s="248"/>
      <x:c r="WYO5906" s="248"/>
      <x:c r="WYP5906" s="248"/>
      <x:c r="WYQ5906" s="248"/>
      <x:c r="WYR5906" s="248"/>
      <x:c r="WYS5906" s="248"/>
      <x:c r="WYT5906" s="248"/>
      <x:c r="WYU5906" s="248"/>
      <x:c r="WYV5906" s="248"/>
      <x:c r="WYW5906" s="248"/>
      <x:c r="WYX5906" s="248"/>
      <x:c r="WYY5906" s="248"/>
      <x:c r="WYZ5906" s="248"/>
      <x:c r="WZA5906" s="248"/>
      <x:c r="WZB5906" s="248"/>
      <x:c r="WZC5906" s="248"/>
      <x:c r="WZD5906" s="248"/>
      <x:c r="WZE5906" s="248"/>
      <x:c r="WZF5906" s="248"/>
      <x:c r="WZG5906" s="248"/>
      <x:c r="WZH5906" s="248"/>
      <x:c r="WZI5906" s="248"/>
      <x:c r="WZJ5906" s="248"/>
      <x:c r="WZK5906" s="248"/>
      <x:c r="WZL5906" s="248"/>
      <x:c r="WZM5906" s="248"/>
      <x:c r="WZN5906" s="248"/>
      <x:c r="WZO5906" s="248"/>
      <x:c r="WZP5906" s="248"/>
      <x:c r="WZQ5906" s="248"/>
      <x:c r="WZR5906" s="248"/>
      <x:c r="WZS5906" s="248"/>
      <x:c r="WZT5906" s="248"/>
      <x:c r="WZU5906" s="248"/>
      <x:c r="WZV5906" s="248"/>
      <x:c r="WZW5906" s="248"/>
      <x:c r="WZX5906" s="248"/>
      <x:c r="WZY5906" s="248"/>
      <x:c r="WZZ5906" s="248"/>
      <x:c r="XAA5906" s="248"/>
      <x:c r="XAB5906" s="248"/>
      <x:c r="XAC5906" s="248"/>
      <x:c r="XAD5906" s="248"/>
      <x:c r="XAE5906" s="248"/>
      <x:c r="XAF5906" s="248"/>
      <x:c r="XAG5906" s="248"/>
      <x:c r="XAH5906" s="248"/>
      <x:c r="XAI5906" s="248"/>
      <x:c r="XAJ5906" s="248"/>
      <x:c r="XAK5906" s="248"/>
      <x:c r="XAL5906" s="248"/>
      <x:c r="XAM5906" s="248"/>
      <x:c r="XAN5906" s="248"/>
      <x:c r="XAO5906" s="248"/>
      <x:c r="XAP5906" s="248"/>
      <x:c r="XAQ5906" s="248"/>
      <x:c r="XAR5906" s="248"/>
      <x:c r="XAS5906" s="248"/>
      <x:c r="XAT5906" s="248"/>
      <x:c r="XAU5906" s="248"/>
      <x:c r="XAV5906" s="248"/>
      <x:c r="XAW5906" s="248"/>
      <x:c r="XAX5906" s="248"/>
      <x:c r="XAY5906" s="248"/>
      <x:c r="XAZ5906" s="248"/>
      <x:c r="XBA5906" s="248"/>
      <x:c r="XBB5906" s="248"/>
      <x:c r="XBC5906" s="248"/>
      <x:c r="XBD5906" s="248"/>
      <x:c r="XBE5906" s="248"/>
      <x:c r="XBF5906" s="248"/>
      <x:c r="XBG5906" s="248"/>
      <x:c r="XBH5906" s="248"/>
      <x:c r="XBI5906" s="248"/>
      <x:c r="XBJ5906" s="248"/>
      <x:c r="XBK5906" s="248"/>
      <x:c r="XBL5906" s="248"/>
      <x:c r="XBM5906" s="248"/>
      <x:c r="XBN5906" s="248"/>
      <x:c r="XBO5906" s="248"/>
      <x:c r="XBP5906" s="248"/>
      <x:c r="XBQ5906" s="248"/>
      <x:c r="XBR5906" s="248"/>
      <x:c r="XBS5906" s="248"/>
      <x:c r="XBT5906" s="248"/>
      <x:c r="XBU5906" s="248"/>
      <x:c r="XBV5906" s="248"/>
      <x:c r="XBW5906" s="248"/>
      <x:c r="XBX5906" s="248"/>
      <x:c r="XBY5906" s="248"/>
      <x:c r="XBZ5906" s="248"/>
      <x:c r="XCA5906" s="248"/>
      <x:c r="XCB5906" s="248"/>
      <x:c r="XCC5906" s="248"/>
      <x:c r="XCD5906" s="248"/>
      <x:c r="XCE5906" s="248"/>
      <x:c r="XCF5906" s="248"/>
      <x:c r="XCG5906" s="248"/>
      <x:c r="XCH5906" s="248"/>
      <x:c r="XCI5906" s="248"/>
      <x:c r="XCJ5906" s="248"/>
      <x:c r="XCK5906" s="248"/>
      <x:c r="XCL5906" s="248"/>
      <x:c r="XCM5906" s="248"/>
      <x:c r="XCN5906" s="248"/>
      <x:c r="XCO5906" s="248"/>
      <x:c r="XCP5906" s="248"/>
      <x:c r="XCQ5906" s="248"/>
      <x:c r="XCR5906" s="248"/>
      <x:c r="XCS5906" s="248"/>
      <x:c r="XCT5906" s="248"/>
      <x:c r="XCU5906" s="248"/>
      <x:c r="XCV5906" s="248"/>
      <x:c r="XCW5906" s="248"/>
      <x:c r="XCX5906" s="248"/>
      <x:c r="XCY5906" s="248"/>
      <x:c r="XCZ5906" s="248"/>
      <x:c r="XDA5906" s="248"/>
      <x:c r="XDB5906" s="248"/>
      <x:c r="XDC5906" s="248"/>
      <x:c r="XDD5906" s="248"/>
      <x:c r="XDE5906" s="248"/>
      <x:c r="XDF5906" s="248"/>
      <x:c r="XDG5906" s="248"/>
      <x:c r="XDH5906" s="248"/>
      <x:c r="XDI5906" s="248"/>
      <x:c r="XDJ5906" s="248"/>
      <x:c r="XDK5906" s="248"/>
      <x:c r="XDL5906" s="248"/>
      <x:c r="XDM5906" s="248"/>
      <x:c r="XDN5906" s="248"/>
      <x:c r="XDO5906" s="248"/>
      <x:c r="XDP5906" s="248"/>
      <x:c r="XDQ5906" s="248"/>
      <x:c r="XDR5906" s="248"/>
      <x:c r="XDS5906" s="248"/>
      <x:c r="XDT5906" s="248"/>
      <x:c r="XDU5906" s="248"/>
      <x:c r="XDV5906" s="248"/>
      <x:c r="XDW5906" s="248"/>
      <x:c r="XDX5906" s="248"/>
      <x:c r="XDY5906" s="248"/>
      <x:c r="XDZ5906" s="248"/>
      <x:c r="XEA5906" s="248"/>
      <x:c r="XEB5906" s="248"/>
      <x:c r="XEC5906" s="248"/>
      <x:c r="XED5906" s="248"/>
      <x:c r="XEE5906" s="248"/>
      <x:c r="XEF5906" s="248"/>
      <x:c r="XEG5906" s="248"/>
      <x:c r="XEH5906" s="248"/>
      <x:c r="XEI5906" s="248"/>
      <x:c r="XEJ5906" s="248"/>
      <x:c r="XEK5906" s="248"/>
      <x:c r="XEL5906" s="248"/>
      <x:c r="XEM5906" s="248"/>
      <x:c r="XEN5906" s="248"/>
      <x:c r="XEO5906" s="248"/>
      <x:c r="XEP5906" s="248"/>
      <x:c r="XEQ5906" s="248"/>
      <x:c r="XER5906" s="248"/>
      <x:c r="XES5906" s="248"/>
      <x:c r="XET5906" s="248"/>
      <x:c r="XEU5906" s="248"/>
      <x:c r="XEV5906" s="248"/>
      <x:c r="XEW5906" s="248"/>
      <x:c r="XEX5906" s="248"/>
      <x:c r="XEY5906" s="248"/>
      <x:c r="XEZ5906" s="248"/>
      <x:c r="XFA5906" s="248"/>
      <x:c r="XFB5906" s="248"/>
      <x:c r="XFC5906" s="248"/>
      <x:c r="XFD5906" s="248"/>
    </x:row>
    <x:row r="5907" spans="1:16384" s="1" customFormat="1">
      <x:c r="A5907" s="248">
        <x:v>469466</x:v>
      </x:c>
      <x:c r="B5907" s="248">
        <x:v>1380</x:v>
      </x:c>
      <x:c r="C5907" s="248">
        <x:f>267/30</x:f>
        <x:v>8.9</x:v>
      </x:c>
      <x:c r="D5907" s="248"/>
      <x:c r="E5907" s="248"/>
      <x:c r="F5907" s="248"/>
      <x:c r="G5907" s="248">
        <x:v>1</x:v>
      </x:c>
      <x:c r="H5907" s="248"/>
      <x:c r="I5907" s="248" t="s">
        <x:v>746</x:v>
      </x:c>
      <x:c r="J5907" s="248"/>
      <x:c r="K5907" s="248"/>
      <x:c r="L5907" s="248"/>
      <x:c r="M5907" s="248"/>
      <x:c r="N5907" s="248"/>
      <x:c r="O5907" s="248"/>
      <x:c r="P5907" s="248"/>
      <x:c r="Q5907" s="248"/>
      <x:c r="R5907" s="248"/>
      <x:c r="S5907" s="248"/>
      <x:c r="T5907" s="248"/>
      <x:c r="U5907" s="248"/>
      <x:c r="V5907" s="248"/>
      <x:c r="W5907" s="248"/>
      <x:c r="X5907" s="248"/>
      <x:c r="Y5907" s="248"/>
      <x:c r="Z5907" s="248"/>
      <x:c r="AA5907" s="248"/>
      <x:c r="AB5907" s="248"/>
      <x:c r="AC5907" s="248"/>
      <x:c r="AD5907" s="248"/>
      <x:c r="AE5907" s="248"/>
      <x:c r="AF5907" s="248"/>
      <x:c r="AG5907" s="248">
        <x:v>2</x:v>
      </x:c>
      <x:c r="AH5907" s="248"/>
      <x:c r="AI5907" s="248"/>
      <x:c r="AJ5907" s="248"/>
      <x:c r="AK5907" s="248"/>
      <x:c r="AL5907" s="248"/>
      <x:c r="AM5907" s="248"/>
      <x:c r="AN5907" s="248"/>
      <x:c r="AO5907" s="248"/>
      <x:c r="AP5907" s="248"/>
      <x:c r="AQ5907" s="248"/>
      <x:c r="AR5907" s="248"/>
      <x:c r="AS5907" s="248"/>
      <x:c r="AT5907" s="248"/>
      <x:c r="AU5907" s="248"/>
      <x:c r="AV5907" s="248"/>
      <x:c r="AW5907" s="248"/>
      <x:c r="AX5907" s="248"/>
      <x:c r="AY5907" s="248"/>
      <x:c r="AZ5907" s="248"/>
      <x:c r="BA5907" s="248"/>
      <x:c r="BB5907" s="248"/>
      <x:c r="BC5907" s="248"/>
      <x:c r="BD5907" s="248"/>
      <x:c r="BE5907" s="248"/>
      <x:c r="BF5907" s="248"/>
      <x:c r="BG5907" s="248"/>
      <x:c r="BH5907" s="248"/>
      <x:c r="BI5907" s="248"/>
      <x:c r="BJ5907" s="248"/>
      <x:c r="BK5907" s="248"/>
      <x:c r="BL5907" s="248"/>
      <x:c r="BM5907" s="248"/>
      <x:c r="BN5907" s="248"/>
      <x:c r="BO5907" s="248"/>
      <x:c r="BP5907" s="248"/>
      <x:c r="BQ5907" s="248"/>
      <x:c r="BR5907" s="248"/>
      <x:c r="BS5907" s="248"/>
      <x:c r="BT5907" s="248"/>
      <x:c r="BU5907" s="248"/>
      <x:c r="BV5907" s="248"/>
      <x:c r="BW5907" s="248"/>
      <x:c r="BX5907" s="248"/>
      <x:c r="BY5907" s="248"/>
      <x:c r="BZ5907" s="248"/>
      <x:c r="CA5907" s="248"/>
      <x:c r="CB5907" s="248"/>
      <x:c r="CC5907" s="248"/>
      <x:c r="CD5907" s="248"/>
      <x:c r="CE5907" s="248"/>
      <x:c r="CF5907" s="248"/>
      <x:c r="CG5907" s="248"/>
      <x:c r="CH5907" s="248"/>
      <x:c r="CI5907" s="248"/>
      <x:c r="CJ5907" s="248"/>
      <x:c r="CK5907" s="248"/>
      <x:c r="CL5907" s="248"/>
      <x:c r="CM5907" s="248"/>
      <x:c r="CN5907" s="248"/>
      <x:c r="CO5907" s="248"/>
      <x:c r="CP5907" s="248"/>
      <x:c r="CQ5907" s="248"/>
      <x:c r="CR5907" s="248"/>
      <x:c r="CS5907" s="248"/>
      <x:c r="CT5907" s="248"/>
      <x:c r="CU5907" s="248"/>
      <x:c r="CV5907" s="248"/>
      <x:c r="CW5907" s="248"/>
      <x:c r="CX5907" s="248"/>
      <x:c r="CY5907" s="248"/>
      <x:c r="CZ5907" s="248"/>
      <x:c r="DA5907" s="248"/>
      <x:c r="DB5907" s="248"/>
      <x:c r="DC5907" s="248"/>
      <x:c r="DD5907" s="248"/>
      <x:c r="DE5907" s="248"/>
      <x:c r="DF5907" s="248"/>
      <x:c r="DG5907" s="248"/>
      <x:c r="DH5907" s="248"/>
      <x:c r="DI5907" s="248"/>
      <x:c r="DJ5907" s="248"/>
      <x:c r="DK5907" s="248"/>
      <x:c r="DL5907" s="248"/>
      <x:c r="DM5907" s="248"/>
      <x:c r="DN5907" s="248"/>
      <x:c r="DO5907" s="248"/>
      <x:c r="DP5907" s="248"/>
      <x:c r="DQ5907" s="248"/>
      <x:c r="DR5907" s="248"/>
      <x:c r="DS5907" s="248"/>
      <x:c r="DT5907" s="248"/>
      <x:c r="DU5907" s="248"/>
      <x:c r="DV5907" s="248"/>
      <x:c r="DW5907" s="248"/>
      <x:c r="DX5907" s="248"/>
      <x:c r="DY5907" s="248"/>
      <x:c r="DZ5907" s="248"/>
      <x:c r="EA5907" s="248"/>
      <x:c r="EB5907" s="248"/>
      <x:c r="EC5907" s="248"/>
      <x:c r="ED5907" s="248"/>
      <x:c r="EE5907" s="248"/>
      <x:c r="EF5907" s="248"/>
      <x:c r="EG5907" s="248"/>
      <x:c r="EH5907" s="248"/>
      <x:c r="EI5907" s="248"/>
      <x:c r="EJ5907" s="248"/>
      <x:c r="EK5907" s="248"/>
      <x:c r="EL5907" s="248"/>
      <x:c r="EM5907" s="248"/>
      <x:c r="EN5907" s="248"/>
      <x:c r="EO5907" s="248"/>
      <x:c r="EP5907" s="248"/>
      <x:c r="EQ5907" s="248"/>
      <x:c r="ER5907" s="248"/>
      <x:c r="ES5907" s="248"/>
      <x:c r="ET5907" s="248"/>
      <x:c r="EU5907" s="248"/>
      <x:c r="EV5907" s="248"/>
      <x:c r="EW5907" s="248"/>
      <x:c r="EX5907" s="248"/>
      <x:c r="EY5907" s="248"/>
      <x:c r="EZ5907" s="248"/>
      <x:c r="FA5907" s="248"/>
      <x:c r="FB5907" s="248"/>
      <x:c r="FC5907" s="248"/>
      <x:c r="FD5907" s="248"/>
      <x:c r="FE5907" s="248"/>
      <x:c r="FF5907" s="248"/>
      <x:c r="FG5907" s="248"/>
      <x:c r="FH5907" s="248"/>
      <x:c r="FI5907" s="248"/>
      <x:c r="FJ5907" s="248"/>
      <x:c r="FK5907" s="248"/>
      <x:c r="FL5907" s="248"/>
      <x:c r="FM5907" s="248"/>
      <x:c r="FN5907" s="248"/>
      <x:c r="FO5907" s="248"/>
      <x:c r="FP5907" s="248"/>
      <x:c r="FQ5907" s="248"/>
      <x:c r="FR5907" s="248"/>
      <x:c r="FS5907" s="248"/>
      <x:c r="FT5907" s="248"/>
      <x:c r="FU5907" s="248"/>
      <x:c r="FV5907" s="248"/>
      <x:c r="FW5907" s="248"/>
      <x:c r="FX5907" s="248"/>
      <x:c r="FY5907" s="248"/>
      <x:c r="FZ5907" s="248"/>
      <x:c r="GA5907" s="248"/>
      <x:c r="GB5907" s="248"/>
      <x:c r="GC5907" s="248"/>
      <x:c r="GD5907" s="248"/>
      <x:c r="GE5907" s="248"/>
      <x:c r="GF5907" s="248"/>
      <x:c r="GG5907" s="248"/>
      <x:c r="GH5907" s="248"/>
      <x:c r="GI5907" s="248"/>
      <x:c r="GJ5907" s="248"/>
      <x:c r="GK5907" s="248"/>
      <x:c r="GL5907" s="248"/>
      <x:c r="GM5907" s="248"/>
      <x:c r="GN5907" s="248"/>
      <x:c r="GO5907" s="248"/>
      <x:c r="GP5907" s="248"/>
      <x:c r="GQ5907" s="248"/>
      <x:c r="GR5907" s="248"/>
      <x:c r="GS5907" s="248"/>
      <x:c r="GT5907" s="248"/>
      <x:c r="GU5907" s="248"/>
      <x:c r="GV5907" s="248"/>
      <x:c r="GW5907" s="248"/>
      <x:c r="GX5907" s="248"/>
      <x:c r="GY5907" s="248"/>
      <x:c r="GZ5907" s="248"/>
      <x:c r="HA5907" s="248"/>
      <x:c r="HB5907" s="248"/>
      <x:c r="HC5907" s="248"/>
      <x:c r="HD5907" s="248"/>
      <x:c r="HE5907" s="248"/>
      <x:c r="HF5907" s="248"/>
      <x:c r="HG5907" s="248"/>
      <x:c r="HH5907" s="248"/>
      <x:c r="HI5907" s="248"/>
      <x:c r="HJ5907" s="248"/>
      <x:c r="HK5907" s="248"/>
      <x:c r="HL5907" s="248"/>
      <x:c r="HM5907" s="248"/>
      <x:c r="HN5907" s="248"/>
      <x:c r="HO5907" s="248"/>
      <x:c r="HP5907" s="248"/>
      <x:c r="HQ5907" s="248"/>
      <x:c r="HR5907" s="248"/>
      <x:c r="HS5907" s="248"/>
      <x:c r="HT5907" s="248"/>
      <x:c r="HU5907" s="248"/>
      <x:c r="HV5907" s="248"/>
      <x:c r="HW5907" s="248"/>
      <x:c r="HX5907" s="248"/>
      <x:c r="HY5907" s="248"/>
      <x:c r="HZ5907" s="248"/>
      <x:c r="IA5907" s="248"/>
      <x:c r="IB5907" s="248"/>
      <x:c r="IC5907" s="248"/>
      <x:c r="ID5907" s="248"/>
      <x:c r="IE5907" s="248"/>
      <x:c r="IF5907" s="248"/>
      <x:c r="IG5907" s="248"/>
      <x:c r="IH5907" s="248"/>
      <x:c r="II5907" s="248"/>
      <x:c r="IJ5907" s="248"/>
      <x:c r="IK5907" s="248"/>
      <x:c r="IL5907" s="248"/>
      <x:c r="IM5907" s="248"/>
      <x:c r="IN5907" s="248"/>
      <x:c r="IO5907" s="248"/>
      <x:c r="IP5907" s="248"/>
      <x:c r="IQ5907" s="248"/>
      <x:c r="IR5907" s="248"/>
      <x:c r="IS5907" s="248"/>
      <x:c r="IT5907" s="248"/>
      <x:c r="IU5907" s="248"/>
      <x:c r="IV5907" s="248"/>
      <x:c r="IW5907" s="248"/>
      <x:c r="IX5907" s="248"/>
      <x:c r="IY5907" s="248"/>
      <x:c r="IZ5907" s="248"/>
      <x:c r="JA5907" s="248"/>
      <x:c r="JB5907" s="248"/>
      <x:c r="JC5907" s="248"/>
      <x:c r="JD5907" s="248"/>
      <x:c r="JE5907" s="248"/>
      <x:c r="JF5907" s="248"/>
      <x:c r="JG5907" s="248"/>
      <x:c r="JH5907" s="248"/>
      <x:c r="JI5907" s="248"/>
      <x:c r="JJ5907" s="248"/>
      <x:c r="JK5907" s="248"/>
      <x:c r="JL5907" s="248"/>
      <x:c r="JM5907" s="248"/>
      <x:c r="JN5907" s="248"/>
      <x:c r="JO5907" s="248"/>
      <x:c r="JP5907" s="248"/>
      <x:c r="JQ5907" s="248"/>
      <x:c r="JR5907" s="248"/>
      <x:c r="JS5907" s="248"/>
      <x:c r="JT5907" s="248"/>
      <x:c r="JU5907" s="248"/>
      <x:c r="JV5907" s="248"/>
      <x:c r="JW5907" s="248"/>
      <x:c r="JX5907" s="248"/>
      <x:c r="JY5907" s="248"/>
      <x:c r="JZ5907" s="248"/>
      <x:c r="KA5907" s="248"/>
      <x:c r="KB5907" s="248"/>
      <x:c r="KC5907" s="248"/>
      <x:c r="KD5907" s="248"/>
      <x:c r="KE5907" s="248"/>
      <x:c r="KF5907" s="248"/>
      <x:c r="KG5907" s="248"/>
      <x:c r="KH5907" s="248"/>
      <x:c r="KI5907" s="248"/>
      <x:c r="KJ5907" s="248"/>
      <x:c r="KK5907" s="248"/>
      <x:c r="KL5907" s="248"/>
      <x:c r="KM5907" s="248"/>
      <x:c r="KN5907" s="248"/>
      <x:c r="KO5907" s="248"/>
      <x:c r="KP5907" s="248"/>
      <x:c r="KQ5907" s="248"/>
      <x:c r="KR5907" s="248"/>
      <x:c r="KS5907" s="248"/>
      <x:c r="KT5907" s="248"/>
      <x:c r="KU5907" s="248"/>
      <x:c r="KV5907" s="248"/>
      <x:c r="KW5907" s="248"/>
      <x:c r="KX5907" s="248"/>
      <x:c r="KY5907" s="248"/>
      <x:c r="KZ5907" s="248"/>
      <x:c r="LA5907" s="248"/>
      <x:c r="LB5907" s="248"/>
      <x:c r="LC5907" s="248"/>
      <x:c r="LD5907" s="248"/>
      <x:c r="LE5907" s="248"/>
      <x:c r="LF5907" s="248"/>
      <x:c r="LG5907" s="248"/>
      <x:c r="LH5907" s="248"/>
      <x:c r="LI5907" s="248"/>
      <x:c r="LJ5907" s="248"/>
      <x:c r="LK5907" s="248"/>
      <x:c r="LL5907" s="248"/>
      <x:c r="LM5907" s="248"/>
      <x:c r="LN5907" s="248"/>
      <x:c r="LO5907" s="248"/>
      <x:c r="LP5907" s="248"/>
      <x:c r="LQ5907" s="248"/>
      <x:c r="LR5907" s="248"/>
      <x:c r="LS5907" s="248"/>
      <x:c r="LT5907" s="248"/>
      <x:c r="LU5907" s="248"/>
      <x:c r="LV5907" s="248"/>
      <x:c r="LW5907" s="248"/>
      <x:c r="LX5907" s="248"/>
      <x:c r="LY5907" s="248"/>
      <x:c r="LZ5907" s="248"/>
      <x:c r="MA5907" s="248"/>
      <x:c r="MB5907" s="248"/>
      <x:c r="MC5907" s="248"/>
      <x:c r="MD5907" s="248"/>
      <x:c r="ME5907" s="248"/>
      <x:c r="MF5907" s="248"/>
      <x:c r="MG5907" s="248"/>
      <x:c r="MH5907" s="248"/>
      <x:c r="MI5907" s="248"/>
      <x:c r="MJ5907" s="248"/>
      <x:c r="MK5907" s="248"/>
      <x:c r="ML5907" s="248"/>
      <x:c r="MM5907" s="248"/>
      <x:c r="MN5907" s="248"/>
      <x:c r="MO5907" s="248"/>
      <x:c r="MP5907" s="248"/>
      <x:c r="MQ5907" s="248"/>
      <x:c r="MR5907" s="248"/>
      <x:c r="MS5907" s="248"/>
      <x:c r="MT5907" s="248"/>
      <x:c r="MU5907" s="248"/>
      <x:c r="MV5907" s="248"/>
      <x:c r="MW5907" s="248"/>
      <x:c r="MX5907" s="248"/>
      <x:c r="MY5907" s="248"/>
      <x:c r="MZ5907" s="248"/>
      <x:c r="NA5907" s="248"/>
      <x:c r="NB5907" s="248"/>
      <x:c r="NC5907" s="248"/>
      <x:c r="ND5907" s="248"/>
      <x:c r="NE5907" s="248"/>
      <x:c r="NF5907" s="248"/>
      <x:c r="NG5907" s="248"/>
      <x:c r="NH5907" s="248"/>
      <x:c r="NI5907" s="248"/>
      <x:c r="NJ5907" s="248"/>
      <x:c r="NK5907" s="248"/>
      <x:c r="NL5907" s="248"/>
      <x:c r="NM5907" s="248"/>
      <x:c r="NN5907" s="248"/>
      <x:c r="NO5907" s="248"/>
      <x:c r="NP5907" s="248"/>
      <x:c r="NQ5907" s="248"/>
      <x:c r="NR5907" s="248"/>
      <x:c r="NS5907" s="248"/>
      <x:c r="NT5907" s="248"/>
      <x:c r="NU5907" s="248"/>
      <x:c r="NV5907" s="248"/>
      <x:c r="NW5907" s="248"/>
      <x:c r="NX5907" s="248"/>
      <x:c r="NY5907" s="248"/>
      <x:c r="NZ5907" s="248"/>
      <x:c r="OA5907" s="248"/>
      <x:c r="OB5907" s="248"/>
      <x:c r="OC5907" s="248"/>
      <x:c r="OD5907" s="248"/>
      <x:c r="OE5907" s="248"/>
      <x:c r="OF5907" s="248"/>
      <x:c r="OG5907" s="248"/>
      <x:c r="OH5907" s="248"/>
      <x:c r="OI5907" s="248"/>
      <x:c r="OJ5907" s="248"/>
      <x:c r="OK5907" s="248"/>
      <x:c r="OL5907" s="248"/>
      <x:c r="OM5907" s="248"/>
      <x:c r="ON5907" s="248"/>
      <x:c r="OO5907" s="248"/>
      <x:c r="OP5907" s="248"/>
      <x:c r="OQ5907" s="248"/>
      <x:c r="OR5907" s="248"/>
      <x:c r="OS5907" s="248"/>
      <x:c r="OT5907" s="248"/>
      <x:c r="OU5907" s="248"/>
      <x:c r="OV5907" s="248"/>
      <x:c r="OW5907" s="248"/>
      <x:c r="OX5907" s="248"/>
      <x:c r="OY5907" s="248"/>
      <x:c r="OZ5907" s="248"/>
      <x:c r="PA5907" s="248"/>
      <x:c r="PB5907" s="248"/>
      <x:c r="PC5907" s="248"/>
      <x:c r="PD5907" s="248"/>
      <x:c r="PE5907" s="248"/>
      <x:c r="PF5907" s="248"/>
      <x:c r="PG5907" s="248"/>
      <x:c r="PH5907" s="248"/>
      <x:c r="PI5907" s="248"/>
      <x:c r="PJ5907" s="248"/>
      <x:c r="PK5907" s="248"/>
      <x:c r="PL5907" s="248"/>
      <x:c r="PM5907" s="248"/>
      <x:c r="PN5907" s="248"/>
      <x:c r="PO5907" s="248"/>
      <x:c r="PP5907" s="248"/>
      <x:c r="PQ5907" s="248"/>
      <x:c r="PR5907" s="248"/>
      <x:c r="PS5907" s="248"/>
      <x:c r="PT5907" s="248"/>
      <x:c r="PU5907" s="248"/>
      <x:c r="PV5907" s="248"/>
      <x:c r="PW5907" s="248"/>
      <x:c r="PX5907" s="248"/>
      <x:c r="PY5907" s="248"/>
      <x:c r="PZ5907" s="248"/>
      <x:c r="QA5907" s="248"/>
      <x:c r="QB5907" s="248"/>
      <x:c r="QC5907" s="248"/>
      <x:c r="QD5907" s="248"/>
      <x:c r="QE5907" s="248"/>
      <x:c r="QF5907" s="248"/>
      <x:c r="QG5907" s="248"/>
      <x:c r="QH5907" s="248"/>
      <x:c r="QI5907" s="248"/>
      <x:c r="QJ5907" s="248"/>
      <x:c r="QK5907" s="248"/>
      <x:c r="QL5907" s="248"/>
      <x:c r="QM5907" s="248"/>
      <x:c r="QN5907" s="248"/>
      <x:c r="QO5907" s="248"/>
      <x:c r="QP5907" s="248"/>
      <x:c r="QQ5907" s="248"/>
      <x:c r="QR5907" s="248"/>
      <x:c r="QS5907" s="248"/>
      <x:c r="QT5907" s="248"/>
      <x:c r="QU5907" s="248"/>
      <x:c r="QV5907" s="248"/>
      <x:c r="QW5907" s="248"/>
      <x:c r="QX5907" s="248"/>
      <x:c r="QY5907" s="248"/>
      <x:c r="QZ5907" s="248"/>
      <x:c r="RA5907" s="248"/>
      <x:c r="RB5907" s="248"/>
      <x:c r="RC5907" s="248"/>
      <x:c r="RD5907" s="248"/>
      <x:c r="RE5907" s="248"/>
      <x:c r="RF5907" s="248"/>
      <x:c r="RG5907" s="248"/>
      <x:c r="RH5907" s="248"/>
      <x:c r="RI5907" s="248"/>
      <x:c r="RJ5907" s="248"/>
      <x:c r="RK5907" s="248"/>
      <x:c r="RL5907" s="248"/>
      <x:c r="RM5907" s="248"/>
      <x:c r="RN5907" s="248"/>
      <x:c r="RO5907" s="248"/>
      <x:c r="RP5907" s="248"/>
      <x:c r="RQ5907" s="248"/>
      <x:c r="RR5907" s="248"/>
      <x:c r="RS5907" s="248"/>
      <x:c r="RT5907" s="248"/>
      <x:c r="RU5907" s="248"/>
      <x:c r="RV5907" s="248"/>
      <x:c r="RW5907" s="248"/>
      <x:c r="RX5907" s="248"/>
      <x:c r="RY5907" s="248"/>
      <x:c r="RZ5907" s="248"/>
      <x:c r="SA5907" s="248"/>
      <x:c r="SB5907" s="248"/>
      <x:c r="SC5907" s="248"/>
      <x:c r="SD5907" s="248"/>
      <x:c r="SE5907" s="248"/>
      <x:c r="SF5907" s="248"/>
      <x:c r="SG5907" s="248"/>
      <x:c r="SH5907" s="248"/>
      <x:c r="SI5907" s="248"/>
      <x:c r="SJ5907" s="248"/>
      <x:c r="SK5907" s="248"/>
      <x:c r="SL5907" s="248"/>
      <x:c r="SM5907" s="248"/>
      <x:c r="SN5907" s="248"/>
      <x:c r="SO5907" s="248"/>
      <x:c r="SP5907" s="248"/>
      <x:c r="SQ5907" s="248"/>
      <x:c r="SR5907" s="248"/>
      <x:c r="SS5907" s="248"/>
      <x:c r="ST5907" s="248"/>
      <x:c r="SU5907" s="248"/>
      <x:c r="SV5907" s="248"/>
      <x:c r="SW5907" s="248"/>
      <x:c r="SX5907" s="248"/>
      <x:c r="SY5907" s="248"/>
      <x:c r="SZ5907" s="248"/>
      <x:c r="TA5907" s="248"/>
      <x:c r="TB5907" s="248"/>
      <x:c r="TC5907" s="248"/>
      <x:c r="TD5907" s="248"/>
      <x:c r="TE5907" s="248"/>
      <x:c r="TF5907" s="248"/>
      <x:c r="TG5907" s="248"/>
      <x:c r="TH5907" s="248"/>
      <x:c r="TI5907" s="248"/>
      <x:c r="TJ5907" s="248"/>
      <x:c r="TK5907" s="248"/>
      <x:c r="TL5907" s="248"/>
      <x:c r="TM5907" s="248"/>
      <x:c r="TN5907" s="248"/>
      <x:c r="TO5907" s="248"/>
      <x:c r="TP5907" s="248"/>
      <x:c r="TQ5907" s="248"/>
      <x:c r="TR5907" s="248"/>
      <x:c r="TS5907" s="248"/>
      <x:c r="TT5907" s="248"/>
      <x:c r="TU5907" s="248"/>
      <x:c r="TV5907" s="248"/>
      <x:c r="TW5907" s="248"/>
      <x:c r="TX5907" s="248"/>
      <x:c r="TY5907" s="248"/>
      <x:c r="TZ5907" s="248"/>
      <x:c r="UA5907" s="248"/>
      <x:c r="UB5907" s="248"/>
      <x:c r="UC5907" s="248"/>
      <x:c r="UD5907" s="248"/>
      <x:c r="UE5907" s="248"/>
      <x:c r="UF5907" s="248"/>
      <x:c r="UG5907" s="248"/>
      <x:c r="UH5907" s="248"/>
      <x:c r="UI5907" s="248"/>
      <x:c r="UJ5907" s="248"/>
      <x:c r="UK5907" s="248"/>
      <x:c r="UL5907" s="248"/>
      <x:c r="UM5907" s="248"/>
      <x:c r="UN5907" s="248"/>
      <x:c r="UO5907" s="248"/>
      <x:c r="UP5907" s="248"/>
      <x:c r="UQ5907" s="248"/>
      <x:c r="UR5907" s="248"/>
      <x:c r="US5907" s="248"/>
      <x:c r="UT5907" s="248"/>
      <x:c r="UU5907" s="248"/>
      <x:c r="UV5907" s="248"/>
      <x:c r="UW5907" s="248"/>
      <x:c r="UX5907" s="248"/>
      <x:c r="UY5907" s="248"/>
      <x:c r="UZ5907" s="248"/>
      <x:c r="VA5907" s="248"/>
      <x:c r="VB5907" s="248"/>
      <x:c r="VC5907" s="248"/>
      <x:c r="VD5907" s="248"/>
      <x:c r="VE5907" s="248"/>
      <x:c r="VF5907" s="248"/>
      <x:c r="VG5907" s="248"/>
      <x:c r="VH5907" s="248"/>
      <x:c r="VI5907" s="248"/>
      <x:c r="VJ5907" s="248"/>
      <x:c r="VK5907" s="248"/>
      <x:c r="VL5907" s="248"/>
      <x:c r="VM5907" s="248"/>
      <x:c r="VN5907" s="248"/>
      <x:c r="VO5907" s="248"/>
      <x:c r="VP5907" s="248"/>
      <x:c r="VQ5907" s="248"/>
      <x:c r="VR5907" s="248"/>
      <x:c r="VS5907" s="248"/>
      <x:c r="VT5907" s="248"/>
      <x:c r="VU5907" s="248"/>
      <x:c r="VV5907" s="248"/>
      <x:c r="VW5907" s="248"/>
      <x:c r="VX5907" s="248"/>
      <x:c r="VY5907" s="248"/>
      <x:c r="VZ5907" s="248"/>
      <x:c r="WA5907" s="248"/>
      <x:c r="WB5907" s="248"/>
      <x:c r="WC5907" s="248"/>
      <x:c r="WD5907" s="248"/>
      <x:c r="WE5907" s="248"/>
      <x:c r="WF5907" s="248"/>
      <x:c r="WG5907" s="248"/>
      <x:c r="WH5907" s="248"/>
      <x:c r="WI5907" s="248"/>
      <x:c r="WJ5907" s="248"/>
      <x:c r="WK5907" s="248"/>
      <x:c r="WL5907" s="248"/>
      <x:c r="WM5907" s="248"/>
      <x:c r="WN5907" s="248"/>
      <x:c r="WO5907" s="248"/>
      <x:c r="WP5907" s="248"/>
      <x:c r="WQ5907" s="248"/>
      <x:c r="WR5907" s="248"/>
      <x:c r="WS5907" s="248"/>
      <x:c r="WT5907" s="248"/>
      <x:c r="WU5907" s="248"/>
      <x:c r="WV5907" s="248"/>
      <x:c r="WW5907" s="248"/>
      <x:c r="WX5907" s="248"/>
      <x:c r="WY5907" s="248"/>
      <x:c r="WZ5907" s="248"/>
      <x:c r="XA5907" s="248"/>
      <x:c r="XB5907" s="248"/>
      <x:c r="XC5907" s="248"/>
      <x:c r="XD5907" s="248"/>
      <x:c r="XE5907" s="248"/>
      <x:c r="XF5907" s="248"/>
      <x:c r="XG5907" s="248"/>
      <x:c r="XH5907" s="248"/>
      <x:c r="XI5907" s="248"/>
      <x:c r="XJ5907" s="248"/>
      <x:c r="XK5907" s="248"/>
      <x:c r="XL5907" s="248"/>
      <x:c r="XM5907" s="248"/>
      <x:c r="XN5907" s="248"/>
      <x:c r="XO5907" s="248"/>
      <x:c r="XP5907" s="248"/>
      <x:c r="XQ5907" s="248"/>
      <x:c r="XR5907" s="248"/>
      <x:c r="XS5907" s="248"/>
      <x:c r="XT5907" s="248"/>
      <x:c r="XU5907" s="248"/>
      <x:c r="XV5907" s="248"/>
      <x:c r="XW5907" s="248"/>
      <x:c r="XX5907" s="248"/>
      <x:c r="XY5907" s="248"/>
      <x:c r="XZ5907" s="248"/>
      <x:c r="YA5907" s="248"/>
      <x:c r="YB5907" s="248"/>
      <x:c r="YC5907" s="248"/>
      <x:c r="YD5907" s="248"/>
      <x:c r="YE5907" s="248"/>
      <x:c r="YF5907" s="248"/>
      <x:c r="YG5907" s="248"/>
      <x:c r="YH5907" s="248"/>
      <x:c r="YI5907" s="248"/>
      <x:c r="YJ5907" s="248"/>
      <x:c r="YK5907" s="248"/>
      <x:c r="YL5907" s="248"/>
      <x:c r="YM5907" s="248"/>
      <x:c r="YN5907" s="248"/>
      <x:c r="YO5907" s="248"/>
      <x:c r="YP5907" s="248"/>
      <x:c r="YQ5907" s="248"/>
      <x:c r="YR5907" s="248"/>
      <x:c r="YS5907" s="248"/>
      <x:c r="YT5907" s="248"/>
      <x:c r="YU5907" s="248"/>
      <x:c r="YV5907" s="248"/>
      <x:c r="YW5907" s="248"/>
      <x:c r="YX5907" s="248"/>
      <x:c r="YY5907" s="248"/>
      <x:c r="YZ5907" s="248"/>
      <x:c r="ZA5907" s="248"/>
      <x:c r="ZB5907" s="248"/>
      <x:c r="ZC5907" s="248"/>
      <x:c r="ZD5907" s="248"/>
      <x:c r="ZE5907" s="248"/>
      <x:c r="ZF5907" s="248"/>
      <x:c r="ZG5907" s="248"/>
      <x:c r="ZH5907" s="248"/>
      <x:c r="ZI5907" s="248"/>
      <x:c r="ZJ5907" s="248"/>
      <x:c r="ZK5907" s="248"/>
      <x:c r="ZL5907" s="248"/>
      <x:c r="ZM5907" s="248"/>
      <x:c r="ZN5907" s="248"/>
      <x:c r="ZO5907" s="248"/>
      <x:c r="ZP5907" s="248"/>
      <x:c r="ZQ5907" s="248"/>
      <x:c r="ZR5907" s="248"/>
      <x:c r="ZS5907" s="248"/>
      <x:c r="ZT5907" s="248"/>
      <x:c r="ZU5907" s="248"/>
      <x:c r="ZV5907" s="248"/>
      <x:c r="ZW5907" s="248"/>
      <x:c r="ZX5907" s="248"/>
      <x:c r="ZY5907" s="248"/>
      <x:c r="ZZ5907" s="248"/>
      <x:c r="AAA5907" s="248"/>
      <x:c r="AAB5907" s="248"/>
      <x:c r="AAC5907" s="248"/>
      <x:c r="AAD5907" s="248"/>
      <x:c r="AAE5907" s="248"/>
      <x:c r="AAF5907" s="248"/>
      <x:c r="AAG5907" s="248"/>
      <x:c r="AAH5907" s="248"/>
      <x:c r="AAI5907" s="248"/>
      <x:c r="AAJ5907" s="248"/>
      <x:c r="AAK5907" s="248"/>
      <x:c r="AAL5907" s="248"/>
      <x:c r="AAM5907" s="248"/>
      <x:c r="AAN5907" s="248"/>
      <x:c r="AAO5907" s="248"/>
      <x:c r="AAP5907" s="248"/>
      <x:c r="AAQ5907" s="248"/>
      <x:c r="AAR5907" s="248"/>
      <x:c r="AAS5907" s="248"/>
      <x:c r="AAT5907" s="248"/>
      <x:c r="AAU5907" s="248"/>
      <x:c r="AAV5907" s="248"/>
      <x:c r="AAW5907" s="248"/>
      <x:c r="AAX5907" s="248"/>
      <x:c r="AAY5907" s="248"/>
      <x:c r="AAZ5907" s="248"/>
      <x:c r="ABA5907" s="248"/>
      <x:c r="ABB5907" s="248"/>
      <x:c r="ABC5907" s="248"/>
      <x:c r="ABD5907" s="248"/>
      <x:c r="ABE5907" s="248"/>
      <x:c r="ABF5907" s="248"/>
      <x:c r="ABG5907" s="248"/>
      <x:c r="ABH5907" s="248"/>
      <x:c r="ABI5907" s="248"/>
      <x:c r="ABJ5907" s="248"/>
      <x:c r="ABK5907" s="248"/>
      <x:c r="ABL5907" s="248"/>
      <x:c r="ABM5907" s="248"/>
      <x:c r="ABN5907" s="248"/>
      <x:c r="ABO5907" s="248"/>
      <x:c r="ABP5907" s="248"/>
      <x:c r="ABQ5907" s="248"/>
      <x:c r="ABR5907" s="248"/>
      <x:c r="ABS5907" s="248"/>
      <x:c r="ABT5907" s="248"/>
      <x:c r="ABU5907" s="248"/>
      <x:c r="ABV5907" s="248"/>
      <x:c r="ABW5907" s="248"/>
      <x:c r="ABX5907" s="248"/>
      <x:c r="ABY5907" s="248"/>
      <x:c r="ABZ5907" s="248"/>
      <x:c r="ACA5907" s="248"/>
      <x:c r="ACB5907" s="248"/>
      <x:c r="ACC5907" s="248"/>
      <x:c r="ACD5907" s="248"/>
      <x:c r="ACE5907" s="248"/>
      <x:c r="ACF5907" s="248"/>
      <x:c r="ACG5907" s="248"/>
      <x:c r="ACH5907" s="248"/>
      <x:c r="ACI5907" s="248"/>
      <x:c r="ACJ5907" s="248"/>
      <x:c r="ACK5907" s="248"/>
      <x:c r="ACL5907" s="248"/>
      <x:c r="ACM5907" s="248"/>
      <x:c r="ACN5907" s="248"/>
      <x:c r="ACO5907" s="248"/>
      <x:c r="ACP5907" s="248"/>
      <x:c r="ACQ5907" s="248"/>
      <x:c r="ACR5907" s="248"/>
      <x:c r="ACS5907" s="248"/>
      <x:c r="ACT5907" s="248"/>
      <x:c r="ACU5907" s="248"/>
      <x:c r="ACV5907" s="248"/>
      <x:c r="ACW5907" s="248"/>
      <x:c r="ACX5907" s="248"/>
      <x:c r="ACY5907" s="248"/>
      <x:c r="ACZ5907" s="248"/>
      <x:c r="ADA5907" s="248"/>
      <x:c r="ADB5907" s="248"/>
      <x:c r="ADC5907" s="248"/>
      <x:c r="ADD5907" s="248"/>
      <x:c r="ADE5907" s="248"/>
      <x:c r="ADF5907" s="248"/>
      <x:c r="ADG5907" s="248"/>
      <x:c r="ADH5907" s="248"/>
      <x:c r="ADI5907" s="248"/>
      <x:c r="ADJ5907" s="248"/>
      <x:c r="ADK5907" s="248"/>
      <x:c r="ADL5907" s="248"/>
      <x:c r="ADM5907" s="248"/>
      <x:c r="ADN5907" s="248"/>
      <x:c r="ADO5907" s="248"/>
      <x:c r="ADP5907" s="248"/>
      <x:c r="ADQ5907" s="248"/>
      <x:c r="ADR5907" s="248"/>
      <x:c r="ADS5907" s="248"/>
      <x:c r="ADT5907" s="248"/>
      <x:c r="ADU5907" s="248"/>
      <x:c r="ADV5907" s="248"/>
      <x:c r="ADW5907" s="248"/>
      <x:c r="ADX5907" s="248"/>
      <x:c r="ADY5907" s="248"/>
      <x:c r="ADZ5907" s="248"/>
      <x:c r="AEA5907" s="248"/>
      <x:c r="AEB5907" s="248"/>
      <x:c r="AEC5907" s="248"/>
      <x:c r="AED5907" s="248"/>
      <x:c r="AEE5907" s="248"/>
      <x:c r="AEF5907" s="248"/>
      <x:c r="AEG5907" s="248"/>
      <x:c r="AEH5907" s="248"/>
      <x:c r="AEI5907" s="248"/>
      <x:c r="AEJ5907" s="248"/>
      <x:c r="AEK5907" s="248"/>
      <x:c r="AEL5907" s="248"/>
      <x:c r="AEM5907" s="248"/>
      <x:c r="AEN5907" s="248"/>
      <x:c r="AEO5907" s="248"/>
      <x:c r="AEP5907" s="248"/>
      <x:c r="AEQ5907" s="248"/>
      <x:c r="AER5907" s="248"/>
      <x:c r="AES5907" s="248"/>
      <x:c r="AET5907" s="248"/>
      <x:c r="AEU5907" s="248"/>
      <x:c r="AEV5907" s="248"/>
      <x:c r="AEW5907" s="248"/>
      <x:c r="AEX5907" s="248"/>
      <x:c r="AEY5907" s="248"/>
      <x:c r="AEZ5907" s="248"/>
      <x:c r="AFA5907" s="248"/>
      <x:c r="AFB5907" s="248"/>
      <x:c r="AFC5907" s="248"/>
      <x:c r="AFD5907" s="248"/>
      <x:c r="AFE5907" s="248"/>
      <x:c r="AFF5907" s="248"/>
      <x:c r="AFG5907" s="248"/>
      <x:c r="AFH5907" s="248"/>
      <x:c r="AFI5907" s="248"/>
      <x:c r="AFJ5907" s="248"/>
      <x:c r="AFK5907" s="248"/>
      <x:c r="AFL5907" s="248"/>
      <x:c r="AFM5907" s="248"/>
      <x:c r="AFN5907" s="248"/>
      <x:c r="AFO5907" s="248"/>
      <x:c r="AFP5907" s="248"/>
      <x:c r="AFQ5907" s="248"/>
      <x:c r="AFR5907" s="248"/>
      <x:c r="AFS5907" s="248"/>
      <x:c r="AFT5907" s="248"/>
      <x:c r="AFU5907" s="248"/>
      <x:c r="AFV5907" s="248"/>
      <x:c r="AFW5907" s="248"/>
      <x:c r="AFX5907" s="248"/>
      <x:c r="AFY5907" s="248"/>
      <x:c r="AFZ5907" s="248"/>
      <x:c r="AGA5907" s="248"/>
      <x:c r="AGB5907" s="248"/>
      <x:c r="AGC5907" s="248"/>
      <x:c r="AGD5907" s="248"/>
      <x:c r="AGE5907" s="248"/>
      <x:c r="AGF5907" s="248"/>
      <x:c r="AGG5907" s="248"/>
      <x:c r="AGH5907" s="248"/>
      <x:c r="AGI5907" s="248"/>
      <x:c r="AGJ5907" s="248"/>
      <x:c r="AGK5907" s="248"/>
      <x:c r="AGL5907" s="248"/>
      <x:c r="AGM5907" s="248"/>
      <x:c r="AGN5907" s="248"/>
      <x:c r="AGO5907" s="248"/>
      <x:c r="AGP5907" s="248"/>
      <x:c r="AGQ5907" s="248"/>
      <x:c r="AGR5907" s="248"/>
      <x:c r="AGS5907" s="248"/>
      <x:c r="AGT5907" s="248"/>
      <x:c r="AGU5907" s="248"/>
      <x:c r="AGV5907" s="248"/>
      <x:c r="AGW5907" s="248"/>
      <x:c r="AGX5907" s="248"/>
      <x:c r="AGY5907" s="248"/>
      <x:c r="AGZ5907" s="248"/>
      <x:c r="AHA5907" s="248"/>
      <x:c r="AHB5907" s="248"/>
      <x:c r="AHC5907" s="248"/>
      <x:c r="AHD5907" s="248"/>
      <x:c r="AHE5907" s="248"/>
      <x:c r="AHF5907" s="248"/>
      <x:c r="AHG5907" s="248"/>
      <x:c r="AHH5907" s="248"/>
      <x:c r="AHI5907" s="248"/>
      <x:c r="AHJ5907" s="248"/>
      <x:c r="AHK5907" s="248"/>
      <x:c r="AHL5907" s="248"/>
      <x:c r="AHM5907" s="248"/>
      <x:c r="AHN5907" s="248"/>
      <x:c r="AHO5907" s="248"/>
      <x:c r="AHP5907" s="248"/>
      <x:c r="AHQ5907" s="248"/>
      <x:c r="AHR5907" s="248"/>
      <x:c r="AHS5907" s="248"/>
      <x:c r="AHT5907" s="248"/>
      <x:c r="AHU5907" s="248"/>
      <x:c r="AHV5907" s="248"/>
      <x:c r="AHW5907" s="248"/>
      <x:c r="AHX5907" s="248"/>
      <x:c r="AHY5907" s="248"/>
      <x:c r="AHZ5907" s="248"/>
      <x:c r="AIA5907" s="248"/>
      <x:c r="AIB5907" s="248"/>
      <x:c r="AIC5907" s="248"/>
      <x:c r="AID5907" s="248"/>
      <x:c r="AIE5907" s="248"/>
      <x:c r="AIF5907" s="248"/>
      <x:c r="AIG5907" s="248"/>
      <x:c r="AIH5907" s="248"/>
      <x:c r="AII5907" s="248"/>
      <x:c r="AIJ5907" s="248"/>
      <x:c r="AIK5907" s="248"/>
      <x:c r="AIL5907" s="248"/>
      <x:c r="AIM5907" s="248"/>
      <x:c r="AIN5907" s="248"/>
      <x:c r="AIO5907" s="248"/>
      <x:c r="AIP5907" s="248"/>
      <x:c r="AIQ5907" s="248"/>
      <x:c r="AIR5907" s="248"/>
      <x:c r="AIS5907" s="248"/>
      <x:c r="AIT5907" s="248"/>
      <x:c r="AIU5907" s="248"/>
      <x:c r="AIV5907" s="248"/>
      <x:c r="AIW5907" s="248"/>
      <x:c r="AIX5907" s="248"/>
      <x:c r="AIY5907" s="248"/>
      <x:c r="AIZ5907" s="248"/>
      <x:c r="AJA5907" s="248"/>
      <x:c r="AJB5907" s="248"/>
      <x:c r="AJC5907" s="248"/>
      <x:c r="AJD5907" s="248"/>
      <x:c r="AJE5907" s="248"/>
      <x:c r="AJF5907" s="248"/>
      <x:c r="AJG5907" s="248"/>
      <x:c r="AJH5907" s="248"/>
      <x:c r="AJI5907" s="248"/>
      <x:c r="AJJ5907" s="248"/>
      <x:c r="AJK5907" s="248"/>
      <x:c r="AJL5907" s="248"/>
      <x:c r="AJM5907" s="248"/>
      <x:c r="AJN5907" s="248"/>
      <x:c r="AJO5907" s="248"/>
      <x:c r="AJP5907" s="248"/>
      <x:c r="AJQ5907" s="248"/>
      <x:c r="AJR5907" s="248"/>
      <x:c r="AJS5907" s="248"/>
      <x:c r="AJT5907" s="248"/>
      <x:c r="AJU5907" s="248"/>
      <x:c r="AJV5907" s="248"/>
      <x:c r="AJW5907" s="248"/>
      <x:c r="AJX5907" s="248"/>
      <x:c r="AJY5907" s="248"/>
      <x:c r="AJZ5907" s="248"/>
      <x:c r="AKA5907" s="248"/>
      <x:c r="AKB5907" s="248"/>
      <x:c r="AKC5907" s="248"/>
      <x:c r="AKD5907" s="248"/>
      <x:c r="AKE5907" s="248"/>
      <x:c r="AKF5907" s="248"/>
      <x:c r="AKG5907" s="248"/>
      <x:c r="AKH5907" s="248"/>
      <x:c r="AKI5907" s="248"/>
      <x:c r="AKJ5907" s="248"/>
      <x:c r="AKK5907" s="248"/>
      <x:c r="AKL5907" s="248"/>
      <x:c r="AKM5907" s="248"/>
      <x:c r="AKN5907" s="248"/>
      <x:c r="AKO5907" s="248"/>
      <x:c r="AKP5907" s="248"/>
      <x:c r="AKQ5907" s="248"/>
      <x:c r="AKR5907" s="248"/>
      <x:c r="AKS5907" s="248"/>
      <x:c r="AKT5907" s="248"/>
      <x:c r="AKU5907" s="248"/>
      <x:c r="AKV5907" s="248"/>
      <x:c r="AKW5907" s="248"/>
      <x:c r="AKX5907" s="248"/>
      <x:c r="AKY5907" s="248"/>
      <x:c r="AKZ5907" s="248"/>
      <x:c r="ALA5907" s="248"/>
      <x:c r="ALB5907" s="248"/>
      <x:c r="ALC5907" s="248"/>
      <x:c r="ALD5907" s="248"/>
      <x:c r="ALE5907" s="248"/>
      <x:c r="ALF5907" s="248"/>
      <x:c r="ALG5907" s="248"/>
      <x:c r="ALH5907" s="248"/>
      <x:c r="ALI5907" s="248"/>
      <x:c r="ALJ5907" s="248"/>
      <x:c r="ALK5907" s="248"/>
      <x:c r="ALL5907" s="248"/>
      <x:c r="ALM5907" s="248"/>
      <x:c r="ALN5907" s="248"/>
      <x:c r="ALO5907" s="248"/>
      <x:c r="ALP5907" s="248"/>
      <x:c r="ALQ5907" s="248"/>
      <x:c r="ALR5907" s="248"/>
      <x:c r="ALS5907" s="248"/>
      <x:c r="ALT5907" s="248"/>
      <x:c r="ALU5907" s="248"/>
      <x:c r="ALV5907" s="248"/>
      <x:c r="ALW5907" s="248"/>
      <x:c r="ALX5907" s="248"/>
      <x:c r="ALY5907" s="248"/>
      <x:c r="ALZ5907" s="248"/>
      <x:c r="AMA5907" s="248"/>
      <x:c r="AMB5907" s="248"/>
      <x:c r="AMC5907" s="248"/>
      <x:c r="AMD5907" s="248"/>
      <x:c r="AME5907" s="248"/>
      <x:c r="AMF5907" s="248"/>
      <x:c r="AMG5907" s="248"/>
      <x:c r="AMH5907" s="248"/>
      <x:c r="AMI5907" s="248"/>
      <x:c r="AMJ5907" s="248"/>
      <x:c r="AMK5907" s="248"/>
      <x:c r="AML5907" s="248"/>
      <x:c r="AMM5907" s="248"/>
      <x:c r="AMN5907" s="248"/>
      <x:c r="AMO5907" s="248"/>
      <x:c r="AMP5907" s="248"/>
      <x:c r="AMQ5907" s="248"/>
      <x:c r="AMR5907" s="248"/>
      <x:c r="AMS5907" s="248"/>
      <x:c r="AMT5907" s="248"/>
      <x:c r="AMU5907" s="248"/>
      <x:c r="AMV5907" s="248"/>
      <x:c r="AMW5907" s="248"/>
      <x:c r="AMX5907" s="248"/>
      <x:c r="AMY5907" s="248"/>
      <x:c r="AMZ5907" s="248"/>
      <x:c r="ANA5907" s="248"/>
      <x:c r="ANB5907" s="248"/>
      <x:c r="ANC5907" s="248"/>
      <x:c r="AND5907" s="248"/>
      <x:c r="ANE5907" s="248"/>
      <x:c r="ANF5907" s="248"/>
      <x:c r="ANG5907" s="248"/>
      <x:c r="ANH5907" s="248"/>
      <x:c r="ANI5907" s="248"/>
      <x:c r="ANJ5907" s="248"/>
      <x:c r="ANK5907" s="248"/>
      <x:c r="ANL5907" s="248"/>
      <x:c r="ANM5907" s="248"/>
      <x:c r="ANN5907" s="248"/>
      <x:c r="ANO5907" s="248"/>
      <x:c r="ANP5907" s="248"/>
      <x:c r="ANQ5907" s="248"/>
      <x:c r="ANR5907" s="248"/>
      <x:c r="ANS5907" s="248"/>
      <x:c r="ANT5907" s="248"/>
      <x:c r="ANU5907" s="248"/>
      <x:c r="ANV5907" s="248"/>
      <x:c r="ANW5907" s="248"/>
      <x:c r="ANX5907" s="248"/>
      <x:c r="ANY5907" s="248"/>
      <x:c r="ANZ5907" s="248"/>
      <x:c r="AOA5907" s="248"/>
      <x:c r="AOB5907" s="248"/>
      <x:c r="AOC5907" s="248"/>
      <x:c r="AOD5907" s="248"/>
      <x:c r="AOE5907" s="248"/>
      <x:c r="AOF5907" s="248"/>
      <x:c r="AOG5907" s="248"/>
      <x:c r="AOH5907" s="248"/>
      <x:c r="AOI5907" s="248"/>
      <x:c r="AOJ5907" s="248"/>
      <x:c r="AOK5907" s="248"/>
      <x:c r="AOL5907" s="248"/>
      <x:c r="AOM5907" s="248"/>
      <x:c r="AON5907" s="248"/>
      <x:c r="AOO5907" s="248"/>
      <x:c r="AOP5907" s="248"/>
      <x:c r="AOQ5907" s="248"/>
      <x:c r="AOR5907" s="248"/>
      <x:c r="AOS5907" s="248"/>
      <x:c r="AOT5907" s="248"/>
      <x:c r="AOU5907" s="248"/>
      <x:c r="AOV5907" s="248"/>
      <x:c r="AOW5907" s="248"/>
      <x:c r="AOX5907" s="248"/>
      <x:c r="AOY5907" s="248"/>
      <x:c r="AOZ5907" s="248"/>
      <x:c r="APA5907" s="248"/>
      <x:c r="APB5907" s="248"/>
      <x:c r="APC5907" s="248"/>
      <x:c r="APD5907" s="248"/>
      <x:c r="APE5907" s="248"/>
      <x:c r="APF5907" s="248"/>
      <x:c r="APG5907" s="248"/>
      <x:c r="APH5907" s="248"/>
      <x:c r="API5907" s="248"/>
      <x:c r="APJ5907" s="248"/>
      <x:c r="APK5907" s="248"/>
      <x:c r="APL5907" s="248"/>
      <x:c r="APM5907" s="248"/>
      <x:c r="APN5907" s="248"/>
      <x:c r="APO5907" s="248"/>
      <x:c r="APP5907" s="248"/>
      <x:c r="APQ5907" s="248"/>
      <x:c r="APR5907" s="248"/>
      <x:c r="APS5907" s="248"/>
      <x:c r="APT5907" s="248"/>
      <x:c r="APU5907" s="248"/>
      <x:c r="APV5907" s="248"/>
      <x:c r="APW5907" s="248"/>
      <x:c r="APX5907" s="248"/>
      <x:c r="APY5907" s="248"/>
      <x:c r="APZ5907" s="248"/>
      <x:c r="AQA5907" s="248"/>
      <x:c r="AQB5907" s="248"/>
      <x:c r="AQC5907" s="248"/>
      <x:c r="AQD5907" s="248"/>
      <x:c r="AQE5907" s="248"/>
      <x:c r="AQF5907" s="248"/>
      <x:c r="AQG5907" s="248"/>
      <x:c r="AQH5907" s="248"/>
      <x:c r="AQI5907" s="248"/>
      <x:c r="AQJ5907" s="248"/>
      <x:c r="AQK5907" s="248"/>
      <x:c r="AQL5907" s="248"/>
      <x:c r="AQM5907" s="248"/>
      <x:c r="AQN5907" s="248"/>
      <x:c r="AQO5907" s="248"/>
      <x:c r="AQP5907" s="248"/>
      <x:c r="AQQ5907" s="248"/>
      <x:c r="AQR5907" s="248"/>
      <x:c r="AQS5907" s="248"/>
      <x:c r="AQT5907" s="248"/>
      <x:c r="AQU5907" s="248"/>
      <x:c r="AQV5907" s="248"/>
      <x:c r="AQW5907" s="248"/>
      <x:c r="AQX5907" s="248"/>
      <x:c r="AQY5907" s="248"/>
      <x:c r="AQZ5907" s="248"/>
      <x:c r="ARA5907" s="248"/>
      <x:c r="ARB5907" s="248"/>
      <x:c r="ARC5907" s="248"/>
      <x:c r="ARD5907" s="248"/>
      <x:c r="ARE5907" s="248"/>
      <x:c r="ARF5907" s="248"/>
      <x:c r="ARG5907" s="248"/>
      <x:c r="ARH5907" s="248"/>
      <x:c r="ARI5907" s="248"/>
      <x:c r="ARJ5907" s="248"/>
      <x:c r="ARK5907" s="248"/>
      <x:c r="ARL5907" s="248"/>
      <x:c r="ARM5907" s="248"/>
      <x:c r="ARN5907" s="248"/>
      <x:c r="ARO5907" s="248"/>
      <x:c r="ARP5907" s="248"/>
      <x:c r="ARQ5907" s="248"/>
      <x:c r="ARR5907" s="248"/>
      <x:c r="ARS5907" s="248"/>
      <x:c r="ART5907" s="248"/>
      <x:c r="ARU5907" s="248"/>
      <x:c r="ARV5907" s="248"/>
      <x:c r="ARW5907" s="248"/>
      <x:c r="ARX5907" s="248"/>
      <x:c r="ARY5907" s="248"/>
      <x:c r="ARZ5907" s="248"/>
      <x:c r="ASA5907" s="248"/>
      <x:c r="ASB5907" s="248"/>
      <x:c r="ASC5907" s="248"/>
      <x:c r="ASD5907" s="248"/>
      <x:c r="ASE5907" s="248"/>
      <x:c r="ASF5907" s="248"/>
      <x:c r="ASG5907" s="248"/>
      <x:c r="ASH5907" s="248"/>
      <x:c r="ASI5907" s="248"/>
      <x:c r="ASJ5907" s="248"/>
      <x:c r="ASK5907" s="248"/>
      <x:c r="ASL5907" s="248"/>
      <x:c r="ASM5907" s="248"/>
      <x:c r="ASN5907" s="248"/>
      <x:c r="ASO5907" s="248"/>
      <x:c r="ASP5907" s="248"/>
      <x:c r="ASQ5907" s="248"/>
      <x:c r="ASR5907" s="248"/>
      <x:c r="ASS5907" s="248"/>
      <x:c r="AST5907" s="248"/>
      <x:c r="ASU5907" s="248"/>
      <x:c r="ASV5907" s="248"/>
      <x:c r="ASW5907" s="248"/>
      <x:c r="ASX5907" s="248"/>
      <x:c r="ASY5907" s="248"/>
      <x:c r="ASZ5907" s="248"/>
      <x:c r="ATA5907" s="248"/>
      <x:c r="ATB5907" s="248"/>
      <x:c r="ATC5907" s="248"/>
      <x:c r="ATD5907" s="248"/>
      <x:c r="ATE5907" s="248"/>
      <x:c r="ATF5907" s="248"/>
      <x:c r="ATG5907" s="248"/>
      <x:c r="ATH5907" s="248"/>
      <x:c r="ATI5907" s="248"/>
      <x:c r="ATJ5907" s="248"/>
      <x:c r="ATK5907" s="248"/>
      <x:c r="ATL5907" s="248"/>
      <x:c r="ATM5907" s="248"/>
      <x:c r="ATN5907" s="248"/>
      <x:c r="ATO5907" s="248"/>
      <x:c r="ATP5907" s="248"/>
      <x:c r="ATQ5907" s="248"/>
      <x:c r="ATR5907" s="248"/>
      <x:c r="ATS5907" s="248"/>
      <x:c r="ATT5907" s="248"/>
      <x:c r="ATU5907" s="248"/>
      <x:c r="ATV5907" s="248"/>
      <x:c r="ATW5907" s="248"/>
      <x:c r="ATX5907" s="248"/>
      <x:c r="ATY5907" s="248"/>
      <x:c r="ATZ5907" s="248"/>
      <x:c r="AUA5907" s="248"/>
      <x:c r="AUB5907" s="248"/>
      <x:c r="AUC5907" s="248"/>
      <x:c r="AUD5907" s="248"/>
      <x:c r="AUE5907" s="248"/>
      <x:c r="AUF5907" s="248"/>
      <x:c r="AUG5907" s="248"/>
      <x:c r="AUH5907" s="248"/>
      <x:c r="AUI5907" s="248"/>
      <x:c r="AUJ5907" s="248"/>
      <x:c r="AUK5907" s="248"/>
      <x:c r="AUL5907" s="248"/>
      <x:c r="AUM5907" s="248"/>
      <x:c r="AUN5907" s="248"/>
      <x:c r="AUO5907" s="248"/>
      <x:c r="AUP5907" s="248"/>
      <x:c r="AUQ5907" s="248"/>
      <x:c r="AUR5907" s="248"/>
      <x:c r="AUS5907" s="248"/>
      <x:c r="AUT5907" s="248"/>
      <x:c r="AUU5907" s="248"/>
      <x:c r="AUV5907" s="248"/>
      <x:c r="AUW5907" s="248"/>
      <x:c r="AUX5907" s="248"/>
      <x:c r="AUY5907" s="248"/>
      <x:c r="AUZ5907" s="248"/>
      <x:c r="AVA5907" s="248"/>
      <x:c r="AVB5907" s="248"/>
      <x:c r="AVC5907" s="248"/>
      <x:c r="AVD5907" s="248"/>
      <x:c r="AVE5907" s="248"/>
      <x:c r="AVF5907" s="248"/>
      <x:c r="AVG5907" s="248"/>
      <x:c r="AVH5907" s="248"/>
      <x:c r="AVI5907" s="248"/>
      <x:c r="AVJ5907" s="248"/>
      <x:c r="AVK5907" s="248"/>
      <x:c r="AVL5907" s="248"/>
      <x:c r="AVM5907" s="248"/>
      <x:c r="AVN5907" s="248"/>
      <x:c r="AVO5907" s="248"/>
      <x:c r="AVP5907" s="248"/>
      <x:c r="AVQ5907" s="248"/>
      <x:c r="AVR5907" s="248"/>
      <x:c r="AVS5907" s="248"/>
      <x:c r="AVT5907" s="248"/>
      <x:c r="AVU5907" s="248"/>
      <x:c r="AVV5907" s="248"/>
      <x:c r="AVW5907" s="248"/>
      <x:c r="AVX5907" s="248"/>
      <x:c r="AVY5907" s="248"/>
      <x:c r="AVZ5907" s="248"/>
      <x:c r="AWA5907" s="248"/>
      <x:c r="AWB5907" s="248"/>
      <x:c r="AWC5907" s="248"/>
      <x:c r="AWD5907" s="248"/>
      <x:c r="AWE5907" s="248"/>
      <x:c r="AWF5907" s="248"/>
      <x:c r="AWG5907" s="248"/>
      <x:c r="AWH5907" s="248"/>
      <x:c r="AWI5907" s="248"/>
      <x:c r="AWJ5907" s="248"/>
      <x:c r="AWK5907" s="248"/>
      <x:c r="AWL5907" s="248"/>
      <x:c r="AWM5907" s="248"/>
      <x:c r="AWN5907" s="248"/>
      <x:c r="AWO5907" s="248"/>
      <x:c r="AWP5907" s="248"/>
      <x:c r="AWQ5907" s="248"/>
      <x:c r="AWR5907" s="248"/>
      <x:c r="AWS5907" s="248"/>
      <x:c r="AWT5907" s="248"/>
      <x:c r="AWU5907" s="248"/>
      <x:c r="AWV5907" s="248"/>
      <x:c r="AWW5907" s="248"/>
      <x:c r="AWX5907" s="248"/>
      <x:c r="AWY5907" s="248"/>
      <x:c r="AWZ5907" s="248"/>
      <x:c r="AXA5907" s="248"/>
      <x:c r="AXB5907" s="248"/>
      <x:c r="AXC5907" s="248"/>
      <x:c r="AXD5907" s="248"/>
      <x:c r="AXE5907" s="248"/>
      <x:c r="AXF5907" s="248"/>
      <x:c r="AXG5907" s="248"/>
      <x:c r="AXH5907" s="248"/>
      <x:c r="AXI5907" s="248"/>
      <x:c r="AXJ5907" s="248"/>
      <x:c r="AXK5907" s="248"/>
      <x:c r="AXL5907" s="248"/>
      <x:c r="AXM5907" s="248"/>
      <x:c r="AXN5907" s="248"/>
      <x:c r="AXO5907" s="248"/>
      <x:c r="AXP5907" s="248"/>
      <x:c r="AXQ5907" s="248"/>
      <x:c r="AXR5907" s="248"/>
      <x:c r="AXS5907" s="248"/>
      <x:c r="AXT5907" s="248"/>
      <x:c r="AXU5907" s="248"/>
      <x:c r="AXV5907" s="248"/>
      <x:c r="AXW5907" s="248"/>
      <x:c r="AXX5907" s="248"/>
      <x:c r="AXY5907" s="248"/>
      <x:c r="AXZ5907" s="248"/>
      <x:c r="AYA5907" s="248"/>
      <x:c r="AYB5907" s="248"/>
      <x:c r="AYC5907" s="248"/>
      <x:c r="AYD5907" s="248"/>
      <x:c r="AYE5907" s="248"/>
      <x:c r="AYF5907" s="248"/>
      <x:c r="AYG5907" s="248"/>
      <x:c r="AYH5907" s="248"/>
      <x:c r="AYI5907" s="248"/>
      <x:c r="AYJ5907" s="248"/>
      <x:c r="AYK5907" s="248"/>
      <x:c r="AYL5907" s="248"/>
      <x:c r="AYM5907" s="248"/>
      <x:c r="AYN5907" s="248"/>
      <x:c r="AYO5907" s="248"/>
      <x:c r="AYP5907" s="248"/>
      <x:c r="AYQ5907" s="248"/>
      <x:c r="AYR5907" s="248"/>
      <x:c r="AYS5907" s="248"/>
      <x:c r="AYT5907" s="248"/>
      <x:c r="AYU5907" s="248"/>
      <x:c r="AYV5907" s="248"/>
      <x:c r="AYW5907" s="248"/>
      <x:c r="AYX5907" s="248"/>
      <x:c r="AYY5907" s="248"/>
      <x:c r="AYZ5907" s="248"/>
      <x:c r="AZA5907" s="248"/>
      <x:c r="AZB5907" s="248"/>
      <x:c r="AZC5907" s="248"/>
      <x:c r="AZD5907" s="248"/>
      <x:c r="AZE5907" s="248"/>
      <x:c r="AZF5907" s="248"/>
      <x:c r="AZG5907" s="248"/>
      <x:c r="AZH5907" s="248"/>
      <x:c r="AZI5907" s="248"/>
      <x:c r="AZJ5907" s="248"/>
      <x:c r="AZK5907" s="248"/>
      <x:c r="AZL5907" s="248"/>
      <x:c r="AZM5907" s="248"/>
      <x:c r="AZN5907" s="248"/>
      <x:c r="AZO5907" s="248"/>
      <x:c r="AZP5907" s="248"/>
      <x:c r="AZQ5907" s="248"/>
      <x:c r="AZR5907" s="248"/>
      <x:c r="AZS5907" s="248"/>
      <x:c r="AZT5907" s="248"/>
      <x:c r="AZU5907" s="248"/>
      <x:c r="AZV5907" s="248"/>
      <x:c r="AZW5907" s="248"/>
      <x:c r="AZX5907" s="248"/>
      <x:c r="AZY5907" s="248"/>
      <x:c r="AZZ5907" s="248"/>
      <x:c r="BAA5907" s="248"/>
      <x:c r="BAB5907" s="248"/>
      <x:c r="BAC5907" s="248"/>
      <x:c r="BAD5907" s="248"/>
      <x:c r="BAE5907" s="248"/>
      <x:c r="BAF5907" s="248"/>
      <x:c r="BAG5907" s="248"/>
      <x:c r="BAH5907" s="248"/>
      <x:c r="BAI5907" s="248"/>
      <x:c r="BAJ5907" s="248"/>
      <x:c r="BAK5907" s="248"/>
      <x:c r="BAL5907" s="248"/>
      <x:c r="BAM5907" s="248"/>
      <x:c r="BAN5907" s="248"/>
      <x:c r="BAO5907" s="248"/>
      <x:c r="BAP5907" s="248"/>
      <x:c r="BAQ5907" s="248"/>
      <x:c r="BAR5907" s="248"/>
      <x:c r="BAS5907" s="248"/>
      <x:c r="BAT5907" s="248"/>
      <x:c r="BAU5907" s="248"/>
      <x:c r="BAV5907" s="248"/>
      <x:c r="BAW5907" s="248"/>
      <x:c r="BAX5907" s="248"/>
      <x:c r="BAY5907" s="248"/>
      <x:c r="BAZ5907" s="248"/>
      <x:c r="BBA5907" s="248"/>
      <x:c r="BBB5907" s="248"/>
      <x:c r="BBC5907" s="248"/>
      <x:c r="BBD5907" s="248"/>
      <x:c r="BBE5907" s="248"/>
      <x:c r="BBF5907" s="248"/>
      <x:c r="BBG5907" s="248"/>
      <x:c r="BBH5907" s="248"/>
      <x:c r="BBI5907" s="248"/>
      <x:c r="BBJ5907" s="248"/>
      <x:c r="BBK5907" s="248"/>
      <x:c r="BBL5907" s="248"/>
      <x:c r="BBM5907" s="248"/>
      <x:c r="BBN5907" s="248"/>
      <x:c r="BBO5907" s="248"/>
      <x:c r="BBP5907" s="248"/>
      <x:c r="BBQ5907" s="248"/>
      <x:c r="BBR5907" s="248"/>
      <x:c r="BBS5907" s="248"/>
      <x:c r="BBT5907" s="248"/>
      <x:c r="BBU5907" s="248"/>
      <x:c r="BBV5907" s="248"/>
      <x:c r="BBW5907" s="248"/>
      <x:c r="BBX5907" s="248"/>
      <x:c r="BBY5907" s="248"/>
      <x:c r="BBZ5907" s="248"/>
      <x:c r="BCA5907" s="248"/>
      <x:c r="BCB5907" s="248"/>
      <x:c r="BCC5907" s="248"/>
      <x:c r="BCD5907" s="248"/>
      <x:c r="BCE5907" s="248"/>
      <x:c r="BCF5907" s="248"/>
      <x:c r="BCG5907" s="248"/>
      <x:c r="BCH5907" s="248"/>
      <x:c r="BCI5907" s="248"/>
      <x:c r="BCJ5907" s="248"/>
      <x:c r="BCK5907" s="248"/>
      <x:c r="BCL5907" s="248"/>
      <x:c r="BCM5907" s="248"/>
      <x:c r="BCN5907" s="248"/>
      <x:c r="BCO5907" s="248"/>
      <x:c r="BCP5907" s="248"/>
      <x:c r="BCQ5907" s="248"/>
      <x:c r="BCR5907" s="248"/>
      <x:c r="BCS5907" s="248"/>
      <x:c r="BCT5907" s="248"/>
      <x:c r="BCU5907" s="248"/>
      <x:c r="BCV5907" s="248"/>
      <x:c r="BCW5907" s="248"/>
      <x:c r="BCX5907" s="248"/>
      <x:c r="BCY5907" s="248"/>
      <x:c r="BCZ5907" s="248"/>
      <x:c r="BDA5907" s="248"/>
      <x:c r="BDB5907" s="248"/>
      <x:c r="BDC5907" s="248"/>
      <x:c r="BDD5907" s="248"/>
      <x:c r="BDE5907" s="248"/>
      <x:c r="BDF5907" s="248"/>
      <x:c r="BDG5907" s="248"/>
      <x:c r="BDH5907" s="248"/>
      <x:c r="BDI5907" s="248"/>
      <x:c r="BDJ5907" s="248"/>
      <x:c r="BDK5907" s="248"/>
      <x:c r="BDL5907" s="248"/>
      <x:c r="BDM5907" s="248"/>
      <x:c r="BDN5907" s="248"/>
      <x:c r="BDO5907" s="248"/>
      <x:c r="BDP5907" s="248"/>
      <x:c r="BDQ5907" s="248"/>
      <x:c r="BDR5907" s="248"/>
      <x:c r="BDS5907" s="248"/>
      <x:c r="BDT5907" s="248"/>
      <x:c r="BDU5907" s="248"/>
      <x:c r="BDV5907" s="248"/>
      <x:c r="BDW5907" s="248"/>
      <x:c r="BDX5907" s="248"/>
      <x:c r="BDY5907" s="248"/>
      <x:c r="BDZ5907" s="248"/>
      <x:c r="BEA5907" s="248"/>
      <x:c r="BEB5907" s="248"/>
      <x:c r="BEC5907" s="248"/>
      <x:c r="BED5907" s="248"/>
      <x:c r="BEE5907" s="248"/>
      <x:c r="BEF5907" s="248"/>
      <x:c r="BEG5907" s="248"/>
      <x:c r="BEH5907" s="248"/>
      <x:c r="BEI5907" s="248"/>
      <x:c r="BEJ5907" s="248"/>
      <x:c r="BEK5907" s="248"/>
      <x:c r="BEL5907" s="248"/>
      <x:c r="BEM5907" s="248"/>
      <x:c r="BEN5907" s="248"/>
      <x:c r="BEO5907" s="248"/>
      <x:c r="BEP5907" s="248"/>
      <x:c r="BEQ5907" s="248"/>
      <x:c r="BER5907" s="248"/>
      <x:c r="BES5907" s="248"/>
      <x:c r="BET5907" s="248"/>
      <x:c r="BEU5907" s="248"/>
      <x:c r="BEV5907" s="248"/>
      <x:c r="BEW5907" s="248"/>
      <x:c r="BEX5907" s="248"/>
      <x:c r="BEY5907" s="248"/>
      <x:c r="BEZ5907" s="248"/>
      <x:c r="BFA5907" s="248"/>
      <x:c r="BFB5907" s="248"/>
      <x:c r="BFC5907" s="248"/>
      <x:c r="BFD5907" s="248"/>
      <x:c r="BFE5907" s="248"/>
      <x:c r="BFF5907" s="248"/>
      <x:c r="BFG5907" s="248"/>
      <x:c r="BFH5907" s="248"/>
      <x:c r="BFI5907" s="248"/>
      <x:c r="BFJ5907" s="248"/>
      <x:c r="BFK5907" s="248"/>
      <x:c r="BFL5907" s="248"/>
      <x:c r="BFM5907" s="248"/>
      <x:c r="BFN5907" s="248"/>
      <x:c r="BFO5907" s="248"/>
      <x:c r="BFP5907" s="248"/>
      <x:c r="BFQ5907" s="248"/>
      <x:c r="BFR5907" s="248"/>
      <x:c r="BFS5907" s="248"/>
      <x:c r="BFT5907" s="248"/>
      <x:c r="BFU5907" s="248"/>
      <x:c r="BFV5907" s="248"/>
      <x:c r="BFW5907" s="248"/>
      <x:c r="BFX5907" s="248"/>
      <x:c r="BFY5907" s="248"/>
      <x:c r="BFZ5907" s="248"/>
      <x:c r="BGA5907" s="248"/>
      <x:c r="BGB5907" s="248"/>
      <x:c r="BGC5907" s="248"/>
      <x:c r="BGD5907" s="248"/>
      <x:c r="BGE5907" s="248"/>
      <x:c r="BGF5907" s="248"/>
      <x:c r="BGG5907" s="248"/>
      <x:c r="BGH5907" s="248"/>
      <x:c r="BGI5907" s="248"/>
      <x:c r="BGJ5907" s="248"/>
      <x:c r="BGK5907" s="248"/>
      <x:c r="BGL5907" s="248"/>
      <x:c r="BGM5907" s="248"/>
      <x:c r="BGN5907" s="248"/>
      <x:c r="BGO5907" s="248"/>
      <x:c r="BGP5907" s="248"/>
      <x:c r="BGQ5907" s="248"/>
      <x:c r="BGR5907" s="248"/>
      <x:c r="BGS5907" s="248"/>
      <x:c r="BGT5907" s="248"/>
      <x:c r="BGU5907" s="248"/>
      <x:c r="BGV5907" s="248"/>
      <x:c r="BGW5907" s="248"/>
      <x:c r="BGX5907" s="248"/>
      <x:c r="BGY5907" s="248"/>
      <x:c r="BGZ5907" s="248"/>
      <x:c r="BHA5907" s="248"/>
      <x:c r="BHB5907" s="248"/>
      <x:c r="BHC5907" s="248"/>
      <x:c r="BHD5907" s="248"/>
      <x:c r="BHE5907" s="248"/>
      <x:c r="BHF5907" s="248"/>
      <x:c r="BHG5907" s="248"/>
      <x:c r="BHH5907" s="248"/>
      <x:c r="BHI5907" s="248"/>
      <x:c r="BHJ5907" s="248"/>
      <x:c r="BHK5907" s="248"/>
      <x:c r="BHL5907" s="248"/>
      <x:c r="BHM5907" s="248"/>
      <x:c r="BHN5907" s="248"/>
      <x:c r="BHO5907" s="248"/>
      <x:c r="BHP5907" s="248"/>
      <x:c r="BHQ5907" s="248"/>
      <x:c r="BHR5907" s="248"/>
      <x:c r="BHS5907" s="248"/>
      <x:c r="BHT5907" s="248"/>
      <x:c r="BHU5907" s="248"/>
      <x:c r="BHV5907" s="248"/>
      <x:c r="BHW5907" s="248"/>
      <x:c r="BHX5907" s="248"/>
      <x:c r="BHY5907" s="248"/>
      <x:c r="BHZ5907" s="248"/>
      <x:c r="BIA5907" s="248"/>
      <x:c r="BIB5907" s="248"/>
      <x:c r="BIC5907" s="248"/>
      <x:c r="BID5907" s="248"/>
      <x:c r="BIE5907" s="248"/>
      <x:c r="BIF5907" s="248"/>
      <x:c r="BIG5907" s="248"/>
      <x:c r="BIH5907" s="248"/>
      <x:c r="BII5907" s="248"/>
      <x:c r="BIJ5907" s="248"/>
      <x:c r="BIK5907" s="248"/>
      <x:c r="BIL5907" s="248"/>
      <x:c r="BIM5907" s="248"/>
      <x:c r="BIN5907" s="248"/>
      <x:c r="BIO5907" s="248"/>
      <x:c r="BIP5907" s="248"/>
      <x:c r="BIQ5907" s="248"/>
      <x:c r="BIR5907" s="248"/>
      <x:c r="BIS5907" s="248"/>
      <x:c r="BIT5907" s="248"/>
      <x:c r="BIU5907" s="248"/>
      <x:c r="BIV5907" s="248"/>
      <x:c r="BIW5907" s="248"/>
      <x:c r="BIX5907" s="248"/>
      <x:c r="BIY5907" s="248"/>
      <x:c r="BIZ5907" s="248"/>
      <x:c r="BJA5907" s="248"/>
      <x:c r="BJB5907" s="248"/>
      <x:c r="BJC5907" s="248"/>
      <x:c r="BJD5907" s="248"/>
      <x:c r="BJE5907" s="248"/>
      <x:c r="BJF5907" s="248"/>
      <x:c r="BJG5907" s="248"/>
      <x:c r="BJH5907" s="248"/>
      <x:c r="BJI5907" s="248"/>
      <x:c r="BJJ5907" s="248"/>
      <x:c r="BJK5907" s="248"/>
      <x:c r="BJL5907" s="248"/>
      <x:c r="BJM5907" s="248"/>
      <x:c r="BJN5907" s="248"/>
      <x:c r="BJO5907" s="248"/>
      <x:c r="BJP5907" s="248"/>
      <x:c r="BJQ5907" s="248"/>
      <x:c r="BJR5907" s="248"/>
      <x:c r="BJS5907" s="248"/>
      <x:c r="BJT5907" s="248"/>
      <x:c r="BJU5907" s="248"/>
      <x:c r="BJV5907" s="248"/>
      <x:c r="BJW5907" s="248"/>
      <x:c r="BJX5907" s="248"/>
      <x:c r="BJY5907" s="248"/>
      <x:c r="BJZ5907" s="248"/>
      <x:c r="BKA5907" s="248"/>
      <x:c r="BKB5907" s="248"/>
      <x:c r="BKC5907" s="248"/>
      <x:c r="BKD5907" s="248"/>
      <x:c r="BKE5907" s="248"/>
      <x:c r="BKF5907" s="248"/>
      <x:c r="BKG5907" s="248"/>
      <x:c r="BKH5907" s="248"/>
      <x:c r="BKI5907" s="248"/>
      <x:c r="BKJ5907" s="248"/>
      <x:c r="BKK5907" s="248"/>
      <x:c r="BKL5907" s="248"/>
      <x:c r="BKM5907" s="248"/>
      <x:c r="BKN5907" s="248"/>
      <x:c r="BKO5907" s="248"/>
      <x:c r="BKP5907" s="248"/>
      <x:c r="BKQ5907" s="248"/>
      <x:c r="BKR5907" s="248"/>
      <x:c r="BKS5907" s="248"/>
      <x:c r="BKT5907" s="248"/>
      <x:c r="BKU5907" s="248"/>
      <x:c r="BKV5907" s="248"/>
      <x:c r="BKW5907" s="248"/>
      <x:c r="BKX5907" s="248"/>
      <x:c r="BKY5907" s="248"/>
      <x:c r="BKZ5907" s="248"/>
      <x:c r="BLA5907" s="248"/>
      <x:c r="BLB5907" s="248"/>
      <x:c r="BLC5907" s="248"/>
      <x:c r="BLD5907" s="248"/>
      <x:c r="BLE5907" s="248"/>
      <x:c r="BLF5907" s="248"/>
      <x:c r="BLG5907" s="248"/>
      <x:c r="BLH5907" s="248"/>
      <x:c r="BLI5907" s="248"/>
      <x:c r="BLJ5907" s="248"/>
      <x:c r="BLK5907" s="248"/>
      <x:c r="BLL5907" s="248"/>
      <x:c r="BLM5907" s="248"/>
      <x:c r="BLN5907" s="248"/>
      <x:c r="BLO5907" s="248"/>
      <x:c r="BLP5907" s="248"/>
      <x:c r="BLQ5907" s="248"/>
      <x:c r="BLR5907" s="248"/>
      <x:c r="BLS5907" s="248"/>
      <x:c r="BLT5907" s="248"/>
      <x:c r="BLU5907" s="248"/>
      <x:c r="BLV5907" s="248"/>
      <x:c r="BLW5907" s="248"/>
      <x:c r="BLX5907" s="248"/>
      <x:c r="BLY5907" s="248"/>
      <x:c r="BLZ5907" s="248"/>
      <x:c r="BMA5907" s="248"/>
      <x:c r="BMB5907" s="248"/>
      <x:c r="BMC5907" s="248"/>
      <x:c r="BMD5907" s="248"/>
      <x:c r="BME5907" s="248"/>
      <x:c r="BMF5907" s="248"/>
      <x:c r="BMG5907" s="248"/>
      <x:c r="BMH5907" s="248"/>
      <x:c r="BMI5907" s="248"/>
      <x:c r="BMJ5907" s="248"/>
      <x:c r="BMK5907" s="248"/>
      <x:c r="BML5907" s="248"/>
      <x:c r="BMM5907" s="248"/>
      <x:c r="BMN5907" s="248"/>
      <x:c r="BMO5907" s="248"/>
      <x:c r="BMP5907" s="248"/>
      <x:c r="BMQ5907" s="248"/>
      <x:c r="BMR5907" s="248"/>
      <x:c r="BMS5907" s="248"/>
      <x:c r="BMT5907" s="248"/>
      <x:c r="BMU5907" s="248"/>
      <x:c r="BMV5907" s="248"/>
      <x:c r="BMW5907" s="248"/>
      <x:c r="BMX5907" s="248"/>
      <x:c r="BMY5907" s="248"/>
      <x:c r="BMZ5907" s="248"/>
      <x:c r="BNA5907" s="248"/>
      <x:c r="BNB5907" s="248"/>
      <x:c r="BNC5907" s="248"/>
      <x:c r="BND5907" s="248"/>
      <x:c r="BNE5907" s="248"/>
      <x:c r="BNF5907" s="248"/>
      <x:c r="BNG5907" s="248"/>
      <x:c r="BNH5907" s="248"/>
      <x:c r="BNI5907" s="248"/>
      <x:c r="BNJ5907" s="248"/>
      <x:c r="BNK5907" s="248"/>
      <x:c r="BNL5907" s="248"/>
      <x:c r="BNM5907" s="248"/>
      <x:c r="BNN5907" s="248"/>
      <x:c r="BNO5907" s="248"/>
      <x:c r="BNP5907" s="248"/>
      <x:c r="BNQ5907" s="248"/>
      <x:c r="BNR5907" s="248"/>
      <x:c r="BNS5907" s="248"/>
      <x:c r="BNT5907" s="248"/>
      <x:c r="BNU5907" s="248"/>
      <x:c r="BNV5907" s="248"/>
      <x:c r="BNW5907" s="248"/>
      <x:c r="BNX5907" s="248"/>
      <x:c r="BNY5907" s="248"/>
      <x:c r="BNZ5907" s="248"/>
      <x:c r="BOA5907" s="248"/>
      <x:c r="BOB5907" s="248"/>
      <x:c r="BOC5907" s="248"/>
      <x:c r="BOD5907" s="248"/>
      <x:c r="BOE5907" s="248"/>
      <x:c r="BOF5907" s="248"/>
      <x:c r="BOG5907" s="248"/>
      <x:c r="BOH5907" s="248"/>
      <x:c r="BOI5907" s="248"/>
      <x:c r="BOJ5907" s="248"/>
      <x:c r="BOK5907" s="248"/>
      <x:c r="BOL5907" s="248"/>
      <x:c r="BOM5907" s="248"/>
      <x:c r="BON5907" s="248"/>
      <x:c r="BOO5907" s="248"/>
      <x:c r="BOP5907" s="248"/>
      <x:c r="BOQ5907" s="248"/>
      <x:c r="BOR5907" s="248"/>
      <x:c r="BOS5907" s="248"/>
      <x:c r="BOT5907" s="248"/>
      <x:c r="BOU5907" s="248"/>
      <x:c r="BOV5907" s="248"/>
      <x:c r="BOW5907" s="248"/>
      <x:c r="BOX5907" s="248"/>
      <x:c r="BOY5907" s="248"/>
      <x:c r="BOZ5907" s="248"/>
      <x:c r="BPA5907" s="248"/>
      <x:c r="BPB5907" s="248"/>
      <x:c r="BPC5907" s="248"/>
      <x:c r="BPD5907" s="248"/>
      <x:c r="BPE5907" s="248"/>
      <x:c r="BPF5907" s="248"/>
      <x:c r="BPG5907" s="248"/>
      <x:c r="BPH5907" s="248"/>
      <x:c r="BPI5907" s="248"/>
      <x:c r="BPJ5907" s="248"/>
      <x:c r="BPK5907" s="248"/>
      <x:c r="BPL5907" s="248"/>
      <x:c r="BPM5907" s="248"/>
      <x:c r="BPN5907" s="248"/>
      <x:c r="BPO5907" s="248"/>
      <x:c r="BPP5907" s="248"/>
      <x:c r="BPQ5907" s="248"/>
      <x:c r="BPR5907" s="248"/>
      <x:c r="BPS5907" s="248"/>
      <x:c r="BPT5907" s="248"/>
      <x:c r="BPU5907" s="248"/>
      <x:c r="BPV5907" s="248"/>
      <x:c r="BPW5907" s="248"/>
      <x:c r="BPX5907" s="248"/>
      <x:c r="BPY5907" s="248"/>
      <x:c r="BPZ5907" s="248"/>
      <x:c r="BQA5907" s="248"/>
      <x:c r="BQB5907" s="248"/>
      <x:c r="BQC5907" s="248"/>
      <x:c r="BQD5907" s="248"/>
      <x:c r="BQE5907" s="248"/>
      <x:c r="BQF5907" s="248"/>
      <x:c r="BQG5907" s="248"/>
      <x:c r="BQH5907" s="248"/>
      <x:c r="BQI5907" s="248"/>
      <x:c r="BQJ5907" s="248"/>
      <x:c r="BQK5907" s="248"/>
      <x:c r="BQL5907" s="248"/>
      <x:c r="BQM5907" s="248"/>
      <x:c r="BQN5907" s="248"/>
      <x:c r="BQO5907" s="248"/>
      <x:c r="BQP5907" s="248"/>
      <x:c r="BQQ5907" s="248"/>
      <x:c r="BQR5907" s="248"/>
      <x:c r="BQS5907" s="248"/>
      <x:c r="BQT5907" s="248"/>
      <x:c r="BQU5907" s="248"/>
      <x:c r="BQV5907" s="248"/>
      <x:c r="BQW5907" s="248"/>
      <x:c r="BQX5907" s="248"/>
      <x:c r="BQY5907" s="248"/>
      <x:c r="BQZ5907" s="248"/>
      <x:c r="BRA5907" s="248"/>
      <x:c r="BRB5907" s="248"/>
      <x:c r="BRC5907" s="248"/>
      <x:c r="BRD5907" s="248"/>
      <x:c r="BRE5907" s="248"/>
      <x:c r="BRF5907" s="248"/>
      <x:c r="BRG5907" s="248"/>
      <x:c r="BRH5907" s="248"/>
      <x:c r="BRI5907" s="248"/>
      <x:c r="BRJ5907" s="248"/>
      <x:c r="BRK5907" s="248"/>
      <x:c r="BRL5907" s="248"/>
      <x:c r="BRM5907" s="248"/>
      <x:c r="BRN5907" s="248"/>
      <x:c r="BRO5907" s="248"/>
      <x:c r="BRP5907" s="248"/>
      <x:c r="BRQ5907" s="248"/>
      <x:c r="BRR5907" s="248"/>
      <x:c r="BRS5907" s="248"/>
      <x:c r="BRT5907" s="248"/>
      <x:c r="BRU5907" s="248"/>
      <x:c r="BRV5907" s="248"/>
      <x:c r="BRW5907" s="248"/>
      <x:c r="BRX5907" s="248"/>
      <x:c r="BRY5907" s="248"/>
      <x:c r="BRZ5907" s="248"/>
      <x:c r="BSA5907" s="248"/>
      <x:c r="BSB5907" s="248"/>
      <x:c r="BSC5907" s="248"/>
      <x:c r="BSD5907" s="248"/>
      <x:c r="BSE5907" s="248"/>
      <x:c r="BSF5907" s="248"/>
      <x:c r="BSG5907" s="248"/>
      <x:c r="BSH5907" s="248"/>
      <x:c r="BSI5907" s="248"/>
      <x:c r="BSJ5907" s="248"/>
      <x:c r="BSK5907" s="248"/>
      <x:c r="BSL5907" s="248"/>
      <x:c r="BSM5907" s="248"/>
      <x:c r="BSN5907" s="248"/>
      <x:c r="BSO5907" s="248"/>
      <x:c r="BSP5907" s="248"/>
      <x:c r="BSQ5907" s="248"/>
      <x:c r="BSR5907" s="248"/>
      <x:c r="BSS5907" s="248"/>
      <x:c r="BST5907" s="248"/>
      <x:c r="BSU5907" s="248"/>
      <x:c r="BSV5907" s="248"/>
      <x:c r="BSW5907" s="248"/>
      <x:c r="BSX5907" s="248"/>
      <x:c r="BSY5907" s="248"/>
      <x:c r="BSZ5907" s="248"/>
      <x:c r="BTA5907" s="248"/>
      <x:c r="BTB5907" s="248"/>
      <x:c r="BTC5907" s="248"/>
      <x:c r="BTD5907" s="248"/>
      <x:c r="BTE5907" s="248"/>
      <x:c r="BTF5907" s="248"/>
      <x:c r="BTG5907" s="248"/>
      <x:c r="BTH5907" s="248"/>
      <x:c r="BTI5907" s="248"/>
      <x:c r="BTJ5907" s="248"/>
      <x:c r="BTK5907" s="248"/>
      <x:c r="BTL5907" s="248"/>
      <x:c r="BTM5907" s="248"/>
      <x:c r="BTN5907" s="248"/>
      <x:c r="BTO5907" s="248"/>
      <x:c r="BTP5907" s="248"/>
      <x:c r="BTQ5907" s="248"/>
      <x:c r="BTR5907" s="248"/>
      <x:c r="BTS5907" s="248"/>
      <x:c r="BTT5907" s="248"/>
      <x:c r="BTU5907" s="248"/>
      <x:c r="BTV5907" s="248"/>
      <x:c r="BTW5907" s="248"/>
      <x:c r="BTX5907" s="248"/>
      <x:c r="BTY5907" s="248"/>
      <x:c r="BTZ5907" s="248"/>
      <x:c r="BUA5907" s="248"/>
      <x:c r="BUB5907" s="248"/>
      <x:c r="BUC5907" s="248"/>
      <x:c r="BUD5907" s="248"/>
      <x:c r="BUE5907" s="248"/>
      <x:c r="BUF5907" s="248"/>
      <x:c r="BUG5907" s="248"/>
      <x:c r="BUH5907" s="248"/>
      <x:c r="BUI5907" s="248"/>
      <x:c r="BUJ5907" s="248"/>
      <x:c r="BUK5907" s="248"/>
      <x:c r="BUL5907" s="248"/>
      <x:c r="BUM5907" s="248"/>
      <x:c r="BUN5907" s="248"/>
      <x:c r="BUO5907" s="248"/>
      <x:c r="BUP5907" s="248"/>
      <x:c r="BUQ5907" s="248"/>
      <x:c r="BUR5907" s="248"/>
      <x:c r="BUS5907" s="248"/>
      <x:c r="BUT5907" s="248"/>
      <x:c r="BUU5907" s="248"/>
      <x:c r="BUV5907" s="248"/>
      <x:c r="BUW5907" s="248"/>
      <x:c r="BUX5907" s="248"/>
      <x:c r="BUY5907" s="248"/>
      <x:c r="BUZ5907" s="248"/>
      <x:c r="BVA5907" s="248"/>
      <x:c r="BVB5907" s="248"/>
      <x:c r="BVC5907" s="248"/>
      <x:c r="BVD5907" s="248"/>
      <x:c r="BVE5907" s="248"/>
      <x:c r="BVF5907" s="248"/>
      <x:c r="BVG5907" s="248"/>
      <x:c r="BVH5907" s="248"/>
      <x:c r="BVI5907" s="248"/>
      <x:c r="BVJ5907" s="248"/>
      <x:c r="BVK5907" s="248"/>
      <x:c r="BVL5907" s="248"/>
      <x:c r="BVM5907" s="248"/>
      <x:c r="BVN5907" s="248"/>
      <x:c r="BVO5907" s="248"/>
      <x:c r="BVP5907" s="248"/>
      <x:c r="BVQ5907" s="248"/>
      <x:c r="BVR5907" s="248"/>
      <x:c r="BVS5907" s="248"/>
      <x:c r="BVT5907" s="248"/>
      <x:c r="BVU5907" s="248"/>
      <x:c r="BVV5907" s="248"/>
      <x:c r="BVW5907" s="248"/>
      <x:c r="BVX5907" s="248"/>
      <x:c r="BVY5907" s="248"/>
      <x:c r="BVZ5907" s="248"/>
      <x:c r="BWA5907" s="248"/>
      <x:c r="BWB5907" s="248"/>
      <x:c r="BWC5907" s="248"/>
      <x:c r="BWD5907" s="248"/>
      <x:c r="BWE5907" s="248"/>
      <x:c r="BWF5907" s="248"/>
      <x:c r="BWG5907" s="248"/>
      <x:c r="BWH5907" s="248"/>
      <x:c r="BWI5907" s="248"/>
      <x:c r="BWJ5907" s="248"/>
      <x:c r="BWK5907" s="248"/>
      <x:c r="BWL5907" s="248"/>
      <x:c r="BWM5907" s="248"/>
      <x:c r="BWN5907" s="248"/>
      <x:c r="BWO5907" s="248"/>
      <x:c r="BWP5907" s="248"/>
      <x:c r="BWQ5907" s="248"/>
      <x:c r="BWR5907" s="248"/>
      <x:c r="BWS5907" s="248"/>
      <x:c r="BWT5907" s="248"/>
      <x:c r="BWU5907" s="248"/>
      <x:c r="BWV5907" s="248"/>
      <x:c r="BWW5907" s="248"/>
      <x:c r="BWX5907" s="248"/>
      <x:c r="BWY5907" s="248"/>
      <x:c r="BWZ5907" s="248"/>
      <x:c r="BXA5907" s="248"/>
      <x:c r="BXB5907" s="248"/>
      <x:c r="BXC5907" s="248"/>
      <x:c r="BXD5907" s="248"/>
      <x:c r="BXE5907" s="248"/>
      <x:c r="BXF5907" s="248"/>
      <x:c r="BXG5907" s="248"/>
      <x:c r="BXH5907" s="248"/>
      <x:c r="BXI5907" s="248"/>
      <x:c r="BXJ5907" s="248"/>
      <x:c r="BXK5907" s="248"/>
      <x:c r="BXL5907" s="248"/>
      <x:c r="BXM5907" s="248"/>
      <x:c r="BXN5907" s="248"/>
      <x:c r="BXO5907" s="248"/>
      <x:c r="BXP5907" s="248"/>
      <x:c r="BXQ5907" s="248"/>
      <x:c r="BXR5907" s="248"/>
      <x:c r="BXS5907" s="248"/>
      <x:c r="BXT5907" s="248"/>
      <x:c r="BXU5907" s="248"/>
      <x:c r="BXV5907" s="248"/>
      <x:c r="BXW5907" s="248"/>
      <x:c r="BXX5907" s="248"/>
      <x:c r="BXY5907" s="248"/>
      <x:c r="BXZ5907" s="248"/>
      <x:c r="BYA5907" s="248"/>
      <x:c r="BYB5907" s="248"/>
      <x:c r="BYC5907" s="248"/>
      <x:c r="BYD5907" s="248"/>
      <x:c r="BYE5907" s="248"/>
      <x:c r="BYF5907" s="248"/>
      <x:c r="BYG5907" s="248"/>
      <x:c r="BYH5907" s="248"/>
      <x:c r="BYI5907" s="248"/>
      <x:c r="BYJ5907" s="248"/>
      <x:c r="BYK5907" s="248"/>
      <x:c r="BYL5907" s="248"/>
      <x:c r="BYM5907" s="248"/>
      <x:c r="BYN5907" s="248"/>
      <x:c r="BYO5907" s="248"/>
      <x:c r="BYP5907" s="248"/>
      <x:c r="BYQ5907" s="248"/>
      <x:c r="BYR5907" s="248"/>
      <x:c r="BYS5907" s="248"/>
      <x:c r="BYT5907" s="248"/>
      <x:c r="BYU5907" s="248"/>
      <x:c r="BYV5907" s="248"/>
      <x:c r="BYW5907" s="248"/>
      <x:c r="BYX5907" s="248"/>
      <x:c r="BYY5907" s="248"/>
      <x:c r="BYZ5907" s="248"/>
      <x:c r="BZA5907" s="248"/>
      <x:c r="BZB5907" s="248"/>
      <x:c r="BZC5907" s="248"/>
      <x:c r="BZD5907" s="248"/>
      <x:c r="BZE5907" s="248"/>
      <x:c r="BZF5907" s="248"/>
      <x:c r="BZG5907" s="248"/>
      <x:c r="BZH5907" s="248"/>
      <x:c r="BZI5907" s="248"/>
      <x:c r="BZJ5907" s="248"/>
      <x:c r="BZK5907" s="248"/>
      <x:c r="BZL5907" s="248"/>
      <x:c r="BZM5907" s="248"/>
      <x:c r="BZN5907" s="248"/>
      <x:c r="BZO5907" s="248"/>
      <x:c r="BZP5907" s="248"/>
      <x:c r="BZQ5907" s="248"/>
      <x:c r="BZR5907" s="248"/>
      <x:c r="BZS5907" s="248"/>
      <x:c r="BZT5907" s="248"/>
      <x:c r="BZU5907" s="248"/>
      <x:c r="BZV5907" s="248"/>
      <x:c r="BZW5907" s="248"/>
      <x:c r="BZX5907" s="248"/>
      <x:c r="BZY5907" s="248"/>
      <x:c r="BZZ5907" s="248"/>
      <x:c r="CAA5907" s="248"/>
      <x:c r="CAB5907" s="248"/>
      <x:c r="CAC5907" s="248"/>
      <x:c r="CAD5907" s="248"/>
      <x:c r="CAE5907" s="248"/>
      <x:c r="CAF5907" s="248"/>
      <x:c r="CAG5907" s="248"/>
      <x:c r="CAH5907" s="248"/>
      <x:c r="CAI5907" s="248"/>
      <x:c r="CAJ5907" s="248"/>
      <x:c r="CAK5907" s="248"/>
      <x:c r="CAL5907" s="248"/>
      <x:c r="CAM5907" s="248"/>
      <x:c r="CAN5907" s="248"/>
      <x:c r="CAO5907" s="248"/>
      <x:c r="CAP5907" s="248"/>
      <x:c r="CAQ5907" s="248"/>
      <x:c r="CAR5907" s="248"/>
      <x:c r="CAS5907" s="248"/>
      <x:c r="CAT5907" s="248"/>
      <x:c r="CAU5907" s="248"/>
      <x:c r="CAV5907" s="248"/>
      <x:c r="CAW5907" s="248"/>
      <x:c r="CAX5907" s="248"/>
      <x:c r="CAY5907" s="248"/>
      <x:c r="CAZ5907" s="248"/>
      <x:c r="CBA5907" s="248"/>
      <x:c r="CBB5907" s="248"/>
      <x:c r="CBC5907" s="248"/>
      <x:c r="CBD5907" s="248"/>
      <x:c r="CBE5907" s="248"/>
      <x:c r="CBF5907" s="248"/>
      <x:c r="CBG5907" s="248"/>
      <x:c r="CBH5907" s="248"/>
      <x:c r="CBI5907" s="248"/>
      <x:c r="CBJ5907" s="248"/>
      <x:c r="CBK5907" s="248"/>
      <x:c r="CBL5907" s="248"/>
      <x:c r="CBM5907" s="248"/>
      <x:c r="CBN5907" s="248"/>
      <x:c r="CBO5907" s="248"/>
      <x:c r="CBP5907" s="248"/>
      <x:c r="CBQ5907" s="248"/>
      <x:c r="CBR5907" s="248"/>
      <x:c r="CBS5907" s="248"/>
      <x:c r="CBT5907" s="248"/>
      <x:c r="CBU5907" s="248"/>
      <x:c r="CBV5907" s="248"/>
      <x:c r="CBW5907" s="248"/>
      <x:c r="CBX5907" s="248"/>
      <x:c r="CBY5907" s="248"/>
      <x:c r="CBZ5907" s="248"/>
      <x:c r="CCA5907" s="248"/>
      <x:c r="CCB5907" s="248"/>
      <x:c r="CCC5907" s="248"/>
      <x:c r="CCD5907" s="248"/>
      <x:c r="CCE5907" s="248"/>
      <x:c r="CCF5907" s="248"/>
      <x:c r="CCG5907" s="248"/>
      <x:c r="CCH5907" s="248"/>
      <x:c r="CCI5907" s="248"/>
      <x:c r="CCJ5907" s="248"/>
      <x:c r="CCK5907" s="248"/>
      <x:c r="CCL5907" s="248"/>
      <x:c r="CCM5907" s="248"/>
      <x:c r="CCN5907" s="248"/>
      <x:c r="CCO5907" s="248"/>
      <x:c r="CCP5907" s="248"/>
      <x:c r="CCQ5907" s="248"/>
      <x:c r="CCR5907" s="248"/>
      <x:c r="CCS5907" s="248"/>
      <x:c r="CCT5907" s="248"/>
      <x:c r="CCU5907" s="248"/>
      <x:c r="CCV5907" s="248"/>
      <x:c r="CCW5907" s="248"/>
      <x:c r="CCX5907" s="248"/>
      <x:c r="CCY5907" s="248"/>
      <x:c r="CCZ5907" s="248"/>
      <x:c r="CDA5907" s="248"/>
      <x:c r="CDB5907" s="248"/>
      <x:c r="CDC5907" s="248"/>
      <x:c r="CDD5907" s="248"/>
      <x:c r="CDE5907" s="248"/>
      <x:c r="CDF5907" s="248"/>
      <x:c r="CDG5907" s="248"/>
      <x:c r="CDH5907" s="248"/>
      <x:c r="CDI5907" s="248"/>
      <x:c r="CDJ5907" s="248"/>
      <x:c r="CDK5907" s="248"/>
      <x:c r="CDL5907" s="248"/>
      <x:c r="CDM5907" s="248"/>
      <x:c r="CDN5907" s="248"/>
      <x:c r="CDO5907" s="248"/>
      <x:c r="CDP5907" s="248"/>
      <x:c r="CDQ5907" s="248"/>
      <x:c r="CDR5907" s="248"/>
      <x:c r="CDS5907" s="248"/>
      <x:c r="CDT5907" s="248"/>
      <x:c r="CDU5907" s="248"/>
      <x:c r="CDV5907" s="248"/>
      <x:c r="CDW5907" s="248"/>
      <x:c r="CDX5907" s="248"/>
      <x:c r="CDY5907" s="248"/>
      <x:c r="CDZ5907" s="248"/>
      <x:c r="CEA5907" s="248"/>
      <x:c r="CEB5907" s="248"/>
      <x:c r="CEC5907" s="248"/>
      <x:c r="CED5907" s="248"/>
      <x:c r="CEE5907" s="248"/>
      <x:c r="CEF5907" s="248"/>
      <x:c r="CEG5907" s="248"/>
      <x:c r="CEH5907" s="248"/>
      <x:c r="CEI5907" s="248"/>
      <x:c r="CEJ5907" s="248"/>
      <x:c r="CEK5907" s="248"/>
      <x:c r="CEL5907" s="248"/>
      <x:c r="CEM5907" s="248"/>
      <x:c r="CEN5907" s="248"/>
      <x:c r="CEO5907" s="248"/>
      <x:c r="CEP5907" s="248"/>
      <x:c r="CEQ5907" s="248"/>
      <x:c r="CER5907" s="248"/>
      <x:c r="CES5907" s="248"/>
      <x:c r="CET5907" s="248"/>
      <x:c r="CEU5907" s="248"/>
      <x:c r="CEV5907" s="248"/>
      <x:c r="CEW5907" s="248"/>
      <x:c r="CEX5907" s="248"/>
      <x:c r="CEY5907" s="248"/>
      <x:c r="CEZ5907" s="248"/>
      <x:c r="CFA5907" s="248"/>
      <x:c r="CFB5907" s="248"/>
      <x:c r="CFC5907" s="248"/>
      <x:c r="CFD5907" s="248"/>
      <x:c r="CFE5907" s="248"/>
      <x:c r="CFF5907" s="248"/>
      <x:c r="CFG5907" s="248"/>
      <x:c r="CFH5907" s="248"/>
      <x:c r="CFI5907" s="248"/>
      <x:c r="CFJ5907" s="248"/>
      <x:c r="CFK5907" s="248"/>
      <x:c r="CFL5907" s="248"/>
      <x:c r="CFM5907" s="248"/>
      <x:c r="CFN5907" s="248"/>
      <x:c r="CFO5907" s="248"/>
      <x:c r="CFP5907" s="248"/>
      <x:c r="CFQ5907" s="248"/>
      <x:c r="CFR5907" s="248"/>
      <x:c r="CFS5907" s="248"/>
      <x:c r="CFT5907" s="248"/>
      <x:c r="CFU5907" s="248"/>
      <x:c r="CFV5907" s="248"/>
      <x:c r="CFW5907" s="248"/>
      <x:c r="CFX5907" s="248"/>
      <x:c r="CFY5907" s="248"/>
      <x:c r="CFZ5907" s="248"/>
      <x:c r="CGA5907" s="248"/>
      <x:c r="CGB5907" s="248"/>
      <x:c r="CGC5907" s="248"/>
      <x:c r="CGD5907" s="248"/>
      <x:c r="CGE5907" s="248"/>
      <x:c r="CGF5907" s="248"/>
      <x:c r="CGG5907" s="248"/>
      <x:c r="CGH5907" s="248"/>
      <x:c r="CGI5907" s="248"/>
      <x:c r="CGJ5907" s="248"/>
      <x:c r="CGK5907" s="248"/>
      <x:c r="CGL5907" s="248"/>
      <x:c r="CGM5907" s="248"/>
      <x:c r="CGN5907" s="248"/>
      <x:c r="CGO5907" s="248"/>
      <x:c r="CGP5907" s="248"/>
      <x:c r="CGQ5907" s="248"/>
      <x:c r="CGR5907" s="248"/>
      <x:c r="CGS5907" s="248"/>
      <x:c r="CGT5907" s="248"/>
      <x:c r="CGU5907" s="248"/>
      <x:c r="CGV5907" s="248"/>
      <x:c r="CGW5907" s="248"/>
      <x:c r="CGX5907" s="248"/>
      <x:c r="CGY5907" s="248"/>
      <x:c r="CGZ5907" s="248"/>
      <x:c r="CHA5907" s="248"/>
      <x:c r="CHB5907" s="248"/>
      <x:c r="CHC5907" s="248"/>
      <x:c r="CHD5907" s="248"/>
      <x:c r="CHE5907" s="248"/>
      <x:c r="CHF5907" s="248"/>
      <x:c r="CHG5907" s="248"/>
      <x:c r="CHH5907" s="248"/>
      <x:c r="CHI5907" s="248"/>
      <x:c r="CHJ5907" s="248"/>
      <x:c r="CHK5907" s="248"/>
      <x:c r="CHL5907" s="248"/>
      <x:c r="CHM5907" s="248"/>
      <x:c r="CHN5907" s="248"/>
      <x:c r="CHO5907" s="248"/>
      <x:c r="CHP5907" s="248"/>
      <x:c r="CHQ5907" s="248"/>
      <x:c r="CHR5907" s="248"/>
      <x:c r="CHS5907" s="248"/>
      <x:c r="CHT5907" s="248"/>
      <x:c r="CHU5907" s="248"/>
      <x:c r="CHV5907" s="248"/>
      <x:c r="CHW5907" s="248"/>
      <x:c r="CHX5907" s="248"/>
      <x:c r="CHY5907" s="248"/>
      <x:c r="CHZ5907" s="248"/>
      <x:c r="CIA5907" s="248"/>
      <x:c r="CIB5907" s="248"/>
      <x:c r="CIC5907" s="248"/>
      <x:c r="CID5907" s="248"/>
      <x:c r="CIE5907" s="248"/>
      <x:c r="CIF5907" s="248"/>
      <x:c r="CIG5907" s="248"/>
      <x:c r="CIH5907" s="248"/>
      <x:c r="CII5907" s="248"/>
      <x:c r="CIJ5907" s="248"/>
      <x:c r="CIK5907" s="248"/>
      <x:c r="CIL5907" s="248"/>
      <x:c r="CIM5907" s="248"/>
      <x:c r="CIN5907" s="248"/>
      <x:c r="CIO5907" s="248"/>
      <x:c r="CIP5907" s="248"/>
      <x:c r="CIQ5907" s="248"/>
      <x:c r="CIR5907" s="248"/>
      <x:c r="CIS5907" s="248"/>
      <x:c r="CIT5907" s="248"/>
      <x:c r="CIU5907" s="248"/>
      <x:c r="CIV5907" s="248"/>
      <x:c r="CIW5907" s="248"/>
      <x:c r="CIX5907" s="248"/>
      <x:c r="CIY5907" s="248"/>
      <x:c r="CIZ5907" s="248"/>
      <x:c r="CJA5907" s="248"/>
      <x:c r="CJB5907" s="248"/>
      <x:c r="CJC5907" s="248"/>
      <x:c r="CJD5907" s="248"/>
      <x:c r="CJE5907" s="248"/>
      <x:c r="CJF5907" s="248"/>
      <x:c r="CJG5907" s="248"/>
      <x:c r="CJH5907" s="248"/>
      <x:c r="CJI5907" s="248"/>
      <x:c r="CJJ5907" s="248"/>
      <x:c r="CJK5907" s="248"/>
      <x:c r="CJL5907" s="248"/>
      <x:c r="CJM5907" s="248"/>
      <x:c r="CJN5907" s="248"/>
      <x:c r="CJO5907" s="248"/>
      <x:c r="CJP5907" s="248"/>
      <x:c r="CJQ5907" s="248"/>
      <x:c r="CJR5907" s="248"/>
      <x:c r="CJS5907" s="248"/>
      <x:c r="CJT5907" s="248"/>
      <x:c r="CJU5907" s="248"/>
      <x:c r="CJV5907" s="248"/>
      <x:c r="CJW5907" s="248"/>
      <x:c r="CJX5907" s="248"/>
      <x:c r="CJY5907" s="248"/>
      <x:c r="CJZ5907" s="248"/>
      <x:c r="CKA5907" s="248"/>
      <x:c r="CKB5907" s="248"/>
      <x:c r="CKC5907" s="248"/>
      <x:c r="CKD5907" s="248"/>
      <x:c r="CKE5907" s="248"/>
      <x:c r="CKF5907" s="248"/>
      <x:c r="CKG5907" s="248"/>
      <x:c r="CKH5907" s="248"/>
      <x:c r="CKI5907" s="248"/>
      <x:c r="CKJ5907" s="248"/>
      <x:c r="CKK5907" s="248"/>
      <x:c r="CKL5907" s="248"/>
      <x:c r="CKM5907" s="248"/>
      <x:c r="CKN5907" s="248"/>
      <x:c r="CKO5907" s="248"/>
      <x:c r="CKP5907" s="248"/>
      <x:c r="CKQ5907" s="248"/>
      <x:c r="CKR5907" s="248"/>
      <x:c r="CKS5907" s="248"/>
      <x:c r="CKT5907" s="248"/>
      <x:c r="CKU5907" s="248"/>
      <x:c r="CKV5907" s="248"/>
      <x:c r="CKW5907" s="248"/>
      <x:c r="CKX5907" s="248"/>
      <x:c r="CKY5907" s="248"/>
      <x:c r="CKZ5907" s="248"/>
      <x:c r="CLA5907" s="248"/>
      <x:c r="CLB5907" s="248"/>
      <x:c r="CLC5907" s="248"/>
      <x:c r="CLD5907" s="248"/>
      <x:c r="CLE5907" s="248"/>
      <x:c r="CLF5907" s="248"/>
      <x:c r="CLG5907" s="248"/>
      <x:c r="CLH5907" s="248"/>
      <x:c r="CLI5907" s="248"/>
      <x:c r="CLJ5907" s="248"/>
      <x:c r="CLK5907" s="248"/>
      <x:c r="CLL5907" s="248"/>
      <x:c r="CLM5907" s="248"/>
      <x:c r="CLN5907" s="248"/>
      <x:c r="CLO5907" s="248"/>
      <x:c r="CLP5907" s="248"/>
      <x:c r="CLQ5907" s="248"/>
      <x:c r="CLR5907" s="248"/>
      <x:c r="CLS5907" s="248"/>
      <x:c r="CLT5907" s="248"/>
      <x:c r="CLU5907" s="248"/>
      <x:c r="CLV5907" s="248"/>
      <x:c r="CLW5907" s="248"/>
      <x:c r="CLX5907" s="248"/>
      <x:c r="CLY5907" s="248"/>
      <x:c r="CLZ5907" s="248"/>
      <x:c r="CMA5907" s="248"/>
      <x:c r="CMB5907" s="248"/>
      <x:c r="CMC5907" s="248"/>
      <x:c r="CMD5907" s="248"/>
      <x:c r="CME5907" s="248"/>
      <x:c r="CMF5907" s="248"/>
      <x:c r="CMG5907" s="248"/>
      <x:c r="CMH5907" s="248"/>
      <x:c r="CMI5907" s="248"/>
      <x:c r="CMJ5907" s="248"/>
      <x:c r="CMK5907" s="248"/>
      <x:c r="CML5907" s="248"/>
      <x:c r="CMM5907" s="248"/>
      <x:c r="CMN5907" s="248"/>
      <x:c r="CMO5907" s="248"/>
      <x:c r="CMP5907" s="248"/>
      <x:c r="CMQ5907" s="248"/>
      <x:c r="CMR5907" s="248"/>
      <x:c r="CMS5907" s="248"/>
      <x:c r="CMT5907" s="248"/>
      <x:c r="CMU5907" s="248"/>
      <x:c r="CMV5907" s="248"/>
      <x:c r="CMW5907" s="248"/>
      <x:c r="CMX5907" s="248"/>
      <x:c r="CMY5907" s="248"/>
      <x:c r="CMZ5907" s="248"/>
      <x:c r="CNA5907" s="248"/>
      <x:c r="CNB5907" s="248"/>
      <x:c r="CNC5907" s="248"/>
      <x:c r="CND5907" s="248"/>
      <x:c r="CNE5907" s="248"/>
      <x:c r="CNF5907" s="248"/>
      <x:c r="CNG5907" s="248"/>
      <x:c r="CNH5907" s="248"/>
      <x:c r="CNI5907" s="248"/>
      <x:c r="CNJ5907" s="248"/>
      <x:c r="CNK5907" s="248"/>
      <x:c r="CNL5907" s="248"/>
      <x:c r="CNM5907" s="248"/>
      <x:c r="CNN5907" s="248"/>
      <x:c r="CNO5907" s="248"/>
      <x:c r="CNP5907" s="248"/>
      <x:c r="CNQ5907" s="248"/>
      <x:c r="CNR5907" s="248"/>
      <x:c r="CNS5907" s="248"/>
      <x:c r="CNT5907" s="248"/>
      <x:c r="CNU5907" s="248"/>
      <x:c r="CNV5907" s="248"/>
      <x:c r="CNW5907" s="248"/>
      <x:c r="CNX5907" s="248"/>
      <x:c r="CNY5907" s="248"/>
      <x:c r="CNZ5907" s="248"/>
      <x:c r="COA5907" s="248"/>
      <x:c r="COB5907" s="248"/>
      <x:c r="COC5907" s="248"/>
      <x:c r="COD5907" s="248"/>
      <x:c r="COE5907" s="248"/>
      <x:c r="COF5907" s="248"/>
      <x:c r="COG5907" s="248"/>
      <x:c r="COH5907" s="248"/>
      <x:c r="COI5907" s="248"/>
      <x:c r="COJ5907" s="248"/>
      <x:c r="COK5907" s="248"/>
      <x:c r="COL5907" s="248"/>
      <x:c r="COM5907" s="248"/>
      <x:c r="CON5907" s="248"/>
      <x:c r="COO5907" s="248"/>
      <x:c r="COP5907" s="248"/>
      <x:c r="COQ5907" s="248"/>
      <x:c r="COR5907" s="248"/>
      <x:c r="COS5907" s="248"/>
      <x:c r="COT5907" s="248"/>
      <x:c r="COU5907" s="248"/>
      <x:c r="COV5907" s="248"/>
      <x:c r="COW5907" s="248"/>
      <x:c r="COX5907" s="248"/>
      <x:c r="COY5907" s="248"/>
      <x:c r="COZ5907" s="248"/>
      <x:c r="CPA5907" s="248"/>
      <x:c r="CPB5907" s="248"/>
      <x:c r="CPC5907" s="248"/>
      <x:c r="CPD5907" s="248"/>
      <x:c r="CPE5907" s="248"/>
      <x:c r="CPF5907" s="248"/>
      <x:c r="CPG5907" s="248"/>
      <x:c r="CPH5907" s="248"/>
      <x:c r="CPI5907" s="248"/>
      <x:c r="CPJ5907" s="248"/>
      <x:c r="CPK5907" s="248"/>
      <x:c r="CPL5907" s="248"/>
      <x:c r="CPM5907" s="248"/>
      <x:c r="CPN5907" s="248"/>
      <x:c r="CPO5907" s="248"/>
      <x:c r="CPP5907" s="248"/>
      <x:c r="CPQ5907" s="248"/>
      <x:c r="CPR5907" s="248"/>
      <x:c r="CPS5907" s="248"/>
      <x:c r="CPT5907" s="248"/>
      <x:c r="CPU5907" s="248"/>
      <x:c r="CPV5907" s="248"/>
      <x:c r="CPW5907" s="248"/>
      <x:c r="CPX5907" s="248"/>
      <x:c r="CPY5907" s="248"/>
      <x:c r="CPZ5907" s="248"/>
      <x:c r="CQA5907" s="248"/>
      <x:c r="CQB5907" s="248"/>
      <x:c r="CQC5907" s="248"/>
      <x:c r="CQD5907" s="248"/>
      <x:c r="CQE5907" s="248"/>
      <x:c r="CQF5907" s="248"/>
      <x:c r="CQG5907" s="248"/>
      <x:c r="CQH5907" s="248"/>
      <x:c r="CQI5907" s="248"/>
      <x:c r="CQJ5907" s="248"/>
      <x:c r="CQK5907" s="248"/>
      <x:c r="CQL5907" s="248"/>
      <x:c r="CQM5907" s="248"/>
      <x:c r="CQN5907" s="248"/>
      <x:c r="CQO5907" s="248"/>
      <x:c r="CQP5907" s="248"/>
      <x:c r="CQQ5907" s="248"/>
      <x:c r="CQR5907" s="248"/>
      <x:c r="CQS5907" s="248"/>
      <x:c r="CQT5907" s="248"/>
      <x:c r="CQU5907" s="248"/>
      <x:c r="CQV5907" s="248"/>
      <x:c r="CQW5907" s="248"/>
      <x:c r="CQX5907" s="248"/>
      <x:c r="CQY5907" s="248"/>
      <x:c r="CQZ5907" s="248"/>
      <x:c r="CRA5907" s="248"/>
      <x:c r="CRB5907" s="248"/>
      <x:c r="CRC5907" s="248"/>
      <x:c r="CRD5907" s="248"/>
      <x:c r="CRE5907" s="248"/>
      <x:c r="CRF5907" s="248"/>
      <x:c r="CRG5907" s="248"/>
      <x:c r="CRH5907" s="248"/>
      <x:c r="CRI5907" s="248"/>
      <x:c r="CRJ5907" s="248"/>
      <x:c r="CRK5907" s="248"/>
      <x:c r="CRL5907" s="248"/>
      <x:c r="CRM5907" s="248"/>
      <x:c r="CRN5907" s="248"/>
      <x:c r="CRO5907" s="248"/>
      <x:c r="CRP5907" s="248"/>
      <x:c r="CRQ5907" s="248"/>
      <x:c r="CRR5907" s="248"/>
      <x:c r="CRS5907" s="248"/>
      <x:c r="CRT5907" s="248"/>
      <x:c r="CRU5907" s="248"/>
      <x:c r="CRV5907" s="248"/>
      <x:c r="CRW5907" s="248"/>
      <x:c r="CRX5907" s="248"/>
      <x:c r="CRY5907" s="248"/>
      <x:c r="CRZ5907" s="248"/>
      <x:c r="CSA5907" s="248"/>
      <x:c r="CSB5907" s="248"/>
      <x:c r="CSC5907" s="248"/>
      <x:c r="CSD5907" s="248"/>
      <x:c r="CSE5907" s="248"/>
      <x:c r="CSF5907" s="248"/>
      <x:c r="CSG5907" s="248"/>
      <x:c r="CSH5907" s="248"/>
      <x:c r="CSI5907" s="248"/>
      <x:c r="CSJ5907" s="248"/>
      <x:c r="CSK5907" s="248"/>
      <x:c r="CSL5907" s="248"/>
      <x:c r="CSM5907" s="248"/>
      <x:c r="CSN5907" s="248"/>
      <x:c r="CSO5907" s="248"/>
      <x:c r="CSP5907" s="248"/>
      <x:c r="CSQ5907" s="248"/>
      <x:c r="CSR5907" s="248"/>
      <x:c r="CSS5907" s="248"/>
      <x:c r="CST5907" s="248"/>
      <x:c r="CSU5907" s="248"/>
      <x:c r="CSV5907" s="248"/>
      <x:c r="CSW5907" s="248"/>
      <x:c r="CSX5907" s="248"/>
      <x:c r="CSY5907" s="248"/>
      <x:c r="CSZ5907" s="248"/>
      <x:c r="CTA5907" s="248"/>
      <x:c r="CTB5907" s="248"/>
      <x:c r="CTC5907" s="248"/>
      <x:c r="CTD5907" s="248"/>
      <x:c r="CTE5907" s="248"/>
      <x:c r="CTF5907" s="248"/>
      <x:c r="CTG5907" s="248"/>
      <x:c r="CTH5907" s="248"/>
      <x:c r="CTI5907" s="248"/>
      <x:c r="CTJ5907" s="248"/>
      <x:c r="CTK5907" s="248"/>
      <x:c r="CTL5907" s="248"/>
      <x:c r="CTM5907" s="248"/>
      <x:c r="CTN5907" s="248"/>
      <x:c r="CTO5907" s="248"/>
      <x:c r="CTP5907" s="248"/>
      <x:c r="CTQ5907" s="248"/>
      <x:c r="CTR5907" s="248"/>
      <x:c r="CTS5907" s="248"/>
      <x:c r="CTT5907" s="248"/>
      <x:c r="CTU5907" s="248"/>
      <x:c r="CTV5907" s="248"/>
      <x:c r="CTW5907" s="248"/>
      <x:c r="CTX5907" s="248"/>
      <x:c r="CTY5907" s="248"/>
      <x:c r="CTZ5907" s="248"/>
      <x:c r="CUA5907" s="248"/>
      <x:c r="CUB5907" s="248"/>
      <x:c r="CUC5907" s="248"/>
      <x:c r="CUD5907" s="248"/>
      <x:c r="CUE5907" s="248"/>
      <x:c r="CUF5907" s="248"/>
      <x:c r="CUG5907" s="248"/>
      <x:c r="CUH5907" s="248"/>
      <x:c r="CUI5907" s="248"/>
      <x:c r="CUJ5907" s="248"/>
      <x:c r="CUK5907" s="248"/>
      <x:c r="CUL5907" s="248"/>
      <x:c r="CUM5907" s="248"/>
      <x:c r="CUN5907" s="248"/>
      <x:c r="CUO5907" s="248"/>
      <x:c r="CUP5907" s="248"/>
      <x:c r="CUQ5907" s="248"/>
      <x:c r="CUR5907" s="248"/>
      <x:c r="CUS5907" s="248"/>
      <x:c r="CUT5907" s="248"/>
      <x:c r="CUU5907" s="248"/>
      <x:c r="CUV5907" s="248"/>
      <x:c r="CUW5907" s="248"/>
      <x:c r="CUX5907" s="248"/>
      <x:c r="CUY5907" s="248"/>
      <x:c r="CUZ5907" s="248"/>
      <x:c r="CVA5907" s="248"/>
      <x:c r="CVB5907" s="248"/>
      <x:c r="CVC5907" s="248"/>
      <x:c r="CVD5907" s="248"/>
      <x:c r="CVE5907" s="248"/>
      <x:c r="CVF5907" s="248"/>
      <x:c r="CVG5907" s="248"/>
      <x:c r="CVH5907" s="248"/>
      <x:c r="CVI5907" s="248"/>
      <x:c r="CVJ5907" s="248"/>
      <x:c r="CVK5907" s="248"/>
      <x:c r="CVL5907" s="248"/>
      <x:c r="CVM5907" s="248"/>
      <x:c r="CVN5907" s="248"/>
      <x:c r="CVO5907" s="248"/>
      <x:c r="CVP5907" s="248"/>
      <x:c r="CVQ5907" s="248"/>
      <x:c r="CVR5907" s="248"/>
      <x:c r="CVS5907" s="248"/>
      <x:c r="CVT5907" s="248"/>
      <x:c r="CVU5907" s="248"/>
      <x:c r="CVV5907" s="248"/>
      <x:c r="CVW5907" s="248"/>
      <x:c r="CVX5907" s="248"/>
      <x:c r="CVY5907" s="248"/>
      <x:c r="CVZ5907" s="248"/>
      <x:c r="CWA5907" s="248"/>
      <x:c r="CWB5907" s="248"/>
      <x:c r="CWC5907" s="248"/>
      <x:c r="CWD5907" s="248"/>
      <x:c r="CWE5907" s="248"/>
      <x:c r="CWF5907" s="248"/>
      <x:c r="CWG5907" s="248"/>
      <x:c r="CWH5907" s="248"/>
      <x:c r="CWI5907" s="248"/>
      <x:c r="CWJ5907" s="248"/>
      <x:c r="CWK5907" s="248"/>
      <x:c r="CWL5907" s="248"/>
      <x:c r="CWM5907" s="248"/>
      <x:c r="CWN5907" s="248"/>
      <x:c r="CWO5907" s="248"/>
      <x:c r="CWP5907" s="248"/>
      <x:c r="CWQ5907" s="248"/>
      <x:c r="CWR5907" s="248"/>
      <x:c r="CWS5907" s="248"/>
      <x:c r="CWT5907" s="248"/>
      <x:c r="CWU5907" s="248"/>
      <x:c r="CWV5907" s="248"/>
      <x:c r="CWW5907" s="248"/>
      <x:c r="CWX5907" s="248"/>
      <x:c r="CWY5907" s="248"/>
      <x:c r="CWZ5907" s="248"/>
      <x:c r="CXA5907" s="248"/>
      <x:c r="CXB5907" s="248"/>
      <x:c r="CXC5907" s="248"/>
      <x:c r="CXD5907" s="248"/>
      <x:c r="CXE5907" s="248"/>
      <x:c r="CXF5907" s="248"/>
      <x:c r="CXG5907" s="248"/>
      <x:c r="CXH5907" s="248"/>
      <x:c r="CXI5907" s="248"/>
      <x:c r="CXJ5907" s="248"/>
      <x:c r="CXK5907" s="248"/>
      <x:c r="CXL5907" s="248"/>
      <x:c r="CXM5907" s="248"/>
      <x:c r="CXN5907" s="248"/>
      <x:c r="CXO5907" s="248"/>
      <x:c r="CXP5907" s="248"/>
      <x:c r="CXQ5907" s="248"/>
      <x:c r="CXR5907" s="248"/>
      <x:c r="CXS5907" s="248"/>
      <x:c r="CXT5907" s="248"/>
      <x:c r="CXU5907" s="248"/>
      <x:c r="CXV5907" s="248"/>
      <x:c r="CXW5907" s="248"/>
      <x:c r="CXX5907" s="248"/>
      <x:c r="CXY5907" s="248"/>
      <x:c r="CXZ5907" s="248"/>
      <x:c r="CYA5907" s="248"/>
      <x:c r="CYB5907" s="248"/>
      <x:c r="CYC5907" s="248"/>
      <x:c r="CYD5907" s="248"/>
      <x:c r="CYE5907" s="248"/>
      <x:c r="CYF5907" s="248"/>
      <x:c r="CYG5907" s="248"/>
      <x:c r="CYH5907" s="248"/>
      <x:c r="CYI5907" s="248"/>
      <x:c r="CYJ5907" s="248"/>
      <x:c r="CYK5907" s="248"/>
      <x:c r="CYL5907" s="248"/>
      <x:c r="CYM5907" s="248"/>
      <x:c r="CYN5907" s="248"/>
      <x:c r="CYO5907" s="248"/>
      <x:c r="CYP5907" s="248"/>
      <x:c r="CYQ5907" s="248"/>
      <x:c r="CYR5907" s="248"/>
      <x:c r="CYS5907" s="248"/>
      <x:c r="CYT5907" s="248"/>
      <x:c r="CYU5907" s="248"/>
      <x:c r="CYV5907" s="248"/>
      <x:c r="CYW5907" s="248"/>
      <x:c r="CYX5907" s="248"/>
      <x:c r="CYY5907" s="248"/>
      <x:c r="CYZ5907" s="248"/>
      <x:c r="CZA5907" s="248"/>
      <x:c r="CZB5907" s="248"/>
      <x:c r="CZC5907" s="248"/>
      <x:c r="CZD5907" s="248"/>
      <x:c r="CZE5907" s="248"/>
      <x:c r="CZF5907" s="248"/>
      <x:c r="CZG5907" s="248"/>
      <x:c r="CZH5907" s="248"/>
      <x:c r="CZI5907" s="248"/>
      <x:c r="CZJ5907" s="248"/>
      <x:c r="CZK5907" s="248"/>
      <x:c r="CZL5907" s="248"/>
      <x:c r="CZM5907" s="248"/>
      <x:c r="CZN5907" s="248"/>
      <x:c r="CZO5907" s="248"/>
      <x:c r="CZP5907" s="248"/>
      <x:c r="CZQ5907" s="248"/>
      <x:c r="CZR5907" s="248"/>
      <x:c r="CZS5907" s="248"/>
      <x:c r="CZT5907" s="248"/>
      <x:c r="CZU5907" s="248"/>
      <x:c r="CZV5907" s="248"/>
      <x:c r="CZW5907" s="248"/>
      <x:c r="CZX5907" s="248"/>
      <x:c r="CZY5907" s="248"/>
      <x:c r="CZZ5907" s="248"/>
      <x:c r="DAA5907" s="248"/>
      <x:c r="DAB5907" s="248"/>
      <x:c r="DAC5907" s="248"/>
      <x:c r="DAD5907" s="248"/>
      <x:c r="DAE5907" s="248"/>
      <x:c r="DAF5907" s="248"/>
      <x:c r="DAG5907" s="248"/>
      <x:c r="DAH5907" s="248"/>
      <x:c r="DAI5907" s="248"/>
      <x:c r="DAJ5907" s="248"/>
      <x:c r="DAK5907" s="248"/>
      <x:c r="DAL5907" s="248"/>
      <x:c r="DAM5907" s="248"/>
      <x:c r="DAN5907" s="248"/>
      <x:c r="DAO5907" s="248"/>
      <x:c r="DAP5907" s="248"/>
      <x:c r="DAQ5907" s="248"/>
      <x:c r="DAR5907" s="248"/>
      <x:c r="DAS5907" s="248"/>
      <x:c r="DAT5907" s="248"/>
      <x:c r="DAU5907" s="248"/>
      <x:c r="DAV5907" s="248"/>
      <x:c r="DAW5907" s="248"/>
      <x:c r="DAX5907" s="248"/>
      <x:c r="DAY5907" s="248"/>
      <x:c r="DAZ5907" s="248"/>
      <x:c r="DBA5907" s="248"/>
      <x:c r="DBB5907" s="248"/>
      <x:c r="DBC5907" s="248"/>
      <x:c r="DBD5907" s="248"/>
      <x:c r="DBE5907" s="248"/>
      <x:c r="DBF5907" s="248"/>
      <x:c r="DBG5907" s="248"/>
      <x:c r="DBH5907" s="248"/>
      <x:c r="DBI5907" s="248"/>
      <x:c r="DBJ5907" s="248"/>
      <x:c r="DBK5907" s="248"/>
      <x:c r="DBL5907" s="248"/>
      <x:c r="DBM5907" s="248"/>
      <x:c r="DBN5907" s="248"/>
      <x:c r="DBO5907" s="248"/>
      <x:c r="DBP5907" s="248"/>
      <x:c r="DBQ5907" s="248"/>
      <x:c r="DBR5907" s="248"/>
      <x:c r="DBS5907" s="248"/>
      <x:c r="DBT5907" s="248"/>
      <x:c r="DBU5907" s="248"/>
      <x:c r="DBV5907" s="248"/>
      <x:c r="DBW5907" s="248"/>
      <x:c r="DBX5907" s="248"/>
      <x:c r="DBY5907" s="248"/>
      <x:c r="DBZ5907" s="248"/>
      <x:c r="DCA5907" s="248"/>
      <x:c r="DCB5907" s="248"/>
      <x:c r="DCC5907" s="248"/>
      <x:c r="DCD5907" s="248"/>
      <x:c r="DCE5907" s="248"/>
      <x:c r="DCF5907" s="248"/>
      <x:c r="DCG5907" s="248"/>
      <x:c r="DCH5907" s="248"/>
      <x:c r="DCI5907" s="248"/>
      <x:c r="DCJ5907" s="248"/>
      <x:c r="DCK5907" s="248"/>
      <x:c r="DCL5907" s="248"/>
      <x:c r="DCM5907" s="248"/>
      <x:c r="DCN5907" s="248"/>
      <x:c r="DCO5907" s="248"/>
      <x:c r="DCP5907" s="248"/>
      <x:c r="DCQ5907" s="248"/>
      <x:c r="DCR5907" s="248"/>
      <x:c r="DCS5907" s="248"/>
      <x:c r="DCT5907" s="248"/>
      <x:c r="DCU5907" s="248"/>
      <x:c r="DCV5907" s="248"/>
      <x:c r="DCW5907" s="248"/>
      <x:c r="DCX5907" s="248"/>
      <x:c r="DCY5907" s="248"/>
      <x:c r="DCZ5907" s="248"/>
      <x:c r="DDA5907" s="248"/>
      <x:c r="DDB5907" s="248"/>
      <x:c r="DDC5907" s="248"/>
      <x:c r="DDD5907" s="248"/>
      <x:c r="DDE5907" s="248"/>
      <x:c r="DDF5907" s="248"/>
      <x:c r="DDG5907" s="248"/>
      <x:c r="DDH5907" s="248"/>
      <x:c r="DDI5907" s="248"/>
      <x:c r="DDJ5907" s="248"/>
      <x:c r="DDK5907" s="248"/>
      <x:c r="DDL5907" s="248"/>
      <x:c r="DDM5907" s="248"/>
      <x:c r="DDN5907" s="248"/>
      <x:c r="DDO5907" s="248"/>
      <x:c r="DDP5907" s="248"/>
      <x:c r="DDQ5907" s="248"/>
      <x:c r="DDR5907" s="248"/>
      <x:c r="DDS5907" s="248"/>
      <x:c r="DDT5907" s="248"/>
      <x:c r="DDU5907" s="248"/>
      <x:c r="DDV5907" s="248"/>
      <x:c r="DDW5907" s="248"/>
      <x:c r="DDX5907" s="248"/>
      <x:c r="DDY5907" s="248"/>
      <x:c r="DDZ5907" s="248"/>
      <x:c r="DEA5907" s="248"/>
      <x:c r="DEB5907" s="248"/>
      <x:c r="DEC5907" s="248"/>
      <x:c r="DED5907" s="248"/>
      <x:c r="DEE5907" s="248"/>
      <x:c r="DEF5907" s="248"/>
      <x:c r="DEG5907" s="248"/>
      <x:c r="DEH5907" s="248"/>
      <x:c r="DEI5907" s="248"/>
      <x:c r="DEJ5907" s="248"/>
      <x:c r="DEK5907" s="248"/>
      <x:c r="DEL5907" s="248"/>
      <x:c r="DEM5907" s="248"/>
      <x:c r="DEN5907" s="248"/>
      <x:c r="DEO5907" s="248"/>
      <x:c r="DEP5907" s="248"/>
      <x:c r="DEQ5907" s="248"/>
      <x:c r="DER5907" s="248"/>
      <x:c r="DES5907" s="248"/>
      <x:c r="DET5907" s="248"/>
      <x:c r="DEU5907" s="248"/>
      <x:c r="DEV5907" s="248"/>
      <x:c r="DEW5907" s="248"/>
      <x:c r="DEX5907" s="248"/>
      <x:c r="DEY5907" s="248"/>
      <x:c r="DEZ5907" s="248"/>
      <x:c r="DFA5907" s="248"/>
      <x:c r="DFB5907" s="248"/>
      <x:c r="DFC5907" s="248"/>
      <x:c r="DFD5907" s="248"/>
      <x:c r="DFE5907" s="248"/>
      <x:c r="DFF5907" s="248"/>
      <x:c r="DFG5907" s="248"/>
      <x:c r="DFH5907" s="248"/>
      <x:c r="DFI5907" s="248"/>
      <x:c r="DFJ5907" s="248"/>
      <x:c r="DFK5907" s="248"/>
      <x:c r="DFL5907" s="248"/>
      <x:c r="DFM5907" s="248"/>
      <x:c r="DFN5907" s="248"/>
      <x:c r="DFO5907" s="248"/>
      <x:c r="DFP5907" s="248"/>
      <x:c r="DFQ5907" s="248"/>
      <x:c r="DFR5907" s="248"/>
      <x:c r="DFS5907" s="248"/>
      <x:c r="DFT5907" s="248"/>
      <x:c r="DFU5907" s="248"/>
      <x:c r="DFV5907" s="248"/>
      <x:c r="DFW5907" s="248"/>
      <x:c r="DFX5907" s="248"/>
      <x:c r="DFY5907" s="248"/>
      <x:c r="DFZ5907" s="248"/>
      <x:c r="DGA5907" s="248"/>
      <x:c r="DGB5907" s="248"/>
      <x:c r="DGC5907" s="248"/>
      <x:c r="DGD5907" s="248"/>
      <x:c r="DGE5907" s="248"/>
      <x:c r="DGF5907" s="248"/>
      <x:c r="DGG5907" s="248"/>
      <x:c r="DGH5907" s="248"/>
      <x:c r="DGI5907" s="248"/>
      <x:c r="DGJ5907" s="248"/>
      <x:c r="DGK5907" s="248"/>
      <x:c r="DGL5907" s="248"/>
      <x:c r="DGM5907" s="248"/>
      <x:c r="DGN5907" s="248"/>
      <x:c r="DGO5907" s="248"/>
      <x:c r="DGP5907" s="248"/>
      <x:c r="DGQ5907" s="248"/>
      <x:c r="DGR5907" s="248"/>
      <x:c r="DGS5907" s="248"/>
      <x:c r="DGT5907" s="248"/>
      <x:c r="DGU5907" s="248"/>
      <x:c r="DGV5907" s="248"/>
      <x:c r="DGW5907" s="248"/>
      <x:c r="DGX5907" s="248"/>
      <x:c r="DGY5907" s="248"/>
      <x:c r="DGZ5907" s="248"/>
      <x:c r="DHA5907" s="248"/>
      <x:c r="DHB5907" s="248"/>
      <x:c r="DHC5907" s="248"/>
      <x:c r="DHD5907" s="248"/>
      <x:c r="DHE5907" s="248"/>
      <x:c r="DHF5907" s="248"/>
      <x:c r="DHG5907" s="248"/>
      <x:c r="DHH5907" s="248"/>
      <x:c r="DHI5907" s="248"/>
      <x:c r="DHJ5907" s="248"/>
      <x:c r="DHK5907" s="248"/>
      <x:c r="DHL5907" s="248"/>
      <x:c r="DHM5907" s="248"/>
      <x:c r="DHN5907" s="248"/>
      <x:c r="DHO5907" s="248"/>
      <x:c r="DHP5907" s="248"/>
      <x:c r="DHQ5907" s="248"/>
      <x:c r="DHR5907" s="248"/>
      <x:c r="DHS5907" s="248"/>
      <x:c r="DHT5907" s="248"/>
      <x:c r="DHU5907" s="248"/>
      <x:c r="DHV5907" s="248"/>
      <x:c r="DHW5907" s="248"/>
      <x:c r="DHX5907" s="248"/>
      <x:c r="DHY5907" s="248"/>
      <x:c r="DHZ5907" s="248"/>
      <x:c r="DIA5907" s="248"/>
      <x:c r="DIB5907" s="248"/>
      <x:c r="DIC5907" s="248"/>
      <x:c r="DID5907" s="248"/>
      <x:c r="DIE5907" s="248"/>
      <x:c r="DIF5907" s="248"/>
      <x:c r="DIG5907" s="248"/>
      <x:c r="DIH5907" s="248"/>
      <x:c r="DII5907" s="248"/>
      <x:c r="DIJ5907" s="248"/>
      <x:c r="DIK5907" s="248"/>
      <x:c r="DIL5907" s="248"/>
      <x:c r="DIM5907" s="248"/>
      <x:c r="DIN5907" s="248"/>
      <x:c r="DIO5907" s="248"/>
      <x:c r="DIP5907" s="248"/>
      <x:c r="DIQ5907" s="248"/>
      <x:c r="DIR5907" s="248"/>
      <x:c r="DIS5907" s="248"/>
      <x:c r="DIT5907" s="248"/>
      <x:c r="DIU5907" s="248"/>
      <x:c r="DIV5907" s="248"/>
      <x:c r="DIW5907" s="248"/>
      <x:c r="DIX5907" s="248"/>
      <x:c r="DIY5907" s="248"/>
      <x:c r="DIZ5907" s="248"/>
      <x:c r="DJA5907" s="248"/>
      <x:c r="DJB5907" s="248"/>
      <x:c r="DJC5907" s="248"/>
      <x:c r="DJD5907" s="248"/>
      <x:c r="DJE5907" s="248"/>
      <x:c r="DJF5907" s="248"/>
      <x:c r="DJG5907" s="248"/>
      <x:c r="DJH5907" s="248"/>
      <x:c r="DJI5907" s="248"/>
      <x:c r="DJJ5907" s="248"/>
      <x:c r="DJK5907" s="248"/>
      <x:c r="DJL5907" s="248"/>
      <x:c r="DJM5907" s="248"/>
      <x:c r="DJN5907" s="248"/>
      <x:c r="DJO5907" s="248"/>
      <x:c r="DJP5907" s="248"/>
      <x:c r="DJQ5907" s="248"/>
      <x:c r="DJR5907" s="248"/>
      <x:c r="DJS5907" s="248"/>
      <x:c r="DJT5907" s="248"/>
      <x:c r="DJU5907" s="248"/>
      <x:c r="DJV5907" s="248"/>
      <x:c r="DJW5907" s="248"/>
      <x:c r="DJX5907" s="248"/>
      <x:c r="DJY5907" s="248"/>
      <x:c r="DJZ5907" s="248"/>
      <x:c r="DKA5907" s="248"/>
      <x:c r="DKB5907" s="248"/>
      <x:c r="DKC5907" s="248"/>
      <x:c r="DKD5907" s="248"/>
      <x:c r="DKE5907" s="248"/>
      <x:c r="DKF5907" s="248"/>
      <x:c r="DKG5907" s="248"/>
      <x:c r="DKH5907" s="248"/>
      <x:c r="DKI5907" s="248"/>
      <x:c r="DKJ5907" s="248"/>
      <x:c r="DKK5907" s="248"/>
      <x:c r="DKL5907" s="248"/>
      <x:c r="DKM5907" s="248"/>
      <x:c r="DKN5907" s="248"/>
      <x:c r="DKO5907" s="248"/>
      <x:c r="DKP5907" s="248"/>
      <x:c r="DKQ5907" s="248"/>
      <x:c r="DKR5907" s="248"/>
      <x:c r="DKS5907" s="248"/>
      <x:c r="DKT5907" s="248"/>
      <x:c r="DKU5907" s="248"/>
      <x:c r="DKV5907" s="248"/>
      <x:c r="DKW5907" s="248"/>
      <x:c r="DKX5907" s="248"/>
      <x:c r="DKY5907" s="248"/>
      <x:c r="DKZ5907" s="248"/>
      <x:c r="DLA5907" s="248"/>
      <x:c r="DLB5907" s="248"/>
      <x:c r="DLC5907" s="248"/>
      <x:c r="DLD5907" s="248"/>
      <x:c r="DLE5907" s="248"/>
      <x:c r="DLF5907" s="248"/>
      <x:c r="DLG5907" s="248"/>
      <x:c r="DLH5907" s="248"/>
      <x:c r="DLI5907" s="248"/>
      <x:c r="DLJ5907" s="248"/>
      <x:c r="DLK5907" s="248"/>
      <x:c r="DLL5907" s="248"/>
      <x:c r="DLM5907" s="248"/>
      <x:c r="DLN5907" s="248"/>
      <x:c r="DLO5907" s="248"/>
      <x:c r="DLP5907" s="248"/>
      <x:c r="DLQ5907" s="248"/>
      <x:c r="DLR5907" s="248"/>
      <x:c r="DLS5907" s="248"/>
      <x:c r="DLT5907" s="248"/>
      <x:c r="DLU5907" s="248"/>
      <x:c r="DLV5907" s="248"/>
      <x:c r="DLW5907" s="248"/>
      <x:c r="DLX5907" s="248"/>
      <x:c r="DLY5907" s="248"/>
      <x:c r="DLZ5907" s="248"/>
      <x:c r="DMA5907" s="248"/>
      <x:c r="DMB5907" s="248"/>
      <x:c r="DMC5907" s="248"/>
      <x:c r="DMD5907" s="248"/>
      <x:c r="DME5907" s="248"/>
      <x:c r="DMF5907" s="248"/>
      <x:c r="DMG5907" s="248"/>
      <x:c r="DMH5907" s="248"/>
      <x:c r="DMI5907" s="248"/>
      <x:c r="DMJ5907" s="248"/>
      <x:c r="DMK5907" s="248"/>
      <x:c r="DML5907" s="248"/>
      <x:c r="DMM5907" s="248"/>
      <x:c r="DMN5907" s="248"/>
      <x:c r="DMO5907" s="248"/>
      <x:c r="DMP5907" s="248"/>
      <x:c r="DMQ5907" s="248"/>
      <x:c r="DMR5907" s="248"/>
      <x:c r="DMS5907" s="248"/>
      <x:c r="DMT5907" s="248"/>
      <x:c r="DMU5907" s="248"/>
      <x:c r="DMV5907" s="248"/>
      <x:c r="DMW5907" s="248"/>
      <x:c r="DMX5907" s="248"/>
      <x:c r="DMY5907" s="248"/>
      <x:c r="DMZ5907" s="248"/>
      <x:c r="DNA5907" s="248"/>
      <x:c r="DNB5907" s="248"/>
      <x:c r="DNC5907" s="248"/>
      <x:c r="DND5907" s="248"/>
      <x:c r="DNE5907" s="248"/>
      <x:c r="DNF5907" s="248"/>
      <x:c r="DNG5907" s="248"/>
      <x:c r="DNH5907" s="248"/>
      <x:c r="DNI5907" s="248"/>
      <x:c r="DNJ5907" s="248"/>
      <x:c r="DNK5907" s="248"/>
      <x:c r="DNL5907" s="248"/>
      <x:c r="DNM5907" s="248"/>
      <x:c r="DNN5907" s="248"/>
      <x:c r="DNO5907" s="248"/>
      <x:c r="DNP5907" s="248"/>
      <x:c r="DNQ5907" s="248"/>
      <x:c r="DNR5907" s="248"/>
      <x:c r="DNS5907" s="248"/>
      <x:c r="DNT5907" s="248"/>
      <x:c r="DNU5907" s="248"/>
      <x:c r="DNV5907" s="248"/>
      <x:c r="DNW5907" s="248"/>
      <x:c r="DNX5907" s="248"/>
      <x:c r="DNY5907" s="248"/>
      <x:c r="DNZ5907" s="248"/>
      <x:c r="DOA5907" s="248"/>
      <x:c r="DOB5907" s="248"/>
      <x:c r="DOC5907" s="248"/>
      <x:c r="DOD5907" s="248"/>
      <x:c r="DOE5907" s="248"/>
      <x:c r="DOF5907" s="248"/>
      <x:c r="DOG5907" s="248"/>
      <x:c r="DOH5907" s="248"/>
      <x:c r="DOI5907" s="248"/>
      <x:c r="DOJ5907" s="248"/>
      <x:c r="DOK5907" s="248"/>
      <x:c r="DOL5907" s="248"/>
      <x:c r="DOM5907" s="248"/>
      <x:c r="DON5907" s="248"/>
      <x:c r="DOO5907" s="248"/>
      <x:c r="DOP5907" s="248"/>
      <x:c r="DOQ5907" s="248"/>
      <x:c r="DOR5907" s="248"/>
      <x:c r="DOS5907" s="248"/>
      <x:c r="DOT5907" s="248"/>
      <x:c r="DOU5907" s="248"/>
      <x:c r="DOV5907" s="248"/>
      <x:c r="DOW5907" s="248"/>
      <x:c r="DOX5907" s="248"/>
      <x:c r="DOY5907" s="248"/>
      <x:c r="DOZ5907" s="248"/>
      <x:c r="DPA5907" s="248"/>
      <x:c r="DPB5907" s="248"/>
      <x:c r="DPC5907" s="248"/>
      <x:c r="DPD5907" s="248"/>
      <x:c r="DPE5907" s="248"/>
      <x:c r="DPF5907" s="248"/>
      <x:c r="DPG5907" s="248"/>
      <x:c r="DPH5907" s="248"/>
      <x:c r="DPI5907" s="248"/>
      <x:c r="DPJ5907" s="248"/>
      <x:c r="DPK5907" s="248"/>
      <x:c r="DPL5907" s="248"/>
      <x:c r="DPM5907" s="248"/>
      <x:c r="DPN5907" s="248"/>
      <x:c r="DPO5907" s="248"/>
      <x:c r="DPP5907" s="248"/>
      <x:c r="DPQ5907" s="248"/>
      <x:c r="DPR5907" s="248"/>
      <x:c r="DPS5907" s="248"/>
      <x:c r="DPT5907" s="248"/>
      <x:c r="DPU5907" s="248"/>
      <x:c r="DPV5907" s="248"/>
      <x:c r="DPW5907" s="248"/>
      <x:c r="DPX5907" s="248"/>
      <x:c r="DPY5907" s="248"/>
      <x:c r="DPZ5907" s="248"/>
      <x:c r="DQA5907" s="248"/>
      <x:c r="DQB5907" s="248"/>
      <x:c r="DQC5907" s="248"/>
      <x:c r="DQD5907" s="248"/>
      <x:c r="DQE5907" s="248"/>
      <x:c r="DQF5907" s="248"/>
      <x:c r="DQG5907" s="248"/>
      <x:c r="DQH5907" s="248"/>
      <x:c r="DQI5907" s="248"/>
      <x:c r="DQJ5907" s="248"/>
      <x:c r="DQK5907" s="248"/>
      <x:c r="DQL5907" s="248"/>
      <x:c r="DQM5907" s="248"/>
      <x:c r="DQN5907" s="248"/>
      <x:c r="DQO5907" s="248"/>
      <x:c r="DQP5907" s="248"/>
      <x:c r="DQQ5907" s="248"/>
      <x:c r="DQR5907" s="248"/>
      <x:c r="DQS5907" s="248"/>
      <x:c r="DQT5907" s="248"/>
      <x:c r="DQU5907" s="248"/>
      <x:c r="DQV5907" s="248"/>
      <x:c r="DQW5907" s="248"/>
      <x:c r="DQX5907" s="248"/>
      <x:c r="DQY5907" s="248"/>
      <x:c r="DQZ5907" s="248"/>
      <x:c r="DRA5907" s="248"/>
      <x:c r="DRB5907" s="248"/>
      <x:c r="DRC5907" s="248"/>
      <x:c r="DRD5907" s="248"/>
      <x:c r="DRE5907" s="248"/>
      <x:c r="DRF5907" s="248"/>
      <x:c r="DRG5907" s="248"/>
      <x:c r="DRH5907" s="248"/>
      <x:c r="DRI5907" s="248"/>
      <x:c r="DRJ5907" s="248"/>
      <x:c r="DRK5907" s="248"/>
      <x:c r="DRL5907" s="248"/>
      <x:c r="DRM5907" s="248"/>
      <x:c r="DRN5907" s="248"/>
      <x:c r="DRO5907" s="248"/>
      <x:c r="DRP5907" s="248"/>
      <x:c r="DRQ5907" s="248"/>
      <x:c r="DRR5907" s="248"/>
      <x:c r="DRS5907" s="248"/>
      <x:c r="DRT5907" s="248"/>
      <x:c r="DRU5907" s="248"/>
      <x:c r="DRV5907" s="248"/>
      <x:c r="DRW5907" s="248"/>
      <x:c r="DRX5907" s="248"/>
      <x:c r="DRY5907" s="248"/>
      <x:c r="DRZ5907" s="248"/>
      <x:c r="DSA5907" s="248"/>
      <x:c r="DSB5907" s="248"/>
      <x:c r="DSC5907" s="248"/>
      <x:c r="DSD5907" s="248"/>
      <x:c r="DSE5907" s="248"/>
      <x:c r="DSF5907" s="248"/>
      <x:c r="DSG5907" s="248"/>
      <x:c r="DSH5907" s="248"/>
      <x:c r="DSI5907" s="248"/>
      <x:c r="DSJ5907" s="248"/>
      <x:c r="DSK5907" s="248"/>
      <x:c r="DSL5907" s="248"/>
      <x:c r="DSM5907" s="248"/>
      <x:c r="DSN5907" s="248"/>
      <x:c r="DSO5907" s="248"/>
      <x:c r="DSP5907" s="248"/>
      <x:c r="DSQ5907" s="248"/>
      <x:c r="DSR5907" s="248"/>
      <x:c r="DSS5907" s="248"/>
      <x:c r="DST5907" s="248"/>
      <x:c r="DSU5907" s="248"/>
      <x:c r="DSV5907" s="248"/>
      <x:c r="DSW5907" s="248"/>
      <x:c r="DSX5907" s="248"/>
      <x:c r="DSY5907" s="248"/>
      <x:c r="DSZ5907" s="248"/>
      <x:c r="DTA5907" s="248"/>
      <x:c r="DTB5907" s="248"/>
      <x:c r="DTC5907" s="248"/>
      <x:c r="DTD5907" s="248"/>
      <x:c r="DTE5907" s="248"/>
      <x:c r="DTF5907" s="248"/>
      <x:c r="DTG5907" s="248"/>
      <x:c r="DTH5907" s="248"/>
      <x:c r="DTI5907" s="248"/>
      <x:c r="DTJ5907" s="248"/>
      <x:c r="DTK5907" s="248"/>
      <x:c r="DTL5907" s="248"/>
      <x:c r="DTM5907" s="248"/>
      <x:c r="DTN5907" s="248"/>
      <x:c r="DTO5907" s="248"/>
      <x:c r="DTP5907" s="248"/>
      <x:c r="DTQ5907" s="248"/>
      <x:c r="DTR5907" s="248"/>
      <x:c r="DTS5907" s="248"/>
      <x:c r="DTT5907" s="248"/>
      <x:c r="DTU5907" s="248"/>
      <x:c r="DTV5907" s="248"/>
      <x:c r="DTW5907" s="248"/>
      <x:c r="DTX5907" s="248"/>
      <x:c r="DTY5907" s="248"/>
      <x:c r="DTZ5907" s="248"/>
      <x:c r="DUA5907" s="248"/>
      <x:c r="DUB5907" s="248"/>
      <x:c r="DUC5907" s="248"/>
      <x:c r="DUD5907" s="248"/>
      <x:c r="DUE5907" s="248"/>
      <x:c r="DUF5907" s="248"/>
      <x:c r="DUG5907" s="248"/>
      <x:c r="DUH5907" s="248"/>
      <x:c r="DUI5907" s="248"/>
      <x:c r="DUJ5907" s="248"/>
      <x:c r="DUK5907" s="248"/>
      <x:c r="DUL5907" s="248"/>
      <x:c r="DUM5907" s="248"/>
      <x:c r="DUN5907" s="248"/>
      <x:c r="DUO5907" s="248"/>
      <x:c r="DUP5907" s="248"/>
      <x:c r="DUQ5907" s="248"/>
      <x:c r="DUR5907" s="248"/>
      <x:c r="DUS5907" s="248"/>
      <x:c r="DUT5907" s="248"/>
      <x:c r="DUU5907" s="248"/>
      <x:c r="DUV5907" s="248"/>
      <x:c r="DUW5907" s="248"/>
      <x:c r="DUX5907" s="248"/>
      <x:c r="DUY5907" s="248"/>
      <x:c r="DUZ5907" s="248"/>
      <x:c r="DVA5907" s="248"/>
      <x:c r="DVB5907" s="248"/>
      <x:c r="DVC5907" s="248"/>
      <x:c r="DVD5907" s="248"/>
      <x:c r="DVE5907" s="248"/>
      <x:c r="DVF5907" s="248"/>
      <x:c r="DVG5907" s="248"/>
      <x:c r="DVH5907" s="248"/>
      <x:c r="DVI5907" s="248"/>
      <x:c r="DVJ5907" s="248"/>
      <x:c r="DVK5907" s="248"/>
      <x:c r="DVL5907" s="248"/>
      <x:c r="DVM5907" s="248"/>
      <x:c r="DVN5907" s="248"/>
      <x:c r="DVO5907" s="248"/>
      <x:c r="DVP5907" s="248"/>
      <x:c r="DVQ5907" s="248"/>
      <x:c r="DVR5907" s="248"/>
      <x:c r="DVS5907" s="248"/>
      <x:c r="DVT5907" s="248"/>
      <x:c r="DVU5907" s="248"/>
      <x:c r="DVV5907" s="248"/>
      <x:c r="DVW5907" s="248"/>
      <x:c r="DVX5907" s="248"/>
      <x:c r="DVY5907" s="248"/>
      <x:c r="DVZ5907" s="248"/>
      <x:c r="DWA5907" s="248"/>
      <x:c r="DWB5907" s="248"/>
      <x:c r="DWC5907" s="248"/>
      <x:c r="DWD5907" s="248"/>
      <x:c r="DWE5907" s="248"/>
      <x:c r="DWF5907" s="248"/>
      <x:c r="DWG5907" s="248"/>
      <x:c r="DWH5907" s="248"/>
      <x:c r="DWI5907" s="248"/>
      <x:c r="DWJ5907" s="248"/>
      <x:c r="DWK5907" s="248"/>
      <x:c r="DWL5907" s="248"/>
      <x:c r="DWM5907" s="248"/>
      <x:c r="DWN5907" s="248"/>
      <x:c r="DWO5907" s="248"/>
      <x:c r="DWP5907" s="248"/>
      <x:c r="DWQ5907" s="248"/>
      <x:c r="DWR5907" s="248"/>
      <x:c r="DWS5907" s="248"/>
      <x:c r="DWT5907" s="248"/>
      <x:c r="DWU5907" s="248"/>
      <x:c r="DWV5907" s="248"/>
      <x:c r="DWW5907" s="248"/>
      <x:c r="DWX5907" s="248"/>
      <x:c r="DWY5907" s="248"/>
      <x:c r="DWZ5907" s="248"/>
      <x:c r="DXA5907" s="248"/>
      <x:c r="DXB5907" s="248"/>
      <x:c r="DXC5907" s="248"/>
      <x:c r="DXD5907" s="248"/>
      <x:c r="DXE5907" s="248"/>
      <x:c r="DXF5907" s="248"/>
      <x:c r="DXG5907" s="248"/>
      <x:c r="DXH5907" s="248"/>
      <x:c r="DXI5907" s="248"/>
      <x:c r="DXJ5907" s="248"/>
      <x:c r="DXK5907" s="248"/>
      <x:c r="DXL5907" s="248"/>
      <x:c r="DXM5907" s="248"/>
      <x:c r="DXN5907" s="248"/>
      <x:c r="DXO5907" s="248"/>
      <x:c r="DXP5907" s="248"/>
      <x:c r="DXQ5907" s="248"/>
      <x:c r="DXR5907" s="248"/>
      <x:c r="DXS5907" s="248"/>
      <x:c r="DXT5907" s="248"/>
      <x:c r="DXU5907" s="248"/>
      <x:c r="DXV5907" s="248"/>
      <x:c r="DXW5907" s="248"/>
      <x:c r="DXX5907" s="248"/>
      <x:c r="DXY5907" s="248"/>
      <x:c r="DXZ5907" s="248"/>
      <x:c r="DYA5907" s="248"/>
      <x:c r="DYB5907" s="248"/>
      <x:c r="DYC5907" s="248"/>
      <x:c r="DYD5907" s="248"/>
      <x:c r="DYE5907" s="248"/>
      <x:c r="DYF5907" s="248"/>
      <x:c r="DYG5907" s="248"/>
      <x:c r="DYH5907" s="248"/>
      <x:c r="DYI5907" s="248"/>
      <x:c r="DYJ5907" s="248"/>
      <x:c r="DYK5907" s="248"/>
      <x:c r="DYL5907" s="248"/>
      <x:c r="DYM5907" s="248"/>
      <x:c r="DYN5907" s="248"/>
      <x:c r="DYO5907" s="248"/>
      <x:c r="DYP5907" s="248"/>
      <x:c r="DYQ5907" s="248"/>
      <x:c r="DYR5907" s="248"/>
      <x:c r="DYS5907" s="248"/>
      <x:c r="DYT5907" s="248"/>
      <x:c r="DYU5907" s="248"/>
      <x:c r="DYV5907" s="248"/>
      <x:c r="DYW5907" s="248"/>
      <x:c r="DYX5907" s="248"/>
      <x:c r="DYY5907" s="248"/>
      <x:c r="DYZ5907" s="248"/>
      <x:c r="DZA5907" s="248"/>
      <x:c r="DZB5907" s="248"/>
      <x:c r="DZC5907" s="248"/>
      <x:c r="DZD5907" s="248"/>
      <x:c r="DZE5907" s="248"/>
      <x:c r="DZF5907" s="248"/>
      <x:c r="DZG5907" s="248"/>
      <x:c r="DZH5907" s="248"/>
      <x:c r="DZI5907" s="248"/>
      <x:c r="DZJ5907" s="248"/>
      <x:c r="DZK5907" s="248"/>
      <x:c r="DZL5907" s="248"/>
      <x:c r="DZM5907" s="248"/>
      <x:c r="DZN5907" s="248"/>
      <x:c r="DZO5907" s="248"/>
      <x:c r="DZP5907" s="248"/>
      <x:c r="DZQ5907" s="248"/>
      <x:c r="DZR5907" s="248"/>
      <x:c r="DZS5907" s="248"/>
      <x:c r="DZT5907" s="248"/>
      <x:c r="DZU5907" s="248"/>
      <x:c r="DZV5907" s="248"/>
      <x:c r="DZW5907" s="248"/>
      <x:c r="DZX5907" s="248"/>
      <x:c r="DZY5907" s="248"/>
      <x:c r="DZZ5907" s="248"/>
      <x:c r="EAA5907" s="248"/>
      <x:c r="EAB5907" s="248"/>
      <x:c r="EAC5907" s="248"/>
      <x:c r="EAD5907" s="248"/>
      <x:c r="EAE5907" s="248"/>
      <x:c r="EAF5907" s="248"/>
      <x:c r="EAG5907" s="248"/>
      <x:c r="EAH5907" s="248"/>
      <x:c r="EAI5907" s="248"/>
      <x:c r="EAJ5907" s="248"/>
      <x:c r="EAK5907" s="248"/>
      <x:c r="EAL5907" s="248"/>
      <x:c r="EAM5907" s="248"/>
      <x:c r="EAN5907" s="248"/>
      <x:c r="EAO5907" s="248"/>
      <x:c r="EAP5907" s="248"/>
      <x:c r="EAQ5907" s="248"/>
      <x:c r="EAR5907" s="248"/>
      <x:c r="EAS5907" s="248"/>
      <x:c r="EAT5907" s="248"/>
      <x:c r="EAU5907" s="248"/>
      <x:c r="EAV5907" s="248"/>
      <x:c r="EAW5907" s="248"/>
      <x:c r="EAX5907" s="248"/>
      <x:c r="EAY5907" s="248"/>
      <x:c r="EAZ5907" s="248"/>
      <x:c r="EBA5907" s="248"/>
      <x:c r="EBB5907" s="248"/>
      <x:c r="EBC5907" s="248"/>
      <x:c r="EBD5907" s="248"/>
      <x:c r="EBE5907" s="248"/>
      <x:c r="EBF5907" s="248"/>
      <x:c r="EBG5907" s="248"/>
      <x:c r="EBH5907" s="248"/>
      <x:c r="EBI5907" s="248"/>
      <x:c r="EBJ5907" s="248"/>
      <x:c r="EBK5907" s="248"/>
      <x:c r="EBL5907" s="248"/>
      <x:c r="EBM5907" s="248"/>
      <x:c r="EBN5907" s="248"/>
      <x:c r="EBO5907" s="248"/>
      <x:c r="EBP5907" s="248"/>
      <x:c r="EBQ5907" s="248"/>
      <x:c r="EBR5907" s="248"/>
      <x:c r="EBS5907" s="248"/>
      <x:c r="EBT5907" s="248"/>
      <x:c r="EBU5907" s="248"/>
      <x:c r="EBV5907" s="248"/>
      <x:c r="EBW5907" s="248"/>
      <x:c r="EBX5907" s="248"/>
      <x:c r="EBY5907" s="248"/>
      <x:c r="EBZ5907" s="248"/>
      <x:c r="ECA5907" s="248"/>
      <x:c r="ECB5907" s="248"/>
      <x:c r="ECC5907" s="248"/>
      <x:c r="ECD5907" s="248"/>
      <x:c r="ECE5907" s="248"/>
      <x:c r="ECF5907" s="248"/>
      <x:c r="ECG5907" s="248"/>
      <x:c r="ECH5907" s="248"/>
      <x:c r="ECI5907" s="248"/>
      <x:c r="ECJ5907" s="248"/>
      <x:c r="ECK5907" s="248"/>
      <x:c r="ECL5907" s="248"/>
      <x:c r="ECM5907" s="248"/>
      <x:c r="ECN5907" s="248"/>
      <x:c r="ECO5907" s="248"/>
      <x:c r="ECP5907" s="248"/>
      <x:c r="ECQ5907" s="248"/>
      <x:c r="ECR5907" s="248"/>
      <x:c r="ECS5907" s="248"/>
      <x:c r="ECT5907" s="248"/>
      <x:c r="ECU5907" s="248"/>
      <x:c r="ECV5907" s="248"/>
      <x:c r="ECW5907" s="248"/>
      <x:c r="ECX5907" s="248"/>
      <x:c r="ECY5907" s="248"/>
      <x:c r="ECZ5907" s="248"/>
      <x:c r="EDA5907" s="248"/>
      <x:c r="EDB5907" s="248"/>
      <x:c r="EDC5907" s="248"/>
      <x:c r="EDD5907" s="248"/>
      <x:c r="EDE5907" s="248"/>
      <x:c r="EDF5907" s="248"/>
      <x:c r="EDG5907" s="248"/>
      <x:c r="EDH5907" s="248"/>
      <x:c r="EDI5907" s="248"/>
      <x:c r="EDJ5907" s="248"/>
      <x:c r="EDK5907" s="248"/>
      <x:c r="EDL5907" s="248"/>
      <x:c r="EDM5907" s="248"/>
      <x:c r="EDN5907" s="248"/>
      <x:c r="EDO5907" s="248"/>
      <x:c r="EDP5907" s="248"/>
      <x:c r="EDQ5907" s="248"/>
      <x:c r="EDR5907" s="248"/>
      <x:c r="EDS5907" s="248"/>
      <x:c r="EDT5907" s="248"/>
      <x:c r="EDU5907" s="248"/>
      <x:c r="EDV5907" s="248"/>
      <x:c r="EDW5907" s="248"/>
      <x:c r="EDX5907" s="248"/>
      <x:c r="EDY5907" s="248"/>
      <x:c r="EDZ5907" s="248"/>
      <x:c r="EEA5907" s="248"/>
      <x:c r="EEB5907" s="248"/>
      <x:c r="EEC5907" s="248"/>
      <x:c r="EED5907" s="248"/>
      <x:c r="EEE5907" s="248"/>
      <x:c r="EEF5907" s="248"/>
      <x:c r="EEG5907" s="248"/>
      <x:c r="EEH5907" s="248"/>
      <x:c r="EEI5907" s="248"/>
      <x:c r="EEJ5907" s="248"/>
      <x:c r="EEK5907" s="248"/>
      <x:c r="EEL5907" s="248"/>
      <x:c r="EEM5907" s="248"/>
      <x:c r="EEN5907" s="248"/>
      <x:c r="EEO5907" s="248"/>
      <x:c r="EEP5907" s="248"/>
      <x:c r="EEQ5907" s="248"/>
      <x:c r="EER5907" s="248"/>
      <x:c r="EES5907" s="248"/>
      <x:c r="EET5907" s="248"/>
      <x:c r="EEU5907" s="248"/>
      <x:c r="EEV5907" s="248"/>
      <x:c r="EEW5907" s="248"/>
      <x:c r="EEX5907" s="248"/>
      <x:c r="EEY5907" s="248"/>
      <x:c r="EEZ5907" s="248"/>
      <x:c r="EFA5907" s="248"/>
      <x:c r="EFB5907" s="248"/>
      <x:c r="EFC5907" s="248"/>
      <x:c r="EFD5907" s="248"/>
      <x:c r="EFE5907" s="248"/>
      <x:c r="EFF5907" s="248"/>
      <x:c r="EFG5907" s="248"/>
      <x:c r="EFH5907" s="248"/>
      <x:c r="EFI5907" s="248"/>
      <x:c r="EFJ5907" s="248"/>
      <x:c r="EFK5907" s="248"/>
      <x:c r="EFL5907" s="248"/>
      <x:c r="EFM5907" s="248"/>
      <x:c r="EFN5907" s="248"/>
      <x:c r="EFO5907" s="248"/>
      <x:c r="EFP5907" s="248"/>
      <x:c r="EFQ5907" s="248"/>
      <x:c r="EFR5907" s="248"/>
      <x:c r="EFS5907" s="248"/>
      <x:c r="EFT5907" s="248"/>
      <x:c r="EFU5907" s="248"/>
      <x:c r="EFV5907" s="248"/>
      <x:c r="EFW5907" s="248"/>
      <x:c r="EFX5907" s="248"/>
      <x:c r="EFY5907" s="248"/>
      <x:c r="EFZ5907" s="248"/>
      <x:c r="EGA5907" s="248"/>
      <x:c r="EGB5907" s="248"/>
      <x:c r="EGC5907" s="248"/>
      <x:c r="EGD5907" s="248"/>
      <x:c r="EGE5907" s="248"/>
      <x:c r="EGF5907" s="248"/>
      <x:c r="EGG5907" s="248"/>
      <x:c r="EGH5907" s="248"/>
      <x:c r="EGI5907" s="248"/>
      <x:c r="EGJ5907" s="248"/>
      <x:c r="EGK5907" s="248"/>
      <x:c r="EGL5907" s="248"/>
      <x:c r="EGM5907" s="248"/>
      <x:c r="EGN5907" s="248"/>
      <x:c r="EGO5907" s="248"/>
      <x:c r="EGP5907" s="248"/>
      <x:c r="EGQ5907" s="248"/>
      <x:c r="EGR5907" s="248"/>
      <x:c r="EGS5907" s="248"/>
      <x:c r="EGT5907" s="248"/>
      <x:c r="EGU5907" s="248"/>
      <x:c r="EGV5907" s="248"/>
      <x:c r="EGW5907" s="248"/>
      <x:c r="EGX5907" s="248"/>
      <x:c r="EGY5907" s="248"/>
      <x:c r="EGZ5907" s="248"/>
      <x:c r="EHA5907" s="248"/>
      <x:c r="EHB5907" s="248"/>
      <x:c r="EHC5907" s="248"/>
      <x:c r="EHD5907" s="248"/>
      <x:c r="EHE5907" s="248"/>
      <x:c r="EHF5907" s="248"/>
      <x:c r="EHG5907" s="248"/>
      <x:c r="EHH5907" s="248"/>
      <x:c r="EHI5907" s="248"/>
      <x:c r="EHJ5907" s="248"/>
      <x:c r="EHK5907" s="248"/>
      <x:c r="EHL5907" s="248"/>
      <x:c r="EHM5907" s="248"/>
      <x:c r="EHN5907" s="248"/>
      <x:c r="EHO5907" s="248"/>
      <x:c r="EHP5907" s="248"/>
      <x:c r="EHQ5907" s="248"/>
      <x:c r="EHR5907" s="248"/>
      <x:c r="EHS5907" s="248"/>
      <x:c r="EHT5907" s="248"/>
      <x:c r="EHU5907" s="248"/>
      <x:c r="EHV5907" s="248"/>
      <x:c r="EHW5907" s="248"/>
      <x:c r="EHX5907" s="248"/>
      <x:c r="EHY5907" s="248"/>
      <x:c r="EHZ5907" s="248"/>
      <x:c r="EIA5907" s="248"/>
      <x:c r="EIB5907" s="248"/>
      <x:c r="EIC5907" s="248"/>
      <x:c r="EID5907" s="248"/>
      <x:c r="EIE5907" s="248"/>
      <x:c r="EIF5907" s="248"/>
      <x:c r="EIG5907" s="248"/>
      <x:c r="EIH5907" s="248"/>
      <x:c r="EII5907" s="248"/>
      <x:c r="EIJ5907" s="248"/>
      <x:c r="EIK5907" s="248"/>
      <x:c r="EIL5907" s="248"/>
      <x:c r="EIM5907" s="248"/>
      <x:c r="EIN5907" s="248"/>
      <x:c r="EIO5907" s="248"/>
      <x:c r="EIP5907" s="248"/>
      <x:c r="EIQ5907" s="248"/>
      <x:c r="EIR5907" s="248"/>
      <x:c r="EIS5907" s="248"/>
      <x:c r="EIT5907" s="248"/>
      <x:c r="EIU5907" s="248"/>
      <x:c r="EIV5907" s="248"/>
      <x:c r="EIW5907" s="248"/>
      <x:c r="EIX5907" s="248"/>
      <x:c r="EIY5907" s="248"/>
      <x:c r="EIZ5907" s="248"/>
      <x:c r="EJA5907" s="248"/>
      <x:c r="EJB5907" s="248"/>
      <x:c r="EJC5907" s="248"/>
      <x:c r="EJD5907" s="248"/>
      <x:c r="EJE5907" s="248"/>
      <x:c r="EJF5907" s="248"/>
      <x:c r="EJG5907" s="248"/>
      <x:c r="EJH5907" s="248"/>
      <x:c r="EJI5907" s="248"/>
      <x:c r="EJJ5907" s="248"/>
      <x:c r="EJK5907" s="248"/>
      <x:c r="EJL5907" s="248"/>
      <x:c r="EJM5907" s="248"/>
      <x:c r="EJN5907" s="248"/>
      <x:c r="EJO5907" s="248"/>
      <x:c r="EJP5907" s="248"/>
      <x:c r="EJQ5907" s="248"/>
      <x:c r="EJR5907" s="248"/>
      <x:c r="EJS5907" s="248"/>
      <x:c r="EJT5907" s="248"/>
      <x:c r="EJU5907" s="248"/>
      <x:c r="EJV5907" s="248"/>
      <x:c r="EJW5907" s="248"/>
      <x:c r="EJX5907" s="248"/>
      <x:c r="EJY5907" s="248"/>
      <x:c r="EJZ5907" s="248"/>
      <x:c r="EKA5907" s="248"/>
      <x:c r="EKB5907" s="248"/>
      <x:c r="EKC5907" s="248"/>
      <x:c r="EKD5907" s="248"/>
      <x:c r="EKE5907" s="248"/>
      <x:c r="EKF5907" s="248"/>
      <x:c r="EKG5907" s="248"/>
      <x:c r="EKH5907" s="248"/>
      <x:c r="EKI5907" s="248"/>
      <x:c r="EKJ5907" s="248"/>
      <x:c r="EKK5907" s="248"/>
      <x:c r="EKL5907" s="248"/>
      <x:c r="EKM5907" s="248"/>
      <x:c r="EKN5907" s="248"/>
      <x:c r="EKO5907" s="248"/>
      <x:c r="EKP5907" s="248"/>
      <x:c r="EKQ5907" s="248"/>
      <x:c r="EKR5907" s="248"/>
      <x:c r="EKS5907" s="248"/>
      <x:c r="EKT5907" s="248"/>
      <x:c r="EKU5907" s="248"/>
      <x:c r="EKV5907" s="248"/>
      <x:c r="EKW5907" s="248"/>
      <x:c r="EKX5907" s="248"/>
      <x:c r="EKY5907" s="248"/>
      <x:c r="EKZ5907" s="248"/>
      <x:c r="ELA5907" s="248"/>
      <x:c r="ELB5907" s="248"/>
      <x:c r="ELC5907" s="248"/>
      <x:c r="ELD5907" s="248"/>
      <x:c r="ELE5907" s="248"/>
      <x:c r="ELF5907" s="248"/>
      <x:c r="ELG5907" s="248"/>
      <x:c r="ELH5907" s="248"/>
      <x:c r="ELI5907" s="248"/>
      <x:c r="ELJ5907" s="248"/>
      <x:c r="ELK5907" s="248"/>
      <x:c r="ELL5907" s="248"/>
      <x:c r="ELM5907" s="248"/>
      <x:c r="ELN5907" s="248"/>
      <x:c r="ELO5907" s="248"/>
      <x:c r="ELP5907" s="248"/>
      <x:c r="ELQ5907" s="248"/>
      <x:c r="ELR5907" s="248"/>
      <x:c r="ELS5907" s="248"/>
      <x:c r="ELT5907" s="248"/>
      <x:c r="ELU5907" s="248"/>
      <x:c r="ELV5907" s="248"/>
      <x:c r="ELW5907" s="248"/>
      <x:c r="ELX5907" s="248"/>
      <x:c r="ELY5907" s="248"/>
      <x:c r="ELZ5907" s="248"/>
      <x:c r="EMA5907" s="248"/>
      <x:c r="EMB5907" s="248"/>
      <x:c r="EMC5907" s="248"/>
      <x:c r="EMD5907" s="248"/>
      <x:c r="EME5907" s="248"/>
      <x:c r="EMF5907" s="248"/>
      <x:c r="EMG5907" s="248"/>
      <x:c r="EMH5907" s="248"/>
      <x:c r="EMI5907" s="248"/>
      <x:c r="EMJ5907" s="248"/>
      <x:c r="EMK5907" s="248"/>
      <x:c r="EML5907" s="248"/>
      <x:c r="EMM5907" s="248"/>
      <x:c r="EMN5907" s="248"/>
      <x:c r="EMO5907" s="248"/>
      <x:c r="EMP5907" s="248"/>
      <x:c r="EMQ5907" s="248"/>
      <x:c r="EMR5907" s="248"/>
      <x:c r="EMS5907" s="248"/>
      <x:c r="EMT5907" s="248"/>
      <x:c r="EMU5907" s="248"/>
      <x:c r="EMV5907" s="248"/>
      <x:c r="EMW5907" s="248"/>
      <x:c r="EMX5907" s="248"/>
      <x:c r="EMY5907" s="248"/>
      <x:c r="EMZ5907" s="248"/>
      <x:c r="ENA5907" s="248"/>
      <x:c r="ENB5907" s="248"/>
      <x:c r="ENC5907" s="248"/>
      <x:c r="END5907" s="248"/>
      <x:c r="ENE5907" s="248"/>
      <x:c r="ENF5907" s="248"/>
      <x:c r="ENG5907" s="248"/>
      <x:c r="ENH5907" s="248"/>
      <x:c r="ENI5907" s="248"/>
      <x:c r="ENJ5907" s="248"/>
      <x:c r="ENK5907" s="248"/>
      <x:c r="ENL5907" s="248"/>
      <x:c r="ENM5907" s="248"/>
      <x:c r="ENN5907" s="248"/>
      <x:c r="ENO5907" s="248"/>
      <x:c r="ENP5907" s="248"/>
      <x:c r="ENQ5907" s="248"/>
      <x:c r="ENR5907" s="248"/>
      <x:c r="ENS5907" s="248"/>
      <x:c r="ENT5907" s="248"/>
      <x:c r="ENU5907" s="248"/>
      <x:c r="ENV5907" s="248"/>
      <x:c r="ENW5907" s="248"/>
      <x:c r="ENX5907" s="248"/>
      <x:c r="ENY5907" s="248"/>
      <x:c r="ENZ5907" s="248"/>
      <x:c r="EOA5907" s="248"/>
      <x:c r="EOB5907" s="248"/>
      <x:c r="EOC5907" s="248"/>
      <x:c r="EOD5907" s="248"/>
      <x:c r="EOE5907" s="248"/>
      <x:c r="EOF5907" s="248"/>
      <x:c r="EOG5907" s="248"/>
      <x:c r="EOH5907" s="248"/>
      <x:c r="EOI5907" s="248"/>
      <x:c r="EOJ5907" s="248"/>
      <x:c r="EOK5907" s="248"/>
      <x:c r="EOL5907" s="248"/>
      <x:c r="EOM5907" s="248"/>
      <x:c r="EON5907" s="248"/>
      <x:c r="EOO5907" s="248"/>
      <x:c r="EOP5907" s="248"/>
      <x:c r="EOQ5907" s="248"/>
      <x:c r="EOR5907" s="248"/>
      <x:c r="EOS5907" s="248"/>
      <x:c r="EOT5907" s="248"/>
      <x:c r="EOU5907" s="248"/>
      <x:c r="EOV5907" s="248"/>
      <x:c r="EOW5907" s="248"/>
      <x:c r="EOX5907" s="248"/>
      <x:c r="EOY5907" s="248"/>
      <x:c r="EOZ5907" s="248"/>
      <x:c r="EPA5907" s="248"/>
      <x:c r="EPB5907" s="248"/>
      <x:c r="EPC5907" s="248"/>
      <x:c r="EPD5907" s="248"/>
      <x:c r="EPE5907" s="248"/>
      <x:c r="EPF5907" s="248"/>
      <x:c r="EPG5907" s="248"/>
      <x:c r="EPH5907" s="248"/>
      <x:c r="EPI5907" s="248"/>
      <x:c r="EPJ5907" s="248"/>
      <x:c r="EPK5907" s="248"/>
      <x:c r="EPL5907" s="248"/>
      <x:c r="EPM5907" s="248"/>
      <x:c r="EPN5907" s="248"/>
      <x:c r="EPO5907" s="248"/>
      <x:c r="EPP5907" s="248"/>
      <x:c r="EPQ5907" s="248"/>
      <x:c r="EPR5907" s="248"/>
      <x:c r="EPS5907" s="248"/>
      <x:c r="EPT5907" s="248"/>
      <x:c r="EPU5907" s="248"/>
      <x:c r="EPV5907" s="248"/>
      <x:c r="EPW5907" s="248"/>
      <x:c r="EPX5907" s="248"/>
      <x:c r="EPY5907" s="248"/>
      <x:c r="EPZ5907" s="248"/>
      <x:c r="EQA5907" s="248"/>
      <x:c r="EQB5907" s="248"/>
      <x:c r="EQC5907" s="248"/>
      <x:c r="EQD5907" s="248"/>
      <x:c r="EQE5907" s="248"/>
      <x:c r="EQF5907" s="248"/>
      <x:c r="EQG5907" s="248"/>
      <x:c r="EQH5907" s="248"/>
      <x:c r="EQI5907" s="248"/>
      <x:c r="EQJ5907" s="248"/>
      <x:c r="EQK5907" s="248"/>
      <x:c r="EQL5907" s="248"/>
      <x:c r="EQM5907" s="248"/>
      <x:c r="EQN5907" s="248"/>
      <x:c r="EQO5907" s="248"/>
      <x:c r="EQP5907" s="248"/>
      <x:c r="EQQ5907" s="248"/>
      <x:c r="EQR5907" s="248"/>
      <x:c r="EQS5907" s="248"/>
      <x:c r="EQT5907" s="248"/>
      <x:c r="EQU5907" s="248"/>
      <x:c r="EQV5907" s="248"/>
      <x:c r="EQW5907" s="248"/>
      <x:c r="EQX5907" s="248"/>
      <x:c r="EQY5907" s="248"/>
      <x:c r="EQZ5907" s="248"/>
      <x:c r="ERA5907" s="248"/>
      <x:c r="ERB5907" s="248"/>
      <x:c r="ERC5907" s="248"/>
      <x:c r="ERD5907" s="248"/>
      <x:c r="ERE5907" s="248"/>
      <x:c r="ERF5907" s="248"/>
      <x:c r="ERG5907" s="248"/>
      <x:c r="ERH5907" s="248"/>
      <x:c r="ERI5907" s="248"/>
      <x:c r="ERJ5907" s="248"/>
      <x:c r="ERK5907" s="248"/>
      <x:c r="ERL5907" s="248"/>
      <x:c r="ERM5907" s="248"/>
      <x:c r="ERN5907" s="248"/>
      <x:c r="ERO5907" s="248"/>
      <x:c r="ERP5907" s="248"/>
      <x:c r="ERQ5907" s="248"/>
      <x:c r="ERR5907" s="248"/>
      <x:c r="ERS5907" s="248"/>
      <x:c r="ERT5907" s="248"/>
      <x:c r="ERU5907" s="248"/>
      <x:c r="ERV5907" s="248"/>
      <x:c r="ERW5907" s="248"/>
      <x:c r="ERX5907" s="248"/>
      <x:c r="ERY5907" s="248"/>
      <x:c r="ERZ5907" s="248"/>
      <x:c r="ESA5907" s="248"/>
      <x:c r="ESB5907" s="248"/>
      <x:c r="ESC5907" s="248"/>
      <x:c r="ESD5907" s="248"/>
      <x:c r="ESE5907" s="248"/>
      <x:c r="ESF5907" s="248"/>
      <x:c r="ESG5907" s="248"/>
      <x:c r="ESH5907" s="248"/>
      <x:c r="ESI5907" s="248"/>
      <x:c r="ESJ5907" s="248"/>
      <x:c r="ESK5907" s="248"/>
      <x:c r="ESL5907" s="248"/>
      <x:c r="ESM5907" s="248"/>
      <x:c r="ESN5907" s="248"/>
      <x:c r="ESO5907" s="248"/>
      <x:c r="ESP5907" s="248"/>
      <x:c r="ESQ5907" s="248"/>
      <x:c r="ESR5907" s="248"/>
      <x:c r="ESS5907" s="248"/>
      <x:c r="EST5907" s="248"/>
      <x:c r="ESU5907" s="248"/>
      <x:c r="ESV5907" s="248"/>
      <x:c r="ESW5907" s="248"/>
      <x:c r="ESX5907" s="248"/>
      <x:c r="ESY5907" s="248"/>
      <x:c r="ESZ5907" s="248"/>
      <x:c r="ETA5907" s="248"/>
      <x:c r="ETB5907" s="248"/>
      <x:c r="ETC5907" s="248"/>
      <x:c r="ETD5907" s="248"/>
      <x:c r="ETE5907" s="248"/>
      <x:c r="ETF5907" s="248"/>
      <x:c r="ETG5907" s="248"/>
      <x:c r="ETH5907" s="248"/>
      <x:c r="ETI5907" s="248"/>
      <x:c r="ETJ5907" s="248"/>
      <x:c r="ETK5907" s="248"/>
      <x:c r="ETL5907" s="248"/>
      <x:c r="ETM5907" s="248"/>
      <x:c r="ETN5907" s="248"/>
      <x:c r="ETO5907" s="248"/>
      <x:c r="ETP5907" s="248"/>
      <x:c r="ETQ5907" s="248"/>
      <x:c r="ETR5907" s="248"/>
      <x:c r="ETS5907" s="248"/>
      <x:c r="ETT5907" s="248"/>
      <x:c r="ETU5907" s="248"/>
      <x:c r="ETV5907" s="248"/>
      <x:c r="ETW5907" s="248"/>
      <x:c r="ETX5907" s="248"/>
      <x:c r="ETY5907" s="248"/>
      <x:c r="ETZ5907" s="248"/>
      <x:c r="EUA5907" s="248"/>
      <x:c r="EUB5907" s="248"/>
      <x:c r="EUC5907" s="248"/>
      <x:c r="EUD5907" s="248"/>
      <x:c r="EUE5907" s="248"/>
      <x:c r="EUF5907" s="248"/>
      <x:c r="EUG5907" s="248"/>
      <x:c r="EUH5907" s="248"/>
      <x:c r="EUI5907" s="248"/>
      <x:c r="EUJ5907" s="248"/>
      <x:c r="EUK5907" s="248"/>
      <x:c r="EUL5907" s="248"/>
      <x:c r="EUM5907" s="248"/>
      <x:c r="EUN5907" s="248"/>
      <x:c r="EUO5907" s="248"/>
      <x:c r="EUP5907" s="248"/>
      <x:c r="EUQ5907" s="248"/>
      <x:c r="EUR5907" s="248"/>
      <x:c r="EUS5907" s="248"/>
      <x:c r="EUT5907" s="248"/>
      <x:c r="EUU5907" s="248"/>
      <x:c r="EUV5907" s="248"/>
      <x:c r="EUW5907" s="248"/>
      <x:c r="EUX5907" s="248"/>
      <x:c r="EUY5907" s="248"/>
      <x:c r="EUZ5907" s="248"/>
      <x:c r="EVA5907" s="248"/>
      <x:c r="EVB5907" s="248"/>
      <x:c r="EVC5907" s="248"/>
      <x:c r="EVD5907" s="248"/>
      <x:c r="EVE5907" s="248"/>
      <x:c r="EVF5907" s="248"/>
      <x:c r="EVG5907" s="248"/>
      <x:c r="EVH5907" s="248"/>
      <x:c r="EVI5907" s="248"/>
      <x:c r="EVJ5907" s="248"/>
      <x:c r="EVK5907" s="248"/>
      <x:c r="EVL5907" s="248"/>
      <x:c r="EVM5907" s="248"/>
      <x:c r="EVN5907" s="248"/>
      <x:c r="EVO5907" s="248"/>
      <x:c r="EVP5907" s="248"/>
      <x:c r="EVQ5907" s="248"/>
      <x:c r="EVR5907" s="248"/>
      <x:c r="EVS5907" s="248"/>
      <x:c r="EVT5907" s="248"/>
      <x:c r="EVU5907" s="248"/>
      <x:c r="EVV5907" s="248"/>
      <x:c r="EVW5907" s="248"/>
      <x:c r="EVX5907" s="248"/>
      <x:c r="EVY5907" s="248"/>
      <x:c r="EVZ5907" s="248"/>
      <x:c r="EWA5907" s="248"/>
      <x:c r="EWB5907" s="248"/>
      <x:c r="EWC5907" s="248"/>
      <x:c r="EWD5907" s="248"/>
      <x:c r="EWE5907" s="248"/>
      <x:c r="EWF5907" s="248"/>
      <x:c r="EWG5907" s="248"/>
      <x:c r="EWH5907" s="248"/>
      <x:c r="EWI5907" s="248"/>
      <x:c r="EWJ5907" s="248"/>
      <x:c r="EWK5907" s="248"/>
      <x:c r="EWL5907" s="248"/>
      <x:c r="EWM5907" s="248"/>
      <x:c r="EWN5907" s="248"/>
      <x:c r="EWO5907" s="248"/>
      <x:c r="EWP5907" s="248"/>
      <x:c r="EWQ5907" s="248"/>
      <x:c r="EWR5907" s="248"/>
      <x:c r="EWS5907" s="248"/>
      <x:c r="EWT5907" s="248"/>
      <x:c r="EWU5907" s="248"/>
      <x:c r="EWV5907" s="248"/>
      <x:c r="EWW5907" s="248"/>
      <x:c r="EWX5907" s="248"/>
      <x:c r="EWY5907" s="248"/>
      <x:c r="EWZ5907" s="248"/>
      <x:c r="EXA5907" s="248"/>
      <x:c r="EXB5907" s="248"/>
      <x:c r="EXC5907" s="248"/>
      <x:c r="EXD5907" s="248"/>
      <x:c r="EXE5907" s="248"/>
      <x:c r="EXF5907" s="248"/>
      <x:c r="EXG5907" s="248"/>
      <x:c r="EXH5907" s="248"/>
      <x:c r="EXI5907" s="248"/>
      <x:c r="EXJ5907" s="248"/>
      <x:c r="EXK5907" s="248"/>
      <x:c r="EXL5907" s="248"/>
      <x:c r="EXM5907" s="248"/>
      <x:c r="EXN5907" s="248"/>
      <x:c r="EXO5907" s="248"/>
      <x:c r="EXP5907" s="248"/>
      <x:c r="EXQ5907" s="248"/>
      <x:c r="EXR5907" s="248"/>
      <x:c r="EXS5907" s="248"/>
      <x:c r="EXT5907" s="248"/>
      <x:c r="EXU5907" s="248"/>
      <x:c r="EXV5907" s="248"/>
      <x:c r="EXW5907" s="248"/>
      <x:c r="EXX5907" s="248"/>
      <x:c r="EXY5907" s="248"/>
      <x:c r="EXZ5907" s="248"/>
      <x:c r="EYA5907" s="248"/>
      <x:c r="EYB5907" s="248"/>
      <x:c r="EYC5907" s="248"/>
      <x:c r="EYD5907" s="248"/>
      <x:c r="EYE5907" s="248"/>
      <x:c r="EYF5907" s="248"/>
      <x:c r="EYG5907" s="248"/>
      <x:c r="EYH5907" s="248"/>
      <x:c r="EYI5907" s="248"/>
      <x:c r="EYJ5907" s="248"/>
      <x:c r="EYK5907" s="248"/>
      <x:c r="EYL5907" s="248"/>
      <x:c r="EYM5907" s="248"/>
      <x:c r="EYN5907" s="248"/>
      <x:c r="EYO5907" s="248"/>
      <x:c r="EYP5907" s="248"/>
      <x:c r="EYQ5907" s="248"/>
      <x:c r="EYR5907" s="248"/>
      <x:c r="EYS5907" s="248"/>
      <x:c r="EYT5907" s="248"/>
      <x:c r="EYU5907" s="248"/>
      <x:c r="EYV5907" s="248"/>
      <x:c r="EYW5907" s="248"/>
      <x:c r="EYX5907" s="248"/>
      <x:c r="EYY5907" s="248"/>
      <x:c r="EYZ5907" s="248"/>
      <x:c r="EZA5907" s="248"/>
      <x:c r="EZB5907" s="248"/>
      <x:c r="EZC5907" s="248"/>
      <x:c r="EZD5907" s="248"/>
      <x:c r="EZE5907" s="248"/>
      <x:c r="EZF5907" s="248"/>
      <x:c r="EZG5907" s="248"/>
      <x:c r="EZH5907" s="248"/>
      <x:c r="EZI5907" s="248"/>
      <x:c r="EZJ5907" s="248"/>
      <x:c r="EZK5907" s="248"/>
      <x:c r="EZL5907" s="248"/>
      <x:c r="EZM5907" s="248"/>
      <x:c r="EZN5907" s="248"/>
      <x:c r="EZO5907" s="248"/>
      <x:c r="EZP5907" s="248"/>
      <x:c r="EZQ5907" s="248"/>
      <x:c r="EZR5907" s="248"/>
      <x:c r="EZS5907" s="248"/>
      <x:c r="EZT5907" s="248"/>
      <x:c r="EZU5907" s="248"/>
      <x:c r="EZV5907" s="248"/>
      <x:c r="EZW5907" s="248"/>
      <x:c r="EZX5907" s="248"/>
      <x:c r="EZY5907" s="248"/>
      <x:c r="EZZ5907" s="248"/>
      <x:c r="FAA5907" s="248"/>
      <x:c r="FAB5907" s="248"/>
      <x:c r="FAC5907" s="248"/>
      <x:c r="FAD5907" s="248"/>
      <x:c r="FAE5907" s="248"/>
      <x:c r="FAF5907" s="248"/>
      <x:c r="FAG5907" s="248"/>
      <x:c r="FAH5907" s="248"/>
      <x:c r="FAI5907" s="248"/>
      <x:c r="FAJ5907" s="248"/>
      <x:c r="FAK5907" s="248"/>
      <x:c r="FAL5907" s="248"/>
      <x:c r="FAM5907" s="248"/>
      <x:c r="FAN5907" s="248"/>
      <x:c r="FAO5907" s="248"/>
      <x:c r="FAP5907" s="248"/>
      <x:c r="FAQ5907" s="248"/>
      <x:c r="FAR5907" s="248"/>
      <x:c r="FAS5907" s="248"/>
      <x:c r="FAT5907" s="248"/>
      <x:c r="FAU5907" s="248"/>
      <x:c r="FAV5907" s="248"/>
      <x:c r="FAW5907" s="248"/>
      <x:c r="FAX5907" s="248"/>
      <x:c r="FAY5907" s="248"/>
      <x:c r="FAZ5907" s="248"/>
      <x:c r="FBA5907" s="248"/>
      <x:c r="FBB5907" s="248"/>
      <x:c r="FBC5907" s="248"/>
      <x:c r="FBD5907" s="248"/>
      <x:c r="FBE5907" s="248"/>
      <x:c r="FBF5907" s="248"/>
      <x:c r="FBG5907" s="248"/>
      <x:c r="FBH5907" s="248"/>
      <x:c r="FBI5907" s="248"/>
      <x:c r="FBJ5907" s="248"/>
      <x:c r="FBK5907" s="248"/>
      <x:c r="FBL5907" s="248"/>
      <x:c r="FBM5907" s="248"/>
      <x:c r="FBN5907" s="248"/>
      <x:c r="FBO5907" s="248"/>
      <x:c r="FBP5907" s="248"/>
      <x:c r="FBQ5907" s="248"/>
      <x:c r="FBR5907" s="248"/>
      <x:c r="FBS5907" s="248"/>
      <x:c r="FBT5907" s="248"/>
      <x:c r="FBU5907" s="248"/>
      <x:c r="FBV5907" s="248"/>
      <x:c r="FBW5907" s="248"/>
      <x:c r="FBX5907" s="248"/>
      <x:c r="FBY5907" s="248"/>
      <x:c r="FBZ5907" s="248"/>
      <x:c r="FCA5907" s="248"/>
      <x:c r="FCB5907" s="248"/>
      <x:c r="FCC5907" s="248"/>
      <x:c r="FCD5907" s="248"/>
      <x:c r="FCE5907" s="248"/>
      <x:c r="FCF5907" s="248"/>
      <x:c r="FCG5907" s="248"/>
      <x:c r="FCH5907" s="248"/>
      <x:c r="FCI5907" s="248"/>
      <x:c r="FCJ5907" s="248"/>
      <x:c r="FCK5907" s="248"/>
      <x:c r="FCL5907" s="248"/>
      <x:c r="FCM5907" s="248"/>
      <x:c r="FCN5907" s="248"/>
      <x:c r="FCO5907" s="248"/>
      <x:c r="FCP5907" s="248"/>
      <x:c r="FCQ5907" s="248"/>
      <x:c r="FCR5907" s="248"/>
      <x:c r="FCS5907" s="248"/>
      <x:c r="FCT5907" s="248"/>
      <x:c r="FCU5907" s="248"/>
      <x:c r="FCV5907" s="248"/>
      <x:c r="FCW5907" s="248"/>
      <x:c r="FCX5907" s="248"/>
      <x:c r="FCY5907" s="248"/>
      <x:c r="FCZ5907" s="248"/>
      <x:c r="FDA5907" s="248"/>
      <x:c r="FDB5907" s="248"/>
      <x:c r="FDC5907" s="248"/>
      <x:c r="FDD5907" s="248"/>
      <x:c r="FDE5907" s="248"/>
      <x:c r="FDF5907" s="248"/>
      <x:c r="FDG5907" s="248"/>
      <x:c r="FDH5907" s="248"/>
      <x:c r="FDI5907" s="248"/>
      <x:c r="FDJ5907" s="248"/>
      <x:c r="FDK5907" s="248"/>
      <x:c r="FDL5907" s="248"/>
      <x:c r="FDM5907" s="248"/>
      <x:c r="FDN5907" s="248"/>
      <x:c r="FDO5907" s="248"/>
      <x:c r="FDP5907" s="248"/>
      <x:c r="FDQ5907" s="248"/>
      <x:c r="FDR5907" s="248"/>
      <x:c r="FDS5907" s="248"/>
      <x:c r="FDT5907" s="248"/>
      <x:c r="FDU5907" s="248"/>
      <x:c r="FDV5907" s="248"/>
      <x:c r="FDW5907" s="248"/>
      <x:c r="FDX5907" s="248"/>
      <x:c r="FDY5907" s="248"/>
      <x:c r="FDZ5907" s="248"/>
      <x:c r="FEA5907" s="248"/>
      <x:c r="FEB5907" s="248"/>
      <x:c r="FEC5907" s="248"/>
      <x:c r="FED5907" s="248"/>
      <x:c r="FEE5907" s="248"/>
      <x:c r="FEF5907" s="248"/>
      <x:c r="FEG5907" s="248"/>
      <x:c r="FEH5907" s="248"/>
      <x:c r="FEI5907" s="248"/>
      <x:c r="FEJ5907" s="248"/>
      <x:c r="FEK5907" s="248"/>
      <x:c r="FEL5907" s="248"/>
      <x:c r="FEM5907" s="248"/>
      <x:c r="FEN5907" s="248"/>
      <x:c r="FEO5907" s="248"/>
      <x:c r="FEP5907" s="248"/>
      <x:c r="FEQ5907" s="248"/>
      <x:c r="FER5907" s="248"/>
      <x:c r="FES5907" s="248"/>
      <x:c r="FET5907" s="248"/>
      <x:c r="FEU5907" s="248"/>
      <x:c r="FEV5907" s="248"/>
      <x:c r="FEW5907" s="248"/>
      <x:c r="FEX5907" s="248"/>
      <x:c r="FEY5907" s="248"/>
      <x:c r="FEZ5907" s="248"/>
      <x:c r="FFA5907" s="248"/>
      <x:c r="FFB5907" s="248"/>
      <x:c r="FFC5907" s="248"/>
      <x:c r="FFD5907" s="248"/>
      <x:c r="FFE5907" s="248"/>
      <x:c r="FFF5907" s="248"/>
      <x:c r="FFG5907" s="248"/>
      <x:c r="FFH5907" s="248"/>
      <x:c r="FFI5907" s="248"/>
      <x:c r="FFJ5907" s="248"/>
      <x:c r="FFK5907" s="248"/>
      <x:c r="FFL5907" s="248"/>
      <x:c r="FFM5907" s="248"/>
      <x:c r="FFN5907" s="248"/>
      <x:c r="FFO5907" s="248"/>
      <x:c r="FFP5907" s="248"/>
      <x:c r="FFQ5907" s="248"/>
      <x:c r="FFR5907" s="248"/>
      <x:c r="FFS5907" s="248"/>
      <x:c r="FFT5907" s="248"/>
      <x:c r="FFU5907" s="248"/>
      <x:c r="FFV5907" s="248"/>
      <x:c r="FFW5907" s="248"/>
      <x:c r="FFX5907" s="248"/>
      <x:c r="FFY5907" s="248"/>
      <x:c r="FFZ5907" s="248"/>
      <x:c r="FGA5907" s="248"/>
      <x:c r="FGB5907" s="248"/>
      <x:c r="FGC5907" s="248"/>
      <x:c r="FGD5907" s="248"/>
      <x:c r="FGE5907" s="248"/>
      <x:c r="FGF5907" s="248"/>
      <x:c r="FGG5907" s="248"/>
      <x:c r="FGH5907" s="248"/>
      <x:c r="FGI5907" s="248"/>
      <x:c r="FGJ5907" s="248"/>
      <x:c r="FGK5907" s="248"/>
      <x:c r="FGL5907" s="248"/>
      <x:c r="FGM5907" s="248"/>
      <x:c r="FGN5907" s="248"/>
      <x:c r="FGO5907" s="248"/>
      <x:c r="FGP5907" s="248"/>
      <x:c r="FGQ5907" s="248"/>
      <x:c r="FGR5907" s="248"/>
      <x:c r="FGS5907" s="248"/>
      <x:c r="FGT5907" s="248"/>
      <x:c r="FGU5907" s="248"/>
      <x:c r="FGV5907" s="248"/>
      <x:c r="FGW5907" s="248"/>
      <x:c r="FGX5907" s="248"/>
      <x:c r="FGY5907" s="248"/>
      <x:c r="FGZ5907" s="248"/>
      <x:c r="FHA5907" s="248"/>
      <x:c r="FHB5907" s="248"/>
      <x:c r="FHC5907" s="248"/>
      <x:c r="FHD5907" s="248"/>
      <x:c r="FHE5907" s="248"/>
      <x:c r="FHF5907" s="248"/>
      <x:c r="FHG5907" s="248"/>
      <x:c r="FHH5907" s="248"/>
      <x:c r="FHI5907" s="248"/>
      <x:c r="FHJ5907" s="248"/>
      <x:c r="FHK5907" s="248"/>
      <x:c r="FHL5907" s="248"/>
      <x:c r="FHM5907" s="248"/>
      <x:c r="FHN5907" s="248"/>
      <x:c r="FHO5907" s="248"/>
      <x:c r="FHP5907" s="248"/>
      <x:c r="FHQ5907" s="248"/>
      <x:c r="FHR5907" s="248"/>
      <x:c r="FHS5907" s="248"/>
      <x:c r="FHT5907" s="248"/>
      <x:c r="FHU5907" s="248"/>
      <x:c r="FHV5907" s="248"/>
      <x:c r="FHW5907" s="248"/>
      <x:c r="FHX5907" s="248"/>
      <x:c r="FHY5907" s="248"/>
      <x:c r="FHZ5907" s="248"/>
      <x:c r="FIA5907" s="248"/>
      <x:c r="FIB5907" s="248"/>
      <x:c r="FIC5907" s="248"/>
      <x:c r="FID5907" s="248"/>
      <x:c r="FIE5907" s="248"/>
      <x:c r="FIF5907" s="248"/>
      <x:c r="FIG5907" s="248"/>
      <x:c r="FIH5907" s="248"/>
      <x:c r="FII5907" s="248"/>
      <x:c r="FIJ5907" s="248"/>
      <x:c r="FIK5907" s="248"/>
      <x:c r="FIL5907" s="248"/>
      <x:c r="FIM5907" s="248"/>
      <x:c r="FIN5907" s="248"/>
      <x:c r="FIO5907" s="248"/>
      <x:c r="FIP5907" s="248"/>
      <x:c r="FIQ5907" s="248"/>
      <x:c r="FIR5907" s="248"/>
      <x:c r="FIS5907" s="248"/>
      <x:c r="FIT5907" s="248"/>
      <x:c r="FIU5907" s="248"/>
      <x:c r="FIV5907" s="248"/>
      <x:c r="FIW5907" s="248"/>
      <x:c r="FIX5907" s="248"/>
      <x:c r="FIY5907" s="248"/>
      <x:c r="FIZ5907" s="248"/>
      <x:c r="FJA5907" s="248"/>
      <x:c r="FJB5907" s="248"/>
      <x:c r="FJC5907" s="248"/>
      <x:c r="FJD5907" s="248"/>
      <x:c r="FJE5907" s="248"/>
      <x:c r="FJF5907" s="248"/>
      <x:c r="FJG5907" s="248"/>
      <x:c r="FJH5907" s="248"/>
      <x:c r="FJI5907" s="248"/>
      <x:c r="FJJ5907" s="248"/>
      <x:c r="FJK5907" s="248"/>
      <x:c r="FJL5907" s="248"/>
      <x:c r="FJM5907" s="248"/>
      <x:c r="FJN5907" s="248"/>
      <x:c r="FJO5907" s="248"/>
      <x:c r="FJP5907" s="248"/>
      <x:c r="FJQ5907" s="248"/>
      <x:c r="FJR5907" s="248"/>
      <x:c r="FJS5907" s="248"/>
      <x:c r="FJT5907" s="248"/>
      <x:c r="FJU5907" s="248"/>
      <x:c r="FJV5907" s="248"/>
      <x:c r="FJW5907" s="248"/>
      <x:c r="FJX5907" s="248"/>
      <x:c r="FJY5907" s="248"/>
      <x:c r="FJZ5907" s="248"/>
      <x:c r="FKA5907" s="248"/>
      <x:c r="FKB5907" s="248"/>
      <x:c r="FKC5907" s="248"/>
      <x:c r="FKD5907" s="248"/>
      <x:c r="FKE5907" s="248"/>
      <x:c r="FKF5907" s="248"/>
      <x:c r="FKG5907" s="248"/>
      <x:c r="FKH5907" s="248"/>
      <x:c r="FKI5907" s="248"/>
      <x:c r="FKJ5907" s="248"/>
      <x:c r="FKK5907" s="248"/>
      <x:c r="FKL5907" s="248"/>
      <x:c r="FKM5907" s="248"/>
      <x:c r="FKN5907" s="248"/>
      <x:c r="FKO5907" s="248"/>
      <x:c r="FKP5907" s="248"/>
      <x:c r="FKQ5907" s="248"/>
      <x:c r="FKR5907" s="248"/>
      <x:c r="FKS5907" s="248"/>
      <x:c r="FKT5907" s="248"/>
      <x:c r="FKU5907" s="248"/>
      <x:c r="FKV5907" s="248"/>
      <x:c r="FKW5907" s="248"/>
      <x:c r="FKX5907" s="248"/>
      <x:c r="FKY5907" s="248"/>
      <x:c r="FKZ5907" s="248"/>
      <x:c r="FLA5907" s="248"/>
      <x:c r="FLB5907" s="248"/>
      <x:c r="FLC5907" s="248"/>
      <x:c r="FLD5907" s="248"/>
      <x:c r="FLE5907" s="248"/>
      <x:c r="FLF5907" s="248"/>
      <x:c r="FLG5907" s="248"/>
      <x:c r="FLH5907" s="248"/>
      <x:c r="FLI5907" s="248"/>
      <x:c r="FLJ5907" s="248"/>
      <x:c r="FLK5907" s="248"/>
      <x:c r="FLL5907" s="248"/>
      <x:c r="FLM5907" s="248"/>
      <x:c r="FLN5907" s="248"/>
      <x:c r="FLO5907" s="248"/>
      <x:c r="FLP5907" s="248"/>
      <x:c r="FLQ5907" s="248"/>
      <x:c r="FLR5907" s="248"/>
      <x:c r="FLS5907" s="248"/>
      <x:c r="FLT5907" s="248"/>
      <x:c r="FLU5907" s="248"/>
      <x:c r="FLV5907" s="248"/>
      <x:c r="FLW5907" s="248"/>
      <x:c r="FLX5907" s="248"/>
      <x:c r="FLY5907" s="248"/>
      <x:c r="FLZ5907" s="248"/>
      <x:c r="FMA5907" s="248"/>
      <x:c r="FMB5907" s="248"/>
      <x:c r="FMC5907" s="248"/>
      <x:c r="FMD5907" s="248"/>
      <x:c r="FME5907" s="248"/>
      <x:c r="FMF5907" s="248"/>
      <x:c r="FMG5907" s="248"/>
      <x:c r="FMH5907" s="248"/>
      <x:c r="FMI5907" s="248"/>
      <x:c r="FMJ5907" s="248"/>
      <x:c r="FMK5907" s="248"/>
      <x:c r="FML5907" s="248"/>
      <x:c r="FMM5907" s="248"/>
      <x:c r="FMN5907" s="248"/>
      <x:c r="FMO5907" s="248"/>
      <x:c r="FMP5907" s="248"/>
      <x:c r="FMQ5907" s="248"/>
      <x:c r="FMR5907" s="248"/>
      <x:c r="FMS5907" s="248"/>
      <x:c r="FMT5907" s="248"/>
      <x:c r="FMU5907" s="248"/>
      <x:c r="FMV5907" s="248"/>
      <x:c r="FMW5907" s="248"/>
      <x:c r="FMX5907" s="248"/>
      <x:c r="FMY5907" s="248"/>
      <x:c r="FMZ5907" s="248"/>
      <x:c r="FNA5907" s="248"/>
      <x:c r="FNB5907" s="248"/>
      <x:c r="FNC5907" s="248"/>
      <x:c r="FND5907" s="248"/>
      <x:c r="FNE5907" s="248"/>
      <x:c r="FNF5907" s="248"/>
      <x:c r="FNG5907" s="248"/>
      <x:c r="FNH5907" s="248"/>
      <x:c r="FNI5907" s="248"/>
      <x:c r="FNJ5907" s="248"/>
      <x:c r="FNK5907" s="248"/>
      <x:c r="FNL5907" s="248"/>
      <x:c r="FNM5907" s="248"/>
      <x:c r="FNN5907" s="248"/>
      <x:c r="FNO5907" s="248"/>
      <x:c r="FNP5907" s="248"/>
      <x:c r="FNQ5907" s="248"/>
      <x:c r="FNR5907" s="248"/>
      <x:c r="FNS5907" s="248"/>
      <x:c r="FNT5907" s="248"/>
      <x:c r="FNU5907" s="248"/>
      <x:c r="FNV5907" s="248"/>
      <x:c r="FNW5907" s="248"/>
      <x:c r="FNX5907" s="248"/>
      <x:c r="FNY5907" s="248"/>
      <x:c r="FNZ5907" s="248"/>
      <x:c r="FOA5907" s="248"/>
      <x:c r="FOB5907" s="248"/>
      <x:c r="FOC5907" s="248"/>
      <x:c r="FOD5907" s="248"/>
      <x:c r="FOE5907" s="248"/>
      <x:c r="FOF5907" s="248"/>
      <x:c r="FOG5907" s="248"/>
      <x:c r="FOH5907" s="248"/>
      <x:c r="FOI5907" s="248"/>
      <x:c r="FOJ5907" s="248"/>
      <x:c r="FOK5907" s="248"/>
      <x:c r="FOL5907" s="248"/>
      <x:c r="FOM5907" s="248"/>
      <x:c r="FON5907" s="248"/>
      <x:c r="FOO5907" s="248"/>
      <x:c r="FOP5907" s="248"/>
      <x:c r="FOQ5907" s="248"/>
      <x:c r="FOR5907" s="248"/>
      <x:c r="FOS5907" s="248"/>
      <x:c r="FOT5907" s="248"/>
      <x:c r="FOU5907" s="248"/>
      <x:c r="FOV5907" s="248"/>
      <x:c r="FOW5907" s="248"/>
      <x:c r="FOX5907" s="248"/>
      <x:c r="FOY5907" s="248"/>
      <x:c r="FOZ5907" s="248"/>
      <x:c r="FPA5907" s="248"/>
      <x:c r="FPB5907" s="248"/>
      <x:c r="FPC5907" s="248"/>
      <x:c r="FPD5907" s="248"/>
      <x:c r="FPE5907" s="248"/>
      <x:c r="FPF5907" s="248"/>
      <x:c r="FPG5907" s="248"/>
      <x:c r="FPH5907" s="248"/>
      <x:c r="FPI5907" s="248"/>
      <x:c r="FPJ5907" s="248"/>
      <x:c r="FPK5907" s="248"/>
      <x:c r="FPL5907" s="248"/>
      <x:c r="FPM5907" s="248"/>
      <x:c r="FPN5907" s="248"/>
      <x:c r="FPO5907" s="248"/>
      <x:c r="FPP5907" s="248"/>
      <x:c r="FPQ5907" s="248"/>
      <x:c r="FPR5907" s="248"/>
      <x:c r="FPS5907" s="248"/>
      <x:c r="FPT5907" s="248"/>
      <x:c r="FPU5907" s="248"/>
      <x:c r="FPV5907" s="248"/>
      <x:c r="FPW5907" s="248"/>
      <x:c r="FPX5907" s="248"/>
      <x:c r="FPY5907" s="248"/>
      <x:c r="FPZ5907" s="248"/>
      <x:c r="FQA5907" s="248"/>
      <x:c r="FQB5907" s="248"/>
      <x:c r="FQC5907" s="248"/>
      <x:c r="FQD5907" s="248"/>
      <x:c r="FQE5907" s="248"/>
      <x:c r="FQF5907" s="248"/>
      <x:c r="FQG5907" s="248"/>
      <x:c r="FQH5907" s="248"/>
      <x:c r="FQI5907" s="248"/>
      <x:c r="FQJ5907" s="248"/>
      <x:c r="FQK5907" s="248"/>
      <x:c r="FQL5907" s="248"/>
      <x:c r="FQM5907" s="248"/>
      <x:c r="FQN5907" s="248"/>
      <x:c r="FQO5907" s="248"/>
      <x:c r="FQP5907" s="248"/>
      <x:c r="FQQ5907" s="248"/>
      <x:c r="FQR5907" s="248"/>
      <x:c r="FQS5907" s="248"/>
      <x:c r="FQT5907" s="248"/>
      <x:c r="FQU5907" s="248"/>
      <x:c r="FQV5907" s="248"/>
      <x:c r="FQW5907" s="248"/>
      <x:c r="FQX5907" s="248"/>
      <x:c r="FQY5907" s="248"/>
      <x:c r="FQZ5907" s="248"/>
      <x:c r="FRA5907" s="248"/>
      <x:c r="FRB5907" s="248"/>
      <x:c r="FRC5907" s="248"/>
      <x:c r="FRD5907" s="248"/>
      <x:c r="FRE5907" s="248"/>
      <x:c r="FRF5907" s="248"/>
      <x:c r="FRG5907" s="248"/>
      <x:c r="FRH5907" s="248"/>
      <x:c r="FRI5907" s="248"/>
      <x:c r="FRJ5907" s="248"/>
      <x:c r="FRK5907" s="248"/>
      <x:c r="FRL5907" s="248"/>
      <x:c r="FRM5907" s="248"/>
      <x:c r="FRN5907" s="248"/>
      <x:c r="FRO5907" s="248"/>
      <x:c r="FRP5907" s="248"/>
      <x:c r="FRQ5907" s="248"/>
      <x:c r="FRR5907" s="248"/>
      <x:c r="FRS5907" s="248"/>
      <x:c r="FRT5907" s="248"/>
      <x:c r="FRU5907" s="248"/>
      <x:c r="FRV5907" s="248"/>
      <x:c r="FRW5907" s="248"/>
      <x:c r="FRX5907" s="248"/>
      <x:c r="FRY5907" s="248"/>
      <x:c r="FRZ5907" s="248"/>
      <x:c r="FSA5907" s="248"/>
      <x:c r="FSB5907" s="248"/>
      <x:c r="FSC5907" s="248"/>
      <x:c r="FSD5907" s="248"/>
      <x:c r="FSE5907" s="248"/>
      <x:c r="FSF5907" s="248"/>
      <x:c r="FSG5907" s="248"/>
      <x:c r="FSH5907" s="248"/>
      <x:c r="FSI5907" s="248"/>
      <x:c r="FSJ5907" s="248"/>
      <x:c r="FSK5907" s="248"/>
      <x:c r="FSL5907" s="248"/>
      <x:c r="FSM5907" s="248"/>
      <x:c r="FSN5907" s="248"/>
      <x:c r="FSO5907" s="248"/>
      <x:c r="FSP5907" s="248"/>
      <x:c r="FSQ5907" s="248"/>
      <x:c r="FSR5907" s="248"/>
      <x:c r="FSS5907" s="248"/>
      <x:c r="FST5907" s="248"/>
      <x:c r="FSU5907" s="248"/>
      <x:c r="FSV5907" s="248"/>
      <x:c r="FSW5907" s="248"/>
      <x:c r="FSX5907" s="248"/>
      <x:c r="FSY5907" s="248"/>
      <x:c r="FSZ5907" s="248"/>
      <x:c r="FTA5907" s="248"/>
      <x:c r="FTB5907" s="248"/>
      <x:c r="FTC5907" s="248"/>
      <x:c r="FTD5907" s="248"/>
      <x:c r="FTE5907" s="248"/>
      <x:c r="FTF5907" s="248"/>
      <x:c r="FTG5907" s="248"/>
      <x:c r="FTH5907" s="248"/>
      <x:c r="FTI5907" s="248"/>
      <x:c r="FTJ5907" s="248"/>
      <x:c r="FTK5907" s="248"/>
      <x:c r="FTL5907" s="248"/>
      <x:c r="FTM5907" s="248"/>
      <x:c r="FTN5907" s="248"/>
      <x:c r="FTO5907" s="248"/>
      <x:c r="FTP5907" s="248"/>
      <x:c r="FTQ5907" s="248"/>
      <x:c r="FTR5907" s="248"/>
      <x:c r="FTS5907" s="248"/>
      <x:c r="FTT5907" s="248"/>
      <x:c r="FTU5907" s="248"/>
      <x:c r="FTV5907" s="248"/>
      <x:c r="FTW5907" s="248"/>
      <x:c r="FTX5907" s="248"/>
      <x:c r="FTY5907" s="248"/>
      <x:c r="FTZ5907" s="248"/>
      <x:c r="FUA5907" s="248"/>
      <x:c r="FUB5907" s="248"/>
      <x:c r="FUC5907" s="248"/>
      <x:c r="FUD5907" s="248"/>
      <x:c r="FUE5907" s="248"/>
      <x:c r="FUF5907" s="248"/>
      <x:c r="FUG5907" s="248"/>
      <x:c r="FUH5907" s="248"/>
      <x:c r="FUI5907" s="248"/>
      <x:c r="FUJ5907" s="248"/>
      <x:c r="FUK5907" s="248"/>
      <x:c r="FUL5907" s="248"/>
      <x:c r="FUM5907" s="248"/>
      <x:c r="FUN5907" s="248"/>
      <x:c r="FUO5907" s="248"/>
      <x:c r="FUP5907" s="248"/>
      <x:c r="FUQ5907" s="248"/>
      <x:c r="FUR5907" s="248"/>
      <x:c r="FUS5907" s="248"/>
      <x:c r="FUT5907" s="248"/>
      <x:c r="FUU5907" s="248"/>
      <x:c r="FUV5907" s="248"/>
      <x:c r="FUW5907" s="248"/>
      <x:c r="FUX5907" s="248"/>
      <x:c r="FUY5907" s="248"/>
      <x:c r="FUZ5907" s="248"/>
      <x:c r="FVA5907" s="248"/>
      <x:c r="FVB5907" s="248"/>
      <x:c r="FVC5907" s="248"/>
      <x:c r="FVD5907" s="248"/>
      <x:c r="FVE5907" s="248"/>
      <x:c r="FVF5907" s="248"/>
      <x:c r="FVG5907" s="248"/>
      <x:c r="FVH5907" s="248"/>
      <x:c r="FVI5907" s="248"/>
      <x:c r="FVJ5907" s="248"/>
      <x:c r="FVK5907" s="248"/>
      <x:c r="FVL5907" s="248"/>
      <x:c r="FVM5907" s="248"/>
      <x:c r="FVN5907" s="248"/>
      <x:c r="FVO5907" s="248"/>
      <x:c r="FVP5907" s="248"/>
      <x:c r="FVQ5907" s="248"/>
      <x:c r="FVR5907" s="248"/>
      <x:c r="FVS5907" s="248"/>
      <x:c r="FVT5907" s="248"/>
      <x:c r="FVU5907" s="248"/>
      <x:c r="FVV5907" s="248"/>
      <x:c r="FVW5907" s="248"/>
      <x:c r="FVX5907" s="248"/>
      <x:c r="FVY5907" s="248"/>
      <x:c r="FVZ5907" s="248"/>
      <x:c r="FWA5907" s="248"/>
      <x:c r="FWB5907" s="248"/>
      <x:c r="FWC5907" s="248"/>
      <x:c r="FWD5907" s="248"/>
      <x:c r="FWE5907" s="248"/>
      <x:c r="FWF5907" s="248"/>
      <x:c r="FWG5907" s="248"/>
      <x:c r="FWH5907" s="248"/>
      <x:c r="FWI5907" s="248"/>
      <x:c r="FWJ5907" s="248"/>
      <x:c r="FWK5907" s="248"/>
      <x:c r="FWL5907" s="248"/>
      <x:c r="FWM5907" s="248"/>
      <x:c r="FWN5907" s="248"/>
      <x:c r="FWO5907" s="248"/>
      <x:c r="FWP5907" s="248"/>
      <x:c r="FWQ5907" s="248"/>
      <x:c r="FWR5907" s="248"/>
      <x:c r="FWS5907" s="248"/>
      <x:c r="FWT5907" s="248"/>
      <x:c r="FWU5907" s="248"/>
      <x:c r="FWV5907" s="248"/>
      <x:c r="FWW5907" s="248"/>
      <x:c r="FWX5907" s="248"/>
      <x:c r="FWY5907" s="248"/>
      <x:c r="FWZ5907" s="248"/>
      <x:c r="FXA5907" s="248"/>
      <x:c r="FXB5907" s="248"/>
      <x:c r="FXC5907" s="248"/>
      <x:c r="FXD5907" s="248"/>
      <x:c r="FXE5907" s="248"/>
      <x:c r="FXF5907" s="248"/>
      <x:c r="FXG5907" s="248"/>
      <x:c r="FXH5907" s="248"/>
      <x:c r="FXI5907" s="248"/>
      <x:c r="FXJ5907" s="248"/>
      <x:c r="FXK5907" s="248"/>
      <x:c r="FXL5907" s="248"/>
      <x:c r="FXM5907" s="248"/>
      <x:c r="FXN5907" s="248"/>
      <x:c r="FXO5907" s="248"/>
      <x:c r="FXP5907" s="248"/>
      <x:c r="FXQ5907" s="248"/>
      <x:c r="FXR5907" s="248"/>
      <x:c r="FXS5907" s="248"/>
      <x:c r="FXT5907" s="248"/>
      <x:c r="FXU5907" s="248"/>
      <x:c r="FXV5907" s="248"/>
      <x:c r="FXW5907" s="248"/>
      <x:c r="FXX5907" s="248"/>
      <x:c r="FXY5907" s="248"/>
      <x:c r="FXZ5907" s="248"/>
      <x:c r="FYA5907" s="248"/>
      <x:c r="FYB5907" s="248"/>
      <x:c r="FYC5907" s="248"/>
      <x:c r="FYD5907" s="248"/>
      <x:c r="FYE5907" s="248"/>
      <x:c r="FYF5907" s="248"/>
      <x:c r="FYG5907" s="248"/>
      <x:c r="FYH5907" s="248"/>
      <x:c r="FYI5907" s="248"/>
      <x:c r="FYJ5907" s="248"/>
      <x:c r="FYK5907" s="248"/>
      <x:c r="FYL5907" s="248"/>
      <x:c r="FYM5907" s="248"/>
      <x:c r="FYN5907" s="248"/>
      <x:c r="FYO5907" s="248"/>
      <x:c r="FYP5907" s="248"/>
      <x:c r="FYQ5907" s="248"/>
      <x:c r="FYR5907" s="248"/>
      <x:c r="FYS5907" s="248"/>
      <x:c r="FYT5907" s="248"/>
      <x:c r="FYU5907" s="248"/>
      <x:c r="FYV5907" s="248"/>
      <x:c r="FYW5907" s="248"/>
      <x:c r="FYX5907" s="248"/>
      <x:c r="FYY5907" s="248"/>
      <x:c r="FYZ5907" s="248"/>
      <x:c r="FZA5907" s="248"/>
      <x:c r="FZB5907" s="248"/>
      <x:c r="FZC5907" s="248"/>
      <x:c r="FZD5907" s="248"/>
      <x:c r="FZE5907" s="248"/>
      <x:c r="FZF5907" s="248"/>
      <x:c r="FZG5907" s="248"/>
      <x:c r="FZH5907" s="248"/>
      <x:c r="FZI5907" s="248"/>
      <x:c r="FZJ5907" s="248"/>
      <x:c r="FZK5907" s="248"/>
      <x:c r="FZL5907" s="248"/>
      <x:c r="FZM5907" s="248"/>
      <x:c r="FZN5907" s="248"/>
      <x:c r="FZO5907" s="248"/>
      <x:c r="FZP5907" s="248"/>
      <x:c r="FZQ5907" s="248"/>
      <x:c r="FZR5907" s="248"/>
      <x:c r="FZS5907" s="248"/>
      <x:c r="FZT5907" s="248"/>
      <x:c r="FZU5907" s="248"/>
      <x:c r="FZV5907" s="248"/>
      <x:c r="FZW5907" s="248"/>
      <x:c r="FZX5907" s="248"/>
      <x:c r="FZY5907" s="248"/>
      <x:c r="FZZ5907" s="248"/>
      <x:c r="GAA5907" s="248"/>
      <x:c r="GAB5907" s="248"/>
      <x:c r="GAC5907" s="248"/>
      <x:c r="GAD5907" s="248"/>
      <x:c r="GAE5907" s="248"/>
      <x:c r="GAF5907" s="248"/>
      <x:c r="GAG5907" s="248"/>
      <x:c r="GAH5907" s="248"/>
      <x:c r="GAI5907" s="248"/>
      <x:c r="GAJ5907" s="248"/>
      <x:c r="GAK5907" s="248"/>
      <x:c r="GAL5907" s="248"/>
      <x:c r="GAM5907" s="248"/>
      <x:c r="GAN5907" s="248"/>
      <x:c r="GAO5907" s="248"/>
      <x:c r="GAP5907" s="248"/>
      <x:c r="GAQ5907" s="248"/>
      <x:c r="GAR5907" s="248"/>
      <x:c r="GAS5907" s="248"/>
      <x:c r="GAT5907" s="248"/>
      <x:c r="GAU5907" s="248"/>
      <x:c r="GAV5907" s="248"/>
      <x:c r="GAW5907" s="248"/>
      <x:c r="GAX5907" s="248"/>
      <x:c r="GAY5907" s="248"/>
      <x:c r="GAZ5907" s="248"/>
      <x:c r="GBA5907" s="248"/>
      <x:c r="GBB5907" s="248"/>
      <x:c r="GBC5907" s="248"/>
      <x:c r="GBD5907" s="248"/>
      <x:c r="GBE5907" s="248"/>
      <x:c r="GBF5907" s="248"/>
      <x:c r="GBG5907" s="248"/>
      <x:c r="GBH5907" s="248"/>
      <x:c r="GBI5907" s="248"/>
      <x:c r="GBJ5907" s="248"/>
      <x:c r="GBK5907" s="248"/>
      <x:c r="GBL5907" s="248"/>
      <x:c r="GBM5907" s="248"/>
      <x:c r="GBN5907" s="248"/>
      <x:c r="GBO5907" s="248"/>
      <x:c r="GBP5907" s="248"/>
      <x:c r="GBQ5907" s="248"/>
      <x:c r="GBR5907" s="248"/>
      <x:c r="GBS5907" s="248"/>
      <x:c r="GBT5907" s="248"/>
      <x:c r="GBU5907" s="248"/>
      <x:c r="GBV5907" s="248"/>
      <x:c r="GBW5907" s="248"/>
      <x:c r="GBX5907" s="248"/>
      <x:c r="GBY5907" s="248"/>
      <x:c r="GBZ5907" s="248"/>
      <x:c r="GCA5907" s="248"/>
      <x:c r="GCB5907" s="248"/>
      <x:c r="GCC5907" s="248"/>
      <x:c r="GCD5907" s="248"/>
      <x:c r="GCE5907" s="248"/>
      <x:c r="GCF5907" s="248"/>
      <x:c r="GCG5907" s="248"/>
      <x:c r="GCH5907" s="248"/>
      <x:c r="GCI5907" s="248"/>
      <x:c r="GCJ5907" s="248"/>
      <x:c r="GCK5907" s="248"/>
      <x:c r="GCL5907" s="248"/>
      <x:c r="GCM5907" s="248"/>
      <x:c r="GCN5907" s="248"/>
      <x:c r="GCO5907" s="248"/>
      <x:c r="GCP5907" s="248"/>
      <x:c r="GCQ5907" s="248"/>
      <x:c r="GCR5907" s="248"/>
      <x:c r="GCS5907" s="248"/>
      <x:c r="GCT5907" s="248"/>
      <x:c r="GCU5907" s="248"/>
      <x:c r="GCV5907" s="248"/>
      <x:c r="GCW5907" s="248"/>
      <x:c r="GCX5907" s="248"/>
      <x:c r="GCY5907" s="248"/>
      <x:c r="GCZ5907" s="248"/>
      <x:c r="GDA5907" s="248"/>
      <x:c r="GDB5907" s="248"/>
      <x:c r="GDC5907" s="248"/>
      <x:c r="GDD5907" s="248"/>
      <x:c r="GDE5907" s="248"/>
      <x:c r="GDF5907" s="248"/>
      <x:c r="GDG5907" s="248"/>
      <x:c r="GDH5907" s="248"/>
      <x:c r="GDI5907" s="248"/>
      <x:c r="GDJ5907" s="248"/>
      <x:c r="GDK5907" s="248"/>
      <x:c r="GDL5907" s="248"/>
      <x:c r="GDM5907" s="248"/>
      <x:c r="GDN5907" s="248"/>
      <x:c r="GDO5907" s="248"/>
      <x:c r="GDP5907" s="248"/>
      <x:c r="GDQ5907" s="248"/>
      <x:c r="GDR5907" s="248"/>
      <x:c r="GDS5907" s="248"/>
      <x:c r="GDT5907" s="248"/>
      <x:c r="GDU5907" s="248"/>
      <x:c r="GDV5907" s="248"/>
      <x:c r="GDW5907" s="248"/>
      <x:c r="GDX5907" s="248"/>
      <x:c r="GDY5907" s="248"/>
      <x:c r="GDZ5907" s="248"/>
      <x:c r="GEA5907" s="248"/>
      <x:c r="GEB5907" s="248"/>
      <x:c r="GEC5907" s="248"/>
      <x:c r="GED5907" s="248"/>
      <x:c r="GEE5907" s="248"/>
      <x:c r="GEF5907" s="248"/>
      <x:c r="GEG5907" s="248"/>
      <x:c r="GEH5907" s="248"/>
      <x:c r="GEI5907" s="248"/>
      <x:c r="GEJ5907" s="248"/>
      <x:c r="GEK5907" s="248"/>
      <x:c r="GEL5907" s="248"/>
      <x:c r="GEM5907" s="248"/>
      <x:c r="GEN5907" s="248"/>
      <x:c r="GEO5907" s="248"/>
      <x:c r="GEP5907" s="248"/>
      <x:c r="GEQ5907" s="248"/>
      <x:c r="GER5907" s="248"/>
      <x:c r="GES5907" s="248"/>
      <x:c r="GET5907" s="248"/>
      <x:c r="GEU5907" s="248"/>
      <x:c r="GEV5907" s="248"/>
      <x:c r="GEW5907" s="248"/>
      <x:c r="GEX5907" s="248"/>
      <x:c r="GEY5907" s="248"/>
      <x:c r="GEZ5907" s="248"/>
      <x:c r="GFA5907" s="248"/>
      <x:c r="GFB5907" s="248"/>
      <x:c r="GFC5907" s="248"/>
      <x:c r="GFD5907" s="248"/>
      <x:c r="GFE5907" s="248"/>
      <x:c r="GFF5907" s="248"/>
      <x:c r="GFG5907" s="248"/>
      <x:c r="GFH5907" s="248"/>
      <x:c r="GFI5907" s="248"/>
      <x:c r="GFJ5907" s="248"/>
      <x:c r="GFK5907" s="248"/>
      <x:c r="GFL5907" s="248"/>
      <x:c r="GFM5907" s="248"/>
      <x:c r="GFN5907" s="248"/>
      <x:c r="GFO5907" s="248"/>
      <x:c r="GFP5907" s="248"/>
      <x:c r="GFQ5907" s="248"/>
      <x:c r="GFR5907" s="248"/>
      <x:c r="GFS5907" s="248"/>
      <x:c r="GFT5907" s="248"/>
      <x:c r="GFU5907" s="248"/>
      <x:c r="GFV5907" s="248"/>
      <x:c r="GFW5907" s="248"/>
      <x:c r="GFX5907" s="248"/>
      <x:c r="GFY5907" s="248"/>
      <x:c r="GFZ5907" s="248"/>
      <x:c r="GGA5907" s="248"/>
      <x:c r="GGB5907" s="248"/>
      <x:c r="GGC5907" s="248"/>
      <x:c r="GGD5907" s="248"/>
      <x:c r="GGE5907" s="248"/>
      <x:c r="GGF5907" s="248"/>
      <x:c r="GGG5907" s="248"/>
      <x:c r="GGH5907" s="248"/>
      <x:c r="GGI5907" s="248"/>
      <x:c r="GGJ5907" s="248"/>
      <x:c r="GGK5907" s="248"/>
      <x:c r="GGL5907" s="248"/>
      <x:c r="GGM5907" s="248"/>
      <x:c r="GGN5907" s="248"/>
      <x:c r="GGO5907" s="248"/>
      <x:c r="GGP5907" s="248"/>
      <x:c r="GGQ5907" s="248"/>
      <x:c r="GGR5907" s="248"/>
      <x:c r="GGS5907" s="248"/>
      <x:c r="GGT5907" s="248"/>
      <x:c r="GGU5907" s="248"/>
      <x:c r="GGV5907" s="248"/>
      <x:c r="GGW5907" s="248"/>
      <x:c r="GGX5907" s="248"/>
      <x:c r="GGY5907" s="248"/>
      <x:c r="GGZ5907" s="248"/>
      <x:c r="GHA5907" s="248"/>
      <x:c r="GHB5907" s="248"/>
      <x:c r="GHC5907" s="248"/>
      <x:c r="GHD5907" s="248"/>
      <x:c r="GHE5907" s="248"/>
      <x:c r="GHF5907" s="248"/>
      <x:c r="GHG5907" s="248"/>
      <x:c r="GHH5907" s="248"/>
      <x:c r="GHI5907" s="248"/>
      <x:c r="GHJ5907" s="248"/>
      <x:c r="GHK5907" s="248"/>
      <x:c r="GHL5907" s="248"/>
      <x:c r="GHM5907" s="248"/>
      <x:c r="GHN5907" s="248"/>
      <x:c r="GHO5907" s="248"/>
      <x:c r="GHP5907" s="248"/>
      <x:c r="GHQ5907" s="248"/>
      <x:c r="GHR5907" s="248"/>
      <x:c r="GHS5907" s="248"/>
      <x:c r="GHT5907" s="248"/>
      <x:c r="GHU5907" s="248"/>
      <x:c r="GHV5907" s="248"/>
      <x:c r="GHW5907" s="248"/>
      <x:c r="GHX5907" s="248"/>
      <x:c r="GHY5907" s="248"/>
      <x:c r="GHZ5907" s="248"/>
      <x:c r="GIA5907" s="248"/>
      <x:c r="GIB5907" s="248"/>
      <x:c r="GIC5907" s="248"/>
      <x:c r="GID5907" s="248"/>
      <x:c r="GIE5907" s="248"/>
      <x:c r="GIF5907" s="248"/>
      <x:c r="GIG5907" s="248"/>
      <x:c r="GIH5907" s="248"/>
      <x:c r="GII5907" s="248"/>
      <x:c r="GIJ5907" s="248"/>
      <x:c r="GIK5907" s="248"/>
      <x:c r="GIL5907" s="248"/>
      <x:c r="GIM5907" s="248"/>
      <x:c r="GIN5907" s="248"/>
      <x:c r="GIO5907" s="248"/>
      <x:c r="GIP5907" s="248"/>
      <x:c r="GIQ5907" s="248"/>
      <x:c r="GIR5907" s="248"/>
      <x:c r="GIS5907" s="248"/>
      <x:c r="GIT5907" s="248"/>
      <x:c r="GIU5907" s="248"/>
      <x:c r="GIV5907" s="248"/>
      <x:c r="GIW5907" s="248"/>
      <x:c r="GIX5907" s="248"/>
      <x:c r="GIY5907" s="248"/>
      <x:c r="GIZ5907" s="248"/>
      <x:c r="GJA5907" s="248"/>
      <x:c r="GJB5907" s="248"/>
      <x:c r="GJC5907" s="248"/>
      <x:c r="GJD5907" s="248"/>
      <x:c r="GJE5907" s="248"/>
      <x:c r="GJF5907" s="248"/>
      <x:c r="GJG5907" s="248"/>
      <x:c r="GJH5907" s="248"/>
      <x:c r="GJI5907" s="248"/>
      <x:c r="GJJ5907" s="248"/>
      <x:c r="GJK5907" s="248"/>
      <x:c r="GJL5907" s="248"/>
      <x:c r="GJM5907" s="248"/>
      <x:c r="GJN5907" s="248"/>
      <x:c r="GJO5907" s="248"/>
      <x:c r="GJP5907" s="248"/>
      <x:c r="GJQ5907" s="248"/>
      <x:c r="GJR5907" s="248"/>
      <x:c r="GJS5907" s="248"/>
      <x:c r="GJT5907" s="248"/>
      <x:c r="GJU5907" s="248"/>
      <x:c r="GJV5907" s="248"/>
      <x:c r="GJW5907" s="248"/>
      <x:c r="GJX5907" s="248"/>
      <x:c r="GJY5907" s="248"/>
      <x:c r="GJZ5907" s="248"/>
      <x:c r="GKA5907" s="248"/>
      <x:c r="GKB5907" s="248"/>
      <x:c r="GKC5907" s="248"/>
      <x:c r="GKD5907" s="248"/>
      <x:c r="GKE5907" s="248"/>
      <x:c r="GKF5907" s="248"/>
      <x:c r="GKG5907" s="248"/>
      <x:c r="GKH5907" s="248"/>
      <x:c r="GKI5907" s="248"/>
      <x:c r="GKJ5907" s="248"/>
      <x:c r="GKK5907" s="248"/>
      <x:c r="GKL5907" s="248"/>
      <x:c r="GKM5907" s="248"/>
      <x:c r="GKN5907" s="248"/>
      <x:c r="GKO5907" s="248"/>
      <x:c r="GKP5907" s="248"/>
      <x:c r="GKQ5907" s="248"/>
      <x:c r="GKR5907" s="248"/>
      <x:c r="GKS5907" s="248"/>
      <x:c r="GKT5907" s="248"/>
      <x:c r="GKU5907" s="248"/>
      <x:c r="GKV5907" s="248"/>
      <x:c r="GKW5907" s="248"/>
      <x:c r="GKX5907" s="248"/>
      <x:c r="GKY5907" s="248"/>
      <x:c r="GKZ5907" s="248"/>
      <x:c r="GLA5907" s="248"/>
      <x:c r="GLB5907" s="248"/>
      <x:c r="GLC5907" s="248"/>
      <x:c r="GLD5907" s="248"/>
      <x:c r="GLE5907" s="248"/>
      <x:c r="GLF5907" s="248"/>
      <x:c r="GLG5907" s="248"/>
      <x:c r="GLH5907" s="248"/>
      <x:c r="GLI5907" s="248"/>
      <x:c r="GLJ5907" s="248"/>
      <x:c r="GLK5907" s="248"/>
      <x:c r="GLL5907" s="248"/>
      <x:c r="GLM5907" s="248"/>
      <x:c r="GLN5907" s="248"/>
      <x:c r="GLO5907" s="248"/>
      <x:c r="GLP5907" s="248"/>
      <x:c r="GLQ5907" s="248"/>
      <x:c r="GLR5907" s="248"/>
      <x:c r="GLS5907" s="248"/>
      <x:c r="GLT5907" s="248"/>
      <x:c r="GLU5907" s="248"/>
      <x:c r="GLV5907" s="248"/>
      <x:c r="GLW5907" s="248"/>
      <x:c r="GLX5907" s="248"/>
      <x:c r="GLY5907" s="248"/>
      <x:c r="GLZ5907" s="248"/>
      <x:c r="GMA5907" s="248"/>
      <x:c r="GMB5907" s="248"/>
      <x:c r="GMC5907" s="248"/>
      <x:c r="GMD5907" s="248"/>
      <x:c r="GME5907" s="248"/>
      <x:c r="GMF5907" s="248"/>
      <x:c r="GMG5907" s="248"/>
      <x:c r="GMH5907" s="248"/>
      <x:c r="GMI5907" s="248"/>
      <x:c r="GMJ5907" s="248"/>
      <x:c r="GMK5907" s="248"/>
      <x:c r="GML5907" s="248"/>
      <x:c r="GMM5907" s="248"/>
      <x:c r="GMN5907" s="248"/>
      <x:c r="GMO5907" s="248"/>
      <x:c r="GMP5907" s="248"/>
      <x:c r="GMQ5907" s="248"/>
      <x:c r="GMR5907" s="248"/>
      <x:c r="GMS5907" s="248"/>
      <x:c r="GMT5907" s="248"/>
      <x:c r="GMU5907" s="248"/>
      <x:c r="GMV5907" s="248"/>
      <x:c r="GMW5907" s="248"/>
      <x:c r="GMX5907" s="248"/>
      <x:c r="GMY5907" s="248"/>
      <x:c r="GMZ5907" s="248"/>
      <x:c r="GNA5907" s="248"/>
      <x:c r="GNB5907" s="248"/>
      <x:c r="GNC5907" s="248"/>
      <x:c r="GND5907" s="248"/>
      <x:c r="GNE5907" s="248"/>
      <x:c r="GNF5907" s="248"/>
      <x:c r="GNG5907" s="248"/>
      <x:c r="GNH5907" s="248"/>
      <x:c r="GNI5907" s="248"/>
      <x:c r="GNJ5907" s="248"/>
      <x:c r="GNK5907" s="248"/>
      <x:c r="GNL5907" s="248"/>
      <x:c r="GNM5907" s="248"/>
      <x:c r="GNN5907" s="248"/>
      <x:c r="GNO5907" s="248"/>
      <x:c r="GNP5907" s="248"/>
      <x:c r="GNQ5907" s="248"/>
      <x:c r="GNR5907" s="248"/>
      <x:c r="GNS5907" s="248"/>
      <x:c r="GNT5907" s="248"/>
      <x:c r="GNU5907" s="248"/>
      <x:c r="GNV5907" s="248"/>
      <x:c r="GNW5907" s="248"/>
      <x:c r="GNX5907" s="248"/>
      <x:c r="GNY5907" s="248"/>
      <x:c r="GNZ5907" s="248"/>
      <x:c r="GOA5907" s="248"/>
      <x:c r="GOB5907" s="248"/>
      <x:c r="GOC5907" s="248"/>
      <x:c r="GOD5907" s="248"/>
      <x:c r="GOE5907" s="248"/>
      <x:c r="GOF5907" s="248"/>
      <x:c r="GOG5907" s="248"/>
      <x:c r="GOH5907" s="248"/>
      <x:c r="GOI5907" s="248"/>
      <x:c r="GOJ5907" s="248"/>
      <x:c r="GOK5907" s="248"/>
      <x:c r="GOL5907" s="248"/>
      <x:c r="GOM5907" s="248"/>
      <x:c r="GON5907" s="248"/>
      <x:c r="GOO5907" s="248"/>
      <x:c r="GOP5907" s="248"/>
      <x:c r="GOQ5907" s="248"/>
      <x:c r="GOR5907" s="248"/>
      <x:c r="GOS5907" s="248"/>
      <x:c r="GOT5907" s="248"/>
      <x:c r="GOU5907" s="248"/>
      <x:c r="GOV5907" s="248"/>
      <x:c r="GOW5907" s="248"/>
      <x:c r="GOX5907" s="248"/>
      <x:c r="GOY5907" s="248"/>
      <x:c r="GOZ5907" s="248"/>
      <x:c r="GPA5907" s="248"/>
      <x:c r="GPB5907" s="248"/>
      <x:c r="GPC5907" s="248"/>
      <x:c r="GPD5907" s="248"/>
      <x:c r="GPE5907" s="248"/>
      <x:c r="GPF5907" s="248"/>
      <x:c r="GPG5907" s="248"/>
      <x:c r="GPH5907" s="248"/>
      <x:c r="GPI5907" s="248"/>
      <x:c r="GPJ5907" s="248"/>
      <x:c r="GPK5907" s="248"/>
      <x:c r="GPL5907" s="248"/>
      <x:c r="GPM5907" s="248"/>
      <x:c r="GPN5907" s="248"/>
      <x:c r="GPO5907" s="248"/>
      <x:c r="GPP5907" s="248"/>
      <x:c r="GPQ5907" s="248"/>
      <x:c r="GPR5907" s="248"/>
      <x:c r="GPS5907" s="248"/>
      <x:c r="GPT5907" s="248"/>
      <x:c r="GPU5907" s="248"/>
      <x:c r="GPV5907" s="248"/>
      <x:c r="GPW5907" s="248"/>
      <x:c r="GPX5907" s="248"/>
      <x:c r="GPY5907" s="248"/>
      <x:c r="GPZ5907" s="248"/>
      <x:c r="GQA5907" s="248"/>
      <x:c r="GQB5907" s="248"/>
      <x:c r="GQC5907" s="248"/>
      <x:c r="GQD5907" s="248"/>
      <x:c r="GQE5907" s="248"/>
      <x:c r="GQF5907" s="248"/>
      <x:c r="GQG5907" s="248"/>
      <x:c r="GQH5907" s="248"/>
      <x:c r="GQI5907" s="248"/>
      <x:c r="GQJ5907" s="248"/>
      <x:c r="GQK5907" s="248"/>
      <x:c r="GQL5907" s="248"/>
      <x:c r="GQM5907" s="248"/>
      <x:c r="GQN5907" s="248"/>
      <x:c r="GQO5907" s="248"/>
      <x:c r="GQP5907" s="248"/>
      <x:c r="GQQ5907" s="248"/>
      <x:c r="GQR5907" s="248"/>
      <x:c r="GQS5907" s="248"/>
      <x:c r="GQT5907" s="248"/>
      <x:c r="GQU5907" s="248"/>
      <x:c r="GQV5907" s="248"/>
      <x:c r="GQW5907" s="248"/>
      <x:c r="GQX5907" s="248"/>
      <x:c r="GQY5907" s="248"/>
      <x:c r="GQZ5907" s="248"/>
      <x:c r="GRA5907" s="248"/>
      <x:c r="GRB5907" s="248"/>
      <x:c r="GRC5907" s="248"/>
      <x:c r="GRD5907" s="248"/>
      <x:c r="GRE5907" s="248"/>
      <x:c r="GRF5907" s="248"/>
      <x:c r="GRG5907" s="248"/>
      <x:c r="GRH5907" s="248"/>
      <x:c r="GRI5907" s="248"/>
      <x:c r="GRJ5907" s="248"/>
      <x:c r="GRK5907" s="248"/>
      <x:c r="GRL5907" s="248"/>
      <x:c r="GRM5907" s="248"/>
      <x:c r="GRN5907" s="248"/>
      <x:c r="GRO5907" s="248"/>
      <x:c r="GRP5907" s="248"/>
      <x:c r="GRQ5907" s="248"/>
      <x:c r="GRR5907" s="248"/>
      <x:c r="GRS5907" s="248"/>
      <x:c r="GRT5907" s="248"/>
      <x:c r="GRU5907" s="248"/>
      <x:c r="GRV5907" s="248"/>
      <x:c r="GRW5907" s="248"/>
      <x:c r="GRX5907" s="248"/>
      <x:c r="GRY5907" s="248"/>
      <x:c r="GRZ5907" s="248"/>
      <x:c r="GSA5907" s="248"/>
      <x:c r="GSB5907" s="248"/>
      <x:c r="GSC5907" s="248"/>
      <x:c r="GSD5907" s="248"/>
      <x:c r="GSE5907" s="248"/>
      <x:c r="GSF5907" s="248"/>
      <x:c r="GSG5907" s="248"/>
      <x:c r="GSH5907" s="248"/>
      <x:c r="GSI5907" s="248"/>
      <x:c r="GSJ5907" s="248"/>
      <x:c r="GSK5907" s="248"/>
      <x:c r="GSL5907" s="248"/>
      <x:c r="GSM5907" s="248"/>
      <x:c r="GSN5907" s="248"/>
      <x:c r="GSO5907" s="248"/>
      <x:c r="GSP5907" s="248"/>
      <x:c r="GSQ5907" s="248"/>
      <x:c r="GSR5907" s="248"/>
      <x:c r="GSS5907" s="248"/>
      <x:c r="GST5907" s="248"/>
      <x:c r="GSU5907" s="248"/>
      <x:c r="GSV5907" s="248"/>
      <x:c r="GSW5907" s="248"/>
      <x:c r="GSX5907" s="248"/>
      <x:c r="GSY5907" s="248"/>
      <x:c r="GSZ5907" s="248"/>
      <x:c r="GTA5907" s="248"/>
      <x:c r="GTB5907" s="248"/>
      <x:c r="GTC5907" s="248"/>
      <x:c r="GTD5907" s="248"/>
      <x:c r="GTE5907" s="248"/>
      <x:c r="GTF5907" s="248"/>
      <x:c r="GTG5907" s="248"/>
      <x:c r="GTH5907" s="248"/>
      <x:c r="GTI5907" s="248"/>
      <x:c r="GTJ5907" s="248"/>
      <x:c r="GTK5907" s="248"/>
      <x:c r="GTL5907" s="248"/>
      <x:c r="GTM5907" s="248"/>
      <x:c r="GTN5907" s="248"/>
      <x:c r="GTO5907" s="248"/>
      <x:c r="GTP5907" s="248"/>
      <x:c r="GTQ5907" s="248"/>
      <x:c r="GTR5907" s="248"/>
      <x:c r="GTS5907" s="248"/>
      <x:c r="GTT5907" s="248"/>
      <x:c r="GTU5907" s="248"/>
      <x:c r="GTV5907" s="248"/>
      <x:c r="GTW5907" s="248"/>
      <x:c r="GTX5907" s="248"/>
      <x:c r="GTY5907" s="248"/>
      <x:c r="GTZ5907" s="248"/>
      <x:c r="GUA5907" s="248"/>
      <x:c r="GUB5907" s="248"/>
      <x:c r="GUC5907" s="248"/>
      <x:c r="GUD5907" s="248"/>
      <x:c r="GUE5907" s="248"/>
      <x:c r="GUF5907" s="248"/>
      <x:c r="GUG5907" s="248"/>
      <x:c r="GUH5907" s="248"/>
      <x:c r="GUI5907" s="248"/>
      <x:c r="GUJ5907" s="248"/>
      <x:c r="GUK5907" s="248"/>
      <x:c r="GUL5907" s="248"/>
      <x:c r="GUM5907" s="248"/>
      <x:c r="GUN5907" s="248"/>
      <x:c r="GUO5907" s="248"/>
      <x:c r="GUP5907" s="248"/>
      <x:c r="GUQ5907" s="248"/>
      <x:c r="GUR5907" s="248"/>
      <x:c r="GUS5907" s="248"/>
      <x:c r="GUT5907" s="248"/>
      <x:c r="GUU5907" s="248"/>
      <x:c r="GUV5907" s="248"/>
      <x:c r="GUW5907" s="248"/>
      <x:c r="GUX5907" s="248"/>
      <x:c r="GUY5907" s="248"/>
      <x:c r="GUZ5907" s="248"/>
      <x:c r="GVA5907" s="248"/>
      <x:c r="GVB5907" s="248"/>
      <x:c r="GVC5907" s="248"/>
      <x:c r="GVD5907" s="248"/>
      <x:c r="GVE5907" s="248"/>
      <x:c r="GVF5907" s="248"/>
      <x:c r="GVG5907" s="248"/>
      <x:c r="GVH5907" s="248"/>
      <x:c r="GVI5907" s="248"/>
      <x:c r="GVJ5907" s="248"/>
      <x:c r="GVK5907" s="248"/>
      <x:c r="GVL5907" s="248"/>
      <x:c r="GVM5907" s="248"/>
      <x:c r="GVN5907" s="248"/>
      <x:c r="GVO5907" s="248"/>
      <x:c r="GVP5907" s="248"/>
      <x:c r="GVQ5907" s="248"/>
      <x:c r="GVR5907" s="248"/>
      <x:c r="GVS5907" s="248"/>
      <x:c r="GVT5907" s="248"/>
      <x:c r="GVU5907" s="248"/>
      <x:c r="GVV5907" s="248"/>
      <x:c r="GVW5907" s="248"/>
      <x:c r="GVX5907" s="248"/>
      <x:c r="GVY5907" s="248"/>
      <x:c r="GVZ5907" s="248"/>
      <x:c r="GWA5907" s="248"/>
      <x:c r="GWB5907" s="248"/>
      <x:c r="GWC5907" s="248"/>
      <x:c r="GWD5907" s="248"/>
      <x:c r="GWE5907" s="248"/>
      <x:c r="GWF5907" s="248"/>
      <x:c r="GWG5907" s="248"/>
      <x:c r="GWH5907" s="248"/>
      <x:c r="GWI5907" s="248"/>
      <x:c r="GWJ5907" s="248"/>
      <x:c r="GWK5907" s="248"/>
      <x:c r="GWL5907" s="248"/>
      <x:c r="GWM5907" s="248"/>
      <x:c r="GWN5907" s="248"/>
      <x:c r="GWO5907" s="248"/>
      <x:c r="GWP5907" s="248"/>
      <x:c r="GWQ5907" s="248"/>
      <x:c r="GWR5907" s="248"/>
      <x:c r="GWS5907" s="248"/>
      <x:c r="GWT5907" s="248"/>
      <x:c r="GWU5907" s="248"/>
      <x:c r="GWV5907" s="248"/>
      <x:c r="GWW5907" s="248"/>
      <x:c r="GWX5907" s="248"/>
      <x:c r="GWY5907" s="248"/>
      <x:c r="GWZ5907" s="248"/>
      <x:c r="GXA5907" s="248"/>
      <x:c r="GXB5907" s="248"/>
      <x:c r="GXC5907" s="248"/>
      <x:c r="GXD5907" s="248"/>
      <x:c r="GXE5907" s="248"/>
      <x:c r="GXF5907" s="248"/>
      <x:c r="GXG5907" s="248"/>
      <x:c r="GXH5907" s="248"/>
      <x:c r="GXI5907" s="248"/>
      <x:c r="GXJ5907" s="248"/>
      <x:c r="GXK5907" s="248"/>
      <x:c r="GXL5907" s="248"/>
      <x:c r="GXM5907" s="248"/>
      <x:c r="GXN5907" s="248"/>
      <x:c r="GXO5907" s="248"/>
      <x:c r="GXP5907" s="248"/>
      <x:c r="GXQ5907" s="248"/>
      <x:c r="GXR5907" s="248"/>
      <x:c r="GXS5907" s="248"/>
      <x:c r="GXT5907" s="248"/>
      <x:c r="GXU5907" s="248"/>
      <x:c r="GXV5907" s="248"/>
      <x:c r="GXW5907" s="248"/>
      <x:c r="GXX5907" s="248"/>
      <x:c r="GXY5907" s="248"/>
      <x:c r="GXZ5907" s="248"/>
      <x:c r="GYA5907" s="248"/>
      <x:c r="GYB5907" s="248"/>
      <x:c r="GYC5907" s="248"/>
      <x:c r="GYD5907" s="248"/>
      <x:c r="GYE5907" s="248"/>
      <x:c r="GYF5907" s="248"/>
      <x:c r="GYG5907" s="248"/>
      <x:c r="GYH5907" s="248"/>
      <x:c r="GYI5907" s="248"/>
      <x:c r="GYJ5907" s="248"/>
      <x:c r="GYK5907" s="248"/>
      <x:c r="GYL5907" s="248"/>
      <x:c r="GYM5907" s="248"/>
      <x:c r="GYN5907" s="248"/>
      <x:c r="GYO5907" s="248"/>
      <x:c r="GYP5907" s="248"/>
      <x:c r="GYQ5907" s="248"/>
      <x:c r="GYR5907" s="248"/>
      <x:c r="GYS5907" s="248"/>
      <x:c r="GYT5907" s="248"/>
      <x:c r="GYU5907" s="248"/>
      <x:c r="GYV5907" s="248"/>
      <x:c r="GYW5907" s="248"/>
      <x:c r="GYX5907" s="248"/>
      <x:c r="GYY5907" s="248"/>
      <x:c r="GYZ5907" s="248"/>
      <x:c r="GZA5907" s="248"/>
      <x:c r="GZB5907" s="248"/>
      <x:c r="GZC5907" s="248"/>
      <x:c r="GZD5907" s="248"/>
      <x:c r="GZE5907" s="248"/>
      <x:c r="GZF5907" s="248"/>
      <x:c r="GZG5907" s="248"/>
      <x:c r="GZH5907" s="248"/>
      <x:c r="GZI5907" s="248"/>
      <x:c r="GZJ5907" s="248"/>
      <x:c r="GZK5907" s="248"/>
      <x:c r="GZL5907" s="248"/>
      <x:c r="GZM5907" s="248"/>
      <x:c r="GZN5907" s="248"/>
      <x:c r="GZO5907" s="248"/>
      <x:c r="GZP5907" s="248"/>
      <x:c r="GZQ5907" s="248"/>
      <x:c r="GZR5907" s="248"/>
      <x:c r="GZS5907" s="248"/>
      <x:c r="GZT5907" s="248"/>
      <x:c r="GZU5907" s="248"/>
      <x:c r="GZV5907" s="248"/>
      <x:c r="GZW5907" s="248"/>
      <x:c r="GZX5907" s="248"/>
      <x:c r="GZY5907" s="248"/>
      <x:c r="GZZ5907" s="248"/>
      <x:c r="HAA5907" s="248"/>
      <x:c r="HAB5907" s="248"/>
      <x:c r="HAC5907" s="248"/>
      <x:c r="HAD5907" s="248"/>
      <x:c r="HAE5907" s="248"/>
      <x:c r="HAF5907" s="248"/>
      <x:c r="HAG5907" s="248"/>
      <x:c r="HAH5907" s="248"/>
      <x:c r="HAI5907" s="248"/>
      <x:c r="HAJ5907" s="248"/>
      <x:c r="HAK5907" s="248"/>
      <x:c r="HAL5907" s="248"/>
      <x:c r="HAM5907" s="248"/>
      <x:c r="HAN5907" s="248"/>
      <x:c r="HAO5907" s="248"/>
      <x:c r="HAP5907" s="248"/>
      <x:c r="HAQ5907" s="248"/>
      <x:c r="HAR5907" s="248"/>
      <x:c r="HAS5907" s="248"/>
      <x:c r="HAT5907" s="248"/>
      <x:c r="HAU5907" s="248"/>
      <x:c r="HAV5907" s="248"/>
      <x:c r="HAW5907" s="248"/>
      <x:c r="HAX5907" s="248"/>
      <x:c r="HAY5907" s="248"/>
      <x:c r="HAZ5907" s="248"/>
      <x:c r="HBA5907" s="248"/>
      <x:c r="HBB5907" s="248"/>
      <x:c r="HBC5907" s="248"/>
      <x:c r="HBD5907" s="248"/>
      <x:c r="HBE5907" s="248"/>
      <x:c r="HBF5907" s="248"/>
      <x:c r="HBG5907" s="248"/>
      <x:c r="HBH5907" s="248"/>
      <x:c r="HBI5907" s="248"/>
      <x:c r="HBJ5907" s="248"/>
      <x:c r="HBK5907" s="248"/>
      <x:c r="HBL5907" s="248"/>
      <x:c r="HBM5907" s="248"/>
      <x:c r="HBN5907" s="248"/>
      <x:c r="HBO5907" s="248"/>
      <x:c r="HBP5907" s="248"/>
      <x:c r="HBQ5907" s="248"/>
      <x:c r="HBR5907" s="248"/>
      <x:c r="HBS5907" s="248"/>
      <x:c r="HBT5907" s="248"/>
      <x:c r="HBU5907" s="248"/>
      <x:c r="HBV5907" s="248"/>
      <x:c r="HBW5907" s="248"/>
      <x:c r="HBX5907" s="248"/>
      <x:c r="HBY5907" s="248"/>
      <x:c r="HBZ5907" s="248"/>
      <x:c r="HCA5907" s="248"/>
      <x:c r="HCB5907" s="248"/>
      <x:c r="HCC5907" s="248"/>
      <x:c r="HCD5907" s="248"/>
      <x:c r="HCE5907" s="248"/>
      <x:c r="HCF5907" s="248"/>
      <x:c r="HCG5907" s="248"/>
      <x:c r="HCH5907" s="248"/>
      <x:c r="HCI5907" s="248"/>
      <x:c r="HCJ5907" s="248"/>
      <x:c r="HCK5907" s="248"/>
      <x:c r="HCL5907" s="248"/>
      <x:c r="HCM5907" s="248"/>
      <x:c r="HCN5907" s="248"/>
      <x:c r="HCO5907" s="248"/>
      <x:c r="HCP5907" s="248"/>
      <x:c r="HCQ5907" s="248"/>
      <x:c r="HCR5907" s="248"/>
      <x:c r="HCS5907" s="248"/>
      <x:c r="HCT5907" s="248"/>
      <x:c r="HCU5907" s="248"/>
      <x:c r="HCV5907" s="248"/>
      <x:c r="HCW5907" s="248"/>
      <x:c r="HCX5907" s="248"/>
      <x:c r="HCY5907" s="248"/>
      <x:c r="HCZ5907" s="248"/>
      <x:c r="HDA5907" s="248"/>
      <x:c r="HDB5907" s="248"/>
      <x:c r="HDC5907" s="248"/>
      <x:c r="HDD5907" s="248"/>
      <x:c r="HDE5907" s="248"/>
      <x:c r="HDF5907" s="248"/>
      <x:c r="HDG5907" s="248"/>
      <x:c r="HDH5907" s="248"/>
      <x:c r="HDI5907" s="248"/>
      <x:c r="HDJ5907" s="248"/>
      <x:c r="HDK5907" s="248"/>
      <x:c r="HDL5907" s="248"/>
      <x:c r="HDM5907" s="248"/>
      <x:c r="HDN5907" s="248"/>
      <x:c r="HDO5907" s="248"/>
      <x:c r="HDP5907" s="248"/>
      <x:c r="HDQ5907" s="248"/>
      <x:c r="HDR5907" s="248"/>
      <x:c r="HDS5907" s="248"/>
      <x:c r="HDT5907" s="248"/>
      <x:c r="HDU5907" s="248"/>
      <x:c r="HDV5907" s="248"/>
      <x:c r="HDW5907" s="248"/>
      <x:c r="HDX5907" s="248"/>
      <x:c r="HDY5907" s="248"/>
      <x:c r="HDZ5907" s="248"/>
      <x:c r="HEA5907" s="248"/>
      <x:c r="HEB5907" s="248"/>
      <x:c r="HEC5907" s="248"/>
      <x:c r="HED5907" s="248"/>
      <x:c r="HEE5907" s="248"/>
      <x:c r="HEF5907" s="248"/>
      <x:c r="HEG5907" s="248"/>
      <x:c r="HEH5907" s="248"/>
      <x:c r="HEI5907" s="248"/>
      <x:c r="HEJ5907" s="248"/>
      <x:c r="HEK5907" s="248"/>
      <x:c r="HEL5907" s="248"/>
      <x:c r="HEM5907" s="248"/>
      <x:c r="HEN5907" s="248"/>
      <x:c r="HEO5907" s="248"/>
      <x:c r="HEP5907" s="248"/>
      <x:c r="HEQ5907" s="248"/>
      <x:c r="HER5907" s="248"/>
      <x:c r="HES5907" s="248"/>
      <x:c r="HET5907" s="248"/>
      <x:c r="HEU5907" s="248"/>
      <x:c r="HEV5907" s="248"/>
      <x:c r="HEW5907" s="248"/>
      <x:c r="HEX5907" s="248"/>
      <x:c r="HEY5907" s="248"/>
      <x:c r="HEZ5907" s="248"/>
      <x:c r="HFA5907" s="248"/>
      <x:c r="HFB5907" s="248"/>
      <x:c r="HFC5907" s="248"/>
      <x:c r="HFD5907" s="248"/>
      <x:c r="HFE5907" s="248"/>
      <x:c r="HFF5907" s="248"/>
      <x:c r="HFG5907" s="248"/>
      <x:c r="HFH5907" s="248"/>
      <x:c r="HFI5907" s="248"/>
      <x:c r="HFJ5907" s="248"/>
      <x:c r="HFK5907" s="248"/>
      <x:c r="HFL5907" s="248"/>
      <x:c r="HFM5907" s="248"/>
      <x:c r="HFN5907" s="248"/>
      <x:c r="HFO5907" s="248"/>
      <x:c r="HFP5907" s="248"/>
      <x:c r="HFQ5907" s="248"/>
      <x:c r="HFR5907" s="248"/>
      <x:c r="HFS5907" s="248"/>
      <x:c r="HFT5907" s="248"/>
      <x:c r="HFU5907" s="248"/>
      <x:c r="HFV5907" s="248"/>
      <x:c r="HFW5907" s="248"/>
      <x:c r="HFX5907" s="248"/>
      <x:c r="HFY5907" s="248"/>
      <x:c r="HFZ5907" s="248"/>
      <x:c r="HGA5907" s="248"/>
      <x:c r="HGB5907" s="248"/>
      <x:c r="HGC5907" s="248"/>
      <x:c r="HGD5907" s="248"/>
      <x:c r="HGE5907" s="248"/>
      <x:c r="HGF5907" s="248"/>
      <x:c r="HGG5907" s="248"/>
      <x:c r="HGH5907" s="248"/>
      <x:c r="HGI5907" s="248"/>
      <x:c r="HGJ5907" s="248"/>
      <x:c r="HGK5907" s="248"/>
      <x:c r="HGL5907" s="248"/>
      <x:c r="HGM5907" s="248"/>
      <x:c r="HGN5907" s="248"/>
      <x:c r="HGO5907" s="248"/>
      <x:c r="HGP5907" s="248"/>
      <x:c r="HGQ5907" s="248"/>
      <x:c r="HGR5907" s="248"/>
      <x:c r="HGS5907" s="248"/>
      <x:c r="HGT5907" s="248"/>
      <x:c r="HGU5907" s="248"/>
      <x:c r="HGV5907" s="248"/>
      <x:c r="HGW5907" s="248"/>
      <x:c r="HGX5907" s="248"/>
      <x:c r="HGY5907" s="248"/>
      <x:c r="HGZ5907" s="248"/>
      <x:c r="HHA5907" s="248"/>
      <x:c r="HHB5907" s="248"/>
      <x:c r="HHC5907" s="248"/>
      <x:c r="HHD5907" s="248"/>
      <x:c r="HHE5907" s="248"/>
      <x:c r="HHF5907" s="248"/>
      <x:c r="HHG5907" s="248"/>
      <x:c r="HHH5907" s="248"/>
      <x:c r="HHI5907" s="248"/>
      <x:c r="HHJ5907" s="248"/>
      <x:c r="HHK5907" s="248"/>
      <x:c r="HHL5907" s="248"/>
      <x:c r="HHM5907" s="248"/>
      <x:c r="HHN5907" s="248"/>
      <x:c r="HHO5907" s="248"/>
      <x:c r="HHP5907" s="248"/>
      <x:c r="HHQ5907" s="248"/>
      <x:c r="HHR5907" s="248"/>
      <x:c r="HHS5907" s="248"/>
      <x:c r="HHT5907" s="248"/>
      <x:c r="HHU5907" s="248"/>
      <x:c r="HHV5907" s="248"/>
      <x:c r="HHW5907" s="248"/>
      <x:c r="HHX5907" s="248"/>
      <x:c r="HHY5907" s="248"/>
      <x:c r="HHZ5907" s="248"/>
      <x:c r="HIA5907" s="248"/>
      <x:c r="HIB5907" s="248"/>
      <x:c r="HIC5907" s="248"/>
      <x:c r="HID5907" s="248"/>
      <x:c r="HIE5907" s="248"/>
      <x:c r="HIF5907" s="248"/>
      <x:c r="HIG5907" s="248"/>
      <x:c r="HIH5907" s="248"/>
      <x:c r="HII5907" s="248"/>
      <x:c r="HIJ5907" s="248"/>
      <x:c r="HIK5907" s="248"/>
      <x:c r="HIL5907" s="248"/>
      <x:c r="HIM5907" s="248"/>
      <x:c r="HIN5907" s="248"/>
      <x:c r="HIO5907" s="248"/>
      <x:c r="HIP5907" s="248"/>
      <x:c r="HIQ5907" s="248"/>
      <x:c r="HIR5907" s="248"/>
      <x:c r="HIS5907" s="248"/>
      <x:c r="HIT5907" s="248"/>
      <x:c r="HIU5907" s="248"/>
      <x:c r="HIV5907" s="248"/>
      <x:c r="HIW5907" s="248"/>
      <x:c r="HIX5907" s="248"/>
      <x:c r="HIY5907" s="248"/>
      <x:c r="HIZ5907" s="248"/>
      <x:c r="HJA5907" s="248"/>
      <x:c r="HJB5907" s="248"/>
      <x:c r="HJC5907" s="248"/>
      <x:c r="HJD5907" s="248"/>
      <x:c r="HJE5907" s="248"/>
      <x:c r="HJF5907" s="248"/>
      <x:c r="HJG5907" s="248"/>
      <x:c r="HJH5907" s="248"/>
      <x:c r="HJI5907" s="248"/>
      <x:c r="HJJ5907" s="248"/>
      <x:c r="HJK5907" s="248"/>
      <x:c r="HJL5907" s="248"/>
      <x:c r="HJM5907" s="248"/>
      <x:c r="HJN5907" s="248"/>
      <x:c r="HJO5907" s="248"/>
      <x:c r="HJP5907" s="248"/>
      <x:c r="HJQ5907" s="248"/>
      <x:c r="HJR5907" s="248"/>
      <x:c r="HJS5907" s="248"/>
      <x:c r="HJT5907" s="248"/>
      <x:c r="HJU5907" s="248"/>
      <x:c r="HJV5907" s="248"/>
      <x:c r="HJW5907" s="248"/>
      <x:c r="HJX5907" s="248"/>
      <x:c r="HJY5907" s="248"/>
      <x:c r="HJZ5907" s="248"/>
      <x:c r="HKA5907" s="248"/>
      <x:c r="HKB5907" s="248"/>
      <x:c r="HKC5907" s="248"/>
      <x:c r="HKD5907" s="248"/>
      <x:c r="HKE5907" s="248"/>
      <x:c r="HKF5907" s="248"/>
      <x:c r="HKG5907" s="248"/>
      <x:c r="HKH5907" s="248"/>
      <x:c r="HKI5907" s="248"/>
      <x:c r="HKJ5907" s="248"/>
      <x:c r="HKK5907" s="248"/>
      <x:c r="HKL5907" s="248"/>
      <x:c r="HKM5907" s="248"/>
      <x:c r="HKN5907" s="248"/>
      <x:c r="HKO5907" s="248"/>
      <x:c r="HKP5907" s="248"/>
      <x:c r="HKQ5907" s="248"/>
      <x:c r="HKR5907" s="248"/>
      <x:c r="HKS5907" s="248"/>
      <x:c r="HKT5907" s="248"/>
      <x:c r="HKU5907" s="248"/>
      <x:c r="HKV5907" s="248"/>
      <x:c r="HKW5907" s="248"/>
      <x:c r="HKX5907" s="248"/>
      <x:c r="HKY5907" s="248"/>
      <x:c r="HKZ5907" s="248"/>
      <x:c r="HLA5907" s="248"/>
      <x:c r="HLB5907" s="248"/>
      <x:c r="HLC5907" s="248"/>
      <x:c r="HLD5907" s="248"/>
      <x:c r="HLE5907" s="248"/>
      <x:c r="HLF5907" s="248"/>
      <x:c r="HLG5907" s="248"/>
      <x:c r="HLH5907" s="248"/>
      <x:c r="HLI5907" s="248"/>
      <x:c r="HLJ5907" s="248"/>
      <x:c r="HLK5907" s="248"/>
      <x:c r="HLL5907" s="248"/>
      <x:c r="HLM5907" s="248"/>
      <x:c r="HLN5907" s="248"/>
      <x:c r="HLO5907" s="248"/>
      <x:c r="HLP5907" s="248"/>
      <x:c r="HLQ5907" s="248"/>
      <x:c r="HLR5907" s="248"/>
      <x:c r="HLS5907" s="248"/>
      <x:c r="HLT5907" s="248"/>
      <x:c r="HLU5907" s="248"/>
      <x:c r="HLV5907" s="248"/>
      <x:c r="HLW5907" s="248"/>
      <x:c r="HLX5907" s="248"/>
      <x:c r="HLY5907" s="248"/>
      <x:c r="HLZ5907" s="248"/>
      <x:c r="HMA5907" s="248"/>
      <x:c r="HMB5907" s="248"/>
      <x:c r="HMC5907" s="248"/>
      <x:c r="HMD5907" s="248"/>
      <x:c r="HME5907" s="248"/>
      <x:c r="HMF5907" s="248"/>
      <x:c r="HMG5907" s="248"/>
      <x:c r="HMH5907" s="248"/>
      <x:c r="HMI5907" s="248"/>
      <x:c r="HMJ5907" s="248"/>
      <x:c r="HMK5907" s="248"/>
      <x:c r="HML5907" s="248"/>
      <x:c r="HMM5907" s="248"/>
      <x:c r="HMN5907" s="248"/>
      <x:c r="HMO5907" s="248"/>
      <x:c r="HMP5907" s="248"/>
      <x:c r="HMQ5907" s="248"/>
      <x:c r="HMR5907" s="248"/>
      <x:c r="HMS5907" s="248"/>
      <x:c r="HMT5907" s="248"/>
      <x:c r="HMU5907" s="248"/>
      <x:c r="HMV5907" s="248"/>
      <x:c r="HMW5907" s="248"/>
      <x:c r="HMX5907" s="248"/>
      <x:c r="HMY5907" s="248"/>
      <x:c r="HMZ5907" s="248"/>
      <x:c r="HNA5907" s="248"/>
      <x:c r="HNB5907" s="248"/>
      <x:c r="HNC5907" s="248"/>
      <x:c r="HND5907" s="248"/>
      <x:c r="HNE5907" s="248"/>
      <x:c r="HNF5907" s="248"/>
      <x:c r="HNG5907" s="248"/>
      <x:c r="HNH5907" s="248"/>
      <x:c r="HNI5907" s="248"/>
      <x:c r="HNJ5907" s="248"/>
      <x:c r="HNK5907" s="248"/>
      <x:c r="HNL5907" s="248"/>
      <x:c r="HNM5907" s="248"/>
      <x:c r="HNN5907" s="248"/>
      <x:c r="HNO5907" s="248"/>
      <x:c r="HNP5907" s="248"/>
      <x:c r="HNQ5907" s="248"/>
      <x:c r="HNR5907" s="248"/>
      <x:c r="HNS5907" s="248"/>
      <x:c r="HNT5907" s="248"/>
      <x:c r="HNU5907" s="248"/>
      <x:c r="HNV5907" s="248"/>
      <x:c r="HNW5907" s="248"/>
      <x:c r="HNX5907" s="248"/>
      <x:c r="HNY5907" s="248"/>
      <x:c r="HNZ5907" s="248"/>
      <x:c r="HOA5907" s="248"/>
      <x:c r="HOB5907" s="248"/>
      <x:c r="HOC5907" s="248"/>
      <x:c r="HOD5907" s="248"/>
      <x:c r="HOE5907" s="248"/>
      <x:c r="HOF5907" s="248"/>
      <x:c r="HOG5907" s="248"/>
      <x:c r="HOH5907" s="248"/>
      <x:c r="HOI5907" s="248"/>
      <x:c r="HOJ5907" s="248"/>
      <x:c r="HOK5907" s="248"/>
      <x:c r="HOL5907" s="248"/>
      <x:c r="HOM5907" s="248"/>
      <x:c r="HON5907" s="248"/>
      <x:c r="HOO5907" s="248"/>
      <x:c r="HOP5907" s="248"/>
      <x:c r="HOQ5907" s="248"/>
      <x:c r="HOR5907" s="248"/>
      <x:c r="HOS5907" s="248"/>
      <x:c r="HOT5907" s="248"/>
      <x:c r="HOU5907" s="248"/>
      <x:c r="HOV5907" s="248"/>
      <x:c r="HOW5907" s="248"/>
      <x:c r="HOX5907" s="248"/>
      <x:c r="HOY5907" s="248"/>
      <x:c r="HOZ5907" s="248"/>
      <x:c r="HPA5907" s="248"/>
      <x:c r="HPB5907" s="248"/>
      <x:c r="HPC5907" s="248"/>
      <x:c r="HPD5907" s="248"/>
      <x:c r="HPE5907" s="248"/>
      <x:c r="HPF5907" s="248"/>
      <x:c r="HPG5907" s="248"/>
      <x:c r="HPH5907" s="248"/>
      <x:c r="HPI5907" s="248"/>
      <x:c r="HPJ5907" s="248"/>
      <x:c r="HPK5907" s="248"/>
      <x:c r="HPL5907" s="248"/>
      <x:c r="HPM5907" s="248"/>
      <x:c r="HPN5907" s="248"/>
      <x:c r="HPO5907" s="248"/>
      <x:c r="HPP5907" s="248"/>
      <x:c r="HPQ5907" s="248"/>
      <x:c r="HPR5907" s="248"/>
      <x:c r="HPS5907" s="248"/>
      <x:c r="HPT5907" s="248"/>
      <x:c r="HPU5907" s="248"/>
      <x:c r="HPV5907" s="248"/>
      <x:c r="HPW5907" s="248"/>
      <x:c r="HPX5907" s="248"/>
      <x:c r="HPY5907" s="248"/>
      <x:c r="HPZ5907" s="248"/>
      <x:c r="HQA5907" s="248"/>
      <x:c r="HQB5907" s="248"/>
      <x:c r="HQC5907" s="248"/>
      <x:c r="HQD5907" s="248"/>
      <x:c r="HQE5907" s="248"/>
      <x:c r="HQF5907" s="248"/>
      <x:c r="HQG5907" s="248"/>
      <x:c r="HQH5907" s="248"/>
      <x:c r="HQI5907" s="248"/>
      <x:c r="HQJ5907" s="248"/>
      <x:c r="HQK5907" s="248"/>
      <x:c r="HQL5907" s="248"/>
      <x:c r="HQM5907" s="248"/>
      <x:c r="HQN5907" s="248"/>
      <x:c r="HQO5907" s="248"/>
      <x:c r="HQP5907" s="248"/>
      <x:c r="HQQ5907" s="248"/>
      <x:c r="HQR5907" s="248"/>
      <x:c r="HQS5907" s="248"/>
      <x:c r="HQT5907" s="248"/>
      <x:c r="HQU5907" s="248"/>
      <x:c r="HQV5907" s="248"/>
      <x:c r="HQW5907" s="248"/>
      <x:c r="HQX5907" s="248"/>
      <x:c r="HQY5907" s="248"/>
      <x:c r="HQZ5907" s="248"/>
      <x:c r="HRA5907" s="248"/>
      <x:c r="HRB5907" s="248"/>
      <x:c r="HRC5907" s="248"/>
      <x:c r="HRD5907" s="248"/>
      <x:c r="HRE5907" s="248"/>
      <x:c r="HRF5907" s="248"/>
      <x:c r="HRG5907" s="248"/>
      <x:c r="HRH5907" s="248"/>
      <x:c r="HRI5907" s="248"/>
      <x:c r="HRJ5907" s="248"/>
      <x:c r="HRK5907" s="248"/>
      <x:c r="HRL5907" s="248"/>
      <x:c r="HRM5907" s="248"/>
      <x:c r="HRN5907" s="248"/>
      <x:c r="HRO5907" s="248"/>
      <x:c r="HRP5907" s="248"/>
      <x:c r="HRQ5907" s="248"/>
      <x:c r="HRR5907" s="248"/>
      <x:c r="HRS5907" s="248"/>
      <x:c r="HRT5907" s="248"/>
      <x:c r="HRU5907" s="248"/>
      <x:c r="HRV5907" s="248"/>
      <x:c r="HRW5907" s="248"/>
      <x:c r="HRX5907" s="248"/>
      <x:c r="HRY5907" s="248"/>
      <x:c r="HRZ5907" s="248"/>
      <x:c r="HSA5907" s="248"/>
      <x:c r="HSB5907" s="248"/>
      <x:c r="HSC5907" s="248"/>
      <x:c r="HSD5907" s="248"/>
      <x:c r="HSE5907" s="248"/>
      <x:c r="HSF5907" s="248"/>
      <x:c r="HSG5907" s="248"/>
      <x:c r="HSH5907" s="248"/>
      <x:c r="HSI5907" s="248"/>
      <x:c r="HSJ5907" s="248"/>
      <x:c r="HSK5907" s="248"/>
      <x:c r="HSL5907" s="248"/>
      <x:c r="HSM5907" s="248"/>
      <x:c r="HSN5907" s="248"/>
      <x:c r="HSO5907" s="248"/>
      <x:c r="HSP5907" s="248"/>
      <x:c r="HSQ5907" s="248"/>
      <x:c r="HSR5907" s="248"/>
      <x:c r="HSS5907" s="248"/>
      <x:c r="HST5907" s="248"/>
      <x:c r="HSU5907" s="248"/>
      <x:c r="HSV5907" s="248"/>
      <x:c r="HSW5907" s="248"/>
      <x:c r="HSX5907" s="248"/>
      <x:c r="HSY5907" s="248"/>
      <x:c r="HSZ5907" s="248"/>
      <x:c r="HTA5907" s="248"/>
      <x:c r="HTB5907" s="248"/>
      <x:c r="HTC5907" s="248"/>
      <x:c r="HTD5907" s="248"/>
      <x:c r="HTE5907" s="248"/>
      <x:c r="HTF5907" s="248"/>
      <x:c r="HTG5907" s="248"/>
      <x:c r="HTH5907" s="248"/>
      <x:c r="HTI5907" s="248"/>
      <x:c r="HTJ5907" s="248"/>
      <x:c r="HTK5907" s="248"/>
      <x:c r="HTL5907" s="248"/>
      <x:c r="HTM5907" s="248"/>
      <x:c r="HTN5907" s="248"/>
      <x:c r="HTO5907" s="248"/>
      <x:c r="HTP5907" s="248"/>
      <x:c r="HTQ5907" s="248"/>
      <x:c r="HTR5907" s="248"/>
      <x:c r="HTS5907" s="248"/>
      <x:c r="HTT5907" s="248"/>
      <x:c r="HTU5907" s="248"/>
      <x:c r="HTV5907" s="248"/>
      <x:c r="HTW5907" s="248"/>
      <x:c r="HTX5907" s="248"/>
      <x:c r="HTY5907" s="248"/>
      <x:c r="HTZ5907" s="248"/>
      <x:c r="HUA5907" s="248"/>
      <x:c r="HUB5907" s="248"/>
      <x:c r="HUC5907" s="248"/>
      <x:c r="HUD5907" s="248"/>
      <x:c r="HUE5907" s="248"/>
      <x:c r="HUF5907" s="248"/>
      <x:c r="HUG5907" s="248"/>
      <x:c r="HUH5907" s="248"/>
      <x:c r="HUI5907" s="248"/>
      <x:c r="HUJ5907" s="248"/>
      <x:c r="HUK5907" s="248"/>
      <x:c r="HUL5907" s="248"/>
      <x:c r="HUM5907" s="248"/>
      <x:c r="HUN5907" s="248"/>
      <x:c r="HUO5907" s="248"/>
      <x:c r="HUP5907" s="248"/>
      <x:c r="HUQ5907" s="248"/>
      <x:c r="HUR5907" s="248"/>
      <x:c r="HUS5907" s="248"/>
      <x:c r="HUT5907" s="248"/>
      <x:c r="HUU5907" s="248"/>
      <x:c r="HUV5907" s="248"/>
      <x:c r="HUW5907" s="248"/>
      <x:c r="HUX5907" s="248"/>
      <x:c r="HUY5907" s="248"/>
      <x:c r="HUZ5907" s="248"/>
      <x:c r="HVA5907" s="248"/>
      <x:c r="HVB5907" s="248"/>
      <x:c r="HVC5907" s="248"/>
      <x:c r="HVD5907" s="248"/>
      <x:c r="HVE5907" s="248"/>
      <x:c r="HVF5907" s="248"/>
      <x:c r="HVG5907" s="248"/>
      <x:c r="HVH5907" s="248"/>
      <x:c r="HVI5907" s="248"/>
      <x:c r="HVJ5907" s="248"/>
      <x:c r="HVK5907" s="248"/>
      <x:c r="HVL5907" s="248"/>
      <x:c r="HVM5907" s="248"/>
      <x:c r="HVN5907" s="248"/>
      <x:c r="HVO5907" s="248"/>
      <x:c r="HVP5907" s="248"/>
      <x:c r="HVQ5907" s="248"/>
      <x:c r="HVR5907" s="248"/>
      <x:c r="HVS5907" s="248"/>
      <x:c r="HVT5907" s="248"/>
      <x:c r="HVU5907" s="248"/>
      <x:c r="HVV5907" s="248"/>
      <x:c r="HVW5907" s="248"/>
      <x:c r="HVX5907" s="248"/>
      <x:c r="HVY5907" s="248"/>
      <x:c r="HVZ5907" s="248"/>
      <x:c r="HWA5907" s="248"/>
      <x:c r="HWB5907" s="248"/>
      <x:c r="HWC5907" s="248"/>
      <x:c r="HWD5907" s="248"/>
      <x:c r="HWE5907" s="248"/>
      <x:c r="HWF5907" s="248"/>
      <x:c r="HWG5907" s="248"/>
      <x:c r="HWH5907" s="248"/>
      <x:c r="HWI5907" s="248"/>
      <x:c r="HWJ5907" s="248"/>
      <x:c r="HWK5907" s="248"/>
      <x:c r="HWL5907" s="248"/>
      <x:c r="HWM5907" s="248"/>
      <x:c r="HWN5907" s="248"/>
      <x:c r="HWO5907" s="248"/>
      <x:c r="HWP5907" s="248"/>
      <x:c r="HWQ5907" s="248"/>
      <x:c r="HWR5907" s="248"/>
      <x:c r="HWS5907" s="248"/>
      <x:c r="HWT5907" s="248"/>
      <x:c r="HWU5907" s="248"/>
      <x:c r="HWV5907" s="248"/>
      <x:c r="HWW5907" s="248"/>
      <x:c r="HWX5907" s="248"/>
      <x:c r="HWY5907" s="248"/>
      <x:c r="HWZ5907" s="248"/>
      <x:c r="HXA5907" s="248"/>
      <x:c r="HXB5907" s="248"/>
      <x:c r="HXC5907" s="248"/>
      <x:c r="HXD5907" s="248"/>
      <x:c r="HXE5907" s="248"/>
      <x:c r="HXF5907" s="248"/>
      <x:c r="HXG5907" s="248"/>
      <x:c r="HXH5907" s="248"/>
      <x:c r="HXI5907" s="248"/>
      <x:c r="HXJ5907" s="248"/>
      <x:c r="HXK5907" s="248"/>
      <x:c r="HXL5907" s="248"/>
      <x:c r="HXM5907" s="248"/>
      <x:c r="HXN5907" s="248"/>
      <x:c r="HXO5907" s="248"/>
      <x:c r="HXP5907" s="248"/>
      <x:c r="HXQ5907" s="248"/>
      <x:c r="HXR5907" s="248"/>
      <x:c r="HXS5907" s="248"/>
      <x:c r="HXT5907" s="248"/>
      <x:c r="HXU5907" s="248"/>
      <x:c r="HXV5907" s="248"/>
      <x:c r="HXW5907" s="248"/>
      <x:c r="HXX5907" s="248"/>
      <x:c r="HXY5907" s="248"/>
      <x:c r="HXZ5907" s="248"/>
      <x:c r="HYA5907" s="248"/>
      <x:c r="HYB5907" s="248"/>
      <x:c r="HYC5907" s="248"/>
      <x:c r="HYD5907" s="248"/>
      <x:c r="HYE5907" s="248"/>
      <x:c r="HYF5907" s="248"/>
      <x:c r="HYG5907" s="248"/>
      <x:c r="HYH5907" s="248"/>
      <x:c r="HYI5907" s="248"/>
      <x:c r="HYJ5907" s="248"/>
      <x:c r="HYK5907" s="248"/>
      <x:c r="HYL5907" s="248"/>
      <x:c r="HYM5907" s="248"/>
      <x:c r="HYN5907" s="248"/>
      <x:c r="HYO5907" s="248"/>
      <x:c r="HYP5907" s="248"/>
      <x:c r="HYQ5907" s="248"/>
      <x:c r="HYR5907" s="248"/>
      <x:c r="HYS5907" s="248"/>
      <x:c r="HYT5907" s="248"/>
      <x:c r="HYU5907" s="248"/>
      <x:c r="HYV5907" s="248"/>
      <x:c r="HYW5907" s="248"/>
      <x:c r="HYX5907" s="248"/>
      <x:c r="HYY5907" s="248"/>
      <x:c r="HYZ5907" s="248"/>
      <x:c r="HZA5907" s="248"/>
      <x:c r="HZB5907" s="248"/>
      <x:c r="HZC5907" s="248"/>
      <x:c r="HZD5907" s="248"/>
      <x:c r="HZE5907" s="248"/>
      <x:c r="HZF5907" s="248"/>
      <x:c r="HZG5907" s="248"/>
      <x:c r="HZH5907" s="248"/>
      <x:c r="HZI5907" s="248"/>
      <x:c r="HZJ5907" s="248"/>
      <x:c r="HZK5907" s="248"/>
      <x:c r="HZL5907" s="248"/>
      <x:c r="HZM5907" s="248"/>
      <x:c r="HZN5907" s="248"/>
      <x:c r="HZO5907" s="248"/>
      <x:c r="HZP5907" s="248"/>
      <x:c r="HZQ5907" s="248"/>
      <x:c r="HZR5907" s="248"/>
      <x:c r="HZS5907" s="248"/>
      <x:c r="HZT5907" s="248"/>
      <x:c r="HZU5907" s="248"/>
      <x:c r="HZV5907" s="248"/>
      <x:c r="HZW5907" s="248"/>
      <x:c r="HZX5907" s="248"/>
      <x:c r="HZY5907" s="248"/>
      <x:c r="HZZ5907" s="248"/>
      <x:c r="IAA5907" s="248"/>
      <x:c r="IAB5907" s="248"/>
      <x:c r="IAC5907" s="248"/>
      <x:c r="IAD5907" s="248"/>
      <x:c r="IAE5907" s="248"/>
      <x:c r="IAF5907" s="248"/>
      <x:c r="IAG5907" s="248"/>
      <x:c r="IAH5907" s="248"/>
      <x:c r="IAI5907" s="248"/>
      <x:c r="IAJ5907" s="248"/>
      <x:c r="IAK5907" s="248"/>
      <x:c r="IAL5907" s="248"/>
      <x:c r="IAM5907" s="248"/>
      <x:c r="IAN5907" s="248"/>
      <x:c r="IAO5907" s="248"/>
      <x:c r="IAP5907" s="248"/>
      <x:c r="IAQ5907" s="248"/>
      <x:c r="IAR5907" s="248"/>
      <x:c r="IAS5907" s="248"/>
      <x:c r="IAT5907" s="248"/>
      <x:c r="IAU5907" s="248"/>
      <x:c r="IAV5907" s="248"/>
      <x:c r="IAW5907" s="248"/>
      <x:c r="IAX5907" s="248"/>
      <x:c r="IAY5907" s="248"/>
      <x:c r="IAZ5907" s="248"/>
      <x:c r="IBA5907" s="248"/>
      <x:c r="IBB5907" s="248"/>
      <x:c r="IBC5907" s="248"/>
      <x:c r="IBD5907" s="248"/>
      <x:c r="IBE5907" s="248"/>
      <x:c r="IBF5907" s="248"/>
      <x:c r="IBG5907" s="248"/>
      <x:c r="IBH5907" s="248"/>
      <x:c r="IBI5907" s="248"/>
      <x:c r="IBJ5907" s="248"/>
      <x:c r="IBK5907" s="248"/>
      <x:c r="IBL5907" s="248"/>
      <x:c r="IBM5907" s="248"/>
      <x:c r="IBN5907" s="248"/>
      <x:c r="IBO5907" s="248"/>
      <x:c r="IBP5907" s="248"/>
      <x:c r="IBQ5907" s="248"/>
      <x:c r="IBR5907" s="248"/>
      <x:c r="IBS5907" s="248"/>
      <x:c r="IBT5907" s="248"/>
      <x:c r="IBU5907" s="248"/>
      <x:c r="IBV5907" s="248"/>
      <x:c r="IBW5907" s="248"/>
      <x:c r="IBX5907" s="248"/>
      <x:c r="IBY5907" s="248"/>
      <x:c r="IBZ5907" s="248"/>
      <x:c r="ICA5907" s="248"/>
      <x:c r="ICB5907" s="248"/>
      <x:c r="ICC5907" s="248"/>
      <x:c r="ICD5907" s="248"/>
      <x:c r="ICE5907" s="248"/>
      <x:c r="ICF5907" s="248"/>
      <x:c r="ICG5907" s="248"/>
      <x:c r="ICH5907" s="248"/>
      <x:c r="ICI5907" s="248"/>
      <x:c r="ICJ5907" s="248"/>
      <x:c r="ICK5907" s="248"/>
      <x:c r="ICL5907" s="248"/>
      <x:c r="ICM5907" s="248"/>
      <x:c r="ICN5907" s="248"/>
      <x:c r="ICO5907" s="248"/>
      <x:c r="ICP5907" s="248"/>
      <x:c r="ICQ5907" s="248"/>
      <x:c r="ICR5907" s="248"/>
      <x:c r="ICS5907" s="248"/>
      <x:c r="ICT5907" s="248"/>
      <x:c r="ICU5907" s="248"/>
      <x:c r="ICV5907" s="248"/>
      <x:c r="ICW5907" s="248"/>
      <x:c r="ICX5907" s="248"/>
      <x:c r="ICY5907" s="248"/>
      <x:c r="ICZ5907" s="248"/>
      <x:c r="IDA5907" s="248"/>
      <x:c r="IDB5907" s="248"/>
      <x:c r="IDC5907" s="248"/>
      <x:c r="IDD5907" s="248"/>
      <x:c r="IDE5907" s="248"/>
      <x:c r="IDF5907" s="248"/>
      <x:c r="IDG5907" s="248"/>
      <x:c r="IDH5907" s="248"/>
      <x:c r="IDI5907" s="248"/>
      <x:c r="IDJ5907" s="248"/>
      <x:c r="IDK5907" s="248"/>
      <x:c r="IDL5907" s="248"/>
      <x:c r="IDM5907" s="248"/>
      <x:c r="IDN5907" s="248"/>
      <x:c r="IDO5907" s="248"/>
      <x:c r="IDP5907" s="248"/>
      <x:c r="IDQ5907" s="248"/>
      <x:c r="IDR5907" s="248"/>
      <x:c r="IDS5907" s="248"/>
      <x:c r="IDT5907" s="248"/>
      <x:c r="IDU5907" s="248"/>
      <x:c r="IDV5907" s="248"/>
      <x:c r="IDW5907" s="248"/>
      <x:c r="IDX5907" s="248"/>
      <x:c r="IDY5907" s="248"/>
      <x:c r="IDZ5907" s="248"/>
      <x:c r="IEA5907" s="248"/>
      <x:c r="IEB5907" s="248"/>
      <x:c r="IEC5907" s="248"/>
      <x:c r="IED5907" s="248"/>
      <x:c r="IEE5907" s="248"/>
      <x:c r="IEF5907" s="248"/>
      <x:c r="IEG5907" s="248"/>
      <x:c r="IEH5907" s="248"/>
      <x:c r="IEI5907" s="248"/>
      <x:c r="IEJ5907" s="248"/>
      <x:c r="IEK5907" s="248"/>
      <x:c r="IEL5907" s="248"/>
      <x:c r="IEM5907" s="248"/>
      <x:c r="IEN5907" s="248"/>
      <x:c r="IEO5907" s="248"/>
      <x:c r="IEP5907" s="248"/>
      <x:c r="IEQ5907" s="248"/>
      <x:c r="IER5907" s="248"/>
      <x:c r="IES5907" s="248"/>
      <x:c r="IET5907" s="248"/>
      <x:c r="IEU5907" s="248"/>
      <x:c r="IEV5907" s="248"/>
      <x:c r="IEW5907" s="248"/>
      <x:c r="IEX5907" s="248"/>
      <x:c r="IEY5907" s="248"/>
      <x:c r="IEZ5907" s="248"/>
      <x:c r="IFA5907" s="248"/>
      <x:c r="IFB5907" s="248"/>
      <x:c r="IFC5907" s="248"/>
      <x:c r="IFD5907" s="248"/>
      <x:c r="IFE5907" s="248"/>
      <x:c r="IFF5907" s="248"/>
      <x:c r="IFG5907" s="248"/>
      <x:c r="IFH5907" s="248"/>
      <x:c r="IFI5907" s="248"/>
      <x:c r="IFJ5907" s="248"/>
      <x:c r="IFK5907" s="248"/>
      <x:c r="IFL5907" s="248"/>
      <x:c r="IFM5907" s="248"/>
      <x:c r="IFN5907" s="248"/>
      <x:c r="IFO5907" s="248"/>
      <x:c r="IFP5907" s="248"/>
      <x:c r="IFQ5907" s="248"/>
      <x:c r="IFR5907" s="248"/>
      <x:c r="IFS5907" s="248"/>
      <x:c r="IFT5907" s="248"/>
      <x:c r="IFU5907" s="248"/>
      <x:c r="IFV5907" s="248"/>
      <x:c r="IFW5907" s="248"/>
      <x:c r="IFX5907" s="248"/>
      <x:c r="IFY5907" s="248"/>
      <x:c r="IFZ5907" s="248"/>
      <x:c r="IGA5907" s="248"/>
      <x:c r="IGB5907" s="248"/>
      <x:c r="IGC5907" s="248"/>
      <x:c r="IGD5907" s="248"/>
      <x:c r="IGE5907" s="248"/>
      <x:c r="IGF5907" s="248"/>
      <x:c r="IGG5907" s="248"/>
      <x:c r="IGH5907" s="248"/>
      <x:c r="IGI5907" s="248"/>
      <x:c r="IGJ5907" s="248"/>
      <x:c r="IGK5907" s="248"/>
      <x:c r="IGL5907" s="248"/>
      <x:c r="IGM5907" s="248"/>
      <x:c r="IGN5907" s="248"/>
      <x:c r="IGO5907" s="248"/>
      <x:c r="IGP5907" s="248"/>
      <x:c r="IGQ5907" s="248"/>
      <x:c r="IGR5907" s="248"/>
      <x:c r="IGS5907" s="248"/>
      <x:c r="IGT5907" s="248"/>
      <x:c r="IGU5907" s="248"/>
      <x:c r="IGV5907" s="248"/>
      <x:c r="IGW5907" s="248"/>
      <x:c r="IGX5907" s="248"/>
      <x:c r="IGY5907" s="248"/>
      <x:c r="IGZ5907" s="248"/>
      <x:c r="IHA5907" s="248"/>
      <x:c r="IHB5907" s="248"/>
      <x:c r="IHC5907" s="248"/>
      <x:c r="IHD5907" s="248"/>
      <x:c r="IHE5907" s="248"/>
      <x:c r="IHF5907" s="248"/>
      <x:c r="IHG5907" s="248"/>
      <x:c r="IHH5907" s="248"/>
      <x:c r="IHI5907" s="248"/>
      <x:c r="IHJ5907" s="248"/>
      <x:c r="IHK5907" s="248"/>
      <x:c r="IHL5907" s="248"/>
      <x:c r="IHM5907" s="248"/>
      <x:c r="IHN5907" s="248"/>
      <x:c r="IHO5907" s="248"/>
      <x:c r="IHP5907" s="248"/>
      <x:c r="IHQ5907" s="248"/>
      <x:c r="IHR5907" s="248"/>
      <x:c r="IHS5907" s="248"/>
      <x:c r="IHT5907" s="248"/>
      <x:c r="IHU5907" s="248"/>
      <x:c r="IHV5907" s="248"/>
      <x:c r="IHW5907" s="248"/>
      <x:c r="IHX5907" s="248"/>
      <x:c r="IHY5907" s="248"/>
      <x:c r="IHZ5907" s="248"/>
      <x:c r="IIA5907" s="248"/>
      <x:c r="IIB5907" s="248"/>
      <x:c r="IIC5907" s="248"/>
      <x:c r="IID5907" s="248"/>
      <x:c r="IIE5907" s="248"/>
      <x:c r="IIF5907" s="248"/>
      <x:c r="IIG5907" s="248"/>
      <x:c r="IIH5907" s="248"/>
      <x:c r="III5907" s="248"/>
      <x:c r="IIJ5907" s="248"/>
      <x:c r="IIK5907" s="248"/>
      <x:c r="IIL5907" s="248"/>
      <x:c r="IIM5907" s="248"/>
      <x:c r="IIN5907" s="248"/>
      <x:c r="IIO5907" s="248"/>
      <x:c r="IIP5907" s="248"/>
      <x:c r="IIQ5907" s="248"/>
      <x:c r="IIR5907" s="248"/>
      <x:c r="IIS5907" s="248"/>
      <x:c r="IIT5907" s="248"/>
      <x:c r="IIU5907" s="248"/>
      <x:c r="IIV5907" s="248"/>
      <x:c r="IIW5907" s="248"/>
      <x:c r="IIX5907" s="248"/>
      <x:c r="IIY5907" s="248"/>
      <x:c r="IIZ5907" s="248"/>
      <x:c r="IJA5907" s="248"/>
      <x:c r="IJB5907" s="248"/>
      <x:c r="IJC5907" s="248"/>
      <x:c r="IJD5907" s="248"/>
      <x:c r="IJE5907" s="248"/>
      <x:c r="IJF5907" s="248"/>
      <x:c r="IJG5907" s="248"/>
      <x:c r="IJH5907" s="248"/>
      <x:c r="IJI5907" s="248"/>
      <x:c r="IJJ5907" s="248"/>
      <x:c r="IJK5907" s="248"/>
      <x:c r="IJL5907" s="248"/>
      <x:c r="IJM5907" s="248"/>
      <x:c r="IJN5907" s="248"/>
      <x:c r="IJO5907" s="248"/>
      <x:c r="IJP5907" s="248"/>
      <x:c r="IJQ5907" s="248"/>
      <x:c r="IJR5907" s="248"/>
      <x:c r="IJS5907" s="248"/>
      <x:c r="IJT5907" s="248"/>
      <x:c r="IJU5907" s="248"/>
      <x:c r="IJV5907" s="248"/>
      <x:c r="IJW5907" s="248"/>
      <x:c r="IJX5907" s="248"/>
      <x:c r="IJY5907" s="248"/>
      <x:c r="IJZ5907" s="248"/>
      <x:c r="IKA5907" s="248"/>
      <x:c r="IKB5907" s="248"/>
      <x:c r="IKC5907" s="248"/>
      <x:c r="IKD5907" s="248"/>
      <x:c r="IKE5907" s="248"/>
      <x:c r="IKF5907" s="248"/>
      <x:c r="IKG5907" s="248"/>
      <x:c r="IKH5907" s="248"/>
      <x:c r="IKI5907" s="248"/>
      <x:c r="IKJ5907" s="248"/>
      <x:c r="IKK5907" s="248"/>
      <x:c r="IKL5907" s="248"/>
      <x:c r="IKM5907" s="248"/>
      <x:c r="IKN5907" s="248"/>
      <x:c r="IKO5907" s="248"/>
      <x:c r="IKP5907" s="248"/>
      <x:c r="IKQ5907" s="248"/>
      <x:c r="IKR5907" s="248"/>
      <x:c r="IKS5907" s="248"/>
      <x:c r="IKT5907" s="248"/>
      <x:c r="IKU5907" s="248"/>
      <x:c r="IKV5907" s="248"/>
      <x:c r="IKW5907" s="248"/>
      <x:c r="IKX5907" s="248"/>
      <x:c r="IKY5907" s="248"/>
      <x:c r="IKZ5907" s="248"/>
      <x:c r="ILA5907" s="248"/>
      <x:c r="ILB5907" s="248"/>
      <x:c r="ILC5907" s="248"/>
      <x:c r="ILD5907" s="248"/>
      <x:c r="ILE5907" s="248"/>
      <x:c r="ILF5907" s="248"/>
      <x:c r="ILG5907" s="248"/>
      <x:c r="ILH5907" s="248"/>
      <x:c r="ILI5907" s="248"/>
      <x:c r="ILJ5907" s="248"/>
      <x:c r="ILK5907" s="248"/>
      <x:c r="ILL5907" s="248"/>
      <x:c r="ILM5907" s="248"/>
      <x:c r="ILN5907" s="248"/>
      <x:c r="ILO5907" s="248"/>
      <x:c r="ILP5907" s="248"/>
      <x:c r="ILQ5907" s="248"/>
      <x:c r="ILR5907" s="248"/>
      <x:c r="ILS5907" s="248"/>
      <x:c r="ILT5907" s="248"/>
      <x:c r="ILU5907" s="248"/>
      <x:c r="ILV5907" s="248"/>
      <x:c r="ILW5907" s="248"/>
      <x:c r="ILX5907" s="248"/>
      <x:c r="ILY5907" s="248"/>
      <x:c r="ILZ5907" s="248"/>
      <x:c r="IMA5907" s="248"/>
      <x:c r="IMB5907" s="248"/>
      <x:c r="IMC5907" s="248"/>
      <x:c r="IMD5907" s="248"/>
      <x:c r="IME5907" s="248"/>
      <x:c r="IMF5907" s="248"/>
      <x:c r="IMG5907" s="248"/>
      <x:c r="IMH5907" s="248"/>
      <x:c r="IMI5907" s="248"/>
      <x:c r="IMJ5907" s="248"/>
      <x:c r="IMK5907" s="248"/>
      <x:c r="IML5907" s="248"/>
      <x:c r="IMM5907" s="248"/>
      <x:c r="IMN5907" s="248"/>
      <x:c r="IMO5907" s="248"/>
      <x:c r="IMP5907" s="248"/>
      <x:c r="IMQ5907" s="248"/>
      <x:c r="IMR5907" s="248"/>
      <x:c r="IMS5907" s="248"/>
      <x:c r="IMT5907" s="248"/>
      <x:c r="IMU5907" s="248"/>
      <x:c r="IMV5907" s="248"/>
      <x:c r="IMW5907" s="248"/>
      <x:c r="IMX5907" s="248"/>
      <x:c r="IMY5907" s="248"/>
      <x:c r="IMZ5907" s="248"/>
      <x:c r="INA5907" s="248"/>
      <x:c r="INB5907" s="248"/>
      <x:c r="INC5907" s="248"/>
      <x:c r="IND5907" s="248"/>
      <x:c r="INE5907" s="248"/>
      <x:c r="INF5907" s="248"/>
      <x:c r="ING5907" s="248"/>
      <x:c r="INH5907" s="248"/>
      <x:c r="INI5907" s="248"/>
      <x:c r="INJ5907" s="248"/>
      <x:c r="INK5907" s="248"/>
      <x:c r="INL5907" s="248"/>
      <x:c r="INM5907" s="248"/>
      <x:c r="INN5907" s="248"/>
      <x:c r="INO5907" s="248"/>
      <x:c r="INP5907" s="248"/>
      <x:c r="INQ5907" s="248"/>
      <x:c r="INR5907" s="248"/>
      <x:c r="INS5907" s="248"/>
      <x:c r="INT5907" s="248"/>
      <x:c r="INU5907" s="248"/>
      <x:c r="INV5907" s="248"/>
      <x:c r="INW5907" s="248"/>
      <x:c r="INX5907" s="248"/>
      <x:c r="INY5907" s="248"/>
      <x:c r="INZ5907" s="248"/>
      <x:c r="IOA5907" s="248"/>
      <x:c r="IOB5907" s="248"/>
      <x:c r="IOC5907" s="248"/>
      <x:c r="IOD5907" s="248"/>
      <x:c r="IOE5907" s="248"/>
      <x:c r="IOF5907" s="248"/>
      <x:c r="IOG5907" s="248"/>
      <x:c r="IOH5907" s="248"/>
      <x:c r="IOI5907" s="248"/>
      <x:c r="IOJ5907" s="248"/>
      <x:c r="IOK5907" s="248"/>
      <x:c r="IOL5907" s="248"/>
      <x:c r="IOM5907" s="248"/>
      <x:c r="ION5907" s="248"/>
      <x:c r="IOO5907" s="248"/>
      <x:c r="IOP5907" s="248"/>
      <x:c r="IOQ5907" s="248"/>
      <x:c r="IOR5907" s="248"/>
      <x:c r="IOS5907" s="248"/>
      <x:c r="IOT5907" s="248"/>
      <x:c r="IOU5907" s="248"/>
      <x:c r="IOV5907" s="248"/>
      <x:c r="IOW5907" s="248"/>
      <x:c r="IOX5907" s="248"/>
      <x:c r="IOY5907" s="248"/>
      <x:c r="IOZ5907" s="248"/>
      <x:c r="IPA5907" s="248"/>
      <x:c r="IPB5907" s="248"/>
      <x:c r="IPC5907" s="248"/>
      <x:c r="IPD5907" s="248"/>
      <x:c r="IPE5907" s="248"/>
      <x:c r="IPF5907" s="248"/>
      <x:c r="IPG5907" s="248"/>
      <x:c r="IPH5907" s="248"/>
      <x:c r="IPI5907" s="248"/>
      <x:c r="IPJ5907" s="248"/>
      <x:c r="IPK5907" s="248"/>
      <x:c r="IPL5907" s="248"/>
      <x:c r="IPM5907" s="248"/>
      <x:c r="IPN5907" s="248"/>
      <x:c r="IPO5907" s="248"/>
      <x:c r="IPP5907" s="248"/>
      <x:c r="IPQ5907" s="248"/>
      <x:c r="IPR5907" s="248"/>
      <x:c r="IPS5907" s="248"/>
      <x:c r="IPT5907" s="248"/>
      <x:c r="IPU5907" s="248"/>
      <x:c r="IPV5907" s="248"/>
      <x:c r="IPW5907" s="248"/>
      <x:c r="IPX5907" s="248"/>
      <x:c r="IPY5907" s="248"/>
      <x:c r="IPZ5907" s="248"/>
      <x:c r="IQA5907" s="248"/>
      <x:c r="IQB5907" s="248"/>
      <x:c r="IQC5907" s="248"/>
      <x:c r="IQD5907" s="248"/>
      <x:c r="IQE5907" s="248"/>
      <x:c r="IQF5907" s="248"/>
      <x:c r="IQG5907" s="248"/>
      <x:c r="IQH5907" s="248"/>
      <x:c r="IQI5907" s="248"/>
      <x:c r="IQJ5907" s="248"/>
      <x:c r="IQK5907" s="248"/>
      <x:c r="IQL5907" s="248"/>
      <x:c r="IQM5907" s="248"/>
      <x:c r="IQN5907" s="248"/>
      <x:c r="IQO5907" s="248"/>
      <x:c r="IQP5907" s="248"/>
      <x:c r="IQQ5907" s="248"/>
      <x:c r="IQR5907" s="248"/>
      <x:c r="IQS5907" s="248"/>
      <x:c r="IQT5907" s="248"/>
      <x:c r="IQU5907" s="248"/>
      <x:c r="IQV5907" s="248"/>
      <x:c r="IQW5907" s="248"/>
      <x:c r="IQX5907" s="248"/>
      <x:c r="IQY5907" s="248"/>
      <x:c r="IQZ5907" s="248"/>
      <x:c r="IRA5907" s="248"/>
      <x:c r="IRB5907" s="248"/>
      <x:c r="IRC5907" s="248"/>
      <x:c r="IRD5907" s="248"/>
      <x:c r="IRE5907" s="248"/>
      <x:c r="IRF5907" s="248"/>
      <x:c r="IRG5907" s="248"/>
      <x:c r="IRH5907" s="248"/>
      <x:c r="IRI5907" s="248"/>
      <x:c r="IRJ5907" s="248"/>
      <x:c r="IRK5907" s="248"/>
      <x:c r="IRL5907" s="248"/>
      <x:c r="IRM5907" s="248"/>
      <x:c r="IRN5907" s="248"/>
      <x:c r="IRO5907" s="248"/>
      <x:c r="IRP5907" s="248"/>
      <x:c r="IRQ5907" s="248"/>
      <x:c r="IRR5907" s="248"/>
      <x:c r="IRS5907" s="248"/>
      <x:c r="IRT5907" s="248"/>
      <x:c r="IRU5907" s="248"/>
      <x:c r="IRV5907" s="248"/>
      <x:c r="IRW5907" s="248"/>
      <x:c r="IRX5907" s="248"/>
      <x:c r="IRY5907" s="248"/>
      <x:c r="IRZ5907" s="248"/>
      <x:c r="ISA5907" s="248"/>
      <x:c r="ISB5907" s="248"/>
      <x:c r="ISC5907" s="248"/>
      <x:c r="ISD5907" s="248"/>
      <x:c r="ISE5907" s="248"/>
      <x:c r="ISF5907" s="248"/>
      <x:c r="ISG5907" s="248"/>
      <x:c r="ISH5907" s="248"/>
      <x:c r="ISI5907" s="248"/>
      <x:c r="ISJ5907" s="248"/>
      <x:c r="ISK5907" s="248"/>
      <x:c r="ISL5907" s="248"/>
      <x:c r="ISM5907" s="248"/>
      <x:c r="ISN5907" s="248"/>
      <x:c r="ISO5907" s="248"/>
      <x:c r="ISP5907" s="248"/>
      <x:c r="ISQ5907" s="248"/>
      <x:c r="ISR5907" s="248"/>
      <x:c r="ISS5907" s="248"/>
      <x:c r="IST5907" s="248"/>
      <x:c r="ISU5907" s="248"/>
      <x:c r="ISV5907" s="248"/>
      <x:c r="ISW5907" s="248"/>
      <x:c r="ISX5907" s="248"/>
      <x:c r="ISY5907" s="248"/>
      <x:c r="ISZ5907" s="248"/>
      <x:c r="ITA5907" s="248"/>
      <x:c r="ITB5907" s="248"/>
      <x:c r="ITC5907" s="248"/>
      <x:c r="ITD5907" s="248"/>
      <x:c r="ITE5907" s="248"/>
      <x:c r="ITF5907" s="248"/>
      <x:c r="ITG5907" s="248"/>
      <x:c r="ITH5907" s="248"/>
      <x:c r="ITI5907" s="248"/>
      <x:c r="ITJ5907" s="248"/>
      <x:c r="ITK5907" s="248"/>
      <x:c r="ITL5907" s="248"/>
      <x:c r="ITM5907" s="248"/>
      <x:c r="ITN5907" s="248"/>
      <x:c r="ITO5907" s="248"/>
      <x:c r="ITP5907" s="248"/>
      <x:c r="ITQ5907" s="248"/>
      <x:c r="ITR5907" s="248"/>
      <x:c r="ITS5907" s="248"/>
      <x:c r="ITT5907" s="248"/>
      <x:c r="ITU5907" s="248"/>
      <x:c r="ITV5907" s="248"/>
      <x:c r="ITW5907" s="248"/>
      <x:c r="ITX5907" s="248"/>
      <x:c r="ITY5907" s="248"/>
      <x:c r="ITZ5907" s="248"/>
      <x:c r="IUA5907" s="248"/>
      <x:c r="IUB5907" s="248"/>
      <x:c r="IUC5907" s="248"/>
      <x:c r="IUD5907" s="248"/>
      <x:c r="IUE5907" s="248"/>
      <x:c r="IUF5907" s="248"/>
      <x:c r="IUG5907" s="248"/>
      <x:c r="IUH5907" s="248"/>
      <x:c r="IUI5907" s="248"/>
      <x:c r="IUJ5907" s="248"/>
      <x:c r="IUK5907" s="248"/>
      <x:c r="IUL5907" s="248"/>
      <x:c r="IUM5907" s="248"/>
      <x:c r="IUN5907" s="248"/>
      <x:c r="IUO5907" s="248"/>
      <x:c r="IUP5907" s="248"/>
      <x:c r="IUQ5907" s="248"/>
      <x:c r="IUR5907" s="248"/>
      <x:c r="IUS5907" s="248"/>
      <x:c r="IUT5907" s="248"/>
      <x:c r="IUU5907" s="248"/>
      <x:c r="IUV5907" s="248"/>
      <x:c r="IUW5907" s="248"/>
      <x:c r="IUX5907" s="248"/>
      <x:c r="IUY5907" s="248"/>
      <x:c r="IUZ5907" s="248"/>
      <x:c r="IVA5907" s="248"/>
      <x:c r="IVB5907" s="248"/>
      <x:c r="IVC5907" s="248"/>
      <x:c r="IVD5907" s="248"/>
      <x:c r="IVE5907" s="248"/>
      <x:c r="IVF5907" s="248"/>
      <x:c r="IVG5907" s="248"/>
      <x:c r="IVH5907" s="248"/>
      <x:c r="IVI5907" s="248"/>
      <x:c r="IVJ5907" s="248"/>
      <x:c r="IVK5907" s="248"/>
      <x:c r="IVL5907" s="248"/>
      <x:c r="IVM5907" s="248"/>
      <x:c r="IVN5907" s="248"/>
      <x:c r="IVO5907" s="248"/>
      <x:c r="IVP5907" s="248"/>
      <x:c r="IVQ5907" s="248"/>
      <x:c r="IVR5907" s="248"/>
      <x:c r="IVS5907" s="248"/>
      <x:c r="IVT5907" s="248"/>
      <x:c r="IVU5907" s="248"/>
      <x:c r="IVV5907" s="248"/>
      <x:c r="IVW5907" s="248"/>
      <x:c r="IVX5907" s="248"/>
      <x:c r="IVY5907" s="248"/>
      <x:c r="IVZ5907" s="248"/>
      <x:c r="IWA5907" s="248"/>
      <x:c r="IWB5907" s="248"/>
      <x:c r="IWC5907" s="248"/>
      <x:c r="IWD5907" s="248"/>
      <x:c r="IWE5907" s="248"/>
      <x:c r="IWF5907" s="248"/>
      <x:c r="IWG5907" s="248"/>
      <x:c r="IWH5907" s="248"/>
      <x:c r="IWI5907" s="248"/>
      <x:c r="IWJ5907" s="248"/>
      <x:c r="IWK5907" s="248"/>
      <x:c r="IWL5907" s="248"/>
      <x:c r="IWM5907" s="248"/>
      <x:c r="IWN5907" s="248"/>
      <x:c r="IWO5907" s="248"/>
      <x:c r="IWP5907" s="248"/>
      <x:c r="IWQ5907" s="248"/>
      <x:c r="IWR5907" s="248"/>
      <x:c r="IWS5907" s="248"/>
      <x:c r="IWT5907" s="248"/>
      <x:c r="IWU5907" s="248"/>
      <x:c r="IWV5907" s="248"/>
      <x:c r="IWW5907" s="248"/>
      <x:c r="IWX5907" s="248"/>
      <x:c r="IWY5907" s="248"/>
      <x:c r="IWZ5907" s="248"/>
      <x:c r="IXA5907" s="248"/>
      <x:c r="IXB5907" s="248"/>
      <x:c r="IXC5907" s="248"/>
      <x:c r="IXD5907" s="248"/>
      <x:c r="IXE5907" s="248"/>
      <x:c r="IXF5907" s="248"/>
      <x:c r="IXG5907" s="248"/>
      <x:c r="IXH5907" s="248"/>
      <x:c r="IXI5907" s="248"/>
      <x:c r="IXJ5907" s="248"/>
      <x:c r="IXK5907" s="248"/>
      <x:c r="IXL5907" s="248"/>
      <x:c r="IXM5907" s="248"/>
      <x:c r="IXN5907" s="248"/>
      <x:c r="IXO5907" s="248"/>
      <x:c r="IXP5907" s="248"/>
      <x:c r="IXQ5907" s="248"/>
      <x:c r="IXR5907" s="248"/>
      <x:c r="IXS5907" s="248"/>
      <x:c r="IXT5907" s="248"/>
      <x:c r="IXU5907" s="248"/>
      <x:c r="IXV5907" s="248"/>
      <x:c r="IXW5907" s="248"/>
      <x:c r="IXX5907" s="248"/>
      <x:c r="IXY5907" s="248"/>
      <x:c r="IXZ5907" s="248"/>
      <x:c r="IYA5907" s="248"/>
      <x:c r="IYB5907" s="248"/>
      <x:c r="IYC5907" s="248"/>
      <x:c r="IYD5907" s="248"/>
      <x:c r="IYE5907" s="248"/>
      <x:c r="IYF5907" s="248"/>
      <x:c r="IYG5907" s="248"/>
      <x:c r="IYH5907" s="248"/>
      <x:c r="IYI5907" s="248"/>
      <x:c r="IYJ5907" s="248"/>
      <x:c r="IYK5907" s="248"/>
      <x:c r="IYL5907" s="248"/>
      <x:c r="IYM5907" s="248"/>
      <x:c r="IYN5907" s="248"/>
      <x:c r="IYO5907" s="248"/>
      <x:c r="IYP5907" s="248"/>
      <x:c r="IYQ5907" s="248"/>
      <x:c r="IYR5907" s="248"/>
      <x:c r="IYS5907" s="248"/>
      <x:c r="IYT5907" s="248"/>
      <x:c r="IYU5907" s="248"/>
      <x:c r="IYV5907" s="248"/>
      <x:c r="IYW5907" s="248"/>
      <x:c r="IYX5907" s="248"/>
      <x:c r="IYY5907" s="248"/>
      <x:c r="IYZ5907" s="248"/>
      <x:c r="IZA5907" s="248"/>
      <x:c r="IZB5907" s="248"/>
      <x:c r="IZC5907" s="248"/>
      <x:c r="IZD5907" s="248"/>
      <x:c r="IZE5907" s="248"/>
      <x:c r="IZF5907" s="248"/>
      <x:c r="IZG5907" s="248"/>
      <x:c r="IZH5907" s="248"/>
      <x:c r="IZI5907" s="248"/>
      <x:c r="IZJ5907" s="248"/>
      <x:c r="IZK5907" s="248"/>
      <x:c r="IZL5907" s="248"/>
      <x:c r="IZM5907" s="248"/>
      <x:c r="IZN5907" s="248"/>
      <x:c r="IZO5907" s="248"/>
      <x:c r="IZP5907" s="248"/>
      <x:c r="IZQ5907" s="248"/>
      <x:c r="IZR5907" s="248"/>
      <x:c r="IZS5907" s="248"/>
      <x:c r="IZT5907" s="248"/>
      <x:c r="IZU5907" s="248"/>
      <x:c r="IZV5907" s="248"/>
      <x:c r="IZW5907" s="248"/>
      <x:c r="IZX5907" s="248"/>
      <x:c r="IZY5907" s="248"/>
      <x:c r="IZZ5907" s="248"/>
      <x:c r="JAA5907" s="248"/>
      <x:c r="JAB5907" s="248"/>
      <x:c r="JAC5907" s="248"/>
      <x:c r="JAD5907" s="248"/>
      <x:c r="JAE5907" s="248"/>
      <x:c r="JAF5907" s="248"/>
      <x:c r="JAG5907" s="248"/>
      <x:c r="JAH5907" s="248"/>
      <x:c r="JAI5907" s="248"/>
      <x:c r="JAJ5907" s="248"/>
      <x:c r="JAK5907" s="248"/>
      <x:c r="JAL5907" s="248"/>
      <x:c r="JAM5907" s="248"/>
      <x:c r="JAN5907" s="248"/>
      <x:c r="JAO5907" s="248"/>
      <x:c r="JAP5907" s="248"/>
      <x:c r="JAQ5907" s="248"/>
      <x:c r="JAR5907" s="248"/>
      <x:c r="JAS5907" s="248"/>
      <x:c r="JAT5907" s="248"/>
      <x:c r="JAU5907" s="248"/>
      <x:c r="JAV5907" s="248"/>
      <x:c r="JAW5907" s="248"/>
      <x:c r="JAX5907" s="248"/>
      <x:c r="JAY5907" s="248"/>
      <x:c r="JAZ5907" s="248"/>
      <x:c r="JBA5907" s="248"/>
      <x:c r="JBB5907" s="248"/>
      <x:c r="JBC5907" s="248"/>
      <x:c r="JBD5907" s="248"/>
      <x:c r="JBE5907" s="248"/>
      <x:c r="JBF5907" s="248"/>
      <x:c r="JBG5907" s="248"/>
      <x:c r="JBH5907" s="248"/>
      <x:c r="JBI5907" s="248"/>
      <x:c r="JBJ5907" s="248"/>
      <x:c r="JBK5907" s="248"/>
      <x:c r="JBL5907" s="248"/>
      <x:c r="JBM5907" s="248"/>
      <x:c r="JBN5907" s="248"/>
      <x:c r="JBO5907" s="248"/>
      <x:c r="JBP5907" s="248"/>
      <x:c r="JBQ5907" s="248"/>
      <x:c r="JBR5907" s="248"/>
      <x:c r="JBS5907" s="248"/>
      <x:c r="JBT5907" s="248"/>
      <x:c r="JBU5907" s="248"/>
      <x:c r="JBV5907" s="248"/>
      <x:c r="JBW5907" s="248"/>
      <x:c r="JBX5907" s="248"/>
      <x:c r="JBY5907" s="248"/>
      <x:c r="JBZ5907" s="248"/>
      <x:c r="JCA5907" s="248"/>
      <x:c r="JCB5907" s="248"/>
      <x:c r="JCC5907" s="248"/>
      <x:c r="JCD5907" s="248"/>
      <x:c r="JCE5907" s="248"/>
      <x:c r="JCF5907" s="248"/>
      <x:c r="JCG5907" s="248"/>
      <x:c r="JCH5907" s="248"/>
      <x:c r="JCI5907" s="248"/>
      <x:c r="JCJ5907" s="248"/>
      <x:c r="JCK5907" s="248"/>
      <x:c r="JCL5907" s="248"/>
      <x:c r="JCM5907" s="248"/>
      <x:c r="JCN5907" s="248"/>
      <x:c r="JCO5907" s="248"/>
      <x:c r="JCP5907" s="248"/>
      <x:c r="JCQ5907" s="248"/>
      <x:c r="JCR5907" s="248"/>
      <x:c r="JCS5907" s="248"/>
      <x:c r="JCT5907" s="248"/>
      <x:c r="JCU5907" s="248"/>
      <x:c r="JCV5907" s="248"/>
      <x:c r="JCW5907" s="248"/>
      <x:c r="JCX5907" s="248"/>
      <x:c r="JCY5907" s="248"/>
      <x:c r="JCZ5907" s="248"/>
      <x:c r="JDA5907" s="248"/>
      <x:c r="JDB5907" s="248"/>
      <x:c r="JDC5907" s="248"/>
      <x:c r="JDD5907" s="248"/>
      <x:c r="JDE5907" s="248"/>
      <x:c r="JDF5907" s="248"/>
      <x:c r="JDG5907" s="248"/>
      <x:c r="JDH5907" s="248"/>
      <x:c r="JDI5907" s="248"/>
      <x:c r="JDJ5907" s="248"/>
      <x:c r="JDK5907" s="248"/>
      <x:c r="JDL5907" s="248"/>
      <x:c r="JDM5907" s="248"/>
      <x:c r="JDN5907" s="248"/>
      <x:c r="JDO5907" s="248"/>
      <x:c r="JDP5907" s="248"/>
      <x:c r="JDQ5907" s="248"/>
      <x:c r="JDR5907" s="248"/>
      <x:c r="JDS5907" s="248"/>
      <x:c r="JDT5907" s="248"/>
      <x:c r="JDU5907" s="248"/>
      <x:c r="JDV5907" s="248"/>
      <x:c r="JDW5907" s="248"/>
      <x:c r="JDX5907" s="248"/>
      <x:c r="JDY5907" s="248"/>
      <x:c r="JDZ5907" s="248"/>
      <x:c r="JEA5907" s="248"/>
      <x:c r="JEB5907" s="248"/>
      <x:c r="JEC5907" s="248"/>
      <x:c r="JED5907" s="248"/>
      <x:c r="JEE5907" s="248"/>
      <x:c r="JEF5907" s="248"/>
      <x:c r="JEG5907" s="248"/>
      <x:c r="JEH5907" s="248"/>
      <x:c r="JEI5907" s="248"/>
      <x:c r="JEJ5907" s="248"/>
      <x:c r="JEK5907" s="248"/>
      <x:c r="JEL5907" s="248"/>
      <x:c r="JEM5907" s="248"/>
      <x:c r="JEN5907" s="248"/>
      <x:c r="JEO5907" s="248"/>
      <x:c r="JEP5907" s="248"/>
      <x:c r="JEQ5907" s="248"/>
      <x:c r="JER5907" s="248"/>
      <x:c r="JES5907" s="248"/>
      <x:c r="JET5907" s="248"/>
      <x:c r="JEU5907" s="248"/>
      <x:c r="JEV5907" s="248"/>
      <x:c r="JEW5907" s="248"/>
      <x:c r="JEX5907" s="248"/>
      <x:c r="JEY5907" s="248"/>
      <x:c r="JEZ5907" s="248"/>
      <x:c r="JFA5907" s="248"/>
      <x:c r="JFB5907" s="248"/>
      <x:c r="JFC5907" s="248"/>
      <x:c r="JFD5907" s="248"/>
      <x:c r="JFE5907" s="248"/>
      <x:c r="JFF5907" s="248"/>
      <x:c r="JFG5907" s="248"/>
      <x:c r="JFH5907" s="248"/>
      <x:c r="JFI5907" s="248"/>
      <x:c r="JFJ5907" s="248"/>
      <x:c r="JFK5907" s="248"/>
      <x:c r="JFL5907" s="248"/>
      <x:c r="JFM5907" s="248"/>
      <x:c r="JFN5907" s="248"/>
      <x:c r="JFO5907" s="248"/>
      <x:c r="JFP5907" s="248"/>
      <x:c r="JFQ5907" s="248"/>
      <x:c r="JFR5907" s="248"/>
      <x:c r="JFS5907" s="248"/>
      <x:c r="JFT5907" s="248"/>
      <x:c r="JFU5907" s="248"/>
      <x:c r="JFV5907" s="248"/>
      <x:c r="JFW5907" s="248"/>
      <x:c r="JFX5907" s="248"/>
      <x:c r="JFY5907" s="248"/>
      <x:c r="JFZ5907" s="248"/>
      <x:c r="JGA5907" s="248"/>
      <x:c r="JGB5907" s="248"/>
      <x:c r="JGC5907" s="248"/>
      <x:c r="JGD5907" s="248"/>
      <x:c r="JGE5907" s="248"/>
      <x:c r="JGF5907" s="248"/>
      <x:c r="JGG5907" s="248"/>
      <x:c r="JGH5907" s="248"/>
      <x:c r="JGI5907" s="248"/>
      <x:c r="JGJ5907" s="248"/>
      <x:c r="JGK5907" s="248"/>
      <x:c r="JGL5907" s="248"/>
      <x:c r="JGM5907" s="248"/>
      <x:c r="JGN5907" s="248"/>
      <x:c r="JGO5907" s="248"/>
      <x:c r="JGP5907" s="248"/>
      <x:c r="JGQ5907" s="248"/>
      <x:c r="JGR5907" s="248"/>
      <x:c r="JGS5907" s="248"/>
      <x:c r="JGT5907" s="248"/>
      <x:c r="JGU5907" s="248"/>
      <x:c r="JGV5907" s="248"/>
      <x:c r="JGW5907" s="248"/>
      <x:c r="JGX5907" s="248"/>
      <x:c r="JGY5907" s="248"/>
      <x:c r="JGZ5907" s="248"/>
      <x:c r="JHA5907" s="248"/>
      <x:c r="JHB5907" s="248"/>
      <x:c r="JHC5907" s="248"/>
      <x:c r="JHD5907" s="248"/>
      <x:c r="JHE5907" s="248"/>
      <x:c r="JHF5907" s="248"/>
      <x:c r="JHG5907" s="248"/>
      <x:c r="JHH5907" s="248"/>
      <x:c r="JHI5907" s="248"/>
      <x:c r="JHJ5907" s="248"/>
      <x:c r="JHK5907" s="248"/>
      <x:c r="JHL5907" s="248"/>
      <x:c r="JHM5907" s="248"/>
      <x:c r="JHN5907" s="248"/>
      <x:c r="JHO5907" s="248"/>
      <x:c r="JHP5907" s="248"/>
      <x:c r="JHQ5907" s="248"/>
      <x:c r="JHR5907" s="248"/>
      <x:c r="JHS5907" s="248"/>
      <x:c r="JHT5907" s="248"/>
      <x:c r="JHU5907" s="248"/>
      <x:c r="JHV5907" s="248"/>
      <x:c r="JHW5907" s="248"/>
      <x:c r="JHX5907" s="248"/>
      <x:c r="JHY5907" s="248"/>
      <x:c r="JHZ5907" s="248"/>
      <x:c r="JIA5907" s="248"/>
      <x:c r="JIB5907" s="248"/>
      <x:c r="JIC5907" s="248"/>
      <x:c r="JID5907" s="248"/>
      <x:c r="JIE5907" s="248"/>
      <x:c r="JIF5907" s="248"/>
      <x:c r="JIG5907" s="248"/>
      <x:c r="JIH5907" s="248"/>
      <x:c r="JII5907" s="248"/>
      <x:c r="JIJ5907" s="248"/>
      <x:c r="JIK5907" s="248"/>
      <x:c r="JIL5907" s="248"/>
      <x:c r="JIM5907" s="248"/>
      <x:c r="JIN5907" s="248"/>
      <x:c r="JIO5907" s="248"/>
      <x:c r="JIP5907" s="248"/>
      <x:c r="JIQ5907" s="248"/>
      <x:c r="JIR5907" s="248"/>
      <x:c r="JIS5907" s="248"/>
      <x:c r="JIT5907" s="248"/>
      <x:c r="JIU5907" s="248"/>
      <x:c r="JIV5907" s="248"/>
      <x:c r="JIW5907" s="248"/>
      <x:c r="JIX5907" s="248"/>
      <x:c r="JIY5907" s="248"/>
      <x:c r="JIZ5907" s="248"/>
      <x:c r="JJA5907" s="248"/>
      <x:c r="JJB5907" s="248"/>
      <x:c r="JJC5907" s="248"/>
      <x:c r="JJD5907" s="248"/>
      <x:c r="JJE5907" s="248"/>
      <x:c r="JJF5907" s="248"/>
      <x:c r="JJG5907" s="248"/>
      <x:c r="JJH5907" s="248"/>
      <x:c r="JJI5907" s="248"/>
      <x:c r="JJJ5907" s="248"/>
      <x:c r="JJK5907" s="248"/>
      <x:c r="JJL5907" s="248"/>
      <x:c r="JJM5907" s="248"/>
      <x:c r="JJN5907" s="248"/>
      <x:c r="JJO5907" s="248"/>
      <x:c r="JJP5907" s="248"/>
      <x:c r="JJQ5907" s="248"/>
      <x:c r="JJR5907" s="248"/>
      <x:c r="JJS5907" s="248"/>
      <x:c r="JJT5907" s="248"/>
      <x:c r="JJU5907" s="248"/>
      <x:c r="JJV5907" s="248"/>
      <x:c r="JJW5907" s="248"/>
      <x:c r="JJX5907" s="248"/>
      <x:c r="JJY5907" s="248"/>
      <x:c r="JJZ5907" s="248"/>
      <x:c r="JKA5907" s="248"/>
      <x:c r="JKB5907" s="248"/>
      <x:c r="JKC5907" s="248"/>
      <x:c r="JKD5907" s="248"/>
      <x:c r="JKE5907" s="248"/>
      <x:c r="JKF5907" s="248"/>
      <x:c r="JKG5907" s="248"/>
      <x:c r="JKH5907" s="248"/>
      <x:c r="JKI5907" s="248"/>
      <x:c r="JKJ5907" s="248"/>
      <x:c r="JKK5907" s="248"/>
      <x:c r="JKL5907" s="248"/>
      <x:c r="JKM5907" s="248"/>
      <x:c r="JKN5907" s="248"/>
      <x:c r="JKO5907" s="248"/>
      <x:c r="JKP5907" s="248"/>
      <x:c r="JKQ5907" s="248"/>
      <x:c r="JKR5907" s="248"/>
      <x:c r="JKS5907" s="248"/>
      <x:c r="JKT5907" s="248"/>
      <x:c r="JKU5907" s="248"/>
      <x:c r="JKV5907" s="248"/>
      <x:c r="JKW5907" s="248"/>
      <x:c r="JKX5907" s="248"/>
      <x:c r="JKY5907" s="248"/>
      <x:c r="JKZ5907" s="248"/>
      <x:c r="JLA5907" s="248"/>
      <x:c r="JLB5907" s="248"/>
      <x:c r="JLC5907" s="248"/>
      <x:c r="JLD5907" s="248"/>
      <x:c r="JLE5907" s="248"/>
      <x:c r="JLF5907" s="248"/>
      <x:c r="JLG5907" s="248"/>
      <x:c r="JLH5907" s="248"/>
      <x:c r="JLI5907" s="248"/>
      <x:c r="JLJ5907" s="248"/>
      <x:c r="JLK5907" s="248"/>
      <x:c r="JLL5907" s="248"/>
      <x:c r="JLM5907" s="248"/>
      <x:c r="JLN5907" s="248"/>
      <x:c r="JLO5907" s="248"/>
      <x:c r="JLP5907" s="248"/>
      <x:c r="JLQ5907" s="248"/>
      <x:c r="JLR5907" s="248"/>
      <x:c r="JLS5907" s="248"/>
      <x:c r="JLT5907" s="248"/>
      <x:c r="JLU5907" s="248"/>
      <x:c r="JLV5907" s="248"/>
      <x:c r="JLW5907" s="248"/>
      <x:c r="JLX5907" s="248"/>
      <x:c r="JLY5907" s="248"/>
      <x:c r="JLZ5907" s="248"/>
      <x:c r="JMA5907" s="248"/>
      <x:c r="JMB5907" s="248"/>
      <x:c r="JMC5907" s="248"/>
      <x:c r="JMD5907" s="248"/>
      <x:c r="JME5907" s="248"/>
      <x:c r="JMF5907" s="248"/>
      <x:c r="JMG5907" s="248"/>
      <x:c r="JMH5907" s="248"/>
      <x:c r="JMI5907" s="248"/>
      <x:c r="JMJ5907" s="248"/>
      <x:c r="JMK5907" s="248"/>
      <x:c r="JML5907" s="248"/>
      <x:c r="JMM5907" s="248"/>
      <x:c r="JMN5907" s="248"/>
      <x:c r="JMO5907" s="248"/>
      <x:c r="JMP5907" s="248"/>
      <x:c r="JMQ5907" s="248"/>
      <x:c r="JMR5907" s="248"/>
      <x:c r="JMS5907" s="248"/>
      <x:c r="JMT5907" s="248"/>
      <x:c r="JMU5907" s="248"/>
      <x:c r="JMV5907" s="248"/>
      <x:c r="JMW5907" s="248"/>
      <x:c r="JMX5907" s="248"/>
      <x:c r="JMY5907" s="248"/>
      <x:c r="JMZ5907" s="248"/>
      <x:c r="JNA5907" s="248"/>
      <x:c r="JNB5907" s="248"/>
      <x:c r="JNC5907" s="248"/>
      <x:c r="JND5907" s="248"/>
      <x:c r="JNE5907" s="248"/>
      <x:c r="JNF5907" s="248"/>
      <x:c r="JNG5907" s="248"/>
      <x:c r="JNH5907" s="248"/>
      <x:c r="JNI5907" s="248"/>
      <x:c r="JNJ5907" s="248"/>
      <x:c r="JNK5907" s="248"/>
      <x:c r="JNL5907" s="248"/>
      <x:c r="JNM5907" s="248"/>
      <x:c r="JNN5907" s="248"/>
      <x:c r="JNO5907" s="248"/>
      <x:c r="JNP5907" s="248"/>
      <x:c r="JNQ5907" s="248"/>
      <x:c r="JNR5907" s="248"/>
      <x:c r="JNS5907" s="248"/>
      <x:c r="JNT5907" s="248"/>
      <x:c r="JNU5907" s="248"/>
      <x:c r="JNV5907" s="248"/>
      <x:c r="JNW5907" s="248"/>
      <x:c r="JNX5907" s="248"/>
      <x:c r="JNY5907" s="248"/>
      <x:c r="JNZ5907" s="248"/>
      <x:c r="JOA5907" s="248"/>
      <x:c r="JOB5907" s="248"/>
      <x:c r="JOC5907" s="248"/>
      <x:c r="JOD5907" s="248"/>
      <x:c r="JOE5907" s="248"/>
      <x:c r="JOF5907" s="248"/>
      <x:c r="JOG5907" s="248"/>
      <x:c r="JOH5907" s="248"/>
      <x:c r="JOI5907" s="248"/>
      <x:c r="JOJ5907" s="248"/>
      <x:c r="JOK5907" s="248"/>
      <x:c r="JOL5907" s="248"/>
      <x:c r="JOM5907" s="248"/>
      <x:c r="JON5907" s="248"/>
      <x:c r="JOO5907" s="248"/>
      <x:c r="JOP5907" s="248"/>
      <x:c r="JOQ5907" s="248"/>
      <x:c r="JOR5907" s="248"/>
      <x:c r="JOS5907" s="248"/>
      <x:c r="JOT5907" s="248"/>
      <x:c r="JOU5907" s="248"/>
      <x:c r="JOV5907" s="248"/>
      <x:c r="JOW5907" s="248"/>
      <x:c r="JOX5907" s="248"/>
      <x:c r="JOY5907" s="248"/>
      <x:c r="JOZ5907" s="248"/>
      <x:c r="JPA5907" s="248"/>
      <x:c r="JPB5907" s="248"/>
      <x:c r="JPC5907" s="248"/>
      <x:c r="JPD5907" s="248"/>
      <x:c r="JPE5907" s="248"/>
      <x:c r="JPF5907" s="248"/>
      <x:c r="JPG5907" s="248"/>
      <x:c r="JPH5907" s="248"/>
      <x:c r="JPI5907" s="248"/>
      <x:c r="JPJ5907" s="248"/>
      <x:c r="JPK5907" s="248"/>
      <x:c r="JPL5907" s="248"/>
      <x:c r="JPM5907" s="248"/>
      <x:c r="JPN5907" s="248"/>
      <x:c r="JPO5907" s="248"/>
      <x:c r="JPP5907" s="248"/>
      <x:c r="JPQ5907" s="248"/>
      <x:c r="JPR5907" s="248"/>
      <x:c r="JPS5907" s="248"/>
      <x:c r="JPT5907" s="248"/>
      <x:c r="JPU5907" s="248"/>
      <x:c r="JPV5907" s="248"/>
      <x:c r="JPW5907" s="248"/>
      <x:c r="JPX5907" s="248"/>
      <x:c r="JPY5907" s="248"/>
      <x:c r="JPZ5907" s="248"/>
      <x:c r="JQA5907" s="248"/>
      <x:c r="JQB5907" s="248"/>
      <x:c r="JQC5907" s="248"/>
      <x:c r="JQD5907" s="248"/>
      <x:c r="JQE5907" s="248"/>
      <x:c r="JQF5907" s="248"/>
      <x:c r="JQG5907" s="248"/>
      <x:c r="JQH5907" s="248"/>
      <x:c r="JQI5907" s="248"/>
      <x:c r="JQJ5907" s="248"/>
      <x:c r="JQK5907" s="248"/>
      <x:c r="JQL5907" s="248"/>
      <x:c r="JQM5907" s="248"/>
      <x:c r="JQN5907" s="248"/>
      <x:c r="JQO5907" s="248"/>
      <x:c r="JQP5907" s="248"/>
      <x:c r="JQQ5907" s="248"/>
      <x:c r="JQR5907" s="248"/>
      <x:c r="JQS5907" s="248"/>
      <x:c r="JQT5907" s="248"/>
      <x:c r="JQU5907" s="248"/>
      <x:c r="JQV5907" s="248"/>
      <x:c r="JQW5907" s="248"/>
      <x:c r="JQX5907" s="248"/>
      <x:c r="JQY5907" s="248"/>
      <x:c r="JQZ5907" s="248"/>
      <x:c r="JRA5907" s="248"/>
      <x:c r="JRB5907" s="248"/>
      <x:c r="JRC5907" s="248"/>
      <x:c r="JRD5907" s="248"/>
      <x:c r="JRE5907" s="248"/>
      <x:c r="JRF5907" s="248"/>
      <x:c r="JRG5907" s="248"/>
      <x:c r="JRH5907" s="248"/>
      <x:c r="JRI5907" s="248"/>
      <x:c r="JRJ5907" s="248"/>
      <x:c r="JRK5907" s="248"/>
      <x:c r="JRL5907" s="248"/>
      <x:c r="JRM5907" s="248"/>
      <x:c r="JRN5907" s="248"/>
      <x:c r="JRO5907" s="248"/>
      <x:c r="JRP5907" s="248"/>
      <x:c r="JRQ5907" s="248"/>
      <x:c r="JRR5907" s="248"/>
      <x:c r="JRS5907" s="248"/>
      <x:c r="JRT5907" s="248"/>
      <x:c r="JRU5907" s="248"/>
      <x:c r="JRV5907" s="248"/>
      <x:c r="JRW5907" s="248"/>
      <x:c r="JRX5907" s="248"/>
      <x:c r="JRY5907" s="248"/>
      <x:c r="JRZ5907" s="248"/>
      <x:c r="JSA5907" s="248"/>
      <x:c r="JSB5907" s="248"/>
      <x:c r="JSC5907" s="248"/>
      <x:c r="JSD5907" s="248"/>
      <x:c r="JSE5907" s="248"/>
      <x:c r="JSF5907" s="248"/>
      <x:c r="JSG5907" s="248"/>
      <x:c r="JSH5907" s="248"/>
      <x:c r="JSI5907" s="248"/>
      <x:c r="JSJ5907" s="248"/>
      <x:c r="JSK5907" s="248"/>
      <x:c r="JSL5907" s="248"/>
      <x:c r="JSM5907" s="248"/>
      <x:c r="JSN5907" s="248"/>
      <x:c r="JSO5907" s="248"/>
      <x:c r="JSP5907" s="248"/>
      <x:c r="JSQ5907" s="248"/>
      <x:c r="JSR5907" s="248"/>
      <x:c r="JSS5907" s="248"/>
      <x:c r="JST5907" s="248"/>
      <x:c r="JSU5907" s="248"/>
      <x:c r="JSV5907" s="248"/>
      <x:c r="JSW5907" s="248"/>
      <x:c r="JSX5907" s="248"/>
      <x:c r="JSY5907" s="248"/>
      <x:c r="JSZ5907" s="248"/>
      <x:c r="JTA5907" s="248"/>
      <x:c r="JTB5907" s="248"/>
      <x:c r="JTC5907" s="248"/>
      <x:c r="JTD5907" s="248"/>
      <x:c r="JTE5907" s="248"/>
      <x:c r="JTF5907" s="248"/>
      <x:c r="JTG5907" s="248"/>
      <x:c r="JTH5907" s="248"/>
      <x:c r="JTI5907" s="248"/>
      <x:c r="JTJ5907" s="248"/>
      <x:c r="JTK5907" s="248"/>
      <x:c r="JTL5907" s="248"/>
      <x:c r="JTM5907" s="248"/>
      <x:c r="JTN5907" s="248"/>
      <x:c r="JTO5907" s="248"/>
      <x:c r="JTP5907" s="248"/>
      <x:c r="JTQ5907" s="248"/>
      <x:c r="JTR5907" s="248"/>
      <x:c r="JTS5907" s="248"/>
      <x:c r="JTT5907" s="248"/>
      <x:c r="JTU5907" s="248"/>
      <x:c r="JTV5907" s="248"/>
      <x:c r="JTW5907" s="248"/>
      <x:c r="JTX5907" s="248"/>
      <x:c r="JTY5907" s="248"/>
      <x:c r="JTZ5907" s="248"/>
      <x:c r="JUA5907" s="248"/>
      <x:c r="JUB5907" s="248"/>
      <x:c r="JUC5907" s="248"/>
      <x:c r="JUD5907" s="248"/>
      <x:c r="JUE5907" s="248"/>
      <x:c r="JUF5907" s="248"/>
      <x:c r="JUG5907" s="248"/>
      <x:c r="JUH5907" s="248"/>
      <x:c r="JUI5907" s="248"/>
      <x:c r="JUJ5907" s="248"/>
      <x:c r="JUK5907" s="248"/>
      <x:c r="JUL5907" s="248"/>
      <x:c r="JUM5907" s="248"/>
      <x:c r="JUN5907" s="248"/>
      <x:c r="JUO5907" s="248"/>
      <x:c r="JUP5907" s="248"/>
      <x:c r="JUQ5907" s="248"/>
      <x:c r="JUR5907" s="248"/>
      <x:c r="JUS5907" s="248"/>
      <x:c r="JUT5907" s="248"/>
      <x:c r="JUU5907" s="248"/>
      <x:c r="JUV5907" s="248"/>
      <x:c r="JUW5907" s="248"/>
      <x:c r="JUX5907" s="248"/>
      <x:c r="JUY5907" s="248"/>
      <x:c r="JUZ5907" s="248"/>
      <x:c r="JVA5907" s="248"/>
      <x:c r="JVB5907" s="248"/>
      <x:c r="JVC5907" s="248"/>
      <x:c r="JVD5907" s="248"/>
      <x:c r="JVE5907" s="248"/>
      <x:c r="JVF5907" s="248"/>
      <x:c r="JVG5907" s="248"/>
      <x:c r="JVH5907" s="248"/>
      <x:c r="JVI5907" s="248"/>
      <x:c r="JVJ5907" s="248"/>
      <x:c r="JVK5907" s="248"/>
      <x:c r="JVL5907" s="248"/>
      <x:c r="JVM5907" s="248"/>
      <x:c r="JVN5907" s="248"/>
      <x:c r="JVO5907" s="248"/>
      <x:c r="JVP5907" s="248"/>
      <x:c r="JVQ5907" s="248"/>
      <x:c r="JVR5907" s="248"/>
      <x:c r="JVS5907" s="248"/>
      <x:c r="JVT5907" s="248"/>
      <x:c r="JVU5907" s="248"/>
      <x:c r="JVV5907" s="248"/>
      <x:c r="JVW5907" s="248"/>
      <x:c r="JVX5907" s="248"/>
      <x:c r="JVY5907" s="248"/>
      <x:c r="JVZ5907" s="248"/>
      <x:c r="JWA5907" s="248"/>
      <x:c r="JWB5907" s="248"/>
      <x:c r="JWC5907" s="248"/>
      <x:c r="JWD5907" s="248"/>
      <x:c r="JWE5907" s="248"/>
      <x:c r="JWF5907" s="248"/>
      <x:c r="JWG5907" s="248"/>
      <x:c r="JWH5907" s="248"/>
      <x:c r="JWI5907" s="248"/>
      <x:c r="JWJ5907" s="248"/>
      <x:c r="JWK5907" s="248"/>
      <x:c r="JWL5907" s="248"/>
      <x:c r="JWM5907" s="248"/>
      <x:c r="JWN5907" s="248"/>
      <x:c r="JWO5907" s="248"/>
      <x:c r="JWP5907" s="248"/>
      <x:c r="JWQ5907" s="248"/>
      <x:c r="JWR5907" s="248"/>
      <x:c r="JWS5907" s="248"/>
      <x:c r="JWT5907" s="248"/>
      <x:c r="JWU5907" s="248"/>
      <x:c r="JWV5907" s="248"/>
      <x:c r="JWW5907" s="248"/>
      <x:c r="JWX5907" s="248"/>
      <x:c r="JWY5907" s="248"/>
      <x:c r="JWZ5907" s="248"/>
      <x:c r="JXA5907" s="248"/>
      <x:c r="JXB5907" s="248"/>
      <x:c r="JXC5907" s="248"/>
      <x:c r="JXD5907" s="248"/>
      <x:c r="JXE5907" s="248"/>
      <x:c r="JXF5907" s="248"/>
      <x:c r="JXG5907" s="248"/>
      <x:c r="JXH5907" s="248"/>
      <x:c r="JXI5907" s="248"/>
      <x:c r="JXJ5907" s="248"/>
      <x:c r="JXK5907" s="248"/>
      <x:c r="JXL5907" s="248"/>
      <x:c r="JXM5907" s="248"/>
      <x:c r="JXN5907" s="248"/>
      <x:c r="JXO5907" s="248"/>
      <x:c r="JXP5907" s="248"/>
      <x:c r="JXQ5907" s="248"/>
      <x:c r="JXR5907" s="248"/>
      <x:c r="JXS5907" s="248"/>
      <x:c r="JXT5907" s="248"/>
      <x:c r="JXU5907" s="248"/>
      <x:c r="JXV5907" s="248"/>
      <x:c r="JXW5907" s="248"/>
      <x:c r="JXX5907" s="248"/>
      <x:c r="JXY5907" s="248"/>
      <x:c r="JXZ5907" s="248"/>
      <x:c r="JYA5907" s="248"/>
      <x:c r="JYB5907" s="248"/>
      <x:c r="JYC5907" s="248"/>
      <x:c r="JYD5907" s="248"/>
      <x:c r="JYE5907" s="248"/>
      <x:c r="JYF5907" s="248"/>
      <x:c r="JYG5907" s="248"/>
      <x:c r="JYH5907" s="248"/>
      <x:c r="JYI5907" s="248"/>
      <x:c r="JYJ5907" s="248"/>
      <x:c r="JYK5907" s="248"/>
      <x:c r="JYL5907" s="248"/>
      <x:c r="JYM5907" s="248"/>
      <x:c r="JYN5907" s="248"/>
      <x:c r="JYO5907" s="248"/>
      <x:c r="JYP5907" s="248"/>
      <x:c r="JYQ5907" s="248"/>
      <x:c r="JYR5907" s="248"/>
      <x:c r="JYS5907" s="248"/>
      <x:c r="JYT5907" s="248"/>
      <x:c r="JYU5907" s="248"/>
      <x:c r="JYV5907" s="248"/>
      <x:c r="JYW5907" s="248"/>
      <x:c r="JYX5907" s="248"/>
      <x:c r="JYY5907" s="248"/>
      <x:c r="JYZ5907" s="248"/>
      <x:c r="JZA5907" s="248"/>
      <x:c r="JZB5907" s="248"/>
      <x:c r="JZC5907" s="248"/>
      <x:c r="JZD5907" s="248"/>
      <x:c r="JZE5907" s="248"/>
      <x:c r="JZF5907" s="248"/>
      <x:c r="JZG5907" s="248"/>
      <x:c r="JZH5907" s="248"/>
      <x:c r="JZI5907" s="248"/>
      <x:c r="JZJ5907" s="248"/>
      <x:c r="JZK5907" s="248"/>
      <x:c r="JZL5907" s="248"/>
      <x:c r="JZM5907" s="248"/>
      <x:c r="JZN5907" s="248"/>
      <x:c r="JZO5907" s="248"/>
      <x:c r="JZP5907" s="248"/>
      <x:c r="JZQ5907" s="248"/>
      <x:c r="JZR5907" s="248"/>
      <x:c r="JZS5907" s="248"/>
      <x:c r="JZT5907" s="248"/>
      <x:c r="JZU5907" s="248"/>
      <x:c r="JZV5907" s="248"/>
      <x:c r="JZW5907" s="248"/>
      <x:c r="JZX5907" s="248"/>
      <x:c r="JZY5907" s="248"/>
      <x:c r="JZZ5907" s="248"/>
      <x:c r="KAA5907" s="248"/>
      <x:c r="KAB5907" s="248"/>
      <x:c r="KAC5907" s="248"/>
      <x:c r="KAD5907" s="248"/>
      <x:c r="KAE5907" s="248"/>
      <x:c r="KAF5907" s="248"/>
      <x:c r="KAG5907" s="248"/>
      <x:c r="KAH5907" s="248"/>
      <x:c r="KAI5907" s="248"/>
      <x:c r="KAJ5907" s="248"/>
      <x:c r="KAK5907" s="248"/>
      <x:c r="KAL5907" s="248"/>
      <x:c r="KAM5907" s="248"/>
      <x:c r="KAN5907" s="248"/>
      <x:c r="KAO5907" s="248"/>
      <x:c r="KAP5907" s="248"/>
      <x:c r="KAQ5907" s="248"/>
      <x:c r="KAR5907" s="248"/>
      <x:c r="KAS5907" s="248"/>
      <x:c r="KAT5907" s="248"/>
      <x:c r="KAU5907" s="248"/>
      <x:c r="KAV5907" s="248"/>
      <x:c r="KAW5907" s="248"/>
      <x:c r="KAX5907" s="248"/>
      <x:c r="KAY5907" s="248"/>
      <x:c r="KAZ5907" s="248"/>
      <x:c r="KBA5907" s="248"/>
      <x:c r="KBB5907" s="248"/>
      <x:c r="KBC5907" s="248"/>
      <x:c r="KBD5907" s="248"/>
      <x:c r="KBE5907" s="248"/>
      <x:c r="KBF5907" s="248"/>
      <x:c r="KBG5907" s="248"/>
      <x:c r="KBH5907" s="248"/>
      <x:c r="KBI5907" s="248"/>
      <x:c r="KBJ5907" s="248"/>
      <x:c r="KBK5907" s="248"/>
      <x:c r="KBL5907" s="248"/>
      <x:c r="KBM5907" s="248"/>
      <x:c r="KBN5907" s="248"/>
      <x:c r="KBO5907" s="248"/>
      <x:c r="KBP5907" s="248"/>
      <x:c r="KBQ5907" s="248"/>
      <x:c r="KBR5907" s="248"/>
      <x:c r="KBS5907" s="248"/>
      <x:c r="KBT5907" s="248"/>
      <x:c r="KBU5907" s="248"/>
      <x:c r="KBV5907" s="248"/>
      <x:c r="KBW5907" s="248"/>
      <x:c r="KBX5907" s="248"/>
      <x:c r="KBY5907" s="248"/>
      <x:c r="KBZ5907" s="248"/>
      <x:c r="KCA5907" s="248"/>
      <x:c r="KCB5907" s="248"/>
      <x:c r="KCC5907" s="248"/>
      <x:c r="KCD5907" s="248"/>
      <x:c r="KCE5907" s="248"/>
      <x:c r="KCF5907" s="248"/>
      <x:c r="KCG5907" s="248"/>
      <x:c r="KCH5907" s="248"/>
      <x:c r="KCI5907" s="248"/>
      <x:c r="KCJ5907" s="248"/>
      <x:c r="KCK5907" s="248"/>
      <x:c r="KCL5907" s="248"/>
      <x:c r="KCM5907" s="248"/>
      <x:c r="KCN5907" s="248"/>
      <x:c r="KCO5907" s="248"/>
      <x:c r="KCP5907" s="248"/>
      <x:c r="KCQ5907" s="248"/>
      <x:c r="KCR5907" s="248"/>
      <x:c r="KCS5907" s="248"/>
      <x:c r="KCT5907" s="248"/>
      <x:c r="KCU5907" s="248"/>
      <x:c r="KCV5907" s="248"/>
      <x:c r="KCW5907" s="248"/>
      <x:c r="KCX5907" s="248"/>
      <x:c r="KCY5907" s="248"/>
      <x:c r="KCZ5907" s="248"/>
      <x:c r="KDA5907" s="248"/>
      <x:c r="KDB5907" s="248"/>
      <x:c r="KDC5907" s="248"/>
      <x:c r="KDD5907" s="248"/>
      <x:c r="KDE5907" s="248"/>
      <x:c r="KDF5907" s="248"/>
      <x:c r="KDG5907" s="248"/>
      <x:c r="KDH5907" s="248"/>
      <x:c r="KDI5907" s="248"/>
      <x:c r="KDJ5907" s="248"/>
      <x:c r="KDK5907" s="248"/>
      <x:c r="KDL5907" s="248"/>
      <x:c r="KDM5907" s="248"/>
      <x:c r="KDN5907" s="248"/>
      <x:c r="KDO5907" s="248"/>
      <x:c r="KDP5907" s="248"/>
      <x:c r="KDQ5907" s="248"/>
      <x:c r="KDR5907" s="248"/>
      <x:c r="KDS5907" s="248"/>
      <x:c r="KDT5907" s="248"/>
      <x:c r="KDU5907" s="248"/>
      <x:c r="KDV5907" s="248"/>
      <x:c r="KDW5907" s="248"/>
      <x:c r="KDX5907" s="248"/>
      <x:c r="KDY5907" s="248"/>
      <x:c r="KDZ5907" s="248"/>
      <x:c r="KEA5907" s="248"/>
      <x:c r="KEB5907" s="248"/>
      <x:c r="KEC5907" s="248"/>
      <x:c r="KED5907" s="248"/>
      <x:c r="KEE5907" s="248"/>
      <x:c r="KEF5907" s="248"/>
      <x:c r="KEG5907" s="248"/>
      <x:c r="KEH5907" s="248"/>
      <x:c r="KEI5907" s="248"/>
      <x:c r="KEJ5907" s="248"/>
      <x:c r="KEK5907" s="248"/>
      <x:c r="KEL5907" s="248"/>
      <x:c r="KEM5907" s="248"/>
      <x:c r="KEN5907" s="248"/>
      <x:c r="KEO5907" s="248"/>
      <x:c r="KEP5907" s="248"/>
      <x:c r="KEQ5907" s="248"/>
      <x:c r="KER5907" s="248"/>
      <x:c r="KES5907" s="248"/>
      <x:c r="KET5907" s="248"/>
      <x:c r="KEU5907" s="248"/>
      <x:c r="KEV5907" s="248"/>
      <x:c r="KEW5907" s="248"/>
      <x:c r="KEX5907" s="248"/>
      <x:c r="KEY5907" s="248"/>
      <x:c r="KEZ5907" s="248"/>
      <x:c r="KFA5907" s="248"/>
      <x:c r="KFB5907" s="248"/>
      <x:c r="KFC5907" s="248"/>
      <x:c r="KFD5907" s="248"/>
      <x:c r="KFE5907" s="248"/>
      <x:c r="KFF5907" s="248"/>
      <x:c r="KFG5907" s="248"/>
      <x:c r="KFH5907" s="248"/>
      <x:c r="KFI5907" s="248"/>
      <x:c r="KFJ5907" s="248"/>
      <x:c r="KFK5907" s="248"/>
      <x:c r="KFL5907" s="248"/>
      <x:c r="KFM5907" s="248"/>
      <x:c r="KFN5907" s="248"/>
      <x:c r="KFO5907" s="248"/>
      <x:c r="KFP5907" s="248"/>
      <x:c r="KFQ5907" s="248"/>
      <x:c r="KFR5907" s="248"/>
      <x:c r="KFS5907" s="248"/>
      <x:c r="KFT5907" s="248"/>
      <x:c r="KFU5907" s="248"/>
      <x:c r="KFV5907" s="248"/>
      <x:c r="KFW5907" s="248"/>
      <x:c r="KFX5907" s="248"/>
      <x:c r="KFY5907" s="248"/>
      <x:c r="KFZ5907" s="248"/>
      <x:c r="KGA5907" s="248"/>
      <x:c r="KGB5907" s="248"/>
      <x:c r="KGC5907" s="248"/>
      <x:c r="KGD5907" s="248"/>
      <x:c r="KGE5907" s="248"/>
      <x:c r="KGF5907" s="248"/>
      <x:c r="KGG5907" s="248"/>
      <x:c r="KGH5907" s="248"/>
      <x:c r="KGI5907" s="248"/>
      <x:c r="KGJ5907" s="248"/>
      <x:c r="KGK5907" s="248"/>
      <x:c r="KGL5907" s="248"/>
      <x:c r="KGM5907" s="248"/>
      <x:c r="KGN5907" s="248"/>
      <x:c r="KGO5907" s="248"/>
      <x:c r="KGP5907" s="248"/>
      <x:c r="KGQ5907" s="248"/>
      <x:c r="KGR5907" s="248"/>
      <x:c r="KGS5907" s="248"/>
      <x:c r="KGT5907" s="248"/>
      <x:c r="KGU5907" s="248"/>
      <x:c r="KGV5907" s="248"/>
      <x:c r="KGW5907" s="248"/>
      <x:c r="KGX5907" s="248"/>
      <x:c r="KGY5907" s="248"/>
      <x:c r="KGZ5907" s="248"/>
      <x:c r="KHA5907" s="248"/>
      <x:c r="KHB5907" s="248"/>
      <x:c r="KHC5907" s="248"/>
      <x:c r="KHD5907" s="248"/>
      <x:c r="KHE5907" s="248"/>
      <x:c r="KHF5907" s="248"/>
      <x:c r="KHG5907" s="248"/>
      <x:c r="KHH5907" s="248"/>
      <x:c r="KHI5907" s="248"/>
      <x:c r="KHJ5907" s="248"/>
      <x:c r="KHK5907" s="248"/>
      <x:c r="KHL5907" s="248"/>
      <x:c r="KHM5907" s="248"/>
      <x:c r="KHN5907" s="248"/>
      <x:c r="KHO5907" s="248"/>
      <x:c r="KHP5907" s="248"/>
      <x:c r="KHQ5907" s="248"/>
      <x:c r="KHR5907" s="248"/>
      <x:c r="KHS5907" s="248"/>
      <x:c r="KHT5907" s="248"/>
      <x:c r="KHU5907" s="248"/>
      <x:c r="KHV5907" s="248"/>
      <x:c r="KHW5907" s="248"/>
      <x:c r="KHX5907" s="248"/>
      <x:c r="KHY5907" s="248"/>
      <x:c r="KHZ5907" s="248"/>
      <x:c r="KIA5907" s="248"/>
      <x:c r="KIB5907" s="248"/>
      <x:c r="KIC5907" s="248"/>
      <x:c r="KID5907" s="248"/>
      <x:c r="KIE5907" s="248"/>
      <x:c r="KIF5907" s="248"/>
      <x:c r="KIG5907" s="248"/>
      <x:c r="KIH5907" s="248"/>
      <x:c r="KII5907" s="248"/>
      <x:c r="KIJ5907" s="248"/>
      <x:c r="KIK5907" s="248"/>
      <x:c r="KIL5907" s="248"/>
      <x:c r="KIM5907" s="248"/>
      <x:c r="KIN5907" s="248"/>
      <x:c r="KIO5907" s="248"/>
      <x:c r="KIP5907" s="248"/>
      <x:c r="KIQ5907" s="248"/>
      <x:c r="KIR5907" s="248"/>
      <x:c r="KIS5907" s="248"/>
      <x:c r="KIT5907" s="248"/>
      <x:c r="KIU5907" s="248"/>
      <x:c r="KIV5907" s="248"/>
      <x:c r="KIW5907" s="248"/>
      <x:c r="KIX5907" s="248"/>
      <x:c r="KIY5907" s="248"/>
      <x:c r="KIZ5907" s="248"/>
      <x:c r="KJA5907" s="248"/>
      <x:c r="KJB5907" s="248"/>
      <x:c r="KJC5907" s="248"/>
      <x:c r="KJD5907" s="248"/>
      <x:c r="KJE5907" s="248"/>
      <x:c r="KJF5907" s="248"/>
      <x:c r="KJG5907" s="248"/>
      <x:c r="KJH5907" s="248"/>
      <x:c r="KJI5907" s="248"/>
      <x:c r="KJJ5907" s="248"/>
      <x:c r="KJK5907" s="248"/>
      <x:c r="KJL5907" s="248"/>
      <x:c r="KJM5907" s="248"/>
      <x:c r="KJN5907" s="248"/>
      <x:c r="KJO5907" s="248"/>
      <x:c r="KJP5907" s="248"/>
      <x:c r="KJQ5907" s="248"/>
      <x:c r="KJR5907" s="248"/>
      <x:c r="KJS5907" s="248"/>
      <x:c r="KJT5907" s="248"/>
      <x:c r="KJU5907" s="248"/>
      <x:c r="KJV5907" s="248"/>
      <x:c r="KJW5907" s="248"/>
      <x:c r="KJX5907" s="248"/>
      <x:c r="KJY5907" s="248"/>
      <x:c r="KJZ5907" s="248"/>
      <x:c r="KKA5907" s="248"/>
      <x:c r="KKB5907" s="248"/>
      <x:c r="KKC5907" s="248"/>
      <x:c r="KKD5907" s="248"/>
      <x:c r="KKE5907" s="248"/>
      <x:c r="KKF5907" s="248"/>
      <x:c r="KKG5907" s="248"/>
      <x:c r="KKH5907" s="248"/>
      <x:c r="KKI5907" s="248"/>
      <x:c r="KKJ5907" s="248"/>
      <x:c r="KKK5907" s="248"/>
      <x:c r="KKL5907" s="248"/>
      <x:c r="KKM5907" s="248"/>
      <x:c r="KKN5907" s="248"/>
      <x:c r="KKO5907" s="248"/>
      <x:c r="KKP5907" s="248"/>
      <x:c r="KKQ5907" s="248"/>
      <x:c r="KKR5907" s="248"/>
      <x:c r="KKS5907" s="248"/>
      <x:c r="KKT5907" s="248"/>
      <x:c r="KKU5907" s="248"/>
      <x:c r="KKV5907" s="248"/>
      <x:c r="KKW5907" s="248"/>
      <x:c r="KKX5907" s="248"/>
      <x:c r="KKY5907" s="248"/>
      <x:c r="KKZ5907" s="248"/>
      <x:c r="KLA5907" s="248"/>
      <x:c r="KLB5907" s="248"/>
      <x:c r="KLC5907" s="248"/>
      <x:c r="KLD5907" s="248"/>
      <x:c r="KLE5907" s="248"/>
      <x:c r="KLF5907" s="248"/>
      <x:c r="KLG5907" s="248"/>
      <x:c r="KLH5907" s="248"/>
      <x:c r="KLI5907" s="248"/>
      <x:c r="KLJ5907" s="248"/>
      <x:c r="KLK5907" s="248"/>
      <x:c r="KLL5907" s="248"/>
      <x:c r="KLM5907" s="248"/>
      <x:c r="KLN5907" s="248"/>
      <x:c r="KLO5907" s="248"/>
      <x:c r="KLP5907" s="248"/>
      <x:c r="KLQ5907" s="248"/>
      <x:c r="KLR5907" s="248"/>
      <x:c r="KLS5907" s="248"/>
      <x:c r="KLT5907" s="248"/>
      <x:c r="KLU5907" s="248"/>
      <x:c r="KLV5907" s="248"/>
      <x:c r="KLW5907" s="248"/>
      <x:c r="KLX5907" s="248"/>
      <x:c r="KLY5907" s="248"/>
      <x:c r="KLZ5907" s="248"/>
      <x:c r="KMA5907" s="248"/>
      <x:c r="KMB5907" s="248"/>
      <x:c r="KMC5907" s="248"/>
      <x:c r="KMD5907" s="248"/>
      <x:c r="KME5907" s="248"/>
      <x:c r="KMF5907" s="248"/>
      <x:c r="KMG5907" s="248"/>
      <x:c r="KMH5907" s="248"/>
      <x:c r="KMI5907" s="248"/>
      <x:c r="KMJ5907" s="248"/>
      <x:c r="KMK5907" s="248"/>
      <x:c r="KML5907" s="248"/>
      <x:c r="KMM5907" s="248"/>
      <x:c r="KMN5907" s="248"/>
      <x:c r="KMO5907" s="248"/>
      <x:c r="KMP5907" s="248"/>
      <x:c r="KMQ5907" s="248"/>
      <x:c r="KMR5907" s="248"/>
      <x:c r="KMS5907" s="248"/>
      <x:c r="KMT5907" s="248"/>
      <x:c r="KMU5907" s="248"/>
      <x:c r="KMV5907" s="248"/>
      <x:c r="KMW5907" s="248"/>
      <x:c r="KMX5907" s="248"/>
      <x:c r="KMY5907" s="248"/>
      <x:c r="KMZ5907" s="248"/>
      <x:c r="KNA5907" s="248"/>
      <x:c r="KNB5907" s="248"/>
      <x:c r="KNC5907" s="248"/>
      <x:c r="KND5907" s="248"/>
      <x:c r="KNE5907" s="248"/>
      <x:c r="KNF5907" s="248"/>
      <x:c r="KNG5907" s="248"/>
      <x:c r="KNH5907" s="248"/>
      <x:c r="KNI5907" s="248"/>
      <x:c r="KNJ5907" s="248"/>
      <x:c r="KNK5907" s="248"/>
      <x:c r="KNL5907" s="248"/>
      <x:c r="KNM5907" s="248"/>
      <x:c r="KNN5907" s="248"/>
      <x:c r="KNO5907" s="248"/>
      <x:c r="KNP5907" s="248"/>
      <x:c r="KNQ5907" s="248"/>
      <x:c r="KNR5907" s="248"/>
      <x:c r="KNS5907" s="248"/>
      <x:c r="KNT5907" s="248"/>
      <x:c r="KNU5907" s="248"/>
      <x:c r="KNV5907" s="248"/>
      <x:c r="KNW5907" s="248"/>
      <x:c r="KNX5907" s="248"/>
      <x:c r="KNY5907" s="248"/>
      <x:c r="KNZ5907" s="248"/>
      <x:c r="KOA5907" s="248"/>
      <x:c r="KOB5907" s="248"/>
      <x:c r="KOC5907" s="248"/>
      <x:c r="KOD5907" s="248"/>
      <x:c r="KOE5907" s="248"/>
      <x:c r="KOF5907" s="248"/>
      <x:c r="KOG5907" s="248"/>
      <x:c r="KOH5907" s="248"/>
      <x:c r="KOI5907" s="248"/>
      <x:c r="KOJ5907" s="248"/>
      <x:c r="KOK5907" s="248"/>
      <x:c r="KOL5907" s="248"/>
      <x:c r="KOM5907" s="248"/>
      <x:c r="KON5907" s="248"/>
      <x:c r="KOO5907" s="248"/>
      <x:c r="KOP5907" s="248"/>
      <x:c r="KOQ5907" s="248"/>
      <x:c r="KOR5907" s="248"/>
      <x:c r="KOS5907" s="248"/>
      <x:c r="KOT5907" s="248"/>
      <x:c r="KOU5907" s="248"/>
      <x:c r="KOV5907" s="248"/>
      <x:c r="KOW5907" s="248"/>
      <x:c r="KOX5907" s="248"/>
      <x:c r="KOY5907" s="248"/>
      <x:c r="KOZ5907" s="248"/>
      <x:c r="KPA5907" s="248"/>
      <x:c r="KPB5907" s="248"/>
      <x:c r="KPC5907" s="248"/>
      <x:c r="KPD5907" s="248"/>
      <x:c r="KPE5907" s="248"/>
      <x:c r="KPF5907" s="248"/>
      <x:c r="KPG5907" s="248"/>
      <x:c r="KPH5907" s="248"/>
      <x:c r="KPI5907" s="248"/>
      <x:c r="KPJ5907" s="248"/>
      <x:c r="KPK5907" s="248"/>
      <x:c r="KPL5907" s="248"/>
      <x:c r="KPM5907" s="248"/>
      <x:c r="KPN5907" s="248"/>
      <x:c r="KPO5907" s="248"/>
      <x:c r="KPP5907" s="248"/>
      <x:c r="KPQ5907" s="248"/>
      <x:c r="KPR5907" s="248"/>
      <x:c r="KPS5907" s="248"/>
      <x:c r="KPT5907" s="248"/>
      <x:c r="KPU5907" s="248"/>
      <x:c r="KPV5907" s="248"/>
      <x:c r="KPW5907" s="248"/>
      <x:c r="KPX5907" s="248"/>
      <x:c r="KPY5907" s="248"/>
      <x:c r="KPZ5907" s="248"/>
      <x:c r="KQA5907" s="248"/>
      <x:c r="KQB5907" s="248"/>
      <x:c r="KQC5907" s="248"/>
      <x:c r="KQD5907" s="248"/>
      <x:c r="KQE5907" s="248"/>
      <x:c r="KQF5907" s="248"/>
      <x:c r="KQG5907" s="248"/>
      <x:c r="KQH5907" s="248"/>
      <x:c r="KQI5907" s="248"/>
      <x:c r="KQJ5907" s="248"/>
      <x:c r="KQK5907" s="248"/>
      <x:c r="KQL5907" s="248"/>
      <x:c r="KQM5907" s="248"/>
      <x:c r="KQN5907" s="248"/>
      <x:c r="KQO5907" s="248"/>
      <x:c r="KQP5907" s="248"/>
      <x:c r="KQQ5907" s="248"/>
      <x:c r="KQR5907" s="248"/>
      <x:c r="KQS5907" s="248"/>
      <x:c r="KQT5907" s="248"/>
      <x:c r="KQU5907" s="248"/>
      <x:c r="KQV5907" s="248"/>
      <x:c r="KQW5907" s="248"/>
      <x:c r="KQX5907" s="248"/>
      <x:c r="KQY5907" s="248"/>
      <x:c r="KQZ5907" s="248"/>
      <x:c r="KRA5907" s="248"/>
      <x:c r="KRB5907" s="248"/>
      <x:c r="KRC5907" s="248"/>
      <x:c r="KRD5907" s="248"/>
      <x:c r="KRE5907" s="248"/>
      <x:c r="KRF5907" s="248"/>
      <x:c r="KRG5907" s="248"/>
      <x:c r="KRH5907" s="248"/>
      <x:c r="KRI5907" s="248"/>
      <x:c r="KRJ5907" s="248"/>
      <x:c r="KRK5907" s="248"/>
      <x:c r="KRL5907" s="248"/>
      <x:c r="KRM5907" s="248"/>
      <x:c r="KRN5907" s="248"/>
      <x:c r="KRO5907" s="248"/>
      <x:c r="KRP5907" s="248"/>
      <x:c r="KRQ5907" s="248"/>
      <x:c r="KRR5907" s="248"/>
      <x:c r="KRS5907" s="248"/>
      <x:c r="KRT5907" s="248"/>
      <x:c r="KRU5907" s="248"/>
      <x:c r="KRV5907" s="248"/>
      <x:c r="KRW5907" s="248"/>
      <x:c r="KRX5907" s="248"/>
      <x:c r="KRY5907" s="248"/>
      <x:c r="KRZ5907" s="248"/>
      <x:c r="KSA5907" s="248"/>
      <x:c r="KSB5907" s="248"/>
      <x:c r="KSC5907" s="248"/>
      <x:c r="KSD5907" s="248"/>
      <x:c r="KSE5907" s="248"/>
      <x:c r="KSF5907" s="248"/>
      <x:c r="KSG5907" s="248"/>
      <x:c r="KSH5907" s="248"/>
      <x:c r="KSI5907" s="248"/>
      <x:c r="KSJ5907" s="248"/>
      <x:c r="KSK5907" s="248"/>
      <x:c r="KSL5907" s="248"/>
      <x:c r="KSM5907" s="248"/>
      <x:c r="KSN5907" s="248"/>
      <x:c r="KSO5907" s="248"/>
      <x:c r="KSP5907" s="248"/>
      <x:c r="KSQ5907" s="248"/>
      <x:c r="KSR5907" s="248"/>
      <x:c r="KSS5907" s="248"/>
      <x:c r="KST5907" s="248"/>
      <x:c r="KSU5907" s="248"/>
      <x:c r="KSV5907" s="248"/>
      <x:c r="KSW5907" s="248"/>
      <x:c r="KSX5907" s="248"/>
      <x:c r="KSY5907" s="248"/>
      <x:c r="KSZ5907" s="248"/>
      <x:c r="KTA5907" s="248"/>
      <x:c r="KTB5907" s="248"/>
      <x:c r="KTC5907" s="248"/>
      <x:c r="KTD5907" s="248"/>
      <x:c r="KTE5907" s="248"/>
      <x:c r="KTF5907" s="248"/>
      <x:c r="KTG5907" s="248"/>
      <x:c r="KTH5907" s="248"/>
      <x:c r="KTI5907" s="248"/>
      <x:c r="KTJ5907" s="248"/>
      <x:c r="KTK5907" s="248"/>
      <x:c r="KTL5907" s="248"/>
      <x:c r="KTM5907" s="248"/>
      <x:c r="KTN5907" s="248"/>
      <x:c r="KTO5907" s="248"/>
      <x:c r="KTP5907" s="248"/>
      <x:c r="KTQ5907" s="248"/>
      <x:c r="KTR5907" s="248"/>
      <x:c r="KTS5907" s="248"/>
      <x:c r="KTT5907" s="248"/>
      <x:c r="KTU5907" s="248"/>
      <x:c r="KTV5907" s="248"/>
      <x:c r="KTW5907" s="248"/>
      <x:c r="KTX5907" s="248"/>
      <x:c r="KTY5907" s="248"/>
      <x:c r="KTZ5907" s="248"/>
      <x:c r="KUA5907" s="248"/>
      <x:c r="KUB5907" s="248"/>
      <x:c r="KUC5907" s="248"/>
      <x:c r="KUD5907" s="248"/>
      <x:c r="KUE5907" s="248"/>
      <x:c r="KUF5907" s="248"/>
      <x:c r="KUG5907" s="248"/>
      <x:c r="KUH5907" s="248"/>
      <x:c r="KUI5907" s="248"/>
      <x:c r="KUJ5907" s="248"/>
      <x:c r="KUK5907" s="248"/>
      <x:c r="KUL5907" s="248"/>
      <x:c r="KUM5907" s="248"/>
      <x:c r="KUN5907" s="248"/>
      <x:c r="KUO5907" s="248"/>
      <x:c r="KUP5907" s="248"/>
      <x:c r="KUQ5907" s="248"/>
      <x:c r="KUR5907" s="248"/>
      <x:c r="KUS5907" s="248"/>
      <x:c r="KUT5907" s="248"/>
      <x:c r="KUU5907" s="248"/>
      <x:c r="KUV5907" s="248"/>
      <x:c r="KUW5907" s="248"/>
      <x:c r="KUX5907" s="248"/>
      <x:c r="KUY5907" s="248"/>
      <x:c r="KUZ5907" s="248"/>
      <x:c r="KVA5907" s="248"/>
      <x:c r="KVB5907" s="248"/>
      <x:c r="KVC5907" s="248"/>
      <x:c r="KVD5907" s="248"/>
      <x:c r="KVE5907" s="248"/>
      <x:c r="KVF5907" s="248"/>
      <x:c r="KVG5907" s="248"/>
      <x:c r="KVH5907" s="248"/>
      <x:c r="KVI5907" s="248"/>
      <x:c r="KVJ5907" s="248"/>
      <x:c r="KVK5907" s="248"/>
      <x:c r="KVL5907" s="248"/>
      <x:c r="KVM5907" s="248"/>
      <x:c r="KVN5907" s="248"/>
      <x:c r="KVO5907" s="248"/>
      <x:c r="KVP5907" s="248"/>
      <x:c r="KVQ5907" s="248"/>
      <x:c r="KVR5907" s="248"/>
      <x:c r="KVS5907" s="248"/>
      <x:c r="KVT5907" s="248"/>
      <x:c r="KVU5907" s="248"/>
      <x:c r="KVV5907" s="248"/>
      <x:c r="KVW5907" s="248"/>
      <x:c r="KVX5907" s="248"/>
      <x:c r="KVY5907" s="248"/>
      <x:c r="KVZ5907" s="248"/>
      <x:c r="KWA5907" s="248"/>
      <x:c r="KWB5907" s="248"/>
      <x:c r="KWC5907" s="248"/>
      <x:c r="KWD5907" s="248"/>
      <x:c r="KWE5907" s="248"/>
      <x:c r="KWF5907" s="248"/>
      <x:c r="KWG5907" s="248"/>
      <x:c r="KWH5907" s="248"/>
      <x:c r="KWI5907" s="248"/>
      <x:c r="KWJ5907" s="248"/>
      <x:c r="KWK5907" s="248"/>
      <x:c r="KWL5907" s="248"/>
      <x:c r="KWM5907" s="248"/>
      <x:c r="KWN5907" s="248"/>
      <x:c r="KWO5907" s="248"/>
      <x:c r="KWP5907" s="248"/>
      <x:c r="KWQ5907" s="248"/>
      <x:c r="KWR5907" s="248"/>
      <x:c r="KWS5907" s="248"/>
      <x:c r="KWT5907" s="248"/>
      <x:c r="KWU5907" s="248"/>
      <x:c r="KWV5907" s="248"/>
      <x:c r="KWW5907" s="248"/>
      <x:c r="KWX5907" s="248"/>
      <x:c r="KWY5907" s="248"/>
      <x:c r="KWZ5907" s="248"/>
      <x:c r="KXA5907" s="248"/>
      <x:c r="KXB5907" s="248"/>
      <x:c r="KXC5907" s="248"/>
      <x:c r="KXD5907" s="248"/>
      <x:c r="KXE5907" s="248"/>
      <x:c r="KXF5907" s="248"/>
      <x:c r="KXG5907" s="248"/>
      <x:c r="KXH5907" s="248"/>
      <x:c r="KXI5907" s="248"/>
      <x:c r="KXJ5907" s="248"/>
      <x:c r="KXK5907" s="248"/>
      <x:c r="KXL5907" s="248"/>
      <x:c r="KXM5907" s="248"/>
      <x:c r="KXN5907" s="248"/>
      <x:c r="KXO5907" s="248"/>
      <x:c r="KXP5907" s="248"/>
      <x:c r="KXQ5907" s="248"/>
      <x:c r="KXR5907" s="248"/>
      <x:c r="KXS5907" s="248"/>
      <x:c r="KXT5907" s="248"/>
      <x:c r="KXU5907" s="248"/>
      <x:c r="KXV5907" s="248"/>
      <x:c r="KXW5907" s="248"/>
      <x:c r="KXX5907" s="248"/>
      <x:c r="KXY5907" s="248"/>
      <x:c r="KXZ5907" s="248"/>
      <x:c r="KYA5907" s="248"/>
      <x:c r="KYB5907" s="248"/>
      <x:c r="KYC5907" s="248"/>
      <x:c r="KYD5907" s="248"/>
      <x:c r="KYE5907" s="248"/>
      <x:c r="KYF5907" s="248"/>
      <x:c r="KYG5907" s="248"/>
      <x:c r="KYH5907" s="248"/>
      <x:c r="KYI5907" s="248"/>
      <x:c r="KYJ5907" s="248"/>
      <x:c r="KYK5907" s="248"/>
      <x:c r="KYL5907" s="248"/>
      <x:c r="KYM5907" s="248"/>
      <x:c r="KYN5907" s="248"/>
      <x:c r="KYO5907" s="248"/>
      <x:c r="KYP5907" s="248"/>
      <x:c r="KYQ5907" s="248"/>
      <x:c r="KYR5907" s="248"/>
      <x:c r="KYS5907" s="248"/>
      <x:c r="KYT5907" s="248"/>
      <x:c r="KYU5907" s="248"/>
      <x:c r="KYV5907" s="248"/>
      <x:c r="KYW5907" s="248"/>
      <x:c r="KYX5907" s="248"/>
      <x:c r="KYY5907" s="248"/>
      <x:c r="KYZ5907" s="248"/>
      <x:c r="KZA5907" s="248"/>
      <x:c r="KZB5907" s="248"/>
      <x:c r="KZC5907" s="248"/>
      <x:c r="KZD5907" s="248"/>
      <x:c r="KZE5907" s="248"/>
      <x:c r="KZF5907" s="248"/>
      <x:c r="KZG5907" s="248"/>
      <x:c r="KZH5907" s="248"/>
      <x:c r="KZI5907" s="248"/>
      <x:c r="KZJ5907" s="248"/>
      <x:c r="KZK5907" s="248"/>
      <x:c r="KZL5907" s="248"/>
      <x:c r="KZM5907" s="248"/>
      <x:c r="KZN5907" s="248"/>
      <x:c r="KZO5907" s="248"/>
      <x:c r="KZP5907" s="248"/>
      <x:c r="KZQ5907" s="248"/>
      <x:c r="KZR5907" s="248"/>
      <x:c r="KZS5907" s="248"/>
      <x:c r="KZT5907" s="248"/>
      <x:c r="KZU5907" s="248"/>
      <x:c r="KZV5907" s="248"/>
      <x:c r="KZW5907" s="248"/>
      <x:c r="KZX5907" s="248"/>
      <x:c r="KZY5907" s="248"/>
      <x:c r="KZZ5907" s="248"/>
      <x:c r="LAA5907" s="248"/>
      <x:c r="LAB5907" s="248"/>
      <x:c r="LAC5907" s="248"/>
      <x:c r="LAD5907" s="248"/>
      <x:c r="LAE5907" s="248"/>
      <x:c r="LAF5907" s="248"/>
      <x:c r="LAG5907" s="248"/>
      <x:c r="LAH5907" s="248"/>
      <x:c r="LAI5907" s="248"/>
      <x:c r="LAJ5907" s="248"/>
      <x:c r="LAK5907" s="248"/>
      <x:c r="LAL5907" s="248"/>
      <x:c r="LAM5907" s="248"/>
      <x:c r="LAN5907" s="248"/>
      <x:c r="LAO5907" s="248"/>
      <x:c r="LAP5907" s="248"/>
      <x:c r="LAQ5907" s="248"/>
      <x:c r="LAR5907" s="248"/>
      <x:c r="LAS5907" s="248"/>
      <x:c r="LAT5907" s="248"/>
      <x:c r="LAU5907" s="248"/>
      <x:c r="LAV5907" s="248"/>
      <x:c r="LAW5907" s="248"/>
      <x:c r="LAX5907" s="248"/>
      <x:c r="LAY5907" s="248"/>
      <x:c r="LAZ5907" s="248"/>
      <x:c r="LBA5907" s="248"/>
      <x:c r="LBB5907" s="248"/>
      <x:c r="LBC5907" s="248"/>
      <x:c r="LBD5907" s="248"/>
      <x:c r="LBE5907" s="248"/>
      <x:c r="LBF5907" s="248"/>
      <x:c r="LBG5907" s="248"/>
      <x:c r="LBH5907" s="248"/>
      <x:c r="LBI5907" s="248"/>
      <x:c r="LBJ5907" s="248"/>
      <x:c r="LBK5907" s="248"/>
      <x:c r="LBL5907" s="248"/>
      <x:c r="LBM5907" s="248"/>
      <x:c r="LBN5907" s="248"/>
      <x:c r="LBO5907" s="248"/>
      <x:c r="LBP5907" s="248"/>
      <x:c r="LBQ5907" s="248"/>
      <x:c r="LBR5907" s="248"/>
      <x:c r="LBS5907" s="248"/>
      <x:c r="LBT5907" s="248"/>
      <x:c r="LBU5907" s="248"/>
      <x:c r="LBV5907" s="248"/>
      <x:c r="LBW5907" s="248"/>
      <x:c r="LBX5907" s="248"/>
      <x:c r="LBY5907" s="248"/>
      <x:c r="LBZ5907" s="248"/>
      <x:c r="LCA5907" s="248"/>
      <x:c r="LCB5907" s="248"/>
      <x:c r="LCC5907" s="248"/>
      <x:c r="LCD5907" s="248"/>
      <x:c r="LCE5907" s="248"/>
      <x:c r="LCF5907" s="248"/>
      <x:c r="LCG5907" s="248"/>
      <x:c r="LCH5907" s="248"/>
      <x:c r="LCI5907" s="248"/>
      <x:c r="LCJ5907" s="248"/>
      <x:c r="LCK5907" s="248"/>
      <x:c r="LCL5907" s="248"/>
      <x:c r="LCM5907" s="248"/>
      <x:c r="LCN5907" s="248"/>
      <x:c r="LCO5907" s="248"/>
      <x:c r="LCP5907" s="248"/>
      <x:c r="LCQ5907" s="248"/>
      <x:c r="LCR5907" s="248"/>
      <x:c r="LCS5907" s="248"/>
      <x:c r="LCT5907" s="248"/>
      <x:c r="LCU5907" s="248"/>
      <x:c r="LCV5907" s="248"/>
      <x:c r="LCW5907" s="248"/>
      <x:c r="LCX5907" s="248"/>
      <x:c r="LCY5907" s="248"/>
      <x:c r="LCZ5907" s="248"/>
      <x:c r="LDA5907" s="248"/>
      <x:c r="LDB5907" s="248"/>
      <x:c r="LDC5907" s="248"/>
      <x:c r="LDD5907" s="248"/>
      <x:c r="LDE5907" s="248"/>
      <x:c r="LDF5907" s="248"/>
      <x:c r="LDG5907" s="248"/>
      <x:c r="LDH5907" s="248"/>
      <x:c r="LDI5907" s="248"/>
      <x:c r="LDJ5907" s="248"/>
      <x:c r="LDK5907" s="248"/>
      <x:c r="LDL5907" s="248"/>
      <x:c r="LDM5907" s="248"/>
      <x:c r="LDN5907" s="248"/>
      <x:c r="LDO5907" s="248"/>
      <x:c r="LDP5907" s="248"/>
      <x:c r="LDQ5907" s="248"/>
      <x:c r="LDR5907" s="248"/>
      <x:c r="LDS5907" s="248"/>
      <x:c r="LDT5907" s="248"/>
      <x:c r="LDU5907" s="248"/>
      <x:c r="LDV5907" s="248"/>
      <x:c r="LDW5907" s="248"/>
      <x:c r="LDX5907" s="248"/>
      <x:c r="LDY5907" s="248"/>
      <x:c r="LDZ5907" s="248"/>
      <x:c r="LEA5907" s="248"/>
      <x:c r="LEB5907" s="248"/>
      <x:c r="LEC5907" s="248"/>
      <x:c r="LED5907" s="248"/>
      <x:c r="LEE5907" s="248"/>
      <x:c r="LEF5907" s="248"/>
      <x:c r="LEG5907" s="248"/>
      <x:c r="LEH5907" s="248"/>
      <x:c r="LEI5907" s="248"/>
      <x:c r="LEJ5907" s="248"/>
      <x:c r="LEK5907" s="248"/>
      <x:c r="LEL5907" s="248"/>
      <x:c r="LEM5907" s="248"/>
      <x:c r="LEN5907" s="248"/>
      <x:c r="LEO5907" s="248"/>
      <x:c r="LEP5907" s="248"/>
      <x:c r="LEQ5907" s="248"/>
      <x:c r="LER5907" s="248"/>
      <x:c r="LES5907" s="248"/>
      <x:c r="LET5907" s="248"/>
      <x:c r="LEU5907" s="248"/>
      <x:c r="LEV5907" s="248"/>
      <x:c r="LEW5907" s="248"/>
      <x:c r="LEX5907" s="248"/>
      <x:c r="LEY5907" s="248"/>
      <x:c r="LEZ5907" s="248"/>
      <x:c r="LFA5907" s="248"/>
      <x:c r="LFB5907" s="248"/>
      <x:c r="LFC5907" s="248"/>
      <x:c r="LFD5907" s="248"/>
      <x:c r="LFE5907" s="248"/>
      <x:c r="LFF5907" s="248"/>
      <x:c r="LFG5907" s="248"/>
      <x:c r="LFH5907" s="248"/>
      <x:c r="LFI5907" s="248"/>
      <x:c r="LFJ5907" s="248"/>
      <x:c r="LFK5907" s="248"/>
      <x:c r="LFL5907" s="248"/>
      <x:c r="LFM5907" s="248"/>
      <x:c r="LFN5907" s="248"/>
      <x:c r="LFO5907" s="248"/>
      <x:c r="LFP5907" s="248"/>
      <x:c r="LFQ5907" s="248"/>
      <x:c r="LFR5907" s="248"/>
      <x:c r="LFS5907" s="248"/>
      <x:c r="LFT5907" s="248"/>
      <x:c r="LFU5907" s="248"/>
      <x:c r="LFV5907" s="248"/>
      <x:c r="LFW5907" s="248"/>
      <x:c r="LFX5907" s="248"/>
      <x:c r="LFY5907" s="248"/>
      <x:c r="LFZ5907" s="248"/>
      <x:c r="LGA5907" s="248"/>
      <x:c r="LGB5907" s="248"/>
      <x:c r="LGC5907" s="248"/>
      <x:c r="LGD5907" s="248"/>
      <x:c r="LGE5907" s="248"/>
      <x:c r="LGF5907" s="248"/>
      <x:c r="LGG5907" s="248"/>
      <x:c r="LGH5907" s="248"/>
      <x:c r="LGI5907" s="248"/>
      <x:c r="LGJ5907" s="248"/>
      <x:c r="LGK5907" s="248"/>
      <x:c r="LGL5907" s="248"/>
      <x:c r="LGM5907" s="248"/>
      <x:c r="LGN5907" s="248"/>
      <x:c r="LGO5907" s="248"/>
      <x:c r="LGP5907" s="248"/>
      <x:c r="LGQ5907" s="248"/>
      <x:c r="LGR5907" s="248"/>
      <x:c r="LGS5907" s="248"/>
      <x:c r="LGT5907" s="248"/>
      <x:c r="LGU5907" s="248"/>
      <x:c r="LGV5907" s="248"/>
      <x:c r="LGW5907" s="248"/>
      <x:c r="LGX5907" s="248"/>
      <x:c r="LGY5907" s="248"/>
      <x:c r="LGZ5907" s="248"/>
      <x:c r="LHA5907" s="248"/>
      <x:c r="LHB5907" s="248"/>
      <x:c r="LHC5907" s="248"/>
      <x:c r="LHD5907" s="248"/>
      <x:c r="LHE5907" s="248"/>
      <x:c r="LHF5907" s="248"/>
      <x:c r="LHG5907" s="248"/>
      <x:c r="LHH5907" s="248"/>
      <x:c r="LHI5907" s="248"/>
      <x:c r="LHJ5907" s="248"/>
      <x:c r="LHK5907" s="248"/>
      <x:c r="LHL5907" s="248"/>
      <x:c r="LHM5907" s="248"/>
      <x:c r="LHN5907" s="248"/>
      <x:c r="LHO5907" s="248"/>
      <x:c r="LHP5907" s="248"/>
      <x:c r="LHQ5907" s="248"/>
      <x:c r="LHR5907" s="248"/>
      <x:c r="LHS5907" s="248"/>
      <x:c r="LHT5907" s="248"/>
      <x:c r="LHU5907" s="248"/>
      <x:c r="LHV5907" s="248"/>
      <x:c r="LHW5907" s="248"/>
      <x:c r="LHX5907" s="248"/>
      <x:c r="LHY5907" s="248"/>
      <x:c r="LHZ5907" s="248"/>
      <x:c r="LIA5907" s="248"/>
      <x:c r="LIB5907" s="248"/>
      <x:c r="LIC5907" s="248"/>
      <x:c r="LID5907" s="248"/>
      <x:c r="LIE5907" s="248"/>
      <x:c r="LIF5907" s="248"/>
      <x:c r="LIG5907" s="248"/>
      <x:c r="LIH5907" s="248"/>
      <x:c r="LII5907" s="248"/>
      <x:c r="LIJ5907" s="248"/>
      <x:c r="LIK5907" s="248"/>
      <x:c r="LIL5907" s="248"/>
      <x:c r="LIM5907" s="248"/>
      <x:c r="LIN5907" s="248"/>
      <x:c r="LIO5907" s="248"/>
      <x:c r="LIP5907" s="248"/>
      <x:c r="LIQ5907" s="248"/>
      <x:c r="LIR5907" s="248"/>
      <x:c r="LIS5907" s="248"/>
      <x:c r="LIT5907" s="248"/>
      <x:c r="LIU5907" s="248"/>
      <x:c r="LIV5907" s="248"/>
      <x:c r="LIW5907" s="248"/>
      <x:c r="LIX5907" s="248"/>
      <x:c r="LIY5907" s="248"/>
      <x:c r="LIZ5907" s="248"/>
      <x:c r="LJA5907" s="248"/>
      <x:c r="LJB5907" s="248"/>
      <x:c r="LJC5907" s="248"/>
      <x:c r="LJD5907" s="248"/>
      <x:c r="LJE5907" s="248"/>
      <x:c r="LJF5907" s="248"/>
      <x:c r="LJG5907" s="248"/>
      <x:c r="LJH5907" s="248"/>
      <x:c r="LJI5907" s="248"/>
      <x:c r="LJJ5907" s="248"/>
      <x:c r="LJK5907" s="248"/>
      <x:c r="LJL5907" s="248"/>
      <x:c r="LJM5907" s="248"/>
      <x:c r="LJN5907" s="248"/>
      <x:c r="LJO5907" s="248"/>
      <x:c r="LJP5907" s="248"/>
      <x:c r="LJQ5907" s="248"/>
      <x:c r="LJR5907" s="248"/>
      <x:c r="LJS5907" s="248"/>
      <x:c r="LJT5907" s="248"/>
      <x:c r="LJU5907" s="248"/>
      <x:c r="LJV5907" s="248"/>
      <x:c r="LJW5907" s="248"/>
      <x:c r="LJX5907" s="248"/>
      <x:c r="LJY5907" s="248"/>
      <x:c r="LJZ5907" s="248"/>
      <x:c r="LKA5907" s="248"/>
      <x:c r="LKB5907" s="248"/>
      <x:c r="LKC5907" s="248"/>
      <x:c r="LKD5907" s="248"/>
      <x:c r="LKE5907" s="248"/>
      <x:c r="LKF5907" s="248"/>
      <x:c r="LKG5907" s="248"/>
      <x:c r="LKH5907" s="248"/>
      <x:c r="LKI5907" s="248"/>
      <x:c r="LKJ5907" s="248"/>
      <x:c r="LKK5907" s="248"/>
      <x:c r="LKL5907" s="248"/>
      <x:c r="LKM5907" s="248"/>
      <x:c r="LKN5907" s="248"/>
      <x:c r="LKO5907" s="248"/>
      <x:c r="LKP5907" s="248"/>
      <x:c r="LKQ5907" s="248"/>
      <x:c r="LKR5907" s="248"/>
      <x:c r="LKS5907" s="248"/>
      <x:c r="LKT5907" s="248"/>
      <x:c r="LKU5907" s="248"/>
      <x:c r="LKV5907" s="248"/>
      <x:c r="LKW5907" s="248"/>
      <x:c r="LKX5907" s="248"/>
      <x:c r="LKY5907" s="248"/>
      <x:c r="LKZ5907" s="248"/>
      <x:c r="LLA5907" s="248"/>
      <x:c r="LLB5907" s="248"/>
      <x:c r="LLC5907" s="248"/>
      <x:c r="LLD5907" s="248"/>
      <x:c r="LLE5907" s="248"/>
      <x:c r="LLF5907" s="248"/>
      <x:c r="LLG5907" s="248"/>
      <x:c r="LLH5907" s="248"/>
      <x:c r="LLI5907" s="248"/>
      <x:c r="LLJ5907" s="248"/>
      <x:c r="LLK5907" s="248"/>
      <x:c r="LLL5907" s="248"/>
      <x:c r="LLM5907" s="248"/>
      <x:c r="LLN5907" s="248"/>
      <x:c r="LLO5907" s="248"/>
      <x:c r="LLP5907" s="248"/>
      <x:c r="LLQ5907" s="248"/>
      <x:c r="LLR5907" s="248"/>
      <x:c r="LLS5907" s="248"/>
      <x:c r="LLT5907" s="248"/>
      <x:c r="LLU5907" s="248"/>
      <x:c r="LLV5907" s="248"/>
      <x:c r="LLW5907" s="248"/>
      <x:c r="LLX5907" s="248"/>
      <x:c r="LLY5907" s="248"/>
      <x:c r="LLZ5907" s="248"/>
      <x:c r="LMA5907" s="248"/>
      <x:c r="LMB5907" s="248"/>
      <x:c r="LMC5907" s="248"/>
      <x:c r="LMD5907" s="248"/>
      <x:c r="LME5907" s="248"/>
      <x:c r="LMF5907" s="248"/>
      <x:c r="LMG5907" s="248"/>
      <x:c r="LMH5907" s="248"/>
      <x:c r="LMI5907" s="248"/>
      <x:c r="LMJ5907" s="248"/>
      <x:c r="LMK5907" s="248"/>
      <x:c r="LML5907" s="248"/>
      <x:c r="LMM5907" s="248"/>
      <x:c r="LMN5907" s="248"/>
      <x:c r="LMO5907" s="248"/>
      <x:c r="LMP5907" s="248"/>
      <x:c r="LMQ5907" s="248"/>
      <x:c r="LMR5907" s="248"/>
      <x:c r="LMS5907" s="248"/>
      <x:c r="LMT5907" s="248"/>
      <x:c r="LMU5907" s="248"/>
      <x:c r="LMV5907" s="248"/>
      <x:c r="LMW5907" s="248"/>
      <x:c r="LMX5907" s="248"/>
      <x:c r="LMY5907" s="248"/>
      <x:c r="LMZ5907" s="248"/>
      <x:c r="LNA5907" s="248"/>
      <x:c r="LNB5907" s="248"/>
      <x:c r="LNC5907" s="248"/>
      <x:c r="LND5907" s="248"/>
      <x:c r="LNE5907" s="248"/>
      <x:c r="LNF5907" s="248"/>
      <x:c r="LNG5907" s="248"/>
      <x:c r="LNH5907" s="248"/>
      <x:c r="LNI5907" s="248"/>
      <x:c r="LNJ5907" s="248"/>
      <x:c r="LNK5907" s="248"/>
      <x:c r="LNL5907" s="248"/>
      <x:c r="LNM5907" s="248"/>
      <x:c r="LNN5907" s="248"/>
      <x:c r="LNO5907" s="248"/>
      <x:c r="LNP5907" s="248"/>
      <x:c r="LNQ5907" s="248"/>
      <x:c r="LNR5907" s="248"/>
      <x:c r="LNS5907" s="248"/>
      <x:c r="LNT5907" s="248"/>
      <x:c r="LNU5907" s="248"/>
      <x:c r="LNV5907" s="248"/>
      <x:c r="LNW5907" s="248"/>
      <x:c r="LNX5907" s="248"/>
      <x:c r="LNY5907" s="248"/>
      <x:c r="LNZ5907" s="248"/>
      <x:c r="LOA5907" s="248"/>
      <x:c r="LOB5907" s="248"/>
      <x:c r="LOC5907" s="248"/>
      <x:c r="LOD5907" s="248"/>
      <x:c r="LOE5907" s="248"/>
      <x:c r="LOF5907" s="248"/>
      <x:c r="LOG5907" s="248"/>
      <x:c r="LOH5907" s="248"/>
      <x:c r="LOI5907" s="248"/>
      <x:c r="LOJ5907" s="248"/>
      <x:c r="LOK5907" s="248"/>
      <x:c r="LOL5907" s="248"/>
      <x:c r="LOM5907" s="248"/>
      <x:c r="LON5907" s="248"/>
      <x:c r="LOO5907" s="248"/>
      <x:c r="LOP5907" s="248"/>
      <x:c r="LOQ5907" s="248"/>
      <x:c r="LOR5907" s="248"/>
      <x:c r="LOS5907" s="248"/>
      <x:c r="LOT5907" s="248"/>
      <x:c r="LOU5907" s="248"/>
      <x:c r="LOV5907" s="248"/>
      <x:c r="LOW5907" s="248"/>
      <x:c r="LOX5907" s="248"/>
      <x:c r="LOY5907" s="248"/>
      <x:c r="LOZ5907" s="248"/>
      <x:c r="LPA5907" s="248"/>
      <x:c r="LPB5907" s="248"/>
      <x:c r="LPC5907" s="248"/>
      <x:c r="LPD5907" s="248"/>
      <x:c r="LPE5907" s="248"/>
      <x:c r="LPF5907" s="248"/>
      <x:c r="LPG5907" s="248"/>
      <x:c r="LPH5907" s="248"/>
      <x:c r="LPI5907" s="248"/>
      <x:c r="LPJ5907" s="248"/>
      <x:c r="LPK5907" s="248"/>
      <x:c r="LPL5907" s="248"/>
      <x:c r="LPM5907" s="248"/>
      <x:c r="LPN5907" s="248"/>
      <x:c r="LPO5907" s="248"/>
      <x:c r="LPP5907" s="248"/>
      <x:c r="LPQ5907" s="248"/>
      <x:c r="LPR5907" s="248"/>
      <x:c r="LPS5907" s="248"/>
      <x:c r="LPT5907" s="248"/>
      <x:c r="LPU5907" s="248"/>
      <x:c r="LPV5907" s="248"/>
      <x:c r="LPW5907" s="248"/>
      <x:c r="LPX5907" s="248"/>
      <x:c r="LPY5907" s="248"/>
      <x:c r="LPZ5907" s="248"/>
      <x:c r="LQA5907" s="248"/>
      <x:c r="LQB5907" s="248"/>
      <x:c r="LQC5907" s="248"/>
      <x:c r="LQD5907" s="248"/>
      <x:c r="LQE5907" s="248"/>
      <x:c r="LQF5907" s="248"/>
      <x:c r="LQG5907" s="248"/>
      <x:c r="LQH5907" s="248"/>
      <x:c r="LQI5907" s="248"/>
      <x:c r="LQJ5907" s="248"/>
      <x:c r="LQK5907" s="248"/>
      <x:c r="LQL5907" s="248"/>
      <x:c r="LQM5907" s="248"/>
      <x:c r="LQN5907" s="248"/>
      <x:c r="LQO5907" s="248"/>
      <x:c r="LQP5907" s="248"/>
      <x:c r="LQQ5907" s="248"/>
      <x:c r="LQR5907" s="248"/>
      <x:c r="LQS5907" s="248"/>
      <x:c r="LQT5907" s="248"/>
      <x:c r="LQU5907" s="248"/>
      <x:c r="LQV5907" s="248"/>
      <x:c r="LQW5907" s="248"/>
      <x:c r="LQX5907" s="248"/>
      <x:c r="LQY5907" s="248"/>
      <x:c r="LQZ5907" s="248"/>
      <x:c r="LRA5907" s="248"/>
      <x:c r="LRB5907" s="248"/>
      <x:c r="LRC5907" s="248"/>
      <x:c r="LRD5907" s="248"/>
      <x:c r="LRE5907" s="248"/>
      <x:c r="LRF5907" s="248"/>
      <x:c r="LRG5907" s="248"/>
      <x:c r="LRH5907" s="248"/>
      <x:c r="LRI5907" s="248"/>
      <x:c r="LRJ5907" s="248"/>
      <x:c r="LRK5907" s="248"/>
      <x:c r="LRL5907" s="248"/>
      <x:c r="LRM5907" s="248"/>
      <x:c r="LRN5907" s="248"/>
      <x:c r="LRO5907" s="248"/>
      <x:c r="LRP5907" s="248"/>
      <x:c r="LRQ5907" s="248"/>
      <x:c r="LRR5907" s="248"/>
      <x:c r="LRS5907" s="248"/>
      <x:c r="LRT5907" s="248"/>
      <x:c r="LRU5907" s="248"/>
      <x:c r="LRV5907" s="248"/>
      <x:c r="LRW5907" s="248"/>
      <x:c r="LRX5907" s="248"/>
      <x:c r="LRY5907" s="248"/>
      <x:c r="LRZ5907" s="248"/>
      <x:c r="LSA5907" s="248"/>
      <x:c r="LSB5907" s="248"/>
      <x:c r="LSC5907" s="248"/>
      <x:c r="LSD5907" s="248"/>
      <x:c r="LSE5907" s="248"/>
      <x:c r="LSF5907" s="248"/>
      <x:c r="LSG5907" s="248"/>
      <x:c r="LSH5907" s="248"/>
      <x:c r="LSI5907" s="248"/>
      <x:c r="LSJ5907" s="248"/>
      <x:c r="LSK5907" s="248"/>
      <x:c r="LSL5907" s="248"/>
      <x:c r="LSM5907" s="248"/>
      <x:c r="LSN5907" s="248"/>
      <x:c r="LSO5907" s="248"/>
      <x:c r="LSP5907" s="248"/>
      <x:c r="LSQ5907" s="248"/>
      <x:c r="LSR5907" s="248"/>
      <x:c r="LSS5907" s="248"/>
      <x:c r="LST5907" s="248"/>
      <x:c r="LSU5907" s="248"/>
      <x:c r="LSV5907" s="248"/>
      <x:c r="LSW5907" s="248"/>
      <x:c r="LSX5907" s="248"/>
      <x:c r="LSY5907" s="248"/>
      <x:c r="LSZ5907" s="248"/>
      <x:c r="LTA5907" s="248"/>
      <x:c r="LTB5907" s="248"/>
      <x:c r="LTC5907" s="248"/>
      <x:c r="LTD5907" s="248"/>
      <x:c r="LTE5907" s="248"/>
      <x:c r="LTF5907" s="248"/>
      <x:c r="LTG5907" s="248"/>
      <x:c r="LTH5907" s="248"/>
      <x:c r="LTI5907" s="248"/>
      <x:c r="LTJ5907" s="248"/>
      <x:c r="LTK5907" s="248"/>
      <x:c r="LTL5907" s="248"/>
      <x:c r="LTM5907" s="248"/>
      <x:c r="LTN5907" s="248"/>
      <x:c r="LTO5907" s="248"/>
      <x:c r="LTP5907" s="248"/>
      <x:c r="LTQ5907" s="248"/>
      <x:c r="LTR5907" s="248"/>
      <x:c r="LTS5907" s="248"/>
      <x:c r="LTT5907" s="248"/>
      <x:c r="LTU5907" s="248"/>
      <x:c r="LTV5907" s="248"/>
      <x:c r="LTW5907" s="248"/>
      <x:c r="LTX5907" s="248"/>
      <x:c r="LTY5907" s="248"/>
      <x:c r="LTZ5907" s="248"/>
      <x:c r="LUA5907" s="248"/>
      <x:c r="LUB5907" s="248"/>
      <x:c r="LUC5907" s="248"/>
      <x:c r="LUD5907" s="248"/>
      <x:c r="LUE5907" s="248"/>
      <x:c r="LUF5907" s="248"/>
      <x:c r="LUG5907" s="248"/>
      <x:c r="LUH5907" s="248"/>
      <x:c r="LUI5907" s="248"/>
      <x:c r="LUJ5907" s="248"/>
      <x:c r="LUK5907" s="248"/>
      <x:c r="LUL5907" s="248"/>
      <x:c r="LUM5907" s="248"/>
      <x:c r="LUN5907" s="248"/>
      <x:c r="LUO5907" s="248"/>
      <x:c r="LUP5907" s="248"/>
      <x:c r="LUQ5907" s="248"/>
      <x:c r="LUR5907" s="248"/>
      <x:c r="LUS5907" s="248"/>
      <x:c r="LUT5907" s="248"/>
      <x:c r="LUU5907" s="248"/>
      <x:c r="LUV5907" s="248"/>
      <x:c r="LUW5907" s="248"/>
      <x:c r="LUX5907" s="248"/>
      <x:c r="LUY5907" s="248"/>
      <x:c r="LUZ5907" s="248"/>
      <x:c r="LVA5907" s="248"/>
      <x:c r="LVB5907" s="248"/>
      <x:c r="LVC5907" s="248"/>
      <x:c r="LVD5907" s="248"/>
      <x:c r="LVE5907" s="248"/>
      <x:c r="LVF5907" s="248"/>
      <x:c r="LVG5907" s="248"/>
      <x:c r="LVH5907" s="248"/>
      <x:c r="LVI5907" s="248"/>
      <x:c r="LVJ5907" s="248"/>
      <x:c r="LVK5907" s="248"/>
      <x:c r="LVL5907" s="248"/>
      <x:c r="LVM5907" s="248"/>
      <x:c r="LVN5907" s="248"/>
      <x:c r="LVO5907" s="248"/>
      <x:c r="LVP5907" s="248"/>
      <x:c r="LVQ5907" s="248"/>
      <x:c r="LVR5907" s="248"/>
      <x:c r="LVS5907" s="248"/>
      <x:c r="LVT5907" s="248"/>
      <x:c r="LVU5907" s="248"/>
      <x:c r="LVV5907" s="248"/>
      <x:c r="LVW5907" s="248"/>
      <x:c r="LVX5907" s="248"/>
      <x:c r="LVY5907" s="248"/>
      <x:c r="LVZ5907" s="248"/>
      <x:c r="LWA5907" s="248"/>
      <x:c r="LWB5907" s="248"/>
      <x:c r="LWC5907" s="248"/>
      <x:c r="LWD5907" s="248"/>
      <x:c r="LWE5907" s="248"/>
      <x:c r="LWF5907" s="248"/>
      <x:c r="LWG5907" s="248"/>
      <x:c r="LWH5907" s="248"/>
      <x:c r="LWI5907" s="248"/>
      <x:c r="LWJ5907" s="248"/>
      <x:c r="LWK5907" s="248"/>
      <x:c r="LWL5907" s="248"/>
      <x:c r="LWM5907" s="248"/>
      <x:c r="LWN5907" s="248"/>
      <x:c r="LWO5907" s="248"/>
      <x:c r="LWP5907" s="248"/>
      <x:c r="LWQ5907" s="248"/>
      <x:c r="LWR5907" s="248"/>
      <x:c r="LWS5907" s="248"/>
      <x:c r="LWT5907" s="248"/>
      <x:c r="LWU5907" s="248"/>
      <x:c r="LWV5907" s="248"/>
      <x:c r="LWW5907" s="248"/>
      <x:c r="LWX5907" s="248"/>
      <x:c r="LWY5907" s="248"/>
      <x:c r="LWZ5907" s="248"/>
      <x:c r="LXA5907" s="248"/>
      <x:c r="LXB5907" s="248"/>
      <x:c r="LXC5907" s="248"/>
      <x:c r="LXD5907" s="248"/>
      <x:c r="LXE5907" s="248"/>
      <x:c r="LXF5907" s="248"/>
      <x:c r="LXG5907" s="248"/>
      <x:c r="LXH5907" s="248"/>
      <x:c r="LXI5907" s="248"/>
      <x:c r="LXJ5907" s="248"/>
      <x:c r="LXK5907" s="248"/>
      <x:c r="LXL5907" s="248"/>
      <x:c r="LXM5907" s="248"/>
      <x:c r="LXN5907" s="248"/>
      <x:c r="LXO5907" s="248"/>
      <x:c r="LXP5907" s="248"/>
      <x:c r="LXQ5907" s="248"/>
      <x:c r="LXR5907" s="248"/>
      <x:c r="LXS5907" s="248"/>
      <x:c r="LXT5907" s="248"/>
      <x:c r="LXU5907" s="248"/>
      <x:c r="LXV5907" s="248"/>
      <x:c r="LXW5907" s="248"/>
      <x:c r="LXX5907" s="248"/>
      <x:c r="LXY5907" s="248"/>
      <x:c r="LXZ5907" s="248"/>
      <x:c r="LYA5907" s="248"/>
      <x:c r="LYB5907" s="248"/>
      <x:c r="LYC5907" s="248"/>
      <x:c r="LYD5907" s="248"/>
      <x:c r="LYE5907" s="248"/>
      <x:c r="LYF5907" s="248"/>
      <x:c r="LYG5907" s="248"/>
      <x:c r="LYH5907" s="248"/>
      <x:c r="LYI5907" s="248"/>
      <x:c r="LYJ5907" s="248"/>
      <x:c r="LYK5907" s="248"/>
      <x:c r="LYL5907" s="248"/>
      <x:c r="LYM5907" s="248"/>
      <x:c r="LYN5907" s="248"/>
      <x:c r="LYO5907" s="248"/>
      <x:c r="LYP5907" s="248"/>
      <x:c r="LYQ5907" s="248"/>
      <x:c r="LYR5907" s="248"/>
      <x:c r="LYS5907" s="248"/>
      <x:c r="LYT5907" s="248"/>
      <x:c r="LYU5907" s="248"/>
      <x:c r="LYV5907" s="248"/>
      <x:c r="LYW5907" s="248"/>
      <x:c r="LYX5907" s="248"/>
      <x:c r="LYY5907" s="248"/>
      <x:c r="LYZ5907" s="248"/>
      <x:c r="LZA5907" s="248"/>
      <x:c r="LZB5907" s="248"/>
      <x:c r="LZC5907" s="248"/>
      <x:c r="LZD5907" s="248"/>
      <x:c r="LZE5907" s="248"/>
      <x:c r="LZF5907" s="248"/>
      <x:c r="LZG5907" s="248"/>
      <x:c r="LZH5907" s="248"/>
      <x:c r="LZI5907" s="248"/>
      <x:c r="LZJ5907" s="248"/>
      <x:c r="LZK5907" s="248"/>
      <x:c r="LZL5907" s="248"/>
      <x:c r="LZM5907" s="248"/>
      <x:c r="LZN5907" s="248"/>
      <x:c r="LZO5907" s="248"/>
      <x:c r="LZP5907" s="248"/>
      <x:c r="LZQ5907" s="248"/>
      <x:c r="LZR5907" s="248"/>
      <x:c r="LZS5907" s="248"/>
      <x:c r="LZT5907" s="248"/>
      <x:c r="LZU5907" s="248"/>
      <x:c r="LZV5907" s="248"/>
      <x:c r="LZW5907" s="248"/>
      <x:c r="LZX5907" s="248"/>
      <x:c r="LZY5907" s="248"/>
      <x:c r="LZZ5907" s="248"/>
      <x:c r="MAA5907" s="248"/>
      <x:c r="MAB5907" s="248"/>
      <x:c r="MAC5907" s="248"/>
      <x:c r="MAD5907" s="248"/>
      <x:c r="MAE5907" s="248"/>
      <x:c r="MAF5907" s="248"/>
      <x:c r="MAG5907" s="248"/>
      <x:c r="MAH5907" s="248"/>
      <x:c r="MAI5907" s="248"/>
      <x:c r="MAJ5907" s="248"/>
      <x:c r="MAK5907" s="248"/>
      <x:c r="MAL5907" s="248"/>
      <x:c r="MAM5907" s="248"/>
      <x:c r="MAN5907" s="248"/>
      <x:c r="MAO5907" s="248"/>
      <x:c r="MAP5907" s="248"/>
      <x:c r="MAQ5907" s="248"/>
      <x:c r="MAR5907" s="248"/>
      <x:c r="MAS5907" s="248"/>
      <x:c r="MAT5907" s="248"/>
      <x:c r="MAU5907" s="248"/>
      <x:c r="MAV5907" s="248"/>
      <x:c r="MAW5907" s="248"/>
      <x:c r="MAX5907" s="248"/>
      <x:c r="MAY5907" s="248"/>
      <x:c r="MAZ5907" s="248"/>
      <x:c r="MBA5907" s="248"/>
      <x:c r="MBB5907" s="248"/>
      <x:c r="MBC5907" s="248"/>
      <x:c r="MBD5907" s="248"/>
      <x:c r="MBE5907" s="248"/>
      <x:c r="MBF5907" s="248"/>
      <x:c r="MBG5907" s="248"/>
      <x:c r="MBH5907" s="248"/>
      <x:c r="MBI5907" s="248"/>
      <x:c r="MBJ5907" s="248"/>
      <x:c r="MBK5907" s="248"/>
      <x:c r="MBL5907" s="248"/>
      <x:c r="MBM5907" s="248"/>
      <x:c r="MBN5907" s="248"/>
      <x:c r="MBO5907" s="248"/>
      <x:c r="MBP5907" s="248"/>
      <x:c r="MBQ5907" s="248"/>
      <x:c r="MBR5907" s="248"/>
      <x:c r="MBS5907" s="248"/>
      <x:c r="MBT5907" s="248"/>
      <x:c r="MBU5907" s="248"/>
      <x:c r="MBV5907" s="248"/>
      <x:c r="MBW5907" s="248"/>
      <x:c r="MBX5907" s="248"/>
      <x:c r="MBY5907" s="248"/>
      <x:c r="MBZ5907" s="248"/>
      <x:c r="MCA5907" s="248"/>
      <x:c r="MCB5907" s="248"/>
      <x:c r="MCC5907" s="248"/>
      <x:c r="MCD5907" s="248"/>
      <x:c r="MCE5907" s="248"/>
      <x:c r="MCF5907" s="248"/>
      <x:c r="MCG5907" s="248"/>
      <x:c r="MCH5907" s="248"/>
      <x:c r="MCI5907" s="248"/>
      <x:c r="MCJ5907" s="248"/>
      <x:c r="MCK5907" s="248"/>
      <x:c r="MCL5907" s="248"/>
      <x:c r="MCM5907" s="248"/>
      <x:c r="MCN5907" s="248"/>
      <x:c r="MCO5907" s="248"/>
      <x:c r="MCP5907" s="248"/>
      <x:c r="MCQ5907" s="248"/>
      <x:c r="MCR5907" s="248"/>
      <x:c r="MCS5907" s="248"/>
      <x:c r="MCT5907" s="248"/>
      <x:c r="MCU5907" s="248"/>
      <x:c r="MCV5907" s="248"/>
      <x:c r="MCW5907" s="248"/>
      <x:c r="MCX5907" s="248"/>
      <x:c r="MCY5907" s="248"/>
      <x:c r="MCZ5907" s="248"/>
      <x:c r="MDA5907" s="248"/>
      <x:c r="MDB5907" s="248"/>
      <x:c r="MDC5907" s="248"/>
      <x:c r="MDD5907" s="248"/>
      <x:c r="MDE5907" s="248"/>
      <x:c r="MDF5907" s="248"/>
      <x:c r="MDG5907" s="248"/>
      <x:c r="MDH5907" s="248"/>
      <x:c r="MDI5907" s="248"/>
      <x:c r="MDJ5907" s="248"/>
      <x:c r="MDK5907" s="248"/>
      <x:c r="MDL5907" s="248"/>
      <x:c r="MDM5907" s="248"/>
      <x:c r="MDN5907" s="248"/>
      <x:c r="MDO5907" s="248"/>
      <x:c r="MDP5907" s="248"/>
      <x:c r="MDQ5907" s="248"/>
      <x:c r="MDR5907" s="248"/>
      <x:c r="MDS5907" s="248"/>
      <x:c r="MDT5907" s="248"/>
      <x:c r="MDU5907" s="248"/>
      <x:c r="MDV5907" s="248"/>
      <x:c r="MDW5907" s="248"/>
      <x:c r="MDX5907" s="248"/>
      <x:c r="MDY5907" s="248"/>
      <x:c r="MDZ5907" s="248"/>
      <x:c r="MEA5907" s="248"/>
      <x:c r="MEB5907" s="248"/>
      <x:c r="MEC5907" s="248"/>
      <x:c r="MED5907" s="248"/>
      <x:c r="MEE5907" s="248"/>
      <x:c r="MEF5907" s="248"/>
      <x:c r="MEG5907" s="248"/>
      <x:c r="MEH5907" s="248"/>
      <x:c r="MEI5907" s="248"/>
      <x:c r="MEJ5907" s="248"/>
      <x:c r="MEK5907" s="248"/>
      <x:c r="MEL5907" s="248"/>
      <x:c r="MEM5907" s="248"/>
      <x:c r="MEN5907" s="248"/>
      <x:c r="MEO5907" s="248"/>
      <x:c r="MEP5907" s="248"/>
      <x:c r="MEQ5907" s="248"/>
      <x:c r="MER5907" s="248"/>
      <x:c r="MES5907" s="248"/>
      <x:c r="MET5907" s="248"/>
      <x:c r="MEU5907" s="248"/>
      <x:c r="MEV5907" s="248"/>
      <x:c r="MEW5907" s="248"/>
      <x:c r="MEX5907" s="248"/>
      <x:c r="MEY5907" s="248"/>
      <x:c r="MEZ5907" s="248"/>
      <x:c r="MFA5907" s="248"/>
      <x:c r="MFB5907" s="248"/>
      <x:c r="MFC5907" s="248"/>
      <x:c r="MFD5907" s="248"/>
      <x:c r="MFE5907" s="248"/>
      <x:c r="MFF5907" s="248"/>
      <x:c r="MFG5907" s="248"/>
      <x:c r="MFH5907" s="248"/>
      <x:c r="MFI5907" s="248"/>
      <x:c r="MFJ5907" s="248"/>
      <x:c r="MFK5907" s="248"/>
      <x:c r="MFL5907" s="248"/>
      <x:c r="MFM5907" s="248"/>
      <x:c r="MFN5907" s="248"/>
      <x:c r="MFO5907" s="248"/>
      <x:c r="MFP5907" s="248"/>
      <x:c r="MFQ5907" s="248"/>
      <x:c r="MFR5907" s="248"/>
      <x:c r="MFS5907" s="248"/>
      <x:c r="MFT5907" s="248"/>
      <x:c r="MFU5907" s="248"/>
      <x:c r="MFV5907" s="248"/>
      <x:c r="MFW5907" s="248"/>
      <x:c r="MFX5907" s="248"/>
      <x:c r="MFY5907" s="248"/>
      <x:c r="MFZ5907" s="248"/>
      <x:c r="MGA5907" s="248"/>
      <x:c r="MGB5907" s="248"/>
      <x:c r="MGC5907" s="248"/>
      <x:c r="MGD5907" s="248"/>
      <x:c r="MGE5907" s="248"/>
      <x:c r="MGF5907" s="248"/>
      <x:c r="MGG5907" s="248"/>
      <x:c r="MGH5907" s="248"/>
      <x:c r="MGI5907" s="248"/>
      <x:c r="MGJ5907" s="248"/>
      <x:c r="MGK5907" s="248"/>
      <x:c r="MGL5907" s="248"/>
      <x:c r="MGM5907" s="248"/>
      <x:c r="MGN5907" s="248"/>
      <x:c r="MGO5907" s="248"/>
      <x:c r="MGP5907" s="248"/>
      <x:c r="MGQ5907" s="248"/>
      <x:c r="MGR5907" s="248"/>
      <x:c r="MGS5907" s="248"/>
      <x:c r="MGT5907" s="248"/>
      <x:c r="MGU5907" s="248"/>
      <x:c r="MGV5907" s="248"/>
      <x:c r="MGW5907" s="248"/>
      <x:c r="MGX5907" s="248"/>
      <x:c r="MGY5907" s="248"/>
      <x:c r="MGZ5907" s="248"/>
      <x:c r="MHA5907" s="248"/>
      <x:c r="MHB5907" s="248"/>
      <x:c r="MHC5907" s="248"/>
      <x:c r="MHD5907" s="248"/>
      <x:c r="MHE5907" s="248"/>
      <x:c r="MHF5907" s="248"/>
      <x:c r="MHG5907" s="248"/>
      <x:c r="MHH5907" s="248"/>
      <x:c r="MHI5907" s="248"/>
      <x:c r="MHJ5907" s="248"/>
      <x:c r="MHK5907" s="248"/>
      <x:c r="MHL5907" s="248"/>
      <x:c r="MHM5907" s="248"/>
      <x:c r="MHN5907" s="248"/>
      <x:c r="MHO5907" s="248"/>
      <x:c r="MHP5907" s="248"/>
      <x:c r="MHQ5907" s="248"/>
      <x:c r="MHR5907" s="248"/>
      <x:c r="MHS5907" s="248"/>
      <x:c r="MHT5907" s="248"/>
      <x:c r="MHU5907" s="248"/>
      <x:c r="MHV5907" s="248"/>
      <x:c r="MHW5907" s="248"/>
      <x:c r="MHX5907" s="248"/>
      <x:c r="MHY5907" s="248"/>
      <x:c r="MHZ5907" s="248"/>
      <x:c r="MIA5907" s="248"/>
      <x:c r="MIB5907" s="248"/>
      <x:c r="MIC5907" s="248"/>
      <x:c r="MID5907" s="248"/>
      <x:c r="MIE5907" s="248"/>
      <x:c r="MIF5907" s="248"/>
      <x:c r="MIG5907" s="248"/>
      <x:c r="MIH5907" s="248"/>
      <x:c r="MII5907" s="248"/>
      <x:c r="MIJ5907" s="248"/>
      <x:c r="MIK5907" s="248"/>
      <x:c r="MIL5907" s="248"/>
      <x:c r="MIM5907" s="248"/>
      <x:c r="MIN5907" s="248"/>
      <x:c r="MIO5907" s="248"/>
      <x:c r="MIP5907" s="248"/>
      <x:c r="MIQ5907" s="248"/>
      <x:c r="MIR5907" s="248"/>
      <x:c r="MIS5907" s="248"/>
      <x:c r="MIT5907" s="248"/>
      <x:c r="MIU5907" s="248"/>
      <x:c r="MIV5907" s="248"/>
      <x:c r="MIW5907" s="248"/>
      <x:c r="MIX5907" s="248"/>
      <x:c r="MIY5907" s="248"/>
      <x:c r="MIZ5907" s="248"/>
      <x:c r="MJA5907" s="248"/>
      <x:c r="MJB5907" s="248"/>
      <x:c r="MJC5907" s="248"/>
      <x:c r="MJD5907" s="248"/>
      <x:c r="MJE5907" s="248"/>
      <x:c r="MJF5907" s="248"/>
      <x:c r="MJG5907" s="248"/>
      <x:c r="MJH5907" s="248"/>
      <x:c r="MJI5907" s="248"/>
      <x:c r="MJJ5907" s="248"/>
      <x:c r="MJK5907" s="248"/>
      <x:c r="MJL5907" s="248"/>
      <x:c r="MJM5907" s="248"/>
      <x:c r="MJN5907" s="248"/>
      <x:c r="MJO5907" s="248"/>
      <x:c r="MJP5907" s="248"/>
      <x:c r="MJQ5907" s="248"/>
      <x:c r="MJR5907" s="248"/>
      <x:c r="MJS5907" s="248"/>
      <x:c r="MJT5907" s="248"/>
      <x:c r="MJU5907" s="248"/>
      <x:c r="MJV5907" s="248"/>
      <x:c r="MJW5907" s="248"/>
      <x:c r="MJX5907" s="248"/>
      <x:c r="MJY5907" s="248"/>
      <x:c r="MJZ5907" s="248"/>
      <x:c r="MKA5907" s="248"/>
      <x:c r="MKB5907" s="248"/>
      <x:c r="MKC5907" s="248"/>
      <x:c r="MKD5907" s="248"/>
      <x:c r="MKE5907" s="248"/>
      <x:c r="MKF5907" s="248"/>
      <x:c r="MKG5907" s="248"/>
      <x:c r="MKH5907" s="248"/>
      <x:c r="MKI5907" s="248"/>
      <x:c r="MKJ5907" s="248"/>
      <x:c r="MKK5907" s="248"/>
      <x:c r="MKL5907" s="248"/>
      <x:c r="MKM5907" s="248"/>
      <x:c r="MKN5907" s="248"/>
      <x:c r="MKO5907" s="248"/>
      <x:c r="MKP5907" s="248"/>
      <x:c r="MKQ5907" s="248"/>
      <x:c r="MKR5907" s="248"/>
      <x:c r="MKS5907" s="248"/>
      <x:c r="MKT5907" s="248"/>
      <x:c r="MKU5907" s="248"/>
      <x:c r="MKV5907" s="248"/>
      <x:c r="MKW5907" s="248"/>
      <x:c r="MKX5907" s="248"/>
      <x:c r="MKY5907" s="248"/>
      <x:c r="MKZ5907" s="248"/>
      <x:c r="MLA5907" s="248"/>
      <x:c r="MLB5907" s="248"/>
      <x:c r="MLC5907" s="248"/>
      <x:c r="MLD5907" s="248"/>
      <x:c r="MLE5907" s="248"/>
      <x:c r="MLF5907" s="248"/>
      <x:c r="MLG5907" s="248"/>
      <x:c r="MLH5907" s="248"/>
      <x:c r="MLI5907" s="248"/>
      <x:c r="MLJ5907" s="248"/>
      <x:c r="MLK5907" s="248"/>
      <x:c r="MLL5907" s="248"/>
      <x:c r="MLM5907" s="248"/>
      <x:c r="MLN5907" s="248"/>
      <x:c r="MLO5907" s="248"/>
      <x:c r="MLP5907" s="248"/>
      <x:c r="MLQ5907" s="248"/>
      <x:c r="MLR5907" s="248"/>
      <x:c r="MLS5907" s="248"/>
      <x:c r="MLT5907" s="248"/>
      <x:c r="MLU5907" s="248"/>
      <x:c r="MLV5907" s="248"/>
      <x:c r="MLW5907" s="248"/>
      <x:c r="MLX5907" s="248"/>
      <x:c r="MLY5907" s="248"/>
      <x:c r="MLZ5907" s="248"/>
      <x:c r="MMA5907" s="248"/>
      <x:c r="MMB5907" s="248"/>
      <x:c r="MMC5907" s="248"/>
      <x:c r="MMD5907" s="248"/>
      <x:c r="MME5907" s="248"/>
      <x:c r="MMF5907" s="248"/>
      <x:c r="MMG5907" s="248"/>
      <x:c r="MMH5907" s="248"/>
      <x:c r="MMI5907" s="248"/>
      <x:c r="MMJ5907" s="248"/>
      <x:c r="MMK5907" s="248"/>
      <x:c r="MML5907" s="248"/>
      <x:c r="MMM5907" s="248"/>
      <x:c r="MMN5907" s="248"/>
      <x:c r="MMO5907" s="248"/>
      <x:c r="MMP5907" s="248"/>
      <x:c r="MMQ5907" s="248"/>
      <x:c r="MMR5907" s="248"/>
      <x:c r="MMS5907" s="248"/>
      <x:c r="MMT5907" s="248"/>
      <x:c r="MMU5907" s="248"/>
      <x:c r="MMV5907" s="248"/>
      <x:c r="MMW5907" s="248"/>
      <x:c r="MMX5907" s="248"/>
      <x:c r="MMY5907" s="248"/>
      <x:c r="MMZ5907" s="248"/>
      <x:c r="MNA5907" s="248"/>
      <x:c r="MNB5907" s="248"/>
      <x:c r="MNC5907" s="248"/>
      <x:c r="MND5907" s="248"/>
      <x:c r="MNE5907" s="248"/>
      <x:c r="MNF5907" s="248"/>
      <x:c r="MNG5907" s="248"/>
      <x:c r="MNH5907" s="248"/>
      <x:c r="MNI5907" s="248"/>
      <x:c r="MNJ5907" s="248"/>
      <x:c r="MNK5907" s="248"/>
      <x:c r="MNL5907" s="248"/>
      <x:c r="MNM5907" s="248"/>
      <x:c r="MNN5907" s="248"/>
      <x:c r="MNO5907" s="248"/>
      <x:c r="MNP5907" s="248"/>
      <x:c r="MNQ5907" s="248"/>
      <x:c r="MNR5907" s="248"/>
      <x:c r="MNS5907" s="248"/>
      <x:c r="MNT5907" s="248"/>
      <x:c r="MNU5907" s="248"/>
      <x:c r="MNV5907" s="248"/>
      <x:c r="MNW5907" s="248"/>
      <x:c r="MNX5907" s="248"/>
      <x:c r="MNY5907" s="248"/>
      <x:c r="MNZ5907" s="248"/>
      <x:c r="MOA5907" s="248"/>
      <x:c r="MOB5907" s="248"/>
      <x:c r="MOC5907" s="248"/>
      <x:c r="MOD5907" s="248"/>
      <x:c r="MOE5907" s="248"/>
      <x:c r="MOF5907" s="248"/>
      <x:c r="MOG5907" s="248"/>
      <x:c r="MOH5907" s="248"/>
      <x:c r="MOI5907" s="248"/>
      <x:c r="MOJ5907" s="248"/>
      <x:c r="MOK5907" s="248"/>
      <x:c r="MOL5907" s="248"/>
      <x:c r="MOM5907" s="248"/>
      <x:c r="MON5907" s="248"/>
      <x:c r="MOO5907" s="248"/>
      <x:c r="MOP5907" s="248"/>
      <x:c r="MOQ5907" s="248"/>
      <x:c r="MOR5907" s="248"/>
      <x:c r="MOS5907" s="248"/>
      <x:c r="MOT5907" s="248"/>
      <x:c r="MOU5907" s="248"/>
      <x:c r="MOV5907" s="248"/>
      <x:c r="MOW5907" s="248"/>
      <x:c r="MOX5907" s="248"/>
      <x:c r="MOY5907" s="248"/>
      <x:c r="MOZ5907" s="248"/>
      <x:c r="MPA5907" s="248"/>
      <x:c r="MPB5907" s="248"/>
      <x:c r="MPC5907" s="248"/>
      <x:c r="MPD5907" s="248"/>
      <x:c r="MPE5907" s="248"/>
      <x:c r="MPF5907" s="248"/>
      <x:c r="MPG5907" s="248"/>
      <x:c r="MPH5907" s="248"/>
      <x:c r="MPI5907" s="248"/>
      <x:c r="MPJ5907" s="248"/>
      <x:c r="MPK5907" s="248"/>
      <x:c r="MPL5907" s="248"/>
      <x:c r="MPM5907" s="248"/>
      <x:c r="MPN5907" s="248"/>
      <x:c r="MPO5907" s="248"/>
      <x:c r="MPP5907" s="248"/>
      <x:c r="MPQ5907" s="248"/>
      <x:c r="MPR5907" s="248"/>
      <x:c r="MPS5907" s="248"/>
      <x:c r="MPT5907" s="248"/>
      <x:c r="MPU5907" s="248"/>
      <x:c r="MPV5907" s="248"/>
      <x:c r="MPW5907" s="248"/>
      <x:c r="MPX5907" s="248"/>
      <x:c r="MPY5907" s="248"/>
      <x:c r="MPZ5907" s="248"/>
      <x:c r="MQA5907" s="248"/>
      <x:c r="MQB5907" s="248"/>
      <x:c r="MQC5907" s="248"/>
      <x:c r="MQD5907" s="248"/>
      <x:c r="MQE5907" s="248"/>
      <x:c r="MQF5907" s="248"/>
      <x:c r="MQG5907" s="248"/>
      <x:c r="MQH5907" s="248"/>
      <x:c r="MQI5907" s="248"/>
      <x:c r="MQJ5907" s="248"/>
      <x:c r="MQK5907" s="248"/>
      <x:c r="MQL5907" s="248"/>
      <x:c r="MQM5907" s="248"/>
      <x:c r="MQN5907" s="248"/>
      <x:c r="MQO5907" s="248"/>
      <x:c r="MQP5907" s="248"/>
      <x:c r="MQQ5907" s="248"/>
      <x:c r="MQR5907" s="248"/>
      <x:c r="MQS5907" s="248"/>
      <x:c r="MQT5907" s="248"/>
      <x:c r="MQU5907" s="248"/>
      <x:c r="MQV5907" s="248"/>
      <x:c r="MQW5907" s="248"/>
      <x:c r="MQX5907" s="248"/>
      <x:c r="MQY5907" s="248"/>
      <x:c r="MQZ5907" s="248"/>
      <x:c r="MRA5907" s="248"/>
      <x:c r="MRB5907" s="248"/>
      <x:c r="MRC5907" s="248"/>
      <x:c r="MRD5907" s="248"/>
      <x:c r="MRE5907" s="248"/>
      <x:c r="MRF5907" s="248"/>
      <x:c r="MRG5907" s="248"/>
      <x:c r="MRH5907" s="248"/>
      <x:c r="MRI5907" s="248"/>
      <x:c r="MRJ5907" s="248"/>
      <x:c r="MRK5907" s="248"/>
      <x:c r="MRL5907" s="248"/>
      <x:c r="MRM5907" s="248"/>
      <x:c r="MRN5907" s="248"/>
      <x:c r="MRO5907" s="248"/>
      <x:c r="MRP5907" s="248"/>
      <x:c r="MRQ5907" s="248"/>
      <x:c r="MRR5907" s="248"/>
      <x:c r="MRS5907" s="248"/>
      <x:c r="MRT5907" s="248"/>
      <x:c r="MRU5907" s="248"/>
      <x:c r="MRV5907" s="248"/>
      <x:c r="MRW5907" s="248"/>
      <x:c r="MRX5907" s="248"/>
      <x:c r="MRY5907" s="248"/>
      <x:c r="MRZ5907" s="248"/>
      <x:c r="MSA5907" s="248"/>
      <x:c r="MSB5907" s="248"/>
      <x:c r="MSC5907" s="248"/>
      <x:c r="MSD5907" s="248"/>
      <x:c r="MSE5907" s="248"/>
      <x:c r="MSF5907" s="248"/>
      <x:c r="MSG5907" s="248"/>
      <x:c r="MSH5907" s="248"/>
      <x:c r="MSI5907" s="248"/>
      <x:c r="MSJ5907" s="248"/>
      <x:c r="MSK5907" s="248"/>
      <x:c r="MSL5907" s="248"/>
      <x:c r="MSM5907" s="248"/>
      <x:c r="MSN5907" s="248"/>
      <x:c r="MSO5907" s="248"/>
      <x:c r="MSP5907" s="248"/>
      <x:c r="MSQ5907" s="248"/>
      <x:c r="MSR5907" s="248"/>
      <x:c r="MSS5907" s="248"/>
      <x:c r="MST5907" s="248"/>
      <x:c r="MSU5907" s="248"/>
      <x:c r="MSV5907" s="248"/>
      <x:c r="MSW5907" s="248"/>
      <x:c r="MSX5907" s="248"/>
      <x:c r="MSY5907" s="248"/>
      <x:c r="MSZ5907" s="248"/>
      <x:c r="MTA5907" s="248"/>
      <x:c r="MTB5907" s="248"/>
      <x:c r="MTC5907" s="248"/>
      <x:c r="MTD5907" s="248"/>
      <x:c r="MTE5907" s="248"/>
      <x:c r="MTF5907" s="248"/>
      <x:c r="MTG5907" s="248"/>
      <x:c r="MTH5907" s="248"/>
      <x:c r="MTI5907" s="248"/>
      <x:c r="MTJ5907" s="248"/>
      <x:c r="MTK5907" s="248"/>
      <x:c r="MTL5907" s="248"/>
      <x:c r="MTM5907" s="248"/>
      <x:c r="MTN5907" s="248"/>
      <x:c r="MTO5907" s="248"/>
      <x:c r="MTP5907" s="248"/>
      <x:c r="MTQ5907" s="248"/>
      <x:c r="MTR5907" s="248"/>
      <x:c r="MTS5907" s="248"/>
      <x:c r="MTT5907" s="248"/>
      <x:c r="MTU5907" s="248"/>
      <x:c r="MTV5907" s="248"/>
      <x:c r="MTW5907" s="248"/>
      <x:c r="MTX5907" s="248"/>
      <x:c r="MTY5907" s="248"/>
      <x:c r="MTZ5907" s="248"/>
      <x:c r="MUA5907" s="248"/>
      <x:c r="MUB5907" s="248"/>
      <x:c r="MUC5907" s="248"/>
      <x:c r="MUD5907" s="248"/>
      <x:c r="MUE5907" s="248"/>
      <x:c r="MUF5907" s="248"/>
      <x:c r="MUG5907" s="248"/>
      <x:c r="MUH5907" s="248"/>
      <x:c r="MUI5907" s="248"/>
      <x:c r="MUJ5907" s="248"/>
      <x:c r="MUK5907" s="248"/>
      <x:c r="MUL5907" s="248"/>
      <x:c r="MUM5907" s="248"/>
      <x:c r="MUN5907" s="248"/>
      <x:c r="MUO5907" s="248"/>
      <x:c r="MUP5907" s="248"/>
      <x:c r="MUQ5907" s="248"/>
      <x:c r="MUR5907" s="248"/>
      <x:c r="MUS5907" s="248"/>
      <x:c r="MUT5907" s="248"/>
      <x:c r="MUU5907" s="248"/>
      <x:c r="MUV5907" s="248"/>
      <x:c r="MUW5907" s="248"/>
      <x:c r="MUX5907" s="248"/>
      <x:c r="MUY5907" s="248"/>
      <x:c r="MUZ5907" s="248"/>
      <x:c r="MVA5907" s="248"/>
      <x:c r="MVB5907" s="248"/>
      <x:c r="MVC5907" s="248"/>
      <x:c r="MVD5907" s="248"/>
      <x:c r="MVE5907" s="248"/>
      <x:c r="MVF5907" s="248"/>
      <x:c r="MVG5907" s="248"/>
      <x:c r="MVH5907" s="248"/>
      <x:c r="MVI5907" s="248"/>
      <x:c r="MVJ5907" s="248"/>
      <x:c r="MVK5907" s="248"/>
      <x:c r="MVL5907" s="248"/>
      <x:c r="MVM5907" s="248"/>
      <x:c r="MVN5907" s="248"/>
      <x:c r="MVO5907" s="248"/>
      <x:c r="MVP5907" s="248"/>
      <x:c r="MVQ5907" s="248"/>
      <x:c r="MVR5907" s="248"/>
      <x:c r="MVS5907" s="248"/>
      <x:c r="MVT5907" s="248"/>
      <x:c r="MVU5907" s="248"/>
      <x:c r="MVV5907" s="248"/>
      <x:c r="MVW5907" s="248"/>
      <x:c r="MVX5907" s="248"/>
      <x:c r="MVY5907" s="248"/>
      <x:c r="MVZ5907" s="248"/>
      <x:c r="MWA5907" s="248"/>
      <x:c r="MWB5907" s="248"/>
      <x:c r="MWC5907" s="248"/>
      <x:c r="MWD5907" s="248"/>
      <x:c r="MWE5907" s="248"/>
      <x:c r="MWF5907" s="248"/>
      <x:c r="MWG5907" s="248"/>
      <x:c r="MWH5907" s="248"/>
      <x:c r="MWI5907" s="248"/>
      <x:c r="MWJ5907" s="248"/>
      <x:c r="MWK5907" s="248"/>
      <x:c r="MWL5907" s="248"/>
      <x:c r="MWM5907" s="248"/>
      <x:c r="MWN5907" s="248"/>
      <x:c r="MWO5907" s="248"/>
      <x:c r="MWP5907" s="248"/>
      <x:c r="MWQ5907" s="248"/>
      <x:c r="MWR5907" s="248"/>
      <x:c r="MWS5907" s="248"/>
      <x:c r="MWT5907" s="248"/>
      <x:c r="MWU5907" s="248"/>
      <x:c r="MWV5907" s="248"/>
      <x:c r="MWW5907" s="248"/>
      <x:c r="MWX5907" s="248"/>
      <x:c r="MWY5907" s="248"/>
      <x:c r="MWZ5907" s="248"/>
      <x:c r="MXA5907" s="248"/>
      <x:c r="MXB5907" s="248"/>
      <x:c r="MXC5907" s="248"/>
      <x:c r="MXD5907" s="248"/>
      <x:c r="MXE5907" s="248"/>
      <x:c r="MXF5907" s="248"/>
      <x:c r="MXG5907" s="248"/>
      <x:c r="MXH5907" s="248"/>
      <x:c r="MXI5907" s="248"/>
      <x:c r="MXJ5907" s="248"/>
      <x:c r="MXK5907" s="248"/>
      <x:c r="MXL5907" s="248"/>
      <x:c r="MXM5907" s="248"/>
      <x:c r="MXN5907" s="248"/>
      <x:c r="MXO5907" s="248"/>
      <x:c r="MXP5907" s="248"/>
      <x:c r="MXQ5907" s="248"/>
      <x:c r="MXR5907" s="248"/>
      <x:c r="MXS5907" s="248"/>
      <x:c r="MXT5907" s="248"/>
      <x:c r="MXU5907" s="248"/>
      <x:c r="MXV5907" s="248"/>
      <x:c r="MXW5907" s="248"/>
      <x:c r="MXX5907" s="248"/>
      <x:c r="MXY5907" s="248"/>
      <x:c r="MXZ5907" s="248"/>
      <x:c r="MYA5907" s="248"/>
      <x:c r="MYB5907" s="248"/>
      <x:c r="MYC5907" s="248"/>
      <x:c r="MYD5907" s="248"/>
      <x:c r="MYE5907" s="248"/>
      <x:c r="MYF5907" s="248"/>
      <x:c r="MYG5907" s="248"/>
      <x:c r="MYH5907" s="248"/>
      <x:c r="MYI5907" s="248"/>
      <x:c r="MYJ5907" s="248"/>
      <x:c r="MYK5907" s="248"/>
      <x:c r="MYL5907" s="248"/>
      <x:c r="MYM5907" s="248"/>
      <x:c r="MYN5907" s="248"/>
      <x:c r="MYO5907" s="248"/>
      <x:c r="MYP5907" s="248"/>
      <x:c r="MYQ5907" s="248"/>
      <x:c r="MYR5907" s="248"/>
      <x:c r="MYS5907" s="248"/>
      <x:c r="MYT5907" s="248"/>
      <x:c r="MYU5907" s="248"/>
      <x:c r="MYV5907" s="248"/>
      <x:c r="MYW5907" s="248"/>
      <x:c r="MYX5907" s="248"/>
      <x:c r="MYY5907" s="248"/>
      <x:c r="MYZ5907" s="248"/>
      <x:c r="MZA5907" s="248"/>
      <x:c r="MZB5907" s="248"/>
      <x:c r="MZC5907" s="248"/>
      <x:c r="MZD5907" s="248"/>
      <x:c r="MZE5907" s="248"/>
      <x:c r="MZF5907" s="248"/>
      <x:c r="MZG5907" s="248"/>
      <x:c r="MZH5907" s="248"/>
      <x:c r="MZI5907" s="248"/>
      <x:c r="MZJ5907" s="248"/>
      <x:c r="MZK5907" s="248"/>
      <x:c r="MZL5907" s="248"/>
      <x:c r="MZM5907" s="248"/>
      <x:c r="MZN5907" s="248"/>
      <x:c r="MZO5907" s="248"/>
      <x:c r="MZP5907" s="248"/>
      <x:c r="MZQ5907" s="248"/>
      <x:c r="MZR5907" s="248"/>
      <x:c r="MZS5907" s="248"/>
      <x:c r="MZT5907" s="248"/>
      <x:c r="MZU5907" s="248"/>
      <x:c r="MZV5907" s="248"/>
      <x:c r="MZW5907" s="248"/>
      <x:c r="MZX5907" s="248"/>
      <x:c r="MZY5907" s="248"/>
      <x:c r="MZZ5907" s="248"/>
      <x:c r="NAA5907" s="248"/>
      <x:c r="NAB5907" s="248"/>
      <x:c r="NAC5907" s="248"/>
      <x:c r="NAD5907" s="248"/>
      <x:c r="NAE5907" s="248"/>
      <x:c r="NAF5907" s="248"/>
      <x:c r="NAG5907" s="248"/>
      <x:c r="NAH5907" s="248"/>
      <x:c r="NAI5907" s="248"/>
      <x:c r="NAJ5907" s="248"/>
      <x:c r="NAK5907" s="248"/>
      <x:c r="NAL5907" s="248"/>
      <x:c r="NAM5907" s="248"/>
      <x:c r="NAN5907" s="248"/>
      <x:c r="NAO5907" s="248"/>
      <x:c r="NAP5907" s="248"/>
      <x:c r="NAQ5907" s="248"/>
      <x:c r="NAR5907" s="248"/>
      <x:c r="NAS5907" s="248"/>
      <x:c r="NAT5907" s="248"/>
      <x:c r="NAU5907" s="248"/>
      <x:c r="NAV5907" s="248"/>
      <x:c r="NAW5907" s="248"/>
      <x:c r="NAX5907" s="248"/>
      <x:c r="NAY5907" s="248"/>
      <x:c r="NAZ5907" s="248"/>
      <x:c r="NBA5907" s="248"/>
      <x:c r="NBB5907" s="248"/>
      <x:c r="NBC5907" s="248"/>
      <x:c r="NBD5907" s="248"/>
      <x:c r="NBE5907" s="248"/>
      <x:c r="NBF5907" s="248"/>
      <x:c r="NBG5907" s="248"/>
      <x:c r="NBH5907" s="248"/>
      <x:c r="NBI5907" s="248"/>
      <x:c r="NBJ5907" s="248"/>
      <x:c r="NBK5907" s="248"/>
      <x:c r="NBL5907" s="248"/>
      <x:c r="NBM5907" s="248"/>
      <x:c r="NBN5907" s="248"/>
      <x:c r="NBO5907" s="248"/>
      <x:c r="NBP5907" s="248"/>
      <x:c r="NBQ5907" s="248"/>
      <x:c r="NBR5907" s="248"/>
      <x:c r="NBS5907" s="248"/>
      <x:c r="NBT5907" s="248"/>
      <x:c r="NBU5907" s="248"/>
      <x:c r="NBV5907" s="248"/>
      <x:c r="NBW5907" s="248"/>
      <x:c r="NBX5907" s="248"/>
      <x:c r="NBY5907" s="248"/>
      <x:c r="NBZ5907" s="248"/>
      <x:c r="NCA5907" s="248"/>
      <x:c r="NCB5907" s="248"/>
      <x:c r="NCC5907" s="248"/>
      <x:c r="NCD5907" s="248"/>
      <x:c r="NCE5907" s="248"/>
      <x:c r="NCF5907" s="248"/>
      <x:c r="NCG5907" s="248"/>
      <x:c r="NCH5907" s="248"/>
      <x:c r="NCI5907" s="248"/>
      <x:c r="NCJ5907" s="248"/>
      <x:c r="NCK5907" s="248"/>
      <x:c r="NCL5907" s="248"/>
      <x:c r="NCM5907" s="248"/>
      <x:c r="NCN5907" s="248"/>
      <x:c r="NCO5907" s="248"/>
      <x:c r="NCP5907" s="248"/>
      <x:c r="NCQ5907" s="248"/>
      <x:c r="NCR5907" s="248"/>
      <x:c r="NCS5907" s="248"/>
      <x:c r="NCT5907" s="248"/>
      <x:c r="NCU5907" s="248"/>
      <x:c r="NCV5907" s="248"/>
      <x:c r="NCW5907" s="248"/>
      <x:c r="NCX5907" s="248"/>
      <x:c r="NCY5907" s="248"/>
      <x:c r="NCZ5907" s="248"/>
      <x:c r="NDA5907" s="248"/>
      <x:c r="NDB5907" s="248"/>
      <x:c r="NDC5907" s="248"/>
      <x:c r="NDD5907" s="248"/>
      <x:c r="NDE5907" s="248"/>
      <x:c r="NDF5907" s="248"/>
      <x:c r="NDG5907" s="248"/>
      <x:c r="NDH5907" s="248"/>
      <x:c r="NDI5907" s="248"/>
      <x:c r="NDJ5907" s="248"/>
      <x:c r="NDK5907" s="248"/>
      <x:c r="NDL5907" s="248"/>
      <x:c r="NDM5907" s="248"/>
      <x:c r="NDN5907" s="248"/>
      <x:c r="NDO5907" s="248"/>
      <x:c r="NDP5907" s="248"/>
      <x:c r="NDQ5907" s="248"/>
      <x:c r="NDR5907" s="248"/>
      <x:c r="NDS5907" s="248"/>
      <x:c r="NDT5907" s="248"/>
      <x:c r="NDU5907" s="248"/>
      <x:c r="NDV5907" s="248"/>
      <x:c r="NDW5907" s="248"/>
      <x:c r="NDX5907" s="248"/>
      <x:c r="NDY5907" s="248"/>
      <x:c r="NDZ5907" s="248"/>
      <x:c r="NEA5907" s="248"/>
      <x:c r="NEB5907" s="248"/>
      <x:c r="NEC5907" s="248"/>
      <x:c r="NED5907" s="248"/>
      <x:c r="NEE5907" s="248"/>
      <x:c r="NEF5907" s="248"/>
      <x:c r="NEG5907" s="248"/>
      <x:c r="NEH5907" s="248"/>
      <x:c r="NEI5907" s="248"/>
      <x:c r="NEJ5907" s="248"/>
      <x:c r="NEK5907" s="248"/>
      <x:c r="NEL5907" s="248"/>
      <x:c r="NEM5907" s="248"/>
      <x:c r="NEN5907" s="248"/>
      <x:c r="NEO5907" s="248"/>
      <x:c r="NEP5907" s="248"/>
      <x:c r="NEQ5907" s="248"/>
      <x:c r="NER5907" s="248"/>
      <x:c r="NES5907" s="248"/>
      <x:c r="NET5907" s="248"/>
      <x:c r="NEU5907" s="248"/>
      <x:c r="NEV5907" s="248"/>
      <x:c r="NEW5907" s="248"/>
      <x:c r="NEX5907" s="248"/>
      <x:c r="NEY5907" s="248"/>
      <x:c r="NEZ5907" s="248"/>
      <x:c r="NFA5907" s="248"/>
      <x:c r="NFB5907" s="248"/>
      <x:c r="NFC5907" s="248"/>
      <x:c r="NFD5907" s="248"/>
      <x:c r="NFE5907" s="248"/>
      <x:c r="NFF5907" s="248"/>
      <x:c r="NFG5907" s="248"/>
      <x:c r="NFH5907" s="248"/>
      <x:c r="NFI5907" s="248"/>
      <x:c r="NFJ5907" s="248"/>
      <x:c r="NFK5907" s="248"/>
      <x:c r="NFL5907" s="248"/>
      <x:c r="NFM5907" s="248"/>
      <x:c r="NFN5907" s="248"/>
      <x:c r="NFO5907" s="248"/>
      <x:c r="NFP5907" s="248"/>
      <x:c r="NFQ5907" s="248"/>
      <x:c r="NFR5907" s="248"/>
      <x:c r="NFS5907" s="248"/>
      <x:c r="NFT5907" s="248"/>
      <x:c r="NFU5907" s="248"/>
      <x:c r="NFV5907" s="248"/>
      <x:c r="NFW5907" s="248"/>
      <x:c r="NFX5907" s="248"/>
      <x:c r="NFY5907" s="248"/>
      <x:c r="NFZ5907" s="248"/>
      <x:c r="NGA5907" s="248"/>
      <x:c r="NGB5907" s="248"/>
      <x:c r="NGC5907" s="248"/>
      <x:c r="NGD5907" s="248"/>
      <x:c r="NGE5907" s="248"/>
      <x:c r="NGF5907" s="248"/>
      <x:c r="NGG5907" s="248"/>
      <x:c r="NGH5907" s="248"/>
      <x:c r="NGI5907" s="248"/>
      <x:c r="NGJ5907" s="248"/>
      <x:c r="NGK5907" s="248"/>
      <x:c r="NGL5907" s="248"/>
      <x:c r="NGM5907" s="248"/>
      <x:c r="NGN5907" s="248"/>
      <x:c r="NGO5907" s="248"/>
      <x:c r="NGP5907" s="248"/>
      <x:c r="NGQ5907" s="248"/>
      <x:c r="NGR5907" s="248"/>
      <x:c r="NGS5907" s="248"/>
      <x:c r="NGT5907" s="248"/>
      <x:c r="NGU5907" s="248"/>
      <x:c r="NGV5907" s="248"/>
      <x:c r="NGW5907" s="248"/>
      <x:c r="NGX5907" s="248"/>
      <x:c r="NGY5907" s="248"/>
      <x:c r="NGZ5907" s="248"/>
      <x:c r="NHA5907" s="248"/>
      <x:c r="NHB5907" s="248"/>
      <x:c r="NHC5907" s="248"/>
      <x:c r="NHD5907" s="248"/>
      <x:c r="NHE5907" s="248"/>
      <x:c r="NHF5907" s="248"/>
      <x:c r="NHG5907" s="248"/>
      <x:c r="NHH5907" s="248"/>
      <x:c r="NHI5907" s="248"/>
      <x:c r="NHJ5907" s="248"/>
      <x:c r="NHK5907" s="248"/>
      <x:c r="NHL5907" s="248"/>
      <x:c r="NHM5907" s="248"/>
      <x:c r="NHN5907" s="248"/>
      <x:c r="NHO5907" s="248"/>
      <x:c r="NHP5907" s="248"/>
      <x:c r="NHQ5907" s="248"/>
      <x:c r="NHR5907" s="248"/>
      <x:c r="NHS5907" s="248"/>
      <x:c r="NHT5907" s="248"/>
      <x:c r="NHU5907" s="248"/>
      <x:c r="NHV5907" s="248"/>
      <x:c r="NHW5907" s="248"/>
      <x:c r="NHX5907" s="248"/>
      <x:c r="NHY5907" s="248"/>
      <x:c r="NHZ5907" s="248"/>
      <x:c r="NIA5907" s="248"/>
      <x:c r="NIB5907" s="248"/>
      <x:c r="NIC5907" s="248"/>
      <x:c r="NID5907" s="248"/>
      <x:c r="NIE5907" s="248"/>
      <x:c r="NIF5907" s="248"/>
      <x:c r="NIG5907" s="248"/>
      <x:c r="NIH5907" s="248"/>
      <x:c r="NII5907" s="248"/>
      <x:c r="NIJ5907" s="248"/>
      <x:c r="NIK5907" s="248"/>
      <x:c r="NIL5907" s="248"/>
      <x:c r="NIM5907" s="248"/>
      <x:c r="NIN5907" s="248"/>
      <x:c r="NIO5907" s="248"/>
      <x:c r="NIP5907" s="248"/>
      <x:c r="NIQ5907" s="248"/>
      <x:c r="NIR5907" s="248"/>
      <x:c r="NIS5907" s="248"/>
      <x:c r="NIT5907" s="248"/>
      <x:c r="NIU5907" s="248"/>
      <x:c r="NIV5907" s="248"/>
      <x:c r="NIW5907" s="248"/>
      <x:c r="NIX5907" s="248"/>
      <x:c r="NIY5907" s="248"/>
      <x:c r="NIZ5907" s="248"/>
      <x:c r="NJA5907" s="248"/>
      <x:c r="NJB5907" s="248"/>
      <x:c r="NJC5907" s="248"/>
      <x:c r="NJD5907" s="248"/>
      <x:c r="NJE5907" s="248"/>
      <x:c r="NJF5907" s="248"/>
      <x:c r="NJG5907" s="248"/>
      <x:c r="NJH5907" s="248"/>
      <x:c r="NJI5907" s="248"/>
      <x:c r="NJJ5907" s="248"/>
      <x:c r="NJK5907" s="248"/>
      <x:c r="NJL5907" s="248"/>
      <x:c r="NJM5907" s="248"/>
      <x:c r="NJN5907" s="248"/>
      <x:c r="NJO5907" s="248"/>
      <x:c r="NJP5907" s="248"/>
      <x:c r="NJQ5907" s="248"/>
      <x:c r="NJR5907" s="248"/>
      <x:c r="NJS5907" s="248"/>
      <x:c r="NJT5907" s="248"/>
      <x:c r="NJU5907" s="248"/>
      <x:c r="NJV5907" s="248"/>
      <x:c r="NJW5907" s="248"/>
      <x:c r="NJX5907" s="248"/>
      <x:c r="NJY5907" s="248"/>
      <x:c r="NJZ5907" s="248"/>
      <x:c r="NKA5907" s="248"/>
      <x:c r="NKB5907" s="248"/>
      <x:c r="NKC5907" s="248"/>
      <x:c r="NKD5907" s="248"/>
      <x:c r="NKE5907" s="248"/>
      <x:c r="NKF5907" s="248"/>
      <x:c r="NKG5907" s="248"/>
      <x:c r="NKH5907" s="248"/>
      <x:c r="NKI5907" s="248"/>
      <x:c r="NKJ5907" s="248"/>
      <x:c r="NKK5907" s="248"/>
      <x:c r="NKL5907" s="248"/>
      <x:c r="NKM5907" s="248"/>
      <x:c r="NKN5907" s="248"/>
      <x:c r="NKO5907" s="248"/>
      <x:c r="NKP5907" s="248"/>
      <x:c r="NKQ5907" s="248"/>
      <x:c r="NKR5907" s="248"/>
      <x:c r="NKS5907" s="248"/>
      <x:c r="NKT5907" s="248"/>
      <x:c r="NKU5907" s="248"/>
      <x:c r="NKV5907" s="248"/>
      <x:c r="NKW5907" s="248"/>
      <x:c r="NKX5907" s="248"/>
      <x:c r="NKY5907" s="248"/>
      <x:c r="NKZ5907" s="248"/>
      <x:c r="NLA5907" s="248"/>
      <x:c r="NLB5907" s="248"/>
      <x:c r="NLC5907" s="248"/>
      <x:c r="NLD5907" s="248"/>
      <x:c r="NLE5907" s="248"/>
      <x:c r="NLF5907" s="248"/>
      <x:c r="NLG5907" s="248"/>
      <x:c r="NLH5907" s="248"/>
      <x:c r="NLI5907" s="248"/>
      <x:c r="NLJ5907" s="248"/>
      <x:c r="NLK5907" s="248"/>
      <x:c r="NLL5907" s="248"/>
      <x:c r="NLM5907" s="248"/>
      <x:c r="NLN5907" s="248"/>
      <x:c r="NLO5907" s="248"/>
      <x:c r="NLP5907" s="248"/>
      <x:c r="NLQ5907" s="248"/>
      <x:c r="NLR5907" s="248"/>
      <x:c r="NLS5907" s="248"/>
      <x:c r="NLT5907" s="248"/>
      <x:c r="NLU5907" s="248"/>
      <x:c r="NLV5907" s="248"/>
      <x:c r="NLW5907" s="248"/>
      <x:c r="NLX5907" s="248"/>
      <x:c r="NLY5907" s="248"/>
      <x:c r="NLZ5907" s="248"/>
      <x:c r="NMA5907" s="248"/>
      <x:c r="NMB5907" s="248"/>
      <x:c r="NMC5907" s="248"/>
      <x:c r="NMD5907" s="248"/>
      <x:c r="NME5907" s="248"/>
      <x:c r="NMF5907" s="248"/>
      <x:c r="NMG5907" s="248"/>
      <x:c r="NMH5907" s="248"/>
      <x:c r="NMI5907" s="248"/>
      <x:c r="NMJ5907" s="248"/>
      <x:c r="NMK5907" s="248"/>
      <x:c r="NML5907" s="248"/>
      <x:c r="NMM5907" s="248"/>
      <x:c r="NMN5907" s="248"/>
      <x:c r="NMO5907" s="248"/>
      <x:c r="NMP5907" s="248"/>
      <x:c r="NMQ5907" s="248"/>
      <x:c r="NMR5907" s="248"/>
      <x:c r="NMS5907" s="248"/>
      <x:c r="NMT5907" s="248"/>
      <x:c r="NMU5907" s="248"/>
      <x:c r="NMV5907" s="248"/>
      <x:c r="NMW5907" s="248"/>
      <x:c r="NMX5907" s="248"/>
      <x:c r="NMY5907" s="248"/>
      <x:c r="NMZ5907" s="248"/>
      <x:c r="NNA5907" s="248"/>
      <x:c r="NNB5907" s="248"/>
      <x:c r="NNC5907" s="248"/>
      <x:c r="NND5907" s="248"/>
      <x:c r="NNE5907" s="248"/>
      <x:c r="NNF5907" s="248"/>
      <x:c r="NNG5907" s="248"/>
      <x:c r="NNH5907" s="248"/>
      <x:c r="NNI5907" s="248"/>
      <x:c r="NNJ5907" s="248"/>
      <x:c r="NNK5907" s="248"/>
      <x:c r="NNL5907" s="248"/>
      <x:c r="NNM5907" s="248"/>
      <x:c r="NNN5907" s="248"/>
      <x:c r="NNO5907" s="248"/>
      <x:c r="NNP5907" s="248"/>
      <x:c r="NNQ5907" s="248"/>
      <x:c r="NNR5907" s="248"/>
      <x:c r="NNS5907" s="248"/>
      <x:c r="NNT5907" s="248"/>
      <x:c r="NNU5907" s="248"/>
      <x:c r="NNV5907" s="248"/>
      <x:c r="NNW5907" s="248"/>
      <x:c r="NNX5907" s="248"/>
      <x:c r="NNY5907" s="248"/>
      <x:c r="NNZ5907" s="248"/>
      <x:c r="NOA5907" s="248"/>
      <x:c r="NOB5907" s="248"/>
      <x:c r="NOC5907" s="248"/>
      <x:c r="NOD5907" s="248"/>
      <x:c r="NOE5907" s="248"/>
      <x:c r="NOF5907" s="248"/>
      <x:c r="NOG5907" s="248"/>
      <x:c r="NOH5907" s="248"/>
      <x:c r="NOI5907" s="248"/>
      <x:c r="NOJ5907" s="248"/>
      <x:c r="NOK5907" s="248"/>
      <x:c r="NOL5907" s="248"/>
      <x:c r="NOM5907" s="248"/>
      <x:c r="NON5907" s="248"/>
      <x:c r="NOO5907" s="248"/>
      <x:c r="NOP5907" s="248"/>
      <x:c r="NOQ5907" s="248"/>
      <x:c r="NOR5907" s="248"/>
      <x:c r="NOS5907" s="248"/>
      <x:c r="NOT5907" s="248"/>
      <x:c r="NOU5907" s="248"/>
      <x:c r="NOV5907" s="248"/>
      <x:c r="NOW5907" s="248"/>
      <x:c r="NOX5907" s="248"/>
      <x:c r="NOY5907" s="248"/>
      <x:c r="NOZ5907" s="248"/>
      <x:c r="NPA5907" s="248"/>
      <x:c r="NPB5907" s="248"/>
      <x:c r="NPC5907" s="248"/>
      <x:c r="NPD5907" s="248"/>
      <x:c r="NPE5907" s="248"/>
      <x:c r="NPF5907" s="248"/>
      <x:c r="NPG5907" s="248"/>
      <x:c r="NPH5907" s="248"/>
      <x:c r="NPI5907" s="248"/>
      <x:c r="NPJ5907" s="248"/>
      <x:c r="NPK5907" s="248"/>
      <x:c r="NPL5907" s="248"/>
      <x:c r="NPM5907" s="248"/>
      <x:c r="NPN5907" s="248"/>
      <x:c r="NPO5907" s="248"/>
      <x:c r="NPP5907" s="248"/>
      <x:c r="NPQ5907" s="248"/>
      <x:c r="NPR5907" s="248"/>
      <x:c r="NPS5907" s="248"/>
      <x:c r="NPT5907" s="248"/>
      <x:c r="NPU5907" s="248"/>
      <x:c r="NPV5907" s="248"/>
      <x:c r="NPW5907" s="248"/>
      <x:c r="NPX5907" s="248"/>
      <x:c r="NPY5907" s="248"/>
      <x:c r="NPZ5907" s="248"/>
      <x:c r="NQA5907" s="248"/>
      <x:c r="NQB5907" s="248"/>
      <x:c r="NQC5907" s="248"/>
      <x:c r="NQD5907" s="248"/>
      <x:c r="NQE5907" s="248"/>
      <x:c r="NQF5907" s="248"/>
      <x:c r="NQG5907" s="248"/>
      <x:c r="NQH5907" s="248"/>
      <x:c r="NQI5907" s="248"/>
      <x:c r="NQJ5907" s="248"/>
      <x:c r="NQK5907" s="248"/>
      <x:c r="NQL5907" s="248"/>
      <x:c r="NQM5907" s="248"/>
      <x:c r="NQN5907" s="248"/>
      <x:c r="NQO5907" s="248"/>
      <x:c r="NQP5907" s="248"/>
      <x:c r="NQQ5907" s="248"/>
      <x:c r="NQR5907" s="248"/>
      <x:c r="NQS5907" s="248"/>
      <x:c r="NQT5907" s="248"/>
      <x:c r="NQU5907" s="248"/>
      <x:c r="NQV5907" s="248"/>
      <x:c r="NQW5907" s="248"/>
      <x:c r="NQX5907" s="248"/>
      <x:c r="NQY5907" s="248"/>
      <x:c r="NQZ5907" s="248"/>
      <x:c r="NRA5907" s="248"/>
      <x:c r="NRB5907" s="248"/>
      <x:c r="NRC5907" s="248"/>
      <x:c r="NRD5907" s="248"/>
      <x:c r="NRE5907" s="248"/>
      <x:c r="NRF5907" s="248"/>
      <x:c r="NRG5907" s="248"/>
      <x:c r="NRH5907" s="248"/>
      <x:c r="NRI5907" s="248"/>
      <x:c r="NRJ5907" s="248"/>
      <x:c r="NRK5907" s="248"/>
      <x:c r="NRL5907" s="248"/>
      <x:c r="NRM5907" s="248"/>
      <x:c r="NRN5907" s="248"/>
      <x:c r="NRO5907" s="248"/>
      <x:c r="NRP5907" s="248"/>
      <x:c r="NRQ5907" s="248"/>
      <x:c r="NRR5907" s="248"/>
      <x:c r="NRS5907" s="248"/>
      <x:c r="NRT5907" s="248"/>
      <x:c r="NRU5907" s="248"/>
      <x:c r="NRV5907" s="248"/>
      <x:c r="NRW5907" s="248"/>
      <x:c r="NRX5907" s="248"/>
      <x:c r="NRY5907" s="248"/>
      <x:c r="NRZ5907" s="248"/>
      <x:c r="NSA5907" s="248"/>
      <x:c r="NSB5907" s="248"/>
      <x:c r="NSC5907" s="248"/>
      <x:c r="NSD5907" s="248"/>
      <x:c r="NSE5907" s="248"/>
      <x:c r="NSF5907" s="248"/>
      <x:c r="NSG5907" s="248"/>
      <x:c r="NSH5907" s="248"/>
      <x:c r="NSI5907" s="248"/>
      <x:c r="NSJ5907" s="248"/>
      <x:c r="NSK5907" s="248"/>
      <x:c r="NSL5907" s="248"/>
      <x:c r="NSM5907" s="248"/>
      <x:c r="NSN5907" s="248"/>
      <x:c r="NSO5907" s="248"/>
      <x:c r="NSP5907" s="248"/>
      <x:c r="NSQ5907" s="248"/>
      <x:c r="NSR5907" s="248"/>
      <x:c r="NSS5907" s="248"/>
      <x:c r="NST5907" s="248"/>
      <x:c r="NSU5907" s="248"/>
      <x:c r="NSV5907" s="248"/>
      <x:c r="NSW5907" s="248"/>
      <x:c r="NSX5907" s="248"/>
      <x:c r="NSY5907" s="248"/>
      <x:c r="NSZ5907" s="248"/>
      <x:c r="NTA5907" s="248"/>
      <x:c r="NTB5907" s="248"/>
      <x:c r="NTC5907" s="248"/>
      <x:c r="NTD5907" s="248"/>
      <x:c r="NTE5907" s="248"/>
      <x:c r="NTF5907" s="248"/>
      <x:c r="NTG5907" s="248"/>
      <x:c r="NTH5907" s="248"/>
      <x:c r="NTI5907" s="248"/>
      <x:c r="NTJ5907" s="248"/>
      <x:c r="NTK5907" s="248"/>
      <x:c r="NTL5907" s="248"/>
      <x:c r="NTM5907" s="248"/>
      <x:c r="NTN5907" s="248"/>
      <x:c r="NTO5907" s="248"/>
      <x:c r="NTP5907" s="248"/>
      <x:c r="NTQ5907" s="248"/>
      <x:c r="NTR5907" s="248"/>
      <x:c r="NTS5907" s="248"/>
      <x:c r="NTT5907" s="248"/>
      <x:c r="NTU5907" s="248"/>
      <x:c r="NTV5907" s="248"/>
      <x:c r="NTW5907" s="248"/>
      <x:c r="NTX5907" s="248"/>
      <x:c r="NTY5907" s="248"/>
      <x:c r="NTZ5907" s="248"/>
      <x:c r="NUA5907" s="248"/>
      <x:c r="NUB5907" s="248"/>
      <x:c r="NUC5907" s="248"/>
      <x:c r="NUD5907" s="248"/>
      <x:c r="NUE5907" s="248"/>
      <x:c r="NUF5907" s="248"/>
      <x:c r="NUG5907" s="248"/>
      <x:c r="NUH5907" s="248"/>
      <x:c r="NUI5907" s="248"/>
      <x:c r="NUJ5907" s="248"/>
      <x:c r="NUK5907" s="248"/>
      <x:c r="NUL5907" s="248"/>
      <x:c r="NUM5907" s="248"/>
      <x:c r="NUN5907" s="248"/>
      <x:c r="NUO5907" s="248"/>
      <x:c r="NUP5907" s="248"/>
      <x:c r="NUQ5907" s="248"/>
      <x:c r="NUR5907" s="248"/>
      <x:c r="NUS5907" s="248"/>
      <x:c r="NUT5907" s="248"/>
      <x:c r="NUU5907" s="248"/>
      <x:c r="NUV5907" s="248"/>
      <x:c r="NUW5907" s="248"/>
      <x:c r="NUX5907" s="248"/>
      <x:c r="NUY5907" s="248"/>
      <x:c r="NUZ5907" s="248"/>
      <x:c r="NVA5907" s="248"/>
      <x:c r="NVB5907" s="248"/>
      <x:c r="NVC5907" s="248"/>
      <x:c r="NVD5907" s="248"/>
      <x:c r="NVE5907" s="248"/>
      <x:c r="NVF5907" s="248"/>
      <x:c r="NVG5907" s="248"/>
      <x:c r="NVH5907" s="248"/>
      <x:c r="NVI5907" s="248"/>
      <x:c r="NVJ5907" s="248"/>
      <x:c r="NVK5907" s="248"/>
      <x:c r="NVL5907" s="248"/>
      <x:c r="NVM5907" s="248"/>
      <x:c r="NVN5907" s="248"/>
      <x:c r="NVO5907" s="248"/>
      <x:c r="NVP5907" s="248"/>
      <x:c r="NVQ5907" s="248"/>
      <x:c r="NVR5907" s="248"/>
      <x:c r="NVS5907" s="248"/>
      <x:c r="NVT5907" s="248"/>
      <x:c r="NVU5907" s="248"/>
      <x:c r="NVV5907" s="248"/>
      <x:c r="NVW5907" s="248"/>
      <x:c r="NVX5907" s="248"/>
      <x:c r="NVY5907" s="248"/>
      <x:c r="NVZ5907" s="248"/>
      <x:c r="NWA5907" s="248"/>
      <x:c r="NWB5907" s="248"/>
      <x:c r="NWC5907" s="248"/>
      <x:c r="NWD5907" s="248"/>
      <x:c r="NWE5907" s="248"/>
      <x:c r="NWF5907" s="248"/>
      <x:c r="NWG5907" s="248"/>
      <x:c r="NWH5907" s="248"/>
      <x:c r="NWI5907" s="248"/>
      <x:c r="NWJ5907" s="248"/>
      <x:c r="NWK5907" s="248"/>
      <x:c r="NWL5907" s="248"/>
      <x:c r="NWM5907" s="248"/>
      <x:c r="NWN5907" s="248"/>
      <x:c r="NWO5907" s="248"/>
      <x:c r="NWP5907" s="248"/>
      <x:c r="NWQ5907" s="248"/>
      <x:c r="NWR5907" s="248"/>
      <x:c r="NWS5907" s="248"/>
      <x:c r="NWT5907" s="248"/>
      <x:c r="NWU5907" s="248"/>
      <x:c r="NWV5907" s="248"/>
      <x:c r="NWW5907" s="248"/>
      <x:c r="NWX5907" s="248"/>
      <x:c r="NWY5907" s="248"/>
      <x:c r="NWZ5907" s="248"/>
      <x:c r="NXA5907" s="248"/>
      <x:c r="NXB5907" s="248"/>
      <x:c r="NXC5907" s="248"/>
      <x:c r="NXD5907" s="248"/>
      <x:c r="NXE5907" s="248"/>
      <x:c r="NXF5907" s="248"/>
      <x:c r="NXG5907" s="248"/>
      <x:c r="NXH5907" s="248"/>
      <x:c r="NXI5907" s="248"/>
      <x:c r="NXJ5907" s="248"/>
      <x:c r="NXK5907" s="248"/>
      <x:c r="NXL5907" s="248"/>
      <x:c r="NXM5907" s="248"/>
      <x:c r="NXN5907" s="248"/>
      <x:c r="NXO5907" s="248"/>
      <x:c r="NXP5907" s="248"/>
      <x:c r="NXQ5907" s="248"/>
      <x:c r="NXR5907" s="248"/>
      <x:c r="NXS5907" s="248"/>
      <x:c r="NXT5907" s="248"/>
      <x:c r="NXU5907" s="248"/>
      <x:c r="NXV5907" s="248"/>
      <x:c r="NXW5907" s="248"/>
      <x:c r="NXX5907" s="248"/>
      <x:c r="NXY5907" s="248"/>
      <x:c r="NXZ5907" s="248"/>
      <x:c r="NYA5907" s="248"/>
      <x:c r="NYB5907" s="248"/>
      <x:c r="NYC5907" s="248"/>
      <x:c r="NYD5907" s="248"/>
      <x:c r="NYE5907" s="248"/>
      <x:c r="NYF5907" s="248"/>
      <x:c r="NYG5907" s="248"/>
      <x:c r="NYH5907" s="248"/>
      <x:c r="NYI5907" s="248"/>
      <x:c r="NYJ5907" s="248"/>
      <x:c r="NYK5907" s="248"/>
      <x:c r="NYL5907" s="248"/>
      <x:c r="NYM5907" s="248"/>
      <x:c r="NYN5907" s="248"/>
      <x:c r="NYO5907" s="248"/>
      <x:c r="NYP5907" s="248"/>
      <x:c r="NYQ5907" s="248"/>
      <x:c r="NYR5907" s="248"/>
      <x:c r="NYS5907" s="248"/>
      <x:c r="NYT5907" s="248"/>
      <x:c r="NYU5907" s="248"/>
      <x:c r="NYV5907" s="248"/>
      <x:c r="NYW5907" s="248"/>
      <x:c r="NYX5907" s="248"/>
      <x:c r="NYY5907" s="248"/>
      <x:c r="NYZ5907" s="248"/>
      <x:c r="NZA5907" s="248"/>
      <x:c r="NZB5907" s="248"/>
      <x:c r="NZC5907" s="248"/>
      <x:c r="NZD5907" s="248"/>
      <x:c r="NZE5907" s="248"/>
      <x:c r="NZF5907" s="248"/>
      <x:c r="NZG5907" s="248"/>
      <x:c r="NZH5907" s="248"/>
      <x:c r="NZI5907" s="248"/>
      <x:c r="NZJ5907" s="248"/>
      <x:c r="NZK5907" s="248"/>
      <x:c r="NZL5907" s="248"/>
      <x:c r="NZM5907" s="248"/>
      <x:c r="NZN5907" s="248"/>
      <x:c r="NZO5907" s="248"/>
      <x:c r="NZP5907" s="248"/>
      <x:c r="NZQ5907" s="248"/>
      <x:c r="NZR5907" s="248"/>
      <x:c r="NZS5907" s="248"/>
      <x:c r="NZT5907" s="248"/>
      <x:c r="NZU5907" s="248"/>
      <x:c r="NZV5907" s="248"/>
      <x:c r="NZW5907" s="248"/>
      <x:c r="NZX5907" s="248"/>
      <x:c r="NZY5907" s="248"/>
      <x:c r="NZZ5907" s="248"/>
      <x:c r="OAA5907" s="248"/>
      <x:c r="OAB5907" s="248"/>
      <x:c r="OAC5907" s="248"/>
      <x:c r="OAD5907" s="248"/>
      <x:c r="OAE5907" s="248"/>
      <x:c r="OAF5907" s="248"/>
      <x:c r="OAG5907" s="248"/>
      <x:c r="OAH5907" s="248"/>
      <x:c r="OAI5907" s="248"/>
      <x:c r="OAJ5907" s="248"/>
      <x:c r="OAK5907" s="248"/>
      <x:c r="OAL5907" s="248"/>
      <x:c r="OAM5907" s="248"/>
      <x:c r="OAN5907" s="248"/>
      <x:c r="OAO5907" s="248"/>
      <x:c r="OAP5907" s="248"/>
      <x:c r="OAQ5907" s="248"/>
      <x:c r="OAR5907" s="248"/>
      <x:c r="OAS5907" s="248"/>
      <x:c r="OAT5907" s="248"/>
      <x:c r="OAU5907" s="248"/>
      <x:c r="OAV5907" s="248"/>
      <x:c r="OAW5907" s="248"/>
      <x:c r="OAX5907" s="248"/>
      <x:c r="OAY5907" s="248"/>
      <x:c r="OAZ5907" s="248"/>
      <x:c r="OBA5907" s="248"/>
      <x:c r="OBB5907" s="248"/>
      <x:c r="OBC5907" s="248"/>
      <x:c r="OBD5907" s="248"/>
      <x:c r="OBE5907" s="248"/>
      <x:c r="OBF5907" s="248"/>
      <x:c r="OBG5907" s="248"/>
      <x:c r="OBH5907" s="248"/>
      <x:c r="OBI5907" s="248"/>
      <x:c r="OBJ5907" s="248"/>
      <x:c r="OBK5907" s="248"/>
      <x:c r="OBL5907" s="248"/>
      <x:c r="OBM5907" s="248"/>
      <x:c r="OBN5907" s="248"/>
      <x:c r="OBO5907" s="248"/>
      <x:c r="OBP5907" s="248"/>
      <x:c r="OBQ5907" s="248"/>
      <x:c r="OBR5907" s="248"/>
      <x:c r="OBS5907" s="248"/>
      <x:c r="OBT5907" s="248"/>
      <x:c r="OBU5907" s="248"/>
      <x:c r="OBV5907" s="248"/>
      <x:c r="OBW5907" s="248"/>
      <x:c r="OBX5907" s="248"/>
      <x:c r="OBY5907" s="248"/>
      <x:c r="OBZ5907" s="248"/>
      <x:c r="OCA5907" s="248"/>
      <x:c r="OCB5907" s="248"/>
      <x:c r="OCC5907" s="248"/>
      <x:c r="OCD5907" s="248"/>
      <x:c r="OCE5907" s="248"/>
      <x:c r="OCF5907" s="248"/>
      <x:c r="OCG5907" s="248"/>
      <x:c r="OCH5907" s="248"/>
      <x:c r="OCI5907" s="248"/>
      <x:c r="OCJ5907" s="248"/>
      <x:c r="OCK5907" s="248"/>
      <x:c r="OCL5907" s="248"/>
      <x:c r="OCM5907" s="248"/>
      <x:c r="OCN5907" s="248"/>
      <x:c r="OCO5907" s="248"/>
      <x:c r="OCP5907" s="248"/>
      <x:c r="OCQ5907" s="248"/>
      <x:c r="OCR5907" s="248"/>
      <x:c r="OCS5907" s="248"/>
      <x:c r="OCT5907" s="248"/>
      <x:c r="OCU5907" s="248"/>
      <x:c r="OCV5907" s="248"/>
      <x:c r="OCW5907" s="248"/>
      <x:c r="OCX5907" s="248"/>
      <x:c r="OCY5907" s="248"/>
      <x:c r="OCZ5907" s="248"/>
      <x:c r="ODA5907" s="248"/>
      <x:c r="ODB5907" s="248"/>
      <x:c r="ODC5907" s="248"/>
      <x:c r="ODD5907" s="248"/>
      <x:c r="ODE5907" s="248"/>
      <x:c r="ODF5907" s="248"/>
      <x:c r="ODG5907" s="248"/>
      <x:c r="ODH5907" s="248"/>
      <x:c r="ODI5907" s="248"/>
      <x:c r="ODJ5907" s="248"/>
      <x:c r="ODK5907" s="248"/>
      <x:c r="ODL5907" s="248"/>
      <x:c r="ODM5907" s="248"/>
      <x:c r="ODN5907" s="248"/>
      <x:c r="ODO5907" s="248"/>
      <x:c r="ODP5907" s="248"/>
      <x:c r="ODQ5907" s="248"/>
      <x:c r="ODR5907" s="248"/>
      <x:c r="ODS5907" s="248"/>
      <x:c r="ODT5907" s="248"/>
      <x:c r="ODU5907" s="248"/>
      <x:c r="ODV5907" s="248"/>
      <x:c r="ODW5907" s="248"/>
      <x:c r="ODX5907" s="248"/>
      <x:c r="ODY5907" s="248"/>
      <x:c r="ODZ5907" s="248"/>
      <x:c r="OEA5907" s="248"/>
      <x:c r="OEB5907" s="248"/>
      <x:c r="OEC5907" s="248"/>
      <x:c r="OED5907" s="248"/>
      <x:c r="OEE5907" s="248"/>
      <x:c r="OEF5907" s="248"/>
      <x:c r="OEG5907" s="248"/>
      <x:c r="OEH5907" s="248"/>
      <x:c r="OEI5907" s="248"/>
      <x:c r="OEJ5907" s="248"/>
      <x:c r="OEK5907" s="248"/>
      <x:c r="OEL5907" s="248"/>
      <x:c r="OEM5907" s="248"/>
      <x:c r="OEN5907" s="248"/>
      <x:c r="OEO5907" s="248"/>
      <x:c r="OEP5907" s="248"/>
      <x:c r="OEQ5907" s="248"/>
      <x:c r="OER5907" s="248"/>
      <x:c r="OES5907" s="248"/>
      <x:c r="OET5907" s="248"/>
      <x:c r="OEU5907" s="248"/>
      <x:c r="OEV5907" s="248"/>
      <x:c r="OEW5907" s="248"/>
      <x:c r="OEX5907" s="248"/>
      <x:c r="OEY5907" s="248"/>
      <x:c r="OEZ5907" s="248"/>
      <x:c r="OFA5907" s="248"/>
      <x:c r="OFB5907" s="248"/>
      <x:c r="OFC5907" s="248"/>
      <x:c r="OFD5907" s="248"/>
      <x:c r="OFE5907" s="248"/>
      <x:c r="OFF5907" s="248"/>
      <x:c r="OFG5907" s="248"/>
      <x:c r="OFH5907" s="248"/>
      <x:c r="OFI5907" s="248"/>
      <x:c r="OFJ5907" s="248"/>
      <x:c r="OFK5907" s="248"/>
      <x:c r="OFL5907" s="248"/>
      <x:c r="OFM5907" s="248"/>
      <x:c r="OFN5907" s="248"/>
      <x:c r="OFO5907" s="248"/>
      <x:c r="OFP5907" s="248"/>
      <x:c r="OFQ5907" s="248"/>
      <x:c r="OFR5907" s="248"/>
      <x:c r="OFS5907" s="248"/>
      <x:c r="OFT5907" s="248"/>
      <x:c r="OFU5907" s="248"/>
      <x:c r="OFV5907" s="248"/>
      <x:c r="OFW5907" s="248"/>
      <x:c r="OFX5907" s="248"/>
      <x:c r="OFY5907" s="248"/>
      <x:c r="OFZ5907" s="248"/>
      <x:c r="OGA5907" s="248"/>
      <x:c r="OGB5907" s="248"/>
      <x:c r="OGC5907" s="248"/>
      <x:c r="OGD5907" s="248"/>
      <x:c r="OGE5907" s="248"/>
      <x:c r="OGF5907" s="248"/>
      <x:c r="OGG5907" s="248"/>
      <x:c r="OGH5907" s="248"/>
      <x:c r="OGI5907" s="248"/>
      <x:c r="OGJ5907" s="248"/>
      <x:c r="OGK5907" s="248"/>
      <x:c r="OGL5907" s="248"/>
      <x:c r="OGM5907" s="248"/>
      <x:c r="OGN5907" s="248"/>
      <x:c r="OGO5907" s="248"/>
      <x:c r="OGP5907" s="248"/>
      <x:c r="OGQ5907" s="248"/>
      <x:c r="OGR5907" s="248"/>
      <x:c r="OGS5907" s="248"/>
      <x:c r="OGT5907" s="248"/>
      <x:c r="OGU5907" s="248"/>
      <x:c r="OGV5907" s="248"/>
      <x:c r="OGW5907" s="248"/>
      <x:c r="OGX5907" s="248"/>
      <x:c r="OGY5907" s="248"/>
      <x:c r="OGZ5907" s="248"/>
      <x:c r="OHA5907" s="248"/>
      <x:c r="OHB5907" s="248"/>
      <x:c r="OHC5907" s="248"/>
      <x:c r="OHD5907" s="248"/>
      <x:c r="OHE5907" s="248"/>
      <x:c r="OHF5907" s="248"/>
      <x:c r="OHG5907" s="248"/>
      <x:c r="OHH5907" s="248"/>
      <x:c r="OHI5907" s="248"/>
      <x:c r="OHJ5907" s="248"/>
      <x:c r="OHK5907" s="248"/>
      <x:c r="OHL5907" s="248"/>
      <x:c r="OHM5907" s="248"/>
      <x:c r="OHN5907" s="248"/>
      <x:c r="OHO5907" s="248"/>
      <x:c r="OHP5907" s="248"/>
      <x:c r="OHQ5907" s="248"/>
      <x:c r="OHR5907" s="248"/>
      <x:c r="OHS5907" s="248"/>
      <x:c r="OHT5907" s="248"/>
      <x:c r="OHU5907" s="248"/>
      <x:c r="OHV5907" s="248"/>
      <x:c r="OHW5907" s="248"/>
      <x:c r="OHX5907" s="248"/>
      <x:c r="OHY5907" s="248"/>
      <x:c r="OHZ5907" s="248"/>
      <x:c r="OIA5907" s="248"/>
      <x:c r="OIB5907" s="248"/>
      <x:c r="OIC5907" s="248"/>
      <x:c r="OID5907" s="248"/>
      <x:c r="OIE5907" s="248"/>
      <x:c r="OIF5907" s="248"/>
      <x:c r="OIG5907" s="248"/>
      <x:c r="OIH5907" s="248"/>
      <x:c r="OII5907" s="248"/>
      <x:c r="OIJ5907" s="248"/>
      <x:c r="OIK5907" s="248"/>
      <x:c r="OIL5907" s="248"/>
      <x:c r="OIM5907" s="248"/>
      <x:c r="OIN5907" s="248"/>
      <x:c r="OIO5907" s="248"/>
      <x:c r="OIP5907" s="248"/>
      <x:c r="OIQ5907" s="248"/>
      <x:c r="OIR5907" s="248"/>
      <x:c r="OIS5907" s="248"/>
      <x:c r="OIT5907" s="248"/>
      <x:c r="OIU5907" s="248"/>
      <x:c r="OIV5907" s="248"/>
      <x:c r="OIW5907" s="248"/>
      <x:c r="OIX5907" s="248"/>
      <x:c r="OIY5907" s="248"/>
      <x:c r="OIZ5907" s="248"/>
      <x:c r="OJA5907" s="248"/>
      <x:c r="OJB5907" s="248"/>
      <x:c r="OJC5907" s="248"/>
      <x:c r="OJD5907" s="248"/>
      <x:c r="OJE5907" s="248"/>
      <x:c r="OJF5907" s="248"/>
      <x:c r="OJG5907" s="248"/>
      <x:c r="OJH5907" s="248"/>
      <x:c r="OJI5907" s="248"/>
      <x:c r="OJJ5907" s="248"/>
      <x:c r="OJK5907" s="248"/>
      <x:c r="OJL5907" s="248"/>
      <x:c r="OJM5907" s="248"/>
      <x:c r="OJN5907" s="248"/>
      <x:c r="OJO5907" s="248"/>
      <x:c r="OJP5907" s="248"/>
      <x:c r="OJQ5907" s="248"/>
      <x:c r="OJR5907" s="248"/>
      <x:c r="OJS5907" s="248"/>
      <x:c r="OJT5907" s="248"/>
      <x:c r="OJU5907" s="248"/>
      <x:c r="OJV5907" s="248"/>
      <x:c r="OJW5907" s="248"/>
      <x:c r="OJX5907" s="248"/>
      <x:c r="OJY5907" s="248"/>
      <x:c r="OJZ5907" s="248"/>
      <x:c r="OKA5907" s="248"/>
      <x:c r="OKB5907" s="248"/>
      <x:c r="OKC5907" s="248"/>
      <x:c r="OKD5907" s="248"/>
      <x:c r="OKE5907" s="248"/>
      <x:c r="OKF5907" s="248"/>
      <x:c r="OKG5907" s="248"/>
      <x:c r="OKH5907" s="248"/>
      <x:c r="OKI5907" s="248"/>
      <x:c r="OKJ5907" s="248"/>
      <x:c r="OKK5907" s="248"/>
      <x:c r="OKL5907" s="248"/>
      <x:c r="OKM5907" s="248"/>
      <x:c r="OKN5907" s="248"/>
      <x:c r="OKO5907" s="248"/>
      <x:c r="OKP5907" s="248"/>
      <x:c r="OKQ5907" s="248"/>
      <x:c r="OKR5907" s="248"/>
      <x:c r="OKS5907" s="248"/>
      <x:c r="OKT5907" s="248"/>
      <x:c r="OKU5907" s="248"/>
      <x:c r="OKV5907" s="248"/>
      <x:c r="OKW5907" s="248"/>
      <x:c r="OKX5907" s="248"/>
      <x:c r="OKY5907" s="248"/>
      <x:c r="OKZ5907" s="248"/>
      <x:c r="OLA5907" s="248"/>
      <x:c r="OLB5907" s="248"/>
      <x:c r="OLC5907" s="248"/>
      <x:c r="OLD5907" s="248"/>
      <x:c r="OLE5907" s="248"/>
      <x:c r="OLF5907" s="248"/>
      <x:c r="OLG5907" s="248"/>
      <x:c r="OLH5907" s="248"/>
      <x:c r="OLI5907" s="248"/>
      <x:c r="OLJ5907" s="248"/>
      <x:c r="OLK5907" s="248"/>
      <x:c r="OLL5907" s="248"/>
      <x:c r="OLM5907" s="248"/>
      <x:c r="OLN5907" s="248"/>
      <x:c r="OLO5907" s="248"/>
      <x:c r="OLP5907" s="248"/>
      <x:c r="OLQ5907" s="248"/>
      <x:c r="OLR5907" s="248"/>
      <x:c r="OLS5907" s="248"/>
      <x:c r="OLT5907" s="248"/>
      <x:c r="OLU5907" s="248"/>
      <x:c r="OLV5907" s="248"/>
      <x:c r="OLW5907" s="248"/>
      <x:c r="OLX5907" s="248"/>
      <x:c r="OLY5907" s="248"/>
      <x:c r="OLZ5907" s="248"/>
      <x:c r="OMA5907" s="248"/>
      <x:c r="OMB5907" s="248"/>
      <x:c r="OMC5907" s="248"/>
      <x:c r="OMD5907" s="248"/>
      <x:c r="OME5907" s="248"/>
      <x:c r="OMF5907" s="248"/>
      <x:c r="OMG5907" s="248"/>
      <x:c r="OMH5907" s="248"/>
      <x:c r="OMI5907" s="248"/>
      <x:c r="OMJ5907" s="248"/>
      <x:c r="OMK5907" s="248"/>
      <x:c r="OML5907" s="248"/>
      <x:c r="OMM5907" s="248"/>
      <x:c r="OMN5907" s="248"/>
      <x:c r="OMO5907" s="248"/>
      <x:c r="OMP5907" s="248"/>
      <x:c r="OMQ5907" s="248"/>
      <x:c r="OMR5907" s="248"/>
      <x:c r="OMS5907" s="248"/>
      <x:c r="OMT5907" s="248"/>
      <x:c r="OMU5907" s="248"/>
      <x:c r="OMV5907" s="248"/>
      <x:c r="OMW5907" s="248"/>
      <x:c r="OMX5907" s="248"/>
      <x:c r="OMY5907" s="248"/>
      <x:c r="OMZ5907" s="248"/>
      <x:c r="ONA5907" s="248"/>
      <x:c r="ONB5907" s="248"/>
      <x:c r="ONC5907" s="248"/>
      <x:c r="OND5907" s="248"/>
      <x:c r="ONE5907" s="248"/>
      <x:c r="ONF5907" s="248"/>
      <x:c r="ONG5907" s="248"/>
      <x:c r="ONH5907" s="248"/>
      <x:c r="ONI5907" s="248"/>
      <x:c r="ONJ5907" s="248"/>
      <x:c r="ONK5907" s="248"/>
      <x:c r="ONL5907" s="248"/>
      <x:c r="ONM5907" s="248"/>
      <x:c r="ONN5907" s="248"/>
      <x:c r="ONO5907" s="248"/>
      <x:c r="ONP5907" s="248"/>
      <x:c r="ONQ5907" s="248"/>
      <x:c r="ONR5907" s="248"/>
      <x:c r="ONS5907" s="248"/>
      <x:c r="ONT5907" s="248"/>
      <x:c r="ONU5907" s="248"/>
      <x:c r="ONV5907" s="248"/>
      <x:c r="ONW5907" s="248"/>
      <x:c r="ONX5907" s="248"/>
      <x:c r="ONY5907" s="248"/>
      <x:c r="ONZ5907" s="248"/>
      <x:c r="OOA5907" s="248"/>
      <x:c r="OOB5907" s="248"/>
      <x:c r="OOC5907" s="248"/>
      <x:c r="OOD5907" s="248"/>
      <x:c r="OOE5907" s="248"/>
      <x:c r="OOF5907" s="248"/>
      <x:c r="OOG5907" s="248"/>
      <x:c r="OOH5907" s="248"/>
      <x:c r="OOI5907" s="248"/>
      <x:c r="OOJ5907" s="248"/>
      <x:c r="OOK5907" s="248"/>
      <x:c r="OOL5907" s="248"/>
      <x:c r="OOM5907" s="248"/>
      <x:c r="OON5907" s="248"/>
      <x:c r="OOO5907" s="248"/>
      <x:c r="OOP5907" s="248"/>
      <x:c r="OOQ5907" s="248"/>
      <x:c r="OOR5907" s="248"/>
      <x:c r="OOS5907" s="248"/>
      <x:c r="OOT5907" s="248"/>
      <x:c r="OOU5907" s="248"/>
      <x:c r="OOV5907" s="248"/>
      <x:c r="OOW5907" s="248"/>
      <x:c r="OOX5907" s="248"/>
      <x:c r="OOY5907" s="248"/>
      <x:c r="OOZ5907" s="248"/>
      <x:c r="OPA5907" s="248"/>
      <x:c r="OPB5907" s="248"/>
      <x:c r="OPC5907" s="248"/>
      <x:c r="OPD5907" s="248"/>
      <x:c r="OPE5907" s="248"/>
      <x:c r="OPF5907" s="248"/>
      <x:c r="OPG5907" s="248"/>
      <x:c r="OPH5907" s="248"/>
      <x:c r="OPI5907" s="248"/>
      <x:c r="OPJ5907" s="248"/>
      <x:c r="OPK5907" s="248"/>
      <x:c r="OPL5907" s="248"/>
      <x:c r="OPM5907" s="248"/>
      <x:c r="OPN5907" s="248"/>
      <x:c r="OPO5907" s="248"/>
      <x:c r="OPP5907" s="248"/>
      <x:c r="OPQ5907" s="248"/>
      <x:c r="OPR5907" s="248"/>
      <x:c r="OPS5907" s="248"/>
      <x:c r="OPT5907" s="248"/>
      <x:c r="OPU5907" s="248"/>
      <x:c r="OPV5907" s="248"/>
      <x:c r="OPW5907" s="248"/>
      <x:c r="OPX5907" s="248"/>
      <x:c r="OPY5907" s="248"/>
      <x:c r="OPZ5907" s="248"/>
      <x:c r="OQA5907" s="248"/>
      <x:c r="OQB5907" s="248"/>
      <x:c r="OQC5907" s="248"/>
      <x:c r="OQD5907" s="248"/>
      <x:c r="OQE5907" s="248"/>
      <x:c r="OQF5907" s="248"/>
      <x:c r="OQG5907" s="248"/>
      <x:c r="OQH5907" s="248"/>
      <x:c r="OQI5907" s="248"/>
      <x:c r="OQJ5907" s="248"/>
      <x:c r="OQK5907" s="248"/>
      <x:c r="OQL5907" s="248"/>
      <x:c r="OQM5907" s="248"/>
      <x:c r="OQN5907" s="248"/>
      <x:c r="OQO5907" s="248"/>
      <x:c r="OQP5907" s="248"/>
      <x:c r="OQQ5907" s="248"/>
      <x:c r="OQR5907" s="248"/>
      <x:c r="OQS5907" s="248"/>
      <x:c r="OQT5907" s="248"/>
      <x:c r="OQU5907" s="248"/>
      <x:c r="OQV5907" s="248"/>
      <x:c r="OQW5907" s="248"/>
      <x:c r="OQX5907" s="248"/>
      <x:c r="OQY5907" s="248"/>
      <x:c r="OQZ5907" s="248"/>
      <x:c r="ORA5907" s="248"/>
      <x:c r="ORB5907" s="248"/>
      <x:c r="ORC5907" s="248"/>
      <x:c r="ORD5907" s="248"/>
      <x:c r="ORE5907" s="248"/>
      <x:c r="ORF5907" s="248"/>
      <x:c r="ORG5907" s="248"/>
      <x:c r="ORH5907" s="248"/>
      <x:c r="ORI5907" s="248"/>
      <x:c r="ORJ5907" s="248"/>
      <x:c r="ORK5907" s="248"/>
      <x:c r="ORL5907" s="248"/>
      <x:c r="ORM5907" s="248"/>
      <x:c r="ORN5907" s="248"/>
      <x:c r="ORO5907" s="248"/>
      <x:c r="ORP5907" s="248"/>
      <x:c r="ORQ5907" s="248"/>
      <x:c r="ORR5907" s="248"/>
      <x:c r="ORS5907" s="248"/>
      <x:c r="ORT5907" s="248"/>
      <x:c r="ORU5907" s="248"/>
      <x:c r="ORV5907" s="248"/>
      <x:c r="ORW5907" s="248"/>
      <x:c r="ORX5907" s="248"/>
      <x:c r="ORY5907" s="248"/>
      <x:c r="ORZ5907" s="248"/>
      <x:c r="OSA5907" s="248"/>
      <x:c r="OSB5907" s="248"/>
      <x:c r="OSC5907" s="248"/>
      <x:c r="OSD5907" s="248"/>
      <x:c r="OSE5907" s="248"/>
      <x:c r="OSF5907" s="248"/>
      <x:c r="OSG5907" s="248"/>
      <x:c r="OSH5907" s="248"/>
      <x:c r="OSI5907" s="248"/>
      <x:c r="OSJ5907" s="248"/>
      <x:c r="OSK5907" s="248"/>
      <x:c r="OSL5907" s="248"/>
      <x:c r="OSM5907" s="248"/>
      <x:c r="OSN5907" s="248"/>
      <x:c r="OSO5907" s="248"/>
      <x:c r="OSP5907" s="248"/>
      <x:c r="OSQ5907" s="248"/>
      <x:c r="OSR5907" s="248"/>
      <x:c r="OSS5907" s="248"/>
      <x:c r="OST5907" s="248"/>
      <x:c r="OSU5907" s="248"/>
      <x:c r="OSV5907" s="248"/>
      <x:c r="OSW5907" s="248"/>
      <x:c r="OSX5907" s="248"/>
      <x:c r="OSY5907" s="248"/>
      <x:c r="OSZ5907" s="248"/>
      <x:c r="OTA5907" s="248"/>
      <x:c r="OTB5907" s="248"/>
      <x:c r="OTC5907" s="248"/>
      <x:c r="OTD5907" s="248"/>
      <x:c r="OTE5907" s="248"/>
      <x:c r="OTF5907" s="248"/>
      <x:c r="OTG5907" s="248"/>
      <x:c r="OTH5907" s="248"/>
      <x:c r="OTI5907" s="248"/>
      <x:c r="OTJ5907" s="248"/>
      <x:c r="OTK5907" s="248"/>
      <x:c r="OTL5907" s="248"/>
      <x:c r="OTM5907" s="248"/>
      <x:c r="OTN5907" s="248"/>
      <x:c r="OTO5907" s="248"/>
      <x:c r="OTP5907" s="248"/>
      <x:c r="OTQ5907" s="248"/>
      <x:c r="OTR5907" s="248"/>
      <x:c r="OTS5907" s="248"/>
      <x:c r="OTT5907" s="248"/>
      <x:c r="OTU5907" s="248"/>
      <x:c r="OTV5907" s="248"/>
      <x:c r="OTW5907" s="248"/>
      <x:c r="OTX5907" s="248"/>
      <x:c r="OTY5907" s="248"/>
      <x:c r="OTZ5907" s="248"/>
      <x:c r="OUA5907" s="248"/>
      <x:c r="OUB5907" s="248"/>
      <x:c r="OUC5907" s="248"/>
      <x:c r="OUD5907" s="248"/>
      <x:c r="OUE5907" s="248"/>
      <x:c r="OUF5907" s="248"/>
      <x:c r="OUG5907" s="248"/>
      <x:c r="OUH5907" s="248"/>
      <x:c r="OUI5907" s="248"/>
      <x:c r="OUJ5907" s="248"/>
      <x:c r="OUK5907" s="248"/>
      <x:c r="OUL5907" s="248"/>
      <x:c r="OUM5907" s="248"/>
      <x:c r="OUN5907" s="248"/>
      <x:c r="OUO5907" s="248"/>
      <x:c r="OUP5907" s="248"/>
      <x:c r="OUQ5907" s="248"/>
      <x:c r="OUR5907" s="248"/>
      <x:c r="OUS5907" s="248"/>
      <x:c r="OUT5907" s="248"/>
      <x:c r="OUU5907" s="248"/>
      <x:c r="OUV5907" s="248"/>
      <x:c r="OUW5907" s="248"/>
      <x:c r="OUX5907" s="248"/>
      <x:c r="OUY5907" s="248"/>
      <x:c r="OUZ5907" s="248"/>
      <x:c r="OVA5907" s="248"/>
      <x:c r="OVB5907" s="248"/>
      <x:c r="OVC5907" s="248"/>
      <x:c r="OVD5907" s="248"/>
      <x:c r="OVE5907" s="248"/>
      <x:c r="OVF5907" s="248"/>
      <x:c r="OVG5907" s="248"/>
      <x:c r="OVH5907" s="248"/>
      <x:c r="OVI5907" s="248"/>
      <x:c r="OVJ5907" s="248"/>
      <x:c r="OVK5907" s="248"/>
      <x:c r="OVL5907" s="248"/>
      <x:c r="OVM5907" s="248"/>
      <x:c r="OVN5907" s="248"/>
      <x:c r="OVO5907" s="248"/>
      <x:c r="OVP5907" s="248"/>
      <x:c r="OVQ5907" s="248"/>
      <x:c r="OVR5907" s="248"/>
      <x:c r="OVS5907" s="248"/>
      <x:c r="OVT5907" s="248"/>
      <x:c r="OVU5907" s="248"/>
      <x:c r="OVV5907" s="248"/>
      <x:c r="OVW5907" s="248"/>
      <x:c r="OVX5907" s="248"/>
      <x:c r="OVY5907" s="248"/>
      <x:c r="OVZ5907" s="248"/>
      <x:c r="OWA5907" s="248"/>
      <x:c r="OWB5907" s="248"/>
      <x:c r="OWC5907" s="248"/>
      <x:c r="OWD5907" s="248"/>
      <x:c r="OWE5907" s="248"/>
      <x:c r="OWF5907" s="248"/>
      <x:c r="OWG5907" s="248"/>
      <x:c r="OWH5907" s="248"/>
      <x:c r="OWI5907" s="248"/>
      <x:c r="OWJ5907" s="248"/>
      <x:c r="OWK5907" s="248"/>
      <x:c r="OWL5907" s="248"/>
      <x:c r="OWM5907" s="248"/>
      <x:c r="OWN5907" s="248"/>
      <x:c r="OWO5907" s="248"/>
      <x:c r="OWP5907" s="248"/>
      <x:c r="OWQ5907" s="248"/>
      <x:c r="OWR5907" s="248"/>
      <x:c r="OWS5907" s="248"/>
      <x:c r="OWT5907" s="248"/>
      <x:c r="OWU5907" s="248"/>
      <x:c r="OWV5907" s="248"/>
      <x:c r="OWW5907" s="248"/>
      <x:c r="OWX5907" s="248"/>
      <x:c r="OWY5907" s="248"/>
      <x:c r="OWZ5907" s="248"/>
      <x:c r="OXA5907" s="248"/>
      <x:c r="OXB5907" s="248"/>
      <x:c r="OXC5907" s="248"/>
      <x:c r="OXD5907" s="248"/>
      <x:c r="OXE5907" s="248"/>
      <x:c r="OXF5907" s="248"/>
      <x:c r="OXG5907" s="248"/>
      <x:c r="OXH5907" s="248"/>
      <x:c r="OXI5907" s="248"/>
      <x:c r="OXJ5907" s="248"/>
      <x:c r="OXK5907" s="248"/>
      <x:c r="OXL5907" s="248"/>
      <x:c r="OXM5907" s="248"/>
      <x:c r="OXN5907" s="248"/>
      <x:c r="OXO5907" s="248"/>
      <x:c r="OXP5907" s="248"/>
      <x:c r="OXQ5907" s="248"/>
      <x:c r="OXR5907" s="248"/>
      <x:c r="OXS5907" s="248"/>
      <x:c r="OXT5907" s="248"/>
      <x:c r="OXU5907" s="248"/>
      <x:c r="OXV5907" s="248"/>
      <x:c r="OXW5907" s="248"/>
      <x:c r="OXX5907" s="248"/>
      <x:c r="OXY5907" s="248"/>
      <x:c r="OXZ5907" s="248"/>
      <x:c r="OYA5907" s="248"/>
      <x:c r="OYB5907" s="248"/>
      <x:c r="OYC5907" s="248"/>
      <x:c r="OYD5907" s="248"/>
      <x:c r="OYE5907" s="248"/>
      <x:c r="OYF5907" s="248"/>
      <x:c r="OYG5907" s="248"/>
      <x:c r="OYH5907" s="248"/>
      <x:c r="OYI5907" s="248"/>
      <x:c r="OYJ5907" s="248"/>
      <x:c r="OYK5907" s="248"/>
      <x:c r="OYL5907" s="248"/>
      <x:c r="OYM5907" s="248"/>
      <x:c r="OYN5907" s="248"/>
      <x:c r="OYO5907" s="248"/>
      <x:c r="OYP5907" s="248"/>
      <x:c r="OYQ5907" s="248"/>
      <x:c r="OYR5907" s="248"/>
      <x:c r="OYS5907" s="248"/>
      <x:c r="OYT5907" s="248"/>
      <x:c r="OYU5907" s="248"/>
      <x:c r="OYV5907" s="248"/>
      <x:c r="OYW5907" s="248"/>
      <x:c r="OYX5907" s="248"/>
      <x:c r="OYY5907" s="248"/>
      <x:c r="OYZ5907" s="248"/>
      <x:c r="OZA5907" s="248"/>
      <x:c r="OZB5907" s="248"/>
      <x:c r="OZC5907" s="248"/>
      <x:c r="OZD5907" s="248"/>
      <x:c r="OZE5907" s="248"/>
      <x:c r="OZF5907" s="248"/>
      <x:c r="OZG5907" s="248"/>
      <x:c r="OZH5907" s="248"/>
      <x:c r="OZI5907" s="248"/>
      <x:c r="OZJ5907" s="248"/>
      <x:c r="OZK5907" s="248"/>
      <x:c r="OZL5907" s="248"/>
      <x:c r="OZM5907" s="248"/>
      <x:c r="OZN5907" s="248"/>
      <x:c r="OZO5907" s="248"/>
      <x:c r="OZP5907" s="248"/>
      <x:c r="OZQ5907" s="248"/>
      <x:c r="OZR5907" s="248"/>
      <x:c r="OZS5907" s="248"/>
      <x:c r="OZT5907" s="248"/>
      <x:c r="OZU5907" s="248"/>
      <x:c r="OZV5907" s="248"/>
      <x:c r="OZW5907" s="248"/>
      <x:c r="OZX5907" s="248"/>
      <x:c r="OZY5907" s="248"/>
      <x:c r="OZZ5907" s="248"/>
      <x:c r="PAA5907" s="248"/>
      <x:c r="PAB5907" s="248"/>
      <x:c r="PAC5907" s="248"/>
      <x:c r="PAD5907" s="248"/>
      <x:c r="PAE5907" s="248"/>
      <x:c r="PAF5907" s="248"/>
      <x:c r="PAG5907" s="248"/>
      <x:c r="PAH5907" s="248"/>
      <x:c r="PAI5907" s="248"/>
      <x:c r="PAJ5907" s="248"/>
      <x:c r="PAK5907" s="248"/>
      <x:c r="PAL5907" s="248"/>
      <x:c r="PAM5907" s="248"/>
      <x:c r="PAN5907" s="248"/>
      <x:c r="PAO5907" s="248"/>
      <x:c r="PAP5907" s="248"/>
      <x:c r="PAQ5907" s="248"/>
      <x:c r="PAR5907" s="248"/>
      <x:c r="PAS5907" s="248"/>
      <x:c r="PAT5907" s="248"/>
      <x:c r="PAU5907" s="248"/>
      <x:c r="PAV5907" s="248"/>
      <x:c r="PAW5907" s="248"/>
      <x:c r="PAX5907" s="248"/>
      <x:c r="PAY5907" s="248"/>
      <x:c r="PAZ5907" s="248"/>
      <x:c r="PBA5907" s="248"/>
      <x:c r="PBB5907" s="248"/>
      <x:c r="PBC5907" s="248"/>
      <x:c r="PBD5907" s="248"/>
      <x:c r="PBE5907" s="248"/>
      <x:c r="PBF5907" s="248"/>
      <x:c r="PBG5907" s="248"/>
      <x:c r="PBH5907" s="248"/>
      <x:c r="PBI5907" s="248"/>
      <x:c r="PBJ5907" s="248"/>
      <x:c r="PBK5907" s="248"/>
      <x:c r="PBL5907" s="248"/>
      <x:c r="PBM5907" s="248"/>
      <x:c r="PBN5907" s="248"/>
      <x:c r="PBO5907" s="248"/>
      <x:c r="PBP5907" s="248"/>
      <x:c r="PBQ5907" s="248"/>
      <x:c r="PBR5907" s="248"/>
      <x:c r="PBS5907" s="248"/>
      <x:c r="PBT5907" s="248"/>
      <x:c r="PBU5907" s="248"/>
      <x:c r="PBV5907" s="248"/>
      <x:c r="PBW5907" s="248"/>
      <x:c r="PBX5907" s="248"/>
      <x:c r="PBY5907" s="248"/>
      <x:c r="PBZ5907" s="248"/>
      <x:c r="PCA5907" s="248"/>
      <x:c r="PCB5907" s="248"/>
      <x:c r="PCC5907" s="248"/>
      <x:c r="PCD5907" s="248"/>
      <x:c r="PCE5907" s="248"/>
      <x:c r="PCF5907" s="248"/>
      <x:c r="PCG5907" s="248"/>
      <x:c r="PCH5907" s="248"/>
      <x:c r="PCI5907" s="248"/>
      <x:c r="PCJ5907" s="248"/>
      <x:c r="PCK5907" s="248"/>
      <x:c r="PCL5907" s="248"/>
      <x:c r="PCM5907" s="248"/>
      <x:c r="PCN5907" s="248"/>
      <x:c r="PCO5907" s="248"/>
      <x:c r="PCP5907" s="248"/>
      <x:c r="PCQ5907" s="248"/>
      <x:c r="PCR5907" s="248"/>
      <x:c r="PCS5907" s="248"/>
      <x:c r="PCT5907" s="248"/>
      <x:c r="PCU5907" s="248"/>
      <x:c r="PCV5907" s="248"/>
      <x:c r="PCW5907" s="248"/>
      <x:c r="PCX5907" s="248"/>
      <x:c r="PCY5907" s="248"/>
      <x:c r="PCZ5907" s="248"/>
      <x:c r="PDA5907" s="248"/>
      <x:c r="PDB5907" s="248"/>
      <x:c r="PDC5907" s="248"/>
      <x:c r="PDD5907" s="248"/>
      <x:c r="PDE5907" s="248"/>
      <x:c r="PDF5907" s="248"/>
      <x:c r="PDG5907" s="248"/>
      <x:c r="PDH5907" s="248"/>
      <x:c r="PDI5907" s="248"/>
      <x:c r="PDJ5907" s="248"/>
      <x:c r="PDK5907" s="248"/>
      <x:c r="PDL5907" s="248"/>
      <x:c r="PDM5907" s="248"/>
      <x:c r="PDN5907" s="248"/>
      <x:c r="PDO5907" s="248"/>
      <x:c r="PDP5907" s="248"/>
      <x:c r="PDQ5907" s="248"/>
      <x:c r="PDR5907" s="248"/>
      <x:c r="PDS5907" s="248"/>
      <x:c r="PDT5907" s="248"/>
      <x:c r="PDU5907" s="248"/>
      <x:c r="PDV5907" s="248"/>
      <x:c r="PDW5907" s="248"/>
      <x:c r="PDX5907" s="248"/>
      <x:c r="PDY5907" s="248"/>
      <x:c r="PDZ5907" s="248"/>
      <x:c r="PEA5907" s="248"/>
      <x:c r="PEB5907" s="248"/>
      <x:c r="PEC5907" s="248"/>
      <x:c r="PED5907" s="248"/>
      <x:c r="PEE5907" s="248"/>
      <x:c r="PEF5907" s="248"/>
      <x:c r="PEG5907" s="248"/>
      <x:c r="PEH5907" s="248"/>
      <x:c r="PEI5907" s="248"/>
      <x:c r="PEJ5907" s="248"/>
      <x:c r="PEK5907" s="248"/>
      <x:c r="PEL5907" s="248"/>
      <x:c r="PEM5907" s="248"/>
      <x:c r="PEN5907" s="248"/>
      <x:c r="PEO5907" s="248"/>
      <x:c r="PEP5907" s="248"/>
      <x:c r="PEQ5907" s="248"/>
      <x:c r="PER5907" s="248"/>
      <x:c r="PES5907" s="248"/>
      <x:c r="PET5907" s="248"/>
      <x:c r="PEU5907" s="248"/>
      <x:c r="PEV5907" s="248"/>
      <x:c r="PEW5907" s="248"/>
      <x:c r="PEX5907" s="248"/>
      <x:c r="PEY5907" s="248"/>
      <x:c r="PEZ5907" s="248"/>
      <x:c r="PFA5907" s="248"/>
      <x:c r="PFB5907" s="248"/>
      <x:c r="PFC5907" s="248"/>
      <x:c r="PFD5907" s="248"/>
      <x:c r="PFE5907" s="248"/>
      <x:c r="PFF5907" s="248"/>
      <x:c r="PFG5907" s="248"/>
      <x:c r="PFH5907" s="248"/>
      <x:c r="PFI5907" s="248"/>
      <x:c r="PFJ5907" s="248"/>
      <x:c r="PFK5907" s="248"/>
      <x:c r="PFL5907" s="248"/>
      <x:c r="PFM5907" s="248"/>
      <x:c r="PFN5907" s="248"/>
      <x:c r="PFO5907" s="248"/>
      <x:c r="PFP5907" s="248"/>
      <x:c r="PFQ5907" s="248"/>
      <x:c r="PFR5907" s="248"/>
      <x:c r="PFS5907" s="248"/>
      <x:c r="PFT5907" s="248"/>
      <x:c r="PFU5907" s="248"/>
      <x:c r="PFV5907" s="248"/>
      <x:c r="PFW5907" s="248"/>
      <x:c r="PFX5907" s="248"/>
      <x:c r="PFY5907" s="248"/>
      <x:c r="PFZ5907" s="248"/>
      <x:c r="PGA5907" s="248"/>
      <x:c r="PGB5907" s="248"/>
      <x:c r="PGC5907" s="248"/>
      <x:c r="PGD5907" s="248"/>
      <x:c r="PGE5907" s="248"/>
      <x:c r="PGF5907" s="248"/>
      <x:c r="PGG5907" s="248"/>
      <x:c r="PGH5907" s="248"/>
      <x:c r="PGI5907" s="248"/>
      <x:c r="PGJ5907" s="248"/>
      <x:c r="PGK5907" s="248"/>
      <x:c r="PGL5907" s="248"/>
      <x:c r="PGM5907" s="248"/>
      <x:c r="PGN5907" s="248"/>
      <x:c r="PGO5907" s="248"/>
      <x:c r="PGP5907" s="248"/>
      <x:c r="PGQ5907" s="248"/>
      <x:c r="PGR5907" s="248"/>
      <x:c r="PGS5907" s="248"/>
      <x:c r="PGT5907" s="248"/>
      <x:c r="PGU5907" s="248"/>
      <x:c r="PGV5907" s="248"/>
      <x:c r="PGW5907" s="248"/>
      <x:c r="PGX5907" s="248"/>
      <x:c r="PGY5907" s="248"/>
      <x:c r="PGZ5907" s="248"/>
      <x:c r="PHA5907" s="248"/>
      <x:c r="PHB5907" s="248"/>
      <x:c r="PHC5907" s="248"/>
      <x:c r="PHD5907" s="248"/>
      <x:c r="PHE5907" s="248"/>
      <x:c r="PHF5907" s="248"/>
      <x:c r="PHG5907" s="248"/>
      <x:c r="PHH5907" s="248"/>
      <x:c r="PHI5907" s="248"/>
      <x:c r="PHJ5907" s="248"/>
      <x:c r="PHK5907" s="248"/>
      <x:c r="PHL5907" s="248"/>
      <x:c r="PHM5907" s="248"/>
      <x:c r="PHN5907" s="248"/>
      <x:c r="PHO5907" s="248"/>
      <x:c r="PHP5907" s="248"/>
      <x:c r="PHQ5907" s="248"/>
      <x:c r="PHR5907" s="248"/>
      <x:c r="PHS5907" s="248"/>
      <x:c r="PHT5907" s="248"/>
      <x:c r="PHU5907" s="248"/>
      <x:c r="PHV5907" s="248"/>
      <x:c r="PHW5907" s="248"/>
      <x:c r="PHX5907" s="248"/>
      <x:c r="PHY5907" s="248"/>
      <x:c r="PHZ5907" s="248"/>
      <x:c r="PIA5907" s="248"/>
      <x:c r="PIB5907" s="248"/>
      <x:c r="PIC5907" s="248"/>
      <x:c r="PID5907" s="248"/>
      <x:c r="PIE5907" s="248"/>
      <x:c r="PIF5907" s="248"/>
      <x:c r="PIG5907" s="248"/>
      <x:c r="PIH5907" s="248"/>
      <x:c r="PII5907" s="248"/>
      <x:c r="PIJ5907" s="248"/>
      <x:c r="PIK5907" s="248"/>
      <x:c r="PIL5907" s="248"/>
      <x:c r="PIM5907" s="248"/>
      <x:c r="PIN5907" s="248"/>
      <x:c r="PIO5907" s="248"/>
      <x:c r="PIP5907" s="248"/>
      <x:c r="PIQ5907" s="248"/>
      <x:c r="PIR5907" s="248"/>
      <x:c r="PIS5907" s="248"/>
      <x:c r="PIT5907" s="248"/>
      <x:c r="PIU5907" s="248"/>
      <x:c r="PIV5907" s="248"/>
      <x:c r="PIW5907" s="248"/>
      <x:c r="PIX5907" s="248"/>
      <x:c r="PIY5907" s="248"/>
      <x:c r="PIZ5907" s="248"/>
      <x:c r="PJA5907" s="248"/>
      <x:c r="PJB5907" s="248"/>
      <x:c r="PJC5907" s="248"/>
      <x:c r="PJD5907" s="248"/>
      <x:c r="PJE5907" s="248"/>
      <x:c r="PJF5907" s="248"/>
      <x:c r="PJG5907" s="248"/>
      <x:c r="PJH5907" s="248"/>
      <x:c r="PJI5907" s="248"/>
      <x:c r="PJJ5907" s="248"/>
      <x:c r="PJK5907" s="248"/>
      <x:c r="PJL5907" s="248"/>
      <x:c r="PJM5907" s="248"/>
      <x:c r="PJN5907" s="248"/>
      <x:c r="PJO5907" s="248"/>
      <x:c r="PJP5907" s="248"/>
      <x:c r="PJQ5907" s="248"/>
      <x:c r="PJR5907" s="248"/>
      <x:c r="PJS5907" s="248"/>
      <x:c r="PJT5907" s="248"/>
      <x:c r="PJU5907" s="248"/>
      <x:c r="PJV5907" s="248"/>
      <x:c r="PJW5907" s="248"/>
      <x:c r="PJX5907" s="248"/>
      <x:c r="PJY5907" s="248"/>
      <x:c r="PJZ5907" s="248"/>
      <x:c r="PKA5907" s="248"/>
      <x:c r="PKB5907" s="248"/>
      <x:c r="PKC5907" s="248"/>
      <x:c r="PKD5907" s="248"/>
      <x:c r="PKE5907" s="248"/>
      <x:c r="PKF5907" s="248"/>
      <x:c r="PKG5907" s="248"/>
      <x:c r="PKH5907" s="248"/>
      <x:c r="PKI5907" s="248"/>
      <x:c r="PKJ5907" s="248"/>
      <x:c r="PKK5907" s="248"/>
      <x:c r="PKL5907" s="248"/>
      <x:c r="PKM5907" s="248"/>
      <x:c r="PKN5907" s="248"/>
      <x:c r="PKO5907" s="248"/>
      <x:c r="PKP5907" s="248"/>
      <x:c r="PKQ5907" s="248"/>
      <x:c r="PKR5907" s="248"/>
      <x:c r="PKS5907" s="248"/>
      <x:c r="PKT5907" s="248"/>
      <x:c r="PKU5907" s="248"/>
      <x:c r="PKV5907" s="248"/>
      <x:c r="PKW5907" s="248"/>
      <x:c r="PKX5907" s="248"/>
      <x:c r="PKY5907" s="248"/>
      <x:c r="PKZ5907" s="248"/>
      <x:c r="PLA5907" s="248"/>
      <x:c r="PLB5907" s="248"/>
      <x:c r="PLC5907" s="248"/>
      <x:c r="PLD5907" s="248"/>
      <x:c r="PLE5907" s="248"/>
      <x:c r="PLF5907" s="248"/>
      <x:c r="PLG5907" s="248"/>
      <x:c r="PLH5907" s="248"/>
      <x:c r="PLI5907" s="248"/>
      <x:c r="PLJ5907" s="248"/>
      <x:c r="PLK5907" s="248"/>
      <x:c r="PLL5907" s="248"/>
      <x:c r="PLM5907" s="248"/>
      <x:c r="PLN5907" s="248"/>
      <x:c r="PLO5907" s="248"/>
      <x:c r="PLP5907" s="248"/>
      <x:c r="PLQ5907" s="248"/>
      <x:c r="PLR5907" s="248"/>
      <x:c r="PLS5907" s="248"/>
      <x:c r="PLT5907" s="248"/>
      <x:c r="PLU5907" s="248"/>
      <x:c r="PLV5907" s="248"/>
      <x:c r="PLW5907" s="248"/>
      <x:c r="PLX5907" s="248"/>
      <x:c r="PLY5907" s="248"/>
      <x:c r="PLZ5907" s="248"/>
      <x:c r="PMA5907" s="248"/>
      <x:c r="PMB5907" s="248"/>
      <x:c r="PMC5907" s="248"/>
      <x:c r="PMD5907" s="248"/>
      <x:c r="PME5907" s="248"/>
      <x:c r="PMF5907" s="248"/>
      <x:c r="PMG5907" s="248"/>
      <x:c r="PMH5907" s="248"/>
      <x:c r="PMI5907" s="248"/>
      <x:c r="PMJ5907" s="248"/>
      <x:c r="PMK5907" s="248"/>
      <x:c r="PML5907" s="248"/>
      <x:c r="PMM5907" s="248"/>
      <x:c r="PMN5907" s="248"/>
      <x:c r="PMO5907" s="248"/>
      <x:c r="PMP5907" s="248"/>
      <x:c r="PMQ5907" s="248"/>
      <x:c r="PMR5907" s="248"/>
      <x:c r="PMS5907" s="248"/>
      <x:c r="PMT5907" s="248"/>
      <x:c r="PMU5907" s="248"/>
      <x:c r="PMV5907" s="248"/>
      <x:c r="PMW5907" s="248"/>
      <x:c r="PMX5907" s="248"/>
      <x:c r="PMY5907" s="248"/>
      <x:c r="PMZ5907" s="248"/>
      <x:c r="PNA5907" s="248"/>
      <x:c r="PNB5907" s="248"/>
      <x:c r="PNC5907" s="248"/>
      <x:c r="PND5907" s="248"/>
      <x:c r="PNE5907" s="248"/>
      <x:c r="PNF5907" s="248"/>
      <x:c r="PNG5907" s="248"/>
      <x:c r="PNH5907" s="248"/>
      <x:c r="PNI5907" s="248"/>
      <x:c r="PNJ5907" s="248"/>
      <x:c r="PNK5907" s="248"/>
      <x:c r="PNL5907" s="248"/>
      <x:c r="PNM5907" s="248"/>
      <x:c r="PNN5907" s="248"/>
      <x:c r="PNO5907" s="248"/>
      <x:c r="PNP5907" s="248"/>
      <x:c r="PNQ5907" s="248"/>
      <x:c r="PNR5907" s="248"/>
      <x:c r="PNS5907" s="248"/>
      <x:c r="PNT5907" s="248"/>
      <x:c r="PNU5907" s="248"/>
      <x:c r="PNV5907" s="248"/>
      <x:c r="PNW5907" s="248"/>
      <x:c r="PNX5907" s="248"/>
      <x:c r="PNY5907" s="248"/>
      <x:c r="PNZ5907" s="248"/>
      <x:c r="POA5907" s="248"/>
      <x:c r="POB5907" s="248"/>
      <x:c r="POC5907" s="248"/>
      <x:c r="POD5907" s="248"/>
      <x:c r="POE5907" s="248"/>
      <x:c r="POF5907" s="248"/>
      <x:c r="POG5907" s="248"/>
      <x:c r="POH5907" s="248"/>
      <x:c r="POI5907" s="248"/>
      <x:c r="POJ5907" s="248"/>
      <x:c r="POK5907" s="248"/>
      <x:c r="POL5907" s="248"/>
      <x:c r="POM5907" s="248"/>
      <x:c r="PON5907" s="248"/>
      <x:c r="POO5907" s="248"/>
      <x:c r="POP5907" s="248"/>
      <x:c r="POQ5907" s="248"/>
      <x:c r="POR5907" s="248"/>
      <x:c r="POS5907" s="248"/>
      <x:c r="POT5907" s="248"/>
      <x:c r="POU5907" s="248"/>
      <x:c r="POV5907" s="248"/>
      <x:c r="POW5907" s="248"/>
      <x:c r="POX5907" s="248"/>
      <x:c r="POY5907" s="248"/>
      <x:c r="POZ5907" s="248"/>
      <x:c r="PPA5907" s="248"/>
      <x:c r="PPB5907" s="248"/>
      <x:c r="PPC5907" s="248"/>
      <x:c r="PPD5907" s="248"/>
      <x:c r="PPE5907" s="248"/>
      <x:c r="PPF5907" s="248"/>
      <x:c r="PPG5907" s="248"/>
      <x:c r="PPH5907" s="248"/>
      <x:c r="PPI5907" s="248"/>
      <x:c r="PPJ5907" s="248"/>
      <x:c r="PPK5907" s="248"/>
      <x:c r="PPL5907" s="248"/>
      <x:c r="PPM5907" s="248"/>
      <x:c r="PPN5907" s="248"/>
      <x:c r="PPO5907" s="248"/>
      <x:c r="PPP5907" s="248"/>
      <x:c r="PPQ5907" s="248"/>
      <x:c r="PPR5907" s="248"/>
      <x:c r="PPS5907" s="248"/>
      <x:c r="PPT5907" s="248"/>
      <x:c r="PPU5907" s="248"/>
      <x:c r="PPV5907" s="248"/>
      <x:c r="PPW5907" s="248"/>
      <x:c r="PPX5907" s="248"/>
      <x:c r="PPY5907" s="248"/>
      <x:c r="PPZ5907" s="248"/>
      <x:c r="PQA5907" s="248"/>
      <x:c r="PQB5907" s="248"/>
      <x:c r="PQC5907" s="248"/>
      <x:c r="PQD5907" s="248"/>
      <x:c r="PQE5907" s="248"/>
      <x:c r="PQF5907" s="248"/>
      <x:c r="PQG5907" s="248"/>
      <x:c r="PQH5907" s="248"/>
      <x:c r="PQI5907" s="248"/>
      <x:c r="PQJ5907" s="248"/>
      <x:c r="PQK5907" s="248"/>
      <x:c r="PQL5907" s="248"/>
      <x:c r="PQM5907" s="248"/>
      <x:c r="PQN5907" s="248"/>
      <x:c r="PQO5907" s="248"/>
      <x:c r="PQP5907" s="248"/>
      <x:c r="PQQ5907" s="248"/>
      <x:c r="PQR5907" s="248"/>
      <x:c r="PQS5907" s="248"/>
      <x:c r="PQT5907" s="248"/>
      <x:c r="PQU5907" s="248"/>
      <x:c r="PQV5907" s="248"/>
      <x:c r="PQW5907" s="248"/>
      <x:c r="PQX5907" s="248"/>
      <x:c r="PQY5907" s="248"/>
      <x:c r="PQZ5907" s="248"/>
      <x:c r="PRA5907" s="248"/>
      <x:c r="PRB5907" s="248"/>
      <x:c r="PRC5907" s="248"/>
      <x:c r="PRD5907" s="248"/>
      <x:c r="PRE5907" s="248"/>
      <x:c r="PRF5907" s="248"/>
      <x:c r="PRG5907" s="248"/>
      <x:c r="PRH5907" s="248"/>
      <x:c r="PRI5907" s="248"/>
      <x:c r="PRJ5907" s="248"/>
      <x:c r="PRK5907" s="248"/>
      <x:c r="PRL5907" s="248"/>
      <x:c r="PRM5907" s="248"/>
      <x:c r="PRN5907" s="248"/>
      <x:c r="PRO5907" s="248"/>
      <x:c r="PRP5907" s="248"/>
      <x:c r="PRQ5907" s="248"/>
      <x:c r="PRR5907" s="248"/>
      <x:c r="PRS5907" s="248"/>
      <x:c r="PRT5907" s="248"/>
      <x:c r="PRU5907" s="248"/>
      <x:c r="PRV5907" s="248"/>
      <x:c r="PRW5907" s="248"/>
      <x:c r="PRX5907" s="248"/>
      <x:c r="PRY5907" s="248"/>
      <x:c r="PRZ5907" s="248"/>
      <x:c r="PSA5907" s="248"/>
      <x:c r="PSB5907" s="248"/>
      <x:c r="PSC5907" s="248"/>
      <x:c r="PSD5907" s="248"/>
      <x:c r="PSE5907" s="248"/>
      <x:c r="PSF5907" s="248"/>
      <x:c r="PSG5907" s="248"/>
      <x:c r="PSH5907" s="248"/>
      <x:c r="PSI5907" s="248"/>
      <x:c r="PSJ5907" s="248"/>
      <x:c r="PSK5907" s="248"/>
      <x:c r="PSL5907" s="248"/>
      <x:c r="PSM5907" s="248"/>
      <x:c r="PSN5907" s="248"/>
      <x:c r="PSO5907" s="248"/>
      <x:c r="PSP5907" s="248"/>
      <x:c r="PSQ5907" s="248"/>
      <x:c r="PSR5907" s="248"/>
      <x:c r="PSS5907" s="248"/>
      <x:c r="PST5907" s="248"/>
      <x:c r="PSU5907" s="248"/>
      <x:c r="PSV5907" s="248"/>
      <x:c r="PSW5907" s="248"/>
      <x:c r="PSX5907" s="248"/>
      <x:c r="PSY5907" s="248"/>
      <x:c r="PSZ5907" s="248"/>
      <x:c r="PTA5907" s="248"/>
      <x:c r="PTB5907" s="248"/>
      <x:c r="PTC5907" s="248"/>
      <x:c r="PTD5907" s="248"/>
      <x:c r="PTE5907" s="248"/>
      <x:c r="PTF5907" s="248"/>
      <x:c r="PTG5907" s="248"/>
      <x:c r="PTH5907" s="248"/>
      <x:c r="PTI5907" s="248"/>
      <x:c r="PTJ5907" s="248"/>
      <x:c r="PTK5907" s="248"/>
      <x:c r="PTL5907" s="248"/>
      <x:c r="PTM5907" s="248"/>
      <x:c r="PTN5907" s="248"/>
      <x:c r="PTO5907" s="248"/>
      <x:c r="PTP5907" s="248"/>
      <x:c r="PTQ5907" s="248"/>
      <x:c r="PTR5907" s="248"/>
      <x:c r="PTS5907" s="248"/>
      <x:c r="PTT5907" s="248"/>
      <x:c r="PTU5907" s="248"/>
      <x:c r="PTV5907" s="248"/>
      <x:c r="PTW5907" s="248"/>
      <x:c r="PTX5907" s="248"/>
      <x:c r="PTY5907" s="248"/>
      <x:c r="PTZ5907" s="248"/>
      <x:c r="PUA5907" s="248"/>
      <x:c r="PUB5907" s="248"/>
      <x:c r="PUC5907" s="248"/>
      <x:c r="PUD5907" s="248"/>
      <x:c r="PUE5907" s="248"/>
      <x:c r="PUF5907" s="248"/>
      <x:c r="PUG5907" s="248"/>
      <x:c r="PUH5907" s="248"/>
      <x:c r="PUI5907" s="248"/>
      <x:c r="PUJ5907" s="248"/>
      <x:c r="PUK5907" s="248"/>
      <x:c r="PUL5907" s="248"/>
      <x:c r="PUM5907" s="248"/>
      <x:c r="PUN5907" s="248"/>
      <x:c r="PUO5907" s="248"/>
      <x:c r="PUP5907" s="248"/>
      <x:c r="PUQ5907" s="248"/>
      <x:c r="PUR5907" s="248"/>
      <x:c r="PUS5907" s="248"/>
      <x:c r="PUT5907" s="248"/>
      <x:c r="PUU5907" s="248"/>
      <x:c r="PUV5907" s="248"/>
      <x:c r="PUW5907" s="248"/>
      <x:c r="PUX5907" s="248"/>
      <x:c r="PUY5907" s="248"/>
      <x:c r="PUZ5907" s="248"/>
      <x:c r="PVA5907" s="248"/>
      <x:c r="PVB5907" s="248"/>
      <x:c r="PVC5907" s="248"/>
      <x:c r="PVD5907" s="248"/>
      <x:c r="PVE5907" s="248"/>
      <x:c r="PVF5907" s="248"/>
      <x:c r="PVG5907" s="248"/>
      <x:c r="PVH5907" s="248"/>
      <x:c r="PVI5907" s="248"/>
      <x:c r="PVJ5907" s="248"/>
      <x:c r="PVK5907" s="248"/>
      <x:c r="PVL5907" s="248"/>
      <x:c r="PVM5907" s="248"/>
      <x:c r="PVN5907" s="248"/>
      <x:c r="PVO5907" s="248"/>
      <x:c r="PVP5907" s="248"/>
      <x:c r="PVQ5907" s="248"/>
      <x:c r="PVR5907" s="248"/>
      <x:c r="PVS5907" s="248"/>
      <x:c r="PVT5907" s="248"/>
      <x:c r="PVU5907" s="248"/>
      <x:c r="PVV5907" s="248"/>
      <x:c r="PVW5907" s="248"/>
      <x:c r="PVX5907" s="248"/>
      <x:c r="PVY5907" s="248"/>
      <x:c r="PVZ5907" s="248"/>
      <x:c r="PWA5907" s="248"/>
      <x:c r="PWB5907" s="248"/>
      <x:c r="PWC5907" s="248"/>
      <x:c r="PWD5907" s="248"/>
      <x:c r="PWE5907" s="248"/>
      <x:c r="PWF5907" s="248"/>
      <x:c r="PWG5907" s="248"/>
      <x:c r="PWH5907" s="248"/>
      <x:c r="PWI5907" s="248"/>
      <x:c r="PWJ5907" s="248"/>
      <x:c r="PWK5907" s="248"/>
      <x:c r="PWL5907" s="248"/>
      <x:c r="PWM5907" s="248"/>
      <x:c r="PWN5907" s="248"/>
      <x:c r="PWO5907" s="248"/>
      <x:c r="PWP5907" s="248"/>
      <x:c r="PWQ5907" s="248"/>
      <x:c r="PWR5907" s="248"/>
      <x:c r="PWS5907" s="248"/>
      <x:c r="PWT5907" s="248"/>
      <x:c r="PWU5907" s="248"/>
      <x:c r="PWV5907" s="248"/>
      <x:c r="PWW5907" s="248"/>
      <x:c r="PWX5907" s="248"/>
      <x:c r="PWY5907" s="248"/>
      <x:c r="PWZ5907" s="248"/>
      <x:c r="PXA5907" s="248"/>
      <x:c r="PXB5907" s="248"/>
      <x:c r="PXC5907" s="248"/>
      <x:c r="PXD5907" s="248"/>
      <x:c r="PXE5907" s="248"/>
      <x:c r="PXF5907" s="248"/>
      <x:c r="PXG5907" s="248"/>
      <x:c r="PXH5907" s="248"/>
      <x:c r="PXI5907" s="248"/>
      <x:c r="PXJ5907" s="248"/>
      <x:c r="PXK5907" s="248"/>
      <x:c r="PXL5907" s="248"/>
      <x:c r="PXM5907" s="248"/>
      <x:c r="PXN5907" s="248"/>
      <x:c r="PXO5907" s="248"/>
      <x:c r="PXP5907" s="248"/>
      <x:c r="PXQ5907" s="248"/>
      <x:c r="PXR5907" s="248"/>
      <x:c r="PXS5907" s="248"/>
      <x:c r="PXT5907" s="248"/>
      <x:c r="PXU5907" s="248"/>
      <x:c r="PXV5907" s="248"/>
      <x:c r="PXW5907" s="248"/>
      <x:c r="PXX5907" s="248"/>
      <x:c r="PXY5907" s="248"/>
      <x:c r="PXZ5907" s="248"/>
      <x:c r="PYA5907" s="248"/>
      <x:c r="PYB5907" s="248"/>
      <x:c r="PYC5907" s="248"/>
      <x:c r="PYD5907" s="248"/>
      <x:c r="PYE5907" s="248"/>
      <x:c r="PYF5907" s="248"/>
      <x:c r="PYG5907" s="248"/>
      <x:c r="PYH5907" s="248"/>
      <x:c r="PYI5907" s="248"/>
      <x:c r="PYJ5907" s="248"/>
      <x:c r="PYK5907" s="248"/>
      <x:c r="PYL5907" s="248"/>
      <x:c r="PYM5907" s="248"/>
      <x:c r="PYN5907" s="248"/>
      <x:c r="PYO5907" s="248"/>
      <x:c r="PYP5907" s="248"/>
      <x:c r="PYQ5907" s="248"/>
      <x:c r="PYR5907" s="248"/>
      <x:c r="PYS5907" s="248"/>
      <x:c r="PYT5907" s="248"/>
      <x:c r="PYU5907" s="248"/>
      <x:c r="PYV5907" s="248"/>
      <x:c r="PYW5907" s="248"/>
      <x:c r="PYX5907" s="248"/>
      <x:c r="PYY5907" s="248"/>
      <x:c r="PYZ5907" s="248"/>
      <x:c r="PZA5907" s="248"/>
      <x:c r="PZB5907" s="248"/>
      <x:c r="PZC5907" s="248"/>
      <x:c r="PZD5907" s="248"/>
      <x:c r="PZE5907" s="248"/>
      <x:c r="PZF5907" s="248"/>
      <x:c r="PZG5907" s="248"/>
      <x:c r="PZH5907" s="248"/>
      <x:c r="PZI5907" s="248"/>
      <x:c r="PZJ5907" s="248"/>
      <x:c r="PZK5907" s="248"/>
      <x:c r="PZL5907" s="248"/>
      <x:c r="PZM5907" s="248"/>
      <x:c r="PZN5907" s="248"/>
      <x:c r="PZO5907" s="248"/>
      <x:c r="PZP5907" s="248"/>
      <x:c r="PZQ5907" s="248"/>
      <x:c r="PZR5907" s="248"/>
      <x:c r="PZS5907" s="248"/>
      <x:c r="PZT5907" s="248"/>
      <x:c r="PZU5907" s="248"/>
      <x:c r="PZV5907" s="248"/>
      <x:c r="PZW5907" s="248"/>
      <x:c r="PZX5907" s="248"/>
      <x:c r="PZY5907" s="248"/>
      <x:c r="PZZ5907" s="248"/>
      <x:c r="QAA5907" s="248"/>
      <x:c r="QAB5907" s="248"/>
      <x:c r="QAC5907" s="248"/>
      <x:c r="QAD5907" s="248"/>
      <x:c r="QAE5907" s="248"/>
      <x:c r="QAF5907" s="248"/>
      <x:c r="QAG5907" s="248"/>
      <x:c r="QAH5907" s="248"/>
      <x:c r="QAI5907" s="248"/>
      <x:c r="QAJ5907" s="248"/>
      <x:c r="QAK5907" s="248"/>
      <x:c r="QAL5907" s="248"/>
      <x:c r="QAM5907" s="248"/>
      <x:c r="QAN5907" s="248"/>
      <x:c r="QAO5907" s="248"/>
      <x:c r="QAP5907" s="248"/>
      <x:c r="QAQ5907" s="248"/>
      <x:c r="QAR5907" s="248"/>
      <x:c r="QAS5907" s="248"/>
      <x:c r="QAT5907" s="248"/>
      <x:c r="QAU5907" s="248"/>
      <x:c r="QAV5907" s="248"/>
      <x:c r="QAW5907" s="248"/>
      <x:c r="QAX5907" s="248"/>
      <x:c r="QAY5907" s="248"/>
      <x:c r="QAZ5907" s="248"/>
      <x:c r="QBA5907" s="248"/>
      <x:c r="QBB5907" s="248"/>
      <x:c r="QBC5907" s="248"/>
      <x:c r="QBD5907" s="248"/>
      <x:c r="QBE5907" s="248"/>
      <x:c r="QBF5907" s="248"/>
      <x:c r="QBG5907" s="248"/>
      <x:c r="QBH5907" s="248"/>
      <x:c r="QBI5907" s="248"/>
      <x:c r="QBJ5907" s="248"/>
      <x:c r="QBK5907" s="248"/>
      <x:c r="QBL5907" s="248"/>
      <x:c r="QBM5907" s="248"/>
      <x:c r="QBN5907" s="248"/>
      <x:c r="QBO5907" s="248"/>
      <x:c r="QBP5907" s="248"/>
      <x:c r="QBQ5907" s="248"/>
      <x:c r="QBR5907" s="248"/>
      <x:c r="QBS5907" s="248"/>
      <x:c r="QBT5907" s="248"/>
      <x:c r="QBU5907" s="248"/>
      <x:c r="QBV5907" s="248"/>
      <x:c r="QBW5907" s="248"/>
      <x:c r="QBX5907" s="248"/>
      <x:c r="QBY5907" s="248"/>
      <x:c r="QBZ5907" s="248"/>
      <x:c r="QCA5907" s="248"/>
      <x:c r="QCB5907" s="248"/>
      <x:c r="QCC5907" s="248"/>
      <x:c r="QCD5907" s="248"/>
      <x:c r="QCE5907" s="248"/>
      <x:c r="QCF5907" s="248"/>
      <x:c r="QCG5907" s="248"/>
      <x:c r="QCH5907" s="248"/>
      <x:c r="QCI5907" s="248"/>
      <x:c r="QCJ5907" s="248"/>
      <x:c r="QCK5907" s="248"/>
      <x:c r="QCL5907" s="248"/>
      <x:c r="QCM5907" s="248"/>
      <x:c r="QCN5907" s="248"/>
      <x:c r="QCO5907" s="248"/>
      <x:c r="QCP5907" s="248"/>
      <x:c r="QCQ5907" s="248"/>
      <x:c r="QCR5907" s="248"/>
      <x:c r="QCS5907" s="248"/>
      <x:c r="QCT5907" s="248"/>
      <x:c r="QCU5907" s="248"/>
      <x:c r="QCV5907" s="248"/>
      <x:c r="QCW5907" s="248"/>
      <x:c r="QCX5907" s="248"/>
      <x:c r="QCY5907" s="248"/>
      <x:c r="QCZ5907" s="248"/>
      <x:c r="QDA5907" s="248"/>
      <x:c r="QDB5907" s="248"/>
      <x:c r="QDC5907" s="248"/>
      <x:c r="QDD5907" s="248"/>
      <x:c r="QDE5907" s="248"/>
      <x:c r="QDF5907" s="248"/>
      <x:c r="QDG5907" s="248"/>
      <x:c r="QDH5907" s="248"/>
      <x:c r="QDI5907" s="248"/>
      <x:c r="QDJ5907" s="248"/>
      <x:c r="QDK5907" s="248"/>
      <x:c r="QDL5907" s="248"/>
      <x:c r="QDM5907" s="248"/>
      <x:c r="QDN5907" s="248"/>
      <x:c r="QDO5907" s="248"/>
      <x:c r="QDP5907" s="248"/>
      <x:c r="QDQ5907" s="248"/>
      <x:c r="QDR5907" s="248"/>
      <x:c r="QDS5907" s="248"/>
      <x:c r="QDT5907" s="248"/>
      <x:c r="QDU5907" s="248"/>
      <x:c r="QDV5907" s="248"/>
      <x:c r="QDW5907" s="248"/>
      <x:c r="QDX5907" s="248"/>
      <x:c r="QDY5907" s="248"/>
      <x:c r="QDZ5907" s="248"/>
      <x:c r="QEA5907" s="248"/>
      <x:c r="QEB5907" s="248"/>
      <x:c r="QEC5907" s="248"/>
      <x:c r="QED5907" s="248"/>
      <x:c r="QEE5907" s="248"/>
      <x:c r="QEF5907" s="248"/>
      <x:c r="QEG5907" s="248"/>
      <x:c r="QEH5907" s="248"/>
      <x:c r="QEI5907" s="248"/>
      <x:c r="QEJ5907" s="248"/>
      <x:c r="QEK5907" s="248"/>
      <x:c r="QEL5907" s="248"/>
      <x:c r="QEM5907" s="248"/>
      <x:c r="QEN5907" s="248"/>
      <x:c r="QEO5907" s="248"/>
      <x:c r="QEP5907" s="248"/>
      <x:c r="QEQ5907" s="248"/>
      <x:c r="QER5907" s="248"/>
      <x:c r="QES5907" s="248"/>
      <x:c r="QET5907" s="248"/>
      <x:c r="QEU5907" s="248"/>
      <x:c r="QEV5907" s="248"/>
      <x:c r="QEW5907" s="248"/>
      <x:c r="QEX5907" s="248"/>
      <x:c r="QEY5907" s="248"/>
      <x:c r="QEZ5907" s="248"/>
      <x:c r="QFA5907" s="248"/>
      <x:c r="QFB5907" s="248"/>
      <x:c r="QFC5907" s="248"/>
      <x:c r="QFD5907" s="248"/>
      <x:c r="QFE5907" s="248"/>
      <x:c r="QFF5907" s="248"/>
      <x:c r="QFG5907" s="248"/>
      <x:c r="QFH5907" s="248"/>
      <x:c r="QFI5907" s="248"/>
      <x:c r="QFJ5907" s="248"/>
      <x:c r="QFK5907" s="248"/>
      <x:c r="QFL5907" s="248"/>
      <x:c r="QFM5907" s="248"/>
      <x:c r="QFN5907" s="248"/>
      <x:c r="QFO5907" s="248"/>
      <x:c r="QFP5907" s="248"/>
      <x:c r="QFQ5907" s="248"/>
      <x:c r="QFR5907" s="248"/>
      <x:c r="QFS5907" s="248"/>
      <x:c r="QFT5907" s="248"/>
      <x:c r="QFU5907" s="248"/>
      <x:c r="QFV5907" s="248"/>
      <x:c r="QFW5907" s="248"/>
      <x:c r="QFX5907" s="248"/>
      <x:c r="QFY5907" s="248"/>
      <x:c r="QFZ5907" s="248"/>
      <x:c r="QGA5907" s="248"/>
      <x:c r="QGB5907" s="248"/>
      <x:c r="QGC5907" s="248"/>
      <x:c r="QGD5907" s="248"/>
      <x:c r="QGE5907" s="248"/>
      <x:c r="QGF5907" s="248"/>
      <x:c r="QGG5907" s="248"/>
      <x:c r="QGH5907" s="248"/>
      <x:c r="QGI5907" s="248"/>
      <x:c r="QGJ5907" s="248"/>
      <x:c r="QGK5907" s="248"/>
      <x:c r="QGL5907" s="248"/>
      <x:c r="QGM5907" s="248"/>
      <x:c r="QGN5907" s="248"/>
      <x:c r="QGO5907" s="248"/>
      <x:c r="QGP5907" s="248"/>
      <x:c r="QGQ5907" s="248"/>
      <x:c r="QGR5907" s="248"/>
      <x:c r="QGS5907" s="248"/>
      <x:c r="QGT5907" s="248"/>
      <x:c r="QGU5907" s="248"/>
      <x:c r="QGV5907" s="248"/>
      <x:c r="QGW5907" s="248"/>
      <x:c r="QGX5907" s="248"/>
      <x:c r="QGY5907" s="248"/>
      <x:c r="QGZ5907" s="248"/>
      <x:c r="QHA5907" s="248"/>
      <x:c r="QHB5907" s="248"/>
      <x:c r="QHC5907" s="248"/>
      <x:c r="QHD5907" s="248"/>
      <x:c r="QHE5907" s="248"/>
      <x:c r="QHF5907" s="248"/>
      <x:c r="QHG5907" s="248"/>
      <x:c r="QHH5907" s="248"/>
      <x:c r="QHI5907" s="248"/>
      <x:c r="QHJ5907" s="248"/>
      <x:c r="QHK5907" s="248"/>
      <x:c r="QHL5907" s="248"/>
      <x:c r="QHM5907" s="248"/>
      <x:c r="QHN5907" s="248"/>
      <x:c r="QHO5907" s="248"/>
      <x:c r="QHP5907" s="248"/>
      <x:c r="QHQ5907" s="248"/>
      <x:c r="QHR5907" s="248"/>
      <x:c r="QHS5907" s="248"/>
      <x:c r="QHT5907" s="248"/>
      <x:c r="QHU5907" s="248"/>
      <x:c r="QHV5907" s="248"/>
      <x:c r="QHW5907" s="248"/>
      <x:c r="QHX5907" s="248"/>
      <x:c r="QHY5907" s="248"/>
      <x:c r="QHZ5907" s="248"/>
      <x:c r="QIA5907" s="248"/>
      <x:c r="QIB5907" s="248"/>
      <x:c r="QIC5907" s="248"/>
      <x:c r="QID5907" s="248"/>
      <x:c r="QIE5907" s="248"/>
      <x:c r="QIF5907" s="248"/>
      <x:c r="QIG5907" s="248"/>
      <x:c r="QIH5907" s="248"/>
      <x:c r="QII5907" s="248"/>
      <x:c r="QIJ5907" s="248"/>
      <x:c r="QIK5907" s="248"/>
      <x:c r="QIL5907" s="248"/>
      <x:c r="QIM5907" s="248"/>
      <x:c r="QIN5907" s="248"/>
      <x:c r="QIO5907" s="248"/>
      <x:c r="QIP5907" s="248"/>
      <x:c r="QIQ5907" s="248"/>
      <x:c r="QIR5907" s="248"/>
      <x:c r="QIS5907" s="248"/>
      <x:c r="QIT5907" s="248"/>
      <x:c r="QIU5907" s="248"/>
      <x:c r="QIV5907" s="248"/>
      <x:c r="QIW5907" s="248"/>
      <x:c r="QIX5907" s="248"/>
      <x:c r="QIY5907" s="248"/>
      <x:c r="QIZ5907" s="248"/>
      <x:c r="QJA5907" s="248"/>
      <x:c r="QJB5907" s="248"/>
      <x:c r="QJC5907" s="248"/>
      <x:c r="QJD5907" s="248"/>
      <x:c r="QJE5907" s="248"/>
      <x:c r="QJF5907" s="248"/>
      <x:c r="QJG5907" s="248"/>
      <x:c r="QJH5907" s="248"/>
      <x:c r="QJI5907" s="248"/>
      <x:c r="QJJ5907" s="248"/>
      <x:c r="QJK5907" s="248"/>
      <x:c r="QJL5907" s="248"/>
      <x:c r="QJM5907" s="248"/>
      <x:c r="QJN5907" s="248"/>
      <x:c r="QJO5907" s="248"/>
      <x:c r="QJP5907" s="248"/>
      <x:c r="QJQ5907" s="248"/>
      <x:c r="QJR5907" s="248"/>
      <x:c r="QJS5907" s="248"/>
      <x:c r="QJT5907" s="248"/>
      <x:c r="QJU5907" s="248"/>
      <x:c r="QJV5907" s="248"/>
      <x:c r="QJW5907" s="248"/>
      <x:c r="QJX5907" s="248"/>
      <x:c r="QJY5907" s="248"/>
      <x:c r="QJZ5907" s="248"/>
      <x:c r="QKA5907" s="248"/>
      <x:c r="QKB5907" s="248"/>
      <x:c r="QKC5907" s="248"/>
      <x:c r="QKD5907" s="248"/>
      <x:c r="QKE5907" s="248"/>
      <x:c r="QKF5907" s="248"/>
      <x:c r="QKG5907" s="248"/>
      <x:c r="QKH5907" s="248"/>
      <x:c r="QKI5907" s="248"/>
      <x:c r="QKJ5907" s="248"/>
      <x:c r="QKK5907" s="248"/>
      <x:c r="QKL5907" s="248"/>
      <x:c r="QKM5907" s="248"/>
      <x:c r="QKN5907" s="248"/>
      <x:c r="QKO5907" s="248"/>
      <x:c r="QKP5907" s="248"/>
      <x:c r="QKQ5907" s="248"/>
      <x:c r="QKR5907" s="248"/>
      <x:c r="QKS5907" s="248"/>
      <x:c r="QKT5907" s="248"/>
      <x:c r="QKU5907" s="248"/>
      <x:c r="QKV5907" s="248"/>
      <x:c r="QKW5907" s="248"/>
      <x:c r="QKX5907" s="248"/>
      <x:c r="QKY5907" s="248"/>
      <x:c r="QKZ5907" s="248"/>
      <x:c r="QLA5907" s="248"/>
      <x:c r="QLB5907" s="248"/>
      <x:c r="QLC5907" s="248"/>
      <x:c r="QLD5907" s="248"/>
      <x:c r="QLE5907" s="248"/>
      <x:c r="QLF5907" s="248"/>
      <x:c r="QLG5907" s="248"/>
      <x:c r="QLH5907" s="248"/>
      <x:c r="QLI5907" s="248"/>
      <x:c r="QLJ5907" s="248"/>
      <x:c r="QLK5907" s="248"/>
      <x:c r="QLL5907" s="248"/>
      <x:c r="QLM5907" s="248"/>
      <x:c r="QLN5907" s="248"/>
      <x:c r="QLO5907" s="248"/>
      <x:c r="QLP5907" s="248"/>
      <x:c r="QLQ5907" s="248"/>
      <x:c r="QLR5907" s="248"/>
      <x:c r="QLS5907" s="248"/>
      <x:c r="QLT5907" s="248"/>
      <x:c r="QLU5907" s="248"/>
      <x:c r="QLV5907" s="248"/>
      <x:c r="QLW5907" s="248"/>
      <x:c r="QLX5907" s="248"/>
      <x:c r="QLY5907" s="248"/>
      <x:c r="QLZ5907" s="248"/>
      <x:c r="QMA5907" s="248"/>
      <x:c r="QMB5907" s="248"/>
      <x:c r="QMC5907" s="248"/>
      <x:c r="QMD5907" s="248"/>
      <x:c r="QME5907" s="248"/>
      <x:c r="QMF5907" s="248"/>
      <x:c r="QMG5907" s="248"/>
      <x:c r="QMH5907" s="248"/>
      <x:c r="QMI5907" s="248"/>
      <x:c r="QMJ5907" s="248"/>
      <x:c r="QMK5907" s="248"/>
      <x:c r="QML5907" s="248"/>
      <x:c r="QMM5907" s="248"/>
      <x:c r="QMN5907" s="248"/>
      <x:c r="QMO5907" s="248"/>
      <x:c r="QMP5907" s="248"/>
      <x:c r="QMQ5907" s="248"/>
      <x:c r="QMR5907" s="248"/>
      <x:c r="QMS5907" s="248"/>
      <x:c r="QMT5907" s="248"/>
      <x:c r="QMU5907" s="248"/>
      <x:c r="QMV5907" s="248"/>
      <x:c r="QMW5907" s="248"/>
      <x:c r="QMX5907" s="248"/>
      <x:c r="QMY5907" s="248"/>
      <x:c r="QMZ5907" s="248"/>
      <x:c r="QNA5907" s="248"/>
      <x:c r="QNB5907" s="248"/>
      <x:c r="QNC5907" s="248"/>
      <x:c r="QND5907" s="248"/>
      <x:c r="QNE5907" s="248"/>
      <x:c r="QNF5907" s="248"/>
      <x:c r="QNG5907" s="248"/>
      <x:c r="QNH5907" s="248"/>
      <x:c r="QNI5907" s="248"/>
      <x:c r="QNJ5907" s="248"/>
      <x:c r="QNK5907" s="248"/>
      <x:c r="QNL5907" s="248"/>
      <x:c r="QNM5907" s="248"/>
      <x:c r="QNN5907" s="248"/>
      <x:c r="QNO5907" s="248"/>
      <x:c r="QNP5907" s="248"/>
      <x:c r="QNQ5907" s="248"/>
      <x:c r="QNR5907" s="248"/>
      <x:c r="QNS5907" s="248"/>
      <x:c r="QNT5907" s="248"/>
      <x:c r="QNU5907" s="248"/>
      <x:c r="QNV5907" s="248"/>
      <x:c r="QNW5907" s="248"/>
      <x:c r="QNX5907" s="248"/>
      <x:c r="QNY5907" s="248"/>
      <x:c r="QNZ5907" s="248"/>
      <x:c r="QOA5907" s="248"/>
      <x:c r="QOB5907" s="248"/>
      <x:c r="QOC5907" s="248"/>
      <x:c r="QOD5907" s="248"/>
      <x:c r="QOE5907" s="248"/>
      <x:c r="QOF5907" s="248"/>
      <x:c r="QOG5907" s="248"/>
      <x:c r="QOH5907" s="248"/>
      <x:c r="QOI5907" s="248"/>
      <x:c r="QOJ5907" s="248"/>
      <x:c r="QOK5907" s="248"/>
      <x:c r="QOL5907" s="248"/>
      <x:c r="QOM5907" s="248"/>
      <x:c r="QON5907" s="248"/>
      <x:c r="QOO5907" s="248"/>
      <x:c r="QOP5907" s="248"/>
      <x:c r="QOQ5907" s="248"/>
      <x:c r="QOR5907" s="248"/>
      <x:c r="QOS5907" s="248"/>
      <x:c r="QOT5907" s="248"/>
      <x:c r="QOU5907" s="248"/>
      <x:c r="QOV5907" s="248"/>
      <x:c r="QOW5907" s="248"/>
      <x:c r="QOX5907" s="248"/>
      <x:c r="QOY5907" s="248"/>
      <x:c r="QOZ5907" s="248"/>
      <x:c r="QPA5907" s="248"/>
      <x:c r="QPB5907" s="248"/>
      <x:c r="QPC5907" s="248"/>
      <x:c r="QPD5907" s="248"/>
      <x:c r="QPE5907" s="248"/>
      <x:c r="QPF5907" s="248"/>
      <x:c r="QPG5907" s="248"/>
      <x:c r="QPH5907" s="248"/>
      <x:c r="QPI5907" s="248"/>
      <x:c r="QPJ5907" s="248"/>
      <x:c r="QPK5907" s="248"/>
      <x:c r="QPL5907" s="248"/>
      <x:c r="QPM5907" s="248"/>
      <x:c r="QPN5907" s="248"/>
      <x:c r="QPO5907" s="248"/>
      <x:c r="QPP5907" s="248"/>
      <x:c r="QPQ5907" s="248"/>
      <x:c r="QPR5907" s="248"/>
      <x:c r="QPS5907" s="248"/>
      <x:c r="QPT5907" s="248"/>
      <x:c r="QPU5907" s="248"/>
      <x:c r="QPV5907" s="248"/>
      <x:c r="QPW5907" s="248"/>
      <x:c r="QPX5907" s="248"/>
      <x:c r="QPY5907" s="248"/>
      <x:c r="QPZ5907" s="248"/>
      <x:c r="QQA5907" s="248"/>
      <x:c r="QQB5907" s="248"/>
      <x:c r="QQC5907" s="248"/>
      <x:c r="QQD5907" s="248"/>
      <x:c r="QQE5907" s="248"/>
      <x:c r="QQF5907" s="248"/>
      <x:c r="QQG5907" s="248"/>
      <x:c r="QQH5907" s="248"/>
      <x:c r="QQI5907" s="248"/>
      <x:c r="QQJ5907" s="248"/>
      <x:c r="QQK5907" s="248"/>
      <x:c r="QQL5907" s="248"/>
      <x:c r="QQM5907" s="248"/>
      <x:c r="QQN5907" s="248"/>
      <x:c r="QQO5907" s="248"/>
      <x:c r="QQP5907" s="248"/>
      <x:c r="QQQ5907" s="248"/>
      <x:c r="QQR5907" s="248"/>
      <x:c r="QQS5907" s="248"/>
      <x:c r="QQT5907" s="248"/>
      <x:c r="QQU5907" s="248"/>
      <x:c r="QQV5907" s="248"/>
      <x:c r="QQW5907" s="248"/>
      <x:c r="QQX5907" s="248"/>
      <x:c r="QQY5907" s="248"/>
      <x:c r="QQZ5907" s="248"/>
      <x:c r="QRA5907" s="248"/>
      <x:c r="QRB5907" s="248"/>
      <x:c r="QRC5907" s="248"/>
      <x:c r="QRD5907" s="248"/>
      <x:c r="QRE5907" s="248"/>
      <x:c r="QRF5907" s="248"/>
      <x:c r="QRG5907" s="248"/>
      <x:c r="QRH5907" s="248"/>
      <x:c r="QRI5907" s="248"/>
      <x:c r="QRJ5907" s="248"/>
      <x:c r="QRK5907" s="248"/>
      <x:c r="QRL5907" s="248"/>
      <x:c r="QRM5907" s="248"/>
      <x:c r="QRN5907" s="248"/>
      <x:c r="QRO5907" s="248"/>
      <x:c r="QRP5907" s="248"/>
      <x:c r="QRQ5907" s="248"/>
      <x:c r="QRR5907" s="248"/>
      <x:c r="QRS5907" s="248"/>
      <x:c r="QRT5907" s="248"/>
      <x:c r="QRU5907" s="248"/>
      <x:c r="QRV5907" s="248"/>
      <x:c r="QRW5907" s="248"/>
      <x:c r="QRX5907" s="248"/>
      <x:c r="QRY5907" s="248"/>
      <x:c r="QRZ5907" s="248"/>
      <x:c r="QSA5907" s="248"/>
      <x:c r="QSB5907" s="248"/>
      <x:c r="QSC5907" s="248"/>
      <x:c r="QSD5907" s="248"/>
      <x:c r="QSE5907" s="248"/>
      <x:c r="QSF5907" s="248"/>
      <x:c r="QSG5907" s="248"/>
      <x:c r="QSH5907" s="248"/>
      <x:c r="QSI5907" s="248"/>
      <x:c r="QSJ5907" s="248"/>
      <x:c r="QSK5907" s="248"/>
      <x:c r="QSL5907" s="248"/>
      <x:c r="QSM5907" s="248"/>
      <x:c r="QSN5907" s="248"/>
      <x:c r="QSO5907" s="248"/>
      <x:c r="QSP5907" s="248"/>
      <x:c r="QSQ5907" s="248"/>
      <x:c r="QSR5907" s="248"/>
      <x:c r="QSS5907" s="248"/>
      <x:c r="QST5907" s="248"/>
      <x:c r="QSU5907" s="248"/>
      <x:c r="QSV5907" s="248"/>
      <x:c r="QSW5907" s="248"/>
      <x:c r="QSX5907" s="248"/>
      <x:c r="QSY5907" s="248"/>
      <x:c r="QSZ5907" s="248"/>
      <x:c r="QTA5907" s="248"/>
      <x:c r="QTB5907" s="248"/>
      <x:c r="QTC5907" s="248"/>
      <x:c r="QTD5907" s="248"/>
      <x:c r="QTE5907" s="248"/>
      <x:c r="QTF5907" s="248"/>
      <x:c r="QTG5907" s="248"/>
      <x:c r="QTH5907" s="248"/>
      <x:c r="QTI5907" s="248"/>
      <x:c r="QTJ5907" s="248"/>
      <x:c r="QTK5907" s="248"/>
      <x:c r="QTL5907" s="248"/>
      <x:c r="QTM5907" s="248"/>
      <x:c r="QTN5907" s="248"/>
      <x:c r="QTO5907" s="248"/>
      <x:c r="QTP5907" s="248"/>
      <x:c r="QTQ5907" s="248"/>
      <x:c r="QTR5907" s="248"/>
      <x:c r="QTS5907" s="248"/>
      <x:c r="QTT5907" s="248"/>
      <x:c r="QTU5907" s="248"/>
      <x:c r="QTV5907" s="248"/>
      <x:c r="QTW5907" s="248"/>
      <x:c r="QTX5907" s="248"/>
      <x:c r="QTY5907" s="248"/>
      <x:c r="QTZ5907" s="248"/>
      <x:c r="QUA5907" s="248"/>
      <x:c r="QUB5907" s="248"/>
      <x:c r="QUC5907" s="248"/>
      <x:c r="QUD5907" s="248"/>
      <x:c r="QUE5907" s="248"/>
      <x:c r="QUF5907" s="248"/>
      <x:c r="QUG5907" s="248"/>
      <x:c r="QUH5907" s="248"/>
      <x:c r="QUI5907" s="248"/>
      <x:c r="QUJ5907" s="248"/>
      <x:c r="QUK5907" s="248"/>
      <x:c r="QUL5907" s="248"/>
      <x:c r="QUM5907" s="248"/>
      <x:c r="QUN5907" s="248"/>
      <x:c r="QUO5907" s="248"/>
      <x:c r="QUP5907" s="248"/>
      <x:c r="QUQ5907" s="248"/>
      <x:c r="QUR5907" s="248"/>
      <x:c r="QUS5907" s="248"/>
      <x:c r="QUT5907" s="248"/>
      <x:c r="QUU5907" s="248"/>
      <x:c r="QUV5907" s="248"/>
      <x:c r="QUW5907" s="248"/>
      <x:c r="QUX5907" s="248"/>
      <x:c r="QUY5907" s="248"/>
      <x:c r="QUZ5907" s="248"/>
      <x:c r="QVA5907" s="248"/>
      <x:c r="QVB5907" s="248"/>
      <x:c r="QVC5907" s="248"/>
      <x:c r="QVD5907" s="248"/>
      <x:c r="QVE5907" s="248"/>
      <x:c r="QVF5907" s="248"/>
      <x:c r="QVG5907" s="248"/>
      <x:c r="QVH5907" s="248"/>
      <x:c r="QVI5907" s="248"/>
      <x:c r="QVJ5907" s="248"/>
      <x:c r="QVK5907" s="248"/>
      <x:c r="QVL5907" s="248"/>
      <x:c r="QVM5907" s="248"/>
      <x:c r="QVN5907" s="248"/>
      <x:c r="QVO5907" s="248"/>
      <x:c r="QVP5907" s="248"/>
      <x:c r="QVQ5907" s="248"/>
      <x:c r="QVR5907" s="248"/>
      <x:c r="QVS5907" s="248"/>
      <x:c r="QVT5907" s="248"/>
      <x:c r="QVU5907" s="248"/>
      <x:c r="QVV5907" s="248"/>
      <x:c r="QVW5907" s="248"/>
      <x:c r="QVX5907" s="248"/>
      <x:c r="QVY5907" s="248"/>
      <x:c r="QVZ5907" s="248"/>
      <x:c r="QWA5907" s="248"/>
      <x:c r="QWB5907" s="248"/>
      <x:c r="QWC5907" s="248"/>
      <x:c r="QWD5907" s="248"/>
      <x:c r="QWE5907" s="248"/>
      <x:c r="QWF5907" s="248"/>
      <x:c r="QWG5907" s="248"/>
      <x:c r="QWH5907" s="248"/>
      <x:c r="QWI5907" s="248"/>
      <x:c r="QWJ5907" s="248"/>
      <x:c r="QWK5907" s="248"/>
      <x:c r="QWL5907" s="248"/>
      <x:c r="QWM5907" s="248"/>
      <x:c r="QWN5907" s="248"/>
      <x:c r="QWO5907" s="248"/>
      <x:c r="QWP5907" s="248"/>
      <x:c r="QWQ5907" s="248"/>
      <x:c r="QWR5907" s="248"/>
      <x:c r="QWS5907" s="248"/>
      <x:c r="QWT5907" s="248"/>
      <x:c r="QWU5907" s="248"/>
      <x:c r="QWV5907" s="248"/>
      <x:c r="QWW5907" s="248"/>
      <x:c r="QWX5907" s="248"/>
      <x:c r="QWY5907" s="248"/>
      <x:c r="QWZ5907" s="248"/>
      <x:c r="QXA5907" s="248"/>
      <x:c r="QXB5907" s="248"/>
      <x:c r="QXC5907" s="248"/>
      <x:c r="QXD5907" s="248"/>
      <x:c r="QXE5907" s="248"/>
      <x:c r="QXF5907" s="248"/>
      <x:c r="QXG5907" s="248"/>
      <x:c r="QXH5907" s="248"/>
      <x:c r="QXI5907" s="248"/>
      <x:c r="QXJ5907" s="248"/>
      <x:c r="QXK5907" s="248"/>
      <x:c r="QXL5907" s="248"/>
      <x:c r="QXM5907" s="248"/>
      <x:c r="QXN5907" s="248"/>
      <x:c r="QXO5907" s="248"/>
      <x:c r="QXP5907" s="248"/>
      <x:c r="QXQ5907" s="248"/>
      <x:c r="QXR5907" s="248"/>
      <x:c r="QXS5907" s="248"/>
      <x:c r="QXT5907" s="248"/>
      <x:c r="QXU5907" s="248"/>
      <x:c r="QXV5907" s="248"/>
      <x:c r="QXW5907" s="248"/>
      <x:c r="QXX5907" s="248"/>
      <x:c r="QXY5907" s="248"/>
      <x:c r="QXZ5907" s="248"/>
      <x:c r="QYA5907" s="248"/>
      <x:c r="QYB5907" s="248"/>
      <x:c r="QYC5907" s="248"/>
      <x:c r="QYD5907" s="248"/>
      <x:c r="QYE5907" s="248"/>
      <x:c r="QYF5907" s="248"/>
      <x:c r="QYG5907" s="248"/>
      <x:c r="QYH5907" s="248"/>
      <x:c r="QYI5907" s="248"/>
      <x:c r="QYJ5907" s="248"/>
      <x:c r="QYK5907" s="248"/>
      <x:c r="QYL5907" s="248"/>
      <x:c r="QYM5907" s="248"/>
      <x:c r="QYN5907" s="248"/>
      <x:c r="QYO5907" s="248"/>
      <x:c r="QYP5907" s="248"/>
      <x:c r="QYQ5907" s="248"/>
      <x:c r="QYR5907" s="248"/>
      <x:c r="QYS5907" s="248"/>
      <x:c r="QYT5907" s="248"/>
      <x:c r="QYU5907" s="248"/>
      <x:c r="QYV5907" s="248"/>
      <x:c r="QYW5907" s="248"/>
      <x:c r="QYX5907" s="248"/>
      <x:c r="QYY5907" s="248"/>
      <x:c r="QYZ5907" s="248"/>
      <x:c r="QZA5907" s="248"/>
      <x:c r="QZB5907" s="248"/>
      <x:c r="QZC5907" s="248"/>
      <x:c r="QZD5907" s="248"/>
      <x:c r="QZE5907" s="248"/>
      <x:c r="QZF5907" s="248"/>
      <x:c r="QZG5907" s="248"/>
      <x:c r="QZH5907" s="248"/>
      <x:c r="QZI5907" s="248"/>
      <x:c r="QZJ5907" s="248"/>
      <x:c r="QZK5907" s="248"/>
      <x:c r="QZL5907" s="248"/>
      <x:c r="QZM5907" s="248"/>
      <x:c r="QZN5907" s="248"/>
      <x:c r="QZO5907" s="248"/>
      <x:c r="QZP5907" s="248"/>
      <x:c r="QZQ5907" s="248"/>
      <x:c r="QZR5907" s="248"/>
      <x:c r="QZS5907" s="248"/>
      <x:c r="QZT5907" s="248"/>
      <x:c r="QZU5907" s="248"/>
      <x:c r="QZV5907" s="248"/>
      <x:c r="QZW5907" s="248"/>
      <x:c r="QZX5907" s="248"/>
      <x:c r="QZY5907" s="248"/>
      <x:c r="QZZ5907" s="248"/>
      <x:c r="RAA5907" s="248"/>
      <x:c r="RAB5907" s="248"/>
      <x:c r="RAC5907" s="248"/>
      <x:c r="RAD5907" s="248"/>
      <x:c r="RAE5907" s="248"/>
      <x:c r="RAF5907" s="248"/>
      <x:c r="RAG5907" s="248"/>
      <x:c r="RAH5907" s="248"/>
      <x:c r="RAI5907" s="248"/>
      <x:c r="RAJ5907" s="248"/>
      <x:c r="RAK5907" s="248"/>
      <x:c r="RAL5907" s="248"/>
      <x:c r="RAM5907" s="248"/>
      <x:c r="RAN5907" s="248"/>
      <x:c r="RAO5907" s="248"/>
      <x:c r="RAP5907" s="248"/>
      <x:c r="RAQ5907" s="248"/>
      <x:c r="RAR5907" s="248"/>
      <x:c r="RAS5907" s="248"/>
      <x:c r="RAT5907" s="248"/>
      <x:c r="RAU5907" s="248"/>
      <x:c r="RAV5907" s="248"/>
      <x:c r="RAW5907" s="248"/>
      <x:c r="RAX5907" s="248"/>
      <x:c r="RAY5907" s="248"/>
      <x:c r="RAZ5907" s="248"/>
      <x:c r="RBA5907" s="248"/>
      <x:c r="RBB5907" s="248"/>
      <x:c r="RBC5907" s="248"/>
      <x:c r="RBD5907" s="248"/>
      <x:c r="RBE5907" s="248"/>
      <x:c r="RBF5907" s="248"/>
      <x:c r="RBG5907" s="248"/>
      <x:c r="RBH5907" s="248"/>
      <x:c r="RBI5907" s="248"/>
      <x:c r="RBJ5907" s="248"/>
      <x:c r="RBK5907" s="248"/>
      <x:c r="RBL5907" s="248"/>
      <x:c r="RBM5907" s="248"/>
      <x:c r="RBN5907" s="248"/>
      <x:c r="RBO5907" s="248"/>
      <x:c r="RBP5907" s="248"/>
      <x:c r="RBQ5907" s="248"/>
      <x:c r="RBR5907" s="248"/>
      <x:c r="RBS5907" s="248"/>
      <x:c r="RBT5907" s="248"/>
      <x:c r="RBU5907" s="248"/>
      <x:c r="RBV5907" s="248"/>
      <x:c r="RBW5907" s="248"/>
      <x:c r="RBX5907" s="248"/>
      <x:c r="RBY5907" s="248"/>
      <x:c r="RBZ5907" s="248"/>
      <x:c r="RCA5907" s="248"/>
      <x:c r="RCB5907" s="248"/>
      <x:c r="RCC5907" s="248"/>
      <x:c r="RCD5907" s="248"/>
      <x:c r="RCE5907" s="248"/>
      <x:c r="RCF5907" s="248"/>
      <x:c r="RCG5907" s="248"/>
      <x:c r="RCH5907" s="248"/>
      <x:c r="RCI5907" s="248"/>
      <x:c r="RCJ5907" s="248"/>
      <x:c r="RCK5907" s="248"/>
      <x:c r="RCL5907" s="248"/>
      <x:c r="RCM5907" s="248"/>
      <x:c r="RCN5907" s="248"/>
      <x:c r="RCO5907" s="248"/>
      <x:c r="RCP5907" s="248"/>
      <x:c r="RCQ5907" s="248"/>
      <x:c r="RCR5907" s="248"/>
      <x:c r="RCS5907" s="248"/>
      <x:c r="RCT5907" s="248"/>
      <x:c r="RCU5907" s="248"/>
      <x:c r="RCV5907" s="248"/>
      <x:c r="RCW5907" s="248"/>
      <x:c r="RCX5907" s="248"/>
      <x:c r="RCY5907" s="248"/>
      <x:c r="RCZ5907" s="248"/>
      <x:c r="RDA5907" s="248"/>
      <x:c r="RDB5907" s="248"/>
      <x:c r="RDC5907" s="248"/>
      <x:c r="RDD5907" s="248"/>
      <x:c r="RDE5907" s="248"/>
      <x:c r="RDF5907" s="248"/>
      <x:c r="RDG5907" s="248"/>
      <x:c r="RDH5907" s="248"/>
      <x:c r="RDI5907" s="248"/>
      <x:c r="RDJ5907" s="248"/>
      <x:c r="RDK5907" s="248"/>
      <x:c r="RDL5907" s="248"/>
      <x:c r="RDM5907" s="248"/>
      <x:c r="RDN5907" s="248"/>
      <x:c r="RDO5907" s="248"/>
      <x:c r="RDP5907" s="248"/>
      <x:c r="RDQ5907" s="248"/>
      <x:c r="RDR5907" s="248"/>
      <x:c r="RDS5907" s="248"/>
      <x:c r="RDT5907" s="248"/>
      <x:c r="RDU5907" s="248"/>
      <x:c r="RDV5907" s="248"/>
      <x:c r="RDW5907" s="248"/>
      <x:c r="RDX5907" s="248"/>
      <x:c r="RDY5907" s="248"/>
      <x:c r="RDZ5907" s="248"/>
      <x:c r="REA5907" s="248"/>
      <x:c r="REB5907" s="248"/>
      <x:c r="REC5907" s="248"/>
      <x:c r="RED5907" s="248"/>
      <x:c r="REE5907" s="248"/>
      <x:c r="REF5907" s="248"/>
      <x:c r="REG5907" s="248"/>
      <x:c r="REH5907" s="248"/>
      <x:c r="REI5907" s="248"/>
      <x:c r="REJ5907" s="248"/>
      <x:c r="REK5907" s="248"/>
      <x:c r="REL5907" s="248"/>
      <x:c r="REM5907" s="248"/>
      <x:c r="REN5907" s="248"/>
      <x:c r="REO5907" s="248"/>
      <x:c r="REP5907" s="248"/>
      <x:c r="REQ5907" s="248"/>
      <x:c r="RER5907" s="248"/>
      <x:c r="RES5907" s="248"/>
      <x:c r="RET5907" s="248"/>
      <x:c r="REU5907" s="248"/>
      <x:c r="REV5907" s="248"/>
      <x:c r="REW5907" s="248"/>
      <x:c r="REX5907" s="248"/>
      <x:c r="REY5907" s="248"/>
      <x:c r="REZ5907" s="248"/>
      <x:c r="RFA5907" s="248"/>
      <x:c r="RFB5907" s="248"/>
      <x:c r="RFC5907" s="248"/>
      <x:c r="RFD5907" s="248"/>
      <x:c r="RFE5907" s="248"/>
      <x:c r="RFF5907" s="248"/>
      <x:c r="RFG5907" s="248"/>
      <x:c r="RFH5907" s="248"/>
      <x:c r="RFI5907" s="248"/>
      <x:c r="RFJ5907" s="248"/>
      <x:c r="RFK5907" s="248"/>
      <x:c r="RFL5907" s="248"/>
      <x:c r="RFM5907" s="248"/>
      <x:c r="RFN5907" s="248"/>
      <x:c r="RFO5907" s="248"/>
      <x:c r="RFP5907" s="248"/>
      <x:c r="RFQ5907" s="248"/>
      <x:c r="RFR5907" s="248"/>
      <x:c r="RFS5907" s="248"/>
      <x:c r="RFT5907" s="248"/>
      <x:c r="RFU5907" s="248"/>
      <x:c r="RFV5907" s="248"/>
      <x:c r="RFW5907" s="248"/>
      <x:c r="RFX5907" s="248"/>
      <x:c r="RFY5907" s="248"/>
      <x:c r="RFZ5907" s="248"/>
      <x:c r="RGA5907" s="248"/>
      <x:c r="RGB5907" s="248"/>
      <x:c r="RGC5907" s="248"/>
      <x:c r="RGD5907" s="248"/>
      <x:c r="RGE5907" s="248"/>
      <x:c r="RGF5907" s="248"/>
      <x:c r="RGG5907" s="248"/>
      <x:c r="RGH5907" s="248"/>
      <x:c r="RGI5907" s="248"/>
      <x:c r="RGJ5907" s="248"/>
      <x:c r="RGK5907" s="248"/>
      <x:c r="RGL5907" s="248"/>
      <x:c r="RGM5907" s="248"/>
      <x:c r="RGN5907" s="248"/>
      <x:c r="RGO5907" s="248"/>
      <x:c r="RGP5907" s="248"/>
      <x:c r="RGQ5907" s="248"/>
      <x:c r="RGR5907" s="248"/>
      <x:c r="RGS5907" s="248"/>
      <x:c r="RGT5907" s="248"/>
      <x:c r="RGU5907" s="248"/>
      <x:c r="RGV5907" s="248"/>
      <x:c r="RGW5907" s="248"/>
      <x:c r="RGX5907" s="248"/>
      <x:c r="RGY5907" s="248"/>
      <x:c r="RGZ5907" s="248"/>
      <x:c r="RHA5907" s="248"/>
      <x:c r="RHB5907" s="248"/>
      <x:c r="RHC5907" s="248"/>
      <x:c r="RHD5907" s="248"/>
      <x:c r="RHE5907" s="248"/>
      <x:c r="RHF5907" s="248"/>
      <x:c r="RHG5907" s="248"/>
      <x:c r="RHH5907" s="248"/>
      <x:c r="RHI5907" s="248"/>
      <x:c r="RHJ5907" s="248"/>
      <x:c r="RHK5907" s="248"/>
      <x:c r="RHL5907" s="248"/>
      <x:c r="RHM5907" s="248"/>
      <x:c r="RHN5907" s="248"/>
      <x:c r="RHO5907" s="248"/>
      <x:c r="RHP5907" s="248"/>
      <x:c r="RHQ5907" s="248"/>
      <x:c r="RHR5907" s="248"/>
      <x:c r="RHS5907" s="248"/>
      <x:c r="RHT5907" s="248"/>
      <x:c r="RHU5907" s="248"/>
      <x:c r="RHV5907" s="248"/>
      <x:c r="RHW5907" s="248"/>
      <x:c r="RHX5907" s="248"/>
      <x:c r="RHY5907" s="248"/>
      <x:c r="RHZ5907" s="248"/>
      <x:c r="RIA5907" s="248"/>
      <x:c r="RIB5907" s="248"/>
      <x:c r="RIC5907" s="248"/>
      <x:c r="RID5907" s="248"/>
      <x:c r="RIE5907" s="248"/>
      <x:c r="RIF5907" s="248"/>
      <x:c r="RIG5907" s="248"/>
      <x:c r="RIH5907" s="248"/>
      <x:c r="RII5907" s="248"/>
      <x:c r="RIJ5907" s="248"/>
      <x:c r="RIK5907" s="248"/>
      <x:c r="RIL5907" s="248"/>
      <x:c r="RIM5907" s="248"/>
      <x:c r="RIN5907" s="248"/>
      <x:c r="RIO5907" s="248"/>
      <x:c r="RIP5907" s="248"/>
      <x:c r="RIQ5907" s="248"/>
      <x:c r="RIR5907" s="248"/>
      <x:c r="RIS5907" s="248"/>
      <x:c r="RIT5907" s="248"/>
      <x:c r="RIU5907" s="248"/>
      <x:c r="RIV5907" s="248"/>
      <x:c r="RIW5907" s="248"/>
      <x:c r="RIX5907" s="248"/>
      <x:c r="RIY5907" s="248"/>
      <x:c r="RIZ5907" s="248"/>
      <x:c r="RJA5907" s="248"/>
      <x:c r="RJB5907" s="248"/>
      <x:c r="RJC5907" s="248"/>
      <x:c r="RJD5907" s="248"/>
      <x:c r="RJE5907" s="248"/>
      <x:c r="RJF5907" s="248"/>
      <x:c r="RJG5907" s="248"/>
      <x:c r="RJH5907" s="248"/>
      <x:c r="RJI5907" s="248"/>
      <x:c r="RJJ5907" s="248"/>
      <x:c r="RJK5907" s="248"/>
      <x:c r="RJL5907" s="248"/>
      <x:c r="RJM5907" s="248"/>
      <x:c r="RJN5907" s="248"/>
      <x:c r="RJO5907" s="248"/>
      <x:c r="RJP5907" s="248"/>
      <x:c r="RJQ5907" s="248"/>
      <x:c r="RJR5907" s="248"/>
      <x:c r="RJS5907" s="248"/>
      <x:c r="RJT5907" s="248"/>
      <x:c r="RJU5907" s="248"/>
      <x:c r="RJV5907" s="248"/>
      <x:c r="RJW5907" s="248"/>
      <x:c r="RJX5907" s="248"/>
      <x:c r="RJY5907" s="248"/>
      <x:c r="RJZ5907" s="248"/>
      <x:c r="RKA5907" s="248"/>
      <x:c r="RKB5907" s="248"/>
      <x:c r="RKC5907" s="248"/>
      <x:c r="RKD5907" s="248"/>
      <x:c r="RKE5907" s="248"/>
      <x:c r="RKF5907" s="248"/>
      <x:c r="RKG5907" s="248"/>
      <x:c r="RKH5907" s="248"/>
      <x:c r="RKI5907" s="248"/>
      <x:c r="RKJ5907" s="248"/>
      <x:c r="RKK5907" s="248"/>
      <x:c r="RKL5907" s="248"/>
      <x:c r="RKM5907" s="248"/>
      <x:c r="RKN5907" s="248"/>
      <x:c r="RKO5907" s="248"/>
      <x:c r="RKP5907" s="248"/>
      <x:c r="RKQ5907" s="248"/>
      <x:c r="RKR5907" s="248"/>
      <x:c r="RKS5907" s="248"/>
      <x:c r="RKT5907" s="248"/>
      <x:c r="RKU5907" s="248"/>
      <x:c r="RKV5907" s="248"/>
      <x:c r="RKW5907" s="248"/>
      <x:c r="RKX5907" s="248"/>
      <x:c r="RKY5907" s="248"/>
      <x:c r="RKZ5907" s="248"/>
      <x:c r="RLA5907" s="248"/>
      <x:c r="RLB5907" s="248"/>
      <x:c r="RLC5907" s="248"/>
      <x:c r="RLD5907" s="248"/>
      <x:c r="RLE5907" s="248"/>
      <x:c r="RLF5907" s="248"/>
      <x:c r="RLG5907" s="248"/>
      <x:c r="RLH5907" s="248"/>
      <x:c r="RLI5907" s="248"/>
      <x:c r="RLJ5907" s="248"/>
      <x:c r="RLK5907" s="248"/>
      <x:c r="RLL5907" s="248"/>
      <x:c r="RLM5907" s="248"/>
      <x:c r="RLN5907" s="248"/>
      <x:c r="RLO5907" s="248"/>
      <x:c r="RLP5907" s="248"/>
      <x:c r="RLQ5907" s="248"/>
      <x:c r="RLR5907" s="248"/>
      <x:c r="RLS5907" s="248"/>
      <x:c r="RLT5907" s="248"/>
      <x:c r="RLU5907" s="248"/>
      <x:c r="RLV5907" s="248"/>
      <x:c r="RLW5907" s="248"/>
      <x:c r="RLX5907" s="248"/>
      <x:c r="RLY5907" s="248"/>
      <x:c r="RLZ5907" s="248"/>
      <x:c r="RMA5907" s="248"/>
      <x:c r="RMB5907" s="248"/>
      <x:c r="RMC5907" s="248"/>
      <x:c r="RMD5907" s="248"/>
      <x:c r="RME5907" s="248"/>
      <x:c r="RMF5907" s="248"/>
      <x:c r="RMG5907" s="248"/>
      <x:c r="RMH5907" s="248"/>
      <x:c r="RMI5907" s="248"/>
      <x:c r="RMJ5907" s="248"/>
      <x:c r="RMK5907" s="248"/>
      <x:c r="RML5907" s="248"/>
      <x:c r="RMM5907" s="248"/>
      <x:c r="RMN5907" s="248"/>
      <x:c r="RMO5907" s="248"/>
      <x:c r="RMP5907" s="248"/>
      <x:c r="RMQ5907" s="248"/>
      <x:c r="RMR5907" s="248"/>
      <x:c r="RMS5907" s="248"/>
      <x:c r="RMT5907" s="248"/>
      <x:c r="RMU5907" s="248"/>
      <x:c r="RMV5907" s="248"/>
      <x:c r="RMW5907" s="248"/>
      <x:c r="RMX5907" s="248"/>
      <x:c r="RMY5907" s="248"/>
      <x:c r="RMZ5907" s="248"/>
      <x:c r="RNA5907" s="248"/>
      <x:c r="RNB5907" s="248"/>
      <x:c r="RNC5907" s="248"/>
      <x:c r="RND5907" s="248"/>
      <x:c r="RNE5907" s="248"/>
      <x:c r="RNF5907" s="248"/>
      <x:c r="RNG5907" s="248"/>
      <x:c r="RNH5907" s="248"/>
      <x:c r="RNI5907" s="248"/>
      <x:c r="RNJ5907" s="248"/>
      <x:c r="RNK5907" s="248"/>
      <x:c r="RNL5907" s="248"/>
      <x:c r="RNM5907" s="248"/>
      <x:c r="RNN5907" s="248"/>
      <x:c r="RNO5907" s="248"/>
      <x:c r="RNP5907" s="248"/>
      <x:c r="RNQ5907" s="248"/>
      <x:c r="RNR5907" s="248"/>
      <x:c r="RNS5907" s="248"/>
      <x:c r="RNT5907" s="248"/>
      <x:c r="RNU5907" s="248"/>
      <x:c r="RNV5907" s="248"/>
      <x:c r="RNW5907" s="248"/>
      <x:c r="RNX5907" s="248"/>
      <x:c r="RNY5907" s="248"/>
      <x:c r="RNZ5907" s="248"/>
      <x:c r="ROA5907" s="248"/>
      <x:c r="ROB5907" s="248"/>
      <x:c r="ROC5907" s="248"/>
      <x:c r="ROD5907" s="248"/>
      <x:c r="ROE5907" s="248"/>
      <x:c r="ROF5907" s="248"/>
      <x:c r="ROG5907" s="248"/>
      <x:c r="ROH5907" s="248"/>
      <x:c r="ROI5907" s="248"/>
      <x:c r="ROJ5907" s="248"/>
      <x:c r="ROK5907" s="248"/>
      <x:c r="ROL5907" s="248"/>
      <x:c r="ROM5907" s="248"/>
      <x:c r="RON5907" s="248"/>
      <x:c r="ROO5907" s="248"/>
      <x:c r="ROP5907" s="248"/>
      <x:c r="ROQ5907" s="248"/>
      <x:c r="ROR5907" s="248"/>
      <x:c r="ROS5907" s="248"/>
      <x:c r="ROT5907" s="248"/>
      <x:c r="ROU5907" s="248"/>
      <x:c r="ROV5907" s="248"/>
      <x:c r="ROW5907" s="248"/>
      <x:c r="ROX5907" s="248"/>
      <x:c r="ROY5907" s="248"/>
      <x:c r="ROZ5907" s="248"/>
      <x:c r="RPA5907" s="248"/>
      <x:c r="RPB5907" s="248"/>
      <x:c r="RPC5907" s="248"/>
      <x:c r="RPD5907" s="248"/>
      <x:c r="RPE5907" s="248"/>
      <x:c r="RPF5907" s="248"/>
      <x:c r="RPG5907" s="248"/>
      <x:c r="RPH5907" s="248"/>
      <x:c r="RPI5907" s="248"/>
      <x:c r="RPJ5907" s="248"/>
      <x:c r="RPK5907" s="248"/>
      <x:c r="RPL5907" s="248"/>
      <x:c r="RPM5907" s="248"/>
      <x:c r="RPN5907" s="248"/>
      <x:c r="RPO5907" s="248"/>
      <x:c r="RPP5907" s="248"/>
      <x:c r="RPQ5907" s="248"/>
      <x:c r="RPR5907" s="248"/>
      <x:c r="RPS5907" s="248"/>
      <x:c r="RPT5907" s="248"/>
      <x:c r="RPU5907" s="248"/>
      <x:c r="RPV5907" s="248"/>
      <x:c r="RPW5907" s="248"/>
      <x:c r="RPX5907" s="248"/>
      <x:c r="RPY5907" s="248"/>
      <x:c r="RPZ5907" s="248"/>
      <x:c r="RQA5907" s="248"/>
      <x:c r="RQB5907" s="248"/>
      <x:c r="RQC5907" s="248"/>
      <x:c r="RQD5907" s="248"/>
      <x:c r="RQE5907" s="248"/>
      <x:c r="RQF5907" s="248"/>
      <x:c r="RQG5907" s="248"/>
      <x:c r="RQH5907" s="248"/>
      <x:c r="RQI5907" s="248"/>
      <x:c r="RQJ5907" s="248"/>
      <x:c r="RQK5907" s="248"/>
      <x:c r="RQL5907" s="248"/>
      <x:c r="RQM5907" s="248"/>
      <x:c r="RQN5907" s="248"/>
      <x:c r="RQO5907" s="248"/>
      <x:c r="RQP5907" s="248"/>
      <x:c r="RQQ5907" s="248"/>
      <x:c r="RQR5907" s="248"/>
      <x:c r="RQS5907" s="248"/>
      <x:c r="RQT5907" s="248"/>
      <x:c r="RQU5907" s="248"/>
      <x:c r="RQV5907" s="248"/>
      <x:c r="RQW5907" s="248"/>
      <x:c r="RQX5907" s="248"/>
      <x:c r="RQY5907" s="248"/>
      <x:c r="RQZ5907" s="248"/>
      <x:c r="RRA5907" s="248"/>
      <x:c r="RRB5907" s="248"/>
      <x:c r="RRC5907" s="248"/>
      <x:c r="RRD5907" s="248"/>
      <x:c r="RRE5907" s="248"/>
      <x:c r="RRF5907" s="248"/>
      <x:c r="RRG5907" s="248"/>
      <x:c r="RRH5907" s="248"/>
      <x:c r="RRI5907" s="248"/>
      <x:c r="RRJ5907" s="248"/>
      <x:c r="RRK5907" s="248"/>
      <x:c r="RRL5907" s="248"/>
      <x:c r="RRM5907" s="248"/>
      <x:c r="RRN5907" s="248"/>
      <x:c r="RRO5907" s="248"/>
      <x:c r="RRP5907" s="248"/>
      <x:c r="RRQ5907" s="248"/>
      <x:c r="RRR5907" s="248"/>
      <x:c r="RRS5907" s="248"/>
      <x:c r="RRT5907" s="248"/>
      <x:c r="RRU5907" s="248"/>
      <x:c r="RRV5907" s="248"/>
      <x:c r="RRW5907" s="248"/>
      <x:c r="RRX5907" s="248"/>
      <x:c r="RRY5907" s="248"/>
      <x:c r="RRZ5907" s="248"/>
      <x:c r="RSA5907" s="248"/>
      <x:c r="RSB5907" s="248"/>
      <x:c r="RSC5907" s="248"/>
      <x:c r="RSD5907" s="248"/>
      <x:c r="RSE5907" s="248"/>
      <x:c r="RSF5907" s="248"/>
      <x:c r="RSG5907" s="248"/>
      <x:c r="RSH5907" s="248"/>
      <x:c r="RSI5907" s="248"/>
      <x:c r="RSJ5907" s="248"/>
      <x:c r="RSK5907" s="248"/>
      <x:c r="RSL5907" s="248"/>
      <x:c r="RSM5907" s="248"/>
      <x:c r="RSN5907" s="248"/>
      <x:c r="RSO5907" s="248"/>
      <x:c r="RSP5907" s="248"/>
      <x:c r="RSQ5907" s="248"/>
      <x:c r="RSR5907" s="248"/>
      <x:c r="RSS5907" s="248"/>
      <x:c r="RST5907" s="248"/>
      <x:c r="RSU5907" s="248"/>
      <x:c r="RSV5907" s="248"/>
      <x:c r="RSW5907" s="248"/>
      <x:c r="RSX5907" s="248"/>
      <x:c r="RSY5907" s="248"/>
      <x:c r="RSZ5907" s="248"/>
      <x:c r="RTA5907" s="248"/>
      <x:c r="RTB5907" s="248"/>
      <x:c r="RTC5907" s="248"/>
      <x:c r="RTD5907" s="248"/>
      <x:c r="RTE5907" s="248"/>
      <x:c r="RTF5907" s="248"/>
      <x:c r="RTG5907" s="248"/>
      <x:c r="RTH5907" s="248"/>
      <x:c r="RTI5907" s="248"/>
      <x:c r="RTJ5907" s="248"/>
      <x:c r="RTK5907" s="248"/>
      <x:c r="RTL5907" s="248"/>
      <x:c r="RTM5907" s="248"/>
      <x:c r="RTN5907" s="248"/>
      <x:c r="RTO5907" s="248"/>
      <x:c r="RTP5907" s="248"/>
      <x:c r="RTQ5907" s="248"/>
      <x:c r="RTR5907" s="248"/>
      <x:c r="RTS5907" s="248"/>
      <x:c r="RTT5907" s="248"/>
      <x:c r="RTU5907" s="248"/>
      <x:c r="RTV5907" s="248"/>
      <x:c r="RTW5907" s="248"/>
      <x:c r="RTX5907" s="248"/>
      <x:c r="RTY5907" s="248"/>
      <x:c r="RTZ5907" s="248"/>
      <x:c r="RUA5907" s="248"/>
      <x:c r="RUB5907" s="248"/>
      <x:c r="RUC5907" s="248"/>
      <x:c r="RUD5907" s="248"/>
      <x:c r="RUE5907" s="248"/>
      <x:c r="RUF5907" s="248"/>
      <x:c r="RUG5907" s="248"/>
      <x:c r="RUH5907" s="248"/>
      <x:c r="RUI5907" s="248"/>
      <x:c r="RUJ5907" s="248"/>
      <x:c r="RUK5907" s="248"/>
      <x:c r="RUL5907" s="248"/>
      <x:c r="RUM5907" s="248"/>
      <x:c r="RUN5907" s="248"/>
      <x:c r="RUO5907" s="248"/>
      <x:c r="RUP5907" s="248"/>
      <x:c r="RUQ5907" s="248"/>
      <x:c r="RUR5907" s="248"/>
      <x:c r="RUS5907" s="248"/>
      <x:c r="RUT5907" s="248"/>
      <x:c r="RUU5907" s="248"/>
      <x:c r="RUV5907" s="248"/>
      <x:c r="RUW5907" s="248"/>
      <x:c r="RUX5907" s="248"/>
      <x:c r="RUY5907" s="248"/>
      <x:c r="RUZ5907" s="248"/>
      <x:c r="RVA5907" s="248"/>
      <x:c r="RVB5907" s="248"/>
      <x:c r="RVC5907" s="248"/>
      <x:c r="RVD5907" s="248"/>
      <x:c r="RVE5907" s="248"/>
      <x:c r="RVF5907" s="248"/>
      <x:c r="RVG5907" s="248"/>
      <x:c r="RVH5907" s="248"/>
      <x:c r="RVI5907" s="248"/>
      <x:c r="RVJ5907" s="248"/>
      <x:c r="RVK5907" s="248"/>
      <x:c r="RVL5907" s="248"/>
      <x:c r="RVM5907" s="248"/>
      <x:c r="RVN5907" s="248"/>
      <x:c r="RVO5907" s="248"/>
      <x:c r="RVP5907" s="248"/>
      <x:c r="RVQ5907" s="248"/>
      <x:c r="RVR5907" s="248"/>
      <x:c r="RVS5907" s="248"/>
      <x:c r="RVT5907" s="248"/>
      <x:c r="RVU5907" s="248"/>
      <x:c r="RVV5907" s="248"/>
      <x:c r="RVW5907" s="248"/>
      <x:c r="RVX5907" s="248"/>
      <x:c r="RVY5907" s="248"/>
      <x:c r="RVZ5907" s="248"/>
      <x:c r="RWA5907" s="248"/>
      <x:c r="RWB5907" s="248"/>
      <x:c r="RWC5907" s="248"/>
      <x:c r="RWD5907" s="248"/>
      <x:c r="RWE5907" s="248"/>
      <x:c r="RWF5907" s="248"/>
      <x:c r="RWG5907" s="248"/>
      <x:c r="RWH5907" s="248"/>
      <x:c r="RWI5907" s="248"/>
      <x:c r="RWJ5907" s="248"/>
      <x:c r="RWK5907" s="248"/>
      <x:c r="RWL5907" s="248"/>
      <x:c r="RWM5907" s="248"/>
      <x:c r="RWN5907" s="248"/>
      <x:c r="RWO5907" s="248"/>
      <x:c r="RWP5907" s="248"/>
      <x:c r="RWQ5907" s="248"/>
      <x:c r="RWR5907" s="248"/>
      <x:c r="RWS5907" s="248"/>
      <x:c r="RWT5907" s="248"/>
      <x:c r="RWU5907" s="248"/>
      <x:c r="RWV5907" s="248"/>
      <x:c r="RWW5907" s="248"/>
      <x:c r="RWX5907" s="248"/>
      <x:c r="RWY5907" s="248"/>
      <x:c r="RWZ5907" s="248"/>
      <x:c r="RXA5907" s="248"/>
      <x:c r="RXB5907" s="248"/>
      <x:c r="RXC5907" s="248"/>
      <x:c r="RXD5907" s="248"/>
      <x:c r="RXE5907" s="248"/>
      <x:c r="RXF5907" s="248"/>
      <x:c r="RXG5907" s="248"/>
      <x:c r="RXH5907" s="248"/>
      <x:c r="RXI5907" s="248"/>
      <x:c r="RXJ5907" s="248"/>
      <x:c r="RXK5907" s="248"/>
      <x:c r="RXL5907" s="248"/>
      <x:c r="RXM5907" s="248"/>
      <x:c r="RXN5907" s="248"/>
      <x:c r="RXO5907" s="248"/>
      <x:c r="RXP5907" s="248"/>
      <x:c r="RXQ5907" s="248"/>
      <x:c r="RXR5907" s="248"/>
      <x:c r="RXS5907" s="248"/>
      <x:c r="RXT5907" s="248"/>
      <x:c r="RXU5907" s="248"/>
      <x:c r="RXV5907" s="248"/>
      <x:c r="RXW5907" s="248"/>
      <x:c r="RXX5907" s="248"/>
      <x:c r="RXY5907" s="248"/>
      <x:c r="RXZ5907" s="248"/>
      <x:c r="RYA5907" s="248"/>
      <x:c r="RYB5907" s="248"/>
      <x:c r="RYC5907" s="248"/>
      <x:c r="RYD5907" s="248"/>
      <x:c r="RYE5907" s="248"/>
      <x:c r="RYF5907" s="248"/>
      <x:c r="RYG5907" s="248"/>
      <x:c r="RYH5907" s="248"/>
      <x:c r="RYI5907" s="248"/>
      <x:c r="RYJ5907" s="248"/>
      <x:c r="RYK5907" s="248"/>
      <x:c r="RYL5907" s="248"/>
      <x:c r="RYM5907" s="248"/>
      <x:c r="RYN5907" s="248"/>
      <x:c r="RYO5907" s="248"/>
      <x:c r="RYP5907" s="248"/>
      <x:c r="RYQ5907" s="248"/>
      <x:c r="RYR5907" s="248"/>
      <x:c r="RYS5907" s="248"/>
      <x:c r="RYT5907" s="248"/>
      <x:c r="RYU5907" s="248"/>
      <x:c r="RYV5907" s="248"/>
      <x:c r="RYW5907" s="248"/>
      <x:c r="RYX5907" s="248"/>
      <x:c r="RYY5907" s="248"/>
      <x:c r="RYZ5907" s="248"/>
      <x:c r="RZA5907" s="248"/>
      <x:c r="RZB5907" s="248"/>
      <x:c r="RZC5907" s="248"/>
      <x:c r="RZD5907" s="248"/>
      <x:c r="RZE5907" s="248"/>
      <x:c r="RZF5907" s="248"/>
      <x:c r="RZG5907" s="248"/>
      <x:c r="RZH5907" s="248"/>
      <x:c r="RZI5907" s="248"/>
      <x:c r="RZJ5907" s="248"/>
      <x:c r="RZK5907" s="248"/>
      <x:c r="RZL5907" s="248"/>
      <x:c r="RZM5907" s="248"/>
      <x:c r="RZN5907" s="248"/>
      <x:c r="RZO5907" s="248"/>
      <x:c r="RZP5907" s="248"/>
      <x:c r="RZQ5907" s="248"/>
      <x:c r="RZR5907" s="248"/>
      <x:c r="RZS5907" s="248"/>
      <x:c r="RZT5907" s="248"/>
      <x:c r="RZU5907" s="248"/>
      <x:c r="RZV5907" s="248"/>
      <x:c r="RZW5907" s="248"/>
      <x:c r="RZX5907" s="248"/>
      <x:c r="RZY5907" s="248"/>
      <x:c r="RZZ5907" s="248"/>
      <x:c r="SAA5907" s="248"/>
      <x:c r="SAB5907" s="248"/>
      <x:c r="SAC5907" s="248"/>
      <x:c r="SAD5907" s="248"/>
      <x:c r="SAE5907" s="248"/>
      <x:c r="SAF5907" s="248"/>
      <x:c r="SAG5907" s="248"/>
      <x:c r="SAH5907" s="248"/>
      <x:c r="SAI5907" s="248"/>
      <x:c r="SAJ5907" s="248"/>
      <x:c r="SAK5907" s="248"/>
      <x:c r="SAL5907" s="248"/>
      <x:c r="SAM5907" s="248"/>
      <x:c r="SAN5907" s="248"/>
      <x:c r="SAO5907" s="248"/>
      <x:c r="SAP5907" s="248"/>
      <x:c r="SAQ5907" s="248"/>
      <x:c r="SAR5907" s="248"/>
      <x:c r="SAS5907" s="248"/>
      <x:c r="SAT5907" s="248"/>
      <x:c r="SAU5907" s="248"/>
      <x:c r="SAV5907" s="248"/>
      <x:c r="SAW5907" s="248"/>
      <x:c r="SAX5907" s="248"/>
      <x:c r="SAY5907" s="248"/>
      <x:c r="SAZ5907" s="248"/>
      <x:c r="SBA5907" s="248"/>
      <x:c r="SBB5907" s="248"/>
      <x:c r="SBC5907" s="248"/>
      <x:c r="SBD5907" s="248"/>
      <x:c r="SBE5907" s="248"/>
      <x:c r="SBF5907" s="248"/>
      <x:c r="SBG5907" s="248"/>
      <x:c r="SBH5907" s="248"/>
      <x:c r="SBI5907" s="248"/>
      <x:c r="SBJ5907" s="248"/>
      <x:c r="SBK5907" s="248"/>
      <x:c r="SBL5907" s="248"/>
      <x:c r="SBM5907" s="248"/>
      <x:c r="SBN5907" s="248"/>
      <x:c r="SBO5907" s="248"/>
      <x:c r="SBP5907" s="248"/>
      <x:c r="SBQ5907" s="248"/>
      <x:c r="SBR5907" s="248"/>
      <x:c r="SBS5907" s="248"/>
      <x:c r="SBT5907" s="248"/>
      <x:c r="SBU5907" s="248"/>
      <x:c r="SBV5907" s="248"/>
      <x:c r="SBW5907" s="248"/>
      <x:c r="SBX5907" s="248"/>
      <x:c r="SBY5907" s="248"/>
      <x:c r="SBZ5907" s="248"/>
      <x:c r="SCA5907" s="248"/>
      <x:c r="SCB5907" s="248"/>
      <x:c r="SCC5907" s="248"/>
      <x:c r="SCD5907" s="248"/>
      <x:c r="SCE5907" s="248"/>
      <x:c r="SCF5907" s="248"/>
      <x:c r="SCG5907" s="248"/>
      <x:c r="SCH5907" s="248"/>
      <x:c r="SCI5907" s="248"/>
      <x:c r="SCJ5907" s="248"/>
      <x:c r="SCK5907" s="248"/>
      <x:c r="SCL5907" s="248"/>
      <x:c r="SCM5907" s="248"/>
      <x:c r="SCN5907" s="248"/>
      <x:c r="SCO5907" s="248"/>
      <x:c r="SCP5907" s="248"/>
      <x:c r="SCQ5907" s="248"/>
      <x:c r="SCR5907" s="248"/>
      <x:c r="SCS5907" s="248"/>
      <x:c r="SCT5907" s="248"/>
      <x:c r="SCU5907" s="248"/>
      <x:c r="SCV5907" s="248"/>
      <x:c r="SCW5907" s="248"/>
      <x:c r="SCX5907" s="248"/>
      <x:c r="SCY5907" s="248"/>
      <x:c r="SCZ5907" s="248"/>
      <x:c r="SDA5907" s="248"/>
      <x:c r="SDB5907" s="248"/>
      <x:c r="SDC5907" s="248"/>
      <x:c r="SDD5907" s="248"/>
      <x:c r="SDE5907" s="248"/>
      <x:c r="SDF5907" s="248"/>
      <x:c r="SDG5907" s="248"/>
      <x:c r="SDH5907" s="248"/>
      <x:c r="SDI5907" s="248"/>
      <x:c r="SDJ5907" s="248"/>
      <x:c r="SDK5907" s="248"/>
      <x:c r="SDL5907" s="248"/>
      <x:c r="SDM5907" s="248"/>
      <x:c r="SDN5907" s="248"/>
      <x:c r="SDO5907" s="248"/>
      <x:c r="SDP5907" s="248"/>
      <x:c r="SDQ5907" s="248"/>
      <x:c r="SDR5907" s="248"/>
      <x:c r="SDS5907" s="248"/>
      <x:c r="SDT5907" s="248"/>
      <x:c r="SDU5907" s="248"/>
      <x:c r="SDV5907" s="248"/>
      <x:c r="SDW5907" s="248"/>
      <x:c r="SDX5907" s="248"/>
      <x:c r="SDY5907" s="248"/>
      <x:c r="SDZ5907" s="248"/>
      <x:c r="SEA5907" s="248"/>
      <x:c r="SEB5907" s="248"/>
      <x:c r="SEC5907" s="248"/>
      <x:c r="SED5907" s="248"/>
      <x:c r="SEE5907" s="248"/>
      <x:c r="SEF5907" s="248"/>
      <x:c r="SEG5907" s="248"/>
      <x:c r="SEH5907" s="248"/>
      <x:c r="SEI5907" s="248"/>
      <x:c r="SEJ5907" s="248"/>
      <x:c r="SEK5907" s="248"/>
      <x:c r="SEL5907" s="248"/>
      <x:c r="SEM5907" s="248"/>
      <x:c r="SEN5907" s="248"/>
      <x:c r="SEO5907" s="248"/>
      <x:c r="SEP5907" s="248"/>
      <x:c r="SEQ5907" s="248"/>
      <x:c r="SER5907" s="248"/>
      <x:c r="SES5907" s="248"/>
      <x:c r="SET5907" s="248"/>
      <x:c r="SEU5907" s="248"/>
      <x:c r="SEV5907" s="248"/>
      <x:c r="SEW5907" s="248"/>
      <x:c r="SEX5907" s="248"/>
      <x:c r="SEY5907" s="248"/>
      <x:c r="SEZ5907" s="248"/>
      <x:c r="SFA5907" s="248"/>
      <x:c r="SFB5907" s="248"/>
      <x:c r="SFC5907" s="248"/>
      <x:c r="SFD5907" s="248"/>
      <x:c r="SFE5907" s="248"/>
      <x:c r="SFF5907" s="248"/>
      <x:c r="SFG5907" s="248"/>
      <x:c r="SFH5907" s="248"/>
      <x:c r="SFI5907" s="248"/>
      <x:c r="SFJ5907" s="248"/>
      <x:c r="SFK5907" s="248"/>
      <x:c r="SFL5907" s="248"/>
      <x:c r="SFM5907" s="248"/>
      <x:c r="SFN5907" s="248"/>
      <x:c r="SFO5907" s="248"/>
      <x:c r="SFP5907" s="248"/>
      <x:c r="SFQ5907" s="248"/>
      <x:c r="SFR5907" s="248"/>
      <x:c r="SFS5907" s="248"/>
      <x:c r="SFT5907" s="248"/>
      <x:c r="SFU5907" s="248"/>
      <x:c r="SFV5907" s="248"/>
      <x:c r="SFW5907" s="248"/>
      <x:c r="SFX5907" s="248"/>
      <x:c r="SFY5907" s="248"/>
      <x:c r="SFZ5907" s="248"/>
      <x:c r="SGA5907" s="248"/>
      <x:c r="SGB5907" s="248"/>
      <x:c r="SGC5907" s="248"/>
      <x:c r="SGD5907" s="248"/>
      <x:c r="SGE5907" s="248"/>
      <x:c r="SGF5907" s="248"/>
      <x:c r="SGG5907" s="248"/>
      <x:c r="SGH5907" s="248"/>
      <x:c r="SGI5907" s="248"/>
      <x:c r="SGJ5907" s="248"/>
      <x:c r="SGK5907" s="248"/>
      <x:c r="SGL5907" s="248"/>
      <x:c r="SGM5907" s="248"/>
      <x:c r="SGN5907" s="248"/>
      <x:c r="SGO5907" s="248"/>
      <x:c r="SGP5907" s="248"/>
      <x:c r="SGQ5907" s="248"/>
      <x:c r="SGR5907" s="248"/>
      <x:c r="SGS5907" s="248"/>
      <x:c r="SGT5907" s="248"/>
      <x:c r="SGU5907" s="248"/>
      <x:c r="SGV5907" s="248"/>
      <x:c r="SGW5907" s="248"/>
      <x:c r="SGX5907" s="248"/>
      <x:c r="SGY5907" s="248"/>
      <x:c r="SGZ5907" s="248"/>
      <x:c r="SHA5907" s="248"/>
      <x:c r="SHB5907" s="248"/>
      <x:c r="SHC5907" s="248"/>
      <x:c r="SHD5907" s="248"/>
      <x:c r="SHE5907" s="248"/>
      <x:c r="SHF5907" s="248"/>
      <x:c r="SHG5907" s="248"/>
      <x:c r="SHH5907" s="248"/>
      <x:c r="SHI5907" s="248"/>
      <x:c r="SHJ5907" s="248"/>
      <x:c r="SHK5907" s="248"/>
      <x:c r="SHL5907" s="248"/>
      <x:c r="SHM5907" s="248"/>
      <x:c r="SHN5907" s="248"/>
      <x:c r="SHO5907" s="248"/>
      <x:c r="SHP5907" s="248"/>
      <x:c r="SHQ5907" s="248"/>
      <x:c r="SHR5907" s="248"/>
      <x:c r="SHS5907" s="248"/>
      <x:c r="SHT5907" s="248"/>
      <x:c r="SHU5907" s="248"/>
      <x:c r="SHV5907" s="248"/>
      <x:c r="SHW5907" s="248"/>
      <x:c r="SHX5907" s="248"/>
      <x:c r="SHY5907" s="248"/>
      <x:c r="SHZ5907" s="248"/>
      <x:c r="SIA5907" s="248"/>
      <x:c r="SIB5907" s="248"/>
      <x:c r="SIC5907" s="248"/>
      <x:c r="SID5907" s="248"/>
      <x:c r="SIE5907" s="248"/>
      <x:c r="SIF5907" s="248"/>
      <x:c r="SIG5907" s="248"/>
      <x:c r="SIH5907" s="248"/>
      <x:c r="SII5907" s="248"/>
      <x:c r="SIJ5907" s="248"/>
      <x:c r="SIK5907" s="248"/>
      <x:c r="SIL5907" s="248"/>
      <x:c r="SIM5907" s="248"/>
      <x:c r="SIN5907" s="248"/>
      <x:c r="SIO5907" s="248"/>
      <x:c r="SIP5907" s="248"/>
      <x:c r="SIQ5907" s="248"/>
      <x:c r="SIR5907" s="248"/>
      <x:c r="SIS5907" s="248"/>
      <x:c r="SIT5907" s="248"/>
      <x:c r="SIU5907" s="248"/>
      <x:c r="SIV5907" s="248"/>
      <x:c r="SIW5907" s="248"/>
      <x:c r="SIX5907" s="248"/>
      <x:c r="SIY5907" s="248"/>
      <x:c r="SIZ5907" s="248"/>
      <x:c r="SJA5907" s="248"/>
      <x:c r="SJB5907" s="248"/>
      <x:c r="SJC5907" s="248"/>
      <x:c r="SJD5907" s="248"/>
      <x:c r="SJE5907" s="248"/>
      <x:c r="SJF5907" s="248"/>
      <x:c r="SJG5907" s="248"/>
      <x:c r="SJH5907" s="248"/>
      <x:c r="SJI5907" s="248"/>
      <x:c r="SJJ5907" s="248"/>
      <x:c r="SJK5907" s="248"/>
      <x:c r="SJL5907" s="248"/>
      <x:c r="SJM5907" s="248"/>
      <x:c r="SJN5907" s="248"/>
      <x:c r="SJO5907" s="248"/>
      <x:c r="SJP5907" s="248"/>
      <x:c r="SJQ5907" s="248"/>
      <x:c r="SJR5907" s="248"/>
      <x:c r="SJS5907" s="248"/>
      <x:c r="SJT5907" s="248"/>
      <x:c r="SJU5907" s="248"/>
      <x:c r="SJV5907" s="248"/>
      <x:c r="SJW5907" s="248"/>
      <x:c r="SJX5907" s="248"/>
      <x:c r="SJY5907" s="248"/>
      <x:c r="SJZ5907" s="248"/>
      <x:c r="SKA5907" s="248"/>
      <x:c r="SKB5907" s="248"/>
      <x:c r="SKC5907" s="248"/>
      <x:c r="SKD5907" s="248"/>
      <x:c r="SKE5907" s="248"/>
      <x:c r="SKF5907" s="248"/>
      <x:c r="SKG5907" s="248"/>
      <x:c r="SKH5907" s="248"/>
      <x:c r="SKI5907" s="248"/>
      <x:c r="SKJ5907" s="248"/>
      <x:c r="SKK5907" s="248"/>
      <x:c r="SKL5907" s="248"/>
      <x:c r="SKM5907" s="248"/>
      <x:c r="SKN5907" s="248"/>
      <x:c r="SKO5907" s="248"/>
      <x:c r="SKP5907" s="248"/>
      <x:c r="SKQ5907" s="248"/>
      <x:c r="SKR5907" s="248"/>
      <x:c r="SKS5907" s="248"/>
      <x:c r="SKT5907" s="248"/>
      <x:c r="SKU5907" s="248"/>
      <x:c r="SKV5907" s="248"/>
      <x:c r="SKW5907" s="248"/>
      <x:c r="SKX5907" s="248"/>
      <x:c r="SKY5907" s="248"/>
      <x:c r="SKZ5907" s="248"/>
      <x:c r="SLA5907" s="248"/>
      <x:c r="SLB5907" s="248"/>
      <x:c r="SLC5907" s="248"/>
      <x:c r="SLD5907" s="248"/>
      <x:c r="SLE5907" s="248"/>
      <x:c r="SLF5907" s="248"/>
      <x:c r="SLG5907" s="248"/>
      <x:c r="SLH5907" s="248"/>
      <x:c r="SLI5907" s="248"/>
      <x:c r="SLJ5907" s="248"/>
      <x:c r="SLK5907" s="248"/>
      <x:c r="SLL5907" s="248"/>
      <x:c r="SLM5907" s="248"/>
      <x:c r="SLN5907" s="248"/>
      <x:c r="SLO5907" s="248"/>
      <x:c r="SLP5907" s="248"/>
      <x:c r="SLQ5907" s="248"/>
      <x:c r="SLR5907" s="248"/>
      <x:c r="SLS5907" s="248"/>
      <x:c r="SLT5907" s="248"/>
      <x:c r="SLU5907" s="248"/>
      <x:c r="SLV5907" s="248"/>
      <x:c r="SLW5907" s="248"/>
      <x:c r="SLX5907" s="248"/>
      <x:c r="SLY5907" s="248"/>
      <x:c r="SLZ5907" s="248"/>
      <x:c r="SMA5907" s="248"/>
      <x:c r="SMB5907" s="248"/>
      <x:c r="SMC5907" s="248"/>
      <x:c r="SMD5907" s="248"/>
      <x:c r="SME5907" s="248"/>
      <x:c r="SMF5907" s="248"/>
      <x:c r="SMG5907" s="248"/>
      <x:c r="SMH5907" s="248"/>
      <x:c r="SMI5907" s="248"/>
      <x:c r="SMJ5907" s="248"/>
      <x:c r="SMK5907" s="248"/>
      <x:c r="SML5907" s="248"/>
      <x:c r="SMM5907" s="248"/>
      <x:c r="SMN5907" s="248"/>
      <x:c r="SMO5907" s="248"/>
      <x:c r="SMP5907" s="248"/>
      <x:c r="SMQ5907" s="248"/>
      <x:c r="SMR5907" s="248"/>
      <x:c r="SMS5907" s="248"/>
      <x:c r="SMT5907" s="248"/>
      <x:c r="SMU5907" s="248"/>
      <x:c r="SMV5907" s="248"/>
      <x:c r="SMW5907" s="248"/>
      <x:c r="SMX5907" s="248"/>
      <x:c r="SMY5907" s="248"/>
      <x:c r="SMZ5907" s="248"/>
      <x:c r="SNA5907" s="248"/>
      <x:c r="SNB5907" s="248"/>
      <x:c r="SNC5907" s="248"/>
      <x:c r="SND5907" s="248"/>
      <x:c r="SNE5907" s="248"/>
      <x:c r="SNF5907" s="248"/>
      <x:c r="SNG5907" s="248"/>
      <x:c r="SNH5907" s="248"/>
      <x:c r="SNI5907" s="248"/>
      <x:c r="SNJ5907" s="248"/>
      <x:c r="SNK5907" s="248"/>
      <x:c r="SNL5907" s="248"/>
      <x:c r="SNM5907" s="248"/>
      <x:c r="SNN5907" s="248"/>
      <x:c r="SNO5907" s="248"/>
      <x:c r="SNP5907" s="248"/>
      <x:c r="SNQ5907" s="248"/>
      <x:c r="SNR5907" s="248"/>
      <x:c r="SNS5907" s="248"/>
      <x:c r="SNT5907" s="248"/>
      <x:c r="SNU5907" s="248"/>
      <x:c r="SNV5907" s="248"/>
      <x:c r="SNW5907" s="248"/>
      <x:c r="SNX5907" s="248"/>
      <x:c r="SNY5907" s="248"/>
      <x:c r="SNZ5907" s="248"/>
      <x:c r="SOA5907" s="248"/>
      <x:c r="SOB5907" s="248"/>
      <x:c r="SOC5907" s="248"/>
      <x:c r="SOD5907" s="248"/>
      <x:c r="SOE5907" s="248"/>
      <x:c r="SOF5907" s="248"/>
      <x:c r="SOG5907" s="248"/>
      <x:c r="SOH5907" s="248"/>
      <x:c r="SOI5907" s="248"/>
      <x:c r="SOJ5907" s="248"/>
      <x:c r="SOK5907" s="248"/>
      <x:c r="SOL5907" s="248"/>
      <x:c r="SOM5907" s="248"/>
      <x:c r="SON5907" s="248"/>
      <x:c r="SOO5907" s="248"/>
      <x:c r="SOP5907" s="248"/>
      <x:c r="SOQ5907" s="248"/>
      <x:c r="SOR5907" s="248"/>
      <x:c r="SOS5907" s="248"/>
      <x:c r="SOT5907" s="248"/>
      <x:c r="SOU5907" s="248"/>
      <x:c r="SOV5907" s="248"/>
      <x:c r="SOW5907" s="248"/>
      <x:c r="SOX5907" s="248"/>
      <x:c r="SOY5907" s="248"/>
      <x:c r="SOZ5907" s="248"/>
      <x:c r="SPA5907" s="248"/>
      <x:c r="SPB5907" s="248"/>
      <x:c r="SPC5907" s="248"/>
      <x:c r="SPD5907" s="248"/>
      <x:c r="SPE5907" s="248"/>
      <x:c r="SPF5907" s="248"/>
      <x:c r="SPG5907" s="248"/>
      <x:c r="SPH5907" s="248"/>
      <x:c r="SPI5907" s="248"/>
      <x:c r="SPJ5907" s="248"/>
      <x:c r="SPK5907" s="248"/>
      <x:c r="SPL5907" s="248"/>
      <x:c r="SPM5907" s="248"/>
      <x:c r="SPN5907" s="248"/>
      <x:c r="SPO5907" s="248"/>
      <x:c r="SPP5907" s="248"/>
      <x:c r="SPQ5907" s="248"/>
      <x:c r="SPR5907" s="248"/>
      <x:c r="SPS5907" s="248"/>
      <x:c r="SPT5907" s="248"/>
      <x:c r="SPU5907" s="248"/>
      <x:c r="SPV5907" s="248"/>
      <x:c r="SPW5907" s="248"/>
      <x:c r="SPX5907" s="248"/>
      <x:c r="SPY5907" s="248"/>
      <x:c r="SPZ5907" s="248"/>
      <x:c r="SQA5907" s="248"/>
      <x:c r="SQB5907" s="248"/>
      <x:c r="SQC5907" s="248"/>
      <x:c r="SQD5907" s="248"/>
      <x:c r="SQE5907" s="248"/>
      <x:c r="SQF5907" s="248"/>
      <x:c r="SQG5907" s="248"/>
      <x:c r="SQH5907" s="248"/>
      <x:c r="SQI5907" s="248"/>
      <x:c r="SQJ5907" s="248"/>
      <x:c r="SQK5907" s="248"/>
      <x:c r="SQL5907" s="248"/>
      <x:c r="SQM5907" s="248"/>
      <x:c r="SQN5907" s="248"/>
      <x:c r="SQO5907" s="248"/>
      <x:c r="SQP5907" s="248"/>
      <x:c r="SQQ5907" s="248"/>
      <x:c r="SQR5907" s="248"/>
      <x:c r="SQS5907" s="248"/>
      <x:c r="SQT5907" s="248"/>
      <x:c r="SQU5907" s="248"/>
      <x:c r="SQV5907" s="248"/>
      <x:c r="SQW5907" s="248"/>
      <x:c r="SQX5907" s="248"/>
      <x:c r="SQY5907" s="248"/>
      <x:c r="SQZ5907" s="248"/>
      <x:c r="SRA5907" s="248"/>
      <x:c r="SRB5907" s="248"/>
      <x:c r="SRC5907" s="248"/>
      <x:c r="SRD5907" s="248"/>
      <x:c r="SRE5907" s="248"/>
      <x:c r="SRF5907" s="248"/>
      <x:c r="SRG5907" s="248"/>
      <x:c r="SRH5907" s="248"/>
      <x:c r="SRI5907" s="248"/>
      <x:c r="SRJ5907" s="248"/>
      <x:c r="SRK5907" s="248"/>
      <x:c r="SRL5907" s="248"/>
      <x:c r="SRM5907" s="248"/>
      <x:c r="SRN5907" s="248"/>
      <x:c r="SRO5907" s="248"/>
      <x:c r="SRP5907" s="248"/>
      <x:c r="SRQ5907" s="248"/>
      <x:c r="SRR5907" s="248"/>
      <x:c r="SRS5907" s="248"/>
      <x:c r="SRT5907" s="248"/>
      <x:c r="SRU5907" s="248"/>
      <x:c r="SRV5907" s="248"/>
      <x:c r="SRW5907" s="248"/>
      <x:c r="SRX5907" s="248"/>
      <x:c r="SRY5907" s="248"/>
      <x:c r="SRZ5907" s="248"/>
      <x:c r="SSA5907" s="248"/>
      <x:c r="SSB5907" s="248"/>
      <x:c r="SSC5907" s="248"/>
      <x:c r="SSD5907" s="248"/>
      <x:c r="SSE5907" s="248"/>
      <x:c r="SSF5907" s="248"/>
      <x:c r="SSG5907" s="248"/>
      <x:c r="SSH5907" s="248"/>
      <x:c r="SSI5907" s="248"/>
      <x:c r="SSJ5907" s="248"/>
      <x:c r="SSK5907" s="248"/>
      <x:c r="SSL5907" s="248"/>
      <x:c r="SSM5907" s="248"/>
      <x:c r="SSN5907" s="248"/>
      <x:c r="SSO5907" s="248"/>
      <x:c r="SSP5907" s="248"/>
      <x:c r="SSQ5907" s="248"/>
      <x:c r="SSR5907" s="248"/>
      <x:c r="SSS5907" s="248"/>
      <x:c r="SST5907" s="248"/>
      <x:c r="SSU5907" s="248"/>
      <x:c r="SSV5907" s="248"/>
      <x:c r="SSW5907" s="248"/>
      <x:c r="SSX5907" s="248"/>
      <x:c r="SSY5907" s="248"/>
      <x:c r="SSZ5907" s="248"/>
      <x:c r="STA5907" s="248"/>
      <x:c r="STB5907" s="248"/>
      <x:c r="STC5907" s="248"/>
      <x:c r="STD5907" s="248"/>
      <x:c r="STE5907" s="248"/>
      <x:c r="STF5907" s="248"/>
      <x:c r="STG5907" s="248"/>
      <x:c r="STH5907" s="248"/>
      <x:c r="STI5907" s="248"/>
      <x:c r="STJ5907" s="248"/>
      <x:c r="STK5907" s="248"/>
      <x:c r="STL5907" s="248"/>
      <x:c r="STM5907" s="248"/>
      <x:c r="STN5907" s="248"/>
      <x:c r="STO5907" s="248"/>
      <x:c r="STP5907" s="248"/>
      <x:c r="STQ5907" s="248"/>
      <x:c r="STR5907" s="248"/>
      <x:c r="STS5907" s="248"/>
      <x:c r="STT5907" s="248"/>
      <x:c r="STU5907" s="248"/>
      <x:c r="STV5907" s="248"/>
      <x:c r="STW5907" s="248"/>
      <x:c r="STX5907" s="248"/>
      <x:c r="STY5907" s="248"/>
      <x:c r="STZ5907" s="248"/>
      <x:c r="SUA5907" s="248"/>
      <x:c r="SUB5907" s="248"/>
      <x:c r="SUC5907" s="248"/>
      <x:c r="SUD5907" s="248"/>
      <x:c r="SUE5907" s="248"/>
      <x:c r="SUF5907" s="248"/>
      <x:c r="SUG5907" s="248"/>
      <x:c r="SUH5907" s="248"/>
      <x:c r="SUI5907" s="248"/>
      <x:c r="SUJ5907" s="248"/>
      <x:c r="SUK5907" s="248"/>
      <x:c r="SUL5907" s="248"/>
      <x:c r="SUM5907" s="248"/>
      <x:c r="SUN5907" s="248"/>
      <x:c r="SUO5907" s="248"/>
      <x:c r="SUP5907" s="248"/>
      <x:c r="SUQ5907" s="248"/>
      <x:c r="SUR5907" s="248"/>
      <x:c r="SUS5907" s="248"/>
      <x:c r="SUT5907" s="248"/>
      <x:c r="SUU5907" s="248"/>
      <x:c r="SUV5907" s="248"/>
      <x:c r="SUW5907" s="248"/>
      <x:c r="SUX5907" s="248"/>
      <x:c r="SUY5907" s="248"/>
      <x:c r="SUZ5907" s="248"/>
      <x:c r="SVA5907" s="248"/>
      <x:c r="SVB5907" s="248"/>
      <x:c r="SVC5907" s="248"/>
      <x:c r="SVD5907" s="248"/>
      <x:c r="SVE5907" s="248"/>
      <x:c r="SVF5907" s="248"/>
      <x:c r="SVG5907" s="248"/>
      <x:c r="SVH5907" s="248"/>
      <x:c r="SVI5907" s="248"/>
      <x:c r="SVJ5907" s="248"/>
      <x:c r="SVK5907" s="248"/>
      <x:c r="SVL5907" s="248"/>
      <x:c r="SVM5907" s="248"/>
      <x:c r="SVN5907" s="248"/>
      <x:c r="SVO5907" s="248"/>
      <x:c r="SVP5907" s="248"/>
      <x:c r="SVQ5907" s="248"/>
      <x:c r="SVR5907" s="248"/>
      <x:c r="SVS5907" s="248"/>
      <x:c r="SVT5907" s="248"/>
      <x:c r="SVU5907" s="248"/>
      <x:c r="SVV5907" s="248"/>
      <x:c r="SVW5907" s="248"/>
      <x:c r="SVX5907" s="248"/>
      <x:c r="SVY5907" s="248"/>
      <x:c r="SVZ5907" s="248"/>
      <x:c r="SWA5907" s="248"/>
      <x:c r="SWB5907" s="248"/>
      <x:c r="SWC5907" s="248"/>
      <x:c r="SWD5907" s="248"/>
      <x:c r="SWE5907" s="248"/>
      <x:c r="SWF5907" s="248"/>
      <x:c r="SWG5907" s="248"/>
      <x:c r="SWH5907" s="248"/>
      <x:c r="SWI5907" s="248"/>
      <x:c r="SWJ5907" s="248"/>
      <x:c r="SWK5907" s="248"/>
      <x:c r="SWL5907" s="248"/>
      <x:c r="SWM5907" s="248"/>
      <x:c r="SWN5907" s="248"/>
      <x:c r="SWO5907" s="248"/>
      <x:c r="SWP5907" s="248"/>
      <x:c r="SWQ5907" s="248"/>
      <x:c r="SWR5907" s="248"/>
      <x:c r="SWS5907" s="248"/>
      <x:c r="SWT5907" s="248"/>
      <x:c r="SWU5907" s="248"/>
      <x:c r="SWV5907" s="248"/>
      <x:c r="SWW5907" s="248"/>
      <x:c r="SWX5907" s="248"/>
      <x:c r="SWY5907" s="248"/>
      <x:c r="SWZ5907" s="248"/>
      <x:c r="SXA5907" s="248"/>
      <x:c r="SXB5907" s="248"/>
      <x:c r="SXC5907" s="248"/>
      <x:c r="SXD5907" s="248"/>
      <x:c r="SXE5907" s="248"/>
      <x:c r="SXF5907" s="248"/>
      <x:c r="SXG5907" s="248"/>
      <x:c r="SXH5907" s="248"/>
      <x:c r="SXI5907" s="248"/>
      <x:c r="SXJ5907" s="248"/>
      <x:c r="SXK5907" s="248"/>
      <x:c r="SXL5907" s="248"/>
      <x:c r="SXM5907" s="248"/>
      <x:c r="SXN5907" s="248"/>
      <x:c r="SXO5907" s="248"/>
      <x:c r="SXP5907" s="248"/>
      <x:c r="SXQ5907" s="248"/>
      <x:c r="SXR5907" s="248"/>
      <x:c r="SXS5907" s="248"/>
      <x:c r="SXT5907" s="248"/>
      <x:c r="SXU5907" s="248"/>
      <x:c r="SXV5907" s="248"/>
      <x:c r="SXW5907" s="248"/>
      <x:c r="SXX5907" s="248"/>
      <x:c r="SXY5907" s="248"/>
      <x:c r="SXZ5907" s="248"/>
      <x:c r="SYA5907" s="248"/>
      <x:c r="SYB5907" s="248"/>
      <x:c r="SYC5907" s="248"/>
      <x:c r="SYD5907" s="248"/>
      <x:c r="SYE5907" s="248"/>
      <x:c r="SYF5907" s="248"/>
      <x:c r="SYG5907" s="248"/>
      <x:c r="SYH5907" s="248"/>
      <x:c r="SYI5907" s="248"/>
      <x:c r="SYJ5907" s="248"/>
      <x:c r="SYK5907" s="248"/>
      <x:c r="SYL5907" s="248"/>
      <x:c r="SYM5907" s="248"/>
      <x:c r="SYN5907" s="248"/>
      <x:c r="SYO5907" s="248"/>
      <x:c r="SYP5907" s="248"/>
      <x:c r="SYQ5907" s="248"/>
      <x:c r="SYR5907" s="248"/>
      <x:c r="SYS5907" s="248"/>
      <x:c r="SYT5907" s="248"/>
      <x:c r="SYU5907" s="248"/>
      <x:c r="SYV5907" s="248"/>
      <x:c r="SYW5907" s="248"/>
      <x:c r="SYX5907" s="248"/>
      <x:c r="SYY5907" s="248"/>
      <x:c r="SYZ5907" s="248"/>
      <x:c r="SZA5907" s="248"/>
      <x:c r="SZB5907" s="248"/>
      <x:c r="SZC5907" s="248"/>
      <x:c r="SZD5907" s="248"/>
      <x:c r="SZE5907" s="248"/>
      <x:c r="SZF5907" s="248"/>
      <x:c r="SZG5907" s="248"/>
      <x:c r="SZH5907" s="248"/>
      <x:c r="SZI5907" s="248"/>
      <x:c r="SZJ5907" s="248"/>
      <x:c r="SZK5907" s="248"/>
      <x:c r="SZL5907" s="248"/>
      <x:c r="SZM5907" s="248"/>
      <x:c r="SZN5907" s="248"/>
      <x:c r="SZO5907" s="248"/>
      <x:c r="SZP5907" s="248"/>
      <x:c r="SZQ5907" s="248"/>
      <x:c r="SZR5907" s="248"/>
      <x:c r="SZS5907" s="248"/>
      <x:c r="SZT5907" s="248"/>
      <x:c r="SZU5907" s="248"/>
      <x:c r="SZV5907" s="248"/>
      <x:c r="SZW5907" s="248"/>
      <x:c r="SZX5907" s="248"/>
      <x:c r="SZY5907" s="248"/>
      <x:c r="SZZ5907" s="248"/>
      <x:c r="TAA5907" s="248"/>
      <x:c r="TAB5907" s="248"/>
      <x:c r="TAC5907" s="248"/>
      <x:c r="TAD5907" s="248"/>
      <x:c r="TAE5907" s="248"/>
      <x:c r="TAF5907" s="248"/>
      <x:c r="TAG5907" s="248"/>
      <x:c r="TAH5907" s="248"/>
      <x:c r="TAI5907" s="248"/>
      <x:c r="TAJ5907" s="248"/>
      <x:c r="TAK5907" s="248"/>
      <x:c r="TAL5907" s="248"/>
      <x:c r="TAM5907" s="248"/>
      <x:c r="TAN5907" s="248"/>
      <x:c r="TAO5907" s="248"/>
      <x:c r="TAP5907" s="248"/>
      <x:c r="TAQ5907" s="248"/>
      <x:c r="TAR5907" s="248"/>
      <x:c r="TAS5907" s="248"/>
      <x:c r="TAT5907" s="248"/>
      <x:c r="TAU5907" s="248"/>
      <x:c r="TAV5907" s="248"/>
      <x:c r="TAW5907" s="248"/>
      <x:c r="TAX5907" s="248"/>
      <x:c r="TAY5907" s="248"/>
      <x:c r="TAZ5907" s="248"/>
      <x:c r="TBA5907" s="248"/>
      <x:c r="TBB5907" s="248"/>
      <x:c r="TBC5907" s="248"/>
      <x:c r="TBD5907" s="248"/>
      <x:c r="TBE5907" s="248"/>
      <x:c r="TBF5907" s="248"/>
      <x:c r="TBG5907" s="248"/>
      <x:c r="TBH5907" s="248"/>
      <x:c r="TBI5907" s="248"/>
      <x:c r="TBJ5907" s="248"/>
      <x:c r="TBK5907" s="248"/>
      <x:c r="TBL5907" s="248"/>
      <x:c r="TBM5907" s="248"/>
      <x:c r="TBN5907" s="248"/>
      <x:c r="TBO5907" s="248"/>
      <x:c r="TBP5907" s="248"/>
      <x:c r="TBQ5907" s="248"/>
      <x:c r="TBR5907" s="248"/>
      <x:c r="TBS5907" s="248"/>
      <x:c r="TBT5907" s="248"/>
      <x:c r="TBU5907" s="248"/>
      <x:c r="TBV5907" s="248"/>
      <x:c r="TBW5907" s="248"/>
      <x:c r="TBX5907" s="248"/>
      <x:c r="TBY5907" s="248"/>
      <x:c r="TBZ5907" s="248"/>
      <x:c r="TCA5907" s="248"/>
      <x:c r="TCB5907" s="248"/>
      <x:c r="TCC5907" s="248"/>
      <x:c r="TCD5907" s="248"/>
      <x:c r="TCE5907" s="248"/>
      <x:c r="TCF5907" s="248"/>
      <x:c r="TCG5907" s="248"/>
      <x:c r="TCH5907" s="248"/>
      <x:c r="TCI5907" s="248"/>
      <x:c r="TCJ5907" s="248"/>
      <x:c r="TCK5907" s="248"/>
      <x:c r="TCL5907" s="248"/>
      <x:c r="TCM5907" s="248"/>
      <x:c r="TCN5907" s="248"/>
      <x:c r="TCO5907" s="248"/>
      <x:c r="TCP5907" s="248"/>
      <x:c r="TCQ5907" s="248"/>
      <x:c r="TCR5907" s="248"/>
      <x:c r="TCS5907" s="248"/>
      <x:c r="TCT5907" s="248"/>
      <x:c r="TCU5907" s="248"/>
      <x:c r="TCV5907" s="248"/>
      <x:c r="TCW5907" s="248"/>
      <x:c r="TCX5907" s="248"/>
      <x:c r="TCY5907" s="248"/>
      <x:c r="TCZ5907" s="248"/>
      <x:c r="TDA5907" s="248"/>
      <x:c r="TDB5907" s="248"/>
      <x:c r="TDC5907" s="248"/>
      <x:c r="TDD5907" s="248"/>
      <x:c r="TDE5907" s="248"/>
      <x:c r="TDF5907" s="248"/>
      <x:c r="TDG5907" s="248"/>
      <x:c r="TDH5907" s="248"/>
      <x:c r="TDI5907" s="248"/>
      <x:c r="TDJ5907" s="248"/>
      <x:c r="TDK5907" s="248"/>
      <x:c r="TDL5907" s="248"/>
      <x:c r="TDM5907" s="248"/>
      <x:c r="TDN5907" s="248"/>
      <x:c r="TDO5907" s="248"/>
      <x:c r="TDP5907" s="248"/>
      <x:c r="TDQ5907" s="248"/>
      <x:c r="TDR5907" s="248"/>
      <x:c r="TDS5907" s="248"/>
      <x:c r="TDT5907" s="248"/>
      <x:c r="TDU5907" s="248"/>
      <x:c r="TDV5907" s="248"/>
      <x:c r="TDW5907" s="248"/>
      <x:c r="TDX5907" s="248"/>
      <x:c r="TDY5907" s="248"/>
      <x:c r="TDZ5907" s="248"/>
      <x:c r="TEA5907" s="248"/>
      <x:c r="TEB5907" s="248"/>
      <x:c r="TEC5907" s="248"/>
      <x:c r="TED5907" s="248"/>
      <x:c r="TEE5907" s="248"/>
      <x:c r="TEF5907" s="248"/>
      <x:c r="TEG5907" s="248"/>
      <x:c r="TEH5907" s="248"/>
      <x:c r="TEI5907" s="248"/>
      <x:c r="TEJ5907" s="248"/>
      <x:c r="TEK5907" s="248"/>
      <x:c r="TEL5907" s="248"/>
      <x:c r="TEM5907" s="248"/>
      <x:c r="TEN5907" s="248"/>
      <x:c r="TEO5907" s="248"/>
      <x:c r="TEP5907" s="248"/>
      <x:c r="TEQ5907" s="248"/>
      <x:c r="TER5907" s="248"/>
      <x:c r="TES5907" s="248"/>
      <x:c r="TET5907" s="248"/>
      <x:c r="TEU5907" s="248"/>
      <x:c r="TEV5907" s="248"/>
      <x:c r="TEW5907" s="248"/>
      <x:c r="TEX5907" s="248"/>
      <x:c r="TEY5907" s="248"/>
      <x:c r="TEZ5907" s="248"/>
      <x:c r="TFA5907" s="248"/>
      <x:c r="TFB5907" s="248"/>
      <x:c r="TFC5907" s="248"/>
      <x:c r="TFD5907" s="248"/>
      <x:c r="TFE5907" s="248"/>
      <x:c r="TFF5907" s="248"/>
      <x:c r="TFG5907" s="248"/>
      <x:c r="TFH5907" s="248"/>
      <x:c r="TFI5907" s="248"/>
      <x:c r="TFJ5907" s="248"/>
      <x:c r="TFK5907" s="248"/>
      <x:c r="TFL5907" s="248"/>
      <x:c r="TFM5907" s="248"/>
      <x:c r="TFN5907" s="248"/>
      <x:c r="TFO5907" s="248"/>
      <x:c r="TFP5907" s="248"/>
      <x:c r="TFQ5907" s="248"/>
      <x:c r="TFR5907" s="248"/>
      <x:c r="TFS5907" s="248"/>
      <x:c r="TFT5907" s="248"/>
      <x:c r="TFU5907" s="248"/>
      <x:c r="TFV5907" s="248"/>
      <x:c r="TFW5907" s="248"/>
      <x:c r="TFX5907" s="248"/>
      <x:c r="TFY5907" s="248"/>
      <x:c r="TFZ5907" s="248"/>
      <x:c r="TGA5907" s="248"/>
      <x:c r="TGB5907" s="248"/>
      <x:c r="TGC5907" s="248"/>
      <x:c r="TGD5907" s="248"/>
      <x:c r="TGE5907" s="248"/>
      <x:c r="TGF5907" s="248"/>
      <x:c r="TGG5907" s="248"/>
      <x:c r="TGH5907" s="248"/>
      <x:c r="TGI5907" s="248"/>
      <x:c r="TGJ5907" s="248"/>
      <x:c r="TGK5907" s="248"/>
      <x:c r="TGL5907" s="248"/>
      <x:c r="TGM5907" s="248"/>
      <x:c r="TGN5907" s="248"/>
      <x:c r="TGO5907" s="248"/>
      <x:c r="TGP5907" s="248"/>
      <x:c r="TGQ5907" s="248"/>
      <x:c r="TGR5907" s="248"/>
      <x:c r="TGS5907" s="248"/>
      <x:c r="TGT5907" s="248"/>
      <x:c r="TGU5907" s="248"/>
      <x:c r="TGV5907" s="248"/>
      <x:c r="TGW5907" s="248"/>
      <x:c r="TGX5907" s="248"/>
      <x:c r="TGY5907" s="248"/>
      <x:c r="TGZ5907" s="248"/>
      <x:c r="THA5907" s="248"/>
      <x:c r="THB5907" s="248"/>
      <x:c r="THC5907" s="248"/>
      <x:c r="THD5907" s="248"/>
      <x:c r="THE5907" s="248"/>
      <x:c r="THF5907" s="248"/>
      <x:c r="THG5907" s="248"/>
      <x:c r="THH5907" s="248"/>
      <x:c r="THI5907" s="248"/>
      <x:c r="THJ5907" s="248"/>
      <x:c r="THK5907" s="248"/>
      <x:c r="THL5907" s="248"/>
      <x:c r="THM5907" s="248"/>
      <x:c r="THN5907" s="248"/>
      <x:c r="THO5907" s="248"/>
      <x:c r="THP5907" s="248"/>
      <x:c r="THQ5907" s="248"/>
      <x:c r="THR5907" s="248"/>
      <x:c r="THS5907" s="248"/>
      <x:c r="THT5907" s="248"/>
      <x:c r="THU5907" s="248"/>
      <x:c r="THV5907" s="248"/>
      <x:c r="THW5907" s="248"/>
      <x:c r="THX5907" s="248"/>
      <x:c r="THY5907" s="248"/>
      <x:c r="THZ5907" s="248"/>
      <x:c r="TIA5907" s="248"/>
      <x:c r="TIB5907" s="248"/>
      <x:c r="TIC5907" s="248"/>
      <x:c r="TID5907" s="248"/>
      <x:c r="TIE5907" s="248"/>
      <x:c r="TIF5907" s="248"/>
      <x:c r="TIG5907" s="248"/>
      <x:c r="TIH5907" s="248"/>
      <x:c r="TII5907" s="248"/>
      <x:c r="TIJ5907" s="248"/>
      <x:c r="TIK5907" s="248"/>
      <x:c r="TIL5907" s="248"/>
      <x:c r="TIM5907" s="248"/>
      <x:c r="TIN5907" s="248"/>
      <x:c r="TIO5907" s="248"/>
      <x:c r="TIP5907" s="248"/>
      <x:c r="TIQ5907" s="248"/>
      <x:c r="TIR5907" s="248"/>
      <x:c r="TIS5907" s="248"/>
      <x:c r="TIT5907" s="248"/>
      <x:c r="TIU5907" s="248"/>
      <x:c r="TIV5907" s="248"/>
      <x:c r="TIW5907" s="248"/>
      <x:c r="TIX5907" s="248"/>
      <x:c r="TIY5907" s="248"/>
      <x:c r="TIZ5907" s="248"/>
      <x:c r="TJA5907" s="248"/>
      <x:c r="TJB5907" s="248"/>
      <x:c r="TJC5907" s="248"/>
      <x:c r="TJD5907" s="248"/>
      <x:c r="TJE5907" s="248"/>
      <x:c r="TJF5907" s="248"/>
      <x:c r="TJG5907" s="248"/>
      <x:c r="TJH5907" s="248"/>
      <x:c r="TJI5907" s="248"/>
      <x:c r="TJJ5907" s="248"/>
      <x:c r="TJK5907" s="248"/>
      <x:c r="TJL5907" s="248"/>
      <x:c r="TJM5907" s="248"/>
      <x:c r="TJN5907" s="248"/>
      <x:c r="TJO5907" s="248"/>
      <x:c r="TJP5907" s="248"/>
      <x:c r="TJQ5907" s="248"/>
      <x:c r="TJR5907" s="248"/>
      <x:c r="TJS5907" s="248"/>
      <x:c r="TJT5907" s="248"/>
      <x:c r="TJU5907" s="248"/>
      <x:c r="TJV5907" s="248"/>
      <x:c r="TJW5907" s="248"/>
      <x:c r="TJX5907" s="248"/>
      <x:c r="TJY5907" s="248"/>
      <x:c r="TJZ5907" s="248"/>
      <x:c r="TKA5907" s="248"/>
      <x:c r="TKB5907" s="248"/>
      <x:c r="TKC5907" s="248"/>
      <x:c r="TKD5907" s="248"/>
      <x:c r="TKE5907" s="248"/>
      <x:c r="TKF5907" s="248"/>
      <x:c r="TKG5907" s="248"/>
      <x:c r="TKH5907" s="248"/>
      <x:c r="TKI5907" s="248"/>
      <x:c r="TKJ5907" s="248"/>
      <x:c r="TKK5907" s="248"/>
      <x:c r="TKL5907" s="248"/>
      <x:c r="TKM5907" s="248"/>
      <x:c r="TKN5907" s="248"/>
      <x:c r="TKO5907" s="248"/>
      <x:c r="TKP5907" s="248"/>
      <x:c r="TKQ5907" s="248"/>
      <x:c r="TKR5907" s="248"/>
      <x:c r="TKS5907" s="248"/>
      <x:c r="TKT5907" s="248"/>
      <x:c r="TKU5907" s="248"/>
      <x:c r="TKV5907" s="248"/>
      <x:c r="TKW5907" s="248"/>
      <x:c r="TKX5907" s="248"/>
      <x:c r="TKY5907" s="248"/>
      <x:c r="TKZ5907" s="248"/>
      <x:c r="TLA5907" s="248"/>
      <x:c r="TLB5907" s="248"/>
      <x:c r="TLC5907" s="248"/>
      <x:c r="TLD5907" s="248"/>
      <x:c r="TLE5907" s="248"/>
      <x:c r="TLF5907" s="248"/>
      <x:c r="TLG5907" s="248"/>
      <x:c r="TLH5907" s="248"/>
      <x:c r="TLI5907" s="248"/>
      <x:c r="TLJ5907" s="248"/>
      <x:c r="TLK5907" s="248"/>
      <x:c r="TLL5907" s="248"/>
      <x:c r="TLM5907" s="248"/>
      <x:c r="TLN5907" s="248"/>
      <x:c r="TLO5907" s="248"/>
      <x:c r="TLP5907" s="248"/>
      <x:c r="TLQ5907" s="248"/>
      <x:c r="TLR5907" s="248"/>
      <x:c r="TLS5907" s="248"/>
      <x:c r="TLT5907" s="248"/>
      <x:c r="TLU5907" s="248"/>
      <x:c r="TLV5907" s="248"/>
      <x:c r="TLW5907" s="248"/>
      <x:c r="TLX5907" s="248"/>
      <x:c r="TLY5907" s="248"/>
      <x:c r="TLZ5907" s="248"/>
      <x:c r="TMA5907" s="248"/>
      <x:c r="TMB5907" s="248"/>
      <x:c r="TMC5907" s="248"/>
      <x:c r="TMD5907" s="248"/>
      <x:c r="TME5907" s="248"/>
      <x:c r="TMF5907" s="248"/>
      <x:c r="TMG5907" s="248"/>
      <x:c r="TMH5907" s="248"/>
      <x:c r="TMI5907" s="248"/>
      <x:c r="TMJ5907" s="248"/>
      <x:c r="TMK5907" s="248"/>
      <x:c r="TML5907" s="248"/>
      <x:c r="TMM5907" s="248"/>
      <x:c r="TMN5907" s="248"/>
      <x:c r="TMO5907" s="248"/>
      <x:c r="TMP5907" s="248"/>
      <x:c r="TMQ5907" s="248"/>
      <x:c r="TMR5907" s="248"/>
      <x:c r="TMS5907" s="248"/>
      <x:c r="TMT5907" s="248"/>
      <x:c r="TMU5907" s="248"/>
      <x:c r="TMV5907" s="248"/>
      <x:c r="TMW5907" s="248"/>
      <x:c r="TMX5907" s="248"/>
      <x:c r="TMY5907" s="248"/>
      <x:c r="TMZ5907" s="248"/>
      <x:c r="TNA5907" s="248"/>
      <x:c r="TNB5907" s="248"/>
      <x:c r="TNC5907" s="248"/>
      <x:c r="TND5907" s="248"/>
      <x:c r="TNE5907" s="248"/>
      <x:c r="TNF5907" s="248"/>
      <x:c r="TNG5907" s="248"/>
      <x:c r="TNH5907" s="248"/>
      <x:c r="TNI5907" s="248"/>
      <x:c r="TNJ5907" s="248"/>
      <x:c r="TNK5907" s="248"/>
      <x:c r="TNL5907" s="248"/>
      <x:c r="TNM5907" s="248"/>
      <x:c r="TNN5907" s="248"/>
      <x:c r="TNO5907" s="248"/>
      <x:c r="TNP5907" s="248"/>
      <x:c r="TNQ5907" s="248"/>
      <x:c r="TNR5907" s="248"/>
      <x:c r="TNS5907" s="248"/>
      <x:c r="TNT5907" s="248"/>
      <x:c r="TNU5907" s="248"/>
      <x:c r="TNV5907" s="248"/>
      <x:c r="TNW5907" s="248"/>
      <x:c r="TNX5907" s="248"/>
      <x:c r="TNY5907" s="248"/>
      <x:c r="TNZ5907" s="248"/>
      <x:c r="TOA5907" s="248"/>
      <x:c r="TOB5907" s="248"/>
      <x:c r="TOC5907" s="248"/>
      <x:c r="TOD5907" s="248"/>
      <x:c r="TOE5907" s="248"/>
      <x:c r="TOF5907" s="248"/>
      <x:c r="TOG5907" s="248"/>
      <x:c r="TOH5907" s="248"/>
      <x:c r="TOI5907" s="248"/>
      <x:c r="TOJ5907" s="248"/>
      <x:c r="TOK5907" s="248"/>
      <x:c r="TOL5907" s="248"/>
      <x:c r="TOM5907" s="248"/>
      <x:c r="TON5907" s="248"/>
      <x:c r="TOO5907" s="248"/>
      <x:c r="TOP5907" s="248"/>
      <x:c r="TOQ5907" s="248"/>
      <x:c r="TOR5907" s="248"/>
      <x:c r="TOS5907" s="248"/>
      <x:c r="TOT5907" s="248"/>
      <x:c r="TOU5907" s="248"/>
      <x:c r="TOV5907" s="248"/>
      <x:c r="TOW5907" s="248"/>
      <x:c r="TOX5907" s="248"/>
      <x:c r="TOY5907" s="248"/>
      <x:c r="TOZ5907" s="248"/>
      <x:c r="TPA5907" s="248"/>
      <x:c r="TPB5907" s="248"/>
      <x:c r="TPC5907" s="248"/>
      <x:c r="TPD5907" s="248"/>
      <x:c r="TPE5907" s="248"/>
      <x:c r="TPF5907" s="248"/>
      <x:c r="TPG5907" s="248"/>
      <x:c r="TPH5907" s="248"/>
      <x:c r="TPI5907" s="248"/>
      <x:c r="TPJ5907" s="248"/>
      <x:c r="TPK5907" s="248"/>
      <x:c r="TPL5907" s="248"/>
      <x:c r="TPM5907" s="248"/>
      <x:c r="TPN5907" s="248"/>
      <x:c r="TPO5907" s="248"/>
      <x:c r="TPP5907" s="248"/>
      <x:c r="TPQ5907" s="248"/>
      <x:c r="TPR5907" s="248"/>
      <x:c r="TPS5907" s="248"/>
      <x:c r="TPT5907" s="248"/>
      <x:c r="TPU5907" s="248"/>
      <x:c r="TPV5907" s="248"/>
      <x:c r="TPW5907" s="248"/>
      <x:c r="TPX5907" s="248"/>
      <x:c r="TPY5907" s="248"/>
      <x:c r="TPZ5907" s="248"/>
      <x:c r="TQA5907" s="248"/>
      <x:c r="TQB5907" s="248"/>
      <x:c r="TQC5907" s="248"/>
      <x:c r="TQD5907" s="248"/>
      <x:c r="TQE5907" s="248"/>
      <x:c r="TQF5907" s="248"/>
      <x:c r="TQG5907" s="248"/>
      <x:c r="TQH5907" s="248"/>
      <x:c r="TQI5907" s="248"/>
      <x:c r="TQJ5907" s="248"/>
      <x:c r="TQK5907" s="248"/>
      <x:c r="TQL5907" s="248"/>
      <x:c r="TQM5907" s="248"/>
      <x:c r="TQN5907" s="248"/>
      <x:c r="TQO5907" s="248"/>
      <x:c r="TQP5907" s="248"/>
      <x:c r="TQQ5907" s="248"/>
      <x:c r="TQR5907" s="248"/>
      <x:c r="TQS5907" s="248"/>
      <x:c r="TQT5907" s="248"/>
      <x:c r="TQU5907" s="248"/>
      <x:c r="TQV5907" s="248"/>
      <x:c r="TQW5907" s="248"/>
      <x:c r="TQX5907" s="248"/>
      <x:c r="TQY5907" s="248"/>
      <x:c r="TQZ5907" s="248"/>
      <x:c r="TRA5907" s="248"/>
      <x:c r="TRB5907" s="248"/>
      <x:c r="TRC5907" s="248"/>
      <x:c r="TRD5907" s="248"/>
      <x:c r="TRE5907" s="248"/>
      <x:c r="TRF5907" s="248"/>
      <x:c r="TRG5907" s="248"/>
      <x:c r="TRH5907" s="248"/>
      <x:c r="TRI5907" s="248"/>
      <x:c r="TRJ5907" s="248"/>
      <x:c r="TRK5907" s="248"/>
      <x:c r="TRL5907" s="248"/>
      <x:c r="TRM5907" s="248"/>
      <x:c r="TRN5907" s="248"/>
      <x:c r="TRO5907" s="248"/>
      <x:c r="TRP5907" s="248"/>
      <x:c r="TRQ5907" s="248"/>
      <x:c r="TRR5907" s="248"/>
      <x:c r="TRS5907" s="248"/>
      <x:c r="TRT5907" s="248"/>
      <x:c r="TRU5907" s="248"/>
      <x:c r="TRV5907" s="248"/>
      <x:c r="TRW5907" s="248"/>
      <x:c r="TRX5907" s="248"/>
      <x:c r="TRY5907" s="248"/>
      <x:c r="TRZ5907" s="248"/>
      <x:c r="TSA5907" s="248"/>
      <x:c r="TSB5907" s="248"/>
      <x:c r="TSC5907" s="248"/>
      <x:c r="TSD5907" s="248"/>
      <x:c r="TSE5907" s="248"/>
      <x:c r="TSF5907" s="248"/>
      <x:c r="TSG5907" s="248"/>
      <x:c r="TSH5907" s="248"/>
      <x:c r="TSI5907" s="248"/>
      <x:c r="TSJ5907" s="248"/>
      <x:c r="TSK5907" s="248"/>
      <x:c r="TSL5907" s="248"/>
      <x:c r="TSM5907" s="248"/>
      <x:c r="TSN5907" s="248"/>
      <x:c r="TSO5907" s="248"/>
      <x:c r="TSP5907" s="248"/>
      <x:c r="TSQ5907" s="248"/>
      <x:c r="TSR5907" s="248"/>
      <x:c r="TSS5907" s="248"/>
      <x:c r="TST5907" s="248"/>
      <x:c r="TSU5907" s="248"/>
      <x:c r="TSV5907" s="248"/>
      <x:c r="TSW5907" s="248"/>
      <x:c r="TSX5907" s="248"/>
      <x:c r="TSY5907" s="248"/>
      <x:c r="TSZ5907" s="248"/>
      <x:c r="TTA5907" s="248"/>
      <x:c r="TTB5907" s="248"/>
      <x:c r="TTC5907" s="248"/>
      <x:c r="TTD5907" s="248"/>
      <x:c r="TTE5907" s="248"/>
      <x:c r="TTF5907" s="248"/>
      <x:c r="TTG5907" s="248"/>
      <x:c r="TTH5907" s="248"/>
      <x:c r="TTI5907" s="248"/>
      <x:c r="TTJ5907" s="248"/>
      <x:c r="TTK5907" s="248"/>
      <x:c r="TTL5907" s="248"/>
      <x:c r="TTM5907" s="248"/>
      <x:c r="TTN5907" s="248"/>
      <x:c r="TTO5907" s="248"/>
      <x:c r="TTP5907" s="248"/>
      <x:c r="TTQ5907" s="248"/>
      <x:c r="TTR5907" s="248"/>
      <x:c r="TTS5907" s="248"/>
      <x:c r="TTT5907" s="248"/>
      <x:c r="TTU5907" s="248"/>
      <x:c r="TTV5907" s="248"/>
      <x:c r="TTW5907" s="248"/>
      <x:c r="TTX5907" s="248"/>
      <x:c r="TTY5907" s="248"/>
      <x:c r="TTZ5907" s="248"/>
      <x:c r="TUA5907" s="248"/>
      <x:c r="TUB5907" s="248"/>
      <x:c r="TUC5907" s="248"/>
      <x:c r="TUD5907" s="248"/>
      <x:c r="TUE5907" s="248"/>
      <x:c r="TUF5907" s="248"/>
      <x:c r="TUG5907" s="248"/>
      <x:c r="TUH5907" s="248"/>
      <x:c r="TUI5907" s="248"/>
      <x:c r="TUJ5907" s="248"/>
      <x:c r="TUK5907" s="248"/>
      <x:c r="TUL5907" s="248"/>
      <x:c r="TUM5907" s="248"/>
      <x:c r="TUN5907" s="248"/>
      <x:c r="TUO5907" s="248"/>
      <x:c r="TUP5907" s="248"/>
      <x:c r="TUQ5907" s="248"/>
      <x:c r="TUR5907" s="248"/>
      <x:c r="TUS5907" s="248"/>
      <x:c r="TUT5907" s="248"/>
      <x:c r="TUU5907" s="248"/>
      <x:c r="TUV5907" s="248"/>
      <x:c r="TUW5907" s="248"/>
      <x:c r="TUX5907" s="248"/>
      <x:c r="TUY5907" s="248"/>
      <x:c r="TUZ5907" s="248"/>
      <x:c r="TVA5907" s="248"/>
      <x:c r="TVB5907" s="248"/>
      <x:c r="TVC5907" s="248"/>
      <x:c r="TVD5907" s="248"/>
      <x:c r="TVE5907" s="248"/>
      <x:c r="TVF5907" s="248"/>
      <x:c r="TVG5907" s="248"/>
      <x:c r="TVH5907" s="248"/>
      <x:c r="TVI5907" s="248"/>
      <x:c r="TVJ5907" s="248"/>
      <x:c r="TVK5907" s="248"/>
      <x:c r="TVL5907" s="248"/>
      <x:c r="TVM5907" s="248"/>
      <x:c r="TVN5907" s="248"/>
      <x:c r="TVO5907" s="248"/>
      <x:c r="TVP5907" s="248"/>
      <x:c r="TVQ5907" s="248"/>
      <x:c r="TVR5907" s="248"/>
      <x:c r="TVS5907" s="248"/>
      <x:c r="TVT5907" s="248"/>
      <x:c r="TVU5907" s="248"/>
      <x:c r="TVV5907" s="248"/>
      <x:c r="TVW5907" s="248"/>
      <x:c r="TVX5907" s="248"/>
      <x:c r="TVY5907" s="248"/>
      <x:c r="TVZ5907" s="248"/>
      <x:c r="TWA5907" s="248"/>
      <x:c r="TWB5907" s="248"/>
      <x:c r="TWC5907" s="248"/>
      <x:c r="TWD5907" s="248"/>
      <x:c r="TWE5907" s="248"/>
      <x:c r="TWF5907" s="248"/>
      <x:c r="TWG5907" s="248"/>
      <x:c r="TWH5907" s="248"/>
      <x:c r="TWI5907" s="248"/>
      <x:c r="TWJ5907" s="248"/>
      <x:c r="TWK5907" s="248"/>
      <x:c r="TWL5907" s="248"/>
      <x:c r="TWM5907" s="248"/>
      <x:c r="TWN5907" s="248"/>
      <x:c r="TWO5907" s="248"/>
      <x:c r="TWP5907" s="248"/>
      <x:c r="TWQ5907" s="248"/>
      <x:c r="TWR5907" s="248"/>
      <x:c r="TWS5907" s="248"/>
      <x:c r="TWT5907" s="248"/>
      <x:c r="TWU5907" s="248"/>
      <x:c r="TWV5907" s="248"/>
      <x:c r="TWW5907" s="248"/>
      <x:c r="TWX5907" s="248"/>
      <x:c r="TWY5907" s="248"/>
      <x:c r="TWZ5907" s="248"/>
      <x:c r="TXA5907" s="248"/>
      <x:c r="TXB5907" s="248"/>
      <x:c r="TXC5907" s="248"/>
      <x:c r="TXD5907" s="248"/>
      <x:c r="TXE5907" s="248"/>
      <x:c r="TXF5907" s="248"/>
      <x:c r="TXG5907" s="248"/>
      <x:c r="TXH5907" s="248"/>
      <x:c r="TXI5907" s="248"/>
      <x:c r="TXJ5907" s="248"/>
      <x:c r="TXK5907" s="248"/>
      <x:c r="TXL5907" s="248"/>
      <x:c r="TXM5907" s="248"/>
      <x:c r="TXN5907" s="248"/>
      <x:c r="TXO5907" s="248"/>
      <x:c r="TXP5907" s="248"/>
      <x:c r="TXQ5907" s="248"/>
      <x:c r="TXR5907" s="248"/>
      <x:c r="TXS5907" s="248"/>
      <x:c r="TXT5907" s="248"/>
      <x:c r="TXU5907" s="248"/>
      <x:c r="TXV5907" s="248"/>
      <x:c r="TXW5907" s="248"/>
      <x:c r="TXX5907" s="248"/>
      <x:c r="TXY5907" s="248"/>
      <x:c r="TXZ5907" s="248"/>
      <x:c r="TYA5907" s="248"/>
      <x:c r="TYB5907" s="248"/>
      <x:c r="TYC5907" s="248"/>
      <x:c r="TYD5907" s="248"/>
      <x:c r="TYE5907" s="248"/>
      <x:c r="TYF5907" s="248"/>
      <x:c r="TYG5907" s="248"/>
      <x:c r="TYH5907" s="248"/>
      <x:c r="TYI5907" s="248"/>
      <x:c r="TYJ5907" s="248"/>
      <x:c r="TYK5907" s="248"/>
      <x:c r="TYL5907" s="248"/>
      <x:c r="TYM5907" s="248"/>
      <x:c r="TYN5907" s="248"/>
      <x:c r="TYO5907" s="248"/>
      <x:c r="TYP5907" s="248"/>
      <x:c r="TYQ5907" s="248"/>
      <x:c r="TYR5907" s="248"/>
      <x:c r="TYS5907" s="248"/>
      <x:c r="TYT5907" s="248"/>
      <x:c r="TYU5907" s="248"/>
      <x:c r="TYV5907" s="248"/>
      <x:c r="TYW5907" s="248"/>
      <x:c r="TYX5907" s="248"/>
      <x:c r="TYY5907" s="248"/>
      <x:c r="TYZ5907" s="248"/>
      <x:c r="TZA5907" s="248"/>
      <x:c r="TZB5907" s="248"/>
      <x:c r="TZC5907" s="248"/>
      <x:c r="TZD5907" s="248"/>
      <x:c r="TZE5907" s="248"/>
      <x:c r="TZF5907" s="248"/>
      <x:c r="TZG5907" s="248"/>
      <x:c r="TZH5907" s="248"/>
      <x:c r="TZI5907" s="248"/>
      <x:c r="TZJ5907" s="248"/>
      <x:c r="TZK5907" s="248"/>
      <x:c r="TZL5907" s="248"/>
      <x:c r="TZM5907" s="248"/>
      <x:c r="TZN5907" s="248"/>
      <x:c r="TZO5907" s="248"/>
      <x:c r="TZP5907" s="248"/>
      <x:c r="TZQ5907" s="248"/>
      <x:c r="TZR5907" s="248"/>
      <x:c r="TZS5907" s="248"/>
      <x:c r="TZT5907" s="248"/>
      <x:c r="TZU5907" s="248"/>
      <x:c r="TZV5907" s="248"/>
      <x:c r="TZW5907" s="248"/>
      <x:c r="TZX5907" s="248"/>
      <x:c r="TZY5907" s="248"/>
      <x:c r="TZZ5907" s="248"/>
      <x:c r="UAA5907" s="248"/>
      <x:c r="UAB5907" s="248"/>
      <x:c r="UAC5907" s="248"/>
      <x:c r="UAD5907" s="248"/>
      <x:c r="UAE5907" s="248"/>
      <x:c r="UAF5907" s="248"/>
      <x:c r="UAG5907" s="248"/>
      <x:c r="UAH5907" s="248"/>
      <x:c r="UAI5907" s="248"/>
      <x:c r="UAJ5907" s="248"/>
      <x:c r="UAK5907" s="248"/>
      <x:c r="UAL5907" s="248"/>
      <x:c r="UAM5907" s="248"/>
      <x:c r="UAN5907" s="248"/>
      <x:c r="UAO5907" s="248"/>
      <x:c r="UAP5907" s="248"/>
      <x:c r="UAQ5907" s="248"/>
      <x:c r="UAR5907" s="248"/>
      <x:c r="UAS5907" s="248"/>
      <x:c r="UAT5907" s="248"/>
      <x:c r="UAU5907" s="248"/>
      <x:c r="UAV5907" s="248"/>
      <x:c r="UAW5907" s="248"/>
      <x:c r="UAX5907" s="248"/>
      <x:c r="UAY5907" s="248"/>
      <x:c r="UAZ5907" s="248"/>
      <x:c r="UBA5907" s="248"/>
      <x:c r="UBB5907" s="248"/>
      <x:c r="UBC5907" s="248"/>
      <x:c r="UBD5907" s="248"/>
      <x:c r="UBE5907" s="248"/>
      <x:c r="UBF5907" s="248"/>
      <x:c r="UBG5907" s="248"/>
      <x:c r="UBH5907" s="248"/>
      <x:c r="UBI5907" s="248"/>
      <x:c r="UBJ5907" s="248"/>
      <x:c r="UBK5907" s="248"/>
      <x:c r="UBL5907" s="248"/>
      <x:c r="UBM5907" s="248"/>
      <x:c r="UBN5907" s="248"/>
      <x:c r="UBO5907" s="248"/>
      <x:c r="UBP5907" s="248"/>
      <x:c r="UBQ5907" s="248"/>
      <x:c r="UBR5907" s="248"/>
      <x:c r="UBS5907" s="248"/>
      <x:c r="UBT5907" s="248"/>
      <x:c r="UBU5907" s="248"/>
      <x:c r="UBV5907" s="248"/>
      <x:c r="UBW5907" s="248"/>
      <x:c r="UBX5907" s="248"/>
      <x:c r="UBY5907" s="248"/>
      <x:c r="UBZ5907" s="248"/>
      <x:c r="UCA5907" s="248"/>
      <x:c r="UCB5907" s="248"/>
      <x:c r="UCC5907" s="248"/>
      <x:c r="UCD5907" s="248"/>
      <x:c r="UCE5907" s="248"/>
      <x:c r="UCF5907" s="248"/>
      <x:c r="UCG5907" s="248"/>
      <x:c r="UCH5907" s="248"/>
      <x:c r="UCI5907" s="248"/>
      <x:c r="UCJ5907" s="248"/>
      <x:c r="UCK5907" s="248"/>
      <x:c r="UCL5907" s="248"/>
      <x:c r="UCM5907" s="248"/>
      <x:c r="UCN5907" s="248"/>
      <x:c r="UCO5907" s="248"/>
      <x:c r="UCP5907" s="248"/>
      <x:c r="UCQ5907" s="248"/>
      <x:c r="UCR5907" s="248"/>
      <x:c r="UCS5907" s="248"/>
      <x:c r="UCT5907" s="248"/>
      <x:c r="UCU5907" s="248"/>
      <x:c r="UCV5907" s="248"/>
      <x:c r="UCW5907" s="248"/>
      <x:c r="UCX5907" s="248"/>
      <x:c r="UCY5907" s="248"/>
      <x:c r="UCZ5907" s="248"/>
      <x:c r="UDA5907" s="248"/>
      <x:c r="UDB5907" s="248"/>
      <x:c r="UDC5907" s="248"/>
      <x:c r="UDD5907" s="248"/>
      <x:c r="UDE5907" s="248"/>
      <x:c r="UDF5907" s="248"/>
      <x:c r="UDG5907" s="248"/>
      <x:c r="UDH5907" s="248"/>
      <x:c r="UDI5907" s="248"/>
      <x:c r="UDJ5907" s="248"/>
      <x:c r="UDK5907" s="248"/>
      <x:c r="UDL5907" s="248"/>
      <x:c r="UDM5907" s="248"/>
      <x:c r="UDN5907" s="248"/>
      <x:c r="UDO5907" s="248"/>
      <x:c r="UDP5907" s="248"/>
      <x:c r="UDQ5907" s="248"/>
      <x:c r="UDR5907" s="248"/>
      <x:c r="UDS5907" s="248"/>
      <x:c r="UDT5907" s="248"/>
      <x:c r="UDU5907" s="248"/>
      <x:c r="UDV5907" s="248"/>
      <x:c r="UDW5907" s="248"/>
      <x:c r="UDX5907" s="248"/>
      <x:c r="UDY5907" s="248"/>
      <x:c r="UDZ5907" s="248"/>
      <x:c r="UEA5907" s="248"/>
      <x:c r="UEB5907" s="248"/>
      <x:c r="UEC5907" s="248"/>
      <x:c r="UED5907" s="248"/>
      <x:c r="UEE5907" s="248"/>
      <x:c r="UEF5907" s="248"/>
      <x:c r="UEG5907" s="248"/>
      <x:c r="UEH5907" s="248"/>
      <x:c r="UEI5907" s="248"/>
      <x:c r="UEJ5907" s="248"/>
      <x:c r="UEK5907" s="248"/>
      <x:c r="UEL5907" s="248"/>
      <x:c r="UEM5907" s="248"/>
      <x:c r="UEN5907" s="248"/>
      <x:c r="UEO5907" s="248"/>
      <x:c r="UEP5907" s="248"/>
      <x:c r="UEQ5907" s="248"/>
      <x:c r="UER5907" s="248"/>
      <x:c r="UES5907" s="248"/>
      <x:c r="UET5907" s="248"/>
      <x:c r="UEU5907" s="248"/>
      <x:c r="UEV5907" s="248"/>
      <x:c r="UEW5907" s="248"/>
      <x:c r="UEX5907" s="248"/>
      <x:c r="UEY5907" s="248"/>
      <x:c r="UEZ5907" s="248"/>
      <x:c r="UFA5907" s="248"/>
      <x:c r="UFB5907" s="248"/>
      <x:c r="UFC5907" s="248"/>
      <x:c r="UFD5907" s="248"/>
      <x:c r="UFE5907" s="248"/>
      <x:c r="UFF5907" s="248"/>
      <x:c r="UFG5907" s="248"/>
      <x:c r="UFH5907" s="248"/>
      <x:c r="UFI5907" s="248"/>
      <x:c r="UFJ5907" s="248"/>
      <x:c r="UFK5907" s="248"/>
      <x:c r="UFL5907" s="248"/>
      <x:c r="UFM5907" s="248"/>
      <x:c r="UFN5907" s="248"/>
      <x:c r="UFO5907" s="248"/>
      <x:c r="UFP5907" s="248"/>
      <x:c r="UFQ5907" s="248"/>
      <x:c r="UFR5907" s="248"/>
      <x:c r="UFS5907" s="248"/>
      <x:c r="UFT5907" s="248"/>
      <x:c r="UFU5907" s="248"/>
      <x:c r="UFV5907" s="248"/>
      <x:c r="UFW5907" s="248"/>
      <x:c r="UFX5907" s="248"/>
      <x:c r="UFY5907" s="248"/>
      <x:c r="UFZ5907" s="248"/>
      <x:c r="UGA5907" s="248"/>
      <x:c r="UGB5907" s="248"/>
      <x:c r="UGC5907" s="248"/>
      <x:c r="UGD5907" s="248"/>
      <x:c r="UGE5907" s="248"/>
      <x:c r="UGF5907" s="248"/>
      <x:c r="UGG5907" s="248"/>
      <x:c r="UGH5907" s="248"/>
      <x:c r="UGI5907" s="248"/>
      <x:c r="UGJ5907" s="248"/>
      <x:c r="UGK5907" s="248"/>
      <x:c r="UGL5907" s="248"/>
      <x:c r="UGM5907" s="248"/>
      <x:c r="UGN5907" s="248"/>
      <x:c r="UGO5907" s="248"/>
      <x:c r="UGP5907" s="248"/>
      <x:c r="UGQ5907" s="248"/>
      <x:c r="UGR5907" s="248"/>
      <x:c r="UGS5907" s="248"/>
      <x:c r="UGT5907" s="248"/>
      <x:c r="UGU5907" s="248"/>
      <x:c r="UGV5907" s="248"/>
      <x:c r="UGW5907" s="248"/>
      <x:c r="UGX5907" s="248"/>
      <x:c r="UGY5907" s="248"/>
      <x:c r="UGZ5907" s="248"/>
      <x:c r="UHA5907" s="248"/>
      <x:c r="UHB5907" s="248"/>
      <x:c r="UHC5907" s="248"/>
      <x:c r="UHD5907" s="248"/>
      <x:c r="UHE5907" s="248"/>
      <x:c r="UHF5907" s="248"/>
      <x:c r="UHG5907" s="248"/>
      <x:c r="UHH5907" s="248"/>
      <x:c r="UHI5907" s="248"/>
      <x:c r="UHJ5907" s="248"/>
      <x:c r="UHK5907" s="248"/>
      <x:c r="UHL5907" s="248"/>
      <x:c r="UHM5907" s="248"/>
      <x:c r="UHN5907" s="248"/>
      <x:c r="UHO5907" s="248"/>
      <x:c r="UHP5907" s="248"/>
      <x:c r="UHQ5907" s="248"/>
      <x:c r="UHR5907" s="248"/>
      <x:c r="UHS5907" s="248"/>
      <x:c r="UHT5907" s="248"/>
      <x:c r="UHU5907" s="248"/>
      <x:c r="UHV5907" s="248"/>
      <x:c r="UHW5907" s="248"/>
      <x:c r="UHX5907" s="248"/>
      <x:c r="UHY5907" s="248"/>
      <x:c r="UHZ5907" s="248"/>
      <x:c r="UIA5907" s="248"/>
      <x:c r="UIB5907" s="248"/>
      <x:c r="UIC5907" s="248"/>
      <x:c r="UID5907" s="248"/>
      <x:c r="UIE5907" s="248"/>
      <x:c r="UIF5907" s="248"/>
      <x:c r="UIG5907" s="248"/>
      <x:c r="UIH5907" s="248"/>
      <x:c r="UII5907" s="248"/>
      <x:c r="UIJ5907" s="248"/>
      <x:c r="UIK5907" s="248"/>
      <x:c r="UIL5907" s="248"/>
      <x:c r="UIM5907" s="248"/>
      <x:c r="UIN5907" s="248"/>
      <x:c r="UIO5907" s="248"/>
      <x:c r="UIP5907" s="248"/>
      <x:c r="UIQ5907" s="248"/>
      <x:c r="UIR5907" s="248"/>
      <x:c r="UIS5907" s="248"/>
      <x:c r="UIT5907" s="248"/>
      <x:c r="UIU5907" s="248"/>
      <x:c r="UIV5907" s="248"/>
      <x:c r="UIW5907" s="248"/>
      <x:c r="UIX5907" s="248"/>
      <x:c r="UIY5907" s="248"/>
      <x:c r="UIZ5907" s="248"/>
      <x:c r="UJA5907" s="248"/>
      <x:c r="UJB5907" s="248"/>
      <x:c r="UJC5907" s="248"/>
      <x:c r="UJD5907" s="248"/>
      <x:c r="UJE5907" s="248"/>
      <x:c r="UJF5907" s="248"/>
      <x:c r="UJG5907" s="248"/>
      <x:c r="UJH5907" s="248"/>
      <x:c r="UJI5907" s="248"/>
      <x:c r="UJJ5907" s="248"/>
      <x:c r="UJK5907" s="248"/>
      <x:c r="UJL5907" s="248"/>
      <x:c r="UJM5907" s="248"/>
      <x:c r="UJN5907" s="248"/>
      <x:c r="UJO5907" s="248"/>
      <x:c r="UJP5907" s="248"/>
      <x:c r="UJQ5907" s="248"/>
      <x:c r="UJR5907" s="248"/>
      <x:c r="UJS5907" s="248"/>
      <x:c r="UJT5907" s="248"/>
      <x:c r="UJU5907" s="248"/>
      <x:c r="UJV5907" s="248"/>
      <x:c r="UJW5907" s="248"/>
      <x:c r="UJX5907" s="248"/>
      <x:c r="UJY5907" s="248"/>
      <x:c r="UJZ5907" s="248"/>
      <x:c r="UKA5907" s="248"/>
      <x:c r="UKB5907" s="248"/>
      <x:c r="UKC5907" s="248"/>
      <x:c r="UKD5907" s="248"/>
      <x:c r="UKE5907" s="248"/>
      <x:c r="UKF5907" s="248"/>
      <x:c r="UKG5907" s="248"/>
      <x:c r="UKH5907" s="248"/>
      <x:c r="UKI5907" s="248"/>
      <x:c r="UKJ5907" s="248"/>
      <x:c r="UKK5907" s="248"/>
      <x:c r="UKL5907" s="248"/>
      <x:c r="UKM5907" s="248"/>
      <x:c r="UKN5907" s="248"/>
      <x:c r="UKO5907" s="248"/>
      <x:c r="UKP5907" s="248"/>
      <x:c r="UKQ5907" s="248"/>
      <x:c r="UKR5907" s="248"/>
      <x:c r="UKS5907" s="248"/>
      <x:c r="UKT5907" s="248"/>
      <x:c r="UKU5907" s="248"/>
      <x:c r="UKV5907" s="248"/>
      <x:c r="UKW5907" s="248"/>
      <x:c r="UKX5907" s="248"/>
      <x:c r="UKY5907" s="248"/>
      <x:c r="UKZ5907" s="248"/>
      <x:c r="ULA5907" s="248"/>
      <x:c r="ULB5907" s="248"/>
      <x:c r="ULC5907" s="248"/>
      <x:c r="ULD5907" s="248"/>
      <x:c r="ULE5907" s="248"/>
      <x:c r="ULF5907" s="248"/>
      <x:c r="ULG5907" s="248"/>
      <x:c r="ULH5907" s="248"/>
      <x:c r="ULI5907" s="248"/>
      <x:c r="ULJ5907" s="248"/>
      <x:c r="ULK5907" s="248"/>
      <x:c r="ULL5907" s="248"/>
      <x:c r="ULM5907" s="248"/>
      <x:c r="ULN5907" s="248"/>
      <x:c r="ULO5907" s="248"/>
      <x:c r="ULP5907" s="248"/>
      <x:c r="ULQ5907" s="248"/>
      <x:c r="ULR5907" s="248"/>
      <x:c r="ULS5907" s="248"/>
      <x:c r="ULT5907" s="248"/>
      <x:c r="ULU5907" s="248"/>
      <x:c r="ULV5907" s="248"/>
      <x:c r="ULW5907" s="248"/>
      <x:c r="ULX5907" s="248"/>
      <x:c r="ULY5907" s="248"/>
      <x:c r="ULZ5907" s="248"/>
      <x:c r="UMA5907" s="248"/>
      <x:c r="UMB5907" s="248"/>
      <x:c r="UMC5907" s="248"/>
      <x:c r="UMD5907" s="248"/>
      <x:c r="UME5907" s="248"/>
      <x:c r="UMF5907" s="248"/>
      <x:c r="UMG5907" s="248"/>
      <x:c r="UMH5907" s="248"/>
      <x:c r="UMI5907" s="248"/>
      <x:c r="UMJ5907" s="248"/>
      <x:c r="UMK5907" s="248"/>
      <x:c r="UML5907" s="248"/>
      <x:c r="UMM5907" s="248"/>
      <x:c r="UMN5907" s="248"/>
      <x:c r="UMO5907" s="248"/>
      <x:c r="UMP5907" s="248"/>
      <x:c r="UMQ5907" s="248"/>
      <x:c r="UMR5907" s="248"/>
      <x:c r="UMS5907" s="248"/>
      <x:c r="UMT5907" s="248"/>
      <x:c r="UMU5907" s="248"/>
      <x:c r="UMV5907" s="248"/>
      <x:c r="UMW5907" s="248"/>
      <x:c r="UMX5907" s="248"/>
      <x:c r="UMY5907" s="248"/>
      <x:c r="UMZ5907" s="248"/>
      <x:c r="UNA5907" s="248"/>
      <x:c r="UNB5907" s="248"/>
      <x:c r="UNC5907" s="248"/>
      <x:c r="UND5907" s="248"/>
      <x:c r="UNE5907" s="248"/>
      <x:c r="UNF5907" s="248"/>
      <x:c r="UNG5907" s="248"/>
      <x:c r="UNH5907" s="248"/>
      <x:c r="UNI5907" s="248"/>
      <x:c r="UNJ5907" s="248"/>
      <x:c r="UNK5907" s="248"/>
      <x:c r="UNL5907" s="248"/>
      <x:c r="UNM5907" s="248"/>
      <x:c r="UNN5907" s="248"/>
      <x:c r="UNO5907" s="248"/>
      <x:c r="UNP5907" s="248"/>
      <x:c r="UNQ5907" s="248"/>
      <x:c r="UNR5907" s="248"/>
      <x:c r="UNS5907" s="248"/>
      <x:c r="UNT5907" s="248"/>
      <x:c r="UNU5907" s="248"/>
      <x:c r="UNV5907" s="248"/>
      <x:c r="UNW5907" s="248"/>
      <x:c r="UNX5907" s="248"/>
      <x:c r="UNY5907" s="248"/>
      <x:c r="UNZ5907" s="248"/>
      <x:c r="UOA5907" s="248"/>
      <x:c r="UOB5907" s="248"/>
      <x:c r="UOC5907" s="248"/>
      <x:c r="UOD5907" s="248"/>
      <x:c r="UOE5907" s="248"/>
      <x:c r="UOF5907" s="248"/>
      <x:c r="UOG5907" s="248"/>
      <x:c r="UOH5907" s="248"/>
      <x:c r="UOI5907" s="248"/>
      <x:c r="UOJ5907" s="248"/>
      <x:c r="UOK5907" s="248"/>
      <x:c r="UOL5907" s="248"/>
      <x:c r="UOM5907" s="248"/>
      <x:c r="UON5907" s="248"/>
      <x:c r="UOO5907" s="248"/>
      <x:c r="UOP5907" s="248"/>
      <x:c r="UOQ5907" s="248"/>
      <x:c r="UOR5907" s="248"/>
      <x:c r="UOS5907" s="248"/>
      <x:c r="UOT5907" s="248"/>
      <x:c r="UOU5907" s="248"/>
      <x:c r="UOV5907" s="248"/>
      <x:c r="UOW5907" s="248"/>
      <x:c r="UOX5907" s="248"/>
      <x:c r="UOY5907" s="248"/>
      <x:c r="UOZ5907" s="248"/>
      <x:c r="UPA5907" s="248"/>
      <x:c r="UPB5907" s="248"/>
      <x:c r="UPC5907" s="248"/>
      <x:c r="UPD5907" s="248"/>
      <x:c r="UPE5907" s="248"/>
      <x:c r="UPF5907" s="248"/>
      <x:c r="UPG5907" s="248"/>
      <x:c r="UPH5907" s="248"/>
      <x:c r="UPI5907" s="248"/>
      <x:c r="UPJ5907" s="248"/>
      <x:c r="UPK5907" s="248"/>
      <x:c r="UPL5907" s="248"/>
      <x:c r="UPM5907" s="248"/>
      <x:c r="UPN5907" s="248"/>
      <x:c r="UPO5907" s="248"/>
      <x:c r="UPP5907" s="248"/>
      <x:c r="UPQ5907" s="248"/>
      <x:c r="UPR5907" s="248"/>
      <x:c r="UPS5907" s="248"/>
      <x:c r="UPT5907" s="248"/>
      <x:c r="UPU5907" s="248"/>
      <x:c r="UPV5907" s="248"/>
      <x:c r="UPW5907" s="248"/>
      <x:c r="UPX5907" s="248"/>
      <x:c r="UPY5907" s="248"/>
      <x:c r="UPZ5907" s="248"/>
      <x:c r="UQA5907" s="248"/>
      <x:c r="UQB5907" s="248"/>
      <x:c r="UQC5907" s="248"/>
      <x:c r="UQD5907" s="248"/>
      <x:c r="UQE5907" s="248"/>
      <x:c r="UQF5907" s="248"/>
      <x:c r="UQG5907" s="248"/>
      <x:c r="UQH5907" s="248"/>
      <x:c r="UQI5907" s="248"/>
      <x:c r="UQJ5907" s="248"/>
      <x:c r="UQK5907" s="248"/>
      <x:c r="UQL5907" s="248"/>
      <x:c r="UQM5907" s="248"/>
      <x:c r="UQN5907" s="248"/>
      <x:c r="UQO5907" s="248"/>
      <x:c r="UQP5907" s="248"/>
      <x:c r="UQQ5907" s="248"/>
      <x:c r="UQR5907" s="248"/>
      <x:c r="UQS5907" s="248"/>
      <x:c r="UQT5907" s="248"/>
      <x:c r="UQU5907" s="248"/>
      <x:c r="UQV5907" s="248"/>
      <x:c r="UQW5907" s="248"/>
      <x:c r="UQX5907" s="248"/>
      <x:c r="UQY5907" s="248"/>
      <x:c r="UQZ5907" s="248"/>
      <x:c r="URA5907" s="248"/>
      <x:c r="URB5907" s="248"/>
      <x:c r="URC5907" s="248"/>
      <x:c r="URD5907" s="248"/>
      <x:c r="URE5907" s="248"/>
      <x:c r="URF5907" s="248"/>
      <x:c r="URG5907" s="248"/>
      <x:c r="URH5907" s="248"/>
      <x:c r="URI5907" s="248"/>
      <x:c r="URJ5907" s="248"/>
      <x:c r="URK5907" s="248"/>
      <x:c r="URL5907" s="248"/>
      <x:c r="URM5907" s="248"/>
      <x:c r="URN5907" s="248"/>
      <x:c r="URO5907" s="248"/>
      <x:c r="URP5907" s="248"/>
      <x:c r="URQ5907" s="248"/>
      <x:c r="URR5907" s="248"/>
      <x:c r="URS5907" s="248"/>
      <x:c r="URT5907" s="248"/>
      <x:c r="URU5907" s="248"/>
      <x:c r="URV5907" s="248"/>
      <x:c r="URW5907" s="248"/>
      <x:c r="URX5907" s="248"/>
      <x:c r="URY5907" s="248"/>
      <x:c r="URZ5907" s="248"/>
      <x:c r="USA5907" s="248"/>
      <x:c r="USB5907" s="248"/>
      <x:c r="USC5907" s="248"/>
      <x:c r="USD5907" s="248"/>
      <x:c r="USE5907" s="248"/>
      <x:c r="USF5907" s="248"/>
      <x:c r="USG5907" s="248"/>
      <x:c r="USH5907" s="248"/>
      <x:c r="USI5907" s="248"/>
      <x:c r="USJ5907" s="248"/>
      <x:c r="USK5907" s="248"/>
      <x:c r="USL5907" s="248"/>
      <x:c r="USM5907" s="248"/>
      <x:c r="USN5907" s="248"/>
      <x:c r="USO5907" s="248"/>
      <x:c r="USP5907" s="248"/>
      <x:c r="USQ5907" s="248"/>
      <x:c r="USR5907" s="248"/>
      <x:c r="USS5907" s="248"/>
      <x:c r="UST5907" s="248"/>
      <x:c r="USU5907" s="248"/>
      <x:c r="USV5907" s="248"/>
      <x:c r="USW5907" s="248"/>
      <x:c r="USX5907" s="248"/>
      <x:c r="USY5907" s="248"/>
      <x:c r="USZ5907" s="248"/>
      <x:c r="UTA5907" s="248"/>
      <x:c r="UTB5907" s="248"/>
      <x:c r="UTC5907" s="248"/>
      <x:c r="UTD5907" s="248"/>
      <x:c r="UTE5907" s="248"/>
      <x:c r="UTF5907" s="248"/>
      <x:c r="UTG5907" s="248"/>
      <x:c r="UTH5907" s="248"/>
      <x:c r="UTI5907" s="248"/>
      <x:c r="UTJ5907" s="248"/>
      <x:c r="UTK5907" s="248"/>
      <x:c r="UTL5907" s="248"/>
      <x:c r="UTM5907" s="248"/>
      <x:c r="UTN5907" s="248"/>
      <x:c r="UTO5907" s="248"/>
      <x:c r="UTP5907" s="248"/>
      <x:c r="UTQ5907" s="248"/>
      <x:c r="UTR5907" s="248"/>
      <x:c r="UTS5907" s="248"/>
      <x:c r="UTT5907" s="248"/>
      <x:c r="UTU5907" s="248"/>
      <x:c r="UTV5907" s="248"/>
      <x:c r="UTW5907" s="248"/>
      <x:c r="UTX5907" s="248"/>
      <x:c r="UTY5907" s="248"/>
      <x:c r="UTZ5907" s="248"/>
      <x:c r="UUA5907" s="248"/>
      <x:c r="UUB5907" s="248"/>
      <x:c r="UUC5907" s="248"/>
      <x:c r="UUD5907" s="248"/>
      <x:c r="UUE5907" s="248"/>
      <x:c r="UUF5907" s="248"/>
      <x:c r="UUG5907" s="248"/>
      <x:c r="UUH5907" s="248"/>
      <x:c r="UUI5907" s="248"/>
      <x:c r="UUJ5907" s="248"/>
      <x:c r="UUK5907" s="248"/>
      <x:c r="UUL5907" s="248"/>
      <x:c r="UUM5907" s="248"/>
      <x:c r="UUN5907" s="248"/>
      <x:c r="UUO5907" s="248"/>
      <x:c r="UUP5907" s="248"/>
      <x:c r="UUQ5907" s="248"/>
      <x:c r="UUR5907" s="248"/>
      <x:c r="UUS5907" s="248"/>
      <x:c r="UUT5907" s="248"/>
      <x:c r="UUU5907" s="248"/>
      <x:c r="UUV5907" s="248"/>
      <x:c r="UUW5907" s="248"/>
      <x:c r="UUX5907" s="248"/>
      <x:c r="UUY5907" s="248"/>
      <x:c r="UUZ5907" s="248"/>
      <x:c r="UVA5907" s="248"/>
      <x:c r="UVB5907" s="248"/>
      <x:c r="UVC5907" s="248"/>
      <x:c r="UVD5907" s="248"/>
      <x:c r="UVE5907" s="248"/>
      <x:c r="UVF5907" s="248"/>
      <x:c r="UVG5907" s="248"/>
      <x:c r="UVH5907" s="248"/>
      <x:c r="UVI5907" s="248"/>
      <x:c r="UVJ5907" s="248"/>
      <x:c r="UVK5907" s="248"/>
      <x:c r="UVL5907" s="248"/>
      <x:c r="UVM5907" s="248"/>
      <x:c r="UVN5907" s="248"/>
      <x:c r="UVO5907" s="248"/>
      <x:c r="UVP5907" s="248"/>
      <x:c r="UVQ5907" s="248"/>
      <x:c r="UVR5907" s="248"/>
      <x:c r="UVS5907" s="248"/>
      <x:c r="UVT5907" s="248"/>
      <x:c r="UVU5907" s="248"/>
      <x:c r="UVV5907" s="248"/>
      <x:c r="UVW5907" s="248"/>
      <x:c r="UVX5907" s="248"/>
      <x:c r="UVY5907" s="248"/>
      <x:c r="UVZ5907" s="248"/>
      <x:c r="UWA5907" s="248"/>
      <x:c r="UWB5907" s="248"/>
      <x:c r="UWC5907" s="248"/>
      <x:c r="UWD5907" s="248"/>
      <x:c r="UWE5907" s="248"/>
      <x:c r="UWF5907" s="248"/>
      <x:c r="UWG5907" s="248"/>
      <x:c r="UWH5907" s="248"/>
      <x:c r="UWI5907" s="248"/>
      <x:c r="UWJ5907" s="248"/>
      <x:c r="UWK5907" s="248"/>
      <x:c r="UWL5907" s="248"/>
      <x:c r="UWM5907" s="248"/>
      <x:c r="UWN5907" s="248"/>
      <x:c r="UWO5907" s="248"/>
      <x:c r="UWP5907" s="248"/>
      <x:c r="UWQ5907" s="248"/>
      <x:c r="UWR5907" s="248"/>
      <x:c r="UWS5907" s="248"/>
      <x:c r="UWT5907" s="248"/>
      <x:c r="UWU5907" s="248"/>
      <x:c r="UWV5907" s="248"/>
      <x:c r="UWW5907" s="248"/>
      <x:c r="UWX5907" s="248"/>
      <x:c r="UWY5907" s="248"/>
      <x:c r="UWZ5907" s="248"/>
      <x:c r="UXA5907" s="248"/>
      <x:c r="UXB5907" s="248"/>
      <x:c r="UXC5907" s="248"/>
      <x:c r="UXD5907" s="248"/>
      <x:c r="UXE5907" s="248"/>
      <x:c r="UXF5907" s="248"/>
      <x:c r="UXG5907" s="248"/>
      <x:c r="UXH5907" s="248"/>
      <x:c r="UXI5907" s="248"/>
      <x:c r="UXJ5907" s="248"/>
      <x:c r="UXK5907" s="248"/>
      <x:c r="UXL5907" s="248"/>
      <x:c r="UXM5907" s="248"/>
      <x:c r="UXN5907" s="248"/>
      <x:c r="UXO5907" s="248"/>
      <x:c r="UXP5907" s="248"/>
      <x:c r="UXQ5907" s="248"/>
      <x:c r="UXR5907" s="248"/>
      <x:c r="UXS5907" s="248"/>
      <x:c r="UXT5907" s="248"/>
      <x:c r="UXU5907" s="248"/>
      <x:c r="UXV5907" s="248"/>
      <x:c r="UXW5907" s="248"/>
      <x:c r="UXX5907" s="248"/>
      <x:c r="UXY5907" s="248"/>
      <x:c r="UXZ5907" s="248"/>
      <x:c r="UYA5907" s="248"/>
      <x:c r="UYB5907" s="248"/>
      <x:c r="UYC5907" s="248"/>
      <x:c r="UYD5907" s="248"/>
      <x:c r="UYE5907" s="248"/>
      <x:c r="UYF5907" s="248"/>
      <x:c r="UYG5907" s="248"/>
      <x:c r="UYH5907" s="248"/>
      <x:c r="UYI5907" s="248"/>
      <x:c r="UYJ5907" s="248"/>
      <x:c r="UYK5907" s="248"/>
      <x:c r="UYL5907" s="248"/>
      <x:c r="UYM5907" s="248"/>
      <x:c r="UYN5907" s="248"/>
      <x:c r="UYO5907" s="248"/>
      <x:c r="UYP5907" s="248"/>
      <x:c r="UYQ5907" s="248"/>
      <x:c r="UYR5907" s="248"/>
      <x:c r="UYS5907" s="248"/>
      <x:c r="UYT5907" s="248"/>
      <x:c r="UYU5907" s="248"/>
      <x:c r="UYV5907" s="248"/>
      <x:c r="UYW5907" s="248"/>
      <x:c r="UYX5907" s="248"/>
      <x:c r="UYY5907" s="248"/>
      <x:c r="UYZ5907" s="248"/>
      <x:c r="UZA5907" s="248"/>
      <x:c r="UZB5907" s="248"/>
      <x:c r="UZC5907" s="248"/>
      <x:c r="UZD5907" s="248"/>
      <x:c r="UZE5907" s="248"/>
      <x:c r="UZF5907" s="248"/>
      <x:c r="UZG5907" s="248"/>
      <x:c r="UZH5907" s="248"/>
      <x:c r="UZI5907" s="248"/>
      <x:c r="UZJ5907" s="248"/>
      <x:c r="UZK5907" s="248"/>
      <x:c r="UZL5907" s="248"/>
      <x:c r="UZM5907" s="248"/>
      <x:c r="UZN5907" s="248"/>
      <x:c r="UZO5907" s="248"/>
      <x:c r="UZP5907" s="248"/>
      <x:c r="UZQ5907" s="248"/>
      <x:c r="UZR5907" s="248"/>
      <x:c r="UZS5907" s="248"/>
      <x:c r="UZT5907" s="248"/>
      <x:c r="UZU5907" s="248"/>
      <x:c r="UZV5907" s="248"/>
      <x:c r="UZW5907" s="248"/>
      <x:c r="UZX5907" s="248"/>
      <x:c r="UZY5907" s="248"/>
      <x:c r="UZZ5907" s="248"/>
      <x:c r="VAA5907" s="248"/>
      <x:c r="VAB5907" s="248"/>
      <x:c r="VAC5907" s="248"/>
      <x:c r="VAD5907" s="248"/>
      <x:c r="VAE5907" s="248"/>
      <x:c r="VAF5907" s="248"/>
      <x:c r="VAG5907" s="248"/>
      <x:c r="VAH5907" s="248"/>
      <x:c r="VAI5907" s="248"/>
      <x:c r="VAJ5907" s="248"/>
      <x:c r="VAK5907" s="248"/>
      <x:c r="VAL5907" s="248"/>
      <x:c r="VAM5907" s="248"/>
      <x:c r="VAN5907" s="248"/>
      <x:c r="VAO5907" s="248"/>
      <x:c r="VAP5907" s="248"/>
      <x:c r="VAQ5907" s="248"/>
      <x:c r="VAR5907" s="248"/>
      <x:c r="VAS5907" s="248"/>
      <x:c r="VAT5907" s="248"/>
      <x:c r="VAU5907" s="248"/>
      <x:c r="VAV5907" s="248"/>
      <x:c r="VAW5907" s="248"/>
      <x:c r="VAX5907" s="248"/>
      <x:c r="VAY5907" s="248"/>
      <x:c r="VAZ5907" s="248"/>
      <x:c r="VBA5907" s="248"/>
      <x:c r="VBB5907" s="248"/>
      <x:c r="VBC5907" s="248"/>
      <x:c r="VBD5907" s="248"/>
      <x:c r="VBE5907" s="248"/>
      <x:c r="VBF5907" s="248"/>
      <x:c r="VBG5907" s="248"/>
      <x:c r="VBH5907" s="248"/>
      <x:c r="VBI5907" s="248"/>
      <x:c r="VBJ5907" s="248"/>
      <x:c r="VBK5907" s="248"/>
      <x:c r="VBL5907" s="248"/>
      <x:c r="VBM5907" s="248"/>
      <x:c r="VBN5907" s="248"/>
      <x:c r="VBO5907" s="248"/>
      <x:c r="VBP5907" s="248"/>
      <x:c r="VBQ5907" s="248"/>
      <x:c r="VBR5907" s="248"/>
      <x:c r="VBS5907" s="248"/>
      <x:c r="VBT5907" s="248"/>
      <x:c r="VBU5907" s="248"/>
      <x:c r="VBV5907" s="248"/>
      <x:c r="VBW5907" s="248"/>
      <x:c r="VBX5907" s="248"/>
      <x:c r="VBY5907" s="248"/>
      <x:c r="VBZ5907" s="248"/>
      <x:c r="VCA5907" s="248"/>
      <x:c r="VCB5907" s="248"/>
      <x:c r="VCC5907" s="248"/>
      <x:c r="VCD5907" s="248"/>
      <x:c r="VCE5907" s="248"/>
      <x:c r="VCF5907" s="248"/>
      <x:c r="VCG5907" s="248"/>
      <x:c r="VCH5907" s="248"/>
      <x:c r="VCI5907" s="248"/>
      <x:c r="VCJ5907" s="248"/>
      <x:c r="VCK5907" s="248"/>
      <x:c r="VCL5907" s="248"/>
      <x:c r="VCM5907" s="248"/>
      <x:c r="VCN5907" s="248"/>
      <x:c r="VCO5907" s="248"/>
      <x:c r="VCP5907" s="248"/>
      <x:c r="VCQ5907" s="248"/>
      <x:c r="VCR5907" s="248"/>
      <x:c r="VCS5907" s="248"/>
      <x:c r="VCT5907" s="248"/>
      <x:c r="VCU5907" s="248"/>
      <x:c r="VCV5907" s="248"/>
      <x:c r="VCW5907" s="248"/>
      <x:c r="VCX5907" s="248"/>
      <x:c r="VCY5907" s="248"/>
      <x:c r="VCZ5907" s="248"/>
      <x:c r="VDA5907" s="248"/>
      <x:c r="VDB5907" s="248"/>
      <x:c r="VDC5907" s="248"/>
      <x:c r="VDD5907" s="248"/>
      <x:c r="VDE5907" s="248"/>
      <x:c r="VDF5907" s="248"/>
      <x:c r="VDG5907" s="248"/>
      <x:c r="VDH5907" s="248"/>
      <x:c r="VDI5907" s="248"/>
      <x:c r="VDJ5907" s="248"/>
      <x:c r="VDK5907" s="248"/>
      <x:c r="VDL5907" s="248"/>
      <x:c r="VDM5907" s="248"/>
      <x:c r="VDN5907" s="248"/>
      <x:c r="VDO5907" s="248"/>
      <x:c r="VDP5907" s="248"/>
      <x:c r="VDQ5907" s="248"/>
      <x:c r="VDR5907" s="248"/>
      <x:c r="VDS5907" s="248"/>
      <x:c r="VDT5907" s="248"/>
      <x:c r="VDU5907" s="248"/>
      <x:c r="VDV5907" s="248"/>
      <x:c r="VDW5907" s="248"/>
      <x:c r="VDX5907" s="248"/>
      <x:c r="VDY5907" s="248"/>
      <x:c r="VDZ5907" s="248"/>
      <x:c r="VEA5907" s="248"/>
      <x:c r="VEB5907" s="248"/>
      <x:c r="VEC5907" s="248"/>
      <x:c r="VED5907" s="248"/>
      <x:c r="VEE5907" s="248"/>
      <x:c r="VEF5907" s="248"/>
      <x:c r="VEG5907" s="248"/>
      <x:c r="VEH5907" s="248"/>
      <x:c r="VEI5907" s="248"/>
      <x:c r="VEJ5907" s="248"/>
      <x:c r="VEK5907" s="248"/>
      <x:c r="VEL5907" s="248"/>
      <x:c r="VEM5907" s="248"/>
      <x:c r="VEN5907" s="248"/>
      <x:c r="VEO5907" s="248"/>
      <x:c r="VEP5907" s="248"/>
      <x:c r="VEQ5907" s="248"/>
      <x:c r="VER5907" s="248"/>
      <x:c r="VES5907" s="248"/>
      <x:c r="VET5907" s="248"/>
      <x:c r="VEU5907" s="248"/>
      <x:c r="VEV5907" s="248"/>
      <x:c r="VEW5907" s="248"/>
      <x:c r="VEX5907" s="248"/>
      <x:c r="VEY5907" s="248"/>
      <x:c r="VEZ5907" s="248"/>
      <x:c r="VFA5907" s="248"/>
      <x:c r="VFB5907" s="248"/>
      <x:c r="VFC5907" s="248"/>
      <x:c r="VFD5907" s="248"/>
      <x:c r="VFE5907" s="248"/>
      <x:c r="VFF5907" s="248"/>
      <x:c r="VFG5907" s="248"/>
      <x:c r="VFH5907" s="248"/>
      <x:c r="VFI5907" s="248"/>
      <x:c r="VFJ5907" s="248"/>
      <x:c r="VFK5907" s="248"/>
      <x:c r="VFL5907" s="248"/>
      <x:c r="VFM5907" s="248"/>
      <x:c r="VFN5907" s="248"/>
      <x:c r="VFO5907" s="248"/>
      <x:c r="VFP5907" s="248"/>
      <x:c r="VFQ5907" s="248"/>
      <x:c r="VFR5907" s="248"/>
      <x:c r="VFS5907" s="248"/>
      <x:c r="VFT5907" s="248"/>
      <x:c r="VFU5907" s="248"/>
      <x:c r="VFV5907" s="248"/>
      <x:c r="VFW5907" s="248"/>
      <x:c r="VFX5907" s="248"/>
      <x:c r="VFY5907" s="248"/>
      <x:c r="VFZ5907" s="248"/>
      <x:c r="VGA5907" s="248"/>
      <x:c r="VGB5907" s="248"/>
      <x:c r="VGC5907" s="248"/>
      <x:c r="VGD5907" s="248"/>
      <x:c r="VGE5907" s="248"/>
      <x:c r="VGF5907" s="248"/>
      <x:c r="VGG5907" s="248"/>
      <x:c r="VGH5907" s="248"/>
      <x:c r="VGI5907" s="248"/>
      <x:c r="VGJ5907" s="248"/>
      <x:c r="VGK5907" s="248"/>
      <x:c r="VGL5907" s="248"/>
      <x:c r="VGM5907" s="248"/>
      <x:c r="VGN5907" s="248"/>
      <x:c r="VGO5907" s="248"/>
      <x:c r="VGP5907" s="248"/>
      <x:c r="VGQ5907" s="248"/>
      <x:c r="VGR5907" s="248"/>
      <x:c r="VGS5907" s="248"/>
      <x:c r="VGT5907" s="248"/>
      <x:c r="VGU5907" s="248"/>
      <x:c r="VGV5907" s="248"/>
      <x:c r="VGW5907" s="248"/>
      <x:c r="VGX5907" s="248"/>
      <x:c r="VGY5907" s="248"/>
      <x:c r="VGZ5907" s="248"/>
      <x:c r="VHA5907" s="248"/>
      <x:c r="VHB5907" s="248"/>
      <x:c r="VHC5907" s="248"/>
      <x:c r="VHD5907" s="248"/>
      <x:c r="VHE5907" s="248"/>
      <x:c r="VHF5907" s="248"/>
      <x:c r="VHG5907" s="248"/>
      <x:c r="VHH5907" s="248"/>
      <x:c r="VHI5907" s="248"/>
      <x:c r="VHJ5907" s="248"/>
      <x:c r="VHK5907" s="248"/>
      <x:c r="VHL5907" s="248"/>
      <x:c r="VHM5907" s="248"/>
      <x:c r="VHN5907" s="248"/>
      <x:c r="VHO5907" s="248"/>
      <x:c r="VHP5907" s="248"/>
      <x:c r="VHQ5907" s="248"/>
      <x:c r="VHR5907" s="248"/>
      <x:c r="VHS5907" s="248"/>
      <x:c r="VHT5907" s="248"/>
      <x:c r="VHU5907" s="248"/>
      <x:c r="VHV5907" s="248"/>
      <x:c r="VHW5907" s="248"/>
      <x:c r="VHX5907" s="248"/>
      <x:c r="VHY5907" s="248"/>
      <x:c r="VHZ5907" s="248"/>
      <x:c r="VIA5907" s="248"/>
      <x:c r="VIB5907" s="248"/>
      <x:c r="VIC5907" s="248"/>
      <x:c r="VID5907" s="248"/>
      <x:c r="VIE5907" s="248"/>
      <x:c r="VIF5907" s="248"/>
      <x:c r="VIG5907" s="248"/>
      <x:c r="VIH5907" s="248"/>
      <x:c r="VII5907" s="248"/>
      <x:c r="VIJ5907" s="248"/>
      <x:c r="VIK5907" s="248"/>
      <x:c r="VIL5907" s="248"/>
      <x:c r="VIM5907" s="248"/>
      <x:c r="VIN5907" s="248"/>
      <x:c r="VIO5907" s="248"/>
      <x:c r="VIP5907" s="248"/>
      <x:c r="VIQ5907" s="248"/>
      <x:c r="VIR5907" s="248"/>
      <x:c r="VIS5907" s="248"/>
      <x:c r="VIT5907" s="248"/>
      <x:c r="VIU5907" s="248"/>
      <x:c r="VIV5907" s="248"/>
      <x:c r="VIW5907" s="248"/>
      <x:c r="VIX5907" s="248"/>
      <x:c r="VIY5907" s="248"/>
      <x:c r="VIZ5907" s="248"/>
      <x:c r="VJA5907" s="248"/>
      <x:c r="VJB5907" s="248"/>
      <x:c r="VJC5907" s="248"/>
      <x:c r="VJD5907" s="248"/>
      <x:c r="VJE5907" s="248"/>
      <x:c r="VJF5907" s="248"/>
      <x:c r="VJG5907" s="248"/>
      <x:c r="VJH5907" s="248"/>
      <x:c r="VJI5907" s="248"/>
      <x:c r="VJJ5907" s="248"/>
      <x:c r="VJK5907" s="248"/>
      <x:c r="VJL5907" s="248"/>
      <x:c r="VJM5907" s="248"/>
      <x:c r="VJN5907" s="248"/>
      <x:c r="VJO5907" s="248"/>
      <x:c r="VJP5907" s="248"/>
      <x:c r="VJQ5907" s="248"/>
      <x:c r="VJR5907" s="248"/>
      <x:c r="VJS5907" s="248"/>
      <x:c r="VJT5907" s="248"/>
      <x:c r="VJU5907" s="248"/>
      <x:c r="VJV5907" s="248"/>
      <x:c r="VJW5907" s="248"/>
      <x:c r="VJX5907" s="248"/>
      <x:c r="VJY5907" s="248"/>
      <x:c r="VJZ5907" s="248"/>
      <x:c r="VKA5907" s="248"/>
      <x:c r="VKB5907" s="248"/>
      <x:c r="VKC5907" s="248"/>
      <x:c r="VKD5907" s="248"/>
      <x:c r="VKE5907" s="248"/>
      <x:c r="VKF5907" s="248"/>
      <x:c r="VKG5907" s="248"/>
      <x:c r="VKH5907" s="248"/>
      <x:c r="VKI5907" s="248"/>
      <x:c r="VKJ5907" s="248"/>
      <x:c r="VKK5907" s="248"/>
      <x:c r="VKL5907" s="248"/>
      <x:c r="VKM5907" s="248"/>
      <x:c r="VKN5907" s="248"/>
      <x:c r="VKO5907" s="248"/>
      <x:c r="VKP5907" s="248"/>
      <x:c r="VKQ5907" s="248"/>
      <x:c r="VKR5907" s="248"/>
      <x:c r="VKS5907" s="248"/>
      <x:c r="VKT5907" s="248"/>
      <x:c r="VKU5907" s="248"/>
      <x:c r="VKV5907" s="248"/>
      <x:c r="VKW5907" s="248"/>
      <x:c r="VKX5907" s="248"/>
      <x:c r="VKY5907" s="248"/>
      <x:c r="VKZ5907" s="248"/>
      <x:c r="VLA5907" s="248"/>
      <x:c r="VLB5907" s="248"/>
      <x:c r="VLC5907" s="248"/>
      <x:c r="VLD5907" s="248"/>
      <x:c r="VLE5907" s="248"/>
      <x:c r="VLF5907" s="248"/>
      <x:c r="VLG5907" s="248"/>
      <x:c r="VLH5907" s="248"/>
      <x:c r="VLI5907" s="248"/>
      <x:c r="VLJ5907" s="248"/>
      <x:c r="VLK5907" s="248"/>
      <x:c r="VLL5907" s="248"/>
      <x:c r="VLM5907" s="248"/>
      <x:c r="VLN5907" s="248"/>
      <x:c r="VLO5907" s="248"/>
      <x:c r="VLP5907" s="248"/>
      <x:c r="VLQ5907" s="248"/>
      <x:c r="VLR5907" s="248"/>
      <x:c r="VLS5907" s="248"/>
      <x:c r="VLT5907" s="248"/>
      <x:c r="VLU5907" s="248"/>
      <x:c r="VLV5907" s="248"/>
      <x:c r="VLW5907" s="248"/>
      <x:c r="VLX5907" s="248"/>
      <x:c r="VLY5907" s="248"/>
      <x:c r="VLZ5907" s="248"/>
      <x:c r="VMA5907" s="248"/>
      <x:c r="VMB5907" s="248"/>
      <x:c r="VMC5907" s="248"/>
      <x:c r="VMD5907" s="248"/>
      <x:c r="VME5907" s="248"/>
      <x:c r="VMF5907" s="248"/>
      <x:c r="VMG5907" s="248"/>
      <x:c r="VMH5907" s="248"/>
      <x:c r="VMI5907" s="248"/>
      <x:c r="VMJ5907" s="248"/>
      <x:c r="VMK5907" s="248"/>
      <x:c r="VML5907" s="248"/>
      <x:c r="VMM5907" s="248"/>
      <x:c r="VMN5907" s="248"/>
      <x:c r="VMO5907" s="248"/>
      <x:c r="VMP5907" s="248"/>
      <x:c r="VMQ5907" s="248"/>
      <x:c r="VMR5907" s="248"/>
      <x:c r="VMS5907" s="248"/>
      <x:c r="VMT5907" s="248"/>
      <x:c r="VMU5907" s="248"/>
      <x:c r="VMV5907" s="248"/>
      <x:c r="VMW5907" s="248"/>
      <x:c r="VMX5907" s="248"/>
      <x:c r="VMY5907" s="248"/>
      <x:c r="VMZ5907" s="248"/>
      <x:c r="VNA5907" s="248"/>
      <x:c r="VNB5907" s="248"/>
      <x:c r="VNC5907" s="248"/>
      <x:c r="VND5907" s="248"/>
      <x:c r="VNE5907" s="248"/>
      <x:c r="VNF5907" s="248"/>
      <x:c r="VNG5907" s="248"/>
      <x:c r="VNH5907" s="248"/>
      <x:c r="VNI5907" s="248"/>
      <x:c r="VNJ5907" s="248"/>
      <x:c r="VNK5907" s="248"/>
      <x:c r="VNL5907" s="248"/>
      <x:c r="VNM5907" s="248"/>
      <x:c r="VNN5907" s="248"/>
      <x:c r="VNO5907" s="248"/>
      <x:c r="VNP5907" s="248"/>
      <x:c r="VNQ5907" s="248"/>
      <x:c r="VNR5907" s="248"/>
      <x:c r="VNS5907" s="248"/>
      <x:c r="VNT5907" s="248"/>
      <x:c r="VNU5907" s="248"/>
      <x:c r="VNV5907" s="248"/>
      <x:c r="VNW5907" s="248"/>
      <x:c r="VNX5907" s="248"/>
      <x:c r="VNY5907" s="248"/>
      <x:c r="VNZ5907" s="248"/>
      <x:c r="VOA5907" s="248"/>
      <x:c r="VOB5907" s="248"/>
      <x:c r="VOC5907" s="248"/>
      <x:c r="VOD5907" s="248"/>
      <x:c r="VOE5907" s="248"/>
      <x:c r="VOF5907" s="248"/>
      <x:c r="VOG5907" s="248"/>
      <x:c r="VOH5907" s="248"/>
      <x:c r="VOI5907" s="248"/>
      <x:c r="VOJ5907" s="248"/>
      <x:c r="VOK5907" s="248"/>
      <x:c r="VOL5907" s="248"/>
      <x:c r="VOM5907" s="248"/>
      <x:c r="VON5907" s="248"/>
      <x:c r="VOO5907" s="248"/>
      <x:c r="VOP5907" s="248"/>
      <x:c r="VOQ5907" s="248"/>
      <x:c r="VOR5907" s="248"/>
      <x:c r="VOS5907" s="248"/>
      <x:c r="VOT5907" s="248"/>
      <x:c r="VOU5907" s="248"/>
      <x:c r="VOV5907" s="248"/>
      <x:c r="VOW5907" s="248"/>
      <x:c r="VOX5907" s="248"/>
      <x:c r="VOY5907" s="248"/>
      <x:c r="VOZ5907" s="248"/>
      <x:c r="VPA5907" s="248"/>
      <x:c r="VPB5907" s="248"/>
      <x:c r="VPC5907" s="248"/>
      <x:c r="VPD5907" s="248"/>
      <x:c r="VPE5907" s="248"/>
      <x:c r="VPF5907" s="248"/>
      <x:c r="VPG5907" s="248"/>
      <x:c r="VPH5907" s="248"/>
      <x:c r="VPI5907" s="248"/>
      <x:c r="VPJ5907" s="248"/>
      <x:c r="VPK5907" s="248"/>
      <x:c r="VPL5907" s="248"/>
      <x:c r="VPM5907" s="248"/>
      <x:c r="VPN5907" s="248"/>
      <x:c r="VPO5907" s="248"/>
      <x:c r="VPP5907" s="248"/>
      <x:c r="VPQ5907" s="248"/>
      <x:c r="VPR5907" s="248"/>
      <x:c r="VPS5907" s="248"/>
      <x:c r="VPT5907" s="248"/>
      <x:c r="VPU5907" s="248"/>
      <x:c r="VPV5907" s="248"/>
      <x:c r="VPW5907" s="248"/>
      <x:c r="VPX5907" s="248"/>
      <x:c r="VPY5907" s="248"/>
      <x:c r="VPZ5907" s="248"/>
      <x:c r="VQA5907" s="248"/>
      <x:c r="VQB5907" s="248"/>
      <x:c r="VQC5907" s="248"/>
      <x:c r="VQD5907" s="248"/>
      <x:c r="VQE5907" s="248"/>
      <x:c r="VQF5907" s="248"/>
      <x:c r="VQG5907" s="248"/>
      <x:c r="VQH5907" s="248"/>
      <x:c r="VQI5907" s="248"/>
      <x:c r="VQJ5907" s="248"/>
      <x:c r="VQK5907" s="248"/>
      <x:c r="VQL5907" s="248"/>
      <x:c r="VQM5907" s="248"/>
      <x:c r="VQN5907" s="248"/>
      <x:c r="VQO5907" s="248"/>
      <x:c r="VQP5907" s="248"/>
      <x:c r="VQQ5907" s="248"/>
      <x:c r="VQR5907" s="248"/>
      <x:c r="VQS5907" s="248"/>
      <x:c r="VQT5907" s="248"/>
      <x:c r="VQU5907" s="248"/>
      <x:c r="VQV5907" s="248"/>
      <x:c r="VQW5907" s="248"/>
      <x:c r="VQX5907" s="248"/>
      <x:c r="VQY5907" s="248"/>
      <x:c r="VQZ5907" s="248"/>
      <x:c r="VRA5907" s="248"/>
      <x:c r="VRB5907" s="248"/>
      <x:c r="VRC5907" s="248"/>
      <x:c r="VRD5907" s="248"/>
      <x:c r="VRE5907" s="248"/>
      <x:c r="VRF5907" s="248"/>
      <x:c r="VRG5907" s="248"/>
      <x:c r="VRH5907" s="248"/>
      <x:c r="VRI5907" s="248"/>
      <x:c r="VRJ5907" s="248"/>
      <x:c r="VRK5907" s="248"/>
      <x:c r="VRL5907" s="248"/>
      <x:c r="VRM5907" s="248"/>
      <x:c r="VRN5907" s="248"/>
      <x:c r="VRO5907" s="248"/>
      <x:c r="VRP5907" s="248"/>
      <x:c r="VRQ5907" s="248"/>
      <x:c r="VRR5907" s="248"/>
      <x:c r="VRS5907" s="248"/>
      <x:c r="VRT5907" s="248"/>
      <x:c r="VRU5907" s="248"/>
      <x:c r="VRV5907" s="248"/>
      <x:c r="VRW5907" s="248"/>
      <x:c r="VRX5907" s="248"/>
      <x:c r="VRY5907" s="248"/>
      <x:c r="VRZ5907" s="248"/>
      <x:c r="VSA5907" s="248"/>
      <x:c r="VSB5907" s="248"/>
      <x:c r="VSC5907" s="248"/>
      <x:c r="VSD5907" s="248"/>
      <x:c r="VSE5907" s="248"/>
      <x:c r="VSF5907" s="248"/>
      <x:c r="VSG5907" s="248"/>
      <x:c r="VSH5907" s="248"/>
      <x:c r="VSI5907" s="248"/>
      <x:c r="VSJ5907" s="248"/>
      <x:c r="VSK5907" s="248"/>
      <x:c r="VSL5907" s="248"/>
      <x:c r="VSM5907" s="248"/>
      <x:c r="VSN5907" s="248"/>
      <x:c r="VSO5907" s="248"/>
      <x:c r="VSP5907" s="248"/>
      <x:c r="VSQ5907" s="248"/>
      <x:c r="VSR5907" s="248"/>
      <x:c r="VSS5907" s="248"/>
      <x:c r="VST5907" s="248"/>
      <x:c r="VSU5907" s="248"/>
      <x:c r="VSV5907" s="248"/>
      <x:c r="VSW5907" s="248"/>
      <x:c r="VSX5907" s="248"/>
      <x:c r="VSY5907" s="248"/>
      <x:c r="VSZ5907" s="248"/>
      <x:c r="VTA5907" s="248"/>
      <x:c r="VTB5907" s="248"/>
      <x:c r="VTC5907" s="248"/>
      <x:c r="VTD5907" s="248"/>
      <x:c r="VTE5907" s="248"/>
      <x:c r="VTF5907" s="248"/>
      <x:c r="VTG5907" s="248"/>
      <x:c r="VTH5907" s="248"/>
      <x:c r="VTI5907" s="248"/>
      <x:c r="VTJ5907" s="248"/>
      <x:c r="VTK5907" s="248"/>
      <x:c r="VTL5907" s="248"/>
      <x:c r="VTM5907" s="248"/>
      <x:c r="VTN5907" s="248"/>
      <x:c r="VTO5907" s="248"/>
      <x:c r="VTP5907" s="248"/>
      <x:c r="VTQ5907" s="248"/>
      <x:c r="VTR5907" s="248"/>
      <x:c r="VTS5907" s="248"/>
      <x:c r="VTT5907" s="248"/>
      <x:c r="VTU5907" s="248"/>
      <x:c r="VTV5907" s="248"/>
      <x:c r="VTW5907" s="248"/>
      <x:c r="VTX5907" s="248"/>
      <x:c r="VTY5907" s="248"/>
      <x:c r="VTZ5907" s="248"/>
      <x:c r="VUA5907" s="248"/>
      <x:c r="VUB5907" s="248"/>
      <x:c r="VUC5907" s="248"/>
      <x:c r="VUD5907" s="248"/>
      <x:c r="VUE5907" s="248"/>
      <x:c r="VUF5907" s="248"/>
      <x:c r="VUG5907" s="248"/>
      <x:c r="VUH5907" s="248"/>
      <x:c r="VUI5907" s="248"/>
      <x:c r="VUJ5907" s="248"/>
      <x:c r="VUK5907" s="248"/>
      <x:c r="VUL5907" s="248"/>
      <x:c r="VUM5907" s="248"/>
      <x:c r="VUN5907" s="248"/>
      <x:c r="VUO5907" s="248"/>
      <x:c r="VUP5907" s="248"/>
      <x:c r="VUQ5907" s="248"/>
      <x:c r="VUR5907" s="248"/>
      <x:c r="VUS5907" s="248"/>
      <x:c r="VUT5907" s="248"/>
      <x:c r="VUU5907" s="248"/>
      <x:c r="VUV5907" s="248"/>
      <x:c r="VUW5907" s="248"/>
      <x:c r="VUX5907" s="248"/>
      <x:c r="VUY5907" s="248"/>
      <x:c r="VUZ5907" s="248"/>
      <x:c r="VVA5907" s="248"/>
      <x:c r="VVB5907" s="248"/>
      <x:c r="VVC5907" s="248"/>
      <x:c r="VVD5907" s="248"/>
      <x:c r="VVE5907" s="248"/>
      <x:c r="VVF5907" s="248"/>
      <x:c r="VVG5907" s="248"/>
      <x:c r="VVH5907" s="248"/>
      <x:c r="VVI5907" s="248"/>
      <x:c r="VVJ5907" s="248"/>
      <x:c r="VVK5907" s="248"/>
      <x:c r="VVL5907" s="248"/>
      <x:c r="VVM5907" s="248"/>
      <x:c r="VVN5907" s="248"/>
      <x:c r="VVO5907" s="248"/>
      <x:c r="VVP5907" s="248"/>
      <x:c r="VVQ5907" s="248"/>
      <x:c r="VVR5907" s="248"/>
      <x:c r="VVS5907" s="248"/>
      <x:c r="VVT5907" s="248"/>
      <x:c r="VVU5907" s="248"/>
      <x:c r="VVV5907" s="248"/>
      <x:c r="VVW5907" s="248"/>
      <x:c r="VVX5907" s="248"/>
      <x:c r="VVY5907" s="248"/>
      <x:c r="VVZ5907" s="248"/>
      <x:c r="VWA5907" s="248"/>
      <x:c r="VWB5907" s="248"/>
      <x:c r="VWC5907" s="248"/>
      <x:c r="VWD5907" s="248"/>
      <x:c r="VWE5907" s="248"/>
      <x:c r="VWF5907" s="248"/>
      <x:c r="VWG5907" s="248"/>
      <x:c r="VWH5907" s="248"/>
      <x:c r="VWI5907" s="248"/>
      <x:c r="VWJ5907" s="248"/>
      <x:c r="VWK5907" s="248"/>
      <x:c r="VWL5907" s="248"/>
      <x:c r="VWM5907" s="248"/>
      <x:c r="VWN5907" s="248"/>
      <x:c r="VWO5907" s="248"/>
      <x:c r="VWP5907" s="248"/>
      <x:c r="VWQ5907" s="248"/>
      <x:c r="VWR5907" s="248"/>
      <x:c r="VWS5907" s="248"/>
      <x:c r="VWT5907" s="248"/>
      <x:c r="VWU5907" s="248"/>
      <x:c r="VWV5907" s="248"/>
      <x:c r="VWW5907" s="248"/>
      <x:c r="VWX5907" s="248"/>
      <x:c r="VWY5907" s="248"/>
      <x:c r="VWZ5907" s="248"/>
      <x:c r="VXA5907" s="248"/>
      <x:c r="VXB5907" s="248"/>
      <x:c r="VXC5907" s="248"/>
      <x:c r="VXD5907" s="248"/>
      <x:c r="VXE5907" s="248"/>
      <x:c r="VXF5907" s="248"/>
      <x:c r="VXG5907" s="248"/>
      <x:c r="VXH5907" s="248"/>
      <x:c r="VXI5907" s="248"/>
      <x:c r="VXJ5907" s="248"/>
      <x:c r="VXK5907" s="248"/>
      <x:c r="VXL5907" s="248"/>
      <x:c r="VXM5907" s="248"/>
      <x:c r="VXN5907" s="248"/>
      <x:c r="VXO5907" s="248"/>
      <x:c r="VXP5907" s="248"/>
      <x:c r="VXQ5907" s="248"/>
      <x:c r="VXR5907" s="248"/>
      <x:c r="VXS5907" s="248"/>
      <x:c r="VXT5907" s="248"/>
      <x:c r="VXU5907" s="248"/>
      <x:c r="VXV5907" s="248"/>
      <x:c r="VXW5907" s="248"/>
      <x:c r="VXX5907" s="248"/>
      <x:c r="VXY5907" s="248"/>
      <x:c r="VXZ5907" s="248"/>
      <x:c r="VYA5907" s="248"/>
      <x:c r="VYB5907" s="248"/>
      <x:c r="VYC5907" s="248"/>
      <x:c r="VYD5907" s="248"/>
      <x:c r="VYE5907" s="248"/>
      <x:c r="VYF5907" s="248"/>
      <x:c r="VYG5907" s="248"/>
      <x:c r="VYH5907" s="248"/>
      <x:c r="VYI5907" s="248"/>
      <x:c r="VYJ5907" s="248"/>
      <x:c r="VYK5907" s="248"/>
      <x:c r="VYL5907" s="248"/>
      <x:c r="VYM5907" s="248"/>
      <x:c r="VYN5907" s="248"/>
      <x:c r="VYO5907" s="248"/>
      <x:c r="VYP5907" s="248"/>
      <x:c r="VYQ5907" s="248"/>
      <x:c r="VYR5907" s="248"/>
      <x:c r="VYS5907" s="248"/>
      <x:c r="VYT5907" s="248"/>
      <x:c r="VYU5907" s="248"/>
      <x:c r="VYV5907" s="248"/>
      <x:c r="VYW5907" s="248"/>
      <x:c r="VYX5907" s="248"/>
      <x:c r="VYY5907" s="248"/>
      <x:c r="VYZ5907" s="248"/>
      <x:c r="VZA5907" s="248"/>
      <x:c r="VZB5907" s="248"/>
      <x:c r="VZC5907" s="248"/>
      <x:c r="VZD5907" s="248"/>
      <x:c r="VZE5907" s="248"/>
      <x:c r="VZF5907" s="248"/>
      <x:c r="VZG5907" s="248"/>
      <x:c r="VZH5907" s="248"/>
      <x:c r="VZI5907" s="248"/>
      <x:c r="VZJ5907" s="248"/>
      <x:c r="VZK5907" s="248"/>
      <x:c r="VZL5907" s="248"/>
      <x:c r="VZM5907" s="248"/>
      <x:c r="VZN5907" s="248"/>
      <x:c r="VZO5907" s="248"/>
      <x:c r="VZP5907" s="248"/>
      <x:c r="VZQ5907" s="248"/>
      <x:c r="VZR5907" s="248"/>
      <x:c r="VZS5907" s="248"/>
      <x:c r="VZT5907" s="248"/>
      <x:c r="VZU5907" s="248"/>
      <x:c r="VZV5907" s="248"/>
      <x:c r="VZW5907" s="248"/>
      <x:c r="VZX5907" s="248"/>
      <x:c r="VZY5907" s="248"/>
      <x:c r="VZZ5907" s="248"/>
      <x:c r="WAA5907" s="248"/>
      <x:c r="WAB5907" s="248"/>
      <x:c r="WAC5907" s="248"/>
      <x:c r="WAD5907" s="248"/>
      <x:c r="WAE5907" s="248"/>
      <x:c r="WAF5907" s="248"/>
      <x:c r="WAG5907" s="248"/>
      <x:c r="WAH5907" s="248"/>
      <x:c r="WAI5907" s="248"/>
      <x:c r="WAJ5907" s="248"/>
      <x:c r="WAK5907" s="248"/>
      <x:c r="WAL5907" s="248"/>
      <x:c r="WAM5907" s="248"/>
      <x:c r="WAN5907" s="248"/>
      <x:c r="WAO5907" s="248"/>
      <x:c r="WAP5907" s="248"/>
      <x:c r="WAQ5907" s="248"/>
      <x:c r="WAR5907" s="248"/>
      <x:c r="WAS5907" s="248"/>
      <x:c r="WAT5907" s="248"/>
      <x:c r="WAU5907" s="248"/>
      <x:c r="WAV5907" s="248"/>
      <x:c r="WAW5907" s="248"/>
      <x:c r="WAX5907" s="248"/>
      <x:c r="WAY5907" s="248"/>
      <x:c r="WAZ5907" s="248"/>
      <x:c r="WBA5907" s="248"/>
      <x:c r="WBB5907" s="248"/>
      <x:c r="WBC5907" s="248"/>
      <x:c r="WBD5907" s="248"/>
      <x:c r="WBE5907" s="248"/>
      <x:c r="WBF5907" s="248"/>
      <x:c r="WBG5907" s="248"/>
      <x:c r="WBH5907" s="248"/>
      <x:c r="WBI5907" s="248"/>
      <x:c r="WBJ5907" s="248"/>
      <x:c r="WBK5907" s="248"/>
      <x:c r="WBL5907" s="248"/>
      <x:c r="WBM5907" s="248"/>
      <x:c r="WBN5907" s="248"/>
      <x:c r="WBO5907" s="248"/>
      <x:c r="WBP5907" s="248"/>
      <x:c r="WBQ5907" s="248"/>
      <x:c r="WBR5907" s="248"/>
      <x:c r="WBS5907" s="248"/>
      <x:c r="WBT5907" s="248"/>
      <x:c r="WBU5907" s="248"/>
      <x:c r="WBV5907" s="248"/>
      <x:c r="WBW5907" s="248"/>
      <x:c r="WBX5907" s="248"/>
      <x:c r="WBY5907" s="248"/>
      <x:c r="WBZ5907" s="248"/>
      <x:c r="WCA5907" s="248"/>
      <x:c r="WCB5907" s="248"/>
      <x:c r="WCC5907" s="248"/>
      <x:c r="WCD5907" s="248"/>
      <x:c r="WCE5907" s="248"/>
      <x:c r="WCF5907" s="248"/>
      <x:c r="WCG5907" s="248"/>
      <x:c r="WCH5907" s="248"/>
      <x:c r="WCI5907" s="248"/>
      <x:c r="WCJ5907" s="248"/>
      <x:c r="WCK5907" s="248"/>
      <x:c r="WCL5907" s="248"/>
      <x:c r="WCM5907" s="248"/>
      <x:c r="WCN5907" s="248"/>
      <x:c r="WCO5907" s="248"/>
      <x:c r="WCP5907" s="248"/>
      <x:c r="WCQ5907" s="248"/>
      <x:c r="WCR5907" s="248"/>
      <x:c r="WCS5907" s="248"/>
      <x:c r="WCT5907" s="248"/>
      <x:c r="WCU5907" s="248"/>
      <x:c r="WCV5907" s="248"/>
      <x:c r="WCW5907" s="248"/>
      <x:c r="WCX5907" s="248"/>
      <x:c r="WCY5907" s="248"/>
      <x:c r="WCZ5907" s="248"/>
      <x:c r="WDA5907" s="248"/>
      <x:c r="WDB5907" s="248"/>
      <x:c r="WDC5907" s="248"/>
      <x:c r="WDD5907" s="248"/>
      <x:c r="WDE5907" s="248"/>
      <x:c r="WDF5907" s="248"/>
      <x:c r="WDG5907" s="248"/>
      <x:c r="WDH5907" s="248"/>
      <x:c r="WDI5907" s="248"/>
      <x:c r="WDJ5907" s="248"/>
      <x:c r="WDK5907" s="248"/>
      <x:c r="WDL5907" s="248"/>
      <x:c r="WDM5907" s="248"/>
      <x:c r="WDN5907" s="248"/>
      <x:c r="WDO5907" s="248"/>
      <x:c r="WDP5907" s="248"/>
      <x:c r="WDQ5907" s="248"/>
      <x:c r="WDR5907" s="248"/>
      <x:c r="WDS5907" s="248"/>
      <x:c r="WDT5907" s="248"/>
      <x:c r="WDU5907" s="248"/>
      <x:c r="WDV5907" s="248"/>
      <x:c r="WDW5907" s="248"/>
      <x:c r="WDX5907" s="248"/>
      <x:c r="WDY5907" s="248"/>
      <x:c r="WDZ5907" s="248"/>
      <x:c r="WEA5907" s="248"/>
      <x:c r="WEB5907" s="248"/>
      <x:c r="WEC5907" s="248"/>
      <x:c r="WED5907" s="248"/>
      <x:c r="WEE5907" s="248"/>
      <x:c r="WEF5907" s="248"/>
      <x:c r="WEG5907" s="248"/>
      <x:c r="WEH5907" s="248"/>
      <x:c r="WEI5907" s="248"/>
      <x:c r="WEJ5907" s="248"/>
      <x:c r="WEK5907" s="248"/>
      <x:c r="WEL5907" s="248"/>
      <x:c r="WEM5907" s="248"/>
      <x:c r="WEN5907" s="248"/>
      <x:c r="WEO5907" s="248"/>
      <x:c r="WEP5907" s="248"/>
      <x:c r="WEQ5907" s="248"/>
      <x:c r="WER5907" s="248"/>
      <x:c r="WES5907" s="248"/>
      <x:c r="WET5907" s="248"/>
      <x:c r="WEU5907" s="248"/>
      <x:c r="WEV5907" s="248"/>
      <x:c r="WEW5907" s="248"/>
      <x:c r="WEX5907" s="248"/>
      <x:c r="WEY5907" s="248"/>
      <x:c r="WEZ5907" s="248"/>
      <x:c r="WFA5907" s="248"/>
      <x:c r="WFB5907" s="248"/>
      <x:c r="WFC5907" s="248"/>
      <x:c r="WFD5907" s="248"/>
      <x:c r="WFE5907" s="248"/>
      <x:c r="WFF5907" s="248"/>
      <x:c r="WFG5907" s="248"/>
      <x:c r="WFH5907" s="248"/>
      <x:c r="WFI5907" s="248"/>
      <x:c r="WFJ5907" s="248"/>
      <x:c r="WFK5907" s="248"/>
      <x:c r="WFL5907" s="248"/>
      <x:c r="WFM5907" s="248"/>
      <x:c r="WFN5907" s="248"/>
      <x:c r="WFO5907" s="248"/>
      <x:c r="WFP5907" s="248"/>
      <x:c r="WFQ5907" s="248"/>
      <x:c r="WFR5907" s="248"/>
      <x:c r="WFS5907" s="248"/>
      <x:c r="WFT5907" s="248"/>
      <x:c r="WFU5907" s="248"/>
      <x:c r="WFV5907" s="248"/>
      <x:c r="WFW5907" s="248"/>
      <x:c r="WFX5907" s="248"/>
      <x:c r="WFY5907" s="248"/>
      <x:c r="WFZ5907" s="248"/>
      <x:c r="WGA5907" s="248"/>
      <x:c r="WGB5907" s="248"/>
      <x:c r="WGC5907" s="248"/>
      <x:c r="WGD5907" s="248"/>
      <x:c r="WGE5907" s="248"/>
      <x:c r="WGF5907" s="248"/>
      <x:c r="WGG5907" s="248"/>
      <x:c r="WGH5907" s="248"/>
      <x:c r="WGI5907" s="248"/>
      <x:c r="WGJ5907" s="248"/>
      <x:c r="WGK5907" s="248"/>
      <x:c r="WGL5907" s="248"/>
      <x:c r="WGM5907" s="248"/>
      <x:c r="WGN5907" s="248"/>
      <x:c r="WGO5907" s="248"/>
      <x:c r="WGP5907" s="248"/>
      <x:c r="WGQ5907" s="248"/>
      <x:c r="WGR5907" s="248"/>
      <x:c r="WGS5907" s="248"/>
      <x:c r="WGT5907" s="248"/>
      <x:c r="WGU5907" s="248"/>
      <x:c r="WGV5907" s="248"/>
      <x:c r="WGW5907" s="248"/>
      <x:c r="WGX5907" s="248"/>
      <x:c r="WGY5907" s="248"/>
      <x:c r="WGZ5907" s="248"/>
      <x:c r="WHA5907" s="248"/>
      <x:c r="WHB5907" s="248"/>
      <x:c r="WHC5907" s="248"/>
      <x:c r="WHD5907" s="248"/>
      <x:c r="WHE5907" s="248"/>
      <x:c r="WHF5907" s="248"/>
      <x:c r="WHG5907" s="248"/>
      <x:c r="WHH5907" s="248"/>
      <x:c r="WHI5907" s="248"/>
      <x:c r="WHJ5907" s="248"/>
      <x:c r="WHK5907" s="248"/>
      <x:c r="WHL5907" s="248"/>
      <x:c r="WHM5907" s="248"/>
      <x:c r="WHN5907" s="248"/>
      <x:c r="WHO5907" s="248"/>
      <x:c r="WHP5907" s="248"/>
      <x:c r="WHQ5907" s="248"/>
      <x:c r="WHR5907" s="248"/>
      <x:c r="WHS5907" s="248"/>
      <x:c r="WHT5907" s="248"/>
      <x:c r="WHU5907" s="248"/>
      <x:c r="WHV5907" s="248"/>
      <x:c r="WHW5907" s="248"/>
      <x:c r="WHX5907" s="248"/>
      <x:c r="WHY5907" s="248"/>
      <x:c r="WHZ5907" s="248"/>
      <x:c r="WIA5907" s="248"/>
      <x:c r="WIB5907" s="248"/>
      <x:c r="WIC5907" s="248"/>
      <x:c r="WID5907" s="248"/>
      <x:c r="WIE5907" s="248"/>
      <x:c r="WIF5907" s="248"/>
      <x:c r="WIG5907" s="248"/>
      <x:c r="WIH5907" s="248"/>
      <x:c r="WII5907" s="248"/>
      <x:c r="WIJ5907" s="248"/>
      <x:c r="WIK5907" s="248"/>
      <x:c r="WIL5907" s="248"/>
      <x:c r="WIM5907" s="248"/>
      <x:c r="WIN5907" s="248"/>
      <x:c r="WIO5907" s="248"/>
      <x:c r="WIP5907" s="248"/>
      <x:c r="WIQ5907" s="248"/>
      <x:c r="WIR5907" s="248"/>
      <x:c r="WIS5907" s="248"/>
      <x:c r="WIT5907" s="248"/>
      <x:c r="WIU5907" s="248"/>
      <x:c r="WIV5907" s="248"/>
      <x:c r="WIW5907" s="248"/>
      <x:c r="WIX5907" s="248"/>
      <x:c r="WIY5907" s="248"/>
      <x:c r="WIZ5907" s="248"/>
      <x:c r="WJA5907" s="248"/>
      <x:c r="WJB5907" s="248"/>
      <x:c r="WJC5907" s="248"/>
      <x:c r="WJD5907" s="248"/>
      <x:c r="WJE5907" s="248"/>
      <x:c r="WJF5907" s="248"/>
      <x:c r="WJG5907" s="248"/>
      <x:c r="WJH5907" s="248"/>
      <x:c r="WJI5907" s="248"/>
      <x:c r="WJJ5907" s="248"/>
      <x:c r="WJK5907" s="248"/>
      <x:c r="WJL5907" s="248"/>
      <x:c r="WJM5907" s="248"/>
      <x:c r="WJN5907" s="248"/>
      <x:c r="WJO5907" s="248"/>
      <x:c r="WJP5907" s="248"/>
      <x:c r="WJQ5907" s="248"/>
      <x:c r="WJR5907" s="248"/>
      <x:c r="WJS5907" s="248"/>
      <x:c r="WJT5907" s="248"/>
      <x:c r="WJU5907" s="248"/>
      <x:c r="WJV5907" s="248"/>
      <x:c r="WJW5907" s="248"/>
      <x:c r="WJX5907" s="248"/>
      <x:c r="WJY5907" s="248"/>
      <x:c r="WJZ5907" s="248"/>
      <x:c r="WKA5907" s="248"/>
      <x:c r="WKB5907" s="248"/>
      <x:c r="WKC5907" s="248"/>
      <x:c r="WKD5907" s="248"/>
      <x:c r="WKE5907" s="248"/>
      <x:c r="WKF5907" s="248"/>
      <x:c r="WKG5907" s="248"/>
      <x:c r="WKH5907" s="248"/>
      <x:c r="WKI5907" s="248"/>
      <x:c r="WKJ5907" s="248"/>
      <x:c r="WKK5907" s="248"/>
      <x:c r="WKL5907" s="248"/>
      <x:c r="WKM5907" s="248"/>
      <x:c r="WKN5907" s="248"/>
      <x:c r="WKO5907" s="248"/>
      <x:c r="WKP5907" s="248"/>
      <x:c r="WKQ5907" s="248"/>
      <x:c r="WKR5907" s="248"/>
      <x:c r="WKS5907" s="248"/>
      <x:c r="WKT5907" s="248"/>
      <x:c r="WKU5907" s="248"/>
      <x:c r="WKV5907" s="248"/>
      <x:c r="WKW5907" s="248"/>
      <x:c r="WKX5907" s="248"/>
      <x:c r="WKY5907" s="248"/>
      <x:c r="WKZ5907" s="248"/>
      <x:c r="WLA5907" s="248"/>
      <x:c r="WLB5907" s="248"/>
      <x:c r="WLC5907" s="248"/>
      <x:c r="WLD5907" s="248"/>
      <x:c r="WLE5907" s="248"/>
      <x:c r="WLF5907" s="248"/>
      <x:c r="WLG5907" s="248"/>
      <x:c r="WLH5907" s="248"/>
      <x:c r="WLI5907" s="248"/>
      <x:c r="WLJ5907" s="248"/>
      <x:c r="WLK5907" s="248"/>
      <x:c r="WLL5907" s="248"/>
      <x:c r="WLM5907" s="248"/>
      <x:c r="WLN5907" s="248"/>
      <x:c r="WLO5907" s="248"/>
      <x:c r="WLP5907" s="248"/>
      <x:c r="WLQ5907" s="248"/>
      <x:c r="WLR5907" s="248"/>
      <x:c r="WLS5907" s="248"/>
      <x:c r="WLT5907" s="248"/>
      <x:c r="WLU5907" s="248"/>
      <x:c r="WLV5907" s="248"/>
      <x:c r="WLW5907" s="248"/>
      <x:c r="WLX5907" s="248"/>
      <x:c r="WLY5907" s="248"/>
      <x:c r="WLZ5907" s="248"/>
      <x:c r="WMA5907" s="248"/>
      <x:c r="WMB5907" s="248"/>
      <x:c r="WMC5907" s="248"/>
      <x:c r="WMD5907" s="248"/>
      <x:c r="WME5907" s="248"/>
      <x:c r="WMF5907" s="248"/>
      <x:c r="WMG5907" s="248"/>
      <x:c r="WMH5907" s="248"/>
      <x:c r="WMI5907" s="248"/>
      <x:c r="WMJ5907" s="248"/>
      <x:c r="WMK5907" s="248"/>
      <x:c r="WML5907" s="248"/>
      <x:c r="WMM5907" s="248"/>
      <x:c r="WMN5907" s="248"/>
      <x:c r="WMO5907" s="248"/>
      <x:c r="WMP5907" s="248"/>
      <x:c r="WMQ5907" s="248"/>
      <x:c r="WMR5907" s="248"/>
      <x:c r="WMS5907" s="248"/>
      <x:c r="WMT5907" s="248"/>
      <x:c r="WMU5907" s="248"/>
      <x:c r="WMV5907" s="248"/>
      <x:c r="WMW5907" s="248"/>
      <x:c r="WMX5907" s="248"/>
      <x:c r="WMY5907" s="248"/>
      <x:c r="WMZ5907" s="248"/>
      <x:c r="WNA5907" s="248"/>
      <x:c r="WNB5907" s="248"/>
      <x:c r="WNC5907" s="248"/>
      <x:c r="WND5907" s="248"/>
      <x:c r="WNE5907" s="248"/>
      <x:c r="WNF5907" s="248"/>
      <x:c r="WNG5907" s="248"/>
      <x:c r="WNH5907" s="248"/>
      <x:c r="WNI5907" s="248"/>
      <x:c r="WNJ5907" s="248"/>
      <x:c r="WNK5907" s="248"/>
      <x:c r="WNL5907" s="248"/>
      <x:c r="WNM5907" s="248"/>
      <x:c r="WNN5907" s="248"/>
      <x:c r="WNO5907" s="248"/>
      <x:c r="WNP5907" s="248"/>
      <x:c r="WNQ5907" s="248"/>
      <x:c r="WNR5907" s="248"/>
      <x:c r="WNS5907" s="248"/>
      <x:c r="WNT5907" s="248"/>
      <x:c r="WNU5907" s="248"/>
      <x:c r="WNV5907" s="248"/>
      <x:c r="WNW5907" s="248"/>
      <x:c r="WNX5907" s="248"/>
      <x:c r="WNY5907" s="248"/>
      <x:c r="WNZ5907" s="248"/>
      <x:c r="WOA5907" s="248"/>
      <x:c r="WOB5907" s="248"/>
      <x:c r="WOC5907" s="248"/>
      <x:c r="WOD5907" s="248"/>
      <x:c r="WOE5907" s="248"/>
      <x:c r="WOF5907" s="248"/>
      <x:c r="WOG5907" s="248"/>
      <x:c r="WOH5907" s="248"/>
      <x:c r="WOI5907" s="248"/>
      <x:c r="WOJ5907" s="248"/>
      <x:c r="WOK5907" s="248"/>
      <x:c r="WOL5907" s="248"/>
      <x:c r="WOM5907" s="248"/>
      <x:c r="WON5907" s="248"/>
      <x:c r="WOO5907" s="248"/>
      <x:c r="WOP5907" s="248"/>
      <x:c r="WOQ5907" s="248"/>
      <x:c r="WOR5907" s="248"/>
      <x:c r="WOS5907" s="248"/>
      <x:c r="WOT5907" s="248"/>
      <x:c r="WOU5907" s="248"/>
      <x:c r="WOV5907" s="248"/>
      <x:c r="WOW5907" s="248"/>
      <x:c r="WOX5907" s="248"/>
      <x:c r="WOY5907" s="248"/>
      <x:c r="WOZ5907" s="248"/>
      <x:c r="WPA5907" s="248"/>
      <x:c r="WPB5907" s="248"/>
      <x:c r="WPC5907" s="248"/>
      <x:c r="WPD5907" s="248"/>
      <x:c r="WPE5907" s="248"/>
      <x:c r="WPF5907" s="248"/>
      <x:c r="WPG5907" s="248"/>
      <x:c r="WPH5907" s="248"/>
      <x:c r="WPI5907" s="248"/>
      <x:c r="WPJ5907" s="248"/>
      <x:c r="WPK5907" s="248"/>
      <x:c r="WPL5907" s="248"/>
      <x:c r="WPM5907" s="248"/>
      <x:c r="WPN5907" s="248"/>
      <x:c r="WPO5907" s="248"/>
      <x:c r="WPP5907" s="248"/>
      <x:c r="WPQ5907" s="248"/>
      <x:c r="WPR5907" s="248"/>
      <x:c r="WPS5907" s="248"/>
      <x:c r="WPT5907" s="248"/>
      <x:c r="WPU5907" s="248"/>
      <x:c r="WPV5907" s="248"/>
      <x:c r="WPW5907" s="248"/>
      <x:c r="WPX5907" s="248"/>
      <x:c r="WPY5907" s="248"/>
      <x:c r="WPZ5907" s="248"/>
      <x:c r="WQA5907" s="248"/>
      <x:c r="WQB5907" s="248"/>
      <x:c r="WQC5907" s="248"/>
      <x:c r="WQD5907" s="248"/>
      <x:c r="WQE5907" s="248"/>
      <x:c r="WQF5907" s="248"/>
      <x:c r="WQG5907" s="248"/>
      <x:c r="WQH5907" s="248"/>
      <x:c r="WQI5907" s="248"/>
      <x:c r="WQJ5907" s="248"/>
      <x:c r="WQK5907" s="248"/>
      <x:c r="WQL5907" s="248"/>
      <x:c r="WQM5907" s="248"/>
      <x:c r="WQN5907" s="248"/>
      <x:c r="WQO5907" s="248"/>
      <x:c r="WQP5907" s="248"/>
      <x:c r="WQQ5907" s="248"/>
      <x:c r="WQR5907" s="248"/>
      <x:c r="WQS5907" s="248"/>
      <x:c r="WQT5907" s="248"/>
      <x:c r="WQU5907" s="248"/>
      <x:c r="WQV5907" s="248"/>
      <x:c r="WQW5907" s="248"/>
      <x:c r="WQX5907" s="248"/>
      <x:c r="WQY5907" s="248"/>
      <x:c r="WQZ5907" s="248"/>
      <x:c r="WRA5907" s="248"/>
      <x:c r="WRB5907" s="248"/>
      <x:c r="WRC5907" s="248"/>
      <x:c r="WRD5907" s="248"/>
      <x:c r="WRE5907" s="248"/>
      <x:c r="WRF5907" s="248"/>
      <x:c r="WRG5907" s="248"/>
      <x:c r="WRH5907" s="248"/>
      <x:c r="WRI5907" s="248"/>
      <x:c r="WRJ5907" s="248"/>
      <x:c r="WRK5907" s="248"/>
      <x:c r="WRL5907" s="248"/>
      <x:c r="WRM5907" s="248"/>
      <x:c r="WRN5907" s="248"/>
      <x:c r="WRO5907" s="248"/>
      <x:c r="WRP5907" s="248"/>
      <x:c r="WRQ5907" s="248"/>
      <x:c r="WRR5907" s="248"/>
      <x:c r="WRS5907" s="248"/>
      <x:c r="WRT5907" s="248"/>
      <x:c r="WRU5907" s="248"/>
      <x:c r="WRV5907" s="248"/>
      <x:c r="WRW5907" s="248"/>
      <x:c r="WRX5907" s="248"/>
      <x:c r="WRY5907" s="248"/>
      <x:c r="WRZ5907" s="248"/>
      <x:c r="WSA5907" s="248"/>
      <x:c r="WSB5907" s="248"/>
      <x:c r="WSC5907" s="248"/>
      <x:c r="WSD5907" s="248"/>
      <x:c r="WSE5907" s="248"/>
      <x:c r="WSF5907" s="248"/>
      <x:c r="WSG5907" s="248"/>
      <x:c r="WSH5907" s="248"/>
      <x:c r="WSI5907" s="248"/>
      <x:c r="WSJ5907" s="248"/>
      <x:c r="WSK5907" s="248"/>
      <x:c r="WSL5907" s="248"/>
      <x:c r="WSM5907" s="248"/>
      <x:c r="WSN5907" s="248"/>
      <x:c r="WSO5907" s="248"/>
      <x:c r="WSP5907" s="248"/>
      <x:c r="WSQ5907" s="248"/>
      <x:c r="WSR5907" s="248"/>
      <x:c r="WSS5907" s="248"/>
      <x:c r="WST5907" s="248"/>
      <x:c r="WSU5907" s="248"/>
      <x:c r="WSV5907" s="248"/>
      <x:c r="WSW5907" s="248"/>
      <x:c r="WSX5907" s="248"/>
      <x:c r="WSY5907" s="248"/>
      <x:c r="WSZ5907" s="248"/>
      <x:c r="WTA5907" s="248"/>
      <x:c r="WTB5907" s="248"/>
      <x:c r="WTC5907" s="248"/>
      <x:c r="WTD5907" s="248"/>
      <x:c r="WTE5907" s="248"/>
      <x:c r="WTF5907" s="248"/>
      <x:c r="WTG5907" s="248"/>
      <x:c r="WTH5907" s="248"/>
      <x:c r="WTI5907" s="248"/>
      <x:c r="WTJ5907" s="248"/>
      <x:c r="WTK5907" s="248"/>
      <x:c r="WTL5907" s="248"/>
      <x:c r="WTM5907" s="248"/>
      <x:c r="WTN5907" s="248"/>
      <x:c r="WTO5907" s="248"/>
      <x:c r="WTP5907" s="248"/>
      <x:c r="WTQ5907" s="248"/>
      <x:c r="WTR5907" s="248"/>
      <x:c r="WTS5907" s="248"/>
      <x:c r="WTT5907" s="248"/>
      <x:c r="WTU5907" s="248"/>
      <x:c r="WTV5907" s="248"/>
      <x:c r="WTW5907" s="248"/>
      <x:c r="WTX5907" s="248"/>
      <x:c r="WTY5907" s="248"/>
      <x:c r="WTZ5907" s="248"/>
      <x:c r="WUA5907" s="248"/>
      <x:c r="WUB5907" s="248"/>
      <x:c r="WUC5907" s="248"/>
      <x:c r="WUD5907" s="248"/>
      <x:c r="WUE5907" s="248"/>
      <x:c r="WUF5907" s="248"/>
      <x:c r="WUG5907" s="248"/>
      <x:c r="WUH5907" s="248"/>
      <x:c r="WUI5907" s="248"/>
      <x:c r="WUJ5907" s="248"/>
      <x:c r="WUK5907" s="248"/>
      <x:c r="WUL5907" s="248"/>
      <x:c r="WUM5907" s="248"/>
      <x:c r="WUN5907" s="248"/>
      <x:c r="WUO5907" s="248"/>
      <x:c r="WUP5907" s="248"/>
      <x:c r="WUQ5907" s="248"/>
      <x:c r="WUR5907" s="248"/>
      <x:c r="WUS5907" s="248"/>
      <x:c r="WUT5907" s="248"/>
      <x:c r="WUU5907" s="248"/>
      <x:c r="WUV5907" s="248"/>
      <x:c r="WUW5907" s="248"/>
      <x:c r="WUX5907" s="248"/>
      <x:c r="WUY5907" s="248"/>
      <x:c r="WUZ5907" s="248"/>
      <x:c r="WVA5907" s="248"/>
      <x:c r="WVB5907" s="248"/>
      <x:c r="WVC5907" s="248"/>
      <x:c r="WVD5907" s="248"/>
      <x:c r="WVE5907" s="248"/>
      <x:c r="WVF5907" s="248"/>
      <x:c r="WVG5907" s="248"/>
      <x:c r="WVH5907" s="248"/>
      <x:c r="WVI5907" s="248"/>
      <x:c r="WVJ5907" s="248"/>
      <x:c r="WVK5907" s="248"/>
      <x:c r="WVL5907" s="248"/>
      <x:c r="WVM5907" s="248"/>
      <x:c r="WVN5907" s="248"/>
      <x:c r="WVO5907" s="248"/>
      <x:c r="WVP5907" s="248"/>
      <x:c r="WVQ5907" s="248"/>
      <x:c r="WVR5907" s="248"/>
      <x:c r="WVS5907" s="248"/>
      <x:c r="WVT5907" s="248"/>
      <x:c r="WVU5907" s="248"/>
      <x:c r="WVV5907" s="248"/>
      <x:c r="WVW5907" s="248"/>
      <x:c r="WVX5907" s="248"/>
      <x:c r="WVY5907" s="248"/>
      <x:c r="WVZ5907" s="248"/>
      <x:c r="WWA5907" s="248"/>
      <x:c r="WWB5907" s="248"/>
      <x:c r="WWC5907" s="248"/>
      <x:c r="WWD5907" s="248"/>
      <x:c r="WWE5907" s="248"/>
      <x:c r="WWF5907" s="248"/>
      <x:c r="WWG5907" s="248"/>
      <x:c r="WWH5907" s="248"/>
      <x:c r="WWI5907" s="248"/>
      <x:c r="WWJ5907" s="248"/>
      <x:c r="WWK5907" s="248"/>
      <x:c r="WWL5907" s="248"/>
      <x:c r="WWM5907" s="248"/>
      <x:c r="WWN5907" s="248"/>
      <x:c r="WWO5907" s="248"/>
      <x:c r="WWP5907" s="248"/>
      <x:c r="WWQ5907" s="248"/>
      <x:c r="WWR5907" s="248"/>
      <x:c r="WWS5907" s="248"/>
      <x:c r="WWT5907" s="248"/>
      <x:c r="WWU5907" s="248"/>
      <x:c r="WWV5907" s="248"/>
      <x:c r="WWW5907" s="248"/>
      <x:c r="WWX5907" s="248"/>
      <x:c r="WWY5907" s="248"/>
      <x:c r="WWZ5907" s="248"/>
      <x:c r="WXA5907" s="248"/>
      <x:c r="WXB5907" s="248"/>
      <x:c r="WXC5907" s="248"/>
      <x:c r="WXD5907" s="248"/>
      <x:c r="WXE5907" s="248"/>
      <x:c r="WXF5907" s="248"/>
      <x:c r="WXG5907" s="248"/>
      <x:c r="WXH5907" s="248"/>
      <x:c r="WXI5907" s="248"/>
      <x:c r="WXJ5907" s="248"/>
      <x:c r="WXK5907" s="248"/>
      <x:c r="WXL5907" s="248"/>
      <x:c r="WXM5907" s="248"/>
      <x:c r="WXN5907" s="248"/>
      <x:c r="WXO5907" s="248"/>
      <x:c r="WXP5907" s="248"/>
      <x:c r="WXQ5907" s="248"/>
      <x:c r="WXR5907" s="248"/>
      <x:c r="WXS5907" s="248"/>
      <x:c r="WXT5907" s="248"/>
      <x:c r="WXU5907" s="248"/>
      <x:c r="WXV5907" s="248"/>
      <x:c r="WXW5907" s="248"/>
      <x:c r="WXX5907" s="248"/>
      <x:c r="WXY5907" s="248"/>
      <x:c r="WXZ5907" s="248"/>
      <x:c r="WYA5907" s="248"/>
      <x:c r="WYB5907" s="248"/>
      <x:c r="WYC5907" s="248"/>
      <x:c r="WYD5907" s="248"/>
      <x:c r="WYE5907" s="248"/>
      <x:c r="WYF5907" s="248"/>
      <x:c r="WYG5907" s="248"/>
      <x:c r="WYH5907" s="248"/>
      <x:c r="WYI5907" s="248"/>
      <x:c r="WYJ5907" s="248"/>
      <x:c r="WYK5907" s="248"/>
      <x:c r="WYL5907" s="248"/>
      <x:c r="WYM5907" s="248"/>
      <x:c r="WYN5907" s="248"/>
      <x:c r="WYO5907" s="248"/>
      <x:c r="WYP5907" s="248"/>
      <x:c r="WYQ5907" s="248"/>
      <x:c r="WYR5907" s="248"/>
      <x:c r="WYS5907" s="248"/>
      <x:c r="WYT5907" s="248"/>
      <x:c r="WYU5907" s="248"/>
      <x:c r="WYV5907" s="248"/>
      <x:c r="WYW5907" s="248"/>
      <x:c r="WYX5907" s="248"/>
      <x:c r="WYY5907" s="248"/>
      <x:c r="WYZ5907" s="248"/>
      <x:c r="WZA5907" s="248"/>
      <x:c r="WZB5907" s="248"/>
      <x:c r="WZC5907" s="248"/>
      <x:c r="WZD5907" s="248"/>
      <x:c r="WZE5907" s="248"/>
      <x:c r="WZF5907" s="248"/>
      <x:c r="WZG5907" s="248"/>
      <x:c r="WZH5907" s="248"/>
      <x:c r="WZI5907" s="248"/>
      <x:c r="WZJ5907" s="248"/>
      <x:c r="WZK5907" s="248"/>
      <x:c r="WZL5907" s="248"/>
      <x:c r="WZM5907" s="248"/>
      <x:c r="WZN5907" s="248"/>
      <x:c r="WZO5907" s="248"/>
      <x:c r="WZP5907" s="248"/>
      <x:c r="WZQ5907" s="248"/>
      <x:c r="WZR5907" s="248"/>
      <x:c r="WZS5907" s="248"/>
      <x:c r="WZT5907" s="248"/>
      <x:c r="WZU5907" s="248"/>
      <x:c r="WZV5907" s="248"/>
      <x:c r="WZW5907" s="248"/>
      <x:c r="WZX5907" s="248"/>
      <x:c r="WZY5907" s="248"/>
      <x:c r="WZZ5907" s="248"/>
      <x:c r="XAA5907" s="248"/>
      <x:c r="XAB5907" s="248"/>
      <x:c r="XAC5907" s="248"/>
      <x:c r="XAD5907" s="248"/>
      <x:c r="XAE5907" s="248"/>
      <x:c r="XAF5907" s="248"/>
      <x:c r="XAG5907" s="248"/>
      <x:c r="XAH5907" s="248"/>
      <x:c r="XAI5907" s="248"/>
      <x:c r="XAJ5907" s="248"/>
      <x:c r="XAK5907" s="248"/>
      <x:c r="XAL5907" s="248"/>
      <x:c r="XAM5907" s="248"/>
      <x:c r="XAN5907" s="248"/>
      <x:c r="XAO5907" s="248"/>
      <x:c r="XAP5907" s="248"/>
      <x:c r="XAQ5907" s="248"/>
      <x:c r="XAR5907" s="248"/>
      <x:c r="XAS5907" s="248"/>
      <x:c r="XAT5907" s="248"/>
      <x:c r="XAU5907" s="248"/>
      <x:c r="XAV5907" s="248"/>
      <x:c r="XAW5907" s="248"/>
      <x:c r="XAX5907" s="248"/>
      <x:c r="XAY5907" s="248"/>
      <x:c r="XAZ5907" s="248"/>
      <x:c r="XBA5907" s="248"/>
      <x:c r="XBB5907" s="248"/>
      <x:c r="XBC5907" s="248"/>
      <x:c r="XBD5907" s="248"/>
      <x:c r="XBE5907" s="248"/>
      <x:c r="XBF5907" s="248"/>
      <x:c r="XBG5907" s="248"/>
      <x:c r="XBH5907" s="248"/>
      <x:c r="XBI5907" s="248"/>
      <x:c r="XBJ5907" s="248"/>
      <x:c r="XBK5907" s="248"/>
      <x:c r="XBL5907" s="248"/>
      <x:c r="XBM5907" s="248"/>
      <x:c r="XBN5907" s="248"/>
      <x:c r="XBO5907" s="248"/>
      <x:c r="XBP5907" s="248"/>
      <x:c r="XBQ5907" s="248"/>
      <x:c r="XBR5907" s="248"/>
      <x:c r="XBS5907" s="248"/>
      <x:c r="XBT5907" s="248"/>
      <x:c r="XBU5907" s="248"/>
      <x:c r="XBV5907" s="248"/>
      <x:c r="XBW5907" s="248"/>
      <x:c r="XBX5907" s="248"/>
      <x:c r="XBY5907" s="248"/>
      <x:c r="XBZ5907" s="248"/>
      <x:c r="XCA5907" s="248"/>
      <x:c r="XCB5907" s="248"/>
      <x:c r="XCC5907" s="248"/>
      <x:c r="XCD5907" s="248"/>
      <x:c r="XCE5907" s="248"/>
      <x:c r="XCF5907" s="248"/>
      <x:c r="XCG5907" s="248"/>
      <x:c r="XCH5907" s="248"/>
      <x:c r="XCI5907" s="248"/>
      <x:c r="XCJ5907" s="248"/>
      <x:c r="XCK5907" s="248"/>
      <x:c r="XCL5907" s="248"/>
      <x:c r="XCM5907" s="248"/>
      <x:c r="XCN5907" s="248"/>
      <x:c r="XCO5907" s="248"/>
      <x:c r="XCP5907" s="248"/>
      <x:c r="XCQ5907" s="248"/>
      <x:c r="XCR5907" s="248"/>
      <x:c r="XCS5907" s="248"/>
      <x:c r="XCT5907" s="248"/>
      <x:c r="XCU5907" s="248"/>
      <x:c r="XCV5907" s="248"/>
      <x:c r="XCW5907" s="248"/>
      <x:c r="XCX5907" s="248"/>
      <x:c r="XCY5907" s="248"/>
      <x:c r="XCZ5907" s="248"/>
      <x:c r="XDA5907" s="248"/>
      <x:c r="XDB5907" s="248"/>
      <x:c r="XDC5907" s="248"/>
      <x:c r="XDD5907" s="248"/>
      <x:c r="XDE5907" s="248"/>
      <x:c r="XDF5907" s="248"/>
      <x:c r="XDG5907" s="248"/>
      <x:c r="XDH5907" s="248"/>
      <x:c r="XDI5907" s="248"/>
      <x:c r="XDJ5907" s="248"/>
      <x:c r="XDK5907" s="248"/>
      <x:c r="XDL5907" s="248"/>
      <x:c r="XDM5907" s="248"/>
      <x:c r="XDN5907" s="248"/>
      <x:c r="XDO5907" s="248"/>
      <x:c r="XDP5907" s="248"/>
      <x:c r="XDQ5907" s="248"/>
      <x:c r="XDR5907" s="248"/>
      <x:c r="XDS5907" s="248"/>
      <x:c r="XDT5907" s="248"/>
      <x:c r="XDU5907" s="248"/>
      <x:c r="XDV5907" s="248"/>
      <x:c r="XDW5907" s="248"/>
      <x:c r="XDX5907" s="248"/>
      <x:c r="XDY5907" s="248"/>
      <x:c r="XDZ5907" s="248"/>
      <x:c r="XEA5907" s="248"/>
      <x:c r="XEB5907" s="248"/>
      <x:c r="XEC5907" s="248"/>
      <x:c r="XED5907" s="248"/>
      <x:c r="XEE5907" s="248"/>
      <x:c r="XEF5907" s="248"/>
      <x:c r="XEG5907" s="248"/>
      <x:c r="XEH5907" s="248"/>
      <x:c r="XEI5907" s="248"/>
      <x:c r="XEJ5907" s="248"/>
      <x:c r="XEK5907" s="248"/>
      <x:c r="XEL5907" s="248"/>
      <x:c r="XEM5907" s="248"/>
      <x:c r="XEN5907" s="248"/>
      <x:c r="XEO5907" s="248"/>
      <x:c r="XEP5907" s="248"/>
      <x:c r="XEQ5907" s="248"/>
      <x:c r="XER5907" s="248"/>
      <x:c r="XES5907" s="248"/>
      <x:c r="XET5907" s="248"/>
      <x:c r="XEU5907" s="248"/>
      <x:c r="XEV5907" s="248"/>
      <x:c r="XEW5907" s="248"/>
      <x:c r="XEX5907" s="248"/>
      <x:c r="XEY5907" s="248"/>
      <x:c r="XEZ5907" s="248"/>
      <x:c r="XFA5907" s="248"/>
      <x:c r="XFB5907" s="248"/>
      <x:c r="XFC5907" s="248"/>
      <x:c r="XFD5907" s="248"/>
    </x:row>
    <x:row r="5908" spans="1:43" s="6" customFormat="1">
      <x:c r="A5908" s="386">
        <x:v>469467</x:v>
      </x:c>
      <x:c r="B5908" s="6">
        <x:v>1381</x:v>
      </x:c>
      <x:c r="C5908" s="6">
        <x:f>32/30</x:f>
        <x:v>1.06666666666667</x:v>
      </x:c>
      <x:c r="G5908" s="6">
        <x:v>1</x:v>
      </x:c>
      <x:c r="I5908" s="6" t="s">
        <x:v>746</x:v>
      </x:c>
      <x:c r="AG5908" s="93"/>
      <x:c r="AL5908" s="171" t="s">
        <x:v>867</x:v>
      </x:c>
      <x:c r="AM5908" s="171"/>
      <x:c r="AN5908" s="171"/>
      <x:c r="AO5908" s="171"/>
      <x:c r="AP5908" s="171"/>
      <x:c r="AQ5908" s="171"/>
    </x:row>
    <x:row r="5909" spans="1:43" s="6" customFormat="1">
      <x:c r="A5909" s="386">
        <x:v>469468</x:v>
      </x:c>
      <x:c r="B5909" s="6">
        <x:v>1381</x:v>
      </x:c>
      <x:c r="C5909" s="6">
        <x:f>35/30</x:f>
        <x:v>1.16666666666667</x:v>
      </x:c>
      <x:c r="G5909" s="6">
        <x:v>1</x:v>
      </x:c>
      <x:c r="I5909" s="6" t="s">
        <x:v>746</x:v>
      </x:c>
      <x:c r="AG5909" s="93"/>
      <x:c r="AL5909" s="171" t="s">
        <x:v>867</x:v>
      </x:c>
      <x:c r="AM5909" s="171"/>
      <x:c r="AN5909" s="171"/>
      <x:c r="AO5909" s="171"/>
      <x:c r="AP5909" s="171"/>
      <x:c r="AQ5909" s="171"/>
    </x:row>
    <x:row r="5910" spans="1:43" s="6" customFormat="1">
      <x:c r="A5910" s="386">
        <x:v>469469</x:v>
      </x:c>
      <x:c r="B5910" s="6">
        <x:v>1381</x:v>
      </x:c>
      <x:c r="C5910" s="6">
        <x:f>38/30</x:f>
        <x:v>1.26666666666667</x:v>
      </x:c>
      <x:c r="G5910" s="6">
        <x:v>1</x:v>
      </x:c>
      <x:c r="I5910" s="6" t="s">
        <x:v>746</x:v>
      </x:c>
      <x:c r="AG5910" s="93"/>
      <x:c r="AL5910" s="171" t="s">
        <x:v>867</x:v>
      </x:c>
      <x:c r="AM5910" s="171"/>
      <x:c r="AN5910" s="171"/>
      <x:c r="AO5910" s="171"/>
      <x:c r="AP5910" s="171"/>
      <x:c r="AQ5910" s="171"/>
    </x:row>
    <x:row r="5911" spans="1:16384" s="1" customFormat="1">
      <x:c r="A5911" s="248">
        <x:v>469470</x:v>
      </x:c>
      <x:c r="B5911" s="248">
        <x:v>1382</x:v>
      </x:c>
      <x:c r="C5911" s="248">
        <x:f>36/30</x:f>
        <x:v>1.2</x:v>
      </x:c>
      <x:c r="D5911" s="248"/>
      <x:c r="E5911" s="248"/>
      <x:c r="F5911" s="248"/>
      <x:c r="G5911" s="248">
        <x:v>1</x:v>
      </x:c>
      <x:c r="H5911" s="248"/>
      <x:c r="I5911" s="248" t="s">
        <x:v>100</x:v>
      </x:c>
      <x:c r="J5911" s="248"/>
      <x:c r="K5911" s="248"/>
      <x:c r="L5911" s="248"/>
      <x:c r="M5911" s="248"/>
      <x:c r="N5911" s="248"/>
      <x:c r="O5911" s="248"/>
      <x:c r="P5911" s="248"/>
      <x:c r="Q5911" s="248"/>
      <x:c r="R5911" s="248"/>
      <x:c r="S5911" s="248"/>
      <x:c r="T5911" s="248"/>
      <x:c r="U5911" s="248"/>
      <x:c r="V5911" s="248"/>
      <x:c r="W5911" s="248"/>
      <x:c r="X5911" s="248"/>
      <x:c r="Y5911" s="248"/>
      <x:c r="Z5911" s="248"/>
      <x:c r="AA5911" s="248"/>
      <x:c r="AB5911" s="248"/>
      <x:c r="AC5911" s="248"/>
      <x:c r="AD5911" s="248"/>
      <x:c r="AE5911" s="248"/>
      <x:c r="AF5911" s="248"/>
      <x:c r="AG5911" s="248"/>
      <x:c r="AH5911" s="248"/>
      <x:c r="AI5911" s="248"/>
      <x:c r="AJ5911" s="248"/>
      <x:c r="AK5911" s="248"/>
      <x:c r="AL5911" s="248"/>
      <x:c r="AM5911" s="248"/>
      <x:c r="AN5911" s="248"/>
      <x:c r="AO5911" s="248"/>
      <x:c r="AP5911" s="248"/>
      <x:c r="AQ5911" s="248"/>
      <x:c r="AR5911" s="248"/>
      <x:c r="AS5911" s="248"/>
      <x:c r="AT5911" s="248"/>
      <x:c r="AU5911" s="248"/>
      <x:c r="AV5911" s="248"/>
      <x:c r="AW5911" s="248"/>
      <x:c r="AX5911" s="248"/>
      <x:c r="AY5911" s="248"/>
      <x:c r="AZ5911" s="248"/>
      <x:c r="BA5911" s="248"/>
      <x:c r="BB5911" s="248"/>
      <x:c r="BC5911" s="248"/>
      <x:c r="BD5911" s="248"/>
      <x:c r="BE5911" s="248"/>
      <x:c r="BF5911" s="248"/>
      <x:c r="BG5911" s="248"/>
      <x:c r="BH5911" s="248"/>
      <x:c r="BI5911" s="248"/>
      <x:c r="BJ5911" s="248"/>
      <x:c r="BK5911" s="248"/>
      <x:c r="BL5911" s="248"/>
      <x:c r="BM5911" s="248"/>
      <x:c r="BN5911" s="248"/>
      <x:c r="BO5911" s="248"/>
      <x:c r="BP5911" s="248"/>
      <x:c r="BQ5911" s="248"/>
      <x:c r="BR5911" s="248"/>
      <x:c r="BS5911" s="248"/>
      <x:c r="BT5911" s="248"/>
      <x:c r="BU5911" s="248"/>
      <x:c r="BV5911" s="248"/>
      <x:c r="BW5911" s="248"/>
      <x:c r="BX5911" s="248"/>
      <x:c r="BY5911" s="248"/>
      <x:c r="BZ5911" s="248"/>
      <x:c r="CA5911" s="248"/>
      <x:c r="CB5911" s="248"/>
      <x:c r="CC5911" s="248"/>
      <x:c r="CD5911" s="248"/>
      <x:c r="CE5911" s="248"/>
      <x:c r="CF5911" s="248"/>
      <x:c r="CG5911" s="248"/>
      <x:c r="CH5911" s="248"/>
      <x:c r="CI5911" s="248"/>
      <x:c r="CJ5911" s="248"/>
      <x:c r="CK5911" s="248"/>
      <x:c r="CL5911" s="248"/>
      <x:c r="CM5911" s="248"/>
      <x:c r="CN5911" s="248"/>
      <x:c r="CO5911" s="248"/>
      <x:c r="CP5911" s="248"/>
      <x:c r="CQ5911" s="248"/>
      <x:c r="CR5911" s="248"/>
      <x:c r="CS5911" s="248"/>
      <x:c r="CT5911" s="248"/>
      <x:c r="CU5911" s="248"/>
      <x:c r="CV5911" s="248"/>
      <x:c r="CW5911" s="248"/>
      <x:c r="CX5911" s="248"/>
      <x:c r="CY5911" s="248"/>
      <x:c r="CZ5911" s="248"/>
      <x:c r="DA5911" s="248"/>
      <x:c r="DB5911" s="248"/>
      <x:c r="DC5911" s="248"/>
      <x:c r="DD5911" s="248"/>
      <x:c r="DE5911" s="248"/>
      <x:c r="DF5911" s="248"/>
      <x:c r="DG5911" s="248"/>
      <x:c r="DH5911" s="248"/>
      <x:c r="DI5911" s="248"/>
      <x:c r="DJ5911" s="248"/>
      <x:c r="DK5911" s="248"/>
      <x:c r="DL5911" s="248"/>
      <x:c r="DM5911" s="248"/>
      <x:c r="DN5911" s="248"/>
      <x:c r="DO5911" s="248"/>
      <x:c r="DP5911" s="248"/>
      <x:c r="DQ5911" s="248"/>
      <x:c r="DR5911" s="248"/>
      <x:c r="DS5911" s="248"/>
      <x:c r="DT5911" s="248"/>
      <x:c r="DU5911" s="248"/>
      <x:c r="DV5911" s="248"/>
      <x:c r="DW5911" s="248"/>
      <x:c r="DX5911" s="248"/>
      <x:c r="DY5911" s="248"/>
      <x:c r="DZ5911" s="248"/>
      <x:c r="EA5911" s="248"/>
      <x:c r="EB5911" s="248"/>
      <x:c r="EC5911" s="248"/>
      <x:c r="ED5911" s="248"/>
      <x:c r="EE5911" s="248"/>
      <x:c r="EF5911" s="248"/>
      <x:c r="EG5911" s="248"/>
      <x:c r="EH5911" s="248"/>
      <x:c r="EI5911" s="248"/>
      <x:c r="EJ5911" s="248"/>
      <x:c r="EK5911" s="248"/>
      <x:c r="EL5911" s="248"/>
      <x:c r="EM5911" s="248"/>
      <x:c r="EN5911" s="248"/>
      <x:c r="EO5911" s="248"/>
      <x:c r="EP5911" s="248"/>
      <x:c r="EQ5911" s="248"/>
      <x:c r="ER5911" s="248"/>
      <x:c r="ES5911" s="248"/>
      <x:c r="ET5911" s="248"/>
      <x:c r="EU5911" s="248"/>
      <x:c r="EV5911" s="248"/>
      <x:c r="EW5911" s="248"/>
      <x:c r="EX5911" s="248"/>
      <x:c r="EY5911" s="248"/>
      <x:c r="EZ5911" s="248"/>
      <x:c r="FA5911" s="248"/>
      <x:c r="FB5911" s="248"/>
      <x:c r="FC5911" s="248"/>
      <x:c r="FD5911" s="248"/>
      <x:c r="FE5911" s="248"/>
      <x:c r="FF5911" s="248"/>
      <x:c r="FG5911" s="248"/>
      <x:c r="FH5911" s="248"/>
      <x:c r="FI5911" s="248"/>
      <x:c r="FJ5911" s="248"/>
      <x:c r="FK5911" s="248"/>
      <x:c r="FL5911" s="248"/>
      <x:c r="FM5911" s="248"/>
      <x:c r="FN5911" s="248"/>
      <x:c r="FO5911" s="248"/>
      <x:c r="FP5911" s="248"/>
      <x:c r="FQ5911" s="248"/>
      <x:c r="FR5911" s="248"/>
      <x:c r="FS5911" s="248"/>
      <x:c r="FT5911" s="248"/>
      <x:c r="FU5911" s="248"/>
      <x:c r="FV5911" s="248"/>
      <x:c r="FW5911" s="248"/>
      <x:c r="FX5911" s="248"/>
      <x:c r="FY5911" s="248"/>
      <x:c r="FZ5911" s="248"/>
      <x:c r="GA5911" s="248"/>
      <x:c r="GB5911" s="248"/>
      <x:c r="GC5911" s="248"/>
      <x:c r="GD5911" s="248"/>
      <x:c r="GE5911" s="248"/>
      <x:c r="GF5911" s="248"/>
      <x:c r="GG5911" s="248"/>
      <x:c r="GH5911" s="248"/>
      <x:c r="GI5911" s="248"/>
      <x:c r="GJ5911" s="248"/>
      <x:c r="GK5911" s="248"/>
      <x:c r="GL5911" s="248"/>
      <x:c r="GM5911" s="248"/>
      <x:c r="GN5911" s="248"/>
      <x:c r="GO5911" s="248"/>
      <x:c r="GP5911" s="248"/>
      <x:c r="GQ5911" s="248"/>
      <x:c r="GR5911" s="248"/>
      <x:c r="GS5911" s="248"/>
      <x:c r="GT5911" s="248"/>
      <x:c r="GU5911" s="248"/>
      <x:c r="GV5911" s="248"/>
      <x:c r="GW5911" s="248"/>
      <x:c r="GX5911" s="248"/>
      <x:c r="GY5911" s="248"/>
      <x:c r="GZ5911" s="248"/>
      <x:c r="HA5911" s="248"/>
      <x:c r="HB5911" s="248"/>
      <x:c r="HC5911" s="248"/>
      <x:c r="HD5911" s="248"/>
      <x:c r="HE5911" s="248"/>
      <x:c r="HF5911" s="248"/>
      <x:c r="HG5911" s="248"/>
      <x:c r="HH5911" s="248"/>
      <x:c r="HI5911" s="248"/>
      <x:c r="HJ5911" s="248"/>
      <x:c r="HK5911" s="248"/>
      <x:c r="HL5911" s="248"/>
      <x:c r="HM5911" s="248"/>
      <x:c r="HN5911" s="248"/>
      <x:c r="HO5911" s="248"/>
      <x:c r="HP5911" s="248"/>
      <x:c r="HQ5911" s="248"/>
      <x:c r="HR5911" s="248"/>
      <x:c r="HS5911" s="248"/>
      <x:c r="HT5911" s="248"/>
      <x:c r="HU5911" s="248"/>
      <x:c r="HV5911" s="248"/>
      <x:c r="HW5911" s="248"/>
      <x:c r="HX5911" s="248"/>
      <x:c r="HY5911" s="248"/>
      <x:c r="HZ5911" s="248"/>
      <x:c r="IA5911" s="248"/>
      <x:c r="IB5911" s="248"/>
      <x:c r="IC5911" s="248"/>
      <x:c r="ID5911" s="248"/>
      <x:c r="IE5911" s="248"/>
      <x:c r="IF5911" s="248"/>
      <x:c r="IG5911" s="248"/>
      <x:c r="IH5911" s="248"/>
      <x:c r="II5911" s="248"/>
      <x:c r="IJ5911" s="248"/>
      <x:c r="IK5911" s="248"/>
      <x:c r="IL5911" s="248"/>
      <x:c r="IM5911" s="248"/>
      <x:c r="IN5911" s="248"/>
      <x:c r="IO5911" s="248"/>
      <x:c r="IP5911" s="248"/>
      <x:c r="IQ5911" s="248"/>
      <x:c r="IR5911" s="248"/>
      <x:c r="IS5911" s="248"/>
      <x:c r="IT5911" s="248"/>
      <x:c r="IU5911" s="248"/>
      <x:c r="IV5911" s="248"/>
      <x:c r="IW5911" s="248"/>
      <x:c r="IX5911" s="248"/>
      <x:c r="IY5911" s="248"/>
      <x:c r="IZ5911" s="248"/>
      <x:c r="JA5911" s="248"/>
      <x:c r="JB5911" s="248"/>
      <x:c r="JC5911" s="248"/>
      <x:c r="JD5911" s="248"/>
      <x:c r="JE5911" s="248"/>
      <x:c r="JF5911" s="248"/>
      <x:c r="JG5911" s="248"/>
      <x:c r="JH5911" s="248"/>
      <x:c r="JI5911" s="248"/>
      <x:c r="JJ5911" s="248"/>
      <x:c r="JK5911" s="248"/>
      <x:c r="JL5911" s="248"/>
      <x:c r="JM5911" s="248"/>
      <x:c r="JN5911" s="248"/>
      <x:c r="JO5911" s="248"/>
      <x:c r="JP5911" s="248"/>
      <x:c r="JQ5911" s="248"/>
      <x:c r="JR5911" s="248"/>
      <x:c r="JS5911" s="248"/>
      <x:c r="JT5911" s="248"/>
      <x:c r="JU5911" s="248"/>
      <x:c r="JV5911" s="248"/>
      <x:c r="JW5911" s="248"/>
      <x:c r="JX5911" s="248"/>
      <x:c r="JY5911" s="248"/>
      <x:c r="JZ5911" s="248"/>
      <x:c r="KA5911" s="248"/>
      <x:c r="KB5911" s="248"/>
      <x:c r="KC5911" s="248"/>
      <x:c r="KD5911" s="248"/>
      <x:c r="KE5911" s="248"/>
      <x:c r="KF5911" s="248"/>
      <x:c r="KG5911" s="248"/>
      <x:c r="KH5911" s="248"/>
      <x:c r="KI5911" s="248"/>
      <x:c r="KJ5911" s="248"/>
      <x:c r="KK5911" s="248"/>
      <x:c r="KL5911" s="248"/>
      <x:c r="KM5911" s="248"/>
      <x:c r="KN5911" s="248"/>
      <x:c r="KO5911" s="248"/>
      <x:c r="KP5911" s="248"/>
      <x:c r="KQ5911" s="248"/>
      <x:c r="KR5911" s="248"/>
      <x:c r="KS5911" s="248"/>
      <x:c r="KT5911" s="248"/>
      <x:c r="KU5911" s="248"/>
      <x:c r="KV5911" s="248"/>
      <x:c r="KW5911" s="248"/>
      <x:c r="KX5911" s="248"/>
      <x:c r="KY5911" s="248"/>
      <x:c r="KZ5911" s="248"/>
      <x:c r="LA5911" s="248"/>
      <x:c r="LB5911" s="248"/>
      <x:c r="LC5911" s="248"/>
      <x:c r="LD5911" s="248"/>
      <x:c r="LE5911" s="248"/>
      <x:c r="LF5911" s="248"/>
      <x:c r="LG5911" s="248"/>
      <x:c r="LH5911" s="248"/>
      <x:c r="LI5911" s="248"/>
      <x:c r="LJ5911" s="248"/>
      <x:c r="LK5911" s="248"/>
      <x:c r="LL5911" s="248"/>
      <x:c r="LM5911" s="248"/>
      <x:c r="LN5911" s="248"/>
      <x:c r="LO5911" s="248"/>
      <x:c r="LP5911" s="248"/>
      <x:c r="LQ5911" s="248"/>
      <x:c r="LR5911" s="248"/>
      <x:c r="LS5911" s="248"/>
      <x:c r="LT5911" s="248"/>
      <x:c r="LU5911" s="248"/>
      <x:c r="LV5911" s="248"/>
      <x:c r="LW5911" s="248"/>
      <x:c r="LX5911" s="248"/>
      <x:c r="LY5911" s="248"/>
      <x:c r="LZ5911" s="248"/>
      <x:c r="MA5911" s="248"/>
      <x:c r="MB5911" s="248"/>
      <x:c r="MC5911" s="248"/>
      <x:c r="MD5911" s="248"/>
      <x:c r="ME5911" s="248"/>
      <x:c r="MF5911" s="248"/>
      <x:c r="MG5911" s="248"/>
      <x:c r="MH5911" s="248"/>
      <x:c r="MI5911" s="248"/>
      <x:c r="MJ5911" s="248"/>
      <x:c r="MK5911" s="248"/>
      <x:c r="ML5911" s="248"/>
      <x:c r="MM5911" s="248"/>
      <x:c r="MN5911" s="248"/>
      <x:c r="MO5911" s="248"/>
      <x:c r="MP5911" s="248"/>
      <x:c r="MQ5911" s="248"/>
      <x:c r="MR5911" s="248"/>
      <x:c r="MS5911" s="248"/>
      <x:c r="MT5911" s="248"/>
      <x:c r="MU5911" s="248"/>
      <x:c r="MV5911" s="248"/>
      <x:c r="MW5911" s="248"/>
      <x:c r="MX5911" s="248"/>
      <x:c r="MY5911" s="248"/>
      <x:c r="MZ5911" s="248"/>
      <x:c r="NA5911" s="248"/>
      <x:c r="NB5911" s="248"/>
      <x:c r="NC5911" s="248"/>
      <x:c r="ND5911" s="248"/>
      <x:c r="NE5911" s="248"/>
      <x:c r="NF5911" s="248"/>
      <x:c r="NG5911" s="248"/>
      <x:c r="NH5911" s="248"/>
      <x:c r="NI5911" s="248"/>
      <x:c r="NJ5911" s="248"/>
      <x:c r="NK5911" s="248"/>
      <x:c r="NL5911" s="248"/>
      <x:c r="NM5911" s="248"/>
      <x:c r="NN5911" s="248"/>
      <x:c r="NO5911" s="248"/>
      <x:c r="NP5911" s="248"/>
      <x:c r="NQ5911" s="248"/>
      <x:c r="NR5911" s="248"/>
      <x:c r="NS5911" s="248"/>
      <x:c r="NT5911" s="248"/>
      <x:c r="NU5911" s="248"/>
      <x:c r="NV5911" s="248"/>
      <x:c r="NW5911" s="248"/>
      <x:c r="NX5911" s="248"/>
      <x:c r="NY5911" s="248"/>
      <x:c r="NZ5911" s="248"/>
      <x:c r="OA5911" s="248"/>
      <x:c r="OB5911" s="248"/>
      <x:c r="OC5911" s="248"/>
      <x:c r="OD5911" s="248"/>
      <x:c r="OE5911" s="248"/>
      <x:c r="OF5911" s="248"/>
      <x:c r="OG5911" s="248"/>
      <x:c r="OH5911" s="248"/>
      <x:c r="OI5911" s="248"/>
      <x:c r="OJ5911" s="248"/>
      <x:c r="OK5911" s="248"/>
      <x:c r="OL5911" s="248"/>
      <x:c r="OM5911" s="248"/>
      <x:c r="ON5911" s="248"/>
      <x:c r="OO5911" s="248"/>
      <x:c r="OP5911" s="248"/>
      <x:c r="OQ5911" s="248"/>
      <x:c r="OR5911" s="248"/>
      <x:c r="OS5911" s="248"/>
      <x:c r="OT5911" s="248"/>
      <x:c r="OU5911" s="248"/>
      <x:c r="OV5911" s="248"/>
      <x:c r="OW5911" s="248"/>
      <x:c r="OX5911" s="248"/>
      <x:c r="OY5911" s="248"/>
      <x:c r="OZ5911" s="248"/>
      <x:c r="PA5911" s="248"/>
      <x:c r="PB5911" s="248"/>
      <x:c r="PC5911" s="248"/>
      <x:c r="PD5911" s="248"/>
      <x:c r="PE5911" s="248"/>
      <x:c r="PF5911" s="248"/>
      <x:c r="PG5911" s="248"/>
      <x:c r="PH5911" s="248"/>
      <x:c r="PI5911" s="248"/>
      <x:c r="PJ5911" s="248"/>
      <x:c r="PK5911" s="248"/>
      <x:c r="PL5911" s="248"/>
      <x:c r="PM5911" s="248"/>
      <x:c r="PN5911" s="248"/>
      <x:c r="PO5911" s="248"/>
      <x:c r="PP5911" s="248"/>
      <x:c r="PQ5911" s="248"/>
      <x:c r="PR5911" s="248"/>
      <x:c r="PS5911" s="248"/>
      <x:c r="PT5911" s="248"/>
      <x:c r="PU5911" s="248"/>
      <x:c r="PV5911" s="248"/>
      <x:c r="PW5911" s="248"/>
      <x:c r="PX5911" s="248"/>
      <x:c r="PY5911" s="248"/>
      <x:c r="PZ5911" s="248"/>
      <x:c r="QA5911" s="248"/>
      <x:c r="QB5911" s="248"/>
      <x:c r="QC5911" s="248"/>
      <x:c r="QD5911" s="248"/>
      <x:c r="QE5911" s="248"/>
      <x:c r="QF5911" s="248"/>
      <x:c r="QG5911" s="248"/>
      <x:c r="QH5911" s="248"/>
      <x:c r="QI5911" s="248"/>
      <x:c r="QJ5911" s="248"/>
      <x:c r="QK5911" s="248"/>
      <x:c r="QL5911" s="248"/>
      <x:c r="QM5911" s="248"/>
      <x:c r="QN5911" s="248"/>
      <x:c r="QO5911" s="248"/>
      <x:c r="QP5911" s="248"/>
      <x:c r="QQ5911" s="248"/>
      <x:c r="QR5911" s="248"/>
      <x:c r="QS5911" s="248"/>
      <x:c r="QT5911" s="248"/>
      <x:c r="QU5911" s="248"/>
      <x:c r="QV5911" s="248"/>
      <x:c r="QW5911" s="248"/>
      <x:c r="QX5911" s="248"/>
      <x:c r="QY5911" s="248"/>
      <x:c r="QZ5911" s="248"/>
      <x:c r="RA5911" s="248"/>
      <x:c r="RB5911" s="248"/>
      <x:c r="RC5911" s="248"/>
      <x:c r="RD5911" s="248"/>
      <x:c r="RE5911" s="248"/>
      <x:c r="RF5911" s="248"/>
      <x:c r="RG5911" s="248"/>
      <x:c r="RH5911" s="248"/>
      <x:c r="RI5911" s="248"/>
      <x:c r="RJ5911" s="248"/>
      <x:c r="RK5911" s="248"/>
      <x:c r="RL5911" s="248"/>
      <x:c r="RM5911" s="248"/>
      <x:c r="RN5911" s="248"/>
      <x:c r="RO5911" s="248"/>
      <x:c r="RP5911" s="248"/>
      <x:c r="RQ5911" s="248"/>
      <x:c r="RR5911" s="248"/>
      <x:c r="RS5911" s="248"/>
      <x:c r="RT5911" s="248"/>
      <x:c r="RU5911" s="248"/>
      <x:c r="RV5911" s="248"/>
      <x:c r="RW5911" s="248"/>
      <x:c r="RX5911" s="248"/>
      <x:c r="RY5911" s="248"/>
      <x:c r="RZ5911" s="248"/>
      <x:c r="SA5911" s="248"/>
      <x:c r="SB5911" s="248"/>
      <x:c r="SC5911" s="248"/>
      <x:c r="SD5911" s="248"/>
      <x:c r="SE5911" s="248"/>
      <x:c r="SF5911" s="248"/>
      <x:c r="SG5911" s="248"/>
      <x:c r="SH5911" s="248"/>
      <x:c r="SI5911" s="248"/>
      <x:c r="SJ5911" s="248"/>
      <x:c r="SK5911" s="248"/>
      <x:c r="SL5911" s="248"/>
      <x:c r="SM5911" s="248"/>
      <x:c r="SN5911" s="248"/>
      <x:c r="SO5911" s="248"/>
      <x:c r="SP5911" s="248"/>
      <x:c r="SQ5911" s="248"/>
      <x:c r="SR5911" s="248"/>
      <x:c r="SS5911" s="248"/>
      <x:c r="ST5911" s="248"/>
      <x:c r="SU5911" s="248"/>
      <x:c r="SV5911" s="248"/>
      <x:c r="SW5911" s="248"/>
      <x:c r="SX5911" s="248"/>
      <x:c r="SY5911" s="248"/>
      <x:c r="SZ5911" s="248"/>
      <x:c r="TA5911" s="248"/>
      <x:c r="TB5911" s="248"/>
      <x:c r="TC5911" s="248"/>
      <x:c r="TD5911" s="248"/>
      <x:c r="TE5911" s="248"/>
      <x:c r="TF5911" s="248"/>
      <x:c r="TG5911" s="248"/>
      <x:c r="TH5911" s="248"/>
      <x:c r="TI5911" s="248"/>
      <x:c r="TJ5911" s="248"/>
      <x:c r="TK5911" s="248"/>
      <x:c r="TL5911" s="248"/>
      <x:c r="TM5911" s="248"/>
      <x:c r="TN5911" s="248"/>
      <x:c r="TO5911" s="248"/>
      <x:c r="TP5911" s="248"/>
      <x:c r="TQ5911" s="248"/>
      <x:c r="TR5911" s="248"/>
      <x:c r="TS5911" s="248"/>
      <x:c r="TT5911" s="248"/>
      <x:c r="TU5911" s="248"/>
      <x:c r="TV5911" s="248"/>
      <x:c r="TW5911" s="248"/>
      <x:c r="TX5911" s="248"/>
      <x:c r="TY5911" s="248"/>
      <x:c r="TZ5911" s="248"/>
      <x:c r="UA5911" s="248"/>
      <x:c r="UB5911" s="248"/>
      <x:c r="UC5911" s="248"/>
      <x:c r="UD5911" s="248"/>
      <x:c r="UE5911" s="248"/>
      <x:c r="UF5911" s="248"/>
      <x:c r="UG5911" s="248"/>
      <x:c r="UH5911" s="248"/>
      <x:c r="UI5911" s="248"/>
      <x:c r="UJ5911" s="248"/>
      <x:c r="UK5911" s="248"/>
      <x:c r="UL5911" s="248"/>
      <x:c r="UM5911" s="248"/>
      <x:c r="UN5911" s="248"/>
      <x:c r="UO5911" s="248"/>
      <x:c r="UP5911" s="248"/>
      <x:c r="UQ5911" s="248"/>
      <x:c r="UR5911" s="248"/>
      <x:c r="US5911" s="248"/>
      <x:c r="UT5911" s="248"/>
      <x:c r="UU5911" s="248"/>
      <x:c r="UV5911" s="248"/>
      <x:c r="UW5911" s="248"/>
      <x:c r="UX5911" s="248"/>
      <x:c r="UY5911" s="248"/>
      <x:c r="UZ5911" s="248"/>
      <x:c r="VA5911" s="248"/>
      <x:c r="VB5911" s="248"/>
      <x:c r="VC5911" s="248"/>
      <x:c r="VD5911" s="248"/>
      <x:c r="VE5911" s="248"/>
      <x:c r="VF5911" s="248"/>
      <x:c r="VG5911" s="248"/>
      <x:c r="VH5911" s="248"/>
      <x:c r="VI5911" s="248"/>
      <x:c r="VJ5911" s="248"/>
      <x:c r="VK5911" s="248"/>
      <x:c r="VL5911" s="248"/>
      <x:c r="VM5911" s="248"/>
      <x:c r="VN5911" s="248"/>
      <x:c r="VO5911" s="248"/>
      <x:c r="VP5911" s="248"/>
      <x:c r="VQ5911" s="248"/>
      <x:c r="VR5911" s="248"/>
      <x:c r="VS5911" s="248"/>
      <x:c r="VT5911" s="248"/>
      <x:c r="VU5911" s="248"/>
      <x:c r="VV5911" s="248"/>
      <x:c r="VW5911" s="248"/>
      <x:c r="VX5911" s="248"/>
      <x:c r="VY5911" s="248"/>
      <x:c r="VZ5911" s="248"/>
      <x:c r="WA5911" s="248"/>
      <x:c r="WB5911" s="248"/>
      <x:c r="WC5911" s="248"/>
      <x:c r="WD5911" s="248"/>
      <x:c r="WE5911" s="248"/>
      <x:c r="WF5911" s="248"/>
      <x:c r="WG5911" s="248"/>
      <x:c r="WH5911" s="248"/>
      <x:c r="WI5911" s="248"/>
      <x:c r="WJ5911" s="248"/>
      <x:c r="WK5911" s="248"/>
      <x:c r="WL5911" s="248"/>
      <x:c r="WM5911" s="248"/>
      <x:c r="WN5911" s="248"/>
      <x:c r="WO5911" s="248"/>
      <x:c r="WP5911" s="248"/>
      <x:c r="WQ5911" s="248"/>
      <x:c r="WR5911" s="248"/>
      <x:c r="WS5911" s="248"/>
      <x:c r="WT5911" s="248"/>
      <x:c r="WU5911" s="248"/>
      <x:c r="WV5911" s="248"/>
      <x:c r="WW5911" s="248"/>
      <x:c r="WX5911" s="248"/>
      <x:c r="WY5911" s="248"/>
      <x:c r="WZ5911" s="248"/>
      <x:c r="XA5911" s="248"/>
      <x:c r="XB5911" s="248"/>
      <x:c r="XC5911" s="248"/>
      <x:c r="XD5911" s="248"/>
      <x:c r="XE5911" s="248"/>
      <x:c r="XF5911" s="248"/>
      <x:c r="XG5911" s="248"/>
      <x:c r="XH5911" s="248"/>
      <x:c r="XI5911" s="248"/>
      <x:c r="XJ5911" s="248"/>
      <x:c r="XK5911" s="248"/>
      <x:c r="XL5911" s="248"/>
      <x:c r="XM5911" s="248"/>
      <x:c r="XN5911" s="248"/>
      <x:c r="XO5911" s="248"/>
      <x:c r="XP5911" s="248"/>
      <x:c r="XQ5911" s="248"/>
      <x:c r="XR5911" s="248"/>
      <x:c r="XS5911" s="248"/>
      <x:c r="XT5911" s="248"/>
      <x:c r="XU5911" s="248"/>
      <x:c r="XV5911" s="248"/>
      <x:c r="XW5911" s="248"/>
      <x:c r="XX5911" s="248"/>
      <x:c r="XY5911" s="248"/>
      <x:c r="XZ5911" s="248"/>
      <x:c r="YA5911" s="248"/>
      <x:c r="YB5911" s="248"/>
      <x:c r="YC5911" s="248"/>
      <x:c r="YD5911" s="248"/>
      <x:c r="YE5911" s="248"/>
      <x:c r="YF5911" s="248"/>
      <x:c r="YG5911" s="248"/>
      <x:c r="YH5911" s="248"/>
      <x:c r="YI5911" s="248"/>
      <x:c r="YJ5911" s="248"/>
      <x:c r="YK5911" s="248"/>
      <x:c r="YL5911" s="248"/>
      <x:c r="YM5911" s="248"/>
      <x:c r="YN5911" s="248"/>
      <x:c r="YO5911" s="248"/>
      <x:c r="YP5911" s="248"/>
      <x:c r="YQ5911" s="248"/>
      <x:c r="YR5911" s="248"/>
      <x:c r="YS5911" s="248"/>
      <x:c r="YT5911" s="248"/>
      <x:c r="YU5911" s="248"/>
      <x:c r="YV5911" s="248"/>
      <x:c r="YW5911" s="248"/>
      <x:c r="YX5911" s="248"/>
      <x:c r="YY5911" s="248"/>
      <x:c r="YZ5911" s="248"/>
      <x:c r="ZA5911" s="248"/>
      <x:c r="ZB5911" s="248"/>
      <x:c r="ZC5911" s="248"/>
      <x:c r="ZD5911" s="248"/>
      <x:c r="ZE5911" s="248"/>
      <x:c r="ZF5911" s="248"/>
      <x:c r="ZG5911" s="248"/>
      <x:c r="ZH5911" s="248"/>
      <x:c r="ZI5911" s="248"/>
      <x:c r="ZJ5911" s="248"/>
      <x:c r="ZK5911" s="248"/>
      <x:c r="ZL5911" s="248"/>
      <x:c r="ZM5911" s="248"/>
      <x:c r="ZN5911" s="248"/>
      <x:c r="ZO5911" s="248"/>
      <x:c r="ZP5911" s="248"/>
      <x:c r="ZQ5911" s="248"/>
      <x:c r="ZR5911" s="248"/>
      <x:c r="ZS5911" s="248"/>
      <x:c r="ZT5911" s="248"/>
      <x:c r="ZU5911" s="248"/>
      <x:c r="ZV5911" s="248"/>
      <x:c r="ZW5911" s="248"/>
      <x:c r="ZX5911" s="248"/>
      <x:c r="ZY5911" s="248"/>
      <x:c r="ZZ5911" s="248"/>
      <x:c r="AAA5911" s="248"/>
      <x:c r="AAB5911" s="248"/>
      <x:c r="AAC5911" s="248"/>
      <x:c r="AAD5911" s="248"/>
      <x:c r="AAE5911" s="248"/>
      <x:c r="AAF5911" s="248"/>
      <x:c r="AAG5911" s="248"/>
      <x:c r="AAH5911" s="248"/>
      <x:c r="AAI5911" s="248"/>
      <x:c r="AAJ5911" s="248"/>
      <x:c r="AAK5911" s="248"/>
      <x:c r="AAL5911" s="248"/>
      <x:c r="AAM5911" s="248"/>
      <x:c r="AAN5911" s="248"/>
      <x:c r="AAO5911" s="248"/>
      <x:c r="AAP5911" s="248"/>
      <x:c r="AAQ5911" s="248"/>
      <x:c r="AAR5911" s="248"/>
      <x:c r="AAS5911" s="248"/>
      <x:c r="AAT5911" s="248"/>
      <x:c r="AAU5911" s="248"/>
      <x:c r="AAV5911" s="248"/>
      <x:c r="AAW5911" s="248"/>
      <x:c r="AAX5911" s="248"/>
      <x:c r="AAY5911" s="248"/>
      <x:c r="AAZ5911" s="248"/>
      <x:c r="ABA5911" s="248"/>
      <x:c r="ABB5911" s="248"/>
      <x:c r="ABC5911" s="248"/>
      <x:c r="ABD5911" s="248"/>
      <x:c r="ABE5911" s="248"/>
      <x:c r="ABF5911" s="248"/>
      <x:c r="ABG5911" s="248"/>
      <x:c r="ABH5911" s="248"/>
      <x:c r="ABI5911" s="248"/>
      <x:c r="ABJ5911" s="248"/>
      <x:c r="ABK5911" s="248"/>
      <x:c r="ABL5911" s="248"/>
      <x:c r="ABM5911" s="248"/>
      <x:c r="ABN5911" s="248"/>
      <x:c r="ABO5911" s="248"/>
      <x:c r="ABP5911" s="248"/>
      <x:c r="ABQ5911" s="248"/>
      <x:c r="ABR5911" s="248"/>
      <x:c r="ABS5911" s="248"/>
      <x:c r="ABT5911" s="248"/>
      <x:c r="ABU5911" s="248"/>
      <x:c r="ABV5911" s="248"/>
      <x:c r="ABW5911" s="248"/>
      <x:c r="ABX5911" s="248"/>
      <x:c r="ABY5911" s="248"/>
      <x:c r="ABZ5911" s="248"/>
      <x:c r="ACA5911" s="248"/>
      <x:c r="ACB5911" s="248"/>
      <x:c r="ACC5911" s="248"/>
      <x:c r="ACD5911" s="248"/>
      <x:c r="ACE5911" s="248"/>
      <x:c r="ACF5911" s="248"/>
      <x:c r="ACG5911" s="248"/>
      <x:c r="ACH5911" s="248"/>
      <x:c r="ACI5911" s="248"/>
      <x:c r="ACJ5911" s="248"/>
      <x:c r="ACK5911" s="248"/>
      <x:c r="ACL5911" s="248"/>
      <x:c r="ACM5911" s="248"/>
      <x:c r="ACN5911" s="248"/>
      <x:c r="ACO5911" s="248"/>
      <x:c r="ACP5911" s="248"/>
      <x:c r="ACQ5911" s="248"/>
      <x:c r="ACR5911" s="248"/>
      <x:c r="ACS5911" s="248"/>
      <x:c r="ACT5911" s="248"/>
      <x:c r="ACU5911" s="248"/>
      <x:c r="ACV5911" s="248"/>
      <x:c r="ACW5911" s="248"/>
      <x:c r="ACX5911" s="248"/>
      <x:c r="ACY5911" s="248"/>
      <x:c r="ACZ5911" s="248"/>
      <x:c r="ADA5911" s="248"/>
      <x:c r="ADB5911" s="248"/>
      <x:c r="ADC5911" s="248"/>
      <x:c r="ADD5911" s="248"/>
      <x:c r="ADE5911" s="248"/>
      <x:c r="ADF5911" s="248"/>
      <x:c r="ADG5911" s="248"/>
      <x:c r="ADH5911" s="248"/>
      <x:c r="ADI5911" s="248"/>
      <x:c r="ADJ5911" s="248"/>
      <x:c r="ADK5911" s="248"/>
      <x:c r="ADL5911" s="248"/>
      <x:c r="ADM5911" s="248"/>
      <x:c r="ADN5911" s="248"/>
      <x:c r="ADO5911" s="248"/>
      <x:c r="ADP5911" s="248"/>
      <x:c r="ADQ5911" s="248"/>
      <x:c r="ADR5911" s="248"/>
      <x:c r="ADS5911" s="248"/>
      <x:c r="ADT5911" s="248"/>
      <x:c r="ADU5911" s="248"/>
      <x:c r="ADV5911" s="248"/>
      <x:c r="ADW5911" s="248"/>
      <x:c r="ADX5911" s="248"/>
      <x:c r="ADY5911" s="248"/>
      <x:c r="ADZ5911" s="248"/>
      <x:c r="AEA5911" s="248"/>
      <x:c r="AEB5911" s="248"/>
      <x:c r="AEC5911" s="248"/>
      <x:c r="AED5911" s="248"/>
      <x:c r="AEE5911" s="248"/>
      <x:c r="AEF5911" s="248"/>
      <x:c r="AEG5911" s="248"/>
      <x:c r="AEH5911" s="248"/>
      <x:c r="AEI5911" s="248"/>
      <x:c r="AEJ5911" s="248"/>
      <x:c r="AEK5911" s="248"/>
      <x:c r="AEL5911" s="248"/>
      <x:c r="AEM5911" s="248"/>
      <x:c r="AEN5911" s="248"/>
      <x:c r="AEO5911" s="248"/>
      <x:c r="AEP5911" s="248"/>
      <x:c r="AEQ5911" s="248"/>
      <x:c r="AER5911" s="248"/>
      <x:c r="AES5911" s="248"/>
      <x:c r="AET5911" s="248"/>
      <x:c r="AEU5911" s="248"/>
      <x:c r="AEV5911" s="248"/>
      <x:c r="AEW5911" s="248"/>
      <x:c r="AEX5911" s="248"/>
      <x:c r="AEY5911" s="248"/>
      <x:c r="AEZ5911" s="248"/>
      <x:c r="AFA5911" s="248"/>
      <x:c r="AFB5911" s="248"/>
      <x:c r="AFC5911" s="248"/>
      <x:c r="AFD5911" s="248"/>
      <x:c r="AFE5911" s="248"/>
      <x:c r="AFF5911" s="248"/>
      <x:c r="AFG5911" s="248"/>
      <x:c r="AFH5911" s="248"/>
      <x:c r="AFI5911" s="248"/>
      <x:c r="AFJ5911" s="248"/>
      <x:c r="AFK5911" s="248"/>
      <x:c r="AFL5911" s="248"/>
      <x:c r="AFM5911" s="248"/>
      <x:c r="AFN5911" s="248"/>
      <x:c r="AFO5911" s="248"/>
      <x:c r="AFP5911" s="248"/>
      <x:c r="AFQ5911" s="248"/>
      <x:c r="AFR5911" s="248"/>
      <x:c r="AFS5911" s="248"/>
      <x:c r="AFT5911" s="248"/>
      <x:c r="AFU5911" s="248"/>
      <x:c r="AFV5911" s="248"/>
      <x:c r="AFW5911" s="248"/>
      <x:c r="AFX5911" s="248"/>
      <x:c r="AFY5911" s="248"/>
      <x:c r="AFZ5911" s="248"/>
      <x:c r="AGA5911" s="248"/>
      <x:c r="AGB5911" s="248"/>
      <x:c r="AGC5911" s="248"/>
      <x:c r="AGD5911" s="248"/>
      <x:c r="AGE5911" s="248"/>
      <x:c r="AGF5911" s="248"/>
      <x:c r="AGG5911" s="248"/>
      <x:c r="AGH5911" s="248"/>
      <x:c r="AGI5911" s="248"/>
      <x:c r="AGJ5911" s="248"/>
      <x:c r="AGK5911" s="248"/>
      <x:c r="AGL5911" s="248"/>
      <x:c r="AGM5911" s="248"/>
      <x:c r="AGN5911" s="248"/>
      <x:c r="AGO5911" s="248"/>
      <x:c r="AGP5911" s="248"/>
      <x:c r="AGQ5911" s="248"/>
      <x:c r="AGR5911" s="248"/>
      <x:c r="AGS5911" s="248"/>
      <x:c r="AGT5911" s="248"/>
      <x:c r="AGU5911" s="248"/>
      <x:c r="AGV5911" s="248"/>
      <x:c r="AGW5911" s="248"/>
      <x:c r="AGX5911" s="248"/>
      <x:c r="AGY5911" s="248"/>
      <x:c r="AGZ5911" s="248"/>
      <x:c r="AHA5911" s="248"/>
      <x:c r="AHB5911" s="248"/>
      <x:c r="AHC5911" s="248"/>
      <x:c r="AHD5911" s="248"/>
      <x:c r="AHE5911" s="248"/>
      <x:c r="AHF5911" s="248"/>
      <x:c r="AHG5911" s="248"/>
      <x:c r="AHH5911" s="248"/>
      <x:c r="AHI5911" s="248"/>
      <x:c r="AHJ5911" s="248"/>
      <x:c r="AHK5911" s="248"/>
      <x:c r="AHL5911" s="248"/>
      <x:c r="AHM5911" s="248"/>
      <x:c r="AHN5911" s="248"/>
      <x:c r="AHO5911" s="248"/>
      <x:c r="AHP5911" s="248"/>
      <x:c r="AHQ5911" s="248"/>
      <x:c r="AHR5911" s="248"/>
      <x:c r="AHS5911" s="248"/>
      <x:c r="AHT5911" s="248"/>
      <x:c r="AHU5911" s="248"/>
      <x:c r="AHV5911" s="248"/>
      <x:c r="AHW5911" s="248"/>
      <x:c r="AHX5911" s="248"/>
      <x:c r="AHY5911" s="248"/>
      <x:c r="AHZ5911" s="248"/>
      <x:c r="AIA5911" s="248"/>
      <x:c r="AIB5911" s="248"/>
      <x:c r="AIC5911" s="248"/>
      <x:c r="AID5911" s="248"/>
      <x:c r="AIE5911" s="248"/>
      <x:c r="AIF5911" s="248"/>
      <x:c r="AIG5911" s="248"/>
      <x:c r="AIH5911" s="248"/>
      <x:c r="AII5911" s="248"/>
      <x:c r="AIJ5911" s="248"/>
      <x:c r="AIK5911" s="248"/>
      <x:c r="AIL5911" s="248"/>
      <x:c r="AIM5911" s="248"/>
      <x:c r="AIN5911" s="248"/>
      <x:c r="AIO5911" s="248"/>
      <x:c r="AIP5911" s="248"/>
      <x:c r="AIQ5911" s="248"/>
      <x:c r="AIR5911" s="248"/>
      <x:c r="AIS5911" s="248"/>
      <x:c r="AIT5911" s="248"/>
      <x:c r="AIU5911" s="248"/>
      <x:c r="AIV5911" s="248"/>
      <x:c r="AIW5911" s="248"/>
      <x:c r="AIX5911" s="248"/>
      <x:c r="AIY5911" s="248"/>
      <x:c r="AIZ5911" s="248"/>
      <x:c r="AJA5911" s="248"/>
      <x:c r="AJB5911" s="248"/>
      <x:c r="AJC5911" s="248"/>
      <x:c r="AJD5911" s="248"/>
      <x:c r="AJE5911" s="248"/>
      <x:c r="AJF5911" s="248"/>
      <x:c r="AJG5911" s="248"/>
      <x:c r="AJH5911" s="248"/>
      <x:c r="AJI5911" s="248"/>
      <x:c r="AJJ5911" s="248"/>
      <x:c r="AJK5911" s="248"/>
      <x:c r="AJL5911" s="248"/>
      <x:c r="AJM5911" s="248"/>
      <x:c r="AJN5911" s="248"/>
      <x:c r="AJO5911" s="248"/>
      <x:c r="AJP5911" s="248"/>
      <x:c r="AJQ5911" s="248"/>
      <x:c r="AJR5911" s="248"/>
      <x:c r="AJS5911" s="248"/>
      <x:c r="AJT5911" s="248"/>
      <x:c r="AJU5911" s="248"/>
      <x:c r="AJV5911" s="248"/>
      <x:c r="AJW5911" s="248"/>
      <x:c r="AJX5911" s="248"/>
      <x:c r="AJY5911" s="248"/>
      <x:c r="AJZ5911" s="248"/>
      <x:c r="AKA5911" s="248"/>
      <x:c r="AKB5911" s="248"/>
      <x:c r="AKC5911" s="248"/>
      <x:c r="AKD5911" s="248"/>
      <x:c r="AKE5911" s="248"/>
      <x:c r="AKF5911" s="248"/>
      <x:c r="AKG5911" s="248"/>
      <x:c r="AKH5911" s="248"/>
      <x:c r="AKI5911" s="248"/>
      <x:c r="AKJ5911" s="248"/>
      <x:c r="AKK5911" s="248"/>
      <x:c r="AKL5911" s="248"/>
      <x:c r="AKM5911" s="248"/>
      <x:c r="AKN5911" s="248"/>
      <x:c r="AKO5911" s="248"/>
      <x:c r="AKP5911" s="248"/>
      <x:c r="AKQ5911" s="248"/>
      <x:c r="AKR5911" s="248"/>
      <x:c r="AKS5911" s="248"/>
      <x:c r="AKT5911" s="248"/>
      <x:c r="AKU5911" s="248"/>
      <x:c r="AKV5911" s="248"/>
      <x:c r="AKW5911" s="248"/>
      <x:c r="AKX5911" s="248"/>
      <x:c r="AKY5911" s="248"/>
      <x:c r="AKZ5911" s="248"/>
      <x:c r="ALA5911" s="248"/>
      <x:c r="ALB5911" s="248"/>
      <x:c r="ALC5911" s="248"/>
      <x:c r="ALD5911" s="248"/>
      <x:c r="ALE5911" s="248"/>
      <x:c r="ALF5911" s="248"/>
      <x:c r="ALG5911" s="248"/>
      <x:c r="ALH5911" s="248"/>
      <x:c r="ALI5911" s="248"/>
      <x:c r="ALJ5911" s="248"/>
      <x:c r="ALK5911" s="248"/>
      <x:c r="ALL5911" s="248"/>
      <x:c r="ALM5911" s="248"/>
      <x:c r="ALN5911" s="248"/>
      <x:c r="ALO5911" s="248"/>
      <x:c r="ALP5911" s="248"/>
      <x:c r="ALQ5911" s="248"/>
      <x:c r="ALR5911" s="248"/>
      <x:c r="ALS5911" s="248"/>
      <x:c r="ALT5911" s="248"/>
      <x:c r="ALU5911" s="248"/>
      <x:c r="ALV5911" s="248"/>
      <x:c r="ALW5911" s="248"/>
      <x:c r="ALX5911" s="248"/>
      <x:c r="ALY5911" s="248"/>
      <x:c r="ALZ5911" s="248"/>
      <x:c r="AMA5911" s="248"/>
      <x:c r="AMB5911" s="248"/>
      <x:c r="AMC5911" s="248"/>
      <x:c r="AMD5911" s="248"/>
      <x:c r="AME5911" s="248"/>
      <x:c r="AMF5911" s="248"/>
      <x:c r="AMG5911" s="248"/>
      <x:c r="AMH5911" s="248"/>
      <x:c r="AMI5911" s="248"/>
      <x:c r="AMJ5911" s="248"/>
      <x:c r="AMK5911" s="248"/>
      <x:c r="AML5911" s="248"/>
      <x:c r="AMM5911" s="248"/>
      <x:c r="AMN5911" s="248"/>
      <x:c r="AMO5911" s="248"/>
      <x:c r="AMP5911" s="248"/>
      <x:c r="AMQ5911" s="248"/>
      <x:c r="AMR5911" s="248"/>
      <x:c r="AMS5911" s="248"/>
      <x:c r="AMT5911" s="248"/>
      <x:c r="AMU5911" s="248"/>
      <x:c r="AMV5911" s="248"/>
      <x:c r="AMW5911" s="248"/>
      <x:c r="AMX5911" s="248"/>
      <x:c r="AMY5911" s="248"/>
      <x:c r="AMZ5911" s="248"/>
      <x:c r="ANA5911" s="248"/>
      <x:c r="ANB5911" s="248"/>
      <x:c r="ANC5911" s="248"/>
      <x:c r="AND5911" s="248"/>
      <x:c r="ANE5911" s="248"/>
      <x:c r="ANF5911" s="248"/>
      <x:c r="ANG5911" s="248"/>
      <x:c r="ANH5911" s="248"/>
      <x:c r="ANI5911" s="248"/>
      <x:c r="ANJ5911" s="248"/>
      <x:c r="ANK5911" s="248"/>
      <x:c r="ANL5911" s="248"/>
      <x:c r="ANM5911" s="248"/>
      <x:c r="ANN5911" s="248"/>
      <x:c r="ANO5911" s="248"/>
      <x:c r="ANP5911" s="248"/>
      <x:c r="ANQ5911" s="248"/>
      <x:c r="ANR5911" s="248"/>
      <x:c r="ANS5911" s="248"/>
      <x:c r="ANT5911" s="248"/>
      <x:c r="ANU5911" s="248"/>
      <x:c r="ANV5911" s="248"/>
      <x:c r="ANW5911" s="248"/>
      <x:c r="ANX5911" s="248"/>
      <x:c r="ANY5911" s="248"/>
      <x:c r="ANZ5911" s="248"/>
      <x:c r="AOA5911" s="248"/>
      <x:c r="AOB5911" s="248"/>
      <x:c r="AOC5911" s="248"/>
      <x:c r="AOD5911" s="248"/>
      <x:c r="AOE5911" s="248"/>
      <x:c r="AOF5911" s="248"/>
      <x:c r="AOG5911" s="248"/>
      <x:c r="AOH5911" s="248"/>
      <x:c r="AOI5911" s="248"/>
      <x:c r="AOJ5911" s="248"/>
      <x:c r="AOK5911" s="248"/>
      <x:c r="AOL5911" s="248"/>
      <x:c r="AOM5911" s="248"/>
      <x:c r="AON5911" s="248"/>
      <x:c r="AOO5911" s="248"/>
      <x:c r="AOP5911" s="248"/>
      <x:c r="AOQ5911" s="248"/>
      <x:c r="AOR5911" s="248"/>
      <x:c r="AOS5911" s="248"/>
      <x:c r="AOT5911" s="248"/>
      <x:c r="AOU5911" s="248"/>
      <x:c r="AOV5911" s="248"/>
      <x:c r="AOW5911" s="248"/>
      <x:c r="AOX5911" s="248"/>
      <x:c r="AOY5911" s="248"/>
      <x:c r="AOZ5911" s="248"/>
      <x:c r="APA5911" s="248"/>
      <x:c r="APB5911" s="248"/>
      <x:c r="APC5911" s="248"/>
      <x:c r="APD5911" s="248"/>
      <x:c r="APE5911" s="248"/>
      <x:c r="APF5911" s="248"/>
      <x:c r="APG5911" s="248"/>
      <x:c r="APH5911" s="248"/>
      <x:c r="API5911" s="248"/>
      <x:c r="APJ5911" s="248"/>
      <x:c r="APK5911" s="248"/>
      <x:c r="APL5911" s="248"/>
      <x:c r="APM5911" s="248"/>
      <x:c r="APN5911" s="248"/>
      <x:c r="APO5911" s="248"/>
      <x:c r="APP5911" s="248"/>
      <x:c r="APQ5911" s="248"/>
      <x:c r="APR5911" s="248"/>
      <x:c r="APS5911" s="248"/>
      <x:c r="APT5911" s="248"/>
      <x:c r="APU5911" s="248"/>
      <x:c r="APV5911" s="248"/>
      <x:c r="APW5911" s="248"/>
      <x:c r="APX5911" s="248"/>
      <x:c r="APY5911" s="248"/>
      <x:c r="APZ5911" s="248"/>
      <x:c r="AQA5911" s="248"/>
      <x:c r="AQB5911" s="248"/>
      <x:c r="AQC5911" s="248"/>
      <x:c r="AQD5911" s="248"/>
      <x:c r="AQE5911" s="248"/>
      <x:c r="AQF5911" s="248"/>
      <x:c r="AQG5911" s="248"/>
      <x:c r="AQH5911" s="248"/>
      <x:c r="AQI5911" s="248"/>
      <x:c r="AQJ5911" s="248"/>
      <x:c r="AQK5911" s="248"/>
      <x:c r="AQL5911" s="248"/>
      <x:c r="AQM5911" s="248"/>
      <x:c r="AQN5911" s="248"/>
      <x:c r="AQO5911" s="248"/>
      <x:c r="AQP5911" s="248"/>
      <x:c r="AQQ5911" s="248"/>
      <x:c r="AQR5911" s="248"/>
      <x:c r="AQS5911" s="248"/>
      <x:c r="AQT5911" s="248"/>
      <x:c r="AQU5911" s="248"/>
      <x:c r="AQV5911" s="248"/>
      <x:c r="AQW5911" s="248"/>
      <x:c r="AQX5911" s="248"/>
      <x:c r="AQY5911" s="248"/>
      <x:c r="AQZ5911" s="248"/>
      <x:c r="ARA5911" s="248"/>
      <x:c r="ARB5911" s="248"/>
      <x:c r="ARC5911" s="248"/>
      <x:c r="ARD5911" s="248"/>
      <x:c r="ARE5911" s="248"/>
      <x:c r="ARF5911" s="248"/>
      <x:c r="ARG5911" s="248"/>
      <x:c r="ARH5911" s="248"/>
      <x:c r="ARI5911" s="248"/>
      <x:c r="ARJ5911" s="248"/>
      <x:c r="ARK5911" s="248"/>
      <x:c r="ARL5911" s="248"/>
      <x:c r="ARM5911" s="248"/>
      <x:c r="ARN5911" s="248"/>
      <x:c r="ARO5911" s="248"/>
      <x:c r="ARP5911" s="248"/>
      <x:c r="ARQ5911" s="248"/>
      <x:c r="ARR5911" s="248"/>
      <x:c r="ARS5911" s="248"/>
      <x:c r="ART5911" s="248"/>
      <x:c r="ARU5911" s="248"/>
      <x:c r="ARV5911" s="248"/>
      <x:c r="ARW5911" s="248"/>
      <x:c r="ARX5911" s="248"/>
      <x:c r="ARY5911" s="248"/>
      <x:c r="ARZ5911" s="248"/>
      <x:c r="ASA5911" s="248"/>
      <x:c r="ASB5911" s="248"/>
      <x:c r="ASC5911" s="248"/>
      <x:c r="ASD5911" s="248"/>
      <x:c r="ASE5911" s="248"/>
      <x:c r="ASF5911" s="248"/>
      <x:c r="ASG5911" s="248"/>
      <x:c r="ASH5911" s="248"/>
      <x:c r="ASI5911" s="248"/>
      <x:c r="ASJ5911" s="248"/>
      <x:c r="ASK5911" s="248"/>
      <x:c r="ASL5911" s="248"/>
      <x:c r="ASM5911" s="248"/>
      <x:c r="ASN5911" s="248"/>
      <x:c r="ASO5911" s="248"/>
      <x:c r="ASP5911" s="248"/>
      <x:c r="ASQ5911" s="248"/>
      <x:c r="ASR5911" s="248"/>
      <x:c r="ASS5911" s="248"/>
      <x:c r="AST5911" s="248"/>
      <x:c r="ASU5911" s="248"/>
      <x:c r="ASV5911" s="248"/>
      <x:c r="ASW5911" s="248"/>
      <x:c r="ASX5911" s="248"/>
      <x:c r="ASY5911" s="248"/>
      <x:c r="ASZ5911" s="248"/>
      <x:c r="ATA5911" s="248"/>
      <x:c r="ATB5911" s="248"/>
      <x:c r="ATC5911" s="248"/>
      <x:c r="ATD5911" s="248"/>
      <x:c r="ATE5911" s="248"/>
      <x:c r="ATF5911" s="248"/>
      <x:c r="ATG5911" s="248"/>
      <x:c r="ATH5911" s="248"/>
      <x:c r="ATI5911" s="248"/>
      <x:c r="ATJ5911" s="248"/>
      <x:c r="ATK5911" s="248"/>
      <x:c r="ATL5911" s="248"/>
      <x:c r="ATM5911" s="248"/>
      <x:c r="ATN5911" s="248"/>
      <x:c r="ATO5911" s="248"/>
      <x:c r="ATP5911" s="248"/>
      <x:c r="ATQ5911" s="248"/>
      <x:c r="ATR5911" s="248"/>
      <x:c r="ATS5911" s="248"/>
      <x:c r="ATT5911" s="248"/>
      <x:c r="ATU5911" s="248"/>
      <x:c r="ATV5911" s="248"/>
      <x:c r="ATW5911" s="248"/>
      <x:c r="ATX5911" s="248"/>
      <x:c r="ATY5911" s="248"/>
      <x:c r="ATZ5911" s="248"/>
      <x:c r="AUA5911" s="248"/>
      <x:c r="AUB5911" s="248"/>
      <x:c r="AUC5911" s="248"/>
      <x:c r="AUD5911" s="248"/>
      <x:c r="AUE5911" s="248"/>
      <x:c r="AUF5911" s="248"/>
      <x:c r="AUG5911" s="248"/>
      <x:c r="AUH5911" s="248"/>
      <x:c r="AUI5911" s="248"/>
      <x:c r="AUJ5911" s="248"/>
      <x:c r="AUK5911" s="248"/>
      <x:c r="AUL5911" s="248"/>
      <x:c r="AUM5911" s="248"/>
      <x:c r="AUN5911" s="248"/>
      <x:c r="AUO5911" s="248"/>
      <x:c r="AUP5911" s="248"/>
      <x:c r="AUQ5911" s="248"/>
      <x:c r="AUR5911" s="248"/>
      <x:c r="AUS5911" s="248"/>
      <x:c r="AUT5911" s="248"/>
      <x:c r="AUU5911" s="248"/>
      <x:c r="AUV5911" s="248"/>
      <x:c r="AUW5911" s="248"/>
      <x:c r="AUX5911" s="248"/>
      <x:c r="AUY5911" s="248"/>
      <x:c r="AUZ5911" s="248"/>
      <x:c r="AVA5911" s="248"/>
      <x:c r="AVB5911" s="248"/>
      <x:c r="AVC5911" s="248"/>
      <x:c r="AVD5911" s="248"/>
      <x:c r="AVE5911" s="248"/>
      <x:c r="AVF5911" s="248"/>
      <x:c r="AVG5911" s="248"/>
      <x:c r="AVH5911" s="248"/>
      <x:c r="AVI5911" s="248"/>
      <x:c r="AVJ5911" s="248"/>
      <x:c r="AVK5911" s="248"/>
      <x:c r="AVL5911" s="248"/>
      <x:c r="AVM5911" s="248"/>
      <x:c r="AVN5911" s="248"/>
      <x:c r="AVO5911" s="248"/>
      <x:c r="AVP5911" s="248"/>
      <x:c r="AVQ5911" s="248"/>
      <x:c r="AVR5911" s="248"/>
      <x:c r="AVS5911" s="248"/>
      <x:c r="AVT5911" s="248"/>
      <x:c r="AVU5911" s="248"/>
      <x:c r="AVV5911" s="248"/>
      <x:c r="AVW5911" s="248"/>
      <x:c r="AVX5911" s="248"/>
      <x:c r="AVY5911" s="248"/>
      <x:c r="AVZ5911" s="248"/>
      <x:c r="AWA5911" s="248"/>
      <x:c r="AWB5911" s="248"/>
      <x:c r="AWC5911" s="248"/>
      <x:c r="AWD5911" s="248"/>
      <x:c r="AWE5911" s="248"/>
      <x:c r="AWF5911" s="248"/>
      <x:c r="AWG5911" s="248"/>
      <x:c r="AWH5911" s="248"/>
      <x:c r="AWI5911" s="248"/>
      <x:c r="AWJ5911" s="248"/>
      <x:c r="AWK5911" s="248"/>
      <x:c r="AWL5911" s="248"/>
      <x:c r="AWM5911" s="248"/>
      <x:c r="AWN5911" s="248"/>
      <x:c r="AWO5911" s="248"/>
      <x:c r="AWP5911" s="248"/>
      <x:c r="AWQ5911" s="248"/>
      <x:c r="AWR5911" s="248"/>
      <x:c r="AWS5911" s="248"/>
      <x:c r="AWT5911" s="248"/>
      <x:c r="AWU5911" s="248"/>
      <x:c r="AWV5911" s="248"/>
      <x:c r="AWW5911" s="248"/>
      <x:c r="AWX5911" s="248"/>
      <x:c r="AWY5911" s="248"/>
      <x:c r="AWZ5911" s="248"/>
      <x:c r="AXA5911" s="248"/>
      <x:c r="AXB5911" s="248"/>
      <x:c r="AXC5911" s="248"/>
      <x:c r="AXD5911" s="248"/>
      <x:c r="AXE5911" s="248"/>
      <x:c r="AXF5911" s="248"/>
      <x:c r="AXG5911" s="248"/>
      <x:c r="AXH5911" s="248"/>
      <x:c r="AXI5911" s="248"/>
      <x:c r="AXJ5911" s="248"/>
      <x:c r="AXK5911" s="248"/>
      <x:c r="AXL5911" s="248"/>
      <x:c r="AXM5911" s="248"/>
      <x:c r="AXN5911" s="248"/>
      <x:c r="AXO5911" s="248"/>
      <x:c r="AXP5911" s="248"/>
      <x:c r="AXQ5911" s="248"/>
      <x:c r="AXR5911" s="248"/>
      <x:c r="AXS5911" s="248"/>
      <x:c r="AXT5911" s="248"/>
      <x:c r="AXU5911" s="248"/>
      <x:c r="AXV5911" s="248"/>
      <x:c r="AXW5911" s="248"/>
      <x:c r="AXX5911" s="248"/>
      <x:c r="AXY5911" s="248"/>
      <x:c r="AXZ5911" s="248"/>
      <x:c r="AYA5911" s="248"/>
      <x:c r="AYB5911" s="248"/>
      <x:c r="AYC5911" s="248"/>
      <x:c r="AYD5911" s="248"/>
      <x:c r="AYE5911" s="248"/>
      <x:c r="AYF5911" s="248"/>
      <x:c r="AYG5911" s="248"/>
      <x:c r="AYH5911" s="248"/>
      <x:c r="AYI5911" s="248"/>
      <x:c r="AYJ5911" s="248"/>
      <x:c r="AYK5911" s="248"/>
      <x:c r="AYL5911" s="248"/>
      <x:c r="AYM5911" s="248"/>
      <x:c r="AYN5911" s="248"/>
      <x:c r="AYO5911" s="248"/>
      <x:c r="AYP5911" s="248"/>
      <x:c r="AYQ5911" s="248"/>
      <x:c r="AYR5911" s="248"/>
      <x:c r="AYS5911" s="248"/>
      <x:c r="AYT5911" s="248"/>
      <x:c r="AYU5911" s="248"/>
      <x:c r="AYV5911" s="248"/>
      <x:c r="AYW5911" s="248"/>
      <x:c r="AYX5911" s="248"/>
      <x:c r="AYY5911" s="248"/>
      <x:c r="AYZ5911" s="248"/>
      <x:c r="AZA5911" s="248"/>
      <x:c r="AZB5911" s="248"/>
      <x:c r="AZC5911" s="248"/>
      <x:c r="AZD5911" s="248"/>
      <x:c r="AZE5911" s="248"/>
      <x:c r="AZF5911" s="248"/>
      <x:c r="AZG5911" s="248"/>
      <x:c r="AZH5911" s="248"/>
      <x:c r="AZI5911" s="248"/>
      <x:c r="AZJ5911" s="248"/>
      <x:c r="AZK5911" s="248"/>
      <x:c r="AZL5911" s="248"/>
      <x:c r="AZM5911" s="248"/>
      <x:c r="AZN5911" s="248"/>
      <x:c r="AZO5911" s="248"/>
      <x:c r="AZP5911" s="248"/>
      <x:c r="AZQ5911" s="248"/>
      <x:c r="AZR5911" s="248"/>
      <x:c r="AZS5911" s="248"/>
      <x:c r="AZT5911" s="248"/>
      <x:c r="AZU5911" s="248"/>
      <x:c r="AZV5911" s="248"/>
      <x:c r="AZW5911" s="248"/>
      <x:c r="AZX5911" s="248"/>
      <x:c r="AZY5911" s="248"/>
      <x:c r="AZZ5911" s="248"/>
      <x:c r="BAA5911" s="248"/>
      <x:c r="BAB5911" s="248"/>
      <x:c r="BAC5911" s="248"/>
      <x:c r="BAD5911" s="248"/>
      <x:c r="BAE5911" s="248"/>
      <x:c r="BAF5911" s="248"/>
      <x:c r="BAG5911" s="248"/>
      <x:c r="BAH5911" s="248"/>
      <x:c r="BAI5911" s="248"/>
      <x:c r="BAJ5911" s="248"/>
      <x:c r="BAK5911" s="248"/>
      <x:c r="BAL5911" s="248"/>
      <x:c r="BAM5911" s="248"/>
      <x:c r="BAN5911" s="248"/>
      <x:c r="BAO5911" s="248"/>
      <x:c r="BAP5911" s="248"/>
      <x:c r="BAQ5911" s="248"/>
      <x:c r="BAR5911" s="248"/>
      <x:c r="BAS5911" s="248"/>
      <x:c r="BAT5911" s="248"/>
      <x:c r="BAU5911" s="248"/>
      <x:c r="BAV5911" s="248"/>
      <x:c r="BAW5911" s="248"/>
      <x:c r="BAX5911" s="248"/>
      <x:c r="BAY5911" s="248"/>
      <x:c r="BAZ5911" s="248"/>
      <x:c r="BBA5911" s="248"/>
      <x:c r="BBB5911" s="248"/>
      <x:c r="BBC5911" s="248"/>
      <x:c r="BBD5911" s="248"/>
      <x:c r="BBE5911" s="248"/>
      <x:c r="BBF5911" s="248"/>
      <x:c r="BBG5911" s="248"/>
      <x:c r="BBH5911" s="248"/>
      <x:c r="BBI5911" s="248"/>
      <x:c r="BBJ5911" s="248"/>
      <x:c r="BBK5911" s="248"/>
      <x:c r="BBL5911" s="248"/>
      <x:c r="BBM5911" s="248"/>
      <x:c r="BBN5911" s="248"/>
      <x:c r="BBO5911" s="248"/>
      <x:c r="BBP5911" s="248"/>
      <x:c r="BBQ5911" s="248"/>
      <x:c r="BBR5911" s="248"/>
      <x:c r="BBS5911" s="248"/>
      <x:c r="BBT5911" s="248"/>
      <x:c r="BBU5911" s="248"/>
      <x:c r="BBV5911" s="248"/>
      <x:c r="BBW5911" s="248"/>
      <x:c r="BBX5911" s="248"/>
      <x:c r="BBY5911" s="248"/>
      <x:c r="BBZ5911" s="248"/>
      <x:c r="BCA5911" s="248"/>
      <x:c r="BCB5911" s="248"/>
      <x:c r="BCC5911" s="248"/>
      <x:c r="BCD5911" s="248"/>
      <x:c r="BCE5911" s="248"/>
      <x:c r="BCF5911" s="248"/>
      <x:c r="BCG5911" s="248"/>
      <x:c r="BCH5911" s="248"/>
      <x:c r="BCI5911" s="248"/>
      <x:c r="BCJ5911" s="248"/>
      <x:c r="BCK5911" s="248"/>
      <x:c r="BCL5911" s="248"/>
      <x:c r="BCM5911" s="248"/>
      <x:c r="BCN5911" s="248"/>
      <x:c r="BCO5911" s="248"/>
      <x:c r="BCP5911" s="248"/>
      <x:c r="BCQ5911" s="248"/>
      <x:c r="BCR5911" s="248"/>
      <x:c r="BCS5911" s="248"/>
      <x:c r="BCT5911" s="248"/>
      <x:c r="BCU5911" s="248"/>
      <x:c r="BCV5911" s="248"/>
      <x:c r="BCW5911" s="248"/>
      <x:c r="BCX5911" s="248"/>
      <x:c r="BCY5911" s="248"/>
      <x:c r="BCZ5911" s="248"/>
      <x:c r="BDA5911" s="248"/>
      <x:c r="BDB5911" s="248"/>
      <x:c r="BDC5911" s="248"/>
      <x:c r="BDD5911" s="248"/>
      <x:c r="BDE5911" s="248"/>
      <x:c r="BDF5911" s="248"/>
      <x:c r="BDG5911" s="248"/>
      <x:c r="BDH5911" s="248"/>
      <x:c r="BDI5911" s="248"/>
      <x:c r="BDJ5911" s="248"/>
      <x:c r="BDK5911" s="248"/>
      <x:c r="BDL5911" s="248"/>
      <x:c r="BDM5911" s="248"/>
      <x:c r="BDN5911" s="248"/>
      <x:c r="BDO5911" s="248"/>
      <x:c r="BDP5911" s="248"/>
      <x:c r="BDQ5911" s="248"/>
      <x:c r="BDR5911" s="248"/>
      <x:c r="BDS5911" s="248"/>
      <x:c r="BDT5911" s="248"/>
      <x:c r="BDU5911" s="248"/>
      <x:c r="BDV5911" s="248"/>
      <x:c r="BDW5911" s="248"/>
      <x:c r="BDX5911" s="248"/>
      <x:c r="BDY5911" s="248"/>
      <x:c r="BDZ5911" s="248"/>
      <x:c r="BEA5911" s="248"/>
      <x:c r="BEB5911" s="248"/>
      <x:c r="BEC5911" s="248"/>
      <x:c r="BED5911" s="248"/>
      <x:c r="BEE5911" s="248"/>
      <x:c r="BEF5911" s="248"/>
      <x:c r="BEG5911" s="248"/>
      <x:c r="BEH5911" s="248"/>
      <x:c r="BEI5911" s="248"/>
      <x:c r="BEJ5911" s="248"/>
      <x:c r="BEK5911" s="248"/>
      <x:c r="BEL5911" s="248"/>
      <x:c r="BEM5911" s="248"/>
      <x:c r="BEN5911" s="248"/>
      <x:c r="BEO5911" s="248"/>
      <x:c r="BEP5911" s="248"/>
      <x:c r="BEQ5911" s="248"/>
      <x:c r="BER5911" s="248"/>
      <x:c r="BES5911" s="248"/>
      <x:c r="BET5911" s="248"/>
      <x:c r="BEU5911" s="248"/>
      <x:c r="BEV5911" s="248"/>
      <x:c r="BEW5911" s="248"/>
      <x:c r="BEX5911" s="248"/>
      <x:c r="BEY5911" s="248"/>
      <x:c r="BEZ5911" s="248"/>
      <x:c r="BFA5911" s="248"/>
      <x:c r="BFB5911" s="248"/>
      <x:c r="BFC5911" s="248"/>
      <x:c r="BFD5911" s="248"/>
      <x:c r="BFE5911" s="248"/>
      <x:c r="BFF5911" s="248"/>
      <x:c r="BFG5911" s="248"/>
      <x:c r="BFH5911" s="248"/>
      <x:c r="BFI5911" s="248"/>
      <x:c r="BFJ5911" s="248"/>
      <x:c r="BFK5911" s="248"/>
      <x:c r="BFL5911" s="248"/>
      <x:c r="BFM5911" s="248"/>
      <x:c r="BFN5911" s="248"/>
      <x:c r="BFO5911" s="248"/>
      <x:c r="BFP5911" s="248"/>
      <x:c r="BFQ5911" s="248"/>
      <x:c r="BFR5911" s="248"/>
      <x:c r="BFS5911" s="248"/>
      <x:c r="BFT5911" s="248"/>
      <x:c r="BFU5911" s="248"/>
      <x:c r="BFV5911" s="248"/>
      <x:c r="BFW5911" s="248"/>
      <x:c r="BFX5911" s="248"/>
      <x:c r="BFY5911" s="248"/>
      <x:c r="BFZ5911" s="248"/>
      <x:c r="BGA5911" s="248"/>
      <x:c r="BGB5911" s="248"/>
      <x:c r="BGC5911" s="248"/>
      <x:c r="BGD5911" s="248"/>
      <x:c r="BGE5911" s="248"/>
      <x:c r="BGF5911" s="248"/>
      <x:c r="BGG5911" s="248"/>
      <x:c r="BGH5911" s="248"/>
      <x:c r="BGI5911" s="248"/>
      <x:c r="BGJ5911" s="248"/>
      <x:c r="BGK5911" s="248"/>
      <x:c r="BGL5911" s="248"/>
      <x:c r="BGM5911" s="248"/>
      <x:c r="BGN5911" s="248"/>
      <x:c r="BGO5911" s="248"/>
      <x:c r="BGP5911" s="248"/>
      <x:c r="BGQ5911" s="248"/>
      <x:c r="BGR5911" s="248"/>
      <x:c r="BGS5911" s="248"/>
      <x:c r="BGT5911" s="248"/>
      <x:c r="BGU5911" s="248"/>
      <x:c r="BGV5911" s="248"/>
      <x:c r="BGW5911" s="248"/>
      <x:c r="BGX5911" s="248"/>
      <x:c r="BGY5911" s="248"/>
      <x:c r="BGZ5911" s="248"/>
      <x:c r="BHA5911" s="248"/>
      <x:c r="BHB5911" s="248"/>
      <x:c r="BHC5911" s="248"/>
      <x:c r="BHD5911" s="248"/>
      <x:c r="BHE5911" s="248"/>
      <x:c r="BHF5911" s="248"/>
      <x:c r="BHG5911" s="248"/>
      <x:c r="BHH5911" s="248"/>
      <x:c r="BHI5911" s="248"/>
      <x:c r="BHJ5911" s="248"/>
      <x:c r="BHK5911" s="248"/>
      <x:c r="BHL5911" s="248"/>
      <x:c r="BHM5911" s="248"/>
      <x:c r="BHN5911" s="248"/>
      <x:c r="BHO5911" s="248"/>
      <x:c r="BHP5911" s="248"/>
      <x:c r="BHQ5911" s="248"/>
      <x:c r="BHR5911" s="248"/>
      <x:c r="BHS5911" s="248"/>
      <x:c r="BHT5911" s="248"/>
      <x:c r="BHU5911" s="248"/>
      <x:c r="BHV5911" s="248"/>
      <x:c r="BHW5911" s="248"/>
      <x:c r="BHX5911" s="248"/>
      <x:c r="BHY5911" s="248"/>
      <x:c r="BHZ5911" s="248"/>
      <x:c r="BIA5911" s="248"/>
      <x:c r="BIB5911" s="248"/>
      <x:c r="BIC5911" s="248"/>
      <x:c r="BID5911" s="248"/>
      <x:c r="BIE5911" s="248"/>
      <x:c r="BIF5911" s="248"/>
      <x:c r="BIG5911" s="248"/>
      <x:c r="BIH5911" s="248"/>
      <x:c r="BII5911" s="248"/>
      <x:c r="BIJ5911" s="248"/>
      <x:c r="BIK5911" s="248"/>
      <x:c r="BIL5911" s="248"/>
      <x:c r="BIM5911" s="248"/>
      <x:c r="BIN5911" s="248"/>
      <x:c r="BIO5911" s="248"/>
      <x:c r="BIP5911" s="248"/>
      <x:c r="BIQ5911" s="248"/>
      <x:c r="BIR5911" s="248"/>
      <x:c r="BIS5911" s="248"/>
      <x:c r="BIT5911" s="248"/>
      <x:c r="BIU5911" s="248"/>
      <x:c r="BIV5911" s="248"/>
      <x:c r="BIW5911" s="248"/>
      <x:c r="BIX5911" s="248"/>
      <x:c r="BIY5911" s="248"/>
      <x:c r="BIZ5911" s="248"/>
      <x:c r="BJA5911" s="248"/>
      <x:c r="BJB5911" s="248"/>
      <x:c r="BJC5911" s="248"/>
      <x:c r="BJD5911" s="248"/>
      <x:c r="BJE5911" s="248"/>
      <x:c r="BJF5911" s="248"/>
      <x:c r="BJG5911" s="248"/>
      <x:c r="BJH5911" s="248"/>
      <x:c r="BJI5911" s="248"/>
      <x:c r="BJJ5911" s="248"/>
      <x:c r="BJK5911" s="248"/>
      <x:c r="BJL5911" s="248"/>
      <x:c r="BJM5911" s="248"/>
      <x:c r="BJN5911" s="248"/>
      <x:c r="BJO5911" s="248"/>
      <x:c r="BJP5911" s="248"/>
      <x:c r="BJQ5911" s="248"/>
      <x:c r="BJR5911" s="248"/>
      <x:c r="BJS5911" s="248"/>
      <x:c r="BJT5911" s="248"/>
      <x:c r="BJU5911" s="248"/>
      <x:c r="BJV5911" s="248"/>
      <x:c r="BJW5911" s="248"/>
      <x:c r="BJX5911" s="248"/>
      <x:c r="BJY5911" s="248"/>
      <x:c r="BJZ5911" s="248"/>
      <x:c r="BKA5911" s="248"/>
      <x:c r="BKB5911" s="248"/>
      <x:c r="BKC5911" s="248"/>
      <x:c r="BKD5911" s="248"/>
      <x:c r="BKE5911" s="248"/>
      <x:c r="BKF5911" s="248"/>
      <x:c r="BKG5911" s="248"/>
      <x:c r="BKH5911" s="248"/>
      <x:c r="BKI5911" s="248"/>
      <x:c r="BKJ5911" s="248"/>
      <x:c r="BKK5911" s="248"/>
      <x:c r="BKL5911" s="248"/>
      <x:c r="BKM5911" s="248"/>
      <x:c r="BKN5911" s="248"/>
      <x:c r="BKO5911" s="248"/>
      <x:c r="BKP5911" s="248"/>
      <x:c r="BKQ5911" s="248"/>
      <x:c r="BKR5911" s="248"/>
      <x:c r="BKS5911" s="248"/>
      <x:c r="BKT5911" s="248"/>
      <x:c r="BKU5911" s="248"/>
      <x:c r="BKV5911" s="248"/>
      <x:c r="BKW5911" s="248"/>
      <x:c r="BKX5911" s="248"/>
      <x:c r="BKY5911" s="248"/>
      <x:c r="BKZ5911" s="248"/>
      <x:c r="BLA5911" s="248"/>
      <x:c r="BLB5911" s="248"/>
      <x:c r="BLC5911" s="248"/>
      <x:c r="BLD5911" s="248"/>
      <x:c r="BLE5911" s="248"/>
      <x:c r="BLF5911" s="248"/>
      <x:c r="BLG5911" s="248"/>
      <x:c r="BLH5911" s="248"/>
      <x:c r="BLI5911" s="248"/>
      <x:c r="BLJ5911" s="248"/>
      <x:c r="BLK5911" s="248"/>
      <x:c r="BLL5911" s="248"/>
      <x:c r="BLM5911" s="248"/>
      <x:c r="BLN5911" s="248"/>
      <x:c r="BLO5911" s="248"/>
      <x:c r="BLP5911" s="248"/>
      <x:c r="BLQ5911" s="248"/>
      <x:c r="BLR5911" s="248"/>
      <x:c r="BLS5911" s="248"/>
      <x:c r="BLT5911" s="248"/>
      <x:c r="BLU5911" s="248"/>
      <x:c r="BLV5911" s="248"/>
      <x:c r="BLW5911" s="248"/>
      <x:c r="BLX5911" s="248"/>
      <x:c r="BLY5911" s="248"/>
      <x:c r="BLZ5911" s="248"/>
      <x:c r="BMA5911" s="248"/>
      <x:c r="BMB5911" s="248"/>
      <x:c r="BMC5911" s="248"/>
      <x:c r="BMD5911" s="248"/>
      <x:c r="BME5911" s="248"/>
      <x:c r="BMF5911" s="248"/>
      <x:c r="BMG5911" s="248"/>
      <x:c r="BMH5911" s="248"/>
      <x:c r="BMI5911" s="248"/>
      <x:c r="BMJ5911" s="248"/>
      <x:c r="BMK5911" s="248"/>
      <x:c r="BML5911" s="248"/>
      <x:c r="BMM5911" s="248"/>
      <x:c r="BMN5911" s="248"/>
      <x:c r="BMO5911" s="248"/>
      <x:c r="BMP5911" s="248"/>
      <x:c r="BMQ5911" s="248"/>
      <x:c r="BMR5911" s="248"/>
      <x:c r="BMS5911" s="248"/>
      <x:c r="BMT5911" s="248"/>
      <x:c r="BMU5911" s="248"/>
      <x:c r="BMV5911" s="248"/>
      <x:c r="BMW5911" s="248"/>
      <x:c r="BMX5911" s="248"/>
      <x:c r="BMY5911" s="248"/>
      <x:c r="BMZ5911" s="248"/>
      <x:c r="BNA5911" s="248"/>
      <x:c r="BNB5911" s="248"/>
      <x:c r="BNC5911" s="248"/>
      <x:c r="BND5911" s="248"/>
      <x:c r="BNE5911" s="248"/>
      <x:c r="BNF5911" s="248"/>
      <x:c r="BNG5911" s="248"/>
      <x:c r="BNH5911" s="248"/>
      <x:c r="BNI5911" s="248"/>
      <x:c r="BNJ5911" s="248"/>
      <x:c r="BNK5911" s="248"/>
      <x:c r="BNL5911" s="248"/>
      <x:c r="BNM5911" s="248"/>
      <x:c r="BNN5911" s="248"/>
      <x:c r="BNO5911" s="248"/>
      <x:c r="BNP5911" s="248"/>
      <x:c r="BNQ5911" s="248"/>
      <x:c r="BNR5911" s="248"/>
      <x:c r="BNS5911" s="248"/>
      <x:c r="BNT5911" s="248"/>
      <x:c r="BNU5911" s="248"/>
      <x:c r="BNV5911" s="248"/>
      <x:c r="BNW5911" s="248"/>
      <x:c r="BNX5911" s="248"/>
      <x:c r="BNY5911" s="248"/>
      <x:c r="BNZ5911" s="248"/>
      <x:c r="BOA5911" s="248"/>
      <x:c r="BOB5911" s="248"/>
      <x:c r="BOC5911" s="248"/>
      <x:c r="BOD5911" s="248"/>
      <x:c r="BOE5911" s="248"/>
      <x:c r="BOF5911" s="248"/>
      <x:c r="BOG5911" s="248"/>
      <x:c r="BOH5911" s="248"/>
      <x:c r="BOI5911" s="248"/>
      <x:c r="BOJ5911" s="248"/>
      <x:c r="BOK5911" s="248"/>
      <x:c r="BOL5911" s="248"/>
      <x:c r="BOM5911" s="248"/>
      <x:c r="BON5911" s="248"/>
      <x:c r="BOO5911" s="248"/>
      <x:c r="BOP5911" s="248"/>
      <x:c r="BOQ5911" s="248"/>
      <x:c r="BOR5911" s="248"/>
      <x:c r="BOS5911" s="248"/>
      <x:c r="BOT5911" s="248"/>
      <x:c r="BOU5911" s="248"/>
      <x:c r="BOV5911" s="248"/>
      <x:c r="BOW5911" s="248"/>
      <x:c r="BOX5911" s="248"/>
      <x:c r="BOY5911" s="248"/>
      <x:c r="BOZ5911" s="248"/>
      <x:c r="BPA5911" s="248"/>
      <x:c r="BPB5911" s="248"/>
      <x:c r="BPC5911" s="248"/>
      <x:c r="BPD5911" s="248"/>
      <x:c r="BPE5911" s="248"/>
      <x:c r="BPF5911" s="248"/>
      <x:c r="BPG5911" s="248"/>
      <x:c r="BPH5911" s="248"/>
      <x:c r="BPI5911" s="248"/>
      <x:c r="BPJ5911" s="248"/>
      <x:c r="BPK5911" s="248"/>
      <x:c r="BPL5911" s="248"/>
      <x:c r="BPM5911" s="248"/>
      <x:c r="BPN5911" s="248"/>
      <x:c r="BPO5911" s="248"/>
      <x:c r="BPP5911" s="248"/>
      <x:c r="BPQ5911" s="248"/>
      <x:c r="BPR5911" s="248"/>
      <x:c r="BPS5911" s="248"/>
      <x:c r="BPT5911" s="248"/>
      <x:c r="BPU5911" s="248"/>
      <x:c r="BPV5911" s="248"/>
      <x:c r="BPW5911" s="248"/>
      <x:c r="BPX5911" s="248"/>
      <x:c r="BPY5911" s="248"/>
      <x:c r="BPZ5911" s="248"/>
      <x:c r="BQA5911" s="248"/>
      <x:c r="BQB5911" s="248"/>
      <x:c r="BQC5911" s="248"/>
      <x:c r="BQD5911" s="248"/>
      <x:c r="BQE5911" s="248"/>
      <x:c r="BQF5911" s="248"/>
      <x:c r="BQG5911" s="248"/>
      <x:c r="BQH5911" s="248"/>
      <x:c r="BQI5911" s="248"/>
      <x:c r="BQJ5911" s="248"/>
      <x:c r="BQK5911" s="248"/>
      <x:c r="BQL5911" s="248"/>
      <x:c r="BQM5911" s="248"/>
      <x:c r="BQN5911" s="248"/>
      <x:c r="BQO5911" s="248"/>
      <x:c r="BQP5911" s="248"/>
      <x:c r="BQQ5911" s="248"/>
      <x:c r="BQR5911" s="248"/>
      <x:c r="BQS5911" s="248"/>
      <x:c r="BQT5911" s="248"/>
      <x:c r="BQU5911" s="248"/>
      <x:c r="BQV5911" s="248"/>
      <x:c r="BQW5911" s="248"/>
      <x:c r="BQX5911" s="248"/>
      <x:c r="BQY5911" s="248"/>
      <x:c r="BQZ5911" s="248"/>
      <x:c r="BRA5911" s="248"/>
      <x:c r="BRB5911" s="248"/>
      <x:c r="BRC5911" s="248"/>
      <x:c r="BRD5911" s="248"/>
      <x:c r="BRE5911" s="248"/>
      <x:c r="BRF5911" s="248"/>
      <x:c r="BRG5911" s="248"/>
      <x:c r="BRH5911" s="248"/>
      <x:c r="BRI5911" s="248"/>
      <x:c r="BRJ5911" s="248"/>
      <x:c r="BRK5911" s="248"/>
      <x:c r="BRL5911" s="248"/>
      <x:c r="BRM5911" s="248"/>
      <x:c r="BRN5911" s="248"/>
      <x:c r="BRO5911" s="248"/>
      <x:c r="BRP5911" s="248"/>
      <x:c r="BRQ5911" s="248"/>
      <x:c r="BRR5911" s="248"/>
      <x:c r="BRS5911" s="248"/>
      <x:c r="BRT5911" s="248"/>
      <x:c r="BRU5911" s="248"/>
      <x:c r="BRV5911" s="248"/>
      <x:c r="BRW5911" s="248"/>
      <x:c r="BRX5911" s="248"/>
      <x:c r="BRY5911" s="248"/>
      <x:c r="BRZ5911" s="248"/>
      <x:c r="BSA5911" s="248"/>
      <x:c r="BSB5911" s="248"/>
      <x:c r="BSC5911" s="248"/>
      <x:c r="BSD5911" s="248"/>
      <x:c r="BSE5911" s="248"/>
      <x:c r="BSF5911" s="248"/>
      <x:c r="BSG5911" s="248"/>
      <x:c r="BSH5911" s="248"/>
      <x:c r="BSI5911" s="248"/>
      <x:c r="BSJ5911" s="248"/>
      <x:c r="BSK5911" s="248"/>
      <x:c r="BSL5911" s="248"/>
      <x:c r="BSM5911" s="248"/>
      <x:c r="BSN5911" s="248"/>
      <x:c r="BSO5911" s="248"/>
      <x:c r="BSP5911" s="248"/>
      <x:c r="BSQ5911" s="248"/>
      <x:c r="BSR5911" s="248"/>
      <x:c r="BSS5911" s="248"/>
      <x:c r="BST5911" s="248"/>
      <x:c r="BSU5911" s="248"/>
      <x:c r="BSV5911" s="248"/>
      <x:c r="BSW5911" s="248"/>
      <x:c r="BSX5911" s="248"/>
      <x:c r="BSY5911" s="248"/>
      <x:c r="BSZ5911" s="248"/>
      <x:c r="BTA5911" s="248"/>
      <x:c r="BTB5911" s="248"/>
      <x:c r="BTC5911" s="248"/>
      <x:c r="BTD5911" s="248"/>
      <x:c r="BTE5911" s="248"/>
      <x:c r="BTF5911" s="248"/>
      <x:c r="BTG5911" s="248"/>
      <x:c r="BTH5911" s="248"/>
      <x:c r="BTI5911" s="248"/>
      <x:c r="BTJ5911" s="248"/>
      <x:c r="BTK5911" s="248"/>
      <x:c r="BTL5911" s="248"/>
      <x:c r="BTM5911" s="248"/>
      <x:c r="BTN5911" s="248"/>
      <x:c r="BTO5911" s="248"/>
      <x:c r="BTP5911" s="248"/>
      <x:c r="BTQ5911" s="248"/>
      <x:c r="BTR5911" s="248"/>
      <x:c r="BTS5911" s="248"/>
      <x:c r="BTT5911" s="248"/>
      <x:c r="BTU5911" s="248"/>
      <x:c r="BTV5911" s="248"/>
      <x:c r="BTW5911" s="248"/>
      <x:c r="BTX5911" s="248"/>
      <x:c r="BTY5911" s="248"/>
      <x:c r="BTZ5911" s="248"/>
      <x:c r="BUA5911" s="248"/>
      <x:c r="BUB5911" s="248"/>
      <x:c r="BUC5911" s="248"/>
      <x:c r="BUD5911" s="248"/>
      <x:c r="BUE5911" s="248"/>
      <x:c r="BUF5911" s="248"/>
      <x:c r="BUG5911" s="248"/>
      <x:c r="BUH5911" s="248"/>
      <x:c r="BUI5911" s="248"/>
      <x:c r="BUJ5911" s="248"/>
      <x:c r="BUK5911" s="248"/>
      <x:c r="BUL5911" s="248"/>
      <x:c r="BUM5911" s="248"/>
      <x:c r="BUN5911" s="248"/>
      <x:c r="BUO5911" s="248"/>
      <x:c r="BUP5911" s="248"/>
      <x:c r="BUQ5911" s="248"/>
      <x:c r="BUR5911" s="248"/>
      <x:c r="BUS5911" s="248"/>
      <x:c r="BUT5911" s="248"/>
      <x:c r="BUU5911" s="248"/>
      <x:c r="BUV5911" s="248"/>
      <x:c r="BUW5911" s="248"/>
      <x:c r="BUX5911" s="248"/>
      <x:c r="BUY5911" s="248"/>
      <x:c r="BUZ5911" s="248"/>
      <x:c r="BVA5911" s="248"/>
      <x:c r="BVB5911" s="248"/>
      <x:c r="BVC5911" s="248"/>
      <x:c r="BVD5911" s="248"/>
      <x:c r="BVE5911" s="248"/>
      <x:c r="BVF5911" s="248"/>
      <x:c r="BVG5911" s="248"/>
      <x:c r="BVH5911" s="248"/>
      <x:c r="BVI5911" s="248"/>
      <x:c r="BVJ5911" s="248"/>
      <x:c r="BVK5911" s="248"/>
      <x:c r="BVL5911" s="248"/>
      <x:c r="BVM5911" s="248"/>
      <x:c r="BVN5911" s="248"/>
      <x:c r="BVO5911" s="248"/>
      <x:c r="BVP5911" s="248"/>
      <x:c r="BVQ5911" s="248"/>
      <x:c r="BVR5911" s="248"/>
      <x:c r="BVS5911" s="248"/>
      <x:c r="BVT5911" s="248"/>
      <x:c r="BVU5911" s="248"/>
      <x:c r="BVV5911" s="248"/>
      <x:c r="BVW5911" s="248"/>
      <x:c r="BVX5911" s="248"/>
      <x:c r="BVY5911" s="248"/>
      <x:c r="BVZ5911" s="248"/>
      <x:c r="BWA5911" s="248"/>
      <x:c r="BWB5911" s="248"/>
      <x:c r="BWC5911" s="248"/>
      <x:c r="BWD5911" s="248"/>
      <x:c r="BWE5911" s="248"/>
      <x:c r="BWF5911" s="248"/>
      <x:c r="BWG5911" s="248"/>
      <x:c r="BWH5911" s="248"/>
      <x:c r="BWI5911" s="248"/>
      <x:c r="BWJ5911" s="248"/>
      <x:c r="BWK5911" s="248"/>
      <x:c r="BWL5911" s="248"/>
      <x:c r="BWM5911" s="248"/>
      <x:c r="BWN5911" s="248"/>
      <x:c r="BWO5911" s="248"/>
      <x:c r="BWP5911" s="248"/>
      <x:c r="BWQ5911" s="248"/>
      <x:c r="BWR5911" s="248"/>
      <x:c r="BWS5911" s="248"/>
      <x:c r="BWT5911" s="248"/>
      <x:c r="BWU5911" s="248"/>
      <x:c r="BWV5911" s="248"/>
      <x:c r="BWW5911" s="248"/>
      <x:c r="BWX5911" s="248"/>
      <x:c r="BWY5911" s="248"/>
      <x:c r="BWZ5911" s="248"/>
      <x:c r="BXA5911" s="248"/>
      <x:c r="BXB5911" s="248"/>
      <x:c r="BXC5911" s="248"/>
      <x:c r="BXD5911" s="248"/>
      <x:c r="BXE5911" s="248"/>
      <x:c r="BXF5911" s="248"/>
      <x:c r="BXG5911" s="248"/>
      <x:c r="BXH5911" s="248"/>
      <x:c r="BXI5911" s="248"/>
      <x:c r="BXJ5911" s="248"/>
      <x:c r="BXK5911" s="248"/>
      <x:c r="BXL5911" s="248"/>
      <x:c r="BXM5911" s="248"/>
      <x:c r="BXN5911" s="248"/>
      <x:c r="BXO5911" s="248"/>
      <x:c r="BXP5911" s="248"/>
      <x:c r="BXQ5911" s="248"/>
      <x:c r="BXR5911" s="248"/>
      <x:c r="BXS5911" s="248"/>
      <x:c r="BXT5911" s="248"/>
      <x:c r="BXU5911" s="248"/>
      <x:c r="BXV5911" s="248"/>
      <x:c r="BXW5911" s="248"/>
      <x:c r="BXX5911" s="248"/>
      <x:c r="BXY5911" s="248"/>
      <x:c r="BXZ5911" s="248"/>
      <x:c r="BYA5911" s="248"/>
      <x:c r="BYB5911" s="248"/>
      <x:c r="BYC5911" s="248"/>
      <x:c r="BYD5911" s="248"/>
      <x:c r="BYE5911" s="248"/>
      <x:c r="BYF5911" s="248"/>
      <x:c r="BYG5911" s="248"/>
      <x:c r="BYH5911" s="248"/>
      <x:c r="BYI5911" s="248"/>
      <x:c r="BYJ5911" s="248"/>
      <x:c r="BYK5911" s="248"/>
      <x:c r="BYL5911" s="248"/>
      <x:c r="BYM5911" s="248"/>
      <x:c r="BYN5911" s="248"/>
      <x:c r="BYO5911" s="248"/>
      <x:c r="BYP5911" s="248"/>
      <x:c r="BYQ5911" s="248"/>
      <x:c r="BYR5911" s="248"/>
      <x:c r="BYS5911" s="248"/>
      <x:c r="BYT5911" s="248"/>
      <x:c r="BYU5911" s="248"/>
      <x:c r="BYV5911" s="248"/>
      <x:c r="BYW5911" s="248"/>
      <x:c r="BYX5911" s="248"/>
      <x:c r="BYY5911" s="248"/>
      <x:c r="BYZ5911" s="248"/>
      <x:c r="BZA5911" s="248"/>
      <x:c r="BZB5911" s="248"/>
      <x:c r="BZC5911" s="248"/>
      <x:c r="BZD5911" s="248"/>
      <x:c r="BZE5911" s="248"/>
      <x:c r="BZF5911" s="248"/>
      <x:c r="BZG5911" s="248"/>
      <x:c r="BZH5911" s="248"/>
      <x:c r="BZI5911" s="248"/>
      <x:c r="BZJ5911" s="248"/>
      <x:c r="BZK5911" s="248"/>
      <x:c r="BZL5911" s="248"/>
      <x:c r="BZM5911" s="248"/>
      <x:c r="BZN5911" s="248"/>
      <x:c r="BZO5911" s="248"/>
      <x:c r="BZP5911" s="248"/>
      <x:c r="BZQ5911" s="248"/>
      <x:c r="BZR5911" s="248"/>
      <x:c r="BZS5911" s="248"/>
      <x:c r="BZT5911" s="248"/>
      <x:c r="BZU5911" s="248"/>
      <x:c r="BZV5911" s="248"/>
      <x:c r="BZW5911" s="248"/>
      <x:c r="BZX5911" s="248"/>
      <x:c r="BZY5911" s="248"/>
      <x:c r="BZZ5911" s="248"/>
      <x:c r="CAA5911" s="248"/>
      <x:c r="CAB5911" s="248"/>
      <x:c r="CAC5911" s="248"/>
      <x:c r="CAD5911" s="248"/>
      <x:c r="CAE5911" s="248"/>
      <x:c r="CAF5911" s="248"/>
      <x:c r="CAG5911" s="248"/>
      <x:c r="CAH5911" s="248"/>
      <x:c r="CAI5911" s="248"/>
      <x:c r="CAJ5911" s="248"/>
      <x:c r="CAK5911" s="248"/>
      <x:c r="CAL5911" s="248"/>
      <x:c r="CAM5911" s="248"/>
      <x:c r="CAN5911" s="248"/>
      <x:c r="CAO5911" s="248"/>
      <x:c r="CAP5911" s="248"/>
      <x:c r="CAQ5911" s="248"/>
      <x:c r="CAR5911" s="248"/>
      <x:c r="CAS5911" s="248"/>
      <x:c r="CAT5911" s="248"/>
      <x:c r="CAU5911" s="248"/>
      <x:c r="CAV5911" s="248"/>
      <x:c r="CAW5911" s="248"/>
      <x:c r="CAX5911" s="248"/>
      <x:c r="CAY5911" s="248"/>
      <x:c r="CAZ5911" s="248"/>
      <x:c r="CBA5911" s="248"/>
      <x:c r="CBB5911" s="248"/>
      <x:c r="CBC5911" s="248"/>
      <x:c r="CBD5911" s="248"/>
      <x:c r="CBE5911" s="248"/>
      <x:c r="CBF5911" s="248"/>
      <x:c r="CBG5911" s="248"/>
      <x:c r="CBH5911" s="248"/>
      <x:c r="CBI5911" s="248"/>
      <x:c r="CBJ5911" s="248"/>
      <x:c r="CBK5911" s="248"/>
      <x:c r="CBL5911" s="248"/>
      <x:c r="CBM5911" s="248"/>
      <x:c r="CBN5911" s="248"/>
      <x:c r="CBO5911" s="248"/>
      <x:c r="CBP5911" s="248"/>
      <x:c r="CBQ5911" s="248"/>
      <x:c r="CBR5911" s="248"/>
      <x:c r="CBS5911" s="248"/>
      <x:c r="CBT5911" s="248"/>
      <x:c r="CBU5911" s="248"/>
      <x:c r="CBV5911" s="248"/>
      <x:c r="CBW5911" s="248"/>
      <x:c r="CBX5911" s="248"/>
      <x:c r="CBY5911" s="248"/>
      <x:c r="CBZ5911" s="248"/>
      <x:c r="CCA5911" s="248"/>
      <x:c r="CCB5911" s="248"/>
      <x:c r="CCC5911" s="248"/>
      <x:c r="CCD5911" s="248"/>
      <x:c r="CCE5911" s="248"/>
      <x:c r="CCF5911" s="248"/>
      <x:c r="CCG5911" s="248"/>
      <x:c r="CCH5911" s="248"/>
      <x:c r="CCI5911" s="248"/>
      <x:c r="CCJ5911" s="248"/>
      <x:c r="CCK5911" s="248"/>
      <x:c r="CCL5911" s="248"/>
      <x:c r="CCM5911" s="248"/>
      <x:c r="CCN5911" s="248"/>
      <x:c r="CCO5911" s="248"/>
      <x:c r="CCP5911" s="248"/>
      <x:c r="CCQ5911" s="248"/>
      <x:c r="CCR5911" s="248"/>
      <x:c r="CCS5911" s="248"/>
      <x:c r="CCT5911" s="248"/>
      <x:c r="CCU5911" s="248"/>
      <x:c r="CCV5911" s="248"/>
      <x:c r="CCW5911" s="248"/>
      <x:c r="CCX5911" s="248"/>
      <x:c r="CCY5911" s="248"/>
      <x:c r="CCZ5911" s="248"/>
      <x:c r="CDA5911" s="248"/>
      <x:c r="CDB5911" s="248"/>
      <x:c r="CDC5911" s="248"/>
      <x:c r="CDD5911" s="248"/>
      <x:c r="CDE5911" s="248"/>
      <x:c r="CDF5911" s="248"/>
      <x:c r="CDG5911" s="248"/>
      <x:c r="CDH5911" s="248"/>
      <x:c r="CDI5911" s="248"/>
      <x:c r="CDJ5911" s="248"/>
      <x:c r="CDK5911" s="248"/>
      <x:c r="CDL5911" s="248"/>
      <x:c r="CDM5911" s="248"/>
      <x:c r="CDN5911" s="248"/>
      <x:c r="CDO5911" s="248"/>
      <x:c r="CDP5911" s="248"/>
      <x:c r="CDQ5911" s="248"/>
      <x:c r="CDR5911" s="248"/>
      <x:c r="CDS5911" s="248"/>
      <x:c r="CDT5911" s="248"/>
      <x:c r="CDU5911" s="248"/>
      <x:c r="CDV5911" s="248"/>
      <x:c r="CDW5911" s="248"/>
      <x:c r="CDX5911" s="248"/>
      <x:c r="CDY5911" s="248"/>
      <x:c r="CDZ5911" s="248"/>
      <x:c r="CEA5911" s="248"/>
      <x:c r="CEB5911" s="248"/>
      <x:c r="CEC5911" s="248"/>
      <x:c r="CED5911" s="248"/>
      <x:c r="CEE5911" s="248"/>
      <x:c r="CEF5911" s="248"/>
      <x:c r="CEG5911" s="248"/>
      <x:c r="CEH5911" s="248"/>
      <x:c r="CEI5911" s="248"/>
      <x:c r="CEJ5911" s="248"/>
      <x:c r="CEK5911" s="248"/>
      <x:c r="CEL5911" s="248"/>
      <x:c r="CEM5911" s="248"/>
      <x:c r="CEN5911" s="248"/>
      <x:c r="CEO5911" s="248"/>
      <x:c r="CEP5911" s="248"/>
      <x:c r="CEQ5911" s="248"/>
      <x:c r="CER5911" s="248"/>
      <x:c r="CES5911" s="248"/>
      <x:c r="CET5911" s="248"/>
      <x:c r="CEU5911" s="248"/>
      <x:c r="CEV5911" s="248"/>
      <x:c r="CEW5911" s="248"/>
      <x:c r="CEX5911" s="248"/>
      <x:c r="CEY5911" s="248"/>
      <x:c r="CEZ5911" s="248"/>
      <x:c r="CFA5911" s="248"/>
      <x:c r="CFB5911" s="248"/>
      <x:c r="CFC5911" s="248"/>
      <x:c r="CFD5911" s="248"/>
      <x:c r="CFE5911" s="248"/>
      <x:c r="CFF5911" s="248"/>
      <x:c r="CFG5911" s="248"/>
      <x:c r="CFH5911" s="248"/>
      <x:c r="CFI5911" s="248"/>
      <x:c r="CFJ5911" s="248"/>
      <x:c r="CFK5911" s="248"/>
      <x:c r="CFL5911" s="248"/>
      <x:c r="CFM5911" s="248"/>
      <x:c r="CFN5911" s="248"/>
      <x:c r="CFO5911" s="248"/>
      <x:c r="CFP5911" s="248"/>
      <x:c r="CFQ5911" s="248"/>
      <x:c r="CFR5911" s="248"/>
      <x:c r="CFS5911" s="248"/>
      <x:c r="CFT5911" s="248"/>
      <x:c r="CFU5911" s="248"/>
      <x:c r="CFV5911" s="248"/>
      <x:c r="CFW5911" s="248"/>
      <x:c r="CFX5911" s="248"/>
      <x:c r="CFY5911" s="248"/>
      <x:c r="CFZ5911" s="248"/>
      <x:c r="CGA5911" s="248"/>
      <x:c r="CGB5911" s="248"/>
      <x:c r="CGC5911" s="248"/>
      <x:c r="CGD5911" s="248"/>
      <x:c r="CGE5911" s="248"/>
      <x:c r="CGF5911" s="248"/>
      <x:c r="CGG5911" s="248"/>
      <x:c r="CGH5911" s="248"/>
      <x:c r="CGI5911" s="248"/>
      <x:c r="CGJ5911" s="248"/>
      <x:c r="CGK5911" s="248"/>
      <x:c r="CGL5911" s="248"/>
      <x:c r="CGM5911" s="248"/>
      <x:c r="CGN5911" s="248"/>
      <x:c r="CGO5911" s="248"/>
      <x:c r="CGP5911" s="248"/>
      <x:c r="CGQ5911" s="248"/>
      <x:c r="CGR5911" s="248"/>
      <x:c r="CGS5911" s="248"/>
      <x:c r="CGT5911" s="248"/>
      <x:c r="CGU5911" s="248"/>
      <x:c r="CGV5911" s="248"/>
      <x:c r="CGW5911" s="248"/>
      <x:c r="CGX5911" s="248"/>
      <x:c r="CGY5911" s="248"/>
      <x:c r="CGZ5911" s="248"/>
      <x:c r="CHA5911" s="248"/>
      <x:c r="CHB5911" s="248"/>
      <x:c r="CHC5911" s="248"/>
      <x:c r="CHD5911" s="248"/>
      <x:c r="CHE5911" s="248"/>
      <x:c r="CHF5911" s="248"/>
      <x:c r="CHG5911" s="248"/>
      <x:c r="CHH5911" s="248"/>
      <x:c r="CHI5911" s="248"/>
      <x:c r="CHJ5911" s="248"/>
      <x:c r="CHK5911" s="248"/>
      <x:c r="CHL5911" s="248"/>
      <x:c r="CHM5911" s="248"/>
      <x:c r="CHN5911" s="248"/>
      <x:c r="CHO5911" s="248"/>
      <x:c r="CHP5911" s="248"/>
      <x:c r="CHQ5911" s="248"/>
      <x:c r="CHR5911" s="248"/>
      <x:c r="CHS5911" s="248"/>
      <x:c r="CHT5911" s="248"/>
      <x:c r="CHU5911" s="248"/>
      <x:c r="CHV5911" s="248"/>
      <x:c r="CHW5911" s="248"/>
      <x:c r="CHX5911" s="248"/>
      <x:c r="CHY5911" s="248"/>
      <x:c r="CHZ5911" s="248"/>
      <x:c r="CIA5911" s="248"/>
      <x:c r="CIB5911" s="248"/>
      <x:c r="CIC5911" s="248"/>
      <x:c r="CID5911" s="248"/>
      <x:c r="CIE5911" s="248"/>
      <x:c r="CIF5911" s="248"/>
      <x:c r="CIG5911" s="248"/>
      <x:c r="CIH5911" s="248"/>
      <x:c r="CII5911" s="248"/>
      <x:c r="CIJ5911" s="248"/>
      <x:c r="CIK5911" s="248"/>
      <x:c r="CIL5911" s="248"/>
      <x:c r="CIM5911" s="248"/>
      <x:c r="CIN5911" s="248"/>
      <x:c r="CIO5911" s="248"/>
      <x:c r="CIP5911" s="248"/>
      <x:c r="CIQ5911" s="248"/>
      <x:c r="CIR5911" s="248"/>
      <x:c r="CIS5911" s="248"/>
      <x:c r="CIT5911" s="248"/>
      <x:c r="CIU5911" s="248"/>
      <x:c r="CIV5911" s="248"/>
      <x:c r="CIW5911" s="248"/>
      <x:c r="CIX5911" s="248"/>
      <x:c r="CIY5911" s="248"/>
      <x:c r="CIZ5911" s="248"/>
      <x:c r="CJA5911" s="248"/>
      <x:c r="CJB5911" s="248"/>
      <x:c r="CJC5911" s="248"/>
      <x:c r="CJD5911" s="248"/>
      <x:c r="CJE5911" s="248"/>
      <x:c r="CJF5911" s="248"/>
      <x:c r="CJG5911" s="248"/>
      <x:c r="CJH5911" s="248"/>
      <x:c r="CJI5911" s="248"/>
      <x:c r="CJJ5911" s="248"/>
      <x:c r="CJK5911" s="248"/>
      <x:c r="CJL5911" s="248"/>
      <x:c r="CJM5911" s="248"/>
      <x:c r="CJN5911" s="248"/>
      <x:c r="CJO5911" s="248"/>
      <x:c r="CJP5911" s="248"/>
      <x:c r="CJQ5911" s="248"/>
      <x:c r="CJR5911" s="248"/>
      <x:c r="CJS5911" s="248"/>
      <x:c r="CJT5911" s="248"/>
      <x:c r="CJU5911" s="248"/>
      <x:c r="CJV5911" s="248"/>
      <x:c r="CJW5911" s="248"/>
      <x:c r="CJX5911" s="248"/>
      <x:c r="CJY5911" s="248"/>
      <x:c r="CJZ5911" s="248"/>
      <x:c r="CKA5911" s="248"/>
      <x:c r="CKB5911" s="248"/>
      <x:c r="CKC5911" s="248"/>
      <x:c r="CKD5911" s="248"/>
      <x:c r="CKE5911" s="248"/>
      <x:c r="CKF5911" s="248"/>
      <x:c r="CKG5911" s="248"/>
      <x:c r="CKH5911" s="248"/>
      <x:c r="CKI5911" s="248"/>
      <x:c r="CKJ5911" s="248"/>
      <x:c r="CKK5911" s="248"/>
      <x:c r="CKL5911" s="248"/>
      <x:c r="CKM5911" s="248"/>
      <x:c r="CKN5911" s="248"/>
      <x:c r="CKO5911" s="248"/>
      <x:c r="CKP5911" s="248"/>
      <x:c r="CKQ5911" s="248"/>
      <x:c r="CKR5911" s="248"/>
      <x:c r="CKS5911" s="248"/>
      <x:c r="CKT5911" s="248"/>
      <x:c r="CKU5911" s="248"/>
      <x:c r="CKV5911" s="248"/>
      <x:c r="CKW5911" s="248"/>
      <x:c r="CKX5911" s="248"/>
      <x:c r="CKY5911" s="248"/>
      <x:c r="CKZ5911" s="248"/>
      <x:c r="CLA5911" s="248"/>
      <x:c r="CLB5911" s="248"/>
      <x:c r="CLC5911" s="248"/>
      <x:c r="CLD5911" s="248"/>
      <x:c r="CLE5911" s="248"/>
      <x:c r="CLF5911" s="248"/>
      <x:c r="CLG5911" s="248"/>
      <x:c r="CLH5911" s="248"/>
      <x:c r="CLI5911" s="248"/>
      <x:c r="CLJ5911" s="248"/>
      <x:c r="CLK5911" s="248"/>
      <x:c r="CLL5911" s="248"/>
      <x:c r="CLM5911" s="248"/>
      <x:c r="CLN5911" s="248"/>
      <x:c r="CLO5911" s="248"/>
      <x:c r="CLP5911" s="248"/>
      <x:c r="CLQ5911" s="248"/>
      <x:c r="CLR5911" s="248"/>
      <x:c r="CLS5911" s="248"/>
      <x:c r="CLT5911" s="248"/>
      <x:c r="CLU5911" s="248"/>
      <x:c r="CLV5911" s="248"/>
      <x:c r="CLW5911" s="248"/>
      <x:c r="CLX5911" s="248"/>
      <x:c r="CLY5911" s="248"/>
      <x:c r="CLZ5911" s="248"/>
      <x:c r="CMA5911" s="248"/>
      <x:c r="CMB5911" s="248"/>
      <x:c r="CMC5911" s="248"/>
      <x:c r="CMD5911" s="248"/>
      <x:c r="CME5911" s="248"/>
      <x:c r="CMF5911" s="248"/>
      <x:c r="CMG5911" s="248"/>
      <x:c r="CMH5911" s="248"/>
      <x:c r="CMI5911" s="248"/>
      <x:c r="CMJ5911" s="248"/>
      <x:c r="CMK5911" s="248"/>
      <x:c r="CML5911" s="248"/>
      <x:c r="CMM5911" s="248"/>
      <x:c r="CMN5911" s="248"/>
      <x:c r="CMO5911" s="248"/>
      <x:c r="CMP5911" s="248"/>
      <x:c r="CMQ5911" s="248"/>
      <x:c r="CMR5911" s="248"/>
      <x:c r="CMS5911" s="248"/>
      <x:c r="CMT5911" s="248"/>
      <x:c r="CMU5911" s="248"/>
      <x:c r="CMV5911" s="248"/>
      <x:c r="CMW5911" s="248"/>
      <x:c r="CMX5911" s="248"/>
      <x:c r="CMY5911" s="248"/>
      <x:c r="CMZ5911" s="248"/>
      <x:c r="CNA5911" s="248"/>
      <x:c r="CNB5911" s="248"/>
      <x:c r="CNC5911" s="248"/>
      <x:c r="CND5911" s="248"/>
      <x:c r="CNE5911" s="248"/>
      <x:c r="CNF5911" s="248"/>
      <x:c r="CNG5911" s="248"/>
      <x:c r="CNH5911" s="248"/>
      <x:c r="CNI5911" s="248"/>
      <x:c r="CNJ5911" s="248"/>
      <x:c r="CNK5911" s="248"/>
      <x:c r="CNL5911" s="248"/>
      <x:c r="CNM5911" s="248"/>
      <x:c r="CNN5911" s="248"/>
      <x:c r="CNO5911" s="248"/>
      <x:c r="CNP5911" s="248"/>
      <x:c r="CNQ5911" s="248"/>
      <x:c r="CNR5911" s="248"/>
      <x:c r="CNS5911" s="248"/>
      <x:c r="CNT5911" s="248"/>
      <x:c r="CNU5911" s="248"/>
      <x:c r="CNV5911" s="248"/>
      <x:c r="CNW5911" s="248"/>
      <x:c r="CNX5911" s="248"/>
      <x:c r="CNY5911" s="248"/>
      <x:c r="CNZ5911" s="248"/>
      <x:c r="COA5911" s="248"/>
      <x:c r="COB5911" s="248"/>
      <x:c r="COC5911" s="248"/>
      <x:c r="COD5911" s="248"/>
      <x:c r="COE5911" s="248"/>
      <x:c r="COF5911" s="248"/>
      <x:c r="COG5911" s="248"/>
      <x:c r="COH5911" s="248"/>
      <x:c r="COI5911" s="248"/>
      <x:c r="COJ5911" s="248"/>
      <x:c r="COK5911" s="248"/>
      <x:c r="COL5911" s="248"/>
      <x:c r="COM5911" s="248"/>
      <x:c r="CON5911" s="248"/>
      <x:c r="COO5911" s="248"/>
      <x:c r="COP5911" s="248"/>
      <x:c r="COQ5911" s="248"/>
      <x:c r="COR5911" s="248"/>
      <x:c r="COS5911" s="248"/>
      <x:c r="COT5911" s="248"/>
      <x:c r="COU5911" s="248"/>
      <x:c r="COV5911" s="248"/>
      <x:c r="COW5911" s="248"/>
      <x:c r="COX5911" s="248"/>
      <x:c r="COY5911" s="248"/>
      <x:c r="COZ5911" s="248"/>
      <x:c r="CPA5911" s="248"/>
      <x:c r="CPB5911" s="248"/>
      <x:c r="CPC5911" s="248"/>
      <x:c r="CPD5911" s="248"/>
      <x:c r="CPE5911" s="248"/>
      <x:c r="CPF5911" s="248"/>
      <x:c r="CPG5911" s="248"/>
      <x:c r="CPH5911" s="248"/>
      <x:c r="CPI5911" s="248"/>
      <x:c r="CPJ5911" s="248"/>
      <x:c r="CPK5911" s="248"/>
      <x:c r="CPL5911" s="248"/>
      <x:c r="CPM5911" s="248"/>
      <x:c r="CPN5911" s="248"/>
      <x:c r="CPO5911" s="248"/>
      <x:c r="CPP5911" s="248"/>
      <x:c r="CPQ5911" s="248"/>
      <x:c r="CPR5911" s="248"/>
      <x:c r="CPS5911" s="248"/>
      <x:c r="CPT5911" s="248"/>
      <x:c r="CPU5911" s="248"/>
      <x:c r="CPV5911" s="248"/>
      <x:c r="CPW5911" s="248"/>
      <x:c r="CPX5911" s="248"/>
      <x:c r="CPY5911" s="248"/>
      <x:c r="CPZ5911" s="248"/>
      <x:c r="CQA5911" s="248"/>
      <x:c r="CQB5911" s="248"/>
      <x:c r="CQC5911" s="248"/>
      <x:c r="CQD5911" s="248"/>
      <x:c r="CQE5911" s="248"/>
      <x:c r="CQF5911" s="248"/>
      <x:c r="CQG5911" s="248"/>
      <x:c r="CQH5911" s="248"/>
      <x:c r="CQI5911" s="248"/>
      <x:c r="CQJ5911" s="248"/>
      <x:c r="CQK5911" s="248"/>
      <x:c r="CQL5911" s="248"/>
      <x:c r="CQM5911" s="248"/>
      <x:c r="CQN5911" s="248"/>
      <x:c r="CQO5911" s="248"/>
      <x:c r="CQP5911" s="248"/>
      <x:c r="CQQ5911" s="248"/>
      <x:c r="CQR5911" s="248"/>
      <x:c r="CQS5911" s="248"/>
      <x:c r="CQT5911" s="248"/>
      <x:c r="CQU5911" s="248"/>
      <x:c r="CQV5911" s="248"/>
      <x:c r="CQW5911" s="248"/>
      <x:c r="CQX5911" s="248"/>
      <x:c r="CQY5911" s="248"/>
      <x:c r="CQZ5911" s="248"/>
      <x:c r="CRA5911" s="248"/>
      <x:c r="CRB5911" s="248"/>
      <x:c r="CRC5911" s="248"/>
      <x:c r="CRD5911" s="248"/>
      <x:c r="CRE5911" s="248"/>
      <x:c r="CRF5911" s="248"/>
      <x:c r="CRG5911" s="248"/>
      <x:c r="CRH5911" s="248"/>
      <x:c r="CRI5911" s="248"/>
      <x:c r="CRJ5911" s="248"/>
      <x:c r="CRK5911" s="248"/>
      <x:c r="CRL5911" s="248"/>
      <x:c r="CRM5911" s="248"/>
      <x:c r="CRN5911" s="248"/>
      <x:c r="CRO5911" s="248"/>
      <x:c r="CRP5911" s="248"/>
      <x:c r="CRQ5911" s="248"/>
      <x:c r="CRR5911" s="248"/>
      <x:c r="CRS5911" s="248"/>
      <x:c r="CRT5911" s="248"/>
      <x:c r="CRU5911" s="248"/>
      <x:c r="CRV5911" s="248"/>
      <x:c r="CRW5911" s="248"/>
      <x:c r="CRX5911" s="248"/>
      <x:c r="CRY5911" s="248"/>
      <x:c r="CRZ5911" s="248"/>
      <x:c r="CSA5911" s="248"/>
      <x:c r="CSB5911" s="248"/>
      <x:c r="CSC5911" s="248"/>
      <x:c r="CSD5911" s="248"/>
      <x:c r="CSE5911" s="248"/>
      <x:c r="CSF5911" s="248"/>
      <x:c r="CSG5911" s="248"/>
      <x:c r="CSH5911" s="248"/>
      <x:c r="CSI5911" s="248"/>
      <x:c r="CSJ5911" s="248"/>
      <x:c r="CSK5911" s="248"/>
      <x:c r="CSL5911" s="248"/>
      <x:c r="CSM5911" s="248"/>
      <x:c r="CSN5911" s="248"/>
      <x:c r="CSO5911" s="248"/>
      <x:c r="CSP5911" s="248"/>
      <x:c r="CSQ5911" s="248"/>
      <x:c r="CSR5911" s="248"/>
      <x:c r="CSS5911" s="248"/>
      <x:c r="CST5911" s="248"/>
      <x:c r="CSU5911" s="248"/>
      <x:c r="CSV5911" s="248"/>
      <x:c r="CSW5911" s="248"/>
      <x:c r="CSX5911" s="248"/>
      <x:c r="CSY5911" s="248"/>
      <x:c r="CSZ5911" s="248"/>
      <x:c r="CTA5911" s="248"/>
      <x:c r="CTB5911" s="248"/>
      <x:c r="CTC5911" s="248"/>
      <x:c r="CTD5911" s="248"/>
      <x:c r="CTE5911" s="248"/>
      <x:c r="CTF5911" s="248"/>
      <x:c r="CTG5911" s="248"/>
      <x:c r="CTH5911" s="248"/>
      <x:c r="CTI5911" s="248"/>
      <x:c r="CTJ5911" s="248"/>
      <x:c r="CTK5911" s="248"/>
      <x:c r="CTL5911" s="248"/>
      <x:c r="CTM5911" s="248"/>
      <x:c r="CTN5911" s="248"/>
      <x:c r="CTO5911" s="248"/>
      <x:c r="CTP5911" s="248"/>
      <x:c r="CTQ5911" s="248"/>
      <x:c r="CTR5911" s="248"/>
      <x:c r="CTS5911" s="248"/>
      <x:c r="CTT5911" s="248"/>
      <x:c r="CTU5911" s="248"/>
      <x:c r="CTV5911" s="248"/>
      <x:c r="CTW5911" s="248"/>
      <x:c r="CTX5911" s="248"/>
      <x:c r="CTY5911" s="248"/>
      <x:c r="CTZ5911" s="248"/>
      <x:c r="CUA5911" s="248"/>
      <x:c r="CUB5911" s="248"/>
      <x:c r="CUC5911" s="248"/>
      <x:c r="CUD5911" s="248"/>
      <x:c r="CUE5911" s="248"/>
      <x:c r="CUF5911" s="248"/>
      <x:c r="CUG5911" s="248"/>
      <x:c r="CUH5911" s="248"/>
      <x:c r="CUI5911" s="248"/>
      <x:c r="CUJ5911" s="248"/>
      <x:c r="CUK5911" s="248"/>
      <x:c r="CUL5911" s="248"/>
      <x:c r="CUM5911" s="248"/>
      <x:c r="CUN5911" s="248"/>
      <x:c r="CUO5911" s="248"/>
      <x:c r="CUP5911" s="248"/>
      <x:c r="CUQ5911" s="248"/>
      <x:c r="CUR5911" s="248"/>
      <x:c r="CUS5911" s="248"/>
      <x:c r="CUT5911" s="248"/>
      <x:c r="CUU5911" s="248"/>
      <x:c r="CUV5911" s="248"/>
      <x:c r="CUW5911" s="248"/>
      <x:c r="CUX5911" s="248"/>
      <x:c r="CUY5911" s="248"/>
      <x:c r="CUZ5911" s="248"/>
      <x:c r="CVA5911" s="248"/>
      <x:c r="CVB5911" s="248"/>
      <x:c r="CVC5911" s="248"/>
      <x:c r="CVD5911" s="248"/>
      <x:c r="CVE5911" s="248"/>
      <x:c r="CVF5911" s="248"/>
      <x:c r="CVG5911" s="248"/>
      <x:c r="CVH5911" s="248"/>
      <x:c r="CVI5911" s="248"/>
      <x:c r="CVJ5911" s="248"/>
      <x:c r="CVK5911" s="248"/>
      <x:c r="CVL5911" s="248"/>
      <x:c r="CVM5911" s="248"/>
      <x:c r="CVN5911" s="248"/>
      <x:c r="CVO5911" s="248"/>
      <x:c r="CVP5911" s="248"/>
      <x:c r="CVQ5911" s="248"/>
      <x:c r="CVR5911" s="248"/>
      <x:c r="CVS5911" s="248"/>
      <x:c r="CVT5911" s="248"/>
      <x:c r="CVU5911" s="248"/>
      <x:c r="CVV5911" s="248"/>
      <x:c r="CVW5911" s="248"/>
      <x:c r="CVX5911" s="248"/>
      <x:c r="CVY5911" s="248"/>
      <x:c r="CVZ5911" s="248"/>
      <x:c r="CWA5911" s="248"/>
      <x:c r="CWB5911" s="248"/>
      <x:c r="CWC5911" s="248"/>
      <x:c r="CWD5911" s="248"/>
      <x:c r="CWE5911" s="248"/>
      <x:c r="CWF5911" s="248"/>
      <x:c r="CWG5911" s="248"/>
      <x:c r="CWH5911" s="248"/>
      <x:c r="CWI5911" s="248"/>
      <x:c r="CWJ5911" s="248"/>
      <x:c r="CWK5911" s="248"/>
      <x:c r="CWL5911" s="248"/>
      <x:c r="CWM5911" s="248"/>
      <x:c r="CWN5911" s="248"/>
      <x:c r="CWO5911" s="248"/>
      <x:c r="CWP5911" s="248"/>
      <x:c r="CWQ5911" s="248"/>
      <x:c r="CWR5911" s="248"/>
      <x:c r="CWS5911" s="248"/>
      <x:c r="CWT5911" s="248"/>
      <x:c r="CWU5911" s="248"/>
      <x:c r="CWV5911" s="248"/>
      <x:c r="CWW5911" s="248"/>
      <x:c r="CWX5911" s="248"/>
      <x:c r="CWY5911" s="248"/>
      <x:c r="CWZ5911" s="248"/>
      <x:c r="CXA5911" s="248"/>
      <x:c r="CXB5911" s="248"/>
      <x:c r="CXC5911" s="248"/>
      <x:c r="CXD5911" s="248"/>
      <x:c r="CXE5911" s="248"/>
      <x:c r="CXF5911" s="248"/>
      <x:c r="CXG5911" s="248"/>
      <x:c r="CXH5911" s="248"/>
      <x:c r="CXI5911" s="248"/>
      <x:c r="CXJ5911" s="248"/>
      <x:c r="CXK5911" s="248"/>
      <x:c r="CXL5911" s="248"/>
      <x:c r="CXM5911" s="248"/>
      <x:c r="CXN5911" s="248"/>
      <x:c r="CXO5911" s="248"/>
      <x:c r="CXP5911" s="248"/>
      <x:c r="CXQ5911" s="248"/>
      <x:c r="CXR5911" s="248"/>
      <x:c r="CXS5911" s="248"/>
      <x:c r="CXT5911" s="248"/>
      <x:c r="CXU5911" s="248"/>
      <x:c r="CXV5911" s="248"/>
      <x:c r="CXW5911" s="248"/>
      <x:c r="CXX5911" s="248"/>
      <x:c r="CXY5911" s="248"/>
      <x:c r="CXZ5911" s="248"/>
      <x:c r="CYA5911" s="248"/>
      <x:c r="CYB5911" s="248"/>
      <x:c r="CYC5911" s="248"/>
      <x:c r="CYD5911" s="248"/>
      <x:c r="CYE5911" s="248"/>
      <x:c r="CYF5911" s="248"/>
      <x:c r="CYG5911" s="248"/>
      <x:c r="CYH5911" s="248"/>
      <x:c r="CYI5911" s="248"/>
      <x:c r="CYJ5911" s="248"/>
      <x:c r="CYK5911" s="248"/>
      <x:c r="CYL5911" s="248"/>
      <x:c r="CYM5911" s="248"/>
      <x:c r="CYN5911" s="248"/>
      <x:c r="CYO5911" s="248"/>
      <x:c r="CYP5911" s="248"/>
      <x:c r="CYQ5911" s="248"/>
      <x:c r="CYR5911" s="248"/>
      <x:c r="CYS5911" s="248"/>
      <x:c r="CYT5911" s="248"/>
      <x:c r="CYU5911" s="248"/>
      <x:c r="CYV5911" s="248"/>
      <x:c r="CYW5911" s="248"/>
      <x:c r="CYX5911" s="248"/>
      <x:c r="CYY5911" s="248"/>
      <x:c r="CYZ5911" s="248"/>
      <x:c r="CZA5911" s="248"/>
      <x:c r="CZB5911" s="248"/>
      <x:c r="CZC5911" s="248"/>
      <x:c r="CZD5911" s="248"/>
      <x:c r="CZE5911" s="248"/>
      <x:c r="CZF5911" s="248"/>
      <x:c r="CZG5911" s="248"/>
      <x:c r="CZH5911" s="248"/>
      <x:c r="CZI5911" s="248"/>
      <x:c r="CZJ5911" s="248"/>
      <x:c r="CZK5911" s="248"/>
      <x:c r="CZL5911" s="248"/>
      <x:c r="CZM5911" s="248"/>
      <x:c r="CZN5911" s="248"/>
      <x:c r="CZO5911" s="248"/>
      <x:c r="CZP5911" s="248"/>
      <x:c r="CZQ5911" s="248"/>
      <x:c r="CZR5911" s="248"/>
      <x:c r="CZS5911" s="248"/>
      <x:c r="CZT5911" s="248"/>
      <x:c r="CZU5911" s="248"/>
      <x:c r="CZV5911" s="248"/>
      <x:c r="CZW5911" s="248"/>
      <x:c r="CZX5911" s="248"/>
      <x:c r="CZY5911" s="248"/>
      <x:c r="CZZ5911" s="248"/>
      <x:c r="DAA5911" s="248"/>
      <x:c r="DAB5911" s="248"/>
      <x:c r="DAC5911" s="248"/>
      <x:c r="DAD5911" s="248"/>
      <x:c r="DAE5911" s="248"/>
      <x:c r="DAF5911" s="248"/>
      <x:c r="DAG5911" s="248"/>
      <x:c r="DAH5911" s="248"/>
      <x:c r="DAI5911" s="248"/>
      <x:c r="DAJ5911" s="248"/>
      <x:c r="DAK5911" s="248"/>
      <x:c r="DAL5911" s="248"/>
      <x:c r="DAM5911" s="248"/>
      <x:c r="DAN5911" s="248"/>
      <x:c r="DAO5911" s="248"/>
      <x:c r="DAP5911" s="248"/>
      <x:c r="DAQ5911" s="248"/>
      <x:c r="DAR5911" s="248"/>
      <x:c r="DAS5911" s="248"/>
      <x:c r="DAT5911" s="248"/>
      <x:c r="DAU5911" s="248"/>
      <x:c r="DAV5911" s="248"/>
      <x:c r="DAW5911" s="248"/>
      <x:c r="DAX5911" s="248"/>
      <x:c r="DAY5911" s="248"/>
      <x:c r="DAZ5911" s="248"/>
      <x:c r="DBA5911" s="248"/>
      <x:c r="DBB5911" s="248"/>
      <x:c r="DBC5911" s="248"/>
      <x:c r="DBD5911" s="248"/>
      <x:c r="DBE5911" s="248"/>
      <x:c r="DBF5911" s="248"/>
      <x:c r="DBG5911" s="248"/>
      <x:c r="DBH5911" s="248"/>
      <x:c r="DBI5911" s="248"/>
      <x:c r="DBJ5911" s="248"/>
      <x:c r="DBK5911" s="248"/>
      <x:c r="DBL5911" s="248"/>
      <x:c r="DBM5911" s="248"/>
      <x:c r="DBN5911" s="248"/>
      <x:c r="DBO5911" s="248"/>
      <x:c r="DBP5911" s="248"/>
      <x:c r="DBQ5911" s="248"/>
      <x:c r="DBR5911" s="248"/>
      <x:c r="DBS5911" s="248"/>
      <x:c r="DBT5911" s="248"/>
      <x:c r="DBU5911" s="248"/>
      <x:c r="DBV5911" s="248"/>
      <x:c r="DBW5911" s="248"/>
      <x:c r="DBX5911" s="248"/>
      <x:c r="DBY5911" s="248"/>
      <x:c r="DBZ5911" s="248"/>
      <x:c r="DCA5911" s="248"/>
      <x:c r="DCB5911" s="248"/>
      <x:c r="DCC5911" s="248"/>
      <x:c r="DCD5911" s="248"/>
      <x:c r="DCE5911" s="248"/>
      <x:c r="DCF5911" s="248"/>
      <x:c r="DCG5911" s="248"/>
      <x:c r="DCH5911" s="248"/>
      <x:c r="DCI5911" s="248"/>
      <x:c r="DCJ5911" s="248"/>
      <x:c r="DCK5911" s="248"/>
      <x:c r="DCL5911" s="248"/>
      <x:c r="DCM5911" s="248"/>
      <x:c r="DCN5911" s="248"/>
      <x:c r="DCO5911" s="248"/>
      <x:c r="DCP5911" s="248"/>
      <x:c r="DCQ5911" s="248"/>
      <x:c r="DCR5911" s="248"/>
      <x:c r="DCS5911" s="248"/>
      <x:c r="DCT5911" s="248"/>
      <x:c r="DCU5911" s="248"/>
      <x:c r="DCV5911" s="248"/>
      <x:c r="DCW5911" s="248"/>
      <x:c r="DCX5911" s="248"/>
      <x:c r="DCY5911" s="248"/>
      <x:c r="DCZ5911" s="248"/>
      <x:c r="DDA5911" s="248"/>
      <x:c r="DDB5911" s="248"/>
      <x:c r="DDC5911" s="248"/>
      <x:c r="DDD5911" s="248"/>
      <x:c r="DDE5911" s="248"/>
      <x:c r="DDF5911" s="248"/>
      <x:c r="DDG5911" s="248"/>
      <x:c r="DDH5911" s="248"/>
      <x:c r="DDI5911" s="248"/>
      <x:c r="DDJ5911" s="248"/>
      <x:c r="DDK5911" s="248"/>
      <x:c r="DDL5911" s="248"/>
      <x:c r="DDM5911" s="248"/>
      <x:c r="DDN5911" s="248"/>
      <x:c r="DDO5911" s="248"/>
      <x:c r="DDP5911" s="248"/>
      <x:c r="DDQ5911" s="248"/>
      <x:c r="DDR5911" s="248"/>
      <x:c r="DDS5911" s="248"/>
      <x:c r="DDT5911" s="248"/>
      <x:c r="DDU5911" s="248"/>
      <x:c r="DDV5911" s="248"/>
      <x:c r="DDW5911" s="248"/>
      <x:c r="DDX5911" s="248"/>
      <x:c r="DDY5911" s="248"/>
      <x:c r="DDZ5911" s="248"/>
      <x:c r="DEA5911" s="248"/>
      <x:c r="DEB5911" s="248"/>
      <x:c r="DEC5911" s="248"/>
      <x:c r="DED5911" s="248"/>
      <x:c r="DEE5911" s="248"/>
      <x:c r="DEF5911" s="248"/>
      <x:c r="DEG5911" s="248"/>
      <x:c r="DEH5911" s="248"/>
      <x:c r="DEI5911" s="248"/>
      <x:c r="DEJ5911" s="248"/>
      <x:c r="DEK5911" s="248"/>
      <x:c r="DEL5911" s="248"/>
      <x:c r="DEM5911" s="248"/>
      <x:c r="DEN5911" s="248"/>
      <x:c r="DEO5911" s="248"/>
      <x:c r="DEP5911" s="248"/>
      <x:c r="DEQ5911" s="248"/>
      <x:c r="DER5911" s="248"/>
      <x:c r="DES5911" s="248"/>
      <x:c r="DET5911" s="248"/>
      <x:c r="DEU5911" s="248"/>
      <x:c r="DEV5911" s="248"/>
      <x:c r="DEW5911" s="248"/>
      <x:c r="DEX5911" s="248"/>
      <x:c r="DEY5911" s="248"/>
      <x:c r="DEZ5911" s="248"/>
      <x:c r="DFA5911" s="248"/>
      <x:c r="DFB5911" s="248"/>
      <x:c r="DFC5911" s="248"/>
      <x:c r="DFD5911" s="248"/>
      <x:c r="DFE5911" s="248"/>
      <x:c r="DFF5911" s="248"/>
      <x:c r="DFG5911" s="248"/>
      <x:c r="DFH5911" s="248"/>
      <x:c r="DFI5911" s="248"/>
      <x:c r="DFJ5911" s="248"/>
      <x:c r="DFK5911" s="248"/>
      <x:c r="DFL5911" s="248"/>
      <x:c r="DFM5911" s="248"/>
      <x:c r="DFN5911" s="248"/>
      <x:c r="DFO5911" s="248"/>
      <x:c r="DFP5911" s="248"/>
      <x:c r="DFQ5911" s="248"/>
      <x:c r="DFR5911" s="248"/>
      <x:c r="DFS5911" s="248"/>
      <x:c r="DFT5911" s="248"/>
      <x:c r="DFU5911" s="248"/>
      <x:c r="DFV5911" s="248"/>
      <x:c r="DFW5911" s="248"/>
      <x:c r="DFX5911" s="248"/>
      <x:c r="DFY5911" s="248"/>
      <x:c r="DFZ5911" s="248"/>
      <x:c r="DGA5911" s="248"/>
      <x:c r="DGB5911" s="248"/>
      <x:c r="DGC5911" s="248"/>
      <x:c r="DGD5911" s="248"/>
      <x:c r="DGE5911" s="248"/>
      <x:c r="DGF5911" s="248"/>
      <x:c r="DGG5911" s="248"/>
      <x:c r="DGH5911" s="248"/>
      <x:c r="DGI5911" s="248"/>
      <x:c r="DGJ5911" s="248"/>
      <x:c r="DGK5911" s="248"/>
      <x:c r="DGL5911" s="248"/>
      <x:c r="DGM5911" s="248"/>
      <x:c r="DGN5911" s="248"/>
      <x:c r="DGO5911" s="248"/>
      <x:c r="DGP5911" s="248"/>
      <x:c r="DGQ5911" s="248"/>
      <x:c r="DGR5911" s="248"/>
      <x:c r="DGS5911" s="248"/>
      <x:c r="DGT5911" s="248"/>
      <x:c r="DGU5911" s="248"/>
      <x:c r="DGV5911" s="248"/>
      <x:c r="DGW5911" s="248"/>
      <x:c r="DGX5911" s="248"/>
      <x:c r="DGY5911" s="248"/>
      <x:c r="DGZ5911" s="248"/>
      <x:c r="DHA5911" s="248"/>
      <x:c r="DHB5911" s="248"/>
      <x:c r="DHC5911" s="248"/>
      <x:c r="DHD5911" s="248"/>
      <x:c r="DHE5911" s="248"/>
      <x:c r="DHF5911" s="248"/>
      <x:c r="DHG5911" s="248"/>
      <x:c r="DHH5911" s="248"/>
      <x:c r="DHI5911" s="248"/>
      <x:c r="DHJ5911" s="248"/>
      <x:c r="DHK5911" s="248"/>
      <x:c r="DHL5911" s="248"/>
      <x:c r="DHM5911" s="248"/>
      <x:c r="DHN5911" s="248"/>
      <x:c r="DHO5911" s="248"/>
      <x:c r="DHP5911" s="248"/>
      <x:c r="DHQ5911" s="248"/>
      <x:c r="DHR5911" s="248"/>
      <x:c r="DHS5911" s="248"/>
      <x:c r="DHT5911" s="248"/>
      <x:c r="DHU5911" s="248"/>
      <x:c r="DHV5911" s="248"/>
      <x:c r="DHW5911" s="248"/>
      <x:c r="DHX5911" s="248"/>
      <x:c r="DHY5911" s="248"/>
      <x:c r="DHZ5911" s="248"/>
      <x:c r="DIA5911" s="248"/>
      <x:c r="DIB5911" s="248"/>
      <x:c r="DIC5911" s="248"/>
      <x:c r="DID5911" s="248"/>
      <x:c r="DIE5911" s="248"/>
      <x:c r="DIF5911" s="248"/>
      <x:c r="DIG5911" s="248"/>
      <x:c r="DIH5911" s="248"/>
      <x:c r="DII5911" s="248"/>
      <x:c r="DIJ5911" s="248"/>
      <x:c r="DIK5911" s="248"/>
      <x:c r="DIL5911" s="248"/>
      <x:c r="DIM5911" s="248"/>
      <x:c r="DIN5911" s="248"/>
      <x:c r="DIO5911" s="248"/>
      <x:c r="DIP5911" s="248"/>
      <x:c r="DIQ5911" s="248"/>
      <x:c r="DIR5911" s="248"/>
      <x:c r="DIS5911" s="248"/>
      <x:c r="DIT5911" s="248"/>
      <x:c r="DIU5911" s="248"/>
      <x:c r="DIV5911" s="248"/>
      <x:c r="DIW5911" s="248"/>
      <x:c r="DIX5911" s="248"/>
      <x:c r="DIY5911" s="248"/>
      <x:c r="DIZ5911" s="248"/>
      <x:c r="DJA5911" s="248"/>
      <x:c r="DJB5911" s="248"/>
      <x:c r="DJC5911" s="248"/>
      <x:c r="DJD5911" s="248"/>
      <x:c r="DJE5911" s="248"/>
      <x:c r="DJF5911" s="248"/>
      <x:c r="DJG5911" s="248"/>
      <x:c r="DJH5911" s="248"/>
      <x:c r="DJI5911" s="248"/>
      <x:c r="DJJ5911" s="248"/>
      <x:c r="DJK5911" s="248"/>
      <x:c r="DJL5911" s="248"/>
      <x:c r="DJM5911" s="248"/>
      <x:c r="DJN5911" s="248"/>
      <x:c r="DJO5911" s="248"/>
      <x:c r="DJP5911" s="248"/>
      <x:c r="DJQ5911" s="248"/>
      <x:c r="DJR5911" s="248"/>
      <x:c r="DJS5911" s="248"/>
      <x:c r="DJT5911" s="248"/>
      <x:c r="DJU5911" s="248"/>
      <x:c r="DJV5911" s="248"/>
      <x:c r="DJW5911" s="248"/>
      <x:c r="DJX5911" s="248"/>
      <x:c r="DJY5911" s="248"/>
      <x:c r="DJZ5911" s="248"/>
      <x:c r="DKA5911" s="248"/>
      <x:c r="DKB5911" s="248"/>
      <x:c r="DKC5911" s="248"/>
      <x:c r="DKD5911" s="248"/>
      <x:c r="DKE5911" s="248"/>
      <x:c r="DKF5911" s="248"/>
      <x:c r="DKG5911" s="248"/>
      <x:c r="DKH5911" s="248"/>
      <x:c r="DKI5911" s="248"/>
      <x:c r="DKJ5911" s="248"/>
      <x:c r="DKK5911" s="248"/>
      <x:c r="DKL5911" s="248"/>
      <x:c r="DKM5911" s="248"/>
      <x:c r="DKN5911" s="248"/>
      <x:c r="DKO5911" s="248"/>
      <x:c r="DKP5911" s="248"/>
      <x:c r="DKQ5911" s="248"/>
      <x:c r="DKR5911" s="248"/>
      <x:c r="DKS5911" s="248"/>
      <x:c r="DKT5911" s="248"/>
      <x:c r="DKU5911" s="248"/>
      <x:c r="DKV5911" s="248"/>
      <x:c r="DKW5911" s="248"/>
      <x:c r="DKX5911" s="248"/>
      <x:c r="DKY5911" s="248"/>
      <x:c r="DKZ5911" s="248"/>
      <x:c r="DLA5911" s="248"/>
      <x:c r="DLB5911" s="248"/>
      <x:c r="DLC5911" s="248"/>
      <x:c r="DLD5911" s="248"/>
      <x:c r="DLE5911" s="248"/>
      <x:c r="DLF5911" s="248"/>
      <x:c r="DLG5911" s="248"/>
      <x:c r="DLH5911" s="248"/>
      <x:c r="DLI5911" s="248"/>
      <x:c r="DLJ5911" s="248"/>
      <x:c r="DLK5911" s="248"/>
      <x:c r="DLL5911" s="248"/>
      <x:c r="DLM5911" s="248"/>
      <x:c r="DLN5911" s="248"/>
      <x:c r="DLO5911" s="248"/>
      <x:c r="DLP5911" s="248"/>
      <x:c r="DLQ5911" s="248"/>
      <x:c r="DLR5911" s="248"/>
      <x:c r="DLS5911" s="248"/>
      <x:c r="DLT5911" s="248"/>
      <x:c r="DLU5911" s="248"/>
      <x:c r="DLV5911" s="248"/>
      <x:c r="DLW5911" s="248"/>
      <x:c r="DLX5911" s="248"/>
      <x:c r="DLY5911" s="248"/>
      <x:c r="DLZ5911" s="248"/>
      <x:c r="DMA5911" s="248"/>
      <x:c r="DMB5911" s="248"/>
      <x:c r="DMC5911" s="248"/>
      <x:c r="DMD5911" s="248"/>
      <x:c r="DME5911" s="248"/>
      <x:c r="DMF5911" s="248"/>
      <x:c r="DMG5911" s="248"/>
      <x:c r="DMH5911" s="248"/>
      <x:c r="DMI5911" s="248"/>
      <x:c r="DMJ5911" s="248"/>
      <x:c r="DMK5911" s="248"/>
      <x:c r="DML5911" s="248"/>
      <x:c r="DMM5911" s="248"/>
      <x:c r="DMN5911" s="248"/>
      <x:c r="DMO5911" s="248"/>
      <x:c r="DMP5911" s="248"/>
      <x:c r="DMQ5911" s="248"/>
      <x:c r="DMR5911" s="248"/>
      <x:c r="DMS5911" s="248"/>
      <x:c r="DMT5911" s="248"/>
      <x:c r="DMU5911" s="248"/>
      <x:c r="DMV5911" s="248"/>
      <x:c r="DMW5911" s="248"/>
      <x:c r="DMX5911" s="248"/>
      <x:c r="DMY5911" s="248"/>
      <x:c r="DMZ5911" s="248"/>
      <x:c r="DNA5911" s="248"/>
      <x:c r="DNB5911" s="248"/>
      <x:c r="DNC5911" s="248"/>
      <x:c r="DND5911" s="248"/>
      <x:c r="DNE5911" s="248"/>
      <x:c r="DNF5911" s="248"/>
      <x:c r="DNG5911" s="248"/>
      <x:c r="DNH5911" s="248"/>
      <x:c r="DNI5911" s="248"/>
      <x:c r="DNJ5911" s="248"/>
      <x:c r="DNK5911" s="248"/>
      <x:c r="DNL5911" s="248"/>
      <x:c r="DNM5911" s="248"/>
      <x:c r="DNN5911" s="248"/>
      <x:c r="DNO5911" s="248"/>
      <x:c r="DNP5911" s="248"/>
      <x:c r="DNQ5911" s="248"/>
      <x:c r="DNR5911" s="248"/>
      <x:c r="DNS5911" s="248"/>
      <x:c r="DNT5911" s="248"/>
      <x:c r="DNU5911" s="248"/>
      <x:c r="DNV5911" s="248"/>
      <x:c r="DNW5911" s="248"/>
      <x:c r="DNX5911" s="248"/>
      <x:c r="DNY5911" s="248"/>
      <x:c r="DNZ5911" s="248"/>
      <x:c r="DOA5911" s="248"/>
      <x:c r="DOB5911" s="248"/>
      <x:c r="DOC5911" s="248"/>
      <x:c r="DOD5911" s="248"/>
      <x:c r="DOE5911" s="248"/>
      <x:c r="DOF5911" s="248"/>
      <x:c r="DOG5911" s="248"/>
      <x:c r="DOH5911" s="248"/>
      <x:c r="DOI5911" s="248"/>
      <x:c r="DOJ5911" s="248"/>
      <x:c r="DOK5911" s="248"/>
      <x:c r="DOL5911" s="248"/>
      <x:c r="DOM5911" s="248"/>
      <x:c r="DON5911" s="248"/>
      <x:c r="DOO5911" s="248"/>
      <x:c r="DOP5911" s="248"/>
      <x:c r="DOQ5911" s="248"/>
      <x:c r="DOR5911" s="248"/>
      <x:c r="DOS5911" s="248"/>
      <x:c r="DOT5911" s="248"/>
      <x:c r="DOU5911" s="248"/>
      <x:c r="DOV5911" s="248"/>
      <x:c r="DOW5911" s="248"/>
      <x:c r="DOX5911" s="248"/>
      <x:c r="DOY5911" s="248"/>
      <x:c r="DOZ5911" s="248"/>
      <x:c r="DPA5911" s="248"/>
      <x:c r="DPB5911" s="248"/>
      <x:c r="DPC5911" s="248"/>
      <x:c r="DPD5911" s="248"/>
      <x:c r="DPE5911" s="248"/>
      <x:c r="DPF5911" s="248"/>
      <x:c r="DPG5911" s="248"/>
      <x:c r="DPH5911" s="248"/>
      <x:c r="DPI5911" s="248"/>
      <x:c r="DPJ5911" s="248"/>
      <x:c r="DPK5911" s="248"/>
      <x:c r="DPL5911" s="248"/>
      <x:c r="DPM5911" s="248"/>
      <x:c r="DPN5911" s="248"/>
      <x:c r="DPO5911" s="248"/>
      <x:c r="DPP5911" s="248"/>
      <x:c r="DPQ5911" s="248"/>
      <x:c r="DPR5911" s="248"/>
      <x:c r="DPS5911" s="248"/>
      <x:c r="DPT5911" s="248"/>
      <x:c r="DPU5911" s="248"/>
      <x:c r="DPV5911" s="248"/>
      <x:c r="DPW5911" s="248"/>
      <x:c r="DPX5911" s="248"/>
      <x:c r="DPY5911" s="248"/>
      <x:c r="DPZ5911" s="248"/>
      <x:c r="DQA5911" s="248"/>
      <x:c r="DQB5911" s="248"/>
      <x:c r="DQC5911" s="248"/>
      <x:c r="DQD5911" s="248"/>
      <x:c r="DQE5911" s="248"/>
      <x:c r="DQF5911" s="248"/>
      <x:c r="DQG5911" s="248"/>
      <x:c r="DQH5911" s="248"/>
      <x:c r="DQI5911" s="248"/>
      <x:c r="DQJ5911" s="248"/>
      <x:c r="DQK5911" s="248"/>
      <x:c r="DQL5911" s="248"/>
      <x:c r="DQM5911" s="248"/>
      <x:c r="DQN5911" s="248"/>
      <x:c r="DQO5911" s="248"/>
      <x:c r="DQP5911" s="248"/>
      <x:c r="DQQ5911" s="248"/>
      <x:c r="DQR5911" s="248"/>
      <x:c r="DQS5911" s="248"/>
      <x:c r="DQT5911" s="248"/>
      <x:c r="DQU5911" s="248"/>
      <x:c r="DQV5911" s="248"/>
      <x:c r="DQW5911" s="248"/>
      <x:c r="DQX5911" s="248"/>
      <x:c r="DQY5911" s="248"/>
      <x:c r="DQZ5911" s="248"/>
      <x:c r="DRA5911" s="248"/>
      <x:c r="DRB5911" s="248"/>
      <x:c r="DRC5911" s="248"/>
      <x:c r="DRD5911" s="248"/>
      <x:c r="DRE5911" s="248"/>
      <x:c r="DRF5911" s="248"/>
      <x:c r="DRG5911" s="248"/>
      <x:c r="DRH5911" s="248"/>
      <x:c r="DRI5911" s="248"/>
      <x:c r="DRJ5911" s="248"/>
      <x:c r="DRK5911" s="248"/>
      <x:c r="DRL5911" s="248"/>
      <x:c r="DRM5911" s="248"/>
      <x:c r="DRN5911" s="248"/>
      <x:c r="DRO5911" s="248"/>
      <x:c r="DRP5911" s="248"/>
      <x:c r="DRQ5911" s="248"/>
      <x:c r="DRR5911" s="248"/>
      <x:c r="DRS5911" s="248"/>
      <x:c r="DRT5911" s="248"/>
      <x:c r="DRU5911" s="248"/>
      <x:c r="DRV5911" s="248"/>
      <x:c r="DRW5911" s="248"/>
      <x:c r="DRX5911" s="248"/>
      <x:c r="DRY5911" s="248"/>
      <x:c r="DRZ5911" s="248"/>
      <x:c r="DSA5911" s="248"/>
      <x:c r="DSB5911" s="248"/>
      <x:c r="DSC5911" s="248"/>
      <x:c r="DSD5911" s="248"/>
      <x:c r="DSE5911" s="248"/>
      <x:c r="DSF5911" s="248"/>
      <x:c r="DSG5911" s="248"/>
      <x:c r="DSH5911" s="248"/>
      <x:c r="DSI5911" s="248"/>
      <x:c r="DSJ5911" s="248"/>
      <x:c r="DSK5911" s="248"/>
      <x:c r="DSL5911" s="248"/>
      <x:c r="DSM5911" s="248"/>
      <x:c r="DSN5911" s="248"/>
      <x:c r="DSO5911" s="248"/>
      <x:c r="DSP5911" s="248"/>
      <x:c r="DSQ5911" s="248"/>
      <x:c r="DSR5911" s="248"/>
      <x:c r="DSS5911" s="248"/>
      <x:c r="DST5911" s="248"/>
      <x:c r="DSU5911" s="248"/>
      <x:c r="DSV5911" s="248"/>
      <x:c r="DSW5911" s="248"/>
      <x:c r="DSX5911" s="248"/>
      <x:c r="DSY5911" s="248"/>
      <x:c r="DSZ5911" s="248"/>
      <x:c r="DTA5911" s="248"/>
      <x:c r="DTB5911" s="248"/>
      <x:c r="DTC5911" s="248"/>
      <x:c r="DTD5911" s="248"/>
      <x:c r="DTE5911" s="248"/>
      <x:c r="DTF5911" s="248"/>
      <x:c r="DTG5911" s="248"/>
      <x:c r="DTH5911" s="248"/>
      <x:c r="DTI5911" s="248"/>
      <x:c r="DTJ5911" s="248"/>
      <x:c r="DTK5911" s="248"/>
      <x:c r="DTL5911" s="248"/>
      <x:c r="DTM5911" s="248"/>
      <x:c r="DTN5911" s="248"/>
      <x:c r="DTO5911" s="248"/>
      <x:c r="DTP5911" s="248"/>
      <x:c r="DTQ5911" s="248"/>
      <x:c r="DTR5911" s="248"/>
      <x:c r="DTS5911" s="248"/>
      <x:c r="DTT5911" s="248"/>
      <x:c r="DTU5911" s="248"/>
      <x:c r="DTV5911" s="248"/>
      <x:c r="DTW5911" s="248"/>
      <x:c r="DTX5911" s="248"/>
      <x:c r="DTY5911" s="248"/>
      <x:c r="DTZ5911" s="248"/>
      <x:c r="DUA5911" s="248"/>
      <x:c r="DUB5911" s="248"/>
      <x:c r="DUC5911" s="248"/>
      <x:c r="DUD5911" s="248"/>
      <x:c r="DUE5911" s="248"/>
      <x:c r="DUF5911" s="248"/>
      <x:c r="DUG5911" s="248"/>
      <x:c r="DUH5911" s="248"/>
      <x:c r="DUI5911" s="248"/>
      <x:c r="DUJ5911" s="248"/>
      <x:c r="DUK5911" s="248"/>
      <x:c r="DUL5911" s="248"/>
      <x:c r="DUM5911" s="248"/>
      <x:c r="DUN5911" s="248"/>
      <x:c r="DUO5911" s="248"/>
      <x:c r="DUP5911" s="248"/>
      <x:c r="DUQ5911" s="248"/>
      <x:c r="DUR5911" s="248"/>
      <x:c r="DUS5911" s="248"/>
      <x:c r="DUT5911" s="248"/>
      <x:c r="DUU5911" s="248"/>
      <x:c r="DUV5911" s="248"/>
      <x:c r="DUW5911" s="248"/>
      <x:c r="DUX5911" s="248"/>
      <x:c r="DUY5911" s="248"/>
      <x:c r="DUZ5911" s="248"/>
      <x:c r="DVA5911" s="248"/>
      <x:c r="DVB5911" s="248"/>
      <x:c r="DVC5911" s="248"/>
      <x:c r="DVD5911" s="248"/>
      <x:c r="DVE5911" s="248"/>
      <x:c r="DVF5911" s="248"/>
      <x:c r="DVG5911" s="248"/>
      <x:c r="DVH5911" s="248"/>
      <x:c r="DVI5911" s="248"/>
      <x:c r="DVJ5911" s="248"/>
      <x:c r="DVK5911" s="248"/>
      <x:c r="DVL5911" s="248"/>
      <x:c r="DVM5911" s="248"/>
      <x:c r="DVN5911" s="248"/>
      <x:c r="DVO5911" s="248"/>
      <x:c r="DVP5911" s="248"/>
      <x:c r="DVQ5911" s="248"/>
      <x:c r="DVR5911" s="248"/>
      <x:c r="DVS5911" s="248"/>
      <x:c r="DVT5911" s="248"/>
      <x:c r="DVU5911" s="248"/>
      <x:c r="DVV5911" s="248"/>
      <x:c r="DVW5911" s="248"/>
      <x:c r="DVX5911" s="248"/>
      <x:c r="DVY5911" s="248"/>
      <x:c r="DVZ5911" s="248"/>
      <x:c r="DWA5911" s="248"/>
      <x:c r="DWB5911" s="248"/>
      <x:c r="DWC5911" s="248"/>
      <x:c r="DWD5911" s="248"/>
      <x:c r="DWE5911" s="248"/>
      <x:c r="DWF5911" s="248"/>
      <x:c r="DWG5911" s="248"/>
      <x:c r="DWH5911" s="248"/>
      <x:c r="DWI5911" s="248"/>
      <x:c r="DWJ5911" s="248"/>
      <x:c r="DWK5911" s="248"/>
      <x:c r="DWL5911" s="248"/>
      <x:c r="DWM5911" s="248"/>
      <x:c r="DWN5911" s="248"/>
      <x:c r="DWO5911" s="248"/>
      <x:c r="DWP5911" s="248"/>
      <x:c r="DWQ5911" s="248"/>
      <x:c r="DWR5911" s="248"/>
      <x:c r="DWS5911" s="248"/>
      <x:c r="DWT5911" s="248"/>
      <x:c r="DWU5911" s="248"/>
      <x:c r="DWV5911" s="248"/>
      <x:c r="DWW5911" s="248"/>
      <x:c r="DWX5911" s="248"/>
      <x:c r="DWY5911" s="248"/>
      <x:c r="DWZ5911" s="248"/>
      <x:c r="DXA5911" s="248"/>
      <x:c r="DXB5911" s="248"/>
      <x:c r="DXC5911" s="248"/>
      <x:c r="DXD5911" s="248"/>
      <x:c r="DXE5911" s="248"/>
      <x:c r="DXF5911" s="248"/>
      <x:c r="DXG5911" s="248"/>
      <x:c r="DXH5911" s="248"/>
      <x:c r="DXI5911" s="248"/>
      <x:c r="DXJ5911" s="248"/>
      <x:c r="DXK5911" s="248"/>
      <x:c r="DXL5911" s="248"/>
      <x:c r="DXM5911" s="248"/>
      <x:c r="DXN5911" s="248"/>
      <x:c r="DXO5911" s="248"/>
      <x:c r="DXP5911" s="248"/>
      <x:c r="DXQ5911" s="248"/>
      <x:c r="DXR5911" s="248"/>
      <x:c r="DXS5911" s="248"/>
      <x:c r="DXT5911" s="248"/>
      <x:c r="DXU5911" s="248"/>
      <x:c r="DXV5911" s="248"/>
      <x:c r="DXW5911" s="248"/>
      <x:c r="DXX5911" s="248"/>
      <x:c r="DXY5911" s="248"/>
      <x:c r="DXZ5911" s="248"/>
      <x:c r="DYA5911" s="248"/>
      <x:c r="DYB5911" s="248"/>
      <x:c r="DYC5911" s="248"/>
      <x:c r="DYD5911" s="248"/>
      <x:c r="DYE5911" s="248"/>
      <x:c r="DYF5911" s="248"/>
      <x:c r="DYG5911" s="248"/>
      <x:c r="DYH5911" s="248"/>
      <x:c r="DYI5911" s="248"/>
      <x:c r="DYJ5911" s="248"/>
      <x:c r="DYK5911" s="248"/>
      <x:c r="DYL5911" s="248"/>
      <x:c r="DYM5911" s="248"/>
      <x:c r="DYN5911" s="248"/>
      <x:c r="DYO5911" s="248"/>
      <x:c r="DYP5911" s="248"/>
      <x:c r="DYQ5911" s="248"/>
      <x:c r="DYR5911" s="248"/>
      <x:c r="DYS5911" s="248"/>
      <x:c r="DYT5911" s="248"/>
      <x:c r="DYU5911" s="248"/>
      <x:c r="DYV5911" s="248"/>
      <x:c r="DYW5911" s="248"/>
      <x:c r="DYX5911" s="248"/>
      <x:c r="DYY5911" s="248"/>
      <x:c r="DYZ5911" s="248"/>
      <x:c r="DZA5911" s="248"/>
      <x:c r="DZB5911" s="248"/>
      <x:c r="DZC5911" s="248"/>
      <x:c r="DZD5911" s="248"/>
      <x:c r="DZE5911" s="248"/>
      <x:c r="DZF5911" s="248"/>
      <x:c r="DZG5911" s="248"/>
      <x:c r="DZH5911" s="248"/>
      <x:c r="DZI5911" s="248"/>
      <x:c r="DZJ5911" s="248"/>
      <x:c r="DZK5911" s="248"/>
      <x:c r="DZL5911" s="248"/>
      <x:c r="DZM5911" s="248"/>
      <x:c r="DZN5911" s="248"/>
      <x:c r="DZO5911" s="248"/>
      <x:c r="DZP5911" s="248"/>
      <x:c r="DZQ5911" s="248"/>
      <x:c r="DZR5911" s="248"/>
      <x:c r="DZS5911" s="248"/>
      <x:c r="DZT5911" s="248"/>
      <x:c r="DZU5911" s="248"/>
      <x:c r="DZV5911" s="248"/>
      <x:c r="DZW5911" s="248"/>
      <x:c r="DZX5911" s="248"/>
      <x:c r="DZY5911" s="248"/>
      <x:c r="DZZ5911" s="248"/>
      <x:c r="EAA5911" s="248"/>
      <x:c r="EAB5911" s="248"/>
      <x:c r="EAC5911" s="248"/>
      <x:c r="EAD5911" s="248"/>
      <x:c r="EAE5911" s="248"/>
      <x:c r="EAF5911" s="248"/>
      <x:c r="EAG5911" s="248"/>
      <x:c r="EAH5911" s="248"/>
      <x:c r="EAI5911" s="248"/>
      <x:c r="EAJ5911" s="248"/>
      <x:c r="EAK5911" s="248"/>
      <x:c r="EAL5911" s="248"/>
      <x:c r="EAM5911" s="248"/>
      <x:c r="EAN5911" s="248"/>
      <x:c r="EAO5911" s="248"/>
      <x:c r="EAP5911" s="248"/>
      <x:c r="EAQ5911" s="248"/>
      <x:c r="EAR5911" s="248"/>
      <x:c r="EAS5911" s="248"/>
      <x:c r="EAT5911" s="248"/>
      <x:c r="EAU5911" s="248"/>
      <x:c r="EAV5911" s="248"/>
      <x:c r="EAW5911" s="248"/>
      <x:c r="EAX5911" s="248"/>
      <x:c r="EAY5911" s="248"/>
      <x:c r="EAZ5911" s="248"/>
      <x:c r="EBA5911" s="248"/>
      <x:c r="EBB5911" s="248"/>
      <x:c r="EBC5911" s="248"/>
      <x:c r="EBD5911" s="248"/>
      <x:c r="EBE5911" s="248"/>
      <x:c r="EBF5911" s="248"/>
      <x:c r="EBG5911" s="248"/>
      <x:c r="EBH5911" s="248"/>
      <x:c r="EBI5911" s="248"/>
      <x:c r="EBJ5911" s="248"/>
      <x:c r="EBK5911" s="248"/>
      <x:c r="EBL5911" s="248"/>
      <x:c r="EBM5911" s="248"/>
      <x:c r="EBN5911" s="248"/>
      <x:c r="EBO5911" s="248"/>
      <x:c r="EBP5911" s="248"/>
      <x:c r="EBQ5911" s="248"/>
      <x:c r="EBR5911" s="248"/>
      <x:c r="EBS5911" s="248"/>
      <x:c r="EBT5911" s="248"/>
      <x:c r="EBU5911" s="248"/>
      <x:c r="EBV5911" s="248"/>
      <x:c r="EBW5911" s="248"/>
      <x:c r="EBX5911" s="248"/>
      <x:c r="EBY5911" s="248"/>
      <x:c r="EBZ5911" s="248"/>
      <x:c r="ECA5911" s="248"/>
      <x:c r="ECB5911" s="248"/>
      <x:c r="ECC5911" s="248"/>
      <x:c r="ECD5911" s="248"/>
      <x:c r="ECE5911" s="248"/>
      <x:c r="ECF5911" s="248"/>
      <x:c r="ECG5911" s="248"/>
      <x:c r="ECH5911" s="248"/>
      <x:c r="ECI5911" s="248"/>
      <x:c r="ECJ5911" s="248"/>
      <x:c r="ECK5911" s="248"/>
      <x:c r="ECL5911" s="248"/>
      <x:c r="ECM5911" s="248"/>
      <x:c r="ECN5911" s="248"/>
      <x:c r="ECO5911" s="248"/>
      <x:c r="ECP5911" s="248"/>
      <x:c r="ECQ5911" s="248"/>
      <x:c r="ECR5911" s="248"/>
      <x:c r="ECS5911" s="248"/>
      <x:c r="ECT5911" s="248"/>
      <x:c r="ECU5911" s="248"/>
      <x:c r="ECV5911" s="248"/>
      <x:c r="ECW5911" s="248"/>
      <x:c r="ECX5911" s="248"/>
      <x:c r="ECY5911" s="248"/>
      <x:c r="ECZ5911" s="248"/>
      <x:c r="EDA5911" s="248"/>
      <x:c r="EDB5911" s="248"/>
      <x:c r="EDC5911" s="248"/>
      <x:c r="EDD5911" s="248"/>
      <x:c r="EDE5911" s="248"/>
      <x:c r="EDF5911" s="248"/>
      <x:c r="EDG5911" s="248"/>
      <x:c r="EDH5911" s="248"/>
      <x:c r="EDI5911" s="248"/>
      <x:c r="EDJ5911" s="248"/>
      <x:c r="EDK5911" s="248"/>
      <x:c r="EDL5911" s="248"/>
      <x:c r="EDM5911" s="248"/>
      <x:c r="EDN5911" s="248"/>
      <x:c r="EDO5911" s="248"/>
      <x:c r="EDP5911" s="248"/>
      <x:c r="EDQ5911" s="248"/>
      <x:c r="EDR5911" s="248"/>
      <x:c r="EDS5911" s="248"/>
      <x:c r="EDT5911" s="248"/>
      <x:c r="EDU5911" s="248"/>
      <x:c r="EDV5911" s="248"/>
      <x:c r="EDW5911" s="248"/>
      <x:c r="EDX5911" s="248"/>
      <x:c r="EDY5911" s="248"/>
      <x:c r="EDZ5911" s="248"/>
      <x:c r="EEA5911" s="248"/>
      <x:c r="EEB5911" s="248"/>
      <x:c r="EEC5911" s="248"/>
      <x:c r="EED5911" s="248"/>
      <x:c r="EEE5911" s="248"/>
      <x:c r="EEF5911" s="248"/>
      <x:c r="EEG5911" s="248"/>
      <x:c r="EEH5911" s="248"/>
      <x:c r="EEI5911" s="248"/>
      <x:c r="EEJ5911" s="248"/>
      <x:c r="EEK5911" s="248"/>
      <x:c r="EEL5911" s="248"/>
      <x:c r="EEM5911" s="248"/>
      <x:c r="EEN5911" s="248"/>
      <x:c r="EEO5911" s="248"/>
      <x:c r="EEP5911" s="248"/>
      <x:c r="EEQ5911" s="248"/>
      <x:c r="EER5911" s="248"/>
      <x:c r="EES5911" s="248"/>
      <x:c r="EET5911" s="248"/>
      <x:c r="EEU5911" s="248"/>
      <x:c r="EEV5911" s="248"/>
      <x:c r="EEW5911" s="248"/>
      <x:c r="EEX5911" s="248"/>
      <x:c r="EEY5911" s="248"/>
      <x:c r="EEZ5911" s="248"/>
      <x:c r="EFA5911" s="248"/>
      <x:c r="EFB5911" s="248"/>
      <x:c r="EFC5911" s="248"/>
      <x:c r="EFD5911" s="248"/>
      <x:c r="EFE5911" s="248"/>
      <x:c r="EFF5911" s="248"/>
      <x:c r="EFG5911" s="248"/>
      <x:c r="EFH5911" s="248"/>
      <x:c r="EFI5911" s="248"/>
      <x:c r="EFJ5911" s="248"/>
      <x:c r="EFK5911" s="248"/>
      <x:c r="EFL5911" s="248"/>
      <x:c r="EFM5911" s="248"/>
      <x:c r="EFN5911" s="248"/>
      <x:c r="EFO5911" s="248"/>
      <x:c r="EFP5911" s="248"/>
      <x:c r="EFQ5911" s="248"/>
      <x:c r="EFR5911" s="248"/>
      <x:c r="EFS5911" s="248"/>
      <x:c r="EFT5911" s="248"/>
      <x:c r="EFU5911" s="248"/>
      <x:c r="EFV5911" s="248"/>
      <x:c r="EFW5911" s="248"/>
      <x:c r="EFX5911" s="248"/>
      <x:c r="EFY5911" s="248"/>
      <x:c r="EFZ5911" s="248"/>
      <x:c r="EGA5911" s="248"/>
      <x:c r="EGB5911" s="248"/>
      <x:c r="EGC5911" s="248"/>
      <x:c r="EGD5911" s="248"/>
      <x:c r="EGE5911" s="248"/>
      <x:c r="EGF5911" s="248"/>
      <x:c r="EGG5911" s="248"/>
      <x:c r="EGH5911" s="248"/>
      <x:c r="EGI5911" s="248"/>
      <x:c r="EGJ5911" s="248"/>
      <x:c r="EGK5911" s="248"/>
      <x:c r="EGL5911" s="248"/>
      <x:c r="EGM5911" s="248"/>
      <x:c r="EGN5911" s="248"/>
      <x:c r="EGO5911" s="248"/>
      <x:c r="EGP5911" s="248"/>
      <x:c r="EGQ5911" s="248"/>
      <x:c r="EGR5911" s="248"/>
      <x:c r="EGS5911" s="248"/>
      <x:c r="EGT5911" s="248"/>
      <x:c r="EGU5911" s="248"/>
      <x:c r="EGV5911" s="248"/>
      <x:c r="EGW5911" s="248"/>
      <x:c r="EGX5911" s="248"/>
      <x:c r="EGY5911" s="248"/>
      <x:c r="EGZ5911" s="248"/>
      <x:c r="EHA5911" s="248"/>
      <x:c r="EHB5911" s="248"/>
      <x:c r="EHC5911" s="248"/>
      <x:c r="EHD5911" s="248"/>
      <x:c r="EHE5911" s="248"/>
      <x:c r="EHF5911" s="248"/>
      <x:c r="EHG5911" s="248"/>
      <x:c r="EHH5911" s="248"/>
      <x:c r="EHI5911" s="248"/>
      <x:c r="EHJ5911" s="248"/>
      <x:c r="EHK5911" s="248"/>
      <x:c r="EHL5911" s="248"/>
      <x:c r="EHM5911" s="248"/>
      <x:c r="EHN5911" s="248"/>
      <x:c r="EHO5911" s="248"/>
      <x:c r="EHP5911" s="248"/>
      <x:c r="EHQ5911" s="248"/>
      <x:c r="EHR5911" s="248"/>
      <x:c r="EHS5911" s="248"/>
      <x:c r="EHT5911" s="248"/>
      <x:c r="EHU5911" s="248"/>
      <x:c r="EHV5911" s="248"/>
      <x:c r="EHW5911" s="248"/>
      <x:c r="EHX5911" s="248"/>
      <x:c r="EHY5911" s="248"/>
      <x:c r="EHZ5911" s="248"/>
      <x:c r="EIA5911" s="248"/>
      <x:c r="EIB5911" s="248"/>
      <x:c r="EIC5911" s="248"/>
      <x:c r="EID5911" s="248"/>
      <x:c r="EIE5911" s="248"/>
      <x:c r="EIF5911" s="248"/>
      <x:c r="EIG5911" s="248"/>
      <x:c r="EIH5911" s="248"/>
      <x:c r="EII5911" s="248"/>
      <x:c r="EIJ5911" s="248"/>
      <x:c r="EIK5911" s="248"/>
      <x:c r="EIL5911" s="248"/>
      <x:c r="EIM5911" s="248"/>
      <x:c r="EIN5911" s="248"/>
      <x:c r="EIO5911" s="248"/>
      <x:c r="EIP5911" s="248"/>
      <x:c r="EIQ5911" s="248"/>
      <x:c r="EIR5911" s="248"/>
      <x:c r="EIS5911" s="248"/>
      <x:c r="EIT5911" s="248"/>
      <x:c r="EIU5911" s="248"/>
      <x:c r="EIV5911" s="248"/>
      <x:c r="EIW5911" s="248"/>
      <x:c r="EIX5911" s="248"/>
      <x:c r="EIY5911" s="248"/>
      <x:c r="EIZ5911" s="248"/>
      <x:c r="EJA5911" s="248"/>
      <x:c r="EJB5911" s="248"/>
      <x:c r="EJC5911" s="248"/>
      <x:c r="EJD5911" s="248"/>
      <x:c r="EJE5911" s="248"/>
      <x:c r="EJF5911" s="248"/>
      <x:c r="EJG5911" s="248"/>
      <x:c r="EJH5911" s="248"/>
      <x:c r="EJI5911" s="248"/>
      <x:c r="EJJ5911" s="248"/>
      <x:c r="EJK5911" s="248"/>
      <x:c r="EJL5911" s="248"/>
      <x:c r="EJM5911" s="248"/>
      <x:c r="EJN5911" s="248"/>
      <x:c r="EJO5911" s="248"/>
      <x:c r="EJP5911" s="248"/>
      <x:c r="EJQ5911" s="248"/>
      <x:c r="EJR5911" s="248"/>
      <x:c r="EJS5911" s="248"/>
      <x:c r="EJT5911" s="248"/>
      <x:c r="EJU5911" s="248"/>
      <x:c r="EJV5911" s="248"/>
      <x:c r="EJW5911" s="248"/>
      <x:c r="EJX5911" s="248"/>
      <x:c r="EJY5911" s="248"/>
      <x:c r="EJZ5911" s="248"/>
      <x:c r="EKA5911" s="248"/>
      <x:c r="EKB5911" s="248"/>
      <x:c r="EKC5911" s="248"/>
      <x:c r="EKD5911" s="248"/>
      <x:c r="EKE5911" s="248"/>
      <x:c r="EKF5911" s="248"/>
      <x:c r="EKG5911" s="248"/>
      <x:c r="EKH5911" s="248"/>
      <x:c r="EKI5911" s="248"/>
      <x:c r="EKJ5911" s="248"/>
      <x:c r="EKK5911" s="248"/>
      <x:c r="EKL5911" s="248"/>
      <x:c r="EKM5911" s="248"/>
      <x:c r="EKN5911" s="248"/>
      <x:c r="EKO5911" s="248"/>
      <x:c r="EKP5911" s="248"/>
      <x:c r="EKQ5911" s="248"/>
      <x:c r="EKR5911" s="248"/>
      <x:c r="EKS5911" s="248"/>
      <x:c r="EKT5911" s="248"/>
      <x:c r="EKU5911" s="248"/>
      <x:c r="EKV5911" s="248"/>
      <x:c r="EKW5911" s="248"/>
      <x:c r="EKX5911" s="248"/>
      <x:c r="EKY5911" s="248"/>
      <x:c r="EKZ5911" s="248"/>
      <x:c r="ELA5911" s="248"/>
      <x:c r="ELB5911" s="248"/>
      <x:c r="ELC5911" s="248"/>
      <x:c r="ELD5911" s="248"/>
      <x:c r="ELE5911" s="248"/>
      <x:c r="ELF5911" s="248"/>
      <x:c r="ELG5911" s="248"/>
      <x:c r="ELH5911" s="248"/>
      <x:c r="ELI5911" s="248"/>
      <x:c r="ELJ5911" s="248"/>
      <x:c r="ELK5911" s="248"/>
      <x:c r="ELL5911" s="248"/>
      <x:c r="ELM5911" s="248"/>
      <x:c r="ELN5911" s="248"/>
      <x:c r="ELO5911" s="248"/>
      <x:c r="ELP5911" s="248"/>
      <x:c r="ELQ5911" s="248"/>
      <x:c r="ELR5911" s="248"/>
      <x:c r="ELS5911" s="248"/>
      <x:c r="ELT5911" s="248"/>
      <x:c r="ELU5911" s="248"/>
      <x:c r="ELV5911" s="248"/>
      <x:c r="ELW5911" s="248"/>
      <x:c r="ELX5911" s="248"/>
      <x:c r="ELY5911" s="248"/>
      <x:c r="ELZ5911" s="248"/>
      <x:c r="EMA5911" s="248"/>
      <x:c r="EMB5911" s="248"/>
      <x:c r="EMC5911" s="248"/>
      <x:c r="EMD5911" s="248"/>
      <x:c r="EME5911" s="248"/>
      <x:c r="EMF5911" s="248"/>
      <x:c r="EMG5911" s="248"/>
      <x:c r="EMH5911" s="248"/>
      <x:c r="EMI5911" s="248"/>
      <x:c r="EMJ5911" s="248"/>
      <x:c r="EMK5911" s="248"/>
      <x:c r="EML5911" s="248"/>
      <x:c r="EMM5911" s="248"/>
      <x:c r="EMN5911" s="248"/>
      <x:c r="EMO5911" s="248"/>
      <x:c r="EMP5911" s="248"/>
      <x:c r="EMQ5911" s="248"/>
      <x:c r="EMR5911" s="248"/>
      <x:c r="EMS5911" s="248"/>
      <x:c r="EMT5911" s="248"/>
      <x:c r="EMU5911" s="248"/>
      <x:c r="EMV5911" s="248"/>
      <x:c r="EMW5911" s="248"/>
      <x:c r="EMX5911" s="248"/>
      <x:c r="EMY5911" s="248"/>
      <x:c r="EMZ5911" s="248"/>
      <x:c r="ENA5911" s="248"/>
      <x:c r="ENB5911" s="248"/>
      <x:c r="ENC5911" s="248"/>
      <x:c r="END5911" s="248"/>
      <x:c r="ENE5911" s="248"/>
      <x:c r="ENF5911" s="248"/>
      <x:c r="ENG5911" s="248"/>
      <x:c r="ENH5911" s="248"/>
      <x:c r="ENI5911" s="248"/>
      <x:c r="ENJ5911" s="248"/>
      <x:c r="ENK5911" s="248"/>
      <x:c r="ENL5911" s="248"/>
      <x:c r="ENM5911" s="248"/>
      <x:c r="ENN5911" s="248"/>
      <x:c r="ENO5911" s="248"/>
      <x:c r="ENP5911" s="248"/>
      <x:c r="ENQ5911" s="248"/>
      <x:c r="ENR5911" s="248"/>
      <x:c r="ENS5911" s="248"/>
      <x:c r="ENT5911" s="248"/>
      <x:c r="ENU5911" s="248"/>
      <x:c r="ENV5911" s="248"/>
      <x:c r="ENW5911" s="248"/>
      <x:c r="ENX5911" s="248"/>
      <x:c r="ENY5911" s="248"/>
      <x:c r="ENZ5911" s="248"/>
      <x:c r="EOA5911" s="248"/>
      <x:c r="EOB5911" s="248"/>
      <x:c r="EOC5911" s="248"/>
      <x:c r="EOD5911" s="248"/>
      <x:c r="EOE5911" s="248"/>
      <x:c r="EOF5911" s="248"/>
      <x:c r="EOG5911" s="248"/>
      <x:c r="EOH5911" s="248"/>
      <x:c r="EOI5911" s="248"/>
      <x:c r="EOJ5911" s="248"/>
      <x:c r="EOK5911" s="248"/>
      <x:c r="EOL5911" s="248"/>
      <x:c r="EOM5911" s="248"/>
      <x:c r="EON5911" s="248"/>
      <x:c r="EOO5911" s="248"/>
      <x:c r="EOP5911" s="248"/>
      <x:c r="EOQ5911" s="248"/>
      <x:c r="EOR5911" s="248"/>
      <x:c r="EOS5911" s="248"/>
      <x:c r="EOT5911" s="248"/>
      <x:c r="EOU5911" s="248"/>
      <x:c r="EOV5911" s="248"/>
      <x:c r="EOW5911" s="248"/>
      <x:c r="EOX5911" s="248"/>
      <x:c r="EOY5911" s="248"/>
      <x:c r="EOZ5911" s="248"/>
      <x:c r="EPA5911" s="248"/>
      <x:c r="EPB5911" s="248"/>
      <x:c r="EPC5911" s="248"/>
      <x:c r="EPD5911" s="248"/>
      <x:c r="EPE5911" s="248"/>
      <x:c r="EPF5911" s="248"/>
      <x:c r="EPG5911" s="248"/>
      <x:c r="EPH5911" s="248"/>
      <x:c r="EPI5911" s="248"/>
      <x:c r="EPJ5911" s="248"/>
      <x:c r="EPK5911" s="248"/>
      <x:c r="EPL5911" s="248"/>
      <x:c r="EPM5911" s="248"/>
      <x:c r="EPN5911" s="248"/>
      <x:c r="EPO5911" s="248"/>
      <x:c r="EPP5911" s="248"/>
      <x:c r="EPQ5911" s="248"/>
      <x:c r="EPR5911" s="248"/>
      <x:c r="EPS5911" s="248"/>
      <x:c r="EPT5911" s="248"/>
      <x:c r="EPU5911" s="248"/>
      <x:c r="EPV5911" s="248"/>
      <x:c r="EPW5911" s="248"/>
      <x:c r="EPX5911" s="248"/>
      <x:c r="EPY5911" s="248"/>
      <x:c r="EPZ5911" s="248"/>
      <x:c r="EQA5911" s="248"/>
      <x:c r="EQB5911" s="248"/>
      <x:c r="EQC5911" s="248"/>
      <x:c r="EQD5911" s="248"/>
      <x:c r="EQE5911" s="248"/>
      <x:c r="EQF5911" s="248"/>
      <x:c r="EQG5911" s="248"/>
      <x:c r="EQH5911" s="248"/>
      <x:c r="EQI5911" s="248"/>
      <x:c r="EQJ5911" s="248"/>
      <x:c r="EQK5911" s="248"/>
      <x:c r="EQL5911" s="248"/>
      <x:c r="EQM5911" s="248"/>
      <x:c r="EQN5911" s="248"/>
      <x:c r="EQO5911" s="248"/>
      <x:c r="EQP5911" s="248"/>
      <x:c r="EQQ5911" s="248"/>
      <x:c r="EQR5911" s="248"/>
      <x:c r="EQS5911" s="248"/>
      <x:c r="EQT5911" s="248"/>
      <x:c r="EQU5911" s="248"/>
      <x:c r="EQV5911" s="248"/>
      <x:c r="EQW5911" s="248"/>
      <x:c r="EQX5911" s="248"/>
      <x:c r="EQY5911" s="248"/>
      <x:c r="EQZ5911" s="248"/>
      <x:c r="ERA5911" s="248"/>
      <x:c r="ERB5911" s="248"/>
      <x:c r="ERC5911" s="248"/>
      <x:c r="ERD5911" s="248"/>
      <x:c r="ERE5911" s="248"/>
      <x:c r="ERF5911" s="248"/>
      <x:c r="ERG5911" s="248"/>
      <x:c r="ERH5911" s="248"/>
      <x:c r="ERI5911" s="248"/>
      <x:c r="ERJ5911" s="248"/>
      <x:c r="ERK5911" s="248"/>
      <x:c r="ERL5911" s="248"/>
      <x:c r="ERM5911" s="248"/>
      <x:c r="ERN5911" s="248"/>
      <x:c r="ERO5911" s="248"/>
      <x:c r="ERP5911" s="248"/>
      <x:c r="ERQ5911" s="248"/>
      <x:c r="ERR5911" s="248"/>
      <x:c r="ERS5911" s="248"/>
      <x:c r="ERT5911" s="248"/>
      <x:c r="ERU5911" s="248"/>
      <x:c r="ERV5911" s="248"/>
      <x:c r="ERW5911" s="248"/>
      <x:c r="ERX5911" s="248"/>
      <x:c r="ERY5911" s="248"/>
      <x:c r="ERZ5911" s="248"/>
      <x:c r="ESA5911" s="248"/>
      <x:c r="ESB5911" s="248"/>
      <x:c r="ESC5911" s="248"/>
      <x:c r="ESD5911" s="248"/>
      <x:c r="ESE5911" s="248"/>
      <x:c r="ESF5911" s="248"/>
      <x:c r="ESG5911" s="248"/>
      <x:c r="ESH5911" s="248"/>
      <x:c r="ESI5911" s="248"/>
      <x:c r="ESJ5911" s="248"/>
      <x:c r="ESK5911" s="248"/>
      <x:c r="ESL5911" s="248"/>
      <x:c r="ESM5911" s="248"/>
      <x:c r="ESN5911" s="248"/>
      <x:c r="ESO5911" s="248"/>
      <x:c r="ESP5911" s="248"/>
      <x:c r="ESQ5911" s="248"/>
      <x:c r="ESR5911" s="248"/>
      <x:c r="ESS5911" s="248"/>
      <x:c r="EST5911" s="248"/>
      <x:c r="ESU5911" s="248"/>
      <x:c r="ESV5911" s="248"/>
      <x:c r="ESW5911" s="248"/>
      <x:c r="ESX5911" s="248"/>
      <x:c r="ESY5911" s="248"/>
      <x:c r="ESZ5911" s="248"/>
      <x:c r="ETA5911" s="248"/>
      <x:c r="ETB5911" s="248"/>
      <x:c r="ETC5911" s="248"/>
      <x:c r="ETD5911" s="248"/>
      <x:c r="ETE5911" s="248"/>
      <x:c r="ETF5911" s="248"/>
      <x:c r="ETG5911" s="248"/>
      <x:c r="ETH5911" s="248"/>
      <x:c r="ETI5911" s="248"/>
      <x:c r="ETJ5911" s="248"/>
      <x:c r="ETK5911" s="248"/>
      <x:c r="ETL5911" s="248"/>
      <x:c r="ETM5911" s="248"/>
      <x:c r="ETN5911" s="248"/>
      <x:c r="ETO5911" s="248"/>
      <x:c r="ETP5911" s="248"/>
      <x:c r="ETQ5911" s="248"/>
      <x:c r="ETR5911" s="248"/>
      <x:c r="ETS5911" s="248"/>
      <x:c r="ETT5911" s="248"/>
      <x:c r="ETU5911" s="248"/>
      <x:c r="ETV5911" s="248"/>
      <x:c r="ETW5911" s="248"/>
      <x:c r="ETX5911" s="248"/>
      <x:c r="ETY5911" s="248"/>
      <x:c r="ETZ5911" s="248"/>
      <x:c r="EUA5911" s="248"/>
      <x:c r="EUB5911" s="248"/>
      <x:c r="EUC5911" s="248"/>
      <x:c r="EUD5911" s="248"/>
      <x:c r="EUE5911" s="248"/>
      <x:c r="EUF5911" s="248"/>
      <x:c r="EUG5911" s="248"/>
      <x:c r="EUH5911" s="248"/>
      <x:c r="EUI5911" s="248"/>
      <x:c r="EUJ5911" s="248"/>
      <x:c r="EUK5911" s="248"/>
      <x:c r="EUL5911" s="248"/>
      <x:c r="EUM5911" s="248"/>
      <x:c r="EUN5911" s="248"/>
      <x:c r="EUO5911" s="248"/>
      <x:c r="EUP5911" s="248"/>
      <x:c r="EUQ5911" s="248"/>
      <x:c r="EUR5911" s="248"/>
      <x:c r="EUS5911" s="248"/>
      <x:c r="EUT5911" s="248"/>
      <x:c r="EUU5911" s="248"/>
      <x:c r="EUV5911" s="248"/>
      <x:c r="EUW5911" s="248"/>
      <x:c r="EUX5911" s="248"/>
      <x:c r="EUY5911" s="248"/>
      <x:c r="EUZ5911" s="248"/>
      <x:c r="EVA5911" s="248"/>
      <x:c r="EVB5911" s="248"/>
      <x:c r="EVC5911" s="248"/>
      <x:c r="EVD5911" s="248"/>
      <x:c r="EVE5911" s="248"/>
      <x:c r="EVF5911" s="248"/>
      <x:c r="EVG5911" s="248"/>
      <x:c r="EVH5911" s="248"/>
      <x:c r="EVI5911" s="248"/>
      <x:c r="EVJ5911" s="248"/>
      <x:c r="EVK5911" s="248"/>
      <x:c r="EVL5911" s="248"/>
      <x:c r="EVM5911" s="248"/>
      <x:c r="EVN5911" s="248"/>
      <x:c r="EVO5911" s="248"/>
      <x:c r="EVP5911" s="248"/>
      <x:c r="EVQ5911" s="248"/>
      <x:c r="EVR5911" s="248"/>
      <x:c r="EVS5911" s="248"/>
      <x:c r="EVT5911" s="248"/>
      <x:c r="EVU5911" s="248"/>
      <x:c r="EVV5911" s="248"/>
      <x:c r="EVW5911" s="248"/>
      <x:c r="EVX5911" s="248"/>
      <x:c r="EVY5911" s="248"/>
      <x:c r="EVZ5911" s="248"/>
      <x:c r="EWA5911" s="248"/>
      <x:c r="EWB5911" s="248"/>
      <x:c r="EWC5911" s="248"/>
      <x:c r="EWD5911" s="248"/>
      <x:c r="EWE5911" s="248"/>
      <x:c r="EWF5911" s="248"/>
      <x:c r="EWG5911" s="248"/>
      <x:c r="EWH5911" s="248"/>
      <x:c r="EWI5911" s="248"/>
      <x:c r="EWJ5911" s="248"/>
      <x:c r="EWK5911" s="248"/>
      <x:c r="EWL5911" s="248"/>
      <x:c r="EWM5911" s="248"/>
      <x:c r="EWN5911" s="248"/>
      <x:c r="EWO5911" s="248"/>
      <x:c r="EWP5911" s="248"/>
      <x:c r="EWQ5911" s="248"/>
      <x:c r="EWR5911" s="248"/>
      <x:c r="EWS5911" s="248"/>
      <x:c r="EWT5911" s="248"/>
      <x:c r="EWU5911" s="248"/>
      <x:c r="EWV5911" s="248"/>
      <x:c r="EWW5911" s="248"/>
      <x:c r="EWX5911" s="248"/>
      <x:c r="EWY5911" s="248"/>
      <x:c r="EWZ5911" s="248"/>
      <x:c r="EXA5911" s="248"/>
      <x:c r="EXB5911" s="248"/>
      <x:c r="EXC5911" s="248"/>
      <x:c r="EXD5911" s="248"/>
      <x:c r="EXE5911" s="248"/>
      <x:c r="EXF5911" s="248"/>
      <x:c r="EXG5911" s="248"/>
      <x:c r="EXH5911" s="248"/>
      <x:c r="EXI5911" s="248"/>
      <x:c r="EXJ5911" s="248"/>
      <x:c r="EXK5911" s="248"/>
      <x:c r="EXL5911" s="248"/>
      <x:c r="EXM5911" s="248"/>
      <x:c r="EXN5911" s="248"/>
      <x:c r="EXO5911" s="248"/>
      <x:c r="EXP5911" s="248"/>
      <x:c r="EXQ5911" s="248"/>
      <x:c r="EXR5911" s="248"/>
      <x:c r="EXS5911" s="248"/>
      <x:c r="EXT5911" s="248"/>
      <x:c r="EXU5911" s="248"/>
      <x:c r="EXV5911" s="248"/>
      <x:c r="EXW5911" s="248"/>
      <x:c r="EXX5911" s="248"/>
      <x:c r="EXY5911" s="248"/>
      <x:c r="EXZ5911" s="248"/>
      <x:c r="EYA5911" s="248"/>
      <x:c r="EYB5911" s="248"/>
      <x:c r="EYC5911" s="248"/>
      <x:c r="EYD5911" s="248"/>
      <x:c r="EYE5911" s="248"/>
      <x:c r="EYF5911" s="248"/>
      <x:c r="EYG5911" s="248"/>
      <x:c r="EYH5911" s="248"/>
      <x:c r="EYI5911" s="248"/>
      <x:c r="EYJ5911" s="248"/>
      <x:c r="EYK5911" s="248"/>
      <x:c r="EYL5911" s="248"/>
      <x:c r="EYM5911" s="248"/>
      <x:c r="EYN5911" s="248"/>
      <x:c r="EYO5911" s="248"/>
      <x:c r="EYP5911" s="248"/>
      <x:c r="EYQ5911" s="248"/>
      <x:c r="EYR5911" s="248"/>
      <x:c r="EYS5911" s="248"/>
      <x:c r="EYT5911" s="248"/>
      <x:c r="EYU5911" s="248"/>
      <x:c r="EYV5911" s="248"/>
      <x:c r="EYW5911" s="248"/>
      <x:c r="EYX5911" s="248"/>
      <x:c r="EYY5911" s="248"/>
      <x:c r="EYZ5911" s="248"/>
      <x:c r="EZA5911" s="248"/>
      <x:c r="EZB5911" s="248"/>
      <x:c r="EZC5911" s="248"/>
      <x:c r="EZD5911" s="248"/>
      <x:c r="EZE5911" s="248"/>
      <x:c r="EZF5911" s="248"/>
      <x:c r="EZG5911" s="248"/>
      <x:c r="EZH5911" s="248"/>
      <x:c r="EZI5911" s="248"/>
      <x:c r="EZJ5911" s="248"/>
      <x:c r="EZK5911" s="248"/>
      <x:c r="EZL5911" s="248"/>
      <x:c r="EZM5911" s="248"/>
      <x:c r="EZN5911" s="248"/>
      <x:c r="EZO5911" s="248"/>
      <x:c r="EZP5911" s="248"/>
      <x:c r="EZQ5911" s="248"/>
      <x:c r="EZR5911" s="248"/>
      <x:c r="EZS5911" s="248"/>
      <x:c r="EZT5911" s="248"/>
      <x:c r="EZU5911" s="248"/>
      <x:c r="EZV5911" s="248"/>
      <x:c r="EZW5911" s="248"/>
      <x:c r="EZX5911" s="248"/>
      <x:c r="EZY5911" s="248"/>
      <x:c r="EZZ5911" s="248"/>
      <x:c r="FAA5911" s="248"/>
      <x:c r="FAB5911" s="248"/>
      <x:c r="FAC5911" s="248"/>
      <x:c r="FAD5911" s="248"/>
      <x:c r="FAE5911" s="248"/>
      <x:c r="FAF5911" s="248"/>
      <x:c r="FAG5911" s="248"/>
      <x:c r="FAH5911" s="248"/>
      <x:c r="FAI5911" s="248"/>
      <x:c r="FAJ5911" s="248"/>
      <x:c r="FAK5911" s="248"/>
      <x:c r="FAL5911" s="248"/>
      <x:c r="FAM5911" s="248"/>
      <x:c r="FAN5911" s="248"/>
      <x:c r="FAO5911" s="248"/>
      <x:c r="FAP5911" s="248"/>
      <x:c r="FAQ5911" s="248"/>
      <x:c r="FAR5911" s="248"/>
      <x:c r="FAS5911" s="248"/>
      <x:c r="FAT5911" s="248"/>
      <x:c r="FAU5911" s="248"/>
      <x:c r="FAV5911" s="248"/>
      <x:c r="FAW5911" s="248"/>
      <x:c r="FAX5911" s="248"/>
      <x:c r="FAY5911" s="248"/>
      <x:c r="FAZ5911" s="248"/>
      <x:c r="FBA5911" s="248"/>
      <x:c r="FBB5911" s="248"/>
      <x:c r="FBC5911" s="248"/>
      <x:c r="FBD5911" s="248"/>
      <x:c r="FBE5911" s="248"/>
      <x:c r="FBF5911" s="248"/>
      <x:c r="FBG5911" s="248"/>
      <x:c r="FBH5911" s="248"/>
      <x:c r="FBI5911" s="248"/>
      <x:c r="FBJ5911" s="248"/>
      <x:c r="FBK5911" s="248"/>
      <x:c r="FBL5911" s="248"/>
      <x:c r="FBM5911" s="248"/>
      <x:c r="FBN5911" s="248"/>
      <x:c r="FBO5911" s="248"/>
      <x:c r="FBP5911" s="248"/>
      <x:c r="FBQ5911" s="248"/>
      <x:c r="FBR5911" s="248"/>
      <x:c r="FBS5911" s="248"/>
      <x:c r="FBT5911" s="248"/>
      <x:c r="FBU5911" s="248"/>
      <x:c r="FBV5911" s="248"/>
      <x:c r="FBW5911" s="248"/>
      <x:c r="FBX5911" s="248"/>
      <x:c r="FBY5911" s="248"/>
      <x:c r="FBZ5911" s="248"/>
      <x:c r="FCA5911" s="248"/>
      <x:c r="FCB5911" s="248"/>
      <x:c r="FCC5911" s="248"/>
      <x:c r="FCD5911" s="248"/>
      <x:c r="FCE5911" s="248"/>
      <x:c r="FCF5911" s="248"/>
      <x:c r="FCG5911" s="248"/>
      <x:c r="FCH5911" s="248"/>
      <x:c r="FCI5911" s="248"/>
      <x:c r="FCJ5911" s="248"/>
      <x:c r="FCK5911" s="248"/>
      <x:c r="FCL5911" s="248"/>
      <x:c r="FCM5911" s="248"/>
      <x:c r="FCN5911" s="248"/>
      <x:c r="FCO5911" s="248"/>
      <x:c r="FCP5911" s="248"/>
      <x:c r="FCQ5911" s="248"/>
      <x:c r="FCR5911" s="248"/>
      <x:c r="FCS5911" s="248"/>
      <x:c r="FCT5911" s="248"/>
      <x:c r="FCU5911" s="248"/>
      <x:c r="FCV5911" s="248"/>
      <x:c r="FCW5911" s="248"/>
      <x:c r="FCX5911" s="248"/>
      <x:c r="FCY5911" s="248"/>
      <x:c r="FCZ5911" s="248"/>
      <x:c r="FDA5911" s="248"/>
      <x:c r="FDB5911" s="248"/>
      <x:c r="FDC5911" s="248"/>
      <x:c r="FDD5911" s="248"/>
      <x:c r="FDE5911" s="248"/>
      <x:c r="FDF5911" s="248"/>
      <x:c r="FDG5911" s="248"/>
      <x:c r="FDH5911" s="248"/>
      <x:c r="FDI5911" s="248"/>
      <x:c r="FDJ5911" s="248"/>
      <x:c r="FDK5911" s="248"/>
      <x:c r="FDL5911" s="248"/>
      <x:c r="FDM5911" s="248"/>
      <x:c r="FDN5911" s="248"/>
      <x:c r="FDO5911" s="248"/>
      <x:c r="FDP5911" s="248"/>
      <x:c r="FDQ5911" s="248"/>
      <x:c r="FDR5911" s="248"/>
      <x:c r="FDS5911" s="248"/>
      <x:c r="FDT5911" s="248"/>
      <x:c r="FDU5911" s="248"/>
      <x:c r="FDV5911" s="248"/>
      <x:c r="FDW5911" s="248"/>
      <x:c r="FDX5911" s="248"/>
      <x:c r="FDY5911" s="248"/>
      <x:c r="FDZ5911" s="248"/>
      <x:c r="FEA5911" s="248"/>
      <x:c r="FEB5911" s="248"/>
      <x:c r="FEC5911" s="248"/>
      <x:c r="FED5911" s="248"/>
      <x:c r="FEE5911" s="248"/>
      <x:c r="FEF5911" s="248"/>
      <x:c r="FEG5911" s="248"/>
      <x:c r="FEH5911" s="248"/>
      <x:c r="FEI5911" s="248"/>
      <x:c r="FEJ5911" s="248"/>
      <x:c r="FEK5911" s="248"/>
      <x:c r="FEL5911" s="248"/>
      <x:c r="FEM5911" s="248"/>
      <x:c r="FEN5911" s="248"/>
      <x:c r="FEO5911" s="248"/>
      <x:c r="FEP5911" s="248"/>
      <x:c r="FEQ5911" s="248"/>
      <x:c r="FER5911" s="248"/>
      <x:c r="FES5911" s="248"/>
      <x:c r="FET5911" s="248"/>
      <x:c r="FEU5911" s="248"/>
      <x:c r="FEV5911" s="248"/>
      <x:c r="FEW5911" s="248"/>
      <x:c r="FEX5911" s="248"/>
      <x:c r="FEY5911" s="248"/>
      <x:c r="FEZ5911" s="248"/>
      <x:c r="FFA5911" s="248"/>
      <x:c r="FFB5911" s="248"/>
      <x:c r="FFC5911" s="248"/>
      <x:c r="FFD5911" s="248"/>
      <x:c r="FFE5911" s="248"/>
      <x:c r="FFF5911" s="248"/>
      <x:c r="FFG5911" s="248"/>
      <x:c r="FFH5911" s="248"/>
      <x:c r="FFI5911" s="248"/>
      <x:c r="FFJ5911" s="248"/>
      <x:c r="FFK5911" s="248"/>
      <x:c r="FFL5911" s="248"/>
      <x:c r="FFM5911" s="248"/>
      <x:c r="FFN5911" s="248"/>
      <x:c r="FFO5911" s="248"/>
      <x:c r="FFP5911" s="248"/>
      <x:c r="FFQ5911" s="248"/>
      <x:c r="FFR5911" s="248"/>
      <x:c r="FFS5911" s="248"/>
      <x:c r="FFT5911" s="248"/>
      <x:c r="FFU5911" s="248"/>
      <x:c r="FFV5911" s="248"/>
      <x:c r="FFW5911" s="248"/>
      <x:c r="FFX5911" s="248"/>
      <x:c r="FFY5911" s="248"/>
      <x:c r="FFZ5911" s="248"/>
      <x:c r="FGA5911" s="248"/>
      <x:c r="FGB5911" s="248"/>
      <x:c r="FGC5911" s="248"/>
      <x:c r="FGD5911" s="248"/>
      <x:c r="FGE5911" s="248"/>
      <x:c r="FGF5911" s="248"/>
      <x:c r="FGG5911" s="248"/>
      <x:c r="FGH5911" s="248"/>
      <x:c r="FGI5911" s="248"/>
      <x:c r="FGJ5911" s="248"/>
      <x:c r="FGK5911" s="248"/>
      <x:c r="FGL5911" s="248"/>
      <x:c r="FGM5911" s="248"/>
      <x:c r="FGN5911" s="248"/>
      <x:c r="FGO5911" s="248"/>
      <x:c r="FGP5911" s="248"/>
      <x:c r="FGQ5911" s="248"/>
      <x:c r="FGR5911" s="248"/>
      <x:c r="FGS5911" s="248"/>
      <x:c r="FGT5911" s="248"/>
      <x:c r="FGU5911" s="248"/>
      <x:c r="FGV5911" s="248"/>
      <x:c r="FGW5911" s="248"/>
      <x:c r="FGX5911" s="248"/>
      <x:c r="FGY5911" s="248"/>
      <x:c r="FGZ5911" s="248"/>
      <x:c r="FHA5911" s="248"/>
      <x:c r="FHB5911" s="248"/>
      <x:c r="FHC5911" s="248"/>
      <x:c r="FHD5911" s="248"/>
      <x:c r="FHE5911" s="248"/>
      <x:c r="FHF5911" s="248"/>
      <x:c r="FHG5911" s="248"/>
      <x:c r="FHH5911" s="248"/>
      <x:c r="FHI5911" s="248"/>
      <x:c r="FHJ5911" s="248"/>
      <x:c r="FHK5911" s="248"/>
      <x:c r="FHL5911" s="248"/>
      <x:c r="FHM5911" s="248"/>
      <x:c r="FHN5911" s="248"/>
      <x:c r="FHO5911" s="248"/>
      <x:c r="FHP5911" s="248"/>
      <x:c r="FHQ5911" s="248"/>
      <x:c r="FHR5911" s="248"/>
      <x:c r="FHS5911" s="248"/>
      <x:c r="FHT5911" s="248"/>
      <x:c r="FHU5911" s="248"/>
      <x:c r="FHV5911" s="248"/>
      <x:c r="FHW5911" s="248"/>
      <x:c r="FHX5911" s="248"/>
      <x:c r="FHY5911" s="248"/>
      <x:c r="FHZ5911" s="248"/>
      <x:c r="FIA5911" s="248"/>
      <x:c r="FIB5911" s="248"/>
      <x:c r="FIC5911" s="248"/>
      <x:c r="FID5911" s="248"/>
      <x:c r="FIE5911" s="248"/>
      <x:c r="FIF5911" s="248"/>
      <x:c r="FIG5911" s="248"/>
      <x:c r="FIH5911" s="248"/>
      <x:c r="FII5911" s="248"/>
      <x:c r="FIJ5911" s="248"/>
      <x:c r="FIK5911" s="248"/>
      <x:c r="FIL5911" s="248"/>
      <x:c r="FIM5911" s="248"/>
      <x:c r="FIN5911" s="248"/>
      <x:c r="FIO5911" s="248"/>
      <x:c r="FIP5911" s="248"/>
      <x:c r="FIQ5911" s="248"/>
      <x:c r="FIR5911" s="248"/>
      <x:c r="FIS5911" s="248"/>
      <x:c r="FIT5911" s="248"/>
      <x:c r="FIU5911" s="248"/>
      <x:c r="FIV5911" s="248"/>
      <x:c r="FIW5911" s="248"/>
      <x:c r="FIX5911" s="248"/>
      <x:c r="FIY5911" s="248"/>
      <x:c r="FIZ5911" s="248"/>
      <x:c r="FJA5911" s="248"/>
      <x:c r="FJB5911" s="248"/>
      <x:c r="FJC5911" s="248"/>
      <x:c r="FJD5911" s="248"/>
      <x:c r="FJE5911" s="248"/>
      <x:c r="FJF5911" s="248"/>
      <x:c r="FJG5911" s="248"/>
      <x:c r="FJH5911" s="248"/>
      <x:c r="FJI5911" s="248"/>
      <x:c r="FJJ5911" s="248"/>
      <x:c r="FJK5911" s="248"/>
      <x:c r="FJL5911" s="248"/>
      <x:c r="FJM5911" s="248"/>
      <x:c r="FJN5911" s="248"/>
      <x:c r="FJO5911" s="248"/>
      <x:c r="FJP5911" s="248"/>
      <x:c r="FJQ5911" s="248"/>
      <x:c r="FJR5911" s="248"/>
      <x:c r="FJS5911" s="248"/>
      <x:c r="FJT5911" s="248"/>
      <x:c r="FJU5911" s="248"/>
      <x:c r="FJV5911" s="248"/>
      <x:c r="FJW5911" s="248"/>
      <x:c r="FJX5911" s="248"/>
      <x:c r="FJY5911" s="248"/>
      <x:c r="FJZ5911" s="248"/>
      <x:c r="FKA5911" s="248"/>
      <x:c r="FKB5911" s="248"/>
      <x:c r="FKC5911" s="248"/>
      <x:c r="FKD5911" s="248"/>
      <x:c r="FKE5911" s="248"/>
      <x:c r="FKF5911" s="248"/>
      <x:c r="FKG5911" s="248"/>
      <x:c r="FKH5911" s="248"/>
      <x:c r="FKI5911" s="248"/>
      <x:c r="FKJ5911" s="248"/>
      <x:c r="FKK5911" s="248"/>
      <x:c r="FKL5911" s="248"/>
      <x:c r="FKM5911" s="248"/>
      <x:c r="FKN5911" s="248"/>
      <x:c r="FKO5911" s="248"/>
      <x:c r="FKP5911" s="248"/>
      <x:c r="FKQ5911" s="248"/>
      <x:c r="FKR5911" s="248"/>
      <x:c r="FKS5911" s="248"/>
      <x:c r="FKT5911" s="248"/>
      <x:c r="FKU5911" s="248"/>
      <x:c r="FKV5911" s="248"/>
      <x:c r="FKW5911" s="248"/>
      <x:c r="FKX5911" s="248"/>
      <x:c r="FKY5911" s="248"/>
      <x:c r="FKZ5911" s="248"/>
      <x:c r="FLA5911" s="248"/>
      <x:c r="FLB5911" s="248"/>
      <x:c r="FLC5911" s="248"/>
      <x:c r="FLD5911" s="248"/>
      <x:c r="FLE5911" s="248"/>
      <x:c r="FLF5911" s="248"/>
      <x:c r="FLG5911" s="248"/>
      <x:c r="FLH5911" s="248"/>
      <x:c r="FLI5911" s="248"/>
      <x:c r="FLJ5911" s="248"/>
      <x:c r="FLK5911" s="248"/>
      <x:c r="FLL5911" s="248"/>
      <x:c r="FLM5911" s="248"/>
      <x:c r="FLN5911" s="248"/>
      <x:c r="FLO5911" s="248"/>
      <x:c r="FLP5911" s="248"/>
      <x:c r="FLQ5911" s="248"/>
      <x:c r="FLR5911" s="248"/>
      <x:c r="FLS5911" s="248"/>
      <x:c r="FLT5911" s="248"/>
      <x:c r="FLU5911" s="248"/>
      <x:c r="FLV5911" s="248"/>
      <x:c r="FLW5911" s="248"/>
      <x:c r="FLX5911" s="248"/>
      <x:c r="FLY5911" s="248"/>
      <x:c r="FLZ5911" s="248"/>
      <x:c r="FMA5911" s="248"/>
      <x:c r="FMB5911" s="248"/>
      <x:c r="FMC5911" s="248"/>
      <x:c r="FMD5911" s="248"/>
      <x:c r="FME5911" s="248"/>
      <x:c r="FMF5911" s="248"/>
      <x:c r="FMG5911" s="248"/>
      <x:c r="FMH5911" s="248"/>
      <x:c r="FMI5911" s="248"/>
      <x:c r="FMJ5911" s="248"/>
      <x:c r="FMK5911" s="248"/>
      <x:c r="FML5911" s="248"/>
      <x:c r="FMM5911" s="248"/>
      <x:c r="FMN5911" s="248"/>
      <x:c r="FMO5911" s="248"/>
      <x:c r="FMP5911" s="248"/>
      <x:c r="FMQ5911" s="248"/>
      <x:c r="FMR5911" s="248"/>
      <x:c r="FMS5911" s="248"/>
      <x:c r="FMT5911" s="248"/>
      <x:c r="FMU5911" s="248"/>
      <x:c r="FMV5911" s="248"/>
      <x:c r="FMW5911" s="248"/>
      <x:c r="FMX5911" s="248"/>
      <x:c r="FMY5911" s="248"/>
      <x:c r="FMZ5911" s="248"/>
      <x:c r="FNA5911" s="248"/>
      <x:c r="FNB5911" s="248"/>
      <x:c r="FNC5911" s="248"/>
      <x:c r="FND5911" s="248"/>
      <x:c r="FNE5911" s="248"/>
      <x:c r="FNF5911" s="248"/>
      <x:c r="FNG5911" s="248"/>
      <x:c r="FNH5911" s="248"/>
      <x:c r="FNI5911" s="248"/>
      <x:c r="FNJ5911" s="248"/>
      <x:c r="FNK5911" s="248"/>
      <x:c r="FNL5911" s="248"/>
      <x:c r="FNM5911" s="248"/>
      <x:c r="FNN5911" s="248"/>
      <x:c r="FNO5911" s="248"/>
      <x:c r="FNP5911" s="248"/>
      <x:c r="FNQ5911" s="248"/>
      <x:c r="FNR5911" s="248"/>
      <x:c r="FNS5911" s="248"/>
      <x:c r="FNT5911" s="248"/>
      <x:c r="FNU5911" s="248"/>
      <x:c r="FNV5911" s="248"/>
      <x:c r="FNW5911" s="248"/>
      <x:c r="FNX5911" s="248"/>
      <x:c r="FNY5911" s="248"/>
      <x:c r="FNZ5911" s="248"/>
      <x:c r="FOA5911" s="248"/>
      <x:c r="FOB5911" s="248"/>
      <x:c r="FOC5911" s="248"/>
      <x:c r="FOD5911" s="248"/>
      <x:c r="FOE5911" s="248"/>
      <x:c r="FOF5911" s="248"/>
      <x:c r="FOG5911" s="248"/>
      <x:c r="FOH5911" s="248"/>
      <x:c r="FOI5911" s="248"/>
      <x:c r="FOJ5911" s="248"/>
      <x:c r="FOK5911" s="248"/>
      <x:c r="FOL5911" s="248"/>
      <x:c r="FOM5911" s="248"/>
      <x:c r="FON5911" s="248"/>
      <x:c r="FOO5911" s="248"/>
      <x:c r="FOP5911" s="248"/>
      <x:c r="FOQ5911" s="248"/>
      <x:c r="FOR5911" s="248"/>
      <x:c r="FOS5911" s="248"/>
      <x:c r="FOT5911" s="248"/>
      <x:c r="FOU5911" s="248"/>
      <x:c r="FOV5911" s="248"/>
      <x:c r="FOW5911" s="248"/>
      <x:c r="FOX5911" s="248"/>
      <x:c r="FOY5911" s="248"/>
      <x:c r="FOZ5911" s="248"/>
      <x:c r="FPA5911" s="248"/>
      <x:c r="FPB5911" s="248"/>
      <x:c r="FPC5911" s="248"/>
      <x:c r="FPD5911" s="248"/>
      <x:c r="FPE5911" s="248"/>
      <x:c r="FPF5911" s="248"/>
      <x:c r="FPG5911" s="248"/>
      <x:c r="FPH5911" s="248"/>
      <x:c r="FPI5911" s="248"/>
      <x:c r="FPJ5911" s="248"/>
      <x:c r="FPK5911" s="248"/>
      <x:c r="FPL5911" s="248"/>
      <x:c r="FPM5911" s="248"/>
      <x:c r="FPN5911" s="248"/>
      <x:c r="FPO5911" s="248"/>
      <x:c r="FPP5911" s="248"/>
      <x:c r="FPQ5911" s="248"/>
      <x:c r="FPR5911" s="248"/>
      <x:c r="FPS5911" s="248"/>
      <x:c r="FPT5911" s="248"/>
      <x:c r="FPU5911" s="248"/>
      <x:c r="FPV5911" s="248"/>
      <x:c r="FPW5911" s="248"/>
      <x:c r="FPX5911" s="248"/>
      <x:c r="FPY5911" s="248"/>
      <x:c r="FPZ5911" s="248"/>
      <x:c r="FQA5911" s="248"/>
      <x:c r="FQB5911" s="248"/>
      <x:c r="FQC5911" s="248"/>
      <x:c r="FQD5911" s="248"/>
      <x:c r="FQE5911" s="248"/>
      <x:c r="FQF5911" s="248"/>
      <x:c r="FQG5911" s="248"/>
      <x:c r="FQH5911" s="248"/>
      <x:c r="FQI5911" s="248"/>
      <x:c r="FQJ5911" s="248"/>
      <x:c r="FQK5911" s="248"/>
      <x:c r="FQL5911" s="248"/>
      <x:c r="FQM5911" s="248"/>
      <x:c r="FQN5911" s="248"/>
      <x:c r="FQO5911" s="248"/>
      <x:c r="FQP5911" s="248"/>
      <x:c r="FQQ5911" s="248"/>
      <x:c r="FQR5911" s="248"/>
      <x:c r="FQS5911" s="248"/>
      <x:c r="FQT5911" s="248"/>
      <x:c r="FQU5911" s="248"/>
      <x:c r="FQV5911" s="248"/>
      <x:c r="FQW5911" s="248"/>
      <x:c r="FQX5911" s="248"/>
      <x:c r="FQY5911" s="248"/>
      <x:c r="FQZ5911" s="248"/>
      <x:c r="FRA5911" s="248"/>
      <x:c r="FRB5911" s="248"/>
      <x:c r="FRC5911" s="248"/>
      <x:c r="FRD5911" s="248"/>
      <x:c r="FRE5911" s="248"/>
      <x:c r="FRF5911" s="248"/>
      <x:c r="FRG5911" s="248"/>
      <x:c r="FRH5911" s="248"/>
      <x:c r="FRI5911" s="248"/>
      <x:c r="FRJ5911" s="248"/>
      <x:c r="FRK5911" s="248"/>
      <x:c r="FRL5911" s="248"/>
      <x:c r="FRM5911" s="248"/>
      <x:c r="FRN5911" s="248"/>
      <x:c r="FRO5911" s="248"/>
      <x:c r="FRP5911" s="248"/>
      <x:c r="FRQ5911" s="248"/>
      <x:c r="FRR5911" s="248"/>
      <x:c r="FRS5911" s="248"/>
      <x:c r="FRT5911" s="248"/>
      <x:c r="FRU5911" s="248"/>
      <x:c r="FRV5911" s="248"/>
      <x:c r="FRW5911" s="248"/>
      <x:c r="FRX5911" s="248"/>
      <x:c r="FRY5911" s="248"/>
      <x:c r="FRZ5911" s="248"/>
      <x:c r="FSA5911" s="248"/>
      <x:c r="FSB5911" s="248"/>
      <x:c r="FSC5911" s="248"/>
      <x:c r="FSD5911" s="248"/>
      <x:c r="FSE5911" s="248"/>
      <x:c r="FSF5911" s="248"/>
      <x:c r="FSG5911" s="248"/>
      <x:c r="FSH5911" s="248"/>
      <x:c r="FSI5911" s="248"/>
      <x:c r="FSJ5911" s="248"/>
      <x:c r="FSK5911" s="248"/>
      <x:c r="FSL5911" s="248"/>
      <x:c r="FSM5911" s="248"/>
      <x:c r="FSN5911" s="248"/>
      <x:c r="FSO5911" s="248"/>
      <x:c r="FSP5911" s="248"/>
      <x:c r="FSQ5911" s="248"/>
      <x:c r="FSR5911" s="248"/>
      <x:c r="FSS5911" s="248"/>
      <x:c r="FST5911" s="248"/>
      <x:c r="FSU5911" s="248"/>
      <x:c r="FSV5911" s="248"/>
      <x:c r="FSW5911" s="248"/>
      <x:c r="FSX5911" s="248"/>
      <x:c r="FSY5911" s="248"/>
      <x:c r="FSZ5911" s="248"/>
      <x:c r="FTA5911" s="248"/>
      <x:c r="FTB5911" s="248"/>
      <x:c r="FTC5911" s="248"/>
      <x:c r="FTD5911" s="248"/>
      <x:c r="FTE5911" s="248"/>
      <x:c r="FTF5911" s="248"/>
      <x:c r="FTG5911" s="248"/>
      <x:c r="FTH5911" s="248"/>
      <x:c r="FTI5911" s="248"/>
      <x:c r="FTJ5911" s="248"/>
      <x:c r="FTK5911" s="248"/>
      <x:c r="FTL5911" s="248"/>
      <x:c r="FTM5911" s="248"/>
      <x:c r="FTN5911" s="248"/>
      <x:c r="FTO5911" s="248"/>
      <x:c r="FTP5911" s="248"/>
      <x:c r="FTQ5911" s="248"/>
      <x:c r="FTR5911" s="248"/>
      <x:c r="FTS5911" s="248"/>
      <x:c r="FTT5911" s="248"/>
      <x:c r="FTU5911" s="248"/>
      <x:c r="FTV5911" s="248"/>
      <x:c r="FTW5911" s="248"/>
      <x:c r="FTX5911" s="248"/>
      <x:c r="FTY5911" s="248"/>
      <x:c r="FTZ5911" s="248"/>
      <x:c r="FUA5911" s="248"/>
      <x:c r="FUB5911" s="248"/>
      <x:c r="FUC5911" s="248"/>
      <x:c r="FUD5911" s="248"/>
      <x:c r="FUE5911" s="248"/>
      <x:c r="FUF5911" s="248"/>
      <x:c r="FUG5911" s="248"/>
      <x:c r="FUH5911" s="248"/>
      <x:c r="FUI5911" s="248"/>
      <x:c r="FUJ5911" s="248"/>
      <x:c r="FUK5911" s="248"/>
      <x:c r="FUL5911" s="248"/>
      <x:c r="FUM5911" s="248"/>
      <x:c r="FUN5911" s="248"/>
      <x:c r="FUO5911" s="248"/>
      <x:c r="FUP5911" s="248"/>
      <x:c r="FUQ5911" s="248"/>
      <x:c r="FUR5911" s="248"/>
      <x:c r="FUS5911" s="248"/>
      <x:c r="FUT5911" s="248"/>
      <x:c r="FUU5911" s="248"/>
      <x:c r="FUV5911" s="248"/>
      <x:c r="FUW5911" s="248"/>
      <x:c r="FUX5911" s="248"/>
      <x:c r="FUY5911" s="248"/>
      <x:c r="FUZ5911" s="248"/>
      <x:c r="FVA5911" s="248"/>
      <x:c r="FVB5911" s="248"/>
      <x:c r="FVC5911" s="248"/>
      <x:c r="FVD5911" s="248"/>
      <x:c r="FVE5911" s="248"/>
      <x:c r="FVF5911" s="248"/>
      <x:c r="FVG5911" s="248"/>
      <x:c r="FVH5911" s="248"/>
      <x:c r="FVI5911" s="248"/>
      <x:c r="FVJ5911" s="248"/>
      <x:c r="FVK5911" s="248"/>
      <x:c r="FVL5911" s="248"/>
      <x:c r="FVM5911" s="248"/>
      <x:c r="FVN5911" s="248"/>
      <x:c r="FVO5911" s="248"/>
      <x:c r="FVP5911" s="248"/>
      <x:c r="FVQ5911" s="248"/>
      <x:c r="FVR5911" s="248"/>
      <x:c r="FVS5911" s="248"/>
      <x:c r="FVT5911" s="248"/>
      <x:c r="FVU5911" s="248"/>
      <x:c r="FVV5911" s="248"/>
      <x:c r="FVW5911" s="248"/>
      <x:c r="FVX5911" s="248"/>
      <x:c r="FVY5911" s="248"/>
      <x:c r="FVZ5911" s="248"/>
      <x:c r="FWA5911" s="248"/>
      <x:c r="FWB5911" s="248"/>
      <x:c r="FWC5911" s="248"/>
      <x:c r="FWD5911" s="248"/>
      <x:c r="FWE5911" s="248"/>
      <x:c r="FWF5911" s="248"/>
      <x:c r="FWG5911" s="248"/>
      <x:c r="FWH5911" s="248"/>
      <x:c r="FWI5911" s="248"/>
      <x:c r="FWJ5911" s="248"/>
      <x:c r="FWK5911" s="248"/>
      <x:c r="FWL5911" s="248"/>
      <x:c r="FWM5911" s="248"/>
      <x:c r="FWN5911" s="248"/>
      <x:c r="FWO5911" s="248"/>
      <x:c r="FWP5911" s="248"/>
      <x:c r="FWQ5911" s="248"/>
      <x:c r="FWR5911" s="248"/>
      <x:c r="FWS5911" s="248"/>
      <x:c r="FWT5911" s="248"/>
      <x:c r="FWU5911" s="248"/>
      <x:c r="FWV5911" s="248"/>
      <x:c r="FWW5911" s="248"/>
      <x:c r="FWX5911" s="248"/>
      <x:c r="FWY5911" s="248"/>
      <x:c r="FWZ5911" s="248"/>
      <x:c r="FXA5911" s="248"/>
      <x:c r="FXB5911" s="248"/>
      <x:c r="FXC5911" s="248"/>
      <x:c r="FXD5911" s="248"/>
      <x:c r="FXE5911" s="248"/>
      <x:c r="FXF5911" s="248"/>
      <x:c r="FXG5911" s="248"/>
      <x:c r="FXH5911" s="248"/>
      <x:c r="FXI5911" s="248"/>
      <x:c r="FXJ5911" s="248"/>
      <x:c r="FXK5911" s="248"/>
      <x:c r="FXL5911" s="248"/>
      <x:c r="FXM5911" s="248"/>
      <x:c r="FXN5911" s="248"/>
      <x:c r="FXO5911" s="248"/>
      <x:c r="FXP5911" s="248"/>
      <x:c r="FXQ5911" s="248"/>
      <x:c r="FXR5911" s="248"/>
      <x:c r="FXS5911" s="248"/>
      <x:c r="FXT5911" s="248"/>
      <x:c r="FXU5911" s="248"/>
      <x:c r="FXV5911" s="248"/>
      <x:c r="FXW5911" s="248"/>
      <x:c r="FXX5911" s="248"/>
      <x:c r="FXY5911" s="248"/>
      <x:c r="FXZ5911" s="248"/>
      <x:c r="FYA5911" s="248"/>
      <x:c r="FYB5911" s="248"/>
      <x:c r="FYC5911" s="248"/>
      <x:c r="FYD5911" s="248"/>
      <x:c r="FYE5911" s="248"/>
      <x:c r="FYF5911" s="248"/>
      <x:c r="FYG5911" s="248"/>
      <x:c r="FYH5911" s="248"/>
      <x:c r="FYI5911" s="248"/>
      <x:c r="FYJ5911" s="248"/>
      <x:c r="FYK5911" s="248"/>
      <x:c r="FYL5911" s="248"/>
      <x:c r="FYM5911" s="248"/>
      <x:c r="FYN5911" s="248"/>
      <x:c r="FYO5911" s="248"/>
      <x:c r="FYP5911" s="248"/>
      <x:c r="FYQ5911" s="248"/>
      <x:c r="FYR5911" s="248"/>
      <x:c r="FYS5911" s="248"/>
      <x:c r="FYT5911" s="248"/>
      <x:c r="FYU5911" s="248"/>
      <x:c r="FYV5911" s="248"/>
      <x:c r="FYW5911" s="248"/>
      <x:c r="FYX5911" s="248"/>
      <x:c r="FYY5911" s="248"/>
      <x:c r="FYZ5911" s="248"/>
      <x:c r="FZA5911" s="248"/>
      <x:c r="FZB5911" s="248"/>
      <x:c r="FZC5911" s="248"/>
      <x:c r="FZD5911" s="248"/>
      <x:c r="FZE5911" s="248"/>
      <x:c r="FZF5911" s="248"/>
      <x:c r="FZG5911" s="248"/>
      <x:c r="FZH5911" s="248"/>
      <x:c r="FZI5911" s="248"/>
      <x:c r="FZJ5911" s="248"/>
      <x:c r="FZK5911" s="248"/>
      <x:c r="FZL5911" s="248"/>
      <x:c r="FZM5911" s="248"/>
      <x:c r="FZN5911" s="248"/>
      <x:c r="FZO5911" s="248"/>
      <x:c r="FZP5911" s="248"/>
      <x:c r="FZQ5911" s="248"/>
      <x:c r="FZR5911" s="248"/>
      <x:c r="FZS5911" s="248"/>
      <x:c r="FZT5911" s="248"/>
      <x:c r="FZU5911" s="248"/>
      <x:c r="FZV5911" s="248"/>
      <x:c r="FZW5911" s="248"/>
      <x:c r="FZX5911" s="248"/>
      <x:c r="FZY5911" s="248"/>
      <x:c r="FZZ5911" s="248"/>
      <x:c r="GAA5911" s="248"/>
      <x:c r="GAB5911" s="248"/>
      <x:c r="GAC5911" s="248"/>
      <x:c r="GAD5911" s="248"/>
      <x:c r="GAE5911" s="248"/>
      <x:c r="GAF5911" s="248"/>
      <x:c r="GAG5911" s="248"/>
      <x:c r="GAH5911" s="248"/>
      <x:c r="GAI5911" s="248"/>
      <x:c r="GAJ5911" s="248"/>
      <x:c r="GAK5911" s="248"/>
      <x:c r="GAL5911" s="248"/>
      <x:c r="GAM5911" s="248"/>
      <x:c r="GAN5911" s="248"/>
      <x:c r="GAO5911" s="248"/>
      <x:c r="GAP5911" s="248"/>
      <x:c r="GAQ5911" s="248"/>
      <x:c r="GAR5911" s="248"/>
      <x:c r="GAS5911" s="248"/>
      <x:c r="GAT5911" s="248"/>
      <x:c r="GAU5911" s="248"/>
      <x:c r="GAV5911" s="248"/>
      <x:c r="GAW5911" s="248"/>
      <x:c r="GAX5911" s="248"/>
      <x:c r="GAY5911" s="248"/>
      <x:c r="GAZ5911" s="248"/>
      <x:c r="GBA5911" s="248"/>
      <x:c r="GBB5911" s="248"/>
      <x:c r="GBC5911" s="248"/>
      <x:c r="GBD5911" s="248"/>
      <x:c r="GBE5911" s="248"/>
      <x:c r="GBF5911" s="248"/>
      <x:c r="GBG5911" s="248"/>
      <x:c r="GBH5911" s="248"/>
      <x:c r="GBI5911" s="248"/>
      <x:c r="GBJ5911" s="248"/>
      <x:c r="GBK5911" s="248"/>
      <x:c r="GBL5911" s="248"/>
      <x:c r="GBM5911" s="248"/>
      <x:c r="GBN5911" s="248"/>
      <x:c r="GBO5911" s="248"/>
      <x:c r="GBP5911" s="248"/>
      <x:c r="GBQ5911" s="248"/>
      <x:c r="GBR5911" s="248"/>
      <x:c r="GBS5911" s="248"/>
      <x:c r="GBT5911" s="248"/>
      <x:c r="GBU5911" s="248"/>
      <x:c r="GBV5911" s="248"/>
      <x:c r="GBW5911" s="248"/>
      <x:c r="GBX5911" s="248"/>
      <x:c r="GBY5911" s="248"/>
      <x:c r="GBZ5911" s="248"/>
      <x:c r="GCA5911" s="248"/>
      <x:c r="GCB5911" s="248"/>
      <x:c r="GCC5911" s="248"/>
      <x:c r="GCD5911" s="248"/>
      <x:c r="GCE5911" s="248"/>
      <x:c r="GCF5911" s="248"/>
      <x:c r="GCG5911" s="248"/>
      <x:c r="GCH5911" s="248"/>
      <x:c r="GCI5911" s="248"/>
      <x:c r="GCJ5911" s="248"/>
      <x:c r="GCK5911" s="248"/>
      <x:c r="GCL5911" s="248"/>
      <x:c r="GCM5911" s="248"/>
      <x:c r="GCN5911" s="248"/>
      <x:c r="GCO5911" s="248"/>
      <x:c r="GCP5911" s="248"/>
      <x:c r="GCQ5911" s="248"/>
      <x:c r="GCR5911" s="248"/>
      <x:c r="GCS5911" s="248"/>
      <x:c r="GCT5911" s="248"/>
      <x:c r="GCU5911" s="248"/>
      <x:c r="GCV5911" s="248"/>
      <x:c r="GCW5911" s="248"/>
      <x:c r="GCX5911" s="248"/>
      <x:c r="GCY5911" s="248"/>
      <x:c r="GCZ5911" s="248"/>
      <x:c r="GDA5911" s="248"/>
      <x:c r="GDB5911" s="248"/>
      <x:c r="GDC5911" s="248"/>
      <x:c r="GDD5911" s="248"/>
      <x:c r="GDE5911" s="248"/>
      <x:c r="GDF5911" s="248"/>
      <x:c r="GDG5911" s="248"/>
      <x:c r="GDH5911" s="248"/>
      <x:c r="GDI5911" s="248"/>
      <x:c r="GDJ5911" s="248"/>
      <x:c r="GDK5911" s="248"/>
      <x:c r="GDL5911" s="248"/>
      <x:c r="GDM5911" s="248"/>
      <x:c r="GDN5911" s="248"/>
      <x:c r="GDO5911" s="248"/>
      <x:c r="GDP5911" s="248"/>
      <x:c r="GDQ5911" s="248"/>
      <x:c r="GDR5911" s="248"/>
      <x:c r="GDS5911" s="248"/>
      <x:c r="GDT5911" s="248"/>
      <x:c r="GDU5911" s="248"/>
      <x:c r="GDV5911" s="248"/>
      <x:c r="GDW5911" s="248"/>
      <x:c r="GDX5911" s="248"/>
      <x:c r="GDY5911" s="248"/>
      <x:c r="GDZ5911" s="248"/>
      <x:c r="GEA5911" s="248"/>
      <x:c r="GEB5911" s="248"/>
      <x:c r="GEC5911" s="248"/>
      <x:c r="GED5911" s="248"/>
      <x:c r="GEE5911" s="248"/>
      <x:c r="GEF5911" s="248"/>
      <x:c r="GEG5911" s="248"/>
      <x:c r="GEH5911" s="248"/>
      <x:c r="GEI5911" s="248"/>
      <x:c r="GEJ5911" s="248"/>
      <x:c r="GEK5911" s="248"/>
      <x:c r="GEL5911" s="248"/>
      <x:c r="GEM5911" s="248"/>
      <x:c r="GEN5911" s="248"/>
      <x:c r="GEO5911" s="248"/>
      <x:c r="GEP5911" s="248"/>
      <x:c r="GEQ5911" s="248"/>
      <x:c r="GER5911" s="248"/>
      <x:c r="GES5911" s="248"/>
      <x:c r="GET5911" s="248"/>
      <x:c r="GEU5911" s="248"/>
      <x:c r="GEV5911" s="248"/>
      <x:c r="GEW5911" s="248"/>
      <x:c r="GEX5911" s="248"/>
      <x:c r="GEY5911" s="248"/>
      <x:c r="GEZ5911" s="248"/>
      <x:c r="GFA5911" s="248"/>
      <x:c r="GFB5911" s="248"/>
      <x:c r="GFC5911" s="248"/>
      <x:c r="GFD5911" s="248"/>
      <x:c r="GFE5911" s="248"/>
      <x:c r="GFF5911" s="248"/>
      <x:c r="GFG5911" s="248"/>
      <x:c r="GFH5911" s="248"/>
      <x:c r="GFI5911" s="248"/>
      <x:c r="GFJ5911" s="248"/>
      <x:c r="GFK5911" s="248"/>
      <x:c r="GFL5911" s="248"/>
      <x:c r="GFM5911" s="248"/>
      <x:c r="GFN5911" s="248"/>
      <x:c r="GFO5911" s="248"/>
      <x:c r="GFP5911" s="248"/>
      <x:c r="GFQ5911" s="248"/>
      <x:c r="GFR5911" s="248"/>
      <x:c r="GFS5911" s="248"/>
      <x:c r="GFT5911" s="248"/>
      <x:c r="GFU5911" s="248"/>
      <x:c r="GFV5911" s="248"/>
      <x:c r="GFW5911" s="248"/>
      <x:c r="GFX5911" s="248"/>
      <x:c r="GFY5911" s="248"/>
      <x:c r="GFZ5911" s="248"/>
      <x:c r="GGA5911" s="248"/>
      <x:c r="GGB5911" s="248"/>
      <x:c r="GGC5911" s="248"/>
      <x:c r="GGD5911" s="248"/>
      <x:c r="GGE5911" s="248"/>
      <x:c r="GGF5911" s="248"/>
      <x:c r="GGG5911" s="248"/>
      <x:c r="GGH5911" s="248"/>
      <x:c r="GGI5911" s="248"/>
      <x:c r="GGJ5911" s="248"/>
      <x:c r="GGK5911" s="248"/>
      <x:c r="GGL5911" s="248"/>
      <x:c r="GGM5911" s="248"/>
      <x:c r="GGN5911" s="248"/>
      <x:c r="GGO5911" s="248"/>
      <x:c r="GGP5911" s="248"/>
      <x:c r="GGQ5911" s="248"/>
      <x:c r="GGR5911" s="248"/>
      <x:c r="GGS5911" s="248"/>
      <x:c r="GGT5911" s="248"/>
      <x:c r="GGU5911" s="248"/>
      <x:c r="GGV5911" s="248"/>
      <x:c r="GGW5911" s="248"/>
      <x:c r="GGX5911" s="248"/>
      <x:c r="GGY5911" s="248"/>
      <x:c r="GGZ5911" s="248"/>
      <x:c r="GHA5911" s="248"/>
      <x:c r="GHB5911" s="248"/>
      <x:c r="GHC5911" s="248"/>
      <x:c r="GHD5911" s="248"/>
      <x:c r="GHE5911" s="248"/>
      <x:c r="GHF5911" s="248"/>
      <x:c r="GHG5911" s="248"/>
      <x:c r="GHH5911" s="248"/>
      <x:c r="GHI5911" s="248"/>
      <x:c r="GHJ5911" s="248"/>
      <x:c r="GHK5911" s="248"/>
      <x:c r="GHL5911" s="248"/>
      <x:c r="GHM5911" s="248"/>
      <x:c r="GHN5911" s="248"/>
      <x:c r="GHO5911" s="248"/>
      <x:c r="GHP5911" s="248"/>
      <x:c r="GHQ5911" s="248"/>
      <x:c r="GHR5911" s="248"/>
      <x:c r="GHS5911" s="248"/>
      <x:c r="GHT5911" s="248"/>
      <x:c r="GHU5911" s="248"/>
      <x:c r="GHV5911" s="248"/>
      <x:c r="GHW5911" s="248"/>
      <x:c r="GHX5911" s="248"/>
      <x:c r="GHY5911" s="248"/>
      <x:c r="GHZ5911" s="248"/>
      <x:c r="GIA5911" s="248"/>
      <x:c r="GIB5911" s="248"/>
      <x:c r="GIC5911" s="248"/>
      <x:c r="GID5911" s="248"/>
      <x:c r="GIE5911" s="248"/>
      <x:c r="GIF5911" s="248"/>
      <x:c r="GIG5911" s="248"/>
      <x:c r="GIH5911" s="248"/>
      <x:c r="GII5911" s="248"/>
      <x:c r="GIJ5911" s="248"/>
      <x:c r="GIK5911" s="248"/>
      <x:c r="GIL5911" s="248"/>
      <x:c r="GIM5911" s="248"/>
      <x:c r="GIN5911" s="248"/>
      <x:c r="GIO5911" s="248"/>
      <x:c r="GIP5911" s="248"/>
      <x:c r="GIQ5911" s="248"/>
      <x:c r="GIR5911" s="248"/>
      <x:c r="GIS5911" s="248"/>
      <x:c r="GIT5911" s="248"/>
      <x:c r="GIU5911" s="248"/>
      <x:c r="GIV5911" s="248"/>
      <x:c r="GIW5911" s="248"/>
      <x:c r="GIX5911" s="248"/>
      <x:c r="GIY5911" s="248"/>
      <x:c r="GIZ5911" s="248"/>
      <x:c r="GJA5911" s="248"/>
      <x:c r="GJB5911" s="248"/>
      <x:c r="GJC5911" s="248"/>
      <x:c r="GJD5911" s="248"/>
      <x:c r="GJE5911" s="248"/>
      <x:c r="GJF5911" s="248"/>
      <x:c r="GJG5911" s="248"/>
      <x:c r="GJH5911" s="248"/>
      <x:c r="GJI5911" s="248"/>
      <x:c r="GJJ5911" s="248"/>
      <x:c r="GJK5911" s="248"/>
      <x:c r="GJL5911" s="248"/>
      <x:c r="GJM5911" s="248"/>
      <x:c r="GJN5911" s="248"/>
      <x:c r="GJO5911" s="248"/>
      <x:c r="GJP5911" s="248"/>
      <x:c r="GJQ5911" s="248"/>
      <x:c r="GJR5911" s="248"/>
      <x:c r="GJS5911" s="248"/>
      <x:c r="GJT5911" s="248"/>
      <x:c r="GJU5911" s="248"/>
      <x:c r="GJV5911" s="248"/>
      <x:c r="GJW5911" s="248"/>
      <x:c r="GJX5911" s="248"/>
      <x:c r="GJY5911" s="248"/>
      <x:c r="GJZ5911" s="248"/>
      <x:c r="GKA5911" s="248"/>
      <x:c r="GKB5911" s="248"/>
      <x:c r="GKC5911" s="248"/>
      <x:c r="GKD5911" s="248"/>
      <x:c r="GKE5911" s="248"/>
      <x:c r="GKF5911" s="248"/>
      <x:c r="GKG5911" s="248"/>
      <x:c r="GKH5911" s="248"/>
      <x:c r="GKI5911" s="248"/>
      <x:c r="GKJ5911" s="248"/>
      <x:c r="GKK5911" s="248"/>
      <x:c r="GKL5911" s="248"/>
      <x:c r="GKM5911" s="248"/>
      <x:c r="GKN5911" s="248"/>
      <x:c r="GKO5911" s="248"/>
      <x:c r="GKP5911" s="248"/>
      <x:c r="GKQ5911" s="248"/>
      <x:c r="GKR5911" s="248"/>
      <x:c r="GKS5911" s="248"/>
      <x:c r="GKT5911" s="248"/>
      <x:c r="GKU5911" s="248"/>
      <x:c r="GKV5911" s="248"/>
      <x:c r="GKW5911" s="248"/>
      <x:c r="GKX5911" s="248"/>
      <x:c r="GKY5911" s="248"/>
      <x:c r="GKZ5911" s="248"/>
      <x:c r="GLA5911" s="248"/>
      <x:c r="GLB5911" s="248"/>
      <x:c r="GLC5911" s="248"/>
      <x:c r="GLD5911" s="248"/>
      <x:c r="GLE5911" s="248"/>
      <x:c r="GLF5911" s="248"/>
      <x:c r="GLG5911" s="248"/>
      <x:c r="GLH5911" s="248"/>
      <x:c r="GLI5911" s="248"/>
      <x:c r="GLJ5911" s="248"/>
      <x:c r="GLK5911" s="248"/>
      <x:c r="GLL5911" s="248"/>
      <x:c r="GLM5911" s="248"/>
      <x:c r="GLN5911" s="248"/>
      <x:c r="GLO5911" s="248"/>
      <x:c r="GLP5911" s="248"/>
      <x:c r="GLQ5911" s="248"/>
      <x:c r="GLR5911" s="248"/>
      <x:c r="GLS5911" s="248"/>
      <x:c r="GLT5911" s="248"/>
      <x:c r="GLU5911" s="248"/>
      <x:c r="GLV5911" s="248"/>
      <x:c r="GLW5911" s="248"/>
      <x:c r="GLX5911" s="248"/>
      <x:c r="GLY5911" s="248"/>
      <x:c r="GLZ5911" s="248"/>
      <x:c r="GMA5911" s="248"/>
      <x:c r="GMB5911" s="248"/>
      <x:c r="GMC5911" s="248"/>
      <x:c r="GMD5911" s="248"/>
      <x:c r="GME5911" s="248"/>
      <x:c r="GMF5911" s="248"/>
      <x:c r="GMG5911" s="248"/>
      <x:c r="GMH5911" s="248"/>
      <x:c r="GMI5911" s="248"/>
      <x:c r="GMJ5911" s="248"/>
      <x:c r="GMK5911" s="248"/>
      <x:c r="GML5911" s="248"/>
      <x:c r="GMM5911" s="248"/>
      <x:c r="GMN5911" s="248"/>
      <x:c r="GMO5911" s="248"/>
      <x:c r="GMP5911" s="248"/>
      <x:c r="GMQ5911" s="248"/>
      <x:c r="GMR5911" s="248"/>
      <x:c r="GMS5911" s="248"/>
      <x:c r="GMT5911" s="248"/>
      <x:c r="GMU5911" s="248"/>
      <x:c r="GMV5911" s="248"/>
      <x:c r="GMW5911" s="248"/>
      <x:c r="GMX5911" s="248"/>
      <x:c r="GMY5911" s="248"/>
      <x:c r="GMZ5911" s="248"/>
      <x:c r="GNA5911" s="248"/>
      <x:c r="GNB5911" s="248"/>
      <x:c r="GNC5911" s="248"/>
      <x:c r="GND5911" s="248"/>
      <x:c r="GNE5911" s="248"/>
      <x:c r="GNF5911" s="248"/>
      <x:c r="GNG5911" s="248"/>
      <x:c r="GNH5911" s="248"/>
      <x:c r="GNI5911" s="248"/>
      <x:c r="GNJ5911" s="248"/>
      <x:c r="GNK5911" s="248"/>
      <x:c r="GNL5911" s="248"/>
      <x:c r="GNM5911" s="248"/>
      <x:c r="GNN5911" s="248"/>
      <x:c r="GNO5911" s="248"/>
      <x:c r="GNP5911" s="248"/>
      <x:c r="GNQ5911" s="248"/>
      <x:c r="GNR5911" s="248"/>
      <x:c r="GNS5911" s="248"/>
      <x:c r="GNT5911" s="248"/>
      <x:c r="GNU5911" s="248"/>
      <x:c r="GNV5911" s="248"/>
      <x:c r="GNW5911" s="248"/>
      <x:c r="GNX5911" s="248"/>
      <x:c r="GNY5911" s="248"/>
      <x:c r="GNZ5911" s="248"/>
      <x:c r="GOA5911" s="248"/>
      <x:c r="GOB5911" s="248"/>
      <x:c r="GOC5911" s="248"/>
      <x:c r="GOD5911" s="248"/>
      <x:c r="GOE5911" s="248"/>
      <x:c r="GOF5911" s="248"/>
      <x:c r="GOG5911" s="248"/>
      <x:c r="GOH5911" s="248"/>
      <x:c r="GOI5911" s="248"/>
      <x:c r="GOJ5911" s="248"/>
      <x:c r="GOK5911" s="248"/>
      <x:c r="GOL5911" s="248"/>
      <x:c r="GOM5911" s="248"/>
      <x:c r="GON5911" s="248"/>
      <x:c r="GOO5911" s="248"/>
      <x:c r="GOP5911" s="248"/>
      <x:c r="GOQ5911" s="248"/>
      <x:c r="GOR5911" s="248"/>
      <x:c r="GOS5911" s="248"/>
      <x:c r="GOT5911" s="248"/>
      <x:c r="GOU5911" s="248"/>
      <x:c r="GOV5911" s="248"/>
      <x:c r="GOW5911" s="248"/>
      <x:c r="GOX5911" s="248"/>
      <x:c r="GOY5911" s="248"/>
      <x:c r="GOZ5911" s="248"/>
      <x:c r="GPA5911" s="248"/>
      <x:c r="GPB5911" s="248"/>
      <x:c r="GPC5911" s="248"/>
      <x:c r="GPD5911" s="248"/>
      <x:c r="GPE5911" s="248"/>
      <x:c r="GPF5911" s="248"/>
      <x:c r="GPG5911" s="248"/>
      <x:c r="GPH5911" s="248"/>
      <x:c r="GPI5911" s="248"/>
      <x:c r="GPJ5911" s="248"/>
      <x:c r="GPK5911" s="248"/>
      <x:c r="GPL5911" s="248"/>
      <x:c r="GPM5911" s="248"/>
      <x:c r="GPN5911" s="248"/>
      <x:c r="GPO5911" s="248"/>
      <x:c r="GPP5911" s="248"/>
      <x:c r="GPQ5911" s="248"/>
      <x:c r="GPR5911" s="248"/>
      <x:c r="GPS5911" s="248"/>
      <x:c r="GPT5911" s="248"/>
      <x:c r="GPU5911" s="248"/>
      <x:c r="GPV5911" s="248"/>
      <x:c r="GPW5911" s="248"/>
      <x:c r="GPX5911" s="248"/>
      <x:c r="GPY5911" s="248"/>
      <x:c r="GPZ5911" s="248"/>
      <x:c r="GQA5911" s="248"/>
      <x:c r="GQB5911" s="248"/>
      <x:c r="GQC5911" s="248"/>
      <x:c r="GQD5911" s="248"/>
      <x:c r="GQE5911" s="248"/>
      <x:c r="GQF5911" s="248"/>
      <x:c r="GQG5911" s="248"/>
      <x:c r="GQH5911" s="248"/>
      <x:c r="GQI5911" s="248"/>
      <x:c r="GQJ5911" s="248"/>
      <x:c r="GQK5911" s="248"/>
      <x:c r="GQL5911" s="248"/>
      <x:c r="GQM5911" s="248"/>
      <x:c r="GQN5911" s="248"/>
      <x:c r="GQO5911" s="248"/>
      <x:c r="GQP5911" s="248"/>
      <x:c r="GQQ5911" s="248"/>
      <x:c r="GQR5911" s="248"/>
      <x:c r="GQS5911" s="248"/>
      <x:c r="GQT5911" s="248"/>
      <x:c r="GQU5911" s="248"/>
      <x:c r="GQV5911" s="248"/>
      <x:c r="GQW5911" s="248"/>
      <x:c r="GQX5911" s="248"/>
      <x:c r="GQY5911" s="248"/>
      <x:c r="GQZ5911" s="248"/>
      <x:c r="GRA5911" s="248"/>
      <x:c r="GRB5911" s="248"/>
      <x:c r="GRC5911" s="248"/>
      <x:c r="GRD5911" s="248"/>
      <x:c r="GRE5911" s="248"/>
      <x:c r="GRF5911" s="248"/>
      <x:c r="GRG5911" s="248"/>
      <x:c r="GRH5911" s="248"/>
      <x:c r="GRI5911" s="248"/>
      <x:c r="GRJ5911" s="248"/>
      <x:c r="GRK5911" s="248"/>
      <x:c r="GRL5911" s="248"/>
      <x:c r="GRM5911" s="248"/>
      <x:c r="GRN5911" s="248"/>
      <x:c r="GRO5911" s="248"/>
      <x:c r="GRP5911" s="248"/>
      <x:c r="GRQ5911" s="248"/>
      <x:c r="GRR5911" s="248"/>
      <x:c r="GRS5911" s="248"/>
      <x:c r="GRT5911" s="248"/>
      <x:c r="GRU5911" s="248"/>
      <x:c r="GRV5911" s="248"/>
      <x:c r="GRW5911" s="248"/>
      <x:c r="GRX5911" s="248"/>
      <x:c r="GRY5911" s="248"/>
      <x:c r="GRZ5911" s="248"/>
      <x:c r="GSA5911" s="248"/>
      <x:c r="GSB5911" s="248"/>
      <x:c r="GSC5911" s="248"/>
      <x:c r="GSD5911" s="248"/>
      <x:c r="GSE5911" s="248"/>
      <x:c r="GSF5911" s="248"/>
      <x:c r="GSG5911" s="248"/>
      <x:c r="GSH5911" s="248"/>
      <x:c r="GSI5911" s="248"/>
      <x:c r="GSJ5911" s="248"/>
      <x:c r="GSK5911" s="248"/>
      <x:c r="GSL5911" s="248"/>
      <x:c r="GSM5911" s="248"/>
      <x:c r="GSN5911" s="248"/>
      <x:c r="GSO5911" s="248"/>
      <x:c r="GSP5911" s="248"/>
      <x:c r="GSQ5911" s="248"/>
      <x:c r="GSR5911" s="248"/>
      <x:c r="GSS5911" s="248"/>
      <x:c r="GST5911" s="248"/>
      <x:c r="GSU5911" s="248"/>
      <x:c r="GSV5911" s="248"/>
      <x:c r="GSW5911" s="248"/>
      <x:c r="GSX5911" s="248"/>
      <x:c r="GSY5911" s="248"/>
      <x:c r="GSZ5911" s="248"/>
      <x:c r="GTA5911" s="248"/>
      <x:c r="GTB5911" s="248"/>
      <x:c r="GTC5911" s="248"/>
      <x:c r="GTD5911" s="248"/>
      <x:c r="GTE5911" s="248"/>
      <x:c r="GTF5911" s="248"/>
      <x:c r="GTG5911" s="248"/>
      <x:c r="GTH5911" s="248"/>
      <x:c r="GTI5911" s="248"/>
      <x:c r="GTJ5911" s="248"/>
      <x:c r="GTK5911" s="248"/>
      <x:c r="GTL5911" s="248"/>
      <x:c r="GTM5911" s="248"/>
      <x:c r="GTN5911" s="248"/>
      <x:c r="GTO5911" s="248"/>
      <x:c r="GTP5911" s="248"/>
      <x:c r="GTQ5911" s="248"/>
      <x:c r="GTR5911" s="248"/>
      <x:c r="GTS5911" s="248"/>
      <x:c r="GTT5911" s="248"/>
      <x:c r="GTU5911" s="248"/>
      <x:c r="GTV5911" s="248"/>
      <x:c r="GTW5911" s="248"/>
      <x:c r="GTX5911" s="248"/>
      <x:c r="GTY5911" s="248"/>
      <x:c r="GTZ5911" s="248"/>
      <x:c r="GUA5911" s="248"/>
      <x:c r="GUB5911" s="248"/>
      <x:c r="GUC5911" s="248"/>
      <x:c r="GUD5911" s="248"/>
      <x:c r="GUE5911" s="248"/>
      <x:c r="GUF5911" s="248"/>
      <x:c r="GUG5911" s="248"/>
      <x:c r="GUH5911" s="248"/>
      <x:c r="GUI5911" s="248"/>
      <x:c r="GUJ5911" s="248"/>
      <x:c r="GUK5911" s="248"/>
      <x:c r="GUL5911" s="248"/>
      <x:c r="GUM5911" s="248"/>
      <x:c r="GUN5911" s="248"/>
      <x:c r="GUO5911" s="248"/>
      <x:c r="GUP5911" s="248"/>
      <x:c r="GUQ5911" s="248"/>
      <x:c r="GUR5911" s="248"/>
      <x:c r="GUS5911" s="248"/>
      <x:c r="GUT5911" s="248"/>
      <x:c r="GUU5911" s="248"/>
      <x:c r="GUV5911" s="248"/>
      <x:c r="GUW5911" s="248"/>
      <x:c r="GUX5911" s="248"/>
      <x:c r="GUY5911" s="248"/>
      <x:c r="GUZ5911" s="248"/>
      <x:c r="GVA5911" s="248"/>
      <x:c r="GVB5911" s="248"/>
      <x:c r="GVC5911" s="248"/>
      <x:c r="GVD5911" s="248"/>
      <x:c r="GVE5911" s="248"/>
      <x:c r="GVF5911" s="248"/>
      <x:c r="GVG5911" s="248"/>
      <x:c r="GVH5911" s="248"/>
      <x:c r="GVI5911" s="248"/>
      <x:c r="GVJ5911" s="248"/>
      <x:c r="GVK5911" s="248"/>
      <x:c r="GVL5911" s="248"/>
      <x:c r="GVM5911" s="248"/>
      <x:c r="GVN5911" s="248"/>
      <x:c r="GVO5911" s="248"/>
      <x:c r="GVP5911" s="248"/>
      <x:c r="GVQ5911" s="248"/>
      <x:c r="GVR5911" s="248"/>
      <x:c r="GVS5911" s="248"/>
      <x:c r="GVT5911" s="248"/>
      <x:c r="GVU5911" s="248"/>
      <x:c r="GVV5911" s="248"/>
      <x:c r="GVW5911" s="248"/>
      <x:c r="GVX5911" s="248"/>
      <x:c r="GVY5911" s="248"/>
      <x:c r="GVZ5911" s="248"/>
      <x:c r="GWA5911" s="248"/>
      <x:c r="GWB5911" s="248"/>
      <x:c r="GWC5911" s="248"/>
      <x:c r="GWD5911" s="248"/>
      <x:c r="GWE5911" s="248"/>
      <x:c r="GWF5911" s="248"/>
      <x:c r="GWG5911" s="248"/>
      <x:c r="GWH5911" s="248"/>
      <x:c r="GWI5911" s="248"/>
      <x:c r="GWJ5911" s="248"/>
      <x:c r="GWK5911" s="248"/>
      <x:c r="GWL5911" s="248"/>
      <x:c r="GWM5911" s="248"/>
      <x:c r="GWN5911" s="248"/>
      <x:c r="GWO5911" s="248"/>
      <x:c r="GWP5911" s="248"/>
      <x:c r="GWQ5911" s="248"/>
      <x:c r="GWR5911" s="248"/>
      <x:c r="GWS5911" s="248"/>
      <x:c r="GWT5911" s="248"/>
      <x:c r="GWU5911" s="248"/>
      <x:c r="GWV5911" s="248"/>
      <x:c r="GWW5911" s="248"/>
      <x:c r="GWX5911" s="248"/>
      <x:c r="GWY5911" s="248"/>
      <x:c r="GWZ5911" s="248"/>
      <x:c r="GXA5911" s="248"/>
      <x:c r="GXB5911" s="248"/>
      <x:c r="GXC5911" s="248"/>
      <x:c r="GXD5911" s="248"/>
      <x:c r="GXE5911" s="248"/>
      <x:c r="GXF5911" s="248"/>
      <x:c r="GXG5911" s="248"/>
      <x:c r="GXH5911" s="248"/>
      <x:c r="GXI5911" s="248"/>
      <x:c r="GXJ5911" s="248"/>
      <x:c r="GXK5911" s="248"/>
      <x:c r="GXL5911" s="248"/>
      <x:c r="GXM5911" s="248"/>
      <x:c r="GXN5911" s="248"/>
      <x:c r="GXO5911" s="248"/>
      <x:c r="GXP5911" s="248"/>
      <x:c r="GXQ5911" s="248"/>
      <x:c r="GXR5911" s="248"/>
      <x:c r="GXS5911" s="248"/>
      <x:c r="GXT5911" s="248"/>
      <x:c r="GXU5911" s="248"/>
      <x:c r="GXV5911" s="248"/>
      <x:c r="GXW5911" s="248"/>
      <x:c r="GXX5911" s="248"/>
      <x:c r="GXY5911" s="248"/>
      <x:c r="GXZ5911" s="248"/>
      <x:c r="GYA5911" s="248"/>
      <x:c r="GYB5911" s="248"/>
      <x:c r="GYC5911" s="248"/>
      <x:c r="GYD5911" s="248"/>
      <x:c r="GYE5911" s="248"/>
      <x:c r="GYF5911" s="248"/>
      <x:c r="GYG5911" s="248"/>
      <x:c r="GYH5911" s="248"/>
      <x:c r="GYI5911" s="248"/>
      <x:c r="GYJ5911" s="248"/>
      <x:c r="GYK5911" s="248"/>
      <x:c r="GYL5911" s="248"/>
      <x:c r="GYM5911" s="248"/>
      <x:c r="GYN5911" s="248"/>
      <x:c r="GYO5911" s="248"/>
      <x:c r="GYP5911" s="248"/>
      <x:c r="GYQ5911" s="248"/>
      <x:c r="GYR5911" s="248"/>
      <x:c r="GYS5911" s="248"/>
      <x:c r="GYT5911" s="248"/>
      <x:c r="GYU5911" s="248"/>
      <x:c r="GYV5911" s="248"/>
      <x:c r="GYW5911" s="248"/>
      <x:c r="GYX5911" s="248"/>
      <x:c r="GYY5911" s="248"/>
      <x:c r="GYZ5911" s="248"/>
      <x:c r="GZA5911" s="248"/>
      <x:c r="GZB5911" s="248"/>
      <x:c r="GZC5911" s="248"/>
      <x:c r="GZD5911" s="248"/>
      <x:c r="GZE5911" s="248"/>
      <x:c r="GZF5911" s="248"/>
      <x:c r="GZG5911" s="248"/>
      <x:c r="GZH5911" s="248"/>
      <x:c r="GZI5911" s="248"/>
      <x:c r="GZJ5911" s="248"/>
      <x:c r="GZK5911" s="248"/>
      <x:c r="GZL5911" s="248"/>
      <x:c r="GZM5911" s="248"/>
      <x:c r="GZN5911" s="248"/>
      <x:c r="GZO5911" s="248"/>
      <x:c r="GZP5911" s="248"/>
      <x:c r="GZQ5911" s="248"/>
      <x:c r="GZR5911" s="248"/>
      <x:c r="GZS5911" s="248"/>
      <x:c r="GZT5911" s="248"/>
      <x:c r="GZU5911" s="248"/>
      <x:c r="GZV5911" s="248"/>
      <x:c r="GZW5911" s="248"/>
      <x:c r="GZX5911" s="248"/>
      <x:c r="GZY5911" s="248"/>
      <x:c r="GZZ5911" s="248"/>
      <x:c r="HAA5911" s="248"/>
      <x:c r="HAB5911" s="248"/>
      <x:c r="HAC5911" s="248"/>
      <x:c r="HAD5911" s="248"/>
      <x:c r="HAE5911" s="248"/>
      <x:c r="HAF5911" s="248"/>
      <x:c r="HAG5911" s="248"/>
      <x:c r="HAH5911" s="248"/>
      <x:c r="HAI5911" s="248"/>
      <x:c r="HAJ5911" s="248"/>
      <x:c r="HAK5911" s="248"/>
      <x:c r="HAL5911" s="248"/>
      <x:c r="HAM5911" s="248"/>
      <x:c r="HAN5911" s="248"/>
      <x:c r="HAO5911" s="248"/>
      <x:c r="HAP5911" s="248"/>
      <x:c r="HAQ5911" s="248"/>
      <x:c r="HAR5911" s="248"/>
      <x:c r="HAS5911" s="248"/>
      <x:c r="HAT5911" s="248"/>
      <x:c r="HAU5911" s="248"/>
      <x:c r="HAV5911" s="248"/>
      <x:c r="HAW5911" s="248"/>
      <x:c r="HAX5911" s="248"/>
      <x:c r="HAY5911" s="248"/>
      <x:c r="HAZ5911" s="248"/>
      <x:c r="HBA5911" s="248"/>
      <x:c r="HBB5911" s="248"/>
      <x:c r="HBC5911" s="248"/>
      <x:c r="HBD5911" s="248"/>
      <x:c r="HBE5911" s="248"/>
      <x:c r="HBF5911" s="248"/>
      <x:c r="HBG5911" s="248"/>
      <x:c r="HBH5911" s="248"/>
      <x:c r="HBI5911" s="248"/>
      <x:c r="HBJ5911" s="248"/>
      <x:c r="HBK5911" s="248"/>
      <x:c r="HBL5911" s="248"/>
      <x:c r="HBM5911" s="248"/>
      <x:c r="HBN5911" s="248"/>
      <x:c r="HBO5911" s="248"/>
      <x:c r="HBP5911" s="248"/>
      <x:c r="HBQ5911" s="248"/>
      <x:c r="HBR5911" s="248"/>
      <x:c r="HBS5911" s="248"/>
      <x:c r="HBT5911" s="248"/>
      <x:c r="HBU5911" s="248"/>
      <x:c r="HBV5911" s="248"/>
      <x:c r="HBW5911" s="248"/>
      <x:c r="HBX5911" s="248"/>
      <x:c r="HBY5911" s="248"/>
      <x:c r="HBZ5911" s="248"/>
      <x:c r="HCA5911" s="248"/>
      <x:c r="HCB5911" s="248"/>
      <x:c r="HCC5911" s="248"/>
      <x:c r="HCD5911" s="248"/>
      <x:c r="HCE5911" s="248"/>
      <x:c r="HCF5911" s="248"/>
      <x:c r="HCG5911" s="248"/>
      <x:c r="HCH5911" s="248"/>
      <x:c r="HCI5911" s="248"/>
      <x:c r="HCJ5911" s="248"/>
      <x:c r="HCK5911" s="248"/>
      <x:c r="HCL5911" s="248"/>
      <x:c r="HCM5911" s="248"/>
      <x:c r="HCN5911" s="248"/>
      <x:c r="HCO5911" s="248"/>
      <x:c r="HCP5911" s="248"/>
      <x:c r="HCQ5911" s="248"/>
      <x:c r="HCR5911" s="248"/>
      <x:c r="HCS5911" s="248"/>
      <x:c r="HCT5911" s="248"/>
      <x:c r="HCU5911" s="248"/>
      <x:c r="HCV5911" s="248"/>
      <x:c r="HCW5911" s="248"/>
      <x:c r="HCX5911" s="248"/>
      <x:c r="HCY5911" s="248"/>
      <x:c r="HCZ5911" s="248"/>
      <x:c r="HDA5911" s="248"/>
      <x:c r="HDB5911" s="248"/>
      <x:c r="HDC5911" s="248"/>
      <x:c r="HDD5911" s="248"/>
      <x:c r="HDE5911" s="248"/>
      <x:c r="HDF5911" s="248"/>
      <x:c r="HDG5911" s="248"/>
      <x:c r="HDH5911" s="248"/>
      <x:c r="HDI5911" s="248"/>
      <x:c r="HDJ5911" s="248"/>
      <x:c r="HDK5911" s="248"/>
      <x:c r="HDL5911" s="248"/>
      <x:c r="HDM5911" s="248"/>
      <x:c r="HDN5911" s="248"/>
      <x:c r="HDO5911" s="248"/>
      <x:c r="HDP5911" s="248"/>
      <x:c r="HDQ5911" s="248"/>
      <x:c r="HDR5911" s="248"/>
      <x:c r="HDS5911" s="248"/>
      <x:c r="HDT5911" s="248"/>
      <x:c r="HDU5911" s="248"/>
      <x:c r="HDV5911" s="248"/>
      <x:c r="HDW5911" s="248"/>
      <x:c r="HDX5911" s="248"/>
      <x:c r="HDY5911" s="248"/>
      <x:c r="HDZ5911" s="248"/>
      <x:c r="HEA5911" s="248"/>
      <x:c r="HEB5911" s="248"/>
      <x:c r="HEC5911" s="248"/>
      <x:c r="HED5911" s="248"/>
      <x:c r="HEE5911" s="248"/>
      <x:c r="HEF5911" s="248"/>
      <x:c r="HEG5911" s="248"/>
      <x:c r="HEH5911" s="248"/>
      <x:c r="HEI5911" s="248"/>
      <x:c r="HEJ5911" s="248"/>
      <x:c r="HEK5911" s="248"/>
      <x:c r="HEL5911" s="248"/>
      <x:c r="HEM5911" s="248"/>
      <x:c r="HEN5911" s="248"/>
      <x:c r="HEO5911" s="248"/>
      <x:c r="HEP5911" s="248"/>
      <x:c r="HEQ5911" s="248"/>
      <x:c r="HER5911" s="248"/>
      <x:c r="HES5911" s="248"/>
      <x:c r="HET5911" s="248"/>
      <x:c r="HEU5911" s="248"/>
      <x:c r="HEV5911" s="248"/>
      <x:c r="HEW5911" s="248"/>
      <x:c r="HEX5911" s="248"/>
      <x:c r="HEY5911" s="248"/>
      <x:c r="HEZ5911" s="248"/>
      <x:c r="HFA5911" s="248"/>
      <x:c r="HFB5911" s="248"/>
      <x:c r="HFC5911" s="248"/>
      <x:c r="HFD5911" s="248"/>
      <x:c r="HFE5911" s="248"/>
      <x:c r="HFF5911" s="248"/>
      <x:c r="HFG5911" s="248"/>
      <x:c r="HFH5911" s="248"/>
      <x:c r="HFI5911" s="248"/>
      <x:c r="HFJ5911" s="248"/>
      <x:c r="HFK5911" s="248"/>
      <x:c r="HFL5911" s="248"/>
      <x:c r="HFM5911" s="248"/>
      <x:c r="HFN5911" s="248"/>
      <x:c r="HFO5911" s="248"/>
      <x:c r="HFP5911" s="248"/>
      <x:c r="HFQ5911" s="248"/>
      <x:c r="HFR5911" s="248"/>
      <x:c r="HFS5911" s="248"/>
      <x:c r="HFT5911" s="248"/>
      <x:c r="HFU5911" s="248"/>
      <x:c r="HFV5911" s="248"/>
      <x:c r="HFW5911" s="248"/>
      <x:c r="HFX5911" s="248"/>
      <x:c r="HFY5911" s="248"/>
      <x:c r="HFZ5911" s="248"/>
      <x:c r="HGA5911" s="248"/>
      <x:c r="HGB5911" s="248"/>
      <x:c r="HGC5911" s="248"/>
      <x:c r="HGD5911" s="248"/>
      <x:c r="HGE5911" s="248"/>
      <x:c r="HGF5911" s="248"/>
      <x:c r="HGG5911" s="248"/>
      <x:c r="HGH5911" s="248"/>
      <x:c r="HGI5911" s="248"/>
      <x:c r="HGJ5911" s="248"/>
      <x:c r="HGK5911" s="248"/>
      <x:c r="HGL5911" s="248"/>
      <x:c r="HGM5911" s="248"/>
      <x:c r="HGN5911" s="248"/>
      <x:c r="HGO5911" s="248"/>
      <x:c r="HGP5911" s="248"/>
      <x:c r="HGQ5911" s="248"/>
      <x:c r="HGR5911" s="248"/>
      <x:c r="HGS5911" s="248"/>
      <x:c r="HGT5911" s="248"/>
      <x:c r="HGU5911" s="248"/>
      <x:c r="HGV5911" s="248"/>
      <x:c r="HGW5911" s="248"/>
      <x:c r="HGX5911" s="248"/>
      <x:c r="HGY5911" s="248"/>
      <x:c r="HGZ5911" s="248"/>
      <x:c r="HHA5911" s="248"/>
      <x:c r="HHB5911" s="248"/>
      <x:c r="HHC5911" s="248"/>
      <x:c r="HHD5911" s="248"/>
      <x:c r="HHE5911" s="248"/>
      <x:c r="HHF5911" s="248"/>
      <x:c r="HHG5911" s="248"/>
      <x:c r="HHH5911" s="248"/>
      <x:c r="HHI5911" s="248"/>
      <x:c r="HHJ5911" s="248"/>
      <x:c r="HHK5911" s="248"/>
      <x:c r="HHL5911" s="248"/>
      <x:c r="HHM5911" s="248"/>
      <x:c r="HHN5911" s="248"/>
      <x:c r="HHO5911" s="248"/>
      <x:c r="HHP5911" s="248"/>
      <x:c r="HHQ5911" s="248"/>
      <x:c r="HHR5911" s="248"/>
      <x:c r="HHS5911" s="248"/>
      <x:c r="HHT5911" s="248"/>
      <x:c r="HHU5911" s="248"/>
      <x:c r="HHV5911" s="248"/>
      <x:c r="HHW5911" s="248"/>
      <x:c r="HHX5911" s="248"/>
      <x:c r="HHY5911" s="248"/>
      <x:c r="HHZ5911" s="248"/>
      <x:c r="HIA5911" s="248"/>
      <x:c r="HIB5911" s="248"/>
      <x:c r="HIC5911" s="248"/>
      <x:c r="HID5911" s="248"/>
      <x:c r="HIE5911" s="248"/>
      <x:c r="HIF5911" s="248"/>
      <x:c r="HIG5911" s="248"/>
      <x:c r="HIH5911" s="248"/>
      <x:c r="HII5911" s="248"/>
      <x:c r="HIJ5911" s="248"/>
      <x:c r="HIK5911" s="248"/>
      <x:c r="HIL5911" s="248"/>
      <x:c r="HIM5911" s="248"/>
      <x:c r="HIN5911" s="248"/>
      <x:c r="HIO5911" s="248"/>
      <x:c r="HIP5911" s="248"/>
      <x:c r="HIQ5911" s="248"/>
      <x:c r="HIR5911" s="248"/>
      <x:c r="HIS5911" s="248"/>
      <x:c r="HIT5911" s="248"/>
      <x:c r="HIU5911" s="248"/>
      <x:c r="HIV5911" s="248"/>
      <x:c r="HIW5911" s="248"/>
      <x:c r="HIX5911" s="248"/>
      <x:c r="HIY5911" s="248"/>
      <x:c r="HIZ5911" s="248"/>
      <x:c r="HJA5911" s="248"/>
      <x:c r="HJB5911" s="248"/>
      <x:c r="HJC5911" s="248"/>
      <x:c r="HJD5911" s="248"/>
      <x:c r="HJE5911" s="248"/>
      <x:c r="HJF5911" s="248"/>
      <x:c r="HJG5911" s="248"/>
      <x:c r="HJH5911" s="248"/>
      <x:c r="HJI5911" s="248"/>
      <x:c r="HJJ5911" s="248"/>
      <x:c r="HJK5911" s="248"/>
      <x:c r="HJL5911" s="248"/>
      <x:c r="HJM5911" s="248"/>
      <x:c r="HJN5911" s="248"/>
      <x:c r="HJO5911" s="248"/>
      <x:c r="HJP5911" s="248"/>
      <x:c r="HJQ5911" s="248"/>
      <x:c r="HJR5911" s="248"/>
      <x:c r="HJS5911" s="248"/>
      <x:c r="HJT5911" s="248"/>
      <x:c r="HJU5911" s="248"/>
      <x:c r="HJV5911" s="248"/>
      <x:c r="HJW5911" s="248"/>
      <x:c r="HJX5911" s="248"/>
      <x:c r="HJY5911" s="248"/>
      <x:c r="HJZ5911" s="248"/>
      <x:c r="HKA5911" s="248"/>
      <x:c r="HKB5911" s="248"/>
      <x:c r="HKC5911" s="248"/>
      <x:c r="HKD5911" s="248"/>
      <x:c r="HKE5911" s="248"/>
      <x:c r="HKF5911" s="248"/>
      <x:c r="HKG5911" s="248"/>
      <x:c r="HKH5911" s="248"/>
      <x:c r="HKI5911" s="248"/>
      <x:c r="HKJ5911" s="248"/>
      <x:c r="HKK5911" s="248"/>
      <x:c r="HKL5911" s="248"/>
      <x:c r="HKM5911" s="248"/>
      <x:c r="HKN5911" s="248"/>
      <x:c r="HKO5911" s="248"/>
      <x:c r="HKP5911" s="248"/>
      <x:c r="HKQ5911" s="248"/>
      <x:c r="HKR5911" s="248"/>
      <x:c r="HKS5911" s="248"/>
      <x:c r="HKT5911" s="248"/>
      <x:c r="HKU5911" s="248"/>
      <x:c r="HKV5911" s="248"/>
      <x:c r="HKW5911" s="248"/>
      <x:c r="HKX5911" s="248"/>
      <x:c r="HKY5911" s="248"/>
      <x:c r="HKZ5911" s="248"/>
      <x:c r="HLA5911" s="248"/>
      <x:c r="HLB5911" s="248"/>
      <x:c r="HLC5911" s="248"/>
      <x:c r="HLD5911" s="248"/>
      <x:c r="HLE5911" s="248"/>
      <x:c r="HLF5911" s="248"/>
      <x:c r="HLG5911" s="248"/>
      <x:c r="HLH5911" s="248"/>
      <x:c r="HLI5911" s="248"/>
      <x:c r="HLJ5911" s="248"/>
      <x:c r="HLK5911" s="248"/>
      <x:c r="HLL5911" s="248"/>
      <x:c r="HLM5911" s="248"/>
      <x:c r="HLN5911" s="248"/>
      <x:c r="HLO5911" s="248"/>
      <x:c r="HLP5911" s="248"/>
      <x:c r="HLQ5911" s="248"/>
      <x:c r="HLR5911" s="248"/>
      <x:c r="HLS5911" s="248"/>
      <x:c r="HLT5911" s="248"/>
      <x:c r="HLU5911" s="248"/>
      <x:c r="HLV5911" s="248"/>
      <x:c r="HLW5911" s="248"/>
      <x:c r="HLX5911" s="248"/>
      <x:c r="HLY5911" s="248"/>
      <x:c r="HLZ5911" s="248"/>
      <x:c r="HMA5911" s="248"/>
      <x:c r="HMB5911" s="248"/>
      <x:c r="HMC5911" s="248"/>
      <x:c r="HMD5911" s="248"/>
      <x:c r="HME5911" s="248"/>
      <x:c r="HMF5911" s="248"/>
      <x:c r="HMG5911" s="248"/>
      <x:c r="HMH5911" s="248"/>
      <x:c r="HMI5911" s="248"/>
      <x:c r="HMJ5911" s="248"/>
      <x:c r="HMK5911" s="248"/>
      <x:c r="HML5911" s="248"/>
      <x:c r="HMM5911" s="248"/>
      <x:c r="HMN5911" s="248"/>
      <x:c r="HMO5911" s="248"/>
      <x:c r="HMP5911" s="248"/>
      <x:c r="HMQ5911" s="248"/>
      <x:c r="HMR5911" s="248"/>
      <x:c r="HMS5911" s="248"/>
      <x:c r="HMT5911" s="248"/>
      <x:c r="HMU5911" s="248"/>
      <x:c r="HMV5911" s="248"/>
      <x:c r="HMW5911" s="248"/>
      <x:c r="HMX5911" s="248"/>
      <x:c r="HMY5911" s="248"/>
      <x:c r="HMZ5911" s="248"/>
      <x:c r="HNA5911" s="248"/>
      <x:c r="HNB5911" s="248"/>
      <x:c r="HNC5911" s="248"/>
      <x:c r="HND5911" s="248"/>
      <x:c r="HNE5911" s="248"/>
      <x:c r="HNF5911" s="248"/>
      <x:c r="HNG5911" s="248"/>
      <x:c r="HNH5911" s="248"/>
      <x:c r="HNI5911" s="248"/>
      <x:c r="HNJ5911" s="248"/>
      <x:c r="HNK5911" s="248"/>
      <x:c r="HNL5911" s="248"/>
      <x:c r="HNM5911" s="248"/>
      <x:c r="HNN5911" s="248"/>
      <x:c r="HNO5911" s="248"/>
      <x:c r="HNP5911" s="248"/>
      <x:c r="HNQ5911" s="248"/>
      <x:c r="HNR5911" s="248"/>
      <x:c r="HNS5911" s="248"/>
      <x:c r="HNT5911" s="248"/>
      <x:c r="HNU5911" s="248"/>
      <x:c r="HNV5911" s="248"/>
      <x:c r="HNW5911" s="248"/>
      <x:c r="HNX5911" s="248"/>
      <x:c r="HNY5911" s="248"/>
      <x:c r="HNZ5911" s="248"/>
      <x:c r="HOA5911" s="248"/>
      <x:c r="HOB5911" s="248"/>
      <x:c r="HOC5911" s="248"/>
      <x:c r="HOD5911" s="248"/>
      <x:c r="HOE5911" s="248"/>
      <x:c r="HOF5911" s="248"/>
      <x:c r="HOG5911" s="248"/>
      <x:c r="HOH5911" s="248"/>
      <x:c r="HOI5911" s="248"/>
      <x:c r="HOJ5911" s="248"/>
      <x:c r="HOK5911" s="248"/>
      <x:c r="HOL5911" s="248"/>
      <x:c r="HOM5911" s="248"/>
      <x:c r="HON5911" s="248"/>
      <x:c r="HOO5911" s="248"/>
      <x:c r="HOP5911" s="248"/>
      <x:c r="HOQ5911" s="248"/>
      <x:c r="HOR5911" s="248"/>
      <x:c r="HOS5911" s="248"/>
      <x:c r="HOT5911" s="248"/>
      <x:c r="HOU5911" s="248"/>
      <x:c r="HOV5911" s="248"/>
      <x:c r="HOW5911" s="248"/>
      <x:c r="HOX5911" s="248"/>
      <x:c r="HOY5911" s="248"/>
      <x:c r="HOZ5911" s="248"/>
      <x:c r="HPA5911" s="248"/>
      <x:c r="HPB5911" s="248"/>
      <x:c r="HPC5911" s="248"/>
      <x:c r="HPD5911" s="248"/>
      <x:c r="HPE5911" s="248"/>
      <x:c r="HPF5911" s="248"/>
      <x:c r="HPG5911" s="248"/>
      <x:c r="HPH5911" s="248"/>
      <x:c r="HPI5911" s="248"/>
      <x:c r="HPJ5911" s="248"/>
      <x:c r="HPK5911" s="248"/>
      <x:c r="HPL5911" s="248"/>
      <x:c r="HPM5911" s="248"/>
      <x:c r="HPN5911" s="248"/>
      <x:c r="HPO5911" s="248"/>
      <x:c r="HPP5911" s="248"/>
      <x:c r="HPQ5911" s="248"/>
      <x:c r="HPR5911" s="248"/>
      <x:c r="HPS5911" s="248"/>
      <x:c r="HPT5911" s="248"/>
      <x:c r="HPU5911" s="248"/>
      <x:c r="HPV5911" s="248"/>
      <x:c r="HPW5911" s="248"/>
      <x:c r="HPX5911" s="248"/>
      <x:c r="HPY5911" s="248"/>
      <x:c r="HPZ5911" s="248"/>
      <x:c r="HQA5911" s="248"/>
      <x:c r="HQB5911" s="248"/>
      <x:c r="HQC5911" s="248"/>
      <x:c r="HQD5911" s="248"/>
      <x:c r="HQE5911" s="248"/>
      <x:c r="HQF5911" s="248"/>
      <x:c r="HQG5911" s="248"/>
      <x:c r="HQH5911" s="248"/>
      <x:c r="HQI5911" s="248"/>
      <x:c r="HQJ5911" s="248"/>
      <x:c r="HQK5911" s="248"/>
      <x:c r="HQL5911" s="248"/>
      <x:c r="HQM5911" s="248"/>
      <x:c r="HQN5911" s="248"/>
      <x:c r="HQO5911" s="248"/>
      <x:c r="HQP5911" s="248"/>
      <x:c r="HQQ5911" s="248"/>
      <x:c r="HQR5911" s="248"/>
      <x:c r="HQS5911" s="248"/>
      <x:c r="HQT5911" s="248"/>
      <x:c r="HQU5911" s="248"/>
      <x:c r="HQV5911" s="248"/>
      <x:c r="HQW5911" s="248"/>
      <x:c r="HQX5911" s="248"/>
      <x:c r="HQY5911" s="248"/>
      <x:c r="HQZ5911" s="248"/>
      <x:c r="HRA5911" s="248"/>
      <x:c r="HRB5911" s="248"/>
      <x:c r="HRC5911" s="248"/>
      <x:c r="HRD5911" s="248"/>
      <x:c r="HRE5911" s="248"/>
      <x:c r="HRF5911" s="248"/>
      <x:c r="HRG5911" s="248"/>
      <x:c r="HRH5911" s="248"/>
      <x:c r="HRI5911" s="248"/>
      <x:c r="HRJ5911" s="248"/>
      <x:c r="HRK5911" s="248"/>
      <x:c r="HRL5911" s="248"/>
      <x:c r="HRM5911" s="248"/>
      <x:c r="HRN5911" s="248"/>
      <x:c r="HRO5911" s="248"/>
      <x:c r="HRP5911" s="248"/>
      <x:c r="HRQ5911" s="248"/>
      <x:c r="HRR5911" s="248"/>
      <x:c r="HRS5911" s="248"/>
      <x:c r="HRT5911" s="248"/>
      <x:c r="HRU5911" s="248"/>
      <x:c r="HRV5911" s="248"/>
      <x:c r="HRW5911" s="248"/>
      <x:c r="HRX5911" s="248"/>
      <x:c r="HRY5911" s="248"/>
      <x:c r="HRZ5911" s="248"/>
      <x:c r="HSA5911" s="248"/>
      <x:c r="HSB5911" s="248"/>
      <x:c r="HSC5911" s="248"/>
      <x:c r="HSD5911" s="248"/>
      <x:c r="HSE5911" s="248"/>
      <x:c r="HSF5911" s="248"/>
      <x:c r="HSG5911" s="248"/>
      <x:c r="HSH5911" s="248"/>
      <x:c r="HSI5911" s="248"/>
      <x:c r="HSJ5911" s="248"/>
      <x:c r="HSK5911" s="248"/>
      <x:c r="HSL5911" s="248"/>
      <x:c r="HSM5911" s="248"/>
      <x:c r="HSN5911" s="248"/>
      <x:c r="HSO5911" s="248"/>
      <x:c r="HSP5911" s="248"/>
      <x:c r="HSQ5911" s="248"/>
      <x:c r="HSR5911" s="248"/>
      <x:c r="HSS5911" s="248"/>
      <x:c r="HST5911" s="248"/>
      <x:c r="HSU5911" s="248"/>
      <x:c r="HSV5911" s="248"/>
      <x:c r="HSW5911" s="248"/>
      <x:c r="HSX5911" s="248"/>
      <x:c r="HSY5911" s="248"/>
      <x:c r="HSZ5911" s="248"/>
      <x:c r="HTA5911" s="248"/>
      <x:c r="HTB5911" s="248"/>
      <x:c r="HTC5911" s="248"/>
      <x:c r="HTD5911" s="248"/>
      <x:c r="HTE5911" s="248"/>
      <x:c r="HTF5911" s="248"/>
      <x:c r="HTG5911" s="248"/>
      <x:c r="HTH5911" s="248"/>
      <x:c r="HTI5911" s="248"/>
      <x:c r="HTJ5911" s="248"/>
      <x:c r="HTK5911" s="248"/>
      <x:c r="HTL5911" s="248"/>
      <x:c r="HTM5911" s="248"/>
      <x:c r="HTN5911" s="248"/>
      <x:c r="HTO5911" s="248"/>
      <x:c r="HTP5911" s="248"/>
      <x:c r="HTQ5911" s="248"/>
      <x:c r="HTR5911" s="248"/>
      <x:c r="HTS5911" s="248"/>
      <x:c r="HTT5911" s="248"/>
      <x:c r="HTU5911" s="248"/>
      <x:c r="HTV5911" s="248"/>
      <x:c r="HTW5911" s="248"/>
      <x:c r="HTX5911" s="248"/>
      <x:c r="HTY5911" s="248"/>
      <x:c r="HTZ5911" s="248"/>
      <x:c r="HUA5911" s="248"/>
      <x:c r="HUB5911" s="248"/>
      <x:c r="HUC5911" s="248"/>
      <x:c r="HUD5911" s="248"/>
      <x:c r="HUE5911" s="248"/>
      <x:c r="HUF5911" s="248"/>
      <x:c r="HUG5911" s="248"/>
      <x:c r="HUH5911" s="248"/>
      <x:c r="HUI5911" s="248"/>
      <x:c r="HUJ5911" s="248"/>
      <x:c r="HUK5911" s="248"/>
      <x:c r="HUL5911" s="248"/>
      <x:c r="HUM5911" s="248"/>
      <x:c r="HUN5911" s="248"/>
      <x:c r="HUO5911" s="248"/>
      <x:c r="HUP5911" s="248"/>
      <x:c r="HUQ5911" s="248"/>
      <x:c r="HUR5911" s="248"/>
      <x:c r="HUS5911" s="248"/>
      <x:c r="HUT5911" s="248"/>
      <x:c r="HUU5911" s="248"/>
      <x:c r="HUV5911" s="248"/>
      <x:c r="HUW5911" s="248"/>
      <x:c r="HUX5911" s="248"/>
      <x:c r="HUY5911" s="248"/>
      <x:c r="HUZ5911" s="248"/>
      <x:c r="HVA5911" s="248"/>
      <x:c r="HVB5911" s="248"/>
      <x:c r="HVC5911" s="248"/>
      <x:c r="HVD5911" s="248"/>
      <x:c r="HVE5911" s="248"/>
      <x:c r="HVF5911" s="248"/>
      <x:c r="HVG5911" s="248"/>
      <x:c r="HVH5911" s="248"/>
      <x:c r="HVI5911" s="248"/>
      <x:c r="HVJ5911" s="248"/>
      <x:c r="HVK5911" s="248"/>
      <x:c r="HVL5911" s="248"/>
      <x:c r="HVM5911" s="248"/>
      <x:c r="HVN5911" s="248"/>
      <x:c r="HVO5911" s="248"/>
      <x:c r="HVP5911" s="248"/>
      <x:c r="HVQ5911" s="248"/>
      <x:c r="HVR5911" s="248"/>
      <x:c r="HVS5911" s="248"/>
      <x:c r="HVT5911" s="248"/>
      <x:c r="HVU5911" s="248"/>
      <x:c r="HVV5911" s="248"/>
      <x:c r="HVW5911" s="248"/>
      <x:c r="HVX5911" s="248"/>
      <x:c r="HVY5911" s="248"/>
      <x:c r="HVZ5911" s="248"/>
      <x:c r="HWA5911" s="248"/>
      <x:c r="HWB5911" s="248"/>
      <x:c r="HWC5911" s="248"/>
      <x:c r="HWD5911" s="248"/>
      <x:c r="HWE5911" s="248"/>
      <x:c r="HWF5911" s="248"/>
      <x:c r="HWG5911" s="248"/>
      <x:c r="HWH5911" s="248"/>
      <x:c r="HWI5911" s="248"/>
      <x:c r="HWJ5911" s="248"/>
      <x:c r="HWK5911" s="248"/>
      <x:c r="HWL5911" s="248"/>
      <x:c r="HWM5911" s="248"/>
      <x:c r="HWN5911" s="248"/>
      <x:c r="HWO5911" s="248"/>
      <x:c r="HWP5911" s="248"/>
      <x:c r="HWQ5911" s="248"/>
      <x:c r="HWR5911" s="248"/>
      <x:c r="HWS5911" s="248"/>
      <x:c r="HWT5911" s="248"/>
      <x:c r="HWU5911" s="248"/>
      <x:c r="HWV5911" s="248"/>
      <x:c r="HWW5911" s="248"/>
      <x:c r="HWX5911" s="248"/>
      <x:c r="HWY5911" s="248"/>
      <x:c r="HWZ5911" s="248"/>
      <x:c r="HXA5911" s="248"/>
      <x:c r="HXB5911" s="248"/>
      <x:c r="HXC5911" s="248"/>
      <x:c r="HXD5911" s="248"/>
      <x:c r="HXE5911" s="248"/>
      <x:c r="HXF5911" s="248"/>
      <x:c r="HXG5911" s="248"/>
      <x:c r="HXH5911" s="248"/>
      <x:c r="HXI5911" s="248"/>
      <x:c r="HXJ5911" s="248"/>
      <x:c r="HXK5911" s="248"/>
      <x:c r="HXL5911" s="248"/>
      <x:c r="HXM5911" s="248"/>
      <x:c r="HXN5911" s="248"/>
      <x:c r="HXO5911" s="248"/>
      <x:c r="HXP5911" s="248"/>
      <x:c r="HXQ5911" s="248"/>
      <x:c r="HXR5911" s="248"/>
      <x:c r="HXS5911" s="248"/>
      <x:c r="HXT5911" s="248"/>
      <x:c r="HXU5911" s="248"/>
      <x:c r="HXV5911" s="248"/>
      <x:c r="HXW5911" s="248"/>
      <x:c r="HXX5911" s="248"/>
      <x:c r="HXY5911" s="248"/>
      <x:c r="HXZ5911" s="248"/>
      <x:c r="HYA5911" s="248"/>
      <x:c r="HYB5911" s="248"/>
      <x:c r="HYC5911" s="248"/>
      <x:c r="HYD5911" s="248"/>
      <x:c r="HYE5911" s="248"/>
      <x:c r="HYF5911" s="248"/>
      <x:c r="HYG5911" s="248"/>
      <x:c r="HYH5911" s="248"/>
      <x:c r="HYI5911" s="248"/>
      <x:c r="HYJ5911" s="248"/>
      <x:c r="HYK5911" s="248"/>
      <x:c r="HYL5911" s="248"/>
      <x:c r="HYM5911" s="248"/>
      <x:c r="HYN5911" s="248"/>
      <x:c r="HYO5911" s="248"/>
      <x:c r="HYP5911" s="248"/>
      <x:c r="HYQ5911" s="248"/>
      <x:c r="HYR5911" s="248"/>
      <x:c r="HYS5911" s="248"/>
      <x:c r="HYT5911" s="248"/>
      <x:c r="HYU5911" s="248"/>
      <x:c r="HYV5911" s="248"/>
      <x:c r="HYW5911" s="248"/>
      <x:c r="HYX5911" s="248"/>
      <x:c r="HYY5911" s="248"/>
      <x:c r="HYZ5911" s="248"/>
      <x:c r="HZA5911" s="248"/>
      <x:c r="HZB5911" s="248"/>
      <x:c r="HZC5911" s="248"/>
      <x:c r="HZD5911" s="248"/>
      <x:c r="HZE5911" s="248"/>
      <x:c r="HZF5911" s="248"/>
      <x:c r="HZG5911" s="248"/>
      <x:c r="HZH5911" s="248"/>
      <x:c r="HZI5911" s="248"/>
      <x:c r="HZJ5911" s="248"/>
      <x:c r="HZK5911" s="248"/>
      <x:c r="HZL5911" s="248"/>
      <x:c r="HZM5911" s="248"/>
      <x:c r="HZN5911" s="248"/>
      <x:c r="HZO5911" s="248"/>
      <x:c r="HZP5911" s="248"/>
      <x:c r="HZQ5911" s="248"/>
      <x:c r="HZR5911" s="248"/>
      <x:c r="HZS5911" s="248"/>
      <x:c r="HZT5911" s="248"/>
      <x:c r="HZU5911" s="248"/>
      <x:c r="HZV5911" s="248"/>
      <x:c r="HZW5911" s="248"/>
      <x:c r="HZX5911" s="248"/>
      <x:c r="HZY5911" s="248"/>
      <x:c r="HZZ5911" s="248"/>
      <x:c r="IAA5911" s="248"/>
      <x:c r="IAB5911" s="248"/>
      <x:c r="IAC5911" s="248"/>
      <x:c r="IAD5911" s="248"/>
      <x:c r="IAE5911" s="248"/>
      <x:c r="IAF5911" s="248"/>
      <x:c r="IAG5911" s="248"/>
      <x:c r="IAH5911" s="248"/>
      <x:c r="IAI5911" s="248"/>
      <x:c r="IAJ5911" s="248"/>
      <x:c r="IAK5911" s="248"/>
      <x:c r="IAL5911" s="248"/>
      <x:c r="IAM5911" s="248"/>
      <x:c r="IAN5911" s="248"/>
      <x:c r="IAO5911" s="248"/>
      <x:c r="IAP5911" s="248"/>
      <x:c r="IAQ5911" s="248"/>
      <x:c r="IAR5911" s="248"/>
      <x:c r="IAS5911" s="248"/>
      <x:c r="IAT5911" s="248"/>
      <x:c r="IAU5911" s="248"/>
      <x:c r="IAV5911" s="248"/>
      <x:c r="IAW5911" s="248"/>
      <x:c r="IAX5911" s="248"/>
      <x:c r="IAY5911" s="248"/>
      <x:c r="IAZ5911" s="248"/>
      <x:c r="IBA5911" s="248"/>
      <x:c r="IBB5911" s="248"/>
      <x:c r="IBC5911" s="248"/>
      <x:c r="IBD5911" s="248"/>
      <x:c r="IBE5911" s="248"/>
      <x:c r="IBF5911" s="248"/>
      <x:c r="IBG5911" s="248"/>
      <x:c r="IBH5911" s="248"/>
      <x:c r="IBI5911" s="248"/>
      <x:c r="IBJ5911" s="248"/>
      <x:c r="IBK5911" s="248"/>
      <x:c r="IBL5911" s="248"/>
      <x:c r="IBM5911" s="248"/>
      <x:c r="IBN5911" s="248"/>
      <x:c r="IBO5911" s="248"/>
      <x:c r="IBP5911" s="248"/>
      <x:c r="IBQ5911" s="248"/>
      <x:c r="IBR5911" s="248"/>
      <x:c r="IBS5911" s="248"/>
      <x:c r="IBT5911" s="248"/>
      <x:c r="IBU5911" s="248"/>
      <x:c r="IBV5911" s="248"/>
      <x:c r="IBW5911" s="248"/>
      <x:c r="IBX5911" s="248"/>
      <x:c r="IBY5911" s="248"/>
      <x:c r="IBZ5911" s="248"/>
      <x:c r="ICA5911" s="248"/>
      <x:c r="ICB5911" s="248"/>
      <x:c r="ICC5911" s="248"/>
      <x:c r="ICD5911" s="248"/>
      <x:c r="ICE5911" s="248"/>
      <x:c r="ICF5911" s="248"/>
      <x:c r="ICG5911" s="248"/>
      <x:c r="ICH5911" s="248"/>
      <x:c r="ICI5911" s="248"/>
      <x:c r="ICJ5911" s="248"/>
      <x:c r="ICK5911" s="248"/>
      <x:c r="ICL5911" s="248"/>
      <x:c r="ICM5911" s="248"/>
      <x:c r="ICN5911" s="248"/>
      <x:c r="ICO5911" s="248"/>
      <x:c r="ICP5911" s="248"/>
      <x:c r="ICQ5911" s="248"/>
      <x:c r="ICR5911" s="248"/>
      <x:c r="ICS5911" s="248"/>
      <x:c r="ICT5911" s="248"/>
      <x:c r="ICU5911" s="248"/>
      <x:c r="ICV5911" s="248"/>
      <x:c r="ICW5911" s="248"/>
      <x:c r="ICX5911" s="248"/>
      <x:c r="ICY5911" s="248"/>
      <x:c r="ICZ5911" s="248"/>
      <x:c r="IDA5911" s="248"/>
      <x:c r="IDB5911" s="248"/>
      <x:c r="IDC5911" s="248"/>
      <x:c r="IDD5911" s="248"/>
      <x:c r="IDE5911" s="248"/>
      <x:c r="IDF5911" s="248"/>
      <x:c r="IDG5911" s="248"/>
      <x:c r="IDH5911" s="248"/>
      <x:c r="IDI5911" s="248"/>
      <x:c r="IDJ5911" s="248"/>
      <x:c r="IDK5911" s="248"/>
      <x:c r="IDL5911" s="248"/>
      <x:c r="IDM5911" s="248"/>
      <x:c r="IDN5911" s="248"/>
      <x:c r="IDO5911" s="248"/>
      <x:c r="IDP5911" s="248"/>
      <x:c r="IDQ5911" s="248"/>
      <x:c r="IDR5911" s="248"/>
      <x:c r="IDS5911" s="248"/>
      <x:c r="IDT5911" s="248"/>
      <x:c r="IDU5911" s="248"/>
      <x:c r="IDV5911" s="248"/>
      <x:c r="IDW5911" s="248"/>
      <x:c r="IDX5911" s="248"/>
      <x:c r="IDY5911" s="248"/>
      <x:c r="IDZ5911" s="248"/>
      <x:c r="IEA5911" s="248"/>
      <x:c r="IEB5911" s="248"/>
      <x:c r="IEC5911" s="248"/>
      <x:c r="IED5911" s="248"/>
      <x:c r="IEE5911" s="248"/>
      <x:c r="IEF5911" s="248"/>
      <x:c r="IEG5911" s="248"/>
      <x:c r="IEH5911" s="248"/>
      <x:c r="IEI5911" s="248"/>
      <x:c r="IEJ5911" s="248"/>
      <x:c r="IEK5911" s="248"/>
      <x:c r="IEL5911" s="248"/>
      <x:c r="IEM5911" s="248"/>
      <x:c r="IEN5911" s="248"/>
      <x:c r="IEO5911" s="248"/>
      <x:c r="IEP5911" s="248"/>
      <x:c r="IEQ5911" s="248"/>
      <x:c r="IER5911" s="248"/>
      <x:c r="IES5911" s="248"/>
      <x:c r="IET5911" s="248"/>
      <x:c r="IEU5911" s="248"/>
      <x:c r="IEV5911" s="248"/>
      <x:c r="IEW5911" s="248"/>
      <x:c r="IEX5911" s="248"/>
      <x:c r="IEY5911" s="248"/>
      <x:c r="IEZ5911" s="248"/>
      <x:c r="IFA5911" s="248"/>
      <x:c r="IFB5911" s="248"/>
      <x:c r="IFC5911" s="248"/>
      <x:c r="IFD5911" s="248"/>
      <x:c r="IFE5911" s="248"/>
      <x:c r="IFF5911" s="248"/>
      <x:c r="IFG5911" s="248"/>
      <x:c r="IFH5911" s="248"/>
      <x:c r="IFI5911" s="248"/>
      <x:c r="IFJ5911" s="248"/>
      <x:c r="IFK5911" s="248"/>
      <x:c r="IFL5911" s="248"/>
      <x:c r="IFM5911" s="248"/>
      <x:c r="IFN5911" s="248"/>
      <x:c r="IFO5911" s="248"/>
      <x:c r="IFP5911" s="248"/>
      <x:c r="IFQ5911" s="248"/>
      <x:c r="IFR5911" s="248"/>
      <x:c r="IFS5911" s="248"/>
      <x:c r="IFT5911" s="248"/>
      <x:c r="IFU5911" s="248"/>
      <x:c r="IFV5911" s="248"/>
      <x:c r="IFW5911" s="248"/>
      <x:c r="IFX5911" s="248"/>
      <x:c r="IFY5911" s="248"/>
      <x:c r="IFZ5911" s="248"/>
      <x:c r="IGA5911" s="248"/>
      <x:c r="IGB5911" s="248"/>
      <x:c r="IGC5911" s="248"/>
      <x:c r="IGD5911" s="248"/>
      <x:c r="IGE5911" s="248"/>
      <x:c r="IGF5911" s="248"/>
      <x:c r="IGG5911" s="248"/>
      <x:c r="IGH5911" s="248"/>
      <x:c r="IGI5911" s="248"/>
      <x:c r="IGJ5911" s="248"/>
      <x:c r="IGK5911" s="248"/>
      <x:c r="IGL5911" s="248"/>
      <x:c r="IGM5911" s="248"/>
      <x:c r="IGN5911" s="248"/>
      <x:c r="IGO5911" s="248"/>
      <x:c r="IGP5911" s="248"/>
      <x:c r="IGQ5911" s="248"/>
      <x:c r="IGR5911" s="248"/>
      <x:c r="IGS5911" s="248"/>
      <x:c r="IGT5911" s="248"/>
      <x:c r="IGU5911" s="248"/>
      <x:c r="IGV5911" s="248"/>
      <x:c r="IGW5911" s="248"/>
      <x:c r="IGX5911" s="248"/>
      <x:c r="IGY5911" s="248"/>
      <x:c r="IGZ5911" s="248"/>
      <x:c r="IHA5911" s="248"/>
      <x:c r="IHB5911" s="248"/>
      <x:c r="IHC5911" s="248"/>
      <x:c r="IHD5911" s="248"/>
      <x:c r="IHE5911" s="248"/>
      <x:c r="IHF5911" s="248"/>
      <x:c r="IHG5911" s="248"/>
      <x:c r="IHH5911" s="248"/>
      <x:c r="IHI5911" s="248"/>
      <x:c r="IHJ5911" s="248"/>
      <x:c r="IHK5911" s="248"/>
      <x:c r="IHL5911" s="248"/>
      <x:c r="IHM5911" s="248"/>
      <x:c r="IHN5911" s="248"/>
      <x:c r="IHO5911" s="248"/>
      <x:c r="IHP5911" s="248"/>
      <x:c r="IHQ5911" s="248"/>
      <x:c r="IHR5911" s="248"/>
      <x:c r="IHS5911" s="248"/>
      <x:c r="IHT5911" s="248"/>
      <x:c r="IHU5911" s="248"/>
      <x:c r="IHV5911" s="248"/>
      <x:c r="IHW5911" s="248"/>
      <x:c r="IHX5911" s="248"/>
      <x:c r="IHY5911" s="248"/>
      <x:c r="IHZ5911" s="248"/>
      <x:c r="IIA5911" s="248"/>
      <x:c r="IIB5911" s="248"/>
      <x:c r="IIC5911" s="248"/>
      <x:c r="IID5911" s="248"/>
      <x:c r="IIE5911" s="248"/>
      <x:c r="IIF5911" s="248"/>
      <x:c r="IIG5911" s="248"/>
      <x:c r="IIH5911" s="248"/>
      <x:c r="III5911" s="248"/>
      <x:c r="IIJ5911" s="248"/>
      <x:c r="IIK5911" s="248"/>
      <x:c r="IIL5911" s="248"/>
      <x:c r="IIM5911" s="248"/>
      <x:c r="IIN5911" s="248"/>
      <x:c r="IIO5911" s="248"/>
      <x:c r="IIP5911" s="248"/>
      <x:c r="IIQ5911" s="248"/>
      <x:c r="IIR5911" s="248"/>
      <x:c r="IIS5911" s="248"/>
      <x:c r="IIT5911" s="248"/>
      <x:c r="IIU5911" s="248"/>
      <x:c r="IIV5911" s="248"/>
      <x:c r="IIW5911" s="248"/>
      <x:c r="IIX5911" s="248"/>
      <x:c r="IIY5911" s="248"/>
      <x:c r="IIZ5911" s="248"/>
      <x:c r="IJA5911" s="248"/>
      <x:c r="IJB5911" s="248"/>
      <x:c r="IJC5911" s="248"/>
      <x:c r="IJD5911" s="248"/>
      <x:c r="IJE5911" s="248"/>
      <x:c r="IJF5911" s="248"/>
      <x:c r="IJG5911" s="248"/>
      <x:c r="IJH5911" s="248"/>
      <x:c r="IJI5911" s="248"/>
      <x:c r="IJJ5911" s="248"/>
      <x:c r="IJK5911" s="248"/>
      <x:c r="IJL5911" s="248"/>
      <x:c r="IJM5911" s="248"/>
      <x:c r="IJN5911" s="248"/>
      <x:c r="IJO5911" s="248"/>
      <x:c r="IJP5911" s="248"/>
      <x:c r="IJQ5911" s="248"/>
      <x:c r="IJR5911" s="248"/>
      <x:c r="IJS5911" s="248"/>
      <x:c r="IJT5911" s="248"/>
      <x:c r="IJU5911" s="248"/>
      <x:c r="IJV5911" s="248"/>
      <x:c r="IJW5911" s="248"/>
      <x:c r="IJX5911" s="248"/>
      <x:c r="IJY5911" s="248"/>
      <x:c r="IJZ5911" s="248"/>
      <x:c r="IKA5911" s="248"/>
      <x:c r="IKB5911" s="248"/>
      <x:c r="IKC5911" s="248"/>
      <x:c r="IKD5911" s="248"/>
      <x:c r="IKE5911" s="248"/>
      <x:c r="IKF5911" s="248"/>
      <x:c r="IKG5911" s="248"/>
      <x:c r="IKH5911" s="248"/>
      <x:c r="IKI5911" s="248"/>
      <x:c r="IKJ5911" s="248"/>
      <x:c r="IKK5911" s="248"/>
      <x:c r="IKL5911" s="248"/>
      <x:c r="IKM5911" s="248"/>
      <x:c r="IKN5911" s="248"/>
      <x:c r="IKO5911" s="248"/>
      <x:c r="IKP5911" s="248"/>
      <x:c r="IKQ5911" s="248"/>
      <x:c r="IKR5911" s="248"/>
      <x:c r="IKS5911" s="248"/>
      <x:c r="IKT5911" s="248"/>
      <x:c r="IKU5911" s="248"/>
      <x:c r="IKV5911" s="248"/>
      <x:c r="IKW5911" s="248"/>
      <x:c r="IKX5911" s="248"/>
      <x:c r="IKY5911" s="248"/>
      <x:c r="IKZ5911" s="248"/>
      <x:c r="ILA5911" s="248"/>
      <x:c r="ILB5911" s="248"/>
      <x:c r="ILC5911" s="248"/>
      <x:c r="ILD5911" s="248"/>
      <x:c r="ILE5911" s="248"/>
      <x:c r="ILF5911" s="248"/>
      <x:c r="ILG5911" s="248"/>
      <x:c r="ILH5911" s="248"/>
      <x:c r="ILI5911" s="248"/>
      <x:c r="ILJ5911" s="248"/>
      <x:c r="ILK5911" s="248"/>
      <x:c r="ILL5911" s="248"/>
      <x:c r="ILM5911" s="248"/>
      <x:c r="ILN5911" s="248"/>
      <x:c r="ILO5911" s="248"/>
      <x:c r="ILP5911" s="248"/>
      <x:c r="ILQ5911" s="248"/>
      <x:c r="ILR5911" s="248"/>
      <x:c r="ILS5911" s="248"/>
      <x:c r="ILT5911" s="248"/>
      <x:c r="ILU5911" s="248"/>
      <x:c r="ILV5911" s="248"/>
      <x:c r="ILW5911" s="248"/>
      <x:c r="ILX5911" s="248"/>
      <x:c r="ILY5911" s="248"/>
      <x:c r="ILZ5911" s="248"/>
      <x:c r="IMA5911" s="248"/>
      <x:c r="IMB5911" s="248"/>
      <x:c r="IMC5911" s="248"/>
      <x:c r="IMD5911" s="248"/>
      <x:c r="IME5911" s="248"/>
      <x:c r="IMF5911" s="248"/>
      <x:c r="IMG5911" s="248"/>
      <x:c r="IMH5911" s="248"/>
      <x:c r="IMI5911" s="248"/>
      <x:c r="IMJ5911" s="248"/>
      <x:c r="IMK5911" s="248"/>
      <x:c r="IML5911" s="248"/>
      <x:c r="IMM5911" s="248"/>
      <x:c r="IMN5911" s="248"/>
      <x:c r="IMO5911" s="248"/>
      <x:c r="IMP5911" s="248"/>
      <x:c r="IMQ5911" s="248"/>
      <x:c r="IMR5911" s="248"/>
      <x:c r="IMS5911" s="248"/>
      <x:c r="IMT5911" s="248"/>
      <x:c r="IMU5911" s="248"/>
      <x:c r="IMV5911" s="248"/>
      <x:c r="IMW5911" s="248"/>
      <x:c r="IMX5911" s="248"/>
      <x:c r="IMY5911" s="248"/>
      <x:c r="IMZ5911" s="248"/>
      <x:c r="INA5911" s="248"/>
      <x:c r="INB5911" s="248"/>
      <x:c r="INC5911" s="248"/>
      <x:c r="IND5911" s="248"/>
      <x:c r="INE5911" s="248"/>
      <x:c r="INF5911" s="248"/>
      <x:c r="ING5911" s="248"/>
      <x:c r="INH5911" s="248"/>
      <x:c r="INI5911" s="248"/>
      <x:c r="INJ5911" s="248"/>
      <x:c r="INK5911" s="248"/>
      <x:c r="INL5911" s="248"/>
      <x:c r="INM5911" s="248"/>
      <x:c r="INN5911" s="248"/>
      <x:c r="INO5911" s="248"/>
      <x:c r="INP5911" s="248"/>
      <x:c r="INQ5911" s="248"/>
      <x:c r="INR5911" s="248"/>
      <x:c r="INS5911" s="248"/>
      <x:c r="INT5911" s="248"/>
      <x:c r="INU5911" s="248"/>
      <x:c r="INV5911" s="248"/>
      <x:c r="INW5911" s="248"/>
      <x:c r="INX5911" s="248"/>
      <x:c r="INY5911" s="248"/>
      <x:c r="INZ5911" s="248"/>
      <x:c r="IOA5911" s="248"/>
      <x:c r="IOB5911" s="248"/>
      <x:c r="IOC5911" s="248"/>
      <x:c r="IOD5911" s="248"/>
      <x:c r="IOE5911" s="248"/>
      <x:c r="IOF5911" s="248"/>
      <x:c r="IOG5911" s="248"/>
      <x:c r="IOH5911" s="248"/>
      <x:c r="IOI5911" s="248"/>
      <x:c r="IOJ5911" s="248"/>
      <x:c r="IOK5911" s="248"/>
      <x:c r="IOL5911" s="248"/>
      <x:c r="IOM5911" s="248"/>
      <x:c r="ION5911" s="248"/>
      <x:c r="IOO5911" s="248"/>
      <x:c r="IOP5911" s="248"/>
      <x:c r="IOQ5911" s="248"/>
      <x:c r="IOR5911" s="248"/>
      <x:c r="IOS5911" s="248"/>
      <x:c r="IOT5911" s="248"/>
      <x:c r="IOU5911" s="248"/>
      <x:c r="IOV5911" s="248"/>
      <x:c r="IOW5911" s="248"/>
      <x:c r="IOX5911" s="248"/>
      <x:c r="IOY5911" s="248"/>
      <x:c r="IOZ5911" s="248"/>
      <x:c r="IPA5911" s="248"/>
      <x:c r="IPB5911" s="248"/>
      <x:c r="IPC5911" s="248"/>
      <x:c r="IPD5911" s="248"/>
      <x:c r="IPE5911" s="248"/>
      <x:c r="IPF5911" s="248"/>
      <x:c r="IPG5911" s="248"/>
      <x:c r="IPH5911" s="248"/>
      <x:c r="IPI5911" s="248"/>
      <x:c r="IPJ5911" s="248"/>
      <x:c r="IPK5911" s="248"/>
      <x:c r="IPL5911" s="248"/>
      <x:c r="IPM5911" s="248"/>
      <x:c r="IPN5911" s="248"/>
      <x:c r="IPO5911" s="248"/>
      <x:c r="IPP5911" s="248"/>
      <x:c r="IPQ5911" s="248"/>
      <x:c r="IPR5911" s="248"/>
      <x:c r="IPS5911" s="248"/>
      <x:c r="IPT5911" s="248"/>
      <x:c r="IPU5911" s="248"/>
      <x:c r="IPV5911" s="248"/>
      <x:c r="IPW5911" s="248"/>
      <x:c r="IPX5911" s="248"/>
      <x:c r="IPY5911" s="248"/>
      <x:c r="IPZ5911" s="248"/>
      <x:c r="IQA5911" s="248"/>
      <x:c r="IQB5911" s="248"/>
      <x:c r="IQC5911" s="248"/>
      <x:c r="IQD5911" s="248"/>
      <x:c r="IQE5911" s="248"/>
      <x:c r="IQF5911" s="248"/>
      <x:c r="IQG5911" s="248"/>
      <x:c r="IQH5911" s="248"/>
      <x:c r="IQI5911" s="248"/>
      <x:c r="IQJ5911" s="248"/>
      <x:c r="IQK5911" s="248"/>
      <x:c r="IQL5911" s="248"/>
      <x:c r="IQM5911" s="248"/>
      <x:c r="IQN5911" s="248"/>
      <x:c r="IQO5911" s="248"/>
      <x:c r="IQP5911" s="248"/>
      <x:c r="IQQ5911" s="248"/>
      <x:c r="IQR5911" s="248"/>
      <x:c r="IQS5911" s="248"/>
      <x:c r="IQT5911" s="248"/>
      <x:c r="IQU5911" s="248"/>
      <x:c r="IQV5911" s="248"/>
      <x:c r="IQW5911" s="248"/>
      <x:c r="IQX5911" s="248"/>
      <x:c r="IQY5911" s="248"/>
      <x:c r="IQZ5911" s="248"/>
      <x:c r="IRA5911" s="248"/>
      <x:c r="IRB5911" s="248"/>
      <x:c r="IRC5911" s="248"/>
      <x:c r="IRD5911" s="248"/>
      <x:c r="IRE5911" s="248"/>
      <x:c r="IRF5911" s="248"/>
      <x:c r="IRG5911" s="248"/>
      <x:c r="IRH5911" s="248"/>
      <x:c r="IRI5911" s="248"/>
      <x:c r="IRJ5911" s="248"/>
      <x:c r="IRK5911" s="248"/>
      <x:c r="IRL5911" s="248"/>
      <x:c r="IRM5911" s="248"/>
      <x:c r="IRN5911" s="248"/>
      <x:c r="IRO5911" s="248"/>
      <x:c r="IRP5911" s="248"/>
      <x:c r="IRQ5911" s="248"/>
      <x:c r="IRR5911" s="248"/>
      <x:c r="IRS5911" s="248"/>
      <x:c r="IRT5911" s="248"/>
      <x:c r="IRU5911" s="248"/>
      <x:c r="IRV5911" s="248"/>
      <x:c r="IRW5911" s="248"/>
      <x:c r="IRX5911" s="248"/>
      <x:c r="IRY5911" s="248"/>
      <x:c r="IRZ5911" s="248"/>
      <x:c r="ISA5911" s="248"/>
      <x:c r="ISB5911" s="248"/>
      <x:c r="ISC5911" s="248"/>
      <x:c r="ISD5911" s="248"/>
      <x:c r="ISE5911" s="248"/>
      <x:c r="ISF5911" s="248"/>
      <x:c r="ISG5911" s="248"/>
      <x:c r="ISH5911" s="248"/>
      <x:c r="ISI5911" s="248"/>
      <x:c r="ISJ5911" s="248"/>
      <x:c r="ISK5911" s="248"/>
      <x:c r="ISL5911" s="248"/>
      <x:c r="ISM5911" s="248"/>
      <x:c r="ISN5911" s="248"/>
      <x:c r="ISO5911" s="248"/>
      <x:c r="ISP5911" s="248"/>
      <x:c r="ISQ5911" s="248"/>
      <x:c r="ISR5911" s="248"/>
      <x:c r="ISS5911" s="248"/>
      <x:c r="IST5911" s="248"/>
      <x:c r="ISU5911" s="248"/>
      <x:c r="ISV5911" s="248"/>
      <x:c r="ISW5911" s="248"/>
      <x:c r="ISX5911" s="248"/>
      <x:c r="ISY5911" s="248"/>
      <x:c r="ISZ5911" s="248"/>
      <x:c r="ITA5911" s="248"/>
      <x:c r="ITB5911" s="248"/>
      <x:c r="ITC5911" s="248"/>
      <x:c r="ITD5911" s="248"/>
      <x:c r="ITE5911" s="248"/>
      <x:c r="ITF5911" s="248"/>
      <x:c r="ITG5911" s="248"/>
      <x:c r="ITH5911" s="248"/>
      <x:c r="ITI5911" s="248"/>
      <x:c r="ITJ5911" s="248"/>
      <x:c r="ITK5911" s="248"/>
      <x:c r="ITL5911" s="248"/>
      <x:c r="ITM5911" s="248"/>
      <x:c r="ITN5911" s="248"/>
      <x:c r="ITO5911" s="248"/>
      <x:c r="ITP5911" s="248"/>
      <x:c r="ITQ5911" s="248"/>
      <x:c r="ITR5911" s="248"/>
      <x:c r="ITS5911" s="248"/>
      <x:c r="ITT5911" s="248"/>
      <x:c r="ITU5911" s="248"/>
      <x:c r="ITV5911" s="248"/>
      <x:c r="ITW5911" s="248"/>
      <x:c r="ITX5911" s="248"/>
      <x:c r="ITY5911" s="248"/>
      <x:c r="ITZ5911" s="248"/>
      <x:c r="IUA5911" s="248"/>
      <x:c r="IUB5911" s="248"/>
      <x:c r="IUC5911" s="248"/>
      <x:c r="IUD5911" s="248"/>
      <x:c r="IUE5911" s="248"/>
      <x:c r="IUF5911" s="248"/>
      <x:c r="IUG5911" s="248"/>
      <x:c r="IUH5911" s="248"/>
      <x:c r="IUI5911" s="248"/>
      <x:c r="IUJ5911" s="248"/>
      <x:c r="IUK5911" s="248"/>
      <x:c r="IUL5911" s="248"/>
      <x:c r="IUM5911" s="248"/>
      <x:c r="IUN5911" s="248"/>
      <x:c r="IUO5911" s="248"/>
      <x:c r="IUP5911" s="248"/>
      <x:c r="IUQ5911" s="248"/>
      <x:c r="IUR5911" s="248"/>
      <x:c r="IUS5911" s="248"/>
      <x:c r="IUT5911" s="248"/>
      <x:c r="IUU5911" s="248"/>
      <x:c r="IUV5911" s="248"/>
      <x:c r="IUW5911" s="248"/>
      <x:c r="IUX5911" s="248"/>
      <x:c r="IUY5911" s="248"/>
      <x:c r="IUZ5911" s="248"/>
      <x:c r="IVA5911" s="248"/>
      <x:c r="IVB5911" s="248"/>
      <x:c r="IVC5911" s="248"/>
      <x:c r="IVD5911" s="248"/>
      <x:c r="IVE5911" s="248"/>
      <x:c r="IVF5911" s="248"/>
      <x:c r="IVG5911" s="248"/>
      <x:c r="IVH5911" s="248"/>
      <x:c r="IVI5911" s="248"/>
      <x:c r="IVJ5911" s="248"/>
      <x:c r="IVK5911" s="248"/>
      <x:c r="IVL5911" s="248"/>
      <x:c r="IVM5911" s="248"/>
      <x:c r="IVN5911" s="248"/>
      <x:c r="IVO5911" s="248"/>
      <x:c r="IVP5911" s="248"/>
      <x:c r="IVQ5911" s="248"/>
      <x:c r="IVR5911" s="248"/>
      <x:c r="IVS5911" s="248"/>
      <x:c r="IVT5911" s="248"/>
      <x:c r="IVU5911" s="248"/>
      <x:c r="IVV5911" s="248"/>
      <x:c r="IVW5911" s="248"/>
      <x:c r="IVX5911" s="248"/>
      <x:c r="IVY5911" s="248"/>
      <x:c r="IVZ5911" s="248"/>
      <x:c r="IWA5911" s="248"/>
      <x:c r="IWB5911" s="248"/>
      <x:c r="IWC5911" s="248"/>
      <x:c r="IWD5911" s="248"/>
      <x:c r="IWE5911" s="248"/>
      <x:c r="IWF5911" s="248"/>
      <x:c r="IWG5911" s="248"/>
      <x:c r="IWH5911" s="248"/>
      <x:c r="IWI5911" s="248"/>
      <x:c r="IWJ5911" s="248"/>
      <x:c r="IWK5911" s="248"/>
      <x:c r="IWL5911" s="248"/>
      <x:c r="IWM5911" s="248"/>
      <x:c r="IWN5911" s="248"/>
      <x:c r="IWO5911" s="248"/>
      <x:c r="IWP5911" s="248"/>
      <x:c r="IWQ5911" s="248"/>
      <x:c r="IWR5911" s="248"/>
      <x:c r="IWS5911" s="248"/>
      <x:c r="IWT5911" s="248"/>
      <x:c r="IWU5911" s="248"/>
      <x:c r="IWV5911" s="248"/>
      <x:c r="IWW5911" s="248"/>
      <x:c r="IWX5911" s="248"/>
      <x:c r="IWY5911" s="248"/>
      <x:c r="IWZ5911" s="248"/>
      <x:c r="IXA5911" s="248"/>
      <x:c r="IXB5911" s="248"/>
      <x:c r="IXC5911" s="248"/>
      <x:c r="IXD5911" s="248"/>
      <x:c r="IXE5911" s="248"/>
      <x:c r="IXF5911" s="248"/>
      <x:c r="IXG5911" s="248"/>
      <x:c r="IXH5911" s="248"/>
      <x:c r="IXI5911" s="248"/>
      <x:c r="IXJ5911" s="248"/>
      <x:c r="IXK5911" s="248"/>
      <x:c r="IXL5911" s="248"/>
      <x:c r="IXM5911" s="248"/>
      <x:c r="IXN5911" s="248"/>
      <x:c r="IXO5911" s="248"/>
      <x:c r="IXP5911" s="248"/>
      <x:c r="IXQ5911" s="248"/>
      <x:c r="IXR5911" s="248"/>
      <x:c r="IXS5911" s="248"/>
      <x:c r="IXT5911" s="248"/>
      <x:c r="IXU5911" s="248"/>
      <x:c r="IXV5911" s="248"/>
      <x:c r="IXW5911" s="248"/>
      <x:c r="IXX5911" s="248"/>
      <x:c r="IXY5911" s="248"/>
      <x:c r="IXZ5911" s="248"/>
      <x:c r="IYA5911" s="248"/>
      <x:c r="IYB5911" s="248"/>
      <x:c r="IYC5911" s="248"/>
      <x:c r="IYD5911" s="248"/>
      <x:c r="IYE5911" s="248"/>
      <x:c r="IYF5911" s="248"/>
      <x:c r="IYG5911" s="248"/>
      <x:c r="IYH5911" s="248"/>
      <x:c r="IYI5911" s="248"/>
      <x:c r="IYJ5911" s="248"/>
      <x:c r="IYK5911" s="248"/>
      <x:c r="IYL5911" s="248"/>
      <x:c r="IYM5911" s="248"/>
      <x:c r="IYN5911" s="248"/>
      <x:c r="IYO5911" s="248"/>
      <x:c r="IYP5911" s="248"/>
      <x:c r="IYQ5911" s="248"/>
      <x:c r="IYR5911" s="248"/>
      <x:c r="IYS5911" s="248"/>
      <x:c r="IYT5911" s="248"/>
      <x:c r="IYU5911" s="248"/>
      <x:c r="IYV5911" s="248"/>
      <x:c r="IYW5911" s="248"/>
      <x:c r="IYX5911" s="248"/>
      <x:c r="IYY5911" s="248"/>
      <x:c r="IYZ5911" s="248"/>
      <x:c r="IZA5911" s="248"/>
      <x:c r="IZB5911" s="248"/>
      <x:c r="IZC5911" s="248"/>
      <x:c r="IZD5911" s="248"/>
      <x:c r="IZE5911" s="248"/>
      <x:c r="IZF5911" s="248"/>
      <x:c r="IZG5911" s="248"/>
      <x:c r="IZH5911" s="248"/>
      <x:c r="IZI5911" s="248"/>
      <x:c r="IZJ5911" s="248"/>
      <x:c r="IZK5911" s="248"/>
      <x:c r="IZL5911" s="248"/>
      <x:c r="IZM5911" s="248"/>
      <x:c r="IZN5911" s="248"/>
      <x:c r="IZO5911" s="248"/>
      <x:c r="IZP5911" s="248"/>
      <x:c r="IZQ5911" s="248"/>
      <x:c r="IZR5911" s="248"/>
      <x:c r="IZS5911" s="248"/>
      <x:c r="IZT5911" s="248"/>
      <x:c r="IZU5911" s="248"/>
      <x:c r="IZV5911" s="248"/>
      <x:c r="IZW5911" s="248"/>
      <x:c r="IZX5911" s="248"/>
      <x:c r="IZY5911" s="248"/>
      <x:c r="IZZ5911" s="248"/>
      <x:c r="JAA5911" s="248"/>
      <x:c r="JAB5911" s="248"/>
      <x:c r="JAC5911" s="248"/>
      <x:c r="JAD5911" s="248"/>
      <x:c r="JAE5911" s="248"/>
      <x:c r="JAF5911" s="248"/>
      <x:c r="JAG5911" s="248"/>
      <x:c r="JAH5911" s="248"/>
      <x:c r="JAI5911" s="248"/>
      <x:c r="JAJ5911" s="248"/>
      <x:c r="JAK5911" s="248"/>
      <x:c r="JAL5911" s="248"/>
      <x:c r="JAM5911" s="248"/>
      <x:c r="JAN5911" s="248"/>
      <x:c r="JAO5911" s="248"/>
      <x:c r="JAP5911" s="248"/>
      <x:c r="JAQ5911" s="248"/>
      <x:c r="JAR5911" s="248"/>
      <x:c r="JAS5911" s="248"/>
      <x:c r="JAT5911" s="248"/>
      <x:c r="JAU5911" s="248"/>
      <x:c r="JAV5911" s="248"/>
      <x:c r="JAW5911" s="248"/>
      <x:c r="JAX5911" s="248"/>
      <x:c r="JAY5911" s="248"/>
      <x:c r="JAZ5911" s="248"/>
      <x:c r="JBA5911" s="248"/>
      <x:c r="JBB5911" s="248"/>
      <x:c r="JBC5911" s="248"/>
      <x:c r="JBD5911" s="248"/>
      <x:c r="JBE5911" s="248"/>
      <x:c r="JBF5911" s="248"/>
      <x:c r="JBG5911" s="248"/>
      <x:c r="JBH5911" s="248"/>
      <x:c r="JBI5911" s="248"/>
      <x:c r="JBJ5911" s="248"/>
      <x:c r="JBK5911" s="248"/>
      <x:c r="JBL5911" s="248"/>
      <x:c r="JBM5911" s="248"/>
      <x:c r="JBN5911" s="248"/>
      <x:c r="JBO5911" s="248"/>
      <x:c r="JBP5911" s="248"/>
      <x:c r="JBQ5911" s="248"/>
      <x:c r="JBR5911" s="248"/>
      <x:c r="JBS5911" s="248"/>
      <x:c r="JBT5911" s="248"/>
      <x:c r="JBU5911" s="248"/>
      <x:c r="JBV5911" s="248"/>
      <x:c r="JBW5911" s="248"/>
      <x:c r="JBX5911" s="248"/>
      <x:c r="JBY5911" s="248"/>
      <x:c r="JBZ5911" s="248"/>
      <x:c r="JCA5911" s="248"/>
      <x:c r="JCB5911" s="248"/>
      <x:c r="JCC5911" s="248"/>
      <x:c r="JCD5911" s="248"/>
      <x:c r="JCE5911" s="248"/>
      <x:c r="JCF5911" s="248"/>
      <x:c r="JCG5911" s="248"/>
      <x:c r="JCH5911" s="248"/>
      <x:c r="JCI5911" s="248"/>
      <x:c r="JCJ5911" s="248"/>
      <x:c r="JCK5911" s="248"/>
      <x:c r="JCL5911" s="248"/>
      <x:c r="JCM5911" s="248"/>
      <x:c r="JCN5911" s="248"/>
      <x:c r="JCO5911" s="248"/>
      <x:c r="JCP5911" s="248"/>
      <x:c r="JCQ5911" s="248"/>
      <x:c r="JCR5911" s="248"/>
      <x:c r="JCS5911" s="248"/>
      <x:c r="JCT5911" s="248"/>
      <x:c r="JCU5911" s="248"/>
      <x:c r="JCV5911" s="248"/>
      <x:c r="JCW5911" s="248"/>
      <x:c r="JCX5911" s="248"/>
      <x:c r="JCY5911" s="248"/>
      <x:c r="JCZ5911" s="248"/>
      <x:c r="JDA5911" s="248"/>
      <x:c r="JDB5911" s="248"/>
      <x:c r="JDC5911" s="248"/>
      <x:c r="JDD5911" s="248"/>
      <x:c r="JDE5911" s="248"/>
      <x:c r="JDF5911" s="248"/>
      <x:c r="JDG5911" s="248"/>
      <x:c r="JDH5911" s="248"/>
      <x:c r="JDI5911" s="248"/>
      <x:c r="JDJ5911" s="248"/>
      <x:c r="JDK5911" s="248"/>
      <x:c r="JDL5911" s="248"/>
      <x:c r="JDM5911" s="248"/>
      <x:c r="JDN5911" s="248"/>
      <x:c r="JDO5911" s="248"/>
      <x:c r="JDP5911" s="248"/>
      <x:c r="JDQ5911" s="248"/>
      <x:c r="JDR5911" s="248"/>
      <x:c r="JDS5911" s="248"/>
      <x:c r="JDT5911" s="248"/>
      <x:c r="JDU5911" s="248"/>
      <x:c r="JDV5911" s="248"/>
      <x:c r="JDW5911" s="248"/>
      <x:c r="JDX5911" s="248"/>
      <x:c r="JDY5911" s="248"/>
      <x:c r="JDZ5911" s="248"/>
      <x:c r="JEA5911" s="248"/>
      <x:c r="JEB5911" s="248"/>
      <x:c r="JEC5911" s="248"/>
      <x:c r="JED5911" s="248"/>
      <x:c r="JEE5911" s="248"/>
      <x:c r="JEF5911" s="248"/>
      <x:c r="JEG5911" s="248"/>
      <x:c r="JEH5911" s="248"/>
      <x:c r="JEI5911" s="248"/>
      <x:c r="JEJ5911" s="248"/>
      <x:c r="JEK5911" s="248"/>
      <x:c r="JEL5911" s="248"/>
      <x:c r="JEM5911" s="248"/>
      <x:c r="JEN5911" s="248"/>
      <x:c r="JEO5911" s="248"/>
      <x:c r="JEP5911" s="248"/>
      <x:c r="JEQ5911" s="248"/>
      <x:c r="JER5911" s="248"/>
      <x:c r="JES5911" s="248"/>
      <x:c r="JET5911" s="248"/>
      <x:c r="JEU5911" s="248"/>
      <x:c r="JEV5911" s="248"/>
      <x:c r="JEW5911" s="248"/>
      <x:c r="JEX5911" s="248"/>
      <x:c r="JEY5911" s="248"/>
      <x:c r="JEZ5911" s="248"/>
      <x:c r="JFA5911" s="248"/>
      <x:c r="JFB5911" s="248"/>
      <x:c r="JFC5911" s="248"/>
      <x:c r="JFD5911" s="248"/>
      <x:c r="JFE5911" s="248"/>
      <x:c r="JFF5911" s="248"/>
      <x:c r="JFG5911" s="248"/>
      <x:c r="JFH5911" s="248"/>
      <x:c r="JFI5911" s="248"/>
      <x:c r="JFJ5911" s="248"/>
      <x:c r="JFK5911" s="248"/>
      <x:c r="JFL5911" s="248"/>
      <x:c r="JFM5911" s="248"/>
      <x:c r="JFN5911" s="248"/>
      <x:c r="JFO5911" s="248"/>
      <x:c r="JFP5911" s="248"/>
      <x:c r="JFQ5911" s="248"/>
      <x:c r="JFR5911" s="248"/>
      <x:c r="JFS5911" s="248"/>
      <x:c r="JFT5911" s="248"/>
      <x:c r="JFU5911" s="248"/>
      <x:c r="JFV5911" s="248"/>
      <x:c r="JFW5911" s="248"/>
      <x:c r="JFX5911" s="248"/>
      <x:c r="JFY5911" s="248"/>
      <x:c r="JFZ5911" s="248"/>
      <x:c r="JGA5911" s="248"/>
      <x:c r="JGB5911" s="248"/>
      <x:c r="JGC5911" s="248"/>
      <x:c r="JGD5911" s="248"/>
      <x:c r="JGE5911" s="248"/>
      <x:c r="JGF5911" s="248"/>
      <x:c r="JGG5911" s="248"/>
      <x:c r="JGH5911" s="248"/>
      <x:c r="JGI5911" s="248"/>
      <x:c r="JGJ5911" s="248"/>
      <x:c r="JGK5911" s="248"/>
      <x:c r="JGL5911" s="248"/>
      <x:c r="JGM5911" s="248"/>
      <x:c r="JGN5911" s="248"/>
      <x:c r="JGO5911" s="248"/>
      <x:c r="JGP5911" s="248"/>
      <x:c r="JGQ5911" s="248"/>
      <x:c r="JGR5911" s="248"/>
      <x:c r="JGS5911" s="248"/>
      <x:c r="JGT5911" s="248"/>
      <x:c r="JGU5911" s="248"/>
      <x:c r="JGV5911" s="248"/>
      <x:c r="JGW5911" s="248"/>
      <x:c r="JGX5911" s="248"/>
      <x:c r="JGY5911" s="248"/>
      <x:c r="JGZ5911" s="248"/>
      <x:c r="JHA5911" s="248"/>
      <x:c r="JHB5911" s="248"/>
      <x:c r="JHC5911" s="248"/>
      <x:c r="JHD5911" s="248"/>
      <x:c r="JHE5911" s="248"/>
      <x:c r="JHF5911" s="248"/>
      <x:c r="JHG5911" s="248"/>
      <x:c r="JHH5911" s="248"/>
      <x:c r="JHI5911" s="248"/>
      <x:c r="JHJ5911" s="248"/>
      <x:c r="JHK5911" s="248"/>
      <x:c r="JHL5911" s="248"/>
      <x:c r="JHM5911" s="248"/>
      <x:c r="JHN5911" s="248"/>
      <x:c r="JHO5911" s="248"/>
      <x:c r="JHP5911" s="248"/>
      <x:c r="JHQ5911" s="248"/>
      <x:c r="JHR5911" s="248"/>
      <x:c r="JHS5911" s="248"/>
      <x:c r="JHT5911" s="248"/>
      <x:c r="JHU5911" s="248"/>
      <x:c r="JHV5911" s="248"/>
      <x:c r="JHW5911" s="248"/>
      <x:c r="JHX5911" s="248"/>
      <x:c r="JHY5911" s="248"/>
      <x:c r="JHZ5911" s="248"/>
      <x:c r="JIA5911" s="248"/>
      <x:c r="JIB5911" s="248"/>
      <x:c r="JIC5911" s="248"/>
      <x:c r="JID5911" s="248"/>
      <x:c r="JIE5911" s="248"/>
      <x:c r="JIF5911" s="248"/>
      <x:c r="JIG5911" s="248"/>
      <x:c r="JIH5911" s="248"/>
      <x:c r="JII5911" s="248"/>
      <x:c r="JIJ5911" s="248"/>
      <x:c r="JIK5911" s="248"/>
      <x:c r="JIL5911" s="248"/>
      <x:c r="JIM5911" s="248"/>
      <x:c r="JIN5911" s="248"/>
      <x:c r="JIO5911" s="248"/>
      <x:c r="JIP5911" s="248"/>
      <x:c r="JIQ5911" s="248"/>
      <x:c r="JIR5911" s="248"/>
      <x:c r="JIS5911" s="248"/>
      <x:c r="JIT5911" s="248"/>
      <x:c r="JIU5911" s="248"/>
      <x:c r="JIV5911" s="248"/>
      <x:c r="JIW5911" s="248"/>
      <x:c r="JIX5911" s="248"/>
      <x:c r="JIY5911" s="248"/>
      <x:c r="JIZ5911" s="248"/>
      <x:c r="JJA5911" s="248"/>
      <x:c r="JJB5911" s="248"/>
      <x:c r="JJC5911" s="248"/>
      <x:c r="JJD5911" s="248"/>
      <x:c r="JJE5911" s="248"/>
      <x:c r="JJF5911" s="248"/>
      <x:c r="JJG5911" s="248"/>
      <x:c r="JJH5911" s="248"/>
      <x:c r="JJI5911" s="248"/>
      <x:c r="JJJ5911" s="248"/>
      <x:c r="JJK5911" s="248"/>
      <x:c r="JJL5911" s="248"/>
      <x:c r="JJM5911" s="248"/>
      <x:c r="JJN5911" s="248"/>
      <x:c r="JJO5911" s="248"/>
      <x:c r="JJP5911" s="248"/>
      <x:c r="JJQ5911" s="248"/>
      <x:c r="JJR5911" s="248"/>
      <x:c r="JJS5911" s="248"/>
      <x:c r="JJT5911" s="248"/>
      <x:c r="JJU5911" s="248"/>
      <x:c r="JJV5911" s="248"/>
      <x:c r="JJW5911" s="248"/>
      <x:c r="JJX5911" s="248"/>
      <x:c r="JJY5911" s="248"/>
      <x:c r="JJZ5911" s="248"/>
      <x:c r="JKA5911" s="248"/>
      <x:c r="JKB5911" s="248"/>
      <x:c r="JKC5911" s="248"/>
      <x:c r="JKD5911" s="248"/>
      <x:c r="JKE5911" s="248"/>
      <x:c r="JKF5911" s="248"/>
      <x:c r="JKG5911" s="248"/>
      <x:c r="JKH5911" s="248"/>
      <x:c r="JKI5911" s="248"/>
      <x:c r="JKJ5911" s="248"/>
      <x:c r="JKK5911" s="248"/>
      <x:c r="JKL5911" s="248"/>
      <x:c r="JKM5911" s="248"/>
      <x:c r="JKN5911" s="248"/>
      <x:c r="JKO5911" s="248"/>
      <x:c r="JKP5911" s="248"/>
      <x:c r="JKQ5911" s="248"/>
      <x:c r="JKR5911" s="248"/>
      <x:c r="JKS5911" s="248"/>
      <x:c r="JKT5911" s="248"/>
      <x:c r="JKU5911" s="248"/>
      <x:c r="JKV5911" s="248"/>
      <x:c r="JKW5911" s="248"/>
      <x:c r="JKX5911" s="248"/>
      <x:c r="JKY5911" s="248"/>
      <x:c r="JKZ5911" s="248"/>
      <x:c r="JLA5911" s="248"/>
      <x:c r="JLB5911" s="248"/>
      <x:c r="JLC5911" s="248"/>
      <x:c r="JLD5911" s="248"/>
      <x:c r="JLE5911" s="248"/>
      <x:c r="JLF5911" s="248"/>
      <x:c r="JLG5911" s="248"/>
      <x:c r="JLH5911" s="248"/>
      <x:c r="JLI5911" s="248"/>
      <x:c r="JLJ5911" s="248"/>
      <x:c r="JLK5911" s="248"/>
      <x:c r="JLL5911" s="248"/>
      <x:c r="JLM5911" s="248"/>
      <x:c r="JLN5911" s="248"/>
      <x:c r="JLO5911" s="248"/>
      <x:c r="JLP5911" s="248"/>
      <x:c r="JLQ5911" s="248"/>
      <x:c r="JLR5911" s="248"/>
      <x:c r="JLS5911" s="248"/>
      <x:c r="JLT5911" s="248"/>
      <x:c r="JLU5911" s="248"/>
      <x:c r="JLV5911" s="248"/>
      <x:c r="JLW5911" s="248"/>
      <x:c r="JLX5911" s="248"/>
      <x:c r="JLY5911" s="248"/>
      <x:c r="JLZ5911" s="248"/>
      <x:c r="JMA5911" s="248"/>
      <x:c r="JMB5911" s="248"/>
      <x:c r="JMC5911" s="248"/>
      <x:c r="JMD5911" s="248"/>
      <x:c r="JME5911" s="248"/>
      <x:c r="JMF5911" s="248"/>
      <x:c r="JMG5911" s="248"/>
      <x:c r="JMH5911" s="248"/>
      <x:c r="JMI5911" s="248"/>
      <x:c r="JMJ5911" s="248"/>
      <x:c r="JMK5911" s="248"/>
      <x:c r="JML5911" s="248"/>
      <x:c r="JMM5911" s="248"/>
      <x:c r="JMN5911" s="248"/>
      <x:c r="JMO5911" s="248"/>
      <x:c r="JMP5911" s="248"/>
      <x:c r="JMQ5911" s="248"/>
      <x:c r="JMR5911" s="248"/>
      <x:c r="JMS5911" s="248"/>
      <x:c r="JMT5911" s="248"/>
      <x:c r="JMU5911" s="248"/>
      <x:c r="JMV5911" s="248"/>
      <x:c r="JMW5911" s="248"/>
      <x:c r="JMX5911" s="248"/>
      <x:c r="JMY5911" s="248"/>
      <x:c r="JMZ5911" s="248"/>
      <x:c r="JNA5911" s="248"/>
      <x:c r="JNB5911" s="248"/>
      <x:c r="JNC5911" s="248"/>
      <x:c r="JND5911" s="248"/>
      <x:c r="JNE5911" s="248"/>
      <x:c r="JNF5911" s="248"/>
      <x:c r="JNG5911" s="248"/>
      <x:c r="JNH5911" s="248"/>
      <x:c r="JNI5911" s="248"/>
      <x:c r="JNJ5911" s="248"/>
      <x:c r="JNK5911" s="248"/>
      <x:c r="JNL5911" s="248"/>
      <x:c r="JNM5911" s="248"/>
      <x:c r="JNN5911" s="248"/>
      <x:c r="JNO5911" s="248"/>
      <x:c r="JNP5911" s="248"/>
      <x:c r="JNQ5911" s="248"/>
      <x:c r="JNR5911" s="248"/>
      <x:c r="JNS5911" s="248"/>
      <x:c r="JNT5911" s="248"/>
      <x:c r="JNU5911" s="248"/>
      <x:c r="JNV5911" s="248"/>
      <x:c r="JNW5911" s="248"/>
      <x:c r="JNX5911" s="248"/>
      <x:c r="JNY5911" s="248"/>
      <x:c r="JNZ5911" s="248"/>
      <x:c r="JOA5911" s="248"/>
      <x:c r="JOB5911" s="248"/>
      <x:c r="JOC5911" s="248"/>
      <x:c r="JOD5911" s="248"/>
      <x:c r="JOE5911" s="248"/>
      <x:c r="JOF5911" s="248"/>
      <x:c r="JOG5911" s="248"/>
      <x:c r="JOH5911" s="248"/>
      <x:c r="JOI5911" s="248"/>
      <x:c r="JOJ5911" s="248"/>
      <x:c r="JOK5911" s="248"/>
      <x:c r="JOL5911" s="248"/>
      <x:c r="JOM5911" s="248"/>
      <x:c r="JON5911" s="248"/>
      <x:c r="JOO5911" s="248"/>
      <x:c r="JOP5911" s="248"/>
      <x:c r="JOQ5911" s="248"/>
      <x:c r="JOR5911" s="248"/>
      <x:c r="JOS5911" s="248"/>
      <x:c r="JOT5911" s="248"/>
      <x:c r="JOU5911" s="248"/>
      <x:c r="JOV5911" s="248"/>
      <x:c r="JOW5911" s="248"/>
      <x:c r="JOX5911" s="248"/>
      <x:c r="JOY5911" s="248"/>
      <x:c r="JOZ5911" s="248"/>
      <x:c r="JPA5911" s="248"/>
      <x:c r="JPB5911" s="248"/>
      <x:c r="JPC5911" s="248"/>
      <x:c r="JPD5911" s="248"/>
      <x:c r="JPE5911" s="248"/>
      <x:c r="JPF5911" s="248"/>
      <x:c r="JPG5911" s="248"/>
      <x:c r="JPH5911" s="248"/>
      <x:c r="JPI5911" s="248"/>
      <x:c r="JPJ5911" s="248"/>
      <x:c r="JPK5911" s="248"/>
      <x:c r="JPL5911" s="248"/>
      <x:c r="JPM5911" s="248"/>
      <x:c r="JPN5911" s="248"/>
      <x:c r="JPO5911" s="248"/>
      <x:c r="JPP5911" s="248"/>
      <x:c r="JPQ5911" s="248"/>
      <x:c r="JPR5911" s="248"/>
      <x:c r="JPS5911" s="248"/>
      <x:c r="JPT5911" s="248"/>
      <x:c r="JPU5911" s="248"/>
      <x:c r="JPV5911" s="248"/>
      <x:c r="JPW5911" s="248"/>
      <x:c r="JPX5911" s="248"/>
      <x:c r="JPY5911" s="248"/>
      <x:c r="JPZ5911" s="248"/>
      <x:c r="JQA5911" s="248"/>
      <x:c r="JQB5911" s="248"/>
      <x:c r="JQC5911" s="248"/>
      <x:c r="JQD5911" s="248"/>
      <x:c r="JQE5911" s="248"/>
      <x:c r="JQF5911" s="248"/>
      <x:c r="JQG5911" s="248"/>
      <x:c r="JQH5911" s="248"/>
      <x:c r="JQI5911" s="248"/>
      <x:c r="JQJ5911" s="248"/>
      <x:c r="JQK5911" s="248"/>
      <x:c r="JQL5911" s="248"/>
      <x:c r="JQM5911" s="248"/>
      <x:c r="JQN5911" s="248"/>
      <x:c r="JQO5911" s="248"/>
      <x:c r="JQP5911" s="248"/>
      <x:c r="JQQ5911" s="248"/>
      <x:c r="JQR5911" s="248"/>
      <x:c r="JQS5911" s="248"/>
      <x:c r="JQT5911" s="248"/>
      <x:c r="JQU5911" s="248"/>
      <x:c r="JQV5911" s="248"/>
      <x:c r="JQW5911" s="248"/>
      <x:c r="JQX5911" s="248"/>
      <x:c r="JQY5911" s="248"/>
      <x:c r="JQZ5911" s="248"/>
      <x:c r="JRA5911" s="248"/>
      <x:c r="JRB5911" s="248"/>
      <x:c r="JRC5911" s="248"/>
      <x:c r="JRD5911" s="248"/>
      <x:c r="JRE5911" s="248"/>
      <x:c r="JRF5911" s="248"/>
      <x:c r="JRG5911" s="248"/>
      <x:c r="JRH5911" s="248"/>
      <x:c r="JRI5911" s="248"/>
      <x:c r="JRJ5911" s="248"/>
      <x:c r="JRK5911" s="248"/>
      <x:c r="JRL5911" s="248"/>
      <x:c r="JRM5911" s="248"/>
      <x:c r="JRN5911" s="248"/>
      <x:c r="JRO5911" s="248"/>
      <x:c r="JRP5911" s="248"/>
      <x:c r="JRQ5911" s="248"/>
      <x:c r="JRR5911" s="248"/>
      <x:c r="JRS5911" s="248"/>
      <x:c r="JRT5911" s="248"/>
      <x:c r="JRU5911" s="248"/>
      <x:c r="JRV5911" s="248"/>
      <x:c r="JRW5911" s="248"/>
      <x:c r="JRX5911" s="248"/>
      <x:c r="JRY5911" s="248"/>
      <x:c r="JRZ5911" s="248"/>
      <x:c r="JSA5911" s="248"/>
      <x:c r="JSB5911" s="248"/>
      <x:c r="JSC5911" s="248"/>
      <x:c r="JSD5911" s="248"/>
      <x:c r="JSE5911" s="248"/>
      <x:c r="JSF5911" s="248"/>
      <x:c r="JSG5911" s="248"/>
      <x:c r="JSH5911" s="248"/>
      <x:c r="JSI5911" s="248"/>
      <x:c r="JSJ5911" s="248"/>
      <x:c r="JSK5911" s="248"/>
      <x:c r="JSL5911" s="248"/>
      <x:c r="JSM5911" s="248"/>
      <x:c r="JSN5911" s="248"/>
      <x:c r="JSO5911" s="248"/>
      <x:c r="JSP5911" s="248"/>
      <x:c r="JSQ5911" s="248"/>
      <x:c r="JSR5911" s="248"/>
      <x:c r="JSS5911" s="248"/>
      <x:c r="JST5911" s="248"/>
      <x:c r="JSU5911" s="248"/>
      <x:c r="JSV5911" s="248"/>
      <x:c r="JSW5911" s="248"/>
      <x:c r="JSX5911" s="248"/>
      <x:c r="JSY5911" s="248"/>
      <x:c r="JSZ5911" s="248"/>
      <x:c r="JTA5911" s="248"/>
      <x:c r="JTB5911" s="248"/>
      <x:c r="JTC5911" s="248"/>
      <x:c r="JTD5911" s="248"/>
      <x:c r="JTE5911" s="248"/>
      <x:c r="JTF5911" s="248"/>
      <x:c r="JTG5911" s="248"/>
      <x:c r="JTH5911" s="248"/>
      <x:c r="JTI5911" s="248"/>
      <x:c r="JTJ5911" s="248"/>
      <x:c r="JTK5911" s="248"/>
      <x:c r="JTL5911" s="248"/>
      <x:c r="JTM5911" s="248"/>
      <x:c r="JTN5911" s="248"/>
      <x:c r="JTO5911" s="248"/>
      <x:c r="JTP5911" s="248"/>
      <x:c r="JTQ5911" s="248"/>
      <x:c r="JTR5911" s="248"/>
      <x:c r="JTS5911" s="248"/>
      <x:c r="JTT5911" s="248"/>
      <x:c r="JTU5911" s="248"/>
      <x:c r="JTV5911" s="248"/>
      <x:c r="JTW5911" s="248"/>
      <x:c r="JTX5911" s="248"/>
      <x:c r="JTY5911" s="248"/>
      <x:c r="JTZ5911" s="248"/>
      <x:c r="JUA5911" s="248"/>
      <x:c r="JUB5911" s="248"/>
      <x:c r="JUC5911" s="248"/>
      <x:c r="JUD5911" s="248"/>
      <x:c r="JUE5911" s="248"/>
      <x:c r="JUF5911" s="248"/>
      <x:c r="JUG5911" s="248"/>
      <x:c r="JUH5911" s="248"/>
      <x:c r="JUI5911" s="248"/>
      <x:c r="JUJ5911" s="248"/>
      <x:c r="JUK5911" s="248"/>
      <x:c r="JUL5911" s="248"/>
      <x:c r="JUM5911" s="248"/>
      <x:c r="JUN5911" s="248"/>
      <x:c r="JUO5911" s="248"/>
      <x:c r="JUP5911" s="248"/>
      <x:c r="JUQ5911" s="248"/>
      <x:c r="JUR5911" s="248"/>
      <x:c r="JUS5911" s="248"/>
      <x:c r="JUT5911" s="248"/>
      <x:c r="JUU5911" s="248"/>
      <x:c r="JUV5911" s="248"/>
      <x:c r="JUW5911" s="248"/>
      <x:c r="JUX5911" s="248"/>
      <x:c r="JUY5911" s="248"/>
      <x:c r="JUZ5911" s="248"/>
      <x:c r="JVA5911" s="248"/>
      <x:c r="JVB5911" s="248"/>
      <x:c r="JVC5911" s="248"/>
      <x:c r="JVD5911" s="248"/>
      <x:c r="JVE5911" s="248"/>
      <x:c r="JVF5911" s="248"/>
      <x:c r="JVG5911" s="248"/>
      <x:c r="JVH5911" s="248"/>
      <x:c r="JVI5911" s="248"/>
      <x:c r="JVJ5911" s="248"/>
      <x:c r="JVK5911" s="248"/>
      <x:c r="JVL5911" s="248"/>
      <x:c r="JVM5911" s="248"/>
      <x:c r="JVN5911" s="248"/>
      <x:c r="JVO5911" s="248"/>
      <x:c r="JVP5911" s="248"/>
      <x:c r="JVQ5911" s="248"/>
      <x:c r="JVR5911" s="248"/>
      <x:c r="JVS5911" s="248"/>
      <x:c r="JVT5911" s="248"/>
      <x:c r="JVU5911" s="248"/>
      <x:c r="JVV5911" s="248"/>
      <x:c r="JVW5911" s="248"/>
      <x:c r="JVX5911" s="248"/>
      <x:c r="JVY5911" s="248"/>
      <x:c r="JVZ5911" s="248"/>
      <x:c r="JWA5911" s="248"/>
      <x:c r="JWB5911" s="248"/>
      <x:c r="JWC5911" s="248"/>
      <x:c r="JWD5911" s="248"/>
      <x:c r="JWE5911" s="248"/>
      <x:c r="JWF5911" s="248"/>
      <x:c r="JWG5911" s="248"/>
      <x:c r="JWH5911" s="248"/>
      <x:c r="JWI5911" s="248"/>
      <x:c r="JWJ5911" s="248"/>
      <x:c r="JWK5911" s="248"/>
      <x:c r="JWL5911" s="248"/>
      <x:c r="JWM5911" s="248"/>
      <x:c r="JWN5911" s="248"/>
      <x:c r="JWO5911" s="248"/>
      <x:c r="JWP5911" s="248"/>
      <x:c r="JWQ5911" s="248"/>
      <x:c r="JWR5911" s="248"/>
      <x:c r="JWS5911" s="248"/>
      <x:c r="JWT5911" s="248"/>
      <x:c r="JWU5911" s="248"/>
      <x:c r="JWV5911" s="248"/>
      <x:c r="JWW5911" s="248"/>
      <x:c r="JWX5911" s="248"/>
      <x:c r="JWY5911" s="248"/>
      <x:c r="JWZ5911" s="248"/>
      <x:c r="JXA5911" s="248"/>
      <x:c r="JXB5911" s="248"/>
      <x:c r="JXC5911" s="248"/>
      <x:c r="JXD5911" s="248"/>
      <x:c r="JXE5911" s="248"/>
      <x:c r="JXF5911" s="248"/>
      <x:c r="JXG5911" s="248"/>
      <x:c r="JXH5911" s="248"/>
      <x:c r="JXI5911" s="248"/>
      <x:c r="JXJ5911" s="248"/>
      <x:c r="JXK5911" s="248"/>
      <x:c r="JXL5911" s="248"/>
      <x:c r="JXM5911" s="248"/>
      <x:c r="JXN5911" s="248"/>
      <x:c r="JXO5911" s="248"/>
      <x:c r="JXP5911" s="248"/>
      <x:c r="JXQ5911" s="248"/>
      <x:c r="JXR5911" s="248"/>
      <x:c r="JXS5911" s="248"/>
      <x:c r="JXT5911" s="248"/>
      <x:c r="JXU5911" s="248"/>
      <x:c r="JXV5911" s="248"/>
      <x:c r="JXW5911" s="248"/>
      <x:c r="JXX5911" s="248"/>
      <x:c r="JXY5911" s="248"/>
      <x:c r="JXZ5911" s="248"/>
      <x:c r="JYA5911" s="248"/>
      <x:c r="JYB5911" s="248"/>
      <x:c r="JYC5911" s="248"/>
      <x:c r="JYD5911" s="248"/>
      <x:c r="JYE5911" s="248"/>
      <x:c r="JYF5911" s="248"/>
      <x:c r="JYG5911" s="248"/>
      <x:c r="JYH5911" s="248"/>
      <x:c r="JYI5911" s="248"/>
      <x:c r="JYJ5911" s="248"/>
      <x:c r="JYK5911" s="248"/>
      <x:c r="JYL5911" s="248"/>
      <x:c r="JYM5911" s="248"/>
      <x:c r="JYN5911" s="248"/>
      <x:c r="JYO5911" s="248"/>
      <x:c r="JYP5911" s="248"/>
      <x:c r="JYQ5911" s="248"/>
      <x:c r="JYR5911" s="248"/>
      <x:c r="JYS5911" s="248"/>
      <x:c r="JYT5911" s="248"/>
      <x:c r="JYU5911" s="248"/>
      <x:c r="JYV5911" s="248"/>
      <x:c r="JYW5911" s="248"/>
      <x:c r="JYX5911" s="248"/>
      <x:c r="JYY5911" s="248"/>
      <x:c r="JYZ5911" s="248"/>
      <x:c r="JZA5911" s="248"/>
      <x:c r="JZB5911" s="248"/>
      <x:c r="JZC5911" s="248"/>
      <x:c r="JZD5911" s="248"/>
      <x:c r="JZE5911" s="248"/>
      <x:c r="JZF5911" s="248"/>
      <x:c r="JZG5911" s="248"/>
      <x:c r="JZH5911" s="248"/>
      <x:c r="JZI5911" s="248"/>
      <x:c r="JZJ5911" s="248"/>
      <x:c r="JZK5911" s="248"/>
      <x:c r="JZL5911" s="248"/>
      <x:c r="JZM5911" s="248"/>
      <x:c r="JZN5911" s="248"/>
      <x:c r="JZO5911" s="248"/>
      <x:c r="JZP5911" s="248"/>
      <x:c r="JZQ5911" s="248"/>
      <x:c r="JZR5911" s="248"/>
      <x:c r="JZS5911" s="248"/>
      <x:c r="JZT5911" s="248"/>
      <x:c r="JZU5911" s="248"/>
      <x:c r="JZV5911" s="248"/>
      <x:c r="JZW5911" s="248"/>
      <x:c r="JZX5911" s="248"/>
      <x:c r="JZY5911" s="248"/>
      <x:c r="JZZ5911" s="248"/>
      <x:c r="KAA5911" s="248"/>
      <x:c r="KAB5911" s="248"/>
      <x:c r="KAC5911" s="248"/>
      <x:c r="KAD5911" s="248"/>
      <x:c r="KAE5911" s="248"/>
      <x:c r="KAF5911" s="248"/>
      <x:c r="KAG5911" s="248"/>
      <x:c r="KAH5911" s="248"/>
      <x:c r="KAI5911" s="248"/>
      <x:c r="KAJ5911" s="248"/>
      <x:c r="KAK5911" s="248"/>
      <x:c r="KAL5911" s="248"/>
      <x:c r="KAM5911" s="248"/>
      <x:c r="KAN5911" s="248"/>
      <x:c r="KAO5911" s="248"/>
      <x:c r="KAP5911" s="248"/>
      <x:c r="KAQ5911" s="248"/>
      <x:c r="KAR5911" s="248"/>
      <x:c r="KAS5911" s="248"/>
      <x:c r="KAT5911" s="248"/>
      <x:c r="KAU5911" s="248"/>
      <x:c r="KAV5911" s="248"/>
      <x:c r="KAW5911" s="248"/>
      <x:c r="KAX5911" s="248"/>
      <x:c r="KAY5911" s="248"/>
      <x:c r="KAZ5911" s="248"/>
      <x:c r="KBA5911" s="248"/>
      <x:c r="KBB5911" s="248"/>
      <x:c r="KBC5911" s="248"/>
      <x:c r="KBD5911" s="248"/>
      <x:c r="KBE5911" s="248"/>
      <x:c r="KBF5911" s="248"/>
      <x:c r="KBG5911" s="248"/>
      <x:c r="KBH5911" s="248"/>
      <x:c r="KBI5911" s="248"/>
      <x:c r="KBJ5911" s="248"/>
      <x:c r="KBK5911" s="248"/>
      <x:c r="KBL5911" s="248"/>
      <x:c r="KBM5911" s="248"/>
      <x:c r="KBN5911" s="248"/>
      <x:c r="KBO5911" s="248"/>
      <x:c r="KBP5911" s="248"/>
      <x:c r="KBQ5911" s="248"/>
      <x:c r="KBR5911" s="248"/>
      <x:c r="KBS5911" s="248"/>
      <x:c r="KBT5911" s="248"/>
      <x:c r="KBU5911" s="248"/>
      <x:c r="KBV5911" s="248"/>
      <x:c r="KBW5911" s="248"/>
      <x:c r="KBX5911" s="248"/>
      <x:c r="KBY5911" s="248"/>
      <x:c r="KBZ5911" s="248"/>
      <x:c r="KCA5911" s="248"/>
      <x:c r="KCB5911" s="248"/>
      <x:c r="KCC5911" s="248"/>
      <x:c r="KCD5911" s="248"/>
      <x:c r="KCE5911" s="248"/>
      <x:c r="KCF5911" s="248"/>
      <x:c r="KCG5911" s="248"/>
      <x:c r="KCH5911" s="248"/>
      <x:c r="KCI5911" s="248"/>
      <x:c r="KCJ5911" s="248"/>
      <x:c r="KCK5911" s="248"/>
      <x:c r="KCL5911" s="248"/>
      <x:c r="KCM5911" s="248"/>
      <x:c r="KCN5911" s="248"/>
      <x:c r="KCO5911" s="248"/>
      <x:c r="KCP5911" s="248"/>
      <x:c r="KCQ5911" s="248"/>
      <x:c r="KCR5911" s="248"/>
      <x:c r="KCS5911" s="248"/>
      <x:c r="KCT5911" s="248"/>
      <x:c r="KCU5911" s="248"/>
      <x:c r="KCV5911" s="248"/>
      <x:c r="KCW5911" s="248"/>
      <x:c r="KCX5911" s="248"/>
      <x:c r="KCY5911" s="248"/>
      <x:c r="KCZ5911" s="248"/>
      <x:c r="KDA5911" s="248"/>
      <x:c r="KDB5911" s="248"/>
      <x:c r="KDC5911" s="248"/>
      <x:c r="KDD5911" s="248"/>
      <x:c r="KDE5911" s="248"/>
      <x:c r="KDF5911" s="248"/>
      <x:c r="KDG5911" s="248"/>
      <x:c r="KDH5911" s="248"/>
      <x:c r="KDI5911" s="248"/>
      <x:c r="KDJ5911" s="248"/>
      <x:c r="KDK5911" s="248"/>
      <x:c r="KDL5911" s="248"/>
      <x:c r="KDM5911" s="248"/>
      <x:c r="KDN5911" s="248"/>
      <x:c r="KDO5911" s="248"/>
      <x:c r="KDP5911" s="248"/>
      <x:c r="KDQ5911" s="248"/>
      <x:c r="KDR5911" s="248"/>
      <x:c r="KDS5911" s="248"/>
      <x:c r="KDT5911" s="248"/>
      <x:c r="KDU5911" s="248"/>
      <x:c r="KDV5911" s="248"/>
      <x:c r="KDW5911" s="248"/>
      <x:c r="KDX5911" s="248"/>
      <x:c r="KDY5911" s="248"/>
      <x:c r="KDZ5911" s="248"/>
      <x:c r="KEA5911" s="248"/>
      <x:c r="KEB5911" s="248"/>
      <x:c r="KEC5911" s="248"/>
      <x:c r="KED5911" s="248"/>
      <x:c r="KEE5911" s="248"/>
      <x:c r="KEF5911" s="248"/>
      <x:c r="KEG5911" s="248"/>
      <x:c r="KEH5911" s="248"/>
      <x:c r="KEI5911" s="248"/>
      <x:c r="KEJ5911" s="248"/>
      <x:c r="KEK5911" s="248"/>
      <x:c r="KEL5911" s="248"/>
      <x:c r="KEM5911" s="248"/>
      <x:c r="KEN5911" s="248"/>
      <x:c r="KEO5911" s="248"/>
      <x:c r="KEP5911" s="248"/>
      <x:c r="KEQ5911" s="248"/>
      <x:c r="KER5911" s="248"/>
      <x:c r="KES5911" s="248"/>
      <x:c r="KET5911" s="248"/>
      <x:c r="KEU5911" s="248"/>
      <x:c r="KEV5911" s="248"/>
      <x:c r="KEW5911" s="248"/>
      <x:c r="KEX5911" s="248"/>
      <x:c r="KEY5911" s="248"/>
      <x:c r="KEZ5911" s="248"/>
      <x:c r="KFA5911" s="248"/>
      <x:c r="KFB5911" s="248"/>
      <x:c r="KFC5911" s="248"/>
      <x:c r="KFD5911" s="248"/>
      <x:c r="KFE5911" s="248"/>
      <x:c r="KFF5911" s="248"/>
      <x:c r="KFG5911" s="248"/>
      <x:c r="KFH5911" s="248"/>
      <x:c r="KFI5911" s="248"/>
      <x:c r="KFJ5911" s="248"/>
      <x:c r="KFK5911" s="248"/>
      <x:c r="KFL5911" s="248"/>
      <x:c r="KFM5911" s="248"/>
      <x:c r="KFN5911" s="248"/>
      <x:c r="KFO5911" s="248"/>
      <x:c r="KFP5911" s="248"/>
      <x:c r="KFQ5911" s="248"/>
      <x:c r="KFR5911" s="248"/>
      <x:c r="KFS5911" s="248"/>
      <x:c r="KFT5911" s="248"/>
      <x:c r="KFU5911" s="248"/>
      <x:c r="KFV5911" s="248"/>
      <x:c r="KFW5911" s="248"/>
      <x:c r="KFX5911" s="248"/>
      <x:c r="KFY5911" s="248"/>
      <x:c r="KFZ5911" s="248"/>
      <x:c r="KGA5911" s="248"/>
      <x:c r="KGB5911" s="248"/>
      <x:c r="KGC5911" s="248"/>
      <x:c r="KGD5911" s="248"/>
      <x:c r="KGE5911" s="248"/>
      <x:c r="KGF5911" s="248"/>
      <x:c r="KGG5911" s="248"/>
      <x:c r="KGH5911" s="248"/>
      <x:c r="KGI5911" s="248"/>
      <x:c r="KGJ5911" s="248"/>
      <x:c r="KGK5911" s="248"/>
      <x:c r="KGL5911" s="248"/>
      <x:c r="KGM5911" s="248"/>
      <x:c r="KGN5911" s="248"/>
      <x:c r="KGO5911" s="248"/>
      <x:c r="KGP5911" s="248"/>
      <x:c r="KGQ5911" s="248"/>
      <x:c r="KGR5911" s="248"/>
      <x:c r="KGS5911" s="248"/>
      <x:c r="KGT5911" s="248"/>
      <x:c r="KGU5911" s="248"/>
      <x:c r="KGV5911" s="248"/>
      <x:c r="KGW5911" s="248"/>
      <x:c r="KGX5911" s="248"/>
      <x:c r="KGY5911" s="248"/>
      <x:c r="KGZ5911" s="248"/>
      <x:c r="KHA5911" s="248"/>
      <x:c r="KHB5911" s="248"/>
      <x:c r="KHC5911" s="248"/>
      <x:c r="KHD5911" s="248"/>
      <x:c r="KHE5911" s="248"/>
      <x:c r="KHF5911" s="248"/>
      <x:c r="KHG5911" s="248"/>
      <x:c r="KHH5911" s="248"/>
      <x:c r="KHI5911" s="248"/>
      <x:c r="KHJ5911" s="248"/>
      <x:c r="KHK5911" s="248"/>
      <x:c r="KHL5911" s="248"/>
      <x:c r="KHM5911" s="248"/>
      <x:c r="KHN5911" s="248"/>
      <x:c r="KHO5911" s="248"/>
      <x:c r="KHP5911" s="248"/>
      <x:c r="KHQ5911" s="248"/>
      <x:c r="KHR5911" s="248"/>
      <x:c r="KHS5911" s="248"/>
      <x:c r="KHT5911" s="248"/>
      <x:c r="KHU5911" s="248"/>
      <x:c r="KHV5911" s="248"/>
      <x:c r="KHW5911" s="248"/>
      <x:c r="KHX5911" s="248"/>
      <x:c r="KHY5911" s="248"/>
      <x:c r="KHZ5911" s="248"/>
      <x:c r="KIA5911" s="248"/>
      <x:c r="KIB5911" s="248"/>
      <x:c r="KIC5911" s="248"/>
      <x:c r="KID5911" s="248"/>
      <x:c r="KIE5911" s="248"/>
      <x:c r="KIF5911" s="248"/>
      <x:c r="KIG5911" s="248"/>
      <x:c r="KIH5911" s="248"/>
      <x:c r="KII5911" s="248"/>
      <x:c r="KIJ5911" s="248"/>
      <x:c r="KIK5911" s="248"/>
      <x:c r="KIL5911" s="248"/>
      <x:c r="KIM5911" s="248"/>
      <x:c r="KIN5911" s="248"/>
      <x:c r="KIO5911" s="248"/>
      <x:c r="KIP5911" s="248"/>
      <x:c r="KIQ5911" s="248"/>
      <x:c r="KIR5911" s="248"/>
      <x:c r="KIS5911" s="248"/>
      <x:c r="KIT5911" s="248"/>
      <x:c r="KIU5911" s="248"/>
      <x:c r="KIV5911" s="248"/>
      <x:c r="KIW5911" s="248"/>
      <x:c r="KIX5911" s="248"/>
      <x:c r="KIY5911" s="248"/>
      <x:c r="KIZ5911" s="248"/>
      <x:c r="KJA5911" s="248"/>
      <x:c r="KJB5911" s="248"/>
      <x:c r="KJC5911" s="248"/>
      <x:c r="KJD5911" s="248"/>
      <x:c r="KJE5911" s="248"/>
      <x:c r="KJF5911" s="248"/>
      <x:c r="KJG5911" s="248"/>
      <x:c r="KJH5911" s="248"/>
      <x:c r="KJI5911" s="248"/>
      <x:c r="KJJ5911" s="248"/>
      <x:c r="KJK5911" s="248"/>
      <x:c r="KJL5911" s="248"/>
      <x:c r="KJM5911" s="248"/>
      <x:c r="KJN5911" s="248"/>
      <x:c r="KJO5911" s="248"/>
      <x:c r="KJP5911" s="248"/>
      <x:c r="KJQ5911" s="248"/>
      <x:c r="KJR5911" s="248"/>
      <x:c r="KJS5911" s="248"/>
      <x:c r="KJT5911" s="248"/>
      <x:c r="KJU5911" s="248"/>
      <x:c r="KJV5911" s="248"/>
      <x:c r="KJW5911" s="248"/>
      <x:c r="KJX5911" s="248"/>
      <x:c r="KJY5911" s="248"/>
      <x:c r="KJZ5911" s="248"/>
      <x:c r="KKA5911" s="248"/>
      <x:c r="KKB5911" s="248"/>
      <x:c r="KKC5911" s="248"/>
      <x:c r="KKD5911" s="248"/>
      <x:c r="KKE5911" s="248"/>
      <x:c r="KKF5911" s="248"/>
      <x:c r="KKG5911" s="248"/>
      <x:c r="KKH5911" s="248"/>
      <x:c r="KKI5911" s="248"/>
      <x:c r="KKJ5911" s="248"/>
      <x:c r="KKK5911" s="248"/>
      <x:c r="KKL5911" s="248"/>
      <x:c r="KKM5911" s="248"/>
      <x:c r="KKN5911" s="248"/>
      <x:c r="KKO5911" s="248"/>
      <x:c r="KKP5911" s="248"/>
      <x:c r="KKQ5911" s="248"/>
      <x:c r="KKR5911" s="248"/>
      <x:c r="KKS5911" s="248"/>
      <x:c r="KKT5911" s="248"/>
      <x:c r="KKU5911" s="248"/>
      <x:c r="KKV5911" s="248"/>
      <x:c r="KKW5911" s="248"/>
      <x:c r="KKX5911" s="248"/>
      <x:c r="KKY5911" s="248"/>
      <x:c r="KKZ5911" s="248"/>
      <x:c r="KLA5911" s="248"/>
      <x:c r="KLB5911" s="248"/>
      <x:c r="KLC5911" s="248"/>
      <x:c r="KLD5911" s="248"/>
      <x:c r="KLE5911" s="248"/>
      <x:c r="KLF5911" s="248"/>
      <x:c r="KLG5911" s="248"/>
      <x:c r="KLH5911" s="248"/>
      <x:c r="KLI5911" s="248"/>
      <x:c r="KLJ5911" s="248"/>
      <x:c r="KLK5911" s="248"/>
      <x:c r="KLL5911" s="248"/>
      <x:c r="KLM5911" s="248"/>
      <x:c r="KLN5911" s="248"/>
      <x:c r="KLO5911" s="248"/>
      <x:c r="KLP5911" s="248"/>
      <x:c r="KLQ5911" s="248"/>
      <x:c r="KLR5911" s="248"/>
      <x:c r="KLS5911" s="248"/>
      <x:c r="KLT5911" s="248"/>
      <x:c r="KLU5911" s="248"/>
      <x:c r="KLV5911" s="248"/>
      <x:c r="KLW5911" s="248"/>
      <x:c r="KLX5911" s="248"/>
      <x:c r="KLY5911" s="248"/>
      <x:c r="KLZ5911" s="248"/>
      <x:c r="KMA5911" s="248"/>
      <x:c r="KMB5911" s="248"/>
      <x:c r="KMC5911" s="248"/>
      <x:c r="KMD5911" s="248"/>
      <x:c r="KME5911" s="248"/>
      <x:c r="KMF5911" s="248"/>
      <x:c r="KMG5911" s="248"/>
      <x:c r="KMH5911" s="248"/>
      <x:c r="KMI5911" s="248"/>
      <x:c r="KMJ5911" s="248"/>
      <x:c r="KMK5911" s="248"/>
      <x:c r="KML5911" s="248"/>
      <x:c r="KMM5911" s="248"/>
      <x:c r="KMN5911" s="248"/>
      <x:c r="KMO5911" s="248"/>
      <x:c r="KMP5911" s="248"/>
      <x:c r="KMQ5911" s="248"/>
      <x:c r="KMR5911" s="248"/>
      <x:c r="KMS5911" s="248"/>
      <x:c r="KMT5911" s="248"/>
      <x:c r="KMU5911" s="248"/>
      <x:c r="KMV5911" s="248"/>
      <x:c r="KMW5911" s="248"/>
      <x:c r="KMX5911" s="248"/>
      <x:c r="KMY5911" s="248"/>
      <x:c r="KMZ5911" s="248"/>
      <x:c r="KNA5911" s="248"/>
      <x:c r="KNB5911" s="248"/>
      <x:c r="KNC5911" s="248"/>
      <x:c r="KND5911" s="248"/>
      <x:c r="KNE5911" s="248"/>
      <x:c r="KNF5911" s="248"/>
      <x:c r="KNG5911" s="248"/>
      <x:c r="KNH5911" s="248"/>
      <x:c r="KNI5911" s="248"/>
      <x:c r="KNJ5911" s="248"/>
      <x:c r="KNK5911" s="248"/>
      <x:c r="KNL5911" s="248"/>
      <x:c r="KNM5911" s="248"/>
      <x:c r="KNN5911" s="248"/>
      <x:c r="KNO5911" s="248"/>
      <x:c r="KNP5911" s="248"/>
      <x:c r="KNQ5911" s="248"/>
      <x:c r="KNR5911" s="248"/>
      <x:c r="KNS5911" s="248"/>
      <x:c r="KNT5911" s="248"/>
      <x:c r="KNU5911" s="248"/>
      <x:c r="KNV5911" s="248"/>
      <x:c r="KNW5911" s="248"/>
      <x:c r="KNX5911" s="248"/>
      <x:c r="KNY5911" s="248"/>
      <x:c r="KNZ5911" s="248"/>
      <x:c r="KOA5911" s="248"/>
      <x:c r="KOB5911" s="248"/>
      <x:c r="KOC5911" s="248"/>
      <x:c r="KOD5911" s="248"/>
      <x:c r="KOE5911" s="248"/>
      <x:c r="KOF5911" s="248"/>
      <x:c r="KOG5911" s="248"/>
      <x:c r="KOH5911" s="248"/>
      <x:c r="KOI5911" s="248"/>
      <x:c r="KOJ5911" s="248"/>
      <x:c r="KOK5911" s="248"/>
      <x:c r="KOL5911" s="248"/>
      <x:c r="KOM5911" s="248"/>
      <x:c r="KON5911" s="248"/>
      <x:c r="KOO5911" s="248"/>
      <x:c r="KOP5911" s="248"/>
      <x:c r="KOQ5911" s="248"/>
      <x:c r="KOR5911" s="248"/>
      <x:c r="KOS5911" s="248"/>
      <x:c r="KOT5911" s="248"/>
      <x:c r="KOU5911" s="248"/>
      <x:c r="KOV5911" s="248"/>
      <x:c r="KOW5911" s="248"/>
      <x:c r="KOX5911" s="248"/>
      <x:c r="KOY5911" s="248"/>
      <x:c r="KOZ5911" s="248"/>
      <x:c r="KPA5911" s="248"/>
      <x:c r="KPB5911" s="248"/>
      <x:c r="KPC5911" s="248"/>
      <x:c r="KPD5911" s="248"/>
      <x:c r="KPE5911" s="248"/>
      <x:c r="KPF5911" s="248"/>
      <x:c r="KPG5911" s="248"/>
      <x:c r="KPH5911" s="248"/>
      <x:c r="KPI5911" s="248"/>
      <x:c r="KPJ5911" s="248"/>
      <x:c r="KPK5911" s="248"/>
      <x:c r="KPL5911" s="248"/>
      <x:c r="KPM5911" s="248"/>
      <x:c r="KPN5911" s="248"/>
      <x:c r="KPO5911" s="248"/>
      <x:c r="KPP5911" s="248"/>
      <x:c r="KPQ5911" s="248"/>
      <x:c r="KPR5911" s="248"/>
      <x:c r="KPS5911" s="248"/>
      <x:c r="KPT5911" s="248"/>
      <x:c r="KPU5911" s="248"/>
      <x:c r="KPV5911" s="248"/>
      <x:c r="KPW5911" s="248"/>
      <x:c r="KPX5911" s="248"/>
      <x:c r="KPY5911" s="248"/>
      <x:c r="KPZ5911" s="248"/>
      <x:c r="KQA5911" s="248"/>
      <x:c r="KQB5911" s="248"/>
      <x:c r="KQC5911" s="248"/>
      <x:c r="KQD5911" s="248"/>
      <x:c r="KQE5911" s="248"/>
      <x:c r="KQF5911" s="248"/>
      <x:c r="KQG5911" s="248"/>
      <x:c r="KQH5911" s="248"/>
      <x:c r="KQI5911" s="248"/>
      <x:c r="KQJ5911" s="248"/>
      <x:c r="KQK5911" s="248"/>
      <x:c r="KQL5911" s="248"/>
      <x:c r="KQM5911" s="248"/>
      <x:c r="KQN5911" s="248"/>
      <x:c r="KQO5911" s="248"/>
      <x:c r="KQP5911" s="248"/>
      <x:c r="KQQ5911" s="248"/>
      <x:c r="KQR5911" s="248"/>
      <x:c r="KQS5911" s="248"/>
      <x:c r="KQT5911" s="248"/>
      <x:c r="KQU5911" s="248"/>
      <x:c r="KQV5911" s="248"/>
      <x:c r="KQW5911" s="248"/>
      <x:c r="KQX5911" s="248"/>
      <x:c r="KQY5911" s="248"/>
      <x:c r="KQZ5911" s="248"/>
      <x:c r="KRA5911" s="248"/>
      <x:c r="KRB5911" s="248"/>
      <x:c r="KRC5911" s="248"/>
      <x:c r="KRD5911" s="248"/>
      <x:c r="KRE5911" s="248"/>
      <x:c r="KRF5911" s="248"/>
      <x:c r="KRG5911" s="248"/>
      <x:c r="KRH5911" s="248"/>
      <x:c r="KRI5911" s="248"/>
      <x:c r="KRJ5911" s="248"/>
      <x:c r="KRK5911" s="248"/>
      <x:c r="KRL5911" s="248"/>
      <x:c r="KRM5911" s="248"/>
      <x:c r="KRN5911" s="248"/>
      <x:c r="KRO5911" s="248"/>
      <x:c r="KRP5911" s="248"/>
      <x:c r="KRQ5911" s="248"/>
      <x:c r="KRR5911" s="248"/>
      <x:c r="KRS5911" s="248"/>
      <x:c r="KRT5911" s="248"/>
      <x:c r="KRU5911" s="248"/>
      <x:c r="KRV5911" s="248"/>
      <x:c r="KRW5911" s="248"/>
      <x:c r="KRX5911" s="248"/>
      <x:c r="KRY5911" s="248"/>
      <x:c r="KRZ5911" s="248"/>
      <x:c r="KSA5911" s="248"/>
      <x:c r="KSB5911" s="248"/>
      <x:c r="KSC5911" s="248"/>
      <x:c r="KSD5911" s="248"/>
      <x:c r="KSE5911" s="248"/>
      <x:c r="KSF5911" s="248"/>
      <x:c r="KSG5911" s="248"/>
      <x:c r="KSH5911" s="248"/>
      <x:c r="KSI5911" s="248"/>
      <x:c r="KSJ5911" s="248"/>
      <x:c r="KSK5911" s="248"/>
      <x:c r="KSL5911" s="248"/>
      <x:c r="KSM5911" s="248"/>
      <x:c r="KSN5911" s="248"/>
      <x:c r="KSO5911" s="248"/>
      <x:c r="KSP5911" s="248"/>
      <x:c r="KSQ5911" s="248"/>
      <x:c r="KSR5911" s="248"/>
      <x:c r="KSS5911" s="248"/>
      <x:c r="KST5911" s="248"/>
      <x:c r="KSU5911" s="248"/>
      <x:c r="KSV5911" s="248"/>
      <x:c r="KSW5911" s="248"/>
      <x:c r="KSX5911" s="248"/>
      <x:c r="KSY5911" s="248"/>
      <x:c r="KSZ5911" s="248"/>
      <x:c r="KTA5911" s="248"/>
      <x:c r="KTB5911" s="248"/>
      <x:c r="KTC5911" s="248"/>
      <x:c r="KTD5911" s="248"/>
      <x:c r="KTE5911" s="248"/>
      <x:c r="KTF5911" s="248"/>
      <x:c r="KTG5911" s="248"/>
      <x:c r="KTH5911" s="248"/>
      <x:c r="KTI5911" s="248"/>
      <x:c r="KTJ5911" s="248"/>
      <x:c r="KTK5911" s="248"/>
      <x:c r="KTL5911" s="248"/>
      <x:c r="KTM5911" s="248"/>
      <x:c r="KTN5911" s="248"/>
      <x:c r="KTO5911" s="248"/>
      <x:c r="KTP5911" s="248"/>
      <x:c r="KTQ5911" s="248"/>
      <x:c r="KTR5911" s="248"/>
      <x:c r="KTS5911" s="248"/>
      <x:c r="KTT5911" s="248"/>
      <x:c r="KTU5911" s="248"/>
      <x:c r="KTV5911" s="248"/>
      <x:c r="KTW5911" s="248"/>
      <x:c r="KTX5911" s="248"/>
      <x:c r="KTY5911" s="248"/>
      <x:c r="KTZ5911" s="248"/>
      <x:c r="KUA5911" s="248"/>
      <x:c r="KUB5911" s="248"/>
      <x:c r="KUC5911" s="248"/>
      <x:c r="KUD5911" s="248"/>
      <x:c r="KUE5911" s="248"/>
      <x:c r="KUF5911" s="248"/>
      <x:c r="KUG5911" s="248"/>
      <x:c r="KUH5911" s="248"/>
      <x:c r="KUI5911" s="248"/>
      <x:c r="KUJ5911" s="248"/>
      <x:c r="KUK5911" s="248"/>
      <x:c r="KUL5911" s="248"/>
      <x:c r="KUM5911" s="248"/>
      <x:c r="KUN5911" s="248"/>
      <x:c r="KUO5911" s="248"/>
      <x:c r="KUP5911" s="248"/>
      <x:c r="KUQ5911" s="248"/>
      <x:c r="KUR5911" s="248"/>
      <x:c r="KUS5911" s="248"/>
      <x:c r="KUT5911" s="248"/>
      <x:c r="KUU5911" s="248"/>
      <x:c r="KUV5911" s="248"/>
      <x:c r="KUW5911" s="248"/>
      <x:c r="KUX5911" s="248"/>
      <x:c r="KUY5911" s="248"/>
      <x:c r="KUZ5911" s="248"/>
      <x:c r="KVA5911" s="248"/>
      <x:c r="KVB5911" s="248"/>
      <x:c r="KVC5911" s="248"/>
      <x:c r="KVD5911" s="248"/>
      <x:c r="KVE5911" s="248"/>
      <x:c r="KVF5911" s="248"/>
      <x:c r="KVG5911" s="248"/>
      <x:c r="KVH5911" s="248"/>
      <x:c r="KVI5911" s="248"/>
      <x:c r="KVJ5911" s="248"/>
      <x:c r="KVK5911" s="248"/>
      <x:c r="KVL5911" s="248"/>
      <x:c r="KVM5911" s="248"/>
      <x:c r="KVN5911" s="248"/>
      <x:c r="KVO5911" s="248"/>
      <x:c r="KVP5911" s="248"/>
      <x:c r="KVQ5911" s="248"/>
      <x:c r="KVR5911" s="248"/>
      <x:c r="KVS5911" s="248"/>
      <x:c r="KVT5911" s="248"/>
      <x:c r="KVU5911" s="248"/>
      <x:c r="KVV5911" s="248"/>
      <x:c r="KVW5911" s="248"/>
      <x:c r="KVX5911" s="248"/>
      <x:c r="KVY5911" s="248"/>
      <x:c r="KVZ5911" s="248"/>
      <x:c r="KWA5911" s="248"/>
      <x:c r="KWB5911" s="248"/>
      <x:c r="KWC5911" s="248"/>
      <x:c r="KWD5911" s="248"/>
      <x:c r="KWE5911" s="248"/>
      <x:c r="KWF5911" s="248"/>
      <x:c r="KWG5911" s="248"/>
      <x:c r="KWH5911" s="248"/>
      <x:c r="KWI5911" s="248"/>
      <x:c r="KWJ5911" s="248"/>
      <x:c r="KWK5911" s="248"/>
      <x:c r="KWL5911" s="248"/>
      <x:c r="KWM5911" s="248"/>
      <x:c r="KWN5911" s="248"/>
      <x:c r="KWO5911" s="248"/>
      <x:c r="KWP5911" s="248"/>
      <x:c r="KWQ5911" s="248"/>
      <x:c r="KWR5911" s="248"/>
      <x:c r="KWS5911" s="248"/>
      <x:c r="KWT5911" s="248"/>
      <x:c r="KWU5911" s="248"/>
      <x:c r="KWV5911" s="248"/>
      <x:c r="KWW5911" s="248"/>
      <x:c r="KWX5911" s="248"/>
      <x:c r="KWY5911" s="248"/>
      <x:c r="KWZ5911" s="248"/>
      <x:c r="KXA5911" s="248"/>
      <x:c r="KXB5911" s="248"/>
      <x:c r="KXC5911" s="248"/>
      <x:c r="KXD5911" s="248"/>
      <x:c r="KXE5911" s="248"/>
      <x:c r="KXF5911" s="248"/>
      <x:c r="KXG5911" s="248"/>
      <x:c r="KXH5911" s="248"/>
      <x:c r="KXI5911" s="248"/>
      <x:c r="KXJ5911" s="248"/>
      <x:c r="KXK5911" s="248"/>
      <x:c r="KXL5911" s="248"/>
      <x:c r="KXM5911" s="248"/>
      <x:c r="KXN5911" s="248"/>
      <x:c r="KXO5911" s="248"/>
      <x:c r="KXP5911" s="248"/>
      <x:c r="KXQ5911" s="248"/>
      <x:c r="KXR5911" s="248"/>
      <x:c r="KXS5911" s="248"/>
      <x:c r="KXT5911" s="248"/>
      <x:c r="KXU5911" s="248"/>
      <x:c r="KXV5911" s="248"/>
      <x:c r="KXW5911" s="248"/>
      <x:c r="KXX5911" s="248"/>
      <x:c r="KXY5911" s="248"/>
      <x:c r="KXZ5911" s="248"/>
      <x:c r="KYA5911" s="248"/>
      <x:c r="KYB5911" s="248"/>
      <x:c r="KYC5911" s="248"/>
      <x:c r="KYD5911" s="248"/>
      <x:c r="KYE5911" s="248"/>
      <x:c r="KYF5911" s="248"/>
      <x:c r="KYG5911" s="248"/>
      <x:c r="KYH5911" s="248"/>
      <x:c r="KYI5911" s="248"/>
      <x:c r="KYJ5911" s="248"/>
      <x:c r="KYK5911" s="248"/>
      <x:c r="KYL5911" s="248"/>
      <x:c r="KYM5911" s="248"/>
      <x:c r="KYN5911" s="248"/>
      <x:c r="KYO5911" s="248"/>
      <x:c r="KYP5911" s="248"/>
      <x:c r="KYQ5911" s="248"/>
      <x:c r="KYR5911" s="248"/>
      <x:c r="KYS5911" s="248"/>
      <x:c r="KYT5911" s="248"/>
      <x:c r="KYU5911" s="248"/>
      <x:c r="KYV5911" s="248"/>
      <x:c r="KYW5911" s="248"/>
      <x:c r="KYX5911" s="248"/>
      <x:c r="KYY5911" s="248"/>
      <x:c r="KYZ5911" s="248"/>
      <x:c r="KZA5911" s="248"/>
      <x:c r="KZB5911" s="248"/>
      <x:c r="KZC5911" s="248"/>
      <x:c r="KZD5911" s="248"/>
      <x:c r="KZE5911" s="248"/>
      <x:c r="KZF5911" s="248"/>
      <x:c r="KZG5911" s="248"/>
      <x:c r="KZH5911" s="248"/>
      <x:c r="KZI5911" s="248"/>
      <x:c r="KZJ5911" s="248"/>
      <x:c r="KZK5911" s="248"/>
      <x:c r="KZL5911" s="248"/>
      <x:c r="KZM5911" s="248"/>
      <x:c r="KZN5911" s="248"/>
      <x:c r="KZO5911" s="248"/>
      <x:c r="KZP5911" s="248"/>
      <x:c r="KZQ5911" s="248"/>
      <x:c r="KZR5911" s="248"/>
      <x:c r="KZS5911" s="248"/>
      <x:c r="KZT5911" s="248"/>
      <x:c r="KZU5911" s="248"/>
      <x:c r="KZV5911" s="248"/>
      <x:c r="KZW5911" s="248"/>
      <x:c r="KZX5911" s="248"/>
      <x:c r="KZY5911" s="248"/>
      <x:c r="KZZ5911" s="248"/>
      <x:c r="LAA5911" s="248"/>
      <x:c r="LAB5911" s="248"/>
      <x:c r="LAC5911" s="248"/>
      <x:c r="LAD5911" s="248"/>
      <x:c r="LAE5911" s="248"/>
      <x:c r="LAF5911" s="248"/>
      <x:c r="LAG5911" s="248"/>
      <x:c r="LAH5911" s="248"/>
      <x:c r="LAI5911" s="248"/>
      <x:c r="LAJ5911" s="248"/>
      <x:c r="LAK5911" s="248"/>
      <x:c r="LAL5911" s="248"/>
      <x:c r="LAM5911" s="248"/>
      <x:c r="LAN5911" s="248"/>
      <x:c r="LAO5911" s="248"/>
      <x:c r="LAP5911" s="248"/>
      <x:c r="LAQ5911" s="248"/>
      <x:c r="LAR5911" s="248"/>
      <x:c r="LAS5911" s="248"/>
      <x:c r="LAT5911" s="248"/>
      <x:c r="LAU5911" s="248"/>
      <x:c r="LAV5911" s="248"/>
      <x:c r="LAW5911" s="248"/>
      <x:c r="LAX5911" s="248"/>
      <x:c r="LAY5911" s="248"/>
      <x:c r="LAZ5911" s="248"/>
      <x:c r="LBA5911" s="248"/>
      <x:c r="LBB5911" s="248"/>
      <x:c r="LBC5911" s="248"/>
      <x:c r="LBD5911" s="248"/>
      <x:c r="LBE5911" s="248"/>
      <x:c r="LBF5911" s="248"/>
      <x:c r="LBG5911" s="248"/>
      <x:c r="LBH5911" s="248"/>
      <x:c r="LBI5911" s="248"/>
      <x:c r="LBJ5911" s="248"/>
      <x:c r="LBK5911" s="248"/>
      <x:c r="LBL5911" s="248"/>
      <x:c r="LBM5911" s="248"/>
      <x:c r="LBN5911" s="248"/>
      <x:c r="LBO5911" s="248"/>
      <x:c r="LBP5911" s="248"/>
      <x:c r="LBQ5911" s="248"/>
      <x:c r="LBR5911" s="248"/>
      <x:c r="LBS5911" s="248"/>
      <x:c r="LBT5911" s="248"/>
      <x:c r="LBU5911" s="248"/>
      <x:c r="LBV5911" s="248"/>
      <x:c r="LBW5911" s="248"/>
      <x:c r="LBX5911" s="248"/>
      <x:c r="LBY5911" s="248"/>
      <x:c r="LBZ5911" s="248"/>
      <x:c r="LCA5911" s="248"/>
      <x:c r="LCB5911" s="248"/>
      <x:c r="LCC5911" s="248"/>
      <x:c r="LCD5911" s="248"/>
      <x:c r="LCE5911" s="248"/>
      <x:c r="LCF5911" s="248"/>
      <x:c r="LCG5911" s="248"/>
      <x:c r="LCH5911" s="248"/>
      <x:c r="LCI5911" s="248"/>
      <x:c r="LCJ5911" s="248"/>
      <x:c r="LCK5911" s="248"/>
      <x:c r="LCL5911" s="248"/>
      <x:c r="LCM5911" s="248"/>
      <x:c r="LCN5911" s="248"/>
      <x:c r="LCO5911" s="248"/>
      <x:c r="LCP5911" s="248"/>
      <x:c r="LCQ5911" s="248"/>
      <x:c r="LCR5911" s="248"/>
      <x:c r="LCS5911" s="248"/>
      <x:c r="LCT5911" s="248"/>
      <x:c r="LCU5911" s="248"/>
      <x:c r="LCV5911" s="248"/>
      <x:c r="LCW5911" s="248"/>
      <x:c r="LCX5911" s="248"/>
      <x:c r="LCY5911" s="248"/>
      <x:c r="LCZ5911" s="248"/>
      <x:c r="LDA5911" s="248"/>
      <x:c r="LDB5911" s="248"/>
      <x:c r="LDC5911" s="248"/>
      <x:c r="LDD5911" s="248"/>
      <x:c r="LDE5911" s="248"/>
      <x:c r="LDF5911" s="248"/>
      <x:c r="LDG5911" s="248"/>
      <x:c r="LDH5911" s="248"/>
      <x:c r="LDI5911" s="248"/>
      <x:c r="LDJ5911" s="248"/>
      <x:c r="LDK5911" s="248"/>
      <x:c r="LDL5911" s="248"/>
      <x:c r="LDM5911" s="248"/>
      <x:c r="LDN5911" s="248"/>
      <x:c r="LDO5911" s="248"/>
      <x:c r="LDP5911" s="248"/>
      <x:c r="LDQ5911" s="248"/>
      <x:c r="LDR5911" s="248"/>
      <x:c r="LDS5911" s="248"/>
      <x:c r="LDT5911" s="248"/>
      <x:c r="LDU5911" s="248"/>
      <x:c r="LDV5911" s="248"/>
      <x:c r="LDW5911" s="248"/>
      <x:c r="LDX5911" s="248"/>
      <x:c r="LDY5911" s="248"/>
      <x:c r="LDZ5911" s="248"/>
      <x:c r="LEA5911" s="248"/>
      <x:c r="LEB5911" s="248"/>
      <x:c r="LEC5911" s="248"/>
      <x:c r="LED5911" s="248"/>
      <x:c r="LEE5911" s="248"/>
      <x:c r="LEF5911" s="248"/>
      <x:c r="LEG5911" s="248"/>
      <x:c r="LEH5911" s="248"/>
      <x:c r="LEI5911" s="248"/>
      <x:c r="LEJ5911" s="248"/>
      <x:c r="LEK5911" s="248"/>
      <x:c r="LEL5911" s="248"/>
      <x:c r="LEM5911" s="248"/>
      <x:c r="LEN5911" s="248"/>
      <x:c r="LEO5911" s="248"/>
      <x:c r="LEP5911" s="248"/>
      <x:c r="LEQ5911" s="248"/>
      <x:c r="LER5911" s="248"/>
      <x:c r="LES5911" s="248"/>
      <x:c r="LET5911" s="248"/>
      <x:c r="LEU5911" s="248"/>
      <x:c r="LEV5911" s="248"/>
      <x:c r="LEW5911" s="248"/>
      <x:c r="LEX5911" s="248"/>
      <x:c r="LEY5911" s="248"/>
      <x:c r="LEZ5911" s="248"/>
      <x:c r="LFA5911" s="248"/>
      <x:c r="LFB5911" s="248"/>
      <x:c r="LFC5911" s="248"/>
      <x:c r="LFD5911" s="248"/>
      <x:c r="LFE5911" s="248"/>
      <x:c r="LFF5911" s="248"/>
      <x:c r="LFG5911" s="248"/>
      <x:c r="LFH5911" s="248"/>
      <x:c r="LFI5911" s="248"/>
      <x:c r="LFJ5911" s="248"/>
      <x:c r="LFK5911" s="248"/>
      <x:c r="LFL5911" s="248"/>
      <x:c r="LFM5911" s="248"/>
      <x:c r="LFN5911" s="248"/>
      <x:c r="LFO5911" s="248"/>
      <x:c r="LFP5911" s="248"/>
      <x:c r="LFQ5911" s="248"/>
      <x:c r="LFR5911" s="248"/>
      <x:c r="LFS5911" s="248"/>
      <x:c r="LFT5911" s="248"/>
      <x:c r="LFU5911" s="248"/>
      <x:c r="LFV5911" s="248"/>
      <x:c r="LFW5911" s="248"/>
      <x:c r="LFX5911" s="248"/>
      <x:c r="LFY5911" s="248"/>
      <x:c r="LFZ5911" s="248"/>
      <x:c r="LGA5911" s="248"/>
      <x:c r="LGB5911" s="248"/>
      <x:c r="LGC5911" s="248"/>
      <x:c r="LGD5911" s="248"/>
      <x:c r="LGE5911" s="248"/>
      <x:c r="LGF5911" s="248"/>
      <x:c r="LGG5911" s="248"/>
      <x:c r="LGH5911" s="248"/>
      <x:c r="LGI5911" s="248"/>
      <x:c r="LGJ5911" s="248"/>
      <x:c r="LGK5911" s="248"/>
      <x:c r="LGL5911" s="248"/>
      <x:c r="LGM5911" s="248"/>
      <x:c r="LGN5911" s="248"/>
      <x:c r="LGO5911" s="248"/>
      <x:c r="LGP5911" s="248"/>
      <x:c r="LGQ5911" s="248"/>
      <x:c r="LGR5911" s="248"/>
      <x:c r="LGS5911" s="248"/>
      <x:c r="LGT5911" s="248"/>
      <x:c r="LGU5911" s="248"/>
      <x:c r="LGV5911" s="248"/>
      <x:c r="LGW5911" s="248"/>
      <x:c r="LGX5911" s="248"/>
      <x:c r="LGY5911" s="248"/>
      <x:c r="LGZ5911" s="248"/>
      <x:c r="LHA5911" s="248"/>
      <x:c r="LHB5911" s="248"/>
      <x:c r="LHC5911" s="248"/>
      <x:c r="LHD5911" s="248"/>
      <x:c r="LHE5911" s="248"/>
      <x:c r="LHF5911" s="248"/>
      <x:c r="LHG5911" s="248"/>
      <x:c r="LHH5911" s="248"/>
      <x:c r="LHI5911" s="248"/>
      <x:c r="LHJ5911" s="248"/>
      <x:c r="LHK5911" s="248"/>
      <x:c r="LHL5911" s="248"/>
      <x:c r="LHM5911" s="248"/>
      <x:c r="LHN5911" s="248"/>
      <x:c r="LHO5911" s="248"/>
      <x:c r="LHP5911" s="248"/>
      <x:c r="LHQ5911" s="248"/>
      <x:c r="LHR5911" s="248"/>
      <x:c r="LHS5911" s="248"/>
      <x:c r="LHT5911" s="248"/>
      <x:c r="LHU5911" s="248"/>
      <x:c r="LHV5911" s="248"/>
      <x:c r="LHW5911" s="248"/>
      <x:c r="LHX5911" s="248"/>
      <x:c r="LHY5911" s="248"/>
      <x:c r="LHZ5911" s="248"/>
      <x:c r="LIA5911" s="248"/>
      <x:c r="LIB5911" s="248"/>
      <x:c r="LIC5911" s="248"/>
      <x:c r="LID5911" s="248"/>
      <x:c r="LIE5911" s="248"/>
      <x:c r="LIF5911" s="248"/>
      <x:c r="LIG5911" s="248"/>
      <x:c r="LIH5911" s="248"/>
      <x:c r="LII5911" s="248"/>
      <x:c r="LIJ5911" s="248"/>
      <x:c r="LIK5911" s="248"/>
      <x:c r="LIL5911" s="248"/>
      <x:c r="LIM5911" s="248"/>
      <x:c r="LIN5911" s="248"/>
      <x:c r="LIO5911" s="248"/>
      <x:c r="LIP5911" s="248"/>
      <x:c r="LIQ5911" s="248"/>
      <x:c r="LIR5911" s="248"/>
      <x:c r="LIS5911" s="248"/>
      <x:c r="LIT5911" s="248"/>
      <x:c r="LIU5911" s="248"/>
      <x:c r="LIV5911" s="248"/>
      <x:c r="LIW5911" s="248"/>
      <x:c r="LIX5911" s="248"/>
      <x:c r="LIY5911" s="248"/>
      <x:c r="LIZ5911" s="248"/>
      <x:c r="LJA5911" s="248"/>
      <x:c r="LJB5911" s="248"/>
      <x:c r="LJC5911" s="248"/>
      <x:c r="LJD5911" s="248"/>
      <x:c r="LJE5911" s="248"/>
      <x:c r="LJF5911" s="248"/>
      <x:c r="LJG5911" s="248"/>
      <x:c r="LJH5911" s="248"/>
      <x:c r="LJI5911" s="248"/>
      <x:c r="LJJ5911" s="248"/>
      <x:c r="LJK5911" s="248"/>
      <x:c r="LJL5911" s="248"/>
      <x:c r="LJM5911" s="248"/>
      <x:c r="LJN5911" s="248"/>
      <x:c r="LJO5911" s="248"/>
      <x:c r="LJP5911" s="248"/>
      <x:c r="LJQ5911" s="248"/>
      <x:c r="LJR5911" s="248"/>
      <x:c r="LJS5911" s="248"/>
      <x:c r="LJT5911" s="248"/>
      <x:c r="LJU5911" s="248"/>
      <x:c r="LJV5911" s="248"/>
      <x:c r="LJW5911" s="248"/>
      <x:c r="LJX5911" s="248"/>
      <x:c r="LJY5911" s="248"/>
      <x:c r="LJZ5911" s="248"/>
      <x:c r="LKA5911" s="248"/>
      <x:c r="LKB5911" s="248"/>
      <x:c r="LKC5911" s="248"/>
      <x:c r="LKD5911" s="248"/>
      <x:c r="LKE5911" s="248"/>
      <x:c r="LKF5911" s="248"/>
      <x:c r="LKG5911" s="248"/>
      <x:c r="LKH5911" s="248"/>
      <x:c r="LKI5911" s="248"/>
      <x:c r="LKJ5911" s="248"/>
      <x:c r="LKK5911" s="248"/>
      <x:c r="LKL5911" s="248"/>
      <x:c r="LKM5911" s="248"/>
      <x:c r="LKN5911" s="248"/>
      <x:c r="LKO5911" s="248"/>
      <x:c r="LKP5911" s="248"/>
      <x:c r="LKQ5911" s="248"/>
      <x:c r="LKR5911" s="248"/>
      <x:c r="LKS5911" s="248"/>
      <x:c r="LKT5911" s="248"/>
      <x:c r="LKU5911" s="248"/>
      <x:c r="LKV5911" s="248"/>
      <x:c r="LKW5911" s="248"/>
      <x:c r="LKX5911" s="248"/>
      <x:c r="LKY5911" s="248"/>
      <x:c r="LKZ5911" s="248"/>
      <x:c r="LLA5911" s="248"/>
      <x:c r="LLB5911" s="248"/>
      <x:c r="LLC5911" s="248"/>
      <x:c r="LLD5911" s="248"/>
      <x:c r="LLE5911" s="248"/>
      <x:c r="LLF5911" s="248"/>
      <x:c r="LLG5911" s="248"/>
      <x:c r="LLH5911" s="248"/>
      <x:c r="LLI5911" s="248"/>
      <x:c r="LLJ5911" s="248"/>
      <x:c r="LLK5911" s="248"/>
      <x:c r="LLL5911" s="248"/>
      <x:c r="LLM5911" s="248"/>
      <x:c r="LLN5911" s="248"/>
      <x:c r="LLO5911" s="248"/>
      <x:c r="LLP5911" s="248"/>
      <x:c r="LLQ5911" s="248"/>
      <x:c r="LLR5911" s="248"/>
      <x:c r="LLS5911" s="248"/>
      <x:c r="LLT5911" s="248"/>
      <x:c r="LLU5911" s="248"/>
      <x:c r="LLV5911" s="248"/>
      <x:c r="LLW5911" s="248"/>
      <x:c r="LLX5911" s="248"/>
      <x:c r="LLY5911" s="248"/>
      <x:c r="LLZ5911" s="248"/>
      <x:c r="LMA5911" s="248"/>
      <x:c r="LMB5911" s="248"/>
      <x:c r="LMC5911" s="248"/>
      <x:c r="LMD5911" s="248"/>
      <x:c r="LME5911" s="248"/>
      <x:c r="LMF5911" s="248"/>
      <x:c r="LMG5911" s="248"/>
      <x:c r="LMH5911" s="248"/>
      <x:c r="LMI5911" s="248"/>
      <x:c r="LMJ5911" s="248"/>
      <x:c r="LMK5911" s="248"/>
      <x:c r="LML5911" s="248"/>
      <x:c r="LMM5911" s="248"/>
      <x:c r="LMN5911" s="248"/>
      <x:c r="LMO5911" s="248"/>
      <x:c r="LMP5911" s="248"/>
      <x:c r="LMQ5911" s="248"/>
      <x:c r="LMR5911" s="248"/>
      <x:c r="LMS5911" s="248"/>
      <x:c r="LMT5911" s="248"/>
      <x:c r="LMU5911" s="248"/>
      <x:c r="LMV5911" s="248"/>
      <x:c r="LMW5911" s="248"/>
      <x:c r="LMX5911" s="248"/>
      <x:c r="LMY5911" s="248"/>
      <x:c r="LMZ5911" s="248"/>
      <x:c r="LNA5911" s="248"/>
      <x:c r="LNB5911" s="248"/>
      <x:c r="LNC5911" s="248"/>
      <x:c r="LND5911" s="248"/>
      <x:c r="LNE5911" s="248"/>
      <x:c r="LNF5911" s="248"/>
      <x:c r="LNG5911" s="248"/>
      <x:c r="LNH5911" s="248"/>
      <x:c r="LNI5911" s="248"/>
      <x:c r="LNJ5911" s="248"/>
      <x:c r="LNK5911" s="248"/>
      <x:c r="LNL5911" s="248"/>
      <x:c r="LNM5911" s="248"/>
      <x:c r="LNN5911" s="248"/>
      <x:c r="LNO5911" s="248"/>
      <x:c r="LNP5911" s="248"/>
      <x:c r="LNQ5911" s="248"/>
      <x:c r="LNR5911" s="248"/>
      <x:c r="LNS5911" s="248"/>
      <x:c r="LNT5911" s="248"/>
      <x:c r="LNU5911" s="248"/>
      <x:c r="LNV5911" s="248"/>
      <x:c r="LNW5911" s="248"/>
      <x:c r="LNX5911" s="248"/>
      <x:c r="LNY5911" s="248"/>
      <x:c r="LNZ5911" s="248"/>
      <x:c r="LOA5911" s="248"/>
      <x:c r="LOB5911" s="248"/>
      <x:c r="LOC5911" s="248"/>
      <x:c r="LOD5911" s="248"/>
      <x:c r="LOE5911" s="248"/>
      <x:c r="LOF5911" s="248"/>
      <x:c r="LOG5911" s="248"/>
      <x:c r="LOH5911" s="248"/>
      <x:c r="LOI5911" s="248"/>
      <x:c r="LOJ5911" s="248"/>
      <x:c r="LOK5911" s="248"/>
      <x:c r="LOL5911" s="248"/>
      <x:c r="LOM5911" s="248"/>
      <x:c r="LON5911" s="248"/>
      <x:c r="LOO5911" s="248"/>
      <x:c r="LOP5911" s="248"/>
      <x:c r="LOQ5911" s="248"/>
      <x:c r="LOR5911" s="248"/>
      <x:c r="LOS5911" s="248"/>
      <x:c r="LOT5911" s="248"/>
      <x:c r="LOU5911" s="248"/>
      <x:c r="LOV5911" s="248"/>
      <x:c r="LOW5911" s="248"/>
      <x:c r="LOX5911" s="248"/>
      <x:c r="LOY5911" s="248"/>
      <x:c r="LOZ5911" s="248"/>
      <x:c r="LPA5911" s="248"/>
      <x:c r="LPB5911" s="248"/>
      <x:c r="LPC5911" s="248"/>
      <x:c r="LPD5911" s="248"/>
      <x:c r="LPE5911" s="248"/>
      <x:c r="LPF5911" s="248"/>
      <x:c r="LPG5911" s="248"/>
      <x:c r="LPH5911" s="248"/>
      <x:c r="LPI5911" s="248"/>
      <x:c r="LPJ5911" s="248"/>
      <x:c r="LPK5911" s="248"/>
      <x:c r="LPL5911" s="248"/>
      <x:c r="LPM5911" s="248"/>
      <x:c r="LPN5911" s="248"/>
      <x:c r="LPO5911" s="248"/>
      <x:c r="LPP5911" s="248"/>
      <x:c r="LPQ5911" s="248"/>
      <x:c r="LPR5911" s="248"/>
      <x:c r="LPS5911" s="248"/>
      <x:c r="LPT5911" s="248"/>
      <x:c r="LPU5911" s="248"/>
      <x:c r="LPV5911" s="248"/>
      <x:c r="LPW5911" s="248"/>
      <x:c r="LPX5911" s="248"/>
      <x:c r="LPY5911" s="248"/>
      <x:c r="LPZ5911" s="248"/>
      <x:c r="LQA5911" s="248"/>
      <x:c r="LQB5911" s="248"/>
      <x:c r="LQC5911" s="248"/>
      <x:c r="LQD5911" s="248"/>
      <x:c r="LQE5911" s="248"/>
      <x:c r="LQF5911" s="248"/>
      <x:c r="LQG5911" s="248"/>
      <x:c r="LQH5911" s="248"/>
      <x:c r="LQI5911" s="248"/>
      <x:c r="LQJ5911" s="248"/>
      <x:c r="LQK5911" s="248"/>
      <x:c r="LQL5911" s="248"/>
      <x:c r="LQM5911" s="248"/>
      <x:c r="LQN5911" s="248"/>
      <x:c r="LQO5911" s="248"/>
      <x:c r="LQP5911" s="248"/>
      <x:c r="LQQ5911" s="248"/>
      <x:c r="LQR5911" s="248"/>
      <x:c r="LQS5911" s="248"/>
      <x:c r="LQT5911" s="248"/>
      <x:c r="LQU5911" s="248"/>
      <x:c r="LQV5911" s="248"/>
      <x:c r="LQW5911" s="248"/>
      <x:c r="LQX5911" s="248"/>
      <x:c r="LQY5911" s="248"/>
      <x:c r="LQZ5911" s="248"/>
      <x:c r="LRA5911" s="248"/>
      <x:c r="LRB5911" s="248"/>
      <x:c r="LRC5911" s="248"/>
      <x:c r="LRD5911" s="248"/>
      <x:c r="LRE5911" s="248"/>
      <x:c r="LRF5911" s="248"/>
      <x:c r="LRG5911" s="248"/>
      <x:c r="LRH5911" s="248"/>
      <x:c r="LRI5911" s="248"/>
      <x:c r="LRJ5911" s="248"/>
      <x:c r="LRK5911" s="248"/>
      <x:c r="LRL5911" s="248"/>
      <x:c r="LRM5911" s="248"/>
      <x:c r="LRN5911" s="248"/>
      <x:c r="LRO5911" s="248"/>
      <x:c r="LRP5911" s="248"/>
      <x:c r="LRQ5911" s="248"/>
      <x:c r="LRR5911" s="248"/>
      <x:c r="LRS5911" s="248"/>
      <x:c r="LRT5911" s="248"/>
      <x:c r="LRU5911" s="248"/>
      <x:c r="LRV5911" s="248"/>
      <x:c r="LRW5911" s="248"/>
      <x:c r="LRX5911" s="248"/>
      <x:c r="LRY5911" s="248"/>
      <x:c r="LRZ5911" s="248"/>
      <x:c r="LSA5911" s="248"/>
      <x:c r="LSB5911" s="248"/>
      <x:c r="LSC5911" s="248"/>
      <x:c r="LSD5911" s="248"/>
      <x:c r="LSE5911" s="248"/>
      <x:c r="LSF5911" s="248"/>
      <x:c r="LSG5911" s="248"/>
      <x:c r="LSH5911" s="248"/>
      <x:c r="LSI5911" s="248"/>
      <x:c r="LSJ5911" s="248"/>
      <x:c r="LSK5911" s="248"/>
      <x:c r="LSL5911" s="248"/>
      <x:c r="LSM5911" s="248"/>
      <x:c r="LSN5911" s="248"/>
      <x:c r="LSO5911" s="248"/>
      <x:c r="LSP5911" s="248"/>
      <x:c r="LSQ5911" s="248"/>
      <x:c r="LSR5911" s="248"/>
      <x:c r="LSS5911" s="248"/>
      <x:c r="LST5911" s="248"/>
      <x:c r="LSU5911" s="248"/>
      <x:c r="LSV5911" s="248"/>
      <x:c r="LSW5911" s="248"/>
      <x:c r="LSX5911" s="248"/>
      <x:c r="LSY5911" s="248"/>
      <x:c r="LSZ5911" s="248"/>
      <x:c r="LTA5911" s="248"/>
      <x:c r="LTB5911" s="248"/>
      <x:c r="LTC5911" s="248"/>
      <x:c r="LTD5911" s="248"/>
      <x:c r="LTE5911" s="248"/>
      <x:c r="LTF5911" s="248"/>
      <x:c r="LTG5911" s="248"/>
      <x:c r="LTH5911" s="248"/>
      <x:c r="LTI5911" s="248"/>
      <x:c r="LTJ5911" s="248"/>
      <x:c r="LTK5911" s="248"/>
      <x:c r="LTL5911" s="248"/>
      <x:c r="LTM5911" s="248"/>
      <x:c r="LTN5911" s="248"/>
      <x:c r="LTO5911" s="248"/>
      <x:c r="LTP5911" s="248"/>
      <x:c r="LTQ5911" s="248"/>
      <x:c r="LTR5911" s="248"/>
      <x:c r="LTS5911" s="248"/>
      <x:c r="LTT5911" s="248"/>
      <x:c r="LTU5911" s="248"/>
      <x:c r="LTV5911" s="248"/>
      <x:c r="LTW5911" s="248"/>
      <x:c r="LTX5911" s="248"/>
      <x:c r="LTY5911" s="248"/>
      <x:c r="LTZ5911" s="248"/>
      <x:c r="LUA5911" s="248"/>
      <x:c r="LUB5911" s="248"/>
      <x:c r="LUC5911" s="248"/>
      <x:c r="LUD5911" s="248"/>
      <x:c r="LUE5911" s="248"/>
      <x:c r="LUF5911" s="248"/>
      <x:c r="LUG5911" s="248"/>
      <x:c r="LUH5911" s="248"/>
      <x:c r="LUI5911" s="248"/>
      <x:c r="LUJ5911" s="248"/>
      <x:c r="LUK5911" s="248"/>
      <x:c r="LUL5911" s="248"/>
      <x:c r="LUM5911" s="248"/>
      <x:c r="LUN5911" s="248"/>
      <x:c r="LUO5911" s="248"/>
      <x:c r="LUP5911" s="248"/>
      <x:c r="LUQ5911" s="248"/>
      <x:c r="LUR5911" s="248"/>
      <x:c r="LUS5911" s="248"/>
      <x:c r="LUT5911" s="248"/>
      <x:c r="LUU5911" s="248"/>
      <x:c r="LUV5911" s="248"/>
      <x:c r="LUW5911" s="248"/>
      <x:c r="LUX5911" s="248"/>
      <x:c r="LUY5911" s="248"/>
      <x:c r="LUZ5911" s="248"/>
      <x:c r="LVA5911" s="248"/>
      <x:c r="LVB5911" s="248"/>
      <x:c r="LVC5911" s="248"/>
      <x:c r="LVD5911" s="248"/>
      <x:c r="LVE5911" s="248"/>
      <x:c r="LVF5911" s="248"/>
      <x:c r="LVG5911" s="248"/>
      <x:c r="LVH5911" s="248"/>
      <x:c r="LVI5911" s="248"/>
      <x:c r="LVJ5911" s="248"/>
      <x:c r="LVK5911" s="248"/>
      <x:c r="LVL5911" s="248"/>
      <x:c r="LVM5911" s="248"/>
      <x:c r="LVN5911" s="248"/>
      <x:c r="LVO5911" s="248"/>
      <x:c r="LVP5911" s="248"/>
      <x:c r="LVQ5911" s="248"/>
      <x:c r="LVR5911" s="248"/>
      <x:c r="LVS5911" s="248"/>
      <x:c r="LVT5911" s="248"/>
      <x:c r="LVU5911" s="248"/>
      <x:c r="LVV5911" s="248"/>
      <x:c r="LVW5911" s="248"/>
      <x:c r="LVX5911" s="248"/>
      <x:c r="LVY5911" s="248"/>
      <x:c r="LVZ5911" s="248"/>
      <x:c r="LWA5911" s="248"/>
      <x:c r="LWB5911" s="248"/>
      <x:c r="LWC5911" s="248"/>
      <x:c r="LWD5911" s="248"/>
      <x:c r="LWE5911" s="248"/>
      <x:c r="LWF5911" s="248"/>
      <x:c r="LWG5911" s="248"/>
      <x:c r="LWH5911" s="248"/>
      <x:c r="LWI5911" s="248"/>
      <x:c r="LWJ5911" s="248"/>
      <x:c r="LWK5911" s="248"/>
      <x:c r="LWL5911" s="248"/>
      <x:c r="LWM5911" s="248"/>
      <x:c r="LWN5911" s="248"/>
      <x:c r="LWO5911" s="248"/>
      <x:c r="LWP5911" s="248"/>
      <x:c r="LWQ5911" s="248"/>
      <x:c r="LWR5911" s="248"/>
      <x:c r="LWS5911" s="248"/>
      <x:c r="LWT5911" s="248"/>
      <x:c r="LWU5911" s="248"/>
      <x:c r="LWV5911" s="248"/>
      <x:c r="LWW5911" s="248"/>
      <x:c r="LWX5911" s="248"/>
      <x:c r="LWY5911" s="248"/>
      <x:c r="LWZ5911" s="248"/>
      <x:c r="LXA5911" s="248"/>
      <x:c r="LXB5911" s="248"/>
      <x:c r="LXC5911" s="248"/>
      <x:c r="LXD5911" s="248"/>
      <x:c r="LXE5911" s="248"/>
      <x:c r="LXF5911" s="248"/>
      <x:c r="LXG5911" s="248"/>
      <x:c r="LXH5911" s="248"/>
      <x:c r="LXI5911" s="248"/>
      <x:c r="LXJ5911" s="248"/>
      <x:c r="LXK5911" s="248"/>
      <x:c r="LXL5911" s="248"/>
      <x:c r="LXM5911" s="248"/>
      <x:c r="LXN5911" s="248"/>
      <x:c r="LXO5911" s="248"/>
      <x:c r="LXP5911" s="248"/>
      <x:c r="LXQ5911" s="248"/>
      <x:c r="LXR5911" s="248"/>
      <x:c r="LXS5911" s="248"/>
      <x:c r="LXT5911" s="248"/>
      <x:c r="LXU5911" s="248"/>
      <x:c r="LXV5911" s="248"/>
      <x:c r="LXW5911" s="248"/>
      <x:c r="LXX5911" s="248"/>
      <x:c r="LXY5911" s="248"/>
      <x:c r="LXZ5911" s="248"/>
      <x:c r="LYA5911" s="248"/>
      <x:c r="LYB5911" s="248"/>
      <x:c r="LYC5911" s="248"/>
      <x:c r="LYD5911" s="248"/>
      <x:c r="LYE5911" s="248"/>
      <x:c r="LYF5911" s="248"/>
      <x:c r="LYG5911" s="248"/>
      <x:c r="LYH5911" s="248"/>
      <x:c r="LYI5911" s="248"/>
      <x:c r="LYJ5911" s="248"/>
      <x:c r="LYK5911" s="248"/>
      <x:c r="LYL5911" s="248"/>
      <x:c r="LYM5911" s="248"/>
      <x:c r="LYN5911" s="248"/>
      <x:c r="LYO5911" s="248"/>
      <x:c r="LYP5911" s="248"/>
      <x:c r="LYQ5911" s="248"/>
      <x:c r="LYR5911" s="248"/>
      <x:c r="LYS5911" s="248"/>
      <x:c r="LYT5911" s="248"/>
      <x:c r="LYU5911" s="248"/>
      <x:c r="LYV5911" s="248"/>
      <x:c r="LYW5911" s="248"/>
      <x:c r="LYX5911" s="248"/>
      <x:c r="LYY5911" s="248"/>
      <x:c r="LYZ5911" s="248"/>
      <x:c r="LZA5911" s="248"/>
      <x:c r="LZB5911" s="248"/>
      <x:c r="LZC5911" s="248"/>
      <x:c r="LZD5911" s="248"/>
      <x:c r="LZE5911" s="248"/>
      <x:c r="LZF5911" s="248"/>
      <x:c r="LZG5911" s="248"/>
      <x:c r="LZH5911" s="248"/>
      <x:c r="LZI5911" s="248"/>
      <x:c r="LZJ5911" s="248"/>
      <x:c r="LZK5911" s="248"/>
      <x:c r="LZL5911" s="248"/>
      <x:c r="LZM5911" s="248"/>
      <x:c r="LZN5911" s="248"/>
      <x:c r="LZO5911" s="248"/>
      <x:c r="LZP5911" s="248"/>
      <x:c r="LZQ5911" s="248"/>
      <x:c r="LZR5911" s="248"/>
      <x:c r="LZS5911" s="248"/>
      <x:c r="LZT5911" s="248"/>
      <x:c r="LZU5911" s="248"/>
      <x:c r="LZV5911" s="248"/>
      <x:c r="LZW5911" s="248"/>
      <x:c r="LZX5911" s="248"/>
      <x:c r="LZY5911" s="248"/>
      <x:c r="LZZ5911" s="248"/>
      <x:c r="MAA5911" s="248"/>
      <x:c r="MAB5911" s="248"/>
      <x:c r="MAC5911" s="248"/>
      <x:c r="MAD5911" s="248"/>
      <x:c r="MAE5911" s="248"/>
      <x:c r="MAF5911" s="248"/>
      <x:c r="MAG5911" s="248"/>
      <x:c r="MAH5911" s="248"/>
      <x:c r="MAI5911" s="248"/>
      <x:c r="MAJ5911" s="248"/>
      <x:c r="MAK5911" s="248"/>
      <x:c r="MAL5911" s="248"/>
      <x:c r="MAM5911" s="248"/>
      <x:c r="MAN5911" s="248"/>
      <x:c r="MAO5911" s="248"/>
      <x:c r="MAP5911" s="248"/>
      <x:c r="MAQ5911" s="248"/>
      <x:c r="MAR5911" s="248"/>
      <x:c r="MAS5911" s="248"/>
      <x:c r="MAT5911" s="248"/>
      <x:c r="MAU5911" s="248"/>
      <x:c r="MAV5911" s="248"/>
      <x:c r="MAW5911" s="248"/>
      <x:c r="MAX5911" s="248"/>
      <x:c r="MAY5911" s="248"/>
      <x:c r="MAZ5911" s="248"/>
      <x:c r="MBA5911" s="248"/>
      <x:c r="MBB5911" s="248"/>
      <x:c r="MBC5911" s="248"/>
      <x:c r="MBD5911" s="248"/>
      <x:c r="MBE5911" s="248"/>
      <x:c r="MBF5911" s="248"/>
      <x:c r="MBG5911" s="248"/>
      <x:c r="MBH5911" s="248"/>
      <x:c r="MBI5911" s="248"/>
      <x:c r="MBJ5911" s="248"/>
      <x:c r="MBK5911" s="248"/>
      <x:c r="MBL5911" s="248"/>
      <x:c r="MBM5911" s="248"/>
      <x:c r="MBN5911" s="248"/>
      <x:c r="MBO5911" s="248"/>
      <x:c r="MBP5911" s="248"/>
      <x:c r="MBQ5911" s="248"/>
      <x:c r="MBR5911" s="248"/>
      <x:c r="MBS5911" s="248"/>
      <x:c r="MBT5911" s="248"/>
      <x:c r="MBU5911" s="248"/>
      <x:c r="MBV5911" s="248"/>
      <x:c r="MBW5911" s="248"/>
      <x:c r="MBX5911" s="248"/>
      <x:c r="MBY5911" s="248"/>
      <x:c r="MBZ5911" s="248"/>
      <x:c r="MCA5911" s="248"/>
      <x:c r="MCB5911" s="248"/>
      <x:c r="MCC5911" s="248"/>
      <x:c r="MCD5911" s="248"/>
      <x:c r="MCE5911" s="248"/>
      <x:c r="MCF5911" s="248"/>
      <x:c r="MCG5911" s="248"/>
      <x:c r="MCH5911" s="248"/>
      <x:c r="MCI5911" s="248"/>
      <x:c r="MCJ5911" s="248"/>
      <x:c r="MCK5911" s="248"/>
      <x:c r="MCL5911" s="248"/>
      <x:c r="MCM5911" s="248"/>
      <x:c r="MCN5911" s="248"/>
      <x:c r="MCO5911" s="248"/>
      <x:c r="MCP5911" s="248"/>
      <x:c r="MCQ5911" s="248"/>
      <x:c r="MCR5911" s="248"/>
      <x:c r="MCS5911" s="248"/>
      <x:c r="MCT5911" s="248"/>
      <x:c r="MCU5911" s="248"/>
      <x:c r="MCV5911" s="248"/>
      <x:c r="MCW5911" s="248"/>
      <x:c r="MCX5911" s="248"/>
      <x:c r="MCY5911" s="248"/>
      <x:c r="MCZ5911" s="248"/>
      <x:c r="MDA5911" s="248"/>
      <x:c r="MDB5911" s="248"/>
      <x:c r="MDC5911" s="248"/>
      <x:c r="MDD5911" s="248"/>
      <x:c r="MDE5911" s="248"/>
      <x:c r="MDF5911" s="248"/>
      <x:c r="MDG5911" s="248"/>
      <x:c r="MDH5911" s="248"/>
      <x:c r="MDI5911" s="248"/>
      <x:c r="MDJ5911" s="248"/>
      <x:c r="MDK5911" s="248"/>
      <x:c r="MDL5911" s="248"/>
      <x:c r="MDM5911" s="248"/>
      <x:c r="MDN5911" s="248"/>
      <x:c r="MDO5911" s="248"/>
      <x:c r="MDP5911" s="248"/>
      <x:c r="MDQ5911" s="248"/>
      <x:c r="MDR5911" s="248"/>
      <x:c r="MDS5911" s="248"/>
      <x:c r="MDT5911" s="248"/>
      <x:c r="MDU5911" s="248"/>
      <x:c r="MDV5911" s="248"/>
      <x:c r="MDW5911" s="248"/>
      <x:c r="MDX5911" s="248"/>
      <x:c r="MDY5911" s="248"/>
      <x:c r="MDZ5911" s="248"/>
      <x:c r="MEA5911" s="248"/>
      <x:c r="MEB5911" s="248"/>
      <x:c r="MEC5911" s="248"/>
      <x:c r="MED5911" s="248"/>
      <x:c r="MEE5911" s="248"/>
      <x:c r="MEF5911" s="248"/>
      <x:c r="MEG5911" s="248"/>
      <x:c r="MEH5911" s="248"/>
      <x:c r="MEI5911" s="248"/>
      <x:c r="MEJ5911" s="248"/>
      <x:c r="MEK5911" s="248"/>
      <x:c r="MEL5911" s="248"/>
      <x:c r="MEM5911" s="248"/>
      <x:c r="MEN5911" s="248"/>
      <x:c r="MEO5911" s="248"/>
      <x:c r="MEP5911" s="248"/>
      <x:c r="MEQ5911" s="248"/>
      <x:c r="MER5911" s="248"/>
      <x:c r="MES5911" s="248"/>
      <x:c r="MET5911" s="248"/>
      <x:c r="MEU5911" s="248"/>
      <x:c r="MEV5911" s="248"/>
      <x:c r="MEW5911" s="248"/>
      <x:c r="MEX5911" s="248"/>
      <x:c r="MEY5911" s="248"/>
      <x:c r="MEZ5911" s="248"/>
      <x:c r="MFA5911" s="248"/>
      <x:c r="MFB5911" s="248"/>
      <x:c r="MFC5911" s="248"/>
      <x:c r="MFD5911" s="248"/>
      <x:c r="MFE5911" s="248"/>
      <x:c r="MFF5911" s="248"/>
      <x:c r="MFG5911" s="248"/>
      <x:c r="MFH5911" s="248"/>
      <x:c r="MFI5911" s="248"/>
      <x:c r="MFJ5911" s="248"/>
      <x:c r="MFK5911" s="248"/>
      <x:c r="MFL5911" s="248"/>
      <x:c r="MFM5911" s="248"/>
      <x:c r="MFN5911" s="248"/>
      <x:c r="MFO5911" s="248"/>
      <x:c r="MFP5911" s="248"/>
      <x:c r="MFQ5911" s="248"/>
      <x:c r="MFR5911" s="248"/>
      <x:c r="MFS5911" s="248"/>
      <x:c r="MFT5911" s="248"/>
      <x:c r="MFU5911" s="248"/>
      <x:c r="MFV5911" s="248"/>
      <x:c r="MFW5911" s="248"/>
      <x:c r="MFX5911" s="248"/>
      <x:c r="MFY5911" s="248"/>
      <x:c r="MFZ5911" s="248"/>
      <x:c r="MGA5911" s="248"/>
      <x:c r="MGB5911" s="248"/>
      <x:c r="MGC5911" s="248"/>
      <x:c r="MGD5911" s="248"/>
      <x:c r="MGE5911" s="248"/>
      <x:c r="MGF5911" s="248"/>
      <x:c r="MGG5911" s="248"/>
      <x:c r="MGH5911" s="248"/>
      <x:c r="MGI5911" s="248"/>
      <x:c r="MGJ5911" s="248"/>
      <x:c r="MGK5911" s="248"/>
      <x:c r="MGL5911" s="248"/>
      <x:c r="MGM5911" s="248"/>
      <x:c r="MGN5911" s="248"/>
      <x:c r="MGO5911" s="248"/>
      <x:c r="MGP5911" s="248"/>
      <x:c r="MGQ5911" s="248"/>
      <x:c r="MGR5911" s="248"/>
      <x:c r="MGS5911" s="248"/>
      <x:c r="MGT5911" s="248"/>
      <x:c r="MGU5911" s="248"/>
      <x:c r="MGV5911" s="248"/>
      <x:c r="MGW5911" s="248"/>
      <x:c r="MGX5911" s="248"/>
      <x:c r="MGY5911" s="248"/>
      <x:c r="MGZ5911" s="248"/>
      <x:c r="MHA5911" s="248"/>
      <x:c r="MHB5911" s="248"/>
      <x:c r="MHC5911" s="248"/>
      <x:c r="MHD5911" s="248"/>
      <x:c r="MHE5911" s="248"/>
      <x:c r="MHF5911" s="248"/>
      <x:c r="MHG5911" s="248"/>
      <x:c r="MHH5911" s="248"/>
      <x:c r="MHI5911" s="248"/>
      <x:c r="MHJ5911" s="248"/>
      <x:c r="MHK5911" s="248"/>
      <x:c r="MHL5911" s="248"/>
      <x:c r="MHM5911" s="248"/>
      <x:c r="MHN5911" s="248"/>
      <x:c r="MHO5911" s="248"/>
      <x:c r="MHP5911" s="248"/>
      <x:c r="MHQ5911" s="248"/>
      <x:c r="MHR5911" s="248"/>
      <x:c r="MHS5911" s="248"/>
      <x:c r="MHT5911" s="248"/>
      <x:c r="MHU5911" s="248"/>
      <x:c r="MHV5911" s="248"/>
      <x:c r="MHW5911" s="248"/>
      <x:c r="MHX5911" s="248"/>
      <x:c r="MHY5911" s="248"/>
      <x:c r="MHZ5911" s="248"/>
      <x:c r="MIA5911" s="248"/>
      <x:c r="MIB5911" s="248"/>
      <x:c r="MIC5911" s="248"/>
      <x:c r="MID5911" s="248"/>
      <x:c r="MIE5911" s="248"/>
      <x:c r="MIF5911" s="248"/>
      <x:c r="MIG5911" s="248"/>
      <x:c r="MIH5911" s="248"/>
      <x:c r="MII5911" s="248"/>
      <x:c r="MIJ5911" s="248"/>
      <x:c r="MIK5911" s="248"/>
      <x:c r="MIL5911" s="248"/>
      <x:c r="MIM5911" s="248"/>
      <x:c r="MIN5911" s="248"/>
      <x:c r="MIO5911" s="248"/>
      <x:c r="MIP5911" s="248"/>
      <x:c r="MIQ5911" s="248"/>
      <x:c r="MIR5911" s="248"/>
      <x:c r="MIS5911" s="248"/>
      <x:c r="MIT5911" s="248"/>
      <x:c r="MIU5911" s="248"/>
      <x:c r="MIV5911" s="248"/>
      <x:c r="MIW5911" s="248"/>
      <x:c r="MIX5911" s="248"/>
      <x:c r="MIY5911" s="248"/>
      <x:c r="MIZ5911" s="248"/>
      <x:c r="MJA5911" s="248"/>
      <x:c r="MJB5911" s="248"/>
      <x:c r="MJC5911" s="248"/>
      <x:c r="MJD5911" s="248"/>
      <x:c r="MJE5911" s="248"/>
      <x:c r="MJF5911" s="248"/>
      <x:c r="MJG5911" s="248"/>
      <x:c r="MJH5911" s="248"/>
      <x:c r="MJI5911" s="248"/>
      <x:c r="MJJ5911" s="248"/>
      <x:c r="MJK5911" s="248"/>
      <x:c r="MJL5911" s="248"/>
      <x:c r="MJM5911" s="248"/>
      <x:c r="MJN5911" s="248"/>
      <x:c r="MJO5911" s="248"/>
      <x:c r="MJP5911" s="248"/>
      <x:c r="MJQ5911" s="248"/>
      <x:c r="MJR5911" s="248"/>
      <x:c r="MJS5911" s="248"/>
      <x:c r="MJT5911" s="248"/>
      <x:c r="MJU5911" s="248"/>
      <x:c r="MJV5911" s="248"/>
      <x:c r="MJW5911" s="248"/>
      <x:c r="MJX5911" s="248"/>
      <x:c r="MJY5911" s="248"/>
      <x:c r="MJZ5911" s="248"/>
      <x:c r="MKA5911" s="248"/>
      <x:c r="MKB5911" s="248"/>
      <x:c r="MKC5911" s="248"/>
      <x:c r="MKD5911" s="248"/>
      <x:c r="MKE5911" s="248"/>
      <x:c r="MKF5911" s="248"/>
      <x:c r="MKG5911" s="248"/>
      <x:c r="MKH5911" s="248"/>
      <x:c r="MKI5911" s="248"/>
      <x:c r="MKJ5911" s="248"/>
      <x:c r="MKK5911" s="248"/>
      <x:c r="MKL5911" s="248"/>
      <x:c r="MKM5911" s="248"/>
      <x:c r="MKN5911" s="248"/>
      <x:c r="MKO5911" s="248"/>
      <x:c r="MKP5911" s="248"/>
      <x:c r="MKQ5911" s="248"/>
      <x:c r="MKR5911" s="248"/>
      <x:c r="MKS5911" s="248"/>
      <x:c r="MKT5911" s="248"/>
      <x:c r="MKU5911" s="248"/>
      <x:c r="MKV5911" s="248"/>
      <x:c r="MKW5911" s="248"/>
      <x:c r="MKX5911" s="248"/>
      <x:c r="MKY5911" s="248"/>
      <x:c r="MKZ5911" s="248"/>
      <x:c r="MLA5911" s="248"/>
      <x:c r="MLB5911" s="248"/>
      <x:c r="MLC5911" s="248"/>
      <x:c r="MLD5911" s="248"/>
      <x:c r="MLE5911" s="248"/>
      <x:c r="MLF5911" s="248"/>
      <x:c r="MLG5911" s="248"/>
      <x:c r="MLH5911" s="248"/>
      <x:c r="MLI5911" s="248"/>
      <x:c r="MLJ5911" s="248"/>
      <x:c r="MLK5911" s="248"/>
      <x:c r="MLL5911" s="248"/>
      <x:c r="MLM5911" s="248"/>
      <x:c r="MLN5911" s="248"/>
      <x:c r="MLO5911" s="248"/>
      <x:c r="MLP5911" s="248"/>
      <x:c r="MLQ5911" s="248"/>
      <x:c r="MLR5911" s="248"/>
      <x:c r="MLS5911" s="248"/>
      <x:c r="MLT5911" s="248"/>
      <x:c r="MLU5911" s="248"/>
      <x:c r="MLV5911" s="248"/>
      <x:c r="MLW5911" s="248"/>
      <x:c r="MLX5911" s="248"/>
      <x:c r="MLY5911" s="248"/>
      <x:c r="MLZ5911" s="248"/>
      <x:c r="MMA5911" s="248"/>
      <x:c r="MMB5911" s="248"/>
      <x:c r="MMC5911" s="248"/>
      <x:c r="MMD5911" s="248"/>
      <x:c r="MME5911" s="248"/>
      <x:c r="MMF5911" s="248"/>
      <x:c r="MMG5911" s="248"/>
      <x:c r="MMH5911" s="248"/>
      <x:c r="MMI5911" s="248"/>
      <x:c r="MMJ5911" s="248"/>
      <x:c r="MMK5911" s="248"/>
      <x:c r="MML5911" s="248"/>
      <x:c r="MMM5911" s="248"/>
      <x:c r="MMN5911" s="248"/>
      <x:c r="MMO5911" s="248"/>
      <x:c r="MMP5911" s="248"/>
      <x:c r="MMQ5911" s="248"/>
      <x:c r="MMR5911" s="248"/>
      <x:c r="MMS5911" s="248"/>
      <x:c r="MMT5911" s="248"/>
      <x:c r="MMU5911" s="248"/>
      <x:c r="MMV5911" s="248"/>
      <x:c r="MMW5911" s="248"/>
      <x:c r="MMX5911" s="248"/>
      <x:c r="MMY5911" s="248"/>
      <x:c r="MMZ5911" s="248"/>
      <x:c r="MNA5911" s="248"/>
      <x:c r="MNB5911" s="248"/>
      <x:c r="MNC5911" s="248"/>
      <x:c r="MND5911" s="248"/>
      <x:c r="MNE5911" s="248"/>
      <x:c r="MNF5911" s="248"/>
      <x:c r="MNG5911" s="248"/>
      <x:c r="MNH5911" s="248"/>
      <x:c r="MNI5911" s="248"/>
      <x:c r="MNJ5911" s="248"/>
      <x:c r="MNK5911" s="248"/>
      <x:c r="MNL5911" s="248"/>
      <x:c r="MNM5911" s="248"/>
      <x:c r="MNN5911" s="248"/>
      <x:c r="MNO5911" s="248"/>
      <x:c r="MNP5911" s="248"/>
      <x:c r="MNQ5911" s="248"/>
      <x:c r="MNR5911" s="248"/>
      <x:c r="MNS5911" s="248"/>
      <x:c r="MNT5911" s="248"/>
      <x:c r="MNU5911" s="248"/>
      <x:c r="MNV5911" s="248"/>
      <x:c r="MNW5911" s="248"/>
      <x:c r="MNX5911" s="248"/>
      <x:c r="MNY5911" s="248"/>
      <x:c r="MNZ5911" s="248"/>
      <x:c r="MOA5911" s="248"/>
      <x:c r="MOB5911" s="248"/>
      <x:c r="MOC5911" s="248"/>
      <x:c r="MOD5911" s="248"/>
      <x:c r="MOE5911" s="248"/>
      <x:c r="MOF5911" s="248"/>
      <x:c r="MOG5911" s="248"/>
      <x:c r="MOH5911" s="248"/>
      <x:c r="MOI5911" s="248"/>
      <x:c r="MOJ5911" s="248"/>
      <x:c r="MOK5911" s="248"/>
      <x:c r="MOL5911" s="248"/>
      <x:c r="MOM5911" s="248"/>
      <x:c r="MON5911" s="248"/>
      <x:c r="MOO5911" s="248"/>
      <x:c r="MOP5911" s="248"/>
      <x:c r="MOQ5911" s="248"/>
      <x:c r="MOR5911" s="248"/>
      <x:c r="MOS5911" s="248"/>
      <x:c r="MOT5911" s="248"/>
      <x:c r="MOU5911" s="248"/>
      <x:c r="MOV5911" s="248"/>
      <x:c r="MOW5911" s="248"/>
      <x:c r="MOX5911" s="248"/>
      <x:c r="MOY5911" s="248"/>
      <x:c r="MOZ5911" s="248"/>
      <x:c r="MPA5911" s="248"/>
      <x:c r="MPB5911" s="248"/>
      <x:c r="MPC5911" s="248"/>
      <x:c r="MPD5911" s="248"/>
      <x:c r="MPE5911" s="248"/>
      <x:c r="MPF5911" s="248"/>
      <x:c r="MPG5911" s="248"/>
      <x:c r="MPH5911" s="248"/>
      <x:c r="MPI5911" s="248"/>
      <x:c r="MPJ5911" s="248"/>
      <x:c r="MPK5911" s="248"/>
      <x:c r="MPL5911" s="248"/>
      <x:c r="MPM5911" s="248"/>
      <x:c r="MPN5911" s="248"/>
      <x:c r="MPO5911" s="248"/>
      <x:c r="MPP5911" s="248"/>
      <x:c r="MPQ5911" s="248"/>
      <x:c r="MPR5911" s="248"/>
      <x:c r="MPS5911" s="248"/>
      <x:c r="MPT5911" s="248"/>
      <x:c r="MPU5911" s="248"/>
      <x:c r="MPV5911" s="248"/>
      <x:c r="MPW5911" s="248"/>
      <x:c r="MPX5911" s="248"/>
      <x:c r="MPY5911" s="248"/>
      <x:c r="MPZ5911" s="248"/>
      <x:c r="MQA5911" s="248"/>
      <x:c r="MQB5911" s="248"/>
      <x:c r="MQC5911" s="248"/>
      <x:c r="MQD5911" s="248"/>
      <x:c r="MQE5911" s="248"/>
      <x:c r="MQF5911" s="248"/>
      <x:c r="MQG5911" s="248"/>
      <x:c r="MQH5911" s="248"/>
      <x:c r="MQI5911" s="248"/>
      <x:c r="MQJ5911" s="248"/>
      <x:c r="MQK5911" s="248"/>
      <x:c r="MQL5911" s="248"/>
      <x:c r="MQM5911" s="248"/>
      <x:c r="MQN5911" s="248"/>
      <x:c r="MQO5911" s="248"/>
      <x:c r="MQP5911" s="248"/>
      <x:c r="MQQ5911" s="248"/>
      <x:c r="MQR5911" s="248"/>
      <x:c r="MQS5911" s="248"/>
      <x:c r="MQT5911" s="248"/>
      <x:c r="MQU5911" s="248"/>
      <x:c r="MQV5911" s="248"/>
      <x:c r="MQW5911" s="248"/>
      <x:c r="MQX5911" s="248"/>
      <x:c r="MQY5911" s="248"/>
      <x:c r="MQZ5911" s="248"/>
      <x:c r="MRA5911" s="248"/>
      <x:c r="MRB5911" s="248"/>
      <x:c r="MRC5911" s="248"/>
      <x:c r="MRD5911" s="248"/>
      <x:c r="MRE5911" s="248"/>
      <x:c r="MRF5911" s="248"/>
      <x:c r="MRG5911" s="248"/>
      <x:c r="MRH5911" s="248"/>
      <x:c r="MRI5911" s="248"/>
      <x:c r="MRJ5911" s="248"/>
      <x:c r="MRK5911" s="248"/>
      <x:c r="MRL5911" s="248"/>
      <x:c r="MRM5911" s="248"/>
      <x:c r="MRN5911" s="248"/>
      <x:c r="MRO5911" s="248"/>
      <x:c r="MRP5911" s="248"/>
      <x:c r="MRQ5911" s="248"/>
      <x:c r="MRR5911" s="248"/>
      <x:c r="MRS5911" s="248"/>
      <x:c r="MRT5911" s="248"/>
      <x:c r="MRU5911" s="248"/>
      <x:c r="MRV5911" s="248"/>
      <x:c r="MRW5911" s="248"/>
      <x:c r="MRX5911" s="248"/>
      <x:c r="MRY5911" s="248"/>
      <x:c r="MRZ5911" s="248"/>
      <x:c r="MSA5911" s="248"/>
      <x:c r="MSB5911" s="248"/>
      <x:c r="MSC5911" s="248"/>
      <x:c r="MSD5911" s="248"/>
      <x:c r="MSE5911" s="248"/>
      <x:c r="MSF5911" s="248"/>
      <x:c r="MSG5911" s="248"/>
      <x:c r="MSH5911" s="248"/>
      <x:c r="MSI5911" s="248"/>
      <x:c r="MSJ5911" s="248"/>
      <x:c r="MSK5911" s="248"/>
      <x:c r="MSL5911" s="248"/>
      <x:c r="MSM5911" s="248"/>
      <x:c r="MSN5911" s="248"/>
      <x:c r="MSO5911" s="248"/>
      <x:c r="MSP5911" s="248"/>
      <x:c r="MSQ5911" s="248"/>
      <x:c r="MSR5911" s="248"/>
      <x:c r="MSS5911" s="248"/>
      <x:c r="MST5911" s="248"/>
      <x:c r="MSU5911" s="248"/>
      <x:c r="MSV5911" s="248"/>
      <x:c r="MSW5911" s="248"/>
      <x:c r="MSX5911" s="248"/>
      <x:c r="MSY5911" s="248"/>
      <x:c r="MSZ5911" s="248"/>
      <x:c r="MTA5911" s="248"/>
      <x:c r="MTB5911" s="248"/>
      <x:c r="MTC5911" s="248"/>
      <x:c r="MTD5911" s="248"/>
      <x:c r="MTE5911" s="248"/>
      <x:c r="MTF5911" s="248"/>
      <x:c r="MTG5911" s="248"/>
      <x:c r="MTH5911" s="248"/>
      <x:c r="MTI5911" s="248"/>
      <x:c r="MTJ5911" s="248"/>
      <x:c r="MTK5911" s="248"/>
      <x:c r="MTL5911" s="248"/>
      <x:c r="MTM5911" s="248"/>
      <x:c r="MTN5911" s="248"/>
      <x:c r="MTO5911" s="248"/>
      <x:c r="MTP5911" s="248"/>
      <x:c r="MTQ5911" s="248"/>
      <x:c r="MTR5911" s="248"/>
      <x:c r="MTS5911" s="248"/>
      <x:c r="MTT5911" s="248"/>
      <x:c r="MTU5911" s="248"/>
      <x:c r="MTV5911" s="248"/>
      <x:c r="MTW5911" s="248"/>
      <x:c r="MTX5911" s="248"/>
      <x:c r="MTY5911" s="248"/>
      <x:c r="MTZ5911" s="248"/>
      <x:c r="MUA5911" s="248"/>
      <x:c r="MUB5911" s="248"/>
      <x:c r="MUC5911" s="248"/>
      <x:c r="MUD5911" s="248"/>
      <x:c r="MUE5911" s="248"/>
      <x:c r="MUF5911" s="248"/>
      <x:c r="MUG5911" s="248"/>
      <x:c r="MUH5911" s="248"/>
      <x:c r="MUI5911" s="248"/>
      <x:c r="MUJ5911" s="248"/>
      <x:c r="MUK5911" s="248"/>
      <x:c r="MUL5911" s="248"/>
      <x:c r="MUM5911" s="248"/>
      <x:c r="MUN5911" s="248"/>
      <x:c r="MUO5911" s="248"/>
      <x:c r="MUP5911" s="248"/>
      <x:c r="MUQ5911" s="248"/>
      <x:c r="MUR5911" s="248"/>
      <x:c r="MUS5911" s="248"/>
      <x:c r="MUT5911" s="248"/>
      <x:c r="MUU5911" s="248"/>
      <x:c r="MUV5911" s="248"/>
      <x:c r="MUW5911" s="248"/>
      <x:c r="MUX5911" s="248"/>
      <x:c r="MUY5911" s="248"/>
      <x:c r="MUZ5911" s="248"/>
      <x:c r="MVA5911" s="248"/>
      <x:c r="MVB5911" s="248"/>
      <x:c r="MVC5911" s="248"/>
      <x:c r="MVD5911" s="248"/>
      <x:c r="MVE5911" s="248"/>
      <x:c r="MVF5911" s="248"/>
      <x:c r="MVG5911" s="248"/>
      <x:c r="MVH5911" s="248"/>
      <x:c r="MVI5911" s="248"/>
      <x:c r="MVJ5911" s="248"/>
      <x:c r="MVK5911" s="248"/>
      <x:c r="MVL5911" s="248"/>
      <x:c r="MVM5911" s="248"/>
      <x:c r="MVN5911" s="248"/>
      <x:c r="MVO5911" s="248"/>
      <x:c r="MVP5911" s="248"/>
      <x:c r="MVQ5911" s="248"/>
      <x:c r="MVR5911" s="248"/>
      <x:c r="MVS5911" s="248"/>
      <x:c r="MVT5911" s="248"/>
      <x:c r="MVU5911" s="248"/>
      <x:c r="MVV5911" s="248"/>
      <x:c r="MVW5911" s="248"/>
      <x:c r="MVX5911" s="248"/>
      <x:c r="MVY5911" s="248"/>
      <x:c r="MVZ5911" s="248"/>
      <x:c r="MWA5911" s="248"/>
      <x:c r="MWB5911" s="248"/>
      <x:c r="MWC5911" s="248"/>
      <x:c r="MWD5911" s="248"/>
      <x:c r="MWE5911" s="248"/>
      <x:c r="MWF5911" s="248"/>
      <x:c r="MWG5911" s="248"/>
      <x:c r="MWH5911" s="248"/>
      <x:c r="MWI5911" s="248"/>
      <x:c r="MWJ5911" s="248"/>
      <x:c r="MWK5911" s="248"/>
      <x:c r="MWL5911" s="248"/>
      <x:c r="MWM5911" s="248"/>
      <x:c r="MWN5911" s="248"/>
      <x:c r="MWO5911" s="248"/>
      <x:c r="MWP5911" s="248"/>
      <x:c r="MWQ5911" s="248"/>
      <x:c r="MWR5911" s="248"/>
      <x:c r="MWS5911" s="248"/>
      <x:c r="MWT5911" s="248"/>
      <x:c r="MWU5911" s="248"/>
      <x:c r="MWV5911" s="248"/>
      <x:c r="MWW5911" s="248"/>
      <x:c r="MWX5911" s="248"/>
      <x:c r="MWY5911" s="248"/>
      <x:c r="MWZ5911" s="248"/>
      <x:c r="MXA5911" s="248"/>
      <x:c r="MXB5911" s="248"/>
      <x:c r="MXC5911" s="248"/>
      <x:c r="MXD5911" s="248"/>
      <x:c r="MXE5911" s="248"/>
      <x:c r="MXF5911" s="248"/>
      <x:c r="MXG5911" s="248"/>
      <x:c r="MXH5911" s="248"/>
      <x:c r="MXI5911" s="248"/>
      <x:c r="MXJ5911" s="248"/>
      <x:c r="MXK5911" s="248"/>
      <x:c r="MXL5911" s="248"/>
      <x:c r="MXM5911" s="248"/>
      <x:c r="MXN5911" s="248"/>
      <x:c r="MXO5911" s="248"/>
      <x:c r="MXP5911" s="248"/>
      <x:c r="MXQ5911" s="248"/>
      <x:c r="MXR5911" s="248"/>
      <x:c r="MXS5911" s="248"/>
      <x:c r="MXT5911" s="248"/>
      <x:c r="MXU5911" s="248"/>
      <x:c r="MXV5911" s="248"/>
      <x:c r="MXW5911" s="248"/>
      <x:c r="MXX5911" s="248"/>
      <x:c r="MXY5911" s="248"/>
      <x:c r="MXZ5911" s="248"/>
      <x:c r="MYA5911" s="248"/>
      <x:c r="MYB5911" s="248"/>
      <x:c r="MYC5911" s="248"/>
      <x:c r="MYD5911" s="248"/>
      <x:c r="MYE5911" s="248"/>
      <x:c r="MYF5911" s="248"/>
      <x:c r="MYG5911" s="248"/>
      <x:c r="MYH5911" s="248"/>
      <x:c r="MYI5911" s="248"/>
      <x:c r="MYJ5911" s="248"/>
      <x:c r="MYK5911" s="248"/>
      <x:c r="MYL5911" s="248"/>
      <x:c r="MYM5911" s="248"/>
      <x:c r="MYN5911" s="248"/>
      <x:c r="MYO5911" s="248"/>
      <x:c r="MYP5911" s="248"/>
      <x:c r="MYQ5911" s="248"/>
      <x:c r="MYR5911" s="248"/>
      <x:c r="MYS5911" s="248"/>
      <x:c r="MYT5911" s="248"/>
      <x:c r="MYU5911" s="248"/>
      <x:c r="MYV5911" s="248"/>
      <x:c r="MYW5911" s="248"/>
      <x:c r="MYX5911" s="248"/>
      <x:c r="MYY5911" s="248"/>
      <x:c r="MYZ5911" s="248"/>
      <x:c r="MZA5911" s="248"/>
      <x:c r="MZB5911" s="248"/>
      <x:c r="MZC5911" s="248"/>
      <x:c r="MZD5911" s="248"/>
      <x:c r="MZE5911" s="248"/>
      <x:c r="MZF5911" s="248"/>
      <x:c r="MZG5911" s="248"/>
      <x:c r="MZH5911" s="248"/>
      <x:c r="MZI5911" s="248"/>
      <x:c r="MZJ5911" s="248"/>
      <x:c r="MZK5911" s="248"/>
      <x:c r="MZL5911" s="248"/>
      <x:c r="MZM5911" s="248"/>
      <x:c r="MZN5911" s="248"/>
      <x:c r="MZO5911" s="248"/>
      <x:c r="MZP5911" s="248"/>
      <x:c r="MZQ5911" s="248"/>
      <x:c r="MZR5911" s="248"/>
      <x:c r="MZS5911" s="248"/>
      <x:c r="MZT5911" s="248"/>
      <x:c r="MZU5911" s="248"/>
      <x:c r="MZV5911" s="248"/>
      <x:c r="MZW5911" s="248"/>
      <x:c r="MZX5911" s="248"/>
      <x:c r="MZY5911" s="248"/>
      <x:c r="MZZ5911" s="248"/>
      <x:c r="NAA5911" s="248"/>
      <x:c r="NAB5911" s="248"/>
      <x:c r="NAC5911" s="248"/>
      <x:c r="NAD5911" s="248"/>
      <x:c r="NAE5911" s="248"/>
      <x:c r="NAF5911" s="248"/>
      <x:c r="NAG5911" s="248"/>
      <x:c r="NAH5911" s="248"/>
      <x:c r="NAI5911" s="248"/>
      <x:c r="NAJ5911" s="248"/>
      <x:c r="NAK5911" s="248"/>
      <x:c r="NAL5911" s="248"/>
      <x:c r="NAM5911" s="248"/>
      <x:c r="NAN5911" s="248"/>
      <x:c r="NAO5911" s="248"/>
      <x:c r="NAP5911" s="248"/>
      <x:c r="NAQ5911" s="248"/>
      <x:c r="NAR5911" s="248"/>
      <x:c r="NAS5911" s="248"/>
      <x:c r="NAT5911" s="248"/>
      <x:c r="NAU5911" s="248"/>
      <x:c r="NAV5911" s="248"/>
      <x:c r="NAW5911" s="248"/>
      <x:c r="NAX5911" s="248"/>
      <x:c r="NAY5911" s="248"/>
      <x:c r="NAZ5911" s="248"/>
      <x:c r="NBA5911" s="248"/>
      <x:c r="NBB5911" s="248"/>
      <x:c r="NBC5911" s="248"/>
      <x:c r="NBD5911" s="248"/>
      <x:c r="NBE5911" s="248"/>
      <x:c r="NBF5911" s="248"/>
      <x:c r="NBG5911" s="248"/>
      <x:c r="NBH5911" s="248"/>
      <x:c r="NBI5911" s="248"/>
      <x:c r="NBJ5911" s="248"/>
      <x:c r="NBK5911" s="248"/>
      <x:c r="NBL5911" s="248"/>
      <x:c r="NBM5911" s="248"/>
      <x:c r="NBN5911" s="248"/>
      <x:c r="NBO5911" s="248"/>
      <x:c r="NBP5911" s="248"/>
      <x:c r="NBQ5911" s="248"/>
      <x:c r="NBR5911" s="248"/>
      <x:c r="NBS5911" s="248"/>
      <x:c r="NBT5911" s="248"/>
      <x:c r="NBU5911" s="248"/>
      <x:c r="NBV5911" s="248"/>
      <x:c r="NBW5911" s="248"/>
      <x:c r="NBX5911" s="248"/>
      <x:c r="NBY5911" s="248"/>
      <x:c r="NBZ5911" s="248"/>
      <x:c r="NCA5911" s="248"/>
      <x:c r="NCB5911" s="248"/>
      <x:c r="NCC5911" s="248"/>
      <x:c r="NCD5911" s="248"/>
      <x:c r="NCE5911" s="248"/>
      <x:c r="NCF5911" s="248"/>
      <x:c r="NCG5911" s="248"/>
      <x:c r="NCH5911" s="248"/>
      <x:c r="NCI5911" s="248"/>
      <x:c r="NCJ5911" s="248"/>
      <x:c r="NCK5911" s="248"/>
      <x:c r="NCL5911" s="248"/>
      <x:c r="NCM5911" s="248"/>
      <x:c r="NCN5911" s="248"/>
      <x:c r="NCO5911" s="248"/>
      <x:c r="NCP5911" s="248"/>
      <x:c r="NCQ5911" s="248"/>
      <x:c r="NCR5911" s="248"/>
      <x:c r="NCS5911" s="248"/>
      <x:c r="NCT5911" s="248"/>
      <x:c r="NCU5911" s="248"/>
      <x:c r="NCV5911" s="248"/>
      <x:c r="NCW5911" s="248"/>
      <x:c r="NCX5911" s="248"/>
      <x:c r="NCY5911" s="248"/>
      <x:c r="NCZ5911" s="248"/>
      <x:c r="NDA5911" s="248"/>
      <x:c r="NDB5911" s="248"/>
      <x:c r="NDC5911" s="248"/>
      <x:c r="NDD5911" s="248"/>
      <x:c r="NDE5911" s="248"/>
      <x:c r="NDF5911" s="248"/>
      <x:c r="NDG5911" s="248"/>
      <x:c r="NDH5911" s="248"/>
      <x:c r="NDI5911" s="248"/>
      <x:c r="NDJ5911" s="248"/>
      <x:c r="NDK5911" s="248"/>
      <x:c r="NDL5911" s="248"/>
      <x:c r="NDM5911" s="248"/>
      <x:c r="NDN5911" s="248"/>
      <x:c r="NDO5911" s="248"/>
      <x:c r="NDP5911" s="248"/>
      <x:c r="NDQ5911" s="248"/>
      <x:c r="NDR5911" s="248"/>
      <x:c r="NDS5911" s="248"/>
      <x:c r="NDT5911" s="248"/>
      <x:c r="NDU5911" s="248"/>
      <x:c r="NDV5911" s="248"/>
      <x:c r="NDW5911" s="248"/>
      <x:c r="NDX5911" s="248"/>
      <x:c r="NDY5911" s="248"/>
      <x:c r="NDZ5911" s="248"/>
      <x:c r="NEA5911" s="248"/>
      <x:c r="NEB5911" s="248"/>
      <x:c r="NEC5911" s="248"/>
      <x:c r="NED5911" s="248"/>
      <x:c r="NEE5911" s="248"/>
      <x:c r="NEF5911" s="248"/>
      <x:c r="NEG5911" s="248"/>
      <x:c r="NEH5911" s="248"/>
      <x:c r="NEI5911" s="248"/>
      <x:c r="NEJ5911" s="248"/>
      <x:c r="NEK5911" s="248"/>
      <x:c r="NEL5911" s="248"/>
      <x:c r="NEM5911" s="248"/>
      <x:c r="NEN5911" s="248"/>
      <x:c r="NEO5911" s="248"/>
      <x:c r="NEP5911" s="248"/>
      <x:c r="NEQ5911" s="248"/>
      <x:c r="NER5911" s="248"/>
      <x:c r="NES5911" s="248"/>
      <x:c r="NET5911" s="248"/>
      <x:c r="NEU5911" s="248"/>
      <x:c r="NEV5911" s="248"/>
      <x:c r="NEW5911" s="248"/>
      <x:c r="NEX5911" s="248"/>
      <x:c r="NEY5911" s="248"/>
      <x:c r="NEZ5911" s="248"/>
      <x:c r="NFA5911" s="248"/>
      <x:c r="NFB5911" s="248"/>
      <x:c r="NFC5911" s="248"/>
      <x:c r="NFD5911" s="248"/>
      <x:c r="NFE5911" s="248"/>
      <x:c r="NFF5911" s="248"/>
      <x:c r="NFG5911" s="248"/>
      <x:c r="NFH5911" s="248"/>
      <x:c r="NFI5911" s="248"/>
      <x:c r="NFJ5911" s="248"/>
      <x:c r="NFK5911" s="248"/>
      <x:c r="NFL5911" s="248"/>
      <x:c r="NFM5911" s="248"/>
      <x:c r="NFN5911" s="248"/>
      <x:c r="NFO5911" s="248"/>
      <x:c r="NFP5911" s="248"/>
      <x:c r="NFQ5911" s="248"/>
      <x:c r="NFR5911" s="248"/>
      <x:c r="NFS5911" s="248"/>
      <x:c r="NFT5911" s="248"/>
      <x:c r="NFU5911" s="248"/>
      <x:c r="NFV5911" s="248"/>
      <x:c r="NFW5911" s="248"/>
      <x:c r="NFX5911" s="248"/>
      <x:c r="NFY5911" s="248"/>
      <x:c r="NFZ5911" s="248"/>
      <x:c r="NGA5911" s="248"/>
      <x:c r="NGB5911" s="248"/>
      <x:c r="NGC5911" s="248"/>
      <x:c r="NGD5911" s="248"/>
      <x:c r="NGE5911" s="248"/>
      <x:c r="NGF5911" s="248"/>
      <x:c r="NGG5911" s="248"/>
      <x:c r="NGH5911" s="248"/>
      <x:c r="NGI5911" s="248"/>
      <x:c r="NGJ5911" s="248"/>
      <x:c r="NGK5911" s="248"/>
      <x:c r="NGL5911" s="248"/>
      <x:c r="NGM5911" s="248"/>
      <x:c r="NGN5911" s="248"/>
      <x:c r="NGO5911" s="248"/>
      <x:c r="NGP5911" s="248"/>
      <x:c r="NGQ5911" s="248"/>
      <x:c r="NGR5911" s="248"/>
      <x:c r="NGS5911" s="248"/>
      <x:c r="NGT5911" s="248"/>
      <x:c r="NGU5911" s="248"/>
      <x:c r="NGV5911" s="248"/>
      <x:c r="NGW5911" s="248"/>
      <x:c r="NGX5911" s="248"/>
      <x:c r="NGY5911" s="248"/>
      <x:c r="NGZ5911" s="248"/>
      <x:c r="NHA5911" s="248"/>
      <x:c r="NHB5911" s="248"/>
      <x:c r="NHC5911" s="248"/>
      <x:c r="NHD5911" s="248"/>
      <x:c r="NHE5911" s="248"/>
      <x:c r="NHF5911" s="248"/>
      <x:c r="NHG5911" s="248"/>
      <x:c r="NHH5911" s="248"/>
      <x:c r="NHI5911" s="248"/>
      <x:c r="NHJ5911" s="248"/>
      <x:c r="NHK5911" s="248"/>
      <x:c r="NHL5911" s="248"/>
      <x:c r="NHM5911" s="248"/>
      <x:c r="NHN5911" s="248"/>
      <x:c r="NHO5911" s="248"/>
      <x:c r="NHP5911" s="248"/>
      <x:c r="NHQ5911" s="248"/>
      <x:c r="NHR5911" s="248"/>
      <x:c r="NHS5911" s="248"/>
      <x:c r="NHT5911" s="248"/>
      <x:c r="NHU5911" s="248"/>
      <x:c r="NHV5911" s="248"/>
      <x:c r="NHW5911" s="248"/>
      <x:c r="NHX5911" s="248"/>
      <x:c r="NHY5911" s="248"/>
      <x:c r="NHZ5911" s="248"/>
      <x:c r="NIA5911" s="248"/>
      <x:c r="NIB5911" s="248"/>
      <x:c r="NIC5911" s="248"/>
      <x:c r="NID5911" s="248"/>
      <x:c r="NIE5911" s="248"/>
      <x:c r="NIF5911" s="248"/>
      <x:c r="NIG5911" s="248"/>
      <x:c r="NIH5911" s="248"/>
      <x:c r="NII5911" s="248"/>
      <x:c r="NIJ5911" s="248"/>
      <x:c r="NIK5911" s="248"/>
      <x:c r="NIL5911" s="248"/>
      <x:c r="NIM5911" s="248"/>
      <x:c r="NIN5911" s="248"/>
      <x:c r="NIO5911" s="248"/>
      <x:c r="NIP5911" s="248"/>
      <x:c r="NIQ5911" s="248"/>
      <x:c r="NIR5911" s="248"/>
      <x:c r="NIS5911" s="248"/>
      <x:c r="NIT5911" s="248"/>
      <x:c r="NIU5911" s="248"/>
      <x:c r="NIV5911" s="248"/>
      <x:c r="NIW5911" s="248"/>
      <x:c r="NIX5911" s="248"/>
      <x:c r="NIY5911" s="248"/>
      <x:c r="NIZ5911" s="248"/>
      <x:c r="NJA5911" s="248"/>
      <x:c r="NJB5911" s="248"/>
      <x:c r="NJC5911" s="248"/>
      <x:c r="NJD5911" s="248"/>
      <x:c r="NJE5911" s="248"/>
      <x:c r="NJF5911" s="248"/>
      <x:c r="NJG5911" s="248"/>
      <x:c r="NJH5911" s="248"/>
      <x:c r="NJI5911" s="248"/>
      <x:c r="NJJ5911" s="248"/>
      <x:c r="NJK5911" s="248"/>
      <x:c r="NJL5911" s="248"/>
      <x:c r="NJM5911" s="248"/>
      <x:c r="NJN5911" s="248"/>
      <x:c r="NJO5911" s="248"/>
      <x:c r="NJP5911" s="248"/>
      <x:c r="NJQ5911" s="248"/>
      <x:c r="NJR5911" s="248"/>
      <x:c r="NJS5911" s="248"/>
      <x:c r="NJT5911" s="248"/>
      <x:c r="NJU5911" s="248"/>
      <x:c r="NJV5911" s="248"/>
      <x:c r="NJW5911" s="248"/>
      <x:c r="NJX5911" s="248"/>
      <x:c r="NJY5911" s="248"/>
      <x:c r="NJZ5911" s="248"/>
      <x:c r="NKA5911" s="248"/>
      <x:c r="NKB5911" s="248"/>
      <x:c r="NKC5911" s="248"/>
      <x:c r="NKD5911" s="248"/>
      <x:c r="NKE5911" s="248"/>
      <x:c r="NKF5911" s="248"/>
      <x:c r="NKG5911" s="248"/>
      <x:c r="NKH5911" s="248"/>
      <x:c r="NKI5911" s="248"/>
      <x:c r="NKJ5911" s="248"/>
      <x:c r="NKK5911" s="248"/>
      <x:c r="NKL5911" s="248"/>
      <x:c r="NKM5911" s="248"/>
      <x:c r="NKN5911" s="248"/>
      <x:c r="NKO5911" s="248"/>
      <x:c r="NKP5911" s="248"/>
      <x:c r="NKQ5911" s="248"/>
      <x:c r="NKR5911" s="248"/>
      <x:c r="NKS5911" s="248"/>
      <x:c r="NKT5911" s="248"/>
      <x:c r="NKU5911" s="248"/>
      <x:c r="NKV5911" s="248"/>
      <x:c r="NKW5911" s="248"/>
      <x:c r="NKX5911" s="248"/>
      <x:c r="NKY5911" s="248"/>
      <x:c r="NKZ5911" s="248"/>
      <x:c r="NLA5911" s="248"/>
      <x:c r="NLB5911" s="248"/>
      <x:c r="NLC5911" s="248"/>
      <x:c r="NLD5911" s="248"/>
      <x:c r="NLE5911" s="248"/>
      <x:c r="NLF5911" s="248"/>
      <x:c r="NLG5911" s="248"/>
      <x:c r="NLH5911" s="248"/>
      <x:c r="NLI5911" s="248"/>
      <x:c r="NLJ5911" s="248"/>
      <x:c r="NLK5911" s="248"/>
      <x:c r="NLL5911" s="248"/>
      <x:c r="NLM5911" s="248"/>
      <x:c r="NLN5911" s="248"/>
      <x:c r="NLO5911" s="248"/>
      <x:c r="NLP5911" s="248"/>
      <x:c r="NLQ5911" s="248"/>
      <x:c r="NLR5911" s="248"/>
      <x:c r="NLS5911" s="248"/>
      <x:c r="NLT5911" s="248"/>
      <x:c r="NLU5911" s="248"/>
      <x:c r="NLV5911" s="248"/>
      <x:c r="NLW5911" s="248"/>
      <x:c r="NLX5911" s="248"/>
      <x:c r="NLY5911" s="248"/>
      <x:c r="NLZ5911" s="248"/>
      <x:c r="NMA5911" s="248"/>
      <x:c r="NMB5911" s="248"/>
      <x:c r="NMC5911" s="248"/>
      <x:c r="NMD5911" s="248"/>
      <x:c r="NME5911" s="248"/>
      <x:c r="NMF5911" s="248"/>
      <x:c r="NMG5911" s="248"/>
      <x:c r="NMH5911" s="248"/>
      <x:c r="NMI5911" s="248"/>
      <x:c r="NMJ5911" s="248"/>
      <x:c r="NMK5911" s="248"/>
      <x:c r="NML5911" s="248"/>
      <x:c r="NMM5911" s="248"/>
      <x:c r="NMN5911" s="248"/>
      <x:c r="NMO5911" s="248"/>
      <x:c r="NMP5911" s="248"/>
      <x:c r="NMQ5911" s="248"/>
      <x:c r="NMR5911" s="248"/>
      <x:c r="NMS5911" s="248"/>
      <x:c r="NMT5911" s="248"/>
      <x:c r="NMU5911" s="248"/>
      <x:c r="NMV5911" s="248"/>
      <x:c r="NMW5911" s="248"/>
      <x:c r="NMX5911" s="248"/>
      <x:c r="NMY5911" s="248"/>
      <x:c r="NMZ5911" s="248"/>
      <x:c r="NNA5911" s="248"/>
      <x:c r="NNB5911" s="248"/>
      <x:c r="NNC5911" s="248"/>
      <x:c r="NND5911" s="248"/>
      <x:c r="NNE5911" s="248"/>
      <x:c r="NNF5911" s="248"/>
      <x:c r="NNG5911" s="248"/>
      <x:c r="NNH5911" s="248"/>
      <x:c r="NNI5911" s="248"/>
      <x:c r="NNJ5911" s="248"/>
      <x:c r="NNK5911" s="248"/>
      <x:c r="NNL5911" s="248"/>
      <x:c r="NNM5911" s="248"/>
      <x:c r="NNN5911" s="248"/>
      <x:c r="NNO5911" s="248"/>
      <x:c r="NNP5911" s="248"/>
      <x:c r="NNQ5911" s="248"/>
      <x:c r="NNR5911" s="248"/>
      <x:c r="NNS5911" s="248"/>
      <x:c r="NNT5911" s="248"/>
      <x:c r="NNU5911" s="248"/>
      <x:c r="NNV5911" s="248"/>
      <x:c r="NNW5911" s="248"/>
      <x:c r="NNX5911" s="248"/>
      <x:c r="NNY5911" s="248"/>
      <x:c r="NNZ5911" s="248"/>
      <x:c r="NOA5911" s="248"/>
      <x:c r="NOB5911" s="248"/>
      <x:c r="NOC5911" s="248"/>
      <x:c r="NOD5911" s="248"/>
      <x:c r="NOE5911" s="248"/>
      <x:c r="NOF5911" s="248"/>
      <x:c r="NOG5911" s="248"/>
      <x:c r="NOH5911" s="248"/>
      <x:c r="NOI5911" s="248"/>
      <x:c r="NOJ5911" s="248"/>
      <x:c r="NOK5911" s="248"/>
      <x:c r="NOL5911" s="248"/>
      <x:c r="NOM5911" s="248"/>
      <x:c r="NON5911" s="248"/>
      <x:c r="NOO5911" s="248"/>
      <x:c r="NOP5911" s="248"/>
      <x:c r="NOQ5911" s="248"/>
      <x:c r="NOR5911" s="248"/>
      <x:c r="NOS5911" s="248"/>
      <x:c r="NOT5911" s="248"/>
      <x:c r="NOU5911" s="248"/>
      <x:c r="NOV5911" s="248"/>
      <x:c r="NOW5911" s="248"/>
      <x:c r="NOX5911" s="248"/>
      <x:c r="NOY5911" s="248"/>
      <x:c r="NOZ5911" s="248"/>
      <x:c r="NPA5911" s="248"/>
      <x:c r="NPB5911" s="248"/>
      <x:c r="NPC5911" s="248"/>
      <x:c r="NPD5911" s="248"/>
      <x:c r="NPE5911" s="248"/>
      <x:c r="NPF5911" s="248"/>
      <x:c r="NPG5911" s="248"/>
      <x:c r="NPH5911" s="248"/>
      <x:c r="NPI5911" s="248"/>
      <x:c r="NPJ5911" s="248"/>
      <x:c r="NPK5911" s="248"/>
      <x:c r="NPL5911" s="248"/>
      <x:c r="NPM5911" s="248"/>
      <x:c r="NPN5911" s="248"/>
      <x:c r="NPO5911" s="248"/>
      <x:c r="NPP5911" s="248"/>
      <x:c r="NPQ5911" s="248"/>
      <x:c r="NPR5911" s="248"/>
      <x:c r="NPS5911" s="248"/>
      <x:c r="NPT5911" s="248"/>
      <x:c r="NPU5911" s="248"/>
      <x:c r="NPV5911" s="248"/>
      <x:c r="NPW5911" s="248"/>
      <x:c r="NPX5911" s="248"/>
      <x:c r="NPY5911" s="248"/>
      <x:c r="NPZ5911" s="248"/>
      <x:c r="NQA5911" s="248"/>
      <x:c r="NQB5911" s="248"/>
      <x:c r="NQC5911" s="248"/>
      <x:c r="NQD5911" s="248"/>
      <x:c r="NQE5911" s="248"/>
      <x:c r="NQF5911" s="248"/>
      <x:c r="NQG5911" s="248"/>
      <x:c r="NQH5911" s="248"/>
      <x:c r="NQI5911" s="248"/>
      <x:c r="NQJ5911" s="248"/>
      <x:c r="NQK5911" s="248"/>
      <x:c r="NQL5911" s="248"/>
      <x:c r="NQM5911" s="248"/>
      <x:c r="NQN5911" s="248"/>
      <x:c r="NQO5911" s="248"/>
      <x:c r="NQP5911" s="248"/>
      <x:c r="NQQ5911" s="248"/>
      <x:c r="NQR5911" s="248"/>
      <x:c r="NQS5911" s="248"/>
      <x:c r="NQT5911" s="248"/>
      <x:c r="NQU5911" s="248"/>
      <x:c r="NQV5911" s="248"/>
      <x:c r="NQW5911" s="248"/>
      <x:c r="NQX5911" s="248"/>
      <x:c r="NQY5911" s="248"/>
      <x:c r="NQZ5911" s="248"/>
      <x:c r="NRA5911" s="248"/>
      <x:c r="NRB5911" s="248"/>
      <x:c r="NRC5911" s="248"/>
      <x:c r="NRD5911" s="248"/>
      <x:c r="NRE5911" s="248"/>
      <x:c r="NRF5911" s="248"/>
      <x:c r="NRG5911" s="248"/>
      <x:c r="NRH5911" s="248"/>
      <x:c r="NRI5911" s="248"/>
      <x:c r="NRJ5911" s="248"/>
      <x:c r="NRK5911" s="248"/>
      <x:c r="NRL5911" s="248"/>
      <x:c r="NRM5911" s="248"/>
      <x:c r="NRN5911" s="248"/>
      <x:c r="NRO5911" s="248"/>
      <x:c r="NRP5911" s="248"/>
      <x:c r="NRQ5911" s="248"/>
      <x:c r="NRR5911" s="248"/>
      <x:c r="NRS5911" s="248"/>
      <x:c r="NRT5911" s="248"/>
      <x:c r="NRU5911" s="248"/>
      <x:c r="NRV5911" s="248"/>
      <x:c r="NRW5911" s="248"/>
      <x:c r="NRX5911" s="248"/>
      <x:c r="NRY5911" s="248"/>
      <x:c r="NRZ5911" s="248"/>
      <x:c r="NSA5911" s="248"/>
      <x:c r="NSB5911" s="248"/>
      <x:c r="NSC5911" s="248"/>
      <x:c r="NSD5911" s="248"/>
      <x:c r="NSE5911" s="248"/>
      <x:c r="NSF5911" s="248"/>
      <x:c r="NSG5911" s="248"/>
      <x:c r="NSH5911" s="248"/>
      <x:c r="NSI5911" s="248"/>
      <x:c r="NSJ5911" s="248"/>
      <x:c r="NSK5911" s="248"/>
      <x:c r="NSL5911" s="248"/>
      <x:c r="NSM5911" s="248"/>
      <x:c r="NSN5911" s="248"/>
      <x:c r="NSO5911" s="248"/>
      <x:c r="NSP5911" s="248"/>
      <x:c r="NSQ5911" s="248"/>
      <x:c r="NSR5911" s="248"/>
      <x:c r="NSS5911" s="248"/>
      <x:c r="NST5911" s="248"/>
      <x:c r="NSU5911" s="248"/>
      <x:c r="NSV5911" s="248"/>
      <x:c r="NSW5911" s="248"/>
      <x:c r="NSX5911" s="248"/>
      <x:c r="NSY5911" s="248"/>
      <x:c r="NSZ5911" s="248"/>
      <x:c r="NTA5911" s="248"/>
      <x:c r="NTB5911" s="248"/>
      <x:c r="NTC5911" s="248"/>
      <x:c r="NTD5911" s="248"/>
      <x:c r="NTE5911" s="248"/>
      <x:c r="NTF5911" s="248"/>
      <x:c r="NTG5911" s="248"/>
      <x:c r="NTH5911" s="248"/>
      <x:c r="NTI5911" s="248"/>
      <x:c r="NTJ5911" s="248"/>
      <x:c r="NTK5911" s="248"/>
      <x:c r="NTL5911" s="248"/>
      <x:c r="NTM5911" s="248"/>
      <x:c r="NTN5911" s="248"/>
      <x:c r="NTO5911" s="248"/>
      <x:c r="NTP5911" s="248"/>
      <x:c r="NTQ5911" s="248"/>
      <x:c r="NTR5911" s="248"/>
      <x:c r="NTS5911" s="248"/>
      <x:c r="NTT5911" s="248"/>
      <x:c r="NTU5911" s="248"/>
      <x:c r="NTV5911" s="248"/>
      <x:c r="NTW5911" s="248"/>
      <x:c r="NTX5911" s="248"/>
      <x:c r="NTY5911" s="248"/>
      <x:c r="NTZ5911" s="248"/>
      <x:c r="NUA5911" s="248"/>
      <x:c r="NUB5911" s="248"/>
      <x:c r="NUC5911" s="248"/>
      <x:c r="NUD5911" s="248"/>
      <x:c r="NUE5911" s="248"/>
      <x:c r="NUF5911" s="248"/>
      <x:c r="NUG5911" s="248"/>
      <x:c r="NUH5911" s="248"/>
      <x:c r="NUI5911" s="248"/>
      <x:c r="NUJ5911" s="248"/>
      <x:c r="NUK5911" s="248"/>
      <x:c r="NUL5911" s="248"/>
      <x:c r="NUM5911" s="248"/>
      <x:c r="NUN5911" s="248"/>
      <x:c r="NUO5911" s="248"/>
      <x:c r="NUP5911" s="248"/>
      <x:c r="NUQ5911" s="248"/>
      <x:c r="NUR5911" s="248"/>
      <x:c r="NUS5911" s="248"/>
      <x:c r="NUT5911" s="248"/>
      <x:c r="NUU5911" s="248"/>
      <x:c r="NUV5911" s="248"/>
      <x:c r="NUW5911" s="248"/>
      <x:c r="NUX5911" s="248"/>
      <x:c r="NUY5911" s="248"/>
      <x:c r="NUZ5911" s="248"/>
      <x:c r="NVA5911" s="248"/>
      <x:c r="NVB5911" s="248"/>
      <x:c r="NVC5911" s="248"/>
      <x:c r="NVD5911" s="248"/>
      <x:c r="NVE5911" s="248"/>
      <x:c r="NVF5911" s="248"/>
      <x:c r="NVG5911" s="248"/>
      <x:c r="NVH5911" s="248"/>
      <x:c r="NVI5911" s="248"/>
      <x:c r="NVJ5911" s="248"/>
      <x:c r="NVK5911" s="248"/>
      <x:c r="NVL5911" s="248"/>
      <x:c r="NVM5911" s="248"/>
      <x:c r="NVN5911" s="248"/>
      <x:c r="NVO5911" s="248"/>
      <x:c r="NVP5911" s="248"/>
      <x:c r="NVQ5911" s="248"/>
      <x:c r="NVR5911" s="248"/>
      <x:c r="NVS5911" s="248"/>
      <x:c r="NVT5911" s="248"/>
      <x:c r="NVU5911" s="248"/>
      <x:c r="NVV5911" s="248"/>
      <x:c r="NVW5911" s="248"/>
      <x:c r="NVX5911" s="248"/>
      <x:c r="NVY5911" s="248"/>
      <x:c r="NVZ5911" s="248"/>
      <x:c r="NWA5911" s="248"/>
      <x:c r="NWB5911" s="248"/>
      <x:c r="NWC5911" s="248"/>
      <x:c r="NWD5911" s="248"/>
      <x:c r="NWE5911" s="248"/>
      <x:c r="NWF5911" s="248"/>
      <x:c r="NWG5911" s="248"/>
      <x:c r="NWH5911" s="248"/>
      <x:c r="NWI5911" s="248"/>
      <x:c r="NWJ5911" s="248"/>
      <x:c r="NWK5911" s="248"/>
      <x:c r="NWL5911" s="248"/>
      <x:c r="NWM5911" s="248"/>
      <x:c r="NWN5911" s="248"/>
      <x:c r="NWO5911" s="248"/>
      <x:c r="NWP5911" s="248"/>
      <x:c r="NWQ5911" s="248"/>
      <x:c r="NWR5911" s="248"/>
      <x:c r="NWS5911" s="248"/>
      <x:c r="NWT5911" s="248"/>
      <x:c r="NWU5911" s="248"/>
      <x:c r="NWV5911" s="248"/>
      <x:c r="NWW5911" s="248"/>
      <x:c r="NWX5911" s="248"/>
      <x:c r="NWY5911" s="248"/>
      <x:c r="NWZ5911" s="248"/>
      <x:c r="NXA5911" s="248"/>
      <x:c r="NXB5911" s="248"/>
      <x:c r="NXC5911" s="248"/>
      <x:c r="NXD5911" s="248"/>
      <x:c r="NXE5911" s="248"/>
      <x:c r="NXF5911" s="248"/>
      <x:c r="NXG5911" s="248"/>
      <x:c r="NXH5911" s="248"/>
      <x:c r="NXI5911" s="248"/>
      <x:c r="NXJ5911" s="248"/>
      <x:c r="NXK5911" s="248"/>
      <x:c r="NXL5911" s="248"/>
      <x:c r="NXM5911" s="248"/>
      <x:c r="NXN5911" s="248"/>
      <x:c r="NXO5911" s="248"/>
      <x:c r="NXP5911" s="248"/>
      <x:c r="NXQ5911" s="248"/>
      <x:c r="NXR5911" s="248"/>
      <x:c r="NXS5911" s="248"/>
      <x:c r="NXT5911" s="248"/>
      <x:c r="NXU5911" s="248"/>
      <x:c r="NXV5911" s="248"/>
      <x:c r="NXW5911" s="248"/>
      <x:c r="NXX5911" s="248"/>
      <x:c r="NXY5911" s="248"/>
      <x:c r="NXZ5911" s="248"/>
      <x:c r="NYA5911" s="248"/>
      <x:c r="NYB5911" s="248"/>
      <x:c r="NYC5911" s="248"/>
      <x:c r="NYD5911" s="248"/>
      <x:c r="NYE5911" s="248"/>
      <x:c r="NYF5911" s="248"/>
      <x:c r="NYG5911" s="248"/>
      <x:c r="NYH5911" s="248"/>
      <x:c r="NYI5911" s="248"/>
      <x:c r="NYJ5911" s="248"/>
      <x:c r="NYK5911" s="248"/>
      <x:c r="NYL5911" s="248"/>
      <x:c r="NYM5911" s="248"/>
      <x:c r="NYN5911" s="248"/>
      <x:c r="NYO5911" s="248"/>
      <x:c r="NYP5911" s="248"/>
      <x:c r="NYQ5911" s="248"/>
      <x:c r="NYR5911" s="248"/>
      <x:c r="NYS5911" s="248"/>
      <x:c r="NYT5911" s="248"/>
      <x:c r="NYU5911" s="248"/>
      <x:c r="NYV5911" s="248"/>
      <x:c r="NYW5911" s="248"/>
      <x:c r="NYX5911" s="248"/>
      <x:c r="NYY5911" s="248"/>
      <x:c r="NYZ5911" s="248"/>
      <x:c r="NZA5911" s="248"/>
      <x:c r="NZB5911" s="248"/>
      <x:c r="NZC5911" s="248"/>
      <x:c r="NZD5911" s="248"/>
      <x:c r="NZE5911" s="248"/>
      <x:c r="NZF5911" s="248"/>
      <x:c r="NZG5911" s="248"/>
      <x:c r="NZH5911" s="248"/>
      <x:c r="NZI5911" s="248"/>
      <x:c r="NZJ5911" s="248"/>
      <x:c r="NZK5911" s="248"/>
      <x:c r="NZL5911" s="248"/>
      <x:c r="NZM5911" s="248"/>
      <x:c r="NZN5911" s="248"/>
      <x:c r="NZO5911" s="248"/>
      <x:c r="NZP5911" s="248"/>
      <x:c r="NZQ5911" s="248"/>
      <x:c r="NZR5911" s="248"/>
      <x:c r="NZS5911" s="248"/>
      <x:c r="NZT5911" s="248"/>
      <x:c r="NZU5911" s="248"/>
      <x:c r="NZV5911" s="248"/>
      <x:c r="NZW5911" s="248"/>
      <x:c r="NZX5911" s="248"/>
      <x:c r="NZY5911" s="248"/>
      <x:c r="NZZ5911" s="248"/>
      <x:c r="OAA5911" s="248"/>
      <x:c r="OAB5911" s="248"/>
      <x:c r="OAC5911" s="248"/>
      <x:c r="OAD5911" s="248"/>
      <x:c r="OAE5911" s="248"/>
      <x:c r="OAF5911" s="248"/>
      <x:c r="OAG5911" s="248"/>
      <x:c r="OAH5911" s="248"/>
      <x:c r="OAI5911" s="248"/>
      <x:c r="OAJ5911" s="248"/>
      <x:c r="OAK5911" s="248"/>
      <x:c r="OAL5911" s="248"/>
      <x:c r="OAM5911" s="248"/>
      <x:c r="OAN5911" s="248"/>
      <x:c r="OAO5911" s="248"/>
      <x:c r="OAP5911" s="248"/>
      <x:c r="OAQ5911" s="248"/>
      <x:c r="OAR5911" s="248"/>
      <x:c r="OAS5911" s="248"/>
      <x:c r="OAT5911" s="248"/>
      <x:c r="OAU5911" s="248"/>
      <x:c r="OAV5911" s="248"/>
      <x:c r="OAW5911" s="248"/>
      <x:c r="OAX5911" s="248"/>
      <x:c r="OAY5911" s="248"/>
      <x:c r="OAZ5911" s="248"/>
      <x:c r="OBA5911" s="248"/>
      <x:c r="OBB5911" s="248"/>
      <x:c r="OBC5911" s="248"/>
      <x:c r="OBD5911" s="248"/>
      <x:c r="OBE5911" s="248"/>
      <x:c r="OBF5911" s="248"/>
      <x:c r="OBG5911" s="248"/>
      <x:c r="OBH5911" s="248"/>
      <x:c r="OBI5911" s="248"/>
      <x:c r="OBJ5911" s="248"/>
      <x:c r="OBK5911" s="248"/>
      <x:c r="OBL5911" s="248"/>
      <x:c r="OBM5911" s="248"/>
      <x:c r="OBN5911" s="248"/>
      <x:c r="OBO5911" s="248"/>
      <x:c r="OBP5911" s="248"/>
      <x:c r="OBQ5911" s="248"/>
      <x:c r="OBR5911" s="248"/>
      <x:c r="OBS5911" s="248"/>
      <x:c r="OBT5911" s="248"/>
      <x:c r="OBU5911" s="248"/>
      <x:c r="OBV5911" s="248"/>
      <x:c r="OBW5911" s="248"/>
      <x:c r="OBX5911" s="248"/>
      <x:c r="OBY5911" s="248"/>
      <x:c r="OBZ5911" s="248"/>
      <x:c r="OCA5911" s="248"/>
      <x:c r="OCB5911" s="248"/>
      <x:c r="OCC5911" s="248"/>
      <x:c r="OCD5911" s="248"/>
      <x:c r="OCE5911" s="248"/>
      <x:c r="OCF5911" s="248"/>
      <x:c r="OCG5911" s="248"/>
      <x:c r="OCH5911" s="248"/>
      <x:c r="OCI5911" s="248"/>
      <x:c r="OCJ5911" s="248"/>
      <x:c r="OCK5911" s="248"/>
      <x:c r="OCL5911" s="248"/>
      <x:c r="OCM5911" s="248"/>
      <x:c r="OCN5911" s="248"/>
      <x:c r="OCO5911" s="248"/>
      <x:c r="OCP5911" s="248"/>
      <x:c r="OCQ5911" s="248"/>
      <x:c r="OCR5911" s="248"/>
      <x:c r="OCS5911" s="248"/>
      <x:c r="OCT5911" s="248"/>
      <x:c r="OCU5911" s="248"/>
      <x:c r="OCV5911" s="248"/>
      <x:c r="OCW5911" s="248"/>
      <x:c r="OCX5911" s="248"/>
      <x:c r="OCY5911" s="248"/>
      <x:c r="OCZ5911" s="248"/>
      <x:c r="ODA5911" s="248"/>
      <x:c r="ODB5911" s="248"/>
      <x:c r="ODC5911" s="248"/>
      <x:c r="ODD5911" s="248"/>
      <x:c r="ODE5911" s="248"/>
      <x:c r="ODF5911" s="248"/>
      <x:c r="ODG5911" s="248"/>
      <x:c r="ODH5911" s="248"/>
      <x:c r="ODI5911" s="248"/>
      <x:c r="ODJ5911" s="248"/>
      <x:c r="ODK5911" s="248"/>
      <x:c r="ODL5911" s="248"/>
      <x:c r="ODM5911" s="248"/>
      <x:c r="ODN5911" s="248"/>
      <x:c r="ODO5911" s="248"/>
      <x:c r="ODP5911" s="248"/>
      <x:c r="ODQ5911" s="248"/>
      <x:c r="ODR5911" s="248"/>
      <x:c r="ODS5911" s="248"/>
      <x:c r="ODT5911" s="248"/>
      <x:c r="ODU5911" s="248"/>
      <x:c r="ODV5911" s="248"/>
      <x:c r="ODW5911" s="248"/>
      <x:c r="ODX5911" s="248"/>
      <x:c r="ODY5911" s="248"/>
      <x:c r="ODZ5911" s="248"/>
      <x:c r="OEA5911" s="248"/>
      <x:c r="OEB5911" s="248"/>
      <x:c r="OEC5911" s="248"/>
      <x:c r="OED5911" s="248"/>
      <x:c r="OEE5911" s="248"/>
      <x:c r="OEF5911" s="248"/>
      <x:c r="OEG5911" s="248"/>
      <x:c r="OEH5911" s="248"/>
      <x:c r="OEI5911" s="248"/>
      <x:c r="OEJ5911" s="248"/>
      <x:c r="OEK5911" s="248"/>
      <x:c r="OEL5911" s="248"/>
      <x:c r="OEM5911" s="248"/>
      <x:c r="OEN5911" s="248"/>
      <x:c r="OEO5911" s="248"/>
      <x:c r="OEP5911" s="248"/>
      <x:c r="OEQ5911" s="248"/>
      <x:c r="OER5911" s="248"/>
      <x:c r="OES5911" s="248"/>
      <x:c r="OET5911" s="248"/>
      <x:c r="OEU5911" s="248"/>
      <x:c r="OEV5911" s="248"/>
      <x:c r="OEW5911" s="248"/>
      <x:c r="OEX5911" s="248"/>
      <x:c r="OEY5911" s="248"/>
      <x:c r="OEZ5911" s="248"/>
      <x:c r="OFA5911" s="248"/>
      <x:c r="OFB5911" s="248"/>
      <x:c r="OFC5911" s="248"/>
      <x:c r="OFD5911" s="248"/>
      <x:c r="OFE5911" s="248"/>
      <x:c r="OFF5911" s="248"/>
      <x:c r="OFG5911" s="248"/>
      <x:c r="OFH5911" s="248"/>
      <x:c r="OFI5911" s="248"/>
      <x:c r="OFJ5911" s="248"/>
      <x:c r="OFK5911" s="248"/>
      <x:c r="OFL5911" s="248"/>
      <x:c r="OFM5911" s="248"/>
      <x:c r="OFN5911" s="248"/>
      <x:c r="OFO5911" s="248"/>
      <x:c r="OFP5911" s="248"/>
      <x:c r="OFQ5911" s="248"/>
      <x:c r="OFR5911" s="248"/>
      <x:c r="OFS5911" s="248"/>
      <x:c r="OFT5911" s="248"/>
      <x:c r="OFU5911" s="248"/>
      <x:c r="OFV5911" s="248"/>
      <x:c r="OFW5911" s="248"/>
      <x:c r="OFX5911" s="248"/>
      <x:c r="OFY5911" s="248"/>
      <x:c r="OFZ5911" s="248"/>
      <x:c r="OGA5911" s="248"/>
      <x:c r="OGB5911" s="248"/>
      <x:c r="OGC5911" s="248"/>
      <x:c r="OGD5911" s="248"/>
      <x:c r="OGE5911" s="248"/>
      <x:c r="OGF5911" s="248"/>
      <x:c r="OGG5911" s="248"/>
      <x:c r="OGH5911" s="248"/>
      <x:c r="OGI5911" s="248"/>
      <x:c r="OGJ5911" s="248"/>
      <x:c r="OGK5911" s="248"/>
      <x:c r="OGL5911" s="248"/>
      <x:c r="OGM5911" s="248"/>
      <x:c r="OGN5911" s="248"/>
      <x:c r="OGO5911" s="248"/>
      <x:c r="OGP5911" s="248"/>
      <x:c r="OGQ5911" s="248"/>
      <x:c r="OGR5911" s="248"/>
      <x:c r="OGS5911" s="248"/>
      <x:c r="OGT5911" s="248"/>
      <x:c r="OGU5911" s="248"/>
      <x:c r="OGV5911" s="248"/>
      <x:c r="OGW5911" s="248"/>
      <x:c r="OGX5911" s="248"/>
      <x:c r="OGY5911" s="248"/>
      <x:c r="OGZ5911" s="248"/>
      <x:c r="OHA5911" s="248"/>
      <x:c r="OHB5911" s="248"/>
      <x:c r="OHC5911" s="248"/>
      <x:c r="OHD5911" s="248"/>
      <x:c r="OHE5911" s="248"/>
      <x:c r="OHF5911" s="248"/>
      <x:c r="OHG5911" s="248"/>
      <x:c r="OHH5911" s="248"/>
      <x:c r="OHI5911" s="248"/>
      <x:c r="OHJ5911" s="248"/>
      <x:c r="OHK5911" s="248"/>
      <x:c r="OHL5911" s="248"/>
      <x:c r="OHM5911" s="248"/>
      <x:c r="OHN5911" s="248"/>
      <x:c r="OHO5911" s="248"/>
      <x:c r="OHP5911" s="248"/>
      <x:c r="OHQ5911" s="248"/>
      <x:c r="OHR5911" s="248"/>
      <x:c r="OHS5911" s="248"/>
      <x:c r="OHT5911" s="248"/>
      <x:c r="OHU5911" s="248"/>
      <x:c r="OHV5911" s="248"/>
      <x:c r="OHW5911" s="248"/>
      <x:c r="OHX5911" s="248"/>
      <x:c r="OHY5911" s="248"/>
      <x:c r="OHZ5911" s="248"/>
      <x:c r="OIA5911" s="248"/>
      <x:c r="OIB5911" s="248"/>
      <x:c r="OIC5911" s="248"/>
      <x:c r="OID5911" s="248"/>
      <x:c r="OIE5911" s="248"/>
      <x:c r="OIF5911" s="248"/>
      <x:c r="OIG5911" s="248"/>
      <x:c r="OIH5911" s="248"/>
      <x:c r="OII5911" s="248"/>
      <x:c r="OIJ5911" s="248"/>
      <x:c r="OIK5911" s="248"/>
      <x:c r="OIL5911" s="248"/>
      <x:c r="OIM5911" s="248"/>
      <x:c r="OIN5911" s="248"/>
      <x:c r="OIO5911" s="248"/>
      <x:c r="OIP5911" s="248"/>
      <x:c r="OIQ5911" s="248"/>
      <x:c r="OIR5911" s="248"/>
      <x:c r="OIS5911" s="248"/>
      <x:c r="OIT5911" s="248"/>
      <x:c r="OIU5911" s="248"/>
      <x:c r="OIV5911" s="248"/>
      <x:c r="OIW5911" s="248"/>
      <x:c r="OIX5911" s="248"/>
      <x:c r="OIY5911" s="248"/>
      <x:c r="OIZ5911" s="248"/>
      <x:c r="OJA5911" s="248"/>
      <x:c r="OJB5911" s="248"/>
      <x:c r="OJC5911" s="248"/>
      <x:c r="OJD5911" s="248"/>
      <x:c r="OJE5911" s="248"/>
      <x:c r="OJF5911" s="248"/>
      <x:c r="OJG5911" s="248"/>
      <x:c r="OJH5911" s="248"/>
      <x:c r="OJI5911" s="248"/>
      <x:c r="OJJ5911" s="248"/>
      <x:c r="OJK5911" s="248"/>
      <x:c r="OJL5911" s="248"/>
      <x:c r="OJM5911" s="248"/>
      <x:c r="OJN5911" s="248"/>
      <x:c r="OJO5911" s="248"/>
      <x:c r="OJP5911" s="248"/>
      <x:c r="OJQ5911" s="248"/>
      <x:c r="OJR5911" s="248"/>
      <x:c r="OJS5911" s="248"/>
      <x:c r="OJT5911" s="248"/>
      <x:c r="OJU5911" s="248"/>
      <x:c r="OJV5911" s="248"/>
      <x:c r="OJW5911" s="248"/>
      <x:c r="OJX5911" s="248"/>
      <x:c r="OJY5911" s="248"/>
      <x:c r="OJZ5911" s="248"/>
      <x:c r="OKA5911" s="248"/>
      <x:c r="OKB5911" s="248"/>
      <x:c r="OKC5911" s="248"/>
      <x:c r="OKD5911" s="248"/>
      <x:c r="OKE5911" s="248"/>
      <x:c r="OKF5911" s="248"/>
      <x:c r="OKG5911" s="248"/>
      <x:c r="OKH5911" s="248"/>
      <x:c r="OKI5911" s="248"/>
      <x:c r="OKJ5911" s="248"/>
      <x:c r="OKK5911" s="248"/>
      <x:c r="OKL5911" s="248"/>
      <x:c r="OKM5911" s="248"/>
      <x:c r="OKN5911" s="248"/>
      <x:c r="OKO5911" s="248"/>
      <x:c r="OKP5911" s="248"/>
      <x:c r="OKQ5911" s="248"/>
      <x:c r="OKR5911" s="248"/>
      <x:c r="OKS5911" s="248"/>
      <x:c r="OKT5911" s="248"/>
      <x:c r="OKU5911" s="248"/>
      <x:c r="OKV5911" s="248"/>
      <x:c r="OKW5911" s="248"/>
      <x:c r="OKX5911" s="248"/>
      <x:c r="OKY5911" s="248"/>
      <x:c r="OKZ5911" s="248"/>
      <x:c r="OLA5911" s="248"/>
      <x:c r="OLB5911" s="248"/>
      <x:c r="OLC5911" s="248"/>
      <x:c r="OLD5911" s="248"/>
      <x:c r="OLE5911" s="248"/>
      <x:c r="OLF5911" s="248"/>
      <x:c r="OLG5911" s="248"/>
      <x:c r="OLH5911" s="248"/>
      <x:c r="OLI5911" s="248"/>
      <x:c r="OLJ5911" s="248"/>
      <x:c r="OLK5911" s="248"/>
      <x:c r="OLL5911" s="248"/>
      <x:c r="OLM5911" s="248"/>
      <x:c r="OLN5911" s="248"/>
      <x:c r="OLO5911" s="248"/>
      <x:c r="OLP5911" s="248"/>
      <x:c r="OLQ5911" s="248"/>
      <x:c r="OLR5911" s="248"/>
      <x:c r="OLS5911" s="248"/>
      <x:c r="OLT5911" s="248"/>
      <x:c r="OLU5911" s="248"/>
      <x:c r="OLV5911" s="248"/>
      <x:c r="OLW5911" s="248"/>
      <x:c r="OLX5911" s="248"/>
      <x:c r="OLY5911" s="248"/>
      <x:c r="OLZ5911" s="248"/>
      <x:c r="OMA5911" s="248"/>
      <x:c r="OMB5911" s="248"/>
      <x:c r="OMC5911" s="248"/>
      <x:c r="OMD5911" s="248"/>
      <x:c r="OME5911" s="248"/>
      <x:c r="OMF5911" s="248"/>
      <x:c r="OMG5911" s="248"/>
      <x:c r="OMH5911" s="248"/>
      <x:c r="OMI5911" s="248"/>
      <x:c r="OMJ5911" s="248"/>
      <x:c r="OMK5911" s="248"/>
      <x:c r="OML5911" s="248"/>
      <x:c r="OMM5911" s="248"/>
      <x:c r="OMN5911" s="248"/>
      <x:c r="OMO5911" s="248"/>
      <x:c r="OMP5911" s="248"/>
      <x:c r="OMQ5911" s="248"/>
      <x:c r="OMR5911" s="248"/>
      <x:c r="OMS5911" s="248"/>
      <x:c r="OMT5911" s="248"/>
      <x:c r="OMU5911" s="248"/>
      <x:c r="OMV5911" s="248"/>
      <x:c r="OMW5911" s="248"/>
      <x:c r="OMX5911" s="248"/>
      <x:c r="OMY5911" s="248"/>
      <x:c r="OMZ5911" s="248"/>
      <x:c r="ONA5911" s="248"/>
      <x:c r="ONB5911" s="248"/>
      <x:c r="ONC5911" s="248"/>
      <x:c r="OND5911" s="248"/>
      <x:c r="ONE5911" s="248"/>
      <x:c r="ONF5911" s="248"/>
      <x:c r="ONG5911" s="248"/>
      <x:c r="ONH5911" s="248"/>
      <x:c r="ONI5911" s="248"/>
      <x:c r="ONJ5911" s="248"/>
      <x:c r="ONK5911" s="248"/>
      <x:c r="ONL5911" s="248"/>
      <x:c r="ONM5911" s="248"/>
      <x:c r="ONN5911" s="248"/>
      <x:c r="ONO5911" s="248"/>
      <x:c r="ONP5911" s="248"/>
      <x:c r="ONQ5911" s="248"/>
      <x:c r="ONR5911" s="248"/>
      <x:c r="ONS5911" s="248"/>
      <x:c r="ONT5911" s="248"/>
      <x:c r="ONU5911" s="248"/>
      <x:c r="ONV5911" s="248"/>
      <x:c r="ONW5911" s="248"/>
      <x:c r="ONX5911" s="248"/>
      <x:c r="ONY5911" s="248"/>
      <x:c r="ONZ5911" s="248"/>
      <x:c r="OOA5911" s="248"/>
      <x:c r="OOB5911" s="248"/>
      <x:c r="OOC5911" s="248"/>
      <x:c r="OOD5911" s="248"/>
      <x:c r="OOE5911" s="248"/>
      <x:c r="OOF5911" s="248"/>
      <x:c r="OOG5911" s="248"/>
      <x:c r="OOH5911" s="248"/>
      <x:c r="OOI5911" s="248"/>
      <x:c r="OOJ5911" s="248"/>
      <x:c r="OOK5911" s="248"/>
      <x:c r="OOL5911" s="248"/>
      <x:c r="OOM5911" s="248"/>
      <x:c r="OON5911" s="248"/>
      <x:c r="OOO5911" s="248"/>
      <x:c r="OOP5911" s="248"/>
      <x:c r="OOQ5911" s="248"/>
      <x:c r="OOR5911" s="248"/>
      <x:c r="OOS5911" s="248"/>
      <x:c r="OOT5911" s="248"/>
      <x:c r="OOU5911" s="248"/>
      <x:c r="OOV5911" s="248"/>
      <x:c r="OOW5911" s="248"/>
      <x:c r="OOX5911" s="248"/>
      <x:c r="OOY5911" s="248"/>
      <x:c r="OOZ5911" s="248"/>
      <x:c r="OPA5911" s="248"/>
      <x:c r="OPB5911" s="248"/>
      <x:c r="OPC5911" s="248"/>
      <x:c r="OPD5911" s="248"/>
      <x:c r="OPE5911" s="248"/>
      <x:c r="OPF5911" s="248"/>
      <x:c r="OPG5911" s="248"/>
      <x:c r="OPH5911" s="248"/>
      <x:c r="OPI5911" s="248"/>
      <x:c r="OPJ5911" s="248"/>
      <x:c r="OPK5911" s="248"/>
      <x:c r="OPL5911" s="248"/>
      <x:c r="OPM5911" s="248"/>
      <x:c r="OPN5911" s="248"/>
      <x:c r="OPO5911" s="248"/>
      <x:c r="OPP5911" s="248"/>
      <x:c r="OPQ5911" s="248"/>
      <x:c r="OPR5911" s="248"/>
      <x:c r="OPS5911" s="248"/>
      <x:c r="OPT5911" s="248"/>
      <x:c r="OPU5911" s="248"/>
      <x:c r="OPV5911" s="248"/>
      <x:c r="OPW5911" s="248"/>
      <x:c r="OPX5911" s="248"/>
      <x:c r="OPY5911" s="248"/>
      <x:c r="OPZ5911" s="248"/>
      <x:c r="OQA5911" s="248"/>
      <x:c r="OQB5911" s="248"/>
      <x:c r="OQC5911" s="248"/>
      <x:c r="OQD5911" s="248"/>
      <x:c r="OQE5911" s="248"/>
      <x:c r="OQF5911" s="248"/>
      <x:c r="OQG5911" s="248"/>
      <x:c r="OQH5911" s="248"/>
      <x:c r="OQI5911" s="248"/>
      <x:c r="OQJ5911" s="248"/>
      <x:c r="OQK5911" s="248"/>
      <x:c r="OQL5911" s="248"/>
      <x:c r="OQM5911" s="248"/>
      <x:c r="OQN5911" s="248"/>
      <x:c r="OQO5911" s="248"/>
      <x:c r="OQP5911" s="248"/>
      <x:c r="OQQ5911" s="248"/>
      <x:c r="OQR5911" s="248"/>
      <x:c r="OQS5911" s="248"/>
      <x:c r="OQT5911" s="248"/>
      <x:c r="OQU5911" s="248"/>
      <x:c r="OQV5911" s="248"/>
      <x:c r="OQW5911" s="248"/>
      <x:c r="OQX5911" s="248"/>
      <x:c r="OQY5911" s="248"/>
      <x:c r="OQZ5911" s="248"/>
      <x:c r="ORA5911" s="248"/>
      <x:c r="ORB5911" s="248"/>
      <x:c r="ORC5911" s="248"/>
      <x:c r="ORD5911" s="248"/>
      <x:c r="ORE5911" s="248"/>
      <x:c r="ORF5911" s="248"/>
      <x:c r="ORG5911" s="248"/>
      <x:c r="ORH5911" s="248"/>
      <x:c r="ORI5911" s="248"/>
      <x:c r="ORJ5911" s="248"/>
      <x:c r="ORK5911" s="248"/>
      <x:c r="ORL5911" s="248"/>
      <x:c r="ORM5911" s="248"/>
      <x:c r="ORN5911" s="248"/>
      <x:c r="ORO5911" s="248"/>
      <x:c r="ORP5911" s="248"/>
      <x:c r="ORQ5911" s="248"/>
      <x:c r="ORR5911" s="248"/>
      <x:c r="ORS5911" s="248"/>
      <x:c r="ORT5911" s="248"/>
      <x:c r="ORU5911" s="248"/>
      <x:c r="ORV5911" s="248"/>
      <x:c r="ORW5911" s="248"/>
      <x:c r="ORX5911" s="248"/>
      <x:c r="ORY5911" s="248"/>
      <x:c r="ORZ5911" s="248"/>
      <x:c r="OSA5911" s="248"/>
      <x:c r="OSB5911" s="248"/>
      <x:c r="OSC5911" s="248"/>
      <x:c r="OSD5911" s="248"/>
      <x:c r="OSE5911" s="248"/>
      <x:c r="OSF5911" s="248"/>
      <x:c r="OSG5911" s="248"/>
      <x:c r="OSH5911" s="248"/>
      <x:c r="OSI5911" s="248"/>
      <x:c r="OSJ5911" s="248"/>
      <x:c r="OSK5911" s="248"/>
      <x:c r="OSL5911" s="248"/>
      <x:c r="OSM5911" s="248"/>
      <x:c r="OSN5911" s="248"/>
      <x:c r="OSO5911" s="248"/>
      <x:c r="OSP5911" s="248"/>
      <x:c r="OSQ5911" s="248"/>
      <x:c r="OSR5911" s="248"/>
      <x:c r="OSS5911" s="248"/>
      <x:c r="OST5911" s="248"/>
      <x:c r="OSU5911" s="248"/>
      <x:c r="OSV5911" s="248"/>
      <x:c r="OSW5911" s="248"/>
      <x:c r="OSX5911" s="248"/>
      <x:c r="OSY5911" s="248"/>
      <x:c r="OSZ5911" s="248"/>
      <x:c r="OTA5911" s="248"/>
      <x:c r="OTB5911" s="248"/>
      <x:c r="OTC5911" s="248"/>
      <x:c r="OTD5911" s="248"/>
      <x:c r="OTE5911" s="248"/>
      <x:c r="OTF5911" s="248"/>
      <x:c r="OTG5911" s="248"/>
      <x:c r="OTH5911" s="248"/>
      <x:c r="OTI5911" s="248"/>
      <x:c r="OTJ5911" s="248"/>
      <x:c r="OTK5911" s="248"/>
      <x:c r="OTL5911" s="248"/>
      <x:c r="OTM5911" s="248"/>
      <x:c r="OTN5911" s="248"/>
      <x:c r="OTO5911" s="248"/>
      <x:c r="OTP5911" s="248"/>
      <x:c r="OTQ5911" s="248"/>
      <x:c r="OTR5911" s="248"/>
      <x:c r="OTS5911" s="248"/>
      <x:c r="OTT5911" s="248"/>
      <x:c r="OTU5911" s="248"/>
      <x:c r="OTV5911" s="248"/>
      <x:c r="OTW5911" s="248"/>
      <x:c r="OTX5911" s="248"/>
      <x:c r="OTY5911" s="248"/>
      <x:c r="OTZ5911" s="248"/>
      <x:c r="OUA5911" s="248"/>
      <x:c r="OUB5911" s="248"/>
      <x:c r="OUC5911" s="248"/>
      <x:c r="OUD5911" s="248"/>
      <x:c r="OUE5911" s="248"/>
      <x:c r="OUF5911" s="248"/>
      <x:c r="OUG5911" s="248"/>
      <x:c r="OUH5911" s="248"/>
      <x:c r="OUI5911" s="248"/>
      <x:c r="OUJ5911" s="248"/>
      <x:c r="OUK5911" s="248"/>
      <x:c r="OUL5911" s="248"/>
      <x:c r="OUM5911" s="248"/>
      <x:c r="OUN5911" s="248"/>
      <x:c r="OUO5911" s="248"/>
      <x:c r="OUP5911" s="248"/>
      <x:c r="OUQ5911" s="248"/>
      <x:c r="OUR5911" s="248"/>
      <x:c r="OUS5911" s="248"/>
      <x:c r="OUT5911" s="248"/>
      <x:c r="OUU5911" s="248"/>
      <x:c r="OUV5911" s="248"/>
      <x:c r="OUW5911" s="248"/>
      <x:c r="OUX5911" s="248"/>
      <x:c r="OUY5911" s="248"/>
      <x:c r="OUZ5911" s="248"/>
      <x:c r="OVA5911" s="248"/>
      <x:c r="OVB5911" s="248"/>
      <x:c r="OVC5911" s="248"/>
      <x:c r="OVD5911" s="248"/>
      <x:c r="OVE5911" s="248"/>
      <x:c r="OVF5911" s="248"/>
      <x:c r="OVG5911" s="248"/>
      <x:c r="OVH5911" s="248"/>
      <x:c r="OVI5911" s="248"/>
      <x:c r="OVJ5911" s="248"/>
      <x:c r="OVK5911" s="248"/>
      <x:c r="OVL5911" s="248"/>
      <x:c r="OVM5911" s="248"/>
      <x:c r="OVN5911" s="248"/>
      <x:c r="OVO5911" s="248"/>
      <x:c r="OVP5911" s="248"/>
      <x:c r="OVQ5911" s="248"/>
      <x:c r="OVR5911" s="248"/>
      <x:c r="OVS5911" s="248"/>
      <x:c r="OVT5911" s="248"/>
      <x:c r="OVU5911" s="248"/>
      <x:c r="OVV5911" s="248"/>
      <x:c r="OVW5911" s="248"/>
      <x:c r="OVX5911" s="248"/>
      <x:c r="OVY5911" s="248"/>
      <x:c r="OVZ5911" s="248"/>
      <x:c r="OWA5911" s="248"/>
      <x:c r="OWB5911" s="248"/>
      <x:c r="OWC5911" s="248"/>
      <x:c r="OWD5911" s="248"/>
      <x:c r="OWE5911" s="248"/>
      <x:c r="OWF5911" s="248"/>
      <x:c r="OWG5911" s="248"/>
      <x:c r="OWH5911" s="248"/>
      <x:c r="OWI5911" s="248"/>
      <x:c r="OWJ5911" s="248"/>
      <x:c r="OWK5911" s="248"/>
      <x:c r="OWL5911" s="248"/>
      <x:c r="OWM5911" s="248"/>
      <x:c r="OWN5911" s="248"/>
      <x:c r="OWO5911" s="248"/>
      <x:c r="OWP5911" s="248"/>
      <x:c r="OWQ5911" s="248"/>
      <x:c r="OWR5911" s="248"/>
      <x:c r="OWS5911" s="248"/>
      <x:c r="OWT5911" s="248"/>
      <x:c r="OWU5911" s="248"/>
      <x:c r="OWV5911" s="248"/>
      <x:c r="OWW5911" s="248"/>
      <x:c r="OWX5911" s="248"/>
      <x:c r="OWY5911" s="248"/>
      <x:c r="OWZ5911" s="248"/>
      <x:c r="OXA5911" s="248"/>
      <x:c r="OXB5911" s="248"/>
      <x:c r="OXC5911" s="248"/>
      <x:c r="OXD5911" s="248"/>
      <x:c r="OXE5911" s="248"/>
      <x:c r="OXF5911" s="248"/>
      <x:c r="OXG5911" s="248"/>
      <x:c r="OXH5911" s="248"/>
      <x:c r="OXI5911" s="248"/>
      <x:c r="OXJ5911" s="248"/>
      <x:c r="OXK5911" s="248"/>
      <x:c r="OXL5911" s="248"/>
      <x:c r="OXM5911" s="248"/>
      <x:c r="OXN5911" s="248"/>
      <x:c r="OXO5911" s="248"/>
      <x:c r="OXP5911" s="248"/>
      <x:c r="OXQ5911" s="248"/>
      <x:c r="OXR5911" s="248"/>
      <x:c r="OXS5911" s="248"/>
      <x:c r="OXT5911" s="248"/>
      <x:c r="OXU5911" s="248"/>
      <x:c r="OXV5911" s="248"/>
      <x:c r="OXW5911" s="248"/>
      <x:c r="OXX5911" s="248"/>
      <x:c r="OXY5911" s="248"/>
      <x:c r="OXZ5911" s="248"/>
      <x:c r="OYA5911" s="248"/>
      <x:c r="OYB5911" s="248"/>
      <x:c r="OYC5911" s="248"/>
      <x:c r="OYD5911" s="248"/>
      <x:c r="OYE5911" s="248"/>
      <x:c r="OYF5911" s="248"/>
      <x:c r="OYG5911" s="248"/>
      <x:c r="OYH5911" s="248"/>
      <x:c r="OYI5911" s="248"/>
      <x:c r="OYJ5911" s="248"/>
      <x:c r="OYK5911" s="248"/>
      <x:c r="OYL5911" s="248"/>
      <x:c r="OYM5911" s="248"/>
      <x:c r="OYN5911" s="248"/>
      <x:c r="OYO5911" s="248"/>
      <x:c r="OYP5911" s="248"/>
      <x:c r="OYQ5911" s="248"/>
      <x:c r="OYR5911" s="248"/>
      <x:c r="OYS5911" s="248"/>
      <x:c r="OYT5911" s="248"/>
      <x:c r="OYU5911" s="248"/>
      <x:c r="OYV5911" s="248"/>
      <x:c r="OYW5911" s="248"/>
      <x:c r="OYX5911" s="248"/>
      <x:c r="OYY5911" s="248"/>
      <x:c r="OYZ5911" s="248"/>
      <x:c r="OZA5911" s="248"/>
      <x:c r="OZB5911" s="248"/>
      <x:c r="OZC5911" s="248"/>
      <x:c r="OZD5911" s="248"/>
      <x:c r="OZE5911" s="248"/>
      <x:c r="OZF5911" s="248"/>
      <x:c r="OZG5911" s="248"/>
      <x:c r="OZH5911" s="248"/>
      <x:c r="OZI5911" s="248"/>
      <x:c r="OZJ5911" s="248"/>
      <x:c r="OZK5911" s="248"/>
      <x:c r="OZL5911" s="248"/>
      <x:c r="OZM5911" s="248"/>
      <x:c r="OZN5911" s="248"/>
      <x:c r="OZO5911" s="248"/>
      <x:c r="OZP5911" s="248"/>
      <x:c r="OZQ5911" s="248"/>
      <x:c r="OZR5911" s="248"/>
      <x:c r="OZS5911" s="248"/>
      <x:c r="OZT5911" s="248"/>
      <x:c r="OZU5911" s="248"/>
      <x:c r="OZV5911" s="248"/>
      <x:c r="OZW5911" s="248"/>
      <x:c r="OZX5911" s="248"/>
      <x:c r="OZY5911" s="248"/>
      <x:c r="OZZ5911" s="248"/>
      <x:c r="PAA5911" s="248"/>
      <x:c r="PAB5911" s="248"/>
      <x:c r="PAC5911" s="248"/>
      <x:c r="PAD5911" s="248"/>
      <x:c r="PAE5911" s="248"/>
      <x:c r="PAF5911" s="248"/>
      <x:c r="PAG5911" s="248"/>
      <x:c r="PAH5911" s="248"/>
      <x:c r="PAI5911" s="248"/>
      <x:c r="PAJ5911" s="248"/>
      <x:c r="PAK5911" s="248"/>
      <x:c r="PAL5911" s="248"/>
      <x:c r="PAM5911" s="248"/>
      <x:c r="PAN5911" s="248"/>
      <x:c r="PAO5911" s="248"/>
      <x:c r="PAP5911" s="248"/>
      <x:c r="PAQ5911" s="248"/>
      <x:c r="PAR5911" s="248"/>
      <x:c r="PAS5911" s="248"/>
      <x:c r="PAT5911" s="248"/>
      <x:c r="PAU5911" s="248"/>
      <x:c r="PAV5911" s="248"/>
      <x:c r="PAW5911" s="248"/>
      <x:c r="PAX5911" s="248"/>
      <x:c r="PAY5911" s="248"/>
      <x:c r="PAZ5911" s="248"/>
      <x:c r="PBA5911" s="248"/>
      <x:c r="PBB5911" s="248"/>
      <x:c r="PBC5911" s="248"/>
      <x:c r="PBD5911" s="248"/>
      <x:c r="PBE5911" s="248"/>
      <x:c r="PBF5911" s="248"/>
      <x:c r="PBG5911" s="248"/>
      <x:c r="PBH5911" s="248"/>
      <x:c r="PBI5911" s="248"/>
      <x:c r="PBJ5911" s="248"/>
      <x:c r="PBK5911" s="248"/>
      <x:c r="PBL5911" s="248"/>
      <x:c r="PBM5911" s="248"/>
      <x:c r="PBN5911" s="248"/>
      <x:c r="PBO5911" s="248"/>
      <x:c r="PBP5911" s="248"/>
      <x:c r="PBQ5911" s="248"/>
      <x:c r="PBR5911" s="248"/>
      <x:c r="PBS5911" s="248"/>
      <x:c r="PBT5911" s="248"/>
      <x:c r="PBU5911" s="248"/>
      <x:c r="PBV5911" s="248"/>
      <x:c r="PBW5911" s="248"/>
      <x:c r="PBX5911" s="248"/>
      <x:c r="PBY5911" s="248"/>
      <x:c r="PBZ5911" s="248"/>
      <x:c r="PCA5911" s="248"/>
      <x:c r="PCB5911" s="248"/>
      <x:c r="PCC5911" s="248"/>
      <x:c r="PCD5911" s="248"/>
      <x:c r="PCE5911" s="248"/>
      <x:c r="PCF5911" s="248"/>
      <x:c r="PCG5911" s="248"/>
      <x:c r="PCH5911" s="248"/>
      <x:c r="PCI5911" s="248"/>
      <x:c r="PCJ5911" s="248"/>
      <x:c r="PCK5911" s="248"/>
      <x:c r="PCL5911" s="248"/>
      <x:c r="PCM5911" s="248"/>
      <x:c r="PCN5911" s="248"/>
      <x:c r="PCO5911" s="248"/>
      <x:c r="PCP5911" s="248"/>
      <x:c r="PCQ5911" s="248"/>
      <x:c r="PCR5911" s="248"/>
      <x:c r="PCS5911" s="248"/>
      <x:c r="PCT5911" s="248"/>
      <x:c r="PCU5911" s="248"/>
      <x:c r="PCV5911" s="248"/>
      <x:c r="PCW5911" s="248"/>
      <x:c r="PCX5911" s="248"/>
      <x:c r="PCY5911" s="248"/>
      <x:c r="PCZ5911" s="248"/>
      <x:c r="PDA5911" s="248"/>
      <x:c r="PDB5911" s="248"/>
      <x:c r="PDC5911" s="248"/>
      <x:c r="PDD5911" s="248"/>
      <x:c r="PDE5911" s="248"/>
      <x:c r="PDF5911" s="248"/>
      <x:c r="PDG5911" s="248"/>
      <x:c r="PDH5911" s="248"/>
      <x:c r="PDI5911" s="248"/>
      <x:c r="PDJ5911" s="248"/>
      <x:c r="PDK5911" s="248"/>
      <x:c r="PDL5911" s="248"/>
      <x:c r="PDM5911" s="248"/>
      <x:c r="PDN5911" s="248"/>
      <x:c r="PDO5911" s="248"/>
      <x:c r="PDP5911" s="248"/>
      <x:c r="PDQ5911" s="248"/>
      <x:c r="PDR5911" s="248"/>
      <x:c r="PDS5911" s="248"/>
      <x:c r="PDT5911" s="248"/>
      <x:c r="PDU5911" s="248"/>
      <x:c r="PDV5911" s="248"/>
      <x:c r="PDW5911" s="248"/>
      <x:c r="PDX5911" s="248"/>
      <x:c r="PDY5911" s="248"/>
      <x:c r="PDZ5911" s="248"/>
      <x:c r="PEA5911" s="248"/>
      <x:c r="PEB5911" s="248"/>
      <x:c r="PEC5911" s="248"/>
      <x:c r="PED5911" s="248"/>
      <x:c r="PEE5911" s="248"/>
      <x:c r="PEF5911" s="248"/>
      <x:c r="PEG5911" s="248"/>
      <x:c r="PEH5911" s="248"/>
      <x:c r="PEI5911" s="248"/>
      <x:c r="PEJ5911" s="248"/>
      <x:c r="PEK5911" s="248"/>
      <x:c r="PEL5911" s="248"/>
      <x:c r="PEM5911" s="248"/>
      <x:c r="PEN5911" s="248"/>
      <x:c r="PEO5911" s="248"/>
      <x:c r="PEP5911" s="248"/>
      <x:c r="PEQ5911" s="248"/>
      <x:c r="PER5911" s="248"/>
      <x:c r="PES5911" s="248"/>
      <x:c r="PET5911" s="248"/>
      <x:c r="PEU5911" s="248"/>
      <x:c r="PEV5911" s="248"/>
      <x:c r="PEW5911" s="248"/>
      <x:c r="PEX5911" s="248"/>
      <x:c r="PEY5911" s="248"/>
      <x:c r="PEZ5911" s="248"/>
      <x:c r="PFA5911" s="248"/>
      <x:c r="PFB5911" s="248"/>
      <x:c r="PFC5911" s="248"/>
      <x:c r="PFD5911" s="248"/>
      <x:c r="PFE5911" s="248"/>
      <x:c r="PFF5911" s="248"/>
      <x:c r="PFG5911" s="248"/>
      <x:c r="PFH5911" s="248"/>
      <x:c r="PFI5911" s="248"/>
      <x:c r="PFJ5911" s="248"/>
      <x:c r="PFK5911" s="248"/>
      <x:c r="PFL5911" s="248"/>
      <x:c r="PFM5911" s="248"/>
      <x:c r="PFN5911" s="248"/>
      <x:c r="PFO5911" s="248"/>
      <x:c r="PFP5911" s="248"/>
      <x:c r="PFQ5911" s="248"/>
      <x:c r="PFR5911" s="248"/>
      <x:c r="PFS5911" s="248"/>
      <x:c r="PFT5911" s="248"/>
      <x:c r="PFU5911" s="248"/>
      <x:c r="PFV5911" s="248"/>
      <x:c r="PFW5911" s="248"/>
      <x:c r="PFX5911" s="248"/>
      <x:c r="PFY5911" s="248"/>
      <x:c r="PFZ5911" s="248"/>
      <x:c r="PGA5911" s="248"/>
      <x:c r="PGB5911" s="248"/>
      <x:c r="PGC5911" s="248"/>
      <x:c r="PGD5911" s="248"/>
      <x:c r="PGE5911" s="248"/>
      <x:c r="PGF5911" s="248"/>
      <x:c r="PGG5911" s="248"/>
      <x:c r="PGH5911" s="248"/>
      <x:c r="PGI5911" s="248"/>
      <x:c r="PGJ5911" s="248"/>
      <x:c r="PGK5911" s="248"/>
      <x:c r="PGL5911" s="248"/>
      <x:c r="PGM5911" s="248"/>
      <x:c r="PGN5911" s="248"/>
      <x:c r="PGO5911" s="248"/>
      <x:c r="PGP5911" s="248"/>
      <x:c r="PGQ5911" s="248"/>
      <x:c r="PGR5911" s="248"/>
      <x:c r="PGS5911" s="248"/>
      <x:c r="PGT5911" s="248"/>
      <x:c r="PGU5911" s="248"/>
      <x:c r="PGV5911" s="248"/>
      <x:c r="PGW5911" s="248"/>
      <x:c r="PGX5911" s="248"/>
      <x:c r="PGY5911" s="248"/>
      <x:c r="PGZ5911" s="248"/>
      <x:c r="PHA5911" s="248"/>
      <x:c r="PHB5911" s="248"/>
      <x:c r="PHC5911" s="248"/>
      <x:c r="PHD5911" s="248"/>
      <x:c r="PHE5911" s="248"/>
      <x:c r="PHF5911" s="248"/>
      <x:c r="PHG5911" s="248"/>
      <x:c r="PHH5911" s="248"/>
      <x:c r="PHI5911" s="248"/>
      <x:c r="PHJ5911" s="248"/>
      <x:c r="PHK5911" s="248"/>
      <x:c r="PHL5911" s="248"/>
      <x:c r="PHM5911" s="248"/>
      <x:c r="PHN5911" s="248"/>
      <x:c r="PHO5911" s="248"/>
      <x:c r="PHP5911" s="248"/>
      <x:c r="PHQ5911" s="248"/>
      <x:c r="PHR5911" s="248"/>
      <x:c r="PHS5911" s="248"/>
      <x:c r="PHT5911" s="248"/>
      <x:c r="PHU5911" s="248"/>
      <x:c r="PHV5911" s="248"/>
      <x:c r="PHW5911" s="248"/>
      <x:c r="PHX5911" s="248"/>
      <x:c r="PHY5911" s="248"/>
      <x:c r="PHZ5911" s="248"/>
      <x:c r="PIA5911" s="248"/>
      <x:c r="PIB5911" s="248"/>
      <x:c r="PIC5911" s="248"/>
      <x:c r="PID5911" s="248"/>
      <x:c r="PIE5911" s="248"/>
      <x:c r="PIF5911" s="248"/>
      <x:c r="PIG5911" s="248"/>
      <x:c r="PIH5911" s="248"/>
      <x:c r="PII5911" s="248"/>
      <x:c r="PIJ5911" s="248"/>
      <x:c r="PIK5911" s="248"/>
      <x:c r="PIL5911" s="248"/>
      <x:c r="PIM5911" s="248"/>
      <x:c r="PIN5911" s="248"/>
      <x:c r="PIO5911" s="248"/>
      <x:c r="PIP5911" s="248"/>
      <x:c r="PIQ5911" s="248"/>
      <x:c r="PIR5911" s="248"/>
      <x:c r="PIS5911" s="248"/>
      <x:c r="PIT5911" s="248"/>
      <x:c r="PIU5911" s="248"/>
      <x:c r="PIV5911" s="248"/>
      <x:c r="PIW5911" s="248"/>
      <x:c r="PIX5911" s="248"/>
      <x:c r="PIY5911" s="248"/>
      <x:c r="PIZ5911" s="248"/>
      <x:c r="PJA5911" s="248"/>
      <x:c r="PJB5911" s="248"/>
      <x:c r="PJC5911" s="248"/>
      <x:c r="PJD5911" s="248"/>
      <x:c r="PJE5911" s="248"/>
      <x:c r="PJF5911" s="248"/>
      <x:c r="PJG5911" s="248"/>
      <x:c r="PJH5911" s="248"/>
      <x:c r="PJI5911" s="248"/>
      <x:c r="PJJ5911" s="248"/>
      <x:c r="PJK5911" s="248"/>
      <x:c r="PJL5911" s="248"/>
      <x:c r="PJM5911" s="248"/>
      <x:c r="PJN5911" s="248"/>
      <x:c r="PJO5911" s="248"/>
      <x:c r="PJP5911" s="248"/>
      <x:c r="PJQ5911" s="248"/>
      <x:c r="PJR5911" s="248"/>
      <x:c r="PJS5911" s="248"/>
      <x:c r="PJT5911" s="248"/>
      <x:c r="PJU5911" s="248"/>
      <x:c r="PJV5911" s="248"/>
      <x:c r="PJW5911" s="248"/>
      <x:c r="PJX5911" s="248"/>
      <x:c r="PJY5911" s="248"/>
      <x:c r="PJZ5911" s="248"/>
      <x:c r="PKA5911" s="248"/>
      <x:c r="PKB5911" s="248"/>
      <x:c r="PKC5911" s="248"/>
      <x:c r="PKD5911" s="248"/>
      <x:c r="PKE5911" s="248"/>
      <x:c r="PKF5911" s="248"/>
      <x:c r="PKG5911" s="248"/>
      <x:c r="PKH5911" s="248"/>
      <x:c r="PKI5911" s="248"/>
      <x:c r="PKJ5911" s="248"/>
      <x:c r="PKK5911" s="248"/>
      <x:c r="PKL5911" s="248"/>
      <x:c r="PKM5911" s="248"/>
      <x:c r="PKN5911" s="248"/>
      <x:c r="PKO5911" s="248"/>
      <x:c r="PKP5911" s="248"/>
      <x:c r="PKQ5911" s="248"/>
      <x:c r="PKR5911" s="248"/>
      <x:c r="PKS5911" s="248"/>
      <x:c r="PKT5911" s="248"/>
      <x:c r="PKU5911" s="248"/>
      <x:c r="PKV5911" s="248"/>
      <x:c r="PKW5911" s="248"/>
      <x:c r="PKX5911" s="248"/>
      <x:c r="PKY5911" s="248"/>
      <x:c r="PKZ5911" s="248"/>
      <x:c r="PLA5911" s="248"/>
      <x:c r="PLB5911" s="248"/>
      <x:c r="PLC5911" s="248"/>
      <x:c r="PLD5911" s="248"/>
      <x:c r="PLE5911" s="248"/>
      <x:c r="PLF5911" s="248"/>
      <x:c r="PLG5911" s="248"/>
      <x:c r="PLH5911" s="248"/>
      <x:c r="PLI5911" s="248"/>
      <x:c r="PLJ5911" s="248"/>
      <x:c r="PLK5911" s="248"/>
      <x:c r="PLL5911" s="248"/>
      <x:c r="PLM5911" s="248"/>
      <x:c r="PLN5911" s="248"/>
      <x:c r="PLO5911" s="248"/>
      <x:c r="PLP5911" s="248"/>
      <x:c r="PLQ5911" s="248"/>
      <x:c r="PLR5911" s="248"/>
      <x:c r="PLS5911" s="248"/>
      <x:c r="PLT5911" s="248"/>
      <x:c r="PLU5911" s="248"/>
      <x:c r="PLV5911" s="248"/>
      <x:c r="PLW5911" s="248"/>
      <x:c r="PLX5911" s="248"/>
      <x:c r="PLY5911" s="248"/>
      <x:c r="PLZ5911" s="248"/>
      <x:c r="PMA5911" s="248"/>
      <x:c r="PMB5911" s="248"/>
      <x:c r="PMC5911" s="248"/>
      <x:c r="PMD5911" s="248"/>
      <x:c r="PME5911" s="248"/>
      <x:c r="PMF5911" s="248"/>
      <x:c r="PMG5911" s="248"/>
      <x:c r="PMH5911" s="248"/>
      <x:c r="PMI5911" s="248"/>
      <x:c r="PMJ5911" s="248"/>
      <x:c r="PMK5911" s="248"/>
      <x:c r="PML5911" s="248"/>
      <x:c r="PMM5911" s="248"/>
      <x:c r="PMN5911" s="248"/>
      <x:c r="PMO5911" s="248"/>
      <x:c r="PMP5911" s="248"/>
      <x:c r="PMQ5911" s="248"/>
      <x:c r="PMR5911" s="248"/>
      <x:c r="PMS5911" s="248"/>
      <x:c r="PMT5911" s="248"/>
      <x:c r="PMU5911" s="248"/>
      <x:c r="PMV5911" s="248"/>
      <x:c r="PMW5911" s="248"/>
      <x:c r="PMX5911" s="248"/>
      <x:c r="PMY5911" s="248"/>
      <x:c r="PMZ5911" s="248"/>
      <x:c r="PNA5911" s="248"/>
      <x:c r="PNB5911" s="248"/>
      <x:c r="PNC5911" s="248"/>
      <x:c r="PND5911" s="248"/>
      <x:c r="PNE5911" s="248"/>
      <x:c r="PNF5911" s="248"/>
      <x:c r="PNG5911" s="248"/>
      <x:c r="PNH5911" s="248"/>
      <x:c r="PNI5911" s="248"/>
      <x:c r="PNJ5911" s="248"/>
      <x:c r="PNK5911" s="248"/>
      <x:c r="PNL5911" s="248"/>
      <x:c r="PNM5911" s="248"/>
      <x:c r="PNN5911" s="248"/>
      <x:c r="PNO5911" s="248"/>
      <x:c r="PNP5911" s="248"/>
      <x:c r="PNQ5911" s="248"/>
      <x:c r="PNR5911" s="248"/>
      <x:c r="PNS5911" s="248"/>
      <x:c r="PNT5911" s="248"/>
      <x:c r="PNU5911" s="248"/>
      <x:c r="PNV5911" s="248"/>
      <x:c r="PNW5911" s="248"/>
      <x:c r="PNX5911" s="248"/>
      <x:c r="PNY5911" s="248"/>
      <x:c r="PNZ5911" s="248"/>
      <x:c r="POA5911" s="248"/>
      <x:c r="POB5911" s="248"/>
      <x:c r="POC5911" s="248"/>
      <x:c r="POD5911" s="248"/>
      <x:c r="POE5911" s="248"/>
      <x:c r="POF5911" s="248"/>
      <x:c r="POG5911" s="248"/>
      <x:c r="POH5911" s="248"/>
      <x:c r="POI5911" s="248"/>
      <x:c r="POJ5911" s="248"/>
      <x:c r="POK5911" s="248"/>
      <x:c r="POL5911" s="248"/>
      <x:c r="POM5911" s="248"/>
      <x:c r="PON5911" s="248"/>
      <x:c r="POO5911" s="248"/>
      <x:c r="POP5911" s="248"/>
      <x:c r="POQ5911" s="248"/>
      <x:c r="POR5911" s="248"/>
      <x:c r="POS5911" s="248"/>
      <x:c r="POT5911" s="248"/>
      <x:c r="POU5911" s="248"/>
      <x:c r="POV5911" s="248"/>
      <x:c r="POW5911" s="248"/>
      <x:c r="POX5911" s="248"/>
      <x:c r="POY5911" s="248"/>
      <x:c r="POZ5911" s="248"/>
      <x:c r="PPA5911" s="248"/>
      <x:c r="PPB5911" s="248"/>
      <x:c r="PPC5911" s="248"/>
      <x:c r="PPD5911" s="248"/>
      <x:c r="PPE5911" s="248"/>
      <x:c r="PPF5911" s="248"/>
      <x:c r="PPG5911" s="248"/>
      <x:c r="PPH5911" s="248"/>
      <x:c r="PPI5911" s="248"/>
      <x:c r="PPJ5911" s="248"/>
      <x:c r="PPK5911" s="248"/>
      <x:c r="PPL5911" s="248"/>
      <x:c r="PPM5911" s="248"/>
      <x:c r="PPN5911" s="248"/>
      <x:c r="PPO5911" s="248"/>
      <x:c r="PPP5911" s="248"/>
      <x:c r="PPQ5911" s="248"/>
      <x:c r="PPR5911" s="248"/>
      <x:c r="PPS5911" s="248"/>
      <x:c r="PPT5911" s="248"/>
      <x:c r="PPU5911" s="248"/>
      <x:c r="PPV5911" s="248"/>
      <x:c r="PPW5911" s="248"/>
      <x:c r="PPX5911" s="248"/>
      <x:c r="PPY5911" s="248"/>
      <x:c r="PPZ5911" s="248"/>
      <x:c r="PQA5911" s="248"/>
      <x:c r="PQB5911" s="248"/>
      <x:c r="PQC5911" s="248"/>
      <x:c r="PQD5911" s="248"/>
      <x:c r="PQE5911" s="248"/>
      <x:c r="PQF5911" s="248"/>
      <x:c r="PQG5911" s="248"/>
      <x:c r="PQH5911" s="248"/>
      <x:c r="PQI5911" s="248"/>
      <x:c r="PQJ5911" s="248"/>
      <x:c r="PQK5911" s="248"/>
      <x:c r="PQL5911" s="248"/>
      <x:c r="PQM5911" s="248"/>
      <x:c r="PQN5911" s="248"/>
      <x:c r="PQO5911" s="248"/>
      <x:c r="PQP5911" s="248"/>
      <x:c r="PQQ5911" s="248"/>
      <x:c r="PQR5911" s="248"/>
      <x:c r="PQS5911" s="248"/>
      <x:c r="PQT5911" s="248"/>
      <x:c r="PQU5911" s="248"/>
      <x:c r="PQV5911" s="248"/>
      <x:c r="PQW5911" s="248"/>
      <x:c r="PQX5911" s="248"/>
      <x:c r="PQY5911" s="248"/>
      <x:c r="PQZ5911" s="248"/>
      <x:c r="PRA5911" s="248"/>
      <x:c r="PRB5911" s="248"/>
      <x:c r="PRC5911" s="248"/>
      <x:c r="PRD5911" s="248"/>
      <x:c r="PRE5911" s="248"/>
      <x:c r="PRF5911" s="248"/>
      <x:c r="PRG5911" s="248"/>
      <x:c r="PRH5911" s="248"/>
      <x:c r="PRI5911" s="248"/>
      <x:c r="PRJ5911" s="248"/>
      <x:c r="PRK5911" s="248"/>
      <x:c r="PRL5911" s="248"/>
      <x:c r="PRM5911" s="248"/>
      <x:c r="PRN5911" s="248"/>
      <x:c r="PRO5911" s="248"/>
      <x:c r="PRP5911" s="248"/>
      <x:c r="PRQ5911" s="248"/>
      <x:c r="PRR5911" s="248"/>
      <x:c r="PRS5911" s="248"/>
      <x:c r="PRT5911" s="248"/>
      <x:c r="PRU5911" s="248"/>
      <x:c r="PRV5911" s="248"/>
      <x:c r="PRW5911" s="248"/>
      <x:c r="PRX5911" s="248"/>
      <x:c r="PRY5911" s="248"/>
      <x:c r="PRZ5911" s="248"/>
      <x:c r="PSA5911" s="248"/>
      <x:c r="PSB5911" s="248"/>
      <x:c r="PSC5911" s="248"/>
      <x:c r="PSD5911" s="248"/>
      <x:c r="PSE5911" s="248"/>
      <x:c r="PSF5911" s="248"/>
      <x:c r="PSG5911" s="248"/>
      <x:c r="PSH5911" s="248"/>
      <x:c r="PSI5911" s="248"/>
      <x:c r="PSJ5911" s="248"/>
      <x:c r="PSK5911" s="248"/>
      <x:c r="PSL5911" s="248"/>
      <x:c r="PSM5911" s="248"/>
      <x:c r="PSN5911" s="248"/>
      <x:c r="PSO5911" s="248"/>
      <x:c r="PSP5911" s="248"/>
      <x:c r="PSQ5911" s="248"/>
      <x:c r="PSR5911" s="248"/>
      <x:c r="PSS5911" s="248"/>
      <x:c r="PST5911" s="248"/>
      <x:c r="PSU5911" s="248"/>
      <x:c r="PSV5911" s="248"/>
      <x:c r="PSW5911" s="248"/>
      <x:c r="PSX5911" s="248"/>
      <x:c r="PSY5911" s="248"/>
      <x:c r="PSZ5911" s="248"/>
      <x:c r="PTA5911" s="248"/>
      <x:c r="PTB5911" s="248"/>
      <x:c r="PTC5911" s="248"/>
      <x:c r="PTD5911" s="248"/>
      <x:c r="PTE5911" s="248"/>
      <x:c r="PTF5911" s="248"/>
      <x:c r="PTG5911" s="248"/>
      <x:c r="PTH5911" s="248"/>
      <x:c r="PTI5911" s="248"/>
      <x:c r="PTJ5911" s="248"/>
      <x:c r="PTK5911" s="248"/>
      <x:c r="PTL5911" s="248"/>
      <x:c r="PTM5911" s="248"/>
      <x:c r="PTN5911" s="248"/>
      <x:c r="PTO5911" s="248"/>
      <x:c r="PTP5911" s="248"/>
      <x:c r="PTQ5911" s="248"/>
      <x:c r="PTR5911" s="248"/>
      <x:c r="PTS5911" s="248"/>
      <x:c r="PTT5911" s="248"/>
      <x:c r="PTU5911" s="248"/>
      <x:c r="PTV5911" s="248"/>
      <x:c r="PTW5911" s="248"/>
      <x:c r="PTX5911" s="248"/>
      <x:c r="PTY5911" s="248"/>
      <x:c r="PTZ5911" s="248"/>
      <x:c r="PUA5911" s="248"/>
      <x:c r="PUB5911" s="248"/>
      <x:c r="PUC5911" s="248"/>
      <x:c r="PUD5911" s="248"/>
      <x:c r="PUE5911" s="248"/>
      <x:c r="PUF5911" s="248"/>
      <x:c r="PUG5911" s="248"/>
      <x:c r="PUH5911" s="248"/>
      <x:c r="PUI5911" s="248"/>
      <x:c r="PUJ5911" s="248"/>
      <x:c r="PUK5911" s="248"/>
      <x:c r="PUL5911" s="248"/>
      <x:c r="PUM5911" s="248"/>
      <x:c r="PUN5911" s="248"/>
      <x:c r="PUO5911" s="248"/>
      <x:c r="PUP5911" s="248"/>
      <x:c r="PUQ5911" s="248"/>
      <x:c r="PUR5911" s="248"/>
      <x:c r="PUS5911" s="248"/>
      <x:c r="PUT5911" s="248"/>
      <x:c r="PUU5911" s="248"/>
      <x:c r="PUV5911" s="248"/>
      <x:c r="PUW5911" s="248"/>
      <x:c r="PUX5911" s="248"/>
      <x:c r="PUY5911" s="248"/>
      <x:c r="PUZ5911" s="248"/>
      <x:c r="PVA5911" s="248"/>
      <x:c r="PVB5911" s="248"/>
      <x:c r="PVC5911" s="248"/>
      <x:c r="PVD5911" s="248"/>
      <x:c r="PVE5911" s="248"/>
      <x:c r="PVF5911" s="248"/>
      <x:c r="PVG5911" s="248"/>
      <x:c r="PVH5911" s="248"/>
      <x:c r="PVI5911" s="248"/>
      <x:c r="PVJ5911" s="248"/>
      <x:c r="PVK5911" s="248"/>
      <x:c r="PVL5911" s="248"/>
      <x:c r="PVM5911" s="248"/>
      <x:c r="PVN5911" s="248"/>
      <x:c r="PVO5911" s="248"/>
      <x:c r="PVP5911" s="248"/>
      <x:c r="PVQ5911" s="248"/>
      <x:c r="PVR5911" s="248"/>
      <x:c r="PVS5911" s="248"/>
      <x:c r="PVT5911" s="248"/>
      <x:c r="PVU5911" s="248"/>
      <x:c r="PVV5911" s="248"/>
      <x:c r="PVW5911" s="248"/>
      <x:c r="PVX5911" s="248"/>
      <x:c r="PVY5911" s="248"/>
      <x:c r="PVZ5911" s="248"/>
      <x:c r="PWA5911" s="248"/>
      <x:c r="PWB5911" s="248"/>
      <x:c r="PWC5911" s="248"/>
      <x:c r="PWD5911" s="248"/>
      <x:c r="PWE5911" s="248"/>
      <x:c r="PWF5911" s="248"/>
      <x:c r="PWG5911" s="248"/>
      <x:c r="PWH5911" s="248"/>
      <x:c r="PWI5911" s="248"/>
      <x:c r="PWJ5911" s="248"/>
      <x:c r="PWK5911" s="248"/>
      <x:c r="PWL5911" s="248"/>
      <x:c r="PWM5911" s="248"/>
      <x:c r="PWN5911" s="248"/>
      <x:c r="PWO5911" s="248"/>
      <x:c r="PWP5911" s="248"/>
      <x:c r="PWQ5911" s="248"/>
      <x:c r="PWR5911" s="248"/>
      <x:c r="PWS5911" s="248"/>
      <x:c r="PWT5911" s="248"/>
      <x:c r="PWU5911" s="248"/>
      <x:c r="PWV5911" s="248"/>
      <x:c r="PWW5911" s="248"/>
      <x:c r="PWX5911" s="248"/>
      <x:c r="PWY5911" s="248"/>
      <x:c r="PWZ5911" s="248"/>
      <x:c r="PXA5911" s="248"/>
      <x:c r="PXB5911" s="248"/>
      <x:c r="PXC5911" s="248"/>
      <x:c r="PXD5911" s="248"/>
      <x:c r="PXE5911" s="248"/>
      <x:c r="PXF5911" s="248"/>
      <x:c r="PXG5911" s="248"/>
      <x:c r="PXH5911" s="248"/>
      <x:c r="PXI5911" s="248"/>
      <x:c r="PXJ5911" s="248"/>
      <x:c r="PXK5911" s="248"/>
      <x:c r="PXL5911" s="248"/>
      <x:c r="PXM5911" s="248"/>
      <x:c r="PXN5911" s="248"/>
      <x:c r="PXO5911" s="248"/>
      <x:c r="PXP5911" s="248"/>
      <x:c r="PXQ5911" s="248"/>
      <x:c r="PXR5911" s="248"/>
      <x:c r="PXS5911" s="248"/>
      <x:c r="PXT5911" s="248"/>
      <x:c r="PXU5911" s="248"/>
      <x:c r="PXV5911" s="248"/>
      <x:c r="PXW5911" s="248"/>
      <x:c r="PXX5911" s="248"/>
      <x:c r="PXY5911" s="248"/>
      <x:c r="PXZ5911" s="248"/>
      <x:c r="PYA5911" s="248"/>
      <x:c r="PYB5911" s="248"/>
      <x:c r="PYC5911" s="248"/>
      <x:c r="PYD5911" s="248"/>
      <x:c r="PYE5911" s="248"/>
      <x:c r="PYF5911" s="248"/>
      <x:c r="PYG5911" s="248"/>
      <x:c r="PYH5911" s="248"/>
      <x:c r="PYI5911" s="248"/>
      <x:c r="PYJ5911" s="248"/>
      <x:c r="PYK5911" s="248"/>
      <x:c r="PYL5911" s="248"/>
      <x:c r="PYM5911" s="248"/>
      <x:c r="PYN5911" s="248"/>
      <x:c r="PYO5911" s="248"/>
      <x:c r="PYP5911" s="248"/>
      <x:c r="PYQ5911" s="248"/>
      <x:c r="PYR5911" s="248"/>
      <x:c r="PYS5911" s="248"/>
      <x:c r="PYT5911" s="248"/>
      <x:c r="PYU5911" s="248"/>
      <x:c r="PYV5911" s="248"/>
      <x:c r="PYW5911" s="248"/>
      <x:c r="PYX5911" s="248"/>
      <x:c r="PYY5911" s="248"/>
      <x:c r="PYZ5911" s="248"/>
      <x:c r="PZA5911" s="248"/>
      <x:c r="PZB5911" s="248"/>
      <x:c r="PZC5911" s="248"/>
      <x:c r="PZD5911" s="248"/>
      <x:c r="PZE5911" s="248"/>
      <x:c r="PZF5911" s="248"/>
      <x:c r="PZG5911" s="248"/>
      <x:c r="PZH5911" s="248"/>
      <x:c r="PZI5911" s="248"/>
      <x:c r="PZJ5911" s="248"/>
      <x:c r="PZK5911" s="248"/>
      <x:c r="PZL5911" s="248"/>
      <x:c r="PZM5911" s="248"/>
      <x:c r="PZN5911" s="248"/>
      <x:c r="PZO5911" s="248"/>
      <x:c r="PZP5911" s="248"/>
      <x:c r="PZQ5911" s="248"/>
      <x:c r="PZR5911" s="248"/>
      <x:c r="PZS5911" s="248"/>
      <x:c r="PZT5911" s="248"/>
      <x:c r="PZU5911" s="248"/>
      <x:c r="PZV5911" s="248"/>
      <x:c r="PZW5911" s="248"/>
      <x:c r="PZX5911" s="248"/>
      <x:c r="PZY5911" s="248"/>
      <x:c r="PZZ5911" s="248"/>
      <x:c r="QAA5911" s="248"/>
      <x:c r="QAB5911" s="248"/>
      <x:c r="QAC5911" s="248"/>
      <x:c r="QAD5911" s="248"/>
      <x:c r="QAE5911" s="248"/>
      <x:c r="QAF5911" s="248"/>
      <x:c r="QAG5911" s="248"/>
      <x:c r="QAH5911" s="248"/>
      <x:c r="QAI5911" s="248"/>
      <x:c r="QAJ5911" s="248"/>
      <x:c r="QAK5911" s="248"/>
      <x:c r="QAL5911" s="248"/>
      <x:c r="QAM5911" s="248"/>
      <x:c r="QAN5911" s="248"/>
      <x:c r="QAO5911" s="248"/>
      <x:c r="QAP5911" s="248"/>
      <x:c r="QAQ5911" s="248"/>
      <x:c r="QAR5911" s="248"/>
      <x:c r="QAS5911" s="248"/>
      <x:c r="QAT5911" s="248"/>
      <x:c r="QAU5911" s="248"/>
      <x:c r="QAV5911" s="248"/>
      <x:c r="QAW5911" s="248"/>
      <x:c r="QAX5911" s="248"/>
      <x:c r="QAY5911" s="248"/>
      <x:c r="QAZ5911" s="248"/>
      <x:c r="QBA5911" s="248"/>
      <x:c r="QBB5911" s="248"/>
      <x:c r="QBC5911" s="248"/>
      <x:c r="QBD5911" s="248"/>
      <x:c r="QBE5911" s="248"/>
      <x:c r="QBF5911" s="248"/>
      <x:c r="QBG5911" s="248"/>
      <x:c r="QBH5911" s="248"/>
      <x:c r="QBI5911" s="248"/>
      <x:c r="QBJ5911" s="248"/>
      <x:c r="QBK5911" s="248"/>
      <x:c r="QBL5911" s="248"/>
      <x:c r="QBM5911" s="248"/>
      <x:c r="QBN5911" s="248"/>
      <x:c r="QBO5911" s="248"/>
      <x:c r="QBP5911" s="248"/>
      <x:c r="QBQ5911" s="248"/>
      <x:c r="QBR5911" s="248"/>
      <x:c r="QBS5911" s="248"/>
      <x:c r="QBT5911" s="248"/>
      <x:c r="QBU5911" s="248"/>
      <x:c r="QBV5911" s="248"/>
      <x:c r="QBW5911" s="248"/>
      <x:c r="QBX5911" s="248"/>
      <x:c r="QBY5911" s="248"/>
      <x:c r="QBZ5911" s="248"/>
      <x:c r="QCA5911" s="248"/>
      <x:c r="QCB5911" s="248"/>
      <x:c r="QCC5911" s="248"/>
      <x:c r="QCD5911" s="248"/>
      <x:c r="QCE5911" s="248"/>
      <x:c r="QCF5911" s="248"/>
      <x:c r="QCG5911" s="248"/>
      <x:c r="QCH5911" s="248"/>
      <x:c r="QCI5911" s="248"/>
      <x:c r="QCJ5911" s="248"/>
      <x:c r="QCK5911" s="248"/>
      <x:c r="QCL5911" s="248"/>
      <x:c r="QCM5911" s="248"/>
      <x:c r="QCN5911" s="248"/>
      <x:c r="QCO5911" s="248"/>
      <x:c r="QCP5911" s="248"/>
      <x:c r="QCQ5911" s="248"/>
      <x:c r="QCR5911" s="248"/>
      <x:c r="QCS5911" s="248"/>
      <x:c r="QCT5911" s="248"/>
      <x:c r="QCU5911" s="248"/>
      <x:c r="QCV5911" s="248"/>
      <x:c r="QCW5911" s="248"/>
      <x:c r="QCX5911" s="248"/>
      <x:c r="QCY5911" s="248"/>
      <x:c r="QCZ5911" s="248"/>
      <x:c r="QDA5911" s="248"/>
      <x:c r="QDB5911" s="248"/>
      <x:c r="QDC5911" s="248"/>
      <x:c r="QDD5911" s="248"/>
      <x:c r="QDE5911" s="248"/>
      <x:c r="QDF5911" s="248"/>
      <x:c r="QDG5911" s="248"/>
      <x:c r="QDH5911" s="248"/>
      <x:c r="QDI5911" s="248"/>
      <x:c r="QDJ5911" s="248"/>
      <x:c r="QDK5911" s="248"/>
      <x:c r="QDL5911" s="248"/>
      <x:c r="QDM5911" s="248"/>
      <x:c r="QDN5911" s="248"/>
      <x:c r="QDO5911" s="248"/>
      <x:c r="QDP5911" s="248"/>
      <x:c r="QDQ5911" s="248"/>
      <x:c r="QDR5911" s="248"/>
      <x:c r="QDS5911" s="248"/>
      <x:c r="QDT5911" s="248"/>
      <x:c r="QDU5911" s="248"/>
      <x:c r="QDV5911" s="248"/>
      <x:c r="QDW5911" s="248"/>
      <x:c r="QDX5911" s="248"/>
      <x:c r="QDY5911" s="248"/>
      <x:c r="QDZ5911" s="248"/>
      <x:c r="QEA5911" s="248"/>
      <x:c r="QEB5911" s="248"/>
      <x:c r="QEC5911" s="248"/>
      <x:c r="QED5911" s="248"/>
      <x:c r="QEE5911" s="248"/>
      <x:c r="QEF5911" s="248"/>
      <x:c r="QEG5911" s="248"/>
      <x:c r="QEH5911" s="248"/>
      <x:c r="QEI5911" s="248"/>
      <x:c r="QEJ5911" s="248"/>
      <x:c r="QEK5911" s="248"/>
      <x:c r="QEL5911" s="248"/>
      <x:c r="QEM5911" s="248"/>
      <x:c r="QEN5911" s="248"/>
      <x:c r="QEO5911" s="248"/>
      <x:c r="QEP5911" s="248"/>
      <x:c r="QEQ5911" s="248"/>
      <x:c r="QER5911" s="248"/>
      <x:c r="QES5911" s="248"/>
      <x:c r="QET5911" s="248"/>
      <x:c r="QEU5911" s="248"/>
      <x:c r="QEV5911" s="248"/>
      <x:c r="QEW5911" s="248"/>
      <x:c r="QEX5911" s="248"/>
      <x:c r="QEY5911" s="248"/>
      <x:c r="QEZ5911" s="248"/>
      <x:c r="QFA5911" s="248"/>
      <x:c r="QFB5911" s="248"/>
      <x:c r="QFC5911" s="248"/>
      <x:c r="QFD5911" s="248"/>
      <x:c r="QFE5911" s="248"/>
      <x:c r="QFF5911" s="248"/>
      <x:c r="QFG5911" s="248"/>
      <x:c r="QFH5911" s="248"/>
      <x:c r="QFI5911" s="248"/>
      <x:c r="QFJ5911" s="248"/>
      <x:c r="QFK5911" s="248"/>
      <x:c r="QFL5911" s="248"/>
      <x:c r="QFM5911" s="248"/>
      <x:c r="QFN5911" s="248"/>
      <x:c r="QFO5911" s="248"/>
      <x:c r="QFP5911" s="248"/>
      <x:c r="QFQ5911" s="248"/>
      <x:c r="QFR5911" s="248"/>
      <x:c r="QFS5911" s="248"/>
      <x:c r="QFT5911" s="248"/>
      <x:c r="QFU5911" s="248"/>
      <x:c r="QFV5911" s="248"/>
      <x:c r="QFW5911" s="248"/>
      <x:c r="QFX5911" s="248"/>
      <x:c r="QFY5911" s="248"/>
      <x:c r="QFZ5911" s="248"/>
      <x:c r="QGA5911" s="248"/>
      <x:c r="QGB5911" s="248"/>
      <x:c r="QGC5911" s="248"/>
      <x:c r="QGD5911" s="248"/>
      <x:c r="QGE5911" s="248"/>
      <x:c r="QGF5911" s="248"/>
      <x:c r="QGG5911" s="248"/>
      <x:c r="QGH5911" s="248"/>
      <x:c r="QGI5911" s="248"/>
      <x:c r="QGJ5911" s="248"/>
      <x:c r="QGK5911" s="248"/>
      <x:c r="QGL5911" s="248"/>
      <x:c r="QGM5911" s="248"/>
      <x:c r="QGN5911" s="248"/>
      <x:c r="QGO5911" s="248"/>
      <x:c r="QGP5911" s="248"/>
      <x:c r="QGQ5911" s="248"/>
      <x:c r="QGR5911" s="248"/>
      <x:c r="QGS5911" s="248"/>
      <x:c r="QGT5911" s="248"/>
      <x:c r="QGU5911" s="248"/>
      <x:c r="QGV5911" s="248"/>
      <x:c r="QGW5911" s="248"/>
      <x:c r="QGX5911" s="248"/>
      <x:c r="QGY5911" s="248"/>
      <x:c r="QGZ5911" s="248"/>
      <x:c r="QHA5911" s="248"/>
      <x:c r="QHB5911" s="248"/>
      <x:c r="QHC5911" s="248"/>
      <x:c r="QHD5911" s="248"/>
      <x:c r="QHE5911" s="248"/>
      <x:c r="QHF5911" s="248"/>
      <x:c r="QHG5911" s="248"/>
      <x:c r="QHH5911" s="248"/>
      <x:c r="QHI5911" s="248"/>
      <x:c r="QHJ5911" s="248"/>
      <x:c r="QHK5911" s="248"/>
      <x:c r="QHL5911" s="248"/>
      <x:c r="QHM5911" s="248"/>
      <x:c r="QHN5911" s="248"/>
      <x:c r="QHO5911" s="248"/>
      <x:c r="QHP5911" s="248"/>
      <x:c r="QHQ5911" s="248"/>
      <x:c r="QHR5911" s="248"/>
      <x:c r="QHS5911" s="248"/>
      <x:c r="QHT5911" s="248"/>
      <x:c r="QHU5911" s="248"/>
      <x:c r="QHV5911" s="248"/>
      <x:c r="QHW5911" s="248"/>
      <x:c r="QHX5911" s="248"/>
      <x:c r="QHY5911" s="248"/>
      <x:c r="QHZ5911" s="248"/>
      <x:c r="QIA5911" s="248"/>
      <x:c r="QIB5911" s="248"/>
      <x:c r="QIC5911" s="248"/>
      <x:c r="QID5911" s="248"/>
      <x:c r="QIE5911" s="248"/>
      <x:c r="QIF5911" s="248"/>
      <x:c r="QIG5911" s="248"/>
      <x:c r="QIH5911" s="248"/>
      <x:c r="QII5911" s="248"/>
      <x:c r="QIJ5911" s="248"/>
      <x:c r="QIK5911" s="248"/>
      <x:c r="QIL5911" s="248"/>
      <x:c r="QIM5911" s="248"/>
      <x:c r="QIN5911" s="248"/>
      <x:c r="QIO5911" s="248"/>
      <x:c r="QIP5911" s="248"/>
      <x:c r="QIQ5911" s="248"/>
      <x:c r="QIR5911" s="248"/>
      <x:c r="QIS5911" s="248"/>
      <x:c r="QIT5911" s="248"/>
      <x:c r="QIU5911" s="248"/>
      <x:c r="QIV5911" s="248"/>
      <x:c r="QIW5911" s="248"/>
      <x:c r="QIX5911" s="248"/>
      <x:c r="QIY5911" s="248"/>
      <x:c r="QIZ5911" s="248"/>
      <x:c r="QJA5911" s="248"/>
      <x:c r="QJB5911" s="248"/>
      <x:c r="QJC5911" s="248"/>
      <x:c r="QJD5911" s="248"/>
      <x:c r="QJE5911" s="248"/>
      <x:c r="QJF5911" s="248"/>
      <x:c r="QJG5911" s="248"/>
      <x:c r="QJH5911" s="248"/>
      <x:c r="QJI5911" s="248"/>
      <x:c r="QJJ5911" s="248"/>
      <x:c r="QJK5911" s="248"/>
      <x:c r="QJL5911" s="248"/>
      <x:c r="QJM5911" s="248"/>
      <x:c r="QJN5911" s="248"/>
      <x:c r="QJO5911" s="248"/>
      <x:c r="QJP5911" s="248"/>
      <x:c r="QJQ5911" s="248"/>
      <x:c r="QJR5911" s="248"/>
      <x:c r="QJS5911" s="248"/>
      <x:c r="QJT5911" s="248"/>
      <x:c r="QJU5911" s="248"/>
      <x:c r="QJV5911" s="248"/>
      <x:c r="QJW5911" s="248"/>
      <x:c r="QJX5911" s="248"/>
      <x:c r="QJY5911" s="248"/>
      <x:c r="QJZ5911" s="248"/>
      <x:c r="QKA5911" s="248"/>
      <x:c r="QKB5911" s="248"/>
      <x:c r="QKC5911" s="248"/>
      <x:c r="QKD5911" s="248"/>
      <x:c r="QKE5911" s="248"/>
      <x:c r="QKF5911" s="248"/>
      <x:c r="QKG5911" s="248"/>
      <x:c r="QKH5911" s="248"/>
      <x:c r="QKI5911" s="248"/>
      <x:c r="QKJ5911" s="248"/>
      <x:c r="QKK5911" s="248"/>
      <x:c r="QKL5911" s="248"/>
      <x:c r="QKM5911" s="248"/>
      <x:c r="QKN5911" s="248"/>
      <x:c r="QKO5911" s="248"/>
      <x:c r="QKP5911" s="248"/>
      <x:c r="QKQ5911" s="248"/>
      <x:c r="QKR5911" s="248"/>
      <x:c r="QKS5911" s="248"/>
      <x:c r="QKT5911" s="248"/>
      <x:c r="QKU5911" s="248"/>
      <x:c r="QKV5911" s="248"/>
      <x:c r="QKW5911" s="248"/>
      <x:c r="QKX5911" s="248"/>
      <x:c r="QKY5911" s="248"/>
      <x:c r="QKZ5911" s="248"/>
      <x:c r="QLA5911" s="248"/>
      <x:c r="QLB5911" s="248"/>
      <x:c r="QLC5911" s="248"/>
      <x:c r="QLD5911" s="248"/>
      <x:c r="QLE5911" s="248"/>
      <x:c r="QLF5911" s="248"/>
      <x:c r="QLG5911" s="248"/>
      <x:c r="QLH5911" s="248"/>
      <x:c r="QLI5911" s="248"/>
      <x:c r="QLJ5911" s="248"/>
      <x:c r="QLK5911" s="248"/>
      <x:c r="QLL5911" s="248"/>
      <x:c r="QLM5911" s="248"/>
      <x:c r="QLN5911" s="248"/>
      <x:c r="QLO5911" s="248"/>
      <x:c r="QLP5911" s="248"/>
      <x:c r="QLQ5911" s="248"/>
      <x:c r="QLR5911" s="248"/>
      <x:c r="QLS5911" s="248"/>
      <x:c r="QLT5911" s="248"/>
      <x:c r="QLU5911" s="248"/>
      <x:c r="QLV5911" s="248"/>
      <x:c r="QLW5911" s="248"/>
      <x:c r="QLX5911" s="248"/>
      <x:c r="QLY5911" s="248"/>
      <x:c r="QLZ5911" s="248"/>
      <x:c r="QMA5911" s="248"/>
      <x:c r="QMB5911" s="248"/>
      <x:c r="QMC5911" s="248"/>
      <x:c r="QMD5911" s="248"/>
      <x:c r="QME5911" s="248"/>
      <x:c r="QMF5911" s="248"/>
      <x:c r="QMG5911" s="248"/>
      <x:c r="QMH5911" s="248"/>
      <x:c r="QMI5911" s="248"/>
      <x:c r="QMJ5911" s="248"/>
      <x:c r="QMK5911" s="248"/>
      <x:c r="QML5911" s="248"/>
      <x:c r="QMM5911" s="248"/>
      <x:c r="QMN5911" s="248"/>
      <x:c r="QMO5911" s="248"/>
      <x:c r="QMP5911" s="248"/>
      <x:c r="QMQ5911" s="248"/>
      <x:c r="QMR5911" s="248"/>
      <x:c r="QMS5911" s="248"/>
      <x:c r="QMT5911" s="248"/>
      <x:c r="QMU5911" s="248"/>
      <x:c r="QMV5911" s="248"/>
      <x:c r="QMW5911" s="248"/>
      <x:c r="QMX5911" s="248"/>
      <x:c r="QMY5911" s="248"/>
      <x:c r="QMZ5911" s="248"/>
      <x:c r="QNA5911" s="248"/>
      <x:c r="QNB5911" s="248"/>
      <x:c r="QNC5911" s="248"/>
      <x:c r="QND5911" s="248"/>
      <x:c r="QNE5911" s="248"/>
      <x:c r="QNF5911" s="248"/>
      <x:c r="QNG5911" s="248"/>
      <x:c r="QNH5911" s="248"/>
      <x:c r="QNI5911" s="248"/>
      <x:c r="QNJ5911" s="248"/>
      <x:c r="QNK5911" s="248"/>
      <x:c r="QNL5911" s="248"/>
      <x:c r="QNM5911" s="248"/>
      <x:c r="QNN5911" s="248"/>
      <x:c r="QNO5911" s="248"/>
      <x:c r="QNP5911" s="248"/>
      <x:c r="QNQ5911" s="248"/>
      <x:c r="QNR5911" s="248"/>
      <x:c r="QNS5911" s="248"/>
      <x:c r="QNT5911" s="248"/>
      <x:c r="QNU5911" s="248"/>
      <x:c r="QNV5911" s="248"/>
      <x:c r="QNW5911" s="248"/>
      <x:c r="QNX5911" s="248"/>
      <x:c r="QNY5911" s="248"/>
      <x:c r="QNZ5911" s="248"/>
      <x:c r="QOA5911" s="248"/>
      <x:c r="QOB5911" s="248"/>
      <x:c r="QOC5911" s="248"/>
      <x:c r="QOD5911" s="248"/>
      <x:c r="QOE5911" s="248"/>
      <x:c r="QOF5911" s="248"/>
      <x:c r="QOG5911" s="248"/>
      <x:c r="QOH5911" s="248"/>
      <x:c r="QOI5911" s="248"/>
      <x:c r="QOJ5911" s="248"/>
      <x:c r="QOK5911" s="248"/>
      <x:c r="QOL5911" s="248"/>
      <x:c r="QOM5911" s="248"/>
      <x:c r="QON5911" s="248"/>
      <x:c r="QOO5911" s="248"/>
      <x:c r="QOP5911" s="248"/>
      <x:c r="QOQ5911" s="248"/>
      <x:c r="QOR5911" s="248"/>
      <x:c r="QOS5911" s="248"/>
      <x:c r="QOT5911" s="248"/>
      <x:c r="QOU5911" s="248"/>
      <x:c r="QOV5911" s="248"/>
      <x:c r="QOW5911" s="248"/>
      <x:c r="QOX5911" s="248"/>
      <x:c r="QOY5911" s="248"/>
      <x:c r="QOZ5911" s="248"/>
      <x:c r="QPA5911" s="248"/>
      <x:c r="QPB5911" s="248"/>
      <x:c r="QPC5911" s="248"/>
      <x:c r="QPD5911" s="248"/>
      <x:c r="QPE5911" s="248"/>
      <x:c r="QPF5911" s="248"/>
      <x:c r="QPG5911" s="248"/>
      <x:c r="QPH5911" s="248"/>
      <x:c r="QPI5911" s="248"/>
      <x:c r="QPJ5911" s="248"/>
      <x:c r="QPK5911" s="248"/>
      <x:c r="QPL5911" s="248"/>
      <x:c r="QPM5911" s="248"/>
      <x:c r="QPN5911" s="248"/>
      <x:c r="QPO5911" s="248"/>
      <x:c r="QPP5911" s="248"/>
      <x:c r="QPQ5911" s="248"/>
      <x:c r="QPR5911" s="248"/>
      <x:c r="QPS5911" s="248"/>
      <x:c r="QPT5911" s="248"/>
      <x:c r="QPU5911" s="248"/>
      <x:c r="QPV5911" s="248"/>
      <x:c r="QPW5911" s="248"/>
      <x:c r="QPX5911" s="248"/>
      <x:c r="QPY5911" s="248"/>
      <x:c r="QPZ5911" s="248"/>
      <x:c r="QQA5911" s="248"/>
      <x:c r="QQB5911" s="248"/>
      <x:c r="QQC5911" s="248"/>
      <x:c r="QQD5911" s="248"/>
      <x:c r="QQE5911" s="248"/>
      <x:c r="QQF5911" s="248"/>
      <x:c r="QQG5911" s="248"/>
      <x:c r="QQH5911" s="248"/>
      <x:c r="QQI5911" s="248"/>
      <x:c r="QQJ5911" s="248"/>
      <x:c r="QQK5911" s="248"/>
      <x:c r="QQL5911" s="248"/>
      <x:c r="QQM5911" s="248"/>
      <x:c r="QQN5911" s="248"/>
      <x:c r="QQO5911" s="248"/>
      <x:c r="QQP5911" s="248"/>
      <x:c r="QQQ5911" s="248"/>
      <x:c r="QQR5911" s="248"/>
      <x:c r="QQS5911" s="248"/>
      <x:c r="QQT5911" s="248"/>
      <x:c r="QQU5911" s="248"/>
      <x:c r="QQV5911" s="248"/>
      <x:c r="QQW5911" s="248"/>
      <x:c r="QQX5911" s="248"/>
      <x:c r="QQY5911" s="248"/>
      <x:c r="QQZ5911" s="248"/>
      <x:c r="QRA5911" s="248"/>
      <x:c r="QRB5911" s="248"/>
      <x:c r="QRC5911" s="248"/>
      <x:c r="QRD5911" s="248"/>
      <x:c r="QRE5911" s="248"/>
      <x:c r="QRF5911" s="248"/>
      <x:c r="QRG5911" s="248"/>
      <x:c r="QRH5911" s="248"/>
      <x:c r="QRI5911" s="248"/>
      <x:c r="QRJ5911" s="248"/>
      <x:c r="QRK5911" s="248"/>
      <x:c r="QRL5911" s="248"/>
      <x:c r="QRM5911" s="248"/>
      <x:c r="QRN5911" s="248"/>
      <x:c r="QRO5911" s="248"/>
      <x:c r="QRP5911" s="248"/>
      <x:c r="QRQ5911" s="248"/>
      <x:c r="QRR5911" s="248"/>
      <x:c r="QRS5911" s="248"/>
      <x:c r="QRT5911" s="248"/>
      <x:c r="QRU5911" s="248"/>
      <x:c r="QRV5911" s="248"/>
      <x:c r="QRW5911" s="248"/>
      <x:c r="QRX5911" s="248"/>
      <x:c r="QRY5911" s="248"/>
      <x:c r="QRZ5911" s="248"/>
      <x:c r="QSA5911" s="248"/>
      <x:c r="QSB5911" s="248"/>
      <x:c r="QSC5911" s="248"/>
      <x:c r="QSD5911" s="248"/>
      <x:c r="QSE5911" s="248"/>
      <x:c r="QSF5911" s="248"/>
      <x:c r="QSG5911" s="248"/>
      <x:c r="QSH5911" s="248"/>
      <x:c r="QSI5911" s="248"/>
      <x:c r="QSJ5911" s="248"/>
      <x:c r="QSK5911" s="248"/>
      <x:c r="QSL5911" s="248"/>
      <x:c r="QSM5911" s="248"/>
      <x:c r="QSN5911" s="248"/>
      <x:c r="QSO5911" s="248"/>
      <x:c r="QSP5911" s="248"/>
      <x:c r="QSQ5911" s="248"/>
      <x:c r="QSR5911" s="248"/>
      <x:c r="QSS5911" s="248"/>
      <x:c r="QST5911" s="248"/>
      <x:c r="QSU5911" s="248"/>
      <x:c r="QSV5911" s="248"/>
      <x:c r="QSW5911" s="248"/>
      <x:c r="QSX5911" s="248"/>
      <x:c r="QSY5911" s="248"/>
      <x:c r="QSZ5911" s="248"/>
      <x:c r="QTA5911" s="248"/>
      <x:c r="QTB5911" s="248"/>
      <x:c r="QTC5911" s="248"/>
      <x:c r="QTD5911" s="248"/>
      <x:c r="QTE5911" s="248"/>
      <x:c r="QTF5911" s="248"/>
      <x:c r="QTG5911" s="248"/>
      <x:c r="QTH5911" s="248"/>
      <x:c r="QTI5911" s="248"/>
      <x:c r="QTJ5911" s="248"/>
      <x:c r="QTK5911" s="248"/>
      <x:c r="QTL5911" s="248"/>
      <x:c r="QTM5911" s="248"/>
      <x:c r="QTN5911" s="248"/>
      <x:c r="QTO5911" s="248"/>
      <x:c r="QTP5911" s="248"/>
      <x:c r="QTQ5911" s="248"/>
      <x:c r="QTR5911" s="248"/>
      <x:c r="QTS5911" s="248"/>
      <x:c r="QTT5911" s="248"/>
      <x:c r="QTU5911" s="248"/>
      <x:c r="QTV5911" s="248"/>
      <x:c r="QTW5911" s="248"/>
      <x:c r="QTX5911" s="248"/>
      <x:c r="QTY5911" s="248"/>
      <x:c r="QTZ5911" s="248"/>
      <x:c r="QUA5911" s="248"/>
      <x:c r="QUB5911" s="248"/>
      <x:c r="QUC5911" s="248"/>
      <x:c r="QUD5911" s="248"/>
      <x:c r="QUE5911" s="248"/>
      <x:c r="QUF5911" s="248"/>
      <x:c r="QUG5911" s="248"/>
      <x:c r="QUH5911" s="248"/>
      <x:c r="QUI5911" s="248"/>
      <x:c r="QUJ5911" s="248"/>
      <x:c r="QUK5911" s="248"/>
      <x:c r="QUL5911" s="248"/>
      <x:c r="QUM5911" s="248"/>
      <x:c r="QUN5911" s="248"/>
      <x:c r="QUO5911" s="248"/>
      <x:c r="QUP5911" s="248"/>
      <x:c r="QUQ5911" s="248"/>
      <x:c r="QUR5911" s="248"/>
      <x:c r="QUS5911" s="248"/>
      <x:c r="QUT5911" s="248"/>
      <x:c r="QUU5911" s="248"/>
      <x:c r="QUV5911" s="248"/>
      <x:c r="QUW5911" s="248"/>
      <x:c r="QUX5911" s="248"/>
      <x:c r="QUY5911" s="248"/>
      <x:c r="QUZ5911" s="248"/>
      <x:c r="QVA5911" s="248"/>
      <x:c r="QVB5911" s="248"/>
      <x:c r="QVC5911" s="248"/>
      <x:c r="QVD5911" s="248"/>
      <x:c r="QVE5911" s="248"/>
      <x:c r="QVF5911" s="248"/>
      <x:c r="QVG5911" s="248"/>
      <x:c r="QVH5911" s="248"/>
      <x:c r="QVI5911" s="248"/>
      <x:c r="QVJ5911" s="248"/>
      <x:c r="QVK5911" s="248"/>
      <x:c r="QVL5911" s="248"/>
      <x:c r="QVM5911" s="248"/>
      <x:c r="QVN5911" s="248"/>
      <x:c r="QVO5911" s="248"/>
      <x:c r="QVP5911" s="248"/>
      <x:c r="QVQ5911" s="248"/>
      <x:c r="QVR5911" s="248"/>
      <x:c r="QVS5911" s="248"/>
      <x:c r="QVT5911" s="248"/>
      <x:c r="QVU5911" s="248"/>
      <x:c r="QVV5911" s="248"/>
      <x:c r="QVW5911" s="248"/>
      <x:c r="QVX5911" s="248"/>
      <x:c r="QVY5911" s="248"/>
      <x:c r="QVZ5911" s="248"/>
      <x:c r="QWA5911" s="248"/>
      <x:c r="QWB5911" s="248"/>
      <x:c r="QWC5911" s="248"/>
      <x:c r="QWD5911" s="248"/>
      <x:c r="QWE5911" s="248"/>
      <x:c r="QWF5911" s="248"/>
      <x:c r="QWG5911" s="248"/>
      <x:c r="QWH5911" s="248"/>
      <x:c r="QWI5911" s="248"/>
      <x:c r="QWJ5911" s="248"/>
      <x:c r="QWK5911" s="248"/>
      <x:c r="QWL5911" s="248"/>
      <x:c r="QWM5911" s="248"/>
      <x:c r="QWN5911" s="248"/>
      <x:c r="QWO5911" s="248"/>
      <x:c r="QWP5911" s="248"/>
      <x:c r="QWQ5911" s="248"/>
      <x:c r="QWR5911" s="248"/>
      <x:c r="QWS5911" s="248"/>
      <x:c r="QWT5911" s="248"/>
      <x:c r="QWU5911" s="248"/>
      <x:c r="QWV5911" s="248"/>
      <x:c r="QWW5911" s="248"/>
      <x:c r="QWX5911" s="248"/>
      <x:c r="QWY5911" s="248"/>
      <x:c r="QWZ5911" s="248"/>
      <x:c r="QXA5911" s="248"/>
      <x:c r="QXB5911" s="248"/>
      <x:c r="QXC5911" s="248"/>
      <x:c r="QXD5911" s="248"/>
      <x:c r="QXE5911" s="248"/>
      <x:c r="QXF5911" s="248"/>
      <x:c r="QXG5911" s="248"/>
      <x:c r="QXH5911" s="248"/>
      <x:c r="QXI5911" s="248"/>
      <x:c r="QXJ5911" s="248"/>
      <x:c r="QXK5911" s="248"/>
      <x:c r="QXL5911" s="248"/>
      <x:c r="QXM5911" s="248"/>
      <x:c r="QXN5911" s="248"/>
      <x:c r="QXO5911" s="248"/>
      <x:c r="QXP5911" s="248"/>
      <x:c r="QXQ5911" s="248"/>
      <x:c r="QXR5911" s="248"/>
      <x:c r="QXS5911" s="248"/>
      <x:c r="QXT5911" s="248"/>
      <x:c r="QXU5911" s="248"/>
      <x:c r="QXV5911" s="248"/>
      <x:c r="QXW5911" s="248"/>
      <x:c r="QXX5911" s="248"/>
      <x:c r="QXY5911" s="248"/>
      <x:c r="QXZ5911" s="248"/>
      <x:c r="QYA5911" s="248"/>
      <x:c r="QYB5911" s="248"/>
      <x:c r="QYC5911" s="248"/>
      <x:c r="QYD5911" s="248"/>
      <x:c r="QYE5911" s="248"/>
      <x:c r="QYF5911" s="248"/>
      <x:c r="QYG5911" s="248"/>
      <x:c r="QYH5911" s="248"/>
      <x:c r="QYI5911" s="248"/>
      <x:c r="QYJ5911" s="248"/>
      <x:c r="QYK5911" s="248"/>
      <x:c r="QYL5911" s="248"/>
      <x:c r="QYM5911" s="248"/>
      <x:c r="QYN5911" s="248"/>
      <x:c r="QYO5911" s="248"/>
      <x:c r="QYP5911" s="248"/>
      <x:c r="QYQ5911" s="248"/>
      <x:c r="QYR5911" s="248"/>
      <x:c r="QYS5911" s="248"/>
      <x:c r="QYT5911" s="248"/>
      <x:c r="QYU5911" s="248"/>
      <x:c r="QYV5911" s="248"/>
      <x:c r="QYW5911" s="248"/>
      <x:c r="QYX5911" s="248"/>
      <x:c r="QYY5911" s="248"/>
      <x:c r="QYZ5911" s="248"/>
      <x:c r="QZA5911" s="248"/>
      <x:c r="QZB5911" s="248"/>
      <x:c r="QZC5911" s="248"/>
      <x:c r="QZD5911" s="248"/>
      <x:c r="QZE5911" s="248"/>
      <x:c r="QZF5911" s="248"/>
      <x:c r="QZG5911" s="248"/>
      <x:c r="QZH5911" s="248"/>
      <x:c r="QZI5911" s="248"/>
      <x:c r="QZJ5911" s="248"/>
      <x:c r="QZK5911" s="248"/>
      <x:c r="QZL5911" s="248"/>
      <x:c r="QZM5911" s="248"/>
      <x:c r="QZN5911" s="248"/>
      <x:c r="QZO5911" s="248"/>
      <x:c r="QZP5911" s="248"/>
      <x:c r="QZQ5911" s="248"/>
      <x:c r="QZR5911" s="248"/>
      <x:c r="QZS5911" s="248"/>
      <x:c r="QZT5911" s="248"/>
      <x:c r="QZU5911" s="248"/>
      <x:c r="QZV5911" s="248"/>
      <x:c r="QZW5911" s="248"/>
      <x:c r="QZX5911" s="248"/>
      <x:c r="QZY5911" s="248"/>
      <x:c r="QZZ5911" s="248"/>
      <x:c r="RAA5911" s="248"/>
      <x:c r="RAB5911" s="248"/>
      <x:c r="RAC5911" s="248"/>
      <x:c r="RAD5911" s="248"/>
      <x:c r="RAE5911" s="248"/>
      <x:c r="RAF5911" s="248"/>
      <x:c r="RAG5911" s="248"/>
      <x:c r="RAH5911" s="248"/>
      <x:c r="RAI5911" s="248"/>
      <x:c r="RAJ5911" s="248"/>
      <x:c r="RAK5911" s="248"/>
      <x:c r="RAL5911" s="248"/>
      <x:c r="RAM5911" s="248"/>
      <x:c r="RAN5911" s="248"/>
      <x:c r="RAO5911" s="248"/>
      <x:c r="RAP5911" s="248"/>
      <x:c r="RAQ5911" s="248"/>
      <x:c r="RAR5911" s="248"/>
      <x:c r="RAS5911" s="248"/>
      <x:c r="RAT5911" s="248"/>
      <x:c r="RAU5911" s="248"/>
      <x:c r="RAV5911" s="248"/>
      <x:c r="RAW5911" s="248"/>
      <x:c r="RAX5911" s="248"/>
      <x:c r="RAY5911" s="248"/>
      <x:c r="RAZ5911" s="248"/>
      <x:c r="RBA5911" s="248"/>
      <x:c r="RBB5911" s="248"/>
      <x:c r="RBC5911" s="248"/>
      <x:c r="RBD5911" s="248"/>
      <x:c r="RBE5911" s="248"/>
      <x:c r="RBF5911" s="248"/>
      <x:c r="RBG5911" s="248"/>
      <x:c r="RBH5911" s="248"/>
      <x:c r="RBI5911" s="248"/>
      <x:c r="RBJ5911" s="248"/>
      <x:c r="RBK5911" s="248"/>
      <x:c r="RBL5911" s="248"/>
      <x:c r="RBM5911" s="248"/>
      <x:c r="RBN5911" s="248"/>
      <x:c r="RBO5911" s="248"/>
      <x:c r="RBP5911" s="248"/>
      <x:c r="RBQ5911" s="248"/>
      <x:c r="RBR5911" s="248"/>
      <x:c r="RBS5911" s="248"/>
      <x:c r="RBT5911" s="248"/>
      <x:c r="RBU5911" s="248"/>
      <x:c r="RBV5911" s="248"/>
      <x:c r="RBW5911" s="248"/>
      <x:c r="RBX5911" s="248"/>
      <x:c r="RBY5911" s="248"/>
      <x:c r="RBZ5911" s="248"/>
      <x:c r="RCA5911" s="248"/>
      <x:c r="RCB5911" s="248"/>
      <x:c r="RCC5911" s="248"/>
      <x:c r="RCD5911" s="248"/>
      <x:c r="RCE5911" s="248"/>
      <x:c r="RCF5911" s="248"/>
      <x:c r="RCG5911" s="248"/>
      <x:c r="RCH5911" s="248"/>
      <x:c r="RCI5911" s="248"/>
      <x:c r="RCJ5911" s="248"/>
      <x:c r="RCK5911" s="248"/>
      <x:c r="RCL5911" s="248"/>
      <x:c r="RCM5911" s="248"/>
      <x:c r="RCN5911" s="248"/>
      <x:c r="RCO5911" s="248"/>
      <x:c r="RCP5911" s="248"/>
      <x:c r="RCQ5911" s="248"/>
      <x:c r="RCR5911" s="248"/>
      <x:c r="RCS5911" s="248"/>
      <x:c r="RCT5911" s="248"/>
      <x:c r="RCU5911" s="248"/>
      <x:c r="RCV5911" s="248"/>
      <x:c r="RCW5911" s="248"/>
      <x:c r="RCX5911" s="248"/>
      <x:c r="RCY5911" s="248"/>
      <x:c r="RCZ5911" s="248"/>
      <x:c r="RDA5911" s="248"/>
      <x:c r="RDB5911" s="248"/>
      <x:c r="RDC5911" s="248"/>
      <x:c r="RDD5911" s="248"/>
      <x:c r="RDE5911" s="248"/>
      <x:c r="RDF5911" s="248"/>
      <x:c r="RDG5911" s="248"/>
      <x:c r="RDH5911" s="248"/>
      <x:c r="RDI5911" s="248"/>
      <x:c r="RDJ5911" s="248"/>
      <x:c r="RDK5911" s="248"/>
      <x:c r="RDL5911" s="248"/>
      <x:c r="RDM5911" s="248"/>
      <x:c r="RDN5911" s="248"/>
      <x:c r="RDO5911" s="248"/>
      <x:c r="RDP5911" s="248"/>
      <x:c r="RDQ5911" s="248"/>
      <x:c r="RDR5911" s="248"/>
      <x:c r="RDS5911" s="248"/>
      <x:c r="RDT5911" s="248"/>
      <x:c r="RDU5911" s="248"/>
      <x:c r="RDV5911" s="248"/>
      <x:c r="RDW5911" s="248"/>
      <x:c r="RDX5911" s="248"/>
      <x:c r="RDY5911" s="248"/>
      <x:c r="RDZ5911" s="248"/>
      <x:c r="REA5911" s="248"/>
      <x:c r="REB5911" s="248"/>
      <x:c r="REC5911" s="248"/>
      <x:c r="RED5911" s="248"/>
      <x:c r="REE5911" s="248"/>
      <x:c r="REF5911" s="248"/>
      <x:c r="REG5911" s="248"/>
      <x:c r="REH5911" s="248"/>
      <x:c r="REI5911" s="248"/>
      <x:c r="REJ5911" s="248"/>
      <x:c r="REK5911" s="248"/>
      <x:c r="REL5911" s="248"/>
      <x:c r="REM5911" s="248"/>
      <x:c r="REN5911" s="248"/>
      <x:c r="REO5911" s="248"/>
      <x:c r="REP5911" s="248"/>
      <x:c r="REQ5911" s="248"/>
      <x:c r="RER5911" s="248"/>
      <x:c r="RES5911" s="248"/>
      <x:c r="RET5911" s="248"/>
      <x:c r="REU5911" s="248"/>
      <x:c r="REV5911" s="248"/>
      <x:c r="REW5911" s="248"/>
      <x:c r="REX5911" s="248"/>
      <x:c r="REY5911" s="248"/>
      <x:c r="REZ5911" s="248"/>
      <x:c r="RFA5911" s="248"/>
      <x:c r="RFB5911" s="248"/>
      <x:c r="RFC5911" s="248"/>
      <x:c r="RFD5911" s="248"/>
      <x:c r="RFE5911" s="248"/>
      <x:c r="RFF5911" s="248"/>
      <x:c r="RFG5911" s="248"/>
      <x:c r="RFH5911" s="248"/>
      <x:c r="RFI5911" s="248"/>
      <x:c r="RFJ5911" s="248"/>
      <x:c r="RFK5911" s="248"/>
      <x:c r="RFL5911" s="248"/>
      <x:c r="RFM5911" s="248"/>
      <x:c r="RFN5911" s="248"/>
      <x:c r="RFO5911" s="248"/>
      <x:c r="RFP5911" s="248"/>
      <x:c r="RFQ5911" s="248"/>
      <x:c r="RFR5911" s="248"/>
      <x:c r="RFS5911" s="248"/>
      <x:c r="RFT5911" s="248"/>
      <x:c r="RFU5911" s="248"/>
      <x:c r="RFV5911" s="248"/>
      <x:c r="RFW5911" s="248"/>
      <x:c r="RFX5911" s="248"/>
      <x:c r="RFY5911" s="248"/>
      <x:c r="RFZ5911" s="248"/>
      <x:c r="RGA5911" s="248"/>
      <x:c r="RGB5911" s="248"/>
      <x:c r="RGC5911" s="248"/>
      <x:c r="RGD5911" s="248"/>
      <x:c r="RGE5911" s="248"/>
      <x:c r="RGF5911" s="248"/>
      <x:c r="RGG5911" s="248"/>
      <x:c r="RGH5911" s="248"/>
      <x:c r="RGI5911" s="248"/>
      <x:c r="RGJ5911" s="248"/>
      <x:c r="RGK5911" s="248"/>
      <x:c r="RGL5911" s="248"/>
      <x:c r="RGM5911" s="248"/>
      <x:c r="RGN5911" s="248"/>
      <x:c r="RGO5911" s="248"/>
      <x:c r="RGP5911" s="248"/>
      <x:c r="RGQ5911" s="248"/>
      <x:c r="RGR5911" s="248"/>
      <x:c r="RGS5911" s="248"/>
      <x:c r="RGT5911" s="248"/>
      <x:c r="RGU5911" s="248"/>
      <x:c r="RGV5911" s="248"/>
      <x:c r="RGW5911" s="248"/>
      <x:c r="RGX5911" s="248"/>
      <x:c r="RGY5911" s="248"/>
      <x:c r="RGZ5911" s="248"/>
      <x:c r="RHA5911" s="248"/>
      <x:c r="RHB5911" s="248"/>
      <x:c r="RHC5911" s="248"/>
      <x:c r="RHD5911" s="248"/>
      <x:c r="RHE5911" s="248"/>
      <x:c r="RHF5911" s="248"/>
      <x:c r="RHG5911" s="248"/>
      <x:c r="RHH5911" s="248"/>
      <x:c r="RHI5911" s="248"/>
      <x:c r="RHJ5911" s="248"/>
      <x:c r="RHK5911" s="248"/>
      <x:c r="RHL5911" s="248"/>
      <x:c r="RHM5911" s="248"/>
      <x:c r="RHN5911" s="248"/>
      <x:c r="RHO5911" s="248"/>
      <x:c r="RHP5911" s="248"/>
      <x:c r="RHQ5911" s="248"/>
      <x:c r="RHR5911" s="248"/>
      <x:c r="RHS5911" s="248"/>
      <x:c r="RHT5911" s="248"/>
      <x:c r="RHU5911" s="248"/>
      <x:c r="RHV5911" s="248"/>
      <x:c r="RHW5911" s="248"/>
      <x:c r="RHX5911" s="248"/>
      <x:c r="RHY5911" s="248"/>
      <x:c r="RHZ5911" s="248"/>
      <x:c r="RIA5911" s="248"/>
      <x:c r="RIB5911" s="248"/>
      <x:c r="RIC5911" s="248"/>
      <x:c r="RID5911" s="248"/>
      <x:c r="RIE5911" s="248"/>
      <x:c r="RIF5911" s="248"/>
      <x:c r="RIG5911" s="248"/>
      <x:c r="RIH5911" s="248"/>
      <x:c r="RII5911" s="248"/>
      <x:c r="RIJ5911" s="248"/>
      <x:c r="RIK5911" s="248"/>
      <x:c r="RIL5911" s="248"/>
      <x:c r="RIM5911" s="248"/>
      <x:c r="RIN5911" s="248"/>
      <x:c r="RIO5911" s="248"/>
      <x:c r="RIP5911" s="248"/>
      <x:c r="RIQ5911" s="248"/>
      <x:c r="RIR5911" s="248"/>
      <x:c r="RIS5911" s="248"/>
      <x:c r="RIT5911" s="248"/>
      <x:c r="RIU5911" s="248"/>
      <x:c r="RIV5911" s="248"/>
      <x:c r="RIW5911" s="248"/>
      <x:c r="RIX5911" s="248"/>
      <x:c r="RIY5911" s="248"/>
      <x:c r="RIZ5911" s="248"/>
      <x:c r="RJA5911" s="248"/>
      <x:c r="RJB5911" s="248"/>
      <x:c r="RJC5911" s="248"/>
      <x:c r="RJD5911" s="248"/>
      <x:c r="RJE5911" s="248"/>
      <x:c r="RJF5911" s="248"/>
      <x:c r="RJG5911" s="248"/>
      <x:c r="RJH5911" s="248"/>
      <x:c r="RJI5911" s="248"/>
      <x:c r="RJJ5911" s="248"/>
      <x:c r="RJK5911" s="248"/>
      <x:c r="RJL5911" s="248"/>
      <x:c r="RJM5911" s="248"/>
      <x:c r="RJN5911" s="248"/>
      <x:c r="RJO5911" s="248"/>
      <x:c r="RJP5911" s="248"/>
      <x:c r="RJQ5911" s="248"/>
      <x:c r="RJR5911" s="248"/>
      <x:c r="RJS5911" s="248"/>
      <x:c r="RJT5911" s="248"/>
      <x:c r="RJU5911" s="248"/>
      <x:c r="RJV5911" s="248"/>
      <x:c r="RJW5911" s="248"/>
      <x:c r="RJX5911" s="248"/>
      <x:c r="RJY5911" s="248"/>
      <x:c r="RJZ5911" s="248"/>
      <x:c r="RKA5911" s="248"/>
      <x:c r="RKB5911" s="248"/>
      <x:c r="RKC5911" s="248"/>
      <x:c r="RKD5911" s="248"/>
      <x:c r="RKE5911" s="248"/>
      <x:c r="RKF5911" s="248"/>
      <x:c r="RKG5911" s="248"/>
      <x:c r="RKH5911" s="248"/>
      <x:c r="RKI5911" s="248"/>
      <x:c r="RKJ5911" s="248"/>
      <x:c r="RKK5911" s="248"/>
      <x:c r="RKL5911" s="248"/>
      <x:c r="RKM5911" s="248"/>
      <x:c r="RKN5911" s="248"/>
      <x:c r="RKO5911" s="248"/>
      <x:c r="RKP5911" s="248"/>
      <x:c r="RKQ5911" s="248"/>
      <x:c r="RKR5911" s="248"/>
      <x:c r="RKS5911" s="248"/>
      <x:c r="RKT5911" s="248"/>
      <x:c r="RKU5911" s="248"/>
      <x:c r="RKV5911" s="248"/>
      <x:c r="RKW5911" s="248"/>
      <x:c r="RKX5911" s="248"/>
      <x:c r="RKY5911" s="248"/>
      <x:c r="RKZ5911" s="248"/>
      <x:c r="RLA5911" s="248"/>
      <x:c r="RLB5911" s="248"/>
      <x:c r="RLC5911" s="248"/>
      <x:c r="RLD5911" s="248"/>
      <x:c r="RLE5911" s="248"/>
      <x:c r="RLF5911" s="248"/>
      <x:c r="RLG5911" s="248"/>
      <x:c r="RLH5911" s="248"/>
      <x:c r="RLI5911" s="248"/>
      <x:c r="RLJ5911" s="248"/>
      <x:c r="RLK5911" s="248"/>
      <x:c r="RLL5911" s="248"/>
      <x:c r="RLM5911" s="248"/>
      <x:c r="RLN5911" s="248"/>
      <x:c r="RLO5911" s="248"/>
      <x:c r="RLP5911" s="248"/>
      <x:c r="RLQ5911" s="248"/>
      <x:c r="RLR5911" s="248"/>
      <x:c r="RLS5911" s="248"/>
      <x:c r="RLT5911" s="248"/>
      <x:c r="RLU5911" s="248"/>
      <x:c r="RLV5911" s="248"/>
      <x:c r="RLW5911" s="248"/>
      <x:c r="RLX5911" s="248"/>
      <x:c r="RLY5911" s="248"/>
      <x:c r="RLZ5911" s="248"/>
      <x:c r="RMA5911" s="248"/>
      <x:c r="RMB5911" s="248"/>
      <x:c r="RMC5911" s="248"/>
      <x:c r="RMD5911" s="248"/>
      <x:c r="RME5911" s="248"/>
      <x:c r="RMF5911" s="248"/>
      <x:c r="RMG5911" s="248"/>
      <x:c r="RMH5911" s="248"/>
      <x:c r="RMI5911" s="248"/>
      <x:c r="RMJ5911" s="248"/>
      <x:c r="RMK5911" s="248"/>
      <x:c r="RML5911" s="248"/>
      <x:c r="RMM5911" s="248"/>
      <x:c r="RMN5911" s="248"/>
      <x:c r="RMO5911" s="248"/>
      <x:c r="RMP5911" s="248"/>
      <x:c r="RMQ5911" s="248"/>
      <x:c r="RMR5911" s="248"/>
      <x:c r="RMS5911" s="248"/>
      <x:c r="RMT5911" s="248"/>
      <x:c r="RMU5911" s="248"/>
      <x:c r="RMV5911" s="248"/>
      <x:c r="RMW5911" s="248"/>
      <x:c r="RMX5911" s="248"/>
      <x:c r="RMY5911" s="248"/>
      <x:c r="RMZ5911" s="248"/>
      <x:c r="RNA5911" s="248"/>
      <x:c r="RNB5911" s="248"/>
      <x:c r="RNC5911" s="248"/>
      <x:c r="RND5911" s="248"/>
      <x:c r="RNE5911" s="248"/>
      <x:c r="RNF5911" s="248"/>
      <x:c r="RNG5911" s="248"/>
      <x:c r="RNH5911" s="248"/>
      <x:c r="RNI5911" s="248"/>
      <x:c r="RNJ5911" s="248"/>
      <x:c r="RNK5911" s="248"/>
      <x:c r="RNL5911" s="248"/>
      <x:c r="RNM5911" s="248"/>
      <x:c r="RNN5911" s="248"/>
      <x:c r="RNO5911" s="248"/>
      <x:c r="RNP5911" s="248"/>
      <x:c r="RNQ5911" s="248"/>
      <x:c r="RNR5911" s="248"/>
      <x:c r="RNS5911" s="248"/>
      <x:c r="RNT5911" s="248"/>
      <x:c r="RNU5911" s="248"/>
      <x:c r="RNV5911" s="248"/>
      <x:c r="RNW5911" s="248"/>
      <x:c r="RNX5911" s="248"/>
      <x:c r="RNY5911" s="248"/>
      <x:c r="RNZ5911" s="248"/>
      <x:c r="ROA5911" s="248"/>
      <x:c r="ROB5911" s="248"/>
      <x:c r="ROC5911" s="248"/>
      <x:c r="ROD5911" s="248"/>
      <x:c r="ROE5911" s="248"/>
      <x:c r="ROF5911" s="248"/>
      <x:c r="ROG5911" s="248"/>
      <x:c r="ROH5911" s="248"/>
      <x:c r="ROI5911" s="248"/>
      <x:c r="ROJ5911" s="248"/>
      <x:c r="ROK5911" s="248"/>
      <x:c r="ROL5911" s="248"/>
      <x:c r="ROM5911" s="248"/>
      <x:c r="RON5911" s="248"/>
      <x:c r="ROO5911" s="248"/>
      <x:c r="ROP5911" s="248"/>
      <x:c r="ROQ5911" s="248"/>
      <x:c r="ROR5911" s="248"/>
      <x:c r="ROS5911" s="248"/>
      <x:c r="ROT5911" s="248"/>
      <x:c r="ROU5911" s="248"/>
      <x:c r="ROV5911" s="248"/>
      <x:c r="ROW5911" s="248"/>
      <x:c r="ROX5911" s="248"/>
      <x:c r="ROY5911" s="248"/>
      <x:c r="ROZ5911" s="248"/>
      <x:c r="RPA5911" s="248"/>
      <x:c r="RPB5911" s="248"/>
      <x:c r="RPC5911" s="248"/>
      <x:c r="RPD5911" s="248"/>
      <x:c r="RPE5911" s="248"/>
      <x:c r="RPF5911" s="248"/>
      <x:c r="RPG5911" s="248"/>
      <x:c r="RPH5911" s="248"/>
      <x:c r="RPI5911" s="248"/>
      <x:c r="RPJ5911" s="248"/>
      <x:c r="RPK5911" s="248"/>
      <x:c r="RPL5911" s="248"/>
      <x:c r="RPM5911" s="248"/>
      <x:c r="RPN5911" s="248"/>
      <x:c r="RPO5911" s="248"/>
      <x:c r="RPP5911" s="248"/>
      <x:c r="RPQ5911" s="248"/>
      <x:c r="RPR5911" s="248"/>
      <x:c r="RPS5911" s="248"/>
      <x:c r="RPT5911" s="248"/>
      <x:c r="RPU5911" s="248"/>
      <x:c r="RPV5911" s="248"/>
      <x:c r="RPW5911" s="248"/>
      <x:c r="RPX5911" s="248"/>
      <x:c r="RPY5911" s="248"/>
      <x:c r="RPZ5911" s="248"/>
      <x:c r="RQA5911" s="248"/>
      <x:c r="RQB5911" s="248"/>
      <x:c r="RQC5911" s="248"/>
      <x:c r="RQD5911" s="248"/>
      <x:c r="RQE5911" s="248"/>
      <x:c r="RQF5911" s="248"/>
      <x:c r="RQG5911" s="248"/>
      <x:c r="RQH5911" s="248"/>
      <x:c r="RQI5911" s="248"/>
      <x:c r="RQJ5911" s="248"/>
      <x:c r="RQK5911" s="248"/>
      <x:c r="RQL5911" s="248"/>
      <x:c r="RQM5911" s="248"/>
      <x:c r="RQN5911" s="248"/>
      <x:c r="RQO5911" s="248"/>
      <x:c r="RQP5911" s="248"/>
      <x:c r="RQQ5911" s="248"/>
      <x:c r="RQR5911" s="248"/>
      <x:c r="RQS5911" s="248"/>
      <x:c r="RQT5911" s="248"/>
      <x:c r="RQU5911" s="248"/>
      <x:c r="RQV5911" s="248"/>
      <x:c r="RQW5911" s="248"/>
      <x:c r="RQX5911" s="248"/>
      <x:c r="RQY5911" s="248"/>
      <x:c r="RQZ5911" s="248"/>
      <x:c r="RRA5911" s="248"/>
      <x:c r="RRB5911" s="248"/>
      <x:c r="RRC5911" s="248"/>
      <x:c r="RRD5911" s="248"/>
      <x:c r="RRE5911" s="248"/>
      <x:c r="RRF5911" s="248"/>
      <x:c r="RRG5911" s="248"/>
      <x:c r="RRH5911" s="248"/>
      <x:c r="RRI5911" s="248"/>
      <x:c r="RRJ5911" s="248"/>
      <x:c r="RRK5911" s="248"/>
      <x:c r="RRL5911" s="248"/>
      <x:c r="RRM5911" s="248"/>
      <x:c r="RRN5911" s="248"/>
      <x:c r="RRO5911" s="248"/>
      <x:c r="RRP5911" s="248"/>
      <x:c r="RRQ5911" s="248"/>
      <x:c r="RRR5911" s="248"/>
      <x:c r="RRS5911" s="248"/>
      <x:c r="RRT5911" s="248"/>
      <x:c r="RRU5911" s="248"/>
      <x:c r="RRV5911" s="248"/>
      <x:c r="RRW5911" s="248"/>
      <x:c r="RRX5911" s="248"/>
      <x:c r="RRY5911" s="248"/>
      <x:c r="RRZ5911" s="248"/>
      <x:c r="RSA5911" s="248"/>
      <x:c r="RSB5911" s="248"/>
      <x:c r="RSC5911" s="248"/>
      <x:c r="RSD5911" s="248"/>
      <x:c r="RSE5911" s="248"/>
      <x:c r="RSF5911" s="248"/>
      <x:c r="RSG5911" s="248"/>
      <x:c r="RSH5911" s="248"/>
      <x:c r="RSI5911" s="248"/>
      <x:c r="RSJ5911" s="248"/>
      <x:c r="RSK5911" s="248"/>
      <x:c r="RSL5911" s="248"/>
      <x:c r="RSM5911" s="248"/>
      <x:c r="RSN5911" s="248"/>
      <x:c r="RSO5911" s="248"/>
      <x:c r="RSP5911" s="248"/>
      <x:c r="RSQ5911" s="248"/>
      <x:c r="RSR5911" s="248"/>
      <x:c r="RSS5911" s="248"/>
      <x:c r="RST5911" s="248"/>
      <x:c r="RSU5911" s="248"/>
      <x:c r="RSV5911" s="248"/>
      <x:c r="RSW5911" s="248"/>
      <x:c r="RSX5911" s="248"/>
      <x:c r="RSY5911" s="248"/>
      <x:c r="RSZ5911" s="248"/>
      <x:c r="RTA5911" s="248"/>
      <x:c r="RTB5911" s="248"/>
      <x:c r="RTC5911" s="248"/>
      <x:c r="RTD5911" s="248"/>
      <x:c r="RTE5911" s="248"/>
      <x:c r="RTF5911" s="248"/>
      <x:c r="RTG5911" s="248"/>
      <x:c r="RTH5911" s="248"/>
      <x:c r="RTI5911" s="248"/>
      <x:c r="RTJ5911" s="248"/>
      <x:c r="RTK5911" s="248"/>
      <x:c r="RTL5911" s="248"/>
      <x:c r="RTM5911" s="248"/>
      <x:c r="RTN5911" s="248"/>
      <x:c r="RTO5911" s="248"/>
      <x:c r="RTP5911" s="248"/>
      <x:c r="RTQ5911" s="248"/>
      <x:c r="RTR5911" s="248"/>
      <x:c r="RTS5911" s="248"/>
      <x:c r="RTT5911" s="248"/>
      <x:c r="RTU5911" s="248"/>
      <x:c r="RTV5911" s="248"/>
      <x:c r="RTW5911" s="248"/>
      <x:c r="RTX5911" s="248"/>
      <x:c r="RTY5911" s="248"/>
      <x:c r="RTZ5911" s="248"/>
      <x:c r="RUA5911" s="248"/>
      <x:c r="RUB5911" s="248"/>
      <x:c r="RUC5911" s="248"/>
      <x:c r="RUD5911" s="248"/>
      <x:c r="RUE5911" s="248"/>
      <x:c r="RUF5911" s="248"/>
      <x:c r="RUG5911" s="248"/>
      <x:c r="RUH5911" s="248"/>
      <x:c r="RUI5911" s="248"/>
      <x:c r="RUJ5911" s="248"/>
      <x:c r="RUK5911" s="248"/>
      <x:c r="RUL5911" s="248"/>
      <x:c r="RUM5911" s="248"/>
      <x:c r="RUN5911" s="248"/>
      <x:c r="RUO5911" s="248"/>
      <x:c r="RUP5911" s="248"/>
      <x:c r="RUQ5911" s="248"/>
      <x:c r="RUR5911" s="248"/>
      <x:c r="RUS5911" s="248"/>
      <x:c r="RUT5911" s="248"/>
      <x:c r="RUU5911" s="248"/>
      <x:c r="RUV5911" s="248"/>
      <x:c r="RUW5911" s="248"/>
      <x:c r="RUX5911" s="248"/>
      <x:c r="RUY5911" s="248"/>
      <x:c r="RUZ5911" s="248"/>
      <x:c r="RVA5911" s="248"/>
      <x:c r="RVB5911" s="248"/>
      <x:c r="RVC5911" s="248"/>
      <x:c r="RVD5911" s="248"/>
      <x:c r="RVE5911" s="248"/>
      <x:c r="RVF5911" s="248"/>
      <x:c r="RVG5911" s="248"/>
      <x:c r="RVH5911" s="248"/>
      <x:c r="RVI5911" s="248"/>
      <x:c r="RVJ5911" s="248"/>
      <x:c r="RVK5911" s="248"/>
      <x:c r="RVL5911" s="248"/>
      <x:c r="RVM5911" s="248"/>
      <x:c r="RVN5911" s="248"/>
      <x:c r="RVO5911" s="248"/>
      <x:c r="RVP5911" s="248"/>
      <x:c r="RVQ5911" s="248"/>
      <x:c r="RVR5911" s="248"/>
      <x:c r="RVS5911" s="248"/>
      <x:c r="RVT5911" s="248"/>
      <x:c r="RVU5911" s="248"/>
      <x:c r="RVV5911" s="248"/>
      <x:c r="RVW5911" s="248"/>
      <x:c r="RVX5911" s="248"/>
      <x:c r="RVY5911" s="248"/>
      <x:c r="RVZ5911" s="248"/>
      <x:c r="RWA5911" s="248"/>
      <x:c r="RWB5911" s="248"/>
      <x:c r="RWC5911" s="248"/>
      <x:c r="RWD5911" s="248"/>
      <x:c r="RWE5911" s="248"/>
      <x:c r="RWF5911" s="248"/>
      <x:c r="RWG5911" s="248"/>
      <x:c r="RWH5911" s="248"/>
      <x:c r="RWI5911" s="248"/>
      <x:c r="RWJ5911" s="248"/>
      <x:c r="RWK5911" s="248"/>
      <x:c r="RWL5911" s="248"/>
      <x:c r="RWM5911" s="248"/>
      <x:c r="RWN5911" s="248"/>
      <x:c r="RWO5911" s="248"/>
      <x:c r="RWP5911" s="248"/>
      <x:c r="RWQ5911" s="248"/>
      <x:c r="RWR5911" s="248"/>
      <x:c r="RWS5911" s="248"/>
      <x:c r="RWT5911" s="248"/>
      <x:c r="RWU5911" s="248"/>
      <x:c r="RWV5911" s="248"/>
      <x:c r="RWW5911" s="248"/>
      <x:c r="RWX5911" s="248"/>
      <x:c r="RWY5911" s="248"/>
      <x:c r="RWZ5911" s="248"/>
      <x:c r="RXA5911" s="248"/>
      <x:c r="RXB5911" s="248"/>
      <x:c r="RXC5911" s="248"/>
      <x:c r="RXD5911" s="248"/>
      <x:c r="RXE5911" s="248"/>
      <x:c r="RXF5911" s="248"/>
      <x:c r="RXG5911" s="248"/>
      <x:c r="RXH5911" s="248"/>
      <x:c r="RXI5911" s="248"/>
      <x:c r="RXJ5911" s="248"/>
      <x:c r="RXK5911" s="248"/>
      <x:c r="RXL5911" s="248"/>
      <x:c r="RXM5911" s="248"/>
      <x:c r="RXN5911" s="248"/>
      <x:c r="RXO5911" s="248"/>
      <x:c r="RXP5911" s="248"/>
      <x:c r="RXQ5911" s="248"/>
      <x:c r="RXR5911" s="248"/>
      <x:c r="RXS5911" s="248"/>
      <x:c r="RXT5911" s="248"/>
      <x:c r="RXU5911" s="248"/>
      <x:c r="RXV5911" s="248"/>
      <x:c r="RXW5911" s="248"/>
      <x:c r="RXX5911" s="248"/>
      <x:c r="RXY5911" s="248"/>
      <x:c r="RXZ5911" s="248"/>
      <x:c r="RYA5911" s="248"/>
      <x:c r="RYB5911" s="248"/>
      <x:c r="RYC5911" s="248"/>
      <x:c r="RYD5911" s="248"/>
      <x:c r="RYE5911" s="248"/>
      <x:c r="RYF5911" s="248"/>
      <x:c r="RYG5911" s="248"/>
      <x:c r="RYH5911" s="248"/>
      <x:c r="RYI5911" s="248"/>
      <x:c r="RYJ5911" s="248"/>
      <x:c r="RYK5911" s="248"/>
      <x:c r="RYL5911" s="248"/>
      <x:c r="RYM5911" s="248"/>
      <x:c r="RYN5911" s="248"/>
      <x:c r="RYO5911" s="248"/>
      <x:c r="RYP5911" s="248"/>
      <x:c r="RYQ5911" s="248"/>
      <x:c r="RYR5911" s="248"/>
      <x:c r="RYS5911" s="248"/>
      <x:c r="RYT5911" s="248"/>
      <x:c r="RYU5911" s="248"/>
      <x:c r="RYV5911" s="248"/>
      <x:c r="RYW5911" s="248"/>
      <x:c r="RYX5911" s="248"/>
      <x:c r="RYY5911" s="248"/>
      <x:c r="RYZ5911" s="248"/>
      <x:c r="RZA5911" s="248"/>
      <x:c r="RZB5911" s="248"/>
      <x:c r="RZC5911" s="248"/>
      <x:c r="RZD5911" s="248"/>
      <x:c r="RZE5911" s="248"/>
      <x:c r="RZF5911" s="248"/>
      <x:c r="RZG5911" s="248"/>
      <x:c r="RZH5911" s="248"/>
      <x:c r="RZI5911" s="248"/>
      <x:c r="RZJ5911" s="248"/>
      <x:c r="RZK5911" s="248"/>
      <x:c r="RZL5911" s="248"/>
      <x:c r="RZM5911" s="248"/>
      <x:c r="RZN5911" s="248"/>
      <x:c r="RZO5911" s="248"/>
      <x:c r="RZP5911" s="248"/>
      <x:c r="RZQ5911" s="248"/>
      <x:c r="RZR5911" s="248"/>
      <x:c r="RZS5911" s="248"/>
      <x:c r="RZT5911" s="248"/>
      <x:c r="RZU5911" s="248"/>
      <x:c r="RZV5911" s="248"/>
      <x:c r="RZW5911" s="248"/>
      <x:c r="RZX5911" s="248"/>
      <x:c r="RZY5911" s="248"/>
      <x:c r="RZZ5911" s="248"/>
      <x:c r="SAA5911" s="248"/>
      <x:c r="SAB5911" s="248"/>
      <x:c r="SAC5911" s="248"/>
      <x:c r="SAD5911" s="248"/>
      <x:c r="SAE5911" s="248"/>
      <x:c r="SAF5911" s="248"/>
      <x:c r="SAG5911" s="248"/>
      <x:c r="SAH5911" s="248"/>
      <x:c r="SAI5911" s="248"/>
      <x:c r="SAJ5911" s="248"/>
      <x:c r="SAK5911" s="248"/>
      <x:c r="SAL5911" s="248"/>
      <x:c r="SAM5911" s="248"/>
      <x:c r="SAN5911" s="248"/>
      <x:c r="SAO5911" s="248"/>
      <x:c r="SAP5911" s="248"/>
      <x:c r="SAQ5911" s="248"/>
      <x:c r="SAR5911" s="248"/>
      <x:c r="SAS5911" s="248"/>
      <x:c r="SAT5911" s="248"/>
      <x:c r="SAU5911" s="248"/>
      <x:c r="SAV5911" s="248"/>
      <x:c r="SAW5911" s="248"/>
      <x:c r="SAX5911" s="248"/>
      <x:c r="SAY5911" s="248"/>
      <x:c r="SAZ5911" s="248"/>
      <x:c r="SBA5911" s="248"/>
      <x:c r="SBB5911" s="248"/>
      <x:c r="SBC5911" s="248"/>
      <x:c r="SBD5911" s="248"/>
      <x:c r="SBE5911" s="248"/>
      <x:c r="SBF5911" s="248"/>
      <x:c r="SBG5911" s="248"/>
      <x:c r="SBH5911" s="248"/>
      <x:c r="SBI5911" s="248"/>
      <x:c r="SBJ5911" s="248"/>
      <x:c r="SBK5911" s="248"/>
      <x:c r="SBL5911" s="248"/>
      <x:c r="SBM5911" s="248"/>
      <x:c r="SBN5911" s="248"/>
      <x:c r="SBO5911" s="248"/>
      <x:c r="SBP5911" s="248"/>
      <x:c r="SBQ5911" s="248"/>
      <x:c r="SBR5911" s="248"/>
      <x:c r="SBS5911" s="248"/>
      <x:c r="SBT5911" s="248"/>
      <x:c r="SBU5911" s="248"/>
      <x:c r="SBV5911" s="248"/>
      <x:c r="SBW5911" s="248"/>
      <x:c r="SBX5911" s="248"/>
      <x:c r="SBY5911" s="248"/>
      <x:c r="SBZ5911" s="248"/>
      <x:c r="SCA5911" s="248"/>
      <x:c r="SCB5911" s="248"/>
      <x:c r="SCC5911" s="248"/>
      <x:c r="SCD5911" s="248"/>
      <x:c r="SCE5911" s="248"/>
      <x:c r="SCF5911" s="248"/>
      <x:c r="SCG5911" s="248"/>
      <x:c r="SCH5911" s="248"/>
      <x:c r="SCI5911" s="248"/>
      <x:c r="SCJ5911" s="248"/>
      <x:c r="SCK5911" s="248"/>
      <x:c r="SCL5911" s="248"/>
      <x:c r="SCM5911" s="248"/>
      <x:c r="SCN5911" s="248"/>
      <x:c r="SCO5911" s="248"/>
      <x:c r="SCP5911" s="248"/>
      <x:c r="SCQ5911" s="248"/>
      <x:c r="SCR5911" s="248"/>
      <x:c r="SCS5911" s="248"/>
      <x:c r="SCT5911" s="248"/>
      <x:c r="SCU5911" s="248"/>
      <x:c r="SCV5911" s="248"/>
      <x:c r="SCW5911" s="248"/>
      <x:c r="SCX5911" s="248"/>
      <x:c r="SCY5911" s="248"/>
      <x:c r="SCZ5911" s="248"/>
      <x:c r="SDA5911" s="248"/>
      <x:c r="SDB5911" s="248"/>
      <x:c r="SDC5911" s="248"/>
      <x:c r="SDD5911" s="248"/>
      <x:c r="SDE5911" s="248"/>
      <x:c r="SDF5911" s="248"/>
      <x:c r="SDG5911" s="248"/>
      <x:c r="SDH5911" s="248"/>
      <x:c r="SDI5911" s="248"/>
      <x:c r="SDJ5911" s="248"/>
      <x:c r="SDK5911" s="248"/>
      <x:c r="SDL5911" s="248"/>
      <x:c r="SDM5911" s="248"/>
      <x:c r="SDN5911" s="248"/>
      <x:c r="SDO5911" s="248"/>
      <x:c r="SDP5911" s="248"/>
      <x:c r="SDQ5911" s="248"/>
      <x:c r="SDR5911" s="248"/>
      <x:c r="SDS5911" s="248"/>
      <x:c r="SDT5911" s="248"/>
      <x:c r="SDU5911" s="248"/>
      <x:c r="SDV5911" s="248"/>
      <x:c r="SDW5911" s="248"/>
      <x:c r="SDX5911" s="248"/>
      <x:c r="SDY5911" s="248"/>
      <x:c r="SDZ5911" s="248"/>
      <x:c r="SEA5911" s="248"/>
      <x:c r="SEB5911" s="248"/>
      <x:c r="SEC5911" s="248"/>
      <x:c r="SED5911" s="248"/>
      <x:c r="SEE5911" s="248"/>
      <x:c r="SEF5911" s="248"/>
      <x:c r="SEG5911" s="248"/>
      <x:c r="SEH5911" s="248"/>
      <x:c r="SEI5911" s="248"/>
      <x:c r="SEJ5911" s="248"/>
      <x:c r="SEK5911" s="248"/>
      <x:c r="SEL5911" s="248"/>
      <x:c r="SEM5911" s="248"/>
      <x:c r="SEN5911" s="248"/>
      <x:c r="SEO5911" s="248"/>
      <x:c r="SEP5911" s="248"/>
      <x:c r="SEQ5911" s="248"/>
      <x:c r="SER5911" s="248"/>
      <x:c r="SES5911" s="248"/>
      <x:c r="SET5911" s="248"/>
      <x:c r="SEU5911" s="248"/>
      <x:c r="SEV5911" s="248"/>
      <x:c r="SEW5911" s="248"/>
      <x:c r="SEX5911" s="248"/>
      <x:c r="SEY5911" s="248"/>
      <x:c r="SEZ5911" s="248"/>
      <x:c r="SFA5911" s="248"/>
      <x:c r="SFB5911" s="248"/>
      <x:c r="SFC5911" s="248"/>
      <x:c r="SFD5911" s="248"/>
      <x:c r="SFE5911" s="248"/>
      <x:c r="SFF5911" s="248"/>
      <x:c r="SFG5911" s="248"/>
      <x:c r="SFH5911" s="248"/>
      <x:c r="SFI5911" s="248"/>
      <x:c r="SFJ5911" s="248"/>
      <x:c r="SFK5911" s="248"/>
      <x:c r="SFL5911" s="248"/>
      <x:c r="SFM5911" s="248"/>
      <x:c r="SFN5911" s="248"/>
      <x:c r="SFO5911" s="248"/>
      <x:c r="SFP5911" s="248"/>
      <x:c r="SFQ5911" s="248"/>
      <x:c r="SFR5911" s="248"/>
      <x:c r="SFS5911" s="248"/>
      <x:c r="SFT5911" s="248"/>
      <x:c r="SFU5911" s="248"/>
      <x:c r="SFV5911" s="248"/>
      <x:c r="SFW5911" s="248"/>
      <x:c r="SFX5911" s="248"/>
      <x:c r="SFY5911" s="248"/>
      <x:c r="SFZ5911" s="248"/>
      <x:c r="SGA5911" s="248"/>
      <x:c r="SGB5911" s="248"/>
      <x:c r="SGC5911" s="248"/>
      <x:c r="SGD5911" s="248"/>
      <x:c r="SGE5911" s="248"/>
      <x:c r="SGF5911" s="248"/>
      <x:c r="SGG5911" s="248"/>
      <x:c r="SGH5911" s="248"/>
      <x:c r="SGI5911" s="248"/>
      <x:c r="SGJ5911" s="248"/>
      <x:c r="SGK5911" s="248"/>
      <x:c r="SGL5911" s="248"/>
      <x:c r="SGM5911" s="248"/>
      <x:c r="SGN5911" s="248"/>
      <x:c r="SGO5911" s="248"/>
      <x:c r="SGP5911" s="248"/>
      <x:c r="SGQ5911" s="248"/>
      <x:c r="SGR5911" s="248"/>
      <x:c r="SGS5911" s="248"/>
      <x:c r="SGT5911" s="248"/>
      <x:c r="SGU5911" s="248"/>
      <x:c r="SGV5911" s="248"/>
      <x:c r="SGW5911" s="248"/>
      <x:c r="SGX5911" s="248"/>
      <x:c r="SGY5911" s="248"/>
      <x:c r="SGZ5911" s="248"/>
      <x:c r="SHA5911" s="248"/>
      <x:c r="SHB5911" s="248"/>
      <x:c r="SHC5911" s="248"/>
      <x:c r="SHD5911" s="248"/>
      <x:c r="SHE5911" s="248"/>
      <x:c r="SHF5911" s="248"/>
      <x:c r="SHG5911" s="248"/>
      <x:c r="SHH5911" s="248"/>
      <x:c r="SHI5911" s="248"/>
      <x:c r="SHJ5911" s="248"/>
      <x:c r="SHK5911" s="248"/>
      <x:c r="SHL5911" s="248"/>
      <x:c r="SHM5911" s="248"/>
      <x:c r="SHN5911" s="248"/>
      <x:c r="SHO5911" s="248"/>
      <x:c r="SHP5911" s="248"/>
      <x:c r="SHQ5911" s="248"/>
      <x:c r="SHR5911" s="248"/>
      <x:c r="SHS5911" s="248"/>
      <x:c r="SHT5911" s="248"/>
      <x:c r="SHU5911" s="248"/>
      <x:c r="SHV5911" s="248"/>
      <x:c r="SHW5911" s="248"/>
      <x:c r="SHX5911" s="248"/>
      <x:c r="SHY5911" s="248"/>
      <x:c r="SHZ5911" s="248"/>
      <x:c r="SIA5911" s="248"/>
      <x:c r="SIB5911" s="248"/>
      <x:c r="SIC5911" s="248"/>
      <x:c r="SID5911" s="248"/>
      <x:c r="SIE5911" s="248"/>
      <x:c r="SIF5911" s="248"/>
      <x:c r="SIG5911" s="248"/>
      <x:c r="SIH5911" s="248"/>
      <x:c r="SII5911" s="248"/>
      <x:c r="SIJ5911" s="248"/>
      <x:c r="SIK5911" s="248"/>
      <x:c r="SIL5911" s="248"/>
      <x:c r="SIM5911" s="248"/>
      <x:c r="SIN5911" s="248"/>
      <x:c r="SIO5911" s="248"/>
      <x:c r="SIP5911" s="248"/>
      <x:c r="SIQ5911" s="248"/>
      <x:c r="SIR5911" s="248"/>
      <x:c r="SIS5911" s="248"/>
      <x:c r="SIT5911" s="248"/>
      <x:c r="SIU5911" s="248"/>
      <x:c r="SIV5911" s="248"/>
      <x:c r="SIW5911" s="248"/>
      <x:c r="SIX5911" s="248"/>
      <x:c r="SIY5911" s="248"/>
      <x:c r="SIZ5911" s="248"/>
      <x:c r="SJA5911" s="248"/>
      <x:c r="SJB5911" s="248"/>
      <x:c r="SJC5911" s="248"/>
      <x:c r="SJD5911" s="248"/>
      <x:c r="SJE5911" s="248"/>
      <x:c r="SJF5911" s="248"/>
      <x:c r="SJG5911" s="248"/>
      <x:c r="SJH5911" s="248"/>
      <x:c r="SJI5911" s="248"/>
      <x:c r="SJJ5911" s="248"/>
      <x:c r="SJK5911" s="248"/>
      <x:c r="SJL5911" s="248"/>
      <x:c r="SJM5911" s="248"/>
      <x:c r="SJN5911" s="248"/>
      <x:c r="SJO5911" s="248"/>
      <x:c r="SJP5911" s="248"/>
      <x:c r="SJQ5911" s="248"/>
      <x:c r="SJR5911" s="248"/>
      <x:c r="SJS5911" s="248"/>
      <x:c r="SJT5911" s="248"/>
      <x:c r="SJU5911" s="248"/>
      <x:c r="SJV5911" s="248"/>
      <x:c r="SJW5911" s="248"/>
      <x:c r="SJX5911" s="248"/>
      <x:c r="SJY5911" s="248"/>
      <x:c r="SJZ5911" s="248"/>
      <x:c r="SKA5911" s="248"/>
      <x:c r="SKB5911" s="248"/>
      <x:c r="SKC5911" s="248"/>
      <x:c r="SKD5911" s="248"/>
      <x:c r="SKE5911" s="248"/>
      <x:c r="SKF5911" s="248"/>
      <x:c r="SKG5911" s="248"/>
      <x:c r="SKH5911" s="248"/>
      <x:c r="SKI5911" s="248"/>
      <x:c r="SKJ5911" s="248"/>
      <x:c r="SKK5911" s="248"/>
      <x:c r="SKL5911" s="248"/>
      <x:c r="SKM5911" s="248"/>
      <x:c r="SKN5911" s="248"/>
      <x:c r="SKO5911" s="248"/>
      <x:c r="SKP5911" s="248"/>
      <x:c r="SKQ5911" s="248"/>
      <x:c r="SKR5911" s="248"/>
      <x:c r="SKS5911" s="248"/>
      <x:c r="SKT5911" s="248"/>
      <x:c r="SKU5911" s="248"/>
      <x:c r="SKV5911" s="248"/>
      <x:c r="SKW5911" s="248"/>
      <x:c r="SKX5911" s="248"/>
      <x:c r="SKY5911" s="248"/>
      <x:c r="SKZ5911" s="248"/>
      <x:c r="SLA5911" s="248"/>
      <x:c r="SLB5911" s="248"/>
      <x:c r="SLC5911" s="248"/>
      <x:c r="SLD5911" s="248"/>
      <x:c r="SLE5911" s="248"/>
      <x:c r="SLF5911" s="248"/>
      <x:c r="SLG5911" s="248"/>
      <x:c r="SLH5911" s="248"/>
      <x:c r="SLI5911" s="248"/>
      <x:c r="SLJ5911" s="248"/>
      <x:c r="SLK5911" s="248"/>
      <x:c r="SLL5911" s="248"/>
      <x:c r="SLM5911" s="248"/>
      <x:c r="SLN5911" s="248"/>
      <x:c r="SLO5911" s="248"/>
      <x:c r="SLP5911" s="248"/>
      <x:c r="SLQ5911" s="248"/>
      <x:c r="SLR5911" s="248"/>
      <x:c r="SLS5911" s="248"/>
      <x:c r="SLT5911" s="248"/>
      <x:c r="SLU5911" s="248"/>
      <x:c r="SLV5911" s="248"/>
      <x:c r="SLW5911" s="248"/>
      <x:c r="SLX5911" s="248"/>
      <x:c r="SLY5911" s="248"/>
      <x:c r="SLZ5911" s="248"/>
      <x:c r="SMA5911" s="248"/>
      <x:c r="SMB5911" s="248"/>
      <x:c r="SMC5911" s="248"/>
      <x:c r="SMD5911" s="248"/>
      <x:c r="SME5911" s="248"/>
      <x:c r="SMF5911" s="248"/>
      <x:c r="SMG5911" s="248"/>
      <x:c r="SMH5911" s="248"/>
      <x:c r="SMI5911" s="248"/>
      <x:c r="SMJ5911" s="248"/>
      <x:c r="SMK5911" s="248"/>
      <x:c r="SML5911" s="248"/>
      <x:c r="SMM5911" s="248"/>
      <x:c r="SMN5911" s="248"/>
      <x:c r="SMO5911" s="248"/>
      <x:c r="SMP5911" s="248"/>
      <x:c r="SMQ5911" s="248"/>
      <x:c r="SMR5911" s="248"/>
      <x:c r="SMS5911" s="248"/>
      <x:c r="SMT5911" s="248"/>
      <x:c r="SMU5911" s="248"/>
      <x:c r="SMV5911" s="248"/>
      <x:c r="SMW5911" s="248"/>
      <x:c r="SMX5911" s="248"/>
      <x:c r="SMY5911" s="248"/>
      <x:c r="SMZ5911" s="248"/>
      <x:c r="SNA5911" s="248"/>
      <x:c r="SNB5911" s="248"/>
      <x:c r="SNC5911" s="248"/>
      <x:c r="SND5911" s="248"/>
      <x:c r="SNE5911" s="248"/>
      <x:c r="SNF5911" s="248"/>
      <x:c r="SNG5911" s="248"/>
      <x:c r="SNH5911" s="248"/>
      <x:c r="SNI5911" s="248"/>
      <x:c r="SNJ5911" s="248"/>
      <x:c r="SNK5911" s="248"/>
      <x:c r="SNL5911" s="248"/>
      <x:c r="SNM5911" s="248"/>
      <x:c r="SNN5911" s="248"/>
      <x:c r="SNO5911" s="248"/>
      <x:c r="SNP5911" s="248"/>
      <x:c r="SNQ5911" s="248"/>
      <x:c r="SNR5911" s="248"/>
      <x:c r="SNS5911" s="248"/>
      <x:c r="SNT5911" s="248"/>
      <x:c r="SNU5911" s="248"/>
      <x:c r="SNV5911" s="248"/>
      <x:c r="SNW5911" s="248"/>
      <x:c r="SNX5911" s="248"/>
      <x:c r="SNY5911" s="248"/>
      <x:c r="SNZ5911" s="248"/>
      <x:c r="SOA5911" s="248"/>
      <x:c r="SOB5911" s="248"/>
      <x:c r="SOC5911" s="248"/>
      <x:c r="SOD5911" s="248"/>
      <x:c r="SOE5911" s="248"/>
      <x:c r="SOF5911" s="248"/>
      <x:c r="SOG5911" s="248"/>
      <x:c r="SOH5911" s="248"/>
      <x:c r="SOI5911" s="248"/>
      <x:c r="SOJ5911" s="248"/>
      <x:c r="SOK5911" s="248"/>
      <x:c r="SOL5911" s="248"/>
      <x:c r="SOM5911" s="248"/>
      <x:c r="SON5911" s="248"/>
      <x:c r="SOO5911" s="248"/>
      <x:c r="SOP5911" s="248"/>
      <x:c r="SOQ5911" s="248"/>
      <x:c r="SOR5911" s="248"/>
      <x:c r="SOS5911" s="248"/>
      <x:c r="SOT5911" s="248"/>
      <x:c r="SOU5911" s="248"/>
      <x:c r="SOV5911" s="248"/>
      <x:c r="SOW5911" s="248"/>
      <x:c r="SOX5911" s="248"/>
      <x:c r="SOY5911" s="248"/>
      <x:c r="SOZ5911" s="248"/>
      <x:c r="SPA5911" s="248"/>
      <x:c r="SPB5911" s="248"/>
      <x:c r="SPC5911" s="248"/>
      <x:c r="SPD5911" s="248"/>
      <x:c r="SPE5911" s="248"/>
      <x:c r="SPF5911" s="248"/>
      <x:c r="SPG5911" s="248"/>
      <x:c r="SPH5911" s="248"/>
      <x:c r="SPI5911" s="248"/>
      <x:c r="SPJ5911" s="248"/>
      <x:c r="SPK5911" s="248"/>
      <x:c r="SPL5911" s="248"/>
      <x:c r="SPM5911" s="248"/>
      <x:c r="SPN5911" s="248"/>
      <x:c r="SPO5911" s="248"/>
      <x:c r="SPP5911" s="248"/>
      <x:c r="SPQ5911" s="248"/>
      <x:c r="SPR5911" s="248"/>
      <x:c r="SPS5911" s="248"/>
      <x:c r="SPT5911" s="248"/>
      <x:c r="SPU5911" s="248"/>
      <x:c r="SPV5911" s="248"/>
      <x:c r="SPW5911" s="248"/>
      <x:c r="SPX5911" s="248"/>
      <x:c r="SPY5911" s="248"/>
      <x:c r="SPZ5911" s="248"/>
      <x:c r="SQA5911" s="248"/>
      <x:c r="SQB5911" s="248"/>
      <x:c r="SQC5911" s="248"/>
      <x:c r="SQD5911" s="248"/>
      <x:c r="SQE5911" s="248"/>
      <x:c r="SQF5911" s="248"/>
      <x:c r="SQG5911" s="248"/>
      <x:c r="SQH5911" s="248"/>
      <x:c r="SQI5911" s="248"/>
      <x:c r="SQJ5911" s="248"/>
      <x:c r="SQK5911" s="248"/>
      <x:c r="SQL5911" s="248"/>
      <x:c r="SQM5911" s="248"/>
      <x:c r="SQN5911" s="248"/>
      <x:c r="SQO5911" s="248"/>
      <x:c r="SQP5911" s="248"/>
      <x:c r="SQQ5911" s="248"/>
      <x:c r="SQR5911" s="248"/>
      <x:c r="SQS5911" s="248"/>
      <x:c r="SQT5911" s="248"/>
      <x:c r="SQU5911" s="248"/>
      <x:c r="SQV5911" s="248"/>
      <x:c r="SQW5911" s="248"/>
      <x:c r="SQX5911" s="248"/>
      <x:c r="SQY5911" s="248"/>
      <x:c r="SQZ5911" s="248"/>
      <x:c r="SRA5911" s="248"/>
      <x:c r="SRB5911" s="248"/>
      <x:c r="SRC5911" s="248"/>
      <x:c r="SRD5911" s="248"/>
      <x:c r="SRE5911" s="248"/>
      <x:c r="SRF5911" s="248"/>
      <x:c r="SRG5911" s="248"/>
      <x:c r="SRH5911" s="248"/>
      <x:c r="SRI5911" s="248"/>
      <x:c r="SRJ5911" s="248"/>
      <x:c r="SRK5911" s="248"/>
      <x:c r="SRL5911" s="248"/>
      <x:c r="SRM5911" s="248"/>
      <x:c r="SRN5911" s="248"/>
      <x:c r="SRO5911" s="248"/>
      <x:c r="SRP5911" s="248"/>
      <x:c r="SRQ5911" s="248"/>
      <x:c r="SRR5911" s="248"/>
      <x:c r="SRS5911" s="248"/>
      <x:c r="SRT5911" s="248"/>
      <x:c r="SRU5911" s="248"/>
      <x:c r="SRV5911" s="248"/>
      <x:c r="SRW5911" s="248"/>
      <x:c r="SRX5911" s="248"/>
      <x:c r="SRY5911" s="248"/>
      <x:c r="SRZ5911" s="248"/>
      <x:c r="SSA5911" s="248"/>
      <x:c r="SSB5911" s="248"/>
      <x:c r="SSC5911" s="248"/>
      <x:c r="SSD5911" s="248"/>
      <x:c r="SSE5911" s="248"/>
      <x:c r="SSF5911" s="248"/>
      <x:c r="SSG5911" s="248"/>
      <x:c r="SSH5911" s="248"/>
      <x:c r="SSI5911" s="248"/>
      <x:c r="SSJ5911" s="248"/>
      <x:c r="SSK5911" s="248"/>
      <x:c r="SSL5911" s="248"/>
      <x:c r="SSM5911" s="248"/>
      <x:c r="SSN5911" s="248"/>
      <x:c r="SSO5911" s="248"/>
      <x:c r="SSP5911" s="248"/>
      <x:c r="SSQ5911" s="248"/>
      <x:c r="SSR5911" s="248"/>
      <x:c r="SSS5911" s="248"/>
      <x:c r="SST5911" s="248"/>
      <x:c r="SSU5911" s="248"/>
      <x:c r="SSV5911" s="248"/>
      <x:c r="SSW5911" s="248"/>
      <x:c r="SSX5911" s="248"/>
      <x:c r="SSY5911" s="248"/>
      <x:c r="SSZ5911" s="248"/>
      <x:c r="STA5911" s="248"/>
      <x:c r="STB5911" s="248"/>
      <x:c r="STC5911" s="248"/>
      <x:c r="STD5911" s="248"/>
      <x:c r="STE5911" s="248"/>
      <x:c r="STF5911" s="248"/>
      <x:c r="STG5911" s="248"/>
      <x:c r="STH5911" s="248"/>
      <x:c r="STI5911" s="248"/>
      <x:c r="STJ5911" s="248"/>
      <x:c r="STK5911" s="248"/>
      <x:c r="STL5911" s="248"/>
      <x:c r="STM5911" s="248"/>
      <x:c r="STN5911" s="248"/>
      <x:c r="STO5911" s="248"/>
      <x:c r="STP5911" s="248"/>
      <x:c r="STQ5911" s="248"/>
      <x:c r="STR5911" s="248"/>
      <x:c r="STS5911" s="248"/>
      <x:c r="STT5911" s="248"/>
      <x:c r="STU5911" s="248"/>
      <x:c r="STV5911" s="248"/>
      <x:c r="STW5911" s="248"/>
      <x:c r="STX5911" s="248"/>
      <x:c r="STY5911" s="248"/>
      <x:c r="STZ5911" s="248"/>
      <x:c r="SUA5911" s="248"/>
      <x:c r="SUB5911" s="248"/>
      <x:c r="SUC5911" s="248"/>
      <x:c r="SUD5911" s="248"/>
      <x:c r="SUE5911" s="248"/>
      <x:c r="SUF5911" s="248"/>
      <x:c r="SUG5911" s="248"/>
      <x:c r="SUH5911" s="248"/>
      <x:c r="SUI5911" s="248"/>
      <x:c r="SUJ5911" s="248"/>
      <x:c r="SUK5911" s="248"/>
      <x:c r="SUL5911" s="248"/>
      <x:c r="SUM5911" s="248"/>
      <x:c r="SUN5911" s="248"/>
      <x:c r="SUO5911" s="248"/>
      <x:c r="SUP5911" s="248"/>
      <x:c r="SUQ5911" s="248"/>
      <x:c r="SUR5911" s="248"/>
      <x:c r="SUS5911" s="248"/>
      <x:c r="SUT5911" s="248"/>
      <x:c r="SUU5911" s="248"/>
      <x:c r="SUV5911" s="248"/>
      <x:c r="SUW5911" s="248"/>
      <x:c r="SUX5911" s="248"/>
      <x:c r="SUY5911" s="248"/>
      <x:c r="SUZ5911" s="248"/>
      <x:c r="SVA5911" s="248"/>
      <x:c r="SVB5911" s="248"/>
      <x:c r="SVC5911" s="248"/>
      <x:c r="SVD5911" s="248"/>
      <x:c r="SVE5911" s="248"/>
      <x:c r="SVF5911" s="248"/>
      <x:c r="SVG5911" s="248"/>
      <x:c r="SVH5911" s="248"/>
      <x:c r="SVI5911" s="248"/>
      <x:c r="SVJ5911" s="248"/>
      <x:c r="SVK5911" s="248"/>
      <x:c r="SVL5911" s="248"/>
      <x:c r="SVM5911" s="248"/>
      <x:c r="SVN5911" s="248"/>
      <x:c r="SVO5911" s="248"/>
      <x:c r="SVP5911" s="248"/>
      <x:c r="SVQ5911" s="248"/>
      <x:c r="SVR5911" s="248"/>
      <x:c r="SVS5911" s="248"/>
      <x:c r="SVT5911" s="248"/>
      <x:c r="SVU5911" s="248"/>
      <x:c r="SVV5911" s="248"/>
      <x:c r="SVW5911" s="248"/>
      <x:c r="SVX5911" s="248"/>
      <x:c r="SVY5911" s="248"/>
      <x:c r="SVZ5911" s="248"/>
      <x:c r="SWA5911" s="248"/>
      <x:c r="SWB5911" s="248"/>
      <x:c r="SWC5911" s="248"/>
      <x:c r="SWD5911" s="248"/>
      <x:c r="SWE5911" s="248"/>
      <x:c r="SWF5911" s="248"/>
      <x:c r="SWG5911" s="248"/>
      <x:c r="SWH5911" s="248"/>
      <x:c r="SWI5911" s="248"/>
      <x:c r="SWJ5911" s="248"/>
      <x:c r="SWK5911" s="248"/>
      <x:c r="SWL5911" s="248"/>
      <x:c r="SWM5911" s="248"/>
      <x:c r="SWN5911" s="248"/>
      <x:c r="SWO5911" s="248"/>
      <x:c r="SWP5911" s="248"/>
      <x:c r="SWQ5911" s="248"/>
      <x:c r="SWR5911" s="248"/>
      <x:c r="SWS5911" s="248"/>
      <x:c r="SWT5911" s="248"/>
      <x:c r="SWU5911" s="248"/>
      <x:c r="SWV5911" s="248"/>
      <x:c r="SWW5911" s="248"/>
      <x:c r="SWX5911" s="248"/>
      <x:c r="SWY5911" s="248"/>
      <x:c r="SWZ5911" s="248"/>
      <x:c r="SXA5911" s="248"/>
      <x:c r="SXB5911" s="248"/>
      <x:c r="SXC5911" s="248"/>
      <x:c r="SXD5911" s="248"/>
      <x:c r="SXE5911" s="248"/>
      <x:c r="SXF5911" s="248"/>
      <x:c r="SXG5911" s="248"/>
      <x:c r="SXH5911" s="248"/>
      <x:c r="SXI5911" s="248"/>
      <x:c r="SXJ5911" s="248"/>
      <x:c r="SXK5911" s="248"/>
      <x:c r="SXL5911" s="248"/>
      <x:c r="SXM5911" s="248"/>
      <x:c r="SXN5911" s="248"/>
      <x:c r="SXO5911" s="248"/>
      <x:c r="SXP5911" s="248"/>
      <x:c r="SXQ5911" s="248"/>
      <x:c r="SXR5911" s="248"/>
      <x:c r="SXS5911" s="248"/>
      <x:c r="SXT5911" s="248"/>
      <x:c r="SXU5911" s="248"/>
      <x:c r="SXV5911" s="248"/>
      <x:c r="SXW5911" s="248"/>
      <x:c r="SXX5911" s="248"/>
      <x:c r="SXY5911" s="248"/>
      <x:c r="SXZ5911" s="248"/>
      <x:c r="SYA5911" s="248"/>
      <x:c r="SYB5911" s="248"/>
      <x:c r="SYC5911" s="248"/>
      <x:c r="SYD5911" s="248"/>
      <x:c r="SYE5911" s="248"/>
      <x:c r="SYF5911" s="248"/>
      <x:c r="SYG5911" s="248"/>
      <x:c r="SYH5911" s="248"/>
      <x:c r="SYI5911" s="248"/>
      <x:c r="SYJ5911" s="248"/>
      <x:c r="SYK5911" s="248"/>
      <x:c r="SYL5911" s="248"/>
      <x:c r="SYM5911" s="248"/>
      <x:c r="SYN5911" s="248"/>
      <x:c r="SYO5911" s="248"/>
      <x:c r="SYP5911" s="248"/>
      <x:c r="SYQ5911" s="248"/>
      <x:c r="SYR5911" s="248"/>
      <x:c r="SYS5911" s="248"/>
      <x:c r="SYT5911" s="248"/>
      <x:c r="SYU5911" s="248"/>
      <x:c r="SYV5911" s="248"/>
      <x:c r="SYW5911" s="248"/>
      <x:c r="SYX5911" s="248"/>
      <x:c r="SYY5911" s="248"/>
      <x:c r="SYZ5911" s="248"/>
      <x:c r="SZA5911" s="248"/>
      <x:c r="SZB5911" s="248"/>
      <x:c r="SZC5911" s="248"/>
      <x:c r="SZD5911" s="248"/>
      <x:c r="SZE5911" s="248"/>
      <x:c r="SZF5911" s="248"/>
      <x:c r="SZG5911" s="248"/>
      <x:c r="SZH5911" s="248"/>
      <x:c r="SZI5911" s="248"/>
      <x:c r="SZJ5911" s="248"/>
      <x:c r="SZK5911" s="248"/>
      <x:c r="SZL5911" s="248"/>
      <x:c r="SZM5911" s="248"/>
      <x:c r="SZN5911" s="248"/>
      <x:c r="SZO5911" s="248"/>
      <x:c r="SZP5911" s="248"/>
      <x:c r="SZQ5911" s="248"/>
      <x:c r="SZR5911" s="248"/>
      <x:c r="SZS5911" s="248"/>
      <x:c r="SZT5911" s="248"/>
      <x:c r="SZU5911" s="248"/>
      <x:c r="SZV5911" s="248"/>
      <x:c r="SZW5911" s="248"/>
      <x:c r="SZX5911" s="248"/>
      <x:c r="SZY5911" s="248"/>
      <x:c r="SZZ5911" s="248"/>
      <x:c r="TAA5911" s="248"/>
      <x:c r="TAB5911" s="248"/>
      <x:c r="TAC5911" s="248"/>
      <x:c r="TAD5911" s="248"/>
      <x:c r="TAE5911" s="248"/>
      <x:c r="TAF5911" s="248"/>
      <x:c r="TAG5911" s="248"/>
      <x:c r="TAH5911" s="248"/>
      <x:c r="TAI5911" s="248"/>
      <x:c r="TAJ5911" s="248"/>
      <x:c r="TAK5911" s="248"/>
      <x:c r="TAL5911" s="248"/>
      <x:c r="TAM5911" s="248"/>
      <x:c r="TAN5911" s="248"/>
      <x:c r="TAO5911" s="248"/>
      <x:c r="TAP5911" s="248"/>
      <x:c r="TAQ5911" s="248"/>
      <x:c r="TAR5911" s="248"/>
      <x:c r="TAS5911" s="248"/>
      <x:c r="TAT5911" s="248"/>
      <x:c r="TAU5911" s="248"/>
      <x:c r="TAV5911" s="248"/>
      <x:c r="TAW5911" s="248"/>
      <x:c r="TAX5911" s="248"/>
      <x:c r="TAY5911" s="248"/>
      <x:c r="TAZ5911" s="248"/>
      <x:c r="TBA5911" s="248"/>
      <x:c r="TBB5911" s="248"/>
      <x:c r="TBC5911" s="248"/>
      <x:c r="TBD5911" s="248"/>
      <x:c r="TBE5911" s="248"/>
      <x:c r="TBF5911" s="248"/>
      <x:c r="TBG5911" s="248"/>
      <x:c r="TBH5911" s="248"/>
      <x:c r="TBI5911" s="248"/>
      <x:c r="TBJ5911" s="248"/>
      <x:c r="TBK5911" s="248"/>
      <x:c r="TBL5911" s="248"/>
      <x:c r="TBM5911" s="248"/>
      <x:c r="TBN5911" s="248"/>
      <x:c r="TBO5911" s="248"/>
      <x:c r="TBP5911" s="248"/>
      <x:c r="TBQ5911" s="248"/>
      <x:c r="TBR5911" s="248"/>
      <x:c r="TBS5911" s="248"/>
      <x:c r="TBT5911" s="248"/>
      <x:c r="TBU5911" s="248"/>
      <x:c r="TBV5911" s="248"/>
      <x:c r="TBW5911" s="248"/>
      <x:c r="TBX5911" s="248"/>
      <x:c r="TBY5911" s="248"/>
      <x:c r="TBZ5911" s="248"/>
      <x:c r="TCA5911" s="248"/>
      <x:c r="TCB5911" s="248"/>
      <x:c r="TCC5911" s="248"/>
      <x:c r="TCD5911" s="248"/>
      <x:c r="TCE5911" s="248"/>
      <x:c r="TCF5911" s="248"/>
      <x:c r="TCG5911" s="248"/>
      <x:c r="TCH5911" s="248"/>
      <x:c r="TCI5911" s="248"/>
      <x:c r="TCJ5911" s="248"/>
      <x:c r="TCK5911" s="248"/>
      <x:c r="TCL5911" s="248"/>
      <x:c r="TCM5911" s="248"/>
      <x:c r="TCN5911" s="248"/>
      <x:c r="TCO5911" s="248"/>
      <x:c r="TCP5911" s="248"/>
      <x:c r="TCQ5911" s="248"/>
      <x:c r="TCR5911" s="248"/>
      <x:c r="TCS5911" s="248"/>
      <x:c r="TCT5911" s="248"/>
      <x:c r="TCU5911" s="248"/>
      <x:c r="TCV5911" s="248"/>
      <x:c r="TCW5911" s="248"/>
      <x:c r="TCX5911" s="248"/>
      <x:c r="TCY5911" s="248"/>
      <x:c r="TCZ5911" s="248"/>
      <x:c r="TDA5911" s="248"/>
      <x:c r="TDB5911" s="248"/>
      <x:c r="TDC5911" s="248"/>
      <x:c r="TDD5911" s="248"/>
      <x:c r="TDE5911" s="248"/>
      <x:c r="TDF5911" s="248"/>
      <x:c r="TDG5911" s="248"/>
      <x:c r="TDH5911" s="248"/>
      <x:c r="TDI5911" s="248"/>
      <x:c r="TDJ5911" s="248"/>
      <x:c r="TDK5911" s="248"/>
      <x:c r="TDL5911" s="248"/>
      <x:c r="TDM5911" s="248"/>
      <x:c r="TDN5911" s="248"/>
      <x:c r="TDO5911" s="248"/>
      <x:c r="TDP5911" s="248"/>
      <x:c r="TDQ5911" s="248"/>
      <x:c r="TDR5911" s="248"/>
      <x:c r="TDS5911" s="248"/>
      <x:c r="TDT5911" s="248"/>
      <x:c r="TDU5911" s="248"/>
      <x:c r="TDV5911" s="248"/>
      <x:c r="TDW5911" s="248"/>
      <x:c r="TDX5911" s="248"/>
      <x:c r="TDY5911" s="248"/>
      <x:c r="TDZ5911" s="248"/>
      <x:c r="TEA5911" s="248"/>
      <x:c r="TEB5911" s="248"/>
      <x:c r="TEC5911" s="248"/>
      <x:c r="TED5911" s="248"/>
      <x:c r="TEE5911" s="248"/>
      <x:c r="TEF5911" s="248"/>
      <x:c r="TEG5911" s="248"/>
      <x:c r="TEH5911" s="248"/>
      <x:c r="TEI5911" s="248"/>
      <x:c r="TEJ5911" s="248"/>
      <x:c r="TEK5911" s="248"/>
      <x:c r="TEL5911" s="248"/>
      <x:c r="TEM5911" s="248"/>
      <x:c r="TEN5911" s="248"/>
      <x:c r="TEO5911" s="248"/>
      <x:c r="TEP5911" s="248"/>
      <x:c r="TEQ5911" s="248"/>
      <x:c r="TER5911" s="248"/>
      <x:c r="TES5911" s="248"/>
      <x:c r="TET5911" s="248"/>
      <x:c r="TEU5911" s="248"/>
      <x:c r="TEV5911" s="248"/>
      <x:c r="TEW5911" s="248"/>
      <x:c r="TEX5911" s="248"/>
      <x:c r="TEY5911" s="248"/>
      <x:c r="TEZ5911" s="248"/>
      <x:c r="TFA5911" s="248"/>
      <x:c r="TFB5911" s="248"/>
      <x:c r="TFC5911" s="248"/>
      <x:c r="TFD5911" s="248"/>
      <x:c r="TFE5911" s="248"/>
      <x:c r="TFF5911" s="248"/>
      <x:c r="TFG5911" s="248"/>
      <x:c r="TFH5911" s="248"/>
      <x:c r="TFI5911" s="248"/>
      <x:c r="TFJ5911" s="248"/>
      <x:c r="TFK5911" s="248"/>
      <x:c r="TFL5911" s="248"/>
      <x:c r="TFM5911" s="248"/>
      <x:c r="TFN5911" s="248"/>
      <x:c r="TFO5911" s="248"/>
      <x:c r="TFP5911" s="248"/>
      <x:c r="TFQ5911" s="248"/>
      <x:c r="TFR5911" s="248"/>
      <x:c r="TFS5911" s="248"/>
      <x:c r="TFT5911" s="248"/>
      <x:c r="TFU5911" s="248"/>
      <x:c r="TFV5911" s="248"/>
      <x:c r="TFW5911" s="248"/>
      <x:c r="TFX5911" s="248"/>
      <x:c r="TFY5911" s="248"/>
      <x:c r="TFZ5911" s="248"/>
      <x:c r="TGA5911" s="248"/>
      <x:c r="TGB5911" s="248"/>
      <x:c r="TGC5911" s="248"/>
      <x:c r="TGD5911" s="248"/>
      <x:c r="TGE5911" s="248"/>
      <x:c r="TGF5911" s="248"/>
      <x:c r="TGG5911" s="248"/>
      <x:c r="TGH5911" s="248"/>
      <x:c r="TGI5911" s="248"/>
      <x:c r="TGJ5911" s="248"/>
      <x:c r="TGK5911" s="248"/>
      <x:c r="TGL5911" s="248"/>
      <x:c r="TGM5911" s="248"/>
      <x:c r="TGN5911" s="248"/>
      <x:c r="TGO5911" s="248"/>
      <x:c r="TGP5911" s="248"/>
      <x:c r="TGQ5911" s="248"/>
      <x:c r="TGR5911" s="248"/>
      <x:c r="TGS5911" s="248"/>
      <x:c r="TGT5911" s="248"/>
      <x:c r="TGU5911" s="248"/>
      <x:c r="TGV5911" s="248"/>
      <x:c r="TGW5911" s="248"/>
      <x:c r="TGX5911" s="248"/>
      <x:c r="TGY5911" s="248"/>
      <x:c r="TGZ5911" s="248"/>
      <x:c r="THA5911" s="248"/>
      <x:c r="THB5911" s="248"/>
      <x:c r="THC5911" s="248"/>
      <x:c r="THD5911" s="248"/>
      <x:c r="THE5911" s="248"/>
      <x:c r="THF5911" s="248"/>
      <x:c r="THG5911" s="248"/>
      <x:c r="THH5911" s="248"/>
      <x:c r="THI5911" s="248"/>
      <x:c r="THJ5911" s="248"/>
      <x:c r="THK5911" s="248"/>
      <x:c r="THL5911" s="248"/>
      <x:c r="THM5911" s="248"/>
      <x:c r="THN5911" s="248"/>
      <x:c r="THO5911" s="248"/>
      <x:c r="THP5911" s="248"/>
      <x:c r="THQ5911" s="248"/>
      <x:c r="THR5911" s="248"/>
      <x:c r="THS5911" s="248"/>
      <x:c r="THT5911" s="248"/>
      <x:c r="THU5911" s="248"/>
      <x:c r="THV5911" s="248"/>
      <x:c r="THW5911" s="248"/>
      <x:c r="THX5911" s="248"/>
      <x:c r="THY5911" s="248"/>
      <x:c r="THZ5911" s="248"/>
      <x:c r="TIA5911" s="248"/>
      <x:c r="TIB5911" s="248"/>
      <x:c r="TIC5911" s="248"/>
      <x:c r="TID5911" s="248"/>
      <x:c r="TIE5911" s="248"/>
      <x:c r="TIF5911" s="248"/>
      <x:c r="TIG5911" s="248"/>
      <x:c r="TIH5911" s="248"/>
      <x:c r="TII5911" s="248"/>
      <x:c r="TIJ5911" s="248"/>
      <x:c r="TIK5911" s="248"/>
      <x:c r="TIL5911" s="248"/>
      <x:c r="TIM5911" s="248"/>
      <x:c r="TIN5911" s="248"/>
      <x:c r="TIO5911" s="248"/>
      <x:c r="TIP5911" s="248"/>
      <x:c r="TIQ5911" s="248"/>
      <x:c r="TIR5911" s="248"/>
      <x:c r="TIS5911" s="248"/>
      <x:c r="TIT5911" s="248"/>
      <x:c r="TIU5911" s="248"/>
      <x:c r="TIV5911" s="248"/>
      <x:c r="TIW5911" s="248"/>
      <x:c r="TIX5911" s="248"/>
      <x:c r="TIY5911" s="248"/>
      <x:c r="TIZ5911" s="248"/>
      <x:c r="TJA5911" s="248"/>
      <x:c r="TJB5911" s="248"/>
      <x:c r="TJC5911" s="248"/>
      <x:c r="TJD5911" s="248"/>
      <x:c r="TJE5911" s="248"/>
      <x:c r="TJF5911" s="248"/>
      <x:c r="TJG5911" s="248"/>
      <x:c r="TJH5911" s="248"/>
      <x:c r="TJI5911" s="248"/>
      <x:c r="TJJ5911" s="248"/>
      <x:c r="TJK5911" s="248"/>
      <x:c r="TJL5911" s="248"/>
      <x:c r="TJM5911" s="248"/>
      <x:c r="TJN5911" s="248"/>
      <x:c r="TJO5911" s="248"/>
      <x:c r="TJP5911" s="248"/>
      <x:c r="TJQ5911" s="248"/>
      <x:c r="TJR5911" s="248"/>
      <x:c r="TJS5911" s="248"/>
      <x:c r="TJT5911" s="248"/>
      <x:c r="TJU5911" s="248"/>
      <x:c r="TJV5911" s="248"/>
      <x:c r="TJW5911" s="248"/>
      <x:c r="TJX5911" s="248"/>
      <x:c r="TJY5911" s="248"/>
      <x:c r="TJZ5911" s="248"/>
      <x:c r="TKA5911" s="248"/>
      <x:c r="TKB5911" s="248"/>
      <x:c r="TKC5911" s="248"/>
      <x:c r="TKD5911" s="248"/>
      <x:c r="TKE5911" s="248"/>
      <x:c r="TKF5911" s="248"/>
      <x:c r="TKG5911" s="248"/>
      <x:c r="TKH5911" s="248"/>
      <x:c r="TKI5911" s="248"/>
      <x:c r="TKJ5911" s="248"/>
      <x:c r="TKK5911" s="248"/>
      <x:c r="TKL5911" s="248"/>
      <x:c r="TKM5911" s="248"/>
      <x:c r="TKN5911" s="248"/>
      <x:c r="TKO5911" s="248"/>
      <x:c r="TKP5911" s="248"/>
      <x:c r="TKQ5911" s="248"/>
      <x:c r="TKR5911" s="248"/>
      <x:c r="TKS5911" s="248"/>
      <x:c r="TKT5911" s="248"/>
      <x:c r="TKU5911" s="248"/>
      <x:c r="TKV5911" s="248"/>
      <x:c r="TKW5911" s="248"/>
      <x:c r="TKX5911" s="248"/>
      <x:c r="TKY5911" s="248"/>
      <x:c r="TKZ5911" s="248"/>
      <x:c r="TLA5911" s="248"/>
      <x:c r="TLB5911" s="248"/>
      <x:c r="TLC5911" s="248"/>
      <x:c r="TLD5911" s="248"/>
      <x:c r="TLE5911" s="248"/>
      <x:c r="TLF5911" s="248"/>
      <x:c r="TLG5911" s="248"/>
      <x:c r="TLH5911" s="248"/>
      <x:c r="TLI5911" s="248"/>
      <x:c r="TLJ5911" s="248"/>
      <x:c r="TLK5911" s="248"/>
      <x:c r="TLL5911" s="248"/>
      <x:c r="TLM5911" s="248"/>
      <x:c r="TLN5911" s="248"/>
      <x:c r="TLO5911" s="248"/>
      <x:c r="TLP5911" s="248"/>
      <x:c r="TLQ5911" s="248"/>
      <x:c r="TLR5911" s="248"/>
      <x:c r="TLS5911" s="248"/>
      <x:c r="TLT5911" s="248"/>
      <x:c r="TLU5911" s="248"/>
      <x:c r="TLV5911" s="248"/>
      <x:c r="TLW5911" s="248"/>
      <x:c r="TLX5911" s="248"/>
      <x:c r="TLY5911" s="248"/>
      <x:c r="TLZ5911" s="248"/>
      <x:c r="TMA5911" s="248"/>
      <x:c r="TMB5911" s="248"/>
      <x:c r="TMC5911" s="248"/>
      <x:c r="TMD5911" s="248"/>
      <x:c r="TME5911" s="248"/>
      <x:c r="TMF5911" s="248"/>
      <x:c r="TMG5911" s="248"/>
      <x:c r="TMH5911" s="248"/>
      <x:c r="TMI5911" s="248"/>
      <x:c r="TMJ5911" s="248"/>
      <x:c r="TMK5911" s="248"/>
      <x:c r="TML5911" s="248"/>
      <x:c r="TMM5911" s="248"/>
      <x:c r="TMN5911" s="248"/>
      <x:c r="TMO5911" s="248"/>
      <x:c r="TMP5911" s="248"/>
      <x:c r="TMQ5911" s="248"/>
      <x:c r="TMR5911" s="248"/>
      <x:c r="TMS5911" s="248"/>
      <x:c r="TMT5911" s="248"/>
      <x:c r="TMU5911" s="248"/>
      <x:c r="TMV5911" s="248"/>
      <x:c r="TMW5911" s="248"/>
      <x:c r="TMX5911" s="248"/>
      <x:c r="TMY5911" s="248"/>
      <x:c r="TMZ5911" s="248"/>
      <x:c r="TNA5911" s="248"/>
      <x:c r="TNB5911" s="248"/>
      <x:c r="TNC5911" s="248"/>
      <x:c r="TND5911" s="248"/>
      <x:c r="TNE5911" s="248"/>
      <x:c r="TNF5911" s="248"/>
      <x:c r="TNG5911" s="248"/>
      <x:c r="TNH5911" s="248"/>
      <x:c r="TNI5911" s="248"/>
      <x:c r="TNJ5911" s="248"/>
      <x:c r="TNK5911" s="248"/>
      <x:c r="TNL5911" s="248"/>
      <x:c r="TNM5911" s="248"/>
      <x:c r="TNN5911" s="248"/>
      <x:c r="TNO5911" s="248"/>
      <x:c r="TNP5911" s="248"/>
      <x:c r="TNQ5911" s="248"/>
      <x:c r="TNR5911" s="248"/>
      <x:c r="TNS5911" s="248"/>
      <x:c r="TNT5911" s="248"/>
      <x:c r="TNU5911" s="248"/>
      <x:c r="TNV5911" s="248"/>
      <x:c r="TNW5911" s="248"/>
      <x:c r="TNX5911" s="248"/>
      <x:c r="TNY5911" s="248"/>
      <x:c r="TNZ5911" s="248"/>
      <x:c r="TOA5911" s="248"/>
      <x:c r="TOB5911" s="248"/>
      <x:c r="TOC5911" s="248"/>
      <x:c r="TOD5911" s="248"/>
      <x:c r="TOE5911" s="248"/>
      <x:c r="TOF5911" s="248"/>
      <x:c r="TOG5911" s="248"/>
      <x:c r="TOH5911" s="248"/>
      <x:c r="TOI5911" s="248"/>
      <x:c r="TOJ5911" s="248"/>
      <x:c r="TOK5911" s="248"/>
      <x:c r="TOL5911" s="248"/>
      <x:c r="TOM5911" s="248"/>
      <x:c r="TON5911" s="248"/>
      <x:c r="TOO5911" s="248"/>
      <x:c r="TOP5911" s="248"/>
      <x:c r="TOQ5911" s="248"/>
      <x:c r="TOR5911" s="248"/>
      <x:c r="TOS5911" s="248"/>
      <x:c r="TOT5911" s="248"/>
      <x:c r="TOU5911" s="248"/>
      <x:c r="TOV5911" s="248"/>
      <x:c r="TOW5911" s="248"/>
      <x:c r="TOX5911" s="248"/>
      <x:c r="TOY5911" s="248"/>
      <x:c r="TOZ5911" s="248"/>
      <x:c r="TPA5911" s="248"/>
      <x:c r="TPB5911" s="248"/>
      <x:c r="TPC5911" s="248"/>
      <x:c r="TPD5911" s="248"/>
      <x:c r="TPE5911" s="248"/>
      <x:c r="TPF5911" s="248"/>
      <x:c r="TPG5911" s="248"/>
      <x:c r="TPH5911" s="248"/>
      <x:c r="TPI5911" s="248"/>
      <x:c r="TPJ5911" s="248"/>
      <x:c r="TPK5911" s="248"/>
      <x:c r="TPL5911" s="248"/>
      <x:c r="TPM5911" s="248"/>
      <x:c r="TPN5911" s="248"/>
      <x:c r="TPO5911" s="248"/>
      <x:c r="TPP5911" s="248"/>
      <x:c r="TPQ5911" s="248"/>
      <x:c r="TPR5911" s="248"/>
      <x:c r="TPS5911" s="248"/>
      <x:c r="TPT5911" s="248"/>
      <x:c r="TPU5911" s="248"/>
      <x:c r="TPV5911" s="248"/>
      <x:c r="TPW5911" s="248"/>
      <x:c r="TPX5911" s="248"/>
      <x:c r="TPY5911" s="248"/>
      <x:c r="TPZ5911" s="248"/>
      <x:c r="TQA5911" s="248"/>
      <x:c r="TQB5911" s="248"/>
      <x:c r="TQC5911" s="248"/>
      <x:c r="TQD5911" s="248"/>
      <x:c r="TQE5911" s="248"/>
      <x:c r="TQF5911" s="248"/>
      <x:c r="TQG5911" s="248"/>
      <x:c r="TQH5911" s="248"/>
      <x:c r="TQI5911" s="248"/>
      <x:c r="TQJ5911" s="248"/>
      <x:c r="TQK5911" s="248"/>
      <x:c r="TQL5911" s="248"/>
      <x:c r="TQM5911" s="248"/>
      <x:c r="TQN5911" s="248"/>
      <x:c r="TQO5911" s="248"/>
      <x:c r="TQP5911" s="248"/>
      <x:c r="TQQ5911" s="248"/>
      <x:c r="TQR5911" s="248"/>
      <x:c r="TQS5911" s="248"/>
      <x:c r="TQT5911" s="248"/>
      <x:c r="TQU5911" s="248"/>
      <x:c r="TQV5911" s="248"/>
      <x:c r="TQW5911" s="248"/>
      <x:c r="TQX5911" s="248"/>
      <x:c r="TQY5911" s="248"/>
      <x:c r="TQZ5911" s="248"/>
      <x:c r="TRA5911" s="248"/>
      <x:c r="TRB5911" s="248"/>
      <x:c r="TRC5911" s="248"/>
      <x:c r="TRD5911" s="248"/>
      <x:c r="TRE5911" s="248"/>
      <x:c r="TRF5911" s="248"/>
      <x:c r="TRG5911" s="248"/>
      <x:c r="TRH5911" s="248"/>
      <x:c r="TRI5911" s="248"/>
      <x:c r="TRJ5911" s="248"/>
      <x:c r="TRK5911" s="248"/>
      <x:c r="TRL5911" s="248"/>
      <x:c r="TRM5911" s="248"/>
      <x:c r="TRN5911" s="248"/>
      <x:c r="TRO5911" s="248"/>
      <x:c r="TRP5911" s="248"/>
      <x:c r="TRQ5911" s="248"/>
      <x:c r="TRR5911" s="248"/>
      <x:c r="TRS5911" s="248"/>
      <x:c r="TRT5911" s="248"/>
      <x:c r="TRU5911" s="248"/>
      <x:c r="TRV5911" s="248"/>
      <x:c r="TRW5911" s="248"/>
      <x:c r="TRX5911" s="248"/>
      <x:c r="TRY5911" s="248"/>
      <x:c r="TRZ5911" s="248"/>
      <x:c r="TSA5911" s="248"/>
      <x:c r="TSB5911" s="248"/>
      <x:c r="TSC5911" s="248"/>
      <x:c r="TSD5911" s="248"/>
      <x:c r="TSE5911" s="248"/>
      <x:c r="TSF5911" s="248"/>
      <x:c r="TSG5911" s="248"/>
      <x:c r="TSH5911" s="248"/>
      <x:c r="TSI5911" s="248"/>
      <x:c r="TSJ5911" s="248"/>
      <x:c r="TSK5911" s="248"/>
      <x:c r="TSL5911" s="248"/>
      <x:c r="TSM5911" s="248"/>
      <x:c r="TSN5911" s="248"/>
      <x:c r="TSO5911" s="248"/>
      <x:c r="TSP5911" s="248"/>
      <x:c r="TSQ5911" s="248"/>
      <x:c r="TSR5911" s="248"/>
      <x:c r="TSS5911" s="248"/>
      <x:c r="TST5911" s="248"/>
      <x:c r="TSU5911" s="248"/>
      <x:c r="TSV5911" s="248"/>
      <x:c r="TSW5911" s="248"/>
      <x:c r="TSX5911" s="248"/>
      <x:c r="TSY5911" s="248"/>
      <x:c r="TSZ5911" s="248"/>
      <x:c r="TTA5911" s="248"/>
      <x:c r="TTB5911" s="248"/>
      <x:c r="TTC5911" s="248"/>
      <x:c r="TTD5911" s="248"/>
      <x:c r="TTE5911" s="248"/>
      <x:c r="TTF5911" s="248"/>
      <x:c r="TTG5911" s="248"/>
      <x:c r="TTH5911" s="248"/>
      <x:c r="TTI5911" s="248"/>
      <x:c r="TTJ5911" s="248"/>
      <x:c r="TTK5911" s="248"/>
      <x:c r="TTL5911" s="248"/>
      <x:c r="TTM5911" s="248"/>
      <x:c r="TTN5911" s="248"/>
      <x:c r="TTO5911" s="248"/>
      <x:c r="TTP5911" s="248"/>
      <x:c r="TTQ5911" s="248"/>
      <x:c r="TTR5911" s="248"/>
      <x:c r="TTS5911" s="248"/>
      <x:c r="TTT5911" s="248"/>
      <x:c r="TTU5911" s="248"/>
      <x:c r="TTV5911" s="248"/>
      <x:c r="TTW5911" s="248"/>
      <x:c r="TTX5911" s="248"/>
      <x:c r="TTY5911" s="248"/>
      <x:c r="TTZ5911" s="248"/>
      <x:c r="TUA5911" s="248"/>
      <x:c r="TUB5911" s="248"/>
      <x:c r="TUC5911" s="248"/>
      <x:c r="TUD5911" s="248"/>
      <x:c r="TUE5911" s="248"/>
      <x:c r="TUF5911" s="248"/>
      <x:c r="TUG5911" s="248"/>
      <x:c r="TUH5911" s="248"/>
      <x:c r="TUI5911" s="248"/>
      <x:c r="TUJ5911" s="248"/>
      <x:c r="TUK5911" s="248"/>
      <x:c r="TUL5911" s="248"/>
      <x:c r="TUM5911" s="248"/>
      <x:c r="TUN5911" s="248"/>
      <x:c r="TUO5911" s="248"/>
      <x:c r="TUP5911" s="248"/>
      <x:c r="TUQ5911" s="248"/>
      <x:c r="TUR5911" s="248"/>
      <x:c r="TUS5911" s="248"/>
      <x:c r="TUT5911" s="248"/>
      <x:c r="TUU5911" s="248"/>
      <x:c r="TUV5911" s="248"/>
      <x:c r="TUW5911" s="248"/>
      <x:c r="TUX5911" s="248"/>
      <x:c r="TUY5911" s="248"/>
      <x:c r="TUZ5911" s="248"/>
      <x:c r="TVA5911" s="248"/>
      <x:c r="TVB5911" s="248"/>
      <x:c r="TVC5911" s="248"/>
      <x:c r="TVD5911" s="248"/>
      <x:c r="TVE5911" s="248"/>
      <x:c r="TVF5911" s="248"/>
      <x:c r="TVG5911" s="248"/>
      <x:c r="TVH5911" s="248"/>
      <x:c r="TVI5911" s="248"/>
      <x:c r="TVJ5911" s="248"/>
      <x:c r="TVK5911" s="248"/>
      <x:c r="TVL5911" s="248"/>
      <x:c r="TVM5911" s="248"/>
      <x:c r="TVN5911" s="248"/>
      <x:c r="TVO5911" s="248"/>
      <x:c r="TVP5911" s="248"/>
      <x:c r="TVQ5911" s="248"/>
      <x:c r="TVR5911" s="248"/>
      <x:c r="TVS5911" s="248"/>
      <x:c r="TVT5911" s="248"/>
      <x:c r="TVU5911" s="248"/>
      <x:c r="TVV5911" s="248"/>
      <x:c r="TVW5911" s="248"/>
      <x:c r="TVX5911" s="248"/>
      <x:c r="TVY5911" s="248"/>
      <x:c r="TVZ5911" s="248"/>
      <x:c r="TWA5911" s="248"/>
      <x:c r="TWB5911" s="248"/>
      <x:c r="TWC5911" s="248"/>
      <x:c r="TWD5911" s="248"/>
      <x:c r="TWE5911" s="248"/>
      <x:c r="TWF5911" s="248"/>
      <x:c r="TWG5911" s="248"/>
      <x:c r="TWH5911" s="248"/>
      <x:c r="TWI5911" s="248"/>
      <x:c r="TWJ5911" s="248"/>
      <x:c r="TWK5911" s="248"/>
      <x:c r="TWL5911" s="248"/>
      <x:c r="TWM5911" s="248"/>
      <x:c r="TWN5911" s="248"/>
      <x:c r="TWO5911" s="248"/>
      <x:c r="TWP5911" s="248"/>
      <x:c r="TWQ5911" s="248"/>
      <x:c r="TWR5911" s="248"/>
      <x:c r="TWS5911" s="248"/>
      <x:c r="TWT5911" s="248"/>
      <x:c r="TWU5911" s="248"/>
      <x:c r="TWV5911" s="248"/>
      <x:c r="TWW5911" s="248"/>
      <x:c r="TWX5911" s="248"/>
      <x:c r="TWY5911" s="248"/>
      <x:c r="TWZ5911" s="248"/>
      <x:c r="TXA5911" s="248"/>
      <x:c r="TXB5911" s="248"/>
      <x:c r="TXC5911" s="248"/>
      <x:c r="TXD5911" s="248"/>
      <x:c r="TXE5911" s="248"/>
      <x:c r="TXF5911" s="248"/>
      <x:c r="TXG5911" s="248"/>
      <x:c r="TXH5911" s="248"/>
      <x:c r="TXI5911" s="248"/>
      <x:c r="TXJ5911" s="248"/>
      <x:c r="TXK5911" s="248"/>
      <x:c r="TXL5911" s="248"/>
      <x:c r="TXM5911" s="248"/>
      <x:c r="TXN5911" s="248"/>
      <x:c r="TXO5911" s="248"/>
      <x:c r="TXP5911" s="248"/>
      <x:c r="TXQ5911" s="248"/>
      <x:c r="TXR5911" s="248"/>
      <x:c r="TXS5911" s="248"/>
      <x:c r="TXT5911" s="248"/>
      <x:c r="TXU5911" s="248"/>
      <x:c r="TXV5911" s="248"/>
      <x:c r="TXW5911" s="248"/>
      <x:c r="TXX5911" s="248"/>
      <x:c r="TXY5911" s="248"/>
      <x:c r="TXZ5911" s="248"/>
      <x:c r="TYA5911" s="248"/>
      <x:c r="TYB5911" s="248"/>
      <x:c r="TYC5911" s="248"/>
      <x:c r="TYD5911" s="248"/>
      <x:c r="TYE5911" s="248"/>
      <x:c r="TYF5911" s="248"/>
      <x:c r="TYG5911" s="248"/>
      <x:c r="TYH5911" s="248"/>
      <x:c r="TYI5911" s="248"/>
      <x:c r="TYJ5911" s="248"/>
      <x:c r="TYK5911" s="248"/>
      <x:c r="TYL5911" s="248"/>
      <x:c r="TYM5911" s="248"/>
      <x:c r="TYN5911" s="248"/>
      <x:c r="TYO5911" s="248"/>
      <x:c r="TYP5911" s="248"/>
      <x:c r="TYQ5911" s="248"/>
      <x:c r="TYR5911" s="248"/>
      <x:c r="TYS5911" s="248"/>
      <x:c r="TYT5911" s="248"/>
      <x:c r="TYU5911" s="248"/>
      <x:c r="TYV5911" s="248"/>
      <x:c r="TYW5911" s="248"/>
      <x:c r="TYX5911" s="248"/>
      <x:c r="TYY5911" s="248"/>
      <x:c r="TYZ5911" s="248"/>
      <x:c r="TZA5911" s="248"/>
      <x:c r="TZB5911" s="248"/>
      <x:c r="TZC5911" s="248"/>
      <x:c r="TZD5911" s="248"/>
      <x:c r="TZE5911" s="248"/>
      <x:c r="TZF5911" s="248"/>
      <x:c r="TZG5911" s="248"/>
      <x:c r="TZH5911" s="248"/>
      <x:c r="TZI5911" s="248"/>
      <x:c r="TZJ5911" s="248"/>
      <x:c r="TZK5911" s="248"/>
      <x:c r="TZL5911" s="248"/>
      <x:c r="TZM5911" s="248"/>
      <x:c r="TZN5911" s="248"/>
      <x:c r="TZO5911" s="248"/>
      <x:c r="TZP5911" s="248"/>
      <x:c r="TZQ5911" s="248"/>
      <x:c r="TZR5911" s="248"/>
      <x:c r="TZS5911" s="248"/>
      <x:c r="TZT5911" s="248"/>
      <x:c r="TZU5911" s="248"/>
      <x:c r="TZV5911" s="248"/>
      <x:c r="TZW5911" s="248"/>
      <x:c r="TZX5911" s="248"/>
      <x:c r="TZY5911" s="248"/>
      <x:c r="TZZ5911" s="248"/>
      <x:c r="UAA5911" s="248"/>
      <x:c r="UAB5911" s="248"/>
      <x:c r="UAC5911" s="248"/>
      <x:c r="UAD5911" s="248"/>
      <x:c r="UAE5911" s="248"/>
      <x:c r="UAF5911" s="248"/>
      <x:c r="UAG5911" s="248"/>
      <x:c r="UAH5911" s="248"/>
      <x:c r="UAI5911" s="248"/>
      <x:c r="UAJ5911" s="248"/>
      <x:c r="UAK5911" s="248"/>
      <x:c r="UAL5911" s="248"/>
      <x:c r="UAM5911" s="248"/>
      <x:c r="UAN5911" s="248"/>
      <x:c r="UAO5911" s="248"/>
      <x:c r="UAP5911" s="248"/>
      <x:c r="UAQ5911" s="248"/>
      <x:c r="UAR5911" s="248"/>
      <x:c r="UAS5911" s="248"/>
      <x:c r="UAT5911" s="248"/>
      <x:c r="UAU5911" s="248"/>
      <x:c r="UAV5911" s="248"/>
      <x:c r="UAW5911" s="248"/>
      <x:c r="UAX5911" s="248"/>
      <x:c r="UAY5911" s="248"/>
      <x:c r="UAZ5911" s="248"/>
      <x:c r="UBA5911" s="248"/>
      <x:c r="UBB5911" s="248"/>
      <x:c r="UBC5911" s="248"/>
      <x:c r="UBD5911" s="248"/>
      <x:c r="UBE5911" s="248"/>
      <x:c r="UBF5911" s="248"/>
      <x:c r="UBG5911" s="248"/>
      <x:c r="UBH5911" s="248"/>
      <x:c r="UBI5911" s="248"/>
      <x:c r="UBJ5911" s="248"/>
      <x:c r="UBK5911" s="248"/>
      <x:c r="UBL5911" s="248"/>
      <x:c r="UBM5911" s="248"/>
      <x:c r="UBN5911" s="248"/>
      <x:c r="UBO5911" s="248"/>
      <x:c r="UBP5911" s="248"/>
      <x:c r="UBQ5911" s="248"/>
      <x:c r="UBR5911" s="248"/>
      <x:c r="UBS5911" s="248"/>
      <x:c r="UBT5911" s="248"/>
      <x:c r="UBU5911" s="248"/>
      <x:c r="UBV5911" s="248"/>
      <x:c r="UBW5911" s="248"/>
      <x:c r="UBX5911" s="248"/>
      <x:c r="UBY5911" s="248"/>
      <x:c r="UBZ5911" s="248"/>
      <x:c r="UCA5911" s="248"/>
      <x:c r="UCB5911" s="248"/>
      <x:c r="UCC5911" s="248"/>
      <x:c r="UCD5911" s="248"/>
      <x:c r="UCE5911" s="248"/>
      <x:c r="UCF5911" s="248"/>
      <x:c r="UCG5911" s="248"/>
      <x:c r="UCH5911" s="248"/>
      <x:c r="UCI5911" s="248"/>
      <x:c r="UCJ5911" s="248"/>
      <x:c r="UCK5911" s="248"/>
      <x:c r="UCL5911" s="248"/>
      <x:c r="UCM5911" s="248"/>
      <x:c r="UCN5911" s="248"/>
      <x:c r="UCO5911" s="248"/>
      <x:c r="UCP5911" s="248"/>
      <x:c r="UCQ5911" s="248"/>
      <x:c r="UCR5911" s="248"/>
      <x:c r="UCS5911" s="248"/>
      <x:c r="UCT5911" s="248"/>
      <x:c r="UCU5911" s="248"/>
      <x:c r="UCV5911" s="248"/>
      <x:c r="UCW5911" s="248"/>
      <x:c r="UCX5911" s="248"/>
      <x:c r="UCY5911" s="248"/>
      <x:c r="UCZ5911" s="248"/>
      <x:c r="UDA5911" s="248"/>
      <x:c r="UDB5911" s="248"/>
      <x:c r="UDC5911" s="248"/>
      <x:c r="UDD5911" s="248"/>
      <x:c r="UDE5911" s="248"/>
      <x:c r="UDF5911" s="248"/>
      <x:c r="UDG5911" s="248"/>
      <x:c r="UDH5911" s="248"/>
      <x:c r="UDI5911" s="248"/>
      <x:c r="UDJ5911" s="248"/>
      <x:c r="UDK5911" s="248"/>
      <x:c r="UDL5911" s="248"/>
      <x:c r="UDM5911" s="248"/>
      <x:c r="UDN5911" s="248"/>
      <x:c r="UDO5911" s="248"/>
      <x:c r="UDP5911" s="248"/>
      <x:c r="UDQ5911" s="248"/>
      <x:c r="UDR5911" s="248"/>
      <x:c r="UDS5911" s="248"/>
      <x:c r="UDT5911" s="248"/>
      <x:c r="UDU5911" s="248"/>
      <x:c r="UDV5911" s="248"/>
      <x:c r="UDW5911" s="248"/>
      <x:c r="UDX5911" s="248"/>
      <x:c r="UDY5911" s="248"/>
      <x:c r="UDZ5911" s="248"/>
      <x:c r="UEA5911" s="248"/>
      <x:c r="UEB5911" s="248"/>
      <x:c r="UEC5911" s="248"/>
      <x:c r="UED5911" s="248"/>
      <x:c r="UEE5911" s="248"/>
      <x:c r="UEF5911" s="248"/>
      <x:c r="UEG5911" s="248"/>
      <x:c r="UEH5911" s="248"/>
      <x:c r="UEI5911" s="248"/>
      <x:c r="UEJ5911" s="248"/>
      <x:c r="UEK5911" s="248"/>
      <x:c r="UEL5911" s="248"/>
      <x:c r="UEM5911" s="248"/>
      <x:c r="UEN5911" s="248"/>
      <x:c r="UEO5911" s="248"/>
      <x:c r="UEP5911" s="248"/>
      <x:c r="UEQ5911" s="248"/>
      <x:c r="UER5911" s="248"/>
      <x:c r="UES5911" s="248"/>
      <x:c r="UET5911" s="248"/>
      <x:c r="UEU5911" s="248"/>
      <x:c r="UEV5911" s="248"/>
      <x:c r="UEW5911" s="248"/>
      <x:c r="UEX5911" s="248"/>
      <x:c r="UEY5911" s="248"/>
      <x:c r="UEZ5911" s="248"/>
      <x:c r="UFA5911" s="248"/>
      <x:c r="UFB5911" s="248"/>
      <x:c r="UFC5911" s="248"/>
      <x:c r="UFD5911" s="248"/>
      <x:c r="UFE5911" s="248"/>
      <x:c r="UFF5911" s="248"/>
      <x:c r="UFG5911" s="248"/>
      <x:c r="UFH5911" s="248"/>
      <x:c r="UFI5911" s="248"/>
      <x:c r="UFJ5911" s="248"/>
      <x:c r="UFK5911" s="248"/>
      <x:c r="UFL5911" s="248"/>
      <x:c r="UFM5911" s="248"/>
      <x:c r="UFN5911" s="248"/>
      <x:c r="UFO5911" s="248"/>
      <x:c r="UFP5911" s="248"/>
      <x:c r="UFQ5911" s="248"/>
      <x:c r="UFR5911" s="248"/>
      <x:c r="UFS5911" s="248"/>
      <x:c r="UFT5911" s="248"/>
      <x:c r="UFU5911" s="248"/>
      <x:c r="UFV5911" s="248"/>
      <x:c r="UFW5911" s="248"/>
      <x:c r="UFX5911" s="248"/>
      <x:c r="UFY5911" s="248"/>
      <x:c r="UFZ5911" s="248"/>
      <x:c r="UGA5911" s="248"/>
      <x:c r="UGB5911" s="248"/>
      <x:c r="UGC5911" s="248"/>
      <x:c r="UGD5911" s="248"/>
      <x:c r="UGE5911" s="248"/>
      <x:c r="UGF5911" s="248"/>
      <x:c r="UGG5911" s="248"/>
      <x:c r="UGH5911" s="248"/>
      <x:c r="UGI5911" s="248"/>
      <x:c r="UGJ5911" s="248"/>
      <x:c r="UGK5911" s="248"/>
      <x:c r="UGL5911" s="248"/>
      <x:c r="UGM5911" s="248"/>
      <x:c r="UGN5911" s="248"/>
      <x:c r="UGO5911" s="248"/>
      <x:c r="UGP5911" s="248"/>
      <x:c r="UGQ5911" s="248"/>
      <x:c r="UGR5911" s="248"/>
      <x:c r="UGS5911" s="248"/>
      <x:c r="UGT5911" s="248"/>
      <x:c r="UGU5911" s="248"/>
      <x:c r="UGV5911" s="248"/>
      <x:c r="UGW5911" s="248"/>
      <x:c r="UGX5911" s="248"/>
      <x:c r="UGY5911" s="248"/>
      <x:c r="UGZ5911" s="248"/>
      <x:c r="UHA5911" s="248"/>
      <x:c r="UHB5911" s="248"/>
      <x:c r="UHC5911" s="248"/>
      <x:c r="UHD5911" s="248"/>
      <x:c r="UHE5911" s="248"/>
      <x:c r="UHF5911" s="248"/>
      <x:c r="UHG5911" s="248"/>
      <x:c r="UHH5911" s="248"/>
      <x:c r="UHI5911" s="248"/>
      <x:c r="UHJ5911" s="248"/>
      <x:c r="UHK5911" s="248"/>
      <x:c r="UHL5911" s="248"/>
      <x:c r="UHM5911" s="248"/>
      <x:c r="UHN5911" s="248"/>
      <x:c r="UHO5911" s="248"/>
      <x:c r="UHP5911" s="248"/>
      <x:c r="UHQ5911" s="248"/>
      <x:c r="UHR5911" s="248"/>
      <x:c r="UHS5911" s="248"/>
      <x:c r="UHT5911" s="248"/>
      <x:c r="UHU5911" s="248"/>
      <x:c r="UHV5911" s="248"/>
      <x:c r="UHW5911" s="248"/>
      <x:c r="UHX5911" s="248"/>
      <x:c r="UHY5911" s="248"/>
      <x:c r="UHZ5911" s="248"/>
      <x:c r="UIA5911" s="248"/>
      <x:c r="UIB5911" s="248"/>
      <x:c r="UIC5911" s="248"/>
      <x:c r="UID5911" s="248"/>
      <x:c r="UIE5911" s="248"/>
      <x:c r="UIF5911" s="248"/>
      <x:c r="UIG5911" s="248"/>
      <x:c r="UIH5911" s="248"/>
      <x:c r="UII5911" s="248"/>
      <x:c r="UIJ5911" s="248"/>
      <x:c r="UIK5911" s="248"/>
      <x:c r="UIL5911" s="248"/>
      <x:c r="UIM5911" s="248"/>
      <x:c r="UIN5911" s="248"/>
      <x:c r="UIO5911" s="248"/>
      <x:c r="UIP5911" s="248"/>
      <x:c r="UIQ5911" s="248"/>
      <x:c r="UIR5911" s="248"/>
      <x:c r="UIS5911" s="248"/>
      <x:c r="UIT5911" s="248"/>
      <x:c r="UIU5911" s="248"/>
      <x:c r="UIV5911" s="248"/>
      <x:c r="UIW5911" s="248"/>
      <x:c r="UIX5911" s="248"/>
      <x:c r="UIY5911" s="248"/>
      <x:c r="UIZ5911" s="248"/>
      <x:c r="UJA5911" s="248"/>
      <x:c r="UJB5911" s="248"/>
      <x:c r="UJC5911" s="248"/>
      <x:c r="UJD5911" s="248"/>
      <x:c r="UJE5911" s="248"/>
      <x:c r="UJF5911" s="248"/>
      <x:c r="UJG5911" s="248"/>
      <x:c r="UJH5911" s="248"/>
      <x:c r="UJI5911" s="248"/>
      <x:c r="UJJ5911" s="248"/>
      <x:c r="UJK5911" s="248"/>
      <x:c r="UJL5911" s="248"/>
      <x:c r="UJM5911" s="248"/>
      <x:c r="UJN5911" s="248"/>
      <x:c r="UJO5911" s="248"/>
      <x:c r="UJP5911" s="248"/>
      <x:c r="UJQ5911" s="248"/>
      <x:c r="UJR5911" s="248"/>
      <x:c r="UJS5911" s="248"/>
      <x:c r="UJT5911" s="248"/>
      <x:c r="UJU5911" s="248"/>
      <x:c r="UJV5911" s="248"/>
      <x:c r="UJW5911" s="248"/>
      <x:c r="UJX5911" s="248"/>
      <x:c r="UJY5911" s="248"/>
      <x:c r="UJZ5911" s="248"/>
      <x:c r="UKA5911" s="248"/>
      <x:c r="UKB5911" s="248"/>
      <x:c r="UKC5911" s="248"/>
      <x:c r="UKD5911" s="248"/>
      <x:c r="UKE5911" s="248"/>
      <x:c r="UKF5911" s="248"/>
      <x:c r="UKG5911" s="248"/>
      <x:c r="UKH5911" s="248"/>
      <x:c r="UKI5911" s="248"/>
      <x:c r="UKJ5911" s="248"/>
      <x:c r="UKK5911" s="248"/>
      <x:c r="UKL5911" s="248"/>
      <x:c r="UKM5911" s="248"/>
      <x:c r="UKN5911" s="248"/>
      <x:c r="UKO5911" s="248"/>
      <x:c r="UKP5911" s="248"/>
      <x:c r="UKQ5911" s="248"/>
      <x:c r="UKR5911" s="248"/>
      <x:c r="UKS5911" s="248"/>
      <x:c r="UKT5911" s="248"/>
      <x:c r="UKU5911" s="248"/>
      <x:c r="UKV5911" s="248"/>
      <x:c r="UKW5911" s="248"/>
      <x:c r="UKX5911" s="248"/>
      <x:c r="UKY5911" s="248"/>
      <x:c r="UKZ5911" s="248"/>
      <x:c r="ULA5911" s="248"/>
      <x:c r="ULB5911" s="248"/>
      <x:c r="ULC5911" s="248"/>
      <x:c r="ULD5911" s="248"/>
      <x:c r="ULE5911" s="248"/>
      <x:c r="ULF5911" s="248"/>
      <x:c r="ULG5911" s="248"/>
      <x:c r="ULH5911" s="248"/>
      <x:c r="ULI5911" s="248"/>
      <x:c r="ULJ5911" s="248"/>
      <x:c r="ULK5911" s="248"/>
      <x:c r="ULL5911" s="248"/>
      <x:c r="ULM5911" s="248"/>
      <x:c r="ULN5911" s="248"/>
      <x:c r="ULO5911" s="248"/>
      <x:c r="ULP5911" s="248"/>
      <x:c r="ULQ5911" s="248"/>
      <x:c r="ULR5911" s="248"/>
      <x:c r="ULS5911" s="248"/>
      <x:c r="ULT5911" s="248"/>
      <x:c r="ULU5911" s="248"/>
      <x:c r="ULV5911" s="248"/>
      <x:c r="ULW5911" s="248"/>
      <x:c r="ULX5911" s="248"/>
      <x:c r="ULY5911" s="248"/>
      <x:c r="ULZ5911" s="248"/>
      <x:c r="UMA5911" s="248"/>
      <x:c r="UMB5911" s="248"/>
      <x:c r="UMC5911" s="248"/>
      <x:c r="UMD5911" s="248"/>
      <x:c r="UME5911" s="248"/>
      <x:c r="UMF5911" s="248"/>
      <x:c r="UMG5911" s="248"/>
      <x:c r="UMH5911" s="248"/>
      <x:c r="UMI5911" s="248"/>
      <x:c r="UMJ5911" s="248"/>
      <x:c r="UMK5911" s="248"/>
      <x:c r="UML5911" s="248"/>
      <x:c r="UMM5911" s="248"/>
      <x:c r="UMN5911" s="248"/>
      <x:c r="UMO5911" s="248"/>
      <x:c r="UMP5911" s="248"/>
      <x:c r="UMQ5911" s="248"/>
      <x:c r="UMR5911" s="248"/>
      <x:c r="UMS5911" s="248"/>
      <x:c r="UMT5911" s="248"/>
      <x:c r="UMU5911" s="248"/>
      <x:c r="UMV5911" s="248"/>
      <x:c r="UMW5911" s="248"/>
      <x:c r="UMX5911" s="248"/>
      <x:c r="UMY5911" s="248"/>
      <x:c r="UMZ5911" s="248"/>
      <x:c r="UNA5911" s="248"/>
      <x:c r="UNB5911" s="248"/>
      <x:c r="UNC5911" s="248"/>
      <x:c r="UND5911" s="248"/>
      <x:c r="UNE5911" s="248"/>
      <x:c r="UNF5911" s="248"/>
      <x:c r="UNG5911" s="248"/>
      <x:c r="UNH5911" s="248"/>
      <x:c r="UNI5911" s="248"/>
      <x:c r="UNJ5911" s="248"/>
      <x:c r="UNK5911" s="248"/>
      <x:c r="UNL5911" s="248"/>
      <x:c r="UNM5911" s="248"/>
      <x:c r="UNN5911" s="248"/>
      <x:c r="UNO5911" s="248"/>
      <x:c r="UNP5911" s="248"/>
      <x:c r="UNQ5911" s="248"/>
      <x:c r="UNR5911" s="248"/>
      <x:c r="UNS5911" s="248"/>
      <x:c r="UNT5911" s="248"/>
      <x:c r="UNU5911" s="248"/>
      <x:c r="UNV5911" s="248"/>
      <x:c r="UNW5911" s="248"/>
      <x:c r="UNX5911" s="248"/>
      <x:c r="UNY5911" s="248"/>
      <x:c r="UNZ5911" s="248"/>
      <x:c r="UOA5911" s="248"/>
      <x:c r="UOB5911" s="248"/>
      <x:c r="UOC5911" s="248"/>
      <x:c r="UOD5911" s="248"/>
      <x:c r="UOE5911" s="248"/>
      <x:c r="UOF5911" s="248"/>
      <x:c r="UOG5911" s="248"/>
      <x:c r="UOH5911" s="248"/>
      <x:c r="UOI5911" s="248"/>
      <x:c r="UOJ5911" s="248"/>
      <x:c r="UOK5911" s="248"/>
      <x:c r="UOL5911" s="248"/>
      <x:c r="UOM5911" s="248"/>
      <x:c r="UON5911" s="248"/>
      <x:c r="UOO5911" s="248"/>
      <x:c r="UOP5911" s="248"/>
      <x:c r="UOQ5911" s="248"/>
      <x:c r="UOR5911" s="248"/>
      <x:c r="UOS5911" s="248"/>
      <x:c r="UOT5911" s="248"/>
      <x:c r="UOU5911" s="248"/>
      <x:c r="UOV5911" s="248"/>
      <x:c r="UOW5911" s="248"/>
      <x:c r="UOX5911" s="248"/>
      <x:c r="UOY5911" s="248"/>
      <x:c r="UOZ5911" s="248"/>
      <x:c r="UPA5911" s="248"/>
      <x:c r="UPB5911" s="248"/>
      <x:c r="UPC5911" s="248"/>
      <x:c r="UPD5911" s="248"/>
      <x:c r="UPE5911" s="248"/>
      <x:c r="UPF5911" s="248"/>
      <x:c r="UPG5911" s="248"/>
      <x:c r="UPH5911" s="248"/>
      <x:c r="UPI5911" s="248"/>
      <x:c r="UPJ5911" s="248"/>
      <x:c r="UPK5911" s="248"/>
      <x:c r="UPL5911" s="248"/>
      <x:c r="UPM5911" s="248"/>
      <x:c r="UPN5911" s="248"/>
      <x:c r="UPO5911" s="248"/>
      <x:c r="UPP5911" s="248"/>
      <x:c r="UPQ5911" s="248"/>
      <x:c r="UPR5911" s="248"/>
      <x:c r="UPS5911" s="248"/>
      <x:c r="UPT5911" s="248"/>
      <x:c r="UPU5911" s="248"/>
      <x:c r="UPV5911" s="248"/>
      <x:c r="UPW5911" s="248"/>
      <x:c r="UPX5911" s="248"/>
      <x:c r="UPY5911" s="248"/>
      <x:c r="UPZ5911" s="248"/>
      <x:c r="UQA5911" s="248"/>
      <x:c r="UQB5911" s="248"/>
      <x:c r="UQC5911" s="248"/>
      <x:c r="UQD5911" s="248"/>
      <x:c r="UQE5911" s="248"/>
      <x:c r="UQF5911" s="248"/>
      <x:c r="UQG5911" s="248"/>
      <x:c r="UQH5911" s="248"/>
      <x:c r="UQI5911" s="248"/>
      <x:c r="UQJ5911" s="248"/>
      <x:c r="UQK5911" s="248"/>
      <x:c r="UQL5911" s="248"/>
      <x:c r="UQM5911" s="248"/>
      <x:c r="UQN5911" s="248"/>
      <x:c r="UQO5911" s="248"/>
      <x:c r="UQP5911" s="248"/>
      <x:c r="UQQ5911" s="248"/>
      <x:c r="UQR5911" s="248"/>
      <x:c r="UQS5911" s="248"/>
      <x:c r="UQT5911" s="248"/>
      <x:c r="UQU5911" s="248"/>
      <x:c r="UQV5911" s="248"/>
      <x:c r="UQW5911" s="248"/>
      <x:c r="UQX5911" s="248"/>
      <x:c r="UQY5911" s="248"/>
      <x:c r="UQZ5911" s="248"/>
      <x:c r="URA5911" s="248"/>
      <x:c r="URB5911" s="248"/>
      <x:c r="URC5911" s="248"/>
      <x:c r="URD5911" s="248"/>
      <x:c r="URE5911" s="248"/>
      <x:c r="URF5911" s="248"/>
      <x:c r="URG5911" s="248"/>
      <x:c r="URH5911" s="248"/>
      <x:c r="URI5911" s="248"/>
      <x:c r="URJ5911" s="248"/>
      <x:c r="URK5911" s="248"/>
      <x:c r="URL5911" s="248"/>
      <x:c r="URM5911" s="248"/>
      <x:c r="URN5911" s="248"/>
      <x:c r="URO5911" s="248"/>
      <x:c r="URP5911" s="248"/>
      <x:c r="URQ5911" s="248"/>
      <x:c r="URR5911" s="248"/>
      <x:c r="URS5911" s="248"/>
      <x:c r="URT5911" s="248"/>
      <x:c r="URU5911" s="248"/>
      <x:c r="URV5911" s="248"/>
      <x:c r="URW5911" s="248"/>
      <x:c r="URX5911" s="248"/>
      <x:c r="URY5911" s="248"/>
      <x:c r="URZ5911" s="248"/>
      <x:c r="USA5911" s="248"/>
      <x:c r="USB5911" s="248"/>
      <x:c r="USC5911" s="248"/>
      <x:c r="USD5911" s="248"/>
      <x:c r="USE5911" s="248"/>
      <x:c r="USF5911" s="248"/>
      <x:c r="USG5911" s="248"/>
      <x:c r="USH5911" s="248"/>
      <x:c r="USI5911" s="248"/>
      <x:c r="USJ5911" s="248"/>
      <x:c r="USK5911" s="248"/>
      <x:c r="USL5911" s="248"/>
      <x:c r="USM5911" s="248"/>
      <x:c r="USN5911" s="248"/>
      <x:c r="USO5911" s="248"/>
      <x:c r="USP5911" s="248"/>
      <x:c r="USQ5911" s="248"/>
      <x:c r="USR5911" s="248"/>
      <x:c r="USS5911" s="248"/>
      <x:c r="UST5911" s="248"/>
      <x:c r="USU5911" s="248"/>
      <x:c r="USV5911" s="248"/>
      <x:c r="USW5911" s="248"/>
      <x:c r="USX5911" s="248"/>
      <x:c r="USY5911" s="248"/>
      <x:c r="USZ5911" s="248"/>
      <x:c r="UTA5911" s="248"/>
      <x:c r="UTB5911" s="248"/>
      <x:c r="UTC5911" s="248"/>
      <x:c r="UTD5911" s="248"/>
      <x:c r="UTE5911" s="248"/>
      <x:c r="UTF5911" s="248"/>
      <x:c r="UTG5911" s="248"/>
      <x:c r="UTH5911" s="248"/>
      <x:c r="UTI5911" s="248"/>
      <x:c r="UTJ5911" s="248"/>
      <x:c r="UTK5911" s="248"/>
      <x:c r="UTL5911" s="248"/>
      <x:c r="UTM5911" s="248"/>
      <x:c r="UTN5911" s="248"/>
      <x:c r="UTO5911" s="248"/>
      <x:c r="UTP5911" s="248"/>
      <x:c r="UTQ5911" s="248"/>
      <x:c r="UTR5911" s="248"/>
      <x:c r="UTS5911" s="248"/>
      <x:c r="UTT5911" s="248"/>
      <x:c r="UTU5911" s="248"/>
      <x:c r="UTV5911" s="248"/>
      <x:c r="UTW5911" s="248"/>
      <x:c r="UTX5911" s="248"/>
      <x:c r="UTY5911" s="248"/>
      <x:c r="UTZ5911" s="248"/>
      <x:c r="UUA5911" s="248"/>
      <x:c r="UUB5911" s="248"/>
      <x:c r="UUC5911" s="248"/>
      <x:c r="UUD5911" s="248"/>
      <x:c r="UUE5911" s="248"/>
      <x:c r="UUF5911" s="248"/>
      <x:c r="UUG5911" s="248"/>
      <x:c r="UUH5911" s="248"/>
      <x:c r="UUI5911" s="248"/>
      <x:c r="UUJ5911" s="248"/>
      <x:c r="UUK5911" s="248"/>
      <x:c r="UUL5911" s="248"/>
      <x:c r="UUM5911" s="248"/>
      <x:c r="UUN5911" s="248"/>
      <x:c r="UUO5911" s="248"/>
      <x:c r="UUP5911" s="248"/>
      <x:c r="UUQ5911" s="248"/>
      <x:c r="UUR5911" s="248"/>
      <x:c r="UUS5911" s="248"/>
      <x:c r="UUT5911" s="248"/>
      <x:c r="UUU5911" s="248"/>
      <x:c r="UUV5911" s="248"/>
      <x:c r="UUW5911" s="248"/>
      <x:c r="UUX5911" s="248"/>
      <x:c r="UUY5911" s="248"/>
      <x:c r="UUZ5911" s="248"/>
      <x:c r="UVA5911" s="248"/>
      <x:c r="UVB5911" s="248"/>
      <x:c r="UVC5911" s="248"/>
      <x:c r="UVD5911" s="248"/>
      <x:c r="UVE5911" s="248"/>
      <x:c r="UVF5911" s="248"/>
      <x:c r="UVG5911" s="248"/>
      <x:c r="UVH5911" s="248"/>
      <x:c r="UVI5911" s="248"/>
      <x:c r="UVJ5911" s="248"/>
      <x:c r="UVK5911" s="248"/>
      <x:c r="UVL5911" s="248"/>
      <x:c r="UVM5911" s="248"/>
      <x:c r="UVN5911" s="248"/>
      <x:c r="UVO5911" s="248"/>
      <x:c r="UVP5911" s="248"/>
      <x:c r="UVQ5911" s="248"/>
      <x:c r="UVR5911" s="248"/>
      <x:c r="UVS5911" s="248"/>
      <x:c r="UVT5911" s="248"/>
      <x:c r="UVU5911" s="248"/>
      <x:c r="UVV5911" s="248"/>
      <x:c r="UVW5911" s="248"/>
      <x:c r="UVX5911" s="248"/>
      <x:c r="UVY5911" s="248"/>
      <x:c r="UVZ5911" s="248"/>
      <x:c r="UWA5911" s="248"/>
      <x:c r="UWB5911" s="248"/>
      <x:c r="UWC5911" s="248"/>
      <x:c r="UWD5911" s="248"/>
      <x:c r="UWE5911" s="248"/>
      <x:c r="UWF5911" s="248"/>
      <x:c r="UWG5911" s="248"/>
      <x:c r="UWH5911" s="248"/>
      <x:c r="UWI5911" s="248"/>
      <x:c r="UWJ5911" s="248"/>
      <x:c r="UWK5911" s="248"/>
      <x:c r="UWL5911" s="248"/>
      <x:c r="UWM5911" s="248"/>
      <x:c r="UWN5911" s="248"/>
      <x:c r="UWO5911" s="248"/>
      <x:c r="UWP5911" s="248"/>
      <x:c r="UWQ5911" s="248"/>
      <x:c r="UWR5911" s="248"/>
      <x:c r="UWS5911" s="248"/>
      <x:c r="UWT5911" s="248"/>
      <x:c r="UWU5911" s="248"/>
      <x:c r="UWV5911" s="248"/>
      <x:c r="UWW5911" s="248"/>
      <x:c r="UWX5911" s="248"/>
      <x:c r="UWY5911" s="248"/>
      <x:c r="UWZ5911" s="248"/>
      <x:c r="UXA5911" s="248"/>
      <x:c r="UXB5911" s="248"/>
      <x:c r="UXC5911" s="248"/>
      <x:c r="UXD5911" s="248"/>
      <x:c r="UXE5911" s="248"/>
      <x:c r="UXF5911" s="248"/>
      <x:c r="UXG5911" s="248"/>
      <x:c r="UXH5911" s="248"/>
      <x:c r="UXI5911" s="248"/>
      <x:c r="UXJ5911" s="248"/>
      <x:c r="UXK5911" s="248"/>
      <x:c r="UXL5911" s="248"/>
      <x:c r="UXM5911" s="248"/>
      <x:c r="UXN5911" s="248"/>
      <x:c r="UXO5911" s="248"/>
      <x:c r="UXP5911" s="248"/>
      <x:c r="UXQ5911" s="248"/>
      <x:c r="UXR5911" s="248"/>
      <x:c r="UXS5911" s="248"/>
      <x:c r="UXT5911" s="248"/>
      <x:c r="UXU5911" s="248"/>
      <x:c r="UXV5911" s="248"/>
      <x:c r="UXW5911" s="248"/>
      <x:c r="UXX5911" s="248"/>
      <x:c r="UXY5911" s="248"/>
      <x:c r="UXZ5911" s="248"/>
      <x:c r="UYA5911" s="248"/>
      <x:c r="UYB5911" s="248"/>
      <x:c r="UYC5911" s="248"/>
      <x:c r="UYD5911" s="248"/>
      <x:c r="UYE5911" s="248"/>
      <x:c r="UYF5911" s="248"/>
      <x:c r="UYG5911" s="248"/>
      <x:c r="UYH5911" s="248"/>
      <x:c r="UYI5911" s="248"/>
      <x:c r="UYJ5911" s="248"/>
      <x:c r="UYK5911" s="248"/>
      <x:c r="UYL5911" s="248"/>
      <x:c r="UYM5911" s="248"/>
      <x:c r="UYN5911" s="248"/>
      <x:c r="UYO5911" s="248"/>
      <x:c r="UYP5911" s="248"/>
      <x:c r="UYQ5911" s="248"/>
      <x:c r="UYR5911" s="248"/>
      <x:c r="UYS5911" s="248"/>
      <x:c r="UYT5911" s="248"/>
      <x:c r="UYU5911" s="248"/>
      <x:c r="UYV5911" s="248"/>
      <x:c r="UYW5911" s="248"/>
      <x:c r="UYX5911" s="248"/>
      <x:c r="UYY5911" s="248"/>
      <x:c r="UYZ5911" s="248"/>
      <x:c r="UZA5911" s="248"/>
      <x:c r="UZB5911" s="248"/>
      <x:c r="UZC5911" s="248"/>
      <x:c r="UZD5911" s="248"/>
      <x:c r="UZE5911" s="248"/>
      <x:c r="UZF5911" s="248"/>
      <x:c r="UZG5911" s="248"/>
      <x:c r="UZH5911" s="248"/>
      <x:c r="UZI5911" s="248"/>
      <x:c r="UZJ5911" s="248"/>
      <x:c r="UZK5911" s="248"/>
      <x:c r="UZL5911" s="248"/>
      <x:c r="UZM5911" s="248"/>
      <x:c r="UZN5911" s="248"/>
      <x:c r="UZO5911" s="248"/>
      <x:c r="UZP5911" s="248"/>
      <x:c r="UZQ5911" s="248"/>
      <x:c r="UZR5911" s="248"/>
      <x:c r="UZS5911" s="248"/>
      <x:c r="UZT5911" s="248"/>
      <x:c r="UZU5911" s="248"/>
      <x:c r="UZV5911" s="248"/>
      <x:c r="UZW5911" s="248"/>
      <x:c r="UZX5911" s="248"/>
      <x:c r="UZY5911" s="248"/>
      <x:c r="UZZ5911" s="248"/>
      <x:c r="VAA5911" s="248"/>
      <x:c r="VAB5911" s="248"/>
      <x:c r="VAC5911" s="248"/>
      <x:c r="VAD5911" s="248"/>
      <x:c r="VAE5911" s="248"/>
      <x:c r="VAF5911" s="248"/>
      <x:c r="VAG5911" s="248"/>
      <x:c r="VAH5911" s="248"/>
      <x:c r="VAI5911" s="248"/>
      <x:c r="VAJ5911" s="248"/>
      <x:c r="VAK5911" s="248"/>
      <x:c r="VAL5911" s="248"/>
      <x:c r="VAM5911" s="248"/>
      <x:c r="VAN5911" s="248"/>
      <x:c r="VAO5911" s="248"/>
      <x:c r="VAP5911" s="248"/>
      <x:c r="VAQ5911" s="248"/>
      <x:c r="VAR5911" s="248"/>
      <x:c r="VAS5911" s="248"/>
      <x:c r="VAT5911" s="248"/>
      <x:c r="VAU5911" s="248"/>
      <x:c r="VAV5911" s="248"/>
      <x:c r="VAW5911" s="248"/>
      <x:c r="VAX5911" s="248"/>
      <x:c r="VAY5911" s="248"/>
      <x:c r="VAZ5911" s="248"/>
      <x:c r="VBA5911" s="248"/>
      <x:c r="VBB5911" s="248"/>
      <x:c r="VBC5911" s="248"/>
      <x:c r="VBD5911" s="248"/>
      <x:c r="VBE5911" s="248"/>
      <x:c r="VBF5911" s="248"/>
      <x:c r="VBG5911" s="248"/>
      <x:c r="VBH5911" s="248"/>
      <x:c r="VBI5911" s="248"/>
      <x:c r="VBJ5911" s="248"/>
      <x:c r="VBK5911" s="248"/>
      <x:c r="VBL5911" s="248"/>
      <x:c r="VBM5911" s="248"/>
      <x:c r="VBN5911" s="248"/>
      <x:c r="VBO5911" s="248"/>
      <x:c r="VBP5911" s="248"/>
      <x:c r="VBQ5911" s="248"/>
      <x:c r="VBR5911" s="248"/>
      <x:c r="VBS5911" s="248"/>
      <x:c r="VBT5911" s="248"/>
      <x:c r="VBU5911" s="248"/>
      <x:c r="VBV5911" s="248"/>
      <x:c r="VBW5911" s="248"/>
      <x:c r="VBX5911" s="248"/>
      <x:c r="VBY5911" s="248"/>
      <x:c r="VBZ5911" s="248"/>
      <x:c r="VCA5911" s="248"/>
      <x:c r="VCB5911" s="248"/>
      <x:c r="VCC5911" s="248"/>
      <x:c r="VCD5911" s="248"/>
      <x:c r="VCE5911" s="248"/>
      <x:c r="VCF5911" s="248"/>
      <x:c r="VCG5911" s="248"/>
      <x:c r="VCH5911" s="248"/>
      <x:c r="VCI5911" s="248"/>
      <x:c r="VCJ5911" s="248"/>
      <x:c r="VCK5911" s="248"/>
      <x:c r="VCL5911" s="248"/>
      <x:c r="VCM5911" s="248"/>
      <x:c r="VCN5911" s="248"/>
      <x:c r="VCO5911" s="248"/>
      <x:c r="VCP5911" s="248"/>
      <x:c r="VCQ5911" s="248"/>
      <x:c r="VCR5911" s="248"/>
      <x:c r="VCS5911" s="248"/>
      <x:c r="VCT5911" s="248"/>
      <x:c r="VCU5911" s="248"/>
      <x:c r="VCV5911" s="248"/>
      <x:c r="VCW5911" s="248"/>
      <x:c r="VCX5911" s="248"/>
      <x:c r="VCY5911" s="248"/>
      <x:c r="VCZ5911" s="248"/>
      <x:c r="VDA5911" s="248"/>
      <x:c r="VDB5911" s="248"/>
      <x:c r="VDC5911" s="248"/>
      <x:c r="VDD5911" s="248"/>
      <x:c r="VDE5911" s="248"/>
      <x:c r="VDF5911" s="248"/>
      <x:c r="VDG5911" s="248"/>
      <x:c r="VDH5911" s="248"/>
      <x:c r="VDI5911" s="248"/>
      <x:c r="VDJ5911" s="248"/>
      <x:c r="VDK5911" s="248"/>
      <x:c r="VDL5911" s="248"/>
      <x:c r="VDM5911" s="248"/>
      <x:c r="VDN5911" s="248"/>
      <x:c r="VDO5911" s="248"/>
      <x:c r="VDP5911" s="248"/>
      <x:c r="VDQ5911" s="248"/>
      <x:c r="VDR5911" s="248"/>
      <x:c r="VDS5911" s="248"/>
      <x:c r="VDT5911" s="248"/>
      <x:c r="VDU5911" s="248"/>
      <x:c r="VDV5911" s="248"/>
      <x:c r="VDW5911" s="248"/>
      <x:c r="VDX5911" s="248"/>
      <x:c r="VDY5911" s="248"/>
      <x:c r="VDZ5911" s="248"/>
      <x:c r="VEA5911" s="248"/>
      <x:c r="VEB5911" s="248"/>
      <x:c r="VEC5911" s="248"/>
      <x:c r="VED5911" s="248"/>
      <x:c r="VEE5911" s="248"/>
      <x:c r="VEF5911" s="248"/>
      <x:c r="VEG5911" s="248"/>
      <x:c r="VEH5911" s="248"/>
      <x:c r="VEI5911" s="248"/>
      <x:c r="VEJ5911" s="248"/>
      <x:c r="VEK5911" s="248"/>
      <x:c r="VEL5911" s="248"/>
      <x:c r="VEM5911" s="248"/>
      <x:c r="VEN5911" s="248"/>
      <x:c r="VEO5911" s="248"/>
      <x:c r="VEP5911" s="248"/>
      <x:c r="VEQ5911" s="248"/>
      <x:c r="VER5911" s="248"/>
      <x:c r="VES5911" s="248"/>
      <x:c r="VET5911" s="248"/>
      <x:c r="VEU5911" s="248"/>
      <x:c r="VEV5911" s="248"/>
      <x:c r="VEW5911" s="248"/>
      <x:c r="VEX5911" s="248"/>
      <x:c r="VEY5911" s="248"/>
      <x:c r="VEZ5911" s="248"/>
      <x:c r="VFA5911" s="248"/>
      <x:c r="VFB5911" s="248"/>
      <x:c r="VFC5911" s="248"/>
      <x:c r="VFD5911" s="248"/>
      <x:c r="VFE5911" s="248"/>
      <x:c r="VFF5911" s="248"/>
      <x:c r="VFG5911" s="248"/>
      <x:c r="VFH5911" s="248"/>
      <x:c r="VFI5911" s="248"/>
      <x:c r="VFJ5911" s="248"/>
      <x:c r="VFK5911" s="248"/>
      <x:c r="VFL5911" s="248"/>
      <x:c r="VFM5911" s="248"/>
      <x:c r="VFN5911" s="248"/>
      <x:c r="VFO5911" s="248"/>
      <x:c r="VFP5911" s="248"/>
      <x:c r="VFQ5911" s="248"/>
      <x:c r="VFR5911" s="248"/>
      <x:c r="VFS5911" s="248"/>
      <x:c r="VFT5911" s="248"/>
      <x:c r="VFU5911" s="248"/>
      <x:c r="VFV5911" s="248"/>
      <x:c r="VFW5911" s="248"/>
      <x:c r="VFX5911" s="248"/>
      <x:c r="VFY5911" s="248"/>
      <x:c r="VFZ5911" s="248"/>
      <x:c r="VGA5911" s="248"/>
      <x:c r="VGB5911" s="248"/>
      <x:c r="VGC5911" s="248"/>
      <x:c r="VGD5911" s="248"/>
      <x:c r="VGE5911" s="248"/>
      <x:c r="VGF5911" s="248"/>
      <x:c r="VGG5911" s="248"/>
      <x:c r="VGH5911" s="248"/>
      <x:c r="VGI5911" s="248"/>
      <x:c r="VGJ5911" s="248"/>
      <x:c r="VGK5911" s="248"/>
      <x:c r="VGL5911" s="248"/>
      <x:c r="VGM5911" s="248"/>
      <x:c r="VGN5911" s="248"/>
      <x:c r="VGO5911" s="248"/>
      <x:c r="VGP5911" s="248"/>
      <x:c r="VGQ5911" s="248"/>
      <x:c r="VGR5911" s="248"/>
      <x:c r="VGS5911" s="248"/>
      <x:c r="VGT5911" s="248"/>
      <x:c r="VGU5911" s="248"/>
      <x:c r="VGV5911" s="248"/>
      <x:c r="VGW5911" s="248"/>
      <x:c r="VGX5911" s="248"/>
      <x:c r="VGY5911" s="248"/>
      <x:c r="VGZ5911" s="248"/>
      <x:c r="VHA5911" s="248"/>
      <x:c r="VHB5911" s="248"/>
      <x:c r="VHC5911" s="248"/>
      <x:c r="VHD5911" s="248"/>
      <x:c r="VHE5911" s="248"/>
      <x:c r="VHF5911" s="248"/>
      <x:c r="VHG5911" s="248"/>
      <x:c r="VHH5911" s="248"/>
      <x:c r="VHI5911" s="248"/>
      <x:c r="VHJ5911" s="248"/>
      <x:c r="VHK5911" s="248"/>
      <x:c r="VHL5911" s="248"/>
      <x:c r="VHM5911" s="248"/>
      <x:c r="VHN5911" s="248"/>
      <x:c r="VHO5911" s="248"/>
      <x:c r="VHP5911" s="248"/>
      <x:c r="VHQ5911" s="248"/>
      <x:c r="VHR5911" s="248"/>
      <x:c r="VHS5911" s="248"/>
      <x:c r="VHT5911" s="248"/>
      <x:c r="VHU5911" s="248"/>
      <x:c r="VHV5911" s="248"/>
      <x:c r="VHW5911" s="248"/>
      <x:c r="VHX5911" s="248"/>
      <x:c r="VHY5911" s="248"/>
      <x:c r="VHZ5911" s="248"/>
      <x:c r="VIA5911" s="248"/>
      <x:c r="VIB5911" s="248"/>
      <x:c r="VIC5911" s="248"/>
      <x:c r="VID5911" s="248"/>
      <x:c r="VIE5911" s="248"/>
      <x:c r="VIF5911" s="248"/>
      <x:c r="VIG5911" s="248"/>
      <x:c r="VIH5911" s="248"/>
      <x:c r="VII5911" s="248"/>
      <x:c r="VIJ5911" s="248"/>
      <x:c r="VIK5911" s="248"/>
      <x:c r="VIL5911" s="248"/>
      <x:c r="VIM5911" s="248"/>
      <x:c r="VIN5911" s="248"/>
      <x:c r="VIO5911" s="248"/>
      <x:c r="VIP5911" s="248"/>
      <x:c r="VIQ5911" s="248"/>
      <x:c r="VIR5911" s="248"/>
      <x:c r="VIS5911" s="248"/>
      <x:c r="VIT5911" s="248"/>
      <x:c r="VIU5911" s="248"/>
      <x:c r="VIV5911" s="248"/>
      <x:c r="VIW5911" s="248"/>
      <x:c r="VIX5911" s="248"/>
      <x:c r="VIY5911" s="248"/>
      <x:c r="VIZ5911" s="248"/>
      <x:c r="VJA5911" s="248"/>
      <x:c r="VJB5911" s="248"/>
      <x:c r="VJC5911" s="248"/>
      <x:c r="VJD5911" s="248"/>
      <x:c r="VJE5911" s="248"/>
      <x:c r="VJF5911" s="248"/>
      <x:c r="VJG5911" s="248"/>
      <x:c r="VJH5911" s="248"/>
      <x:c r="VJI5911" s="248"/>
      <x:c r="VJJ5911" s="248"/>
      <x:c r="VJK5911" s="248"/>
      <x:c r="VJL5911" s="248"/>
      <x:c r="VJM5911" s="248"/>
      <x:c r="VJN5911" s="248"/>
      <x:c r="VJO5911" s="248"/>
      <x:c r="VJP5911" s="248"/>
      <x:c r="VJQ5911" s="248"/>
      <x:c r="VJR5911" s="248"/>
      <x:c r="VJS5911" s="248"/>
      <x:c r="VJT5911" s="248"/>
      <x:c r="VJU5911" s="248"/>
      <x:c r="VJV5911" s="248"/>
      <x:c r="VJW5911" s="248"/>
      <x:c r="VJX5911" s="248"/>
      <x:c r="VJY5911" s="248"/>
      <x:c r="VJZ5911" s="248"/>
      <x:c r="VKA5911" s="248"/>
      <x:c r="VKB5911" s="248"/>
      <x:c r="VKC5911" s="248"/>
      <x:c r="VKD5911" s="248"/>
      <x:c r="VKE5911" s="248"/>
      <x:c r="VKF5911" s="248"/>
      <x:c r="VKG5911" s="248"/>
      <x:c r="VKH5911" s="248"/>
      <x:c r="VKI5911" s="248"/>
      <x:c r="VKJ5911" s="248"/>
      <x:c r="VKK5911" s="248"/>
      <x:c r="VKL5911" s="248"/>
      <x:c r="VKM5911" s="248"/>
      <x:c r="VKN5911" s="248"/>
      <x:c r="VKO5911" s="248"/>
      <x:c r="VKP5911" s="248"/>
      <x:c r="VKQ5911" s="248"/>
      <x:c r="VKR5911" s="248"/>
      <x:c r="VKS5911" s="248"/>
      <x:c r="VKT5911" s="248"/>
      <x:c r="VKU5911" s="248"/>
      <x:c r="VKV5911" s="248"/>
      <x:c r="VKW5911" s="248"/>
      <x:c r="VKX5911" s="248"/>
      <x:c r="VKY5911" s="248"/>
      <x:c r="VKZ5911" s="248"/>
      <x:c r="VLA5911" s="248"/>
      <x:c r="VLB5911" s="248"/>
      <x:c r="VLC5911" s="248"/>
      <x:c r="VLD5911" s="248"/>
      <x:c r="VLE5911" s="248"/>
      <x:c r="VLF5911" s="248"/>
      <x:c r="VLG5911" s="248"/>
      <x:c r="VLH5911" s="248"/>
      <x:c r="VLI5911" s="248"/>
      <x:c r="VLJ5911" s="248"/>
      <x:c r="VLK5911" s="248"/>
      <x:c r="VLL5911" s="248"/>
      <x:c r="VLM5911" s="248"/>
      <x:c r="VLN5911" s="248"/>
      <x:c r="VLO5911" s="248"/>
      <x:c r="VLP5911" s="248"/>
      <x:c r="VLQ5911" s="248"/>
      <x:c r="VLR5911" s="248"/>
      <x:c r="VLS5911" s="248"/>
      <x:c r="VLT5911" s="248"/>
      <x:c r="VLU5911" s="248"/>
      <x:c r="VLV5911" s="248"/>
      <x:c r="VLW5911" s="248"/>
      <x:c r="VLX5911" s="248"/>
      <x:c r="VLY5911" s="248"/>
      <x:c r="VLZ5911" s="248"/>
      <x:c r="VMA5911" s="248"/>
      <x:c r="VMB5911" s="248"/>
      <x:c r="VMC5911" s="248"/>
      <x:c r="VMD5911" s="248"/>
      <x:c r="VME5911" s="248"/>
      <x:c r="VMF5911" s="248"/>
      <x:c r="VMG5911" s="248"/>
      <x:c r="VMH5911" s="248"/>
      <x:c r="VMI5911" s="248"/>
      <x:c r="VMJ5911" s="248"/>
      <x:c r="VMK5911" s="248"/>
      <x:c r="VML5911" s="248"/>
      <x:c r="VMM5911" s="248"/>
      <x:c r="VMN5911" s="248"/>
      <x:c r="VMO5911" s="248"/>
      <x:c r="VMP5911" s="248"/>
      <x:c r="VMQ5911" s="248"/>
      <x:c r="VMR5911" s="248"/>
      <x:c r="VMS5911" s="248"/>
      <x:c r="VMT5911" s="248"/>
      <x:c r="VMU5911" s="248"/>
      <x:c r="VMV5911" s="248"/>
      <x:c r="VMW5911" s="248"/>
      <x:c r="VMX5911" s="248"/>
      <x:c r="VMY5911" s="248"/>
      <x:c r="VMZ5911" s="248"/>
      <x:c r="VNA5911" s="248"/>
      <x:c r="VNB5911" s="248"/>
      <x:c r="VNC5911" s="248"/>
      <x:c r="VND5911" s="248"/>
      <x:c r="VNE5911" s="248"/>
      <x:c r="VNF5911" s="248"/>
      <x:c r="VNG5911" s="248"/>
      <x:c r="VNH5911" s="248"/>
      <x:c r="VNI5911" s="248"/>
      <x:c r="VNJ5911" s="248"/>
      <x:c r="VNK5911" s="248"/>
      <x:c r="VNL5911" s="248"/>
      <x:c r="VNM5911" s="248"/>
      <x:c r="VNN5911" s="248"/>
      <x:c r="VNO5911" s="248"/>
      <x:c r="VNP5911" s="248"/>
      <x:c r="VNQ5911" s="248"/>
      <x:c r="VNR5911" s="248"/>
      <x:c r="VNS5911" s="248"/>
      <x:c r="VNT5911" s="248"/>
      <x:c r="VNU5911" s="248"/>
      <x:c r="VNV5911" s="248"/>
      <x:c r="VNW5911" s="248"/>
      <x:c r="VNX5911" s="248"/>
      <x:c r="VNY5911" s="248"/>
      <x:c r="VNZ5911" s="248"/>
      <x:c r="VOA5911" s="248"/>
      <x:c r="VOB5911" s="248"/>
      <x:c r="VOC5911" s="248"/>
      <x:c r="VOD5911" s="248"/>
      <x:c r="VOE5911" s="248"/>
      <x:c r="VOF5911" s="248"/>
      <x:c r="VOG5911" s="248"/>
      <x:c r="VOH5911" s="248"/>
      <x:c r="VOI5911" s="248"/>
      <x:c r="VOJ5911" s="248"/>
      <x:c r="VOK5911" s="248"/>
      <x:c r="VOL5911" s="248"/>
      <x:c r="VOM5911" s="248"/>
      <x:c r="VON5911" s="248"/>
      <x:c r="VOO5911" s="248"/>
      <x:c r="VOP5911" s="248"/>
      <x:c r="VOQ5911" s="248"/>
      <x:c r="VOR5911" s="248"/>
      <x:c r="VOS5911" s="248"/>
      <x:c r="VOT5911" s="248"/>
      <x:c r="VOU5911" s="248"/>
      <x:c r="VOV5911" s="248"/>
      <x:c r="VOW5911" s="248"/>
      <x:c r="VOX5911" s="248"/>
      <x:c r="VOY5911" s="248"/>
      <x:c r="VOZ5911" s="248"/>
      <x:c r="VPA5911" s="248"/>
      <x:c r="VPB5911" s="248"/>
      <x:c r="VPC5911" s="248"/>
      <x:c r="VPD5911" s="248"/>
      <x:c r="VPE5911" s="248"/>
      <x:c r="VPF5911" s="248"/>
      <x:c r="VPG5911" s="248"/>
      <x:c r="VPH5911" s="248"/>
      <x:c r="VPI5911" s="248"/>
      <x:c r="VPJ5911" s="248"/>
      <x:c r="VPK5911" s="248"/>
      <x:c r="VPL5911" s="248"/>
      <x:c r="VPM5911" s="248"/>
      <x:c r="VPN5911" s="248"/>
      <x:c r="VPO5911" s="248"/>
      <x:c r="VPP5911" s="248"/>
      <x:c r="VPQ5911" s="248"/>
      <x:c r="VPR5911" s="248"/>
      <x:c r="VPS5911" s="248"/>
      <x:c r="VPT5911" s="248"/>
      <x:c r="VPU5911" s="248"/>
      <x:c r="VPV5911" s="248"/>
      <x:c r="VPW5911" s="248"/>
      <x:c r="VPX5911" s="248"/>
      <x:c r="VPY5911" s="248"/>
      <x:c r="VPZ5911" s="248"/>
      <x:c r="VQA5911" s="248"/>
      <x:c r="VQB5911" s="248"/>
      <x:c r="VQC5911" s="248"/>
      <x:c r="VQD5911" s="248"/>
      <x:c r="VQE5911" s="248"/>
      <x:c r="VQF5911" s="248"/>
      <x:c r="VQG5911" s="248"/>
      <x:c r="VQH5911" s="248"/>
      <x:c r="VQI5911" s="248"/>
      <x:c r="VQJ5911" s="248"/>
      <x:c r="VQK5911" s="248"/>
      <x:c r="VQL5911" s="248"/>
      <x:c r="VQM5911" s="248"/>
      <x:c r="VQN5911" s="248"/>
      <x:c r="VQO5911" s="248"/>
      <x:c r="VQP5911" s="248"/>
      <x:c r="VQQ5911" s="248"/>
      <x:c r="VQR5911" s="248"/>
      <x:c r="VQS5911" s="248"/>
      <x:c r="VQT5911" s="248"/>
      <x:c r="VQU5911" s="248"/>
      <x:c r="VQV5911" s="248"/>
      <x:c r="VQW5911" s="248"/>
      <x:c r="VQX5911" s="248"/>
      <x:c r="VQY5911" s="248"/>
      <x:c r="VQZ5911" s="248"/>
      <x:c r="VRA5911" s="248"/>
      <x:c r="VRB5911" s="248"/>
      <x:c r="VRC5911" s="248"/>
      <x:c r="VRD5911" s="248"/>
      <x:c r="VRE5911" s="248"/>
      <x:c r="VRF5911" s="248"/>
      <x:c r="VRG5911" s="248"/>
      <x:c r="VRH5911" s="248"/>
      <x:c r="VRI5911" s="248"/>
      <x:c r="VRJ5911" s="248"/>
      <x:c r="VRK5911" s="248"/>
      <x:c r="VRL5911" s="248"/>
      <x:c r="VRM5911" s="248"/>
      <x:c r="VRN5911" s="248"/>
      <x:c r="VRO5911" s="248"/>
      <x:c r="VRP5911" s="248"/>
      <x:c r="VRQ5911" s="248"/>
      <x:c r="VRR5911" s="248"/>
      <x:c r="VRS5911" s="248"/>
      <x:c r="VRT5911" s="248"/>
      <x:c r="VRU5911" s="248"/>
      <x:c r="VRV5911" s="248"/>
      <x:c r="VRW5911" s="248"/>
      <x:c r="VRX5911" s="248"/>
      <x:c r="VRY5911" s="248"/>
      <x:c r="VRZ5911" s="248"/>
      <x:c r="VSA5911" s="248"/>
      <x:c r="VSB5911" s="248"/>
      <x:c r="VSC5911" s="248"/>
      <x:c r="VSD5911" s="248"/>
      <x:c r="VSE5911" s="248"/>
      <x:c r="VSF5911" s="248"/>
      <x:c r="VSG5911" s="248"/>
      <x:c r="VSH5911" s="248"/>
      <x:c r="VSI5911" s="248"/>
      <x:c r="VSJ5911" s="248"/>
      <x:c r="VSK5911" s="248"/>
      <x:c r="VSL5911" s="248"/>
      <x:c r="VSM5911" s="248"/>
      <x:c r="VSN5911" s="248"/>
      <x:c r="VSO5911" s="248"/>
      <x:c r="VSP5911" s="248"/>
      <x:c r="VSQ5911" s="248"/>
      <x:c r="VSR5911" s="248"/>
      <x:c r="VSS5911" s="248"/>
      <x:c r="VST5911" s="248"/>
      <x:c r="VSU5911" s="248"/>
      <x:c r="VSV5911" s="248"/>
      <x:c r="VSW5911" s="248"/>
      <x:c r="VSX5911" s="248"/>
      <x:c r="VSY5911" s="248"/>
      <x:c r="VSZ5911" s="248"/>
      <x:c r="VTA5911" s="248"/>
      <x:c r="VTB5911" s="248"/>
      <x:c r="VTC5911" s="248"/>
      <x:c r="VTD5911" s="248"/>
      <x:c r="VTE5911" s="248"/>
      <x:c r="VTF5911" s="248"/>
      <x:c r="VTG5911" s="248"/>
      <x:c r="VTH5911" s="248"/>
      <x:c r="VTI5911" s="248"/>
      <x:c r="VTJ5911" s="248"/>
      <x:c r="VTK5911" s="248"/>
      <x:c r="VTL5911" s="248"/>
      <x:c r="VTM5911" s="248"/>
      <x:c r="VTN5911" s="248"/>
      <x:c r="VTO5911" s="248"/>
      <x:c r="VTP5911" s="248"/>
      <x:c r="VTQ5911" s="248"/>
      <x:c r="VTR5911" s="248"/>
      <x:c r="VTS5911" s="248"/>
      <x:c r="VTT5911" s="248"/>
      <x:c r="VTU5911" s="248"/>
      <x:c r="VTV5911" s="248"/>
      <x:c r="VTW5911" s="248"/>
      <x:c r="VTX5911" s="248"/>
      <x:c r="VTY5911" s="248"/>
      <x:c r="VTZ5911" s="248"/>
      <x:c r="VUA5911" s="248"/>
      <x:c r="VUB5911" s="248"/>
      <x:c r="VUC5911" s="248"/>
      <x:c r="VUD5911" s="248"/>
      <x:c r="VUE5911" s="248"/>
      <x:c r="VUF5911" s="248"/>
      <x:c r="VUG5911" s="248"/>
      <x:c r="VUH5911" s="248"/>
      <x:c r="VUI5911" s="248"/>
      <x:c r="VUJ5911" s="248"/>
      <x:c r="VUK5911" s="248"/>
      <x:c r="VUL5911" s="248"/>
      <x:c r="VUM5911" s="248"/>
      <x:c r="VUN5911" s="248"/>
      <x:c r="VUO5911" s="248"/>
      <x:c r="VUP5911" s="248"/>
      <x:c r="VUQ5911" s="248"/>
      <x:c r="VUR5911" s="248"/>
      <x:c r="VUS5911" s="248"/>
      <x:c r="VUT5911" s="248"/>
      <x:c r="VUU5911" s="248"/>
      <x:c r="VUV5911" s="248"/>
      <x:c r="VUW5911" s="248"/>
      <x:c r="VUX5911" s="248"/>
      <x:c r="VUY5911" s="248"/>
      <x:c r="VUZ5911" s="248"/>
      <x:c r="VVA5911" s="248"/>
      <x:c r="VVB5911" s="248"/>
      <x:c r="VVC5911" s="248"/>
      <x:c r="VVD5911" s="248"/>
      <x:c r="VVE5911" s="248"/>
      <x:c r="VVF5911" s="248"/>
      <x:c r="VVG5911" s="248"/>
      <x:c r="VVH5911" s="248"/>
      <x:c r="VVI5911" s="248"/>
      <x:c r="VVJ5911" s="248"/>
      <x:c r="VVK5911" s="248"/>
      <x:c r="VVL5911" s="248"/>
      <x:c r="VVM5911" s="248"/>
      <x:c r="VVN5911" s="248"/>
      <x:c r="VVO5911" s="248"/>
      <x:c r="VVP5911" s="248"/>
      <x:c r="VVQ5911" s="248"/>
      <x:c r="VVR5911" s="248"/>
      <x:c r="VVS5911" s="248"/>
      <x:c r="VVT5911" s="248"/>
      <x:c r="VVU5911" s="248"/>
      <x:c r="VVV5911" s="248"/>
      <x:c r="VVW5911" s="248"/>
      <x:c r="VVX5911" s="248"/>
      <x:c r="VVY5911" s="248"/>
      <x:c r="VVZ5911" s="248"/>
      <x:c r="VWA5911" s="248"/>
      <x:c r="VWB5911" s="248"/>
      <x:c r="VWC5911" s="248"/>
      <x:c r="VWD5911" s="248"/>
      <x:c r="VWE5911" s="248"/>
      <x:c r="VWF5911" s="248"/>
      <x:c r="VWG5911" s="248"/>
      <x:c r="VWH5911" s="248"/>
      <x:c r="VWI5911" s="248"/>
      <x:c r="VWJ5911" s="248"/>
      <x:c r="VWK5911" s="248"/>
      <x:c r="VWL5911" s="248"/>
      <x:c r="VWM5911" s="248"/>
      <x:c r="VWN5911" s="248"/>
      <x:c r="VWO5911" s="248"/>
      <x:c r="VWP5911" s="248"/>
      <x:c r="VWQ5911" s="248"/>
      <x:c r="VWR5911" s="248"/>
      <x:c r="VWS5911" s="248"/>
      <x:c r="VWT5911" s="248"/>
      <x:c r="VWU5911" s="248"/>
      <x:c r="VWV5911" s="248"/>
      <x:c r="VWW5911" s="248"/>
      <x:c r="VWX5911" s="248"/>
      <x:c r="VWY5911" s="248"/>
      <x:c r="VWZ5911" s="248"/>
      <x:c r="VXA5911" s="248"/>
      <x:c r="VXB5911" s="248"/>
      <x:c r="VXC5911" s="248"/>
      <x:c r="VXD5911" s="248"/>
      <x:c r="VXE5911" s="248"/>
      <x:c r="VXF5911" s="248"/>
      <x:c r="VXG5911" s="248"/>
      <x:c r="VXH5911" s="248"/>
      <x:c r="VXI5911" s="248"/>
      <x:c r="VXJ5911" s="248"/>
      <x:c r="VXK5911" s="248"/>
      <x:c r="VXL5911" s="248"/>
      <x:c r="VXM5911" s="248"/>
      <x:c r="VXN5911" s="248"/>
      <x:c r="VXO5911" s="248"/>
      <x:c r="VXP5911" s="248"/>
      <x:c r="VXQ5911" s="248"/>
      <x:c r="VXR5911" s="248"/>
      <x:c r="VXS5911" s="248"/>
      <x:c r="VXT5911" s="248"/>
      <x:c r="VXU5911" s="248"/>
      <x:c r="VXV5911" s="248"/>
      <x:c r="VXW5911" s="248"/>
      <x:c r="VXX5911" s="248"/>
      <x:c r="VXY5911" s="248"/>
      <x:c r="VXZ5911" s="248"/>
      <x:c r="VYA5911" s="248"/>
      <x:c r="VYB5911" s="248"/>
      <x:c r="VYC5911" s="248"/>
      <x:c r="VYD5911" s="248"/>
      <x:c r="VYE5911" s="248"/>
      <x:c r="VYF5911" s="248"/>
      <x:c r="VYG5911" s="248"/>
      <x:c r="VYH5911" s="248"/>
      <x:c r="VYI5911" s="248"/>
      <x:c r="VYJ5911" s="248"/>
      <x:c r="VYK5911" s="248"/>
      <x:c r="VYL5911" s="248"/>
      <x:c r="VYM5911" s="248"/>
      <x:c r="VYN5911" s="248"/>
      <x:c r="VYO5911" s="248"/>
      <x:c r="VYP5911" s="248"/>
      <x:c r="VYQ5911" s="248"/>
      <x:c r="VYR5911" s="248"/>
      <x:c r="VYS5911" s="248"/>
      <x:c r="VYT5911" s="248"/>
      <x:c r="VYU5911" s="248"/>
      <x:c r="VYV5911" s="248"/>
      <x:c r="VYW5911" s="248"/>
      <x:c r="VYX5911" s="248"/>
      <x:c r="VYY5911" s="248"/>
      <x:c r="VYZ5911" s="248"/>
      <x:c r="VZA5911" s="248"/>
      <x:c r="VZB5911" s="248"/>
      <x:c r="VZC5911" s="248"/>
      <x:c r="VZD5911" s="248"/>
      <x:c r="VZE5911" s="248"/>
      <x:c r="VZF5911" s="248"/>
      <x:c r="VZG5911" s="248"/>
      <x:c r="VZH5911" s="248"/>
      <x:c r="VZI5911" s="248"/>
      <x:c r="VZJ5911" s="248"/>
      <x:c r="VZK5911" s="248"/>
      <x:c r="VZL5911" s="248"/>
      <x:c r="VZM5911" s="248"/>
      <x:c r="VZN5911" s="248"/>
      <x:c r="VZO5911" s="248"/>
      <x:c r="VZP5911" s="248"/>
      <x:c r="VZQ5911" s="248"/>
      <x:c r="VZR5911" s="248"/>
      <x:c r="VZS5911" s="248"/>
      <x:c r="VZT5911" s="248"/>
      <x:c r="VZU5911" s="248"/>
      <x:c r="VZV5911" s="248"/>
      <x:c r="VZW5911" s="248"/>
      <x:c r="VZX5911" s="248"/>
      <x:c r="VZY5911" s="248"/>
      <x:c r="VZZ5911" s="248"/>
      <x:c r="WAA5911" s="248"/>
      <x:c r="WAB5911" s="248"/>
      <x:c r="WAC5911" s="248"/>
      <x:c r="WAD5911" s="248"/>
      <x:c r="WAE5911" s="248"/>
      <x:c r="WAF5911" s="248"/>
      <x:c r="WAG5911" s="248"/>
      <x:c r="WAH5911" s="248"/>
      <x:c r="WAI5911" s="248"/>
      <x:c r="WAJ5911" s="248"/>
      <x:c r="WAK5911" s="248"/>
      <x:c r="WAL5911" s="248"/>
      <x:c r="WAM5911" s="248"/>
      <x:c r="WAN5911" s="248"/>
      <x:c r="WAO5911" s="248"/>
      <x:c r="WAP5911" s="248"/>
      <x:c r="WAQ5911" s="248"/>
      <x:c r="WAR5911" s="248"/>
      <x:c r="WAS5911" s="248"/>
      <x:c r="WAT5911" s="248"/>
      <x:c r="WAU5911" s="248"/>
      <x:c r="WAV5911" s="248"/>
      <x:c r="WAW5911" s="248"/>
      <x:c r="WAX5911" s="248"/>
      <x:c r="WAY5911" s="248"/>
      <x:c r="WAZ5911" s="248"/>
      <x:c r="WBA5911" s="248"/>
      <x:c r="WBB5911" s="248"/>
      <x:c r="WBC5911" s="248"/>
      <x:c r="WBD5911" s="248"/>
      <x:c r="WBE5911" s="248"/>
      <x:c r="WBF5911" s="248"/>
      <x:c r="WBG5911" s="248"/>
      <x:c r="WBH5911" s="248"/>
      <x:c r="WBI5911" s="248"/>
      <x:c r="WBJ5911" s="248"/>
      <x:c r="WBK5911" s="248"/>
      <x:c r="WBL5911" s="248"/>
      <x:c r="WBM5911" s="248"/>
      <x:c r="WBN5911" s="248"/>
      <x:c r="WBO5911" s="248"/>
      <x:c r="WBP5911" s="248"/>
      <x:c r="WBQ5911" s="248"/>
      <x:c r="WBR5911" s="248"/>
      <x:c r="WBS5911" s="248"/>
      <x:c r="WBT5911" s="248"/>
      <x:c r="WBU5911" s="248"/>
      <x:c r="WBV5911" s="248"/>
      <x:c r="WBW5911" s="248"/>
      <x:c r="WBX5911" s="248"/>
      <x:c r="WBY5911" s="248"/>
      <x:c r="WBZ5911" s="248"/>
      <x:c r="WCA5911" s="248"/>
      <x:c r="WCB5911" s="248"/>
      <x:c r="WCC5911" s="248"/>
      <x:c r="WCD5911" s="248"/>
      <x:c r="WCE5911" s="248"/>
      <x:c r="WCF5911" s="248"/>
      <x:c r="WCG5911" s="248"/>
      <x:c r="WCH5911" s="248"/>
      <x:c r="WCI5911" s="248"/>
      <x:c r="WCJ5911" s="248"/>
      <x:c r="WCK5911" s="248"/>
      <x:c r="WCL5911" s="248"/>
      <x:c r="WCM5911" s="248"/>
      <x:c r="WCN5911" s="248"/>
      <x:c r="WCO5911" s="248"/>
      <x:c r="WCP5911" s="248"/>
      <x:c r="WCQ5911" s="248"/>
      <x:c r="WCR5911" s="248"/>
      <x:c r="WCS5911" s="248"/>
      <x:c r="WCT5911" s="248"/>
      <x:c r="WCU5911" s="248"/>
      <x:c r="WCV5911" s="248"/>
      <x:c r="WCW5911" s="248"/>
      <x:c r="WCX5911" s="248"/>
      <x:c r="WCY5911" s="248"/>
      <x:c r="WCZ5911" s="248"/>
      <x:c r="WDA5911" s="248"/>
      <x:c r="WDB5911" s="248"/>
      <x:c r="WDC5911" s="248"/>
      <x:c r="WDD5911" s="248"/>
      <x:c r="WDE5911" s="248"/>
      <x:c r="WDF5911" s="248"/>
      <x:c r="WDG5911" s="248"/>
      <x:c r="WDH5911" s="248"/>
      <x:c r="WDI5911" s="248"/>
      <x:c r="WDJ5911" s="248"/>
      <x:c r="WDK5911" s="248"/>
      <x:c r="WDL5911" s="248"/>
      <x:c r="WDM5911" s="248"/>
      <x:c r="WDN5911" s="248"/>
      <x:c r="WDO5911" s="248"/>
      <x:c r="WDP5911" s="248"/>
      <x:c r="WDQ5911" s="248"/>
      <x:c r="WDR5911" s="248"/>
      <x:c r="WDS5911" s="248"/>
      <x:c r="WDT5911" s="248"/>
      <x:c r="WDU5911" s="248"/>
      <x:c r="WDV5911" s="248"/>
      <x:c r="WDW5911" s="248"/>
      <x:c r="WDX5911" s="248"/>
      <x:c r="WDY5911" s="248"/>
      <x:c r="WDZ5911" s="248"/>
      <x:c r="WEA5911" s="248"/>
      <x:c r="WEB5911" s="248"/>
      <x:c r="WEC5911" s="248"/>
      <x:c r="WED5911" s="248"/>
      <x:c r="WEE5911" s="248"/>
      <x:c r="WEF5911" s="248"/>
      <x:c r="WEG5911" s="248"/>
      <x:c r="WEH5911" s="248"/>
      <x:c r="WEI5911" s="248"/>
      <x:c r="WEJ5911" s="248"/>
      <x:c r="WEK5911" s="248"/>
      <x:c r="WEL5911" s="248"/>
      <x:c r="WEM5911" s="248"/>
      <x:c r="WEN5911" s="248"/>
      <x:c r="WEO5911" s="248"/>
      <x:c r="WEP5911" s="248"/>
      <x:c r="WEQ5911" s="248"/>
      <x:c r="WER5911" s="248"/>
      <x:c r="WES5911" s="248"/>
      <x:c r="WET5911" s="248"/>
      <x:c r="WEU5911" s="248"/>
      <x:c r="WEV5911" s="248"/>
      <x:c r="WEW5911" s="248"/>
      <x:c r="WEX5911" s="248"/>
      <x:c r="WEY5911" s="248"/>
      <x:c r="WEZ5911" s="248"/>
      <x:c r="WFA5911" s="248"/>
      <x:c r="WFB5911" s="248"/>
      <x:c r="WFC5911" s="248"/>
      <x:c r="WFD5911" s="248"/>
      <x:c r="WFE5911" s="248"/>
      <x:c r="WFF5911" s="248"/>
      <x:c r="WFG5911" s="248"/>
      <x:c r="WFH5911" s="248"/>
      <x:c r="WFI5911" s="248"/>
      <x:c r="WFJ5911" s="248"/>
      <x:c r="WFK5911" s="248"/>
      <x:c r="WFL5911" s="248"/>
      <x:c r="WFM5911" s="248"/>
      <x:c r="WFN5911" s="248"/>
      <x:c r="WFO5911" s="248"/>
      <x:c r="WFP5911" s="248"/>
      <x:c r="WFQ5911" s="248"/>
      <x:c r="WFR5911" s="248"/>
      <x:c r="WFS5911" s="248"/>
      <x:c r="WFT5911" s="248"/>
      <x:c r="WFU5911" s="248"/>
      <x:c r="WFV5911" s="248"/>
      <x:c r="WFW5911" s="248"/>
      <x:c r="WFX5911" s="248"/>
      <x:c r="WFY5911" s="248"/>
      <x:c r="WFZ5911" s="248"/>
      <x:c r="WGA5911" s="248"/>
      <x:c r="WGB5911" s="248"/>
      <x:c r="WGC5911" s="248"/>
      <x:c r="WGD5911" s="248"/>
      <x:c r="WGE5911" s="248"/>
      <x:c r="WGF5911" s="248"/>
      <x:c r="WGG5911" s="248"/>
      <x:c r="WGH5911" s="248"/>
      <x:c r="WGI5911" s="248"/>
      <x:c r="WGJ5911" s="248"/>
      <x:c r="WGK5911" s="248"/>
      <x:c r="WGL5911" s="248"/>
      <x:c r="WGM5911" s="248"/>
      <x:c r="WGN5911" s="248"/>
      <x:c r="WGO5911" s="248"/>
      <x:c r="WGP5911" s="248"/>
      <x:c r="WGQ5911" s="248"/>
      <x:c r="WGR5911" s="248"/>
      <x:c r="WGS5911" s="248"/>
      <x:c r="WGT5911" s="248"/>
      <x:c r="WGU5911" s="248"/>
      <x:c r="WGV5911" s="248"/>
      <x:c r="WGW5911" s="248"/>
      <x:c r="WGX5911" s="248"/>
      <x:c r="WGY5911" s="248"/>
      <x:c r="WGZ5911" s="248"/>
      <x:c r="WHA5911" s="248"/>
      <x:c r="WHB5911" s="248"/>
      <x:c r="WHC5911" s="248"/>
      <x:c r="WHD5911" s="248"/>
      <x:c r="WHE5911" s="248"/>
      <x:c r="WHF5911" s="248"/>
      <x:c r="WHG5911" s="248"/>
      <x:c r="WHH5911" s="248"/>
      <x:c r="WHI5911" s="248"/>
      <x:c r="WHJ5911" s="248"/>
      <x:c r="WHK5911" s="248"/>
      <x:c r="WHL5911" s="248"/>
      <x:c r="WHM5911" s="248"/>
      <x:c r="WHN5911" s="248"/>
      <x:c r="WHO5911" s="248"/>
      <x:c r="WHP5911" s="248"/>
      <x:c r="WHQ5911" s="248"/>
      <x:c r="WHR5911" s="248"/>
      <x:c r="WHS5911" s="248"/>
      <x:c r="WHT5911" s="248"/>
      <x:c r="WHU5911" s="248"/>
      <x:c r="WHV5911" s="248"/>
      <x:c r="WHW5911" s="248"/>
      <x:c r="WHX5911" s="248"/>
      <x:c r="WHY5911" s="248"/>
      <x:c r="WHZ5911" s="248"/>
      <x:c r="WIA5911" s="248"/>
      <x:c r="WIB5911" s="248"/>
      <x:c r="WIC5911" s="248"/>
      <x:c r="WID5911" s="248"/>
      <x:c r="WIE5911" s="248"/>
      <x:c r="WIF5911" s="248"/>
      <x:c r="WIG5911" s="248"/>
      <x:c r="WIH5911" s="248"/>
      <x:c r="WII5911" s="248"/>
      <x:c r="WIJ5911" s="248"/>
      <x:c r="WIK5911" s="248"/>
      <x:c r="WIL5911" s="248"/>
      <x:c r="WIM5911" s="248"/>
      <x:c r="WIN5911" s="248"/>
      <x:c r="WIO5911" s="248"/>
      <x:c r="WIP5911" s="248"/>
      <x:c r="WIQ5911" s="248"/>
      <x:c r="WIR5911" s="248"/>
      <x:c r="WIS5911" s="248"/>
      <x:c r="WIT5911" s="248"/>
      <x:c r="WIU5911" s="248"/>
      <x:c r="WIV5911" s="248"/>
      <x:c r="WIW5911" s="248"/>
      <x:c r="WIX5911" s="248"/>
      <x:c r="WIY5911" s="248"/>
      <x:c r="WIZ5911" s="248"/>
      <x:c r="WJA5911" s="248"/>
      <x:c r="WJB5911" s="248"/>
      <x:c r="WJC5911" s="248"/>
      <x:c r="WJD5911" s="248"/>
      <x:c r="WJE5911" s="248"/>
      <x:c r="WJF5911" s="248"/>
      <x:c r="WJG5911" s="248"/>
      <x:c r="WJH5911" s="248"/>
      <x:c r="WJI5911" s="248"/>
      <x:c r="WJJ5911" s="248"/>
      <x:c r="WJK5911" s="248"/>
      <x:c r="WJL5911" s="248"/>
      <x:c r="WJM5911" s="248"/>
      <x:c r="WJN5911" s="248"/>
      <x:c r="WJO5911" s="248"/>
      <x:c r="WJP5911" s="248"/>
      <x:c r="WJQ5911" s="248"/>
      <x:c r="WJR5911" s="248"/>
      <x:c r="WJS5911" s="248"/>
      <x:c r="WJT5911" s="248"/>
      <x:c r="WJU5911" s="248"/>
      <x:c r="WJV5911" s="248"/>
      <x:c r="WJW5911" s="248"/>
      <x:c r="WJX5911" s="248"/>
      <x:c r="WJY5911" s="248"/>
      <x:c r="WJZ5911" s="248"/>
      <x:c r="WKA5911" s="248"/>
      <x:c r="WKB5911" s="248"/>
      <x:c r="WKC5911" s="248"/>
      <x:c r="WKD5911" s="248"/>
      <x:c r="WKE5911" s="248"/>
      <x:c r="WKF5911" s="248"/>
      <x:c r="WKG5911" s="248"/>
      <x:c r="WKH5911" s="248"/>
      <x:c r="WKI5911" s="248"/>
      <x:c r="WKJ5911" s="248"/>
      <x:c r="WKK5911" s="248"/>
      <x:c r="WKL5911" s="248"/>
      <x:c r="WKM5911" s="248"/>
      <x:c r="WKN5911" s="248"/>
      <x:c r="WKO5911" s="248"/>
      <x:c r="WKP5911" s="248"/>
      <x:c r="WKQ5911" s="248"/>
      <x:c r="WKR5911" s="248"/>
      <x:c r="WKS5911" s="248"/>
      <x:c r="WKT5911" s="248"/>
      <x:c r="WKU5911" s="248"/>
      <x:c r="WKV5911" s="248"/>
      <x:c r="WKW5911" s="248"/>
      <x:c r="WKX5911" s="248"/>
      <x:c r="WKY5911" s="248"/>
      <x:c r="WKZ5911" s="248"/>
      <x:c r="WLA5911" s="248"/>
      <x:c r="WLB5911" s="248"/>
      <x:c r="WLC5911" s="248"/>
      <x:c r="WLD5911" s="248"/>
      <x:c r="WLE5911" s="248"/>
      <x:c r="WLF5911" s="248"/>
      <x:c r="WLG5911" s="248"/>
      <x:c r="WLH5911" s="248"/>
      <x:c r="WLI5911" s="248"/>
      <x:c r="WLJ5911" s="248"/>
      <x:c r="WLK5911" s="248"/>
      <x:c r="WLL5911" s="248"/>
      <x:c r="WLM5911" s="248"/>
      <x:c r="WLN5911" s="248"/>
      <x:c r="WLO5911" s="248"/>
      <x:c r="WLP5911" s="248"/>
      <x:c r="WLQ5911" s="248"/>
      <x:c r="WLR5911" s="248"/>
      <x:c r="WLS5911" s="248"/>
      <x:c r="WLT5911" s="248"/>
      <x:c r="WLU5911" s="248"/>
      <x:c r="WLV5911" s="248"/>
      <x:c r="WLW5911" s="248"/>
      <x:c r="WLX5911" s="248"/>
      <x:c r="WLY5911" s="248"/>
      <x:c r="WLZ5911" s="248"/>
      <x:c r="WMA5911" s="248"/>
      <x:c r="WMB5911" s="248"/>
      <x:c r="WMC5911" s="248"/>
      <x:c r="WMD5911" s="248"/>
      <x:c r="WME5911" s="248"/>
      <x:c r="WMF5911" s="248"/>
      <x:c r="WMG5911" s="248"/>
      <x:c r="WMH5911" s="248"/>
      <x:c r="WMI5911" s="248"/>
      <x:c r="WMJ5911" s="248"/>
      <x:c r="WMK5911" s="248"/>
      <x:c r="WML5911" s="248"/>
      <x:c r="WMM5911" s="248"/>
      <x:c r="WMN5911" s="248"/>
      <x:c r="WMO5911" s="248"/>
      <x:c r="WMP5911" s="248"/>
      <x:c r="WMQ5911" s="248"/>
      <x:c r="WMR5911" s="248"/>
      <x:c r="WMS5911" s="248"/>
      <x:c r="WMT5911" s="248"/>
      <x:c r="WMU5911" s="248"/>
      <x:c r="WMV5911" s="248"/>
      <x:c r="WMW5911" s="248"/>
      <x:c r="WMX5911" s="248"/>
      <x:c r="WMY5911" s="248"/>
      <x:c r="WMZ5911" s="248"/>
      <x:c r="WNA5911" s="248"/>
      <x:c r="WNB5911" s="248"/>
      <x:c r="WNC5911" s="248"/>
      <x:c r="WND5911" s="248"/>
      <x:c r="WNE5911" s="248"/>
      <x:c r="WNF5911" s="248"/>
      <x:c r="WNG5911" s="248"/>
      <x:c r="WNH5911" s="248"/>
      <x:c r="WNI5911" s="248"/>
      <x:c r="WNJ5911" s="248"/>
      <x:c r="WNK5911" s="248"/>
      <x:c r="WNL5911" s="248"/>
      <x:c r="WNM5911" s="248"/>
      <x:c r="WNN5911" s="248"/>
      <x:c r="WNO5911" s="248"/>
      <x:c r="WNP5911" s="248"/>
      <x:c r="WNQ5911" s="248"/>
      <x:c r="WNR5911" s="248"/>
      <x:c r="WNS5911" s="248"/>
      <x:c r="WNT5911" s="248"/>
      <x:c r="WNU5911" s="248"/>
      <x:c r="WNV5911" s="248"/>
      <x:c r="WNW5911" s="248"/>
      <x:c r="WNX5911" s="248"/>
      <x:c r="WNY5911" s="248"/>
      <x:c r="WNZ5911" s="248"/>
      <x:c r="WOA5911" s="248"/>
      <x:c r="WOB5911" s="248"/>
      <x:c r="WOC5911" s="248"/>
      <x:c r="WOD5911" s="248"/>
      <x:c r="WOE5911" s="248"/>
      <x:c r="WOF5911" s="248"/>
      <x:c r="WOG5911" s="248"/>
      <x:c r="WOH5911" s="248"/>
      <x:c r="WOI5911" s="248"/>
      <x:c r="WOJ5911" s="248"/>
      <x:c r="WOK5911" s="248"/>
      <x:c r="WOL5911" s="248"/>
      <x:c r="WOM5911" s="248"/>
      <x:c r="WON5911" s="248"/>
      <x:c r="WOO5911" s="248"/>
      <x:c r="WOP5911" s="248"/>
      <x:c r="WOQ5911" s="248"/>
      <x:c r="WOR5911" s="248"/>
      <x:c r="WOS5911" s="248"/>
      <x:c r="WOT5911" s="248"/>
      <x:c r="WOU5911" s="248"/>
      <x:c r="WOV5911" s="248"/>
      <x:c r="WOW5911" s="248"/>
      <x:c r="WOX5911" s="248"/>
      <x:c r="WOY5911" s="248"/>
      <x:c r="WOZ5911" s="248"/>
      <x:c r="WPA5911" s="248"/>
      <x:c r="WPB5911" s="248"/>
      <x:c r="WPC5911" s="248"/>
      <x:c r="WPD5911" s="248"/>
      <x:c r="WPE5911" s="248"/>
      <x:c r="WPF5911" s="248"/>
      <x:c r="WPG5911" s="248"/>
      <x:c r="WPH5911" s="248"/>
      <x:c r="WPI5911" s="248"/>
      <x:c r="WPJ5911" s="248"/>
      <x:c r="WPK5911" s="248"/>
      <x:c r="WPL5911" s="248"/>
      <x:c r="WPM5911" s="248"/>
      <x:c r="WPN5911" s="248"/>
      <x:c r="WPO5911" s="248"/>
      <x:c r="WPP5911" s="248"/>
      <x:c r="WPQ5911" s="248"/>
      <x:c r="WPR5911" s="248"/>
      <x:c r="WPS5911" s="248"/>
      <x:c r="WPT5911" s="248"/>
      <x:c r="WPU5911" s="248"/>
      <x:c r="WPV5911" s="248"/>
      <x:c r="WPW5911" s="248"/>
      <x:c r="WPX5911" s="248"/>
      <x:c r="WPY5911" s="248"/>
      <x:c r="WPZ5911" s="248"/>
      <x:c r="WQA5911" s="248"/>
      <x:c r="WQB5911" s="248"/>
      <x:c r="WQC5911" s="248"/>
      <x:c r="WQD5911" s="248"/>
      <x:c r="WQE5911" s="248"/>
      <x:c r="WQF5911" s="248"/>
      <x:c r="WQG5911" s="248"/>
      <x:c r="WQH5911" s="248"/>
      <x:c r="WQI5911" s="248"/>
      <x:c r="WQJ5911" s="248"/>
      <x:c r="WQK5911" s="248"/>
      <x:c r="WQL5911" s="248"/>
      <x:c r="WQM5911" s="248"/>
      <x:c r="WQN5911" s="248"/>
      <x:c r="WQO5911" s="248"/>
      <x:c r="WQP5911" s="248"/>
      <x:c r="WQQ5911" s="248"/>
      <x:c r="WQR5911" s="248"/>
      <x:c r="WQS5911" s="248"/>
      <x:c r="WQT5911" s="248"/>
      <x:c r="WQU5911" s="248"/>
      <x:c r="WQV5911" s="248"/>
      <x:c r="WQW5911" s="248"/>
      <x:c r="WQX5911" s="248"/>
      <x:c r="WQY5911" s="248"/>
      <x:c r="WQZ5911" s="248"/>
      <x:c r="WRA5911" s="248"/>
      <x:c r="WRB5911" s="248"/>
      <x:c r="WRC5911" s="248"/>
      <x:c r="WRD5911" s="248"/>
      <x:c r="WRE5911" s="248"/>
      <x:c r="WRF5911" s="248"/>
      <x:c r="WRG5911" s="248"/>
      <x:c r="WRH5911" s="248"/>
      <x:c r="WRI5911" s="248"/>
      <x:c r="WRJ5911" s="248"/>
      <x:c r="WRK5911" s="248"/>
      <x:c r="WRL5911" s="248"/>
      <x:c r="WRM5911" s="248"/>
      <x:c r="WRN5911" s="248"/>
      <x:c r="WRO5911" s="248"/>
      <x:c r="WRP5911" s="248"/>
      <x:c r="WRQ5911" s="248"/>
      <x:c r="WRR5911" s="248"/>
      <x:c r="WRS5911" s="248"/>
      <x:c r="WRT5911" s="248"/>
      <x:c r="WRU5911" s="248"/>
      <x:c r="WRV5911" s="248"/>
      <x:c r="WRW5911" s="248"/>
      <x:c r="WRX5911" s="248"/>
      <x:c r="WRY5911" s="248"/>
      <x:c r="WRZ5911" s="248"/>
      <x:c r="WSA5911" s="248"/>
      <x:c r="WSB5911" s="248"/>
      <x:c r="WSC5911" s="248"/>
      <x:c r="WSD5911" s="248"/>
      <x:c r="WSE5911" s="248"/>
      <x:c r="WSF5911" s="248"/>
      <x:c r="WSG5911" s="248"/>
      <x:c r="WSH5911" s="248"/>
      <x:c r="WSI5911" s="248"/>
      <x:c r="WSJ5911" s="248"/>
      <x:c r="WSK5911" s="248"/>
      <x:c r="WSL5911" s="248"/>
      <x:c r="WSM5911" s="248"/>
      <x:c r="WSN5911" s="248"/>
      <x:c r="WSO5911" s="248"/>
      <x:c r="WSP5911" s="248"/>
      <x:c r="WSQ5911" s="248"/>
      <x:c r="WSR5911" s="248"/>
      <x:c r="WSS5911" s="248"/>
      <x:c r="WST5911" s="248"/>
      <x:c r="WSU5911" s="248"/>
      <x:c r="WSV5911" s="248"/>
      <x:c r="WSW5911" s="248"/>
      <x:c r="WSX5911" s="248"/>
      <x:c r="WSY5911" s="248"/>
      <x:c r="WSZ5911" s="248"/>
      <x:c r="WTA5911" s="248"/>
      <x:c r="WTB5911" s="248"/>
      <x:c r="WTC5911" s="248"/>
      <x:c r="WTD5911" s="248"/>
      <x:c r="WTE5911" s="248"/>
      <x:c r="WTF5911" s="248"/>
      <x:c r="WTG5911" s="248"/>
      <x:c r="WTH5911" s="248"/>
      <x:c r="WTI5911" s="248"/>
      <x:c r="WTJ5911" s="248"/>
      <x:c r="WTK5911" s="248"/>
      <x:c r="WTL5911" s="248"/>
      <x:c r="WTM5911" s="248"/>
      <x:c r="WTN5911" s="248"/>
      <x:c r="WTO5911" s="248"/>
      <x:c r="WTP5911" s="248"/>
      <x:c r="WTQ5911" s="248"/>
      <x:c r="WTR5911" s="248"/>
      <x:c r="WTS5911" s="248"/>
      <x:c r="WTT5911" s="248"/>
      <x:c r="WTU5911" s="248"/>
      <x:c r="WTV5911" s="248"/>
      <x:c r="WTW5911" s="248"/>
      <x:c r="WTX5911" s="248"/>
      <x:c r="WTY5911" s="248"/>
      <x:c r="WTZ5911" s="248"/>
      <x:c r="WUA5911" s="248"/>
      <x:c r="WUB5911" s="248"/>
      <x:c r="WUC5911" s="248"/>
      <x:c r="WUD5911" s="248"/>
      <x:c r="WUE5911" s="248"/>
      <x:c r="WUF5911" s="248"/>
      <x:c r="WUG5911" s="248"/>
      <x:c r="WUH5911" s="248"/>
      <x:c r="WUI5911" s="248"/>
      <x:c r="WUJ5911" s="248"/>
      <x:c r="WUK5911" s="248"/>
      <x:c r="WUL5911" s="248"/>
      <x:c r="WUM5911" s="248"/>
      <x:c r="WUN5911" s="248"/>
      <x:c r="WUO5911" s="248"/>
      <x:c r="WUP5911" s="248"/>
      <x:c r="WUQ5911" s="248"/>
      <x:c r="WUR5911" s="248"/>
      <x:c r="WUS5911" s="248"/>
      <x:c r="WUT5911" s="248"/>
      <x:c r="WUU5911" s="248"/>
      <x:c r="WUV5911" s="248"/>
      <x:c r="WUW5911" s="248"/>
      <x:c r="WUX5911" s="248"/>
      <x:c r="WUY5911" s="248"/>
      <x:c r="WUZ5911" s="248"/>
      <x:c r="WVA5911" s="248"/>
      <x:c r="WVB5911" s="248"/>
      <x:c r="WVC5911" s="248"/>
      <x:c r="WVD5911" s="248"/>
      <x:c r="WVE5911" s="248"/>
      <x:c r="WVF5911" s="248"/>
      <x:c r="WVG5911" s="248"/>
      <x:c r="WVH5911" s="248"/>
      <x:c r="WVI5911" s="248"/>
      <x:c r="WVJ5911" s="248"/>
      <x:c r="WVK5911" s="248"/>
      <x:c r="WVL5911" s="248"/>
      <x:c r="WVM5911" s="248"/>
      <x:c r="WVN5911" s="248"/>
      <x:c r="WVO5911" s="248"/>
      <x:c r="WVP5911" s="248"/>
      <x:c r="WVQ5911" s="248"/>
      <x:c r="WVR5911" s="248"/>
      <x:c r="WVS5911" s="248"/>
      <x:c r="WVT5911" s="248"/>
      <x:c r="WVU5911" s="248"/>
      <x:c r="WVV5911" s="248"/>
      <x:c r="WVW5911" s="248"/>
      <x:c r="WVX5911" s="248"/>
      <x:c r="WVY5911" s="248"/>
      <x:c r="WVZ5911" s="248"/>
      <x:c r="WWA5911" s="248"/>
      <x:c r="WWB5911" s="248"/>
      <x:c r="WWC5911" s="248"/>
      <x:c r="WWD5911" s="248"/>
      <x:c r="WWE5911" s="248"/>
      <x:c r="WWF5911" s="248"/>
      <x:c r="WWG5911" s="248"/>
      <x:c r="WWH5911" s="248"/>
      <x:c r="WWI5911" s="248"/>
      <x:c r="WWJ5911" s="248"/>
      <x:c r="WWK5911" s="248"/>
      <x:c r="WWL5911" s="248"/>
      <x:c r="WWM5911" s="248"/>
      <x:c r="WWN5911" s="248"/>
      <x:c r="WWO5911" s="248"/>
      <x:c r="WWP5911" s="248"/>
      <x:c r="WWQ5911" s="248"/>
      <x:c r="WWR5911" s="248"/>
      <x:c r="WWS5911" s="248"/>
      <x:c r="WWT5911" s="248"/>
      <x:c r="WWU5911" s="248"/>
      <x:c r="WWV5911" s="248"/>
      <x:c r="WWW5911" s="248"/>
      <x:c r="WWX5911" s="248"/>
      <x:c r="WWY5911" s="248"/>
      <x:c r="WWZ5911" s="248"/>
      <x:c r="WXA5911" s="248"/>
      <x:c r="WXB5911" s="248"/>
      <x:c r="WXC5911" s="248"/>
      <x:c r="WXD5911" s="248"/>
      <x:c r="WXE5911" s="248"/>
      <x:c r="WXF5911" s="248"/>
      <x:c r="WXG5911" s="248"/>
      <x:c r="WXH5911" s="248"/>
      <x:c r="WXI5911" s="248"/>
      <x:c r="WXJ5911" s="248"/>
      <x:c r="WXK5911" s="248"/>
      <x:c r="WXL5911" s="248"/>
      <x:c r="WXM5911" s="248"/>
      <x:c r="WXN5911" s="248"/>
      <x:c r="WXO5911" s="248"/>
      <x:c r="WXP5911" s="248"/>
      <x:c r="WXQ5911" s="248"/>
      <x:c r="WXR5911" s="248"/>
      <x:c r="WXS5911" s="248"/>
      <x:c r="WXT5911" s="248"/>
      <x:c r="WXU5911" s="248"/>
      <x:c r="WXV5911" s="248"/>
      <x:c r="WXW5911" s="248"/>
      <x:c r="WXX5911" s="248"/>
      <x:c r="WXY5911" s="248"/>
      <x:c r="WXZ5911" s="248"/>
      <x:c r="WYA5911" s="248"/>
      <x:c r="WYB5911" s="248"/>
      <x:c r="WYC5911" s="248"/>
      <x:c r="WYD5911" s="248"/>
      <x:c r="WYE5911" s="248"/>
      <x:c r="WYF5911" s="248"/>
      <x:c r="WYG5911" s="248"/>
      <x:c r="WYH5911" s="248"/>
      <x:c r="WYI5911" s="248"/>
      <x:c r="WYJ5911" s="248"/>
      <x:c r="WYK5911" s="248"/>
      <x:c r="WYL5911" s="248"/>
      <x:c r="WYM5911" s="248"/>
      <x:c r="WYN5911" s="248"/>
      <x:c r="WYO5911" s="248"/>
      <x:c r="WYP5911" s="248"/>
      <x:c r="WYQ5911" s="248"/>
      <x:c r="WYR5911" s="248"/>
      <x:c r="WYS5911" s="248"/>
      <x:c r="WYT5911" s="248"/>
      <x:c r="WYU5911" s="248"/>
      <x:c r="WYV5911" s="248"/>
      <x:c r="WYW5911" s="248"/>
      <x:c r="WYX5911" s="248"/>
      <x:c r="WYY5911" s="248"/>
      <x:c r="WYZ5911" s="248"/>
      <x:c r="WZA5911" s="248"/>
      <x:c r="WZB5911" s="248"/>
      <x:c r="WZC5911" s="248"/>
      <x:c r="WZD5911" s="248"/>
      <x:c r="WZE5911" s="248"/>
      <x:c r="WZF5911" s="248"/>
      <x:c r="WZG5911" s="248"/>
      <x:c r="WZH5911" s="248"/>
      <x:c r="WZI5911" s="248"/>
      <x:c r="WZJ5911" s="248"/>
      <x:c r="WZK5911" s="248"/>
      <x:c r="WZL5911" s="248"/>
      <x:c r="WZM5911" s="248"/>
      <x:c r="WZN5911" s="248"/>
      <x:c r="WZO5911" s="248"/>
      <x:c r="WZP5911" s="248"/>
      <x:c r="WZQ5911" s="248"/>
      <x:c r="WZR5911" s="248"/>
      <x:c r="WZS5911" s="248"/>
      <x:c r="WZT5911" s="248"/>
      <x:c r="WZU5911" s="248"/>
      <x:c r="WZV5911" s="248"/>
      <x:c r="WZW5911" s="248"/>
      <x:c r="WZX5911" s="248"/>
      <x:c r="WZY5911" s="248"/>
      <x:c r="WZZ5911" s="248"/>
      <x:c r="XAA5911" s="248"/>
      <x:c r="XAB5911" s="248"/>
      <x:c r="XAC5911" s="248"/>
      <x:c r="XAD5911" s="248"/>
      <x:c r="XAE5911" s="248"/>
      <x:c r="XAF5911" s="248"/>
      <x:c r="XAG5911" s="248"/>
      <x:c r="XAH5911" s="248"/>
      <x:c r="XAI5911" s="248"/>
      <x:c r="XAJ5911" s="248"/>
      <x:c r="XAK5911" s="248"/>
      <x:c r="XAL5911" s="248"/>
      <x:c r="XAM5911" s="248"/>
      <x:c r="XAN5911" s="248"/>
      <x:c r="XAO5911" s="248"/>
      <x:c r="XAP5911" s="248"/>
      <x:c r="XAQ5911" s="248"/>
      <x:c r="XAR5911" s="248"/>
      <x:c r="XAS5911" s="248"/>
      <x:c r="XAT5911" s="248"/>
      <x:c r="XAU5911" s="248"/>
      <x:c r="XAV5911" s="248"/>
      <x:c r="XAW5911" s="248"/>
      <x:c r="XAX5911" s="248"/>
      <x:c r="XAY5911" s="248"/>
      <x:c r="XAZ5911" s="248"/>
      <x:c r="XBA5911" s="248"/>
      <x:c r="XBB5911" s="248"/>
      <x:c r="XBC5911" s="248"/>
      <x:c r="XBD5911" s="248"/>
      <x:c r="XBE5911" s="248"/>
      <x:c r="XBF5911" s="248"/>
      <x:c r="XBG5911" s="248"/>
      <x:c r="XBH5911" s="248"/>
      <x:c r="XBI5911" s="248"/>
      <x:c r="XBJ5911" s="248"/>
      <x:c r="XBK5911" s="248"/>
      <x:c r="XBL5911" s="248"/>
      <x:c r="XBM5911" s="248"/>
      <x:c r="XBN5911" s="248"/>
      <x:c r="XBO5911" s="248"/>
      <x:c r="XBP5911" s="248"/>
      <x:c r="XBQ5911" s="248"/>
      <x:c r="XBR5911" s="248"/>
      <x:c r="XBS5911" s="248"/>
      <x:c r="XBT5911" s="248"/>
      <x:c r="XBU5911" s="248"/>
      <x:c r="XBV5911" s="248"/>
      <x:c r="XBW5911" s="248"/>
      <x:c r="XBX5911" s="248"/>
      <x:c r="XBY5911" s="248"/>
      <x:c r="XBZ5911" s="248"/>
      <x:c r="XCA5911" s="248"/>
      <x:c r="XCB5911" s="248"/>
      <x:c r="XCC5911" s="248"/>
      <x:c r="XCD5911" s="248"/>
      <x:c r="XCE5911" s="248"/>
      <x:c r="XCF5911" s="248"/>
      <x:c r="XCG5911" s="248"/>
      <x:c r="XCH5911" s="248"/>
      <x:c r="XCI5911" s="248"/>
      <x:c r="XCJ5911" s="248"/>
      <x:c r="XCK5911" s="248"/>
      <x:c r="XCL5911" s="248"/>
      <x:c r="XCM5911" s="248"/>
      <x:c r="XCN5911" s="248"/>
      <x:c r="XCO5911" s="248"/>
      <x:c r="XCP5911" s="248"/>
      <x:c r="XCQ5911" s="248"/>
      <x:c r="XCR5911" s="248"/>
      <x:c r="XCS5911" s="248"/>
      <x:c r="XCT5911" s="248"/>
      <x:c r="XCU5911" s="248"/>
      <x:c r="XCV5911" s="248"/>
      <x:c r="XCW5911" s="248"/>
      <x:c r="XCX5911" s="248"/>
      <x:c r="XCY5911" s="248"/>
      <x:c r="XCZ5911" s="248"/>
      <x:c r="XDA5911" s="248"/>
      <x:c r="XDB5911" s="248"/>
      <x:c r="XDC5911" s="248"/>
      <x:c r="XDD5911" s="248"/>
      <x:c r="XDE5911" s="248"/>
      <x:c r="XDF5911" s="248"/>
      <x:c r="XDG5911" s="248"/>
      <x:c r="XDH5911" s="248"/>
      <x:c r="XDI5911" s="248"/>
      <x:c r="XDJ5911" s="248"/>
      <x:c r="XDK5911" s="248"/>
      <x:c r="XDL5911" s="248"/>
      <x:c r="XDM5911" s="248"/>
      <x:c r="XDN5911" s="248"/>
      <x:c r="XDO5911" s="248"/>
      <x:c r="XDP5911" s="248"/>
      <x:c r="XDQ5911" s="248"/>
      <x:c r="XDR5911" s="248"/>
      <x:c r="XDS5911" s="248"/>
      <x:c r="XDT5911" s="248"/>
      <x:c r="XDU5911" s="248"/>
      <x:c r="XDV5911" s="248"/>
      <x:c r="XDW5911" s="248"/>
      <x:c r="XDX5911" s="248"/>
      <x:c r="XDY5911" s="248"/>
      <x:c r="XDZ5911" s="248"/>
      <x:c r="XEA5911" s="248"/>
      <x:c r="XEB5911" s="248"/>
      <x:c r="XEC5911" s="248"/>
      <x:c r="XED5911" s="248"/>
      <x:c r="XEE5911" s="248"/>
      <x:c r="XEF5911" s="248"/>
      <x:c r="XEG5911" s="248"/>
      <x:c r="XEH5911" s="248"/>
      <x:c r="XEI5911" s="248"/>
      <x:c r="XEJ5911" s="248"/>
      <x:c r="XEK5911" s="248"/>
      <x:c r="XEL5911" s="248"/>
      <x:c r="XEM5911" s="248"/>
      <x:c r="XEN5911" s="248"/>
      <x:c r="XEO5911" s="248"/>
      <x:c r="XEP5911" s="248"/>
      <x:c r="XEQ5911" s="248"/>
      <x:c r="XER5911" s="248"/>
      <x:c r="XES5911" s="248"/>
      <x:c r="XET5911" s="248"/>
      <x:c r="XEU5911" s="248"/>
      <x:c r="XEV5911" s="248"/>
      <x:c r="XEW5911" s="248"/>
      <x:c r="XEX5911" s="248"/>
      <x:c r="XEY5911" s="248"/>
      <x:c r="XEZ5911" s="248"/>
      <x:c r="XFA5911" s="248"/>
      <x:c r="XFB5911" s="248"/>
      <x:c r="XFC5911" s="248"/>
      <x:c r="XFD5911" s="248"/>
    </x:row>
    <x:row r="5912" spans="1:43" s="33" customFormat="1">
      <x:c r="A5912" s="324">
        <x:v>469471</x:v>
      </x:c>
      <x:c r="B5912" s="33">
        <x:v>1383</x:v>
      </x:c>
      <x:c r="C5912" s="33">
        <x:f>31/30</x:f>
        <x:v>1.03333333333333</x:v>
      </x:c>
      <x:c r="G5912" s="33">
        <x:v>1</x:v>
      </x:c>
      <x:c r="I5912" s="33" t="s">
        <x:v>100</x:v>
      </x:c>
      <x:c r="M5912" s="33">
        <x:v>5095</x:v>
      </x:c>
      <x:c r="O5912" s="33" t="s">
        <x:v>101</x:v>
      </x:c>
      <x:c r="AG5912" s="259"/>
      <x:c r="AL5912" s="33" t="s">
        <x:v>868</x:v>
      </x:c>
      <x:c r="AM5912" s="79"/>
      <x:c r="AN5912" s="79"/>
      <x:c r="AO5912" s="79"/>
      <x:c r="AP5912" s="79"/>
      <x:c r="AQ5912" s="79"/>
    </x:row>
    <x:row r="5913" spans="1:43" s="33" customFormat="1">
      <x:c r="A5913" s="324">
        <x:v>469472</x:v>
      </x:c>
      <x:c r="B5913" s="33">
        <x:v>1383</x:v>
      </x:c>
      <x:c r="C5913" s="33">
        <x:f>36/30</x:f>
        <x:v>1.2</x:v>
      </x:c>
      <x:c r="G5913" s="33">
        <x:v>1</x:v>
      </x:c>
      <x:c r="I5913" s="33" t="s">
        <x:v>100</x:v>
      </x:c>
      <x:c r="M5913" s="33">
        <x:v>5095</x:v>
      </x:c>
      <x:c r="O5913" s="33" t="s">
        <x:v>101</x:v>
      </x:c>
      <x:c r="AG5913" s="259"/>
      <x:c r="AL5913" s="33" t="s">
        <x:v>868</x:v>
      </x:c>
      <x:c r="AM5913" s="79"/>
      <x:c r="AN5913" s="79"/>
      <x:c r="AO5913" s="79"/>
      <x:c r="AP5913" s="79"/>
      <x:c r="AQ5913" s="79"/>
    </x:row>
    <x:row r="5914" spans="1:43" s="33" customFormat="1">
      <x:c r="A5914" s="324">
        <x:v>469473</x:v>
      </x:c>
      <x:c r="B5914" s="33">
        <x:v>1383</x:v>
      </x:c>
      <x:c r="C5914" s="33">
        <x:f>55/30</x:f>
        <x:v>1.83333333333333</x:v>
      </x:c>
      <x:c r="G5914" s="33">
        <x:v>2</x:v>
      </x:c>
      <x:c r="I5914" s="33" t="s">
        <x:v>100</x:v>
      </x:c>
      <x:c r="M5914" s="33">
        <x:v>5095</x:v>
      </x:c>
      <x:c r="O5914" s="33" t="s">
        <x:v>101</x:v>
      </x:c>
      <x:c r="AG5914" s="259"/>
      <x:c r="AL5914" s="33" t="s">
        <x:v>868</x:v>
      </x:c>
      <x:c r="AM5914" s="79"/>
      <x:c r="AN5914" s="79"/>
      <x:c r="AO5914" s="79"/>
      <x:c r="AP5914" s="79"/>
      <x:c r="AQ5914" s="79"/>
    </x:row>
    <x:row r="5915" spans="1:43" s="33" customFormat="1">
      <x:c r="A5915" s="324">
        <x:v>469474</x:v>
      </x:c>
      <x:c r="B5915" s="33">
        <x:v>1383</x:v>
      </x:c>
      <x:c r="C5915" s="33">
        <x:f>88/30</x:f>
        <x:v>2.93333333333333</x:v>
      </x:c>
      <x:c r="G5915" s="33">
        <x:v>3</x:v>
      </x:c>
      <x:c r="I5915" s="33" t="s">
        <x:v>100</x:v>
      </x:c>
      <x:c r="M5915" s="33">
        <x:v>5095</x:v>
      </x:c>
      <x:c r="O5915" s="33" t="s">
        <x:v>101</x:v>
      </x:c>
      <x:c r="AG5915" s="259"/>
      <x:c r="AL5915" s="33" t="s">
        <x:v>868</x:v>
      </x:c>
      <x:c r="AM5915" s="79"/>
      <x:c r="AN5915" s="79"/>
      <x:c r="AO5915" s="79"/>
      <x:c r="AP5915" s="79"/>
      <x:c r="AQ5915" s="79"/>
    </x:row>
    <x:row r="5916" spans="1:16384" s="1" customFormat="1">
      <x:c r="A5916" s="248">
        <x:v>469475</x:v>
      </x:c>
      <x:c r="B5916" s="248">
        <x:v>1384</x:v>
      </x:c>
      <x:c r="C5916" s="248">
        <x:f>26/30</x:f>
        <x:v>0.866666666666667</x:v>
      </x:c>
      <x:c r="D5916" s="248"/>
      <x:c r="E5916" s="248"/>
      <x:c r="F5916" s="248"/>
      <x:c r="G5916" s="248">
        <x:v>1</x:v>
      </x:c>
      <x:c r="H5916" s="248"/>
      <x:c r="I5916" s="248" t="s">
        <x:v>746</x:v>
      </x:c>
      <x:c r="J5916" s="248"/>
      <x:c r="K5916" s="248"/>
      <x:c r="L5916" s="248"/>
      <x:c r="M5916" s="248">
        <x:v>5099</x:v>
      </x:c>
      <x:c r="N5916" s="248"/>
      <x:c r="O5916" s="248" t="s">
        <x:v>101</x:v>
      </x:c>
      <x:c r="P5916" s="248"/>
      <x:c r="Q5916" s="248"/>
      <x:c r="R5916" s="248"/>
      <x:c r="S5916" s="248"/>
      <x:c r="T5916" s="248"/>
      <x:c r="U5916" s="248"/>
      <x:c r="V5916" s="248"/>
      <x:c r="W5916" s="248"/>
      <x:c r="X5916" s="248"/>
      <x:c r="Y5916" s="248"/>
      <x:c r="Z5916" s="248"/>
      <x:c r="AA5916" s="248"/>
      <x:c r="AB5916" s="248"/>
      <x:c r="AC5916" s="248"/>
      <x:c r="AD5916" s="248"/>
      <x:c r="AE5916" s="248"/>
      <x:c r="AF5916" s="248"/>
      <x:c r="AG5916" s="248"/>
      <x:c r="AH5916" s="248"/>
      <x:c r="AI5916" s="248"/>
      <x:c r="AJ5916" s="248"/>
      <x:c r="AK5916" s="248"/>
      <x:c r="AL5916" s="248" t="s">
        <x:v>869</x:v>
      </x:c>
      <x:c r="AM5916" s="248"/>
      <x:c r="AN5916" s="248"/>
      <x:c r="AO5916" s="248"/>
      <x:c r="AP5916" s="248"/>
      <x:c r="AQ5916" s="248"/>
      <x:c r="AR5916" s="248"/>
      <x:c r="AS5916" s="248"/>
      <x:c r="AT5916" s="248"/>
      <x:c r="AU5916" s="248"/>
      <x:c r="AV5916" s="248"/>
      <x:c r="AW5916" s="248"/>
      <x:c r="AX5916" s="248"/>
      <x:c r="AY5916" s="248"/>
      <x:c r="AZ5916" s="248"/>
      <x:c r="BA5916" s="248"/>
      <x:c r="BB5916" s="248"/>
      <x:c r="BC5916" s="248"/>
      <x:c r="BD5916" s="248"/>
      <x:c r="BE5916" s="248"/>
      <x:c r="BF5916" s="248"/>
      <x:c r="BG5916" s="248"/>
      <x:c r="BH5916" s="248"/>
      <x:c r="BI5916" s="248"/>
      <x:c r="BJ5916" s="248"/>
      <x:c r="BK5916" s="248"/>
      <x:c r="BL5916" s="248"/>
      <x:c r="BM5916" s="248"/>
      <x:c r="BN5916" s="248"/>
      <x:c r="BO5916" s="248"/>
      <x:c r="BP5916" s="248"/>
      <x:c r="BQ5916" s="248"/>
      <x:c r="BR5916" s="248"/>
      <x:c r="BS5916" s="248"/>
      <x:c r="BT5916" s="248"/>
      <x:c r="BU5916" s="248"/>
      <x:c r="BV5916" s="248"/>
      <x:c r="BW5916" s="248"/>
      <x:c r="BX5916" s="248"/>
      <x:c r="BY5916" s="248"/>
      <x:c r="BZ5916" s="248"/>
      <x:c r="CA5916" s="248"/>
      <x:c r="CB5916" s="248"/>
      <x:c r="CC5916" s="248"/>
      <x:c r="CD5916" s="248"/>
      <x:c r="CE5916" s="248"/>
      <x:c r="CF5916" s="248"/>
      <x:c r="CG5916" s="248"/>
      <x:c r="CH5916" s="248"/>
      <x:c r="CI5916" s="248"/>
      <x:c r="CJ5916" s="248"/>
      <x:c r="CK5916" s="248"/>
      <x:c r="CL5916" s="248"/>
      <x:c r="CM5916" s="248"/>
      <x:c r="CN5916" s="248"/>
      <x:c r="CO5916" s="248"/>
      <x:c r="CP5916" s="248"/>
      <x:c r="CQ5916" s="248"/>
      <x:c r="CR5916" s="248"/>
      <x:c r="CS5916" s="248"/>
      <x:c r="CT5916" s="248"/>
      <x:c r="CU5916" s="248"/>
      <x:c r="CV5916" s="248"/>
      <x:c r="CW5916" s="248"/>
      <x:c r="CX5916" s="248"/>
      <x:c r="CY5916" s="248"/>
      <x:c r="CZ5916" s="248"/>
      <x:c r="DA5916" s="248"/>
      <x:c r="DB5916" s="248"/>
      <x:c r="DC5916" s="248"/>
      <x:c r="DD5916" s="248"/>
      <x:c r="DE5916" s="248"/>
      <x:c r="DF5916" s="248"/>
      <x:c r="DG5916" s="248"/>
      <x:c r="DH5916" s="248"/>
      <x:c r="DI5916" s="248"/>
      <x:c r="DJ5916" s="248"/>
      <x:c r="DK5916" s="248"/>
      <x:c r="DL5916" s="248"/>
      <x:c r="DM5916" s="248"/>
      <x:c r="DN5916" s="248"/>
      <x:c r="DO5916" s="248"/>
      <x:c r="DP5916" s="248"/>
      <x:c r="DQ5916" s="248"/>
      <x:c r="DR5916" s="248"/>
      <x:c r="DS5916" s="248"/>
      <x:c r="DT5916" s="248"/>
      <x:c r="DU5916" s="248"/>
      <x:c r="DV5916" s="248"/>
      <x:c r="DW5916" s="248"/>
      <x:c r="DX5916" s="248"/>
      <x:c r="DY5916" s="248"/>
      <x:c r="DZ5916" s="248"/>
      <x:c r="EA5916" s="248"/>
      <x:c r="EB5916" s="248"/>
      <x:c r="EC5916" s="248"/>
      <x:c r="ED5916" s="248"/>
      <x:c r="EE5916" s="248"/>
      <x:c r="EF5916" s="248"/>
      <x:c r="EG5916" s="248"/>
      <x:c r="EH5916" s="248"/>
      <x:c r="EI5916" s="248"/>
      <x:c r="EJ5916" s="248"/>
      <x:c r="EK5916" s="248"/>
      <x:c r="EL5916" s="248"/>
      <x:c r="EM5916" s="248"/>
      <x:c r="EN5916" s="248"/>
      <x:c r="EO5916" s="248"/>
      <x:c r="EP5916" s="248"/>
      <x:c r="EQ5916" s="248"/>
      <x:c r="ER5916" s="248"/>
      <x:c r="ES5916" s="248"/>
      <x:c r="ET5916" s="248"/>
      <x:c r="EU5916" s="248"/>
      <x:c r="EV5916" s="248"/>
      <x:c r="EW5916" s="248"/>
      <x:c r="EX5916" s="248"/>
      <x:c r="EY5916" s="248"/>
      <x:c r="EZ5916" s="248"/>
      <x:c r="FA5916" s="248"/>
      <x:c r="FB5916" s="248"/>
      <x:c r="FC5916" s="248"/>
      <x:c r="FD5916" s="248"/>
      <x:c r="FE5916" s="248"/>
      <x:c r="FF5916" s="248"/>
      <x:c r="FG5916" s="248"/>
      <x:c r="FH5916" s="248"/>
      <x:c r="FI5916" s="248"/>
      <x:c r="FJ5916" s="248"/>
      <x:c r="FK5916" s="248"/>
      <x:c r="FL5916" s="248"/>
      <x:c r="FM5916" s="248"/>
      <x:c r="FN5916" s="248"/>
      <x:c r="FO5916" s="248"/>
      <x:c r="FP5916" s="248"/>
      <x:c r="FQ5916" s="248"/>
      <x:c r="FR5916" s="248"/>
      <x:c r="FS5916" s="248"/>
      <x:c r="FT5916" s="248"/>
      <x:c r="FU5916" s="248"/>
      <x:c r="FV5916" s="248"/>
      <x:c r="FW5916" s="248"/>
      <x:c r="FX5916" s="248"/>
      <x:c r="FY5916" s="248"/>
      <x:c r="FZ5916" s="248"/>
      <x:c r="GA5916" s="248"/>
      <x:c r="GB5916" s="248"/>
      <x:c r="GC5916" s="248"/>
      <x:c r="GD5916" s="248"/>
      <x:c r="GE5916" s="248"/>
      <x:c r="GF5916" s="248"/>
      <x:c r="GG5916" s="248"/>
      <x:c r="GH5916" s="248"/>
      <x:c r="GI5916" s="248"/>
      <x:c r="GJ5916" s="248"/>
      <x:c r="GK5916" s="248"/>
      <x:c r="GL5916" s="248"/>
      <x:c r="GM5916" s="248"/>
      <x:c r="GN5916" s="248"/>
      <x:c r="GO5916" s="248"/>
      <x:c r="GP5916" s="248"/>
      <x:c r="GQ5916" s="248"/>
      <x:c r="GR5916" s="248"/>
      <x:c r="GS5916" s="248"/>
      <x:c r="GT5916" s="248"/>
      <x:c r="GU5916" s="248"/>
      <x:c r="GV5916" s="248"/>
      <x:c r="GW5916" s="248"/>
      <x:c r="GX5916" s="248"/>
      <x:c r="GY5916" s="248"/>
      <x:c r="GZ5916" s="248"/>
      <x:c r="HA5916" s="248"/>
      <x:c r="HB5916" s="248"/>
      <x:c r="HC5916" s="248"/>
      <x:c r="HD5916" s="248"/>
      <x:c r="HE5916" s="248"/>
      <x:c r="HF5916" s="248"/>
      <x:c r="HG5916" s="248"/>
      <x:c r="HH5916" s="248"/>
      <x:c r="HI5916" s="248"/>
      <x:c r="HJ5916" s="248"/>
      <x:c r="HK5916" s="248"/>
      <x:c r="HL5916" s="248"/>
      <x:c r="HM5916" s="248"/>
      <x:c r="HN5916" s="248"/>
      <x:c r="HO5916" s="248"/>
      <x:c r="HP5916" s="248"/>
      <x:c r="HQ5916" s="248"/>
      <x:c r="HR5916" s="248"/>
      <x:c r="HS5916" s="248"/>
      <x:c r="HT5916" s="248"/>
      <x:c r="HU5916" s="248"/>
      <x:c r="HV5916" s="248"/>
      <x:c r="HW5916" s="248"/>
      <x:c r="HX5916" s="248"/>
      <x:c r="HY5916" s="248"/>
      <x:c r="HZ5916" s="248"/>
      <x:c r="IA5916" s="248"/>
      <x:c r="IB5916" s="248"/>
      <x:c r="IC5916" s="248"/>
      <x:c r="ID5916" s="248"/>
      <x:c r="IE5916" s="248"/>
      <x:c r="IF5916" s="248"/>
      <x:c r="IG5916" s="248"/>
      <x:c r="IH5916" s="248"/>
      <x:c r="II5916" s="248"/>
      <x:c r="IJ5916" s="248"/>
      <x:c r="IK5916" s="248"/>
      <x:c r="IL5916" s="248"/>
      <x:c r="IM5916" s="248"/>
      <x:c r="IN5916" s="248"/>
      <x:c r="IO5916" s="248"/>
      <x:c r="IP5916" s="248"/>
      <x:c r="IQ5916" s="248"/>
      <x:c r="IR5916" s="248"/>
      <x:c r="IS5916" s="248"/>
      <x:c r="IT5916" s="248"/>
      <x:c r="IU5916" s="248"/>
      <x:c r="IV5916" s="248"/>
      <x:c r="IW5916" s="248"/>
      <x:c r="IX5916" s="248"/>
      <x:c r="IY5916" s="248"/>
      <x:c r="IZ5916" s="248"/>
      <x:c r="JA5916" s="248"/>
      <x:c r="JB5916" s="248"/>
      <x:c r="JC5916" s="248"/>
      <x:c r="JD5916" s="248"/>
      <x:c r="JE5916" s="248"/>
      <x:c r="JF5916" s="248"/>
      <x:c r="JG5916" s="248"/>
      <x:c r="JH5916" s="248"/>
      <x:c r="JI5916" s="248"/>
      <x:c r="JJ5916" s="248"/>
      <x:c r="JK5916" s="248"/>
      <x:c r="JL5916" s="248"/>
      <x:c r="JM5916" s="248"/>
      <x:c r="JN5916" s="248"/>
      <x:c r="JO5916" s="248"/>
      <x:c r="JP5916" s="248"/>
      <x:c r="JQ5916" s="248"/>
      <x:c r="JR5916" s="248"/>
      <x:c r="JS5916" s="248"/>
      <x:c r="JT5916" s="248"/>
      <x:c r="JU5916" s="248"/>
      <x:c r="JV5916" s="248"/>
      <x:c r="JW5916" s="248"/>
      <x:c r="JX5916" s="248"/>
      <x:c r="JY5916" s="248"/>
      <x:c r="JZ5916" s="248"/>
      <x:c r="KA5916" s="248"/>
      <x:c r="KB5916" s="248"/>
      <x:c r="KC5916" s="248"/>
      <x:c r="KD5916" s="248"/>
      <x:c r="KE5916" s="248"/>
      <x:c r="KF5916" s="248"/>
      <x:c r="KG5916" s="248"/>
      <x:c r="KH5916" s="248"/>
      <x:c r="KI5916" s="248"/>
      <x:c r="KJ5916" s="248"/>
      <x:c r="KK5916" s="248"/>
      <x:c r="KL5916" s="248"/>
      <x:c r="KM5916" s="248"/>
      <x:c r="KN5916" s="248"/>
      <x:c r="KO5916" s="248"/>
      <x:c r="KP5916" s="248"/>
      <x:c r="KQ5916" s="248"/>
      <x:c r="KR5916" s="248"/>
      <x:c r="KS5916" s="248"/>
      <x:c r="KT5916" s="248"/>
      <x:c r="KU5916" s="248"/>
      <x:c r="KV5916" s="248"/>
      <x:c r="KW5916" s="248"/>
      <x:c r="KX5916" s="248"/>
      <x:c r="KY5916" s="248"/>
      <x:c r="KZ5916" s="248"/>
      <x:c r="LA5916" s="248"/>
      <x:c r="LB5916" s="248"/>
      <x:c r="LC5916" s="248"/>
      <x:c r="LD5916" s="248"/>
      <x:c r="LE5916" s="248"/>
      <x:c r="LF5916" s="248"/>
      <x:c r="LG5916" s="248"/>
      <x:c r="LH5916" s="248"/>
      <x:c r="LI5916" s="248"/>
      <x:c r="LJ5916" s="248"/>
      <x:c r="LK5916" s="248"/>
      <x:c r="LL5916" s="248"/>
      <x:c r="LM5916" s="248"/>
      <x:c r="LN5916" s="248"/>
      <x:c r="LO5916" s="248"/>
      <x:c r="LP5916" s="248"/>
      <x:c r="LQ5916" s="248"/>
      <x:c r="LR5916" s="248"/>
      <x:c r="LS5916" s="248"/>
      <x:c r="LT5916" s="248"/>
      <x:c r="LU5916" s="248"/>
      <x:c r="LV5916" s="248"/>
      <x:c r="LW5916" s="248"/>
      <x:c r="LX5916" s="248"/>
      <x:c r="LY5916" s="248"/>
      <x:c r="LZ5916" s="248"/>
      <x:c r="MA5916" s="248"/>
      <x:c r="MB5916" s="248"/>
      <x:c r="MC5916" s="248"/>
      <x:c r="MD5916" s="248"/>
      <x:c r="ME5916" s="248"/>
      <x:c r="MF5916" s="248"/>
      <x:c r="MG5916" s="248"/>
      <x:c r="MH5916" s="248"/>
      <x:c r="MI5916" s="248"/>
      <x:c r="MJ5916" s="248"/>
      <x:c r="MK5916" s="248"/>
      <x:c r="ML5916" s="248"/>
      <x:c r="MM5916" s="248"/>
      <x:c r="MN5916" s="248"/>
      <x:c r="MO5916" s="248"/>
      <x:c r="MP5916" s="248"/>
      <x:c r="MQ5916" s="248"/>
      <x:c r="MR5916" s="248"/>
      <x:c r="MS5916" s="248"/>
      <x:c r="MT5916" s="248"/>
      <x:c r="MU5916" s="248"/>
      <x:c r="MV5916" s="248"/>
      <x:c r="MW5916" s="248"/>
      <x:c r="MX5916" s="248"/>
      <x:c r="MY5916" s="248"/>
      <x:c r="MZ5916" s="248"/>
      <x:c r="NA5916" s="248"/>
      <x:c r="NB5916" s="248"/>
      <x:c r="NC5916" s="248"/>
      <x:c r="ND5916" s="248"/>
      <x:c r="NE5916" s="248"/>
      <x:c r="NF5916" s="248"/>
      <x:c r="NG5916" s="248"/>
      <x:c r="NH5916" s="248"/>
      <x:c r="NI5916" s="248"/>
      <x:c r="NJ5916" s="248"/>
      <x:c r="NK5916" s="248"/>
      <x:c r="NL5916" s="248"/>
      <x:c r="NM5916" s="248"/>
      <x:c r="NN5916" s="248"/>
      <x:c r="NO5916" s="248"/>
      <x:c r="NP5916" s="248"/>
      <x:c r="NQ5916" s="248"/>
      <x:c r="NR5916" s="248"/>
      <x:c r="NS5916" s="248"/>
      <x:c r="NT5916" s="248"/>
      <x:c r="NU5916" s="248"/>
      <x:c r="NV5916" s="248"/>
      <x:c r="NW5916" s="248"/>
      <x:c r="NX5916" s="248"/>
      <x:c r="NY5916" s="248"/>
      <x:c r="NZ5916" s="248"/>
      <x:c r="OA5916" s="248"/>
      <x:c r="OB5916" s="248"/>
      <x:c r="OC5916" s="248"/>
      <x:c r="OD5916" s="248"/>
      <x:c r="OE5916" s="248"/>
      <x:c r="OF5916" s="248"/>
      <x:c r="OG5916" s="248"/>
      <x:c r="OH5916" s="248"/>
      <x:c r="OI5916" s="248"/>
      <x:c r="OJ5916" s="248"/>
      <x:c r="OK5916" s="248"/>
      <x:c r="OL5916" s="248"/>
      <x:c r="OM5916" s="248"/>
      <x:c r="ON5916" s="248"/>
      <x:c r="OO5916" s="248"/>
      <x:c r="OP5916" s="248"/>
      <x:c r="OQ5916" s="248"/>
      <x:c r="OR5916" s="248"/>
      <x:c r="OS5916" s="248"/>
      <x:c r="OT5916" s="248"/>
      <x:c r="OU5916" s="248"/>
      <x:c r="OV5916" s="248"/>
      <x:c r="OW5916" s="248"/>
      <x:c r="OX5916" s="248"/>
      <x:c r="OY5916" s="248"/>
      <x:c r="OZ5916" s="248"/>
      <x:c r="PA5916" s="248"/>
      <x:c r="PB5916" s="248"/>
      <x:c r="PC5916" s="248"/>
      <x:c r="PD5916" s="248"/>
      <x:c r="PE5916" s="248"/>
      <x:c r="PF5916" s="248"/>
      <x:c r="PG5916" s="248"/>
      <x:c r="PH5916" s="248"/>
      <x:c r="PI5916" s="248"/>
      <x:c r="PJ5916" s="248"/>
      <x:c r="PK5916" s="248"/>
      <x:c r="PL5916" s="248"/>
      <x:c r="PM5916" s="248"/>
      <x:c r="PN5916" s="248"/>
      <x:c r="PO5916" s="248"/>
      <x:c r="PP5916" s="248"/>
      <x:c r="PQ5916" s="248"/>
      <x:c r="PR5916" s="248"/>
      <x:c r="PS5916" s="248"/>
      <x:c r="PT5916" s="248"/>
      <x:c r="PU5916" s="248"/>
      <x:c r="PV5916" s="248"/>
      <x:c r="PW5916" s="248"/>
      <x:c r="PX5916" s="248"/>
      <x:c r="PY5916" s="248"/>
      <x:c r="PZ5916" s="248"/>
      <x:c r="QA5916" s="248"/>
      <x:c r="QB5916" s="248"/>
      <x:c r="QC5916" s="248"/>
      <x:c r="QD5916" s="248"/>
      <x:c r="QE5916" s="248"/>
      <x:c r="QF5916" s="248"/>
      <x:c r="QG5916" s="248"/>
      <x:c r="QH5916" s="248"/>
      <x:c r="QI5916" s="248"/>
      <x:c r="QJ5916" s="248"/>
      <x:c r="QK5916" s="248"/>
      <x:c r="QL5916" s="248"/>
      <x:c r="QM5916" s="248"/>
      <x:c r="QN5916" s="248"/>
      <x:c r="QO5916" s="248"/>
      <x:c r="QP5916" s="248"/>
      <x:c r="QQ5916" s="248"/>
      <x:c r="QR5916" s="248"/>
      <x:c r="QS5916" s="248"/>
      <x:c r="QT5916" s="248"/>
      <x:c r="QU5916" s="248"/>
      <x:c r="QV5916" s="248"/>
      <x:c r="QW5916" s="248"/>
      <x:c r="QX5916" s="248"/>
      <x:c r="QY5916" s="248"/>
      <x:c r="QZ5916" s="248"/>
      <x:c r="RA5916" s="248"/>
      <x:c r="RB5916" s="248"/>
      <x:c r="RC5916" s="248"/>
      <x:c r="RD5916" s="248"/>
      <x:c r="RE5916" s="248"/>
      <x:c r="RF5916" s="248"/>
      <x:c r="RG5916" s="248"/>
      <x:c r="RH5916" s="248"/>
      <x:c r="RI5916" s="248"/>
      <x:c r="RJ5916" s="248"/>
      <x:c r="RK5916" s="248"/>
      <x:c r="RL5916" s="248"/>
      <x:c r="RM5916" s="248"/>
      <x:c r="RN5916" s="248"/>
      <x:c r="RO5916" s="248"/>
      <x:c r="RP5916" s="248"/>
      <x:c r="RQ5916" s="248"/>
      <x:c r="RR5916" s="248"/>
      <x:c r="RS5916" s="248"/>
      <x:c r="RT5916" s="248"/>
      <x:c r="RU5916" s="248"/>
      <x:c r="RV5916" s="248"/>
      <x:c r="RW5916" s="248"/>
      <x:c r="RX5916" s="248"/>
      <x:c r="RY5916" s="248"/>
      <x:c r="RZ5916" s="248"/>
      <x:c r="SA5916" s="248"/>
      <x:c r="SB5916" s="248"/>
      <x:c r="SC5916" s="248"/>
      <x:c r="SD5916" s="248"/>
      <x:c r="SE5916" s="248"/>
      <x:c r="SF5916" s="248"/>
      <x:c r="SG5916" s="248"/>
      <x:c r="SH5916" s="248"/>
      <x:c r="SI5916" s="248"/>
      <x:c r="SJ5916" s="248"/>
      <x:c r="SK5916" s="248"/>
      <x:c r="SL5916" s="248"/>
      <x:c r="SM5916" s="248"/>
      <x:c r="SN5916" s="248"/>
      <x:c r="SO5916" s="248"/>
      <x:c r="SP5916" s="248"/>
      <x:c r="SQ5916" s="248"/>
      <x:c r="SR5916" s="248"/>
      <x:c r="SS5916" s="248"/>
      <x:c r="ST5916" s="248"/>
      <x:c r="SU5916" s="248"/>
      <x:c r="SV5916" s="248"/>
      <x:c r="SW5916" s="248"/>
      <x:c r="SX5916" s="248"/>
      <x:c r="SY5916" s="248"/>
      <x:c r="SZ5916" s="248"/>
      <x:c r="TA5916" s="248"/>
      <x:c r="TB5916" s="248"/>
      <x:c r="TC5916" s="248"/>
      <x:c r="TD5916" s="248"/>
      <x:c r="TE5916" s="248"/>
      <x:c r="TF5916" s="248"/>
      <x:c r="TG5916" s="248"/>
      <x:c r="TH5916" s="248"/>
      <x:c r="TI5916" s="248"/>
      <x:c r="TJ5916" s="248"/>
      <x:c r="TK5916" s="248"/>
      <x:c r="TL5916" s="248"/>
      <x:c r="TM5916" s="248"/>
      <x:c r="TN5916" s="248"/>
      <x:c r="TO5916" s="248"/>
      <x:c r="TP5916" s="248"/>
      <x:c r="TQ5916" s="248"/>
      <x:c r="TR5916" s="248"/>
      <x:c r="TS5916" s="248"/>
      <x:c r="TT5916" s="248"/>
      <x:c r="TU5916" s="248"/>
      <x:c r="TV5916" s="248"/>
      <x:c r="TW5916" s="248"/>
      <x:c r="TX5916" s="248"/>
      <x:c r="TY5916" s="248"/>
      <x:c r="TZ5916" s="248"/>
      <x:c r="UA5916" s="248"/>
      <x:c r="UB5916" s="248"/>
      <x:c r="UC5916" s="248"/>
      <x:c r="UD5916" s="248"/>
      <x:c r="UE5916" s="248"/>
      <x:c r="UF5916" s="248"/>
      <x:c r="UG5916" s="248"/>
      <x:c r="UH5916" s="248"/>
      <x:c r="UI5916" s="248"/>
      <x:c r="UJ5916" s="248"/>
      <x:c r="UK5916" s="248"/>
      <x:c r="UL5916" s="248"/>
      <x:c r="UM5916" s="248"/>
      <x:c r="UN5916" s="248"/>
      <x:c r="UO5916" s="248"/>
      <x:c r="UP5916" s="248"/>
      <x:c r="UQ5916" s="248"/>
      <x:c r="UR5916" s="248"/>
      <x:c r="US5916" s="248"/>
      <x:c r="UT5916" s="248"/>
      <x:c r="UU5916" s="248"/>
      <x:c r="UV5916" s="248"/>
      <x:c r="UW5916" s="248"/>
      <x:c r="UX5916" s="248"/>
      <x:c r="UY5916" s="248"/>
      <x:c r="UZ5916" s="248"/>
      <x:c r="VA5916" s="248"/>
      <x:c r="VB5916" s="248"/>
      <x:c r="VC5916" s="248"/>
      <x:c r="VD5916" s="248"/>
      <x:c r="VE5916" s="248"/>
      <x:c r="VF5916" s="248"/>
      <x:c r="VG5916" s="248"/>
      <x:c r="VH5916" s="248"/>
      <x:c r="VI5916" s="248"/>
      <x:c r="VJ5916" s="248"/>
      <x:c r="VK5916" s="248"/>
      <x:c r="VL5916" s="248"/>
      <x:c r="VM5916" s="248"/>
      <x:c r="VN5916" s="248"/>
      <x:c r="VO5916" s="248"/>
      <x:c r="VP5916" s="248"/>
      <x:c r="VQ5916" s="248"/>
      <x:c r="VR5916" s="248"/>
      <x:c r="VS5916" s="248"/>
      <x:c r="VT5916" s="248"/>
      <x:c r="VU5916" s="248"/>
      <x:c r="VV5916" s="248"/>
      <x:c r="VW5916" s="248"/>
      <x:c r="VX5916" s="248"/>
      <x:c r="VY5916" s="248"/>
      <x:c r="VZ5916" s="248"/>
      <x:c r="WA5916" s="248"/>
      <x:c r="WB5916" s="248"/>
      <x:c r="WC5916" s="248"/>
      <x:c r="WD5916" s="248"/>
      <x:c r="WE5916" s="248"/>
      <x:c r="WF5916" s="248"/>
      <x:c r="WG5916" s="248"/>
      <x:c r="WH5916" s="248"/>
      <x:c r="WI5916" s="248"/>
      <x:c r="WJ5916" s="248"/>
      <x:c r="WK5916" s="248"/>
      <x:c r="WL5916" s="248"/>
      <x:c r="WM5916" s="248"/>
      <x:c r="WN5916" s="248"/>
      <x:c r="WO5916" s="248"/>
      <x:c r="WP5916" s="248"/>
      <x:c r="WQ5916" s="248"/>
      <x:c r="WR5916" s="248"/>
      <x:c r="WS5916" s="248"/>
      <x:c r="WT5916" s="248"/>
      <x:c r="WU5916" s="248"/>
      <x:c r="WV5916" s="248"/>
      <x:c r="WW5916" s="248"/>
      <x:c r="WX5916" s="248"/>
      <x:c r="WY5916" s="248"/>
      <x:c r="WZ5916" s="248"/>
      <x:c r="XA5916" s="248"/>
      <x:c r="XB5916" s="248"/>
      <x:c r="XC5916" s="248"/>
      <x:c r="XD5916" s="248"/>
      <x:c r="XE5916" s="248"/>
      <x:c r="XF5916" s="248"/>
      <x:c r="XG5916" s="248"/>
      <x:c r="XH5916" s="248"/>
      <x:c r="XI5916" s="248"/>
      <x:c r="XJ5916" s="248"/>
      <x:c r="XK5916" s="248"/>
      <x:c r="XL5916" s="248"/>
      <x:c r="XM5916" s="248"/>
      <x:c r="XN5916" s="248"/>
      <x:c r="XO5916" s="248"/>
      <x:c r="XP5916" s="248"/>
      <x:c r="XQ5916" s="248"/>
      <x:c r="XR5916" s="248"/>
      <x:c r="XS5916" s="248"/>
      <x:c r="XT5916" s="248"/>
      <x:c r="XU5916" s="248"/>
      <x:c r="XV5916" s="248"/>
      <x:c r="XW5916" s="248"/>
      <x:c r="XX5916" s="248"/>
      <x:c r="XY5916" s="248"/>
      <x:c r="XZ5916" s="248"/>
      <x:c r="YA5916" s="248"/>
      <x:c r="YB5916" s="248"/>
      <x:c r="YC5916" s="248"/>
      <x:c r="YD5916" s="248"/>
      <x:c r="YE5916" s="248"/>
      <x:c r="YF5916" s="248"/>
      <x:c r="YG5916" s="248"/>
      <x:c r="YH5916" s="248"/>
      <x:c r="YI5916" s="248"/>
      <x:c r="YJ5916" s="248"/>
      <x:c r="YK5916" s="248"/>
      <x:c r="YL5916" s="248"/>
      <x:c r="YM5916" s="248"/>
      <x:c r="YN5916" s="248"/>
      <x:c r="YO5916" s="248"/>
      <x:c r="YP5916" s="248"/>
      <x:c r="YQ5916" s="248"/>
      <x:c r="YR5916" s="248"/>
      <x:c r="YS5916" s="248"/>
      <x:c r="YT5916" s="248"/>
      <x:c r="YU5916" s="248"/>
      <x:c r="YV5916" s="248"/>
      <x:c r="YW5916" s="248"/>
      <x:c r="YX5916" s="248"/>
      <x:c r="YY5916" s="248"/>
      <x:c r="YZ5916" s="248"/>
      <x:c r="ZA5916" s="248"/>
      <x:c r="ZB5916" s="248"/>
      <x:c r="ZC5916" s="248"/>
      <x:c r="ZD5916" s="248"/>
      <x:c r="ZE5916" s="248"/>
      <x:c r="ZF5916" s="248"/>
      <x:c r="ZG5916" s="248"/>
      <x:c r="ZH5916" s="248"/>
      <x:c r="ZI5916" s="248"/>
      <x:c r="ZJ5916" s="248"/>
      <x:c r="ZK5916" s="248"/>
      <x:c r="ZL5916" s="248"/>
      <x:c r="ZM5916" s="248"/>
      <x:c r="ZN5916" s="248"/>
      <x:c r="ZO5916" s="248"/>
      <x:c r="ZP5916" s="248"/>
      <x:c r="ZQ5916" s="248"/>
      <x:c r="ZR5916" s="248"/>
      <x:c r="ZS5916" s="248"/>
      <x:c r="ZT5916" s="248"/>
      <x:c r="ZU5916" s="248"/>
      <x:c r="ZV5916" s="248"/>
      <x:c r="ZW5916" s="248"/>
      <x:c r="ZX5916" s="248"/>
      <x:c r="ZY5916" s="248"/>
      <x:c r="ZZ5916" s="248"/>
      <x:c r="AAA5916" s="248"/>
      <x:c r="AAB5916" s="248"/>
      <x:c r="AAC5916" s="248"/>
      <x:c r="AAD5916" s="248"/>
      <x:c r="AAE5916" s="248"/>
      <x:c r="AAF5916" s="248"/>
      <x:c r="AAG5916" s="248"/>
      <x:c r="AAH5916" s="248"/>
      <x:c r="AAI5916" s="248"/>
      <x:c r="AAJ5916" s="248"/>
      <x:c r="AAK5916" s="248"/>
      <x:c r="AAL5916" s="248"/>
      <x:c r="AAM5916" s="248"/>
      <x:c r="AAN5916" s="248"/>
      <x:c r="AAO5916" s="248"/>
      <x:c r="AAP5916" s="248"/>
      <x:c r="AAQ5916" s="248"/>
      <x:c r="AAR5916" s="248"/>
      <x:c r="AAS5916" s="248"/>
      <x:c r="AAT5916" s="248"/>
      <x:c r="AAU5916" s="248"/>
      <x:c r="AAV5916" s="248"/>
      <x:c r="AAW5916" s="248"/>
      <x:c r="AAX5916" s="248"/>
      <x:c r="AAY5916" s="248"/>
      <x:c r="AAZ5916" s="248"/>
      <x:c r="ABA5916" s="248"/>
      <x:c r="ABB5916" s="248"/>
      <x:c r="ABC5916" s="248"/>
      <x:c r="ABD5916" s="248"/>
      <x:c r="ABE5916" s="248"/>
      <x:c r="ABF5916" s="248"/>
      <x:c r="ABG5916" s="248"/>
      <x:c r="ABH5916" s="248"/>
      <x:c r="ABI5916" s="248"/>
      <x:c r="ABJ5916" s="248"/>
      <x:c r="ABK5916" s="248"/>
      <x:c r="ABL5916" s="248"/>
      <x:c r="ABM5916" s="248"/>
      <x:c r="ABN5916" s="248"/>
      <x:c r="ABO5916" s="248"/>
      <x:c r="ABP5916" s="248"/>
      <x:c r="ABQ5916" s="248"/>
      <x:c r="ABR5916" s="248"/>
      <x:c r="ABS5916" s="248"/>
      <x:c r="ABT5916" s="248"/>
      <x:c r="ABU5916" s="248"/>
      <x:c r="ABV5916" s="248"/>
      <x:c r="ABW5916" s="248"/>
      <x:c r="ABX5916" s="248"/>
      <x:c r="ABY5916" s="248"/>
      <x:c r="ABZ5916" s="248"/>
      <x:c r="ACA5916" s="248"/>
      <x:c r="ACB5916" s="248"/>
      <x:c r="ACC5916" s="248"/>
      <x:c r="ACD5916" s="248"/>
      <x:c r="ACE5916" s="248"/>
      <x:c r="ACF5916" s="248"/>
      <x:c r="ACG5916" s="248"/>
      <x:c r="ACH5916" s="248"/>
      <x:c r="ACI5916" s="248"/>
      <x:c r="ACJ5916" s="248"/>
      <x:c r="ACK5916" s="248"/>
      <x:c r="ACL5916" s="248"/>
      <x:c r="ACM5916" s="248"/>
      <x:c r="ACN5916" s="248"/>
      <x:c r="ACO5916" s="248"/>
      <x:c r="ACP5916" s="248"/>
      <x:c r="ACQ5916" s="248"/>
      <x:c r="ACR5916" s="248"/>
      <x:c r="ACS5916" s="248"/>
      <x:c r="ACT5916" s="248"/>
      <x:c r="ACU5916" s="248"/>
      <x:c r="ACV5916" s="248"/>
      <x:c r="ACW5916" s="248"/>
      <x:c r="ACX5916" s="248"/>
      <x:c r="ACY5916" s="248"/>
      <x:c r="ACZ5916" s="248"/>
      <x:c r="ADA5916" s="248"/>
      <x:c r="ADB5916" s="248"/>
      <x:c r="ADC5916" s="248"/>
      <x:c r="ADD5916" s="248"/>
      <x:c r="ADE5916" s="248"/>
      <x:c r="ADF5916" s="248"/>
      <x:c r="ADG5916" s="248"/>
      <x:c r="ADH5916" s="248"/>
      <x:c r="ADI5916" s="248"/>
      <x:c r="ADJ5916" s="248"/>
      <x:c r="ADK5916" s="248"/>
      <x:c r="ADL5916" s="248"/>
      <x:c r="ADM5916" s="248"/>
      <x:c r="ADN5916" s="248"/>
      <x:c r="ADO5916" s="248"/>
      <x:c r="ADP5916" s="248"/>
      <x:c r="ADQ5916" s="248"/>
      <x:c r="ADR5916" s="248"/>
      <x:c r="ADS5916" s="248"/>
      <x:c r="ADT5916" s="248"/>
      <x:c r="ADU5916" s="248"/>
      <x:c r="ADV5916" s="248"/>
      <x:c r="ADW5916" s="248"/>
      <x:c r="ADX5916" s="248"/>
      <x:c r="ADY5916" s="248"/>
      <x:c r="ADZ5916" s="248"/>
      <x:c r="AEA5916" s="248"/>
      <x:c r="AEB5916" s="248"/>
      <x:c r="AEC5916" s="248"/>
      <x:c r="AED5916" s="248"/>
      <x:c r="AEE5916" s="248"/>
      <x:c r="AEF5916" s="248"/>
      <x:c r="AEG5916" s="248"/>
      <x:c r="AEH5916" s="248"/>
      <x:c r="AEI5916" s="248"/>
      <x:c r="AEJ5916" s="248"/>
      <x:c r="AEK5916" s="248"/>
      <x:c r="AEL5916" s="248"/>
      <x:c r="AEM5916" s="248"/>
      <x:c r="AEN5916" s="248"/>
      <x:c r="AEO5916" s="248"/>
      <x:c r="AEP5916" s="248"/>
      <x:c r="AEQ5916" s="248"/>
      <x:c r="AER5916" s="248"/>
      <x:c r="AES5916" s="248"/>
      <x:c r="AET5916" s="248"/>
      <x:c r="AEU5916" s="248"/>
      <x:c r="AEV5916" s="248"/>
      <x:c r="AEW5916" s="248"/>
      <x:c r="AEX5916" s="248"/>
      <x:c r="AEY5916" s="248"/>
      <x:c r="AEZ5916" s="248"/>
      <x:c r="AFA5916" s="248"/>
      <x:c r="AFB5916" s="248"/>
      <x:c r="AFC5916" s="248"/>
      <x:c r="AFD5916" s="248"/>
      <x:c r="AFE5916" s="248"/>
      <x:c r="AFF5916" s="248"/>
      <x:c r="AFG5916" s="248"/>
      <x:c r="AFH5916" s="248"/>
      <x:c r="AFI5916" s="248"/>
      <x:c r="AFJ5916" s="248"/>
      <x:c r="AFK5916" s="248"/>
      <x:c r="AFL5916" s="248"/>
      <x:c r="AFM5916" s="248"/>
      <x:c r="AFN5916" s="248"/>
      <x:c r="AFO5916" s="248"/>
      <x:c r="AFP5916" s="248"/>
      <x:c r="AFQ5916" s="248"/>
      <x:c r="AFR5916" s="248"/>
      <x:c r="AFS5916" s="248"/>
      <x:c r="AFT5916" s="248"/>
      <x:c r="AFU5916" s="248"/>
      <x:c r="AFV5916" s="248"/>
      <x:c r="AFW5916" s="248"/>
      <x:c r="AFX5916" s="248"/>
      <x:c r="AFY5916" s="248"/>
      <x:c r="AFZ5916" s="248"/>
      <x:c r="AGA5916" s="248"/>
      <x:c r="AGB5916" s="248"/>
      <x:c r="AGC5916" s="248"/>
      <x:c r="AGD5916" s="248"/>
      <x:c r="AGE5916" s="248"/>
      <x:c r="AGF5916" s="248"/>
      <x:c r="AGG5916" s="248"/>
      <x:c r="AGH5916" s="248"/>
      <x:c r="AGI5916" s="248"/>
      <x:c r="AGJ5916" s="248"/>
      <x:c r="AGK5916" s="248"/>
      <x:c r="AGL5916" s="248"/>
      <x:c r="AGM5916" s="248"/>
      <x:c r="AGN5916" s="248"/>
      <x:c r="AGO5916" s="248"/>
      <x:c r="AGP5916" s="248"/>
      <x:c r="AGQ5916" s="248"/>
      <x:c r="AGR5916" s="248"/>
      <x:c r="AGS5916" s="248"/>
      <x:c r="AGT5916" s="248"/>
      <x:c r="AGU5916" s="248"/>
      <x:c r="AGV5916" s="248"/>
      <x:c r="AGW5916" s="248"/>
      <x:c r="AGX5916" s="248"/>
      <x:c r="AGY5916" s="248"/>
      <x:c r="AGZ5916" s="248"/>
      <x:c r="AHA5916" s="248"/>
      <x:c r="AHB5916" s="248"/>
      <x:c r="AHC5916" s="248"/>
      <x:c r="AHD5916" s="248"/>
      <x:c r="AHE5916" s="248"/>
      <x:c r="AHF5916" s="248"/>
      <x:c r="AHG5916" s="248"/>
      <x:c r="AHH5916" s="248"/>
      <x:c r="AHI5916" s="248"/>
      <x:c r="AHJ5916" s="248"/>
      <x:c r="AHK5916" s="248"/>
      <x:c r="AHL5916" s="248"/>
      <x:c r="AHM5916" s="248"/>
      <x:c r="AHN5916" s="248"/>
      <x:c r="AHO5916" s="248"/>
      <x:c r="AHP5916" s="248"/>
      <x:c r="AHQ5916" s="248"/>
      <x:c r="AHR5916" s="248"/>
      <x:c r="AHS5916" s="248"/>
      <x:c r="AHT5916" s="248"/>
      <x:c r="AHU5916" s="248"/>
      <x:c r="AHV5916" s="248"/>
      <x:c r="AHW5916" s="248"/>
      <x:c r="AHX5916" s="248"/>
      <x:c r="AHY5916" s="248"/>
      <x:c r="AHZ5916" s="248"/>
      <x:c r="AIA5916" s="248"/>
      <x:c r="AIB5916" s="248"/>
      <x:c r="AIC5916" s="248"/>
      <x:c r="AID5916" s="248"/>
      <x:c r="AIE5916" s="248"/>
      <x:c r="AIF5916" s="248"/>
      <x:c r="AIG5916" s="248"/>
      <x:c r="AIH5916" s="248"/>
      <x:c r="AII5916" s="248"/>
      <x:c r="AIJ5916" s="248"/>
      <x:c r="AIK5916" s="248"/>
      <x:c r="AIL5916" s="248"/>
      <x:c r="AIM5916" s="248"/>
      <x:c r="AIN5916" s="248"/>
      <x:c r="AIO5916" s="248"/>
      <x:c r="AIP5916" s="248"/>
      <x:c r="AIQ5916" s="248"/>
      <x:c r="AIR5916" s="248"/>
      <x:c r="AIS5916" s="248"/>
      <x:c r="AIT5916" s="248"/>
      <x:c r="AIU5916" s="248"/>
      <x:c r="AIV5916" s="248"/>
      <x:c r="AIW5916" s="248"/>
      <x:c r="AIX5916" s="248"/>
      <x:c r="AIY5916" s="248"/>
      <x:c r="AIZ5916" s="248"/>
      <x:c r="AJA5916" s="248"/>
      <x:c r="AJB5916" s="248"/>
      <x:c r="AJC5916" s="248"/>
      <x:c r="AJD5916" s="248"/>
      <x:c r="AJE5916" s="248"/>
      <x:c r="AJF5916" s="248"/>
      <x:c r="AJG5916" s="248"/>
      <x:c r="AJH5916" s="248"/>
      <x:c r="AJI5916" s="248"/>
      <x:c r="AJJ5916" s="248"/>
      <x:c r="AJK5916" s="248"/>
      <x:c r="AJL5916" s="248"/>
      <x:c r="AJM5916" s="248"/>
      <x:c r="AJN5916" s="248"/>
      <x:c r="AJO5916" s="248"/>
      <x:c r="AJP5916" s="248"/>
      <x:c r="AJQ5916" s="248"/>
      <x:c r="AJR5916" s="248"/>
      <x:c r="AJS5916" s="248"/>
      <x:c r="AJT5916" s="248"/>
      <x:c r="AJU5916" s="248"/>
      <x:c r="AJV5916" s="248"/>
      <x:c r="AJW5916" s="248"/>
      <x:c r="AJX5916" s="248"/>
      <x:c r="AJY5916" s="248"/>
      <x:c r="AJZ5916" s="248"/>
      <x:c r="AKA5916" s="248"/>
      <x:c r="AKB5916" s="248"/>
      <x:c r="AKC5916" s="248"/>
      <x:c r="AKD5916" s="248"/>
      <x:c r="AKE5916" s="248"/>
      <x:c r="AKF5916" s="248"/>
      <x:c r="AKG5916" s="248"/>
      <x:c r="AKH5916" s="248"/>
      <x:c r="AKI5916" s="248"/>
      <x:c r="AKJ5916" s="248"/>
      <x:c r="AKK5916" s="248"/>
      <x:c r="AKL5916" s="248"/>
      <x:c r="AKM5916" s="248"/>
      <x:c r="AKN5916" s="248"/>
      <x:c r="AKO5916" s="248"/>
      <x:c r="AKP5916" s="248"/>
      <x:c r="AKQ5916" s="248"/>
      <x:c r="AKR5916" s="248"/>
      <x:c r="AKS5916" s="248"/>
      <x:c r="AKT5916" s="248"/>
      <x:c r="AKU5916" s="248"/>
      <x:c r="AKV5916" s="248"/>
      <x:c r="AKW5916" s="248"/>
      <x:c r="AKX5916" s="248"/>
      <x:c r="AKY5916" s="248"/>
      <x:c r="AKZ5916" s="248"/>
      <x:c r="ALA5916" s="248"/>
      <x:c r="ALB5916" s="248"/>
      <x:c r="ALC5916" s="248"/>
      <x:c r="ALD5916" s="248"/>
      <x:c r="ALE5916" s="248"/>
      <x:c r="ALF5916" s="248"/>
      <x:c r="ALG5916" s="248"/>
      <x:c r="ALH5916" s="248"/>
      <x:c r="ALI5916" s="248"/>
      <x:c r="ALJ5916" s="248"/>
      <x:c r="ALK5916" s="248"/>
      <x:c r="ALL5916" s="248"/>
      <x:c r="ALM5916" s="248"/>
      <x:c r="ALN5916" s="248"/>
      <x:c r="ALO5916" s="248"/>
      <x:c r="ALP5916" s="248"/>
      <x:c r="ALQ5916" s="248"/>
      <x:c r="ALR5916" s="248"/>
      <x:c r="ALS5916" s="248"/>
      <x:c r="ALT5916" s="248"/>
      <x:c r="ALU5916" s="248"/>
      <x:c r="ALV5916" s="248"/>
      <x:c r="ALW5916" s="248"/>
      <x:c r="ALX5916" s="248"/>
      <x:c r="ALY5916" s="248"/>
      <x:c r="ALZ5916" s="248"/>
      <x:c r="AMA5916" s="248"/>
      <x:c r="AMB5916" s="248"/>
      <x:c r="AMC5916" s="248"/>
      <x:c r="AMD5916" s="248"/>
      <x:c r="AME5916" s="248"/>
      <x:c r="AMF5916" s="248"/>
      <x:c r="AMG5916" s="248"/>
      <x:c r="AMH5916" s="248"/>
      <x:c r="AMI5916" s="248"/>
      <x:c r="AMJ5916" s="248"/>
      <x:c r="AMK5916" s="248"/>
      <x:c r="AML5916" s="248"/>
      <x:c r="AMM5916" s="248"/>
      <x:c r="AMN5916" s="248"/>
      <x:c r="AMO5916" s="248"/>
      <x:c r="AMP5916" s="248"/>
      <x:c r="AMQ5916" s="248"/>
      <x:c r="AMR5916" s="248"/>
      <x:c r="AMS5916" s="248"/>
      <x:c r="AMT5916" s="248"/>
      <x:c r="AMU5916" s="248"/>
      <x:c r="AMV5916" s="248"/>
      <x:c r="AMW5916" s="248"/>
      <x:c r="AMX5916" s="248"/>
      <x:c r="AMY5916" s="248"/>
      <x:c r="AMZ5916" s="248"/>
      <x:c r="ANA5916" s="248"/>
      <x:c r="ANB5916" s="248"/>
      <x:c r="ANC5916" s="248"/>
      <x:c r="AND5916" s="248"/>
      <x:c r="ANE5916" s="248"/>
      <x:c r="ANF5916" s="248"/>
      <x:c r="ANG5916" s="248"/>
      <x:c r="ANH5916" s="248"/>
      <x:c r="ANI5916" s="248"/>
      <x:c r="ANJ5916" s="248"/>
      <x:c r="ANK5916" s="248"/>
      <x:c r="ANL5916" s="248"/>
      <x:c r="ANM5916" s="248"/>
      <x:c r="ANN5916" s="248"/>
      <x:c r="ANO5916" s="248"/>
      <x:c r="ANP5916" s="248"/>
      <x:c r="ANQ5916" s="248"/>
      <x:c r="ANR5916" s="248"/>
      <x:c r="ANS5916" s="248"/>
      <x:c r="ANT5916" s="248"/>
      <x:c r="ANU5916" s="248"/>
      <x:c r="ANV5916" s="248"/>
      <x:c r="ANW5916" s="248"/>
      <x:c r="ANX5916" s="248"/>
      <x:c r="ANY5916" s="248"/>
      <x:c r="ANZ5916" s="248"/>
      <x:c r="AOA5916" s="248"/>
      <x:c r="AOB5916" s="248"/>
      <x:c r="AOC5916" s="248"/>
      <x:c r="AOD5916" s="248"/>
      <x:c r="AOE5916" s="248"/>
      <x:c r="AOF5916" s="248"/>
      <x:c r="AOG5916" s="248"/>
      <x:c r="AOH5916" s="248"/>
      <x:c r="AOI5916" s="248"/>
      <x:c r="AOJ5916" s="248"/>
      <x:c r="AOK5916" s="248"/>
      <x:c r="AOL5916" s="248"/>
      <x:c r="AOM5916" s="248"/>
      <x:c r="AON5916" s="248"/>
      <x:c r="AOO5916" s="248"/>
      <x:c r="AOP5916" s="248"/>
      <x:c r="AOQ5916" s="248"/>
      <x:c r="AOR5916" s="248"/>
      <x:c r="AOS5916" s="248"/>
      <x:c r="AOT5916" s="248"/>
      <x:c r="AOU5916" s="248"/>
      <x:c r="AOV5916" s="248"/>
      <x:c r="AOW5916" s="248"/>
      <x:c r="AOX5916" s="248"/>
      <x:c r="AOY5916" s="248"/>
      <x:c r="AOZ5916" s="248"/>
      <x:c r="APA5916" s="248"/>
      <x:c r="APB5916" s="248"/>
      <x:c r="APC5916" s="248"/>
      <x:c r="APD5916" s="248"/>
      <x:c r="APE5916" s="248"/>
      <x:c r="APF5916" s="248"/>
      <x:c r="APG5916" s="248"/>
      <x:c r="APH5916" s="248"/>
      <x:c r="API5916" s="248"/>
      <x:c r="APJ5916" s="248"/>
      <x:c r="APK5916" s="248"/>
      <x:c r="APL5916" s="248"/>
      <x:c r="APM5916" s="248"/>
      <x:c r="APN5916" s="248"/>
      <x:c r="APO5916" s="248"/>
      <x:c r="APP5916" s="248"/>
      <x:c r="APQ5916" s="248"/>
      <x:c r="APR5916" s="248"/>
      <x:c r="APS5916" s="248"/>
      <x:c r="APT5916" s="248"/>
      <x:c r="APU5916" s="248"/>
      <x:c r="APV5916" s="248"/>
      <x:c r="APW5916" s="248"/>
      <x:c r="APX5916" s="248"/>
      <x:c r="APY5916" s="248"/>
      <x:c r="APZ5916" s="248"/>
      <x:c r="AQA5916" s="248"/>
      <x:c r="AQB5916" s="248"/>
      <x:c r="AQC5916" s="248"/>
      <x:c r="AQD5916" s="248"/>
      <x:c r="AQE5916" s="248"/>
      <x:c r="AQF5916" s="248"/>
      <x:c r="AQG5916" s="248"/>
      <x:c r="AQH5916" s="248"/>
      <x:c r="AQI5916" s="248"/>
      <x:c r="AQJ5916" s="248"/>
      <x:c r="AQK5916" s="248"/>
      <x:c r="AQL5916" s="248"/>
      <x:c r="AQM5916" s="248"/>
      <x:c r="AQN5916" s="248"/>
      <x:c r="AQO5916" s="248"/>
      <x:c r="AQP5916" s="248"/>
      <x:c r="AQQ5916" s="248"/>
      <x:c r="AQR5916" s="248"/>
      <x:c r="AQS5916" s="248"/>
      <x:c r="AQT5916" s="248"/>
      <x:c r="AQU5916" s="248"/>
      <x:c r="AQV5916" s="248"/>
      <x:c r="AQW5916" s="248"/>
      <x:c r="AQX5916" s="248"/>
      <x:c r="AQY5916" s="248"/>
      <x:c r="AQZ5916" s="248"/>
      <x:c r="ARA5916" s="248"/>
      <x:c r="ARB5916" s="248"/>
      <x:c r="ARC5916" s="248"/>
      <x:c r="ARD5916" s="248"/>
      <x:c r="ARE5916" s="248"/>
      <x:c r="ARF5916" s="248"/>
      <x:c r="ARG5916" s="248"/>
      <x:c r="ARH5916" s="248"/>
      <x:c r="ARI5916" s="248"/>
      <x:c r="ARJ5916" s="248"/>
      <x:c r="ARK5916" s="248"/>
      <x:c r="ARL5916" s="248"/>
      <x:c r="ARM5916" s="248"/>
      <x:c r="ARN5916" s="248"/>
      <x:c r="ARO5916" s="248"/>
      <x:c r="ARP5916" s="248"/>
      <x:c r="ARQ5916" s="248"/>
      <x:c r="ARR5916" s="248"/>
      <x:c r="ARS5916" s="248"/>
      <x:c r="ART5916" s="248"/>
      <x:c r="ARU5916" s="248"/>
      <x:c r="ARV5916" s="248"/>
      <x:c r="ARW5916" s="248"/>
      <x:c r="ARX5916" s="248"/>
      <x:c r="ARY5916" s="248"/>
      <x:c r="ARZ5916" s="248"/>
      <x:c r="ASA5916" s="248"/>
      <x:c r="ASB5916" s="248"/>
      <x:c r="ASC5916" s="248"/>
      <x:c r="ASD5916" s="248"/>
      <x:c r="ASE5916" s="248"/>
      <x:c r="ASF5916" s="248"/>
      <x:c r="ASG5916" s="248"/>
      <x:c r="ASH5916" s="248"/>
      <x:c r="ASI5916" s="248"/>
      <x:c r="ASJ5916" s="248"/>
      <x:c r="ASK5916" s="248"/>
      <x:c r="ASL5916" s="248"/>
      <x:c r="ASM5916" s="248"/>
      <x:c r="ASN5916" s="248"/>
      <x:c r="ASO5916" s="248"/>
      <x:c r="ASP5916" s="248"/>
      <x:c r="ASQ5916" s="248"/>
      <x:c r="ASR5916" s="248"/>
      <x:c r="ASS5916" s="248"/>
      <x:c r="AST5916" s="248"/>
      <x:c r="ASU5916" s="248"/>
      <x:c r="ASV5916" s="248"/>
      <x:c r="ASW5916" s="248"/>
      <x:c r="ASX5916" s="248"/>
      <x:c r="ASY5916" s="248"/>
      <x:c r="ASZ5916" s="248"/>
      <x:c r="ATA5916" s="248"/>
      <x:c r="ATB5916" s="248"/>
      <x:c r="ATC5916" s="248"/>
      <x:c r="ATD5916" s="248"/>
      <x:c r="ATE5916" s="248"/>
      <x:c r="ATF5916" s="248"/>
      <x:c r="ATG5916" s="248"/>
      <x:c r="ATH5916" s="248"/>
      <x:c r="ATI5916" s="248"/>
      <x:c r="ATJ5916" s="248"/>
      <x:c r="ATK5916" s="248"/>
      <x:c r="ATL5916" s="248"/>
      <x:c r="ATM5916" s="248"/>
      <x:c r="ATN5916" s="248"/>
      <x:c r="ATO5916" s="248"/>
      <x:c r="ATP5916" s="248"/>
      <x:c r="ATQ5916" s="248"/>
      <x:c r="ATR5916" s="248"/>
      <x:c r="ATS5916" s="248"/>
      <x:c r="ATT5916" s="248"/>
      <x:c r="ATU5916" s="248"/>
      <x:c r="ATV5916" s="248"/>
      <x:c r="ATW5916" s="248"/>
      <x:c r="ATX5916" s="248"/>
      <x:c r="ATY5916" s="248"/>
      <x:c r="ATZ5916" s="248"/>
      <x:c r="AUA5916" s="248"/>
      <x:c r="AUB5916" s="248"/>
      <x:c r="AUC5916" s="248"/>
      <x:c r="AUD5916" s="248"/>
      <x:c r="AUE5916" s="248"/>
      <x:c r="AUF5916" s="248"/>
      <x:c r="AUG5916" s="248"/>
      <x:c r="AUH5916" s="248"/>
      <x:c r="AUI5916" s="248"/>
      <x:c r="AUJ5916" s="248"/>
      <x:c r="AUK5916" s="248"/>
      <x:c r="AUL5916" s="248"/>
      <x:c r="AUM5916" s="248"/>
      <x:c r="AUN5916" s="248"/>
      <x:c r="AUO5916" s="248"/>
      <x:c r="AUP5916" s="248"/>
      <x:c r="AUQ5916" s="248"/>
      <x:c r="AUR5916" s="248"/>
      <x:c r="AUS5916" s="248"/>
      <x:c r="AUT5916" s="248"/>
      <x:c r="AUU5916" s="248"/>
      <x:c r="AUV5916" s="248"/>
      <x:c r="AUW5916" s="248"/>
      <x:c r="AUX5916" s="248"/>
      <x:c r="AUY5916" s="248"/>
      <x:c r="AUZ5916" s="248"/>
      <x:c r="AVA5916" s="248"/>
      <x:c r="AVB5916" s="248"/>
      <x:c r="AVC5916" s="248"/>
      <x:c r="AVD5916" s="248"/>
      <x:c r="AVE5916" s="248"/>
      <x:c r="AVF5916" s="248"/>
      <x:c r="AVG5916" s="248"/>
      <x:c r="AVH5916" s="248"/>
      <x:c r="AVI5916" s="248"/>
      <x:c r="AVJ5916" s="248"/>
      <x:c r="AVK5916" s="248"/>
      <x:c r="AVL5916" s="248"/>
      <x:c r="AVM5916" s="248"/>
      <x:c r="AVN5916" s="248"/>
      <x:c r="AVO5916" s="248"/>
      <x:c r="AVP5916" s="248"/>
      <x:c r="AVQ5916" s="248"/>
      <x:c r="AVR5916" s="248"/>
      <x:c r="AVS5916" s="248"/>
      <x:c r="AVT5916" s="248"/>
      <x:c r="AVU5916" s="248"/>
      <x:c r="AVV5916" s="248"/>
      <x:c r="AVW5916" s="248"/>
      <x:c r="AVX5916" s="248"/>
      <x:c r="AVY5916" s="248"/>
      <x:c r="AVZ5916" s="248"/>
      <x:c r="AWA5916" s="248"/>
      <x:c r="AWB5916" s="248"/>
      <x:c r="AWC5916" s="248"/>
      <x:c r="AWD5916" s="248"/>
      <x:c r="AWE5916" s="248"/>
      <x:c r="AWF5916" s="248"/>
      <x:c r="AWG5916" s="248"/>
      <x:c r="AWH5916" s="248"/>
      <x:c r="AWI5916" s="248"/>
      <x:c r="AWJ5916" s="248"/>
      <x:c r="AWK5916" s="248"/>
      <x:c r="AWL5916" s="248"/>
      <x:c r="AWM5916" s="248"/>
      <x:c r="AWN5916" s="248"/>
      <x:c r="AWO5916" s="248"/>
      <x:c r="AWP5916" s="248"/>
      <x:c r="AWQ5916" s="248"/>
      <x:c r="AWR5916" s="248"/>
      <x:c r="AWS5916" s="248"/>
      <x:c r="AWT5916" s="248"/>
      <x:c r="AWU5916" s="248"/>
      <x:c r="AWV5916" s="248"/>
      <x:c r="AWW5916" s="248"/>
      <x:c r="AWX5916" s="248"/>
      <x:c r="AWY5916" s="248"/>
      <x:c r="AWZ5916" s="248"/>
      <x:c r="AXA5916" s="248"/>
      <x:c r="AXB5916" s="248"/>
      <x:c r="AXC5916" s="248"/>
      <x:c r="AXD5916" s="248"/>
      <x:c r="AXE5916" s="248"/>
      <x:c r="AXF5916" s="248"/>
      <x:c r="AXG5916" s="248"/>
      <x:c r="AXH5916" s="248"/>
      <x:c r="AXI5916" s="248"/>
      <x:c r="AXJ5916" s="248"/>
      <x:c r="AXK5916" s="248"/>
      <x:c r="AXL5916" s="248"/>
      <x:c r="AXM5916" s="248"/>
      <x:c r="AXN5916" s="248"/>
      <x:c r="AXO5916" s="248"/>
      <x:c r="AXP5916" s="248"/>
      <x:c r="AXQ5916" s="248"/>
      <x:c r="AXR5916" s="248"/>
      <x:c r="AXS5916" s="248"/>
      <x:c r="AXT5916" s="248"/>
      <x:c r="AXU5916" s="248"/>
      <x:c r="AXV5916" s="248"/>
      <x:c r="AXW5916" s="248"/>
      <x:c r="AXX5916" s="248"/>
      <x:c r="AXY5916" s="248"/>
      <x:c r="AXZ5916" s="248"/>
      <x:c r="AYA5916" s="248"/>
      <x:c r="AYB5916" s="248"/>
      <x:c r="AYC5916" s="248"/>
      <x:c r="AYD5916" s="248"/>
      <x:c r="AYE5916" s="248"/>
      <x:c r="AYF5916" s="248"/>
      <x:c r="AYG5916" s="248"/>
      <x:c r="AYH5916" s="248"/>
      <x:c r="AYI5916" s="248"/>
      <x:c r="AYJ5916" s="248"/>
      <x:c r="AYK5916" s="248"/>
      <x:c r="AYL5916" s="248"/>
      <x:c r="AYM5916" s="248"/>
      <x:c r="AYN5916" s="248"/>
      <x:c r="AYO5916" s="248"/>
      <x:c r="AYP5916" s="248"/>
      <x:c r="AYQ5916" s="248"/>
      <x:c r="AYR5916" s="248"/>
      <x:c r="AYS5916" s="248"/>
      <x:c r="AYT5916" s="248"/>
      <x:c r="AYU5916" s="248"/>
      <x:c r="AYV5916" s="248"/>
      <x:c r="AYW5916" s="248"/>
      <x:c r="AYX5916" s="248"/>
      <x:c r="AYY5916" s="248"/>
      <x:c r="AYZ5916" s="248"/>
      <x:c r="AZA5916" s="248"/>
      <x:c r="AZB5916" s="248"/>
      <x:c r="AZC5916" s="248"/>
      <x:c r="AZD5916" s="248"/>
      <x:c r="AZE5916" s="248"/>
      <x:c r="AZF5916" s="248"/>
      <x:c r="AZG5916" s="248"/>
      <x:c r="AZH5916" s="248"/>
      <x:c r="AZI5916" s="248"/>
      <x:c r="AZJ5916" s="248"/>
      <x:c r="AZK5916" s="248"/>
      <x:c r="AZL5916" s="248"/>
      <x:c r="AZM5916" s="248"/>
      <x:c r="AZN5916" s="248"/>
      <x:c r="AZO5916" s="248"/>
      <x:c r="AZP5916" s="248"/>
      <x:c r="AZQ5916" s="248"/>
      <x:c r="AZR5916" s="248"/>
      <x:c r="AZS5916" s="248"/>
      <x:c r="AZT5916" s="248"/>
      <x:c r="AZU5916" s="248"/>
      <x:c r="AZV5916" s="248"/>
      <x:c r="AZW5916" s="248"/>
      <x:c r="AZX5916" s="248"/>
      <x:c r="AZY5916" s="248"/>
      <x:c r="AZZ5916" s="248"/>
      <x:c r="BAA5916" s="248"/>
      <x:c r="BAB5916" s="248"/>
      <x:c r="BAC5916" s="248"/>
      <x:c r="BAD5916" s="248"/>
      <x:c r="BAE5916" s="248"/>
      <x:c r="BAF5916" s="248"/>
      <x:c r="BAG5916" s="248"/>
      <x:c r="BAH5916" s="248"/>
      <x:c r="BAI5916" s="248"/>
      <x:c r="BAJ5916" s="248"/>
      <x:c r="BAK5916" s="248"/>
      <x:c r="BAL5916" s="248"/>
      <x:c r="BAM5916" s="248"/>
      <x:c r="BAN5916" s="248"/>
      <x:c r="BAO5916" s="248"/>
      <x:c r="BAP5916" s="248"/>
      <x:c r="BAQ5916" s="248"/>
      <x:c r="BAR5916" s="248"/>
      <x:c r="BAS5916" s="248"/>
      <x:c r="BAT5916" s="248"/>
      <x:c r="BAU5916" s="248"/>
      <x:c r="BAV5916" s="248"/>
      <x:c r="BAW5916" s="248"/>
      <x:c r="BAX5916" s="248"/>
      <x:c r="BAY5916" s="248"/>
      <x:c r="BAZ5916" s="248"/>
      <x:c r="BBA5916" s="248"/>
      <x:c r="BBB5916" s="248"/>
      <x:c r="BBC5916" s="248"/>
      <x:c r="BBD5916" s="248"/>
      <x:c r="BBE5916" s="248"/>
      <x:c r="BBF5916" s="248"/>
      <x:c r="BBG5916" s="248"/>
      <x:c r="BBH5916" s="248"/>
      <x:c r="BBI5916" s="248"/>
      <x:c r="BBJ5916" s="248"/>
      <x:c r="BBK5916" s="248"/>
      <x:c r="BBL5916" s="248"/>
      <x:c r="BBM5916" s="248"/>
      <x:c r="BBN5916" s="248"/>
      <x:c r="BBO5916" s="248"/>
      <x:c r="BBP5916" s="248"/>
      <x:c r="BBQ5916" s="248"/>
      <x:c r="BBR5916" s="248"/>
      <x:c r="BBS5916" s="248"/>
      <x:c r="BBT5916" s="248"/>
      <x:c r="BBU5916" s="248"/>
      <x:c r="BBV5916" s="248"/>
      <x:c r="BBW5916" s="248"/>
      <x:c r="BBX5916" s="248"/>
      <x:c r="BBY5916" s="248"/>
      <x:c r="BBZ5916" s="248"/>
      <x:c r="BCA5916" s="248"/>
      <x:c r="BCB5916" s="248"/>
      <x:c r="BCC5916" s="248"/>
      <x:c r="BCD5916" s="248"/>
      <x:c r="BCE5916" s="248"/>
      <x:c r="BCF5916" s="248"/>
      <x:c r="BCG5916" s="248"/>
      <x:c r="BCH5916" s="248"/>
      <x:c r="BCI5916" s="248"/>
      <x:c r="BCJ5916" s="248"/>
      <x:c r="BCK5916" s="248"/>
      <x:c r="BCL5916" s="248"/>
      <x:c r="BCM5916" s="248"/>
      <x:c r="BCN5916" s="248"/>
      <x:c r="BCO5916" s="248"/>
      <x:c r="BCP5916" s="248"/>
      <x:c r="BCQ5916" s="248"/>
      <x:c r="BCR5916" s="248"/>
      <x:c r="BCS5916" s="248"/>
      <x:c r="BCT5916" s="248"/>
      <x:c r="BCU5916" s="248"/>
      <x:c r="BCV5916" s="248"/>
      <x:c r="BCW5916" s="248"/>
      <x:c r="BCX5916" s="248"/>
      <x:c r="BCY5916" s="248"/>
      <x:c r="BCZ5916" s="248"/>
      <x:c r="BDA5916" s="248"/>
      <x:c r="BDB5916" s="248"/>
      <x:c r="BDC5916" s="248"/>
      <x:c r="BDD5916" s="248"/>
      <x:c r="BDE5916" s="248"/>
      <x:c r="BDF5916" s="248"/>
      <x:c r="BDG5916" s="248"/>
      <x:c r="BDH5916" s="248"/>
      <x:c r="BDI5916" s="248"/>
      <x:c r="BDJ5916" s="248"/>
      <x:c r="BDK5916" s="248"/>
      <x:c r="BDL5916" s="248"/>
      <x:c r="BDM5916" s="248"/>
      <x:c r="BDN5916" s="248"/>
      <x:c r="BDO5916" s="248"/>
      <x:c r="BDP5916" s="248"/>
      <x:c r="BDQ5916" s="248"/>
      <x:c r="BDR5916" s="248"/>
      <x:c r="BDS5916" s="248"/>
      <x:c r="BDT5916" s="248"/>
      <x:c r="BDU5916" s="248"/>
      <x:c r="BDV5916" s="248"/>
      <x:c r="BDW5916" s="248"/>
      <x:c r="BDX5916" s="248"/>
      <x:c r="BDY5916" s="248"/>
      <x:c r="BDZ5916" s="248"/>
      <x:c r="BEA5916" s="248"/>
      <x:c r="BEB5916" s="248"/>
      <x:c r="BEC5916" s="248"/>
      <x:c r="BED5916" s="248"/>
      <x:c r="BEE5916" s="248"/>
      <x:c r="BEF5916" s="248"/>
      <x:c r="BEG5916" s="248"/>
      <x:c r="BEH5916" s="248"/>
      <x:c r="BEI5916" s="248"/>
      <x:c r="BEJ5916" s="248"/>
      <x:c r="BEK5916" s="248"/>
      <x:c r="BEL5916" s="248"/>
      <x:c r="BEM5916" s="248"/>
      <x:c r="BEN5916" s="248"/>
      <x:c r="BEO5916" s="248"/>
      <x:c r="BEP5916" s="248"/>
      <x:c r="BEQ5916" s="248"/>
      <x:c r="BER5916" s="248"/>
      <x:c r="BES5916" s="248"/>
      <x:c r="BET5916" s="248"/>
      <x:c r="BEU5916" s="248"/>
      <x:c r="BEV5916" s="248"/>
      <x:c r="BEW5916" s="248"/>
      <x:c r="BEX5916" s="248"/>
      <x:c r="BEY5916" s="248"/>
      <x:c r="BEZ5916" s="248"/>
      <x:c r="BFA5916" s="248"/>
      <x:c r="BFB5916" s="248"/>
      <x:c r="BFC5916" s="248"/>
      <x:c r="BFD5916" s="248"/>
      <x:c r="BFE5916" s="248"/>
      <x:c r="BFF5916" s="248"/>
      <x:c r="BFG5916" s="248"/>
      <x:c r="BFH5916" s="248"/>
      <x:c r="BFI5916" s="248"/>
      <x:c r="BFJ5916" s="248"/>
      <x:c r="BFK5916" s="248"/>
      <x:c r="BFL5916" s="248"/>
      <x:c r="BFM5916" s="248"/>
      <x:c r="BFN5916" s="248"/>
      <x:c r="BFO5916" s="248"/>
      <x:c r="BFP5916" s="248"/>
      <x:c r="BFQ5916" s="248"/>
      <x:c r="BFR5916" s="248"/>
      <x:c r="BFS5916" s="248"/>
      <x:c r="BFT5916" s="248"/>
      <x:c r="BFU5916" s="248"/>
      <x:c r="BFV5916" s="248"/>
      <x:c r="BFW5916" s="248"/>
      <x:c r="BFX5916" s="248"/>
      <x:c r="BFY5916" s="248"/>
      <x:c r="BFZ5916" s="248"/>
      <x:c r="BGA5916" s="248"/>
      <x:c r="BGB5916" s="248"/>
      <x:c r="BGC5916" s="248"/>
      <x:c r="BGD5916" s="248"/>
      <x:c r="BGE5916" s="248"/>
      <x:c r="BGF5916" s="248"/>
      <x:c r="BGG5916" s="248"/>
      <x:c r="BGH5916" s="248"/>
      <x:c r="BGI5916" s="248"/>
      <x:c r="BGJ5916" s="248"/>
      <x:c r="BGK5916" s="248"/>
      <x:c r="BGL5916" s="248"/>
      <x:c r="BGM5916" s="248"/>
      <x:c r="BGN5916" s="248"/>
      <x:c r="BGO5916" s="248"/>
      <x:c r="BGP5916" s="248"/>
      <x:c r="BGQ5916" s="248"/>
      <x:c r="BGR5916" s="248"/>
      <x:c r="BGS5916" s="248"/>
      <x:c r="BGT5916" s="248"/>
      <x:c r="BGU5916" s="248"/>
      <x:c r="BGV5916" s="248"/>
      <x:c r="BGW5916" s="248"/>
      <x:c r="BGX5916" s="248"/>
      <x:c r="BGY5916" s="248"/>
      <x:c r="BGZ5916" s="248"/>
      <x:c r="BHA5916" s="248"/>
      <x:c r="BHB5916" s="248"/>
      <x:c r="BHC5916" s="248"/>
      <x:c r="BHD5916" s="248"/>
      <x:c r="BHE5916" s="248"/>
      <x:c r="BHF5916" s="248"/>
      <x:c r="BHG5916" s="248"/>
      <x:c r="BHH5916" s="248"/>
      <x:c r="BHI5916" s="248"/>
      <x:c r="BHJ5916" s="248"/>
      <x:c r="BHK5916" s="248"/>
      <x:c r="BHL5916" s="248"/>
      <x:c r="BHM5916" s="248"/>
      <x:c r="BHN5916" s="248"/>
      <x:c r="BHO5916" s="248"/>
      <x:c r="BHP5916" s="248"/>
      <x:c r="BHQ5916" s="248"/>
      <x:c r="BHR5916" s="248"/>
      <x:c r="BHS5916" s="248"/>
      <x:c r="BHT5916" s="248"/>
      <x:c r="BHU5916" s="248"/>
      <x:c r="BHV5916" s="248"/>
      <x:c r="BHW5916" s="248"/>
      <x:c r="BHX5916" s="248"/>
      <x:c r="BHY5916" s="248"/>
      <x:c r="BHZ5916" s="248"/>
      <x:c r="BIA5916" s="248"/>
      <x:c r="BIB5916" s="248"/>
      <x:c r="BIC5916" s="248"/>
      <x:c r="BID5916" s="248"/>
      <x:c r="BIE5916" s="248"/>
      <x:c r="BIF5916" s="248"/>
      <x:c r="BIG5916" s="248"/>
      <x:c r="BIH5916" s="248"/>
      <x:c r="BII5916" s="248"/>
      <x:c r="BIJ5916" s="248"/>
      <x:c r="BIK5916" s="248"/>
      <x:c r="BIL5916" s="248"/>
      <x:c r="BIM5916" s="248"/>
      <x:c r="BIN5916" s="248"/>
      <x:c r="BIO5916" s="248"/>
      <x:c r="BIP5916" s="248"/>
      <x:c r="BIQ5916" s="248"/>
      <x:c r="BIR5916" s="248"/>
      <x:c r="BIS5916" s="248"/>
      <x:c r="BIT5916" s="248"/>
      <x:c r="BIU5916" s="248"/>
      <x:c r="BIV5916" s="248"/>
      <x:c r="BIW5916" s="248"/>
      <x:c r="BIX5916" s="248"/>
      <x:c r="BIY5916" s="248"/>
      <x:c r="BIZ5916" s="248"/>
      <x:c r="BJA5916" s="248"/>
      <x:c r="BJB5916" s="248"/>
      <x:c r="BJC5916" s="248"/>
      <x:c r="BJD5916" s="248"/>
      <x:c r="BJE5916" s="248"/>
      <x:c r="BJF5916" s="248"/>
      <x:c r="BJG5916" s="248"/>
      <x:c r="BJH5916" s="248"/>
      <x:c r="BJI5916" s="248"/>
      <x:c r="BJJ5916" s="248"/>
      <x:c r="BJK5916" s="248"/>
      <x:c r="BJL5916" s="248"/>
      <x:c r="BJM5916" s="248"/>
      <x:c r="BJN5916" s="248"/>
      <x:c r="BJO5916" s="248"/>
      <x:c r="BJP5916" s="248"/>
      <x:c r="BJQ5916" s="248"/>
      <x:c r="BJR5916" s="248"/>
      <x:c r="BJS5916" s="248"/>
      <x:c r="BJT5916" s="248"/>
      <x:c r="BJU5916" s="248"/>
      <x:c r="BJV5916" s="248"/>
      <x:c r="BJW5916" s="248"/>
      <x:c r="BJX5916" s="248"/>
      <x:c r="BJY5916" s="248"/>
      <x:c r="BJZ5916" s="248"/>
      <x:c r="BKA5916" s="248"/>
      <x:c r="BKB5916" s="248"/>
      <x:c r="BKC5916" s="248"/>
      <x:c r="BKD5916" s="248"/>
      <x:c r="BKE5916" s="248"/>
      <x:c r="BKF5916" s="248"/>
      <x:c r="BKG5916" s="248"/>
      <x:c r="BKH5916" s="248"/>
      <x:c r="BKI5916" s="248"/>
      <x:c r="BKJ5916" s="248"/>
      <x:c r="BKK5916" s="248"/>
      <x:c r="BKL5916" s="248"/>
      <x:c r="BKM5916" s="248"/>
      <x:c r="BKN5916" s="248"/>
      <x:c r="BKO5916" s="248"/>
      <x:c r="BKP5916" s="248"/>
      <x:c r="BKQ5916" s="248"/>
      <x:c r="BKR5916" s="248"/>
      <x:c r="BKS5916" s="248"/>
      <x:c r="BKT5916" s="248"/>
      <x:c r="BKU5916" s="248"/>
      <x:c r="BKV5916" s="248"/>
      <x:c r="BKW5916" s="248"/>
      <x:c r="BKX5916" s="248"/>
      <x:c r="BKY5916" s="248"/>
      <x:c r="BKZ5916" s="248"/>
      <x:c r="BLA5916" s="248"/>
      <x:c r="BLB5916" s="248"/>
      <x:c r="BLC5916" s="248"/>
      <x:c r="BLD5916" s="248"/>
      <x:c r="BLE5916" s="248"/>
      <x:c r="BLF5916" s="248"/>
      <x:c r="BLG5916" s="248"/>
      <x:c r="BLH5916" s="248"/>
      <x:c r="BLI5916" s="248"/>
      <x:c r="BLJ5916" s="248"/>
      <x:c r="BLK5916" s="248"/>
      <x:c r="BLL5916" s="248"/>
      <x:c r="BLM5916" s="248"/>
      <x:c r="BLN5916" s="248"/>
      <x:c r="BLO5916" s="248"/>
      <x:c r="BLP5916" s="248"/>
      <x:c r="BLQ5916" s="248"/>
      <x:c r="BLR5916" s="248"/>
      <x:c r="BLS5916" s="248"/>
      <x:c r="BLT5916" s="248"/>
      <x:c r="BLU5916" s="248"/>
      <x:c r="BLV5916" s="248"/>
      <x:c r="BLW5916" s="248"/>
      <x:c r="BLX5916" s="248"/>
      <x:c r="BLY5916" s="248"/>
      <x:c r="BLZ5916" s="248"/>
      <x:c r="BMA5916" s="248"/>
      <x:c r="BMB5916" s="248"/>
      <x:c r="BMC5916" s="248"/>
      <x:c r="BMD5916" s="248"/>
      <x:c r="BME5916" s="248"/>
      <x:c r="BMF5916" s="248"/>
      <x:c r="BMG5916" s="248"/>
      <x:c r="BMH5916" s="248"/>
      <x:c r="BMI5916" s="248"/>
      <x:c r="BMJ5916" s="248"/>
      <x:c r="BMK5916" s="248"/>
      <x:c r="BML5916" s="248"/>
      <x:c r="BMM5916" s="248"/>
      <x:c r="BMN5916" s="248"/>
      <x:c r="BMO5916" s="248"/>
      <x:c r="BMP5916" s="248"/>
      <x:c r="BMQ5916" s="248"/>
      <x:c r="BMR5916" s="248"/>
      <x:c r="BMS5916" s="248"/>
      <x:c r="BMT5916" s="248"/>
      <x:c r="BMU5916" s="248"/>
      <x:c r="BMV5916" s="248"/>
      <x:c r="BMW5916" s="248"/>
      <x:c r="BMX5916" s="248"/>
      <x:c r="BMY5916" s="248"/>
      <x:c r="BMZ5916" s="248"/>
      <x:c r="BNA5916" s="248"/>
      <x:c r="BNB5916" s="248"/>
      <x:c r="BNC5916" s="248"/>
      <x:c r="BND5916" s="248"/>
      <x:c r="BNE5916" s="248"/>
      <x:c r="BNF5916" s="248"/>
      <x:c r="BNG5916" s="248"/>
      <x:c r="BNH5916" s="248"/>
      <x:c r="BNI5916" s="248"/>
      <x:c r="BNJ5916" s="248"/>
      <x:c r="BNK5916" s="248"/>
      <x:c r="BNL5916" s="248"/>
      <x:c r="BNM5916" s="248"/>
      <x:c r="BNN5916" s="248"/>
      <x:c r="BNO5916" s="248"/>
      <x:c r="BNP5916" s="248"/>
      <x:c r="BNQ5916" s="248"/>
      <x:c r="BNR5916" s="248"/>
      <x:c r="BNS5916" s="248"/>
      <x:c r="BNT5916" s="248"/>
      <x:c r="BNU5916" s="248"/>
      <x:c r="BNV5916" s="248"/>
      <x:c r="BNW5916" s="248"/>
      <x:c r="BNX5916" s="248"/>
      <x:c r="BNY5916" s="248"/>
      <x:c r="BNZ5916" s="248"/>
      <x:c r="BOA5916" s="248"/>
      <x:c r="BOB5916" s="248"/>
      <x:c r="BOC5916" s="248"/>
      <x:c r="BOD5916" s="248"/>
      <x:c r="BOE5916" s="248"/>
      <x:c r="BOF5916" s="248"/>
      <x:c r="BOG5916" s="248"/>
      <x:c r="BOH5916" s="248"/>
      <x:c r="BOI5916" s="248"/>
      <x:c r="BOJ5916" s="248"/>
      <x:c r="BOK5916" s="248"/>
      <x:c r="BOL5916" s="248"/>
      <x:c r="BOM5916" s="248"/>
      <x:c r="BON5916" s="248"/>
      <x:c r="BOO5916" s="248"/>
      <x:c r="BOP5916" s="248"/>
      <x:c r="BOQ5916" s="248"/>
      <x:c r="BOR5916" s="248"/>
      <x:c r="BOS5916" s="248"/>
      <x:c r="BOT5916" s="248"/>
      <x:c r="BOU5916" s="248"/>
      <x:c r="BOV5916" s="248"/>
      <x:c r="BOW5916" s="248"/>
      <x:c r="BOX5916" s="248"/>
      <x:c r="BOY5916" s="248"/>
      <x:c r="BOZ5916" s="248"/>
      <x:c r="BPA5916" s="248"/>
      <x:c r="BPB5916" s="248"/>
      <x:c r="BPC5916" s="248"/>
      <x:c r="BPD5916" s="248"/>
      <x:c r="BPE5916" s="248"/>
      <x:c r="BPF5916" s="248"/>
      <x:c r="BPG5916" s="248"/>
      <x:c r="BPH5916" s="248"/>
      <x:c r="BPI5916" s="248"/>
      <x:c r="BPJ5916" s="248"/>
      <x:c r="BPK5916" s="248"/>
      <x:c r="BPL5916" s="248"/>
      <x:c r="BPM5916" s="248"/>
      <x:c r="BPN5916" s="248"/>
      <x:c r="BPO5916" s="248"/>
      <x:c r="BPP5916" s="248"/>
      <x:c r="BPQ5916" s="248"/>
      <x:c r="BPR5916" s="248"/>
      <x:c r="BPS5916" s="248"/>
      <x:c r="BPT5916" s="248"/>
      <x:c r="BPU5916" s="248"/>
      <x:c r="BPV5916" s="248"/>
      <x:c r="BPW5916" s="248"/>
      <x:c r="BPX5916" s="248"/>
      <x:c r="BPY5916" s="248"/>
      <x:c r="BPZ5916" s="248"/>
      <x:c r="BQA5916" s="248"/>
      <x:c r="BQB5916" s="248"/>
      <x:c r="BQC5916" s="248"/>
      <x:c r="BQD5916" s="248"/>
      <x:c r="BQE5916" s="248"/>
      <x:c r="BQF5916" s="248"/>
      <x:c r="BQG5916" s="248"/>
      <x:c r="BQH5916" s="248"/>
      <x:c r="BQI5916" s="248"/>
      <x:c r="BQJ5916" s="248"/>
      <x:c r="BQK5916" s="248"/>
      <x:c r="BQL5916" s="248"/>
      <x:c r="BQM5916" s="248"/>
      <x:c r="BQN5916" s="248"/>
      <x:c r="BQO5916" s="248"/>
      <x:c r="BQP5916" s="248"/>
      <x:c r="BQQ5916" s="248"/>
      <x:c r="BQR5916" s="248"/>
      <x:c r="BQS5916" s="248"/>
      <x:c r="BQT5916" s="248"/>
      <x:c r="BQU5916" s="248"/>
      <x:c r="BQV5916" s="248"/>
      <x:c r="BQW5916" s="248"/>
      <x:c r="BQX5916" s="248"/>
      <x:c r="BQY5916" s="248"/>
      <x:c r="BQZ5916" s="248"/>
      <x:c r="BRA5916" s="248"/>
      <x:c r="BRB5916" s="248"/>
      <x:c r="BRC5916" s="248"/>
      <x:c r="BRD5916" s="248"/>
      <x:c r="BRE5916" s="248"/>
      <x:c r="BRF5916" s="248"/>
      <x:c r="BRG5916" s="248"/>
      <x:c r="BRH5916" s="248"/>
      <x:c r="BRI5916" s="248"/>
      <x:c r="BRJ5916" s="248"/>
      <x:c r="BRK5916" s="248"/>
      <x:c r="BRL5916" s="248"/>
      <x:c r="BRM5916" s="248"/>
      <x:c r="BRN5916" s="248"/>
      <x:c r="BRO5916" s="248"/>
      <x:c r="BRP5916" s="248"/>
      <x:c r="BRQ5916" s="248"/>
      <x:c r="BRR5916" s="248"/>
      <x:c r="BRS5916" s="248"/>
      <x:c r="BRT5916" s="248"/>
      <x:c r="BRU5916" s="248"/>
      <x:c r="BRV5916" s="248"/>
      <x:c r="BRW5916" s="248"/>
      <x:c r="BRX5916" s="248"/>
      <x:c r="BRY5916" s="248"/>
      <x:c r="BRZ5916" s="248"/>
      <x:c r="BSA5916" s="248"/>
      <x:c r="BSB5916" s="248"/>
      <x:c r="BSC5916" s="248"/>
      <x:c r="BSD5916" s="248"/>
      <x:c r="BSE5916" s="248"/>
      <x:c r="BSF5916" s="248"/>
      <x:c r="BSG5916" s="248"/>
      <x:c r="BSH5916" s="248"/>
      <x:c r="BSI5916" s="248"/>
      <x:c r="BSJ5916" s="248"/>
      <x:c r="BSK5916" s="248"/>
      <x:c r="BSL5916" s="248"/>
      <x:c r="BSM5916" s="248"/>
      <x:c r="BSN5916" s="248"/>
      <x:c r="BSO5916" s="248"/>
      <x:c r="BSP5916" s="248"/>
      <x:c r="BSQ5916" s="248"/>
      <x:c r="BSR5916" s="248"/>
      <x:c r="BSS5916" s="248"/>
      <x:c r="BST5916" s="248"/>
      <x:c r="BSU5916" s="248"/>
      <x:c r="BSV5916" s="248"/>
      <x:c r="BSW5916" s="248"/>
      <x:c r="BSX5916" s="248"/>
      <x:c r="BSY5916" s="248"/>
      <x:c r="BSZ5916" s="248"/>
      <x:c r="BTA5916" s="248"/>
      <x:c r="BTB5916" s="248"/>
      <x:c r="BTC5916" s="248"/>
      <x:c r="BTD5916" s="248"/>
      <x:c r="BTE5916" s="248"/>
      <x:c r="BTF5916" s="248"/>
      <x:c r="BTG5916" s="248"/>
      <x:c r="BTH5916" s="248"/>
      <x:c r="BTI5916" s="248"/>
      <x:c r="BTJ5916" s="248"/>
      <x:c r="BTK5916" s="248"/>
      <x:c r="BTL5916" s="248"/>
      <x:c r="BTM5916" s="248"/>
      <x:c r="BTN5916" s="248"/>
      <x:c r="BTO5916" s="248"/>
      <x:c r="BTP5916" s="248"/>
      <x:c r="BTQ5916" s="248"/>
      <x:c r="BTR5916" s="248"/>
      <x:c r="BTS5916" s="248"/>
      <x:c r="BTT5916" s="248"/>
      <x:c r="BTU5916" s="248"/>
      <x:c r="BTV5916" s="248"/>
      <x:c r="BTW5916" s="248"/>
      <x:c r="BTX5916" s="248"/>
      <x:c r="BTY5916" s="248"/>
      <x:c r="BTZ5916" s="248"/>
      <x:c r="BUA5916" s="248"/>
      <x:c r="BUB5916" s="248"/>
      <x:c r="BUC5916" s="248"/>
      <x:c r="BUD5916" s="248"/>
      <x:c r="BUE5916" s="248"/>
      <x:c r="BUF5916" s="248"/>
      <x:c r="BUG5916" s="248"/>
      <x:c r="BUH5916" s="248"/>
      <x:c r="BUI5916" s="248"/>
      <x:c r="BUJ5916" s="248"/>
      <x:c r="BUK5916" s="248"/>
      <x:c r="BUL5916" s="248"/>
      <x:c r="BUM5916" s="248"/>
      <x:c r="BUN5916" s="248"/>
      <x:c r="BUO5916" s="248"/>
      <x:c r="BUP5916" s="248"/>
      <x:c r="BUQ5916" s="248"/>
      <x:c r="BUR5916" s="248"/>
      <x:c r="BUS5916" s="248"/>
      <x:c r="BUT5916" s="248"/>
      <x:c r="BUU5916" s="248"/>
      <x:c r="BUV5916" s="248"/>
      <x:c r="BUW5916" s="248"/>
      <x:c r="BUX5916" s="248"/>
      <x:c r="BUY5916" s="248"/>
      <x:c r="BUZ5916" s="248"/>
      <x:c r="BVA5916" s="248"/>
      <x:c r="BVB5916" s="248"/>
      <x:c r="BVC5916" s="248"/>
      <x:c r="BVD5916" s="248"/>
      <x:c r="BVE5916" s="248"/>
      <x:c r="BVF5916" s="248"/>
      <x:c r="BVG5916" s="248"/>
      <x:c r="BVH5916" s="248"/>
      <x:c r="BVI5916" s="248"/>
      <x:c r="BVJ5916" s="248"/>
      <x:c r="BVK5916" s="248"/>
      <x:c r="BVL5916" s="248"/>
      <x:c r="BVM5916" s="248"/>
      <x:c r="BVN5916" s="248"/>
      <x:c r="BVO5916" s="248"/>
      <x:c r="BVP5916" s="248"/>
      <x:c r="BVQ5916" s="248"/>
      <x:c r="BVR5916" s="248"/>
      <x:c r="BVS5916" s="248"/>
      <x:c r="BVT5916" s="248"/>
      <x:c r="BVU5916" s="248"/>
      <x:c r="BVV5916" s="248"/>
      <x:c r="BVW5916" s="248"/>
      <x:c r="BVX5916" s="248"/>
      <x:c r="BVY5916" s="248"/>
      <x:c r="BVZ5916" s="248"/>
      <x:c r="BWA5916" s="248"/>
      <x:c r="BWB5916" s="248"/>
      <x:c r="BWC5916" s="248"/>
      <x:c r="BWD5916" s="248"/>
      <x:c r="BWE5916" s="248"/>
      <x:c r="BWF5916" s="248"/>
      <x:c r="BWG5916" s="248"/>
      <x:c r="BWH5916" s="248"/>
      <x:c r="BWI5916" s="248"/>
      <x:c r="BWJ5916" s="248"/>
      <x:c r="BWK5916" s="248"/>
      <x:c r="BWL5916" s="248"/>
      <x:c r="BWM5916" s="248"/>
      <x:c r="BWN5916" s="248"/>
      <x:c r="BWO5916" s="248"/>
      <x:c r="BWP5916" s="248"/>
      <x:c r="BWQ5916" s="248"/>
      <x:c r="BWR5916" s="248"/>
      <x:c r="BWS5916" s="248"/>
      <x:c r="BWT5916" s="248"/>
      <x:c r="BWU5916" s="248"/>
      <x:c r="BWV5916" s="248"/>
      <x:c r="BWW5916" s="248"/>
      <x:c r="BWX5916" s="248"/>
      <x:c r="BWY5916" s="248"/>
      <x:c r="BWZ5916" s="248"/>
      <x:c r="BXA5916" s="248"/>
      <x:c r="BXB5916" s="248"/>
      <x:c r="BXC5916" s="248"/>
      <x:c r="BXD5916" s="248"/>
      <x:c r="BXE5916" s="248"/>
      <x:c r="BXF5916" s="248"/>
      <x:c r="BXG5916" s="248"/>
      <x:c r="BXH5916" s="248"/>
      <x:c r="BXI5916" s="248"/>
      <x:c r="BXJ5916" s="248"/>
      <x:c r="BXK5916" s="248"/>
      <x:c r="BXL5916" s="248"/>
      <x:c r="BXM5916" s="248"/>
      <x:c r="BXN5916" s="248"/>
      <x:c r="BXO5916" s="248"/>
      <x:c r="BXP5916" s="248"/>
      <x:c r="BXQ5916" s="248"/>
      <x:c r="BXR5916" s="248"/>
      <x:c r="BXS5916" s="248"/>
      <x:c r="BXT5916" s="248"/>
      <x:c r="BXU5916" s="248"/>
      <x:c r="BXV5916" s="248"/>
      <x:c r="BXW5916" s="248"/>
      <x:c r="BXX5916" s="248"/>
      <x:c r="BXY5916" s="248"/>
      <x:c r="BXZ5916" s="248"/>
      <x:c r="BYA5916" s="248"/>
      <x:c r="BYB5916" s="248"/>
      <x:c r="BYC5916" s="248"/>
      <x:c r="BYD5916" s="248"/>
      <x:c r="BYE5916" s="248"/>
      <x:c r="BYF5916" s="248"/>
      <x:c r="BYG5916" s="248"/>
      <x:c r="BYH5916" s="248"/>
      <x:c r="BYI5916" s="248"/>
      <x:c r="BYJ5916" s="248"/>
      <x:c r="BYK5916" s="248"/>
      <x:c r="BYL5916" s="248"/>
      <x:c r="BYM5916" s="248"/>
      <x:c r="BYN5916" s="248"/>
      <x:c r="BYO5916" s="248"/>
      <x:c r="BYP5916" s="248"/>
      <x:c r="BYQ5916" s="248"/>
      <x:c r="BYR5916" s="248"/>
      <x:c r="BYS5916" s="248"/>
      <x:c r="BYT5916" s="248"/>
      <x:c r="BYU5916" s="248"/>
      <x:c r="BYV5916" s="248"/>
      <x:c r="BYW5916" s="248"/>
      <x:c r="BYX5916" s="248"/>
      <x:c r="BYY5916" s="248"/>
      <x:c r="BYZ5916" s="248"/>
      <x:c r="BZA5916" s="248"/>
      <x:c r="BZB5916" s="248"/>
      <x:c r="BZC5916" s="248"/>
      <x:c r="BZD5916" s="248"/>
      <x:c r="BZE5916" s="248"/>
      <x:c r="BZF5916" s="248"/>
      <x:c r="BZG5916" s="248"/>
      <x:c r="BZH5916" s="248"/>
      <x:c r="BZI5916" s="248"/>
      <x:c r="BZJ5916" s="248"/>
      <x:c r="BZK5916" s="248"/>
      <x:c r="BZL5916" s="248"/>
      <x:c r="BZM5916" s="248"/>
      <x:c r="BZN5916" s="248"/>
      <x:c r="BZO5916" s="248"/>
      <x:c r="BZP5916" s="248"/>
      <x:c r="BZQ5916" s="248"/>
      <x:c r="BZR5916" s="248"/>
      <x:c r="BZS5916" s="248"/>
      <x:c r="BZT5916" s="248"/>
      <x:c r="BZU5916" s="248"/>
      <x:c r="BZV5916" s="248"/>
      <x:c r="BZW5916" s="248"/>
      <x:c r="BZX5916" s="248"/>
      <x:c r="BZY5916" s="248"/>
      <x:c r="BZZ5916" s="248"/>
      <x:c r="CAA5916" s="248"/>
      <x:c r="CAB5916" s="248"/>
      <x:c r="CAC5916" s="248"/>
      <x:c r="CAD5916" s="248"/>
      <x:c r="CAE5916" s="248"/>
      <x:c r="CAF5916" s="248"/>
      <x:c r="CAG5916" s="248"/>
      <x:c r="CAH5916" s="248"/>
      <x:c r="CAI5916" s="248"/>
      <x:c r="CAJ5916" s="248"/>
      <x:c r="CAK5916" s="248"/>
      <x:c r="CAL5916" s="248"/>
      <x:c r="CAM5916" s="248"/>
      <x:c r="CAN5916" s="248"/>
      <x:c r="CAO5916" s="248"/>
      <x:c r="CAP5916" s="248"/>
      <x:c r="CAQ5916" s="248"/>
      <x:c r="CAR5916" s="248"/>
      <x:c r="CAS5916" s="248"/>
      <x:c r="CAT5916" s="248"/>
      <x:c r="CAU5916" s="248"/>
      <x:c r="CAV5916" s="248"/>
      <x:c r="CAW5916" s="248"/>
      <x:c r="CAX5916" s="248"/>
      <x:c r="CAY5916" s="248"/>
      <x:c r="CAZ5916" s="248"/>
      <x:c r="CBA5916" s="248"/>
      <x:c r="CBB5916" s="248"/>
      <x:c r="CBC5916" s="248"/>
      <x:c r="CBD5916" s="248"/>
      <x:c r="CBE5916" s="248"/>
      <x:c r="CBF5916" s="248"/>
      <x:c r="CBG5916" s="248"/>
      <x:c r="CBH5916" s="248"/>
      <x:c r="CBI5916" s="248"/>
      <x:c r="CBJ5916" s="248"/>
      <x:c r="CBK5916" s="248"/>
      <x:c r="CBL5916" s="248"/>
      <x:c r="CBM5916" s="248"/>
      <x:c r="CBN5916" s="248"/>
      <x:c r="CBO5916" s="248"/>
      <x:c r="CBP5916" s="248"/>
      <x:c r="CBQ5916" s="248"/>
      <x:c r="CBR5916" s="248"/>
      <x:c r="CBS5916" s="248"/>
      <x:c r="CBT5916" s="248"/>
      <x:c r="CBU5916" s="248"/>
      <x:c r="CBV5916" s="248"/>
      <x:c r="CBW5916" s="248"/>
      <x:c r="CBX5916" s="248"/>
      <x:c r="CBY5916" s="248"/>
      <x:c r="CBZ5916" s="248"/>
      <x:c r="CCA5916" s="248"/>
      <x:c r="CCB5916" s="248"/>
      <x:c r="CCC5916" s="248"/>
      <x:c r="CCD5916" s="248"/>
      <x:c r="CCE5916" s="248"/>
      <x:c r="CCF5916" s="248"/>
      <x:c r="CCG5916" s="248"/>
      <x:c r="CCH5916" s="248"/>
      <x:c r="CCI5916" s="248"/>
      <x:c r="CCJ5916" s="248"/>
      <x:c r="CCK5916" s="248"/>
      <x:c r="CCL5916" s="248"/>
      <x:c r="CCM5916" s="248"/>
      <x:c r="CCN5916" s="248"/>
      <x:c r="CCO5916" s="248"/>
      <x:c r="CCP5916" s="248"/>
      <x:c r="CCQ5916" s="248"/>
      <x:c r="CCR5916" s="248"/>
      <x:c r="CCS5916" s="248"/>
      <x:c r="CCT5916" s="248"/>
      <x:c r="CCU5916" s="248"/>
      <x:c r="CCV5916" s="248"/>
      <x:c r="CCW5916" s="248"/>
      <x:c r="CCX5916" s="248"/>
      <x:c r="CCY5916" s="248"/>
      <x:c r="CCZ5916" s="248"/>
      <x:c r="CDA5916" s="248"/>
      <x:c r="CDB5916" s="248"/>
      <x:c r="CDC5916" s="248"/>
      <x:c r="CDD5916" s="248"/>
      <x:c r="CDE5916" s="248"/>
      <x:c r="CDF5916" s="248"/>
      <x:c r="CDG5916" s="248"/>
      <x:c r="CDH5916" s="248"/>
      <x:c r="CDI5916" s="248"/>
      <x:c r="CDJ5916" s="248"/>
      <x:c r="CDK5916" s="248"/>
      <x:c r="CDL5916" s="248"/>
      <x:c r="CDM5916" s="248"/>
      <x:c r="CDN5916" s="248"/>
      <x:c r="CDO5916" s="248"/>
      <x:c r="CDP5916" s="248"/>
      <x:c r="CDQ5916" s="248"/>
      <x:c r="CDR5916" s="248"/>
      <x:c r="CDS5916" s="248"/>
      <x:c r="CDT5916" s="248"/>
      <x:c r="CDU5916" s="248"/>
      <x:c r="CDV5916" s="248"/>
      <x:c r="CDW5916" s="248"/>
      <x:c r="CDX5916" s="248"/>
      <x:c r="CDY5916" s="248"/>
      <x:c r="CDZ5916" s="248"/>
      <x:c r="CEA5916" s="248"/>
      <x:c r="CEB5916" s="248"/>
      <x:c r="CEC5916" s="248"/>
      <x:c r="CED5916" s="248"/>
      <x:c r="CEE5916" s="248"/>
      <x:c r="CEF5916" s="248"/>
      <x:c r="CEG5916" s="248"/>
      <x:c r="CEH5916" s="248"/>
      <x:c r="CEI5916" s="248"/>
      <x:c r="CEJ5916" s="248"/>
      <x:c r="CEK5916" s="248"/>
      <x:c r="CEL5916" s="248"/>
      <x:c r="CEM5916" s="248"/>
      <x:c r="CEN5916" s="248"/>
      <x:c r="CEO5916" s="248"/>
      <x:c r="CEP5916" s="248"/>
      <x:c r="CEQ5916" s="248"/>
      <x:c r="CER5916" s="248"/>
      <x:c r="CES5916" s="248"/>
      <x:c r="CET5916" s="248"/>
      <x:c r="CEU5916" s="248"/>
      <x:c r="CEV5916" s="248"/>
      <x:c r="CEW5916" s="248"/>
      <x:c r="CEX5916" s="248"/>
      <x:c r="CEY5916" s="248"/>
      <x:c r="CEZ5916" s="248"/>
      <x:c r="CFA5916" s="248"/>
      <x:c r="CFB5916" s="248"/>
      <x:c r="CFC5916" s="248"/>
      <x:c r="CFD5916" s="248"/>
      <x:c r="CFE5916" s="248"/>
      <x:c r="CFF5916" s="248"/>
      <x:c r="CFG5916" s="248"/>
      <x:c r="CFH5916" s="248"/>
      <x:c r="CFI5916" s="248"/>
      <x:c r="CFJ5916" s="248"/>
      <x:c r="CFK5916" s="248"/>
      <x:c r="CFL5916" s="248"/>
      <x:c r="CFM5916" s="248"/>
      <x:c r="CFN5916" s="248"/>
      <x:c r="CFO5916" s="248"/>
      <x:c r="CFP5916" s="248"/>
      <x:c r="CFQ5916" s="248"/>
      <x:c r="CFR5916" s="248"/>
      <x:c r="CFS5916" s="248"/>
      <x:c r="CFT5916" s="248"/>
      <x:c r="CFU5916" s="248"/>
      <x:c r="CFV5916" s="248"/>
      <x:c r="CFW5916" s="248"/>
      <x:c r="CFX5916" s="248"/>
      <x:c r="CFY5916" s="248"/>
      <x:c r="CFZ5916" s="248"/>
      <x:c r="CGA5916" s="248"/>
      <x:c r="CGB5916" s="248"/>
      <x:c r="CGC5916" s="248"/>
      <x:c r="CGD5916" s="248"/>
      <x:c r="CGE5916" s="248"/>
      <x:c r="CGF5916" s="248"/>
      <x:c r="CGG5916" s="248"/>
      <x:c r="CGH5916" s="248"/>
      <x:c r="CGI5916" s="248"/>
      <x:c r="CGJ5916" s="248"/>
      <x:c r="CGK5916" s="248"/>
      <x:c r="CGL5916" s="248"/>
      <x:c r="CGM5916" s="248"/>
      <x:c r="CGN5916" s="248"/>
      <x:c r="CGO5916" s="248"/>
      <x:c r="CGP5916" s="248"/>
      <x:c r="CGQ5916" s="248"/>
      <x:c r="CGR5916" s="248"/>
      <x:c r="CGS5916" s="248"/>
      <x:c r="CGT5916" s="248"/>
      <x:c r="CGU5916" s="248"/>
      <x:c r="CGV5916" s="248"/>
      <x:c r="CGW5916" s="248"/>
      <x:c r="CGX5916" s="248"/>
      <x:c r="CGY5916" s="248"/>
      <x:c r="CGZ5916" s="248"/>
      <x:c r="CHA5916" s="248"/>
      <x:c r="CHB5916" s="248"/>
      <x:c r="CHC5916" s="248"/>
      <x:c r="CHD5916" s="248"/>
      <x:c r="CHE5916" s="248"/>
      <x:c r="CHF5916" s="248"/>
      <x:c r="CHG5916" s="248"/>
      <x:c r="CHH5916" s="248"/>
      <x:c r="CHI5916" s="248"/>
      <x:c r="CHJ5916" s="248"/>
      <x:c r="CHK5916" s="248"/>
      <x:c r="CHL5916" s="248"/>
      <x:c r="CHM5916" s="248"/>
      <x:c r="CHN5916" s="248"/>
      <x:c r="CHO5916" s="248"/>
      <x:c r="CHP5916" s="248"/>
      <x:c r="CHQ5916" s="248"/>
      <x:c r="CHR5916" s="248"/>
      <x:c r="CHS5916" s="248"/>
      <x:c r="CHT5916" s="248"/>
      <x:c r="CHU5916" s="248"/>
      <x:c r="CHV5916" s="248"/>
      <x:c r="CHW5916" s="248"/>
      <x:c r="CHX5916" s="248"/>
      <x:c r="CHY5916" s="248"/>
      <x:c r="CHZ5916" s="248"/>
      <x:c r="CIA5916" s="248"/>
      <x:c r="CIB5916" s="248"/>
      <x:c r="CIC5916" s="248"/>
      <x:c r="CID5916" s="248"/>
      <x:c r="CIE5916" s="248"/>
      <x:c r="CIF5916" s="248"/>
      <x:c r="CIG5916" s="248"/>
      <x:c r="CIH5916" s="248"/>
      <x:c r="CII5916" s="248"/>
      <x:c r="CIJ5916" s="248"/>
      <x:c r="CIK5916" s="248"/>
      <x:c r="CIL5916" s="248"/>
      <x:c r="CIM5916" s="248"/>
      <x:c r="CIN5916" s="248"/>
      <x:c r="CIO5916" s="248"/>
      <x:c r="CIP5916" s="248"/>
      <x:c r="CIQ5916" s="248"/>
      <x:c r="CIR5916" s="248"/>
      <x:c r="CIS5916" s="248"/>
      <x:c r="CIT5916" s="248"/>
      <x:c r="CIU5916" s="248"/>
      <x:c r="CIV5916" s="248"/>
      <x:c r="CIW5916" s="248"/>
      <x:c r="CIX5916" s="248"/>
      <x:c r="CIY5916" s="248"/>
      <x:c r="CIZ5916" s="248"/>
      <x:c r="CJA5916" s="248"/>
      <x:c r="CJB5916" s="248"/>
      <x:c r="CJC5916" s="248"/>
      <x:c r="CJD5916" s="248"/>
      <x:c r="CJE5916" s="248"/>
      <x:c r="CJF5916" s="248"/>
      <x:c r="CJG5916" s="248"/>
      <x:c r="CJH5916" s="248"/>
      <x:c r="CJI5916" s="248"/>
      <x:c r="CJJ5916" s="248"/>
      <x:c r="CJK5916" s="248"/>
      <x:c r="CJL5916" s="248"/>
      <x:c r="CJM5916" s="248"/>
      <x:c r="CJN5916" s="248"/>
      <x:c r="CJO5916" s="248"/>
      <x:c r="CJP5916" s="248"/>
      <x:c r="CJQ5916" s="248"/>
      <x:c r="CJR5916" s="248"/>
      <x:c r="CJS5916" s="248"/>
      <x:c r="CJT5916" s="248"/>
      <x:c r="CJU5916" s="248"/>
      <x:c r="CJV5916" s="248"/>
      <x:c r="CJW5916" s="248"/>
      <x:c r="CJX5916" s="248"/>
      <x:c r="CJY5916" s="248"/>
      <x:c r="CJZ5916" s="248"/>
      <x:c r="CKA5916" s="248"/>
      <x:c r="CKB5916" s="248"/>
      <x:c r="CKC5916" s="248"/>
      <x:c r="CKD5916" s="248"/>
      <x:c r="CKE5916" s="248"/>
      <x:c r="CKF5916" s="248"/>
      <x:c r="CKG5916" s="248"/>
      <x:c r="CKH5916" s="248"/>
      <x:c r="CKI5916" s="248"/>
      <x:c r="CKJ5916" s="248"/>
      <x:c r="CKK5916" s="248"/>
      <x:c r="CKL5916" s="248"/>
      <x:c r="CKM5916" s="248"/>
      <x:c r="CKN5916" s="248"/>
      <x:c r="CKO5916" s="248"/>
      <x:c r="CKP5916" s="248"/>
      <x:c r="CKQ5916" s="248"/>
      <x:c r="CKR5916" s="248"/>
      <x:c r="CKS5916" s="248"/>
      <x:c r="CKT5916" s="248"/>
      <x:c r="CKU5916" s="248"/>
      <x:c r="CKV5916" s="248"/>
      <x:c r="CKW5916" s="248"/>
      <x:c r="CKX5916" s="248"/>
      <x:c r="CKY5916" s="248"/>
      <x:c r="CKZ5916" s="248"/>
      <x:c r="CLA5916" s="248"/>
      <x:c r="CLB5916" s="248"/>
      <x:c r="CLC5916" s="248"/>
      <x:c r="CLD5916" s="248"/>
      <x:c r="CLE5916" s="248"/>
      <x:c r="CLF5916" s="248"/>
      <x:c r="CLG5916" s="248"/>
      <x:c r="CLH5916" s="248"/>
      <x:c r="CLI5916" s="248"/>
      <x:c r="CLJ5916" s="248"/>
      <x:c r="CLK5916" s="248"/>
      <x:c r="CLL5916" s="248"/>
      <x:c r="CLM5916" s="248"/>
      <x:c r="CLN5916" s="248"/>
      <x:c r="CLO5916" s="248"/>
      <x:c r="CLP5916" s="248"/>
      <x:c r="CLQ5916" s="248"/>
      <x:c r="CLR5916" s="248"/>
      <x:c r="CLS5916" s="248"/>
      <x:c r="CLT5916" s="248"/>
      <x:c r="CLU5916" s="248"/>
      <x:c r="CLV5916" s="248"/>
      <x:c r="CLW5916" s="248"/>
      <x:c r="CLX5916" s="248"/>
      <x:c r="CLY5916" s="248"/>
      <x:c r="CLZ5916" s="248"/>
      <x:c r="CMA5916" s="248"/>
      <x:c r="CMB5916" s="248"/>
      <x:c r="CMC5916" s="248"/>
      <x:c r="CMD5916" s="248"/>
      <x:c r="CME5916" s="248"/>
      <x:c r="CMF5916" s="248"/>
      <x:c r="CMG5916" s="248"/>
      <x:c r="CMH5916" s="248"/>
      <x:c r="CMI5916" s="248"/>
      <x:c r="CMJ5916" s="248"/>
      <x:c r="CMK5916" s="248"/>
      <x:c r="CML5916" s="248"/>
      <x:c r="CMM5916" s="248"/>
      <x:c r="CMN5916" s="248"/>
      <x:c r="CMO5916" s="248"/>
      <x:c r="CMP5916" s="248"/>
      <x:c r="CMQ5916" s="248"/>
      <x:c r="CMR5916" s="248"/>
      <x:c r="CMS5916" s="248"/>
      <x:c r="CMT5916" s="248"/>
      <x:c r="CMU5916" s="248"/>
      <x:c r="CMV5916" s="248"/>
      <x:c r="CMW5916" s="248"/>
      <x:c r="CMX5916" s="248"/>
      <x:c r="CMY5916" s="248"/>
      <x:c r="CMZ5916" s="248"/>
      <x:c r="CNA5916" s="248"/>
      <x:c r="CNB5916" s="248"/>
      <x:c r="CNC5916" s="248"/>
      <x:c r="CND5916" s="248"/>
      <x:c r="CNE5916" s="248"/>
      <x:c r="CNF5916" s="248"/>
      <x:c r="CNG5916" s="248"/>
      <x:c r="CNH5916" s="248"/>
      <x:c r="CNI5916" s="248"/>
      <x:c r="CNJ5916" s="248"/>
      <x:c r="CNK5916" s="248"/>
      <x:c r="CNL5916" s="248"/>
      <x:c r="CNM5916" s="248"/>
      <x:c r="CNN5916" s="248"/>
      <x:c r="CNO5916" s="248"/>
      <x:c r="CNP5916" s="248"/>
      <x:c r="CNQ5916" s="248"/>
      <x:c r="CNR5916" s="248"/>
      <x:c r="CNS5916" s="248"/>
      <x:c r="CNT5916" s="248"/>
      <x:c r="CNU5916" s="248"/>
      <x:c r="CNV5916" s="248"/>
      <x:c r="CNW5916" s="248"/>
      <x:c r="CNX5916" s="248"/>
      <x:c r="CNY5916" s="248"/>
      <x:c r="CNZ5916" s="248"/>
      <x:c r="COA5916" s="248"/>
      <x:c r="COB5916" s="248"/>
      <x:c r="COC5916" s="248"/>
      <x:c r="COD5916" s="248"/>
      <x:c r="COE5916" s="248"/>
      <x:c r="COF5916" s="248"/>
      <x:c r="COG5916" s="248"/>
      <x:c r="COH5916" s="248"/>
      <x:c r="COI5916" s="248"/>
      <x:c r="COJ5916" s="248"/>
      <x:c r="COK5916" s="248"/>
      <x:c r="COL5916" s="248"/>
      <x:c r="COM5916" s="248"/>
      <x:c r="CON5916" s="248"/>
      <x:c r="COO5916" s="248"/>
      <x:c r="COP5916" s="248"/>
      <x:c r="COQ5916" s="248"/>
      <x:c r="COR5916" s="248"/>
      <x:c r="COS5916" s="248"/>
      <x:c r="COT5916" s="248"/>
      <x:c r="COU5916" s="248"/>
      <x:c r="COV5916" s="248"/>
      <x:c r="COW5916" s="248"/>
      <x:c r="COX5916" s="248"/>
      <x:c r="COY5916" s="248"/>
      <x:c r="COZ5916" s="248"/>
      <x:c r="CPA5916" s="248"/>
      <x:c r="CPB5916" s="248"/>
      <x:c r="CPC5916" s="248"/>
      <x:c r="CPD5916" s="248"/>
      <x:c r="CPE5916" s="248"/>
      <x:c r="CPF5916" s="248"/>
      <x:c r="CPG5916" s="248"/>
      <x:c r="CPH5916" s="248"/>
      <x:c r="CPI5916" s="248"/>
      <x:c r="CPJ5916" s="248"/>
      <x:c r="CPK5916" s="248"/>
      <x:c r="CPL5916" s="248"/>
      <x:c r="CPM5916" s="248"/>
      <x:c r="CPN5916" s="248"/>
      <x:c r="CPO5916" s="248"/>
      <x:c r="CPP5916" s="248"/>
      <x:c r="CPQ5916" s="248"/>
      <x:c r="CPR5916" s="248"/>
      <x:c r="CPS5916" s="248"/>
      <x:c r="CPT5916" s="248"/>
      <x:c r="CPU5916" s="248"/>
      <x:c r="CPV5916" s="248"/>
      <x:c r="CPW5916" s="248"/>
      <x:c r="CPX5916" s="248"/>
      <x:c r="CPY5916" s="248"/>
      <x:c r="CPZ5916" s="248"/>
      <x:c r="CQA5916" s="248"/>
      <x:c r="CQB5916" s="248"/>
      <x:c r="CQC5916" s="248"/>
      <x:c r="CQD5916" s="248"/>
      <x:c r="CQE5916" s="248"/>
      <x:c r="CQF5916" s="248"/>
      <x:c r="CQG5916" s="248"/>
      <x:c r="CQH5916" s="248"/>
      <x:c r="CQI5916" s="248"/>
      <x:c r="CQJ5916" s="248"/>
      <x:c r="CQK5916" s="248"/>
      <x:c r="CQL5916" s="248"/>
      <x:c r="CQM5916" s="248"/>
      <x:c r="CQN5916" s="248"/>
      <x:c r="CQO5916" s="248"/>
      <x:c r="CQP5916" s="248"/>
      <x:c r="CQQ5916" s="248"/>
      <x:c r="CQR5916" s="248"/>
      <x:c r="CQS5916" s="248"/>
      <x:c r="CQT5916" s="248"/>
      <x:c r="CQU5916" s="248"/>
      <x:c r="CQV5916" s="248"/>
      <x:c r="CQW5916" s="248"/>
      <x:c r="CQX5916" s="248"/>
      <x:c r="CQY5916" s="248"/>
      <x:c r="CQZ5916" s="248"/>
      <x:c r="CRA5916" s="248"/>
      <x:c r="CRB5916" s="248"/>
      <x:c r="CRC5916" s="248"/>
      <x:c r="CRD5916" s="248"/>
      <x:c r="CRE5916" s="248"/>
      <x:c r="CRF5916" s="248"/>
      <x:c r="CRG5916" s="248"/>
      <x:c r="CRH5916" s="248"/>
      <x:c r="CRI5916" s="248"/>
      <x:c r="CRJ5916" s="248"/>
      <x:c r="CRK5916" s="248"/>
      <x:c r="CRL5916" s="248"/>
      <x:c r="CRM5916" s="248"/>
      <x:c r="CRN5916" s="248"/>
      <x:c r="CRO5916" s="248"/>
      <x:c r="CRP5916" s="248"/>
      <x:c r="CRQ5916" s="248"/>
      <x:c r="CRR5916" s="248"/>
      <x:c r="CRS5916" s="248"/>
      <x:c r="CRT5916" s="248"/>
      <x:c r="CRU5916" s="248"/>
      <x:c r="CRV5916" s="248"/>
      <x:c r="CRW5916" s="248"/>
      <x:c r="CRX5916" s="248"/>
      <x:c r="CRY5916" s="248"/>
      <x:c r="CRZ5916" s="248"/>
      <x:c r="CSA5916" s="248"/>
      <x:c r="CSB5916" s="248"/>
      <x:c r="CSC5916" s="248"/>
      <x:c r="CSD5916" s="248"/>
      <x:c r="CSE5916" s="248"/>
      <x:c r="CSF5916" s="248"/>
      <x:c r="CSG5916" s="248"/>
      <x:c r="CSH5916" s="248"/>
      <x:c r="CSI5916" s="248"/>
      <x:c r="CSJ5916" s="248"/>
      <x:c r="CSK5916" s="248"/>
      <x:c r="CSL5916" s="248"/>
      <x:c r="CSM5916" s="248"/>
      <x:c r="CSN5916" s="248"/>
      <x:c r="CSO5916" s="248"/>
      <x:c r="CSP5916" s="248"/>
      <x:c r="CSQ5916" s="248"/>
      <x:c r="CSR5916" s="248"/>
      <x:c r="CSS5916" s="248"/>
      <x:c r="CST5916" s="248"/>
      <x:c r="CSU5916" s="248"/>
      <x:c r="CSV5916" s="248"/>
      <x:c r="CSW5916" s="248"/>
      <x:c r="CSX5916" s="248"/>
      <x:c r="CSY5916" s="248"/>
      <x:c r="CSZ5916" s="248"/>
      <x:c r="CTA5916" s="248"/>
      <x:c r="CTB5916" s="248"/>
      <x:c r="CTC5916" s="248"/>
      <x:c r="CTD5916" s="248"/>
      <x:c r="CTE5916" s="248"/>
      <x:c r="CTF5916" s="248"/>
      <x:c r="CTG5916" s="248"/>
      <x:c r="CTH5916" s="248"/>
      <x:c r="CTI5916" s="248"/>
      <x:c r="CTJ5916" s="248"/>
      <x:c r="CTK5916" s="248"/>
      <x:c r="CTL5916" s="248"/>
      <x:c r="CTM5916" s="248"/>
      <x:c r="CTN5916" s="248"/>
      <x:c r="CTO5916" s="248"/>
      <x:c r="CTP5916" s="248"/>
      <x:c r="CTQ5916" s="248"/>
      <x:c r="CTR5916" s="248"/>
      <x:c r="CTS5916" s="248"/>
      <x:c r="CTT5916" s="248"/>
      <x:c r="CTU5916" s="248"/>
      <x:c r="CTV5916" s="248"/>
      <x:c r="CTW5916" s="248"/>
      <x:c r="CTX5916" s="248"/>
      <x:c r="CTY5916" s="248"/>
      <x:c r="CTZ5916" s="248"/>
      <x:c r="CUA5916" s="248"/>
      <x:c r="CUB5916" s="248"/>
      <x:c r="CUC5916" s="248"/>
      <x:c r="CUD5916" s="248"/>
      <x:c r="CUE5916" s="248"/>
      <x:c r="CUF5916" s="248"/>
      <x:c r="CUG5916" s="248"/>
      <x:c r="CUH5916" s="248"/>
      <x:c r="CUI5916" s="248"/>
      <x:c r="CUJ5916" s="248"/>
      <x:c r="CUK5916" s="248"/>
      <x:c r="CUL5916" s="248"/>
      <x:c r="CUM5916" s="248"/>
      <x:c r="CUN5916" s="248"/>
      <x:c r="CUO5916" s="248"/>
      <x:c r="CUP5916" s="248"/>
      <x:c r="CUQ5916" s="248"/>
      <x:c r="CUR5916" s="248"/>
      <x:c r="CUS5916" s="248"/>
      <x:c r="CUT5916" s="248"/>
      <x:c r="CUU5916" s="248"/>
      <x:c r="CUV5916" s="248"/>
      <x:c r="CUW5916" s="248"/>
      <x:c r="CUX5916" s="248"/>
      <x:c r="CUY5916" s="248"/>
      <x:c r="CUZ5916" s="248"/>
      <x:c r="CVA5916" s="248"/>
      <x:c r="CVB5916" s="248"/>
      <x:c r="CVC5916" s="248"/>
      <x:c r="CVD5916" s="248"/>
      <x:c r="CVE5916" s="248"/>
      <x:c r="CVF5916" s="248"/>
      <x:c r="CVG5916" s="248"/>
      <x:c r="CVH5916" s="248"/>
      <x:c r="CVI5916" s="248"/>
      <x:c r="CVJ5916" s="248"/>
      <x:c r="CVK5916" s="248"/>
      <x:c r="CVL5916" s="248"/>
      <x:c r="CVM5916" s="248"/>
      <x:c r="CVN5916" s="248"/>
      <x:c r="CVO5916" s="248"/>
      <x:c r="CVP5916" s="248"/>
      <x:c r="CVQ5916" s="248"/>
      <x:c r="CVR5916" s="248"/>
      <x:c r="CVS5916" s="248"/>
      <x:c r="CVT5916" s="248"/>
      <x:c r="CVU5916" s="248"/>
      <x:c r="CVV5916" s="248"/>
      <x:c r="CVW5916" s="248"/>
      <x:c r="CVX5916" s="248"/>
      <x:c r="CVY5916" s="248"/>
      <x:c r="CVZ5916" s="248"/>
      <x:c r="CWA5916" s="248"/>
      <x:c r="CWB5916" s="248"/>
      <x:c r="CWC5916" s="248"/>
      <x:c r="CWD5916" s="248"/>
      <x:c r="CWE5916" s="248"/>
      <x:c r="CWF5916" s="248"/>
      <x:c r="CWG5916" s="248"/>
      <x:c r="CWH5916" s="248"/>
      <x:c r="CWI5916" s="248"/>
      <x:c r="CWJ5916" s="248"/>
      <x:c r="CWK5916" s="248"/>
      <x:c r="CWL5916" s="248"/>
      <x:c r="CWM5916" s="248"/>
      <x:c r="CWN5916" s="248"/>
      <x:c r="CWO5916" s="248"/>
      <x:c r="CWP5916" s="248"/>
      <x:c r="CWQ5916" s="248"/>
      <x:c r="CWR5916" s="248"/>
      <x:c r="CWS5916" s="248"/>
      <x:c r="CWT5916" s="248"/>
      <x:c r="CWU5916" s="248"/>
      <x:c r="CWV5916" s="248"/>
      <x:c r="CWW5916" s="248"/>
      <x:c r="CWX5916" s="248"/>
      <x:c r="CWY5916" s="248"/>
      <x:c r="CWZ5916" s="248"/>
      <x:c r="CXA5916" s="248"/>
      <x:c r="CXB5916" s="248"/>
      <x:c r="CXC5916" s="248"/>
      <x:c r="CXD5916" s="248"/>
      <x:c r="CXE5916" s="248"/>
      <x:c r="CXF5916" s="248"/>
      <x:c r="CXG5916" s="248"/>
      <x:c r="CXH5916" s="248"/>
      <x:c r="CXI5916" s="248"/>
      <x:c r="CXJ5916" s="248"/>
      <x:c r="CXK5916" s="248"/>
      <x:c r="CXL5916" s="248"/>
      <x:c r="CXM5916" s="248"/>
      <x:c r="CXN5916" s="248"/>
      <x:c r="CXO5916" s="248"/>
      <x:c r="CXP5916" s="248"/>
      <x:c r="CXQ5916" s="248"/>
      <x:c r="CXR5916" s="248"/>
      <x:c r="CXS5916" s="248"/>
      <x:c r="CXT5916" s="248"/>
      <x:c r="CXU5916" s="248"/>
      <x:c r="CXV5916" s="248"/>
      <x:c r="CXW5916" s="248"/>
      <x:c r="CXX5916" s="248"/>
      <x:c r="CXY5916" s="248"/>
      <x:c r="CXZ5916" s="248"/>
      <x:c r="CYA5916" s="248"/>
      <x:c r="CYB5916" s="248"/>
      <x:c r="CYC5916" s="248"/>
      <x:c r="CYD5916" s="248"/>
      <x:c r="CYE5916" s="248"/>
      <x:c r="CYF5916" s="248"/>
      <x:c r="CYG5916" s="248"/>
      <x:c r="CYH5916" s="248"/>
      <x:c r="CYI5916" s="248"/>
      <x:c r="CYJ5916" s="248"/>
      <x:c r="CYK5916" s="248"/>
      <x:c r="CYL5916" s="248"/>
      <x:c r="CYM5916" s="248"/>
      <x:c r="CYN5916" s="248"/>
      <x:c r="CYO5916" s="248"/>
      <x:c r="CYP5916" s="248"/>
      <x:c r="CYQ5916" s="248"/>
      <x:c r="CYR5916" s="248"/>
      <x:c r="CYS5916" s="248"/>
      <x:c r="CYT5916" s="248"/>
      <x:c r="CYU5916" s="248"/>
      <x:c r="CYV5916" s="248"/>
      <x:c r="CYW5916" s="248"/>
      <x:c r="CYX5916" s="248"/>
      <x:c r="CYY5916" s="248"/>
      <x:c r="CYZ5916" s="248"/>
      <x:c r="CZA5916" s="248"/>
      <x:c r="CZB5916" s="248"/>
      <x:c r="CZC5916" s="248"/>
      <x:c r="CZD5916" s="248"/>
      <x:c r="CZE5916" s="248"/>
      <x:c r="CZF5916" s="248"/>
      <x:c r="CZG5916" s="248"/>
      <x:c r="CZH5916" s="248"/>
      <x:c r="CZI5916" s="248"/>
      <x:c r="CZJ5916" s="248"/>
      <x:c r="CZK5916" s="248"/>
      <x:c r="CZL5916" s="248"/>
      <x:c r="CZM5916" s="248"/>
      <x:c r="CZN5916" s="248"/>
      <x:c r="CZO5916" s="248"/>
      <x:c r="CZP5916" s="248"/>
      <x:c r="CZQ5916" s="248"/>
      <x:c r="CZR5916" s="248"/>
      <x:c r="CZS5916" s="248"/>
      <x:c r="CZT5916" s="248"/>
      <x:c r="CZU5916" s="248"/>
      <x:c r="CZV5916" s="248"/>
      <x:c r="CZW5916" s="248"/>
      <x:c r="CZX5916" s="248"/>
      <x:c r="CZY5916" s="248"/>
      <x:c r="CZZ5916" s="248"/>
      <x:c r="DAA5916" s="248"/>
      <x:c r="DAB5916" s="248"/>
      <x:c r="DAC5916" s="248"/>
      <x:c r="DAD5916" s="248"/>
      <x:c r="DAE5916" s="248"/>
      <x:c r="DAF5916" s="248"/>
      <x:c r="DAG5916" s="248"/>
      <x:c r="DAH5916" s="248"/>
      <x:c r="DAI5916" s="248"/>
      <x:c r="DAJ5916" s="248"/>
      <x:c r="DAK5916" s="248"/>
      <x:c r="DAL5916" s="248"/>
      <x:c r="DAM5916" s="248"/>
      <x:c r="DAN5916" s="248"/>
      <x:c r="DAO5916" s="248"/>
      <x:c r="DAP5916" s="248"/>
      <x:c r="DAQ5916" s="248"/>
      <x:c r="DAR5916" s="248"/>
      <x:c r="DAS5916" s="248"/>
      <x:c r="DAT5916" s="248"/>
      <x:c r="DAU5916" s="248"/>
      <x:c r="DAV5916" s="248"/>
      <x:c r="DAW5916" s="248"/>
      <x:c r="DAX5916" s="248"/>
      <x:c r="DAY5916" s="248"/>
      <x:c r="DAZ5916" s="248"/>
      <x:c r="DBA5916" s="248"/>
      <x:c r="DBB5916" s="248"/>
      <x:c r="DBC5916" s="248"/>
      <x:c r="DBD5916" s="248"/>
      <x:c r="DBE5916" s="248"/>
      <x:c r="DBF5916" s="248"/>
      <x:c r="DBG5916" s="248"/>
      <x:c r="DBH5916" s="248"/>
      <x:c r="DBI5916" s="248"/>
      <x:c r="DBJ5916" s="248"/>
      <x:c r="DBK5916" s="248"/>
      <x:c r="DBL5916" s="248"/>
      <x:c r="DBM5916" s="248"/>
      <x:c r="DBN5916" s="248"/>
      <x:c r="DBO5916" s="248"/>
      <x:c r="DBP5916" s="248"/>
      <x:c r="DBQ5916" s="248"/>
      <x:c r="DBR5916" s="248"/>
      <x:c r="DBS5916" s="248"/>
      <x:c r="DBT5916" s="248"/>
      <x:c r="DBU5916" s="248"/>
      <x:c r="DBV5916" s="248"/>
      <x:c r="DBW5916" s="248"/>
      <x:c r="DBX5916" s="248"/>
      <x:c r="DBY5916" s="248"/>
      <x:c r="DBZ5916" s="248"/>
      <x:c r="DCA5916" s="248"/>
      <x:c r="DCB5916" s="248"/>
      <x:c r="DCC5916" s="248"/>
      <x:c r="DCD5916" s="248"/>
      <x:c r="DCE5916" s="248"/>
      <x:c r="DCF5916" s="248"/>
      <x:c r="DCG5916" s="248"/>
      <x:c r="DCH5916" s="248"/>
      <x:c r="DCI5916" s="248"/>
      <x:c r="DCJ5916" s="248"/>
      <x:c r="DCK5916" s="248"/>
      <x:c r="DCL5916" s="248"/>
      <x:c r="DCM5916" s="248"/>
      <x:c r="DCN5916" s="248"/>
      <x:c r="DCO5916" s="248"/>
      <x:c r="DCP5916" s="248"/>
      <x:c r="DCQ5916" s="248"/>
      <x:c r="DCR5916" s="248"/>
      <x:c r="DCS5916" s="248"/>
      <x:c r="DCT5916" s="248"/>
      <x:c r="DCU5916" s="248"/>
      <x:c r="DCV5916" s="248"/>
      <x:c r="DCW5916" s="248"/>
      <x:c r="DCX5916" s="248"/>
      <x:c r="DCY5916" s="248"/>
      <x:c r="DCZ5916" s="248"/>
      <x:c r="DDA5916" s="248"/>
      <x:c r="DDB5916" s="248"/>
      <x:c r="DDC5916" s="248"/>
      <x:c r="DDD5916" s="248"/>
      <x:c r="DDE5916" s="248"/>
      <x:c r="DDF5916" s="248"/>
      <x:c r="DDG5916" s="248"/>
      <x:c r="DDH5916" s="248"/>
      <x:c r="DDI5916" s="248"/>
      <x:c r="DDJ5916" s="248"/>
      <x:c r="DDK5916" s="248"/>
      <x:c r="DDL5916" s="248"/>
      <x:c r="DDM5916" s="248"/>
      <x:c r="DDN5916" s="248"/>
      <x:c r="DDO5916" s="248"/>
      <x:c r="DDP5916" s="248"/>
      <x:c r="DDQ5916" s="248"/>
      <x:c r="DDR5916" s="248"/>
      <x:c r="DDS5916" s="248"/>
      <x:c r="DDT5916" s="248"/>
      <x:c r="DDU5916" s="248"/>
      <x:c r="DDV5916" s="248"/>
      <x:c r="DDW5916" s="248"/>
      <x:c r="DDX5916" s="248"/>
      <x:c r="DDY5916" s="248"/>
      <x:c r="DDZ5916" s="248"/>
      <x:c r="DEA5916" s="248"/>
      <x:c r="DEB5916" s="248"/>
      <x:c r="DEC5916" s="248"/>
      <x:c r="DED5916" s="248"/>
      <x:c r="DEE5916" s="248"/>
      <x:c r="DEF5916" s="248"/>
      <x:c r="DEG5916" s="248"/>
      <x:c r="DEH5916" s="248"/>
      <x:c r="DEI5916" s="248"/>
      <x:c r="DEJ5916" s="248"/>
      <x:c r="DEK5916" s="248"/>
      <x:c r="DEL5916" s="248"/>
      <x:c r="DEM5916" s="248"/>
      <x:c r="DEN5916" s="248"/>
      <x:c r="DEO5916" s="248"/>
      <x:c r="DEP5916" s="248"/>
      <x:c r="DEQ5916" s="248"/>
      <x:c r="DER5916" s="248"/>
      <x:c r="DES5916" s="248"/>
      <x:c r="DET5916" s="248"/>
      <x:c r="DEU5916" s="248"/>
      <x:c r="DEV5916" s="248"/>
      <x:c r="DEW5916" s="248"/>
      <x:c r="DEX5916" s="248"/>
      <x:c r="DEY5916" s="248"/>
      <x:c r="DEZ5916" s="248"/>
      <x:c r="DFA5916" s="248"/>
      <x:c r="DFB5916" s="248"/>
      <x:c r="DFC5916" s="248"/>
      <x:c r="DFD5916" s="248"/>
      <x:c r="DFE5916" s="248"/>
      <x:c r="DFF5916" s="248"/>
      <x:c r="DFG5916" s="248"/>
      <x:c r="DFH5916" s="248"/>
      <x:c r="DFI5916" s="248"/>
      <x:c r="DFJ5916" s="248"/>
      <x:c r="DFK5916" s="248"/>
      <x:c r="DFL5916" s="248"/>
      <x:c r="DFM5916" s="248"/>
      <x:c r="DFN5916" s="248"/>
      <x:c r="DFO5916" s="248"/>
      <x:c r="DFP5916" s="248"/>
      <x:c r="DFQ5916" s="248"/>
      <x:c r="DFR5916" s="248"/>
      <x:c r="DFS5916" s="248"/>
      <x:c r="DFT5916" s="248"/>
      <x:c r="DFU5916" s="248"/>
      <x:c r="DFV5916" s="248"/>
      <x:c r="DFW5916" s="248"/>
      <x:c r="DFX5916" s="248"/>
      <x:c r="DFY5916" s="248"/>
      <x:c r="DFZ5916" s="248"/>
      <x:c r="DGA5916" s="248"/>
      <x:c r="DGB5916" s="248"/>
      <x:c r="DGC5916" s="248"/>
      <x:c r="DGD5916" s="248"/>
      <x:c r="DGE5916" s="248"/>
      <x:c r="DGF5916" s="248"/>
      <x:c r="DGG5916" s="248"/>
      <x:c r="DGH5916" s="248"/>
      <x:c r="DGI5916" s="248"/>
      <x:c r="DGJ5916" s="248"/>
      <x:c r="DGK5916" s="248"/>
      <x:c r="DGL5916" s="248"/>
      <x:c r="DGM5916" s="248"/>
      <x:c r="DGN5916" s="248"/>
      <x:c r="DGO5916" s="248"/>
      <x:c r="DGP5916" s="248"/>
      <x:c r="DGQ5916" s="248"/>
      <x:c r="DGR5916" s="248"/>
      <x:c r="DGS5916" s="248"/>
      <x:c r="DGT5916" s="248"/>
      <x:c r="DGU5916" s="248"/>
      <x:c r="DGV5916" s="248"/>
      <x:c r="DGW5916" s="248"/>
      <x:c r="DGX5916" s="248"/>
      <x:c r="DGY5916" s="248"/>
      <x:c r="DGZ5916" s="248"/>
      <x:c r="DHA5916" s="248"/>
      <x:c r="DHB5916" s="248"/>
      <x:c r="DHC5916" s="248"/>
      <x:c r="DHD5916" s="248"/>
      <x:c r="DHE5916" s="248"/>
      <x:c r="DHF5916" s="248"/>
      <x:c r="DHG5916" s="248"/>
      <x:c r="DHH5916" s="248"/>
      <x:c r="DHI5916" s="248"/>
      <x:c r="DHJ5916" s="248"/>
      <x:c r="DHK5916" s="248"/>
      <x:c r="DHL5916" s="248"/>
      <x:c r="DHM5916" s="248"/>
      <x:c r="DHN5916" s="248"/>
      <x:c r="DHO5916" s="248"/>
      <x:c r="DHP5916" s="248"/>
      <x:c r="DHQ5916" s="248"/>
      <x:c r="DHR5916" s="248"/>
      <x:c r="DHS5916" s="248"/>
      <x:c r="DHT5916" s="248"/>
      <x:c r="DHU5916" s="248"/>
      <x:c r="DHV5916" s="248"/>
      <x:c r="DHW5916" s="248"/>
      <x:c r="DHX5916" s="248"/>
      <x:c r="DHY5916" s="248"/>
      <x:c r="DHZ5916" s="248"/>
      <x:c r="DIA5916" s="248"/>
      <x:c r="DIB5916" s="248"/>
      <x:c r="DIC5916" s="248"/>
      <x:c r="DID5916" s="248"/>
      <x:c r="DIE5916" s="248"/>
      <x:c r="DIF5916" s="248"/>
      <x:c r="DIG5916" s="248"/>
      <x:c r="DIH5916" s="248"/>
      <x:c r="DII5916" s="248"/>
      <x:c r="DIJ5916" s="248"/>
      <x:c r="DIK5916" s="248"/>
      <x:c r="DIL5916" s="248"/>
      <x:c r="DIM5916" s="248"/>
      <x:c r="DIN5916" s="248"/>
      <x:c r="DIO5916" s="248"/>
      <x:c r="DIP5916" s="248"/>
      <x:c r="DIQ5916" s="248"/>
      <x:c r="DIR5916" s="248"/>
      <x:c r="DIS5916" s="248"/>
      <x:c r="DIT5916" s="248"/>
      <x:c r="DIU5916" s="248"/>
      <x:c r="DIV5916" s="248"/>
      <x:c r="DIW5916" s="248"/>
      <x:c r="DIX5916" s="248"/>
      <x:c r="DIY5916" s="248"/>
      <x:c r="DIZ5916" s="248"/>
      <x:c r="DJA5916" s="248"/>
      <x:c r="DJB5916" s="248"/>
      <x:c r="DJC5916" s="248"/>
      <x:c r="DJD5916" s="248"/>
      <x:c r="DJE5916" s="248"/>
      <x:c r="DJF5916" s="248"/>
      <x:c r="DJG5916" s="248"/>
      <x:c r="DJH5916" s="248"/>
      <x:c r="DJI5916" s="248"/>
      <x:c r="DJJ5916" s="248"/>
      <x:c r="DJK5916" s="248"/>
      <x:c r="DJL5916" s="248"/>
      <x:c r="DJM5916" s="248"/>
      <x:c r="DJN5916" s="248"/>
      <x:c r="DJO5916" s="248"/>
      <x:c r="DJP5916" s="248"/>
      <x:c r="DJQ5916" s="248"/>
      <x:c r="DJR5916" s="248"/>
      <x:c r="DJS5916" s="248"/>
      <x:c r="DJT5916" s="248"/>
      <x:c r="DJU5916" s="248"/>
      <x:c r="DJV5916" s="248"/>
      <x:c r="DJW5916" s="248"/>
      <x:c r="DJX5916" s="248"/>
      <x:c r="DJY5916" s="248"/>
      <x:c r="DJZ5916" s="248"/>
      <x:c r="DKA5916" s="248"/>
      <x:c r="DKB5916" s="248"/>
      <x:c r="DKC5916" s="248"/>
      <x:c r="DKD5916" s="248"/>
      <x:c r="DKE5916" s="248"/>
      <x:c r="DKF5916" s="248"/>
      <x:c r="DKG5916" s="248"/>
      <x:c r="DKH5916" s="248"/>
      <x:c r="DKI5916" s="248"/>
      <x:c r="DKJ5916" s="248"/>
      <x:c r="DKK5916" s="248"/>
      <x:c r="DKL5916" s="248"/>
      <x:c r="DKM5916" s="248"/>
      <x:c r="DKN5916" s="248"/>
      <x:c r="DKO5916" s="248"/>
      <x:c r="DKP5916" s="248"/>
      <x:c r="DKQ5916" s="248"/>
      <x:c r="DKR5916" s="248"/>
      <x:c r="DKS5916" s="248"/>
      <x:c r="DKT5916" s="248"/>
      <x:c r="DKU5916" s="248"/>
      <x:c r="DKV5916" s="248"/>
      <x:c r="DKW5916" s="248"/>
      <x:c r="DKX5916" s="248"/>
      <x:c r="DKY5916" s="248"/>
      <x:c r="DKZ5916" s="248"/>
      <x:c r="DLA5916" s="248"/>
      <x:c r="DLB5916" s="248"/>
      <x:c r="DLC5916" s="248"/>
      <x:c r="DLD5916" s="248"/>
      <x:c r="DLE5916" s="248"/>
      <x:c r="DLF5916" s="248"/>
      <x:c r="DLG5916" s="248"/>
      <x:c r="DLH5916" s="248"/>
      <x:c r="DLI5916" s="248"/>
      <x:c r="DLJ5916" s="248"/>
      <x:c r="DLK5916" s="248"/>
      <x:c r="DLL5916" s="248"/>
      <x:c r="DLM5916" s="248"/>
      <x:c r="DLN5916" s="248"/>
      <x:c r="DLO5916" s="248"/>
      <x:c r="DLP5916" s="248"/>
      <x:c r="DLQ5916" s="248"/>
      <x:c r="DLR5916" s="248"/>
      <x:c r="DLS5916" s="248"/>
      <x:c r="DLT5916" s="248"/>
      <x:c r="DLU5916" s="248"/>
      <x:c r="DLV5916" s="248"/>
      <x:c r="DLW5916" s="248"/>
      <x:c r="DLX5916" s="248"/>
      <x:c r="DLY5916" s="248"/>
      <x:c r="DLZ5916" s="248"/>
      <x:c r="DMA5916" s="248"/>
      <x:c r="DMB5916" s="248"/>
      <x:c r="DMC5916" s="248"/>
      <x:c r="DMD5916" s="248"/>
      <x:c r="DME5916" s="248"/>
      <x:c r="DMF5916" s="248"/>
      <x:c r="DMG5916" s="248"/>
      <x:c r="DMH5916" s="248"/>
      <x:c r="DMI5916" s="248"/>
      <x:c r="DMJ5916" s="248"/>
      <x:c r="DMK5916" s="248"/>
      <x:c r="DML5916" s="248"/>
      <x:c r="DMM5916" s="248"/>
      <x:c r="DMN5916" s="248"/>
      <x:c r="DMO5916" s="248"/>
      <x:c r="DMP5916" s="248"/>
      <x:c r="DMQ5916" s="248"/>
      <x:c r="DMR5916" s="248"/>
      <x:c r="DMS5916" s="248"/>
      <x:c r="DMT5916" s="248"/>
      <x:c r="DMU5916" s="248"/>
      <x:c r="DMV5916" s="248"/>
      <x:c r="DMW5916" s="248"/>
      <x:c r="DMX5916" s="248"/>
      <x:c r="DMY5916" s="248"/>
      <x:c r="DMZ5916" s="248"/>
      <x:c r="DNA5916" s="248"/>
      <x:c r="DNB5916" s="248"/>
      <x:c r="DNC5916" s="248"/>
      <x:c r="DND5916" s="248"/>
      <x:c r="DNE5916" s="248"/>
      <x:c r="DNF5916" s="248"/>
      <x:c r="DNG5916" s="248"/>
      <x:c r="DNH5916" s="248"/>
      <x:c r="DNI5916" s="248"/>
      <x:c r="DNJ5916" s="248"/>
      <x:c r="DNK5916" s="248"/>
      <x:c r="DNL5916" s="248"/>
      <x:c r="DNM5916" s="248"/>
      <x:c r="DNN5916" s="248"/>
      <x:c r="DNO5916" s="248"/>
      <x:c r="DNP5916" s="248"/>
      <x:c r="DNQ5916" s="248"/>
      <x:c r="DNR5916" s="248"/>
      <x:c r="DNS5916" s="248"/>
      <x:c r="DNT5916" s="248"/>
      <x:c r="DNU5916" s="248"/>
      <x:c r="DNV5916" s="248"/>
      <x:c r="DNW5916" s="248"/>
      <x:c r="DNX5916" s="248"/>
      <x:c r="DNY5916" s="248"/>
      <x:c r="DNZ5916" s="248"/>
      <x:c r="DOA5916" s="248"/>
      <x:c r="DOB5916" s="248"/>
      <x:c r="DOC5916" s="248"/>
      <x:c r="DOD5916" s="248"/>
      <x:c r="DOE5916" s="248"/>
      <x:c r="DOF5916" s="248"/>
      <x:c r="DOG5916" s="248"/>
      <x:c r="DOH5916" s="248"/>
      <x:c r="DOI5916" s="248"/>
      <x:c r="DOJ5916" s="248"/>
      <x:c r="DOK5916" s="248"/>
      <x:c r="DOL5916" s="248"/>
      <x:c r="DOM5916" s="248"/>
      <x:c r="DON5916" s="248"/>
      <x:c r="DOO5916" s="248"/>
      <x:c r="DOP5916" s="248"/>
      <x:c r="DOQ5916" s="248"/>
      <x:c r="DOR5916" s="248"/>
      <x:c r="DOS5916" s="248"/>
      <x:c r="DOT5916" s="248"/>
      <x:c r="DOU5916" s="248"/>
      <x:c r="DOV5916" s="248"/>
      <x:c r="DOW5916" s="248"/>
      <x:c r="DOX5916" s="248"/>
      <x:c r="DOY5916" s="248"/>
      <x:c r="DOZ5916" s="248"/>
      <x:c r="DPA5916" s="248"/>
      <x:c r="DPB5916" s="248"/>
      <x:c r="DPC5916" s="248"/>
      <x:c r="DPD5916" s="248"/>
      <x:c r="DPE5916" s="248"/>
      <x:c r="DPF5916" s="248"/>
      <x:c r="DPG5916" s="248"/>
      <x:c r="DPH5916" s="248"/>
      <x:c r="DPI5916" s="248"/>
      <x:c r="DPJ5916" s="248"/>
      <x:c r="DPK5916" s="248"/>
      <x:c r="DPL5916" s="248"/>
      <x:c r="DPM5916" s="248"/>
      <x:c r="DPN5916" s="248"/>
      <x:c r="DPO5916" s="248"/>
      <x:c r="DPP5916" s="248"/>
      <x:c r="DPQ5916" s="248"/>
      <x:c r="DPR5916" s="248"/>
      <x:c r="DPS5916" s="248"/>
      <x:c r="DPT5916" s="248"/>
      <x:c r="DPU5916" s="248"/>
      <x:c r="DPV5916" s="248"/>
      <x:c r="DPW5916" s="248"/>
      <x:c r="DPX5916" s="248"/>
      <x:c r="DPY5916" s="248"/>
      <x:c r="DPZ5916" s="248"/>
      <x:c r="DQA5916" s="248"/>
      <x:c r="DQB5916" s="248"/>
      <x:c r="DQC5916" s="248"/>
      <x:c r="DQD5916" s="248"/>
      <x:c r="DQE5916" s="248"/>
      <x:c r="DQF5916" s="248"/>
      <x:c r="DQG5916" s="248"/>
      <x:c r="DQH5916" s="248"/>
      <x:c r="DQI5916" s="248"/>
      <x:c r="DQJ5916" s="248"/>
      <x:c r="DQK5916" s="248"/>
      <x:c r="DQL5916" s="248"/>
      <x:c r="DQM5916" s="248"/>
      <x:c r="DQN5916" s="248"/>
      <x:c r="DQO5916" s="248"/>
      <x:c r="DQP5916" s="248"/>
      <x:c r="DQQ5916" s="248"/>
      <x:c r="DQR5916" s="248"/>
      <x:c r="DQS5916" s="248"/>
      <x:c r="DQT5916" s="248"/>
      <x:c r="DQU5916" s="248"/>
      <x:c r="DQV5916" s="248"/>
      <x:c r="DQW5916" s="248"/>
      <x:c r="DQX5916" s="248"/>
      <x:c r="DQY5916" s="248"/>
      <x:c r="DQZ5916" s="248"/>
      <x:c r="DRA5916" s="248"/>
      <x:c r="DRB5916" s="248"/>
      <x:c r="DRC5916" s="248"/>
      <x:c r="DRD5916" s="248"/>
      <x:c r="DRE5916" s="248"/>
      <x:c r="DRF5916" s="248"/>
      <x:c r="DRG5916" s="248"/>
      <x:c r="DRH5916" s="248"/>
      <x:c r="DRI5916" s="248"/>
      <x:c r="DRJ5916" s="248"/>
      <x:c r="DRK5916" s="248"/>
      <x:c r="DRL5916" s="248"/>
      <x:c r="DRM5916" s="248"/>
      <x:c r="DRN5916" s="248"/>
      <x:c r="DRO5916" s="248"/>
      <x:c r="DRP5916" s="248"/>
      <x:c r="DRQ5916" s="248"/>
      <x:c r="DRR5916" s="248"/>
      <x:c r="DRS5916" s="248"/>
      <x:c r="DRT5916" s="248"/>
      <x:c r="DRU5916" s="248"/>
      <x:c r="DRV5916" s="248"/>
      <x:c r="DRW5916" s="248"/>
      <x:c r="DRX5916" s="248"/>
      <x:c r="DRY5916" s="248"/>
      <x:c r="DRZ5916" s="248"/>
      <x:c r="DSA5916" s="248"/>
      <x:c r="DSB5916" s="248"/>
      <x:c r="DSC5916" s="248"/>
      <x:c r="DSD5916" s="248"/>
      <x:c r="DSE5916" s="248"/>
      <x:c r="DSF5916" s="248"/>
      <x:c r="DSG5916" s="248"/>
      <x:c r="DSH5916" s="248"/>
      <x:c r="DSI5916" s="248"/>
      <x:c r="DSJ5916" s="248"/>
      <x:c r="DSK5916" s="248"/>
      <x:c r="DSL5916" s="248"/>
      <x:c r="DSM5916" s="248"/>
      <x:c r="DSN5916" s="248"/>
      <x:c r="DSO5916" s="248"/>
      <x:c r="DSP5916" s="248"/>
      <x:c r="DSQ5916" s="248"/>
      <x:c r="DSR5916" s="248"/>
      <x:c r="DSS5916" s="248"/>
      <x:c r="DST5916" s="248"/>
      <x:c r="DSU5916" s="248"/>
      <x:c r="DSV5916" s="248"/>
      <x:c r="DSW5916" s="248"/>
      <x:c r="DSX5916" s="248"/>
      <x:c r="DSY5916" s="248"/>
      <x:c r="DSZ5916" s="248"/>
      <x:c r="DTA5916" s="248"/>
      <x:c r="DTB5916" s="248"/>
      <x:c r="DTC5916" s="248"/>
      <x:c r="DTD5916" s="248"/>
      <x:c r="DTE5916" s="248"/>
      <x:c r="DTF5916" s="248"/>
      <x:c r="DTG5916" s="248"/>
      <x:c r="DTH5916" s="248"/>
      <x:c r="DTI5916" s="248"/>
      <x:c r="DTJ5916" s="248"/>
      <x:c r="DTK5916" s="248"/>
      <x:c r="DTL5916" s="248"/>
      <x:c r="DTM5916" s="248"/>
      <x:c r="DTN5916" s="248"/>
      <x:c r="DTO5916" s="248"/>
      <x:c r="DTP5916" s="248"/>
      <x:c r="DTQ5916" s="248"/>
      <x:c r="DTR5916" s="248"/>
      <x:c r="DTS5916" s="248"/>
      <x:c r="DTT5916" s="248"/>
      <x:c r="DTU5916" s="248"/>
      <x:c r="DTV5916" s="248"/>
      <x:c r="DTW5916" s="248"/>
      <x:c r="DTX5916" s="248"/>
      <x:c r="DTY5916" s="248"/>
      <x:c r="DTZ5916" s="248"/>
      <x:c r="DUA5916" s="248"/>
      <x:c r="DUB5916" s="248"/>
      <x:c r="DUC5916" s="248"/>
      <x:c r="DUD5916" s="248"/>
      <x:c r="DUE5916" s="248"/>
      <x:c r="DUF5916" s="248"/>
      <x:c r="DUG5916" s="248"/>
      <x:c r="DUH5916" s="248"/>
      <x:c r="DUI5916" s="248"/>
      <x:c r="DUJ5916" s="248"/>
      <x:c r="DUK5916" s="248"/>
      <x:c r="DUL5916" s="248"/>
      <x:c r="DUM5916" s="248"/>
      <x:c r="DUN5916" s="248"/>
      <x:c r="DUO5916" s="248"/>
      <x:c r="DUP5916" s="248"/>
      <x:c r="DUQ5916" s="248"/>
      <x:c r="DUR5916" s="248"/>
      <x:c r="DUS5916" s="248"/>
      <x:c r="DUT5916" s="248"/>
      <x:c r="DUU5916" s="248"/>
      <x:c r="DUV5916" s="248"/>
      <x:c r="DUW5916" s="248"/>
      <x:c r="DUX5916" s="248"/>
      <x:c r="DUY5916" s="248"/>
      <x:c r="DUZ5916" s="248"/>
      <x:c r="DVA5916" s="248"/>
      <x:c r="DVB5916" s="248"/>
      <x:c r="DVC5916" s="248"/>
      <x:c r="DVD5916" s="248"/>
      <x:c r="DVE5916" s="248"/>
      <x:c r="DVF5916" s="248"/>
      <x:c r="DVG5916" s="248"/>
      <x:c r="DVH5916" s="248"/>
      <x:c r="DVI5916" s="248"/>
      <x:c r="DVJ5916" s="248"/>
      <x:c r="DVK5916" s="248"/>
      <x:c r="DVL5916" s="248"/>
      <x:c r="DVM5916" s="248"/>
      <x:c r="DVN5916" s="248"/>
      <x:c r="DVO5916" s="248"/>
      <x:c r="DVP5916" s="248"/>
      <x:c r="DVQ5916" s="248"/>
      <x:c r="DVR5916" s="248"/>
      <x:c r="DVS5916" s="248"/>
      <x:c r="DVT5916" s="248"/>
      <x:c r="DVU5916" s="248"/>
      <x:c r="DVV5916" s="248"/>
      <x:c r="DVW5916" s="248"/>
      <x:c r="DVX5916" s="248"/>
      <x:c r="DVY5916" s="248"/>
      <x:c r="DVZ5916" s="248"/>
      <x:c r="DWA5916" s="248"/>
      <x:c r="DWB5916" s="248"/>
      <x:c r="DWC5916" s="248"/>
      <x:c r="DWD5916" s="248"/>
      <x:c r="DWE5916" s="248"/>
      <x:c r="DWF5916" s="248"/>
      <x:c r="DWG5916" s="248"/>
      <x:c r="DWH5916" s="248"/>
      <x:c r="DWI5916" s="248"/>
      <x:c r="DWJ5916" s="248"/>
      <x:c r="DWK5916" s="248"/>
      <x:c r="DWL5916" s="248"/>
      <x:c r="DWM5916" s="248"/>
      <x:c r="DWN5916" s="248"/>
      <x:c r="DWO5916" s="248"/>
      <x:c r="DWP5916" s="248"/>
      <x:c r="DWQ5916" s="248"/>
      <x:c r="DWR5916" s="248"/>
      <x:c r="DWS5916" s="248"/>
      <x:c r="DWT5916" s="248"/>
      <x:c r="DWU5916" s="248"/>
      <x:c r="DWV5916" s="248"/>
      <x:c r="DWW5916" s="248"/>
      <x:c r="DWX5916" s="248"/>
      <x:c r="DWY5916" s="248"/>
      <x:c r="DWZ5916" s="248"/>
      <x:c r="DXA5916" s="248"/>
      <x:c r="DXB5916" s="248"/>
      <x:c r="DXC5916" s="248"/>
      <x:c r="DXD5916" s="248"/>
      <x:c r="DXE5916" s="248"/>
      <x:c r="DXF5916" s="248"/>
      <x:c r="DXG5916" s="248"/>
      <x:c r="DXH5916" s="248"/>
      <x:c r="DXI5916" s="248"/>
      <x:c r="DXJ5916" s="248"/>
      <x:c r="DXK5916" s="248"/>
      <x:c r="DXL5916" s="248"/>
      <x:c r="DXM5916" s="248"/>
      <x:c r="DXN5916" s="248"/>
      <x:c r="DXO5916" s="248"/>
      <x:c r="DXP5916" s="248"/>
      <x:c r="DXQ5916" s="248"/>
      <x:c r="DXR5916" s="248"/>
      <x:c r="DXS5916" s="248"/>
      <x:c r="DXT5916" s="248"/>
      <x:c r="DXU5916" s="248"/>
      <x:c r="DXV5916" s="248"/>
      <x:c r="DXW5916" s="248"/>
      <x:c r="DXX5916" s="248"/>
      <x:c r="DXY5916" s="248"/>
      <x:c r="DXZ5916" s="248"/>
      <x:c r="DYA5916" s="248"/>
      <x:c r="DYB5916" s="248"/>
      <x:c r="DYC5916" s="248"/>
      <x:c r="DYD5916" s="248"/>
      <x:c r="DYE5916" s="248"/>
      <x:c r="DYF5916" s="248"/>
      <x:c r="DYG5916" s="248"/>
      <x:c r="DYH5916" s="248"/>
      <x:c r="DYI5916" s="248"/>
      <x:c r="DYJ5916" s="248"/>
      <x:c r="DYK5916" s="248"/>
      <x:c r="DYL5916" s="248"/>
      <x:c r="DYM5916" s="248"/>
      <x:c r="DYN5916" s="248"/>
      <x:c r="DYO5916" s="248"/>
      <x:c r="DYP5916" s="248"/>
      <x:c r="DYQ5916" s="248"/>
      <x:c r="DYR5916" s="248"/>
      <x:c r="DYS5916" s="248"/>
      <x:c r="DYT5916" s="248"/>
      <x:c r="DYU5916" s="248"/>
      <x:c r="DYV5916" s="248"/>
      <x:c r="DYW5916" s="248"/>
      <x:c r="DYX5916" s="248"/>
      <x:c r="DYY5916" s="248"/>
      <x:c r="DYZ5916" s="248"/>
      <x:c r="DZA5916" s="248"/>
      <x:c r="DZB5916" s="248"/>
      <x:c r="DZC5916" s="248"/>
      <x:c r="DZD5916" s="248"/>
      <x:c r="DZE5916" s="248"/>
      <x:c r="DZF5916" s="248"/>
      <x:c r="DZG5916" s="248"/>
      <x:c r="DZH5916" s="248"/>
      <x:c r="DZI5916" s="248"/>
      <x:c r="DZJ5916" s="248"/>
      <x:c r="DZK5916" s="248"/>
      <x:c r="DZL5916" s="248"/>
      <x:c r="DZM5916" s="248"/>
      <x:c r="DZN5916" s="248"/>
      <x:c r="DZO5916" s="248"/>
      <x:c r="DZP5916" s="248"/>
      <x:c r="DZQ5916" s="248"/>
      <x:c r="DZR5916" s="248"/>
      <x:c r="DZS5916" s="248"/>
      <x:c r="DZT5916" s="248"/>
      <x:c r="DZU5916" s="248"/>
      <x:c r="DZV5916" s="248"/>
      <x:c r="DZW5916" s="248"/>
      <x:c r="DZX5916" s="248"/>
      <x:c r="DZY5916" s="248"/>
      <x:c r="DZZ5916" s="248"/>
      <x:c r="EAA5916" s="248"/>
      <x:c r="EAB5916" s="248"/>
      <x:c r="EAC5916" s="248"/>
      <x:c r="EAD5916" s="248"/>
      <x:c r="EAE5916" s="248"/>
      <x:c r="EAF5916" s="248"/>
      <x:c r="EAG5916" s="248"/>
      <x:c r="EAH5916" s="248"/>
      <x:c r="EAI5916" s="248"/>
      <x:c r="EAJ5916" s="248"/>
      <x:c r="EAK5916" s="248"/>
      <x:c r="EAL5916" s="248"/>
      <x:c r="EAM5916" s="248"/>
      <x:c r="EAN5916" s="248"/>
      <x:c r="EAO5916" s="248"/>
      <x:c r="EAP5916" s="248"/>
      <x:c r="EAQ5916" s="248"/>
      <x:c r="EAR5916" s="248"/>
      <x:c r="EAS5916" s="248"/>
      <x:c r="EAT5916" s="248"/>
      <x:c r="EAU5916" s="248"/>
      <x:c r="EAV5916" s="248"/>
      <x:c r="EAW5916" s="248"/>
      <x:c r="EAX5916" s="248"/>
      <x:c r="EAY5916" s="248"/>
      <x:c r="EAZ5916" s="248"/>
      <x:c r="EBA5916" s="248"/>
      <x:c r="EBB5916" s="248"/>
      <x:c r="EBC5916" s="248"/>
      <x:c r="EBD5916" s="248"/>
      <x:c r="EBE5916" s="248"/>
      <x:c r="EBF5916" s="248"/>
      <x:c r="EBG5916" s="248"/>
      <x:c r="EBH5916" s="248"/>
      <x:c r="EBI5916" s="248"/>
      <x:c r="EBJ5916" s="248"/>
      <x:c r="EBK5916" s="248"/>
      <x:c r="EBL5916" s="248"/>
      <x:c r="EBM5916" s="248"/>
      <x:c r="EBN5916" s="248"/>
      <x:c r="EBO5916" s="248"/>
      <x:c r="EBP5916" s="248"/>
      <x:c r="EBQ5916" s="248"/>
      <x:c r="EBR5916" s="248"/>
      <x:c r="EBS5916" s="248"/>
      <x:c r="EBT5916" s="248"/>
      <x:c r="EBU5916" s="248"/>
      <x:c r="EBV5916" s="248"/>
      <x:c r="EBW5916" s="248"/>
      <x:c r="EBX5916" s="248"/>
      <x:c r="EBY5916" s="248"/>
      <x:c r="EBZ5916" s="248"/>
      <x:c r="ECA5916" s="248"/>
      <x:c r="ECB5916" s="248"/>
      <x:c r="ECC5916" s="248"/>
      <x:c r="ECD5916" s="248"/>
      <x:c r="ECE5916" s="248"/>
      <x:c r="ECF5916" s="248"/>
      <x:c r="ECG5916" s="248"/>
      <x:c r="ECH5916" s="248"/>
      <x:c r="ECI5916" s="248"/>
      <x:c r="ECJ5916" s="248"/>
      <x:c r="ECK5916" s="248"/>
      <x:c r="ECL5916" s="248"/>
      <x:c r="ECM5916" s="248"/>
      <x:c r="ECN5916" s="248"/>
      <x:c r="ECO5916" s="248"/>
      <x:c r="ECP5916" s="248"/>
      <x:c r="ECQ5916" s="248"/>
      <x:c r="ECR5916" s="248"/>
      <x:c r="ECS5916" s="248"/>
      <x:c r="ECT5916" s="248"/>
      <x:c r="ECU5916" s="248"/>
      <x:c r="ECV5916" s="248"/>
      <x:c r="ECW5916" s="248"/>
      <x:c r="ECX5916" s="248"/>
      <x:c r="ECY5916" s="248"/>
      <x:c r="ECZ5916" s="248"/>
      <x:c r="EDA5916" s="248"/>
      <x:c r="EDB5916" s="248"/>
      <x:c r="EDC5916" s="248"/>
      <x:c r="EDD5916" s="248"/>
      <x:c r="EDE5916" s="248"/>
      <x:c r="EDF5916" s="248"/>
      <x:c r="EDG5916" s="248"/>
      <x:c r="EDH5916" s="248"/>
      <x:c r="EDI5916" s="248"/>
      <x:c r="EDJ5916" s="248"/>
      <x:c r="EDK5916" s="248"/>
      <x:c r="EDL5916" s="248"/>
      <x:c r="EDM5916" s="248"/>
      <x:c r="EDN5916" s="248"/>
      <x:c r="EDO5916" s="248"/>
      <x:c r="EDP5916" s="248"/>
      <x:c r="EDQ5916" s="248"/>
      <x:c r="EDR5916" s="248"/>
      <x:c r="EDS5916" s="248"/>
      <x:c r="EDT5916" s="248"/>
      <x:c r="EDU5916" s="248"/>
      <x:c r="EDV5916" s="248"/>
      <x:c r="EDW5916" s="248"/>
      <x:c r="EDX5916" s="248"/>
      <x:c r="EDY5916" s="248"/>
      <x:c r="EDZ5916" s="248"/>
      <x:c r="EEA5916" s="248"/>
      <x:c r="EEB5916" s="248"/>
      <x:c r="EEC5916" s="248"/>
      <x:c r="EED5916" s="248"/>
      <x:c r="EEE5916" s="248"/>
      <x:c r="EEF5916" s="248"/>
      <x:c r="EEG5916" s="248"/>
      <x:c r="EEH5916" s="248"/>
      <x:c r="EEI5916" s="248"/>
      <x:c r="EEJ5916" s="248"/>
      <x:c r="EEK5916" s="248"/>
      <x:c r="EEL5916" s="248"/>
      <x:c r="EEM5916" s="248"/>
      <x:c r="EEN5916" s="248"/>
      <x:c r="EEO5916" s="248"/>
      <x:c r="EEP5916" s="248"/>
      <x:c r="EEQ5916" s="248"/>
      <x:c r="EER5916" s="248"/>
      <x:c r="EES5916" s="248"/>
      <x:c r="EET5916" s="248"/>
      <x:c r="EEU5916" s="248"/>
      <x:c r="EEV5916" s="248"/>
      <x:c r="EEW5916" s="248"/>
      <x:c r="EEX5916" s="248"/>
      <x:c r="EEY5916" s="248"/>
      <x:c r="EEZ5916" s="248"/>
      <x:c r="EFA5916" s="248"/>
      <x:c r="EFB5916" s="248"/>
      <x:c r="EFC5916" s="248"/>
      <x:c r="EFD5916" s="248"/>
      <x:c r="EFE5916" s="248"/>
      <x:c r="EFF5916" s="248"/>
      <x:c r="EFG5916" s="248"/>
      <x:c r="EFH5916" s="248"/>
      <x:c r="EFI5916" s="248"/>
      <x:c r="EFJ5916" s="248"/>
      <x:c r="EFK5916" s="248"/>
      <x:c r="EFL5916" s="248"/>
      <x:c r="EFM5916" s="248"/>
      <x:c r="EFN5916" s="248"/>
      <x:c r="EFO5916" s="248"/>
      <x:c r="EFP5916" s="248"/>
      <x:c r="EFQ5916" s="248"/>
      <x:c r="EFR5916" s="248"/>
      <x:c r="EFS5916" s="248"/>
      <x:c r="EFT5916" s="248"/>
      <x:c r="EFU5916" s="248"/>
      <x:c r="EFV5916" s="248"/>
      <x:c r="EFW5916" s="248"/>
      <x:c r="EFX5916" s="248"/>
      <x:c r="EFY5916" s="248"/>
      <x:c r="EFZ5916" s="248"/>
      <x:c r="EGA5916" s="248"/>
      <x:c r="EGB5916" s="248"/>
      <x:c r="EGC5916" s="248"/>
      <x:c r="EGD5916" s="248"/>
      <x:c r="EGE5916" s="248"/>
      <x:c r="EGF5916" s="248"/>
      <x:c r="EGG5916" s="248"/>
      <x:c r="EGH5916" s="248"/>
      <x:c r="EGI5916" s="248"/>
      <x:c r="EGJ5916" s="248"/>
      <x:c r="EGK5916" s="248"/>
      <x:c r="EGL5916" s="248"/>
      <x:c r="EGM5916" s="248"/>
      <x:c r="EGN5916" s="248"/>
      <x:c r="EGO5916" s="248"/>
      <x:c r="EGP5916" s="248"/>
      <x:c r="EGQ5916" s="248"/>
      <x:c r="EGR5916" s="248"/>
      <x:c r="EGS5916" s="248"/>
      <x:c r="EGT5916" s="248"/>
      <x:c r="EGU5916" s="248"/>
      <x:c r="EGV5916" s="248"/>
      <x:c r="EGW5916" s="248"/>
      <x:c r="EGX5916" s="248"/>
      <x:c r="EGY5916" s="248"/>
      <x:c r="EGZ5916" s="248"/>
      <x:c r="EHA5916" s="248"/>
      <x:c r="EHB5916" s="248"/>
      <x:c r="EHC5916" s="248"/>
      <x:c r="EHD5916" s="248"/>
      <x:c r="EHE5916" s="248"/>
      <x:c r="EHF5916" s="248"/>
      <x:c r="EHG5916" s="248"/>
      <x:c r="EHH5916" s="248"/>
      <x:c r="EHI5916" s="248"/>
      <x:c r="EHJ5916" s="248"/>
      <x:c r="EHK5916" s="248"/>
      <x:c r="EHL5916" s="248"/>
      <x:c r="EHM5916" s="248"/>
      <x:c r="EHN5916" s="248"/>
      <x:c r="EHO5916" s="248"/>
      <x:c r="EHP5916" s="248"/>
      <x:c r="EHQ5916" s="248"/>
      <x:c r="EHR5916" s="248"/>
      <x:c r="EHS5916" s="248"/>
      <x:c r="EHT5916" s="248"/>
      <x:c r="EHU5916" s="248"/>
      <x:c r="EHV5916" s="248"/>
      <x:c r="EHW5916" s="248"/>
      <x:c r="EHX5916" s="248"/>
      <x:c r="EHY5916" s="248"/>
      <x:c r="EHZ5916" s="248"/>
      <x:c r="EIA5916" s="248"/>
      <x:c r="EIB5916" s="248"/>
      <x:c r="EIC5916" s="248"/>
      <x:c r="EID5916" s="248"/>
      <x:c r="EIE5916" s="248"/>
      <x:c r="EIF5916" s="248"/>
      <x:c r="EIG5916" s="248"/>
      <x:c r="EIH5916" s="248"/>
      <x:c r="EII5916" s="248"/>
      <x:c r="EIJ5916" s="248"/>
      <x:c r="EIK5916" s="248"/>
      <x:c r="EIL5916" s="248"/>
      <x:c r="EIM5916" s="248"/>
      <x:c r="EIN5916" s="248"/>
      <x:c r="EIO5916" s="248"/>
      <x:c r="EIP5916" s="248"/>
      <x:c r="EIQ5916" s="248"/>
      <x:c r="EIR5916" s="248"/>
      <x:c r="EIS5916" s="248"/>
      <x:c r="EIT5916" s="248"/>
      <x:c r="EIU5916" s="248"/>
      <x:c r="EIV5916" s="248"/>
      <x:c r="EIW5916" s="248"/>
      <x:c r="EIX5916" s="248"/>
      <x:c r="EIY5916" s="248"/>
      <x:c r="EIZ5916" s="248"/>
      <x:c r="EJA5916" s="248"/>
      <x:c r="EJB5916" s="248"/>
      <x:c r="EJC5916" s="248"/>
      <x:c r="EJD5916" s="248"/>
      <x:c r="EJE5916" s="248"/>
      <x:c r="EJF5916" s="248"/>
      <x:c r="EJG5916" s="248"/>
      <x:c r="EJH5916" s="248"/>
      <x:c r="EJI5916" s="248"/>
      <x:c r="EJJ5916" s="248"/>
      <x:c r="EJK5916" s="248"/>
      <x:c r="EJL5916" s="248"/>
      <x:c r="EJM5916" s="248"/>
      <x:c r="EJN5916" s="248"/>
      <x:c r="EJO5916" s="248"/>
      <x:c r="EJP5916" s="248"/>
      <x:c r="EJQ5916" s="248"/>
      <x:c r="EJR5916" s="248"/>
      <x:c r="EJS5916" s="248"/>
      <x:c r="EJT5916" s="248"/>
      <x:c r="EJU5916" s="248"/>
      <x:c r="EJV5916" s="248"/>
      <x:c r="EJW5916" s="248"/>
      <x:c r="EJX5916" s="248"/>
      <x:c r="EJY5916" s="248"/>
      <x:c r="EJZ5916" s="248"/>
      <x:c r="EKA5916" s="248"/>
      <x:c r="EKB5916" s="248"/>
      <x:c r="EKC5916" s="248"/>
      <x:c r="EKD5916" s="248"/>
      <x:c r="EKE5916" s="248"/>
      <x:c r="EKF5916" s="248"/>
      <x:c r="EKG5916" s="248"/>
      <x:c r="EKH5916" s="248"/>
      <x:c r="EKI5916" s="248"/>
      <x:c r="EKJ5916" s="248"/>
      <x:c r="EKK5916" s="248"/>
      <x:c r="EKL5916" s="248"/>
      <x:c r="EKM5916" s="248"/>
      <x:c r="EKN5916" s="248"/>
      <x:c r="EKO5916" s="248"/>
      <x:c r="EKP5916" s="248"/>
      <x:c r="EKQ5916" s="248"/>
      <x:c r="EKR5916" s="248"/>
      <x:c r="EKS5916" s="248"/>
      <x:c r="EKT5916" s="248"/>
      <x:c r="EKU5916" s="248"/>
      <x:c r="EKV5916" s="248"/>
      <x:c r="EKW5916" s="248"/>
      <x:c r="EKX5916" s="248"/>
      <x:c r="EKY5916" s="248"/>
      <x:c r="EKZ5916" s="248"/>
      <x:c r="ELA5916" s="248"/>
      <x:c r="ELB5916" s="248"/>
      <x:c r="ELC5916" s="248"/>
      <x:c r="ELD5916" s="248"/>
      <x:c r="ELE5916" s="248"/>
      <x:c r="ELF5916" s="248"/>
      <x:c r="ELG5916" s="248"/>
      <x:c r="ELH5916" s="248"/>
      <x:c r="ELI5916" s="248"/>
      <x:c r="ELJ5916" s="248"/>
      <x:c r="ELK5916" s="248"/>
      <x:c r="ELL5916" s="248"/>
      <x:c r="ELM5916" s="248"/>
      <x:c r="ELN5916" s="248"/>
      <x:c r="ELO5916" s="248"/>
      <x:c r="ELP5916" s="248"/>
      <x:c r="ELQ5916" s="248"/>
      <x:c r="ELR5916" s="248"/>
      <x:c r="ELS5916" s="248"/>
      <x:c r="ELT5916" s="248"/>
      <x:c r="ELU5916" s="248"/>
      <x:c r="ELV5916" s="248"/>
      <x:c r="ELW5916" s="248"/>
      <x:c r="ELX5916" s="248"/>
      <x:c r="ELY5916" s="248"/>
      <x:c r="ELZ5916" s="248"/>
      <x:c r="EMA5916" s="248"/>
      <x:c r="EMB5916" s="248"/>
      <x:c r="EMC5916" s="248"/>
      <x:c r="EMD5916" s="248"/>
      <x:c r="EME5916" s="248"/>
      <x:c r="EMF5916" s="248"/>
      <x:c r="EMG5916" s="248"/>
      <x:c r="EMH5916" s="248"/>
      <x:c r="EMI5916" s="248"/>
      <x:c r="EMJ5916" s="248"/>
      <x:c r="EMK5916" s="248"/>
      <x:c r="EML5916" s="248"/>
      <x:c r="EMM5916" s="248"/>
      <x:c r="EMN5916" s="248"/>
      <x:c r="EMO5916" s="248"/>
      <x:c r="EMP5916" s="248"/>
      <x:c r="EMQ5916" s="248"/>
      <x:c r="EMR5916" s="248"/>
      <x:c r="EMS5916" s="248"/>
      <x:c r="EMT5916" s="248"/>
      <x:c r="EMU5916" s="248"/>
      <x:c r="EMV5916" s="248"/>
      <x:c r="EMW5916" s="248"/>
      <x:c r="EMX5916" s="248"/>
      <x:c r="EMY5916" s="248"/>
      <x:c r="EMZ5916" s="248"/>
      <x:c r="ENA5916" s="248"/>
      <x:c r="ENB5916" s="248"/>
      <x:c r="ENC5916" s="248"/>
      <x:c r="END5916" s="248"/>
      <x:c r="ENE5916" s="248"/>
      <x:c r="ENF5916" s="248"/>
      <x:c r="ENG5916" s="248"/>
      <x:c r="ENH5916" s="248"/>
      <x:c r="ENI5916" s="248"/>
      <x:c r="ENJ5916" s="248"/>
      <x:c r="ENK5916" s="248"/>
      <x:c r="ENL5916" s="248"/>
      <x:c r="ENM5916" s="248"/>
      <x:c r="ENN5916" s="248"/>
      <x:c r="ENO5916" s="248"/>
      <x:c r="ENP5916" s="248"/>
      <x:c r="ENQ5916" s="248"/>
      <x:c r="ENR5916" s="248"/>
      <x:c r="ENS5916" s="248"/>
      <x:c r="ENT5916" s="248"/>
      <x:c r="ENU5916" s="248"/>
      <x:c r="ENV5916" s="248"/>
      <x:c r="ENW5916" s="248"/>
      <x:c r="ENX5916" s="248"/>
      <x:c r="ENY5916" s="248"/>
      <x:c r="ENZ5916" s="248"/>
      <x:c r="EOA5916" s="248"/>
      <x:c r="EOB5916" s="248"/>
      <x:c r="EOC5916" s="248"/>
      <x:c r="EOD5916" s="248"/>
      <x:c r="EOE5916" s="248"/>
      <x:c r="EOF5916" s="248"/>
      <x:c r="EOG5916" s="248"/>
      <x:c r="EOH5916" s="248"/>
      <x:c r="EOI5916" s="248"/>
      <x:c r="EOJ5916" s="248"/>
      <x:c r="EOK5916" s="248"/>
      <x:c r="EOL5916" s="248"/>
      <x:c r="EOM5916" s="248"/>
      <x:c r="EON5916" s="248"/>
      <x:c r="EOO5916" s="248"/>
      <x:c r="EOP5916" s="248"/>
      <x:c r="EOQ5916" s="248"/>
      <x:c r="EOR5916" s="248"/>
      <x:c r="EOS5916" s="248"/>
      <x:c r="EOT5916" s="248"/>
      <x:c r="EOU5916" s="248"/>
      <x:c r="EOV5916" s="248"/>
      <x:c r="EOW5916" s="248"/>
      <x:c r="EOX5916" s="248"/>
      <x:c r="EOY5916" s="248"/>
      <x:c r="EOZ5916" s="248"/>
      <x:c r="EPA5916" s="248"/>
      <x:c r="EPB5916" s="248"/>
      <x:c r="EPC5916" s="248"/>
      <x:c r="EPD5916" s="248"/>
      <x:c r="EPE5916" s="248"/>
      <x:c r="EPF5916" s="248"/>
      <x:c r="EPG5916" s="248"/>
      <x:c r="EPH5916" s="248"/>
      <x:c r="EPI5916" s="248"/>
      <x:c r="EPJ5916" s="248"/>
      <x:c r="EPK5916" s="248"/>
      <x:c r="EPL5916" s="248"/>
      <x:c r="EPM5916" s="248"/>
      <x:c r="EPN5916" s="248"/>
      <x:c r="EPO5916" s="248"/>
      <x:c r="EPP5916" s="248"/>
      <x:c r="EPQ5916" s="248"/>
      <x:c r="EPR5916" s="248"/>
      <x:c r="EPS5916" s="248"/>
      <x:c r="EPT5916" s="248"/>
      <x:c r="EPU5916" s="248"/>
      <x:c r="EPV5916" s="248"/>
      <x:c r="EPW5916" s="248"/>
      <x:c r="EPX5916" s="248"/>
      <x:c r="EPY5916" s="248"/>
      <x:c r="EPZ5916" s="248"/>
      <x:c r="EQA5916" s="248"/>
      <x:c r="EQB5916" s="248"/>
      <x:c r="EQC5916" s="248"/>
      <x:c r="EQD5916" s="248"/>
      <x:c r="EQE5916" s="248"/>
      <x:c r="EQF5916" s="248"/>
      <x:c r="EQG5916" s="248"/>
      <x:c r="EQH5916" s="248"/>
      <x:c r="EQI5916" s="248"/>
      <x:c r="EQJ5916" s="248"/>
      <x:c r="EQK5916" s="248"/>
      <x:c r="EQL5916" s="248"/>
      <x:c r="EQM5916" s="248"/>
      <x:c r="EQN5916" s="248"/>
      <x:c r="EQO5916" s="248"/>
      <x:c r="EQP5916" s="248"/>
      <x:c r="EQQ5916" s="248"/>
      <x:c r="EQR5916" s="248"/>
      <x:c r="EQS5916" s="248"/>
      <x:c r="EQT5916" s="248"/>
      <x:c r="EQU5916" s="248"/>
      <x:c r="EQV5916" s="248"/>
      <x:c r="EQW5916" s="248"/>
      <x:c r="EQX5916" s="248"/>
      <x:c r="EQY5916" s="248"/>
      <x:c r="EQZ5916" s="248"/>
      <x:c r="ERA5916" s="248"/>
      <x:c r="ERB5916" s="248"/>
      <x:c r="ERC5916" s="248"/>
      <x:c r="ERD5916" s="248"/>
      <x:c r="ERE5916" s="248"/>
      <x:c r="ERF5916" s="248"/>
      <x:c r="ERG5916" s="248"/>
      <x:c r="ERH5916" s="248"/>
      <x:c r="ERI5916" s="248"/>
      <x:c r="ERJ5916" s="248"/>
      <x:c r="ERK5916" s="248"/>
      <x:c r="ERL5916" s="248"/>
      <x:c r="ERM5916" s="248"/>
      <x:c r="ERN5916" s="248"/>
      <x:c r="ERO5916" s="248"/>
      <x:c r="ERP5916" s="248"/>
      <x:c r="ERQ5916" s="248"/>
      <x:c r="ERR5916" s="248"/>
      <x:c r="ERS5916" s="248"/>
      <x:c r="ERT5916" s="248"/>
      <x:c r="ERU5916" s="248"/>
      <x:c r="ERV5916" s="248"/>
      <x:c r="ERW5916" s="248"/>
      <x:c r="ERX5916" s="248"/>
      <x:c r="ERY5916" s="248"/>
      <x:c r="ERZ5916" s="248"/>
      <x:c r="ESA5916" s="248"/>
      <x:c r="ESB5916" s="248"/>
      <x:c r="ESC5916" s="248"/>
      <x:c r="ESD5916" s="248"/>
      <x:c r="ESE5916" s="248"/>
      <x:c r="ESF5916" s="248"/>
      <x:c r="ESG5916" s="248"/>
      <x:c r="ESH5916" s="248"/>
      <x:c r="ESI5916" s="248"/>
      <x:c r="ESJ5916" s="248"/>
      <x:c r="ESK5916" s="248"/>
      <x:c r="ESL5916" s="248"/>
      <x:c r="ESM5916" s="248"/>
      <x:c r="ESN5916" s="248"/>
      <x:c r="ESO5916" s="248"/>
      <x:c r="ESP5916" s="248"/>
      <x:c r="ESQ5916" s="248"/>
      <x:c r="ESR5916" s="248"/>
      <x:c r="ESS5916" s="248"/>
      <x:c r="EST5916" s="248"/>
      <x:c r="ESU5916" s="248"/>
      <x:c r="ESV5916" s="248"/>
      <x:c r="ESW5916" s="248"/>
      <x:c r="ESX5916" s="248"/>
      <x:c r="ESY5916" s="248"/>
      <x:c r="ESZ5916" s="248"/>
      <x:c r="ETA5916" s="248"/>
      <x:c r="ETB5916" s="248"/>
      <x:c r="ETC5916" s="248"/>
      <x:c r="ETD5916" s="248"/>
      <x:c r="ETE5916" s="248"/>
      <x:c r="ETF5916" s="248"/>
      <x:c r="ETG5916" s="248"/>
      <x:c r="ETH5916" s="248"/>
      <x:c r="ETI5916" s="248"/>
      <x:c r="ETJ5916" s="248"/>
      <x:c r="ETK5916" s="248"/>
      <x:c r="ETL5916" s="248"/>
      <x:c r="ETM5916" s="248"/>
      <x:c r="ETN5916" s="248"/>
      <x:c r="ETO5916" s="248"/>
      <x:c r="ETP5916" s="248"/>
      <x:c r="ETQ5916" s="248"/>
      <x:c r="ETR5916" s="248"/>
      <x:c r="ETS5916" s="248"/>
      <x:c r="ETT5916" s="248"/>
      <x:c r="ETU5916" s="248"/>
      <x:c r="ETV5916" s="248"/>
      <x:c r="ETW5916" s="248"/>
      <x:c r="ETX5916" s="248"/>
      <x:c r="ETY5916" s="248"/>
      <x:c r="ETZ5916" s="248"/>
      <x:c r="EUA5916" s="248"/>
      <x:c r="EUB5916" s="248"/>
      <x:c r="EUC5916" s="248"/>
      <x:c r="EUD5916" s="248"/>
      <x:c r="EUE5916" s="248"/>
      <x:c r="EUF5916" s="248"/>
      <x:c r="EUG5916" s="248"/>
      <x:c r="EUH5916" s="248"/>
      <x:c r="EUI5916" s="248"/>
      <x:c r="EUJ5916" s="248"/>
      <x:c r="EUK5916" s="248"/>
      <x:c r="EUL5916" s="248"/>
      <x:c r="EUM5916" s="248"/>
      <x:c r="EUN5916" s="248"/>
      <x:c r="EUO5916" s="248"/>
      <x:c r="EUP5916" s="248"/>
      <x:c r="EUQ5916" s="248"/>
      <x:c r="EUR5916" s="248"/>
      <x:c r="EUS5916" s="248"/>
      <x:c r="EUT5916" s="248"/>
      <x:c r="EUU5916" s="248"/>
      <x:c r="EUV5916" s="248"/>
      <x:c r="EUW5916" s="248"/>
      <x:c r="EUX5916" s="248"/>
      <x:c r="EUY5916" s="248"/>
      <x:c r="EUZ5916" s="248"/>
      <x:c r="EVA5916" s="248"/>
      <x:c r="EVB5916" s="248"/>
      <x:c r="EVC5916" s="248"/>
      <x:c r="EVD5916" s="248"/>
      <x:c r="EVE5916" s="248"/>
      <x:c r="EVF5916" s="248"/>
      <x:c r="EVG5916" s="248"/>
      <x:c r="EVH5916" s="248"/>
      <x:c r="EVI5916" s="248"/>
      <x:c r="EVJ5916" s="248"/>
      <x:c r="EVK5916" s="248"/>
      <x:c r="EVL5916" s="248"/>
      <x:c r="EVM5916" s="248"/>
      <x:c r="EVN5916" s="248"/>
      <x:c r="EVO5916" s="248"/>
      <x:c r="EVP5916" s="248"/>
      <x:c r="EVQ5916" s="248"/>
      <x:c r="EVR5916" s="248"/>
      <x:c r="EVS5916" s="248"/>
      <x:c r="EVT5916" s="248"/>
      <x:c r="EVU5916" s="248"/>
      <x:c r="EVV5916" s="248"/>
      <x:c r="EVW5916" s="248"/>
      <x:c r="EVX5916" s="248"/>
      <x:c r="EVY5916" s="248"/>
      <x:c r="EVZ5916" s="248"/>
      <x:c r="EWA5916" s="248"/>
      <x:c r="EWB5916" s="248"/>
      <x:c r="EWC5916" s="248"/>
      <x:c r="EWD5916" s="248"/>
      <x:c r="EWE5916" s="248"/>
      <x:c r="EWF5916" s="248"/>
      <x:c r="EWG5916" s="248"/>
      <x:c r="EWH5916" s="248"/>
      <x:c r="EWI5916" s="248"/>
      <x:c r="EWJ5916" s="248"/>
      <x:c r="EWK5916" s="248"/>
      <x:c r="EWL5916" s="248"/>
      <x:c r="EWM5916" s="248"/>
      <x:c r="EWN5916" s="248"/>
      <x:c r="EWO5916" s="248"/>
      <x:c r="EWP5916" s="248"/>
      <x:c r="EWQ5916" s="248"/>
      <x:c r="EWR5916" s="248"/>
      <x:c r="EWS5916" s="248"/>
      <x:c r="EWT5916" s="248"/>
      <x:c r="EWU5916" s="248"/>
      <x:c r="EWV5916" s="248"/>
      <x:c r="EWW5916" s="248"/>
      <x:c r="EWX5916" s="248"/>
      <x:c r="EWY5916" s="248"/>
      <x:c r="EWZ5916" s="248"/>
      <x:c r="EXA5916" s="248"/>
      <x:c r="EXB5916" s="248"/>
      <x:c r="EXC5916" s="248"/>
      <x:c r="EXD5916" s="248"/>
      <x:c r="EXE5916" s="248"/>
      <x:c r="EXF5916" s="248"/>
      <x:c r="EXG5916" s="248"/>
      <x:c r="EXH5916" s="248"/>
      <x:c r="EXI5916" s="248"/>
      <x:c r="EXJ5916" s="248"/>
      <x:c r="EXK5916" s="248"/>
      <x:c r="EXL5916" s="248"/>
      <x:c r="EXM5916" s="248"/>
      <x:c r="EXN5916" s="248"/>
      <x:c r="EXO5916" s="248"/>
      <x:c r="EXP5916" s="248"/>
      <x:c r="EXQ5916" s="248"/>
      <x:c r="EXR5916" s="248"/>
      <x:c r="EXS5916" s="248"/>
      <x:c r="EXT5916" s="248"/>
      <x:c r="EXU5916" s="248"/>
      <x:c r="EXV5916" s="248"/>
      <x:c r="EXW5916" s="248"/>
      <x:c r="EXX5916" s="248"/>
      <x:c r="EXY5916" s="248"/>
      <x:c r="EXZ5916" s="248"/>
      <x:c r="EYA5916" s="248"/>
      <x:c r="EYB5916" s="248"/>
      <x:c r="EYC5916" s="248"/>
      <x:c r="EYD5916" s="248"/>
      <x:c r="EYE5916" s="248"/>
      <x:c r="EYF5916" s="248"/>
      <x:c r="EYG5916" s="248"/>
      <x:c r="EYH5916" s="248"/>
      <x:c r="EYI5916" s="248"/>
      <x:c r="EYJ5916" s="248"/>
      <x:c r="EYK5916" s="248"/>
      <x:c r="EYL5916" s="248"/>
      <x:c r="EYM5916" s="248"/>
      <x:c r="EYN5916" s="248"/>
      <x:c r="EYO5916" s="248"/>
      <x:c r="EYP5916" s="248"/>
      <x:c r="EYQ5916" s="248"/>
      <x:c r="EYR5916" s="248"/>
      <x:c r="EYS5916" s="248"/>
      <x:c r="EYT5916" s="248"/>
      <x:c r="EYU5916" s="248"/>
      <x:c r="EYV5916" s="248"/>
      <x:c r="EYW5916" s="248"/>
      <x:c r="EYX5916" s="248"/>
      <x:c r="EYY5916" s="248"/>
      <x:c r="EYZ5916" s="248"/>
      <x:c r="EZA5916" s="248"/>
      <x:c r="EZB5916" s="248"/>
      <x:c r="EZC5916" s="248"/>
      <x:c r="EZD5916" s="248"/>
      <x:c r="EZE5916" s="248"/>
      <x:c r="EZF5916" s="248"/>
      <x:c r="EZG5916" s="248"/>
      <x:c r="EZH5916" s="248"/>
      <x:c r="EZI5916" s="248"/>
      <x:c r="EZJ5916" s="248"/>
      <x:c r="EZK5916" s="248"/>
      <x:c r="EZL5916" s="248"/>
      <x:c r="EZM5916" s="248"/>
      <x:c r="EZN5916" s="248"/>
      <x:c r="EZO5916" s="248"/>
      <x:c r="EZP5916" s="248"/>
      <x:c r="EZQ5916" s="248"/>
      <x:c r="EZR5916" s="248"/>
      <x:c r="EZS5916" s="248"/>
      <x:c r="EZT5916" s="248"/>
      <x:c r="EZU5916" s="248"/>
      <x:c r="EZV5916" s="248"/>
      <x:c r="EZW5916" s="248"/>
      <x:c r="EZX5916" s="248"/>
      <x:c r="EZY5916" s="248"/>
      <x:c r="EZZ5916" s="248"/>
      <x:c r="FAA5916" s="248"/>
      <x:c r="FAB5916" s="248"/>
      <x:c r="FAC5916" s="248"/>
      <x:c r="FAD5916" s="248"/>
      <x:c r="FAE5916" s="248"/>
      <x:c r="FAF5916" s="248"/>
      <x:c r="FAG5916" s="248"/>
      <x:c r="FAH5916" s="248"/>
      <x:c r="FAI5916" s="248"/>
      <x:c r="FAJ5916" s="248"/>
      <x:c r="FAK5916" s="248"/>
      <x:c r="FAL5916" s="248"/>
      <x:c r="FAM5916" s="248"/>
      <x:c r="FAN5916" s="248"/>
      <x:c r="FAO5916" s="248"/>
      <x:c r="FAP5916" s="248"/>
      <x:c r="FAQ5916" s="248"/>
      <x:c r="FAR5916" s="248"/>
      <x:c r="FAS5916" s="248"/>
      <x:c r="FAT5916" s="248"/>
      <x:c r="FAU5916" s="248"/>
      <x:c r="FAV5916" s="248"/>
      <x:c r="FAW5916" s="248"/>
      <x:c r="FAX5916" s="248"/>
      <x:c r="FAY5916" s="248"/>
      <x:c r="FAZ5916" s="248"/>
      <x:c r="FBA5916" s="248"/>
      <x:c r="FBB5916" s="248"/>
      <x:c r="FBC5916" s="248"/>
      <x:c r="FBD5916" s="248"/>
      <x:c r="FBE5916" s="248"/>
      <x:c r="FBF5916" s="248"/>
      <x:c r="FBG5916" s="248"/>
      <x:c r="FBH5916" s="248"/>
      <x:c r="FBI5916" s="248"/>
      <x:c r="FBJ5916" s="248"/>
      <x:c r="FBK5916" s="248"/>
      <x:c r="FBL5916" s="248"/>
      <x:c r="FBM5916" s="248"/>
      <x:c r="FBN5916" s="248"/>
      <x:c r="FBO5916" s="248"/>
      <x:c r="FBP5916" s="248"/>
      <x:c r="FBQ5916" s="248"/>
      <x:c r="FBR5916" s="248"/>
      <x:c r="FBS5916" s="248"/>
      <x:c r="FBT5916" s="248"/>
      <x:c r="FBU5916" s="248"/>
      <x:c r="FBV5916" s="248"/>
      <x:c r="FBW5916" s="248"/>
      <x:c r="FBX5916" s="248"/>
      <x:c r="FBY5916" s="248"/>
      <x:c r="FBZ5916" s="248"/>
      <x:c r="FCA5916" s="248"/>
      <x:c r="FCB5916" s="248"/>
      <x:c r="FCC5916" s="248"/>
      <x:c r="FCD5916" s="248"/>
      <x:c r="FCE5916" s="248"/>
      <x:c r="FCF5916" s="248"/>
      <x:c r="FCG5916" s="248"/>
      <x:c r="FCH5916" s="248"/>
      <x:c r="FCI5916" s="248"/>
      <x:c r="FCJ5916" s="248"/>
      <x:c r="FCK5916" s="248"/>
      <x:c r="FCL5916" s="248"/>
      <x:c r="FCM5916" s="248"/>
      <x:c r="FCN5916" s="248"/>
      <x:c r="FCO5916" s="248"/>
      <x:c r="FCP5916" s="248"/>
      <x:c r="FCQ5916" s="248"/>
      <x:c r="FCR5916" s="248"/>
      <x:c r="FCS5916" s="248"/>
      <x:c r="FCT5916" s="248"/>
      <x:c r="FCU5916" s="248"/>
      <x:c r="FCV5916" s="248"/>
      <x:c r="FCW5916" s="248"/>
      <x:c r="FCX5916" s="248"/>
      <x:c r="FCY5916" s="248"/>
      <x:c r="FCZ5916" s="248"/>
      <x:c r="FDA5916" s="248"/>
      <x:c r="FDB5916" s="248"/>
      <x:c r="FDC5916" s="248"/>
      <x:c r="FDD5916" s="248"/>
      <x:c r="FDE5916" s="248"/>
      <x:c r="FDF5916" s="248"/>
      <x:c r="FDG5916" s="248"/>
      <x:c r="FDH5916" s="248"/>
      <x:c r="FDI5916" s="248"/>
      <x:c r="FDJ5916" s="248"/>
      <x:c r="FDK5916" s="248"/>
      <x:c r="FDL5916" s="248"/>
      <x:c r="FDM5916" s="248"/>
      <x:c r="FDN5916" s="248"/>
      <x:c r="FDO5916" s="248"/>
      <x:c r="FDP5916" s="248"/>
      <x:c r="FDQ5916" s="248"/>
      <x:c r="FDR5916" s="248"/>
      <x:c r="FDS5916" s="248"/>
      <x:c r="FDT5916" s="248"/>
      <x:c r="FDU5916" s="248"/>
      <x:c r="FDV5916" s="248"/>
      <x:c r="FDW5916" s="248"/>
      <x:c r="FDX5916" s="248"/>
      <x:c r="FDY5916" s="248"/>
      <x:c r="FDZ5916" s="248"/>
      <x:c r="FEA5916" s="248"/>
      <x:c r="FEB5916" s="248"/>
      <x:c r="FEC5916" s="248"/>
      <x:c r="FED5916" s="248"/>
      <x:c r="FEE5916" s="248"/>
      <x:c r="FEF5916" s="248"/>
      <x:c r="FEG5916" s="248"/>
      <x:c r="FEH5916" s="248"/>
      <x:c r="FEI5916" s="248"/>
      <x:c r="FEJ5916" s="248"/>
      <x:c r="FEK5916" s="248"/>
      <x:c r="FEL5916" s="248"/>
      <x:c r="FEM5916" s="248"/>
      <x:c r="FEN5916" s="248"/>
      <x:c r="FEO5916" s="248"/>
      <x:c r="FEP5916" s="248"/>
      <x:c r="FEQ5916" s="248"/>
      <x:c r="FER5916" s="248"/>
      <x:c r="FES5916" s="248"/>
      <x:c r="FET5916" s="248"/>
      <x:c r="FEU5916" s="248"/>
      <x:c r="FEV5916" s="248"/>
      <x:c r="FEW5916" s="248"/>
      <x:c r="FEX5916" s="248"/>
      <x:c r="FEY5916" s="248"/>
      <x:c r="FEZ5916" s="248"/>
      <x:c r="FFA5916" s="248"/>
      <x:c r="FFB5916" s="248"/>
      <x:c r="FFC5916" s="248"/>
      <x:c r="FFD5916" s="248"/>
      <x:c r="FFE5916" s="248"/>
      <x:c r="FFF5916" s="248"/>
      <x:c r="FFG5916" s="248"/>
      <x:c r="FFH5916" s="248"/>
      <x:c r="FFI5916" s="248"/>
      <x:c r="FFJ5916" s="248"/>
      <x:c r="FFK5916" s="248"/>
      <x:c r="FFL5916" s="248"/>
      <x:c r="FFM5916" s="248"/>
      <x:c r="FFN5916" s="248"/>
      <x:c r="FFO5916" s="248"/>
      <x:c r="FFP5916" s="248"/>
      <x:c r="FFQ5916" s="248"/>
      <x:c r="FFR5916" s="248"/>
      <x:c r="FFS5916" s="248"/>
      <x:c r="FFT5916" s="248"/>
      <x:c r="FFU5916" s="248"/>
      <x:c r="FFV5916" s="248"/>
      <x:c r="FFW5916" s="248"/>
      <x:c r="FFX5916" s="248"/>
      <x:c r="FFY5916" s="248"/>
      <x:c r="FFZ5916" s="248"/>
      <x:c r="FGA5916" s="248"/>
      <x:c r="FGB5916" s="248"/>
      <x:c r="FGC5916" s="248"/>
      <x:c r="FGD5916" s="248"/>
      <x:c r="FGE5916" s="248"/>
      <x:c r="FGF5916" s="248"/>
      <x:c r="FGG5916" s="248"/>
      <x:c r="FGH5916" s="248"/>
      <x:c r="FGI5916" s="248"/>
      <x:c r="FGJ5916" s="248"/>
      <x:c r="FGK5916" s="248"/>
      <x:c r="FGL5916" s="248"/>
      <x:c r="FGM5916" s="248"/>
      <x:c r="FGN5916" s="248"/>
      <x:c r="FGO5916" s="248"/>
      <x:c r="FGP5916" s="248"/>
      <x:c r="FGQ5916" s="248"/>
      <x:c r="FGR5916" s="248"/>
      <x:c r="FGS5916" s="248"/>
      <x:c r="FGT5916" s="248"/>
      <x:c r="FGU5916" s="248"/>
      <x:c r="FGV5916" s="248"/>
      <x:c r="FGW5916" s="248"/>
      <x:c r="FGX5916" s="248"/>
      <x:c r="FGY5916" s="248"/>
      <x:c r="FGZ5916" s="248"/>
      <x:c r="FHA5916" s="248"/>
      <x:c r="FHB5916" s="248"/>
      <x:c r="FHC5916" s="248"/>
      <x:c r="FHD5916" s="248"/>
      <x:c r="FHE5916" s="248"/>
      <x:c r="FHF5916" s="248"/>
      <x:c r="FHG5916" s="248"/>
      <x:c r="FHH5916" s="248"/>
      <x:c r="FHI5916" s="248"/>
      <x:c r="FHJ5916" s="248"/>
      <x:c r="FHK5916" s="248"/>
      <x:c r="FHL5916" s="248"/>
      <x:c r="FHM5916" s="248"/>
      <x:c r="FHN5916" s="248"/>
      <x:c r="FHO5916" s="248"/>
      <x:c r="FHP5916" s="248"/>
      <x:c r="FHQ5916" s="248"/>
      <x:c r="FHR5916" s="248"/>
      <x:c r="FHS5916" s="248"/>
      <x:c r="FHT5916" s="248"/>
      <x:c r="FHU5916" s="248"/>
      <x:c r="FHV5916" s="248"/>
      <x:c r="FHW5916" s="248"/>
      <x:c r="FHX5916" s="248"/>
      <x:c r="FHY5916" s="248"/>
      <x:c r="FHZ5916" s="248"/>
      <x:c r="FIA5916" s="248"/>
      <x:c r="FIB5916" s="248"/>
      <x:c r="FIC5916" s="248"/>
      <x:c r="FID5916" s="248"/>
      <x:c r="FIE5916" s="248"/>
      <x:c r="FIF5916" s="248"/>
      <x:c r="FIG5916" s="248"/>
      <x:c r="FIH5916" s="248"/>
      <x:c r="FII5916" s="248"/>
      <x:c r="FIJ5916" s="248"/>
      <x:c r="FIK5916" s="248"/>
      <x:c r="FIL5916" s="248"/>
      <x:c r="FIM5916" s="248"/>
      <x:c r="FIN5916" s="248"/>
      <x:c r="FIO5916" s="248"/>
      <x:c r="FIP5916" s="248"/>
      <x:c r="FIQ5916" s="248"/>
      <x:c r="FIR5916" s="248"/>
      <x:c r="FIS5916" s="248"/>
      <x:c r="FIT5916" s="248"/>
      <x:c r="FIU5916" s="248"/>
      <x:c r="FIV5916" s="248"/>
      <x:c r="FIW5916" s="248"/>
      <x:c r="FIX5916" s="248"/>
      <x:c r="FIY5916" s="248"/>
      <x:c r="FIZ5916" s="248"/>
      <x:c r="FJA5916" s="248"/>
      <x:c r="FJB5916" s="248"/>
      <x:c r="FJC5916" s="248"/>
      <x:c r="FJD5916" s="248"/>
      <x:c r="FJE5916" s="248"/>
      <x:c r="FJF5916" s="248"/>
      <x:c r="FJG5916" s="248"/>
      <x:c r="FJH5916" s="248"/>
      <x:c r="FJI5916" s="248"/>
      <x:c r="FJJ5916" s="248"/>
      <x:c r="FJK5916" s="248"/>
      <x:c r="FJL5916" s="248"/>
      <x:c r="FJM5916" s="248"/>
      <x:c r="FJN5916" s="248"/>
      <x:c r="FJO5916" s="248"/>
      <x:c r="FJP5916" s="248"/>
      <x:c r="FJQ5916" s="248"/>
      <x:c r="FJR5916" s="248"/>
      <x:c r="FJS5916" s="248"/>
      <x:c r="FJT5916" s="248"/>
      <x:c r="FJU5916" s="248"/>
      <x:c r="FJV5916" s="248"/>
      <x:c r="FJW5916" s="248"/>
      <x:c r="FJX5916" s="248"/>
      <x:c r="FJY5916" s="248"/>
      <x:c r="FJZ5916" s="248"/>
      <x:c r="FKA5916" s="248"/>
      <x:c r="FKB5916" s="248"/>
      <x:c r="FKC5916" s="248"/>
      <x:c r="FKD5916" s="248"/>
      <x:c r="FKE5916" s="248"/>
      <x:c r="FKF5916" s="248"/>
      <x:c r="FKG5916" s="248"/>
      <x:c r="FKH5916" s="248"/>
      <x:c r="FKI5916" s="248"/>
      <x:c r="FKJ5916" s="248"/>
      <x:c r="FKK5916" s="248"/>
      <x:c r="FKL5916" s="248"/>
      <x:c r="FKM5916" s="248"/>
      <x:c r="FKN5916" s="248"/>
      <x:c r="FKO5916" s="248"/>
      <x:c r="FKP5916" s="248"/>
      <x:c r="FKQ5916" s="248"/>
      <x:c r="FKR5916" s="248"/>
      <x:c r="FKS5916" s="248"/>
      <x:c r="FKT5916" s="248"/>
      <x:c r="FKU5916" s="248"/>
      <x:c r="FKV5916" s="248"/>
      <x:c r="FKW5916" s="248"/>
      <x:c r="FKX5916" s="248"/>
      <x:c r="FKY5916" s="248"/>
      <x:c r="FKZ5916" s="248"/>
      <x:c r="FLA5916" s="248"/>
      <x:c r="FLB5916" s="248"/>
      <x:c r="FLC5916" s="248"/>
      <x:c r="FLD5916" s="248"/>
      <x:c r="FLE5916" s="248"/>
      <x:c r="FLF5916" s="248"/>
      <x:c r="FLG5916" s="248"/>
      <x:c r="FLH5916" s="248"/>
      <x:c r="FLI5916" s="248"/>
      <x:c r="FLJ5916" s="248"/>
      <x:c r="FLK5916" s="248"/>
      <x:c r="FLL5916" s="248"/>
      <x:c r="FLM5916" s="248"/>
      <x:c r="FLN5916" s="248"/>
      <x:c r="FLO5916" s="248"/>
      <x:c r="FLP5916" s="248"/>
      <x:c r="FLQ5916" s="248"/>
      <x:c r="FLR5916" s="248"/>
      <x:c r="FLS5916" s="248"/>
      <x:c r="FLT5916" s="248"/>
      <x:c r="FLU5916" s="248"/>
      <x:c r="FLV5916" s="248"/>
      <x:c r="FLW5916" s="248"/>
      <x:c r="FLX5916" s="248"/>
      <x:c r="FLY5916" s="248"/>
      <x:c r="FLZ5916" s="248"/>
      <x:c r="FMA5916" s="248"/>
      <x:c r="FMB5916" s="248"/>
      <x:c r="FMC5916" s="248"/>
      <x:c r="FMD5916" s="248"/>
      <x:c r="FME5916" s="248"/>
      <x:c r="FMF5916" s="248"/>
      <x:c r="FMG5916" s="248"/>
      <x:c r="FMH5916" s="248"/>
      <x:c r="FMI5916" s="248"/>
      <x:c r="FMJ5916" s="248"/>
      <x:c r="FMK5916" s="248"/>
      <x:c r="FML5916" s="248"/>
      <x:c r="FMM5916" s="248"/>
      <x:c r="FMN5916" s="248"/>
      <x:c r="FMO5916" s="248"/>
      <x:c r="FMP5916" s="248"/>
      <x:c r="FMQ5916" s="248"/>
      <x:c r="FMR5916" s="248"/>
      <x:c r="FMS5916" s="248"/>
      <x:c r="FMT5916" s="248"/>
      <x:c r="FMU5916" s="248"/>
      <x:c r="FMV5916" s="248"/>
      <x:c r="FMW5916" s="248"/>
      <x:c r="FMX5916" s="248"/>
      <x:c r="FMY5916" s="248"/>
      <x:c r="FMZ5916" s="248"/>
      <x:c r="FNA5916" s="248"/>
      <x:c r="FNB5916" s="248"/>
      <x:c r="FNC5916" s="248"/>
      <x:c r="FND5916" s="248"/>
      <x:c r="FNE5916" s="248"/>
      <x:c r="FNF5916" s="248"/>
      <x:c r="FNG5916" s="248"/>
      <x:c r="FNH5916" s="248"/>
      <x:c r="FNI5916" s="248"/>
      <x:c r="FNJ5916" s="248"/>
      <x:c r="FNK5916" s="248"/>
      <x:c r="FNL5916" s="248"/>
      <x:c r="FNM5916" s="248"/>
      <x:c r="FNN5916" s="248"/>
      <x:c r="FNO5916" s="248"/>
      <x:c r="FNP5916" s="248"/>
      <x:c r="FNQ5916" s="248"/>
      <x:c r="FNR5916" s="248"/>
      <x:c r="FNS5916" s="248"/>
      <x:c r="FNT5916" s="248"/>
      <x:c r="FNU5916" s="248"/>
      <x:c r="FNV5916" s="248"/>
      <x:c r="FNW5916" s="248"/>
      <x:c r="FNX5916" s="248"/>
      <x:c r="FNY5916" s="248"/>
      <x:c r="FNZ5916" s="248"/>
      <x:c r="FOA5916" s="248"/>
      <x:c r="FOB5916" s="248"/>
      <x:c r="FOC5916" s="248"/>
      <x:c r="FOD5916" s="248"/>
      <x:c r="FOE5916" s="248"/>
      <x:c r="FOF5916" s="248"/>
      <x:c r="FOG5916" s="248"/>
      <x:c r="FOH5916" s="248"/>
      <x:c r="FOI5916" s="248"/>
      <x:c r="FOJ5916" s="248"/>
      <x:c r="FOK5916" s="248"/>
      <x:c r="FOL5916" s="248"/>
      <x:c r="FOM5916" s="248"/>
      <x:c r="FON5916" s="248"/>
      <x:c r="FOO5916" s="248"/>
      <x:c r="FOP5916" s="248"/>
      <x:c r="FOQ5916" s="248"/>
      <x:c r="FOR5916" s="248"/>
      <x:c r="FOS5916" s="248"/>
      <x:c r="FOT5916" s="248"/>
      <x:c r="FOU5916" s="248"/>
      <x:c r="FOV5916" s="248"/>
      <x:c r="FOW5916" s="248"/>
      <x:c r="FOX5916" s="248"/>
      <x:c r="FOY5916" s="248"/>
      <x:c r="FOZ5916" s="248"/>
      <x:c r="FPA5916" s="248"/>
      <x:c r="FPB5916" s="248"/>
      <x:c r="FPC5916" s="248"/>
      <x:c r="FPD5916" s="248"/>
      <x:c r="FPE5916" s="248"/>
      <x:c r="FPF5916" s="248"/>
      <x:c r="FPG5916" s="248"/>
      <x:c r="FPH5916" s="248"/>
      <x:c r="FPI5916" s="248"/>
      <x:c r="FPJ5916" s="248"/>
      <x:c r="FPK5916" s="248"/>
      <x:c r="FPL5916" s="248"/>
      <x:c r="FPM5916" s="248"/>
      <x:c r="FPN5916" s="248"/>
      <x:c r="FPO5916" s="248"/>
      <x:c r="FPP5916" s="248"/>
      <x:c r="FPQ5916" s="248"/>
      <x:c r="FPR5916" s="248"/>
      <x:c r="FPS5916" s="248"/>
      <x:c r="FPT5916" s="248"/>
      <x:c r="FPU5916" s="248"/>
      <x:c r="FPV5916" s="248"/>
      <x:c r="FPW5916" s="248"/>
      <x:c r="FPX5916" s="248"/>
      <x:c r="FPY5916" s="248"/>
      <x:c r="FPZ5916" s="248"/>
      <x:c r="FQA5916" s="248"/>
      <x:c r="FQB5916" s="248"/>
      <x:c r="FQC5916" s="248"/>
      <x:c r="FQD5916" s="248"/>
      <x:c r="FQE5916" s="248"/>
      <x:c r="FQF5916" s="248"/>
      <x:c r="FQG5916" s="248"/>
      <x:c r="FQH5916" s="248"/>
      <x:c r="FQI5916" s="248"/>
      <x:c r="FQJ5916" s="248"/>
      <x:c r="FQK5916" s="248"/>
      <x:c r="FQL5916" s="248"/>
      <x:c r="FQM5916" s="248"/>
      <x:c r="FQN5916" s="248"/>
      <x:c r="FQO5916" s="248"/>
      <x:c r="FQP5916" s="248"/>
      <x:c r="FQQ5916" s="248"/>
      <x:c r="FQR5916" s="248"/>
      <x:c r="FQS5916" s="248"/>
      <x:c r="FQT5916" s="248"/>
      <x:c r="FQU5916" s="248"/>
      <x:c r="FQV5916" s="248"/>
      <x:c r="FQW5916" s="248"/>
      <x:c r="FQX5916" s="248"/>
      <x:c r="FQY5916" s="248"/>
      <x:c r="FQZ5916" s="248"/>
      <x:c r="FRA5916" s="248"/>
      <x:c r="FRB5916" s="248"/>
      <x:c r="FRC5916" s="248"/>
      <x:c r="FRD5916" s="248"/>
      <x:c r="FRE5916" s="248"/>
      <x:c r="FRF5916" s="248"/>
      <x:c r="FRG5916" s="248"/>
      <x:c r="FRH5916" s="248"/>
      <x:c r="FRI5916" s="248"/>
      <x:c r="FRJ5916" s="248"/>
      <x:c r="FRK5916" s="248"/>
      <x:c r="FRL5916" s="248"/>
      <x:c r="FRM5916" s="248"/>
      <x:c r="FRN5916" s="248"/>
      <x:c r="FRO5916" s="248"/>
      <x:c r="FRP5916" s="248"/>
      <x:c r="FRQ5916" s="248"/>
      <x:c r="FRR5916" s="248"/>
      <x:c r="FRS5916" s="248"/>
      <x:c r="FRT5916" s="248"/>
      <x:c r="FRU5916" s="248"/>
      <x:c r="FRV5916" s="248"/>
      <x:c r="FRW5916" s="248"/>
      <x:c r="FRX5916" s="248"/>
      <x:c r="FRY5916" s="248"/>
      <x:c r="FRZ5916" s="248"/>
      <x:c r="FSA5916" s="248"/>
      <x:c r="FSB5916" s="248"/>
      <x:c r="FSC5916" s="248"/>
      <x:c r="FSD5916" s="248"/>
      <x:c r="FSE5916" s="248"/>
      <x:c r="FSF5916" s="248"/>
      <x:c r="FSG5916" s="248"/>
      <x:c r="FSH5916" s="248"/>
      <x:c r="FSI5916" s="248"/>
      <x:c r="FSJ5916" s="248"/>
      <x:c r="FSK5916" s="248"/>
      <x:c r="FSL5916" s="248"/>
      <x:c r="FSM5916" s="248"/>
      <x:c r="FSN5916" s="248"/>
      <x:c r="FSO5916" s="248"/>
      <x:c r="FSP5916" s="248"/>
      <x:c r="FSQ5916" s="248"/>
      <x:c r="FSR5916" s="248"/>
      <x:c r="FSS5916" s="248"/>
      <x:c r="FST5916" s="248"/>
      <x:c r="FSU5916" s="248"/>
      <x:c r="FSV5916" s="248"/>
      <x:c r="FSW5916" s="248"/>
      <x:c r="FSX5916" s="248"/>
      <x:c r="FSY5916" s="248"/>
      <x:c r="FSZ5916" s="248"/>
      <x:c r="FTA5916" s="248"/>
      <x:c r="FTB5916" s="248"/>
      <x:c r="FTC5916" s="248"/>
      <x:c r="FTD5916" s="248"/>
      <x:c r="FTE5916" s="248"/>
      <x:c r="FTF5916" s="248"/>
      <x:c r="FTG5916" s="248"/>
      <x:c r="FTH5916" s="248"/>
      <x:c r="FTI5916" s="248"/>
      <x:c r="FTJ5916" s="248"/>
      <x:c r="FTK5916" s="248"/>
      <x:c r="FTL5916" s="248"/>
      <x:c r="FTM5916" s="248"/>
      <x:c r="FTN5916" s="248"/>
      <x:c r="FTO5916" s="248"/>
      <x:c r="FTP5916" s="248"/>
      <x:c r="FTQ5916" s="248"/>
      <x:c r="FTR5916" s="248"/>
      <x:c r="FTS5916" s="248"/>
      <x:c r="FTT5916" s="248"/>
      <x:c r="FTU5916" s="248"/>
      <x:c r="FTV5916" s="248"/>
      <x:c r="FTW5916" s="248"/>
      <x:c r="FTX5916" s="248"/>
      <x:c r="FTY5916" s="248"/>
      <x:c r="FTZ5916" s="248"/>
      <x:c r="FUA5916" s="248"/>
      <x:c r="FUB5916" s="248"/>
      <x:c r="FUC5916" s="248"/>
      <x:c r="FUD5916" s="248"/>
      <x:c r="FUE5916" s="248"/>
      <x:c r="FUF5916" s="248"/>
      <x:c r="FUG5916" s="248"/>
      <x:c r="FUH5916" s="248"/>
      <x:c r="FUI5916" s="248"/>
      <x:c r="FUJ5916" s="248"/>
      <x:c r="FUK5916" s="248"/>
      <x:c r="FUL5916" s="248"/>
      <x:c r="FUM5916" s="248"/>
      <x:c r="FUN5916" s="248"/>
      <x:c r="FUO5916" s="248"/>
      <x:c r="FUP5916" s="248"/>
      <x:c r="FUQ5916" s="248"/>
      <x:c r="FUR5916" s="248"/>
      <x:c r="FUS5916" s="248"/>
      <x:c r="FUT5916" s="248"/>
      <x:c r="FUU5916" s="248"/>
      <x:c r="FUV5916" s="248"/>
      <x:c r="FUW5916" s="248"/>
      <x:c r="FUX5916" s="248"/>
      <x:c r="FUY5916" s="248"/>
      <x:c r="FUZ5916" s="248"/>
      <x:c r="FVA5916" s="248"/>
      <x:c r="FVB5916" s="248"/>
      <x:c r="FVC5916" s="248"/>
      <x:c r="FVD5916" s="248"/>
      <x:c r="FVE5916" s="248"/>
      <x:c r="FVF5916" s="248"/>
      <x:c r="FVG5916" s="248"/>
      <x:c r="FVH5916" s="248"/>
      <x:c r="FVI5916" s="248"/>
      <x:c r="FVJ5916" s="248"/>
      <x:c r="FVK5916" s="248"/>
      <x:c r="FVL5916" s="248"/>
      <x:c r="FVM5916" s="248"/>
      <x:c r="FVN5916" s="248"/>
      <x:c r="FVO5916" s="248"/>
      <x:c r="FVP5916" s="248"/>
      <x:c r="FVQ5916" s="248"/>
      <x:c r="FVR5916" s="248"/>
      <x:c r="FVS5916" s="248"/>
      <x:c r="FVT5916" s="248"/>
      <x:c r="FVU5916" s="248"/>
      <x:c r="FVV5916" s="248"/>
      <x:c r="FVW5916" s="248"/>
      <x:c r="FVX5916" s="248"/>
      <x:c r="FVY5916" s="248"/>
      <x:c r="FVZ5916" s="248"/>
      <x:c r="FWA5916" s="248"/>
      <x:c r="FWB5916" s="248"/>
      <x:c r="FWC5916" s="248"/>
      <x:c r="FWD5916" s="248"/>
      <x:c r="FWE5916" s="248"/>
      <x:c r="FWF5916" s="248"/>
      <x:c r="FWG5916" s="248"/>
      <x:c r="FWH5916" s="248"/>
      <x:c r="FWI5916" s="248"/>
      <x:c r="FWJ5916" s="248"/>
      <x:c r="FWK5916" s="248"/>
      <x:c r="FWL5916" s="248"/>
      <x:c r="FWM5916" s="248"/>
      <x:c r="FWN5916" s="248"/>
      <x:c r="FWO5916" s="248"/>
      <x:c r="FWP5916" s="248"/>
      <x:c r="FWQ5916" s="248"/>
      <x:c r="FWR5916" s="248"/>
      <x:c r="FWS5916" s="248"/>
      <x:c r="FWT5916" s="248"/>
      <x:c r="FWU5916" s="248"/>
      <x:c r="FWV5916" s="248"/>
      <x:c r="FWW5916" s="248"/>
      <x:c r="FWX5916" s="248"/>
      <x:c r="FWY5916" s="248"/>
      <x:c r="FWZ5916" s="248"/>
      <x:c r="FXA5916" s="248"/>
      <x:c r="FXB5916" s="248"/>
      <x:c r="FXC5916" s="248"/>
      <x:c r="FXD5916" s="248"/>
      <x:c r="FXE5916" s="248"/>
      <x:c r="FXF5916" s="248"/>
      <x:c r="FXG5916" s="248"/>
      <x:c r="FXH5916" s="248"/>
      <x:c r="FXI5916" s="248"/>
      <x:c r="FXJ5916" s="248"/>
      <x:c r="FXK5916" s="248"/>
      <x:c r="FXL5916" s="248"/>
      <x:c r="FXM5916" s="248"/>
      <x:c r="FXN5916" s="248"/>
      <x:c r="FXO5916" s="248"/>
      <x:c r="FXP5916" s="248"/>
      <x:c r="FXQ5916" s="248"/>
      <x:c r="FXR5916" s="248"/>
      <x:c r="FXS5916" s="248"/>
      <x:c r="FXT5916" s="248"/>
      <x:c r="FXU5916" s="248"/>
      <x:c r="FXV5916" s="248"/>
      <x:c r="FXW5916" s="248"/>
      <x:c r="FXX5916" s="248"/>
      <x:c r="FXY5916" s="248"/>
      <x:c r="FXZ5916" s="248"/>
      <x:c r="FYA5916" s="248"/>
      <x:c r="FYB5916" s="248"/>
      <x:c r="FYC5916" s="248"/>
      <x:c r="FYD5916" s="248"/>
      <x:c r="FYE5916" s="248"/>
      <x:c r="FYF5916" s="248"/>
      <x:c r="FYG5916" s="248"/>
      <x:c r="FYH5916" s="248"/>
      <x:c r="FYI5916" s="248"/>
      <x:c r="FYJ5916" s="248"/>
      <x:c r="FYK5916" s="248"/>
      <x:c r="FYL5916" s="248"/>
      <x:c r="FYM5916" s="248"/>
      <x:c r="FYN5916" s="248"/>
      <x:c r="FYO5916" s="248"/>
      <x:c r="FYP5916" s="248"/>
      <x:c r="FYQ5916" s="248"/>
      <x:c r="FYR5916" s="248"/>
      <x:c r="FYS5916" s="248"/>
      <x:c r="FYT5916" s="248"/>
      <x:c r="FYU5916" s="248"/>
      <x:c r="FYV5916" s="248"/>
      <x:c r="FYW5916" s="248"/>
      <x:c r="FYX5916" s="248"/>
      <x:c r="FYY5916" s="248"/>
      <x:c r="FYZ5916" s="248"/>
      <x:c r="FZA5916" s="248"/>
      <x:c r="FZB5916" s="248"/>
      <x:c r="FZC5916" s="248"/>
      <x:c r="FZD5916" s="248"/>
      <x:c r="FZE5916" s="248"/>
      <x:c r="FZF5916" s="248"/>
      <x:c r="FZG5916" s="248"/>
      <x:c r="FZH5916" s="248"/>
      <x:c r="FZI5916" s="248"/>
      <x:c r="FZJ5916" s="248"/>
      <x:c r="FZK5916" s="248"/>
      <x:c r="FZL5916" s="248"/>
      <x:c r="FZM5916" s="248"/>
      <x:c r="FZN5916" s="248"/>
      <x:c r="FZO5916" s="248"/>
      <x:c r="FZP5916" s="248"/>
      <x:c r="FZQ5916" s="248"/>
      <x:c r="FZR5916" s="248"/>
      <x:c r="FZS5916" s="248"/>
      <x:c r="FZT5916" s="248"/>
      <x:c r="FZU5916" s="248"/>
      <x:c r="FZV5916" s="248"/>
      <x:c r="FZW5916" s="248"/>
      <x:c r="FZX5916" s="248"/>
      <x:c r="FZY5916" s="248"/>
      <x:c r="FZZ5916" s="248"/>
      <x:c r="GAA5916" s="248"/>
      <x:c r="GAB5916" s="248"/>
      <x:c r="GAC5916" s="248"/>
      <x:c r="GAD5916" s="248"/>
      <x:c r="GAE5916" s="248"/>
      <x:c r="GAF5916" s="248"/>
      <x:c r="GAG5916" s="248"/>
      <x:c r="GAH5916" s="248"/>
      <x:c r="GAI5916" s="248"/>
      <x:c r="GAJ5916" s="248"/>
      <x:c r="GAK5916" s="248"/>
      <x:c r="GAL5916" s="248"/>
      <x:c r="GAM5916" s="248"/>
      <x:c r="GAN5916" s="248"/>
      <x:c r="GAO5916" s="248"/>
      <x:c r="GAP5916" s="248"/>
      <x:c r="GAQ5916" s="248"/>
      <x:c r="GAR5916" s="248"/>
      <x:c r="GAS5916" s="248"/>
      <x:c r="GAT5916" s="248"/>
      <x:c r="GAU5916" s="248"/>
      <x:c r="GAV5916" s="248"/>
      <x:c r="GAW5916" s="248"/>
      <x:c r="GAX5916" s="248"/>
      <x:c r="GAY5916" s="248"/>
      <x:c r="GAZ5916" s="248"/>
      <x:c r="GBA5916" s="248"/>
      <x:c r="GBB5916" s="248"/>
      <x:c r="GBC5916" s="248"/>
      <x:c r="GBD5916" s="248"/>
      <x:c r="GBE5916" s="248"/>
      <x:c r="GBF5916" s="248"/>
      <x:c r="GBG5916" s="248"/>
      <x:c r="GBH5916" s="248"/>
      <x:c r="GBI5916" s="248"/>
      <x:c r="GBJ5916" s="248"/>
      <x:c r="GBK5916" s="248"/>
      <x:c r="GBL5916" s="248"/>
      <x:c r="GBM5916" s="248"/>
      <x:c r="GBN5916" s="248"/>
      <x:c r="GBO5916" s="248"/>
      <x:c r="GBP5916" s="248"/>
      <x:c r="GBQ5916" s="248"/>
      <x:c r="GBR5916" s="248"/>
      <x:c r="GBS5916" s="248"/>
      <x:c r="GBT5916" s="248"/>
      <x:c r="GBU5916" s="248"/>
      <x:c r="GBV5916" s="248"/>
      <x:c r="GBW5916" s="248"/>
      <x:c r="GBX5916" s="248"/>
      <x:c r="GBY5916" s="248"/>
      <x:c r="GBZ5916" s="248"/>
      <x:c r="GCA5916" s="248"/>
      <x:c r="GCB5916" s="248"/>
      <x:c r="GCC5916" s="248"/>
      <x:c r="GCD5916" s="248"/>
      <x:c r="GCE5916" s="248"/>
      <x:c r="GCF5916" s="248"/>
      <x:c r="GCG5916" s="248"/>
      <x:c r="GCH5916" s="248"/>
      <x:c r="GCI5916" s="248"/>
      <x:c r="GCJ5916" s="248"/>
      <x:c r="GCK5916" s="248"/>
      <x:c r="GCL5916" s="248"/>
      <x:c r="GCM5916" s="248"/>
      <x:c r="GCN5916" s="248"/>
      <x:c r="GCO5916" s="248"/>
      <x:c r="GCP5916" s="248"/>
      <x:c r="GCQ5916" s="248"/>
      <x:c r="GCR5916" s="248"/>
      <x:c r="GCS5916" s="248"/>
      <x:c r="GCT5916" s="248"/>
      <x:c r="GCU5916" s="248"/>
      <x:c r="GCV5916" s="248"/>
      <x:c r="GCW5916" s="248"/>
      <x:c r="GCX5916" s="248"/>
      <x:c r="GCY5916" s="248"/>
      <x:c r="GCZ5916" s="248"/>
      <x:c r="GDA5916" s="248"/>
      <x:c r="GDB5916" s="248"/>
      <x:c r="GDC5916" s="248"/>
      <x:c r="GDD5916" s="248"/>
      <x:c r="GDE5916" s="248"/>
      <x:c r="GDF5916" s="248"/>
      <x:c r="GDG5916" s="248"/>
      <x:c r="GDH5916" s="248"/>
      <x:c r="GDI5916" s="248"/>
      <x:c r="GDJ5916" s="248"/>
      <x:c r="GDK5916" s="248"/>
      <x:c r="GDL5916" s="248"/>
      <x:c r="GDM5916" s="248"/>
      <x:c r="GDN5916" s="248"/>
      <x:c r="GDO5916" s="248"/>
      <x:c r="GDP5916" s="248"/>
      <x:c r="GDQ5916" s="248"/>
      <x:c r="GDR5916" s="248"/>
      <x:c r="GDS5916" s="248"/>
      <x:c r="GDT5916" s="248"/>
      <x:c r="GDU5916" s="248"/>
      <x:c r="GDV5916" s="248"/>
      <x:c r="GDW5916" s="248"/>
      <x:c r="GDX5916" s="248"/>
      <x:c r="GDY5916" s="248"/>
      <x:c r="GDZ5916" s="248"/>
      <x:c r="GEA5916" s="248"/>
      <x:c r="GEB5916" s="248"/>
      <x:c r="GEC5916" s="248"/>
      <x:c r="GED5916" s="248"/>
      <x:c r="GEE5916" s="248"/>
      <x:c r="GEF5916" s="248"/>
      <x:c r="GEG5916" s="248"/>
      <x:c r="GEH5916" s="248"/>
      <x:c r="GEI5916" s="248"/>
      <x:c r="GEJ5916" s="248"/>
      <x:c r="GEK5916" s="248"/>
      <x:c r="GEL5916" s="248"/>
      <x:c r="GEM5916" s="248"/>
      <x:c r="GEN5916" s="248"/>
      <x:c r="GEO5916" s="248"/>
      <x:c r="GEP5916" s="248"/>
      <x:c r="GEQ5916" s="248"/>
      <x:c r="GER5916" s="248"/>
      <x:c r="GES5916" s="248"/>
      <x:c r="GET5916" s="248"/>
      <x:c r="GEU5916" s="248"/>
      <x:c r="GEV5916" s="248"/>
      <x:c r="GEW5916" s="248"/>
      <x:c r="GEX5916" s="248"/>
      <x:c r="GEY5916" s="248"/>
      <x:c r="GEZ5916" s="248"/>
      <x:c r="GFA5916" s="248"/>
      <x:c r="GFB5916" s="248"/>
      <x:c r="GFC5916" s="248"/>
      <x:c r="GFD5916" s="248"/>
      <x:c r="GFE5916" s="248"/>
      <x:c r="GFF5916" s="248"/>
      <x:c r="GFG5916" s="248"/>
      <x:c r="GFH5916" s="248"/>
      <x:c r="GFI5916" s="248"/>
      <x:c r="GFJ5916" s="248"/>
      <x:c r="GFK5916" s="248"/>
      <x:c r="GFL5916" s="248"/>
      <x:c r="GFM5916" s="248"/>
      <x:c r="GFN5916" s="248"/>
      <x:c r="GFO5916" s="248"/>
      <x:c r="GFP5916" s="248"/>
      <x:c r="GFQ5916" s="248"/>
      <x:c r="GFR5916" s="248"/>
      <x:c r="GFS5916" s="248"/>
      <x:c r="GFT5916" s="248"/>
      <x:c r="GFU5916" s="248"/>
      <x:c r="GFV5916" s="248"/>
      <x:c r="GFW5916" s="248"/>
      <x:c r="GFX5916" s="248"/>
      <x:c r="GFY5916" s="248"/>
      <x:c r="GFZ5916" s="248"/>
      <x:c r="GGA5916" s="248"/>
      <x:c r="GGB5916" s="248"/>
      <x:c r="GGC5916" s="248"/>
      <x:c r="GGD5916" s="248"/>
      <x:c r="GGE5916" s="248"/>
      <x:c r="GGF5916" s="248"/>
      <x:c r="GGG5916" s="248"/>
      <x:c r="GGH5916" s="248"/>
      <x:c r="GGI5916" s="248"/>
      <x:c r="GGJ5916" s="248"/>
      <x:c r="GGK5916" s="248"/>
      <x:c r="GGL5916" s="248"/>
      <x:c r="GGM5916" s="248"/>
      <x:c r="GGN5916" s="248"/>
      <x:c r="GGO5916" s="248"/>
      <x:c r="GGP5916" s="248"/>
      <x:c r="GGQ5916" s="248"/>
      <x:c r="GGR5916" s="248"/>
      <x:c r="GGS5916" s="248"/>
      <x:c r="GGT5916" s="248"/>
      <x:c r="GGU5916" s="248"/>
      <x:c r="GGV5916" s="248"/>
      <x:c r="GGW5916" s="248"/>
      <x:c r="GGX5916" s="248"/>
      <x:c r="GGY5916" s="248"/>
      <x:c r="GGZ5916" s="248"/>
      <x:c r="GHA5916" s="248"/>
      <x:c r="GHB5916" s="248"/>
      <x:c r="GHC5916" s="248"/>
      <x:c r="GHD5916" s="248"/>
      <x:c r="GHE5916" s="248"/>
      <x:c r="GHF5916" s="248"/>
      <x:c r="GHG5916" s="248"/>
      <x:c r="GHH5916" s="248"/>
      <x:c r="GHI5916" s="248"/>
      <x:c r="GHJ5916" s="248"/>
      <x:c r="GHK5916" s="248"/>
      <x:c r="GHL5916" s="248"/>
      <x:c r="GHM5916" s="248"/>
      <x:c r="GHN5916" s="248"/>
      <x:c r="GHO5916" s="248"/>
      <x:c r="GHP5916" s="248"/>
      <x:c r="GHQ5916" s="248"/>
      <x:c r="GHR5916" s="248"/>
      <x:c r="GHS5916" s="248"/>
      <x:c r="GHT5916" s="248"/>
      <x:c r="GHU5916" s="248"/>
      <x:c r="GHV5916" s="248"/>
      <x:c r="GHW5916" s="248"/>
      <x:c r="GHX5916" s="248"/>
      <x:c r="GHY5916" s="248"/>
      <x:c r="GHZ5916" s="248"/>
      <x:c r="GIA5916" s="248"/>
      <x:c r="GIB5916" s="248"/>
      <x:c r="GIC5916" s="248"/>
      <x:c r="GID5916" s="248"/>
      <x:c r="GIE5916" s="248"/>
      <x:c r="GIF5916" s="248"/>
      <x:c r="GIG5916" s="248"/>
      <x:c r="GIH5916" s="248"/>
      <x:c r="GII5916" s="248"/>
      <x:c r="GIJ5916" s="248"/>
      <x:c r="GIK5916" s="248"/>
      <x:c r="GIL5916" s="248"/>
      <x:c r="GIM5916" s="248"/>
      <x:c r="GIN5916" s="248"/>
      <x:c r="GIO5916" s="248"/>
      <x:c r="GIP5916" s="248"/>
      <x:c r="GIQ5916" s="248"/>
      <x:c r="GIR5916" s="248"/>
      <x:c r="GIS5916" s="248"/>
      <x:c r="GIT5916" s="248"/>
      <x:c r="GIU5916" s="248"/>
      <x:c r="GIV5916" s="248"/>
      <x:c r="GIW5916" s="248"/>
      <x:c r="GIX5916" s="248"/>
      <x:c r="GIY5916" s="248"/>
      <x:c r="GIZ5916" s="248"/>
      <x:c r="GJA5916" s="248"/>
      <x:c r="GJB5916" s="248"/>
      <x:c r="GJC5916" s="248"/>
      <x:c r="GJD5916" s="248"/>
      <x:c r="GJE5916" s="248"/>
      <x:c r="GJF5916" s="248"/>
      <x:c r="GJG5916" s="248"/>
      <x:c r="GJH5916" s="248"/>
      <x:c r="GJI5916" s="248"/>
      <x:c r="GJJ5916" s="248"/>
      <x:c r="GJK5916" s="248"/>
      <x:c r="GJL5916" s="248"/>
      <x:c r="GJM5916" s="248"/>
      <x:c r="GJN5916" s="248"/>
      <x:c r="GJO5916" s="248"/>
      <x:c r="GJP5916" s="248"/>
      <x:c r="GJQ5916" s="248"/>
      <x:c r="GJR5916" s="248"/>
      <x:c r="GJS5916" s="248"/>
      <x:c r="GJT5916" s="248"/>
      <x:c r="GJU5916" s="248"/>
      <x:c r="GJV5916" s="248"/>
      <x:c r="GJW5916" s="248"/>
      <x:c r="GJX5916" s="248"/>
      <x:c r="GJY5916" s="248"/>
      <x:c r="GJZ5916" s="248"/>
      <x:c r="GKA5916" s="248"/>
      <x:c r="GKB5916" s="248"/>
      <x:c r="GKC5916" s="248"/>
      <x:c r="GKD5916" s="248"/>
      <x:c r="GKE5916" s="248"/>
      <x:c r="GKF5916" s="248"/>
      <x:c r="GKG5916" s="248"/>
      <x:c r="GKH5916" s="248"/>
      <x:c r="GKI5916" s="248"/>
      <x:c r="GKJ5916" s="248"/>
      <x:c r="GKK5916" s="248"/>
      <x:c r="GKL5916" s="248"/>
      <x:c r="GKM5916" s="248"/>
      <x:c r="GKN5916" s="248"/>
      <x:c r="GKO5916" s="248"/>
      <x:c r="GKP5916" s="248"/>
      <x:c r="GKQ5916" s="248"/>
      <x:c r="GKR5916" s="248"/>
      <x:c r="GKS5916" s="248"/>
      <x:c r="GKT5916" s="248"/>
      <x:c r="GKU5916" s="248"/>
      <x:c r="GKV5916" s="248"/>
      <x:c r="GKW5916" s="248"/>
      <x:c r="GKX5916" s="248"/>
      <x:c r="GKY5916" s="248"/>
      <x:c r="GKZ5916" s="248"/>
      <x:c r="GLA5916" s="248"/>
      <x:c r="GLB5916" s="248"/>
      <x:c r="GLC5916" s="248"/>
      <x:c r="GLD5916" s="248"/>
      <x:c r="GLE5916" s="248"/>
      <x:c r="GLF5916" s="248"/>
      <x:c r="GLG5916" s="248"/>
      <x:c r="GLH5916" s="248"/>
      <x:c r="GLI5916" s="248"/>
      <x:c r="GLJ5916" s="248"/>
      <x:c r="GLK5916" s="248"/>
      <x:c r="GLL5916" s="248"/>
      <x:c r="GLM5916" s="248"/>
      <x:c r="GLN5916" s="248"/>
      <x:c r="GLO5916" s="248"/>
      <x:c r="GLP5916" s="248"/>
      <x:c r="GLQ5916" s="248"/>
      <x:c r="GLR5916" s="248"/>
      <x:c r="GLS5916" s="248"/>
      <x:c r="GLT5916" s="248"/>
      <x:c r="GLU5916" s="248"/>
      <x:c r="GLV5916" s="248"/>
      <x:c r="GLW5916" s="248"/>
      <x:c r="GLX5916" s="248"/>
      <x:c r="GLY5916" s="248"/>
      <x:c r="GLZ5916" s="248"/>
      <x:c r="GMA5916" s="248"/>
      <x:c r="GMB5916" s="248"/>
      <x:c r="GMC5916" s="248"/>
      <x:c r="GMD5916" s="248"/>
      <x:c r="GME5916" s="248"/>
      <x:c r="GMF5916" s="248"/>
      <x:c r="GMG5916" s="248"/>
      <x:c r="GMH5916" s="248"/>
      <x:c r="GMI5916" s="248"/>
      <x:c r="GMJ5916" s="248"/>
      <x:c r="GMK5916" s="248"/>
      <x:c r="GML5916" s="248"/>
      <x:c r="GMM5916" s="248"/>
      <x:c r="GMN5916" s="248"/>
      <x:c r="GMO5916" s="248"/>
      <x:c r="GMP5916" s="248"/>
      <x:c r="GMQ5916" s="248"/>
      <x:c r="GMR5916" s="248"/>
      <x:c r="GMS5916" s="248"/>
      <x:c r="GMT5916" s="248"/>
      <x:c r="GMU5916" s="248"/>
      <x:c r="GMV5916" s="248"/>
      <x:c r="GMW5916" s="248"/>
      <x:c r="GMX5916" s="248"/>
      <x:c r="GMY5916" s="248"/>
      <x:c r="GMZ5916" s="248"/>
      <x:c r="GNA5916" s="248"/>
      <x:c r="GNB5916" s="248"/>
      <x:c r="GNC5916" s="248"/>
      <x:c r="GND5916" s="248"/>
      <x:c r="GNE5916" s="248"/>
      <x:c r="GNF5916" s="248"/>
      <x:c r="GNG5916" s="248"/>
      <x:c r="GNH5916" s="248"/>
      <x:c r="GNI5916" s="248"/>
      <x:c r="GNJ5916" s="248"/>
      <x:c r="GNK5916" s="248"/>
      <x:c r="GNL5916" s="248"/>
      <x:c r="GNM5916" s="248"/>
      <x:c r="GNN5916" s="248"/>
      <x:c r="GNO5916" s="248"/>
      <x:c r="GNP5916" s="248"/>
      <x:c r="GNQ5916" s="248"/>
      <x:c r="GNR5916" s="248"/>
      <x:c r="GNS5916" s="248"/>
      <x:c r="GNT5916" s="248"/>
      <x:c r="GNU5916" s="248"/>
      <x:c r="GNV5916" s="248"/>
      <x:c r="GNW5916" s="248"/>
      <x:c r="GNX5916" s="248"/>
      <x:c r="GNY5916" s="248"/>
      <x:c r="GNZ5916" s="248"/>
      <x:c r="GOA5916" s="248"/>
      <x:c r="GOB5916" s="248"/>
      <x:c r="GOC5916" s="248"/>
      <x:c r="GOD5916" s="248"/>
      <x:c r="GOE5916" s="248"/>
      <x:c r="GOF5916" s="248"/>
      <x:c r="GOG5916" s="248"/>
      <x:c r="GOH5916" s="248"/>
      <x:c r="GOI5916" s="248"/>
      <x:c r="GOJ5916" s="248"/>
      <x:c r="GOK5916" s="248"/>
      <x:c r="GOL5916" s="248"/>
      <x:c r="GOM5916" s="248"/>
      <x:c r="GON5916" s="248"/>
      <x:c r="GOO5916" s="248"/>
      <x:c r="GOP5916" s="248"/>
      <x:c r="GOQ5916" s="248"/>
      <x:c r="GOR5916" s="248"/>
      <x:c r="GOS5916" s="248"/>
      <x:c r="GOT5916" s="248"/>
      <x:c r="GOU5916" s="248"/>
      <x:c r="GOV5916" s="248"/>
      <x:c r="GOW5916" s="248"/>
      <x:c r="GOX5916" s="248"/>
      <x:c r="GOY5916" s="248"/>
      <x:c r="GOZ5916" s="248"/>
      <x:c r="GPA5916" s="248"/>
      <x:c r="GPB5916" s="248"/>
      <x:c r="GPC5916" s="248"/>
      <x:c r="GPD5916" s="248"/>
      <x:c r="GPE5916" s="248"/>
      <x:c r="GPF5916" s="248"/>
      <x:c r="GPG5916" s="248"/>
      <x:c r="GPH5916" s="248"/>
      <x:c r="GPI5916" s="248"/>
      <x:c r="GPJ5916" s="248"/>
      <x:c r="GPK5916" s="248"/>
      <x:c r="GPL5916" s="248"/>
      <x:c r="GPM5916" s="248"/>
      <x:c r="GPN5916" s="248"/>
      <x:c r="GPO5916" s="248"/>
      <x:c r="GPP5916" s="248"/>
      <x:c r="GPQ5916" s="248"/>
      <x:c r="GPR5916" s="248"/>
      <x:c r="GPS5916" s="248"/>
      <x:c r="GPT5916" s="248"/>
      <x:c r="GPU5916" s="248"/>
      <x:c r="GPV5916" s="248"/>
      <x:c r="GPW5916" s="248"/>
      <x:c r="GPX5916" s="248"/>
      <x:c r="GPY5916" s="248"/>
      <x:c r="GPZ5916" s="248"/>
      <x:c r="GQA5916" s="248"/>
      <x:c r="GQB5916" s="248"/>
      <x:c r="GQC5916" s="248"/>
      <x:c r="GQD5916" s="248"/>
      <x:c r="GQE5916" s="248"/>
      <x:c r="GQF5916" s="248"/>
      <x:c r="GQG5916" s="248"/>
      <x:c r="GQH5916" s="248"/>
      <x:c r="GQI5916" s="248"/>
      <x:c r="GQJ5916" s="248"/>
      <x:c r="GQK5916" s="248"/>
      <x:c r="GQL5916" s="248"/>
      <x:c r="GQM5916" s="248"/>
      <x:c r="GQN5916" s="248"/>
      <x:c r="GQO5916" s="248"/>
      <x:c r="GQP5916" s="248"/>
      <x:c r="GQQ5916" s="248"/>
      <x:c r="GQR5916" s="248"/>
      <x:c r="GQS5916" s="248"/>
      <x:c r="GQT5916" s="248"/>
      <x:c r="GQU5916" s="248"/>
      <x:c r="GQV5916" s="248"/>
      <x:c r="GQW5916" s="248"/>
      <x:c r="GQX5916" s="248"/>
      <x:c r="GQY5916" s="248"/>
      <x:c r="GQZ5916" s="248"/>
      <x:c r="GRA5916" s="248"/>
      <x:c r="GRB5916" s="248"/>
      <x:c r="GRC5916" s="248"/>
      <x:c r="GRD5916" s="248"/>
      <x:c r="GRE5916" s="248"/>
      <x:c r="GRF5916" s="248"/>
      <x:c r="GRG5916" s="248"/>
      <x:c r="GRH5916" s="248"/>
      <x:c r="GRI5916" s="248"/>
      <x:c r="GRJ5916" s="248"/>
      <x:c r="GRK5916" s="248"/>
      <x:c r="GRL5916" s="248"/>
      <x:c r="GRM5916" s="248"/>
      <x:c r="GRN5916" s="248"/>
      <x:c r="GRO5916" s="248"/>
      <x:c r="GRP5916" s="248"/>
      <x:c r="GRQ5916" s="248"/>
      <x:c r="GRR5916" s="248"/>
      <x:c r="GRS5916" s="248"/>
      <x:c r="GRT5916" s="248"/>
      <x:c r="GRU5916" s="248"/>
      <x:c r="GRV5916" s="248"/>
      <x:c r="GRW5916" s="248"/>
      <x:c r="GRX5916" s="248"/>
      <x:c r="GRY5916" s="248"/>
      <x:c r="GRZ5916" s="248"/>
      <x:c r="GSA5916" s="248"/>
      <x:c r="GSB5916" s="248"/>
      <x:c r="GSC5916" s="248"/>
      <x:c r="GSD5916" s="248"/>
      <x:c r="GSE5916" s="248"/>
      <x:c r="GSF5916" s="248"/>
      <x:c r="GSG5916" s="248"/>
      <x:c r="GSH5916" s="248"/>
      <x:c r="GSI5916" s="248"/>
      <x:c r="GSJ5916" s="248"/>
      <x:c r="GSK5916" s="248"/>
      <x:c r="GSL5916" s="248"/>
      <x:c r="GSM5916" s="248"/>
      <x:c r="GSN5916" s="248"/>
      <x:c r="GSO5916" s="248"/>
      <x:c r="GSP5916" s="248"/>
      <x:c r="GSQ5916" s="248"/>
      <x:c r="GSR5916" s="248"/>
      <x:c r="GSS5916" s="248"/>
      <x:c r="GST5916" s="248"/>
      <x:c r="GSU5916" s="248"/>
      <x:c r="GSV5916" s="248"/>
      <x:c r="GSW5916" s="248"/>
      <x:c r="GSX5916" s="248"/>
      <x:c r="GSY5916" s="248"/>
      <x:c r="GSZ5916" s="248"/>
      <x:c r="GTA5916" s="248"/>
      <x:c r="GTB5916" s="248"/>
      <x:c r="GTC5916" s="248"/>
      <x:c r="GTD5916" s="248"/>
      <x:c r="GTE5916" s="248"/>
      <x:c r="GTF5916" s="248"/>
      <x:c r="GTG5916" s="248"/>
      <x:c r="GTH5916" s="248"/>
      <x:c r="GTI5916" s="248"/>
      <x:c r="GTJ5916" s="248"/>
      <x:c r="GTK5916" s="248"/>
      <x:c r="GTL5916" s="248"/>
      <x:c r="GTM5916" s="248"/>
      <x:c r="GTN5916" s="248"/>
      <x:c r="GTO5916" s="248"/>
      <x:c r="GTP5916" s="248"/>
      <x:c r="GTQ5916" s="248"/>
      <x:c r="GTR5916" s="248"/>
      <x:c r="GTS5916" s="248"/>
      <x:c r="GTT5916" s="248"/>
      <x:c r="GTU5916" s="248"/>
      <x:c r="GTV5916" s="248"/>
      <x:c r="GTW5916" s="248"/>
      <x:c r="GTX5916" s="248"/>
      <x:c r="GTY5916" s="248"/>
      <x:c r="GTZ5916" s="248"/>
      <x:c r="GUA5916" s="248"/>
      <x:c r="GUB5916" s="248"/>
      <x:c r="GUC5916" s="248"/>
      <x:c r="GUD5916" s="248"/>
      <x:c r="GUE5916" s="248"/>
      <x:c r="GUF5916" s="248"/>
      <x:c r="GUG5916" s="248"/>
      <x:c r="GUH5916" s="248"/>
      <x:c r="GUI5916" s="248"/>
      <x:c r="GUJ5916" s="248"/>
      <x:c r="GUK5916" s="248"/>
      <x:c r="GUL5916" s="248"/>
      <x:c r="GUM5916" s="248"/>
      <x:c r="GUN5916" s="248"/>
      <x:c r="GUO5916" s="248"/>
      <x:c r="GUP5916" s="248"/>
      <x:c r="GUQ5916" s="248"/>
      <x:c r="GUR5916" s="248"/>
      <x:c r="GUS5916" s="248"/>
      <x:c r="GUT5916" s="248"/>
      <x:c r="GUU5916" s="248"/>
      <x:c r="GUV5916" s="248"/>
      <x:c r="GUW5916" s="248"/>
      <x:c r="GUX5916" s="248"/>
      <x:c r="GUY5916" s="248"/>
      <x:c r="GUZ5916" s="248"/>
      <x:c r="GVA5916" s="248"/>
      <x:c r="GVB5916" s="248"/>
      <x:c r="GVC5916" s="248"/>
      <x:c r="GVD5916" s="248"/>
      <x:c r="GVE5916" s="248"/>
      <x:c r="GVF5916" s="248"/>
      <x:c r="GVG5916" s="248"/>
      <x:c r="GVH5916" s="248"/>
      <x:c r="GVI5916" s="248"/>
      <x:c r="GVJ5916" s="248"/>
      <x:c r="GVK5916" s="248"/>
      <x:c r="GVL5916" s="248"/>
      <x:c r="GVM5916" s="248"/>
      <x:c r="GVN5916" s="248"/>
      <x:c r="GVO5916" s="248"/>
      <x:c r="GVP5916" s="248"/>
      <x:c r="GVQ5916" s="248"/>
      <x:c r="GVR5916" s="248"/>
      <x:c r="GVS5916" s="248"/>
      <x:c r="GVT5916" s="248"/>
      <x:c r="GVU5916" s="248"/>
      <x:c r="GVV5916" s="248"/>
      <x:c r="GVW5916" s="248"/>
      <x:c r="GVX5916" s="248"/>
      <x:c r="GVY5916" s="248"/>
      <x:c r="GVZ5916" s="248"/>
      <x:c r="GWA5916" s="248"/>
      <x:c r="GWB5916" s="248"/>
      <x:c r="GWC5916" s="248"/>
      <x:c r="GWD5916" s="248"/>
      <x:c r="GWE5916" s="248"/>
      <x:c r="GWF5916" s="248"/>
      <x:c r="GWG5916" s="248"/>
      <x:c r="GWH5916" s="248"/>
      <x:c r="GWI5916" s="248"/>
      <x:c r="GWJ5916" s="248"/>
      <x:c r="GWK5916" s="248"/>
      <x:c r="GWL5916" s="248"/>
      <x:c r="GWM5916" s="248"/>
      <x:c r="GWN5916" s="248"/>
      <x:c r="GWO5916" s="248"/>
      <x:c r="GWP5916" s="248"/>
      <x:c r="GWQ5916" s="248"/>
      <x:c r="GWR5916" s="248"/>
      <x:c r="GWS5916" s="248"/>
      <x:c r="GWT5916" s="248"/>
      <x:c r="GWU5916" s="248"/>
      <x:c r="GWV5916" s="248"/>
      <x:c r="GWW5916" s="248"/>
      <x:c r="GWX5916" s="248"/>
      <x:c r="GWY5916" s="248"/>
      <x:c r="GWZ5916" s="248"/>
      <x:c r="GXA5916" s="248"/>
      <x:c r="GXB5916" s="248"/>
      <x:c r="GXC5916" s="248"/>
      <x:c r="GXD5916" s="248"/>
      <x:c r="GXE5916" s="248"/>
      <x:c r="GXF5916" s="248"/>
      <x:c r="GXG5916" s="248"/>
      <x:c r="GXH5916" s="248"/>
      <x:c r="GXI5916" s="248"/>
      <x:c r="GXJ5916" s="248"/>
      <x:c r="GXK5916" s="248"/>
      <x:c r="GXL5916" s="248"/>
      <x:c r="GXM5916" s="248"/>
      <x:c r="GXN5916" s="248"/>
      <x:c r="GXO5916" s="248"/>
      <x:c r="GXP5916" s="248"/>
      <x:c r="GXQ5916" s="248"/>
      <x:c r="GXR5916" s="248"/>
      <x:c r="GXS5916" s="248"/>
      <x:c r="GXT5916" s="248"/>
      <x:c r="GXU5916" s="248"/>
      <x:c r="GXV5916" s="248"/>
      <x:c r="GXW5916" s="248"/>
      <x:c r="GXX5916" s="248"/>
      <x:c r="GXY5916" s="248"/>
      <x:c r="GXZ5916" s="248"/>
      <x:c r="GYA5916" s="248"/>
      <x:c r="GYB5916" s="248"/>
      <x:c r="GYC5916" s="248"/>
      <x:c r="GYD5916" s="248"/>
      <x:c r="GYE5916" s="248"/>
      <x:c r="GYF5916" s="248"/>
      <x:c r="GYG5916" s="248"/>
      <x:c r="GYH5916" s="248"/>
      <x:c r="GYI5916" s="248"/>
      <x:c r="GYJ5916" s="248"/>
      <x:c r="GYK5916" s="248"/>
      <x:c r="GYL5916" s="248"/>
      <x:c r="GYM5916" s="248"/>
      <x:c r="GYN5916" s="248"/>
      <x:c r="GYO5916" s="248"/>
      <x:c r="GYP5916" s="248"/>
      <x:c r="GYQ5916" s="248"/>
      <x:c r="GYR5916" s="248"/>
      <x:c r="GYS5916" s="248"/>
      <x:c r="GYT5916" s="248"/>
      <x:c r="GYU5916" s="248"/>
      <x:c r="GYV5916" s="248"/>
      <x:c r="GYW5916" s="248"/>
      <x:c r="GYX5916" s="248"/>
      <x:c r="GYY5916" s="248"/>
      <x:c r="GYZ5916" s="248"/>
      <x:c r="GZA5916" s="248"/>
      <x:c r="GZB5916" s="248"/>
      <x:c r="GZC5916" s="248"/>
      <x:c r="GZD5916" s="248"/>
      <x:c r="GZE5916" s="248"/>
      <x:c r="GZF5916" s="248"/>
      <x:c r="GZG5916" s="248"/>
      <x:c r="GZH5916" s="248"/>
      <x:c r="GZI5916" s="248"/>
      <x:c r="GZJ5916" s="248"/>
      <x:c r="GZK5916" s="248"/>
      <x:c r="GZL5916" s="248"/>
      <x:c r="GZM5916" s="248"/>
      <x:c r="GZN5916" s="248"/>
      <x:c r="GZO5916" s="248"/>
      <x:c r="GZP5916" s="248"/>
      <x:c r="GZQ5916" s="248"/>
      <x:c r="GZR5916" s="248"/>
      <x:c r="GZS5916" s="248"/>
      <x:c r="GZT5916" s="248"/>
      <x:c r="GZU5916" s="248"/>
      <x:c r="GZV5916" s="248"/>
      <x:c r="GZW5916" s="248"/>
      <x:c r="GZX5916" s="248"/>
      <x:c r="GZY5916" s="248"/>
      <x:c r="GZZ5916" s="248"/>
      <x:c r="HAA5916" s="248"/>
      <x:c r="HAB5916" s="248"/>
      <x:c r="HAC5916" s="248"/>
      <x:c r="HAD5916" s="248"/>
      <x:c r="HAE5916" s="248"/>
      <x:c r="HAF5916" s="248"/>
      <x:c r="HAG5916" s="248"/>
      <x:c r="HAH5916" s="248"/>
      <x:c r="HAI5916" s="248"/>
      <x:c r="HAJ5916" s="248"/>
      <x:c r="HAK5916" s="248"/>
      <x:c r="HAL5916" s="248"/>
      <x:c r="HAM5916" s="248"/>
      <x:c r="HAN5916" s="248"/>
      <x:c r="HAO5916" s="248"/>
      <x:c r="HAP5916" s="248"/>
      <x:c r="HAQ5916" s="248"/>
      <x:c r="HAR5916" s="248"/>
      <x:c r="HAS5916" s="248"/>
      <x:c r="HAT5916" s="248"/>
      <x:c r="HAU5916" s="248"/>
      <x:c r="HAV5916" s="248"/>
      <x:c r="HAW5916" s="248"/>
      <x:c r="HAX5916" s="248"/>
      <x:c r="HAY5916" s="248"/>
      <x:c r="HAZ5916" s="248"/>
      <x:c r="HBA5916" s="248"/>
      <x:c r="HBB5916" s="248"/>
      <x:c r="HBC5916" s="248"/>
      <x:c r="HBD5916" s="248"/>
      <x:c r="HBE5916" s="248"/>
      <x:c r="HBF5916" s="248"/>
      <x:c r="HBG5916" s="248"/>
      <x:c r="HBH5916" s="248"/>
      <x:c r="HBI5916" s="248"/>
      <x:c r="HBJ5916" s="248"/>
      <x:c r="HBK5916" s="248"/>
      <x:c r="HBL5916" s="248"/>
      <x:c r="HBM5916" s="248"/>
      <x:c r="HBN5916" s="248"/>
      <x:c r="HBO5916" s="248"/>
      <x:c r="HBP5916" s="248"/>
      <x:c r="HBQ5916" s="248"/>
      <x:c r="HBR5916" s="248"/>
      <x:c r="HBS5916" s="248"/>
      <x:c r="HBT5916" s="248"/>
      <x:c r="HBU5916" s="248"/>
      <x:c r="HBV5916" s="248"/>
      <x:c r="HBW5916" s="248"/>
      <x:c r="HBX5916" s="248"/>
      <x:c r="HBY5916" s="248"/>
      <x:c r="HBZ5916" s="248"/>
      <x:c r="HCA5916" s="248"/>
      <x:c r="HCB5916" s="248"/>
      <x:c r="HCC5916" s="248"/>
      <x:c r="HCD5916" s="248"/>
      <x:c r="HCE5916" s="248"/>
      <x:c r="HCF5916" s="248"/>
      <x:c r="HCG5916" s="248"/>
      <x:c r="HCH5916" s="248"/>
      <x:c r="HCI5916" s="248"/>
      <x:c r="HCJ5916" s="248"/>
      <x:c r="HCK5916" s="248"/>
      <x:c r="HCL5916" s="248"/>
      <x:c r="HCM5916" s="248"/>
      <x:c r="HCN5916" s="248"/>
      <x:c r="HCO5916" s="248"/>
      <x:c r="HCP5916" s="248"/>
      <x:c r="HCQ5916" s="248"/>
      <x:c r="HCR5916" s="248"/>
      <x:c r="HCS5916" s="248"/>
      <x:c r="HCT5916" s="248"/>
      <x:c r="HCU5916" s="248"/>
      <x:c r="HCV5916" s="248"/>
      <x:c r="HCW5916" s="248"/>
      <x:c r="HCX5916" s="248"/>
      <x:c r="HCY5916" s="248"/>
      <x:c r="HCZ5916" s="248"/>
      <x:c r="HDA5916" s="248"/>
      <x:c r="HDB5916" s="248"/>
      <x:c r="HDC5916" s="248"/>
      <x:c r="HDD5916" s="248"/>
      <x:c r="HDE5916" s="248"/>
      <x:c r="HDF5916" s="248"/>
      <x:c r="HDG5916" s="248"/>
      <x:c r="HDH5916" s="248"/>
      <x:c r="HDI5916" s="248"/>
      <x:c r="HDJ5916" s="248"/>
      <x:c r="HDK5916" s="248"/>
      <x:c r="HDL5916" s="248"/>
      <x:c r="HDM5916" s="248"/>
      <x:c r="HDN5916" s="248"/>
      <x:c r="HDO5916" s="248"/>
      <x:c r="HDP5916" s="248"/>
      <x:c r="HDQ5916" s="248"/>
      <x:c r="HDR5916" s="248"/>
      <x:c r="HDS5916" s="248"/>
      <x:c r="HDT5916" s="248"/>
      <x:c r="HDU5916" s="248"/>
      <x:c r="HDV5916" s="248"/>
      <x:c r="HDW5916" s="248"/>
      <x:c r="HDX5916" s="248"/>
      <x:c r="HDY5916" s="248"/>
      <x:c r="HDZ5916" s="248"/>
      <x:c r="HEA5916" s="248"/>
      <x:c r="HEB5916" s="248"/>
      <x:c r="HEC5916" s="248"/>
      <x:c r="HED5916" s="248"/>
      <x:c r="HEE5916" s="248"/>
      <x:c r="HEF5916" s="248"/>
      <x:c r="HEG5916" s="248"/>
      <x:c r="HEH5916" s="248"/>
      <x:c r="HEI5916" s="248"/>
      <x:c r="HEJ5916" s="248"/>
      <x:c r="HEK5916" s="248"/>
      <x:c r="HEL5916" s="248"/>
      <x:c r="HEM5916" s="248"/>
      <x:c r="HEN5916" s="248"/>
      <x:c r="HEO5916" s="248"/>
      <x:c r="HEP5916" s="248"/>
      <x:c r="HEQ5916" s="248"/>
      <x:c r="HER5916" s="248"/>
      <x:c r="HES5916" s="248"/>
      <x:c r="HET5916" s="248"/>
      <x:c r="HEU5916" s="248"/>
      <x:c r="HEV5916" s="248"/>
      <x:c r="HEW5916" s="248"/>
      <x:c r="HEX5916" s="248"/>
      <x:c r="HEY5916" s="248"/>
      <x:c r="HEZ5916" s="248"/>
      <x:c r="HFA5916" s="248"/>
      <x:c r="HFB5916" s="248"/>
      <x:c r="HFC5916" s="248"/>
      <x:c r="HFD5916" s="248"/>
      <x:c r="HFE5916" s="248"/>
      <x:c r="HFF5916" s="248"/>
      <x:c r="HFG5916" s="248"/>
      <x:c r="HFH5916" s="248"/>
      <x:c r="HFI5916" s="248"/>
      <x:c r="HFJ5916" s="248"/>
      <x:c r="HFK5916" s="248"/>
      <x:c r="HFL5916" s="248"/>
      <x:c r="HFM5916" s="248"/>
      <x:c r="HFN5916" s="248"/>
      <x:c r="HFO5916" s="248"/>
      <x:c r="HFP5916" s="248"/>
      <x:c r="HFQ5916" s="248"/>
      <x:c r="HFR5916" s="248"/>
      <x:c r="HFS5916" s="248"/>
      <x:c r="HFT5916" s="248"/>
      <x:c r="HFU5916" s="248"/>
      <x:c r="HFV5916" s="248"/>
      <x:c r="HFW5916" s="248"/>
      <x:c r="HFX5916" s="248"/>
      <x:c r="HFY5916" s="248"/>
      <x:c r="HFZ5916" s="248"/>
      <x:c r="HGA5916" s="248"/>
      <x:c r="HGB5916" s="248"/>
      <x:c r="HGC5916" s="248"/>
      <x:c r="HGD5916" s="248"/>
      <x:c r="HGE5916" s="248"/>
      <x:c r="HGF5916" s="248"/>
      <x:c r="HGG5916" s="248"/>
      <x:c r="HGH5916" s="248"/>
      <x:c r="HGI5916" s="248"/>
      <x:c r="HGJ5916" s="248"/>
      <x:c r="HGK5916" s="248"/>
      <x:c r="HGL5916" s="248"/>
      <x:c r="HGM5916" s="248"/>
      <x:c r="HGN5916" s="248"/>
      <x:c r="HGO5916" s="248"/>
      <x:c r="HGP5916" s="248"/>
      <x:c r="HGQ5916" s="248"/>
      <x:c r="HGR5916" s="248"/>
      <x:c r="HGS5916" s="248"/>
      <x:c r="HGT5916" s="248"/>
      <x:c r="HGU5916" s="248"/>
      <x:c r="HGV5916" s="248"/>
      <x:c r="HGW5916" s="248"/>
      <x:c r="HGX5916" s="248"/>
      <x:c r="HGY5916" s="248"/>
      <x:c r="HGZ5916" s="248"/>
      <x:c r="HHA5916" s="248"/>
      <x:c r="HHB5916" s="248"/>
      <x:c r="HHC5916" s="248"/>
      <x:c r="HHD5916" s="248"/>
      <x:c r="HHE5916" s="248"/>
      <x:c r="HHF5916" s="248"/>
      <x:c r="HHG5916" s="248"/>
      <x:c r="HHH5916" s="248"/>
      <x:c r="HHI5916" s="248"/>
      <x:c r="HHJ5916" s="248"/>
      <x:c r="HHK5916" s="248"/>
      <x:c r="HHL5916" s="248"/>
      <x:c r="HHM5916" s="248"/>
      <x:c r="HHN5916" s="248"/>
      <x:c r="HHO5916" s="248"/>
      <x:c r="HHP5916" s="248"/>
      <x:c r="HHQ5916" s="248"/>
      <x:c r="HHR5916" s="248"/>
      <x:c r="HHS5916" s="248"/>
      <x:c r="HHT5916" s="248"/>
      <x:c r="HHU5916" s="248"/>
      <x:c r="HHV5916" s="248"/>
      <x:c r="HHW5916" s="248"/>
      <x:c r="HHX5916" s="248"/>
      <x:c r="HHY5916" s="248"/>
      <x:c r="HHZ5916" s="248"/>
      <x:c r="HIA5916" s="248"/>
      <x:c r="HIB5916" s="248"/>
      <x:c r="HIC5916" s="248"/>
      <x:c r="HID5916" s="248"/>
      <x:c r="HIE5916" s="248"/>
      <x:c r="HIF5916" s="248"/>
      <x:c r="HIG5916" s="248"/>
      <x:c r="HIH5916" s="248"/>
      <x:c r="HII5916" s="248"/>
      <x:c r="HIJ5916" s="248"/>
      <x:c r="HIK5916" s="248"/>
      <x:c r="HIL5916" s="248"/>
      <x:c r="HIM5916" s="248"/>
      <x:c r="HIN5916" s="248"/>
      <x:c r="HIO5916" s="248"/>
      <x:c r="HIP5916" s="248"/>
      <x:c r="HIQ5916" s="248"/>
      <x:c r="HIR5916" s="248"/>
      <x:c r="HIS5916" s="248"/>
      <x:c r="HIT5916" s="248"/>
      <x:c r="HIU5916" s="248"/>
      <x:c r="HIV5916" s="248"/>
      <x:c r="HIW5916" s="248"/>
      <x:c r="HIX5916" s="248"/>
      <x:c r="HIY5916" s="248"/>
      <x:c r="HIZ5916" s="248"/>
      <x:c r="HJA5916" s="248"/>
      <x:c r="HJB5916" s="248"/>
      <x:c r="HJC5916" s="248"/>
      <x:c r="HJD5916" s="248"/>
      <x:c r="HJE5916" s="248"/>
      <x:c r="HJF5916" s="248"/>
      <x:c r="HJG5916" s="248"/>
      <x:c r="HJH5916" s="248"/>
      <x:c r="HJI5916" s="248"/>
      <x:c r="HJJ5916" s="248"/>
      <x:c r="HJK5916" s="248"/>
      <x:c r="HJL5916" s="248"/>
      <x:c r="HJM5916" s="248"/>
      <x:c r="HJN5916" s="248"/>
      <x:c r="HJO5916" s="248"/>
      <x:c r="HJP5916" s="248"/>
      <x:c r="HJQ5916" s="248"/>
      <x:c r="HJR5916" s="248"/>
      <x:c r="HJS5916" s="248"/>
      <x:c r="HJT5916" s="248"/>
      <x:c r="HJU5916" s="248"/>
      <x:c r="HJV5916" s="248"/>
      <x:c r="HJW5916" s="248"/>
      <x:c r="HJX5916" s="248"/>
      <x:c r="HJY5916" s="248"/>
      <x:c r="HJZ5916" s="248"/>
      <x:c r="HKA5916" s="248"/>
      <x:c r="HKB5916" s="248"/>
      <x:c r="HKC5916" s="248"/>
      <x:c r="HKD5916" s="248"/>
      <x:c r="HKE5916" s="248"/>
      <x:c r="HKF5916" s="248"/>
      <x:c r="HKG5916" s="248"/>
      <x:c r="HKH5916" s="248"/>
      <x:c r="HKI5916" s="248"/>
      <x:c r="HKJ5916" s="248"/>
      <x:c r="HKK5916" s="248"/>
      <x:c r="HKL5916" s="248"/>
      <x:c r="HKM5916" s="248"/>
      <x:c r="HKN5916" s="248"/>
      <x:c r="HKO5916" s="248"/>
      <x:c r="HKP5916" s="248"/>
      <x:c r="HKQ5916" s="248"/>
      <x:c r="HKR5916" s="248"/>
      <x:c r="HKS5916" s="248"/>
      <x:c r="HKT5916" s="248"/>
      <x:c r="HKU5916" s="248"/>
      <x:c r="HKV5916" s="248"/>
      <x:c r="HKW5916" s="248"/>
      <x:c r="HKX5916" s="248"/>
      <x:c r="HKY5916" s="248"/>
      <x:c r="HKZ5916" s="248"/>
      <x:c r="HLA5916" s="248"/>
      <x:c r="HLB5916" s="248"/>
      <x:c r="HLC5916" s="248"/>
      <x:c r="HLD5916" s="248"/>
      <x:c r="HLE5916" s="248"/>
      <x:c r="HLF5916" s="248"/>
      <x:c r="HLG5916" s="248"/>
      <x:c r="HLH5916" s="248"/>
      <x:c r="HLI5916" s="248"/>
      <x:c r="HLJ5916" s="248"/>
      <x:c r="HLK5916" s="248"/>
      <x:c r="HLL5916" s="248"/>
      <x:c r="HLM5916" s="248"/>
      <x:c r="HLN5916" s="248"/>
      <x:c r="HLO5916" s="248"/>
      <x:c r="HLP5916" s="248"/>
      <x:c r="HLQ5916" s="248"/>
      <x:c r="HLR5916" s="248"/>
      <x:c r="HLS5916" s="248"/>
      <x:c r="HLT5916" s="248"/>
      <x:c r="HLU5916" s="248"/>
      <x:c r="HLV5916" s="248"/>
      <x:c r="HLW5916" s="248"/>
      <x:c r="HLX5916" s="248"/>
      <x:c r="HLY5916" s="248"/>
      <x:c r="HLZ5916" s="248"/>
      <x:c r="HMA5916" s="248"/>
      <x:c r="HMB5916" s="248"/>
      <x:c r="HMC5916" s="248"/>
      <x:c r="HMD5916" s="248"/>
      <x:c r="HME5916" s="248"/>
      <x:c r="HMF5916" s="248"/>
      <x:c r="HMG5916" s="248"/>
      <x:c r="HMH5916" s="248"/>
      <x:c r="HMI5916" s="248"/>
      <x:c r="HMJ5916" s="248"/>
      <x:c r="HMK5916" s="248"/>
      <x:c r="HML5916" s="248"/>
      <x:c r="HMM5916" s="248"/>
      <x:c r="HMN5916" s="248"/>
      <x:c r="HMO5916" s="248"/>
      <x:c r="HMP5916" s="248"/>
      <x:c r="HMQ5916" s="248"/>
      <x:c r="HMR5916" s="248"/>
      <x:c r="HMS5916" s="248"/>
      <x:c r="HMT5916" s="248"/>
      <x:c r="HMU5916" s="248"/>
      <x:c r="HMV5916" s="248"/>
      <x:c r="HMW5916" s="248"/>
      <x:c r="HMX5916" s="248"/>
      <x:c r="HMY5916" s="248"/>
      <x:c r="HMZ5916" s="248"/>
      <x:c r="HNA5916" s="248"/>
      <x:c r="HNB5916" s="248"/>
      <x:c r="HNC5916" s="248"/>
      <x:c r="HND5916" s="248"/>
      <x:c r="HNE5916" s="248"/>
      <x:c r="HNF5916" s="248"/>
      <x:c r="HNG5916" s="248"/>
      <x:c r="HNH5916" s="248"/>
      <x:c r="HNI5916" s="248"/>
      <x:c r="HNJ5916" s="248"/>
      <x:c r="HNK5916" s="248"/>
      <x:c r="HNL5916" s="248"/>
      <x:c r="HNM5916" s="248"/>
      <x:c r="HNN5916" s="248"/>
      <x:c r="HNO5916" s="248"/>
      <x:c r="HNP5916" s="248"/>
      <x:c r="HNQ5916" s="248"/>
      <x:c r="HNR5916" s="248"/>
      <x:c r="HNS5916" s="248"/>
      <x:c r="HNT5916" s="248"/>
      <x:c r="HNU5916" s="248"/>
      <x:c r="HNV5916" s="248"/>
      <x:c r="HNW5916" s="248"/>
      <x:c r="HNX5916" s="248"/>
      <x:c r="HNY5916" s="248"/>
      <x:c r="HNZ5916" s="248"/>
      <x:c r="HOA5916" s="248"/>
      <x:c r="HOB5916" s="248"/>
      <x:c r="HOC5916" s="248"/>
      <x:c r="HOD5916" s="248"/>
      <x:c r="HOE5916" s="248"/>
      <x:c r="HOF5916" s="248"/>
      <x:c r="HOG5916" s="248"/>
      <x:c r="HOH5916" s="248"/>
      <x:c r="HOI5916" s="248"/>
      <x:c r="HOJ5916" s="248"/>
      <x:c r="HOK5916" s="248"/>
      <x:c r="HOL5916" s="248"/>
      <x:c r="HOM5916" s="248"/>
      <x:c r="HON5916" s="248"/>
      <x:c r="HOO5916" s="248"/>
      <x:c r="HOP5916" s="248"/>
      <x:c r="HOQ5916" s="248"/>
      <x:c r="HOR5916" s="248"/>
      <x:c r="HOS5916" s="248"/>
      <x:c r="HOT5916" s="248"/>
      <x:c r="HOU5916" s="248"/>
      <x:c r="HOV5916" s="248"/>
      <x:c r="HOW5916" s="248"/>
      <x:c r="HOX5916" s="248"/>
      <x:c r="HOY5916" s="248"/>
      <x:c r="HOZ5916" s="248"/>
      <x:c r="HPA5916" s="248"/>
      <x:c r="HPB5916" s="248"/>
      <x:c r="HPC5916" s="248"/>
      <x:c r="HPD5916" s="248"/>
      <x:c r="HPE5916" s="248"/>
      <x:c r="HPF5916" s="248"/>
      <x:c r="HPG5916" s="248"/>
      <x:c r="HPH5916" s="248"/>
      <x:c r="HPI5916" s="248"/>
      <x:c r="HPJ5916" s="248"/>
      <x:c r="HPK5916" s="248"/>
      <x:c r="HPL5916" s="248"/>
      <x:c r="HPM5916" s="248"/>
      <x:c r="HPN5916" s="248"/>
      <x:c r="HPO5916" s="248"/>
      <x:c r="HPP5916" s="248"/>
      <x:c r="HPQ5916" s="248"/>
      <x:c r="HPR5916" s="248"/>
      <x:c r="HPS5916" s="248"/>
      <x:c r="HPT5916" s="248"/>
      <x:c r="HPU5916" s="248"/>
      <x:c r="HPV5916" s="248"/>
      <x:c r="HPW5916" s="248"/>
      <x:c r="HPX5916" s="248"/>
      <x:c r="HPY5916" s="248"/>
      <x:c r="HPZ5916" s="248"/>
      <x:c r="HQA5916" s="248"/>
      <x:c r="HQB5916" s="248"/>
      <x:c r="HQC5916" s="248"/>
      <x:c r="HQD5916" s="248"/>
      <x:c r="HQE5916" s="248"/>
      <x:c r="HQF5916" s="248"/>
      <x:c r="HQG5916" s="248"/>
      <x:c r="HQH5916" s="248"/>
      <x:c r="HQI5916" s="248"/>
      <x:c r="HQJ5916" s="248"/>
      <x:c r="HQK5916" s="248"/>
      <x:c r="HQL5916" s="248"/>
      <x:c r="HQM5916" s="248"/>
      <x:c r="HQN5916" s="248"/>
      <x:c r="HQO5916" s="248"/>
      <x:c r="HQP5916" s="248"/>
      <x:c r="HQQ5916" s="248"/>
      <x:c r="HQR5916" s="248"/>
      <x:c r="HQS5916" s="248"/>
      <x:c r="HQT5916" s="248"/>
      <x:c r="HQU5916" s="248"/>
      <x:c r="HQV5916" s="248"/>
      <x:c r="HQW5916" s="248"/>
      <x:c r="HQX5916" s="248"/>
      <x:c r="HQY5916" s="248"/>
      <x:c r="HQZ5916" s="248"/>
      <x:c r="HRA5916" s="248"/>
      <x:c r="HRB5916" s="248"/>
      <x:c r="HRC5916" s="248"/>
      <x:c r="HRD5916" s="248"/>
      <x:c r="HRE5916" s="248"/>
      <x:c r="HRF5916" s="248"/>
      <x:c r="HRG5916" s="248"/>
      <x:c r="HRH5916" s="248"/>
      <x:c r="HRI5916" s="248"/>
      <x:c r="HRJ5916" s="248"/>
      <x:c r="HRK5916" s="248"/>
      <x:c r="HRL5916" s="248"/>
      <x:c r="HRM5916" s="248"/>
      <x:c r="HRN5916" s="248"/>
      <x:c r="HRO5916" s="248"/>
      <x:c r="HRP5916" s="248"/>
      <x:c r="HRQ5916" s="248"/>
      <x:c r="HRR5916" s="248"/>
      <x:c r="HRS5916" s="248"/>
      <x:c r="HRT5916" s="248"/>
      <x:c r="HRU5916" s="248"/>
      <x:c r="HRV5916" s="248"/>
      <x:c r="HRW5916" s="248"/>
      <x:c r="HRX5916" s="248"/>
      <x:c r="HRY5916" s="248"/>
      <x:c r="HRZ5916" s="248"/>
      <x:c r="HSA5916" s="248"/>
      <x:c r="HSB5916" s="248"/>
      <x:c r="HSC5916" s="248"/>
      <x:c r="HSD5916" s="248"/>
      <x:c r="HSE5916" s="248"/>
      <x:c r="HSF5916" s="248"/>
      <x:c r="HSG5916" s="248"/>
      <x:c r="HSH5916" s="248"/>
      <x:c r="HSI5916" s="248"/>
      <x:c r="HSJ5916" s="248"/>
      <x:c r="HSK5916" s="248"/>
      <x:c r="HSL5916" s="248"/>
      <x:c r="HSM5916" s="248"/>
      <x:c r="HSN5916" s="248"/>
      <x:c r="HSO5916" s="248"/>
      <x:c r="HSP5916" s="248"/>
      <x:c r="HSQ5916" s="248"/>
      <x:c r="HSR5916" s="248"/>
      <x:c r="HSS5916" s="248"/>
      <x:c r="HST5916" s="248"/>
      <x:c r="HSU5916" s="248"/>
      <x:c r="HSV5916" s="248"/>
      <x:c r="HSW5916" s="248"/>
      <x:c r="HSX5916" s="248"/>
      <x:c r="HSY5916" s="248"/>
      <x:c r="HSZ5916" s="248"/>
      <x:c r="HTA5916" s="248"/>
      <x:c r="HTB5916" s="248"/>
      <x:c r="HTC5916" s="248"/>
      <x:c r="HTD5916" s="248"/>
      <x:c r="HTE5916" s="248"/>
      <x:c r="HTF5916" s="248"/>
      <x:c r="HTG5916" s="248"/>
      <x:c r="HTH5916" s="248"/>
      <x:c r="HTI5916" s="248"/>
      <x:c r="HTJ5916" s="248"/>
      <x:c r="HTK5916" s="248"/>
      <x:c r="HTL5916" s="248"/>
      <x:c r="HTM5916" s="248"/>
      <x:c r="HTN5916" s="248"/>
      <x:c r="HTO5916" s="248"/>
      <x:c r="HTP5916" s="248"/>
      <x:c r="HTQ5916" s="248"/>
      <x:c r="HTR5916" s="248"/>
      <x:c r="HTS5916" s="248"/>
      <x:c r="HTT5916" s="248"/>
      <x:c r="HTU5916" s="248"/>
      <x:c r="HTV5916" s="248"/>
      <x:c r="HTW5916" s="248"/>
      <x:c r="HTX5916" s="248"/>
      <x:c r="HTY5916" s="248"/>
      <x:c r="HTZ5916" s="248"/>
      <x:c r="HUA5916" s="248"/>
      <x:c r="HUB5916" s="248"/>
      <x:c r="HUC5916" s="248"/>
      <x:c r="HUD5916" s="248"/>
      <x:c r="HUE5916" s="248"/>
      <x:c r="HUF5916" s="248"/>
      <x:c r="HUG5916" s="248"/>
      <x:c r="HUH5916" s="248"/>
      <x:c r="HUI5916" s="248"/>
      <x:c r="HUJ5916" s="248"/>
      <x:c r="HUK5916" s="248"/>
      <x:c r="HUL5916" s="248"/>
      <x:c r="HUM5916" s="248"/>
      <x:c r="HUN5916" s="248"/>
      <x:c r="HUO5916" s="248"/>
      <x:c r="HUP5916" s="248"/>
      <x:c r="HUQ5916" s="248"/>
      <x:c r="HUR5916" s="248"/>
      <x:c r="HUS5916" s="248"/>
      <x:c r="HUT5916" s="248"/>
      <x:c r="HUU5916" s="248"/>
      <x:c r="HUV5916" s="248"/>
      <x:c r="HUW5916" s="248"/>
      <x:c r="HUX5916" s="248"/>
      <x:c r="HUY5916" s="248"/>
      <x:c r="HUZ5916" s="248"/>
      <x:c r="HVA5916" s="248"/>
      <x:c r="HVB5916" s="248"/>
      <x:c r="HVC5916" s="248"/>
      <x:c r="HVD5916" s="248"/>
      <x:c r="HVE5916" s="248"/>
      <x:c r="HVF5916" s="248"/>
      <x:c r="HVG5916" s="248"/>
      <x:c r="HVH5916" s="248"/>
      <x:c r="HVI5916" s="248"/>
      <x:c r="HVJ5916" s="248"/>
      <x:c r="HVK5916" s="248"/>
      <x:c r="HVL5916" s="248"/>
      <x:c r="HVM5916" s="248"/>
      <x:c r="HVN5916" s="248"/>
      <x:c r="HVO5916" s="248"/>
      <x:c r="HVP5916" s="248"/>
      <x:c r="HVQ5916" s="248"/>
      <x:c r="HVR5916" s="248"/>
      <x:c r="HVS5916" s="248"/>
      <x:c r="HVT5916" s="248"/>
      <x:c r="HVU5916" s="248"/>
      <x:c r="HVV5916" s="248"/>
      <x:c r="HVW5916" s="248"/>
      <x:c r="HVX5916" s="248"/>
      <x:c r="HVY5916" s="248"/>
      <x:c r="HVZ5916" s="248"/>
      <x:c r="HWA5916" s="248"/>
      <x:c r="HWB5916" s="248"/>
      <x:c r="HWC5916" s="248"/>
      <x:c r="HWD5916" s="248"/>
      <x:c r="HWE5916" s="248"/>
      <x:c r="HWF5916" s="248"/>
      <x:c r="HWG5916" s="248"/>
      <x:c r="HWH5916" s="248"/>
      <x:c r="HWI5916" s="248"/>
      <x:c r="HWJ5916" s="248"/>
      <x:c r="HWK5916" s="248"/>
      <x:c r="HWL5916" s="248"/>
      <x:c r="HWM5916" s="248"/>
      <x:c r="HWN5916" s="248"/>
      <x:c r="HWO5916" s="248"/>
      <x:c r="HWP5916" s="248"/>
      <x:c r="HWQ5916" s="248"/>
      <x:c r="HWR5916" s="248"/>
      <x:c r="HWS5916" s="248"/>
      <x:c r="HWT5916" s="248"/>
      <x:c r="HWU5916" s="248"/>
      <x:c r="HWV5916" s="248"/>
      <x:c r="HWW5916" s="248"/>
      <x:c r="HWX5916" s="248"/>
      <x:c r="HWY5916" s="248"/>
      <x:c r="HWZ5916" s="248"/>
      <x:c r="HXA5916" s="248"/>
      <x:c r="HXB5916" s="248"/>
      <x:c r="HXC5916" s="248"/>
      <x:c r="HXD5916" s="248"/>
      <x:c r="HXE5916" s="248"/>
      <x:c r="HXF5916" s="248"/>
      <x:c r="HXG5916" s="248"/>
      <x:c r="HXH5916" s="248"/>
      <x:c r="HXI5916" s="248"/>
      <x:c r="HXJ5916" s="248"/>
      <x:c r="HXK5916" s="248"/>
      <x:c r="HXL5916" s="248"/>
      <x:c r="HXM5916" s="248"/>
      <x:c r="HXN5916" s="248"/>
      <x:c r="HXO5916" s="248"/>
      <x:c r="HXP5916" s="248"/>
      <x:c r="HXQ5916" s="248"/>
      <x:c r="HXR5916" s="248"/>
      <x:c r="HXS5916" s="248"/>
      <x:c r="HXT5916" s="248"/>
      <x:c r="HXU5916" s="248"/>
      <x:c r="HXV5916" s="248"/>
      <x:c r="HXW5916" s="248"/>
      <x:c r="HXX5916" s="248"/>
      <x:c r="HXY5916" s="248"/>
      <x:c r="HXZ5916" s="248"/>
      <x:c r="HYA5916" s="248"/>
      <x:c r="HYB5916" s="248"/>
      <x:c r="HYC5916" s="248"/>
      <x:c r="HYD5916" s="248"/>
      <x:c r="HYE5916" s="248"/>
      <x:c r="HYF5916" s="248"/>
      <x:c r="HYG5916" s="248"/>
      <x:c r="HYH5916" s="248"/>
      <x:c r="HYI5916" s="248"/>
      <x:c r="HYJ5916" s="248"/>
      <x:c r="HYK5916" s="248"/>
      <x:c r="HYL5916" s="248"/>
      <x:c r="HYM5916" s="248"/>
      <x:c r="HYN5916" s="248"/>
      <x:c r="HYO5916" s="248"/>
      <x:c r="HYP5916" s="248"/>
      <x:c r="HYQ5916" s="248"/>
      <x:c r="HYR5916" s="248"/>
      <x:c r="HYS5916" s="248"/>
      <x:c r="HYT5916" s="248"/>
      <x:c r="HYU5916" s="248"/>
      <x:c r="HYV5916" s="248"/>
      <x:c r="HYW5916" s="248"/>
      <x:c r="HYX5916" s="248"/>
      <x:c r="HYY5916" s="248"/>
      <x:c r="HYZ5916" s="248"/>
      <x:c r="HZA5916" s="248"/>
      <x:c r="HZB5916" s="248"/>
      <x:c r="HZC5916" s="248"/>
      <x:c r="HZD5916" s="248"/>
      <x:c r="HZE5916" s="248"/>
      <x:c r="HZF5916" s="248"/>
      <x:c r="HZG5916" s="248"/>
      <x:c r="HZH5916" s="248"/>
      <x:c r="HZI5916" s="248"/>
      <x:c r="HZJ5916" s="248"/>
      <x:c r="HZK5916" s="248"/>
      <x:c r="HZL5916" s="248"/>
      <x:c r="HZM5916" s="248"/>
      <x:c r="HZN5916" s="248"/>
      <x:c r="HZO5916" s="248"/>
      <x:c r="HZP5916" s="248"/>
      <x:c r="HZQ5916" s="248"/>
      <x:c r="HZR5916" s="248"/>
      <x:c r="HZS5916" s="248"/>
      <x:c r="HZT5916" s="248"/>
      <x:c r="HZU5916" s="248"/>
      <x:c r="HZV5916" s="248"/>
      <x:c r="HZW5916" s="248"/>
      <x:c r="HZX5916" s="248"/>
      <x:c r="HZY5916" s="248"/>
      <x:c r="HZZ5916" s="248"/>
      <x:c r="IAA5916" s="248"/>
      <x:c r="IAB5916" s="248"/>
      <x:c r="IAC5916" s="248"/>
      <x:c r="IAD5916" s="248"/>
      <x:c r="IAE5916" s="248"/>
      <x:c r="IAF5916" s="248"/>
      <x:c r="IAG5916" s="248"/>
      <x:c r="IAH5916" s="248"/>
      <x:c r="IAI5916" s="248"/>
      <x:c r="IAJ5916" s="248"/>
      <x:c r="IAK5916" s="248"/>
      <x:c r="IAL5916" s="248"/>
      <x:c r="IAM5916" s="248"/>
      <x:c r="IAN5916" s="248"/>
      <x:c r="IAO5916" s="248"/>
      <x:c r="IAP5916" s="248"/>
      <x:c r="IAQ5916" s="248"/>
      <x:c r="IAR5916" s="248"/>
      <x:c r="IAS5916" s="248"/>
      <x:c r="IAT5916" s="248"/>
      <x:c r="IAU5916" s="248"/>
      <x:c r="IAV5916" s="248"/>
      <x:c r="IAW5916" s="248"/>
      <x:c r="IAX5916" s="248"/>
      <x:c r="IAY5916" s="248"/>
      <x:c r="IAZ5916" s="248"/>
      <x:c r="IBA5916" s="248"/>
      <x:c r="IBB5916" s="248"/>
      <x:c r="IBC5916" s="248"/>
      <x:c r="IBD5916" s="248"/>
      <x:c r="IBE5916" s="248"/>
      <x:c r="IBF5916" s="248"/>
      <x:c r="IBG5916" s="248"/>
      <x:c r="IBH5916" s="248"/>
      <x:c r="IBI5916" s="248"/>
      <x:c r="IBJ5916" s="248"/>
      <x:c r="IBK5916" s="248"/>
      <x:c r="IBL5916" s="248"/>
      <x:c r="IBM5916" s="248"/>
      <x:c r="IBN5916" s="248"/>
      <x:c r="IBO5916" s="248"/>
      <x:c r="IBP5916" s="248"/>
      <x:c r="IBQ5916" s="248"/>
      <x:c r="IBR5916" s="248"/>
      <x:c r="IBS5916" s="248"/>
      <x:c r="IBT5916" s="248"/>
      <x:c r="IBU5916" s="248"/>
      <x:c r="IBV5916" s="248"/>
      <x:c r="IBW5916" s="248"/>
      <x:c r="IBX5916" s="248"/>
      <x:c r="IBY5916" s="248"/>
      <x:c r="IBZ5916" s="248"/>
      <x:c r="ICA5916" s="248"/>
      <x:c r="ICB5916" s="248"/>
      <x:c r="ICC5916" s="248"/>
      <x:c r="ICD5916" s="248"/>
      <x:c r="ICE5916" s="248"/>
      <x:c r="ICF5916" s="248"/>
      <x:c r="ICG5916" s="248"/>
      <x:c r="ICH5916" s="248"/>
      <x:c r="ICI5916" s="248"/>
      <x:c r="ICJ5916" s="248"/>
      <x:c r="ICK5916" s="248"/>
      <x:c r="ICL5916" s="248"/>
      <x:c r="ICM5916" s="248"/>
      <x:c r="ICN5916" s="248"/>
      <x:c r="ICO5916" s="248"/>
      <x:c r="ICP5916" s="248"/>
      <x:c r="ICQ5916" s="248"/>
      <x:c r="ICR5916" s="248"/>
      <x:c r="ICS5916" s="248"/>
      <x:c r="ICT5916" s="248"/>
      <x:c r="ICU5916" s="248"/>
      <x:c r="ICV5916" s="248"/>
      <x:c r="ICW5916" s="248"/>
      <x:c r="ICX5916" s="248"/>
      <x:c r="ICY5916" s="248"/>
      <x:c r="ICZ5916" s="248"/>
      <x:c r="IDA5916" s="248"/>
      <x:c r="IDB5916" s="248"/>
      <x:c r="IDC5916" s="248"/>
      <x:c r="IDD5916" s="248"/>
      <x:c r="IDE5916" s="248"/>
      <x:c r="IDF5916" s="248"/>
      <x:c r="IDG5916" s="248"/>
      <x:c r="IDH5916" s="248"/>
      <x:c r="IDI5916" s="248"/>
      <x:c r="IDJ5916" s="248"/>
      <x:c r="IDK5916" s="248"/>
      <x:c r="IDL5916" s="248"/>
      <x:c r="IDM5916" s="248"/>
      <x:c r="IDN5916" s="248"/>
      <x:c r="IDO5916" s="248"/>
      <x:c r="IDP5916" s="248"/>
      <x:c r="IDQ5916" s="248"/>
      <x:c r="IDR5916" s="248"/>
      <x:c r="IDS5916" s="248"/>
      <x:c r="IDT5916" s="248"/>
      <x:c r="IDU5916" s="248"/>
      <x:c r="IDV5916" s="248"/>
      <x:c r="IDW5916" s="248"/>
      <x:c r="IDX5916" s="248"/>
      <x:c r="IDY5916" s="248"/>
      <x:c r="IDZ5916" s="248"/>
      <x:c r="IEA5916" s="248"/>
      <x:c r="IEB5916" s="248"/>
      <x:c r="IEC5916" s="248"/>
      <x:c r="IED5916" s="248"/>
      <x:c r="IEE5916" s="248"/>
      <x:c r="IEF5916" s="248"/>
      <x:c r="IEG5916" s="248"/>
      <x:c r="IEH5916" s="248"/>
      <x:c r="IEI5916" s="248"/>
      <x:c r="IEJ5916" s="248"/>
      <x:c r="IEK5916" s="248"/>
      <x:c r="IEL5916" s="248"/>
      <x:c r="IEM5916" s="248"/>
      <x:c r="IEN5916" s="248"/>
      <x:c r="IEO5916" s="248"/>
      <x:c r="IEP5916" s="248"/>
      <x:c r="IEQ5916" s="248"/>
      <x:c r="IER5916" s="248"/>
      <x:c r="IES5916" s="248"/>
      <x:c r="IET5916" s="248"/>
      <x:c r="IEU5916" s="248"/>
      <x:c r="IEV5916" s="248"/>
      <x:c r="IEW5916" s="248"/>
      <x:c r="IEX5916" s="248"/>
      <x:c r="IEY5916" s="248"/>
      <x:c r="IEZ5916" s="248"/>
      <x:c r="IFA5916" s="248"/>
      <x:c r="IFB5916" s="248"/>
      <x:c r="IFC5916" s="248"/>
      <x:c r="IFD5916" s="248"/>
      <x:c r="IFE5916" s="248"/>
      <x:c r="IFF5916" s="248"/>
      <x:c r="IFG5916" s="248"/>
      <x:c r="IFH5916" s="248"/>
      <x:c r="IFI5916" s="248"/>
      <x:c r="IFJ5916" s="248"/>
      <x:c r="IFK5916" s="248"/>
      <x:c r="IFL5916" s="248"/>
      <x:c r="IFM5916" s="248"/>
      <x:c r="IFN5916" s="248"/>
      <x:c r="IFO5916" s="248"/>
      <x:c r="IFP5916" s="248"/>
      <x:c r="IFQ5916" s="248"/>
      <x:c r="IFR5916" s="248"/>
      <x:c r="IFS5916" s="248"/>
      <x:c r="IFT5916" s="248"/>
      <x:c r="IFU5916" s="248"/>
      <x:c r="IFV5916" s="248"/>
      <x:c r="IFW5916" s="248"/>
      <x:c r="IFX5916" s="248"/>
      <x:c r="IFY5916" s="248"/>
      <x:c r="IFZ5916" s="248"/>
      <x:c r="IGA5916" s="248"/>
      <x:c r="IGB5916" s="248"/>
      <x:c r="IGC5916" s="248"/>
      <x:c r="IGD5916" s="248"/>
      <x:c r="IGE5916" s="248"/>
      <x:c r="IGF5916" s="248"/>
      <x:c r="IGG5916" s="248"/>
      <x:c r="IGH5916" s="248"/>
      <x:c r="IGI5916" s="248"/>
      <x:c r="IGJ5916" s="248"/>
      <x:c r="IGK5916" s="248"/>
      <x:c r="IGL5916" s="248"/>
      <x:c r="IGM5916" s="248"/>
      <x:c r="IGN5916" s="248"/>
      <x:c r="IGO5916" s="248"/>
      <x:c r="IGP5916" s="248"/>
      <x:c r="IGQ5916" s="248"/>
      <x:c r="IGR5916" s="248"/>
      <x:c r="IGS5916" s="248"/>
      <x:c r="IGT5916" s="248"/>
      <x:c r="IGU5916" s="248"/>
      <x:c r="IGV5916" s="248"/>
      <x:c r="IGW5916" s="248"/>
      <x:c r="IGX5916" s="248"/>
      <x:c r="IGY5916" s="248"/>
      <x:c r="IGZ5916" s="248"/>
      <x:c r="IHA5916" s="248"/>
      <x:c r="IHB5916" s="248"/>
      <x:c r="IHC5916" s="248"/>
      <x:c r="IHD5916" s="248"/>
      <x:c r="IHE5916" s="248"/>
      <x:c r="IHF5916" s="248"/>
      <x:c r="IHG5916" s="248"/>
      <x:c r="IHH5916" s="248"/>
      <x:c r="IHI5916" s="248"/>
      <x:c r="IHJ5916" s="248"/>
      <x:c r="IHK5916" s="248"/>
      <x:c r="IHL5916" s="248"/>
      <x:c r="IHM5916" s="248"/>
      <x:c r="IHN5916" s="248"/>
      <x:c r="IHO5916" s="248"/>
      <x:c r="IHP5916" s="248"/>
      <x:c r="IHQ5916" s="248"/>
      <x:c r="IHR5916" s="248"/>
      <x:c r="IHS5916" s="248"/>
      <x:c r="IHT5916" s="248"/>
      <x:c r="IHU5916" s="248"/>
      <x:c r="IHV5916" s="248"/>
      <x:c r="IHW5916" s="248"/>
      <x:c r="IHX5916" s="248"/>
      <x:c r="IHY5916" s="248"/>
      <x:c r="IHZ5916" s="248"/>
      <x:c r="IIA5916" s="248"/>
      <x:c r="IIB5916" s="248"/>
      <x:c r="IIC5916" s="248"/>
      <x:c r="IID5916" s="248"/>
      <x:c r="IIE5916" s="248"/>
      <x:c r="IIF5916" s="248"/>
      <x:c r="IIG5916" s="248"/>
      <x:c r="IIH5916" s="248"/>
      <x:c r="III5916" s="248"/>
      <x:c r="IIJ5916" s="248"/>
      <x:c r="IIK5916" s="248"/>
      <x:c r="IIL5916" s="248"/>
      <x:c r="IIM5916" s="248"/>
      <x:c r="IIN5916" s="248"/>
      <x:c r="IIO5916" s="248"/>
      <x:c r="IIP5916" s="248"/>
      <x:c r="IIQ5916" s="248"/>
      <x:c r="IIR5916" s="248"/>
      <x:c r="IIS5916" s="248"/>
      <x:c r="IIT5916" s="248"/>
      <x:c r="IIU5916" s="248"/>
      <x:c r="IIV5916" s="248"/>
      <x:c r="IIW5916" s="248"/>
      <x:c r="IIX5916" s="248"/>
      <x:c r="IIY5916" s="248"/>
      <x:c r="IIZ5916" s="248"/>
      <x:c r="IJA5916" s="248"/>
      <x:c r="IJB5916" s="248"/>
      <x:c r="IJC5916" s="248"/>
      <x:c r="IJD5916" s="248"/>
      <x:c r="IJE5916" s="248"/>
      <x:c r="IJF5916" s="248"/>
      <x:c r="IJG5916" s="248"/>
      <x:c r="IJH5916" s="248"/>
      <x:c r="IJI5916" s="248"/>
      <x:c r="IJJ5916" s="248"/>
      <x:c r="IJK5916" s="248"/>
      <x:c r="IJL5916" s="248"/>
      <x:c r="IJM5916" s="248"/>
      <x:c r="IJN5916" s="248"/>
      <x:c r="IJO5916" s="248"/>
      <x:c r="IJP5916" s="248"/>
      <x:c r="IJQ5916" s="248"/>
      <x:c r="IJR5916" s="248"/>
      <x:c r="IJS5916" s="248"/>
      <x:c r="IJT5916" s="248"/>
      <x:c r="IJU5916" s="248"/>
      <x:c r="IJV5916" s="248"/>
      <x:c r="IJW5916" s="248"/>
      <x:c r="IJX5916" s="248"/>
      <x:c r="IJY5916" s="248"/>
      <x:c r="IJZ5916" s="248"/>
      <x:c r="IKA5916" s="248"/>
      <x:c r="IKB5916" s="248"/>
      <x:c r="IKC5916" s="248"/>
      <x:c r="IKD5916" s="248"/>
      <x:c r="IKE5916" s="248"/>
      <x:c r="IKF5916" s="248"/>
      <x:c r="IKG5916" s="248"/>
      <x:c r="IKH5916" s="248"/>
      <x:c r="IKI5916" s="248"/>
      <x:c r="IKJ5916" s="248"/>
      <x:c r="IKK5916" s="248"/>
      <x:c r="IKL5916" s="248"/>
      <x:c r="IKM5916" s="248"/>
      <x:c r="IKN5916" s="248"/>
      <x:c r="IKO5916" s="248"/>
      <x:c r="IKP5916" s="248"/>
      <x:c r="IKQ5916" s="248"/>
      <x:c r="IKR5916" s="248"/>
      <x:c r="IKS5916" s="248"/>
      <x:c r="IKT5916" s="248"/>
      <x:c r="IKU5916" s="248"/>
      <x:c r="IKV5916" s="248"/>
      <x:c r="IKW5916" s="248"/>
      <x:c r="IKX5916" s="248"/>
      <x:c r="IKY5916" s="248"/>
      <x:c r="IKZ5916" s="248"/>
      <x:c r="ILA5916" s="248"/>
      <x:c r="ILB5916" s="248"/>
      <x:c r="ILC5916" s="248"/>
      <x:c r="ILD5916" s="248"/>
      <x:c r="ILE5916" s="248"/>
      <x:c r="ILF5916" s="248"/>
      <x:c r="ILG5916" s="248"/>
      <x:c r="ILH5916" s="248"/>
      <x:c r="ILI5916" s="248"/>
      <x:c r="ILJ5916" s="248"/>
      <x:c r="ILK5916" s="248"/>
      <x:c r="ILL5916" s="248"/>
      <x:c r="ILM5916" s="248"/>
      <x:c r="ILN5916" s="248"/>
      <x:c r="ILO5916" s="248"/>
      <x:c r="ILP5916" s="248"/>
      <x:c r="ILQ5916" s="248"/>
      <x:c r="ILR5916" s="248"/>
      <x:c r="ILS5916" s="248"/>
      <x:c r="ILT5916" s="248"/>
      <x:c r="ILU5916" s="248"/>
      <x:c r="ILV5916" s="248"/>
      <x:c r="ILW5916" s="248"/>
      <x:c r="ILX5916" s="248"/>
      <x:c r="ILY5916" s="248"/>
      <x:c r="ILZ5916" s="248"/>
      <x:c r="IMA5916" s="248"/>
      <x:c r="IMB5916" s="248"/>
      <x:c r="IMC5916" s="248"/>
      <x:c r="IMD5916" s="248"/>
      <x:c r="IME5916" s="248"/>
      <x:c r="IMF5916" s="248"/>
      <x:c r="IMG5916" s="248"/>
      <x:c r="IMH5916" s="248"/>
      <x:c r="IMI5916" s="248"/>
      <x:c r="IMJ5916" s="248"/>
      <x:c r="IMK5916" s="248"/>
      <x:c r="IML5916" s="248"/>
      <x:c r="IMM5916" s="248"/>
      <x:c r="IMN5916" s="248"/>
      <x:c r="IMO5916" s="248"/>
      <x:c r="IMP5916" s="248"/>
      <x:c r="IMQ5916" s="248"/>
      <x:c r="IMR5916" s="248"/>
      <x:c r="IMS5916" s="248"/>
      <x:c r="IMT5916" s="248"/>
      <x:c r="IMU5916" s="248"/>
      <x:c r="IMV5916" s="248"/>
      <x:c r="IMW5916" s="248"/>
      <x:c r="IMX5916" s="248"/>
      <x:c r="IMY5916" s="248"/>
      <x:c r="IMZ5916" s="248"/>
      <x:c r="INA5916" s="248"/>
      <x:c r="INB5916" s="248"/>
      <x:c r="INC5916" s="248"/>
      <x:c r="IND5916" s="248"/>
      <x:c r="INE5916" s="248"/>
      <x:c r="INF5916" s="248"/>
      <x:c r="ING5916" s="248"/>
      <x:c r="INH5916" s="248"/>
      <x:c r="INI5916" s="248"/>
      <x:c r="INJ5916" s="248"/>
      <x:c r="INK5916" s="248"/>
      <x:c r="INL5916" s="248"/>
      <x:c r="INM5916" s="248"/>
      <x:c r="INN5916" s="248"/>
      <x:c r="INO5916" s="248"/>
      <x:c r="INP5916" s="248"/>
      <x:c r="INQ5916" s="248"/>
      <x:c r="INR5916" s="248"/>
      <x:c r="INS5916" s="248"/>
      <x:c r="INT5916" s="248"/>
      <x:c r="INU5916" s="248"/>
      <x:c r="INV5916" s="248"/>
      <x:c r="INW5916" s="248"/>
      <x:c r="INX5916" s="248"/>
      <x:c r="INY5916" s="248"/>
      <x:c r="INZ5916" s="248"/>
      <x:c r="IOA5916" s="248"/>
      <x:c r="IOB5916" s="248"/>
      <x:c r="IOC5916" s="248"/>
      <x:c r="IOD5916" s="248"/>
      <x:c r="IOE5916" s="248"/>
      <x:c r="IOF5916" s="248"/>
      <x:c r="IOG5916" s="248"/>
      <x:c r="IOH5916" s="248"/>
      <x:c r="IOI5916" s="248"/>
      <x:c r="IOJ5916" s="248"/>
      <x:c r="IOK5916" s="248"/>
      <x:c r="IOL5916" s="248"/>
      <x:c r="IOM5916" s="248"/>
      <x:c r="ION5916" s="248"/>
      <x:c r="IOO5916" s="248"/>
      <x:c r="IOP5916" s="248"/>
      <x:c r="IOQ5916" s="248"/>
      <x:c r="IOR5916" s="248"/>
      <x:c r="IOS5916" s="248"/>
      <x:c r="IOT5916" s="248"/>
      <x:c r="IOU5916" s="248"/>
      <x:c r="IOV5916" s="248"/>
      <x:c r="IOW5916" s="248"/>
      <x:c r="IOX5916" s="248"/>
      <x:c r="IOY5916" s="248"/>
      <x:c r="IOZ5916" s="248"/>
      <x:c r="IPA5916" s="248"/>
      <x:c r="IPB5916" s="248"/>
      <x:c r="IPC5916" s="248"/>
      <x:c r="IPD5916" s="248"/>
      <x:c r="IPE5916" s="248"/>
      <x:c r="IPF5916" s="248"/>
      <x:c r="IPG5916" s="248"/>
      <x:c r="IPH5916" s="248"/>
      <x:c r="IPI5916" s="248"/>
      <x:c r="IPJ5916" s="248"/>
      <x:c r="IPK5916" s="248"/>
      <x:c r="IPL5916" s="248"/>
      <x:c r="IPM5916" s="248"/>
      <x:c r="IPN5916" s="248"/>
      <x:c r="IPO5916" s="248"/>
      <x:c r="IPP5916" s="248"/>
      <x:c r="IPQ5916" s="248"/>
      <x:c r="IPR5916" s="248"/>
      <x:c r="IPS5916" s="248"/>
      <x:c r="IPT5916" s="248"/>
      <x:c r="IPU5916" s="248"/>
      <x:c r="IPV5916" s="248"/>
      <x:c r="IPW5916" s="248"/>
      <x:c r="IPX5916" s="248"/>
      <x:c r="IPY5916" s="248"/>
      <x:c r="IPZ5916" s="248"/>
      <x:c r="IQA5916" s="248"/>
      <x:c r="IQB5916" s="248"/>
      <x:c r="IQC5916" s="248"/>
      <x:c r="IQD5916" s="248"/>
      <x:c r="IQE5916" s="248"/>
      <x:c r="IQF5916" s="248"/>
      <x:c r="IQG5916" s="248"/>
      <x:c r="IQH5916" s="248"/>
      <x:c r="IQI5916" s="248"/>
      <x:c r="IQJ5916" s="248"/>
      <x:c r="IQK5916" s="248"/>
      <x:c r="IQL5916" s="248"/>
      <x:c r="IQM5916" s="248"/>
      <x:c r="IQN5916" s="248"/>
      <x:c r="IQO5916" s="248"/>
      <x:c r="IQP5916" s="248"/>
      <x:c r="IQQ5916" s="248"/>
      <x:c r="IQR5916" s="248"/>
      <x:c r="IQS5916" s="248"/>
      <x:c r="IQT5916" s="248"/>
      <x:c r="IQU5916" s="248"/>
      <x:c r="IQV5916" s="248"/>
      <x:c r="IQW5916" s="248"/>
      <x:c r="IQX5916" s="248"/>
      <x:c r="IQY5916" s="248"/>
      <x:c r="IQZ5916" s="248"/>
      <x:c r="IRA5916" s="248"/>
      <x:c r="IRB5916" s="248"/>
      <x:c r="IRC5916" s="248"/>
      <x:c r="IRD5916" s="248"/>
      <x:c r="IRE5916" s="248"/>
      <x:c r="IRF5916" s="248"/>
      <x:c r="IRG5916" s="248"/>
      <x:c r="IRH5916" s="248"/>
      <x:c r="IRI5916" s="248"/>
      <x:c r="IRJ5916" s="248"/>
      <x:c r="IRK5916" s="248"/>
      <x:c r="IRL5916" s="248"/>
      <x:c r="IRM5916" s="248"/>
      <x:c r="IRN5916" s="248"/>
      <x:c r="IRO5916" s="248"/>
      <x:c r="IRP5916" s="248"/>
      <x:c r="IRQ5916" s="248"/>
      <x:c r="IRR5916" s="248"/>
      <x:c r="IRS5916" s="248"/>
      <x:c r="IRT5916" s="248"/>
      <x:c r="IRU5916" s="248"/>
      <x:c r="IRV5916" s="248"/>
      <x:c r="IRW5916" s="248"/>
      <x:c r="IRX5916" s="248"/>
      <x:c r="IRY5916" s="248"/>
      <x:c r="IRZ5916" s="248"/>
      <x:c r="ISA5916" s="248"/>
      <x:c r="ISB5916" s="248"/>
      <x:c r="ISC5916" s="248"/>
      <x:c r="ISD5916" s="248"/>
      <x:c r="ISE5916" s="248"/>
      <x:c r="ISF5916" s="248"/>
      <x:c r="ISG5916" s="248"/>
      <x:c r="ISH5916" s="248"/>
      <x:c r="ISI5916" s="248"/>
      <x:c r="ISJ5916" s="248"/>
      <x:c r="ISK5916" s="248"/>
      <x:c r="ISL5916" s="248"/>
      <x:c r="ISM5916" s="248"/>
      <x:c r="ISN5916" s="248"/>
      <x:c r="ISO5916" s="248"/>
      <x:c r="ISP5916" s="248"/>
      <x:c r="ISQ5916" s="248"/>
      <x:c r="ISR5916" s="248"/>
      <x:c r="ISS5916" s="248"/>
      <x:c r="IST5916" s="248"/>
      <x:c r="ISU5916" s="248"/>
      <x:c r="ISV5916" s="248"/>
      <x:c r="ISW5916" s="248"/>
      <x:c r="ISX5916" s="248"/>
      <x:c r="ISY5916" s="248"/>
      <x:c r="ISZ5916" s="248"/>
      <x:c r="ITA5916" s="248"/>
      <x:c r="ITB5916" s="248"/>
      <x:c r="ITC5916" s="248"/>
      <x:c r="ITD5916" s="248"/>
      <x:c r="ITE5916" s="248"/>
      <x:c r="ITF5916" s="248"/>
      <x:c r="ITG5916" s="248"/>
      <x:c r="ITH5916" s="248"/>
      <x:c r="ITI5916" s="248"/>
      <x:c r="ITJ5916" s="248"/>
      <x:c r="ITK5916" s="248"/>
      <x:c r="ITL5916" s="248"/>
      <x:c r="ITM5916" s="248"/>
      <x:c r="ITN5916" s="248"/>
      <x:c r="ITO5916" s="248"/>
      <x:c r="ITP5916" s="248"/>
      <x:c r="ITQ5916" s="248"/>
      <x:c r="ITR5916" s="248"/>
      <x:c r="ITS5916" s="248"/>
      <x:c r="ITT5916" s="248"/>
      <x:c r="ITU5916" s="248"/>
      <x:c r="ITV5916" s="248"/>
      <x:c r="ITW5916" s="248"/>
      <x:c r="ITX5916" s="248"/>
      <x:c r="ITY5916" s="248"/>
      <x:c r="ITZ5916" s="248"/>
      <x:c r="IUA5916" s="248"/>
      <x:c r="IUB5916" s="248"/>
      <x:c r="IUC5916" s="248"/>
      <x:c r="IUD5916" s="248"/>
      <x:c r="IUE5916" s="248"/>
      <x:c r="IUF5916" s="248"/>
      <x:c r="IUG5916" s="248"/>
      <x:c r="IUH5916" s="248"/>
      <x:c r="IUI5916" s="248"/>
      <x:c r="IUJ5916" s="248"/>
      <x:c r="IUK5916" s="248"/>
      <x:c r="IUL5916" s="248"/>
      <x:c r="IUM5916" s="248"/>
      <x:c r="IUN5916" s="248"/>
      <x:c r="IUO5916" s="248"/>
      <x:c r="IUP5916" s="248"/>
      <x:c r="IUQ5916" s="248"/>
      <x:c r="IUR5916" s="248"/>
      <x:c r="IUS5916" s="248"/>
      <x:c r="IUT5916" s="248"/>
      <x:c r="IUU5916" s="248"/>
      <x:c r="IUV5916" s="248"/>
      <x:c r="IUW5916" s="248"/>
      <x:c r="IUX5916" s="248"/>
      <x:c r="IUY5916" s="248"/>
      <x:c r="IUZ5916" s="248"/>
      <x:c r="IVA5916" s="248"/>
      <x:c r="IVB5916" s="248"/>
      <x:c r="IVC5916" s="248"/>
      <x:c r="IVD5916" s="248"/>
      <x:c r="IVE5916" s="248"/>
      <x:c r="IVF5916" s="248"/>
      <x:c r="IVG5916" s="248"/>
      <x:c r="IVH5916" s="248"/>
      <x:c r="IVI5916" s="248"/>
      <x:c r="IVJ5916" s="248"/>
      <x:c r="IVK5916" s="248"/>
      <x:c r="IVL5916" s="248"/>
      <x:c r="IVM5916" s="248"/>
      <x:c r="IVN5916" s="248"/>
      <x:c r="IVO5916" s="248"/>
      <x:c r="IVP5916" s="248"/>
      <x:c r="IVQ5916" s="248"/>
      <x:c r="IVR5916" s="248"/>
      <x:c r="IVS5916" s="248"/>
      <x:c r="IVT5916" s="248"/>
      <x:c r="IVU5916" s="248"/>
      <x:c r="IVV5916" s="248"/>
      <x:c r="IVW5916" s="248"/>
      <x:c r="IVX5916" s="248"/>
      <x:c r="IVY5916" s="248"/>
      <x:c r="IVZ5916" s="248"/>
      <x:c r="IWA5916" s="248"/>
      <x:c r="IWB5916" s="248"/>
      <x:c r="IWC5916" s="248"/>
      <x:c r="IWD5916" s="248"/>
      <x:c r="IWE5916" s="248"/>
      <x:c r="IWF5916" s="248"/>
      <x:c r="IWG5916" s="248"/>
      <x:c r="IWH5916" s="248"/>
      <x:c r="IWI5916" s="248"/>
      <x:c r="IWJ5916" s="248"/>
      <x:c r="IWK5916" s="248"/>
      <x:c r="IWL5916" s="248"/>
      <x:c r="IWM5916" s="248"/>
      <x:c r="IWN5916" s="248"/>
      <x:c r="IWO5916" s="248"/>
      <x:c r="IWP5916" s="248"/>
      <x:c r="IWQ5916" s="248"/>
      <x:c r="IWR5916" s="248"/>
      <x:c r="IWS5916" s="248"/>
      <x:c r="IWT5916" s="248"/>
      <x:c r="IWU5916" s="248"/>
      <x:c r="IWV5916" s="248"/>
      <x:c r="IWW5916" s="248"/>
      <x:c r="IWX5916" s="248"/>
      <x:c r="IWY5916" s="248"/>
      <x:c r="IWZ5916" s="248"/>
      <x:c r="IXA5916" s="248"/>
      <x:c r="IXB5916" s="248"/>
      <x:c r="IXC5916" s="248"/>
      <x:c r="IXD5916" s="248"/>
      <x:c r="IXE5916" s="248"/>
      <x:c r="IXF5916" s="248"/>
      <x:c r="IXG5916" s="248"/>
      <x:c r="IXH5916" s="248"/>
      <x:c r="IXI5916" s="248"/>
      <x:c r="IXJ5916" s="248"/>
      <x:c r="IXK5916" s="248"/>
      <x:c r="IXL5916" s="248"/>
      <x:c r="IXM5916" s="248"/>
      <x:c r="IXN5916" s="248"/>
      <x:c r="IXO5916" s="248"/>
      <x:c r="IXP5916" s="248"/>
      <x:c r="IXQ5916" s="248"/>
      <x:c r="IXR5916" s="248"/>
      <x:c r="IXS5916" s="248"/>
      <x:c r="IXT5916" s="248"/>
      <x:c r="IXU5916" s="248"/>
      <x:c r="IXV5916" s="248"/>
      <x:c r="IXW5916" s="248"/>
      <x:c r="IXX5916" s="248"/>
      <x:c r="IXY5916" s="248"/>
      <x:c r="IXZ5916" s="248"/>
      <x:c r="IYA5916" s="248"/>
      <x:c r="IYB5916" s="248"/>
      <x:c r="IYC5916" s="248"/>
      <x:c r="IYD5916" s="248"/>
      <x:c r="IYE5916" s="248"/>
      <x:c r="IYF5916" s="248"/>
      <x:c r="IYG5916" s="248"/>
      <x:c r="IYH5916" s="248"/>
      <x:c r="IYI5916" s="248"/>
      <x:c r="IYJ5916" s="248"/>
      <x:c r="IYK5916" s="248"/>
      <x:c r="IYL5916" s="248"/>
      <x:c r="IYM5916" s="248"/>
      <x:c r="IYN5916" s="248"/>
      <x:c r="IYO5916" s="248"/>
      <x:c r="IYP5916" s="248"/>
      <x:c r="IYQ5916" s="248"/>
      <x:c r="IYR5916" s="248"/>
      <x:c r="IYS5916" s="248"/>
      <x:c r="IYT5916" s="248"/>
      <x:c r="IYU5916" s="248"/>
      <x:c r="IYV5916" s="248"/>
      <x:c r="IYW5916" s="248"/>
      <x:c r="IYX5916" s="248"/>
      <x:c r="IYY5916" s="248"/>
      <x:c r="IYZ5916" s="248"/>
      <x:c r="IZA5916" s="248"/>
      <x:c r="IZB5916" s="248"/>
      <x:c r="IZC5916" s="248"/>
      <x:c r="IZD5916" s="248"/>
      <x:c r="IZE5916" s="248"/>
      <x:c r="IZF5916" s="248"/>
      <x:c r="IZG5916" s="248"/>
      <x:c r="IZH5916" s="248"/>
      <x:c r="IZI5916" s="248"/>
      <x:c r="IZJ5916" s="248"/>
      <x:c r="IZK5916" s="248"/>
      <x:c r="IZL5916" s="248"/>
      <x:c r="IZM5916" s="248"/>
      <x:c r="IZN5916" s="248"/>
      <x:c r="IZO5916" s="248"/>
      <x:c r="IZP5916" s="248"/>
      <x:c r="IZQ5916" s="248"/>
      <x:c r="IZR5916" s="248"/>
      <x:c r="IZS5916" s="248"/>
      <x:c r="IZT5916" s="248"/>
      <x:c r="IZU5916" s="248"/>
      <x:c r="IZV5916" s="248"/>
      <x:c r="IZW5916" s="248"/>
      <x:c r="IZX5916" s="248"/>
      <x:c r="IZY5916" s="248"/>
      <x:c r="IZZ5916" s="248"/>
      <x:c r="JAA5916" s="248"/>
      <x:c r="JAB5916" s="248"/>
      <x:c r="JAC5916" s="248"/>
      <x:c r="JAD5916" s="248"/>
      <x:c r="JAE5916" s="248"/>
      <x:c r="JAF5916" s="248"/>
      <x:c r="JAG5916" s="248"/>
      <x:c r="JAH5916" s="248"/>
      <x:c r="JAI5916" s="248"/>
      <x:c r="JAJ5916" s="248"/>
      <x:c r="JAK5916" s="248"/>
      <x:c r="JAL5916" s="248"/>
      <x:c r="JAM5916" s="248"/>
      <x:c r="JAN5916" s="248"/>
      <x:c r="JAO5916" s="248"/>
      <x:c r="JAP5916" s="248"/>
      <x:c r="JAQ5916" s="248"/>
      <x:c r="JAR5916" s="248"/>
      <x:c r="JAS5916" s="248"/>
      <x:c r="JAT5916" s="248"/>
      <x:c r="JAU5916" s="248"/>
      <x:c r="JAV5916" s="248"/>
      <x:c r="JAW5916" s="248"/>
      <x:c r="JAX5916" s="248"/>
      <x:c r="JAY5916" s="248"/>
      <x:c r="JAZ5916" s="248"/>
      <x:c r="JBA5916" s="248"/>
      <x:c r="JBB5916" s="248"/>
      <x:c r="JBC5916" s="248"/>
      <x:c r="JBD5916" s="248"/>
      <x:c r="JBE5916" s="248"/>
      <x:c r="JBF5916" s="248"/>
      <x:c r="JBG5916" s="248"/>
      <x:c r="JBH5916" s="248"/>
      <x:c r="JBI5916" s="248"/>
      <x:c r="JBJ5916" s="248"/>
      <x:c r="JBK5916" s="248"/>
      <x:c r="JBL5916" s="248"/>
      <x:c r="JBM5916" s="248"/>
      <x:c r="JBN5916" s="248"/>
      <x:c r="JBO5916" s="248"/>
      <x:c r="JBP5916" s="248"/>
      <x:c r="JBQ5916" s="248"/>
      <x:c r="JBR5916" s="248"/>
      <x:c r="JBS5916" s="248"/>
      <x:c r="JBT5916" s="248"/>
      <x:c r="JBU5916" s="248"/>
      <x:c r="JBV5916" s="248"/>
      <x:c r="JBW5916" s="248"/>
      <x:c r="JBX5916" s="248"/>
      <x:c r="JBY5916" s="248"/>
      <x:c r="JBZ5916" s="248"/>
      <x:c r="JCA5916" s="248"/>
      <x:c r="JCB5916" s="248"/>
      <x:c r="JCC5916" s="248"/>
      <x:c r="JCD5916" s="248"/>
      <x:c r="JCE5916" s="248"/>
      <x:c r="JCF5916" s="248"/>
      <x:c r="JCG5916" s="248"/>
      <x:c r="JCH5916" s="248"/>
      <x:c r="JCI5916" s="248"/>
      <x:c r="JCJ5916" s="248"/>
      <x:c r="JCK5916" s="248"/>
      <x:c r="JCL5916" s="248"/>
      <x:c r="JCM5916" s="248"/>
      <x:c r="JCN5916" s="248"/>
      <x:c r="JCO5916" s="248"/>
      <x:c r="JCP5916" s="248"/>
      <x:c r="JCQ5916" s="248"/>
      <x:c r="JCR5916" s="248"/>
      <x:c r="JCS5916" s="248"/>
      <x:c r="JCT5916" s="248"/>
      <x:c r="JCU5916" s="248"/>
      <x:c r="JCV5916" s="248"/>
      <x:c r="JCW5916" s="248"/>
      <x:c r="JCX5916" s="248"/>
      <x:c r="JCY5916" s="248"/>
      <x:c r="JCZ5916" s="248"/>
      <x:c r="JDA5916" s="248"/>
      <x:c r="JDB5916" s="248"/>
      <x:c r="JDC5916" s="248"/>
      <x:c r="JDD5916" s="248"/>
      <x:c r="JDE5916" s="248"/>
      <x:c r="JDF5916" s="248"/>
      <x:c r="JDG5916" s="248"/>
      <x:c r="JDH5916" s="248"/>
      <x:c r="JDI5916" s="248"/>
      <x:c r="JDJ5916" s="248"/>
      <x:c r="JDK5916" s="248"/>
      <x:c r="JDL5916" s="248"/>
      <x:c r="JDM5916" s="248"/>
      <x:c r="JDN5916" s="248"/>
      <x:c r="JDO5916" s="248"/>
      <x:c r="JDP5916" s="248"/>
      <x:c r="JDQ5916" s="248"/>
      <x:c r="JDR5916" s="248"/>
      <x:c r="JDS5916" s="248"/>
      <x:c r="JDT5916" s="248"/>
      <x:c r="JDU5916" s="248"/>
      <x:c r="JDV5916" s="248"/>
      <x:c r="JDW5916" s="248"/>
      <x:c r="JDX5916" s="248"/>
      <x:c r="JDY5916" s="248"/>
      <x:c r="JDZ5916" s="248"/>
      <x:c r="JEA5916" s="248"/>
      <x:c r="JEB5916" s="248"/>
      <x:c r="JEC5916" s="248"/>
      <x:c r="JED5916" s="248"/>
      <x:c r="JEE5916" s="248"/>
      <x:c r="JEF5916" s="248"/>
      <x:c r="JEG5916" s="248"/>
      <x:c r="JEH5916" s="248"/>
      <x:c r="JEI5916" s="248"/>
      <x:c r="JEJ5916" s="248"/>
      <x:c r="JEK5916" s="248"/>
      <x:c r="JEL5916" s="248"/>
      <x:c r="JEM5916" s="248"/>
      <x:c r="JEN5916" s="248"/>
      <x:c r="JEO5916" s="248"/>
      <x:c r="JEP5916" s="248"/>
      <x:c r="JEQ5916" s="248"/>
      <x:c r="JER5916" s="248"/>
      <x:c r="JES5916" s="248"/>
      <x:c r="JET5916" s="248"/>
      <x:c r="JEU5916" s="248"/>
      <x:c r="JEV5916" s="248"/>
      <x:c r="JEW5916" s="248"/>
      <x:c r="JEX5916" s="248"/>
      <x:c r="JEY5916" s="248"/>
      <x:c r="JEZ5916" s="248"/>
      <x:c r="JFA5916" s="248"/>
      <x:c r="JFB5916" s="248"/>
      <x:c r="JFC5916" s="248"/>
      <x:c r="JFD5916" s="248"/>
      <x:c r="JFE5916" s="248"/>
      <x:c r="JFF5916" s="248"/>
      <x:c r="JFG5916" s="248"/>
      <x:c r="JFH5916" s="248"/>
      <x:c r="JFI5916" s="248"/>
      <x:c r="JFJ5916" s="248"/>
      <x:c r="JFK5916" s="248"/>
      <x:c r="JFL5916" s="248"/>
      <x:c r="JFM5916" s="248"/>
      <x:c r="JFN5916" s="248"/>
      <x:c r="JFO5916" s="248"/>
      <x:c r="JFP5916" s="248"/>
      <x:c r="JFQ5916" s="248"/>
      <x:c r="JFR5916" s="248"/>
      <x:c r="JFS5916" s="248"/>
      <x:c r="JFT5916" s="248"/>
      <x:c r="JFU5916" s="248"/>
      <x:c r="JFV5916" s="248"/>
      <x:c r="JFW5916" s="248"/>
      <x:c r="JFX5916" s="248"/>
      <x:c r="JFY5916" s="248"/>
      <x:c r="JFZ5916" s="248"/>
      <x:c r="JGA5916" s="248"/>
      <x:c r="JGB5916" s="248"/>
      <x:c r="JGC5916" s="248"/>
      <x:c r="JGD5916" s="248"/>
      <x:c r="JGE5916" s="248"/>
      <x:c r="JGF5916" s="248"/>
      <x:c r="JGG5916" s="248"/>
      <x:c r="JGH5916" s="248"/>
      <x:c r="JGI5916" s="248"/>
      <x:c r="JGJ5916" s="248"/>
      <x:c r="JGK5916" s="248"/>
      <x:c r="JGL5916" s="248"/>
      <x:c r="JGM5916" s="248"/>
      <x:c r="JGN5916" s="248"/>
      <x:c r="JGO5916" s="248"/>
      <x:c r="JGP5916" s="248"/>
      <x:c r="JGQ5916" s="248"/>
      <x:c r="JGR5916" s="248"/>
      <x:c r="JGS5916" s="248"/>
      <x:c r="JGT5916" s="248"/>
      <x:c r="JGU5916" s="248"/>
      <x:c r="JGV5916" s="248"/>
      <x:c r="JGW5916" s="248"/>
      <x:c r="JGX5916" s="248"/>
      <x:c r="JGY5916" s="248"/>
      <x:c r="JGZ5916" s="248"/>
      <x:c r="JHA5916" s="248"/>
      <x:c r="JHB5916" s="248"/>
      <x:c r="JHC5916" s="248"/>
      <x:c r="JHD5916" s="248"/>
      <x:c r="JHE5916" s="248"/>
      <x:c r="JHF5916" s="248"/>
      <x:c r="JHG5916" s="248"/>
      <x:c r="JHH5916" s="248"/>
      <x:c r="JHI5916" s="248"/>
      <x:c r="JHJ5916" s="248"/>
      <x:c r="JHK5916" s="248"/>
      <x:c r="JHL5916" s="248"/>
      <x:c r="JHM5916" s="248"/>
      <x:c r="JHN5916" s="248"/>
      <x:c r="JHO5916" s="248"/>
      <x:c r="JHP5916" s="248"/>
      <x:c r="JHQ5916" s="248"/>
      <x:c r="JHR5916" s="248"/>
      <x:c r="JHS5916" s="248"/>
      <x:c r="JHT5916" s="248"/>
      <x:c r="JHU5916" s="248"/>
      <x:c r="JHV5916" s="248"/>
      <x:c r="JHW5916" s="248"/>
      <x:c r="JHX5916" s="248"/>
      <x:c r="JHY5916" s="248"/>
      <x:c r="JHZ5916" s="248"/>
      <x:c r="JIA5916" s="248"/>
      <x:c r="JIB5916" s="248"/>
      <x:c r="JIC5916" s="248"/>
      <x:c r="JID5916" s="248"/>
      <x:c r="JIE5916" s="248"/>
      <x:c r="JIF5916" s="248"/>
      <x:c r="JIG5916" s="248"/>
      <x:c r="JIH5916" s="248"/>
      <x:c r="JII5916" s="248"/>
      <x:c r="JIJ5916" s="248"/>
      <x:c r="JIK5916" s="248"/>
      <x:c r="JIL5916" s="248"/>
      <x:c r="JIM5916" s="248"/>
      <x:c r="JIN5916" s="248"/>
      <x:c r="JIO5916" s="248"/>
      <x:c r="JIP5916" s="248"/>
      <x:c r="JIQ5916" s="248"/>
      <x:c r="JIR5916" s="248"/>
      <x:c r="JIS5916" s="248"/>
      <x:c r="JIT5916" s="248"/>
      <x:c r="JIU5916" s="248"/>
      <x:c r="JIV5916" s="248"/>
      <x:c r="JIW5916" s="248"/>
      <x:c r="JIX5916" s="248"/>
      <x:c r="JIY5916" s="248"/>
      <x:c r="JIZ5916" s="248"/>
      <x:c r="JJA5916" s="248"/>
      <x:c r="JJB5916" s="248"/>
      <x:c r="JJC5916" s="248"/>
      <x:c r="JJD5916" s="248"/>
      <x:c r="JJE5916" s="248"/>
      <x:c r="JJF5916" s="248"/>
      <x:c r="JJG5916" s="248"/>
      <x:c r="JJH5916" s="248"/>
      <x:c r="JJI5916" s="248"/>
      <x:c r="JJJ5916" s="248"/>
      <x:c r="JJK5916" s="248"/>
      <x:c r="JJL5916" s="248"/>
      <x:c r="JJM5916" s="248"/>
      <x:c r="JJN5916" s="248"/>
      <x:c r="JJO5916" s="248"/>
      <x:c r="JJP5916" s="248"/>
      <x:c r="JJQ5916" s="248"/>
      <x:c r="JJR5916" s="248"/>
      <x:c r="JJS5916" s="248"/>
      <x:c r="JJT5916" s="248"/>
      <x:c r="JJU5916" s="248"/>
      <x:c r="JJV5916" s="248"/>
      <x:c r="JJW5916" s="248"/>
      <x:c r="JJX5916" s="248"/>
      <x:c r="JJY5916" s="248"/>
      <x:c r="JJZ5916" s="248"/>
      <x:c r="JKA5916" s="248"/>
      <x:c r="JKB5916" s="248"/>
      <x:c r="JKC5916" s="248"/>
      <x:c r="JKD5916" s="248"/>
      <x:c r="JKE5916" s="248"/>
      <x:c r="JKF5916" s="248"/>
      <x:c r="JKG5916" s="248"/>
      <x:c r="JKH5916" s="248"/>
      <x:c r="JKI5916" s="248"/>
      <x:c r="JKJ5916" s="248"/>
      <x:c r="JKK5916" s="248"/>
      <x:c r="JKL5916" s="248"/>
      <x:c r="JKM5916" s="248"/>
      <x:c r="JKN5916" s="248"/>
      <x:c r="JKO5916" s="248"/>
      <x:c r="JKP5916" s="248"/>
      <x:c r="JKQ5916" s="248"/>
      <x:c r="JKR5916" s="248"/>
      <x:c r="JKS5916" s="248"/>
      <x:c r="JKT5916" s="248"/>
      <x:c r="JKU5916" s="248"/>
      <x:c r="JKV5916" s="248"/>
      <x:c r="JKW5916" s="248"/>
      <x:c r="JKX5916" s="248"/>
      <x:c r="JKY5916" s="248"/>
      <x:c r="JKZ5916" s="248"/>
      <x:c r="JLA5916" s="248"/>
      <x:c r="JLB5916" s="248"/>
      <x:c r="JLC5916" s="248"/>
      <x:c r="JLD5916" s="248"/>
      <x:c r="JLE5916" s="248"/>
      <x:c r="JLF5916" s="248"/>
      <x:c r="JLG5916" s="248"/>
      <x:c r="JLH5916" s="248"/>
      <x:c r="JLI5916" s="248"/>
      <x:c r="JLJ5916" s="248"/>
      <x:c r="JLK5916" s="248"/>
      <x:c r="JLL5916" s="248"/>
      <x:c r="JLM5916" s="248"/>
      <x:c r="JLN5916" s="248"/>
      <x:c r="JLO5916" s="248"/>
      <x:c r="JLP5916" s="248"/>
      <x:c r="JLQ5916" s="248"/>
      <x:c r="JLR5916" s="248"/>
      <x:c r="JLS5916" s="248"/>
      <x:c r="JLT5916" s="248"/>
      <x:c r="JLU5916" s="248"/>
      <x:c r="JLV5916" s="248"/>
      <x:c r="JLW5916" s="248"/>
      <x:c r="JLX5916" s="248"/>
      <x:c r="JLY5916" s="248"/>
      <x:c r="JLZ5916" s="248"/>
      <x:c r="JMA5916" s="248"/>
      <x:c r="JMB5916" s="248"/>
      <x:c r="JMC5916" s="248"/>
      <x:c r="JMD5916" s="248"/>
      <x:c r="JME5916" s="248"/>
      <x:c r="JMF5916" s="248"/>
      <x:c r="JMG5916" s="248"/>
      <x:c r="JMH5916" s="248"/>
      <x:c r="JMI5916" s="248"/>
      <x:c r="JMJ5916" s="248"/>
      <x:c r="JMK5916" s="248"/>
      <x:c r="JML5916" s="248"/>
      <x:c r="JMM5916" s="248"/>
      <x:c r="JMN5916" s="248"/>
      <x:c r="JMO5916" s="248"/>
      <x:c r="JMP5916" s="248"/>
      <x:c r="JMQ5916" s="248"/>
      <x:c r="JMR5916" s="248"/>
      <x:c r="JMS5916" s="248"/>
      <x:c r="JMT5916" s="248"/>
      <x:c r="JMU5916" s="248"/>
      <x:c r="JMV5916" s="248"/>
      <x:c r="JMW5916" s="248"/>
      <x:c r="JMX5916" s="248"/>
      <x:c r="JMY5916" s="248"/>
      <x:c r="JMZ5916" s="248"/>
      <x:c r="JNA5916" s="248"/>
      <x:c r="JNB5916" s="248"/>
      <x:c r="JNC5916" s="248"/>
      <x:c r="JND5916" s="248"/>
      <x:c r="JNE5916" s="248"/>
      <x:c r="JNF5916" s="248"/>
      <x:c r="JNG5916" s="248"/>
      <x:c r="JNH5916" s="248"/>
      <x:c r="JNI5916" s="248"/>
      <x:c r="JNJ5916" s="248"/>
      <x:c r="JNK5916" s="248"/>
      <x:c r="JNL5916" s="248"/>
      <x:c r="JNM5916" s="248"/>
      <x:c r="JNN5916" s="248"/>
      <x:c r="JNO5916" s="248"/>
      <x:c r="JNP5916" s="248"/>
      <x:c r="JNQ5916" s="248"/>
      <x:c r="JNR5916" s="248"/>
      <x:c r="JNS5916" s="248"/>
      <x:c r="JNT5916" s="248"/>
      <x:c r="JNU5916" s="248"/>
      <x:c r="JNV5916" s="248"/>
      <x:c r="JNW5916" s="248"/>
      <x:c r="JNX5916" s="248"/>
      <x:c r="JNY5916" s="248"/>
      <x:c r="JNZ5916" s="248"/>
      <x:c r="JOA5916" s="248"/>
      <x:c r="JOB5916" s="248"/>
      <x:c r="JOC5916" s="248"/>
      <x:c r="JOD5916" s="248"/>
      <x:c r="JOE5916" s="248"/>
      <x:c r="JOF5916" s="248"/>
      <x:c r="JOG5916" s="248"/>
      <x:c r="JOH5916" s="248"/>
      <x:c r="JOI5916" s="248"/>
      <x:c r="JOJ5916" s="248"/>
      <x:c r="JOK5916" s="248"/>
      <x:c r="JOL5916" s="248"/>
      <x:c r="JOM5916" s="248"/>
      <x:c r="JON5916" s="248"/>
      <x:c r="JOO5916" s="248"/>
      <x:c r="JOP5916" s="248"/>
      <x:c r="JOQ5916" s="248"/>
      <x:c r="JOR5916" s="248"/>
      <x:c r="JOS5916" s="248"/>
      <x:c r="JOT5916" s="248"/>
      <x:c r="JOU5916" s="248"/>
      <x:c r="JOV5916" s="248"/>
      <x:c r="JOW5916" s="248"/>
      <x:c r="JOX5916" s="248"/>
      <x:c r="JOY5916" s="248"/>
      <x:c r="JOZ5916" s="248"/>
      <x:c r="JPA5916" s="248"/>
      <x:c r="JPB5916" s="248"/>
      <x:c r="JPC5916" s="248"/>
      <x:c r="JPD5916" s="248"/>
      <x:c r="JPE5916" s="248"/>
      <x:c r="JPF5916" s="248"/>
      <x:c r="JPG5916" s="248"/>
      <x:c r="JPH5916" s="248"/>
      <x:c r="JPI5916" s="248"/>
      <x:c r="JPJ5916" s="248"/>
      <x:c r="JPK5916" s="248"/>
      <x:c r="JPL5916" s="248"/>
      <x:c r="JPM5916" s="248"/>
      <x:c r="JPN5916" s="248"/>
      <x:c r="JPO5916" s="248"/>
      <x:c r="JPP5916" s="248"/>
      <x:c r="JPQ5916" s="248"/>
      <x:c r="JPR5916" s="248"/>
      <x:c r="JPS5916" s="248"/>
      <x:c r="JPT5916" s="248"/>
      <x:c r="JPU5916" s="248"/>
      <x:c r="JPV5916" s="248"/>
      <x:c r="JPW5916" s="248"/>
      <x:c r="JPX5916" s="248"/>
      <x:c r="JPY5916" s="248"/>
      <x:c r="JPZ5916" s="248"/>
      <x:c r="JQA5916" s="248"/>
      <x:c r="JQB5916" s="248"/>
      <x:c r="JQC5916" s="248"/>
      <x:c r="JQD5916" s="248"/>
      <x:c r="JQE5916" s="248"/>
      <x:c r="JQF5916" s="248"/>
      <x:c r="JQG5916" s="248"/>
      <x:c r="JQH5916" s="248"/>
      <x:c r="JQI5916" s="248"/>
      <x:c r="JQJ5916" s="248"/>
      <x:c r="JQK5916" s="248"/>
      <x:c r="JQL5916" s="248"/>
      <x:c r="JQM5916" s="248"/>
      <x:c r="JQN5916" s="248"/>
      <x:c r="JQO5916" s="248"/>
      <x:c r="JQP5916" s="248"/>
      <x:c r="JQQ5916" s="248"/>
      <x:c r="JQR5916" s="248"/>
      <x:c r="JQS5916" s="248"/>
      <x:c r="JQT5916" s="248"/>
      <x:c r="JQU5916" s="248"/>
      <x:c r="JQV5916" s="248"/>
      <x:c r="JQW5916" s="248"/>
      <x:c r="JQX5916" s="248"/>
      <x:c r="JQY5916" s="248"/>
      <x:c r="JQZ5916" s="248"/>
      <x:c r="JRA5916" s="248"/>
      <x:c r="JRB5916" s="248"/>
      <x:c r="JRC5916" s="248"/>
      <x:c r="JRD5916" s="248"/>
      <x:c r="JRE5916" s="248"/>
      <x:c r="JRF5916" s="248"/>
      <x:c r="JRG5916" s="248"/>
      <x:c r="JRH5916" s="248"/>
      <x:c r="JRI5916" s="248"/>
      <x:c r="JRJ5916" s="248"/>
      <x:c r="JRK5916" s="248"/>
      <x:c r="JRL5916" s="248"/>
      <x:c r="JRM5916" s="248"/>
      <x:c r="JRN5916" s="248"/>
      <x:c r="JRO5916" s="248"/>
      <x:c r="JRP5916" s="248"/>
      <x:c r="JRQ5916" s="248"/>
      <x:c r="JRR5916" s="248"/>
      <x:c r="JRS5916" s="248"/>
      <x:c r="JRT5916" s="248"/>
      <x:c r="JRU5916" s="248"/>
      <x:c r="JRV5916" s="248"/>
      <x:c r="JRW5916" s="248"/>
      <x:c r="JRX5916" s="248"/>
      <x:c r="JRY5916" s="248"/>
      <x:c r="JRZ5916" s="248"/>
      <x:c r="JSA5916" s="248"/>
      <x:c r="JSB5916" s="248"/>
      <x:c r="JSC5916" s="248"/>
      <x:c r="JSD5916" s="248"/>
      <x:c r="JSE5916" s="248"/>
      <x:c r="JSF5916" s="248"/>
      <x:c r="JSG5916" s="248"/>
      <x:c r="JSH5916" s="248"/>
      <x:c r="JSI5916" s="248"/>
      <x:c r="JSJ5916" s="248"/>
      <x:c r="JSK5916" s="248"/>
      <x:c r="JSL5916" s="248"/>
      <x:c r="JSM5916" s="248"/>
      <x:c r="JSN5916" s="248"/>
      <x:c r="JSO5916" s="248"/>
      <x:c r="JSP5916" s="248"/>
      <x:c r="JSQ5916" s="248"/>
      <x:c r="JSR5916" s="248"/>
      <x:c r="JSS5916" s="248"/>
      <x:c r="JST5916" s="248"/>
      <x:c r="JSU5916" s="248"/>
      <x:c r="JSV5916" s="248"/>
      <x:c r="JSW5916" s="248"/>
      <x:c r="JSX5916" s="248"/>
      <x:c r="JSY5916" s="248"/>
      <x:c r="JSZ5916" s="248"/>
      <x:c r="JTA5916" s="248"/>
      <x:c r="JTB5916" s="248"/>
      <x:c r="JTC5916" s="248"/>
      <x:c r="JTD5916" s="248"/>
      <x:c r="JTE5916" s="248"/>
      <x:c r="JTF5916" s="248"/>
      <x:c r="JTG5916" s="248"/>
      <x:c r="JTH5916" s="248"/>
      <x:c r="JTI5916" s="248"/>
      <x:c r="JTJ5916" s="248"/>
      <x:c r="JTK5916" s="248"/>
      <x:c r="JTL5916" s="248"/>
      <x:c r="JTM5916" s="248"/>
      <x:c r="JTN5916" s="248"/>
      <x:c r="JTO5916" s="248"/>
      <x:c r="JTP5916" s="248"/>
      <x:c r="JTQ5916" s="248"/>
      <x:c r="JTR5916" s="248"/>
      <x:c r="JTS5916" s="248"/>
      <x:c r="JTT5916" s="248"/>
      <x:c r="JTU5916" s="248"/>
      <x:c r="JTV5916" s="248"/>
      <x:c r="JTW5916" s="248"/>
      <x:c r="JTX5916" s="248"/>
      <x:c r="JTY5916" s="248"/>
      <x:c r="JTZ5916" s="248"/>
      <x:c r="JUA5916" s="248"/>
      <x:c r="JUB5916" s="248"/>
      <x:c r="JUC5916" s="248"/>
      <x:c r="JUD5916" s="248"/>
      <x:c r="JUE5916" s="248"/>
      <x:c r="JUF5916" s="248"/>
      <x:c r="JUG5916" s="248"/>
      <x:c r="JUH5916" s="248"/>
      <x:c r="JUI5916" s="248"/>
      <x:c r="JUJ5916" s="248"/>
      <x:c r="JUK5916" s="248"/>
      <x:c r="JUL5916" s="248"/>
      <x:c r="JUM5916" s="248"/>
      <x:c r="JUN5916" s="248"/>
      <x:c r="JUO5916" s="248"/>
      <x:c r="JUP5916" s="248"/>
      <x:c r="JUQ5916" s="248"/>
      <x:c r="JUR5916" s="248"/>
      <x:c r="JUS5916" s="248"/>
      <x:c r="JUT5916" s="248"/>
      <x:c r="JUU5916" s="248"/>
      <x:c r="JUV5916" s="248"/>
      <x:c r="JUW5916" s="248"/>
      <x:c r="JUX5916" s="248"/>
      <x:c r="JUY5916" s="248"/>
      <x:c r="JUZ5916" s="248"/>
      <x:c r="JVA5916" s="248"/>
      <x:c r="JVB5916" s="248"/>
      <x:c r="JVC5916" s="248"/>
      <x:c r="JVD5916" s="248"/>
      <x:c r="JVE5916" s="248"/>
      <x:c r="JVF5916" s="248"/>
      <x:c r="JVG5916" s="248"/>
      <x:c r="JVH5916" s="248"/>
      <x:c r="JVI5916" s="248"/>
      <x:c r="JVJ5916" s="248"/>
      <x:c r="JVK5916" s="248"/>
      <x:c r="JVL5916" s="248"/>
      <x:c r="JVM5916" s="248"/>
      <x:c r="JVN5916" s="248"/>
      <x:c r="JVO5916" s="248"/>
      <x:c r="JVP5916" s="248"/>
      <x:c r="JVQ5916" s="248"/>
      <x:c r="JVR5916" s="248"/>
      <x:c r="JVS5916" s="248"/>
      <x:c r="JVT5916" s="248"/>
      <x:c r="JVU5916" s="248"/>
      <x:c r="JVV5916" s="248"/>
      <x:c r="JVW5916" s="248"/>
      <x:c r="JVX5916" s="248"/>
      <x:c r="JVY5916" s="248"/>
      <x:c r="JVZ5916" s="248"/>
      <x:c r="JWA5916" s="248"/>
      <x:c r="JWB5916" s="248"/>
      <x:c r="JWC5916" s="248"/>
      <x:c r="JWD5916" s="248"/>
      <x:c r="JWE5916" s="248"/>
      <x:c r="JWF5916" s="248"/>
      <x:c r="JWG5916" s="248"/>
      <x:c r="JWH5916" s="248"/>
      <x:c r="JWI5916" s="248"/>
      <x:c r="JWJ5916" s="248"/>
      <x:c r="JWK5916" s="248"/>
      <x:c r="JWL5916" s="248"/>
      <x:c r="JWM5916" s="248"/>
      <x:c r="JWN5916" s="248"/>
      <x:c r="JWO5916" s="248"/>
      <x:c r="JWP5916" s="248"/>
      <x:c r="JWQ5916" s="248"/>
      <x:c r="JWR5916" s="248"/>
      <x:c r="JWS5916" s="248"/>
      <x:c r="JWT5916" s="248"/>
      <x:c r="JWU5916" s="248"/>
      <x:c r="JWV5916" s="248"/>
      <x:c r="JWW5916" s="248"/>
      <x:c r="JWX5916" s="248"/>
      <x:c r="JWY5916" s="248"/>
      <x:c r="JWZ5916" s="248"/>
      <x:c r="JXA5916" s="248"/>
      <x:c r="JXB5916" s="248"/>
      <x:c r="JXC5916" s="248"/>
      <x:c r="JXD5916" s="248"/>
      <x:c r="JXE5916" s="248"/>
      <x:c r="JXF5916" s="248"/>
      <x:c r="JXG5916" s="248"/>
      <x:c r="JXH5916" s="248"/>
      <x:c r="JXI5916" s="248"/>
      <x:c r="JXJ5916" s="248"/>
      <x:c r="JXK5916" s="248"/>
      <x:c r="JXL5916" s="248"/>
      <x:c r="JXM5916" s="248"/>
      <x:c r="JXN5916" s="248"/>
      <x:c r="JXO5916" s="248"/>
      <x:c r="JXP5916" s="248"/>
      <x:c r="JXQ5916" s="248"/>
      <x:c r="JXR5916" s="248"/>
      <x:c r="JXS5916" s="248"/>
      <x:c r="JXT5916" s="248"/>
      <x:c r="JXU5916" s="248"/>
      <x:c r="JXV5916" s="248"/>
      <x:c r="JXW5916" s="248"/>
      <x:c r="JXX5916" s="248"/>
      <x:c r="JXY5916" s="248"/>
      <x:c r="JXZ5916" s="248"/>
      <x:c r="JYA5916" s="248"/>
      <x:c r="JYB5916" s="248"/>
      <x:c r="JYC5916" s="248"/>
      <x:c r="JYD5916" s="248"/>
      <x:c r="JYE5916" s="248"/>
      <x:c r="JYF5916" s="248"/>
      <x:c r="JYG5916" s="248"/>
      <x:c r="JYH5916" s="248"/>
      <x:c r="JYI5916" s="248"/>
      <x:c r="JYJ5916" s="248"/>
      <x:c r="JYK5916" s="248"/>
      <x:c r="JYL5916" s="248"/>
      <x:c r="JYM5916" s="248"/>
      <x:c r="JYN5916" s="248"/>
      <x:c r="JYO5916" s="248"/>
      <x:c r="JYP5916" s="248"/>
      <x:c r="JYQ5916" s="248"/>
      <x:c r="JYR5916" s="248"/>
      <x:c r="JYS5916" s="248"/>
      <x:c r="JYT5916" s="248"/>
      <x:c r="JYU5916" s="248"/>
      <x:c r="JYV5916" s="248"/>
      <x:c r="JYW5916" s="248"/>
      <x:c r="JYX5916" s="248"/>
      <x:c r="JYY5916" s="248"/>
      <x:c r="JYZ5916" s="248"/>
      <x:c r="JZA5916" s="248"/>
      <x:c r="JZB5916" s="248"/>
      <x:c r="JZC5916" s="248"/>
      <x:c r="JZD5916" s="248"/>
      <x:c r="JZE5916" s="248"/>
      <x:c r="JZF5916" s="248"/>
      <x:c r="JZG5916" s="248"/>
      <x:c r="JZH5916" s="248"/>
      <x:c r="JZI5916" s="248"/>
      <x:c r="JZJ5916" s="248"/>
      <x:c r="JZK5916" s="248"/>
      <x:c r="JZL5916" s="248"/>
      <x:c r="JZM5916" s="248"/>
      <x:c r="JZN5916" s="248"/>
      <x:c r="JZO5916" s="248"/>
      <x:c r="JZP5916" s="248"/>
      <x:c r="JZQ5916" s="248"/>
      <x:c r="JZR5916" s="248"/>
      <x:c r="JZS5916" s="248"/>
      <x:c r="JZT5916" s="248"/>
      <x:c r="JZU5916" s="248"/>
      <x:c r="JZV5916" s="248"/>
      <x:c r="JZW5916" s="248"/>
      <x:c r="JZX5916" s="248"/>
      <x:c r="JZY5916" s="248"/>
      <x:c r="JZZ5916" s="248"/>
      <x:c r="KAA5916" s="248"/>
      <x:c r="KAB5916" s="248"/>
      <x:c r="KAC5916" s="248"/>
      <x:c r="KAD5916" s="248"/>
      <x:c r="KAE5916" s="248"/>
      <x:c r="KAF5916" s="248"/>
      <x:c r="KAG5916" s="248"/>
      <x:c r="KAH5916" s="248"/>
      <x:c r="KAI5916" s="248"/>
      <x:c r="KAJ5916" s="248"/>
      <x:c r="KAK5916" s="248"/>
      <x:c r="KAL5916" s="248"/>
      <x:c r="KAM5916" s="248"/>
      <x:c r="KAN5916" s="248"/>
      <x:c r="KAO5916" s="248"/>
      <x:c r="KAP5916" s="248"/>
      <x:c r="KAQ5916" s="248"/>
      <x:c r="KAR5916" s="248"/>
      <x:c r="KAS5916" s="248"/>
      <x:c r="KAT5916" s="248"/>
      <x:c r="KAU5916" s="248"/>
      <x:c r="KAV5916" s="248"/>
      <x:c r="KAW5916" s="248"/>
      <x:c r="KAX5916" s="248"/>
      <x:c r="KAY5916" s="248"/>
      <x:c r="KAZ5916" s="248"/>
      <x:c r="KBA5916" s="248"/>
      <x:c r="KBB5916" s="248"/>
      <x:c r="KBC5916" s="248"/>
      <x:c r="KBD5916" s="248"/>
      <x:c r="KBE5916" s="248"/>
      <x:c r="KBF5916" s="248"/>
      <x:c r="KBG5916" s="248"/>
      <x:c r="KBH5916" s="248"/>
      <x:c r="KBI5916" s="248"/>
      <x:c r="KBJ5916" s="248"/>
      <x:c r="KBK5916" s="248"/>
      <x:c r="KBL5916" s="248"/>
      <x:c r="KBM5916" s="248"/>
      <x:c r="KBN5916" s="248"/>
      <x:c r="KBO5916" s="248"/>
      <x:c r="KBP5916" s="248"/>
      <x:c r="KBQ5916" s="248"/>
      <x:c r="KBR5916" s="248"/>
      <x:c r="KBS5916" s="248"/>
      <x:c r="KBT5916" s="248"/>
      <x:c r="KBU5916" s="248"/>
      <x:c r="KBV5916" s="248"/>
      <x:c r="KBW5916" s="248"/>
      <x:c r="KBX5916" s="248"/>
      <x:c r="KBY5916" s="248"/>
      <x:c r="KBZ5916" s="248"/>
      <x:c r="KCA5916" s="248"/>
      <x:c r="KCB5916" s="248"/>
      <x:c r="KCC5916" s="248"/>
      <x:c r="KCD5916" s="248"/>
      <x:c r="KCE5916" s="248"/>
      <x:c r="KCF5916" s="248"/>
      <x:c r="KCG5916" s="248"/>
      <x:c r="KCH5916" s="248"/>
      <x:c r="KCI5916" s="248"/>
      <x:c r="KCJ5916" s="248"/>
      <x:c r="KCK5916" s="248"/>
      <x:c r="KCL5916" s="248"/>
      <x:c r="KCM5916" s="248"/>
      <x:c r="KCN5916" s="248"/>
      <x:c r="KCO5916" s="248"/>
      <x:c r="KCP5916" s="248"/>
      <x:c r="KCQ5916" s="248"/>
      <x:c r="KCR5916" s="248"/>
      <x:c r="KCS5916" s="248"/>
      <x:c r="KCT5916" s="248"/>
      <x:c r="KCU5916" s="248"/>
      <x:c r="KCV5916" s="248"/>
      <x:c r="KCW5916" s="248"/>
      <x:c r="KCX5916" s="248"/>
      <x:c r="KCY5916" s="248"/>
      <x:c r="KCZ5916" s="248"/>
      <x:c r="KDA5916" s="248"/>
      <x:c r="KDB5916" s="248"/>
      <x:c r="KDC5916" s="248"/>
      <x:c r="KDD5916" s="248"/>
      <x:c r="KDE5916" s="248"/>
      <x:c r="KDF5916" s="248"/>
      <x:c r="KDG5916" s="248"/>
      <x:c r="KDH5916" s="248"/>
      <x:c r="KDI5916" s="248"/>
      <x:c r="KDJ5916" s="248"/>
      <x:c r="KDK5916" s="248"/>
      <x:c r="KDL5916" s="248"/>
      <x:c r="KDM5916" s="248"/>
      <x:c r="KDN5916" s="248"/>
      <x:c r="KDO5916" s="248"/>
      <x:c r="KDP5916" s="248"/>
      <x:c r="KDQ5916" s="248"/>
      <x:c r="KDR5916" s="248"/>
      <x:c r="KDS5916" s="248"/>
      <x:c r="KDT5916" s="248"/>
      <x:c r="KDU5916" s="248"/>
      <x:c r="KDV5916" s="248"/>
      <x:c r="KDW5916" s="248"/>
      <x:c r="KDX5916" s="248"/>
      <x:c r="KDY5916" s="248"/>
      <x:c r="KDZ5916" s="248"/>
      <x:c r="KEA5916" s="248"/>
      <x:c r="KEB5916" s="248"/>
      <x:c r="KEC5916" s="248"/>
      <x:c r="KED5916" s="248"/>
      <x:c r="KEE5916" s="248"/>
      <x:c r="KEF5916" s="248"/>
      <x:c r="KEG5916" s="248"/>
      <x:c r="KEH5916" s="248"/>
      <x:c r="KEI5916" s="248"/>
      <x:c r="KEJ5916" s="248"/>
      <x:c r="KEK5916" s="248"/>
      <x:c r="KEL5916" s="248"/>
      <x:c r="KEM5916" s="248"/>
      <x:c r="KEN5916" s="248"/>
      <x:c r="KEO5916" s="248"/>
      <x:c r="KEP5916" s="248"/>
      <x:c r="KEQ5916" s="248"/>
      <x:c r="KER5916" s="248"/>
      <x:c r="KES5916" s="248"/>
      <x:c r="KET5916" s="248"/>
      <x:c r="KEU5916" s="248"/>
      <x:c r="KEV5916" s="248"/>
      <x:c r="KEW5916" s="248"/>
      <x:c r="KEX5916" s="248"/>
      <x:c r="KEY5916" s="248"/>
      <x:c r="KEZ5916" s="248"/>
      <x:c r="KFA5916" s="248"/>
      <x:c r="KFB5916" s="248"/>
      <x:c r="KFC5916" s="248"/>
      <x:c r="KFD5916" s="248"/>
      <x:c r="KFE5916" s="248"/>
      <x:c r="KFF5916" s="248"/>
      <x:c r="KFG5916" s="248"/>
      <x:c r="KFH5916" s="248"/>
      <x:c r="KFI5916" s="248"/>
      <x:c r="KFJ5916" s="248"/>
      <x:c r="KFK5916" s="248"/>
      <x:c r="KFL5916" s="248"/>
      <x:c r="KFM5916" s="248"/>
      <x:c r="KFN5916" s="248"/>
      <x:c r="KFO5916" s="248"/>
      <x:c r="KFP5916" s="248"/>
      <x:c r="KFQ5916" s="248"/>
      <x:c r="KFR5916" s="248"/>
      <x:c r="KFS5916" s="248"/>
      <x:c r="KFT5916" s="248"/>
      <x:c r="KFU5916" s="248"/>
      <x:c r="KFV5916" s="248"/>
      <x:c r="KFW5916" s="248"/>
      <x:c r="KFX5916" s="248"/>
      <x:c r="KFY5916" s="248"/>
      <x:c r="KFZ5916" s="248"/>
      <x:c r="KGA5916" s="248"/>
      <x:c r="KGB5916" s="248"/>
      <x:c r="KGC5916" s="248"/>
      <x:c r="KGD5916" s="248"/>
      <x:c r="KGE5916" s="248"/>
      <x:c r="KGF5916" s="248"/>
      <x:c r="KGG5916" s="248"/>
      <x:c r="KGH5916" s="248"/>
      <x:c r="KGI5916" s="248"/>
      <x:c r="KGJ5916" s="248"/>
      <x:c r="KGK5916" s="248"/>
      <x:c r="KGL5916" s="248"/>
      <x:c r="KGM5916" s="248"/>
      <x:c r="KGN5916" s="248"/>
      <x:c r="KGO5916" s="248"/>
      <x:c r="KGP5916" s="248"/>
      <x:c r="KGQ5916" s="248"/>
      <x:c r="KGR5916" s="248"/>
      <x:c r="KGS5916" s="248"/>
      <x:c r="KGT5916" s="248"/>
      <x:c r="KGU5916" s="248"/>
      <x:c r="KGV5916" s="248"/>
      <x:c r="KGW5916" s="248"/>
      <x:c r="KGX5916" s="248"/>
      <x:c r="KGY5916" s="248"/>
      <x:c r="KGZ5916" s="248"/>
      <x:c r="KHA5916" s="248"/>
      <x:c r="KHB5916" s="248"/>
      <x:c r="KHC5916" s="248"/>
      <x:c r="KHD5916" s="248"/>
      <x:c r="KHE5916" s="248"/>
      <x:c r="KHF5916" s="248"/>
      <x:c r="KHG5916" s="248"/>
      <x:c r="KHH5916" s="248"/>
      <x:c r="KHI5916" s="248"/>
      <x:c r="KHJ5916" s="248"/>
      <x:c r="KHK5916" s="248"/>
      <x:c r="KHL5916" s="248"/>
      <x:c r="KHM5916" s="248"/>
      <x:c r="KHN5916" s="248"/>
      <x:c r="KHO5916" s="248"/>
      <x:c r="KHP5916" s="248"/>
      <x:c r="KHQ5916" s="248"/>
      <x:c r="KHR5916" s="248"/>
      <x:c r="KHS5916" s="248"/>
      <x:c r="KHT5916" s="248"/>
      <x:c r="KHU5916" s="248"/>
      <x:c r="KHV5916" s="248"/>
      <x:c r="KHW5916" s="248"/>
      <x:c r="KHX5916" s="248"/>
      <x:c r="KHY5916" s="248"/>
      <x:c r="KHZ5916" s="248"/>
      <x:c r="KIA5916" s="248"/>
      <x:c r="KIB5916" s="248"/>
      <x:c r="KIC5916" s="248"/>
      <x:c r="KID5916" s="248"/>
      <x:c r="KIE5916" s="248"/>
      <x:c r="KIF5916" s="248"/>
      <x:c r="KIG5916" s="248"/>
      <x:c r="KIH5916" s="248"/>
      <x:c r="KII5916" s="248"/>
      <x:c r="KIJ5916" s="248"/>
      <x:c r="KIK5916" s="248"/>
      <x:c r="KIL5916" s="248"/>
      <x:c r="KIM5916" s="248"/>
      <x:c r="KIN5916" s="248"/>
      <x:c r="KIO5916" s="248"/>
      <x:c r="KIP5916" s="248"/>
      <x:c r="KIQ5916" s="248"/>
      <x:c r="KIR5916" s="248"/>
      <x:c r="KIS5916" s="248"/>
      <x:c r="KIT5916" s="248"/>
      <x:c r="KIU5916" s="248"/>
      <x:c r="KIV5916" s="248"/>
      <x:c r="KIW5916" s="248"/>
      <x:c r="KIX5916" s="248"/>
      <x:c r="KIY5916" s="248"/>
      <x:c r="KIZ5916" s="248"/>
      <x:c r="KJA5916" s="248"/>
      <x:c r="KJB5916" s="248"/>
      <x:c r="KJC5916" s="248"/>
      <x:c r="KJD5916" s="248"/>
      <x:c r="KJE5916" s="248"/>
      <x:c r="KJF5916" s="248"/>
      <x:c r="KJG5916" s="248"/>
      <x:c r="KJH5916" s="248"/>
      <x:c r="KJI5916" s="248"/>
      <x:c r="KJJ5916" s="248"/>
      <x:c r="KJK5916" s="248"/>
      <x:c r="KJL5916" s="248"/>
      <x:c r="KJM5916" s="248"/>
      <x:c r="KJN5916" s="248"/>
      <x:c r="KJO5916" s="248"/>
      <x:c r="KJP5916" s="248"/>
      <x:c r="KJQ5916" s="248"/>
      <x:c r="KJR5916" s="248"/>
      <x:c r="KJS5916" s="248"/>
      <x:c r="KJT5916" s="248"/>
      <x:c r="KJU5916" s="248"/>
      <x:c r="KJV5916" s="248"/>
      <x:c r="KJW5916" s="248"/>
      <x:c r="KJX5916" s="248"/>
      <x:c r="KJY5916" s="248"/>
      <x:c r="KJZ5916" s="248"/>
      <x:c r="KKA5916" s="248"/>
      <x:c r="KKB5916" s="248"/>
      <x:c r="KKC5916" s="248"/>
      <x:c r="KKD5916" s="248"/>
      <x:c r="KKE5916" s="248"/>
      <x:c r="KKF5916" s="248"/>
      <x:c r="KKG5916" s="248"/>
      <x:c r="KKH5916" s="248"/>
      <x:c r="KKI5916" s="248"/>
      <x:c r="KKJ5916" s="248"/>
      <x:c r="KKK5916" s="248"/>
      <x:c r="KKL5916" s="248"/>
      <x:c r="KKM5916" s="248"/>
      <x:c r="KKN5916" s="248"/>
      <x:c r="KKO5916" s="248"/>
      <x:c r="KKP5916" s="248"/>
      <x:c r="KKQ5916" s="248"/>
      <x:c r="KKR5916" s="248"/>
      <x:c r="KKS5916" s="248"/>
      <x:c r="KKT5916" s="248"/>
      <x:c r="KKU5916" s="248"/>
      <x:c r="KKV5916" s="248"/>
      <x:c r="KKW5916" s="248"/>
      <x:c r="KKX5916" s="248"/>
      <x:c r="KKY5916" s="248"/>
      <x:c r="KKZ5916" s="248"/>
      <x:c r="KLA5916" s="248"/>
      <x:c r="KLB5916" s="248"/>
      <x:c r="KLC5916" s="248"/>
      <x:c r="KLD5916" s="248"/>
      <x:c r="KLE5916" s="248"/>
      <x:c r="KLF5916" s="248"/>
      <x:c r="KLG5916" s="248"/>
      <x:c r="KLH5916" s="248"/>
      <x:c r="KLI5916" s="248"/>
      <x:c r="KLJ5916" s="248"/>
      <x:c r="KLK5916" s="248"/>
      <x:c r="KLL5916" s="248"/>
      <x:c r="KLM5916" s="248"/>
      <x:c r="KLN5916" s="248"/>
      <x:c r="KLO5916" s="248"/>
      <x:c r="KLP5916" s="248"/>
      <x:c r="KLQ5916" s="248"/>
      <x:c r="KLR5916" s="248"/>
      <x:c r="KLS5916" s="248"/>
      <x:c r="KLT5916" s="248"/>
      <x:c r="KLU5916" s="248"/>
      <x:c r="KLV5916" s="248"/>
      <x:c r="KLW5916" s="248"/>
      <x:c r="KLX5916" s="248"/>
      <x:c r="KLY5916" s="248"/>
      <x:c r="KLZ5916" s="248"/>
      <x:c r="KMA5916" s="248"/>
      <x:c r="KMB5916" s="248"/>
      <x:c r="KMC5916" s="248"/>
      <x:c r="KMD5916" s="248"/>
      <x:c r="KME5916" s="248"/>
      <x:c r="KMF5916" s="248"/>
      <x:c r="KMG5916" s="248"/>
      <x:c r="KMH5916" s="248"/>
      <x:c r="KMI5916" s="248"/>
      <x:c r="KMJ5916" s="248"/>
      <x:c r="KMK5916" s="248"/>
      <x:c r="KML5916" s="248"/>
      <x:c r="KMM5916" s="248"/>
      <x:c r="KMN5916" s="248"/>
      <x:c r="KMO5916" s="248"/>
      <x:c r="KMP5916" s="248"/>
      <x:c r="KMQ5916" s="248"/>
      <x:c r="KMR5916" s="248"/>
      <x:c r="KMS5916" s="248"/>
      <x:c r="KMT5916" s="248"/>
      <x:c r="KMU5916" s="248"/>
      <x:c r="KMV5916" s="248"/>
      <x:c r="KMW5916" s="248"/>
      <x:c r="KMX5916" s="248"/>
      <x:c r="KMY5916" s="248"/>
      <x:c r="KMZ5916" s="248"/>
      <x:c r="KNA5916" s="248"/>
      <x:c r="KNB5916" s="248"/>
      <x:c r="KNC5916" s="248"/>
      <x:c r="KND5916" s="248"/>
      <x:c r="KNE5916" s="248"/>
      <x:c r="KNF5916" s="248"/>
      <x:c r="KNG5916" s="248"/>
      <x:c r="KNH5916" s="248"/>
      <x:c r="KNI5916" s="248"/>
      <x:c r="KNJ5916" s="248"/>
      <x:c r="KNK5916" s="248"/>
      <x:c r="KNL5916" s="248"/>
      <x:c r="KNM5916" s="248"/>
      <x:c r="KNN5916" s="248"/>
      <x:c r="KNO5916" s="248"/>
      <x:c r="KNP5916" s="248"/>
      <x:c r="KNQ5916" s="248"/>
      <x:c r="KNR5916" s="248"/>
      <x:c r="KNS5916" s="248"/>
      <x:c r="KNT5916" s="248"/>
      <x:c r="KNU5916" s="248"/>
      <x:c r="KNV5916" s="248"/>
      <x:c r="KNW5916" s="248"/>
      <x:c r="KNX5916" s="248"/>
      <x:c r="KNY5916" s="248"/>
      <x:c r="KNZ5916" s="248"/>
      <x:c r="KOA5916" s="248"/>
      <x:c r="KOB5916" s="248"/>
      <x:c r="KOC5916" s="248"/>
      <x:c r="KOD5916" s="248"/>
      <x:c r="KOE5916" s="248"/>
      <x:c r="KOF5916" s="248"/>
      <x:c r="KOG5916" s="248"/>
      <x:c r="KOH5916" s="248"/>
      <x:c r="KOI5916" s="248"/>
      <x:c r="KOJ5916" s="248"/>
      <x:c r="KOK5916" s="248"/>
      <x:c r="KOL5916" s="248"/>
      <x:c r="KOM5916" s="248"/>
      <x:c r="KON5916" s="248"/>
      <x:c r="KOO5916" s="248"/>
      <x:c r="KOP5916" s="248"/>
      <x:c r="KOQ5916" s="248"/>
      <x:c r="KOR5916" s="248"/>
      <x:c r="KOS5916" s="248"/>
      <x:c r="KOT5916" s="248"/>
      <x:c r="KOU5916" s="248"/>
      <x:c r="KOV5916" s="248"/>
      <x:c r="KOW5916" s="248"/>
      <x:c r="KOX5916" s="248"/>
      <x:c r="KOY5916" s="248"/>
      <x:c r="KOZ5916" s="248"/>
      <x:c r="KPA5916" s="248"/>
      <x:c r="KPB5916" s="248"/>
      <x:c r="KPC5916" s="248"/>
      <x:c r="KPD5916" s="248"/>
      <x:c r="KPE5916" s="248"/>
      <x:c r="KPF5916" s="248"/>
      <x:c r="KPG5916" s="248"/>
      <x:c r="KPH5916" s="248"/>
      <x:c r="KPI5916" s="248"/>
      <x:c r="KPJ5916" s="248"/>
      <x:c r="KPK5916" s="248"/>
      <x:c r="KPL5916" s="248"/>
      <x:c r="KPM5916" s="248"/>
      <x:c r="KPN5916" s="248"/>
      <x:c r="KPO5916" s="248"/>
      <x:c r="KPP5916" s="248"/>
      <x:c r="KPQ5916" s="248"/>
      <x:c r="KPR5916" s="248"/>
      <x:c r="KPS5916" s="248"/>
      <x:c r="KPT5916" s="248"/>
      <x:c r="KPU5916" s="248"/>
      <x:c r="KPV5916" s="248"/>
      <x:c r="KPW5916" s="248"/>
      <x:c r="KPX5916" s="248"/>
      <x:c r="KPY5916" s="248"/>
      <x:c r="KPZ5916" s="248"/>
      <x:c r="KQA5916" s="248"/>
      <x:c r="KQB5916" s="248"/>
      <x:c r="KQC5916" s="248"/>
      <x:c r="KQD5916" s="248"/>
      <x:c r="KQE5916" s="248"/>
      <x:c r="KQF5916" s="248"/>
      <x:c r="KQG5916" s="248"/>
      <x:c r="KQH5916" s="248"/>
      <x:c r="KQI5916" s="248"/>
      <x:c r="KQJ5916" s="248"/>
      <x:c r="KQK5916" s="248"/>
      <x:c r="KQL5916" s="248"/>
      <x:c r="KQM5916" s="248"/>
      <x:c r="KQN5916" s="248"/>
      <x:c r="KQO5916" s="248"/>
      <x:c r="KQP5916" s="248"/>
      <x:c r="KQQ5916" s="248"/>
      <x:c r="KQR5916" s="248"/>
      <x:c r="KQS5916" s="248"/>
      <x:c r="KQT5916" s="248"/>
      <x:c r="KQU5916" s="248"/>
      <x:c r="KQV5916" s="248"/>
      <x:c r="KQW5916" s="248"/>
      <x:c r="KQX5916" s="248"/>
      <x:c r="KQY5916" s="248"/>
      <x:c r="KQZ5916" s="248"/>
      <x:c r="KRA5916" s="248"/>
      <x:c r="KRB5916" s="248"/>
      <x:c r="KRC5916" s="248"/>
      <x:c r="KRD5916" s="248"/>
      <x:c r="KRE5916" s="248"/>
      <x:c r="KRF5916" s="248"/>
      <x:c r="KRG5916" s="248"/>
      <x:c r="KRH5916" s="248"/>
      <x:c r="KRI5916" s="248"/>
      <x:c r="KRJ5916" s="248"/>
      <x:c r="KRK5916" s="248"/>
      <x:c r="KRL5916" s="248"/>
      <x:c r="KRM5916" s="248"/>
      <x:c r="KRN5916" s="248"/>
      <x:c r="KRO5916" s="248"/>
      <x:c r="KRP5916" s="248"/>
      <x:c r="KRQ5916" s="248"/>
      <x:c r="KRR5916" s="248"/>
      <x:c r="KRS5916" s="248"/>
      <x:c r="KRT5916" s="248"/>
      <x:c r="KRU5916" s="248"/>
      <x:c r="KRV5916" s="248"/>
      <x:c r="KRW5916" s="248"/>
      <x:c r="KRX5916" s="248"/>
      <x:c r="KRY5916" s="248"/>
      <x:c r="KRZ5916" s="248"/>
      <x:c r="KSA5916" s="248"/>
      <x:c r="KSB5916" s="248"/>
      <x:c r="KSC5916" s="248"/>
      <x:c r="KSD5916" s="248"/>
      <x:c r="KSE5916" s="248"/>
      <x:c r="KSF5916" s="248"/>
      <x:c r="KSG5916" s="248"/>
      <x:c r="KSH5916" s="248"/>
      <x:c r="KSI5916" s="248"/>
      <x:c r="KSJ5916" s="248"/>
      <x:c r="KSK5916" s="248"/>
      <x:c r="KSL5916" s="248"/>
      <x:c r="KSM5916" s="248"/>
      <x:c r="KSN5916" s="248"/>
      <x:c r="KSO5916" s="248"/>
      <x:c r="KSP5916" s="248"/>
      <x:c r="KSQ5916" s="248"/>
      <x:c r="KSR5916" s="248"/>
      <x:c r="KSS5916" s="248"/>
      <x:c r="KST5916" s="248"/>
      <x:c r="KSU5916" s="248"/>
      <x:c r="KSV5916" s="248"/>
      <x:c r="KSW5916" s="248"/>
      <x:c r="KSX5916" s="248"/>
      <x:c r="KSY5916" s="248"/>
      <x:c r="KSZ5916" s="248"/>
      <x:c r="KTA5916" s="248"/>
      <x:c r="KTB5916" s="248"/>
      <x:c r="KTC5916" s="248"/>
      <x:c r="KTD5916" s="248"/>
      <x:c r="KTE5916" s="248"/>
      <x:c r="KTF5916" s="248"/>
      <x:c r="KTG5916" s="248"/>
      <x:c r="KTH5916" s="248"/>
      <x:c r="KTI5916" s="248"/>
      <x:c r="KTJ5916" s="248"/>
      <x:c r="KTK5916" s="248"/>
      <x:c r="KTL5916" s="248"/>
      <x:c r="KTM5916" s="248"/>
      <x:c r="KTN5916" s="248"/>
      <x:c r="KTO5916" s="248"/>
      <x:c r="KTP5916" s="248"/>
      <x:c r="KTQ5916" s="248"/>
      <x:c r="KTR5916" s="248"/>
      <x:c r="KTS5916" s="248"/>
      <x:c r="KTT5916" s="248"/>
      <x:c r="KTU5916" s="248"/>
      <x:c r="KTV5916" s="248"/>
      <x:c r="KTW5916" s="248"/>
      <x:c r="KTX5916" s="248"/>
      <x:c r="KTY5916" s="248"/>
      <x:c r="KTZ5916" s="248"/>
      <x:c r="KUA5916" s="248"/>
      <x:c r="KUB5916" s="248"/>
      <x:c r="KUC5916" s="248"/>
      <x:c r="KUD5916" s="248"/>
      <x:c r="KUE5916" s="248"/>
      <x:c r="KUF5916" s="248"/>
      <x:c r="KUG5916" s="248"/>
      <x:c r="KUH5916" s="248"/>
      <x:c r="KUI5916" s="248"/>
      <x:c r="KUJ5916" s="248"/>
      <x:c r="KUK5916" s="248"/>
      <x:c r="KUL5916" s="248"/>
      <x:c r="KUM5916" s="248"/>
      <x:c r="KUN5916" s="248"/>
      <x:c r="KUO5916" s="248"/>
      <x:c r="KUP5916" s="248"/>
      <x:c r="KUQ5916" s="248"/>
      <x:c r="KUR5916" s="248"/>
      <x:c r="KUS5916" s="248"/>
      <x:c r="KUT5916" s="248"/>
      <x:c r="KUU5916" s="248"/>
      <x:c r="KUV5916" s="248"/>
      <x:c r="KUW5916" s="248"/>
      <x:c r="KUX5916" s="248"/>
      <x:c r="KUY5916" s="248"/>
      <x:c r="KUZ5916" s="248"/>
      <x:c r="KVA5916" s="248"/>
      <x:c r="KVB5916" s="248"/>
      <x:c r="KVC5916" s="248"/>
      <x:c r="KVD5916" s="248"/>
      <x:c r="KVE5916" s="248"/>
      <x:c r="KVF5916" s="248"/>
      <x:c r="KVG5916" s="248"/>
      <x:c r="KVH5916" s="248"/>
      <x:c r="KVI5916" s="248"/>
      <x:c r="KVJ5916" s="248"/>
      <x:c r="KVK5916" s="248"/>
      <x:c r="KVL5916" s="248"/>
      <x:c r="KVM5916" s="248"/>
      <x:c r="KVN5916" s="248"/>
      <x:c r="KVO5916" s="248"/>
      <x:c r="KVP5916" s="248"/>
      <x:c r="KVQ5916" s="248"/>
      <x:c r="KVR5916" s="248"/>
      <x:c r="KVS5916" s="248"/>
      <x:c r="KVT5916" s="248"/>
      <x:c r="KVU5916" s="248"/>
      <x:c r="KVV5916" s="248"/>
      <x:c r="KVW5916" s="248"/>
      <x:c r="KVX5916" s="248"/>
      <x:c r="KVY5916" s="248"/>
      <x:c r="KVZ5916" s="248"/>
      <x:c r="KWA5916" s="248"/>
      <x:c r="KWB5916" s="248"/>
      <x:c r="KWC5916" s="248"/>
      <x:c r="KWD5916" s="248"/>
      <x:c r="KWE5916" s="248"/>
      <x:c r="KWF5916" s="248"/>
      <x:c r="KWG5916" s="248"/>
      <x:c r="KWH5916" s="248"/>
      <x:c r="KWI5916" s="248"/>
      <x:c r="KWJ5916" s="248"/>
      <x:c r="KWK5916" s="248"/>
      <x:c r="KWL5916" s="248"/>
      <x:c r="KWM5916" s="248"/>
      <x:c r="KWN5916" s="248"/>
      <x:c r="KWO5916" s="248"/>
      <x:c r="KWP5916" s="248"/>
      <x:c r="KWQ5916" s="248"/>
      <x:c r="KWR5916" s="248"/>
      <x:c r="KWS5916" s="248"/>
      <x:c r="KWT5916" s="248"/>
      <x:c r="KWU5916" s="248"/>
      <x:c r="KWV5916" s="248"/>
      <x:c r="KWW5916" s="248"/>
      <x:c r="KWX5916" s="248"/>
      <x:c r="KWY5916" s="248"/>
      <x:c r="KWZ5916" s="248"/>
      <x:c r="KXA5916" s="248"/>
      <x:c r="KXB5916" s="248"/>
      <x:c r="KXC5916" s="248"/>
      <x:c r="KXD5916" s="248"/>
      <x:c r="KXE5916" s="248"/>
      <x:c r="KXF5916" s="248"/>
      <x:c r="KXG5916" s="248"/>
      <x:c r="KXH5916" s="248"/>
      <x:c r="KXI5916" s="248"/>
      <x:c r="KXJ5916" s="248"/>
      <x:c r="KXK5916" s="248"/>
      <x:c r="KXL5916" s="248"/>
      <x:c r="KXM5916" s="248"/>
      <x:c r="KXN5916" s="248"/>
      <x:c r="KXO5916" s="248"/>
      <x:c r="KXP5916" s="248"/>
      <x:c r="KXQ5916" s="248"/>
      <x:c r="KXR5916" s="248"/>
      <x:c r="KXS5916" s="248"/>
      <x:c r="KXT5916" s="248"/>
      <x:c r="KXU5916" s="248"/>
      <x:c r="KXV5916" s="248"/>
      <x:c r="KXW5916" s="248"/>
      <x:c r="KXX5916" s="248"/>
      <x:c r="KXY5916" s="248"/>
      <x:c r="KXZ5916" s="248"/>
      <x:c r="KYA5916" s="248"/>
      <x:c r="KYB5916" s="248"/>
      <x:c r="KYC5916" s="248"/>
      <x:c r="KYD5916" s="248"/>
      <x:c r="KYE5916" s="248"/>
      <x:c r="KYF5916" s="248"/>
      <x:c r="KYG5916" s="248"/>
      <x:c r="KYH5916" s="248"/>
      <x:c r="KYI5916" s="248"/>
      <x:c r="KYJ5916" s="248"/>
      <x:c r="KYK5916" s="248"/>
      <x:c r="KYL5916" s="248"/>
      <x:c r="KYM5916" s="248"/>
      <x:c r="KYN5916" s="248"/>
      <x:c r="KYO5916" s="248"/>
      <x:c r="KYP5916" s="248"/>
      <x:c r="KYQ5916" s="248"/>
      <x:c r="KYR5916" s="248"/>
      <x:c r="KYS5916" s="248"/>
      <x:c r="KYT5916" s="248"/>
      <x:c r="KYU5916" s="248"/>
      <x:c r="KYV5916" s="248"/>
      <x:c r="KYW5916" s="248"/>
      <x:c r="KYX5916" s="248"/>
      <x:c r="KYY5916" s="248"/>
      <x:c r="KYZ5916" s="248"/>
      <x:c r="KZA5916" s="248"/>
      <x:c r="KZB5916" s="248"/>
      <x:c r="KZC5916" s="248"/>
      <x:c r="KZD5916" s="248"/>
      <x:c r="KZE5916" s="248"/>
      <x:c r="KZF5916" s="248"/>
      <x:c r="KZG5916" s="248"/>
      <x:c r="KZH5916" s="248"/>
      <x:c r="KZI5916" s="248"/>
      <x:c r="KZJ5916" s="248"/>
      <x:c r="KZK5916" s="248"/>
      <x:c r="KZL5916" s="248"/>
      <x:c r="KZM5916" s="248"/>
      <x:c r="KZN5916" s="248"/>
      <x:c r="KZO5916" s="248"/>
      <x:c r="KZP5916" s="248"/>
      <x:c r="KZQ5916" s="248"/>
      <x:c r="KZR5916" s="248"/>
      <x:c r="KZS5916" s="248"/>
      <x:c r="KZT5916" s="248"/>
      <x:c r="KZU5916" s="248"/>
      <x:c r="KZV5916" s="248"/>
      <x:c r="KZW5916" s="248"/>
      <x:c r="KZX5916" s="248"/>
      <x:c r="KZY5916" s="248"/>
      <x:c r="KZZ5916" s="248"/>
      <x:c r="LAA5916" s="248"/>
      <x:c r="LAB5916" s="248"/>
      <x:c r="LAC5916" s="248"/>
      <x:c r="LAD5916" s="248"/>
      <x:c r="LAE5916" s="248"/>
      <x:c r="LAF5916" s="248"/>
      <x:c r="LAG5916" s="248"/>
      <x:c r="LAH5916" s="248"/>
      <x:c r="LAI5916" s="248"/>
      <x:c r="LAJ5916" s="248"/>
      <x:c r="LAK5916" s="248"/>
      <x:c r="LAL5916" s="248"/>
      <x:c r="LAM5916" s="248"/>
      <x:c r="LAN5916" s="248"/>
      <x:c r="LAO5916" s="248"/>
      <x:c r="LAP5916" s="248"/>
      <x:c r="LAQ5916" s="248"/>
      <x:c r="LAR5916" s="248"/>
      <x:c r="LAS5916" s="248"/>
      <x:c r="LAT5916" s="248"/>
      <x:c r="LAU5916" s="248"/>
      <x:c r="LAV5916" s="248"/>
      <x:c r="LAW5916" s="248"/>
      <x:c r="LAX5916" s="248"/>
      <x:c r="LAY5916" s="248"/>
      <x:c r="LAZ5916" s="248"/>
      <x:c r="LBA5916" s="248"/>
      <x:c r="LBB5916" s="248"/>
      <x:c r="LBC5916" s="248"/>
      <x:c r="LBD5916" s="248"/>
      <x:c r="LBE5916" s="248"/>
      <x:c r="LBF5916" s="248"/>
      <x:c r="LBG5916" s="248"/>
      <x:c r="LBH5916" s="248"/>
      <x:c r="LBI5916" s="248"/>
      <x:c r="LBJ5916" s="248"/>
      <x:c r="LBK5916" s="248"/>
      <x:c r="LBL5916" s="248"/>
      <x:c r="LBM5916" s="248"/>
      <x:c r="LBN5916" s="248"/>
      <x:c r="LBO5916" s="248"/>
      <x:c r="LBP5916" s="248"/>
      <x:c r="LBQ5916" s="248"/>
      <x:c r="LBR5916" s="248"/>
      <x:c r="LBS5916" s="248"/>
      <x:c r="LBT5916" s="248"/>
      <x:c r="LBU5916" s="248"/>
      <x:c r="LBV5916" s="248"/>
      <x:c r="LBW5916" s="248"/>
      <x:c r="LBX5916" s="248"/>
      <x:c r="LBY5916" s="248"/>
      <x:c r="LBZ5916" s="248"/>
      <x:c r="LCA5916" s="248"/>
      <x:c r="LCB5916" s="248"/>
      <x:c r="LCC5916" s="248"/>
      <x:c r="LCD5916" s="248"/>
      <x:c r="LCE5916" s="248"/>
      <x:c r="LCF5916" s="248"/>
      <x:c r="LCG5916" s="248"/>
      <x:c r="LCH5916" s="248"/>
      <x:c r="LCI5916" s="248"/>
      <x:c r="LCJ5916" s="248"/>
      <x:c r="LCK5916" s="248"/>
      <x:c r="LCL5916" s="248"/>
      <x:c r="LCM5916" s="248"/>
      <x:c r="LCN5916" s="248"/>
      <x:c r="LCO5916" s="248"/>
      <x:c r="LCP5916" s="248"/>
      <x:c r="LCQ5916" s="248"/>
      <x:c r="LCR5916" s="248"/>
      <x:c r="LCS5916" s="248"/>
      <x:c r="LCT5916" s="248"/>
      <x:c r="LCU5916" s="248"/>
      <x:c r="LCV5916" s="248"/>
      <x:c r="LCW5916" s="248"/>
      <x:c r="LCX5916" s="248"/>
      <x:c r="LCY5916" s="248"/>
      <x:c r="LCZ5916" s="248"/>
      <x:c r="LDA5916" s="248"/>
      <x:c r="LDB5916" s="248"/>
      <x:c r="LDC5916" s="248"/>
      <x:c r="LDD5916" s="248"/>
      <x:c r="LDE5916" s="248"/>
      <x:c r="LDF5916" s="248"/>
      <x:c r="LDG5916" s="248"/>
      <x:c r="LDH5916" s="248"/>
      <x:c r="LDI5916" s="248"/>
      <x:c r="LDJ5916" s="248"/>
      <x:c r="LDK5916" s="248"/>
      <x:c r="LDL5916" s="248"/>
      <x:c r="LDM5916" s="248"/>
      <x:c r="LDN5916" s="248"/>
      <x:c r="LDO5916" s="248"/>
      <x:c r="LDP5916" s="248"/>
      <x:c r="LDQ5916" s="248"/>
      <x:c r="LDR5916" s="248"/>
      <x:c r="LDS5916" s="248"/>
      <x:c r="LDT5916" s="248"/>
      <x:c r="LDU5916" s="248"/>
      <x:c r="LDV5916" s="248"/>
      <x:c r="LDW5916" s="248"/>
      <x:c r="LDX5916" s="248"/>
      <x:c r="LDY5916" s="248"/>
      <x:c r="LDZ5916" s="248"/>
      <x:c r="LEA5916" s="248"/>
      <x:c r="LEB5916" s="248"/>
      <x:c r="LEC5916" s="248"/>
      <x:c r="LED5916" s="248"/>
      <x:c r="LEE5916" s="248"/>
      <x:c r="LEF5916" s="248"/>
      <x:c r="LEG5916" s="248"/>
      <x:c r="LEH5916" s="248"/>
      <x:c r="LEI5916" s="248"/>
      <x:c r="LEJ5916" s="248"/>
      <x:c r="LEK5916" s="248"/>
      <x:c r="LEL5916" s="248"/>
      <x:c r="LEM5916" s="248"/>
      <x:c r="LEN5916" s="248"/>
      <x:c r="LEO5916" s="248"/>
      <x:c r="LEP5916" s="248"/>
      <x:c r="LEQ5916" s="248"/>
      <x:c r="LER5916" s="248"/>
      <x:c r="LES5916" s="248"/>
      <x:c r="LET5916" s="248"/>
      <x:c r="LEU5916" s="248"/>
      <x:c r="LEV5916" s="248"/>
      <x:c r="LEW5916" s="248"/>
      <x:c r="LEX5916" s="248"/>
      <x:c r="LEY5916" s="248"/>
      <x:c r="LEZ5916" s="248"/>
      <x:c r="LFA5916" s="248"/>
      <x:c r="LFB5916" s="248"/>
      <x:c r="LFC5916" s="248"/>
      <x:c r="LFD5916" s="248"/>
      <x:c r="LFE5916" s="248"/>
      <x:c r="LFF5916" s="248"/>
      <x:c r="LFG5916" s="248"/>
      <x:c r="LFH5916" s="248"/>
      <x:c r="LFI5916" s="248"/>
      <x:c r="LFJ5916" s="248"/>
      <x:c r="LFK5916" s="248"/>
      <x:c r="LFL5916" s="248"/>
      <x:c r="LFM5916" s="248"/>
      <x:c r="LFN5916" s="248"/>
      <x:c r="LFO5916" s="248"/>
      <x:c r="LFP5916" s="248"/>
      <x:c r="LFQ5916" s="248"/>
      <x:c r="LFR5916" s="248"/>
      <x:c r="LFS5916" s="248"/>
      <x:c r="LFT5916" s="248"/>
      <x:c r="LFU5916" s="248"/>
      <x:c r="LFV5916" s="248"/>
      <x:c r="LFW5916" s="248"/>
      <x:c r="LFX5916" s="248"/>
      <x:c r="LFY5916" s="248"/>
      <x:c r="LFZ5916" s="248"/>
      <x:c r="LGA5916" s="248"/>
      <x:c r="LGB5916" s="248"/>
      <x:c r="LGC5916" s="248"/>
      <x:c r="LGD5916" s="248"/>
      <x:c r="LGE5916" s="248"/>
      <x:c r="LGF5916" s="248"/>
      <x:c r="LGG5916" s="248"/>
      <x:c r="LGH5916" s="248"/>
      <x:c r="LGI5916" s="248"/>
      <x:c r="LGJ5916" s="248"/>
      <x:c r="LGK5916" s="248"/>
      <x:c r="LGL5916" s="248"/>
      <x:c r="LGM5916" s="248"/>
      <x:c r="LGN5916" s="248"/>
      <x:c r="LGO5916" s="248"/>
      <x:c r="LGP5916" s="248"/>
      <x:c r="LGQ5916" s="248"/>
      <x:c r="LGR5916" s="248"/>
      <x:c r="LGS5916" s="248"/>
      <x:c r="LGT5916" s="248"/>
      <x:c r="LGU5916" s="248"/>
      <x:c r="LGV5916" s="248"/>
      <x:c r="LGW5916" s="248"/>
      <x:c r="LGX5916" s="248"/>
      <x:c r="LGY5916" s="248"/>
      <x:c r="LGZ5916" s="248"/>
      <x:c r="LHA5916" s="248"/>
      <x:c r="LHB5916" s="248"/>
      <x:c r="LHC5916" s="248"/>
      <x:c r="LHD5916" s="248"/>
      <x:c r="LHE5916" s="248"/>
      <x:c r="LHF5916" s="248"/>
      <x:c r="LHG5916" s="248"/>
      <x:c r="LHH5916" s="248"/>
      <x:c r="LHI5916" s="248"/>
      <x:c r="LHJ5916" s="248"/>
      <x:c r="LHK5916" s="248"/>
      <x:c r="LHL5916" s="248"/>
      <x:c r="LHM5916" s="248"/>
      <x:c r="LHN5916" s="248"/>
      <x:c r="LHO5916" s="248"/>
      <x:c r="LHP5916" s="248"/>
      <x:c r="LHQ5916" s="248"/>
      <x:c r="LHR5916" s="248"/>
      <x:c r="LHS5916" s="248"/>
      <x:c r="LHT5916" s="248"/>
      <x:c r="LHU5916" s="248"/>
      <x:c r="LHV5916" s="248"/>
      <x:c r="LHW5916" s="248"/>
      <x:c r="LHX5916" s="248"/>
      <x:c r="LHY5916" s="248"/>
      <x:c r="LHZ5916" s="248"/>
      <x:c r="LIA5916" s="248"/>
      <x:c r="LIB5916" s="248"/>
      <x:c r="LIC5916" s="248"/>
      <x:c r="LID5916" s="248"/>
      <x:c r="LIE5916" s="248"/>
      <x:c r="LIF5916" s="248"/>
      <x:c r="LIG5916" s="248"/>
      <x:c r="LIH5916" s="248"/>
      <x:c r="LII5916" s="248"/>
      <x:c r="LIJ5916" s="248"/>
      <x:c r="LIK5916" s="248"/>
      <x:c r="LIL5916" s="248"/>
      <x:c r="LIM5916" s="248"/>
      <x:c r="LIN5916" s="248"/>
      <x:c r="LIO5916" s="248"/>
      <x:c r="LIP5916" s="248"/>
      <x:c r="LIQ5916" s="248"/>
      <x:c r="LIR5916" s="248"/>
      <x:c r="LIS5916" s="248"/>
      <x:c r="LIT5916" s="248"/>
      <x:c r="LIU5916" s="248"/>
      <x:c r="LIV5916" s="248"/>
      <x:c r="LIW5916" s="248"/>
      <x:c r="LIX5916" s="248"/>
      <x:c r="LIY5916" s="248"/>
      <x:c r="LIZ5916" s="248"/>
      <x:c r="LJA5916" s="248"/>
      <x:c r="LJB5916" s="248"/>
      <x:c r="LJC5916" s="248"/>
      <x:c r="LJD5916" s="248"/>
      <x:c r="LJE5916" s="248"/>
      <x:c r="LJF5916" s="248"/>
      <x:c r="LJG5916" s="248"/>
      <x:c r="LJH5916" s="248"/>
      <x:c r="LJI5916" s="248"/>
      <x:c r="LJJ5916" s="248"/>
      <x:c r="LJK5916" s="248"/>
      <x:c r="LJL5916" s="248"/>
      <x:c r="LJM5916" s="248"/>
      <x:c r="LJN5916" s="248"/>
      <x:c r="LJO5916" s="248"/>
      <x:c r="LJP5916" s="248"/>
      <x:c r="LJQ5916" s="248"/>
      <x:c r="LJR5916" s="248"/>
      <x:c r="LJS5916" s="248"/>
      <x:c r="LJT5916" s="248"/>
      <x:c r="LJU5916" s="248"/>
      <x:c r="LJV5916" s="248"/>
      <x:c r="LJW5916" s="248"/>
      <x:c r="LJX5916" s="248"/>
      <x:c r="LJY5916" s="248"/>
      <x:c r="LJZ5916" s="248"/>
      <x:c r="LKA5916" s="248"/>
      <x:c r="LKB5916" s="248"/>
      <x:c r="LKC5916" s="248"/>
      <x:c r="LKD5916" s="248"/>
      <x:c r="LKE5916" s="248"/>
      <x:c r="LKF5916" s="248"/>
      <x:c r="LKG5916" s="248"/>
      <x:c r="LKH5916" s="248"/>
      <x:c r="LKI5916" s="248"/>
      <x:c r="LKJ5916" s="248"/>
      <x:c r="LKK5916" s="248"/>
      <x:c r="LKL5916" s="248"/>
      <x:c r="LKM5916" s="248"/>
      <x:c r="LKN5916" s="248"/>
      <x:c r="LKO5916" s="248"/>
      <x:c r="LKP5916" s="248"/>
      <x:c r="LKQ5916" s="248"/>
      <x:c r="LKR5916" s="248"/>
      <x:c r="LKS5916" s="248"/>
      <x:c r="LKT5916" s="248"/>
      <x:c r="LKU5916" s="248"/>
      <x:c r="LKV5916" s="248"/>
      <x:c r="LKW5916" s="248"/>
      <x:c r="LKX5916" s="248"/>
      <x:c r="LKY5916" s="248"/>
      <x:c r="LKZ5916" s="248"/>
      <x:c r="LLA5916" s="248"/>
      <x:c r="LLB5916" s="248"/>
      <x:c r="LLC5916" s="248"/>
      <x:c r="LLD5916" s="248"/>
      <x:c r="LLE5916" s="248"/>
      <x:c r="LLF5916" s="248"/>
      <x:c r="LLG5916" s="248"/>
      <x:c r="LLH5916" s="248"/>
      <x:c r="LLI5916" s="248"/>
      <x:c r="LLJ5916" s="248"/>
      <x:c r="LLK5916" s="248"/>
      <x:c r="LLL5916" s="248"/>
      <x:c r="LLM5916" s="248"/>
      <x:c r="LLN5916" s="248"/>
      <x:c r="LLO5916" s="248"/>
      <x:c r="LLP5916" s="248"/>
      <x:c r="LLQ5916" s="248"/>
      <x:c r="LLR5916" s="248"/>
      <x:c r="LLS5916" s="248"/>
      <x:c r="LLT5916" s="248"/>
      <x:c r="LLU5916" s="248"/>
      <x:c r="LLV5916" s="248"/>
      <x:c r="LLW5916" s="248"/>
      <x:c r="LLX5916" s="248"/>
      <x:c r="LLY5916" s="248"/>
      <x:c r="LLZ5916" s="248"/>
      <x:c r="LMA5916" s="248"/>
      <x:c r="LMB5916" s="248"/>
      <x:c r="LMC5916" s="248"/>
      <x:c r="LMD5916" s="248"/>
      <x:c r="LME5916" s="248"/>
      <x:c r="LMF5916" s="248"/>
      <x:c r="LMG5916" s="248"/>
      <x:c r="LMH5916" s="248"/>
      <x:c r="LMI5916" s="248"/>
      <x:c r="LMJ5916" s="248"/>
      <x:c r="LMK5916" s="248"/>
      <x:c r="LML5916" s="248"/>
      <x:c r="LMM5916" s="248"/>
      <x:c r="LMN5916" s="248"/>
      <x:c r="LMO5916" s="248"/>
      <x:c r="LMP5916" s="248"/>
      <x:c r="LMQ5916" s="248"/>
      <x:c r="LMR5916" s="248"/>
      <x:c r="LMS5916" s="248"/>
      <x:c r="LMT5916" s="248"/>
      <x:c r="LMU5916" s="248"/>
      <x:c r="LMV5916" s="248"/>
      <x:c r="LMW5916" s="248"/>
      <x:c r="LMX5916" s="248"/>
      <x:c r="LMY5916" s="248"/>
      <x:c r="LMZ5916" s="248"/>
      <x:c r="LNA5916" s="248"/>
      <x:c r="LNB5916" s="248"/>
      <x:c r="LNC5916" s="248"/>
      <x:c r="LND5916" s="248"/>
      <x:c r="LNE5916" s="248"/>
      <x:c r="LNF5916" s="248"/>
      <x:c r="LNG5916" s="248"/>
      <x:c r="LNH5916" s="248"/>
      <x:c r="LNI5916" s="248"/>
      <x:c r="LNJ5916" s="248"/>
      <x:c r="LNK5916" s="248"/>
      <x:c r="LNL5916" s="248"/>
      <x:c r="LNM5916" s="248"/>
      <x:c r="LNN5916" s="248"/>
      <x:c r="LNO5916" s="248"/>
      <x:c r="LNP5916" s="248"/>
      <x:c r="LNQ5916" s="248"/>
      <x:c r="LNR5916" s="248"/>
      <x:c r="LNS5916" s="248"/>
      <x:c r="LNT5916" s="248"/>
      <x:c r="LNU5916" s="248"/>
      <x:c r="LNV5916" s="248"/>
      <x:c r="LNW5916" s="248"/>
      <x:c r="LNX5916" s="248"/>
      <x:c r="LNY5916" s="248"/>
      <x:c r="LNZ5916" s="248"/>
      <x:c r="LOA5916" s="248"/>
      <x:c r="LOB5916" s="248"/>
      <x:c r="LOC5916" s="248"/>
      <x:c r="LOD5916" s="248"/>
      <x:c r="LOE5916" s="248"/>
      <x:c r="LOF5916" s="248"/>
      <x:c r="LOG5916" s="248"/>
      <x:c r="LOH5916" s="248"/>
      <x:c r="LOI5916" s="248"/>
      <x:c r="LOJ5916" s="248"/>
      <x:c r="LOK5916" s="248"/>
      <x:c r="LOL5916" s="248"/>
      <x:c r="LOM5916" s="248"/>
      <x:c r="LON5916" s="248"/>
      <x:c r="LOO5916" s="248"/>
      <x:c r="LOP5916" s="248"/>
      <x:c r="LOQ5916" s="248"/>
      <x:c r="LOR5916" s="248"/>
      <x:c r="LOS5916" s="248"/>
      <x:c r="LOT5916" s="248"/>
      <x:c r="LOU5916" s="248"/>
      <x:c r="LOV5916" s="248"/>
      <x:c r="LOW5916" s="248"/>
      <x:c r="LOX5916" s="248"/>
      <x:c r="LOY5916" s="248"/>
      <x:c r="LOZ5916" s="248"/>
      <x:c r="LPA5916" s="248"/>
      <x:c r="LPB5916" s="248"/>
      <x:c r="LPC5916" s="248"/>
      <x:c r="LPD5916" s="248"/>
      <x:c r="LPE5916" s="248"/>
      <x:c r="LPF5916" s="248"/>
      <x:c r="LPG5916" s="248"/>
      <x:c r="LPH5916" s="248"/>
      <x:c r="LPI5916" s="248"/>
      <x:c r="LPJ5916" s="248"/>
      <x:c r="LPK5916" s="248"/>
      <x:c r="LPL5916" s="248"/>
      <x:c r="LPM5916" s="248"/>
      <x:c r="LPN5916" s="248"/>
      <x:c r="LPO5916" s="248"/>
      <x:c r="LPP5916" s="248"/>
      <x:c r="LPQ5916" s="248"/>
      <x:c r="LPR5916" s="248"/>
      <x:c r="LPS5916" s="248"/>
      <x:c r="LPT5916" s="248"/>
      <x:c r="LPU5916" s="248"/>
      <x:c r="LPV5916" s="248"/>
      <x:c r="LPW5916" s="248"/>
      <x:c r="LPX5916" s="248"/>
      <x:c r="LPY5916" s="248"/>
      <x:c r="LPZ5916" s="248"/>
      <x:c r="LQA5916" s="248"/>
      <x:c r="LQB5916" s="248"/>
      <x:c r="LQC5916" s="248"/>
      <x:c r="LQD5916" s="248"/>
      <x:c r="LQE5916" s="248"/>
      <x:c r="LQF5916" s="248"/>
      <x:c r="LQG5916" s="248"/>
      <x:c r="LQH5916" s="248"/>
      <x:c r="LQI5916" s="248"/>
      <x:c r="LQJ5916" s="248"/>
      <x:c r="LQK5916" s="248"/>
      <x:c r="LQL5916" s="248"/>
      <x:c r="LQM5916" s="248"/>
      <x:c r="LQN5916" s="248"/>
      <x:c r="LQO5916" s="248"/>
      <x:c r="LQP5916" s="248"/>
      <x:c r="LQQ5916" s="248"/>
      <x:c r="LQR5916" s="248"/>
      <x:c r="LQS5916" s="248"/>
      <x:c r="LQT5916" s="248"/>
      <x:c r="LQU5916" s="248"/>
      <x:c r="LQV5916" s="248"/>
      <x:c r="LQW5916" s="248"/>
      <x:c r="LQX5916" s="248"/>
      <x:c r="LQY5916" s="248"/>
      <x:c r="LQZ5916" s="248"/>
      <x:c r="LRA5916" s="248"/>
      <x:c r="LRB5916" s="248"/>
      <x:c r="LRC5916" s="248"/>
      <x:c r="LRD5916" s="248"/>
      <x:c r="LRE5916" s="248"/>
      <x:c r="LRF5916" s="248"/>
      <x:c r="LRG5916" s="248"/>
      <x:c r="LRH5916" s="248"/>
      <x:c r="LRI5916" s="248"/>
      <x:c r="LRJ5916" s="248"/>
      <x:c r="LRK5916" s="248"/>
      <x:c r="LRL5916" s="248"/>
      <x:c r="LRM5916" s="248"/>
      <x:c r="LRN5916" s="248"/>
      <x:c r="LRO5916" s="248"/>
      <x:c r="LRP5916" s="248"/>
      <x:c r="LRQ5916" s="248"/>
      <x:c r="LRR5916" s="248"/>
      <x:c r="LRS5916" s="248"/>
      <x:c r="LRT5916" s="248"/>
      <x:c r="LRU5916" s="248"/>
      <x:c r="LRV5916" s="248"/>
      <x:c r="LRW5916" s="248"/>
      <x:c r="LRX5916" s="248"/>
      <x:c r="LRY5916" s="248"/>
      <x:c r="LRZ5916" s="248"/>
      <x:c r="LSA5916" s="248"/>
      <x:c r="LSB5916" s="248"/>
      <x:c r="LSC5916" s="248"/>
      <x:c r="LSD5916" s="248"/>
      <x:c r="LSE5916" s="248"/>
      <x:c r="LSF5916" s="248"/>
      <x:c r="LSG5916" s="248"/>
      <x:c r="LSH5916" s="248"/>
      <x:c r="LSI5916" s="248"/>
      <x:c r="LSJ5916" s="248"/>
      <x:c r="LSK5916" s="248"/>
      <x:c r="LSL5916" s="248"/>
      <x:c r="LSM5916" s="248"/>
      <x:c r="LSN5916" s="248"/>
      <x:c r="LSO5916" s="248"/>
      <x:c r="LSP5916" s="248"/>
      <x:c r="LSQ5916" s="248"/>
      <x:c r="LSR5916" s="248"/>
      <x:c r="LSS5916" s="248"/>
      <x:c r="LST5916" s="248"/>
      <x:c r="LSU5916" s="248"/>
      <x:c r="LSV5916" s="248"/>
      <x:c r="LSW5916" s="248"/>
      <x:c r="LSX5916" s="248"/>
      <x:c r="LSY5916" s="248"/>
      <x:c r="LSZ5916" s="248"/>
      <x:c r="LTA5916" s="248"/>
      <x:c r="LTB5916" s="248"/>
      <x:c r="LTC5916" s="248"/>
      <x:c r="LTD5916" s="248"/>
      <x:c r="LTE5916" s="248"/>
      <x:c r="LTF5916" s="248"/>
      <x:c r="LTG5916" s="248"/>
      <x:c r="LTH5916" s="248"/>
      <x:c r="LTI5916" s="248"/>
      <x:c r="LTJ5916" s="248"/>
      <x:c r="LTK5916" s="248"/>
      <x:c r="LTL5916" s="248"/>
      <x:c r="LTM5916" s="248"/>
      <x:c r="LTN5916" s="248"/>
      <x:c r="LTO5916" s="248"/>
      <x:c r="LTP5916" s="248"/>
      <x:c r="LTQ5916" s="248"/>
      <x:c r="LTR5916" s="248"/>
      <x:c r="LTS5916" s="248"/>
      <x:c r="LTT5916" s="248"/>
      <x:c r="LTU5916" s="248"/>
      <x:c r="LTV5916" s="248"/>
      <x:c r="LTW5916" s="248"/>
      <x:c r="LTX5916" s="248"/>
      <x:c r="LTY5916" s="248"/>
      <x:c r="LTZ5916" s="248"/>
      <x:c r="LUA5916" s="248"/>
      <x:c r="LUB5916" s="248"/>
      <x:c r="LUC5916" s="248"/>
      <x:c r="LUD5916" s="248"/>
      <x:c r="LUE5916" s="248"/>
      <x:c r="LUF5916" s="248"/>
      <x:c r="LUG5916" s="248"/>
      <x:c r="LUH5916" s="248"/>
      <x:c r="LUI5916" s="248"/>
      <x:c r="LUJ5916" s="248"/>
      <x:c r="LUK5916" s="248"/>
      <x:c r="LUL5916" s="248"/>
      <x:c r="LUM5916" s="248"/>
      <x:c r="LUN5916" s="248"/>
      <x:c r="LUO5916" s="248"/>
      <x:c r="LUP5916" s="248"/>
      <x:c r="LUQ5916" s="248"/>
      <x:c r="LUR5916" s="248"/>
      <x:c r="LUS5916" s="248"/>
      <x:c r="LUT5916" s="248"/>
      <x:c r="LUU5916" s="248"/>
      <x:c r="LUV5916" s="248"/>
      <x:c r="LUW5916" s="248"/>
      <x:c r="LUX5916" s="248"/>
      <x:c r="LUY5916" s="248"/>
      <x:c r="LUZ5916" s="248"/>
      <x:c r="LVA5916" s="248"/>
      <x:c r="LVB5916" s="248"/>
      <x:c r="LVC5916" s="248"/>
      <x:c r="LVD5916" s="248"/>
      <x:c r="LVE5916" s="248"/>
      <x:c r="LVF5916" s="248"/>
      <x:c r="LVG5916" s="248"/>
      <x:c r="LVH5916" s="248"/>
      <x:c r="LVI5916" s="248"/>
      <x:c r="LVJ5916" s="248"/>
      <x:c r="LVK5916" s="248"/>
      <x:c r="LVL5916" s="248"/>
      <x:c r="LVM5916" s="248"/>
      <x:c r="LVN5916" s="248"/>
      <x:c r="LVO5916" s="248"/>
      <x:c r="LVP5916" s="248"/>
      <x:c r="LVQ5916" s="248"/>
      <x:c r="LVR5916" s="248"/>
      <x:c r="LVS5916" s="248"/>
      <x:c r="LVT5916" s="248"/>
      <x:c r="LVU5916" s="248"/>
      <x:c r="LVV5916" s="248"/>
      <x:c r="LVW5916" s="248"/>
      <x:c r="LVX5916" s="248"/>
      <x:c r="LVY5916" s="248"/>
      <x:c r="LVZ5916" s="248"/>
      <x:c r="LWA5916" s="248"/>
      <x:c r="LWB5916" s="248"/>
      <x:c r="LWC5916" s="248"/>
      <x:c r="LWD5916" s="248"/>
      <x:c r="LWE5916" s="248"/>
      <x:c r="LWF5916" s="248"/>
      <x:c r="LWG5916" s="248"/>
      <x:c r="LWH5916" s="248"/>
      <x:c r="LWI5916" s="248"/>
      <x:c r="LWJ5916" s="248"/>
      <x:c r="LWK5916" s="248"/>
      <x:c r="LWL5916" s="248"/>
      <x:c r="LWM5916" s="248"/>
      <x:c r="LWN5916" s="248"/>
      <x:c r="LWO5916" s="248"/>
      <x:c r="LWP5916" s="248"/>
      <x:c r="LWQ5916" s="248"/>
      <x:c r="LWR5916" s="248"/>
      <x:c r="LWS5916" s="248"/>
      <x:c r="LWT5916" s="248"/>
      <x:c r="LWU5916" s="248"/>
      <x:c r="LWV5916" s="248"/>
      <x:c r="LWW5916" s="248"/>
      <x:c r="LWX5916" s="248"/>
      <x:c r="LWY5916" s="248"/>
      <x:c r="LWZ5916" s="248"/>
      <x:c r="LXA5916" s="248"/>
      <x:c r="LXB5916" s="248"/>
      <x:c r="LXC5916" s="248"/>
      <x:c r="LXD5916" s="248"/>
      <x:c r="LXE5916" s="248"/>
      <x:c r="LXF5916" s="248"/>
      <x:c r="LXG5916" s="248"/>
      <x:c r="LXH5916" s="248"/>
      <x:c r="LXI5916" s="248"/>
      <x:c r="LXJ5916" s="248"/>
      <x:c r="LXK5916" s="248"/>
      <x:c r="LXL5916" s="248"/>
      <x:c r="LXM5916" s="248"/>
      <x:c r="LXN5916" s="248"/>
      <x:c r="LXO5916" s="248"/>
      <x:c r="LXP5916" s="248"/>
      <x:c r="LXQ5916" s="248"/>
      <x:c r="LXR5916" s="248"/>
      <x:c r="LXS5916" s="248"/>
      <x:c r="LXT5916" s="248"/>
      <x:c r="LXU5916" s="248"/>
      <x:c r="LXV5916" s="248"/>
      <x:c r="LXW5916" s="248"/>
      <x:c r="LXX5916" s="248"/>
      <x:c r="LXY5916" s="248"/>
      <x:c r="LXZ5916" s="248"/>
      <x:c r="LYA5916" s="248"/>
      <x:c r="LYB5916" s="248"/>
      <x:c r="LYC5916" s="248"/>
      <x:c r="LYD5916" s="248"/>
      <x:c r="LYE5916" s="248"/>
      <x:c r="LYF5916" s="248"/>
      <x:c r="LYG5916" s="248"/>
      <x:c r="LYH5916" s="248"/>
      <x:c r="LYI5916" s="248"/>
      <x:c r="LYJ5916" s="248"/>
      <x:c r="LYK5916" s="248"/>
      <x:c r="LYL5916" s="248"/>
      <x:c r="LYM5916" s="248"/>
      <x:c r="LYN5916" s="248"/>
      <x:c r="LYO5916" s="248"/>
      <x:c r="LYP5916" s="248"/>
      <x:c r="LYQ5916" s="248"/>
      <x:c r="LYR5916" s="248"/>
      <x:c r="LYS5916" s="248"/>
      <x:c r="LYT5916" s="248"/>
      <x:c r="LYU5916" s="248"/>
      <x:c r="LYV5916" s="248"/>
      <x:c r="LYW5916" s="248"/>
      <x:c r="LYX5916" s="248"/>
      <x:c r="LYY5916" s="248"/>
      <x:c r="LYZ5916" s="248"/>
      <x:c r="LZA5916" s="248"/>
      <x:c r="LZB5916" s="248"/>
      <x:c r="LZC5916" s="248"/>
      <x:c r="LZD5916" s="248"/>
      <x:c r="LZE5916" s="248"/>
      <x:c r="LZF5916" s="248"/>
      <x:c r="LZG5916" s="248"/>
      <x:c r="LZH5916" s="248"/>
      <x:c r="LZI5916" s="248"/>
      <x:c r="LZJ5916" s="248"/>
      <x:c r="LZK5916" s="248"/>
      <x:c r="LZL5916" s="248"/>
      <x:c r="LZM5916" s="248"/>
      <x:c r="LZN5916" s="248"/>
      <x:c r="LZO5916" s="248"/>
      <x:c r="LZP5916" s="248"/>
      <x:c r="LZQ5916" s="248"/>
      <x:c r="LZR5916" s="248"/>
      <x:c r="LZS5916" s="248"/>
      <x:c r="LZT5916" s="248"/>
      <x:c r="LZU5916" s="248"/>
      <x:c r="LZV5916" s="248"/>
      <x:c r="LZW5916" s="248"/>
      <x:c r="LZX5916" s="248"/>
      <x:c r="LZY5916" s="248"/>
      <x:c r="LZZ5916" s="248"/>
      <x:c r="MAA5916" s="248"/>
      <x:c r="MAB5916" s="248"/>
      <x:c r="MAC5916" s="248"/>
      <x:c r="MAD5916" s="248"/>
      <x:c r="MAE5916" s="248"/>
      <x:c r="MAF5916" s="248"/>
      <x:c r="MAG5916" s="248"/>
      <x:c r="MAH5916" s="248"/>
      <x:c r="MAI5916" s="248"/>
      <x:c r="MAJ5916" s="248"/>
      <x:c r="MAK5916" s="248"/>
      <x:c r="MAL5916" s="248"/>
      <x:c r="MAM5916" s="248"/>
      <x:c r="MAN5916" s="248"/>
      <x:c r="MAO5916" s="248"/>
      <x:c r="MAP5916" s="248"/>
      <x:c r="MAQ5916" s="248"/>
      <x:c r="MAR5916" s="248"/>
      <x:c r="MAS5916" s="248"/>
      <x:c r="MAT5916" s="248"/>
      <x:c r="MAU5916" s="248"/>
      <x:c r="MAV5916" s="248"/>
      <x:c r="MAW5916" s="248"/>
      <x:c r="MAX5916" s="248"/>
      <x:c r="MAY5916" s="248"/>
      <x:c r="MAZ5916" s="248"/>
      <x:c r="MBA5916" s="248"/>
      <x:c r="MBB5916" s="248"/>
      <x:c r="MBC5916" s="248"/>
      <x:c r="MBD5916" s="248"/>
      <x:c r="MBE5916" s="248"/>
      <x:c r="MBF5916" s="248"/>
      <x:c r="MBG5916" s="248"/>
      <x:c r="MBH5916" s="248"/>
      <x:c r="MBI5916" s="248"/>
      <x:c r="MBJ5916" s="248"/>
      <x:c r="MBK5916" s="248"/>
      <x:c r="MBL5916" s="248"/>
      <x:c r="MBM5916" s="248"/>
      <x:c r="MBN5916" s="248"/>
      <x:c r="MBO5916" s="248"/>
      <x:c r="MBP5916" s="248"/>
      <x:c r="MBQ5916" s="248"/>
      <x:c r="MBR5916" s="248"/>
      <x:c r="MBS5916" s="248"/>
      <x:c r="MBT5916" s="248"/>
      <x:c r="MBU5916" s="248"/>
      <x:c r="MBV5916" s="248"/>
      <x:c r="MBW5916" s="248"/>
      <x:c r="MBX5916" s="248"/>
      <x:c r="MBY5916" s="248"/>
      <x:c r="MBZ5916" s="248"/>
      <x:c r="MCA5916" s="248"/>
      <x:c r="MCB5916" s="248"/>
      <x:c r="MCC5916" s="248"/>
      <x:c r="MCD5916" s="248"/>
      <x:c r="MCE5916" s="248"/>
      <x:c r="MCF5916" s="248"/>
      <x:c r="MCG5916" s="248"/>
      <x:c r="MCH5916" s="248"/>
      <x:c r="MCI5916" s="248"/>
      <x:c r="MCJ5916" s="248"/>
      <x:c r="MCK5916" s="248"/>
      <x:c r="MCL5916" s="248"/>
      <x:c r="MCM5916" s="248"/>
      <x:c r="MCN5916" s="248"/>
      <x:c r="MCO5916" s="248"/>
      <x:c r="MCP5916" s="248"/>
      <x:c r="MCQ5916" s="248"/>
      <x:c r="MCR5916" s="248"/>
      <x:c r="MCS5916" s="248"/>
      <x:c r="MCT5916" s="248"/>
      <x:c r="MCU5916" s="248"/>
      <x:c r="MCV5916" s="248"/>
      <x:c r="MCW5916" s="248"/>
      <x:c r="MCX5916" s="248"/>
      <x:c r="MCY5916" s="248"/>
      <x:c r="MCZ5916" s="248"/>
      <x:c r="MDA5916" s="248"/>
      <x:c r="MDB5916" s="248"/>
      <x:c r="MDC5916" s="248"/>
      <x:c r="MDD5916" s="248"/>
      <x:c r="MDE5916" s="248"/>
      <x:c r="MDF5916" s="248"/>
      <x:c r="MDG5916" s="248"/>
      <x:c r="MDH5916" s="248"/>
      <x:c r="MDI5916" s="248"/>
      <x:c r="MDJ5916" s="248"/>
      <x:c r="MDK5916" s="248"/>
      <x:c r="MDL5916" s="248"/>
      <x:c r="MDM5916" s="248"/>
      <x:c r="MDN5916" s="248"/>
      <x:c r="MDO5916" s="248"/>
      <x:c r="MDP5916" s="248"/>
      <x:c r="MDQ5916" s="248"/>
      <x:c r="MDR5916" s="248"/>
      <x:c r="MDS5916" s="248"/>
      <x:c r="MDT5916" s="248"/>
      <x:c r="MDU5916" s="248"/>
      <x:c r="MDV5916" s="248"/>
      <x:c r="MDW5916" s="248"/>
      <x:c r="MDX5916" s="248"/>
      <x:c r="MDY5916" s="248"/>
      <x:c r="MDZ5916" s="248"/>
      <x:c r="MEA5916" s="248"/>
      <x:c r="MEB5916" s="248"/>
      <x:c r="MEC5916" s="248"/>
      <x:c r="MED5916" s="248"/>
      <x:c r="MEE5916" s="248"/>
      <x:c r="MEF5916" s="248"/>
      <x:c r="MEG5916" s="248"/>
      <x:c r="MEH5916" s="248"/>
      <x:c r="MEI5916" s="248"/>
      <x:c r="MEJ5916" s="248"/>
      <x:c r="MEK5916" s="248"/>
      <x:c r="MEL5916" s="248"/>
      <x:c r="MEM5916" s="248"/>
      <x:c r="MEN5916" s="248"/>
      <x:c r="MEO5916" s="248"/>
      <x:c r="MEP5916" s="248"/>
      <x:c r="MEQ5916" s="248"/>
      <x:c r="MER5916" s="248"/>
      <x:c r="MES5916" s="248"/>
      <x:c r="MET5916" s="248"/>
      <x:c r="MEU5916" s="248"/>
      <x:c r="MEV5916" s="248"/>
      <x:c r="MEW5916" s="248"/>
      <x:c r="MEX5916" s="248"/>
      <x:c r="MEY5916" s="248"/>
      <x:c r="MEZ5916" s="248"/>
      <x:c r="MFA5916" s="248"/>
      <x:c r="MFB5916" s="248"/>
      <x:c r="MFC5916" s="248"/>
      <x:c r="MFD5916" s="248"/>
      <x:c r="MFE5916" s="248"/>
      <x:c r="MFF5916" s="248"/>
      <x:c r="MFG5916" s="248"/>
      <x:c r="MFH5916" s="248"/>
      <x:c r="MFI5916" s="248"/>
      <x:c r="MFJ5916" s="248"/>
      <x:c r="MFK5916" s="248"/>
      <x:c r="MFL5916" s="248"/>
      <x:c r="MFM5916" s="248"/>
      <x:c r="MFN5916" s="248"/>
      <x:c r="MFO5916" s="248"/>
      <x:c r="MFP5916" s="248"/>
      <x:c r="MFQ5916" s="248"/>
      <x:c r="MFR5916" s="248"/>
      <x:c r="MFS5916" s="248"/>
      <x:c r="MFT5916" s="248"/>
      <x:c r="MFU5916" s="248"/>
      <x:c r="MFV5916" s="248"/>
      <x:c r="MFW5916" s="248"/>
      <x:c r="MFX5916" s="248"/>
      <x:c r="MFY5916" s="248"/>
      <x:c r="MFZ5916" s="248"/>
      <x:c r="MGA5916" s="248"/>
      <x:c r="MGB5916" s="248"/>
      <x:c r="MGC5916" s="248"/>
      <x:c r="MGD5916" s="248"/>
      <x:c r="MGE5916" s="248"/>
      <x:c r="MGF5916" s="248"/>
      <x:c r="MGG5916" s="248"/>
      <x:c r="MGH5916" s="248"/>
      <x:c r="MGI5916" s="248"/>
      <x:c r="MGJ5916" s="248"/>
      <x:c r="MGK5916" s="248"/>
      <x:c r="MGL5916" s="248"/>
      <x:c r="MGM5916" s="248"/>
      <x:c r="MGN5916" s="248"/>
      <x:c r="MGO5916" s="248"/>
      <x:c r="MGP5916" s="248"/>
      <x:c r="MGQ5916" s="248"/>
      <x:c r="MGR5916" s="248"/>
      <x:c r="MGS5916" s="248"/>
      <x:c r="MGT5916" s="248"/>
      <x:c r="MGU5916" s="248"/>
      <x:c r="MGV5916" s="248"/>
      <x:c r="MGW5916" s="248"/>
      <x:c r="MGX5916" s="248"/>
      <x:c r="MGY5916" s="248"/>
      <x:c r="MGZ5916" s="248"/>
      <x:c r="MHA5916" s="248"/>
      <x:c r="MHB5916" s="248"/>
      <x:c r="MHC5916" s="248"/>
      <x:c r="MHD5916" s="248"/>
      <x:c r="MHE5916" s="248"/>
      <x:c r="MHF5916" s="248"/>
      <x:c r="MHG5916" s="248"/>
      <x:c r="MHH5916" s="248"/>
      <x:c r="MHI5916" s="248"/>
      <x:c r="MHJ5916" s="248"/>
      <x:c r="MHK5916" s="248"/>
      <x:c r="MHL5916" s="248"/>
      <x:c r="MHM5916" s="248"/>
      <x:c r="MHN5916" s="248"/>
      <x:c r="MHO5916" s="248"/>
      <x:c r="MHP5916" s="248"/>
      <x:c r="MHQ5916" s="248"/>
      <x:c r="MHR5916" s="248"/>
      <x:c r="MHS5916" s="248"/>
      <x:c r="MHT5916" s="248"/>
      <x:c r="MHU5916" s="248"/>
      <x:c r="MHV5916" s="248"/>
      <x:c r="MHW5916" s="248"/>
      <x:c r="MHX5916" s="248"/>
      <x:c r="MHY5916" s="248"/>
      <x:c r="MHZ5916" s="248"/>
      <x:c r="MIA5916" s="248"/>
      <x:c r="MIB5916" s="248"/>
      <x:c r="MIC5916" s="248"/>
      <x:c r="MID5916" s="248"/>
      <x:c r="MIE5916" s="248"/>
      <x:c r="MIF5916" s="248"/>
      <x:c r="MIG5916" s="248"/>
      <x:c r="MIH5916" s="248"/>
      <x:c r="MII5916" s="248"/>
      <x:c r="MIJ5916" s="248"/>
      <x:c r="MIK5916" s="248"/>
      <x:c r="MIL5916" s="248"/>
      <x:c r="MIM5916" s="248"/>
      <x:c r="MIN5916" s="248"/>
      <x:c r="MIO5916" s="248"/>
      <x:c r="MIP5916" s="248"/>
      <x:c r="MIQ5916" s="248"/>
      <x:c r="MIR5916" s="248"/>
      <x:c r="MIS5916" s="248"/>
      <x:c r="MIT5916" s="248"/>
      <x:c r="MIU5916" s="248"/>
      <x:c r="MIV5916" s="248"/>
      <x:c r="MIW5916" s="248"/>
      <x:c r="MIX5916" s="248"/>
      <x:c r="MIY5916" s="248"/>
      <x:c r="MIZ5916" s="248"/>
      <x:c r="MJA5916" s="248"/>
      <x:c r="MJB5916" s="248"/>
      <x:c r="MJC5916" s="248"/>
      <x:c r="MJD5916" s="248"/>
      <x:c r="MJE5916" s="248"/>
      <x:c r="MJF5916" s="248"/>
      <x:c r="MJG5916" s="248"/>
      <x:c r="MJH5916" s="248"/>
      <x:c r="MJI5916" s="248"/>
      <x:c r="MJJ5916" s="248"/>
      <x:c r="MJK5916" s="248"/>
      <x:c r="MJL5916" s="248"/>
      <x:c r="MJM5916" s="248"/>
      <x:c r="MJN5916" s="248"/>
      <x:c r="MJO5916" s="248"/>
      <x:c r="MJP5916" s="248"/>
      <x:c r="MJQ5916" s="248"/>
      <x:c r="MJR5916" s="248"/>
      <x:c r="MJS5916" s="248"/>
      <x:c r="MJT5916" s="248"/>
      <x:c r="MJU5916" s="248"/>
      <x:c r="MJV5916" s="248"/>
      <x:c r="MJW5916" s="248"/>
      <x:c r="MJX5916" s="248"/>
      <x:c r="MJY5916" s="248"/>
      <x:c r="MJZ5916" s="248"/>
      <x:c r="MKA5916" s="248"/>
      <x:c r="MKB5916" s="248"/>
      <x:c r="MKC5916" s="248"/>
      <x:c r="MKD5916" s="248"/>
      <x:c r="MKE5916" s="248"/>
      <x:c r="MKF5916" s="248"/>
      <x:c r="MKG5916" s="248"/>
      <x:c r="MKH5916" s="248"/>
      <x:c r="MKI5916" s="248"/>
      <x:c r="MKJ5916" s="248"/>
      <x:c r="MKK5916" s="248"/>
      <x:c r="MKL5916" s="248"/>
      <x:c r="MKM5916" s="248"/>
      <x:c r="MKN5916" s="248"/>
      <x:c r="MKO5916" s="248"/>
      <x:c r="MKP5916" s="248"/>
      <x:c r="MKQ5916" s="248"/>
      <x:c r="MKR5916" s="248"/>
      <x:c r="MKS5916" s="248"/>
      <x:c r="MKT5916" s="248"/>
      <x:c r="MKU5916" s="248"/>
      <x:c r="MKV5916" s="248"/>
      <x:c r="MKW5916" s="248"/>
      <x:c r="MKX5916" s="248"/>
      <x:c r="MKY5916" s="248"/>
      <x:c r="MKZ5916" s="248"/>
      <x:c r="MLA5916" s="248"/>
      <x:c r="MLB5916" s="248"/>
      <x:c r="MLC5916" s="248"/>
      <x:c r="MLD5916" s="248"/>
      <x:c r="MLE5916" s="248"/>
      <x:c r="MLF5916" s="248"/>
      <x:c r="MLG5916" s="248"/>
      <x:c r="MLH5916" s="248"/>
      <x:c r="MLI5916" s="248"/>
      <x:c r="MLJ5916" s="248"/>
      <x:c r="MLK5916" s="248"/>
      <x:c r="MLL5916" s="248"/>
      <x:c r="MLM5916" s="248"/>
      <x:c r="MLN5916" s="248"/>
      <x:c r="MLO5916" s="248"/>
      <x:c r="MLP5916" s="248"/>
      <x:c r="MLQ5916" s="248"/>
      <x:c r="MLR5916" s="248"/>
      <x:c r="MLS5916" s="248"/>
      <x:c r="MLT5916" s="248"/>
      <x:c r="MLU5916" s="248"/>
      <x:c r="MLV5916" s="248"/>
      <x:c r="MLW5916" s="248"/>
      <x:c r="MLX5916" s="248"/>
      <x:c r="MLY5916" s="248"/>
      <x:c r="MLZ5916" s="248"/>
      <x:c r="MMA5916" s="248"/>
      <x:c r="MMB5916" s="248"/>
      <x:c r="MMC5916" s="248"/>
      <x:c r="MMD5916" s="248"/>
      <x:c r="MME5916" s="248"/>
      <x:c r="MMF5916" s="248"/>
      <x:c r="MMG5916" s="248"/>
      <x:c r="MMH5916" s="248"/>
      <x:c r="MMI5916" s="248"/>
      <x:c r="MMJ5916" s="248"/>
      <x:c r="MMK5916" s="248"/>
      <x:c r="MML5916" s="248"/>
      <x:c r="MMM5916" s="248"/>
      <x:c r="MMN5916" s="248"/>
      <x:c r="MMO5916" s="248"/>
      <x:c r="MMP5916" s="248"/>
      <x:c r="MMQ5916" s="248"/>
      <x:c r="MMR5916" s="248"/>
      <x:c r="MMS5916" s="248"/>
      <x:c r="MMT5916" s="248"/>
      <x:c r="MMU5916" s="248"/>
      <x:c r="MMV5916" s="248"/>
      <x:c r="MMW5916" s="248"/>
      <x:c r="MMX5916" s="248"/>
      <x:c r="MMY5916" s="248"/>
      <x:c r="MMZ5916" s="248"/>
      <x:c r="MNA5916" s="248"/>
      <x:c r="MNB5916" s="248"/>
      <x:c r="MNC5916" s="248"/>
      <x:c r="MND5916" s="248"/>
      <x:c r="MNE5916" s="248"/>
      <x:c r="MNF5916" s="248"/>
      <x:c r="MNG5916" s="248"/>
      <x:c r="MNH5916" s="248"/>
      <x:c r="MNI5916" s="248"/>
      <x:c r="MNJ5916" s="248"/>
      <x:c r="MNK5916" s="248"/>
      <x:c r="MNL5916" s="248"/>
      <x:c r="MNM5916" s="248"/>
      <x:c r="MNN5916" s="248"/>
      <x:c r="MNO5916" s="248"/>
      <x:c r="MNP5916" s="248"/>
      <x:c r="MNQ5916" s="248"/>
      <x:c r="MNR5916" s="248"/>
      <x:c r="MNS5916" s="248"/>
      <x:c r="MNT5916" s="248"/>
      <x:c r="MNU5916" s="248"/>
      <x:c r="MNV5916" s="248"/>
      <x:c r="MNW5916" s="248"/>
      <x:c r="MNX5916" s="248"/>
      <x:c r="MNY5916" s="248"/>
      <x:c r="MNZ5916" s="248"/>
      <x:c r="MOA5916" s="248"/>
      <x:c r="MOB5916" s="248"/>
      <x:c r="MOC5916" s="248"/>
      <x:c r="MOD5916" s="248"/>
      <x:c r="MOE5916" s="248"/>
      <x:c r="MOF5916" s="248"/>
      <x:c r="MOG5916" s="248"/>
      <x:c r="MOH5916" s="248"/>
      <x:c r="MOI5916" s="248"/>
      <x:c r="MOJ5916" s="248"/>
      <x:c r="MOK5916" s="248"/>
      <x:c r="MOL5916" s="248"/>
      <x:c r="MOM5916" s="248"/>
      <x:c r="MON5916" s="248"/>
      <x:c r="MOO5916" s="248"/>
      <x:c r="MOP5916" s="248"/>
      <x:c r="MOQ5916" s="248"/>
      <x:c r="MOR5916" s="248"/>
      <x:c r="MOS5916" s="248"/>
      <x:c r="MOT5916" s="248"/>
      <x:c r="MOU5916" s="248"/>
      <x:c r="MOV5916" s="248"/>
      <x:c r="MOW5916" s="248"/>
      <x:c r="MOX5916" s="248"/>
      <x:c r="MOY5916" s="248"/>
      <x:c r="MOZ5916" s="248"/>
      <x:c r="MPA5916" s="248"/>
      <x:c r="MPB5916" s="248"/>
      <x:c r="MPC5916" s="248"/>
      <x:c r="MPD5916" s="248"/>
      <x:c r="MPE5916" s="248"/>
      <x:c r="MPF5916" s="248"/>
      <x:c r="MPG5916" s="248"/>
      <x:c r="MPH5916" s="248"/>
      <x:c r="MPI5916" s="248"/>
      <x:c r="MPJ5916" s="248"/>
      <x:c r="MPK5916" s="248"/>
      <x:c r="MPL5916" s="248"/>
      <x:c r="MPM5916" s="248"/>
      <x:c r="MPN5916" s="248"/>
      <x:c r="MPO5916" s="248"/>
      <x:c r="MPP5916" s="248"/>
      <x:c r="MPQ5916" s="248"/>
      <x:c r="MPR5916" s="248"/>
      <x:c r="MPS5916" s="248"/>
      <x:c r="MPT5916" s="248"/>
      <x:c r="MPU5916" s="248"/>
      <x:c r="MPV5916" s="248"/>
      <x:c r="MPW5916" s="248"/>
      <x:c r="MPX5916" s="248"/>
      <x:c r="MPY5916" s="248"/>
      <x:c r="MPZ5916" s="248"/>
      <x:c r="MQA5916" s="248"/>
      <x:c r="MQB5916" s="248"/>
      <x:c r="MQC5916" s="248"/>
      <x:c r="MQD5916" s="248"/>
      <x:c r="MQE5916" s="248"/>
      <x:c r="MQF5916" s="248"/>
      <x:c r="MQG5916" s="248"/>
      <x:c r="MQH5916" s="248"/>
      <x:c r="MQI5916" s="248"/>
      <x:c r="MQJ5916" s="248"/>
      <x:c r="MQK5916" s="248"/>
      <x:c r="MQL5916" s="248"/>
      <x:c r="MQM5916" s="248"/>
      <x:c r="MQN5916" s="248"/>
      <x:c r="MQO5916" s="248"/>
      <x:c r="MQP5916" s="248"/>
      <x:c r="MQQ5916" s="248"/>
      <x:c r="MQR5916" s="248"/>
      <x:c r="MQS5916" s="248"/>
      <x:c r="MQT5916" s="248"/>
      <x:c r="MQU5916" s="248"/>
      <x:c r="MQV5916" s="248"/>
      <x:c r="MQW5916" s="248"/>
      <x:c r="MQX5916" s="248"/>
      <x:c r="MQY5916" s="248"/>
      <x:c r="MQZ5916" s="248"/>
      <x:c r="MRA5916" s="248"/>
      <x:c r="MRB5916" s="248"/>
      <x:c r="MRC5916" s="248"/>
      <x:c r="MRD5916" s="248"/>
      <x:c r="MRE5916" s="248"/>
      <x:c r="MRF5916" s="248"/>
      <x:c r="MRG5916" s="248"/>
      <x:c r="MRH5916" s="248"/>
      <x:c r="MRI5916" s="248"/>
      <x:c r="MRJ5916" s="248"/>
      <x:c r="MRK5916" s="248"/>
      <x:c r="MRL5916" s="248"/>
      <x:c r="MRM5916" s="248"/>
      <x:c r="MRN5916" s="248"/>
      <x:c r="MRO5916" s="248"/>
      <x:c r="MRP5916" s="248"/>
      <x:c r="MRQ5916" s="248"/>
      <x:c r="MRR5916" s="248"/>
      <x:c r="MRS5916" s="248"/>
      <x:c r="MRT5916" s="248"/>
      <x:c r="MRU5916" s="248"/>
      <x:c r="MRV5916" s="248"/>
      <x:c r="MRW5916" s="248"/>
      <x:c r="MRX5916" s="248"/>
      <x:c r="MRY5916" s="248"/>
      <x:c r="MRZ5916" s="248"/>
      <x:c r="MSA5916" s="248"/>
      <x:c r="MSB5916" s="248"/>
      <x:c r="MSC5916" s="248"/>
      <x:c r="MSD5916" s="248"/>
      <x:c r="MSE5916" s="248"/>
      <x:c r="MSF5916" s="248"/>
      <x:c r="MSG5916" s="248"/>
      <x:c r="MSH5916" s="248"/>
      <x:c r="MSI5916" s="248"/>
      <x:c r="MSJ5916" s="248"/>
      <x:c r="MSK5916" s="248"/>
      <x:c r="MSL5916" s="248"/>
      <x:c r="MSM5916" s="248"/>
      <x:c r="MSN5916" s="248"/>
      <x:c r="MSO5916" s="248"/>
      <x:c r="MSP5916" s="248"/>
      <x:c r="MSQ5916" s="248"/>
      <x:c r="MSR5916" s="248"/>
      <x:c r="MSS5916" s="248"/>
      <x:c r="MST5916" s="248"/>
      <x:c r="MSU5916" s="248"/>
      <x:c r="MSV5916" s="248"/>
      <x:c r="MSW5916" s="248"/>
      <x:c r="MSX5916" s="248"/>
      <x:c r="MSY5916" s="248"/>
      <x:c r="MSZ5916" s="248"/>
      <x:c r="MTA5916" s="248"/>
      <x:c r="MTB5916" s="248"/>
      <x:c r="MTC5916" s="248"/>
      <x:c r="MTD5916" s="248"/>
      <x:c r="MTE5916" s="248"/>
      <x:c r="MTF5916" s="248"/>
      <x:c r="MTG5916" s="248"/>
      <x:c r="MTH5916" s="248"/>
      <x:c r="MTI5916" s="248"/>
      <x:c r="MTJ5916" s="248"/>
      <x:c r="MTK5916" s="248"/>
      <x:c r="MTL5916" s="248"/>
      <x:c r="MTM5916" s="248"/>
      <x:c r="MTN5916" s="248"/>
      <x:c r="MTO5916" s="248"/>
      <x:c r="MTP5916" s="248"/>
      <x:c r="MTQ5916" s="248"/>
      <x:c r="MTR5916" s="248"/>
      <x:c r="MTS5916" s="248"/>
      <x:c r="MTT5916" s="248"/>
      <x:c r="MTU5916" s="248"/>
      <x:c r="MTV5916" s="248"/>
      <x:c r="MTW5916" s="248"/>
      <x:c r="MTX5916" s="248"/>
      <x:c r="MTY5916" s="248"/>
      <x:c r="MTZ5916" s="248"/>
      <x:c r="MUA5916" s="248"/>
      <x:c r="MUB5916" s="248"/>
      <x:c r="MUC5916" s="248"/>
      <x:c r="MUD5916" s="248"/>
      <x:c r="MUE5916" s="248"/>
      <x:c r="MUF5916" s="248"/>
      <x:c r="MUG5916" s="248"/>
      <x:c r="MUH5916" s="248"/>
      <x:c r="MUI5916" s="248"/>
      <x:c r="MUJ5916" s="248"/>
      <x:c r="MUK5916" s="248"/>
      <x:c r="MUL5916" s="248"/>
      <x:c r="MUM5916" s="248"/>
      <x:c r="MUN5916" s="248"/>
      <x:c r="MUO5916" s="248"/>
      <x:c r="MUP5916" s="248"/>
      <x:c r="MUQ5916" s="248"/>
      <x:c r="MUR5916" s="248"/>
      <x:c r="MUS5916" s="248"/>
      <x:c r="MUT5916" s="248"/>
      <x:c r="MUU5916" s="248"/>
      <x:c r="MUV5916" s="248"/>
      <x:c r="MUW5916" s="248"/>
      <x:c r="MUX5916" s="248"/>
      <x:c r="MUY5916" s="248"/>
      <x:c r="MUZ5916" s="248"/>
      <x:c r="MVA5916" s="248"/>
      <x:c r="MVB5916" s="248"/>
      <x:c r="MVC5916" s="248"/>
      <x:c r="MVD5916" s="248"/>
      <x:c r="MVE5916" s="248"/>
      <x:c r="MVF5916" s="248"/>
      <x:c r="MVG5916" s="248"/>
      <x:c r="MVH5916" s="248"/>
      <x:c r="MVI5916" s="248"/>
      <x:c r="MVJ5916" s="248"/>
      <x:c r="MVK5916" s="248"/>
      <x:c r="MVL5916" s="248"/>
      <x:c r="MVM5916" s="248"/>
      <x:c r="MVN5916" s="248"/>
      <x:c r="MVO5916" s="248"/>
      <x:c r="MVP5916" s="248"/>
      <x:c r="MVQ5916" s="248"/>
      <x:c r="MVR5916" s="248"/>
      <x:c r="MVS5916" s="248"/>
      <x:c r="MVT5916" s="248"/>
      <x:c r="MVU5916" s="248"/>
      <x:c r="MVV5916" s="248"/>
      <x:c r="MVW5916" s="248"/>
      <x:c r="MVX5916" s="248"/>
      <x:c r="MVY5916" s="248"/>
      <x:c r="MVZ5916" s="248"/>
      <x:c r="MWA5916" s="248"/>
      <x:c r="MWB5916" s="248"/>
      <x:c r="MWC5916" s="248"/>
      <x:c r="MWD5916" s="248"/>
      <x:c r="MWE5916" s="248"/>
      <x:c r="MWF5916" s="248"/>
      <x:c r="MWG5916" s="248"/>
      <x:c r="MWH5916" s="248"/>
      <x:c r="MWI5916" s="248"/>
      <x:c r="MWJ5916" s="248"/>
      <x:c r="MWK5916" s="248"/>
      <x:c r="MWL5916" s="248"/>
      <x:c r="MWM5916" s="248"/>
      <x:c r="MWN5916" s="248"/>
      <x:c r="MWO5916" s="248"/>
      <x:c r="MWP5916" s="248"/>
      <x:c r="MWQ5916" s="248"/>
      <x:c r="MWR5916" s="248"/>
      <x:c r="MWS5916" s="248"/>
      <x:c r="MWT5916" s="248"/>
      <x:c r="MWU5916" s="248"/>
      <x:c r="MWV5916" s="248"/>
      <x:c r="MWW5916" s="248"/>
      <x:c r="MWX5916" s="248"/>
      <x:c r="MWY5916" s="248"/>
      <x:c r="MWZ5916" s="248"/>
      <x:c r="MXA5916" s="248"/>
      <x:c r="MXB5916" s="248"/>
      <x:c r="MXC5916" s="248"/>
      <x:c r="MXD5916" s="248"/>
      <x:c r="MXE5916" s="248"/>
      <x:c r="MXF5916" s="248"/>
      <x:c r="MXG5916" s="248"/>
      <x:c r="MXH5916" s="248"/>
      <x:c r="MXI5916" s="248"/>
      <x:c r="MXJ5916" s="248"/>
      <x:c r="MXK5916" s="248"/>
      <x:c r="MXL5916" s="248"/>
      <x:c r="MXM5916" s="248"/>
      <x:c r="MXN5916" s="248"/>
      <x:c r="MXO5916" s="248"/>
      <x:c r="MXP5916" s="248"/>
      <x:c r="MXQ5916" s="248"/>
      <x:c r="MXR5916" s="248"/>
      <x:c r="MXS5916" s="248"/>
      <x:c r="MXT5916" s="248"/>
      <x:c r="MXU5916" s="248"/>
      <x:c r="MXV5916" s="248"/>
      <x:c r="MXW5916" s="248"/>
      <x:c r="MXX5916" s="248"/>
      <x:c r="MXY5916" s="248"/>
      <x:c r="MXZ5916" s="248"/>
      <x:c r="MYA5916" s="248"/>
      <x:c r="MYB5916" s="248"/>
      <x:c r="MYC5916" s="248"/>
      <x:c r="MYD5916" s="248"/>
      <x:c r="MYE5916" s="248"/>
      <x:c r="MYF5916" s="248"/>
      <x:c r="MYG5916" s="248"/>
      <x:c r="MYH5916" s="248"/>
      <x:c r="MYI5916" s="248"/>
      <x:c r="MYJ5916" s="248"/>
      <x:c r="MYK5916" s="248"/>
      <x:c r="MYL5916" s="248"/>
      <x:c r="MYM5916" s="248"/>
      <x:c r="MYN5916" s="248"/>
      <x:c r="MYO5916" s="248"/>
      <x:c r="MYP5916" s="248"/>
      <x:c r="MYQ5916" s="248"/>
      <x:c r="MYR5916" s="248"/>
      <x:c r="MYS5916" s="248"/>
      <x:c r="MYT5916" s="248"/>
      <x:c r="MYU5916" s="248"/>
      <x:c r="MYV5916" s="248"/>
      <x:c r="MYW5916" s="248"/>
      <x:c r="MYX5916" s="248"/>
      <x:c r="MYY5916" s="248"/>
      <x:c r="MYZ5916" s="248"/>
      <x:c r="MZA5916" s="248"/>
      <x:c r="MZB5916" s="248"/>
      <x:c r="MZC5916" s="248"/>
      <x:c r="MZD5916" s="248"/>
      <x:c r="MZE5916" s="248"/>
      <x:c r="MZF5916" s="248"/>
      <x:c r="MZG5916" s="248"/>
      <x:c r="MZH5916" s="248"/>
      <x:c r="MZI5916" s="248"/>
      <x:c r="MZJ5916" s="248"/>
      <x:c r="MZK5916" s="248"/>
      <x:c r="MZL5916" s="248"/>
      <x:c r="MZM5916" s="248"/>
      <x:c r="MZN5916" s="248"/>
      <x:c r="MZO5916" s="248"/>
      <x:c r="MZP5916" s="248"/>
      <x:c r="MZQ5916" s="248"/>
      <x:c r="MZR5916" s="248"/>
      <x:c r="MZS5916" s="248"/>
      <x:c r="MZT5916" s="248"/>
      <x:c r="MZU5916" s="248"/>
      <x:c r="MZV5916" s="248"/>
      <x:c r="MZW5916" s="248"/>
      <x:c r="MZX5916" s="248"/>
      <x:c r="MZY5916" s="248"/>
      <x:c r="MZZ5916" s="248"/>
      <x:c r="NAA5916" s="248"/>
      <x:c r="NAB5916" s="248"/>
      <x:c r="NAC5916" s="248"/>
      <x:c r="NAD5916" s="248"/>
      <x:c r="NAE5916" s="248"/>
      <x:c r="NAF5916" s="248"/>
      <x:c r="NAG5916" s="248"/>
      <x:c r="NAH5916" s="248"/>
      <x:c r="NAI5916" s="248"/>
      <x:c r="NAJ5916" s="248"/>
      <x:c r="NAK5916" s="248"/>
      <x:c r="NAL5916" s="248"/>
      <x:c r="NAM5916" s="248"/>
      <x:c r="NAN5916" s="248"/>
      <x:c r="NAO5916" s="248"/>
      <x:c r="NAP5916" s="248"/>
      <x:c r="NAQ5916" s="248"/>
      <x:c r="NAR5916" s="248"/>
      <x:c r="NAS5916" s="248"/>
      <x:c r="NAT5916" s="248"/>
      <x:c r="NAU5916" s="248"/>
      <x:c r="NAV5916" s="248"/>
      <x:c r="NAW5916" s="248"/>
      <x:c r="NAX5916" s="248"/>
      <x:c r="NAY5916" s="248"/>
      <x:c r="NAZ5916" s="248"/>
      <x:c r="NBA5916" s="248"/>
      <x:c r="NBB5916" s="248"/>
      <x:c r="NBC5916" s="248"/>
      <x:c r="NBD5916" s="248"/>
      <x:c r="NBE5916" s="248"/>
      <x:c r="NBF5916" s="248"/>
      <x:c r="NBG5916" s="248"/>
      <x:c r="NBH5916" s="248"/>
      <x:c r="NBI5916" s="248"/>
      <x:c r="NBJ5916" s="248"/>
      <x:c r="NBK5916" s="248"/>
      <x:c r="NBL5916" s="248"/>
      <x:c r="NBM5916" s="248"/>
      <x:c r="NBN5916" s="248"/>
      <x:c r="NBO5916" s="248"/>
      <x:c r="NBP5916" s="248"/>
      <x:c r="NBQ5916" s="248"/>
      <x:c r="NBR5916" s="248"/>
      <x:c r="NBS5916" s="248"/>
      <x:c r="NBT5916" s="248"/>
      <x:c r="NBU5916" s="248"/>
      <x:c r="NBV5916" s="248"/>
      <x:c r="NBW5916" s="248"/>
      <x:c r="NBX5916" s="248"/>
      <x:c r="NBY5916" s="248"/>
      <x:c r="NBZ5916" s="248"/>
      <x:c r="NCA5916" s="248"/>
      <x:c r="NCB5916" s="248"/>
      <x:c r="NCC5916" s="248"/>
      <x:c r="NCD5916" s="248"/>
      <x:c r="NCE5916" s="248"/>
      <x:c r="NCF5916" s="248"/>
      <x:c r="NCG5916" s="248"/>
      <x:c r="NCH5916" s="248"/>
      <x:c r="NCI5916" s="248"/>
      <x:c r="NCJ5916" s="248"/>
      <x:c r="NCK5916" s="248"/>
      <x:c r="NCL5916" s="248"/>
      <x:c r="NCM5916" s="248"/>
      <x:c r="NCN5916" s="248"/>
      <x:c r="NCO5916" s="248"/>
      <x:c r="NCP5916" s="248"/>
      <x:c r="NCQ5916" s="248"/>
      <x:c r="NCR5916" s="248"/>
      <x:c r="NCS5916" s="248"/>
      <x:c r="NCT5916" s="248"/>
      <x:c r="NCU5916" s="248"/>
      <x:c r="NCV5916" s="248"/>
      <x:c r="NCW5916" s="248"/>
      <x:c r="NCX5916" s="248"/>
      <x:c r="NCY5916" s="248"/>
      <x:c r="NCZ5916" s="248"/>
      <x:c r="NDA5916" s="248"/>
      <x:c r="NDB5916" s="248"/>
      <x:c r="NDC5916" s="248"/>
      <x:c r="NDD5916" s="248"/>
      <x:c r="NDE5916" s="248"/>
      <x:c r="NDF5916" s="248"/>
      <x:c r="NDG5916" s="248"/>
      <x:c r="NDH5916" s="248"/>
      <x:c r="NDI5916" s="248"/>
      <x:c r="NDJ5916" s="248"/>
      <x:c r="NDK5916" s="248"/>
      <x:c r="NDL5916" s="248"/>
      <x:c r="NDM5916" s="248"/>
      <x:c r="NDN5916" s="248"/>
      <x:c r="NDO5916" s="248"/>
      <x:c r="NDP5916" s="248"/>
      <x:c r="NDQ5916" s="248"/>
      <x:c r="NDR5916" s="248"/>
      <x:c r="NDS5916" s="248"/>
      <x:c r="NDT5916" s="248"/>
      <x:c r="NDU5916" s="248"/>
      <x:c r="NDV5916" s="248"/>
      <x:c r="NDW5916" s="248"/>
      <x:c r="NDX5916" s="248"/>
      <x:c r="NDY5916" s="248"/>
      <x:c r="NDZ5916" s="248"/>
      <x:c r="NEA5916" s="248"/>
      <x:c r="NEB5916" s="248"/>
      <x:c r="NEC5916" s="248"/>
      <x:c r="NED5916" s="248"/>
      <x:c r="NEE5916" s="248"/>
      <x:c r="NEF5916" s="248"/>
      <x:c r="NEG5916" s="248"/>
      <x:c r="NEH5916" s="248"/>
      <x:c r="NEI5916" s="248"/>
      <x:c r="NEJ5916" s="248"/>
      <x:c r="NEK5916" s="248"/>
      <x:c r="NEL5916" s="248"/>
      <x:c r="NEM5916" s="248"/>
      <x:c r="NEN5916" s="248"/>
      <x:c r="NEO5916" s="248"/>
      <x:c r="NEP5916" s="248"/>
      <x:c r="NEQ5916" s="248"/>
      <x:c r="NER5916" s="248"/>
      <x:c r="NES5916" s="248"/>
      <x:c r="NET5916" s="248"/>
      <x:c r="NEU5916" s="248"/>
      <x:c r="NEV5916" s="248"/>
      <x:c r="NEW5916" s="248"/>
      <x:c r="NEX5916" s="248"/>
      <x:c r="NEY5916" s="248"/>
      <x:c r="NEZ5916" s="248"/>
      <x:c r="NFA5916" s="248"/>
      <x:c r="NFB5916" s="248"/>
      <x:c r="NFC5916" s="248"/>
      <x:c r="NFD5916" s="248"/>
      <x:c r="NFE5916" s="248"/>
      <x:c r="NFF5916" s="248"/>
      <x:c r="NFG5916" s="248"/>
      <x:c r="NFH5916" s="248"/>
      <x:c r="NFI5916" s="248"/>
      <x:c r="NFJ5916" s="248"/>
      <x:c r="NFK5916" s="248"/>
      <x:c r="NFL5916" s="248"/>
      <x:c r="NFM5916" s="248"/>
      <x:c r="NFN5916" s="248"/>
      <x:c r="NFO5916" s="248"/>
      <x:c r="NFP5916" s="248"/>
      <x:c r="NFQ5916" s="248"/>
      <x:c r="NFR5916" s="248"/>
      <x:c r="NFS5916" s="248"/>
      <x:c r="NFT5916" s="248"/>
      <x:c r="NFU5916" s="248"/>
      <x:c r="NFV5916" s="248"/>
      <x:c r="NFW5916" s="248"/>
      <x:c r="NFX5916" s="248"/>
      <x:c r="NFY5916" s="248"/>
      <x:c r="NFZ5916" s="248"/>
      <x:c r="NGA5916" s="248"/>
      <x:c r="NGB5916" s="248"/>
      <x:c r="NGC5916" s="248"/>
      <x:c r="NGD5916" s="248"/>
      <x:c r="NGE5916" s="248"/>
      <x:c r="NGF5916" s="248"/>
      <x:c r="NGG5916" s="248"/>
      <x:c r="NGH5916" s="248"/>
      <x:c r="NGI5916" s="248"/>
      <x:c r="NGJ5916" s="248"/>
      <x:c r="NGK5916" s="248"/>
      <x:c r="NGL5916" s="248"/>
      <x:c r="NGM5916" s="248"/>
      <x:c r="NGN5916" s="248"/>
      <x:c r="NGO5916" s="248"/>
      <x:c r="NGP5916" s="248"/>
      <x:c r="NGQ5916" s="248"/>
      <x:c r="NGR5916" s="248"/>
      <x:c r="NGS5916" s="248"/>
      <x:c r="NGT5916" s="248"/>
      <x:c r="NGU5916" s="248"/>
      <x:c r="NGV5916" s="248"/>
      <x:c r="NGW5916" s="248"/>
      <x:c r="NGX5916" s="248"/>
      <x:c r="NGY5916" s="248"/>
      <x:c r="NGZ5916" s="248"/>
      <x:c r="NHA5916" s="248"/>
      <x:c r="NHB5916" s="248"/>
      <x:c r="NHC5916" s="248"/>
      <x:c r="NHD5916" s="248"/>
      <x:c r="NHE5916" s="248"/>
      <x:c r="NHF5916" s="248"/>
      <x:c r="NHG5916" s="248"/>
      <x:c r="NHH5916" s="248"/>
      <x:c r="NHI5916" s="248"/>
      <x:c r="NHJ5916" s="248"/>
      <x:c r="NHK5916" s="248"/>
      <x:c r="NHL5916" s="248"/>
      <x:c r="NHM5916" s="248"/>
      <x:c r="NHN5916" s="248"/>
      <x:c r="NHO5916" s="248"/>
      <x:c r="NHP5916" s="248"/>
      <x:c r="NHQ5916" s="248"/>
      <x:c r="NHR5916" s="248"/>
      <x:c r="NHS5916" s="248"/>
      <x:c r="NHT5916" s="248"/>
      <x:c r="NHU5916" s="248"/>
      <x:c r="NHV5916" s="248"/>
      <x:c r="NHW5916" s="248"/>
      <x:c r="NHX5916" s="248"/>
      <x:c r="NHY5916" s="248"/>
      <x:c r="NHZ5916" s="248"/>
      <x:c r="NIA5916" s="248"/>
      <x:c r="NIB5916" s="248"/>
      <x:c r="NIC5916" s="248"/>
      <x:c r="NID5916" s="248"/>
      <x:c r="NIE5916" s="248"/>
      <x:c r="NIF5916" s="248"/>
      <x:c r="NIG5916" s="248"/>
      <x:c r="NIH5916" s="248"/>
      <x:c r="NII5916" s="248"/>
      <x:c r="NIJ5916" s="248"/>
      <x:c r="NIK5916" s="248"/>
      <x:c r="NIL5916" s="248"/>
      <x:c r="NIM5916" s="248"/>
      <x:c r="NIN5916" s="248"/>
      <x:c r="NIO5916" s="248"/>
      <x:c r="NIP5916" s="248"/>
      <x:c r="NIQ5916" s="248"/>
      <x:c r="NIR5916" s="248"/>
      <x:c r="NIS5916" s="248"/>
      <x:c r="NIT5916" s="248"/>
      <x:c r="NIU5916" s="248"/>
      <x:c r="NIV5916" s="248"/>
      <x:c r="NIW5916" s="248"/>
      <x:c r="NIX5916" s="248"/>
      <x:c r="NIY5916" s="248"/>
      <x:c r="NIZ5916" s="248"/>
      <x:c r="NJA5916" s="248"/>
      <x:c r="NJB5916" s="248"/>
      <x:c r="NJC5916" s="248"/>
      <x:c r="NJD5916" s="248"/>
      <x:c r="NJE5916" s="248"/>
      <x:c r="NJF5916" s="248"/>
      <x:c r="NJG5916" s="248"/>
      <x:c r="NJH5916" s="248"/>
      <x:c r="NJI5916" s="248"/>
      <x:c r="NJJ5916" s="248"/>
      <x:c r="NJK5916" s="248"/>
      <x:c r="NJL5916" s="248"/>
      <x:c r="NJM5916" s="248"/>
      <x:c r="NJN5916" s="248"/>
      <x:c r="NJO5916" s="248"/>
      <x:c r="NJP5916" s="248"/>
      <x:c r="NJQ5916" s="248"/>
      <x:c r="NJR5916" s="248"/>
      <x:c r="NJS5916" s="248"/>
      <x:c r="NJT5916" s="248"/>
      <x:c r="NJU5916" s="248"/>
      <x:c r="NJV5916" s="248"/>
      <x:c r="NJW5916" s="248"/>
      <x:c r="NJX5916" s="248"/>
      <x:c r="NJY5916" s="248"/>
      <x:c r="NJZ5916" s="248"/>
      <x:c r="NKA5916" s="248"/>
      <x:c r="NKB5916" s="248"/>
      <x:c r="NKC5916" s="248"/>
      <x:c r="NKD5916" s="248"/>
      <x:c r="NKE5916" s="248"/>
      <x:c r="NKF5916" s="248"/>
      <x:c r="NKG5916" s="248"/>
      <x:c r="NKH5916" s="248"/>
      <x:c r="NKI5916" s="248"/>
      <x:c r="NKJ5916" s="248"/>
      <x:c r="NKK5916" s="248"/>
      <x:c r="NKL5916" s="248"/>
      <x:c r="NKM5916" s="248"/>
      <x:c r="NKN5916" s="248"/>
      <x:c r="NKO5916" s="248"/>
      <x:c r="NKP5916" s="248"/>
      <x:c r="NKQ5916" s="248"/>
      <x:c r="NKR5916" s="248"/>
      <x:c r="NKS5916" s="248"/>
      <x:c r="NKT5916" s="248"/>
      <x:c r="NKU5916" s="248"/>
      <x:c r="NKV5916" s="248"/>
      <x:c r="NKW5916" s="248"/>
      <x:c r="NKX5916" s="248"/>
      <x:c r="NKY5916" s="248"/>
      <x:c r="NKZ5916" s="248"/>
      <x:c r="NLA5916" s="248"/>
      <x:c r="NLB5916" s="248"/>
      <x:c r="NLC5916" s="248"/>
      <x:c r="NLD5916" s="248"/>
      <x:c r="NLE5916" s="248"/>
      <x:c r="NLF5916" s="248"/>
      <x:c r="NLG5916" s="248"/>
      <x:c r="NLH5916" s="248"/>
      <x:c r="NLI5916" s="248"/>
      <x:c r="NLJ5916" s="248"/>
      <x:c r="NLK5916" s="248"/>
      <x:c r="NLL5916" s="248"/>
      <x:c r="NLM5916" s="248"/>
      <x:c r="NLN5916" s="248"/>
      <x:c r="NLO5916" s="248"/>
      <x:c r="NLP5916" s="248"/>
      <x:c r="NLQ5916" s="248"/>
      <x:c r="NLR5916" s="248"/>
      <x:c r="NLS5916" s="248"/>
      <x:c r="NLT5916" s="248"/>
      <x:c r="NLU5916" s="248"/>
      <x:c r="NLV5916" s="248"/>
      <x:c r="NLW5916" s="248"/>
      <x:c r="NLX5916" s="248"/>
      <x:c r="NLY5916" s="248"/>
      <x:c r="NLZ5916" s="248"/>
      <x:c r="NMA5916" s="248"/>
      <x:c r="NMB5916" s="248"/>
      <x:c r="NMC5916" s="248"/>
      <x:c r="NMD5916" s="248"/>
      <x:c r="NME5916" s="248"/>
      <x:c r="NMF5916" s="248"/>
      <x:c r="NMG5916" s="248"/>
      <x:c r="NMH5916" s="248"/>
      <x:c r="NMI5916" s="248"/>
      <x:c r="NMJ5916" s="248"/>
      <x:c r="NMK5916" s="248"/>
      <x:c r="NML5916" s="248"/>
      <x:c r="NMM5916" s="248"/>
      <x:c r="NMN5916" s="248"/>
      <x:c r="NMO5916" s="248"/>
      <x:c r="NMP5916" s="248"/>
      <x:c r="NMQ5916" s="248"/>
      <x:c r="NMR5916" s="248"/>
      <x:c r="NMS5916" s="248"/>
      <x:c r="NMT5916" s="248"/>
      <x:c r="NMU5916" s="248"/>
      <x:c r="NMV5916" s="248"/>
      <x:c r="NMW5916" s="248"/>
      <x:c r="NMX5916" s="248"/>
      <x:c r="NMY5916" s="248"/>
      <x:c r="NMZ5916" s="248"/>
      <x:c r="NNA5916" s="248"/>
      <x:c r="NNB5916" s="248"/>
      <x:c r="NNC5916" s="248"/>
      <x:c r="NND5916" s="248"/>
      <x:c r="NNE5916" s="248"/>
      <x:c r="NNF5916" s="248"/>
      <x:c r="NNG5916" s="248"/>
      <x:c r="NNH5916" s="248"/>
      <x:c r="NNI5916" s="248"/>
      <x:c r="NNJ5916" s="248"/>
      <x:c r="NNK5916" s="248"/>
      <x:c r="NNL5916" s="248"/>
      <x:c r="NNM5916" s="248"/>
      <x:c r="NNN5916" s="248"/>
      <x:c r="NNO5916" s="248"/>
      <x:c r="NNP5916" s="248"/>
      <x:c r="NNQ5916" s="248"/>
      <x:c r="NNR5916" s="248"/>
      <x:c r="NNS5916" s="248"/>
      <x:c r="NNT5916" s="248"/>
      <x:c r="NNU5916" s="248"/>
      <x:c r="NNV5916" s="248"/>
      <x:c r="NNW5916" s="248"/>
      <x:c r="NNX5916" s="248"/>
      <x:c r="NNY5916" s="248"/>
      <x:c r="NNZ5916" s="248"/>
      <x:c r="NOA5916" s="248"/>
      <x:c r="NOB5916" s="248"/>
      <x:c r="NOC5916" s="248"/>
      <x:c r="NOD5916" s="248"/>
      <x:c r="NOE5916" s="248"/>
      <x:c r="NOF5916" s="248"/>
      <x:c r="NOG5916" s="248"/>
      <x:c r="NOH5916" s="248"/>
      <x:c r="NOI5916" s="248"/>
      <x:c r="NOJ5916" s="248"/>
      <x:c r="NOK5916" s="248"/>
      <x:c r="NOL5916" s="248"/>
      <x:c r="NOM5916" s="248"/>
      <x:c r="NON5916" s="248"/>
      <x:c r="NOO5916" s="248"/>
      <x:c r="NOP5916" s="248"/>
      <x:c r="NOQ5916" s="248"/>
      <x:c r="NOR5916" s="248"/>
      <x:c r="NOS5916" s="248"/>
      <x:c r="NOT5916" s="248"/>
      <x:c r="NOU5916" s="248"/>
      <x:c r="NOV5916" s="248"/>
      <x:c r="NOW5916" s="248"/>
      <x:c r="NOX5916" s="248"/>
      <x:c r="NOY5916" s="248"/>
      <x:c r="NOZ5916" s="248"/>
      <x:c r="NPA5916" s="248"/>
      <x:c r="NPB5916" s="248"/>
      <x:c r="NPC5916" s="248"/>
      <x:c r="NPD5916" s="248"/>
      <x:c r="NPE5916" s="248"/>
      <x:c r="NPF5916" s="248"/>
      <x:c r="NPG5916" s="248"/>
      <x:c r="NPH5916" s="248"/>
      <x:c r="NPI5916" s="248"/>
      <x:c r="NPJ5916" s="248"/>
      <x:c r="NPK5916" s="248"/>
      <x:c r="NPL5916" s="248"/>
      <x:c r="NPM5916" s="248"/>
      <x:c r="NPN5916" s="248"/>
      <x:c r="NPO5916" s="248"/>
      <x:c r="NPP5916" s="248"/>
      <x:c r="NPQ5916" s="248"/>
      <x:c r="NPR5916" s="248"/>
      <x:c r="NPS5916" s="248"/>
      <x:c r="NPT5916" s="248"/>
      <x:c r="NPU5916" s="248"/>
      <x:c r="NPV5916" s="248"/>
      <x:c r="NPW5916" s="248"/>
      <x:c r="NPX5916" s="248"/>
      <x:c r="NPY5916" s="248"/>
      <x:c r="NPZ5916" s="248"/>
      <x:c r="NQA5916" s="248"/>
      <x:c r="NQB5916" s="248"/>
      <x:c r="NQC5916" s="248"/>
      <x:c r="NQD5916" s="248"/>
      <x:c r="NQE5916" s="248"/>
      <x:c r="NQF5916" s="248"/>
      <x:c r="NQG5916" s="248"/>
      <x:c r="NQH5916" s="248"/>
      <x:c r="NQI5916" s="248"/>
      <x:c r="NQJ5916" s="248"/>
      <x:c r="NQK5916" s="248"/>
      <x:c r="NQL5916" s="248"/>
      <x:c r="NQM5916" s="248"/>
      <x:c r="NQN5916" s="248"/>
      <x:c r="NQO5916" s="248"/>
      <x:c r="NQP5916" s="248"/>
      <x:c r="NQQ5916" s="248"/>
      <x:c r="NQR5916" s="248"/>
      <x:c r="NQS5916" s="248"/>
      <x:c r="NQT5916" s="248"/>
      <x:c r="NQU5916" s="248"/>
      <x:c r="NQV5916" s="248"/>
      <x:c r="NQW5916" s="248"/>
      <x:c r="NQX5916" s="248"/>
      <x:c r="NQY5916" s="248"/>
      <x:c r="NQZ5916" s="248"/>
      <x:c r="NRA5916" s="248"/>
      <x:c r="NRB5916" s="248"/>
      <x:c r="NRC5916" s="248"/>
      <x:c r="NRD5916" s="248"/>
      <x:c r="NRE5916" s="248"/>
      <x:c r="NRF5916" s="248"/>
      <x:c r="NRG5916" s="248"/>
      <x:c r="NRH5916" s="248"/>
      <x:c r="NRI5916" s="248"/>
      <x:c r="NRJ5916" s="248"/>
      <x:c r="NRK5916" s="248"/>
      <x:c r="NRL5916" s="248"/>
      <x:c r="NRM5916" s="248"/>
      <x:c r="NRN5916" s="248"/>
      <x:c r="NRO5916" s="248"/>
      <x:c r="NRP5916" s="248"/>
      <x:c r="NRQ5916" s="248"/>
      <x:c r="NRR5916" s="248"/>
      <x:c r="NRS5916" s="248"/>
      <x:c r="NRT5916" s="248"/>
      <x:c r="NRU5916" s="248"/>
      <x:c r="NRV5916" s="248"/>
      <x:c r="NRW5916" s="248"/>
      <x:c r="NRX5916" s="248"/>
      <x:c r="NRY5916" s="248"/>
      <x:c r="NRZ5916" s="248"/>
      <x:c r="NSA5916" s="248"/>
      <x:c r="NSB5916" s="248"/>
      <x:c r="NSC5916" s="248"/>
      <x:c r="NSD5916" s="248"/>
      <x:c r="NSE5916" s="248"/>
      <x:c r="NSF5916" s="248"/>
      <x:c r="NSG5916" s="248"/>
      <x:c r="NSH5916" s="248"/>
      <x:c r="NSI5916" s="248"/>
      <x:c r="NSJ5916" s="248"/>
      <x:c r="NSK5916" s="248"/>
      <x:c r="NSL5916" s="248"/>
      <x:c r="NSM5916" s="248"/>
      <x:c r="NSN5916" s="248"/>
      <x:c r="NSO5916" s="248"/>
      <x:c r="NSP5916" s="248"/>
      <x:c r="NSQ5916" s="248"/>
      <x:c r="NSR5916" s="248"/>
      <x:c r="NSS5916" s="248"/>
      <x:c r="NST5916" s="248"/>
      <x:c r="NSU5916" s="248"/>
      <x:c r="NSV5916" s="248"/>
      <x:c r="NSW5916" s="248"/>
      <x:c r="NSX5916" s="248"/>
      <x:c r="NSY5916" s="248"/>
      <x:c r="NSZ5916" s="248"/>
      <x:c r="NTA5916" s="248"/>
      <x:c r="NTB5916" s="248"/>
      <x:c r="NTC5916" s="248"/>
      <x:c r="NTD5916" s="248"/>
      <x:c r="NTE5916" s="248"/>
      <x:c r="NTF5916" s="248"/>
      <x:c r="NTG5916" s="248"/>
      <x:c r="NTH5916" s="248"/>
      <x:c r="NTI5916" s="248"/>
      <x:c r="NTJ5916" s="248"/>
      <x:c r="NTK5916" s="248"/>
      <x:c r="NTL5916" s="248"/>
      <x:c r="NTM5916" s="248"/>
      <x:c r="NTN5916" s="248"/>
      <x:c r="NTO5916" s="248"/>
      <x:c r="NTP5916" s="248"/>
      <x:c r="NTQ5916" s="248"/>
      <x:c r="NTR5916" s="248"/>
      <x:c r="NTS5916" s="248"/>
      <x:c r="NTT5916" s="248"/>
      <x:c r="NTU5916" s="248"/>
      <x:c r="NTV5916" s="248"/>
      <x:c r="NTW5916" s="248"/>
      <x:c r="NTX5916" s="248"/>
      <x:c r="NTY5916" s="248"/>
      <x:c r="NTZ5916" s="248"/>
      <x:c r="NUA5916" s="248"/>
      <x:c r="NUB5916" s="248"/>
      <x:c r="NUC5916" s="248"/>
      <x:c r="NUD5916" s="248"/>
      <x:c r="NUE5916" s="248"/>
      <x:c r="NUF5916" s="248"/>
      <x:c r="NUG5916" s="248"/>
      <x:c r="NUH5916" s="248"/>
      <x:c r="NUI5916" s="248"/>
      <x:c r="NUJ5916" s="248"/>
      <x:c r="NUK5916" s="248"/>
      <x:c r="NUL5916" s="248"/>
      <x:c r="NUM5916" s="248"/>
      <x:c r="NUN5916" s="248"/>
      <x:c r="NUO5916" s="248"/>
      <x:c r="NUP5916" s="248"/>
      <x:c r="NUQ5916" s="248"/>
      <x:c r="NUR5916" s="248"/>
      <x:c r="NUS5916" s="248"/>
      <x:c r="NUT5916" s="248"/>
      <x:c r="NUU5916" s="248"/>
      <x:c r="NUV5916" s="248"/>
      <x:c r="NUW5916" s="248"/>
      <x:c r="NUX5916" s="248"/>
      <x:c r="NUY5916" s="248"/>
      <x:c r="NUZ5916" s="248"/>
      <x:c r="NVA5916" s="248"/>
      <x:c r="NVB5916" s="248"/>
      <x:c r="NVC5916" s="248"/>
      <x:c r="NVD5916" s="248"/>
      <x:c r="NVE5916" s="248"/>
      <x:c r="NVF5916" s="248"/>
      <x:c r="NVG5916" s="248"/>
      <x:c r="NVH5916" s="248"/>
      <x:c r="NVI5916" s="248"/>
      <x:c r="NVJ5916" s="248"/>
      <x:c r="NVK5916" s="248"/>
      <x:c r="NVL5916" s="248"/>
      <x:c r="NVM5916" s="248"/>
      <x:c r="NVN5916" s="248"/>
      <x:c r="NVO5916" s="248"/>
      <x:c r="NVP5916" s="248"/>
      <x:c r="NVQ5916" s="248"/>
      <x:c r="NVR5916" s="248"/>
      <x:c r="NVS5916" s="248"/>
      <x:c r="NVT5916" s="248"/>
      <x:c r="NVU5916" s="248"/>
      <x:c r="NVV5916" s="248"/>
      <x:c r="NVW5916" s="248"/>
      <x:c r="NVX5916" s="248"/>
      <x:c r="NVY5916" s="248"/>
      <x:c r="NVZ5916" s="248"/>
      <x:c r="NWA5916" s="248"/>
      <x:c r="NWB5916" s="248"/>
      <x:c r="NWC5916" s="248"/>
      <x:c r="NWD5916" s="248"/>
      <x:c r="NWE5916" s="248"/>
      <x:c r="NWF5916" s="248"/>
      <x:c r="NWG5916" s="248"/>
      <x:c r="NWH5916" s="248"/>
      <x:c r="NWI5916" s="248"/>
      <x:c r="NWJ5916" s="248"/>
      <x:c r="NWK5916" s="248"/>
      <x:c r="NWL5916" s="248"/>
      <x:c r="NWM5916" s="248"/>
      <x:c r="NWN5916" s="248"/>
      <x:c r="NWO5916" s="248"/>
      <x:c r="NWP5916" s="248"/>
      <x:c r="NWQ5916" s="248"/>
      <x:c r="NWR5916" s="248"/>
      <x:c r="NWS5916" s="248"/>
      <x:c r="NWT5916" s="248"/>
      <x:c r="NWU5916" s="248"/>
      <x:c r="NWV5916" s="248"/>
      <x:c r="NWW5916" s="248"/>
      <x:c r="NWX5916" s="248"/>
      <x:c r="NWY5916" s="248"/>
      <x:c r="NWZ5916" s="248"/>
      <x:c r="NXA5916" s="248"/>
      <x:c r="NXB5916" s="248"/>
      <x:c r="NXC5916" s="248"/>
      <x:c r="NXD5916" s="248"/>
      <x:c r="NXE5916" s="248"/>
      <x:c r="NXF5916" s="248"/>
      <x:c r="NXG5916" s="248"/>
      <x:c r="NXH5916" s="248"/>
      <x:c r="NXI5916" s="248"/>
      <x:c r="NXJ5916" s="248"/>
      <x:c r="NXK5916" s="248"/>
      <x:c r="NXL5916" s="248"/>
      <x:c r="NXM5916" s="248"/>
      <x:c r="NXN5916" s="248"/>
      <x:c r="NXO5916" s="248"/>
      <x:c r="NXP5916" s="248"/>
      <x:c r="NXQ5916" s="248"/>
      <x:c r="NXR5916" s="248"/>
      <x:c r="NXS5916" s="248"/>
      <x:c r="NXT5916" s="248"/>
      <x:c r="NXU5916" s="248"/>
      <x:c r="NXV5916" s="248"/>
      <x:c r="NXW5916" s="248"/>
      <x:c r="NXX5916" s="248"/>
      <x:c r="NXY5916" s="248"/>
      <x:c r="NXZ5916" s="248"/>
      <x:c r="NYA5916" s="248"/>
      <x:c r="NYB5916" s="248"/>
      <x:c r="NYC5916" s="248"/>
      <x:c r="NYD5916" s="248"/>
      <x:c r="NYE5916" s="248"/>
      <x:c r="NYF5916" s="248"/>
      <x:c r="NYG5916" s="248"/>
      <x:c r="NYH5916" s="248"/>
      <x:c r="NYI5916" s="248"/>
      <x:c r="NYJ5916" s="248"/>
      <x:c r="NYK5916" s="248"/>
      <x:c r="NYL5916" s="248"/>
      <x:c r="NYM5916" s="248"/>
      <x:c r="NYN5916" s="248"/>
      <x:c r="NYO5916" s="248"/>
      <x:c r="NYP5916" s="248"/>
      <x:c r="NYQ5916" s="248"/>
      <x:c r="NYR5916" s="248"/>
      <x:c r="NYS5916" s="248"/>
      <x:c r="NYT5916" s="248"/>
      <x:c r="NYU5916" s="248"/>
      <x:c r="NYV5916" s="248"/>
      <x:c r="NYW5916" s="248"/>
      <x:c r="NYX5916" s="248"/>
      <x:c r="NYY5916" s="248"/>
      <x:c r="NYZ5916" s="248"/>
      <x:c r="NZA5916" s="248"/>
      <x:c r="NZB5916" s="248"/>
      <x:c r="NZC5916" s="248"/>
      <x:c r="NZD5916" s="248"/>
      <x:c r="NZE5916" s="248"/>
      <x:c r="NZF5916" s="248"/>
      <x:c r="NZG5916" s="248"/>
      <x:c r="NZH5916" s="248"/>
      <x:c r="NZI5916" s="248"/>
      <x:c r="NZJ5916" s="248"/>
      <x:c r="NZK5916" s="248"/>
      <x:c r="NZL5916" s="248"/>
      <x:c r="NZM5916" s="248"/>
      <x:c r="NZN5916" s="248"/>
      <x:c r="NZO5916" s="248"/>
      <x:c r="NZP5916" s="248"/>
      <x:c r="NZQ5916" s="248"/>
      <x:c r="NZR5916" s="248"/>
      <x:c r="NZS5916" s="248"/>
      <x:c r="NZT5916" s="248"/>
      <x:c r="NZU5916" s="248"/>
      <x:c r="NZV5916" s="248"/>
      <x:c r="NZW5916" s="248"/>
      <x:c r="NZX5916" s="248"/>
      <x:c r="NZY5916" s="248"/>
      <x:c r="NZZ5916" s="248"/>
      <x:c r="OAA5916" s="248"/>
      <x:c r="OAB5916" s="248"/>
      <x:c r="OAC5916" s="248"/>
      <x:c r="OAD5916" s="248"/>
      <x:c r="OAE5916" s="248"/>
      <x:c r="OAF5916" s="248"/>
      <x:c r="OAG5916" s="248"/>
      <x:c r="OAH5916" s="248"/>
      <x:c r="OAI5916" s="248"/>
      <x:c r="OAJ5916" s="248"/>
      <x:c r="OAK5916" s="248"/>
      <x:c r="OAL5916" s="248"/>
      <x:c r="OAM5916" s="248"/>
      <x:c r="OAN5916" s="248"/>
      <x:c r="OAO5916" s="248"/>
      <x:c r="OAP5916" s="248"/>
      <x:c r="OAQ5916" s="248"/>
      <x:c r="OAR5916" s="248"/>
      <x:c r="OAS5916" s="248"/>
      <x:c r="OAT5916" s="248"/>
      <x:c r="OAU5916" s="248"/>
      <x:c r="OAV5916" s="248"/>
      <x:c r="OAW5916" s="248"/>
      <x:c r="OAX5916" s="248"/>
      <x:c r="OAY5916" s="248"/>
      <x:c r="OAZ5916" s="248"/>
      <x:c r="OBA5916" s="248"/>
      <x:c r="OBB5916" s="248"/>
      <x:c r="OBC5916" s="248"/>
      <x:c r="OBD5916" s="248"/>
      <x:c r="OBE5916" s="248"/>
      <x:c r="OBF5916" s="248"/>
      <x:c r="OBG5916" s="248"/>
      <x:c r="OBH5916" s="248"/>
      <x:c r="OBI5916" s="248"/>
      <x:c r="OBJ5916" s="248"/>
      <x:c r="OBK5916" s="248"/>
      <x:c r="OBL5916" s="248"/>
      <x:c r="OBM5916" s="248"/>
      <x:c r="OBN5916" s="248"/>
      <x:c r="OBO5916" s="248"/>
      <x:c r="OBP5916" s="248"/>
      <x:c r="OBQ5916" s="248"/>
      <x:c r="OBR5916" s="248"/>
      <x:c r="OBS5916" s="248"/>
      <x:c r="OBT5916" s="248"/>
      <x:c r="OBU5916" s="248"/>
      <x:c r="OBV5916" s="248"/>
      <x:c r="OBW5916" s="248"/>
      <x:c r="OBX5916" s="248"/>
      <x:c r="OBY5916" s="248"/>
      <x:c r="OBZ5916" s="248"/>
      <x:c r="OCA5916" s="248"/>
      <x:c r="OCB5916" s="248"/>
      <x:c r="OCC5916" s="248"/>
      <x:c r="OCD5916" s="248"/>
      <x:c r="OCE5916" s="248"/>
      <x:c r="OCF5916" s="248"/>
      <x:c r="OCG5916" s="248"/>
      <x:c r="OCH5916" s="248"/>
      <x:c r="OCI5916" s="248"/>
      <x:c r="OCJ5916" s="248"/>
      <x:c r="OCK5916" s="248"/>
      <x:c r="OCL5916" s="248"/>
      <x:c r="OCM5916" s="248"/>
      <x:c r="OCN5916" s="248"/>
      <x:c r="OCO5916" s="248"/>
      <x:c r="OCP5916" s="248"/>
      <x:c r="OCQ5916" s="248"/>
      <x:c r="OCR5916" s="248"/>
      <x:c r="OCS5916" s="248"/>
      <x:c r="OCT5916" s="248"/>
      <x:c r="OCU5916" s="248"/>
      <x:c r="OCV5916" s="248"/>
      <x:c r="OCW5916" s="248"/>
      <x:c r="OCX5916" s="248"/>
      <x:c r="OCY5916" s="248"/>
      <x:c r="OCZ5916" s="248"/>
      <x:c r="ODA5916" s="248"/>
      <x:c r="ODB5916" s="248"/>
      <x:c r="ODC5916" s="248"/>
      <x:c r="ODD5916" s="248"/>
      <x:c r="ODE5916" s="248"/>
      <x:c r="ODF5916" s="248"/>
      <x:c r="ODG5916" s="248"/>
      <x:c r="ODH5916" s="248"/>
      <x:c r="ODI5916" s="248"/>
      <x:c r="ODJ5916" s="248"/>
      <x:c r="ODK5916" s="248"/>
      <x:c r="ODL5916" s="248"/>
      <x:c r="ODM5916" s="248"/>
      <x:c r="ODN5916" s="248"/>
      <x:c r="ODO5916" s="248"/>
      <x:c r="ODP5916" s="248"/>
      <x:c r="ODQ5916" s="248"/>
      <x:c r="ODR5916" s="248"/>
      <x:c r="ODS5916" s="248"/>
      <x:c r="ODT5916" s="248"/>
      <x:c r="ODU5916" s="248"/>
      <x:c r="ODV5916" s="248"/>
      <x:c r="ODW5916" s="248"/>
      <x:c r="ODX5916" s="248"/>
      <x:c r="ODY5916" s="248"/>
      <x:c r="ODZ5916" s="248"/>
      <x:c r="OEA5916" s="248"/>
      <x:c r="OEB5916" s="248"/>
      <x:c r="OEC5916" s="248"/>
      <x:c r="OED5916" s="248"/>
      <x:c r="OEE5916" s="248"/>
      <x:c r="OEF5916" s="248"/>
      <x:c r="OEG5916" s="248"/>
      <x:c r="OEH5916" s="248"/>
      <x:c r="OEI5916" s="248"/>
      <x:c r="OEJ5916" s="248"/>
      <x:c r="OEK5916" s="248"/>
      <x:c r="OEL5916" s="248"/>
      <x:c r="OEM5916" s="248"/>
      <x:c r="OEN5916" s="248"/>
      <x:c r="OEO5916" s="248"/>
      <x:c r="OEP5916" s="248"/>
      <x:c r="OEQ5916" s="248"/>
      <x:c r="OER5916" s="248"/>
      <x:c r="OES5916" s="248"/>
      <x:c r="OET5916" s="248"/>
      <x:c r="OEU5916" s="248"/>
      <x:c r="OEV5916" s="248"/>
      <x:c r="OEW5916" s="248"/>
      <x:c r="OEX5916" s="248"/>
      <x:c r="OEY5916" s="248"/>
      <x:c r="OEZ5916" s="248"/>
      <x:c r="OFA5916" s="248"/>
      <x:c r="OFB5916" s="248"/>
      <x:c r="OFC5916" s="248"/>
      <x:c r="OFD5916" s="248"/>
      <x:c r="OFE5916" s="248"/>
      <x:c r="OFF5916" s="248"/>
      <x:c r="OFG5916" s="248"/>
      <x:c r="OFH5916" s="248"/>
      <x:c r="OFI5916" s="248"/>
      <x:c r="OFJ5916" s="248"/>
      <x:c r="OFK5916" s="248"/>
      <x:c r="OFL5916" s="248"/>
      <x:c r="OFM5916" s="248"/>
      <x:c r="OFN5916" s="248"/>
      <x:c r="OFO5916" s="248"/>
      <x:c r="OFP5916" s="248"/>
      <x:c r="OFQ5916" s="248"/>
      <x:c r="OFR5916" s="248"/>
      <x:c r="OFS5916" s="248"/>
      <x:c r="OFT5916" s="248"/>
      <x:c r="OFU5916" s="248"/>
      <x:c r="OFV5916" s="248"/>
      <x:c r="OFW5916" s="248"/>
      <x:c r="OFX5916" s="248"/>
      <x:c r="OFY5916" s="248"/>
      <x:c r="OFZ5916" s="248"/>
      <x:c r="OGA5916" s="248"/>
      <x:c r="OGB5916" s="248"/>
      <x:c r="OGC5916" s="248"/>
      <x:c r="OGD5916" s="248"/>
      <x:c r="OGE5916" s="248"/>
      <x:c r="OGF5916" s="248"/>
      <x:c r="OGG5916" s="248"/>
      <x:c r="OGH5916" s="248"/>
      <x:c r="OGI5916" s="248"/>
      <x:c r="OGJ5916" s="248"/>
      <x:c r="OGK5916" s="248"/>
      <x:c r="OGL5916" s="248"/>
      <x:c r="OGM5916" s="248"/>
      <x:c r="OGN5916" s="248"/>
      <x:c r="OGO5916" s="248"/>
      <x:c r="OGP5916" s="248"/>
      <x:c r="OGQ5916" s="248"/>
      <x:c r="OGR5916" s="248"/>
      <x:c r="OGS5916" s="248"/>
      <x:c r="OGT5916" s="248"/>
      <x:c r="OGU5916" s="248"/>
      <x:c r="OGV5916" s="248"/>
      <x:c r="OGW5916" s="248"/>
      <x:c r="OGX5916" s="248"/>
      <x:c r="OGY5916" s="248"/>
      <x:c r="OGZ5916" s="248"/>
      <x:c r="OHA5916" s="248"/>
      <x:c r="OHB5916" s="248"/>
      <x:c r="OHC5916" s="248"/>
      <x:c r="OHD5916" s="248"/>
      <x:c r="OHE5916" s="248"/>
      <x:c r="OHF5916" s="248"/>
      <x:c r="OHG5916" s="248"/>
      <x:c r="OHH5916" s="248"/>
      <x:c r="OHI5916" s="248"/>
      <x:c r="OHJ5916" s="248"/>
      <x:c r="OHK5916" s="248"/>
      <x:c r="OHL5916" s="248"/>
      <x:c r="OHM5916" s="248"/>
      <x:c r="OHN5916" s="248"/>
      <x:c r="OHO5916" s="248"/>
      <x:c r="OHP5916" s="248"/>
      <x:c r="OHQ5916" s="248"/>
      <x:c r="OHR5916" s="248"/>
      <x:c r="OHS5916" s="248"/>
      <x:c r="OHT5916" s="248"/>
      <x:c r="OHU5916" s="248"/>
      <x:c r="OHV5916" s="248"/>
      <x:c r="OHW5916" s="248"/>
      <x:c r="OHX5916" s="248"/>
      <x:c r="OHY5916" s="248"/>
      <x:c r="OHZ5916" s="248"/>
      <x:c r="OIA5916" s="248"/>
      <x:c r="OIB5916" s="248"/>
      <x:c r="OIC5916" s="248"/>
      <x:c r="OID5916" s="248"/>
      <x:c r="OIE5916" s="248"/>
      <x:c r="OIF5916" s="248"/>
      <x:c r="OIG5916" s="248"/>
      <x:c r="OIH5916" s="248"/>
      <x:c r="OII5916" s="248"/>
      <x:c r="OIJ5916" s="248"/>
      <x:c r="OIK5916" s="248"/>
      <x:c r="OIL5916" s="248"/>
      <x:c r="OIM5916" s="248"/>
      <x:c r="OIN5916" s="248"/>
      <x:c r="OIO5916" s="248"/>
      <x:c r="OIP5916" s="248"/>
      <x:c r="OIQ5916" s="248"/>
      <x:c r="OIR5916" s="248"/>
      <x:c r="OIS5916" s="248"/>
      <x:c r="OIT5916" s="248"/>
      <x:c r="OIU5916" s="248"/>
      <x:c r="OIV5916" s="248"/>
      <x:c r="OIW5916" s="248"/>
      <x:c r="OIX5916" s="248"/>
      <x:c r="OIY5916" s="248"/>
      <x:c r="OIZ5916" s="248"/>
      <x:c r="OJA5916" s="248"/>
      <x:c r="OJB5916" s="248"/>
      <x:c r="OJC5916" s="248"/>
      <x:c r="OJD5916" s="248"/>
      <x:c r="OJE5916" s="248"/>
      <x:c r="OJF5916" s="248"/>
      <x:c r="OJG5916" s="248"/>
      <x:c r="OJH5916" s="248"/>
      <x:c r="OJI5916" s="248"/>
      <x:c r="OJJ5916" s="248"/>
      <x:c r="OJK5916" s="248"/>
      <x:c r="OJL5916" s="248"/>
      <x:c r="OJM5916" s="248"/>
      <x:c r="OJN5916" s="248"/>
      <x:c r="OJO5916" s="248"/>
      <x:c r="OJP5916" s="248"/>
      <x:c r="OJQ5916" s="248"/>
      <x:c r="OJR5916" s="248"/>
      <x:c r="OJS5916" s="248"/>
      <x:c r="OJT5916" s="248"/>
      <x:c r="OJU5916" s="248"/>
      <x:c r="OJV5916" s="248"/>
      <x:c r="OJW5916" s="248"/>
      <x:c r="OJX5916" s="248"/>
      <x:c r="OJY5916" s="248"/>
      <x:c r="OJZ5916" s="248"/>
      <x:c r="OKA5916" s="248"/>
      <x:c r="OKB5916" s="248"/>
      <x:c r="OKC5916" s="248"/>
      <x:c r="OKD5916" s="248"/>
      <x:c r="OKE5916" s="248"/>
      <x:c r="OKF5916" s="248"/>
      <x:c r="OKG5916" s="248"/>
      <x:c r="OKH5916" s="248"/>
      <x:c r="OKI5916" s="248"/>
      <x:c r="OKJ5916" s="248"/>
      <x:c r="OKK5916" s="248"/>
      <x:c r="OKL5916" s="248"/>
      <x:c r="OKM5916" s="248"/>
      <x:c r="OKN5916" s="248"/>
      <x:c r="OKO5916" s="248"/>
      <x:c r="OKP5916" s="248"/>
      <x:c r="OKQ5916" s="248"/>
      <x:c r="OKR5916" s="248"/>
      <x:c r="OKS5916" s="248"/>
      <x:c r="OKT5916" s="248"/>
      <x:c r="OKU5916" s="248"/>
      <x:c r="OKV5916" s="248"/>
      <x:c r="OKW5916" s="248"/>
      <x:c r="OKX5916" s="248"/>
      <x:c r="OKY5916" s="248"/>
      <x:c r="OKZ5916" s="248"/>
      <x:c r="OLA5916" s="248"/>
      <x:c r="OLB5916" s="248"/>
      <x:c r="OLC5916" s="248"/>
      <x:c r="OLD5916" s="248"/>
      <x:c r="OLE5916" s="248"/>
      <x:c r="OLF5916" s="248"/>
      <x:c r="OLG5916" s="248"/>
      <x:c r="OLH5916" s="248"/>
      <x:c r="OLI5916" s="248"/>
      <x:c r="OLJ5916" s="248"/>
      <x:c r="OLK5916" s="248"/>
      <x:c r="OLL5916" s="248"/>
      <x:c r="OLM5916" s="248"/>
      <x:c r="OLN5916" s="248"/>
      <x:c r="OLO5916" s="248"/>
      <x:c r="OLP5916" s="248"/>
      <x:c r="OLQ5916" s="248"/>
      <x:c r="OLR5916" s="248"/>
      <x:c r="OLS5916" s="248"/>
      <x:c r="OLT5916" s="248"/>
      <x:c r="OLU5916" s="248"/>
      <x:c r="OLV5916" s="248"/>
      <x:c r="OLW5916" s="248"/>
      <x:c r="OLX5916" s="248"/>
      <x:c r="OLY5916" s="248"/>
      <x:c r="OLZ5916" s="248"/>
      <x:c r="OMA5916" s="248"/>
      <x:c r="OMB5916" s="248"/>
      <x:c r="OMC5916" s="248"/>
      <x:c r="OMD5916" s="248"/>
      <x:c r="OME5916" s="248"/>
      <x:c r="OMF5916" s="248"/>
      <x:c r="OMG5916" s="248"/>
      <x:c r="OMH5916" s="248"/>
      <x:c r="OMI5916" s="248"/>
      <x:c r="OMJ5916" s="248"/>
      <x:c r="OMK5916" s="248"/>
      <x:c r="OML5916" s="248"/>
      <x:c r="OMM5916" s="248"/>
      <x:c r="OMN5916" s="248"/>
      <x:c r="OMO5916" s="248"/>
      <x:c r="OMP5916" s="248"/>
      <x:c r="OMQ5916" s="248"/>
      <x:c r="OMR5916" s="248"/>
      <x:c r="OMS5916" s="248"/>
      <x:c r="OMT5916" s="248"/>
      <x:c r="OMU5916" s="248"/>
      <x:c r="OMV5916" s="248"/>
      <x:c r="OMW5916" s="248"/>
      <x:c r="OMX5916" s="248"/>
      <x:c r="OMY5916" s="248"/>
      <x:c r="OMZ5916" s="248"/>
      <x:c r="ONA5916" s="248"/>
      <x:c r="ONB5916" s="248"/>
      <x:c r="ONC5916" s="248"/>
      <x:c r="OND5916" s="248"/>
      <x:c r="ONE5916" s="248"/>
      <x:c r="ONF5916" s="248"/>
      <x:c r="ONG5916" s="248"/>
      <x:c r="ONH5916" s="248"/>
      <x:c r="ONI5916" s="248"/>
      <x:c r="ONJ5916" s="248"/>
      <x:c r="ONK5916" s="248"/>
      <x:c r="ONL5916" s="248"/>
      <x:c r="ONM5916" s="248"/>
      <x:c r="ONN5916" s="248"/>
      <x:c r="ONO5916" s="248"/>
      <x:c r="ONP5916" s="248"/>
      <x:c r="ONQ5916" s="248"/>
      <x:c r="ONR5916" s="248"/>
      <x:c r="ONS5916" s="248"/>
      <x:c r="ONT5916" s="248"/>
      <x:c r="ONU5916" s="248"/>
      <x:c r="ONV5916" s="248"/>
      <x:c r="ONW5916" s="248"/>
      <x:c r="ONX5916" s="248"/>
      <x:c r="ONY5916" s="248"/>
      <x:c r="ONZ5916" s="248"/>
      <x:c r="OOA5916" s="248"/>
      <x:c r="OOB5916" s="248"/>
      <x:c r="OOC5916" s="248"/>
      <x:c r="OOD5916" s="248"/>
      <x:c r="OOE5916" s="248"/>
      <x:c r="OOF5916" s="248"/>
      <x:c r="OOG5916" s="248"/>
      <x:c r="OOH5916" s="248"/>
      <x:c r="OOI5916" s="248"/>
      <x:c r="OOJ5916" s="248"/>
      <x:c r="OOK5916" s="248"/>
      <x:c r="OOL5916" s="248"/>
      <x:c r="OOM5916" s="248"/>
      <x:c r="OON5916" s="248"/>
      <x:c r="OOO5916" s="248"/>
      <x:c r="OOP5916" s="248"/>
      <x:c r="OOQ5916" s="248"/>
      <x:c r="OOR5916" s="248"/>
      <x:c r="OOS5916" s="248"/>
      <x:c r="OOT5916" s="248"/>
      <x:c r="OOU5916" s="248"/>
      <x:c r="OOV5916" s="248"/>
      <x:c r="OOW5916" s="248"/>
      <x:c r="OOX5916" s="248"/>
      <x:c r="OOY5916" s="248"/>
      <x:c r="OOZ5916" s="248"/>
      <x:c r="OPA5916" s="248"/>
      <x:c r="OPB5916" s="248"/>
      <x:c r="OPC5916" s="248"/>
      <x:c r="OPD5916" s="248"/>
      <x:c r="OPE5916" s="248"/>
      <x:c r="OPF5916" s="248"/>
      <x:c r="OPG5916" s="248"/>
      <x:c r="OPH5916" s="248"/>
      <x:c r="OPI5916" s="248"/>
      <x:c r="OPJ5916" s="248"/>
      <x:c r="OPK5916" s="248"/>
      <x:c r="OPL5916" s="248"/>
      <x:c r="OPM5916" s="248"/>
      <x:c r="OPN5916" s="248"/>
      <x:c r="OPO5916" s="248"/>
      <x:c r="OPP5916" s="248"/>
      <x:c r="OPQ5916" s="248"/>
      <x:c r="OPR5916" s="248"/>
      <x:c r="OPS5916" s="248"/>
      <x:c r="OPT5916" s="248"/>
      <x:c r="OPU5916" s="248"/>
      <x:c r="OPV5916" s="248"/>
      <x:c r="OPW5916" s="248"/>
      <x:c r="OPX5916" s="248"/>
      <x:c r="OPY5916" s="248"/>
      <x:c r="OPZ5916" s="248"/>
      <x:c r="OQA5916" s="248"/>
      <x:c r="OQB5916" s="248"/>
      <x:c r="OQC5916" s="248"/>
      <x:c r="OQD5916" s="248"/>
      <x:c r="OQE5916" s="248"/>
      <x:c r="OQF5916" s="248"/>
      <x:c r="OQG5916" s="248"/>
      <x:c r="OQH5916" s="248"/>
      <x:c r="OQI5916" s="248"/>
      <x:c r="OQJ5916" s="248"/>
      <x:c r="OQK5916" s="248"/>
      <x:c r="OQL5916" s="248"/>
      <x:c r="OQM5916" s="248"/>
      <x:c r="OQN5916" s="248"/>
      <x:c r="OQO5916" s="248"/>
      <x:c r="OQP5916" s="248"/>
      <x:c r="OQQ5916" s="248"/>
      <x:c r="OQR5916" s="248"/>
      <x:c r="OQS5916" s="248"/>
      <x:c r="OQT5916" s="248"/>
      <x:c r="OQU5916" s="248"/>
      <x:c r="OQV5916" s="248"/>
      <x:c r="OQW5916" s="248"/>
      <x:c r="OQX5916" s="248"/>
      <x:c r="OQY5916" s="248"/>
      <x:c r="OQZ5916" s="248"/>
      <x:c r="ORA5916" s="248"/>
      <x:c r="ORB5916" s="248"/>
      <x:c r="ORC5916" s="248"/>
      <x:c r="ORD5916" s="248"/>
      <x:c r="ORE5916" s="248"/>
      <x:c r="ORF5916" s="248"/>
      <x:c r="ORG5916" s="248"/>
      <x:c r="ORH5916" s="248"/>
      <x:c r="ORI5916" s="248"/>
      <x:c r="ORJ5916" s="248"/>
      <x:c r="ORK5916" s="248"/>
      <x:c r="ORL5916" s="248"/>
      <x:c r="ORM5916" s="248"/>
      <x:c r="ORN5916" s="248"/>
      <x:c r="ORO5916" s="248"/>
      <x:c r="ORP5916" s="248"/>
      <x:c r="ORQ5916" s="248"/>
      <x:c r="ORR5916" s="248"/>
      <x:c r="ORS5916" s="248"/>
      <x:c r="ORT5916" s="248"/>
      <x:c r="ORU5916" s="248"/>
      <x:c r="ORV5916" s="248"/>
      <x:c r="ORW5916" s="248"/>
      <x:c r="ORX5916" s="248"/>
      <x:c r="ORY5916" s="248"/>
      <x:c r="ORZ5916" s="248"/>
      <x:c r="OSA5916" s="248"/>
      <x:c r="OSB5916" s="248"/>
      <x:c r="OSC5916" s="248"/>
      <x:c r="OSD5916" s="248"/>
      <x:c r="OSE5916" s="248"/>
      <x:c r="OSF5916" s="248"/>
      <x:c r="OSG5916" s="248"/>
      <x:c r="OSH5916" s="248"/>
      <x:c r="OSI5916" s="248"/>
      <x:c r="OSJ5916" s="248"/>
      <x:c r="OSK5916" s="248"/>
      <x:c r="OSL5916" s="248"/>
      <x:c r="OSM5916" s="248"/>
      <x:c r="OSN5916" s="248"/>
      <x:c r="OSO5916" s="248"/>
      <x:c r="OSP5916" s="248"/>
      <x:c r="OSQ5916" s="248"/>
      <x:c r="OSR5916" s="248"/>
      <x:c r="OSS5916" s="248"/>
      <x:c r="OST5916" s="248"/>
      <x:c r="OSU5916" s="248"/>
      <x:c r="OSV5916" s="248"/>
      <x:c r="OSW5916" s="248"/>
      <x:c r="OSX5916" s="248"/>
      <x:c r="OSY5916" s="248"/>
      <x:c r="OSZ5916" s="248"/>
      <x:c r="OTA5916" s="248"/>
      <x:c r="OTB5916" s="248"/>
      <x:c r="OTC5916" s="248"/>
      <x:c r="OTD5916" s="248"/>
      <x:c r="OTE5916" s="248"/>
      <x:c r="OTF5916" s="248"/>
      <x:c r="OTG5916" s="248"/>
      <x:c r="OTH5916" s="248"/>
      <x:c r="OTI5916" s="248"/>
      <x:c r="OTJ5916" s="248"/>
      <x:c r="OTK5916" s="248"/>
      <x:c r="OTL5916" s="248"/>
      <x:c r="OTM5916" s="248"/>
      <x:c r="OTN5916" s="248"/>
      <x:c r="OTO5916" s="248"/>
      <x:c r="OTP5916" s="248"/>
      <x:c r="OTQ5916" s="248"/>
      <x:c r="OTR5916" s="248"/>
      <x:c r="OTS5916" s="248"/>
      <x:c r="OTT5916" s="248"/>
      <x:c r="OTU5916" s="248"/>
      <x:c r="OTV5916" s="248"/>
      <x:c r="OTW5916" s="248"/>
      <x:c r="OTX5916" s="248"/>
      <x:c r="OTY5916" s="248"/>
      <x:c r="OTZ5916" s="248"/>
      <x:c r="OUA5916" s="248"/>
      <x:c r="OUB5916" s="248"/>
      <x:c r="OUC5916" s="248"/>
      <x:c r="OUD5916" s="248"/>
      <x:c r="OUE5916" s="248"/>
      <x:c r="OUF5916" s="248"/>
      <x:c r="OUG5916" s="248"/>
      <x:c r="OUH5916" s="248"/>
      <x:c r="OUI5916" s="248"/>
      <x:c r="OUJ5916" s="248"/>
      <x:c r="OUK5916" s="248"/>
      <x:c r="OUL5916" s="248"/>
      <x:c r="OUM5916" s="248"/>
      <x:c r="OUN5916" s="248"/>
      <x:c r="OUO5916" s="248"/>
      <x:c r="OUP5916" s="248"/>
      <x:c r="OUQ5916" s="248"/>
      <x:c r="OUR5916" s="248"/>
      <x:c r="OUS5916" s="248"/>
      <x:c r="OUT5916" s="248"/>
      <x:c r="OUU5916" s="248"/>
      <x:c r="OUV5916" s="248"/>
      <x:c r="OUW5916" s="248"/>
      <x:c r="OUX5916" s="248"/>
      <x:c r="OUY5916" s="248"/>
      <x:c r="OUZ5916" s="248"/>
      <x:c r="OVA5916" s="248"/>
      <x:c r="OVB5916" s="248"/>
      <x:c r="OVC5916" s="248"/>
      <x:c r="OVD5916" s="248"/>
      <x:c r="OVE5916" s="248"/>
      <x:c r="OVF5916" s="248"/>
      <x:c r="OVG5916" s="248"/>
      <x:c r="OVH5916" s="248"/>
      <x:c r="OVI5916" s="248"/>
      <x:c r="OVJ5916" s="248"/>
      <x:c r="OVK5916" s="248"/>
      <x:c r="OVL5916" s="248"/>
      <x:c r="OVM5916" s="248"/>
      <x:c r="OVN5916" s="248"/>
      <x:c r="OVO5916" s="248"/>
      <x:c r="OVP5916" s="248"/>
      <x:c r="OVQ5916" s="248"/>
      <x:c r="OVR5916" s="248"/>
      <x:c r="OVS5916" s="248"/>
      <x:c r="OVT5916" s="248"/>
      <x:c r="OVU5916" s="248"/>
      <x:c r="OVV5916" s="248"/>
      <x:c r="OVW5916" s="248"/>
      <x:c r="OVX5916" s="248"/>
      <x:c r="OVY5916" s="248"/>
      <x:c r="OVZ5916" s="248"/>
      <x:c r="OWA5916" s="248"/>
      <x:c r="OWB5916" s="248"/>
      <x:c r="OWC5916" s="248"/>
      <x:c r="OWD5916" s="248"/>
      <x:c r="OWE5916" s="248"/>
      <x:c r="OWF5916" s="248"/>
      <x:c r="OWG5916" s="248"/>
      <x:c r="OWH5916" s="248"/>
      <x:c r="OWI5916" s="248"/>
      <x:c r="OWJ5916" s="248"/>
      <x:c r="OWK5916" s="248"/>
      <x:c r="OWL5916" s="248"/>
      <x:c r="OWM5916" s="248"/>
      <x:c r="OWN5916" s="248"/>
      <x:c r="OWO5916" s="248"/>
      <x:c r="OWP5916" s="248"/>
      <x:c r="OWQ5916" s="248"/>
      <x:c r="OWR5916" s="248"/>
      <x:c r="OWS5916" s="248"/>
      <x:c r="OWT5916" s="248"/>
      <x:c r="OWU5916" s="248"/>
      <x:c r="OWV5916" s="248"/>
      <x:c r="OWW5916" s="248"/>
      <x:c r="OWX5916" s="248"/>
      <x:c r="OWY5916" s="248"/>
      <x:c r="OWZ5916" s="248"/>
      <x:c r="OXA5916" s="248"/>
      <x:c r="OXB5916" s="248"/>
      <x:c r="OXC5916" s="248"/>
      <x:c r="OXD5916" s="248"/>
      <x:c r="OXE5916" s="248"/>
      <x:c r="OXF5916" s="248"/>
      <x:c r="OXG5916" s="248"/>
      <x:c r="OXH5916" s="248"/>
      <x:c r="OXI5916" s="248"/>
      <x:c r="OXJ5916" s="248"/>
      <x:c r="OXK5916" s="248"/>
      <x:c r="OXL5916" s="248"/>
      <x:c r="OXM5916" s="248"/>
      <x:c r="OXN5916" s="248"/>
      <x:c r="OXO5916" s="248"/>
      <x:c r="OXP5916" s="248"/>
      <x:c r="OXQ5916" s="248"/>
      <x:c r="OXR5916" s="248"/>
      <x:c r="OXS5916" s="248"/>
      <x:c r="OXT5916" s="248"/>
      <x:c r="OXU5916" s="248"/>
      <x:c r="OXV5916" s="248"/>
      <x:c r="OXW5916" s="248"/>
      <x:c r="OXX5916" s="248"/>
      <x:c r="OXY5916" s="248"/>
      <x:c r="OXZ5916" s="248"/>
      <x:c r="OYA5916" s="248"/>
      <x:c r="OYB5916" s="248"/>
      <x:c r="OYC5916" s="248"/>
      <x:c r="OYD5916" s="248"/>
      <x:c r="OYE5916" s="248"/>
      <x:c r="OYF5916" s="248"/>
      <x:c r="OYG5916" s="248"/>
      <x:c r="OYH5916" s="248"/>
      <x:c r="OYI5916" s="248"/>
      <x:c r="OYJ5916" s="248"/>
      <x:c r="OYK5916" s="248"/>
      <x:c r="OYL5916" s="248"/>
      <x:c r="OYM5916" s="248"/>
      <x:c r="OYN5916" s="248"/>
      <x:c r="OYO5916" s="248"/>
      <x:c r="OYP5916" s="248"/>
      <x:c r="OYQ5916" s="248"/>
      <x:c r="OYR5916" s="248"/>
      <x:c r="OYS5916" s="248"/>
      <x:c r="OYT5916" s="248"/>
      <x:c r="OYU5916" s="248"/>
      <x:c r="OYV5916" s="248"/>
      <x:c r="OYW5916" s="248"/>
      <x:c r="OYX5916" s="248"/>
      <x:c r="OYY5916" s="248"/>
      <x:c r="OYZ5916" s="248"/>
      <x:c r="OZA5916" s="248"/>
      <x:c r="OZB5916" s="248"/>
      <x:c r="OZC5916" s="248"/>
      <x:c r="OZD5916" s="248"/>
      <x:c r="OZE5916" s="248"/>
      <x:c r="OZF5916" s="248"/>
      <x:c r="OZG5916" s="248"/>
      <x:c r="OZH5916" s="248"/>
      <x:c r="OZI5916" s="248"/>
      <x:c r="OZJ5916" s="248"/>
      <x:c r="OZK5916" s="248"/>
      <x:c r="OZL5916" s="248"/>
      <x:c r="OZM5916" s="248"/>
      <x:c r="OZN5916" s="248"/>
      <x:c r="OZO5916" s="248"/>
      <x:c r="OZP5916" s="248"/>
      <x:c r="OZQ5916" s="248"/>
      <x:c r="OZR5916" s="248"/>
      <x:c r="OZS5916" s="248"/>
      <x:c r="OZT5916" s="248"/>
      <x:c r="OZU5916" s="248"/>
      <x:c r="OZV5916" s="248"/>
      <x:c r="OZW5916" s="248"/>
      <x:c r="OZX5916" s="248"/>
      <x:c r="OZY5916" s="248"/>
      <x:c r="OZZ5916" s="248"/>
      <x:c r="PAA5916" s="248"/>
      <x:c r="PAB5916" s="248"/>
      <x:c r="PAC5916" s="248"/>
      <x:c r="PAD5916" s="248"/>
      <x:c r="PAE5916" s="248"/>
      <x:c r="PAF5916" s="248"/>
      <x:c r="PAG5916" s="248"/>
      <x:c r="PAH5916" s="248"/>
      <x:c r="PAI5916" s="248"/>
      <x:c r="PAJ5916" s="248"/>
      <x:c r="PAK5916" s="248"/>
      <x:c r="PAL5916" s="248"/>
      <x:c r="PAM5916" s="248"/>
      <x:c r="PAN5916" s="248"/>
      <x:c r="PAO5916" s="248"/>
      <x:c r="PAP5916" s="248"/>
      <x:c r="PAQ5916" s="248"/>
      <x:c r="PAR5916" s="248"/>
      <x:c r="PAS5916" s="248"/>
      <x:c r="PAT5916" s="248"/>
      <x:c r="PAU5916" s="248"/>
      <x:c r="PAV5916" s="248"/>
      <x:c r="PAW5916" s="248"/>
      <x:c r="PAX5916" s="248"/>
      <x:c r="PAY5916" s="248"/>
      <x:c r="PAZ5916" s="248"/>
      <x:c r="PBA5916" s="248"/>
      <x:c r="PBB5916" s="248"/>
      <x:c r="PBC5916" s="248"/>
      <x:c r="PBD5916" s="248"/>
      <x:c r="PBE5916" s="248"/>
      <x:c r="PBF5916" s="248"/>
      <x:c r="PBG5916" s="248"/>
      <x:c r="PBH5916" s="248"/>
      <x:c r="PBI5916" s="248"/>
      <x:c r="PBJ5916" s="248"/>
      <x:c r="PBK5916" s="248"/>
      <x:c r="PBL5916" s="248"/>
      <x:c r="PBM5916" s="248"/>
      <x:c r="PBN5916" s="248"/>
      <x:c r="PBO5916" s="248"/>
      <x:c r="PBP5916" s="248"/>
      <x:c r="PBQ5916" s="248"/>
      <x:c r="PBR5916" s="248"/>
      <x:c r="PBS5916" s="248"/>
      <x:c r="PBT5916" s="248"/>
      <x:c r="PBU5916" s="248"/>
      <x:c r="PBV5916" s="248"/>
      <x:c r="PBW5916" s="248"/>
      <x:c r="PBX5916" s="248"/>
      <x:c r="PBY5916" s="248"/>
      <x:c r="PBZ5916" s="248"/>
      <x:c r="PCA5916" s="248"/>
      <x:c r="PCB5916" s="248"/>
      <x:c r="PCC5916" s="248"/>
      <x:c r="PCD5916" s="248"/>
      <x:c r="PCE5916" s="248"/>
      <x:c r="PCF5916" s="248"/>
      <x:c r="PCG5916" s="248"/>
      <x:c r="PCH5916" s="248"/>
      <x:c r="PCI5916" s="248"/>
      <x:c r="PCJ5916" s="248"/>
      <x:c r="PCK5916" s="248"/>
      <x:c r="PCL5916" s="248"/>
      <x:c r="PCM5916" s="248"/>
      <x:c r="PCN5916" s="248"/>
      <x:c r="PCO5916" s="248"/>
      <x:c r="PCP5916" s="248"/>
      <x:c r="PCQ5916" s="248"/>
      <x:c r="PCR5916" s="248"/>
      <x:c r="PCS5916" s="248"/>
      <x:c r="PCT5916" s="248"/>
      <x:c r="PCU5916" s="248"/>
      <x:c r="PCV5916" s="248"/>
      <x:c r="PCW5916" s="248"/>
      <x:c r="PCX5916" s="248"/>
      <x:c r="PCY5916" s="248"/>
      <x:c r="PCZ5916" s="248"/>
      <x:c r="PDA5916" s="248"/>
      <x:c r="PDB5916" s="248"/>
      <x:c r="PDC5916" s="248"/>
      <x:c r="PDD5916" s="248"/>
      <x:c r="PDE5916" s="248"/>
      <x:c r="PDF5916" s="248"/>
      <x:c r="PDG5916" s="248"/>
      <x:c r="PDH5916" s="248"/>
      <x:c r="PDI5916" s="248"/>
      <x:c r="PDJ5916" s="248"/>
      <x:c r="PDK5916" s="248"/>
      <x:c r="PDL5916" s="248"/>
      <x:c r="PDM5916" s="248"/>
      <x:c r="PDN5916" s="248"/>
      <x:c r="PDO5916" s="248"/>
      <x:c r="PDP5916" s="248"/>
      <x:c r="PDQ5916" s="248"/>
      <x:c r="PDR5916" s="248"/>
      <x:c r="PDS5916" s="248"/>
      <x:c r="PDT5916" s="248"/>
      <x:c r="PDU5916" s="248"/>
      <x:c r="PDV5916" s="248"/>
      <x:c r="PDW5916" s="248"/>
      <x:c r="PDX5916" s="248"/>
      <x:c r="PDY5916" s="248"/>
      <x:c r="PDZ5916" s="248"/>
      <x:c r="PEA5916" s="248"/>
      <x:c r="PEB5916" s="248"/>
      <x:c r="PEC5916" s="248"/>
      <x:c r="PED5916" s="248"/>
      <x:c r="PEE5916" s="248"/>
      <x:c r="PEF5916" s="248"/>
      <x:c r="PEG5916" s="248"/>
      <x:c r="PEH5916" s="248"/>
      <x:c r="PEI5916" s="248"/>
      <x:c r="PEJ5916" s="248"/>
      <x:c r="PEK5916" s="248"/>
      <x:c r="PEL5916" s="248"/>
      <x:c r="PEM5916" s="248"/>
      <x:c r="PEN5916" s="248"/>
      <x:c r="PEO5916" s="248"/>
      <x:c r="PEP5916" s="248"/>
      <x:c r="PEQ5916" s="248"/>
      <x:c r="PER5916" s="248"/>
      <x:c r="PES5916" s="248"/>
      <x:c r="PET5916" s="248"/>
      <x:c r="PEU5916" s="248"/>
      <x:c r="PEV5916" s="248"/>
      <x:c r="PEW5916" s="248"/>
      <x:c r="PEX5916" s="248"/>
      <x:c r="PEY5916" s="248"/>
      <x:c r="PEZ5916" s="248"/>
      <x:c r="PFA5916" s="248"/>
      <x:c r="PFB5916" s="248"/>
      <x:c r="PFC5916" s="248"/>
      <x:c r="PFD5916" s="248"/>
      <x:c r="PFE5916" s="248"/>
      <x:c r="PFF5916" s="248"/>
      <x:c r="PFG5916" s="248"/>
      <x:c r="PFH5916" s="248"/>
      <x:c r="PFI5916" s="248"/>
      <x:c r="PFJ5916" s="248"/>
      <x:c r="PFK5916" s="248"/>
      <x:c r="PFL5916" s="248"/>
      <x:c r="PFM5916" s="248"/>
      <x:c r="PFN5916" s="248"/>
      <x:c r="PFO5916" s="248"/>
      <x:c r="PFP5916" s="248"/>
      <x:c r="PFQ5916" s="248"/>
      <x:c r="PFR5916" s="248"/>
      <x:c r="PFS5916" s="248"/>
      <x:c r="PFT5916" s="248"/>
      <x:c r="PFU5916" s="248"/>
      <x:c r="PFV5916" s="248"/>
      <x:c r="PFW5916" s="248"/>
      <x:c r="PFX5916" s="248"/>
      <x:c r="PFY5916" s="248"/>
      <x:c r="PFZ5916" s="248"/>
      <x:c r="PGA5916" s="248"/>
      <x:c r="PGB5916" s="248"/>
      <x:c r="PGC5916" s="248"/>
      <x:c r="PGD5916" s="248"/>
      <x:c r="PGE5916" s="248"/>
      <x:c r="PGF5916" s="248"/>
      <x:c r="PGG5916" s="248"/>
      <x:c r="PGH5916" s="248"/>
      <x:c r="PGI5916" s="248"/>
      <x:c r="PGJ5916" s="248"/>
      <x:c r="PGK5916" s="248"/>
      <x:c r="PGL5916" s="248"/>
      <x:c r="PGM5916" s="248"/>
      <x:c r="PGN5916" s="248"/>
      <x:c r="PGO5916" s="248"/>
      <x:c r="PGP5916" s="248"/>
      <x:c r="PGQ5916" s="248"/>
      <x:c r="PGR5916" s="248"/>
      <x:c r="PGS5916" s="248"/>
      <x:c r="PGT5916" s="248"/>
      <x:c r="PGU5916" s="248"/>
      <x:c r="PGV5916" s="248"/>
      <x:c r="PGW5916" s="248"/>
      <x:c r="PGX5916" s="248"/>
      <x:c r="PGY5916" s="248"/>
      <x:c r="PGZ5916" s="248"/>
      <x:c r="PHA5916" s="248"/>
      <x:c r="PHB5916" s="248"/>
      <x:c r="PHC5916" s="248"/>
      <x:c r="PHD5916" s="248"/>
      <x:c r="PHE5916" s="248"/>
      <x:c r="PHF5916" s="248"/>
      <x:c r="PHG5916" s="248"/>
      <x:c r="PHH5916" s="248"/>
      <x:c r="PHI5916" s="248"/>
      <x:c r="PHJ5916" s="248"/>
      <x:c r="PHK5916" s="248"/>
      <x:c r="PHL5916" s="248"/>
      <x:c r="PHM5916" s="248"/>
      <x:c r="PHN5916" s="248"/>
      <x:c r="PHO5916" s="248"/>
      <x:c r="PHP5916" s="248"/>
      <x:c r="PHQ5916" s="248"/>
      <x:c r="PHR5916" s="248"/>
      <x:c r="PHS5916" s="248"/>
      <x:c r="PHT5916" s="248"/>
      <x:c r="PHU5916" s="248"/>
      <x:c r="PHV5916" s="248"/>
      <x:c r="PHW5916" s="248"/>
      <x:c r="PHX5916" s="248"/>
      <x:c r="PHY5916" s="248"/>
      <x:c r="PHZ5916" s="248"/>
      <x:c r="PIA5916" s="248"/>
      <x:c r="PIB5916" s="248"/>
      <x:c r="PIC5916" s="248"/>
      <x:c r="PID5916" s="248"/>
      <x:c r="PIE5916" s="248"/>
      <x:c r="PIF5916" s="248"/>
      <x:c r="PIG5916" s="248"/>
      <x:c r="PIH5916" s="248"/>
      <x:c r="PII5916" s="248"/>
      <x:c r="PIJ5916" s="248"/>
      <x:c r="PIK5916" s="248"/>
      <x:c r="PIL5916" s="248"/>
      <x:c r="PIM5916" s="248"/>
      <x:c r="PIN5916" s="248"/>
      <x:c r="PIO5916" s="248"/>
      <x:c r="PIP5916" s="248"/>
      <x:c r="PIQ5916" s="248"/>
      <x:c r="PIR5916" s="248"/>
      <x:c r="PIS5916" s="248"/>
      <x:c r="PIT5916" s="248"/>
      <x:c r="PIU5916" s="248"/>
      <x:c r="PIV5916" s="248"/>
      <x:c r="PIW5916" s="248"/>
      <x:c r="PIX5916" s="248"/>
      <x:c r="PIY5916" s="248"/>
      <x:c r="PIZ5916" s="248"/>
      <x:c r="PJA5916" s="248"/>
      <x:c r="PJB5916" s="248"/>
      <x:c r="PJC5916" s="248"/>
      <x:c r="PJD5916" s="248"/>
      <x:c r="PJE5916" s="248"/>
      <x:c r="PJF5916" s="248"/>
      <x:c r="PJG5916" s="248"/>
      <x:c r="PJH5916" s="248"/>
      <x:c r="PJI5916" s="248"/>
      <x:c r="PJJ5916" s="248"/>
      <x:c r="PJK5916" s="248"/>
      <x:c r="PJL5916" s="248"/>
      <x:c r="PJM5916" s="248"/>
      <x:c r="PJN5916" s="248"/>
      <x:c r="PJO5916" s="248"/>
      <x:c r="PJP5916" s="248"/>
      <x:c r="PJQ5916" s="248"/>
      <x:c r="PJR5916" s="248"/>
      <x:c r="PJS5916" s="248"/>
      <x:c r="PJT5916" s="248"/>
      <x:c r="PJU5916" s="248"/>
      <x:c r="PJV5916" s="248"/>
      <x:c r="PJW5916" s="248"/>
      <x:c r="PJX5916" s="248"/>
      <x:c r="PJY5916" s="248"/>
      <x:c r="PJZ5916" s="248"/>
      <x:c r="PKA5916" s="248"/>
      <x:c r="PKB5916" s="248"/>
      <x:c r="PKC5916" s="248"/>
      <x:c r="PKD5916" s="248"/>
      <x:c r="PKE5916" s="248"/>
      <x:c r="PKF5916" s="248"/>
      <x:c r="PKG5916" s="248"/>
      <x:c r="PKH5916" s="248"/>
      <x:c r="PKI5916" s="248"/>
      <x:c r="PKJ5916" s="248"/>
      <x:c r="PKK5916" s="248"/>
      <x:c r="PKL5916" s="248"/>
      <x:c r="PKM5916" s="248"/>
      <x:c r="PKN5916" s="248"/>
      <x:c r="PKO5916" s="248"/>
      <x:c r="PKP5916" s="248"/>
      <x:c r="PKQ5916" s="248"/>
      <x:c r="PKR5916" s="248"/>
      <x:c r="PKS5916" s="248"/>
      <x:c r="PKT5916" s="248"/>
      <x:c r="PKU5916" s="248"/>
      <x:c r="PKV5916" s="248"/>
      <x:c r="PKW5916" s="248"/>
      <x:c r="PKX5916" s="248"/>
      <x:c r="PKY5916" s="248"/>
      <x:c r="PKZ5916" s="248"/>
      <x:c r="PLA5916" s="248"/>
      <x:c r="PLB5916" s="248"/>
      <x:c r="PLC5916" s="248"/>
      <x:c r="PLD5916" s="248"/>
      <x:c r="PLE5916" s="248"/>
      <x:c r="PLF5916" s="248"/>
      <x:c r="PLG5916" s="248"/>
      <x:c r="PLH5916" s="248"/>
      <x:c r="PLI5916" s="248"/>
      <x:c r="PLJ5916" s="248"/>
      <x:c r="PLK5916" s="248"/>
      <x:c r="PLL5916" s="248"/>
      <x:c r="PLM5916" s="248"/>
      <x:c r="PLN5916" s="248"/>
      <x:c r="PLO5916" s="248"/>
      <x:c r="PLP5916" s="248"/>
      <x:c r="PLQ5916" s="248"/>
      <x:c r="PLR5916" s="248"/>
      <x:c r="PLS5916" s="248"/>
      <x:c r="PLT5916" s="248"/>
      <x:c r="PLU5916" s="248"/>
      <x:c r="PLV5916" s="248"/>
      <x:c r="PLW5916" s="248"/>
      <x:c r="PLX5916" s="248"/>
      <x:c r="PLY5916" s="248"/>
      <x:c r="PLZ5916" s="248"/>
      <x:c r="PMA5916" s="248"/>
      <x:c r="PMB5916" s="248"/>
      <x:c r="PMC5916" s="248"/>
      <x:c r="PMD5916" s="248"/>
      <x:c r="PME5916" s="248"/>
      <x:c r="PMF5916" s="248"/>
      <x:c r="PMG5916" s="248"/>
      <x:c r="PMH5916" s="248"/>
      <x:c r="PMI5916" s="248"/>
      <x:c r="PMJ5916" s="248"/>
      <x:c r="PMK5916" s="248"/>
      <x:c r="PML5916" s="248"/>
      <x:c r="PMM5916" s="248"/>
      <x:c r="PMN5916" s="248"/>
      <x:c r="PMO5916" s="248"/>
      <x:c r="PMP5916" s="248"/>
      <x:c r="PMQ5916" s="248"/>
      <x:c r="PMR5916" s="248"/>
      <x:c r="PMS5916" s="248"/>
      <x:c r="PMT5916" s="248"/>
      <x:c r="PMU5916" s="248"/>
      <x:c r="PMV5916" s="248"/>
      <x:c r="PMW5916" s="248"/>
      <x:c r="PMX5916" s="248"/>
      <x:c r="PMY5916" s="248"/>
      <x:c r="PMZ5916" s="248"/>
      <x:c r="PNA5916" s="248"/>
      <x:c r="PNB5916" s="248"/>
      <x:c r="PNC5916" s="248"/>
      <x:c r="PND5916" s="248"/>
      <x:c r="PNE5916" s="248"/>
      <x:c r="PNF5916" s="248"/>
      <x:c r="PNG5916" s="248"/>
      <x:c r="PNH5916" s="248"/>
      <x:c r="PNI5916" s="248"/>
      <x:c r="PNJ5916" s="248"/>
      <x:c r="PNK5916" s="248"/>
      <x:c r="PNL5916" s="248"/>
      <x:c r="PNM5916" s="248"/>
      <x:c r="PNN5916" s="248"/>
      <x:c r="PNO5916" s="248"/>
      <x:c r="PNP5916" s="248"/>
      <x:c r="PNQ5916" s="248"/>
      <x:c r="PNR5916" s="248"/>
      <x:c r="PNS5916" s="248"/>
      <x:c r="PNT5916" s="248"/>
      <x:c r="PNU5916" s="248"/>
      <x:c r="PNV5916" s="248"/>
      <x:c r="PNW5916" s="248"/>
      <x:c r="PNX5916" s="248"/>
      <x:c r="PNY5916" s="248"/>
      <x:c r="PNZ5916" s="248"/>
      <x:c r="POA5916" s="248"/>
      <x:c r="POB5916" s="248"/>
      <x:c r="POC5916" s="248"/>
      <x:c r="POD5916" s="248"/>
      <x:c r="POE5916" s="248"/>
      <x:c r="POF5916" s="248"/>
      <x:c r="POG5916" s="248"/>
      <x:c r="POH5916" s="248"/>
      <x:c r="POI5916" s="248"/>
      <x:c r="POJ5916" s="248"/>
      <x:c r="POK5916" s="248"/>
      <x:c r="POL5916" s="248"/>
      <x:c r="POM5916" s="248"/>
      <x:c r="PON5916" s="248"/>
      <x:c r="POO5916" s="248"/>
      <x:c r="POP5916" s="248"/>
      <x:c r="POQ5916" s="248"/>
      <x:c r="POR5916" s="248"/>
      <x:c r="POS5916" s="248"/>
      <x:c r="POT5916" s="248"/>
      <x:c r="POU5916" s="248"/>
      <x:c r="POV5916" s="248"/>
      <x:c r="POW5916" s="248"/>
      <x:c r="POX5916" s="248"/>
      <x:c r="POY5916" s="248"/>
      <x:c r="POZ5916" s="248"/>
      <x:c r="PPA5916" s="248"/>
      <x:c r="PPB5916" s="248"/>
      <x:c r="PPC5916" s="248"/>
      <x:c r="PPD5916" s="248"/>
      <x:c r="PPE5916" s="248"/>
      <x:c r="PPF5916" s="248"/>
      <x:c r="PPG5916" s="248"/>
      <x:c r="PPH5916" s="248"/>
      <x:c r="PPI5916" s="248"/>
      <x:c r="PPJ5916" s="248"/>
      <x:c r="PPK5916" s="248"/>
      <x:c r="PPL5916" s="248"/>
      <x:c r="PPM5916" s="248"/>
      <x:c r="PPN5916" s="248"/>
      <x:c r="PPO5916" s="248"/>
      <x:c r="PPP5916" s="248"/>
      <x:c r="PPQ5916" s="248"/>
      <x:c r="PPR5916" s="248"/>
      <x:c r="PPS5916" s="248"/>
      <x:c r="PPT5916" s="248"/>
      <x:c r="PPU5916" s="248"/>
      <x:c r="PPV5916" s="248"/>
      <x:c r="PPW5916" s="248"/>
      <x:c r="PPX5916" s="248"/>
      <x:c r="PPY5916" s="248"/>
      <x:c r="PPZ5916" s="248"/>
      <x:c r="PQA5916" s="248"/>
      <x:c r="PQB5916" s="248"/>
      <x:c r="PQC5916" s="248"/>
      <x:c r="PQD5916" s="248"/>
      <x:c r="PQE5916" s="248"/>
      <x:c r="PQF5916" s="248"/>
      <x:c r="PQG5916" s="248"/>
      <x:c r="PQH5916" s="248"/>
      <x:c r="PQI5916" s="248"/>
      <x:c r="PQJ5916" s="248"/>
      <x:c r="PQK5916" s="248"/>
      <x:c r="PQL5916" s="248"/>
      <x:c r="PQM5916" s="248"/>
      <x:c r="PQN5916" s="248"/>
      <x:c r="PQO5916" s="248"/>
      <x:c r="PQP5916" s="248"/>
      <x:c r="PQQ5916" s="248"/>
      <x:c r="PQR5916" s="248"/>
      <x:c r="PQS5916" s="248"/>
      <x:c r="PQT5916" s="248"/>
      <x:c r="PQU5916" s="248"/>
      <x:c r="PQV5916" s="248"/>
      <x:c r="PQW5916" s="248"/>
      <x:c r="PQX5916" s="248"/>
      <x:c r="PQY5916" s="248"/>
      <x:c r="PQZ5916" s="248"/>
      <x:c r="PRA5916" s="248"/>
      <x:c r="PRB5916" s="248"/>
      <x:c r="PRC5916" s="248"/>
      <x:c r="PRD5916" s="248"/>
      <x:c r="PRE5916" s="248"/>
      <x:c r="PRF5916" s="248"/>
      <x:c r="PRG5916" s="248"/>
      <x:c r="PRH5916" s="248"/>
      <x:c r="PRI5916" s="248"/>
      <x:c r="PRJ5916" s="248"/>
      <x:c r="PRK5916" s="248"/>
      <x:c r="PRL5916" s="248"/>
      <x:c r="PRM5916" s="248"/>
      <x:c r="PRN5916" s="248"/>
      <x:c r="PRO5916" s="248"/>
      <x:c r="PRP5916" s="248"/>
      <x:c r="PRQ5916" s="248"/>
      <x:c r="PRR5916" s="248"/>
      <x:c r="PRS5916" s="248"/>
      <x:c r="PRT5916" s="248"/>
      <x:c r="PRU5916" s="248"/>
      <x:c r="PRV5916" s="248"/>
      <x:c r="PRW5916" s="248"/>
      <x:c r="PRX5916" s="248"/>
      <x:c r="PRY5916" s="248"/>
      <x:c r="PRZ5916" s="248"/>
      <x:c r="PSA5916" s="248"/>
      <x:c r="PSB5916" s="248"/>
      <x:c r="PSC5916" s="248"/>
      <x:c r="PSD5916" s="248"/>
      <x:c r="PSE5916" s="248"/>
      <x:c r="PSF5916" s="248"/>
      <x:c r="PSG5916" s="248"/>
      <x:c r="PSH5916" s="248"/>
      <x:c r="PSI5916" s="248"/>
      <x:c r="PSJ5916" s="248"/>
      <x:c r="PSK5916" s="248"/>
      <x:c r="PSL5916" s="248"/>
      <x:c r="PSM5916" s="248"/>
      <x:c r="PSN5916" s="248"/>
      <x:c r="PSO5916" s="248"/>
      <x:c r="PSP5916" s="248"/>
      <x:c r="PSQ5916" s="248"/>
      <x:c r="PSR5916" s="248"/>
      <x:c r="PSS5916" s="248"/>
      <x:c r="PST5916" s="248"/>
      <x:c r="PSU5916" s="248"/>
      <x:c r="PSV5916" s="248"/>
      <x:c r="PSW5916" s="248"/>
      <x:c r="PSX5916" s="248"/>
      <x:c r="PSY5916" s="248"/>
      <x:c r="PSZ5916" s="248"/>
      <x:c r="PTA5916" s="248"/>
      <x:c r="PTB5916" s="248"/>
      <x:c r="PTC5916" s="248"/>
      <x:c r="PTD5916" s="248"/>
      <x:c r="PTE5916" s="248"/>
      <x:c r="PTF5916" s="248"/>
      <x:c r="PTG5916" s="248"/>
      <x:c r="PTH5916" s="248"/>
      <x:c r="PTI5916" s="248"/>
      <x:c r="PTJ5916" s="248"/>
      <x:c r="PTK5916" s="248"/>
      <x:c r="PTL5916" s="248"/>
      <x:c r="PTM5916" s="248"/>
      <x:c r="PTN5916" s="248"/>
      <x:c r="PTO5916" s="248"/>
      <x:c r="PTP5916" s="248"/>
      <x:c r="PTQ5916" s="248"/>
      <x:c r="PTR5916" s="248"/>
      <x:c r="PTS5916" s="248"/>
      <x:c r="PTT5916" s="248"/>
      <x:c r="PTU5916" s="248"/>
      <x:c r="PTV5916" s="248"/>
      <x:c r="PTW5916" s="248"/>
      <x:c r="PTX5916" s="248"/>
      <x:c r="PTY5916" s="248"/>
      <x:c r="PTZ5916" s="248"/>
      <x:c r="PUA5916" s="248"/>
      <x:c r="PUB5916" s="248"/>
      <x:c r="PUC5916" s="248"/>
      <x:c r="PUD5916" s="248"/>
      <x:c r="PUE5916" s="248"/>
      <x:c r="PUF5916" s="248"/>
      <x:c r="PUG5916" s="248"/>
      <x:c r="PUH5916" s="248"/>
      <x:c r="PUI5916" s="248"/>
      <x:c r="PUJ5916" s="248"/>
      <x:c r="PUK5916" s="248"/>
      <x:c r="PUL5916" s="248"/>
      <x:c r="PUM5916" s="248"/>
      <x:c r="PUN5916" s="248"/>
      <x:c r="PUO5916" s="248"/>
      <x:c r="PUP5916" s="248"/>
      <x:c r="PUQ5916" s="248"/>
      <x:c r="PUR5916" s="248"/>
      <x:c r="PUS5916" s="248"/>
      <x:c r="PUT5916" s="248"/>
      <x:c r="PUU5916" s="248"/>
      <x:c r="PUV5916" s="248"/>
      <x:c r="PUW5916" s="248"/>
      <x:c r="PUX5916" s="248"/>
      <x:c r="PUY5916" s="248"/>
      <x:c r="PUZ5916" s="248"/>
      <x:c r="PVA5916" s="248"/>
      <x:c r="PVB5916" s="248"/>
      <x:c r="PVC5916" s="248"/>
      <x:c r="PVD5916" s="248"/>
      <x:c r="PVE5916" s="248"/>
      <x:c r="PVF5916" s="248"/>
      <x:c r="PVG5916" s="248"/>
      <x:c r="PVH5916" s="248"/>
      <x:c r="PVI5916" s="248"/>
      <x:c r="PVJ5916" s="248"/>
      <x:c r="PVK5916" s="248"/>
      <x:c r="PVL5916" s="248"/>
      <x:c r="PVM5916" s="248"/>
      <x:c r="PVN5916" s="248"/>
      <x:c r="PVO5916" s="248"/>
      <x:c r="PVP5916" s="248"/>
      <x:c r="PVQ5916" s="248"/>
      <x:c r="PVR5916" s="248"/>
      <x:c r="PVS5916" s="248"/>
      <x:c r="PVT5916" s="248"/>
      <x:c r="PVU5916" s="248"/>
      <x:c r="PVV5916" s="248"/>
      <x:c r="PVW5916" s="248"/>
      <x:c r="PVX5916" s="248"/>
      <x:c r="PVY5916" s="248"/>
      <x:c r="PVZ5916" s="248"/>
      <x:c r="PWA5916" s="248"/>
      <x:c r="PWB5916" s="248"/>
      <x:c r="PWC5916" s="248"/>
      <x:c r="PWD5916" s="248"/>
      <x:c r="PWE5916" s="248"/>
      <x:c r="PWF5916" s="248"/>
      <x:c r="PWG5916" s="248"/>
      <x:c r="PWH5916" s="248"/>
      <x:c r="PWI5916" s="248"/>
      <x:c r="PWJ5916" s="248"/>
      <x:c r="PWK5916" s="248"/>
      <x:c r="PWL5916" s="248"/>
      <x:c r="PWM5916" s="248"/>
      <x:c r="PWN5916" s="248"/>
      <x:c r="PWO5916" s="248"/>
      <x:c r="PWP5916" s="248"/>
      <x:c r="PWQ5916" s="248"/>
      <x:c r="PWR5916" s="248"/>
      <x:c r="PWS5916" s="248"/>
      <x:c r="PWT5916" s="248"/>
      <x:c r="PWU5916" s="248"/>
      <x:c r="PWV5916" s="248"/>
      <x:c r="PWW5916" s="248"/>
      <x:c r="PWX5916" s="248"/>
      <x:c r="PWY5916" s="248"/>
      <x:c r="PWZ5916" s="248"/>
      <x:c r="PXA5916" s="248"/>
      <x:c r="PXB5916" s="248"/>
      <x:c r="PXC5916" s="248"/>
      <x:c r="PXD5916" s="248"/>
      <x:c r="PXE5916" s="248"/>
      <x:c r="PXF5916" s="248"/>
      <x:c r="PXG5916" s="248"/>
      <x:c r="PXH5916" s="248"/>
      <x:c r="PXI5916" s="248"/>
      <x:c r="PXJ5916" s="248"/>
      <x:c r="PXK5916" s="248"/>
      <x:c r="PXL5916" s="248"/>
      <x:c r="PXM5916" s="248"/>
      <x:c r="PXN5916" s="248"/>
      <x:c r="PXO5916" s="248"/>
      <x:c r="PXP5916" s="248"/>
      <x:c r="PXQ5916" s="248"/>
      <x:c r="PXR5916" s="248"/>
      <x:c r="PXS5916" s="248"/>
      <x:c r="PXT5916" s="248"/>
      <x:c r="PXU5916" s="248"/>
      <x:c r="PXV5916" s="248"/>
      <x:c r="PXW5916" s="248"/>
      <x:c r="PXX5916" s="248"/>
      <x:c r="PXY5916" s="248"/>
      <x:c r="PXZ5916" s="248"/>
      <x:c r="PYA5916" s="248"/>
      <x:c r="PYB5916" s="248"/>
      <x:c r="PYC5916" s="248"/>
      <x:c r="PYD5916" s="248"/>
      <x:c r="PYE5916" s="248"/>
      <x:c r="PYF5916" s="248"/>
      <x:c r="PYG5916" s="248"/>
      <x:c r="PYH5916" s="248"/>
      <x:c r="PYI5916" s="248"/>
      <x:c r="PYJ5916" s="248"/>
      <x:c r="PYK5916" s="248"/>
      <x:c r="PYL5916" s="248"/>
      <x:c r="PYM5916" s="248"/>
      <x:c r="PYN5916" s="248"/>
      <x:c r="PYO5916" s="248"/>
      <x:c r="PYP5916" s="248"/>
      <x:c r="PYQ5916" s="248"/>
      <x:c r="PYR5916" s="248"/>
      <x:c r="PYS5916" s="248"/>
      <x:c r="PYT5916" s="248"/>
      <x:c r="PYU5916" s="248"/>
      <x:c r="PYV5916" s="248"/>
      <x:c r="PYW5916" s="248"/>
      <x:c r="PYX5916" s="248"/>
      <x:c r="PYY5916" s="248"/>
      <x:c r="PYZ5916" s="248"/>
      <x:c r="PZA5916" s="248"/>
      <x:c r="PZB5916" s="248"/>
      <x:c r="PZC5916" s="248"/>
      <x:c r="PZD5916" s="248"/>
      <x:c r="PZE5916" s="248"/>
      <x:c r="PZF5916" s="248"/>
      <x:c r="PZG5916" s="248"/>
      <x:c r="PZH5916" s="248"/>
      <x:c r="PZI5916" s="248"/>
      <x:c r="PZJ5916" s="248"/>
      <x:c r="PZK5916" s="248"/>
      <x:c r="PZL5916" s="248"/>
      <x:c r="PZM5916" s="248"/>
      <x:c r="PZN5916" s="248"/>
      <x:c r="PZO5916" s="248"/>
      <x:c r="PZP5916" s="248"/>
      <x:c r="PZQ5916" s="248"/>
      <x:c r="PZR5916" s="248"/>
      <x:c r="PZS5916" s="248"/>
      <x:c r="PZT5916" s="248"/>
      <x:c r="PZU5916" s="248"/>
      <x:c r="PZV5916" s="248"/>
      <x:c r="PZW5916" s="248"/>
      <x:c r="PZX5916" s="248"/>
      <x:c r="PZY5916" s="248"/>
      <x:c r="PZZ5916" s="248"/>
      <x:c r="QAA5916" s="248"/>
      <x:c r="QAB5916" s="248"/>
      <x:c r="QAC5916" s="248"/>
      <x:c r="QAD5916" s="248"/>
      <x:c r="QAE5916" s="248"/>
      <x:c r="QAF5916" s="248"/>
      <x:c r="QAG5916" s="248"/>
      <x:c r="QAH5916" s="248"/>
      <x:c r="QAI5916" s="248"/>
      <x:c r="QAJ5916" s="248"/>
      <x:c r="QAK5916" s="248"/>
      <x:c r="QAL5916" s="248"/>
      <x:c r="QAM5916" s="248"/>
      <x:c r="QAN5916" s="248"/>
      <x:c r="QAO5916" s="248"/>
      <x:c r="QAP5916" s="248"/>
      <x:c r="QAQ5916" s="248"/>
      <x:c r="QAR5916" s="248"/>
      <x:c r="QAS5916" s="248"/>
      <x:c r="QAT5916" s="248"/>
      <x:c r="QAU5916" s="248"/>
      <x:c r="QAV5916" s="248"/>
      <x:c r="QAW5916" s="248"/>
      <x:c r="QAX5916" s="248"/>
      <x:c r="QAY5916" s="248"/>
      <x:c r="QAZ5916" s="248"/>
      <x:c r="QBA5916" s="248"/>
      <x:c r="QBB5916" s="248"/>
      <x:c r="QBC5916" s="248"/>
      <x:c r="QBD5916" s="248"/>
      <x:c r="QBE5916" s="248"/>
      <x:c r="QBF5916" s="248"/>
      <x:c r="QBG5916" s="248"/>
      <x:c r="QBH5916" s="248"/>
      <x:c r="QBI5916" s="248"/>
      <x:c r="QBJ5916" s="248"/>
      <x:c r="QBK5916" s="248"/>
      <x:c r="QBL5916" s="248"/>
      <x:c r="QBM5916" s="248"/>
      <x:c r="QBN5916" s="248"/>
      <x:c r="QBO5916" s="248"/>
      <x:c r="QBP5916" s="248"/>
      <x:c r="QBQ5916" s="248"/>
      <x:c r="QBR5916" s="248"/>
      <x:c r="QBS5916" s="248"/>
      <x:c r="QBT5916" s="248"/>
      <x:c r="QBU5916" s="248"/>
      <x:c r="QBV5916" s="248"/>
      <x:c r="QBW5916" s="248"/>
      <x:c r="QBX5916" s="248"/>
      <x:c r="QBY5916" s="248"/>
      <x:c r="QBZ5916" s="248"/>
      <x:c r="QCA5916" s="248"/>
      <x:c r="QCB5916" s="248"/>
      <x:c r="QCC5916" s="248"/>
      <x:c r="QCD5916" s="248"/>
      <x:c r="QCE5916" s="248"/>
      <x:c r="QCF5916" s="248"/>
      <x:c r="QCG5916" s="248"/>
      <x:c r="QCH5916" s="248"/>
      <x:c r="QCI5916" s="248"/>
      <x:c r="QCJ5916" s="248"/>
      <x:c r="QCK5916" s="248"/>
      <x:c r="QCL5916" s="248"/>
      <x:c r="QCM5916" s="248"/>
      <x:c r="QCN5916" s="248"/>
      <x:c r="QCO5916" s="248"/>
      <x:c r="QCP5916" s="248"/>
      <x:c r="QCQ5916" s="248"/>
      <x:c r="QCR5916" s="248"/>
      <x:c r="QCS5916" s="248"/>
      <x:c r="QCT5916" s="248"/>
      <x:c r="QCU5916" s="248"/>
      <x:c r="QCV5916" s="248"/>
      <x:c r="QCW5916" s="248"/>
      <x:c r="QCX5916" s="248"/>
      <x:c r="QCY5916" s="248"/>
      <x:c r="QCZ5916" s="248"/>
      <x:c r="QDA5916" s="248"/>
      <x:c r="QDB5916" s="248"/>
      <x:c r="QDC5916" s="248"/>
      <x:c r="QDD5916" s="248"/>
      <x:c r="QDE5916" s="248"/>
      <x:c r="QDF5916" s="248"/>
      <x:c r="QDG5916" s="248"/>
      <x:c r="QDH5916" s="248"/>
      <x:c r="QDI5916" s="248"/>
      <x:c r="QDJ5916" s="248"/>
      <x:c r="QDK5916" s="248"/>
      <x:c r="QDL5916" s="248"/>
      <x:c r="QDM5916" s="248"/>
      <x:c r="QDN5916" s="248"/>
      <x:c r="QDO5916" s="248"/>
      <x:c r="QDP5916" s="248"/>
      <x:c r="QDQ5916" s="248"/>
      <x:c r="QDR5916" s="248"/>
      <x:c r="QDS5916" s="248"/>
      <x:c r="QDT5916" s="248"/>
      <x:c r="QDU5916" s="248"/>
      <x:c r="QDV5916" s="248"/>
      <x:c r="QDW5916" s="248"/>
      <x:c r="QDX5916" s="248"/>
      <x:c r="QDY5916" s="248"/>
      <x:c r="QDZ5916" s="248"/>
      <x:c r="QEA5916" s="248"/>
      <x:c r="QEB5916" s="248"/>
      <x:c r="QEC5916" s="248"/>
      <x:c r="QED5916" s="248"/>
      <x:c r="QEE5916" s="248"/>
      <x:c r="QEF5916" s="248"/>
      <x:c r="QEG5916" s="248"/>
      <x:c r="QEH5916" s="248"/>
      <x:c r="QEI5916" s="248"/>
      <x:c r="QEJ5916" s="248"/>
      <x:c r="QEK5916" s="248"/>
      <x:c r="QEL5916" s="248"/>
      <x:c r="QEM5916" s="248"/>
      <x:c r="QEN5916" s="248"/>
      <x:c r="QEO5916" s="248"/>
      <x:c r="QEP5916" s="248"/>
      <x:c r="QEQ5916" s="248"/>
      <x:c r="QER5916" s="248"/>
      <x:c r="QES5916" s="248"/>
      <x:c r="QET5916" s="248"/>
      <x:c r="QEU5916" s="248"/>
      <x:c r="QEV5916" s="248"/>
      <x:c r="QEW5916" s="248"/>
      <x:c r="QEX5916" s="248"/>
      <x:c r="QEY5916" s="248"/>
      <x:c r="QEZ5916" s="248"/>
      <x:c r="QFA5916" s="248"/>
      <x:c r="QFB5916" s="248"/>
      <x:c r="QFC5916" s="248"/>
      <x:c r="QFD5916" s="248"/>
      <x:c r="QFE5916" s="248"/>
      <x:c r="QFF5916" s="248"/>
      <x:c r="QFG5916" s="248"/>
      <x:c r="QFH5916" s="248"/>
      <x:c r="QFI5916" s="248"/>
      <x:c r="QFJ5916" s="248"/>
      <x:c r="QFK5916" s="248"/>
      <x:c r="QFL5916" s="248"/>
      <x:c r="QFM5916" s="248"/>
      <x:c r="QFN5916" s="248"/>
      <x:c r="QFO5916" s="248"/>
      <x:c r="QFP5916" s="248"/>
      <x:c r="QFQ5916" s="248"/>
      <x:c r="QFR5916" s="248"/>
      <x:c r="QFS5916" s="248"/>
      <x:c r="QFT5916" s="248"/>
      <x:c r="QFU5916" s="248"/>
      <x:c r="QFV5916" s="248"/>
      <x:c r="QFW5916" s="248"/>
      <x:c r="QFX5916" s="248"/>
      <x:c r="QFY5916" s="248"/>
      <x:c r="QFZ5916" s="248"/>
      <x:c r="QGA5916" s="248"/>
      <x:c r="QGB5916" s="248"/>
      <x:c r="QGC5916" s="248"/>
      <x:c r="QGD5916" s="248"/>
      <x:c r="QGE5916" s="248"/>
      <x:c r="QGF5916" s="248"/>
      <x:c r="QGG5916" s="248"/>
      <x:c r="QGH5916" s="248"/>
      <x:c r="QGI5916" s="248"/>
      <x:c r="QGJ5916" s="248"/>
      <x:c r="QGK5916" s="248"/>
      <x:c r="QGL5916" s="248"/>
      <x:c r="QGM5916" s="248"/>
      <x:c r="QGN5916" s="248"/>
      <x:c r="QGO5916" s="248"/>
      <x:c r="QGP5916" s="248"/>
      <x:c r="QGQ5916" s="248"/>
      <x:c r="QGR5916" s="248"/>
      <x:c r="QGS5916" s="248"/>
      <x:c r="QGT5916" s="248"/>
      <x:c r="QGU5916" s="248"/>
      <x:c r="QGV5916" s="248"/>
      <x:c r="QGW5916" s="248"/>
      <x:c r="QGX5916" s="248"/>
      <x:c r="QGY5916" s="248"/>
      <x:c r="QGZ5916" s="248"/>
      <x:c r="QHA5916" s="248"/>
      <x:c r="QHB5916" s="248"/>
      <x:c r="QHC5916" s="248"/>
      <x:c r="QHD5916" s="248"/>
      <x:c r="QHE5916" s="248"/>
      <x:c r="QHF5916" s="248"/>
      <x:c r="QHG5916" s="248"/>
      <x:c r="QHH5916" s="248"/>
      <x:c r="QHI5916" s="248"/>
      <x:c r="QHJ5916" s="248"/>
      <x:c r="QHK5916" s="248"/>
      <x:c r="QHL5916" s="248"/>
      <x:c r="QHM5916" s="248"/>
      <x:c r="QHN5916" s="248"/>
      <x:c r="QHO5916" s="248"/>
      <x:c r="QHP5916" s="248"/>
      <x:c r="QHQ5916" s="248"/>
      <x:c r="QHR5916" s="248"/>
      <x:c r="QHS5916" s="248"/>
      <x:c r="QHT5916" s="248"/>
      <x:c r="QHU5916" s="248"/>
      <x:c r="QHV5916" s="248"/>
      <x:c r="QHW5916" s="248"/>
      <x:c r="QHX5916" s="248"/>
      <x:c r="QHY5916" s="248"/>
      <x:c r="QHZ5916" s="248"/>
      <x:c r="QIA5916" s="248"/>
      <x:c r="QIB5916" s="248"/>
      <x:c r="QIC5916" s="248"/>
      <x:c r="QID5916" s="248"/>
      <x:c r="QIE5916" s="248"/>
      <x:c r="QIF5916" s="248"/>
      <x:c r="QIG5916" s="248"/>
      <x:c r="QIH5916" s="248"/>
      <x:c r="QII5916" s="248"/>
      <x:c r="QIJ5916" s="248"/>
      <x:c r="QIK5916" s="248"/>
      <x:c r="QIL5916" s="248"/>
      <x:c r="QIM5916" s="248"/>
      <x:c r="QIN5916" s="248"/>
      <x:c r="QIO5916" s="248"/>
      <x:c r="QIP5916" s="248"/>
      <x:c r="QIQ5916" s="248"/>
      <x:c r="QIR5916" s="248"/>
      <x:c r="QIS5916" s="248"/>
      <x:c r="QIT5916" s="248"/>
      <x:c r="QIU5916" s="248"/>
      <x:c r="QIV5916" s="248"/>
      <x:c r="QIW5916" s="248"/>
      <x:c r="QIX5916" s="248"/>
      <x:c r="QIY5916" s="248"/>
      <x:c r="QIZ5916" s="248"/>
      <x:c r="QJA5916" s="248"/>
      <x:c r="QJB5916" s="248"/>
      <x:c r="QJC5916" s="248"/>
      <x:c r="QJD5916" s="248"/>
      <x:c r="QJE5916" s="248"/>
      <x:c r="QJF5916" s="248"/>
      <x:c r="QJG5916" s="248"/>
      <x:c r="QJH5916" s="248"/>
      <x:c r="QJI5916" s="248"/>
      <x:c r="QJJ5916" s="248"/>
      <x:c r="QJK5916" s="248"/>
      <x:c r="QJL5916" s="248"/>
      <x:c r="QJM5916" s="248"/>
      <x:c r="QJN5916" s="248"/>
      <x:c r="QJO5916" s="248"/>
      <x:c r="QJP5916" s="248"/>
      <x:c r="QJQ5916" s="248"/>
      <x:c r="QJR5916" s="248"/>
      <x:c r="QJS5916" s="248"/>
      <x:c r="QJT5916" s="248"/>
      <x:c r="QJU5916" s="248"/>
      <x:c r="QJV5916" s="248"/>
      <x:c r="QJW5916" s="248"/>
      <x:c r="QJX5916" s="248"/>
      <x:c r="QJY5916" s="248"/>
      <x:c r="QJZ5916" s="248"/>
      <x:c r="QKA5916" s="248"/>
      <x:c r="QKB5916" s="248"/>
      <x:c r="QKC5916" s="248"/>
      <x:c r="QKD5916" s="248"/>
      <x:c r="QKE5916" s="248"/>
      <x:c r="QKF5916" s="248"/>
      <x:c r="QKG5916" s="248"/>
      <x:c r="QKH5916" s="248"/>
      <x:c r="QKI5916" s="248"/>
      <x:c r="QKJ5916" s="248"/>
      <x:c r="QKK5916" s="248"/>
      <x:c r="QKL5916" s="248"/>
      <x:c r="QKM5916" s="248"/>
      <x:c r="QKN5916" s="248"/>
      <x:c r="QKO5916" s="248"/>
      <x:c r="QKP5916" s="248"/>
      <x:c r="QKQ5916" s="248"/>
      <x:c r="QKR5916" s="248"/>
      <x:c r="QKS5916" s="248"/>
      <x:c r="QKT5916" s="248"/>
      <x:c r="QKU5916" s="248"/>
      <x:c r="QKV5916" s="248"/>
      <x:c r="QKW5916" s="248"/>
      <x:c r="QKX5916" s="248"/>
      <x:c r="QKY5916" s="248"/>
      <x:c r="QKZ5916" s="248"/>
      <x:c r="QLA5916" s="248"/>
      <x:c r="QLB5916" s="248"/>
      <x:c r="QLC5916" s="248"/>
      <x:c r="QLD5916" s="248"/>
      <x:c r="QLE5916" s="248"/>
      <x:c r="QLF5916" s="248"/>
      <x:c r="QLG5916" s="248"/>
      <x:c r="QLH5916" s="248"/>
      <x:c r="QLI5916" s="248"/>
      <x:c r="QLJ5916" s="248"/>
      <x:c r="QLK5916" s="248"/>
      <x:c r="QLL5916" s="248"/>
      <x:c r="QLM5916" s="248"/>
      <x:c r="QLN5916" s="248"/>
      <x:c r="QLO5916" s="248"/>
      <x:c r="QLP5916" s="248"/>
      <x:c r="QLQ5916" s="248"/>
      <x:c r="QLR5916" s="248"/>
      <x:c r="QLS5916" s="248"/>
      <x:c r="QLT5916" s="248"/>
      <x:c r="QLU5916" s="248"/>
      <x:c r="QLV5916" s="248"/>
      <x:c r="QLW5916" s="248"/>
      <x:c r="QLX5916" s="248"/>
      <x:c r="QLY5916" s="248"/>
      <x:c r="QLZ5916" s="248"/>
      <x:c r="QMA5916" s="248"/>
      <x:c r="QMB5916" s="248"/>
      <x:c r="QMC5916" s="248"/>
      <x:c r="QMD5916" s="248"/>
      <x:c r="QME5916" s="248"/>
      <x:c r="QMF5916" s="248"/>
      <x:c r="QMG5916" s="248"/>
      <x:c r="QMH5916" s="248"/>
      <x:c r="QMI5916" s="248"/>
      <x:c r="QMJ5916" s="248"/>
      <x:c r="QMK5916" s="248"/>
      <x:c r="QML5916" s="248"/>
      <x:c r="QMM5916" s="248"/>
      <x:c r="QMN5916" s="248"/>
      <x:c r="QMO5916" s="248"/>
      <x:c r="QMP5916" s="248"/>
      <x:c r="QMQ5916" s="248"/>
      <x:c r="QMR5916" s="248"/>
      <x:c r="QMS5916" s="248"/>
      <x:c r="QMT5916" s="248"/>
      <x:c r="QMU5916" s="248"/>
      <x:c r="QMV5916" s="248"/>
      <x:c r="QMW5916" s="248"/>
      <x:c r="QMX5916" s="248"/>
      <x:c r="QMY5916" s="248"/>
      <x:c r="QMZ5916" s="248"/>
      <x:c r="QNA5916" s="248"/>
      <x:c r="QNB5916" s="248"/>
      <x:c r="QNC5916" s="248"/>
      <x:c r="QND5916" s="248"/>
      <x:c r="QNE5916" s="248"/>
      <x:c r="QNF5916" s="248"/>
      <x:c r="QNG5916" s="248"/>
      <x:c r="QNH5916" s="248"/>
      <x:c r="QNI5916" s="248"/>
      <x:c r="QNJ5916" s="248"/>
      <x:c r="QNK5916" s="248"/>
      <x:c r="QNL5916" s="248"/>
      <x:c r="QNM5916" s="248"/>
      <x:c r="QNN5916" s="248"/>
      <x:c r="QNO5916" s="248"/>
      <x:c r="QNP5916" s="248"/>
      <x:c r="QNQ5916" s="248"/>
      <x:c r="QNR5916" s="248"/>
      <x:c r="QNS5916" s="248"/>
      <x:c r="QNT5916" s="248"/>
      <x:c r="QNU5916" s="248"/>
      <x:c r="QNV5916" s="248"/>
      <x:c r="QNW5916" s="248"/>
      <x:c r="QNX5916" s="248"/>
      <x:c r="QNY5916" s="248"/>
      <x:c r="QNZ5916" s="248"/>
      <x:c r="QOA5916" s="248"/>
      <x:c r="QOB5916" s="248"/>
      <x:c r="QOC5916" s="248"/>
      <x:c r="QOD5916" s="248"/>
      <x:c r="QOE5916" s="248"/>
      <x:c r="QOF5916" s="248"/>
      <x:c r="QOG5916" s="248"/>
      <x:c r="QOH5916" s="248"/>
      <x:c r="QOI5916" s="248"/>
      <x:c r="QOJ5916" s="248"/>
      <x:c r="QOK5916" s="248"/>
      <x:c r="QOL5916" s="248"/>
      <x:c r="QOM5916" s="248"/>
      <x:c r="QON5916" s="248"/>
      <x:c r="QOO5916" s="248"/>
      <x:c r="QOP5916" s="248"/>
      <x:c r="QOQ5916" s="248"/>
      <x:c r="QOR5916" s="248"/>
      <x:c r="QOS5916" s="248"/>
      <x:c r="QOT5916" s="248"/>
      <x:c r="QOU5916" s="248"/>
      <x:c r="QOV5916" s="248"/>
      <x:c r="QOW5916" s="248"/>
      <x:c r="QOX5916" s="248"/>
      <x:c r="QOY5916" s="248"/>
      <x:c r="QOZ5916" s="248"/>
      <x:c r="QPA5916" s="248"/>
      <x:c r="QPB5916" s="248"/>
      <x:c r="QPC5916" s="248"/>
      <x:c r="QPD5916" s="248"/>
      <x:c r="QPE5916" s="248"/>
      <x:c r="QPF5916" s="248"/>
      <x:c r="QPG5916" s="248"/>
      <x:c r="QPH5916" s="248"/>
      <x:c r="QPI5916" s="248"/>
      <x:c r="QPJ5916" s="248"/>
      <x:c r="QPK5916" s="248"/>
      <x:c r="QPL5916" s="248"/>
      <x:c r="QPM5916" s="248"/>
      <x:c r="QPN5916" s="248"/>
      <x:c r="QPO5916" s="248"/>
      <x:c r="QPP5916" s="248"/>
      <x:c r="QPQ5916" s="248"/>
      <x:c r="QPR5916" s="248"/>
      <x:c r="QPS5916" s="248"/>
      <x:c r="QPT5916" s="248"/>
      <x:c r="QPU5916" s="248"/>
      <x:c r="QPV5916" s="248"/>
      <x:c r="QPW5916" s="248"/>
      <x:c r="QPX5916" s="248"/>
      <x:c r="QPY5916" s="248"/>
      <x:c r="QPZ5916" s="248"/>
      <x:c r="QQA5916" s="248"/>
      <x:c r="QQB5916" s="248"/>
      <x:c r="QQC5916" s="248"/>
      <x:c r="QQD5916" s="248"/>
      <x:c r="QQE5916" s="248"/>
      <x:c r="QQF5916" s="248"/>
      <x:c r="QQG5916" s="248"/>
      <x:c r="QQH5916" s="248"/>
      <x:c r="QQI5916" s="248"/>
      <x:c r="QQJ5916" s="248"/>
      <x:c r="QQK5916" s="248"/>
      <x:c r="QQL5916" s="248"/>
      <x:c r="QQM5916" s="248"/>
      <x:c r="QQN5916" s="248"/>
      <x:c r="QQO5916" s="248"/>
      <x:c r="QQP5916" s="248"/>
      <x:c r="QQQ5916" s="248"/>
      <x:c r="QQR5916" s="248"/>
      <x:c r="QQS5916" s="248"/>
      <x:c r="QQT5916" s="248"/>
      <x:c r="QQU5916" s="248"/>
      <x:c r="QQV5916" s="248"/>
      <x:c r="QQW5916" s="248"/>
      <x:c r="QQX5916" s="248"/>
      <x:c r="QQY5916" s="248"/>
      <x:c r="QQZ5916" s="248"/>
      <x:c r="QRA5916" s="248"/>
      <x:c r="QRB5916" s="248"/>
      <x:c r="QRC5916" s="248"/>
      <x:c r="QRD5916" s="248"/>
      <x:c r="QRE5916" s="248"/>
      <x:c r="QRF5916" s="248"/>
      <x:c r="QRG5916" s="248"/>
      <x:c r="QRH5916" s="248"/>
      <x:c r="QRI5916" s="248"/>
      <x:c r="QRJ5916" s="248"/>
      <x:c r="QRK5916" s="248"/>
      <x:c r="QRL5916" s="248"/>
      <x:c r="QRM5916" s="248"/>
      <x:c r="QRN5916" s="248"/>
      <x:c r="QRO5916" s="248"/>
      <x:c r="QRP5916" s="248"/>
      <x:c r="QRQ5916" s="248"/>
      <x:c r="QRR5916" s="248"/>
      <x:c r="QRS5916" s="248"/>
      <x:c r="QRT5916" s="248"/>
      <x:c r="QRU5916" s="248"/>
      <x:c r="QRV5916" s="248"/>
      <x:c r="QRW5916" s="248"/>
      <x:c r="QRX5916" s="248"/>
      <x:c r="QRY5916" s="248"/>
      <x:c r="QRZ5916" s="248"/>
      <x:c r="QSA5916" s="248"/>
      <x:c r="QSB5916" s="248"/>
      <x:c r="QSC5916" s="248"/>
      <x:c r="QSD5916" s="248"/>
      <x:c r="QSE5916" s="248"/>
      <x:c r="QSF5916" s="248"/>
      <x:c r="QSG5916" s="248"/>
      <x:c r="QSH5916" s="248"/>
      <x:c r="QSI5916" s="248"/>
      <x:c r="QSJ5916" s="248"/>
      <x:c r="QSK5916" s="248"/>
      <x:c r="QSL5916" s="248"/>
      <x:c r="QSM5916" s="248"/>
      <x:c r="QSN5916" s="248"/>
      <x:c r="QSO5916" s="248"/>
      <x:c r="QSP5916" s="248"/>
      <x:c r="QSQ5916" s="248"/>
      <x:c r="QSR5916" s="248"/>
      <x:c r="QSS5916" s="248"/>
      <x:c r="QST5916" s="248"/>
      <x:c r="QSU5916" s="248"/>
      <x:c r="QSV5916" s="248"/>
      <x:c r="QSW5916" s="248"/>
      <x:c r="QSX5916" s="248"/>
      <x:c r="QSY5916" s="248"/>
      <x:c r="QSZ5916" s="248"/>
      <x:c r="QTA5916" s="248"/>
      <x:c r="QTB5916" s="248"/>
      <x:c r="QTC5916" s="248"/>
      <x:c r="QTD5916" s="248"/>
      <x:c r="QTE5916" s="248"/>
      <x:c r="QTF5916" s="248"/>
      <x:c r="QTG5916" s="248"/>
      <x:c r="QTH5916" s="248"/>
      <x:c r="QTI5916" s="248"/>
      <x:c r="QTJ5916" s="248"/>
      <x:c r="QTK5916" s="248"/>
      <x:c r="QTL5916" s="248"/>
      <x:c r="QTM5916" s="248"/>
      <x:c r="QTN5916" s="248"/>
      <x:c r="QTO5916" s="248"/>
      <x:c r="QTP5916" s="248"/>
      <x:c r="QTQ5916" s="248"/>
      <x:c r="QTR5916" s="248"/>
      <x:c r="QTS5916" s="248"/>
      <x:c r="QTT5916" s="248"/>
      <x:c r="QTU5916" s="248"/>
      <x:c r="QTV5916" s="248"/>
      <x:c r="QTW5916" s="248"/>
      <x:c r="QTX5916" s="248"/>
      <x:c r="QTY5916" s="248"/>
      <x:c r="QTZ5916" s="248"/>
      <x:c r="QUA5916" s="248"/>
      <x:c r="QUB5916" s="248"/>
      <x:c r="QUC5916" s="248"/>
      <x:c r="QUD5916" s="248"/>
      <x:c r="QUE5916" s="248"/>
      <x:c r="QUF5916" s="248"/>
      <x:c r="QUG5916" s="248"/>
      <x:c r="QUH5916" s="248"/>
      <x:c r="QUI5916" s="248"/>
      <x:c r="QUJ5916" s="248"/>
      <x:c r="QUK5916" s="248"/>
      <x:c r="QUL5916" s="248"/>
      <x:c r="QUM5916" s="248"/>
      <x:c r="QUN5916" s="248"/>
      <x:c r="QUO5916" s="248"/>
      <x:c r="QUP5916" s="248"/>
      <x:c r="QUQ5916" s="248"/>
      <x:c r="QUR5916" s="248"/>
      <x:c r="QUS5916" s="248"/>
      <x:c r="QUT5916" s="248"/>
      <x:c r="QUU5916" s="248"/>
      <x:c r="QUV5916" s="248"/>
      <x:c r="QUW5916" s="248"/>
      <x:c r="QUX5916" s="248"/>
      <x:c r="QUY5916" s="248"/>
      <x:c r="QUZ5916" s="248"/>
      <x:c r="QVA5916" s="248"/>
      <x:c r="QVB5916" s="248"/>
      <x:c r="QVC5916" s="248"/>
      <x:c r="QVD5916" s="248"/>
      <x:c r="QVE5916" s="248"/>
      <x:c r="QVF5916" s="248"/>
      <x:c r="QVG5916" s="248"/>
      <x:c r="QVH5916" s="248"/>
      <x:c r="QVI5916" s="248"/>
      <x:c r="QVJ5916" s="248"/>
      <x:c r="QVK5916" s="248"/>
      <x:c r="QVL5916" s="248"/>
      <x:c r="QVM5916" s="248"/>
      <x:c r="QVN5916" s="248"/>
      <x:c r="QVO5916" s="248"/>
      <x:c r="QVP5916" s="248"/>
      <x:c r="QVQ5916" s="248"/>
      <x:c r="QVR5916" s="248"/>
      <x:c r="QVS5916" s="248"/>
      <x:c r="QVT5916" s="248"/>
      <x:c r="QVU5916" s="248"/>
      <x:c r="QVV5916" s="248"/>
      <x:c r="QVW5916" s="248"/>
      <x:c r="QVX5916" s="248"/>
      <x:c r="QVY5916" s="248"/>
      <x:c r="QVZ5916" s="248"/>
      <x:c r="QWA5916" s="248"/>
      <x:c r="QWB5916" s="248"/>
      <x:c r="QWC5916" s="248"/>
      <x:c r="QWD5916" s="248"/>
      <x:c r="QWE5916" s="248"/>
      <x:c r="QWF5916" s="248"/>
      <x:c r="QWG5916" s="248"/>
      <x:c r="QWH5916" s="248"/>
      <x:c r="QWI5916" s="248"/>
      <x:c r="QWJ5916" s="248"/>
      <x:c r="QWK5916" s="248"/>
      <x:c r="QWL5916" s="248"/>
      <x:c r="QWM5916" s="248"/>
      <x:c r="QWN5916" s="248"/>
      <x:c r="QWO5916" s="248"/>
      <x:c r="QWP5916" s="248"/>
      <x:c r="QWQ5916" s="248"/>
      <x:c r="QWR5916" s="248"/>
      <x:c r="QWS5916" s="248"/>
      <x:c r="QWT5916" s="248"/>
      <x:c r="QWU5916" s="248"/>
      <x:c r="QWV5916" s="248"/>
      <x:c r="QWW5916" s="248"/>
      <x:c r="QWX5916" s="248"/>
      <x:c r="QWY5916" s="248"/>
      <x:c r="QWZ5916" s="248"/>
      <x:c r="QXA5916" s="248"/>
      <x:c r="QXB5916" s="248"/>
      <x:c r="QXC5916" s="248"/>
      <x:c r="QXD5916" s="248"/>
      <x:c r="QXE5916" s="248"/>
      <x:c r="QXF5916" s="248"/>
      <x:c r="QXG5916" s="248"/>
      <x:c r="QXH5916" s="248"/>
      <x:c r="QXI5916" s="248"/>
      <x:c r="QXJ5916" s="248"/>
      <x:c r="QXK5916" s="248"/>
      <x:c r="QXL5916" s="248"/>
      <x:c r="QXM5916" s="248"/>
      <x:c r="QXN5916" s="248"/>
      <x:c r="QXO5916" s="248"/>
      <x:c r="QXP5916" s="248"/>
      <x:c r="QXQ5916" s="248"/>
      <x:c r="QXR5916" s="248"/>
      <x:c r="QXS5916" s="248"/>
      <x:c r="QXT5916" s="248"/>
      <x:c r="QXU5916" s="248"/>
      <x:c r="QXV5916" s="248"/>
      <x:c r="QXW5916" s="248"/>
      <x:c r="QXX5916" s="248"/>
      <x:c r="QXY5916" s="248"/>
      <x:c r="QXZ5916" s="248"/>
      <x:c r="QYA5916" s="248"/>
      <x:c r="QYB5916" s="248"/>
      <x:c r="QYC5916" s="248"/>
      <x:c r="QYD5916" s="248"/>
      <x:c r="QYE5916" s="248"/>
      <x:c r="QYF5916" s="248"/>
      <x:c r="QYG5916" s="248"/>
      <x:c r="QYH5916" s="248"/>
      <x:c r="QYI5916" s="248"/>
      <x:c r="QYJ5916" s="248"/>
      <x:c r="QYK5916" s="248"/>
      <x:c r="QYL5916" s="248"/>
      <x:c r="QYM5916" s="248"/>
      <x:c r="QYN5916" s="248"/>
      <x:c r="QYO5916" s="248"/>
      <x:c r="QYP5916" s="248"/>
      <x:c r="QYQ5916" s="248"/>
      <x:c r="QYR5916" s="248"/>
      <x:c r="QYS5916" s="248"/>
      <x:c r="QYT5916" s="248"/>
      <x:c r="QYU5916" s="248"/>
      <x:c r="QYV5916" s="248"/>
      <x:c r="QYW5916" s="248"/>
      <x:c r="QYX5916" s="248"/>
      <x:c r="QYY5916" s="248"/>
      <x:c r="QYZ5916" s="248"/>
      <x:c r="QZA5916" s="248"/>
      <x:c r="QZB5916" s="248"/>
      <x:c r="QZC5916" s="248"/>
      <x:c r="QZD5916" s="248"/>
      <x:c r="QZE5916" s="248"/>
      <x:c r="QZF5916" s="248"/>
      <x:c r="QZG5916" s="248"/>
      <x:c r="QZH5916" s="248"/>
      <x:c r="QZI5916" s="248"/>
      <x:c r="QZJ5916" s="248"/>
      <x:c r="QZK5916" s="248"/>
      <x:c r="QZL5916" s="248"/>
      <x:c r="QZM5916" s="248"/>
      <x:c r="QZN5916" s="248"/>
      <x:c r="QZO5916" s="248"/>
      <x:c r="QZP5916" s="248"/>
      <x:c r="QZQ5916" s="248"/>
      <x:c r="QZR5916" s="248"/>
      <x:c r="QZS5916" s="248"/>
      <x:c r="QZT5916" s="248"/>
      <x:c r="QZU5916" s="248"/>
      <x:c r="QZV5916" s="248"/>
      <x:c r="QZW5916" s="248"/>
      <x:c r="QZX5916" s="248"/>
      <x:c r="QZY5916" s="248"/>
      <x:c r="QZZ5916" s="248"/>
      <x:c r="RAA5916" s="248"/>
      <x:c r="RAB5916" s="248"/>
      <x:c r="RAC5916" s="248"/>
      <x:c r="RAD5916" s="248"/>
      <x:c r="RAE5916" s="248"/>
      <x:c r="RAF5916" s="248"/>
      <x:c r="RAG5916" s="248"/>
      <x:c r="RAH5916" s="248"/>
      <x:c r="RAI5916" s="248"/>
      <x:c r="RAJ5916" s="248"/>
      <x:c r="RAK5916" s="248"/>
      <x:c r="RAL5916" s="248"/>
      <x:c r="RAM5916" s="248"/>
      <x:c r="RAN5916" s="248"/>
      <x:c r="RAO5916" s="248"/>
      <x:c r="RAP5916" s="248"/>
      <x:c r="RAQ5916" s="248"/>
      <x:c r="RAR5916" s="248"/>
      <x:c r="RAS5916" s="248"/>
      <x:c r="RAT5916" s="248"/>
      <x:c r="RAU5916" s="248"/>
      <x:c r="RAV5916" s="248"/>
      <x:c r="RAW5916" s="248"/>
      <x:c r="RAX5916" s="248"/>
      <x:c r="RAY5916" s="248"/>
      <x:c r="RAZ5916" s="248"/>
      <x:c r="RBA5916" s="248"/>
      <x:c r="RBB5916" s="248"/>
      <x:c r="RBC5916" s="248"/>
      <x:c r="RBD5916" s="248"/>
      <x:c r="RBE5916" s="248"/>
      <x:c r="RBF5916" s="248"/>
      <x:c r="RBG5916" s="248"/>
      <x:c r="RBH5916" s="248"/>
      <x:c r="RBI5916" s="248"/>
      <x:c r="RBJ5916" s="248"/>
      <x:c r="RBK5916" s="248"/>
      <x:c r="RBL5916" s="248"/>
      <x:c r="RBM5916" s="248"/>
      <x:c r="RBN5916" s="248"/>
      <x:c r="RBO5916" s="248"/>
      <x:c r="RBP5916" s="248"/>
      <x:c r="RBQ5916" s="248"/>
      <x:c r="RBR5916" s="248"/>
      <x:c r="RBS5916" s="248"/>
      <x:c r="RBT5916" s="248"/>
      <x:c r="RBU5916" s="248"/>
      <x:c r="RBV5916" s="248"/>
      <x:c r="RBW5916" s="248"/>
      <x:c r="RBX5916" s="248"/>
      <x:c r="RBY5916" s="248"/>
      <x:c r="RBZ5916" s="248"/>
      <x:c r="RCA5916" s="248"/>
      <x:c r="RCB5916" s="248"/>
      <x:c r="RCC5916" s="248"/>
      <x:c r="RCD5916" s="248"/>
      <x:c r="RCE5916" s="248"/>
      <x:c r="RCF5916" s="248"/>
      <x:c r="RCG5916" s="248"/>
      <x:c r="RCH5916" s="248"/>
      <x:c r="RCI5916" s="248"/>
      <x:c r="RCJ5916" s="248"/>
      <x:c r="RCK5916" s="248"/>
      <x:c r="RCL5916" s="248"/>
      <x:c r="RCM5916" s="248"/>
      <x:c r="RCN5916" s="248"/>
      <x:c r="RCO5916" s="248"/>
      <x:c r="RCP5916" s="248"/>
      <x:c r="RCQ5916" s="248"/>
      <x:c r="RCR5916" s="248"/>
      <x:c r="RCS5916" s="248"/>
      <x:c r="RCT5916" s="248"/>
      <x:c r="RCU5916" s="248"/>
      <x:c r="RCV5916" s="248"/>
      <x:c r="RCW5916" s="248"/>
      <x:c r="RCX5916" s="248"/>
      <x:c r="RCY5916" s="248"/>
      <x:c r="RCZ5916" s="248"/>
      <x:c r="RDA5916" s="248"/>
      <x:c r="RDB5916" s="248"/>
      <x:c r="RDC5916" s="248"/>
      <x:c r="RDD5916" s="248"/>
      <x:c r="RDE5916" s="248"/>
      <x:c r="RDF5916" s="248"/>
      <x:c r="RDG5916" s="248"/>
      <x:c r="RDH5916" s="248"/>
      <x:c r="RDI5916" s="248"/>
      <x:c r="RDJ5916" s="248"/>
      <x:c r="RDK5916" s="248"/>
      <x:c r="RDL5916" s="248"/>
      <x:c r="RDM5916" s="248"/>
      <x:c r="RDN5916" s="248"/>
      <x:c r="RDO5916" s="248"/>
      <x:c r="RDP5916" s="248"/>
      <x:c r="RDQ5916" s="248"/>
      <x:c r="RDR5916" s="248"/>
      <x:c r="RDS5916" s="248"/>
      <x:c r="RDT5916" s="248"/>
      <x:c r="RDU5916" s="248"/>
      <x:c r="RDV5916" s="248"/>
      <x:c r="RDW5916" s="248"/>
      <x:c r="RDX5916" s="248"/>
      <x:c r="RDY5916" s="248"/>
      <x:c r="RDZ5916" s="248"/>
      <x:c r="REA5916" s="248"/>
      <x:c r="REB5916" s="248"/>
      <x:c r="REC5916" s="248"/>
      <x:c r="RED5916" s="248"/>
      <x:c r="REE5916" s="248"/>
      <x:c r="REF5916" s="248"/>
      <x:c r="REG5916" s="248"/>
      <x:c r="REH5916" s="248"/>
      <x:c r="REI5916" s="248"/>
      <x:c r="REJ5916" s="248"/>
      <x:c r="REK5916" s="248"/>
      <x:c r="REL5916" s="248"/>
      <x:c r="REM5916" s="248"/>
      <x:c r="REN5916" s="248"/>
      <x:c r="REO5916" s="248"/>
      <x:c r="REP5916" s="248"/>
      <x:c r="REQ5916" s="248"/>
      <x:c r="RER5916" s="248"/>
      <x:c r="RES5916" s="248"/>
      <x:c r="RET5916" s="248"/>
      <x:c r="REU5916" s="248"/>
      <x:c r="REV5916" s="248"/>
      <x:c r="REW5916" s="248"/>
      <x:c r="REX5916" s="248"/>
      <x:c r="REY5916" s="248"/>
      <x:c r="REZ5916" s="248"/>
      <x:c r="RFA5916" s="248"/>
      <x:c r="RFB5916" s="248"/>
      <x:c r="RFC5916" s="248"/>
      <x:c r="RFD5916" s="248"/>
      <x:c r="RFE5916" s="248"/>
      <x:c r="RFF5916" s="248"/>
      <x:c r="RFG5916" s="248"/>
      <x:c r="RFH5916" s="248"/>
      <x:c r="RFI5916" s="248"/>
      <x:c r="RFJ5916" s="248"/>
      <x:c r="RFK5916" s="248"/>
      <x:c r="RFL5916" s="248"/>
      <x:c r="RFM5916" s="248"/>
      <x:c r="RFN5916" s="248"/>
      <x:c r="RFO5916" s="248"/>
      <x:c r="RFP5916" s="248"/>
      <x:c r="RFQ5916" s="248"/>
      <x:c r="RFR5916" s="248"/>
      <x:c r="RFS5916" s="248"/>
      <x:c r="RFT5916" s="248"/>
      <x:c r="RFU5916" s="248"/>
      <x:c r="RFV5916" s="248"/>
      <x:c r="RFW5916" s="248"/>
      <x:c r="RFX5916" s="248"/>
      <x:c r="RFY5916" s="248"/>
      <x:c r="RFZ5916" s="248"/>
      <x:c r="RGA5916" s="248"/>
      <x:c r="RGB5916" s="248"/>
      <x:c r="RGC5916" s="248"/>
      <x:c r="RGD5916" s="248"/>
      <x:c r="RGE5916" s="248"/>
      <x:c r="RGF5916" s="248"/>
      <x:c r="RGG5916" s="248"/>
      <x:c r="RGH5916" s="248"/>
      <x:c r="RGI5916" s="248"/>
      <x:c r="RGJ5916" s="248"/>
      <x:c r="RGK5916" s="248"/>
      <x:c r="RGL5916" s="248"/>
      <x:c r="RGM5916" s="248"/>
      <x:c r="RGN5916" s="248"/>
      <x:c r="RGO5916" s="248"/>
      <x:c r="RGP5916" s="248"/>
      <x:c r="RGQ5916" s="248"/>
      <x:c r="RGR5916" s="248"/>
      <x:c r="RGS5916" s="248"/>
      <x:c r="RGT5916" s="248"/>
      <x:c r="RGU5916" s="248"/>
      <x:c r="RGV5916" s="248"/>
      <x:c r="RGW5916" s="248"/>
      <x:c r="RGX5916" s="248"/>
      <x:c r="RGY5916" s="248"/>
      <x:c r="RGZ5916" s="248"/>
      <x:c r="RHA5916" s="248"/>
      <x:c r="RHB5916" s="248"/>
      <x:c r="RHC5916" s="248"/>
      <x:c r="RHD5916" s="248"/>
      <x:c r="RHE5916" s="248"/>
      <x:c r="RHF5916" s="248"/>
      <x:c r="RHG5916" s="248"/>
      <x:c r="RHH5916" s="248"/>
      <x:c r="RHI5916" s="248"/>
      <x:c r="RHJ5916" s="248"/>
      <x:c r="RHK5916" s="248"/>
      <x:c r="RHL5916" s="248"/>
      <x:c r="RHM5916" s="248"/>
      <x:c r="RHN5916" s="248"/>
      <x:c r="RHO5916" s="248"/>
      <x:c r="RHP5916" s="248"/>
      <x:c r="RHQ5916" s="248"/>
      <x:c r="RHR5916" s="248"/>
      <x:c r="RHS5916" s="248"/>
      <x:c r="RHT5916" s="248"/>
      <x:c r="RHU5916" s="248"/>
      <x:c r="RHV5916" s="248"/>
      <x:c r="RHW5916" s="248"/>
      <x:c r="RHX5916" s="248"/>
      <x:c r="RHY5916" s="248"/>
      <x:c r="RHZ5916" s="248"/>
      <x:c r="RIA5916" s="248"/>
      <x:c r="RIB5916" s="248"/>
      <x:c r="RIC5916" s="248"/>
      <x:c r="RID5916" s="248"/>
      <x:c r="RIE5916" s="248"/>
      <x:c r="RIF5916" s="248"/>
      <x:c r="RIG5916" s="248"/>
      <x:c r="RIH5916" s="248"/>
      <x:c r="RII5916" s="248"/>
      <x:c r="RIJ5916" s="248"/>
      <x:c r="RIK5916" s="248"/>
      <x:c r="RIL5916" s="248"/>
      <x:c r="RIM5916" s="248"/>
      <x:c r="RIN5916" s="248"/>
      <x:c r="RIO5916" s="248"/>
      <x:c r="RIP5916" s="248"/>
      <x:c r="RIQ5916" s="248"/>
      <x:c r="RIR5916" s="248"/>
      <x:c r="RIS5916" s="248"/>
      <x:c r="RIT5916" s="248"/>
      <x:c r="RIU5916" s="248"/>
      <x:c r="RIV5916" s="248"/>
      <x:c r="RIW5916" s="248"/>
      <x:c r="RIX5916" s="248"/>
      <x:c r="RIY5916" s="248"/>
      <x:c r="RIZ5916" s="248"/>
      <x:c r="RJA5916" s="248"/>
      <x:c r="RJB5916" s="248"/>
      <x:c r="RJC5916" s="248"/>
      <x:c r="RJD5916" s="248"/>
      <x:c r="RJE5916" s="248"/>
      <x:c r="RJF5916" s="248"/>
      <x:c r="RJG5916" s="248"/>
      <x:c r="RJH5916" s="248"/>
      <x:c r="RJI5916" s="248"/>
      <x:c r="RJJ5916" s="248"/>
      <x:c r="RJK5916" s="248"/>
      <x:c r="RJL5916" s="248"/>
      <x:c r="RJM5916" s="248"/>
      <x:c r="RJN5916" s="248"/>
      <x:c r="RJO5916" s="248"/>
      <x:c r="RJP5916" s="248"/>
      <x:c r="RJQ5916" s="248"/>
      <x:c r="RJR5916" s="248"/>
      <x:c r="RJS5916" s="248"/>
      <x:c r="RJT5916" s="248"/>
      <x:c r="RJU5916" s="248"/>
      <x:c r="RJV5916" s="248"/>
      <x:c r="RJW5916" s="248"/>
      <x:c r="RJX5916" s="248"/>
      <x:c r="RJY5916" s="248"/>
      <x:c r="RJZ5916" s="248"/>
      <x:c r="RKA5916" s="248"/>
      <x:c r="RKB5916" s="248"/>
      <x:c r="RKC5916" s="248"/>
      <x:c r="RKD5916" s="248"/>
      <x:c r="RKE5916" s="248"/>
      <x:c r="RKF5916" s="248"/>
      <x:c r="RKG5916" s="248"/>
      <x:c r="RKH5916" s="248"/>
      <x:c r="RKI5916" s="248"/>
      <x:c r="RKJ5916" s="248"/>
      <x:c r="RKK5916" s="248"/>
      <x:c r="RKL5916" s="248"/>
      <x:c r="RKM5916" s="248"/>
      <x:c r="RKN5916" s="248"/>
      <x:c r="RKO5916" s="248"/>
      <x:c r="RKP5916" s="248"/>
      <x:c r="RKQ5916" s="248"/>
      <x:c r="RKR5916" s="248"/>
      <x:c r="RKS5916" s="248"/>
      <x:c r="RKT5916" s="248"/>
      <x:c r="RKU5916" s="248"/>
      <x:c r="RKV5916" s="248"/>
      <x:c r="RKW5916" s="248"/>
      <x:c r="RKX5916" s="248"/>
      <x:c r="RKY5916" s="248"/>
      <x:c r="RKZ5916" s="248"/>
      <x:c r="RLA5916" s="248"/>
      <x:c r="RLB5916" s="248"/>
      <x:c r="RLC5916" s="248"/>
      <x:c r="RLD5916" s="248"/>
      <x:c r="RLE5916" s="248"/>
      <x:c r="RLF5916" s="248"/>
      <x:c r="RLG5916" s="248"/>
      <x:c r="RLH5916" s="248"/>
      <x:c r="RLI5916" s="248"/>
      <x:c r="RLJ5916" s="248"/>
      <x:c r="RLK5916" s="248"/>
      <x:c r="RLL5916" s="248"/>
      <x:c r="RLM5916" s="248"/>
      <x:c r="RLN5916" s="248"/>
      <x:c r="RLO5916" s="248"/>
      <x:c r="RLP5916" s="248"/>
      <x:c r="RLQ5916" s="248"/>
      <x:c r="RLR5916" s="248"/>
      <x:c r="RLS5916" s="248"/>
      <x:c r="RLT5916" s="248"/>
      <x:c r="RLU5916" s="248"/>
      <x:c r="RLV5916" s="248"/>
      <x:c r="RLW5916" s="248"/>
      <x:c r="RLX5916" s="248"/>
      <x:c r="RLY5916" s="248"/>
      <x:c r="RLZ5916" s="248"/>
      <x:c r="RMA5916" s="248"/>
      <x:c r="RMB5916" s="248"/>
      <x:c r="RMC5916" s="248"/>
      <x:c r="RMD5916" s="248"/>
      <x:c r="RME5916" s="248"/>
      <x:c r="RMF5916" s="248"/>
      <x:c r="RMG5916" s="248"/>
      <x:c r="RMH5916" s="248"/>
      <x:c r="RMI5916" s="248"/>
      <x:c r="RMJ5916" s="248"/>
      <x:c r="RMK5916" s="248"/>
      <x:c r="RML5916" s="248"/>
      <x:c r="RMM5916" s="248"/>
      <x:c r="RMN5916" s="248"/>
      <x:c r="RMO5916" s="248"/>
      <x:c r="RMP5916" s="248"/>
      <x:c r="RMQ5916" s="248"/>
      <x:c r="RMR5916" s="248"/>
      <x:c r="RMS5916" s="248"/>
      <x:c r="RMT5916" s="248"/>
      <x:c r="RMU5916" s="248"/>
      <x:c r="RMV5916" s="248"/>
      <x:c r="RMW5916" s="248"/>
      <x:c r="RMX5916" s="248"/>
      <x:c r="RMY5916" s="248"/>
      <x:c r="RMZ5916" s="248"/>
      <x:c r="RNA5916" s="248"/>
      <x:c r="RNB5916" s="248"/>
      <x:c r="RNC5916" s="248"/>
      <x:c r="RND5916" s="248"/>
      <x:c r="RNE5916" s="248"/>
      <x:c r="RNF5916" s="248"/>
      <x:c r="RNG5916" s="248"/>
      <x:c r="RNH5916" s="248"/>
      <x:c r="RNI5916" s="248"/>
      <x:c r="RNJ5916" s="248"/>
      <x:c r="RNK5916" s="248"/>
      <x:c r="RNL5916" s="248"/>
      <x:c r="RNM5916" s="248"/>
      <x:c r="RNN5916" s="248"/>
      <x:c r="RNO5916" s="248"/>
      <x:c r="RNP5916" s="248"/>
      <x:c r="RNQ5916" s="248"/>
      <x:c r="RNR5916" s="248"/>
      <x:c r="RNS5916" s="248"/>
      <x:c r="RNT5916" s="248"/>
      <x:c r="RNU5916" s="248"/>
      <x:c r="RNV5916" s="248"/>
      <x:c r="RNW5916" s="248"/>
      <x:c r="RNX5916" s="248"/>
      <x:c r="RNY5916" s="248"/>
      <x:c r="RNZ5916" s="248"/>
      <x:c r="ROA5916" s="248"/>
      <x:c r="ROB5916" s="248"/>
      <x:c r="ROC5916" s="248"/>
      <x:c r="ROD5916" s="248"/>
      <x:c r="ROE5916" s="248"/>
      <x:c r="ROF5916" s="248"/>
      <x:c r="ROG5916" s="248"/>
      <x:c r="ROH5916" s="248"/>
      <x:c r="ROI5916" s="248"/>
      <x:c r="ROJ5916" s="248"/>
      <x:c r="ROK5916" s="248"/>
      <x:c r="ROL5916" s="248"/>
      <x:c r="ROM5916" s="248"/>
      <x:c r="RON5916" s="248"/>
      <x:c r="ROO5916" s="248"/>
      <x:c r="ROP5916" s="248"/>
      <x:c r="ROQ5916" s="248"/>
      <x:c r="ROR5916" s="248"/>
      <x:c r="ROS5916" s="248"/>
      <x:c r="ROT5916" s="248"/>
      <x:c r="ROU5916" s="248"/>
      <x:c r="ROV5916" s="248"/>
      <x:c r="ROW5916" s="248"/>
      <x:c r="ROX5916" s="248"/>
      <x:c r="ROY5916" s="248"/>
      <x:c r="ROZ5916" s="248"/>
      <x:c r="RPA5916" s="248"/>
      <x:c r="RPB5916" s="248"/>
      <x:c r="RPC5916" s="248"/>
      <x:c r="RPD5916" s="248"/>
      <x:c r="RPE5916" s="248"/>
      <x:c r="RPF5916" s="248"/>
      <x:c r="RPG5916" s="248"/>
      <x:c r="RPH5916" s="248"/>
      <x:c r="RPI5916" s="248"/>
      <x:c r="RPJ5916" s="248"/>
      <x:c r="RPK5916" s="248"/>
      <x:c r="RPL5916" s="248"/>
      <x:c r="RPM5916" s="248"/>
      <x:c r="RPN5916" s="248"/>
      <x:c r="RPO5916" s="248"/>
      <x:c r="RPP5916" s="248"/>
      <x:c r="RPQ5916" s="248"/>
      <x:c r="RPR5916" s="248"/>
      <x:c r="RPS5916" s="248"/>
      <x:c r="RPT5916" s="248"/>
      <x:c r="RPU5916" s="248"/>
      <x:c r="RPV5916" s="248"/>
      <x:c r="RPW5916" s="248"/>
      <x:c r="RPX5916" s="248"/>
      <x:c r="RPY5916" s="248"/>
      <x:c r="RPZ5916" s="248"/>
      <x:c r="RQA5916" s="248"/>
      <x:c r="RQB5916" s="248"/>
      <x:c r="RQC5916" s="248"/>
      <x:c r="RQD5916" s="248"/>
      <x:c r="RQE5916" s="248"/>
      <x:c r="RQF5916" s="248"/>
      <x:c r="RQG5916" s="248"/>
      <x:c r="RQH5916" s="248"/>
      <x:c r="RQI5916" s="248"/>
      <x:c r="RQJ5916" s="248"/>
      <x:c r="RQK5916" s="248"/>
      <x:c r="RQL5916" s="248"/>
      <x:c r="RQM5916" s="248"/>
      <x:c r="RQN5916" s="248"/>
      <x:c r="RQO5916" s="248"/>
      <x:c r="RQP5916" s="248"/>
      <x:c r="RQQ5916" s="248"/>
      <x:c r="RQR5916" s="248"/>
      <x:c r="RQS5916" s="248"/>
      <x:c r="RQT5916" s="248"/>
      <x:c r="RQU5916" s="248"/>
      <x:c r="RQV5916" s="248"/>
      <x:c r="RQW5916" s="248"/>
      <x:c r="RQX5916" s="248"/>
      <x:c r="RQY5916" s="248"/>
      <x:c r="RQZ5916" s="248"/>
      <x:c r="RRA5916" s="248"/>
      <x:c r="RRB5916" s="248"/>
      <x:c r="RRC5916" s="248"/>
      <x:c r="RRD5916" s="248"/>
      <x:c r="RRE5916" s="248"/>
      <x:c r="RRF5916" s="248"/>
      <x:c r="RRG5916" s="248"/>
      <x:c r="RRH5916" s="248"/>
      <x:c r="RRI5916" s="248"/>
      <x:c r="RRJ5916" s="248"/>
      <x:c r="RRK5916" s="248"/>
      <x:c r="RRL5916" s="248"/>
      <x:c r="RRM5916" s="248"/>
      <x:c r="RRN5916" s="248"/>
      <x:c r="RRO5916" s="248"/>
      <x:c r="RRP5916" s="248"/>
      <x:c r="RRQ5916" s="248"/>
      <x:c r="RRR5916" s="248"/>
      <x:c r="RRS5916" s="248"/>
      <x:c r="RRT5916" s="248"/>
      <x:c r="RRU5916" s="248"/>
      <x:c r="RRV5916" s="248"/>
      <x:c r="RRW5916" s="248"/>
      <x:c r="RRX5916" s="248"/>
      <x:c r="RRY5916" s="248"/>
      <x:c r="RRZ5916" s="248"/>
      <x:c r="RSA5916" s="248"/>
      <x:c r="RSB5916" s="248"/>
      <x:c r="RSC5916" s="248"/>
      <x:c r="RSD5916" s="248"/>
      <x:c r="RSE5916" s="248"/>
      <x:c r="RSF5916" s="248"/>
      <x:c r="RSG5916" s="248"/>
      <x:c r="RSH5916" s="248"/>
      <x:c r="RSI5916" s="248"/>
      <x:c r="RSJ5916" s="248"/>
      <x:c r="RSK5916" s="248"/>
      <x:c r="RSL5916" s="248"/>
      <x:c r="RSM5916" s="248"/>
      <x:c r="RSN5916" s="248"/>
      <x:c r="RSO5916" s="248"/>
      <x:c r="RSP5916" s="248"/>
      <x:c r="RSQ5916" s="248"/>
      <x:c r="RSR5916" s="248"/>
      <x:c r="RSS5916" s="248"/>
      <x:c r="RST5916" s="248"/>
      <x:c r="RSU5916" s="248"/>
      <x:c r="RSV5916" s="248"/>
      <x:c r="RSW5916" s="248"/>
      <x:c r="RSX5916" s="248"/>
      <x:c r="RSY5916" s="248"/>
      <x:c r="RSZ5916" s="248"/>
      <x:c r="RTA5916" s="248"/>
      <x:c r="RTB5916" s="248"/>
      <x:c r="RTC5916" s="248"/>
      <x:c r="RTD5916" s="248"/>
      <x:c r="RTE5916" s="248"/>
      <x:c r="RTF5916" s="248"/>
      <x:c r="RTG5916" s="248"/>
      <x:c r="RTH5916" s="248"/>
      <x:c r="RTI5916" s="248"/>
      <x:c r="RTJ5916" s="248"/>
      <x:c r="RTK5916" s="248"/>
      <x:c r="RTL5916" s="248"/>
      <x:c r="RTM5916" s="248"/>
      <x:c r="RTN5916" s="248"/>
      <x:c r="RTO5916" s="248"/>
      <x:c r="RTP5916" s="248"/>
      <x:c r="RTQ5916" s="248"/>
      <x:c r="RTR5916" s="248"/>
      <x:c r="RTS5916" s="248"/>
      <x:c r="RTT5916" s="248"/>
      <x:c r="RTU5916" s="248"/>
      <x:c r="RTV5916" s="248"/>
      <x:c r="RTW5916" s="248"/>
      <x:c r="RTX5916" s="248"/>
      <x:c r="RTY5916" s="248"/>
      <x:c r="RTZ5916" s="248"/>
      <x:c r="RUA5916" s="248"/>
      <x:c r="RUB5916" s="248"/>
      <x:c r="RUC5916" s="248"/>
      <x:c r="RUD5916" s="248"/>
      <x:c r="RUE5916" s="248"/>
      <x:c r="RUF5916" s="248"/>
      <x:c r="RUG5916" s="248"/>
      <x:c r="RUH5916" s="248"/>
      <x:c r="RUI5916" s="248"/>
      <x:c r="RUJ5916" s="248"/>
      <x:c r="RUK5916" s="248"/>
      <x:c r="RUL5916" s="248"/>
      <x:c r="RUM5916" s="248"/>
      <x:c r="RUN5916" s="248"/>
      <x:c r="RUO5916" s="248"/>
      <x:c r="RUP5916" s="248"/>
      <x:c r="RUQ5916" s="248"/>
      <x:c r="RUR5916" s="248"/>
      <x:c r="RUS5916" s="248"/>
      <x:c r="RUT5916" s="248"/>
      <x:c r="RUU5916" s="248"/>
      <x:c r="RUV5916" s="248"/>
      <x:c r="RUW5916" s="248"/>
      <x:c r="RUX5916" s="248"/>
      <x:c r="RUY5916" s="248"/>
      <x:c r="RUZ5916" s="248"/>
      <x:c r="RVA5916" s="248"/>
      <x:c r="RVB5916" s="248"/>
      <x:c r="RVC5916" s="248"/>
      <x:c r="RVD5916" s="248"/>
      <x:c r="RVE5916" s="248"/>
      <x:c r="RVF5916" s="248"/>
      <x:c r="RVG5916" s="248"/>
      <x:c r="RVH5916" s="248"/>
      <x:c r="RVI5916" s="248"/>
      <x:c r="RVJ5916" s="248"/>
      <x:c r="RVK5916" s="248"/>
      <x:c r="RVL5916" s="248"/>
      <x:c r="RVM5916" s="248"/>
      <x:c r="RVN5916" s="248"/>
      <x:c r="RVO5916" s="248"/>
      <x:c r="RVP5916" s="248"/>
      <x:c r="RVQ5916" s="248"/>
      <x:c r="RVR5916" s="248"/>
      <x:c r="RVS5916" s="248"/>
      <x:c r="RVT5916" s="248"/>
      <x:c r="RVU5916" s="248"/>
      <x:c r="RVV5916" s="248"/>
      <x:c r="RVW5916" s="248"/>
      <x:c r="RVX5916" s="248"/>
      <x:c r="RVY5916" s="248"/>
      <x:c r="RVZ5916" s="248"/>
      <x:c r="RWA5916" s="248"/>
      <x:c r="RWB5916" s="248"/>
      <x:c r="RWC5916" s="248"/>
      <x:c r="RWD5916" s="248"/>
      <x:c r="RWE5916" s="248"/>
      <x:c r="RWF5916" s="248"/>
      <x:c r="RWG5916" s="248"/>
      <x:c r="RWH5916" s="248"/>
      <x:c r="RWI5916" s="248"/>
      <x:c r="RWJ5916" s="248"/>
      <x:c r="RWK5916" s="248"/>
      <x:c r="RWL5916" s="248"/>
      <x:c r="RWM5916" s="248"/>
      <x:c r="RWN5916" s="248"/>
      <x:c r="RWO5916" s="248"/>
      <x:c r="RWP5916" s="248"/>
      <x:c r="RWQ5916" s="248"/>
      <x:c r="RWR5916" s="248"/>
      <x:c r="RWS5916" s="248"/>
      <x:c r="RWT5916" s="248"/>
      <x:c r="RWU5916" s="248"/>
      <x:c r="RWV5916" s="248"/>
      <x:c r="RWW5916" s="248"/>
      <x:c r="RWX5916" s="248"/>
      <x:c r="RWY5916" s="248"/>
      <x:c r="RWZ5916" s="248"/>
      <x:c r="RXA5916" s="248"/>
      <x:c r="RXB5916" s="248"/>
      <x:c r="RXC5916" s="248"/>
      <x:c r="RXD5916" s="248"/>
      <x:c r="RXE5916" s="248"/>
      <x:c r="RXF5916" s="248"/>
      <x:c r="RXG5916" s="248"/>
      <x:c r="RXH5916" s="248"/>
      <x:c r="RXI5916" s="248"/>
      <x:c r="RXJ5916" s="248"/>
      <x:c r="RXK5916" s="248"/>
      <x:c r="RXL5916" s="248"/>
      <x:c r="RXM5916" s="248"/>
      <x:c r="RXN5916" s="248"/>
      <x:c r="RXO5916" s="248"/>
      <x:c r="RXP5916" s="248"/>
      <x:c r="RXQ5916" s="248"/>
      <x:c r="RXR5916" s="248"/>
      <x:c r="RXS5916" s="248"/>
      <x:c r="RXT5916" s="248"/>
      <x:c r="RXU5916" s="248"/>
      <x:c r="RXV5916" s="248"/>
      <x:c r="RXW5916" s="248"/>
      <x:c r="RXX5916" s="248"/>
      <x:c r="RXY5916" s="248"/>
      <x:c r="RXZ5916" s="248"/>
      <x:c r="RYA5916" s="248"/>
      <x:c r="RYB5916" s="248"/>
      <x:c r="RYC5916" s="248"/>
      <x:c r="RYD5916" s="248"/>
      <x:c r="RYE5916" s="248"/>
      <x:c r="RYF5916" s="248"/>
      <x:c r="RYG5916" s="248"/>
      <x:c r="RYH5916" s="248"/>
      <x:c r="RYI5916" s="248"/>
      <x:c r="RYJ5916" s="248"/>
      <x:c r="RYK5916" s="248"/>
      <x:c r="RYL5916" s="248"/>
      <x:c r="RYM5916" s="248"/>
      <x:c r="RYN5916" s="248"/>
      <x:c r="RYO5916" s="248"/>
      <x:c r="RYP5916" s="248"/>
      <x:c r="RYQ5916" s="248"/>
      <x:c r="RYR5916" s="248"/>
      <x:c r="RYS5916" s="248"/>
      <x:c r="RYT5916" s="248"/>
      <x:c r="RYU5916" s="248"/>
      <x:c r="RYV5916" s="248"/>
      <x:c r="RYW5916" s="248"/>
      <x:c r="RYX5916" s="248"/>
      <x:c r="RYY5916" s="248"/>
      <x:c r="RYZ5916" s="248"/>
      <x:c r="RZA5916" s="248"/>
      <x:c r="RZB5916" s="248"/>
      <x:c r="RZC5916" s="248"/>
      <x:c r="RZD5916" s="248"/>
      <x:c r="RZE5916" s="248"/>
      <x:c r="RZF5916" s="248"/>
      <x:c r="RZG5916" s="248"/>
      <x:c r="RZH5916" s="248"/>
      <x:c r="RZI5916" s="248"/>
      <x:c r="RZJ5916" s="248"/>
      <x:c r="RZK5916" s="248"/>
      <x:c r="RZL5916" s="248"/>
      <x:c r="RZM5916" s="248"/>
      <x:c r="RZN5916" s="248"/>
      <x:c r="RZO5916" s="248"/>
      <x:c r="RZP5916" s="248"/>
      <x:c r="RZQ5916" s="248"/>
      <x:c r="RZR5916" s="248"/>
      <x:c r="RZS5916" s="248"/>
      <x:c r="RZT5916" s="248"/>
      <x:c r="RZU5916" s="248"/>
      <x:c r="RZV5916" s="248"/>
      <x:c r="RZW5916" s="248"/>
      <x:c r="RZX5916" s="248"/>
      <x:c r="RZY5916" s="248"/>
      <x:c r="RZZ5916" s="248"/>
      <x:c r="SAA5916" s="248"/>
      <x:c r="SAB5916" s="248"/>
      <x:c r="SAC5916" s="248"/>
      <x:c r="SAD5916" s="248"/>
      <x:c r="SAE5916" s="248"/>
      <x:c r="SAF5916" s="248"/>
      <x:c r="SAG5916" s="248"/>
      <x:c r="SAH5916" s="248"/>
      <x:c r="SAI5916" s="248"/>
      <x:c r="SAJ5916" s="248"/>
      <x:c r="SAK5916" s="248"/>
      <x:c r="SAL5916" s="248"/>
      <x:c r="SAM5916" s="248"/>
      <x:c r="SAN5916" s="248"/>
      <x:c r="SAO5916" s="248"/>
      <x:c r="SAP5916" s="248"/>
      <x:c r="SAQ5916" s="248"/>
      <x:c r="SAR5916" s="248"/>
      <x:c r="SAS5916" s="248"/>
      <x:c r="SAT5916" s="248"/>
      <x:c r="SAU5916" s="248"/>
      <x:c r="SAV5916" s="248"/>
      <x:c r="SAW5916" s="248"/>
      <x:c r="SAX5916" s="248"/>
      <x:c r="SAY5916" s="248"/>
      <x:c r="SAZ5916" s="248"/>
      <x:c r="SBA5916" s="248"/>
      <x:c r="SBB5916" s="248"/>
      <x:c r="SBC5916" s="248"/>
      <x:c r="SBD5916" s="248"/>
      <x:c r="SBE5916" s="248"/>
      <x:c r="SBF5916" s="248"/>
      <x:c r="SBG5916" s="248"/>
      <x:c r="SBH5916" s="248"/>
      <x:c r="SBI5916" s="248"/>
      <x:c r="SBJ5916" s="248"/>
      <x:c r="SBK5916" s="248"/>
      <x:c r="SBL5916" s="248"/>
      <x:c r="SBM5916" s="248"/>
      <x:c r="SBN5916" s="248"/>
      <x:c r="SBO5916" s="248"/>
      <x:c r="SBP5916" s="248"/>
      <x:c r="SBQ5916" s="248"/>
      <x:c r="SBR5916" s="248"/>
      <x:c r="SBS5916" s="248"/>
      <x:c r="SBT5916" s="248"/>
      <x:c r="SBU5916" s="248"/>
      <x:c r="SBV5916" s="248"/>
      <x:c r="SBW5916" s="248"/>
      <x:c r="SBX5916" s="248"/>
      <x:c r="SBY5916" s="248"/>
      <x:c r="SBZ5916" s="248"/>
      <x:c r="SCA5916" s="248"/>
      <x:c r="SCB5916" s="248"/>
      <x:c r="SCC5916" s="248"/>
      <x:c r="SCD5916" s="248"/>
      <x:c r="SCE5916" s="248"/>
      <x:c r="SCF5916" s="248"/>
      <x:c r="SCG5916" s="248"/>
      <x:c r="SCH5916" s="248"/>
      <x:c r="SCI5916" s="248"/>
      <x:c r="SCJ5916" s="248"/>
      <x:c r="SCK5916" s="248"/>
      <x:c r="SCL5916" s="248"/>
      <x:c r="SCM5916" s="248"/>
      <x:c r="SCN5916" s="248"/>
      <x:c r="SCO5916" s="248"/>
      <x:c r="SCP5916" s="248"/>
      <x:c r="SCQ5916" s="248"/>
      <x:c r="SCR5916" s="248"/>
      <x:c r="SCS5916" s="248"/>
      <x:c r="SCT5916" s="248"/>
      <x:c r="SCU5916" s="248"/>
      <x:c r="SCV5916" s="248"/>
      <x:c r="SCW5916" s="248"/>
      <x:c r="SCX5916" s="248"/>
      <x:c r="SCY5916" s="248"/>
      <x:c r="SCZ5916" s="248"/>
      <x:c r="SDA5916" s="248"/>
      <x:c r="SDB5916" s="248"/>
      <x:c r="SDC5916" s="248"/>
      <x:c r="SDD5916" s="248"/>
      <x:c r="SDE5916" s="248"/>
      <x:c r="SDF5916" s="248"/>
      <x:c r="SDG5916" s="248"/>
      <x:c r="SDH5916" s="248"/>
      <x:c r="SDI5916" s="248"/>
      <x:c r="SDJ5916" s="248"/>
      <x:c r="SDK5916" s="248"/>
      <x:c r="SDL5916" s="248"/>
      <x:c r="SDM5916" s="248"/>
      <x:c r="SDN5916" s="248"/>
      <x:c r="SDO5916" s="248"/>
      <x:c r="SDP5916" s="248"/>
      <x:c r="SDQ5916" s="248"/>
      <x:c r="SDR5916" s="248"/>
      <x:c r="SDS5916" s="248"/>
      <x:c r="SDT5916" s="248"/>
      <x:c r="SDU5916" s="248"/>
      <x:c r="SDV5916" s="248"/>
      <x:c r="SDW5916" s="248"/>
      <x:c r="SDX5916" s="248"/>
      <x:c r="SDY5916" s="248"/>
      <x:c r="SDZ5916" s="248"/>
      <x:c r="SEA5916" s="248"/>
      <x:c r="SEB5916" s="248"/>
      <x:c r="SEC5916" s="248"/>
      <x:c r="SED5916" s="248"/>
      <x:c r="SEE5916" s="248"/>
      <x:c r="SEF5916" s="248"/>
      <x:c r="SEG5916" s="248"/>
      <x:c r="SEH5916" s="248"/>
      <x:c r="SEI5916" s="248"/>
      <x:c r="SEJ5916" s="248"/>
      <x:c r="SEK5916" s="248"/>
      <x:c r="SEL5916" s="248"/>
      <x:c r="SEM5916" s="248"/>
      <x:c r="SEN5916" s="248"/>
      <x:c r="SEO5916" s="248"/>
      <x:c r="SEP5916" s="248"/>
      <x:c r="SEQ5916" s="248"/>
      <x:c r="SER5916" s="248"/>
      <x:c r="SES5916" s="248"/>
      <x:c r="SET5916" s="248"/>
      <x:c r="SEU5916" s="248"/>
      <x:c r="SEV5916" s="248"/>
      <x:c r="SEW5916" s="248"/>
      <x:c r="SEX5916" s="248"/>
      <x:c r="SEY5916" s="248"/>
      <x:c r="SEZ5916" s="248"/>
      <x:c r="SFA5916" s="248"/>
      <x:c r="SFB5916" s="248"/>
      <x:c r="SFC5916" s="248"/>
      <x:c r="SFD5916" s="248"/>
      <x:c r="SFE5916" s="248"/>
      <x:c r="SFF5916" s="248"/>
      <x:c r="SFG5916" s="248"/>
      <x:c r="SFH5916" s="248"/>
      <x:c r="SFI5916" s="248"/>
      <x:c r="SFJ5916" s="248"/>
      <x:c r="SFK5916" s="248"/>
      <x:c r="SFL5916" s="248"/>
      <x:c r="SFM5916" s="248"/>
      <x:c r="SFN5916" s="248"/>
      <x:c r="SFO5916" s="248"/>
      <x:c r="SFP5916" s="248"/>
      <x:c r="SFQ5916" s="248"/>
      <x:c r="SFR5916" s="248"/>
      <x:c r="SFS5916" s="248"/>
      <x:c r="SFT5916" s="248"/>
      <x:c r="SFU5916" s="248"/>
      <x:c r="SFV5916" s="248"/>
      <x:c r="SFW5916" s="248"/>
      <x:c r="SFX5916" s="248"/>
      <x:c r="SFY5916" s="248"/>
      <x:c r="SFZ5916" s="248"/>
      <x:c r="SGA5916" s="248"/>
      <x:c r="SGB5916" s="248"/>
      <x:c r="SGC5916" s="248"/>
      <x:c r="SGD5916" s="248"/>
      <x:c r="SGE5916" s="248"/>
      <x:c r="SGF5916" s="248"/>
      <x:c r="SGG5916" s="248"/>
      <x:c r="SGH5916" s="248"/>
      <x:c r="SGI5916" s="248"/>
      <x:c r="SGJ5916" s="248"/>
      <x:c r="SGK5916" s="248"/>
      <x:c r="SGL5916" s="248"/>
      <x:c r="SGM5916" s="248"/>
      <x:c r="SGN5916" s="248"/>
      <x:c r="SGO5916" s="248"/>
      <x:c r="SGP5916" s="248"/>
      <x:c r="SGQ5916" s="248"/>
      <x:c r="SGR5916" s="248"/>
      <x:c r="SGS5916" s="248"/>
      <x:c r="SGT5916" s="248"/>
      <x:c r="SGU5916" s="248"/>
      <x:c r="SGV5916" s="248"/>
      <x:c r="SGW5916" s="248"/>
      <x:c r="SGX5916" s="248"/>
      <x:c r="SGY5916" s="248"/>
      <x:c r="SGZ5916" s="248"/>
      <x:c r="SHA5916" s="248"/>
      <x:c r="SHB5916" s="248"/>
      <x:c r="SHC5916" s="248"/>
      <x:c r="SHD5916" s="248"/>
      <x:c r="SHE5916" s="248"/>
      <x:c r="SHF5916" s="248"/>
      <x:c r="SHG5916" s="248"/>
      <x:c r="SHH5916" s="248"/>
      <x:c r="SHI5916" s="248"/>
      <x:c r="SHJ5916" s="248"/>
      <x:c r="SHK5916" s="248"/>
      <x:c r="SHL5916" s="248"/>
      <x:c r="SHM5916" s="248"/>
      <x:c r="SHN5916" s="248"/>
      <x:c r="SHO5916" s="248"/>
      <x:c r="SHP5916" s="248"/>
      <x:c r="SHQ5916" s="248"/>
      <x:c r="SHR5916" s="248"/>
      <x:c r="SHS5916" s="248"/>
      <x:c r="SHT5916" s="248"/>
      <x:c r="SHU5916" s="248"/>
      <x:c r="SHV5916" s="248"/>
      <x:c r="SHW5916" s="248"/>
      <x:c r="SHX5916" s="248"/>
      <x:c r="SHY5916" s="248"/>
      <x:c r="SHZ5916" s="248"/>
      <x:c r="SIA5916" s="248"/>
      <x:c r="SIB5916" s="248"/>
      <x:c r="SIC5916" s="248"/>
      <x:c r="SID5916" s="248"/>
      <x:c r="SIE5916" s="248"/>
      <x:c r="SIF5916" s="248"/>
      <x:c r="SIG5916" s="248"/>
      <x:c r="SIH5916" s="248"/>
      <x:c r="SII5916" s="248"/>
      <x:c r="SIJ5916" s="248"/>
      <x:c r="SIK5916" s="248"/>
      <x:c r="SIL5916" s="248"/>
      <x:c r="SIM5916" s="248"/>
      <x:c r="SIN5916" s="248"/>
      <x:c r="SIO5916" s="248"/>
      <x:c r="SIP5916" s="248"/>
      <x:c r="SIQ5916" s="248"/>
      <x:c r="SIR5916" s="248"/>
      <x:c r="SIS5916" s="248"/>
      <x:c r="SIT5916" s="248"/>
      <x:c r="SIU5916" s="248"/>
      <x:c r="SIV5916" s="248"/>
      <x:c r="SIW5916" s="248"/>
      <x:c r="SIX5916" s="248"/>
      <x:c r="SIY5916" s="248"/>
      <x:c r="SIZ5916" s="248"/>
      <x:c r="SJA5916" s="248"/>
      <x:c r="SJB5916" s="248"/>
      <x:c r="SJC5916" s="248"/>
      <x:c r="SJD5916" s="248"/>
      <x:c r="SJE5916" s="248"/>
      <x:c r="SJF5916" s="248"/>
      <x:c r="SJG5916" s="248"/>
      <x:c r="SJH5916" s="248"/>
      <x:c r="SJI5916" s="248"/>
      <x:c r="SJJ5916" s="248"/>
      <x:c r="SJK5916" s="248"/>
      <x:c r="SJL5916" s="248"/>
      <x:c r="SJM5916" s="248"/>
      <x:c r="SJN5916" s="248"/>
      <x:c r="SJO5916" s="248"/>
      <x:c r="SJP5916" s="248"/>
      <x:c r="SJQ5916" s="248"/>
      <x:c r="SJR5916" s="248"/>
      <x:c r="SJS5916" s="248"/>
      <x:c r="SJT5916" s="248"/>
      <x:c r="SJU5916" s="248"/>
      <x:c r="SJV5916" s="248"/>
      <x:c r="SJW5916" s="248"/>
      <x:c r="SJX5916" s="248"/>
      <x:c r="SJY5916" s="248"/>
      <x:c r="SJZ5916" s="248"/>
      <x:c r="SKA5916" s="248"/>
      <x:c r="SKB5916" s="248"/>
      <x:c r="SKC5916" s="248"/>
      <x:c r="SKD5916" s="248"/>
      <x:c r="SKE5916" s="248"/>
      <x:c r="SKF5916" s="248"/>
      <x:c r="SKG5916" s="248"/>
      <x:c r="SKH5916" s="248"/>
      <x:c r="SKI5916" s="248"/>
      <x:c r="SKJ5916" s="248"/>
      <x:c r="SKK5916" s="248"/>
      <x:c r="SKL5916" s="248"/>
      <x:c r="SKM5916" s="248"/>
      <x:c r="SKN5916" s="248"/>
      <x:c r="SKO5916" s="248"/>
      <x:c r="SKP5916" s="248"/>
      <x:c r="SKQ5916" s="248"/>
      <x:c r="SKR5916" s="248"/>
      <x:c r="SKS5916" s="248"/>
      <x:c r="SKT5916" s="248"/>
      <x:c r="SKU5916" s="248"/>
      <x:c r="SKV5916" s="248"/>
      <x:c r="SKW5916" s="248"/>
      <x:c r="SKX5916" s="248"/>
      <x:c r="SKY5916" s="248"/>
      <x:c r="SKZ5916" s="248"/>
      <x:c r="SLA5916" s="248"/>
      <x:c r="SLB5916" s="248"/>
      <x:c r="SLC5916" s="248"/>
      <x:c r="SLD5916" s="248"/>
      <x:c r="SLE5916" s="248"/>
      <x:c r="SLF5916" s="248"/>
      <x:c r="SLG5916" s="248"/>
      <x:c r="SLH5916" s="248"/>
      <x:c r="SLI5916" s="248"/>
      <x:c r="SLJ5916" s="248"/>
      <x:c r="SLK5916" s="248"/>
      <x:c r="SLL5916" s="248"/>
      <x:c r="SLM5916" s="248"/>
      <x:c r="SLN5916" s="248"/>
      <x:c r="SLO5916" s="248"/>
      <x:c r="SLP5916" s="248"/>
      <x:c r="SLQ5916" s="248"/>
      <x:c r="SLR5916" s="248"/>
      <x:c r="SLS5916" s="248"/>
      <x:c r="SLT5916" s="248"/>
      <x:c r="SLU5916" s="248"/>
      <x:c r="SLV5916" s="248"/>
      <x:c r="SLW5916" s="248"/>
      <x:c r="SLX5916" s="248"/>
      <x:c r="SLY5916" s="248"/>
      <x:c r="SLZ5916" s="248"/>
      <x:c r="SMA5916" s="248"/>
      <x:c r="SMB5916" s="248"/>
      <x:c r="SMC5916" s="248"/>
      <x:c r="SMD5916" s="248"/>
      <x:c r="SME5916" s="248"/>
      <x:c r="SMF5916" s="248"/>
      <x:c r="SMG5916" s="248"/>
      <x:c r="SMH5916" s="248"/>
      <x:c r="SMI5916" s="248"/>
      <x:c r="SMJ5916" s="248"/>
      <x:c r="SMK5916" s="248"/>
      <x:c r="SML5916" s="248"/>
      <x:c r="SMM5916" s="248"/>
      <x:c r="SMN5916" s="248"/>
      <x:c r="SMO5916" s="248"/>
      <x:c r="SMP5916" s="248"/>
      <x:c r="SMQ5916" s="248"/>
      <x:c r="SMR5916" s="248"/>
      <x:c r="SMS5916" s="248"/>
      <x:c r="SMT5916" s="248"/>
      <x:c r="SMU5916" s="248"/>
      <x:c r="SMV5916" s="248"/>
      <x:c r="SMW5916" s="248"/>
      <x:c r="SMX5916" s="248"/>
      <x:c r="SMY5916" s="248"/>
      <x:c r="SMZ5916" s="248"/>
      <x:c r="SNA5916" s="248"/>
      <x:c r="SNB5916" s="248"/>
      <x:c r="SNC5916" s="248"/>
      <x:c r="SND5916" s="248"/>
      <x:c r="SNE5916" s="248"/>
      <x:c r="SNF5916" s="248"/>
      <x:c r="SNG5916" s="248"/>
      <x:c r="SNH5916" s="248"/>
      <x:c r="SNI5916" s="248"/>
      <x:c r="SNJ5916" s="248"/>
      <x:c r="SNK5916" s="248"/>
      <x:c r="SNL5916" s="248"/>
      <x:c r="SNM5916" s="248"/>
      <x:c r="SNN5916" s="248"/>
      <x:c r="SNO5916" s="248"/>
      <x:c r="SNP5916" s="248"/>
      <x:c r="SNQ5916" s="248"/>
      <x:c r="SNR5916" s="248"/>
      <x:c r="SNS5916" s="248"/>
      <x:c r="SNT5916" s="248"/>
      <x:c r="SNU5916" s="248"/>
      <x:c r="SNV5916" s="248"/>
      <x:c r="SNW5916" s="248"/>
      <x:c r="SNX5916" s="248"/>
      <x:c r="SNY5916" s="248"/>
      <x:c r="SNZ5916" s="248"/>
      <x:c r="SOA5916" s="248"/>
      <x:c r="SOB5916" s="248"/>
      <x:c r="SOC5916" s="248"/>
      <x:c r="SOD5916" s="248"/>
      <x:c r="SOE5916" s="248"/>
      <x:c r="SOF5916" s="248"/>
      <x:c r="SOG5916" s="248"/>
      <x:c r="SOH5916" s="248"/>
      <x:c r="SOI5916" s="248"/>
      <x:c r="SOJ5916" s="248"/>
      <x:c r="SOK5916" s="248"/>
      <x:c r="SOL5916" s="248"/>
      <x:c r="SOM5916" s="248"/>
      <x:c r="SON5916" s="248"/>
      <x:c r="SOO5916" s="248"/>
      <x:c r="SOP5916" s="248"/>
      <x:c r="SOQ5916" s="248"/>
      <x:c r="SOR5916" s="248"/>
      <x:c r="SOS5916" s="248"/>
      <x:c r="SOT5916" s="248"/>
      <x:c r="SOU5916" s="248"/>
      <x:c r="SOV5916" s="248"/>
      <x:c r="SOW5916" s="248"/>
      <x:c r="SOX5916" s="248"/>
      <x:c r="SOY5916" s="248"/>
      <x:c r="SOZ5916" s="248"/>
      <x:c r="SPA5916" s="248"/>
      <x:c r="SPB5916" s="248"/>
      <x:c r="SPC5916" s="248"/>
      <x:c r="SPD5916" s="248"/>
      <x:c r="SPE5916" s="248"/>
      <x:c r="SPF5916" s="248"/>
      <x:c r="SPG5916" s="248"/>
      <x:c r="SPH5916" s="248"/>
      <x:c r="SPI5916" s="248"/>
      <x:c r="SPJ5916" s="248"/>
      <x:c r="SPK5916" s="248"/>
      <x:c r="SPL5916" s="248"/>
      <x:c r="SPM5916" s="248"/>
      <x:c r="SPN5916" s="248"/>
      <x:c r="SPO5916" s="248"/>
      <x:c r="SPP5916" s="248"/>
      <x:c r="SPQ5916" s="248"/>
      <x:c r="SPR5916" s="248"/>
      <x:c r="SPS5916" s="248"/>
      <x:c r="SPT5916" s="248"/>
      <x:c r="SPU5916" s="248"/>
      <x:c r="SPV5916" s="248"/>
      <x:c r="SPW5916" s="248"/>
      <x:c r="SPX5916" s="248"/>
      <x:c r="SPY5916" s="248"/>
      <x:c r="SPZ5916" s="248"/>
      <x:c r="SQA5916" s="248"/>
      <x:c r="SQB5916" s="248"/>
      <x:c r="SQC5916" s="248"/>
      <x:c r="SQD5916" s="248"/>
      <x:c r="SQE5916" s="248"/>
      <x:c r="SQF5916" s="248"/>
      <x:c r="SQG5916" s="248"/>
      <x:c r="SQH5916" s="248"/>
      <x:c r="SQI5916" s="248"/>
      <x:c r="SQJ5916" s="248"/>
      <x:c r="SQK5916" s="248"/>
      <x:c r="SQL5916" s="248"/>
      <x:c r="SQM5916" s="248"/>
      <x:c r="SQN5916" s="248"/>
      <x:c r="SQO5916" s="248"/>
      <x:c r="SQP5916" s="248"/>
      <x:c r="SQQ5916" s="248"/>
      <x:c r="SQR5916" s="248"/>
      <x:c r="SQS5916" s="248"/>
      <x:c r="SQT5916" s="248"/>
      <x:c r="SQU5916" s="248"/>
      <x:c r="SQV5916" s="248"/>
      <x:c r="SQW5916" s="248"/>
      <x:c r="SQX5916" s="248"/>
      <x:c r="SQY5916" s="248"/>
      <x:c r="SQZ5916" s="248"/>
      <x:c r="SRA5916" s="248"/>
      <x:c r="SRB5916" s="248"/>
      <x:c r="SRC5916" s="248"/>
      <x:c r="SRD5916" s="248"/>
      <x:c r="SRE5916" s="248"/>
      <x:c r="SRF5916" s="248"/>
      <x:c r="SRG5916" s="248"/>
      <x:c r="SRH5916" s="248"/>
      <x:c r="SRI5916" s="248"/>
      <x:c r="SRJ5916" s="248"/>
      <x:c r="SRK5916" s="248"/>
      <x:c r="SRL5916" s="248"/>
      <x:c r="SRM5916" s="248"/>
      <x:c r="SRN5916" s="248"/>
      <x:c r="SRO5916" s="248"/>
      <x:c r="SRP5916" s="248"/>
      <x:c r="SRQ5916" s="248"/>
      <x:c r="SRR5916" s="248"/>
      <x:c r="SRS5916" s="248"/>
      <x:c r="SRT5916" s="248"/>
      <x:c r="SRU5916" s="248"/>
      <x:c r="SRV5916" s="248"/>
      <x:c r="SRW5916" s="248"/>
      <x:c r="SRX5916" s="248"/>
      <x:c r="SRY5916" s="248"/>
      <x:c r="SRZ5916" s="248"/>
      <x:c r="SSA5916" s="248"/>
      <x:c r="SSB5916" s="248"/>
      <x:c r="SSC5916" s="248"/>
      <x:c r="SSD5916" s="248"/>
      <x:c r="SSE5916" s="248"/>
      <x:c r="SSF5916" s="248"/>
      <x:c r="SSG5916" s="248"/>
      <x:c r="SSH5916" s="248"/>
      <x:c r="SSI5916" s="248"/>
      <x:c r="SSJ5916" s="248"/>
      <x:c r="SSK5916" s="248"/>
      <x:c r="SSL5916" s="248"/>
      <x:c r="SSM5916" s="248"/>
      <x:c r="SSN5916" s="248"/>
      <x:c r="SSO5916" s="248"/>
      <x:c r="SSP5916" s="248"/>
      <x:c r="SSQ5916" s="248"/>
      <x:c r="SSR5916" s="248"/>
      <x:c r="SSS5916" s="248"/>
      <x:c r="SST5916" s="248"/>
      <x:c r="SSU5916" s="248"/>
      <x:c r="SSV5916" s="248"/>
      <x:c r="SSW5916" s="248"/>
      <x:c r="SSX5916" s="248"/>
      <x:c r="SSY5916" s="248"/>
      <x:c r="SSZ5916" s="248"/>
      <x:c r="STA5916" s="248"/>
      <x:c r="STB5916" s="248"/>
      <x:c r="STC5916" s="248"/>
      <x:c r="STD5916" s="248"/>
      <x:c r="STE5916" s="248"/>
      <x:c r="STF5916" s="248"/>
      <x:c r="STG5916" s="248"/>
      <x:c r="STH5916" s="248"/>
      <x:c r="STI5916" s="248"/>
      <x:c r="STJ5916" s="248"/>
      <x:c r="STK5916" s="248"/>
      <x:c r="STL5916" s="248"/>
      <x:c r="STM5916" s="248"/>
      <x:c r="STN5916" s="248"/>
      <x:c r="STO5916" s="248"/>
      <x:c r="STP5916" s="248"/>
      <x:c r="STQ5916" s="248"/>
      <x:c r="STR5916" s="248"/>
      <x:c r="STS5916" s="248"/>
      <x:c r="STT5916" s="248"/>
      <x:c r="STU5916" s="248"/>
      <x:c r="STV5916" s="248"/>
      <x:c r="STW5916" s="248"/>
      <x:c r="STX5916" s="248"/>
      <x:c r="STY5916" s="248"/>
      <x:c r="STZ5916" s="248"/>
      <x:c r="SUA5916" s="248"/>
      <x:c r="SUB5916" s="248"/>
      <x:c r="SUC5916" s="248"/>
      <x:c r="SUD5916" s="248"/>
      <x:c r="SUE5916" s="248"/>
      <x:c r="SUF5916" s="248"/>
      <x:c r="SUG5916" s="248"/>
      <x:c r="SUH5916" s="248"/>
      <x:c r="SUI5916" s="248"/>
      <x:c r="SUJ5916" s="248"/>
      <x:c r="SUK5916" s="248"/>
      <x:c r="SUL5916" s="248"/>
      <x:c r="SUM5916" s="248"/>
      <x:c r="SUN5916" s="248"/>
      <x:c r="SUO5916" s="248"/>
      <x:c r="SUP5916" s="248"/>
      <x:c r="SUQ5916" s="248"/>
      <x:c r="SUR5916" s="248"/>
      <x:c r="SUS5916" s="248"/>
      <x:c r="SUT5916" s="248"/>
      <x:c r="SUU5916" s="248"/>
      <x:c r="SUV5916" s="248"/>
      <x:c r="SUW5916" s="248"/>
      <x:c r="SUX5916" s="248"/>
      <x:c r="SUY5916" s="248"/>
      <x:c r="SUZ5916" s="248"/>
      <x:c r="SVA5916" s="248"/>
      <x:c r="SVB5916" s="248"/>
      <x:c r="SVC5916" s="248"/>
      <x:c r="SVD5916" s="248"/>
      <x:c r="SVE5916" s="248"/>
      <x:c r="SVF5916" s="248"/>
      <x:c r="SVG5916" s="248"/>
      <x:c r="SVH5916" s="248"/>
      <x:c r="SVI5916" s="248"/>
      <x:c r="SVJ5916" s="248"/>
      <x:c r="SVK5916" s="248"/>
      <x:c r="SVL5916" s="248"/>
      <x:c r="SVM5916" s="248"/>
      <x:c r="SVN5916" s="248"/>
      <x:c r="SVO5916" s="248"/>
      <x:c r="SVP5916" s="248"/>
      <x:c r="SVQ5916" s="248"/>
      <x:c r="SVR5916" s="248"/>
      <x:c r="SVS5916" s="248"/>
      <x:c r="SVT5916" s="248"/>
      <x:c r="SVU5916" s="248"/>
      <x:c r="SVV5916" s="248"/>
      <x:c r="SVW5916" s="248"/>
      <x:c r="SVX5916" s="248"/>
      <x:c r="SVY5916" s="248"/>
      <x:c r="SVZ5916" s="248"/>
      <x:c r="SWA5916" s="248"/>
      <x:c r="SWB5916" s="248"/>
      <x:c r="SWC5916" s="248"/>
      <x:c r="SWD5916" s="248"/>
      <x:c r="SWE5916" s="248"/>
      <x:c r="SWF5916" s="248"/>
      <x:c r="SWG5916" s="248"/>
      <x:c r="SWH5916" s="248"/>
      <x:c r="SWI5916" s="248"/>
      <x:c r="SWJ5916" s="248"/>
      <x:c r="SWK5916" s="248"/>
      <x:c r="SWL5916" s="248"/>
      <x:c r="SWM5916" s="248"/>
      <x:c r="SWN5916" s="248"/>
      <x:c r="SWO5916" s="248"/>
      <x:c r="SWP5916" s="248"/>
      <x:c r="SWQ5916" s="248"/>
      <x:c r="SWR5916" s="248"/>
      <x:c r="SWS5916" s="248"/>
      <x:c r="SWT5916" s="248"/>
      <x:c r="SWU5916" s="248"/>
      <x:c r="SWV5916" s="248"/>
      <x:c r="SWW5916" s="248"/>
      <x:c r="SWX5916" s="248"/>
      <x:c r="SWY5916" s="248"/>
      <x:c r="SWZ5916" s="248"/>
      <x:c r="SXA5916" s="248"/>
      <x:c r="SXB5916" s="248"/>
      <x:c r="SXC5916" s="248"/>
      <x:c r="SXD5916" s="248"/>
      <x:c r="SXE5916" s="248"/>
      <x:c r="SXF5916" s="248"/>
      <x:c r="SXG5916" s="248"/>
      <x:c r="SXH5916" s="248"/>
      <x:c r="SXI5916" s="248"/>
      <x:c r="SXJ5916" s="248"/>
      <x:c r="SXK5916" s="248"/>
      <x:c r="SXL5916" s="248"/>
      <x:c r="SXM5916" s="248"/>
      <x:c r="SXN5916" s="248"/>
      <x:c r="SXO5916" s="248"/>
      <x:c r="SXP5916" s="248"/>
      <x:c r="SXQ5916" s="248"/>
      <x:c r="SXR5916" s="248"/>
      <x:c r="SXS5916" s="248"/>
      <x:c r="SXT5916" s="248"/>
      <x:c r="SXU5916" s="248"/>
      <x:c r="SXV5916" s="248"/>
      <x:c r="SXW5916" s="248"/>
      <x:c r="SXX5916" s="248"/>
      <x:c r="SXY5916" s="248"/>
      <x:c r="SXZ5916" s="248"/>
      <x:c r="SYA5916" s="248"/>
      <x:c r="SYB5916" s="248"/>
      <x:c r="SYC5916" s="248"/>
      <x:c r="SYD5916" s="248"/>
      <x:c r="SYE5916" s="248"/>
      <x:c r="SYF5916" s="248"/>
      <x:c r="SYG5916" s="248"/>
      <x:c r="SYH5916" s="248"/>
      <x:c r="SYI5916" s="248"/>
      <x:c r="SYJ5916" s="248"/>
      <x:c r="SYK5916" s="248"/>
      <x:c r="SYL5916" s="248"/>
      <x:c r="SYM5916" s="248"/>
      <x:c r="SYN5916" s="248"/>
      <x:c r="SYO5916" s="248"/>
      <x:c r="SYP5916" s="248"/>
      <x:c r="SYQ5916" s="248"/>
      <x:c r="SYR5916" s="248"/>
      <x:c r="SYS5916" s="248"/>
      <x:c r="SYT5916" s="248"/>
      <x:c r="SYU5916" s="248"/>
      <x:c r="SYV5916" s="248"/>
      <x:c r="SYW5916" s="248"/>
      <x:c r="SYX5916" s="248"/>
      <x:c r="SYY5916" s="248"/>
      <x:c r="SYZ5916" s="248"/>
      <x:c r="SZA5916" s="248"/>
      <x:c r="SZB5916" s="248"/>
      <x:c r="SZC5916" s="248"/>
      <x:c r="SZD5916" s="248"/>
      <x:c r="SZE5916" s="248"/>
      <x:c r="SZF5916" s="248"/>
      <x:c r="SZG5916" s="248"/>
      <x:c r="SZH5916" s="248"/>
      <x:c r="SZI5916" s="248"/>
      <x:c r="SZJ5916" s="248"/>
      <x:c r="SZK5916" s="248"/>
      <x:c r="SZL5916" s="248"/>
      <x:c r="SZM5916" s="248"/>
      <x:c r="SZN5916" s="248"/>
      <x:c r="SZO5916" s="248"/>
      <x:c r="SZP5916" s="248"/>
      <x:c r="SZQ5916" s="248"/>
      <x:c r="SZR5916" s="248"/>
      <x:c r="SZS5916" s="248"/>
      <x:c r="SZT5916" s="248"/>
      <x:c r="SZU5916" s="248"/>
      <x:c r="SZV5916" s="248"/>
      <x:c r="SZW5916" s="248"/>
      <x:c r="SZX5916" s="248"/>
      <x:c r="SZY5916" s="248"/>
      <x:c r="SZZ5916" s="248"/>
      <x:c r="TAA5916" s="248"/>
      <x:c r="TAB5916" s="248"/>
      <x:c r="TAC5916" s="248"/>
      <x:c r="TAD5916" s="248"/>
      <x:c r="TAE5916" s="248"/>
      <x:c r="TAF5916" s="248"/>
      <x:c r="TAG5916" s="248"/>
      <x:c r="TAH5916" s="248"/>
      <x:c r="TAI5916" s="248"/>
      <x:c r="TAJ5916" s="248"/>
      <x:c r="TAK5916" s="248"/>
      <x:c r="TAL5916" s="248"/>
      <x:c r="TAM5916" s="248"/>
      <x:c r="TAN5916" s="248"/>
      <x:c r="TAO5916" s="248"/>
      <x:c r="TAP5916" s="248"/>
      <x:c r="TAQ5916" s="248"/>
      <x:c r="TAR5916" s="248"/>
      <x:c r="TAS5916" s="248"/>
      <x:c r="TAT5916" s="248"/>
      <x:c r="TAU5916" s="248"/>
      <x:c r="TAV5916" s="248"/>
      <x:c r="TAW5916" s="248"/>
      <x:c r="TAX5916" s="248"/>
      <x:c r="TAY5916" s="248"/>
      <x:c r="TAZ5916" s="248"/>
      <x:c r="TBA5916" s="248"/>
      <x:c r="TBB5916" s="248"/>
      <x:c r="TBC5916" s="248"/>
      <x:c r="TBD5916" s="248"/>
      <x:c r="TBE5916" s="248"/>
      <x:c r="TBF5916" s="248"/>
      <x:c r="TBG5916" s="248"/>
      <x:c r="TBH5916" s="248"/>
      <x:c r="TBI5916" s="248"/>
      <x:c r="TBJ5916" s="248"/>
      <x:c r="TBK5916" s="248"/>
      <x:c r="TBL5916" s="248"/>
      <x:c r="TBM5916" s="248"/>
      <x:c r="TBN5916" s="248"/>
      <x:c r="TBO5916" s="248"/>
      <x:c r="TBP5916" s="248"/>
      <x:c r="TBQ5916" s="248"/>
      <x:c r="TBR5916" s="248"/>
      <x:c r="TBS5916" s="248"/>
      <x:c r="TBT5916" s="248"/>
      <x:c r="TBU5916" s="248"/>
      <x:c r="TBV5916" s="248"/>
      <x:c r="TBW5916" s="248"/>
      <x:c r="TBX5916" s="248"/>
      <x:c r="TBY5916" s="248"/>
      <x:c r="TBZ5916" s="248"/>
      <x:c r="TCA5916" s="248"/>
      <x:c r="TCB5916" s="248"/>
      <x:c r="TCC5916" s="248"/>
      <x:c r="TCD5916" s="248"/>
      <x:c r="TCE5916" s="248"/>
      <x:c r="TCF5916" s="248"/>
      <x:c r="TCG5916" s="248"/>
      <x:c r="TCH5916" s="248"/>
      <x:c r="TCI5916" s="248"/>
      <x:c r="TCJ5916" s="248"/>
      <x:c r="TCK5916" s="248"/>
      <x:c r="TCL5916" s="248"/>
      <x:c r="TCM5916" s="248"/>
      <x:c r="TCN5916" s="248"/>
      <x:c r="TCO5916" s="248"/>
      <x:c r="TCP5916" s="248"/>
      <x:c r="TCQ5916" s="248"/>
      <x:c r="TCR5916" s="248"/>
      <x:c r="TCS5916" s="248"/>
      <x:c r="TCT5916" s="248"/>
      <x:c r="TCU5916" s="248"/>
      <x:c r="TCV5916" s="248"/>
      <x:c r="TCW5916" s="248"/>
      <x:c r="TCX5916" s="248"/>
      <x:c r="TCY5916" s="248"/>
      <x:c r="TCZ5916" s="248"/>
      <x:c r="TDA5916" s="248"/>
      <x:c r="TDB5916" s="248"/>
      <x:c r="TDC5916" s="248"/>
      <x:c r="TDD5916" s="248"/>
      <x:c r="TDE5916" s="248"/>
      <x:c r="TDF5916" s="248"/>
      <x:c r="TDG5916" s="248"/>
      <x:c r="TDH5916" s="248"/>
      <x:c r="TDI5916" s="248"/>
      <x:c r="TDJ5916" s="248"/>
      <x:c r="TDK5916" s="248"/>
      <x:c r="TDL5916" s="248"/>
      <x:c r="TDM5916" s="248"/>
      <x:c r="TDN5916" s="248"/>
      <x:c r="TDO5916" s="248"/>
      <x:c r="TDP5916" s="248"/>
      <x:c r="TDQ5916" s="248"/>
      <x:c r="TDR5916" s="248"/>
      <x:c r="TDS5916" s="248"/>
      <x:c r="TDT5916" s="248"/>
      <x:c r="TDU5916" s="248"/>
      <x:c r="TDV5916" s="248"/>
      <x:c r="TDW5916" s="248"/>
      <x:c r="TDX5916" s="248"/>
      <x:c r="TDY5916" s="248"/>
      <x:c r="TDZ5916" s="248"/>
      <x:c r="TEA5916" s="248"/>
      <x:c r="TEB5916" s="248"/>
      <x:c r="TEC5916" s="248"/>
      <x:c r="TED5916" s="248"/>
      <x:c r="TEE5916" s="248"/>
      <x:c r="TEF5916" s="248"/>
      <x:c r="TEG5916" s="248"/>
      <x:c r="TEH5916" s="248"/>
      <x:c r="TEI5916" s="248"/>
      <x:c r="TEJ5916" s="248"/>
      <x:c r="TEK5916" s="248"/>
      <x:c r="TEL5916" s="248"/>
      <x:c r="TEM5916" s="248"/>
      <x:c r="TEN5916" s="248"/>
      <x:c r="TEO5916" s="248"/>
      <x:c r="TEP5916" s="248"/>
      <x:c r="TEQ5916" s="248"/>
      <x:c r="TER5916" s="248"/>
      <x:c r="TES5916" s="248"/>
      <x:c r="TET5916" s="248"/>
      <x:c r="TEU5916" s="248"/>
      <x:c r="TEV5916" s="248"/>
      <x:c r="TEW5916" s="248"/>
      <x:c r="TEX5916" s="248"/>
      <x:c r="TEY5916" s="248"/>
      <x:c r="TEZ5916" s="248"/>
      <x:c r="TFA5916" s="248"/>
      <x:c r="TFB5916" s="248"/>
      <x:c r="TFC5916" s="248"/>
      <x:c r="TFD5916" s="248"/>
      <x:c r="TFE5916" s="248"/>
      <x:c r="TFF5916" s="248"/>
      <x:c r="TFG5916" s="248"/>
      <x:c r="TFH5916" s="248"/>
      <x:c r="TFI5916" s="248"/>
      <x:c r="TFJ5916" s="248"/>
      <x:c r="TFK5916" s="248"/>
      <x:c r="TFL5916" s="248"/>
      <x:c r="TFM5916" s="248"/>
      <x:c r="TFN5916" s="248"/>
      <x:c r="TFO5916" s="248"/>
      <x:c r="TFP5916" s="248"/>
      <x:c r="TFQ5916" s="248"/>
      <x:c r="TFR5916" s="248"/>
      <x:c r="TFS5916" s="248"/>
      <x:c r="TFT5916" s="248"/>
      <x:c r="TFU5916" s="248"/>
      <x:c r="TFV5916" s="248"/>
      <x:c r="TFW5916" s="248"/>
      <x:c r="TFX5916" s="248"/>
      <x:c r="TFY5916" s="248"/>
      <x:c r="TFZ5916" s="248"/>
      <x:c r="TGA5916" s="248"/>
      <x:c r="TGB5916" s="248"/>
      <x:c r="TGC5916" s="248"/>
      <x:c r="TGD5916" s="248"/>
      <x:c r="TGE5916" s="248"/>
      <x:c r="TGF5916" s="248"/>
      <x:c r="TGG5916" s="248"/>
      <x:c r="TGH5916" s="248"/>
      <x:c r="TGI5916" s="248"/>
      <x:c r="TGJ5916" s="248"/>
      <x:c r="TGK5916" s="248"/>
      <x:c r="TGL5916" s="248"/>
      <x:c r="TGM5916" s="248"/>
      <x:c r="TGN5916" s="248"/>
      <x:c r="TGO5916" s="248"/>
      <x:c r="TGP5916" s="248"/>
      <x:c r="TGQ5916" s="248"/>
      <x:c r="TGR5916" s="248"/>
      <x:c r="TGS5916" s="248"/>
      <x:c r="TGT5916" s="248"/>
      <x:c r="TGU5916" s="248"/>
      <x:c r="TGV5916" s="248"/>
      <x:c r="TGW5916" s="248"/>
      <x:c r="TGX5916" s="248"/>
      <x:c r="TGY5916" s="248"/>
      <x:c r="TGZ5916" s="248"/>
      <x:c r="THA5916" s="248"/>
      <x:c r="THB5916" s="248"/>
      <x:c r="THC5916" s="248"/>
      <x:c r="THD5916" s="248"/>
      <x:c r="THE5916" s="248"/>
      <x:c r="THF5916" s="248"/>
      <x:c r="THG5916" s="248"/>
      <x:c r="THH5916" s="248"/>
      <x:c r="THI5916" s="248"/>
      <x:c r="THJ5916" s="248"/>
      <x:c r="THK5916" s="248"/>
      <x:c r="THL5916" s="248"/>
      <x:c r="THM5916" s="248"/>
      <x:c r="THN5916" s="248"/>
      <x:c r="THO5916" s="248"/>
      <x:c r="THP5916" s="248"/>
      <x:c r="THQ5916" s="248"/>
      <x:c r="THR5916" s="248"/>
      <x:c r="THS5916" s="248"/>
      <x:c r="THT5916" s="248"/>
      <x:c r="THU5916" s="248"/>
      <x:c r="THV5916" s="248"/>
      <x:c r="THW5916" s="248"/>
      <x:c r="THX5916" s="248"/>
      <x:c r="THY5916" s="248"/>
      <x:c r="THZ5916" s="248"/>
      <x:c r="TIA5916" s="248"/>
      <x:c r="TIB5916" s="248"/>
      <x:c r="TIC5916" s="248"/>
      <x:c r="TID5916" s="248"/>
      <x:c r="TIE5916" s="248"/>
      <x:c r="TIF5916" s="248"/>
      <x:c r="TIG5916" s="248"/>
      <x:c r="TIH5916" s="248"/>
      <x:c r="TII5916" s="248"/>
      <x:c r="TIJ5916" s="248"/>
      <x:c r="TIK5916" s="248"/>
      <x:c r="TIL5916" s="248"/>
      <x:c r="TIM5916" s="248"/>
      <x:c r="TIN5916" s="248"/>
      <x:c r="TIO5916" s="248"/>
      <x:c r="TIP5916" s="248"/>
      <x:c r="TIQ5916" s="248"/>
      <x:c r="TIR5916" s="248"/>
      <x:c r="TIS5916" s="248"/>
      <x:c r="TIT5916" s="248"/>
      <x:c r="TIU5916" s="248"/>
      <x:c r="TIV5916" s="248"/>
      <x:c r="TIW5916" s="248"/>
      <x:c r="TIX5916" s="248"/>
      <x:c r="TIY5916" s="248"/>
      <x:c r="TIZ5916" s="248"/>
      <x:c r="TJA5916" s="248"/>
      <x:c r="TJB5916" s="248"/>
      <x:c r="TJC5916" s="248"/>
      <x:c r="TJD5916" s="248"/>
      <x:c r="TJE5916" s="248"/>
      <x:c r="TJF5916" s="248"/>
      <x:c r="TJG5916" s="248"/>
      <x:c r="TJH5916" s="248"/>
      <x:c r="TJI5916" s="248"/>
      <x:c r="TJJ5916" s="248"/>
      <x:c r="TJK5916" s="248"/>
      <x:c r="TJL5916" s="248"/>
      <x:c r="TJM5916" s="248"/>
      <x:c r="TJN5916" s="248"/>
      <x:c r="TJO5916" s="248"/>
      <x:c r="TJP5916" s="248"/>
      <x:c r="TJQ5916" s="248"/>
      <x:c r="TJR5916" s="248"/>
      <x:c r="TJS5916" s="248"/>
      <x:c r="TJT5916" s="248"/>
      <x:c r="TJU5916" s="248"/>
      <x:c r="TJV5916" s="248"/>
      <x:c r="TJW5916" s="248"/>
      <x:c r="TJX5916" s="248"/>
      <x:c r="TJY5916" s="248"/>
      <x:c r="TJZ5916" s="248"/>
      <x:c r="TKA5916" s="248"/>
      <x:c r="TKB5916" s="248"/>
      <x:c r="TKC5916" s="248"/>
      <x:c r="TKD5916" s="248"/>
      <x:c r="TKE5916" s="248"/>
      <x:c r="TKF5916" s="248"/>
      <x:c r="TKG5916" s="248"/>
      <x:c r="TKH5916" s="248"/>
      <x:c r="TKI5916" s="248"/>
      <x:c r="TKJ5916" s="248"/>
      <x:c r="TKK5916" s="248"/>
      <x:c r="TKL5916" s="248"/>
      <x:c r="TKM5916" s="248"/>
      <x:c r="TKN5916" s="248"/>
      <x:c r="TKO5916" s="248"/>
      <x:c r="TKP5916" s="248"/>
      <x:c r="TKQ5916" s="248"/>
      <x:c r="TKR5916" s="248"/>
      <x:c r="TKS5916" s="248"/>
      <x:c r="TKT5916" s="248"/>
      <x:c r="TKU5916" s="248"/>
      <x:c r="TKV5916" s="248"/>
      <x:c r="TKW5916" s="248"/>
      <x:c r="TKX5916" s="248"/>
      <x:c r="TKY5916" s="248"/>
      <x:c r="TKZ5916" s="248"/>
      <x:c r="TLA5916" s="248"/>
      <x:c r="TLB5916" s="248"/>
      <x:c r="TLC5916" s="248"/>
      <x:c r="TLD5916" s="248"/>
      <x:c r="TLE5916" s="248"/>
      <x:c r="TLF5916" s="248"/>
      <x:c r="TLG5916" s="248"/>
      <x:c r="TLH5916" s="248"/>
      <x:c r="TLI5916" s="248"/>
      <x:c r="TLJ5916" s="248"/>
      <x:c r="TLK5916" s="248"/>
      <x:c r="TLL5916" s="248"/>
      <x:c r="TLM5916" s="248"/>
      <x:c r="TLN5916" s="248"/>
      <x:c r="TLO5916" s="248"/>
      <x:c r="TLP5916" s="248"/>
      <x:c r="TLQ5916" s="248"/>
      <x:c r="TLR5916" s="248"/>
      <x:c r="TLS5916" s="248"/>
      <x:c r="TLT5916" s="248"/>
      <x:c r="TLU5916" s="248"/>
      <x:c r="TLV5916" s="248"/>
      <x:c r="TLW5916" s="248"/>
      <x:c r="TLX5916" s="248"/>
      <x:c r="TLY5916" s="248"/>
      <x:c r="TLZ5916" s="248"/>
      <x:c r="TMA5916" s="248"/>
      <x:c r="TMB5916" s="248"/>
      <x:c r="TMC5916" s="248"/>
      <x:c r="TMD5916" s="248"/>
      <x:c r="TME5916" s="248"/>
      <x:c r="TMF5916" s="248"/>
      <x:c r="TMG5916" s="248"/>
      <x:c r="TMH5916" s="248"/>
      <x:c r="TMI5916" s="248"/>
      <x:c r="TMJ5916" s="248"/>
      <x:c r="TMK5916" s="248"/>
      <x:c r="TML5916" s="248"/>
      <x:c r="TMM5916" s="248"/>
      <x:c r="TMN5916" s="248"/>
      <x:c r="TMO5916" s="248"/>
      <x:c r="TMP5916" s="248"/>
      <x:c r="TMQ5916" s="248"/>
      <x:c r="TMR5916" s="248"/>
      <x:c r="TMS5916" s="248"/>
      <x:c r="TMT5916" s="248"/>
      <x:c r="TMU5916" s="248"/>
      <x:c r="TMV5916" s="248"/>
      <x:c r="TMW5916" s="248"/>
      <x:c r="TMX5916" s="248"/>
      <x:c r="TMY5916" s="248"/>
      <x:c r="TMZ5916" s="248"/>
      <x:c r="TNA5916" s="248"/>
      <x:c r="TNB5916" s="248"/>
      <x:c r="TNC5916" s="248"/>
      <x:c r="TND5916" s="248"/>
      <x:c r="TNE5916" s="248"/>
      <x:c r="TNF5916" s="248"/>
      <x:c r="TNG5916" s="248"/>
      <x:c r="TNH5916" s="248"/>
      <x:c r="TNI5916" s="248"/>
      <x:c r="TNJ5916" s="248"/>
      <x:c r="TNK5916" s="248"/>
      <x:c r="TNL5916" s="248"/>
      <x:c r="TNM5916" s="248"/>
      <x:c r="TNN5916" s="248"/>
      <x:c r="TNO5916" s="248"/>
      <x:c r="TNP5916" s="248"/>
      <x:c r="TNQ5916" s="248"/>
      <x:c r="TNR5916" s="248"/>
      <x:c r="TNS5916" s="248"/>
      <x:c r="TNT5916" s="248"/>
      <x:c r="TNU5916" s="248"/>
      <x:c r="TNV5916" s="248"/>
      <x:c r="TNW5916" s="248"/>
      <x:c r="TNX5916" s="248"/>
      <x:c r="TNY5916" s="248"/>
      <x:c r="TNZ5916" s="248"/>
      <x:c r="TOA5916" s="248"/>
      <x:c r="TOB5916" s="248"/>
      <x:c r="TOC5916" s="248"/>
      <x:c r="TOD5916" s="248"/>
      <x:c r="TOE5916" s="248"/>
      <x:c r="TOF5916" s="248"/>
      <x:c r="TOG5916" s="248"/>
      <x:c r="TOH5916" s="248"/>
      <x:c r="TOI5916" s="248"/>
      <x:c r="TOJ5916" s="248"/>
      <x:c r="TOK5916" s="248"/>
      <x:c r="TOL5916" s="248"/>
      <x:c r="TOM5916" s="248"/>
      <x:c r="TON5916" s="248"/>
      <x:c r="TOO5916" s="248"/>
      <x:c r="TOP5916" s="248"/>
      <x:c r="TOQ5916" s="248"/>
      <x:c r="TOR5916" s="248"/>
      <x:c r="TOS5916" s="248"/>
      <x:c r="TOT5916" s="248"/>
      <x:c r="TOU5916" s="248"/>
      <x:c r="TOV5916" s="248"/>
      <x:c r="TOW5916" s="248"/>
      <x:c r="TOX5916" s="248"/>
      <x:c r="TOY5916" s="248"/>
      <x:c r="TOZ5916" s="248"/>
      <x:c r="TPA5916" s="248"/>
      <x:c r="TPB5916" s="248"/>
      <x:c r="TPC5916" s="248"/>
      <x:c r="TPD5916" s="248"/>
      <x:c r="TPE5916" s="248"/>
      <x:c r="TPF5916" s="248"/>
      <x:c r="TPG5916" s="248"/>
      <x:c r="TPH5916" s="248"/>
      <x:c r="TPI5916" s="248"/>
      <x:c r="TPJ5916" s="248"/>
      <x:c r="TPK5916" s="248"/>
      <x:c r="TPL5916" s="248"/>
      <x:c r="TPM5916" s="248"/>
      <x:c r="TPN5916" s="248"/>
      <x:c r="TPO5916" s="248"/>
      <x:c r="TPP5916" s="248"/>
      <x:c r="TPQ5916" s="248"/>
      <x:c r="TPR5916" s="248"/>
      <x:c r="TPS5916" s="248"/>
      <x:c r="TPT5916" s="248"/>
      <x:c r="TPU5916" s="248"/>
      <x:c r="TPV5916" s="248"/>
      <x:c r="TPW5916" s="248"/>
      <x:c r="TPX5916" s="248"/>
      <x:c r="TPY5916" s="248"/>
      <x:c r="TPZ5916" s="248"/>
      <x:c r="TQA5916" s="248"/>
      <x:c r="TQB5916" s="248"/>
      <x:c r="TQC5916" s="248"/>
      <x:c r="TQD5916" s="248"/>
      <x:c r="TQE5916" s="248"/>
      <x:c r="TQF5916" s="248"/>
      <x:c r="TQG5916" s="248"/>
      <x:c r="TQH5916" s="248"/>
      <x:c r="TQI5916" s="248"/>
      <x:c r="TQJ5916" s="248"/>
      <x:c r="TQK5916" s="248"/>
      <x:c r="TQL5916" s="248"/>
      <x:c r="TQM5916" s="248"/>
      <x:c r="TQN5916" s="248"/>
      <x:c r="TQO5916" s="248"/>
      <x:c r="TQP5916" s="248"/>
      <x:c r="TQQ5916" s="248"/>
      <x:c r="TQR5916" s="248"/>
      <x:c r="TQS5916" s="248"/>
      <x:c r="TQT5916" s="248"/>
      <x:c r="TQU5916" s="248"/>
      <x:c r="TQV5916" s="248"/>
      <x:c r="TQW5916" s="248"/>
      <x:c r="TQX5916" s="248"/>
      <x:c r="TQY5916" s="248"/>
      <x:c r="TQZ5916" s="248"/>
      <x:c r="TRA5916" s="248"/>
      <x:c r="TRB5916" s="248"/>
      <x:c r="TRC5916" s="248"/>
      <x:c r="TRD5916" s="248"/>
      <x:c r="TRE5916" s="248"/>
      <x:c r="TRF5916" s="248"/>
      <x:c r="TRG5916" s="248"/>
      <x:c r="TRH5916" s="248"/>
      <x:c r="TRI5916" s="248"/>
      <x:c r="TRJ5916" s="248"/>
      <x:c r="TRK5916" s="248"/>
      <x:c r="TRL5916" s="248"/>
      <x:c r="TRM5916" s="248"/>
      <x:c r="TRN5916" s="248"/>
      <x:c r="TRO5916" s="248"/>
      <x:c r="TRP5916" s="248"/>
      <x:c r="TRQ5916" s="248"/>
      <x:c r="TRR5916" s="248"/>
      <x:c r="TRS5916" s="248"/>
      <x:c r="TRT5916" s="248"/>
      <x:c r="TRU5916" s="248"/>
      <x:c r="TRV5916" s="248"/>
      <x:c r="TRW5916" s="248"/>
      <x:c r="TRX5916" s="248"/>
      <x:c r="TRY5916" s="248"/>
      <x:c r="TRZ5916" s="248"/>
      <x:c r="TSA5916" s="248"/>
      <x:c r="TSB5916" s="248"/>
      <x:c r="TSC5916" s="248"/>
      <x:c r="TSD5916" s="248"/>
      <x:c r="TSE5916" s="248"/>
      <x:c r="TSF5916" s="248"/>
      <x:c r="TSG5916" s="248"/>
      <x:c r="TSH5916" s="248"/>
      <x:c r="TSI5916" s="248"/>
      <x:c r="TSJ5916" s="248"/>
      <x:c r="TSK5916" s="248"/>
      <x:c r="TSL5916" s="248"/>
      <x:c r="TSM5916" s="248"/>
      <x:c r="TSN5916" s="248"/>
      <x:c r="TSO5916" s="248"/>
      <x:c r="TSP5916" s="248"/>
      <x:c r="TSQ5916" s="248"/>
      <x:c r="TSR5916" s="248"/>
      <x:c r="TSS5916" s="248"/>
      <x:c r="TST5916" s="248"/>
      <x:c r="TSU5916" s="248"/>
      <x:c r="TSV5916" s="248"/>
      <x:c r="TSW5916" s="248"/>
      <x:c r="TSX5916" s="248"/>
      <x:c r="TSY5916" s="248"/>
      <x:c r="TSZ5916" s="248"/>
      <x:c r="TTA5916" s="248"/>
      <x:c r="TTB5916" s="248"/>
      <x:c r="TTC5916" s="248"/>
      <x:c r="TTD5916" s="248"/>
      <x:c r="TTE5916" s="248"/>
      <x:c r="TTF5916" s="248"/>
      <x:c r="TTG5916" s="248"/>
      <x:c r="TTH5916" s="248"/>
      <x:c r="TTI5916" s="248"/>
      <x:c r="TTJ5916" s="248"/>
      <x:c r="TTK5916" s="248"/>
      <x:c r="TTL5916" s="248"/>
      <x:c r="TTM5916" s="248"/>
      <x:c r="TTN5916" s="248"/>
      <x:c r="TTO5916" s="248"/>
      <x:c r="TTP5916" s="248"/>
      <x:c r="TTQ5916" s="248"/>
      <x:c r="TTR5916" s="248"/>
      <x:c r="TTS5916" s="248"/>
      <x:c r="TTT5916" s="248"/>
      <x:c r="TTU5916" s="248"/>
      <x:c r="TTV5916" s="248"/>
      <x:c r="TTW5916" s="248"/>
      <x:c r="TTX5916" s="248"/>
      <x:c r="TTY5916" s="248"/>
      <x:c r="TTZ5916" s="248"/>
      <x:c r="TUA5916" s="248"/>
      <x:c r="TUB5916" s="248"/>
      <x:c r="TUC5916" s="248"/>
      <x:c r="TUD5916" s="248"/>
      <x:c r="TUE5916" s="248"/>
      <x:c r="TUF5916" s="248"/>
      <x:c r="TUG5916" s="248"/>
      <x:c r="TUH5916" s="248"/>
      <x:c r="TUI5916" s="248"/>
      <x:c r="TUJ5916" s="248"/>
      <x:c r="TUK5916" s="248"/>
      <x:c r="TUL5916" s="248"/>
      <x:c r="TUM5916" s="248"/>
      <x:c r="TUN5916" s="248"/>
      <x:c r="TUO5916" s="248"/>
      <x:c r="TUP5916" s="248"/>
      <x:c r="TUQ5916" s="248"/>
      <x:c r="TUR5916" s="248"/>
      <x:c r="TUS5916" s="248"/>
      <x:c r="TUT5916" s="248"/>
      <x:c r="TUU5916" s="248"/>
      <x:c r="TUV5916" s="248"/>
      <x:c r="TUW5916" s="248"/>
      <x:c r="TUX5916" s="248"/>
      <x:c r="TUY5916" s="248"/>
      <x:c r="TUZ5916" s="248"/>
      <x:c r="TVA5916" s="248"/>
      <x:c r="TVB5916" s="248"/>
      <x:c r="TVC5916" s="248"/>
      <x:c r="TVD5916" s="248"/>
      <x:c r="TVE5916" s="248"/>
      <x:c r="TVF5916" s="248"/>
      <x:c r="TVG5916" s="248"/>
      <x:c r="TVH5916" s="248"/>
      <x:c r="TVI5916" s="248"/>
      <x:c r="TVJ5916" s="248"/>
      <x:c r="TVK5916" s="248"/>
      <x:c r="TVL5916" s="248"/>
      <x:c r="TVM5916" s="248"/>
      <x:c r="TVN5916" s="248"/>
      <x:c r="TVO5916" s="248"/>
      <x:c r="TVP5916" s="248"/>
      <x:c r="TVQ5916" s="248"/>
      <x:c r="TVR5916" s="248"/>
      <x:c r="TVS5916" s="248"/>
      <x:c r="TVT5916" s="248"/>
      <x:c r="TVU5916" s="248"/>
      <x:c r="TVV5916" s="248"/>
      <x:c r="TVW5916" s="248"/>
      <x:c r="TVX5916" s="248"/>
      <x:c r="TVY5916" s="248"/>
      <x:c r="TVZ5916" s="248"/>
      <x:c r="TWA5916" s="248"/>
      <x:c r="TWB5916" s="248"/>
      <x:c r="TWC5916" s="248"/>
      <x:c r="TWD5916" s="248"/>
      <x:c r="TWE5916" s="248"/>
      <x:c r="TWF5916" s="248"/>
      <x:c r="TWG5916" s="248"/>
      <x:c r="TWH5916" s="248"/>
      <x:c r="TWI5916" s="248"/>
      <x:c r="TWJ5916" s="248"/>
      <x:c r="TWK5916" s="248"/>
      <x:c r="TWL5916" s="248"/>
      <x:c r="TWM5916" s="248"/>
      <x:c r="TWN5916" s="248"/>
      <x:c r="TWO5916" s="248"/>
      <x:c r="TWP5916" s="248"/>
      <x:c r="TWQ5916" s="248"/>
      <x:c r="TWR5916" s="248"/>
      <x:c r="TWS5916" s="248"/>
      <x:c r="TWT5916" s="248"/>
      <x:c r="TWU5916" s="248"/>
      <x:c r="TWV5916" s="248"/>
      <x:c r="TWW5916" s="248"/>
      <x:c r="TWX5916" s="248"/>
      <x:c r="TWY5916" s="248"/>
      <x:c r="TWZ5916" s="248"/>
      <x:c r="TXA5916" s="248"/>
      <x:c r="TXB5916" s="248"/>
      <x:c r="TXC5916" s="248"/>
      <x:c r="TXD5916" s="248"/>
      <x:c r="TXE5916" s="248"/>
      <x:c r="TXF5916" s="248"/>
      <x:c r="TXG5916" s="248"/>
      <x:c r="TXH5916" s="248"/>
      <x:c r="TXI5916" s="248"/>
      <x:c r="TXJ5916" s="248"/>
      <x:c r="TXK5916" s="248"/>
      <x:c r="TXL5916" s="248"/>
      <x:c r="TXM5916" s="248"/>
      <x:c r="TXN5916" s="248"/>
      <x:c r="TXO5916" s="248"/>
      <x:c r="TXP5916" s="248"/>
      <x:c r="TXQ5916" s="248"/>
      <x:c r="TXR5916" s="248"/>
      <x:c r="TXS5916" s="248"/>
      <x:c r="TXT5916" s="248"/>
      <x:c r="TXU5916" s="248"/>
      <x:c r="TXV5916" s="248"/>
      <x:c r="TXW5916" s="248"/>
      <x:c r="TXX5916" s="248"/>
      <x:c r="TXY5916" s="248"/>
      <x:c r="TXZ5916" s="248"/>
      <x:c r="TYA5916" s="248"/>
      <x:c r="TYB5916" s="248"/>
      <x:c r="TYC5916" s="248"/>
      <x:c r="TYD5916" s="248"/>
      <x:c r="TYE5916" s="248"/>
      <x:c r="TYF5916" s="248"/>
      <x:c r="TYG5916" s="248"/>
      <x:c r="TYH5916" s="248"/>
      <x:c r="TYI5916" s="248"/>
      <x:c r="TYJ5916" s="248"/>
      <x:c r="TYK5916" s="248"/>
      <x:c r="TYL5916" s="248"/>
      <x:c r="TYM5916" s="248"/>
      <x:c r="TYN5916" s="248"/>
      <x:c r="TYO5916" s="248"/>
      <x:c r="TYP5916" s="248"/>
      <x:c r="TYQ5916" s="248"/>
      <x:c r="TYR5916" s="248"/>
      <x:c r="TYS5916" s="248"/>
      <x:c r="TYT5916" s="248"/>
      <x:c r="TYU5916" s="248"/>
      <x:c r="TYV5916" s="248"/>
      <x:c r="TYW5916" s="248"/>
      <x:c r="TYX5916" s="248"/>
      <x:c r="TYY5916" s="248"/>
      <x:c r="TYZ5916" s="248"/>
      <x:c r="TZA5916" s="248"/>
      <x:c r="TZB5916" s="248"/>
      <x:c r="TZC5916" s="248"/>
      <x:c r="TZD5916" s="248"/>
      <x:c r="TZE5916" s="248"/>
      <x:c r="TZF5916" s="248"/>
      <x:c r="TZG5916" s="248"/>
      <x:c r="TZH5916" s="248"/>
      <x:c r="TZI5916" s="248"/>
      <x:c r="TZJ5916" s="248"/>
      <x:c r="TZK5916" s="248"/>
      <x:c r="TZL5916" s="248"/>
      <x:c r="TZM5916" s="248"/>
      <x:c r="TZN5916" s="248"/>
      <x:c r="TZO5916" s="248"/>
      <x:c r="TZP5916" s="248"/>
      <x:c r="TZQ5916" s="248"/>
      <x:c r="TZR5916" s="248"/>
      <x:c r="TZS5916" s="248"/>
      <x:c r="TZT5916" s="248"/>
      <x:c r="TZU5916" s="248"/>
      <x:c r="TZV5916" s="248"/>
      <x:c r="TZW5916" s="248"/>
      <x:c r="TZX5916" s="248"/>
      <x:c r="TZY5916" s="248"/>
      <x:c r="TZZ5916" s="248"/>
      <x:c r="UAA5916" s="248"/>
      <x:c r="UAB5916" s="248"/>
      <x:c r="UAC5916" s="248"/>
      <x:c r="UAD5916" s="248"/>
      <x:c r="UAE5916" s="248"/>
      <x:c r="UAF5916" s="248"/>
      <x:c r="UAG5916" s="248"/>
      <x:c r="UAH5916" s="248"/>
      <x:c r="UAI5916" s="248"/>
      <x:c r="UAJ5916" s="248"/>
      <x:c r="UAK5916" s="248"/>
      <x:c r="UAL5916" s="248"/>
      <x:c r="UAM5916" s="248"/>
      <x:c r="UAN5916" s="248"/>
      <x:c r="UAO5916" s="248"/>
      <x:c r="UAP5916" s="248"/>
      <x:c r="UAQ5916" s="248"/>
      <x:c r="UAR5916" s="248"/>
      <x:c r="UAS5916" s="248"/>
      <x:c r="UAT5916" s="248"/>
      <x:c r="UAU5916" s="248"/>
      <x:c r="UAV5916" s="248"/>
      <x:c r="UAW5916" s="248"/>
      <x:c r="UAX5916" s="248"/>
      <x:c r="UAY5916" s="248"/>
      <x:c r="UAZ5916" s="248"/>
      <x:c r="UBA5916" s="248"/>
      <x:c r="UBB5916" s="248"/>
      <x:c r="UBC5916" s="248"/>
      <x:c r="UBD5916" s="248"/>
      <x:c r="UBE5916" s="248"/>
      <x:c r="UBF5916" s="248"/>
      <x:c r="UBG5916" s="248"/>
      <x:c r="UBH5916" s="248"/>
      <x:c r="UBI5916" s="248"/>
      <x:c r="UBJ5916" s="248"/>
      <x:c r="UBK5916" s="248"/>
      <x:c r="UBL5916" s="248"/>
      <x:c r="UBM5916" s="248"/>
      <x:c r="UBN5916" s="248"/>
      <x:c r="UBO5916" s="248"/>
      <x:c r="UBP5916" s="248"/>
      <x:c r="UBQ5916" s="248"/>
      <x:c r="UBR5916" s="248"/>
      <x:c r="UBS5916" s="248"/>
      <x:c r="UBT5916" s="248"/>
      <x:c r="UBU5916" s="248"/>
      <x:c r="UBV5916" s="248"/>
      <x:c r="UBW5916" s="248"/>
      <x:c r="UBX5916" s="248"/>
      <x:c r="UBY5916" s="248"/>
      <x:c r="UBZ5916" s="248"/>
      <x:c r="UCA5916" s="248"/>
      <x:c r="UCB5916" s="248"/>
      <x:c r="UCC5916" s="248"/>
      <x:c r="UCD5916" s="248"/>
      <x:c r="UCE5916" s="248"/>
      <x:c r="UCF5916" s="248"/>
      <x:c r="UCG5916" s="248"/>
      <x:c r="UCH5916" s="248"/>
      <x:c r="UCI5916" s="248"/>
      <x:c r="UCJ5916" s="248"/>
      <x:c r="UCK5916" s="248"/>
      <x:c r="UCL5916" s="248"/>
      <x:c r="UCM5916" s="248"/>
      <x:c r="UCN5916" s="248"/>
      <x:c r="UCO5916" s="248"/>
      <x:c r="UCP5916" s="248"/>
      <x:c r="UCQ5916" s="248"/>
      <x:c r="UCR5916" s="248"/>
      <x:c r="UCS5916" s="248"/>
      <x:c r="UCT5916" s="248"/>
      <x:c r="UCU5916" s="248"/>
      <x:c r="UCV5916" s="248"/>
      <x:c r="UCW5916" s="248"/>
      <x:c r="UCX5916" s="248"/>
      <x:c r="UCY5916" s="248"/>
      <x:c r="UCZ5916" s="248"/>
      <x:c r="UDA5916" s="248"/>
      <x:c r="UDB5916" s="248"/>
      <x:c r="UDC5916" s="248"/>
      <x:c r="UDD5916" s="248"/>
      <x:c r="UDE5916" s="248"/>
      <x:c r="UDF5916" s="248"/>
      <x:c r="UDG5916" s="248"/>
      <x:c r="UDH5916" s="248"/>
      <x:c r="UDI5916" s="248"/>
      <x:c r="UDJ5916" s="248"/>
      <x:c r="UDK5916" s="248"/>
      <x:c r="UDL5916" s="248"/>
      <x:c r="UDM5916" s="248"/>
      <x:c r="UDN5916" s="248"/>
      <x:c r="UDO5916" s="248"/>
      <x:c r="UDP5916" s="248"/>
      <x:c r="UDQ5916" s="248"/>
      <x:c r="UDR5916" s="248"/>
      <x:c r="UDS5916" s="248"/>
      <x:c r="UDT5916" s="248"/>
      <x:c r="UDU5916" s="248"/>
      <x:c r="UDV5916" s="248"/>
      <x:c r="UDW5916" s="248"/>
      <x:c r="UDX5916" s="248"/>
      <x:c r="UDY5916" s="248"/>
      <x:c r="UDZ5916" s="248"/>
      <x:c r="UEA5916" s="248"/>
      <x:c r="UEB5916" s="248"/>
      <x:c r="UEC5916" s="248"/>
      <x:c r="UED5916" s="248"/>
      <x:c r="UEE5916" s="248"/>
      <x:c r="UEF5916" s="248"/>
      <x:c r="UEG5916" s="248"/>
      <x:c r="UEH5916" s="248"/>
      <x:c r="UEI5916" s="248"/>
      <x:c r="UEJ5916" s="248"/>
      <x:c r="UEK5916" s="248"/>
      <x:c r="UEL5916" s="248"/>
      <x:c r="UEM5916" s="248"/>
      <x:c r="UEN5916" s="248"/>
      <x:c r="UEO5916" s="248"/>
      <x:c r="UEP5916" s="248"/>
      <x:c r="UEQ5916" s="248"/>
      <x:c r="UER5916" s="248"/>
      <x:c r="UES5916" s="248"/>
      <x:c r="UET5916" s="248"/>
      <x:c r="UEU5916" s="248"/>
      <x:c r="UEV5916" s="248"/>
      <x:c r="UEW5916" s="248"/>
      <x:c r="UEX5916" s="248"/>
      <x:c r="UEY5916" s="248"/>
      <x:c r="UEZ5916" s="248"/>
      <x:c r="UFA5916" s="248"/>
      <x:c r="UFB5916" s="248"/>
      <x:c r="UFC5916" s="248"/>
      <x:c r="UFD5916" s="248"/>
      <x:c r="UFE5916" s="248"/>
      <x:c r="UFF5916" s="248"/>
      <x:c r="UFG5916" s="248"/>
      <x:c r="UFH5916" s="248"/>
      <x:c r="UFI5916" s="248"/>
      <x:c r="UFJ5916" s="248"/>
      <x:c r="UFK5916" s="248"/>
      <x:c r="UFL5916" s="248"/>
      <x:c r="UFM5916" s="248"/>
      <x:c r="UFN5916" s="248"/>
      <x:c r="UFO5916" s="248"/>
      <x:c r="UFP5916" s="248"/>
      <x:c r="UFQ5916" s="248"/>
      <x:c r="UFR5916" s="248"/>
      <x:c r="UFS5916" s="248"/>
      <x:c r="UFT5916" s="248"/>
      <x:c r="UFU5916" s="248"/>
      <x:c r="UFV5916" s="248"/>
      <x:c r="UFW5916" s="248"/>
      <x:c r="UFX5916" s="248"/>
      <x:c r="UFY5916" s="248"/>
      <x:c r="UFZ5916" s="248"/>
      <x:c r="UGA5916" s="248"/>
      <x:c r="UGB5916" s="248"/>
      <x:c r="UGC5916" s="248"/>
      <x:c r="UGD5916" s="248"/>
      <x:c r="UGE5916" s="248"/>
      <x:c r="UGF5916" s="248"/>
      <x:c r="UGG5916" s="248"/>
      <x:c r="UGH5916" s="248"/>
      <x:c r="UGI5916" s="248"/>
      <x:c r="UGJ5916" s="248"/>
      <x:c r="UGK5916" s="248"/>
      <x:c r="UGL5916" s="248"/>
      <x:c r="UGM5916" s="248"/>
      <x:c r="UGN5916" s="248"/>
      <x:c r="UGO5916" s="248"/>
      <x:c r="UGP5916" s="248"/>
      <x:c r="UGQ5916" s="248"/>
      <x:c r="UGR5916" s="248"/>
      <x:c r="UGS5916" s="248"/>
      <x:c r="UGT5916" s="248"/>
      <x:c r="UGU5916" s="248"/>
      <x:c r="UGV5916" s="248"/>
      <x:c r="UGW5916" s="248"/>
      <x:c r="UGX5916" s="248"/>
      <x:c r="UGY5916" s="248"/>
      <x:c r="UGZ5916" s="248"/>
      <x:c r="UHA5916" s="248"/>
      <x:c r="UHB5916" s="248"/>
      <x:c r="UHC5916" s="248"/>
      <x:c r="UHD5916" s="248"/>
      <x:c r="UHE5916" s="248"/>
      <x:c r="UHF5916" s="248"/>
      <x:c r="UHG5916" s="248"/>
      <x:c r="UHH5916" s="248"/>
      <x:c r="UHI5916" s="248"/>
      <x:c r="UHJ5916" s="248"/>
      <x:c r="UHK5916" s="248"/>
      <x:c r="UHL5916" s="248"/>
      <x:c r="UHM5916" s="248"/>
      <x:c r="UHN5916" s="248"/>
      <x:c r="UHO5916" s="248"/>
      <x:c r="UHP5916" s="248"/>
      <x:c r="UHQ5916" s="248"/>
      <x:c r="UHR5916" s="248"/>
      <x:c r="UHS5916" s="248"/>
      <x:c r="UHT5916" s="248"/>
      <x:c r="UHU5916" s="248"/>
      <x:c r="UHV5916" s="248"/>
      <x:c r="UHW5916" s="248"/>
      <x:c r="UHX5916" s="248"/>
      <x:c r="UHY5916" s="248"/>
      <x:c r="UHZ5916" s="248"/>
      <x:c r="UIA5916" s="248"/>
      <x:c r="UIB5916" s="248"/>
      <x:c r="UIC5916" s="248"/>
      <x:c r="UID5916" s="248"/>
      <x:c r="UIE5916" s="248"/>
      <x:c r="UIF5916" s="248"/>
      <x:c r="UIG5916" s="248"/>
      <x:c r="UIH5916" s="248"/>
      <x:c r="UII5916" s="248"/>
      <x:c r="UIJ5916" s="248"/>
      <x:c r="UIK5916" s="248"/>
      <x:c r="UIL5916" s="248"/>
      <x:c r="UIM5916" s="248"/>
      <x:c r="UIN5916" s="248"/>
      <x:c r="UIO5916" s="248"/>
      <x:c r="UIP5916" s="248"/>
      <x:c r="UIQ5916" s="248"/>
      <x:c r="UIR5916" s="248"/>
      <x:c r="UIS5916" s="248"/>
      <x:c r="UIT5916" s="248"/>
      <x:c r="UIU5916" s="248"/>
      <x:c r="UIV5916" s="248"/>
      <x:c r="UIW5916" s="248"/>
      <x:c r="UIX5916" s="248"/>
      <x:c r="UIY5916" s="248"/>
      <x:c r="UIZ5916" s="248"/>
      <x:c r="UJA5916" s="248"/>
      <x:c r="UJB5916" s="248"/>
      <x:c r="UJC5916" s="248"/>
      <x:c r="UJD5916" s="248"/>
      <x:c r="UJE5916" s="248"/>
      <x:c r="UJF5916" s="248"/>
      <x:c r="UJG5916" s="248"/>
      <x:c r="UJH5916" s="248"/>
      <x:c r="UJI5916" s="248"/>
      <x:c r="UJJ5916" s="248"/>
      <x:c r="UJK5916" s="248"/>
      <x:c r="UJL5916" s="248"/>
      <x:c r="UJM5916" s="248"/>
      <x:c r="UJN5916" s="248"/>
      <x:c r="UJO5916" s="248"/>
      <x:c r="UJP5916" s="248"/>
      <x:c r="UJQ5916" s="248"/>
      <x:c r="UJR5916" s="248"/>
      <x:c r="UJS5916" s="248"/>
      <x:c r="UJT5916" s="248"/>
      <x:c r="UJU5916" s="248"/>
      <x:c r="UJV5916" s="248"/>
      <x:c r="UJW5916" s="248"/>
      <x:c r="UJX5916" s="248"/>
      <x:c r="UJY5916" s="248"/>
      <x:c r="UJZ5916" s="248"/>
      <x:c r="UKA5916" s="248"/>
      <x:c r="UKB5916" s="248"/>
      <x:c r="UKC5916" s="248"/>
      <x:c r="UKD5916" s="248"/>
      <x:c r="UKE5916" s="248"/>
      <x:c r="UKF5916" s="248"/>
      <x:c r="UKG5916" s="248"/>
      <x:c r="UKH5916" s="248"/>
      <x:c r="UKI5916" s="248"/>
      <x:c r="UKJ5916" s="248"/>
      <x:c r="UKK5916" s="248"/>
      <x:c r="UKL5916" s="248"/>
      <x:c r="UKM5916" s="248"/>
      <x:c r="UKN5916" s="248"/>
      <x:c r="UKO5916" s="248"/>
      <x:c r="UKP5916" s="248"/>
      <x:c r="UKQ5916" s="248"/>
      <x:c r="UKR5916" s="248"/>
      <x:c r="UKS5916" s="248"/>
      <x:c r="UKT5916" s="248"/>
      <x:c r="UKU5916" s="248"/>
      <x:c r="UKV5916" s="248"/>
      <x:c r="UKW5916" s="248"/>
      <x:c r="UKX5916" s="248"/>
      <x:c r="UKY5916" s="248"/>
      <x:c r="UKZ5916" s="248"/>
      <x:c r="ULA5916" s="248"/>
      <x:c r="ULB5916" s="248"/>
      <x:c r="ULC5916" s="248"/>
      <x:c r="ULD5916" s="248"/>
      <x:c r="ULE5916" s="248"/>
      <x:c r="ULF5916" s="248"/>
      <x:c r="ULG5916" s="248"/>
      <x:c r="ULH5916" s="248"/>
      <x:c r="ULI5916" s="248"/>
      <x:c r="ULJ5916" s="248"/>
      <x:c r="ULK5916" s="248"/>
      <x:c r="ULL5916" s="248"/>
      <x:c r="ULM5916" s="248"/>
      <x:c r="ULN5916" s="248"/>
      <x:c r="ULO5916" s="248"/>
      <x:c r="ULP5916" s="248"/>
      <x:c r="ULQ5916" s="248"/>
      <x:c r="ULR5916" s="248"/>
      <x:c r="ULS5916" s="248"/>
      <x:c r="ULT5916" s="248"/>
      <x:c r="ULU5916" s="248"/>
      <x:c r="ULV5916" s="248"/>
      <x:c r="ULW5916" s="248"/>
      <x:c r="ULX5916" s="248"/>
      <x:c r="ULY5916" s="248"/>
      <x:c r="ULZ5916" s="248"/>
      <x:c r="UMA5916" s="248"/>
      <x:c r="UMB5916" s="248"/>
      <x:c r="UMC5916" s="248"/>
      <x:c r="UMD5916" s="248"/>
      <x:c r="UME5916" s="248"/>
      <x:c r="UMF5916" s="248"/>
      <x:c r="UMG5916" s="248"/>
      <x:c r="UMH5916" s="248"/>
      <x:c r="UMI5916" s="248"/>
      <x:c r="UMJ5916" s="248"/>
      <x:c r="UMK5916" s="248"/>
      <x:c r="UML5916" s="248"/>
      <x:c r="UMM5916" s="248"/>
      <x:c r="UMN5916" s="248"/>
      <x:c r="UMO5916" s="248"/>
      <x:c r="UMP5916" s="248"/>
      <x:c r="UMQ5916" s="248"/>
      <x:c r="UMR5916" s="248"/>
      <x:c r="UMS5916" s="248"/>
      <x:c r="UMT5916" s="248"/>
      <x:c r="UMU5916" s="248"/>
      <x:c r="UMV5916" s="248"/>
      <x:c r="UMW5916" s="248"/>
      <x:c r="UMX5916" s="248"/>
      <x:c r="UMY5916" s="248"/>
      <x:c r="UMZ5916" s="248"/>
      <x:c r="UNA5916" s="248"/>
      <x:c r="UNB5916" s="248"/>
      <x:c r="UNC5916" s="248"/>
      <x:c r="UND5916" s="248"/>
      <x:c r="UNE5916" s="248"/>
      <x:c r="UNF5916" s="248"/>
      <x:c r="UNG5916" s="248"/>
      <x:c r="UNH5916" s="248"/>
      <x:c r="UNI5916" s="248"/>
      <x:c r="UNJ5916" s="248"/>
      <x:c r="UNK5916" s="248"/>
      <x:c r="UNL5916" s="248"/>
      <x:c r="UNM5916" s="248"/>
      <x:c r="UNN5916" s="248"/>
      <x:c r="UNO5916" s="248"/>
      <x:c r="UNP5916" s="248"/>
      <x:c r="UNQ5916" s="248"/>
      <x:c r="UNR5916" s="248"/>
      <x:c r="UNS5916" s="248"/>
      <x:c r="UNT5916" s="248"/>
      <x:c r="UNU5916" s="248"/>
      <x:c r="UNV5916" s="248"/>
      <x:c r="UNW5916" s="248"/>
      <x:c r="UNX5916" s="248"/>
      <x:c r="UNY5916" s="248"/>
      <x:c r="UNZ5916" s="248"/>
      <x:c r="UOA5916" s="248"/>
      <x:c r="UOB5916" s="248"/>
      <x:c r="UOC5916" s="248"/>
      <x:c r="UOD5916" s="248"/>
      <x:c r="UOE5916" s="248"/>
      <x:c r="UOF5916" s="248"/>
      <x:c r="UOG5916" s="248"/>
      <x:c r="UOH5916" s="248"/>
      <x:c r="UOI5916" s="248"/>
      <x:c r="UOJ5916" s="248"/>
      <x:c r="UOK5916" s="248"/>
      <x:c r="UOL5916" s="248"/>
      <x:c r="UOM5916" s="248"/>
      <x:c r="UON5916" s="248"/>
      <x:c r="UOO5916" s="248"/>
      <x:c r="UOP5916" s="248"/>
      <x:c r="UOQ5916" s="248"/>
      <x:c r="UOR5916" s="248"/>
      <x:c r="UOS5916" s="248"/>
      <x:c r="UOT5916" s="248"/>
      <x:c r="UOU5916" s="248"/>
      <x:c r="UOV5916" s="248"/>
      <x:c r="UOW5916" s="248"/>
      <x:c r="UOX5916" s="248"/>
      <x:c r="UOY5916" s="248"/>
      <x:c r="UOZ5916" s="248"/>
      <x:c r="UPA5916" s="248"/>
      <x:c r="UPB5916" s="248"/>
      <x:c r="UPC5916" s="248"/>
      <x:c r="UPD5916" s="248"/>
      <x:c r="UPE5916" s="248"/>
      <x:c r="UPF5916" s="248"/>
      <x:c r="UPG5916" s="248"/>
      <x:c r="UPH5916" s="248"/>
      <x:c r="UPI5916" s="248"/>
      <x:c r="UPJ5916" s="248"/>
      <x:c r="UPK5916" s="248"/>
      <x:c r="UPL5916" s="248"/>
      <x:c r="UPM5916" s="248"/>
      <x:c r="UPN5916" s="248"/>
      <x:c r="UPO5916" s="248"/>
      <x:c r="UPP5916" s="248"/>
      <x:c r="UPQ5916" s="248"/>
      <x:c r="UPR5916" s="248"/>
      <x:c r="UPS5916" s="248"/>
      <x:c r="UPT5916" s="248"/>
      <x:c r="UPU5916" s="248"/>
      <x:c r="UPV5916" s="248"/>
      <x:c r="UPW5916" s="248"/>
      <x:c r="UPX5916" s="248"/>
      <x:c r="UPY5916" s="248"/>
      <x:c r="UPZ5916" s="248"/>
      <x:c r="UQA5916" s="248"/>
      <x:c r="UQB5916" s="248"/>
      <x:c r="UQC5916" s="248"/>
      <x:c r="UQD5916" s="248"/>
      <x:c r="UQE5916" s="248"/>
      <x:c r="UQF5916" s="248"/>
      <x:c r="UQG5916" s="248"/>
      <x:c r="UQH5916" s="248"/>
      <x:c r="UQI5916" s="248"/>
      <x:c r="UQJ5916" s="248"/>
      <x:c r="UQK5916" s="248"/>
      <x:c r="UQL5916" s="248"/>
      <x:c r="UQM5916" s="248"/>
      <x:c r="UQN5916" s="248"/>
      <x:c r="UQO5916" s="248"/>
      <x:c r="UQP5916" s="248"/>
      <x:c r="UQQ5916" s="248"/>
      <x:c r="UQR5916" s="248"/>
      <x:c r="UQS5916" s="248"/>
      <x:c r="UQT5916" s="248"/>
      <x:c r="UQU5916" s="248"/>
      <x:c r="UQV5916" s="248"/>
      <x:c r="UQW5916" s="248"/>
      <x:c r="UQX5916" s="248"/>
      <x:c r="UQY5916" s="248"/>
      <x:c r="UQZ5916" s="248"/>
      <x:c r="URA5916" s="248"/>
      <x:c r="URB5916" s="248"/>
      <x:c r="URC5916" s="248"/>
      <x:c r="URD5916" s="248"/>
      <x:c r="URE5916" s="248"/>
      <x:c r="URF5916" s="248"/>
      <x:c r="URG5916" s="248"/>
      <x:c r="URH5916" s="248"/>
      <x:c r="URI5916" s="248"/>
      <x:c r="URJ5916" s="248"/>
      <x:c r="URK5916" s="248"/>
      <x:c r="URL5916" s="248"/>
      <x:c r="URM5916" s="248"/>
      <x:c r="URN5916" s="248"/>
      <x:c r="URO5916" s="248"/>
      <x:c r="URP5916" s="248"/>
      <x:c r="URQ5916" s="248"/>
      <x:c r="URR5916" s="248"/>
      <x:c r="URS5916" s="248"/>
      <x:c r="URT5916" s="248"/>
      <x:c r="URU5916" s="248"/>
      <x:c r="URV5916" s="248"/>
      <x:c r="URW5916" s="248"/>
      <x:c r="URX5916" s="248"/>
      <x:c r="URY5916" s="248"/>
      <x:c r="URZ5916" s="248"/>
      <x:c r="USA5916" s="248"/>
      <x:c r="USB5916" s="248"/>
      <x:c r="USC5916" s="248"/>
      <x:c r="USD5916" s="248"/>
      <x:c r="USE5916" s="248"/>
      <x:c r="USF5916" s="248"/>
      <x:c r="USG5916" s="248"/>
      <x:c r="USH5916" s="248"/>
      <x:c r="USI5916" s="248"/>
      <x:c r="USJ5916" s="248"/>
      <x:c r="USK5916" s="248"/>
      <x:c r="USL5916" s="248"/>
      <x:c r="USM5916" s="248"/>
      <x:c r="USN5916" s="248"/>
      <x:c r="USO5916" s="248"/>
      <x:c r="USP5916" s="248"/>
      <x:c r="USQ5916" s="248"/>
      <x:c r="USR5916" s="248"/>
      <x:c r="USS5916" s="248"/>
      <x:c r="UST5916" s="248"/>
      <x:c r="USU5916" s="248"/>
      <x:c r="USV5916" s="248"/>
      <x:c r="USW5916" s="248"/>
      <x:c r="USX5916" s="248"/>
      <x:c r="USY5916" s="248"/>
      <x:c r="USZ5916" s="248"/>
      <x:c r="UTA5916" s="248"/>
      <x:c r="UTB5916" s="248"/>
      <x:c r="UTC5916" s="248"/>
      <x:c r="UTD5916" s="248"/>
      <x:c r="UTE5916" s="248"/>
      <x:c r="UTF5916" s="248"/>
      <x:c r="UTG5916" s="248"/>
      <x:c r="UTH5916" s="248"/>
      <x:c r="UTI5916" s="248"/>
      <x:c r="UTJ5916" s="248"/>
      <x:c r="UTK5916" s="248"/>
      <x:c r="UTL5916" s="248"/>
      <x:c r="UTM5916" s="248"/>
      <x:c r="UTN5916" s="248"/>
      <x:c r="UTO5916" s="248"/>
      <x:c r="UTP5916" s="248"/>
      <x:c r="UTQ5916" s="248"/>
      <x:c r="UTR5916" s="248"/>
      <x:c r="UTS5916" s="248"/>
      <x:c r="UTT5916" s="248"/>
      <x:c r="UTU5916" s="248"/>
      <x:c r="UTV5916" s="248"/>
      <x:c r="UTW5916" s="248"/>
      <x:c r="UTX5916" s="248"/>
      <x:c r="UTY5916" s="248"/>
      <x:c r="UTZ5916" s="248"/>
      <x:c r="UUA5916" s="248"/>
      <x:c r="UUB5916" s="248"/>
      <x:c r="UUC5916" s="248"/>
      <x:c r="UUD5916" s="248"/>
      <x:c r="UUE5916" s="248"/>
      <x:c r="UUF5916" s="248"/>
      <x:c r="UUG5916" s="248"/>
      <x:c r="UUH5916" s="248"/>
      <x:c r="UUI5916" s="248"/>
      <x:c r="UUJ5916" s="248"/>
      <x:c r="UUK5916" s="248"/>
      <x:c r="UUL5916" s="248"/>
      <x:c r="UUM5916" s="248"/>
      <x:c r="UUN5916" s="248"/>
      <x:c r="UUO5916" s="248"/>
      <x:c r="UUP5916" s="248"/>
      <x:c r="UUQ5916" s="248"/>
      <x:c r="UUR5916" s="248"/>
      <x:c r="UUS5916" s="248"/>
      <x:c r="UUT5916" s="248"/>
      <x:c r="UUU5916" s="248"/>
      <x:c r="UUV5916" s="248"/>
      <x:c r="UUW5916" s="248"/>
      <x:c r="UUX5916" s="248"/>
      <x:c r="UUY5916" s="248"/>
      <x:c r="UUZ5916" s="248"/>
      <x:c r="UVA5916" s="248"/>
      <x:c r="UVB5916" s="248"/>
      <x:c r="UVC5916" s="248"/>
      <x:c r="UVD5916" s="248"/>
      <x:c r="UVE5916" s="248"/>
      <x:c r="UVF5916" s="248"/>
      <x:c r="UVG5916" s="248"/>
      <x:c r="UVH5916" s="248"/>
      <x:c r="UVI5916" s="248"/>
      <x:c r="UVJ5916" s="248"/>
      <x:c r="UVK5916" s="248"/>
      <x:c r="UVL5916" s="248"/>
      <x:c r="UVM5916" s="248"/>
      <x:c r="UVN5916" s="248"/>
      <x:c r="UVO5916" s="248"/>
      <x:c r="UVP5916" s="248"/>
      <x:c r="UVQ5916" s="248"/>
      <x:c r="UVR5916" s="248"/>
      <x:c r="UVS5916" s="248"/>
      <x:c r="UVT5916" s="248"/>
      <x:c r="UVU5916" s="248"/>
      <x:c r="UVV5916" s="248"/>
      <x:c r="UVW5916" s="248"/>
      <x:c r="UVX5916" s="248"/>
      <x:c r="UVY5916" s="248"/>
      <x:c r="UVZ5916" s="248"/>
      <x:c r="UWA5916" s="248"/>
      <x:c r="UWB5916" s="248"/>
      <x:c r="UWC5916" s="248"/>
      <x:c r="UWD5916" s="248"/>
      <x:c r="UWE5916" s="248"/>
      <x:c r="UWF5916" s="248"/>
      <x:c r="UWG5916" s="248"/>
      <x:c r="UWH5916" s="248"/>
      <x:c r="UWI5916" s="248"/>
      <x:c r="UWJ5916" s="248"/>
      <x:c r="UWK5916" s="248"/>
      <x:c r="UWL5916" s="248"/>
      <x:c r="UWM5916" s="248"/>
      <x:c r="UWN5916" s="248"/>
      <x:c r="UWO5916" s="248"/>
      <x:c r="UWP5916" s="248"/>
      <x:c r="UWQ5916" s="248"/>
      <x:c r="UWR5916" s="248"/>
      <x:c r="UWS5916" s="248"/>
      <x:c r="UWT5916" s="248"/>
      <x:c r="UWU5916" s="248"/>
      <x:c r="UWV5916" s="248"/>
      <x:c r="UWW5916" s="248"/>
      <x:c r="UWX5916" s="248"/>
      <x:c r="UWY5916" s="248"/>
      <x:c r="UWZ5916" s="248"/>
      <x:c r="UXA5916" s="248"/>
      <x:c r="UXB5916" s="248"/>
      <x:c r="UXC5916" s="248"/>
      <x:c r="UXD5916" s="248"/>
      <x:c r="UXE5916" s="248"/>
      <x:c r="UXF5916" s="248"/>
      <x:c r="UXG5916" s="248"/>
      <x:c r="UXH5916" s="248"/>
      <x:c r="UXI5916" s="248"/>
      <x:c r="UXJ5916" s="248"/>
      <x:c r="UXK5916" s="248"/>
      <x:c r="UXL5916" s="248"/>
      <x:c r="UXM5916" s="248"/>
      <x:c r="UXN5916" s="248"/>
      <x:c r="UXO5916" s="248"/>
      <x:c r="UXP5916" s="248"/>
      <x:c r="UXQ5916" s="248"/>
      <x:c r="UXR5916" s="248"/>
      <x:c r="UXS5916" s="248"/>
      <x:c r="UXT5916" s="248"/>
      <x:c r="UXU5916" s="248"/>
      <x:c r="UXV5916" s="248"/>
      <x:c r="UXW5916" s="248"/>
      <x:c r="UXX5916" s="248"/>
      <x:c r="UXY5916" s="248"/>
      <x:c r="UXZ5916" s="248"/>
      <x:c r="UYA5916" s="248"/>
      <x:c r="UYB5916" s="248"/>
      <x:c r="UYC5916" s="248"/>
      <x:c r="UYD5916" s="248"/>
      <x:c r="UYE5916" s="248"/>
      <x:c r="UYF5916" s="248"/>
      <x:c r="UYG5916" s="248"/>
      <x:c r="UYH5916" s="248"/>
      <x:c r="UYI5916" s="248"/>
      <x:c r="UYJ5916" s="248"/>
      <x:c r="UYK5916" s="248"/>
      <x:c r="UYL5916" s="248"/>
      <x:c r="UYM5916" s="248"/>
      <x:c r="UYN5916" s="248"/>
      <x:c r="UYO5916" s="248"/>
      <x:c r="UYP5916" s="248"/>
      <x:c r="UYQ5916" s="248"/>
      <x:c r="UYR5916" s="248"/>
      <x:c r="UYS5916" s="248"/>
      <x:c r="UYT5916" s="248"/>
      <x:c r="UYU5916" s="248"/>
      <x:c r="UYV5916" s="248"/>
      <x:c r="UYW5916" s="248"/>
      <x:c r="UYX5916" s="248"/>
      <x:c r="UYY5916" s="248"/>
      <x:c r="UYZ5916" s="248"/>
      <x:c r="UZA5916" s="248"/>
      <x:c r="UZB5916" s="248"/>
      <x:c r="UZC5916" s="248"/>
      <x:c r="UZD5916" s="248"/>
      <x:c r="UZE5916" s="248"/>
      <x:c r="UZF5916" s="248"/>
      <x:c r="UZG5916" s="248"/>
      <x:c r="UZH5916" s="248"/>
      <x:c r="UZI5916" s="248"/>
      <x:c r="UZJ5916" s="248"/>
      <x:c r="UZK5916" s="248"/>
      <x:c r="UZL5916" s="248"/>
      <x:c r="UZM5916" s="248"/>
      <x:c r="UZN5916" s="248"/>
      <x:c r="UZO5916" s="248"/>
      <x:c r="UZP5916" s="248"/>
      <x:c r="UZQ5916" s="248"/>
      <x:c r="UZR5916" s="248"/>
      <x:c r="UZS5916" s="248"/>
      <x:c r="UZT5916" s="248"/>
      <x:c r="UZU5916" s="248"/>
      <x:c r="UZV5916" s="248"/>
      <x:c r="UZW5916" s="248"/>
      <x:c r="UZX5916" s="248"/>
      <x:c r="UZY5916" s="248"/>
      <x:c r="UZZ5916" s="248"/>
      <x:c r="VAA5916" s="248"/>
      <x:c r="VAB5916" s="248"/>
      <x:c r="VAC5916" s="248"/>
      <x:c r="VAD5916" s="248"/>
      <x:c r="VAE5916" s="248"/>
      <x:c r="VAF5916" s="248"/>
      <x:c r="VAG5916" s="248"/>
      <x:c r="VAH5916" s="248"/>
      <x:c r="VAI5916" s="248"/>
      <x:c r="VAJ5916" s="248"/>
      <x:c r="VAK5916" s="248"/>
      <x:c r="VAL5916" s="248"/>
      <x:c r="VAM5916" s="248"/>
      <x:c r="VAN5916" s="248"/>
      <x:c r="VAO5916" s="248"/>
      <x:c r="VAP5916" s="248"/>
      <x:c r="VAQ5916" s="248"/>
      <x:c r="VAR5916" s="248"/>
      <x:c r="VAS5916" s="248"/>
      <x:c r="VAT5916" s="248"/>
      <x:c r="VAU5916" s="248"/>
      <x:c r="VAV5916" s="248"/>
      <x:c r="VAW5916" s="248"/>
      <x:c r="VAX5916" s="248"/>
      <x:c r="VAY5916" s="248"/>
      <x:c r="VAZ5916" s="248"/>
      <x:c r="VBA5916" s="248"/>
      <x:c r="VBB5916" s="248"/>
      <x:c r="VBC5916" s="248"/>
      <x:c r="VBD5916" s="248"/>
      <x:c r="VBE5916" s="248"/>
      <x:c r="VBF5916" s="248"/>
      <x:c r="VBG5916" s="248"/>
      <x:c r="VBH5916" s="248"/>
      <x:c r="VBI5916" s="248"/>
      <x:c r="VBJ5916" s="248"/>
      <x:c r="VBK5916" s="248"/>
      <x:c r="VBL5916" s="248"/>
      <x:c r="VBM5916" s="248"/>
      <x:c r="VBN5916" s="248"/>
      <x:c r="VBO5916" s="248"/>
      <x:c r="VBP5916" s="248"/>
      <x:c r="VBQ5916" s="248"/>
      <x:c r="VBR5916" s="248"/>
      <x:c r="VBS5916" s="248"/>
      <x:c r="VBT5916" s="248"/>
      <x:c r="VBU5916" s="248"/>
      <x:c r="VBV5916" s="248"/>
      <x:c r="VBW5916" s="248"/>
      <x:c r="VBX5916" s="248"/>
      <x:c r="VBY5916" s="248"/>
      <x:c r="VBZ5916" s="248"/>
      <x:c r="VCA5916" s="248"/>
      <x:c r="VCB5916" s="248"/>
      <x:c r="VCC5916" s="248"/>
      <x:c r="VCD5916" s="248"/>
      <x:c r="VCE5916" s="248"/>
      <x:c r="VCF5916" s="248"/>
      <x:c r="VCG5916" s="248"/>
      <x:c r="VCH5916" s="248"/>
      <x:c r="VCI5916" s="248"/>
      <x:c r="VCJ5916" s="248"/>
      <x:c r="VCK5916" s="248"/>
      <x:c r="VCL5916" s="248"/>
      <x:c r="VCM5916" s="248"/>
      <x:c r="VCN5916" s="248"/>
      <x:c r="VCO5916" s="248"/>
      <x:c r="VCP5916" s="248"/>
      <x:c r="VCQ5916" s="248"/>
      <x:c r="VCR5916" s="248"/>
      <x:c r="VCS5916" s="248"/>
      <x:c r="VCT5916" s="248"/>
      <x:c r="VCU5916" s="248"/>
      <x:c r="VCV5916" s="248"/>
      <x:c r="VCW5916" s="248"/>
      <x:c r="VCX5916" s="248"/>
      <x:c r="VCY5916" s="248"/>
      <x:c r="VCZ5916" s="248"/>
      <x:c r="VDA5916" s="248"/>
      <x:c r="VDB5916" s="248"/>
      <x:c r="VDC5916" s="248"/>
      <x:c r="VDD5916" s="248"/>
      <x:c r="VDE5916" s="248"/>
      <x:c r="VDF5916" s="248"/>
      <x:c r="VDG5916" s="248"/>
      <x:c r="VDH5916" s="248"/>
      <x:c r="VDI5916" s="248"/>
      <x:c r="VDJ5916" s="248"/>
      <x:c r="VDK5916" s="248"/>
      <x:c r="VDL5916" s="248"/>
      <x:c r="VDM5916" s="248"/>
      <x:c r="VDN5916" s="248"/>
      <x:c r="VDO5916" s="248"/>
      <x:c r="VDP5916" s="248"/>
      <x:c r="VDQ5916" s="248"/>
      <x:c r="VDR5916" s="248"/>
      <x:c r="VDS5916" s="248"/>
      <x:c r="VDT5916" s="248"/>
      <x:c r="VDU5916" s="248"/>
      <x:c r="VDV5916" s="248"/>
      <x:c r="VDW5916" s="248"/>
      <x:c r="VDX5916" s="248"/>
      <x:c r="VDY5916" s="248"/>
      <x:c r="VDZ5916" s="248"/>
      <x:c r="VEA5916" s="248"/>
      <x:c r="VEB5916" s="248"/>
      <x:c r="VEC5916" s="248"/>
      <x:c r="VED5916" s="248"/>
      <x:c r="VEE5916" s="248"/>
      <x:c r="VEF5916" s="248"/>
      <x:c r="VEG5916" s="248"/>
      <x:c r="VEH5916" s="248"/>
      <x:c r="VEI5916" s="248"/>
      <x:c r="VEJ5916" s="248"/>
      <x:c r="VEK5916" s="248"/>
      <x:c r="VEL5916" s="248"/>
      <x:c r="VEM5916" s="248"/>
      <x:c r="VEN5916" s="248"/>
      <x:c r="VEO5916" s="248"/>
      <x:c r="VEP5916" s="248"/>
      <x:c r="VEQ5916" s="248"/>
      <x:c r="VER5916" s="248"/>
      <x:c r="VES5916" s="248"/>
      <x:c r="VET5916" s="248"/>
      <x:c r="VEU5916" s="248"/>
      <x:c r="VEV5916" s="248"/>
      <x:c r="VEW5916" s="248"/>
      <x:c r="VEX5916" s="248"/>
      <x:c r="VEY5916" s="248"/>
      <x:c r="VEZ5916" s="248"/>
      <x:c r="VFA5916" s="248"/>
      <x:c r="VFB5916" s="248"/>
      <x:c r="VFC5916" s="248"/>
      <x:c r="VFD5916" s="248"/>
      <x:c r="VFE5916" s="248"/>
      <x:c r="VFF5916" s="248"/>
      <x:c r="VFG5916" s="248"/>
      <x:c r="VFH5916" s="248"/>
      <x:c r="VFI5916" s="248"/>
      <x:c r="VFJ5916" s="248"/>
      <x:c r="VFK5916" s="248"/>
      <x:c r="VFL5916" s="248"/>
      <x:c r="VFM5916" s="248"/>
      <x:c r="VFN5916" s="248"/>
      <x:c r="VFO5916" s="248"/>
      <x:c r="VFP5916" s="248"/>
      <x:c r="VFQ5916" s="248"/>
      <x:c r="VFR5916" s="248"/>
      <x:c r="VFS5916" s="248"/>
      <x:c r="VFT5916" s="248"/>
      <x:c r="VFU5916" s="248"/>
      <x:c r="VFV5916" s="248"/>
      <x:c r="VFW5916" s="248"/>
      <x:c r="VFX5916" s="248"/>
      <x:c r="VFY5916" s="248"/>
      <x:c r="VFZ5916" s="248"/>
      <x:c r="VGA5916" s="248"/>
      <x:c r="VGB5916" s="248"/>
      <x:c r="VGC5916" s="248"/>
      <x:c r="VGD5916" s="248"/>
      <x:c r="VGE5916" s="248"/>
      <x:c r="VGF5916" s="248"/>
      <x:c r="VGG5916" s="248"/>
      <x:c r="VGH5916" s="248"/>
      <x:c r="VGI5916" s="248"/>
      <x:c r="VGJ5916" s="248"/>
      <x:c r="VGK5916" s="248"/>
      <x:c r="VGL5916" s="248"/>
      <x:c r="VGM5916" s="248"/>
      <x:c r="VGN5916" s="248"/>
      <x:c r="VGO5916" s="248"/>
      <x:c r="VGP5916" s="248"/>
      <x:c r="VGQ5916" s="248"/>
      <x:c r="VGR5916" s="248"/>
      <x:c r="VGS5916" s="248"/>
      <x:c r="VGT5916" s="248"/>
      <x:c r="VGU5916" s="248"/>
      <x:c r="VGV5916" s="248"/>
      <x:c r="VGW5916" s="248"/>
      <x:c r="VGX5916" s="248"/>
      <x:c r="VGY5916" s="248"/>
      <x:c r="VGZ5916" s="248"/>
      <x:c r="VHA5916" s="248"/>
      <x:c r="VHB5916" s="248"/>
      <x:c r="VHC5916" s="248"/>
      <x:c r="VHD5916" s="248"/>
      <x:c r="VHE5916" s="248"/>
      <x:c r="VHF5916" s="248"/>
      <x:c r="VHG5916" s="248"/>
      <x:c r="VHH5916" s="248"/>
      <x:c r="VHI5916" s="248"/>
      <x:c r="VHJ5916" s="248"/>
      <x:c r="VHK5916" s="248"/>
      <x:c r="VHL5916" s="248"/>
      <x:c r="VHM5916" s="248"/>
      <x:c r="VHN5916" s="248"/>
      <x:c r="VHO5916" s="248"/>
      <x:c r="VHP5916" s="248"/>
      <x:c r="VHQ5916" s="248"/>
      <x:c r="VHR5916" s="248"/>
      <x:c r="VHS5916" s="248"/>
      <x:c r="VHT5916" s="248"/>
      <x:c r="VHU5916" s="248"/>
      <x:c r="VHV5916" s="248"/>
      <x:c r="VHW5916" s="248"/>
      <x:c r="VHX5916" s="248"/>
      <x:c r="VHY5916" s="248"/>
      <x:c r="VHZ5916" s="248"/>
      <x:c r="VIA5916" s="248"/>
      <x:c r="VIB5916" s="248"/>
      <x:c r="VIC5916" s="248"/>
      <x:c r="VID5916" s="248"/>
      <x:c r="VIE5916" s="248"/>
      <x:c r="VIF5916" s="248"/>
      <x:c r="VIG5916" s="248"/>
      <x:c r="VIH5916" s="248"/>
      <x:c r="VII5916" s="248"/>
      <x:c r="VIJ5916" s="248"/>
      <x:c r="VIK5916" s="248"/>
      <x:c r="VIL5916" s="248"/>
      <x:c r="VIM5916" s="248"/>
      <x:c r="VIN5916" s="248"/>
      <x:c r="VIO5916" s="248"/>
      <x:c r="VIP5916" s="248"/>
      <x:c r="VIQ5916" s="248"/>
      <x:c r="VIR5916" s="248"/>
      <x:c r="VIS5916" s="248"/>
      <x:c r="VIT5916" s="248"/>
      <x:c r="VIU5916" s="248"/>
      <x:c r="VIV5916" s="248"/>
      <x:c r="VIW5916" s="248"/>
      <x:c r="VIX5916" s="248"/>
      <x:c r="VIY5916" s="248"/>
      <x:c r="VIZ5916" s="248"/>
      <x:c r="VJA5916" s="248"/>
      <x:c r="VJB5916" s="248"/>
      <x:c r="VJC5916" s="248"/>
      <x:c r="VJD5916" s="248"/>
      <x:c r="VJE5916" s="248"/>
      <x:c r="VJF5916" s="248"/>
      <x:c r="VJG5916" s="248"/>
      <x:c r="VJH5916" s="248"/>
      <x:c r="VJI5916" s="248"/>
      <x:c r="VJJ5916" s="248"/>
      <x:c r="VJK5916" s="248"/>
      <x:c r="VJL5916" s="248"/>
      <x:c r="VJM5916" s="248"/>
      <x:c r="VJN5916" s="248"/>
      <x:c r="VJO5916" s="248"/>
      <x:c r="VJP5916" s="248"/>
      <x:c r="VJQ5916" s="248"/>
      <x:c r="VJR5916" s="248"/>
      <x:c r="VJS5916" s="248"/>
      <x:c r="VJT5916" s="248"/>
      <x:c r="VJU5916" s="248"/>
      <x:c r="VJV5916" s="248"/>
      <x:c r="VJW5916" s="248"/>
      <x:c r="VJX5916" s="248"/>
      <x:c r="VJY5916" s="248"/>
      <x:c r="VJZ5916" s="248"/>
      <x:c r="VKA5916" s="248"/>
      <x:c r="VKB5916" s="248"/>
      <x:c r="VKC5916" s="248"/>
      <x:c r="VKD5916" s="248"/>
      <x:c r="VKE5916" s="248"/>
      <x:c r="VKF5916" s="248"/>
      <x:c r="VKG5916" s="248"/>
      <x:c r="VKH5916" s="248"/>
      <x:c r="VKI5916" s="248"/>
      <x:c r="VKJ5916" s="248"/>
      <x:c r="VKK5916" s="248"/>
      <x:c r="VKL5916" s="248"/>
      <x:c r="VKM5916" s="248"/>
      <x:c r="VKN5916" s="248"/>
      <x:c r="VKO5916" s="248"/>
      <x:c r="VKP5916" s="248"/>
      <x:c r="VKQ5916" s="248"/>
      <x:c r="VKR5916" s="248"/>
      <x:c r="VKS5916" s="248"/>
      <x:c r="VKT5916" s="248"/>
      <x:c r="VKU5916" s="248"/>
      <x:c r="VKV5916" s="248"/>
      <x:c r="VKW5916" s="248"/>
      <x:c r="VKX5916" s="248"/>
      <x:c r="VKY5916" s="248"/>
      <x:c r="VKZ5916" s="248"/>
      <x:c r="VLA5916" s="248"/>
      <x:c r="VLB5916" s="248"/>
      <x:c r="VLC5916" s="248"/>
      <x:c r="VLD5916" s="248"/>
      <x:c r="VLE5916" s="248"/>
      <x:c r="VLF5916" s="248"/>
      <x:c r="VLG5916" s="248"/>
      <x:c r="VLH5916" s="248"/>
      <x:c r="VLI5916" s="248"/>
      <x:c r="VLJ5916" s="248"/>
      <x:c r="VLK5916" s="248"/>
      <x:c r="VLL5916" s="248"/>
      <x:c r="VLM5916" s="248"/>
      <x:c r="VLN5916" s="248"/>
      <x:c r="VLO5916" s="248"/>
      <x:c r="VLP5916" s="248"/>
      <x:c r="VLQ5916" s="248"/>
      <x:c r="VLR5916" s="248"/>
      <x:c r="VLS5916" s="248"/>
      <x:c r="VLT5916" s="248"/>
      <x:c r="VLU5916" s="248"/>
      <x:c r="VLV5916" s="248"/>
      <x:c r="VLW5916" s="248"/>
      <x:c r="VLX5916" s="248"/>
      <x:c r="VLY5916" s="248"/>
      <x:c r="VLZ5916" s="248"/>
      <x:c r="VMA5916" s="248"/>
      <x:c r="VMB5916" s="248"/>
      <x:c r="VMC5916" s="248"/>
      <x:c r="VMD5916" s="248"/>
      <x:c r="VME5916" s="248"/>
      <x:c r="VMF5916" s="248"/>
      <x:c r="VMG5916" s="248"/>
      <x:c r="VMH5916" s="248"/>
      <x:c r="VMI5916" s="248"/>
      <x:c r="VMJ5916" s="248"/>
      <x:c r="VMK5916" s="248"/>
      <x:c r="VML5916" s="248"/>
      <x:c r="VMM5916" s="248"/>
      <x:c r="VMN5916" s="248"/>
      <x:c r="VMO5916" s="248"/>
      <x:c r="VMP5916" s="248"/>
      <x:c r="VMQ5916" s="248"/>
      <x:c r="VMR5916" s="248"/>
      <x:c r="VMS5916" s="248"/>
      <x:c r="VMT5916" s="248"/>
      <x:c r="VMU5916" s="248"/>
      <x:c r="VMV5916" s="248"/>
      <x:c r="VMW5916" s="248"/>
      <x:c r="VMX5916" s="248"/>
      <x:c r="VMY5916" s="248"/>
      <x:c r="VMZ5916" s="248"/>
      <x:c r="VNA5916" s="248"/>
      <x:c r="VNB5916" s="248"/>
      <x:c r="VNC5916" s="248"/>
      <x:c r="VND5916" s="248"/>
      <x:c r="VNE5916" s="248"/>
      <x:c r="VNF5916" s="248"/>
      <x:c r="VNG5916" s="248"/>
      <x:c r="VNH5916" s="248"/>
      <x:c r="VNI5916" s="248"/>
      <x:c r="VNJ5916" s="248"/>
      <x:c r="VNK5916" s="248"/>
      <x:c r="VNL5916" s="248"/>
      <x:c r="VNM5916" s="248"/>
      <x:c r="VNN5916" s="248"/>
      <x:c r="VNO5916" s="248"/>
      <x:c r="VNP5916" s="248"/>
      <x:c r="VNQ5916" s="248"/>
      <x:c r="VNR5916" s="248"/>
      <x:c r="VNS5916" s="248"/>
      <x:c r="VNT5916" s="248"/>
      <x:c r="VNU5916" s="248"/>
      <x:c r="VNV5916" s="248"/>
      <x:c r="VNW5916" s="248"/>
      <x:c r="VNX5916" s="248"/>
      <x:c r="VNY5916" s="248"/>
      <x:c r="VNZ5916" s="248"/>
      <x:c r="VOA5916" s="248"/>
      <x:c r="VOB5916" s="248"/>
      <x:c r="VOC5916" s="248"/>
      <x:c r="VOD5916" s="248"/>
      <x:c r="VOE5916" s="248"/>
      <x:c r="VOF5916" s="248"/>
      <x:c r="VOG5916" s="248"/>
      <x:c r="VOH5916" s="248"/>
      <x:c r="VOI5916" s="248"/>
      <x:c r="VOJ5916" s="248"/>
      <x:c r="VOK5916" s="248"/>
      <x:c r="VOL5916" s="248"/>
      <x:c r="VOM5916" s="248"/>
      <x:c r="VON5916" s="248"/>
      <x:c r="VOO5916" s="248"/>
      <x:c r="VOP5916" s="248"/>
      <x:c r="VOQ5916" s="248"/>
      <x:c r="VOR5916" s="248"/>
      <x:c r="VOS5916" s="248"/>
      <x:c r="VOT5916" s="248"/>
      <x:c r="VOU5916" s="248"/>
      <x:c r="VOV5916" s="248"/>
      <x:c r="VOW5916" s="248"/>
      <x:c r="VOX5916" s="248"/>
      <x:c r="VOY5916" s="248"/>
      <x:c r="VOZ5916" s="248"/>
      <x:c r="VPA5916" s="248"/>
      <x:c r="VPB5916" s="248"/>
      <x:c r="VPC5916" s="248"/>
      <x:c r="VPD5916" s="248"/>
      <x:c r="VPE5916" s="248"/>
      <x:c r="VPF5916" s="248"/>
      <x:c r="VPG5916" s="248"/>
      <x:c r="VPH5916" s="248"/>
      <x:c r="VPI5916" s="248"/>
      <x:c r="VPJ5916" s="248"/>
      <x:c r="VPK5916" s="248"/>
      <x:c r="VPL5916" s="248"/>
      <x:c r="VPM5916" s="248"/>
      <x:c r="VPN5916" s="248"/>
      <x:c r="VPO5916" s="248"/>
      <x:c r="VPP5916" s="248"/>
      <x:c r="VPQ5916" s="248"/>
      <x:c r="VPR5916" s="248"/>
      <x:c r="VPS5916" s="248"/>
      <x:c r="VPT5916" s="248"/>
      <x:c r="VPU5916" s="248"/>
      <x:c r="VPV5916" s="248"/>
      <x:c r="VPW5916" s="248"/>
      <x:c r="VPX5916" s="248"/>
      <x:c r="VPY5916" s="248"/>
      <x:c r="VPZ5916" s="248"/>
      <x:c r="VQA5916" s="248"/>
      <x:c r="VQB5916" s="248"/>
      <x:c r="VQC5916" s="248"/>
      <x:c r="VQD5916" s="248"/>
      <x:c r="VQE5916" s="248"/>
      <x:c r="VQF5916" s="248"/>
      <x:c r="VQG5916" s="248"/>
      <x:c r="VQH5916" s="248"/>
      <x:c r="VQI5916" s="248"/>
      <x:c r="VQJ5916" s="248"/>
      <x:c r="VQK5916" s="248"/>
      <x:c r="VQL5916" s="248"/>
      <x:c r="VQM5916" s="248"/>
      <x:c r="VQN5916" s="248"/>
      <x:c r="VQO5916" s="248"/>
      <x:c r="VQP5916" s="248"/>
      <x:c r="VQQ5916" s="248"/>
      <x:c r="VQR5916" s="248"/>
      <x:c r="VQS5916" s="248"/>
      <x:c r="VQT5916" s="248"/>
      <x:c r="VQU5916" s="248"/>
      <x:c r="VQV5916" s="248"/>
      <x:c r="VQW5916" s="248"/>
      <x:c r="VQX5916" s="248"/>
      <x:c r="VQY5916" s="248"/>
      <x:c r="VQZ5916" s="248"/>
      <x:c r="VRA5916" s="248"/>
      <x:c r="VRB5916" s="248"/>
      <x:c r="VRC5916" s="248"/>
      <x:c r="VRD5916" s="248"/>
      <x:c r="VRE5916" s="248"/>
      <x:c r="VRF5916" s="248"/>
      <x:c r="VRG5916" s="248"/>
      <x:c r="VRH5916" s="248"/>
      <x:c r="VRI5916" s="248"/>
      <x:c r="VRJ5916" s="248"/>
      <x:c r="VRK5916" s="248"/>
      <x:c r="VRL5916" s="248"/>
      <x:c r="VRM5916" s="248"/>
      <x:c r="VRN5916" s="248"/>
      <x:c r="VRO5916" s="248"/>
      <x:c r="VRP5916" s="248"/>
      <x:c r="VRQ5916" s="248"/>
      <x:c r="VRR5916" s="248"/>
      <x:c r="VRS5916" s="248"/>
      <x:c r="VRT5916" s="248"/>
      <x:c r="VRU5916" s="248"/>
      <x:c r="VRV5916" s="248"/>
      <x:c r="VRW5916" s="248"/>
      <x:c r="VRX5916" s="248"/>
      <x:c r="VRY5916" s="248"/>
      <x:c r="VRZ5916" s="248"/>
      <x:c r="VSA5916" s="248"/>
      <x:c r="VSB5916" s="248"/>
      <x:c r="VSC5916" s="248"/>
      <x:c r="VSD5916" s="248"/>
      <x:c r="VSE5916" s="248"/>
      <x:c r="VSF5916" s="248"/>
      <x:c r="VSG5916" s="248"/>
      <x:c r="VSH5916" s="248"/>
      <x:c r="VSI5916" s="248"/>
      <x:c r="VSJ5916" s="248"/>
      <x:c r="VSK5916" s="248"/>
      <x:c r="VSL5916" s="248"/>
      <x:c r="VSM5916" s="248"/>
      <x:c r="VSN5916" s="248"/>
      <x:c r="VSO5916" s="248"/>
      <x:c r="VSP5916" s="248"/>
      <x:c r="VSQ5916" s="248"/>
      <x:c r="VSR5916" s="248"/>
      <x:c r="VSS5916" s="248"/>
      <x:c r="VST5916" s="248"/>
      <x:c r="VSU5916" s="248"/>
      <x:c r="VSV5916" s="248"/>
      <x:c r="VSW5916" s="248"/>
      <x:c r="VSX5916" s="248"/>
      <x:c r="VSY5916" s="248"/>
      <x:c r="VSZ5916" s="248"/>
      <x:c r="VTA5916" s="248"/>
      <x:c r="VTB5916" s="248"/>
      <x:c r="VTC5916" s="248"/>
      <x:c r="VTD5916" s="248"/>
      <x:c r="VTE5916" s="248"/>
      <x:c r="VTF5916" s="248"/>
      <x:c r="VTG5916" s="248"/>
      <x:c r="VTH5916" s="248"/>
      <x:c r="VTI5916" s="248"/>
      <x:c r="VTJ5916" s="248"/>
      <x:c r="VTK5916" s="248"/>
      <x:c r="VTL5916" s="248"/>
      <x:c r="VTM5916" s="248"/>
      <x:c r="VTN5916" s="248"/>
      <x:c r="VTO5916" s="248"/>
      <x:c r="VTP5916" s="248"/>
      <x:c r="VTQ5916" s="248"/>
      <x:c r="VTR5916" s="248"/>
      <x:c r="VTS5916" s="248"/>
      <x:c r="VTT5916" s="248"/>
      <x:c r="VTU5916" s="248"/>
      <x:c r="VTV5916" s="248"/>
      <x:c r="VTW5916" s="248"/>
      <x:c r="VTX5916" s="248"/>
      <x:c r="VTY5916" s="248"/>
      <x:c r="VTZ5916" s="248"/>
      <x:c r="VUA5916" s="248"/>
      <x:c r="VUB5916" s="248"/>
      <x:c r="VUC5916" s="248"/>
      <x:c r="VUD5916" s="248"/>
      <x:c r="VUE5916" s="248"/>
      <x:c r="VUF5916" s="248"/>
      <x:c r="VUG5916" s="248"/>
      <x:c r="VUH5916" s="248"/>
      <x:c r="VUI5916" s="248"/>
      <x:c r="VUJ5916" s="248"/>
      <x:c r="VUK5916" s="248"/>
      <x:c r="VUL5916" s="248"/>
      <x:c r="VUM5916" s="248"/>
      <x:c r="VUN5916" s="248"/>
      <x:c r="VUO5916" s="248"/>
      <x:c r="VUP5916" s="248"/>
      <x:c r="VUQ5916" s="248"/>
      <x:c r="VUR5916" s="248"/>
      <x:c r="VUS5916" s="248"/>
      <x:c r="VUT5916" s="248"/>
      <x:c r="VUU5916" s="248"/>
      <x:c r="VUV5916" s="248"/>
      <x:c r="VUW5916" s="248"/>
      <x:c r="VUX5916" s="248"/>
      <x:c r="VUY5916" s="248"/>
      <x:c r="VUZ5916" s="248"/>
      <x:c r="VVA5916" s="248"/>
      <x:c r="VVB5916" s="248"/>
      <x:c r="VVC5916" s="248"/>
      <x:c r="VVD5916" s="248"/>
      <x:c r="VVE5916" s="248"/>
      <x:c r="VVF5916" s="248"/>
      <x:c r="VVG5916" s="248"/>
      <x:c r="VVH5916" s="248"/>
      <x:c r="VVI5916" s="248"/>
      <x:c r="VVJ5916" s="248"/>
      <x:c r="VVK5916" s="248"/>
      <x:c r="VVL5916" s="248"/>
      <x:c r="VVM5916" s="248"/>
      <x:c r="VVN5916" s="248"/>
      <x:c r="VVO5916" s="248"/>
      <x:c r="VVP5916" s="248"/>
      <x:c r="VVQ5916" s="248"/>
      <x:c r="VVR5916" s="248"/>
      <x:c r="VVS5916" s="248"/>
      <x:c r="VVT5916" s="248"/>
      <x:c r="VVU5916" s="248"/>
      <x:c r="VVV5916" s="248"/>
      <x:c r="VVW5916" s="248"/>
      <x:c r="VVX5916" s="248"/>
      <x:c r="VVY5916" s="248"/>
      <x:c r="VVZ5916" s="248"/>
      <x:c r="VWA5916" s="248"/>
      <x:c r="VWB5916" s="248"/>
      <x:c r="VWC5916" s="248"/>
      <x:c r="VWD5916" s="248"/>
      <x:c r="VWE5916" s="248"/>
      <x:c r="VWF5916" s="248"/>
      <x:c r="VWG5916" s="248"/>
      <x:c r="VWH5916" s="248"/>
      <x:c r="VWI5916" s="248"/>
      <x:c r="VWJ5916" s="248"/>
      <x:c r="VWK5916" s="248"/>
      <x:c r="VWL5916" s="248"/>
      <x:c r="VWM5916" s="248"/>
      <x:c r="VWN5916" s="248"/>
      <x:c r="VWO5916" s="248"/>
      <x:c r="VWP5916" s="248"/>
      <x:c r="VWQ5916" s="248"/>
      <x:c r="VWR5916" s="248"/>
      <x:c r="VWS5916" s="248"/>
      <x:c r="VWT5916" s="248"/>
      <x:c r="VWU5916" s="248"/>
      <x:c r="VWV5916" s="248"/>
      <x:c r="VWW5916" s="248"/>
      <x:c r="VWX5916" s="248"/>
      <x:c r="VWY5916" s="248"/>
      <x:c r="VWZ5916" s="248"/>
      <x:c r="VXA5916" s="248"/>
      <x:c r="VXB5916" s="248"/>
      <x:c r="VXC5916" s="248"/>
      <x:c r="VXD5916" s="248"/>
      <x:c r="VXE5916" s="248"/>
      <x:c r="VXF5916" s="248"/>
      <x:c r="VXG5916" s="248"/>
      <x:c r="VXH5916" s="248"/>
      <x:c r="VXI5916" s="248"/>
      <x:c r="VXJ5916" s="248"/>
      <x:c r="VXK5916" s="248"/>
      <x:c r="VXL5916" s="248"/>
      <x:c r="VXM5916" s="248"/>
      <x:c r="VXN5916" s="248"/>
      <x:c r="VXO5916" s="248"/>
      <x:c r="VXP5916" s="248"/>
      <x:c r="VXQ5916" s="248"/>
      <x:c r="VXR5916" s="248"/>
      <x:c r="VXS5916" s="248"/>
      <x:c r="VXT5916" s="248"/>
      <x:c r="VXU5916" s="248"/>
      <x:c r="VXV5916" s="248"/>
      <x:c r="VXW5916" s="248"/>
      <x:c r="VXX5916" s="248"/>
      <x:c r="VXY5916" s="248"/>
      <x:c r="VXZ5916" s="248"/>
      <x:c r="VYA5916" s="248"/>
      <x:c r="VYB5916" s="248"/>
      <x:c r="VYC5916" s="248"/>
      <x:c r="VYD5916" s="248"/>
      <x:c r="VYE5916" s="248"/>
      <x:c r="VYF5916" s="248"/>
      <x:c r="VYG5916" s="248"/>
      <x:c r="VYH5916" s="248"/>
      <x:c r="VYI5916" s="248"/>
      <x:c r="VYJ5916" s="248"/>
      <x:c r="VYK5916" s="248"/>
      <x:c r="VYL5916" s="248"/>
      <x:c r="VYM5916" s="248"/>
      <x:c r="VYN5916" s="248"/>
      <x:c r="VYO5916" s="248"/>
      <x:c r="VYP5916" s="248"/>
      <x:c r="VYQ5916" s="248"/>
      <x:c r="VYR5916" s="248"/>
      <x:c r="VYS5916" s="248"/>
      <x:c r="VYT5916" s="248"/>
      <x:c r="VYU5916" s="248"/>
      <x:c r="VYV5916" s="248"/>
      <x:c r="VYW5916" s="248"/>
      <x:c r="VYX5916" s="248"/>
      <x:c r="VYY5916" s="248"/>
      <x:c r="VYZ5916" s="248"/>
      <x:c r="VZA5916" s="248"/>
      <x:c r="VZB5916" s="248"/>
      <x:c r="VZC5916" s="248"/>
      <x:c r="VZD5916" s="248"/>
      <x:c r="VZE5916" s="248"/>
      <x:c r="VZF5916" s="248"/>
      <x:c r="VZG5916" s="248"/>
      <x:c r="VZH5916" s="248"/>
      <x:c r="VZI5916" s="248"/>
      <x:c r="VZJ5916" s="248"/>
      <x:c r="VZK5916" s="248"/>
      <x:c r="VZL5916" s="248"/>
      <x:c r="VZM5916" s="248"/>
      <x:c r="VZN5916" s="248"/>
      <x:c r="VZO5916" s="248"/>
      <x:c r="VZP5916" s="248"/>
      <x:c r="VZQ5916" s="248"/>
      <x:c r="VZR5916" s="248"/>
      <x:c r="VZS5916" s="248"/>
      <x:c r="VZT5916" s="248"/>
      <x:c r="VZU5916" s="248"/>
      <x:c r="VZV5916" s="248"/>
      <x:c r="VZW5916" s="248"/>
      <x:c r="VZX5916" s="248"/>
      <x:c r="VZY5916" s="248"/>
      <x:c r="VZZ5916" s="248"/>
      <x:c r="WAA5916" s="248"/>
      <x:c r="WAB5916" s="248"/>
      <x:c r="WAC5916" s="248"/>
      <x:c r="WAD5916" s="248"/>
      <x:c r="WAE5916" s="248"/>
      <x:c r="WAF5916" s="248"/>
      <x:c r="WAG5916" s="248"/>
      <x:c r="WAH5916" s="248"/>
      <x:c r="WAI5916" s="248"/>
      <x:c r="WAJ5916" s="248"/>
      <x:c r="WAK5916" s="248"/>
      <x:c r="WAL5916" s="248"/>
      <x:c r="WAM5916" s="248"/>
      <x:c r="WAN5916" s="248"/>
      <x:c r="WAO5916" s="248"/>
      <x:c r="WAP5916" s="248"/>
      <x:c r="WAQ5916" s="248"/>
      <x:c r="WAR5916" s="248"/>
      <x:c r="WAS5916" s="248"/>
      <x:c r="WAT5916" s="248"/>
      <x:c r="WAU5916" s="248"/>
      <x:c r="WAV5916" s="248"/>
      <x:c r="WAW5916" s="248"/>
      <x:c r="WAX5916" s="248"/>
      <x:c r="WAY5916" s="248"/>
      <x:c r="WAZ5916" s="248"/>
      <x:c r="WBA5916" s="248"/>
      <x:c r="WBB5916" s="248"/>
      <x:c r="WBC5916" s="248"/>
      <x:c r="WBD5916" s="248"/>
      <x:c r="WBE5916" s="248"/>
      <x:c r="WBF5916" s="248"/>
      <x:c r="WBG5916" s="248"/>
      <x:c r="WBH5916" s="248"/>
      <x:c r="WBI5916" s="248"/>
      <x:c r="WBJ5916" s="248"/>
      <x:c r="WBK5916" s="248"/>
      <x:c r="WBL5916" s="248"/>
      <x:c r="WBM5916" s="248"/>
      <x:c r="WBN5916" s="248"/>
      <x:c r="WBO5916" s="248"/>
      <x:c r="WBP5916" s="248"/>
      <x:c r="WBQ5916" s="248"/>
      <x:c r="WBR5916" s="248"/>
      <x:c r="WBS5916" s="248"/>
      <x:c r="WBT5916" s="248"/>
      <x:c r="WBU5916" s="248"/>
      <x:c r="WBV5916" s="248"/>
      <x:c r="WBW5916" s="248"/>
      <x:c r="WBX5916" s="248"/>
      <x:c r="WBY5916" s="248"/>
      <x:c r="WBZ5916" s="248"/>
      <x:c r="WCA5916" s="248"/>
      <x:c r="WCB5916" s="248"/>
      <x:c r="WCC5916" s="248"/>
      <x:c r="WCD5916" s="248"/>
      <x:c r="WCE5916" s="248"/>
      <x:c r="WCF5916" s="248"/>
      <x:c r="WCG5916" s="248"/>
      <x:c r="WCH5916" s="248"/>
      <x:c r="WCI5916" s="248"/>
      <x:c r="WCJ5916" s="248"/>
      <x:c r="WCK5916" s="248"/>
      <x:c r="WCL5916" s="248"/>
      <x:c r="WCM5916" s="248"/>
      <x:c r="WCN5916" s="248"/>
      <x:c r="WCO5916" s="248"/>
      <x:c r="WCP5916" s="248"/>
      <x:c r="WCQ5916" s="248"/>
      <x:c r="WCR5916" s="248"/>
      <x:c r="WCS5916" s="248"/>
      <x:c r="WCT5916" s="248"/>
      <x:c r="WCU5916" s="248"/>
      <x:c r="WCV5916" s="248"/>
      <x:c r="WCW5916" s="248"/>
      <x:c r="WCX5916" s="248"/>
      <x:c r="WCY5916" s="248"/>
      <x:c r="WCZ5916" s="248"/>
      <x:c r="WDA5916" s="248"/>
      <x:c r="WDB5916" s="248"/>
      <x:c r="WDC5916" s="248"/>
      <x:c r="WDD5916" s="248"/>
      <x:c r="WDE5916" s="248"/>
      <x:c r="WDF5916" s="248"/>
      <x:c r="WDG5916" s="248"/>
      <x:c r="WDH5916" s="248"/>
      <x:c r="WDI5916" s="248"/>
      <x:c r="WDJ5916" s="248"/>
      <x:c r="WDK5916" s="248"/>
      <x:c r="WDL5916" s="248"/>
      <x:c r="WDM5916" s="248"/>
      <x:c r="WDN5916" s="248"/>
      <x:c r="WDO5916" s="248"/>
      <x:c r="WDP5916" s="248"/>
      <x:c r="WDQ5916" s="248"/>
      <x:c r="WDR5916" s="248"/>
      <x:c r="WDS5916" s="248"/>
      <x:c r="WDT5916" s="248"/>
      <x:c r="WDU5916" s="248"/>
      <x:c r="WDV5916" s="248"/>
      <x:c r="WDW5916" s="248"/>
      <x:c r="WDX5916" s="248"/>
      <x:c r="WDY5916" s="248"/>
      <x:c r="WDZ5916" s="248"/>
      <x:c r="WEA5916" s="248"/>
      <x:c r="WEB5916" s="248"/>
      <x:c r="WEC5916" s="248"/>
      <x:c r="WED5916" s="248"/>
      <x:c r="WEE5916" s="248"/>
      <x:c r="WEF5916" s="248"/>
      <x:c r="WEG5916" s="248"/>
      <x:c r="WEH5916" s="248"/>
      <x:c r="WEI5916" s="248"/>
      <x:c r="WEJ5916" s="248"/>
      <x:c r="WEK5916" s="248"/>
      <x:c r="WEL5916" s="248"/>
      <x:c r="WEM5916" s="248"/>
      <x:c r="WEN5916" s="248"/>
      <x:c r="WEO5916" s="248"/>
      <x:c r="WEP5916" s="248"/>
      <x:c r="WEQ5916" s="248"/>
      <x:c r="WER5916" s="248"/>
      <x:c r="WES5916" s="248"/>
      <x:c r="WET5916" s="248"/>
      <x:c r="WEU5916" s="248"/>
      <x:c r="WEV5916" s="248"/>
      <x:c r="WEW5916" s="248"/>
      <x:c r="WEX5916" s="248"/>
      <x:c r="WEY5916" s="248"/>
      <x:c r="WEZ5916" s="248"/>
      <x:c r="WFA5916" s="248"/>
      <x:c r="WFB5916" s="248"/>
      <x:c r="WFC5916" s="248"/>
      <x:c r="WFD5916" s="248"/>
      <x:c r="WFE5916" s="248"/>
      <x:c r="WFF5916" s="248"/>
      <x:c r="WFG5916" s="248"/>
      <x:c r="WFH5916" s="248"/>
      <x:c r="WFI5916" s="248"/>
      <x:c r="WFJ5916" s="248"/>
      <x:c r="WFK5916" s="248"/>
      <x:c r="WFL5916" s="248"/>
      <x:c r="WFM5916" s="248"/>
      <x:c r="WFN5916" s="248"/>
      <x:c r="WFO5916" s="248"/>
      <x:c r="WFP5916" s="248"/>
      <x:c r="WFQ5916" s="248"/>
      <x:c r="WFR5916" s="248"/>
      <x:c r="WFS5916" s="248"/>
      <x:c r="WFT5916" s="248"/>
      <x:c r="WFU5916" s="248"/>
      <x:c r="WFV5916" s="248"/>
      <x:c r="WFW5916" s="248"/>
      <x:c r="WFX5916" s="248"/>
      <x:c r="WFY5916" s="248"/>
      <x:c r="WFZ5916" s="248"/>
      <x:c r="WGA5916" s="248"/>
      <x:c r="WGB5916" s="248"/>
      <x:c r="WGC5916" s="248"/>
      <x:c r="WGD5916" s="248"/>
      <x:c r="WGE5916" s="248"/>
      <x:c r="WGF5916" s="248"/>
      <x:c r="WGG5916" s="248"/>
      <x:c r="WGH5916" s="248"/>
      <x:c r="WGI5916" s="248"/>
      <x:c r="WGJ5916" s="248"/>
      <x:c r="WGK5916" s="248"/>
      <x:c r="WGL5916" s="248"/>
      <x:c r="WGM5916" s="248"/>
      <x:c r="WGN5916" s="248"/>
      <x:c r="WGO5916" s="248"/>
      <x:c r="WGP5916" s="248"/>
      <x:c r="WGQ5916" s="248"/>
      <x:c r="WGR5916" s="248"/>
      <x:c r="WGS5916" s="248"/>
      <x:c r="WGT5916" s="248"/>
      <x:c r="WGU5916" s="248"/>
      <x:c r="WGV5916" s="248"/>
      <x:c r="WGW5916" s="248"/>
      <x:c r="WGX5916" s="248"/>
      <x:c r="WGY5916" s="248"/>
      <x:c r="WGZ5916" s="248"/>
      <x:c r="WHA5916" s="248"/>
      <x:c r="WHB5916" s="248"/>
      <x:c r="WHC5916" s="248"/>
      <x:c r="WHD5916" s="248"/>
      <x:c r="WHE5916" s="248"/>
      <x:c r="WHF5916" s="248"/>
      <x:c r="WHG5916" s="248"/>
      <x:c r="WHH5916" s="248"/>
      <x:c r="WHI5916" s="248"/>
      <x:c r="WHJ5916" s="248"/>
      <x:c r="WHK5916" s="248"/>
      <x:c r="WHL5916" s="248"/>
      <x:c r="WHM5916" s="248"/>
      <x:c r="WHN5916" s="248"/>
      <x:c r="WHO5916" s="248"/>
      <x:c r="WHP5916" s="248"/>
      <x:c r="WHQ5916" s="248"/>
      <x:c r="WHR5916" s="248"/>
      <x:c r="WHS5916" s="248"/>
      <x:c r="WHT5916" s="248"/>
      <x:c r="WHU5916" s="248"/>
      <x:c r="WHV5916" s="248"/>
      <x:c r="WHW5916" s="248"/>
      <x:c r="WHX5916" s="248"/>
      <x:c r="WHY5916" s="248"/>
      <x:c r="WHZ5916" s="248"/>
      <x:c r="WIA5916" s="248"/>
      <x:c r="WIB5916" s="248"/>
      <x:c r="WIC5916" s="248"/>
      <x:c r="WID5916" s="248"/>
      <x:c r="WIE5916" s="248"/>
      <x:c r="WIF5916" s="248"/>
      <x:c r="WIG5916" s="248"/>
      <x:c r="WIH5916" s="248"/>
      <x:c r="WII5916" s="248"/>
      <x:c r="WIJ5916" s="248"/>
      <x:c r="WIK5916" s="248"/>
      <x:c r="WIL5916" s="248"/>
      <x:c r="WIM5916" s="248"/>
      <x:c r="WIN5916" s="248"/>
      <x:c r="WIO5916" s="248"/>
      <x:c r="WIP5916" s="248"/>
      <x:c r="WIQ5916" s="248"/>
      <x:c r="WIR5916" s="248"/>
      <x:c r="WIS5916" s="248"/>
      <x:c r="WIT5916" s="248"/>
      <x:c r="WIU5916" s="248"/>
      <x:c r="WIV5916" s="248"/>
      <x:c r="WIW5916" s="248"/>
      <x:c r="WIX5916" s="248"/>
      <x:c r="WIY5916" s="248"/>
      <x:c r="WIZ5916" s="248"/>
      <x:c r="WJA5916" s="248"/>
      <x:c r="WJB5916" s="248"/>
      <x:c r="WJC5916" s="248"/>
      <x:c r="WJD5916" s="248"/>
      <x:c r="WJE5916" s="248"/>
      <x:c r="WJF5916" s="248"/>
      <x:c r="WJG5916" s="248"/>
      <x:c r="WJH5916" s="248"/>
      <x:c r="WJI5916" s="248"/>
      <x:c r="WJJ5916" s="248"/>
      <x:c r="WJK5916" s="248"/>
      <x:c r="WJL5916" s="248"/>
      <x:c r="WJM5916" s="248"/>
      <x:c r="WJN5916" s="248"/>
      <x:c r="WJO5916" s="248"/>
      <x:c r="WJP5916" s="248"/>
      <x:c r="WJQ5916" s="248"/>
      <x:c r="WJR5916" s="248"/>
      <x:c r="WJS5916" s="248"/>
      <x:c r="WJT5916" s="248"/>
      <x:c r="WJU5916" s="248"/>
      <x:c r="WJV5916" s="248"/>
      <x:c r="WJW5916" s="248"/>
      <x:c r="WJX5916" s="248"/>
      <x:c r="WJY5916" s="248"/>
      <x:c r="WJZ5916" s="248"/>
      <x:c r="WKA5916" s="248"/>
      <x:c r="WKB5916" s="248"/>
      <x:c r="WKC5916" s="248"/>
      <x:c r="WKD5916" s="248"/>
      <x:c r="WKE5916" s="248"/>
      <x:c r="WKF5916" s="248"/>
      <x:c r="WKG5916" s="248"/>
      <x:c r="WKH5916" s="248"/>
      <x:c r="WKI5916" s="248"/>
      <x:c r="WKJ5916" s="248"/>
      <x:c r="WKK5916" s="248"/>
      <x:c r="WKL5916" s="248"/>
      <x:c r="WKM5916" s="248"/>
      <x:c r="WKN5916" s="248"/>
      <x:c r="WKO5916" s="248"/>
      <x:c r="WKP5916" s="248"/>
      <x:c r="WKQ5916" s="248"/>
      <x:c r="WKR5916" s="248"/>
      <x:c r="WKS5916" s="248"/>
      <x:c r="WKT5916" s="248"/>
      <x:c r="WKU5916" s="248"/>
      <x:c r="WKV5916" s="248"/>
      <x:c r="WKW5916" s="248"/>
      <x:c r="WKX5916" s="248"/>
      <x:c r="WKY5916" s="248"/>
      <x:c r="WKZ5916" s="248"/>
      <x:c r="WLA5916" s="248"/>
      <x:c r="WLB5916" s="248"/>
      <x:c r="WLC5916" s="248"/>
      <x:c r="WLD5916" s="248"/>
      <x:c r="WLE5916" s="248"/>
      <x:c r="WLF5916" s="248"/>
      <x:c r="WLG5916" s="248"/>
      <x:c r="WLH5916" s="248"/>
      <x:c r="WLI5916" s="248"/>
      <x:c r="WLJ5916" s="248"/>
      <x:c r="WLK5916" s="248"/>
      <x:c r="WLL5916" s="248"/>
      <x:c r="WLM5916" s="248"/>
      <x:c r="WLN5916" s="248"/>
      <x:c r="WLO5916" s="248"/>
      <x:c r="WLP5916" s="248"/>
      <x:c r="WLQ5916" s="248"/>
      <x:c r="WLR5916" s="248"/>
      <x:c r="WLS5916" s="248"/>
      <x:c r="WLT5916" s="248"/>
      <x:c r="WLU5916" s="248"/>
      <x:c r="WLV5916" s="248"/>
      <x:c r="WLW5916" s="248"/>
      <x:c r="WLX5916" s="248"/>
      <x:c r="WLY5916" s="248"/>
      <x:c r="WLZ5916" s="248"/>
      <x:c r="WMA5916" s="248"/>
      <x:c r="WMB5916" s="248"/>
      <x:c r="WMC5916" s="248"/>
      <x:c r="WMD5916" s="248"/>
      <x:c r="WME5916" s="248"/>
      <x:c r="WMF5916" s="248"/>
      <x:c r="WMG5916" s="248"/>
      <x:c r="WMH5916" s="248"/>
      <x:c r="WMI5916" s="248"/>
      <x:c r="WMJ5916" s="248"/>
      <x:c r="WMK5916" s="248"/>
      <x:c r="WML5916" s="248"/>
      <x:c r="WMM5916" s="248"/>
      <x:c r="WMN5916" s="248"/>
      <x:c r="WMO5916" s="248"/>
      <x:c r="WMP5916" s="248"/>
      <x:c r="WMQ5916" s="248"/>
      <x:c r="WMR5916" s="248"/>
      <x:c r="WMS5916" s="248"/>
      <x:c r="WMT5916" s="248"/>
      <x:c r="WMU5916" s="248"/>
      <x:c r="WMV5916" s="248"/>
      <x:c r="WMW5916" s="248"/>
      <x:c r="WMX5916" s="248"/>
      <x:c r="WMY5916" s="248"/>
      <x:c r="WMZ5916" s="248"/>
      <x:c r="WNA5916" s="248"/>
      <x:c r="WNB5916" s="248"/>
      <x:c r="WNC5916" s="248"/>
      <x:c r="WND5916" s="248"/>
      <x:c r="WNE5916" s="248"/>
      <x:c r="WNF5916" s="248"/>
      <x:c r="WNG5916" s="248"/>
      <x:c r="WNH5916" s="248"/>
      <x:c r="WNI5916" s="248"/>
      <x:c r="WNJ5916" s="248"/>
      <x:c r="WNK5916" s="248"/>
      <x:c r="WNL5916" s="248"/>
      <x:c r="WNM5916" s="248"/>
      <x:c r="WNN5916" s="248"/>
      <x:c r="WNO5916" s="248"/>
      <x:c r="WNP5916" s="248"/>
      <x:c r="WNQ5916" s="248"/>
      <x:c r="WNR5916" s="248"/>
      <x:c r="WNS5916" s="248"/>
      <x:c r="WNT5916" s="248"/>
      <x:c r="WNU5916" s="248"/>
      <x:c r="WNV5916" s="248"/>
      <x:c r="WNW5916" s="248"/>
      <x:c r="WNX5916" s="248"/>
      <x:c r="WNY5916" s="248"/>
      <x:c r="WNZ5916" s="248"/>
      <x:c r="WOA5916" s="248"/>
      <x:c r="WOB5916" s="248"/>
      <x:c r="WOC5916" s="248"/>
      <x:c r="WOD5916" s="248"/>
      <x:c r="WOE5916" s="248"/>
      <x:c r="WOF5916" s="248"/>
      <x:c r="WOG5916" s="248"/>
      <x:c r="WOH5916" s="248"/>
      <x:c r="WOI5916" s="248"/>
      <x:c r="WOJ5916" s="248"/>
      <x:c r="WOK5916" s="248"/>
      <x:c r="WOL5916" s="248"/>
      <x:c r="WOM5916" s="248"/>
      <x:c r="WON5916" s="248"/>
      <x:c r="WOO5916" s="248"/>
      <x:c r="WOP5916" s="248"/>
      <x:c r="WOQ5916" s="248"/>
      <x:c r="WOR5916" s="248"/>
      <x:c r="WOS5916" s="248"/>
      <x:c r="WOT5916" s="248"/>
      <x:c r="WOU5916" s="248"/>
      <x:c r="WOV5916" s="248"/>
      <x:c r="WOW5916" s="248"/>
      <x:c r="WOX5916" s="248"/>
      <x:c r="WOY5916" s="248"/>
      <x:c r="WOZ5916" s="248"/>
      <x:c r="WPA5916" s="248"/>
      <x:c r="WPB5916" s="248"/>
      <x:c r="WPC5916" s="248"/>
      <x:c r="WPD5916" s="248"/>
      <x:c r="WPE5916" s="248"/>
      <x:c r="WPF5916" s="248"/>
      <x:c r="WPG5916" s="248"/>
      <x:c r="WPH5916" s="248"/>
      <x:c r="WPI5916" s="248"/>
      <x:c r="WPJ5916" s="248"/>
      <x:c r="WPK5916" s="248"/>
      <x:c r="WPL5916" s="248"/>
      <x:c r="WPM5916" s="248"/>
      <x:c r="WPN5916" s="248"/>
      <x:c r="WPO5916" s="248"/>
      <x:c r="WPP5916" s="248"/>
      <x:c r="WPQ5916" s="248"/>
      <x:c r="WPR5916" s="248"/>
      <x:c r="WPS5916" s="248"/>
      <x:c r="WPT5916" s="248"/>
      <x:c r="WPU5916" s="248"/>
      <x:c r="WPV5916" s="248"/>
      <x:c r="WPW5916" s="248"/>
      <x:c r="WPX5916" s="248"/>
      <x:c r="WPY5916" s="248"/>
      <x:c r="WPZ5916" s="248"/>
      <x:c r="WQA5916" s="248"/>
      <x:c r="WQB5916" s="248"/>
      <x:c r="WQC5916" s="248"/>
      <x:c r="WQD5916" s="248"/>
      <x:c r="WQE5916" s="248"/>
      <x:c r="WQF5916" s="248"/>
      <x:c r="WQG5916" s="248"/>
      <x:c r="WQH5916" s="248"/>
      <x:c r="WQI5916" s="248"/>
      <x:c r="WQJ5916" s="248"/>
      <x:c r="WQK5916" s="248"/>
      <x:c r="WQL5916" s="248"/>
      <x:c r="WQM5916" s="248"/>
      <x:c r="WQN5916" s="248"/>
      <x:c r="WQO5916" s="248"/>
      <x:c r="WQP5916" s="248"/>
      <x:c r="WQQ5916" s="248"/>
      <x:c r="WQR5916" s="248"/>
      <x:c r="WQS5916" s="248"/>
      <x:c r="WQT5916" s="248"/>
      <x:c r="WQU5916" s="248"/>
      <x:c r="WQV5916" s="248"/>
      <x:c r="WQW5916" s="248"/>
      <x:c r="WQX5916" s="248"/>
      <x:c r="WQY5916" s="248"/>
      <x:c r="WQZ5916" s="248"/>
      <x:c r="WRA5916" s="248"/>
      <x:c r="WRB5916" s="248"/>
      <x:c r="WRC5916" s="248"/>
      <x:c r="WRD5916" s="248"/>
      <x:c r="WRE5916" s="248"/>
      <x:c r="WRF5916" s="248"/>
      <x:c r="WRG5916" s="248"/>
      <x:c r="WRH5916" s="248"/>
      <x:c r="WRI5916" s="248"/>
      <x:c r="WRJ5916" s="248"/>
      <x:c r="WRK5916" s="248"/>
      <x:c r="WRL5916" s="248"/>
      <x:c r="WRM5916" s="248"/>
      <x:c r="WRN5916" s="248"/>
      <x:c r="WRO5916" s="248"/>
      <x:c r="WRP5916" s="248"/>
      <x:c r="WRQ5916" s="248"/>
      <x:c r="WRR5916" s="248"/>
      <x:c r="WRS5916" s="248"/>
      <x:c r="WRT5916" s="248"/>
      <x:c r="WRU5916" s="248"/>
      <x:c r="WRV5916" s="248"/>
      <x:c r="WRW5916" s="248"/>
      <x:c r="WRX5916" s="248"/>
      <x:c r="WRY5916" s="248"/>
      <x:c r="WRZ5916" s="248"/>
      <x:c r="WSA5916" s="248"/>
      <x:c r="WSB5916" s="248"/>
      <x:c r="WSC5916" s="248"/>
      <x:c r="WSD5916" s="248"/>
      <x:c r="WSE5916" s="248"/>
      <x:c r="WSF5916" s="248"/>
      <x:c r="WSG5916" s="248"/>
      <x:c r="WSH5916" s="248"/>
      <x:c r="WSI5916" s="248"/>
      <x:c r="WSJ5916" s="248"/>
      <x:c r="WSK5916" s="248"/>
      <x:c r="WSL5916" s="248"/>
      <x:c r="WSM5916" s="248"/>
      <x:c r="WSN5916" s="248"/>
      <x:c r="WSO5916" s="248"/>
      <x:c r="WSP5916" s="248"/>
      <x:c r="WSQ5916" s="248"/>
      <x:c r="WSR5916" s="248"/>
      <x:c r="WSS5916" s="248"/>
      <x:c r="WST5916" s="248"/>
      <x:c r="WSU5916" s="248"/>
      <x:c r="WSV5916" s="248"/>
      <x:c r="WSW5916" s="248"/>
      <x:c r="WSX5916" s="248"/>
      <x:c r="WSY5916" s="248"/>
      <x:c r="WSZ5916" s="248"/>
      <x:c r="WTA5916" s="248"/>
      <x:c r="WTB5916" s="248"/>
      <x:c r="WTC5916" s="248"/>
      <x:c r="WTD5916" s="248"/>
      <x:c r="WTE5916" s="248"/>
      <x:c r="WTF5916" s="248"/>
      <x:c r="WTG5916" s="248"/>
      <x:c r="WTH5916" s="248"/>
      <x:c r="WTI5916" s="248"/>
      <x:c r="WTJ5916" s="248"/>
      <x:c r="WTK5916" s="248"/>
      <x:c r="WTL5916" s="248"/>
      <x:c r="WTM5916" s="248"/>
      <x:c r="WTN5916" s="248"/>
      <x:c r="WTO5916" s="248"/>
      <x:c r="WTP5916" s="248"/>
      <x:c r="WTQ5916" s="248"/>
      <x:c r="WTR5916" s="248"/>
      <x:c r="WTS5916" s="248"/>
      <x:c r="WTT5916" s="248"/>
      <x:c r="WTU5916" s="248"/>
      <x:c r="WTV5916" s="248"/>
      <x:c r="WTW5916" s="248"/>
      <x:c r="WTX5916" s="248"/>
      <x:c r="WTY5916" s="248"/>
      <x:c r="WTZ5916" s="248"/>
      <x:c r="WUA5916" s="248"/>
      <x:c r="WUB5916" s="248"/>
      <x:c r="WUC5916" s="248"/>
      <x:c r="WUD5916" s="248"/>
      <x:c r="WUE5916" s="248"/>
      <x:c r="WUF5916" s="248"/>
      <x:c r="WUG5916" s="248"/>
      <x:c r="WUH5916" s="248"/>
      <x:c r="WUI5916" s="248"/>
      <x:c r="WUJ5916" s="248"/>
      <x:c r="WUK5916" s="248"/>
      <x:c r="WUL5916" s="248"/>
      <x:c r="WUM5916" s="248"/>
      <x:c r="WUN5916" s="248"/>
      <x:c r="WUO5916" s="248"/>
      <x:c r="WUP5916" s="248"/>
      <x:c r="WUQ5916" s="248"/>
      <x:c r="WUR5916" s="248"/>
      <x:c r="WUS5916" s="248"/>
      <x:c r="WUT5916" s="248"/>
      <x:c r="WUU5916" s="248"/>
      <x:c r="WUV5916" s="248"/>
      <x:c r="WUW5916" s="248"/>
      <x:c r="WUX5916" s="248"/>
      <x:c r="WUY5916" s="248"/>
      <x:c r="WUZ5916" s="248"/>
      <x:c r="WVA5916" s="248"/>
      <x:c r="WVB5916" s="248"/>
      <x:c r="WVC5916" s="248"/>
      <x:c r="WVD5916" s="248"/>
      <x:c r="WVE5916" s="248"/>
      <x:c r="WVF5916" s="248"/>
      <x:c r="WVG5916" s="248"/>
      <x:c r="WVH5916" s="248"/>
      <x:c r="WVI5916" s="248"/>
      <x:c r="WVJ5916" s="248"/>
      <x:c r="WVK5916" s="248"/>
      <x:c r="WVL5916" s="248"/>
      <x:c r="WVM5916" s="248"/>
      <x:c r="WVN5916" s="248"/>
      <x:c r="WVO5916" s="248"/>
      <x:c r="WVP5916" s="248"/>
      <x:c r="WVQ5916" s="248"/>
      <x:c r="WVR5916" s="248"/>
      <x:c r="WVS5916" s="248"/>
      <x:c r="WVT5916" s="248"/>
      <x:c r="WVU5916" s="248"/>
      <x:c r="WVV5916" s="248"/>
      <x:c r="WVW5916" s="248"/>
      <x:c r="WVX5916" s="248"/>
      <x:c r="WVY5916" s="248"/>
      <x:c r="WVZ5916" s="248"/>
      <x:c r="WWA5916" s="248"/>
      <x:c r="WWB5916" s="248"/>
      <x:c r="WWC5916" s="248"/>
      <x:c r="WWD5916" s="248"/>
      <x:c r="WWE5916" s="248"/>
      <x:c r="WWF5916" s="248"/>
      <x:c r="WWG5916" s="248"/>
      <x:c r="WWH5916" s="248"/>
      <x:c r="WWI5916" s="248"/>
      <x:c r="WWJ5916" s="248"/>
      <x:c r="WWK5916" s="248"/>
      <x:c r="WWL5916" s="248"/>
      <x:c r="WWM5916" s="248"/>
      <x:c r="WWN5916" s="248"/>
      <x:c r="WWO5916" s="248"/>
      <x:c r="WWP5916" s="248"/>
      <x:c r="WWQ5916" s="248"/>
      <x:c r="WWR5916" s="248"/>
      <x:c r="WWS5916" s="248"/>
      <x:c r="WWT5916" s="248"/>
      <x:c r="WWU5916" s="248"/>
      <x:c r="WWV5916" s="248"/>
      <x:c r="WWW5916" s="248"/>
      <x:c r="WWX5916" s="248"/>
      <x:c r="WWY5916" s="248"/>
      <x:c r="WWZ5916" s="248"/>
      <x:c r="WXA5916" s="248"/>
      <x:c r="WXB5916" s="248"/>
      <x:c r="WXC5916" s="248"/>
      <x:c r="WXD5916" s="248"/>
      <x:c r="WXE5916" s="248"/>
      <x:c r="WXF5916" s="248"/>
      <x:c r="WXG5916" s="248"/>
      <x:c r="WXH5916" s="248"/>
      <x:c r="WXI5916" s="248"/>
      <x:c r="WXJ5916" s="248"/>
      <x:c r="WXK5916" s="248"/>
      <x:c r="WXL5916" s="248"/>
      <x:c r="WXM5916" s="248"/>
      <x:c r="WXN5916" s="248"/>
      <x:c r="WXO5916" s="248"/>
      <x:c r="WXP5916" s="248"/>
      <x:c r="WXQ5916" s="248"/>
      <x:c r="WXR5916" s="248"/>
      <x:c r="WXS5916" s="248"/>
      <x:c r="WXT5916" s="248"/>
      <x:c r="WXU5916" s="248"/>
      <x:c r="WXV5916" s="248"/>
      <x:c r="WXW5916" s="248"/>
      <x:c r="WXX5916" s="248"/>
      <x:c r="WXY5916" s="248"/>
      <x:c r="WXZ5916" s="248"/>
      <x:c r="WYA5916" s="248"/>
      <x:c r="WYB5916" s="248"/>
      <x:c r="WYC5916" s="248"/>
      <x:c r="WYD5916" s="248"/>
      <x:c r="WYE5916" s="248"/>
      <x:c r="WYF5916" s="248"/>
      <x:c r="WYG5916" s="248"/>
      <x:c r="WYH5916" s="248"/>
      <x:c r="WYI5916" s="248"/>
      <x:c r="WYJ5916" s="248"/>
      <x:c r="WYK5916" s="248"/>
      <x:c r="WYL5916" s="248"/>
      <x:c r="WYM5916" s="248"/>
      <x:c r="WYN5916" s="248"/>
      <x:c r="WYO5916" s="248"/>
      <x:c r="WYP5916" s="248"/>
      <x:c r="WYQ5916" s="248"/>
      <x:c r="WYR5916" s="248"/>
      <x:c r="WYS5916" s="248"/>
      <x:c r="WYT5916" s="248"/>
      <x:c r="WYU5916" s="248"/>
      <x:c r="WYV5916" s="248"/>
      <x:c r="WYW5916" s="248"/>
      <x:c r="WYX5916" s="248"/>
      <x:c r="WYY5916" s="248"/>
      <x:c r="WYZ5916" s="248"/>
      <x:c r="WZA5916" s="248"/>
      <x:c r="WZB5916" s="248"/>
      <x:c r="WZC5916" s="248"/>
      <x:c r="WZD5916" s="248"/>
      <x:c r="WZE5916" s="248"/>
      <x:c r="WZF5916" s="248"/>
      <x:c r="WZG5916" s="248"/>
      <x:c r="WZH5916" s="248"/>
      <x:c r="WZI5916" s="248"/>
      <x:c r="WZJ5916" s="248"/>
      <x:c r="WZK5916" s="248"/>
      <x:c r="WZL5916" s="248"/>
      <x:c r="WZM5916" s="248"/>
      <x:c r="WZN5916" s="248"/>
      <x:c r="WZO5916" s="248"/>
      <x:c r="WZP5916" s="248"/>
      <x:c r="WZQ5916" s="248"/>
      <x:c r="WZR5916" s="248"/>
      <x:c r="WZS5916" s="248"/>
      <x:c r="WZT5916" s="248"/>
      <x:c r="WZU5916" s="248"/>
      <x:c r="WZV5916" s="248"/>
      <x:c r="WZW5916" s="248"/>
      <x:c r="WZX5916" s="248"/>
      <x:c r="WZY5916" s="248"/>
      <x:c r="WZZ5916" s="248"/>
      <x:c r="XAA5916" s="248"/>
      <x:c r="XAB5916" s="248"/>
      <x:c r="XAC5916" s="248"/>
      <x:c r="XAD5916" s="248"/>
      <x:c r="XAE5916" s="248"/>
      <x:c r="XAF5916" s="248"/>
      <x:c r="XAG5916" s="248"/>
      <x:c r="XAH5916" s="248"/>
      <x:c r="XAI5916" s="248"/>
      <x:c r="XAJ5916" s="248"/>
      <x:c r="XAK5916" s="248"/>
      <x:c r="XAL5916" s="248"/>
      <x:c r="XAM5916" s="248"/>
      <x:c r="XAN5916" s="248"/>
      <x:c r="XAO5916" s="248"/>
      <x:c r="XAP5916" s="248"/>
      <x:c r="XAQ5916" s="248"/>
      <x:c r="XAR5916" s="248"/>
      <x:c r="XAS5916" s="248"/>
      <x:c r="XAT5916" s="248"/>
      <x:c r="XAU5916" s="248"/>
      <x:c r="XAV5916" s="248"/>
      <x:c r="XAW5916" s="248"/>
      <x:c r="XAX5916" s="248"/>
      <x:c r="XAY5916" s="248"/>
      <x:c r="XAZ5916" s="248"/>
      <x:c r="XBA5916" s="248"/>
      <x:c r="XBB5916" s="248"/>
      <x:c r="XBC5916" s="248"/>
      <x:c r="XBD5916" s="248"/>
      <x:c r="XBE5916" s="248"/>
      <x:c r="XBF5916" s="248"/>
      <x:c r="XBG5916" s="248"/>
      <x:c r="XBH5916" s="248"/>
      <x:c r="XBI5916" s="248"/>
      <x:c r="XBJ5916" s="248"/>
      <x:c r="XBK5916" s="248"/>
      <x:c r="XBL5916" s="248"/>
      <x:c r="XBM5916" s="248"/>
      <x:c r="XBN5916" s="248"/>
      <x:c r="XBO5916" s="248"/>
      <x:c r="XBP5916" s="248"/>
      <x:c r="XBQ5916" s="248"/>
      <x:c r="XBR5916" s="248"/>
      <x:c r="XBS5916" s="248"/>
      <x:c r="XBT5916" s="248"/>
      <x:c r="XBU5916" s="248"/>
      <x:c r="XBV5916" s="248"/>
      <x:c r="XBW5916" s="248"/>
      <x:c r="XBX5916" s="248"/>
      <x:c r="XBY5916" s="248"/>
      <x:c r="XBZ5916" s="248"/>
      <x:c r="XCA5916" s="248"/>
      <x:c r="XCB5916" s="248"/>
      <x:c r="XCC5916" s="248"/>
      <x:c r="XCD5916" s="248"/>
      <x:c r="XCE5916" s="248"/>
      <x:c r="XCF5916" s="248"/>
      <x:c r="XCG5916" s="248"/>
      <x:c r="XCH5916" s="248"/>
      <x:c r="XCI5916" s="248"/>
      <x:c r="XCJ5916" s="248"/>
      <x:c r="XCK5916" s="248"/>
      <x:c r="XCL5916" s="248"/>
      <x:c r="XCM5916" s="248"/>
      <x:c r="XCN5916" s="248"/>
      <x:c r="XCO5916" s="248"/>
      <x:c r="XCP5916" s="248"/>
      <x:c r="XCQ5916" s="248"/>
      <x:c r="XCR5916" s="248"/>
      <x:c r="XCS5916" s="248"/>
      <x:c r="XCT5916" s="248"/>
      <x:c r="XCU5916" s="248"/>
      <x:c r="XCV5916" s="248"/>
      <x:c r="XCW5916" s="248"/>
      <x:c r="XCX5916" s="248"/>
      <x:c r="XCY5916" s="248"/>
      <x:c r="XCZ5916" s="248"/>
      <x:c r="XDA5916" s="248"/>
      <x:c r="XDB5916" s="248"/>
      <x:c r="XDC5916" s="248"/>
      <x:c r="XDD5916" s="248"/>
      <x:c r="XDE5916" s="248"/>
      <x:c r="XDF5916" s="248"/>
      <x:c r="XDG5916" s="248"/>
      <x:c r="XDH5916" s="248"/>
      <x:c r="XDI5916" s="248"/>
      <x:c r="XDJ5916" s="248"/>
      <x:c r="XDK5916" s="248"/>
      <x:c r="XDL5916" s="248"/>
      <x:c r="XDM5916" s="248"/>
      <x:c r="XDN5916" s="248"/>
      <x:c r="XDO5916" s="248"/>
      <x:c r="XDP5916" s="248"/>
      <x:c r="XDQ5916" s="248"/>
      <x:c r="XDR5916" s="248"/>
      <x:c r="XDS5916" s="248"/>
      <x:c r="XDT5916" s="248"/>
      <x:c r="XDU5916" s="248"/>
      <x:c r="XDV5916" s="248"/>
      <x:c r="XDW5916" s="248"/>
      <x:c r="XDX5916" s="248"/>
      <x:c r="XDY5916" s="248"/>
      <x:c r="XDZ5916" s="248"/>
      <x:c r="XEA5916" s="248"/>
      <x:c r="XEB5916" s="248"/>
      <x:c r="XEC5916" s="248"/>
      <x:c r="XED5916" s="248"/>
      <x:c r="XEE5916" s="248"/>
      <x:c r="XEF5916" s="248"/>
      <x:c r="XEG5916" s="248"/>
      <x:c r="XEH5916" s="248"/>
      <x:c r="XEI5916" s="248"/>
      <x:c r="XEJ5916" s="248"/>
      <x:c r="XEK5916" s="248"/>
      <x:c r="XEL5916" s="248"/>
      <x:c r="XEM5916" s="248"/>
      <x:c r="XEN5916" s="248"/>
      <x:c r="XEO5916" s="248"/>
      <x:c r="XEP5916" s="248"/>
      <x:c r="XEQ5916" s="248"/>
      <x:c r="XER5916" s="248"/>
      <x:c r="XES5916" s="248"/>
      <x:c r="XET5916" s="248"/>
      <x:c r="XEU5916" s="248"/>
      <x:c r="XEV5916" s="248"/>
      <x:c r="XEW5916" s="248"/>
      <x:c r="XEX5916" s="248"/>
      <x:c r="XEY5916" s="248"/>
      <x:c r="XEZ5916" s="248"/>
      <x:c r="XFA5916" s="248"/>
      <x:c r="XFB5916" s="248"/>
      <x:c r="XFC5916" s="248"/>
      <x:c r="XFD5916" s="248"/>
    </x:row>
    <x:row r="5917" spans="1:16384" s="1" customFormat="1">
      <x:c r="A5917" s="248">
        <x:v>469476</x:v>
      </x:c>
      <x:c r="B5917" s="248">
        <x:v>1384</x:v>
      </x:c>
      <x:c r="C5917" s="248">
        <x:f>40/30</x:f>
        <x:v>1.33333333333333</x:v>
      </x:c>
      <x:c r="D5917" s="248"/>
      <x:c r="E5917" s="248"/>
      <x:c r="F5917" s="248"/>
      <x:c r="G5917" s="248">
        <x:v>1</x:v>
      </x:c>
      <x:c r="H5917" s="248"/>
      <x:c r="I5917" s="248" t="s">
        <x:v>746</x:v>
      </x:c>
      <x:c r="J5917" s="248"/>
      <x:c r="K5917" s="248"/>
      <x:c r="L5917" s="248"/>
      <x:c r="M5917" s="248">
        <x:v>5099</x:v>
      </x:c>
      <x:c r="N5917" s="248"/>
      <x:c r="O5917" s="248" t="s">
        <x:v>101</x:v>
      </x:c>
      <x:c r="P5917" s="248"/>
      <x:c r="Q5917" s="248"/>
      <x:c r="R5917" s="248"/>
      <x:c r="S5917" s="248"/>
      <x:c r="T5917" s="248"/>
      <x:c r="U5917" s="248"/>
      <x:c r="V5917" s="248"/>
      <x:c r="W5917" s="248"/>
      <x:c r="X5917" s="248"/>
      <x:c r="Y5917" s="248"/>
      <x:c r="Z5917" s="248"/>
      <x:c r="AA5917" s="248"/>
      <x:c r="AB5917" s="248"/>
      <x:c r="AC5917" s="248"/>
      <x:c r="AD5917" s="248"/>
      <x:c r="AE5917" s="248"/>
      <x:c r="AF5917" s="248"/>
      <x:c r="AG5917" s="248"/>
      <x:c r="AH5917" s="248"/>
      <x:c r="AI5917" s="248"/>
      <x:c r="AJ5917" s="248"/>
      <x:c r="AK5917" s="248"/>
      <x:c r="AL5917" s="248" t="s">
        <x:v>869</x:v>
      </x:c>
      <x:c r="AM5917" s="248"/>
      <x:c r="AN5917" s="248"/>
      <x:c r="AO5917" s="248"/>
      <x:c r="AP5917" s="248"/>
      <x:c r="AQ5917" s="248"/>
      <x:c r="AR5917" s="248"/>
      <x:c r="AS5917" s="248"/>
      <x:c r="AT5917" s="248"/>
      <x:c r="AU5917" s="248"/>
      <x:c r="AV5917" s="248"/>
      <x:c r="AW5917" s="248"/>
      <x:c r="AX5917" s="248"/>
      <x:c r="AY5917" s="248"/>
      <x:c r="AZ5917" s="248"/>
      <x:c r="BA5917" s="248"/>
      <x:c r="BB5917" s="248"/>
      <x:c r="BC5917" s="248"/>
      <x:c r="BD5917" s="248"/>
      <x:c r="BE5917" s="248"/>
      <x:c r="BF5917" s="248"/>
      <x:c r="BG5917" s="248"/>
      <x:c r="BH5917" s="248"/>
      <x:c r="BI5917" s="248"/>
      <x:c r="BJ5917" s="248"/>
      <x:c r="BK5917" s="248"/>
      <x:c r="BL5917" s="248"/>
      <x:c r="BM5917" s="248"/>
      <x:c r="BN5917" s="248"/>
      <x:c r="BO5917" s="248"/>
      <x:c r="BP5917" s="248"/>
      <x:c r="BQ5917" s="248"/>
      <x:c r="BR5917" s="248"/>
      <x:c r="BS5917" s="248"/>
      <x:c r="BT5917" s="248"/>
      <x:c r="BU5917" s="248"/>
      <x:c r="BV5917" s="248"/>
      <x:c r="BW5917" s="248"/>
      <x:c r="BX5917" s="248"/>
      <x:c r="BY5917" s="248"/>
      <x:c r="BZ5917" s="248"/>
      <x:c r="CA5917" s="248"/>
      <x:c r="CB5917" s="248"/>
      <x:c r="CC5917" s="248"/>
      <x:c r="CD5917" s="248"/>
      <x:c r="CE5917" s="248"/>
      <x:c r="CF5917" s="248"/>
      <x:c r="CG5917" s="248"/>
      <x:c r="CH5917" s="248"/>
      <x:c r="CI5917" s="248"/>
      <x:c r="CJ5917" s="248"/>
      <x:c r="CK5917" s="248"/>
      <x:c r="CL5917" s="248"/>
      <x:c r="CM5917" s="248"/>
      <x:c r="CN5917" s="248"/>
      <x:c r="CO5917" s="248"/>
      <x:c r="CP5917" s="248"/>
      <x:c r="CQ5917" s="248"/>
      <x:c r="CR5917" s="248"/>
      <x:c r="CS5917" s="248"/>
      <x:c r="CT5917" s="248"/>
      <x:c r="CU5917" s="248"/>
      <x:c r="CV5917" s="248"/>
      <x:c r="CW5917" s="248"/>
      <x:c r="CX5917" s="248"/>
      <x:c r="CY5917" s="248"/>
      <x:c r="CZ5917" s="248"/>
      <x:c r="DA5917" s="248"/>
      <x:c r="DB5917" s="248"/>
      <x:c r="DC5917" s="248"/>
      <x:c r="DD5917" s="248"/>
      <x:c r="DE5917" s="248"/>
      <x:c r="DF5917" s="248"/>
      <x:c r="DG5917" s="248"/>
      <x:c r="DH5917" s="248"/>
      <x:c r="DI5917" s="248"/>
      <x:c r="DJ5917" s="248"/>
      <x:c r="DK5917" s="248"/>
      <x:c r="DL5917" s="248"/>
      <x:c r="DM5917" s="248"/>
      <x:c r="DN5917" s="248"/>
      <x:c r="DO5917" s="248"/>
      <x:c r="DP5917" s="248"/>
      <x:c r="DQ5917" s="248"/>
      <x:c r="DR5917" s="248"/>
      <x:c r="DS5917" s="248"/>
      <x:c r="DT5917" s="248"/>
      <x:c r="DU5917" s="248"/>
      <x:c r="DV5917" s="248"/>
      <x:c r="DW5917" s="248"/>
      <x:c r="DX5917" s="248"/>
      <x:c r="DY5917" s="248"/>
      <x:c r="DZ5917" s="248"/>
      <x:c r="EA5917" s="248"/>
      <x:c r="EB5917" s="248"/>
      <x:c r="EC5917" s="248"/>
      <x:c r="ED5917" s="248"/>
      <x:c r="EE5917" s="248"/>
      <x:c r="EF5917" s="248"/>
      <x:c r="EG5917" s="248"/>
      <x:c r="EH5917" s="248"/>
      <x:c r="EI5917" s="248"/>
      <x:c r="EJ5917" s="248"/>
      <x:c r="EK5917" s="248"/>
      <x:c r="EL5917" s="248"/>
      <x:c r="EM5917" s="248"/>
      <x:c r="EN5917" s="248"/>
      <x:c r="EO5917" s="248"/>
      <x:c r="EP5917" s="248"/>
      <x:c r="EQ5917" s="248"/>
      <x:c r="ER5917" s="248"/>
      <x:c r="ES5917" s="248"/>
      <x:c r="ET5917" s="248"/>
      <x:c r="EU5917" s="248"/>
      <x:c r="EV5917" s="248"/>
      <x:c r="EW5917" s="248"/>
      <x:c r="EX5917" s="248"/>
      <x:c r="EY5917" s="248"/>
      <x:c r="EZ5917" s="248"/>
      <x:c r="FA5917" s="248"/>
      <x:c r="FB5917" s="248"/>
      <x:c r="FC5917" s="248"/>
      <x:c r="FD5917" s="248"/>
      <x:c r="FE5917" s="248"/>
      <x:c r="FF5917" s="248"/>
      <x:c r="FG5917" s="248"/>
      <x:c r="FH5917" s="248"/>
      <x:c r="FI5917" s="248"/>
      <x:c r="FJ5917" s="248"/>
      <x:c r="FK5917" s="248"/>
      <x:c r="FL5917" s="248"/>
      <x:c r="FM5917" s="248"/>
      <x:c r="FN5917" s="248"/>
      <x:c r="FO5917" s="248"/>
      <x:c r="FP5917" s="248"/>
      <x:c r="FQ5917" s="248"/>
      <x:c r="FR5917" s="248"/>
      <x:c r="FS5917" s="248"/>
      <x:c r="FT5917" s="248"/>
      <x:c r="FU5917" s="248"/>
      <x:c r="FV5917" s="248"/>
      <x:c r="FW5917" s="248"/>
      <x:c r="FX5917" s="248"/>
      <x:c r="FY5917" s="248"/>
      <x:c r="FZ5917" s="248"/>
      <x:c r="GA5917" s="248"/>
      <x:c r="GB5917" s="248"/>
      <x:c r="GC5917" s="248"/>
      <x:c r="GD5917" s="248"/>
      <x:c r="GE5917" s="248"/>
      <x:c r="GF5917" s="248"/>
      <x:c r="GG5917" s="248"/>
      <x:c r="GH5917" s="248"/>
      <x:c r="GI5917" s="248"/>
      <x:c r="GJ5917" s="248"/>
      <x:c r="GK5917" s="248"/>
      <x:c r="GL5917" s="248"/>
      <x:c r="GM5917" s="248"/>
      <x:c r="GN5917" s="248"/>
      <x:c r="GO5917" s="248"/>
      <x:c r="GP5917" s="248"/>
      <x:c r="GQ5917" s="248"/>
      <x:c r="GR5917" s="248"/>
      <x:c r="GS5917" s="248"/>
      <x:c r="GT5917" s="248"/>
      <x:c r="GU5917" s="248"/>
      <x:c r="GV5917" s="248"/>
      <x:c r="GW5917" s="248"/>
      <x:c r="GX5917" s="248"/>
      <x:c r="GY5917" s="248"/>
      <x:c r="GZ5917" s="248"/>
      <x:c r="HA5917" s="248"/>
      <x:c r="HB5917" s="248"/>
      <x:c r="HC5917" s="248"/>
      <x:c r="HD5917" s="248"/>
      <x:c r="HE5917" s="248"/>
      <x:c r="HF5917" s="248"/>
      <x:c r="HG5917" s="248"/>
      <x:c r="HH5917" s="248"/>
      <x:c r="HI5917" s="248"/>
      <x:c r="HJ5917" s="248"/>
      <x:c r="HK5917" s="248"/>
      <x:c r="HL5917" s="248"/>
      <x:c r="HM5917" s="248"/>
      <x:c r="HN5917" s="248"/>
      <x:c r="HO5917" s="248"/>
      <x:c r="HP5917" s="248"/>
      <x:c r="HQ5917" s="248"/>
      <x:c r="HR5917" s="248"/>
      <x:c r="HS5917" s="248"/>
      <x:c r="HT5917" s="248"/>
      <x:c r="HU5917" s="248"/>
      <x:c r="HV5917" s="248"/>
      <x:c r="HW5917" s="248"/>
      <x:c r="HX5917" s="248"/>
      <x:c r="HY5917" s="248"/>
      <x:c r="HZ5917" s="248"/>
      <x:c r="IA5917" s="248"/>
      <x:c r="IB5917" s="248"/>
      <x:c r="IC5917" s="248"/>
      <x:c r="ID5917" s="248"/>
      <x:c r="IE5917" s="248"/>
      <x:c r="IF5917" s="248"/>
      <x:c r="IG5917" s="248"/>
      <x:c r="IH5917" s="248"/>
      <x:c r="II5917" s="248"/>
      <x:c r="IJ5917" s="248"/>
      <x:c r="IK5917" s="248"/>
      <x:c r="IL5917" s="248"/>
      <x:c r="IM5917" s="248"/>
      <x:c r="IN5917" s="248"/>
      <x:c r="IO5917" s="248"/>
      <x:c r="IP5917" s="248"/>
      <x:c r="IQ5917" s="248"/>
      <x:c r="IR5917" s="248"/>
      <x:c r="IS5917" s="248"/>
      <x:c r="IT5917" s="248"/>
      <x:c r="IU5917" s="248"/>
      <x:c r="IV5917" s="248"/>
      <x:c r="IW5917" s="248"/>
      <x:c r="IX5917" s="248"/>
      <x:c r="IY5917" s="248"/>
      <x:c r="IZ5917" s="248"/>
      <x:c r="JA5917" s="248"/>
      <x:c r="JB5917" s="248"/>
      <x:c r="JC5917" s="248"/>
      <x:c r="JD5917" s="248"/>
      <x:c r="JE5917" s="248"/>
      <x:c r="JF5917" s="248"/>
      <x:c r="JG5917" s="248"/>
      <x:c r="JH5917" s="248"/>
      <x:c r="JI5917" s="248"/>
      <x:c r="JJ5917" s="248"/>
      <x:c r="JK5917" s="248"/>
      <x:c r="JL5917" s="248"/>
      <x:c r="JM5917" s="248"/>
      <x:c r="JN5917" s="248"/>
      <x:c r="JO5917" s="248"/>
      <x:c r="JP5917" s="248"/>
      <x:c r="JQ5917" s="248"/>
      <x:c r="JR5917" s="248"/>
      <x:c r="JS5917" s="248"/>
      <x:c r="JT5917" s="248"/>
      <x:c r="JU5917" s="248"/>
      <x:c r="JV5917" s="248"/>
      <x:c r="JW5917" s="248"/>
      <x:c r="JX5917" s="248"/>
      <x:c r="JY5917" s="248"/>
      <x:c r="JZ5917" s="248"/>
      <x:c r="KA5917" s="248"/>
      <x:c r="KB5917" s="248"/>
      <x:c r="KC5917" s="248"/>
      <x:c r="KD5917" s="248"/>
      <x:c r="KE5917" s="248"/>
      <x:c r="KF5917" s="248"/>
      <x:c r="KG5917" s="248"/>
      <x:c r="KH5917" s="248"/>
      <x:c r="KI5917" s="248"/>
      <x:c r="KJ5917" s="248"/>
      <x:c r="KK5917" s="248"/>
      <x:c r="KL5917" s="248"/>
      <x:c r="KM5917" s="248"/>
      <x:c r="KN5917" s="248"/>
      <x:c r="KO5917" s="248"/>
      <x:c r="KP5917" s="248"/>
      <x:c r="KQ5917" s="248"/>
      <x:c r="KR5917" s="248"/>
      <x:c r="KS5917" s="248"/>
      <x:c r="KT5917" s="248"/>
      <x:c r="KU5917" s="248"/>
      <x:c r="KV5917" s="248"/>
      <x:c r="KW5917" s="248"/>
      <x:c r="KX5917" s="248"/>
      <x:c r="KY5917" s="248"/>
      <x:c r="KZ5917" s="248"/>
      <x:c r="LA5917" s="248"/>
      <x:c r="LB5917" s="248"/>
      <x:c r="LC5917" s="248"/>
      <x:c r="LD5917" s="248"/>
      <x:c r="LE5917" s="248"/>
      <x:c r="LF5917" s="248"/>
      <x:c r="LG5917" s="248"/>
      <x:c r="LH5917" s="248"/>
      <x:c r="LI5917" s="248"/>
      <x:c r="LJ5917" s="248"/>
      <x:c r="LK5917" s="248"/>
      <x:c r="LL5917" s="248"/>
      <x:c r="LM5917" s="248"/>
      <x:c r="LN5917" s="248"/>
      <x:c r="LO5917" s="248"/>
      <x:c r="LP5917" s="248"/>
      <x:c r="LQ5917" s="248"/>
      <x:c r="LR5917" s="248"/>
      <x:c r="LS5917" s="248"/>
      <x:c r="LT5917" s="248"/>
      <x:c r="LU5917" s="248"/>
      <x:c r="LV5917" s="248"/>
      <x:c r="LW5917" s="248"/>
      <x:c r="LX5917" s="248"/>
      <x:c r="LY5917" s="248"/>
      <x:c r="LZ5917" s="248"/>
      <x:c r="MA5917" s="248"/>
      <x:c r="MB5917" s="248"/>
      <x:c r="MC5917" s="248"/>
      <x:c r="MD5917" s="248"/>
      <x:c r="ME5917" s="248"/>
      <x:c r="MF5917" s="248"/>
      <x:c r="MG5917" s="248"/>
      <x:c r="MH5917" s="248"/>
      <x:c r="MI5917" s="248"/>
      <x:c r="MJ5917" s="248"/>
      <x:c r="MK5917" s="248"/>
      <x:c r="ML5917" s="248"/>
      <x:c r="MM5917" s="248"/>
      <x:c r="MN5917" s="248"/>
      <x:c r="MO5917" s="248"/>
      <x:c r="MP5917" s="248"/>
      <x:c r="MQ5917" s="248"/>
      <x:c r="MR5917" s="248"/>
      <x:c r="MS5917" s="248"/>
      <x:c r="MT5917" s="248"/>
      <x:c r="MU5917" s="248"/>
      <x:c r="MV5917" s="248"/>
      <x:c r="MW5917" s="248"/>
      <x:c r="MX5917" s="248"/>
      <x:c r="MY5917" s="248"/>
      <x:c r="MZ5917" s="248"/>
      <x:c r="NA5917" s="248"/>
      <x:c r="NB5917" s="248"/>
      <x:c r="NC5917" s="248"/>
      <x:c r="ND5917" s="248"/>
      <x:c r="NE5917" s="248"/>
      <x:c r="NF5917" s="248"/>
      <x:c r="NG5917" s="248"/>
      <x:c r="NH5917" s="248"/>
      <x:c r="NI5917" s="248"/>
      <x:c r="NJ5917" s="248"/>
      <x:c r="NK5917" s="248"/>
      <x:c r="NL5917" s="248"/>
      <x:c r="NM5917" s="248"/>
      <x:c r="NN5917" s="248"/>
      <x:c r="NO5917" s="248"/>
      <x:c r="NP5917" s="248"/>
      <x:c r="NQ5917" s="248"/>
      <x:c r="NR5917" s="248"/>
      <x:c r="NS5917" s="248"/>
      <x:c r="NT5917" s="248"/>
      <x:c r="NU5917" s="248"/>
      <x:c r="NV5917" s="248"/>
      <x:c r="NW5917" s="248"/>
      <x:c r="NX5917" s="248"/>
      <x:c r="NY5917" s="248"/>
      <x:c r="NZ5917" s="248"/>
      <x:c r="OA5917" s="248"/>
      <x:c r="OB5917" s="248"/>
      <x:c r="OC5917" s="248"/>
      <x:c r="OD5917" s="248"/>
      <x:c r="OE5917" s="248"/>
      <x:c r="OF5917" s="248"/>
      <x:c r="OG5917" s="248"/>
      <x:c r="OH5917" s="248"/>
      <x:c r="OI5917" s="248"/>
      <x:c r="OJ5917" s="248"/>
      <x:c r="OK5917" s="248"/>
      <x:c r="OL5917" s="248"/>
      <x:c r="OM5917" s="248"/>
      <x:c r="ON5917" s="248"/>
      <x:c r="OO5917" s="248"/>
      <x:c r="OP5917" s="248"/>
      <x:c r="OQ5917" s="248"/>
      <x:c r="OR5917" s="248"/>
      <x:c r="OS5917" s="248"/>
      <x:c r="OT5917" s="248"/>
      <x:c r="OU5917" s="248"/>
      <x:c r="OV5917" s="248"/>
      <x:c r="OW5917" s="248"/>
      <x:c r="OX5917" s="248"/>
      <x:c r="OY5917" s="248"/>
      <x:c r="OZ5917" s="248"/>
      <x:c r="PA5917" s="248"/>
      <x:c r="PB5917" s="248"/>
      <x:c r="PC5917" s="248"/>
      <x:c r="PD5917" s="248"/>
      <x:c r="PE5917" s="248"/>
      <x:c r="PF5917" s="248"/>
      <x:c r="PG5917" s="248"/>
      <x:c r="PH5917" s="248"/>
      <x:c r="PI5917" s="248"/>
      <x:c r="PJ5917" s="248"/>
      <x:c r="PK5917" s="248"/>
      <x:c r="PL5917" s="248"/>
      <x:c r="PM5917" s="248"/>
      <x:c r="PN5917" s="248"/>
      <x:c r="PO5917" s="248"/>
      <x:c r="PP5917" s="248"/>
      <x:c r="PQ5917" s="248"/>
      <x:c r="PR5917" s="248"/>
      <x:c r="PS5917" s="248"/>
      <x:c r="PT5917" s="248"/>
      <x:c r="PU5917" s="248"/>
      <x:c r="PV5917" s="248"/>
      <x:c r="PW5917" s="248"/>
      <x:c r="PX5917" s="248"/>
      <x:c r="PY5917" s="248"/>
      <x:c r="PZ5917" s="248"/>
      <x:c r="QA5917" s="248"/>
      <x:c r="QB5917" s="248"/>
      <x:c r="QC5917" s="248"/>
      <x:c r="QD5917" s="248"/>
      <x:c r="QE5917" s="248"/>
      <x:c r="QF5917" s="248"/>
      <x:c r="QG5917" s="248"/>
      <x:c r="QH5917" s="248"/>
      <x:c r="QI5917" s="248"/>
      <x:c r="QJ5917" s="248"/>
      <x:c r="QK5917" s="248"/>
      <x:c r="QL5917" s="248"/>
      <x:c r="QM5917" s="248"/>
      <x:c r="QN5917" s="248"/>
      <x:c r="QO5917" s="248"/>
      <x:c r="QP5917" s="248"/>
      <x:c r="QQ5917" s="248"/>
      <x:c r="QR5917" s="248"/>
      <x:c r="QS5917" s="248"/>
      <x:c r="QT5917" s="248"/>
      <x:c r="QU5917" s="248"/>
      <x:c r="QV5917" s="248"/>
      <x:c r="QW5917" s="248"/>
      <x:c r="QX5917" s="248"/>
      <x:c r="QY5917" s="248"/>
      <x:c r="QZ5917" s="248"/>
      <x:c r="RA5917" s="248"/>
      <x:c r="RB5917" s="248"/>
      <x:c r="RC5917" s="248"/>
      <x:c r="RD5917" s="248"/>
      <x:c r="RE5917" s="248"/>
      <x:c r="RF5917" s="248"/>
      <x:c r="RG5917" s="248"/>
      <x:c r="RH5917" s="248"/>
      <x:c r="RI5917" s="248"/>
      <x:c r="RJ5917" s="248"/>
      <x:c r="RK5917" s="248"/>
      <x:c r="RL5917" s="248"/>
      <x:c r="RM5917" s="248"/>
      <x:c r="RN5917" s="248"/>
      <x:c r="RO5917" s="248"/>
      <x:c r="RP5917" s="248"/>
      <x:c r="RQ5917" s="248"/>
      <x:c r="RR5917" s="248"/>
      <x:c r="RS5917" s="248"/>
      <x:c r="RT5917" s="248"/>
      <x:c r="RU5917" s="248"/>
      <x:c r="RV5917" s="248"/>
      <x:c r="RW5917" s="248"/>
      <x:c r="RX5917" s="248"/>
      <x:c r="RY5917" s="248"/>
      <x:c r="RZ5917" s="248"/>
      <x:c r="SA5917" s="248"/>
      <x:c r="SB5917" s="248"/>
      <x:c r="SC5917" s="248"/>
      <x:c r="SD5917" s="248"/>
      <x:c r="SE5917" s="248"/>
      <x:c r="SF5917" s="248"/>
      <x:c r="SG5917" s="248"/>
      <x:c r="SH5917" s="248"/>
      <x:c r="SI5917" s="248"/>
      <x:c r="SJ5917" s="248"/>
      <x:c r="SK5917" s="248"/>
      <x:c r="SL5917" s="248"/>
      <x:c r="SM5917" s="248"/>
      <x:c r="SN5917" s="248"/>
      <x:c r="SO5917" s="248"/>
      <x:c r="SP5917" s="248"/>
      <x:c r="SQ5917" s="248"/>
      <x:c r="SR5917" s="248"/>
      <x:c r="SS5917" s="248"/>
      <x:c r="ST5917" s="248"/>
      <x:c r="SU5917" s="248"/>
      <x:c r="SV5917" s="248"/>
      <x:c r="SW5917" s="248"/>
      <x:c r="SX5917" s="248"/>
      <x:c r="SY5917" s="248"/>
      <x:c r="SZ5917" s="248"/>
      <x:c r="TA5917" s="248"/>
      <x:c r="TB5917" s="248"/>
      <x:c r="TC5917" s="248"/>
      <x:c r="TD5917" s="248"/>
      <x:c r="TE5917" s="248"/>
      <x:c r="TF5917" s="248"/>
      <x:c r="TG5917" s="248"/>
      <x:c r="TH5917" s="248"/>
      <x:c r="TI5917" s="248"/>
      <x:c r="TJ5917" s="248"/>
      <x:c r="TK5917" s="248"/>
      <x:c r="TL5917" s="248"/>
      <x:c r="TM5917" s="248"/>
      <x:c r="TN5917" s="248"/>
      <x:c r="TO5917" s="248"/>
      <x:c r="TP5917" s="248"/>
      <x:c r="TQ5917" s="248"/>
      <x:c r="TR5917" s="248"/>
      <x:c r="TS5917" s="248"/>
      <x:c r="TT5917" s="248"/>
      <x:c r="TU5917" s="248"/>
      <x:c r="TV5917" s="248"/>
      <x:c r="TW5917" s="248"/>
      <x:c r="TX5917" s="248"/>
      <x:c r="TY5917" s="248"/>
      <x:c r="TZ5917" s="248"/>
      <x:c r="UA5917" s="248"/>
      <x:c r="UB5917" s="248"/>
      <x:c r="UC5917" s="248"/>
      <x:c r="UD5917" s="248"/>
      <x:c r="UE5917" s="248"/>
      <x:c r="UF5917" s="248"/>
      <x:c r="UG5917" s="248"/>
      <x:c r="UH5917" s="248"/>
      <x:c r="UI5917" s="248"/>
      <x:c r="UJ5917" s="248"/>
      <x:c r="UK5917" s="248"/>
      <x:c r="UL5917" s="248"/>
      <x:c r="UM5917" s="248"/>
      <x:c r="UN5917" s="248"/>
      <x:c r="UO5917" s="248"/>
      <x:c r="UP5917" s="248"/>
      <x:c r="UQ5917" s="248"/>
      <x:c r="UR5917" s="248"/>
      <x:c r="US5917" s="248"/>
      <x:c r="UT5917" s="248"/>
      <x:c r="UU5917" s="248"/>
      <x:c r="UV5917" s="248"/>
      <x:c r="UW5917" s="248"/>
      <x:c r="UX5917" s="248"/>
      <x:c r="UY5917" s="248"/>
      <x:c r="UZ5917" s="248"/>
      <x:c r="VA5917" s="248"/>
      <x:c r="VB5917" s="248"/>
      <x:c r="VC5917" s="248"/>
      <x:c r="VD5917" s="248"/>
      <x:c r="VE5917" s="248"/>
      <x:c r="VF5917" s="248"/>
      <x:c r="VG5917" s="248"/>
      <x:c r="VH5917" s="248"/>
      <x:c r="VI5917" s="248"/>
      <x:c r="VJ5917" s="248"/>
      <x:c r="VK5917" s="248"/>
      <x:c r="VL5917" s="248"/>
      <x:c r="VM5917" s="248"/>
      <x:c r="VN5917" s="248"/>
      <x:c r="VO5917" s="248"/>
      <x:c r="VP5917" s="248"/>
      <x:c r="VQ5917" s="248"/>
      <x:c r="VR5917" s="248"/>
      <x:c r="VS5917" s="248"/>
      <x:c r="VT5917" s="248"/>
      <x:c r="VU5917" s="248"/>
      <x:c r="VV5917" s="248"/>
      <x:c r="VW5917" s="248"/>
      <x:c r="VX5917" s="248"/>
      <x:c r="VY5917" s="248"/>
      <x:c r="VZ5917" s="248"/>
      <x:c r="WA5917" s="248"/>
      <x:c r="WB5917" s="248"/>
      <x:c r="WC5917" s="248"/>
      <x:c r="WD5917" s="248"/>
      <x:c r="WE5917" s="248"/>
      <x:c r="WF5917" s="248"/>
      <x:c r="WG5917" s="248"/>
      <x:c r="WH5917" s="248"/>
      <x:c r="WI5917" s="248"/>
      <x:c r="WJ5917" s="248"/>
      <x:c r="WK5917" s="248"/>
      <x:c r="WL5917" s="248"/>
      <x:c r="WM5917" s="248"/>
      <x:c r="WN5917" s="248"/>
      <x:c r="WO5917" s="248"/>
      <x:c r="WP5917" s="248"/>
      <x:c r="WQ5917" s="248"/>
      <x:c r="WR5917" s="248"/>
      <x:c r="WS5917" s="248"/>
      <x:c r="WT5917" s="248"/>
      <x:c r="WU5917" s="248"/>
      <x:c r="WV5917" s="248"/>
      <x:c r="WW5917" s="248"/>
      <x:c r="WX5917" s="248"/>
      <x:c r="WY5917" s="248"/>
      <x:c r="WZ5917" s="248"/>
      <x:c r="XA5917" s="248"/>
      <x:c r="XB5917" s="248"/>
      <x:c r="XC5917" s="248"/>
      <x:c r="XD5917" s="248"/>
      <x:c r="XE5917" s="248"/>
      <x:c r="XF5917" s="248"/>
      <x:c r="XG5917" s="248"/>
      <x:c r="XH5917" s="248"/>
      <x:c r="XI5917" s="248"/>
      <x:c r="XJ5917" s="248"/>
      <x:c r="XK5917" s="248"/>
      <x:c r="XL5917" s="248"/>
      <x:c r="XM5917" s="248"/>
      <x:c r="XN5917" s="248"/>
      <x:c r="XO5917" s="248"/>
      <x:c r="XP5917" s="248"/>
      <x:c r="XQ5917" s="248"/>
      <x:c r="XR5917" s="248"/>
      <x:c r="XS5917" s="248"/>
      <x:c r="XT5917" s="248"/>
      <x:c r="XU5917" s="248"/>
      <x:c r="XV5917" s="248"/>
      <x:c r="XW5917" s="248"/>
      <x:c r="XX5917" s="248"/>
      <x:c r="XY5917" s="248"/>
      <x:c r="XZ5917" s="248"/>
      <x:c r="YA5917" s="248"/>
      <x:c r="YB5917" s="248"/>
      <x:c r="YC5917" s="248"/>
      <x:c r="YD5917" s="248"/>
      <x:c r="YE5917" s="248"/>
      <x:c r="YF5917" s="248"/>
      <x:c r="YG5917" s="248"/>
      <x:c r="YH5917" s="248"/>
      <x:c r="YI5917" s="248"/>
      <x:c r="YJ5917" s="248"/>
      <x:c r="YK5917" s="248"/>
      <x:c r="YL5917" s="248"/>
      <x:c r="YM5917" s="248"/>
      <x:c r="YN5917" s="248"/>
      <x:c r="YO5917" s="248"/>
      <x:c r="YP5917" s="248"/>
      <x:c r="YQ5917" s="248"/>
      <x:c r="YR5917" s="248"/>
      <x:c r="YS5917" s="248"/>
      <x:c r="YT5917" s="248"/>
      <x:c r="YU5917" s="248"/>
      <x:c r="YV5917" s="248"/>
      <x:c r="YW5917" s="248"/>
      <x:c r="YX5917" s="248"/>
      <x:c r="YY5917" s="248"/>
      <x:c r="YZ5917" s="248"/>
      <x:c r="ZA5917" s="248"/>
      <x:c r="ZB5917" s="248"/>
      <x:c r="ZC5917" s="248"/>
      <x:c r="ZD5917" s="248"/>
      <x:c r="ZE5917" s="248"/>
      <x:c r="ZF5917" s="248"/>
      <x:c r="ZG5917" s="248"/>
      <x:c r="ZH5917" s="248"/>
      <x:c r="ZI5917" s="248"/>
      <x:c r="ZJ5917" s="248"/>
      <x:c r="ZK5917" s="248"/>
      <x:c r="ZL5917" s="248"/>
      <x:c r="ZM5917" s="248"/>
      <x:c r="ZN5917" s="248"/>
      <x:c r="ZO5917" s="248"/>
      <x:c r="ZP5917" s="248"/>
      <x:c r="ZQ5917" s="248"/>
      <x:c r="ZR5917" s="248"/>
      <x:c r="ZS5917" s="248"/>
      <x:c r="ZT5917" s="248"/>
      <x:c r="ZU5917" s="248"/>
      <x:c r="ZV5917" s="248"/>
      <x:c r="ZW5917" s="248"/>
      <x:c r="ZX5917" s="248"/>
      <x:c r="ZY5917" s="248"/>
      <x:c r="ZZ5917" s="248"/>
      <x:c r="AAA5917" s="248"/>
      <x:c r="AAB5917" s="248"/>
      <x:c r="AAC5917" s="248"/>
      <x:c r="AAD5917" s="248"/>
      <x:c r="AAE5917" s="248"/>
      <x:c r="AAF5917" s="248"/>
      <x:c r="AAG5917" s="248"/>
      <x:c r="AAH5917" s="248"/>
      <x:c r="AAI5917" s="248"/>
      <x:c r="AAJ5917" s="248"/>
      <x:c r="AAK5917" s="248"/>
      <x:c r="AAL5917" s="248"/>
      <x:c r="AAM5917" s="248"/>
      <x:c r="AAN5917" s="248"/>
      <x:c r="AAO5917" s="248"/>
      <x:c r="AAP5917" s="248"/>
      <x:c r="AAQ5917" s="248"/>
      <x:c r="AAR5917" s="248"/>
      <x:c r="AAS5917" s="248"/>
      <x:c r="AAT5917" s="248"/>
      <x:c r="AAU5917" s="248"/>
      <x:c r="AAV5917" s="248"/>
      <x:c r="AAW5917" s="248"/>
      <x:c r="AAX5917" s="248"/>
      <x:c r="AAY5917" s="248"/>
      <x:c r="AAZ5917" s="248"/>
      <x:c r="ABA5917" s="248"/>
      <x:c r="ABB5917" s="248"/>
      <x:c r="ABC5917" s="248"/>
      <x:c r="ABD5917" s="248"/>
      <x:c r="ABE5917" s="248"/>
      <x:c r="ABF5917" s="248"/>
      <x:c r="ABG5917" s="248"/>
      <x:c r="ABH5917" s="248"/>
      <x:c r="ABI5917" s="248"/>
      <x:c r="ABJ5917" s="248"/>
      <x:c r="ABK5917" s="248"/>
      <x:c r="ABL5917" s="248"/>
      <x:c r="ABM5917" s="248"/>
      <x:c r="ABN5917" s="248"/>
      <x:c r="ABO5917" s="248"/>
      <x:c r="ABP5917" s="248"/>
      <x:c r="ABQ5917" s="248"/>
      <x:c r="ABR5917" s="248"/>
      <x:c r="ABS5917" s="248"/>
      <x:c r="ABT5917" s="248"/>
      <x:c r="ABU5917" s="248"/>
      <x:c r="ABV5917" s="248"/>
      <x:c r="ABW5917" s="248"/>
      <x:c r="ABX5917" s="248"/>
      <x:c r="ABY5917" s="248"/>
      <x:c r="ABZ5917" s="248"/>
      <x:c r="ACA5917" s="248"/>
      <x:c r="ACB5917" s="248"/>
      <x:c r="ACC5917" s="248"/>
      <x:c r="ACD5917" s="248"/>
      <x:c r="ACE5917" s="248"/>
      <x:c r="ACF5917" s="248"/>
      <x:c r="ACG5917" s="248"/>
      <x:c r="ACH5917" s="248"/>
      <x:c r="ACI5917" s="248"/>
      <x:c r="ACJ5917" s="248"/>
      <x:c r="ACK5917" s="248"/>
      <x:c r="ACL5917" s="248"/>
      <x:c r="ACM5917" s="248"/>
      <x:c r="ACN5917" s="248"/>
      <x:c r="ACO5917" s="248"/>
      <x:c r="ACP5917" s="248"/>
      <x:c r="ACQ5917" s="248"/>
      <x:c r="ACR5917" s="248"/>
      <x:c r="ACS5917" s="248"/>
      <x:c r="ACT5917" s="248"/>
      <x:c r="ACU5917" s="248"/>
      <x:c r="ACV5917" s="248"/>
      <x:c r="ACW5917" s="248"/>
      <x:c r="ACX5917" s="248"/>
      <x:c r="ACY5917" s="248"/>
      <x:c r="ACZ5917" s="248"/>
      <x:c r="ADA5917" s="248"/>
      <x:c r="ADB5917" s="248"/>
      <x:c r="ADC5917" s="248"/>
      <x:c r="ADD5917" s="248"/>
      <x:c r="ADE5917" s="248"/>
      <x:c r="ADF5917" s="248"/>
      <x:c r="ADG5917" s="248"/>
      <x:c r="ADH5917" s="248"/>
      <x:c r="ADI5917" s="248"/>
      <x:c r="ADJ5917" s="248"/>
      <x:c r="ADK5917" s="248"/>
      <x:c r="ADL5917" s="248"/>
      <x:c r="ADM5917" s="248"/>
      <x:c r="ADN5917" s="248"/>
      <x:c r="ADO5917" s="248"/>
      <x:c r="ADP5917" s="248"/>
      <x:c r="ADQ5917" s="248"/>
      <x:c r="ADR5917" s="248"/>
      <x:c r="ADS5917" s="248"/>
      <x:c r="ADT5917" s="248"/>
      <x:c r="ADU5917" s="248"/>
      <x:c r="ADV5917" s="248"/>
      <x:c r="ADW5917" s="248"/>
      <x:c r="ADX5917" s="248"/>
      <x:c r="ADY5917" s="248"/>
      <x:c r="ADZ5917" s="248"/>
      <x:c r="AEA5917" s="248"/>
      <x:c r="AEB5917" s="248"/>
      <x:c r="AEC5917" s="248"/>
      <x:c r="AED5917" s="248"/>
      <x:c r="AEE5917" s="248"/>
      <x:c r="AEF5917" s="248"/>
      <x:c r="AEG5917" s="248"/>
      <x:c r="AEH5917" s="248"/>
      <x:c r="AEI5917" s="248"/>
      <x:c r="AEJ5917" s="248"/>
      <x:c r="AEK5917" s="248"/>
      <x:c r="AEL5917" s="248"/>
      <x:c r="AEM5917" s="248"/>
      <x:c r="AEN5917" s="248"/>
      <x:c r="AEO5917" s="248"/>
      <x:c r="AEP5917" s="248"/>
      <x:c r="AEQ5917" s="248"/>
      <x:c r="AER5917" s="248"/>
      <x:c r="AES5917" s="248"/>
      <x:c r="AET5917" s="248"/>
      <x:c r="AEU5917" s="248"/>
      <x:c r="AEV5917" s="248"/>
      <x:c r="AEW5917" s="248"/>
      <x:c r="AEX5917" s="248"/>
      <x:c r="AEY5917" s="248"/>
      <x:c r="AEZ5917" s="248"/>
      <x:c r="AFA5917" s="248"/>
      <x:c r="AFB5917" s="248"/>
      <x:c r="AFC5917" s="248"/>
      <x:c r="AFD5917" s="248"/>
      <x:c r="AFE5917" s="248"/>
      <x:c r="AFF5917" s="248"/>
      <x:c r="AFG5917" s="248"/>
      <x:c r="AFH5917" s="248"/>
      <x:c r="AFI5917" s="248"/>
      <x:c r="AFJ5917" s="248"/>
      <x:c r="AFK5917" s="248"/>
      <x:c r="AFL5917" s="248"/>
      <x:c r="AFM5917" s="248"/>
      <x:c r="AFN5917" s="248"/>
      <x:c r="AFO5917" s="248"/>
      <x:c r="AFP5917" s="248"/>
      <x:c r="AFQ5917" s="248"/>
      <x:c r="AFR5917" s="248"/>
      <x:c r="AFS5917" s="248"/>
      <x:c r="AFT5917" s="248"/>
      <x:c r="AFU5917" s="248"/>
      <x:c r="AFV5917" s="248"/>
      <x:c r="AFW5917" s="248"/>
      <x:c r="AFX5917" s="248"/>
      <x:c r="AFY5917" s="248"/>
      <x:c r="AFZ5917" s="248"/>
      <x:c r="AGA5917" s="248"/>
      <x:c r="AGB5917" s="248"/>
      <x:c r="AGC5917" s="248"/>
      <x:c r="AGD5917" s="248"/>
      <x:c r="AGE5917" s="248"/>
      <x:c r="AGF5917" s="248"/>
      <x:c r="AGG5917" s="248"/>
      <x:c r="AGH5917" s="248"/>
      <x:c r="AGI5917" s="248"/>
      <x:c r="AGJ5917" s="248"/>
      <x:c r="AGK5917" s="248"/>
      <x:c r="AGL5917" s="248"/>
      <x:c r="AGM5917" s="248"/>
      <x:c r="AGN5917" s="248"/>
      <x:c r="AGO5917" s="248"/>
      <x:c r="AGP5917" s="248"/>
      <x:c r="AGQ5917" s="248"/>
      <x:c r="AGR5917" s="248"/>
      <x:c r="AGS5917" s="248"/>
      <x:c r="AGT5917" s="248"/>
      <x:c r="AGU5917" s="248"/>
      <x:c r="AGV5917" s="248"/>
      <x:c r="AGW5917" s="248"/>
      <x:c r="AGX5917" s="248"/>
      <x:c r="AGY5917" s="248"/>
      <x:c r="AGZ5917" s="248"/>
      <x:c r="AHA5917" s="248"/>
      <x:c r="AHB5917" s="248"/>
      <x:c r="AHC5917" s="248"/>
      <x:c r="AHD5917" s="248"/>
      <x:c r="AHE5917" s="248"/>
      <x:c r="AHF5917" s="248"/>
      <x:c r="AHG5917" s="248"/>
      <x:c r="AHH5917" s="248"/>
      <x:c r="AHI5917" s="248"/>
      <x:c r="AHJ5917" s="248"/>
      <x:c r="AHK5917" s="248"/>
      <x:c r="AHL5917" s="248"/>
      <x:c r="AHM5917" s="248"/>
      <x:c r="AHN5917" s="248"/>
      <x:c r="AHO5917" s="248"/>
      <x:c r="AHP5917" s="248"/>
      <x:c r="AHQ5917" s="248"/>
      <x:c r="AHR5917" s="248"/>
      <x:c r="AHS5917" s="248"/>
      <x:c r="AHT5917" s="248"/>
      <x:c r="AHU5917" s="248"/>
      <x:c r="AHV5917" s="248"/>
      <x:c r="AHW5917" s="248"/>
      <x:c r="AHX5917" s="248"/>
      <x:c r="AHY5917" s="248"/>
      <x:c r="AHZ5917" s="248"/>
      <x:c r="AIA5917" s="248"/>
      <x:c r="AIB5917" s="248"/>
      <x:c r="AIC5917" s="248"/>
      <x:c r="AID5917" s="248"/>
      <x:c r="AIE5917" s="248"/>
      <x:c r="AIF5917" s="248"/>
      <x:c r="AIG5917" s="248"/>
      <x:c r="AIH5917" s="248"/>
      <x:c r="AII5917" s="248"/>
      <x:c r="AIJ5917" s="248"/>
      <x:c r="AIK5917" s="248"/>
      <x:c r="AIL5917" s="248"/>
      <x:c r="AIM5917" s="248"/>
      <x:c r="AIN5917" s="248"/>
      <x:c r="AIO5917" s="248"/>
      <x:c r="AIP5917" s="248"/>
      <x:c r="AIQ5917" s="248"/>
      <x:c r="AIR5917" s="248"/>
      <x:c r="AIS5917" s="248"/>
      <x:c r="AIT5917" s="248"/>
      <x:c r="AIU5917" s="248"/>
      <x:c r="AIV5917" s="248"/>
      <x:c r="AIW5917" s="248"/>
      <x:c r="AIX5917" s="248"/>
      <x:c r="AIY5917" s="248"/>
      <x:c r="AIZ5917" s="248"/>
      <x:c r="AJA5917" s="248"/>
      <x:c r="AJB5917" s="248"/>
      <x:c r="AJC5917" s="248"/>
      <x:c r="AJD5917" s="248"/>
      <x:c r="AJE5917" s="248"/>
      <x:c r="AJF5917" s="248"/>
      <x:c r="AJG5917" s="248"/>
      <x:c r="AJH5917" s="248"/>
      <x:c r="AJI5917" s="248"/>
      <x:c r="AJJ5917" s="248"/>
      <x:c r="AJK5917" s="248"/>
      <x:c r="AJL5917" s="248"/>
      <x:c r="AJM5917" s="248"/>
      <x:c r="AJN5917" s="248"/>
      <x:c r="AJO5917" s="248"/>
      <x:c r="AJP5917" s="248"/>
      <x:c r="AJQ5917" s="248"/>
      <x:c r="AJR5917" s="248"/>
      <x:c r="AJS5917" s="248"/>
      <x:c r="AJT5917" s="248"/>
      <x:c r="AJU5917" s="248"/>
      <x:c r="AJV5917" s="248"/>
      <x:c r="AJW5917" s="248"/>
      <x:c r="AJX5917" s="248"/>
      <x:c r="AJY5917" s="248"/>
      <x:c r="AJZ5917" s="248"/>
      <x:c r="AKA5917" s="248"/>
      <x:c r="AKB5917" s="248"/>
      <x:c r="AKC5917" s="248"/>
      <x:c r="AKD5917" s="248"/>
      <x:c r="AKE5917" s="248"/>
      <x:c r="AKF5917" s="248"/>
      <x:c r="AKG5917" s="248"/>
      <x:c r="AKH5917" s="248"/>
      <x:c r="AKI5917" s="248"/>
      <x:c r="AKJ5917" s="248"/>
      <x:c r="AKK5917" s="248"/>
      <x:c r="AKL5917" s="248"/>
      <x:c r="AKM5917" s="248"/>
      <x:c r="AKN5917" s="248"/>
      <x:c r="AKO5917" s="248"/>
      <x:c r="AKP5917" s="248"/>
      <x:c r="AKQ5917" s="248"/>
      <x:c r="AKR5917" s="248"/>
      <x:c r="AKS5917" s="248"/>
      <x:c r="AKT5917" s="248"/>
      <x:c r="AKU5917" s="248"/>
      <x:c r="AKV5917" s="248"/>
      <x:c r="AKW5917" s="248"/>
      <x:c r="AKX5917" s="248"/>
      <x:c r="AKY5917" s="248"/>
      <x:c r="AKZ5917" s="248"/>
      <x:c r="ALA5917" s="248"/>
      <x:c r="ALB5917" s="248"/>
      <x:c r="ALC5917" s="248"/>
      <x:c r="ALD5917" s="248"/>
      <x:c r="ALE5917" s="248"/>
      <x:c r="ALF5917" s="248"/>
      <x:c r="ALG5917" s="248"/>
      <x:c r="ALH5917" s="248"/>
      <x:c r="ALI5917" s="248"/>
      <x:c r="ALJ5917" s="248"/>
      <x:c r="ALK5917" s="248"/>
      <x:c r="ALL5917" s="248"/>
      <x:c r="ALM5917" s="248"/>
      <x:c r="ALN5917" s="248"/>
      <x:c r="ALO5917" s="248"/>
      <x:c r="ALP5917" s="248"/>
      <x:c r="ALQ5917" s="248"/>
      <x:c r="ALR5917" s="248"/>
      <x:c r="ALS5917" s="248"/>
      <x:c r="ALT5917" s="248"/>
      <x:c r="ALU5917" s="248"/>
      <x:c r="ALV5917" s="248"/>
      <x:c r="ALW5917" s="248"/>
      <x:c r="ALX5917" s="248"/>
      <x:c r="ALY5917" s="248"/>
      <x:c r="ALZ5917" s="248"/>
      <x:c r="AMA5917" s="248"/>
      <x:c r="AMB5917" s="248"/>
      <x:c r="AMC5917" s="248"/>
      <x:c r="AMD5917" s="248"/>
      <x:c r="AME5917" s="248"/>
      <x:c r="AMF5917" s="248"/>
      <x:c r="AMG5917" s="248"/>
      <x:c r="AMH5917" s="248"/>
      <x:c r="AMI5917" s="248"/>
      <x:c r="AMJ5917" s="248"/>
      <x:c r="AMK5917" s="248"/>
      <x:c r="AML5917" s="248"/>
      <x:c r="AMM5917" s="248"/>
      <x:c r="AMN5917" s="248"/>
      <x:c r="AMO5917" s="248"/>
      <x:c r="AMP5917" s="248"/>
      <x:c r="AMQ5917" s="248"/>
      <x:c r="AMR5917" s="248"/>
      <x:c r="AMS5917" s="248"/>
      <x:c r="AMT5917" s="248"/>
      <x:c r="AMU5917" s="248"/>
      <x:c r="AMV5917" s="248"/>
      <x:c r="AMW5917" s="248"/>
      <x:c r="AMX5917" s="248"/>
      <x:c r="AMY5917" s="248"/>
      <x:c r="AMZ5917" s="248"/>
      <x:c r="ANA5917" s="248"/>
      <x:c r="ANB5917" s="248"/>
      <x:c r="ANC5917" s="248"/>
      <x:c r="AND5917" s="248"/>
      <x:c r="ANE5917" s="248"/>
      <x:c r="ANF5917" s="248"/>
      <x:c r="ANG5917" s="248"/>
      <x:c r="ANH5917" s="248"/>
      <x:c r="ANI5917" s="248"/>
      <x:c r="ANJ5917" s="248"/>
      <x:c r="ANK5917" s="248"/>
      <x:c r="ANL5917" s="248"/>
      <x:c r="ANM5917" s="248"/>
      <x:c r="ANN5917" s="248"/>
      <x:c r="ANO5917" s="248"/>
      <x:c r="ANP5917" s="248"/>
      <x:c r="ANQ5917" s="248"/>
      <x:c r="ANR5917" s="248"/>
      <x:c r="ANS5917" s="248"/>
      <x:c r="ANT5917" s="248"/>
      <x:c r="ANU5917" s="248"/>
      <x:c r="ANV5917" s="248"/>
      <x:c r="ANW5917" s="248"/>
      <x:c r="ANX5917" s="248"/>
      <x:c r="ANY5917" s="248"/>
      <x:c r="ANZ5917" s="248"/>
      <x:c r="AOA5917" s="248"/>
      <x:c r="AOB5917" s="248"/>
      <x:c r="AOC5917" s="248"/>
      <x:c r="AOD5917" s="248"/>
      <x:c r="AOE5917" s="248"/>
      <x:c r="AOF5917" s="248"/>
      <x:c r="AOG5917" s="248"/>
      <x:c r="AOH5917" s="248"/>
      <x:c r="AOI5917" s="248"/>
      <x:c r="AOJ5917" s="248"/>
      <x:c r="AOK5917" s="248"/>
      <x:c r="AOL5917" s="248"/>
      <x:c r="AOM5917" s="248"/>
      <x:c r="AON5917" s="248"/>
      <x:c r="AOO5917" s="248"/>
      <x:c r="AOP5917" s="248"/>
      <x:c r="AOQ5917" s="248"/>
      <x:c r="AOR5917" s="248"/>
      <x:c r="AOS5917" s="248"/>
      <x:c r="AOT5917" s="248"/>
      <x:c r="AOU5917" s="248"/>
      <x:c r="AOV5917" s="248"/>
      <x:c r="AOW5917" s="248"/>
      <x:c r="AOX5917" s="248"/>
      <x:c r="AOY5917" s="248"/>
      <x:c r="AOZ5917" s="248"/>
      <x:c r="APA5917" s="248"/>
      <x:c r="APB5917" s="248"/>
      <x:c r="APC5917" s="248"/>
      <x:c r="APD5917" s="248"/>
      <x:c r="APE5917" s="248"/>
      <x:c r="APF5917" s="248"/>
      <x:c r="APG5917" s="248"/>
      <x:c r="APH5917" s="248"/>
      <x:c r="API5917" s="248"/>
      <x:c r="APJ5917" s="248"/>
      <x:c r="APK5917" s="248"/>
      <x:c r="APL5917" s="248"/>
      <x:c r="APM5917" s="248"/>
      <x:c r="APN5917" s="248"/>
      <x:c r="APO5917" s="248"/>
      <x:c r="APP5917" s="248"/>
      <x:c r="APQ5917" s="248"/>
      <x:c r="APR5917" s="248"/>
      <x:c r="APS5917" s="248"/>
      <x:c r="APT5917" s="248"/>
      <x:c r="APU5917" s="248"/>
      <x:c r="APV5917" s="248"/>
      <x:c r="APW5917" s="248"/>
      <x:c r="APX5917" s="248"/>
      <x:c r="APY5917" s="248"/>
      <x:c r="APZ5917" s="248"/>
      <x:c r="AQA5917" s="248"/>
      <x:c r="AQB5917" s="248"/>
      <x:c r="AQC5917" s="248"/>
      <x:c r="AQD5917" s="248"/>
      <x:c r="AQE5917" s="248"/>
      <x:c r="AQF5917" s="248"/>
      <x:c r="AQG5917" s="248"/>
      <x:c r="AQH5917" s="248"/>
      <x:c r="AQI5917" s="248"/>
      <x:c r="AQJ5917" s="248"/>
      <x:c r="AQK5917" s="248"/>
      <x:c r="AQL5917" s="248"/>
      <x:c r="AQM5917" s="248"/>
      <x:c r="AQN5917" s="248"/>
      <x:c r="AQO5917" s="248"/>
      <x:c r="AQP5917" s="248"/>
      <x:c r="AQQ5917" s="248"/>
      <x:c r="AQR5917" s="248"/>
      <x:c r="AQS5917" s="248"/>
      <x:c r="AQT5917" s="248"/>
      <x:c r="AQU5917" s="248"/>
      <x:c r="AQV5917" s="248"/>
      <x:c r="AQW5917" s="248"/>
      <x:c r="AQX5917" s="248"/>
      <x:c r="AQY5917" s="248"/>
      <x:c r="AQZ5917" s="248"/>
      <x:c r="ARA5917" s="248"/>
      <x:c r="ARB5917" s="248"/>
      <x:c r="ARC5917" s="248"/>
      <x:c r="ARD5917" s="248"/>
      <x:c r="ARE5917" s="248"/>
      <x:c r="ARF5917" s="248"/>
      <x:c r="ARG5917" s="248"/>
      <x:c r="ARH5917" s="248"/>
      <x:c r="ARI5917" s="248"/>
      <x:c r="ARJ5917" s="248"/>
      <x:c r="ARK5917" s="248"/>
      <x:c r="ARL5917" s="248"/>
      <x:c r="ARM5917" s="248"/>
      <x:c r="ARN5917" s="248"/>
      <x:c r="ARO5917" s="248"/>
      <x:c r="ARP5917" s="248"/>
      <x:c r="ARQ5917" s="248"/>
      <x:c r="ARR5917" s="248"/>
      <x:c r="ARS5917" s="248"/>
      <x:c r="ART5917" s="248"/>
      <x:c r="ARU5917" s="248"/>
      <x:c r="ARV5917" s="248"/>
      <x:c r="ARW5917" s="248"/>
      <x:c r="ARX5917" s="248"/>
      <x:c r="ARY5917" s="248"/>
      <x:c r="ARZ5917" s="248"/>
      <x:c r="ASA5917" s="248"/>
      <x:c r="ASB5917" s="248"/>
      <x:c r="ASC5917" s="248"/>
      <x:c r="ASD5917" s="248"/>
      <x:c r="ASE5917" s="248"/>
      <x:c r="ASF5917" s="248"/>
      <x:c r="ASG5917" s="248"/>
      <x:c r="ASH5917" s="248"/>
      <x:c r="ASI5917" s="248"/>
      <x:c r="ASJ5917" s="248"/>
      <x:c r="ASK5917" s="248"/>
      <x:c r="ASL5917" s="248"/>
      <x:c r="ASM5917" s="248"/>
      <x:c r="ASN5917" s="248"/>
      <x:c r="ASO5917" s="248"/>
      <x:c r="ASP5917" s="248"/>
      <x:c r="ASQ5917" s="248"/>
      <x:c r="ASR5917" s="248"/>
      <x:c r="ASS5917" s="248"/>
      <x:c r="AST5917" s="248"/>
      <x:c r="ASU5917" s="248"/>
      <x:c r="ASV5917" s="248"/>
      <x:c r="ASW5917" s="248"/>
      <x:c r="ASX5917" s="248"/>
      <x:c r="ASY5917" s="248"/>
      <x:c r="ASZ5917" s="248"/>
      <x:c r="ATA5917" s="248"/>
      <x:c r="ATB5917" s="248"/>
      <x:c r="ATC5917" s="248"/>
      <x:c r="ATD5917" s="248"/>
      <x:c r="ATE5917" s="248"/>
      <x:c r="ATF5917" s="248"/>
      <x:c r="ATG5917" s="248"/>
      <x:c r="ATH5917" s="248"/>
      <x:c r="ATI5917" s="248"/>
      <x:c r="ATJ5917" s="248"/>
      <x:c r="ATK5917" s="248"/>
      <x:c r="ATL5917" s="248"/>
      <x:c r="ATM5917" s="248"/>
      <x:c r="ATN5917" s="248"/>
      <x:c r="ATO5917" s="248"/>
      <x:c r="ATP5917" s="248"/>
      <x:c r="ATQ5917" s="248"/>
      <x:c r="ATR5917" s="248"/>
      <x:c r="ATS5917" s="248"/>
      <x:c r="ATT5917" s="248"/>
      <x:c r="ATU5917" s="248"/>
      <x:c r="ATV5917" s="248"/>
      <x:c r="ATW5917" s="248"/>
      <x:c r="ATX5917" s="248"/>
      <x:c r="ATY5917" s="248"/>
      <x:c r="ATZ5917" s="248"/>
      <x:c r="AUA5917" s="248"/>
      <x:c r="AUB5917" s="248"/>
      <x:c r="AUC5917" s="248"/>
      <x:c r="AUD5917" s="248"/>
      <x:c r="AUE5917" s="248"/>
      <x:c r="AUF5917" s="248"/>
      <x:c r="AUG5917" s="248"/>
      <x:c r="AUH5917" s="248"/>
      <x:c r="AUI5917" s="248"/>
      <x:c r="AUJ5917" s="248"/>
      <x:c r="AUK5917" s="248"/>
      <x:c r="AUL5917" s="248"/>
      <x:c r="AUM5917" s="248"/>
      <x:c r="AUN5917" s="248"/>
      <x:c r="AUO5917" s="248"/>
      <x:c r="AUP5917" s="248"/>
      <x:c r="AUQ5917" s="248"/>
      <x:c r="AUR5917" s="248"/>
      <x:c r="AUS5917" s="248"/>
      <x:c r="AUT5917" s="248"/>
      <x:c r="AUU5917" s="248"/>
      <x:c r="AUV5917" s="248"/>
      <x:c r="AUW5917" s="248"/>
      <x:c r="AUX5917" s="248"/>
      <x:c r="AUY5917" s="248"/>
      <x:c r="AUZ5917" s="248"/>
      <x:c r="AVA5917" s="248"/>
      <x:c r="AVB5917" s="248"/>
      <x:c r="AVC5917" s="248"/>
      <x:c r="AVD5917" s="248"/>
      <x:c r="AVE5917" s="248"/>
      <x:c r="AVF5917" s="248"/>
      <x:c r="AVG5917" s="248"/>
      <x:c r="AVH5917" s="248"/>
      <x:c r="AVI5917" s="248"/>
      <x:c r="AVJ5917" s="248"/>
      <x:c r="AVK5917" s="248"/>
      <x:c r="AVL5917" s="248"/>
      <x:c r="AVM5917" s="248"/>
      <x:c r="AVN5917" s="248"/>
      <x:c r="AVO5917" s="248"/>
      <x:c r="AVP5917" s="248"/>
      <x:c r="AVQ5917" s="248"/>
      <x:c r="AVR5917" s="248"/>
      <x:c r="AVS5917" s="248"/>
      <x:c r="AVT5917" s="248"/>
      <x:c r="AVU5917" s="248"/>
      <x:c r="AVV5917" s="248"/>
      <x:c r="AVW5917" s="248"/>
      <x:c r="AVX5917" s="248"/>
      <x:c r="AVY5917" s="248"/>
      <x:c r="AVZ5917" s="248"/>
      <x:c r="AWA5917" s="248"/>
      <x:c r="AWB5917" s="248"/>
      <x:c r="AWC5917" s="248"/>
      <x:c r="AWD5917" s="248"/>
      <x:c r="AWE5917" s="248"/>
      <x:c r="AWF5917" s="248"/>
      <x:c r="AWG5917" s="248"/>
      <x:c r="AWH5917" s="248"/>
      <x:c r="AWI5917" s="248"/>
      <x:c r="AWJ5917" s="248"/>
      <x:c r="AWK5917" s="248"/>
      <x:c r="AWL5917" s="248"/>
      <x:c r="AWM5917" s="248"/>
      <x:c r="AWN5917" s="248"/>
      <x:c r="AWO5917" s="248"/>
      <x:c r="AWP5917" s="248"/>
      <x:c r="AWQ5917" s="248"/>
      <x:c r="AWR5917" s="248"/>
      <x:c r="AWS5917" s="248"/>
      <x:c r="AWT5917" s="248"/>
      <x:c r="AWU5917" s="248"/>
      <x:c r="AWV5917" s="248"/>
      <x:c r="AWW5917" s="248"/>
      <x:c r="AWX5917" s="248"/>
      <x:c r="AWY5917" s="248"/>
      <x:c r="AWZ5917" s="248"/>
      <x:c r="AXA5917" s="248"/>
      <x:c r="AXB5917" s="248"/>
      <x:c r="AXC5917" s="248"/>
      <x:c r="AXD5917" s="248"/>
      <x:c r="AXE5917" s="248"/>
      <x:c r="AXF5917" s="248"/>
      <x:c r="AXG5917" s="248"/>
      <x:c r="AXH5917" s="248"/>
      <x:c r="AXI5917" s="248"/>
      <x:c r="AXJ5917" s="248"/>
      <x:c r="AXK5917" s="248"/>
      <x:c r="AXL5917" s="248"/>
      <x:c r="AXM5917" s="248"/>
      <x:c r="AXN5917" s="248"/>
      <x:c r="AXO5917" s="248"/>
      <x:c r="AXP5917" s="248"/>
      <x:c r="AXQ5917" s="248"/>
      <x:c r="AXR5917" s="248"/>
      <x:c r="AXS5917" s="248"/>
      <x:c r="AXT5917" s="248"/>
      <x:c r="AXU5917" s="248"/>
      <x:c r="AXV5917" s="248"/>
      <x:c r="AXW5917" s="248"/>
      <x:c r="AXX5917" s="248"/>
      <x:c r="AXY5917" s="248"/>
      <x:c r="AXZ5917" s="248"/>
      <x:c r="AYA5917" s="248"/>
      <x:c r="AYB5917" s="248"/>
      <x:c r="AYC5917" s="248"/>
      <x:c r="AYD5917" s="248"/>
      <x:c r="AYE5917" s="248"/>
      <x:c r="AYF5917" s="248"/>
      <x:c r="AYG5917" s="248"/>
      <x:c r="AYH5917" s="248"/>
      <x:c r="AYI5917" s="248"/>
      <x:c r="AYJ5917" s="248"/>
      <x:c r="AYK5917" s="248"/>
      <x:c r="AYL5917" s="248"/>
      <x:c r="AYM5917" s="248"/>
      <x:c r="AYN5917" s="248"/>
      <x:c r="AYO5917" s="248"/>
      <x:c r="AYP5917" s="248"/>
      <x:c r="AYQ5917" s="248"/>
      <x:c r="AYR5917" s="248"/>
      <x:c r="AYS5917" s="248"/>
      <x:c r="AYT5917" s="248"/>
      <x:c r="AYU5917" s="248"/>
      <x:c r="AYV5917" s="248"/>
      <x:c r="AYW5917" s="248"/>
      <x:c r="AYX5917" s="248"/>
      <x:c r="AYY5917" s="248"/>
      <x:c r="AYZ5917" s="248"/>
      <x:c r="AZA5917" s="248"/>
      <x:c r="AZB5917" s="248"/>
      <x:c r="AZC5917" s="248"/>
      <x:c r="AZD5917" s="248"/>
      <x:c r="AZE5917" s="248"/>
      <x:c r="AZF5917" s="248"/>
      <x:c r="AZG5917" s="248"/>
      <x:c r="AZH5917" s="248"/>
      <x:c r="AZI5917" s="248"/>
      <x:c r="AZJ5917" s="248"/>
      <x:c r="AZK5917" s="248"/>
      <x:c r="AZL5917" s="248"/>
      <x:c r="AZM5917" s="248"/>
      <x:c r="AZN5917" s="248"/>
      <x:c r="AZO5917" s="248"/>
      <x:c r="AZP5917" s="248"/>
      <x:c r="AZQ5917" s="248"/>
      <x:c r="AZR5917" s="248"/>
      <x:c r="AZS5917" s="248"/>
      <x:c r="AZT5917" s="248"/>
      <x:c r="AZU5917" s="248"/>
      <x:c r="AZV5917" s="248"/>
      <x:c r="AZW5917" s="248"/>
      <x:c r="AZX5917" s="248"/>
      <x:c r="AZY5917" s="248"/>
      <x:c r="AZZ5917" s="248"/>
      <x:c r="BAA5917" s="248"/>
      <x:c r="BAB5917" s="248"/>
      <x:c r="BAC5917" s="248"/>
      <x:c r="BAD5917" s="248"/>
      <x:c r="BAE5917" s="248"/>
      <x:c r="BAF5917" s="248"/>
      <x:c r="BAG5917" s="248"/>
      <x:c r="BAH5917" s="248"/>
      <x:c r="BAI5917" s="248"/>
      <x:c r="BAJ5917" s="248"/>
      <x:c r="BAK5917" s="248"/>
      <x:c r="BAL5917" s="248"/>
      <x:c r="BAM5917" s="248"/>
      <x:c r="BAN5917" s="248"/>
      <x:c r="BAO5917" s="248"/>
      <x:c r="BAP5917" s="248"/>
      <x:c r="BAQ5917" s="248"/>
      <x:c r="BAR5917" s="248"/>
      <x:c r="BAS5917" s="248"/>
      <x:c r="BAT5917" s="248"/>
      <x:c r="BAU5917" s="248"/>
      <x:c r="BAV5917" s="248"/>
      <x:c r="BAW5917" s="248"/>
      <x:c r="BAX5917" s="248"/>
      <x:c r="BAY5917" s="248"/>
      <x:c r="BAZ5917" s="248"/>
      <x:c r="BBA5917" s="248"/>
      <x:c r="BBB5917" s="248"/>
      <x:c r="BBC5917" s="248"/>
      <x:c r="BBD5917" s="248"/>
      <x:c r="BBE5917" s="248"/>
      <x:c r="BBF5917" s="248"/>
      <x:c r="BBG5917" s="248"/>
      <x:c r="BBH5917" s="248"/>
      <x:c r="BBI5917" s="248"/>
      <x:c r="BBJ5917" s="248"/>
      <x:c r="BBK5917" s="248"/>
      <x:c r="BBL5917" s="248"/>
      <x:c r="BBM5917" s="248"/>
      <x:c r="BBN5917" s="248"/>
      <x:c r="BBO5917" s="248"/>
      <x:c r="BBP5917" s="248"/>
      <x:c r="BBQ5917" s="248"/>
      <x:c r="BBR5917" s="248"/>
      <x:c r="BBS5917" s="248"/>
      <x:c r="BBT5917" s="248"/>
      <x:c r="BBU5917" s="248"/>
      <x:c r="BBV5917" s="248"/>
      <x:c r="BBW5917" s="248"/>
      <x:c r="BBX5917" s="248"/>
      <x:c r="BBY5917" s="248"/>
      <x:c r="BBZ5917" s="248"/>
      <x:c r="BCA5917" s="248"/>
      <x:c r="BCB5917" s="248"/>
      <x:c r="BCC5917" s="248"/>
      <x:c r="BCD5917" s="248"/>
      <x:c r="BCE5917" s="248"/>
      <x:c r="BCF5917" s="248"/>
      <x:c r="BCG5917" s="248"/>
      <x:c r="BCH5917" s="248"/>
      <x:c r="BCI5917" s="248"/>
      <x:c r="BCJ5917" s="248"/>
      <x:c r="BCK5917" s="248"/>
      <x:c r="BCL5917" s="248"/>
      <x:c r="BCM5917" s="248"/>
      <x:c r="BCN5917" s="248"/>
      <x:c r="BCO5917" s="248"/>
      <x:c r="BCP5917" s="248"/>
      <x:c r="BCQ5917" s="248"/>
      <x:c r="BCR5917" s="248"/>
      <x:c r="BCS5917" s="248"/>
      <x:c r="BCT5917" s="248"/>
      <x:c r="BCU5917" s="248"/>
      <x:c r="BCV5917" s="248"/>
      <x:c r="BCW5917" s="248"/>
      <x:c r="BCX5917" s="248"/>
      <x:c r="BCY5917" s="248"/>
      <x:c r="BCZ5917" s="248"/>
      <x:c r="BDA5917" s="248"/>
      <x:c r="BDB5917" s="248"/>
      <x:c r="BDC5917" s="248"/>
      <x:c r="BDD5917" s="248"/>
      <x:c r="BDE5917" s="248"/>
      <x:c r="BDF5917" s="248"/>
      <x:c r="BDG5917" s="248"/>
      <x:c r="BDH5917" s="248"/>
      <x:c r="BDI5917" s="248"/>
      <x:c r="BDJ5917" s="248"/>
      <x:c r="BDK5917" s="248"/>
      <x:c r="BDL5917" s="248"/>
      <x:c r="BDM5917" s="248"/>
      <x:c r="BDN5917" s="248"/>
      <x:c r="BDO5917" s="248"/>
      <x:c r="BDP5917" s="248"/>
      <x:c r="BDQ5917" s="248"/>
      <x:c r="BDR5917" s="248"/>
      <x:c r="BDS5917" s="248"/>
      <x:c r="BDT5917" s="248"/>
      <x:c r="BDU5917" s="248"/>
      <x:c r="BDV5917" s="248"/>
      <x:c r="BDW5917" s="248"/>
      <x:c r="BDX5917" s="248"/>
      <x:c r="BDY5917" s="248"/>
      <x:c r="BDZ5917" s="248"/>
      <x:c r="BEA5917" s="248"/>
      <x:c r="BEB5917" s="248"/>
      <x:c r="BEC5917" s="248"/>
      <x:c r="BED5917" s="248"/>
      <x:c r="BEE5917" s="248"/>
      <x:c r="BEF5917" s="248"/>
      <x:c r="BEG5917" s="248"/>
      <x:c r="BEH5917" s="248"/>
      <x:c r="BEI5917" s="248"/>
      <x:c r="BEJ5917" s="248"/>
      <x:c r="BEK5917" s="248"/>
      <x:c r="BEL5917" s="248"/>
      <x:c r="BEM5917" s="248"/>
      <x:c r="BEN5917" s="248"/>
      <x:c r="BEO5917" s="248"/>
      <x:c r="BEP5917" s="248"/>
      <x:c r="BEQ5917" s="248"/>
      <x:c r="BER5917" s="248"/>
      <x:c r="BES5917" s="248"/>
      <x:c r="BET5917" s="248"/>
      <x:c r="BEU5917" s="248"/>
      <x:c r="BEV5917" s="248"/>
      <x:c r="BEW5917" s="248"/>
      <x:c r="BEX5917" s="248"/>
      <x:c r="BEY5917" s="248"/>
      <x:c r="BEZ5917" s="248"/>
      <x:c r="BFA5917" s="248"/>
      <x:c r="BFB5917" s="248"/>
      <x:c r="BFC5917" s="248"/>
      <x:c r="BFD5917" s="248"/>
      <x:c r="BFE5917" s="248"/>
      <x:c r="BFF5917" s="248"/>
      <x:c r="BFG5917" s="248"/>
      <x:c r="BFH5917" s="248"/>
      <x:c r="BFI5917" s="248"/>
      <x:c r="BFJ5917" s="248"/>
      <x:c r="BFK5917" s="248"/>
      <x:c r="BFL5917" s="248"/>
      <x:c r="BFM5917" s="248"/>
      <x:c r="BFN5917" s="248"/>
      <x:c r="BFO5917" s="248"/>
      <x:c r="BFP5917" s="248"/>
      <x:c r="BFQ5917" s="248"/>
      <x:c r="BFR5917" s="248"/>
      <x:c r="BFS5917" s="248"/>
      <x:c r="BFT5917" s="248"/>
      <x:c r="BFU5917" s="248"/>
      <x:c r="BFV5917" s="248"/>
      <x:c r="BFW5917" s="248"/>
      <x:c r="BFX5917" s="248"/>
      <x:c r="BFY5917" s="248"/>
      <x:c r="BFZ5917" s="248"/>
      <x:c r="BGA5917" s="248"/>
      <x:c r="BGB5917" s="248"/>
      <x:c r="BGC5917" s="248"/>
      <x:c r="BGD5917" s="248"/>
      <x:c r="BGE5917" s="248"/>
      <x:c r="BGF5917" s="248"/>
      <x:c r="BGG5917" s="248"/>
      <x:c r="BGH5917" s="248"/>
      <x:c r="BGI5917" s="248"/>
      <x:c r="BGJ5917" s="248"/>
      <x:c r="BGK5917" s="248"/>
      <x:c r="BGL5917" s="248"/>
      <x:c r="BGM5917" s="248"/>
      <x:c r="BGN5917" s="248"/>
      <x:c r="BGO5917" s="248"/>
      <x:c r="BGP5917" s="248"/>
      <x:c r="BGQ5917" s="248"/>
      <x:c r="BGR5917" s="248"/>
      <x:c r="BGS5917" s="248"/>
      <x:c r="BGT5917" s="248"/>
      <x:c r="BGU5917" s="248"/>
      <x:c r="BGV5917" s="248"/>
      <x:c r="BGW5917" s="248"/>
      <x:c r="BGX5917" s="248"/>
      <x:c r="BGY5917" s="248"/>
      <x:c r="BGZ5917" s="248"/>
      <x:c r="BHA5917" s="248"/>
      <x:c r="BHB5917" s="248"/>
      <x:c r="BHC5917" s="248"/>
      <x:c r="BHD5917" s="248"/>
      <x:c r="BHE5917" s="248"/>
      <x:c r="BHF5917" s="248"/>
      <x:c r="BHG5917" s="248"/>
      <x:c r="BHH5917" s="248"/>
      <x:c r="BHI5917" s="248"/>
      <x:c r="BHJ5917" s="248"/>
      <x:c r="BHK5917" s="248"/>
      <x:c r="BHL5917" s="248"/>
      <x:c r="BHM5917" s="248"/>
      <x:c r="BHN5917" s="248"/>
      <x:c r="BHO5917" s="248"/>
      <x:c r="BHP5917" s="248"/>
      <x:c r="BHQ5917" s="248"/>
      <x:c r="BHR5917" s="248"/>
      <x:c r="BHS5917" s="248"/>
      <x:c r="BHT5917" s="248"/>
      <x:c r="BHU5917" s="248"/>
      <x:c r="BHV5917" s="248"/>
      <x:c r="BHW5917" s="248"/>
      <x:c r="BHX5917" s="248"/>
      <x:c r="BHY5917" s="248"/>
      <x:c r="BHZ5917" s="248"/>
      <x:c r="BIA5917" s="248"/>
      <x:c r="BIB5917" s="248"/>
      <x:c r="BIC5917" s="248"/>
      <x:c r="BID5917" s="248"/>
      <x:c r="BIE5917" s="248"/>
      <x:c r="BIF5917" s="248"/>
      <x:c r="BIG5917" s="248"/>
      <x:c r="BIH5917" s="248"/>
      <x:c r="BII5917" s="248"/>
      <x:c r="BIJ5917" s="248"/>
      <x:c r="BIK5917" s="248"/>
      <x:c r="BIL5917" s="248"/>
      <x:c r="BIM5917" s="248"/>
      <x:c r="BIN5917" s="248"/>
      <x:c r="BIO5917" s="248"/>
      <x:c r="BIP5917" s="248"/>
      <x:c r="BIQ5917" s="248"/>
      <x:c r="BIR5917" s="248"/>
      <x:c r="BIS5917" s="248"/>
      <x:c r="BIT5917" s="248"/>
      <x:c r="BIU5917" s="248"/>
      <x:c r="BIV5917" s="248"/>
      <x:c r="BIW5917" s="248"/>
      <x:c r="BIX5917" s="248"/>
      <x:c r="BIY5917" s="248"/>
      <x:c r="BIZ5917" s="248"/>
      <x:c r="BJA5917" s="248"/>
      <x:c r="BJB5917" s="248"/>
      <x:c r="BJC5917" s="248"/>
      <x:c r="BJD5917" s="248"/>
      <x:c r="BJE5917" s="248"/>
      <x:c r="BJF5917" s="248"/>
      <x:c r="BJG5917" s="248"/>
      <x:c r="BJH5917" s="248"/>
      <x:c r="BJI5917" s="248"/>
      <x:c r="BJJ5917" s="248"/>
      <x:c r="BJK5917" s="248"/>
      <x:c r="BJL5917" s="248"/>
      <x:c r="BJM5917" s="248"/>
      <x:c r="BJN5917" s="248"/>
      <x:c r="BJO5917" s="248"/>
      <x:c r="BJP5917" s="248"/>
      <x:c r="BJQ5917" s="248"/>
      <x:c r="BJR5917" s="248"/>
      <x:c r="BJS5917" s="248"/>
      <x:c r="BJT5917" s="248"/>
      <x:c r="BJU5917" s="248"/>
      <x:c r="BJV5917" s="248"/>
      <x:c r="BJW5917" s="248"/>
      <x:c r="BJX5917" s="248"/>
      <x:c r="BJY5917" s="248"/>
      <x:c r="BJZ5917" s="248"/>
      <x:c r="BKA5917" s="248"/>
      <x:c r="BKB5917" s="248"/>
      <x:c r="BKC5917" s="248"/>
      <x:c r="BKD5917" s="248"/>
      <x:c r="BKE5917" s="248"/>
      <x:c r="BKF5917" s="248"/>
      <x:c r="BKG5917" s="248"/>
      <x:c r="BKH5917" s="248"/>
      <x:c r="BKI5917" s="248"/>
      <x:c r="BKJ5917" s="248"/>
      <x:c r="BKK5917" s="248"/>
      <x:c r="BKL5917" s="248"/>
      <x:c r="BKM5917" s="248"/>
      <x:c r="BKN5917" s="248"/>
      <x:c r="BKO5917" s="248"/>
      <x:c r="BKP5917" s="248"/>
      <x:c r="BKQ5917" s="248"/>
      <x:c r="BKR5917" s="248"/>
      <x:c r="BKS5917" s="248"/>
      <x:c r="BKT5917" s="248"/>
      <x:c r="BKU5917" s="248"/>
      <x:c r="BKV5917" s="248"/>
      <x:c r="BKW5917" s="248"/>
      <x:c r="BKX5917" s="248"/>
      <x:c r="BKY5917" s="248"/>
      <x:c r="BKZ5917" s="248"/>
      <x:c r="BLA5917" s="248"/>
      <x:c r="BLB5917" s="248"/>
      <x:c r="BLC5917" s="248"/>
      <x:c r="BLD5917" s="248"/>
      <x:c r="BLE5917" s="248"/>
      <x:c r="BLF5917" s="248"/>
      <x:c r="BLG5917" s="248"/>
      <x:c r="BLH5917" s="248"/>
      <x:c r="BLI5917" s="248"/>
      <x:c r="BLJ5917" s="248"/>
      <x:c r="BLK5917" s="248"/>
      <x:c r="BLL5917" s="248"/>
      <x:c r="BLM5917" s="248"/>
      <x:c r="BLN5917" s="248"/>
      <x:c r="BLO5917" s="248"/>
      <x:c r="BLP5917" s="248"/>
      <x:c r="BLQ5917" s="248"/>
      <x:c r="BLR5917" s="248"/>
      <x:c r="BLS5917" s="248"/>
      <x:c r="BLT5917" s="248"/>
      <x:c r="BLU5917" s="248"/>
      <x:c r="BLV5917" s="248"/>
      <x:c r="BLW5917" s="248"/>
      <x:c r="BLX5917" s="248"/>
      <x:c r="BLY5917" s="248"/>
      <x:c r="BLZ5917" s="248"/>
      <x:c r="BMA5917" s="248"/>
      <x:c r="BMB5917" s="248"/>
      <x:c r="BMC5917" s="248"/>
      <x:c r="BMD5917" s="248"/>
      <x:c r="BME5917" s="248"/>
      <x:c r="BMF5917" s="248"/>
      <x:c r="BMG5917" s="248"/>
      <x:c r="BMH5917" s="248"/>
      <x:c r="BMI5917" s="248"/>
      <x:c r="BMJ5917" s="248"/>
      <x:c r="BMK5917" s="248"/>
      <x:c r="BML5917" s="248"/>
      <x:c r="BMM5917" s="248"/>
      <x:c r="BMN5917" s="248"/>
      <x:c r="BMO5917" s="248"/>
      <x:c r="BMP5917" s="248"/>
      <x:c r="BMQ5917" s="248"/>
      <x:c r="BMR5917" s="248"/>
      <x:c r="BMS5917" s="248"/>
      <x:c r="BMT5917" s="248"/>
      <x:c r="BMU5917" s="248"/>
      <x:c r="BMV5917" s="248"/>
      <x:c r="BMW5917" s="248"/>
      <x:c r="BMX5917" s="248"/>
      <x:c r="BMY5917" s="248"/>
      <x:c r="BMZ5917" s="248"/>
      <x:c r="BNA5917" s="248"/>
      <x:c r="BNB5917" s="248"/>
      <x:c r="BNC5917" s="248"/>
      <x:c r="BND5917" s="248"/>
      <x:c r="BNE5917" s="248"/>
      <x:c r="BNF5917" s="248"/>
      <x:c r="BNG5917" s="248"/>
      <x:c r="BNH5917" s="248"/>
      <x:c r="BNI5917" s="248"/>
      <x:c r="BNJ5917" s="248"/>
      <x:c r="BNK5917" s="248"/>
      <x:c r="BNL5917" s="248"/>
      <x:c r="BNM5917" s="248"/>
      <x:c r="BNN5917" s="248"/>
      <x:c r="BNO5917" s="248"/>
      <x:c r="BNP5917" s="248"/>
      <x:c r="BNQ5917" s="248"/>
      <x:c r="BNR5917" s="248"/>
      <x:c r="BNS5917" s="248"/>
      <x:c r="BNT5917" s="248"/>
      <x:c r="BNU5917" s="248"/>
      <x:c r="BNV5917" s="248"/>
      <x:c r="BNW5917" s="248"/>
      <x:c r="BNX5917" s="248"/>
      <x:c r="BNY5917" s="248"/>
      <x:c r="BNZ5917" s="248"/>
      <x:c r="BOA5917" s="248"/>
      <x:c r="BOB5917" s="248"/>
      <x:c r="BOC5917" s="248"/>
      <x:c r="BOD5917" s="248"/>
      <x:c r="BOE5917" s="248"/>
      <x:c r="BOF5917" s="248"/>
      <x:c r="BOG5917" s="248"/>
      <x:c r="BOH5917" s="248"/>
      <x:c r="BOI5917" s="248"/>
      <x:c r="BOJ5917" s="248"/>
      <x:c r="BOK5917" s="248"/>
      <x:c r="BOL5917" s="248"/>
      <x:c r="BOM5917" s="248"/>
      <x:c r="BON5917" s="248"/>
      <x:c r="BOO5917" s="248"/>
      <x:c r="BOP5917" s="248"/>
      <x:c r="BOQ5917" s="248"/>
      <x:c r="BOR5917" s="248"/>
      <x:c r="BOS5917" s="248"/>
      <x:c r="BOT5917" s="248"/>
      <x:c r="BOU5917" s="248"/>
      <x:c r="BOV5917" s="248"/>
      <x:c r="BOW5917" s="248"/>
      <x:c r="BOX5917" s="248"/>
      <x:c r="BOY5917" s="248"/>
      <x:c r="BOZ5917" s="248"/>
      <x:c r="BPA5917" s="248"/>
      <x:c r="BPB5917" s="248"/>
      <x:c r="BPC5917" s="248"/>
      <x:c r="BPD5917" s="248"/>
      <x:c r="BPE5917" s="248"/>
      <x:c r="BPF5917" s="248"/>
      <x:c r="BPG5917" s="248"/>
      <x:c r="BPH5917" s="248"/>
      <x:c r="BPI5917" s="248"/>
      <x:c r="BPJ5917" s="248"/>
      <x:c r="BPK5917" s="248"/>
      <x:c r="BPL5917" s="248"/>
      <x:c r="BPM5917" s="248"/>
      <x:c r="BPN5917" s="248"/>
      <x:c r="BPO5917" s="248"/>
      <x:c r="BPP5917" s="248"/>
      <x:c r="BPQ5917" s="248"/>
      <x:c r="BPR5917" s="248"/>
      <x:c r="BPS5917" s="248"/>
      <x:c r="BPT5917" s="248"/>
      <x:c r="BPU5917" s="248"/>
      <x:c r="BPV5917" s="248"/>
      <x:c r="BPW5917" s="248"/>
      <x:c r="BPX5917" s="248"/>
      <x:c r="BPY5917" s="248"/>
      <x:c r="BPZ5917" s="248"/>
      <x:c r="BQA5917" s="248"/>
      <x:c r="BQB5917" s="248"/>
      <x:c r="BQC5917" s="248"/>
      <x:c r="BQD5917" s="248"/>
      <x:c r="BQE5917" s="248"/>
      <x:c r="BQF5917" s="248"/>
      <x:c r="BQG5917" s="248"/>
      <x:c r="BQH5917" s="248"/>
      <x:c r="BQI5917" s="248"/>
      <x:c r="BQJ5917" s="248"/>
      <x:c r="BQK5917" s="248"/>
      <x:c r="BQL5917" s="248"/>
      <x:c r="BQM5917" s="248"/>
      <x:c r="BQN5917" s="248"/>
      <x:c r="BQO5917" s="248"/>
      <x:c r="BQP5917" s="248"/>
      <x:c r="BQQ5917" s="248"/>
      <x:c r="BQR5917" s="248"/>
      <x:c r="BQS5917" s="248"/>
      <x:c r="BQT5917" s="248"/>
      <x:c r="BQU5917" s="248"/>
      <x:c r="BQV5917" s="248"/>
      <x:c r="BQW5917" s="248"/>
      <x:c r="BQX5917" s="248"/>
      <x:c r="BQY5917" s="248"/>
      <x:c r="BQZ5917" s="248"/>
      <x:c r="BRA5917" s="248"/>
      <x:c r="BRB5917" s="248"/>
      <x:c r="BRC5917" s="248"/>
      <x:c r="BRD5917" s="248"/>
      <x:c r="BRE5917" s="248"/>
      <x:c r="BRF5917" s="248"/>
      <x:c r="BRG5917" s="248"/>
      <x:c r="BRH5917" s="248"/>
      <x:c r="BRI5917" s="248"/>
      <x:c r="BRJ5917" s="248"/>
      <x:c r="BRK5917" s="248"/>
      <x:c r="BRL5917" s="248"/>
      <x:c r="BRM5917" s="248"/>
      <x:c r="BRN5917" s="248"/>
      <x:c r="BRO5917" s="248"/>
      <x:c r="BRP5917" s="248"/>
      <x:c r="BRQ5917" s="248"/>
      <x:c r="BRR5917" s="248"/>
      <x:c r="BRS5917" s="248"/>
      <x:c r="BRT5917" s="248"/>
      <x:c r="BRU5917" s="248"/>
      <x:c r="BRV5917" s="248"/>
      <x:c r="BRW5917" s="248"/>
      <x:c r="BRX5917" s="248"/>
      <x:c r="BRY5917" s="248"/>
      <x:c r="BRZ5917" s="248"/>
      <x:c r="BSA5917" s="248"/>
      <x:c r="BSB5917" s="248"/>
      <x:c r="BSC5917" s="248"/>
      <x:c r="BSD5917" s="248"/>
      <x:c r="BSE5917" s="248"/>
      <x:c r="BSF5917" s="248"/>
      <x:c r="BSG5917" s="248"/>
      <x:c r="BSH5917" s="248"/>
      <x:c r="BSI5917" s="248"/>
      <x:c r="BSJ5917" s="248"/>
      <x:c r="BSK5917" s="248"/>
      <x:c r="BSL5917" s="248"/>
      <x:c r="BSM5917" s="248"/>
      <x:c r="BSN5917" s="248"/>
      <x:c r="BSO5917" s="248"/>
      <x:c r="BSP5917" s="248"/>
      <x:c r="BSQ5917" s="248"/>
      <x:c r="BSR5917" s="248"/>
      <x:c r="BSS5917" s="248"/>
      <x:c r="BST5917" s="248"/>
      <x:c r="BSU5917" s="248"/>
      <x:c r="BSV5917" s="248"/>
      <x:c r="BSW5917" s="248"/>
      <x:c r="BSX5917" s="248"/>
      <x:c r="BSY5917" s="248"/>
      <x:c r="BSZ5917" s="248"/>
      <x:c r="BTA5917" s="248"/>
      <x:c r="BTB5917" s="248"/>
      <x:c r="BTC5917" s="248"/>
      <x:c r="BTD5917" s="248"/>
      <x:c r="BTE5917" s="248"/>
      <x:c r="BTF5917" s="248"/>
      <x:c r="BTG5917" s="248"/>
      <x:c r="BTH5917" s="248"/>
      <x:c r="BTI5917" s="248"/>
      <x:c r="BTJ5917" s="248"/>
      <x:c r="BTK5917" s="248"/>
      <x:c r="BTL5917" s="248"/>
      <x:c r="BTM5917" s="248"/>
      <x:c r="BTN5917" s="248"/>
      <x:c r="BTO5917" s="248"/>
      <x:c r="BTP5917" s="248"/>
      <x:c r="BTQ5917" s="248"/>
      <x:c r="BTR5917" s="248"/>
      <x:c r="BTS5917" s="248"/>
      <x:c r="BTT5917" s="248"/>
      <x:c r="BTU5917" s="248"/>
      <x:c r="BTV5917" s="248"/>
      <x:c r="BTW5917" s="248"/>
      <x:c r="BTX5917" s="248"/>
      <x:c r="BTY5917" s="248"/>
      <x:c r="BTZ5917" s="248"/>
      <x:c r="BUA5917" s="248"/>
      <x:c r="BUB5917" s="248"/>
      <x:c r="BUC5917" s="248"/>
      <x:c r="BUD5917" s="248"/>
      <x:c r="BUE5917" s="248"/>
      <x:c r="BUF5917" s="248"/>
      <x:c r="BUG5917" s="248"/>
      <x:c r="BUH5917" s="248"/>
      <x:c r="BUI5917" s="248"/>
      <x:c r="BUJ5917" s="248"/>
      <x:c r="BUK5917" s="248"/>
      <x:c r="BUL5917" s="248"/>
      <x:c r="BUM5917" s="248"/>
      <x:c r="BUN5917" s="248"/>
      <x:c r="BUO5917" s="248"/>
      <x:c r="BUP5917" s="248"/>
      <x:c r="BUQ5917" s="248"/>
      <x:c r="BUR5917" s="248"/>
      <x:c r="BUS5917" s="248"/>
      <x:c r="BUT5917" s="248"/>
      <x:c r="BUU5917" s="248"/>
      <x:c r="BUV5917" s="248"/>
      <x:c r="BUW5917" s="248"/>
      <x:c r="BUX5917" s="248"/>
      <x:c r="BUY5917" s="248"/>
      <x:c r="BUZ5917" s="248"/>
      <x:c r="BVA5917" s="248"/>
      <x:c r="BVB5917" s="248"/>
      <x:c r="BVC5917" s="248"/>
      <x:c r="BVD5917" s="248"/>
      <x:c r="BVE5917" s="248"/>
      <x:c r="BVF5917" s="248"/>
      <x:c r="BVG5917" s="248"/>
      <x:c r="BVH5917" s="248"/>
      <x:c r="BVI5917" s="248"/>
      <x:c r="BVJ5917" s="248"/>
      <x:c r="BVK5917" s="248"/>
      <x:c r="BVL5917" s="248"/>
      <x:c r="BVM5917" s="248"/>
      <x:c r="BVN5917" s="248"/>
      <x:c r="BVO5917" s="248"/>
      <x:c r="BVP5917" s="248"/>
      <x:c r="BVQ5917" s="248"/>
      <x:c r="BVR5917" s="248"/>
      <x:c r="BVS5917" s="248"/>
      <x:c r="BVT5917" s="248"/>
      <x:c r="BVU5917" s="248"/>
      <x:c r="BVV5917" s="248"/>
      <x:c r="BVW5917" s="248"/>
      <x:c r="BVX5917" s="248"/>
      <x:c r="BVY5917" s="248"/>
      <x:c r="BVZ5917" s="248"/>
      <x:c r="BWA5917" s="248"/>
      <x:c r="BWB5917" s="248"/>
      <x:c r="BWC5917" s="248"/>
      <x:c r="BWD5917" s="248"/>
      <x:c r="BWE5917" s="248"/>
      <x:c r="BWF5917" s="248"/>
      <x:c r="BWG5917" s="248"/>
      <x:c r="BWH5917" s="248"/>
      <x:c r="BWI5917" s="248"/>
      <x:c r="BWJ5917" s="248"/>
      <x:c r="BWK5917" s="248"/>
      <x:c r="BWL5917" s="248"/>
      <x:c r="BWM5917" s="248"/>
      <x:c r="BWN5917" s="248"/>
      <x:c r="BWO5917" s="248"/>
      <x:c r="BWP5917" s="248"/>
      <x:c r="BWQ5917" s="248"/>
      <x:c r="BWR5917" s="248"/>
      <x:c r="BWS5917" s="248"/>
      <x:c r="BWT5917" s="248"/>
      <x:c r="BWU5917" s="248"/>
      <x:c r="BWV5917" s="248"/>
      <x:c r="BWW5917" s="248"/>
      <x:c r="BWX5917" s="248"/>
      <x:c r="BWY5917" s="248"/>
      <x:c r="BWZ5917" s="248"/>
      <x:c r="BXA5917" s="248"/>
      <x:c r="BXB5917" s="248"/>
      <x:c r="BXC5917" s="248"/>
      <x:c r="BXD5917" s="248"/>
      <x:c r="BXE5917" s="248"/>
      <x:c r="BXF5917" s="248"/>
      <x:c r="BXG5917" s="248"/>
      <x:c r="BXH5917" s="248"/>
      <x:c r="BXI5917" s="248"/>
      <x:c r="BXJ5917" s="248"/>
      <x:c r="BXK5917" s="248"/>
      <x:c r="BXL5917" s="248"/>
      <x:c r="BXM5917" s="248"/>
      <x:c r="BXN5917" s="248"/>
      <x:c r="BXO5917" s="248"/>
      <x:c r="BXP5917" s="248"/>
      <x:c r="BXQ5917" s="248"/>
      <x:c r="BXR5917" s="248"/>
      <x:c r="BXS5917" s="248"/>
      <x:c r="BXT5917" s="248"/>
      <x:c r="BXU5917" s="248"/>
      <x:c r="BXV5917" s="248"/>
      <x:c r="BXW5917" s="248"/>
      <x:c r="BXX5917" s="248"/>
      <x:c r="BXY5917" s="248"/>
      <x:c r="BXZ5917" s="248"/>
      <x:c r="BYA5917" s="248"/>
      <x:c r="BYB5917" s="248"/>
      <x:c r="BYC5917" s="248"/>
      <x:c r="BYD5917" s="248"/>
      <x:c r="BYE5917" s="248"/>
      <x:c r="BYF5917" s="248"/>
      <x:c r="BYG5917" s="248"/>
      <x:c r="BYH5917" s="248"/>
      <x:c r="BYI5917" s="248"/>
      <x:c r="BYJ5917" s="248"/>
      <x:c r="BYK5917" s="248"/>
      <x:c r="BYL5917" s="248"/>
      <x:c r="BYM5917" s="248"/>
      <x:c r="BYN5917" s="248"/>
      <x:c r="BYO5917" s="248"/>
      <x:c r="BYP5917" s="248"/>
      <x:c r="BYQ5917" s="248"/>
      <x:c r="BYR5917" s="248"/>
      <x:c r="BYS5917" s="248"/>
      <x:c r="BYT5917" s="248"/>
      <x:c r="BYU5917" s="248"/>
      <x:c r="BYV5917" s="248"/>
      <x:c r="BYW5917" s="248"/>
      <x:c r="BYX5917" s="248"/>
      <x:c r="BYY5917" s="248"/>
      <x:c r="BYZ5917" s="248"/>
      <x:c r="BZA5917" s="248"/>
      <x:c r="BZB5917" s="248"/>
      <x:c r="BZC5917" s="248"/>
      <x:c r="BZD5917" s="248"/>
      <x:c r="BZE5917" s="248"/>
      <x:c r="BZF5917" s="248"/>
      <x:c r="BZG5917" s="248"/>
      <x:c r="BZH5917" s="248"/>
      <x:c r="BZI5917" s="248"/>
      <x:c r="BZJ5917" s="248"/>
      <x:c r="BZK5917" s="248"/>
      <x:c r="BZL5917" s="248"/>
      <x:c r="BZM5917" s="248"/>
      <x:c r="BZN5917" s="248"/>
      <x:c r="BZO5917" s="248"/>
      <x:c r="BZP5917" s="248"/>
      <x:c r="BZQ5917" s="248"/>
      <x:c r="BZR5917" s="248"/>
      <x:c r="BZS5917" s="248"/>
      <x:c r="BZT5917" s="248"/>
      <x:c r="BZU5917" s="248"/>
      <x:c r="BZV5917" s="248"/>
      <x:c r="BZW5917" s="248"/>
      <x:c r="BZX5917" s="248"/>
      <x:c r="BZY5917" s="248"/>
      <x:c r="BZZ5917" s="248"/>
      <x:c r="CAA5917" s="248"/>
      <x:c r="CAB5917" s="248"/>
      <x:c r="CAC5917" s="248"/>
      <x:c r="CAD5917" s="248"/>
      <x:c r="CAE5917" s="248"/>
      <x:c r="CAF5917" s="248"/>
      <x:c r="CAG5917" s="248"/>
      <x:c r="CAH5917" s="248"/>
      <x:c r="CAI5917" s="248"/>
      <x:c r="CAJ5917" s="248"/>
      <x:c r="CAK5917" s="248"/>
      <x:c r="CAL5917" s="248"/>
      <x:c r="CAM5917" s="248"/>
      <x:c r="CAN5917" s="248"/>
      <x:c r="CAO5917" s="248"/>
      <x:c r="CAP5917" s="248"/>
      <x:c r="CAQ5917" s="248"/>
      <x:c r="CAR5917" s="248"/>
      <x:c r="CAS5917" s="248"/>
      <x:c r="CAT5917" s="248"/>
      <x:c r="CAU5917" s="248"/>
      <x:c r="CAV5917" s="248"/>
      <x:c r="CAW5917" s="248"/>
      <x:c r="CAX5917" s="248"/>
      <x:c r="CAY5917" s="248"/>
      <x:c r="CAZ5917" s="248"/>
      <x:c r="CBA5917" s="248"/>
      <x:c r="CBB5917" s="248"/>
      <x:c r="CBC5917" s="248"/>
      <x:c r="CBD5917" s="248"/>
      <x:c r="CBE5917" s="248"/>
      <x:c r="CBF5917" s="248"/>
      <x:c r="CBG5917" s="248"/>
      <x:c r="CBH5917" s="248"/>
      <x:c r="CBI5917" s="248"/>
      <x:c r="CBJ5917" s="248"/>
      <x:c r="CBK5917" s="248"/>
      <x:c r="CBL5917" s="248"/>
      <x:c r="CBM5917" s="248"/>
      <x:c r="CBN5917" s="248"/>
      <x:c r="CBO5917" s="248"/>
      <x:c r="CBP5917" s="248"/>
      <x:c r="CBQ5917" s="248"/>
      <x:c r="CBR5917" s="248"/>
      <x:c r="CBS5917" s="248"/>
      <x:c r="CBT5917" s="248"/>
      <x:c r="CBU5917" s="248"/>
      <x:c r="CBV5917" s="248"/>
      <x:c r="CBW5917" s="248"/>
      <x:c r="CBX5917" s="248"/>
      <x:c r="CBY5917" s="248"/>
      <x:c r="CBZ5917" s="248"/>
      <x:c r="CCA5917" s="248"/>
      <x:c r="CCB5917" s="248"/>
      <x:c r="CCC5917" s="248"/>
      <x:c r="CCD5917" s="248"/>
      <x:c r="CCE5917" s="248"/>
      <x:c r="CCF5917" s="248"/>
      <x:c r="CCG5917" s="248"/>
      <x:c r="CCH5917" s="248"/>
      <x:c r="CCI5917" s="248"/>
      <x:c r="CCJ5917" s="248"/>
      <x:c r="CCK5917" s="248"/>
      <x:c r="CCL5917" s="248"/>
      <x:c r="CCM5917" s="248"/>
      <x:c r="CCN5917" s="248"/>
      <x:c r="CCO5917" s="248"/>
      <x:c r="CCP5917" s="248"/>
      <x:c r="CCQ5917" s="248"/>
      <x:c r="CCR5917" s="248"/>
      <x:c r="CCS5917" s="248"/>
      <x:c r="CCT5917" s="248"/>
      <x:c r="CCU5917" s="248"/>
      <x:c r="CCV5917" s="248"/>
      <x:c r="CCW5917" s="248"/>
      <x:c r="CCX5917" s="248"/>
      <x:c r="CCY5917" s="248"/>
      <x:c r="CCZ5917" s="248"/>
      <x:c r="CDA5917" s="248"/>
      <x:c r="CDB5917" s="248"/>
      <x:c r="CDC5917" s="248"/>
      <x:c r="CDD5917" s="248"/>
      <x:c r="CDE5917" s="248"/>
      <x:c r="CDF5917" s="248"/>
      <x:c r="CDG5917" s="248"/>
      <x:c r="CDH5917" s="248"/>
      <x:c r="CDI5917" s="248"/>
      <x:c r="CDJ5917" s="248"/>
      <x:c r="CDK5917" s="248"/>
      <x:c r="CDL5917" s="248"/>
      <x:c r="CDM5917" s="248"/>
      <x:c r="CDN5917" s="248"/>
      <x:c r="CDO5917" s="248"/>
      <x:c r="CDP5917" s="248"/>
      <x:c r="CDQ5917" s="248"/>
      <x:c r="CDR5917" s="248"/>
      <x:c r="CDS5917" s="248"/>
      <x:c r="CDT5917" s="248"/>
      <x:c r="CDU5917" s="248"/>
      <x:c r="CDV5917" s="248"/>
      <x:c r="CDW5917" s="248"/>
      <x:c r="CDX5917" s="248"/>
      <x:c r="CDY5917" s="248"/>
      <x:c r="CDZ5917" s="248"/>
      <x:c r="CEA5917" s="248"/>
      <x:c r="CEB5917" s="248"/>
      <x:c r="CEC5917" s="248"/>
      <x:c r="CED5917" s="248"/>
      <x:c r="CEE5917" s="248"/>
      <x:c r="CEF5917" s="248"/>
      <x:c r="CEG5917" s="248"/>
      <x:c r="CEH5917" s="248"/>
      <x:c r="CEI5917" s="248"/>
      <x:c r="CEJ5917" s="248"/>
      <x:c r="CEK5917" s="248"/>
      <x:c r="CEL5917" s="248"/>
      <x:c r="CEM5917" s="248"/>
      <x:c r="CEN5917" s="248"/>
      <x:c r="CEO5917" s="248"/>
      <x:c r="CEP5917" s="248"/>
      <x:c r="CEQ5917" s="248"/>
      <x:c r="CER5917" s="248"/>
      <x:c r="CES5917" s="248"/>
      <x:c r="CET5917" s="248"/>
      <x:c r="CEU5917" s="248"/>
      <x:c r="CEV5917" s="248"/>
      <x:c r="CEW5917" s="248"/>
      <x:c r="CEX5917" s="248"/>
      <x:c r="CEY5917" s="248"/>
      <x:c r="CEZ5917" s="248"/>
      <x:c r="CFA5917" s="248"/>
      <x:c r="CFB5917" s="248"/>
      <x:c r="CFC5917" s="248"/>
      <x:c r="CFD5917" s="248"/>
      <x:c r="CFE5917" s="248"/>
      <x:c r="CFF5917" s="248"/>
      <x:c r="CFG5917" s="248"/>
      <x:c r="CFH5917" s="248"/>
      <x:c r="CFI5917" s="248"/>
      <x:c r="CFJ5917" s="248"/>
      <x:c r="CFK5917" s="248"/>
      <x:c r="CFL5917" s="248"/>
      <x:c r="CFM5917" s="248"/>
      <x:c r="CFN5917" s="248"/>
      <x:c r="CFO5917" s="248"/>
      <x:c r="CFP5917" s="248"/>
      <x:c r="CFQ5917" s="248"/>
      <x:c r="CFR5917" s="248"/>
      <x:c r="CFS5917" s="248"/>
      <x:c r="CFT5917" s="248"/>
      <x:c r="CFU5917" s="248"/>
      <x:c r="CFV5917" s="248"/>
      <x:c r="CFW5917" s="248"/>
      <x:c r="CFX5917" s="248"/>
      <x:c r="CFY5917" s="248"/>
      <x:c r="CFZ5917" s="248"/>
      <x:c r="CGA5917" s="248"/>
      <x:c r="CGB5917" s="248"/>
      <x:c r="CGC5917" s="248"/>
      <x:c r="CGD5917" s="248"/>
      <x:c r="CGE5917" s="248"/>
      <x:c r="CGF5917" s="248"/>
      <x:c r="CGG5917" s="248"/>
      <x:c r="CGH5917" s="248"/>
      <x:c r="CGI5917" s="248"/>
      <x:c r="CGJ5917" s="248"/>
      <x:c r="CGK5917" s="248"/>
      <x:c r="CGL5917" s="248"/>
      <x:c r="CGM5917" s="248"/>
      <x:c r="CGN5917" s="248"/>
      <x:c r="CGO5917" s="248"/>
      <x:c r="CGP5917" s="248"/>
      <x:c r="CGQ5917" s="248"/>
      <x:c r="CGR5917" s="248"/>
      <x:c r="CGS5917" s="248"/>
      <x:c r="CGT5917" s="248"/>
      <x:c r="CGU5917" s="248"/>
      <x:c r="CGV5917" s="248"/>
      <x:c r="CGW5917" s="248"/>
      <x:c r="CGX5917" s="248"/>
      <x:c r="CGY5917" s="248"/>
      <x:c r="CGZ5917" s="248"/>
      <x:c r="CHA5917" s="248"/>
      <x:c r="CHB5917" s="248"/>
      <x:c r="CHC5917" s="248"/>
      <x:c r="CHD5917" s="248"/>
      <x:c r="CHE5917" s="248"/>
      <x:c r="CHF5917" s="248"/>
      <x:c r="CHG5917" s="248"/>
      <x:c r="CHH5917" s="248"/>
      <x:c r="CHI5917" s="248"/>
      <x:c r="CHJ5917" s="248"/>
      <x:c r="CHK5917" s="248"/>
      <x:c r="CHL5917" s="248"/>
      <x:c r="CHM5917" s="248"/>
      <x:c r="CHN5917" s="248"/>
      <x:c r="CHO5917" s="248"/>
      <x:c r="CHP5917" s="248"/>
      <x:c r="CHQ5917" s="248"/>
      <x:c r="CHR5917" s="248"/>
      <x:c r="CHS5917" s="248"/>
      <x:c r="CHT5917" s="248"/>
      <x:c r="CHU5917" s="248"/>
      <x:c r="CHV5917" s="248"/>
      <x:c r="CHW5917" s="248"/>
      <x:c r="CHX5917" s="248"/>
      <x:c r="CHY5917" s="248"/>
      <x:c r="CHZ5917" s="248"/>
      <x:c r="CIA5917" s="248"/>
      <x:c r="CIB5917" s="248"/>
      <x:c r="CIC5917" s="248"/>
      <x:c r="CID5917" s="248"/>
      <x:c r="CIE5917" s="248"/>
      <x:c r="CIF5917" s="248"/>
      <x:c r="CIG5917" s="248"/>
      <x:c r="CIH5917" s="248"/>
      <x:c r="CII5917" s="248"/>
      <x:c r="CIJ5917" s="248"/>
      <x:c r="CIK5917" s="248"/>
      <x:c r="CIL5917" s="248"/>
      <x:c r="CIM5917" s="248"/>
      <x:c r="CIN5917" s="248"/>
      <x:c r="CIO5917" s="248"/>
      <x:c r="CIP5917" s="248"/>
      <x:c r="CIQ5917" s="248"/>
      <x:c r="CIR5917" s="248"/>
      <x:c r="CIS5917" s="248"/>
      <x:c r="CIT5917" s="248"/>
      <x:c r="CIU5917" s="248"/>
      <x:c r="CIV5917" s="248"/>
      <x:c r="CIW5917" s="248"/>
      <x:c r="CIX5917" s="248"/>
      <x:c r="CIY5917" s="248"/>
      <x:c r="CIZ5917" s="248"/>
      <x:c r="CJA5917" s="248"/>
      <x:c r="CJB5917" s="248"/>
      <x:c r="CJC5917" s="248"/>
      <x:c r="CJD5917" s="248"/>
      <x:c r="CJE5917" s="248"/>
      <x:c r="CJF5917" s="248"/>
      <x:c r="CJG5917" s="248"/>
      <x:c r="CJH5917" s="248"/>
      <x:c r="CJI5917" s="248"/>
      <x:c r="CJJ5917" s="248"/>
      <x:c r="CJK5917" s="248"/>
      <x:c r="CJL5917" s="248"/>
      <x:c r="CJM5917" s="248"/>
      <x:c r="CJN5917" s="248"/>
      <x:c r="CJO5917" s="248"/>
      <x:c r="CJP5917" s="248"/>
      <x:c r="CJQ5917" s="248"/>
      <x:c r="CJR5917" s="248"/>
      <x:c r="CJS5917" s="248"/>
      <x:c r="CJT5917" s="248"/>
      <x:c r="CJU5917" s="248"/>
      <x:c r="CJV5917" s="248"/>
      <x:c r="CJW5917" s="248"/>
      <x:c r="CJX5917" s="248"/>
      <x:c r="CJY5917" s="248"/>
      <x:c r="CJZ5917" s="248"/>
      <x:c r="CKA5917" s="248"/>
      <x:c r="CKB5917" s="248"/>
      <x:c r="CKC5917" s="248"/>
      <x:c r="CKD5917" s="248"/>
      <x:c r="CKE5917" s="248"/>
      <x:c r="CKF5917" s="248"/>
      <x:c r="CKG5917" s="248"/>
      <x:c r="CKH5917" s="248"/>
      <x:c r="CKI5917" s="248"/>
      <x:c r="CKJ5917" s="248"/>
      <x:c r="CKK5917" s="248"/>
      <x:c r="CKL5917" s="248"/>
      <x:c r="CKM5917" s="248"/>
      <x:c r="CKN5917" s="248"/>
      <x:c r="CKO5917" s="248"/>
      <x:c r="CKP5917" s="248"/>
      <x:c r="CKQ5917" s="248"/>
      <x:c r="CKR5917" s="248"/>
      <x:c r="CKS5917" s="248"/>
      <x:c r="CKT5917" s="248"/>
      <x:c r="CKU5917" s="248"/>
      <x:c r="CKV5917" s="248"/>
      <x:c r="CKW5917" s="248"/>
      <x:c r="CKX5917" s="248"/>
      <x:c r="CKY5917" s="248"/>
      <x:c r="CKZ5917" s="248"/>
      <x:c r="CLA5917" s="248"/>
      <x:c r="CLB5917" s="248"/>
      <x:c r="CLC5917" s="248"/>
      <x:c r="CLD5917" s="248"/>
      <x:c r="CLE5917" s="248"/>
      <x:c r="CLF5917" s="248"/>
      <x:c r="CLG5917" s="248"/>
      <x:c r="CLH5917" s="248"/>
      <x:c r="CLI5917" s="248"/>
      <x:c r="CLJ5917" s="248"/>
      <x:c r="CLK5917" s="248"/>
      <x:c r="CLL5917" s="248"/>
      <x:c r="CLM5917" s="248"/>
      <x:c r="CLN5917" s="248"/>
      <x:c r="CLO5917" s="248"/>
      <x:c r="CLP5917" s="248"/>
      <x:c r="CLQ5917" s="248"/>
      <x:c r="CLR5917" s="248"/>
      <x:c r="CLS5917" s="248"/>
      <x:c r="CLT5917" s="248"/>
      <x:c r="CLU5917" s="248"/>
      <x:c r="CLV5917" s="248"/>
      <x:c r="CLW5917" s="248"/>
      <x:c r="CLX5917" s="248"/>
      <x:c r="CLY5917" s="248"/>
      <x:c r="CLZ5917" s="248"/>
      <x:c r="CMA5917" s="248"/>
      <x:c r="CMB5917" s="248"/>
      <x:c r="CMC5917" s="248"/>
      <x:c r="CMD5917" s="248"/>
      <x:c r="CME5917" s="248"/>
      <x:c r="CMF5917" s="248"/>
      <x:c r="CMG5917" s="248"/>
      <x:c r="CMH5917" s="248"/>
      <x:c r="CMI5917" s="248"/>
      <x:c r="CMJ5917" s="248"/>
      <x:c r="CMK5917" s="248"/>
      <x:c r="CML5917" s="248"/>
      <x:c r="CMM5917" s="248"/>
      <x:c r="CMN5917" s="248"/>
      <x:c r="CMO5917" s="248"/>
      <x:c r="CMP5917" s="248"/>
      <x:c r="CMQ5917" s="248"/>
      <x:c r="CMR5917" s="248"/>
      <x:c r="CMS5917" s="248"/>
      <x:c r="CMT5917" s="248"/>
      <x:c r="CMU5917" s="248"/>
      <x:c r="CMV5917" s="248"/>
      <x:c r="CMW5917" s="248"/>
      <x:c r="CMX5917" s="248"/>
      <x:c r="CMY5917" s="248"/>
      <x:c r="CMZ5917" s="248"/>
      <x:c r="CNA5917" s="248"/>
      <x:c r="CNB5917" s="248"/>
      <x:c r="CNC5917" s="248"/>
      <x:c r="CND5917" s="248"/>
      <x:c r="CNE5917" s="248"/>
      <x:c r="CNF5917" s="248"/>
      <x:c r="CNG5917" s="248"/>
      <x:c r="CNH5917" s="248"/>
      <x:c r="CNI5917" s="248"/>
      <x:c r="CNJ5917" s="248"/>
      <x:c r="CNK5917" s="248"/>
      <x:c r="CNL5917" s="248"/>
      <x:c r="CNM5917" s="248"/>
      <x:c r="CNN5917" s="248"/>
      <x:c r="CNO5917" s="248"/>
      <x:c r="CNP5917" s="248"/>
      <x:c r="CNQ5917" s="248"/>
      <x:c r="CNR5917" s="248"/>
      <x:c r="CNS5917" s="248"/>
      <x:c r="CNT5917" s="248"/>
      <x:c r="CNU5917" s="248"/>
      <x:c r="CNV5917" s="248"/>
      <x:c r="CNW5917" s="248"/>
      <x:c r="CNX5917" s="248"/>
      <x:c r="CNY5917" s="248"/>
      <x:c r="CNZ5917" s="248"/>
      <x:c r="COA5917" s="248"/>
      <x:c r="COB5917" s="248"/>
      <x:c r="COC5917" s="248"/>
      <x:c r="COD5917" s="248"/>
      <x:c r="COE5917" s="248"/>
      <x:c r="COF5917" s="248"/>
      <x:c r="COG5917" s="248"/>
      <x:c r="COH5917" s="248"/>
      <x:c r="COI5917" s="248"/>
      <x:c r="COJ5917" s="248"/>
      <x:c r="COK5917" s="248"/>
      <x:c r="COL5917" s="248"/>
      <x:c r="COM5917" s="248"/>
      <x:c r="CON5917" s="248"/>
      <x:c r="COO5917" s="248"/>
      <x:c r="COP5917" s="248"/>
      <x:c r="COQ5917" s="248"/>
      <x:c r="COR5917" s="248"/>
      <x:c r="COS5917" s="248"/>
      <x:c r="COT5917" s="248"/>
      <x:c r="COU5917" s="248"/>
      <x:c r="COV5917" s="248"/>
      <x:c r="COW5917" s="248"/>
      <x:c r="COX5917" s="248"/>
      <x:c r="COY5917" s="248"/>
      <x:c r="COZ5917" s="248"/>
      <x:c r="CPA5917" s="248"/>
      <x:c r="CPB5917" s="248"/>
      <x:c r="CPC5917" s="248"/>
      <x:c r="CPD5917" s="248"/>
      <x:c r="CPE5917" s="248"/>
      <x:c r="CPF5917" s="248"/>
      <x:c r="CPG5917" s="248"/>
      <x:c r="CPH5917" s="248"/>
      <x:c r="CPI5917" s="248"/>
      <x:c r="CPJ5917" s="248"/>
      <x:c r="CPK5917" s="248"/>
      <x:c r="CPL5917" s="248"/>
      <x:c r="CPM5917" s="248"/>
      <x:c r="CPN5917" s="248"/>
      <x:c r="CPO5917" s="248"/>
      <x:c r="CPP5917" s="248"/>
      <x:c r="CPQ5917" s="248"/>
      <x:c r="CPR5917" s="248"/>
      <x:c r="CPS5917" s="248"/>
      <x:c r="CPT5917" s="248"/>
      <x:c r="CPU5917" s="248"/>
      <x:c r="CPV5917" s="248"/>
      <x:c r="CPW5917" s="248"/>
      <x:c r="CPX5917" s="248"/>
      <x:c r="CPY5917" s="248"/>
      <x:c r="CPZ5917" s="248"/>
      <x:c r="CQA5917" s="248"/>
      <x:c r="CQB5917" s="248"/>
      <x:c r="CQC5917" s="248"/>
      <x:c r="CQD5917" s="248"/>
      <x:c r="CQE5917" s="248"/>
      <x:c r="CQF5917" s="248"/>
      <x:c r="CQG5917" s="248"/>
      <x:c r="CQH5917" s="248"/>
      <x:c r="CQI5917" s="248"/>
      <x:c r="CQJ5917" s="248"/>
      <x:c r="CQK5917" s="248"/>
      <x:c r="CQL5917" s="248"/>
      <x:c r="CQM5917" s="248"/>
      <x:c r="CQN5917" s="248"/>
      <x:c r="CQO5917" s="248"/>
      <x:c r="CQP5917" s="248"/>
      <x:c r="CQQ5917" s="248"/>
      <x:c r="CQR5917" s="248"/>
      <x:c r="CQS5917" s="248"/>
      <x:c r="CQT5917" s="248"/>
      <x:c r="CQU5917" s="248"/>
      <x:c r="CQV5917" s="248"/>
      <x:c r="CQW5917" s="248"/>
      <x:c r="CQX5917" s="248"/>
      <x:c r="CQY5917" s="248"/>
      <x:c r="CQZ5917" s="248"/>
      <x:c r="CRA5917" s="248"/>
      <x:c r="CRB5917" s="248"/>
      <x:c r="CRC5917" s="248"/>
      <x:c r="CRD5917" s="248"/>
      <x:c r="CRE5917" s="248"/>
      <x:c r="CRF5917" s="248"/>
      <x:c r="CRG5917" s="248"/>
      <x:c r="CRH5917" s="248"/>
      <x:c r="CRI5917" s="248"/>
      <x:c r="CRJ5917" s="248"/>
      <x:c r="CRK5917" s="248"/>
      <x:c r="CRL5917" s="248"/>
      <x:c r="CRM5917" s="248"/>
      <x:c r="CRN5917" s="248"/>
      <x:c r="CRO5917" s="248"/>
      <x:c r="CRP5917" s="248"/>
      <x:c r="CRQ5917" s="248"/>
      <x:c r="CRR5917" s="248"/>
      <x:c r="CRS5917" s="248"/>
      <x:c r="CRT5917" s="248"/>
      <x:c r="CRU5917" s="248"/>
      <x:c r="CRV5917" s="248"/>
      <x:c r="CRW5917" s="248"/>
      <x:c r="CRX5917" s="248"/>
      <x:c r="CRY5917" s="248"/>
      <x:c r="CRZ5917" s="248"/>
      <x:c r="CSA5917" s="248"/>
      <x:c r="CSB5917" s="248"/>
      <x:c r="CSC5917" s="248"/>
      <x:c r="CSD5917" s="248"/>
      <x:c r="CSE5917" s="248"/>
      <x:c r="CSF5917" s="248"/>
      <x:c r="CSG5917" s="248"/>
      <x:c r="CSH5917" s="248"/>
      <x:c r="CSI5917" s="248"/>
      <x:c r="CSJ5917" s="248"/>
      <x:c r="CSK5917" s="248"/>
      <x:c r="CSL5917" s="248"/>
      <x:c r="CSM5917" s="248"/>
      <x:c r="CSN5917" s="248"/>
      <x:c r="CSO5917" s="248"/>
      <x:c r="CSP5917" s="248"/>
      <x:c r="CSQ5917" s="248"/>
      <x:c r="CSR5917" s="248"/>
      <x:c r="CSS5917" s="248"/>
      <x:c r="CST5917" s="248"/>
      <x:c r="CSU5917" s="248"/>
      <x:c r="CSV5917" s="248"/>
      <x:c r="CSW5917" s="248"/>
      <x:c r="CSX5917" s="248"/>
      <x:c r="CSY5917" s="248"/>
      <x:c r="CSZ5917" s="248"/>
      <x:c r="CTA5917" s="248"/>
      <x:c r="CTB5917" s="248"/>
      <x:c r="CTC5917" s="248"/>
      <x:c r="CTD5917" s="248"/>
      <x:c r="CTE5917" s="248"/>
      <x:c r="CTF5917" s="248"/>
      <x:c r="CTG5917" s="248"/>
      <x:c r="CTH5917" s="248"/>
      <x:c r="CTI5917" s="248"/>
      <x:c r="CTJ5917" s="248"/>
      <x:c r="CTK5917" s="248"/>
      <x:c r="CTL5917" s="248"/>
      <x:c r="CTM5917" s="248"/>
      <x:c r="CTN5917" s="248"/>
      <x:c r="CTO5917" s="248"/>
      <x:c r="CTP5917" s="248"/>
      <x:c r="CTQ5917" s="248"/>
      <x:c r="CTR5917" s="248"/>
      <x:c r="CTS5917" s="248"/>
      <x:c r="CTT5917" s="248"/>
      <x:c r="CTU5917" s="248"/>
      <x:c r="CTV5917" s="248"/>
      <x:c r="CTW5917" s="248"/>
      <x:c r="CTX5917" s="248"/>
      <x:c r="CTY5917" s="248"/>
      <x:c r="CTZ5917" s="248"/>
      <x:c r="CUA5917" s="248"/>
      <x:c r="CUB5917" s="248"/>
      <x:c r="CUC5917" s="248"/>
      <x:c r="CUD5917" s="248"/>
      <x:c r="CUE5917" s="248"/>
      <x:c r="CUF5917" s="248"/>
      <x:c r="CUG5917" s="248"/>
      <x:c r="CUH5917" s="248"/>
      <x:c r="CUI5917" s="248"/>
      <x:c r="CUJ5917" s="248"/>
      <x:c r="CUK5917" s="248"/>
      <x:c r="CUL5917" s="248"/>
      <x:c r="CUM5917" s="248"/>
      <x:c r="CUN5917" s="248"/>
      <x:c r="CUO5917" s="248"/>
      <x:c r="CUP5917" s="248"/>
      <x:c r="CUQ5917" s="248"/>
      <x:c r="CUR5917" s="248"/>
      <x:c r="CUS5917" s="248"/>
      <x:c r="CUT5917" s="248"/>
      <x:c r="CUU5917" s="248"/>
      <x:c r="CUV5917" s="248"/>
      <x:c r="CUW5917" s="248"/>
      <x:c r="CUX5917" s="248"/>
      <x:c r="CUY5917" s="248"/>
      <x:c r="CUZ5917" s="248"/>
      <x:c r="CVA5917" s="248"/>
      <x:c r="CVB5917" s="248"/>
      <x:c r="CVC5917" s="248"/>
      <x:c r="CVD5917" s="248"/>
      <x:c r="CVE5917" s="248"/>
      <x:c r="CVF5917" s="248"/>
      <x:c r="CVG5917" s="248"/>
      <x:c r="CVH5917" s="248"/>
      <x:c r="CVI5917" s="248"/>
      <x:c r="CVJ5917" s="248"/>
      <x:c r="CVK5917" s="248"/>
      <x:c r="CVL5917" s="248"/>
      <x:c r="CVM5917" s="248"/>
      <x:c r="CVN5917" s="248"/>
      <x:c r="CVO5917" s="248"/>
      <x:c r="CVP5917" s="248"/>
      <x:c r="CVQ5917" s="248"/>
      <x:c r="CVR5917" s="248"/>
      <x:c r="CVS5917" s="248"/>
      <x:c r="CVT5917" s="248"/>
      <x:c r="CVU5917" s="248"/>
      <x:c r="CVV5917" s="248"/>
      <x:c r="CVW5917" s="248"/>
      <x:c r="CVX5917" s="248"/>
      <x:c r="CVY5917" s="248"/>
      <x:c r="CVZ5917" s="248"/>
      <x:c r="CWA5917" s="248"/>
      <x:c r="CWB5917" s="248"/>
      <x:c r="CWC5917" s="248"/>
      <x:c r="CWD5917" s="248"/>
      <x:c r="CWE5917" s="248"/>
      <x:c r="CWF5917" s="248"/>
      <x:c r="CWG5917" s="248"/>
      <x:c r="CWH5917" s="248"/>
      <x:c r="CWI5917" s="248"/>
      <x:c r="CWJ5917" s="248"/>
      <x:c r="CWK5917" s="248"/>
      <x:c r="CWL5917" s="248"/>
      <x:c r="CWM5917" s="248"/>
      <x:c r="CWN5917" s="248"/>
      <x:c r="CWO5917" s="248"/>
      <x:c r="CWP5917" s="248"/>
      <x:c r="CWQ5917" s="248"/>
      <x:c r="CWR5917" s="248"/>
      <x:c r="CWS5917" s="248"/>
      <x:c r="CWT5917" s="248"/>
      <x:c r="CWU5917" s="248"/>
      <x:c r="CWV5917" s="248"/>
      <x:c r="CWW5917" s="248"/>
      <x:c r="CWX5917" s="248"/>
      <x:c r="CWY5917" s="248"/>
      <x:c r="CWZ5917" s="248"/>
      <x:c r="CXA5917" s="248"/>
      <x:c r="CXB5917" s="248"/>
      <x:c r="CXC5917" s="248"/>
      <x:c r="CXD5917" s="248"/>
      <x:c r="CXE5917" s="248"/>
      <x:c r="CXF5917" s="248"/>
      <x:c r="CXG5917" s="248"/>
      <x:c r="CXH5917" s="248"/>
      <x:c r="CXI5917" s="248"/>
      <x:c r="CXJ5917" s="248"/>
      <x:c r="CXK5917" s="248"/>
      <x:c r="CXL5917" s="248"/>
      <x:c r="CXM5917" s="248"/>
      <x:c r="CXN5917" s="248"/>
      <x:c r="CXO5917" s="248"/>
      <x:c r="CXP5917" s="248"/>
      <x:c r="CXQ5917" s="248"/>
      <x:c r="CXR5917" s="248"/>
      <x:c r="CXS5917" s="248"/>
      <x:c r="CXT5917" s="248"/>
      <x:c r="CXU5917" s="248"/>
      <x:c r="CXV5917" s="248"/>
      <x:c r="CXW5917" s="248"/>
      <x:c r="CXX5917" s="248"/>
      <x:c r="CXY5917" s="248"/>
      <x:c r="CXZ5917" s="248"/>
      <x:c r="CYA5917" s="248"/>
      <x:c r="CYB5917" s="248"/>
      <x:c r="CYC5917" s="248"/>
      <x:c r="CYD5917" s="248"/>
      <x:c r="CYE5917" s="248"/>
      <x:c r="CYF5917" s="248"/>
      <x:c r="CYG5917" s="248"/>
      <x:c r="CYH5917" s="248"/>
      <x:c r="CYI5917" s="248"/>
      <x:c r="CYJ5917" s="248"/>
      <x:c r="CYK5917" s="248"/>
      <x:c r="CYL5917" s="248"/>
      <x:c r="CYM5917" s="248"/>
      <x:c r="CYN5917" s="248"/>
      <x:c r="CYO5917" s="248"/>
      <x:c r="CYP5917" s="248"/>
      <x:c r="CYQ5917" s="248"/>
      <x:c r="CYR5917" s="248"/>
      <x:c r="CYS5917" s="248"/>
      <x:c r="CYT5917" s="248"/>
      <x:c r="CYU5917" s="248"/>
      <x:c r="CYV5917" s="248"/>
      <x:c r="CYW5917" s="248"/>
      <x:c r="CYX5917" s="248"/>
      <x:c r="CYY5917" s="248"/>
      <x:c r="CYZ5917" s="248"/>
      <x:c r="CZA5917" s="248"/>
      <x:c r="CZB5917" s="248"/>
      <x:c r="CZC5917" s="248"/>
      <x:c r="CZD5917" s="248"/>
      <x:c r="CZE5917" s="248"/>
      <x:c r="CZF5917" s="248"/>
      <x:c r="CZG5917" s="248"/>
      <x:c r="CZH5917" s="248"/>
      <x:c r="CZI5917" s="248"/>
      <x:c r="CZJ5917" s="248"/>
      <x:c r="CZK5917" s="248"/>
      <x:c r="CZL5917" s="248"/>
      <x:c r="CZM5917" s="248"/>
      <x:c r="CZN5917" s="248"/>
      <x:c r="CZO5917" s="248"/>
      <x:c r="CZP5917" s="248"/>
      <x:c r="CZQ5917" s="248"/>
      <x:c r="CZR5917" s="248"/>
      <x:c r="CZS5917" s="248"/>
      <x:c r="CZT5917" s="248"/>
      <x:c r="CZU5917" s="248"/>
      <x:c r="CZV5917" s="248"/>
      <x:c r="CZW5917" s="248"/>
      <x:c r="CZX5917" s="248"/>
      <x:c r="CZY5917" s="248"/>
      <x:c r="CZZ5917" s="248"/>
      <x:c r="DAA5917" s="248"/>
      <x:c r="DAB5917" s="248"/>
      <x:c r="DAC5917" s="248"/>
      <x:c r="DAD5917" s="248"/>
      <x:c r="DAE5917" s="248"/>
      <x:c r="DAF5917" s="248"/>
      <x:c r="DAG5917" s="248"/>
      <x:c r="DAH5917" s="248"/>
      <x:c r="DAI5917" s="248"/>
      <x:c r="DAJ5917" s="248"/>
      <x:c r="DAK5917" s="248"/>
      <x:c r="DAL5917" s="248"/>
      <x:c r="DAM5917" s="248"/>
      <x:c r="DAN5917" s="248"/>
      <x:c r="DAO5917" s="248"/>
      <x:c r="DAP5917" s="248"/>
      <x:c r="DAQ5917" s="248"/>
      <x:c r="DAR5917" s="248"/>
      <x:c r="DAS5917" s="248"/>
      <x:c r="DAT5917" s="248"/>
      <x:c r="DAU5917" s="248"/>
      <x:c r="DAV5917" s="248"/>
      <x:c r="DAW5917" s="248"/>
      <x:c r="DAX5917" s="248"/>
      <x:c r="DAY5917" s="248"/>
      <x:c r="DAZ5917" s="248"/>
      <x:c r="DBA5917" s="248"/>
      <x:c r="DBB5917" s="248"/>
      <x:c r="DBC5917" s="248"/>
      <x:c r="DBD5917" s="248"/>
      <x:c r="DBE5917" s="248"/>
      <x:c r="DBF5917" s="248"/>
      <x:c r="DBG5917" s="248"/>
      <x:c r="DBH5917" s="248"/>
      <x:c r="DBI5917" s="248"/>
      <x:c r="DBJ5917" s="248"/>
      <x:c r="DBK5917" s="248"/>
      <x:c r="DBL5917" s="248"/>
      <x:c r="DBM5917" s="248"/>
      <x:c r="DBN5917" s="248"/>
      <x:c r="DBO5917" s="248"/>
      <x:c r="DBP5917" s="248"/>
      <x:c r="DBQ5917" s="248"/>
      <x:c r="DBR5917" s="248"/>
      <x:c r="DBS5917" s="248"/>
      <x:c r="DBT5917" s="248"/>
      <x:c r="DBU5917" s="248"/>
      <x:c r="DBV5917" s="248"/>
      <x:c r="DBW5917" s="248"/>
      <x:c r="DBX5917" s="248"/>
      <x:c r="DBY5917" s="248"/>
      <x:c r="DBZ5917" s="248"/>
      <x:c r="DCA5917" s="248"/>
      <x:c r="DCB5917" s="248"/>
      <x:c r="DCC5917" s="248"/>
      <x:c r="DCD5917" s="248"/>
      <x:c r="DCE5917" s="248"/>
      <x:c r="DCF5917" s="248"/>
      <x:c r="DCG5917" s="248"/>
      <x:c r="DCH5917" s="248"/>
      <x:c r="DCI5917" s="248"/>
      <x:c r="DCJ5917" s="248"/>
      <x:c r="DCK5917" s="248"/>
      <x:c r="DCL5917" s="248"/>
      <x:c r="DCM5917" s="248"/>
      <x:c r="DCN5917" s="248"/>
      <x:c r="DCO5917" s="248"/>
      <x:c r="DCP5917" s="248"/>
      <x:c r="DCQ5917" s="248"/>
      <x:c r="DCR5917" s="248"/>
      <x:c r="DCS5917" s="248"/>
      <x:c r="DCT5917" s="248"/>
      <x:c r="DCU5917" s="248"/>
      <x:c r="DCV5917" s="248"/>
      <x:c r="DCW5917" s="248"/>
      <x:c r="DCX5917" s="248"/>
      <x:c r="DCY5917" s="248"/>
      <x:c r="DCZ5917" s="248"/>
      <x:c r="DDA5917" s="248"/>
      <x:c r="DDB5917" s="248"/>
      <x:c r="DDC5917" s="248"/>
      <x:c r="DDD5917" s="248"/>
      <x:c r="DDE5917" s="248"/>
      <x:c r="DDF5917" s="248"/>
      <x:c r="DDG5917" s="248"/>
      <x:c r="DDH5917" s="248"/>
      <x:c r="DDI5917" s="248"/>
      <x:c r="DDJ5917" s="248"/>
      <x:c r="DDK5917" s="248"/>
      <x:c r="DDL5917" s="248"/>
      <x:c r="DDM5917" s="248"/>
      <x:c r="DDN5917" s="248"/>
      <x:c r="DDO5917" s="248"/>
      <x:c r="DDP5917" s="248"/>
      <x:c r="DDQ5917" s="248"/>
      <x:c r="DDR5917" s="248"/>
      <x:c r="DDS5917" s="248"/>
      <x:c r="DDT5917" s="248"/>
      <x:c r="DDU5917" s="248"/>
      <x:c r="DDV5917" s="248"/>
      <x:c r="DDW5917" s="248"/>
      <x:c r="DDX5917" s="248"/>
      <x:c r="DDY5917" s="248"/>
      <x:c r="DDZ5917" s="248"/>
      <x:c r="DEA5917" s="248"/>
      <x:c r="DEB5917" s="248"/>
      <x:c r="DEC5917" s="248"/>
      <x:c r="DED5917" s="248"/>
      <x:c r="DEE5917" s="248"/>
      <x:c r="DEF5917" s="248"/>
      <x:c r="DEG5917" s="248"/>
      <x:c r="DEH5917" s="248"/>
      <x:c r="DEI5917" s="248"/>
      <x:c r="DEJ5917" s="248"/>
      <x:c r="DEK5917" s="248"/>
      <x:c r="DEL5917" s="248"/>
      <x:c r="DEM5917" s="248"/>
      <x:c r="DEN5917" s="248"/>
      <x:c r="DEO5917" s="248"/>
      <x:c r="DEP5917" s="248"/>
      <x:c r="DEQ5917" s="248"/>
      <x:c r="DER5917" s="248"/>
      <x:c r="DES5917" s="248"/>
      <x:c r="DET5917" s="248"/>
      <x:c r="DEU5917" s="248"/>
      <x:c r="DEV5917" s="248"/>
      <x:c r="DEW5917" s="248"/>
      <x:c r="DEX5917" s="248"/>
      <x:c r="DEY5917" s="248"/>
      <x:c r="DEZ5917" s="248"/>
      <x:c r="DFA5917" s="248"/>
      <x:c r="DFB5917" s="248"/>
      <x:c r="DFC5917" s="248"/>
      <x:c r="DFD5917" s="248"/>
      <x:c r="DFE5917" s="248"/>
      <x:c r="DFF5917" s="248"/>
      <x:c r="DFG5917" s="248"/>
      <x:c r="DFH5917" s="248"/>
      <x:c r="DFI5917" s="248"/>
      <x:c r="DFJ5917" s="248"/>
      <x:c r="DFK5917" s="248"/>
      <x:c r="DFL5917" s="248"/>
      <x:c r="DFM5917" s="248"/>
      <x:c r="DFN5917" s="248"/>
      <x:c r="DFO5917" s="248"/>
      <x:c r="DFP5917" s="248"/>
      <x:c r="DFQ5917" s="248"/>
      <x:c r="DFR5917" s="248"/>
      <x:c r="DFS5917" s="248"/>
      <x:c r="DFT5917" s="248"/>
      <x:c r="DFU5917" s="248"/>
      <x:c r="DFV5917" s="248"/>
      <x:c r="DFW5917" s="248"/>
      <x:c r="DFX5917" s="248"/>
      <x:c r="DFY5917" s="248"/>
      <x:c r="DFZ5917" s="248"/>
      <x:c r="DGA5917" s="248"/>
      <x:c r="DGB5917" s="248"/>
      <x:c r="DGC5917" s="248"/>
      <x:c r="DGD5917" s="248"/>
      <x:c r="DGE5917" s="248"/>
      <x:c r="DGF5917" s="248"/>
      <x:c r="DGG5917" s="248"/>
      <x:c r="DGH5917" s="248"/>
      <x:c r="DGI5917" s="248"/>
      <x:c r="DGJ5917" s="248"/>
      <x:c r="DGK5917" s="248"/>
      <x:c r="DGL5917" s="248"/>
      <x:c r="DGM5917" s="248"/>
      <x:c r="DGN5917" s="248"/>
      <x:c r="DGO5917" s="248"/>
      <x:c r="DGP5917" s="248"/>
      <x:c r="DGQ5917" s="248"/>
      <x:c r="DGR5917" s="248"/>
      <x:c r="DGS5917" s="248"/>
      <x:c r="DGT5917" s="248"/>
      <x:c r="DGU5917" s="248"/>
      <x:c r="DGV5917" s="248"/>
      <x:c r="DGW5917" s="248"/>
      <x:c r="DGX5917" s="248"/>
      <x:c r="DGY5917" s="248"/>
      <x:c r="DGZ5917" s="248"/>
      <x:c r="DHA5917" s="248"/>
      <x:c r="DHB5917" s="248"/>
      <x:c r="DHC5917" s="248"/>
      <x:c r="DHD5917" s="248"/>
      <x:c r="DHE5917" s="248"/>
      <x:c r="DHF5917" s="248"/>
      <x:c r="DHG5917" s="248"/>
      <x:c r="DHH5917" s="248"/>
      <x:c r="DHI5917" s="248"/>
      <x:c r="DHJ5917" s="248"/>
      <x:c r="DHK5917" s="248"/>
      <x:c r="DHL5917" s="248"/>
      <x:c r="DHM5917" s="248"/>
      <x:c r="DHN5917" s="248"/>
      <x:c r="DHO5917" s="248"/>
      <x:c r="DHP5917" s="248"/>
      <x:c r="DHQ5917" s="248"/>
      <x:c r="DHR5917" s="248"/>
      <x:c r="DHS5917" s="248"/>
      <x:c r="DHT5917" s="248"/>
      <x:c r="DHU5917" s="248"/>
      <x:c r="DHV5917" s="248"/>
      <x:c r="DHW5917" s="248"/>
      <x:c r="DHX5917" s="248"/>
      <x:c r="DHY5917" s="248"/>
      <x:c r="DHZ5917" s="248"/>
      <x:c r="DIA5917" s="248"/>
      <x:c r="DIB5917" s="248"/>
      <x:c r="DIC5917" s="248"/>
      <x:c r="DID5917" s="248"/>
      <x:c r="DIE5917" s="248"/>
      <x:c r="DIF5917" s="248"/>
      <x:c r="DIG5917" s="248"/>
      <x:c r="DIH5917" s="248"/>
      <x:c r="DII5917" s="248"/>
      <x:c r="DIJ5917" s="248"/>
      <x:c r="DIK5917" s="248"/>
      <x:c r="DIL5917" s="248"/>
      <x:c r="DIM5917" s="248"/>
      <x:c r="DIN5917" s="248"/>
      <x:c r="DIO5917" s="248"/>
      <x:c r="DIP5917" s="248"/>
      <x:c r="DIQ5917" s="248"/>
      <x:c r="DIR5917" s="248"/>
      <x:c r="DIS5917" s="248"/>
      <x:c r="DIT5917" s="248"/>
      <x:c r="DIU5917" s="248"/>
      <x:c r="DIV5917" s="248"/>
      <x:c r="DIW5917" s="248"/>
      <x:c r="DIX5917" s="248"/>
      <x:c r="DIY5917" s="248"/>
      <x:c r="DIZ5917" s="248"/>
      <x:c r="DJA5917" s="248"/>
      <x:c r="DJB5917" s="248"/>
      <x:c r="DJC5917" s="248"/>
      <x:c r="DJD5917" s="248"/>
      <x:c r="DJE5917" s="248"/>
      <x:c r="DJF5917" s="248"/>
      <x:c r="DJG5917" s="248"/>
      <x:c r="DJH5917" s="248"/>
      <x:c r="DJI5917" s="248"/>
      <x:c r="DJJ5917" s="248"/>
      <x:c r="DJK5917" s="248"/>
      <x:c r="DJL5917" s="248"/>
      <x:c r="DJM5917" s="248"/>
      <x:c r="DJN5917" s="248"/>
      <x:c r="DJO5917" s="248"/>
      <x:c r="DJP5917" s="248"/>
      <x:c r="DJQ5917" s="248"/>
      <x:c r="DJR5917" s="248"/>
      <x:c r="DJS5917" s="248"/>
      <x:c r="DJT5917" s="248"/>
      <x:c r="DJU5917" s="248"/>
      <x:c r="DJV5917" s="248"/>
      <x:c r="DJW5917" s="248"/>
      <x:c r="DJX5917" s="248"/>
      <x:c r="DJY5917" s="248"/>
      <x:c r="DJZ5917" s="248"/>
      <x:c r="DKA5917" s="248"/>
      <x:c r="DKB5917" s="248"/>
      <x:c r="DKC5917" s="248"/>
      <x:c r="DKD5917" s="248"/>
      <x:c r="DKE5917" s="248"/>
      <x:c r="DKF5917" s="248"/>
      <x:c r="DKG5917" s="248"/>
      <x:c r="DKH5917" s="248"/>
      <x:c r="DKI5917" s="248"/>
      <x:c r="DKJ5917" s="248"/>
      <x:c r="DKK5917" s="248"/>
      <x:c r="DKL5917" s="248"/>
      <x:c r="DKM5917" s="248"/>
      <x:c r="DKN5917" s="248"/>
      <x:c r="DKO5917" s="248"/>
      <x:c r="DKP5917" s="248"/>
      <x:c r="DKQ5917" s="248"/>
      <x:c r="DKR5917" s="248"/>
      <x:c r="DKS5917" s="248"/>
      <x:c r="DKT5917" s="248"/>
      <x:c r="DKU5917" s="248"/>
      <x:c r="DKV5917" s="248"/>
      <x:c r="DKW5917" s="248"/>
      <x:c r="DKX5917" s="248"/>
      <x:c r="DKY5917" s="248"/>
      <x:c r="DKZ5917" s="248"/>
      <x:c r="DLA5917" s="248"/>
      <x:c r="DLB5917" s="248"/>
      <x:c r="DLC5917" s="248"/>
      <x:c r="DLD5917" s="248"/>
      <x:c r="DLE5917" s="248"/>
      <x:c r="DLF5917" s="248"/>
      <x:c r="DLG5917" s="248"/>
      <x:c r="DLH5917" s="248"/>
      <x:c r="DLI5917" s="248"/>
      <x:c r="DLJ5917" s="248"/>
      <x:c r="DLK5917" s="248"/>
      <x:c r="DLL5917" s="248"/>
      <x:c r="DLM5917" s="248"/>
      <x:c r="DLN5917" s="248"/>
      <x:c r="DLO5917" s="248"/>
      <x:c r="DLP5917" s="248"/>
      <x:c r="DLQ5917" s="248"/>
      <x:c r="DLR5917" s="248"/>
      <x:c r="DLS5917" s="248"/>
      <x:c r="DLT5917" s="248"/>
      <x:c r="DLU5917" s="248"/>
      <x:c r="DLV5917" s="248"/>
      <x:c r="DLW5917" s="248"/>
      <x:c r="DLX5917" s="248"/>
      <x:c r="DLY5917" s="248"/>
      <x:c r="DLZ5917" s="248"/>
      <x:c r="DMA5917" s="248"/>
      <x:c r="DMB5917" s="248"/>
      <x:c r="DMC5917" s="248"/>
      <x:c r="DMD5917" s="248"/>
      <x:c r="DME5917" s="248"/>
      <x:c r="DMF5917" s="248"/>
      <x:c r="DMG5917" s="248"/>
      <x:c r="DMH5917" s="248"/>
      <x:c r="DMI5917" s="248"/>
      <x:c r="DMJ5917" s="248"/>
      <x:c r="DMK5917" s="248"/>
      <x:c r="DML5917" s="248"/>
      <x:c r="DMM5917" s="248"/>
      <x:c r="DMN5917" s="248"/>
      <x:c r="DMO5917" s="248"/>
      <x:c r="DMP5917" s="248"/>
      <x:c r="DMQ5917" s="248"/>
      <x:c r="DMR5917" s="248"/>
      <x:c r="DMS5917" s="248"/>
      <x:c r="DMT5917" s="248"/>
      <x:c r="DMU5917" s="248"/>
      <x:c r="DMV5917" s="248"/>
      <x:c r="DMW5917" s="248"/>
      <x:c r="DMX5917" s="248"/>
      <x:c r="DMY5917" s="248"/>
      <x:c r="DMZ5917" s="248"/>
      <x:c r="DNA5917" s="248"/>
      <x:c r="DNB5917" s="248"/>
      <x:c r="DNC5917" s="248"/>
      <x:c r="DND5917" s="248"/>
      <x:c r="DNE5917" s="248"/>
      <x:c r="DNF5917" s="248"/>
      <x:c r="DNG5917" s="248"/>
      <x:c r="DNH5917" s="248"/>
      <x:c r="DNI5917" s="248"/>
      <x:c r="DNJ5917" s="248"/>
      <x:c r="DNK5917" s="248"/>
      <x:c r="DNL5917" s="248"/>
      <x:c r="DNM5917" s="248"/>
      <x:c r="DNN5917" s="248"/>
      <x:c r="DNO5917" s="248"/>
      <x:c r="DNP5917" s="248"/>
      <x:c r="DNQ5917" s="248"/>
      <x:c r="DNR5917" s="248"/>
      <x:c r="DNS5917" s="248"/>
      <x:c r="DNT5917" s="248"/>
      <x:c r="DNU5917" s="248"/>
      <x:c r="DNV5917" s="248"/>
      <x:c r="DNW5917" s="248"/>
      <x:c r="DNX5917" s="248"/>
      <x:c r="DNY5917" s="248"/>
      <x:c r="DNZ5917" s="248"/>
      <x:c r="DOA5917" s="248"/>
      <x:c r="DOB5917" s="248"/>
      <x:c r="DOC5917" s="248"/>
      <x:c r="DOD5917" s="248"/>
      <x:c r="DOE5917" s="248"/>
      <x:c r="DOF5917" s="248"/>
      <x:c r="DOG5917" s="248"/>
      <x:c r="DOH5917" s="248"/>
      <x:c r="DOI5917" s="248"/>
      <x:c r="DOJ5917" s="248"/>
      <x:c r="DOK5917" s="248"/>
      <x:c r="DOL5917" s="248"/>
      <x:c r="DOM5917" s="248"/>
      <x:c r="DON5917" s="248"/>
      <x:c r="DOO5917" s="248"/>
      <x:c r="DOP5917" s="248"/>
      <x:c r="DOQ5917" s="248"/>
      <x:c r="DOR5917" s="248"/>
      <x:c r="DOS5917" s="248"/>
      <x:c r="DOT5917" s="248"/>
      <x:c r="DOU5917" s="248"/>
      <x:c r="DOV5917" s="248"/>
      <x:c r="DOW5917" s="248"/>
      <x:c r="DOX5917" s="248"/>
      <x:c r="DOY5917" s="248"/>
      <x:c r="DOZ5917" s="248"/>
      <x:c r="DPA5917" s="248"/>
      <x:c r="DPB5917" s="248"/>
      <x:c r="DPC5917" s="248"/>
      <x:c r="DPD5917" s="248"/>
      <x:c r="DPE5917" s="248"/>
      <x:c r="DPF5917" s="248"/>
      <x:c r="DPG5917" s="248"/>
      <x:c r="DPH5917" s="248"/>
      <x:c r="DPI5917" s="248"/>
      <x:c r="DPJ5917" s="248"/>
      <x:c r="DPK5917" s="248"/>
      <x:c r="DPL5917" s="248"/>
      <x:c r="DPM5917" s="248"/>
      <x:c r="DPN5917" s="248"/>
      <x:c r="DPO5917" s="248"/>
      <x:c r="DPP5917" s="248"/>
      <x:c r="DPQ5917" s="248"/>
      <x:c r="DPR5917" s="248"/>
      <x:c r="DPS5917" s="248"/>
      <x:c r="DPT5917" s="248"/>
      <x:c r="DPU5917" s="248"/>
      <x:c r="DPV5917" s="248"/>
      <x:c r="DPW5917" s="248"/>
      <x:c r="DPX5917" s="248"/>
      <x:c r="DPY5917" s="248"/>
      <x:c r="DPZ5917" s="248"/>
      <x:c r="DQA5917" s="248"/>
      <x:c r="DQB5917" s="248"/>
      <x:c r="DQC5917" s="248"/>
      <x:c r="DQD5917" s="248"/>
      <x:c r="DQE5917" s="248"/>
      <x:c r="DQF5917" s="248"/>
      <x:c r="DQG5917" s="248"/>
      <x:c r="DQH5917" s="248"/>
      <x:c r="DQI5917" s="248"/>
      <x:c r="DQJ5917" s="248"/>
      <x:c r="DQK5917" s="248"/>
      <x:c r="DQL5917" s="248"/>
      <x:c r="DQM5917" s="248"/>
      <x:c r="DQN5917" s="248"/>
      <x:c r="DQO5917" s="248"/>
      <x:c r="DQP5917" s="248"/>
      <x:c r="DQQ5917" s="248"/>
      <x:c r="DQR5917" s="248"/>
      <x:c r="DQS5917" s="248"/>
      <x:c r="DQT5917" s="248"/>
      <x:c r="DQU5917" s="248"/>
      <x:c r="DQV5917" s="248"/>
      <x:c r="DQW5917" s="248"/>
      <x:c r="DQX5917" s="248"/>
      <x:c r="DQY5917" s="248"/>
      <x:c r="DQZ5917" s="248"/>
      <x:c r="DRA5917" s="248"/>
      <x:c r="DRB5917" s="248"/>
      <x:c r="DRC5917" s="248"/>
      <x:c r="DRD5917" s="248"/>
      <x:c r="DRE5917" s="248"/>
      <x:c r="DRF5917" s="248"/>
      <x:c r="DRG5917" s="248"/>
      <x:c r="DRH5917" s="248"/>
      <x:c r="DRI5917" s="248"/>
      <x:c r="DRJ5917" s="248"/>
      <x:c r="DRK5917" s="248"/>
      <x:c r="DRL5917" s="248"/>
      <x:c r="DRM5917" s="248"/>
      <x:c r="DRN5917" s="248"/>
      <x:c r="DRO5917" s="248"/>
      <x:c r="DRP5917" s="248"/>
      <x:c r="DRQ5917" s="248"/>
      <x:c r="DRR5917" s="248"/>
      <x:c r="DRS5917" s="248"/>
      <x:c r="DRT5917" s="248"/>
      <x:c r="DRU5917" s="248"/>
      <x:c r="DRV5917" s="248"/>
      <x:c r="DRW5917" s="248"/>
      <x:c r="DRX5917" s="248"/>
      <x:c r="DRY5917" s="248"/>
      <x:c r="DRZ5917" s="248"/>
      <x:c r="DSA5917" s="248"/>
      <x:c r="DSB5917" s="248"/>
      <x:c r="DSC5917" s="248"/>
      <x:c r="DSD5917" s="248"/>
      <x:c r="DSE5917" s="248"/>
      <x:c r="DSF5917" s="248"/>
      <x:c r="DSG5917" s="248"/>
      <x:c r="DSH5917" s="248"/>
      <x:c r="DSI5917" s="248"/>
      <x:c r="DSJ5917" s="248"/>
      <x:c r="DSK5917" s="248"/>
      <x:c r="DSL5917" s="248"/>
      <x:c r="DSM5917" s="248"/>
      <x:c r="DSN5917" s="248"/>
      <x:c r="DSO5917" s="248"/>
      <x:c r="DSP5917" s="248"/>
      <x:c r="DSQ5917" s="248"/>
      <x:c r="DSR5917" s="248"/>
      <x:c r="DSS5917" s="248"/>
      <x:c r="DST5917" s="248"/>
      <x:c r="DSU5917" s="248"/>
      <x:c r="DSV5917" s="248"/>
      <x:c r="DSW5917" s="248"/>
      <x:c r="DSX5917" s="248"/>
      <x:c r="DSY5917" s="248"/>
      <x:c r="DSZ5917" s="248"/>
      <x:c r="DTA5917" s="248"/>
      <x:c r="DTB5917" s="248"/>
      <x:c r="DTC5917" s="248"/>
      <x:c r="DTD5917" s="248"/>
      <x:c r="DTE5917" s="248"/>
      <x:c r="DTF5917" s="248"/>
      <x:c r="DTG5917" s="248"/>
      <x:c r="DTH5917" s="248"/>
      <x:c r="DTI5917" s="248"/>
      <x:c r="DTJ5917" s="248"/>
      <x:c r="DTK5917" s="248"/>
      <x:c r="DTL5917" s="248"/>
      <x:c r="DTM5917" s="248"/>
      <x:c r="DTN5917" s="248"/>
      <x:c r="DTO5917" s="248"/>
      <x:c r="DTP5917" s="248"/>
      <x:c r="DTQ5917" s="248"/>
      <x:c r="DTR5917" s="248"/>
      <x:c r="DTS5917" s="248"/>
      <x:c r="DTT5917" s="248"/>
      <x:c r="DTU5917" s="248"/>
      <x:c r="DTV5917" s="248"/>
      <x:c r="DTW5917" s="248"/>
      <x:c r="DTX5917" s="248"/>
      <x:c r="DTY5917" s="248"/>
      <x:c r="DTZ5917" s="248"/>
      <x:c r="DUA5917" s="248"/>
      <x:c r="DUB5917" s="248"/>
      <x:c r="DUC5917" s="248"/>
      <x:c r="DUD5917" s="248"/>
      <x:c r="DUE5917" s="248"/>
      <x:c r="DUF5917" s="248"/>
      <x:c r="DUG5917" s="248"/>
      <x:c r="DUH5917" s="248"/>
      <x:c r="DUI5917" s="248"/>
      <x:c r="DUJ5917" s="248"/>
      <x:c r="DUK5917" s="248"/>
      <x:c r="DUL5917" s="248"/>
      <x:c r="DUM5917" s="248"/>
      <x:c r="DUN5917" s="248"/>
      <x:c r="DUO5917" s="248"/>
      <x:c r="DUP5917" s="248"/>
      <x:c r="DUQ5917" s="248"/>
      <x:c r="DUR5917" s="248"/>
      <x:c r="DUS5917" s="248"/>
      <x:c r="DUT5917" s="248"/>
      <x:c r="DUU5917" s="248"/>
      <x:c r="DUV5917" s="248"/>
      <x:c r="DUW5917" s="248"/>
      <x:c r="DUX5917" s="248"/>
      <x:c r="DUY5917" s="248"/>
      <x:c r="DUZ5917" s="248"/>
      <x:c r="DVA5917" s="248"/>
      <x:c r="DVB5917" s="248"/>
      <x:c r="DVC5917" s="248"/>
      <x:c r="DVD5917" s="248"/>
      <x:c r="DVE5917" s="248"/>
      <x:c r="DVF5917" s="248"/>
      <x:c r="DVG5917" s="248"/>
      <x:c r="DVH5917" s="248"/>
      <x:c r="DVI5917" s="248"/>
      <x:c r="DVJ5917" s="248"/>
      <x:c r="DVK5917" s="248"/>
      <x:c r="DVL5917" s="248"/>
      <x:c r="DVM5917" s="248"/>
      <x:c r="DVN5917" s="248"/>
      <x:c r="DVO5917" s="248"/>
      <x:c r="DVP5917" s="248"/>
      <x:c r="DVQ5917" s="248"/>
      <x:c r="DVR5917" s="248"/>
      <x:c r="DVS5917" s="248"/>
      <x:c r="DVT5917" s="248"/>
      <x:c r="DVU5917" s="248"/>
      <x:c r="DVV5917" s="248"/>
      <x:c r="DVW5917" s="248"/>
      <x:c r="DVX5917" s="248"/>
      <x:c r="DVY5917" s="248"/>
      <x:c r="DVZ5917" s="248"/>
      <x:c r="DWA5917" s="248"/>
      <x:c r="DWB5917" s="248"/>
      <x:c r="DWC5917" s="248"/>
      <x:c r="DWD5917" s="248"/>
      <x:c r="DWE5917" s="248"/>
      <x:c r="DWF5917" s="248"/>
      <x:c r="DWG5917" s="248"/>
      <x:c r="DWH5917" s="248"/>
      <x:c r="DWI5917" s="248"/>
      <x:c r="DWJ5917" s="248"/>
      <x:c r="DWK5917" s="248"/>
      <x:c r="DWL5917" s="248"/>
      <x:c r="DWM5917" s="248"/>
      <x:c r="DWN5917" s="248"/>
      <x:c r="DWO5917" s="248"/>
      <x:c r="DWP5917" s="248"/>
      <x:c r="DWQ5917" s="248"/>
      <x:c r="DWR5917" s="248"/>
      <x:c r="DWS5917" s="248"/>
      <x:c r="DWT5917" s="248"/>
      <x:c r="DWU5917" s="248"/>
      <x:c r="DWV5917" s="248"/>
      <x:c r="DWW5917" s="248"/>
      <x:c r="DWX5917" s="248"/>
      <x:c r="DWY5917" s="248"/>
      <x:c r="DWZ5917" s="248"/>
      <x:c r="DXA5917" s="248"/>
      <x:c r="DXB5917" s="248"/>
      <x:c r="DXC5917" s="248"/>
      <x:c r="DXD5917" s="248"/>
      <x:c r="DXE5917" s="248"/>
      <x:c r="DXF5917" s="248"/>
      <x:c r="DXG5917" s="248"/>
      <x:c r="DXH5917" s="248"/>
      <x:c r="DXI5917" s="248"/>
      <x:c r="DXJ5917" s="248"/>
      <x:c r="DXK5917" s="248"/>
      <x:c r="DXL5917" s="248"/>
      <x:c r="DXM5917" s="248"/>
      <x:c r="DXN5917" s="248"/>
      <x:c r="DXO5917" s="248"/>
      <x:c r="DXP5917" s="248"/>
      <x:c r="DXQ5917" s="248"/>
      <x:c r="DXR5917" s="248"/>
      <x:c r="DXS5917" s="248"/>
      <x:c r="DXT5917" s="248"/>
      <x:c r="DXU5917" s="248"/>
      <x:c r="DXV5917" s="248"/>
      <x:c r="DXW5917" s="248"/>
      <x:c r="DXX5917" s="248"/>
      <x:c r="DXY5917" s="248"/>
      <x:c r="DXZ5917" s="248"/>
      <x:c r="DYA5917" s="248"/>
      <x:c r="DYB5917" s="248"/>
      <x:c r="DYC5917" s="248"/>
      <x:c r="DYD5917" s="248"/>
      <x:c r="DYE5917" s="248"/>
      <x:c r="DYF5917" s="248"/>
      <x:c r="DYG5917" s="248"/>
      <x:c r="DYH5917" s="248"/>
      <x:c r="DYI5917" s="248"/>
      <x:c r="DYJ5917" s="248"/>
      <x:c r="DYK5917" s="248"/>
      <x:c r="DYL5917" s="248"/>
      <x:c r="DYM5917" s="248"/>
      <x:c r="DYN5917" s="248"/>
      <x:c r="DYO5917" s="248"/>
      <x:c r="DYP5917" s="248"/>
      <x:c r="DYQ5917" s="248"/>
      <x:c r="DYR5917" s="248"/>
      <x:c r="DYS5917" s="248"/>
      <x:c r="DYT5917" s="248"/>
      <x:c r="DYU5917" s="248"/>
      <x:c r="DYV5917" s="248"/>
      <x:c r="DYW5917" s="248"/>
      <x:c r="DYX5917" s="248"/>
      <x:c r="DYY5917" s="248"/>
      <x:c r="DYZ5917" s="248"/>
      <x:c r="DZA5917" s="248"/>
      <x:c r="DZB5917" s="248"/>
      <x:c r="DZC5917" s="248"/>
      <x:c r="DZD5917" s="248"/>
      <x:c r="DZE5917" s="248"/>
      <x:c r="DZF5917" s="248"/>
      <x:c r="DZG5917" s="248"/>
      <x:c r="DZH5917" s="248"/>
      <x:c r="DZI5917" s="248"/>
      <x:c r="DZJ5917" s="248"/>
      <x:c r="DZK5917" s="248"/>
      <x:c r="DZL5917" s="248"/>
      <x:c r="DZM5917" s="248"/>
      <x:c r="DZN5917" s="248"/>
      <x:c r="DZO5917" s="248"/>
      <x:c r="DZP5917" s="248"/>
      <x:c r="DZQ5917" s="248"/>
      <x:c r="DZR5917" s="248"/>
      <x:c r="DZS5917" s="248"/>
      <x:c r="DZT5917" s="248"/>
      <x:c r="DZU5917" s="248"/>
      <x:c r="DZV5917" s="248"/>
      <x:c r="DZW5917" s="248"/>
      <x:c r="DZX5917" s="248"/>
      <x:c r="DZY5917" s="248"/>
      <x:c r="DZZ5917" s="248"/>
      <x:c r="EAA5917" s="248"/>
      <x:c r="EAB5917" s="248"/>
      <x:c r="EAC5917" s="248"/>
      <x:c r="EAD5917" s="248"/>
      <x:c r="EAE5917" s="248"/>
      <x:c r="EAF5917" s="248"/>
      <x:c r="EAG5917" s="248"/>
      <x:c r="EAH5917" s="248"/>
      <x:c r="EAI5917" s="248"/>
      <x:c r="EAJ5917" s="248"/>
      <x:c r="EAK5917" s="248"/>
      <x:c r="EAL5917" s="248"/>
      <x:c r="EAM5917" s="248"/>
      <x:c r="EAN5917" s="248"/>
      <x:c r="EAO5917" s="248"/>
      <x:c r="EAP5917" s="248"/>
      <x:c r="EAQ5917" s="248"/>
      <x:c r="EAR5917" s="248"/>
      <x:c r="EAS5917" s="248"/>
      <x:c r="EAT5917" s="248"/>
      <x:c r="EAU5917" s="248"/>
      <x:c r="EAV5917" s="248"/>
      <x:c r="EAW5917" s="248"/>
      <x:c r="EAX5917" s="248"/>
      <x:c r="EAY5917" s="248"/>
      <x:c r="EAZ5917" s="248"/>
      <x:c r="EBA5917" s="248"/>
      <x:c r="EBB5917" s="248"/>
      <x:c r="EBC5917" s="248"/>
      <x:c r="EBD5917" s="248"/>
      <x:c r="EBE5917" s="248"/>
      <x:c r="EBF5917" s="248"/>
      <x:c r="EBG5917" s="248"/>
      <x:c r="EBH5917" s="248"/>
      <x:c r="EBI5917" s="248"/>
      <x:c r="EBJ5917" s="248"/>
      <x:c r="EBK5917" s="248"/>
      <x:c r="EBL5917" s="248"/>
      <x:c r="EBM5917" s="248"/>
      <x:c r="EBN5917" s="248"/>
      <x:c r="EBO5917" s="248"/>
      <x:c r="EBP5917" s="248"/>
      <x:c r="EBQ5917" s="248"/>
      <x:c r="EBR5917" s="248"/>
      <x:c r="EBS5917" s="248"/>
      <x:c r="EBT5917" s="248"/>
      <x:c r="EBU5917" s="248"/>
      <x:c r="EBV5917" s="248"/>
      <x:c r="EBW5917" s="248"/>
      <x:c r="EBX5917" s="248"/>
      <x:c r="EBY5917" s="248"/>
      <x:c r="EBZ5917" s="248"/>
      <x:c r="ECA5917" s="248"/>
      <x:c r="ECB5917" s="248"/>
      <x:c r="ECC5917" s="248"/>
      <x:c r="ECD5917" s="248"/>
      <x:c r="ECE5917" s="248"/>
      <x:c r="ECF5917" s="248"/>
      <x:c r="ECG5917" s="248"/>
      <x:c r="ECH5917" s="248"/>
      <x:c r="ECI5917" s="248"/>
      <x:c r="ECJ5917" s="248"/>
      <x:c r="ECK5917" s="248"/>
      <x:c r="ECL5917" s="248"/>
      <x:c r="ECM5917" s="248"/>
      <x:c r="ECN5917" s="248"/>
      <x:c r="ECO5917" s="248"/>
      <x:c r="ECP5917" s="248"/>
      <x:c r="ECQ5917" s="248"/>
      <x:c r="ECR5917" s="248"/>
      <x:c r="ECS5917" s="248"/>
      <x:c r="ECT5917" s="248"/>
      <x:c r="ECU5917" s="248"/>
      <x:c r="ECV5917" s="248"/>
      <x:c r="ECW5917" s="248"/>
      <x:c r="ECX5917" s="248"/>
      <x:c r="ECY5917" s="248"/>
      <x:c r="ECZ5917" s="248"/>
      <x:c r="EDA5917" s="248"/>
      <x:c r="EDB5917" s="248"/>
      <x:c r="EDC5917" s="248"/>
      <x:c r="EDD5917" s="248"/>
      <x:c r="EDE5917" s="248"/>
      <x:c r="EDF5917" s="248"/>
      <x:c r="EDG5917" s="248"/>
      <x:c r="EDH5917" s="248"/>
      <x:c r="EDI5917" s="248"/>
      <x:c r="EDJ5917" s="248"/>
      <x:c r="EDK5917" s="248"/>
      <x:c r="EDL5917" s="248"/>
      <x:c r="EDM5917" s="248"/>
      <x:c r="EDN5917" s="248"/>
      <x:c r="EDO5917" s="248"/>
      <x:c r="EDP5917" s="248"/>
      <x:c r="EDQ5917" s="248"/>
      <x:c r="EDR5917" s="248"/>
      <x:c r="EDS5917" s="248"/>
      <x:c r="EDT5917" s="248"/>
      <x:c r="EDU5917" s="248"/>
      <x:c r="EDV5917" s="248"/>
      <x:c r="EDW5917" s="248"/>
      <x:c r="EDX5917" s="248"/>
      <x:c r="EDY5917" s="248"/>
      <x:c r="EDZ5917" s="248"/>
      <x:c r="EEA5917" s="248"/>
      <x:c r="EEB5917" s="248"/>
      <x:c r="EEC5917" s="248"/>
      <x:c r="EED5917" s="248"/>
      <x:c r="EEE5917" s="248"/>
      <x:c r="EEF5917" s="248"/>
      <x:c r="EEG5917" s="248"/>
      <x:c r="EEH5917" s="248"/>
      <x:c r="EEI5917" s="248"/>
      <x:c r="EEJ5917" s="248"/>
      <x:c r="EEK5917" s="248"/>
      <x:c r="EEL5917" s="248"/>
      <x:c r="EEM5917" s="248"/>
      <x:c r="EEN5917" s="248"/>
      <x:c r="EEO5917" s="248"/>
      <x:c r="EEP5917" s="248"/>
      <x:c r="EEQ5917" s="248"/>
      <x:c r="EER5917" s="248"/>
      <x:c r="EES5917" s="248"/>
      <x:c r="EET5917" s="248"/>
      <x:c r="EEU5917" s="248"/>
      <x:c r="EEV5917" s="248"/>
      <x:c r="EEW5917" s="248"/>
      <x:c r="EEX5917" s="248"/>
      <x:c r="EEY5917" s="248"/>
      <x:c r="EEZ5917" s="248"/>
      <x:c r="EFA5917" s="248"/>
      <x:c r="EFB5917" s="248"/>
      <x:c r="EFC5917" s="248"/>
      <x:c r="EFD5917" s="248"/>
      <x:c r="EFE5917" s="248"/>
      <x:c r="EFF5917" s="248"/>
      <x:c r="EFG5917" s="248"/>
      <x:c r="EFH5917" s="248"/>
      <x:c r="EFI5917" s="248"/>
      <x:c r="EFJ5917" s="248"/>
      <x:c r="EFK5917" s="248"/>
      <x:c r="EFL5917" s="248"/>
      <x:c r="EFM5917" s="248"/>
      <x:c r="EFN5917" s="248"/>
      <x:c r="EFO5917" s="248"/>
      <x:c r="EFP5917" s="248"/>
      <x:c r="EFQ5917" s="248"/>
      <x:c r="EFR5917" s="248"/>
      <x:c r="EFS5917" s="248"/>
      <x:c r="EFT5917" s="248"/>
      <x:c r="EFU5917" s="248"/>
      <x:c r="EFV5917" s="248"/>
      <x:c r="EFW5917" s="248"/>
      <x:c r="EFX5917" s="248"/>
      <x:c r="EFY5917" s="248"/>
      <x:c r="EFZ5917" s="248"/>
      <x:c r="EGA5917" s="248"/>
      <x:c r="EGB5917" s="248"/>
      <x:c r="EGC5917" s="248"/>
      <x:c r="EGD5917" s="248"/>
      <x:c r="EGE5917" s="248"/>
      <x:c r="EGF5917" s="248"/>
      <x:c r="EGG5917" s="248"/>
      <x:c r="EGH5917" s="248"/>
      <x:c r="EGI5917" s="248"/>
      <x:c r="EGJ5917" s="248"/>
      <x:c r="EGK5917" s="248"/>
      <x:c r="EGL5917" s="248"/>
      <x:c r="EGM5917" s="248"/>
      <x:c r="EGN5917" s="248"/>
      <x:c r="EGO5917" s="248"/>
      <x:c r="EGP5917" s="248"/>
      <x:c r="EGQ5917" s="248"/>
      <x:c r="EGR5917" s="248"/>
      <x:c r="EGS5917" s="248"/>
      <x:c r="EGT5917" s="248"/>
      <x:c r="EGU5917" s="248"/>
      <x:c r="EGV5917" s="248"/>
      <x:c r="EGW5917" s="248"/>
      <x:c r="EGX5917" s="248"/>
      <x:c r="EGY5917" s="248"/>
      <x:c r="EGZ5917" s="248"/>
      <x:c r="EHA5917" s="248"/>
      <x:c r="EHB5917" s="248"/>
      <x:c r="EHC5917" s="248"/>
      <x:c r="EHD5917" s="248"/>
      <x:c r="EHE5917" s="248"/>
      <x:c r="EHF5917" s="248"/>
      <x:c r="EHG5917" s="248"/>
      <x:c r="EHH5917" s="248"/>
      <x:c r="EHI5917" s="248"/>
      <x:c r="EHJ5917" s="248"/>
      <x:c r="EHK5917" s="248"/>
      <x:c r="EHL5917" s="248"/>
      <x:c r="EHM5917" s="248"/>
      <x:c r="EHN5917" s="248"/>
      <x:c r="EHO5917" s="248"/>
      <x:c r="EHP5917" s="248"/>
      <x:c r="EHQ5917" s="248"/>
      <x:c r="EHR5917" s="248"/>
      <x:c r="EHS5917" s="248"/>
      <x:c r="EHT5917" s="248"/>
      <x:c r="EHU5917" s="248"/>
      <x:c r="EHV5917" s="248"/>
      <x:c r="EHW5917" s="248"/>
      <x:c r="EHX5917" s="248"/>
      <x:c r="EHY5917" s="248"/>
      <x:c r="EHZ5917" s="248"/>
      <x:c r="EIA5917" s="248"/>
      <x:c r="EIB5917" s="248"/>
      <x:c r="EIC5917" s="248"/>
      <x:c r="EID5917" s="248"/>
      <x:c r="EIE5917" s="248"/>
      <x:c r="EIF5917" s="248"/>
      <x:c r="EIG5917" s="248"/>
      <x:c r="EIH5917" s="248"/>
      <x:c r="EII5917" s="248"/>
      <x:c r="EIJ5917" s="248"/>
      <x:c r="EIK5917" s="248"/>
      <x:c r="EIL5917" s="248"/>
      <x:c r="EIM5917" s="248"/>
      <x:c r="EIN5917" s="248"/>
      <x:c r="EIO5917" s="248"/>
      <x:c r="EIP5917" s="248"/>
      <x:c r="EIQ5917" s="248"/>
      <x:c r="EIR5917" s="248"/>
      <x:c r="EIS5917" s="248"/>
      <x:c r="EIT5917" s="248"/>
      <x:c r="EIU5917" s="248"/>
      <x:c r="EIV5917" s="248"/>
      <x:c r="EIW5917" s="248"/>
      <x:c r="EIX5917" s="248"/>
      <x:c r="EIY5917" s="248"/>
      <x:c r="EIZ5917" s="248"/>
      <x:c r="EJA5917" s="248"/>
      <x:c r="EJB5917" s="248"/>
      <x:c r="EJC5917" s="248"/>
      <x:c r="EJD5917" s="248"/>
      <x:c r="EJE5917" s="248"/>
      <x:c r="EJF5917" s="248"/>
      <x:c r="EJG5917" s="248"/>
      <x:c r="EJH5917" s="248"/>
      <x:c r="EJI5917" s="248"/>
      <x:c r="EJJ5917" s="248"/>
      <x:c r="EJK5917" s="248"/>
      <x:c r="EJL5917" s="248"/>
      <x:c r="EJM5917" s="248"/>
      <x:c r="EJN5917" s="248"/>
      <x:c r="EJO5917" s="248"/>
      <x:c r="EJP5917" s="248"/>
      <x:c r="EJQ5917" s="248"/>
      <x:c r="EJR5917" s="248"/>
      <x:c r="EJS5917" s="248"/>
      <x:c r="EJT5917" s="248"/>
      <x:c r="EJU5917" s="248"/>
      <x:c r="EJV5917" s="248"/>
      <x:c r="EJW5917" s="248"/>
      <x:c r="EJX5917" s="248"/>
      <x:c r="EJY5917" s="248"/>
      <x:c r="EJZ5917" s="248"/>
      <x:c r="EKA5917" s="248"/>
      <x:c r="EKB5917" s="248"/>
      <x:c r="EKC5917" s="248"/>
      <x:c r="EKD5917" s="248"/>
      <x:c r="EKE5917" s="248"/>
      <x:c r="EKF5917" s="248"/>
      <x:c r="EKG5917" s="248"/>
      <x:c r="EKH5917" s="248"/>
      <x:c r="EKI5917" s="248"/>
      <x:c r="EKJ5917" s="248"/>
      <x:c r="EKK5917" s="248"/>
      <x:c r="EKL5917" s="248"/>
      <x:c r="EKM5917" s="248"/>
      <x:c r="EKN5917" s="248"/>
      <x:c r="EKO5917" s="248"/>
      <x:c r="EKP5917" s="248"/>
      <x:c r="EKQ5917" s="248"/>
      <x:c r="EKR5917" s="248"/>
      <x:c r="EKS5917" s="248"/>
      <x:c r="EKT5917" s="248"/>
      <x:c r="EKU5917" s="248"/>
      <x:c r="EKV5917" s="248"/>
      <x:c r="EKW5917" s="248"/>
      <x:c r="EKX5917" s="248"/>
      <x:c r="EKY5917" s="248"/>
      <x:c r="EKZ5917" s="248"/>
      <x:c r="ELA5917" s="248"/>
      <x:c r="ELB5917" s="248"/>
      <x:c r="ELC5917" s="248"/>
      <x:c r="ELD5917" s="248"/>
      <x:c r="ELE5917" s="248"/>
      <x:c r="ELF5917" s="248"/>
      <x:c r="ELG5917" s="248"/>
      <x:c r="ELH5917" s="248"/>
      <x:c r="ELI5917" s="248"/>
      <x:c r="ELJ5917" s="248"/>
      <x:c r="ELK5917" s="248"/>
      <x:c r="ELL5917" s="248"/>
      <x:c r="ELM5917" s="248"/>
      <x:c r="ELN5917" s="248"/>
      <x:c r="ELO5917" s="248"/>
      <x:c r="ELP5917" s="248"/>
      <x:c r="ELQ5917" s="248"/>
      <x:c r="ELR5917" s="248"/>
      <x:c r="ELS5917" s="248"/>
      <x:c r="ELT5917" s="248"/>
      <x:c r="ELU5917" s="248"/>
      <x:c r="ELV5917" s="248"/>
      <x:c r="ELW5917" s="248"/>
      <x:c r="ELX5917" s="248"/>
      <x:c r="ELY5917" s="248"/>
      <x:c r="ELZ5917" s="248"/>
      <x:c r="EMA5917" s="248"/>
      <x:c r="EMB5917" s="248"/>
      <x:c r="EMC5917" s="248"/>
      <x:c r="EMD5917" s="248"/>
      <x:c r="EME5917" s="248"/>
      <x:c r="EMF5917" s="248"/>
      <x:c r="EMG5917" s="248"/>
      <x:c r="EMH5917" s="248"/>
      <x:c r="EMI5917" s="248"/>
      <x:c r="EMJ5917" s="248"/>
      <x:c r="EMK5917" s="248"/>
      <x:c r="EML5917" s="248"/>
      <x:c r="EMM5917" s="248"/>
      <x:c r="EMN5917" s="248"/>
      <x:c r="EMO5917" s="248"/>
      <x:c r="EMP5917" s="248"/>
      <x:c r="EMQ5917" s="248"/>
      <x:c r="EMR5917" s="248"/>
      <x:c r="EMS5917" s="248"/>
      <x:c r="EMT5917" s="248"/>
      <x:c r="EMU5917" s="248"/>
      <x:c r="EMV5917" s="248"/>
      <x:c r="EMW5917" s="248"/>
      <x:c r="EMX5917" s="248"/>
      <x:c r="EMY5917" s="248"/>
      <x:c r="EMZ5917" s="248"/>
      <x:c r="ENA5917" s="248"/>
      <x:c r="ENB5917" s="248"/>
      <x:c r="ENC5917" s="248"/>
      <x:c r="END5917" s="248"/>
      <x:c r="ENE5917" s="248"/>
      <x:c r="ENF5917" s="248"/>
      <x:c r="ENG5917" s="248"/>
      <x:c r="ENH5917" s="248"/>
      <x:c r="ENI5917" s="248"/>
      <x:c r="ENJ5917" s="248"/>
      <x:c r="ENK5917" s="248"/>
      <x:c r="ENL5917" s="248"/>
      <x:c r="ENM5917" s="248"/>
      <x:c r="ENN5917" s="248"/>
      <x:c r="ENO5917" s="248"/>
      <x:c r="ENP5917" s="248"/>
      <x:c r="ENQ5917" s="248"/>
      <x:c r="ENR5917" s="248"/>
      <x:c r="ENS5917" s="248"/>
      <x:c r="ENT5917" s="248"/>
      <x:c r="ENU5917" s="248"/>
      <x:c r="ENV5917" s="248"/>
      <x:c r="ENW5917" s="248"/>
      <x:c r="ENX5917" s="248"/>
      <x:c r="ENY5917" s="248"/>
      <x:c r="ENZ5917" s="248"/>
      <x:c r="EOA5917" s="248"/>
      <x:c r="EOB5917" s="248"/>
      <x:c r="EOC5917" s="248"/>
      <x:c r="EOD5917" s="248"/>
      <x:c r="EOE5917" s="248"/>
      <x:c r="EOF5917" s="248"/>
      <x:c r="EOG5917" s="248"/>
      <x:c r="EOH5917" s="248"/>
      <x:c r="EOI5917" s="248"/>
      <x:c r="EOJ5917" s="248"/>
      <x:c r="EOK5917" s="248"/>
      <x:c r="EOL5917" s="248"/>
      <x:c r="EOM5917" s="248"/>
      <x:c r="EON5917" s="248"/>
      <x:c r="EOO5917" s="248"/>
      <x:c r="EOP5917" s="248"/>
      <x:c r="EOQ5917" s="248"/>
      <x:c r="EOR5917" s="248"/>
      <x:c r="EOS5917" s="248"/>
      <x:c r="EOT5917" s="248"/>
      <x:c r="EOU5917" s="248"/>
      <x:c r="EOV5917" s="248"/>
      <x:c r="EOW5917" s="248"/>
      <x:c r="EOX5917" s="248"/>
      <x:c r="EOY5917" s="248"/>
      <x:c r="EOZ5917" s="248"/>
      <x:c r="EPA5917" s="248"/>
      <x:c r="EPB5917" s="248"/>
      <x:c r="EPC5917" s="248"/>
      <x:c r="EPD5917" s="248"/>
      <x:c r="EPE5917" s="248"/>
      <x:c r="EPF5917" s="248"/>
      <x:c r="EPG5917" s="248"/>
      <x:c r="EPH5917" s="248"/>
      <x:c r="EPI5917" s="248"/>
      <x:c r="EPJ5917" s="248"/>
      <x:c r="EPK5917" s="248"/>
      <x:c r="EPL5917" s="248"/>
      <x:c r="EPM5917" s="248"/>
      <x:c r="EPN5917" s="248"/>
      <x:c r="EPO5917" s="248"/>
      <x:c r="EPP5917" s="248"/>
      <x:c r="EPQ5917" s="248"/>
      <x:c r="EPR5917" s="248"/>
      <x:c r="EPS5917" s="248"/>
      <x:c r="EPT5917" s="248"/>
      <x:c r="EPU5917" s="248"/>
      <x:c r="EPV5917" s="248"/>
      <x:c r="EPW5917" s="248"/>
      <x:c r="EPX5917" s="248"/>
      <x:c r="EPY5917" s="248"/>
      <x:c r="EPZ5917" s="248"/>
      <x:c r="EQA5917" s="248"/>
      <x:c r="EQB5917" s="248"/>
      <x:c r="EQC5917" s="248"/>
      <x:c r="EQD5917" s="248"/>
      <x:c r="EQE5917" s="248"/>
      <x:c r="EQF5917" s="248"/>
      <x:c r="EQG5917" s="248"/>
      <x:c r="EQH5917" s="248"/>
      <x:c r="EQI5917" s="248"/>
      <x:c r="EQJ5917" s="248"/>
      <x:c r="EQK5917" s="248"/>
      <x:c r="EQL5917" s="248"/>
      <x:c r="EQM5917" s="248"/>
      <x:c r="EQN5917" s="248"/>
      <x:c r="EQO5917" s="248"/>
      <x:c r="EQP5917" s="248"/>
      <x:c r="EQQ5917" s="248"/>
      <x:c r="EQR5917" s="248"/>
      <x:c r="EQS5917" s="248"/>
      <x:c r="EQT5917" s="248"/>
      <x:c r="EQU5917" s="248"/>
      <x:c r="EQV5917" s="248"/>
      <x:c r="EQW5917" s="248"/>
      <x:c r="EQX5917" s="248"/>
      <x:c r="EQY5917" s="248"/>
      <x:c r="EQZ5917" s="248"/>
      <x:c r="ERA5917" s="248"/>
      <x:c r="ERB5917" s="248"/>
      <x:c r="ERC5917" s="248"/>
      <x:c r="ERD5917" s="248"/>
      <x:c r="ERE5917" s="248"/>
      <x:c r="ERF5917" s="248"/>
      <x:c r="ERG5917" s="248"/>
      <x:c r="ERH5917" s="248"/>
      <x:c r="ERI5917" s="248"/>
      <x:c r="ERJ5917" s="248"/>
      <x:c r="ERK5917" s="248"/>
      <x:c r="ERL5917" s="248"/>
      <x:c r="ERM5917" s="248"/>
      <x:c r="ERN5917" s="248"/>
      <x:c r="ERO5917" s="248"/>
      <x:c r="ERP5917" s="248"/>
      <x:c r="ERQ5917" s="248"/>
      <x:c r="ERR5917" s="248"/>
      <x:c r="ERS5917" s="248"/>
      <x:c r="ERT5917" s="248"/>
      <x:c r="ERU5917" s="248"/>
      <x:c r="ERV5917" s="248"/>
      <x:c r="ERW5917" s="248"/>
      <x:c r="ERX5917" s="248"/>
      <x:c r="ERY5917" s="248"/>
      <x:c r="ERZ5917" s="248"/>
      <x:c r="ESA5917" s="248"/>
      <x:c r="ESB5917" s="248"/>
      <x:c r="ESC5917" s="248"/>
      <x:c r="ESD5917" s="248"/>
      <x:c r="ESE5917" s="248"/>
      <x:c r="ESF5917" s="248"/>
      <x:c r="ESG5917" s="248"/>
      <x:c r="ESH5917" s="248"/>
      <x:c r="ESI5917" s="248"/>
      <x:c r="ESJ5917" s="248"/>
      <x:c r="ESK5917" s="248"/>
      <x:c r="ESL5917" s="248"/>
      <x:c r="ESM5917" s="248"/>
      <x:c r="ESN5917" s="248"/>
      <x:c r="ESO5917" s="248"/>
      <x:c r="ESP5917" s="248"/>
      <x:c r="ESQ5917" s="248"/>
      <x:c r="ESR5917" s="248"/>
      <x:c r="ESS5917" s="248"/>
      <x:c r="EST5917" s="248"/>
      <x:c r="ESU5917" s="248"/>
      <x:c r="ESV5917" s="248"/>
      <x:c r="ESW5917" s="248"/>
      <x:c r="ESX5917" s="248"/>
      <x:c r="ESY5917" s="248"/>
      <x:c r="ESZ5917" s="248"/>
      <x:c r="ETA5917" s="248"/>
      <x:c r="ETB5917" s="248"/>
      <x:c r="ETC5917" s="248"/>
      <x:c r="ETD5917" s="248"/>
      <x:c r="ETE5917" s="248"/>
      <x:c r="ETF5917" s="248"/>
      <x:c r="ETG5917" s="248"/>
      <x:c r="ETH5917" s="248"/>
      <x:c r="ETI5917" s="248"/>
      <x:c r="ETJ5917" s="248"/>
      <x:c r="ETK5917" s="248"/>
      <x:c r="ETL5917" s="248"/>
      <x:c r="ETM5917" s="248"/>
      <x:c r="ETN5917" s="248"/>
      <x:c r="ETO5917" s="248"/>
      <x:c r="ETP5917" s="248"/>
      <x:c r="ETQ5917" s="248"/>
      <x:c r="ETR5917" s="248"/>
      <x:c r="ETS5917" s="248"/>
      <x:c r="ETT5917" s="248"/>
      <x:c r="ETU5917" s="248"/>
      <x:c r="ETV5917" s="248"/>
      <x:c r="ETW5917" s="248"/>
      <x:c r="ETX5917" s="248"/>
      <x:c r="ETY5917" s="248"/>
      <x:c r="ETZ5917" s="248"/>
      <x:c r="EUA5917" s="248"/>
      <x:c r="EUB5917" s="248"/>
      <x:c r="EUC5917" s="248"/>
      <x:c r="EUD5917" s="248"/>
      <x:c r="EUE5917" s="248"/>
      <x:c r="EUF5917" s="248"/>
      <x:c r="EUG5917" s="248"/>
      <x:c r="EUH5917" s="248"/>
      <x:c r="EUI5917" s="248"/>
      <x:c r="EUJ5917" s="248"/>
      <x:c r="EUK5917" s="248"/>
      <x:c r="EUL5917" s="248"/>
      <x:c r="EUM5917" s="248"/>
      <x:c r="EUN5917" s="248"/>
      <x:c r="EUO5917" s="248"/>
      <x:c r="EUP5917" s="248"/>
      <x:c r="EUQ5917" s="248"/>
      <x:c r="EUR5917" s="248"/>
      <x:c r="EUS5917" s="248"/>
      <x:c r="EUT5917" s="248"/>
      <x:c r="EUU5917" s="248"/>
      <x:c r="EUV5917" s="248"/>
      <x:c r="EUW5917" s="248"/>
      <x:c r="EUX5917" s="248"/>
      <x:c r="EUY5917" s="248"/>
      <x:c r="EUZ5917" s="248"/>
      <x:c r="EVA5917" s="248"/>
      <x:c r="EVB5917" s="248"/>
      <x:c r="EVC5917" s="248"/>
      <x:c r="EVD5917" s="248"/>
      <x:c r="EVE5917" s="248"/>
      <x:c r="EVF5917" s="248"/>
      <x:c r="EVG5917" s="248"/>
      <x:c r="EVH5917" s="248"/>
      <x:c r="EVI5917" s="248"/>
      <x:c r="EVJ5917" s="248"/>
      <x:c r="EVK5917" s="248"/>
      <x:c r="EVL5917" s="248"/>
      <x:c r="EVM5917" s="248"/>
      <x:c r="EVN5917" s="248"/>
      <x:c r="EVO5917" s="248"/>
      <x:c r="EVP5917" s="248"/>
      <x:c r="EVQ5917" s="248"/>
      <x:c r="EVR5917" s="248"/>
      <x:c r="EVS5917" s="248"/>
      <x:c r="EVT5917" s="248"/>
      <x:c r="EVU5917" s="248"/>
      <x:c r="EVV5917" s="248"/>
      <x:c r="EVW5917" s="248"/>
      <x:c r="EVX5917" s="248"/>
      <x:c r="EVY5917" s="248"/>
      <x:c r="EVZ5917" s="248"/>
      <x:c r="EWA5917" s="248"/>
      <x:c r="EWB5917" s="248"/>
      <x:c r="EWC5917" s="248"/>
      <x:c r="EWD5917" s="248"/>
      <x:c r="EWE5917" s="248"/>
      <x:c r="EWF5917" s="248"/>
      <x:c r="EWG5917" s="248"/>
      <x:c r="EWH5917" s="248"/>
      <x:c r="EWI5917" s="248"/>
      <x:c r="EWJ5917" s="248"/>
      <x:c r="EWK5917" s="248"/>
      <x:c r="EWL5917" s="248"/>
      <x:c r="EWM5917" s="248"/>
      <x:c r="EWN5917" s="248"/>
      <x:c r="EWO5917" s="248"/>
      <x:c r="EWP5917" s="248"/>
      <x:c r="EWQ5917" s="248"/>
      <x:c r="EWR5917" s="248"/>
      <x:c r="EWS5917" s="248"/>
      <x:c r="EWT5917" s="248"/>
      <x:c r="EWU5917" s="248"/>
      <x:c r="EWV5917" s="248"/>
      <x:c r="EWW5917" s="248"/>
      <x:c r="EWX5917" s="248"/>
      <x:c r="EWY5917" s="248"/>
      <x:c r="EWZ5917" s="248"/>
      <x:c r="EXA5917" s="248"/>
      <x:c r="EXB5917" s="248"/>
      <x:c r="EXC5917" s="248"/>
      <x:c r="EXD5917" s="248"/>
      <x:c r="EXE5917" s="248"/>
      <x:c r="EXF5917" s="248"/>
      <x:c r="EXG5917" s="248"/>
      <x:c r="EXH5917" s="248"/>
      <x:c r="EXI5917" s="248"/>
      <x:c r="EXJ5917" s="248"/>
      <x:c r="EXK5917" s="248"/>
      <x:c r="EXL5917" s="248"/>
      <x:c r="EXM5917" s="248"/>
      <x:c r="EXN5917" s="248"/>
      <x:c r="EXO5917" s="248"/>
      <x:c r="EXP5917" s="248"/>
      <x:c r="EXQ5917" s="248"/>
      <x:c r="EXR5917" s="248"/>
      <x:c r="EXS5917" s="248"/>
      <x:c r="EXT5917" s="248"/>
      <x:c r="EXU5917" s="248"/>
      <x:c r="EXV5917" s="248"/>
      <x:c r="EXW5917" s="248"/>
      <x:c r="EXX5917" s="248"/>
      <x:c r="EXY5917" s="248"/>
      <x:c r="EXZ5917" s="248"/>
      <x:c r="EYA5917" s="248"/>
      <x:c r="EYB5917" s="248"/>
      <x:c r="EYC5917" s="248"/>
      <x:c r="EYD5917" s="248"/>
      <x:c r="EYE5917" s="248"/>
      <x:c r="EYF5917" s="248"/>
      <x:c r="EYG5917" s="248"/>
      <x:c r="EYH5917" s="248"/>
      <x:c r="EYI5917" s="248"/>
      <x:c r="EYJ5917" s="248"/>
      <x:c r="EYK5917" s="248"/>
      <x:c r="EYL5917" s="248"/>
      <x:c r="EYM5917" s="248"/>
      <x:c r="EYN5917" s="248"/>
      <x:c r="EYO5917" s="248"/>
      <x:c r="EYP5917" s="248"/>
      <x:c r="EYQ5917" s="248"/>
      <x:c r="EYR5917" s="248"/>
      <x:c r="EYS5917" s="248"/>
      <x:c r="EYT5917" s="248"/>
      <x:c r="EYU5917" s="248"/>
      <x:c r="EYV5917" s="248"/>
      <x:c r="EYW5917" s="248"/>
      <x:c r="EYX5917" s="248"/>
      <x:c r="EYY5917" s="248"/>
      <x:c r="EYZ5917" s="248"/>
      <x:c r="EZA5917" s="248"/>
      <x:c r="EZB5917" s="248"/>
      <x:c r="EZC5917" s="248"/>
      <x:c r="EZD5917" s="248"/>
      <x:c r="EZE5917" s="248"/>
      <x:c r="EZF5917" s="248"/>
      <x:c r="EZG5917" s="248"/>
      <x:c r="EZH5917" s="248"/>
      <x:c r="EZI5917" s="248"/>
      <x:c r="EZJ5917" s="248"/>
      <x:c r="EZK5917" s="248"/>
      <x:c r="EZL5917" s="248"/>
      <x:c r="EZM5917" s="248"/>
      <x:c r="EZN5917" s="248"/>
      <x:c r="EZO5917" s="248"/>
      <x:c r="EZP5917" s="248"/>
      <x:c r="EZQ5917" s="248"/>
      <x:c r="EZR5917" s="248"/>
      <x:c r="EZS5917" s="248"/>
      <x:c r="EZT5917" s="248"/>
      <x:c r="EZU5917" s="248"/>
      <x:c r="EZV5917" s="248"/>
      <x:c r="EZW5917" s="248"/>
      <x:c r="EZX5917" s="248"/>
      <x:c r="EZY5917" s="248"/>
      <x:c r="EZZ5917" s="248"/>
      <x:c r="FAA5917" s="248"/>
      <x:c r="FAB5917" s="248"/>
      <x:c r="FAC5917" s="248"/>
      <x:c r="FAD5917" s="248"/>
      <x:c r="FAE5917" s="248"/>
      <x:c r="FAF5917" s="248"/>
      <x:c r="FAG5917" s="248"/>
      <x:c r="FAH5917" s="248"/>
      <x:c r="FAI5917" s="248"/>
      <x:c r="FAJ5917" s="248"/>
      <x:c r="FAK5917" s="248"/>
      <x:c r="FAL5917" s="248"/>
      <x:c r="FAM5917" s="248"/>
      <x:c r="FAN5917" s="248"/>
      <x:c r="FAO5917" s="248"/>
      <x:c r="FAP5917" s="248"/>
      <x:c r="FAQ5917" s="248"/>
      <x:c r="FAR5917" s="248"/>
      <x:c r="FAS5917" s="248"/>
      <x:c r="FAT5917" s="248"/>
      <x:c r="FAU5917" s="248"/>
      <x:c r="FAV5917" s="248"/>
      <x:c r="FAW5917" s="248"/>
      <x:c r="FAX5917" s="248"/>
      <x:c r="FAY5917" s="248"/>
      <x:c r="FAZ5917" s="248"/>
      <x:c r="FBA5917" s="248"/>
      <x:c r="FBB5917" s="248"/>
      <x:c r="FBC5917" s="248"/>
      <x:c r="FBD5917" s="248"/>
      <x:c r="FBE5917" s="248"/>
      <x:c r="FBF5917" s="248"/>
      <x:c r="FBG5917" s="248"/>
      <x:c r="FBH5917" s="248"/>
      <x:c r="FBI5917" s="248"/>
      <x:c r="FBJ5917" s="248"/>
      <x:c r="FBK5917" s="248"/>
      <x:c r="FBL5917" s="248"/>
      <x:c r="FBM5917" s="248"/>
      <x:c r="FBN5917" s="248"/>
      <x:c r="FBO5917" s="248"/>
      <x:c r="FBP5917" s="248"/>
      <x:c r="FBQ5917" s="248"/>
      <x:c r="FBR5917" s="248"/>
      <x:c r="FBS5917" s="248"/>
      <x:c r="FBT5917" s="248"/>
      <x:c r="FBU5917" s="248"/>
      <x:c r="FBV5917" s="248"/>
      <x:c r="FBW5917" s="248"/>
      <x:c r="FBX5917" s="248"/>
      <x:c r="FBY5917" s="248"/>
      <x:c r="FBZ5917" s="248"/>
      <x:c r="FCA5917" s="248"/>
      <x:c r="FCB5917" s="248"/>
      <x:c r="FCC5917" s="248"/>
      <x:c r="FCD5917" s="248"/>
      <x:c r="FCE5917" s="248"/>
      <x:c r="FCF5917" s="248"/>
      <x:c r="FCG5917" s="248"/>
      <x:c r="FCH5917" s="248"/>
      <x:c r="FCI5917" s="248"/>
      <x:c r="FCJ5917" s="248"/>
      <x:c r="FCK5917" s="248"/>
      <x:c r="FCL5917" s="248"/>
      <x:c r="FCM5917" s="248"/>
      <x:c r="FCN5917" s="248"/>
      <x:c r="FCO5917" s="248"/>
      <x:c r="FCP5917" s="248"/>
      <x:c r="FCQ5917" s="248"/>
      <x:c r="FCR5917" s="248"/>
      <x:c r="FCS5917" s="248"/>
      <x:c r="FCT5917" s="248"/>
      <x:c r="FCU5917" s="248"/>
      <x:c r="FCV5917" s="248"/>
      <x:c r="FCW5917" s="248"/>
      <x:c r="FCX5917" s="248"/>
      <x:c r="FCY5917" s="248"/>
      <x:c r="FCZ5917" s="248"/>
      <x:c r="FDA5917" s="248"/>
      <x:c r="FDB5917" s="248"/>
      <x:c r="FDC5917" s="248"/>
      <x:c r="FDD5917" s="248"/>
      <x:c r="FDE5917" s="248"/>
      <x:c r="FDF5917" s="248"/>
      <x:c r="FDG5917" s="248"/>
      <x:c r="FDH5917" s="248"/>
      <x:c r="FDI5917" s="248"/>
      <x:c r="FDJ5917" s="248"/>
      <x:c r="FDK5917" s="248"/>
      <x:c r="FDL5917" s="248"/>
      <x:c r="FDM5917" s="248"/>
      <x:c r="FDN5917" s="248"/>
      <x:c r="FDO5917" s="248"/>
      <x:c r="FDP5917" s="248"/>
      <x:c r="FDQ5917" s="248"/>
      <x:c r="FDR5917" s="248"/>
      <x:c r="FDS5917" s="248"/>
      <x:c r="FDT5917" s="248"/>
      <x:c r="FDU5917" s="248"/>
      <x:c r="FDV5917" s="248"/>
      <x:c r="FDW5917" s="248"/>
      <x:c r="FDX5917" s="248"/>
      <x:c r="FDY5917" s="248"/>
      <x:c r="FDZ5917" s="248"/>
      <x:c r="FEA5917" s="248"/>
      <x:c r="FEB5917" s="248"/>
      <x:c r="FEC5917" s="248"/>
      <x:c r="FED5917" s="248"/>
      <x:c r="FEE5917" s="248"/>
      <x:c r="FEF5917" s="248"/>
      <x:c r="FEG5917" s="248"/>
      <x:c r="FEH5917" s="248"/>
      <x:c r="FEI5917" s="248"/>
      <x:c r="FEJ5917" s="248"/>
      <x:c r="FEK5917" s="248"/>
      <x:c r="FEL5917" s="248"/>
      <x:c r="FEM5917" s="248"/>
      <x:c r="FEN5917" s="248"/>
      <x:c r="FEO5917" s="248"/>
      <x:c r="FEP5917" s="248"/>
      <x:c r="FEQ5917" s="248"/>
      <x:c r="FER5917" s="248"/>
      <x:c r="FES5917" s="248"/>
      <x:c r="FET5917" s="248"/>
      <x:c r="FEU5917" s="248"/>
      <x:c r="FEV5917" s="248"/>
      <x:c r="FEW5917" s="248"/>
      <x:c r="FEX5917" s="248"/>
      <x:c r="FEY5917" s="248"/>
      <x:c r="FEZ5917" s="248"/>
      <x:c r="FFA5917" s="248"/>
      <x:c r="FFB5917" s="248"/>
      <x:c r="FFC5917" s="248"/>
      <x:c r="FFD5917" s="248"/>
      <x:c r="FFE5917" s="248"/>
      <x:c r="FFF5917" s="248"/>
      <x:c r="FFG5917" s="248"/>
      <x:c r="FFH5917" s="248"/>
      <x:c r="FFI5917" s="248"/>
      <x:c r="FFJ5917" s="248"/>
      <x:c r="FFK5917" s="248"/>
      <x:c r="FFL5917" s="248"/>
      <x:c r="FFM5917" s="248"/>
      <x:c r="FFN5917" s="248"/>
      <x:c r="FFO5917" s="248"/>
      <x:c r="FFP5917" s="248"/>
      <x:c r="FFQ5917" s="248"/>
      <x:c r="FFR5917" s="248"/>
      <x:c r="FFS5917" s="248"/>
      <x:c r="FFT5917" s="248"/>
      <x:c r="FFU5917" s="248"/>
      <x:c r="FFV5917" s="248"/>
      <x:c r="FFW5917" s="248"/>
      <x:c r="FFX5917" s="248"/>
      <x:c r="FFY5917" s="248"/>
      <x:c r="FFZ5917" s="248"/>
      <x:c r="FGA5917" s="248"/>
      <x:c r="FGB5917" s="248"/>
      <x:c r="FGC5917" s="248"/>
      <x:c r="FGD5917" s="248"/>
      <x:c r="FGE5917" s="248"/>
      <x:c r="FGF5917" s="248"/>
      <x:c r="FGG5917" s="248"/>
      <x:c r="FGH5917" s="248"/>
      <x:c r="FGI5917" s="248"/>
      <x:c r="FGJ5917" s="248"/>
      <x:c r="FGK5917" s="248"/>
      <x:c r="FGL5917" s="248"/>
      <x:c r="FGM5917" s="248"/>
      <x:c r="FGN5917" s="248"/>
      <x:c r="FGO5917" s="248"/>
      <x:c r="FGP5917" s="248"/>
      <x:c r="FGQ5917" s="248"/>
      <x:c r="FGR5917" s="248"/>
      <x:c r="FGS5917" s="248"/>
      <x:c r="FGT5917" s="248"/>
      <x:c r="FGU5917" s="248"/>
      <x:c r="FGV5917" s="248"/>
      <x:c r="FGW5917" s="248"/>
      <x:c r="FGX5917" s="248"/>
      <x:c r="FGY5917" s="248"/>
      <x:c r="FGZ5917" s="248"/>
      <x:c r="FHA5917" s="248"/>
      <x:c r="FHB5917" s="248"/>
      <x:c r="FHC5917" s="248"/>
      <x:c r="FHD5917" s="248"/>
      <x:c r="FHE5917" s="248"/>
      <x:c r="FHF5917" s="248"/>
      <x:c r="FHG5917" s="248"/>
      <x:c r="FHH5917" s="248"/>
      <x:c r="FHI5917" s="248"/>
      <x:c r="FHJ5917" s="248"/>
      <x:c r="FHK5917" s="248"/>
      <x:c r="FHL5917" s="248"/>
      <x:c r="FHM5917" s="248"/>
      <x:c r="FHN5917" s="248"/>
      <x:c r="FHO5917" s="248"/>
      <x:c r="FHP5917" s="248"/>
      <x:c r="FHQ5917" s="248"/>
      <x:c r="FHR5917" s="248"/>
      <x:c r="FHS5917" s="248"/>
      <x:c r="FHT5917" s="248"/>
      <x:c r="FHU5917" s="248"/>
      <x:c r="FHV5917" s="248"/>
      <x:c r="FHW5917" s="248"/>
      <x:c r="FHX5917" s="248"/>
      <x:c r="FHY5917" s="248"/>
      <x:c r="FHZ5917" s="248"/>
      <x:c r="FIA5917" s="248"/>
      <x:c r="FIB5917" s="248"/>
      <x:c r="FIC5917" s="248"/>
      <x:c r="FID5917" s="248"/>
      <x:c r="FIE5917" s="248"/>
      <x:c r="FIF5917" s="248"/>
      <x:c r="FIG5917" s="248"/>
      <x:c r="FIH5917" s="248"/>
      <x:c r="FII5917" s="248"/>
      <x:c r="FIJ5917" s="248"/>
      <x:c r="FIK5917" s="248"/>
      <x:c r="FIL5917" s="248"/>
      <x:c r="FIM5917" s="248"/>
      <x:c r="FIN5917" s="248"/>
      <x:c r="FIO5917" s="248"/>
      <x:c r="FIP5917" s="248"/>
      <x:c r="FIQ5917" s="248"/>
      <x:c r="FIR5917" s="248"/>
      <x:c r="FIS5917" s="248"/>
      <x:c r="FIT5917" s="248"/>
      <x:c r="FIU5917" s="248"/>
      <x:c r="FIV5917" s="248"/>
      <x:c r="FIW5917" s="248"/>
      <x:c r="FIX5917" s="248"/>
      <x:c r="FIY5917" s="248"/>
      <x:c r="FIZ5917" s="248"/>
      <x:c r="FJA5917" s="248"/>
      <x:c r="FJB5917" s="248"/>
      <x:c r="FJC5917" s="248"/>
      <x:c r="FJD5917" s="248"/>
      <x:c r="FJE5917" s="248"/>
      <x:c r="FJF5917" s="248"/>
      <x:c r="FJG5917" s="248"/>
      <x:c r="FJH5917" s="248"/>
      <x:c r="FJI5917" s="248"/>
      <x:c r="FJJ5917" s="248"/>
      <x:c r="FJK5917" s="248"/>
      <x:c r="FJL5917" s="248"/>
      <x:c r="FJM5917" s="248"/>
      <x:c r="FJN5917" s="248"/>
      <x:c r="FJO5917" s="248"/>
      <x:c r="FJP5917" s="248"/>
      <x:c r="FJQ5917" s="248"/>
      <x:c r="FJR5917" s="248"/>
      <x:c r="FJS5917" s="248"/>
      <x:c r="FJT5917" s="248"/>
      <x:c r="FJU5917" s="248"/>
      <x:c r="FJV5917" s="248"/>
      <x:c r="FJW5917" s="248"/>
      <x:c r="FJX5917" s="248"/>
      <x:c r="FJY5917" s="248"/>
      <x:c r="FJZ5917" s="248"/>
      <x:c r="FKA5917" s="248"/>
      <x:c r="FKB5917" s="248"/>
      <x:c r="FKC5917" s="248"/>
      <x:c r="FKD5917" s="248"/>
      <x:c r="FKE5917" s="248"/>
      <x:c r="FKF5917" s="248"/>
      <x:c r="FKG5917" s="248"/>
      <x:c r="FKH5917" s="248"/>
      <x:c r="FKI5917" s="248"/>
      <x:c r="FKJ5917" s="248"/>
      <x:c r="FKK5917" s="248"/>
      <x:c r="FKL5917" s="248"/>
      <x:c r="FKM5917" s="248"/>
      <x:c r="FKN5917" s="248"/>
      <x:c r="FKO5917" s="248"/>
      <x:c r="FKP5917" s="248"/>
      <x:c r="FKQ5917" s="248"/>
      <x:c r="FKR5917" s="248"/>
      <x:c r="FKS5917" s="248"/>
      <x:c r="FKT5917" s="248"/>
      <x:c r="FKU5917" s="248"/>
      <x:c r="FKV5917" s="248"/>
      <x:c r="FKW5917" s="248"/>
      <x:c r="FKX5917" s="248"/>
      <x:c r="FKY5917" s="248"/>
      <x:c r="FKZ5917" s="248"/>
      <x:c r="FLA5917" s="248"/>
      <x:c r="FLB5917" s="248"/>
      <x:c r="FLC5917" s="248"/>
      <x:c r="FLD5917" s="248"/>
      <x:c r="FLE5917" s="248"/>
      <x:c r="FLF5917" s="248"/>
      <x:c r="FLG5917" s="248"/>
      <x:c r="FLH5917" s="248"/>
      <x:c r="FLI5917" s="248"/>
      <x:c r="FLJ5917" s="248"/>
      <x:c r="FLK5917" s="248"/>
      <x:c r="FLL5917" s="248"/>
      <x:c r="FLM5917" s="248"/>
      <x:c r="FLN5917" s="248"/>
      <x:c r="FLO5917" s="248"/>
      <x:c r="FLP5917" s="248"/>
      <x:c r="FLQ5917" s="248"/>
      <x:c r="FLR5917" s="248"/>
      <x:c r="FLS5917" s="248"/>
      <x:c r="FLT5917" s="248"/>
      <x:c r="FLU5917" s="248"/>
      <x:c r="FLV5917" s="248"/>
      <x:c r="FLW5917" s="248"/>
      <x:c r="FLX5917" s="248"/>
      <x:c r="FLY5917" s="248"/>
      <x:c r="FLZ5917" s="248"/>
      <x:c r="FMA5917" s="248"/>
      <x:c r="FMB5917" s="248"/>
      <x:c r="FMC5917" s="248"/>
      <x:c r="FMD5917" s="248"/>
      <x:c r="FME5917" s="248"/>
      <x:c r="FMF5917" s="248"/>
      <x:c r="FMG5917" s="248"/>
      <x:c r="FMH5917" s="248"/>
      <x:c r="FMI5917" s="248"/>
      <x:c r="FMJ5917" s="248"/>
      <x:c r="FMK5917" s="248"/>
      <x:c r="FML5917" s="248"/>
      <x:c r="FMM5917" s="248"/>
      <x:c r="FMN5917" s="248"/>
      <x:c r="FMO5917" s="248"/>
      <x:c r="FMP5917" s="248"/>
      <x:c r="FMQ5917" s="248"/>
      <x:c r="FMR5917" s="248"/>
      <x:c r="FMS5917" s="248"/>
      <x:c r="FMT5917" s="248"/>
      <x:c r="FMU5917" s="248"/>
      <x:c r="FMV5917" s="248"/>
      <x:c r="FMW5917" s="248"/>
      <x:c r="FMX5917" s="248"/>
      <x:c r="FMY5917" s="248"/>
      <x:c r="FMZ5917" s="248"/>
      <x:c r="FNA5917" s="248"/>
      <x:c r="FNB5917" s="248"/>
      <x:c r="FNC5917" s="248"/>
      <x:c r="FND5917" s="248"/>
      <x:c r="FNE5917" s="248"/>
      <x:c r="FNF5917" s="248"/>
      <x:c r="FNG5917" s="248"/>
      <x:c r="FNH5917" s="248"/>
      <x:c r="FNI5917" s="248"/>
      <x:c r="FNJ5917" s="248"/>
      <x:c r="FNK5917" s="248"/>
      <x:c r="FNL5917" s="248"/>
      <x:c r="FNM5917" s="248"/>
      <x:c r="FNN5917" s="248"/>
      <x:c r="FNO5917" s="248"/>
      <x:c r="FNP5917" s="248"/>
      <x:c r="FNQ5917" s="248"/>
      <x:c r="FNR5917" s="248"/>
      <x:c r="FNS5917" s="248"/>
      <x:c r="FNT5917" s="248"/>
      <x:c r="FNU5917" s="248"/>
      <x:c r="FNV5917" s="248"/>
      <x:c r="FNW5917" s="248"/>
      <x:c r="FNX5917" s="248"/>
      <x:c r="FNY5917" s="248"/>
      <x:c r="FNZ5917" s="248"/>
      <x:c r="FOA5917" s="248"/>
      <x:c r="FOB5917" s="248"/>
      <x:c r="FOC5917" s="248"/>
      <x:c r="FOD5917" s="248"/>
      <x:c r="FOE5917" s="248"/>
      <x:c r="FOF5917" s="248"/>
      <x:c r="FOG5917" s="248"/>
      <x:c r="FOH5917" s="248"/>
      <x:c r="FOI5917" s="248"/>
      <x:c r="FOJ5917" s="248"/>
      <x:c r="FOK5917" s="248"/>
      <x:c r="FOL5917" s="248"/>
      <x:c r="FOM5917" s="248"/>
      <x:c r="FON5917" s="248"/>
      <x:c r="FOO5917" s="248"/>
      <x:c r="FOP5917" s="248"/>
      <x:c r="FOQ5917" s="248"/>
      <x:c r="FOR5917" s="248"/>
      <x:c r="FOS5917" s="248"/>
      <x:c r="FOT5917" s="248"/>
      <x:c r="FOU5917" s="248"/>
      <x:c r="FOV5917" s="248"/>
      <x:c r="FOW5917" s="248"/>
      <x:c r="FOX5917" s="248"/>
      <x:c r="FOY5917" s="248"/>
      <x:c r="FOZ5917" s="248"/>
      <x:c r="FPA5917" s="248"/>
      <x:c r="FPB5917" s="248"/>
      <x:c r="FPC5917" s="248"/>
      <x:c r="FPD5917" s="248"/>
      <x:c r="FPE5917" s="248"/>
      <x:c r="FPF5917" s="248"/>
      <x:c r="FPG5917" s="248"/>
      <x:c r="FPH5917" s="248"/>
      <x:c r="FPI5917" s="248"/>
      <x:c r="FPJ5917" s="248"/>
      <x:c r="FPK5917" s="248"/>
      <x:c r="FPL5917" s="248"/>
      <x:c r="FPM5917" s="248"/>
      <x:c r="FPN5917" s="248"/>
      <x:c r="FPO5917" s="248"/>
      <x:c r="FPP5917" s="248"/>
      <x:c r="FPQ5917" s="248"/>
      <x:c r="FPR5917" s="248"/>
      <x:c r="FPS5917" s="248"/>
      <x:c r="FPT5917" s="248"/>
      <x:c r="FPU5917" s="248"/>
      <x:c r="FPV5917" s="248"/>
      <x:c r="FPW5917" s="248"/>
      <x:c r="FPX5917" s="248"/>
      <x:c r="FPY5917" s="248"/>
      <x:c r="FPZ5917" s="248"/>
      <x:c r="FQA5917" s="248"/>
      <x:c r="FQB5917" s="248"/>
      <x:c r="FQC5917" s="248"/>
      <x:c r="FQD5917" s="248"/>
      <x:c r="FQE5917" s="248"/>
      <x:c r="FQF5917" s="248"/>
      <x:c r="FQG5917" s="248"/>
      <x:c r="FQH5917" s="248"/>
      <x:c r="FQI5917" s="248"/>
      <x:c r="FQJ5917" s="248"/>
      <x:c r="FQK5917" s="248"/>
      <x:c r="FQL5917" s="248"/>
      <x:c r="FQM5917" s="248"/>
      <x:c r="FQN5917" s="248"/>
      <x:c r="FQO5917" s="248"/>
      <x:c r="FQP5917" s="248"/>
      <x:c r="FQQ5917" s="248"/>
      <x:c r="FQR5917" s="248"/>
      <x:c r="FQS5917" s="248"/>
      <x:c r="FQT5917" s="248"/>
      <x:c r="FQU5917" s="248"/>
      <x:c r="FQV5917" s="248"/>
      <x:c r="FQW5917" s="248"/>
      <x:c r="FQX5917" s="248"/>
      <x:c r="FQY5917" s="248"/>
      <x:c r="FQZ5917" s="248"/>
      <x:c r="FRA5917" s="248"/>
      <x:c r="FRB5917" s="248"/>
      <x:c r="FRC5917" s="248"/>
      <x:c r="FRD5917" s="248"/>
      <x:c r="FRE5917" s="248"/>
      <x:c r="FRF5917" s="248"/>
      <x:c r="FRG5917" s="248"/>
      <x:c r="FRH5917" s="248"/>
      <x:c r="FRI5917" s="248"/>
      <x:c r="FRJ5917" s="248"/>
      <x:c r="FRK5917" s="248"/>
      <x:c r="FRL5917" s="248"/>
      <x:c r="FRM5917" s="248"/>
      <x:c r="FRN5917" s="248"/>
      <x:c r="FRO5917" s="248"/>
      <x:c r="FRP5917" s="248"/>
      <x:c r="FRQ5917" s="248"/>
      <x:c r="FRR5917" s="248"/>
      <x:c r="FRS5917" s="248"/>
      <x:c r="FRT5917" s="248"/>
      <x:c r="FRU5917" s="248"/>
      <x:c r="FRV5917" s="248"/>
      <x:c r="FRW5917" s="248"/>
      <x:c r="FRX5917" s="248"/>
      <x:c r="FRY5917" s="248"/>
      <x:c r="FRZ5917" s="248"/>
      <x:c r="FSA5917" s="248"/>
      <x:c r="FSB5917" s="248"/>
      <x:c r="FSC5917" s="248"/>
      <x:c r="FSD5917" s="248"/>
      <x:c r="FSE5917" s="248"/>
      <x:c r="FSF5917" s="248"/>
      <x:c r="FSG5917" s="248"/>
      <x:c r="FSH5917" s="248"/>
      <x:c r="FSI5917" s="248"/>
      <x:c r="FSJ5917" s="248"/>
      <x:c r="FSK5917" s="248"/>
      <x:c r="FSL5917" s="248"/>
      <x:c r="FSM5917" s="248"/>
      <x:c r="FSN5917" s="248"/>
      <x:c r="FSO5917" s="248"/>
      <x:c r="FSP5917" s="248"/>
      <x:c r="FSQ5917" s="248"/>
      <x:c r="FSR5917" s="248"/>
      <x:c r="FSS5917" s="248"/>
      <x:c r="FST5917" s="248"/>
      <x:c r="FSU5917" s="248"/>
      <x:c r="FSV5917" s="248"/>
      <x:c r="FSW5917" s="248"/>
      <x:c r="FSX5917" s="248"/>
      <x:c r="FSY5917" s="248"/>
      <x:c r="FSZ5917" s="248"/>
      <x:c r="FTA5917" s="248"/>
      <x:c r="FTB5917" s="248"/>
      <x:c r="FTC5917" s="248"/>
      <x:c r="FTD5917" s="248"/>
      <x:c r="FTE5917" s="248"/>
      <x:c r="FTF5917" s="248"/>
      <x:c r="FTG5917" s="248"/>
      <x:c r="FTH5917" s="248"/>
      <x:c r="FTI5917" s="248"/>
      <x:c r="FTJ5917" s="248"/>
      <x:c r="FTK5917" s="248"/>
      <x:c r="FTL5917" s="248"/>
      <x:c r="FTM5917" s="248"/>
      <x:c r="FTN5917" s="248"/>
      <x:c r="FTO5917" s="248"/>
      <x:c r="FTP5917" s="248"/>
      <x:c r="FTQ5917" s="248"/>
      <x:c r="FTR5917" s="248"/>
      <x:c r="FTS5917" s="248"/>
      <x:c r="FTT5917" s="248"/>
      <x:c r="FTU5917" s="248"/>
      <x:c r="FTV5917" s="248"/>
      <x:c r="FTW5917" s="248"/>
      <x:c r="FTX5917" s="248"/>
      <x:c r="FTY5917" s="248"/>
      <x:c r="FTZ5917" s="248"/>
      <x:c r="FUA5917" s="248"/>
      <x:c r="FUB5917" s="248"/>
      <x:c r="FUC5917" s="248"/>
      <x:c r="FUD5917" s="248"/>
      <x:c r="FUE5917" s="248"/>
      <x:c r="FUF5917" s="248"/>
      <x:c r="FUG5917" s="248"/>
      <x:c r="FUH5917" s="248"/>
      <x:c r="FUI5917" s="248"/>
      <x:c r="FUJ5917" s="248"/>
      <x:c r="FUK5917" s="248"/>
      <x:c r="FUL5917" s="248"/>
      <x:c r="FUM5917" s="248"/>
      <x:c r="FUN5917" s="248"/>
      <x:c r="FUO5917" s="248"/>
      <x:c r="FUP5917" s="248"/>
      <x:c r="FUQ5917" s="248"/>
      <x:c r="FUR5917" s="248"/>
      <x:c r="FUS5917" s="248"/>
      <x:c r="FUT5917" s="248"/>
      <x:c r="FUU5917" s="248"/>
      <x:c r="FUV5917" s="248"/>
      <x:c r="FUW5917" s="248"/>
      <x:c r="FUX5917" s="248"/>
      <x:c r="FUY5917" s="248"/>
      <x:c r="FUZ5917" s="248"/>
      <x:c r="FVA5917" s="248"/>
      <x:c r="FVB5917" s="248"/>
      <x:c r="FVC5917" s="248"/>
      <x:c r="FVD5917" s="248"/>
      <x:c r="FVE5917" s="248"/>
      <x:c r="FVF5917" s="248"/>
      <x:c r="FVG5917" s="248"/>
      <x:c r="FVH5917" s="248"/>
      <x:c r="FVI5917" s="248"/>
      <x:c r="FVJ5917" s="248"/>
      <x:c r="FVK5917" s="248"/>
      <x:c r="FVL5917" s="248"/>
      <x:c r="FVM5917" s="248"/>
      <x:c r="FVN5917" s="248"/>
      <x:c r="FVO5917" s="248"/>
      <x:c r="FVP5917" s="248"/>
      <x:c r="FVQ5917" s="248"/>
      <x:c r="FVR5917" s="248"/>
      <x:c r="FVS5917" s="248"/>
      <x:c r="FVT5917" s="248"/>
      <x:c r="FVU5917" s="248"/>
      <x:c r="FVV5917" s="248"/>
      <x:c r="FVW5917" s="248"/>
      <x:c r="FVX5917" s="248"/>
      <x:c r="FVY5917" s="248"/>
      <x:c r="FVZ5917" s="248"/>
      <x:c r="FWA5917" s="248"/>
      <x:c r="FWB5917" s="248"/>
      <x:c r="FWC5917" s="248"/>
      <x:c r="FWD5917" s="248"/>
      <x:c r="FWE5917" s="248"/>
      <x:c r="FWF5917" s="248"/>
      <x:c r="FWG5917" s="248"/>
      <x:c r="FWH5917" s="248"/>
      <x:c r="FWI5917" s="248"/>
      <x:c r="FWJ5917" s="248"/>
      <x:c r="FWK5917" s="248"/>
      <x:c r="FWL5917" s="248"/>
      <x:c r="FWM5917" s="248"/>
      <x:c r="FWN5917" s="248"/>
      <x:c r="FWO5917" s="248"/>
      <x:c r="FWP5917" s="248"/>
      <x:c r="FWQ5917" s="248"/>
      <x:c r="FWR5917" s="248"/>
      <x:c r="FWS5917" s="248"/>
      <x:c r="FWT5917" s="248"/>
      <x:c r="FWU5917" s="248"/>
      <x:c r="FWV5917" s="248"/>
      <x:c r="FWW5917" s="248"/>
      <x:c r="FWX5917" s="248"/>
      <x:c r="FWY5917" s="248"/>
      <x:c r="FWZ5917" s="248"/>
      <x:c r="FXA5917" s="248"/>
      <x:c r="FXB5917" s="248"/>
      <x:c r="FXC5917" s="248"/>
      <x:c r="FXD5917" s="248"/>
      <x:c r="FXE5917" s="248"/>
      <x:c r="FXF5917" s="248"/>
      <x:c r="FXG5917" s="248"/>
      <x:c r="FXH5917" s="248"/>
      <x:c r="FXI5917" s="248"/>
      <x:c r="FXJ5917" s="248"/>
      <x:c r="FXK5917" s="248"/>
      <x:c r="FXL5917" s="248"/>
      <x:c r="FXM5917" s="248"/>
      <x:c r="FXN5917" s="248"/>
      <x:c r="FXO5917" s="248"/>
      <x:c r="FXP5917" s="248"/>
      <x:c r="FXQ5917" s="248"/>
      <x:c r="FXR5917" s="248"/>
      <x:c r="FXS5917" s="248"/>
      <x:c r="FXT5917" s="248"/>
      <x:c r="FXU5917" s="248"/>
      <x:c r="FXV5917" s="248"/>
      <x:c r="FXW5917" s="248"/>
      <x:c r="FXX5917" s="248"/>
      <x:c r="FXY5917" s="248"/>
      <x:c r="FXZ5917" s="248"/>
      <x:c r="FYA5917" s="248"/>
      <x:c r="FYB5917" s="248"/>
      <x:c r="FYC5917" s="248"/>
      <x:c r="FYD5917" s="248"/>
      <x:c r="FYE5917" s="248"/>
      <x:c r="FYF5917" s="248"/>
      <x:c r="FYG5917" s="248"/>
      <x:c r="FYH5917" s="248"/>
      <x:c r="FYI5917" s="248"/>
      <x:c r="FYJ5917" s="248"/>
      <x:c r="FYK5917" s="248"/>
      <x:c r="FYL5917" s="248"/>
      <x:c r="FYM5917" s="248"/>
      <x:c r="FYN5917" s="248"/>
      <x:c r="FYO5917" s="248"/>
      <x:c r="FYP5917" s="248"/>
      <x:c r="FYQ5917" s="248"/>
      <x:c r="FYR5917" s="248"/>
      <x:c r="FYS5917" s="248"/>
      <x:c r="FYT5917" s="248"/>
      <x:c r="FYU5917" s="248"/>
      <x:c r="FYV5917" s="248"/>
      <x:c r="FYW5917" s="248"/>
      <x:c r="FYX5917" s="248"/>
      <x:c r="FYY5917" s="248"/>
      <x:c r="FYZ5917" s="248"/>
      <x:c r="FZA5917" s="248"/>
      <x:c r="FZB5917" s="248"/>
      <x:c r="FZC5917" s="248"/>
      <x:c r="FZD5917" s="248"/>
      <x:c r="FZE5917" s="248"/>
      <x:c r="FZF5917" s="248"/>
      <x:c r="FZG5917" s="248"/>
      <x:c r="FZH5917" s="248"/>
      <x:c r="FZI5917" s="248"/>
      <x:c r="FZJ5917" s="248"/>
      <x:c r="FZK5917" s="248"/>
      <x:c r="FZL5917" s="248"/>
      <x:c r="FZM5917" s="248"/>
      <x:c r="FZN5917" s="248"/>
      <x:c r="FZO5917" s="248"/>
      <x:c r="FZP5917" s="248"/>
      <x:c r="FZQ5917" s="248"/>
      <x:c r="FZR5917" s="248"/>
      <x:c r="FZS5917" s="248"/>
      <x:c r="FZT5917" s="248"/>
      <x:c r="FZU5917" s="248"/>
      <x:c r="FZV5917" s="248"/>
      <x:c r="FZW5917" s="248"/>
      <x:c r="FZX5917" s="248"/>
      <x:c r="FZY5917" s="248"/>
      <x:c r="FZZ5917" s="248"/>
      <x:c r="GAA5917" s="248"/>
      <x:c r="GAB5917" s="248"/>
      <x:c r="GAC5917" s="248"/>
      <x:c r="GAD5917" s="248"/>
      <x:c r="GAE5917" s="248"/>
      <x:c r="GAF5917" s="248"/>
      <x:c r="GAG5917" s="248"/>
      <x:c r="GAH5917" s="248"/>
      <x:c r="GAI5917" s="248"/>
      <x:c r="GAJ5917" s="248"/>
      <x:c r="GAK5917" s="248"/>
      <x:c r="GAL5917" s="248"/>
      <x:c r="GAM5917" s="248"/>
      <x:c r="GAN5917" s="248"/>
      <x:c r="GAO5917" s="248"/>
      <x:c r="GAP5917" s="248"/>
      <x:c r="GAQ5917" s="248"/>
      <x:c r="GAR5917" s="248"/>
      <x:c r="GAS5917" s="248"/>
      <x:c r="GAT5917" s="248"/>
      <x:c r="GAU5917" s="248"/>
      <x:c r="GAV5917" s="248"/>
      <x:c r="GAW5917" s="248"/>
      <x:c r="GAX5917" s="248"/>
      <x:c r="GAY5917" s="248"/>
      <x:c r="GAZ5917" s="248"/>
      <x:c r="GBA5917" s="248"/>
      <x:c r="GBB5917" s="248"/>
      <x:c r="GBC5917" s="248"/>
      <x:c r="GBD5917" s="248"/>
      <x:c r="GBE5917" s="248"/>
      <x:c r="GBF5917" s="248"/>
      <x:c r="GBG5917" s="248"/>
      <x:c r="GBH5917" s="248"/>
      <x:c r="GBI5917" s="248"/>
      <x:c r="GBJ5917" s="248"/>
      <x:c r="GBK5917" s="248"/>
      <x:c r="GBL5917" s="248"/>
      <x:c r="GBM5917" s="248"/>
      <x:c r="GBN5917" s="248"/>
      <x:c r="GBO5917" s="248"/>
      <x:c r="GBP5917" s="248"/>
      <x:c r="GBQ5917" s="248"/>
      <x:c r="GBR5917" s="248"/>
      <x:c r="GBS5917" s="248"/>
      <x:c r="GBT5917" s="248"/>
      <x:c r="GBU5917" s="248"/>
      <x:c r="GBV5917" s="248"/>
      <x:c r="GBW5917" s="248"/>
      <x:c r="GBX5917" s="248"/>
      <x:c r="GBY5917" s="248"/>
      <x:c r="GBZ5917" s="248"/>
      <x:c r="GCA5917" s="248"/>
      <x:c r="GCB5917" s="248"/>
      <x:c r="GCC5917" s="248"/>
      <x:c r="GCD5917" s="248"/>
      <x:c r="GCE5917" s="248"/>
      <x:c r="GCF5917" s="248"/>
      <x:c r="GCG5917" s="248"/>
      <x:c r="GCH5917" s="248"/>
      <x:c r="GCI5917" s="248"/>
      <x:c r="GCJ5917" s="248"/>
      <x:c r="GCK5917" s="248"/>
      <x:c r="GCL5917" s="248"/>
      <x:c r="GCM5917" s="248"/>
      <x:c r="GCN5917" s="248"/>
      <x:c r="GCO5917" s="248"/>
      <x:c r="GCP5917" s="248"/>
      <x:c r="GCQ5917" s="248"/>
      <x:c r="GCR5917" s="248"/>
      <x:c r="GCS5917" s="248"/>
      <x:c r="GCT5917" s="248"/>
      <x:c r="GCU5917" s="248"/>
      <x:c r="GCV5917" s="248"/>
      <x:c r="GCW5917" s="248"/>
      <x:c r="GCX5917" s="248"/>
      <x:c r="GCY5917" s="248"/>
      <x:c r="GCZ5917" s="248"/>
      <x:c r="GDA5917" s="248"/>
      <x:c r="GDB5917" s="248"/>
      <x:c r="GDC5917" s="248"/>
      <x:c r="GDD5917" s="248"/>
      <x:c r="GDE5917" s="248"/>
      <x:c r="GDF5917" s="248"/>
      <x:c r="GDG5917" s="248"/>
      <x:c r="GDH5917" s="248"/>
      <x:c r="GDI5917" s="248"/>
      <x:c r="GDJ5917" s="248"/>
      <x:c r="GDK5917" s="248"/>
      <x:c r="GDL5917" s="248"/>
      <x:c r="GDM5917" s="248"/>
      <x:c r="GDN5917" s="248"/>
      <x:c r="GDO5917" s="248"/>
      <x:c r="GDP5917" s="248"/>
      <x:c r="GDQ5917" s="248"/>
      <x:c r="GDR5917" s="248"/>
      <x:c r="GDS5917" s="248"/>
      <x:c r="GDT5917" s="248"/>
      <x:c r="GDU5917" s="248"/>
      <x:c r="GDV5917" s="248"/>
      <x:c r="GDW5917" s="248"/>
      <x:c r="GDX5917" s="248"/>
      <x:c r="GDY5917" s="248"/>
      <x:c r="GDZ5917" s="248"/>
      <x:c r="GEA5917" s="248"/>
      <x:c r="GEB5917" s="248"/>
      <x:c r="GEC5917" s="248"/>
      <x:c r="GED5917" s="248"/>
      <x:c r="GEE5917" s="248"/>
      <x:c r="GEF5917" s="248"/>
      <x:c r="GEG5917" s="248"/>
      <x:c r="GEH5917" s="248"/>
      <x:c r="GEI5917" s="248"/>
      <x:c r="GEJ5917" s="248"/>
      <x:c r="GEK5917" s="248"/>
      <x:c r="GEL5917" s="248"/>
      <x:c r="GEM5917" s="248"/>
      <x:c r="GEN5917" s="248"/>
      <x:c r="GEO5917" s="248"/>
      <x:c r="GEP5917" s="248"/>
      <x:c r="GEQ5917" s="248"/>
      <x:c r="GER5917" s="248"/>
      <x:c r="GES5917" s="248"/>
      <x:c r="GET5917" s="248"/>
      <x:c r="GEU5917" s="248"/>
      <x:c r="GEV5917" s="248"/>
      <x:c r="GEW5917" s="248"/>
      <x:c r="GEX5917" s="248"/>
      <x:c r="GEY5917" s="248"/>
      <x:c r="GEZ5917" s="248"/>
      <x:c r="GFA5917" s="248"/>
      <x:c r="GFB5917" s="248"/>
      <x:c r="GFC5917" s="248"/>
      <x:c r="GFD5917" s="248"/>
      <x:c r="GFE5917" s="248"/>
      <x:c r="GFF5917" s="248"/>
      <x:c r="GFG5917" s="248"/>
      <x:c r="GFH5917" s="248"/>
      <x:c r="GFI5917" s="248"/>
      <x:c r="GFJ5917" s="248"/>
      <x:c r="GFK5917" s="248"/>
      <x:c r="GFL5917" s="248"/>
      <x:c r="GFM5917" s="248"/>
      <x:c r="GFN5917" s="248"/>
      <x:c r="GFO5917" s="248"/>
      <x:c r="GFP5917" s="248"/>
      <x:c r="GFQ5917" s="248"/>
      <x:c r="GFR5917" s="248"/>
      <x:c r="GFS5917" s="248"/>
      <x:c r="GFT5917" s="248"/>
      <x:c r="GFU5917" s="248"/>
      <x:c r="GFV5917" s="248"/>
      <x:c r="GFW5917" s="248"/>
      <x:c r="GFX5917" s="248"/>
      <x:c r="GFY5917" s="248"/>
      <x:c r="GFZ5917" s="248"/>
      <x:c r="GGA5917" s="248"/>
      <x:c r="GGB5917" s="248"/>
      <x:c r="GGC5917" s="248"/>
      <x:c r="GGD5917" s="248"/>
      <x:c r="GGE5917" s="248"/>
      <x:c r="GGF5917" s="248"/>
      <x:c r="GGG5917" s="248"/>
      <x:c r="GGH5917" s="248"/>
      <x:c r="GGI5917" s="248"/>
      <x:c r="GGJ5917" s="248"/>
      <x:c r="GGK5917" s="248"/>
      <x:c r="GGL5917" s="248"/>
      <x:c r="GGM5917" s="248"/>
      <x:c r="GGN5917" s="248"/>
      <x:c r="GGO5917" s="248"/>
      <x:c r="GGP5917" s="248"/>
      <x:c r="GGQ5917" s="248"/>
      <x:c r="GGR5917" s="248"/>
      <x:c r="GGS5917" s="248"/>
      <x:c r="GGT5917" s="248"/>
      <x:c r="GGU5917" s="248"/>
      <x:c r="GGV5917" s="248"/>
      <x:c r="GGW5917" s="248"/>
      <x:c r="GGX5917" s="248"/>
      <x:c r="GGY5917" s="248"/>
      <x:c r="GGZ5917" s="248"/>
      <x:c r="GHA5917" s="248"/>
      <x:c r="GHB5917" s="248"/>
      <x:c r="GHC5917" s="248"/>
      <x:c r="GHD5917" s="248"/>
      <x:c r="GHE5917" s="248"/>
      <x:c r="GHF5917" s="248"/>
      <x:c r="GHG5917" s="248"/>
      <x:c r="GHH5917" s="248"/>
      <x:c r="GHI5917" s="248"/>
      <x:c r="GHJ5917" s="248"/>
      <x:c r="GHK5917" s="248"/>
      <x:c r="GHL5917" s="248"/>
      <x:c r="GHM5917" s="248"/>
      <x:c r="GHN5917" s="248"/>
      <x:c r="GHO5917" s="248"/>
      <x:c r="GHP5917" s="248"/>
      <x:c r="GHQ5917" s="248"/>
      <x:c r="GHR5917" s="248"/>
      <x:c r="GHS5917" s="248"/>
      <x:c r="GHT5917" s="248"/>
      <x:c r="GHU5917" s="248"/>
      <x:c r="GHV5917" s="248"/>
      <x:c r="GHW5917" s="248"/>
      <x:c r="GHX5917" s="248"/>
      <x:c r="GHY5917" s="248"/>
      <x:c r="GHZ5917" s="248"/>
      <x:c r="GIA5917" s="248"/>
      <x:c r="GIB5917" s="248"/>
      <x:c r="GIC5917" s="248"/>
      <x:c r="GID5917" s="248"/>
      <x:c r="GIE5917" s="248"/>
      <x:c r="GIF5917" s="248"/>
      <x:c r="GIG5917" s="248"/>
      <x:c r="GIH5917" s="248"/>
      <x:c r="GII5917" s="248"/>
      <x:c r="GIJ5917" s="248"/>
      <x:c r="GIK5917" s="248"/>
      <x:c r="GIL5917" s="248"/>
      <x:c r="GIM5917" s="248"/>
      <x:c r="GIN5917" s="248"/>
      <x:c r="GIO5917" s="248"/>
      <x:c r="GIP5917" s="248"/>
      <x:c r="GIQ5917" s="248"/>
      <x:c r="GIR5917" s="248"/>
      <x:c r="GIS5917" s="248"/>
      <x:c r="GIT5917" s="248"/>
      <x:c r="GIU5917" s="248"/>
      <x:c r="GIV5917" s="248"/>
      <x:c r="GIW5917" s="248"/>
      <x:c r="GIX5917" s="248"/>
      <x:c r="GIY5917" s="248"/>
      <x:c r="GIZ5917" s="248"/>
      <x:c r="GJA5917" s="248"/>
      <x:c r="GJB5917" s="248"/>
      <x:c r="GJC5917" s="248"/>
      <x:c r="GJD5917" s="248"/>
      <x:c r="GJE5917" s="248"/>
      <x:c r="GJF5917" s="248"/>
      <x:c r="GJG5917" s="248"/>
      <x:c r="GJH5917" s="248"/>
      <x:c r="GJI5917" s="248"/>
      <x:c r="GJJ5917" s="248"/>
      <x:c r="GJK5917" s="248"/>
      <x:c r="GJL5917" s="248"/>
      <x:c r="GJM5917" s="248"/>
      <x:c r="GJN5917" s="248"/>
      <x:c r="GJO5917" s="248"/>
      <x:c r="GJP5917" s="248"/>
      <x:c r="GJQ5917" s="248"/>
      <x:c r="GJR5917" s="248"/>
      <x:c r="GJS5917" s="248"/>
      <x:c r="GJT5917" s="248"/>
      <x:c r="GJU5917" s="248"/>
      <x:c r="GJV5917" s="248"/>
      <x:c r="GJW5917" s="248"/>
      <x:c r="GJX5917" s="248"/>
      <x:c r="GJY5917" s="248"/>
      <x:c r="GJZ5917" s="248"/>
      <x:c r="GKA5917" s="248"/>
      <x:c r="GKB5917" s="248"/>
      <x:c r="GKC5917" s="248"/>
      <x:c r="GKD5917" s="248"/>
      <x:c r="GKE5917" s="248"/>
      <x:c r="GKF5917" s="248"/>
      <x:c r="GKG5917" s="248"/>
      <x:c r="GKH5917" s="248"/>
      <x:c r="GKI5917" s="248"/>
      <x:c r="GKJ5917" s="248"/>
      <x:c r="GKK5917" s="248"/>
      <x:c r="GKL5917" s="248"/>
      <x:c r="GKM5917" s="248"/>
      <x:c r="GKN5917" s="248"/>
      <x:c r="GKO5917" s="248"/>
      <x:c r="GKP5917" s="248"/>
      <x:c r="GKQ5917" s="248"/>
      <x:c r="GKR5917" s="248"/>
      <x:c r="GKS5917" s="248"/>
      <x:c r="GKT5917" s="248"/>
      <x:c r="GKU5917" s="248"/>
      <x:c r="GKV5917" s="248"/>
      <x:c r="GKW5917" s="248"/>
      <x:c r="GKX5917" s="248"/>
      <x:c r="GKY5917" s="248"/>
      <x:c r="GKZ5917" s="248"/>
      <x:c r="GLA5917" s="248"/>
      <x:c r="GLB5917" s="248"/>
      <x:c r="GLC5917" s="248"/>
      <x:c r="GLD5917" s="248"/>
      <x:c r="GLE5917" s="248"/>
      <x:c r="GLF5917" s="248"/>
      <x:c r="GLG5917" s="248"/>
      <x:c r="GLH5917" s="248"/>
      <x:c r="GLI5917" s="248"/>
      <x:c r="GLJ5917" s="248"/>
      <x:c r="GLK5917" s="248"/>
      <x:c r="GLL5917" s="248"/>
      <x:c r="GLM5917" s="248"/>
      <x:c r="GLN5917" s="248"/>
      <x:c r="GLO5917" s="248"/>
      <x:c r="GLP5917" s="248"/>
      <x:c r="GLQ5917" s="248"/>
      <x:c r="GLR5917" s="248"/>
      <x:c r="GLS5917" s="248"/>
      <x:c r="GLT5917" s="248"/>
      <x:c r="GLU5917" s="248"/>
      <x:c r="GLV5917" s="248"/>
      <x:c r="GLW5917" s="248"/>
      <x:c r="GLX5917" s="248"/>
      <x:c r="GLY5917" s="248"/>
      <x:c r="GLZ5917" s="248"/>
      <x:c r="GMA5917" s="248"/>
      <x:c r="GMB5917" s="248"/>
      <x:c r="GMC5917" s="248"/>
      <x:c r="GMD5917" s="248"/>
      <x:c r="GME5917" s="248"/>
      <x:c r="GMF5917" s="248"/>
      <x:c r="GMG5917" s="248"/>
      <x:c r="GMH5917" s="248"/>
      <x:c r="GMI5917" s="248"/>
      <x:c r="GMJ5917" s="248"/>
      <x:c r="GMK5917" s="248"/>
      <x:c r="GML5917" s="248"/>
      <x:c r="GMM5917" s="248"/>
      <x:c r="GMN5917" s="248"/>
      <x:c r="GMO5917" s="248"/>
      <x:c r="GMP5917" s="248"/>
      <x:c r="GMQ5917" s="248"/>
      <x:c r="GMR5917" s="248"/>
      <x:c r="GMS5917" s="248"/>
      <x:c r="GMT5917" s="248"/>
      <x:c r="GMU5917" s="248"/>
      <x:c r="GMV5917" s="248"/>
      <x:c r="GMW5917" s="248"/>
      <x:c r="GMX5917" s="248"/>
      <x:c r="GMY5917" s="248"/>
      <x:c r="GMZ5917" s="248"/>
      <x:c r="GNA5917" s="248"/>
      <x:c r="GNB5917" s="248"/>
      <x:c r="GNC5917" s="248"/>
      <x:c r="GND5917" s="248"/>
      <x:c r="GNE5917" s="248"/>
      <x:c r="GNF5917" s="248"/>
      <x:c r="GNG5917" s="248"/>
      <x:c r="GNH5917" s="248"/>
      <x:c r="GNI5917" s="248"/>
      <x:c r="GNJ5917" s="248"/>
      <x:c r="GNK5917" s="248"/>
      <x:c r="GNL5917" s="248"/>
      <x:c r="GNM5917" s="248"/>
      <x:c r="GNN5917" s="248"/>
      <x:c r="GNO5917" s="248"/>
      <x:c r="GNP5917" s="248"/>
      <x:c r="GNQ5917" s="248"/>
      <x:c r="GNR5917" s="248"/>
      <x:c r="GNS5917" s="248"/>
      <x:c r="GNT5917" s="248"/>
      <x:c r="GNU5917" s="248"/>
      <x:c r="GNV5917" s="248"/>
      <x:c r="GNW5917" s="248"/>
      <x:c r="GNX5917" s="248"/>
      <x:c r="GNY5917" s="248"/>
      <x:c r="GNZ5917" s="248"/>
      <x:c r="GOA5917" s="248"/>
      <x:c r="GOB5917" s="248"/>
      <x:c r="GOC5917" s="248"/>
      <x:c r="GOD5917" s="248"/>
      <x:c r="GOE5917" s="248"/>
      <x:c r="GOF5917" s="248"/>
      <x:c r="GOG5917" s="248"/>
      <x:c r="GOH5917" s="248"/>
      <x:c r="GOI5917" s="248"/>
      <x:c r="GOJ5917" s="248"/>
      <x:c r="GOK5917" s="248"/>
      <x:c r="GOL5917" s="248"/>
      <x:c r="GOM5917" s="248"/>
      <x:c r="GON5917" s="248"/>
      <x:c r="GOO5917" s="248"/>
      <x:c r="GOP5917" s="248"/>
      <x:c r="GOQ5917" s="248"/>
      <x:c r="GOR5917" s="248"/>
      <x:c r="GOS5917" s="248"/>
      <x:c r="GOT5917" s="248"/>
      <x:c r="GOU5917" s="248"/>
      <x:c r="GOV5917" s="248"/>
      <x:c r="GOW5917" s="248"/>
      <x:c r="GOX5917" s="248"/>
      <x:c r="GOY5917" s="248"/>
      <x:c r="GOZ5917" s="248"/>
      <x:c r="GPA5917" s="248"/>
      <x:c r="GPB5917" s="248"/>
      <x:c r="GPC5917" s="248"/>
      <x:c r="GPD5917" s="248"/>
      <x:c r="GPE5917" s="248"/>
      <x:c r="GPF5917" s="248"/>
      <x:c r="GPG5917" s="248"/>
      <x:c r="GPH5917" s="248"/>
      <x:c r="GPI5917" s="248"/>
      <x:c r="GPJ5917" s="248"/>
      <x:c r="GPK5917" s="248"/>
      <x:c r="GPL5917" s="248"/>
      <x:c r="GPM5917" s="248"/>
      <x:c r="GPN5917" s="248"/>
      <x:c r="GPO5917" s="248"/>
      <x:c r="GPP5917" s="248"/>
      <x:c r="GPQ5917" s="248"/>
      <x:c r="GPR5917" s="248"/>
      <x:c r="GPS5917" s="248"/>
      <x:c r="GPT5917" s="248"/>
      <x:c r="GPU5917" s="248"/>
      <x:c r="GPV5917" s="248"/>
      <x:c r="GPW5917" s="248"/>
      <x:c r="GPX5917" s="248"/>
      <x:c r="GPY5917" s="248"/>
      <x:c r="GPZ5917" s="248"/>
      <x:c r="GQA5917" s="248"/>
      <x:c r="GQB5917" s="248"/>
      <x:c r="GQC5917" s="248"/>
      <x:c r="GQD5917" s="248"/>
      <x:c r="GQE5917" s="248"/>
      <x:c r="GQF5917" s="248"/>
      <x:c r="GQG5917" s="248"/>
      <x:c r="GQH5917" s="248"/>
      <x:c r="GQI5917" s="248"/>
      <x:c r="GQJ5917" s="248"/>
      <x:c r="GQK5917" s="248"/>
      <x:c r="GQL5917" s="248"/>
      <x:c r="GQM5917" s="248"/>
      <x:c r="GQN5917" s="248"/>
      <x:c r="GQO5917" s="248"/>
      <x:c r="GQP5917" s="248"/>
      <x:c r="GQQ5917" s="248"/>
      <x:c r="GQR5917" s="248"/>
      <x:c r="GQS5917" s="248"/>
      <x:c r="GQT5917" s="248"/>
      <x:c r="GQU5917" s="248"/>
      <x:c r="GQV5917" s="248"/>
      <x:c r="GQW5917" s="248"/>
      <x:c r="GQX5917" s="248"/>
      <x:c r="GQY5917" s="248"/>
      <x:c r="GQZ5917" s="248"/>
      <x:c r="GRA5917" s="248"/>
      <x:c r="GRB5917" s="248"/>
      <x:c r="GRC5917" s="248"/>
      <x:c r="GRD5917" s="248"/>
      <x:c r="GRE5917" s="248"/>
      <x:c r="GRF5917" s="248"/>
      <x:c r="GRG5917" s="248"/>
      <x:c r="GRH5917" s="248"/>
      <x:c r="GRI5917" s="248"/>
      <x:c r="GRJ5917" s="248"/>
      <x:c r="GRK5917" s="248"/>
      <x:c r="GRL5917" s="248"/>
      <x:c r="GRM5917" s="248"/>
      <x:c r="GRN5917" s="248"/>
      <x:c r="GRO5917" s="248"/>
      <x:c r="GRP5917" s="248"/>
      <x:c r="GRQ5917" s="248"/>
      <x:c r="GRR5917" s="248"/>
      <x:c r="GRS5917" s="248"/>
      <x:c r="GRT5917" s="248"/>
      <x:c r="GRU5917" s="248"/>
      <x:c r="GRV5917" s="248"/>
      <x:c r="GRW5917" s="248"/>
      <x:c r="GRX5917" s="248"/>
      <x:c r="GRY5917" s="248"/>
      <x:c r="GRZ5917" s="248"/>
      <x:c r="GSA5917" s="248"/>
      <x:c r="GSB5917" s="248"/>
      <x:c r="GSC5917" s="248"/>
      <x:c r="GSD5917" s="248"/>
      <x:c r="GSE5917" s="248"/>
      <x:c r="GSF5917" s="248"/>
      <x:c r="GSG5917" s="248"/>
      <x:c r="GSH5917" s="248"/>
      <x:c r="GSI5917" s="248"/>
      <x:c r="GSJ5917" s="248"/>
      <x:c r="GSK5917" s="248"/>
      <x:c r="GSL5917" s="248"/>
      <x:c r="GSM5917" s="248"/>
      <x:c r="GSN5917" s="248"/>
      <x:c r="GSO5917" s="248"/>
      <x:c r="GSP5917" s="248"/>
      <x:c r="GSQ5917" s="248"/>
      <x:c r="GSR5917" s="248"/>
      <x:c r="GSS5917" s="248"/>
      <x:c r="GST5917" s="248"/>
      <x:c r="GSU5917" s="248"/>
      <x:c r="GSV5917" s="248"/>
      <x:c r="GSW5917" s="248"/>
      <x:c r="GSX5917" s="248"/>
      <x:c r="GSY5917" s="248"/>
      <x:c r="GSZ5917" s="248"/>
      <x:c r="GTA5917" s="248"/>
      <x:c r="GTB5917" s="248"/>
      <x:c r="GTC5917" s="248"/>
      <x:c r="GTD5917" s="248"/>
      <x:c r="GTE5917" s="248"/>
      <x:c r="GTF5917" s="248"/>
      <x:c r="GTG5917" s="248"/>
      <x:c r="GTH5917" s="248"/>
      <x:c r="GTI5917" s="248"/>
      <x:c r="GTJ5917" s="248"/>
      <x:c r="GTK5917" s="248"/>
      <x:c r="GTL5917" s="248"/>
      <x:c r="GTM5917" s="248"/>
      <x:c r="GTN5917" s="248"/>
      <x:c r="GTO5917" s="248"/>
      <x:c r="GTP5917" s="248"/>
      <x:c r="GTQ5917" s="248"/>
      <x:c r="GTR5917" s="248"/>
      <x:c r="GTS5917" s="248"/>
      <x:c r="GTT5917" s="248"/>
      <x:c r="GTU5917" s="248"/>
      <x:c r="GTV5917" s="248"/>
      <x:c r="GTW5917" s="248"/>
      <x:c r="GTX5917" s="248"/>
      <x:c r="GTY5917" s="248"/>
      <x:c r="GTZ5917" s="248"/>
      <x:c r="GUA5917" s="248"/>
      <x:c r="GUB5917" s="248"/>
      <x:c r="GUC5917" s="248"/>
      <x:c r="GUD5917" s="248"/>
      <x:c r="GUE5917" s="248"/>
      <x:c r="GUF5917" s="248"/>
      <x:c r="GUG5917" s="248"/>
      <x:c r="GUH5917" s="248"/>
      <x:c r="GUI5917" s="248"/>
      <x:c r="GUJ5917" s="248"/>
      <x:c r="GUK5917" s="248"/>
      <x:c r="GUL5917" s="248"/>
      <x:c r="GUM5917" s="248"/>
      <x:c r="GUN5917" s="248"/>
      <x:c r="GUO5917" s="248"/>
      <x:c r="GUP5917" s="248"/>
      <x:c r="GUQ5917" s="248"/>
      <x:c r="GUR5917" s="248"/>
      <x:c r="GUS5917" s="248"/>
      <x:c r="GUT5917" s="248"/>
      <x:c r="GUU5917" s="248"/>
      <x:c r="GUV5917" s="248"/>
      <x:c r="GUW5917" s="248"/>
      <x:c r="GUX5917" s="248"/>
      <x:c r="GUY5917" s="248"/>
      <x:c r="GUZ5917" s="248"/>
      <x:c r="GVA5917" s="248"/>
      <x:c r="GVB5917" s="248"/>
      <x:c r="GVC5917" s="248"/>
      <x:c r="GVD5917" s="248"/>
      <x:c r="GVE5917" s="248"/>
      <x:c r="GVF5917" s="248"/>
      <x:c r="GVG5917" s="248"/>
      <x:c r="GVH5917" s="248"/>
      <x:c r="GVI5917" s="248"/>
      <x:c r="GVJ5917" s="248"/>
      <x:c r="GVK5917" s="248"/>
      <x:c r="GVL5917" s="248"/>
      <x:c r="GVM5917" s="248"/>
      <x:c r="GVN5917" s="248"/>
      <x:c r="GVO5917" s="248"/>
      <x:c r="GVP5917" s="248"/>
      <x:c r="GVQ5917" s="248"/>
      <x:c r="GVR5917" s="248"/>
      <x:c r="GVS5917" s="248"/>
      <x:c r="GVT5917" s="248"/>
      <x:c r="GVU5917" s="248"/>
      <x:c r="GVV5917" s="248"/>
      <x:c r="GVW5917" s="248"/>
      <x:c r="GVX5917" s="248"/>
      <x:c r="GVY5917" s="248"/>
      <x:c r="GVZ5917" s="248"/>
      <x:c r="GWA5917" s="248"/>
      <x:c r="GWB5917" s="248"/>
      <x:c r="GWC5917" s="248"/>
      <x:c r="GWD5917" s="248"/>
      <x:c r="GWE5917" s="248"/>
      <x:c r="GWF5917" s="248"/>
      <x:c r="GWG5917" s="248"/>
      <x:c r="GWH5917" s="248"/>
      <x:c r="GWI5917" s="248"/>
      <x:c r="GWJ5917" s="248"/>
      <x:c r="GWK5917" s="248"/>
      <x:c r="GWL5917" s="248"/>
      <x:c r="GWM5917" s="248"/>
      <x:c r="GWN5917" s="248"/>
      <x:c r="GWO5917" s="248"/>
      <x:c r="GWP5917" s="248"/>
      <x:c r="GWQ5917" s="248"/>
      <x:c r="GWR5917" s="248"/>
      <x:c r="GWS5917" s="248"/>
      <x:c r="GWT5917" s="248"/>
      <x:c r="GWU5917" s="248"/>
      <x:c r="GWV5917" s="248"/>
      <x:c r="GWW5917" s="248"/>
      <x:c r="GWX5917" s="248"/>
      <x:c r="GWY5917" s="248"/>
      <x:c r="GWZ5917" s="248"/>
      <x:c r="GXA5917" s="248"/>
      <x:c r="GXB5917" s="248"/>
      <x:c r="GXC5917" s="248"/>
      <x:c r="GXD5917" s="248"/>
      <x:c r="GXE5917" s="248"/>
      <x:c r="GXF5917" s="248"/>
      <x:c r="GXG5917" s="248"/>
      <x:c r="GXH5917" s="248"/>
      <x:c r="GXI5917" s="248"/>
      <x:c r="GXJ5917" s="248"/>
      <x:c r="GXK5917" s="248"/>
      <x:c r="GXL5917" s="248"/>
      <x:c r="GXM5917" s="248"/>
      <x:c r="GXN5917" s="248"/>
      <x:c r="GXO5917" s="248"/>
      <x:c r="GXP5917" s="248"/>
      <x:c r="GXQ5917" s="248"/>
      <x:c r="GXR5917" s="248"/>
      <x:c r="GXS5917" s="248"/>
      <x:c r="GXT5917" s="248"/>
      <x:c r="GXU5917" s="248"/>
      <x:c r="GXV5917" s="248"/>
      <x:c r="GXW5917" s="248"/>
      <x:c r="GXX5917" s="248"/>
      <x:c r="GXY5917" s="248"/>
      <x:c r="GXZ5917" s="248"/>
      <x:c r="GYA5917" s="248"/>
      <x:c r="GYB5917" s="248"/>
      <x:c r="GYC5917" s="248"/>
      <x:c r="GYD5917" s="248"/>
      <x:c r="GYE5917" s="248"/>
      <x:c r="GYF5917" s="248"/>
      <x:c r="GYG5917" s="248"/>
      <x:c r="GYH5917" s="248"/>
      <x:c r="GYI5917" s="248"/>
      <x:c r="GYJ5917" s="248"/>
      <x:c r="GYK5917" s="248"/>
      <x:c r="GYL5917" s="248"/>
      <x:c r="GYM5917" s="248"/>
      <x:c r="GYN5917" s="248"/>
      <x:c r="GYO5917" s="248"/>
      <x:c r="GYP5917" s="248"/>
      <x:c r="GYQ5917" s="248"/>
      <x:c r="GYR5917" s="248"/>
      <x:c r="GYS5917" s="248"/>
      <x:c r="GYT5917" s="248"/>
      <x:c r="GYU5917" s="248"/>
      <x:c r="GYV5917" s="248"/>
      <x:c r="GYW5917" s="248"/>
      <x:c r="GYX5917" s="248"/>
      <x:c r="GYY5917" s="248"/>
      <x:c r="GYZ5917" s="248"/>
      <x:c r="GZA5917" s="248"/>
      <x:c r="GZB5917" s="248"/>
      <x:c r="GZC5917" s="248"/>
      <x:c r="GZD5917" s="248"/>
      <x:c r="GZE5917" s="248"/>
      <x:c r="GZF5917" s="248"/>
      <x:c r="GZG5917" s="248"/>
      <x:c r="GZH5917" s="248"/>
      <x:c r="GZI5917" s="248"/>
      <x:c r="GZJ5917" s="248"/>
      <x:c r="GZK5917" s="248"/>
      <x:c r="GZL5917" s="248"/>
      <x:c r="GZM5917" s="248"/>
      <x:c r="GZN5917" s="248"/>
      <x:c r="GZO5917" s="248"/>
      <x:c r="GZP5917" s="248"/>
      <x:c r="GZQ5917" s="248"/>
      <x:c r="GZR5917" s="248"/>
      <x:c r="GZS5917" s="248"/>
      <x:c r="GZT5917" s="248"/>
      <x:c r="GZU5917" s="248"/>
      <x:c r="GZV5917" s="248"/>
      <x:c r="GZW5917" s="248"/>
      <x:c r="GZX5917" s="248"/>
      <x:c r="GZY5917" s="248"/>
      <x:c r="GZZ5917" s="248"/>
      <x:c r="HAA5917" s="248"/>
      <x:c r="HAB5917" s="248"/>
      <x:c r="HAC5917" s="248"/>
      <x:c r="HAD5917" s="248"/>
      <x:c r="HAE5917" s="248"/>
      <x:c r="HAF5917" s="248"/>
      <x:c r="HAG5917" s="248"/>
      <x:c r="HAH5917" s="248"/>
      <x:c r="HAI5917" s="248"/>
      <x:c r="HAJ5917" s="248"/>
      <x:c r="HAK5917" s="248"/>
      <x:c r="HAL5917" s="248"/>
      <x:c r="HAM5917" s="248"/>
      <x:c r="HAN5917" s="248"/>
      <x:c r="HAO5917" s="248"/>
      <x:c r="HAP5917" s="248"/>
      <x:c r="HAQ5917" s="248"/>
      <x:c r="HAR5917" s="248"/>
      <x:c r="HAS5917" s="248"/>
      <x:c r="HAT5917" s="248"/>
      <x:c r="HAU5917" s="248"/>
      <x:c r="HAV5917" s="248"/>
      <x:c r="HAW5917" s="248"/>
      <x:c r="HAX5917" s="248"/>
      <x:c r="HAY5917" s="248"/>
      <x:c r="HAZ5917" s="248"/>
      <x:c r="HBA5917" s="248"/>
      <x:c r="HBB5917" s="248"/>
      <x:c r="HBC5917" s="248"/>
      <x:c r="HBD5917" s="248"/>
      <x:c r="HBE5917" s="248"/>
      <x:c r="HBF5917" s="248"/>
      <x:c r="HBG5917" s="248"/>
      <x:c r="HBH5917" s="248"/>
      <x:c r="HBI5917" s="248"/>
      <x:c r="HBJ5917" s="248"/>
      <x:c r="HBK5917" s="248"/>
      <x:c r="HBL5917" s="248"/>
      <x:c r="HBM5917" s="248"/>
      <x:c r="HBN5917" s="248"/>
      <x:c r="HBO5917" s="248"/>
      <x:c r="HBP5917" s="248"/>
      <x:c r="HBQ5917" s="248"/>
      <x:c r="HBR5917" s="248"/>
      <x:c r="HBS5917" s="248"/>
      <x:c r="HBT5917" s="248"/>
      <x:c r="HBU5917" s="248"/>
      <x:c r="HBV5917" s="248"/>
      <x:c r="HBW5917" s="248"/>
      <x:c r="HBX5917" s="248"/>
      <x:c r="HBY5917" s="248"/>
      <x:c r="HBZ5917" s="248"/>
      <x:c r="HCA5917" s="248"/>
      <x:c r="HCB5917" s="248"/>
      <x:c r="HCC5917" s="248"/>
      <x:c r="HCD5917" s="248"/>
      <x:c r="HCE5917" s="248"/>
      <x:c r="HCF5917" s="248"/>
      <x:c r="HCG5917" s="248"/>
      <x:c r="HCH5917" s="248"/>
      <x:c r="HCI5917" s="248"/>
      <x:c r="HCJ5917" s="248"/>
      <x:c r="HCK5917" s="248"/>
      <x:c r="HCL5917" s="248"/>
      <x:c r="HCM5917" s="248"/>
      <x:c r="HCN5917" s="248"/>
      <x:c r="HCO5917" s="248"/>
      <x:c r="HCP5917" s="248"/>
      <x:c r="HCQ5917" s="248"/>
      <x:c r="HCR5917" s="248"/>
      <x:c r="HCS5917" s="248"/>
      <x:c r="HCT5917" s="248"/>
      <x:c r="HCU5917" s="248"/>
      <x:c r="HCV5917" s="248"/>
      <x:c r="HCW5917" s="248"/>
      <x:c r="HCX5917" s="248"/>
      <x:c r="HCY5917" s="248"/>
      <x:c r="HCZ5917" s="248"/>
      <x:c r="HDA5917" s="248"/>
      <x:c r="HDB5917" s="248"/>
      <x:c r="HDC5917" s="248"/>
      <x:c r="HDD5917" s="248"/>
      <x:c r="HDE5917" s="248"/>
      <x:c r="HDF5917" s="248"/>
      <x:c r="HDG5917" s="248"/>
      <x:c r="HDH5917" s="248"/>
      <x:c r="HDI5917" s="248"/>
      <x:c r="HDJ5917" s="248"/>
      <x:c r="HDK5917" s="248"/>
      <x:c r="HDL5917" s="248"/>
      <x:c r="HDM5917" s="248"/>
      <x:c r="HDN5917" s="248"/>
      <x:c r="HDO5917" s="248"/>
      <x:c r="HDP5917" s="248"/>
      <x:c r="HDQ5917" s="248"/>
      <x:c r="HDR5917" s="248"/>
      <x:c r="HDS5917" s="248"/>
      <x:c r="HDT5917" s="248"/>
      <x:c r="HDU5917" s="248"/>
      <x:c r="HDV5917" s="248"/>
      <x:c r="HDW5917" s="248"/>
      <x:c r="HDX5917" s="248"/>
      <x:c r="HDY5917" s="248"/>
      <x:c r="HDZ5917" s="248"/>
      <x:c r="HEA5917" s="248"/>
      <x:c r="HEB5917" s="248"/>
      <x:c r="HEC5917" s="248"/>
      <x:c r="HED5917" s="248"/>
      <x:c r="HEE5917" s="248"/>
      <x:c r="HEF5917" s="248"/>
      <x:c r="HEG5917" s="248"/>
      <x:c r="HEH5917" s="248"/>
      <x:c r="HEI5917" s="248"/>
      <x:c r="HEJ5917" s="248"/>
      <x:c r="HEK5917" s="248"/>
      <x:c r="HEL5917" s="248"/>
      <x:c r="HEM5917" s="248"/>
      <x:c r="HEN5917" s="248"/>
      <x:c r="HEO5917" s="248"/>
      <x:c r="HEP5917" s="248"/>
      <x:c r="HEQ5917" s="248"/>
      <x:c r="HER5917" s="248"/>
      <x:c r="HES5917" s="248"/>
      <x:c r="HET5917" s="248"/>
      <x:c r="HEU5917" s="248"/>
      <x:c r="HEV5917" s="248"/>
      <x:c r="HEW5917" s="248"/>
      <x:c r="HEX5917" s="248"/>
      <x:c r="HEY5917" s="248"/>
      <x:c r="HEZ5917" s="248"/>
      <x:c r="HFA5917" s="248"/>
      <x:c r="HFB5917" s="248"/>
      <x:c r="HFC5917" s="248"/>
      <x:c r="HFD5917" s="248"/>
      <x:c r="HFE5917" s="248"/>
      <x:c r="HFF5917" s="248"/>
      <x:c r="HFG5917" s="248"/>
      <x:c r="HFH5917" s="248"/>
      <x:c r="HFI5917" s="248"/>
      <x:c r="HFJ5917" s="248"/>
      <x:c r="HFK5917" s="248"/>
      <x:c r="HFL5917" s="248"/>
      <x:c r="HFM5917" s="248"/>
      <x:c r="HFN5917" s="248"/>
      <x:c r="HFO5917" s="248"/>
      <x:c r="HFP5917" s="248"/>
      <x:c r="HFQ5917" s="248"/>
      <x:c r="HFR5917" s="248"/>
      <x:c r="HFS5917" s="248"/>
      <x:c r="HFT5917" s="248"/>
      <x:c r="HFU5917" s="248"/>
      <x:c r="HFV5917" s="248"/>
      <x:c r="HFW5917" s="248"/>
      <x:c r="HFX5917" s="248"/>
      <x:c r="HFY5917" s="248"/>
      <x:c r="HFZ5917" s="248"/>
      <x:c r="HGA5917" s="248"/>
      <x:c r="HGB5917" s="248"/>
      <x:c r="HGC5917" s="248"/>
      <x:c r="HGD5917" s="248"/>
      <x:c r="HGE5917" s="248"/>
      <x:c r="HGF5917" s="248"/>
      <x:c r="HGG5917" s="248"/>
      <x:c r="HGH5917" s="248"/>
      <x:c r="HGI5917" s="248"/>
      <x:c r="HGJ5917" s="248"/>
      <x:c r="HGK5917" s="248"/>
      <x:c r="HGL5917" s="248"/>
      <x:c r="HGM5917" s="248"/>
      <x:c r="HGN5917" s="248"/>
      <x:c r="HGO5917" s="248"/>
      <x:c r="HGP5917" s="248"/>
      <x:c r="HGQ5917" s="248"/>
      <x:c r="HGR5917" s="248"/>
      <x:c r="HGS5917" s="248"/>
      <x:c r="HGT5917" s="248"/>
      <x:c r="HGU5917" s="248"/>
      <x:c r="HGV5917" s="248"/>
      <x:c r="HGW5917" s="248"/>
      <x:c r="HGX5917" s="248"/>
      <x:c r="HGY5917" s="248"/>
      <x:c r="HGZ5917" s="248"/>
      <x:c r="HHA5917" s="248"/>
      <x:c r="HHB5917" s="248"/>
      <x:c r="HHC5917" s="248"/>
      <x:c r="HHD5917" s="248"/>
      <x:c r="HHE5917" s="248"/>
      <x:c r="HHF5917" s="248"/>
      <x:c r="HHG5917" s="248"/>
      <x:c r="HHH5917" s="248"/>
      <x:c r="HHI5917" s="248"/>
      <x:c r="HHJ5917" s="248"/>
      <x:c r="HHK5917" s="248"/>
      <x:c r="HHL5917" s="248"/>
      <x:c r="HHM5917" s="248"/>
      <x:c r="HHN5917" s="248"/>
      <x:c r="HHO5917" s="248"/>
      <x:c r="HHP5917" s="248"/>
      <x:c r="HHQ5917" s="248"/>
      <x:c r="HHR5917" s="248"/>
      <x:c r="HHS5917" s="248"/>
      <x:c r="HHT5917" s="248"/>
      <x:c r="HHU5917" s="248"/>
      <x:c r="HHV5917" s="248"/>
      <x:c r="HHW5917" s="248"/>
      <x:c r="HHX5917" s="248"/>
      <x:c r="HHY5917" s="248"/>
      <x:c r="HHZ5917" s="248"/>
      <x:c r="HIA5917" s="248"/>
      <x:c r="HIB5917" s="248"/>
      <x:c r="HIC5917" s="248"/>
      <x:c r="HID5917" s="248"/>
      <x:c r="HIE5917" s="248"/>
      <x:c r="HIF5917" s="248"/>
      <x:c r="HIG5917" s="248"/>
      <x:c r="HIH5917" s="248"/>
      <x:c r="HII5917" s="248"/>
      <x:c r="HIJ5917" s="248"/>
      <x:c r="HIK5917" s="248"/>
      <x:c r="HIL5917" s="248"/>
      <x:c r="HIM5917" s="248"/>
      <x:c r="HIN5917" s="248"/>
      <x:c r="HIO5917" s="248"/>
      <x:c r="HIP5917" s="248"/>
      <x:c r="HIQ5917" s="248"/>
      <x:c r="HIR5917" s="248"/>
      <x:c r="HIS5917" s="248"/>
      <x:c r="HIT5917" s="248"/>
      <x:c r="HIU5917" s="248"/>
      <x:c r="HIV5917" s="248"/>
      <x:c r="HIW5917" s="248"/>
      <x:c r="HIX5917" s="248"/>
      <x:c r="HIY5917" s="248"/>
      <x:c r="HIZ5917" s="248"/>
      <x:c r="HJA5917" s="248"/>
      <x:c r="HJB5917" s="248"/>
      <x:c r="HJC5917" s="248"/>
      <x:c r="HJD5917" s="248"/>
      <x:c r="HJE5917" s="248"/>
      <x:c r="HJF5917" s="248"/>
      <x:c r="HJG5917" s="248"/>
      <x:c r="HJH5917" s="248"/>
      <x:c r="HJI5917" s="248"/>
      <x:c r="HJJ5917" s="248"/>
      <x:c r="HJK5917" s="248"/>
      <x:c r="HJL5917" s="248"/>
      <x:c r="HJM5917" s="248"/>
      <x:c r="HJN5917" s="248"/>
      <x:c r="HJO5917" s="248"/>
      <x:c r="HJP5917" s="248"/>
      <x:c r="HJQ5917" s="248"/>
      <x:c r="HJR5917" s="248"/>
      <x:c r="HJS5917" s="248"/>
      <x:c r="HJT5917" s="248"/>
      <x:c r="HJU5917" s="248"/>
      <x:c r="HJV5917" s="248"/>
      <x:c r="HJW5917" s="248"/>
      <x:c r="HJX5917" s="248"/>
      <x:c r="HJY5917" s="248"/>
      <x:c r="HJZ5917" s="248"/>
      <x:c r="HKA5917" s="248"/>
      <x:c r="HKB5917" s="248"/>
      <x:c r="HKC5917" s="248"/>
      <x:c r="HKD5917" s="248"/>
      <x:c r="HKE5917" s="248"/>
      <x:c r="HKF5917" s="248"/>
      <x:c r="HKG5917" s="248"/>
      <x:c r="HKH5917" s="248"/>
      <x:c r="HKI5917" s="248"/>
      <x:c r="HKJ5917" s="248"/>
      <x:c r="HKK5917" s="248"/>
      <x:c r="HKL5917" s="248"/>
      <x:c r="HKM5917" s="248"/>
      <x:c r="HKN5917" s="248"/>
      <x:c r="HKO5917" s="248"/>
      <x:c r="HKP5917" s="248"/>
      <x:c r="HKQ5917" s="248"/>
      <x:c r="HKR5917" s="248"/>
      <x:c r="HKS5917" s="248"/>
      <x:c r="HKT5917" s="248"/>
      <x:c r="HKU5917" s="248"/>
      <x:c r="HKV5917" s="248"/>
      <x:c r="HKW5917" s="248"/>
      <x:c r="HKX5917" s="248"/>
      <x:c r="HKY5917" s="248"/>
      <x:c r="HKZ5917" s="248"/>
      <x:c r="HLA5917" s="248"/>
      <x:c r="HLB5917" s="248"/>
      <x:c r="HLC5917" s="248"/>
      <x:c r="HLD5917" s="248"/>
      <x:c r="HLE5917" s="248"/>
      <x:c r="HLF5917" s="248"/>
      <x:c r="HLG5917" s="248"/>
      <x:c r="HLH5917" s="248"/>
      <x:c r="HLI5917" s="248"/>
      <x:c r="HLJ5917" s="248"/>
      <x:c r="HLK5917" s="248"/>
      <x:c r="HLL5917" s="248"/>
      <x:c r="HLM5917" s="248"/>
      <x:c r="HLN5917" s="248"/>
      <x:c r="HLO5917" s="248"/>
      <x:c r="HLP5917" s="248"/>
      <x:c r="HLQ5917" s="248"/>
      <x:c r="HLR5917" s="248"/>
      <x:c r="HLS5917" s="248"/>
      <x:c r="HLT5917" s="248"/>
      <x:c r="HLU5917" s="248"/>
      <x:c r="HLV5917" s="248"/>
      <x:c r="HLW5917" s="248"/>
      <x:c r="HLX5917" s="248"/>
      <x:c r="HLY5917" s="248"/>
      <x:c r="HLZ5917" s="248"/>
      <x:c r="HMA5917" s="248"/>
      <x:c r="HMB5917" s="248"/>
      <x:c r="HMC5917" s="248"/>
      <x:c r="HMD5917" s="248"/>
      <x:c r="HME5917" s="248"/>
      <x:c r="HMF5917" s="248"/>
      <x:c r="HMG5917" s="248"/>
      <x:c r="HMH5917" s="248"/>
      <x:c r="HMI5917" s="248"/>
      <x:c r="HMJ5917" s="248"/>
      <x:c r="HMK5917" s="248"/>
      <x:c r="HML5917" s="248"/>
      <x:c r="HMM5917" s="248"/>
      <x:c r="HMN5917" s="248"/>
      <x:c r="HMO5917" s="248"/>
      <x:c r="HMP5917" s="248"/>
      <x:c r="HMQ5917" s="248"/>
      <x:c r="HMR5917" s="248"/>
      <x:c r="HMS5917" s="248"/>
      <x:c r="HMT5917" s="248"/>
      <x:c r="HMU5917" s="248"/>
      <x:c r="HMV5917" s="248"/>
      <x:c r="HMW5917" s="248"/>
      <x:c r="HMX5917" s="248"/>
      <x:c r="HMY5917" s="248"/>
      <x:c r="HMZ5917" s="248"/>
      <x:c r="HNA5917" s="248"/>
      <x:c r="HNB5917" s="248"/>
      <x:c r="HNC5917" s="248"/>
      <x:c r="HND5917" s="248"/>
      <x:c r="HNE5917" s="248"/>
      <x:c r="HNF5917" s="248"/>
      <x:c r="HNG5917" s="248"/>
      <x:c r="HNH5917" s="248"/>
      <x:c r="HNI5917" s="248"/>
      <x:c r="HNJ5917" s="248"/>
      <x:c r="HNK5917" s="248"/>
      <x:c r="HNL5917" s="248"/>
      <x:c r="HNM5917" s="248"/>
      <x:c r="HNN5917" s="248"/>
      <x:c r="HNO5917" s="248"/>
      <x:c r="HNP5917" s="248"/>
      <x:c r="HNQ5917" s="248"/>
      <x:c r="HNR5917" s="248"/>
      <x:c r="HNS5917" s="248"/>
      <x:c r="HNT5917" s="248"/>
      <x:c r="HNU5917" s="248"/>
      <x:c r="HNV5917" s="248"/>
      <x:c r="HNW5917" s="248"/>
      <x:c r="HNX5917" s="248"/>
      <x:c r="HNY5917" s="248"/>
      <x:c r="HNZ5917" s="248"/>
      <x:c r="HOA5917" s="248"/>
      <x:c r="HOB5917" s="248"/>
      <x:c r="HOC5917" s="248"/>
      <x:c r="HOD5917" s="248"/>
      <x:c r="HOE5917" s="248"/>
      <x:c r="HOF5917" s="248"/>
      <x:c r="HOG5917" s="248"/>
      <x:c r="HOH5917" s="248"/>
      <x:c r="HOI5917" s="248"/>
      <x:c r="HOJ5917" s="248"/>
      <x:c r="HOK5917" s="248"/>
      <x:c r="HOL5917" s="248"/>
      <x:c r="HOM5917" s="248"/>
      <x:c r="HON5917" s="248"/>
      <x:c r="HOO5917" s="248"/>
      <x:c r="HOP5917" s="248"/>
      <x:c r="HOQ5917" s="248"/>
      <x:c r="HOR5917" s="248"/>
      <x:c r="HOS5917" s="248"/>
      <x:c r="HOT5917" s="248"/>
      <x:c r="HOU5917" s="248"/>
      <x:c r="HOV5917" s="248"/>
      <x:c r="HOW5917" s="248"/>
      <x:c r="HOX5917" s="248"/>
      <x:c r="HOY5917" s="248"/>
      <x:c r="HOZ5917" s="248"/>
      <x:c r="HPA5917" s="248"/>
      <x:c r="HPB5917" s="248"/>
      <x:c r="HPC5917" s="248"/>
      <x:c r="HPD5917" s="248"/>
      <x:c r="HPE5917" s="248"/>
      <x:c r="HPF5917" s="248"/>
      <x:c r="HPG5917" s="248"/>
      <x:c r="HPH5917" s="248"/>
      <x:c r="HPI5917" s="248"/>
      <x:c r="HPJ5917" s="248"/>
      <x:c r="HPK5917" s="248"/>
      <x:c r="HPL5917" s="248"/>
      <x:c r="HPM5917" s="248"/>
      <x:c r="HPN5917" s="248"/>
      <x:c r="HPO5917" s="248"/>
      <x:c r="HPP5917" s="248"/>
      <x:c r="HPQ5917" s="248"/>
      <x:c r="HPR5917" s="248"/>
      <x:c r="HPS5917" s="248"/>
      <x:c r="HPT5917" s="248"/>
      <x:c r="HPU5917" s="248"/>
      <x:c r="HPV5917" s="248"/>
      <x:c r="HPW5917" s="248"/>
      <x:c r="HPX5917" s="248"/>
      <x:c r="HPY5917" s="248"/>
      <x:c r="HPZ5917" s="248"/>
      <x:c r="HQA5917" s="248"/>
      <x:c r="HQB5917" s="248"/>
      <x:c r="HQC5917" s="248"/>
      <x:c r="HQD5917" s="248"/>
      <x:c r="HQE5917" s="248"/>
      <x:c r="HQF5917" s="248"/>
      <x:c r="HQG5917" s="248"/>
      <x:c r="HQH5917" s="248"/>
      <x:c r="HQI5917" s="248"/>
      <x:c r="HQJ5917" s="248"/>
      <x:c r="HQK5917" s="248"/>
      <x:c r="HQL5917" s="248"/>
      <x:c r="HQM5917" s="248"/>
      <x:c r="HQN5917" s="248"/>
      <x:c r="HQO5917" s="248"/>
      <x:c r="HQP5917" s="248"/>
      <x:c r="HQQ5917" s="248"/>
      <x:c r="HQR5917" s="248"/>
      <x:c r="HQS5917" s="248"/>
      <x:c r="HQT5917" s="248"/>
      <x:c r="HQU5917" s="248"/>
      <x:c r="HQV5917" s="248"/>
      <x:c r="HQW5917" s="248"/>
      <x:c r="HQX5917" s="248"/>
      <x:c r="HQY5917" s="248"/>
      <x:c r="HQZ5917" s="248"/>
      <x:c r="HRA5917" s="248"/>
      <x:c r="HRB5917" s="248"/>
      <x:c r="HRC5917" s="248"/>
      <x:c r="HRD5917" s="248"/>
      <x:c r="HRE5917" s="248"/>
      <x:c r="HRF5917" s="248"/>
      <x:c r="HRG5917" s="248"/>
      <x:c r="HRH5917" s="248"/>
      <x:c r="HRI5917" s="248"/>
      <x:c r="HRJ5917" s="248"/>
      <x:c r="HRK5917" s="248"/>
      <x:c r="HRL5917" s="248"/>
      <x:c r="HRM5917" s="248"/>
      <x:c r="HRN5917" s="248"/>
      <x:c r="HRO5917" s="248"/>
      <x:c r="HRP5917" s="248"/>
      <x:c r="HRQ5917" s="248"/>
      <x:c r="HRR5917" s="248"/>
      <x:c r="HRS5917" s="248"/>
      <x:c r="HRT5917" s="248"/>
      <x:c r="HRU5917" s="248"/>
      <x:c r="HRV5917" s="248"/>
      <x:c r="HRW5917" s="248"/>
      <x:c r="HRX5917" s="248"/>
      <x:c r="HRY5917" s="248"/>
      <x:c r="HRZ5917" s="248"/>
      <x:c r="HSA5917" s="248"/>
      <x:c r="HSB5917" s="248"/>
      <x:c r="HSC5917" s="248"/>
      <x:c r="HSD5917" s="248"/>
      <x:c r="HSE5917" s="248"/>
      <x:c r="HSF5917" s="248"/>
      <x:c r="HSG5917" s="248"/>
      <x:c r="HSH5917" s="248"/>
      <x:c r="HSI5917" s="248"/>
      <x:c r="HSJ5917" s="248"/>
      <x:c r="HSK5917" s="248"/>
      <x:c r="HSL5917" s="248"/>
      <x:c r="HSM5917" s="248"/>
      <x:c r="HSN5917" s="248"/>
      <x:c r="HSO5917" s="248"/>
      <x:c r="HSP5917" s="248"/>
      <x:c r="HSQ5917" s="248"/>
      <x:c r="HSR5917" s="248"/>
      <x:c r="HSS5917" s="248"/>
      <x:c r="HST5917" s="248"/>
      <x:c r="HSU5917" s="248"/>
      <x:c r="HSV5917" s="248"/>
      <x:c r="HSW5917" s="248"/>
      <x:c r="HSX5917" s="248"/>
      <x:c r="HSY5917" s="248"/>
      <x:c r="HSZ5917" s="248"/>
      <x:c r="HTA5917" s="248"/>
      <x:c r="HTB5917" s="248"/>
      <x:c r="HTC5917" s="248"/>
      <x:c r="HTD5917" s="248"/>
      <x:c r="HTE5917" s="248"/>
      <x:c r="HTF5917" s="248"/>
      <x:c r="HTG5917" s="248"/>
      <x:c r="HTH5917" s="248"/>
      <x:c r="HTI5917" s="248"/>
      <x:c r="HTJ5917" s="248"/>
      <x:c r="HTK5917" s="248"/>
      <x:c r="HTL5917" s="248"/>
      <x:c r="HTM5917" s="248"/>
      <x:c r="HTN5917" s="248"/>
      <x:c r="HTO5917" s="248"/>
      <x:c r="HTP5917" s="248"/>
      <x:c r="HTQ5917" s="248"/>
      <x:c r="HTR5917" s="248"/>
      <x:c r="HTS5917" s="248"/>
      <x:c r="HTT5917" s="248"/>
      <x:c r="HTU5917" s="248"/>
      <x:c r="HTV5917" s="248"/>
      <x:c r="HTW5917" s="248"/>
      <x:c r="HTX5917" s="248"/>
      <x:c r="HTY5917" s="248"/>
      <x:c r="HTZ5917" s="248"/>
      <x:c r="HUA5917" s="248"/>
      <x:c r="HUB5917" s="248"/>
      <x:c r="HUC5917" s="248"/>
      <x:c r="HUD5917" s="248"/>
      <x:c r="HUE5917" s="248"/>
      <x:c r="HUF5917" s="248"/>
      <x:c r="HUG5917" s="248"/>
      <x:c r="HUH5917" s="248"/>
      <x:c r="HUI5917" s="248"/>
      <x:c r="HUJ5917" s="248"/>
      <x:c r="HUK5917" s="248"/>
      <x:c r="HUL5917" s="248"/>
      <x:c r="HUM5917" s="248"/>
      <x:c r="HUN5917" s="248"/>
      <x:c r="HUO5917" s="248"/>
      <x:c r="HUP5917" s="248"/>
      <x:c r="HUQ5917" s="248"/>
      <x:c r="HUR5917" s="248"/>
      <x:c r="HUS5917" s="248"/>
      <x:c r="HUT5917" s="248"/>
      <x:c r="HUU5917" s="248"/>
      <x:c r="HUV5917" s="248"/>
      <x:c r="HUW5917" s="248"/>
      <x:c r="HUX5917" s="248"/>
      <x:c r="HUY5917" s="248"/>
      <x:c r="HUZ5917" s="248"/>
      <x:c r="HVA5917" s="248"/>
      <x:c r="HVB5917" s="248"/>
      <x:c r="HVC5917" s="248"/>
      <x:c r="HVD5917" s="248"/>
      <x:c r="HVE5917" s="248"/>
      <x:c r="HVF5917" s="248"/>
      <x:c r="HVG5917" s="248"/>
      <x:c r="HVH5917" s="248"/>
      <x:c r="HVI5917" s="248"/>
      <x:c r="HVJ5917" s="248"/>
      <x:c r="HVK5917" s="248"/>
      <x:c r="HVL5917" s="248"/>
      <x:c r="HVM5917" s="248"/>
      <x:c r="HVN5917" s="248"/>
      <x:c r="HVO5917" s="248"/>
      <x:c r="HVP5917" s="248"/>
      <x:c r="HVQ5917" s="248"/>
      <x:c r="HVR5917" s="248"/>
      <x:c r="HVS5917" s="248"/>
      <x:c r="HVT5917" s="248"/>
      <x:c r="HVU5917" s="248"/>
      <x:c r="HVV5917" s="248"/>
      <x:c r="HVW5917" s="248"/>
      <x:c r="HVX5917" s="248"/>
      <x:c r="HVY5917" s="248"/>
      <x:c r="HVZ5917" s="248"/>
      <x:c r="HWA5917" s="248"/>
      <x:c r="HWB5917" s="248"/>
      <x:c r="HWC5917" s="248"/>
      <x:c r="HWD5917" s="248"/>
      <x:c r="HWE5917" s="248"/>
      <x:c r="HWF5917" s="248"/>
      <x:c r="HWG5917" s="248"/>
      <x:c r="HWH5917" s="248"/>
      <x:c r="HWI5917" s="248"/>
      <x:c r="HWJ5917" s="248"/>
      <x:c r="HWK5917" s="248"/>
      <x:c r="HWL5917" s="248"/>
      <x:c r="HWM5917" s="248"/>
      <x:c r="HWN5917" s="248"/>
      <x:c r="HWO5917" s="248"/>
      <x:c r="HWP5917" s="248"/>
      <x:c r="HWQ5917" s="248"/>
      <x:c r="HWR5917" s="248"/>
      <x:c r="HWS5917" s="248"/>
      <x:c r="HWT5917" s="248"/>
      <x:c r="HWU5917" s="248"/>
      <x:c r="HWV5917" s="248"/>
      <x:c r="HWW5917" s="248"/>
      <x:c r="HWX5917" s="248"/>
      <x:c r="HWY5917" s="248"/>
      <x:c r="HWZ5917" s="248"/>
      <x:c r="HXA5917" s="248"/>
      <x:c r="HXB5917" s="248"/>
      <x:c r="HXC5917" s="248"/>
      <x:c r="HXD5917" s="248"/>
      <x:c r="HXE5917" s="248"/>
      <x:c r="HXF5917" s="248"/>
      <x:c r="HXG5917" s="248"/>
      <x:c r="HXH5917" s="248"/>
      <x:c r="HXI5917" s="248"/>
      <x:c r="HXJ5917" s="248"/>
      <x:c r="HXK5917" s="248"/>
      <x:c r="HXL5917" s="248"/>
      <x:c r="HXM5917" s="248"/>
      <x:c r="HXN5917" s="248"/>
      <x:c r="HXO5917" s="248"/>
      <x:c r="HXP5917" s="248"/>
      <x:c r="HXQ5917" s="248"/>
      <x:c r="HXR5917" s="248"/>
      <x:c r="HXS5917" s="248"/>
      <x:c r="HXT5917" s="248"/>
      <x:c r="HXU5917" s="248"/>
      <x:c r="HXV5917" s="248"/>
      <x:c r="HXW5917" s="248"/>
      <x:c r="HXX5917" s="248"/>
      <x:c r="HXY5917" s="248"/>
      <x:c r="HXZ5917" s="248"/>
      <x:c r="HYA5917" s="248"/>
      <x:c r="HYB5917" s="248"/>
      <x:c r="HYC5917" s="248"/>
      <x:c r="HYD5917" s="248"/>
      <x:c r="HYE5917" s="248"/>
      <x:c r="HYF5917" s="248"/>
      <x:c r="HYG5917" s="248"/>
      <x:c r="HYH5917" s="248"/>
      <x:c r="HYI5917" s="248"/>
      <x:c r="HYJ5917" s="248"/>
      <x:c r="HYK5917" s="248"/>
      <x:c r="HYL5917" s="248"/>
      <x:c r="HYM5917" s="248"/>
      <x:c r="HYN5917" s="248"/>
      <x:c r="HYO5917" s="248"/>
      <x:c r="HYP5917" s="248"/>
      <x:c r="HYQ5917" s="248"/>
      <x:c r="HYR5917" s="248"/>
      <x:c r="HYS5917" s="248"/>
      <x:c r="HYT5917" s="248"/>
      <x:c r="HYU5917" s="248"/>
      <x:c r="HYV5917" s="248"/>
      <x:c r="HYW5917" s="248"/>
      <x:c r="HYX5917" s="248"/>
      <x:c r="HYY5917" s="248"/>
      <x:c r="HYZ5917" s="248"/>
      <x:c r="HZA5917" s="248"/>
      <x:c r="HZB5917" s="248"/>
      <x:c r="HZC5917" s="248"/>
      <x:c r="HZD5917" s="248"/>
      <x:c r="HZE5917" s="248"/>
      <x:c r="HZF5917" s="248"/>
      <x:c r="HZG5917" s="248"/>
      <x:c r="HZH5917" s="248"/>
      <x:c r="HZI5917" s="248"/>
      <x:c r="HZJ5917" s="248"/>
      <x:c r="HZK5917" s="248"/>
      <x:c r="HZL5917" s="248"/>
      <x:c r="HZM5917" s="248"/>
      <x:c r="HZN5917" s="248"/>
      <x:c r="HZO5917" s="248"/>
      <x:c r="HZP5917" s="248"/>
      <x:c r="HZQ5917" s="248"/>
      <x:c r="HZR5917" s="248"/>
      <x:c r="HZS5917" s="248"/>
      <x:c r="HZT5917" s="248"/>
      <x:c r="HZU5917" s="248"/>
      <x:c r="HZV5917" s="248"/>
      <x:c r="HZW5917" s="248"/>
      <x:c r="HZX5917" s="248"/>
      <x:c r="HZY5917" s="248"/>
      <x:c r="HZZ5917" s="248"/>
      <x:c r="IAA5917" s="248"/>
      <x:c r="IAB5917" s="248"/>
      <x:c r="IAC5917" s="248"/>
      <x:c r="IAD5917" s="248"/>
      <x:c r="IAE5917" s="248"/>
      <x:c r="IAF5917" s="248"/>
      <x:c r="IAG5917" s="248"/>
      <x:c r="IAH5917" s="248"/>
      <x:c r="IAI5917" s="248"/>
      <x:c r="IAJ5917" s="248"/>
      <x:c r="IAK5917" s="248"/>
      <x:c r="IAL5917" s="248"/>
      <x:c r="IAM5917" s="248"/>
      <x:c r="IAN5917" s="248"/>
      <x:c r="IAO5917" s="248"/>
      <x:c r="IAP5917" s="248"/>
      <x:c r="IAQ5917" s="248"/>
      <x:c r="IAR5917" s="248"/>
      <x:c r="IAS5917" s="248"/>
      <x:c r="IAT5917" s="248"/>
      <x:c r="IAU5917" s="248"/>
      <x:c r="IAV5917" s="248"/>
      <x:c r="IAW5917" s="248"/>
      <x:c r="IAX5917" s="248"/>
      <x:c r="IAY5917" s="248"/>
      <x:c r="IAZ5917" s="248"/>
      <x:c r="IBA5917" s="248"/>
      <x:c r="IBB5917" s="248"/>
      <x:c r="IBC5917" s="248"/>
      <x:c r="IBD5917" s="248"/>
      <x:c r="IBE5917" s="248"/>
      <x:c r="IBF5917" s="248"/>
      <x:c r="IBG5917" s="248"/>
      <x:c r="IBH5917" s="248"/>
      <x:c r="IBI5917" s="248"/>
      <x:c r="IBJ5917" s="248"/>
      <x:c r="IBK5917" s="248"/>
      <x:c r="IBL5917" s="248"/>
      <x:c r="IBM5917" s="248"/>
      <x:c r="IBN5917" s="248"/>
      <x:c r="IBO5917" s="248"/>
      <x:c r="IBP5917" s="248"/>
      <x:c r="IBQ5917" s="248"/>
      <x:c r="IBR5917" s="248"/>
      <x:c r="IBS5917" s="248"/>
      <x:c r="IBT5917" s="248"/>
      <x:c r="IBU5917" s="248"/>
      <x:c r="IBV5917" s="248"/>
      <x:c r="IBW5917" s="248"/>
      <x:c r="IBX5917" s="248"/>
      <x:c r="IBY5917" s="248"/>
      <x:c r="IBZ5917" s="248"/>
      <x:c r="ICA5917" s="248"/>
      <x:c r="ICB5917" s="248"/>
      <x:c r="ICC5917" s="248"/>
      <x:c r="ICD5917" s="248"/>
      <x:c r="ICE5917" s="248"/>
      <x:c r="ICF5917" s="248"/>
      <x:c r="ICG5917" s="248"/>
      <x:c r="ICH5917" s="248"/>
      <x:c r="ICI5917" s="248"/>
      <x:c r="ICJ5917" s="248"/>
      <x:c r="ICK5917" s="248"/>
      <x:c r="ICL5917" s="248"/>
      <x:c r="ICM5917" s="248"/>
      <x:c r="ICN5917" s="248"/>
      <x:c r="ICO5917" s="248"/>
      <x:c r="ICP5917" s="248"/>
      <x:c r="ICQ5917" s="248"/>
      <x:c r="ICR5917" s="248"/>
      <x:c r="ICS5917" s="248"/>
      <x:c r="ICT5917" s="248"/>
      <x:c r="ICU5917" s="248"/>
      <x:c r="ICV5917" s="248"/>
      <x:c r="ICW5917" s="248"/>
      <x:c r="ICX5917" s="248"/>
      <x:c r="ICY5917" s="248"/>
      <x:c r="ICZ5917" s="248"/>
      <x:c r="IDA5917" s="248"/>
      <x:c r="IDB5917" s="248"/>
      <x:c r="IDC5917" s="248"/>
      <x:c r="IDD5917" s="248"/>
      <x:c r="IDE5917" s="248"/>
      <x:c r="IDF5917" s="248"/>
      <x:c r="IDG5917" s="248"/>
      <x:c r="IDH5917" s="248"/>
      <x:c r="IDI5917" s="248"/>
      <x:c r="IDJ5917" s="248"/>
      <x:c r="IDK5917" s="248"/>
      <x:c r="IDL5917" s="248"/>
      <x:c r="IDM5917" s="248"/>
      <x:c r="IDN5917" s="248"/>
      <x:c r="IDO5917" s="248"/>
      <x:c r="IDP5917" s="248"/>
      <x:c r="IDQ5917" s="248"/>
      <x:c r="IDR5917" s="248"/>
      <x:c r="IDS5917" s="248"/>
      <x:c r="IDT5917" s="248"/>
      <x:c r="IDU5917" s="248"/>
      <x:c r="IDV5917" s="248"/>
      <x:c r="IDW5917" s="248"/>
      <x:c r="IDX5917" s="248"/>
      <x:c r="IDY5917" s="248"/>
      <x:c r="IDZ5917" s="248"/>
      <x:c r="IEA5917" s="248"/>
      <x:c r="IEB5917" s="248"/>
      <x:c r="IEC5917" s="248"/>
      <x:c r="IED5917" s="248"/>
      <x:c r="IEE5917" s="248"/>
      <x:c r="IEF5917" s="248"/>
      <x:c r="IEG5917" s="248"/>
      <x:c r="IEH5917" s="248"/>
      <x:c r="IEI5917" s="248"/>
      <x:c r="IEJ5917" s="248"/>
      <x:c r="IEK5917" s="248"/>
      <x:c r="IEL5917" s="248"/>
      <x:c r="IEM5917" s="248"/>
      <x:c r="IEN5917" s="248"/>
      <x:c r="IEO5917" s="248"/>
      <x:c r="IEP5917" s="248"/>
      <x:c r="IEQ5917" s="248"/>
      <x:c r="IER5917" s="248"/>
      <x:c r="IES5917" s="248"/>
      <x:c r="IET5917" s="248"/>
      <x:c r="IEU5917" s="248"/>
      <x:c r="IEV5917" s="248"/>
      <x:c r="IEW5917" s="248"/>
      <x:c r="IEX5917" s="248"/>
      <x:c r="IEY5917" s="248"/>
      <x:c r="IEZ5917" s="248"/>
      <x:c r="IFA5917" s="248"/>
      <x:c r="IFB5917" s="248"/>
      <x:c r="IFC5917" s="248"/>
      <x:c r="IFD5917" s="248"/>
      <x:c r="IFE5917" s="248"/>
      <x:c r="IFF5917" s="248"/>
      <x:c r="IFG5917" s="248"/>
      <x:c r="IFH5917" s="248"/>
      <x:c r="IFI5917" s="248"/>
      <x:c r="IFJ5917" s="248"/>
      <x:c r="IFK5917" s="248"/>
      <x:c r="IFL5917" s="248"/>
      <x:c r="IFM5917" s="248"/>
      <x:c r="IFN5917" s="248"/>
      <x:c r="IFO5917" s="248"/>
      <x:c r="IFP5917" s="248"/>
      <x:c r="IFQ5917" s="248"/>
      <x:c r="IFR5917" s="248"/>
      <x:c r="IFS5917" s="248"/>
      <x:c r="IFT5917" s="248"/>
      <x:c r="IFU5917" s="248"/>
      <x:c r="IFV5917" s="248"/>
      <x:c r="IFW5917" s="248"/>
      <x:c r="IFX5917" s="248"/>
      <x:c r="IFY5917" s="248"/>
      <x:c r="IFZ5917" s="248"/>
      <x:c r="IGA5917" s="248"/>
      <x:c r="IGB5917" s="248"/>
      <x:c r="IGC5917" s="248"/>
      <x:c r="IGD5917" s="248"/>
      <x:c r="IGE5917" s="248"/>
      <x:c r="IGF5917" s="248"/>
      <x:c r="IGG5917" s="248"/>
      <x:c r="IGH5917" s="248"/>
      <x:c r="IGI5917" s="248"/>
      <x:c r="IGJ5917" s="248"/>
      <x:c r="IGK5917" s="248"/>
      <x:c r="IGL5917" s="248"/>
      <x:c r="IGM5917" s="248"/>
      <x:c r="IGN5917" s="248"/>
      <x:c r="IGO5917" s="248"/>
      <x:c r="IGP5917" s="248"/>
      <x:c r="IGQ5917" s="248"/>
      <x:c r="IGR5917" s="248"/>
      <x:c r="IGS5917" s="248"/>
      <x:c r="IGT5917" s="248"/>
      <x:c r="IGU5917" s="248"/>
      <x:c r="IGV5917" s="248"/>
      <x:c r="IGW5917" s="248"/>
      <x:c r="IGX5917" s="248"/>
      <x:c r="IGY5917" s="248"/>
      <x:c r="IGZ5917" s="248"/>
      <x:c r="IHA5917" s="248"/>
      <x:c r="IHB5917" s="248"/>
      <x:c r="IHC5917" s="248"/>
      <x:c r="IHD5917" s="248"/>
      <x:c r="IHE5917" s="248"/>
      <x:c r="IHF5917" s="248"/>
      <x:c r="IHG5917" s="248"/>
      <x:c r="IHH5917" s="248"/>
      <x:c r="IHI5917" s="248"/>
      <x:c r="IHJ5917" s="248"/>
      <x:c r="IHK5917" s="248"/>
      <x:c r="IHL5917" s="248"/>
      <x:c r="IHM5917" s="248"/>
      <x:c r="IHN5917" s="248"/>
      <x:c r="IHO5917" s="248"/>
      <x:c r="IHP5917" s="248"/>
      <x:c r="IHQ5917" s="248"/>
      <x:c r="IHR5917" s="248"/>
      <x:c r="IHS5917" s="248"/>
      <x:c r="IHT5917" s="248"/>
      <x:c r="IHU5917" s="248"/>
      <x:c r="IHV5917" s="248"/>
      <x:c r="IHW5917" s="248"/>
      <x:c r="IHX5917" s="248"/>
      <x:c r="IHY5917" s="248"/>
      <x:c r="IHZ5917" s="248"/>
      <x:c r="IIA5917" s="248"/>
      <x:c r="IIB5917" s="248"/>
      <x:c r="IIC5917" s="248"/>
      <x:c r="IID5917" s="248"/>
      <x:c r="IIE5917" s="248"/>
      <x:c r="IIF5917" s="248"/>
      <x:c r="IIG5917" s="248"/>
      <x:c r="IIH5917" s="248"/>
      <x:c r="III5917" s="248"/>
      <x:c r="IIJ5917" s="248"/>
      <x:c r="IIK5917" s="248"/>
      <x:c r="IIL5917" s="248"/>
      <x:c r="IIM5917" s="248"/>
      <x:c r="IIN5917" s="248"/>
      <x:c r="IIO5917" s="248"/>
      <x:c r="IIP5917" s="248"/>
      <x:c r="IIQ5917" s="248"/>
      <x:c r="IIR5917" s="248"/>
      <x:c r="IIS5917" s="248"/>
      <x:c r="IIT5917" s="248"/>
      <x:c r="IIU5917" s="248"/>
      <x:c r="IIV5917" s="248"/>
      <x:c r="IIW5917" s="248"/>
      <x:c r="IIX5917" s="248"/>
      <x:c r="IIY5917" s="248"/>
      <x:c r="IIZ5917" s="248"/>
      <x:c r="IJA5917" s="248"/>
      <x:c r="IJB5917" s="248"/>
      <x:c r="IJC5917" s="248"/>
      <x:c r="IJD5917" s="248"/>
      <x:c r="IJE5917" s="248"/>
      <x:c r="IJF5917" s="248"/>
      <x:c r="IJG5917" s="248"/>
      <x:c r="IJH5917" s="248"/>
      <x:c r="IJI5917" s="248"/>
      <x:c r="IJJ5917" s="248"/>
      <x:c r="IJK5917" s="248"/>
      <x:c r="IJL5917" s="248"/>
      <x:c r="IJM5917" s="248"/>
      <x:c r="IJN5917" s="248"/>
      <x:c r="IJO5917" s="248"/>
      <x:c r="IJP5917" s="248"/>
      <x:c r="IJQ5917" s="248"/>
      <x:c r="IJR5917" s="248"/>
      <x:c r="IJS5917" s="248"/>
      <x:c r="IJT5917" s="248"/>
      <x:c r="IJU5917" s="248"/>
      <x:c r="IJV5917" s="248"/>
      <x:c r="IJW5917" s="248"/>
      <x:c r="IJX5917" s="248"/>
      <x:c r="IJY5917" s="248"/>
      <x:c r="IJZ5917" s="248"/>
      <x:c r="IKA5917" s="248"/>
      <x:c r="IKB5917" s="248"/>
      <x:c r="IKC5917" s="248"/>
      <x:c r="IKD5917" s="248"/>
      <x:c r="IKE5917" s="248"/>
      <x:c r="IKF5917" s="248"/>
      <x:c r="IKG5917" s="248"/>
      <x:c r="IKH5917" s="248"/>
      <x:c r="IKI5917" s="248"/>
      <x:c r="IKJ5917" s="248"/>
      <x:c r="IKK5917" s="248"/>
      <x:c r="IKL5917" s="248"/>
      <x:c r="IKM5917" s="248"/>
      <x:c r="IKN5917" s="248"/>
      <x:c r="IKO5917" s="248"/>
      <x:c r="IKP5917" s="248"/>
      <x:c r="IKQ5917" s="248"/>
      <x:c r="IKR5917" s="248"/>
      <x:c r="IKS5917" s="248"/>
      <x:c r="IKT5917" s="248"/>
      <x:c r="IKU5917" s="248"/>
      <x:c r="IKV5917" s="248"/>
      <x:c r="IKW5917" s="248"/>
      <x:c r="IKX5917" s="248"/>
      <x:c r="IKY5917" s="248"/>
      <x:c r="IKZ5917" s="248"/>
      <x:c r="ILA5917" s="248"/>
      <x:c r="ILB5917" s="248"/>
      <x:c r="ILC5917" s="248"/>
      <x:c r="ILD5917" s="248"/>
      <x:c r="ILE5917" s="248"/>
      <x:c r="ILF5917" s="248"/>
      <x:c r="ILG5917" s="248"/>
      <x:c r="ILH5917" s="248"/>
      <x:c r="ILI5917" s="248"/>
      <x:c r="ILJ5917" s="248"/>
      <x:c r="ILK5917" s="248"/>
      <x:c r="ILL5917" s="248"/>
      <x:c r="ILM5917" s="248"/>
      <x:c r="ILN5917" s="248"/>
      <x:c r="ILO5917" s="248"/>
      <x:c r="ILP5917" s="248"/>
      <x:c r="ILQ5917" s="248"/>
      <x:c r="ILR5917" s="248"/>
      <x:c r="ILS5917" s="248"/>
      <x:c r="ILT5917" s="248"/>
      <x:c r="ILU5917" s="248"/>
      <x:c r="ILV5917" s="248"/>
      <x:c r="ILW5917" s="248"/>
      <x:c r="ILX5917" s="248"/>
      <x:c r="ILY5917" s="248"/>
      <x:c r="ILZ5917" s="248"/>
      <x:c r="IMA5917" s="248"/>
      <x:c r="IMB5917" s="248"/>
      <x:c r="IMC5917" s="248"/>
      <x:c r="IMD5917" s="248"/>
      <x:c r="IME5917" s="248"/>
      <x:c r="IMF5917" s="248"/>
      <x:c r="IMG5917" s="248"/>
      <x:c r="IMH5917" s="248"/>
      <x:c r="IMI5917" s="248"/>
      <x:c r="IMJ5917" s="248"/>
      <x:c r="IMK5917" s="248"/>
      <x:c r="IML5917" s="248"/>
      <x:c r="IMM5917" s="248"/>
      <x:c r="IMN5917" s="248"/>
      <x:c r="IMO5917" s="248"/>
      <x:c r="IMP5917" s="248"/>
      <x:c r="IMQ5917" s="248"/>
      <x:c r="IMR5917" s="248"/>
      <x:c r="IMS5917" s="248"/>
      <x:c r="IMT5917" s="248"/>
      <x:c r="IMU5917" s="248"/>
      <x:c r="IMV5917" s="248"/>
      <x:c r="IMW5917" s="248"/>
      <x:c r="IMX5917" s="248"/>
      <x:c r="IMY5917" s="248"/>
      <x:c r="IMZ5917" s="248"/>
      <x:c r="INA5917" s="248"/>
      <x:c r="INB5917" s="248"/>
      <x:c r="INC5917" s="248"/>
      <x:c r="IND5917" s="248"/>
      <x:c r="INE5917" s="248"/>
      <x:c r="INF5917" s="248"/>
      <x:c r="ING5917" s="248"/>
      <x:c r="INH5917" s="248"/>
      <x:c r="INI5917" s="248"/>
      <x:c r="INJ5917" s="248"/>
      <x:c r="INK5917" s="248"/>
      <x:c r="INL5917" s="248"/>
      <x:c r="INM5917" s="248"/>
      <x:c r="INN5917" s="248"/>
      <x:c r="INO5917" s="248"/>
      <x:c r="INP5917" s="248"/>
      <x:c r="INQ5917" s="248"/>
      <x:c r="INR5917" s="248"/>
      <x:c r="INS5917" s="248"/>
      <x:c r="INT5917" s="248"/>
      <x:c r="INU5917" s="248"/>
      <x:c r="INV5917" s="248"/>
      <x:c r="INW5917" s="248"/>
      <x:c r="INX5917" s="248"/>
      <x:c r="INY5917" s="248"/>
      <x:c r="INZ5917" s="248"/>
      <x:c r="IOA5917" s="248"/>
      <x:c r="IOB5917" s="248"/>
      <x:c r="IOC5917" s="248"/>
      <x:c r="IOD5917" s="248"/>
      <x:c r="IOE5917" s="248"/>
      <x:c r="IOF5917" s="248"/>
      <x:c r="IOG5917" s="248"/>
      <x:c r="IOH5917" s="248"/>
      <x:c r="IOI5917" s="248"/>
      <x:c r="IOJ5917" s="248"/>
      <x:c r="IOK5917" s="248"/>
      <x:c r="IOL5917" s="248"/>
      <x:c r="IOM5917" s="248"/>
      <x:c r="ION5917" s="248"/>
      <x:c r="IOO5917" s="248"/>
      <x:c r="IOP5917" s="248"/>
      <x:c r="IOQ5917" s="248"/>
      <x:c r="IOR5917" s="248"/>
      <x:c r="IOS5917" s="248"/>
      <x:c r="IOT5917" s="248"/>
      <x:c r="IOU5917" s="248"/>
      <x:c r="IOV5917" s="248"/>
      <x:c r="IOW5917" s="248"/>
      <x:c r="IOX5917" s="248"/>
      <x:c r="IOY5917" s="248"/>
      <x:c r="IOZ5917" s="248"/>
      <x:c r="IPA5917" s="248"/>
      <x:c r="IPB5917" s="248"/>
      <x:c r="IPC5917" s="248"/>
      <x:c r="IPD5917" s="248"/>
      <x:c r="IPE5917" s="248"/>
      <x:c r="IPF5917" s="248"/>
      <x:c r="IPG5917" s="248"/>
      <x:c r="IPH5917" s="248"/>
      <x:c r="IPI5917" s="248"/>
      <x:c r="IPJ5917" s="248"/>
      <x:c r="IPK5917" s="248"/>
      <x:c r="IPL5917" s="248"/>
      <x:c r="IPM5917" s="248"/>
      <x:c r="IPN5917" s="248"/>
      <x:c r="IPO5917" s="248"/>
      <x:c r="IPP5917" s="248"/>
      <x:c r="IPQ5917" s="248"/>
      <x:c r="IPR5917" s="248"/>
      <x:c r="IPS5917" s="248"/>
      <x:c r="IPT5917" s="248"/>
      <x:c r="IPU5917" s="248"/>
      <x:c r="IPV5917" s="248"/>
      <x:c r="IPW5917" s="248"/>
      <x:c r="IPX5917" s="248"/>
      <x:c r="IPY5917" s="248"/>
      <x:c r="IPZ5917" s="248"/>
      <x:c r="IQA5917" s="248"/>
      <x:c r="IQB5917" s="248"/>
      <x:c r="IQC5917" s="248"/>
      <x:c r="IQD5917" s="248"/>
      <x:c r="IQE5917" s="248"/>
      <x:c r="IQF5917" s="248"/>
      <x:c r="IQG5917" s="248"/>
      <x:c r="IQH5917" s="248"/>
      <x:c r="IQI5917" s="248"/>
      <x:c r="IQJ5917" s="248"/>
      <x:c r="IQK5917" s="248"/>
      <x:c r="IQL5917" s="248"/>
      <x:c r="IQM5917" s="248"/>
      <x:c r="IQN5917" s="248"/>
      <x:c r="IQO5917" s="248"/>
      <x:c r="IQP5917" s="248"/>
      <x:c r="IQQ5917" s="248"/>
      <x:c r="IQR5917" s="248"/>
      <x:c r="IQS5917" s="248"/>
      <x:c r="IQT5917" s="248"/>
      <x:c r="IQU5917" s="248"/>
      <x:c r="IQV5917" s="248"/>
      <x:c r="IQW5917" s="248"/>
      <x:c r="IQX5917" s="248"/>
      <x:c r="IQY5917" s="248"/>
      <x:c r="IQZ5917" s="248"/>
      <x:c r="IRA5917" s="248"/>
      <x:c r="IRB5917" s="248"/>
      <x:c r="IRC5917" s="248"/>
      <x:c r="IRD5917" s="248"/>
      <x:c r="IRE5917" s="248"/>
      <x:c r="IRF5917" s="248"/>
      <x:c r="IRG5917" s="248"/>
      <x:c r="IRH5917" s="248"/>
      <x:c r="IRI5917" s="248"/>
      <x:c r="IRJ5917" s="248"/>
      <x:c r="IRK5917" s="248"/>
      <x:c r="IRL5917" s="248"/>
      <x:c r="IRM5917" s="248"/>
      <x:c r="IRN5917" s="248"/>
      <x:c r="IRO5917" s="248"/>
      <x:c r="IRP5917" s="248"/>
      <x:c r="IRQ5917" s="248"/>
      <x:c r="IRR5917" s="248"/>
      <x:c r="IRS5917" s="248"/>
      <x:c r="IRT5917" s="248"/>
      <x:c r="IRU5917" s="248"/>
      <x:c r="IRV5917" s="248"/>
      <x:c r="IRW5917" s="248"/>
      <x:c r="IRX5917" s="248"/>
      <x:c r="IRY5917" s="248"/>
      <x:c r="IRZ5917" s="248"/>
      <x:c r="ISA5917" s="248"/>
      <x:c r="ISB5917" s="248"/>
      <x:c r="ISC5917" s="248"/>
      <x:c r="ISD5917" s="248"/>
      <x:c r="ISE5917" s="248"/>
      <x:c r="ISF5917" s="248"/>
      <x:c r="ISG5917" s="248"/>
      <x:c r="ISH5917" s="248"/>
      <x:c r="ISI5917" s="248"/>
      <x:c r="ISJ5917" s="248"/>
      <x:c r="ISK5917" s="248"/>
      <x:c r="ISL5917" s="248"/>
      <x:c r="ISM5917" s="248"/>
      <x:c r="ISN5917" s="248"/>
      <x:c r="ISO5917" s="248"/>
      <x:c r="ISP5917" s="248"/>
      <x:c r="ISQ5917" s="248"/>
      <x:c r="ISR5917" s="248"/>
      <x:c r="ISS5917" s="248"/>
      <x:c r="IST5917" s="248"/>
      <x:c r="ISU5917" s="248"/>
      <x:c r="ISV5917" s="248"/>
      <x:c r="ISW5917" s="248"/>
      <x:c r="ISX5917" s="248"/>
      <x:c r="ISY5917" s="248"/>
      <x:c r="ISZ5917" s="248"/>
      <x:c r="ITA5917" s="248"/>
      <x:c r="ITB5917" s="248"/>
      <x:c r="ITC5917" s="248"/>
      <x:c r="ITD5917" s="248"/>
      <x:c r="ITE5917" s="248"/>
      <x:c r="ITF5917" s="248"/>
      <x:c r="ITG5917" s="248"/>
      <x:c r="ITH5917" s="248"/>
      <x:c r="ITI5917" s="248"/>
      <x:c r="ITJ5917" s="248"/>
      <x:c r="ITK5917" s="248"/>
      <x:c r="ITL5917" s="248"/>
      <x:c r="ITM5917" s="248"/>
      <x:c r="ITN5917" s="248"/>
      <x:c r="ITO5917" s="248"/>
      <x:c r="ITP5917" s="248"/>
      <x:c r="ITQ5917" s="248"/>
      <x:c r="ITR5917" s="248"/>
      <x:c r="ITS5917" s="248"/>
      <x:c r="ITT5917" s="248"/>
      <x:c r="ITU5917" s="248"/>
      <x:c r="ITV5917" s="248"/>
      <x:c r="ITW5917" s="248"/>
      <x:c r="ITX5917" s="248"/>
      <x:c r="ITY5917" s="248"/>
      <x:c r="ITZ5917" s="248"/>
      <x:c r="IUA5917" s="248"/>
      <x:c r="IUB5917" s="248"/>
      <x:c r="IUC5917" s="248"/>
      <x:c r="IUD5917" s="248"/>
      <x:c r="IUE5917" s="248"/>
      <x:c r="IUF5917" s="248"/>
      <x:c r="IUG5917" s="248"/>
      <x:c r="IUH5917" s="248"/>
      <x:c r="IUI5917" s="248"/>
      <x:c r="IUJ5917" s="248"/>
      <x:c r="IUK5917" s="248"/>
      <x:c r="IUL5917" s="248"/>
      <x:c r="IUM5917" s="248"/>
      <x:c r="IUN5917" s="248"/>
      <x:c r="IUO5917" s="248"/>
      <x:c r="IUP5917" s="248"/>
      <x:c r="IUQ5917" s="248"/>
      <x:c r="IUR5917" s="248"/>
      <x:c r="IUS5917" s="248"/>
      <x:c r="IUT5917" s="248"/>
      <x:c r="IUU5917" s="248"/>
      <x:c r="IUV5917" s="248"/>
      <x:c r="IUW5917" s="248"/>
      <x:c r="IUX5917" s="248"/>
      <x:c r="IUY5917" s="248"/>
      <x:c r="IUZ5917" s="248"/>
      <x:c r="IVA5917" s="248"/>
      <x:c r="IVB5917" s="248"/>
      <x:c r="IVC5917" s="248"/>
      <x:c r="IVD5917" s="248"/>
      <x:c r="IVE5917" s="248"/>
      <x:c r="IVF5917" s="248"/>
      <x:c r="IVG5917" s="248"/>
      <x:c r="IVH5917" s="248"/>
      <x:c r="IVI5917" s="248"/>
      <x:c r="IVJ5917" s="248"/>
      <x:c r="IVK5917" s="248"/>
      <x:c r="IVL5917" s="248"/>
      <x:c r="IVM5917" s="248"/>
      <x:c r="IVN5917" s="248"/>
      <x:c r="IVO5917" s="248"/>
      <x:c r="IVP5917" s="248"/>
      <x:c r="IVQ5917" s="248"/>
      <x:c r="IVR5917" s="248"/>
      <x:c r="IVS5917" s="248"/>
      <x:c r="IVT5917" s="248"/>
      <x:c r="IVU5917" s="248"/>
      <x:c r="IVV5917" s="248"/>
      <x:c r="IVW5917" s="248"/>
      <x:c r="IVX5917" s="248"/>
      <x:c r="IVY5917" s="248"/>
      <x:c r="IVZ5917" s="248"/>
      <x:c r="IWA5917" s="248"/>
      <x:c r="IWB5917" s="248"/>
      <x:c r="IWC5917" s="248"/>
      <x:c r="IWD5917" s="248"/>
      <x:c r="IWE5917" s="248"/>
      <x:c r="IWF5917" s="248"/>
      <x:c r="IWG5917" s="248"/>
      <x:c r="IWH5917" s="248"/>
      <x:c r="IWI5917" s="248"/>
      <x:c r="IWJ5917" s="248"/>
      <x:c r="IWK5917" s="248"/>
      <x:c r="IWL5917" s="248"/>
      <x:c r="IWM5917" s="248"/>
      <x:c r="IWN5917" s="248"/>
      <x:c r="IWO5917" s="248"/>
      <x:c r="IWP5917" s="248"/>
      <x:c r="IWQ5917" s="248"/>
      <x:c r="IWR5917" s="248"/>
      <x:c r="IWS5917" s="248"/>
      <x:c r="IWT5917" s="248"/>
      <x:c r="IWU5917" s="248"/>
      <x:c r="IWV5917" s="248"/>
      <x:c r="IWW5917" s="248"/>
      <x:c r="IWX5917" s="248"/>
      <x:c r="IWY5917" s="248"/>
      <x:c r="IWZ5917" s="248"/>
      <x:c r="IXA5917" s="248"/>
      <x:c r="IXB5917" s="248"/>
      <x:c r="IXC5917" s="248"/>
      <x:c r="IXD5917" s="248"/>
      <x:c r="IXE5917" s="248"/>
      <x:c r="IXF5917" s="248"/>
      <x:c r="IXG5917" s="248"/>
      <x:c r="IXH5917" s="248"/>
      <x:c r="IXI5917" s="248"/>
      <x:c r="IXJ5917" s="248"/>
      <x:c r="IXK5917" s="248"/>
      <x:c r="IXL5917" s="248"/>
      <x:c r="IXM5917" s="248"/>
      <x:c r="IXN5917" s="248"/>
      <x:c r="IXO5917" s="248"/>
      <x:c r="IXP5917" s="248"/>
      <x:c r="IXQ5917" s="248"/>
      <x:c r="IXR5917" s="248"/>
      <x:c r="IXS5917" s="248"/>
      <x:c r="IXT5917" s="248"/>
      <x:c r="IXU5917" s="248"/>
      <x:c r="IXV5917" s="248"/>
      <x:c r="IXW5917" s="248"/>
      <x:c r="IXX5917" s="248"/>
      <x:c r="IXY5917" s="248"/>
      <x:c r="IXZ5917" s="248"/>
      <x:c r="IYA5917" s="248"/>
      <x:c r="IYB5917" s="248"/>
      <x:c r="IYC5917" s="248"/>
      <x:c r="IYD5917" s="248"/>
      <x:c r="IYE5917" s="248"/>
      <x:c r="IYF5917" s="248"/>
      <x:c r="IYG5917" s="248"/>
      <x:c r="IYH5917" s="248"/>
      <x:c r="IYI5917" s="248"/>
      <x:c r="IYJ5917" s="248"/>
      <x:c r="IYK5917" s="248"/>
      <x:c r="IYL5917" s="248"/>
      <x:c r="IYM5917" s="248"/>
      <x:c r="IYN5917" s="248"/>
      <x:c r="IYO5917" s="248"/>
      <x:c r="IYP5917" s="248"/>
      <x:c r="IYQ5917" s="248"/>
      <x:c r="IYR5917" s="248"/>
      <x:c r="IYS5917" s="248"/>
      <x:c r="IYT5917" s="248"/>
      <x:c r="IYU5917" s="248"/>
      <x:c r="IYV5917" s="248"/>
      <x:c r="IYW5917" s="248"/>
      <x:c r="IYX5917" s="248"/>
      <x:c r="IYY5917" s="248"/>
      <x:c r="IYZ5917" s="248"/>
      <x:c r="IZA5917" s="248"/>
      <x:c r="IZB5917" s="248"/>
      <x:c r="IZC5917" s="248"/>
      <x:c r="IZD5917" s="248"/>
      <x:c r="IZE5917" s="248"/>
      <x:c r="IZF5917" s="248"/>
      <x:c r="IZG5917" s="248"/>
      <x:c r="IZH5917" s="248"/>
      <x:c r="IZI5917" s="248"/>
      <x:c r="IZJ5917" s="248"/>
      <x:c r="IZK5917" s="248"/>
      <x:c r="IZL5917" s="248"/>
      <x:c r="IZM5917" s="248"/>
      <x:c r="IZN5917" s="248"/>
      <x:c r="IZO5917" s="248"/>
      <x:c r="IZP5917" s="248"/>
      <x:c r="IZQ5917" s="248"/>
      <x:c r="IZR5917" s="248"/>
      <x:c r="IZS5917" s="248"/>
      <x:c r="IZT5917" s="248"/>
      <x:c r="IZU5917" s="248"/>
      <x:c r="IZV5917" s="248"/>
      <x:c r="IZW5917" s="248"/>
      <x:c r="IZX5917" s="248"/>
      <x:c r="IZY5917" s="248"/>
      <x:c r="IZZ5917" s="248"/>
      <x:c r="JAA5917" s="248"/>
      <x:c r="JAB5917" s="248"/>
      <x:c r="JAC5917" s="248"/>
      <x:c r="JAD5917" s="248"/>
      <x:c r="JAE5917" s="248"/>
      <x:c r="JAF5917" s="248"/>
      <x:c r="JAG5917" s="248"/>
      <x:c r="JAH5917" s="248"/>
      <x:c r="JAI5917" s="248"/>
      <x:c r="JAJ5917" s="248"/>
      <x:c r="JAK5917" s="248"/>
      <x:c r="JAL5917" s="248"/>
      <x:c r="JAM5917" s="248"/>
      <x:c r="JAN5917" s="248"/>
      <x:c r="JAO5917" s="248"/>
      <x:c r="JAP5917" s="248"/>
      <x:c r="JAQ5917" s="248"/>
      <x:c r="JAR5917" s="248"/>
      <x:c r="JAS5917" s="248"/>
      <x:c r="JAT5917" s="248"/>
      <x:c r="JAU5917" s="248"/>
      <x:c r="JAV5917" s="248"/>
      <x:c r="JAW5917" s="248"/>
      <x:c r="JAX5917" s="248"/>
      <x:c r="JAY5917" s="248"/>
      <x:c r="JAZ5917" s="248"/>
      <x:c r="JBA5917" s="248"/>
      <x:c r="JBB5917" s="248"/>
      <x:c r="JBC5917" s="248"/>
      <x:c r="JBD5917" s="248"/>
      <x:c r="JBE5917" s="248"/>
      <x:c r="JBF5917" s="248"/>
      <x:c r="JBG5917" s="248"/>
      <x:c r="JBH5917" s="248"/>
      <x:c r="JBI5917" s="248"/>
      <x:c r="JBJ5917" s="248"/>
      <x:c r="JBK5917" s="248"/>
      <x:c r="JBL5917" s="248"/>
      <x:c r="JBM5917" s="248"/>
      <x:c r="JBN5917" s="248"/>
      <x:c r="JBO5917" s="248"/>
      <x:c r="JBP5917" s="248"/>
      <x:c r="JBQ5917" s="248"/>
      <x:c r="JBR5917" s="248"/>
      <x:c r="JBS5917" s="248"/>
      <x:c r="JBT5917" s="248"/>
      <x:c r="JBU5917" s="248"/>
      <x:c r="JBV5917" s="248"/>
      <x:c r="JBW5917" s="248"/>
      <x:c r="JBX5917" s="248"/>
      <x:c r="JBY5917" s="248"/>
      <x:c r="JBZ5917" s="248"/>
      <x:c r="JCA5917" s="248"/>
      <x:c r="JCB5917" s="248"/>
      <x:c r="JCC5917" s="248"/>
      <x:c r="JCD5917" s="248"/>
      <x:c r="JCE5917" s="248"/>
      <x:c r="JCF5917" s="248"/>
      <x:c r="JCG5917" s="248"/>
      <x:c r="JCH5917" s="248"/>
      <x:c r="JCI5917" s="248"/>
      <x:c r="JCJ5917" s="248"/>
      <x:c r="JCK5917" s="248"/>
      <x:c r="JCL5917" s="248"/>
      <x:c r="JCM5917" s="248"/>
      <x:c r="JCN5917" s="248"/>
      <x:c r="JCO5917" s="248"/>
      <x:c r="JCP5917" s="248"/>
      <x:c r="JCQ5917" s="248"/>
      <x:c r="JCR5917" s="248"/>
      <x:c r="JCS5917" s="248"/>
      <x:c r="JCT5917" s="248"/>
      <x:c r="JCU5917" s="248"/>
      <x:c r="JCV5917" s="248"/>
      <x:c r="JCW5917" s="248"/>
      <x:c r="JCX5917" s="248"/>
      <x:c r="JCY5917" s="248"/>
      <x:c r="JCZ5917" s="248"/>
      <x:c r="JDA5917" s="248"/>
      <x:c r="JDB5917" s="248"/>
      <x:c r="JDC5917" s="248"/>
      <x:c r="JDD5917" s="248"/>
      <x:c r="JDE5917" s="248"/>
      <x:c r="JDF5917" s="248"/>
      <x:c r="JDG5917" s="248"/>
      <x:c r="JDH5917" s="248"/>
      <x:c r="JDI5917" s="248"/>
      <x:c r="JDJ5917" s="248"/>
      <x:c r="JDK5917" s="248"/>
      <x:c r="JDL5917" s="248"/>
      <x:c r="JDM5917" s="248"/>
      <x:c r="JDN5917" s="248"/>
      <x:c r="JDO5917" s="248"/>
      <x:c r="JDP5917" s="248"/>
      <x:c r="JDQ5917" s="248"/>
      <x:c r="JDR5917" s="248"/>
      <x:c r="JDS5917" s="248"/>
      <x:c r="JDT5917" s="248"/>
      <x:c r="JDU5917" s="248"/>
      <x:c r="JDV5917" s="248"/>
      <x:c r="JDW5917" s="248"/>
      <x:c r="JDX5917" s="248"/>
      <x:c r="JDY5917" s="248"/>
      <x:c r="JDZ5917" s="248"/>
      <x:c r="JEA5917" s="248"/>
      <x:c r="JEB5917" s="248"/>
      <x:c r="JEC5917" s="248"/>
      <x:c r="JED5917" s="248"/>
      <x:c r="JEE5917" s="248"/>
      <x:c r="JEF5917" s="248"/>
      <x:c r="JEG5917" s="248"/>
      <x:c r="JEH5917" s="248"/>
      <x:c r="JEI5917" s="248"/>
      <x:c r="JEJ5917" s="248"/>
      <x:c r="JEK5917" s="248"/>
      <x:c r="JEL5917" s="248"/>
      <x:c r="JEM5917" s="248"/>
      <x:c r="JEN5917" s="248"/>
      <x:c r="JEO5917" s="248"/>
      <x:c r="JEP5917" s="248"/>
      <x:c r="JEQ5917" s="248"/>
      <x:c r="JER5917" s="248"/>
      <x:c r="JES5917" s="248"/>
      <x:c r="JET5917" s="248"/>
      <x:c r="JEU5917" s="248"/>
      <x:c r="JEV5917" s="248"/>
      <x:c r="JEW5917" s="248"/>
      <x:c r="JEX5917" s="248"/>
      <x:c r="JEY5917" s="248"/>
      <x:c r="JEZ5917" s="248"/>
      <x:c r="JFA5917" s="248"/>
      <x:c r="JFB5917" s="248"/>
      <x:c r="JFC5917" s="248"/>
      <x:c r="JFD5917" s="248"/>
      <x:c r="JFE5917" s="248"/>
      <x:c r="JFF5917" s="248"/>
      <x:c r="JFG5917" s="248"/>
      <x:c r="JFH5917" s="248"/>
      <x:c r="JFI5917" s="248"/>
      <x:c r="JFJ5917" s="248"/>
      <x:c r="JFK5917" s="248"/>
      <x:c r="JFL5917" s="248"/>
      <x:c r="JFM5917" s="248"/>
      <x:c r="JFN5917" s="248"/>
      <x:c r="JFO5917" s="248"/>
      <x:c r="JFP5917" s="248"/>
      <x:c r="JFQ5917" s="248"/>
      <x:c r="JFR5917" s="248"/>
      <x:c r="JFS5917" s="248"/>
      <x:c r="JFT5917" s="248"/>
      <x:c r="JFU5917" s="248"/>
      <x:c r="JFV5917" s="248"/>
      <x:c r="JFW5917" s="248"/>
      <x:c r="JFX5917" s="248"/>
      <x:c r="JFY5917" s="248"/>
      <x:c r="JFZ5917" s="248"/>
      <x:c r="JGA5917" s="248"/>
      <x:c r="JGB5917" s="248"/>
      <x:c r="JGC5917" s="248"/>
      <x:c r="JGD5917" s="248"/>
      <x:c r="JGE5917" s="248"/>
      <x:c r="JGF5917" s="248"/>
      <x:c r="JGG5917" s="248"/>
      <x:c r="JGH5917" s="248"/>
      <x:c r="JGI5917" s="248"/>
      <x:c r="JGJ5917" s="248"/>
      <x:c r="JGK5917" s="248"/>
      <x:c r="JGL5917" s="248"/>
      <x:c r="JGM5917" s="248"/>
      <x:c r="JGN5917" s="248"/>
      <x:c r="JGO5917" s="248"/>
      <x:c r="JGP5917" s="248"/>
      <x:c r="JGQ5917" s="248"/>
      <x:c r="JGR5917" s="248"/>
      <x:c r="JGS5917" s="248"/>
      <x:c r="JGT5917" s="248"/>
      <x:c r="JGU5917" s="248"/>
      <x:c r="JGV5917" s="248"/>
      <x:c r="JGW5917" s="248"/>
      <x:c r="JGX5917" s="248"/>
      <x:c r="JGY5917" s="248"/>
      <x:c r="JGZ5917" s="248"/>
      <x:c r="JHA5917" s="248"/>
      <x:c r="JHB5917" s="248"/>
      <x:c r="JHC5917" s="248"/>
      <x:c r="JHD5917" s="248"/>
      <x:c r="JHE5917" s="248"/>
      <x:c r="JHF5917" s="248"/>
      <x:c r="JHG5917" s="248"/>
      <x:c r="JHH5917" s="248"/>
      <x:c r="JHI5917" s="248"/>
      <x:c r="JHJ5917" s="248"/>
      <x:c r="JHK5917" s="248"/>
      <x:c r="JHL5917" s="248"/>
      <x:c r="JHM5917" s="248"/>
      <x:c r="JHN5917" s="248"/>
      <x:c r="JHO5917" s="248"/>
      <x:c r="JHP5917" s="248"/>
      <x:c r="JHQ5917" s="248"/>
      <x:c r="JHR5917" s="248"/>
      <x:c r="JHS5917" s="248"/>
      <x:c r="JHT5917" s="248"/>
      <x:c r="JHU5917" s="248"/>
      <x:c r="JHV5917" s="248"/>
      <x:c r="JHW5917" s="248"/>
      <x:c r="JHX5917" s="248"/>
      <x:c r="JHY5917" s="248"/>
      <x:c r="JHZ5917" s="248"/>
      <x:c r="JIA5917" s="248"/>
      <x:c r="JIB5917" s="248"/>
      <x:c r="JIC5917" s="248"/>
      <x:c r="JID5917" s="248"/>
      <x:c r="JIE5917" s="248"/>
      <x:c r="JIF5917" s="248"/>
      <x:c r="JIG5917" s="248"/>
      <x:c r="JIH5917" s="248"/>
      <x:c r="JII5917" s="248"/>
      <x:c r="JIJ5917" s="248"/>
      <x:c r="JIK5917" s="248"/>
      <x:c r="JIL5917" s="248"/>
      <x:c r="JIM5917" s="248"/>
      <x:c r="JIN5917" s="248"/>
      <x:c r="JIO5917" s="248"/>
      <x:c r="JIP5917" s="248"/>
      <x:c r="JIQ5917" s="248"/>
      <x:c r="JIR5917" s="248"/>
      <x:c r="JIS5917" s="248"/>
      <x:c r="JIT5917" s="248"/>
      <x:c r="JIU5917" s="248"/>
      <x:c r="JIV5917" s="248"/>
      <x:c r="JIW5917" s="248"/>
      <x:c r="JIX5917" s="248"/>
      <x:c r="JIY5917" s="248"/>
      <x:c r="JIZ5917" s="248"/>
      <x:c r="JJA5917" s="248"/>
      <x:c r="JJB5917" s="248"/>
      <x:c r="JJC5917" s="248"/>
      <x:c r="JJD5917" s="248"/>
      <x:c r="JJE5917" s="248"/>
      <x:c r="JJF5917" s="248"/>
      <x:c r="JJG5917" s="248"/>
      <x:c r="JJH5917" s="248"/>
      <x:c r="JJI5917" s="248"/>
      <x:c r="JJJ5917" s="248"/>
      <x:c r="JJK5917" s="248"/>
      <x:c r="JJL5917" s="248"/>
      <x:c r="JJM5917" s="248"/>
      <x:c r="JJN5917" s="248"/>
      <x:c r="JJO5917" s="248"/>
      <x:c r="JJP5917" s="248"/>
      <x:c r="JJQ5917" s="248"/>
      <x:c r="JJR5917" s="248"/>
      <x:c r="JJS5917" s="248"/>
      <x:c r="JJT5917" s="248"/>
      <x:c r="JJU5917" s="248"/>
      <x:c r="JJV5917" s="248"/>
      <x:c r="JJW5917" s="248"/>
      <x:c r="JJX5917" s="248"/>
      <x:c r="JJY5917" s="248"/>
      <x:c r="JJZ5917" s="248"/>
      <x:c r="JKA5917" s="248"/>
      <x:c r="JKB5917" s="248"/>
      <x:c r="JKC5917" s="248"/>
      <x:c r="JKD5917" s="248"/>
      <x:c r="JKE5917" s="248"/>
      <x:c r="JKF5917" s="248"/>
      <x:c r="JKG5917" s="248"/>
      <x:c r="JKH5917" s="248"/>
      <x:c r="JKI5917" s="248"/>
      <x:c r="JKJ5917" s="248"/>
      <x:c r="JKK5917" s="248"/>
      <x:c r="JKL5917" s="248"/>
      <x:c r="JKM5917" s="248"/>
      <x:c r="JKN5917" s="248"/>
      <x:c r="JKO5917" s="248"/>
      <x:c r="JKP5917" s="248"/>
      <x:c r="JKQ5917" s="248"/>
      <x:c r="JKR5917" s="248"/>
      <x:c r="JKS5917" s="248"/>
      <x:c r="JKT5917" s="248"/>
      <x:c r="JKU5917" s="248"/>
      <x:c r="JKV5917" s="248"/>
      <x:c r="JKW5917" s="248"/>
      <x:c r="JKX5917" s="248"/>
      <x:c r="JKY5917" s="248"/>
      <x:c r="JKZ5917" s="248"/>
      <x:c r="JLA5917" s="248"/>
      <x:c r="JLB5917" s="248"/>
      <x:c r="JLC5917" s="248"/>
      <x:c r="JLD5917" s="248"/>
      <x:c r="JLE5917" s="248"/>
      <x:c r="JLF5917" s="248"/>
      <x:c r="JLG5917" s="248"/>
      <x:c r="JLH5917" s="248"/>
      <x:c r="JLI5917" s="248"/>
      <x:c r="JLJ5917" s="248"/>
      <x:c r="JLK5917" s="248"/>
      <x:c r="JLL5917" s="248"/>
      <x:c r="JLM5917" s="248"/>
      <x:c r="JLN5917" s="248"/>
      <x:c r="JLO5917" s="248"/>
      <x:c r="JLP5917" s="248"/>
      <x:c r="JLQ5917" s="248"/>
      <x:c r="JLR5917" s="248"/>
      <x:c r="JLS5917" s="248"/>
      <x:c r="JLT5917" s="248"/>
      <x:c r="JLU5917" s="248"/>
      <x:c r="JLV5917" s="248"/>
      <x:c r="JLW5917" s="248"/>
      <x:c r="JLX5917" s="248"/>
      <x:c r="JLY5917" s="248"/>
      <x:c r="JLZ5917" s="248"/>
      <x:c r="JMA5917" s="248"/>
      <x:c r="JMB5917" s="248"/>
      <x:c r="JMC5917" s="248"/>
      <x:c r="JMD5917" s="248"/>
      <x:c r="JME5917" s="248"/>
      <x:c r="JMF5917" s="248"/>
      <x:c r="JMG5917" s="248"/>
      <x:c r="JMH5917" s="248"/>
      <x:c r="JMI5917" s="248"/>
      <x:c r="JMJ5917" s="248"/>
      <x:c r="JMK5917" s="248"/>
      <x:c r="JML5917" s="248"/>
      <x:c r="JMM5917" s="248"/>
      <x:c r="JMN5917" s="248"/>
      <x:c r="JMO5917" s="248"/>
      <x:c r="JMP5917" s="248"/>
      <x:c r="JMQ5917" s="248"/>
      <x:c r="JMR5917" s="248"/>
      <x:c r="JMS5917" s="248"/>
      <x:c r="JMT5917" s="248"/>
      <x:c r="JMU5917" s="248"/>
      <x:c r="JMV5917" s="248"/>
      <x:c r="JMW5917" s="248"/>
      <x:c r="JMX5917" s="248"/>
      <x:c r="JMY5917" s="248"/>
      <x:c r="JMZ5917" s="248"/>
      <x:c r="JNA5917" s="248"/>
      <x:c r="JNB5917" s="248"/>
      <x:c r="JNC5917" s="248"/>
      <x:c r="JND5917" s="248"/>
      <x:c r="JNE5917" s="248"/>
      <x:c r="JNF5917" s="248"/>
      <x:c r="JNG5917" s="248"/>
      <x:c r="JNH5917" s="248"/>
      <x:c r="JNI5917" s="248"/>
      <x:c r="JNJ5917" s="248"/>
      <x:c r="JNK5917" s="248"/>
      <x:c r="JNL5917" s="248"/>
      <x:c r="JNM5917" s="248"/>
      <x:c r="JNN5917" s="248"/>
      <x:c r="JNO5917" s="248"/>
      <x:c r="JNP5917" s="248"/>
      <x:c r="JNQ5917" s="248"/>
      <x:c r="JNR5917" s="248"/>
      <x:c r="JNS5917" s="248"/>
      <x:c r="JNT5917" s="248"/>
      <x:c r="JNU5917" s="248"/>
      <x:c r="JNV5917" s="248"/>
      <x:c r="JNW5917" s="248"/>
      <x:c r="JNX5917" s="248"/>
      <x:c r="JNY5917" s="248"/>
      <x:c r="JNZ5917" s="248"/>
      <x:c r="JOA5917" s="248"/>
      <x:c r="JOB5917" s="248"/>
      <x:c r="JOC5917" s="248"/>
      <x:c r="JOD5917" s="248"/>
      <x:c r="JOE5917" s="248"/>
      <x:c r="JOF5917" s="248"/>
      <x:c r="JOG5917" s="248"/>
      <x:c r="JOH5917" s="248"/>
      <x:c r="JOI5917" s="248"/>
      <x:c r="JOJ5917" s="248"/>
      <x:c r="JOK5917" s="248"/>
      <x:c r="JOL5917" s="248"/>
      <x:c r="JOM5917" s="248"/>
      <x:c r="JON5917" s="248"/>
      <x:c r="JOO5917" s="248"/>
      <x:c r="JOP5917" s="248"/>
      <x:c r="JOQ5917" s="248"/>
      <x:c r="JOR5917" s="248"/>
      <x:c r="JOS5917" s="248"/>
      <x:c r="JOT5917" s="248"/>
      <x:c r="JOU5917" s="248"/>
      <x:c r="JOV5917" s="248"/>
      <x:c r="JOW5917" s="248"/>
      <x:c r="JOX5917" s="248"/>
      <x:c r="JOY5917" s="248"/>
      <x:c r="JOZ5917" s="248"/>
      <x:c r="JPA5917" s="248"/>
      <x:c r="JPB5917" s="248"/>
      <x:c r="JPC5917" s="248"/>
      <x:c r="JPD5917" s="248"/>
      <x:c r="JPE5917" s="248"/>
      <x:c r="JPF5917" s="248"/>
      <x:c r="JPG5917" s="248"/>
      <x:c r="JPH5917" s="248"/>
      <x:c r="JPI5917" s="248"/>
      <x:c r="JPJ5917" s="248"/>
      <x:c r="JPK5917" s="248"/>
      <x:c r="JPL5917" s="248"/>
      <x:c r="JPM5917" s="248"/>
      <x:c r="JPN5917" s="248"/>
      <x:c r="JPO5917" s="248"/>
      <x:c r="JPP5917" s="248"/>
      <x:c r="JPQ5917" s="248"/>
      <x:c r="JPR5917" s="248"/>
      <x:c r="JPS5917" s="248"/>
      <x:c r="JPT5917" s="248"/>
      <x:c r="JPU5917" s="248"/>
      <x:c r="JPV5917" s="248"/>
      <x:c r="JPW5917" s="248"/>
      <x:c r="JPX5917" s="248"/>
      <x:c r="JPY5917" s="248"/>
      <x:c r="JPZ5917" s="248"/>
      <x:c r="JQA5917" s="248"/>
      <x:c r="JQB5917" s="248"/>
      <x:c r="JQC5917" s="248"/>
      <x:c r="JQD5917" s="248"/>
      <x:c r="JQE5917" s="248"/>
      <x:c r="JQF5917" s="248"/>
      <x:c r="JQG5917" s="248"/>
      <x:c r="JQH5917" s="248"/>
      <x:c r="JQI5917" s="248"/>
      <x:c r="JQJ5917" s="248"/>
      <x:c r="JQK5917" s="248"/>
      <x:c r="JQL5917" s="248"/>
      <x:c r="JQM5917" s="248"/>
      <x:c r="JQN5917" s="248"/>
      <x:c r="JQO5917" s="248"/>
      <x:c r="JQP5917" s="248"/>
      <x:c r="JQQ5917" s="248"/>
      <x:c r="JQR5917" s="248"/>
      <x:c r="JQS5917" s="248"/>
      <x:c r="JQT5917" s="248"/>
      <x:c r="JQU5917" s="248"/>
      <x:c r="JQV5917" s="248"/>
      <x:c r="JQW5917" s="248"/>
      <x:c r="JQX5917" s="248"/>
      <x:c r="JQY5917" s="248"/>
      <x:c r="JQZ5917" s="248"/>
      <x:c r="JRA5917" s="248"/>
      <x:c r="JRB5917" s="248"/>
      <x:c r="JRC5917" s="248"/>
      <x:c r="JRD5917" s="248"/>
      <x:c r="JRE5917" s="248"/>
      <x:c r="JRF5917" s="248"/>
      <x:c r="JRG5917" s="248"/>
      <x:c r="JRH5917" s="248"/>
      <x:c r="JRI5917" s="248"/>
      <x:c r="JRJ5917" s="248"/>
      <x:c r="JRK5917" s="248"/>
      <x:c r="JRL5917" s="248"/>
      <x:c r="JRM5917" s="248"/>
      <x:c r="JRN5917" s="248"/>
      <x:c r="JRO5917" s="248"/>
      <x:c r="JRP5917" s="248"/>
      <x:c r="JRQ5917" s="248"/>
      <x:c r="JRR5917" s="248"/>
      <x:c r="JRS5917" s="248"/>
      <x:c r="JRT5917" s="248"/>
      <x:c r="JRU5917" s="248"/>
      <x:c r="JRV5917" s="248"/>
      <x:c r="JRW5917" s="248"/>
      <x:c r="JRX5917" s="248"/>
      <x:c r="JRY5917" s="248"/>
      <x:c r="JRZ5917" s="248"/>
      <x:c r="JSA5917" s="248"/>
      <x:c r="JSB5917" s="248"/>
      <x:c r="JSC5917" s="248"/>
      <x:c r="JSD5917" s="248"/>
      <x:c r="JSE5917" s="248"/>
      <x:c r="JSF5917" s="248"/>
      <x:c r="JSG5917" s="248"/>
      <x:c r="JSH5917" s="248"/>
      <x:c r="JSI5917" s="248"/>
      <x:c r="JSJ5917" s="248"/>
      <x:c r="JSK5917" s="248"/>
      <x:c r="JSL5917" s="248"/>
      <x:c r="JSM5917" s="248"/>
      <x:c r="JSN5917" s="248"/>
      <x:c r="JSO5917" s="248"/>
      <x:c r="JSP5917" s="248"/>
      <x:c r="JSQ5917" s="248"/>
      <x:c r="JSR5917" s="248"/>
      <x:c r="JSS5917" s="248"/>
      <x:c r="JST5917" s="248"/>
      <x:c r="JSU5917" s="248"/>
      <x:c r="JSV5917" s="248"/>
      <x:c r="JSW5917" s="248"/>
      <x:c r="JSX5917" s="248"/>
      <x:c r="JSY5917" s="248"/>
      <x:c r="JSZ5917" s="248"/>
      <x:c r="JTA5917" s="248"/>
      <x:c r="JTB5917" s="248"/>
      <x:c r="JTC5917" s="248"/>
      <x:c r="JTD5917" s="248"/>
      <x:c r="JTE5917" s="248"/>
      <x:c r="JTF5917" s="248"/>
      <x:c r="JTG5917" s="248"/>
      <x:c r="JTH5917" s="248"/>
      <x:c r="JTI5917" s="248"/>
      <x:c r="JTJ5917" s="248"/>
      <x:c r="JTK5917" s="248"/>
      <x:c r="JTL5917" s="248"/>
      <x:c r="JTM5917" s="248"/>
      <x:c r="JTN5917" s="248"/>
      <x:c r="JTO5917" s="248"/>
      <x:c r="JTP5917" s="248"/>
      <x:c r="JTQ5917" s="248"/>
      <x:c r="JTR5917" s="248"/>
      <x:c r="JTS5917" s="248"/>
      <x:c r="JTT5917" s="248"/>
      <x:c r="JTU5917" s="248"/>
      <x:c r="JTV5917" s="248"/>
      <x:c r="JTW5917" s="248"/>
      <x:c r="JTX5917" s="248"/>
      <x:c r="JTY5917" s="248"/>
      <x:c r="JTZ5917" s="248"/>
      <x:c r="JUA5917" s="248"/>
      <x:c r="JUB5917" s="248"/>
      <x:c r="JUC5917" s="248"/>
      <x:c r="JUD5917" s="248"/>
      <x:c r="JUE5917" s="248"/>
      <x:c r="JUF5917" s="248"/>
      <x:c r="JUG5917" s="248"/>
      <x:c r="JUH5917" s="248"/>
      <x:c r="JUI5917" s="248"/>
      <x:c r="JUJ5917" s="248"/>
      <x:c r="JUK5917" s="248"/>
      <x:c r="JUL5917" s="248"/>
      <x:c r="JUM5917" s="248"/>
      <x:c r="JUN5917" s="248"/>
      <x:c r="JUO5917" s="248"/>
      <x:c r="JUP5917" s="248"/>
      <x:c r="JUQ5917" s="248"/>
      <x:c r="JUR5917" s="248"/>
      <x:c r="JUS5917" s="248"/>
      <x:c r="JUT5917" s="248"/>
      <x:c r="JUU5917" s="248"/>
      <x:c r="JUV5917" s="248"/>
      <x:c r="JUW5917" s="248"/>
      <x:c r="JUX5917" s="248"/>
      <x:c r="JUY5917" s="248"/>
      <x:c r="JUZ5917" s="248"/>
      <x:c r="JVA5917" s="248"/>
      <x:c r="JVB5917" s="248"/>
      <x:c r="JVC5917" s="248"/>
      <x:c r="JVD5917" s="248"/>
      <x:c r="JVE5917" s="248"/>
      <x:c r="JVF5917" s="248"/>
      <x:c r="JVG5917" s="248"/>
      <x:c r="JVH5917" s="248"/>
      <x:c r="JVI5917" s="248"/>
      <x:c r="JVJ5917" s="248"/>
      <x:c r="JVK5917" s="248"/>
      <x:c r="JVL5917" s="248"/>
      <x:c r="JVM5917" s="248"/>
      <x:c r="JVN5917" s="248"/>
      <x:c r="JVO5917" s="248"/>
      <x:c r="JVP5917" s="248"/>
      <x:c r="JVQ5917" s="248"/>
      <x:c r="JVR5917" s="248"/>
      <x:c r="JVS5917" s="248"/>
      <x:c r="JVT5917" s="248"/>
      <x:c r="JVU5917" s="248"/>
      <x:c r="JVV5917" s="248"/>
      <x:c r="JVW5917" s="248"/>
      <x:c r="JVX5917" s="248"/>
      <x:c r="JVY5917" s="248"/>
      <x:c r="JVZ5917" s="248"/>
      <x:c r="JWA5917" s="248"/>
      <x:c r="JWB5917" s="248"/>
      <x:c r="JWC5917" s="248"/>
      <x:c r="JWD5917" s="248"/>
      <x:c r="JWE5917" s="248"/>
      <x:c r="JWF5917" s="248"/>
      <x:c r="JWG5917" s="248"/>
      <x:c r="JWH5917" s="248"/>
      <x:c r="JWI5917" s="248"/>
      <x:c r="JWJ5917" s="248"/>
      <x:c r="JWK5917" s="248"/>
      <x:c r="JWL5917" s="248"/>
      <x:c r="JWM5917" s="248"/>
      <x:c r="JWN5917" s="248"/>
      <x:c r="JWO5917" s="248"/>
      <x:c r="JWP5917" s="248"/>
      <x:c r="JWQ5917" s="248"/>
      <x:c r="JWR5917" s="248"/>
      <x:c r="JWS5917" s="248"/>
      <x:c r="JWT5917" s="248"/>
      <x:c r="JWU5917" s="248"/>
      <x:c r="JWV5917" s="248"/>
      <x:c r="JWW5917" s="248"/>
      <x:c r="JWX5917" s="248"/>
      <x:c r="JWY5917" s="248"/>
      <x:c r="JWZ5917" s="248"/>
      <x:c r="JXA5917" s="248"/>
      <x:c r="JXB5917" s="248"/>
      <x:c r="JXC5917" s="248"/>
      <x:c r="JXD5917" s="248"/>
      <x:c r="JXE5917" s="248"/>
      <x:c r="JXF5917" s="248"/>
      <x:c r="JXG5917" s="248"/>
      <x:c r="JXH5917" s="248"/>
      <x:c r="JXI5917" s="248"/>
      <x:c r="JXJ5917" s="248"/>
      <x:c r="JXK5917" s="248"/>
      <x:c r="JXL5917" s="248"/>
      <x:c r="JXM5917" s="248"/>
      <x:c r="JXN5917" s="248"/>
      <x:c r="JXO5917" s="248"/>
      <x:c r="JXP5917" s="248"/>
      <x:c r="JXQ5917" s="248"/>
      <x:c r="JXR5917" s="248"/>
      <x:c r="JXS5917" s="248"/>
      <x:c r="JXT5917" s="248"/>
      <x:c r="JXU5917" s="248"/>
      <x:c r="JXV5917" s="248"/>
      <x:c r="JXW5917" s="248"/>
      <x:c r="JXX5917" s="248"/>
      <x:c r="JXY5917" s="248"/>
      <x:c r="JXZ5917" s="248"/>
      <x:c r="JYA5917" s="248"/>
      <x:c r="JYB5917" s="248"/>
      <x:c r="JYC5917" s="248"/>
      <x:c r="JYD5917" s="248"/>
      <x:c r="JYE5917" s="248"/>
      <x:c r="JYF5917" s="248"/>
      <x:c r="JYG5917" s="248"/>
      <x:c r="JYH5917" s="248"/>
      <x:c r="JYI5917" s="248"/>
      <x:c r="JYJ5917" s="248"/>
      <x:c r="JYK5917" s="248"/>
      <x:c r="JYL5917" s="248"/>
      <x:c r="JYM5917" s="248"/>
      <x:c r="JYN5917" s="248"/>
      <x:c r="JYO5917" s="248"/>
      <x:c r="JYP5917" s="248"/>
      <x:c r="JYQ5917" s="248"/>
      <x:c r="JYR5917" s="248"/>
      <x:c r="JYS5917" s="248"/>
      <x:c r="JYT5917" s="248"/>
      <x:c r="JYU5917" s="248"/>
      <x:c r="JYV5917" s="248"/>
      <x:c r="JYW5917" s="248"/>
      <x:c r="JYX5917" s="248"/>
      <x:c r="JYY5917" s="248"/>
      <x:c r="JYZ5917" s="248"/>
      <x:c r="JZA5917" s="248"/>
      <x:c r="JZB5917" s="248"/>
      <x:c r="JZC5917" s="248"/>
      <x:c r="JZD5917" s="248"/>
      <x:c r="JZE5917" s="248"/>
      <x:c r="JZF5917" s="248"/>
      <x:c r="JZG5917" s="248"/>
      <x:c r="JZH5917" s="248"/>
      <x:c r="JZI5917" s="248"/>
      <x:c r="JZJ5917" s="248"/>
      <x:c r="JZK5917" s="248"/>
      <x:c r="JZL5917" s="248"/>
      <x:c r="JZM5917" s="248"/>
      <x:c r="JZN5917" s="248"/>
      <x:c r="JZO5917" s="248"/>
      <x:c r="JZP5917" s="248"/>
      <x:c r="JZQ5917" s="248"/>
      <x:c r="JZR5917" s="248"/>
      <x:c r="JZS5917" s="248"/>
      <x:c r="JZT5917" s="248"/>
      <x:c r="JZU5917" s="248"/>
      <x:c r="JZV5917" s="248"/>
      <x:c r="JZW5917" s="248"/>
      <x:c r="JZX5917" s="248"/>
      <x:c r="JZY5917" s="248"/>
      <x:c r="JZZ5917" s="248"/>
      <x:c r="KAA5917" s="248"/>
      <x:c r="KAB5917" s="248"/>
      <x:c r="KAC5917" s="248"/>
      <x:c r="KAD5917" s="248"/>
      <x:c r="KAE5917" s="248"/>
      <x:c r="KAF5917" s="248"/>
      <x:c r="KAG5917" s="248"/>
      <x:c r="KAH5917" s="248"/>
      <x:c r="KAI5917" s="248"/>
      <x:c r="KAJ5917" s="248"/>
      <x:c r="KAK5917" s="248"/>
      <x:c r="KAL5917" s="248"/>
      <x:c r="KAM5917" s="248"/>
      <x:c r="KAN5917" s="248"/>
      <x:c r="KAO5917" s="248"/>
      <x:c r="KAP5917" s="248"/>
      <x:c r="KAQ5917" s="248"/>
      <x:c r="KAR5917" s="248"/>
      <x:c r="KAS5917" s="248"/>
      <x:c r="KAT5917" s="248"/>
      <x:c r="KAU5917" s="248"/>
      <x:c r="KAV5917" s="248"/>
      <x:c r="KAW5917" s="248"/>
      <x:c r="KAX5917" s="248"/>
      <x:c r="KAY5917" s="248"/>
      <x:c r="KAZ5917" s="248"/>
      <x:c r="KBA5917" s="248"/>
      <x:c r="KBB5917" s="248"/>
      <x:c r="KBC5917" s="248"/>
      <x:c r="KBD5917" s="248"/>
      <x:c r="KBE5917" s="248"/>
      <x:c r="KBF5917" s="248"/>
      <x:c r="KBG5917" s="248"/>
      <x:c r="KBH5917" s="248"/>
      <x:c r="KBI5917" s="248"/>
      <x:c r="KBJ5917" s="248"/>
      <x:c r="KBK5917" s="248"/>
      <x:c r="KBL5917" s="248"/>
      <x:c r="KBM5917" s="248"/>
      <x:c r="KBN5917" s="248"/>
      <x:c r="KBO5917" s="248"/>
      <x:c r="KBP5917" s="248"/>
      <x:c r="KBQ5917" s="248"/>
      <x:c r="KBR5917" s="248"/>
      <x:c r="KBS5917" s="248"/>
      <x:c r="KBT5917" s="248"/>
      <x:c r="KBU5917" s="248"/>
      <x:c r="KBV5917" s="248"/>
      <x:c r="KBW5917" s="248"/>
      <x:c r="KBX5917" s="248"/>
      <x:c r="KBY5917" s="248"/>
      <x:c r="KBZ5917" s="248"/>
      <x:c r="KCA5917" s="248"/>
      <x:c r="KCB5917" s="248"/>
      <x:c r="KCC5917" s="248"/>
      <x:c r="KCD5917" s="248"/>
      <x:c r="KCE5917" s="248"/>
      <x:c r="KCF5917" s="248"/>
      <x:c r="KCG5917" s="248"/>
      <x:c r="KCH5917" s="248"/>
      <x:c r="KCI5917" s="248"/>
      <x:c r="KCJ5917" s="248"/>
      <x:c r="KCK5917" s="248"/>
      <x:c r="KCL5917" s="248"/>
      <x:c r="KCM5917" s="248"/>
      <x:c r="KCN5917" s="248"/>
      <x:c r="KCO5917" s="248"/>
      <x:c r="KCP5917" s="248"/>
      <x:c r="KCQ5917" s="248"/>
      <x:c r="KCR5917" s="248"/>
      <x:c r="KCS5917" s="248"/>
      <x:c r="KCT5917" s="248"/>
      <x:c r="KCU5917" s="248"/>
      <x:c r="KCV5917" s="248"/>
      <x:c r="KCW5917" s="248"/>
      <x:c r="KCX5917" s="248"/>
      <x:c r="KCY5917" s="248"/>
      <x:c r="KCZ5917" s="248"/>
      <x:c r="KDA5917" s="248"/>
      <x:c r="KDB5917" s="248"/>
      <x:c r="KDC5917" s="248"/>
      <x:c r="KDD5917" s="248"/>
      <x:c r="KDE5917" s="248"/>
      <x:c r="KDF5917" s="248"/>
      <x:c r="KDG5917" s="248"/>
      <x:c r="KDH5917" s="248"/>
      <x:c r="KDI5917" s="248"/>
      <x:c r="KDJ5917" s="248"/>
      <x:c r="KDK5917" s="248"/>
      <x:c r="KDL5917" s="248"/>
      <x:c r="KDM5917" s="248"/>
      <x:c r="KDN5917" s="248"/>
      <x:c r="KDO5917" s="248"/>
      <x:c r="KDP5917" s="248"/>
      <x:c r="KDQ5917" s="248"/>
      <x:c r="KDR5917" s="248"/>
      <x:c r="KDS5917" s="248"/>
      <x:c r="KDT5917" s="248"/>
      <x:c r="KDU5917" s="248"/>
      <x:c r="KDV5917" s="248"/>
      <x:c r="KDW5917" s="248"/>
      <x:c r="KDX5917" s="248"/>
      <x:c r="KDY5917" s="248"/>
      <x:c r="KDZ5917" s="248"/>
      <x:c r="KEA5917" s="248"/>
      <x:c r="KEB5917" s="248"/>
      <x:c r="KEC5917" s="248"/>
      <x:c r="KED5917" s="248"/>
      <x:c r="KEE5917" s="248"/>
      <x:c r="KEF5917" s="248"/>
      <x:c r="KEG5917" s="248"/>
      <x:c r="KEH5917" s="248"/>
      <x:c r="KEI5917" s="248"/>
      <x:c r="KEJ5917" s="248"/>
      <x:c r="KEK5917" s="248"/>
      <x:c r="KEL5917" s="248"/>
      <x:c r="KEM5917" s="248"/>
      <x:c r="KEN5917" s="248"/>
      <x:c r="KEO5917" s="248"/>
      <x:c r="KEP5917" s="248"/>
      <x:c r="KEQ5917" s="248"/>
      <x:c r="KER5917" s="248"/>
      <x:c r="KES5917" s="248"/>
      <x:c r="KET5917" s="248"/>
      <x:c r="KEU5917" s="248"/>
      <x:c r="KEV5917" s="248"/>
      <x:c r="KEW5917" s="248"/>
      <x:c r="KEX5917" s="248"/>
      <x:c r="KEY5917" s="248"/>
      <x:c r="KEZ5917" s="248"/>
      <x:c r="KFA5917" s="248"/>
      <x:c r="KFB5917" s="248"/>
      <x:c r="KFC5917" s="248"/>
      <x:c r="KFD5917" s="248"/>
      <x:c r="KFE5917" s="248"/>
      <x:c r="KFF5917" s="248"/>
      <x:c r="KFG5917" s="248"/>
      <x:c r="KFH5917" s="248"/>
      <x:c r="KFI5917" s="248"/>
      <x:c r="KFJ5917" s="248"/>
      <x:c r="KFK5917" s="248"/>
      <x:c r="KFL5917" s="248"/>
      <x:c r="KFM5917" s="248"/>
      <x:c r="KFN5917" s="248"/>
      <x:c r="KFO5917" s="248"/>
      <x:c r="KFP5917" s="248"/>
      <x:c r="KFQ5917" s="248"/>
      <x:c r="KFR5917" s="248"/>
      <x:c r="KFS5917" s="248"/>
      <x:c r="KFT5917" s="248"/>
      <x:c r="KFU5917" s="248"/>
      <x:c r="KFV5917" s="248"/>
      <x:c r="KFW5917" s="248"/>
      <x:c r="KFX5917" s="248"/>
      <x:c r="KFY5917" s="248"/>
      <x:c r="KFZ5917" s="248"/>
      <x:c r="KGA5917" s="248"/>
      <x:c r="KGB5917" s="248"/>
      <x:c r="KGC5917" s="248"/>
      <x:c r="KGD5917" s="248"/>
      <x:c r="KGE5917" s="248"/>
      <x:c r="KGF5917" s="248"/>
      <x:c r="KGG5917" s="248"/>
      <x:c r="KGH5917" s="248"/>
      <x:c r="KGI5917" s="248"/>
      <x:c r="KGJ5917" s="248"/>
      <x:c r="KGK5917" s="248"/>
      <x:c r="KGL5917" s="248"/>
      <x:c r="KGM5917" s="248"/>
      <x:c r="KGN5917" s="248"/>
      <x:c r="KGO5917" s="248"/>
      <x:c r="KGP5917" s="248"/>
      <x:c r="KGQ5917" s="248"/>
      <x:c r="KGR5917" s="248"/>
      <x:c r="KGS5917" s="248"/>
      <x:c r="KGT5917" s="248"/>
      <x:c r="KGU5917" s="248"/>
      <x:c r="KGV5917" s="248"/>
      <x:c r="KGW5917" s="248"/>
      <x:c r="KGX5917" s="248"/>
      <x:c r="KGY5917" s="248"/>
      <x:c r="KGZ5917" s="248"/>
      <x:c r="KHA5917" s="248"/>
      <x:c r="KHB5917" s="248"/>
      <x:c r="KHC5917" s="248"/>
      <x:c r="KHD5917" s="248"/>
      <x:c r="KHE5917" s="248"/>
      <x:c r="KHF5917" s="248"/>
      <x:c r="KHG5917" s="248"/>
      <x:c r="KHH5917" s="248"/>
      <x:c r="KHI5917" s="248"/>
      <x:c r="KHJ5917" s="248"/>
      <x:c r="KHK5917" s="248"/>
      <x:c r="KHL5917" s="248"/>
      <x:c r="KHM5917" s="248"/>
      <x:c r="KHN5917" s="248"/>
      <x:c r="KHO5917" s="248"/>
      <x:c r="KHP5917" s="248"/>
      <x:c r="KHQ5917" s="248"/>
      <x:c r="KHR5917" s="248"/>
      <x:c r="KHS5917" s="248"/>
      <x:c r="KHT5917" s="248"/>
      <x:c r="KHU5917" s="248"/>
      <x:c r="KHV5917" s="248"/>
      <x:c r="KHW5917" s="248"/>
      <x:c r="KHX5917" s="248"/>
      <x:c r="KHY5917" s="248"/>
      <x:c r="KHZ5917" s="248"/>
      <x:c r="KIA5917" s="248"/>
      <x:c r="KIB5917" s="248"/>
      <x:c r="KIC5917" s="248"/>
      <x:c r="KID5917" s="248"/>
      <x:c r="KIE5917" s="248"/>
      <x:c r="KIF5917" s="248"/>
      <x:c r="KIG5917" s="248"/>
      <x:c r="KIH5917" s="248"/>
      <x:c r="KII5917" s="248"/>
      <x:c r="KIJ5917" s="248"/>
      <x:c r="KIK5917" s="248"/>
      <x:c r="KIL5917" s="248"/>
      <x:c r="KIM5917" s="248"/>
      <x:c r="KIN5917" s="248"/>
      <x:c r="KIO5917" s="248"/>
      <x:c r="KIP5917" s="248"/>
      <x:c r="KIQ5917" s="248"/>
      <x:c r="KIR5917" s="248"/>
      <x:c r="KIS5917" s="248"/>
      <x:c r="KIT5917" s="248"/>
      <x:c r="KIU5917" s="248"/>
      <x:c r="KIV5917" s="248"/>
      <x:c r="KIW5917" s="248"/>
      <x:c r="KIX5917" s="248"/>
      <x:c r="KIY5917" s="248"/>
      <x:c r="KIZ5917" s="248"/>
      <x:c r="KJA5917" s="248"/>
      <x:c r="KJB5917" s="248"/>
      <x:c r="KJC5917" s="248"/>
      <x:c r="KJD5917" s="248"/>
      <x:c r="KJE5917" s="248"/>
      <x:c r="KJF5917" s="248"/>
      <x:c r="KJG5917" s="248"/>
      <x:c r="KJH5917" s="248"/>
      <x:c r="KJI5917" s="248"/>
      <x:c r="KJJ5917" s="248"/>
      <x:c r="KJK5917" s="248"/>
      <x:c r="KJL5917" s="248"/>
      <x:c r="KJM5917" s="248"/>
      <x:c r="KJN5917" s="248"/>
      <x:c r="KJO5917" s="248"/>
      <x:c r="KJP5917" s="248"/>
      <x:c r="KJQ5917" s="248"/>
      <x:c r="KJR5917" s="248"/>
      <x:c r="KJS5917" s="248"/>
      <x:c r="KJT5917" s="248"/>
      <x:c r="KJU5917" s="248"/>
      <x:c r="KJV5917" s="248"/>
      <x:c r="KJW5917" s="248"/>
      <x:c r="KJX5917" s="248"/>
      <x:c r="KJY5917" s="248"/>
      <x:c r="KJZ5917" s="248"/>
      <x:c r="KKA5917" s="248"/>
      <x:c r="KKB5917" s="248"/>
      <x:c r="KKC5917" s="248"/>
      <x:c r="KKD5917" s="248"/>
      <x:c r="KKE5917" s="248"/>
      <x:c r="KKF5917" s="248"/>
      <x:c r="KKG5917" s="248"/>
      <x:c r="KKH5917" s="248"/>
      <x:c r="KKI5917" s="248"/>
      <x:c r="KKJ5917" s="248"/>
      <x:c r="KKK5917" s="248"/>
      <x:c r="KKL5917" s="248"/>
      <x:c r="KKM5917" s="248"/>
      <x:c r="KKN5917" s="248"/>
      <x:c r="KKO5917" s="248"/>
      <x:c r="KKP5917" s="248"/>
      <x:c r="KKQ5917" s="248"/>
      <x:c r="KKR5917" s="248"/>
      <x:c r="KKS5917" s="248"/>
      <x:c r="KKT5917" s="248"/>
      <x:c r="KKU5917" s="248"/>
      <x:c r="KKV5917" s="248"/>
      <x:c r="KKW5917" s="248"/>
      <x:c r="KKX5917" s="248"/>
      <x:c r="KKY5917" s="248"/>
      <x:c r="KKZ5917" s="248"/>
      <x:c r="KLA5917" s="248"/>
      <x:c r="KLB5917" s="248"/>
      <x:c r="KLC5917" s="248"/>
      <x:c r="KLD5917" s="248"/>
      <x:c r="KLE5917" s="248"/>
      <x:c r="KLF5917" s="248"/>
      <x:c r="KLG5917" s="248"/>
      <x:c r="KLH5917" s="248"/>
      <x:c r="KLI5917" s="248"/>
      <x:c r="KLJ5917" s="248"/>
      <x:c r="KLK5917" s="248"/>
      <x:c r="KLL5917" s="248"/>
      <x:c r="KLM5917" s="248"/>
      <x:c r="KLN5917" s="248"/>
      <x:c r="KLO5917" s="248"/>
      <x:c r="KLP5917" s="248"/>
      <x:c r="KLQ5917" s="248"/>
      <x:c r="KLR5917" s="248"/>
      <x:c r="KLS5917" s="248"/>
      <x:c r="KLT5917" s="248"/>
      <x:c r="KLU5917" s="248"/>
      <x:c r="KLV5917" s="248"/>
      <x:c r="KLW5917" s="248"/>
      <x:c r="KLX5917" s="248"/>
      <x:c r="KLY5917" s="248"/>
      <x:c r="KLZ5917" s="248"/>
      <x:c r="KMA5917" s="248"/>
      <x:c r="KMB5917" s="248"/>
      <x:c r="KMC5917" s="248"/>
      <x:c r="KMD5917" s="248"/>
      <x:c r="KME5917" s="248"/>
      <x:c r="KMF5917" s="248"/>
      <x:c r="KMG5917" s="248"/>
      <x:c r="KMH5917" s="248"/>
      <x:c r="KMI5917" s="248"/>
      <x:c r="KMJ5917" s="248"/>
      <x:c r="KMK5917" s="248"/>
      <x:c r="KML5917" s="248"/>
      <x:c r="KMM5917" s="248"/>
      <x:c r="KMN5917" s="248"/>
      <x:c r="KMO5917" s="248"/>
      <x:c r="KMP5917" s="248"/>
      <x:c r="KMQ5917" s="248"/>
      <x:c r="KMR5917" s="248"/>
      <x:c r="KMS5917" s="248"/>
      <x:c r="KMT5917" s="248"/>
      <x:c r="KMU5917" s="248"/>
      <x:c r="KMV5917" s="248"/>
      <x:c r="KMW5917" s="248"/>
      <x:c r="KMX5917" s="248"/>
      <x:c r="KMY5917" s="248"/>
      <x:c r="KMZ5917" s="248"/>
      <x:c r="KNA5917" s="248"/>
      <x:c r="KNB5917" s="248"/>
      <x:c r="KNC5917" s="248"/>
      <x:c r="KND5917" s="248"/>
      <x:c r="KNE5917" s="248"/>
      <x:c r="KNF5917" s="248"/>
      <x:c r="KNG5917" s="248"/>
      <x:c r="KNH5917" s="248"/>
      <x:c r="KNI5917" s="248"/>
      <x:c r="KNJ5917" s="248"/>
      <x:c r="KNK5917" s="248"/>
      <x:c r="KNL5917" s="248"/>
      <x:c r="KNM5917" s="248"/>
      <x:c r="KNN5917" s="248"/>
      <x:c r="KNO5917" s="248"/>
      <x:c r="KNP5917" s="248"/>
      <x:c r="KNQ5917" s="248"/>
      <x:c r="KNR5917" s="248"/>
      <x:c r="KNS5917" s="248"/>
      <x:c r="KNT5917" s="248"/>
      <x:c r="KNU5917" s="248"/>
      <x:c r="KNV5917" s="248"/>
      <x:c r="KNW5917" s="248"/>
      <x:c r="KNX5917" s="248"/>
      <x:c r="KNY5917" s="248"/>
      <x:c r="KNZ5917" s="248"/>
      <x:c r="KOA5917" s="248"/>
      <x:c r="KOB5917" s="248"/>
      <x:c r="KOC5917" s="248"/>
      <x:c r="KOD5917" s="248"/>
      <x:c r="KOE5917" s="248"/>
      <x:c r="KOF5917" s="248"/>
      <x:c r="KOG5917" s="248"/>
      <x:c r="KOH5917" s="248"/>
      <x:c r="KOI5917" s="248"/>
      <x:c r="KOJ5917" s="248"/>
      <x:c r="KOK5917" s="248"/>
      <x:c r="KOL5917" s="248"/>
      <x:c r="KOM5917" s="248"/>
      <x:c r="KON5917" s="248"/>
      <x:c r="KOO5917" s="248"/>
      <x:c r="KOP5917" s="248"/>
      <x:c r="KOQ5917" s="248"/>
      <x:c r="KOR5917" s="248"/>
      <x:c r="KOS5917" s="248"/>
      <x:c r="KOT5917" s="248"/>
      <x:c r="KOU5917" s="248"/>
      <x:c r="KOV5917" s="248"/>
      <x:c r="KOW5917" s="248"/>
      <x:c r="KOX5917" s="248"/>
      <x:c r="KOY5917" s="248"/>
      <x:c r="KOZ5917" s="248"/>
      <x:c r="KPA5917" s="248"/>
      <x:c r="KPB5917" s="248"/>
      <x:c r="KPC5917" s="248"/>
      <x:c r="KPD5917" s="248"/>
      <x:c r="KPE5917" s="248"/>
      <x:c r="KPF5917" s="248"/>
      <x:c r="KPG5917" s="248"/>
      <x:c r="KPH5917" s="248"/>
      <x:c r="KPI5917" s="248"/>
      <x:c r="KPJ5917" s="248"/>
      <x:c r="KPK5917" s="248"/>
      <x:c r="KPL5917" s="248"/>
      <x:c r="KPM5917" s="248"/>
      <x:c r="KPN5917" s="248"/>
      <x:c r="KPO5917" s="248"/>
      <x:c r="KPP5917" s="248"/>
      <x:c r="KPQ5917" s="248"/>
      <x:c r="KPR5917" s="248"/>
      <x:c r="KPS5917" s="248"/>
      <x:c r="KPT5917" s="248"/>
      <x:c r="KPU5917" s="248"/>
      <x:c r="KPV5917" s="248"/>
      <x:c r="KPW5917" s="248"/>
      <x:c r="KPX5917" s="248"/>
      <x:c r="KPY5917" s="248"/>
      <x:c r="KPZ5917" s="248"/>
      <x:c r="KQA5917" s="248"/>
      <x:c r="KQB5917" s="248"/>
      <x:c r="KQC5917" s="248"/>
      <x:c r="KQD5917" s="248"/>
      <x:c r="KQE5917" s="248"/>
      <x:c r="KQF5917" s="248"/>
      <x:c r="KQG5917" s="248"/>
      <x:c r="KQH5917" s="248"/>
      <x:c r="KQI5917" s="248"/>
      <x:c r="KQJ5917" s="248"/>
      <x:c r="KQK5917" s="248"/>
      <x:c r="KQL5917" s="248"/>
      <x:c r="KQM5917" s="248"/>
      <x:c r="KQN5917" s="248"/>
      <x:c r="KQO5917" s="248"/>
      <x:c r="KQP5917" s="248"/>
      <x:c r="KQQ5917" s="248"/>
      <x:c r="KQR5917" s="248"/>
      <x:c r="KQS5917" s="248"/>
      <x:c r="KQT5917" s="248"/>
      <x:c r="KQU5917" s="248"/>
      <x:c r="KQV5917" s="248"/>
      <x:c r="KQW5917" s="248"/>
      <x:c r="KQX5917" s="248"/>
      <x:c r="KQY5917" s="248"/>
      <x:c r="KQZ5917" s="248"/>
      <x:c r="KRA5917" s="248"/>
      <x:c r="KRB5917" s="248"/>
      <x:c r="KRC5917" s="248"/>
      <x:c r="KRD5917" s="248"/>
      <x:c r="KRE5917" s="248"/>
      <x:c r="KRF5917" s="248"/>
      <x:c r="KRG5917" s="248"/>
      <x:c r="KRH5917" s="248"/>
      <x:c r="KRI5917" s="248"/>
      <x:c r="KRJ5917" s="248"/>
      <x:c r="KRK5917" s="248"/>
      <x:c r="KRL5917" s="248"/>
      <x:c r="KRM5917" s="248"/>
      <x:c r="KRN5917" s="248"/>
      <x:c r="KRO5917" s="248"/>
      <x:c r="KRP5917" s="248"/>
      <x:c r="KRQ5917" s="248"/>
      <x:c r="KRR5917" s="248"/>
      <x:c r="KRS5917" s="248"/>
      <x:c r="KRT5917" s="248"/>
      <x:c r="KRU5917" s="248"/>
      <x:c r="KRV5917" s="248"/>
      <x:c r="KRW5917" s="248"/>
      <x:c r="KRX5917" s="248"/>
      <x:c r="KRY5917" s="248"/>
      <x:c r="KRZ5917" s="248"/>
      <x:c r="KSA5917" s="248"/>
      <x:c r="KSB5917" s="248"/>
      <x:c r="KSC5917" s="248"/>
      <x:c r="KSD5917" s="248"/>
      <x:c r="KSE5917" s="248"/>
      <x:c r="KSF5917" s="248"/>
      <x:c r="KSG5917" s="248"/>
      <x:c r="KSH5917" s="248"/>
      <x:c r="KSI5917" s="248"/>
      <x:c r="KSJ5917" s="248"/>
      <x:c r="KSK5917" s="248"/>
      <x:c r="KSL5917" s="248"/>
      <x:c r="KSM5917" s="248"/>
      <x:c r="KSN5917" s="248"/>
      <x:c r="KSO5917" s="248"/>
      <x:c r="KSP5917" s="248"/>
      <x:c r="KSQ5917" s="248"/>
      <x:c r="KSR5917" s="248"/>
      <x:c r="KSS5917" s="248"/>
      <x:c r="KST5917" s="248"/>
      <x:c r="KSU5917" s="248"/>
      <x:c r="KSV5917" s="248"/>
      <x:c r="KSW5917" s="248"/>
      <x:c r="KSX5917" s="248"/>
      <x:c r="KSY5917" s="248"/>
      <x:c r="KSZ5917" s="248"/>
      <x:c r="KTA5917" s="248"/>
      <x:c r="KTB5917" s="248"/>
      <x:c r="KTC5917" s="248"/>
      <x:c r="KTD5917" s="248"/>
      <x:c r="KTE5917" s="248"/>
      <x:c r="KTF5917" s="248"/>
      <x:c r="KTG5917" s="248"/>
      <x:c r="KTH5917" s="248"/>
      <x:c r="KTI5917" s="248"/>
      <x:c r="KTJ5917" s="248"/>
      <x:c r="KTK5917" s="248"/>
      <x:c r="KTL5917" s="248"/>
      <x:c r="KTM5917" s="248"/>
      <x:c r="KTN5917" s="248"/>
      <x:c r="KTO5917" s="248"/>
      <x:c r="KTP5917" s="248"/>
      <x:c r="KTQ5917" s="248"/>
      <x:c r="KTR5917" s="248"/>
      <x:c r="KTS5917" s="248"/>
      <x:c r="KTT5917" s="248"/>
      <x:c r="KTU5917" s="248"/>
      <x:c r="KTV5917" s="248"/>
      <x:c r="KTW5917" s="248"/>
      <x:c r="KTX5917" s="248"/>
      <x:c r="KTY5917" s="248"/>
      <x:c r="KTZ5917" s="248"/>
      <x:c r="KUA5917" s="248"/>
      <x:c r="KUB5917" s="248"/>
      <x:c r="KUC5917" s="248"/>
      <x:c r="KUD5917" s="248"/>
      <x:c r="KUE5917" s="248"/>
      <x:c r="KUF5917" s="248"/>
      <x:c r="KUG5917" s="248"/>
      <x:c r="KUH5917" s="248"/>
      <x:c r="KUI5917" s="248"/>
      <x:c r="KUJ5917" s="248"/>
      <x:c r="KUK5917" s="248"/>
      <x:c r="KUL5917" s="248"/>
      <x:c r="KUM5917" s="248"/>
      <x:c r="KUN5917" s="248"/>
      <x:c r="KUO5917" s="248"/>
      <x:c r="KUP5917" s="248"/>
      <x:c r="KUQ5917" s="248"/>
      <x:c r="KUR5917" s="248"/>
      <x:c r="KUS5917" s="248"/>
      <x:c r="KUT5917" s="248"/>
      <x:c r="KUU5917" s="248"/>
      <x:c r="KUV5917" s="248"/>
      <x:c r="KUW5917" s="248"/>
      <x:c r="KUX5917" s="248"/>
      <x:c r="KUY5917" s="248"/>
      <x:c r="KUZ5917" s="248"/>
      <x:c r="KVA5917" s="248"/>
      <x:c r="KVB5917" s="248"/>
      <x:c r="KVC5917" s="248"/>
      <x:c r="KVD5917" s="248"/>
      <x:c r="KVE5917" s="248"/>
      <x:c r="KVF5917" s="248"/>
      <x:c r="KVG5917" s="248"/>
      <x:c r="KVH5917" s="248"/>
      <x:c r="KVI5917" s="248"/>
      <x:c r="KVJ5917" s="248"/>
      <x:c r="KVK5917" s="248"/>
      <x:c r="KVL5917" s="248"/>
      <x:c r="KVM5917" s="248"/>
      <x:c r="KVN5917" s="248"/>
      <x:c r="KVO5917" s="248"/>
      <x:c r="KVP5917" s="248"/>
      <x:c r="KVQ5917" s="248"/>
      <x:c r="KVR5917" s="248"/>
      <x:c r="KVS5917" s="248"/>
      <x:c r="KVT5917" s="248"/>
      <x:c r="KVU5917" s="248"/>
      <x:c r="KVV5917" s="248"/>
      <x:c r="KVW5917" s="248"/>
      <x:c r="KVX5917" s="248"/>
      <x:c r="KVY5917" s="248"/>
      <x:c r="KVZ5917" s="248"/>
      <x:c r="KWA5917" s="248"/>
      <x:c r="KWB5917" s="248"/>
      <x:c r="KWC5917" s="248"/>
      <x:c r="KWD5917" s="248"/>
      <x:c r="KWE5917" s="248"/>
      <x:c r="KWF5917" s="248"/>
      <x:c r="KWG5917" s="248"/>
      <x:c r="KWH5917" s="248"/>
      <x:c r="KWI5917" s="248"/>
      <x:c r="KWJ5917" s="248"/>
      <x:c r="KWK5917" s="248"/>
      <x:c r="KWL5917" s="248"/>
      <x:c r="KWM5917" s="248"/>
      <x:c r="KWN5917" s="248"/>
      <x:c r="KWO5917" s="248"/>
      <x:c r="KWP5917" s="248"/>
      <x:c r="KWQ5917" s="248"/>
      <x:c r="KWR5917" s="248"/>
      <x:c r="KWS5917" s="248"/>
      <x:c r="KWT5917" s="248"/>
      <x:c r="KWU5917" s="248"/>
      <x:c r="KWV5917" s="248"/>
      <x:c r="KWW5917" s="248"/>
      <x:c r="KWX5917" s="248"/>
      <x:c r="KWY5917" s="248"/>
      <x:c r="KWZ5917" s="248"/>
      <x:c r="KXA5917" s="248"/>
      <x:c r="KXB5917" s="248"/>
      <x:c r="KXC5917" s="248"/>
      <x:c r="KXD5917" s="248"/>
      <x:c r="KXE5917" s="248"/>
      <x:c r="KXF5917" s="248"/>
      <x:c r="KXG5917" s="248"/>
      <x:c r="KXH5917" s="248"/>
      <x:c r="KXI5917" s="248"/>
      <x:c r="KXJ5917" s="248"/>
      <x:c r="KXK5917" s="248"/>
      <x:c r="KXL5917" s="248"/>
      <x:c r="KXM5917" s="248"/>
      <x:c r="KXN5917" s="248"/>
      <x:c r="KXO5917" s="248"/>
      <x:c r="KXP5917" s="248"/>
      <x:c r="KXQ5917" s="248"/>
      <x:c r="KXR5917" s="248"/>
      <x:c r="KXS5917" s="248"/>
      <x:c r="KXT5917" s="248"/>
      <x:c r="KXU5917" s="248"/>
      <x:c r="KXV5917" s="248"/>
      <x:c r="KXW5917" s="248"/>
      <x:c r="KXX5917" s="248"/>
      <x:c r="KXY5917" s="248"/>
      <x:c r="KXZ5917" s="248"/>
      <x:c r="KYA5917" s="248"/>
      <x:c r="KYB5917" s="248"/>
      <x:c r="KYC5917" s="248"/>
      <x:c r="KYD5917" s="248"/>
      <x:c r="KYE5917" s="248"/>
      <x:c r="KYF5917" s="248"/>
      <x:c r="KYG5917" s="248"/>
      <x:c r="KYH5917" s="248"/>
      <x:c r="KYI5917" s="248"/>
      <x:c r="KYJ5917" s="248"/>
      <x:c r="KYK5917" s="248"/>
      <x:c r="KYL5917" s="248"/>
      <x:c r="KYM5917" s="248"/>
      <x:c r="KYN5917" s="248"/>
      <x:c r="KYO5917" s="248"/>
      <x:c r="KYP5917" s="248"/>
      <x:c r="KYQ5917" s="248"/>
      <x:c r="KYR5917" s="248"/>
      <x:c r="KYS5917" s="248"/>
      <x:c r="KYT5917" s="248"/>
      <x:c r="KYU5917" s="248"/>
      <x:c r="KYV5917" s="248"/>
      <x:c r="KYW5917" s="248"/>
      <x:c r="KYX5917" s="248"/>
      <x:c r="KYY5917" s="248"/>
      <x:c r="KYZ5917" s="248"/>
      <x:c r="KZA5917" s="248"/>
      <x:c r="KZB5917" s="248"/>
      <x:c r="KZC5917" s="248"/>
      <x:c r="KZD5917" s="248"/>
      <x:c r="KZE5917" s="248"/>
      <x:c r="KZF5917" s="248"/>
      <x:c r="KZG5917" s="248"/>
      <x:c r="KZH5917" s="248"/>
      <x:c r="KZI5917" s="248"/>
      <x:c r="KZJ5917" s="248"/>
      <x:c r="KZK5917" s="248"/>
      <x:c r="KZL5917" s="248"/>
      <x:c r="KZM5917" s="248"/>
      <x:c r="KZN5917" s="248"/>
      <x:c r="KZO5917" s="248"/>
      <x:c r="KZP5917" s="248"/>
      <x:c r="KZQ5917" s="248"/>
      <x:c r="KZR5917" s="248"/>
      <x:c r="KZS5917" s="248"/>
      <x:c r="KZT5917" s="248"/>
      <x:c r="KZU5917" s="248"/>
      <x:c r="KZV5917" s="248"/>
      <x:c r="KZW5917" s="248"/>
      <x:c r="KZX5917" s="248"/>
      <x:c r="KZY5917" s="248"/>
      <x:c r="KZZ5917" s="248"/>
      <x:c r="LAA5917" s="248"/>
      <x:c r="LAB5917" s="248"/>
      <x:c r="LAC5917" s="248"/>
      <x:c r="LAD5917" s="248"/>
      <x:c r="LAE5917" s="248"/>
      <x:c r="LAF5917" s="248"/>
      <x:c r="LAG5917" s="248"/>
      <x:c r="LAH5917" s="248"/>
      <x:c r="LAI5917" s="248"/>
      <x:c r="LAJ5917" s="248"/>
      <x:c r="LAK5917" s="248"/>
      <x:c r="LAL5917" s="248"/>
      <x:c r="LAM5917" s="248"/>
      <x:c r="LAN5917" s="248"/>
      <x:c r="LAO5917" s="248"/>
      <x:c r="LAP5917" s="248"/>
      <x:c r="LAQ5917" s="248"/>
      <x:c r="LAR5917" s="248"/>
      <x:c r="LAS5917" s="248"/>
      <x:c r="LAT5917" s="248"/>
      <x:c r="LAU5917" s="248"/>
      <x:c r="LAV5917" s="248"/>
      <x:c r="LAW5917" s="248"/>
      <x:c r="LAX5917" s="248"/>
      <x:c r="LAY5917" s="248"/>
      <x:c r="LAZ5917" s="248"/>
      <x:c r="LBA5917" s="248"/>
      <x:c r="LBB5917" s="248"/>
      <x:c r="LBC5917" s="248"/>
      <x:c r="LBD5917" s="248"/>
      <x:c r="LBE5917" s="248"/>
      <x:c r="LBF5917" s="248"/>
      <x:c r="LBG5917" s="248"/>
      <x:c r="LBH5917" s="248"/>
      <x:c r="LBI5917" s="248"/>
      <x:c r="LBJ5917" s="248"/>
      <x:c r="LBK5917" s="248"/>
      <x:c r="LBL5917" s="248"/>
      <x:c r="LBM5917" s="248"/>
      <x:c r="LBN5917" s="248"/>
      <x:c r="LBO5917" s="248"/>
      <x:c r="LBP5917" s="248"/>
      <x:c r="LBQ5917" s="248"/>
      <x:c r="LBR5917" s="248"/>
      <x:c r="LBS5917" s="248"/>
      <x:c r="LBT5917" s="248"/>
      <x:c r="LBU5917" s="248"/>
      <x:c r="LBV5917" s="248"/>
      <x:c r="LBW5917" s="248"/>
      <x:c r="LBX5917" s="248"/>
      <x:c r="LBY5917" s="248"/>
      <x:c r="LBZ5917" s="248"/>
      <x:c r="LCA5917" s="248"/>
      <x:c r="LCB5917" s="248"/>
      <x:c r="LCC5917" s="248"/>
      <x:c r="LCD5917" s="248"/>
      <x:c r="LCE5917" s="248"/>
      <x:c r="LCF5917" s="248"/>
      <x:c r="LCG5917" s="248"/>
      <x:c r="LCH5917" s="248"/>
      <x:c r="LCI5917" s="248"/>
      <x:c r="LCJ5917" s="248"/>
      <x:c r="LCK5917" s="248"/>
      <x:c r="LCL5917" s="248"/>
      <x:c r="LCM5917" s="248"/>
      <x:c r="LCN5917" s="248"/>
      <x:c r="LCO5917" s="248"/>
      <x:c r="LCP5917" s="248"/>
      <x:c r="LCQ5917" s="248"/>
      <x:c r="LCR5917" s="248"/>
      <x:c r="LCS5917" s="248"/>
      <x:c r="LCT5917" s="248"/>
      <x:c r="LCU5917" s="248"/>
      <x:c r="LCV5917" s="248"/>
      <x:c r="LCW5917" s="248"/>
      <x:c r="LCX5917" s="248"/>
      <x:c r="LCY5917" s="248"/>
      <x:c r="LCZ5917" s="248"/>
      <x:c r="LDA5917" s="248"/>
      <x:c r="LDB5917" s="248"/>
      <x:c r="LDC5917" s="248"/>
      <x:c r="LDD5917" s="248"/>
      <x:c r="LDE5917" s="248"/>
      <x:c r="LDF5917" s="248"/>
      <x:c r="LDG5917" s="248"/>
      <x:c r="LDH5917" s="248"/>
      <x:c r="LDI5917" s="248"/>
      <x:c r="LDJ5917" s="248"/>
      <x:c r="LDK5917" s="248"/>
      <x:c r="LDL5917" s="248"/>
      <x:c r="LDM5917" s="248"/>
      <x:c r="LDN5917" s="248"/>
      <x:c r="LDO5917" s="248"/>
      <x:c r="LDP5917" s="248"/>
      <x:c r="LDQ5917" s="248"/>
      <x:c r="LDR5917" s="248"/>
      <x:c r="LDS5917" s="248"/>
      <x:c r="LDT5917" s="248"/>
      <x:c r="LDU5917" s="248"/>
      <x:c r="LDV5917" s="248"/>
      <x:c r="LDW5917" s="248"/>
      <x:c r="LDX5917" s="248"/>
      <x:c r="LDY5917" s="248"/>
      <x:c r="LDZ5917" s="248"/>
      <x:c r="LEA5917" s="248"/>
      <x:c r="LEB5917" s="248"/>
      <x:c r="LEC5917" s="248"/>
      <x:c r="LED5917" s="248"/>
      <x:c r="LEE5917" s="248"/>
      <x:c r="LEF5917" s="248"/>
      <x:c r="LEG5917" s="248"/>
      <x:c r="LEH5917" s="248"/>
      <x:c r="LEI5917" s="248"/>
      <x:c r="LEJ5917" s="248"/>
      <x:c r="LEK5917" s="248"/>
      <x:c r="LEL5917" s="248"/>
      <x:c r="LEM5917" s="248"/>
      <x:c r="LEN5917" s="248"/>
      <x:c r="LEO5917" s="248"/>
      <x:c r="LEP5917" s="248"/>
      <x:c r="LEQ5917" s="248"/>
      <x:c r="LER5917" s="248"/>
      <x:c r="LES5917" s="248"/>
      <x:c r="LET5917" s="248"/>
      <x:c r="LEU5917" s="248"/>
      <x:c r="LEV5917" s="248"/>
      <x:c r="LEW5917" s="248"/>
      <x:c r="LEX5917" s="248"/>
      <x:c r="LEY5917" s="248"/>
      <x:c r="LEZ5917" s="248"/>
      <x:c r="LFA5917" s="248"/>
      <x:c r="LFB5917" s="248"/>
      <x:c r="LFC5917" s="248"/>
      <x:c r="LFD5917" s="248"/>
      <x:c r="LFE5917" s="248"/>
      <x:c r="LFF5917" s="248"/>
      <x:c r="LFG5917" s="248"/>
      <x:c r="LFH5917" s="248"/>
      <x:c r="LFI5917" s="248"/>
      <x:c r="LFJ5917" s="248"/>
      <x:c r="LFK5917" s="248"/>
      <x:c r="LFL5917" s="248"/>
      <x:c r="LFM5917" s="248"/>
      <x:c r="LFN5917" s="248"/>
      <x:c r="LFO5917" s="248"/>
      <x:c r="LFP5917" s="248"/>
      <x:c r="LFQ5917" s="248"/>
      <x:c r="LFR5917" s="248"/>
      <x:c r="LFS5917" s="248"/>
      <x:c r="LFT5917" s="248"/>
      <x:c r="LFU5917" s="248"/>
      <x:c r="LFV5917" s="248"/>
      <x:c r="LFW5917" s="248"/>
      <x:c r="LFX5917" s="248"/>
      <x:c r="LFY5917" s="248"/>
      <x:c r="LFZ5917" s="248"/>
      <x:c r="LGA5917" s="248"/>
      <x:c r="LGB5917" s="248"/>
      <x:c r="LGC5917" s="248"/>
      <x:c r="LGD5917" s="248"/>
      <x:c r="LGE5917" s="248"/>
      <x:c r="LGF5917" s="248"/>
      <x:c r="LGG5917" s="248"/>
      <x:c r="LGH5917" s="248"/>
      <x:c r="LGI5917" s="248"/>
      <x:c r="LGJ5917" s="248"/>
      <x:c r="LGK5917" s="248"/>
      <x:c r="LGL5917" s="248"/>
      <x:c r="LGM5917" s="248"/>
      <x:c r="LGN5917" s="248"/>
      <x:c r="LGO5917" s="248"/>
      <x:c r="LGP5917" s="248"/>
      <x:c r="LGQ5917" s="248"/>
      <x:c r="LGR5917" s="248"/>
      <x:c r="LGS5917" s="248"/>
      <x:c r="LGT5917" s="248"/>
      <x:c r="LGU5917" s="248"/>
      <x:c r="LGV5917" s="248"/>
      <x:c r="LGW5917" s="248"/>
      <x:c r="LGX5917" s="248"/>
      <x:c r="LGY5917" s="248"/>
      <x:c r="LGZ5917" s="248"/>
      <x:c r="LHA5917" s="248"/>
      <x:c r="LHB5917" s="248"/>
      <x:c r="LHC5917" s="248"/>
      <x:c r="LHD5917" s="248"/>
      <x:c r="LHE5917" s="248"/>
      <x:c r="LHF5917" s="248"/>
      <x:c r="LHG5917" s="248"/>
      <x:c r="LHH5917" s="248"/>
      <x:c r="LHI5917" s="248"/>
      <x:c r="LHJ5917" s="248"/>
      <x:c r="LHK5917" s="248"/>
      <x:c r="LHL5917" s="248"/>
      <x:c r="LHM5917" s="248"/>
      <x:c r="LHN5917" s="248"/>
      <x:c r="LHO5917" s="248"/>
      <x:c r="LHP5917" s="248"/>
      <x:c r="LHQ5917" s="248"/>
      <x:c r="LHR5917" s="248"/>
      <x:c r="LHS5917" s="248"/>
      <x:c r="LHT5917" s="248"/>
      <x:c r="LHU5917" s="248"/>
      <x:c r="LHV5917" s="248"/>
      <x:c r="LHW5917" s="248"/>
      <x:c r="LHX5917" s="248"/>
      <x:c r="LHY5917" s="248"/>
      <x:c r="LHZ5917" s="248"/>
      <x:c r="LIA5917" s="248"/>
      <x:c r="LIB5917" s="248"/>
      <x:c r="LIC5917" s="248"/>
      <x:c r="LID5917" s="248"/>
      <x:c r="LIE5917" s="248"/>
      <x:c r="LIF5917" s="248"/>
      <x:c r="LIG5917" s="248"/>
      <x:c r="LIH5917" s="248"/>
      <x:c r="LII5917" s="248"/>
      <x:c r="LIJ5917" s="248"/>
      <x:c r="LIK5917" s="248"/>
      <x:c r="LIL5917" s="248"/>
      <x:c r="LIM5917" s="248"/>
      <x:c r="LIN5917" s="248"/>
      <x:c r="LIO5917" s="248"/>
      <x:c r="LIP5917" s="248"/>
      <x:c r="LIQ5917" s="248"/>
      <x:c r="LIR5917" s="248"/>
      <x:c r="LIS5917" s="248"/>
      <x:c r="LIT5917" s="248"/>
      <x:c r="LIU5917" s="248"/>
      <x:c r="LIV5917" s="248"/>
      <x:c r="LIW5917" s="248"/>
      <x:c r="LIX5917" s="248"/>
      <x:c r="LIY5917" s="248"/>
      <x:c r="LIZ5917" s="248"/>
      <x:c r="LJA5917" s="248"/>
      <x:c r="LJB5917" s="248"/>
      <x:c r="LJC5917" s="248"/>
      <x:c r="LJD5917" s="248"/>
      <x:c r="LJE5917" s="248"/>
      <x:c r="LJF5917" s="248"/>
      <x:c r="LJG5917" s="248"/>
      <x:c r="LJH5917" s="248"/>
      <x:c r="LJI5917" s="248"/>
      <x:c r="LJJ5917" s="248"/>
      <x:c r="LJK5917" s="248"/>
      <x:c r="LJL5917" s="248"/>
      <x:c r="LJM5917" s="248"/>
      <x:c r="LJN5917" s="248"/>
      <x:c r="LJO5917" s="248"/>
      <x:c r="LJP5917" s="248"/>
      <x:c r="LJQ5917" s="248"/>
      <x:c r="LJR5917" s="248"/>
      <x:c r="LJS5917" s="248"/>
      <x:c r="LJT5917" s="248"/>
      <x:c r="LJU5917" s="248"/>
      <x:c r="LJV5917" s="248"/>
      <x:c r="LJW5917" s="248"/>
      <x:c r="LJX5917" s="248"/>
      <x:c r="LJY5917" s="248"/>
      <x:c r="LJZ5917" s="248"/>
      <x:c r="LKA5917" s="248"/>
      <x:c r="LKB5917" s="248"/>
      <x:c r="LKC5917" s="248"/>
      <x:c r="LKD5917" s="248"/>
      <x:c r="LKE5917" s="248"/>
      <x:c r="LKF5917" s="248"/>
      <x:c r="LKG5917" s="248"/>
      <x:c r="LKH5917" s="248"/>
      <x:c r="LKI5917" s="248"/>
      <x:c r="LKJ5917" s="248"/>
      <x:c r="LKK5917" s="248"/>
      <x:c r="LKL5917" s="248"/>
      <x:c r="LKM5917" s="248"/>
      <x:c r="LKN5917" s="248"/>
      <x:c r="LKO5917" s="248"/>
      <x:c r="LKP5917" s="248"/>
      <x:c r="LKQ5917" s="248"/>
      <x:c r="LKR5917" s="248"/>
      <x:c r="LKS5917" s="248"/>
      <x:c r="LKT5917" s="248"/>
      <x:c r="LKU5917" s="248"/>
      <x:c r="LKV5917" s="248"/>
      <x:c r="LKW5917" s="248"/>
      <x:c r="LKX5917" s="248"/>
      <x:c r="LKY5917" s="248"/>
      <x:c r="LKZ5917" s="248"/>
      <x:c r="LLA5917" s="248"/>
      <x:c r="LLB5917" s="248"/>
      <x:c r="LLC5917" s="248"/>
      <x:c r="LLD5917" s="248"/>
      <x:c r="LLE5917" s="248"/>
      <x:c r="LLF5917" s="248"/>
      <x:c r="LLG5917" s="248"/>
      <x:c r="LLH5917" s="248"/>
      <x:c r="LLI5917" s="248"/>
      <x:c r="LLJ5917" s="248"/>
      <x:c r="LLK5917" s="248"/>
      <x:c r="LLL5917" s="248"/>
      <x:c r="LLM5917" s="248"/>
      <x:c r="LLN5917" s="248"/>
      <x:c r="LLO5917" s="248"/>
      <x:c r="LLP5917" s="248"/>
      <x:c r="LLQ5917" s="248"/>
      <x:c r="LLR5917" s="248"/>
      <x:c r="LLS5917" s="248"/>
      <x:c r="LLT5917" s="248"/>
      <x:c r="LLU5917" s="248"/>
      <x:c r="LLV5917" s="248"/>
      <x:c r="LLW5917" s="248"/>
      <x:c r="LLX5917" s="248"/>
      <x:c r="LLY5917" s="248"/>
      <x:c r="LLZ5917" s="248"/>
      <x:c r="LMA5917" s="248"/>
      <x:c r="LMB5917" s="248"/>
      <x:c r="LMC5917" s="248"/>
      <x:c r="LMD5917" s="248"/>
      <x:c r="LME5917" s="248"/>
      <x:c r="LMF5917" s="248"/>
      <x:c r="LMG5917" s="248"/>
      <x:c r="LMH5917" s="248"/>
      <x:c r="LMI5917" s="248"/>
      <x:c r="LMJ5917" s="248"/>
      <x:c r="LMK5917" s="248"/>
      <x:c r="LML5917" s="248"/>
      <x:c r="LMM5917" s="248"/>
      <x:c r="LMN5917" s="248"/>
      <x:c r="LMO5917" s="248"/>
      <x:c r="LMP5917" s="248"/>
      <x:c r="LMQ5917" s="248"/>
      <x:c r="LMR5917" s="248"/>
      <x:c r="LMS5917" s="248"/>
      <x:c r="LMT5917" s="248"/>
      <x:c r="LMU5917" s="248"/>
      <x:c r="LMV5917" s="248"/>
      <x:c r="LMW5917" s="248"/>
      <x:c r="LMX5917" s="248"/>
      <x:c r="LMY5917" s="248"/>
      <x:c r="LMZ5917" s="248"/>
      <x:c r="LNA5917" s="248"/>
      <x:c r="LNB5917" s="248"/>
      <x:c r="LNC5917" s="248"/>
      <x:c r="LND5917" s="248"/>
      <x:c r="LNE5917" s="248"/>
      <x:c r="LNF5917" s="248"/>
      <x:c r="LNG5917" s="248"/>
      <x:c r="LNH5917" s="248"/>
      <x:c r="LNI5917" s="248"/>
      <x:c r="LNJ5917" s="248"/>
      <x:c r="LNK5917" s="248"/>
      <x:c r="LNL5917" s="248"/>
      <x:c r="LNM5917" s="248"/>
      <x:c r="LNN5917" s="248"/>
      <x:c r="LNO5917" s="248"/>
      <x:c r="LNP5917" s="248"/>
      <x:c r="LNQ5917" s="248"/>
      <x:c r="LNR5917" s="248"/>
      <x:c r="LNS5917" s="248"/>
      <x:c r="LNT5917" s="248"/>
      <x:c r="LNU5917" s="248"/>
      <x:c r="LNV5917" s="248"/>
      <x:c r="LNW5917" s="248"/>
      <x:c r="LNX5917" s="248"/>
      <x:c r="LNY5917" s="248"/>
      <x:c r="LNZ5917" s="248"/>
      <x:c r="LOA5917" s="248"/>
      <x:c r="LOB5917" s="248"/>
      <x:c r="LOC5917" s="248"/>
      <x:c r="LOD5917" s="248"/>
      <x:c r="LOE5917" s="248"/>
      <x:c r="LOF5917" s="248"/>
      <x:c r="LOG5917" s="248"/>
      <x:c r="LOH5917" s="248"/>
      <x:c r="LOI5917" s="248"/>
      <x:c r="LOJ5917" s="248"/>
      <x:c r="LOK5917" s="248"/>
      <x:c r="LOL5917" s="248"/>
      <x:c r="LOM5917" s="248"/>
      <x:c r="LON5917" s="248"/>
      <x:c r="LOO5917" s="248"/>
      <x:c r="LOP5917" s="248"/>
      <x:c r="LOQ5917" s="248"/>
      <x:c r="LOR5917" s="248"/>
      <x:c r="LOS5917" s="248"/>
      <x:c r="LOT5917" s="248"/>
      <x:c r="LOU5917" s="248"/>
      <x:c r="LOV5917" s="248"/>
      <x:c r="LOW5917" s="248"/>
      <x:c r="LOX5917" s="248"/>
      <x:c r="LOY5917" s="248"/>
      <x:c r="LOZ5917" s="248"/>
      <x:c r="LPA5917" s="248"/>
      <x:c r="LPB5917" s="248"/>
      <x:c r="LPC5917" s="248"/>
      <x:c r="LPD5917" s="248"/>
      <x:c r="LPE5917" s="248"/>
      <x:c r="LPF5917" s="248"/>
      <x:c r="LPG5917" s="248"/>
      <x:c r="LPH5917" s="248"/>
      <x:c r="LPI5917" s="248"/>
      <x:c r="LPJ5917" s="248"/>
      <x:c r="LPK5917" s="248"/>
      <x:c r="LPL5917" s="248"/>
      <x:c r="LPM5917" s="248"/>
      <x:c r="LPN5917" s="248"/>
      <x:c r="LPO5917" s="248"/>
      <x:c r="LPP5917" s="248"/>
      <x:c r="LPQ5917" s="248"/>
      <x:c r="LPR5917" s="248"/>
      <x:c r="LPS5917" s="248"/>
      <x:c r="LPT5917" s="248"/>
      <x:c r="LPU5917" s="248"/>
      <x:c r="LPV5917" s="248"/>
      <x:c r="LPW5917" s="248"/>
      <x:c r="LPX5917" s="248"/>
      <x:c r="LPY5917" s="248"/>
      <x:c r="LPZ5917" s="248"/>
      <x:c r="LQA5917" s="248"/>
      <x:c r="LQB5917" s="248"/>
      <x:c r="LQC5917" s="248"/>
      <x:c r="LQD5917" s="248"/>
      <x:c r="LQE5917" s="248"/>
      <x:c r="LQF5917" s="248"/>
      <x:c r="LQG5917" s="248"/>
      <x:c r="LQH5917" s="248"/>
      <x:c r="LQI5917" s="248"/>
      <x:c r="LQJ5917" s="248"/>
      <x:c r="LQK5917" s="248"/>
      <x:c r="LQL5917" s="248"/>
      <x:c r="LQM5917" s="248"/>
      <x:c r="LQN5917" s="248"/>
      <x:c r="LQO5917" s="248"/>
      <x:c r="LQP5917" s="248"/>
      <x:c r="LQQ5917" s="248"/>
      <x:c r="LQR5917" s="248"/>
      <x:c r="LQS5917" s="248"/>
      <x:c r="LQT5917" s="248"/>
      <x:c r="LQU5917" s="248"/>
      <x:c r="LQV5917" s="248"/>
      <x:c r="LQW5917" s="248"/>
      <x:c r="LQX5917" s="248"/>
      <x:c r="LQY5917" s="248"/>
      <x:c r="LQZ5917" s="248"/>
      <x:c r="LRA5917" s="248"/>
      <x:c r="LRB5917" s="248"/>
      <x:c r="LRC5917" s="248"/>
      <x:c r="LRD5917" s="248"/>
      <x:c r="LRE5917" s="248"/>
      <x:c r="LRF5917" s="248"/>
      <x:c r="LRG5917" s="248"/>
      <x:c r="LRH5917" s="248"/>
      <x:c r="LRI5917" s="248"/>
      <x:c r="LRJ5917" s="248"/>
      <x:c r="LRK5917" s="248"/>
      <x:c r="LRL5917" s="248"/>
      <x:c r="LRM5917" s="248"/>
      <x:c r="LRN5917" s="248"/>
      <x:c r="LRO5917" s="248"/>
      <x:c r="LRP5917" s="248"/>
      <x:c r="LRQ5917" s="248"/>
      <x:c r="LRR5917" s="248"/>
      <x:c r="LRS5917" s="248"/>
      <x:c r="LRT5917" s="248"/>
      <x:c r="LRU5917" s="248"/>
      <x:c r="LRV5917" s="248"/>
      <x:c r="LRW5917" s="248"/>
      <x:c r="LRX5917" s="248"/>
      <x:c r="LRY5917" s="248"/>
      <x:c r="LRZ5917" s="248"/>
      <x:c r="LSA5917" s="248"/>
      <x:c r="LSB5917" s="248"/>
      <x:c r="LSC5917" s="248"/>
      <x:c r="LSD5917" s="248"/>
      <x:c r="LSE5917" s="248"/>
      <x:c r="LSF5917" s="248"/>
      <x:c r="LSG5917" s="248"/>
      <x:c r="LSH5917" s="248"/>
      <x:c r="LSI5917" s="248"/>
      <x:c r="LSJ5917" s="248"/>
      <x:c r="LSK5917" s="248"/>
      <x:c r="LSL5917" s="248"/>
      <x:c r="LSM5917" s="248"/>
      <x:c r="LSN5917" s="248"/>
      <x:c r="LSO5917" s="248"/>
      <x:c r="LSP5917" s="248"/>
      <x:c r="LSQ5917" s="248"/>
      <x:c r="LSR5917" s="248"/>
      <x:c r="LSS5917" s="248"/>
      <x:c r="LST5917" s="248"/>
      <x:c r="LSU5917" s="248"/>
      <x:c r="LSV5917" s="248"/>
      <x:c r="LSW5917" s="248"/>
      <x:c r="LSX5917" s="248"/>
      <x:c r="LSY5917" s="248"/>
      <x:c r="LSZ5917" s="248"/>
      <x:c r="LTA5917" s="248"/>
      <x:c r="LTB5917" s="248"/>
      <x:c r="LTC5917" s="248"/>
      <x:c r="LTD5917" s="248"/>
      <x:c r="LTE5917" s="248"/>
      <x:c r="LTF5917" s="248"/>
      <x:c r="LTG5917" s="248"/>
      <x:c r="LTH5917" s="248"/>
      <x:c r="LTI5917" s="248"/>
      <x:c r="LTJ5917" s="248"/>
      <x:c r="LTK5917" s="248"/>
      <x:c r="LTL5917" s="248"/>
      <x:c r="LTM5917" s="248"/>
      <x:c r="LTN5917" s="248"/>
      <x:c r="LTO5917" s="248"/>
      <x:c r="LTP5917" s="248"/>
      <x:c r="LTQ5917" s="248"/>
      <x:c r="LTR5917" s="248"/>
      <x:c r="LTS5917" s="248"/>
      <x:c r="LTT5917" s="248"/>
      <x:c r="LTU5917" s="248"/>
      <x:c r="LTV5917" s="248"/>
      <x:c r="LTW5917" s="248"/>
      <x:c r="LTX5917" s="248"/>
      <x:c r="LTY5917" s="248"/>
      <x:c r="LTZ5917" s="248"/>
      <x:c r="LUA5917" s="248"/>
      <x:c r="LUB5917" s="248"/>
      <x:c r="LUC5917" s="248"/>
      <x:c r="LUD5917" s="248"/>
      <x:c r="LUE5917" s="248"/>
      <x:c r="LUF5917" s="248"/>
      <x:c r="LUG5917" s="248"/>
      <x:c r="LUH5917" s="248"/>
      <x:c r="LUI5917" s="248"/>
      <x:c r="LUJ5917" s="248"/>
      <x:c r="LUK5917" s="248"/>
      <x:c r="LUL5917" s="248"/>
      <x:c r="LUM5917" s="248"/>
      <x:c r="LUN5917" s="248"/>
      <x:c r="LUO5917" s="248"/>
      <x:c r="LUP5917" s="248"/>
      <x:c r="LUQ5917" s="248"/>
      <x:c r="LUR5917" s="248"/>
      <x:c r="LUS5917" s="248"/>
      <x:c r="LUT5917" s="248"/>
      <x:c r="LUU5917" s="248"/>
      <x:c r="LUV5917" s="248"/>
      <x:c r="LUW5917" s="248"/>
      <x:c r="LUX5917" s="248"/>
      <x:c r="LUY5917" s="248"/>
      <x:c r="LUZ5917" s="248"/>
      <x:c r="LVA5917" s="248"/>
      <x:c r="LVB5917" s="248"/>
      <x:c r="LVC5917" s="248"/>
      <x:c r="LVD5917" s="248"/>
      <x:c r="LVE5917" s="248"/>
      <x:c r="LVF5917" s="248"/>
      <x:c r="LVG5917" s="248"/>
      <x:c r="LVH5917" s="248"/>
      <x:c r="LVI5917" s="248"/>
      <x:c r="LVJ5917" s="248"/>
      <x:c r="LVK5917" s="248"/>
      <x:c r="LVL5917" s="248"/>
      <x:c r="LVM5917" s="248"/>
      <x:c r="LVN5917" s="248"/>
      <x:c r="LVO5917" s="248"/>
      <x:c r="LVP5917" s="248"/>
      <x:c r="LVQ5917" s="248"/>
      <x:c r="LVR5917" s="248"/>
      <x:c r="LVS5917" s="248"/>
      <x:c r="LVT5917" s="248"/>
      <x:c r="LVU5917" s="248"/>
      <x:c r="LVV5917" s="248"/>
      <x:c r="LVW5917" s="248"/>
      <x:c r="LVX5917" s="248"/>
      <x:c r="LVY5917" s="248"/>
      <x:c r="LVZ5917" s="248"/>
      <x:c r="LWA5917" s="248"/>
      <x:c r="LWB5917" s="248"/>
      <x:c r="LWC5917" s="248"/>
      <x:c r="LWD5917" s="248"/>
      <x:c r="LWE5917" s="248"/>
      <x:c r="LWF5917" s="248"/>
      <x:c r="LWG5917" s="248"/>
      <x:c r="LWH5917" s="248"/>
      <x:c r="LWI5917" s="248"/>
      <x:c r="LWJ5917" s="248"/>
      <x:c r="LWK5917" s="248"/>
      <x:c r="LWL5917" s="248"/>
      <x:c r="LWM5917" s="248"/>
      <x:c r="LWN5917" s="248"/>
      <x:c r="LWO5917" s="248"/>
      <x:c r="LWP5917" s="248"/>
      <x:c r="LWQ5917" s="248"/>
      <x:c r="LWR5917" s="248"/>
      <x:c r="LWS5917" s="248"/>
      <x:c r="LWT5917" s="248"/>
      <x:c r="LWU5917" s="248"/>
      <x:c r="LWV5917" s="248"/>
      <x:c r="LWW5917" s="248"/>
      <x:c r="LWX5917" s="248"/>
      <x:c r="LWY5917" s="248"/>
      <x:c r="LWZ5917" s="248"/>
      <x:c r="LXA5917" s="248"/>
      <x:c r="LXB5917" s="248"/>
      <x:c r="LXC5917" s="248"/>
      <x:c r="LXD5917" s="248"/>
      <x:c r="LXE5917" s="248"/>
      <x:c r="LXF5917" s="248"/>
      <x:c r="LXG5917" s="248"/>
      <x:c r="LXH5917" s="248"/>
      <x:c r="LXI5917" s="248"/>
      <x:c r="LXJ5917" s="248"/>
      <x:c r="LXK5917" s="248"/>
      <x:c r="LXL5917" s="248"/>
      <x:c r="LXM5917" s="248"/>
      <x:c r="LXN5917" s="248"/>
      <x:c r="LXO5917" s="248"/>
      <x:c r="LXP5917" s="248"/>
      <x:c r="LXQ5917" s="248"/>
      <x:c r="LXR5917" s="248"/>
      <x:c r="LXS5917" s="248"/>
      <x:c r="LXT5917" s="248"/>
      <x:c r="LXU5917" s="248"/>
      <x:c r="LXV5917" s="248"/>
      <x:c r="LXW5917" s="248"/>
      <x:c r="LXX5917" s="248"/>
      <x:c r="LXY5917" s="248"/>
      <x:c r="LXZ5917" s="248"/>
      <x:c r="LYA5917" s="248"/>
      <x:c r="LYB5917" s="248"/>
      <x:c r="LYC5917" s="248"/>
      <x:c r="LYD5917" s="248"/>
      <x:c r="LYE5917" s="248"/>
      <x:c r="LYF5917" s="248"/>
      <x:c r="LYG5917" s="248"/>
      <x:c r="LYH5917" s="248"/>
      <x:c r="LYI5917" s="248"/>
      <x:c r="LYJ5917" s="248"/>
      <x:c r="LYK5917" s="248"/>
      <x:c r="LYL5917" s="248"/>
      <x:c r="LYM5917" s="248"/>
      <x:c r="LYN5917" s="248"/>
      <x:c r="LYO5917" s="248"/>
      <x:c r="LYP5917" s="248"/>
      <x:c r="LYQ5917" s="248"/>
      <x:c r="LYR5917" s="248"/>
      <x:c r="LYS5917" s="248"/>
      <x:c r="LYT5917" s="248"/>
      <x:c r="LYU5917" s="248"/>
      <x:c r="LYV5917" s="248"/>
      <x:c r="LYW5917" s="248"/>
      <x:c r="LYX5917" s="248"/>
      <x:c r="LYY5917" s="248"/>
      <x:c r="LYZ5917" s="248"/>
      <x:c r="LZA5917" s="248"/>
      <x:c r="LZB5917" s="248"/>
      <x:c r="LZC5917" s="248"/>
      <x:c r="LZD5917" s="248"/>
      <x:c r="LZE5917" s="248"/>
      <x:c r="LZF5917" s="248"/>
      <x:c r="LZG5917" s="248"/>
      <x:c r="LZH5917" s="248"/>
      <x:c r="LZI5917" s="248"/>
      <x:c r="LZJ5917" s="248"/>
      <x:c r="LZK5917" s="248"/>
      <x:c r="LZL5917" s="248"/>
      <x:c r="LZM5917" s="248"/>
      <x:c r="LZN5917" s="248"/>
      <x:c r="LZO5917" s="248"/>
      <x:c r="LZP5917" s="248"/>
      <x:c r="LZQ5917" s="248"/>
      <x:c r="LZR5917" s="248"/>
      <x:c r="LZS5917" s="248"/>
      <x:c r="LZT5917" s="248"/>
      <x:c r="LZU5917" s="248"/>
      <x:c r="LZV5917" s="248"/>
      <x:c r="LZW5917" s="248"/>
      <x:c r="LZX5917" s="248"/>
      <x:c r="LZY5917" s="248"/>
      <x:c r="LZZ5917" s="248"/>
      <x:c r="MAA5917" s="248"/>
      <x:c r="MAB5917" s="248"/>
      <x:c r="MAC5917" s="248"/>
      <x:c r="MAD5917" s="248"/>
      <x:c r="MAE5917" s="248"/>
      <x:c r="MAF5917" s="248"/>
      <x:c r="MAG5917" s="248"/>
      <x:c r="MAH5917" s="248"/>
      <x:c r="MAI5917" s="248"/>
      <x:c r="MAJ5917" s="248"/>
      <x:c r="MAK5917" s="248"/>
      <x:c r="MAL5917" s="248"/>
      <x:c r="MAM5917" s="248"/>
      <x:c r="MAN5917" s="248"/>
      <x:c r="MAO5917" s="248"/>
      <x:c r="MAP5917" s="248"/>
      <x:c r="MAQ5917" s="248"/>
      <x:c r="MAR5917" s="248"/>
      <x:c r="MAS5917" s="248"/>
      <x:c r="MAT5917" s="248"/>
      <x:c r="MAU5917" s="248"/>
      <x:c r="MAV5917" s="248"/>
      <x:c r="MAW5917" s="248"/>
      <x:c r="MAX5917" s="248"/>
      <x:c r="MAY5917" s="248"/>
      <x:c r="MAZ5917" s="248"/>
      <x:c r="MBA5917" s="248"/>
      <x:c r="MBB5917" s="248"/>
      <x:c r="MBC5917" s="248"/>
      <x:c r="MBD5917" s="248"/>
      <x:c r="MBE5917" s="248"/>
      <x:c r="MBF5917" s="248"/>
      <x:c r="MBG5917" s="248"/>
      <x:c r="MBH5917" s="248"/>
      <x:c r="MBI5917" s="248"/>
      <x:c r="MBJ5917" s="248"/>
      <x:c r="MBK5917" s="248"/>
      <x:c r="MBL5917" s="248"/>
      <x:c r="MBM5917" s="248"/>
      <x:c r="MBN5917" s="248"/>
      <x:c r="MBO5917" s="248"/>
      <x:c r="MBP5917" s="248"/>
      <x:c r="MBQ5917" s="248"/>
      <x:c r="MBR5917" s="248"/>
      <x:c r="MBS5917" s="248"/>
      <x:c r="MBT5917" s="248"/>
      <x:c r="MBU5917" s="248"/>
      <x:c r="MBV5917" s="248"/>
      <x:c r="MBW5917" s="248"/>
      <x:c r="MBX5917" s="248"/>
      <x:c r="MBY5917" s="248"/>
      <x:c r="MBZ5917" s="248"/>
      <x:c r="MCA5917" s="248"/>
      <x:c r="MCB5917" s="248"/>
      <x:c r="MCC5917" s="248"/>
      <x:c r="MCD5917" s="248"/>
      <x:c r="MCE5917" s="248"/>
      <x:c r="MCF5917" s="248"/>
      <x:c r="MCG5917" s="248"/>
      <x:c r="MCH5917" s="248"/>
      <x:c r="MCI5917" s="248"/>
      <x:c r="MCJ5917" s="248"/>
      <x:c r="MCK5917" s="248"/>
      <x:c r="MCL5917" s="248"/>
      <x:c r="MCM5917" s="248"/>
      <x:c r="MCN5917" s="248"/>
      <x:c r="MCO5917" s="248"/>
      <x:c r="MCP5917" s="248"/>
      <x:c r="MCQ5917" s="248"/>
      <x:c r="MCR5917" s="248"/>
      <x:c r="MCS5917" s="248"/>
      <x:c r="MCT5917" s="248"/>
      <x:c r="MCU5917" s="248"/>
      <x:c r="MCV5917" s="248"/>
      <x:c r="MCW5917" s="248"/>
      <x:c r="MCX5917" s="248"/>
      <x:c r="MCY5917" s="248"/>
      <x:c r="MCZ5917" s="248"/>
      <x:c r="MDA5917" s="248"/>
      <x:c r="MDB5917" s="248"/>
      <x:c r="MDC5917" s="248"/>
      <x:c r="MDD5917" s="248"/>
      <x:c r="MDE5917" s="248"/>
      <x:c r="MDF5917" s="248"/>
      <x:c r="MDG5917" s="248"/>
      <x:c r="MDH5917" s="248"/>
      <x:c r="MDI5917" s="248"/>
      <x:c r="MDJ5917" s="248"/>
      <x:c r="MDK5917" s="248"/>
      <x:c r="MDL5917" s="248"/>
      <x:c r="MDM5917" s="248"/>
      <x:c r="MDN5917" s="248"/>
      <x:c r="MDO5917" s="248"/>
      <x:c r="MDP5917" s="248"/>
      <x:c r="MDQ5917" s="248"/>
      <x:c r="MDR5917" s="248"/>
      <x:c r="MDS5917" s="248"/>
      <x:c r="MDT5917" s="248"/>
      <x:c r="MDU5917" s="248"/>
      <x:c r="MDV5917" s="248"/>
      <x:c r="MDW5917" s="248"/>
      <x:c r="MDX5917" s="248"/>
      <x:c r="MDY5917" s="248"/>
      <x:c r="MDZ5917" s="248"/>
      <x:c r="MEA5917" s="248"/>
      <x:c r="MEB5917" s="248"/>
      <x:c r="MEC5917" s="248"/>
      <x:c r="MED5917" s="248"/>
      <x:c r="MEE5917" s="248"/>
      <x:c r="MEF5917" s="248"/>
      <x:c r="MEG5917" s="248"/>
      <x:c r="MEH5917" s="248"/>
      <x:c r="MEI5917" s="248"/>
      <x:c r="MEJ5917" s="248"/>
      <x:c r="MEK5917" s="248"/>
      <x:c r="MEL5917" s="248"/>
      <x:c r="MEM5917" s="248"/>
      <x:c r="MEN5917" s="248"/>
      <x:c r="MEO5917" s="248"/>
      <x:c r="MEP5917" s="248"/>
      <x:c r="MEQ5917" s="248"/>
      <x:c r="MER5917" s="248"/>
      <x:c r="MES5917" s="248"/>
      <x:c r="MET5917" s="248"/>
      <x:c r="MEU5917" s="248"/>
      <x:c r="MEV5917" s="248"/>
      <x:c r="MEW5917" s="248"/>
      <x:c r="MEX5917" s="248"/>
      <x:c r="MEY5917" s="248"/>
      <x:c r="MEZ5917" s="248"/>
      <x:c r="MFA5917" s="248"/>
      <x:c r="MFB5917" s="248"/>
      <x:c r="MFC5917" s="248"/>
      <x:c r="MFD5917" s="248"/>
      <x:c r="MFE5917" s="248"/>
      <x:c r="MFF5917" s="248"/>
      <x:c r="MFG5917" s="248"/>
      <x:c r="MFH5917" s="248"/>
      <x:c r="MFI5917" s="248"/>
      <x:c r="MFJ5917" s="248"/>
      <x:c r="MFK5917" s="248"/>
      <x:c r="MFL5917" s="248"/>
      <x:c r="MFM5917" s="248"/>
      <x:c r="MFN5917" s="248"/>
      <x:c r="MFO5917" s="248"/>
      <x:c r="MFP5917" s="248"/>
      <x:c r="MFQ5917" s="248"/>
      <x:c r="MFR5917" s="248"/>
      <x:c r="MFS5917" s="248"/>
      <x:c r="MFT5917" s="248"/>
      <x:c r="MFU5917" s="248"/>
      <x:c r="MFV5917" s="248"/>
      <x:c r="MFW5917" s="248"/>
      <x:c r="MFX5917" s="248"/>
      <x:c r="MFY5917" s="248"/>
      <x:c r="MFZ5917" s="248"/>
      <x:c r="MGA5917" s="248"/>
      <x:c r="MGB5917" s="248"/>
      <x:c r="MGC5917" s="248"/>
      <x:c r="MGD5917" s="248"/>
      <x:c r="MGE5917" s="248"/>
      <x:c r="MGF5917" s="248"/>
      <x:c r="MGG5917" s="248"/>
      <x:c r="MGH5917" s="248"/>
      <x:c r="MGI5917" s="248"/>
      <x:c r="MGJ5917" s="248"/>
      <x:c r="MGK5917" s="248"/>
      <x:c r="MGL5917" s="248"/>
      <x:c r="MGM5917" s="248"/>
      <x:c r="MGN5917" s="248"/>
      <x:c r="MGO5917" s="248"/>
      <x:c r="MGP5917" s="248"/>
      <x:c r="MGQ5917" s="248"/>
      <x:c r="MGR5917" s="248"/>
      <x:c r="MGS5917" s="248"/>
      <x:c r="MGT5917" s="248"/>
      <x:c r="MGU5917" s="248"/>
      <x:c r="MGV5917" s="248"/>
      <x:c r="MGW5917" s="248"/>
      <x:c r="MGX5917" s="248"/>
      <x:c r="MGY5917" s="248"/>
      <x:c r="MGZ5917" s="248"/>
      <x:c r="MHA5917" s="248"/>
      <x:c r="MHB5917" s="248"/>
      <x:c r="MHC5917" s="248"/>
      <x:c r="MHD5917" s="248"/>
      <x:c r="MHE5917" s="248"/>
      <x:c r="MHF5917" s="248"/>
      <x:c r="MHG5917" s="248"/>
      <x:c r="MHH5917" s="248"/>
      <x:c r="MHI5917" s="248"/>
      <x:c r="MHJ5917" s="248"/>
      <x:c r="MHK5917" s="248"/>
      <x:c r="MHL5917" s="248"/>
      <x:c r="MHM5917" s="248"/>
      <x:c r="MHN5917" s="248"/>
      <x:c r="MHO5917" s="248"/>
      <x:c r="MHP5917" s="248"/>
      <x:c r="MHQ5917" s="248"/>
      <x:c r="MHR5917" s="248"/>
      <x:c r="MHS5917" s="248"/>
      <x:c r="MHT5917" s="248"/>
      <x:c r="MHU5917" s="248"/>
      <x:c r="MHV5917" s="248"/>
      <x:c r="MHW5917" s="248"/>
      <x:c r="MHX5917" s="248"/>
      <x:c r="MHY5917" s="248"/>
      <x:c r="MHZ5917" s="248"/>
      <x:c r="MIA5917" s="248"/>
      <x:c r="MIB5917" s="248"/>
      <x:c r="MIC5917" s="248"/>
      <x:c r="MID5917" s="248"/>
      <x:c r="MIE5917" s="248"/>
      <x:c r="MIF5917" s="248"/>
      <x:c r="MIG5917" s="248"/>
      <x:c r="MIH5917" s="248"/>
      <x:c r="MII5917" s="248"/>
      <x:c r="MIJ5917" s="248"/>
      <x:c r="MIK5917" s="248"/>
      <x:c r="MIL5917" s="248"/>
      <x:c r="MIM5917" s="248"/>
      <x:c r="MIN5917" s="248"/>
      <x:c r="MIO5917" s="248"/>
      <x:c r="MIP5917" s="248"/>
      <x:c r="MIQ5917" s="248"/>
      <x:c r="MIR5917" s="248"/>
      <x:c r="MIS5917" s="248"/>
      <x:c r="MIT5917" s="248"/>
      <x:c r="MIU5917" s="248"/>
      <x:c r="MIV5917" s="248"/>
      <x:c r="MIW5917" s="248"/>
      <x:c r="MIX5917" s="248"/>
      <x:c r="MIY5917" s="248"/>
      <x:c r="MIZ5917" s="248"/>
      <x:c r="MJA5917" s="248"/>
      <x:c r="MJB5917" s="248"/>
      <x:c r="MJC5917" s="248"/>
      <x:c r="MJD5917" s="248"/>
      <x:c r="MJE5917" s="248"/>
      <x:c r="MJF5917" s="248"/>
      <x:c r="MJG5917" s="248"/>
      <x:c r="MJH5917" s="248"/>
      <x:c r="MJI5917" s="248"/>
      <x:c r="MJJ5917" s="248"/>
      <x:c r="MJK5917" s="248"/>
      <x:c r="MJL5917" s="248"/>
      <x:c r="MJM5917" s="248"/>
      <x:c r="MJN5917" s="248"/>
      <x:c r="MJO5917" s="248"/>
      <x:c r="MJP5917" s="248"/>
      <x:c r="MJQ5917" s="248"/>
      <x:c r="MJR5917" s="248"/>
      <x:c r="MJS5917" s="248"/>
      <x:c r="MJT5917" s="248"/>
      <x:c r="MJU5917" s="248"/>
      <x:c r="MJV5917" s="248"/>
      <x:c r="MJW5917" s="248"/>
      <x:c r="MJX5917" s="248"/>
      <x:c r="MJY5917" s="248"/>
      <x:c r="MJZ5917" s="248"/>
      <x:c r="MKA5917" s="248"/>
      <x:c r="MKB5917" s="248"/>
      <x:c r="MKC5917" s="248"/>
      <x:c r="MKD5917" s="248"/>
      <x:c r="MKE5917" s="248"/>
      <x:c r="MKF5917" s="248"/>
      <x:c r="MKG5917" s="248"/>
      <x:c r="MKH5917" s="248"/>
      <x:c r="MKI5917" s="248"/>
      <x:c r="MKJ5917" s="248"/>
      <x:c r="MKK5917" s="248"/>
      <x:c r="MKL5917" s="248"/>
      <x:c r="MKM5917" s="248"/>
      <x:c r="MKN5917" s="248"/>
      <x:c r="MKO5917" s="248"/>
      <x:c r="MKP5917" s="248"/>
      <x:c r="MKQ5917" s="248"/>
      <x:c r="MKR5917" s="248"/>
      <x:c r="MKS5917" s="248"/>
      <x:c r="MKT5917" s="248"/>
      <x:c r="MKU5917" s="248"/>
      <x:c r="MKV5917" s="248"/>
      <x:c r="MKW5917" s="248"/>
      <x:c r="MKX5917" s="248"/>
      <x:c r="MKY5917" s="248"/>
      <x:c r="MKZ5917" s="248"/>
      <x:c r="MLA5917" s="248"/>
      <x:c r="MLB5917" s="248"/>
      <x:c r="MLC5917" s="248"/>
      <x:c r="MLD5917" s="248"/>
      <x:c r="MLE5917" s="248"/>
      <x:c r="MLF5917" s="248"/>
      <x:c r="MLG5917" s="248"/>
      <x:c r="MLH5917" s="248"/>
      <x:c r="MLI5917" s="248"/>
      <x:c r="MLJ5917" s="248"/>
      <x:c r="MLK5917" s="248"/>
      <x:c r="MLL5917" s="248"/>
      <x:c r="MLM5917" s="248"/>
      <x:c r="MLN5917" s="248"/>
      <x:c r="MLO5917" s="248"/>
      <x:c r="MLP5917" s="248"/>
      <x:c r="MLQ5917" s="248"/>
      <x:c r="MLR5917" s="248"/>
      <x:c r="MLS5917" s="248"/>
      <x:c r="MLT5917" s="248"/>
      <x:c r="MLU5917" s="248"/>
      <x:c r="MLV5917" s="248"/>
      <x:c r="MLW5917" s="248"/>
      <x:c r="MLX5917" s="248"/>
      <x:c r="MLY5917" s="248"/>
      <x:c r="MLZ5917" s="248"/>
      <x:c r="MMA5917" s="248"/>
      <x:c r="MMB5917" s="248"/>
      <x:c r="MMC5917" s="248"/>
      <x:c r="MMD5917" s="248"/>
      <x:c r="MME5917" s="248"/>
      <x:c r="MMF5917" s="248"/>
      <x:c r="MMG5917" s="248"/>
      <x:c r="MMH5917" s="248"/>
      <x:c r="MMI5917" s="248"/>
      <x:c r="MMJ5917" s="248"/>
      <x:c r="MMK5917" s="248"/>
      <x:c r="MML5917" s="248"/>
      <x:c r="MMM5917" s="248"/>
      <x:c r="MMN5917" s="248"/>
      <x:c r="MMO5917" s="248"/>
      <x:c r="MMP5917" s="248"/>
      <x:c r="MMQ5917" s="248"/>
      <x:c r="MMR5917" s="248"/>
      <x:c r="MMS5917" s="248"/>
      <x:c r="MMT5917" s="248"/>
      <x:c r="MMU5917" s="248"/>
      <x:c r="MMV5917" s="248"/>
      <x:c r="MMW5917" s="248"/>
      <x:c r="MMX5917" s="248"/>
      <x:c r="MMY5917" s="248"/>
      <x:c r="MMZ5917" s="248"/>
      <x:c r="MNA5917" s="248"/>
      <x:c r="MNB5917" s="248"/>
      <x:c r="MNC5917" s="248"/>
      <x:c r="MND5917" s="248"/>
      <x:c r="MNE5917" s="248"/>
      <x:c r="MNF5917" s="248"/>
      <x:c r="MNG5917" s="248"/>
      <x:c r="MNH5917" s="248"/>
      <x:c r="MNI5917" s="248"/>
      <x:c r="MNJ5917" s="248"/>
      <x:c r="MNK5917" s="248"/>
      <x:c r="MNL5917" s="248"/>
      <x:c r="MNM5917" s="248"/>
      <x:c r="MNN5917" s="248"/>
      <x:c r="MNO5917" s="248"/>
      <x:c r="MNP5917" s="248"/>
      <x:c r="MNQ5917" s="248"/>
      <x:c r="MNR5917" s="248"/>
      <x:c r="MNS5917" s="248"/>
      <x:c r="MNT5917" s="248"/>
      <x:c r="MNU5917" s="248"/>
      <x:c r="MNV5917" s="248"/>
      <x:c r="MNW5917" s="248"/>
      <x:c r="MNX5917" s="248"/>
      <x:c r="MNY5917" s="248"/>
      <x:c r="MNZ5917" s="248"/>
      <x:c r="MOA5917" s="248"/>
      <x:c r="MOB5917" s="248"/>
      <x:c r="MOC5917" s="248"/>
      <x:c r="MOD5917" s="248"/>
      <x:c r="MOE5917" s="248"/>
      <x:c r="MOF5917" s="248"/>
      <x:c r="MOG5917" s="248"/>
      <x:c r="MOH5917" s="248"/>
      <x:c r="MOI5917" s="248"/>
      <x:c r="MOJ5917" s="248"/>
      <x:c r="MOK5917" s="248"/>
      <x:c r="MOL5917" s="248"/>
      <x:c r="MOM5917" s="248"/>
      <x:c r="MON5917" s="248"/>
      <x:c r="MOO5917" s="248"/>
      <x:c r="MOP5917" s="248"/>
      <x:c r="MOQ5917" s="248"/>
      <x:c r="MOR5917" s="248"/>
      <x:c r="MOS5917" s="248"/>
      <x:c r="MOT5917" s="248"/>
      <x:c r="MOU5917" s="248"/>
      <x:c r="MOV5917" s="248"/>
      <x:c r="MOW5917" s="248"/>
      <x:c r="MOX5917" s="248"/>
      <x:c r="MOY5917" s="248"/>
      <x:c r="MOZ5917" s="248"/>
      <x:c r="MPA5917" s="248"/>
      <x:c r="MPB5917" s="248"/>
      <x:c r="MPC5917" s="248"/>
      <x:c r="MPD5917" s="248"/>
      <x:c r="MPE5917" s="248"/>
      <x:c r="MPF5917" s="248"/>
      <x:c r="MPG5917" s="248"/>
      <x:c r="MPH5917" s="248"/>
      <x:c r="MPI5917" s="248"/>
      <x:c r="MPJ5917" s="248"/>
      <x:c r="MPK5917" s="248"/>
      <x:c r="MPL5917" s="248"/>
      <x:c r="MPM5917" s="248"/>
      <x:c r="MPN5917" s="248"/>
      <x:c r="MPO5917" s="248"/>
      <x:c r="MPP5917" s="248"/>
      <x:c r="MPQ5917" s="248"/>
      <x:c r="MPR5917" s="248"/>
      <x:c r="MPS5917" s="248"/>
      <x:c r="MPT5917" s="248"/>
      <x:c r="MPU5917" s="248"/>
      <x:c r="MPV5917" s="248"/>
      <x:c r="MPW5917" s="248"/>
      <x:c r="MPX5917" s="248"/>
      <x:c r="MPY5917" s="248"/>
      <x:c r="MPZ5917" s="248"/>
      <x:c r="MQA5917" s="248"/>
      <x:c r="MQB5917" s="248"/>
      <x:c r="MQC5917" s="248"/>
      <x:c r="MQD5917" s="248"/>
      <x:c r="MQE5917" s="248"/>
      <x:c r="MQF5917" s="248"/>
      <x:c r="MQG5917" s="248"/>
      <x:c r="MQH5917" s="248"/>
      <x:c r="MQI5917" s="248"/>
      <x:c r="MQJ5917" s="248"/>
      <x:c r="MQK5917" s="248"/>
      <x:c r="MQL5917" s="248"/>
      <x:c r="MQM5917" s="248"/>
      <x:c r="MQN5917" s="248"/>
      <x:c r="MQO5917" s="248"/>
      <x:c r="MQP5917" s="248"/>
      <x:c r="MQQ5917" s="248"/>
      <x:c r="MQR5917" s="248"/>
      <x:c r="MQS5917" s="248"/>
      <x:c r="MQT5917" s="248"/>
      <x:c r="MQU5917" s="248"/>
      <x:c r="MQV5917" s="248"/>
      <x:c r="MQW5917" s="248"/>
      <x:c r="MQX5917" s="248"/>
      <x:c r="MQY5917" s="248"/>
      <x:c r="MQZ5917" s="248"/>
      <x:c r="MRA5917" s="248"/>
      <x:c r="MRB5917" s="248"/>
      <x:c r="MRC5917" s="248"/>
      <x:c r="MRD5917" s="248"/>
      <x:c r="MRE5917" s="248"/>
      <x:c r="MRF5917" s="248"/>
      <x:c r="MRG5917" s="248"/>
      <x:c r="MRH5917" s="248"/>
      <x:c r="MRI5917" s="248"/>
      <x:c r="MRJ5917" s="248"/>
      <x:c r="MRK5917" s="248"/>
      <x:c r="MRL5917" s="248"/>
      <x:c r="MRM5917" s="248"/>
      <x:c r="MRN5917" s="248"/>
      <x:c r="MRO5917" s="248"/>
      <x:c r="MRP5917" s="248"/>
      <x:c r="MRQ5917" s="248"/>
      <x:c r="MRR5917" s="248"/>
      <x:c r="MRS5917" s="248"/>
      <x:c r="MRT5917" s="248"/>
      <x:c r="MRU5917" s="248"/>
      <x:c r="MRV5917" s="248"/>
      <x:c r="MRW5917" s="248"/>
      <x:c r="MRX5917" s="248"/>
      <x:c r="MRY5917" s="248"/>
      <x:c r="MRZ5917" s="248"/>
      <x:c r="MSA5917" s="248"/>
      <x:c r="MSB5917" s="248"/>
      <x:c r="MSC5917" s="248"/>
      <x:c r="MSD5917" s="248"/>
      <x:c r="MSE5917" s="248"/>
      <x:c r="MSF5917" s="248"/>
      <x:c r="MSG5917" s="248"/>
      <x:c r="MSH5917" s="248"/>
      <x:c r="MSI5917" s="248"/>
      <x:c r="MSJ5917" s="248"/>
      <x:c r="MSK5917" s="248"/>
      <x:c r="MSL5917" s="248"/>
      <x:c r="MSM5917" s="248"/>
      <x:c r="MSN5917" s="248"/>
      <x:c r="MSO5917" s="248"/>
      <x:c r="MSP5917" s="248"/>
      <x:c r="MSQ5917" s="248"/>
      <x:c r="MSR5917" s="248"/>
      <x:c r="MSS5917" s="248"/>
      <x:c r="MST5917" s="248"/>
      <x:c r="MSU5917" s="248"/>
      <x:c r="MSV5917" s="248"/>
      <x:c r="MSW5917" s="248"/>
      <x:c r="MSX5917" s="248"/>
      <x:c r="MSY5917" s="248"/>
      <x:c r="MSZ5917" s="248"/>
      <x:c r="MTA5917" s="248"/>
      <x:c r="MTB5917" s="248"/>
      <x:c r="MTC5917" s="248"/>
      <x:c r="MTD5917" s="248"/>
      <x:c r="MTE5917" s="248"/>
      <x:c r="MTF5917" s="248"/>
      <x:c r="MTG5917" s="248"/>
      <x:c r="MTH5917" s="248"/>
      <x:c r="MTI5917" s="248"/>
      <x:c r="MTJ5917" s="248"/>
      <x:c r="MTK5917" s="248"/>
      <x:c r="MTL5917" s="248"/>
      <x:c r="MTM5917" s="248"/>
      <x:c r="MTN5917" s="248"/>
      <x:c r="MTO5917" s="248"/>
      <x:c r="MTP5917" s="248"/>
      <x:c r="MTQ5917" s="248"/>
      <x:c r="MTR5917" s="248"/>
      <x:c r="MTS5917" s="248"/>
      <x:c r="MTT5917" s="248"/>
      <x:c r="MTU5917" s="248"/>
      <x:c r="MTV5917" s="248"/>
      <x:c r="MTW5917" s="248"/>
      <x:c r="MTX5917" s="248"/>
      <x:c r="MTY5917" s="248"/>
      <x:c r="MTZ5917" s="248"/>
      <x:c r="MUA5917" s="248"/>
      <x:c r="MUB5917" s="248"/>
      <x:c r="MUC5917" s="248"/>
      <x:c r="MUD5917" s="248"/>
      <x:c r="MUE5917" s="248"/>
      <x:c r="MUF5917" s="248"/>
      <x:c r="MUG5917" s="248"/>
      <x:c r="MUH5917" s="248"/>
      <x:c r="MUI5917" s="248"/>
      <x:c r="MUJ5917" s="248"/>
      <x:c r="MUK5917" s="248"/>
      <x:c r="MUL5917" s="248"/>
      <x:c r="MUM5917" s="248"/>
      <x:c r="MUN5917" s="248"/>
      <x:c r="MUO5917" s="248"/>
      <x:c r="MUP5917" s="248"/>
      <x:c r="MUQ5917" s="248"/>
      <x:c r="MUR5917" s="248"/>
      <x:c r="MUS5917" s="248"/>
      <x:c r="MUT5917" s="248"/>
      <x:c r="MUU5917" s="248"/>
      <x:c r="MUV5917" s="248"/>
      <x:c r="MUW5917" s="248"/>
      <x:c r="MUX5917" s="248"/>
      <x:c r="MUY5917" s="248"/>
      <x:c r="MUZ5917" s="248"/>
      <x:c r="MVA5917" s="248"/>
      <x:c r="MVB5917" s="248"/>
      <x:c r="MVC5917" s="248"/>
      <x:c r="MVD5917" s="248"/>
      <x:c r="MVE5917" s="248"/>
      <x:c r="MVF5917" s="248"/>
      <x:c r="MVG5917" s="248"/>
      <x:c r="MVH5917" s="248"/>
      <x:c r="MVI5917" s="248"/>
      <x:c r="MVJ5917" s="248"/>
      <x:c r="MVK5917" s="248"/>
      <x:c r="MVL5917" s="248"/>
      <x:c r="MVM5917" s="248"/>
      <x:c r="MVN5917" s="248"/>
      <x:c r="MVO5917" s="248"/>
      <x:c r="MVP5917" s="248"/>
      <x:c r="MVQ5917" s="248"/>
      <x:c r="MVR5917" s="248"/>
      <x:c r="MVS5917" s="248"/>
      <x:c r="MVT5917" s="248"/>
      <x:c r="MVU5917" s="248"/>
      <x:c r="MVV5917" s="248"/>
      <x:c r="MVW5917" s="248"/>
      <x:c r="MVX5917" s="248"/>
      <x:c r="MVY5917" s="248"/>
      <x:c r="MVZ5917" s="248"/>
      <x:c r="MWA5917" s="248"/>
      <x:c r="MWB5917" s="248"/>
      <x:c r="MWC5917" s="248"/>
      <x:c r="MWD5917" s="248"/>
      <x:c r="MWE5917" s="248"/>
      <x:c r="MWF5917" s="248"/>
      <x:c r="MWG5917" s="248"/>
      <x:c r="MWH5917" s="248"/>
      <x:c r="MWI5917" s="248"/>
      <x:c r="MWJ5917" s="248"/>
      <x:c r="MWK5917" s="248"/>
      <x:c r="MWL5917" s="248"/>
      <x:c r="MWM5917" s="248"/>
      <x:c r="MWN5917" s="248"/>
      <x:c r="MWO5917" s="248"/>
      <x:c r="MWP5917" s="248"/>
      <x:c r="MWQ5917" s="248"/>
      <x:c r="MWR5917" s="248"/>
      <x:c r="MWS5917" s="248"/>
      <x:c r="MWT5917" s="248"/>
      <x:c r="MWU5917" s="248"/>
      <x:c r="MWV5917" s="248"/>
      <x:c r="MWW5917" s="248"/>
      <x:c r="MWX5917" s="248"/>
      <x:c r="MWY5917" s="248"/>
      <x:c r="MWZ5917" s="248"/>
      <x:c r="MXA5917" s="248"/>
      <x:c r="MXB5917" s="248"/>
      <x:c r="MXC5917" s="248"/>
      <x:c r="MXD5917" s="248"/>
      <x:c r="MXE5917" s="248"/>
      <x:c r="MXF5917" s="248"/>
      <x:c r="MXG5917" s="248"/>
      <x:c r="MXH5917" s="248"/>
      <x:c r="MXI5917" s="248"/>
      <x:c r="MXJ5917" s="248"/>
      <x:c r="MXK5917" s="248"/>
      <x:c r="MXL5917" s="248"/>
      <x:c r="MXM5917" s="248"/>
      <x:c r="MXN5917" s="248"/>
      <x:c r="MXO5917" s="248"/>
      <x:c r="MXP5917" s="248"/>
      <x:c r="MXQ5917" s="248"/>
      <x:c r="MXR5917" s="248"/>
      <x:c r="MXS5917" s="248"/>
      <x:c r="MXT5917" s="248"/>
      <x:c r="MXU5917" s="248"/>
      <x:c r="MXV5917" s="248"/>
      <x:c r="MXW5917" s="248"/>
      <x:c r="MXX5917" s="248"/>
      <x:c r="MXY5917" s="248"/>
      <x:c r="MXZ5917" s="248"/>
      <x:c r="MYA5917" s="248"/>
      <x:c r="MYB5917" s="248"/>
      <x:c r="MYC5917" s="248"/>
      <x:c r="MYD5917" s="248"/>
      <x:c r="MYE5917" s="248"/>
      <x:c r="MYF5917" s="248"/>
      <x:c r="MYG5917" s="248"/>
      <x:c r="MYH5917" s="248"/>
      <x:c r="MYI5917" s="248"/>
      <x:c r="MYJ5917" s="248"/>
      <x:c r="MYK5917" s="248"/>
      <x:c r="MYL5917" s="248"/>
      <x:c r="MYM5917" s="248"/>
      <x:c r="MYN5917" s="248"/>
      <x:c r="MYO5917" s="248"/>
      <x:c r="MYP5917" s="248"/>
      <x:c r="MYQ5917" s="248"/>
      <x:c r="MYR5917" s="248"/>
      <x:c r="MYS5917" s="248"/>
      <x:c r="MYT5917" s="248"/>
      <x:c r="MYU5917" s="248"/>
      <x:c r="MYV5917" s="248"/>
      <x:c r="MYW5917" s="248"/>
      <x:c r="MYX5917" s="248"/>
      <x:c r="MYY5917" s="248"/>
      <x:c r="MYZ5917" s="248"/>
      <x:c r="MZA5917" s="248"/>
      <x:c r="MZB5917" s="248"/>
      <x:c r="MZC5917" s="248"/>
      <x:c r="MZD5917" s="248"/>
      <x:c r="MZE5917" s="248"/>
      <x:c r="MZF5917" s="248"/>
      <x:c r="MZG5917" s="248"/>
      <x:c r="MZH5917" s="248"/>
      <x:c r="MZI5917" s="248"/>
      <x:c r="MZJ5917" s="248"/>
      <x:c r="MZK5917" s="248"/>
      <x:c r="MZL5917" s="248"/>
      <x:c r="MZM5917" s="248"/>
      <x:c r="MZN5917" s="248"/>
      <x:c r="MZO5917" s="248"/>
      <x:c r="MZP5917" s="248"/>
      <x:c r="MZQ5917" s="248"/>
      <x:c r="MZR5917" s="248"/>
      <x:c r="MZS5917" s="248"/>
      <x:c r="MZT5917" s="248"/>
      <x:c r="MZU5917" s="248"/>
      <x:c r="MZV5917" s="248"/>
      <x:c r="MZW5917" s="248"/>
      <x:c r="MZX5917" s="248"/>
      <x:c r="MZY5917" s="248"/>
      <x:c r="MZZ5917" s="248"/>
      <x:c r="NAA5917" s="248"/>
      <x:c r="NAB5917" s="248"/>
      <x:c r="NAC5917" s="248"/>
      <x:c r="NAD5917" s="248"/>
      <x:c r="NAE5917" s="248"/>
      <x:c r="NAF5917" s="248"/>
      <x:c r="NAG5917" s="248"/>
      <x:c r="NAH5917" s="248"/>
      <x:c r="NAI5917" s="248"/>
      <x:c r="NAJ5917" s="248"/>
      <x:c r="NAK5917" s="248"/>
      <x:c r="NAL5917" s="248"/>
      <x:c r="NAM5917" s="248"/>
      <x:c r="NAN5917" s="248"/>
      <x:c r="NAO5917" s="248"/>
      <x:c r="NAP5917" s="248"/>
      <x:c r="NAQ5917" s="248"/>
      <x:c r="NAR5917" s="248"/>
      <x:c r="NAS5917" s="248"/>
      <x:c r="NAT5917" s="248"/>
      <x:c r="NAU5917" s="248"/>
      <x:c r="NAV5917" s="248"/>
      <x:c r="NAW5917" s="248"/>
      <x:c r="NAX5917" s="248"/>
      <x:c r="NAY5917" s="248"/>
      <x:c r="NAZ5917" s="248"/>
      <x:c r="NBA5917" s="248"/>
      <x:c r="NBB5917" s="248"/>
      <x:c r="NBC5917" s="248"/>
      <x:c r="NBD5917" s="248"/>
      <x:c r="NBE5917" s="248"/>
      <x:c r="NBF5917" s="248"/>
      <x:c r="NBG5917" s="248"/>
      <x:c r="NBH5917" s="248"/>
      <x:c r="NBI5917" s="248"/>
      <x:c r="NBJ5917" s="248"/>
      <x:c r="NBK5917" s="248"/>
      <x:c r="NBL5917" s="248"/>
      <x:c r="NBM5917" s="248"/>
      <x:c r="NBN5917" s="248"/>
      <x:c r="NBO5917" s="248"/>
      <x:c r="NBP5917" s="248"/>
      <x:c r="NBQ5917" s="248"/>
      <x:c r="NBR5917" s="248"/>
      <x:c r="NBS5917" s="248"/>
      <x:c r="NBT5917" s="248"/>
      <x:c r="NBU5917" s="248"/>
      <x:c r="NBV5917" s="248"/>
      <x:c r="NBW5917" s="248"/>
      <x:c r="NBX5917" s="248"/>
      <x:c r="NBY5917" s="248"/>
      <x:c r="NBZ5917" s="248"/>
      <x:c r="NCA5917" s="248"/>
      <x:c r="NCB5917" s="248"/>
      <x:c r="NCC5917" s="248"/>
      <x:c r="NCD5917" s="248"/>
      <x:c r="NCE5917" s="248"/>
      <x:c r="NCF5917" s="248"/>
      <x:c r="NCG5917" s="248"/>
      <x:c r="NCH5917" s="248"/>
      <x:c r="NCI5917" s="248"/>
      <x:c r="NCJ5917" s="248"/>
      <x:c r="NCK5917" s="248"/>
      <x:c r="NCL5917" s="248"/>
      <x:c r="NCM5917" s="248"/>
      <x:c r="NCN5917" s="248"/>
      <x:c r="NCO5917" s="248"/>
      <x:c r="NCP5917" s="248"/>
      <x:c r="NCQ5917" s="248"/>
      <x:c r="NCR5917" s="248"/>
      <x:c r="NCS5917" s="248"/>
      <x:c r="NCT5917" s="248"/>
      <x:c r="NCU5917" s="248"/>
      <x:c r="NCV5917" s="248"/>
      <x:c r="NCW5917" s="248"/>
      <x:c r="NCX5917" s="248"/>
      <x:c r="NCY5917" s="248"/>
      <x:c r="NCZ5917" s="248"/>
      <x:c r="NDA5917" s="248"/>
      <x:c r="NDB5917" s="248"/>
      <x:c r="NDC5917" s="248"/>
      <x:c r="NDD5917" s="248"/>
      <x:c r="NDE5917" s="248"/>
      <x:c r="NDF5917" s="248"/>
      <x:c r="NDG5917" s="248"/>
      <x:c r="NDH5917" s="248"/>
      <x:c r="NDI5917" s="248"/>
      <x:c r="NDJ5917" s="248"/>
      <x:c r="NDK5917" s="248"/>
      <x:c r="NDL5917" s="248"/>
      <x:c r="NDM5917" s="248"/>
      <x:c r="NDN5917" s="248"/>
      <x:c r="NDO5917" s="248"/>
      <x:c r="NDP5917" s="248"/>
      <x:c r="NDQ5917" s="248"/>
      <x:c r="NDR5917" s="248"/>
      <x:c r="NDS5917" s="248"/>
      <x:c r="NDT5917" s="248"/>
      <x:c r="NDU5917" s="248"/>
      <x:c r="NDV5917" s="248"/>
      <x:c r="NDW5917" s="248"/>
      <x:c r="NDX5917" s="248"/>
      <x:c r="NDY5917" s="248"/>
      <x:c r="NDZ5917" s="248"/>
      <x:c r="NEA5917" s="248"/>
      <x:c r="NEB5917" s="248"/>
      <x:c r="NEC5917" s="248"/>
      <x:c r="NED5917" s="248"/>
      <x:c r="NEE5917" s="248"/>
      <x:c r="NEF5917" s="248"/>
      <x:c r="NEG5917" s="248"/>
      <x:c r="NEH5917" s="248"/>
      <x:c r="NEI5917" s="248"/>
      <x:c r="NEJ5917" s="248"/>
      <x:c r="NEK5917" s="248"/>
      <x:c r="NEL5917" s="248"/>
      <x:c r="NEM5917" s="248"/>
      <x:c r="NEN5917" s="248"/>
      <x:c r="NEO5917" s="248"/>
      <x:c r="NEP5917" s="248"/>
      <x:c r="NEQ5917" s="248"/>
      <x:c r="NER5917" s="248"/>
      <x:c r="NES5917" s="248"/>
      <x:c r="NET5917" s="248"/>
      <x:c r="NEU5917" s="248"/>
      <x:c r="NEV5917" s="248"/>
      <x:c r="NEW5917" s="248"/>
      <x:c r="NEX5917" s="248"/>
      <x:c r="NEY5917" s="248"/>
      <x:c r="NEZ5917" s="248"/>
      <x:c r="NFA5917" s="248"/>
      <x:c r="NFB5917" s="248"/>
      <x:c r="NFC5917" s="248"/>
      <x:c r="NFD5917" s="248"/>
      <x:c r="NFE5917" s="248"/>
      <x:c r="NFF5917" s="248"/>
      <x:c r="NFG5917" s="248"/>
      <x:c r="NFH5917" s="248"/>
      <x:c r="NFI5917" s="248"/>
      <x:c r="NFJ5917" s="248"/>
      <x:c r="NFK5917" s="248"/>
      <x:c r="NFL5917" s="248"/>
      <x:c r="NFM5917" s="248"/>
      <x:c r="NFN5917" s="248"/>
      <x:c r="NFO5917" s="248"/>
      <x:c r="NFP5917" s="248"/>
      <x:c r="NFQ5917" s="248"/>
      <x:c r="NFR5917" s="248"/>
      <x:c r="NFS5917" s="248"/>
      <x:c r="NFT5917" s="248"/>
      <x:c r="NFU5917" s="248"/>
      <x:c r="NFV5917" s="248"/>
      <x:c r="NFW5917" s="248"/>
      <x:c r="NFX5917" s="248"/>
      <x:c r="NFY5917" s="248"/>
      <x:c r="NFZ5917" s="248"/>
      <x:c r="NGA5917" s="248"/>
      <x:c r="NGB5917" s="248"/>
      <x:c r="NGC5917" s="248"/>
      <x:c r="NGD5917" s="248"/>
      <x:c r="NGE5917" s="248"/>
      <x:c r="NGF5917" s="248"/>
      <x:c r="NGG5917" s="248"/>
      <x:c r="NGH5917" s="248"/>
      <x:c r="NGI5917" s="248"/>
      <x:c r="NGJ5917" s="248"/>
      <x:c r="NGK5917" s="248"/>
      <x:c r="NGL5917" s="248"/>
      <x:c r="NGM5917" s="248"/>
      <x:c r="NGN5917" s="248"/>
      <x:c r="NGO5917" s="248"/>
      <x:c r="NGP5917" s="248"/>
      <x:c r="NGQ5917" s="248"/>
      <x:c r="NGR5917" s="248"/>
      <x:c r="NGS5917" s="248"/>
      <x:c r="NGT5917" s="248"/>
      <x:c r="NGU5917" s="248"/>
      <x:c r="NGV5917" s="248"/>
      <x:c r="NGW5917" s="248"/>
      <x:c r="NGX5917" s="248"/>
      <x:c r="NGY5917" s="248"/>
      <x:c r="NGZ5917" s="248"/>
      <x:c r="NHA5917" s="248"/>
      <x:c r="NHB5917" s="248"/>
      <x:c r="NHC5917" s="248"/>
      <x:c r="NHD5917" s="248"/>
      <x:c r="NHE5917" s="248"/>
      <x:c r="NHF5917" s="248"/>
      <x:c r="NHG5917" s="248"/>
      <x:c r="NHH5917" s="248"/>
      <x:c r="NHI5917" s="248"/>
      <x:c r="NHJ5917" s="248"/>
      <x:c r="NHK5917" s="248"/>
      <x:c r="NHL5917" s="248"/>
      <x:c r="NHM5917" s="248"/>
      <x:c r="NHN5917" s="248"/>
      <x:c r="NHO5917" s="248"/>
      <x:c r="NHP5917" s="248"/>
      <x:c r="NHQ5917" s="248"/>
      <x:c r="NHR5917" s="248"/>
      <x:c r="NHS5917" s="248"/>
      <x:c r="NHT5917" s="248"/>
      <x:c r="NHU5917" s="248"/>
      <x:c r="NHV5917" s="248"/>
      <x:c r="NHW5917" s="248"/>
      <x:c r="NHX5917" s="248"/>
      <x:c r="NHY5917" s="248"/>
      <x:c r="NHZ5917" s="248"/>
      <x:c r="NIA5917" s="248"/>
      <x:c r="NIB5917" s="248"/>
      <x:c r="NIC5917" s="248"/>
      <x:c r="NID5917" s="248"/>
      <x:c r="NIE5917" s="248"/>
      <x:c r="NIF5917" s="248"/>
      <x:c r="NIG5917" s="248"/>
      <x:c r="NIH5917" s="248"/>
      <x:c r="NII5917" s="248"/>
      <x:c r="NIJ5917" s="248"/>
      <x:c r="NIK5917" s="248"/>
      <x:c r="NIL5917" s="248"/>
      <x:c r="NIM5917" s="248"/>
      <x:c r="NIN5917" s="248"/>
      <x:c r="NIO5917" s="248"/>
      <x:c r="NIP5917" s="248"/>
      <x:c r="NIQ5917" s="248"/>
      <x:c r="NIR5917" s="248"/>
      <x:c r="NIS5917" s="248"/>
      <x:c r="NIT5917" s="248"/>
      <x:c r="NIU5917" s="248"/>
      <x:c r="NIV5917" s="248"/>
      <x:c r="NIW5917" s="248"/>
      <x:c r="NIX5917" s="248"/>
      <x:c r="NIY5917" s="248"/>
      <x:c r="NIZ5917" s="248"/>
      <x:c r="NJA5917" s="248"/>
      <x:c r="NJB5917" s="248"/>
      <x:c r="NJC5917" s="248"/>
      <x:c r="NJD5917" s="248"/>
      <x:c r="NJE5917" s="248"/>
      <x:c r="NJF5917" s="248"/>
      <x:c r="NJG5917" s="248"/>
      <x:c r="NJH5917" s="248"/>
      <x:c r="NJI5917" s="248"/>
      <x:c r="NJJ5917" s="248"/>
      <x:c r="NJK5917" s="248"/>
      <x:c r="NJL5917" s="248"/>
      <x:c r="NJM5917" s="248"/>
      <x:c r="NJN5917" s="248"/>
      <x:c r="NJO5917" s="248"/>
      <x:c r="NJP5917" s="248"/>
      <x:c r="NJQ5917" s="248"/>
      <x:c r="NJR5917" s="248"/>
      <x:c r="NJS5917" s="248"/>
      <x:c r="NJT5917" s="248"/>
      <x:c r="NJU5917" s="248"/>
      <x:c r="NJV5917" s="248"/>
      <x:c r="NJW5917" s="248"/>
      <x:c r="NJX5917" s="248"/>
      <x:c r="NJY5917" s="248"/>
      <x:c r="NJZ5917" s="248"/>
      <x:c r="NKA5917" s="248"/>
      <x:c r="NKB5917" s="248"/>
      <x:c r="NKC5917" s="248"/>
      <x:c r="NKD5917" s="248"/>
      <x:c r="NKE5917" s="248"/>
      <x:c r="NKF5917" s="248"/>
      <x:c r="NKG5917" s="248"/>
      <x:c r="NKH5917" s="248"/>
      <x:c r="NKI5917" s="248"/>
      <x:c r="NKJ5917" s="248"/>
      <x:c r="NKK5917" s="248"/>
      <x:c r="NKL5917" s="248"/>
      <x:c r="NKM5917" s="248"/>
      <x:c r="NKN5917" s="248"/>
      <x:c r="NKO5917" s="248"/>
      <x:c r="NKP5917" s="248"/>
      <x:c r="NKQ5917" s="248"/>
      <x:c r="NKR5917" s="248"/>
      <x:c r="NKS5917" s="248"/>
      <x:c r="NKT5917" s="248"/>
      <x:c r="NKU5917" s="248"/>
      <x:c r="NKV5917" s="248"/>
      <x:c r="NKW5917" s="248"/>
      <x:c r="NKX5917" s="248"/>
      <x:c r="NKY5917" s="248"/>
      <x:c r="NKZ5917" s="248"/>
      <x:c r="NLA5917" s="248"/>
      <x:c r="NLB5917" s="248"/>
      <x:c r="NLC5917" s="248"/>
      <x:c r="NLD5917" s="248"/>
      <x:c r="NLE5917" s="248"/>
      <x:c r="NLF5917" s="248"/>
      <x:c r="NLG5917" s="248"/>
      <x:c r="NLH5917" s="248"/>
      <x:c r="NLI5917" s="248"/>
      <x:c r="NLJ5917" s="248"/>
      <x:c r="NLK5917" s="248"/>
      <x:c r="NLL5917" s="248"/>
      <x:c r="NLM5917" s="248"/>
      <x:c r="NLN5917" s="248"/>
      <x:c r="NLO5917" s="248"/>
      <x:c r="NLP5917" s="248"/>
      <x:c r="NLQ5917" s="248"/>
      <x:c r="NLR5917" s="248"/>
      <x:c r="NLS5917" s="248"/>
      <x:c r="NLT5917" s="248"/>
      <x:c r="NLU5917" s="248"/>
      <x:c r="NLV5917" s="248"/>
      <x:c r="NLW5917" s="248"/>
      <x:c r="NLX5917" s="248"/>
      <x:c r="NLY5917" s="248"/>
      <x:c r="NLZ5917" s="248"/>
      <x:c r="NMA5917" s="248"/>
      <x:c r="NMB5917" s="248"/>
      <x:c r="NMC5917" s="248"/>
      <x:c r="NMD5917" s="248"/>
      <x:c r="NME5917" s="248"/>
      <x:c r="NMF5917" s="248"/>
      <x:c r="NMG5917" s="248"/>
      <x:c r="NMH5917" s="248"/>
      <x:c r="NMI5917" s="248"/>
      <x:c r="NMJ5917" s="248"/>
      <x:c r="NMK5917" s="248"/>
      <x:c r="NML5917" s="248"/>
      <x:c r="NMM5917" s="248"/>
      <x:c r="NMN5917" s="248"/>
      <x:c r="NMO5917" s="248"/>
      <x:c r="NMP5917" s="248"/>
      <x:c r="NMQ5917" s="248"/>
      <x:c r="NMR5917" s="248"/>
      <x:c r="NMS5917" s="248"/>
      <x:c r="NMT5917" s="248"/>
      <x:c r="NMU5917" s="248"/>
      <x:c r="NMV5917" s="248"/>
      <x:c r="NMW5917" s="248"/>
      <x:c r="NMX5917" s="248"/>
      <x:c r="NMY5917" s="248"/>
      <x:c r="NMZ5917" s="248"/>
      <x:c r="NNA5917" s="248"/>
      <x:c r="NNB5917" s="248"/>
      <x:c r="NNC5917" s="248"/>
      <x:c r="NND5917" s="248"/>
      <x:c r="NNE5917" s="248"/>
      <x:c r="NNF5917" s="248"/>
      <x:c r="NNG5917" s="248"/>
      <x:c r="NNH5917" s="248"/>
      <x:c r="NNI5917" s="248"/>
      <x:c r="NNJ5917" s="248"/>
      <x:c r="NNK5917" s="248"/>
      <x:c r="NNL5917" s="248"/>
      <x:c r="NNM5917" s="248"/>
      <x:c r="NNN5917" s="248"/>
      <x:c r="NNO5917" s="248"/>
      <x:c r="NNP5917" s="248"/>
      <x:c r="NNQ5917" s="248"/>
      <x:c r="NNR5917" s="248"/>
      <x:c r="NNS5917" s="248"/>
      <x:c r="NNT5917" s="248"/>
      <x:c r="NNU5917" s="248"/>
      <x:c r="NNV5917" s="248"/>
      <x:c r="NNW5917" s="248"/>
      <x:c r="NNX5917" s="248"/>
      <x:c r="NNY5917" s="248"/>
      <x:c r="NNZ5917" s="248"/>
      <x:c r="NOA5917" s="248"/>
      <x:c r="NOB5917" s="248"/>
      <x:c r="NOC5917" s="248"/>
      <x:c r="NOD5917" s="248"/>
      <x:c r="NOE5917" s="248"/>
      <x:c r="NOF5917" s="248"/>
      <x:c r="NOG5917" s="248"/>
      <x:c r="NOH5917" s="248"/>
      <x:c r="NOI5917" s="248"/>
      <x:c r="NOJ5917" s="248"/>
      <x:c r="NOK5917" s="248"/>
      <x:c r="NOL5917" s="248"/>
      <x:c r="NOM5917" s="248"/>
      <x:c r="NON5917" s="248"/>
      <x:c r="NOO5917" s="248"/>
      <x:c r="NOP5917" s="248"/>
      <x:c r="NOQ5917" s="248"/>
      <x:c r="NOR5917" s="248"/>
      <x:c r="NOS5917" s="248"/>
      <x:c r="NOT5917" s="248"/>
      <x:c r="NOU5917" s="248"/>
      <x:c r="NOV5917" s="248"/>
      <x:c r="NOW5917" s="248"/>
      <x:c r="NOX5917" s="248"/>
      <x:c r="NOY5917" s="248"/>
      <x:c r="NOZ5917" s="248"/>
      <x:c r="NPA5917" s="248"/>
      <x:c r="NPB5917" s="248"/>
      <x:c r="NPC5917" s="248"/>
      <x:c r="NPD5917" s="248"/>
      <x:c r="NPE5917" s="248"/>
      <x:c r="NPF5917" s="248"/>
      <x:c r="NPG5917" s="248"/>
      <x:c r="NPH5917" s="248"/>
      <x:c r="NPI5917" s="248"/>
      <x:c r="NPJ5917" s="248"/>
      <x:c r="NPK5917" s="248"/>
      <x:c r="NPL5917" s="248"/>
      <x:c r="NPM5917" s="248"/>
      <x:c r="NPN5917" s="248"/>
      <x:c r="NPO5917" s="248"/>
      <x:c r="NPP5917" s="248"/>
      <x:c r="NPQ5917" s="248"/>
      <x:c r="NPR5917" s="248"/>
      <x:c r="NPS5917" s="248"/>
      <x:c r="NPT5917" s="248"/>
      <x:c r="NPU5917" s="248"/>
      <x:c r="NPV5917" s="248"/>
      <x:c r="NPW5917" s="248"/>
      <x:c r="NPX5917" s="248"/>
      <x:c r="NPY5917" s="248"/>
      <x:c r="NPZ5917" s="248"/>
      <x:c r="NQA5917" s="248"/>
      <x:c r="NQB5917" s="248"/>
      <x:c r="NQC5917" s="248"/>
      <x:c r="NQD5917" s="248"/>
      <x:c r="NQE5917" s="248"/>
      <x:c r="NQF5917" s="248"/>
      <x:c r="NQG5917" s="248"/>
      <x:c r="NQH5917" s="248"/>
      <x:c r="NQI5917" s="248"/>
      <x:c r="NQJ5917" s="248"/>
      <x:c r="NQK5917" s="248"/>
      <x:c r="NQL5917" s="248"/>
      <x:c r="NQM5917" s="248"/>
      <x:c r="NQN5917" s="248"/>
      <x:c r="NQO5917" s="248"/>
      <x:c r="NQP5917" s="248"/>
      <x:c r="NQQ5917" s="248"/>
      <x:c r="NQR5917" s="248"/>
      <x:c r="NQS5917" s="248"/>
      <x:c r="NQT5917" s="248"/>
      <x:c r="NQU5917" s="248"/>
      <x:c r="NQV5917" s="248"/>
      <x:c r="NQW5917" s="248"/>
      <x:c r="NQX5917" s="248"/>
      <x:c r="NQY5917" s="248"/>
      <x:c r="NQZ5917" s="248"/>
      <x:c r="NRA5917" s="248"/>
      <x:c r="NRB5917" s="248"/>
      <x:c r="NRC5917" s="248"/>
      <x:c r="NRD5917" s="248"/>
      <x:c r="NRE5917" s="248"/>
      <x:c r="NRF5917" s="248"/>
      <x:c r="NRG5917" s="248"/>
      <x:c r="NRH5917" s="248"/>
      <x:c r="NRI5917" s="248"/>
      <x:c r="NRJ5917" s="248"/>
      <x:c r="NRK5917" s="248"/>
      <x:c r="NRL5917" s="248"/>
      <x:c r="NRM5917" s="248"/>
      <x:c r="NRN5917" s="248"/>
      <x:c r="NRO5917" s="248"/>
      <x:c r="NRP5917" s="248"/>
      <x:c r="NRQ5917" s="248"/>
      <x:c r="NRR5917" s="248"/>
      <x:c r="NRS5917" s="248"/>
      <x:c r="NRT5917" s="248"/>
      <x:c r="NRU5917" s="248"/>
      <x:c r="NRV5917" s="248"/>
      <x:c r="NRW5917" s="248"/>
      <x:c r="NRX5917" s="248"/>
      <x:c r="NRY5917" s="248"/>
      <x:c r="NRZ5917" s="248"/>
      <x:c r="NSA5917" s="248"/>
      <x:c r="NSB5917" s="248"/>
      <x:c r="NSC5917" s="248"/>
      <x:c r="NSD5917" s="248"/>
      <x:c r="NSE5917" s="248"/>
      <x:c r="NSF5917" s="248"/>
      <x:c r="NSG5917" s="248"/>
      <x:c r="NSH5917" s="248"/>
      <x:c r="NSI5917" s="248"/>
      <x:c r="NSJ5917" s="248"/>
      <x:c r="NSK5917" s="248"/>
      <x:c r="NSL5917" s="248"/>
      <x:c r="NSM5917" s="248"/>
      <x:c r="NSN5917" s="248"/>
      <x:c r="NSO5917" s="248"/>
      <x:c r="NSP5917" s="248"/>
      <x:c r="NSQ5917" s="248"/>
      <x:c r="NSR5917" s="248"/>
      <x:c r="NSS5917" s="248"/>
      <x:c r="NST5917" s="248"/>
      <x:c r="NSU5917" s="248"/>
      <x:c r="NSV5917" s="248"/>
      <x:c r="NSW5917" s="248"/>
      <x:c r="NSX5917" s="248"/>
      <x:c r="NSY5917" s="248"/>
      <x:c r="NSZ5917" s="248"/>
      <x:c r="NTA5917" s="248"/>
      <x:c r="NTB5917" s="248"/>
      <x:c r="NTC5917" s="248"/>
      <x:c r="NTD5917" s="248"/>
      <x:c r="NTE5917" s="248"/>
      <x:c r="NTF5917" s="248"/>
      <x:c r="NTG5917" s="248"/>
      <x:c r="NTH5917" s="248"/>
      <x:c r="NTI5917" s="248"/>
      <x:c r="NTJ5917" s="248"/>
      <x:c r="NTK5917" s="248"/>
      <x:c r="NTL5917" s="248"/>
      <x:c r="NTM5917" s="248"/>
      <x:c r="NTN5917" s="248"/>
      <x:c r="NTO5917" s="248"/>
      <x:c r="NTP5917" s="248"/>
      <x:c r="NTQ5917" s="248"/>
      <x:c r="NTR5917" s="248"/>
      <x:c r="NTS5917" s="248"/>
      <x:c r="NTT5917" s="248"/>
      <x:c r="NTU5917" s="248"/>
      <x:c r="NTV5917" s="248"/>
      <x:c r="NTW5917" s="248"/>
      <x:c r="NTX5917" s="248"/>
      <x:c r="NTY5917" s="248"/>
      <x:c r="NTZ5917" s="248"/>
      <x:c r="NUA5917" s="248"/>
      <x:c r="NUB5917" s="248"/>
      <x:c r="NUC5917" s="248"/>
      <x:c r="NUD5917" s="248"/>
      <x:c r="NUE5917" s="248"/>
      <x:c r="NUF5917" s="248"/>
      <x:c r="NUG5917" s="248"/>
      <x:c r="NUH5917" s="248"/>
      <x:c r="NUI5917" s="248"/>
      <x:c r="NUJ5917" s="248"/>
      <x:c r="NUK5917" s="248"/>
      <x:c r="NUL5917" s="248"/>
      <x:c r="NUM5917" s="248"/>
      <x:c r="NUN5917" s="248"/>
      <x:c r="NUO5917" s="248"/>
      <x:c r="NUP5917" s="248"/>
      <x:c r="NUQ5917" s="248"/>
      <x:c r="NUR5917" s="248"/>
      <x:c r="NUS5917" s="248"/>
      <x:c r="NUT5917" s="248"/>
      <x:c r="NUU5917" s="248"/>
      <x:c r="NUV5917" s="248"/>
      <x:c r="NUW5917" s="248"/>
      <x:c r="NUX5917" s="248"/>
      <x:c r="NUY5917" s="248"/>
      <x:c r="NUZ5917" s="248"/>
      <x:c r="NVA5917" s="248"/>
      <x:c r="NVB5917" s="248"/>
      <x:c r="NVC5917" s="248"/>
      <x:c r="NVD5917" s="248"/>
      <x:c r="NVE5917" s="248"/>
      <x:c r="NVF5917" s="248"/>
      <x:c r="NVG5917" s="248"/>
      <x:c r="NVH5917" s="248"/>
      <x:c r="NVI5917" s="248"/>
      <x:c r="NVJ5917" s="248"/>
      <x:c r="NVK5917" s="248"/>
      <x:c r="NVL5917" s="248"/>
      <x:c r="NVM5917" s="248"/>
      <x:c r="NVN5917" s="248"/>
      <x:c r="NVO5917" s="248"/>
      <x:c r="NVP5917" s="248"/>
      <x:c r="NVQ5917" s="248"/>
      <x:c r="NVR5917" s="248"/>
      <x:c r="NVS5917" s="248"/>
      <x:c r="NVT5917" s="248"/>
      <x:c r="NVU5917" s="248"/>
      <x:c r="NVV5917" s="248"/>
      <x:c r="NVW5917" s="248"/>
      <x:c r="NVX5917" s="248"/>
      <x:c r="NVY5917" s="248"/>
      <x:c r="NVZ5917" s="248"/>
      <x:c r="NWA5917" s="248"/>
      <x:c r="NWB5917" s="248"/>
      <x:c r="NWC5917" s="248"/>
      <x:c r="NWD5917" s="248"/>
      <x:c r="NWE5917" s="248"/>
      <x:c r="NWF5917" s="248"/>
      <x:c r="NWG5917" s="248"/>
      <x:c r="NWH5917" s="248"/>
      <x:c r="NWI5917" s="248"/>
      <x:c r="NWJ5917" s="248"/>
      <x:c r="NWK5917" s="248"/>
      <x:c r="NWL5917" s="248"/>
      <x:c r="NWM5917" s="248"/>
      <x:c r="NWN5917" s="248"/>
      <x:c r="NWO5917" s="248"/>
      <x:c r="NWP5917" s="248"/>
      <x:c r="NWQ5917" s="248"/>
      <x:c r="NWR5917" s="248"/>
      <x:c r="NWS5917" s="248"/>
      <x:c r="NWT5917" s="248"/>
      <x:c r="NWU5917" s="248"/>
      <x:c r="NWV5917" s="248"/>
      <x:c r="NWW5917" s="248"/>
      <x:c r="NWX5917" s="248"/>
      <x:c r="NWY5917" s="248"/>
      <x:c r="NWZ5917" s="248"/>
      <x:c r="NXA5917" s="248"/>
      <x:c r="NXB5917" s="248"/>
      <x:c r="NXC5917" s="248"/>
      <x:c r="NXD5917" s="248"/>
      <x:c r="NXE5917" s="248"/>
      <x:c r="NXF5917" s="248"/>
      <x:c r="NXG5917" s="248"/>
      <x:c r="NXH5917" s="248"/>
      <x:c r="NXI5917" s="248"/>
      <x:c r="NXJ5917" s="248"/>
      <x:c r="NXK5917" s="248"/>
      <x:c r="NXL5917" s="248"/>
      <x:c r="NXM5917" s="248"/>
      <x:c r="NXN5917" s="248"/>
      <x:c r="NXO5917" s="248"/>
      <x:c r="NXP5917" s="248"/>
      <x:c r="NXQ5917" s="248"/>
      <x:c r="NXR5917" s="248"/>
      <x:c r="NXS5917" s="248"/>
      <x:c r="NXT5917" s="248"/>
      <x:c r="NXU5917" s="248"/>
      <x:c r="NXV5917" s="248"/>
      <x:c r="NXW5917" s="248"/>
      <x:c r="NXX5917" s="248"/>
      <x:c r="NXY5917" s="248"/>
      <x:c r="NXZ5917" s="248"/>
      <x:c r="NYA5917" s="248"/>
      <x:c r="NYB5917" s="248"/>
      <x:c r="NYC5917" s="248"/>
      <x:c r="NYD5917" s="248"/>
      <x:c r="NYE5917" s="248"/>
      <x:c r="NYF5917" s="248"/>
      <x:c r="NYG5917" s="248"/>
      <x:c r="NYH5917" s="248"/>
      <x:c r="NYI5917" s="248"/>
      <x:c r="NYJ5917" s="248"/>
      <x:c r="NYK5917" s="248"/>
      <x:c r="NYL5917" s="248"/>
      <x:c r="NYM5917" s="248"/>
      <x:c r="NYN5917" s="248"/>
      <x:c r="NYO5917" s="248"/>
      <x:c r="NYP5917" s="248"/>
      <x:c r="NYQ5917" s="248"/>
      <x:c r="NYR5917" s="248"/>
      <x:c r="NYS5917" s="248"/>
      <x:c r="NYT5917" s="248"/>
      <x:c r="NYU5917" s="248"/>
      <x:c r="NYV5917" s="248"/>
      <x:c r="NYW5917" s="248"/>
      <x:c r="NYX5917" s="248"/>
      <x:c r="NYY5917" s="248"/>
      <x:c r="NYZ5917" s="248"/>
      <x:c r="NZA5917" s="248"/>
      <x:c r="NZB5917" s="248"/>
      <x:c r="NZC5917" s="248"/>
      <x:c r="NZD5917" s="248"/>
      <x:c r="NZE5917" s="248"/>
      <x:c r="NZF5917" s="248"/>
      <x:c r="NZG5917" s="248"/>
      <x:c r="NZH5917" s="248"/>
      <x:c r="NZI5917" s="248"/>
      <x:c r="NZJ5917" s="248"/>
      <x:c r="NZK5917" s="248"/>
      <x:c r="NZL5917" s="248"/>
      <x:c r="NZM5917" s="248"/>
      <x:c r="NZN5917" s="248"/>
      <x:c r="NZO5917" s="248"/>
      <x:c r="NZP5917" s="248"/>
      <x:c r="NZQ5917" s="248"/>
      <x:c r="NZR5917" s="248"/>
      <x:c r="NZS5917" s="248"/>
      <x:c r="NZT5917" s="248"/>
      <x:c r="NZU5917" s="248"/>
      <x:c r="NZV5917" s="248"/>
      <x:c r="NZW5917" s="248"/>
      <x:c r="NZX5917" s="248"/>
      <x:c r="NZY5917" s="248"/>
      <x:c r="NZZ5917" s="248"/>
      <x:c r="OAA5917" s="248"/>
      <x:c r="OAB5917" s="248"/>
      <x:c r="OAC5917" s="248"/>
      <x:c r="OAD5917" s="248"/>
      <x:c r="OAE5917" s="248"/>
      <x:c r="OAF5917" s="248"/>
      <x:c r="OAG5917" s="248"/>
      <x:c r="OAH5917" s="248"/>
      <x:c r="OAI5917" s="248"/>
      <x:c r="OAJ5917" s="248"/>
      <x:c r="OAK5917" s="248"/>
      <x:c r="OAL5917" s="248"/>
      <x:c r="OAM5917" s="248"/>
      <x:c r="OAN5917" s="248"/>
      <x:c r="OAO5917" s="248"/>
      <x:c r="OAP5917" s="248"/>
      <x:c r="OAQ5917" s="248"/>
      <x:c r="OAR5917" s="248"/>
      <x:c r="OAS5917" s="248"/>
      <x:c r="OAT5917" s="248"/>
      <x:c r="OAU5917" s="248"/>
      <x:c r="OAV5917" s="248"/>
      <x:c r="OAW5917" s="248"/>
      <x:c r="OAX5917" s="248"/>
      <x:c r="OAY5917" s="248"/>
      <x:c r="OAZ5917" s="248"/>
      <x:c r="OBA5917" s="248"/>
      <x:c r="OBB5917" s="248"/>
      <x:c r="OBC5917" s="248"/>
      <x:c r="OBD5917" s="248"/>
      <x:c r="OBE5917" s="248"/>
      <x:c r="OBF5917" s="248"/>
      <x:c r="OBG5917" s="248"/>
      <x:c r="OBH5917" s="248"/>
      <x:c r="OBI5917" s="248"/>
      <x:c r="OBJ5917" s="248"/>
      <x:c r="OBK5917" s="248"/>
      <x:c r="OBL5917" s="248"/>
      <x:c r="OBM5917" s="248"/>
      <x:c r="OBN5917" s="248"/>
      <x:c r="OBO5917" s="248"/>
      <x:c r="OBP5917" s="248"/>
      <x:c r="OBQ5917" s="248"/>
      <x:c r="OBR5917" s="248"/>
      <x:c r="OBS5917" s="248"/>
      <x:c r="OBT5917" s="248"/>
      <x:c r="OBU5917" s="248"/>
      <x:c r="OBV5917" s="248"/>
      <x:c r="OBW5917" s="248"/>
      <x:c r="OBX5917" s="248"/>
      <x:c r="OBY5917" s="248"/>
      <x:c r="OBZ5917" s="248"/>
      <x:c r="OCA5917" s="248"/>
      <x:c r="OCB5917" s="248"/>
      <x:c r="OCC5917" s="248"/>
      <x:c r="OCD5917" s="248"/>
      <x:c r="OCE5917" s="248"/>
      <x:c r="OCF5917" s="248"/>
      <x:c r="OCG5917" s="248"/>
      <x:c r="OCH5917" s="248"/>
      <x:c r="OCI5917" s="248"/>
      <x:c r="OCJ5917" s="248"/>
      <x:c r="OCK5917" s="248"/>
      <x:c r="OCL5917" s="248"/>
      <x:c r="OCM5917" s="248"/>
      <x:c r="OCN5917" s="248"/>
      <x:c r="OCO5917" s="248"/>
      <x:c r="OCP5917" s="248"/>
      <x:c r="OCQ5917" s="248"/>
      <x:c r="OCR5917" s="248"/>
      <x:c r="OCS5917" s="248"/>
      <x:c r="OCT5917" s="248"/>
      <x:c r="OCU5917" s="248"/>
      <x:c r="OCV5917" s="248"/>
      <x:c r="OCW5917" s="248"/>
      <x:c r="OCX5917" s="248"/>
      <x:c r="OCY5917" s="248"/>
      <x:c r="OCZ5917" s="248"/>
      <x:c r="ODA5917" s="248"/>
      <x:c r="ODB5917" s="248"/>
      <x:c r="ODC5917" s="248"/>
      <x:c r="ODD5917" s="248"/>
      <x:c r="ODE5917" s="248"/>
      <x:c r="ODF5917" s="248"/>
      <x:c r="ODG5917" s="248"/>
      <x:c r="ODH5917" s="248"/>
      <x:c r="ODI5917" s="248"/>
      <x:c r="ODJ5917" s="248"/>
      <x:c r="ODK5917" s="248"/>
      <x:c r="ODL5917" s="248"/>
      <x:c r="ODM5917" s="248"/>
      <x:c r="ODN5917" s="248"/>
      <x:c r="ODO5917" s="248"/>
      <x:c r="ODP5917" s="248"/>
      <x:c r="ODQ5917" s="248"/>
      <x:c r="ODR5917" s="248"/>
      <x:c r="ODS5917" s="248"/>
      <x:c r="ODT5917" s="248"/>
      <x:c r="ODU5917" s="248"/>
      <x:c r="ODV5917" s="248"/>
      <x:c r="ODW5917" s="248"/>
      <x:c r="ODX5917" s="248"/>
      <x:c r="ODY5917" s="248"/>
      <x:c r="ODZ5917" s="248"/>
      <x:c r="OEA5917" s="248"/>
      <x:c r="OEB5917" s="248"/>
      <x:c r="OEC5917" s="248"/>
      <x:c r="OED5917" s="248"/>
      <x:c r="OEE5917" s="248"/>
      <x:c r="OEF5917" s="248"/>
      <x:c r="OEG5917" s="248"/>
      <x:c r="OEH5917" s="248"/>
      <x:c r="OEI5917" s="248"/>
      <x:c r="OEJ5917" s="248"/>
      <x:c r="OEK5917" s="248"/>
      <x:c r="OEL5917" s="248"/>
      <x:c r="OEM5917" s="248"/>
      <x:c r="OEN5917" s="248"/>
      <x:c r="OEO5917" s="248"/>
      <x:c r="OEP5917" s="248"/>
      <x:c r="OEQ5917" s="248"/>
      <x:c r="OER5917" s="248"/>
      <x:c r="OES5917" s="248"/>
      <x:c r="OET5917" s="248"/>
      <x:c r="OEU5917" s="248"/>
      <x:c r="OEV5917" s="248"/>
      <x:c r="OEW5917" s="248"/>
      <x:c r="OEX5917" s="248"/>
      <x:c r="OEY5917" s="248"/>
      <x:c r="OEZ5917" s="248"/>
      <x:c r="OFA5917" s="248"/>
      <x:c r="OFB5917" s="248"/>
      <x:c r="OFC5917" s="248"/>
      <x:c r="OFD5917" s="248"/>
      <x:c r="OFE5917" s="248"/>
      <x:c r="OFF5917" s="248"/>
      <x:c r="OFG5917" s="248"/>
      <x:c r="OFH5917" s="248"/>
      <x:c r="OFI5917" s="248"/>
      <x:c r="OFJ5917" s="248"/>
      <x:c r="OFK5917" s="248"/>
      <x:c r="OFL5917" s="248"/>
      <x:c r="OFM5917" s="248"/>
      <x:c r="OFN5917" s="248"/>
      <x:c r="OFO5917" s="248"/>
      <x:c r="OFP5917" s="248"/>
      <x:c r="OFQ5917" s="248"/>
      <x:c r="OFR5917" s="248"/>
      <x:c r="OFS5917" s="248"/>
      <x:c r="OFT5917" s="248"/>
      <x:c r="OFU5917" s="248"/>
      <x:c r="OFV5917" s="248"/>
      <x:c r="OFW5917" s="248"/>
      <x:c r="OFX5917" s="248"/>
      <x:c r="OFY5917" s="248"/>
      <x:c r="OFZ5917" s="248"/>
      <x:c r="OGA5917" s="248"/>
      <x:c r="OGB5917" s="248"/>
      <x:c r="OGC5917" s="248"/>
      <x:c r="OGD5917" s="248"/>
      <x:c r="OGE5917" s="248"/>
      <x:c r="OGF5917" s="248"/>
      <x:c r="OGG5917" s="248"/>
      <x:c r="OGH5917" s="248"/>
      <x:c r="OGI5917" s="248"/>
      <x:c r="OGJ5917" s="248"/>
      <x:c r="OGK5917" s="248"/>
      <x:c r="OGL5917" s="248"/>
      <x:c r="OGM5917" s="248"/>
      <x:c r="OGN5917" s="248"/>
      <x:c r="OGO5917" s="248"/>
      <x:c r="OGP5917" s="248"/>
      <x:c r="OGQ5917" s="248"/>
      <x:c r="OGR5917" s="248"/>
      <x:c r="OGS5917" s="248"/>
      <x:c r="OGT5917" s="248"/>
      <x:c r="OGU5917" s="248"/>
      <x:c r="OGV5917" s="248"/>
      <x:c r="OGW5917" s="248"/>
      <x:c r="OGX5917" s="248"/>
      <x:c r="OGY5917" s="248"/>
      <x:c r="OGZ5917" s="248"/>
      <x:c r="OHA5917" s="248"/>
      <x:c r="OHB5917" s="248"/>
      <x:c r="OHC5917" s="248"/>
      <x:c r="OHD5917" s="248"/>
      <x:c r="OHE5917" s="248"/>
      <x:c r="OHF5917" s="248"/>
      <x:c r="OHG5917" s="248"/>
      <x:c r="OHH5917" s="248"/>
      <x:c r="OHI5917" s="248"/>
      <x:c r="OHJ5917" s="248"/>
      <x:c r="OHK5917" s="248"/>
      <x:c r="OHL5917" s="248"/>
      <x:c r="OHM5917" s="248"/>
      <x:c r="OHN5917" s="248"/>
      <x:c r="OHO5917" s="248"/>
      <x:c r="OHP5917" s="248"/>
      <x:c r="OHQ5917" s="248"/>
      <x:c r="OHR5917" s="248"/>
      <x:c r="OHS5917" s="248"/>
      <x:c r="OHT5917" s="248"/>
      <x:c r="OHU5917" s="248"/>
      <x:c r="OHV5917" s="248"/>
      <x:c r="OHW5917" s="248"/>
      <x:c r="OHX5917" s="248"/>
      <x:c r="OHY5917" s="248"/>
      <x:c r="OHZ5917" s="248"/>
      <x:c r="OIA5917" s="248"/>
      <x:c r="OIB5917" s="248"/>
      <x:c r="OIC5917" s="248"/>
      <x:c r="OID5917" s="248"/>
      <x:c r="OIE5917" s="248"/>
      <x:c r="OIF5917" s="248"/>
      <x:c r="OIG5917" s="248"/>
      <x:c r="OIH5917" s="248"/>
      <x:c r="OII5917" s="248"/>
      <x:c r="OIJ5917" s="248"/>
      <x:c r="OIK5917" s="248"/>
      <x:c r="OIL5917" s="248"/>
      <x:c r="OIM5917" s="248"/>
      <x:c r="OIN5917" s="248"/>
      <x:c r="OIO5917" s="248"/>
      <x:c r="OIP5917" s="248"/>
      <x:c r="OIQ5917" s="248"/>
      <x:c r="OIR5917" s="248"/>
      <x:c r="OIS5917" s="248"/>
      <x:c r="OIT5917" s="248"/>
      <x:c r="OIU5917" s="248"/>
      <x:c r="OIV5917" s="248"/>
      <x:c r="OIW5917" s="248"/>
      <x:c r="OIX5917" s="248"/>
      <x:c r="OIY5917" s="248"/>
      <x:c r="OIZ5917" s="248"/>
      <x:c r="OJA5917" s="248"/>
      <x:c r="OJB5917" s="248"/>
      <x:c r="OJC5917" s="248"/>
      <x:c r="OJD5917" s="248"/>
      <x:c r="OJE5917" s="248"/>
      <x:c r="OJF5917" s="248"/>
      <x:c r="OJG5917" s="248"/>
      <x:c r="OJH5917" s="248"/>
      <x:c r="OJI5917" s="248"/>
      <x:c r="OJJ5917" s="248"/>
      <x:c r="OJK5917" s="248"/>
      <x:c r="OJL5917" s="248"/>
      <x:c r="OJM5917" s="248"/>
      <x:c r="OJN5917" s="248"/>
      <x:c r="OJO5917" s="248"/>
      <x:c r="OJP5917" s="248"/>
      <x:c r="OJQ5917" s="248"/>
      <x:c r="OJR5917" s="248"/>
      <x:c r="OJS5917" s="248"/>
      <x:c r="OJT5917" s="248"/>
      <x:c r="OJU5917" s="248"/>
      <x:c r="OJV5917" s="248"/>
      <x:c r="OJW5917" s="248"/>
      <x:c r="OJX5917" s="248"/>
      <x:c r="OJY5917" s="248"/>
      <x:c r="OJZ5917" s="248"/>
      <x:c r="OKA5917" s="248"/>
      <x:c r="OKB5917" s="248"/>
      <x:c r="OKC5917" s="248"/>
      <x:c r="OKD5917" s="248"/>
      <x:c r="OKE5917" s="248"/>
      <x:c r="OKF5917" s="248"/>
      <x:c r="OKG5917" s="248"/>
      <x:c r="OKH5917" s="248"/>
      <x:c r="OKI5917" s="248"/>
      <x:c r="OKJ5917" s="248"/>
      <x:c r="OKK5917" s="248"/>
      <x:c r="OKL5917" s="248"/>
      <x:c r="OKM5917" s="248"/>
      <x:c r="OKN5917" s="248"/>
      <x:c r="OKO5917" s="248"/>
      <x:c r="OKP5917" s="248"/>
      <x:c r="OKQ5917" s="248"/>
      <x:c r="OKR5917" s="248"/>
      <x:c r="OKS5917" s="248"/>
      <x:c r="OKT5917" s="248"/>
      <x:c r="OKU5917" s="248"/>
      <x:c r="OKV5917" s="248"/>
      <x:c r="OKW5917" s="248"/>
      <x:c r="OKX5917" s="248"/>
      <x:c r="OKY5917" s="248"/>
      <x:c r="OKZ5917" s="248"/>
      <x:c r="OLA5917" s="248"/>
      <x:c r="OLB5917" s="248"/>
      <x:c r="OLC5917" s="248"/>
      <x:c r="OLD5917" s="248"/>
      <x:c r="OLE5917" s="248"/>
      <x:c r="OLF5917" s="248"/>
      <x:c r="OLG5917" s="248"/>
      <x:c r="OLH5917" s="248"/>
      <x:c r="OLI5917" s="248"/>
      <x:c r="OLJ5917" s="248"/>
      <x:c r="OLK5917" s="248"/>
      <x:c r="OLL5917" s="248"/>
      <x:c r="OLM5917" s="248"/>
      <x:c r="OLN5917" s="248"/>
      <x:c r="OLO5917" s="248"/>
      <x:c r="OLP5917" s="248"/>
      <x:c r="OLQ5917" s="248"/>
      <x:c r="OLR5917" s="248"/>
      <x:c r="OLS5917" s="248"/>
      <x:c r="OLT5917" s="248"/>
      <x:c r="OLU5917" s="248"/>
      <x:c r="OLV5917" s="248"/>
      <x:c r="OLW5917" s="248"/>
      <x:c r="OLX5917" s="248"/>
      <x:c r="OLY5917" s="248"/>
      <x:c r="OLZ5917" s="248"/>
      <x:c r="OMA5917" s="248"/>
      <x:c r="OMB5917" s="248"/>
      <x:c r="OMC5917" s="248"/>
      <x:c r="OMD5917" s="248"/>
      <x:c r="OME5917" s="248"/>
      <x:c r="OMF5917" s="248"/>
      <x:c r="OMG5917" s="248"/>
      <x:c r="OMH5917" s="248"/>
      <x:c r="OMI5917" s="248"/>
      <x:c r="OMJ5917" s="248"/>
      <x:c r="OMK5917" s="248"/>
      <x:c r="OML5917" s="248"/>
      <x:c r="OMM5917" s="248"/>
      <x:c r="OMN5917" s="248"/>
      <x:c r="OMO5917" s="248"/>
      <x:c r="OMP5917" s="248"/>
      <x:c r="OMQ5917" s="248"/>
      <x:c r="OMR5917" s="248"/>
      <x:c r="OMS5917" s="248"/>
      <x:c r="OMT5917" s="248"/>
      <x:c r="OMU5917" s="248"/>
      <x:c r="OMV5917" s="248"/>
      <x:c r="OMW5917" s="248"/>
      <x:c r="OMX5917" s="248"/>
      <x:c r="OMY5917" s="248"/>
      <x:c r="OMZ5917" s="248"/>
      <x:c r="ONA5917" s="248"/>
      <x:c r="ONB5917" s="248"/>
      <x:c r="ONC5917" s="248"/>
      <x:c r="OND5917" s="248"/>
      <x:c r="ONE5917" s="248"/>
      <x:c r="ONF5917" s="248"/>
      <x:c r="ONG5917" s="248"/>
      <x:c r="ONH5917" s="248"/>
      <x:c r="ONI5917" s="248"/>
      <x:c r="ONJ5917" s="248"/>
      <x:c r="ONK5917" s="248"/>
      <x:c r="ONL5917" s="248"/>
      <x:c r="ONM5917" s="248"/>
      <x:c r="ONN5917" s="248"/>
      <x:c r="ONO5917" s="248"/>
      <x:c r="ONP5917" s="248"/>
      <x:c r="ONQ5917" s="248"/>
      <x:c r="ONR5917" s="248"/>
      <x:c r="ONS5917" s="248"/>
      <x:c r="ONT5917" s="248"/>
      <x:c r="ONU5917" s="248"/>
      <x:c r="ONV5917" s="248"/>
      <x:c r="ONW5917" s="248"/>
      <x:c r="ONX5917" s="248"/>
      <x:c r="ONY5917" s="248"/>
      <x:c r="ONZ5917" s="248"/>
      <x:c r="OOA5917" s="248"/>
      <x:c r="OOB5917" s="248"/>
      <x:c r="OOC5917" s="248"/>
      <x:c r="OOD5917" s="248"/>
      <x:c r="OOE5917" s="248"/>
      <x:c r="OOF5917" s="248"/>
      <x:c r="OOG5917" s="248"/>
      <x:c r="OOH5917" s="248"/>
      <x:c r="OOI5917" s="248"/>
      <x:c r="OOJ5917" s="248"/>
      <x:c r="OOK5917" s="248"/>
      <x:c r="OOL5917" s="248"/>
      <x:c r="OOM5917" s="248"/>
      <x:c r="OON5917" s="248"/>
      <x:c r="OOO5917" s="248"/>
      <x:c r="OOP5917" s="248"/>
      <x:c r="OOQ5917" s="248"/>
      <x:c r="OOR5917" s="248"/>
      <x:c r="OOS5917" s="248"/>
      <x:c r="OOT5917" s="248"/>
      <x:c r="OOU5917" s="248"/>
      <x:c r="OOV5917" s="248"/>
      <x:c r="OOW5917" s="248"/>
      <x:c r="OOX5917" s="248"/>
      <x:c r="OOY5917" s="248"/>
      <x:c r="OOZ5917" s="248"/>
      <x:c r="OPA5917" s="248"/>
      <x:c r="OPB5917" s="248"/>
      <x:c r="OPC5917" s="248"/>
      <x:c r="OPD5917" s="248"/>
      <x:c r="OPE5917" s="248"/>
      <x:c r="OPF5917" s="248"/>
      <x:c r="OPG5917" s="248"/>
      <x:c r="OPH5917" s="248"/>
      <x:c r="OPI5917" s="248"/>
      <x:c r="OPJ5917" s="248"/>
      <x:c r="OPK5917" s="248"/>
      <x:c r="OPL5917" s="248"/>
      <x:c r="OPM5917" s="248"/>
      <x:c r="OPN5917" s="248"/>
      <x:c r="OPO5917" s="248"/>
      <x:c r="OPP5917" s="248"/>
      <x:c r="OPQ5917" s="248"/>
      <x:c r="OPR5917" s="248"/>
      <x:c r="OPS5917" s="248"/>
      <x:c r="OPT5917" s="248"/>
      <x:c r="OPU5917" s="248"/>
      <x:c r="OPV5917" s="248"/>
      <x:c r="OPW5917" s="248"/>
      <x:c r="OPX5917" s="248"/>
      <x:c r="OPY5917" s="248"/>
      <x:c r="OPZ5917" s="248"/>
      <x:c r="OQA5917" s="248"/>
      <x:c r="OQB5917" s="248"/>
      <x:c r="OQC5917" s="248"/>
      <x:c r="OQD5917" s="248"/>
      <x:c r="OQE5917" s="248"/>
      <x:c r="OQF5917" s="248"/>
      <x:c r="OQG5917" s="248"/>
      <x:c r="OQH5917" s="248"/>
      <x:c r="OQI5917" s="248"/>
      <x:c r="OQJ5917" s="248"/>
      <x:c r="OQK5917" s="248"/>
      <x:c r="OQL5917" s="248"/>
      <x:c r="OQM5917" s="248"/>
      <x:c r="OQN5917" s="248"/>
      <x:c r="OQO5917" s="248"/>
      <x:c r="OQP5917" s="248"/>
      <x:c r="OQQ5917" s="248"/>
      <x:c r="OQR5917" s="248"/>
      <x:c r="OQS5917" s="248"/>
      <x:c r="OQT5917" s="248"/>
      <x:c r="OQU5917" s="248"/>
      <x:c r="OQV5917" s="248"/>
      <x:c r="OQW5917" s="248"/>
      <x:c r="OQX5917" s="248"/>
      <x:c r="OQY5917" s="248"/>
      <x:c r="OQZ5917" s="248"/>
      <x:c r="ORA5917" s="248"/>
      <x:c r="ORB5917" s="248"/>
      <x:c r="ORC5917" s="248"/>
      <x:c r="ORD5917" s="248"/>
      <x:c r="ORE5917" s="248"/>
      <x:c r="ORF5917" s="248"/>
      <x:c r="ORG5917" s="248"/>
      <x:c r="ORH5917" s="248"/>
      <x:c r="ORI5917" s="248"/>
      <x:c r="ORJ5917" s="248"/>
      <x:c r="ORK5917" s="248"/>
      <x:c r="ORL5917" s="248"/>
      <x:c r="ORM5917" s="248"/>
      <x:c r="ORN5917" s="248"/>
      <x:c r="ORO5917" s="248"/>
      <x:c r="ORP5917" s="248"/>
      <x:c r="ORQ5917" s="248"/>
      <x:c r="ORR5917" s="248"/>
      <x:c r="ORS5917" s="248"/>
      <x:c r="ORT5917" s="248"/>
      <x:c r="ORU5917" s="248"/>
      <x:c r="ORV5917" s="248"/>
      <x:c r="ORW5917" s="248"/>
      <x:c r="ORX5917" s="248"/>
      <x:c r="ORY5917" s="248"/>
      <x:c r="ORZ5917" s="248"/>
      <x:c r="OSA5917" s="248"/>
      <x:c r="OSB5917" s="248"/>
      <x:c r="OSC5917" s="248"/>
      <x:c r="OSD5917" s="248"/>
      <x:c r="OSE5917" s="248"/>
      <x:c r="OSF5917" s="248"/>
      <x:c r="OSG5917" s="248"/>
      <x:c r="OSH5917" s="248"/>
      <x:c r="OSI5917" s="248"/>
      <x:c r="OSJ5917" s="248"/>
      <x:c r="OSK5917" s="248"/>
      <x:c r="OSL5917" s="248"/>
      <x:c r="OSM5917" s="248"/>
      <x:c r="OSN5917" s="248"/>
      <x:c r="OSO5917" s="248"/>
      <x:c r="OSP5917" s="248"/>
      <x:c r="OSQ5917" s="248"/>
      <x:c r="OSR5917" s="248"/>
      <x:c r="OSS5917" s="248"/>
      <x:c r="OST5917" s="248"/>
      <x:c r="OSU5917" s="248"/>
      <x:c r="OSV5917" s="248"/>
      <x:c r="OSW5917" s="248"/>
      <x:c r="OSX5917" s="248"/>
      <x:c r="OSY5917" s="248"/>
      <x:c r="OSZ5917" s="248"/>
      <x:c r="OTA5917" s="248"/>
      <x:c r="OTB5917" s="248"/>
      <x:c r="OTC5917" s="248"/>
      <x:c r="OTD5917" s="248"/>
      <x:c r="OTE5917" s="248"/>
      <x:c r="OTF5917" s="248"/>
      <x:c r="OTG5917" s="248"/>
      <x:c r="OTH5917" s="248"/>
      <x:c r="OTI5917" s="248"/>
      <x:c r="OTJ5917" s="248"/>
      <x:c r="OTK5917" s="248"/>
      <x:c r="OTL5917" s="248"/>
      <x:c r="OTM5917" s="248"/>
      <x:c r="OTN5917" s="248"/>
      <x:c r="OTO5917" s="248"/>
      <x:c r="OTP5917" s="248"/>
      <x:c r="OTQ5917" s="248"/>
      <x:c r="OTR5917" s="248"/>
      <x:c r="OTS5917" s="248"/>
      <x:c r="OTT5917" s="248"/>
      <x:c r="OTU5917" s="248"/>
      <x:c r="OTV5917" s="248"/>
      <x:c r="OTW5917" s="248"/>
      <x:c r="OTX5917" s="248"/>
      <x:c r="OTY5917" s="248"/>
      <x:c r="OTZ5917" s="248"/>
      <x:c r="OUA5917" s="248"/>
      <x:c r="OUB5917" s="248"/>
      <x:c r="OUC5917" s="248"/>
      <x:c r="OUD5917" s="248"/>
      <x:c r="OUE5917" s="248"/>
      <x:c r="OUF5917" s="248"/>
      <x:c r="OUG5917" s="248"/>
      <x:c r="OUH5917" s="248"/>
      <x:c r="OUI5917" s="248"/>
      <x:c r="OUJ5917" s="248"/>
      <x:c r="OUK5917" s="248"/>
      <x:c r="OUL5917" s="248"/>
      <x:c r="OUM5917" s="248"/>
      <x:c r="OUN5917" s="248"/>
      <x:c r="OUO5917" s="248"/>
      <x:c r="OUP5917" s="248"/>
      <x:c r="OUQ5917" s="248"/>
      <x:c r="OUR5917" s="248"/>
      <x:c r="OUS5917" s="248"/>
      <x:c r="OUT5917" s="248"/>
      <x:c r="OUU5917" s="248"/>
      <x:c r="OUV5917" s="248"/>
      <x:c r="OUW5917" s="248"/>
      <x:c r="OUX5917" s="248"/>
      <x:c r="OUY5917" s="248"/>
      <x:c r="OUZ5917" s="248"/>
      <x:c r="OVA5917" s="248"/>
      <x:c r="OVB5917" s="248"/>
      <x:c r="OVC5917" s="248"/>
      <x:c r="OVD5917" s="248"/>
      <x:c r="OVE5917" s="248"/>
      <x:c r="OVF5917" s="248"/>
      <x:c r="OVG5917" s="248"/>
      <x:c r="OVH5917" s="248"/>
      <x:c r="OVI5917" s="248"/>
      <x:c r="OVJ5917" s="248"/>
      <x:c r="OVK5917" s="248"/>
      <x:c r="OVL5917" s="248"/>
      <x:c r="OVM5917" s="248"/>
      <x:c r="OVN5917" s="248"/>
      <x:c r="OVO5917" s="248"/>
      <x:c r="OVP5917" s="248"/>
      <x:c r="OVQ5917" s="248"/>
      <x:c r="OVR5917" s="248"/>
      <x:c r="OVS5917" s="248"/>
      <x:c r="OVT5917" s="248"/>
      <x:c r="OVU5917" s="248"/>
      <x:c r="OVV5917" s="248"/>
      <x:c r="OVW5917" s="248"/>
      <x:c r="OVX5917" s="248"/>
      <x:c r="OVY5917" s="248"/>
      <x:c r="OVZ5917" s="248"/>
      <x:c r="OWA5917" s="248"/>
      <x:c r="OWB5917" s="248"/>
      <x:c r="OWC5917" s="248"/>
      <x:c r="OWD5917" s="248"/>
      <x:c r="OWE5917" s="248"/>
      <x:c r="OWF5917" s="248"/>
      <x:c r="OWG5917" s="248"/>
      <x:c r="OWH5917" s="248"/>
      <x:c r="OWI5917" s="248"/>
      <x:c r="OWJ5917" s="248"/>
      <x:c r="OWK5917" s="248"/>
      <x:c r="OWL5917" s="248"/>
      <x:c r="OWM5917" s="248"/>
      <x:c r="OWN5917" s="248"/>
      <x:c r="OWO5917" s="248"/>
      <x:c r="OWP5917" s="248"/>
      <x:c r="OWQ5917" s="248"/>
      <x:c r="OWR5917" s="248"/>
      <x:c r="OWS5917" s="248"/>
      <x:c r="OWT5917" s="248"/>
      <x:c r="OWU5917" s="248"/>
      <x:c r="OWV5917" s="248"/>
      <x:c r="OWW5917" s="248"/>
      <x:c r="OWX5917" s="248"/>
      <x:c r="OWY5917" s="248"/>
      <x:c r="OWZ5917" s="248"/>
      <x:c r="OXA5917" s="248"/>
      <x:c r="OXB5917" s="248"/>
      <x:c r="OXC5917" s="248"/>
      <x:c r="OXD5917" s="248"/>
      <x:c r="OXE5917" s="248"/>
      <x:c r="OXF5917" s="248"/>
      <x:c r="OXG5917" s="248"/>
      <x:c r="OXH5917" s="248"/>
      <x:c r="OXI5917" s="248"/>
      <x:c r="OXJ5917" s="248"/>
      <x:c r="OXK5917" s="248"/>
      <x:c r="OXL5917" s="248"/>
      <x:c r="OXM5917" s="248"/>
      <x:c r="OXN5917" s="248"/>
      <x:c r="OXO5917" s="248"/>
      <x:c r="OXP5917" s="248"/>
      <x:c r="OXQ5917" s="248"/>
      <x:c r="OXR5917" s="248"/>
      <x:c r="OXS5917" s="248"/>
      <x:c r="OXT5917" s="248"/>
      <x:c r="OXU5917" s="248"/>
      <x:c r="OXV5917" s="248"/>
      <x:c r="OXW5917" s="248"/>
      <x:c r="OXX5917" s="248"/>
      <x:c r="OXY5917" s="248"/>
      <x:c r="OXZ5917" s="248"/>
      <x:c r="OYA5917" s="248"/>
      <x:c r="OYB5917" s="248"/>
      <x:c r="OYC5917" s="248"/>
      <x:c r="OYD5917" s="248"/>
      <x:c r="OYE5917" s="248"/>
      <x:c r="OYF5917" s="248"/>
      <x:c r="OYG5917" s="248"/>
      <x:c r="OYH5917" s="248"/>
      <x:c r="OYI5917" s="248"/>
      <x:c r="OYJ5917" s="248"/>
      <x:c r="OYK5917" s="248"/>
      <x:c r="OYL5917" s="248"/>
      <x:c r="OYM5917" s="248"/>
      <x:c r="OYN5917" s="248"/>
      <x:c r="OYO5917" s="248"/>
      <x:c r="OYP5917" s="248"/>
      <x:c r="OYQ5917" s="248"/>
      <x:c r="OYR5917" s="248"/>
      <x:c r="OYS5917" s="248"/>
      <x:c r="OYT5917" s="248"/>
      <x:c r="OYU5917" s="248"/>
      <x:c r="OYV5917" s="248"/>
      <x:c r="OYW5917" s="248"/>
      <x:c r="OYX5917" s="248"/>
      <x:c r="OYY5917" s="248"/>
      <x:c r="OYZ5917" s="248"/>
      <x:c r="OZA5917" s="248"/>
      <x:c r="OZB5917" s="248"/>
      <x:c r="OZC5917" s="248"/>
      <x:c r="OZD5917" s="248"/>
      <x:c r="OZE5917" s="248"/>
      <x:c r="OZF5917" s="248"/>
      <x:c r="OZG5917" s="248"/>
      <x:c r="OZH5917" s="248"/>
      <x:c r="OZI5917" s="248"/>
      <x:c r="OZJ5917" s="248"/>
      <x:c r="OZK5917" s="248"/>
      <x:c r="OZL5917" s="248"/>
      <x:c r="OZM5917" s="248"/>
      <x:c r="OZN5917" s="248"/>
      <x:c r="OZO5917" s="248"/>
      <x:c r="OZP5917" s="248"/>
      <x:c r="OZQ5917" s="248"/>
      <x:c r="OZR5917" s="248"/>
      <x:c r="OZS5917" s="248"/>
      <x:c r="OZT5917" s="248"/>
      <x:c r="OZU5917" s="248"/>
      <x:c r="OZV5917" s="248"/>
      <x:c r="OZW5917" s="248"/>
      <x:c r="OZX5917" s="248"/>
      <x:c r="OZY5917" s="248"/>
      <x:c r="OZZ5917" s="248"/>
      <x:c r="PAA5917" s="248"/>
      <x:c r="PAB5917" s="248"/>
      <x:c r="PAC5917" s="248"/>
      <x:c r="PAD5917" s="248"/>
      <x:c r="PAE5917" s="248"/>
      <x:c r="PAF5917" s="248"/>
      <x:c r="PAG5917" s="248"/>
      <x:c r="PAH5917" s="248"/>
      <x:c r="PAI5917" s="248"/>
      <x:c r="PAJ5917" s="248"/>
      <x:c r="PAK5917" s="248"/>
      <x:c r="PAL5917" s="248"/>
      <x:c r="PAM5917" s="248"/>
      <x:c r="PAN5917" s="248"/>
      <x:c r="PAO5917" s="248"/>
      <x:c r="PAP5917" s="248"/>
      <x:c r="PAQ5917" s="248"/>
      <x:c r="PAR5917" s="248"/>
      <x:c r="PAS5917" s="248"/>
      <x:c r="PAT5917" s="248"/>
      <x:c r="PAU5917" s="248"/>
      <x:c r="PAV5917" s="248"/>
      <x:c r="PAW5917" s="248"/>
      <x:c r="PAX5917" s="248"/>
      <x:c r="PAY5917" s="248"/>
      <x:c r="PAZ5917" s="248"/>
      <x:c r="PBA5917" s="248"/>
      <x:c r="PBB5917" s="248"/>
      <x:c r="PBC5917" s="248"/>
      <x:c r="PBD5917" s="248"/>
      <x:c r="PBE5917" s="248"/>
      <x:c r="PBF5917" s="248"/>
      <x:c r="PBG5917" s="248"/>
      <x:c r="PBH5917" s="248"/>
      <x:c r="PBI5917" s="248"/>
      <x:c r="PBJ5917" s="248"/>
      <x:c r="PBK5917" s="248"/>
      <x:c r="PBL5917" s="248"/>
      <x:c r="PBM5917" s="248"/>
      <x:c r="PBN5917" s="248"/>
      <x:c r="PBO5917" s="248"/>
      <x:c r="PBP5917" s="248"/>
      <x:c r="PBQ5917" s="248"/>
      <x:c r="PBR5917" s="248"/>
      <x:c r="PBS5917" s="248"/>
      <x:c r="PBT5917" s="248"/>
      <x:c r="PBU5917" s="248"/>
      <x:c r="PBV5917" s="248"/>
      <x:c r="PBW5917" s="248"/>
      <x:c r="PBX5917" s="248"/>
      <x:c r="PBY5917" s="248"/>
      <x:c r="PBZ5917" s="248"/>
      <x:c r="PCA5917" s="248"/>
      <x:c r="PCB5917" s="248"/>
      <x:c r="PCC5917" s="248"/>
      <x:c r="PCD5917" s="248"/>
      <x:c r="PCE5917" s="248"/>
      <x:c r="PCF5917" s="248"/>
      <x:c r="PCG5917" s="248"/>
      <x:c r="PCH5917" s="248"/>
      <x:c r="PCI5917" s="248"/>
      <x:c r="PCJ5917" s="248"/>
      <x:c r="PCK5917" s="248"/>
      <x:c r="PCL5917" s="248"/>
      <x:c r="PCM5917" s="248"/>
      <x:c r="PCN5917" s="248"/>
      <x:c r="PCO5917" s="248"/>
      <x:c r="PCP5917" s="248"/>
      <x:c r="PCQ5917" s="248"/>
      <x:c r="PCR5917" s="248"/>
      <x:c r="PCS5917" s="248"/>
      <x:c r="PCT5917" s="248"/>
      <x:c r="PCU5917" s="248"/>
      <x:c r="PCV5917" s="248"/>
      <x:c r="PCW5917" s="248"/>
      <x:c r="PCX5917" s="248"/>
      <x:c r="PCY5917" s="248"/>
      <x:c r="PCZ5917" s="248"/>
      <x:c r="PDA5917" s="248"/>
      <x:c r="PDB5917" s="248"/>
      <x:c r="PDC5917" s="248"/>
      <x:c r="PDD5917" s="248"/>
      <x:c r="PDE5917" s="248"/>
      <x:c r="PDF5917" s="248"/>
      <x:c r="PDG5917" s="248"/>
      <x:c r="PDH5917" s="248"/>
      <x:c r="PDI5917" s="248"/>
      <x:c r="PDJ5917" s="248"/>
      <x:c r="PDK5917" s="248"/>
      <x:c r="PDL5917" s="248"/>
      <x:c r="PDM5917" s="248"/>
      <x:c r="PDN5917" s="248"/>
      <x:c r="PDO5917" s="248"/>
      <x:c r="PDP5917" s="248"/>
      <x:c r="PDQ5917" s="248"/>
      <x:c r="PDR5917" s="248"/>
      <x:c r="PDS5917" s="248"/>
      <x:c r="PDT5917" s="248"/>
      <x:c r="PDU5917" s="248"/>
      <x:c r="PDV5917" s="248"/>
      <x:c r="PDW5917" s="248"/>
      <x:c r="PDX5917" s="248"/>
      <x:c r="PDY5917" s="248"/>
      <x:c r="PDZ5917" s="248"/>
      <x:c r="PEA5917" s="248"/>
      <x:c r="PEB5917" s="248"/>
      <x:c r="PEC5917" s="248"/>
      <x:c r="PED5917" s="248"/>
      <x:c r="PEE5917" s="248"/>
      <x:c r="PEF5917" s="248"/>
      <x:c r="PEG5917" s="248"/>
      <x:c r="PEH5917" s="248"/>
      <x:c r="PEI5917" s="248"/>
      <x:c r="PEJ5917" s="248"/>
      <x:c r="PEK5917" s="248"/>
      <x:c r="PEL5917" s="248"/>
      <x:c r="PEM5917" s="248"/>
      <x:c r="PEN5917" s="248"/>
      <x:c r="PEO5917" s="248"/>
      <x:c r="PEP5917" s="248"/>
      <x:c r="PEQ5917" s="248"/>
      <x:c r="PER5917" s="248"/>
      <x:c r="PES5917" s="248"/>
      <x:c r="PET5917" s="248"/>
      <x:c r="PEU5917" s="248"/>
      <x:c r="PEV5917" s="248"/>
      <x:c r="PEW5917" s="248"/>
      <x:c r="PEX5917" s="248"/>
      <x:c r="PEY5917" s="248"/>
      <x:c r="PEZ5917" s="248"/>
      <x:c r="PFA5917" s="248"/>
      <x:c r="PFB5917" s="248"/>
      <x:c r="PFC5917" s="248"/>
      <x:c r="PFD5917" s="248"/>
      <x:c r="PFE5917" s="248"/>
      <x:c r="PFF5917" s="248"/>
      <x:c r="PFG5917" s="248"/>
      <x:c r="PFH5917" s="248"/>
      <x:c r="PFI5917" s="248"/>
      <x:c r="PFJ5917" s="248"/>
      <x:c r="PFK5917" s="248"/>
      <x:c r="PFL5917" s="248"/>
      <x:c r="PFM5917" s="248"/>
      <x:c r="PFN5917" s="248"/>
      <x:c r="PFO5917" s="248"/>
      <x:c r="PFP5917" s="248"/>
      <x:c r="PFQ5917" s="248"/>
      <x:c r="PFR5917" s="248"/>
      <x:c r="PFS5917" s="248"/>
      <x:c r="PFT5917" s="248"/>
      <x:c r="PFU5917" s="248"/>
      <x:c r="PFV5917" s="248"/>
      <x:c r="PFW5917" s="248"/>
      <x:c r="PFX5917" s="248"/>
      <x:c r="PFY5917" s="248"/>
      <x:c r="PFZ5917" s="248"/>
      <x:c r="PGA5917" s="248"/>
      <x:c r="PGB5917" s="248"/>
      <x:c r="PGC5917" s="248"/>
      <x:c r="PGD5917" s="248"/>
      <x:c r="PGE5917" s="248"/>
      <x:c r="PGF5917" s="248"/>
      <x:c r="PGG5917" s="248"/>
      <x:c r="PGH5917" s="248"/>
      <x:c r="PGI5917" s="248"/>
      <x:c r="PGJ5917" s="248"/>
      <x:c r="PGK5917" s="248"/>
      <x:c r="PGL5917" s="248"/>
      <x:c r="PGM5917" s="248"/>
      <x:c r="PGN5917" s="248"/>
      <x:c r="PGO5917" s="248"/>
      <x:c r="PGP5917" s="248"/>
      <x:c r="PGQ5917" s="248"/>
      <x:c r="PGR5917" s="248"/>
      <x:c r="PGS5917" s="248"/>
      <x:c r="PGT5917" s="248"/>
      <x:c r="PGU5917" s="248"/>
      <x:c r="PGV5917" s="248"/>
      <x:c r="PGW5917" s="248"/>
      <x:c r="PGX5917" s="248"/>
      <x:c r="PGY5917" s="248"/>
      <x:c r="PGZ5917" s="248"/>
      <x:c r="PHA5917" s="248"/>
      <x:c r="PHB5917" s="248"/>
      <x:c r="PHC5917" s="248"/>
      <x:c r="PHD5917" s="248"/>
      <x:c r="PHE5917" s="248"/>
      <x:c r="PHF5917" s="248"/>
      <x:c r="PHG5917" s="248"/>
      <x:c r="PHH5917" s="248"/>
      <x:c r="PHI5917" s="248"/>
      <x:c r="PHJ5917" s="248"/>
      <x:c r="PHK5917" s="248"/>
      <x:c r="PHL5917" s="248"/>
      <x:c r="PHM5917" s="248"/>
      <x:c r="PHN5917" s="248"/>
      <x:c r="PHO5917" s="248"/>
      <x:c r="PHP5917" s="248"/>
      <x:c r="PHQ5917" s="248"/>
      <x:c r="PHR5917" s="248"/>
      <x:c r="PHS5917" s="248"/>
      <x:c r="PHT5917" s="248"/>
      <x:c r="PHU5917" s="248"/>
      <x:c r="PHV5917" s="248"/>
      <x:c r="PHW5917" s="248"/>
      <x:c r="PHX5917" s="248"/>
      <x:c r="PHY5917" s="248"/>
      <x:c r="PHZ5917" s="248"/>
      <x:c r="PIA5917" s="248"/>
      <x:c r="PIB5917" s="248"/>
      <x:c r="PIC5917" s="248"/>
      <x:c r="PID5917" s="248"/>
      <x:c r="PIE5917" s="248"/>
      <x:c r="PIF5917" s="248"/>
      <x:c r="PIG5917" s="248"/>
      <x:c r="PIH5917" s="248"/>
      <x:c r="PII5917" s="248"/>
      <x:c r="PIJ5917" s="248"/>
      <x:c r="PIK5917" s="248"/>
      <x:c r="PIL5917" s="248"/>
      <x:c r="PIM5917" s="248"/>
      <x:c r="PIN5917" s="248"/>
      <x:c r="PIO5917" s="248"/>
      <x:c r="PIP5917" s="248"/>
      <x:c r="PIQ5917" s="248"/>
      <x:c r="PIR5917" s="248"/>
      <x:c r="PIS5917" s="248"/>
      <x:c r="PIT5917" s="248"/>
      <x:c r="PIU5917" s="248"/>
      <x:c r="PIV5917" s="248"/>
      <x:c r="PIW5917" s="248"/>
      <x:c r="PIX5917" s="248"/>
      <x:c r="PIY5917" s="248"/>
      <x:c r="PIZ5917" s="248"/>
      <x:c r="PJA5917" s="248"/>
      <x:c r="PJB5917" s="248"/>
      <x:c r="PJC5917" s="248"/>
      <x:c r="PJD5917" s="248"/>
      <x:c r="PJE5917" s="248"/>
      <x:c r="PJF5917" s="248"/>
      <x:c r="PJG5917" s="248"/>
      <x:c r="PJH5917" s="248"/>
      <x:c r="PJI5917" s="248"/>
      <x:c r="PJJ5917" s="248"/>
      <x:c r="PJK5917" s="248"/>
      <x:c r="PJL5917" s="248"/>
      <x:c r="PJM5917" s="248"/>
      <x:c r="PJN5917" s="248"/>
      <x:c r="PJO5917" s="248"/>
      <x:c r="PJP5917" s="248"/>
      <x:c r="PJQ5917" s="248"/>
      <x:c r="PJR5917" s="248"/>
      <x:c r="PJS5917" s="248"/>
      <x:c r="PJT5917" s="248"/>
      <x:c r="PJU5917" s="248"/>
      <x:c r="PJV5917" s="248"/>
      <x:c r="PJW5917" s="248"/>
      <x:c r="PJX5917" s="248"/>
      <x:c r="PJY5917" s="248"/>
      <x:c r="PJZ5917" s="248"/>
      <x:c r="PKA5917" s="248"/>
      <x:c r="PKB5917" s="248"/>
      <x:c r="PKC5917" s="248"/>
      <x:c r="PKD5917" s="248"/>
      <x:c r="PKE5917" s="248"/>
      <x:c r="PKF5917" s="248"/>
      <x:c r="PKG5917" s="248"/>
      <x:c r="PKH5917" s="248"/>
      <x:c r="PKI5917" s="248"/>
      <x:c r="PKJ5917" s="248"/>
      <x:c r="PKK5917" s="248"/>
      <x:c r="PKL5917" s="248"/>
      <x:c r="PKM5917" s="248"/>
      <x:c r="PKN5917" s="248"/>
      <x:c r="PKO5917" s="248"/>
      <x:c r="PKP5917" s="248"/>
      <x:c r="PKQ5917" s="248"/>
      <x:c r="PKR5917" s="248"/>
      <x:c r="PKS5917" s="248"/>
      <x:c r="PKT5917" s="248"/>
      <x:c r="PKU5917" s="248"/>
      <x:c r="PKV5917" s="248"/>
      <x:c r="PKW5917" s="248"/>
      <x:c r="PKX5917" s="248"/>
      <x:c r="PKY5917" s="248"/>
      <x:c r="PKZ5917" s="248"/>
      <x:c r="PLA5917" s="248"/>
      <x:c r="PLB5917" s="248"/>
      <x:c r="PLC5917" s="248"/>
      <x:c r="PLD5917" s="248"/>
      <x:c r="PLE5917" s="248"/>
      <x:c r="PLF5917" s="248"/>
      <x:c r="PLG5917" s="248"/>
      <x:c r="PLH5917" s="248"/>
      <x:c r="PLI5917" s="248"/>
      <x:c r="PLJ5917" s="248"/>
      <x:c r="PLK5917" s="248"/>
      <x:c r="PLL5917" s="248"/>
      <x:c r="PLM5917" s="248"/>
      <x:c r="PLN5917" s="248"/>
      <x:c r="PLO5917" s="248"/>
      <x:c r="PLP5917" s="248"/>
      <x:c r="PLQ5917" s="248"/>
      <x:c r="PLR5917" s="248"/>
      <x:c r="PLS5917" s="248"/>
      <x:c r="PLT5917" s="248"/>
      <x:c r="PLU5917" s="248"/>
      <x:c r="PLV5917" s="248"/>
      <x:c r="PLW5917" s="248"/>
      <x:c r="PLX5917" s="248"/>
      <x:c r="PLY5917" s="248"/>
      <x:c r="PLZ5917" s="248"/>
      <x:c r="PMA5917" s="248"/>
      <x:c r="PMB5917" s="248"/>
      <x:c r="PMC5917" s="248"/>
      <x:c r="PMD5917" s="248"/>
      <x:c r="PME5917" s="248"/>
      <x:c r="PMF5917" s="248"/>
      <x:c r="PMG5917" s="248"/>
      <x:c r="PMH5917" s="248"/>
      <x:c r="PMI5917" s="248"/>
      <x:c r="PMJ5917" s="248"/>
      <x:c r="PMK5917" s="248"/>
      <x:c r="PML5917" s="248"/>
      <x:c r="PMM5917" s="248"/>
      <x:c r="PMN5917" s="248"/>
      <x:c r="PMO5917" s="248"/>
      <x:c r="PMP5917" s="248"/>
      <x:c r="PMQ5917" s="248"/>
      <x:c r="PMR5917" s="248"/>
      <x:c r="PMS5917" s="248"/>
      <x:c r="PMT5917" s="248"/>
      <x:c r="PMU5917" s="248"/>
      <x:c r="PMV5917" s="248"/>
      <x:c r="PMW5917" s="248"/>
      <x:c r="PMX5917" s="248"/>
      <x:c r="PMY5917" s="248"/>
      <x:c r="PMZ5917" s="248"/>
      <x:c r="PNA5917" s="248"/>
      <x:c r="PNB5917" s="248"/>
      <x:c r="PNC5917" s="248"/>
      <x:c r="PND5917" s="248"/>
      <x:c r="PNE5917" s="248"/>
      <x:c r="PNF5917" s="248"/>
      <x:c r="PNG5917" s="248"/>
      <x:c r="PNH5917" s="248"/>
      <x:c r="PNI5917" s="248"/>
      <x:c r="PNJ5917" s="248"/>
      <x:c r="PNK5917" s="248"/>
      <x:c r="PNL5917" s="248"/>
      <x:c r="PNM5917" s="248"/>
      <x:c r="PNN5917" s="248"/>
      <x:c r="PNO5917" s="248"/>
      <x:c r="PNP5917" s="248"/>
      <x:c r="PNQ5917" s="248"/>
      <x:c r="PNR5917" s="248"/>
      <x:c r="PNS5917" s="248"/>
      <x:c r="PNT5917" s="248"/>
      <x:c r="PNU5917" s="248"/>
      <x:c r="PNV5917" s="248"/>
      <x:c r="PNW5917" s="248"/>
      <x:c r="PNX5917" s="248"/>
      <x:c r="PNY5917" s="248"/>
      <x:c r="PNZ5917" s="248"/>
      <x:c r="POA5917" s="248"/>
      <x:c r="POB5917" s="248"/>
      <x:c r="POC5917" s="248"/>
      <x:c r="POD5917" s="248"/>
      <x:c r="POE5917" s="248"/>
      <x:c r="POF5917" s="248"/>
      <x:c r="POG5917" s="248"/>
      <x:c r="POH5917" s="248"/>
      <x:c r="POI5917" s="248"/>
      <x:c r="POJ5917" s="248"/>
      <x:c r="POK5917" s="248"/>
      <x:c r="POL5917" s="248"/>
      <x:c r="POM5917" s="248"/>
      <x:c r="PON5917" s="248"/>
      <x:c r="POO5917" s="248"/>
      <x:c r="POP5917" s="248"/>
      <x:c r="POQ5917" s="248"/>
      <x:c r="POR5917" s="248"/>
      <x:c r="POS5917" s="248"/>
      <x:c r="POT5917" s="248"/>
      <x:c r="POU5917" s="248"/>
      <x:c r="POV5917" s="248"/>
      <x:c r="POW5917" s="248"/>
      <x:c r="POX5917" s="248"/>
      <x:c r="POY5917" s="248"/>
      <x:c r="POZ5917" s="248"/>
      <x:c r="PPA5917" s="248"/>
      <x:c r="PPB5917" s="248"/>
      <x:c r="PPC5917" s="248"/>
      <x:c r="PPD5917" s="248"/>
      <x:c r="PPE5917" s="248"/>
      <x:c r="PPF5917" s="248"/>
      <x:c r="PPG5917" s="248"/>
      <x:c r="PPH5917" s="248"/>
      <x:c r="PPI5917" s="248"/>
      <x:c r="PPJ5917" s="248"/>
      <x:c r="PPK5917" s="248"/>
      <x:c r="PPL5917" s="248"/>
      <x:c r="PPM5917" s="248"/>
      <x:c r="PPN5917" s="248"/>
      <x:c r="PPO5917" s="248"/>
      <x:c r="PPP5917" s="248"/>
      <x:c r="PPQ5917" s="248"/>
      <x:c r="PPR5917" s="248"/>
      <x:c r="PPS5917" s="248"/>
      <x:c r="PPT5917" s="248"/>
      <x:c r="PPU5917" s="248"/>
      <x:c r="PPV5917" s="248"/>
      <x:c r="PPW5917" s="248"/>
      <x:c r="PPX5917" s="248"/>
      <x:c r="PPY5917" s="248"/>
      <x:c r="PPZ5917" s="248"/>
      <x:c r="PQA5917" s="248"/>
      <x:c r="PQB5917" s="248"/>
      <x:c r="PQC5917" s="248"/>
      <x:c r="PQD5917" s="248"/>
      <x:c r="PQE5917" s="248"/>
      <x:c r="PQF5917" s="248"/>
      <x:c r="PQG5917" s="248"/>
      <x:c r="PQH5917" s="248"/>
      <x:c r="PQI5917" s="248"/>
      <x:c r="PQJ5917" s="248"/>
      <x:c r="PQK5917" s="248"/>
      <x:c r="PQL5917" s="248"/>
      <x:c r="PQM5917" s="248"/>
      <x:c r="PQN5917" s="248"/>
      <x:c r="PQO5917" s="248"/>
      <x:c r="PQP5917" s="248"/>
      <x:c r="PQQ5917" s="248"/>
      <x:c r="PQR5917" s="248"/>
      <x:c r="PQS5917" s="248"/>
      <x:c r="PQT5917" s="248"/>
      <x:c r="PQU5917" s="248"/>
      <x:c r="PQV5917" s="248"/>
      <x:c r="PQW5917" s="248"/>
      <x:c r="PQX5917" s="248"/>
      <x:c r="PQY5917" s="248"/>
      <x:c r="PQZ5917" s="248"/>
      <x:c r="PRA5917" s="248"/>
      <x:c r="PRB5917" s="248"/>
      <x:c r="PRC5917" s="248"/>
      <x:c r="PRD5917" s="248"/>
      <x:c r="PRE5917" s="248"/>
      <x:c r="PRF5917" s="248"/>
      <x:c r="PRG5917" s="248"/>
      <x:c r="PRH5917" s="248"/>
      <x:c r="PRI5917" s="248"/>
      <x:c r="PRJ5917" s="248"/>
      <x:c r="PRK5917" s="248"/>
      <x:c r="PRL5917" s="248"/>
      <x:c r="PRM5917" s="248"/>
      <x:c r="PRN5917" s="248"/>
      <x:c r="PRO5917" s="248"/>
      <x:c r="PRP5917" s="248"/>
      <x:c r="PRQ5917" s="248"/>
      <x:c r="PRR5917" s="248"/>
      <x:c r="PRS5917" s="248"/>
      <x:c r="PRT5917" s="248"/>
      <x:c r="PRU5917" s="248"/>
      <x:c r="PRV5917" s="248"/>
      <x:c r="PRW5917" s="248"/>
      <x:c r="PRX5917" s="248"/>
      <x:c r="PRY5917" s="248"/>
      <x:c r="PRZ5917" s="248"/>
      <x:c r="PSA5917" s="248"/>
      <x:c r="PSB5917" s="248"/>
      <x:c r="PSC5917" s="248"/>
      <x:c r="PSD5917" s="248"/>
      <x:c r="PSE5917" s="248"/>
      <x:c r="PSF5917" s="248"/>
      <x:c r="PSG5917" s="248"/>
      <x:c r="PSH5917" s="248"/>
      <x:c r="PSI5917" s="248"/>
      <x:c r="PSJ5917" s="248"/>
      <x:c r="PSK5917" s="248"/>
      <x:c r="PSL5917" s="248"/>
      <x:c r="PSM5917" s="248"/>
      <x:c r="PSN5917" s="248"/>
      <x:c r="PSO5917" s="248"/>
      <x:c r="PSP5917" s="248"/>
      <x:c r="PSQ5917" s="248"/>
      <x:c r="PSR5917" s="248"/>
      <x:c r="PSS5917" s="248"/>
      <x:c r="PST5917" s="248"/>
      <x:c r="PSU5917" s="248"/>
      <x:c r="PSV5917" s="248"/>
      <x:c r="PSW5917" s="248"/>
      <x:c r="PSX5917" s="248"/>
      <x:c r="PSY5917" s="248"/>
      <x:c r="PSZ5917" s="248"/>
      <x:c r="PTA5917" s="248"/>
      <x:c r="PTB5917" s="248"/>
      <x:c r="PTC5917" s="248"/>
      <x:c r="PTD5917" s="248"/>
      <x:c r="PTE5917" s="248"/>
      <x:c r="PTF5917" s="248"/>
      <x:c r="PTG5917" s="248"/>
      <x:c r="PTH5917" s="248"/>
      <x:c r="PTI5917" s="248"/>
      <x:c r="PTJ5917" s="248"/>
      <x:c r="PTK5917" s="248"/>
      <x:c r="PTL5917" s="248"/>
      <x:c r="PTM5917" s="248"/>
      <x:c r="PTN5917" s="248"/>
      <x:c r="PTO5917" s="248"/>
      <x:c r="PTP5917" s="248"/>
      <x:c r="PTQ5917" s="248"/>
      <x:c r="PTR5917" s="248"/>
      <x:c r="PTS5917" s="248"/>
      <x:c r="PTT5917" s="248"/>
      <x:c r="PTU5917" s="248"/>
      <x:c r="PTV5917" s="248"/>
      <x:c r="PTW5917" s="248"/>
      <x:c r="PTX5917" s="248"/>
      <x:c r="PTY5917" s="248"/>
      <x:c r="PTZ5917" s="248"/>
      <x:c r="PUA5917" s="248"/>
      <x:c r="PUB5917" s="248"/>
      <x:c r="PUC5917" s="248"/>
      <x:c r="PUD5917" s="248"/>
      <x:c r="PUE5917" s="248"/>
      <x:c r="PUF5917" s="248"/>
      <x:c r="PUG5917" s="248"/>
      <x:c r="PUH5917" s="248"/>
      <x:c r="PUI5917" s="248"/>
      <x:c r="PUJ5917" s="248"/>
      <x:c r="PUK5917" s="248"/>
      <x:c r="PUL5917" s="248"/>
      <x:c r="PUM5917" s="248"/>
      <x:c r="PUN5917" s="248"/>
      <x:c r="PUO5917" s="248"/>
      <x:c r="PUP5917" s="248"/>
      <x:c r="PUQ5917" s="248"/>
      <x:c r="PUR5917" s="248"/>
      <x:c r="PUS5917" s="248"/>
      <x:c r="PUT5917" s="248"/>
      <x:c r="PUU5917" s="248"/>
      <x:c r="PUV5917" s="248"/>
      <x:c r="PUW5917" s="248"/>
      <x:c r="PUX5917" s="248"/>
      <x:c r="PUY5917" s="248"/>
      <x:c r="PUZ5917" s="248"/>
      <x:c r="PVA5917" s="248"/>
      <x:c r="PVB5917" s="248"/>
      <x:c r="PVC5917" s="248"/>
      <x:c r="PVD5917" s="248"/>
      <x:c r="PVE5917" s="248"/>
      <x:c r="PVF5917" s="248"/>
      <x:c r="PVG5917" s="248"/>
      <x:c r="PVH5917" s="248"/>
      <x:c r="PVI5917" s="248"/>
      <x:c r="PVJ5917" s="248"/>
      <x:c r="PVK5917" s="248"/>
      <x:c r="PVL5917" s="248"/>
      <x:c r="PVM5917" s="248"/>
      <x:c r="PVN5917" s="248"/>
      <x:c r="PVO5917" s="248"/>
      <x:c r="PVP5917" s="248"/>
      <x:c r="PVQ5917" s="248"/>
      <x:c r="PVR5917" s="248"/>
      <x:c r="PVS5917" s="248"/>
      <x:c r="PVT5917" s="248"/>
      <x:c r="PVU5917" s="248"/>
      <x:c r="PVV5917" s="248"/>
      <x:c r="PVW5917" s="248"/>
      <x:c r="PVX5917" s="248"/>
      <x:c r="PVY5917" s="248"/>
      <x:c r="PVZ5917" s="248"/>
      <x:c r="PWA5917" s="248"/>
      <x:c r="PWB5917" s="248"/>
      <x:c r="PWC5917" s="248"/>
      <x:c r="PWD5917" s="248"/>
      <x:c r="PWE5917" s="248"/>
      <x:c r="PWF5917" s="248"/>
      <x:c r="PWG5917" s="248"/>
      <x:c r="PWH5917" s="248"/>
      <x:c r="PWI5917" s="248"/>
      <x:c r="PWJ5917" s="248"/>
      <x:c r="PWK5917" s="248"/>
      <x:c r="PWL5917" s="248"/>
      <x:c r="PWM5917" s="248"/>
      <x:c r="PWN5917" s="248"/>
      <x:c r="PWO5917" s="248"/>
      <x:c r="PWP5917" s="248"/>
      <x:c r="PWQ5917" s="248"/>
      <x:c r="PWR5917" s="248"/>
      <x:c r="PWS5917" s="248"/>
      <x:c r="PWT5917" s="248"/>
      <x:c r="PWU5917" s="248"/>
      <x:c r="PWV5917" s="248"/>
      <x:c r="PWW5917" s="248"/>
      <x:c r="PWX5917" s="248"/>
      <x:c r="PWY5917" s="248"/>
      <x:c r="PWZ5917" s="248"/>
      <x:c r="PXA5917" s="248"/>
      <x:c r="PXB5917" s="248"/>
      <x:c r="PXC5917" s="248"/>
      <x:c r="PXD5917" s="248"/>
      <x:c r="PXE5917" s="248"/>
      <x:c r="PXF5917" s="248"/>
      <x:c r="PXG5917" s="248"/>
      <x:c r="PXH5917" s="248"/>
      <x:c r="PXI5917" s="248"/>
      <x:c r="PXJ5917" s="248"/>
      <x:c r="PXK5917" s="248"/>
      <x:c r="PXL5917" s="248"/>
      <x:c r="PXM5917" s="248"/>
      <x:c r="PXN5917" s="248"/>
      <x:c r="PXO5917" s="248"/>
      <x:c r="PXP5917" s="248"/>
      <x:c r="PXQ5917" s="248"/>
      <x:c r="PXR5917" s="248"/>
      <x:c r="PXS5917" s="248"/>
      <x:c r="PXT5917" s="248"/>
      <x:c r="PXU5917" s="248"/>
      <x:c r="PXV5917" s="248"/>
      <x:c r="PXW5917" s="248"/>
      <x:c r="PXX5917" s="248"/>
      <x:c r="PXY5917" s="248"/>
      <x:c r="PXZ5917" s="248"/>
      <x:c r="PYA5917" s="248"/>
      <x:c r="PYB5917" s="248"/>
      <x:c r="PYC5917" s="248"/>
      <x:c r="PYD5917" s="248"/>
      <x:c r="PYE5917" s="248"/>
      <x:c r="PYF5917" s="248"/>
      <x:c r="PYG5917" s="248"/>
      <x:c r="PYH5917" s="248"/>
      <x:c r="PYI5917" s="248"/>
      <x:c r="PYJ5917" s="248"/>
      <x:c r="PYK5917" s="248"/>
      <x:c r="PYL5917" s="248"/>
      <x:c r="PYM5917" s="248"/>
      <x:c r="PYN5917" s="248"/>
      <x:c r="PYO5917" s="248"/>
      <x:c r="PYP5917" s="248"/>
      <x:c r="PYQ5917" s="248"/>
      <x:c r="PYR5917" s="248"/>
      <x:c r="PYS5917" s="248"/>
      <x:c r="PYT5917" s="248"/>
      <x:c r="PYU5917" s="248"/>
      <x:c r="PYV5917" s="248"/>
      <x:c r="PYW5917" s="248"/>
      <x:c r="PYX5917" s="248"/>
      <x:c r="PYY5917" s="248"/>
      <x:c r="PYZ5917" s="248"/>
      <x:c r="PZA5917" s="248"/>
      <x:c r="PZB5917" s="248"/>
      <x:c r="PZC5917" s="248"/>
      <x:c r="PZD5917" s="248"/>
      <x:c r="PZE5917" s="248"/>
      <x:c r="PZF5917" s="248"/>
      <x:c r="PZG5917" s="248"/>
      <x:c r="PZH5917" s="248"/>
      <x:c r="PZI5917" s="248"/>
      <x:c r="PZJ5917" s="248"/>
      <x:c r="PZK5917" s="248"/>
      <x:c r="PZL5917" s="248"/>
      <x:c r="PZM5917" s="248"/>
      <x:c r="PZN5917" s="248"/>
      <x:c r="PZO5917" s="248"/>
      <x:c r="PZP5917" s="248"/>
      <x:c r="PZQ5917" s="248"/>
      <x:c r="PZR5917" s="248"/>
      <x:c r="PZS5917" s="248"/>
      <x:c r="PZT5917" s="248"/>
      <x:c r="PZU5917" s="248"/>
      <x:c r="PZV5917" s="248"/>
      <x:c r="PZW5917" s="248"/>
      <x:c r="PZX5917" s="248"/>
      <x:c r="PZY5917" s="248"/>
      <x:c r="PZZ5917" s="248"/>
      <x:c r="QAA5917" s="248"/>
      <x:c r="QAB5917" s="248"/>
      <x:c r="QAC5917" s="248"/>
      <x:c r="QAD5917" s="248"/>
      <x:c r="QAE5917" s="248"/>
      <x:c r="QAF5917" s="248"/>
      <x:c r="QAG5917" s="248"/>
      <x:c r="QAH5917" s="248"/>
      <x:c r="QAI5917" s="248"/>
      <x:c r="QAJ5917" s="248"/>
      <x:c r="QAK5917" s="248"/>
      <x:c r="QAL5917" s="248"/>
      <x:c r="QAM5917" s="248"/>
      <x:c r="QAN5917" s="248"/>
      <x:c r="QAO5917" s="248"/>
      <x:c r="QAP5917" s="248"/>
      <x:c r="QAQ5917" s="248"/>
      <x:c r="QAR5917" s="248"/>
      <x:c r="QAS5917" s="248"/>
      <x:c r="QAT5917" s="248"/>
      <x:c r="QAU5917" s="248"/>
      <x:c r="QAV5917" s="248"/>
      <x:c r="QAW5917" s="248"/>
      <x:c r="QAX5917" s="248"/>
      <x:c r="QAY5917" s="248"/>
      <x:c r="QAZ5917" s="248"/>
      <x:c r="QBA5917" s="248"/>
      <x:c r="QBB5917" s="248"/>
      <x:c r="QBC5917" s="248"/>
      <x:c r="QBD5917" s="248"/>
      <x:c r="QBE5917" s="248"/>
      <x:c r="QBF5917" s="248"/>
      <x:c r="QBG5917" s="248"/>
      <x:c r="QBH5917" s="248"/>
      <x:c r="QBI5917" s="248"/>
      <x:c r="QBJ5917" s="248"/>
      <x:c r="QBK5917" s="248"/>
      <x:c r="QBL5917" s="248"/>
      <x:c r="QBM5917" s="248"/>
      <x:c r="QBN5917" s="248"/>
      <x:c r="QBO5917" s="248"/>
      <x:c r="QBP5917" s="248"/>
      <x:c r="QBQ5917" s="248"/>
      <x:c r="QBR5917" s="248"/>
      <x:c r="QBS5917" s="248"/>
      <x:c r="QBT5917" s="248"/>
      <x:c r="QBU5917" s="248"/>
      <x:c r="QBV5917" s="248"/>
      <x:c r="QBW5917" s="248"/>
      <x:c r="QBX5917" s="248"/>
      <x:c r="QBY5917" s="248"/>
      <x:c r="QBZ5917" s="248"/>
      <x:c r="QCA5917" s="248"/>
      <x:c r="QCB5917" s="248"/>
      <x:c r="QCC5917" s="248"/>
      <x:c r="QCD5917" s="248"/>
      <x:c r="QCE5917" s="248"/>
      <x:c r="QCF5917" s="248"/>
      <x:c r="QCG5917" s="248"/>
      <x:c r="QCH5917" s="248"/>
      <x:c r="QCI5917" s="248"/>
      <x:c r="QCJ5917" s="248"/>
      <x:c r="QCK5917" s="248"/>
      <x:c r="QCL5917" s="248"/>
      <x:c r="QCM5917" s="248"/>
      <x:c r="QCN5917" s="248"/>
      <x:c r="QCO5917" s="248"/>
      <x:c r="QCP5917" s="248"/>
      <x:c r="QCQ5917" s="248"/>
      <x:c r="QCR5917" s="248"/>
      <x:c r="QCS5917" s="248"/>
      <x:c r="QCT5917" s="248"/>
      <x:c r="QCU5917" s="248"/>
      <x:c r="QCV5917" s="248"/>
      <x:c r="QCW5917" s="248"/>
      <x:c r="QCX5917" s="248"/>
      <x:c r="QCY5917" s="248"/>
      <x:c r="QCZ5917" s="248"/>
      <x:c r="QDA5917" s="248"/>
      <x:c r="QDB5917" s="248"/>
      <x:c r="QDC5917" s="248"/>
      <x:c r="QDD5917" s="248"/>
      <x:c r="QDE5917" s="248"/>
      <x:c r="QDF5917" s="248"/>
      <x:c r="QDG5917" s="248"/>
      <x:c r="QDH5917" s="248"/>
      <x:c r="QDI5917" s="248"/>
      <x:c r="QDJ5917" s="248"/>
      <x:c r="QDK5917" s="248"/>
      <x:c r="QDL5917" s="248"/>
      <x:c r="QDM5917" s="248"/>
      <x:c r="QDN5917" s="248"/>
      <x:c r="QDO5917" s="248"/>
      <x:c r="QDP5917" s="248"/>
      <x:c r="QDQ5917" s="248"/>
      <x:c r="QDR5917" s="248"/>
      <x:c r="QDS5917" s="248"/>
      <x:c r="QDT5917" s="248"/>
      <x:c r="QDU5917" s="248"/>
      <x:c r="QDV5917" s="248"/>
      <x:c r="QDW5917" s="248"/>
      <x:c r="QDX5917" s="248"/>
      <x:c r="QDY5917" s="248"/>
      <x:c r="QDZ5917" s="248"/>
      <x:c r="QEA5917" s="248"/>
      <x:c r="QEB5917" s="248"/>
      <x:c r="QEC5917" s="248"/>
      <x:c r="QED5917" s="248"/>
      <x:c r="QEE5917" s="248"/>
      <x:c r="QEF5917" s="248"/>
      <x:c r="QEG5917" s="248"/>
      <x:c r="QEH5917" s="248"/>
      <x:c r="QEI5917" s="248"/>
      <x:c r="QEJ5917" s="248"/>
      <x:c r="QEK5917" s="248"/>
      <x:c r="QEL5917" s="248"/>
      <x:c r="QEM5917" s="248"/>
      <x:c r="QEN5917" s="248"/>
      <x:c r="QEO5917" s="248"/>
      <x:c r="QEP5917" s="248"/>
      <x:c r="QEQ5917" s="248"/>
      <x:c r="QER5917" s="248"/>
      <x:c r="QES5917" s="248"/>
      <x:c r="QET5917" s="248"/>
      <x:c r="QEU5917" s="248"/>
      <x:c r="QEV5917" s="248"/>
      <x:c r="QEW5917" s="248"/>
      <x:c r="QEX5917" s="248"/>
      <x:c r="QEY5917" s="248"/>
      <x:c r="QEZ5917" s="248"/>
      <x:c r="QFA5917" s="248"/>
      <x:c r="QFB5917" s="248"/>
      <x:c r="QFC5917" s="248"/>
      <x:c r="QFD5917" s="248"/>
      <x:c r="QFE5917" s="248"/>
      <x:c r="QFF5917" s="248"/>
      <x:c r="QFG5917" s="248"/>
      <x:c r="QFH5917" s="248"/>
      <x:c r="QFI5917" s="248"/>
      <x:c r="QFJ5917" s="248"/>
      <x:c r="QFK5917" s="248"/>
      <x:c r="QFL5917" s="248"/>
      <x:c r="QFM5917" s="248"/>
      <x:c r="QFN5917" s="248"/>
      <x:c r="QFO5917" s="248"/>
      <x:c r="QFP5917" s="248"/>
      <x:c r="QFQ5917" s="248"/>
      <x:c r="QFR5917" s="248"/>
      <x:c r="QFS5917" s="248"/>
      <x:c r="QFT5917" s="248"/>
      <x:c r="QFU5917" s="248"/>
      <x:c r="QFV5917" s="248"/>
      <x:c r="QFW5917" s="248"/>
      <x:c r="QFX5917" s="248"/>
      <x:c r="QFY5917" s="248"/>
      <x:c r="QFZ5917" s="248"/>
      <x:c r="QGA5917" s="248"/>
      <x:c r="QGB5917" s="248"/>
      <x:c r="QGC5917" s="248"/>
      <x:c r="QGD5917" s="248"/>
      <x:c r="QGE5917" s="248"/>
      <x:c r="QGF5917" s="248"/>
      <x:c r="QGG5917" s="248"/>
      <x:c r="QGH5917" s="248"/>
      <x:c r="QGI5917" s="248"/>
      <x:c r="QGJ5917" s="248"/>
      <x:c r="QGK5917" s="248"/>
      <x:c r="QGL5917" s="248"/>
      <x:c r="QGM5917" s="248"/>
      <x:c r="QGN5917" s="248"/>
      <x:c r="QGO5917" s="248"/>
      <x:c r="QGP5917" s="248"/>
      <x:c r="QGQ5917" s="248"/>
      <x:c r="QGR5917" s="248"/>
      <x:c r="QGS5917" s="248"/>
      <x:c r="QGT5917" s="248"/>
      <x:c r="QGU5917" s="248"/>
      <x:c r="QGV5917" s="248"/>
      <x:c r="QGW5917" s="248"/>
      <x:c r="QGX5917" s="248"/>
      <x:c r="QGY5917" s="248"/>
      <x:c r="QGZ5917" s="248"/>
      <x:c r="QHA5917" s="248"/>
      <x:c r="QHB5917" s="248"/>
      <x:c r="QHC5917" s="248"/>
      <x:c r="QHD5917" s="248"/>
      <x:c r="QHE5917" s="248"/>
      <x:c r="QHF5917" s="248"/>
      <x:c r="QHG5917" s="248"/>
      <x:c r="QHH5917" s="248"/>
      <x:c r="QHI5917" s="248"/>
      <x:c r="QHJ5917" s="248"/>
      <x:c r="QHK5917" s="248"/>
      <x:c r="QHL5917" s="248"/>
      <x:c r="QHM5917" s="248"/>
      <x:c r="QHN5917" s="248"/>
      <x:c r="QHO5917" s="248"/>
      <x:c r="QHP5917" s="248"/>
      <x:c r="QHQ5917" s="248"/>
      <x:c r="QHR5917" s="248"/>
      <x:c r="QHS5917" s="248"/>
      <x:c r="QHT5917" s="248"/>
      <x:c r="QHU5917" s="248"/>
      <x:c r="QHV5917" s="248"/>
      <x:c r="QHW5917" s="248"/>
      <x:c r="QHX5917" s="248"/>
      <x:c r="QHY5917" s="248"/>
      <x:c r="QHZ5917" s="248"/>
      <x:c r="QIA5917" s="248"/>
      <x:c r="QIB5917" s="248"/>
      <x:c r="QIC5917" s="248"/>
      <x:c r="QID5917" s="248"/>
      <x:c r="QIE5917" s="248"/>
      <x:c r="QIF5917" s="248"/>
      <x:c r="QIG5917" s="248"/>
      <x:c r="QIH5917" s="248"/>
      <x:c r="QII5917" s="248"/>
      <x:c r="QIJ5917" s="248"/>
      <x:c r="QIK5917" s="248"/>
      <x:c r="QIL5917" s="248"/>
      <x:c r="QIM5917" s="248"/>
      <x:c r="QIN5917" s="248"/>
      <x:c r="QIO5917" s="248"/>
      <x:c r="QIP5917" s="248"/>
      <x:c r="QIQ5917" s="248"/>
      <x:c r="QIR5917" s="248"/>
      <x:c r="QIS5917" s="248"/>
      <x:c r="QIT5917" s="248"/>
      <x:c r="QIU5917" s="248"/>
      <x:c r="QIV5917" s="248"/>
      <x:c r="QIW5917" s="248"/>
      <x:c r="QIX5917" s="248"/>
      <x:c r="QIY5917" s="248"/>
      <x:c r="QIZ5917" s="248"/>
      <x:c r="QJA5917" s="248"/>
      <x:c r="QJB5917" s="248"/>
      <x:c r="QJC5917" s="248"/>
      <x:c r="QJD5917" s="248"/>
      <x:c r="QJE5917" s="248"/>
      <x:c r="QJF5917" s="248"/>
      <x:c r="QJG5917" s="248"/>
      <x:c r="QJH5917" s="248"/>
      <x:c r="QJI5917" s="248"/>
      <x:c r="QJJ5917" s="248"/>
      <x:c r="QJK5917" s="248"/>
      <x:c r="QJL5917" s="248"/>
      <x:c r="QJM5917" s="248"/>
      <x:c r="QJN5917" s="248"/>
      <x:c r="QJO5917" s="248"/>
      <x:c r="QJP5917" s="248"/>
      <x:c r="QJQ5917" s="248"/>
      <x:c r="QJR5917" s="248"/>
      <x:c r="QJS5917" s="248"/>
      <x:c r="QJT5917" s="248"/>
      <x:c r="QJU5917" s="248"/>
      <x:c r="QJV5917" s="248"/>
      <x:c r="QJW5917" s="248"/>
      <x:c r="QJX5917" s="248"/>
      <x:c r="QJY5917" s="248"/>
      <x:c r="QJZ5917" s="248"/>
      <x:c r="QKA5917" s="248"/>
      <x:c r="QKB5917" s="248"/>
      <x:c r="QKC5917" s="248"/>
      <x:c r="QKD5917" s="248"/>
      <x:c r="QKE5917" s="248"/>
      <x:c r="QKF5917" s="248"/>
      <x:c r="QKG5917" s="248"/>
      <x:c r="QKH5917" s="248"/>
      <x:c r="QKI5917" s="248"/>
      <x:c r="QKJ5917" s="248"/>
      <x:c r="QKK5917" s="248"/>
      <x:c r="QKL5917" s="248"/>
      <x:c r="QKM5917" s="248"/>
      <x:c r="QKN5917" s="248"/>
      <x:c r="QKO5917" s="248"/>
      <x:c r="QKP5917" s="248"/>
      <x:c r="QKQ5917" s="248"/>
      <x:c r="QKR5917" s="248"/>
      <x:c r="QKS5917" s="248"/>
      <x:c r="QKT5917" s="248"/>
      <x:c r="QKU5917" s="248"/>
      <x:c r="QKV5917" s="248"/>
      <x:c r="QKW5917" s="248"/>
      <x:c r="QKX5917" s="248"/>
      <x:c r="QKY5917" s="248"/>
      <x:c r="QKZ5917" s="248"/>
      <x:c r="QLA5917" s="248"/>
      <x:c r="QLB5917" s="248"/>
      <x:c r="QLC5917" s="248"/>
      <x:c r="QLD5917" s="248"/>
      <x:c r="QLE5917" s="248"/>
      <x:c r="QLF5917" s="248"/>
      <x:c r="QLG5917" s="248"/>
      <x:c r="QLH5917" s="248"/>
      <x:c r="QLI5917" s="248"/>
      <x:c r="QLJ5917" s="248"/>
      <x:c r="QLK5917" s="248"/>
      <x:c r="QLL5917" s="248"/>
      <x:c r="QLM5917" s="248"/>
      <x:c r="QLN5917" s="248"/>
      <x:c r="QLO5917" s="248"/>
      <x:c r="QLP5917" s="248"/>
      <x:c r="QLQ5917" s="248"/>
      <x:c r="QLR5917" s="248"/>
      <x:c r="QLS5917" s="248"/>
      <x:c r="QLT5917" s="248"/>
      <x:c r="QLU5917" s="248"/>
      <x:c r="QLV5917" s="248"/>
      <x:c r="QLW5917" s="248"/>
      <x:c r="QLX5917" s="248"/>
      <x:c r="QLY5917" s="248"/>
      <x:c r="QLZ5917" s="248"/>
      <x:c r="QMA5917" s="248"/>
      <x:c r="QMB5917" s="248"/>
      <x:c r="QMC5917" s="248"/>
      <x:c r="QMD5917" s="248"/>
      <x:c r="QME5917" s="248"/>
      <x:c r="QMF5917" s="248"/>
      <x:c r="QMG5917" s="248"/>
      <x:c r="QMH5917" s="248"/>
      <x:c r="QMI5917" s="248"/>
      <x:c r="QMJ5917" s="248"/>
      <x:c r="QMK5917" s="248"/>
      <x:c r="QML5917" s="248"/>
      <x:c r="QMM5917" s="248"/>
      <x:c r="QMN5917" s="248"/>
      <x:c r="QMO5917" s="248"/>
      <x:c r="QMP5917" s="248"/>
      <x:c r="QMQ5917" s="248"/>
      <x:c r="QMR5917" s="248"/>
      <x:c r="QMS5917" s="248"/>
      <x:c r="QMT5917" s="248"/>
      <x:c r="QMU5917" s="248"/>
      <x:c r="QMV5917" s="248"/>
      <x:c r="QMW5917" s="248"/>
      <x:c r="QMX5917" s="248"/>
      <x:c r="QMY5917" s="248"/>
      <x:c r="QMZ5917" s="248"/>
      <x:c r="QNA5917" s="248"/>
      <x:c r="QNB5917" s="248"/>
      <x:c r="QNC5917" s="248"/>
      <x:c r="QND5917" s="248"/>
      <x:c r="QNE5917" s="248"/>
      <x:c r="QNF5917" s="248"/>
      <x:c r="QNG5917" s="248"/>
      <x:c r="QNH5917" s="248"/>
      <x:c r="QNI5917" s="248"/>
      <x:c r="QNJ5917" s="248"/>
      <x:c r="QNK5917" s="248"/>
      <x:c r="QNL5917" s="248"/>
      <x:c r="QNM5917" s="248"/>
      <x:c r="QNN5917" s="248"/>
      <x:c r="QNO5917" s="248"/>
      <x:c r="QNP5917" s="248"/>
      <x:c r="QNQ5917" s="248"/>
      <x:c r="QNR5917" s="248"/>
      <x:c r="QNS5917" s="248"/>
      <x:c r="QNT5917" s="248"/>
      <x:c r="QNU5917" s="248"/>
      <x:c r="QNV5917" s="248"/>
      <x:c r="QNW5917" s="248"/>
      <x:c r="QNX5917" s="248"/>
      <x:c r="QNY5917" s="248"/>
      <x:c r="QNZ5917" s="248"/>
      <x:c r="QOA5917" s="248"/>
      <x:c r="QOB5917" s="248"/>
      <x:c r="QOC5917" s="248"/>
      <x:c r="QOD5917" s="248"/>
      <x:c r="QOE5917" s="248"/>
      <x:c r="QOF5917" s="248"/>
      <x:c r="QOG5917" s="248"/>
      <x:c r="QOH5917" s="248"/>
      <x:c r="QOI5917" s="248"/>
      <x:c r="QOJ5917" s="248"/>
      <x:c r="QOK5917" s="248"/>
      <x:c r="QOL5917" s="248"/>
      <x:c r="QOM5917" s="248"/>
      <x:c r="QON5917" s="248"/>
      <x:c r="QOO5917" s="248"/>
      <x:c r="QOP5917" s="248"/>
      <x:c r="QOQ5917" s="248"/>
      <x:c r="QOR5917" s="248"/>
      <x:c r="QOS5917" s="248"/>
      <x:c r="QOT5917" s="248"/>
      <x:c r="QOU5917" s="248"/>
      <x:c r="QOV5917" s="248"/>
      <x:c r="QOW5917" s="248"/>
      <x:c r="QOX5917" s="248"/>
      <x:c r="QOY5917" s="248"/>
      <x:c r="QOZ5917" s="248"/>
      <x:c r="QPA5917" s="248"/>
      <x:c r="QPB5917" s="248"/>
      <x:c r="QPC5917" s="248"/>
      <x:c r="QPD5917" s="248"/>
      <x:c r="QPE5917" s="248"/>
      <x:c r="QPF5917" s="248"/>
      <x:c r="QPG5917" s="248"/>
      <x:c r="QPH5917" s="248"/>
      <x:c r="QPI5917" s="248"/>
      <x:c r="QPJ5917" s="248"/>
      <x:c r="QPK5917" s="248"/>
      <x:c r="QPL5917" s="248"/>
      <x:c r="QPM5917" s="248"/>
      <x:c r="QPN5917" s="248"/>
      <x:c r="QPO5917" s="248"/>
      <x:c r="QPP5917" s="248"/>
      <x:c r="QPQ5917" s="248"/>
      <x:c r="QPR5917" s="248"/>
      <x:c r="QPS5917" s="248"/>
      <x:c r="QPT5917" s="248"/>
      <x:c r="QPU5917" s="248"/>
      <x:c r="QPV5917" s="248"/>
      <x:c r="QPW5917" s="248"/>
      <x:c r="QPX5917" s="248"/>
      <x:c r="QPY5917" s="248"/>
      <x:c r="QPZ5917" s="248"/>
      <x:c r="QQA5917" s="248"/>
      <x:c r="QQB5917" s="248"/>
      <x:c r="QQC5917" s="248"/>
      <x:c r="QQD5917" s="248"/>
      <x:c r="QQE5917" s="248"/>
      <x:c r="QQF5917" s="248"/>
      <x:c r="QQG5917" s="248"/>
      <x:c r="QQH5917" s="248"/>
      <x:c r="QQI5917" s="248"/>
      <x:c r="QQJ5917" s="248"/>
      <x:c r="QQK5917" s="248"/>
      <x:c r="QQL5917" s="248"/>
      <x:c r="QQM5917" s="248"/>
      <x:c r="QQN5917" s="248"/>
      <x:c r="QQO5917" s="248"/>
      <x:c r="QQP5917" s="248"/>
      <x:c r="QQQ5917" s="248"/>
      <x:c r="QQR5917" s="248"/>
      <x:c r="QQS5917" s="248"/>
      <x:c r="QQT5917" s="248"/>
      <x:c r="QQU5917" s="248"/>
      <x:c r="QQV5917" s="248"/>
      <x:c r="QQW5917" s="248"/>
      <x:c r="QQX5917" s="248"/>
      <x:c r="QQY5917" s="248"/>
      <x:c r="QQZ5917" s="248"/>
      <x:c r="QRA5917" s="248"/>
      <x:c r="QRB5917" s="248"/>
      <x:c r="QRC5917" s="248"/>
      <x:c r="QRD5917" s="248"/>
      <x:c r="QRE5917" s="248"/>
      <x:c r="QRF5917" s="248"/>
      <x:c r="QRG5917" s="248"/>
      <x:c r="QRH5917" s="248"/>
      <x:c r="QRI5917" s="248"/>
      <x:c r="QRJ5917" s="248"/>
      <x:c r="QRK5917" s="248"/>
      <x:c r="QRL5917" s="248"/>
      <x:c r="QRM5917" s="248"/>
      <x:c r="QRN5917" s="248"/>
      <x:c r="QRO5917" s="248"/>
      <x:c r="QRP5917" s="248"/>
      <x:c r="QRQ5917" s="248"/>
      <x:c r="QRR5917" s="248"/>
      <x:c r="QRS5917" s="248"/>
      <x:c r="QRT5917" s="248"/>
      <x:c r="QRU5917" s="248"/>
      <x:c r="QRV5917" s="248"/>
      <x:c r="QRW5917" s="248"/>
      <x:c r="QRX5917" s="248"/>
      <x:c r="QRY5917" s="248"/>
      <x:c r="QRZ5917" s="248"/>
      <x:c r="QSA5917" s="248"/>
      <x:c r="QSB5917" s="248"/>
      <x:c r="QSC5917" s="248"/>
      <x:c r="QSD5917" s="248"/>
      <x:c r="QSE5917" s="248"/>
      <x:c r="QSF5917" s="248"/>
      <x:c r="QSG5917" s="248"/>
      <x:c r="QSH5917" s="248"/>
      <x:c r="QSI5917" s="248"/>
      <x:c r="QSJ5917" s="248"/>
      <x:c r="QSK5917" s="248"/>
      <x:c r="QSL5917" s="248"/>
      <x:c r="QSM5917" s="248"/>
      <x:c r="QSN5917" s="248"/>
      <x:c r="QSO5917" s="248"/>
      <x:c r="QSP5917" s="248"/>
      <x:c r="QSQ5917" s="248"/>
      <x:c r="QSR5917" s="248"/>
      <x:c r="QSS5917" s="248"/>
      <x:c r="QST5917" s="248"/>
      <x:c r="QSU5917" s="248"/>
      <x:c r="QSV5917" s="248"/>
      <x:c r="QSW5917" s="248"/>
      <x:c r="QSX5917" s="248"/>
      <x:c r="QSY5917" s="248"/>
      <x:c r="QSZ5917" s="248"/>
      <x:c r="QTA5917" s="248"/>
      <x:c r="QTB5917" s="248"/>
      <x:c r="QTC5917" s="248"/>
      <x:c r="QTD5917" s="248"/>
      <x:c r="QTE5917" s="248"/>
      <x:c r="QTF5917" s="248"/>
      <x:c r="QTG5917" s="248"/>
      <x:c r="QTH5917" s="248"/>
      <x:c r="QTI5917" s="248"/>
      <x:c r="QTJ5917" s="248"/>
      <x:c r="QTK5917" s="248"/>
      <x:c r="QTL5917" s="248"/>
      <x:c r="QTM5917" s="248"/>
      <x:c r="QTN5917" s="248"/>
      <x:c r="QTO5917" s="248"/>
      <x:c r="QTP5917" s="248"/>
      <x:c r="QTQ5917" s="248"/>
      <x:c r="QTR5917" s="248"/>
      <x:c r="QTS5917" s="248"/>
      <x:c r="QTT5917" s="248"/>
      <x:c r="QTU5917" s="248"/>
      <x:c r="QTV5917" s="248"/>
      <x:c r="QTW5917" s="248"/>
      <x:c r="QTX5917" s="248"/>
      <x:c r="QTY5917" s="248"/>
      <x:c r="QTZ5917" s="248"/>
      <x:c r="QUA5917" s="248"/>
      <x:c r="QUB5917" s="248"/>
      <x:c r="QUC5917" s="248"/>
      <x:c r="QUD5917" s="248"/>
      <x:c r="QUE5917" s="248"/>
      <x:c r="QUF5917" s="248"/>
      <x:c r="QUG5917" s="248"/>
      <x:c r="QUH5917" s="248"/>
      <x:c r="QUI5917" s="248"/>
      <x:c r="QUJ5917" s="248"/>
      <x:c r="QUK5917" s="248"/>
      <x:c r="QUL5917" s="248"/>
      <x:c r="QUM5917" s="248"/>
      <x:c r="QUN5917" s="248"/>
      <x:c r="QUO5917" s="248"/>
      <x:c r="QUP5917" s="248"/>
      <x:c r="QUQ5917" s="248"/>
      <x:c r="QUR5917" s="248"/>
      <x:c r="QUS5917" s="248"/>
      <x:c r="QUT5917" s="248"/>
      <x:c r="QUU5917" s="248"/>
      <x:c r="QUV5917" s="248"/>
      <x:c r="QUW5917" s="248"/>
      <x:c r="QUX5917" s="248"/>
      <x:c r="QUY5917" s="248"/>
      <x:c r="QUZ5917" s="248"/>
      <x:c r="QVA5917" s="248"/>
      <x:c r="QVB5917" s="248"/>
      <x:c r="QVC5917" s="248"/>
      <x:c r="QVD5917" s="248"/>
      <x:c r="QVE5917" s="248"/>
      <x:c r="QVF5917" s="248"/>
      <x:c r="QVG5917" s="248"/>
      <x:c r="QVH5917" s="248"/>
      <x:c r="QVI5917" s="248"/>
      <x:c r="QVJ5917" s="248"/>
      <x:c r="QVK5917" s="248"/>
      <x:c r="QVL5917" s="248"/>
      <x:c r="QVM5917" s="248"/>
      <x:c r="QVN5917" s="248"/>
      <x:c r="QVO5917" s="248"/>
      <x:c r="QVP5917" s="248"/>
      <x:c r="QVQ5917" s="248"/>
      <x:c r="QVR5917" s="248"/>
      <x:c r="QVS5917" s="248"/>
      <x:c r="QVT5917" s="248"/>
      <x:c r="QVU5917" s="248"/>
      <x:c r="QVV5917" s="248"/>
      <x:c r="QVW5917" s="248"/>
      <x:c r="QVX5917" s="248"/>
      <x:c r="QVY5917" s="248"/>
      <x:c r="QVZ5917" s="248"/>
      <x:c r="QWA5917" s="248"/>
      <x:c r="QWB5917" s="248"/>
      <x:c r="QWC5917" s="248"/>
      <x:c r="QWD5917" s="248"/>
      <x:c r="QWE5917" s="248"/>
      <x:c r="QWF5917" s="248"/>
      <x:c r="QWG5917" s="248"/>
      <x:c r="QWH5917" s="248"/>
      <x:c r="QWI5917" s="248"/>
      <x:c r="QWJ5917" s="248"/>
      <x:c r="QWK5917" s="248"/>
      <x:c r="QWL5917" s="248"/>
      <x:c r="QWM5917" s="248"/>
      <x:c r="QWN5917" s="248"/>
      <x:c r="QWO5917" s="248"/>
      <x:c r="QWP5917" s="248"/>
      <x:c r="QWQ5917" s="248"/>
      <x:c r="QWR5917" s="248"/>
      <x:c r="QWS5917" s="248"/>
      <x:c r="QWT5917" s="248"/>
      <x:c r="QWU5917" s="248"/>
      <x:c r="QWV5917" s="248"/>
      <x:c r="QWW5917" s="248"/>
      <x:c r="QWX5917" s="248"/>
      <x:c r="QWY5917" s="248"/>
      <x:c r="QWZ5917" s="248"/>
      <x:c r="QXA5917" s="248"/>
      <x:c r="QXB5917" s="248"/>
      <x:c r="QXC5917" s="248"/>
      <x:c r="QXD5917" s="248"/>
      <x:c r="QXE5917" s="248"/>
      <x:c r="QXF5917" s="248"/>
      <x:c r="QXG5917" s="248"/>
      <x:c r="QXH5917" s="248"/>
      <x:c r="QXI5917" s="248"/>
      <x:c r="QXJ5917" s="248"/>
      <x:c r="QXK5917" s="248"/>
      <x:c r="QXL5917" s="248"/>
      <x:c r="QXM5917" s="248"/>
      <x:c r="QXN5917" s="248"/>
      <x:c r="QXO5917" s="248"/>
      <x:c r="QXP5917" s="248"/>
      <x:c r="QXQ5917" s="248"/>
      <x:c r="QXR5917" s="248"/>
      <x:c r="QXS5917" s="248"/>
      <x:c r="QXT5917" s="248"/>
      <x:c r="QXU5917" s="248"/>
      <x:c r="QXV5917" s="248"/>
      <x:c r="QXW5917" s="248"/>
      <x:c r="QXX5917" s="248"/>
      <x:c r="QXY5917" s="248"/>
      <x:c r="QXZ5917" s="248"/>
      <x:c r="QYA5917" s="248"/>
      <x:c r="QYB5917" s="248"/>
      <x:c r="QYC5917" s="248"/>
      <x:c r="QYD5917" s="248"/>
      <x:c r="QYE5917" s="248"/>
      <x:c r="QYF5917" s="248"/>
      <x:c r="QYG5917" s="248"/>
      <x:c r="QYH5917" s="248"/>
      <x:c r="QYI5917" s="248"/>
      <x:c r="QYJ5917" s="248"/>
      <x:c r="QYK5917" s="248"/>
      <x:c r="QYL5917" s="248"/>
      <x:c r="QYM5917" s="248"/>
      <x:c r="QYN5917" s="248"/>
      <x:c r="QYO5917" s="248"/>
      <x:c r="QYP5917" s="248"/>
      <x:c r="QYQ5917" s="248"/>
      <x:c r="QYR5917" s="248"/>
      <x:c r="QYS5917" s="248"/>
      <x:c r="QYT5917" s="248"/>
      <x:c r="QYU5917" s="248"/>
      <x:c r="QYV5917" s="248"/>
      <x:c r="QYW5917" s="248"/>
      <x:c r="QYX5917" s="248"/>
      <x:c r="QYY5917" s="248"/>
      <x:c r="QYZ5917" s="248"/>
      <x:c r="QZA5917" s="248"/>
      <x:c r="QZB5917" s="248"/>
      <x:c r="QZC5917" s="248"/>
      <x:c r="QZD5917" s="248"/>
      <x:c r="QZE5917" s="248"/>
      <x:c r="QZF5917" s="248"/>
      <x:c r="QZG5917" s="248"/>
      <x:c r="QZH5917" s="248"/>
      <x:c r="QZI5917" s="248"/>
      <x:c r="QZJ5917" s="248"/>
      <x:c r="QZK5917" s="248"/>
      <x:c r="QZL5917" s="248"/>
      <x:c r="QZM5917" s="248"/>
      <x:c r="QZN5917" s="248"/>
      <x:c r="QZO5917" s="248"/>
      <x:c r="QZP5917" s="248"/>
      <x:c r="QZQ5917" s="248"/>
      <x:c r="QZR5917" s="248"/>
      <x:c r="QZS5917" s="248"/>
      <x:c r="QZT5917" s="248"/>
      <x:c r="QZU5917" s="248"/>
      <x:c r="QZV5917" s="248"/>
      <x:c r="QZW5917" s="248"/>
      <x:c r="QZX5917" s="248"/>
      <x:c r="QZY5917" s="248"/>
      <x:c r="QZZ5917" s="248"/>
      <x:c r="RAA5917" s="248"/>
      <x:c r="RAB5917" s="248"/>
      <x:c r="RAC5917" s="248"/>
      <x:c r="RAD5917" s="248"/>
      <x:c r="RAE5917" s="248"/>
      <x:c r="RAF5917" s="248"/>
      <x:c r="RAG5917" s="248"/>
      <x:c r="RAH5917" s="248"/>
      <x:c r="RAI5917" s="248"/>
      <x:c r="RAJ5917" s="248"/>
      <x:c r="RAK5917" s="248"/>
      <x:c r="RAL5917" s="248"/>
      <x:c r="RAM5917" s="248"/>
      <x:c r="RAN5917" s="248"/>
      <x:c r="RAO5917" s="248"/>
      <x:c r="RAP5917" s="248"/>
      <x:c r="RAQ5917" s="248"/>
      <x:c r="RAR5917" s="248"/>
      <x:c r="RAS5917" s="248"/>
      <x:c r="RAT5917" s="248"/>
      <x:c r="RAU5917" s="248"/>
      <x:c r="RAV5917" s="248"/>
      <x:c r="RAW5917" s="248"/>
      <x:c r="RAX5917" s="248"/>
      <x:c r="RAY5917" s="248"/>
      <x:c r="RAZ5917" s="248"/>
      <x:c r="RBA5917" s="248"/>
      <x:c r="RBB5917" s="248"/>
      <x:c r="RBC5917" s="248"/>
      <x:c r="RBD5917" s="248"/>
      <x:c r="RBE5917" s="248"/>
      <x:c r="RBF5917" s="248"/>
      <x:c r="RBG5917" s="248"/>
      <x:c r="RBH5917" s="248"/>
      <x:c r="RBI5917" s="248"/>
      <x:c r="RBJ5917" s="248"/>
      <x:c r="RBK5917" s="248"/>
      <x:c r="RBL5917" s="248"/>
      <x:c r="RBM5917" s="248"/>
      <x:c r="RBN5917" s="248"/>
      <x:c r="RBO5917" s="248"/>
      <x:c r="RBP5917" s="248"/>
      <x:c r="RBQ5917" s="248"/>
      <x:c r="RBR5917" s="248"/>
      <x:c r="RBS5917" s="248"/>
      <x:c r="RBT5917" s="248"/>
      <x:c r="RBU5917" s="248"/>
      <x:c r="RBV5917" s="248"/>
      <x:c r="RBW5917" s="248"/>
      <x:c r="RBX5917" s="248"/>
      <x:c r="RBY5917" s="248"/>
      <x:c r="RBZ5917" s="248"/>
      <x:c r="RCA5917" s="248"/>
      <x:c r="RCB5917" s="248"/>
      <x:c r="RCC5917" s="248"/>
      <x:c r="RCD5917" s="248"/>
      <x:c r="RCE5917" s="248"/>
      <x:c r="RCF5917" s="248"/>
      <x:c r="RCG5917" s="248"/>
      <x:c r="RCH5917" s="248"/>
      <x:c r="RCI5917" s="248"/>
      <x:c r="RCJ5917" s="248"/>
      <x:c r="RCK5917" s="248"/>
      <x:c r="RCL5917" s="248"/>
      <x:c r="RCM5917" s="248"/>
      <x:c r="RCN5917" s="248"/>
      <x:c r="RCO5917" s="248"/>
      <x:c r="RCP5917" s="248"/>
      <x:c r="RCQ5917" s="248"/>
      <x:c r="RCR5917" s="248"/>
      <x:c r="RCS5917" s="248"/>
      <x:c r="RCT5917" s="248"/>
      <x:c r="RCU5917" s="248"/>
      <x:c r="RCV5917" s="248"/>
      <x:c r="RCW5917" s="248"/>
      <x:c r="RCX5917" s="248"/>
      <x:c r="RCY5917" s="248"/>
      <x:c r="RCZ5917" s="248"/>
      <x:c r="RDA5917" s="248"/>
      <x:c r="RDB5917" s="248"/>
      <x:c r="RDC5917" s="248"/>
      <x:c r="RDD5917" s="248"/>
      <x:c r="RDE5917" s="248"/>
      <x:c r="RDF5917" s="248"/>
      <x:c r="RDG5917" s="248"/>
      <x:c r="RDH5917" s="248"/>
      <x:c r="RDI5917" s="248"/>
      <x:c r="RDJ5917" s="248"/>
      <x:c r="RDK5917" s="248"/>
      <x:c r="RDL5917" s="248"/>
      <x:c r="RDM5917" s="248"/>
      <x:c r="RDN5917" s="248"/>
      <x:c r="RDO5917" s="248"/>
      <x:c r="RDP5917" s="248"/>
      <x:c r="RDQ5917" s="248"/>
      <x:c r="RDR5917" s="248"/>
      <x:c r="RDS5917" s="248"/>
      <x:c r="RDT5917" s="248"/>
      <x:c r="RDU5917" s="248"/>
      <x:c r="RDV5917" s="248"/>
      <x:c r="RDW5917" s="248"/>
      <x:c r="RDX5917" s="248"/>
      <x:c r="RDY5917" s="248"/>
      <x:c r="RDZ5917" s="248"/>
      <x:c r="REA5917" s="248"/>
      <x:c r="REB5917" s="248"/>
      <x:c r="REC5917" s="248"/>
      <x:c r="RED5917" s="248"/>
      <x:c r="REE5917" s="248"/>
      <x:c r="REF5917" s="248"/>
      <x:c r="REG5917" s="248"/>
      <x:c r="REH5917" s="248"/>
      <x:c r="REI5917" s="248"/>
      <x:c r="REJ5917" s="248"/>
      <x:c r="REK5917" s="248"/>
      <x:c r="REL5917" s="248"/>
      <x:c r="REM5917" s="248"/>
      <x:c r="REN5917" s="248"/>
      <x:c r="REO5917" s="248"/>
      <x:c r="REP5917" s="248"/>
      <x:c r="REQ5917" s="248"/>
      <x:c r="RER5917" s="248"/>
      <x:c r="RES5917" s="248"/>
      <x:c r="RET5917" s="248"/>
      <x:c r="REU5917" s="248"/>
      <x:c r="REV5917" s="248"/>
      <x:c r="REW5917" s="248"/>
      <x:c r="REX5917" s="248"/>
      <x:c r="REY5917" s="248"/>
      <x:c r="REZ5917" s="248"/>
      <x:c r="RFA5917" s="248"/>
      <x:c r="RFB5917" s="248"/>
      <x:c r="RFC5917" s="248"/>
      <x:c r="RFD5917" s="248"/>
      <x:c r="RFE5917" s="248"/>
      <x:c r="RFF5917" s="248"/>
      <x:c r="RFG5917" s="248"/>
      <x:c r="RFH5917" s="248"/>
      <x:c r="RFI5917" s="248"/>
      <x:c r="RFJ5917" s="248"/>
      <x:c r="RFK5917" s="248"/>
      <x:c r="RFL5917" s="248"/>
      <x:c r="RFM5917" s="248"/>
      <x:c r="RFN5917" s="248"/>
      <x:c r="RFO5917" s="248"/>
      <x:c r="RFP5917" s="248"/>
      <x:c r="RFQ5917" s="248"/>
      <x:c r="RFR5917" s="248"/>
      <x:c r="RFS5917" s="248"/>
      <x:c r="RFT5917" s="248"/>
      <x:c r="RFU5917" s="248"/>
      <x:c r="RFV5917" s="248"/>
      <x:c r="RFW5917" s="248"/>
      <x:c r="RFX5917" s="248"/>
      <x:c r="RFY5917" s="248"/>
      <x:c r="RFZ5917" s="248"/>
      <x:c r="RGA5917" s="248"/>
      <x:c r="RGB5917" s="248"/>
      <x:c r="RGC5917" s="248"/>
      <x:c r="RGD5917" s="248"/>
      <x:c r="RGE5917" s="248"/>
      <x:c r="RGF5917" s="248"/>
      <x:c r="RGG5917" s="248"/>
      <x:c r="RGH5917" s="248"/>
      <x:c r="RGI5917" s="248"/>
      <x:c r="RGJ5917" s="248"/>
      <x:c r="RGK5917" s="248"/>
      <x:c r="RGL5917" s="248"/>
      <x:c r="RGM5917" s="248"/>
      <x:c r="RGN5917" s="248"/>
      <x:c r="RGO5917" s="248"/>
      <x:c r="RGP5917" s="248"/>
      <x:c r="RGQ5917" s="248"/>
      <x:c r="RGR5917" s="248"/>
      <x:c r="RGS5917" s="248"/>
      <x:c r="RGT5917" s="248"/>
      <x:c r="RGU5917" s="248"/>
      <x:c r="RGV5917" s="248"/>
      <x:c r="RGW5917" s="248"/>
      <x:c r="RGX5917" s="248"/>
      <x:c r="RGY5917" s="248"/>
      <x:c r="RGZ5917" s="248"/>
      <x:c r="RHA5917" s="248"/>
      <x:c r="RHB5917" s="248"/>
      <x:c r="RHC5917" s="248"/>
      <x:c r="RHD5917" s="248"/>
      <x:c r="RHE5917" s="248"/>
      <x:c r="RHF5917" s="248"/>
      <x:c r="RHG5917" s="248"/>
      <x:c r="RHH5917" s="248"/>
      <x:c r="RHI5917" s="248"/>
      <x:c r="RHJ5917" s="248"/>
      <x:c r="RHK5917" s="248"/>
      <x:c r="RHL5917" s="248"/>
      <x:c r="RHM5917" s="248"/>
      <x:c r="RHN5917" s="248"/>
      <x:c r="RHO5917" s="248"/>
      <x:c r="RHP5917" s="248"/>
      <x:c r="RHQ5917" s="248"/>
      <x:c r="RHR5917" s="248"/>
      <x:c r="RHS5917" s="248"/>
      <x:c r="RHT5917" s="248"/>
      <x:c r="RHU5917" s="248"/>
      <x:c r="RHV5917" s="248"/>
      <x:c r="RHW5917" s="248"/>
      <x:c r="RHX5917" s="248"/>
      <x:c r="RHY5917" s="248"/>
      <x:c r="RHZ5917" s="248"/>
      <x:c r="RIA5917" s="248"/>
      <x:c r="RIB5917" s="248"/>
      <x:c r="RIC5917" s="248"/>
      <x:c r="RID5917" s="248"/>
      <x:c r="RIE5917" s="248"/>
      <x:c r="RIF5917" s="248"/>
      <x:c r="RIG5917" s="248"/>
      <x:c r="RIH5917" s="248"/>
      <x:c r="RII5917" s="248"/>
      <x:c r="RIJ5917" s="248"/>
      <x:c r="RIK5917" s="248"/>
      <x:c r="RIL5917" s="248"/>
      <x:c r="RIM5917" s="248"/>
      <x:c r="RIN5917" s="248"/>
      <x:c r="RIO5917" s="248"/>
      <x:c r="RIP5917" s="248"/>
      <x:c r="RIQ5917" s="248"/>
      <x:c r="RIR5917" s="248"/>
      <x:c r="RIS5917" s="248"/>
      <x:c r="RIT5917" s="248"/>
      <x:c r="RIU5917" s="248"/>
      <x:c r="RIV5917" s="248"/>
      <x:c r="RIW5917" s="248"/>
      <x:c r="RIX5917" s="248"/>
      <x:c r="RIY5917" s="248"/>
      <x:c r="RIZ5917" s="248"/>
      <x:c r="RJA5917" s="248"/>
      <x:c r="RJB5917" s="248"/>
      <x:c r="RJC5917" s="248"/>
      <x:c r="RJD5917" s="248"/>
      <x:c r="RJE5917" s="248"/>
      <x:c r="RJF5917" s="248"/>
      <x:c r="RJG5917" s="248"/>
      <x:c r="RJH5917" s="248"/>
      <x:c r="RJI5917" s="248"/>
      <x:c r="RJJ5917" s="248"/>
      <x:c r="RJK5917" s="248"/>
      <x:c r="RJL5917" s="248"/>
      <x:c r="RJM5917" s="248"/>
      <x:c r="RJN5917" s="248"/>
      <x:c r="RJO5917" s="248"/>
      <x:c r="RJP5917" s="248"/>
      <x:c r="RJQ5917" s="248"/>
      <x:c r="RJR5917" s="248"/>
      <x:c r="RJS5917" s="248"/>
      <x:c r="RJT5917" s="248"/>
      <x:c r="RJU5917" s="248"/>
      <x:c r="RJV5917" s="248"/>
      <x:c r="RJW5917" s="248"/>
      <x:c r="RJX5917" s="248"/>
      <x:c r="RJY5917" s="248"/>
      <x:c r="RJZ5917" s="248"/>
      <x:c r="RKA5917" s="248"/>
      <x:c r="RKB5917" s="248"/>
      <x:c r="RKC5917" s="248"/>
      <x:c r="RKD5917" s="248"/>
      <x:c r="RKE5917" s="248"/>
      <x:c r="RKF5917" s="248"/>
      <x:c r="RKG5917" s="248"/>
      <x:c r="RKH5917" s="248"/>
      <x:c r="RKI5917" s="248"/>
      <x:c r="RKJ5917" s="248"/>
      <x:c r="RKK5917" s="248"/>
      <x:c r="RKL5917" s="248"/>
      <x:c r="RKM5917" s="248"/>
      <x:c r="RKN5917" s="248"/>
      <x:c r="RKO5917" s="248"/>
      <x:c r="RKP5917" s="248"/>
      <x:c r="RKQ5917" s="248"/>
      <x:c r="RKR5917" s="248"/>
      <x:c r="RKS5917" s="248"/>
      <x:c r="RKT5917" s="248"/>
      <x:c r="RKU5917" s="248"/>
      <x:c r="RKV5917" s="248"/>
      <x:c r="RKW5917" s="248"/>
      <x:c r="RKX5917" s="248"/>
      <x:c r="RKY5917" s="248"/>
      <x:c r="RKZ5917" s="248"/>
      <x:c r="RLA5917" s="248"/>
      <x:c r="RLB5917" s="248"/>
      <x:c r="RLC5917" s="248"/>
      <x:c r="RLD5917" s="248"/>
      <x:c r="RLE5917" s="248"/>
      <x:c r="RLF5917" s="248"/>
      <x:c r="RLG5917" s="248"/>
      <x:c r="RLH5917" s="248"/>
      <x:c r="RLI5917" s="248"/>
      <x:c r="RLJ5917" s="248"/>
      <x:c r="RLK5917" s="248"/>
      <x:c r="RLL5917" s="248"/>
      <x:c r="RLM5917" s="248"/>
      <x:c r="RLN5917" s="248"/>
      <x:c r="RLO5917" s="248"/>
      <x:c r="RLP5917" s="248"/>
      <x:c r="RLQ5917" s="248"/>
      <x:c r="RLR5917" s="248"/>
      <x:c r="RLS5917" s="248"/>
      <x:c r="RLT5917" s="248"/>
      <x:c r="RLU5917" s="248"/>
      <x:c r="RLV5917" s="248"/>
      <x:c r="RLW5917" s="248"/>
      <x:c r="RLX5917" s="248"/>
      <x:c r="RLY5917" s="248"/>
      <x:c r="RLZ5917" s="248"/>
      <x:c r="RMA5917" s="248"/>
      <x:c r="RMB5917" s="248"/>
      <x:c r="RMC5917" s="248"/>
      <x:c r="RMD5917" s="248"/>
      <x:c r="RME5917" s="248"/>
      <x:c r="RMF5917" s="248"/>
      <x:c r="RMG5917" s="248"/>
      <x:c r="RMH5917" s="248"/>
      <x:c r="RMI5917" s="248"/>
      <x:c r="RMJ5917" s="248"/>
      <x:c r="RMK5917" s="248"/>
      <x:c r="RML5917" s="248"/>
      <x:c r="RMM5917" s="248"/>
      <x:c r="RMN5917" s="248"/>
      <x:c r="RMO5917" s="248"/>
      <x:c r="RMP5917" s="248"/>
      <x:c r="RMQ5917" s="248"/>
      <x:c r="RMR5917" s="248"/>
      <x:c r="RMS5917" s="248"/>
      <x:c r="RMT5917" s="248"/>
      <x:c r="RMU5917" s="248"/>
      <x:c r="RMV5917" s="248"/>
      <x:c r="RMW5917" s="248"/>
      <x:c r="RMX5917" s="248"/>
      <x:c r="RMY5917" s="248"/>
      <x:c r="RMZ5917" s="248"/>
      <x:c r="RNA5917" s="248"/>
      <x:c r="RNB5917" s="248"/>
      <x:c r="RNC5917" s="248"/>
      <x:c r="RND5917" s="248"/>
      <x:c r="RNE5917" s="248"/>
      <x:c r="RNF5917" s="248"/>
      <x:c r="RNG5917" s="248"/>
      <x:c r="RNH5917" s="248"/>
      <x:c r="RNI5917" s="248"/>
      <x:c r="RNJ5917" s="248"/>
      <x:c r="RNK5917" s="248"/>
      <x:c r="RNL5917" s="248"/>
      <x:c r="RNM5917" s="248"/>
      <x:c r="RNN5917" s="248"/>
      <x:c r="RNO5917" s="248"/>
      <x:c r="RNP5917" s="248"/>
      <x:c r="RNQ5917" s="248"/>
      <x:c r="RNR5917" s="248"/>
      <x:c r="RNS5917" s="248"/>
      <x:c r="RNT5917" s="248"/>
      <x:c r="RNU5917" s="248"/>
      <x:c r="RNV5917" s="248"/>
      <x:c r="RNW5917" s="248"/>
      <x:c r="RNX5917" s="248"/>
      <x:c r="RNY5917" s="248"/>
      <x:c r="RNZ5917" s="248"/>
      <x:c r="ROA5917" s="248"/>
      <x:c r="ROB5917" s="248"/>
      <x:c r="ROC5917" s="248"/>
      <x:c r="ROD5917" s="248"/>
      <x:c r="ROE5917" s="248"/>
      <x:c r="ROF5917" s="248"/>
      <x:c r="ROG5917" s="248"/>
      <x:c r="ROH5917" s="248"/>
      <x:c r="ROI5917" s="248"/>
      <x:c r="ROJ5917" s="248"/>
      <x:c r="ROK5917" s="248"/>
      <x:c r="ROL5917" s="248"/>
      <x:c r="ROM5917" s="248"/>
      <x:c r="RON5917" s="248"/>
      <x:c r="ROO5917" s="248"/>
      <x:c r="ROP5917" s="248"/>
      <x:c r="ROQ5917" s="248"/>
      <x:c r="ROR5917" s="248"/>
      <x:c r="ROS5917" s="248"/>
      <x:c r="ROT5917" s="248"/>
      <x:c r="ROU5917" s="248"/>
      <x:c r="ROV5917" s="248"/>
      <x:c r="ROW5917" s="248"/>
      <x:c r="ROX5917" s="248"/>
      <x:c r="ROY5917" s="248"/>
      <x:c r="ROZ5917" s="248"/>
      <x:c r="RPA5917" s="248"/>
      <x:c r="RPB5917" s="248"/>
      <x:c r="RPC5917" s="248"/>
      <x:c r="RPD5917" s="248"/>
      <x:c r="RPE5917" s="248"/>
      <x:c r="RPF5917" s="248"/>
      <x:c r="RPG5917" s="248"/>
      <x:c r="RPH5917" s="248"/>
      <x:c r="RPI5917" s="248"/>
      <x:c r="RPJ5917" s="248"/>
      <x:c r="RPK5917" s="248"/>
      <x:c r="RPL5917" s="248"/>
      <x:c r="RPM5917" s="248"/>
      <x:c r="RPN5917" s="248"/>
      <x:c r="RPO5917" s="248"/>
      <x:c r="RPP5917" s="248"/>
      <x:c r="RPQ5917" s="248"/>
      <x:c r="RPR5917" s="248"/>
      <x:c r="RPS5917" s="248"/>
      <x:c r="RPT5917" s="248"/>
      <x:c r="RPU5917" s="248"/>
      <x:c r="RPV5917" s="248"/>
      <x:c r="RPW5917" s="248"/>
      <x:c r="RPX5917" s="248"/>
      <x:c r="RPY5917" s="248"/>
      <x:c r="RPZ5917" s="248"/>
      <x:c r="RQA5917" s="248"/>
      <x:c r="RQB5917" s="248"/>
      <x:c r="RQC5917" s="248"/>
      <x:c r="RQD5917" s="248"/>
      <x:c r="RQE5917" s="248"/>
      <x:c r="RQF5917" s="248"/>
      <x:c r="RQG5917" s="248"/>
      <x:c r="RQH5917" s="248"/>
      <x:c r="RQI5917" s="248"/>
      <x:c r="RQJ5917" s="248"/>
      <x:c r="RQK5917" s="248"/>
      <x:c r="RQL5917" s="248"/>
      <x:c r="RQM5917" s="248"/>
      <x:c r="RQN5917" s="248"/>
      <x:c r="RQO5917" s="248"/>
      <x:c r="RQP5917" s="248"/>
      <x:c r="RQQ5917" s="248"/>
      <x:c r="RQR5917" s="248"/>
      <x:c r="RQS5917" s="248"/>
      <x:c r="RQT5917" s="248"/>
      <x:c r="RQU5917" s="248"/>
      <x:c r="RQV5917" s="248"/>
      <x:c r="RQW5917" s="248"/>
      <x:c r="RQX5917" s="248"/>
      <x:c r="RQY5917" s="248"/>
      <x:c r="RQZ5917" s="248"/>
      <x:c r="RRA5917" s="248"/>
      <x:c r="RRB5917" s="248"/>
      <x:c r="RRC5917" s="248"/>
      <x:c r="RRD5917" s="248"/>
      <x:c r="RRE5917" s="248"/>
      <x:c r="RRF5917" s="248"/>
      <x:c r="RRG5917" s="248"/>
      <x:c r="RRH5917" s="248"/>
      <x:c r="RRI5917" s="248"/>
      <x:c r="RRJ5917" s="248"/>
      <x:c r="RRK5917" s="248"/>
      <x:c r="RRL5917" s="248"/>
      <x:c r="RRM5917" s="248"/>
      <x:c r="RRN5917" s="248"/>
      <x:c r="RRO5917" s="248"/>
      <x:c r="RRP5917" s="248"/>
      <x:c r="RRQ5917" s="248"/>
      <x:c r="RRR5917" s="248"/>
      <x:c r="RRS5917" s="248"/>
      <x:c r="RRT5917" s="248"/>
      <x:c r="RRU5917" s="248"/>
      <x:c r="RRV5917" s="248"/>
      <x:c r="RRW5917" s="248"/>
      <x:c r="RRX5917" s="248"/>
      <x:c r="RRY5917" s="248"/>
      <x:c r="RRZ5917" s="248"/>
      <x:c r="RSA5917" s="248"/>
      <x:c r="RSB5917" s="248"/>
      <x:c r="RSC5917" s="248"/>
      <x:c r="RSD5917" s="248"/>
      <x:c r="RSE5917" s="248"/>
      <x:c r="RSF5917" s="248"/>
      <x:c r="RSG5917" s="248"/>
      <x:c r="RSH5917" s="248"/>
      <x:c r="RSI5917" s="248"/>
      <x:c r="RSJ5917" s="248"/>
      <x:c r="RSK5917" s="248"/>
      <x:c r="RSL5917" s="248"/>
      <x:c r="RSM5917" s="248"/>
      <x:c r="RSN5917" s="248"/>
      <x:c r="RSO5917" s="248"/>
      <x:c r="RSP5917" s="248"/>
      <x:c r="RSQ5917" s="248"/>
      <x:c r="RSR5917" s="248"/>
      <x:c r="RSS5917" s="248"/>
      <x:c r="RST5917" s="248"/>
      <x:c r="RSU5917" s="248"/>
      <x:c r="RSV5917" s="248"/>
      <x:c r="RSW5917" s="248"/>
      <x:c r="RSX5917" s="248"/>
      <x:c r="RSY5917" s="248"/>
      <x:c r="RSZ5917" s="248"/>
      <x:c r="RTA5917" s="248"/>
      <x:c r="RTB5917" s="248"/>
      <x:c r="RTC5917" s="248"/>
      <x:c r="RTD5917" s="248"/>
      <x:c r="RTE5917" s="248"/>
      <x:c r="RTF5917" s="248"/>
      <x:c r="RTG5917" s="248"/>
      <x:c r="RTH5917" s="248"/>
      <x:c r="RTI5917" s="248"/>
      <x:c r="RTJ5917" s="248"/>
      <x:c r="RTK5917" s="248"/>
      <x:c r="RTL5917" s="248"/>
      <x:c r="RTM5917" s="248"/>
      <x:c r="RTN5917" s="248"/>
      <x:c r="RTO5917" s="248"/>
      <x:c r="RTP5917" s="248"/>
      <x:c r="RTQ5917" s="248"/>
      <x:c r="RTR5917" s="248"/>
      <x:c r="RTS5917" s="248"/>
      <x:c r="RTT5917" s="248"/>
      <x:c r="RTU5917" s="248"/>
      <x:c r="RTV5917" s="248"/>
      <x:c r="RTW5917" s="248"/>
      <x:c r="RTX5917" s="248"/>
      <x:c r="RTY5917" s="248"/>
      <x:c r="RTZ5917" s="248"/>
      <x:c r="RUA5917" s="248"/>
      <x:c r="RUB5917" s="248"/>
      <x:c r="RUC5917" s="248"/>
      <x:c r="RUD5917" s="248"/>
      <x:c r="RUE5917" s="248"/>
      <x:c r="RUF5917" s="248"/>
      <x:c r="RUG5917" s="248"/>
      <x:c r="RUH5917" s="248"/>
      <x:c r="RUI5917" s="248"/>
      <x:c r="RUJ5917" s="248"/>
      <x:c r="RUK5917" s="248"/>
      <x:c r="RUL5917" s="248"/>
      <x:c r="RUM5917" s="248"/>
      <x:c r="RUN5917" s="248"/>
      <x:c r="RUO5917" s="248"/>
      <x:c r="RUP5917" s="248"/>
      <x:c r="RUQ5917" s="248"/>
      <x:c r="RUR5917" s="248"/>
      <x:c r="RUS5917" s="248"/>
      <x:c r="RUT5917" s="248"/>
      <x:c r="RUU5917" s="248"/>
      <x:c r="RUV5917" s="248"/>
      <x:c r="RUW5917" s="248"/>
      <x:c r="RUX5917" s="248"/>
      <x:c r="RUY5917" s="248"/>
      <x:c r="RUZ5917" s="248"/>
      <x:c r="RVA5917" s="248"/>
      <x:c r="RVB5917" s="248"/>
      <x:c r="RVC5917" s="248"/>
      <x:c r="RVD5917" s="248"/>
      <x:c r="RVE5917" s="248"/>
      <x:c r="RVF5917" s="248"/>
      <x:c r="RVG5917" s="248"/>
      <x:c r="RVH5917" s="248"/>
      <x:c r="RVI5917" s="248"/>
      <x:c r="RVJ5917" s="248"/>
      <x:c r="RVK5917" s="248"/>
      <x:c r="RVL5917" s="248"/>
      <x:c r="RVM5917" s="248"/>
      <x:c r="RVN5917" s="248"/>
      <x:c r="RVO5917" s="248"/>
      <x:c r="RVP5917" s="248"/>
      <x:c r="RVQ5917" s="248"/>
      <x:c r="RVR5917" s="248"/>
      <x:c r="RVS5917" s="248"/>
      <x:c r="RVT5917" s="248"/>
      <x:c r="RVU5917" s="248"/>
      <x:c r="RVV5917" s="248"/>
      <x:c r="RVW5917" s="248"/>
      <x:c r="RVX5917" s="248"/>
      <x:c r="RVY5917" s="248"/>
      <x:c r="RVZ5917" s="248"/>
      <x:c r="RWA5917" s="248"/>
      <x:c r="RWB5917" s="248"/>
      <x:c r="RWC5917" s="248"/>
      <x:c r="RWD5917" s="248"/>
      <x:c r="RWE5917" s="248"/>
      <x:c r="RWF5917" s="248"/>
      <x:c r="RWG5917" s="248"/>
      <x:c r="RWH5917" s="248"/>
      <x:c r="RWI5917" s="248"/>
      <x:c r="RWJ5917" s="248"/>
      <x:c r="RWK5917" s="248"/>
      <x:c r="RWL5917" s="248"/>
      <x:c r="RWM5917" s="248"/>
      <x:c r="RWN5917" s="248"/>
      <x:c r="RWO5917" s="248"/>
      <x:c r="RWP5917" s="248"/>
      <x:c r="RWQ5917" s="248"/>
      <x:c r="RWR5917" s="248"/>
      <x:c r="RWS5917" s="248"/>
      <x:c r="RWT5917" s="248"/>
      <x:c r="RWU5917" s="248"/>
      <x:c r="RWV5917" s="248"/>
      <x:c r="RWW5917" s="248"/>
      <x:c r="RWX5917" s="248"/>
      <x:c r="RWY5917" s="248"/>
      <x:c r="RWZ5917" s="248"/>
      <x:c r="RXA5917" s="248"/>
      <x:c r="RXB5917" s="248"/>
      <x:c r="RXC5917" s="248"/>
      <x:c r="RXD5917" s="248"/>
      <x:c r="RXE5917" s="248"/>
      <x:c r="RXF5917" s="248"/>
      <x:c r="RXG5917" s="248"/>
      <x:c r="RXH5917" s="248"/>
      <x:c r="RXI5917" s="248"/>
      <x:c r="RXJ5917" s="248"/>
      <x:c r="RXK5917" s="248"/>
      <x:c r="RXL5917" s="248"/>
      <x:c r="RXM5917" s="248"/>
      <x:c r="RXN5917" s="248"/>
      <x:c r="RXO5917" s="248"/>
      <x:c r="RXP5917" s="248"/>
      <x:c r="RXQ5917" s="248"/>
      <x:c r="RXR5917" s="248"/>
      <x:c r="RXS5917" s="248"/>
      <x:c r="RXT5917" s="248"/>
      <x:c r="RXU5917" s="248"/>
      <x:c r="RXV5917" s="248"/>
      <x:c r="RXW5917" s="248"/>
      <x:c r="RXX5917" s="248"/>
      <x:c r="RXY5917" s="248"/>
      <x:c r="RXZ5917" s="248"/>
      <x:c r="RYA5917" s="248"/>
      <x:c r="RYB5917" s="248"/>
      <x:c r="RYC5917" s="248"/>
      <x:c r="RYD5917" s="248"/>
      <x:c r="RYE5917" s="248"/>
      <x:c r="RYF5917" s="248"/>
      <x:c r="RYG5917" s="248"/>
      <x:c r="RYH5917" s="248"/>
      <x:c r="RYI5917" s="248"/>
      <x:c r="RYJ5917" s="248"/>
      <x:c r="RYK5917" s="248"/>
      <x:c r="RYL5917" s="248"/>
      <x:c r="RYM5917" s="248"/>
      <x:c r="RYN5917" s="248"/>
      <x:c r="RYO5917" s="248"/>
      <x:c r="RYP5917" s="248"/>
      <x:c r="RYQ5917" s="248"/>
      <x:c r="RYR5917" s="248"/>
      <x:c r="RYS5917" s="248"/>
      <x:c r="RYT5917" s="248"/>
      <x:c r="RYU5917" s="248"/>
      <x:c r="RYV5917" s="248"/>
      <x:c r="RYW5917" s="248"/>
      <x:c r="RYX5917" s="248"/>
      <x:c r="RYY5917" s="248"/>
      <x:c r="RYZ5917" s="248"/>
      <x:c r="RZA5917" s="248"/>
      <x:c r="RZB5917" s="248"/>
      <x:c r="RZC5917" s="248"/>
      <x:c r="RZD5917" s="248"/>
      <x:c r="RZE5917" s="248"/>
      <x:c r="RZF5917" s="248"/>
      <x:c r="RZG5917" s="248"/>
      <x:c r="RZH5917" s="248"/>
      <x:c r="RZI5917" s="248"/>
      <x:c r="RZJ5917" s="248"/>
      <x:c r="RZK5917" s="248"/>
      <x:c r="RZL5917" s="248"/>
      <x:c r="RZM5917" s="248"/>
      <x:c r="RZN5917" s="248"/>
      <x:c r="RZO5917" s="248"/>
      <x:c r="RZP5917" s="248"/>
      <x:c r="RZQ5917" s="248"/>
      <x:c r="RZR5917" s="248"/>
      <x:c r="RZS5917" s="248"/>
      <x:c r="RZT5917" s="248"/>
      <x:c r="RZU5917" s="248"/>
      <x:c r="RZV5917" s="248"/>
      <x:c r="RZW5917" s="248"/>
      <x:c r="RZX5917" s="248"/>
      <x:c r="RZY5917" s="248"/>
      <x:c r="RZZ5917" s="248"/>
      <x:c r="SAA5917" s="248"/>
      <x:c r="SAB5917" s="248"/>
      <x:c r="SAC5917" s="248"/>
      <x:c r="SAD5917" s="248"/>
      <x:c r="SAE5917" s="248"/>
      <x:c r="SAF5917" s="248"/>
      <x:c r="SAG5917" s="248"/>
      <x:c r="SAH5917" s="248"/>
      <x:c r="SAI5917" s="248"/>
      <x:c r="SAJ5917" s="248"/>
      <x:c r="SAK5917" s="248"/>
      <x:c r="SAL5917" s="248"/>
      <x:c r="SAM5917" s="248"/>
      <x:c r="SAN5917" s="248"/>
      <x:c r="SAO5917" s="248"/>
      <x:c r="SAP5917" s="248"/>
      <x:c r="SAQ5917" s="248"/>
      <x:c r="SAR5917" s="248"/>
      <x:c r="SAS5917" s="248"/>
      <x:c r="SAT5917" s="248"/>
      <x:c r="SAU5917" s="248"/>
      <x:c r="SAV5917" s="248"/>
      <x:c r="SAW5917" s="248"/>
      <x:c r="SAX5917" s="248"/>
      <x:c r="SAY5917" s="248"/>
      <x:c r="SAZ5917" s="248"/>
      <x:c r="SBA5917" s="248"/>
      <x:c r="SBB5917" s="248"/>
      <x:c r="SBC5917" s="248"/>
      <x:c r="SBD5917" s="248"/>
      <x:c r="SBE5917" s="248"/>
      <x:c r="SBF5917" s="248"/>
      <x:c r="SBG5917" s="248"/>
      <x:c r="SBH5917" s="248"/>
      <x:c r="SBI5917" s="248"/>
      <x:c r="SBJ5917" s="248"/>
      <x:c r="SBK5917" s="248"/>
      <x:c r="SBL5917" s="248"/>
      <x:c r="SBM5917" s="248"/>
      <x:c r="SBN5917" s="248"/>
      <x:c r="SBO5917" s="248"/>
      <x:c r="SBP5917" s="248"/>
      <x:c r="SBQ5917" s="248"/>
      <x:c r="SBR5917" s="248"/>
      <x:c r="SBS5917" s="248"/>
      <x:c r="SBT5917" s="248"/>
      <x:c r="SBU5917" s="248"/>
      <x:c r="SBV5917" s="248"/>
      <x:c r="SBW5917" s="248"/>
      <x:c r="SBX5917" s="248"/>
      <x:c r="SBY5917" s="248"/>
      <x:c r="SBZ5917" s="248"/>
      <x:c r="SCA5917" s="248"/>
      <x:c r="SCB5917" s="248"/>
      <x:c r="SCC5917" s="248"/>
      <x:c r="SCD5917" s="248"/>
      <x:c r="SCE5917" s="248"/>
      <x:c r="SCF5917" s="248"/>
      <x:c r="SCG5917" s="248"/>
      <x:c r="SCH5917" s="248"/>
      <x:c r="SCI5917" s="248"/>
      <x:c r="SCJ5917" s="248"/>
      <x:c r="SCK5917" s="248"/>
      <x:c r="SCL5917" s="248"/>
      <x:c r="SCM5917" s="248"/>
      <x:c r="SCN5917" s="248"/>
      <x:c r="SCO5917" s="248"/>
      <x:c r="SCP5917" s="248"/>
      <x:c r="SCQ5917" s="248"/>
      <x:c r="SCR5917" s="248"/>
      <x:c r="SCS5917" s="248"/>
      <x:c r="SCT5917" s="248"/>
      <x:c r="SCU5917" s="248"/>
      <x:c r="SCV5917" s="248"/>
      <x:c r="SCW5917" s="248"/>
      <x:c r="SCX5917" s="248"/>
      <x:c r="SCY5917" s="248"/>
      <x:c r="SCZ5917" s="248"/>
      <x:c r="SDA5917" s="248"/>
      <x:c r="SDB5917" s="248"/>
      <x:c r="SDC5917" s="248"/>
      <x:c r="SDD5917" s="248"/>
      <x:c r="SDE5917" s="248"/>
      <x:c r="SDF5917" s="248"/>
      <x:c r="SDG5917" s="248"/>
      <x:c r="SDH5917" s="248"/>
      <x:c r="SDI5917" s="248"/>
      <x:c r="SDJ5917" s="248"/>
      <x:c r="SDK5917" s="248"/>
      <x:c r="SDL5917" s="248"/>
      <x:c r="SDM5917" s="248"/>
      <x:c r="SDN5917" s="248"/>
      <x:c r="SDO5917" s="248"/>
      <x:c r="SDP5917" s="248"/>
      <x:c r="SDQ5917" s="248"/>
      <x:c r="SDR5917" s="248"/>
      <x:c r="SDS5917" s="248"/>
      <x:c r="SDT5917" s="248"/>
      <x:c r="SDU5917" s="248"/>
      <x:c r="SDV5917" s="248"/>
      <x:c r="SDW5917" s="248"/>
      <x:c r="SDX5917" s="248"/>
      <x:c r="SDY5917" s="248"/>
      <x:c r="SDZ5917" s="248"/>
      <x:c r="SEA5917" s="248"/>
      <x:c r="SEB5917" s="248"/>
      <x:c r="SEC5917" s="248"/>
      <x:c r="SED5917" s="248"/>
      <x:c r="SEE5917" s="248"/>
      <x:c r="SEF5917" s="248"/>
      <x:c r="SEG5917" s="248"/>
      <x:c r="SEH5917" s="248"/>
      <x:c r="SEI5917" s="248"/>
      <x:c r="SEJ5917" s="248"/>
      <x:c r="SEK5917" s="248"/>
      <x:c r="SEL5917" s="248"/>
      <x:c r="SEM5917" s="248"/>
      <x:c r="SEN5917" s="248"/>
      <x:c r="SEO5917" s="248"/>
      <x:c r="SEP5917" s="248"/>
      <x:c r="SEQ5917" s="248"/>
      <x:c r="SER5917" s="248"/>
      <x:c r="SES5917" s="248"/>
      <x:c r="SET5917" s="248"/>
      <x:c r="SEU5917" s="248"/>
      <x:c r="SEV5917" s="248"/>
      <x:c r="SEW5917" s="248"/>
      <x:c r="SEX5917" s="248"/>
      <x:c r="SEY5917" s="248"/>
      <x:c r="SEZ5917" s="248"/>
      <x:c r="SFA5917" s="248"/>
      <x:c r="SFB5917" s="248"/>
      <x:c r="SFC5917" s="248"/>
      <x:c r="SFD5917" s="248"/>
      <x:c r="SFE5917" s="248"/>
      <x:c r="SFF5917" s="248"/>
      <x:c r="SFG5917" s="248"/>
      <x:c r="SFH5917" s="248"/>
      <x:c r="SFI5917" s="248"/>
      <x:c r="SFJ5917" s="248"/>
      <x:c r="SFK5917" s="248"/>
      <x:c r="SFL5917" s="248"/>
      <x:c r="SFM5917" s="248"/>
      <x:c r="SFN5917" s="248"/>
      <x:c r="SFO5917" s="248"/>
      <x:c r="SFP5917" s="248"/>
      <x:c r="SFQ5917" s="248"/>
      <x:c r="SFR5917" s="248"/>
      <x:c r="SFS5917" s="248"/>
      <x:c r="SFT5917" s="248"/>
      <x:c r="SFU5917" s="248"/>
      <x:c r="SFV5917" s="248"/>
      <x:c r="SFW5917" s="248"/>
      <x:c r="SFX5917" s="248"/>
      <x:c r="SFY5917" s="248"/>
      <x:c r="SFZ5917" s="248"/>
      <x:c r="SGA5917" s="248"/>
      <x:c r="SGB5917" s="248"/>
      <x:c r="SGC5917" s="248"/>
      <x:c r="SGD5917" s="248"/>
      <x:c r="SGE5917" s="248"/>
      <x:c r="SGF5917" s="248"/>
      <x:c r="SGG5917" s="248"/>
      <x:c r="SGH5917" s="248"/>
      <x:c r="SGI5917" s="248"/>
      <x:c r="SGJ5917" s="248"/>
      <x:c r="SGK5917" s="248"/>
      <x:c r="SGL5917" s="248"/>
      <x:c r="SGM5917" s="248"/>
      <x:c r="SGN5917" s="248"/>
      <x:c r="SGO5917" s="248"/>
      <x:c r="SGP5917" s="248"/>
      <x:c r="SGQ5917" s="248"/>
      <x:c r="SGR5917" s="248"/>
      <x:c r="SGS5917" s="248"/>
      <x:c r="SGT5917" s="248"/>
      <x:c r="SGU5917" s="248"/>
      <x:c r="SGV5917" s="248"/>
      <x:c r="SGW5917" s="248"/>
      <x:c r="SGX5917" s="248"/>
      <x:c r="SGY5917" s="248"/>
      <x:c r="SGZ5917" s="248"/>
      <x:c r="SHA5917" s="248"/>
      <x:c r="SHB5917" s="248"/>
      <x:c r="SHC5917" s="248"/>
      <x:c r="SHD5917" s="248"/>
      <x:c r="SHE5917" s="248"/>
      <x:c r="SHF5917" s="248"/>
      <x:c r="SHG5917" s="248"/>
      <x:c r="SHH5917" s="248"/>
      <x:c r="SHI5917" s="248"/>
      <x:c r="SHJ5917" s="248"/>
      <x:c r="SHK5917" s="248"/>
      <x:c r="SHL5917" s="248"/>
      <x:c r="SHM5917" s="248"/>
      <x:c r="SHN5917" s="248"/>
      <x:c r="SHO5917" s="248"/>
      <x:c r="SHP5917" s="248"/>
      <x:c r="SHQ5917" s="248"/>
      <x:c r="SHR5917" s="248"/>
      <x:c r="SHS5917" s="248"/>
      <x:c r="SHT5917" s="248"/>
      <x:c r="SHU5917" s="248"/>
      <x:c r="SHV5917" s="248"/>
      <x:c r="SHW5917" s="248"/>
      <x:c r="SHX5917" s="248"/>
      <x:c r="SHY5917" s="248"/>
      <x:c r="SHZ5917" s="248"/>
      <x:c r="SIA5917" s="248"/>
      <x:c r="SIB5917" s="248"/>
      <x:c r="SIC5917" s="248"/>
      <x:c r="SID5917" s="248"/>
      <x:c r="SIE5917" s="248"/>
      <x:c r="SIF5917" s="248"/>
      <x:c r="SIG5917" s="248"/>
      <x:c r="SIH5917" s="248"/>
      <x:c r="SII5917" s="248"/>
      <x:c r="SIJ5917" s="248"/>
      <x:c r="SIK5917" s="248"/>
      <x:c r="SIL5917" s="248"/>
      <x:c r="SIM5917" s="248"/>
      <x:c r="SIN5917" s="248"/>
      <x:c r="SIO5917" s="248"/>
      <x:c r="SIP5917" s="248"/>
      <x:c r="SIQ5917" s="248"/>
      <x:c r="SIR5917" s="248"/>
      <x:c r="SIS5917" s="248"/>
      <x:c r="SIT5917" s="248"/>
      <x:c r="SIU5917" s="248"/>
      <x:c r="SIV5917" s="248"/>
      <x:c r="SIW5917" s="248"/>
      <x:c r="SIX5917" s="248"/>
      <x:c r="SIY5917" s="248"/>
      <x:c r="SIZ5917" s="248"/>
      <x:c r="SJA5917" s="248"/>
      <x:c r="SJB5917" s="248"/>
      <x:c r="SJC5917" s="248"/>
      <x:c r="SJD5917" s="248"/>
      <x:c r="SJE5917" s="248"/>
      <x:c r="SJF5917" s="248"/>
      <x:c r="SJG5917" s="248"/>
      <x:c r="SJH5917" s="248"/>
      <x:c r="SJI5917" s="248"/>
      <x:c r="SJJ5917" s="248"/>
      <x:c r="SJK5917" s="248"/>
      <x:c r="SJL5917" s="248"/>
      <x:c r="SJM5917" s="248"/>
      <x:c r="SJN5917" s="248"/>
      <x:c r="SJO5917" s="248"/>
      <x:c r="SJP5917" s="248"/>
      <x:c r="SJQ5917" s="248"/>
      <x:c r="SJR5917" s="248"/>
      <x:c r="SJS5917" s="248"/>
      <x:c r="SJT5917" s="248"/>
      <x:c r="SJU5917" s="248"/>
      <x:c r="SJV5917" s="248"/>
      <x:c r="SJW5917" s="248"/>
      <x:c r="SJX5917" s="248"/>
      <x:c r="SJY5917" s="248"/>
      <x:c r="SJZ5917" s="248"/>
      <x:c r="SKA5917" s="248"/>
      <x:c r="SKB5917" s="248"/>
      <x:c r="SKC5917" s="248"/>
      <x:c r="SKD5917" s="248"/>
      <x:c r="SKE5917" s="248"/>
      <x:c r="SKF5917" s="248"/>
      <x:c r="SKG5917" s="248"/>
      <x:c r="SKH5917" s="248"/>
      <x:c r="SKI5917" s="248"/>
      <x:c r="SKJ5917" s="248"/>
      <x:c r="SKK5917" s="248"/>
      <x:c r="SKL5917" s="248"/>
      <x:c r="SKM5917" s="248"/>
      <x:c r="SKN5917" s="248"/>
      <x:c r="SKO5917" s="248"/>
      <x:c r="SKP5917" s="248"/>
      <x:c r="SKQ5917" s="248"/>
      <x:c r="SKR5917" s="248"/>
      <x:c r="SKS5917" s="248"/>
      <x:c r="SKT5917" s="248"/>
      <x:c r="SKU5917" s="248"/>
      <x:c r="SKV5917" s="248"/>
      <x:c r="SKW5917" s="248"/>
      <x:c r="SKX5917" s="248"/>
      <x:c r="SKY5917" s="248"/>
      <x:c r="SKZ5917" s="248"/>
      <x:c r="SLA5917" s="248"/>
      <x:c r="SLB5917" s="248"/>
      <x:c r="SLC5917" s="248"/>
      <x:c r="SLD5917" s="248"/>
      <x:c r="SLE5917" s="248"/>
      <x:c r="SLF5917" s="248"/>
      <x:c r="SLG5917" s="248"/>
      <x:c r="SLH5917" s="248"/>
      <x:c r="SLI5917" s="248"/>
      <x:c r="SLJ5917" s="248"/>
      <x:c r="SLK5917" s="248"/>
      <x:c r="SLL5917" s="248"/>
      <x:c r="SLM5917" s="248"/>
      <x:c r="SLN5917" s="248"/>
      <x:c r="SLO5917" s="248"/>
      <x:c r="SLP5917" s="248"/>
      <x:c r="SLQ5917" s="248"/>
      <x:c r="SLR5917" s="248"/>
      <x:c r="SLS5917" s="248"/>
      <x:c r="SLT5917" s="248"/>
      <x:c r="SLU5917" s="248"/>
      <x:c r="SLV5917" s="248"/>
      <x:c r="SLW5917" s="248"/>
      <x:c r="SLX5917" s="248"/>
      <x:c r="SLY5917" s="248"/>
      <x:c r="SLZ5917" s="248"/>
      <x:c r="SMA5917" s="248"/>
      <x:c r="SMB5917" s="248"/>
      <x:c r="SMC5917" s="248"/>
      <x:c r="SMD5917" s="248"/>
      <x:c r="SME5917" s="248"/>
      <x:c r="SMF5917" s="248"/>
      <x:c r="SMG5917" s="248"/>
      <x:c r="SMH5917" s="248"/>
      <x:c r="SMI5917" s="248"/>
      <x:c r="SMJ5917" s="248"/>
      <x:c r="SMK5917" s="248"/>
      <x:c r="SML5917" s="248"/>
      <x:c r="SMM5917" s="248"/>
      <x:c r="SMN5917" s="248"/>
      <x:c r="SMO5917" s="248"/>
      <x:c r="SMP5917" s="248"/>
      <x:c r="SMQ5917" s="248"/>
      <x:c r="SMR5917" s="248"/>
      <x:c r="SMS5917" s="248"/>
      <x:c r="SMT5917" s="248"/>
      <x:c r="SMU5917" s="248"/>
      <x:c r="SMV5917" s="248"/>
      <x:c r="SMW5917" s="248"/>
      <x:c r="SMX5917" s="248"/>
      <x:c r="SMY5917" s="248"/>
      <x:c r="SMZ5917" s="248"/>
      <x:c r="SNA5917" s="248"/>
      <x:c r="SNB5917" s="248"/>
      <x:c r="SNC5917" s="248"/>
      <x:c r="SND5917" s="248"/>
      <x:c r="SNE5917" s="248"/>
      <x:c r="SNF5917" s="248"/>
      <x:c r="SNG5917" s="248"/>
      <x:c r="SNH5917" s="248"/>
      <x:c r="SNI5917" s="248"/>
      <x:c r="SNJ5917" s="248"/>
      <x:c r="SNK5917" s="248"/>
      <x:c r="SNL5917" s="248"/>
      <x:c r="SNM5917" s="248"/>
      <x:c r="SNN5917" s="248"/>
      <x:c r="SNO5917" s="248"/>
      <x:c r="SNP5917" s="248"/>
      <x:c r="SNQ5917" s="248"/>
      <x:c r="SNR5917" s="248"/>
      <x:c r="SNS5917" s="248"/>
      <x:c r="SNT5917" s="248"/>
      <x:c r="SNU5917" s="248"/>
      <x:c r="SNV5917" s="248"/>
      <x:c r="SNW5917" s="248"/>
      <x:c r="SNX5917" s="248"/>
      <x:c r="SNY5917" s="248"/>
      <x:c r="SNZ5917" s="248"/>
      <x:c r="SOA5917" s="248"/>
      <x:c r="SOB5917" s="248"/>
      <x:c r="SOC5917" s="248"/>
      <x:c r="SOD5917" s="248"/>
      <x:c r="SOE5917" s="248"/>
      <x:c r="SOF5917" s="248"/>
      <x:c r="SOG5917" s="248"/>
      <x:c r="SOH5917" s="248"/>
      <x:c r="SOI5917" s="248"/>
      <x:c r="SOJ5917" s="248"/>
      <x:c r="SOK5917" s="248"/>
      <x:c r="SOL5917" s="248"/>
      <x:c r="SOM5917" s="248"/>
      <x:c r="SON5917" s="248"/>
      <x:c r="SOO5917" s="248"/>
      <x:c r="SOP5917" s="248"/>
      <x:c r="SOQ5917" s="248"/>
      <x:c r="SOR5917" s="248"/>
      <x:c r="SOS5917" s="248"/>
      <x:c r="SOT5917" s="248"/>
      <x:c r="SOU5917" s="248"/>
      <x:c r="SOV5917" s="248"/>
      <x:c r="SOW5917" s="248"/>
      <x:c r="SOX5917" s="248"/>
      <x:c r="SOY5917" s="248"/>
      <x:c r="SOZ5917" s="248"/>
      <x:c r="SPA5917" s="248"/>
      <x:c r="SPB5917" s="248"/>
      <x:c r="SPC5917" s="248"/>
      <x:c r="SPD5917" s="248"/>
      <x:c r="SPE5917" s="248"/>
      <x:c r="SPF5917" s="248"/>
      <x:c r="SPG5917" s="248"/>
      <x:c r="SPH5917" s="248"/>
      <x:c r="SPI5917" s="248"/>
      <x:c r="SPJ5917" s="248"/>
      <x:c r="SPK5917" s="248"/>
      <x:c r="SPL5917" s="248"/>
      <x:c r="SPM5917" s="248"/>
      <x:c r="SPN5917" s="248"/>
      <x:c r="SPO5917" s="248"/>
      <x:c r="SPP5917" s="248"/>
      <x:c r="SPQ5917" s="248"/>
      <x:c r="SPR5917" s="248"/>
      <x:c r="SPS5917" s="248"/>
      <x:c r="SPT5917" s="248"/>
      <x:c r="SPU5917" s="248"/>
      <x:c r="SPV5917" s="248"/>
      <x:c r="SPW5917" s="248"/>
      <x:c r="SPX5917" s="248"/>
      <x:c r="SPY5917" s="248"/>
      <x:c r="SPZ5917" s="248"/>
      <x:c r="SQA5917" s="248"/>
      <x:c r="SQB5917" s="248"/>
      <x:c r="SQC5917" s="248"/>
      <x:c r="SQD5917" s="248"/>
      <x:c r="SQE5917" s="248"/>
      <x:c r="SQF5917" s="248"/>
      <x:c r="SQG5917" s="248"/>
      <x:c r="SQH5917" s="248"/>
      <x:c r="SQI5917" s="248"/>
      <x:c r="SQJ5917" s="248"/>
      <x:c r="SQK5917" s="248"/>
      <x:c r="SQL5917" s="248"/>
      <x:c r="SQM5917" s="248"/>
      <x:c r="SQN5917" s="248"/>
      <x:c r="SQO5917" s="248"/>
      <x:c r="SQP5917" s="248"/>
      <x:c r="SQQ5917" s="248"/>
      <x:c r="SQR5917" s="248"/>
      <x:c r="SQS5917" s="248"/>
      <x:c r="SQT5917" s="248"/>
      <x:c r="SQU5917" s="248"/>
      <x:c r="SQV5917" s="248"/>
      <x:c r="SQW5917" s="248"/>
      <x:c r="SQX5917" s="248"/>
      <x:c r="SQY5917" s="248"/>
      <x:c r="SQZ5917" s="248"/>
      <x:c r="SRA5917" s="248"/>
      <x:c r="SRB5917" s="248"/>
      <x:c r="SRC5917" s="248"/>
      <x:c r="SRD5917" s="248"/>
      <x:c r="SRE5917" s="248"/>
      <x:c r="SRF5917" s="248"/>
      <x:c r="SRG5917" s="248"/>
      <x:c r="SRH5917" s="248"/>
      <x:c r="SRI5917" s="248"/>
      <x:c r="SRJ5917" s="248"/>
      <x:c r="SRK5917" s="248"/>
      <x:c r="SRL5917" s="248"/>
      <x:c r="SRM5917" s="248"/>
      <x:c r="SRN5917" s="248"/>
      <x:c r="SRO5917" s="248"/>
      <x:c r="SRP5917" s="248"/>
      <x:c r="SRQ5917" s="248"/>
      <x:c r="SRR5917" s="248"/>
      <x:c r="SRS5917" s="248"/>
      <x:c r="SRT5917" s="248"/>
      <x:c r="SRU5917" s="248"/>
      <x:c r="SRV5917" s="248"/>
      <x:c r="SRW5917" s="248"/>
      <x:c r="SRX5917" s="248"/>
      <x:c r="SRY5917" s="248"/>
      <x:c r="SRZ5917" s="248"/>
      <x:c r="SSA5917" s="248"/>
      <x:c r="SSB5917" s="248"/>
      <x:c r="SSC5917" s="248"/>
      <x:c r="SSD5917" s="248"/>
      <x:c r="SSE5917" s="248"/>
      <x:c r="SSF5917" s="248"/>
      <x:c r="SSG5917" s="248"/>
      <x:c r="SSH5917" s="248"/>
      <x:c r="SSI5917" s="248"/>
      <x:c r="SSJ5917" s="248"/>
      <x:c r="SSK5917" s="248"/>
      <x:c r="SSL5917" s="248"/>
      <x:c r="SSM5917" s="248"/>
      <x:c r="SSN5917" s="248"/>
      <x:c r="SSO5917" s="248"/>
      <x:c r="SSP5917" s="248"/>
      <x:c r="SSQ5917" s="248"/>
      <x:c r="SSR5917" s="248"/>
      <x:c r="SSS5917" s="248"/>
      <x:c r="SST5917" s="248"/>
      <x:c r="SSU5917" s="248"/>
      <x:c r="SSV5917" s="248"/>
      <x:c r="SSW5917" s="248"/>
      <x:c r="SSX5917" s="248"/>
      <x:c r="SSY5917" s="248"/>
      <x:c r="SSZ5917" s="248"/>
      <x:c r="STA5917" s="248"/>
      <x:c r="STB5917" s="248"/>
      <x:c r="STC5917" s="248"/>
      <x:c r="STD5917" s="248"/>
      <x:c r="STE5917" s="248"/>
      <x:c r="STF5917" s="248"/>
      <x:c r="STG5917" s="248"/>
      <x:c r="STH5917" s="248"/>
      <x:c r="STI5917" s="248"/>
      <x:c r="STJ5917" s="248"/>
      <x:c r="STK5917" s="248"/>
      <x:c r="STL5917" s="248"/>
      <x:c r="STM5917" s="248"/>
      <x:c r="STN5917" s="248"/>
      <x:c r="STO5917" s="248"/>
      <x:c r="STP5917" s="248"/>
      <x:c r="STQ5917" s="248"/>
      <x:c r="STR5917" s="248"/>
      <x:c r="STS5917" s="248"/>
      <x:c r="STT5917" s="248"/>
      <x:c r="STU5917" s="248"/>
      <x:c r="STV5917" s="248"/>
      <x:c r="STW5917" s="248"/>
      <x:c r="STX5917" s="248"/>
      <x:c r="STY5917" s="248"/>
      <x:c r="STZ5917" s="248"/>
      <x:c r="SUA5917" s="248"/>
      <x:c r="SUB5917" s="248"/>
      <x:c r="SUC5917" s="248"/>
      <x:c r="SUD5917" s="248"/>
      <x:c r="SUE5917" s="248"/>
      <x:c r="SUF5917" s="248"/>
      <x:c r="SUG5917" s="248"/>
      <x:c r="SUH5917" s="248"/>
      <x:c r="SUI5917" s="248"/>
      <x:c r="SUJ5917" s="248"/>
      <x:c r="SUK5917" s="248"/>
      <x:c r="SUL5917" s="248"/>
      <x:c r="SUM5917" s="248"/>
      <x:c r="SUN5917" s="248"/>
      <x:c r="SUO5917" s="248"/>
      <x:c r="SUP5917" s="248"/>
      <x:c r="SUQ5917" s="248"/>
      <x:c r="SUR5917" s="248"/>
      <x:c r="SUS5917" s="248"/>
      <x:c r="SUT5917" s="248"/>
      <x:c r="SUU5917" s="248"/>
      <x:c r="SUV5917" s="248"/>
      <x:c r="SUW5917" s="248"/>
      <x:c r="SUX5917" s="248"/>
      <x:c r="SUY5917" s="248"/>
      <x:c r="SUZ5917" s="248"/>
      <x:c r="SVA5917" s="248"/>
      <x:c r="SVB5917" s="248"/>
      <x:c r="SVC5917" s="248"/>
      <x:c r="SVD5917" s="248"/>
      <x:c r="SVE5917" s="248"/>
      <x:c r="SVF5917" s="248"/>
      <x:c r="SVG5917" s="248"/>
      <x:c r="SVH5917" s="248"/>
      <x:c r="SVI5917" s="248"/>
      <x:c r="SVJ5917" s="248"/>
      <x:c r="SVK5917" s="248"/>
      <x:c r="SVL5917" s="248"/>
      <x:c r="SVM5917" s="248"/>
      <x:c r="SVN5917" s="248"/>
      <x:c r="SVO5917" s="248"/>
      <x:c r="SVP5917" s="248"/>
      <x:c r="SVQ5917" s="248"/>
      <x:c r="SVR5917" s="248"/>
      <x:c r="SVS5917" s="248"/>
      <x:c r="SVT5917" s="248"/>
      <x:c r="SVU5917" s="248"/>
      <x:c r="SVV5917" s="248"/>
      <x:c r="SVW5917" s="248"/>
      <x:c r="SVX5917" s="248"/>
      <x:c r="SVY5917" s="248"/>
      <x:c r="SVZ5917" s="248"/>
      <x:c r="SWA5917" s="248"/>
      <x:c r="SWB5917" s="248"/>
      <x:c r="SWC5917" s="248"/>
      <x:c r="SWD5917" s="248"/>
      <x:c r="SWE5917" s="248"/>
      <x:c r="SWF5917" s="248"/>
      <x:c r="SWG5917" s="248"/>
      <x:c r="SWH5917" s="248"/>
      <x:c r="SWI5917" s="248"/>
      <x:c r="SWJ5917" s="248"/>
      <x:c r="SWK5917" s="248"/>
      <x:c r="SWL5917" s="248"/>
      <x:c r="SWM5917" s="248"/>
      <x:c r="SWN5917" s="248"/>
      <x:c r="SWO5917" s="248"/>
      <x:c r="SWP5917" s="248"/>
      <x:c r="SWQ5917" s="248"/>
      <x:c r="SWR5917" s="248"/>
      <x:c r="SWS5917" s="248"/>
      <x:c r="SWT5917" s="248"/>
      <x:c r="SWU5917" s="248"/>
      <x:c r="SWV5917" s="248"/>
      <x:c r="SWW5917" s="248"/>
      <x:c r="SWX5917" s="248"/>
      <x:c r="SWY5917" s="248"/>
      <x:c r="SWZ5917" s="248"/>
      <x:c r="SXA5917" s="248"/>
      <x:c r="SXB5917" s="248"/>
      <x:c r="SXC5917" s="248"/>
      <x:c r="SXD5917" s="248"/>
      <x:c r="SXE5917" s="248"/>
      <x:c r="SXF5917" s="248"/>
      <x:c r="SXG5917" s="248"/>
      <x:c r="SXH5917" s="248"/>
      <x:c r="SXI5917" s="248"/>
      <x:c r="SXJ5917" s="248"/>
      <x:c r="SXK5917" s="248"/>
      <x:c r="SXL5917" s="248"/>
      <x:c r="SXM5917" s="248"/>
      <x:c r="SXN5917" s="248"/>
      <x:c r="SXO5917" s="248"/>
      <x:c r="SXP5917" s="248"/>
      <x:c r="SXQ5917" s="248"/>
      <x:c r="SXR5917" s="248"/>
      <x:c r="SXS5917" s="248"/>
      <x:c r="SXT5917" s="248"/>
      <x:c r="SXU5917" s="248"/>
      <x:c r="SXV5917" s="248"/>
      <x:c r="SXW5917" s="248"/>
      <x:c r="SXX5917" s="248"/>
      <x:c r="SXY5917" s="248"/>
      <x:c r="SXZ5917" s="248"/>
      <x:c r="SYA5917" s="248"/>
      <x:c r="SYB5917" s="248"/>
      <x:c r="SYC5917" s="248"/>
      <x:c r="SYD5917" s="248"/>
      <x:c r="SYE5917" s="248"/>
      <x:c r="SYF5917" s="248"/>
      <x:c r="SYG5917" s="248"/>
      <x:c r="SYH5917" s="248"/>
      <x:c r="SYI5917" s="248"/>
      <x:c r="SYJ5917" s="248"/>
      <x:c r="SYK5917" s="248"/>
      <x:c r="SYL5917" s="248"/>
      <x:c r="SYM5917" s="248"/>
      <x:c r="SYN5917" s="248"/>
      <x:c r="SYO5917" s="248"/>
      <x:c r="SYP5917" s="248"/>
      <x:c r="SYQ5917" s="248"/>
      <x:c r="SYR5917" s="248"/>
      <x:c r="SYS5917" s="248"/>
      <x:c r="SYT5917" s="248"/>
      <x:c r="SYU5917" s="248"/>
      <x:c r="SYV5917" s="248"/>
      <x:c r="SYW5917" s="248"/>
      <x:c r="SYX5917" s="248"/>
      <x:c r="SYY5917" s="248"/>
      <x:c r="SYZ5917" s="248"/>
      <x:c r="SZA5917" s="248"/>
      <x:c r="SZB5917" s="248"/>
      <x:c r="SZC5917" s="248"/>
      <x:c r="SZD5917" s="248"/>
      <x:c r="SZE5917" s="248"/>
      <x:c r="SZF5917" s="248"/>
      <x:c r="SZG5917" s="248"/>
      <x:c r="SZH5917" s="248"/>
      <x:c r="SZI5917" s="248"/>
      <x:c r="SZJ5917" s="248"/>
      <x:c r="SZK5917" s="248"/>
      <x:c r="SZL5917" s="248"/>
      <x:c r="SZM5917" s="248"/>
      <x:c r="SZN5917" s="248"/>
      <x:c r="SZO5917" s="248"/>
      <x:c r="SZP5917" s="248"/>
      <x:c r="SZQ5917" s="248"/>
      <x:c r="SZR5917" s="248"/>
      <x:c r="SZS5917" s="248"/>
      <x:c r="SZT5917" s="248"/>
      <x:c r="SZU5917" s="248"/>
      <x:c r="SZV5917" s="248"/>
      <x:c r="SZW5917" s="248"/>
      <x:c r="SZX5917" s="248"/>
      <x:c r="SZY5917" s="248"/>
      <x:c r="SZZ5917" s="248"/>
      <x:c r="TAA5917" s="248"/>
      <x:c r="TAB5917" s="248"/>
      <x:c r="TAC5917" s="248"/>
      <x:c r="TAD5917" s="248"/>
      <x:c r="TAE5917" s="248"/>
      <x:c r="TAF5917" s="248"/>
      <x:c r="TAG5917" s="248"/>
      <x:c r="TAH5917" s="248"/>
      <x:c r="TAI5917" s="248"/>
      <x:c r="TAJ5917" s="248"/>
      <x:c r="TAK5917" s="248"/>
      <x:c r="TAL5917" s="248"/>
      <x:c r="TAM5917" s="248"/>
      <x:c r="TAN5917" s="248"/>
      <x:c r="TAO5917" s="248"/>
      <x:c r="TAP5917" s="248"/>
      <x:c r="TAQ5917" s="248"/>
      <x:c r="TAR5917" s="248"/>
      <x:c r="TAS5917" s="248"/>
      <x:c r="TAT5917" s="248"/>
      <x:c r="TAU5917" s="248"/>
      <x:c r="TAV5917" s="248"/>
      <x:c r="TAW5917" s="248"/>
      <x:c r="TAX5917" s="248"/>
      <x:c r="TAY5917" s="248"/>
      <x:c r="TAZ5917" s="248"/>
      <x:c r="TBA5917" s="248"/>
      <x:c r="TBB5917" s="248"/>
      <x:c r="TBC5917" s="248"/>
      <x:c r="TBD5917" s="248"/>
      <x:c r="TBE5917" s="248"/>
      <x:c r="TBF5917" s="248"/>
      <x:c r="TBG5917" s="248"/>
      <x:c r="TBH5917" s="248"/>
      <x:c r="TBI5917" s="248"/>
      <x:c r="TBJ5917" s="248"/>
      <x:c r="TBK5917" s="248"/>
      <x:c r="TBL5917" s="248"/>
      <x:c r="TBM5917" s="248"/>
      <x:c r="TBN5917" s="248"/>
      <x:c r="TBO5917" s="248"/>
      <x:c r="TBP5917" s="248"/>
      <x:c r="TBQ5917" s="248"/>
      <x:c r="TBR5917" s="248"/>
      <x:c r="TBS5917" s="248"/>
      <x:c r="TBT5917" s="248"/>
      <x:c r="TBU5917" s="248"/>
      <x:c r="TBV5917" s="248"/>
      <x:c r="TBW5917" s="248"/>
      <x:c r="TBX5917" s="248"/>
      <x:c r="TBY5917" s="248"/>
      <x:c r="TBZ5917" s="248"/>
      <x:c r="TCA5917" s="248"/>
      <x:c r="TCB5917" s="248"/>
      <x:c r="TCC5917" s="248"/>
      <x:c r="TCD5917" s="248"/>
      <x:c r="TCE5917" s="248"/>
      <x:c r="TCF5917" s="248"/>
      <x:c r="TCG5917" s="248"/>
      <x:c r="TCH5917" s="248"/>
      <x:c r="TCI5917" s="248"/>
      <x:c r="TCJ5917" s="248"/>
      <x:c r="TCK5917" s="248"/>
      <x:c r="TCL5917" s="248"/>
      <x:c r="TCM5917" s="248"/>
      <x:c r="TCN5917" s="248"/>
      <x:c r="TCO5917" s="248"/>
      <x:c r="TCP5917" s="248"/>
      <x:c r="TCQ5917" s="248"/>
      <x:c r="TCR5917" s="248"/>
      <x:c r="TCS5917" s="248"/>
      <x:c r="TCT5917" s="248"/>
      <x:c r="TCU5917" s="248"/>
      <x:c r="TCV5917" s="248"/>
      <x:c r="TCW5917" s="248"/>
      <x:c r="TCX5917" s="248"/>
      <x:c r="TCY5917" s="248"/>
      <x:c r="TCZ5917" s="248"/>
      <x:c r="TDA5917" s="248"/>
      <x:c r="TDB5917" s="248"/>
      <x:c r="TDC5917" s="248"/>
      <x:c r="TDD5917" s="248"/>
      <x:c r="TDE5917" s="248"/>
      <x:c r="TDF5917" s="248"/>
      <x:c r="TDG5917" s="248"/>
      <x:c r="TDH5917" s="248"/>
      <x:c r="TDI5917" s="248"/>
      <x:c r="TDJ5917" s="248"/>
      <x:c r="TDK5917" s="248"/>
      <x:c r="TDL5917" s="248"/>
      <x:c r="TDM5917" s="248"/>
      <x:c r="TDN5917" s="248"/>
      <x:c r="TDO5917" s="248"/>
      <x:c r="TDP5917" s="248"/>
      <x:c r="TDQ5917" s="248"/>
      <x:c r="TDR5917" s="248"/>
      <x:c r="TDS5917" s="248"/>
      <x:c r="TDT5917" s="248"/>
      <x:c r="TDU5917" s="248"/>
      <x:c r="TDV5917" s="248"/>
      <x:c r="TDW5917" s="248"/>
      <x:c r="TDX5917" s="248"/>
      <x:c r="TDY5917" s="248"/>
      <x:c r="TDZ5917" s="248"/>
      <x:c r="TEA5917" s="248"/>
      <x:c r="TEB5917" s="248"/>
      <x:c r="TEC5917" s="248"/>
      <x:c r="TED5917" s="248"/>
      <x:c r="TEE5917" s="248"/>
      <x:c r="TEF5917" s="248"/>
      <x:c r="TEG5917" s="248"/>
      <x:c r="TEH5917" s="248"/>
      <x:c r="TEI5917" s="248"/>
      <x:c r="TEJ5917" s="248"/>
      <x:c r="TEK5917" s="248"/>
      <x:c r="TEL5917" s="248"/>
      <x:c r="TEM5917" s="248"/>
      <x:c r="TEN5917" s="248"/>
      <x:c r="TEO5917" s="248"/>
      <x:c r="TEP5917" s="248"/>
      <x:c r="TEQ5917" s="248"/>
      <x:c r="TER5917" s="248"/>
      <x:c r="TES5917" s="248"/>
      <x:c r="TET5917" s="248"/>
      <x:c r="TEU5917" s="248"/>
      <x:c r="TEV5917" s="248"/>
      <x:c r="TEW5917" s="248"/>
      <x:c r="TEX5917" s="248"/>
      <x:c r="TEY5917" s="248"/>
      <x:c r="TEZ5917" s="248"/>
      <x:c r="TFA5917" s="248"/>
      <x:c r="TFB5917" s="248"/>
      <x:c r="TFC5917" s="248"/>
      <x:c r="TFD5917" s="248"/>
      <x:c r="TFE5917" s="248"/>
      <x:c r="TFF5917" s="248"/>
      <x:c r="TFG5917" s="248"/>
      <x:c r="TFH5917" s="248"/>
      <x:c r="TFI5917" s="248"/>
      <x:c r="TFJ5917" s="248"/>
      <x:c r="TFK5917" s="248"/>
      <x:c r="TFL5917" s="248"/>
      <x:c r="TFM5917" s="248"/>
      <x:c r="TFN5917" s="248"/>
      <x:c r="TFO5917" s="248"/>
      <x:c r="TFP5917" s="248"/>
      <x:c r="TFQ5917" s="248"/>
      <x:c r="TFR5917" s="248"/>
      <x:c r="TFS5917" s="248"/>
      <x:c r="TFT5917" s="248"/>
      <x:c r="TFU5917" s="248"/>
      <x:c r="TFV5917" s="248"/>
      <x:c r="TFW5917" s="248"/>
      <x:c r="TFX5917" s="248"/>
      <x:c r="TFY5917" s="248"/>
      <x:c r="TFZ5917" s="248"/>
      <x:c r="TGA5917" s="248"/>
      <x:c r="TGB5917" s="248"/>
      <x:c r="TGC5917" s="248"/>
      <x:c r="TGD5917" s="248"/>
      <x:c r="TGE5917" s="248"/>
      <x:c r="TGF5917" s="248"/>
      <x:c r="TGG5917" s="248"/>
      <x:c r="TGH5917" s="248"/>
      <x:c r="TGI5917" s="248"/>
      <x:c r="TGJ5917" s="248"/>
      <x:c r="TGK5917" s="248"/>
      <x:c r="TGL5917" s="248"/>
      <x:c r="TGM5917" s="248"/>
      <x:c r="TGN5917" s="248"/>
      <x:c r="TGO5917" s="248"/>
      <x:c r="TGP5917" s="248"/>
      <x:c r="TGQ5917" s="248"/>
      <x:c r="TGR5917" s="248"/>
      <x:c r="TGS5917" s="248"/>
      <x:c r="TGT5917" s="248"/>
      <x:c r="TGU5917" s="248"/>
      <x:c r="TGV5917" s="248"/>
      <x:c r="TGW5917" s="248"/>
      <x:c r="TGX5917" s="248"/>
      <x:c r="TGY5917" s="248"/>
      <x:c r="TGZ5917" s="248"/>
      <x:c r="THA5917" s="248"/>
      <x:c r="THB5917" s="248"/>
      <x:c r="THC5917" s="248"/>
      <x:c r="THD5917" s="248"/>
      <x:c r="THE5917" s="248"/>
      <x:c r="THF5917" s="248"/>
      <x:c r="THG5917" s="248"/>
      <x:c r="THH5917" s="248"/>
      <x:c r="THI5917" s="248"/>
      <x:c r="THJ5917" s="248"/>
      <x:c r="THK5917" s="248"/>
      <x:c r="THL5917" s="248"/>
      <x:c r="THM5917" s="248"/>
      <x:c r="THN5917" s="248"/>
      <x:c r="THO5917" s="248"/>
      <x:c r="THP5917" s="248"/>
      <x:c r="THQ5917" s="248"/>
      <x:c r="THR5917" s="248"/>
      <x:c r="THS5917" s="248"/>
      <x:c r="THT5917" s="248"/>
      <x:c r="THU5917" s="248"/>
      <x:c r="THV5917" s="248"/>
      <x:c r="THW5917" s="248"/>
      <x:c r="THX5917" s="248"/>
      <x:c r="THY5917" s="248"/>
      <x:c r="THZ5917" s="248"/>
      <x:c r="TIA5917" s="248"/>
      <x:c r="TIB5917" s="248"/>
      <x:c r="TIC5917" s="248"/>
      <x:c r="TID5917" s="248"/>
      <x:c r="TIE5917" s="248"/>
      <x:c r="TIF5917" s="248"/>
      <x:c r="TIG5917" s="248"/>
      <x:c r="TIH5917" s="248"/>
      <x:c r="TII5917" s="248"/>
      <x:c r="TIJ5917" s="248"/>
      <x:c r="TIK5917" s="248"/>
      <x:c r="TIL5917" s="248"/>
      <x:c r="TIM5917" s="248"/>
      <x:c r="TIN5917" s="248"/>
      <x:c r="TIO5917" s="248"/>
      <x:c r="TIP5917" s="248"/>
      <x:c r="TIQ5917" s="248"/>
      <x:c r="TIR5917" s="248"/>
      <x:c r="TIS5917" s="248"/>
      <x:c r="TIT5917" s="248"/>
      <x:c r="TIU5917" s="248"/>
      <x:c r="TIV5917" s="248"/>
      <x:c r="TIW5917" s="248"/>
      <x:c r="TIX5917" s="248"/>
      <x:c r="TIY5917" s="248"/>
      <x:c r="TIZ5917" s="248"/>
      <x:c r="TJA5917" s="248"/>
      <x:c r="TJB5917" s="248"/>
      <x:c r="TJC5917" s="248"/>
      <x:c r="TJD5917" s="248"/>
      <x:c r="TJE5917" s="248"/>
      <x:c r="TJF5917" s="248"/>
      <x:c r="TJG5917" s="248"/>
      <x:c r="TJH5917" s="248"/>
      <x:c r="TJI5917" s="248"/>
      <x:c r="TJJ5917" s="248"/>
      <x:c r="TJK5917" s="248"/>
      <x:c r="TJL5917" s="248"/>
      <x:c r="TJM5917" s="248"/>
      <x:c r="TJN5917" s="248"/>
      <x:c r="TJO5917" s="248"/>
      <x:c r="TJP5917" s="248"/>
      <x:c r="TJQ5917" s="248"/>
      <x:c r="TJR5917" s="248"/>
      <x:c r="TJS5917" s="248"/>
      <x:c r="TJT5917" s="248"/>
      <x:c r="TJU5917" s="248"/>
      <x:c r="TJV5917" s="248"/>
      <x:c r="TJW5917" s="248"/>
      <x:c r="TJX5917" s="248"/>
      <x:c r="TJY5917" s="248"/>
      <x:c r="TJZ5917" s="248"/>
      <x:c r="TKA5917" s="248"/>
      <x:c r="TKB5917" s="248"/>
      <x:c r="TKC5917" s="248"/>
      <x:c r="TKD5917" s="248"/>
      <x:c r="TKE5917" s="248"/>
      <x:c r="TKF5917" s="248"/>
      <x:c r="TKG5917" s="248"/>
      <x:c r="TKH5917" s="248"/>
      <x:c r="TKI5917" s="248"/>
      <x:c r="TKJ5917" s="248"/>
      <x:c r="TKK5917" s="248"/>
      <x:c r="TKL5917" s="248"/>
      <x:c r="TKM5917" s="248"/>
      <x:c r="TKN5917" s="248"/>
      <x:c r="TKO5917" s="248"/>
      <x:c r="TKP5917" s="248"/>
      <x:c r="TKQ5917" s="248"/>
      <x:c r="TKR5917" s="248"/>
      <x:c r="TKS5917" s="248"/>
      <x:c r="TKT5917" s="248"/>
      <x:c r="TKU5917" s="248"/>
      <x:c r="TKV5917" s="248"/>
      <x:c r="TKW5917" s="248"/>
      <x:c r="TKX5917" s="248"/>
      <x:c r="TKY5917" s="248"/>
      <x:c r="TKZ5917" s="248"/>
      <x:c r="TLA5917" s="248"/>
      <x:c r="TLB5917" s="248"/>
      <x:c r="TLC5917" s="248"/>
      <x:c r="TLD5917" s="248"/>
      <x:c r="TLE5917" s="248"/>
      <x:c r="TLF5917" s="248"/>
      <x:c r="TLG5917" s="248"/>
      <x:c r="TLH5917" s="248"/>
      <x:c r="TLI5917" s="248"/>
      <x:c r="TLJ5917" s="248"/>
      <x:c r="TLK5917" s="248"/>
      <x:c r="TLL5917" s="248"/>
      <x:c r="TLM5917" s="248"/>
      <x:c r="TLN5917" s="248"/>
      <x:c r="TLO5917" s="248"/>
      <x:c r="TLP5917" s="248"/>
      <x:c r="TLQ5917" s="248"/>
      <x:c r="TLR5917" s="248"/>
      <x:c r="TLS5917" s="248"/>
      <x:c r="TLT5917" s="248"/>
      <x:c r="TLU5917" s="248"/>
      <x:c r="TLV5917" s="248"/>
      <x:c r="TLW5917" s="248"/>
      <x:c r="TLX5917" s="248"/>
      <x:c r="TLY5917" s="248"/>
      <x:c r="TLZ5917" s="248"/>
      <x:c r="TMA5917" s="248"/>
      <x:c r="TMB5917" s="248"/>
      <x:c r="TMC5917" s="248"/>
      <x:c r="TMD5917" s="248"/>
      <x:c r="TME5917" s="248"/>
      <x:c r="TMF5917" s="248"/>
      <x:c r="TMG5917" s="248"/>
      <x:c r="TMH5917" s="248"/>
      <x:c r="TMI5917" s="248"/>
      <x:c r="TMJ5917" s="248"/>
      <x:c r="TMK5917" s="248"/>
      <x:c r="TML5917" s="248"/>
      <x:c r="TMM5917" s="248"/>
      <x:c r="TMN5917" s="248"/>
      <x:c r="TMO5917" s="248"/>
      <x:c r="TMP5917" s="248"/>
      <x:c r="TMQ5917" s="248"/>
      <x:c r="TMR5917" s="248"/>
      <x:c r="TMS5917" s="248"/>
      <x:c r="TMT5917" s="248"/>
      <x:c r="TMU5917" s="248"/>
      <x:c r="TMV5917" s="248"/>
      <x:c r="TMW5917" s="248"/>
      <x:c r="TMX5917" s="248"/>
      <x:c r="TMY5917" s="248"/>
      <x:c r="TMZ5917" s="248"/>
      <x:c r="TNA5917" s="248"/>
      <x:c r="TNB5917" s="248"/>
      <x:c r="TNC5917" s="248"/>
      <x:c r="TND5917" s="248"/>
      <x:c r="TNE5917" s="248"/>
      <x:c r="TNF5917" s="248"/>
      <x:c r="TNG5917" s="248"/>
      <x:c r="TNH5917" s="248"/>
      <x:c r="TNI5917" s="248"/>
      <x:c r="TNJ5917" s="248"/>
      <x:c r="TNK5917" s="248"/>
      <x:c r="TNL5917" s="248"/>
      <x:c r="TNM5917" s="248"/>
      <x:c r="TNN5917" s="248"/>
      <x:c r="TNO5917" s="248"/>
      <x:c r="TNP5917" s="248"/>
      <x:c r="TNQ5917" s="248"/>
      <x:c r="TNR5917" s="248"/>
      <x:c r="TNS5917" s="248"/>
      <x:c r="TNT5917" s="248"/>
      <x:c r="TNU5917" s="248"/>
      <x:c r="TNV5917" s="248"/>
      <x:c r="TNW5917" s="248"/>
      <x:c r="TNX5917" s="248"/>
      <x:c r="TNY5917" s="248"/>
      <x:c r="TNZ5917" s="248"/>
      <x:c r="TOA5917" s="248"/>
      <x:c r="TOB5917" s="248"/>
      <x:c r="TOC5917" s="248"/>
      <x:c r="TOD5917" s="248"/>
      <x:c r="TOE5917" s="248"/>
      <x:c r="TOF5917" s="248"/>
      <x:c r="TOG5917" s="248"/>
      <x:c r="TOH5917" s="248"/>
      <x:c r="TOI5917" s="248"/>
      <x:c r="TOJ5917" s="248"/>
      <x:c r="TOK5917" s="248"/>
      <x:c r="TOL5917" s="248"/>
      <x:c r="TOM5917" s="248"/>
      <x:c r="TON5917" s="248"/>
      <x:c r="TOO5917" s="248"/>
      <x:c r="TOP5917" s="248"/>
      <x:c r="TOQ5917" s="248"/>
      <x:c r="TOR5917" s="248"/>
      <x:c r="TOS5917" s="248"/>
      <x:c r="TOT5917" s="248"/>
      <x:c r="TOU5917" s="248"/>
      <x:c r="TOV5917" s="248"/>
      <x:c r="TOW5917" s="248"/>
      <x:c r="TOX5917" s="248"/>
      <x:c r="TOY5917" s="248"/>
      <x:c r="TOZ5917" s="248"/>
      <x:c r="TPA5917" s="248"/>
      <x:c r="TPB5917" s="248"/>
      <x:c r="TPC5917" s="248"/>
      <x:c r="TPD5917" s="248"/>
      <x:c r="TPE5917" s="248"/>
      <x:c r="TPF5917" s="248"/>
      <x:c r="TPG5917" s="248"/>
      <x:c r="TPH5917" s="248"/>
      <x:c r="TPI5917" s="248"/>
      <x:c r="TPJ5917" s="248"/>
      <x:c r="TPK5917" s="248"/>
      <x:c r="TPL5917" s="248"/>
      <x:c r="TPM5917" s="248"/>
      <x:c r="TPN5917" s="248"/>
      <x:c r="TPO5917" s="248"/>
      <x:c r="TPP5917" s="248"/>
      <x:c r="TPQ5917" s="248"/>
      <x:c r="TPR5917" s="248"/>
      <x:c r="TPS5917" s="248"/>
      <x:c r="TPT5917" s="248"/>
      <x:c r="TPU5917" s="248"/>
      <x:c r="TPV5917" s="248"/>
      <x:c r="TPW5917" s="248"/>
      <x:c r="TPX5917" s="248"/>
      <x:c r="TPY5917" s="248"/>
      <x:c r="TPZ5917" s="248"/>
      <x:c r="TQA5917" s="248"/>
      <x:c r="TQB5917" s="248"/>
      <x:c r="TQC5917" s="248"/>
      <x:c r="TQD5917" s="248"/>
      <x:c r="TQE5917" s="248"/>
      <x:c r="TQF5917" s="248"/>
      <x:c r="TQG5917" s="248"/>
      <x:c r="TQH5917" s="248"/>
      <x:c r="TQI5917" s="248"/>
      <x:c r="TQJ5917" s="248"/>
      <x:c r="TQK5917" s="248"/>
      <x:c r="TQL5917" s="248"/>
      <x:c r="TQM5917" s="248"/>
      <x:c r="TQN5917" s="248"/>
      <x:c r="TQO5917" s="248"/>
      <x:c r="TQP5917" s="248"/>
      <x:c r="TQQ5917" s="248"/>
      <x:c r="TQR5917" s="248"/>
      <x:c r="TQS5917" s="248"/>
      <x:c r="TQT5917" s="248"/>
      <x:c r="TQU5917" s="248"/>
      <x:c r="TQV5917" s="248"/>
      <x:c r="TQW5917" s="248"/>
      <x:c r="TQX5917" s="248"/>
      <x:c r="TQY5917" s="248"/>
      <x:c r="TQZ5917" s="248"/>
      <x:c r="TRA5917" s="248"/>
      <x:c r="TRB5917" s="248"/>
      <x:c r="TRC5917" s="248"/>
      <x:c r="TRD5917" s="248"/>
      <x:c r="TRE5917" s="248"/>
      <x:c r="TRF5917" s="248"/>
      <x:c r="TRG5917" s="248"/>
      <x:c r="TRH5917" s="248"/>
      <x:c r="TRI5917" s="248"/>
      <x:c r="TRJ5917" s="248"/>
      <x:c r="TRK5917" s="248"/>
      <x:c r="TRL5917" s="248"/>
      <x:c r="TRM5917" s="248"/>
      <x:c r="TRN5917" s="248"/>
      <x:c r="TRO5917" s="248"/>
      <x:c r="TRP5917" s="248"/>
      <x:c r="TRQ5917" s="248"/>
      <x:c r="TRR5917" s="248"/>
      <x:c r="TRS5917" s="248"/>
      <x:c r="TRT5917" s="248"/>
      <x:c r="TRU5917" s="248"/>
      <x:c r="TRV5917" s="248"/>
      <x:c r="TRW5917" s="248"/>
      <x:c r="TRX5917" s="248"/>
      <x:c r="TRY5917" s="248"/>
      <x:c r="TRZ5917" s="248"/>
      <x:c r="TSA5917" s="248"/>
      <x:c r="TSB5917" s="248"/>
      <x:c r="TSC5917" s="248"/>
      <x:c r="TSD5917" s="248"/>
      <x:c r="TSE5917" s="248"/>
      <x:c r="TSF5917" s="248"/>
      <x:c r="TSG5917" s="248"/>
      <x:c r="TSH5917" s="248"/>
      <x:c r="TSI5917" s="248"/>
      <x:c r="TSJ5917" s="248"/>
      <x:c r="TSK5917" s="248"/>
      <x:c r="TSL5917" s="248"/>
      <x:c r="TSM5917" s="248"/>
      <x:c r="TSN5917" s="248"/>
      <x:c r="TSO5917" s="248"/>
      <x:c r="TSP5917" s="248"/>
      <x:c r="TSQ5917" s="248"/>
      <x:c r="TSR5917" s="248"/>
      <x:c r="TSS5917" s="248"/>
      <x:c r="TST5917" s="248"/>
      <x:c r="TSU5917" s="248"/>
      <x:c r="TSV5917" s="248"/>
      <x:c r="TSW5917" s="248"/>
      <x:c r="TSX5917" s="248"/>
      <x:c r="TSY5917" s="248"/>
      <x:c r="TSZ5917" s="248"/>
      <x:c r="TTA5917" s="248"/>
      <x:c r="TTB5917" s="248"/>
      <x:c r="TTC5917" s="248"/>
      <x:c r="TTD5917" s="248"/>
      <x:c r="TTE5917" s="248"/>
      <x:c r="TTF5917" s="248"/>
      <x:c r="TTG5917" s="248"/>
      <x:c r="TTH5917" s="248"/>
      <x:c r="TTI5917" s="248"/>
      <x:c r="TTJ5917" s="248"/>
      <x:c r="TTK5917" s="248"/>
      <x:c r="TTL5917" s="248"/>
      <x:c r="TTM5917" s="248"/>
      <x:c r="TTN5917" s="248"/>
      <x:c r="TTO5917" s="248"/>
      <x:c r="TTP5917" s="248"/>
      <x:c r="TTQ5917" s="248"/>
      <x:c r="TTR5917" s="248"/>
      <x:c r="TTS5917" s="248"/>
      <x:c r="TTT5917" s="248"/>
      <x:c r="TTU5917" s="248"/>
      <x:c r="TTV5917" s="248"/>
      <x:c r="TTW5917" s="248"/>
      <x:c r="TTX5917" s="248"/>
      <x:c r="TTY5917" s="248"/>
      <x:c r="TTZ5917" s="248"/>
      <x:c r="TUA5917" s="248"/>
      <x:c r="TUB5917" s="248"/>
      <x:c r="TUC5917" s="248"/>
      <x:c r="TUD5917" s="248"/>
      <x:c r="TUE5917" s="248"/>
      <x:c r="TUF5917" s="248"/>
      <x:c r="TUG5917" s="248"/>
      <x:c r="TUH5917" s="248"/>
      <x:c r="TUI5917" s="248"/>
      <x:c r="TUJ5917" s="248"/>
      <x:c r="TUK5917" s="248"/>
      <x:c r="TUL5917" s="248"/>
      <x:c r="TUM5917" s="248"/>
      <x:c r="TUN5917" s="248"/>
      <x:c r="TUO5917" s="248"/>
      <x:c r="TUP5917" s="248"/>
      <x:c r="TUQ5917" s="248"/>
      <x:c r="TUR5917" s="248"/>
      <x:c r="TUS5917" s="248"/>
      <x:c r="TUT5917" s="248"/>
      <x:c r="TUU5917" s="248"/>
      <x:c r="TUV5917" s="248"/>
      <x:c r="TUW5917" s="248"/>
      <x:c r="TUX5917" s="248"/>
      <x:c r="TUY5917" s="248"/>
      <x:c r="TUZ5917" s="248"/>
      <x:c r="TVA5917" s="248"/>
      <x:c r="TVB5917" s="248"/>
      <x:c r="TVC5917" s="248"/>
      <x:c r="TVD5917" s="248"/>
      <x:c r="TVE5917" s="248"/>
      <x:c r="TVF5917" s="248"/>
      <x:c r="TVG5917" s="248"/>
      <x:c r="TVH5917" s="248"/>
      <x:c r="TVI5917" s="248"/>
      <x:c r="TVJ5917" s="248"/>
      <x:c r="TVK5917" s="248"/>
      <x:c r="TVL5917" s="248"/>
      <x:c r="TVM5917" s="248"/>
      <x:c r="TVN5917" s="248"/>
      <x:c r="TVO5917" s="248"/>
      <x:c r="TVP5917" s="248"/>
      <x:c r="TVQ5917" s="248"/>
      <x:c r="TVR5917" s="248"/>
      <x:c r="TVS5917" s="248"/>
      <x:c r="TVT5917" s="248"/>
      <x:c r="TVU5917" s="248"/>
      <x:c r="TVV5917" s="248"/>
      <x:c r="TVW5917" s="248"/>
      <x:c r="TVX5917" s="248"/>
      <x:c r="TVY5917" s="248"/>
      <x:c r="TVZ5917" s="248"/>
      <x:c r="TWA5917" s="248"/>
      <x:c r="TWB5917" s="248"/>
      <x:c r="TWC5917" s="248"/>
      <x:c r="TWD5917" s="248"/>
      <x:c r="TWE5917" s="248"/>
      <x:c r="TWF5917" s="248"/>
      <x:c r="TWG5917" s="248"/>
      <x:c r="TWH5917" s="248"/>
      <x:c r="TWI5917" s="248"/>
      <x:c r="TWJ5917" s="248"/>
      <x:c r="TWK5917" s="248"/>
      <x:c r="TWL5917" s="248"/>
      <x:c r="TWM5917" s="248"/>
      <x:c r="TWN5917" s="248"/>
      <x:c r="TWO5917" s="248"/>
      <x:c r="TWP5917" s="248"/>
      <x:c r="TWQ5917" s="248"/>
      <x:c r="TWR5917" s="248"/>
      <x:c r="TWS5917" s="248"/>
      <x:c r="TWT5917" s="248"/>
      <x:c r="TWU5917" s="248"/>
      <x:c r="TWV5917" s="248"/>
      <x:c r="TWW5917" s="248"/>
      <x:c r="TWX5917" s="248"/>
      <x:c r="TWY5917" s="248"/>
      <x:c r="TWZ5917" s="248"/>
      <x:c r="TXA5917" s="248"/>
      <x:c r="TXB5917" s="248"/>
      <x:c r="TXC5917" s="248"/>
      <x:c r="TXD5917" s="248"/>
      <x:c r="TXE5917" s="248"/>
      <x:c r="TXF5917" s="248"/>
      <x:c r="TXG5917" s="248"/>
      <x:c r="TXH5917" s="248"/>
      <x:c r="TXI5917" s="248"/>
      <x:c r="TXJ5917" s="248"/>
      <x:c r="TXK5917" s="248"/>
      <x:c r="TXL5917" s="248"/>
      <x:c r="TXM5917" s="248"/>
      <x:c r="TXN5917" s="248"/>
      <x:c r="TXO5917" s="248"/>
      <x:c r="TXP5917" s="248"/>
      <x:c r="TXQ5917" s="248"/>
      <x:c r="TXR5917" s="248"/>
      <x:c r="TXS5917" s="248"/>
      <x:c r="TXT5917" s="248"/>
      <x:c r="TXU5917" s="248"/>
      <x:c r="TXV5917" s="248"/>
      <x:c r="TXW5917" s="248"/>
      <x:c r="TXX5917" s="248"/>
      <x:c r="TXY5917" s="248"/>
      <x:c r="TXZ5917" s="248"/>
      <x:c r="TYA5917" s="248"/>
      <x:c r="TYB5917" s="248"/>
      <x:c r="TYC5917" s="248"/>
      <x:c r="TYD5917" s="248"/>
      <x:c r="TYE5917" s="248"/>
      <x:c r="TYF5917" s="248"/>
      <x:c r="TYG5917" s="248"/>
      <x:c r="TYH5917" s="248"/>
      <x:c r="TYI5917" s="248"/>
      <x:c r="TYJ5917" s="248"/>
      <x:c r="TYK5917" s="248"/>
      <x:c r="TYL5917" s="248"/>
      <x:c r="TYM5917" s="248"/>
      <x:c r="TYN5917" s="248"/>
      <x:c r="TYO5917" s="248"/>
      <x:c r="TYP5917" s="248"/>
      <x:c r="TYQ5917" s="248"/>
      <x:c r="TYR5917" s="248"/>
      <x:c r="TYS5917" s="248"/>
      <x:c r="TYT5917" s="248"/>
      <x:c r="TYU5917" s="248"/>
      <x:c r="TYV5917" s="248"/>
      <x:c r="TYW5917" s="248"/>
      <x:c r="TYX5917" s="248"/>
      <x:c r="TYY5917" s="248"/>
      <x:c r="TYZ5917" s="248"/>
      <x:c r="TZA5917" s="248"/>
      <x:c r="TZB5917" s="248"/>
      <x:c r="TZC5917" s="248"/>
      <x:c r="TZD5917" s="248"/>
      <x:c r="TZE5917" s="248"/>
      <x:c r="TZF5917" s="248"/>
      <x:c r="TZG5917" s="248"/>
      <x:c r="TZH5917" s="248"/>
      <x:c r="TZI5917" s="248"/>
      <x:c r="TZJ5917" s="248"/>
      <x:c r="TZK5917" s="248"/>
      <x:c r="TZL5917" s="248"/>
      <x:c r="TZM5917" s="248"/>
      <x:c r="TZN5917" s="248"/>
      <x:c r="TZO5917" s="248"/>
      <x:c r="TZP5917" s="248"/>
      <x:c r="TZQ5917" s="248"/>
      <x:c r="TZR5917" s="248"/>
      <x:c r="TZS5917" s="248"/>
      <x:c r="TZT5917" s="248"/>
      <x:c r="TZU5917" s="248"/>
      <x:c r="TZV5917" s="248"/>
      <x:c r="TZW5917" s="248"/>
      <x:c r="TZX5917" s="248"/>
      <x:c r="TZY5917" s="248"/>
      <x:c r="TZZ5917" s="248"/>
      <x:c r="UAA5917" s="248"/>
      <x:c r="UAB5917" s="248"/>
      <x:c r="UAC5917" s="248"/>
      <x:c r="UAD5917" s="248"/>
      <x:c r="UAE5917" s="248"/>
      <x:c r="UAF5917" s="248"/>
      <x:c r="UAG5917" s="248"/>
      <x:c r="UAH5917" s="248"/>
      <x:c r="UAI5917" s="248"/>
      <x:c r="UAJ5917" s="248"/>
      <x:c r="UAK5917" s="248"/>
      <x:c r="UAL5917" s="248"/>
      <x:c r="UAM5917" s="248"/>
      <x:c r="UAN5917" s="248"/>
      <x:c r="UAO5917" s="248"/>
      <x:c r="UAP5917" s="248"/>
      <x:c r="UAQ5917" s="248"/>
      <x:c r="UAR5917" s="248"/>
      <x:c r="UAS5917" s="248"/>
      <x:c r="UAT5917" s="248"/>
      <x:c r="UAU5917" s="248"/>
      <x:c r="UAV5917" s="248"/>
      <x:c r="UAW5917" s="248"/>
      <x:c r="UAX5917" s="248"/>
      <x:c r="UAY5917" s="248"/>
      <x:c r="UAZ5917" s="248"/>
      <x:c r="UBA5917" s="248"/>
      <x:c r="UBB5917" s="248"/>
      <x:c r="UBC5917" s="248"/>
      <x:c r="UBD5917" s="248"/>
      <x:c r="UBE5917" s="248"/>
      <x:c r="UBF5917" s="248"/>
      <x:c r="UBG5917" s="248"/>
      <x:c r="UBH5917" s="248"/>
      <x:c r="UBI5917" s="248"/>
      <x:c r="UBJ5917" s="248"/>
      <x:c r="UBK5917" s="248"/>
      <x:c r="UBL5917" s="248"/>
      <x:c r="UBM5917" s="248"/>
      <x:c r="UBN5917" s="248"/>
      <x:c r="UBO5917" s="248"/>
      <x:c r="UBP5917" s="248"/>
      <x:c r="UBQ5917" s="248"/>
      <x:c r="UBR5917" s="248"/>
      <x:c r="UBS5917" s="248"/>
      <x:c r="UBT5917" s="248"/>
      <x:c r="UBU5917" s="248"/>
      <x:c r="UBV5917" s="248"/>
      <x:c r="UBW5917" s="248"/>
      <x:c r="UBX5917" s="248"/>
      <x:c r="UBY5917" s="248"/>
      <x:c r="UBZ5917" s="248"/>
      <x:c r="UCA5917" s="248"/>
      <x:c r="UCB5917" s="248"/>
      <x:c r="UCC5917" s="248"/>
      <x:c r="UCD5917" s="248"/>
      <x:c r="UCE5917" s="248"/>
      <x:c r="UCF5917" s="248"/>
      <x:c r="UCG5917" s="248"/>
      <x:c r="UCH5917" s="248"/>
      <x:c r="UCI5917" s="248"/>
      <x:c r="UCJ5917" s="248"/>
      <x:c r="UCK5917" s="248"/>
      <x:c r="UCL5917" s="248"/>
      <x:c r="UCM5917" s="248"/>
      <x:c r="UCN5917" s="248"/>
      <x:c r="UCO5917" s="248"/>
      <x:c r="UCP5917" s="248"/>
      <x:c r="UCQ5917" s="248"/>
      <x:c r="UCR5917" s="248"/>
      <x:c r="UCS5917" s="248"/>
      <x:c r="UCT5917" s="248"/>
      <x:c r="UCU5917" s="248"/>
      <x:c r="UCV5917" s="248"/>
      <x:c r="UCW5917" s="248"/>
      <x:c r="UCX5917" s="248"/>
      <x:c r="UCY5917" s="248"/>
      <x:c r="UCZ5917" s="248"/>
      <x:c r="UDA5917" s="248"/>
      <x:c r="UDB5917" s="248"/>
      <x:c r="UDC5917" s="248"/>
      <x:c r="UDD5917" s="248"/>
      <x:c r="UDE5917" s="248"/>
      <x:c r="UDF5917" s="248"/>
      <x:c r="UDG5917" s="248"/>
      <x:c r="UDH5917" s="248"/>
      <x:c r="UDI5917" s="248"/>
      <x:c r="UDJ5917" s="248"/>
      <x:c r="UDK5917" s="248"/>
      <x:c r="UDL5917" s="248"/>
      <x:c r="UDM5917" s="248"/>
      <x:c r="UDN5917" s="248"/>
      <x:c r="UDO5917" s="248"/>
      <x:c r="UDP5917" s="248"/>
      <x:c r="UDQ5917" s="248"/>
      <x:c r="UDR5917" s="248"/>
      <x:c r="UDS5917" s="248"/>
      <x:c r="UDT5917" s="248"/>
      <x:c r="UDU5917" s="248"/>
      <x:c r="UDV5917" s="248"/>
      <x:c r="UDW5917" s="248"/>
      <x:c r="UDX5917" s="248"/>
      <x:c r="UDY5917" s="248"/>
      <x:c r="UDZ5917" s="248"/>
      <x:c r="UEA5917" s="248"/>
      <x:c r="UEB5917" s="248"/>
      <x:c r="UEC5917" s="248"/>
      <x:c r="UED5917" s="248"/>
      <x:c r="UEE5917" s="248"/>
      <x:c r="UEF5917" s="248"/>
      <x:c r="UEG5917" s="248"/>
      <x:c r="UEH5917" s="248"/>
      <x:c r="UEI5917" s="248"/>
      <x:c r="UEJ5917" s="248"/>
      <x:c r="UEK5917" s="248"/>
      <x:c r="UEL5917" s="248"/>
      <x:c r="UEM5917" s="248"/>
      <x:c r="UEN5917" s="248"/>
      <x:c r="UEO5917" s="248"/>
      <x:c r="UEP5917" s="248"/>
      <x:c r="UEQ5917" s="248"/>
      <x:c r="UER5917" s="248"/>
      <x:c r="UES5917" s="248"/>
      <x:c r="UET5917" s="248"/>
      <x:c r="UEU5917" s="248"/>
      <x:c r="UEV5917" s="248"/>
      <x:c r="UEW5917" s="248"/>
      <x:c r="UEX5917" s="248"/>
      <x:c r="UEY5917" s="248"/>
      <x:c r="UEZ5917" s="248"/>
      <x:c r="UFA5917" s="248"/>
      <x:c r="UFB5917" s="248"/>
      <x:c r="UFC5917" s="248"/>
      <x:c r="UFD5917" s="248"/>
      <x:c r="UFE5917" s="248"/>
      <x:c r="UFF5917" s="248"/>
      <x:c r="UFG5917" s="248"/>
      <x:c r="UFH5917" s="248"/>
      <x:c r="UFI5917" s="248"/>
      <x:c r="UFJ5917" s="248"/>
      <x:c r="UFK5917" s="248"/>
      <x:c r="UFL5917" s="248"/>
      <x:c r="UFM5917" s="248"/>
      <x:c r="UFN5917" s="248"/>
      <x:c r="UFO5917" s="248"/>
      <x:c r="UFP5917" s="248"/>
      <x:c r="UFQ5917" s="248"/>
      <x:c r="UFR5917" s="248"/>
      <x:c r="UFS5917" s="248"/>
      <x:c r="UFT5917" s="248"/>
      <x:c r="UFU5917" s="248"/>
      <x:c r="UFV5917" s="248"/>
      <x:c r="UFW5917" s="248"/>
      <x:c r="UFX5917" s="248"/>
      <x:c r="UFY5917" s="248"/>
      <x:c r="UFZ5917" s="248"/>
      <x:c r="UGA5917" s="248"/>
      <x:c r="UGB5917" s="248"/>
      <x:c r="UGC5917" s="248"/>
      <x:c r="UGD5917" s="248"/>
      <x:c r="UGE5917" s="248"/>
      <x:c r="UGF5917" s="248"/>
      <x:c r="UGG5917" s="248"/>
      <x:c r="UGH5917" s="248"/>
      <x:c r="UGI5917" s="248"/>
      <x:c r="UGJ5917" s="248"/>
      <x:c r="UGK5917" s="248"/>
      <x:c r="UGL5917" s="248"/>
      <x:c r="UGM5917" s="248"/>
      <x:c r="UGN5917" s="248"/>
      <x:c r="UGO5917" s="248"/>
      <x:c r="UGP5917" s="248"/>
      <x:c r="UGQ5917" s="248"/>
      <x:c r="UGR5917" s="248"/>
      <x:c r="UGS5917" s="248"/>
      <x:c r="UGT5917" s="248"/>
      <x:c r="UGU5917" s="248"/>
      <x:c r="UGV5917" s="248"/>
      <x:c r="UGW5917" s="248"/>
      <x:c r="UGX5917" s="248"/>
      <x:c r="UGY5917" s="248"/>
      <x:c r="UGZ5917" s="248"/>
      <x:c r="UHA5917" s="248"/>
      <x:c r="UHB5917" s="248"/>
      <x:c r="UHC5917" s="248"/>
      <x:c r="UHD5917" s="248"/>
      <x:c r="UHE5917" s="248"/>
      <x:c r="UHF5917" s="248"/>
      <x:c r="UHG5917" s="248"/>
      <x:c r="UHH5917" s="248"/>
      <x:c r="UHI5917" s="248"/>
      <x:c r="UHJ5917" s="248"/>
      <x:c r="UHK5917" s="248"/>
      <x:c r="UHL5917" s="248"/>
      <x:c r="UHM5917" s="248"/>
      <x:c r="UHN5917" s="248"/>
      <x:c r="UHO5917" s="248"/>
      <x:c r="UHP5917" s="248"/>
      <x:c r="UHQ5917" s="248"/>
      <x:c r="UHR5917" s="248"/>
      <x:c r="UHS5917" s="248"/>
      <x:c r="UHT5917" s="248"/>
      <x:c r="UHU5917" s="248"/>
      <x:c r="UHV5917" s="248"/>
      <x:c r="UHW5917" s="248"/>
      <x:c r="UHX5917" s="248"/>
      <x:c r="UHY5917" s="248"/>
      <x:c r="UHZ5917" s="248"/>
      <x:c r="UIA5917" s="248"/>
      <x:c r="UIB5917" s="248"/>
      <x:c r="UIC5917" s="248"/>
      <x:c r="UID5917" s="248"/>
      <x:c r="UIE5917" s="248"/>
      <x:c r="UIF5917" s="248"/>
      <x:c r="UIG5917" s="248"/>
      <x:c r="UIH5917" s="248"/>
      <x:c r="UII5917" s="248"/>
      <x:c r="UIJ5917" s="248"/>
      <x:c r="UIK5917" s="248"/>
      <x:c r="UIL5917" s="248"/>
      <x:c r="UIM5917" s="248"/>
      <x:c r="UIN5917" s="248"/>
      <x:c r="UIO5917" s="248"/>
      <x:c r="UIP5917" s="248"/>
      <x:c r="UIQ5917" s="248"/>
      <x:c r="UIR5917" s="248"/>
      <x:c r="UIS5917" s="248"/>
      <x:c r="UIT5917" s="248"/>
      <x:c r="UIU5917" s="248"/>
      <x:c r="UIV5917" s="248"/>
      <x:c r="UIW5917" s="248"/>
      <x:c r="UIX5917" s="248"/>
      <x:c r="UIY5917" s="248"/>
      <x:c r="UIZ5917" s="248"/>
      <x:c r="UJA5917" s="248"/>
      <x:c r="UJB5917" s="248"/>
      <x:c r="UJC5917" s="248"/>
      <x:c r="UJD5917" s="248"/>
      <x:c r="UJE5917" s="248"/>
      <x:c r="UJF5917" s="248"/>
      <x:c r="UJG5917" s="248"/>
      <x:c r="UJH5917" s="248"/>
      <x:c r="UJI5917" s="248"/>
      <x:c r="UJJ5917" s="248"/>
      <x:c r="UJK5917" s="248"/>
      <x:c r="UJL5917" s="248"/>
      <x:c r="UJM5917" s="248"/>
      <x:c r="UJN5917" s="248"/>
      <x:c r="UJO5917" s="248"/>
      <x:c r="UJP5917" s="248"/>
      <x:c r="UJQ5917" s="248"/>
      <x:c r="UJR5917" s="248"/>
      <x:c r="UJS5917" s="248"/>
      <x:c r="UJT5917" s="248"/>
      <x:c r="UJU5917" s="248"/>
      <x:c r="UJV5917" s="248"/>
      <x:c r="UJW5917" s="248"/>
      <x:c r="UJX5917" s="248"/>
      <x:c r="UJY5917" s="248"/>
      <x:c r="UJZ5917" s="248"/>
      <x:c r="UKA5917" s="248"/>
      <x:c r="UKB5917" s="248"/>
      <x:c r="UKC5917" s="248"/>
      <x:c r="UKD5917" s="248"/>
      <x:c r="UKE5917" s="248"/>
      <x:c r="UKF5917" s="248"/>
      <x:c r="UKG5917" s="248"/>
      <x:c r="UKH5917" s="248"/>
      <x:c r="UKI5917" s="248"/>
      <x:c r="UKJ5917" s="248"/>
      <x:c r="UKK5917" s="248"/>
      <x:c r="UKL5917" s="248"/>
      <x:c r="UKM5917" s="248"/>
      <x:c r="UKN5917" s="248"/>
      <x:c r="UKO5917" s="248"/>
      <x:c r="UKP5917" s="248"/>
      <x:c r="UKQ5917" s="248"/>
      <x:c r="UKR5917" s="248"/>
      <x:c r="UKS5917" s="248"/>
      <x:c r="UKT5917" s="248"/>
      <x:c r="UKU5917" s="248"/>
      <x:c r="UKV5917" s="248"/>
      <x:c r="UKW5917" s="248"/>
      <x:c r="UKX5917" s="248"/>
      <x:c r="UKY5917" s="248"/>
      <x:c r="UKZ5917" s="248"/>
      <x:c r="ULA5917" s="248"/>
      <x:c r="ULB5917" s="248"/>
      <x:c r="ULC5917" s="248"/>
      <x:c r="ULD5917" s="248"/>
      <x:c r="ULE5917" s="248"/>
      <x:c r="ULF5917" s="248"/>
      <x:c r="ULG5917" s="248"/>
      <x:c r="ULH5917" s="248"/>
      <x:c r="ULI5917" s="248"/>
      <x:c r="ULJ5917" s="248"/>
      <x:c r="ULK5917" s="248"/>
      <x:c r="ULL5917" s="248"/>
      <x:c r="ULM5917" s="248"/>
      <x:c r="ULN5917" s="248"/>
      <x:c r="ULO5917" s="248"/>
      <x:c r="ULP5917" s="248"/>
      <x:c r="ULQ5917" s="248"/>
      <x:c r="ULR5917" s="248"/>
      <x:c r="ULS5917" s="248"/>
      <x:c r="ULT5917" s="248"/>
      <x:c r="ULU5917" s="248"/>
      <x:c r="ULV5917" s="248"/>
      <x:c r="ULW5917" s="248"/>
      <x:c r="ULX5917" s="248"/>
      <x:c r="ULY5917" s="248"/>
      <x:c r="ULZ5917" s="248"/>
      <x:c r="UMA5917" s="248"/>
      <x:c r="UMB5917" s="248"/>
      <x:c r="UMC5917" s="248"/>
      <x:c r="UMD5917" s="248"/>
      <x:c r="UME5917" s="248"/>
      <x:c r="UMF5917" s="248"/>
      <x:c r="UMG5917" s="248"/>
      <x:c r="UMH5917" s="248"/>
      <x:c r="UMI5917" s="248"/>
      <x:c r="UMJ5917" s="248"/>
      <x:c r="UMK5917" s="248"/>
      <x:c r="UML5917" s="248"/>
      <x:c r="UMM5917" s="248"/>
      <x:c r="UMN5917" s="248"/>
      <x:c r="UMO5917" s="248"/>
      <x:c r="UMP5917" s="248"/>
      <x:c r="UMQ5917" s="248"/>
      <x:c r="UMR5917" s="248"/>
      <x:c r="UMS5917" s="248"/>
      <x:c r="UMT5917" s="248"/>
      <x:c r="UMU5917" s="248"/>
      <x:c r="UMV5917" s="248"/>
      <x:c r="UMW5917" s="248"/>
      <x:c r="UMX5917" s="248"/>
      <x:c r="UMY5917" s="248"/>
      <x:c r="UMZ5917" s="248"/>
      <x:c r="UNA5917" s="248"/>
      <x:c r="UNB5917" s="248"/>
      <x:c r="UNC5917" s="248"/>
      <x:c r="UND5917" s="248"/>
      <x:c r="UNE5917" s="248"/>
      <x:c r="UNF5917" s="248"/>
      <x:c r="UNG5917" s="248"/>
      <x:c r="UNH5917" s="248"/>
      <x:c r="UNI5917" s="248"/>
      <x:c r="UNJ5917" s="248"/>
      <x:c r="UNK5917" s="248"/>
      <x:c r="UNL5917" s="248"/>
      <x:c r="UNM5917" s="248"/>
      <x:c r="UNN5917" s="248"/>
      <x:c r="UNO5917" s="248"/>
      <x:c r="UNP5917" s="248"/>
      <x:c r="UNQ5917" s="248"/>
      <x:c r="UNR5917" s="248"/>
      <x:c r="UNS5917" s="248"/>
      <x:c r="UNT5917" s="248"/>
      <x:c r="UNU5917" s="248"/>
      <x:c r="UNV5917" s="248"/>
      <x:c r="UNW5917" s="248"/>
      <x:c r="UNX5917" s="248"/>
      <x:c r="UNY5917" s="248"/>
      <x:c r="UNZ5917" s="248"/>
      <x:c r="UOA5917" s="248"/>
      <x:c r="UOB5917" s="248"/>
      <x:c r="UOC5917" s="248"/>
      <x:c r="UOD5917" s="248"/>
      <x:c r="UOE5917" s="248"/>
      <x:c r="UOF5917" s="248"/>
      <x:c r="UOG5917" s="248"/>
      <x:c r="UOH5917" s="248"/>
      <x:c r="UOI5917" s="248"/>
      <x:c r="UOJ5917" s="248"/>
      <x:c r="UOK5917" s="248"/>
      <x:c r="UOL5917" s="248"/>
      <x:c r="UOM5917" s="248"/>
      <x:c r="UON5917" s="248"/>
      <x:c r="UOO5917" s="248"/>
      <x:c r="UOP5917" s="248"/>
      <x:c r="UOQ5917" s="248"/>
      <x:c r="UOR5917" s="248"/>
      <x:c r="UOS5917" s="248"/>
      <x:c r="UOT5917" s="248"/>
      <x:c r="UOU5917" s="248"/>
      <x:c r="UOV5917" s="248"/>
      <x:c r="UOW5917" s="248"/>
      <x:c r="UOX5917" s="248"/>
      <x:c r="UOY5917" s="248"/>
      <x:c r="UOZ5917" s="248"/>
      <x:c r="UPA5917" s="248"/>
      <x:c r="UPB5917" s="248"/>
      <x:c r="UPC5917" s="248"/>
      <x:c r="UPD5917" s="248"/>
      <x:c r="UPE5917" s="248"/>
      <x:c r="UPF5917" s="248"/>
      <x:c r="UPG5917" s="248"/>
      <x:c r="UPH5917" s="248"/>
      <x:c r="UPI5917" s="248"/>
      <x:c r="UPJ5917" s="248"/>
      <x:c r="UPK5917" s="248"/>
      <x:c r="UPL5917" s="248"/>
      <x:c r="UPM5917" s="248"/>
      <x:c r="UPN5917" s="248"/>
      <x:c r="UPO5917" s="248"/>
      <x:c r="UPP5917" s="248"/>
      <x:c r="UPQ5917" s="248"/>
      <x:c r="UPR5917" s="248"/>
      <x:c r="UPS5917" s="248"/>
      <x:c r="UPT5917" s="248"/>
      <x:c r="UPU5917" s="248"/>
      <x:c r="UPV5917" s="248"/>
      <x:c r="UPW5917" s="248"/>
      <x:c r="UPX5917" s="248"/>
      <x:c r="UPY5917" s="248"/>
      <x:c r="UPZ5917" s="248"/>
      <x:c r="UQA5917" s="248"/>
      <x:c r="UQB5917" s="248"/>
      <x:c r="UQC5917" s="248"/>
      <x:c r="UQD5917" s="248"/>
      <x:c r="UQE5917" s="248"/>
      <x:c r="UQF5917" s="248"/>
      <x:c r="UQG5917" s="248"/>
      <x:c r="UQH5917" s="248"/>
      <x:c r="UQI5917" s="248"/>
      <x:c r="UQJ5917" s="248"/>
      <x:c r="UQK5917" s="248"/>
      <x:c r="UQL5917" s="248"/>
      <x:c r="UQM5917" s="248"/>
      <x:c r="UQN5917" s="248"/>
      <x:c r="UQO5917" s="248"/>
      <x:c r="UQP5917" s="248"/>
      <x:c r="UQQ5917" s="248"/>
      <x:c r="UQR5917" s="248"/>
      <x:c r="UQS5917" s="248"/>
      <x:c r="UQT5917" s="248"/>
      <x:c r="UQU5917" s="248"/>
      <x:c r="UQV5917" s="248"/>
      <x:c r="UQW5917" s="248"/>
      <x:c r="UQX5917" s="248"/>
      <x:c r="UQY5917" s="248"/>
      <x:c r="UQZ5917" s="248"/>
      <x:c r="URA5917" s="248"/>
      <x:c r="URB5917" s="248"/>
      <x:c r="URC5917" s="248"/>
      <x:c r="URD5917" s="248"/>
      <x:c r="URE5917" s="248"/>
      <x:c r="URF5917" s="248"/>
      <x:c r="URG5917" s="248"/>
      <x:c r="URH5917" s="248"/>
      <x:c r="URI5917" s="248"/>
      <x:c r="URJ5917" s="248"/>
      <x:c r="URK5917" s="248"/>
      <x:c r="URL5917" s="248"/>
      <x:c r="URM5917" s="248"/>
      <x:c r="URN5917" s="248"/>
      <x:c r="URO5917" s="248"/>
      <x:c r="URP5917" s="248"/>
      <x:c r="URQ5917" s="248"/>
      <x:c r="URR5917" s="248"/>
      <x:c r="URS5917" s="248"/>
      <x:c r="URT5917" s="248"/>
      <x:c r="URU5917" s="248"/>
      <x:c r="URV5917" s="248"/>
      <x:c r="URW5917" s="248"/>
      <x:c r="URX5917" s="248"/>
      <x:c r="URY5917" s="248"/>
      <x:c r="URZ5917" s="248"/>
      <x:c r="USA5917" s="248"/>
      <x:c r="USB5917" s="248"/>
      <x:c r="USC5917" s="248"/>
      <x:c r="USD5917" s="248"/>
      <x:c r="USE5917" s="248"/>
      <x:c r="USF5917" s="248"/>
      <x:c r="USG5917" s="248"/>
      <x:c r="USH5917" s="248"/>
      <x:c r="USI5917" s="248"/>
      <x:c r="USJ5917" s="248"/>
      <x:c r="USK5917" s="248"/>
      <x:c r="USL5917" s="248"/>
      <x:c r="USM5917" s="248"/>
      <x:c r="USN5917" s="248"/>
      <x:c r="USO5917" s="248"/>
      <x:c r="USP5917" s="248"/>
      <x:c r="USQ5917" s="248"/>
      <x:c r="USR5917" s="248"/>
      <x:c r="USS5917" s="248"/>
      <x:c r="UST5917" s="248"/>
      <x:c r="USU5917" s="248"/>
      <x:c r="USV5917" s="248"/>
      <x:c r="USW5917" s="248"/>
      <x:c r="USX5917" s="248"/>
      <x:c r="USY5917" s="248"/>
      <x:c r="USZ5917" s="248"/>
      <x:c r="UTA5917" s="248"/>
      <x:c r="UTB5917" s="248"/>
      <x:c r="UTC5917" s="248"/>
      <x:c r="UTD5917" s="248"/>
      <x:c r="UTE5917" s="248"/>
      <x:c r="UTF5917" s="248"/>
      <x:c r="UTG5917" s="248"/>
      <x:c r="UTH5917" s="248"/>
      <x:c r="UTI5917" s="248"/>
      <x:c r="UTJ5917" s="248"/>
      <x:c r="UTK5917" s="248"/>
      <x:c r="UTL5917" s="248"/>
      <x:c r="UTM5917" s="248"/>
      <x:c r="UTN5917" s="248"/>
      <x:c r="UTO5917" s="248"/>
      <x:c r="UTP5917" s="248"/>
      <x:c r="UTQ5917" s="248"/>
      <x:c r="UTR5917" s="248"/>
      <x:c r="UTS5917" s="248"/>
      <x:c r="UTT5917" s="248"/>
      <x:c r="UTU5917" s="248"/>
      <x:c r="UTV5917" s="248"/>
      <x:c r="UTW5917" s="248"/>
      <x:c r="UTX5917" s="248"/>
      <x:c r="UTY5917" s="248"/>
      <x:c r="UTZ5917" s="248"/>
      <x:c r="UUA5917" s="248"/>
      <x:c r="UUB5917" s="248"/>
      <x:c r="UUC5917" s="248"/>
      <x:c r="UUD5917" s="248"/>
      <x:c r="UUE5917" s="248"/>
      <x:c r="UUF5917" s="248"/>
      <x:c r="UUG5917" s="248"/>
      <x:c r="UUH5917" s="248"/>
      <x:c r="UUI5917" s="248"/>
      <x:c r="UUJ5917" s="248"/>
      <x:c r="UUK5917" s="248"/>
      <x:c r="UUL5917" s="248"/>
      <x:c r="UUM5917" s="248"/>
      <x:c r="UUN5917" s="248"/>
      <x:c r="UUO5917" s="248"/>
      <x:c r="UUP5917" s="248"/>
      <x:c r="UUQ5917" s="248"/>
      <x:c r="UUR5917" s="248"/>
      <x:c r="UUS5917" s="248"/>
      <x:c r="UUT5917" s="248"/>
      <x:c r="UUU5917" s="248"/>
      <x:c r="UUV5917" s="248"/>
      <x:c r="UUW5917" s="248"/>
      <x:c r="UUX5917" s="248"/>
      <x:c r="UUY5917" s="248"/>
      <x:c r="UUZ5917" s="248"/>
      <x:c r="UVA5917" s="248"/>
      <x:c r="UVB5917" s="248"/>
      <x:c r="UVC5917" s="248"/>
      <x:c r="UVD5917" s="248"/>
      <x:c r="UVE5917" s="248"/>
      <x:c r="UVF5917" s="248"/>
      <x:c r="UVG5917" s="248"/>
      <x:c r="UVH5917" s="248"/>
      <x:c r="UVI5917" s="248"/>
      <x:c r="UVJ5917" s="248"/>
      <x:c r="UVK5917" s="248"/>
      <x:c r="UVL5917" s="248"/>
      <x:c r="UVM5917" s="248"/>
      <x:c r="UVN5917" s="248"/>
      <x:c r="UVO5917" s="248"/>
      <x:c r="UVP5917" s="248"/>
      <x:c r="UVQ5917" s="248"/>
      <x:c r="UVR5917" s="248"/>
      <x:c r="UVS5917" s="248"/>
      <x:c r="UVT5917" s="248"/>
      <x:c r="UVU5917" s="248"/>
      <x:c r="UVV5917" s="248"/>
      <x:c r="UVW5917" s="248"/>
      <x:c r="UVX5917" s="248"/>
      <x:c r="UVY5917" s="248"/>
      <x:c r="UVZ5917" s="248"/>
      <x:c r="UWA5917" s="248"/>
      <x:c r="UWB5917" s="248"/>
      <x:c r="UWC5917" s="248"/>
      <x:c r="UWD5917" s="248"/>
      <x:c r="UWE5917" s="248"/>
      <x:c r="UWF5917" s="248"/>
      <x:c r="UWG5917" s="248"/>
      <x:c r="UWH5917" s="248"/>
      <x:c r="UWI5917" s="248"/>
      <x:c r="UWJ5917" s="248"/>
      <x:c r="UWK5917" s="248"/>
      <x:c r="UWL5917" s="248"/>
      <x:c r="UWM5917" s="248"/>
      <x:c r="UWN5917" s="248"/>
      <x:c r="UWO5917" s="248"/>
      <x:c r="UWP5917" s="248"/>
      <x:c r="UWQ5917" s="248"/>
      <x:c r="UWR5917" s="248"/>
      <x:c r="UWS5917" s="248"/>
      <x:c r="UWT5917" s="248"/>
      <x:c r="UWU5917" s="248"/>
      <x:c r="UWV5917" s="248"/>
      <x:c r="UWW5917" s="248"/>
      <x:c r="UWX5917" s="248"/>
      <x:c r="UWY5917" s="248"/>
      <x:c r="UWZ5917" s="248"/>
      <x:c r="UXA5917" s="248"/>
      <x:c r="UXB5917" s="248"/>
      <x:c r="UXC5917" s="248"/>
      <x:c r="UXD5917" s="248"/>
      <x:c r="UXE5917" s="248"/>
      <x:c r="UXF5917" s="248"/>
      <x:c r="UXG5917" s="248"/>
      <x:c r="UXH5917" s="248"/>
      <x:c r="UXI5917" s="248"/>
      <x:c r="UXJ5917" s="248"/>
      <x:c r="UXK5917" s="248"/>
      <x:c r="UXL5917" s="248"/>
      <x:c r="UXM5917" s="248"/>
      <x:c r="UXN5917" s="248"/>
      <x:c r="UXO5917" s="248"/>
      <x:c r="UXP5917" s="248"/>
      <x:c r="UXQ5917" s="248"/>
      <x:c r="UXR5917" s="248"/>
      <x:c r="UXS5917" s="248"/>
      <x:c r="UXT5917" s="248"/>
      <x:c r="UXU5917" s="248"/>
      <x:c r="UXV5917" s="248"/>
      <x:c r="UXW5917" s="248"/>
      <x:c r="UXX5917" s="248"/>
      <x:c r="UXY5917" s="248"/>
      <x:c r="UXZ5917" s="248"/>
      <x:c r="UYA5917" s="248"/>
      <x:c r="UYB5917" s="248"/>
      <x:c r="UYC5917" s="248"/>
      <x:c r="UYD5917" s="248"/>
      <x:c r="UYE5917" s="248"/>
      <x:c r="UYF5917" s="248"/>
      <x:c r="UYG5917" s="248"/>
      <x:c r="UYH5917" s="248"/>
      <x:c r="UYI5917" s="248"/>
      <x:c r="UYJ5917" s="248"/>
      <x:c r="UYK5917" s="248"/>
      <x:c r="UYL5917" s="248"/>
      <x:c r="UYM5917" s="248"/>
      <x:c r="UYN5917" s="248"/>
      <x:c r="UYO5917" s="248"/>
      <x:c r="UYP5917" s="248"/>
      <x:c r="UYQ5917" s="248"/>
      <x:c r="UYR5917" s="248"/>
      <x:c r="UYS5917" s="248"/>
      <x:c r="UYT5917" s="248"/>
      <x:c r="UYU5917" s="248"/>
      <x:c r="UYV5917" s="248"/>
      <x:c r="UYW5917" s="248"/>
      <x:c r="UYX5917" s="248"/>
      <x:c r="UYY5917" s="248"/>
      <x:c r="UYZ5917" s="248"/>
      <x:c r="UZA5917" s="248"/>
      <x:c r="UZB5917" s="248"/>
      <x:c r="UZC5917" s="248"/>
      <x:c r="UZD5917" s="248"/>
      <x:c r="UZE5917" s="248"/>
      <x:c r="UZF5917" s="248"/>
      <x:c r="UZG5917" s="248"/>
      <x:c r="UZH5917" s="248"/>
      <x:c r="UZI5917" s="248"/>
      <x:c r="UZJ5917" s="248"/>
      <x:c r="UZK5917" s="248"/>
      <x:c r="UZL5917" s="248"/>
      <x:c r="UZM5917" s="248"/>
      <x:c r="UZN5917" s="248"/>
      <x:c r="UZO5917" s="248"/>
      <x:c r="UZP5917" s="248"/>
      <x:c r="UZQ5917" s="248"/>
      <x:c r="UZR5917" s="248"/>
      <x:c r="UZS5917" s="248"/>
      <x:c r="UZT5917" s="248"/>
      <x:c r="UZU5917" s="248"/>
      <x:c r="UZV5917" s="248"/>
      <x:c r="UZW5917" s="248"/>
      <x:c r="UZX5917" s="248"/>
      <x:c r="UZY5917" s="248"/>
      <x:c r="UZZ5917" s="248"/>
      <x:c r="VAA5917" s="248"/>
      <x:c r="VAB5917" s="248"/>
      <x:c r="VAC5917" s="248"/>
      <x:c r="VAD5917" s="248"/>
      <x:c r="VAE5917" s="248"/>
      <x:c r="VAF5917" s="248"/>
      <x:c r="VAG5917" s="248"/>
      <x:c r="VAH5917" s="248"/>
      <x:c r="VAI5917" s="248"/>
      <x:c r="VAJ5917" s="248"/>
      <x:c r="VAK5917" s="248"/>
      <x:c r="VAL5917" s="248"/>
      <x:c r="VAM5917" s="248"/>
      <x:c r="VAN5917" s="248"/>
      <x:c r="VAO5917" s="248"/>
      <x:c r="VAP5917" s="248"/>
      <x:c r="VAQ5917" s="248"/>
      <x:c r="VAR5917" s="248"/>
      <x:c r="VAS5917" s="248"/>
      <x:c r="VAT5917" s="248"/>
      <x:c r="VAU5917" s="248"/>
      <x:c r="VAV5917" s="248"/>
      <x:c r="VAW5917" s="248"/>
      <x:c r="VAX5917" s="248"/>
      <x:c r="VAY5917" s="248"/>
      <x:c r="VAZ5917" s="248"/>
      <x:c r="VBA5917" s="248"/>
      <x:c r="VBB5917" s="248"/>
      <x:c r="VBC5917" s="248"/>
      <x:c r="VBD5917" s="248"/>
      <x:c r="VBE5917" s="248"/>
      <x:c r="VBF5917" s="248"/>
      <x:c r="VBG5917" s="248"/>
      <x:c r="VBH5917" s="248"/>
      <x:c r="VBI5917" s="248"/>
      <x:c r="VBJ5917" s="248"/>
      <x:c r="VBK5917" s="248"/>
      <x:c r="VBL5917" s="248"/>
      <x:c r="VBM5917" s="248"/>
      <x:c r="VBN5917" s="248"/>
      <x:c r="VBO5917" s="248"/>
      <x:c r="VBP5917" s="248"/>
      <x:c r="VBQ5917" s="248"/>
      <x:c r="VBR5917" s="248"/>
      <x:c r="VBS5917" s="248"/>
      <x:c r="VBT5917" s="248"/>
      <x:c r="VBU5917" s="248"/>
      <x:c r="VBV5917" s="248"/>
      <x:c r="VBW5917" s="248"/>
      <x:c r="VBX5917" s="248"/>
      <x:c r="VBY5917" s="248"/>
      <x:c r="VBZ5917" s="248"/>
      <x:c r="VCA5917" s="248"/>
      <x:c r="VCB5917" s="248"/>
      <x:c r="VCC5917" s="248"/>
      <x:c r="VCD5917" s="248"/>
      <x:c r="VCE5917" s="248"/>
      <x:c r="VCF5917" s="248"/>
      <x:c r="VCG5917" s="248"/>
      <x:c r="VCH5917" s="248"/>
      <x:c r="VCI5917" s="248"/>
      <x:c r="VCJ5917" s="248"/>
      <x:c r="VCK5917" s="248"/>
      <x:c r="VCL5917" s="248"/>
      <x:c r="VCM5917" s="248"/>
      <x:c r="VCN5917" s="248"/>
      <x:c r="VCO5917" s="248"/>
      <x:c r="VCP5917" s="248"/>
      <x:c r="VCQ5917" s="248"/>
      <x:c r="VCR5917" s="248"/>
      <x:c r="VCS5917" s="248"/>
      <x:c r="VCT5917" s="248"/>
      <x:c r="VCU5917" s="248"/>
      <x:c r="VCV5917" s="248"/>
      <x:c r="VCW5917" s="248"/>
      <x:c r="VCX5917" s="248"/>
      <x:c r="VCY5917" s="248"/>
      <x:c r="VCZ5917" s="248"/>
      <x:c r="VDA5917" s="248"/>
      <x:c r="VDB5917" s="248"/>
      <x:c r="VDC5917" s="248"/>
      <x:c r="VDD5917" s="248"/>
      <x:c r="VDE5917" s="248"/>
      <x:c r="VDF5917" s="248"/>
      <x:c r="VDG5917" s="248"/>
      <x:c r="VDH5917" s="248"/>
      <x:c r="VDI5917" s="248"/>
      <x:c r="VDJ5917" s="248"/>
      <x:c r="VDK5917" s="248"/>
      <x:c r="VDL5917" s="248"/>
      <x:c r="VDM5917" s="248"/>
      <x:c r="VDN5917" s="248"/>
      <x:c r="VDO5917" s="248"/>
      <x:c r="VDP5917" s="248"/>
      <x:c r="VDQ5917" s="248"/>
      <x:c r="VDR5917" s="248"/>
      <x:c r="VDS5917" s="248"/>
      <x:c r="VDT5917" s="248"/>
      <x:c r="VDU5917" s="248"/>
      <x:c r="VDV5917" s="248"/>
      <x:c r="VDW5917" s="248"/>
      <x:c r="VDX5917" s="248"/>
      <x:c r="VDY5917" s="248"/>
      <x:c r="VDZ5917" s="248"/>
      <x:c r="VEA5917" s="248"/>
      <x:c r="VEB5917" s="248"/>
      <x:c r="VEC5917" s="248"/>
      <x:c r="VED5917" s="248"/>
      <x:c r="VEE5917" s="248"/>
      <x:c r="VEF5917" s="248"/>
      <x:c r="VEG5917" s="248"/>
      <x:c r="VEH5917" s="248"/>
      <x:c r="VEI5917" s="248"/>
      <x:c r="VEJ5917" s="248"/>
      <x:c r="VEK5917" s="248"/>
      <x:c r="VEL5917" s="248"/>
      <x:c r="VEM5917" s="248"/>
      <x:c r="VEN5917" s="248"/>
      <x:c r="VEO5917" s="248"/>
      <x:c r="VEP5917" s="248"/>
      <x:c r="VEQ5917" s="248"/>
      <x:c r="VER5917" s="248"/>
      <x:c r="VES5917" s="248"/>
      <x:c r="VET5917" s="248"/>
      <x:c r="VEU5917" s="248"/>
      <x:c r="VEV5917" s="248"/>
      <x:c r="VEW5917" s="248"/>
      <x:c r="VEX5917" s="248"/>
      <x:c r="VEY5917" s="248"/>
      <x:c r="VEZ5917" s="248"/>
      <x:c r="VFA5917" s="248"/>
      <x:c r="VFB5917" s="248"/>
      <x:c r="VFC5917" s="248"/>
      <x:c r="VFD5917" s="248"/>
      <x:c r="VFE5917" s="248"/>
      <x:c r="VFF5917" s="248"/>
      <x:c r="VFG5917" s="248"/>
      <x:c r="VFH5917" s="248"/>
      <x:c r="VFI5917" s="248"/>
      <x:c r="VFJ5917" s="248"/>
      <x:c r="VFK5917" s="248"/>
      <x:c r="VFL5917" s="248"/>
      <x:c r="VFM5917" s="248"/>
      <x:c r="VFN5917" s="248"/>
      <x:c r="VFO5917" s="248"/>
      <x:c r="VFP5917" s="248"/>
      <x:c r="VFQ5917" s="248"/>
      <x:c r="VFR5917" s="248"/>
      <x:c r="VFS5917" s="248"/>
      <x:c r="VFT5917" s="248"/>
      <x:c r="VFU5917" s="248"/>
      <x:c r="VFV5917" s="248"/>
      <x:c r="VFW5917" s="248"/>
      <x:c r="VFX5917" s="248"/>
      <x:c r="VFY5917" s="248"/>
      <x:c r="VFZ5917" s="248"/>
      <x:c r="VGA5917" s="248"/>
      <x:c r="VGB5917" s="248"/>
      <x:c r="VGC5917" s="248"/>
      <x:c r="VGD5917" s="248"/>
      <x:c r="VGE5917" s="248"/>
      <x:c r="VGF5917" s="248"/>
      <x:c r="VGG5917" s="248"/>
      <x:c r="VGH5917" s="248"/>
      <x:c r="VGI5917" s="248"/>
      <x:c r="VGJ5917" s="248"/>
      <x:c r="VGK5917" s="248"/>
      <x:c r="VGL5917" s="248"/>
      <x:c r="VGM5917" s="248"/>
      <x:c r="VGN5917" s="248"/>
      <x:c r="VGO5917" s="248"/>
      <x:c r="VGP5917" s="248"/>
      <x:c r="VGQ5917" s="248"/>
      <x:c r="VGR5917" s="248"/>
      <x:c r="VGS5917" s="248"/>
      <x:c r="VGT5917" s="248"/>
      <x:c r="VGU5917" s="248"/>
      <x:c r="VGV5917" s="248"/>
      <x:c r="VGW5917" s="248"/>
      <x:c r="VGX5917" s="248"/>
      <x:c r="VGY5917" s="248"/>
      <x:c r="VGZ5917" s="248"/>
      <x:c r="VHA5917" s="248"/>
      <x:c r="VHB5917" s="248"/>
      <x:c r="VHC5917" s="248"/>
      <x:c r="VHD5917" s="248"/>
      <x:c r="VHE5917" s="248"/>
      <x:c r="VHF5917" s="248"/>
      <x:c r="VHG5917" s="248"/>
      <x:c r="VHH5917" s="248"/>
      <x:c r="VHI5917" s="248"/>
      <x:c r="VHJ5917" s="248"/>
      <x:c r="VHK5917" s="248"/>
      <x:c r="VHL5917" s="248"/>
      <x:c r="VHM5917" s="248"/>
      <x:c r="VHN5917" s="248"/>
      <x:c r="VHO5917" s="248"/>
      <x:c r="VHP5917" s="248"/>
      <x:c r="VHQ5917" s="248"/>
      <x:c r="VHR5917" s="248"/>
      <x:c r="VHS5917" s="248"/>
      <x:c r="VHT5917" s="248"/>
      <x:c r="VHU5917" s="248"/>
      <x:c r="VHV5917" s="248"/>
      <x:c r="VHW5917" s="248"/>
      <x:c r="VHX5917" s="248"/>
      <x:c r="VHY5917" s="248"/>
      <x:c r="VHZ5917" s="248"/>
      <x:c r="VIA5917" s="248"/>
      <x:c r="VIB5917" s="248"/>
      <x:c r="VIC5917" s="248"/>
      <x:c r="VID5917" s="248"/>
      <x:c r="VIE5917" s="248"/>
      <x:c r="VIF5917" s="248"/>
      <x:c r="VIG5917" s="248"/>
      <x:c r="VIH5917" s="248"/>
      <x:c r="VII5917" s="248"/>
      <x:c r="VIJ5917" s="248"/>
      <x:c r="VIK5917" s="248"/>
      <x:c r="VIL5917" s="248"/>
      <x:c r="VIM5917" s="248"/>
      <x:c r="VIN5917" s="248"/>
      <x:c r="VIO5917" s="248"/>
      <x:c r="VIP5917" s="248"/>
      <x:c r="VIQ5917" s="248"/>
      <x:c r="VIR5917" s="248"/>
      <x:c r="VIS5917" s="248"/>
      <x:c r="VIT5917" s="248"/>
      <x:c r="VIU5917" s="248"/>
      <x:c r="VIV5917" s="248"/>
      <x:c r="VIW5917" s="248"/>
      <x:c r="VIX5917" s="248"/>
      <x:c r="VIY5917" s="248"/>
      <x:c r="VIZ5917" s="248"/>
      <x:c r="VJA5917" s="248"/>
      <x:c r="VJB5917" s="248"/>
      <x:c r="VJC5917" s="248"/>
      <x:c r="VJD5917" s="248"/>
      <x:c r="VJE5917" s="248"/>
      <x:c r="VJF5917" s="248"/>
      <x:c r="VJG5917" s="248"/>
      <x:c r="VJH5917" s="248"/>
      <x:c r="VJI5917" s="248"/>
      <x:c r="VJJ5917" s="248"/>
      <x:c r="VJK5917" s="248"/>
      <x:c r="VJL5917" s="248"/>
      <x:c r="VJM5917" s="248"/>
      <x:c r="VJN5917" s="248"/>
      <x:c r="VJO5917" s="248"/>
      <x:c r="VJP5917" s="248"/>
      <x:c r="VJQ5917" s="248"/>
      <x:c r="VJR5917" s="248"/>
      <x:c r="VJS5917" s="248"/>
      <x:c r="VJT5917" s="248"/>
      <x:c r="VJU5917" s="248"/>
      <x:c r="VJV5917" s="248"/>
      <x:c r="VJW5917" s="248"/>
      <x:c r="VJX5917" s="248"/>
      <x:c r="VJY5917" s="248"/>
      <x:c r="VJZ5917" s="248"/>
      <x:c r="VKA5917" s="248"/>
      <x:c r="VKB5917" s="248"/>
      <x:c r="VKC5917" s="248"/>
      <x:c r="VKD5917" s="248"/>
      <x:c r="VKE5917" s="248"/>
      <x:c r="VKF5917" s="248"/>
      <x:c r="VKG5917" s="248"/>
      <x:c r="VKH5917" s="248"/>
      <x:c r="VKI5917" s="248"/>
      <x:c r="VKJ5917" s="248"/>
      <x:c r="VKK5917" s="248"/>
      <x:c r="VKL5917" s="248"/>
      <x:c r="VKM5917" s="248"/>
      <x:c r="VKN5917" s="248"/>
      <x:c r="VKO5917" s="248"/>
      <x:c r="VKP5917" s="248"/>
      <x:c r="VKQ5917" s="248"/>
      <x:c r="VKR5917" s="248"/>
      <x:c r="VKS5917" s="248"/>
      <x:c r="VKT5917" s="248"/>
      <x:c r="VKU5917" s="248"/>
      <x:c r="VKV5917" s="248"/>
      <x:c r="VKW5917" s="248"/>
      <x:c r="VKX5917" s="248"/>
      <x:c r="VKY5917" s="248"/>
      <x:c r="VKZ5917" s="248"/>
      <x:c r="VLA5917" s="248"/>
      <x:c r="VLB5917" s="248"/>
      <x:c r="VLC5917" s="248"/>
      <x:c r="VLD5917" s="248"/>
      <x:c r="VLE5917" s="248"/>
      <x:c r="VLF5917" s="248"/>
      <x:c r="VLG5917" s="248"/>
      <x:c r="VLH5917" s="248"/>
      <x:c r="VLI5917" s="248"/>
      <x:c r="VLJ5917" s="248"/>
      <x:c r="VLK5917" s="248"/>
      <x:c r="VLL5917" s="248"/>
      <x:c r="VLM5917" s="248"/>
      <x:c r="VLN5917" s="248"/>
      <x:c r="VLO5917" s="248"/>
      <x:c r="VLP5917" s="248"/>
      <x:c r="VLQ5917" s="248"/>
      <x:c r="VLR5917" s="248"/>
      <x:c r="VLS5917" s="248"/>
      <x:c r="VLT5917" s="248"/>
      <x:c r="VLU5917" s="248"/>
      <x:c r="VLV5917" s="248"/>
      <x:c r="VLW5917" s="248"/>
      <x:c r="VLX5917" s="248"/>
      <x:c r="VLY5917" s="248"/>
      <x:c r="VLZ5917" s="248"/>
      <x:c r="VMA5917" s="248"/>
      <x:c r="VMB5917" s="248"/>
      <x:c r="VMC5917" s="248"/>
      <x:c r="VMD5917" s="248"/>
      <x:c r="VME5917" s="248"/>
      <x:c r="VMF5917" s="248"/>
      <x:c r="VMG5917" s="248"/>
      <x:c r="VMH5917" s="248"/>
      <x:c r="VMI5917" s="248"/>
      <x:c r="VMJ5917" s="248"/>
      <x:c r="VMK5917" s="248"/>
      <x:c r="VML5917" s="248"/>
      <x:c r="VMM5917" s="248"/>
      <x:c r="VMN5917" s="248"/>
      <x:c r="VMO5917" s="248"/>
      <x:c r="VMP5917" s="248"/>
      <x:c r="VMQ5917" s="248"/>
      <x:c r="VMR5917" s="248"/>
      <x:c r="VMS5917" s="248"/>
      <x:c r="VMT5917" s="248"/>
      <x:c r="VMU5917" s="248"/>
      <x:c r="VMV5917" s="248"/>
      <x:c r="VMW5917" s="248"/>
      <x:c r="VMX5917" s="248"/>
      <x:c r="VMY5917" s="248"/>
      <x:c r="VMZ5917" s="248"/>
      <x:c r="VNA5917" s="248"/>
      <x:c r="VNB5917" s="248"/>
      <x:c r="VNC5917" s="248"/>
      <x:c r="VND5917" s="248"/>
      <x:c r="VNE5917" s="248"/>
      <x:c r="VNF5917" s="248"/>
      <x:c r="VNG5917" s="248"/>
      <x:c r="VNH5917" s="248"/>
      <x:c r="VNI5917" s="248"/>
      <x:c r="VNJ5917" s="248"/>
      <x:c r="VNK5917" s="248"/>
      <x:c r="VNL5917" s="248"/>
      <x:c r="VNM5917" s="248"/>
      <x:c r="VNN5917" s="248"/>
      <x:c r="VNO5917" s="248"/>
      <x:c r="VNP5917" s="248"/>
      <x:c r="VNQ5917" s="248"/>
      <x:c r="VNR5917" s="248"/>
      <x:c r="VNS5917" s="248"/>
      <x:c r="VNT5917" s="248"/>
      <x:c r="VNU5917" s="248"/>
      <x:c r="VNV5917" s="248"/>
      <x:c r="VNW5917" s="248"/>
      <x:c r="VNX5917" s="248"/>
      <x:c r="VNY5917" s="248"/>
      <x:c r="VNZ5917" s="248"/>
      <x:c r="VOA5917" s="248"/>
      <x:c r="VOB5917" s="248"/>
      <x:c r="VOC5917" s="248"/>
      <x:c r="VOD5917" s="248"/>
      <x:c r="VOE5917" s="248"/>
      <x:c r="VOF5917" s="248"/>
      <x:c r="VOG5917" s="248"/>
      <x:c r="VOH5917" s="248"/>
      <x:c r="VOI5917" s="248"/>
      <x:c r="VOJ5917" s="248"/>
      <x:c r="VOK5917" s="248"/>
      <x:c r="VOL5917" s="248"/>
      <x:c r="VOM5917" s="248"/>
      <x:c r="VON5917" s="248"/>
      <x:c r="VOO5917" s="248"/>
      <x:c r="VOP5917" s="248"/>
      <x:c r="VOQ5917" s="248"/>
      <x:c r="VOR5917" s="248"/>
      <x:c r="VOS5917" s="248"/>
      <x:c r="VOT5917" s="248"/>
      <x:c r="VOU5917" s="248"/>
      <x:c r="VOV5917" s="248"/>
      <x:c r="VOW5917" s="248"/>
      <x:c r="VOX5917" s="248"/>
      <x:c r="VOY5917" s="248"/>
      <x:c r="VOZ5917" s="248"/>
      <x:c r="VPA5917" s="248"/>
      <x:c r="VPB5917" s="248"/>
      <x:c r="VPC5917" s="248"/>
      <x:c r="VPD5917" s="248"/>
      <x:c r="VPE5917" s="248"/>
      <x:c r="VPF5917" s="248"/>
      <x:c r="VPG5917" s="248"/>
      <x:c r="VPH5917" s="248"/>
      <x:c r="VPI5917" s="248"/>
      <x:c r="VPJ5917" s="248"/>
      <x:c r="VPK5917" s="248"/>
      <x:c r="VPL5917" s="248"/>
      <x:c r="VPM5917" s="248"/>
      <x:c r="VPN5917" s="248"/>
      <x:c r="VPO5917" s="248"/>
      <x:c r="VPP5917" s="248"/>
      <x:c r="VPQ5917" s="248"/>
      <x:c r="VPR5917" s="248"/>
      <x:c r="VPS5917" s="248"/>
      <x:c r="VPT5917" s="248"/>
      <x:c r="VPU5917" s="248"/>
      <x:c r="VPV5917" s="248"/>
      <x:c r="VPW5917" s="248"/>
      <x:c r="VPX5917" s="248"/>
      <x:c r="VPY5917" s="248"/>
      <x:c r="VPZ5917" s="248"/>
      <x:c r="VQA5917" s="248"/>
      <x:c r="VQB5917" s="248"/>
      <x:c r="VQC5917" s="248"/>
      <x:c r="VQD5917" s="248"/>
      <x:c r="VQE5917" s="248"/>
      <x:c r="VQF5917" s="248"/>
      <x:c r="VQG5917" s="248"/>
      <x:c r="VQH5917" s="248"/>
      <x:c r="VQI5917" s="248"/>
      <x:c r="VQJ5917" s="248"/>
      <x:c r="VQK5917" s="248"/>
      <x:c r="VQL5917" s="248"/>
      <x:c r="VQM5917" s="248"/>
      <x:c r="VQN5917" s="248"/>
      <x:c r="VQO5917" s="248"/>
      <x:c r="VQP5917" s="248"/>
      <x:c r="VQQ5917" s="248"/>
      <x:c r="VQR5917" s="248"/>
      <x:c r="VQS5917" s="248"/>
      <x:c r="VQT5917" s="248"/>
      <x:c r="VQU5917" s="248"/>
      <x:c r="VQV5917" s="248"/>
      <x:c r="VQW5917" s="248"/>
      <x:c r="VQX5917" s="248"/>
      <x:c r="VQY5917" s="248"/>
      <x:c r="VQZ5917" s="248"/>
      <x:c r="VRA5917" s="248"/>
      <x:c r="VRB5917" s="248"/>
      <x:c r="VRC5917" s="248"/>
      <x:c r="VRD5917" s="248"/>
      <x:c r="VRE5917" s="248"/>
      <x:c r="VRF5917" s="248"/>
      <x:c r="VRG5917" s="248"/>
      <x:c r="VRH5917" s="248"/>
      <x:c r="VRI5917" s="248"/>
      <x:c r="VRJ5917" s="248"/>
      <x:c r="VRK5917" s="248"/>
      <x:c r="VRL5917" s="248"/>
      <x:c r="VRM5917" s="248"/>
      <x:c r="VRN5917" s="248"/>
      <x:c r="VRO5917" s="248"/>
      <x:c r="VRP5917" s="248"/>
      <x:c r="VRQ5917" s="248"/>
      <x:c r="VRR5917" s="248"/>
      <x:c r="VRS5917" s="248"/>
      <x:c r="VRT5917" s="248"/>
      <x:c r="VRU5917" s="248"/>
      <x:c r="VRV5917" s="248"/>
      <x:c r="VRW5917" s="248"/>
      <x:c r="VRX5917" s="248"/>
      <x:c r="VRY5917" s="248"/>
      <x:c r="VRZ5917" s="248"/>
      <x:c r="VSA5917" s="248"/>
      <x:c r="VSB5917" s="248"/>
      <x:c r="VSC5917" s="248"/>
      <x:c r="VSD5917" s="248"/>
      <x:c r="VSE5917" s="248"/>
      <x:c r="VSF5917" s="248"/>
      <x:c r="VSG5917" s="248"/>
      <x:c r="VSH5917" s="248"/>
      <x:c r="VSI5917" s="248"/>
      <x:c r="VSJ5917" s="248"/>
      <x:c r="VSK5917" s="248"/>
      <x:c r="VSL5917" s="248"/>
      <x:c r="VSM5917" s="248"/>
      <x:c r="VSN5917" s="248"/>
      <x:c r="VSO5917" s="248"/>
      <x:c r="VSP5917" s="248"/>
      <x:c r="VSQ5917" s="248"/>
      <x:c r="VSR5917" s="248"/>
      <x:c r="VSS5917" s="248"/>
      <x:c r="VST5917" s="248"/>
      <x:c r="VSU5917" s="248"/>
      <x:c r="VSV5917" s="248"/>
      <x:c r="VSW5917" s="248"/>
      <x:c r="VSX5917" s="248"/>
      <x:c r="VSY5917" s="248"/>
      <x:c r="VSZ5917" s="248"/>
      <x:c r="VTA5917" s="248"/>
      <x:c r="VTB5917" s="248"/>
      <x:c r="VTC5917" s="248"/>
      <x:c r="VTD5917" s="248"/>
      <x:c r="VTE5917" s="248"/>
      <x:c r="VTF5917" s="248"/>
      <x:c r="VTG5917" s="248"/>
      <x:c r="VTH5917" s="248"/>
      <x:c r="VTI5917" s="248"/>
      <x:c r="VTJ5917" s="248"/>
      <x:c r="VTK5917" s="248"/>
      <x:c r="VTL5917" s="248"/>
      <x:c r="VTM5917" s="248"/>
      <x:c r="VTN5917" s="248"/>
      <x:c r="VTO5917" s="248"/>
      <x:c r="VTP5917" s="248"/>
      <x:c r="VTQ5917" s="248"/>
      <x:c r="VTR5917" s="248"/>
      <x:c r="VTS5917" s="248"/>
      <x:c r="VTT5917" s="248"/>
      <x:c r="VTU5917" s="248"/>
      <x:c r="VTV5917" s="248"/>
      <x:c r="VTW5917" s="248"/>
      <x:c r="VTX5917" s="248"/>
      <x:c r="VTY5917" s="248"/>
      <x:c r="VTZ5917" s="248"/>
      <x:c r="VUA5917" s="248"/>
      <x:c r="VUB5917" s="248"/>
      <x:c r="VUC5917" s="248"/>
      <x:c r="VUD5917" s="248"/>
      <x:c r="VUE5917" s="248"/>
      <x:c r="VUF5917" s="248"/>
      <x:c r="VUG5917" s="248"/>
      <x:c r="VUH5917" s="248"/>
      <x:c r="VUI5917" s="248"/>
      <x:c r="VUJ5917" s="248"/>
      <x:c r="VUK5917" s="248"/>
      <x:c r="VUL5917" s="248"/>
      <x:c r="VUM5917" s="248"/>
      <x:c r="VUN5917" s="248"/>
      <x:c r="VUO5917" s="248"/>
      <x:c r="VUP5917" s="248"/>
      <x:c r="VUQ5917" s="248"/>
      <x:c r="VUR5917" s="248"/>
      <x:c r="VUS5917" s="248"/>
      <x:c r="VUT5917" s="248"/>
      <x:c r="VUU5917" s="248"/>
      <x:c r="VUV5917" s="248"/>
      <x:c r="VUW5917" s="248"/>
      <x:c r="VUX5917" s="248"/>
      <x:c r="VUY5917" s="248"/>
      <x:c r="VUZ5917" s="248"/>
      <x:c r="VVA5917" s="248"/>
      <x:c r="VVB5917" s="248"/>
      <x:c r="VVC5917" s="248"/>
      <x:c r="VVD5917" s="248"/>
      <x:c r="VVE5917" s="248"/>
      <x:c r="VVF5917" s="248"/>
      <x:c r="VVG5917" s="248"/>
      <x:c r="VVH5917" s="248"/>
      <x:c r="VVI5917" s="248"/>
      <x:c r="VVJ5917" s="248"/>
      <x:c r="VVK5917" s="248"/>
      <x:c r="VVL5917" s="248"/>
      <x:c r="VVM5917" s="248"/>
      <x:c r="VVN5917" s="248"/>
      <x:c r="VVO5917" s="248"/>
      <x:c r="VVP5917" s="248"/>
      <x:c r="VVQ5917" s="248"/>
      <x:c r="VVR5917" s="248"/>
      <x:c r="VVS5917" s="248"/>
      <x:c r="VVT5917" s="248"/>
      <x:c r="VVU5917" s="248"/>
      <x:c r="VVV5917" s="248"/>
      <x:c r="VVW5917" s="248"/>
      <x:c r="VVX5917" s="248"/>
      <x:c r="VVY5917" s="248"/>
      <x:c r="VVZ5917" s="248"/>
      <x:c r="VWA5917" s="248"/>
      <x:c r="VWB5917" s="248"/>
      <x:c r="VWC5917" s="248"/>
      <x:c r="VWD5917" s="248"/>
      <x:c r="VWE5917" s="248"/>
      <x:c r="VWF5917" s="248"/>
      <x:c r="VWG5917" s="248"/>
      <x:c r="VWH5917" s="248"/>
      <x:c r="VWI5917" s="248"/>
      <x:c r="VWJ5917" s="248"/>
      <x:c r="VWK5917" s="248"/>
      <x:c r="VWL5917" s="248"/>
      <x:c r="VWM5917" s="248"/>
      <x:c r="VWN5917" s="248"/>
      <x:c r="VWO5917" s="248"/>
      <x:c r="VWP5917" s="248"/>
      <x:c r="VWQ5917" s="248"/>
      <x:c r="VWR5917" s="248"/>
      <x:c r="VWS5917" s="248"/>
      <x:c r="VWT5917" s="248"/>
      <x:c r="VWU5917" s="248"/>
      <x:c r="VWV5917" s="248"/>
      <x:c r="VWW5917" s="248"/>
      <x:c r="VWX5917" s="248"/>
      <x:c r="VWY5917" s="248"/>
      <x:c r="VWZ5917" s="248"/>
      <x:c r="VXA5917" s="248"/>
      <x:c r="VXB5917" s="248"/>
      <x:c r="VXC5917" s="248"/>
      <x:c r="VXD5917" s="248"/>
      <x:c r="VXE5917" s="248"/>
      <x:c r="VXF5917" s="248"/>
      <x:c r="VXG5917" s="248"/>
      <x:c r="VXH5917" s="248"/>
      <x:c r="VXI5917" s="248"/>
      <x:c r="VXJ5917" s="248"/>
      <x:c r="VXK5917" s="248"/>
      <x:c r="VXL5917" s="248"/>
      <x:c r="VXM5917" s="248"/>
      <x:c r="VXN5917" s="248"/>
      <x:c r="VXO5917" s="248"/>
      <x:c r="VXP5917" s="248"/>
      <x:c r="VXQ5917" s="248"/>
      <x:c r="VXR5917" s="248"/>
      <x:c r="VXS5917" s="248"/>
      <x:c r="VXT5917" s="248"/>
      <x:c r="VXU5917" s="248"/>
      <x:c r="VXV5917" s="248"/>
      <x:c r="VXW5917" s="248"/>
      <x:c r="VXX5917" s="248"/>
      <x:c r="VXY5917" s="248"/>
      <x:c r="VXZ5917" s="248"/>
      <x:c r="VYA5917" s="248"/>
      <x:c r="VYB5917" s="248"/>
      <x:c r="VYC5917" s="248"/>
      <x:c r="VYD5917" s="248"/>
      <x:c r="VYE5917" s="248"/>
      <x:c r="VYF5917" s="248"/>
      <x:c r="VYG5917" s="248"/>
      <x:c r="VYH5917" s="248"/>
      <x:c r="VYI5917" s="248"/>
      <x:c r="VYJ5917" s="248"/>
      <x:c r="VYK5917" s="248"/>
      <x:c r="VYL5917" s="248"/>
      <x:c r="VYM5917" s="248"/>
      <x:c r="VYN5917" s="248"/>
      <x:c r="VYO5917" s="248"/>
      <x:c r="VYP5917" s="248"/>
      <x:c r="VYQ5917" s="248"/>
      <x:c r="VYR5917" s="248"/>
      <x:c r="VYS5917" s="248"/>
      <x:c r="VYT5917" s="248"/>
      <x:c r="VYU5917" s="248"/>
      <x:c r="VYV5917" s="248"/>
      <x:c r="VYW5917" s="248"/>
      <x:c r="VYX5917" s="248"/>
      <x:c r="VYY5917" s="248"/>
      <x:c r="VYZ5917" s="248"/>
      <x:c r="VZA5917" s="248"/>
      <x:c r="VZB5917" s="248"/>
      <x:c r="VZC5917" s="248"/>
      <x:c r="VZD5917" s="248"/>
      <x:c r="VZE5917" s="248"/>
      <x:c r="VZF5917" s="248"/>
      <x:c r="VZG5917" s="248"/>
      <x:c r="VZH5917" s="248"/>
      <x:c r="VZI5917" s="248"/>
      <x:c r="VZJ5917" s="248"/>
      <x:c r="VZK5917" s="248"/>
      <x:c r="VZL5917" s="248"/>
      <x:c r="VZM5917" s="248"/>
      <x:c r="VZN5917" s="248"/>
      <x:c r="VZO5917" s="248"/>
      <x:c r="VZP5917" s="248"/>
      <x:c r="VZQ5917" s="248"/>
      <x:c r="VZR5917" s="248"/>
      <x:c r="VZS5917" s="248"/>
      <x:c r="VZT5917" s="248"/>
      <x:c r="VZU5917" s="248"/>
      <x:c r="VZV5917" s="248"/>
      <x:c r="VZW5917" s="248"/>
      <x:c r="VZX5917" s="248"/>
      <x:c r="VZY5917" s="248"/>
      <x:c r="VZZ5917" s="248"/>
      <x:c r="WAA5917" s="248"/>
      <x:c r="WAB5917" s="248"/>
      <x:c r="WAC5917" s="248"/>
      <x:c r="WAD5917" s="248"/>
      <x:c r="WAE5917" s="248"/>
      <x:c r="WAF5917" s="248"/>
      <x:c r="WAG5917" s="248"/>
      <x:c r="WAH5917" s="248"/>
      <x:c r="WAI5917" s="248"/>
      <x:c r="WAJ5917" s="248"/>
      <x:c r="WAK5917" s="248"/>
      <x:c r="WAL5917" s="248"/>
      <x:c r="WAM5917" s="248"/>
      <x:c r="WAN5917" s="248"/>
      <x:c r="WAO5917" s="248"/>
      <x:c r="WAP5917" s="248"/>
      <x:c r="WAQ5917" s="248"/>
      <x:c r="WAR5917" s="248"/>
      <x:c r="WAS5917" s="248"/>
      <x:c r="WAT5917" s="248"/>
      <x:c r="WAU5917" s="248"/>
      <x:c r="WAV5917" s="248"/>
      <x:c r="WAW5917" s="248"/>
      <x:c r="WAX5917" s="248"/>
      <x:c r="WAY5917" s="248"/>
      <x:c r="WAZ5917" s="248"/>
      <x:c r="WBA5917" s="248"/>
      <x:c r="WBB5917" s="248"/>
      <x:c r="WBC5917" s="248"/>
      <x:c r="WBD5917" s="248"/>
      <x:c r="WBE5917" s="248"/>
      <x:c r="WBF5917" s="248"/>
      <x:c r="WBG5917" s="248"/>
      <x:c r="WBH5917" s="248"/>
      <x:c r="WBI5917" s="248"/>
      <x:c r="WBJ5917" s="248"/>
      <x:c r="WBK5917" s="248"/>
      <x:c r="WBL5917" s="248"/>
      <x:c r="WBM5917" s="248"/>
      <x:c r="WBN5917" s="248"/>
      <x:c r="WBO5917" s="248"/>
      <x:c r="WBP5917" s="248"/>
      <x:c r="WBQ5917" s="248"/>
      <x:c r="WBR5917" s="248"/>
      <x:c r="WBS5917" s="248"/>
      <x:c r="WBT5917" s="248"/>
      <x:c r="WBU5917" s="248"/>
      <x:c r="WBV5917" s="248"/>
      <x:c r="WBW5917" s="248"/>
      <x:c r="WBX5917" s="248"/>
      <x:c r="WBY5917" s="248"/>
      <x:c r="WBZ5917" s="248"/>
      <x:c r="WCA5917" s="248"/>
      <x:c r="WCB5917" s="248"/>
      <x:c r="WCC5917" s="248"/>
      <x:c r="WCD5917" s="248"/>
      <x:c r="WCE5917" s="248"/>
      <x:c r="WCF5917" s="248"/>
      <x:c r="WCG5917" s="248"/>
      <x:c r="WCH5917" s="248"/>
      <x:c r="WCI5917" s="248"/>
      <x:c r="WCJ5917" s="248"/>
      <x:c r="WCK5917" s="248"/>
      <x:c r="WCL5917" s="248"/>
      <x:c r="WCM5917" s="248"/>
      <x:c r="WCN5917" s="248"/>
      <x:c r="WCO5917" s="248"/>
      <x:c r="WCP5917" s="248"/>
      <x:c r="WCQ5917" s="248"/>
      <x:c r="WCR5917" s="248"/>
      <x:c r="WCS5917" s="248"/>
      <x:c r="WCT5917" s="248"/>
      <x:c r="WCU5917" s="248"/>
      <x:c r="WCV5917" s="248"/>
      <x:c r="WCW5917" s="248"/>
      <x:c r="WCX5917" s="248"/>
      <x:c r="WCY5917" s="248"/>
      <x:c r="WCZ5917" s="248"/>
      <x:c r="WDA5917" s="248"/>
      <x:c r="WDB5917" s="248"/>
      <x:c r="WDC5917" s="248"/>
      <x:c r="WDD5917" s="248"/>
      <x:c r="WDE5917" s="248"/>
      <x:c r="WDF5917" s="248"/>
      <x:c r="WDG5917" s="248"/>
      <x:c r="WDH5917" s="248"/>
      <x:c r="WDI5917" s="248"/>
      <x:c r="WDJ5917" s="248"/>
      <x:c r="WDK5917" s="248"/>
      <x:c r="WDL5917" s="248"/>
      <x:c r="WDM5917" s="248"/>
      <x:c r="WDN5917" s="248"/>
      <x:c r="WDO5917" s="248"/>
      <x:c r="WDP5917" s="248"/>
      <x:c r="WDQ5917" s="248"/>
      <x:c r="WDR5917" s="248"/>
      <x:c r="WDS5917" s="248"/>
      <x:c r="WDT5917" s="248"/>
      <x:c r="WDU5917" s="248"/>
      <x:c r="WDV5917" s="248"/>
      <x:c r="WDW5917" s="248"/>
      <x:c r="WDX5917" s="248"/>
      <x:c r="WDY5917" s="248"/>
      <x:c r="WDZ5917" s="248"/>
      <x:c r="WEA5917" s="248"/>
      <x:c r="WEB5917" s="248"/>
      <x:c r="WEC5917" s="248"/>
      <x:c r="WED5917" s="248"/>
      <x:c r="WEE5917" s="248"/>
      <x:c r="WEF5917" s="248"/>
      <x:c r="WEG5917" s="248"/>
      <x:c r="WEH5917" s="248"/>
      <x:c r="WEI5917" s="248"/>
      <x:c r="WEJ5917" s="248"/>
      <x:c r="WEK5917" s="248"/>
      <x:c r="WEL5917" s="248"/>
      <x:c r="WEM5917" s="248"/>
      <x:c r="WEN5917" s="248"/>
      <x:c r="WEO5917" s="248"/>
      <x:c r="WEP5917" s="248"/>
      <x:c r="WEQ5917" s="248"/>
      <x:c r="WER5917" s="248"/>
      <x:c r="WES5917" s="248"/>
      <x:c r="WET5917" s="248"/>
      <x:c r="WEU5917" s="248"/>
      <x:c r="WEV5917" s="248"/>
      <x:c r="WEW5917" s="248"/>
      <x:c r="WEX5917" s="248"/>
      <x:c r="WEY5917" s="248"/>
      <x:c r="WEZ5917" s="248"/>
      <x:c r="WFA5917" s="248"/>
      <x:c r="WFB5917" s="248"/>
      <x:c r="WFC5917" s="248"/>
      <x:c r="WFD5917" s="248"/>
      <x:c r="WFE5917" s="248"/>
      <x:c r="WFF5917" s="248"/>
      <x:c r="WFG5917" s="248"/>
      <x:c r="WFH5917" s="248"/>
      <x:c r="WFI5917" s="248"/>
      <x:c r="WFJ5917" s="248"/>
      <x:c r="WFK5917" s="248"/>
      <x:c r="WFL5917" s="248"/>
      <x:c r="WFM5917" s="248"/>
      <x:c r="WFN5917" s="248"/>
      <x:c r="WFO5917" s="248"/>
      <x:c r="WFP5917" s="248"/>
      <x:c r="WFQ5917" s="248"/>
      <x:c r="WFR5917" s="248"/>
      <x:c r="WFS5917" s="248"/>
      <x:c r="WFT5917" s="248"/>
      <x:c r="WFU5917" s="248"/>
      <x:c r="WFV5917" s="248"/>
      <x:c r="WFW5917" s="248"/>
      <x:c r="WFX5917" s="248"/>
      <x:c r="WFY5917" s="248"/>
      <x:c r="WFZ5917" s="248"/>
      <x:c r="WGA5917" s="248"/>
      <x:c r="WGB5917" s="248"/>
      <x:c r="WGC5917" s="248"/>
      <x:c r="WGD5917" s="248"/>
      <x:c r="WGE5917" s="248"/>
      <x:c r="WGF5917" s="248"/>
      <x:c r="WGG5917" s="248"/>
      <x:c r="WGH5917" s="248"/>
      <x:c r="WGI5917" s="248"/>
      <x:c r="WGJ5917" s="248"/>
      <x:c r="WGK5917" s="248"/>
      <x:c r="WGL5917" s="248"/>
      <x:c r="WGM5917" s="248"/>
      <x:c r="WGN5917" s="248"/>
      <x:c r="WGO5917" s="248"/>
      <x:c r="WGP5917" s="248"/>
      <x:c r="WGQ5917" s="248"/>
      <x:c r="WGR5917" s="248"/>
      <x:c r="WGS5917" s="248"/>
      <x:c r="WGT5917" s="248"/>
      <x:c r="WGU5917" s="248"/>
      <x:c r="WGV5917" s="248"/>
      <x:c r="WGW5917" s="248"/>
      <x:c r="WGX5917" s="248"/>
      <x:c r="WGY5917" s="248"/>
      <x:c r="WGZ5917" s="248"/>
      <x:c r="WHA5917" s="248"/>
      <x:c r="WHB5917" s="248"/>
      <x:c r="WHC5917" s="248"/>
      <x:c r="WHD5917" s="248"/>
      <x:c r="WHE5917" s="248"/>
      <x:c r="WHF5917" s="248"/>
      <x:c r="WHG5917" s="248"/>
      <x:c r="WHH5917" s="248"/>
      <x:c r="WHI5917" s="248"/>
      <x:c r="WHJ5917" s="248"/>
      <x:c r="WHK5917" s="248"/>
      <x:c r="WHL5917" s="248"/>
      <x:c r="WHM5917" s="248"/>
      <x:c r="WHN5917" s="248"/>
      <x:c r="WHO5917" s="248"/>
      <x:c r="WHP5917" s="248"/>
      <x:c r="WHQ5917" s="248"/>
      <x:c r="WHR5917" s="248"/>
      <x:c r="WHS5917" s="248"/>
      <x:c r="WHT5917" s="248"/>
      <x:c r="WHU5917" s="248"/>
      <x:c r="WHV5917" s="248"/>
      <x:c r="WHW5917" s="248"/>
      <x:c r="WHX5917" s="248"/>
      <x:c r="WHY5917" s="248"/>
      <x:c r="WHZ5917" s="248"/>
      <x:c r="WIA5917" s="248"/>
      <x:c r="WIB5917" s="248"/>
      <x:c r="WIC5917" s="248"/>
      <x:c r="WID5917" s="248"/>
      <x:c r="WIE5917" s="248"/>
      <x:c r="WIF5917" s="248"/>
      <x:c r="WIG5917" s="248"/>
      <x:c r="WIH5917" s="248"/>
      <x:c r="WII5917" s="248"/>
      <x:c r="WIJ5917" s="248"/>
      <x:c r="WIK5917" s="248"/>
      <x:c r="WIL5917" s="248"/>
      <x:c r="WIM5917" s="248"/>
      <x:c r="WIN5917" s="248"/>
      <x:c r="WIO5917" s="248"/>
      <x:c r="WIP5917" s="248"/>
      <x:c r="WIQ5917" s="248"/>
      <x:c r="WIR5917" s="248"/>
      <x:c r="WIS5917" s="248"/>
      <x:c r="WIT5917" s="248"/>
      <x:c r="WIU5917" s="248"/>
      <x:c r="WIV5917" s="248"/>
      <x:c r="WIW5917" s="248"/>
      <x:c r="WIX5917" s="248"/>
      <x:c r="WIY5917" s="248"/>
      <x:c r="WIZ5917" s="248"/>
      <x:c r="WJA5917" s="248"/>
      <x:c r="WJB5917" s="248"/>
      <x:c r="WJC5917" s="248"/>
      <x:c r="WJD5917" s="248"/>
      <x:c r="WJE5917" s="248"/>
      <x:c r="WJF5917" s="248"/>
      <x:c r="WJG5917" s="248"/>
      <x:c r="WJH5917" s="248"/>
      <x:c r="WJI5917" s="248"/>
      <x:c r="WJJ5917" s="248"/>
      <x:c r="WJK5917" s="248"/>
      <x:c r="WJL5917" s="248"/>
      <x:c r="WJM5917" s="248"/>
      <x:c r="WJN5917" s="248"/>
      <x:c r="WJO5917" s="248"/>
      <x:c r="WJP5917" s="248"/>
      <x:c r="WJQ5917" s="248"/>
      <x:c r="WJR5917" s="248"/>
      <x:c r="WJS5917" s="248"/>
      <x:c r="WJT5917" s="248"/>
      <x:c r="WJU5917" s="248"/>
      <x:c r="WJV5917" s="248"/>
      <x:c r="WJW5917" s="248"/>
      <x:c r="WJX5917" s="248"/>
      <x:c r="WJY5917" s="248"/>
      <x:c r="WJZ5917" s="248"/>
      <x:c r="WKA5917" s="248"/>
      <x:c r="WKB5917" s="248"/>
      <x:c r="WKC5917" s="248"/>
      <x:c r="WKD5917" s="248"/>
      <x:c r="WKE5917" s="248"/>
      <x:c r="WKF5917" s="248"/>
      <x:c r="WKG5917" s="248"/>
      <x:c r="WKH5917" s="248"/>
      <x:c r="WKI5917" s="248"/>
      <x:c r="WKJ5917" s="248"/>
      <x:c r="WKK5917" s="248"/>
      <x:c r="WKL5917" s="248"/>
      <x:c r="WKM5917" s="248"/>
      <x:c r="WKN5917" s="248"/>
      <x:c r="WKO5917" s="248"/>
      <x:c r="WKP5917" s="248"/>
      <x:c r="WKQ5917" s="248"/>
      <x:c r="WKR5917" s="248"/>
      <x:c r="WKS5917" s="248"/>
      <x:c r="WKT5917" s="248"/>
      <x:c r="WKU5917" s="248"/>
      <x:c r="WKV5917" s="248"/>
      <x:c r="WKW5917" s="248"/>
      <x:c r="WKX5917" s="248"/>
      <x:c r="WKY5917" s="248"/>
      <x:c r="WKZ5917" s="248"/>
      <x:c r="WLA5917" s="248"/>
      <x:c r="WLB5917" s="248"/>
      <x:c r="WLC5917" s="248"/>
      <x:c r="WLD5917" s="248"/>
      <x:c r="WLE5917" s="248"/>
      <x:c r="WLF5917" s="248"/>
      <x:c r="WLG5917" s="248"/>
      <x:c r="WLH5917" s="248"/>
      <x:c r="WLI5917" s="248"/>
      <x:c r="WLJ5917" s="248"/>
      <x:c r="WLK5917" s="248"/>
      <x:c r="WLL5917" s="248"/>
      <x:c r="WLM5917" s="248"/>
      <x:c r="WLN5917" s="248"/>
      <x:c r="WLO5917" s="248"/>
      <x:c r="WLP5917" s="248"/>
      <x:c r="WLQ5917" s="248"/>
      <x:c r="WLR5917" s="248"/>
      <x:c r="WLS5917" s="248"/>
      <x:c r="WLT5917" s="248"/>
      <x:c r="WLU5917" s="248"/>
      <x:c r="WLV5917" s="248"/>
      <x:c r="WLW5917" s="248"/>
      <x:c r="WLX5917" s="248"/>
      <x:c r="WLY5917" s="248"/>
      <x:c r="WLZ5917" s="248"/>
      <x:c r="WMA5917" s="248"/>
      <x:c r="WMB5917" s="248"/>
      <x:c r="WMC5917" s="248"/>
      <x:c r="WMD5917" s="248"/>
      <x:c r="WME5917" s="248"/>
      <x:c r="WMF5917" s="248"/>
      <x:c r="WMG5917" s="248"/>
      <x:c r="WMH5917" s="248"/>
      <x:c r="WMI5917" s="248"/>
      <x:c r="WMJ5917" s="248"/>
      <x:c r="WMK5917" s="248"/>
      <x:c r="WML5917" s="248"/>
      <x:c r="WMM5917" s="248"/>
      <x:c r="WMN5917" s="248"/>
      <x:c r="WMO5917" s="248"/>
      <x:c r="WMP5917" s="248"/>
      <x:c r="WMQ5917" s="248"/>
      <x:c r="WMR5917" s="248"/>
      <x:c r="WMS5917" s="248"/>
      <x:c r="WMT5917" s="248"/>
      <x:c r="WMU5917" s="248"/>
      <x:c r="WMV5917" s="248"/>
      <x:c r="WMW5917" s="248"/>
      <x:c r="WMX5917" s="248"/>
      <x:c r="WMY5917" s="248"/>
      <x:c r="WMZ5917" s="248"/>
      <x:c r="WNA5917" s="248"/>
      <x:c r="WNB5917" s="248"/>
      <x:c r="WNC5917" s="248"/>
      <x:c r="WND5917" s="248"/>
      <x:c r="WNE5917" s="248"/>
      <x:c r="WNF5917" s="248"/>
      <x:c r="WNG5917" s="248"/>
      <x:c r="WNH5917" s="248"/>
      <x:c r="WNI5917" s="248"/>
      <x:c r="WNJ5917" s="248"/>
      <x:c r="WNK5917" s="248"/>
      <x:c r="WNL5917" s="248"/>
      <x:c r="WNM5917" s="248"/>
      <x:c r="WNN5917" s="248"/>
      <x:c r="WNO5917" s="248"/>
      <x:c r="WNP5917" s="248"/>
      <x:c r="WNQ5917" s="248"/>
      <x:c r="WNR5917" s="248"/>
      <x:c r="WNS5917" s="248"/>
      <x:c r="WNT5917" s="248"/>
      <x:c r="WNU5917" s="248"/>
      <x:c r="WNV5917" s="248"/>
      <x:c r="WNW5917" s="248"/>
      <x:c r="WNX5917" s="248"/>
      <x:c r="WNY5917" s="248"/>
      <x:c r="WNZ5917" s="248"/>
      <x:c r="WOA5917" s="248"/>
      <x:c r="WOB5917" s="248"/>
      <x:c r="WOC5917" s="248"/>
      <x:c r="WOD5917" s="248"/>
      <x:c r="WOE5917" s="248"/>
      <x:c r="WOF5917" s="248"/>
      <x:c r="WOG5917" s="248"/>
      <x:c r="WOH5917" s="248"/>
      <x:c r="WOI5917" s="248"/>
      <x:c r="WOJ5917" s="248"/>
      <x:c r="WOK5917" s="248"/>
      <x:c r="WOL5917" s="248"/>
      <x:c r="WOM5917" s="248"/>
      <x:c r="WON5917" s="248"/>
      <x:c r="WOO5917" s="248"/>
      <x:c r="WOP5917" s="248"/>
      <x:c r="WOQ5917" s="248"/>
      <x:c r="WOR5917" s="248"/>
      <x:c r="WOS5917" s="248"/>
      <x:c r="WOT5917" s="248"/>
      <x:c r="WOU5917" s="248"/>
      <x:c r="WOV5917" s="248"/>
      <x:c r="WOW5917" s="248"/>
      <x:c r="WOX5917" s="248"/>
      <x:c r="WOY5917" s="248"/>
      <x:c r="WOZ5917" s="248"/>
      <x:c r="WPA5917" s="248"/>
      <x:c r="WPB5917" s="248"/>
      <x:c r="WPC5917" s="248"/>
      <x:c r="WPD5917" s="248"/>
      <x:c r="WPE5917" s="248"/>
      <x:c r="WPF5917" s="248"/>
      <x:c r="WPG5917" s="248"/>
      <x:c r="WPH5917" s="248"/>
      <x:c r="WPI5917" s="248"/>
      <x:c r="WPJ5917" s="248"/>
      <x:c r="WPK5917" s="248"/>
      <x:c r="WPL5917" s="248"/>
      <x:c r="WPM5917" s="248"/>
      <x:c r="WPN5917" s="248"/>
      <x:c r="WPO5917" s="248"/>
      <x:c r="WPP5917" s="248"/>
      <x:c r="WPQ5917" s="248"/>
      <x:c r="WPR5917" s="248"/>
      <x:c r="WPS5917" s="248"/>
      <x:c r="WPT5917" s="248"/>
      <x:c r="WPU5917" s="248"/>
      <x:c r="WPV5917" s="248"/>
      <x:c r="WPW5917" s="248"/>
      <x:c r="WPX5917" s="248"/>
      <x:c r="WPY5917" s="248"/>
      <x:c r="WPZ5917" s="248"/>
      <x:c r="WQA5917" s="248"/>
      <x:c r="WQB5917" s="248"/>
      <x:c r="WQC5917" s="248"/>
      <x:c r="WQD5917" s="248"/>
      <x:c r="WQE5917" s="248"/>
      <x:c r="WQF5917" s="248"/>
      <x:c r="WQG5917" s="248"/>
      <x:c r="WQH5917" s="248"/>
      <x:c r="WQI5917" s="248"/>
      <x:c r="WQJ5917" s="248"/>
      <x:c r="WQK5917" s="248"/>
      <x:c r="WQL5917" s="248"/>
      <x:c r="WQM5917" s="248"/>
      <x:c r="WQN5917" s="248"/>
      <x:c r="WQO5917" s="248"/>
      <x:c r="WQP5917" s="248"/>
      <x:c r="WQQ5917" s="248"/>
      <x:c r="WQR5917" s="248"/>
      <x:c r="WQS5917" s="248"/>
      <x:c r="WQT5917" s="248"/>
      <x:c r="WQU5917" s="248"/>
      <x:c r="WQV5917" s="248"/>
      <x:c r="WQW5917" s="248"/>
      <x:c r="WQX5917" s="248"/>
      <x:c r="WQY5917" s="248"/>
      <x:c r="WQZ5917" s="248"/>
      <x:c r="WRA5917" s="248"/>
      <x:c r="WRB5917" s="248"/>
      <x:c r="WRC5917" s="248"/>
      <x:c r="WRD5917" s="248"/>
      <x:c r="WRE5917" s="248"/>
      <x:c r="WRF5917" s="248"/>
      <x:c r="WRG5917" s="248"/>
      <x:c r="WRH5917" s="248"/>
      <x:c r="WRI5917" s="248"/>
      <x:c r="WRJ5917" s="248"/>
      <x:c r="WRK5917" s="248"/>
      <x:c r="WRL5917" s="248"/>
      <x:c r="WRM5917" s="248"/>
      <x:c r="WRN5917" s="248"/>
      <x:c r="WRO5917" s="248"/>
      <x:c r="WRP5917" s="248"/>
      <x:c r="WRQ5917" s="248"/>
      <x:c r="WRR5917" s="248"/>
      <x:c r="WRS5917" s="248"/>
      <x:c r="WRT5917" s="248"/>
      <x:c r="WRU5917" s="248"/>
      <x:c r="WRV5917" s="248"/>
      <x:c r="WRW5917" s="248"/>
      <x:c r="WRX5917" s="248"/>
      <x:c r="WRY5917" s="248"/>
      <x:c r="WRZ5917" s="248"/>
      <x:c r="WSA5917" s="248"/>
      <x:c r="WSB5917" s="248"/>
      <x:c r="WSC5917" s="248"/>
      <x:c r="WSD5917" s="248"/>
      <x:c r="WSE5917" s="248"/>
      <x:c r="WSF5917" s="248"/>
      <x:c r="WSG5917" s="248"/>
      <x:c r="WSH5917" s="248"/>
      <x:c r="WSI5917" s="248"/>
      <x:c r="WSJ5917" s="248"/>
      <x:c r="WSK5917" s="248"/>
      <x:c r="WSL5917" s="248"/>
      <x:c r="WSM5917" s="248"/>
      <x:c r="WSN5917" s="248"/>
      <x:c r="WSO5917" s="248"/>
      <x:c r="WSP5917" s="248"/>
      <x:c r="WSQ5917" s="248"/>
      <x:c r="WSR5917" s="248"/>
      <x:c r="WSS5917" s="248"/>
      <x:c r="WST5917" s="248"/>
      <x:c r="WSU5917" s="248"/>
      <x:c r="WSV5917" s="248"/>
      <x:c r="WSW5917" s="248"/>
      <x:c r="WSX5917" s="248"/>
      <x:c r="WSY5917" s="248"/>
      <x:c r="WSZ5917" s="248"/>
      <x:c r="WTA5917" s="248"/>
      <x:c r="WTB5917" s="248"/>
      <x:c r="WTC5917" s="248"/>
      <x:c r="WTD5917" s="248"/>
      <x:c r="WTE5917" s="248"/>
      <x:c r="WTF5917" s="248"/>
      <x:c r="WTG5917" s="248"/>
      <x:c r="WTH5917" s="248"/>
      <x:c r="WTI5917" s="248"/>
      <x:c r="WTJ5917" s="248"/>
      <x:c r="WTK5917" s="248"/>
      <x:c r="WTL5917" s="248"/>
      <x:c r="WTM5917" s="248"/>
      <x:c r="WTN5917" s="248"/>
      <x:c r="WTO5917" s="248"/>
      <x:c r="WTP5917" s="248"/>
      <x:c r="WTQ5917" s="248"/>
      <x:c r="WTR5917" s="248"/>
      <x:c r="WTS5917" s="248"/>
      <x:c r="WTT5917" s="248"/>
      <x:c r="WTU5917" s="248"/>
      <x:c r="WTV5917" s="248"/>
      <x:c r="WTW5917" s="248"/>
      <x:c r="WTX5917" s="248"/>
      <x:c r="WTY5917" s="248"/>
      <x:c r="WTZ5917" s="248"/>
      <x:c r="WUA5917" s="248"/>
      <x:c r="WUB5917" s="248"/>
      <x:c r="WUC5917" s="248"/>
      <x:c r="WUD5917" s="248"/>
      <x:c r="WUE5917" s="248"/>
      <x:c r="WUF5917" s="248"/>
      <x:c r="WUG5917" s="248"/>
      <x:c r="WUH5917" s="248"/>
      <x:c r="WUI5917" s="248"/>
      <x:c r="WUJ5917" s="248"/>
      <x:c r="WUK5917" s="248"/>
      <x:c r="WUL5917" s="248"/>
      <x:c r="WUM5917" s="248"/>
      <x:c r="WUN5917" s="248"/>
      <x:c r="WUO5917" s="248"/>
      <x:c r="WUP5917" s="248"/>
      <x:c r="WUQ5917" s="248"/>
      <x:c r="WUR5917" s="248"/>
      <x:c r="WUS5917" s="248"/>
      <x:c r="WUT5917" s="248"/>
      <x:c r="WUU5917" s="248"/>
      <x:c r="WUV5917" s="248"/>
      <x:c r="WUW5917" s="248"/>
      <x:c r="WUX5917" s="248"/>
      <x:c r="WUY5917" s="248"/>
      <x:c r="WUZ5917" s="248"/>
      <x:c r="WVA5917" s="248"/>
      <x:c r="WVB5917" s="248"/>
      <x:c r="WVC5917" s="248"/>
      <x:c r="WVD5917" s="248"/>
      <x:c r="WVE5917" s="248"/>
      <x:c r="WVF5917" s="248"/>
      <x:c r="WVG5917" s="248"/>
      <x:c r="WVH5917" s="248"/>
      <x:c r="WVI5917" s="248"/>
      <x:c r="WVJ5917" s="248"/>
      <x:c r="WVK5917" s="248"/>
      <x:c r="WVL5917" s="248"/>
      <x:c r="WVM5917" s="248"/>
      <x:c r="WVN5917" s="248"/>
      <x:c r="WVO5917" s="248"/>
      <x:c r="WVP5917" s="248"/>
      <x:c r="WVQ5917" s="248"/>
      <x:c r="WVR5917" s="248"/>
      <x:c r="WVS5917" s="248"/>
      <x:c r="WVT5917" s="248"/>
      <x:c r="WVU5917" s="248"/>
      <x:c r="WVV5917" s="248"/>
      <x:c r="WVW5917" s="248"/>
      <x:c r="WVX5917" s="248"/>
      <x:c r="WVY5917" s="248"/>
      <x:c r="WVZ5917" s="248"/>
      <x:c r="WWA5917" s="248"/>
      <x:c r="WWB5917" s="248"/>
      <x:c r="WWC5917" s="248"/>
      <x:c r="WWD5917" s="248"/>
      <x:c r="WWE5917" s="248"/>
      <x:c r="WWF5917" s="248"/>
      <x:c r="WWG5917" s="248"/>
      <x:c r="WWH5917" s="248"/>
      <x:c r="WWI5917" s="248"/>
      <x:c r="WWJ5917" s="248"/>
      <x:c r="WWK5917" s="248"/>
      <x:c r="WWL5917" s="248"/>
      <x:c r="WWM5917" s="248"/>
      <x:c r="WWN5917" s="248"/>
      <x:c r="WWO5917" s="248"/>
      <x:c r="WWP5917" s="248"/>
      <x:c r="WWQ5917" s="248"/>
      <x:c r="WWR5917" s="248"/>
      <x:c r="WWS5917" s="248"/>
      <x:c r="WWT5917" s="248"/>
      <x:c r="WWU5917" s="248"/>
      <x:c r="WWV5917" s="248"/>
      <x:c r="WWW5917" s="248"/>
      <x:c r="WWX5917" s="248"/>
      <x:c r="WWY5917" s="248"/>
      <x:c r="WWZ5917" s="248"/>
      <x:c r="WXA5917" s="248"/>
      <x:c r="WXB5917" s="248"/>
      <x:c r="WXC5917" s="248"/>
      <x:c r="WXD5917" s="248"/>
      <x:c r="WXE5917" s="248"/>
      <x:c r="WXF5917" s="248"/>
      <x:c r="WXG5917" s="248"/>
      <x:c r="WXH5917" s="248"/>
      <x:c r="WXI5917" s="248"/>
      <x:c r="WXJ5917" s="248"/>
      <x:c r="WXK5917" s="248"/>
      <x:c r="WXL5917" s="248"/>
      <x:c r="WXM5917" s="248"/>
      <x:c r="WXN5917" s="248"/>
      <x:c r="WXO5917" s="248"/>
      <x:c r="WXP5917" s="248"/>
      <x:c r="WXQ5917" s="248"/>
      <x:c r="WXR5917" s="248"/>
      <x:c r="WXS5917" s="248"/>
      <x:c r="WXT5917" s="248"/>
      <x:c r="WXU5917" s="248"/>
      <x:c r="WXV5917" s="248"/>
      <x:c r="WXW5917" s="248"/>
      <x:c r="WXX5917" s="248"/>
      <x:c r="WXY5917" s="248"/>
      <x:c r="WXZ5917" s="248"/>
      <x:c r="WYA5917" s="248"/>
      <x:c r="WYB5917" s="248"/>
      <x:c r="WYC5917" s="248"/>
      <x:c r="WYD5917" s="248"/>
      <x:c r="WYE5917" s="248"/>
      <x:c r="WYF5917" s="248"/>
      <x:c r="WYG5917" s="248"/>
      <x:c r="WYH5917" s="248"/>
      <x:c r="WYI5917" s="248"/>
      <x:c r="WYJ5917" s="248"/>
      <x:c r="WYK5917" s="248"/>
      <x:c r="WYL5917" s="248"/>
      <x:c r="WYM5917" s="248"/>
      <x:c r="WYN5917" s="248"/>
      <x:c r="WYO5917" s="248"/>
      <x:c r="WYP5917" s="248"/>
      <x:c r="WYQ5917" s="248"/>
      <x:c r="WYR5917" s="248"/>
      <x:c r="WYS5917" s="248"/>
      <x:c r="WYT5917" s="248"/>
      <x:c r="WYU5917" s="248"/>
      <x:c r="WYV5917" s="248"/>
      <x:c r="WYW5917" s="248"/>
      <x:c r="WYX5917" s="248"/>
      <x:c r="WYY5917" s="248"/>
      <x:c r="WYZ5917" s="248"/>
      <x:c r="WZA5917" s="248"/>
      <x:c r="WZB5917" s="248"/>
      <x:c r="WZC5917" s="248"/>
      <x:c r="WZD5917" s="248"/>
      <x:c r="WZE5917" s="248"/>
      <x:c r="WZF5917" s="248"/>
      <x:c r="WZG5917" s="248"/>
      <x:c r="WZH5917" s="248"/>
      <x:c r="WZI5917" s="248"/>
      <x:c r="WZJ5917" s="248"/>
      <x:c r="WZK5917" s="248"/>
      <x:c r="WZL5917" s="248"/>
      <x:c r="WZM5917" s="248"/>
      <x:c r="WZN5917" s="248"/>
      <x:c r="WZO5917" s="248"/>
      <x:c r="WZP5917" s="248"/>
      <x:c r="WZQ5917" s="248"/>
      <x:c r="WZR5917" s="248"/>
      <x:c r="WZS5917" s="248"/>
      <x:c r="WZT5917" s="248"/>
      <x:c r="WZU5917" s="248"/>
      <x:c r="WZV5917" s="248"/>
      <x:c r="WZW5917" s="248"/>
      <x:c r="WZX5917" s="248"/>
      <x:c r="WZY5917" s="248"/>
      <x:c r="WZZ5917" s="248"/>
      <x:c r="XAA5917" s="248"/>
      <x:c r="XAB5917" s="248"/>
      <x:c r="XAC5917" s="248"/>
      <x:c r="XAD5917" s="248"/>
      <x:c r="XAE5917" s="248"/>
      <x:c r="XAF5917" s="248"/>
      <x:c r="XAG5917" s="248"/>
      <x:c r="XAH5917" s="248"/>
      <x:c r="XAI5917" s="248"/>
      <x:c r="XAJ5917" s="248"/>
      <x:c r="XAK5917" s="248"/>
      <x:c r="XAL5917" s="248"/>
      <x:c r="XAM5917" s="248"/>
      <x:c r="XAN5917" s="248"/>
      <x:c r="XAO5917" s="248"/>
      <x:c r="XAP5917" s="248"/>
      <x:c r="XAQ5917" s="248"/>
      <x:c r="XAR5917" s="248"/>
      <x:c r="XAS5917" s="248"/>
      <x:c r="XAT5917" s="248"/>
      <x:c r="XAU5917" s="248"/>
      <x:c r="XAV5917" s="248"/>
      <x:c r="XAW5917" s="248"/>
      <x:c r="XAX5917" s="248"/>
      <x:c r="XAY5917" s="248"/>
      <x:c r="XAZ5917" s="248"/>
      <x:c r="XBA5917" s="248"/>
      <x:c r="XBB5917" s="248"/>
      <x:c r="XBC5917" s="248"/>
      <x:c r="XBD5917" s="248"/>
      <x:c r="XBE5917" s="248"/>
      <x:c r="XBF5917" s="248"/>
      <x:c r="XBG5917" s="248"/>
      <x:c r="XBH5917" s="248"/>
      <x:c r="XBI5917" s="248"/>
      <x:c r="XBJ5917" s="248"/>
      <x:c r="XBK5917" s="248"/>
      <x:c r="XBL5917" s="248"/>
      <x:c r="XBM5917" s="248"/>
      <x:c r="XBN5917" s="248"/>
      <x:c r="XBO5917" s="248"/>
      <x:c r="XBP5917" s="248"/>
      <x:c r="XBQ5917" s="248"/>
      <x:c r="XBR5917" s="248"/>
      <x:c r="XBS5917" s="248"/>
      <x:c r="XBT5917" s="248"/>
      <x:c r="XBU5917" s="248"/>
      <x:c r="XBV5917" s="248"/>
      <x:c r="XBW5917" s="248"/>
      <x:c r="XBX5917" s="248"/>
      <x:c r="XBY5917" s="248"/>
      <x:c r="XBZ5917" s="248"/>
      <x:c r="XCA5917" s="248"/>
      <x:c r="XCB5917" s="248"/>
      <x:c r="XCC5917" s="248"/>
      <x:c r="XCD5917" s="248"/>
      <x:c r="XCE5917" s="248"/>
      <x:c r="XCF5917" s="248"/>
      <x:c r="XCG5917" s="248"/>
      <x:c r="XCH5917" s="248"/>
      <x:c r="XCI5917" s="248"/>
      <x:c r="XCJ5917" s="248"/>
      <x:c r="XCK5917" s="248"/>
      <x:c r="XCL5917" s="248"/>
      <x:c r="XCM5917" s="248"/>
      <x:c r="XCN5917" s="248"/>
      <x:c r="XCO5917" s="248"/>
      <x:c r="XCP5917" s="248"/>
      <x:c r="XCQ5917" s="248"/>
      <x:c r="XCR5917" s="248"/>
      <x:c r="XCS5917" s="248"/>
      <x:c r="XCT5917" s="248"/>
      <x:c r="XCU5917" s="248"/>
      <x:c r="XCV5917" s="248"/>
      <x:c r="XCW5917" s="248"/>
      <x:c r="XCX5917" s="248"/>
      <x:c r="XCY5917" s="248"/>
      <x:c r="XCZ5917" s="248"/>
      <x:c r="XDA5917" s="248"/>
      <x:c r="XDB5917" s="248"/>
      <x:c r="XDC5917" s="248"/>
      <x:c r="XDD5917" s="248"/>
      <x:c r="XDE5917" s="248"/>
      <x:c r="XDF5917" s="248"/>
      <x:c r="XDG5917" s="248"/>
      <x:c r="XDH5917" s="248"/>
      <x:c r="XDI5917" s="248"/>
      <x:c r="XDJ5917" s="248"/>
      <x:c r="XDK5917" s="248"/>
      <x:c r="XDL5917" s="248"/>
      <x:c r="XDM5917" s="248"/>
      <x:c r="XDN5917" s="248"/>
      <x:c r="XDO5917" s="248"/>
      <x:c r="XDP5917" s="248"/>
      <x:c r="XDQ5917" s="248"/>
      <x:c r="XDR5917" s="248"/>
      <x:c r="XDS5917" s="248"/>
      <x:c r="XDT5917" s="248"/>
      <x:c r="XDU5917" s="248"/>
      <x:c r="XDV5917" s="248"/>
      <x:c r="XDW5917" s="248"/>
      <x:c r="XDX5917" s="248"/>
      <x:c r="XDY5917" s="248"/>
      <x:c r="XDZ5917" s="248"/>
      <x:c r="XEA5917" s="248"/>
      <x:c r="XEB5917" s="248"/>
      <x:c r="XEC5917" s="248"/>
      <x:c r="XED5917" s="248"/>
      <x:c r="XEE5917" s="248"/>
      <x:c r="XEF5917" s="248"/>
      <x:c r="XEG5917" s="248"/>
      <x:c r="XEH5917" s="248"/>
      <x:c r="XEI5917" s="248"/>
      <x:c r="XEJ5917" s="248"/>
      <x:c r="XEK5917" s="248"/>
      <x:c r="XEL5917" s="248"/>
      <x:c r="XEM5917" s="248"/>
      <x:c r="XEN5917" s="248"/>
      <x:c r="XEO5917" s="248"/>
      <x:c r="XEP5917" s="248"/>
      <x:c r="XEQ5917" s="248"/>
      <x:c r="XER5917" s="248"/>
      <x:c r="XES5917" s="248"/>
      <x:c r="XET5917" s="248"/>
      <x:c r="XEU5917" s="248"/>
      <x:c r="XEV5917" s="248"/>
      <x:c r="XEW5917" s="248"/>
      <x:c r="XEX5917" s="248"/>
      <x:c r="XEY5917" s="248"/>
      <x:c r="XEZ5917" s="248"/>
      <x:c r="XFA5917" s="248"/>
      <x:c r="XFB5917" s="248"/>
      <x:c r="XFC5917" s="248"/>
      <x:c r="XFD5917" s="248"/>
    </x:row>
    <x:row r="5918" spans="1:16384" s="1" customFormat="1">
      <x:c r="A5918" s="248">
        <x:v>469477</x:v>
      </x:c>
      <x:c r="B5918" s="248">
        <x:v>1384</x:v>
      </x:c>
      <x:c r="C5918" s="248">
        <x:f>82/30</x:f>
        <x:v>2.73333333333333</x:v>
      </x:c>
      <x:c r="D5918" s="248"/>
      <x:c r="E5918" s="248"/>
      <x:c r="F5918" s="248"/>
      <x:c r="G5918" s="248">
        <x:v>2</x:v>
      </x:c>
      <x:c r="H5918" s="248"/>
      <x:c r="I5918" s="248" t="s">
        <x:v>746</x:v>
      </x:c>
      <x:c r="J5918" s="248"/>
      <x:c r="K5918" s="248"/>
      <x:c r="L5918" s="248"/>
      <x:c r="M5918" s="248">
        <x:v>5100</x:v>
      </x:c>
      <x:c r="N5918" s="248"/>
      <x:c r="O5918" s="248" t="s">
        <x:v>101</x:v>
      </x:c>
      <x:c r="P5918" s="248"/>
      <x:c r="Q5918" s="248"/>
      <x:c r="R5918" s="248"/>
      <x:c r="S5918" s="248"/>
      <x:c r="T5918" s="248"/>
      <x:c r="U5918" s="248"/>
      <x:c r="V5918" s="248"/>
      <x:c r="W5918" s="248"/>
      <x:c r="X5918" s="248"/>
      <x:c r="Y5918" s="248"/>
      <x:c r="Z5918" s="248"/>
      <x:c r="AA5918" s="248"/>
      <x:c r="AB5918" s="248"/>
      <x:c r="AC5918" s="248"/>
      <x:c r="AD5918" s="248"/>
      <x:c r="AE5918" s="248"/>
      <x:c r="AF5918" s="248"/>
      <x:c r="AG5918" s="248"/>
      <x:c r="AH5918" s="248"/>
      <x:c r="AI5918" s="248"/>
      <x:c r="AJ5918" s="248"/>
      <x:c r="AK5918" s="248"/>
      <x:c r="AL5918" s="248" t="s">
        <x:v>869</x:v>
      </x:c>
      <x:c r="AM5918" s="248"/>
      <x:c r="AN5918" s="248"/>
      <x:c r="AO5918" s="248"/>
      <x:c r="AP5918" s="248"/>
      <x:c r="AQ5918" s="248"/>
      <x:c r="AR5918" s="248"/>
      <x:c r="AS5918" s="248"/>
      <x:c r="AT5918" s="248"/>
      <x:c r="AU5918" s="248"/>
      <x:c r="AV5918" s="248"/>
      <x:c r="AW5918" s="248"/>
      <x:c r="AX5918" s="248"/>
      <x:c r="AY5918" s="248"/>
      <x:c r="AZ5918" s="248"/>
      <x:c r="BA5918" s="248"/>
      <x:c r="BB5918" s="248"/>
      <x:c r="BC5918" s="248"/>
      <x:c r="BD5918" s="248"/>
      <x:c r="BE5918" s="248"/>
      <x:c r="BF5918" s="248"/>
      <x:c r="BG5918" s="248"/>
      <x:c r="BH5918" s="248"/>
      <x:c r="BI5918" s="248"/>
      <x:c r="BJ5918" s="248"/>
      <x:c r="BK5918" s="248"/>
      <x:c r="BL5918" s="248"/>
      <x:c r="BM5918" s="248"/>
      <x:c r="BN5918" s="248"/>
      <x:c r="BO5918" s="248"/>
      <x:c r="BP5918" s="248"/>
      <x:c r="BQ5918" s="248"/>
      <x:c r="BR5918" s="248"/>
      <x:c r="BS5918" s="248"/>
      <x:c r="BT5918" s="248"/>
      <x:c r="BU5918" s="248"/>
      <x:c r="BV5918" s="248"/>
      <x:c r="BW5918" s="248"/>
      <x:c r="BX5918" s="248"/>
      <x:c r="BY5918" s="248"/>
      <x:c r="BZ5918" s="248"/>
      <x:c r="CA5918" s="248"/>
      <x:c r="CB5918" s="248"/>
      <x:c r="CC5918" s="248"/>
      <x:c r="CD5918" s="248"/>
      <x:c r="CE5918" s="248"/>
      <x:c r="CF5918" s="248"/>
      <x:c r="CG5918" s="248"/>
      <x:c r="CH5918" s="248"/>
      <x:c r="CI5918" s="248"/>
      <x:c r="CJ5918" s="248"/>
      <x:c r="CK5918" s="248"/>
      <x:c r="CL5918" s="248"/>
      <x:c r="CM5918" s="248"/>
      <x:c r="CN5918" s="248"/>
      <x:c r="CO5918" s="248"/>
      <x:c r="CP5918" s="248"/>
      <x:c r="CQ5918" s="248"/>
      <x:c r="CR5918" s="248"/>
      <x:c r="CS5918" s="248"/>
      <x:c r="CT5918" s="248"/>
      <x:c r="CU5918" s="248"/>
      <x:c r="CV5918" s="248"/>
      <x:c r="CW5918" s="248"/>
      <x:c r="CX5918" s="248"/>
      <x:c r="CY5918" s="248"/>
      <x:c r="CZ5918" s="248"/>
      <x:c r="DA5918" s="248"/>
      <x:c r="DB5918" s="248"/>
      <x:c r="DC5918" s="248"/>
      <x:c r="DD5918" s="248"/>
      <x:c r="DE5918" s="248"/>
      <x:c r="DF5918" s="248"/>
      <x:c r="DG5918" s="248"/>
      <x:c r="DH5918" s="248"/>
      <x:c r="DI5918" s="248"/>
      <x:c r="DJ5918" s="248"/>
      <x:c r="DK5918" s="248"/>
      <x:c r="DL5918" s="248"/>
      <x:c r="DM5918" s="248"/>
      <x:c r="DN5918" s="248"/>
      <x:c r="DO5918" s="248"/>
      <x:c r="DP5918" s="248"/>
      <x:c r="DQ5918" s="248"/>
      <x:c r="DR5918" s="248"/>
      <x:c r="DS5918" s="248"/>
      <x:c r="DT5918" s="248"/>
      <x:c r="DU5918" s="248"/>
      <x:c r="DV5918" s="248"/>
      <x:c r="DW5918" s="248"/>
      <x:c r="DX5918" s="248"/>
      <x:c r="DY5918" s="248"/>
      <x:c r="DZ5918" s="248"/>
      <x:c r="EA5918" s="248"/>
      <x:c r="EB5918" s="248"/>
      <x:c r="EC5918" s="248"/>
      <x:c r="ED5918" s="248"/>
      <x:c r="EE5918" s="248"/>
      <x:c r="EF5918" s="248"/>
      <x:c r="EG5918" s="248"/>
      <x:c r="EH5918" s="248"/>
      <x:c r="EI5918" s="248"/>
      <x:c r="EJ5918" s="248"/>
      <x:c r="EK5918" s="248"/>
      <x:c r="EL5918" s="248"/>
      <x:c r="EM5918" s="248"/>
      <x:c r="EN5918" s="248"/>
      <x:c r="EO5918" s="248"/>
      <x:c r="EP5918" s="248"/>
      <x:c r="EQ5918" s="248"/>
      <x:c r="ER5918" s="248"/>
      <x:c r="ES5918" s="248"/>
      <x:c r="ET5918" s="248"/>
      <x:c r="EU5918" s="248"/>
      <x:c r="EV5918" s="248"/>
      <x:c r="EW5918" s="248"/>
      <x:c r="EX5918" s="248"/>
      <x:c r="EY5918" s="248"/>
      <x:c r="EZ5918" s="248"/>
      <x:c r="FA5918" s="248"/>
      <x:c r="FB5918" s="248"/>
      <x:c r="FC5918" s="248"/>
      <x:c r="FD5918" s="248"/>
      <x:c r="FE5918" s="248"/>
      <x:c r="FF5918" s="248"/>
      <x:c r="FG5918" s="248"/>
      <x:c r="FH5918" s="248"/>
      <x:c r="FI5918" s="248"/>
      <x:c r="FJ5918" s="248"/>
      <x:c r="FK5918" s="248"/>
      <x:c r="FL5918" s="248"/>
      <x:c r="FM5918" s="248"/>
      <x:c r="FN5918" s="248"/>
      <x:c r="FO5918" s="248"/>
      <x:c r="FP5918" s="248"/>
      <x:c r="FQ5918" s="248"/>
      <x:c r="FR5918" s="248"/>
      <x:c r="FS5918" s="248"/>
      <x:c r="FT5918" s="248"/>
      <x:c r="FU5918" s="248"/>
      <x:c r="FV5918" s="248"/>
      <x:c r="FW5918" s="248"/>
      <x:c r="FX5918" s="248"/>
      <x:c r="FY5918" s="248"/>
      <x:c r="FZ5918" s="248"/>
      <x:c r="GA5918" s="248"/>
      <x:c r="GB5918" s="248"/>
      <x:c r="GC5918" s="248"/>
      <x:c r="GD5918" s="248"/>
      <x:c r="GE5918" s="248"/>
      <x:c r="GF5918" s="248"/>
      <x:c r="GG5918" s="248"/>
      <x:c r="GH5918" s="248"/>
      <x:c r="GI5918" s="248"/>
      <x:c r="GJ5918" s="248"/>
      <x:c r="GK5918" s="248"/>
      <x:c r="GL5918" s="248"/>
      <x:c r="GM5918" s="248"/>
      <x:c r="GN5918" s="248"/>
      <x:c r="GO5918" s="248"/>
      <x:c r="GP5918" s="248"/>
      <x:c r="GQ5918" s="248"/>
      <x:c r="GR5918" s="248"/>
      <x:c r="GS5918" s="248"/>
      <x:c r="GT5918" s="248"/>
      <x:c r="GU5918" s="248"/>
      <x:c r="GV5918" s="248"/>
      <x:c r="GW5918" s="248"/>
      <x:c r="GX5918" s="248"/>
      <x:c r="GY5918" s="248"/>
      <x:c r="GZ5918" s="248"/>
      <x:c r="HA5918" s="248"/>
      <x:c r="HB5918" s="248"/>
      <x:c r="HC5918" s="248"/>
      <x:c r="HD5918" s="248"/>
      <x:c r="HE5918" s="248"/>
      <x:c r="HF5918" s="248"/>
      <x:c r="HG5918" s="248"/>
      <x:c r="HH5918" s="248"/>
      <x:c r="HI5918" s="248"/>
      <x:c r="HJ5918" s="248"/>
      <x:c r="HK5918" s="248"/>
      <x:c r="HL5918" s="248"/>
      <x:c r="HM5918" s="248"/>
      <x:c r="HN5918" s="248"/>
      <x:c r="HO5918" s="248"/>
      <x:c r="HP5918" s="248"/>
      <x:c r="HQ5918" s="248"/>
      <x:c r="HR5918" s="248"/>
      <x:c r="HS5918" s="248"/>
      <x:c r="HT5918" s="248"/>
      <x:c r="HU5918" s="248"/>
      <x:c r="HV5918" s="248"/>
      <x:c r="HW5918" s="248"/>
      <x:c r="HX5918" s="248"/>
      <x:c r="HY5918" s="248"/>
      <x:c r="HZ5918" s="248"/>
      <x:c r="IA5918" s="248"/>
      <x:c r="IB5918" s="248"/>
      <x:c r="IC5918" s="248"/>
      <x:c r="ID5918" s="248"/>
      <x:c r="IE5918" s="248"/>
      <x:c r="IF5918" s="248"/>
      <x:c r="IG5918" s="248"/>
      <x:c r="IH5918" s="248"/>
      <x:c r="II5918" s="248"/>
      <x:c r="IJ5918" s="248"/>
      <x:c r="IK5918" s="248"/>
      <x:c r="IL5918" s="248"/>
      <x:c r="IM5918" s="248"/>
      <x:c r="IN5918" s="248"/>
      <x:c r="IO5918" s="248"/>
      <x:c r="IP5918" s="248"/>
      <x:c r="IQ5918" s="248"/>
      <x:c r="IR5918" s="248"/>
      <x:c r="IS5918" s="248"/>
      <x:c r="IT5918" s="248"/>
      <x:c r="IU5918" s="248"/>
      <x:c r="IV5918" s="248"/>
      <x:c r="IW5918" s="248"/>
      <x:c r="IX5918" s="248"/>
      <x:c r="IY5918" s="248"/>
      <x:c r="IZ5918" s="248"/>
      <x:c r="JA5918" s="248"/>
      <x:c r="JB5918" s="248"/>
      <x:c r="JC5918" s="248"/>
      <x:c r="JD5918" s="248"/>
      <x:c r="JE5918" s="248"/>
      <x:c r="JF5918" s="248"/>
      <x:c r="JG5918" s="248"/>
      <x:c r="JH5918" s="248"/>
      <x:c r="JI5918" s="248"/>
      <x:c r="JJ5918" s="248"/>
      <x:c r="JK5918" s="248"/>
      <x:c r="JL5918" s="248"/>
      <x:c r="JM5918" s="248"/>
      <x:c r="JN5918" s="248"/>
      <x:c r="JO5918" s="248"/>
      <x:c r="JP5918" s="248"/>
      <x:c r="JQ5918" s="248"/>
      <x:c r="JR5918" s="248"/>
      <x:c r="JS5918" s="248"/>
      <x:c r="JT5918" s="248"/>
      <x:c r="JU5918" s="248"/>
      <x:c r="JV5918" s="248"/>
      <x:c r="JW5918" s="248"/>
      <x:c r="JX5918" s="248"/>
      <x:c r="JY5918" s="248"/>
      <x:c r="JZ5918" s="248"/>
      <x:c r="KA5918" s="248"/>
      <x:c r="KB5918" s="248"/>
      <x:c r="KC5918" s="248"/>
      <x:c r="KD5918" s="248"/>
      <x:c r="KE5918" s="248"/>
      <x:c r="KF5918" s="248"/>
      <x:c r="KG5918" s="248"/>
      <x:c r="KH5918" s="248"/>
      <x:c r="KI5918" s="248"/>
      <x:c r="KJ5918" s="248"/>
      <x:c r="KK5918" s="248"/>
      <x:c r="KL5918" s="248"/>
      <x:c r="KM5918" s="248"/>
      <x:c r="KN5918" s="248"/>
      <x:c r="KO5918" s="248"/>
      <x:c r="KP5918" s="248"/>
      <x:c r="KQ5918" s="248"/>
      <x:c r="KR5918" s="248"/>
      <x:c r="KS5918" s="248"/>
      <x:c r="KT5918" s="248"/>
      <x:c r="KU5918" s="248"/>
      <x:c r="KV5918" s="248"/>
      <x:c r="KW5918" s="248"/>
      <x:c r="KX5918" s="248"/>
      <x:c r="KY5918" s="248"/>
      <x:c r="KZ5918" s="248"/>
      <x:c r="LA5918" s="248"/>
      <x:c r="LB5918" s="248"/>
      <x:c r="LC5918" s="248"/>
      <x:c r="LD5918" s="248"/>
      <x:c r="LE5918" s="248"/>
      <x:c r="LF5918" s="248"/>
      <x:c r="LG5918" s="248"/>
      <x:c r="LH5918" s="248"/>
      <x:c r="LI5918" s="248"/>
      <x:c r="LJ5918" s="248"/>
      <x:c r="LK5918" s="248"/>
      <x:c r="LL5918" s="248"/>
      <x:c r="LM5918" s="248"/>
      <x:c r="LN5918" s="248"/>
      <x:c r="LO5918" s="248"/>
      <x:c r="LP5918" s="248"/>
      <x:c r="LQ5918" s="248"/>
      <x:c r="LR5918" s="248"/>
      <x:c r="LS5918" s="248"/>
      <x:c r="LT5918" s="248"/>
      <x:c r="LU5918" s="248"/>
      <x:c r="LV5918" s="248"/>
      <x:c r="LW5918" s="248"/>
      <x:c r="LX5918" s="248"/>
      <x:c r="LY5918" s="248"/>
      <x:c r="LZ5918" s="248"/>
      <x:c r="MA5918" s="248"/>
      <x:c r="MB5918" s="248"/>
      <x:c r="MC5918" s="248"/>
      <x:c r="MD5918" s="248"/>
      <x:c r="ME5918" s="248"/>
      <x:c r="MF5918" s="248"/>
      <x:c r="MG5918" s="248"/>
      <x:c r="MH5918" s="248"/>
      <x:c r="MI5918" s="248"/>
      <x:c r="MJ5918" s="248"/>
      <x:c r="MK5918" s="248"/>
      <x:c r="ML5918" s="248"/>
      <x:c r="MM5918" s="248"/>
      <x:c r="MN5918" s="248"/>
      <x:c r="MO5918" s="248"/>
      <x:c r="MP5918" s="248"/>
      <x:c r="MQ5918" s="248"/>
      <x:c r="MR5918" s="248"/>
      <x:c r="MS5918" s="248"/>
      <x:c r="MT5918" s="248"/>
      <x:c r="MU5918" s="248"/>
      <x:c r="MV5918" s="248"/>
      <x:c r="MW5918" s="248"/>
      <x:c r="MX5918" s="248"/>
      <x:c r="MY5918" s="248"/>
      <x:c r="MZ5918" s="248"/>
      <x:c r="NA5918" s="248"/>
      <x:c r="NB5918" s="248"/>
      <x:c r="NC5918" s="248"/>
      <x:c r="ND5918" s="248"/>
      <x:c r="NE5918" s="248"/>
      <x:c r="NF5918" s="248"/>
      <x:c r="NG5918" s="248"/>
      <x:c r="NH5918" s="248"/>
      <x:c r="NI5918" s="248"/>
      <x:c r="NJ5918" s="248"/>
      <x:c r="NK5918" s="248"/>
      <x:c r="NL5918" s="248"/>
      <x:c r="NM5918" s="248"/>
      <x:c r="NN5918" s="248"/>
      <x:c r="NO5918" s="248"/>
      <x:c r="NP5918" s="248"/>
      <x:c r="NQ5918" s="248"/>
      <x:c r="NR5918" s="248"/>
      <x:c r="NS5918" s="248"/>
      <x:c r="NT5918" s="248"/>
      <x:c r="NU5918" s="248"/>
      <x:c r="NV5918" s="248"/>
      <x:c r="NW5918" s="248"/>
      <x:c r="NX5918" s="248"/>
      <x:c r="NY5918" s="248"/>
      <x:c r="NZ5918" s="248"/>
      <x:c r="OA5918" s="248"/>
      <x:c r="OB5918" s="248"/>
      <x:c r="OC5918" s="248"/>
      <x:c r="OD5918" s="248"/>
      <x:c r="OE5918" s="248"/>
      <x:c r="OF5918" s="248"/>
      <x:c r="OG5918" s="248"/>
      <x:c r="OH5918" s="248"/>
      <x:c r="OI5918" s="248"/>
      <x:c r="OJ5918" s="248"/>
      <x:c r="OK5918" s="248"/>
      <x:c r="OL5918" s="248"/>
      <x:c r="OM5918" s="248"/>
      <x:c r="ON5918" s="248"/>
      <x:c r="OO5918" s="248"/>
      <x:c r="OP5918" s="248"/>
      <x:c r="OQ5918" s="248"/>
      <x:c r="OR5918" s="248"/>
      <x:c r="OS5918" s="248"/>
      <x:c r="OT5918" s="248"/>
      <x:c r="OU5918" s="248"/>
      <x:c r="OV5918" s="248"/>
      <x:c r="OW5918" s="248"/>
      <x:c r="OX5918" s="248"/>
      <x:c r="OY5918" s="248"/>
      <x:c r="OZ5918" s="248"/>
      <x:c r="PA5918" s="248"/>
      <x:c r="PB5918" s="248"/>
      <x:c r="PC5918" s="248"/>
      <x:c r="PD5918" s="248"/>
      <x:c r="PE5918" s="248"/>
      <x:c r="PF5918" s="248"/>
      <x:c r="PG5918" s="248"/>
      <x:c r="PH5918" s="248"/>
      <x:c r="PI5918" s="248"/>
      <x:c r="PJ5918" s="248"/>
      <x:c r="PK5918" s="248"/>
      <x:c r="PL5918" s="248"/>
      <x:c r="PM5918" s="248"/>
      <x:c r="PN5918" s="248"/>
      <x:c r="PO5918" s="248"/>
      <x:c r="PP5918" s="248"/>
      <x:c r="PQ5918" s="248"/>
      <x:c r="PR5918" s="248"/>
      <x:c r="PS5918" s="248"/>
      <x:c r="PT5918" s="248"/>
      <x:c r="PU5918" s="248"/>
      <x:c r="PV5918" s="248"/>
      <x:c r="PW5918" s="248"/>
      <x:c r="PX5918" s="248"/>
      <x:c r="PY5918" s="248"/>
      <x:c r="PZ5918" s="248"/>
      <x:c r="QA5918" s="248"/>
      <x:c r="QB5918" s="248"/>
      <x:c r="QC5918" s="248"/>
      <x:c r="QD5918" s="248"/>
      <x:c r="QE5918" s="248"/>
      <x:c r="QF5918" s="248"/>
      <x:c r="QG5918" s="248"/>
      <x:c r="QH5918" s="248"/>
      <x:c r="QI5918" s="248"/>
      <x:c r="QJ5918" s="248"/>
      <x:c r="QK5918" s="248"/>
      <x:c r="QL5918" s="248"/>
      <x:c r="QM5918" s="248"/>
      <x:c r="QN5918" s="248"/>
      <x:c r="QO5918" s="248"/>
      <x:c r="QP5918" s="248"/>
      <x:c r="QQ5918" s="248"/>
      <x:c r="QR5918" s="248"/>
      <x:c r="QS5918" s="248"/>
      <x:c r="QT5918" s="248"/>
      <x:c r="QU5918" s="248"/>
      <x:c r="QV5918" s="248"/>
      <x:c r="QW5918" s="248"/>
      <x:c r="QX5918" s="248"/>
      <x:c r="QY5918" s="248"/>
      <x:c r="QZ5918" s="248"/>
      <x:c r="RA5918" s="248"/>
      <x:c r="RB5918" s="248"/>
      <x:c r="RC5918" s="248"/>
      <x:c r="RD5918" s="248"/>
      <x:c r="RE5918" s="248"/>
      <x:c r="RF5918" s="248"/>
      <x:c r="RG5918" s="248"/>
      <x:c r="RH5918" s="248"/>
      <x:c r="RI5918" s="248"/>
      <x:c r="RJ5918" s="248"/>
      <x:c r="RK5918" s="248"/>
      <x:c r="RL5918" s="248"/>
      <x:c r="RM5918" s="248"/>
      <x:c r="RN5918" s="248"/>
      <x:c r="RO5918" s="248"/>
      <x:c r="RP5918" s="248"/>
      <x:c r="RQ5918" s="248"/>
      <x:c r="RR5918" s="248"/>
      <x:c r="RS5918" s="248"/>
      <x:c r="RT5918" s="248"/>
      <x:c r="RU5918" s="248"/>
      <x:c r="RV5918" s="248"/>
      <x:c r="RW5918" s="248"/>
      <x:c r="RX5918" s="248"/>
      <x:c r="RY5918" s="248"/>
      <x:c r="RZ5918" s="248"/>
      <x:c r="SA5918" s="248"/>
      <x:c r="SB5918" s="248"/>
      <x:c r="SC5918" s="248"/>
      <x:c r="SD5918" s="248"/>
      <x:c r="SE5918" s="248"/>
      <x:c r="SF5918" s="248"/>
      <x:c r="SG5918" s="248"/>
      <x:c r="SH5918" s="248"/>
      <x:c r="SI5918" s="248"/>
      <x:c r="SJ5918" s="248"/>
      <x:c r="SK5918" s="248"/>
      <x:c r="SL5918" s="248"/>
      <x:c r="SM5918" s="248"/>
      <x:c r="SN5918" s="248"/>
      <x:c r="SO5918" s="248"/>
      <x:c r="SP5918" s="248"/>
      <x:c r="SQ5918" s="248"/>
      <x:c r="SR5918" s="248"/>
      <x:c r="SS5918" s="248"/>
      <x:c r="ST5918" s="248"/>
      <x:c r="SU5918" s="248"/>
      <x:c r="SV5918" s="248"/>
      <x:c r="SW5918" s="248"/>
      <x:c r="SX5918" s="248"/>
      <x:c r="SY5918" s="248"/>
      <x:c r="SZ5918" s="248"/>
      <x:c r="TA5918" s="248"/>
      <x:c r="TB5918" s="248"/>
      <x:c r="TC5918" s="248"/>
      <x:c r="TD5918" s="248"/>
      <x:c r="TE5918" s="248"/>
      <x:c r="TF5918" s="248"/>
      <x:c r="TG5918" s="248"/>
      <x:c r="TH5918" s="248"/>
      <x:c r="TI5918" s="248"/>
      <x:c r="TJ5918" s="248"/>
      <x:c r="TK5918" s="248"/>
      <x:c r="TL5918" s="248"/>
      <x:c r="TM5918" s="248"/>
      <x:c r="TN5918" s="248"/>
      <x:c r="TO5918" s="248"/>
      <x:c r="TP5918" s="248"/>
      <x:c r="TQ5918" s="248"/>
      <x:c r="TR5918" s="248"/>
      <x:c r="TS5918" s="248"/>
      <x:c r="TT5918" s="248"/>
      <x:c r="TU5918" s="248"/>
      <x:c r="TV5918" s="248"/>
      <x:c r="TW5918" s="248"/>
      <x:c r="TX5918" s="248"/>
      <x:c r="TY5918" s="248"/>
      <x:c r="TZ5918" s="248"/>
      <x:c r="UA5918" s="248"/>
      <x:c r="UB5918" s="248"/>
      <x:c r="UC5918" s="248"/>
      <x:c r="UD5918" s="248"/>
      <x:c r="UE5918" s="248"/>
      <x:c r="UF5918" s="248"/>
      <x:c r="UG5918" s="248"/>
      <x:c r="UH5918" s="248"/>
      <x:c r="UI5918" s="248"/>
      <x:c r="UJ5918" s="248"/>
      <x:c r="UK5918" s="248"/>
      <x:c r="UL5918" s="248"/>
      <x:c r="UM5918" s="248"/>
      <x:c r="UN5918" s="248"/>
      <x:c r="UO5918" s="248"/>
      <x:c r="UP5918" s="248"/>
      <x:c r="UQ5918" s="248"/>
      <x:c r="UR5918" s="248"/>
      <x:c r="US5918" s="248"/>
      <x:c r="UT5918" s="248"/>
      <x:c r="UU5918" s="248"/>
      <x:c r="UV5918" s="248"/>
      <x:c r="UW5918" s="248"/>
      <x:c r="UX5918" s="248"/>
      <x:c r="UY5918" s="248"/>
      <x:c r="UZ5918" s="248"/>
      <x:c r="VA5918" s="248"/>
      <x:c r="VB5918" s="248"/>
      <x:c r="VC5918" s="248"/>
      <x:c r="VD5918" s="248"/>
      <x:c r="VE5918" s="248"/>
      <x:c r="VF5918" s="248"/>
      <x:c r="VG5918" s="248"/>
      <x:c r="VH5918" s="248"/>
      <x:c r="VI5918" s="248"/>
      <x:c r="VJ5918" s="248"/>
      <x:c r="VK5918" s="248"/>
      <x:c r="VL5918" s="248"/>
      <x:c r="VM5918" s="248"/>
      <x:c r="VN5918" s="248"/>
      <x:c r="VO5918" s="248"/>
      <x:c r="VP5918" s="248"/>
      <x:c r="VQ5918" s="248"/>
      <x:c r="VR5918" s="248"/>
      <x:c r="VS5918" s="248"/>
      <x:c r="VT5918" s="248"/>
      <x:c r="VU5918" s="248"/>
      <x:c r="VV5918" s="248"/>
      <x:c r="VW5918" s="248"/>
      <x:c r="VX5918" s="248"/>
      <x:c r="VY5918" s="248"/>
      <x:c r="VZ5918" s="248"/>
      <x:c r="WA5918" s="248"/>
      <x:c r="WB5918" s="248"/>
      <x:c r="WC5918" s="248"/>
      <x:c r="WD5918" s="248"/>
      <x:c r="WE5918" s="248"/>
      <x:c r="WF5918" s="248"/>
      <x:c r="WG5918" s="248"/>
      <x:c r="WH5918" s="248"/>
      <x:c r="WI5918" s="248"/>
      <x:c r="WJ5918" s="248"/>
      <x:c r="WK5918" s="248"/>
      <x:c r="WL5918" s="248"/>
      <x:c r="WM5918" s="248"/>
      <x:c r="WN5918" s="248"/>
      <x:c r="WO5918" s="248"/>
      <x:c r="WP5918" s="248"/>
      <x:c r="WQ5918" s="248"/>
      <x:c r="WR5918" s="248"/>
      <x:c r="WS5918" s="248"/>
      <x:c r="WT5918" s="248"/>
      <x:c r="WU5918" s="248"/>
      <x:c r="WV5918" s="248"/>
      <x:c r="WW5918" s="248"/>
      <x:c r="WX5918" s="248"/>
      <x:c r="WY5918" s="248"/>
      <x:c r="WZ5918" s="248"/>
      <x:c r="XA5918" s="248"/>
      <x:c r="XB5918" s="248"/>
      <x:c r="XC5918" s="248"/>
      <x:c r="XD5918" s="248"/>
      <x:c r="XE5918" s="248"/>
      <x:c r="XF5918" s="248"/>
      <x:c r="XG5918" s="248"/>
      <x:c r="XH5918" s="248"/>
      <x:c r="XI5918" s="248"/>
      <x:c r="XJ5918" s="248"/>
      <x:c r="XK5918" s="248"/>
      <x:c r="XL5918" s="248"/>
      <x:c r="XM5918" s="248"/>
      <x:c r="XN5918" s="248"/>
      <x:c r="XO5918" s="248"/>
      <x:c r="XP5918" s="248"/>
      <x:c r="XQ5918" s="248"/>
      <x:c r="XR5918" s="248"/>
      <x:c r="XS5918" s="248"/>
      <x:c r="XT5918" s="248"/>
      <x:c r="XU5918" s="248"/>
      <x:c r="XV5918" s="248"/>
      <x:c r="XW5918" s="248"/>
      <x:c r="XX5918" s="248"/>
      <x:c r="XY5918" s="248"/>
      <x:c r="XZ5918" s="248"/>
      <x:c r="YA5918" s="248"/>
      <x:c r="YB5918" s="248"/>
      <x:c r="YC5918" s="248"/>
      <x:c r="YD5918" s="248"/>
      <x:c r="YE5918" s="248"/>
      <x:c r="YF5918" s="248"/>
      <x:c r="YG5918" s="248"/>
      <x:c r="YH5918" s="248"/>
      <x:c r="YI5918" s="248"/>
      <x:c r="YJ5918" s="248"/>
      <x:c r="YK5918" s="248"/>
      <x:c r="YL5918" s="248"/>
      <x:c r="YM5918" s="248"/>
      <x:c r="YN5918" s="248"/>
      <x:c r="YO5918" s="248"/>
      <x:c r="YP5918" s="248"/>
      <x:c r="YQ5918" s="248"/>
      <x:c r="YR5918" s="248"/>
      <x:c r="YS5918" s="248"/>
      <x:c r="YT5918" s="248"/>
      <x:c r="YU5918" s="248"/>
      <x:c r="YV5918" s="248"/>
      <x:c r="YW5918" s="248"/>
      <x:c r="YX5918" s="248"/>
      <x:c r="YY5918" s="248"/>
      <x:c r="YZ5918" s="248"/>
      <x:c r="ZA5918" s="248"/>
      <x:c r="ZB5918" s="248"/>
      <x:c r="ZC5918" s="248"/>
      <x:c r="ZD5918" s="248"/>
      <x:c r="ZE5918" s="248"/>
      <x:c r="ZF5918" s="248"/>
      <x:c r="ZG5918" s="248"/>
      <x:c r="ZH5918" s="248"/>
      <x:c r="ZI5918" s="248"/>
      <x:c r="ZJ5918" s="248"/>
      <x:c r="ZK5918" s="248"/>
      <x:c r="ZL5918" s="248"/>
      <x:c r="ZM5918" s="248"/>
      <x:c r="ZN5918" s="248"/>
      <x:c r="ZO5918" s="248"/>
      <x:c r="ZP5918" s="248"/>
      <x:c r="ZQ5918" s="248"/>
      <x:c r="ZR5918" s="248"/>
      <x:c r="ZS5918" s="248"/>
      <x:c r="ZT5918" s="248"/>
      <x:c r="ZU5918" s="248"/>
      <x:c r="ZV5918" s="248"/>
      <x:c r="ZW5918" s="248"/>
      <x:c r="ZX5918" s="248"/>
      <x:c r="ZY5918" s="248"/>
      <x:c r="ZZ5918" s="248"/>
      <x:c r="AAA5918" s="248"/>
      <x:c r="AAB5918" s="248"/>
      <x:c r="AAC5918" s="248"/>
      <x:c r="AAD5918" s="248"/>
      <x:c r="AAE5918" s="248"/>
      <x:c r="AAF5918" s="248"/>
      <x:c r="AAG5918" s="248"/>
      <x:c r="AAH5918" s="248"/>
      <x:c r="AAI5918" s="248"/>
      <x:c r="AAJ5918" s="248"/>
      <x:c r="AAK5918" s="248"/>
      <x:c r="AAL5918" s="248"/>
      <x:c r="AAM5918" s="248"/>
      <x:c r="AAN5918" s="248"/>
      <x:c r="AAO5918" s="248"/>
      <x:c r="AAP5918" s="248"/>
      <x:c r="AAQ5918" s="248"/>
      <x:c r="AAR5918" s="248"/>
      <x:c r="AAS5918" s="248"/>
      <x:c r="AAT5918" s="248"/>
      <x:c r="AAU5918" s="248"/>
      <x:c r="AAV5918" s="248"/>
      <x:c r="AAW5918" s="248"/>
      <x:c r="AAX5918" s="248"/>
      <x:c r="AAY5918" s="248"/>
      <x:c r="AAZ5918" s="248"/>
      <x:c r="ABA5918" s="248"/>
      <x:c r="ABB5918" s="248"/>
      <x:c r="ABC5918" s="248"/>
      <x:c r="ABD5918" s="248"/>
      <x:c r="ABE5918" s="248"/>
      <x:c r="ABF5918" s="248"/>
      <x:c r="ABG5918" s="248"/>
      <x:c r="ABH5918" s="248"/>
      <x:c r="ABI5918" s="248"/>
      <x:c r="ABJ5918" s="248"/>
      <x:c r="ABK5918" s="248"/>
      <x:c r="ABL5918" s="248"/>
      <x:c r="ABM5918" s="248"/>
      <x:c r="ABN5918" s="248"/>
      <x:c r="ABO5918" s="248"/>
      <x:c r="ABP5918" s="248"/>
      <x:c r="ABQ5918" s="248"/>
      <x:c r="ABR5918" s="248"/>
      <x:c r="ABS5918" s="248"/>
      <x:c r="ABT5918" s="248"/>
      <x:c r="ABU5918" s="248"/>
      <x:c r="ABV5918" s="248"/>
      <x:c r="ABW5918" s="248"/>
      <x:c r="ABX5918" s="248"/>
      <x:c r="ABY5918" s="248"/>
      <x:c r="ABZ5918" s="248"/>
      <x:c r="ACA5918" s="248"/>
      <x:c r="ACB5918" s="248"/>
      <x:c r="ACC5918" s="248"/>
      <x:c r="ACD5918" s="248"/>
      <x:c r="ACE5918" s="248"/>
      <x:c r="ACF5918" s="248"/>
      <x:c r="ACG5918" s="248"/>
      <x:c r="ACH5918" s="248"/>
      <x:c r="ACI5918" s="248"/>
      <x:c r="ACJ5918" s="248"/>
      <x:c r="ACK5918" s="248"/>
      <x:c r="ACL5918" s="248"/>
      <x:c r="ACM5918" s="248"/>
      <x:c r="ACN5918" s="248"/>
      <x:c r="ACO5918" s="248"/>
      <x:c r="ACP5918" s="248"/>
      <x:c r="ACQ5918" s="248"/>
      <x:c r="ACR5918" s="248"/>
      <x:c r="ACS5918" s="248"/>
      <x:c r="ACT5918" s="248"/>
      <x:c r="ACU5918" s="248"/>
      <x:c r="ACV5918" s="248"/>
      <x:c r="ACW5918" s="248"/>
      <x:c r="ACX5918" s="248"/>
      <x:c r="ACY5918" s="248"/>
      <x:c r="ACZ5918" s="248"/>
      <x:c r="ADA5918" s="248"/>
      <x:c r="ADB5918" s="248"/>
      <x:c r="ADC5918" s="248"/>
      <x:c r="ADD5918" s="248"/>
      <x:c r="ADE5918" s="248"/>
      <x:c r="ADF5918" s="248"/>
      <x:c r="ADG5918" s="248"/>
      <x:c r="ADH5918" s="248"/>
      <x:c r="ADI5918" s="248"/>
      <x:c r="ADJ5918" s="248"/>
      <x:c r="ADK5918" s="248"/>
      <x:c r="ADL5918" s="248"/>
      <x:c r="ADM5918" s="248"/>
      <x:c r="ADN5918" s="248"/>
      <x:c r="ADO5918" s="248"/>
      <x:c r="ADP5918" s="248"/>
      <x:c r="ADQ5918" s="248"/>
      <x:c r="ADR5918" s="248"/>
      <x:c r="ADS5918" s="248"/>
      <x:c r="ADT5918" s="248"/>
      <x:c r="ADU5918" s="248"/>
      <x:c r="ADV5918" s="248"/>
      <x:c r="ADW5918" s="248"/>
      <x:c r="ADX5918" s="248"/>
      <x:c r="ADY5918" s="248"/>
      <x:c r="ADZ5918" s="248"/>
      <x:c r="AEA5918" s="248"/>
      <x:c r="AEB5918" s="248"/>
      <x:c r="AEC5918" s="248"/>
      <x:c r="AED5918" s="248"/>
      <x:c r="AEE5918" s="248"/>
      <x:c r="AEF5918" s="248"/>
      <x:c r="AEG5918" s="248"/>
      <x:c r="AEH5918" s="248"/>
      <x:c r="AEI5918" s="248"/>
      <x:c r="AEJ5918" s="248"/>
      <x:c r="AEK5918" s="248"/>
      <x:c r="AEL5918" s="248"/>
      <x:c r="AEM5918" s="248"/>
      <x:c r="AEN5918" s="248"/>
      <x:c r="AEO5918" s="248"/>
      <x:c r="AEP5918" s="248"/>
      <x:c r="AEQ5918" s="248"/>
      <x:c r="AER5918" s="248"/>
      <x:c r="AES5918" s="248"/>
      <x:c r="AET5918" s="248"/>
      <x:c r="AEU5918" s="248"/>
      <x:c r="AEV5918" s="248"/>
      <x:c r="AEW5918" s="248"/>
      <x:c r="AEX5918" s="248"/>
      <x:c r="AEY5918" s="248"/>
      <x:c r="AEZ5918" s="248"/>
      <x:c r="AFA5918" s="248"/>
      <x:c r="AFB5918" s="248"/>
      <x:c r="AFC5918" s="248"/>
      <x:c r="AFD5918" s="248"/>
      <x:c r="AFE5918" s="248"/>
      <x:c r="AFF5918" s="248"/>
      <x:c r="AFG5918" s="248"/>
      <x:c r="AFH5918" s="248"/>
      <x:c r="AFI5918" s="248"/>
      <x:c r="AFJ5918" s="248"/>
      <x:c r="AFK5918" s="248"/>
      <x:c r="AFL5918" s="248"/>
      <x:c r="AFM5918" s="248"/>
      <x:c r="AFN5918" s="248"/>
      <x:c r="AFO5918" s="248"/>
      <x:c r="AFP5918" s="248"/>
      <x:c r="AFQ5918" s="248"/>
      <x:c r="AFR5918" s="248"/>
      <x:c r="AFS5918" s="248"/>
      <x:c r="AFT5918" s="248"/>
      <x:c r="AFU5918" s="248"/>
      <x:c r="AFV5918" s="248"/>
      <x:c r="AFW5918" s="248"/>
      <x:c r="AFX5918" s="248"/>
      <x:c r="AFY5918" s="248"/>
      <x:c r="AFZ5918" s="248"/>
      <x:c r="AGA5918" s="248"/>
      <x:c r="AGB5918" s="248"/>
      <x:c r="AGC5918" s="248"/>
      <x:c r="AGD5918" s="248"/>
      <x:c r="AGE5918" s="248"/>
      <x:c r="AGF5918" s="248"/>
      <x:c r="AGG5918" s="248"/>
      <x:c r="AGH5918" s="248"/>
      <x:c r="AGI5918" s="248"/>
      <x:c r="AGJ5918" s="248"/>
      <x:c r="AGK5918" s="248"/>
      <x:c r="AGL5918" s="248"/>
      <x:c r="AGM5918" s="248"/>
      <x:c r="AGN5918" s="248"/>
      <x:c r="AGO5918" s="248"/>
      <x:c r="AGP5918" s="248"/>
      <x:c r="AGQ5918" s="248"/>
      <x:c r="AGR5918" s="248"/>
      <x:c r="AGS5918" s="248"/>
      <x:c r="AGT5918" s="248"/>
      <x:c r="AGU5918" s="248"/>
      <x:c r="AGV5918" s="248"/>
      <x:c r="AGW5918" s="248"/>
      <x:c r="AGX5918" s="248"/>
      <x:c r="AGY5918" s="248"/>
      <x:c r="AGZ5918" s="248"/>
      <x:c r="AHA5918" s="248"/>
      <x:c r="AHB5918" s="248"/>
      <x:c r="AHC5918" s="248"/>
      <x:c r="AHD5918" s="248"/>
      <x:c r="AHE5918" s="248"/>
      <x:c r="AHF5918" s="248"/>
      <x:c r="AHG5918" s="248"/>
      <x:c r="AHH5918" s="248"/>
      <x:c r="AHI5918" s="248"/>
      <x:c r="AHJ5918" s="248"/>
      <x:c r="AHK5918" s="248"/>
      <x:c r="AHL5918" s="248"/>
      <x:c r="AHM5918" s="248"/>
      <x:c r="AHN5918" s="248"/>
      <x:c r="AHO5918" s="248"/>
      <x:c r="AHP5918" s="248"/>
      <x:c r="AHQ5918" s="248"/>
      <x:c r="AHR5918" s="248"/>
      <x:c r="AHS5918" s="248"/>
      <x:c r="AHT5918" s="248"/>
      <x:c r="AHU5918" s="248"/>
      <x:c r="AHV5918" s="248"/>
      <x:c r="AHW5918" s="248"/>
      <x:c r="AHX5918" s="248"/>
      <x:c r="AHY5918" s="248"/>
      <x:c r="AHZ5918" s="248"/>
      <x:c r="AIA5918" s="248"/>
      <x:c r="AIB5918" s="248"/>
      <x:c r="AIC5918" s="248"/>
      <x:c r="AID5918" s="248"/>
      <x:c r="AIE5918" s="248"/>
      <x:c r="AIF5918" s="248"/>
      <x:c r="AIG5918" s="248"/>
      <x:c r="AIH5918" s="248"/>
      <x:c r="AII5918" s="248"/>
      <x:c r="AIJ5918" s="248"/>
      <x:c r="AIK5918" s="248"/>
      <x:c r="AIL5918" s="248"/>
      <x:c r="AIM5918" s="248"/>
      <x:c r="AIN5918" s="248"/>
      <x:c r="AIO5918" s="248"/>
      <x:c r="AIP5918" s="248"/>
      <x:c r="AIQ5918" s="248"/>
      <x:c r="AIR5918" s="248"/>
      <x:c r="AIS5918" s="248"/>
      <x:c r="AIT5918" s="248"/>
      <x:c r="AIU5918" s="248"/>
      <x:c r="AIV5918" s="248"/>
      <x:c r="AIW5918" s="248"/>
      <x:c r="AIX5918" s="248"/>
      <x:c r="AIY5918" s="248"/>
      <x:c r="AIZ5918" s="248"/>
      <x:c r="AJA5918" s="248"/>
      <x:c r="AJB5918" s="248"/>
      <x:c r="AJC5918" s="248"/>
      <x:c r="AJD5918" s="248"/>
      <x:c r="AJE5918" s="248"/>
      <x:c r="AJF5918" s="248"/>
      <x:c r="AJG5918" s="248"/>
      <x:c r="AJH5918" s="248"/>
      <x:c r="AJI5918" s="248"/>
      <x:c r="AJJ5918" s="248"/>
      <x:c r="AJK5918" s="248"/>
      <x:c r="AJL5918" s="248"/>
      <x:c r="AJM5918" s="248"/>
      <x:c r="AJN5918" s="248"/>
      <x:c r="AJO5918" s="248"/>
      <x:c r="AJP5918" s="248"/>
      <x:c r="AJQ5918" s="248"/>
      <x:c r="AJR5918" s="248"/>
      <x:c r="AJS5918" s="248"/>
      <x:c r="AJT5918" s="248"/>
      <x:c r="AJU5918" s="248"/>
      <x:c r="AJV5918" s="248"/>
      <x:c r="AJW5918" s="248"/>
      <x:c r="AJX5918" s="248"/>
      <x:c r="AJY5918" s="248"/>
      <x:c r="AJZ5918" s="248"/>
      <x:c r="AKA5918" s="248"/>
      <x:c r="AKB5918" s="248"/>
      <x:c r="AKC5918" s="248"/>
      <x:c r="AKD5918" s="248"/>
      <x:c r="AKE5918" s="248"/>
      <x:c r="AKF5918" s="248"/>
      <x:c r="AKG5918" s="248"/>
      <x:c r="AKH5918" s="248"/>
      <x:c r="AKI5918" s="248"/>
      <x:c r="AKJ5918" s="248"/>
      <x:c r="AKK5918" s="248"/>
      <x:c r="AKL5918" s="248"/>
      <x:c r="AKM5918" s="248"/>
      <x:c r="AKN5918" s="248"/>
      <x:c r="AKO5918" s="248"/>
      <x:c r="AKP5918" s="248"/>
      <x:c r="AKQ5918" s="248"/>
      <x:c r="AKR5918" s="248"/>
      <x:c r="AKS5918" s="248"/>
      <x:c r="AKT5918" s="248"/>
      <x:c r="AKU5918" s="248"/>
      <x:c r="AKV5918" s="248"/>
      <x:c r="AKW5918" s="248"/>
      <x:c r="AKX5918" s="248"/>
      <x:c r="AKY5918" s="248"/>
      <x:c r="AKZ5918" s="248"/>
      <x:c r="ALA5918" s="248"/>
      <x:c r="ALB5918" s="248"/>
      <x:c r="ALC5918" s="248"/>
      <x:c r="ALD5918" s="248"/>
      <x:c r="ALE5918" s="248"/>
      <x:c r="ALF5918" s="248"/>
      <x:c r="ALG5918" s="248"/>
      <x:c r="ALH5918" s="248"/>
      <x:c r="ALI5918" s="248"/>
      <x:c r="ALJ5918" s="248"/>
      <x:c r="ALK5918" s="248"/>
      <x:c r="ALL5918" s="248"/>
      <x:c r="ALM5918" s="248"/>
      <x:c r="ALN5918" s="248"/>
      <x:c r="ALO5918" s="248"/>
      <x:c r="ALP5918" s="248"/>
      <x:c r="ALQ5918" s="248"/>
      <x:c r="ALR5918" s="248"/>
      <x:c r="ALS5918" s="248"/>
      <x:c r="ALT5918" s="248"/>
      <x:c r="ALU5918" s="248"/>
      <x:c r="ALV5918" s="248"/>
      <x:c r="ALW5918" s="248"/>
      <x:c r="ALX5918" s="248"/>
      <x:c r="ALY5918" s="248"/>
      <x:c r="ALZ5918" s="248"/>
      <x:c r="AMA5918" s="248"/>
      <x:c r="AMB5918" s="248"/>
      <x:c r="AMC5918" s="248"/>
      <x:c r="AMD5918" s="248"/>
      <x:c r="AME5918" s="248"/>
      <x:c r="AMF5918" s="248"/>
      <x:c r="AMG5918" s="248"/>
      <x:c r="AMH5918" s="248"/>
      <x:c r="AMI5918" s="248"/>
      <x:c r="AMJ5918" s="248"/>
      <x:c r="AMK5918" s="248"/>
      <x:c r="AML5918" s="248"/>
      <x:c r="AMM5918" s="248"/>
      <x:c r="AMN5918" s="248"/>
      <x:c r="AMO5918" s="248"/>
      <x:c r="AMP5918" s="248"/>
      <x:c r="AMQ5918" s="248"/>
      <x:c r="AMR5918" s="248"/>
      <x:c r="AMS5918" s="248"/>
      <x:c r="AMT5918" s="248"/>
      <x:c r="AMU5918" s="248"/>
      <x:c r="AMV5918" s="248"/>
      <x:c r="AMW5918" s="248"/>
      <x:c r="AMX5918" s="248"/>
      <x:c r="AMY5918" s="248"/>
      <x:c r="AMZ5918" s="248"/>
      <x:c r="ANA5918" s="248"/>
      <x:c r="ANB5918" s="248"/>
      <x:c r="ANC5918" s="248"/>
      <x:c r="AND5918" s="248"/>
      <x:c r="ANE5918" s="248"/>
      <x:c r="ANF5918" s="248"/>
      <x:c r="ANG5918" s="248"/>
      <x:c r="ANH5918" s="248"/>
      <x:c r="ANI5918" s="248"/>
      <x:c r="ANJ5918" s="248"/>
      <x:c r="ANK5918" s="248"/>
      <x:c r="ANL5918" s="248"/>
      <x:c r="ANM5918" s="248"/>
      <x:c r="ANN5918" s="248"/>
      <x:c r="ANO5918" s="248"/>
      <x:c r="ANP5918" s="248"/>
      <x:c r="ANQ5918" s="248"/>
      <x:c r="ANR5918" s="248"/>
      <x:c r="ANS5918" s="248"/>
      <x:c r="ANT5918" s="248"/>
      <x:c r="ANU5918" s="248"/>
      <x:c r="ANV5918" s="248"/>
      <x:c r="ANW5918" s="248"/>
      <x:c r="ANX5918" s="248"/>
      <x:c r="ANY5918" s="248"/>
      <x:c r="ANZ5918" s="248"/>
      <x:c r="AOA5918" s="248"/>
      <x:c r="AOB5918" s="248"/>
      <x:c r="AOC5918" s="248"/>
      <x:c r="AOD5918" s="248"/>
      <x:c r="AOE5918" s="248"/>
      <x:c r="AOF5918" s="248"/>
      <x:c r="AOG5918" s="248"/>
      <x:c r="AOH5918" s="248"/>
      <x:c r="AOI5918" s="248"/>
      <x:c r="AOJ5918" s="248"/>
      <x:c r="AOK5918" s="248"/>
      <x:c r="AOL5918" s="248"/>
      <x:c r="AOM5918" s="248"/>
      <x:c r="AON5918" s="248"/>
      <x:c r="AOO5918" s="248"/>
      <x:c r="AOP5918" s="248"/>
      <x:c r="AOQ5918" s="248"/>
      <x:c r="AOR5918" s="248"/>
      <x:c r="AOS5918" s="248"/>
      <x:c r="AOT5918" s="248"/>
      <x:c r="AOU5918" s="248"/>
      <x:c r="AOV5918" s="248"/>
      <x:c r="AOW5918" s="248"/>
      <x:c r="AOX5918" s="248"/>
      <x:c r="AOY5918" s="248"/>
      <x:c r="AOZ5918" s="248"/>
      <x:c r="APA5918" s="248"/>
      <x:c r="APB5918" s="248"/>
      <x:c r="APC5918" s="248"/>
      <x:c r="APD5918" s="248"/>
      <x:c r="APE5918" s="248"/>
      <x:c r="APF5918" s="248"/>
      <x:c r="APG5918" s="248"/>
      <x:c r="APH5918" s="248"/>
      <x:c r="API5918" s="248"/>
      <x:c r="APJ5918" s="248"/>
      <x:c r="APK5918" s="248"/>
      <x:c r="APL5918" s="248"/>
      <x:c r="APM5918" s="248"/>
      <x:c r="APN5918" s="248"/>
      <x:c r="APO5918" s="248"/>
      <x:c r="APP5918" s="248"/>
      <x:c r="APQ5918" s="248"/>
      <x:c r="APR5918" s="248"/>
      <x:c r="APS5918" s="248"/>
      <x:c r="APT5918" s="248"/>
      <x:c r="APU5918" s="248"/>
      <x:c r="APV5918" s="248"/>
      <x:c r="APW5918" s="248"/>
      <x:c r="APX5918" s="248"/>
      <x:c r="APY5918" s="248"/>
      <x:c r="APZ5918" s="248"/>
      <x:c r="AQA5918" s="248"/>
      <x:c r="AQB5918" s="248"/>
      <x:c r="AQC5918" s="248"/>
      <x:c r="AQD5918" s="248"/>
      <x:c r="AQE5918" s="248"/>
      <x:c r="AQF5918" s="248"/>
      <x:c r="AQG5918" s="248"/>
      <x:c r="AQH5918" s="248"/>
      <x:c r="AQI5918" s="248"/>
      <x:c r="AQJ5918" s="248"/>
      <x:c r="AQK5918" s="248"/>
      <x:c r="AQL5918" s="248"/>
      <x:c r="AQM5918" s="248"/>
      <x:c r="AQN5918" s="248"/>
      <x:c r="AQO5918" s="248"/>
      <x:c r="AQP5918" s="248"/>
      <x:c r="AQQ5918" s="248"/>
      <x:c r="AQR5918" s="248"/>
      <x:c r="AQS5918" s="248"/>
      <x:c r="AQT5918" s="248"/>
      <x:c r="AQU5918" s="248"/>
      <x:c r="AQV5918" s="248"/>
      <x:c r="AQW5918" s="248"/>
      <x:c r="AQX5918" s="248"/>
      <x:c r="AQY5918" s="248"/>
      <x:c r="AQZ5918" s="248"/>
      <x:c r="ARA5918" s="248"/>
      <x:c r="ARB5918" s="248"/>
      <x:c r="ARC5918" s="248"/>
      <x:c r="ARD5918" s="248"/>
      <x:c r="ARE5918" s="248"/>
      <x:c r="ARF5918" s="248"/>
      <x:c r="ARG5918" s="248"/>
      <x:c r="ARH5918" s="248"/>
      <x:c r="ARI5918" s="248"/>
      <x:c r="ARJ5918" s="248"/>
      <x:c r="ARK5918" s="248"/>
      <x:c r="ARL5918" s="248"/>
      <x:c r="ARM5918" s="248"/>
      <x:c r="ARN5918" s="248"/>
      <x:c r="ARO5918" s="248"/>
      <x:c r="ARP5918" s="248"/>
      <x:c r="ARQ5918" s="248"/>
      <x:c r="ARR5918" s="248"/>
      <x:c r="ARS5918" s="248"/>
      <x:c r="ART5918" s="248"/>
      <x:c r="ARU5918" s="248"/>
      <x:c r="ARV5918" s="248"/>
      <x:c r="ARW5918" s="248"/>
      <x:c r="ARX5918" s="248"/>
      <x:c r="ARY5918" s="248"/>
      <x:c r="ARZ5918" s="248"/>
      <x:c r="ASA5918" s="248"/>
      <x:c r="ASB5918" s="248"/>
      <x:c r="ASC5918" s="248"/>
      <x:c r="ASD5918" s="248"/>
      <x:c r="ASE5918" s="248"/>
      <x:c r="ASF5918" s="248"/>
      <x:c r="ASG5918" s="248"/>
      <x:c r="ASH5918" s="248"/>
      <x:c r="ASI5918" s="248"/>
      <x:c r="ASJ5918" s="248"/>
      <x:c r="ASK5918" s="248"/>
      <x:c r="ASL5918" s="248"/>
      <x:c r="ASM5918" s="248"/>
      <x:c r="ASN5918" s="248"/>
      <x:c r="ASO5918" s="248"/>
      <x:c r="ASP5918" s="248"/>
      <x:c r="ASQ5918" s="248"/>
      <x:c r="ASR5918" s="248"/>
      <x:c r="ASS5918" s="248"/>
      <x:c r="AST5918" s="248"/>
      <x:c r="ASU5918" s="248"/>
      <x:c r="ASV5918" s="248"/>
      <x:c r="ASW5918" s="248"/>
      <x:c r="ASX5918" s="248"/>
      <x:c r="ASY5918" s="248"/>
      <x:c r="ASZ5918" s="248"/>
      <x:c r="ATA5918" s="248"/>
      <x:c r="ATB5918" s="248"/>
      <x:c r="ATC5918" s="248"/>
      <x:c r="ATD5918" s="248"/>
      <x:c r="ATE5918" s="248"/>
      <x:c r="ATF5918" s="248"/>
      <x:c r="ATG5918" s="248"/>
      <x:c r="ATH5918" s="248"/>
      <x:c r="ATI5918" s="248"/>
      <x:c r="ATJ5918" s="248"/>
      <x:c r="ATK5918" s="248"/>
      <x:c r="ATL5918" s="248"/>
      <x:c r="ATM5918" s="248"/>
      <x:c r="ATN5918" s="248"/>
      <x:c r="ATO5918" s="248"/>
      <x:c r="ATP5918" s="248"/>
      <x:c r="ATQ5918" s="248"/>
      <x:c r="ATR5918" s="248"/>
      <x:c r="ATS5918" s="248"/>
      <x:c r="ATT5918" s="248"/>
      <x:c r="ATU5918" s="248"/>
      <x:c r="ATV5918" s="248"/>
      <x:c r="ATW5918" s="248"/>
      <x:c r="ATX5918" s="248"/>
      <x:c r="ATY5918" s="248"/>
      <x:c r="ATZ5918" s="248"/>
      <x:c r="AUA5918" s="248"/>
      <x:c r="AUB5918" s="248"/>
      <x:c r="AUC5918" s="248"/>
      <x:c r="AUD5918" s="248"/>
      <x:c r="AUE5918" s="248"/>
      <x:c r="AUF5918" s="248"/>
      <x:c r="AUG5918" s="248"/>
      <x:c r="AUH5918" s="248"/>
      <x:c r="AUI5918" s="248"/>
      <x:c r="AUJ5918" s="248"/>
      <x:c r="AUK5918" s="248"/>
      <x:c r="AUL5918" s="248"/>
      <x:c r="AUM5918" s="248"/>
      <x:c r="AUN5918" s="248"/>
      <x:c r="AUO5918" s="248"/>
      <x:c r="AUP5918" s="248"/>
      <x:c r="AUQ5918" s="248"/>
      <x:c r="AUR5918" s="248"/>
      <x:c r="AUS5918" s="248"/>
      <x:c r="AUT5918" s="248"/>
      <x:c r="AUU5918" s="248"/>
      <x:c r="AUV5918" s="248"/>
      <x:c r="AUW5918" s="248"/>
      <x:c r="AUX5918" s="248"/>
      <x:c r="AUY5918" s="248"/>
      <x:c r="AUZ5918" s="248"/>
      <x:c r="AVA5918" s="248"/>
      <x:c r="AVB5918" s="248"/>
      <x:c r="AVC5918" s="248"/>
      <x:c r="AVD5918" s="248"/>
      <x:c r="AVE5918" s="248"/>
      <x:c r="AVF5918" s="248"/>
      <x:c r="AVG5918" s="248"/>
      <x:c r="AVH5918" s="248"/>
      <x:c r="AVI5918" s="248"/>
      <x:c r="AVJ5918" s="248"/>
      <x:c r="AVK5918" s="248"/>
      <x:c r="AVL5918" s="248"/>
      <x:c r="AVM5918" s="248"/>
      <x:c r="AVN5918" s="248"/>
      <x:c r="AVO5918" s="248"/>
      <x:c r="AVP5918" s="248"/>
      <x:c r="AVQ5918" s="248"/>
      <x:c r="AVR5918" s="248"/>
      <x:c r="AVS5918" s="248"/>
      <x:c r="AVT5918" s="248"/>
      <x:c r="AVU5918" s="248"/>
      <x:c r="AVV5918" s="248"/>
      <x:c r="AVW5918" s="248"/>
      <x:c r="AVX5918" s="248"/>
      <x:c r="AVY5918" s="248"/>
      <x:c r="AVZ5918" s="248"/>
      <x:c r="AWA5918" s="248"/>
      <x:c r="AWB5918" s="248"/>
      <x:c r="AWC5918" s="248"/>
      <x:c r="AWD5918" s="248"/>
      <x:c r="AWE5918" s="248"/>
      <x:c r="AWF5918" s="248"/>
      <x:c r="AWG5918" s="248"/>
      <x:c r="AWH5918" s="248"/>
      <x:c r="AWI5918" s="248"/>
      <x:c r="AWJ5918" s="248"/>
      <x:c r="AWK5918" s="248"/>
      <x:c r="AWL5918" s="248"/>
      <x:c r="AWM5918" s="248"/>
      <x:c r="AWN5918" s="248"/>
      <x:c r="AWO5918" s="248"/>
      <x:c r="AWP5918" s="248"/>
      <x:c r="AWQ5918" s="248"/>
      <x:c r="AWR5918" s="248"/>
      <x:c r="AWS5918" s="248"/>
      <x:c r="AWT5918" s="248"/>
      <x:c r="AWU5918" s="248"/>
      <x:c r="AWV5918" s="248"/>
      <x:c r="AWW5918" s="248"/>
      <x:c r="AWX5918" s="248"/>
      <x:c r="AWY5918" s="248"/>
      <x:c r="AWZ5918" s="248"/>
      <x:c r="AXA5918" s="248"/>
      <x:c r="AXB5918" s="248"/>
      <x:c r="AXC5918" s="248"/>
      <x:c r="AXD5918" s="248"/>
      <x:c r="AXE5918" s="248"/>
      <x:c r="AXF5918" s="248"/>
      <x:c r="AXG5918" s="248"/>
      <x:c r="AXH5918" s="248"/>
      <x:c r="AXI5918" s="248"/>
      <x:c r="AXJ5918" s="248"/>
      <x:c r="AXK5918" s="248"/>
      <x:c r="AXL5918" s="248"/>
      <x:c r="AXM5918" s="248"/>
      <x:c r="AXN5918" s="248"/>
      <x:c r="AXO5918" s="248"/>
      <x:c r="AXP5918" s="248"/>
      <x:c r="AXQ5918" s="248"/>
      <x:c r="AXR5918" s="248"/>
      <x:c r="AXS5918" s="248"/>
      <x:c r="AXT5918" s="248"/>
      <x:c r="AXU5918" s="248"/>
      <x:c r="AXV5918" s="248"/>
      <x:c r="AXW5918" s="248"/>
      <x:c r="AXX5918" s="248"/>
      <x:c r="AXY5918" s="248"/>
      <x:c r="AXZ5918" s="248"/>
      <x:c r="AYA5918" s="248"/>
      <x:c r="AYB5918" s="248"/>
      <x:c r="AYC5918" s="248"/>
      <x:c r="AYD5918" s="248"/>
      <x:c r="AYE5918" s="248"/>
      <x:c r="AYF5918" s="248"/>
      <x:c r="AYG5918" s="248"/>
      <x:c r="AYH5918" s="248"/>
      <x:c r="AYI5918" s="248"/>
      <x:c r="AYJ5918" s="248"/>
      <x:c r="AYK5918" s="248"/>
      <x:c r="AYL5918" s="248"/>
      <x:c r="AYM5918" s="248"/>
      <x:c r="AYN5918" s="248"/>
      <x:c r="AYO5918" s="248"/>
      <x:c r="AYP5918" s="248"/>
      <x:c r="AYQ5918" s="248"/>
      <x:c r="AYR5918" s="248"/>
      <x:c r="AYS5918" s="248"/>
      <x:c r="AYT5918" s="248"/>
      <x:c r="AYU5918" s="248"/>
      <x:c r="AYV5918" s="248"/>
      <x:c r="AYW5918" s="248"/>
      <x:c r="AYX5918" s="248"/>
      <x:c r="AYY5918" s="248"/>
      <x:c r="AYZ5918" s="248"/>
      <x:c r="AZA5918" s="248"/>
      <x:c r="AZB5918" s="248"/>
      <x:c r="AZC5918" s="248"/>
      <x:c r="AZD5918" s="248"/>
      <x:c r="AZE5918" s="248"/>
      <x:c r="AZF5918" s="248"/>
      <x:c r="AZG5918" s="248"/>
      <x:c r="AZH5918" s="248"/>
      <x:c r="AZI5918" s="248"/>
      <x:c r="AZJ5918" s="248"/>
      <x:c r="AZK5918" s="248"/>
      <x:c r="AZL5918" s="248"/>
      <x:c r="AZM5918" s="248"/>
      <x:c r="AZN5918" s="248"/>
      <x:c r="AZO5918" s="248"/>
      <x:c r="AZP5918" s="248"/>
      <x:c r="AZQ5918" s="248"/>
      <x:c r="AZR5918" s="248"/>
      <x:c r="AZS5918" s="248"/>
      <x:c r="AZT5918" s="248"/>
      <x:c r="AZU5918" s="248"/>
      <x:c r="AZV5918" s="248"/>
      <x:c r="AZW5918" s="248"/>
      <x:c r="AZX5918" s="248"/>
      <x:c r="AZY5918" s="248"/>
      <x:c r="AZZ5918" s="248"/>
      <x:c r="BAA5918" s="248"/>
      <x:c r="BAB5918" s="248"/>
      <x:c r="BAC5918" s="248"/>
      <x:c r="BAD5918" s="248"/>
      <x:c r="BAE5918" s="248"/>
      <x:c r="BAF5918" s="248"/>
      <x:c r="BAG5918" s="248"/>
      <x:c r="BAH5918" s="248"/>
      <x:c r="BAI5918" s="248"/>
      <x:c r="BAJ5918" s="248"/>
      <x:c r="BAK5918" s="248"/>
      <x:c r="BAL5918" s="248"/>
      <x:c r="BAM5918" s="248"/>
      <x:c r="BAN5918" s="248"/>
      <x:c r="BAO5918" s="248"/>
      <x:c r="BAP5918" s="248"/>
      <x:c r="BAQ5918" s="248"/>
      <x:c r="BAR5918" s="248"/>
      <x:c r="BAS5918" s="248"/>
      <x:c r="BAT5918" s="248"/>
      <x:c r="BAU5918" s="248"/>
      <x:c r="BAV5918" s="248"/>
      <x:c r="BAW5918" s="248"/>
      <x:c r="BAX5918" s="248"/>
      <x:c r="BAY5918" s="248"/>
      <x:c r="BAZ5918" s="248"/>
      <x:c r="BBA5918" s="248"/>
      <x:c r="BBB5918" s="248"/>
      <x:c r="BBC5918" s="248"/>
      <x:c r="BBD5918" s="248"/>
      <x:c r="BBE5918" s="248"/>
      <x:c r="BBF5918" s="248"/>
      <x:c r="BBG5918" s="248"/>
      <x:c r="BBH5918" s="248"/>
      <x:c r="BBI5918" s="248"/>
      <x:c r="BBJ5918" s="248"/>
      <x:c r="BBK5918" s="248"/>
      <x:c r="BBL5918" s="248"/>
      <x:c r="BBM5918" s="248"/>
      <x:c r="BBN5918" s="248"/>
      <x:c r="BBO5918" s="248"/>
      <x:c r="BBP5918" s="248"/>
      <x:c r="BBQ5918" s="248"/>
      <x:c r="BBR5918" s="248"/>
      <x:c r="BBS5918" s="248"/>
      <x:c r="BBT5918" s="248"/>
      <x:c r="BBU5918" s="248"/>
      <x:c r="BBV5918" s="248"/>
      <x:c r="BBW5918" s="248"/>
      <x:c r="BBX5918" s="248"/>
      <x:c r="BBY5918" s="248"/>
      <x:c r="BBZ5918" s="248"/>
      <x:c r="BCA5918" s="248"/>
      <x:c r="BCB5918" s="248"/>
      <x:c r="BCC5918" s="248"/>
      <x:c r="BCD5918" s="248"/>
      <x:c r="BCE5918" s="248"/>
      <x:c r="BCF5918" s="248"/>
      <x:c r="BCG5918" s="248"/>
      <x:c r="BCH5918" s="248"/>
      <x:c r="BCI5918" s="248"/>
      <x:c r="BCJ5918" s="248"/>
      <x:c r="BCK5918" s="248"/>
      <x:c r="BCL5918" s="248"/>
      <x:c r="BCM5918" s="248"/>
      <x:c r="BCN5918" s="248"/>
      <x:c r="BCO5918" s="248"/>
      <x:c r="BCP5918" s="248"/>
      <x:c r="BCQ5918" s="248"/>
      <x:c r="BCR5918" s="248"/>
      <x:c r="BCS5918" s="248"/>
      <x:c r="BCT5918" s="248"/>
      <x:c r="BCU5918" s="248"/>
      <x:c r="BCV5918" s="248"/>
      <x:c r="BCW5918" s="248"/>
      <x:c r="BCX5918" s="248"/>
      <x:c r="BCY5918" s="248"/>
      <x:c r="BCZ5918" s="248"/>
      <x:c r="BDA5918" s="248"/>
      <x:c r="BDB5918" s="248"/>
      <x:c r="BDC5918" s="248"/>
      <x:c r="BDD5918" s="248"/>
      <x:c r="BDE5918" s="248"/>
      <x:c r="BDF5918" s="248"/>
      <x:c r="BDG5918" s="248"/>
      <x:c r="BDH5918" s="248"/>
      <x:c r="BDI5918" s="248"/>
      <x:c r="BDJ5918" s="248"/>
      <x:c r="BDK5918" s="248"/>
      <x:c r="BDL5918" s="248"/>
      <x:c r="BDM5918" s="248"/>
      <x:c r="BDN5918" s="248"/>
      <x:c r="BDO5918" s="248"/>
      <x:c r="BDP5918" s="248"/>
      <x:c r="BDQ5918" s="248"/>
      <x:c r="BDR5918" s="248"/>
      <x:c r="BDS5918" s="248"/>
      <x:c r="BDT5918" s="248"/>
      <x:c r="BDU5918" s="248"/>
      <x:c r="BDV5918" s="248"/>
      <x:c r="BDW5918" s="248"/>
      <x:c r="BDX5918" s="248"/>
      <x:c r="BDY5918" s="248"/>
      <x:c r="BDZ5918" s="248"/>
      <x:c r="BEA5918" s="248"/>
      <x:c r="BEB5918" s="248"/>
      <x:c r="BEC5918" s="248"/>
      <x:c r="BED5918" s="248"/>
      <x:c r="BEE5918" s="248"/>
      <x:c r="BEF5918" s="248"/>
      <x:c r="BEG5918" s="248"/>
      <x:c r="BEH5918" s="248"/>
      <x:c r="BEI5918" s="248"/>
      <x:c r="BEJ5918" s="248"/>
      <x:c r="BEK5918" s="248"/>
      <x:c r="BEL5918" s="248"/>
      <x:c r="BEM5918" s="248"/>
      <x:c r="BEN5918" s="248"/>
      <x:c r="BEO5918" s="248"/>
      <x:c r="BEP5918" s="248"/>
      <x:c r="BEQ5918" s="248"/>
      <x:c r="BER5918" s="248"/>
      <x:c r="BES5918" s="248"/>
      <x:c r="BET5918" s="248"/>
      <x:c r="BEU5918" s="248"/>
      <x:c r="BEV5918" s="248"/>
      <x:c r="BEW5918" s="248"/>
      <x:c r="BEX5918" s="248"/>
      <x:c r="BEY5918" s="248"/>
      <x:c r="BEZ5918" s="248"/>
      <x:c r="BFA5918" s="248"/>
      <x:c r="BFB5918" s="248"/>
      <x:c r="BFC5918" s="248"/>
      <x:c r="BFD5918" s="248"/>
      <x:c r="BFE5918" s="248"/>
      <x:c r="BFF5918" s="248"/>
      <x:c r="BFG5918" s="248"/>
      <x:c r="BFH5918" s="248"/>
      <x:c r="BFI5918" s="248"/>
      <x:c r="BFJ5918" s="248"/>
      <x:c r="BFK5918" s="248"/>
      <x:c r="BFL5918" s="248"/>
      <x:c r="BFM5918" s="248"/>
      <x:c r="BFN5918" s="248"/>
      <x:c r="BFO5918" s="248"/>
      <x:c r="BFP5918" s="248"/>
      <x:c r="BFQ5918" s="248"/>
      <x:c r="BFR5918" s="248"/>
      <x:c r="BFS5918" s="248"/>
      <x:c r="BFT5918" s="248"/>
      <x:c r="BFU5918" s="248"/>
      <x:c r="BFV5918" s="248"/>
      <x:c r="BFW5918" s="248"/>
      <x:c r="BFX5918" s="248"/>
      <x:c r="BFY5918" s="248"/>
      <x:c r="BFZ5918" s="248"/>
      <x:c r="BGA5918" s="248"/>
      <x:c r="BGB5918" s="248"/>
      <x:c r="BGC5918" s="248"/>
      <x:c r="BGD5918" s="248"/>
      <x:c r="BGE5918" s="248"/>
      <x:c r="BGF5918" s="248"/>
      <x:c r="BGG5918" s="248"/>
      <x:c r="BGH5918" s="248"/>
      <x:c r="BGI5918" s="248"/>
      <x:c r="BGJ5918" s="248"/>
      <x:c r="BGK5918" s="248"/>
      <x:c r="BGL5918" s="248"/>
      <x:c r="BGM5918" s="248"/>
      <x:c r="BGN5918" s="248"/>
      <x:c r="BGO5918" s="248"/>
      <x:c r="BGP5918" s="248"/>
      <x:c r="BGQ5918" s="248"/>
      <x:c r="BGR5918" s="248"/>
      <x:c r="BGS5918" s="248"/>
      <x:c r="BGT5918" s="248"/>
      <x:c r="BGU5918" s="248"/>
      <x:c r="BGV5918" s="248"/>
      <x:c r="BGW5918" s="248"/>
      <x:c r="BGX5918" s="248"/>
      <x:c r="BGY5918" s="248"/>
      <x:c r="BGZ5918" s="248"/>
      <x:c r="BHA5918" s="248"/>
      <x:c r="BHB5918" s="248"/>
      <x:c r="BHC5918" s="248"/>
      <x:c r="BHD5918" s="248"/>
      <x:c r="BHE5918" s="248"/>
      <x:c r="BHF5918" s="248"/>
      <x:c r="BHG5918" s="248"/>
      <x:c r="BHH5918" s="248"/>
      <x:c r="BHI5918" s="248"/>
      <x:c r="BHJ5918" s="248"/>
      <x:c r="BHK5918" s="248"/>
      <x:c r="BHL5918" s="248"/>
      <x:c r="BHM5918" s="248"/>
      <x:c r="BHN5918" s="248"/>
      <x:c r="BHO5918" s="248"/>
      <x:c r="BHP5918" s="248"/>
      <x:c r="BHQ5918" s="248"/>
      <x:c r="BHR5918" s="248"/>
      <x:c r="BHS5918" s="248"/>
      <x:c r="BHT5918" s="248"/>
      <x:c r="BHU5918" s="248"/>
      <x:c r="BHV5918" s="248"/>
      <x:c r="BHW5918" s="248"/>
      <x:c r="BHX5918" s="248"/>
      <x:c r="BHY5918" s="248"/>
      <x:c r="BHZ5918" s="248"/>
      <x:c r="BIA5918" s="248"/>
      <x:c r="BIB5918" s="248"/>
      <x:c r="BIC5918" s="248"/>
      <x:c r="BID5918" s="248"/>
      <x:c r="BIE5918" s="248"/>
      <x:c r="BIF5918" s="248"/>
      <x:c r="BIG5918" s="248"/>
      <x:c r="BIH5918" s="248"/>
      <x:c r="BII5918" s="248"/>
      <x:c r="BIJ5918" s="248"/>
      <x:c r="BIK5918" s="248"/>
      <x:c r="BIL5918" s="248"/>
      <x:c r="BIM5918" s="248"/>
      <x:c r="BIN5918" s="248"/>
      <x:c r="BIO5918" s="248"/>
      <x:c r="BIP5918" s="248"/>
      <x:c r="BIQ5918" s="248"/>
      <x:c r="BIR5918" s="248"/>
      <x:c r="BIS5918" s="248"/>
      <x:c r="BIT5918" s="248"/>
      <x:c r="BIU5918" s="248"/>
      <x:c r="BIV5918" s="248"/>
      <x:c r="BIW5918" s="248"/>
      <x:c r="BIX5918" s="248"/>
      <x:c r="BIY5918" s="248"/>
      <x:c r="BIZ5918" s="248"/>
      <x:c r="BJA5918" s="248"/>
      <x:c r="BJB5918" s="248"/>
      <x:c r="BJC5918" s="248"/>
      <x:c r="BJD5918" s="248"/>
      <x:c r="BJE5918" s="248"/>
      <x:c r="BJF5918" s="248"/>
      <x:c r="BJG5918" s="248"/>
      <x:c r="BJH5918" s="248"/>
      <x:c r="BJI5918" s="248"/>
      <x:c r="BJJ5918" s="248"/>
      <x:c r="BJK5918" s="248"/>
      <x:c r="BJL5918" s="248"/>
      <x:c r="BJM5918" s="248"/>
      <x:c r="BJN5918" s="248"/>
      <x:c r="BJO5918" s="248"/>
      <x:c r="BJP5918" s="248"/>
      <x:c r="BJQ5918" s="248"/>
      <x:c r="BJR5918" s="248"/>
      <x:c r="BJS5918" s="248"/>
      <x:c r="BJT5918" s="248"/>
      <x:c r="BJU5918" s="248"/>
      <x:c r="BJV5918" s="248"/>
      <x:c r="BJW5918" s="248"/>
      <x:c r="BJX5918" s="248"/>
      <x:c r="BJY5918" s="248"/>
      <x:c r="BJZ5918" s="248"/>
      <x:c r="BKA5918" s="248"/>
      <x:c r="BKB5918" s="248"/>
      <x:c r="BKC5918" s="248"/>
      <x:c r="BKD5918" s="248"/>
      <x:c r="BKE5918" s="248"/>
      <x:c r="BKF5918" s="248"/>
      <x:c r="BKG5918" s="248"/>
      <x:c r="BKH5918" s="248"/>
      <x:c r="BKI5918" s="248"/>
      <x:c r="BKJ5918" s="248"/>
      <x:c r="BKK5918" s="248"/>
      <x:c r="BKL5918" s="248"/>
      <x:c r="BKM5918" s="248"/>
      <x:c r="BKN5918" s="248"/>
      <x:c r="BKO5918" s="248"/>
      <x:c r="BKP5918" s="248"/>
      <x:c r="BKQ5918" s="248"/>
      <x:c r="BKR5918" s="248"/>
      <x:c r="BKS5918" s="248"/>
      <x:c r="BKT5918" s="248"/>
      <x:c r="BKU5918" s="248"/>
      <x:c r="BKV5918" s="248"/>
      <x:c r="BKW5918" s="248"/>
      <x:c r="BKX5918" s="248"/>
      <x:c r="BKY5918" s="248"/>
      <x:c r="BKZ5918" s="248"/>
      <x:c r="BLA5918" s="248"/>
      <x:c r="BLB5918" s="248"/>
      <x:c r="BLC5918" s="248"/>
      <x:c r="BLD5918" s="248"/>
      <x:c r="BLE5918" s="248"/>
      <x:c r="BLF5918" s="248"/>
      <x:c r="BLG5918" s="248"/>
      <x:c r="BLH5918" s="248"/>
      <x:c r="BLI5918" s="248"/>
      <x:c r="BLJ5918" s="248"/>
      <x:c r="BLK5918" s="248"/>
      <x:c r="BLL5918" s="248"/>
      <x:c r="BLM5918" s="248"/>
      <x:c r="BLN5918" s="248"/>
      <x:c r="BLO5918" s="248"/>
      <x:c r="BLP5918" s="248"/>
      <x:c r="BLQ5918" s="248"/>
      <x:c r="BLR5918" s="248"/>
      <x:c r="BLS5918" s="248"/>
      <x:c r="BLT5918" s="248"/>
      <x:c r="BLU5918" s="248"/>
      <x:c r="BLV5918" s="248"/>
      <x:c r="BLW5918" s="248"/>
      <x:c r="BLX5918" s="248"/>
      <x:c r="BLY5918" s="248"/>
      <x:c r="BLZ5918" s="248"/>
      <x:c r="BMA5918" s="248"/>
      <x:c r="BMB5918" s="248"/>
      <x:c r="BMC5918" s="248"/>
      <x:c r="BMD5918" s="248"/>
      <x:c r="BME5918" s="248"/>
      <x:c r="BMF5918" s="248"/>
      <x:c r="BMG5918" s="248"/>
      <x:c r="BMH5918" s="248"/>
      <x:c r="BMI5918" s="248"/>
      <x:c r="BMJ5918" s="248"/>
      <x:c r="BMK5918" s="248"/>
      <x:c r="BML5918" s="248"/>
      <x:c r="BMM5918" s="248"/>
      <x:c r="BMN5918" s="248"/>
      <x:c r="BMO5918" s="248"/>
      <x:c r="BMP5918" s="248"/>
      <x:c r="BMQ5918" s="248"/>
      <x:c r="BMR5918" s="248"/>
      <x:c r="BMS5918" s="248"/>
      <x:c r="BMT5918" s="248"/>
      <x:c r="BMU5918" s="248"/>
      <x:c r="BMV5918" s="248"/>
      <x:c r="BMW5918" s="248"/>
      <x:c r="BMX5918" s="248"/>
      <x:c r="BMY5918" s="248"/>
      <x:c r="BMZ5918" s="248"/>
      <x:c r="BNA5918" s="248"/>
      <x:c r="BNB5918" s="248"/>
      <x:c r="BNC5918" s="248"/>
      <x:c r="BND5918" s="248"/>
      <x:c r="BNE5918" s="248"/>
      <x:c r="BNF5918" s="248"/>
      <x:c r="BNG5918" s="248"/>
      <x:c r="BNH5918" s="248"/>
      <x:c r="BNI5918" s="248"/>
      <x:c r="BNJ5918" s="248"/>
      <x:c r="BNK5918" s="248"/>
      <x:c r="BNL5918" s="248"/>
      <x:c r="BNM5918" s="248"/>
      <x:c r="BNN5918" s="248"/>
      <x:c r="BNO5918" s="248"/>
      <x:c r="BNP5918" s="248"/>
      <x:c r="BNQ5918" s="248"/>
      <x:c r="BNR5918" s="248"/>
      <x:c r="BNS5918" s="248"/>
      <x:c r="BNT5918" s="248"/>
      <x:c r="BNU5918" s="248"/>
      <x:c r="BNV5918" s="248"/>
      <x:c r="BNW5918" s="248"/>
      <x:c r="BNX5918" s="248"/>
      <x:c r="BNY5918" s="248"/>
      <x:c r="BNZ5918" s="248"/>
      <x:c r="BOA5918" s="248"/>
      <x:c r="BOB5918" s="248"/>
      <x:c r="BOC5918" s="248"/>
      <x:c r="BOD5918" s="248"/>
      <x:c r="BOE5918" s="248"/>
      <x:c r="BOF5918" s="248"/>
      <x:c r="BOG5918" s="248"/>
      <x:c r="BOH5918" s="248"/>
      <x:c r="BOI5918" s="248"/>
      <x:c r="BOJ5918" s="248"/>
      <x:c r="BOK5918" s="248"/>
      <x:c r="BOL5918" s="248"/>
      <x:c r="BOM5918" s="248"/>
      <x:c r="BON5918" s="248"/>
      <x:c r="BOO5918" s="248"/>
      <x:c r="BOP5918" s="248"/>
      <x:c r="BOQ5918" s="248"/>
      <x:c r="BOR5918" s="248"/>
      <x:c r="BOS5918" s="248"/>
      <x:c r="BOT5918" s="248"/>
      <x:c r="BOU5918" s="248"/>
      <x:c r="BOV5918" s="248"/>
      <x:c r="BOW5918" s="248"/>
      <x:c r="BOX5918" s="248"/>
      <x:c r="BOY5918" s="248"/>
      <x:c r="BOZ5918" s="248"/>
      <x:c r="BPA5918" s="248"/>
      <x:c r="BPB5918" s="248"/>
      <x:c r="BPC5918" s="248"/>
      <x:c r="BPD5918" s="248"/>
      <x:c r="BPE5918" s="248"/>
      <x:c r="BPF5918" s="248"/>
      <x:c r="BPG5918" s="248"/>
      <x:c r="BPH5918" s="248"/>
      <x:c r="BPI5918" s="248"/>
      <x:c r="BPJ5918" s="248"/>
      <x:c r="BPK5918" s="248"/>
      <x:c r="BPL5918" s="248"/>
      <x:c r="BPM5918" s="248"/>
      <x:c r="BPN5918" s="248"/>
      <x:c r="BPO5918" s="248"/>
      <x:c r="BPP5918" s="248"/>
      <x:c r="BPQ5918" s="248"/>
      <x:c r="BPR5918" s="248"/>
      <x:c r="BPS5918" s="248"/>
      <x:c r="BPT5918" s="248"/>
      <x:c r="BPU5918" s="248"/>
      <x:c r="BPV5918" s="248"/>
      <x:c r="BPW5918" s="248"/>
      <x:c r="BPX5918" s="248"/>
      <x:c r="BPY5918" s="248"/>
      <x:c r="BPZ5918" s="248"/>
      <x:c r="BQA5918" s="248"/>
      <x:c r="BQB5918" s="248"/>
      <x:c r="BQC5918" s="248"/>
      <x:c r="BQD5918" s="248"/>
      <x:c r="BQE5918" s="248"/>
      <x:c r="BQF5918" s="248"/>
      <x:c r="BQG5918" s="248"/>
      <x:c r="BQH5918" s="248"/>
      <x:c r="BQI5918" s="248"/>
      <x:c r="BQJ5918" s="248"/>
      <x:c r="BQK5918" s="248"/>
      <x:c r="BQL5918" s="248"/>
      <x:c r="BQM5918" s="248"/>
      <x:c r="BQN5918" s="248"/>
      <x:c r="BQO5918" s="248"/>
      <x:c r="BQP5918" s="248"/>
      <x:c r="BQQ5918" s="248"/>
      <x:c r="BQR5918" s="248"/>
      <x:c r="BQS5918" s="248"/>
      <x:c r="BQT5918" s="248"/>
      <x:c r="BQU5918" s="248"/>
      <x:c r="BQV5918" s="248"/>
      <x:c r="BQW5918" s="248"/>
      <x:c r="BQX5918" s="248"/>
      <x:c r="BQY5918" s="248"/>
      <x:c r="BQZ5918" s="248"/>
      <x:c r="BRA5918" s="248"/>
      <x:c r="BRB5918" s="248"/>
      <x:c r="BRC5918" s="248"/>
      <x:c r="BRD5918" s="248"/>
      <x:c r="BRE5918" s="248"/>
      <x:c r="BRF5918" s="248"/>
      <x:c r="BRG5918" s="248"/>
      <x:c r="BRH5918" s="248"/>
      <x:c r="BRI5918" s="248"/>
      <x:c r="BRJ5918" s="248"/>
      <x:c r="BRK5918" s="248"/>
      <x:c r="BRL5918" s="248"/>
      <x:c r="BRM5918" s="248"/>
      <x:c r="BRN5918" s="248"/>
      <x:c r="BRO5918" s="248"/>
      <x:c r="BRP5918" s="248"/>
      <x:c r="BRQ5918" s="248"/>
      <x:c r="BRR5918" s="248"/>
      <x:c r="BRS5918" s="248"/>
      <x:c r="BRT5918" s="248"/>
      <x:c r="BRU5918" s="248"/>
      <x:c r="BRV5918" s="248"/>
      <x:c r="BRW5918" s="248"/>
      <x:c r="BRX5918" s="248"/>
      <x:c r="BRY5918" s="248"/>
      <x:c r="BRZ5918" s="248"/>
      <x:c r="BSA5918" s="248"/>
      <x:c r="BSB5918" s="248"/>
      <x:c r="BSC5918" s="248"/>
      <x:c r="BSD5918" s="248"/>
      <x:c r="BSE5918" s="248"/>
      <x:c r="BSF5918" s="248"/>
      <x:c r="BSG5918" s="248"/>
      <x:c r="BSH5918" s="248"/>
      <x:c r="BSI5918" s="248"/>
      <x:c r="BSJ5918" s="248"/>
      <x:c r="BSK5918" s="248"/>
      <x:c r="BSL5918" s="248"/>
      <x:c r="BSM5918" s="248"/>
      <x:c r="BSN5918" s="248"/>
      <x:c r="BSO5918" s="248"/>
      <x:c r="BSP5918" s="248"/>
      <x:c r="BSQ5918" s="248"/>
      <x:c r="BSR5918" s="248"/>
      <x:c r="BSS5918" s="248"/>
      <x:c r="BST5918" s="248"/>
      <x:c r="BSU5918" s="248"/>
      <x:c r="BSV5918" s="248"/>
      <x:c r="BSW5918" s="248"/>
      <x:c r="BSX5918" s="248"/>
      <x:c r="BSY5918" s="248"/>
      <x:c r="BSZ5918" s="248"/>
      <x:c r="BTA5918" s="248"/>
      <x:c r="BTB5918" s="248"/>
      <x:c r="BTC5918" s="248"/>
      <x:c r="BTD5918" s="248"/>
      <x:c r="BTE5918" s="248"/>
      <x:c r="BTF5918" s="248"/>
      <x:c r="BTG5918" s="248"/>
      <x:c r="BTH5918" s="248"/>
      <x:c r="BTI5918" s="248"/>
      <x:c r="BTJ5918" s="248"/>
      <x:c r="BTK5918" s="248"/>
      <x:c r="BTL5918" s="248"/>
      <x:c r="BTM5918" s="248"/>
      <x:c r="BTN5918" s="248"/>
      <x:c r="BTO5918" s="248"/>
      <x:c r="BTP5918" s="248"/>
      <x:c r="BTQ5918" s="248"/>
      <x:c r="BTR5918" s="248"/>
      <x:c r="BTS5918" s="248"/>
      <x:c r="BTT5918" s="248"/>
      <x:c r="BTU5918" s="248"/>
      <x:c r="BTV5918" s="248"/>
      <x:c r="BTW5918" s="248"/>
      <x:c r="BTX5918" s="248"/>
      <x:c r="BTY5918" s="248"/>
      <x:c r="BTZ5918" s="248"/>
      <x:c r="BUA5918" s="248"/>
      <x:c r="BUB5918" s="248"/>
      <x:c r="BUC5918" s="248"/>
      <x:c r="BUD5918" s="248"/>
      <x:c r="BUE5918" s="248"/>
      <x:c r="BUF5918" s="248"/>
      <x:c r="BUG5918" s="248"/>
      <x:c r="BUH5918" s="248"/>
      <x:c r="BUI5918" s="248"/>
      <x:c r="BUJ5918" s="248"/>
      <x:c r="BUK5918" s="248"/>
      <x:c r="BUL5918" s="248"/>
      <x:c r="BUM5918" s="248"/>
      <x:c r="BUN5918" s="248"/>
      <x:c r="BUO5918" s="248"/>
      <x:c r="BUP5918" s="248"/>
      <x:c r="BUQ5918" s="248"/>
      <x:c r="BUR5918" s="248"/>
      <x:c r="BUS5918" s="248"/>
      <x:c r="BUT5918" s="248"/>
      <x:c r="BUU5918" s="248"/>
      <x:c r="BUV5918" s="248"/>
      <x:c r="BUW5918" s="248"/>
      <x:c r="BUX5918" s="248"/>
      <x:c r="BUY5918" s="248"/>
      <x:c r="BUZ5918" s="248"/>
      <x:c r="BVA5918" s="248"/>
      <x:c r="BVB5918" s="248"/>
      <x:c r="BVC5918" s="248"/>
      <x:c r="BVD5918" s="248"/>
      <x:c r="BVE5918" s="248"/>
      <x:c r="BVF5918" s="248"/>
      <x:c r="BVG5918" s="248"/>
      <x:c r="BVH5918" s="248"/>
      <x:c r="BVI5918" s="248"/>
      <x:c r="BVJ5918" s="248"/>
      <x:c r="BVK5918" s="248"/>
      <x:c r="BVL5918" s="248"/>
      <x:c r="BVM5918" s="248"/>
      <x:c r="BVN5918" s="248"/>
      <x:c r="BVO5918" s="248"/>
      <x:c r="BVP5918" s="248"/>
      <x:c r="BVQ5918" s="248"/>
      <x:c r="BVR5918" s="248"/>
      <x:c r="BVS5918" s="248"/>
      <x:c r="BVT5918" s="248"/>
      <x:c r="BVU5918" s="248"/>
      <x:c r="BVV5918" s="248"/>
      <x:c r="BVW5918" s="248"/>
      <x:c r="BVX5918" s="248"/>
      <x:c r="BVY5918" s="248"/>
      <x:c r="BVZ5918" s="248"/>
      <x:c r="BWA5918" s="248"/>
      <x:c r="BWB5918" s="248"/>
      <x:c r="BWC5918" s="248"/>
      <x:c r="BWD5918" s="248"/>
      <x:c r="BWE5918" s="248"/>
      <x:c r="BWF5918" s="248"/>
      <x:c r="BWG5918" s="248"/>
      <x:c r="BWH5918" s="248"/>
      <x:c r="BWI5918" s="248"/>
      <x:c r="BWJ5918" s="248"/>
      <x:c r="BWK5918" s="248"/>
      <x:c r="BWL5918" s="248"/>
      <x:c r="BWM5918" s="248"/>
      <x:c r="BWN5918" s="248"/>
      <x:c r="BWO5918" s="248"/>
      <x:c r="BWP5918" s="248"/>
      <x:c r="BWQ5918" s="248"/>
      <x:c r="BWR5918" s="248"/>
      <x:c r="BWS5918" s="248"/>
      <x:c r="BWT5918" s="248"/>
      <x:c r="BWU5918" s="248"/>
      <x:c r="BWV5918" s="248"/>
      <x:c r="BWW5918" s="248"/>
      <x:c r="BWX5918" s="248"/>
      <x:c r="BWY5918" s="248"/>
      <x:c r="BWZ5918" s="248"/>
      <x:c r="BXA5918" s="248"/>
      <x:c r="BXB5918" s="248"/>
      <x:c r="BXC5918" s="248"/>
      <x:c r="BXD5918" s="248"/>
      <x:c r="BXE5918" s="248"/>
      <x:c r="BXF5918" s="248"/>
      <x:c r="BXG5918" s="248"/>
      <x:c r="BXH5918" s="248"/>
      <x:c r="BXI5918" s="248"/>
      <x:c r="BXJ5918" s="248"/>
      <x:c r="BXK5918" s="248"/>
      <x:c r="BXL5918" s="248"/>
      <x:c r="BXM5918" s="248"/>
      <x:c r="BXN5918" s="248"/>
      <x:c r="BXO5918" s="248"/>
      <x:c r="BXP5918" s="248"/>
      <x:c r="BXQ5918" s="248"/>
      <x:c r="BXR5918" s="248"/>
      <x:c r="BXS5918" s="248"/>
      <x:c r="BXT5918" s="248"/>
      <x:c r="BXU5918" s="248"/>
      <x:c r="BXV5918" s="248"/>
      <x:c r="BXW5918" s="248"/>
      <x:c r="BXX5918" s="248"/>
      <x:c r="BXY5918" s="248"/>
      <x:c r="BXZ5918" s="248"/>
      <x:c r="BYA5918" s="248"/>
      <x:c r="BYB5918" s="248"/>
      <x:c r="BYC5918" s="248"/>
      <x:c r="BYD5918" s="248"/>
      <x:c r="BYE5918" s="248"/>
      <x:c r="BYF5918" s="248"/>
      <x:c r="BYG5918" s="248"/>
      <x:c r="BYH5918" s="248"/>
      <x:c r="BYI5918" s="248"/>
      <x:c r="BYJ5918" s="248"/>
      <x:c r="BYK5918" s="248"/>
      <x:c r="BYL5918" s="248"/>
      <x:c r="BYM5918" s="248"/>
      <x:c r="BYN5918" s="248"/>
      <x:c r="BYO5918" s="248"/>
      <x:c r="BYP5918" s="248"/>
      <x:c r="BYQ5918" s="248"/>
      <x:c r="BYR5918" s="248"/>
      <x:c r="BYS5918" s="248"/>
      <x:c r="BYT5918" s="248"/>
      <x:c r="BYU5918" s="248"/>
      <x:c r="BYV5918" s="248"/>
      <x:c r="BYW5918" s="248"/>
      <x:c r="BYX5918" s="248"/>
      <x:c r="BYY5918" s="248"/>
      <x:c r="BYZ5918" s="248"/>
      <x:c r="BZA5918" s="248"/>
      <x:c r="BZB5918" s="248"/>
      <x:c r="BZC5918" s="248"/>
      <x:c r="BZD5918" s="248"/>
      <x:c r="BZE5918" s="248"/>
      <x:c r="BZF5918" s="248"/>
      <x:c r="BZG5918" s="248"/>
      <x:c r="BZH5918" s="248"/>
      <x:c r="BZI5918" s="248"/>
      <x:c r="BZJ5918" s="248"/>
      <x:c r="BZK5918" s="248"/>
      <x:c r="BZL5918" s="248"/>
      <x:c r="BZM5918" s="248"/>
      <x:c r="BZN5918" s="248"/>
      <x:c r="BZO5918" s="248"/>
      <x:c r="BZP5918" s="248"/>
      <x:c r="BZQ5918" s="248"/>
      <x:c r="BZR5918" s="248"/>
      <x:c r="BZS5918" s="248"/>
      <x:c r="BZT5918" s="248"/>
      <x:c r="BZU5918" s="248"/>
      <x:c r="BZV5918" s="248"/>
      <x:c r="BZW5918" s="248"/>
      <x:c r="BZX5918" s="248"/>
      <x:c r="BZY5918" s="248"/>
      <x:c r="BZZ5918" s="248"/>
      <x:c r="CAA5918" s="248"/>
      <x:c r="CAB5918" s="248"/>
      <x:c r="CAC5918" s="248"/>
      <x:c r="CAD5918" s="248"/>
      <x:c r="CAE5918" s="248"/>
      <x:c r="CAF5918" s="248"/>
      <x:c r="CAG5918" s="248"/>
      <x:c r="CAH5918" s="248"/>
      <x:c r="CAI5918" s="248"/>
      <x:c r="CAJ5918" s="248"/>
      <x:c r="CAK5918" s="248"/>
      <x:c r="CAL5918" s="248"/>
      <x:c r="CAM5918" s="248"/>
      <x:c r="CAN5918" s="248"/>
      <x:c r="CAO5918" s="248"/>
      <x:c r="CAP5918" s="248"/>
      <x:c r="CAQ5918" s="248"/>
      <x:c r="CAR5918" s="248"/>
      <x:c r="CAS5918" s="248"/>
      <x:c r="CAT5918" s="248"/>
      <x:c r="CAU5918" s="248"/>
      <x:c r="CAV5918" s="248"/>
      <x:c r="CAW5918" s="248"/>
      <x:c r="CAX5918" s="248"/>
      <x:c r="CAY5918" s="248"/>
      <x:c r="CAZ5918" s="248"/>
      <x:c r="CBA5918" s="248"/>
      <x:c r="CBB5918" s="248"/>
      <x:c r="CBC5918" s="248"/>
      <x:c r="CBD5918" s="248"/>
      <x:c r="CBE5918" s="248"/>
      <x:c r="CBF5918" s="248"/>
      <x:c r="CBG5918" s="248"/>
      <x:c r="CBH5918" s="248"/>
      <x:c r="CBI5918" s="248"/>
      <x:c r="CBJ5918" s="248"/>
      <x:c r="CBK5918" s="248"/>
      <x:c r="CBL5918" s="248"/>
      <x:c r="CBM5918" s="248"/>
      <x:c r="CBN5918" s="248"/>
      <x:c r="CBO5918" s="248"/>
      <x:c r="CBP5918" s="248"/>
      <x:c r="CBQ5918" s="248"/>
      <x:c r="CBR5918" s="248"/>
      <x:c r="CBS5918" s="248"/>
      <x:c r="CBT5918" s="248"/>
      <x:c r="CBU5918" s="248"/>
      <x:c r="CBV5918" s="248"/>
      <x:c r="CBW5918" s="248"/>
      <x:c r="CBX5918" s="248"/>
      <x:c r="CBY5918" s="248"/>
      <x:c r="CBZ5918" s="248"/>
      <x:c r="CCA5918" s="248"/>
      <x:c r="CCB5918" s="248"/>
      <x:c r="CCC5918" s="248"/>
      <x:c r="CCD5918" s="248"/>
      <x:c r="CCE5918" s="248"/>
      <x:c r="CCF5918" s="248"/>
      <x:c r="CCG5918" s="248"/>
      <x:c r="CCH5918" s="248"/>
      <x:c r="CCI5918" s="248"/>
      <x:c r="CCJ5918" s="248"/>
      <x:c r="CCK5918" s="248"/>
      <x:c r="CCL5918" s="248"/>
      <x:c r="CCM5918" s="248"/>
      <x:c r="CCN5918" s="248"/>
      <x:c r="CCO5918" s="248"/>
      <x:c r="CCP5918" s="248"/>
      <x:c r="CCQ5918" s="248"/>
      <x:c r="CCR5918" s="248"/>
      <x:c r="CCS5918" s="248"/>
      <x:c r="CCT5918" s="248"/>
      <x:c r="CCU5918" s="248"/>
      <x:c r="CCV5918" s="248"/>
      <x:c r="CCW5918" s="248"/>
      <x:c r="CCX5918" s="248"/>
      <x:c r="CCY5918" s="248"/>
      <x:c r="CCZ5918" s="248"/>
      <x:c r="CDA5918" s="248"/>
      <x:c r="CDB5918" s="248"/>
      <x:c r="CDC5918" s="248"/>
      <x:c r="CDD5918" s="248"/>
      <x:c r="CDE5918" s="248"/>
      <x:c r="CDF5918" s="248"/>
      <x:c r="CDG5918" s="248"/>
      <x:c r="CDH5918" s="248"/>
      <x:c r="CDI5918" s="248"/>
      <x:c r="CDJ5918" s="248"/>
      <x:c r="CDK5918" s="248"/>
      <x:c r="CDL5918" s="248"/>
      <x:c r="CDM5918" s="248"/>
      <x:c r="CDN5918" s="248"/>
      <x:c r="CDO5918" s="248"/>
      <x:c r="CDP5918" s="248"/>
      <x:c r="CDQ5918" s="248"/>
      <x:c r="CDR5918" s="248"/>
      <x:c r="CDS5918" s="248"/>
      <x:c r="CDT5918" s="248"/>
      <x:c r="CDU5918" s="248"/>
      <x:c r="CDV5918" s="248"/>
      <x:c r="CDW5918" s="248"/>
      <x:c r="CDX5918" s="248"/>
      <x:c r="CDY5918" s="248"/>
      <x:c r="CDZ5918" s="248"/>
      <x:c r="CEA5918" s="248"/>
      <x:c r="CEB5918" s="248"/>
      <x:c r="CEC5918" s="248"/>
      <x:c r="CED5918" s="248"/>
      <x:c r="CEE5918" s="248"/>
      <x:c r="CEF5918" s="248"/>
      <x:c r="CEG5918" s="248"/>
      <x:c r="CEH5918" s="248"/>
      <x:c r="CEI5918" s="248"/>
      <x:c r="CEJ5918" s="248"/>
      <x:c r="CEK5918" s="248"/>
      <x:c r="CEL5918" s="248"/>
      <x:c r="CEM5918" s="248"/>
      <x:c r="CEN5918" s="248"/>
      <x:c r="CEO5918" s="248"/>
      <x:c r="CEP5918" s="248"/>
      <x:c r="CEQ5918" s="248"/>
      <x:c r="CER5918" s="248"/>
      <x:c r="CES5918" s="248"/>
      <x:c r="CET5918" s="248"/>
      <x:c r="CEU5918" s="248"/>
      <x:c r="CEV5918" s="248"/>
      <x:c r="CEW5918" s="248"/>
      <x:c r="CEX5918" s="248"/>
      <x:c r="CEY5918" s="248"/>
      <x:c r="CEZ5918" s="248"/>
      <x:c r="CFA5918" s="248"/>
      <x:c r="CFB5918" s="248"/>
      <x:c r="CFC5918" s="248"/>
      <x:c r="CFD5918" s="248"/>
      <x:c r="CFE5918" s="248"/>
      <x:c r="CFF5918" s="248"/>
      <x:c r="CFG5918" s="248"/>
      <x:c r="CFH5918" s="248"/>
      <x:c r="CFI5918" s="248"/>
      <x:c r="CFJ5918" s="248"/>
      <x:c r="CFK5918" s="248"/>
      <x:c r="CFL5918" s="248"/>
      <x:c r="CFM5918" s="248"/>
      <x:c r="CFN5918" s="248"/>
      <x:c r="CFO5918" s="248"/>
      <x:c r="CFP5918" s="248"/>
      <x:c r="CFQ5918" s="248"/>
      <x:c r="CFR5918" s="248"/>
      <x:c r="CFS5918" s="248"/>
      <x:c r="CFT5918" s="248"/>
      <x:c r="CFU5918" s="248"/>
      <x:c r="CFV5918" s="248"/>
      <x:c r="CFW5918" s="248"/>
      <x:c r="CFX5918" s="248"/>
      <x:c r="CFY5918" s="248"/>
      <x:c r="CFZ5918" s="248"/>
      <x:c r="CGA5918" s="248"/>
      <x:c r="CGB5918" s="248"/>
      <x:c r="CGC5918" s="248"/>
      <x:c r="CGD5918" s="248"/>
      <x:c r="CGE5918" s="248"/>
      <x:c r="CGF5918" s="248"/>
      <x:c r="CGG5918" s="248"/>
      <x:c r="CGH5918" s="248"/>
      <x:c r="CGI5918" s="248"/>
      <x:c r="CGJ5918" s="248"/>
      <x:c r="CGK5918" s="248"/>
      <x:c r="CGL5918" s="248"/>
      <x:c r="CGM5918" s="248"/>
      <x:c r="CGN5918" s="248"/>
      <x:c r="CGO5918" s="248"/>
      <x:c r="CGP5918" s="248"/>
      <x:c r="CGQ5918" s="248"/>
      <x:c r="CGR5918" s="248"/>
      <x:c r="CGS5918" s="248"/>
      <x:c r="CGT5918" s="248"/>
      <x:c r="CGU5918" s="248"/>
      <x:c r="CGV5918" s="248"/>
      <x:c r="CGW5918" s="248"/>
      <x:c r="CGX5918" s="248"/>
      <x:c r="CGY5918" s="248"/>
      <x:c r="CGZ5918" s="248"/>
      <x:c r="CHA5918" s="248"/>
      <x:c r="CHB5918" s="248"/>
      <x:c r="CHC5918" s="248"/>
      <x:c r="CHD5918" s="248"/>
      <x:c r="CHE5918" s="248"/>
      <x:c r="CHF5918" s="248"/>
      <x:c r="CHG5918" s="248"/>
      <x:c r="CHH5918" s="248"/>
      <x:c r="CHI5918" s="248"/>
      <x:c r="CHJ5918" s="248"/>
      <x:c r="CHK5918" s="248"/>
      <x:c r="CHL5918" s="248"/>
      <x:c r="CHM5918" s="248"/>
      <x:c r="CHN5918" s="248"/>
      <x:c r="CHO5918" s="248"/>
      <x:c r="CHP5918" s="248"/>
      <x:c r="CHQ5918" s="248"/>
      <x:c r="CHR5918" s="248"/>
      <x:c r="CHS5918" s="248"/>
      <x:c r="CHT5918" s="248"/>
      <x:c r="CHU5918" s="248"/>
      <x:c r="CHV5918" s="248"/>
      <x:c r="CHW5918" s="248"/>
      <x:c r="CHX5918" s="248"/>
      <x:c r="CHY5918" s="248"/>
      <x:c r="CHZ5918" s="248"/>
      <x:c r="CIA5918" s="248"/>
      <x:c r="CIB5918" s="248"/>
      <x:c r="CIC5918" s="248"/>
      <x:c r="CID5918" s="248"/>
      <x:c r="CIE5918" s="248"/>
      <x:c r="CIF5918" s="248"/>
      <x:c r="CIG5918" s="248"/>
      <x:c r="CIH5918" s="248"/>
      <x:c r="CII5918" s="248"/>
      <x:c r="CIJ5918" s="248"/>
      <x:c r="CIK5918" s="248"/>
      <x:c r="CIL5918" s="248"/>
      <x:c r="CIM5918" s="248"/>
      <x:c r="CIN5918" s="248"/>
      <x:c r="CIO5918" s="248"/>
      <x:c r="CIP5918" s="248"/>
      <x:c r="CIQ5918" s="248"/>
      <x:c r="CIR5918" s="248"/>
      <x:c r="CIS5918" s="248"/>
      <x:c r="CIT5918" s="248"/>
      <x:c r="CIU5918" s="248"/>
      <x:c r="CIV5918" s="248"/>
      <x:c r="CIW5918" s="248"/>
      <x:c r="CIX5918" s="248"/>
      <x:c r="CIY5918" s="248"/>
      <x:c r="CIZ5918" s="248"/>
      <x:c r="CJA5918" s="248"/>
      <x:c r="CJB5918" s="248"/>
      <x:c r="CJC5918" s="248"/>
      <x:c r="CJD5918" s="248"/>
      <x:c r="CJE5918" s="248"/>
      <x:c r="CJF5918" s="248"/>
      <x:c r="CJG5918" s="248"/>
      <x:c r="CJH5918" s="248"/>
      <x:c r="CJI5918" s="248"/>
      <x:c r="CJJ5918" s="248"/>
      <x:c r="CJK5918" s="248"/>
      <x:c r="CJL5918" s="248"/>
      <x:c r="CJM5918" s="248"/>
      <x:c r="CJN5918" s="248"/>
      <x:c r="CJO5918" s="248"/>
      <x:c r="CJP5918" s="248"/>
      <x:c r="CJQ5918" s="248"/>
      <x:c r="CJR5918" s="248"/>
      <x:c r="CJS5918" s="248"/>
      <x:c r="CJT5918" s="248"/>
      <x:c r="CJU5918" s="248"/>
      <x:c r="CJV5918" s="248"/>
      <x:c r="CJW5918" s="248"/>
      <x:c r="CJX5918" s="248"/>
      <x:c r="CJY5918" s="248"/>
      <x:c r="CJZ5918" s="248"/>
      <x:c r="CKA5918" s="248"/>
      <x:c r="CKB5918" s="248"/>
      <x:c r="CKC5918" s="248"/>
      <x:c r="CKD5918" s="248"/>
      <x:c r="CKE5918" s="248"/>
      <x:c r="CKF5918" s="248"/>
      <x:c r="CKG5918" s="248"/>
      <x:c r="CKH5918" s="248"/>
      <x:c r="CKI5918" s="248"/>
      <x:c r="CKJ5918" s="248"/>
      <x:c r="CKK5918" s="248"/>
      <x:c r="CKL5918" s="248"/>
      <x:c r="CKM5918" s="248"/>
      <x:c r="CKN5918" s="248"/>
      <x:c r="CKO5918" s="248"/>
      <x:c r="CKP5918" s="248"/>
      <x:c r="CKQ5918" s="248"/>
      <x:c r="CKR5918" s="248"/>
      <x:c r="CKS5918" s="248"/>
      <x:c r="CKT5918" s="248"/>
      <x:c r="CKU5918" s="248"/>
      <x:c r="CKV5918" s="248"/>
      <x:c r="CKW5918" s="248"/>
      <x:c r="CKX5918" s="248"/>
      <x:c r="CKY5918" s="248"/>
      <x:c r="CKZ5918" s="248"/>
      <x:c r="CLA5918" s="248"/>
      <x:c r="CLB5918" s="248"/>
      <x:c r="CLC5918" s="248"/>
      <x:c r="CLD5918" s="248"/>
      <x:c r="CLE5918" s="248"/>
      <x:c r="CLF5918" s="248"/>
      <x:c r="CLG5918" s="248"/>
      <x:c r="CLH5918" s="248"/>
      <x:c r="CLI5918" s="248"/>
      <x:c r="CLJ5918" s="248"/>
      <x:c r="CLK5918" s="248"/>
      <x:c r="CLL5918" s="248"/>
      <x:c r="CLM5918" s="248"/>
      <x:c r="CLN5918" s="248"/>
      <x:c r="CLO5918" s="248"/>
      <x:c r="CLP5918" s="248"/>
      <x:c r="CLQ5918" s="248"/>
      <x:c r="CLR5918" s="248"/>
      <x:c r="CLS5918" s="248"/>
      <x:c r="CLT5918" s="248"/>
      <x:c r="CLU5918" s="248"/>
      <x:c r="CLV5918" s="248"/>
      <x:c r="CLW5918" s="248"/>
      <x:c r="CLX5918" s="248"/>
      <x:c r="CLY5918" s="248"/>
      <x:c r="CLZ5918" s="248"/>
      <x:c r="CMA5918" s="248"/>
      <x:c r="CMB5918" s="248"/>
      <x:c r="CMC5918" s="248"/>
      <x:c r="CMD5918" s="248"/>
      <x:c r="CME5918" s="248"/>
      <x:c r="CMF5918" s="248"/>
      <x:c r="CMG5918" s="248"/>
      <x:c r="CMH5918" s="248"/>
      <x:c r="CMI5918" s="248"/>
      <x:c r="CMJ5918" s="248"/>
      <x:c r="CMK5918" s="248"/>
      <x:c r="CML5918" s="248"/>
      <x:c r="CMM5918" s="248"/>
      <x:c r="CMN5918" s="248"/>
      <x:c r="CMO5918" s="248"/>
      <x:c r="CMP5918" s="248"/>
      <x:c r="CMQ5918" s="248"/>
      <x:c r="CMR5918" s="248"/>
      <x:c r="CMS5918" s="248"/>
      <x:c r="CMT5918" s="248"/>
      <x:c r="CMU5918" s="248"/>
      <x:c r="CMV5918" s="248"/>
      <x:c r="CMW5918" s="248"/>
      <x:c r="CMX5918" s="248"/>
      <x:c r="CMY5918" s="248"/>
      <x:c r="CMZ5918" s="248"/>
      <x:c r="CNA5918" s="248"/>
      <x:c r="CNB5918" s="248"/>
      <x:c r="CNC5918" s="248"/>
      <x:c r="CND5918" s="248"/>
      <x:c r="CNE5918" s="248"/>
      <x:c r="CNF5918" s="248"/>
      <x:c r="CNG5918" s="248"/>
      <x:c r="CNH5918" s="248"/>
      <x:c r="CNI5918" s="248"/>
      <x:c r="CNJ5918" s="248"/>
      <x:c r="CNK5918" s="248"/>
      <x:c r="CNL5918" s="248"/>
      <x:c r="CNM5918" s="248"/>
      <x:c r="CNN5918" s="248"/>
      <x:c r="CNO5918" s="248"/>
      <x:c r="CNP5918" s="248"/>
      <x:c r="CNQ5918" s="248"/>
      <x:c r="CNR5918" s="248"/>
      <x:c r="CNS5918" s="248"/>
      <x:c r="CNT5918" s="248"/>
      <x:c r="CNU5918" s="248"/>
      <x:c r="CNV5918" s="248"/>
      <x:c r="CNW5918" s="248"/>
      <x:c r="CNX5918" s="248"/>
      <x:c r="CNY5918" s="248"/>
      <x:c r="CNZ5918" s="248"/>
      <x:c r="COA5918" s="248"/>
      <x:c r="COB5918" s="248"/>
      <x:c r="COC5918" s="248"/>
      <x:c r="COD5918" s="248"/>
      <x:c r="COE5918" s="248"/>
      <x:c r="COF5918" s="248"/>
      <x:c r="COG5918" s="248"/>
      <x:c r="COH5918" s="248"/>
      <x:c r="COI5918" s="248"/>
      <x:c r="COJ5918" s="248"/>
      <x:c r="COK5918" s="248"/>
      <x:c r="COL5918" s="248"/>
      <x:c r="COM5918" s="248"/>
      <x:c r="CON5918" s="248"/>
      <x:c r="COO5918" s="248"/>
      <x:c r="COP5918" s="248"/>
      <x:c r="COQ5918" s="248"/>
      <x:c r="COR5918" s="248"/>
      <x:c r="COS5918" s="248"/>
      <x:c r="COT5918" s="248"/>
      <x:c r="COU5918" s="248"/>
      <x:c r="COV5918" s="248"/>
      <x:c r="COW5918" s="248"/>
      <x:c r="COX5918" s="248"/>
      <x:c r="COY5918" s="248"/>
      <x:c r="COZ5918" s="248"/>
      <x:c r="CPA5918" s="248"/>
      <x:c r="CPB5918" s="248"/>
      <x:c r="CPC5918" s="248"/>
      <x:c r="CPD5918" s="248"/>
      <x:c r="CPE5918" s="248"/>
      <x:c r="CPF5918" s="248"/>
      <x:c r="CPG5918" s="248"/>
      <x:c r="CPH5918" s="248"/>
      <x:c r="CPI5918" s="248"/>
      <x:c r="CPJ5918" s="248"/>
      <x:c r="CPK5918" s="248"/>
      <x:c r="CPL5918" s="248"/>
      <x:c r="CPM5918" s="248"/>
      <x:c r="CPN5918" s="248"/>
      <x:c r="CPO5918" s="248"/>
      <x:c r="CPP5918" s="248"/>
      <x:c r="CPQ5918" s="248"/>
      <x:c r="CPR5918" s="248"/>
      <x:c r="CPS5918" s="248"/>
      <x:c r="CPT5918" s="248"/>
      <x:c r="CPU5918" s="248"/>
      <x:c r="CPV5918" s="248"/>
      <x:c r="CPW5918" s="248"/>
      <x:c r="CPX5918" s="248"/>
      <x:c r="CPY5918" s="248"/>
      <x:c r="CPZ5918" s="248"/>
      <x:c r="CQA5918" s="248"/>
      <x:c r="CQB5918" s="248"/>
      <x:c r="CQC5918" s="248"/>
      <x:c r="CQD5918" s="248"/>
      <x:c r="CQE5918" s="248"/>
      <x:c r="CQF5918" s="248"/>
      <x:c r="CQG5918" s="248"/>
      <x:c r="CQH5918" s="248"/>
      <x:c r="CQI5918" s="248"/>
      <x:c r="CQJ5918" s="248"/>
      <x:c r="CQK5918" s="248"/>
      <x:c r="CQL5918" s="248"/>
      <x:c r="CQM5918" s="248"/>
      <x:c r="CQN5918" s="248"/>
      <x:c r="CQO5918" s="248"/>
      <x:c r="CQP5918" s="248"/>
      <x:c r="CQQ5918" s="248"/>
      <x:c r="CQR5918" s="248"/>
      <x:c r="CQS5918" s="248"/>
      <x:c r="CQT5918" s="248"/>
      <x:c r="CQU5918" s="248"/>
      <x:c r="CQV5918" s="248"/>
      <x:c r="CQW5918" s="248"/>
      <x:c r="CQX5918" s="248"/>
      <x:c r="CQY5918" s="248"/>
      <x:c r="CQZ5918" s="248"/>
      <x:c r="CRA5918" s="248"/>
      <x:c r="CRB5918" s="248"/>
      <x:c r="CRC5918" s="248"/>
      <x:c r="CRD5918" s="248"/>
      <x:c r="CRE5918" s="248"/>
      <x:c r="CRF5918" s="248"/>
      <x:c r="CRG5918" s="248"/>
      <x:c r="CRH5918" s="248"/>
      <x:c r="CRI5918" s="248"/>
      <x:c r="CRJ5918" s="248"/>
      <x:c r="CRK5918" s="248"/>
      <x:c r="CRL5918" s="248"/>
      <x:c r="CRM5918" s="248"/>
      <x:c r="CRN5918" s="248"/>
      <x:c r="CRO5918" s="248"/>
      <x:c r="CRP5918" s="248"/>
      <x:c r="CRQ5918" s="248"/>
      <x:c r="CRR5918" s="248"/>
      <x:c r="CRS5918" s="248"/>
      <x:c r="CRT5918" s="248"/>
      <x:c r="CRU5918" s="248"/>
      <x:c r="CRV5918" s="248"/>
      <x:c r="CRW5918" s="248"/>
      <x:c r="CRX5918" s="248"/>
      <x:c r="CRY5918" s="248"/>
      <x:c r="CRZ5918" s="248"/>
      <x:c r="CSA5918" s="248"/>
      <x:c r="CSB5918" s="248"/>
      <x:c r="CSC5918" s="248"/>
      <x:c r="CSD5918" s="248"/>
      <x:c r="CSE5918" s="248"/>
      <x:c r="CSF5918" s="248"/>
      <x:c r="CSG5918" s="248"/>
      <x:c r="CSH5918" s="248"/>
      <x:c r="CSI5918" s="248"/>
      <x:c r="CSJ5918" s="248"/>
      <x:c r="CSK5918" s="248"/>
      <x:c r="CSL5918" s="248"/>
      <x:c r="CSM5918" s="248"/>
      <x:c r="CSN5918" s="248"/>
      <x:c r="CSO5918" s="248"/>
      <x:c r="CSP5918" s="248"/>
      <x:c r="CSQ5918" s="248"/>
      <x:c r="CSR5918" s="248"/>
      <x:c r="CSS5918" s="248"/>
      <x:c r="CST5918" s="248"/>
      <x:c r="CSU5918" s="248"/>
      <x:c r="CSV5918" s="248"/>
      <x:c r="CSW5918" s="248"/>
      <x:c r="CSX5918" s="248"/>
      <x:c r="CSY5918" s="248"/>
      <x:c r="CSZ5918" s="248"/>
      <x:c r="CTA5918" s="248"/>
      <x:c r="CTB5918" s="248"/>
      <x:c r="CTC5918" s="248"/>
      <x:c r="CTD5918" s="248"/>
      <x:c r="CTE5918" s="248"/>
      <x:c r="CTF5918" s="248"/>
      <x:c r="CTG5918" s="248"/>
      <x:c r="CTH5918" s="248"/>
      <x:c r="CTI5918" s="248"/>
      <x:c r="CTJ5918" s="248"/>
      <x:c r="CTK5918" s="248"/>
      <x:c r="CTL5918" s="248"/>
      <x:c r="CTM5918" s="248"/>
      <x:c r="CTN5918" s="248"/>
      <x:c r="CTO5918" s="248"/>
      <x:c r="CTP5918" s="248"/>
      <x:c r="CTQ5918" s="248"/>
      <x:c r="CTR5918" s="248"/>
      <x:c r="CTS5918" s="248"/>
      <x:c r="CTT5918" s="248"/>
      <x:c r="CTU5918" s="248"/>
      <x:c r="CTV5918" s="248"/>
      <x:c r="CTW5918" s="248"/>
      <x:c r="CTX5918" s="248"/>
      <x:c r="CTY5918" s="248"/>
      <x:c r="CTZ5918" s="248"/>
      <x:c r="CUA5918" s="248"/>
      <x:c r="CUB5918" s="248"/>
      <x:c r="CUC5918" s="248"/>
      <x:c r="CUD5918" s="248"/>
      <x:c r="CUE5918" s="248"/>
      <x:c r="CUF5918" s="248"/>
      <x:c r="CUG5918" s="248"/>
      <x:c r="CUH5918" s="248"/>
      <x:c r="CUI5918" s="248"/>
      <x:c r="CUJ5918" s="248"/>
      <x:c r="CUK5918" s="248"/>
      <x:c r="CUL5918" s="248"/>
      <x:c r="CUM5918" s="248"/>
      <x:c r="CUN5918" s="248"/>
      <x:c r="CUO5918" s="248"/>
      <x:c r="CUP5918" s="248"/>
      <x:c r="CUQ5918" s="248"/>
      <x:c r="CUR5918" s="248"/>
      <x:c r="CUS5918" s="248"/>
      <x:c r="CUT5918" s="248"/>
      <x:c r="CUU5918" s="248"/>
      <x:c r="CUV5918" s="248"/>
      <x:c r="CUW5918" s="248"/>
      <x:c r="CUX5918" s="248"/>
      <x:c r="CUY5918" s="248"/>
      <x:c r="CUZ5918" s="248"/>
      <x:c r="CVA5918" s="248"/>
      <x:c r="CVB5918" s="248"/>
      <x:c r="CVC5918" s="248"/>
      <x:c r="CVD5918" s="248"/>
      <x:c r="CVE5918" s="248"/>
      <x:c r="CVF5918" s="248"/>
      <x:c r="CVG5918" s="248"/>
      <x:c r="CVH5918" s="248"/>
      <x:c r="CVI5918" s="248"/>
      <x:c r="CVJ5918" s="248"/>
      <x:c r="CVK5918" s="248"/>
      <x:c r="CVL5918" s="248"/>
      <x:c r="CVM5918" s="248"/>
      <x:c r="CVN5918" s="248"/>
      <x:c r="CVO5918" s="248"/>
      <x:c r="CVP5918" s="248"/>
      <x:c r="CVQ5918" s="248"/>
      <x:c r="CVR5918" s="248"/>
      <x:c r="CVS5918" s="248"/>
      <x:c r="CVT5918" s="248"/>
      <x:c r="CVU5918" s="248"/>
      <x:c r="CVV5918" s="248"/>
      <x:c r="CVW5918" s="248"/>
      <x:c r="CVX5918" s="248"/>
      <x:c r="CVY5918" s="248"/>
      <x:c r="CVZ5918" s="248"/>
      <x:c r="CWA5918" s="248"/>
      <x:c r="CWB5918" s="248"/>
      <x:c r="CWC5918" s="248"/>
      <x:c r="CWD5918" s="248"/>
      <x:c r="CWE5918" s="248"/>
      <x:c r="CWF5918" s="248"/>
      <x:c r="CWG5918" s="248"/>
      <x:c r="CWH5918" s="248"/>
      <x:c r="CWI5918" s="248"/>
      <x:c r="CWJ5918" s="248"/>
      <x:c r="CWK5918" s="248"/>
      <x:c r="CWL5918" s="248"/>
      <x:c r="CWM5918" s="248"/>
      <x:c r="CWN5918" s="248"/>
      <x:c r="CWO5918" s="248"/>
      <x:c r="CWP5918" s="248"/>
      <x:c r="CWQ5918" s="248"/>
      <x:c r="CWR5918" s="248"/>
      <x:c r="CWS5918" s="248"/>
      <x:c r="CWT5918" s="248"/>
      <x:c r="CWU5918" s="248"/>
      <x:c r="CWV5918" s="248"/>
      <x:c r="CWW5918" s="248"/>
      <x:c r="CWX5918" s="248"/>
      <x:c r="CWY5918" s="248"/>
      <x:c r="CWZ5918" s="248"/>
      <x:c r="CXA5918" s="248"/>
      <x:c r="CXB5918" s="248"/>
      <x:c r="CXC5918" s="248"/>
      <x:c r="CXD5918" s="248"/>
      <x:c r="CXE5918" s="248"/>
      <x:c r="CXF5918" s="248"/>
      <x:c r="CXG5918" s="248"/>
      <x:c r="CXH5918" s="248"/>
      <x:c r="CXI5918" s="248"/>
      <x:c r="CXJ5918" s="248"/>
      <x:c r="CXK5918" s="248"/>
      <x:c r="CXL5918" s="248"/>
      <x:c r="CXM5918" s="248"/>
      <x:c r="CXN5918" s="248"/>
      <x:c r="CXO5918" s="248"/>
      <x:c r="CXP5918" s="248"/>
      <x:c r="CXQ5918" s="248"/>
      <x:c r="CXR5918" s="248"/>
      <x:c r="CXS5918" s="248"/>
      <x:c r="CXT5918" s="248"/>
      <x:c r="CXU5918" s="248"/>
      <x:c r="CXV5918" s="248"/>
      <x:c r="CXW5918" s="248"/>
      <x:c r="CXX5918" s="248"/>
      <x:c r="CXY5918" s="248"/>
      <x:c r="CXZ5918" s="248"/>
      <x:c r="CYA5918" s="248"/>
      <x:c r="CYB5918" s="248"/>
      <x:c r="CYC5918" s="248"/>
      <x:c r="CYD5918" s="248"/>
      <x:c r="CYE5918" s="248"/>
      <x:c r="CYF5918" s="248"/>
      <x:c r="CYG5918" s="248"/>
      <x:c r="CYH5918" s="248"/>
      <x:c r="CYI5918" s="248"/>
      <x:c r="CYJ5918" s="248"/>
      <x:c r="CYK5918" s="248"/>
      <x:c r="CYL5918" s="248"/>
      <x:c r="CYM5918" s="248"/>
      <x:c r="CYN5918" s="248"/>
      <x:c r="CYO5918" s="248"/>
      <x:c r="CYP5918" s="248"/>
      <x:c r="CYQ5918" s="248"/>
      <x:c r="CYR5918" s="248"/>
      <x:c r="CYS5918" s="248"/>
      <x:c r="CYT5918" s="248"/>
      <x:c r="CYU5918" s="248"/>
      <x:c r="CYV5918" s="248"/>
      <x:c r="CYW5918" s="248"/>
      <x:c r="CYX5918" s="248"/>
      <x:c r="CYY5918" s="248"/>
      <x:c r="CYZ5918" s="248"/>
      <x:c r="CZA5918" s="248"/>
      <x:c r="CZB5918" s="248"/>
      <x:c r="CZC5918" s="248"/>
      <x:c r="CZD5918" s="248"/>
      <x:c r="CZE5918" s="248"/>
      <x:c r="CZF5918" s="248"/>
      <x:c r="CZG5918" s="248"/>
      <x:c r="CZH5918" s="248"/>
      <x:c r="CZI5918" s="248"/>
      <x:c r="CZJ5918" s="248"/>
      <x:c r="CZK5918" s="248"/>
      <x:c r="CZL5918" s="248"/>
      <x:c r="CZM5918" s="248"/>
      <x:c r="CZN5918" s="248"/>
      <x:c r="CZO5918" s="248"/>
      <x:c r="CZP5918" s="248"/>
      <x:c r="CZQ5918" s="248"/>
      <x:c r="CZR5918" s="248"/>
      <x:c r="CZS5918" s="248"/>
      <x:c r="CZT5918" s="248"/>
      <x:c r="CZU5918" s="248"/>
      <x:c r="CZV5918" s="248"/>
      <x:c r="CZW5918" s="248"/>
      <x:c r="CZX5918" s="248"/>
      <x:c r="CZY5918" s="248"/>
      <x:c r="CZZ5918" s="248"/>
      <x:c r="DAA5918" s="248"/>
      <x:c r="DAB5918" s="248"/>
      <x:c r="DAC5918" s="248"/>
      <x:c r="DAD5918" s="248"/>
      <x:c r="DAE5918" s="248"/>
      <x:c r="DAF5918" s="248"/>
      <x:c r="DAG5918" s="248"/>
      <x:c r="DAH5918" s="248"/>
      <x:c r="DAI5918" s="248"/>
      <x:c r="DAJ5918" s="248"/>
      <x:c r="DAK5918" s="248"/>
      <x:c r="DAL5918" s="248"/>
      <x:c r="DAM5918" s="248"/>
      <x:c r="DAN5918" s="248"/>
      <x:c r="DAO5918" s="248"/>
      <x:c r="DAP5918" s="248"/>
      <x:c r="DAQ5918" s="248"/>
      <x:c r="DAR5918" s="248"/>
      <x:c r="DAS5918" s="248"/>
      <x:c r="DAT5918" s="248"/>
      <x:c r="DAU5918" s="248"/>
      <x:c r="DAV5918" s="248"/>
      <x:c r="DAW5918" s="248"/>
      <x:c r="DAX5918" s="248"/>
      <x:c r="DAY5918" s="248"/>
      <x:c r="DAZ5918" s="248"/>
      <x:c r="DBA5918" s="248"/>
      <x:c r="DBB5918" s="248"/>
      <x:c r="DBC5918" s="248"/>
      <x:c r="DBD5918" s="248"/>
      <x:c r="DBE5918" s="248"/>
      <x:c r="DBF5918" s="248"/>
      <x:c r="DBG5918" s="248"/>
      <x:c r="DBH5918" s="248"/>
      <x:c r="DBI5918" s="248"/>
      <x:c r="DBJ5918" s="248"/>
      <x:c r="DBK5918" s="248"/>
      <x:c r="DBL5918" s="248"/>
      <x:c r="DBM5918" s="248"/>
      <x:c r="DBN5918" s="248"/>
      <x:c r="DBO5918" s="248"/>
      <x:c r="DBP5918" s="248"/>
      <x:c r="DBQ5918" s="248"/>
      <x:c r="DBR5918" s="248"/>
      <x:c r="DBS5918" s="248"/>
      <x:c r="DBT5918" s="248"/>
      <x:c r="DBU5918" s="248"/>
      <x:c r="DBV5918" s="248"/>
      <x:c r="DBW5918" s="248"/>
      <x:c r="DBX5918" s="248"/>
      <x:c r="DBY5918" s="248"/>
      <x:c r="DBZ5918" s="248"/>
      <x:c r="DCA5918" s="248"/>
      <x:c r="DCB5918" s="248"/>
      <x:c r="DCC5918" s="248"/>
      <x:c r="DCD5918" s="248"/>
      <x:c r="DCE5918" s="248"/>
      <x:c r="DCF5918" s="248"/>
      <x:c r="DCG5918" s="248"/>
      <x:c r="DCH5918" s="248"/>
      <x:c r="DCI5918" s="248"/>
      <x:c r="DCJ5918" s="248"/>
      <x:c r="DCK5918" s="248"/>
      <x:c r="DCL5918" s="248"/>
      <x:c r="DCM5918" s="248"/>
      <x:c r="DCN5918" s="248"/>
      <x:c r="DCO5918" s="248"/>
      <x:c r="DCP5918" s="248"/>
      <x:c r="DCQ5918" s="248"/>
      <x:c r="DCR5918" s="248"/>
      <x:c r="DCS5918" s="248"/>
      <x:c r="DCT5918" s="248"/>
      <x:c r="DCU5918" s="248"/>
      <x:c r="DCV5918" s="248"/>
      <x:c r="DCW5918" s="248"/>
      <x:c r="DCX5918" s="248"/>
      <x:c r="DCY5918" s="248"/>
      <x:c r="DCZ5918" s="248"/>
      <x:c r="DDA5918" s="248"/>
      <x:c r="DDB5918" s="248"/>
      <x:c r="DDC5918" s="248"/>
      <x:c r="DDD5918" s="248"/>
      <x:c r="DDE5918" s="248"/>
      <x:c r="DDF5918" s="248"/>
      <x:c r="DDG5918" s="248"/>
      <x:c r="DDH5918" s="248"/>
      <x:c r="DDI5918" s="248"/>
      <x:c r="DDJ5918" s="248"/>
      <x:c r="DDK5918" s="248"/>
      <x:c r="DDL5918" s="248"/>
      <x:c r="DDM5918" s="248"/>
      <x:c r="DDN5918" s="248"/>
      <x:c r="DDO5918" s="248"/>
      <x:c r="DDP5918" s="248"/>
      <x:c r="DDQ5918" s="248"/>
      <x:c r="DDR5918" s="248"/>
      <x:c r="DDS5918" s="248"/>
      <x:c r="DDT5918" s="248"/>
      <x:c r="DDU5918" s="248"/>
      <x:c r="DDV5918" s="248"/>
      <x:c r="DDW5918" s="248"/>
      <x:c r="DDX5918" s="248"/>
      <x:c r="DDY5918" s="248"/>
      <x:c r="DDZ5918" s="248"/>
      <x:c r="DEA5918" s="248"/>
      <x:c r="DEB5918" s="248"/>
      <x:c r="DEC5918" s="248"/>
      <x:c r="DED5918" s="248"/>
      <x:c r="DEE5918" s="248"/>
      <x:c r="DEF5918" s="248"/>
      <x:c r="DEG5918" s="248"/>
      <x:c r="DEH5918" s="248"/>
      <x:c r="DEI5918" s="248"/>
      <x:c r="DEJ5918" s="248"/>
      <x:c r="DEK5918" s="248"/>
      <x:c r="DEL5918" s="248"/>
      <x:c r="DEM5918" s="248"/>
      <x:c r="DEN5918" s="248"/>
      <x:c r="DEO5918" s="248"/>
      <x:c r="DEP5918" s="248"/>
      <x:c r="DEQ5918" s="248"/>
      <x:c r="DER5918" s="248"/>
      <x:c r="DES5918" s="248"/>
      <x:c r="DET5918" s="248"/>
      <x:c r="DEU5918" s="248"/>
      <x:c r="DEV5918" s="248"/>
      <x:c r="DEW5918" s="248"/>
      <x:c r="DEX5918" s="248"/>
      <x:c r="DEY5918" s="248"/>
      <x:c r="DEZ5918" s="248"/>
      <x:c r="DFA5918" s="248"/>
      <x:c r="DFB5918" s="248"/>
      <x:c r="DFC5918" s="248"/>
      <x:c r="DFD5918" s="248"/>
      <x:c r="DFE5918" s="248"/>
      <x:c r="DFF5918" s="248"/>
      <x:c r="DFG5918" s="248"/>
      <x:c r="DFH5918" s="248"/>
      <x:c r="DFI5918" s="248"/>
      <x:c r="DFJ5918" s="248"/>
      <x:c r="DFK5918" s="248"/>
      <x:c r="DFL5918" s="248"/>
      <x:c r="DFM5918" s="248"/>
      <x:c r="DFN5918" s="248"/>
      <x:c r="DFO5918" s="248"/>
      <x:c r="DFP5918" s="248"/>
      <x:c r="DFQ5918" s="248"/>
      <x:c r="DFR5918" s="248"/>
      <x:c r="DFS5918" s="248"/>
      <x:c r="DFT5918" s="248"/>
      <x:c r="DFU5918" s="248"/>
      <x:c r="DFV5918" s="248"/>
      <x:c r="DFW5918" s="248"/>
      <x:c r="DFX5918" s="248"/>
      <x:c r="DFY5918" s="248"/>
      <x:c r="DFZ5918" s="248"/>
      <x:c r="DGA5918" s="248"/>
      <x:c r="DGB5918" s="248"/>
      <x:c r="DGC5918" s="248"/>
      <x:c r="DGD5918" s="248"/>
      <x:c r="DGE5918" s="248"/>
      <x:c r="DGF5918" s="248"/>
      <x:c r="DGG5918" s="248"/>
      <x:c r="DGH5918" s="248"/>
      <x:c r="DGI5918" s="248"/>
      <x:c r="DGJ5918" s="248"/>
      <x:c r="DGK5918" s="248"/>
      <x:c r="DGL5918" s="248"/>
      <x:c r="DGM5918" s="248"/>
      <x:c r="DGN5918" s="248"/>
      <x:c r="DGO5918" s="248"/>
      <x:c r="DGP5918" s="248"/>
      <x:c r="DGQ5918" s="248"/>
      <x:c r="DGR5918" s="248"/>
      <x:c r="DGS5918" s="248"/>
      <x:c r="DGT5918" s="248"/>
      <x:c r="DGU5918" s="248"/>
      <x:c r="DGV5918" s="248"/>
      <x:c r="DGW5918" s="248"/>
      <x:c r="DGX5918" s="248"/>
      <x:c r="DGY5918" s="248"/>
      <x:c r="DGZ5918" s="248"/>
      <x:c r="DHA5918" s="248"/>
      <x:c r="DHB5918" s="248"/>
      <x:c r="DHC5918" s="248"/>
      <x:c r="DHD5918" s="248"/>
      <x:c r="DHE5918" s="248"/>
      <x:c r="DHF5918" s="248"/>
      <x:c r="DHG5918" s="248"/>
      <x:c r="DHH5918" s="248"/>
      <x:c r="DHI5918" s="248"/>
      <x:c r="DHJ5918" s="248"/>
      <x:c r="DHK5918" s="248"/>
      <x:c r="DHL5918" s="248"/>
      <x:c r="DHM5918" s="248"/>
      <x:c r="DHN5918" s="248"/>
      <x:c r="DHO5918" s="248"/>
      <x:c r="DHP5918" s="248"/>
      <x:c r="DHQ5918" s="248"/>
      <x:c r="DHR5918" s="248"/>
      <x:c r="DHS5918" s="248"/>
      <x:c r="DHT5918" s="248"/>
      <x:c r="DHU5918" s="248"/>
      <x:c r="DHV5918" s="248"/>
      <x:c r="DHW5918" s="248"/>
      <x:c r="DHX5918" s="248"/>
      <x:c r="DHY5918" s="248"/>
      <x:c r="DHZ5918" s="248"/>
      <x:c r="DIA5918" s="248"/>
      <x:c r="DIB5918" s="248"/>
      <x:c r="DIC5918" s="248"/>
      <x:c r="DID5918" s="248"/>
      <x:c r="DIE5918" s="248"/>
      <x:c r="DIF5918" s="248"/>
      <x:c r="DIG5918" s="248"/>
      <x:c r="DIH5918" s="248"/>
      <x:c r="DII5918" s="248"/>
      <x:c r="DIJ5918" s="248"/>
      <x:c r="DIK5918" s="248"/>
      <x:c r="DIL5918" s="248"/>
      <x:c r="DIM5918" s="248"/>
      <x:c r="DIN5918" s="248"/>
      <x:c r="DIO5918" s="248"/>
      <x:c r="DIP5918" s="248"/>
      <x:c r="DIQ5918" s="248"/>
      <x:c r="DIR5918" s="248"/>
      <x:c r="DIS5918" s="248"/>
      <x:c r="DIT5918" s="248"/>
      <x:c r="DIU5918" s="248"/>
      <x:c r="DIV5918" s="248"/>
      <x:c r="DIW5918" s="248"/>
      <x:c r="DIX5918" s="248"/>
      <x:c r="DIY5918" s="248"/>
      <x:c r="DIZ5918" s="248"/>
      <x:c r="DJA5918" s="248"/>
      <x:c r="DJB5918" s="248"/>
      <x:c r="DJC5918" s="248"/>
      <x:c r="DJD5918" s="248"/>
      <x:c r="DJE5918" s="248"/>
      <x:c r="DJF5918" s="248"/>
      <x:c r="DJG5918" s="248"/>
      <x:c r="DJH5918" s="248"/>
      <x:c r="DJI5918" s="248"/>
      <x:c r="DJJ5918" s="248"/>
      <x:c r="DJK5918" s="248"/>
      <x:c r="DJL5918" s="248"/>
      <x:c r="DJM5918" s="248"/>
      <x:c r="DJN5918" s="248"/>
      <x:c r="DJO5918" s="248"/>
      <x:c r="DJP5918" s="248"/>
      <x:c r="DJQ5918" s="248"/>
      <x:c r="DJR5918" s="248"/>
      <x:c r="DJS5918" s="248"/>
      <x:c r="DJT5918" s="248"/>
      <x:c r="DJU5918" s="248"/>
      <x:c r="DJV5918" s="248"/>
      <x:c r="DJW5918" s="248"/>
      <x:c r="DJX5918" s="248"/>
      <x:c r="DJY5918" s="248"/>
      <x:c r="DJZ5918" s="248"/>
      <x:c r="DKA5918" s="248"/>
      <x:c r="DKB5918" s="248"/>
      <x:c r="DKC5918" s="248"/>
      <x:c r="DKD5918" s="248"/>
      <x:c r="DKE5918" s="248"/>
      <x:c r="DKF5918" s="248"/>
      <x:c r="DKG5918" s="248"/>
      <x:c r="DKH5918" s="248"/>
      <x:c r="DKI5918" s="248"/>
      <x:c r="DKJ5918" s="248"/>
      <x:c r="DKK5918" s="248"/>
      <x:c r="DKL5918" s="248"/>
      <x:c r="DKM5918" s="248"/>
      <x:c r="DKN5918" s="248"/>
      <x:c r="DKO5918" s="248"/>
      <x:c r="DKP5918" s="248"/>
      <x:c r="DKQ5918" s="248"/>
      <x:c r="DKR5918" s="248"/>
      <x:c r="DKS5918" s="248"/>
      <x:c r="DKT5918" s="248"/>
      <x:c r="DKU5918" s="248"/>
      <x:c r="DKV5918" s="248"/>
      <x:c r="DKW5918" s="248"/>
      <x:c r="DKX5918" s="248"/>
      <x:c r="DKY5918" s="248"/>
      <x:c r="DKZ5918" s="248"/>
      <x:c r="DLA5918" s="248"/>
      <x:c r="DLB5918" s="248"/>
      <x:c r="DLC5918" s="248"/>
      <x:c r="DLD5918" s="248"/>
      <x:c r="DLE5918" s="248"/>
      <x:c r="DLF5918" s="248"/>
      <x:c r="DLG5918" s="248"/>
      <x:c r="DLH5918" s="248"/>
      <x:c r="DLI5918" s="248"/>
      <x:c r="DLJ5918" s="248"/>
      <x:c r="DLK5918" s="248"/>
      <x:c r="DLL5918" s="248"/>
      <x:c r="DLM5918" s="248"/>
      <x:c r="DLN5918" s="248"/>
      <x:c r="DLO5918" s="248"/>
      <x:c r="DLP5918" s="248"/>
      <x:c r="DLQ5918" s="248"/>
      <x:c r="DLR5918" s="248"/>
      <x:c r="DLS5918" s="248"/>
      <x:c r="DLT5918" s="248"/>
      <x:c r="DLU5918" s="248"/>
      <x:c r="DLV5918" s="248"/>
      <x:c r="DLW5918" s="248"/>
      <x:c r="DLX5918" s="248"/>
      <x:c r="DLY5918" s="248"/>
      <x:c r="DLZ5918" s="248"/>
      <x:c r="DMA5918" s="248"/>
      <x:c r="DMB5918" s="248"/>
      <x:c r="DMC5918" s="248"/>
      <x:c r="DMD5918" s="248"/>
      <x:c r="DME5918" s="248"/>
      <x:c r="DMF5918" s="248"/>
      <x:c r="DMG5918" s="248"/>
      <x:c r="DMH5918" s="248"/>
      <x:c r="DMI5918" s="248"/>
      <x:c r="DMJ5918" s="248"/>
      <x:c r="DMK5918" s="248"/>
      <x:c r="DML5918" s="248"/>
      <x:c r="DMM5918" s="248"/>
      <x:c r="DMN5918" s="248"/>
      <x:c r="DMO5918" s="248"/>
      <x:c r="DMP5918" s="248"/>
      <x:c r="DMQ5918" s="248"/>
      <x:c r="DMR5918" s="248"/>
      <x:c r="DMS5918" s="248"/>
      <x:c r="DMT5918" s="248"/>
      <x:c r="DMU5918" s="248"/>
      <x:c r="DMV5918" s="248"/>
      <x:c r="DMW5918" s="248"/>
      <x:c r="DMX5918" s="248"/>
      <x:c r="DMY5918" s="248"/>
      <x:c r="DMZ5918" s="248"/>
      <x:c r="DNA5918" s="248"/>
      <x:c r="DNB5918" s="248"/>
      <x:c r="DNC5918" s="248"/>
      <x:c r="DND5918" s="248"/>
      <x:c r="DNE5918" s="248"/>
      <x:c r="DNF5918" s="248"/>
      <x:c r="DNG5918" s="248"/>
      <x:c r="DNH5918" s="248"/>
      <x:c r="DNI5918" s="248"/>
      <x:c r="DNJ5918" s="248"/>
      <x:c r="DNK5918" s="248"/>
      <x:c r="DNL5918" s="248"/>
      <x:c r="DNM5918" s="248"/>
      <x:c r="DNN5918" s="248"/>
      <x:c r="DNO5918" s="248"/>
      <x:c r="DNP5918" s="248"/>
      <x:c r="DNQ5918" s="248"/>
      <x:c r="DNR5918" s="248"/>
      <x:c r="DNS5918" s="248"/>
      <x:c r="DNT5918" s="248"/>
      <x:c r="DNU5918" s="248"/>
      <x:c r="DNV5918" s="248"/>
      <x:c r="DNW5918" s="248"/>
      <x:c r="DNX5918" s="248"/>
      <x:c r="DNY5918" s="248"/>
      <x:c r="DNZ5918" s="248"/>
      <x:c r="DOA5918" s="248"/>
      <x:c r="DOB5918" s="248"/>
      <x:c r="DOC5918" s="248"/>
      <x:c r="DOD5918" s="248"/>
      <x:c r="DOE5918" s="248"/>
      <x:c r="DOF5918" s="248"/>
      <x:c r="DOG5918" s="248"/>
      <x:c r="DOH5918" s="248"/>
      <x:c r="DOI5918" s="248"/>
      <x:c r="DOJ5918" s="248"/>
      <x:c r="DOK5918" s="248"/>
      <x:c r="DOL5918" s="248"/>
      <x:c r="DOM5918" s="248"/>
      <x:c r="DON5918" s="248"/>
      <x:c r="DOO5918" s="248"/>
      <x:c r="DOP5918" s="248"/>
      <x:c r="DOQ5918" s="248"/>
      <x:c r="DOR5918" s="248"/>
      <x:c r="DOS5918" s="248"/>
      <x:c r="DOT5918" s="248"/>
      <x:c r="DOU5918" s="248"/>
      <x:c r="DOV5918" s="248"/>
      <x:c r="DOW5918" s="248"/>
      <x:c r="DOX5918" s="248"/>
      <x:c r="DOY5918" s="248"/>
      <x:c r="DOZ5918" s="248"/>
      <x:c r="DPA5918" s="248"/>
      <x:c r="DPB5918" s="248"/>
      <x:c r="DPC5918" s="248"/>
      <x:c r="DPD5918" s="248"/>
      <x:c r="DPE5918" s="248"/>
      <x:c r="DPF5918" s="248"/>
      <x:c r="DPG5918" s="248"/>
      <x:c r="DPH5918" s="248"/>
      <x:c r="DPI5918" s="248"/>
      <x:c r="DPJ5918" s="248"/>
      <x:c r="DPK5918" s="248"/>
      <x:c r="DPL5918" s="248"/>
      <x:c r="DPM5918" s="248"/>
      <x:c r="DPN5918" s="248"/>
      <x:c r="DPO5918" s="248"/>
      <x:c r="DPP5918" s="248"/>
      <x:c r="DPQ5918" s="248"/>
      <x:c r="DPR5918" s="248"/>
      <x:c r="DPS5918" s="248"/>
      <x:c r="DPT5918" s="248"/>
      <x:c r="DPU5918" s="248"/>
      <x:c r="DPV5918" s="248"/>
      <x:c r="DPW5918" s="248"/>
      <x:c r="DPX5918" s="248"/>
      <x:c r="DPY5918" s="248"/>
      <x:c r="DPZ5918" s="248"/>
      <x:c r="DQA5918" s="248"/>
      <x:c r="DQB5918" s="248"/>
      <x:c r="DQC5918" s="248"/>
      <x:c r="DQD5918" s="248"/>
      <x:c r="DQE5918" s="248"/>
      <x:c r="DQF5918" s="248"/>
      <x:c r="DQG5918" s="248"/>
      <x:c r="DQH5918" s="248"/>
      <x:c r="DQI5918" s="248"/>
      <x:c r="DQJ5918" s="248"/>
      <x:c r="DQK5918" s="248"/>
      <x:c r="DQL5918" s="248"/>
      <x:c r="DQM5918" s="248"/>
      <x:c r="DQN5918" s="248"/>
      <x:c r="DQO5918" s="248"/>
      <x:c r="DQP5918" s="248"/>
      <x:c r="DQQ5918" s="248"/>
      <x:c r="DQR5918" s="248"/>
      <x:c r="DQS5918" s="248"/>
      <x:c r="DQT5918" s="248"/>
      <x:c r="DQU5918" s="248"/>
      <x:c r="DQV5918" s="248"/>
      <x:c r="DQW5918" s="248"/>
      <x:c r="DQX5918" s="248"/>
      <x:c r="DQY5918" s="248"/>
      <x:c r="DQZ5918" s="248"/>
      <x:c r="DRA5918" s="248"/>
      <x:c r="DRB5918" s="248"/>
      <x:c r="DRC5918" s="248"/>
      <x:c r="DRD5918" s="248"/>
      <x:c r="DRE5918" s="248"/>
      <x:c r="DRF5918" s="248"/>
      <x:c r="DRG5918" s="248"/>
      <x:c r="DRH5918" s="248"/>
      <x:c r="DRI5918" s="248"/>
      <x:c r="DRJ5918" s="248"/>
      <x:c r="DRK5918" s="248"/>
      <x:c r="DRL5918" s="248"/>
      <x:c r="DRM5918" s="248"/>
      <x:c r="DRN5918" s="248"/>
      <x:c r="DRO5918" s="248"/>
      <x:c r="DRP5918" s="248"/>
      <x:c r="DRQ5918" s="248"/>
      <x:c r="DRR5918" s="248"/>
      <x:c r="DRS5918" s="248"/>
      <x:c r="DRT5918" s="248"/>
      <x:c r="DRU5918" s="248"/>
      <x:c r="DRV5918" s="248"/>
      <x:c r="DRW5918" s="248"/>
      <x:c r="DRX5918" s="248"/>
      <x:c r="DRY5918" s="248"/>
      <x:c r="DRZ5918" s="248"/>
      <x:c r="DSA5918" s="248"/>
      <x:c r="DSB5918" s="248"/>
      <x:c r="DSC5918" s="248"/>
      <x:c r="DSD5918" s="248"/>
      <x:c r="DSE5918" s="248"/>
      <x:c r="DSF5918" s="248"/>
      <x:c r="DSG5918" s="248"/>
      <x:c r="DSH5918" s="248"/>
      <x:c r="DSI5918" s="248"/>
      <x:c r="DSJ5918" s="248"/>
      <x:c r="DSK5918" s="248"/>
      <x:c r="DSL5918" s="248"/>
      <x:c r="DSM5918" s="248"/>
      <x:c r="DSN5918" s="248"/>
      <x:c r="DSO5918" s="248"/>
      <x:c r="DSP5918" s="248"/>
      <x:c r="DSQ5918" s="248"/>
      <x:c r="DSR5918" s="248"/>
      <x:c r="DSS5918" s="248"/>
      <x:c r="DST5918" s="248"/>
      <x:c r="DSU5918" s="248"/>
      <x:c r="DSV5918" s="248"/>
      <x:c r="DSW5918" s="248"/>
      <x:c r="DSX5918" s="248"/>
      <x:c r="DSY5918" s="248"/>
      <x:c r="DSZ5918" s="248"/>
      <x:c r="DTA5918" s="248"/>
      <x:c r="DTB5918" s="248"/>
      <x:c r="DTC5918" s="248"/>
      <x:c r="DTD5918" s="248"/>
      <x:c r="DTE5918" s="248"/>
      <x:c r="DTF5918" s="248"/>
      <x:c r="DTG5918" s="248"/>
      <x:c r="DTH5918" s="248"/>
      <x:c r="DTI5918" s="248"/>
      <x:c r="DTJ5918" s="248"/>
      <x:c r="DTK5918" s="248"/>
      <x:c r="DTL5918" s="248"/>
      <x:c r="DTM5918" s="248"/>
      <x:c r="DTN5918" s="248"/>
      <x:c r="DTO5918" s="248"/>
      <x:c r="DTP5918" s="248"/>
      <x:c r="DTQ5918" s="248"/>
      <x:c r="DTR5918" s="248"/>
      <x:c r="DTS5918" s="248"/>
      <x:c r="DTT5918" s="248"/>
      <x:c r="DTU5918" s="248"/>
      <x:c r="DTV5918" s="248"/>
      <x:c r="DTW5918" s="248"/>
      <x:c r="DTX5918" s="248"/>
      <x:c r="DTY5918" s="248"/>
      <x:c r="DTZ5918" s="248"/>
      <x:c r="DUA5918" s="248"/>
      <x:c r="DUB5918" s="248"/>
      <x:c r="DUC5918" s="248"/>
      <x:c r="DUD5918" s="248"/>
      <x:c r="DUE5918" s="248"/>
      <x:c r="DUF5918" s="248"/>
      <x:c r="DUG5918" s="248"/>
      <x:c r="DUH5918" s="248"/>
      <x:c r="DUI5918" s="248"/>
      <x:c r="DUJ5918" s="248"/>
      <x:c r="DUK5918" s="248"/>
      <x:c r="DUL5918" s="248"/>
      <x:c r="DUM5918" s="248"/>
      <x:c r="DUN5918" s="248"/>
      <x:c r="DUO5918" s="248"/>
      <x:c r="DUP5918" s="248"/>
      <x:c r="DUQ5918" s="248"/>
      <x:c r="DUR5918" s="248"/>
      <x:c r="DUS5918" s="248"/>
      <x:c r="DUT5918" s="248"/>
      <x:c r="DUU5918" s="248"/>
      <x:c r="DUV5918" s="248"/>
      <x:c r="DUW5918" s="248"/>
      <x:c r="DUX5918" s="248"/>
      <x:c r="DUY5918" s="248"/>
      <x:c r="DUZ5918" s="248"/>
      <x:c r="DVA5918" s="248"/>
      <x:c r="DVB5918" s="248"/>
      <x:c r="DVC5918" s="248"/>
      <x:c r="DVD5918" s="248"/>
      <x:c r="DVE5918" s="248"/>
      <x:c r="DVF5918" s="248"/>
      <x:c r="DVG5918" s="248"/>
      <x:c r="DVH5918" s="248"/>
      <x:c r="DVI5918" s="248"/>
      <x:c r="DVJ5918" s="248"/>
      <x:c r="DVK5918" s="248"/>
      <x:c r="DVL5918" s="248"/>
      <x:c r="DVM5918" s="248"/>
      <x:c r="DVN5918" s="248"/>
      <x:c r="DVO5918" s="248"/>
      <x:c r="DVP5918" s="248"/>
      <x:c r="DVQ5918" s="248"/>
      <x:c r="DVR5918" s="248"/>
      <x:c r="DVS5918" s="248"/>
      <x:c r="DVT5918" s="248"/>
      <x:c r="DVU5918" s="248"/>
      <x:c r="DVV5918" s="248"/>
      <x:c r="DVW5918" s="248"/>
      <x:c r="DVX5918" s="248"/>
      <x:c r="DVY5918" s="248"/>
      <x:c r="DVZ5918" s="248"/>
      <x:c r="DWA5918" s="248"/>
      <x:c r="DWB5918" s="248"/>
      <x:c r="DWC5918" s="248"/>
      <x:c r="DWD5918" s="248"/>
      <x:c r="DWE5918" s="248"/>
      <x:c r="DWF5918" s="248"/>
      <x:c r="DWG5918" s="248"/>
      <x:c r="DWH5918" s="248"/>
      <x:c r="DWI5918" s="248"/>
      <x:c r="DWJ5918" s="248"/>
      <x:c r="DWK5918" s="248"/>
      <x:c r="DWL5918" s="248"/>
      <x:c r="DWM5918" s="248"/>
      <x:c r="DWN5918" s="248"/>
      <x:c r="DWO5918" s="248"/>
      <x:c r="DWP5918" s="248"/>
      <x:c r="DWQ5918" s="248"/>
      <x:c r="DWR5918" s="248"/>
      <x:c r="DWS5918" s="248"/>
      <x:c r="DWT5918" s="248"/>
      <x:c r="DWU5918" s="248"/>
      <x:c r="DWV5918" s="248"/>
      <x:c r="DWW5918" s="248"/>
      <x:c r="DWX5918" s="248"/>
      <x:c r="DWY5918" s="248"/>
      <x:c r="DWZ5918" s="248"/>
      <x:c r="DXA5918" s="248"/>
      <x:c r="DXB5918" s="248"/>
      <x:c r="DXC5918" s="248"/>
      <x:c r="DXD5918" s="248"/>
      <x:c r="DXE5918" s="248"/>
      <x:c r="DXF5918" s="248"/>
      <x:c r="DXG5918" s="248"/>
      <x:c r="DXH5918" s="248"/>
      <x:c r="DXI5918" s="248"/>
      <x:c r="DXJ5918" s="248"/>
      <x:c r="DXK5918" s="248"/>
      <x:c r="DXL5918" s="248"/>
      <x:c r="DXM5918" s="248"/>
      <x:c r="DXN5918" s="248"/>
      <x:c r="DXO5918" s="248"/>
      <x:c r="DXP5918" s="248"/>
      <x:c r="DXQ5918" s="248"/>
      <x:c r="DXR5918" s="248"/>
      <x:c r="DXS5918" s="248"/>
      <x:c r="DXT5918" s="248"/>
      <x:c r="DXU5918" s="248"/>
      <x:c r="DXV5918" s="248"/>
      <x:c r="DXW5918" s="248"/>
      <x:c r="DXX5918" s="248"/>
      <x:c r="DXY5918" s="248"/>
      <x:c r="DXZ5918" s="248"/>
      <x:c r="DYA5918" s="248"/>
      <x:c r="DYB5918" s="248"/>
      <x:c r="DYC5918" s="248"/>
      <x:c r="DYD5918" s="248"/>
      <x:c r="DYE5918" s="248"/>
      <x:c r="DYF5918" s="248"/>
      <x:c r="DYG5918" s="248"/>
      <x:c r="DYH5918" s="248"/>
      <x:c r="DYI5918" s="248"/>
      <x:c r="DYJ5918" s="248"/>
      <x:c r="DYK5918" s="248"/>
      <x:c r="DYL5918" s="248"/>
      <x:c r="DYM5918" s="248"/>
      <x:c r="DYN5918" s="248"/>
      <x:c r="DYO5918" s="248"/>
      <x:c r="DYP5918" s="248"/>
      <x:c r="DYQ5918" s="248"/>
      <x:c r="DYR5918" s="248"/>
      <x:c r="DYS5918" s="248"/>
      <x:c r="DYT5918" s="248"/>
      <x:c r="DYU5918" s="248"/>
      <x:c r="DYV5918" s="248"/>
      <x:c r="DYW5918" s="248"/>
      <x:c r="DYX5918" s="248"/>
      <x:c r="DYY5918" s="248"/>
      <x:c r="DYZ5918" s="248"/>
      <x:c r="DZA5918" s="248"/>
      <x:c r="DZB5918" s="248"/>
      <x:c r="DZC5918" s="248"/>
      <x:c r="DZD5918" s="248"/>
      <x:c r="DZE5918" s="248"/>
      <x:c r="DZF5918" s="248"/>
      <x:c r="DZG5918" s="248"/>
      <x:c r="DZH5918" s="248"/>
      <x:c r="DZI5918" s="248"/>
      <x:c r="DZJ5918" s="248"/>
      <x:c r="DZK5918" s="248"/>
      <x:c r="DZL5918" s="248"/>
      <x:c r="DZM5918" s="248"/>
      <x:c r="DZN5918" s="248"/>
      <x:c r="DZO5918" s="248"/>
      <x:c r="DZP5918" s="248"/>
      <x:c r="DZQ5918" s="248"/>
      <x:c r="DZR5918" s="248"/>
      <x:c r="DZS5918" s="248"/>
      <x:c r="DZT5918" s="248"/>
      <x:c r="DZU5918" s="248"/>
      <x:c r="DZV5918" s="248"/>
      <x:c r="DZW5918" s="248"/>
      <x:c r="DZX5918" s="248"/>
      <x:c r="DZY5918" s="248"/>
      <x:c r="DZZ5918" s="248"/>
      <x:c r="EAA5918" s="248"/>
      <x:c r="EAB5918" s="248"/>
      <x:c r="EAC5918" s="248"/>
      <x:c r="EAD5918" s="248"/>
      <x:c r="EAE5918" s="248"/>
      <x:c r="EAF5918" s="248"/>
      <x:c r="EAG5918" s="248"/>
      <x:c r="EAH5918" s="248"/>
      <x:c r="EAI5918" s="248"/>
      <x:c r="EAJ5918" s="248"/>
      <x:c r="EAK5918" s="248"/>
      <x:c r="EAL5918" s="248"/>
      <x:c r="EAM5918" s="248"/>
      <x:c r="EAN5918" s="248"/>
      <x:c r="EAO5918" s="248"/>
      <x:c r="EAP5918" s="248"/>
      <x:c r="EAQ5918" s="248"/>
      <x:c r="EAR5918" s="248"/>
      <x:c r="EAS5918" s="248"/>
      <x:c r="EAT5918" s="248"/>
      <x:c r="EAU5918" s="248"/>
      <x:c r="EAV5918" s="248"/>
      <x:c r="EAW5918" s="248"/>
      <x:c r="EAX5918" s="248"/>
      <x:c r="EAY5918" s="248"/>
      <x:c r="EAZ5918" s="248"/>
      <x:c r="EBA5918" s="248"/>
      <x:c r="EBB5918" s="248"/>
      <x:c r="EBC5918" s="248"/>
      <x:c r="EBD5918" s="248"/>
      <x:c r="EBE5918" s="248"/>
      <x:c r="EBF5918" s="248"/>
      <x:c r="EBG5918" s="248"/>
      <x:c r="EBH5918" s="248"/>
      <x:c r="EBI5918" s="248"/>
      <x:c r="EBJ5918" s="248"/>
      <x:c r="EBK5918" s="248"/>
      <x:c r="EBL5918" s="248"/>
      <x:c r="EBM5918" s="248"/>
      <x:c r="EBN5918" s="248"/>
      <x:c r="EBO5918" s="248"/>
      <x:c r="EBP5918" s="248"/>
      <x:c r="EBQ5918" s="248"/>
      <x:c r="EBR5918" s="248"/>
      <x:c r="EBS5918" s="248"/>
      <x:c r="EBT5918" s="248"/>
      <x:c r="EBU5918" s="248"/>
      <x:c r="EBV5918" s="248"/>
      <x:c r="EBW5918" s="248"/>
      <x:c r="EBX5918" s="248"/>
      <x:c r="EBY5918" s="248"/>
      <x:c r="EBZ5918" s="248"/>
      <x:c r="ECA5918" s="248"/>
      <x:c r="ECB5918" s="248"/>
      <x:c r="ECC5918" s="248"/>
      <x:c r="ECD5918" s="248"/>
      <x:c r="ECE5918" s="248"/>
      <x:c r="ECF5918" s="248"/>
      <x:c r="ECG5918" s="248"/>
      <x:c r="ECH5918" s="248"/>
      <x:c r="ECI5918" s="248"/>
      <x:c r="ECJ5918" s="248"/>
      <x:c r="ECK5918" s="248"/>
      <x:c r="ECL5918" s="248"/>
      <x:c r="ECM5918" s="248"/>
      <x:c r="ECN5918" s="248"/>
      <x:c r="ECO5918" s="248"/>
      <x:c r="ECP5918" s="248"/>
      <x:c r="ECQ5918" s="248"/>
      <x:c r="ECR5918" s="248"/>
      <x:c r="ECS5918" s="248"/>
      <x:c r="ECT5918" s="248"/>
      <x:c r="ECU5918" s="248"/>
      <x:c r="ECV5918" s="248"/>
      <x:c r="ECW5918" s="248"/>
      <x:c r="ECX5918" s="248"/>
      <x:c r="ECY5918" s="248"/>
      <x:c r="ECZ5918" s="248"/>
      <x:c r="EDA5918" s="248"/>
      <x:c r="EDB5918" s="248"/>
      <x:c r="EDC5918" s="248"/>
      <x:c r="EDD5918" s="248"/>
      <x:c r="EDE5918" s="248"/>
      <x:c r="EDF5918" s="248"/>
      <x:c r="EDG5918" s="248"/>
      <x:c r="EDH5918" s="248"/>
      <x:c r="EDI5918" s="248"/>
      <x:c r="EDJ5918" s="248"/>
      <x:c r="EDK5918" s="248"/>
      <x:c r="EDL5918" s="248"/>
      <x:c r="EDM5918" s="248"/>
      <x:c r="EDN5918" s="248"/>
      <x:c r="EDO5918" s="248"/>
      <x:c r="EDP5918" s="248"/>
      <x:c r="EDQ5918" s="248"/>
      <x:c r="EDR5918" s="248"/>
      <x:c r="EDS5918" s="248"/>
      <x:c r="EDT5918" s="248"/>
      <x:c r="EDU5918" s="248"/>
      <x:c r="EDV5918" s="248"/>
      <x:c r="EDW5918" s="248"/>
      <x:c r="EDX5918" s="248"/>
      <x:c r="EDY5918" s="248"/>
      <x:c r="EDZ5918" s="248"/>
      <x:c r="EEA5918" s="248"/>
      <x:c r="EEB5918" s="248"/>
      <x:c r="EEC5918" s="248"/>
      <x:c r="EED5918" s="248"/>
      <x:c r="EEE5918" s="248"/>
      <x:c r="EEF5918" s="248"/>
      <x:c r="EEG5918" s="248"/>
      <x:c r="EEH5918" s="248"/>
      <x:c r="EEI5918" s="248"/>
      <x:c r="EEJ5918" s="248"/>
      <x:c r="EEK5918" s="248"/>
      <x:c r="EEL5918" s="248"/>
      <x:c r="EEM5918" s="248"/>
      <x:c r="EEN5918" s="248"/>
      <x:c r="EEO5918" s="248"/>
      <x:c r="EEP5918" s="248"/>
      <x:c r="EEQ5918" s="248"/>
      <x:c r="EER5918" s="248"/>
      <x:c r="EES5918" s="248"/>
      <x:c r="EET5918" s="248"/>
      <x:c r="EEU5918" s="248"/>
      <x:c r="EEV5918" s="248"/>
      <x:c r="EEW5918" s="248"/>
      <x:c r="EEX5918" s="248"/>
      <x:c r="EEY5918" s="248"/>
      <x:c r="EEZ5918" s="248"/>
      <x:c r="EFA5918" s="248"/>
      <x:c r="EFB5918" s="248"/>
      <x:c r="EFC5918" s="248"/>
      <x:c r="EFD5918" s="248"/>
      <x:c r="EFE5918" s="248"/>
      <x:c r="EFF5918" s="248"/>
      <x:c r="EFG5918" s="248"/>
      <x:c r="EFH5918" s="248"/>
      <x:c r="EFI5918" s="248"/>
      <x:c r="EFJ5918" s="248"/>
      <x:c r="EFK5918" s="248"/>
      <x:c r="EFL5918" s="248"/>
      <x:c r="EFM5918" s="248"/>
      <x:c r="EFN5918" s="248"/>
      <x:c r="EFO5918" s="248"/>
      <x:c r="EFP5918" s="248"/>
      <x:c r="EFQ5918" s="248"/>
      <x:c r="EFR5918" s="248"/>
      <x:c r="EFS5918" s="248"/>
      <x:c r="EFT5918" s="248"/>
      <x:c r="EFU5918" s="248"/>
      <x:c r="EFV5918" s="248"/>
      <x:c r="EFW5918" s="248"/>
      <x:c r="EFX5918" s="248"/>
      <x:c r="EFY5918" s="248"/>
      <x:c r="EFZ5918" s="248"/>
      <x:c r="EGA5918" s="248"/>
      <x:c r="EGB5918" s="248"/>
      <x:c r="EGC5918" s="248"/>
      <x:c r="EGD5918" s="248"/>
      <x:c r="EGE5918" s="248"/>
      <x:c r="EGF5918" s="248"/>
      <x:c r="EGG5918" s="248"/>
      <x:c r="EGH5918" s="248"/>
      <x:c r="EGI5918" s="248"/>
      <x:c r="EGJ5918" s="248"/>
      <x:c r="EGK5918" s="248"/>
      <x:c r="EGL5918" s="248"/>
      <x:c r="EGM5918" s="248"/>
      <x:c r="EGN5918" s="248"/>
      <x:c r="EGO5918" s="248"/>
      <x:c r="EGP5918" s="248"/>
      <x:c r="EGQ5918" s="248"/>
      <x:c r="EGR5918" s="248"/>
      <x:c r="EGS5918" s="248"/>
      <x:c r="EGT5918" s="248"/>
      <x:c r="EGU5918" s="248"/>
      <x:c r="EGV5918" s="248"/>
      <x:c r="EGW5918" s="248"/>
      <x:c r="EGX5918" s="248"/>
      <x:c r="EGY5918" s="248"/>
      <x:c r="EGZ5918" s="248"/>
      <x:c r="EHA5918" s="248"/>
      <x:c r="EHB5918" s="248"/>
      <x:c r="EHC5918" s="248"/>
      <x:c r="EHD5918" s="248"/>
      <x:c r="EHE5918" s="248"/>
      <x:c r="EHF5918" s="248"/>
      <x:c r="EHG5918" s="248"/>
      <x:c r="EHH5918" s="248"/>
      <x:c r="EHI5918" s="248"/>
      <x:c r="EHJ5918" s="248"/>
      <x:c r="EHK5918" s="248"/>
      <x:c r="EHL5918" s="248"/>
      <x:c r="EHM5918" s="248"/>
      <x:c r="EHN5918" s="248"/>
      <x:c r="EHO5918" s="248"/>
      <x:c r="EHP5918" s="248"/>
      <x:c r="EHQ5918" s="248"/>
      <x:c r="EHR5918" s="248"/>
      <x:c r="EHS5918" s="248"/>
      <x:c r="EHT5918" s="248"/>
      <x:c r="EHU5918" s="248"/>
      <x:c r="EHV5918" s="248"/>
      <x:c r="EHW5918" s="248"/>
      <x:c r="EHX5918" s="248"/>
      <x:c r="EHY5918" s="248"/>
      <x:c r="EHZ5918" s="248"/>
      <x:c r="EIA5918" s="248"/>
      <x:c r="EIB5918" s="248"/>
      <x:c r="EIC5918" s="248"/>
      <x:c r="EID5918" s="248"/>
      <x:c r="EIE5918" s="248"/>
      <x:c r="EIF5918" s="248"/>
      <x:c r="EIG5918" s="248"/>
      <x:c r="EIH5918" s="248"/>
      <x:c r="EII5918" s="248"/>
      <x:c r="EIJ5918" s="248"/>
      <x:c r="EIK5918" s="248"/>
      <x:c r="EIL5918" s="248"/>
      <x:c r="EIM5918" s="248"/>
      <x:c r="EIN5918" s="248"/>
      <x:c r="EIO5918" s="248"/>
      <x:c r="EIP5918" s="248"/>
      <x:c r="EIQ5918" s="248"/>
      <x:c r="EIR5918" s="248"/>
      <x:c r="EIS5918" s="248"/>
      <x:c r="EIT5918" s="248"/>
      <x:c r="EIU5918" s="248"/>
      <x:c r="EIV5918" s="248"/>
      <x:c r="EIW5918" s="248"/>
      <x:c r="EIX5918" s="248"/>
      <x:c r="EIY5918" s="248"/>
      <x:c r="EIZ5918" s="248"/>
      <x:c r="EJA5918" s="248"/>
      <x:c r="EJB5918" s="248"/>
      <x:c r="EJC5918" s="248"/>
      <x:c r="EJD5918" s="248"/>
      <x:c r="EJE5918" s="248"/>
      <x:c r="EJF5918" s="248"/>
      <x:c r="EJG5918" s="248"/>
      <x:c r="EJH5918" s="248"/>
      <x:c r="EJI5918" s="248"/>
      <x:c r="EJJ5918" s="248"/>
      <x:c r="EJK5918" s="248"/>
      <x:c r="EJL5918" s="248"/>
      <x:c r="EJM5918" s="248"/>
      <x:c r="EJN5918" s="248"/>
      <x:c r="EJO5918" s="248"/>
      <x:c r="EJP5918" s="248"/>
      <x:c r="EJQ5918" s="248"/>
      <x:c r="EJR5918" s="248"/>
      <x:c r="EJS5918" s="248"/>
      <x:c r="EJT5918" s="248"/>
      <x:c r="EJU5918" s="248"/>
      <x:c r="EJV5918" s="248"/>
      <x:c r="EJW5918" s="248"/>
      <x:c r="EJX5918" s="248"/>
      <x:c r="EJY5918" s="248"/>
      <x:c r="EJZ5918" s="248"/>
      <x:c r="EKA5918" s="248"/>
      <x:c r="EKB5918" s="248"/>
      <x:c r="EKC5918" s="248"/>
      <x:c r="EKD5918" s="248"/>
      <x:c r="EKE5918" s="248"/>
      <x:c r="EKF5918" s="248"/>
      <x:c r="EKG5918" s="248"/>
      <x:c r="EKH5918" s="248"/>
      <x:c r="EKI5918" s="248"/>
      <x:c r="EKJ5918" s="248"/>
      <x:c r="EKK5918" s="248"/>
      <x:c r="EKL5918" s="248"/>
      <x:c r="EKM5918" s="248"/>
      <x:c r="EKN5918" s="248"/>
      <x:c r="EKO5918" s="248"/>
      <x:c r="EKP5918" s="248"/>
      <x:c r="EKQ5918" s="248"/>
      <x:c r="EKR5918" s="248"/>
      <x:c r="EKS5918" s="248"/>
      <x:c r="EKT5918" s="248"/>
      <x:c r="EKU5918" s="248"/>
      <x:c r="EKV5918" s="248"/>
      <x:c r="EKW5918" s="248"/>
      <x:c r="EKX5918" s="248"/>
      <x:c r="EKY5918" s="248"/>
      <x:c r="EKZ5918" s="248"/>
      <x:c r="ELA5918" s="248"/>
      <x:c r="ELB5918" s="248"/>
      <x:c r="ELC5918" s="248"/>
      <x:c r="ELD5918" s="248"/>
      <x:c r="ELE5918" s="248"/>
      <x:c r="ELF5918" s="248"/>
      <x:c r="ELG5918" s="248"/>
      <x:c r="ELH5918" s="248"/>
      <x:c r="ELI5918" s="248"/>
      <x:c r="ELJ5918" s="248"/>
      <x:c r="ELK5918" s="248"/>
      <x:c r="ELL5918" s="248"/>
      <x:c r="ELM5918" s="248"/>
      <x:c r="ELN5918" s="248"/>
      <x:c r="ELO5918" s="248"/>
      <x:c r="ELP5918" s="248"/>
      <x:c r="ELQ5918" s="248"/>
      <x:c r="ELR5918" s="248"/>
      <x:c r="ELS5918" s="248"/>
      <x:c r="ELT5918" s="248"/>
      <x:c r="ELU5918" s="248"/>
      <x:c r="ELV5918" s="248"/>
      <x:c r="ELW5918" s="248"/>
      <x:c r="ELX5918" s="248"/>
      <x:c r="ELY5918" s="248"/>
      <x:c r="ELZ5918" s="248"/>
      <x:c r="EMA5918" s="248"/>
      <x:c r="EMB5918" s="248"/>
      <x:c r="EMC5918" s="248"/>
      <x:c r="EMD5918" s="248"/>
      <x:c r="EME5918" s="248"/>
      <x:c r="EMF5918" s="248"/>
      <x:c r="EMG5918" s="248"/>
      <x:c r="EMH5918" s="248"/>
      <x:c r="EMI5918" s="248"/>
      <x:c r="EMJ5918" s="248"/>
      <x:c r="EMK5918" s="248"/>
      <x:c r="EML5918" s="248"/>
      <x:c r="EMM5918" s="248"/>
      <x:c r="EMN5918" s="248"/>
      <x:c r="EMO5918" s="248"/>
      <x:c r="EMP5918" s="248"/>
      <x:c r="EMQ5918" s="248"/>
      <x:c r="EMR5918" s="248"/>
      <x:c r="EMS5918" s="248"/>
      <x:c r="EMT5918" s="248"/>
      <x:c r="EMU5918" s="248"/>
      <x:c r="EMV5918" s="248"/>
      <x:c r="EMW5918" s="248"/>
      <x:c r="EMX5918" s="248"/>
      <x:c r="EMY5918" s="248"/>
      <x:c r="EMZ5918" s="248"/>
      <x:c r="ENA5918" s="248"/>
      <x:c r="ENB5918" s="248"/>
      <x:c r="ENC5918" s="248"/>
      <x:c r="END5918" s="248"/>
      <x:c r="ENE5918" s="248"/>
      <x:c r="ENF5918" s="248"/>
      <x:c r="ENG5918" s="248"/>
      <x:c r="ENH5918" s="248"/>
      <x:c r="ENI5918" s="248"/>
      <x:c r="ENJ5918" s="248"/>
      <x:c r="ENK5918" s="248"/>
      <x:c r="ENL5918" s="248"/>
      <x:c r="ENM5918" s="248"/>
      <x:c r="ENN5918" s="248"/>
      <x:c r="ENO5918" s="248"/>
      <x:c r="ENP5918" s="248"/>
      <x:c r="ENQ5918" s="248"/>
      <x:c r="ENR5918" s="248"/>
      <x:c r="ENS5918" s="248"/>
      <x:c r="ENT5918" s="248"/>
      <x:c r="ENU5918" s="248"/>
      <x:c r="ENV5918" s="248"/>
      <x:c r="ENW5918" s="248"/>
      <x:c r="ENX5918" s="248"/>
      <x:c r="ENY5918" s="248"/>
      <x:c r="ENZ5918" s="248"/>
      <x:c r="EOA5918" s="248"/>
      <x:c r="EOB5918" s="248"/>
      <x:c r="EOC5918" s="248"/>
      <x:c r="EOD5918" s="248"/>
      <x:c r="EOE5918" s="248"/>
      <x:c r="EOF5918" s="248"/>
      <x:c r="EOG5918" s="248"/>
      <x:c r="EOH5918" s="248"/>
      <x:c r="EOI5918" s="248"/>
      <x:c r="EOJ5918" s="248"/>
      <x:c r="EOK5918" s="248"/>
      <x:c r="EOL5918" s="248"/>
      <x:c r="EOM5918" s="248"/>
      <x:c r="EON5918" s="248"/>
      <x:c r="EOO5918" s="248"/>
      <x:c r="EOP5918" s="248"/>
      <x:c r="EOQ5918" s="248"/>
      <x:c r="EOR5918" s="248"/>
      <x:c r="EOS5918" s="248"/>
      <x:c r="EOT5918" s="248"/>
      <x:c r="EOU5918" s="248"/>
      <x:c r="EOV5918" s="248"/>
      <x:c r="EOW5918" s="248"/>
      <x:c r="EOX5918" s="248"/>
      <x:c r="EOY5918" s="248"/>
      <x:c r="EOZ5918" s="248"/>
      <x:c r="EPA5918" s="248"/>
      <x:c r="EPB5918" s="248"/>
      <x:c r="EPC5918" s="248"/>
      <x:c r="EPD5918" s="248"/>
      <x:c r="EPE5918" s="248"/>
      <x:c r="EPF5918" s="248"/>
      <x:c r="EPG5918" s="248"/>
      <x:c r="EPH5918" s="248"/>
      <x:c r="EPI5918" s="248"/>
      <x:c r="EPJ5918" s="248"/>
      <x:c r="EPK5918" s="248"/>
      <x:c r="EPL5918" s="248"/>
      <x:c r="EPM5918" s="248"/>
      <x:c r="EPN5918" s="248"/>
      <x:c r="EPO5918" s="248"/>
      <x:c r="EPP5918" s="248"/>
      <x:c r="EPQ5918" s="248"/>
      <x:c r="EPR5918" s="248"/>
      <x:c r="EPS5918" s="248"/>
      <x:c r="EPT5918" s="248"/>
      <x:c r="EPU5918" s="248"/>
      <x:c r="EPV5918" s="248"/>
      <x:c r="EPW5918" s="248"/>
      <x:c r="EPX5918" s="248"/>
      <x:c r="EPY5918" s="248"/>
      <x:c r="EPZ5918" s="248"/>
      <x:c r="EQA5918" s="248"/>
      <x:c r="EQB5918" s="248"/>
      <x:c r="EQC5918" s="248"/>
      <x:c r="EQD5918" s="248"/>
      <x:c r="EQE5918" s="248"/>
      <x:c r="EQF5918" s="248"/>
      <x:c r="EQG5918" s="248"/>
      <x:c r="EQH5918" s="248"/>
      <x:c r="EQI5918" s="248"/>
      <x:c r="EQJ5918" s="248"/>
      <x:c r="EQK5918" s="248"/>
      <x:c r="EQL5918" s="248"/>
      <x:c r="EQM5918" s="248"/>
      <x:c r="EQN5918" s="248"/>
      <x:c r="EQO5918" s="248"/>
      <x:c r="EQP5918" s="248"/>
      <x:c r="EQQ5918" s="248"/>
      <x:c r="EQR5918" s="248"/>
      <x:c r="EQS5918" s="248"/>
      <x:c r="EQT5918" s="248"/>
      <x:c r="EQU5918" s="248"/>
      <x:c r="EQV5918" s="248"/>
      <x:c r="EQW5918" s="248"/>
      <x:c r="EQX5918" s="248"/>
      <x:c r="EQY5918" s="248"/>
      <x:c r="EQZ5918" s="248"/>
      <x:c r="ERA5918" s="248"/>
      <x:c r="ERB5918" s="248"/>
      <x:c r="ERC5918" s="248"/>
      <x:c r="ERD5918" s="248"/>
      <x:c r="ERE5918" s="248"/>
      <x:c r="ERF5918" s="248"/>
      <x:c r="ERG5918" s="248"/>
      <x:c r="ERH5918" s="248"/>
      <x:c r="ERI5918" s="248"/>
      <x:c r="ERJ5918" s="248"/>
      <x:c r="ERK5918" s="248"/>
      <x:c r="ERL5918" s="248"/>
      <x:c r="ERM5918" s="248"/>
      <x:c r="ERN5918" s="248"/>
      <x:c r="ERO5918" s="248"/>
      <x:c r="ERP5918" s="248"/>
      <x:c r="ERQ5918" s="248"/>
      <x:c r="ERR5918" s="248"/>
      <x:c r="ERS5918" s="248"/>
      <x:c r="ERT5918" s="248"/>
      <x:c r="ERU5918" s="248"/>
      <x:c r="ERV5918" s="248"/>
      <x:c r="ERW5918" s="248"/>
      <x:c r="ERX5918" s="248"/>
      <x:c r="ERY5918" s="248"/>
      <x:c r="ERZ5918" s="248"/>
      <x:c r="ESA5918" s="248"/>
      <x:c r="ESB5918" s="248"/>
      <x:c r="ESC5918" s="248"/>
      <x:c r="ESD5918" s="248"/>
      <x:c r="ESE5918" s="248"/>
      <x:c r="ESF5918" s="248"/>
      <x:c r="ESG5918" s="248"/>
      <x:c r="ESH5918" s="248"/>
      <x:c r="ESI5918" s="248"/>
      <x:c r="ESJ5918" s="248"/>
      <x:c r="ESK5918" s="248"/>
      <x:c r="ESL5918" s="248"/>
      <x:c r="ESM5918" s="248"/>
      <x:c r="ESN5918" s="248"/>
      <x:c r="ESO5918" s="248"/>
      <x:c r="ESP5918" s="248"/>
      <x:c r="ESQ5918" s="248"/>
      <x:c r="ESR5918" s="248"/>
      <x:c r="ESS5918" s="248"/>
      <x:c r="EST5918" s="248"/>
      <x:c r="ESU5918" s="248"/>
      <x:c r="ESV5918" s="248"/>
      <x:c r="ESW5918" s="248"/>
      <x:c r="ESX5918" s="248"/>
      <x:c r="ESY5918" s="248"/>
      <x:c r="ESZ5918" s="248"/>
      <x:c r="ETA5918" s="248"/>
      <x:c r="ETB5918" s="248"/>
      <x:c r="ETC5918" s="248"/>
      <x:c r="ETD5918" s="248"/>
      <x:c r="ETE5918" s="248"/>
      <x:c r="ETF5918" s="248"/>
      <x:c r="ETG5918" s="248"/>
      <x:c r="ETH5918" s="248"/>
      <x:c r="ETI5918" s="248"/>
      <x:c r="ETJ5918" s="248"/>
      <x:c r="ETK5918" s="248"/>
      <x:c r="ETL5918" s="248"/>
      <x:c r="ETM5918" s="248"/>
      <x:c r="ETN5918" s="248"/>
      <x:c r="ETO5918" s="248"/>
      <x:c r="ETP5918" s="248"/>
      <x:c r="ETQ5918" s="248"/>
      <x:c r="ETR5918" s="248"/>
      <x:c r="ETS5918" s="248"/>
      <x:c r="ETT5918" s="248"/>
      <x:c r="ETU5918" s="248"/>
      <x:c r="ETV5918" s="248"/>
      <x:c r="ETW5918" s="248"/>
      <x:c r="ETX5918" s="248"/>
      <x:c r="ETY5918" s="248"/>
      <x:c r="ETZ5918" s="248"/>
      <x:c r="EUA5918" s="248"/>
      <x:c r="EUB5918" s="248"/>
      <x:c r="EUC5918" s="248"/>
      <x:c r="EUD5918" s="248"/>
      <x:c r="EUE5918" s="248"/>
      <x:c r="EUF5918" s="248"/>
      <x:c r="EUG5918" s="248"/>
      <x:c r="EUH5918" s="248"/>
      <x:c r="EUI5918" s="248"/>
      <x:c r="EUJ5918" s="248"/>
      <x:c r="EUK5918" s="248"/>
      <x:c r="EUL5918" s="248"/>
      <x:c r="EUM5918" s="248"/>
      <x:c r="EUN5918" s="248"/>
      <x:c r="EUO5918" s="248"/>
      <x:c r="EUP5918" s="248"/>
      <x:c r="EUQ5918" s="248"/>
      <x:c r="EUR5918" s="248"/>
      <x:c r="EUS5918" s="248"/>
      <x:c r="EUT5918" s="248"/>
      <x:c r="EUU5918" s="248"/>
      <x:c r="EUV5918" s="248"/>
      <x:c r="EUW5918" s="248"/>
      <x:c r="EUX5918" s="248"/>
      <x:c r="EUY5918" s="248"/>
      <x:c r="EUZ5918" s="248"/>
      <x:c r="EVA5918" s="248"/>
      <x:c r="EVB5918" s="248"/>
      <x:c r="EVC5918" s="248"/>
      <x:c r="EVD5918" s="248"/>
      <x:c r="EVE5918" s="248"/>
      <x:c r="EVF5918" s="248"/>
      <x:c r="EVG5918" s="248"/>
      <x:c r="EVH5918" s="248"/>
      <x:c r="EVI5918" s="248"/>
      <x:c r="EVJ5918" s="248"/>
      <x:c r="EVK5918" s="248"/>
      <x:c r="EVL5918" s="248"/>
      <x:c r="EVM5918" s="248"/>
      <x:c r="EVN5918" s="248"/>
      <x:c r="EVO5918" s="248"/>
      <x:c r="EVP5918" s="248"/>
      <x:c r="EVQ5918" s="248"/>
      <x:c r="EVR5918" s="248"/>
      <x:c r="EVS5918" s="248"/>
      <x:c r="EVT5918" s="248"/>
      <x:c r="EVU5918" s="248"/>
      <x:c r="EVV5918" s="248"/>
      <x:c r="EVW5918" s="248"/>
      <x:c r="EVX5918" s="248"/>
      <x:c r="EVY5918" s="248"/>
      <x:c r="EVZ5918" s="248"/>
      <x:c r="EWA5918" s="248"/>
      <x:c r="EWB5918" s="248"/>
      <x:c r="EWC5918" s="248"/>
      <x:c r="EWD5918" s="248"/>
      <x:c r="EWE5918" s="248"/>
      <x:c r="EWF5918" s="248"/>
      <x:c r="EWG5918" s="248"/>
      <x:c r="EWH5918" s="248"/>
      <x:c r="EWI5918" s="248"/>
      <x:c r="EWJ5918" s="248"/>
      <x:c r="EWK5918" s="248"/>
      <x:c r="EWL5918" s="248"/>
      <x:c r="EWM5918" s="248"/>
      <x:c r="EWN5918" s="248"/>
      <x:c r="EWO5918" s="248"/>
      <x:c r="EWP5918" s="248"/>
      <x:c r="EWQ5918" s="248"/>
      <x:c r="EWR5918" s="248"/>
      <x:c r="EWS5918" s="248"/>
      <x:c r="EWT5918" s="248"/>
      <x:c r="EWU5918" s="248"/>
      <x:c r="EWV5918" s="248"/>
      <x:c r="EWW5918" s="248"/>
      <x:c r="EWX5918" s="248"/>
      <x:c r="EWY5918" s="248"/>
      <x:c r="EWZ5918" s="248"/>
      <x:c r="EXA5918" s="248"/>
      <x:c r="EXB5918" s="248"/>
      <x:c r="EXC5918" s="248"/>
      <x:c r="EXD5918" s="248"/>
      <x:c r="EXE5918" s="248"/>
      <x:c r="EXF5918" s="248"/>
      <x:c r="EXG5918" s="248"/>
      <x:c r="EXH5918" s="248"/>
      <x:c r="EXI5918" s="248"/>
      <x:c r="EXJ5918" s="248"/>
      <x:c r="EXK5918" s="248"/>
      <x:c r="EXL5918" s="248"/>
      <x:c r="EXM5918" s="248"/>
      <x:c r="EXN5918" s="248"/>
      <x:c r="EXO5918" s="248"/>
      <x:c r="EXP5918" s="248"/>
      <x:c r="EXQ5918" s="248"/>
      <x:c r="EXR5918" s="248"/>
      <x:c r="EXS5918" s="248"/>
      <x:c r="EXT5918" s="248"/>
      <x:c r="EXU5918" s="248"/>
      <x:c r="EXV5918" s="248"/>
      <x:c r="EXW5918" s="248"/>
      <x:c r="EXX5918" s="248"/>
      <x:c r="EXY5918" s="248"/>
      <x:c r="EXZ5918" s="248"/>
      <x:c r="EYA5918" s="248"/>
      <x:c r="EYB5918" s="248"/>
      <x:c r="EYC5918" s="248"/>
      <x:c r="EYD5918" s="248"/>
      <x:c r="EYE5918" s="248"/>
      <x:c r="EYF5918" s="248"/>
      <x:c r="EYG5918" s="248"/>
      <x:c r="EYH5918" s="248"/>
      <x:c r="EYI5918" s="248"/>
      <x:c r="EYJ5918" s="248"/>
      <x:c r="EYK5918" s="248"/>
      <x:c r="EYL5918" s="248"/>
      <x:c r="EYM5918" s="248"/>
      <x:c r="EYN5918" s="248"/>
      <x:c r="EYO5918" s="248"/>
      <x:c r="EYP5918" s="248"/>
      <x:c r="EYQ5918" s="248"/>
      <x:c r="EYR5918" s="248"/>
      <x:c r="EYS5918" s="248"/>
      <x:c r="EYT5918" s="248"/>
      <x:c r="EYU5918" s="248"/>
      <x:c r="EYV5918" s="248"/>
      <x:c r="EYW5918" s="248"/>
      <x:c r="EYX5918" s="248"/>
      <x:c r="EYY5918" s="248"/>
      <x:c r="EYZ5918" s="248"/>
      <x:c r="EZA5918" s="248"/>
      <x:c r="EZB5918" s="248"/>
      <x:c r="EZC5918" s="248"/>
      <x:c r="EZD5918" s="248"/>
      <x:c r="EZE5918" s="248"/>
      <x:c r="EZF5918" s="248"/>
      <x:c r="EZG5918" s="248"/>
      <x:c r="EZH5918" s="248"/>
      <x:c r="EZI5918" s="248"/>
      <x:c r="EZJ5918" s="248"/>
      <x:c r="EZK5918" s="248"/>
      <x:c r="EZL5918" s="248"/>
      <x:c r="EZM5918" s="248"/>
      <x:c r="EZN5918" s="248"/>
      <x:c r="EZO5918" s="248"/>
      <x:c r="EZP5918" s="248"/>
      <x:c r="EZQ5918" s="248"/>
      <x:c r="EZR5918" s="248"/>
      <x:c r="EZS5918" s="248"/>
      <x:c r="EZT5918" s="248"/>
      <x:c r="EZU5918" s="248"/>
      <x:c r="EZV5918" s="248"/>
      <x:c r="EZW5918" s="248"/>
      <x:c r="EZX5918" s="248"/>
      <x:c r="EZY5918" s="248"/>
      <x:c r="EZZ5918" s="248"/>
      <x:c r="FAA5918" s="248"/>
      <x:c r="FAB5918" s="248"/>
      <x:c r="FAC5918" s="248"/>
      <x:c r="FAD5918" s="248"/>
      <x:c r="FAE5918" s="248"/>
      <x:c r="FAF5918" s="248"/>
      <x:c r="FAG5918" s="248"/>
      <x:c r="FAH5918" s="248"/>
      <x:c r="FAI5918" s="248"/>
      <x:c r="FAJ5918" s="248"/>
      <x:c r="FAK5918" s="248"/>
      <x:c r="FAL5918" s="248"/>
      <x:c r="FAM5918" s="248"/>
      <x:c r="FAN5918" s="248"/>
      <x:c r="FAO5918" s="248"/>
      <x:c r="FAP5918" s="248"/>
      <x:c r="FAQ5918" s="248"/>
      <x:c r="FAR5918" s="248"/>
      <x:c r="FAS5918" s="248"/>
      <x:c r="FAT5918" s="248"/>
      <x:c r="FAU5918" s="248"/>
      <x:c r="FAV5918" s="248"/>
      <x:c r="FAW5918" s="248"/>
      <x:c r="FAX5918" s="248"/>
      <x:c r="FAY5918" s="248"/>
      <x:c r="FAZ5918" s="248"/>
      <x:c r="FBA5918" s="248"/>
      <x:c r="FBB5918" s="248"/>
      <x:c r="FBC5918" s="248"/>
      <x:c r="FBD5918" s="248"/>
      <x:c r="FBE5918" s="248"/>
      <x:c r="FBF5918" s="248"/>
      <x:c r="FBG5918" s="248"/>
      <x:c r="FBH5918" s="248"/>
      <x:c r="FBI5918" s="248"/>
      <x:c r="FBJ5918" s="248"/>
      <x:c r="FBK5918" s="248"/>
      <x:c r="FBL5918" s="248"/>
      <x:c r="FBM5918" s="248"/>
      <x:c r="FBN5918" s="248"/>
      <x:c r="FBO5918" s="248"/>
      <x:c r="FBP5918" s="248"/>
      <x:c r="FBQ5918" s="248"/>
      <x:c r="FBR5918" s="248"/>
      <x:c r="FBS5918" s="248"/>
      <x:c r="FBT5918" s="248"/>
      <x:c r="FBU5918" s="248"/>
      <x:c r="FBV5918" s="248"/>
      <x:c r="FBW5918" s="248"/>
      <x:c r="FBX5918" s="248"/>
      <x:c r="FBY5918" s="248"/>
      <x:c r="FBZ5918" s="248"/>
      <x:c r="FCA5918" s="248"/>
      <x:c r="FCB5918" s="248"/>
      <x:c r="FCC5918" s="248"/>
      <x:c r="FCD5918" s="248"/>
      <x:c r="FCE5918" s="248"/>
      <x:c r="FCF5918" s="248"/>
      <x:c r="FCG5918" s="248"/>
      <x:c r="FCH5918" s="248"/>
      <x:c r="FCI5918" s="248"/>
      <x:c r="FCJ5918" s="248"/>
      <x:c r="FCK5918" s="248"/>
      <x:c r="FCL5918" s="248"/>
      <x:c r="FCM5918" s="248"/>
      <x:c r="FCN5918" s="248"/>
      <x:c r="FCO5918" s="248"/>
      <x:c r="FCP5918" s="248"/>
      <x:c r="FCQ5918" s="248"/>
      <x:c r="FCR5918" s="248"/>
      <x:c r="FCS5918" s="248"/>
      <x:c r="FCT5918" s="248"/>
      <x:c r="FCU5918" s="248"/>
      <x:c r="FCV5918" s="248"/>
      <x:c r="FCW5918" s="248"/>
      <x:c r="FCX5918" s="248"/>
      <x:c r="FCY5918" s="248"/>
      <x:c r="FCZ5918" s="248"/>
      <x:c r="FDA5918" s="248"/>
      <x:c r="FDB5918" s="248"/>
      <x:c r="FDC5918" s="248"/>
      <x:c r="FDD5918" s="248"/>
      <x:c r="FDE5918" s="248"/>
      <x:c r="FDF5918" s="248"/>
      <x:c r="FDG5918" s="248"/>
      <x:c r="FDH5918" s="248"/>
      <x:c r="FDI5918" s="248"/>
      <x:c r="FDJ5918" s="248"/>
      <x:c r="FDK5918" s="248"/>
      <x:c r="FDL5918" s="248"/>
      <x:c r="FDM5918" s="248"/>
      <x:c r="FDN5918" s="248"/>
      <x:c r="FDO5918" s="248"/>
      <x:c r="FDP5918" s="248"/>
      <x:c r="FDQ5918" s="248"/>
      <x:c r="FDR5918" s="248"/>
      <x:c r="FDS5918" s="248"/>
      <x:c r="FDT5918" s="248"/>
      <x:c r="FDU5918" s="248"/>
      <x:c r="FDV5918" s="248"/>
      <x:c r="FDW5918" s="248"/>
      <x:c r="FDX5918" s="248"/>
      <x:c r="FDY5918" s="248"/>
      <x:c r="FDZ5918" s="248"/>
      <x:c r="FEA5918" s="248"/>
      <x:c r="FEB5918" s="248"/>
      <x:c r="FEC5918" s="248"/>
      <x:c r="FED5918" s="248"/>
      <x:c r="FEE5918" s="248"/>
      <x:c r="FEF5918" s="248"/>
      <x:c r="FEG5918" s="248"/>
      <x:c r="FEH5918" s="248"/>
      <x:c r="FEI5918" s="248"/>
      <x:c r="FEJ5918" s="248"/>
      <x:c r="FEK5918" s="248"/>
      <x:c r="FEL5918" s="248"/>
      <x:c r="FEM5918" s="248"/>
      <x:c r="FEN5918" s="248"/>
      <x:c r="FEO5918" s="248"/>
      <x:c r="FEP5918" s="248"/>
      <x:c r="FEQ5918" s="248"/>
      <x:c r="FER5918" s="248"/>
      <x:c r="FES5918" s="248"/>
      <x:c r="FET5918" s="248"/>
      <x:c r="FEU5918" s="248"/>
      <x:c r="FEV5918" s="248"/>
      <x:c r="FEW5918" s="248"/>
      <x:c r="FEX5918" s="248"/>
      <x:c r="FEY5918" s="248"/>
      <x:c r="FEZ5918" s="248"/>
      <x:c r="FFA5918" s="248"/>
      <x:c r="FFB5918" s="248"/>
      <x:c r="FFC5918" s="248"/>
      <x:c r="FFD5918" s="248"/>
      <x:c r="FFE5918" s="248"/>
      <x:c r="FFF5918" s="248"/>
      <x:c r="FFG5918" s="248"/>
      <x:c r="FFH5918" s="248"/>
      <x:c r="FFI5918" s="248"/>
      <x:c r="FFJ5918" s="248"/>
      <x:c r="FFK5918" s="248"/>
      <x:c r="FFL5918" s="248"/>
      <x:c r="FFM5918" s="248"/>
      <x:c r="FFN5918" s="248"/>
      <x:c r="FFO5918" s="248"/>
      <x:c r="FFP5918" s="248"/>
      <x:c r="FFQ5918" s="248"/>
      <x:c r="FFR5918" s="248"/>
      <x:c r="FFS5918" s="248"/>
      <x:c r="FFT5918" s="248"/>
      <x:c r="FFU5918" s="248"/>
      <x:c r="FFV5918" s="248"/>
      <x:c r="FFW5918" s="248"/>
      <x:c r="FFX5918" s="248"/>
      <x:c r="FFY5918" s="248"/>
      <x:c r="FFZ5918" s="248"/>
      <x:c r="FGA5918" s="248"/>
      <x:c r="FGB5918" s="248"/>
      <x:c r="FGC5918" s="248"/>
      <x:c r="FGD5918" s="248"/>
      <x:c r="FGE5918" s="248"/>
      <x:c r="FGF5918" s="248"/>
      <x:c r="FGG5918" s="248"/>
      <x:c r="FGH5918" s="248"/>
      <x:c r="FGI5918" s="248"/>
      <x:c r="FGJ5918" s="248"/>
      <x:c r="FGK5918" s="248"/>
      <x:c r="FGL5918" s="248"/>
      <x:c r="FGM5918" s="248"/>
      <x:c r="FGN5918" s="248"/>
      <x:c r="FGO5918" s="248"/>
      <x:c r="FGP5918" s="248"/>
      <x:c r="FGQ5918" s="248"/>
      <x:c r="FGR5918" s="248"/>
      <x:c r="FGS5918" s="248"/>
      <x:c r="FGT5918" s="248"/>
      <x:c r="FGU5918" s="248"/>
      <x:c r="FGV5918" s="248"/>
      <x:c r="FGW5918" s="248"/>
      <x:c r="FGX5918" s="248"/>
      <x:c r="FGY5918" s="248"/>
      <x:c r="FGZ5918" s="248"/>
      <x:c r="FHA5918" s="248"/>
      <x:c r="FHB5918" s="248"/>
      <x:c r="FHC5918" s="248"/>
      <x:c r="FHD5918" s="248"/>
      <x:c r="FHE5918" s="248"/>
      <x:c r="FHF5918" s="248"/>
      <x:c r="FHG5918" s="248"/>
      <x:c r="FHH5918" s="248"/>
      <x:c r="FHI5918" s="248"/>
      <x:c r="FHJ5918" s="248"/>
      <x:c r="FHK5918" s="248"/>
      <x:c r="FHL5918" s="248"/>
      <x:c r="FHM5918" s="248"/>
      <x:c r="FHN5918" s="248"/>
      <x:c r="FHO5918" s="248"/>
      <x:c r="FHP5918" s="248"/>
      <x:c r="FHQ5918" s="248"/>
      <x:c r="FHR5918" s="248"/>
      <x:c r="FHS5918" s="248"/>
      <x:c r="FHT5918" s="248"/>
      <x:c r="FHU5918" s="248"/>
      <x:c r="FHV5918" s="248"/>
      <x:c r="FHW5918" s="248"/>
      <x:c r="FHX5918" s="248"/>
      <x:c r="FHY5918" s="248"/>
      <x:c r="FHZ5918" s="248"/>
      <x:c r="FIA5918" s="248"/>
      <x:c r="FIB5918" s="248"/>
      <x:c r="FIC5918" s="248"/>
      <x:c r="FID5918" s="248"/>
      <x:c r="FIE5918" s="248"/>
      <x:c r="FIF5918" s="248"/>
      <x:c r="FIG5918" s="248"/>
      <x:c r="FIH5918" s="248"/>
      <x:c r="FII5918" s="248"/>
      <x:c r="FIJ5918" s="248"/>
      <x:c r="FIK5918" s="248"/>
      <x:c r="FIL5918" s="248"/>
      <x:c r="FIM5918" s="248"/>
      <x:c r="FIN5918" s="248"/>
      <x:c r="FIO5918" s="248"/>
      <x:c r="FIP5918" s="248"/>
      <x:c r="FIQ5918" s="248"/>
      <x:c r="FIR5918" s="248"/>
      <x:c r="FIS5918" s="248"/>
      <x:c r="FIT5918" s="248"/>
      <x:c r="FIU5918" s="248"/>
      <x:c r="FIV5918" s="248"/>
      <x:c r="FIW5918" s="248"/>
      <x:c r="FIX5918" s="248"/>
      <x:c r="FIY5918" s="248"/>
      <x:c r="FIZ5918" s="248"/>
      <x:c r="FJA5918" s="248"/>
      <x:c r="FJB5918" s="248"/>
      <x:c r="FJC5918" s="248"/>
      <x:c r="FJD5918" s="248"/>
      <x:c r="FJE5918" s="248"/>
      <x:c r="FJF5918" s="248"/>
      <x:c r="FJG5918" s="248"/>
      <x:c r="FJH5918" s="248"/>
      <x:c r="FJI5918" s="248"/>
      <x:c r="FJJ5918" s="248"/>
      <x:c r="FJK5918" s="248"/>
      <x:c r="FJL5918" s="248"/>
      <x:c r="FJM5918" s="248"/>
      <x:c r="FJN5918" s="248"/>
      <x:c r="FJO5918" s="248"/>
      <x:c r="FJP5918" s="248"/>
      <x:c r="FJQ5918" s="248"/>
      <x:c r="FJR5918" s="248"/>
      <x:c r="FJS5918" s="248"/>
      <x:c r="FJT5918" s="248"/>
      <x:c r="FJU5918" s="248"/>
      <x:c r="FJV5918" s="248"/>
      <x:c r="FJW5918" s="248"/>
      <x:c r="FJX5918" s="248"/>
      <x:c r="FJY5918" s="248"/>
      <x:c r="FJZ5918" s="248"/>
      <x:c r="FKA5918" s="248"/>
      <x:c r="FKB5918" s="248"/>
      <x:c r="FKC5918" s="248"/>
      <x:c r="FKD5918" s="248"/>
      <x:c r="FKE5918" s="248"/>
      <x:c r="FKF5918" s="248"/>
      <x:c r="FKG5918" s="248"/>
      <x:c r="FKH5918" s="248"/>
      <x:c r="FKI5918" s="248"/>
      <x:c r="FKJ5918" s="248"/>
      <x:c r="FKK5918" s="248"/>
      <x:c r="FKL5918" s="248"/>
      <x:c r="FKM5918" s="248"/>
      <x:c r="FKN5918" s="248"/>
      <x:c r="FKO5918" s="248"/>
      <x:c r="FKP5918" s="248"/>
      <x:c r="FKQ5918" s="248"/>
      <x:c r="FKR5918" s="248"/>
      <x:c r="FKS5918" s="248"/>
      <x:c r="FKT5918" s="248"/>
      <x:c r="FKU5918" s="248"/>
      <x:c r="FKV5918" s="248"/>
      <x:c r="FKW5918" s="248"/>
      <x:c r="FKX5918" s="248"/>
      <x:c r="FKY5918" s="248"/>
      <x:c r="FKZ5918" s="248"/>
      <x:c r="FLA5918" s="248"/>
      <x:c r="FLB5918" s="248"/>
      <x:c r="FLC5918" s="248"/>
      <x:c r="FLD5918" s="248"/>
      <x:c r="FLE5918" s="248"/>
      <x:c r="FLF5918" s="248"/>
      <x:c r="FLG5918" s="248"/>
      <x:c r="FLH5918" s="248"/>
      <x:c r="FLI5918" s="248"/>
      <x:c r="FLJ5918" s="248"/>
      <x:c r="FLK5918" s="248"/>
      <x:c r="FLL5918" s="248"/>
      <x:c r="FLM5918" s="248"/>
      <x:c r="FLN5918" s="248"/>
      <x:c r="FLO5918" s="248"/>
      <x:c r="FLP5918" s="248"/>
      <x:c r="FLQ5918" s="248"/>
      <x:c r="FLR5918" s="248"/>
      <x:c r="FLS5918" s="248"/>
      <x:c r="FLT5918" s="248"/>
      <x:c r="FLU5918" s="248"/>
      <x:c r="FLV5918" s="248"/>
      <x:c r="FLW5918" s="248"/>
      <x:c r="FLX5918" s="248"/>
      <x:c r="FLY5918" s="248"/>
      <x:c r="FLZ5918" s="248"/>
      <x:c r="FMA5918" s="248"/>
      <x:c r="FMB5918" s="248"/>
      <x:c r="FMC5918" s="248"/>
      <x:c r="FMD5918" s="248"/>
      <x:c r="FME5918" s="248"/>
      <x:c r="FMF5918" s="248"/>
      <x:c r="FMG5918" s="248"/>
      <x:c r="FMH5918" s="248"/>
      <x:c r="FMI5918" s="248"/>
      <x:c r="FMJ5918" s="248"/>
      <x:c r="FMK5918" s="248"/>
      <x:c r="FML5918" s="248"/>
      <x:c r="FMM5918" s="248"/>
      <x:c r="FMN5918" s="248"/>
      <x:c r="FMO5918" s="248"/>
      <x:c r="FMP5918" s="248"/>
      <x:c r="FMQ5918" s="248"/>
      <x:c r="FMR5918" s="248"/>
      <x:c r="FMS5918" s="248"/>
      <x:c r="FMT5918" s="248"/>
      <x:c r="FMU5918" s="248"/>
      <x:c r="FMV5918" s="248"/>
      <x:c r="FMW5918" s="248"/>
      <x:c r="FMX5918" s="248"/>
      <x:c r="FMY5918" s="248"/>
      <x:c r="FMZ5918" s="248"/>
      <x:c r="FNA5918" s="248"/>
      <x:c r="FNB5918" s="248"/>
      <x:c r="FNC5918" s="248"/>
      <x:c r="FND5918" s="248"/>
      <x:c r="FNE5918" s="248"/>
      <x:c r="FNF5918" s="248"/>
      <x:c r="FNG5918" s="248"/>
      <x:c r="FNH5918" s="248"/>
      <x:c r="FNI5918" s="248"/>
      <x:c r="FNJ5918" s="248"/>
      <x:c r="FNK5918" s="248"/>
      <x:c r="FNL5918" s="248"/>
      <x:c r="FNM5918" s="248"/>
      <x:c r="FNN5918" s="248"/>
      <x:c r="FNO5918" s="248"/>
      <x:c r="FNP5918" s="248"/>
      <x:c r="FNQ5918" s="248"/>
      <x:c r="FNR5918" s="248"/>
      <x:c r="FNS5918" s="248"/>
      <x:c r="FNT5918" s="248"/>
      <x:c r="FNU5918" s="248"/>
      <x:c r="FNV5918" s="248"/>
      <x:c r="FNW5918" s="248"/>
      <x:c r="FNX5918" s="248"/>
      <x:c r="FNY5918" s="248"/>
      <x:c r="FNZ5918" s="248"/>
      <x:c r="FOA5918" s="248"/>
      <x:c r="FOB5918" s="248"/>
      <x:c r="FOC5918" s="248"/>
      <x:c r="FOD5918" s="248"/>
      <x:c r="FOE5918" s="248"/>
      <x:c r="FOF5918" s="248"/>
      <x:c r="FOG5918" s="248"/>
      <x:c r="FOH5918" s="248"/>
      <x:c r="FOI5918" s="248"/>
      <x:c r="FOJ5918" s="248"/>
      <x:c r="FOK5918" s="248"/>
      <x:c r="FOL5918" s="248"/>
      <x:c r="FOM5918" s="248"/>
      <x:c r="FON5918" s="248"/>
      <x:c r="FOO5918" s="248"/>
      <x:c r="FOP5918" s="248"/>
      <x:c r="FOQ5918" s="248"/>
      <x:c r="FOR5918" s="248"/>
      <x:c r="FOS5918" s="248"/>
      <x:c r="FOT5918" s="248"/>
      <x:c r="FOU5918" s="248"/>
      <x:c r="FOV5918" s="248"/>
      <x:c r="FOW5918" s="248"/>
      <x:c r="FOX5918" s="248"/>
      <x:c r="FOY5918" s="248"/>
      <x:c r="FOZ5918" s="248"/>
      <x:c r="FPA5918" s="248"/>
      <x:c r="FPB5918" s="248"/>
      <x:c r="FPC5918" s="248"/>
      <x:c r="FPD5918" s="248"/>
      <x:c r="FPE5918" s="248"/>
      <x:c r="FPF5918" s="248"/>
      <x:c r="FPG5918" s="248"/>
      <x:c r="FPH5918" s="248"/>
      <x:c r="FPI5918" s="248"/>
      <x:c r="FPJ5918" s="248"/>
      <x:c r="FPK5918" s="248"/>
      <x:c r="FPL5918" s="248"/>
      <x:c r="FPM5918" s="248"/>
      <x:c r="FPN5918" s="248"/>
      <x:c r="FPO5918" s="248"/>
      <x:c r="FPP5918" s="248"/>
      <x:c r="FPQ5918" s="248"/>
      <x:c r="FPR5918" s="248"/>
      <x:c r="FPS5918" s="248"/>
      <x:c r="FPT5918" s="248"/>
      <x:c r="FPU5918" s="248"/>
      <x:c r="FPV5918" s="248"/>
      <x:c r="FPW5918" s="248"/>
      <x:c r="FPX5918" s="248"/>
      <x:c r="FPY5918" s="248"/>
      <x:c r="FPZ5918" s="248"/>
      <x:c r="FQA5918" s="248"/>
      <x:c r="FQB5918" s="248"/>
      <x:c r="FQC5918" s="248"/>
      <x:c r="FQD5918" s="248"/>
      <x:c r="FQE5918" s="248"/>
      <x:c r="FQF5918" s="248"/>
      <x:c r="FQG5918" s="248"/>
      <x:c r="FQH5918" s="248"/>
      <x:c r="FQI5918" s="248"/>
      <x:c r="FQJ5918" s="248"/>
      <x:c r="FQK5918" s="248"/>
      <x:c r="FQL5918" s="248"/>
      <x:c r="FQM5918" s="248"/>
      <x:c r="FQN5918" s="248"/>
      <x:c r="FQO5918" s="248"/>
      <x:c r="FQP5918" s="248"/>
      <x:c r="FQQ5918" s="248"/>
      <x:c r="FQR5918" s="248"/>
      <x:c r="FQS5918" s="248"/>
      <x:c r="FQT5918" s="248"/>
      <x:c r="FQU5918" s="248"/>
      <x:c r="FQV5918" s="248"/>
      <x:c r="FQW5918" s="248"/>
      <x:c r="FQX5918" s="248"/>
      <x:c r="FQY5918" s="248"/>
      <x:c r="FQZ5918" s="248"/>
      <x:c r="FRA5918" s="248"/>
      <x:c r="FRB5918" s="248"/>
      <x:c r="FRC5918" s="248"/>
      <x:c r="FRD5918" s="248"/>
      <x:c r="FRE5918" s="248"/>
      <x:c r="FRF5918" s="248"/>
      <x:c r="FRG5918" s="248"/>
      <x:c r="FRH5918" s="248"/>
      <x:c r="FRI5918" s="248"/>
      <x:c r="FRJ5918" s="248"/>
      <x:c r="FRK5918" s="248"/>
      <x:c r="FRL5918" s="248"/>
      <x:c r="FRM5918" s="248"/>
      <x:c r="FRN5918" s="248"/>
      <x:c r="FRO5918" s="248"/>
      <x:c r="FRP5918" s="248"/>
      <x:c r="FRQ5918" s="248"/>
      <x:c r="FRR5918" s="248"/>
      <x:c r="FRS5918" s="248"/>
      <x:c r="FRT5918" s="248"/>
      <x:c r="FRU5918" s="248"/>
      <x:c r="FRV5918" s="248"/>
      <x:c r="FRW5918" s="248"/>
      <x:c r="FRX5918" s="248"/>
      <x:c r="FRY5918" s="248"/>
      <x:c r="FRZ5918" s="248"/>
      <x:c r="FSA5918" s="248"/>
      <x:c r="FSB5918" s="248"/>
      <x:c r="FSC5918" s="248"/>
      <x:c r="FSD5918" s="248"/>
      <x:c r="FSE5918" s="248"/>
      <x:c r="FSF5918" s="248"/>
      <x:c r="FSG5918" s="248"/>
      <x:c r="FSH5918" s="248"/>
      <x:c r="FSI5918" s="248"/>
      <x:c r="FSJ5918" s="248"/>
      <x:c r="FSK5918" s="248"/>
      <x:c r="FSL5918" s="248"/>
      <x:c r="FSM5918" s="248"/>
      <x:c r="FSN5918" s="248"/>
      <x:c r="FSO5918" s="248"/>
      <x:c r="FSP5918" s="248"/>
      <x:c r="FSQ5918" s="248"/>
      <x:c r="FSR5918" s="248"/>
      <x:c r="FSS5918" s="248"/>
      <x:c r="FST5918" s="248"/>
      <x:c r="FSU5918" s="248"/>
      <x:c r="FSV5918" s="248"/>
      <x:c r="FSW5918" s="248"/>
      <x:c r="FSX5918" s="248"/>
      <x:c r="FSY5918" s="248"/>
      <x:c r="FSZ5918" s="248"/>
      <x:c r="FTA5918" s="248"/>
      <x:c r="FTB5918" s="248"/>
      <x:c r="FTC5918" s="248"/>
      <x:c r="FTD5918" s="248"/>
      <x:c r="FTE5918" s="248"/>
      <x:c r="FTF5918" s="248"/>
      <x:c r="FTG5918" s="248"/>
      <x:c r="FTH5918" s="248"/>
      <x:c r="FTI5918" s="248"/>
      <x:c r="FTJ5918" s="248"/>
      <x:c r="FTK5918" s="248"/>
      <x:c r="FTL5918" s="248"/>
      <x:c r="FTM5918" s="248"/>
      <x:c r="FTN5918" s="248"/>
      <x:c r="FTO5918" s="248"/>
      <x:c r="FTP5918" s="248"/>
      <x:c r="FTQ5918" s="248"/>
      <x:c r="FTR5918" s="248"/>
      <x:c r="FTS5918" s="248"/>
      <x:c r="FTT5918" s="248"/>
      <x:c r="FTU5918" s="248"/>
      <x:c r="FTV5918" s="248"/>
      <x:c r="FTW5918" s="248"/>
      <x:c r="FTX5918" s="248"/>
      <x:c r="FTY5918" s="248"/>
      <x:c r="FTZ5918" s="248"/>
      <x:c r="FUA5918" s="248"/>
      <x:c r="FUB5918" s="248"/>
      <x:c r="FUC5918" s="248"/>
      <x:c r="FUD5918" s="248"/>
      <x:c r="FUE5918" s="248"/>
      <x:c r="FUF5918" s="248"/>
      <x:c r="FUG5918" s="248"/>
      <x:c r="FUH5918" s="248"/>
      <x:c r="FUI5918" s="248"/>
      <x:c r="FUJ5918" s="248"/>
      <x:c r="FUK5918" s="248"/>
      <x:c r="FUL5918" s="248"/>
      <x:c r="FUM5918" s="248"/>
      <x:c r="FUN5918" s="248"/>
      <x:c r="FUO5918" s="248"/>
      <x:c r="FUP5918" s="248"/>
      <x:c r="FUQ5918" s="248"/>
      <x:c r="FUR5918" s="248"/>
      <x:c r="FUS5918" s="248"/>
      <x:c r="FUT5918" s="248"/>
      <x:c r="FUU5918" s="248"/>
      <x:c r="FUV5918" s="248"/>
      <x:c r="FUW5918" s="248"/>
      <x:c r="FUX5918" s="248"/>
      <x:c r="FUY5918" s="248"/>
      <x:c r="FUZ5918" s="248"/>
      <x:c r="FVA5918" s="248"/>
      <x:c r="FVB5918" s="248"/>
      <x:c r="FVC5918" s="248"/>
      <x:c r="FVD5918" s="248"/>
      <x:c r="FVE5918" s="248"/>
      <x:c r="FVF5918" s="248"/>
      <x:c r="FVG5918" s="248"/>
      <x:c r="FVH5918" s="248"/>
      <x:c r="FVI5918" s="248"/>
      <x:c r="FVJ5918" s="248"/>
      <x:c r="FVK5918" s="248"/>
      <x:c r="FVL5918" s="248"/>
      <x:c r="FVM5918" s="248"/>
      <x:c r="FVN5918" s="248"/>
      <x:c r="FVO5918" s="248"/>
      <x:c r="FVP5918" s="248"/>
      <x:c r="FVQ5918" s="248"/>
      <x:c r="FVR5918" s="248"/>
      <x:c r="FVS5918" s="248"/>
      <x:c r="FVT5918" s="248"/>
      <x:c r="FVU5918" s="248"/>
      <x:c r="FVV5918" s="248"/>
      <x:c r="FVW5918" s="248"/>
      <x:c r="FVX5918" s="248"/>
      <x:c r="FVY5918" s="248"/>
      <x:c r="FVZ5918" s="248"/>
      <x:c r="FWA5918" s="248"/>
      <x:c r="FWB5918" s="248"/>
      <x:c r="FWC5918" s="248"/>
      <x:c r="FWD5918" s="248"/>
      <x:c r="FWE5918" s="248"/>
      <x:c r="FWF5918" s="248"/>
      <x:c r="FWG5918" s="248"/>
      <x:c r="FWH5918" s="248"/>
      <x:c r="FWI5918" s="248"/>
      <x:c r="FWJ5918" s="248"/>
      <x:c r="FWK5918" s="248"/>
      <x:c r="FWL5918" s="248"/>
      <x:c r="FWM5918" s="248"/>
      <x:c r="FWN5918" s="248"/>
      <x:c r="FWO5918" s="248"/>
      <x:c r="FWP5918" s="248"/>
      <x:c r="FWQ5918" s="248"/>
      <x:c r="FWR5918" s="248"/>
      <x:c r="FWS5918" s="248"/>
      <x:c r="FWT5918" s="248"/>
      <x:c r="FWU5918" s="248"/>
      <x:c r="FWV5918" s="248"/>
      <x:c r="FWW5918" s="248"/>
      <x:c r="FWX5918" s="248"/>
      <x:c r="FWY5918" s="248"/>
      <x:c r="FWZ5918" s="248"/>
      <x:c r="FXA5918" s="248"/>
      <x:c r="FXB5918" s="248"/>
      <x:c r="FXC5918" s="248"/>
      <x:c r="FXD5918" s="248"/>
      <x:c r="FXE5918" s="248"/>
      <x:c r="FXF5918" s="248"/>
      <x:c r="FXG5918" s="248"/>
      <x:c r="FXH5918" s="248"/>
      <x:c r="FXI5918" s="248"/>
      <x:c r="FXJ5918" s="248"/>
      <x:c r="FXK5918" s="248"/>
      <x:c r="FXL5918" s="248"/>
      <x:c r="FXM5918" s="248"/>
      <x:c r="FXN5918" s="248"/>
      <x:c r="FXO5918" s="248"/>
      <x:c r="FXP5918" s="248"/>
      <x:c r="FXQ5918" s="248"/>
      <x:c r="FXR5918" s="248"/>
      <x:c r="FXS5918" s="248"/>
      <x:c r="FXT5918" s="248"/>
      <x:c r="FXU5918" s="248"/>
      <x:c r="FXV5918" s="248"/>
      <x:c r="FXW5918" s="248"/>
      <x:c r="FXX5918" s="248"/>
      <x:c r="FXY5918" s="248"/>
      <x:c r="FXZ5918" s="248"/>
      <x:c r="FYA5918" s="248"/>
      <x:c r="FYB5918" s="248"/>
      <x:c r="FYC5918" s="248"/>
      <x:c r="FYD5918" s="248"/>
      <x:c r="FYE5918" s="248"/>
      <x:c r="FYF5918" s="248"/>
      <x:c r="FYG5918" s="248"/>
      <x:c r="FYH5918" s="248"/>
      <x:c r="FYI5918" s="248"/>
      <x:c r="FYJ5918" s="248"/>
      <x:c r="FYK5918" s="248"/>
      <x:c r="FYL5918" s="248"/>
      <x:c r="FYM5918" s="248"/>
      <x:c r="FYN5918" s="248"/>
      <x:c r="FYO5918" s="248"/>
      <x:c r="FYP5918" s="248"/>
      <x:c r="FYQ5918" s="248"/>
      <x:c r="FYR5918" s="248"/>
      <x:c r="FYS5918" s="248"/>
      <x:c r="FYT5918" s="248"/>
      <x:c r="FYU5918" s="248"/>
      <x:c r="FYV5918" s="248"/>
      <x:c r="FYW5918" s="248"/>
      <x:c r="FYX5918" s="248"/>
      <x:c r="FYY5918" s="248"/>
      <x:c r="FYZ5918" s="248"/>
      <x:c r="FZA5918" s="248"/>
      <x:c r="FZB5918" s="248"/>
      <x:c r="FZC5918" s="248"/>
      <x:c r="FZD5918" s="248"/>
      <x:c r="FZE5918" s="248"/>
      <x:c r="FZF5918" s="248"/>
      <x:c r="FZG5918" s="248"/>
      <x:c r="FZH5918" s="248"/>
      <x:c r="FZI5918" s="248"/>
      <x:c r="FZJ5918" s="248"/>
      <x:c r="FZK5918" s="248"/>
      <x:c r="FZL5918" s="248"/>
      <x:c r="FZM5918" s="248"/>
      <x:c r="FZN5918" s="248"/>
      <x:c r="FZO5918" s="248"/>
      <x:c r="FZP5918" s="248"/>
      <x:c r="FZQ5918" s="248"/>
      <x:c r="FZR5918" s="248"/>
      <x:c r="FZS5918" s="248"/>
      <x:c r="FZT5918" s="248"/>
      <x:c r="FZU5918" s="248"/>
      <x:c r="FZV5918" s="248"/>
      <x:c r="FZW5918" s="248"/>
      <x:c r="FZX5918" s="248"/>
      <x:c r="FZY5918" s="248"/>
      <x:c r="FZZ5918" s="248"/>
      <x:c r="GAA5918" s="248"/>
      <x:c r="GAB5918" s="248"/>
      <x:c r="GAC5918" s="248"/>
      <x:c r="GAD5918" s="248"/>
      <x:c r="GAE5918" s="248"/>
      <x:c r="GAF5918" s="248"/>
      <x:c r="GAG5918" s="248"/>
      <x:c r="GAH5918" s="248"/>
      <x:c r="GAI5918" s="248"/>
      <x:c r="GAJ5918" s="248"/>
      <x:c r="GAK5918" s="248"/>
      <x:c r="GAL5918" s="248"/>
      <x:c r="GAM5918" s="248"/>
      <x:c r="GAN5918" s="248"/>
      <x:c r="GAO5918" s="248"/>
      <x:c r="GAP5918" s="248"/>
      <x:c r="GAQ5918" s="248"/>
      <x:c r="GAR5918" s="248"/>
      <x:c r="GAS5918" s="248"/>
      <x:c r="GAT5918" s="248"/>
      <x:c r="GAU5918" s="248"/>
      <x:c r="GAV5918" s="248"/>
      <x:c r="GAW5918" s="248"/>
      <x:c r="GAX5918" s="248"/>
      <x:c r="GAY5918" s="248"/>
      <x:c r="GAZ5918" s="248"/>
      <x:c r="GBA5918" s="248"/>
      <x:c r="GBB5918" s="248"/>
      <x:c r="GBC5918" s="248"/>
      <x:c r="GBD5918" s="248"/>
      <x:c r="GBE5918" s="248"/>
      <x:c r="GBF5918" s="248"/>
      <x:c r="GBG5918" s="248"/>
      <x:c r="GBH5918" s="248"/>
      <x:c r="GBI5918" s="248"/>
      <x:c r="GBJ5918" s="248"/>
      <x:c r="GBK5918" s="248"/>
      <x:c r="GBL5918" s="248"/>
      <x:c r="GBM5918" s="248"/>
      <x:c r="GBN5918" s="248"/>
      <x:c r="GBO5918" s="248"/>
      <x:c r="GBP5918" s="248"/>
      <x:c r="GBQ5918" s="248"/>
      <x:c r="GBR5918" s="248"/>
      <x:c r="GBS5918" s="248"/>
      <x:c r="GBT5918" s="248"/>
      <x:c r="GBU5918" s="248"/>
      <x:c r="GBV5918" s="248"/>
      <x:c r="GBW5918" s="248"/>
      <x:c r="GBX5918" s="248"/>
      <x:c r="GBY5918" s="248"/>
      <x:c r="GBZ5918" s="248"/>
      <x:c r="GCA5918" s="248"/>
      <x:c r="GCB5918" s="248"/>
      <x:c r="GCC5918" s="248"/>
      <x:c r="GCD5918" s="248"/>
      <x:c r="GCE5918" s="248"/>
      <x:c r="GCF5918" s="248"/>
      <x:c r="GCG5918" s="248"/>
      <x:c r="GCH5918" s="248"/>
      <x:c r="GCI5918" s="248"/>
      <x:c r="GCJ5918" s="248"/>
      <x:c r="GCK5918" s="248"/>
      <x:c r="GCL5918" s="248"/>
      <x:c r="GCM5918" s="248"/>
      <x:c r="GCN5918" s="248"/>
      <x:c r="GCO5918" s="248"/>
      <x:c r="GCP5918" s="248"/>
      <x:c r="GCQ5918" s="248"/>
      <x:c r="GCR5918" s="248"/>
      <x:c r="GCS5918" s="248"/>
      <x:c r="GCT5918" s="248"/>
      <x:c r="GCU5918" s="248"/>
      <x:c r="GCV5918" s="248"/>
      <x:c r="GCW5918" s="248"/>
      <x:c r="GCX5918" s="248"/>
      <x:c r="GCY5918" s="248"/>
      <x:c r="GCZ5918" s="248"/>
      <x:c r="GDA5918" s="248"/>
      <x:c r="GDB5918" s="248"/>
      <x:c r="GDC5918" s="248"/>
      <x:c r="GDD5918" s="248"/>
      <x:c r="GDE5918" s="248"/>
      <x:c r="GDF5918" s="248"/>
      <x:c r="GDG5918" s="248"/>
      <x:c r="GDH5918" s="248"/>
      <x:c r="GDI5918" s="248"/>
      <x:c r="GDJ5918" s="248"/>
      <x:c r="GDK5918" s="248"/>
      <x:c r="GDL5918" s="248"/>
      <x:c r="GDM5918" s="248"/>
      <x:c r="GDN5918" s="248"/>
      <x:c r="GDO5918" s="248"/>
      <x:c r="GDP5918" s="248"/>
      <x:c r="GDQ5918" s="248"/>
      <x:c r="GDR5918" s="248"/>
      <x:c r="GDS5918" s="248"/>
      <x:c r="GDT5918" s="248"/>
      <x:c r="GDU5918" s="248"/>
      <x:c r="GDV5918" s="248"/>
      <x:c r="GDW5918" s="248"/>
      <x:c r="GDX5918" s="248"/>
      <x:c r="GDY5918" s="248"/>
      <x:c r="GDZ5918" s="248"/>
      <x:c r="GEA5918" s="248"/>
      <x:c r="GEB5918" s="248"/>
      <x:c r="GEC5918" s="248"/>
      <x:c r="GED5918" s="248"/>
      <x:c r="GEE5918" s="248"/>
      <x:c r="GEF5918" s="248"/>
      <x:c r="GEG5918" s="248"/>
      <x:c r="GEH5918" s="248"/>
      <x:c r="GEI5918" s="248"/>
      <x:c r="GEJ5918" s="248"/>
      <x:c r="GEK5918" s="248"/>
      <x:c r="GEL5918" s="248"/>
      <x:c r="GEM5918" s="248"/>
      <x:c r="GEN5918" s="248"/>
      <x:c r="GEO5918" s="248"/>
      <x:c r="GEP5918" s="248"/>
      <x:c r="GEQ5918" s="248"/>
      <x:c r="GER5918" s="248"/>
      <x:c r="GES5918" s="248"/>
      <x:c r="GET5918" s="248"/>
      <x:c r="GEU5918" s="248"/>
      <x:c r="GEV5918" s="248"/>
      <x:c r="GEW5918" s="248"/>
      <x:c r="GEX5918" s="248"/>
      <x:c r="GEY5918" s="248"/>
      <x:c r="GEZ5918" s="248"/>
      <x:c r="GFA5918" s="248"/>
      <x:c r="GFB5918" s="248"/>
      <x:c r="GFC5918" s="248"/>
      <x:c r="GFD5918" s="248"/>
      <x:c r="GFE5918" s="248"/>
      <x:c r="GFF5918" s="248"/>
      <x:c r="GFG5918" s="248"/>
      <x:c r="GFH5918" s="248"/>
      <x:c r="GFI5918" s="248"/>
      <x:c r="GFJ5918" s="248"/>
      <x:c r="GFK5918" s="248"/>
      <x:c r="GFL5918" s="248"/>
      <x:c r="GFM5918" s="248"/>
      <x:c r="GFN5918" s="248"/>
      <x:c r="GFO5918" s="248"/>
      <x:c r="GFP5918" s="248"/>
      <x:c r="GFQ5918" s="248"/>
      <x:c r="GFR5918" s="248"/>
      <x:c r="GFS5918" s="248"/>
      <x:c r="GFT5918" s="248"/>
      <x:c r="GFU5918" s="248"/>
      <x:c r="GFV5918" s="248"/>
      <x:c r="GFW5918" s="248"/>
      <x:c r="GFX5918" s="248"/>
      <x:c r="GFY5918" s="248"/>
      <x:c r="GFZ5918" s="248"/>
      <x:c r="GGA5918" s="248"/>
      <x:c r="GGB5918" s="248"/>
      <x:c r="GGC5918" s="248"/>
      <x:c r="GGD5918" s="248"/>
      <x:c r="GGE5918" s="248"/>
      <x:c r="GGF5918" s="248"/>
      <x:c r="GGG5918" s="248"/>
      <x:c r="GGH5918" s="248"/>
      <x:c r="GGI5918" s="248"/>
      <x:c r="GGJ5918" s="248"/>
      <x:c r="GGK5918" s="248"/>
      <x:c r="GGL5918" s="248"/>
      <x:c r="GGM5918" s="248"/>
      <x:c r="GGN5918" s="248"/>
      <x:c r="GGO5918" s="248"/>
      <x:c r="GGP5918" s="248"/>
      <x:c r="GGQ5918" s="248"/>
      <x:c r="GGR5918" s="248"/>
      <x:c r="GGS5918" s="248"/>
      <x:c r="GGT5918" s="248"/>
      <x:c r="GGU5918" s="248"/>
      <x:c r="GGV5918" s="248"/>
      <x:c r="GGW5918" s="248"/>
      <x:c r="GGX5918" s="248"/>
      <x:c r="GGY5918" s="248"/>
      <x:c r="GGZ5918" s="248"/>
      <x:c r="GHA5918" s="248"/>
      <x:c r="GHB5918" s="248"/>
      <x:c r="GHC5918" s="248"/>
      <x:c r="GHD5918" s="248"/>
      <x:c r="GHE5918" s="248"/>
      <x:c r="GHF5918" s="248"/>
      <x:c r="GHG5918" s="248"/>
      <x:c r="GHH5918" s="248"/>
      <x:c r="GHI5918" s="248"/>
      <x:c r="GHJ5918" s="248"/>
      <x:c r="GHK5918" s="248"/>
      <x:c r="GHL5918" s="248"/>
      <x:c r="GHM5918" s="248"/>
      <x:c r="GHN5918" s="248"/>
      <x:c r="GHO5918" s="248"/>
      <x:c r="GHP5918" s="248"/>
      <x:c r="GHQ5918" s="248"/>
      <x:c r="GHR5918" s="248"/>
      <x:c r="GHS5918" s="248"/>
      <x:c r="GHT5918" s="248"/>
      <x:c r="GHU5918" s="248"/>
      <x:c r="GHV5918" s="248"/>
      <x:c r="GHW5918" s="248"/>
      <x:c r="GHX5918" s="248"/>
      <x:c r="GHY5918" s="248"/>
      <x:c r="GHZ5918" s="248"/>
      <x:c r="GIA5918" s="248"/>
      <x:c r="GIB5918" s="248"/>
      <x:c r="GIC5918" s="248"/>
      <x:c r="GID5918" s="248"/>
      <x:c r="GIE5918" s="248"/>
      <x:c r="GIF5918" s="248"/>
      <x:c r="GIG5918" s="248"/>
      <x:c r="GIH5918" s="248"/>
      <x:c r="GII5918" s="248"/>
      <x:c r="GIJ5918" s="248"/>
      <x:c r="GIK5918" s="248"/>
      <x:c r="GIL5918" s="248"/>
      <x:c r="GIM5918" s="248"/>
      <x:c r="GIN5918" s="248"/>
      <x:c r="GIO5918" s="248"/>
      <x:c r="GIP5918" s="248"/>
      <x:c r="GIQ5918" s="248"/>
      <x:c r="GIR5918" s="248"/>
      <x:c r="GIS5918" s="248"/>
      <x:c r="GIT5918" s="248"/>
      <x:c r="GIU5918" s="248"/>
      <x:c r="GIV5918" s="248"/>
      <x:c r="GIW5918" s="248"/>
      <x:c r="GIX5918" s="248"/>
      <x:c r="GIY5918" s="248"/>
      <x:c r="GIZ5918" s="248"/>
      <x:c r="GJA5918" s="248"/>
      <x:c r="GJB5918" s="248"/>
      <x:c r="GJC5918" s="248"/>
      <x:c r="GJD5918" s="248"/>
      <x:c r="GJE5918" s="248"/>
      <x:c r="GJF5918" s="248"/>
      <x:c r="GJG5918" s="248"/>
      <x:c r="GJH5918" s="248"/>
      <x:c r="GJI5918" s="248"/>
      <x:c r="GJJ5918" s="248"/>
      <x:c r="GJK5918" s="248"/>
      <x:c r="GJL5918" s="248"/>
      <x:c r="GJM5918" s="248"/>
      <x:c r="GJN5918" s="248"/>
      <x:c r="GJO5918" s="248"/>
      <x:c r="GJP5918" s="248"/>
      <x:c r="GJQ5918" s="248"/>
      <x:c r="GJR5918" s="248"/>
      <x:c r="GJS5918" s="248"/>
      <x:c r="GJT5918" s="248"/>
      <x:c r="GJU5918" s="248"/>
      <x:c r="GJV5918" s="248"/>
      <x:c r="GJW5918" s="248"/>
      <x:c r="GJX5918" s="248"/>
      <x:c r="GJY5918" s="248"/>
      <x:c r="GJZ5918" s="248"/>
      <x:c r="GKA5918" s="248"/>
      <x:c r="GKB5918" s="248"/>
      <x:c r="GKC5918" s="248"/>
      <x:c r="GKD5918" s="248"/>
      <x:c r="GKE5918" s="248"/>
      <x:c r="GKF5918" s="248"/>
      <x:c r="GKG5918" s="248"/>
      <x:c r="GKH5918" s="248"/>
      <x:c r="GKI5918" s="248"/>
      <x:c r="GKJ5918" s="248"/>
      <x:c r="GKK5918" s="248"/>
      <x:c r="GKL5918" s="248"/>
      <x:c r="GKM5918" s="248"/>
      <x:c r="GKN5918" s="248"/>
      <x:c r="GKO5918" s="248"/>
      <x:c r="GKP5918" s="248"/>
      <x:c r="GKQ5918" s="248"/>
      <x:c r="GKR5918" s="248"/>
      <x:c r="GKS5918" s="248"/>
      <x:c r="GKT5918" s="248"/>
      <x:c r="GKU5918" s="248"/>
      <x:c r="GKV5918" s="248"/>
      <x:c r="GKW5918" s="248"/>
      <x:c r="GKX5918" s="248"/>
      <x:c r="GKY5918" s="248"/>
      <x:c r="GKZ5918" s="248"/>
      <x:c r="GLA5918" s="248"/>
      <x:c r="GLB5918" s="248"/>
      <x:c r="GLC5918" s="248"/>
      <x:c r="GLD5918" s="248"/>
      <x:c r="GLE5918" s="248"/>
      <x:c r="GLF5918" s="248"/>
      <x:c r="GLG5918" s="248"/>
      <x:c r="GLH5918" s="248"/>
      <x:c r="GLI5918" s="248"/>
      <x:c r="GLJ5918" s="248"/>
      <x:c r="GLK5918" s="248"/>
      <x:c r="GLL5918" s="248"/>
      <x:c r="GLM5918" s="248"/>
      <x:c r="GLN5918" s="248"/>
      <x:c r="GLO5918" s="248"/>
      <x:c r="GLP5918" s="248"/>
      <x:c r="GLQ5918" s="248"/>
      <x:c r="GLR5918" s="248"/>
      <x:c r="GLS5918" s="248"/>
      <x:c r="GLT5918" s="248"/>
      <x:c r="GLU5918" s="248"/>
      <x:c r="GLV5918" s="248"/>
      <x:c r="GLW5918" s="248"/>
      <x:c r="GLX5918" s="248"/>
      <x:c r="GLY5918" s="248"/>
      <x:c r="GLZ5918" s="248"/>
      <x:c r="GMA5918" s="248"/>
      <x:c r="GMB5918" s="248"/>
      <x:c r="GMC5918" s="248"/>
      <x:c r="GMD5918" s="248"/>
      <x:c r="GME5918" s="248"/>
      <x:c r="GMF5918" s="248"/>
      <x:c r="GMG5918" s="248"/>
      <x:c r="GMH5918" s="248"/>
      <x:c r="GMI5918" s="248"/>
      <x:c r="GMJ5918" s="248"/>
      <x:c r="GMK5918" s="248"/>
      <x:c r="GML5918" s="248"/>
      <x:c r="GMM5918" s="248"/>
      <x:c r="GMN5918" s="248"/>
      <x:c r="GMO5918" s="248"/>
      <x:c r="GMP5918" s="248"/>
      <x:c r="GMQ5918" s="248"/>
      <x:c r="GMR5918" s="248"/>
      <x:c r="GMS5918" s="248"/>
      <x:c r="GMT5918" s="248"/>
      <x:c r="GMU5918" s="248"/>
      <x:c r="GMV5918" s="248"/>
      <x:c r="GMW5918" s="248"/>
      <x:c r="GMX5918" s="248"/>
      <x:c r="GMY5918" s="248"/>
      <x:c r="GMZ5918" s="248"/>
      <x:c r="GNA5918" s="248"/>
      <x:c r="GNB5918" s="248"/>
      <x:c r="GNC5918" s="248"/>
      <x:c r="GND5918" s="248"/>
      <x:c r="GNE5918" s="248"/>
      <x:c r="GNF5918" s="248"/>
      <x:c r="GNG5918" s="248"/>
      <x:c r="GNH5918" s="248"/>
      <x:c r="GNI5918" s="248"/>
      <x:c r="GNJ5918" s="248"/>
      <x:c r="GNK5918" s="248"/>
      <x:c r="GNL5918" s="248"/>
      <x:c r="GNM5918" s="248"/>
      <x:c r="GNN5918" s="248"/>
      <x:c r="GNO5918" s="248"/>
      <x:c r="GNP5918" s="248"/>
      <x:c r="GNQ5918" s="248"/>
      <x:c r="GNR5918" s="248"/>
      <x:c r="GNS5918" s="248"/>
      <x:c r="GNT5918" s="248"/>
      <x:c r="GNU5918" s="248"/>
      <x:c r="GNV5918" s="248"/>
      <x:c r="GNW5918" s="248"/>
      <x:c r="GNX5918" s="248"/>
      <x:c r="GNY5918" s="248"/>
      <x:c r="GNZ5918" s="248"/>
      <x:c r="GOA5918" s="248"/>
      <x:c r="GOB5918" s="248"/>
      <x:c r="GOC5918" s="248"/>
      <x:c r="GOD5918" s="248"/>
      <x:c r="GOE5918" s="248"/>
      <x:c r="GOF5918" s="248"/>
      <x:c r="GOG5918" s="248"/>
      <x:c r="GOH5918" s="248"/>
      <x:c r="GOI5918" s="248"/>
      <x:c r="GOJ5918" s="248"/>
      <x:c r="GOK5918" s="248"/>
      <x:c r="GOL5918" s="248"/>
      <x:c r="GOM5918" s="248"/>
      <x:c r="GON5918" s="248"/>
      <x:c r="GOO5918" s="248"/>
      <x:c r="GOP5918" s="248"/>
      <x:c r="GOQ5918" s="248"/>
      <x:c r="GOR5918" s="248"/>
      <x:c r="GOS5918" s="248"/>
      <x:c r="GOT5918" s="248"/>
      <x:c r="GOU5918" s="248"/>
      <x:c r="GOV5918" s="248"/>
      <x:c r="GOW5918" s="248"/>
      <x:c r="GOX5918" s="248"/>
      <x:c r="GOY5918" s="248"/>
      <x:c r="GOZ5918" s="248"/>
      <x:c r="GPA5918" s="248"/>
      <x:c r="GPB5918" s="248"/>
      <x:c r="GPC5918" s="248"/>
      <x:c r="GPD5918" s="248"/>
      <x:c r="GPE5918" s="248"/>
      <x:c r="GPF5918" s="248"/>
      <x:c r="GPG5918" s="248"/>
      <x:c r="GPH5918" s="248"/>
      <x:c r="GPI5918" s="248"/>
      <x:c r="GPJ5918" s="248"/>
      <x:c r="GPK5918" s="248"/>
      <x:c r="GPL5918" s="248"/>
      <x:c r="GPM5918" s="248"/>
      <x:c r="GPN5918" s="248"/>
      <x:c r="GPO5918" s="248"/>
      <x:c r="GPP5918" s="248"/>
      <x:c r="GPQ5918" s="248"/>
      <x:c r="GPR5918" s="248"/>
      <x:c r="GPS5918" s="248"/>
      <x:c r="GPT5918" s="248"/>
      <x:c r="GPU5918" s="248"/>
      <x:c r="GPV5918" s="248"/>
      <x:c r="GPW5918" s="248"/>
      <x:c r="GPX5918" s="248"/>
      <x:c r="GPY5918" s="248"/>
      <x:c r="GPZ5918" s="248"/>
      <x:c r="GQA5918" s="248"/>
      <x:c r="GQB5918" s="248"/>
      <x:c r="GQC5918" s="248"/>
      <x:c r="GQD5918" s="248"/>
      <x:c r="GQE5918" s="248"/>
      <x:c r="GQF5918" s="248"/>
      <x:c r="GQG5918" s="248"/>
      <x:c r="GQH5918" s="248"/>
      <x:c r="GQI5918" s="248"/>
      <x:c r="GQJ5918" s="248"/>
      <x:c r="GQK5918" s="248"/>
      <x:c r="GQL5918" s="248"/>
      <x:c r="GQM5918" s="248"/>
      <x:c r="GQN5918" s="248"/>
      <x:c r="GQO5918" s="248"/>
      <x:c r="GQP5918" s="248"/>
      <x:c r="GQQ5918" s="248"/>
      <x:c r="GQR5918" s="248"/>
      <x:c r="GQS5918" s="248"/>
      <x:c r="GQT5918" s="248"/>
      <x:c r="GQU5918" s="248"/>
      <x:c r="GQV5918" s="248"/>
      <x:c r="GQW5918" s="248"/>
      <x:c r="GQX5918" s="248"/>
      <x:c r="GQY5918" s="248"/>
      <x:c r="GQZ5918" s="248"/>
      <x:c r="GRA5918" s="248"/>
      <x:c r="GRB5918" s="248"/>
      <x:c r="GRC5918" s="248"/>
      <x:c r="GRD5918" s="248"/>
      <x:c r="GRE5918" s="248"/>
      <x:c r="GRF5918" s="248"/>
      <x:c r="GRG5918" s="248"/>
      <x:c r="GRH5918" s="248"/>
      <x:c r="GRI5918" s="248"/>
      <x:c r="GRJ5918" s="248"/>
      <x:c r="GRK5918" s="248"/>
      <x:c r="GRL5918" s="248"/>
      <x:c r="GRM5918" s="248"/>
      <x:c r="GRN5918" s="248"/>
      <x:c r="GRO5918" s="248"/>
      <x:c r="GRP5918" s="248"/>
      <x:c r="GRQ5918" s="248"/>
      <x:c r="GRR5918" s="248"/>
      <x:c r="GRS5918" s="248"/>
      <x:c r="GRT5918" s="248"/>
      <x:c r="GRU5918" s="248"/>
      <x:c r="GRV5918" s="248"/>
      <x:c r="GRW5918" s="248"/>
      <x:c r="GRX5918" s="248"/>
      <x:c r="GRY5918" s="248"/>
      <x:c r="GRZ5918" s="248"/>
      <x:c r="GSA5918" s="248"/>
      <x:c r="GSB5918" s="248"/>
      <x:c r="GSC5918" s="248"/>
      <x:c r="GSD5918" s="248"/>
      <x:c r="GSE5918" s="248"/>
      <x:c r="GSF5918" s="248"/>
      <x:c r="GSG5918" s="248"/>
      <x:c r="GSH5918" s="248"/>
      <x:c r="GSI5918" s="248"/>
      <x:c r="GSJ5918" s="248"/>
      <x:c r="GSK5918" s="248"/>
      <x:c r="GSL5918" s="248"/>
      <x:c r="GSM5918" s="248"/>
      <x:c r="GSN5918" s="248"/>
      <x:c r="GSO5918" s="248"/>
      <x:c r="GSP5918" s="248"/>
      <x:c r="GSQ5918" s="248"/>
      <x:c r="GSR5918" s="248"/>
      <x:c r="GSS5918" s="248"/>
      <x:c r="GST5918" s="248"/>
      <x:c r="GSU5918" s="248"/>
      <x:c r="GSV5918" s="248"/>
      <x:c r="GSW5918" s="248"/>
      <x:c r="GSX5918" s="248"/>
      <x:c r="GSY5918" s="248"/>
      <x:c r="GSZ5918" s="248"/>
      <x:c r="GTA5918" s="248"/>
      <x:c r="GTB5918" s="248"/>
      <x:c r="GTC5918" s="248"/>
      <x:c r="GTD5918" s="248"/>
      <x:c r="GTE5918" s="248"/>
      <x:c r="GTF5918" s="248"/>
      <x:c r="GTG5918" s="248"/>
      <x:c r="GTH5918" s="248"/>
      <x:c r="GTI5918" s="248"/>
      <x:c r="GTJ5918" s="248"/>
      <x:c r="GTK5918" s="248"/>
      <x:c r="GTL5918" s="248"/>
      <x:c r="GTM5918" s="248"/>
      <x:c r="GTN5918" s="248"/>
      <x:c r="GTO5918" s="248"/>
      <x:c r="GTP5918" s="248"/>
      <x:c r="GTQ5918" s="248"/>
      <x:c r="GTR5918" s="248"/>
      <x:c r="GTS5918" s="248"/>
      <x:c r="GTT5918" s="248"/>
      <x:c r="GTU5918" s="248"/>
      <x:c r="GTV5918" s="248"/>
      <x:c r="GTW5918" s="248"/>
      <x:c r="GTX5918" s="248"/>
      <x:c r="GTY5918" s="248"/>
      <x:c r="GTZ5918" s="248"/>
      <x:c r="GUA5918" s="248"/>
      <x:c r="GUB5918" s="248"/>
      <x:c r="GUC5918" s="248"/>
      <x:c r="GUD5918" s="248"/>
      <x:c r="GUE5918" s="248"/>
      <x:c r="GUF5918" s="248"/>
      <x:c r="GUG5918" s="248"/>
      <x:c r="GUH5918" s="248"/>
      <x:c r="GUI5918" s="248"/>
      <x:c r="GUJ5918" s="248"/>
      <x:c r="GUK5918" s="248"/>
      <x:c r="GUL5918" s="248"/>
      <x:c r="GUM5918" s="248"/>
      <x:c r="GUN5918" s="248"/>
      <x:c r="GUO5918" s="248"/>
      <x:c r="GUP5918" s="248"/>
      <x:c r="GUQ5918" s="248"/>
      <x:c r="GUR5918" s="248"/>
      <x:c r="GUS5918" s="248"/>
      <x:c r="GUT5918" s="248"/>
      <x:c r="GUU5918" s="248"/>
      <x:c r="GUV5918" s="248"/>
      <x:c r="GUW5918" s="248"/>
      <x:c r="GUX5918" s="248"/>
      <x:c r="GUY5918" s="248"/>
      <x:c r="GUZ5918" s="248"/>
      <x:c r="GVA5918" s="248"/>
      <x:c r="GVB5918" s="248"/>
      <x:c r="GVC5918" s="248"/>
      <x:c r="GVD5918" s="248"/>
      <x:c r="GVE5918" s="248"/>
      <x:c r="GVF5918" s="248"/>
      <x:c r="GVG5918" s="248"/>
      <x:c r="GVH5918" s="248"/>
      <x:c r="GVI5918" s="248"/>
      <x:c r="GVJ5918" s="248"/>
      <x:c r="GVK5918" s="248"/>
      <x:c r="GVL5918" s="248"/>
      <x:c r="GVM5918" s="248"/>
      <x:c r="GVN5918" s="248"/>
      <x:c r="GVO5918" s="248"/>
      <x:c r="GVP5918" s="248"/>
      <x:c r="GVQ5918" s="248"/>
      <x:c r="GVR5918" s="248"/>
      <x:c r="GVS5918" s="248"/>
      <x:c r="GVT5918" s="248"/>
      <x:c r="GVU5918" s="248"/>
      <x:c r="GVV5918" s="248"/>
      <x:c r="GVW5918" s="248"/>
      <x:c r="GVX5918" s="248"/>
      <x:c r="GVY5918" s="248"/>
      <x:c r="GVZ5918" s="248"/>
      <x:c r="GWA5918" s="248"/>
      <x:c r="GWB5918" s="248"/>
      <x:c r="GWC5918" s="248"/>
      <x:c r="GWD5918" s="248"/>
      <x:c r="GWE5918" s="248"/>
      <x:c r="GWF5918" s="248"/>
      <x:c r="GWG5918" s="248"/>
      <x:c r="GWH5918" s="248"/>
      <x:c r="GWI5918" s="248"/>
      <x:c r="GWJ5918" s="248"/>
      <x:c r="GWK5918" s="248"/>
      <x:c r="GWL5918" s="248"/>
      <x:c r="GWM5918" s="248"/>
      <x:c r="GWN5918" s="248"/>
      <x:c r="GWO5918" s="248"/>
      <x:c r="GWP5918" s="248"/>
      <x:c r="GWQ5918" s="248"/>
      <x:c r="GWR5918" s="248"/>
      <x:c r="GWS5918" s="248"/>
      <x:c r="GWT5918" s="248"/>
      <x:c r="GWU5918" s="248"/>
      <x:c r="GWV5918" s="248"/>
      <x:c r="GWW5918" s="248"/>
      <x:c r="GWX5918" s="248"/>
      <x:c r="GWY5918" s="248"/>
      <x:c r="GWZ5918" s="248"/>
      <x:c r="GXA5918" s="248"/>
      <x:c r="GXB5918" s="248"/>
      <x:c r="GXC5918" s="248"/>
      <x:c r="GXD5918" s="248"/>
      <x:c r="GXE5918" s="248"/>
      <x:c r="GXF5918" s="248"/>
      <x:c r="GXG5918" s="248"/>
      <x:c r="GXH5918" s="248"/>
      <x:c r="GXI5918" s="248"/>
      <x:c r="GXJ5918" s="248"/>
      <x:c r="GXK5918" s="248"/>
      <x:c r="GXL5918" s="248"/>
      <x:c r="GXM5918" s="248"/>
      <x:c r="GXN5918" s="248"/>
      <x:c r="GXO5918" s="248"/>
      <x:c r="GXP5918" s="248"/>
      <x:c r="GXQ5918" s="248"/>
      <x:c r="GXR5918" s="248"/>
      <x:c r="GXS5918" s="248"/>
      <x:c r="GXT5918" s="248"/>
      <x:c r="GXU5918" s="248"/>
      <x:c r="GXV5918" s="248"/>
      <x:c r="GXW5918" s="248"/>
      <x:c r="GXX5918" s="248"/>
      <x:c r="GXY5918" s="248"/>
      <x:c r="GXZ5918" s="248"/>
      <x:c r="GYA5918" s="248"/>
      <x:c r="GYB5918" s="248"/>
      <x:c r="GYC5918" s="248"/>
      <x:c r="GYD5918" s="248"/>
      <x:c r="GYE5918" s="248"/>
      <x:c r="GYF5918" s="248"/>
      <x:c r="GYG5918" s="248"/>
      <x:c r="GYH5918" s="248"/>
      <x:c r="GYI5918" s="248"/>
      <x:c r="GYJ5918" s="248"/>
      <x:c r="GYK5918" s="248"/>
      <x:c r="GYL5918" s="248"/>
      <x:c r="GYM5918" s="248"/>
      <x:c r="GYN5918" s="248"/>
      <x:c r="GYO5918" s="248"/>
      <x:c r="GYP5918" s="248"/>
      <x:c r="GYQ5918" s="248"/>
      <x:c r="GYR5918" s="248"/>
      <x:c r="GYS5918" s="248"/>
      <x:c r="GYT5918" s="248"/>
      <x:c r="GYU5918" s="248"/>
      <x:c r="GYV5918" s="248"/>
      <x:c r="GYW5918" s="248"/>
      <x:c r="GYX5918" s="248"/>
      <x:c r="GYY5918" s="248"/>
      <x:c r="GYZ5918" s="248"/>
      <x:c r="GZA5918" s="248"/>
      <x:c r="GZB5918" s="248"/>
      <x:c r="GZC5918" s="248"/>
      <x:c r="GZD5918" s="248"/>
      <x:c r="GZE5918" s="248"/>
      <x:c r="GZF5918" s="248"/>
      <x:c r="GZG5918" s="248"/>
      <x:c r="GZH5918" s="248"/>
      <x:c r="GZI5918" s="248"/>
      <x:c r="GZJ5918" s="248"/>
      <x:c r="GZK5918" s="248"/>
      <x:c r="GZL5918" s="248"/>
      <x:c r="GZM5918" s="248"/>
      <x:c r="GZN5918" s="248"/>
      <x:c r="GZO5918" s="248"/>
      <x:c r="GZP5918" s="248"/>
      <x:c r="GZQ5918" s="248"/>
      <x:c r="GZR5918" s="248"/>
      <x:c r="GZS5918" s="248"/>
      <x:c r="GZT5918" s="248"/>
      <x:c r="GZU5918" s="248"/>
      <x:c r="GZV5918" s="248"/>
      <x:c r="GZW5918" s="248"/>
      <x:c r="GZX5918" s="248"/>
      <x:c r="GZY5918" s="248"/>
      <x:c r="GZZ5918" s="248"/>
      <x:c r="HAA5918" s="248"/>
      <x:c r="HAB5918" s="248"/>
      <x:c r="HAC5918" s="248"/>
      <x:c r="HAD5918" s="248"/>
      <x:c r="HAE5918" s="248"/>
      <x:c r="HAF5918" s="248"/>
      <x:c r="HAG5918" s="248"/>
      <x:c r="HAH5918" s="248"/>
      <x:c r="HAI5918" s="248"/>
      <x:c r="HAJ5918" s="248"/>
      <x:c r="HAK5918" s="248"/>
      <x:c r="HAL5918" s="248"/>
      <x:c r="HAM5918" s="248"/>
      <x:c r="HAN5918" s="248"/>
      <x:c r="HAO5918" s="248"/>
      <x:c r="HAP5918" s="248"/>
      <x:c r="HAQ5918" s="248"/>
      <x:c r="HAR5918" s="248"/>
      <x:c r="HAS5918" s="248"/>
      <x:c r="HAT5918" s="248"/>
      <x:c r="HAU5918" s="248"/>
      <x:c r="HAV5918" s="248"/>
      <x:c r="HAW5918" s="248"/>
      <x:c r="HAX5918" s="248"/>
      <x:c r="HAY5918" s="248"/>
      <x:c r="HAZ5918" s="248"/>
      <x:c r="HBA5918" s="248"/>
      <x:c r="HBB5918" s="248"/>
      <x:c r="HBC5918" s="248"/>
      <x:c r="HBD5918" s="248"/>
      <x:c r="HBE5918" s="248"/>
      <x:c r="HBF5918" s="248"/>
      <x:c r="HBG5918" s="248"/>
      <x:c r="HBH5918" s="248"/>
      <x:c r="HBI5918" s="248"/>
      <x:c r="HBJ5918" s="248"/>
      <x:c r="HBK5918" s="248"/>
      <x:c r="HBL5918" s="248"/>
      <x:c r="HBM5918" s="248"/>
      <x:c r="HBN5918" s="248"/>
      <x:c r="HBO5918" s="248"/>
      <x:c r="HBP5918" s="248"/>
      <x:c r="HBQ5918" s="248"/>
      <x:c r="HBR5918" s="248"/>
      <x:c r="HBS5918" s="248"/>
      <x:c r="HBT5918" s="248"/>
      <x:c r="HBU5918" s="248"/>
      <x:c r="HBV5918" s="248"/>
      <x:c r="HBW5918" s="248"/>
      <x:c r="HBX5918" s="248"/>
      <x:c r="HBY5918" s="248"/>
      <x:c r="HBZ5918" s="248"/>
      <x:c r="HCA5918" s="248"/>
      <x:c r="HCB5918" s="248"/>
      <x:c r="HCC5918" s="248"/>
      <x:c r="HCD5918" s="248"/>
      <x:c r="HCE5918" s="248"/>
      <x:c r="HCF5918" s="248"/>
      <x:c r="HCG5918" s="248"/>
      <x:c r="HCH5918" s="248"/>
      <x:c r="HCI5918" s="248"/>
      <x:c r="HCJ5918" s="248"/>
      <x:c r="HCK5918" s="248"/>
      <x:c r="HCL5918" s="248"/>
      <x:c r="HCM5918" s="248"/>
      <x:c r="HCN5918" s="248"/>
      <x:c r="HCO5918" s="248"/>
      <x:c r="HCP5918" s="248"/>
      <x:c r="HCQ5918" s="248"/>
      <x:c r="HCR5918" s="248"/>
      <x:c r="HCS5918" s="248"/>
      <x:c r="HCT5918" s="248"/>
      <x:c r="HCU5918" s="248"/>
      <x:c r="HCV5918" s="248"/>
      <x:c r="HCW5918" s="248"/>
      <x:c r="HCX5918" s="248"/>
      <x:c r="HCY5918" s="248"/>
      <x:c r="HCZ5918" s="248"/>
      <x:c r="HDA5918" s="248"/>
      <x:c r="HDB5918" s="248"/>
      <x:c r="HDC5918" s="248"/>
      <x:c r="HDD5918" s="248"/>
      <x:c r="HDE5918" s="248"/>
      <x:c r="HDF5918" s="248"/>
      <x:c r="HDG5918" s="248"/>
      <x:c r="HDH5918" s="248"/>
      <x:c r="HDI5918" s="248"/>
      <x:c r="HDJ5918" s="248"/>
      <x:c r="HDK5918" s="248"/>
      <x:c r="HDL5918" s="248"/>
      <x:c r="HDM5918" s="248"/>
      <x:c r="HDN5918" s="248"/>
      <x:c r="HDO5918" s="248"/>
      <x:c r="HDP5918" s="248"/>
      <x:c r="HDQ5918" s="248"/>
      <x:c r="HDR5918" s="248"/>
      <x:c r="HDS5918" s="248"/>
      <x:c r="HDT5918" s="248"/>
      <x:c r="HDU5918" s="248"/>
      <x:c r="HDV5918" s="248"/>
      <x:c r="HDW5918" s="248"/>
      <x:c r="HDX5918" s="248"/>
      <x:c r="HDY5918" s="248"/>
      <x:c r="HDZ5918" s="248"/>
      <x:c r="HEA5918" s="248"/>
      <x:c r="HEB5918" s="248"/>
      <x:c r="HEC5918" s="248"/>
      <x:c r="HED5918" s="248"/>
      <x:c r="HEE5918" s="248"/>
      <x:c r="HEF5918" s="248"/>
      <x:c r="HEG5918" s="248"/>
      <x:c r="HEH5918" s="248"/>
      <x:c r="HEI5918" s="248"/>
      <x:c r="HEJ5918" s="248"/>
      <x:c r="HEK5918" s="248"/>
      <x:c r="HEL5918" s="248"/>
      <x:c r="HEM5918" s="248"/>
      <x:c r="HEN5918" s="248"/>
      <x:c r="HEO5918" s="248"/>
      <x:c r="HEP5918" s="248"/>
      <x:c r="HEQ5918" s="248"/>
      <x:c r="HER5918" s="248"/>
      <x:c r="HES5918" s="248"/>
      <x:c r="HET5918" s="248"/>
      <x:c r="HEU5918" s="248"/>
      <x:c r="HEV5918" s="248"/>
      <x:c r="HEW5918" s="248"/>
      <x:c r="HEX5918" s="248"/>
      <x:c r="HEY5918" s="248"/>
      <x:c r="HEZ5918" s="248"/>
      <x:c r="HFA5918" s="248"/>
      <x:c r="HFB5918" s="248"/>
      <x:c r="HFC5918" s="248"/>
      <x:c r="HFD5918" s="248"/>
      <x:c r="HFE5918" s="248"/>
      <x:c r="HFF5918" s="248"/>
      <x:c r="HFG5918" s="248"/>
      <x:c r="HFH5918" s="248"/>
      <x:c r="HFI5918" s="248"/>
      <x:c r="HFJ5918" s="248"/>
      <x:c r="HFK5918" s="248"/>
      <x:c r="HFL5918" s="248"/>
      <x:c r="HFM5918" s="248"/>
      <x:c r="HFN5918" s="248"/>
      <x:c r="HFO5918" s="248"/>
      <x:c r="HFP5918" s="248"/>
      <x:c r="HFQ5918" s="248"/>
      <x:c r="HFR5918" s="248"/>
      <x:c r="HFS5918" s="248"/>
      <x:c r="HFT5918" s="248"/>
      <x:c r="HFU5918" s="248"/>
      <x:c r="HFV5918" s="248"/>
      <x:c r="HFW5918" s="248"/>
      <x:c r="HFX5918" s="248"/>
      <x:c r="HFY5918" s="248"/>
      <x:c r="HFZ5918" s="248"/>
      <x:c r="HGA5918" s="248"/>
      <x:c r="HGB5918" s="248"/>
      <x:c r="HGC5918" s="248"/>
      <x:c r="HGD5918" s="248"/>
      <x:c r="HGE5918" s="248"/>
      <x:c r="HGF5918" s="248"/>
      <x:c r="HGG5918" s="248"/>
      <x:c r="HGH5918" s="248"/>
      <x:c r="HGI5918" s="248"/>
      <x:c r="HGJ5918" s="248"/>
      <x:c r="HGK5918" s="248"/>
      <x:c r="HGL5918" s="248"/>
      <x:c r="HGM5918" s="248"/>
      <x:c r="HGN5918" s="248"/>
      <x:c r="HGO5918" s="248"/>
      <x:c r="HGP5918" s="248"/>
      <x:c r="HGQ5918" s="248"/>
      <x:c r="HGR5918" s="248"/>
      <x:c r="HGS5918" s="248"/>
      <x:c r="HGT5918" s="248"/>
      <x:c r="HGU5918" s="248"/>
      <x:c r="HGV5918" s="248"/>
      <x:c r="HGW5918" s="248"/>
      <x:c r="HGX5918" s="248"/>
      <x:c r="HGY5918" s="248"/>
      <x:c r="HGZ5918" s="248"/>
      <x:c r="HHA5918" s="248"/>
      <x:c r="HHB5918" s="248"/>
      <x:c r="HHC5918" s="248"/>
      <x:c r="HHD5918" s="248"/>
      <x:c r="HHE5918" s="248"/>
      <x:c r="HHF5918" s="248"/>
      <x:c r="HHG5918" s="248"/>
      <x:c r="HHH5918" s="248"/>
      <x:c r="HHI5918" s="248"/>
      <x:c r="HHJ5918" s="248"/>
      <x:c r="HHK5918" s="248"/>
      <x:c r="HHL5918" s="248"/>
      <x:c r="HHM5918" s="248"/>
      <x:c r="HHN5918" s="248"/>
      <x:c r="HHO5918" s="248"/>
      <x:c r="HHP5918" s="248"/>
      <x:c r="HHQ5918" s="248"/>
      <x:c r="HHR5918" s="248"/>
      <x:c r="HHS5918" s="248"/>
      <x:c r="HHT5918" s="248"/>
      <x:c r="HHU5918" s="248"/>
      <x:c r="HHV5918" s="248"/>
      <x:c r="HHW5918" s="248"/>
      <x:c r="HHX5918" s="248"/>
      <x:c r="HHY5918" s="248"/>
      <x:c r="HHZ5918" s="248"/>
      <x:c r="HIA5918" s="248"/>
      <x:c r="HIB5918" s="248"/>
      <x:c r="HIC5918" s="248"/>
      <x:c r="HID5918" s="248"/>
      <x:c r="HIE5918" s="248"/>
      <x:c r="HIF5918" s="248"/>
      <x:c r="HIG5918" s="248"/>
      <x:c r="HIH5918" s="248"/>
      <x:c r="HII5918" s="248"/>
      <x:c r="HIJ5918" s="248"/>
      <x:c r="HIK5918" s="248"/>
      <x:c r="HIL5918" s="248"/>
      <x:c r="HIM5918" s="248"/>
      <x:c r="HIN5918" s="248"/>
      <x:c r="HIO5918" s="248"/>
      <x:c r="HIP5918" s="248"/>
      <x:c r="HIQ5918" s="248"/>
      <x:c r="HIR5918" s="248"/>
      <x:c r="HIS5918" s="248"/>
      <x:c r="HIT5918" s="248"/>
      <x:c r="HIU5918" s="248"/>
      <x:c r="HIV5918" s="248"/>
      <x:c r="HIW5918" s="248"/>
      <x:c r="HIX5918" s="248"/>
      <x:c r="HIY5918" s="248"/>
      <x:c r="HIZ5918" s="248"/>
      <x:c r="HJA5918" s="248"/>
      <x:c r="HJB5918" s="248"/>
      <x:c r="HJC5918" s="248"/>
      <x:c r="HJD5918" s="248"/>
      <x:c r="HJE5918" s="248"/>
      <x:c r="HJF5918" s="248"/>
      <x:c r="HJG5918" s="248"/>
      <x:c r="HJH5918" s="248"/>
      <x:c r="HJI5918" s="248"/>
      <x:c r="HJJ5918" s="248"/>
      <x:c r="HJK5918" s="248"/>
      <x:c r="HJL5918" s="248"/>
      <x:c r="HJM5918" s="248"/>
      <x:c r="HJN5918" s="248"/>
      <x:c r="HJO5918" s="248"/>
      <x:c r="HJP5918" s="248"/>
      <x:c r="HJQ5918" s="248"/>
      <x:c r="HJR5918" s="248"/>
      <x:c r="HJS5918" s="248"/>
      <x:c r="HJT5918" s="248"/>
      <x:c r="HJU5918" s="248"/>
      <x:c r="HJV5918" s="248"/>
      <x:c r="HJW5918" s="248"/>
      <x:c r="HJX5918" s="248"/>
      <x:c r="HJY5918" s="248"/>
      <x:c r="HJZ5918" s="248"/>
      <x:c r="HKA5918" s="248"/>
      <x:c r="HKB5918" s="248"/>
      <x:c r="HKC5918" s="248"/>
      <x:c r="HKD5918" s="248"/>
      <x:c r="HKE5918" s="248"/>
      <x:c r="HKF5918" s="248"/>
      <x:c r="HKG5918" s="248"/>
      <x:c r="HKH5918" s="248"/>
      <x:c r="HKI5918" s="248"/>
      <x:c r="HKJ5918" s="248"/>
      <x:c r="HKK5918" s="248"/>
      <x:c r="HKL5918" s="248"/>
      <x:c r="HKM5918" s="248"/>
      <x:c r="HKN5918" s="248"/>
      <x:c r="HKO5918" s="248"/>
      <x:c r="HKP5918" s="248"/>
      <x:c r="HKQ5918" s="248"/>
      <x:c r="HKR5918" s="248"/>
      <x:c r="HKS5918" s="248"/>
      <x:c r="HKT5918" s="248"/>
      <x:c r="HKU5918" s="248"/>
      <x:c r="HKV5918" s="248"/>
      <x:c r="HKW5918" s="248"/>
      <x:c r="HKX5918" s="248"/>
      <x:c r="HKY5918" s="248"/>
      <x:c r="HKZ5918" s="248"/>
      <x:c r="HLA5918" s="248"/>
      <x:c r="HLB5918" s="248"/>
      <x:c r="HLC5918" s="248"/>
      <x:c r="HLD5918" s="248"/>
      <x:c r="HLE5918" s="248"/>
      <x:c r="HLF5918" s="248"/>
      <x:c r="HLG5918" s="248"/>
      <x:c r="HLH5918" s="248"/>
      <x:c r="HLI5918" s="248"/>
      <x:c r="HLJ5918" s="248"/>
      <x:c r="HLK5918" s="248"/>
      <x:c r="HLL5918" s="248"/>
      <x:c r="HLM5918" s="248"/>
      <x:c r="HLN5918" s="248"/>
      <x:c r="HLO5918" s="248"/>
      <x:c r="HLP5918" s="248"/>
      <x:c r="HLQ5918" s="248"/>
      <x:c r="HLR5918" s="248"/>
      <x:c r="HLS5918" s="248"/>
      <x:c r="HLT5918" s="248"/>
      <x:c r="HLU5918" s="248"/>
      <x:c r="HLV5918" s="248"/>
      <x:c r="HLW5918" s="248"/>
      <x:c r="HLX5918" s="248"/>
      <x:c r="HLY5918" s="248"/>
      <x:c r="HLZ5918" s="248"/>
      <x:c r="HMA5918" s="248"/>
      <x:c r="HMB5918" s="248"/>
      <x:c r="HMC5918" s="248"/>
      <x:c r="HMD5918" s="248"/>
      <x:c r="HME5918" s="248"/>
      <x:c r="HMF5918" s="248"/>
      <x:c r="HMG5918" s="248"/>
      <x:c r="HMH5918" s="248"/>
      <x:c r="HMI5918" s="248"/>
      <x:c r="HMJ5918" s="248"/>
      <x:c r="HMK5918" s="248"/>
      <x:c r="HML5918" s="248"/>
      <x:c r="HMM5918" s="248"/>
      <x:c r="HMN5918" s="248"/>
      <x:c r="HMO5918" s="248"/>
      <x:c r="HMP5918" s="248"/>
      <x:c r="HMQ5918" s="248"/>
      <x:c r="HMR5918" s="248"/>
      <x:c r="HMS5918" s="248"/>
      <x:c r="HMT5918" s="248"/>
      <x:c r="HMU5918" s="248"/>
      <x:c r="HMV5918" s="248"/>
      <x:c r="HMW5918" s="248"/>
      <x:c r="HMX5918" s="248"/>
      <x:c r="HMY5918" s="248"/>
      <x:c r="HMZ5918" s="248"/>
      <x:c r="HNA5918" s="248"/>
      <x:c r="HNB5918" s="248"/>
      <x:c r="HNC5918" s="248"/>
      <x:c r="HND5918" s="248"/>
      <x:c r="HNE5918" s="248"/>
      <x:c r="HNF5918" s="248"/>
      <x:c r="HNG5918" s="248"/>
      <x:c r="HNH5918" s="248"/>
      <x:c r="HNI5918" s="248"/>
      <x:c r="HNJ5918" s="248"/>
      <x:c r="HNK5918" s="248"/>
      <x:c r="HNL5918" s="248"/>
      <x:c r="HNM5918" s="248"/>
      <x:c r="HNN5918" s="248"/>
      <x:c r="HNO5918" s="248"/>
      <x:c r="HNP5918" s="248"/>
      <x:c r="HNQ5918" s="248"/>
      <x:c r="HNR5918" s="248"/>
      <x:c r="HNS5918" s="248"/>
      <x:c r="HNT5918" s="248"/>
      <x:c r="HNU5918" s="248"/>
      <x:c r="HNV5918" s="248"/>
      <x:c r="HNW5918" s="248"/>
      <x:c r="HNX5918" s="248"/>
      <x:c r="HNY5918" s="248"/>
      <x:c r="HNZ5918" s="248"/>
      <x:c r="HOA5918" s="248"/>
      <x:c r="HOB5918" s="248"/>
      <x:c r="HOC5918" s="248"/>
      <x:c r="HOD5918" s="248"/>
      <x:c r="HOE5918" s="248"/>
      <x:c r="HOF5918" s="248"/>
      <x:c r="HOG5918" s="248"/>
      <x:c r="HOH5918" s="248"/>
      <x:c r="HOI5918" s="248"/>
      <x:c r="HOJ5918" s="248"/>
      <x:c r="HOK5918" s="248"/>
      <x:c r="HOL5918" s="248"/>
      <x:c r="HOM5918" s="248"/>
      <x:c r="HON5918" s="248"/>
      <x:c r="HOO5918" s="248"/>
      <x:c r="HOP5918" s="248"/>
      <x:c r="HOQ5918" s="248"/>
      <x:c r="HOR5918" s="248"/>
      <x:c r="HOS5918" s="248"/>
      <x:c r="HOT5918" s="248"/>
      <x:c r="HOU5918" s="248"/>
      <x:c r="HOV5918" s="248"/>
      <x:c r="HOW5918" s="248"/>
      <x:c r="HOX5918" s="248"/>
      <x:c r="HOY5918" s="248"/>
      <x:c r="HOZ5918" s="248"/>
      <x:c r="HPA5918" s="248"/>
      <x:c r="HPB5918" s="248"/>
      <x:c r="HPC5918" s="248"/>
      <x:c r="HPD5918" s="248"/>
      <x:c r="HPE5918" s="248"/>
      <x:c r="HPF5918" s="248"/>
      <x:c r="HPG5918" s="248"/>
      <x:c r="HPH5918" s="248"/>
      <x:c r="HPI5918" s="248"/>
      <x:c r="HPJ5918" s="248"/>
      <x:c r="HPK5918" s="248"/>
      <x:c r="HPL5918" s="248"/>
      <x:c r="HPM5918" s="248"/>
      <x:c r="HPN5918" s="248"/>
      <x:c r="HPO5918" s="248"/>
      <x:c r="HPP5918" s="248"/>
      <x:c r="HPQ5918" s="248"/>
      <x:c r="HPR5918" s="248"/>
      <x:c r="HPS5918" s="248"/>
      <x:c r="HPT5918" s="248"/>
      <x:c r="HPU5918" s="248"/>
      <x:c r="HPV5918" s="248"/>
      <x:c r="HPW5918" s="248"/>
      <x:c r="HPX5918" s="248"/>
      <x:c r="HPY5918" s="248"/>
      <x:c r="HPZ5918" s="248"/>
      <x:c r="HQA5918" s="248"/>
      <x:c r="HQB5918" s="248"/>
      <x:c r="HQC5918" s="248"/>
      <x:c r="HQD5918" s="248"/>
      <x:c r="HQE5918" s="248"/>
      <x:c r="HQF5918" s="248"/>
      <x:c r="HQG5918" s="248"/>
      <x:c r="HQH5918" s="248"/>
      <x:c r="HQI5918" s="248"/>
      <x:c r="HQJ5918" s="248"/>
      <x:c r="HQK5918" s="248"/>
      <x:c r="HQL5918" s="248"/>
      <x:c r="HQM5918" s="248"/>
      <x:c r="HQN5918" s="248"/>
      <x:c r="HQO5918" s="248"/>
      <x:c r="HQP5918" s="248"/>
      <x:c r="HQQ5918" s="248"/>
      <x:c r="HQR5918" s="248"/>
      <x:c r="HQS5918" s="248"/>
      <x:c r="HQT5918" s="248"/>
      <x:c r="HQU5918" s="248"/>
      <x:c r="HQV5918" s="248"/>
      <x:c r="HQW5918" s="248"/>
      <x:c r="HQX5918" s="248"/>
      <x:c r="HQY5918" s="248"/>
      <x:c r="HQZ5918" s="248"/>
      <x:c r="HRA5918" s="248"/>
      <x:c r="HRB5918" s="248"/>
      <x:c r="HRC5918" s="248"/>
      <x:c r="HRD5918" s="248"/>
      <x:c r="HRE5918" s="248"/>
      <x:c r="HRF5918" s="248"/>
      <x:c r="HRG5918" s="248"/>
      <x:c r="HRH5918" s="248"/>
      <x:c r="HRI5918" s="248"/>
      <x:c r="HRJ5918" s="248"/>
      <x:c r="HRK5918" s="248"/>
      <x:c r="HRL5918" s="248"/>
      <x:c r="HRM5918" s="248"/>
      <x:c r="HRN5918" s="248"/>
      <x:c r="HRO5918" s="248"/>
      <x:c r="HRP5918" s="248"/>
      <x:c r="HRQ5918" s="248"/>
      <x:c r="HRR5918" s="248"/>
      <x:c r="HRS5918" s="248"/>
      <x:c r="HRT5918" s="248"/>
      <x:c r="HRU5918" s="248"/>
      <x:c r="HRV5918" s="248"/>
      <x:c r="HRW5918" s="248"/>
      <x:c r="HRX5918" s="248"/>
      <x:c r="HRY5918" s="248"/>
      <x:c r="HRZ5918" s="248"/>
      <x:c r="HSA5918" s="248"/>
      <x:c r="HSB5918" s="248"/>
      <x:c r="HSC5918" s="248"/>
      <x:c r="HSD5918" s="248"/>
      <x:c r="HSE5918" s="248"/>
      <x:c r="HSF5918" s="248"/>
      <x:c r="HSG5918" s="248"/>
      <x:c r="HSH5918" s="248"/>
      <x:c r="HSI5918" s="248"/>
      <x:c r="HSJ5918" s="248"/>
      <x:c r="HSK5918" s="248"/>
      <x:c r="HSL5918" s="248"/>
      <x:c r="HSM5918" s="248"/>
      <x:c r="HSN5918" s="248"/>
      <x:c r="HSO5918" s="248"/>
      <x:c r="HSP5918" s="248"/>
      <x:c r="HSQ5918" s="248"/>
      <x:c r="HSR5918" s="248"/>
      <x:c r="HSS5918" s="248"/>
      <x:c r="HST5918" s="248"/>
      <x:c r="HSU5918" s="248"/>
      <x:c r="HSV5918" s="248"/>
      <x:c r="HSW5918" s="248"/>
      <x:c r="HSX5918" s="248"/>
      <x:c r="HSY5918" s="248"/>
      <x:c r="HSZ5918" s="248"/>
      <x:c r="HTA5918" s="248"/>
      <x:c r="HTB5918" s="248"/>
      <x:c r="HTC5918" s="248"/>
      <x:c r="HTD5918" s="248"/>
      <x:c r="HTE5918" s="248"/>
      <x:c r="HTF5918" s="248"/>
      <x:c r="HTG5918" s="248"/>
      <x:c r="HTH5918" s="248"/>
      <x:c r="HTI5918" s="248"/>
      <x:c r="HTJ5918" s="248"/>
      <x:c r="HTK5918" s="248"/>
      <x:c r="HTL5918" s="248"/>
      <x:c r="HTM5918" s="248"/>
      <x:c r="HTN5918" s="248"/>
      <x:c r="HTO5918" s="248"/>
      <x:c r="HTP5918" s="248"/>
      <x:c r="HTQ5918" s="248"/>
      <x:c r="HTR5918" s="248"/>
      <x:c r="HTS5918" s="248"/>
      <x:c r="HTT5918" s="248"/>
      <x:c r="HTU5918" s="248"/>
      <x:c r="HTV5918" s="248"/>
      <x:c r="HTW5918" s="248"/>
      <x:c r="HTX5918" s="248"/>
      <x:c r="HTY5918" s="248"/>
      <x:c r="HTZ5918" s="248"/>
      <x:c r="HUA5918" s="248"/>
      <x:c r="HUB5918" s="248"/>
      <x:c r="HUC5918" s="248"/>
      <x:c r="HUD5918" s="248"/>
      <x:c r="HUE5918" s="248"/>
      <x:c r="HUF5918" s="248"/>
      <x:c r="HUG5918" s="248"/>
      <x:c r="HUH5918" s="248"/>
      <x:c r="HUI5918" s="248"/>
      <x:c r="HUJ5918" s="248"/>
      <x:c r="HUK5918" s="248"/>
      <x:c r="HUL5918" s="248"/>
      <x:c r="HUM5918" s="248"/>
      <x:c r="HUN5918" s="248"/>
      <x:c r="HUO5918" s="248"/>
      <x:c r="HUP5918" s="248"/>
      <x:c r="HUQ5918" s="248"/>
      <x:c r="HUR5918" s="248"/>
      <x:c r="HUS5918" s="248"/>
      <x:c r="HUT5918" s="248"/>
      <x:c r="HUU5918" s="248"/>
      <x:c r="HUV5918" s="248"/>
      <x:c r="HUW5918" s="248"/>
      <x:c r="HUX5918" s="248"/>
      <x:c r="HUY5918" s="248"/>
      <x:c r="HUZ5918" s="248"/>
      <x:c r="HVA5918" s="248"/>
      <x:c r="HVB5918" s="248"/>
      <x:c r="HVC5918" s="248"/>
      <x:c r="HVD5918" s="248"/>
      <x:c r="HVE5918" s="248"/>
      <x:c r="HVF5918" s="248"/>
      <x:c r="HVG5918" s="248"/>
      <x:c r="HVH5918" s="248"/>
      <x:c r="HVI5918" s="248"/>
      <x:c r="HVJ5918" s="248"/>
      <x:c r="HVK5918" s="248"/>
      <x:c r="HVL5918" s="248"/>
      <x:c r="HVM5918" s="248"/>
      <x:c r="HVN5918" s="248"/>
      <x:c r="HVO5918" s="248"/>
      <x:c r="HVP5918" s="248"/>
      <x:c r="HVQ5918" s="248"/>
      <x:c r="HVR5918" s="248"/>
      <x:c r="HVS5918" s="248"/>
      <x:c r="HVT5918" s="248"/>
      <x:c r="HVU5918" s="248"/>
      <x:c r="HVV5918" s="248"/>
      <x:c r="HVW5918" s="248"/>
      <x:c r="HVX5918" s="248"/>
      <x:c r="HVY5918" s="248"/>
      <x:c r="HVZ5918" s="248"/>
      <x:c r="HWA5918" s="248"/>
      <x:c r="HWB5918" s="248"/>
      <x:c r="HWC5918" s="248"/>
      <x:c r="HWD5918" s="248"/>
      <x:c r="HWE5918" s="248"/>
      <x:c r="HWF5918" s="248"/>
      <x:c r="HWG5918" s="248"/>
      <x:c r="HWH5918" s="248"/>
      <x:c r="HWI5918" s="248"/>
      <x:c r="HWJ5918" s="248"/>
      <x:c r="HWK5918" s="248"/>
      <x:c r="HWL5918" s="248"/>
      <x:c r="HWM5918" s="248"/>
      <x:c r="HWN5918" s="248"/>
      <x:c r="HWO5918" s="248"/>
      <x:c r="HWP5918" s="248"/>
      <x:c r="HWQ5918" s="248"/>
      <x:c r="HWR5918" s="248"/>
      <x:c r="HWS5918" s="248"/>
      <x:c r="HWT5918" s="248"/>
      <x:c r="HWU5918" s="248"/>
      <x:c r="HWV5918" s="248"/>
      <x:c r="HWW5918" s="248"/>
      <x:c r="HWX5918" s="248"/>
      <x:c r="HWY5918" s="248"/>
      <x:c r="HWZ5918" s="248"/>
      <x:c r="HXA5918" s="248"/>
      <x:c r="HXB5918" s="248"/>
      <x:c r="HXC5918" s="248"/>
      <x:c r="HXD5918" s="248"/>
      <x:c r="HXE5918" s="248"/>
      <x:c r="HXF5918" s="248"/>
      <x:c r="HXG5918" s="248"/>
      <x:c r="HXH5918" s="248"/>
      <x:c r="HXI5918" s="248"/>
      <x:c r="HXJ5918" s="248"/>
      <x:c r="HXK5918" s="248"/>
      <x:c r="HXL5918" s="248"/>
      <x:c r="HXM5918" s="248"/>
      <x:c r="HXN5918" s="248"/>
      <x:c r="HXO5918" s="248"/>
      <x:c r="HXP5918" s="248"/>
      <x:c r="HXQ5918" s="248"/>
      <x:c r="HXR5918" s="248"/>
      <x:c r="HXS5918" s="248"/>
      <x:c r="HXT5918" s="248"/>
      <x:c r="HXU5918" s="248"/>
      <x:c r="HXV5918" s="248"/>
      <x:c r="HXW5918" s="248"/>
      <x:c r="HXX5918" s="248"/>
      <x:c r="HXY5918" s="248"/>
      <x:c r="HXZ5918" s="248"/>
      <x:c r="HYA5918" s="248"/>
      <x:c r="HYB5918" s="248"/>
      <x:c r="HYC5918" s="248"/>
      <x:c r="HYD5918" s="248"/>
      <x:c r="HYE5918" s="248"/>
      <x:c r="HYF5918" s="248"/>
      <x:c r="HYG5918" s="248"/>
      <x:c r="HYH5918" s="248"/>
      <x:c r="HYI5918" s="248"/>
      <x:c r="HYJ5918" s="248"/>
      <x:c r="HYK5918" s="248"/>
      <x:c r="HYL5918" s="248"/>
      <x:c r="HYM5918" s="248"/>
      <x:c r="HYN5918" s="248"/>
      <x:c r="HYO5918" s="248"/>
      <x:c r="HYP5918" s="248"/>
      <x:c r="HYQ5918" s="248"/>
      <x:c r="HYR5918" s="248"/>
      <x:c r="HYS5918" s="248"/>
      <x:c r="HYT5918" s="248"/>
      <x:c r="HYU5918" s="248"/>
      <x:c r="HYV5918" s="248"/>
      <x:c r="HYW5918" s="248"/>
      <x:c r="HYX5918" s="248"/>
      <x:c r="HYY5918" s="248"/>
      <x:c r="HYZ5918" s="248"/>
      <x:c r="HZA5918" s="248"/>
      <x:c r="HZB5918" s="248"/>
      <x:c r="HZC5918" s="248"/>
      <x:c r="HZD5918" s="248"/>
      <x:c r="HZE5918" s="248"/>
      <x:c r="HZF5918" s="248"/>
      <x:c r="HZG5918" s="248"/>
      <x:c r="HZH5918" s="248"/>
      <x:c r="HZI5918" s="248"/>
      <x:c r="HZJ5918" s="248"/>
      <x:c r="HZK5918" s="248"/>
      <x:c r="HZL5918" s="248"/>
      <x:c r="HZM5918" s="248"/>
      <x:c r="HZN5918" s="248"/>
      <x:c r="HZO5918" s="248"/>
      <x:c r="HZP5918" s="248"/>
      <x:c r="HZQ5918" s="248"/>
      <x:c r="HZR5918" s="248"/>
      <x:c r="HZS5918" s="248"/>
      <x:c r="HZT5918" s="248"/>
      <x:c r="HZU5918" s="248"/>
      <x:c r="HZV5918" s="248"/>
      <x:c r="HZW5918" s="248"/>
      <x:c r="HZX5918" s="248"/>
      <x:c r="HZY5918" s="248"/>
      <x:c r="HZZ5918" s="248"/>
      <x:c r="IAA5918" s="248"/>
      <x:c r="IAB5918" s="248"/>
      <x:c r="IAC5918" s="248"/>
      <x:c r="IAD5918" s="248"/>
      <x:c r="IAE5918" s="248"/>
      <x:c r="IAF5918" s="248"/>
      <x:c r="IAG5918" s="248"/>
      <x:c r="IAH5918" s="248"/>
      <x:c r="IAI5918" s="248"/>
      <x:c r="IAJ5918" s="248"/>
      <x:c r="IAK5918" s="248"/>
      <x:c r="IAL5918" s="248"/>
      <x:c r="IAM5918" s="248"/>
      <x:c r="IAN5918" s="248"/>
      <x:c r="IAO5918" s="248"/>
      <x:c r="IAP5918" s="248"/>
      <x:c r="IAQ5918" s="248"/>
      <x:c r="IAR5918" s="248"/>
      <x:c r="IAS5918" s="248"/>
      <x:c r="IAT5918" s="248"/>
      <x:c r="IAU5918" s="248"/>
      <x:c r="IAV5918" s="248"/>
      <x:c r="IAW5918" s="248"/>
      <x:c r="IAX5918" s="248"/>
      <x:c r="IAY5918" s="248"/>
      <x:c r="IAZ5918" s="248"/>
      <x:c r="IBA5918" s="248"/>
      <x:c r="IBB5918" s="248"/>
      <x:c r="IBC5918" s="248"/>
      <x:c r="IBD5918" s="248"/>
      <x:c r="IBE5918" s="248"/>
      <x:c r="IBF5918" s="248"/>
      <x:c r="IBG5918" s="248"/>
      <x:c r="IBH5918" s="248"/>
      <x:c r="IBI5918" s="248"/>
      <x:c r="IBJ5918" s="248"/>
      <x:c r="IBK5918" s="248"/>
      <x:c r="IBL5918" s="248"/>
      <x:c r="IBM5918" s="248"/>
      <x:c r="IBN5918" s="248"/>
      <x:c r="IBO5918" s="248"/>
      <x:c r="IBP5918" s="248"/>
      <x:c r="IBQ5918" s="248"/>
      <x:c r="IBR5918" s="248"/>
      <x:c r="IBS5918" s="248"/>
      <x:c r="IBT5918" s="248"/>
      <x:c r="IBU5918" s="248"/>
      <x:c r="IBV5918" s="248"/>
      <x:c r="IBW5918" s="248"/>
      <x:c r="IBX5918" s="248"/>
      <x:c r="IBY5918" s="248"/>
      <x:c r="IBZ5918" s="248"/>
      <x:c r="ICA5918" s="248"/>
      <x:c r="ICB5918" s="248"/>
      <x:c r="ICC5918" s="248"/>
      <x:c r="ICD5918" s="248"/>
      <x:c r="ICE5918" s="248"/>
      <x:c r="ICF5918" s="248"/>
      <x:c r="ICG5918" s="248"/>
      <x:c r="ICH5918" s="248"/>
      <x:c r="ICI5918" s="248"/>
      <x:c r="ICJ5918" s="248"/>
      <x:c r="ICK5918" s="248"/>
      <x:c r="ICL5918" s="248"/>
      <x:c r="ICM5918" s="248"/>
      <x:c r="ICN5918" s="248"/>
      <x:c r="ICO5918" s="248"/>
      <x:c r="ICP5918" s="248"/>
      <x:c r="ICQ5918" s="248"/>
      <x:c r="ICR5918" s="248"/>
      <x:c r="ICS5918" s="248"/>
      <x:c r="ICT5918" s="248"/>
      <x:c r="ICU5918" s="248"/>
      <x:c r="ICV5918" s="248"/>
      <x:c r="ICW5918" s="248"/>
      <x:c r="ICX5918" s="248"/>
      <x:c r="ICY5918" s="248"/>
      <x:c r="ICZ5918" s="248"/>
      <x:c r="IDA5918" s="248"/>
      <x:c r="IDB5918" s="248"/>
      <x:c r="IDC5918" s="248"/>
      <x:c r="IDD5918" s="248"/>
      <x:c r="IDE5918" s="248"/>
      <x:c r="IDF5918" s="248"/>
      <x:c r="IDG5918" s="248"/>
      <x:c r="IDH5918" s="248"/>
      <x:c r="IDI5918" s="248"/>
      <x:c r="IDJ5918" s="248"/>
      <x:c r="IDK5918" s="248"/>
      <x:c r="IDL5918" s="248"/>
      <x:c r="IDM5918" s="248"/>
      <x:c r="IDN5918" s="248"/>
      <x:c r="IDO5918" s="248"/>
      <x:c r="IDP5918" s="248"/>
      <x:c r="IDQ5918" s="248"/>
      <x:c r="IDR5918" s="248"/>
      <x:c r="IDS5918" s="248"/>
      <x:c r="IDT5918" s="248"/>
      <x:c r="IDU5918" s="248"/>
      <x:c r="IDV5918" s="248"/>
      <x:c r="IDW5918" s="248"/>
      <x:c r="IDX5918" s="248"/>
      <x:c r="IDY5918" s="248"/>
      <x:c r="IDZ5918" s="248"/>
      <x:c r="IEA5918" s="248"/>
      <x:c r="IEB5918" s="248"/>
      <x:c r="IEC5918" s="248"/>
      <x:c r="IED5918" s="248"/>
      <x:c r="IEE5918" s="248"/>
      <x:c r="IEF5918" s="248"/>
      <x:c r="IEG5918" s="248"/>
      <x:c r="IEH5918" s="248"/>
      <x:c r="IEI5918" s="248"/>
      <x:c r="IEJ5918" s="248"/>
      <x:c r="IEK5918" s="248"/>
      <x:c r="IEL5918" s="248"/>
      <x:c r="IEM5918" s="248"/>
      <x:c r="IEN5918" s="248"/>
      <x:c r="IEO5918" s="248"/>
      <x:c r="IEP5918" s="248"/>
      <x:c r="IEQ5918" s="248"/>
      <x:c r="IER5918" s="248"/>
      <x:c r="IES5918" s="248"/>
      <x:c r="IET5918" s="248"/>
      <x:c r="IEU5918" s="248"/>
      <x:c r="IEV5918" s="248"/>
      <x:c r="IEW5918" s="248"/>
      <x:c r="IEX5918" s="248"/>
      <x:c r="IEY5918" s="248"/>
      <x:c r="IEZ5918" s="248"/>
      <x:c r="IFA5918" s="248"/>
      <x:c r="IFB5918" s="248"/>
      <x:c r="IFC5918" s="248"/>
      <x:c r="IFD5918" s="248"/>
      <x:c r="IFE5918" s="248"/>
      <x:c r="IFF5918" s="248"/>
      <x:c r="IFG5918" s="248"/>
      <x:c r="IFH5918" s="248"/>
      <x:c r="IFI5918" s="248"/>
      <x:c r="IFJ5918" s="248"/>
      <x:c r="IFK5918" s="248"/>
      <x:c r="IFL5918" s="248"/>
      <x:c r="IFM5918" s="248"/>
      <x:c r="IFN5918" s="248"/>
      <x:c r="IFO5918" s="248"/>
      <x:c r="IFP5918" s="248"/>
      <x:c r="IFQ5918" s="248"/>
      <x:c r="IFR5918" s="248"/>
      <x:c r="IFS5918" s="248"/>
      <x:c r="IFT5918" s="248"/>
      <x:c r="IFU5918" s="248"/>
      <x:c r="IFV5918" s="248"/>
      <x:c r="IFW5918" s="248"/>
      <x:c r="IFX5918" s="248"/>
      <x:c r="IFY5918" s="248"/>
      <x:c r="IFZ5918" s="248"/>
      <x:c r="IGA5918" s="248"/>
      <x:c r="IGB5918" s="248"/>
      <x:c r="IGC5918" s="248"/>
      <x:c r="IGD5918" s="248"/>
      <x:c r="IGE5918" s="248"/>
      <x:c r="IGF5918" s="248"/>
      <x:c r="IGG5918" s="248"/>
      <x:c r="IGH5918" s="248"/>
      <x:c r="IGI5918" s="248"/>
      <x:c r="IGJ5918" s="248"/>
      <x:c r="IGK5918" s="248"/>
      <x:c r="IGL5918" s="248"/>
      <x:c r="IGM5918" s="248"/>
      <x:c r="IGN5918" s="248"/>
      <x:c r="IGO5918" s="248"/>
      <x:c r="IGP5918" s="248"/>
      <x:c r="IGQ5918" s="248"/>
      <x:c r="IGR5918" s="248"/>
      <x:c r="IGS5918" s="248"/>
      <x:c r="IGT5918" s="248"/>
      <x:c r="IGU5918" s="248"/>
      <x:c r="IGV5918" s="248"/>
      <x:c r="IGW5918" s="248"/>
      <x:c r="IGX5918" s="248"/>
      <x:c r="IGY5918" s="248"/>
      <x:c r="IGZ5918" s="248"/>
      <x:c r="IHA5918" s="248"/>
      <x:c r="IHB5918" s="248"/>
      <x:c r="IHC5918" s="248"/>
      <x:c r="IHD5918" s="248"/>
      <x:c r="IHE5918" s="248"/>
      <x:c r="IHF5918" s="248"/>
      <x:c r="IHG5918" s="248"/>
      <x:c r="IHH5918" s="248"/>
      <x:c r="IHI5918" s="248"/>
      <x:c r="IHJ5918" s="248"/>
      <x:c r="IHK5918" s="248"/>
      <x:c r="IHL5918" s="248"/>
      <x:c r="IHM5918" s="248"/>
      <x:c r="IHN5918" s="248"/>
      <x:c r="IHO5918" s="248"/>
      <x:c r="IHP5918" s="248"/>
      <x:c r="IHQ5918" s="248"/>
      <x:c r="IHR5918" s="248"/>
      <x:c r="IHS5918" s="248"/>
      <x:c r="IHT5918" s="248"/>
      <x:c r="IHU5918" s="248"/>
      <x:c r="IHV5918" s="248"/>
      <x:c r="IHW5918" s="248"/>
      <x:c r="IHX5918" s="248"/>
      <x:c r="IHY5918" s="248"/>
      <x:c r="IHZ5918" s="248"/>
      <x:c r="IIA5918" s="248"/>
      <x:c r="IIB5918" s="248"/>
      <x:c r="IIC5918" s="248"/>
      <x:c r="IID5918" s="248"/>
      <x:c r="IIE5918" s="248"/>
      <x:c r="IIF5918" s="248"/>
      <x:c r="IIG5918" s="248"/>
      <x:c r="IIH5918" s="248"/>
      <x:c r="III5918" s="248"/>
      <x:c r="IIJ5918" s="248"/>
      <x:c r="IIK5918" s="248"/>
      <x:c r="IIL5918" s="248"/>
      <x:c r="IIM5918" s="248"/>
      <x:c r="IIN5918" s="248"/>
      <x:c r="IIO5918" s="248"/>
      <x:c r="IIP5918" s="248"/>
      <x:c r="IIQ5918" s="248"/>
      <x:c r="IIR5918" s="248"/>
      <x:c r="IIS5918" s="248"/>
      <x:c r="IIT5918" s="248"/>
      <x:c r="IIU5918" s="248"/>
      <x:c r="IIV5918" s="248"/>
      <x:c r="IIW5918" s="248"/>
      <x:c r="IIX5918" s="248"/>
      <x:c r="IIY5918" s="248"/>
      <x:c r="IIZ5918" s="248"/>
      <x:c r="IJA5918" s="248"/>
      <x:c r="IJB5918" s="248"/>
      <x:c r="IJC5918" s="248"/>
      <x:c r="IJD5918" s="248"/>
      <x:c r="IJE5918" s="248"/>
      <x:c r="IJF5918" s="248"/>
      <x:c r="IJG5918" s="248"/>
      <x:c r="IJH5918" s="248"/>
      <x:c r="IJI5918" s="248"/>
      <x:c r="IJJ5918" s="248"/>
      <x:c r="IJK5918" s="248"/>
      <x:c r="IJL5918" s="248"/>
      <x:c r="IJM5918" s="248"/>
      <x:c r="IJN5918" s="248"/>
      <x:c r="IJO5918" s="248"/>
      <x:c r="IJP5918" s="248"/>
      <x:c r="IJQ5918" s="248"/>
      <x:c r="IJR5918" s="248"/>
      <x:c r="IJS5918" s="248"/>
      <x:c r="IJT5918" s="248"/>
      <x:c r="IJU5918" s="248"/>
      <x:c r="IJV5918" s="248"/>
      <x:c r="IJW5918" s="248"/>
      <x:c r="IJX5918" s="248"/>
      <x:c r="IJY5918" s="248"/>
      <x:c r="IJZ5918" s="248"/>
      <x:c r="IKA5918" s="248"/>
      <x:c r="IKB5918" s="248"/>
      <x:c r="IKC5918" s="248"/>
      <x:c r="IKD5918" s="248"/>
      <x:c r="IKE5918" s="248"/>
      <x:c r="IKF5918" s="248"/>
      <x:c r="IKG5918" s="248"/>
      <x:c r="IKH5918" s="248"/>
      <x:c r="IKI5918" s="248"/>
      <x:c r="IKJ5918" s="248"/>
      <x:c r="IKK5918" s="248"/>
      <x:c r="IKL5918" s="248"/>
      <x:c r="IKM5918" s="248"/>
      <x:c r="IKN5918" s="248"/>
      <x:c r="IKO5918" s="248"/>
      <x:c r="IKP5918" s="248"/>
      <x:c r="IKQ5918" s="248"/>
      <x:c r="IKR5918" s="248"/>
      <x:c r="IKS5918" s="248"/>
      <x:c r="IKT5918" s="248"/>
      <x:c r="IKU5918" s="248"/>
      <x:c r="IKV5918" s="248"/>
      <x:c r="IKW5918" s="248"/>
      <x:c r="IKX5918" s="248"/>
      <x:c r="IKY5918" s="248"/>
      <x:c r="IKZ5918" s="248"/>
      <x:c r="ILA5918" s="248"/>
      <x:c r="ILB5918" s="248"/>
      <x:c r="ILC5918" s="248"/>
      <x:c r="ILD5918" s="248"/>
      <x:c r="ILE5918" s="248"/>
      <x:c r="ILF5918" s="248"/>
      <x:c r="ILG5918" s="248"/>
      <x:c r="ILH5918" s="248"/>
      <x:c r="ILI5918" s="248"/>
      <x:c r="ILJ5918" s="248"/>
      <x:c r="ILK5918" s="248"/>
      <x:c r="ILL5918" s="248"/>
      <x:c r="ILM5918" s="248"/>
      <x:c r="ILN5918" s="248"/>
      <x:c r="ILO5918" s="248"/>
      <x:c r="ILP5918" s="248"/>
      <x:c r="ILQ5918" s="248"/>
      <x:c r="ILR5918" s="248"/>
      <x:c r="ILS5918" s="248"/>
      <x:c r="ILT5918" s="248"/>
      <x:c r="ILU5918" s="248"/>
      <x:c r="ILV5918" s="248"/>
      <x:c r="ILW5918" s="248"/>
      <x:c r="ILX5918" s="248"/>
      <x:c r="ILY5918" s="248"/>
      <x:c r="ILZ5918" s="248"/>
      <x:c r="IMA5918" s="248"/>
      <x:c r="IMB5918" s="248"/>
      <x:c r="IMC5918" s="248"/>
      <x:c r="IMD5918" s="248"/>
      <x:c r="IME5918" s="248"/>
      <x:c r="IMF5918" s="248"/>
      <x:c r="IMG5918" s="248"/>
      <x:c r="IMH5918" s="248"/>
      <x:c r="IMI5918" s="248"/>
      <x:c r="IMJ5918" s="248"/>
      <x:c r="IMK5918" s="248"/>
      <x:c r="IML5918" s="248"/>
      <x:c r="IMM5918" s="248"/>
      <x:c r="IMN5918" s="248"/>
      <x:c r="IMO5918" s="248"/>
      <x:c r="IMP5918" s="248"/>
      <x:c r="IMQ5918" s="248"/>
      <x:c r="IMR5918" s="248"/>
      <x:c r="IMS5918" s="248"/>
      <x:c r="IMT5918" s="248"/>
      <x:c r="IMU5918" s="248"/>
      <x:c r="IMV5918" s="248"/>
      <x:c r="IMW5918" s="248"/>
      <x:c r="IMX5918" s="248"/>
      <x:c r="IMY5918" s="248"/>
      <x:c r="IMZ5918" s="248"/>
      <x:c r="INA5918" s="248"/>
      <x:c r="INB5918" s="248"/>
      <x:c r="INC5918" s="248"/>
      <x:c r="IND5918" s="248"/>
      <x:c r="INE5918" s="248"/>
      <x:c r="INF5918" s="248"/>
      <x:c r="ING5918" s="248"/>
      <x:c r="INH5918" s="248"/>
      <x:c r="INI5918" s="248"/>
      <x:c r="INJ5918" s="248"/>
      <x:c r="INK5918" s="248"/>
      <x:c r="INL5918" s="248"/>
      <x:c r="INM5918" s="248"/>
      <x:c r="INN5918" s="248"/>
      <x:c r="INO5918" s="248"/>
      <x:c r="INP5918" s="248"/>
      <x:c r="INQ5918" s="248"/>
      <x:c r="INR5918" s="248"/>
      <x:c r="INS5918" s="248"/>
      <x:c r="INT5918" s="248"/>
      <x:c r="INU5918" s="248"/>
      <x:c r="INV5918" s="248"/>
      <x:c r="INW5918" s="248"/>
      <x:c r="INX5918" s="248"/>
      <x:c r="INY5918" s="248"/>
      <x:c r="INZ5918" s="248"/>
      <x:c r="IOA5918" s="248"/>
      <x:c r="IOB5918" s="248"/>
      <x:c r="IOC5918" s="248"/>
      <x:c r="IOD5918" s="248"/>
      <x:c r="IOE5918" s="248"/>
      <x:c r="IOF5918" s="248"/>
      <x:c r="IOG5918" s="248"/>
      <x:c r="IOH5918" s="248"/>
      <x:c r="IOI5918" s="248"/>
      <x:c r="IOJ5918" s="248"/>
      <x:c r="IOK5918" s="248"/>
      <x:c r="IOL5918" s="248"/>
      <x:c r="IOM5918" s="248"/>
      <x:c r="ION5918" s="248"/>
      <x:c r="IOO5918" s="248"/>
      <x:c r="IOP5918" s="248"/>
      <x:c r="IOQ5918" s="248"/>
      <x:c r="IOR5918" s="248"/>
      <x:c r="IOS5918" s="248"/>
      <x:c r="IOT5918" s="248"/>
      <x:c r="IOU5918" s="248"/>
      <x:c r="IOV5918" s="248"/>
      <x:c r="IOW5918" s="248"/>
      <x:c r="IOX5918" s="248"/>
      <x:c r="IOY5918" s="248"/>
      <x:c r="IOZ5918" s="248"/>
      <x:c r="IPA5918" s="248"/>
      <x:c r="IPB5918" s="248"/>
      <x:c r="IPC5918" s="248"/>
      <x:c r="IPD5918" s="248"/>
      <x:c r="IPE5918" s="248"/>
      <x:c r="IPF5918" s="248"/>
      <x:c r="IPG5918" s="248"/>
      <x:c r="IPH5918" s="248"/>
      <x:c r="IPI5918" s="248"/>
      <x:c r="IPJ5918" s="248"/>
      <x:c r="IPK5918" s="248"/>
      <x:c r="IPL5918" s="248"/>
      <x:c r="IPM5918" s="248"/>
      <x:c r="IPN5918" s="248"/>
      <x:c r="IPO5918" s="248"/>
      <x:c r="IPP5918" s="248"/>
      <x:c r="IPQ5918" s="248"/>
      <x:c r="IPR5918" s="248"/>
      <x:c r="IPS5918" s="248"/>
      <x:c r="IPT5918" s="248"/>
      <x:c r="IPU5918" s="248"/>
      <x:c r="IPV5918" s="248"/>
      <x:c r="IPW5918" s="248"/>
      <x:c r="IPX5918" s="248"/>
      <x:c r="IPY5918" s="248"/>
      <x:c r="IPZ5918" s="248"/>
      <x:c r="IQA5918" s="248"/>
      <x:c r="IQB5918" s="248"/>
      <x:c r="IQC5918" s="248"/>
      <x:c r="IQD5918" s="248"/>
      <x:c r="IQE5918" s="248"/>
      <x:c r="IQF5918" s="248"/>
      <x:c r="IQG5918" s="248"/>
      <x:c r="IQH5918" s="248"/>
      <x:c r="IQI5918" s="248"/>
      <x:c r="IQJ5918" s="248"/>
      <x:c r="IQK5918" s="248"/>
      <x:c r="IQL5918" s="248"/>
      <x:c r="IQM5918" s="248"/>
      <x:c r="IQN5918" s="248"/>
      <x:c r="IQO5918" s="248"/>
      <x:c r="IQP5918" s="248"/>
      <x:c r="IQQ5918" s="248"/>
      <x:c r="IQR5918" s="248"/>
      <x:c r="IQS5918" s="248"/>
      <x:c r="IQT5918" s="248"/>
      <x:c r="IQU5918" s="248"/>
      <x:c r="IQV5918" s="248"/>
      <x:c r="IQW5918" s="248"/>
      <x:c r="IQX5918" s="248"/>
      <x:c r="IQY5918" s="248"/>
      <x:c r="IQZ5918" s="248"/>
      <x:c r="IRA5918" s="248"/>
      <x:c r="IRB5918" s="248"/>
      <x:c r="IRC5918" s="248"/>
      <x:c r="IRD5918" s="248"/>
      <x:c r="IRE5918" s="248"/>
      <x:c r="IRF5918" s="248"/>
      <x:c r="IRG5918" s="248"/>
      <x:c r="IRH5918" s="248"/>
      <x:c r="IRI5918" s="248"/>
      <x:c r="IRJ5918" s="248"/>
      <x:c r="IRK5918" s="248"/>
      <x:c r="IRL5918" s="248"/>
      <x:c r="IRM5918" s="248"/>
      <x:c r="IRN5918" s="248"/>
      <x:c r="IRO5918" s="248"/>
      <x:c r="IRP5918" s="248"/>
      <x:c r="IRQ5918" s="248"/>
      <x:c r="IRR5918" s="248"/>
      <x:c r="IRS5918" s="248"/>
      <x:c r="IRT5918" s="248"/>
      <x:c r="IRU5918" s="248"/>
      <x:c r="IRV5918" s="248"/>
      <x:c r="IRW5918" s="248"/>
      <x:c r="IRX5918" s="248"/>
      <x:c r="IRY5918" s="248"/>
      <x:c r="IRZ5918" s="248"/>
      <x:c r="ISA5918" s="248"/>
      <x:c r="ISB5918" s="248"/>
      <x:c r="ISC5918" s="248"/>
      <x:c r="ISD5918" s="248"/>
      <x:c r="ISE5918" s="248"/>
      <x:c r="ISF5918" s="248"/>
      <x:c r="ISG5918" s="248"/>
      <x:c r="ISH5918" s="248"/>
      <x:c r="ISI5918" s="248"/>
      <x:c r="ISJ5918" s="248"/>
      <x:c r="ISK5918" s="248"/>
      <x:c r="ISL5918" s="248"/>
      <x:c r="ISM5918" s="248"/>
      <x:c r="ISN5918" s="248"/>
      <x:c r="ISO5918" s="248"/>
      <x:c r="ISP5918" s="248"/>
      <x:c r="ISQ5918" s="248"/>
      <x:c r="ISR5918" s="248"/>
      <x:c r="ISS5918" s="248"/>
      <x:c r="IST5918" s="248"/>
      <x:c r="ISU5918" s="248"/>
      <x:c r="ISV5918" s="248"/>
      <x:c r="ISW5918" s="248"/>
      <x:c r="ISX5918" s="248"/>
      <x:c r="ISY5918" s="248"/>
      <x:c r="ISZ5918" s="248"/>
      <x:c r="ITA5918" s="248"/>
      <x:c r="ITB5918" s="248"/>
      <x:c r="ITC5918" s="248"/>
      <x:c r="ITD5918" s="248"/>
      <x:c r="ITE5918" s="248"/>
      <x:c r="ITF5918" s="248"/>
      <x:c r="ITG5918" s="248"/>
      <x:c r="ITH5918" s="248"/>
      <x:c r="ITI5918" s="248"/>
      <x:c r="ITJ5918" s="248"/>
      <x:c r="ITK5918" s="248"/>
      <x:c r="ITL5918" s="248"/>
      <x:c r="ITM5918" s="248"/>
      <x:c r="ITN5918" s="248"/>
      <x:c r="ITO5918" s="248"/>
      <x:c r="ITP5918" s="248"/>
      <x:c r="ITQ5918" s="248"/>
      <x:c r="ITR5918" s="248"/>
      <x:c r="ITS5918" s="248"/>
      <x:c r="ITT5918" s="248"/>
      <x:c r="ITU5918" s="248"/>
      <x:c r="ITV5918" s="248"/>
      <x:c r="ITW5918" s="248"/>
      <x:c r="ITX5918" s="248"/>
      <x:c r="ITY5918" s="248"/>
      <x:c r="ITZ5918" s="248"/>
      <x:c r="IUA5918" s="248"/>
      <x:c r="IUB5918" s="248"/>
      <x:c r="IUC5918" s="248"/>
      <x:c r="IUD5918" s="248"/>
      <x:c r="IUE5918" s="248"/>
      <x:c r="IUF5918" s="248"/>
      <x:c r="IUG5918" s="248"/>
      <x:c r="IUH5918" s="248"/>
      <x:c r="IUI5918" s="248"/>
      <x:c r="IUJ5918" s="248"/>
      <x:c r="IUK5918" s="248"/>
      <x:c r="IUL5918" s="248"/>
      <x:c r="IUM5918" s="248"/>
      <x:c r="IUN5918" s="248"/>
      <x:c r="IUO5918" s="248"/>
      <x:c r="IUP5918" s="248"/>
      <x:c r="IUQ5918" s="248"/>
      <x:c r="IUR5918" s="248"/>
      <x:c r="IUS5918" s="248"/>
      <x:c r="IUT5918" s="248"/>
      <x:c r="IUU5918" s="248"/>
      <x:c r="IUV5918" s="248"/>
      <x:c r="IUW5918" s="248"/>
      <x:c r="IUX5918" s="248"/>
      <x:c r="IUY5918" s="248"/>
      <x:c r="IUZ5918" s="248"/>
      <x:c r="IVA5918" s="248"/>
      <x:c r="IVB5918" s="248"/>
      <x:c r="IVC5918" s="248"/>
      <x:c r="IVD5918" s="248"/>
      <x:c r="IVE5918" s="248"/>
      <x:c r="IVF5918" s="248"/>
      <x:c r="IVG5918" s="248"/>
      <x:c r="IVH5918" s="248"/>
      <x:c r="IVI5918" s="248"/>
      <x:c r="IVJ5918" s="248"/>
      <x:c r="IVK5918" s="248"/>
      <x:c r="IVL5918" s="248"/>
      <x:c r="IVM5918" s="248"/>
      <x:c r="IVN5918" s="248"/>
      <x:c r="IVO5918" s="248"/>
      <x:c r="IVP5918" s="248"/>
      <x:c r="IVQ5918" s="248"/>
      <x:c r="IVR5918" s="248"/>
      <x:c r="IVS5918" s="248"/>
      <x:c r="IVT5918" s="248"/>
      <x:c r="IVU5918" s="248"/>
      <x:c r="IVV5918" s="248"/>
      <x:c r="IVW5918" s="248"/>
      <x:c r="IVX5918" s="248"/>
      <x:c r="IVY5918" s="248"/>
      <x:c r="IVZ5918" s="248"/>
      <x:c r="IWA5918" s="248"/>
      <x:c r="IWB5918" s="248"/>
      <x:c r="IWC5918" s="248"/>
      <x:c r="IWD5918" s="248"/>
      <x:c r="IWE5918" s="248"/>
      <x:c r="IWF5918" s="248"/>
      <x:c r="IWG5918" s="248"/>
      <x:c r="IWH5918" s="248"/>
      <x:c r="IWI5918" s="248"/>
      <x:c r="IWJ5918" s="248"/>
      <x:c r="IWK5918" s="248"/>
      <x:c r="IWL5918" s="248"/>
      <x:c r="IWM5918" s="248"/>
      <x:c r="IWN5918" s="248"/>
      <x:c r="IWO5918" s="248"/>
      <x:c r="IWP5918" s="248"/>
      <x:c r="IWQ5918" s="248"/>
      <x:c r="IWR5918" s="248"/>
      <x:c r="IWS5918" s="248"/>
      <x:c r="IWT5918" s="248"/>
      <x:c r="IWU5918" s="248"/>
      <x:c r="IWV5918" s="248"/>
      <x:c r="IWW5918" s="248"/>
      <x:c r="IWX5918" s="248"/>
      <x:c r="IWY5918" s="248"/>
      <x:c r="IWZ5918" s="248"/>
      <x:c r="IXA5918" s="248"/>
      <x:c r="IXB5918" s="248"/>
      <x:c r="IXC5918" s="248"/>
      <x:c r="IXD5918" s="248"/>
      <x:c r="IXE5918" s="248"/>
      <x:c r="IXF5918" s="248"/>
      <x:c r="IXG5918" s="248"/>
      <x:c r="IXH5918" s="248"/>
      <x:c r="IXI5918" s="248"/>
      <x:c r="IXJ5918" s="248"/>
      <x:c r="IXK5918" s="248"/>
      <x:c r="IXL5918" s="248"/>
      <x:c r="IXM5918" s="248"/>
      <x:c r="IXN5918" s="248"/>
      <x:c r="IXO5918" s="248"/>
      <x:c r="IXP5918" s="248"/>
      <x:c r="IXQ5918" s="248"/>
      <x:c r="IXR5918" s="248"/>
      <x:c r="IXS5918" s="248"/>
      <x:c r="IXT5918" s="248"/>
      <x:c r="IXU5918" s="248"/>
      <x:c r="IXV5918" s="248"/>
      <x:c r="IXW5918" s="248"/>
      <x:c r="IXX5918" s="248"/>
      <x:c r="IXY5918" s="248"/>
      <x:c r="IXZ5918" s="248"/>
      <x:c r="IYA5918" s="248"/>
      <x:c r="IYB5918" s="248"/>
      <x:c r="IYC5918" s="248"/>
      <x:c r="IYD5918" s="248"/>
      <x:c r="IYE5918" s="248"/>
      <x:c r="IYF5918" s="248"/>
      <x:c r="IYG5918" s="248"/>
      <x:c r="IYH5918" s="248"/>
      <x:c r="IYI5918" s="248"/>
      <x:c r="IYJ5918" s="248"/>
      <x:c r="IYK5918" s="248"/>
      <x:c r="IYL5918" s="248"/>
      <x:c r="IYM5918" s="248"/>
      <x:c r="IYN5918" s="248"/>
      <x:c r="IYO5918" s="248"/>
      <x:c r="IYP5918" s="248"/>
      <x:c r="IYQ5918" s="248"/>
      <x:c r="IYR5918" s="248"/>
      <x:c r="IYS5918" s="248"/>
      <x:c r="IYT5918" s="248"/>
      <x:c r="IYU5918" s="248"/>
      <x:c r="IYV5918" s="248"/>
      <x:c r="IYW5918" s="248"/>
      <x:c r="IYX5918" s="248"/>
      <x:c r="IYY5918" s="248"/>
      <x:c r="IYZ5918" s="248"/>
      <x:c r="IZA5918" s="248"/>
      <x:c r="IZB5918" s="248"/>
      <x:c r="IZC5918" s="248"/>
      <x:c r="IZD5918" s="248"/>
      <x:c r="IZE5918" s="248"/>
      <x:c r="IZF5918" s="248"/>
      <x:c r="IZG5918" s="248"/>
      <x:c r="IZH5918" s="248"/>
      <x:c r="IZI5918" s="248"/>
      <x:c r="IZJ5918" s="248"/>
      <x:c r="IZK5918" s="248"/>
      <x:c r="IZL5918" s="248"/>
      <x:c r="IZM5918" s="248"/>
      <x:c r="IZN5918" s="248"/>
      <x:c r="IZO5918" s="248"/>
      <x:c r="IZP5918" s="248"/>
      <x:c r="IZQ5918" s="248"/>
      <x:c r="IZR5918" s="248"/>
      <x:c r="IZS5918" s="248"/>
      <x:c r="IZT5918" s="248"/>
      <x:c r="IZU5918" s="248"/>
      <x:c r="IZV5918" s="248"/>
      <x:c r="IZW5918" s="248"/>
      <x:c r="IZX5918" s="248"/>
      <x:c r="IZY5918" s="248"/>
      <x:c r="IZZ5918" s="248"/>
      <x:c r="JAA5918" s="248"/>
      <x:c r="JAB5918" s="248"/>
      <x:c r="JAC5918" s="248"/>
      <x:c r="JAD5918" s="248"/>
      <x:c r="JAE5918" s="248"/>
      <x:c r="JAF5918" s="248"/>
      <x:c r="JAG5918" s="248"/>
      <x:c r="JAH5918" s="248"/>
      <x:c r="JAI5918" s="248"/>
      <x:c r="JAJ5918" s="248"/>
      <x:c r="JAK5918" s="248"/>
      <x:c r="JAL5918" s="248"/>
      <x:c r="JAM5918" s="248"/>
      <x:c r="JAN5918" s="248"/>
      <x:c r="JAO5918" s="248"/>
      <x:c r="JAP5918" s="248"/>
      <x:c r="JAQ5918" s="248"/>
      <x:c r="JAR5918" s="248"/>
      <x:c r="JAS5918" s="248"/>
      <x:c r="JAT5918" s="248"/>
      <x:c r="JAU5918" s="248"/>
      <x:c r="JAV5918" s="248"/>
      <x:c r="JAW5918" s="248"/>
      <x:c r="JAX5918" s="248"/>
      <x:c r="JAY5918" s="248"/>
      <x:c r="JAZ5918" s="248"/>
      <x:c r="JBA5918" s="248"/>
      <x:c r="JBB5918" s="248"/>
      <x:c r="JBC5918" s="248"/>
      <x:c r="JBD5918" s="248"/>
      <x:c r="JBE5918" s="248"/>
      <x:c r="JBF5918" s="248"/>
      <x:c r="JBG5918" s="248"/>
      <x:c r="JBH5918" s="248"/>
      <x:c r="JBI5918" s="248"/>
      <x:c r="JBJ5918" s="248"/>
      <x:c r="JBK5918" s="248"/>
      <x:c r="JBL5918" s="248"/>
      <x:c r="JBM5918" s="248"/>
      <x:c r="JBN5918" s="248"/>
      <x:c r="JBO5918" s="248"/>
      <x:c r="JBP5918" s="248"/>
      <x:c r="JBQ5918" s="248"/>
      <x:c r="JBR5918" s="248"/>
      <x:c r="JBS5918" s="248"/>
      <x:c r="JBT5918" s="248"/>
      <x:c r="JBU5918" s="248"/>
      <x:c r="JBV5918" s="248"/>
      <x:c r="JBW5918" s="248"/>
      <x:c r="JBX5918" s="248"/>
      <x:c r="JBY5918" s="248"/>
      <x:c r="JBZ5918" s="248"/>
      <x:c r="JCA5918" s="248"/>
      <x:c r="JCB5918" s="248"/>
      <x:c r="JCC5918" s="248"/>
      <x:c r="JCD5918" s="248"/>
      <x:c r="JCE5918" s="248"/>
      <x:c r="JCF5918" s="248"/>
      <x:c r="JCG5918" s="248"/>
      <x:c r="JCH5918" s="248"/>
      <x:c r="JCI5918" s="248"/>
      <x:c r="JCJ5918" s="248"/>
      <x:c r="JCK5918" s="248"/>
      <x:c r="JCL5918" s="248"/>
      <x:c r="JCM5918" s="248"/>
      <x:c r="JCN5918" s="248"/>
      <x:c r="JCO5918" s="248"/>
      <x:c r="JCP5918" s="248"/>
      <x:c r="JCQ5918" s="248"/>
      <x:c r="JCR5918" s="248"/>
      <x:c r="JCS5918" s="248"/>
      <x:c r="JCT5918" s="248"/>
      <x:c r="JCU5918" s="248"/>
      <x:c r="JCV5918" s="248"/>
      <x:c r="JCW5918" s="248"/>
      <x:c r="JCX5918" s="248"/>
      <x:c r="JCY5918" s="248"/>
      <x:c r="JCZ5918" s="248"/>
      <x:c r="JDA5918" s="248"/>
      <x:c r="JDB5918" s="248"/>
      <x:c r="JDC5918" s="248"/>
      <x:c r="JDD5918" s="248"/>
      <x:c r="JDE5918" s="248"/>
      <x:c r="JDF5918" s="248"/>
      <x:c r="JDG5918" s="248"/>
      <x:c r="JDH5918" s="248"/>
      <x:c r="JDI5918" s="248"/>
      <x:c r="JDJ5918" s="248"/>
      <x:c r="JDK5918" s="248"/>
      <x:c r="JDL5918" s="248"/>
      <x:c r="JDM5918" s="248"/>
      <x:c r="JDN5918" s="248"/>
      <x:c r="JDO5918" s="248"/>
      <x:c r="JDP5918" s="248"/>
      <x:c r="JDQ5918" s="248"/>
      <x:c r="JDR5918" s="248"/>
      <x:c r="JDS5918" s="248"/>
      <x:c r="JDT5918" s="248"/>
      <x:c r="JDU5918" s="248"/>
      <x:c r="JDV5918" s="248"/>
      <x:c r="JDW5918" s="248"/>
      <x:c r="JDX5918" s="248"/>
      <x:c r="JDY5918" s="248"/>
      <x:c r="JDZ5918" s="248"/>
      <x:c r="JEA5918" s="248"/>
      <x:c r="JEB5918" s="248"/>
      <x:c r="JEC5918" s="248"/>
      <x:c r="JED5918" s="248"/>
      <x:c r="JEE5918" s="248"/>
      <x:c r="JEF5918" s="248"/>
      <x:c r="JEG5918" s="248"/>
      <x:c r="JEH5918" s="248"/>
      <x:c r="JEI5918" s="248"/>
      <x:c r="JEJ5918" s="248"/>
      <x:c r="JEK5918" s="248"/>
      <x:c r="JEL5918" s="248"/>
      <x:c r="JEM5918" s="248"/>
      <x:c r="JEN5918" s="248"/>
      <x:c r="JEO5918" s="248"/>
      <x:c r="JEP5918" s="248"/>
      <x:c r="JEQ5918" s="248"/>
      <x:c r="JER5918" s="248"/>
      <x:c r="JES5918" s="248"/>
      <x:c r="JET5918" s="248"/>
      <x:c r="JEU5918" s="248"/>
      <x:c r="JEV5918" s="248"/>
      <x:c r="JEW5918" s="248"/>
      <x:c r="JEX5918" s="248"/>
      <x:c r="JEY5918" s="248"/>
      <x:c r="JEZ5918" s="248"/>
      <x:c r="JFA5918" s="248"/>
      <x:c r="JFB5918" s="248"/>
      <x:c r="JFC5918" s="248"/>
      <x:c r="JFD5918" s="248"/>
      <x:c r="JFE5918" s="248"/>
      <x:c r="JFF5918" s="248"/>
      <x:c r="JFG5918" s="248"/>
      <x:c r="JFH5918" s="248"/>
      <x:c r="JFI5918" s="248"/>
      <x:c r="JFJ5918" s="248"/>
      <x:c r="JFK5918" s="248"/>
      <x:c r="JFL5918" s="248"/>
      <x:c r="JFM5918" s="248"/>
      <x:c r="JFN5918" s="248"/>
      <x:c r="JFO5918" s="248"/>
      <x:c r="JFP5918" s="248"/>
      <x:c r="JFQ5918" s="248"/>
      <x:c r="JFR5918" s="248"/>
      <x:c r="JFS5918" s="248"/>
      <x:c r="JFT5918" s="248"/>
      <x:c r="JFU5918" s="248"/>
      <x:c r="JFV5918" s="248"/>
      <x:c r="JFW5918" s="248"/>
      <x:c r="JFX5918" s="248"/>
      <x:c r="JFY5918" s="248"/>
      <x:c r="JFZ5918" s="248"/>
      <x:c r="JGA5918" s="248"/>
      <x:c r="JGB5918" s="248"/>
      <x:c r="JGC5918" s="248"/>
      <x:c r="JGD5918" s="248"/>
      <x:c r="JGE5918" s="248"/>
      <x:c r="JGF5918" s="248"/>
      <x:c r="JGG5918" s="248"/>
      <x:c r="JGH5918" s="248"/>
      <x:c r="JGI5918" s="248"/>
      <x:c r="JGJ5918" s="248"/>
      <x:c r="JGK5918" s="248"/>
      <x:c r="JGL5918" s="248"/>
      <x:c r="JGM5918" s="248"/>
      <x:c r="JGN5918" s="248"/>
      <x:c r="JGO5918" s="248"/>
      <x:c r="JGP5918" s="248"/>
      <x:c r="JGQ5918" s="248"/>
      <x:c r="JGR5918" s="248"/>
      <x:c r="JGS5918" s="248"/>
      <x:c r="JGT5918" s="248"/>
      <x:c r="JGU5918" s="248"/>
      <x:c r="JGV5918" s="248"/>
      <x:c r="JGW5918" s="248"/>
      <x:c r="JGX5918" s="248"/>
      <x:c r="JGY5918" s="248"/>
      <x:c r="JGZ5918" s="248"/>
      <x:c r="JHA5918" s="248"/>
      <x:c r="JHB5918" s="248"/>
      <x:c r="JHC5918" s="248"/>
      <x:c r="JHD5918" s="248"/>
      <x:c r="JHE5918" s="248"/>
      <x:c r="JHF5918" s="248"/>
      <x:c r="JHG5918" s="248"/>
      <x:c r="JHH5918" s="248"/>
      <x:c r="JHI5918" s="248"/>
      <x:c r="JHJ5918" s="248"/>
      <x:c r="JHK5918" s="248"/>
      <x:c r="JHL5918" s="248"/>
      <x:c r="JHM5918" s="248"/>
      <x:c r="JHN5918" s="248"/>
      <x:c r="JHO5918" s="248"/>
      <x:c r="JHP5918" s="248"/>
      <x:c r="JHQ5918" s="248"/>
      <x:c r="JHR5918" s="248"/>
      <x:c r="JHS5918" s="248"/>
      <x:c r="JHT5918" s="248"/>
      <x:c r="JHU5918" s="248"/>
      <x:c r="JHV5918" s="248"/>
      <x:c r="JHW5918" s="248"/>
      <x:c r="JHX5918" s="248"/>
      <x:c r="JHY5918" s="248"/>
      <x:c r="JHZ5918" s="248"/>
      <x:c r="JIA5918" s="248"/>
      <x:c r="JIB5918" s="248"/>
      <x:c r="JIC5918" s="248"/>
      <x:c r="JID5918" s="248"/>
      <x:c r="JIE5918" s="248"/>
      <x:c r="JIF5918" s="248"/>
      <x:c r="JIG5918" s="248"/>
      <x:c r="JIH5918" s="248"/>
      <x:c r="JII5918" s="248"/>
      <x:c r="JIJ5918" s="248"/>
      <x:c r="JIK5918" s="248"/>
      <x:c r="JIL5918" s="248"/>
      <x:c r="JIM5918" s="248"/>
      <x:c r="JIN5918" s="248"/>
      <x:c r="JIO5918" s="248"/>
      <x:c r="JIP5918" s="248"/>
      <x:c r="JIQ5918" s="248"/>
      <x:c r="JIR5918" s="248"/>
      <x:c r="JIS5918" s="248"/>
      <x:c r="JIT5918" s="248"/>
      <x:c r="JIU5918" s="248"/>
      <x:c r="JIV5918" s="248"/>
      <x:c r="JIW5918" s="248"/>
      <x:c r="JIX5918" s="248"/>
      <x:c r="JIY5918" s="248"/>
      <x:c r="JIZ5918" s="248"/>
      <x:c r="JJA5918" s="248"/>
      <x:c r="JJB5918" s="248"/>
      <x:c r="JJC5918" s="248"/>
      <x:c r="JJD5918" s="248"/>
      <x:c r="JJE5918" s="248"/>
      <x:c r="JJF5918" s="248"/>
      <x:c r="JJG5918" s="248"/>
      <x:c r="JJH5918" s="248"/>
      <x:c r="JJI5918" s="248"/>
      <x:c r="JJJ5918" s="248"/>
      <x:c r="JJK5918" s="248"/>
      <x:c r="JJL5918" s="248"/>
      <x:c r="JJM5918" s="248"/>
      <x:c r="JJN5918" s="248"/>
      <x:c r="JJO5918" s="248"/>
      <x:c r="JJP5918" s="248"/>
      <x:c r="JJQ5918" s="248"/>
      <x:c r="JJR5918" s="248"/>
      <x:c r="JJS5918" s="248"/>
      <x:c r="JJT5918" s="248"/>
      <x:c r="JJU5918" s="248"/>
      <x:c r="JJV5918" s="248"/>
      <x:c r="JJW5918" s="248"/>
      <x:c r="JJX5918" s="248"/>
      <x:c r="JJY5918" s="248"/>
      <x:c r="JJZ5918" s="248"/>
      <x:c r="JKA5918" s="248"/>
      <x:c r="JKB5918" s="248"/>
      <x:c r="JKC5918" s="248"/>
      <x:c r="JKD5918" s="248"/>
      <x:c r="JKE5918" s="248"/>
      <x:c r="JKF5918" s="248"/>
      <x:c r="JKG5918" s="248"/>
      <x:c r="JKH5918" s="248"/>
      <x:c r="JKI5918" s="248"/>
      <x:c r="JKJ5918" s="248"/>
      <x:c r="JKK5918" s="248"/>
      <x:c r="JKL5918" s="248"/>
      <x:c r="JKM5918" s="248"/>
      <x:c r="JKN5918" s="248"/>
      <x:c r="JKO5918" s="248"/>
      <x:c r="JKP5918" s="248"/>
      <x:c r="JKQ5918" s="248"/>
      <x:c r="JKR5918" s="248"/>
      <x:c r="JKS5918" s="248"/>
      <x:c r="JKT5918" s="248"/>
      <x:c r="JKU5918" s="248"/>
      <x:c r="JKV5918" s="248"/>
      <x:c r="JKW5918" s="248"/>
      <x:c r="JKX5918" s="248"/>
      <x:c r="JKY5918" s="248"/>
      <x:c r="JKZ5918" s="248"/>
      <x:c r="JLA5918" s="248"/>
      <x:c r="JLB5918" s="248"/>
      <x:c r="JLC5918" s="248"/>
      <x:c r="JLD5918" s="248"/>
      <x:c r="JLE5918" s="248"/>
      <x:c r="JLF5918" s="248"/>
      <x:c r="JLG5918" s="248"/>
      <x:c r="JLH5918" s="248"/>
      <x:c r="JLI5918" s="248"/>
      <x:c r="JLJ5918" s="248"/>
      <x:c r="JLK5918" s="248"/>
      <x:c r="JLL5918" s="248"/>
      <x:c r="JLM5918" s="248"/>
      <x:c r="JLN5918" s="248"/>
      <x:c r="JLO5918" s="248"/>
      <x:c r="JLP5918" s="248"/>
      <x:c r="JLQ5918" s="248"/>
      <x:c r="JLR5918" s="248"/>
      <x:c r="JLS5918" s="248"/>
      <x:c r="JLT5918" s="248"/>
      <x:c r="JLU5918" s="248"/>
      <x:c r="JLV5918" s="248"/>
      <x:c r="JLW5918" s="248"/>
      <x:c r="JLX5918" s="248"/>
      <x:c r="JLY5918" s="248"/>
      <x:c r="JLZ5918" s="248"/>
      <x:c r="JMA5918" s="248"/>
      <x:c r="JMB5918" s="248"/>
      <x:c r="JMC5918" s="248"/>
      <x:c r="JMD5918" s="248"/>
      <x:c r="JME5918" s="248"/>
      <x:c r="JMF5918" s="248"/>
      <x:c r="JMG5918" s="248"/>
      <x:c r="JMH5918" s="248"/>
      <x:c r="JMI5918" s="248"/>
      <x:c r="JMJ5918" s="248"/>
      <x:c r="JMK5918" s="248"/>
      <x:c r="JML5918" s="248"/>
      <x:c r="JMM5918" s="248"/>
      <x:c r="JMN5918" s="248"/>
      <x:c r="JMO5918" s="248"/>
      <x:c r="JMP5918" s="248"/>
      <x:c r="JMQ5918" s="248"/>
      <x:c r="JMR5918" s="248"/>
      <x:c r="JMS5918" s="248"/>
      <x:c r="JMT5918" s="248"/>
      <x:c r="JMU5918" s="248"/>
      <x:c r="JMV5918" s="248"/>
      <x:c r="JMW5918" s="248"/>
      <x:c r="JMX5918" s="248"/>
      <x:c r="JMY5918" s="248"/>
      <x:c r="JMZ5918" s="248"/>
      <x:c r="JNA5918" s="248"/>
      <x:c r="JNB5918" s="248"/>
      <x:c r="JNC5918" s="248"/>
      <x:c r="JND5918" s="248"/>
      <x:c r="JNE5918" s="248"/>
      <x:c r="JNF5918" s="248"/>
      <x:c r="JNG5918" s="248"/>
      <x:c r="JNH5918" s="248"/>
      <x:c r="JNI5918" s="248"/>
      <x:c r="JNJ5918" s="248"/>
      <x:c r="JNK5918" s="248"/>
      <x:c r="JNL5918" s="248"/>
      <x:c r="JNM5918" s="248"/>
      <x:c r="JNN5918" s="248"/>
      <x:c r="JNO5918" s="248"/>
      <x:c r="JNP5918" s="248"/>
      <x:c r="JNQ5918" s="248"/>
      <x:c r="JNR5918" s="248"/>
      <x:c r="JNS5918" s="248"/>
      <x:c r="JNT5918" s="248"/>
      <x:c r="JNU5918" s="248"/>
      <x:c r="JNV5918" s="248"/>
      <x:c r="JNW5918" s="248"/>
      <x:c r="JNX5918" s="248"/>
      <x:c r="JNY5918" s="248"/>
      <x:c r="JNZ5918" s="248"/>
      <x:c r="JOA5918" s="248"/>
      <x:c r="JOB5918" s="248"/>
      <x:c r="JOC5918" s="248"/>
      <x:c r="JOD5918" s="248"/>
      <x:c r="JOE5918" s="248"/>
      <x:c r="JOF5918" s="248"/>
      <x:c r="JOG5918" s="248"/>
      <x:c r="JOH5918" s="248"/>
      <x:c r="JOI5918" s="248"/>
      <x:c r="JOJ5918" s="248"/>
      <x:c r="JOK5918" s="248"/>
      <x:c r="JOL5918" s="248"/>
      <x:c r="JOM5918" s="248"/>
      <x:c r="JON5918" s="248"/>
      <x:c r="JOO5918" s="248"/>
      <x:c r="JOP5918" s="248"/>
      <x:c r="JOQ5918" s="248"/>
      <x:c r="JOR5918" s="248"/>
      <x:c r="JOS5918" s="248"/>
      <x:c r="JOT5918" s="248"/>
      <x:c r="JOU5918" s="248"/>
      <x:c r="JOV5918" s="248"/>
      <x:c r="JOW5918" s="248"/>
      <x:c r="JOX5918" s="248"/>
      <x:c r="JOY5918" s="248"/>
      <x:c r="JOZ5918" s="248"/>
      <x:c r="JPA5918" s="248"/>
      <x:c r="JPB5918" s="248"/>
      <x:c r="JPC5918" s="248"/>
      <x:c r="JPD5918" s="248"/>
      <x:c r="JPE5918" s="248"/>
      <x:c r="JPF5918" s="248"/>
      <x:c r="JPG5918" s="248"/>
      <x:c r="JPH5918" s="248"/>
      <x:c r="JPI5918" s="248"/>
      <x:c r="JPJ5918" s="248"/>
      <x:c r="JPK5918" s="248"/>
      <x:c r="JPL5918" s="248"/>
      <x:c r="JPM5918" s="248"/>
      <x:c r="JPN5918" s="248"/>
      <x:c r="JPO5918" s="248"/>
      <x:c r="JPP5918" s="248"/>
      <x:c r="JPQ5918" s="248"/>
      <x:c r="JPR5918" s="248"/>
      <x:c r="JPS5918" s="248"/>
      <x:c r="JPT5918" s="248"/>
      <x:c r="JPU5918" s="248"/>
      <x:c r="JPV5918" s="248"/>
      <x:c r="JPW5918" s="248"/>
      <x:c r="JPX5918" s="248"/>
      <x:c r="JPY5918" s="248"/>
      <x:c r="JPZ5918" s="248"/>
      <x:c r="JQA5918" s="248"/>
      <x:c r="JQB5918" s="248"/>
      <x:c r="JQC5918" s="248"/>
      <x:c r="JQD5918" s="248"/>
      <x:c r="JQE5918" s="248"/>
      <x:c r="JQF5918" s="248"/>
      <x:c r="JQG5918" s="248"/>
      <x:c r="JQH5918" s="248"/>
      <x:c r="JQI5918" s="248"/>
      <x:c r="JQJ5918" s="248"/>
      <x:c r="JQK5918" s="248"/>
      <x:c r="JQL5918" s="248"/>
      <x:c r="JQM5918" s="248"/>
      <x:c r="JQN5918" s="248"/>
      <x:c r="JQO5918" s="248"/>
      <x:c r="JQP5918" s="248"/>
      <x:c r="JQQ5918" s="248"/>
      <x:c r="JQR5918" s="248"/>
      <x:c r="JQS5918" s="248"/>
      <x:c r="JQT5918" s="248"/>
      <x:c r="JQU5918" s="248"/>
      <x:c r="JQV5918" s="248"/>
      <x:c r="JQW5918" s="248"/>
      <x:c r="JQX5918" s="248"/>
      <x:c r="JQY5918" s="248"/>
      <x:c r="JQZ5918" s="248"/>
      <x:c r="JRA5918" s="248"/>
      <x:c r="JRB5918" s="248"/>
      <x:c r="JRC5918" s="248"/>
      <x:c r="JRD5918" s="248"/>
      <x:c r="JRE5918" s="248"/>
      <x:c r="JRF5918" s="248"/>
      <x:c r="JRG5918" s="248"/>
      <x:c r="JRH5918" s="248"/>
      <x:c r="JRI5918" s="248"/>
      <x:c r="JRJ5918" s="248"/>
      <x:c r="JRK5918" s="248"/>
      <x:c r="JRL5918" s="248"/>
      <x:c r="JRM5918" s="248"/>
      <x:c r="JRN5918" s="248"/>
      <x:c r="JRO5918" s="248"/>
      <x:c r="JRP5918" s="248"/>
      <x:c r="JRQ5918" s="248"/>
      <x:c r="JRR5918" s="248"/>
      <x:c r="JRS5918" s="248"/>
      <x:c r="JRT5918" s="248"/>
      <x:c r="JRU5918" s="248"/>
      <x:c r="JRV5918" s="248"/>
      <x:c r="JRW5918" s="248"/>
      <x:c r="JRX5918" s="248"/>
      <x:c r="JRY5918" s="248"/>
      <x:c r="JRZ5918" s="248"/>
      <x:c r="JSA5918" s="248"/>
      <x:c r="JSB5918" s="248"/>
      <x:c r="JSC5918" s="248"/>
      <x:c r="JSD5918" s="248"/>
      <x:c r="JSE5918" s="248"/>
      <x:c r="JSF5918" s="248"/>
      <x:c r="JSG5918" s="248"/>
      <x:c r="JSH5918" s="248"/>
      <x:c r="JSI5918" s="248"/>
      <x:c r="JSJ5918" s="248"/>
      <x:c r="JSK5918" s="248"/>
      <x:c r="JSL5918" s="248"/>
      <x:c r="JSM5918" s="248"/>
      <x:c r="JSN5918" s="248"/>
      <x:c r="JSO5918" s="248"/>
      <x:c r="JSP5918" s="248"/>
      <x:c r="JSQ5918" s="248"/>
      <x:c r="JSR5918" s="248"/>
      <x:c r="JSS5918" s="248"/>
      <x:c r="JST5918" s="248"/>
      <x:c r="JSU5918" s="248"/>
      <x:c r="JSV5918" s="248"/>
      <x:c r="JSW5918" s="248"/>
      <x:c r="JSX5918" s="248"/>
      <x:c r="JSY5918" s="248"/>
      <x:c r="JSZ5918" s="248"/>
      <x:c r="JTA5918" s="248"/>
      <x:c r="JTB5918" s="248"/>
      <x:c r="JTC5918" s="248"/>
      <x:c r="JTD5918" s="248"/>
      <x:c r="JTE5918" s="248"/>
      <x:c r="JTF5918" s="248"/>
      <x:c r="JTG5918" s="248"/>
      <x:c r="JTH5918" s="248"/>
      <x:c r="JTI5918" s="248"/>
      <x:c r="JTJ5918" s="248"/>
      <x:c r="JTK5918" s="248"/>
      <x:c r="JTL5918" s="248"/>
      <x:c r="JTM5918" s="248"/>
      <x:c r="JTN5918" s="248"/>
      <x:c r="JTO5918" s="248"/>
      <x:c r="JTP5918" s="248"/>
      <x:c r="JTQ5918" s="248"/>
      <x:c r="JTR5918" s="248"/>
      <x:c r="JTS5918" s="248"/>
      <x:c r="JTT5918" s="248"/>
      <x:c r="JTU5918" s="248"/>
      <x:c r="JTV5918" s="248"/>
      <x:c r="JTW5918" s="248"/>
      <x:c r="JTX5918" s="248"/>
      <x:c r="JTY5918" s="248"/>
      <x:c r="JTZ5918" s="248"/>
      <x:c r="JUA5918" s="248"/>
      <x:c r="JUB5918" s="248"/>
      <x:c r="JUC5918" s="248"/>
      <x:c r="JUD5918" s="248"/>
      <x:c r="JUE5918" s="248"/>
      <x:c r="JUF5918" s="248"/>
      <x:c r="JUG5918" s="248"/>
      <x:c r="JUH5918" s="248"/>
      <x:c r="JUI5918" s="248"/>
      <x:c r="JUJ5918" s="248"/>
      <x:c r="JUK5918" s="248"/>
      <x:c r="JUL5918" s="248"/>
      <x:c r="JUM5918" s="248"/>
      <x:c r="JUN5918" s="248"/>
      <x:c r="JUO5918" s="248"/>
      <x:c r="JUP5918" s="248"/>
      <x:c r="JUQ5918" s="248"/>
      <x:c r="JUR5918" s="248"/>
      <x:c r="JUS5918" s="248"/>
      <x:c r="JUT5918" s="248"/>
      <x:c r="JUU5918" s="248"/>
      <x:c r="JUV5918" s="248"/>
      <x:c r="JUW5918" s="248"/>
      <x:c r="JUX5918" s="248"/>
      <x:c r="JUY5918" s="248"/>
      <x:c r="JUZ5918" s="248"/>
      <x:c r="JVA5918" s="248"/>
      <x:c r="JVB5918" s="248"/>
      <x:c r="JVC5918" s="248"/>
      <x:c r="JVD5918" s="248"/>
      <x:c r="JVE5918" s="248"/>
      <x:c r="JVF5918" s="248"/>
      <x:c r="JVG5918" s="248"/>
      <x:c r="JVH5918" s="248"/>
      <x:c r="JVI5918" s="248"/>
      <x:c r="JVJ5918" s="248"/>
      <x:c r="JVK5918" s="248"/>
      <x:c r="JVL5918" s="248"/>
      <x:c r="JVM5918" s="248"/>
      <x:c r="JVN5918" s="248"/>
      <x:c r="JVO5918" s="248"/>
      <x:c r="JVP5918" s="248"/>
      <x:c r="JVQ5918" s="248"/>
      <x:c r="JVR5918" s="248"/>
      <x:c r="JVS5918" s="248"/>
      <x:c r="JVT5918" s="248"/>
      <x:c r="JVU5918" s="248"/>
      <x:c r="JVV5918" s="248"/>
      <x:c r="JVW5918" s="248"/>
      <x:c r="JVX5918" s="248"/>
      <x:c r="JVY5918" s="248"/>
      <x:c r="JVZ5918" s="248"/>
      <x:c r="JWA5918" s="248"/>
      <x:c r="JWB5918" s="248"/>
      <x:c r="JWC5918" s="248"/>
      <x:c r="JWD5918" s="248"/>
      <x:c r="JWE5918" s="248"/>
      <x:c r="JWF5918" s="248"/>
      <x:c r="JWG5918" s="248"/>
      <x:c r="JWH5918" s="248"/>
      <x:c r="JWI5918" s="248"/>
      <x:c r="JWJ5918" s="248"/>
      <x:c r="JWK5918" s="248"/>
      <x:c r="JWL5918" s="248"/>
      <x:c r="JWM5918" s="248"/>
      <x:c r="JWN5918" s="248"/>
      <x:c r="JWO5918" s="248"/>
      <x:c r="JWP5918" s="248"/>
      <x:c r="JWQ5918" s="248"/>
      <x:c r="JWR5918" s="248"/>
      <x:c r="JWS5918" s="248"/>
      <x:c r="JWT5918" s="248"/>
      <x:c r="JWU5918" s="248"/>
      <x:c r="JWV5918" s="248"/>
      <x:c r="JWW5918" s="248"/>
      <x:c r="JWX5918" s="248"/>
      <x:c r="JWY5918" s="248"/>
      <x:c r="JWZ5918" s="248"/>
      <x:c r="JXA5918" s="248"/>
      <x:c r="JXB5918" s="248"/>
      <x:c r="JXC5918" s="248"/>
      <x:c r="JXD5918" s="248"/>
      <x:c r="JXE5918" s="248"/>
      <x:c r="JXF5918" s="248"/>
      <x:c r="JXG5918" s="248"/>
      <x:c r="JXH5918" s="248"/>
      <x:c r="JXI5918" s="248"/>
      <x:c r="JXJ5918" s="248"/>
      <x:c r="JXK5918" s="248"/>
      <x:c r="JXL5918" s="248"/>
      <x:c r="JXM5918" s="248"/>
      <x:c r="JXN5918" s="248"/>
      <x:c r="JXO5918" s="248"/>
      <x:c r="JXP5918" s="248"/>
      <x:c r="JXQ5918" s="248"/>
      <x:c r="JXR5918" s="248"/>
      <x:c r="JXS5918" s="248"/>
      <x:c r="JXT5918" s="248"/>
      <x:c r="JXU5918" s="248"/>
      <x:c r="JXV5918" s="248"/>
      <x:c r="JXW5918" s="248"/>
      <x:c r="JXX5918" s="248"/>
      <x:c r="JXY5918" s="248"/>
      <x:c r="JXZ5918" s="248"/>
      <x:c r="JYA5918" s="248"/>
      <x:c r="JYB5918" s="248"/>
      <x:c r="JYC5918" s="248"/>
      <x:c r="JYD5918" s="248"/>
      <x:c r="JYE5918" s="248"/>
      <x:c r="JYF5918" s="248"/>
      <x:c r="JYG5918" s="248"/>
      <x:c r="JYH5918" s="248"/>
      <x:c r="JYI5918" s="248"/>
      <x:c r="JYJ5918" s="248"/>
      <x:c r="JYK5918" s="248"/>
      <x:c r="JYL5918" s="248"/>
      <x:c r="JYM5918" s="248"/>
      <x:c r="JYN5918" s="248"/>
      <x:c r="JYO5918" s="248"/>
      <x:c r="JYP5918" s="248"/>
      <x:c r="JYQ5918" s="248"/>
      <x:c r="JYR5918" s="248"/>
      <x:c r="JYS5918" s="248"/>
      <x:c r="JYT5918" s="248"/>
      <x:c r="JYU5918" s="248"/>
      <x:c r="JYV5918" s="248"/>
      <x:c r="JYW5918" s="248"/>
      <x:c r="JYX5918" s="248"/>
      <x:c r="JYY5918" s="248"/>
      <x:c r="JYZ5918" s="248"/>
      <x:c r="JZA5918" s="248"/>
      <x:c r="JZB5918" s="248"/>
      <x:c r="JZC5918" s="248"/>
      <x:c r="JZD5918" s="248"/>
      <x:c r="JZE5918" s="248"/>
      <x:c r="JZF5918" s="248"/>
      <x:c r="JZG5918" s="248"/>
      <x:c r="JZH5918" s="248"/>
      <x:c r="JZI5918" s="248"/>
      <x:c r="JZJ5918" s="248"/>
      <x:c r="JZK5918" s="248"/>
      <x:c r="JZL5918" s="248"/>
      <x:c r="JZM5918" s="248"/>
      <x:c r="JZN5918" s="248"/>
      <x:c r="JZO5918" s="248"/>
      <x:c r="JZP5918" s="248"/>
      <x:c r="JZQ5918" s="248"/>
      <x:c r="JZR5918" s="248"/>
      <x:c r="JZS5918" s="248"/>
      <x:c r="JZT5918" s="248"/>
      <x:c r="JZU5918" s="248"/>
      <x:c r="JZV5918" s="248"/>
      <x:c r="JZW5918" s="248"/>
      <x:c r="JZX5918" s="248"/>
      <x:c r="JZY5918" s="248"/>
      <x:c r="JZZ5918" s="248"/>
      <x:c r="KAA5918" s="248"/>
      <x:c r="KAB5918" s="248"/>
      <x:c r="KAC5918" s="248"/>
      <x:c r="KAD5918" s="248"/>
      <x:c r="KAE5918" s="248"/>
      <x:c r="KAF5918" s="248"/>
      <x:c r="KAG5918" s="248"/>
      <x:c r="KAH5918" s="248"/>
      <x:c r="KAI5918" s="248"/>
      <x:c r="KAJ5918" s="248"/>
      <x:c r="KAK5918" s="248"/>
      <x:c r="KAL5918" s="248"/>
      <x:c r="KAM5918" s="248"/>
      <x:c r="KAN5918" s="248"/>
      <x:c r="KAO5918" s="248"/>
      <x:c r="KAP5918" s="248"/>
      <x:c r="KAQ5918" s="248"/>
      <x:c r="KAR5918" s="248"/>
      <x:c r="KAS5918" s="248"/>
      <x:c r="KAT5918" s="248"/>
      <x:c r="KAU5918" s="248"/>
      <x:c r="KAV5918" s="248"/>
      <x:c r="KAW5918" s="248"/>
      <x:c r="KAX5918" s="248"/>
      <x:c r="KAY5918" s="248"/>
      <x:c r="KAZ5918" s="248"/>
      <x:c r="KBA5918" s="248"/>
      <x:c r="KBB5918" s="248"/>
      <x:c r="KBC5918" s="248"/>
      <x:c r="KBD5918" s="248"/>
      <x:c r="KBE5918" s="248"/>
      <x:c r="KBF5918" s="248"/>
      <x:c r="KBG5918" s="248"/>
      <x:c r="KBH5918" s="248"/>
      <x:c r="KBI5918" s="248"/>
      <x:c r="KBJ5918" s="248"/>
      <x:c r="KBK5918" s="248"/>
      <x:c r="KBL5918" s="248"/>
      <x:c r="KBM5918" s="248"/>
      <x:c r="KBN5918" s="248"/>
      <x:c r="KBO5918" s="248"/>
      <x:c r="KBP5918" s="248"/>
      <x:c r="KBQ5918" s="248"/>
      <x:c r="KBR5918" s="248"/>
      <x:c r="KBS5918" s="248"/>
      <x:c r="KBT5918" s="248"/>
      <x:c r="KBU5918" s="248"/>
      <x:c r="KBV5918" s="248"/>
      <x:c r="KBW5918" s="248"/>
      <x:c r="KBX5918" s="248"/>
      <x:c r="KBY5918" s="248"/>
      <x:c r="KBZ5918" s="248"/>
      <x:c r="KCA5918" s="248"/>
      <x:c r="KCB5918" s="248"/>
      <x:c r="KCC5918" s="248"/>
      <x:c r="KCD5918" s="248"/>
      <x:c r="KCE5918" s="248"/>
      <x:c r="KCF5918" s="248"/>
      <x:c r="KCG5918" s="248"/>
      <x:c r="KCH5918" s="248"/>
      <x:c r="KCI5918" s="248"/>
      <x:c r="KCJ5918" s="248"/>
      <x:c r="KCK5918" s="248"/>
      <x:c r="KCL5918" s="248"/>
      <x:c r="KCM5918" s="248"/>
      <x:c r="KCN5918" s="248"/>
      <x:c r="KCO5918" s="248"/>
      <x:c r="KCP5918" s="248"/>
      <x:c r="KCQ5918" s="248"/>
      <x:c r="KCR5918" s="248"/>
      <x:c r="KCS5918" s="248"/>
      <x:c r="KCT5918" s="248"/>
      <x:c r="KCU5918" s="248"/>
      <x:c r="KCV5918" s="248"/>
      <x:c r="KCW5918" s="248"/>
      <x:c r="KCX5918" s="248"/>
      <x:c r="KCY5918" s="248"/>
      <x:c r="KCZ5918" s="248"/>
      <x:c r="KDA5918" s="248"/>
      <x:c r="KDB5918" s="248"/>
      <x:c r="KDC5918" s="248"/>
      <x:c r="KDD5918" s="248"/>
      <x:c r="KDE5918" s="248"/>
      <x:c r="KDF5918" s="248"/>
      <x:c r="KDG5918" s="248"/>
      <x:c r="KDH5918" s="248"/>
      <x:c r="KDI5918" s="248"/>
      <x:c r="KDJ5918" s="248"/>
      <x:c r="KDK5918" s="248"/>
      <x:c r="KDL5918" s="248"/>
      <x:c r="KDM5918" s="248"/>
      <x:c r="KDN5918" s="248"/>
      <x:c r="KDO5918" s="248"/>
      <x:c r="KDP5918" s="248"/>
      <x:c r="KDQ5918" s="248"/>
      <x:c r="KDR5918" s="248"/>
      <x:c r="KDS5918" s="248"/>
      <x:c r="KDT5918" s="248"/>
      <x:c r="KDU5918" s="248"/>
      <x:c r="KDV5918" s="248"/>
      <x:c r="KDW5918" s="248"/>
      <x:c r="KDX5918" s="248"/>
      <x:c r="KDY5918" s="248"/>
      <x:c r="KDZ5918" s="248"/>
      <x:c r="KEA5918" s="248"/>
      <x:c r="KEB5918" s="248"/>
      <x:c r="KEC5918" s="248"/>
      <x:c r="KED5918" s="248"/>
      <x:c r="KEE5918" s="248"/>
      <x:c r="KEF5918" s="248"/>
      <x:c r="KEG5918" s="248"/>
      <x:c r="KEH5918" s="248"/>
      <x:c r="KEI5918" s="248"/>
      <x:c r="KEJ5918" s="248"/>
      <x:c r="KEK5918" s="248"/>
      <x:c r="KEL5918" s="248"/>
      <x:c r="KEM5918" s="248"/>
      <x:c r="KEN5918" s="248"/>
      <x:c r="KEO5918" s="248"/>
      <x:c r="KEP5918" s="248"/>
      <x:c r="KEQ5918" s="248"/>
      <x:c r="KER5918" s="248"/>
      <x:c r="KES5918" s="248"/>
      <x:c r="KET5918" s="248"/>
      <x:c r="KEU5918" s="248"/>
      <x:c r="KEV5918" s="248"/>
      <x:c r="KEW5918" s="248"/>
      <x:c r="KEX5918" s="248"/>
      <x:c r="KEY5918" s="248"/>
      <x:c r="KEZ5918" s="248"/>
      <x:c r="KFA5918" s="248"/>
      <x:c r="KFB5918" s="248"/>
      <x:c r="KFC5918" s="248"/>
      <x:c r="KFD5918" s="248"/>
      <x:c r="KFE5918" s="248"/>
      <x:c r="KFF5918" s="248"/>
      <x:c r="KFG5918" s="248"/>
      <x:c r="KFH5918" s="248"/>
      <x:c r="KFI5918" s="248"/>
      <x:c r="KFJ5918" s="248"/>
      <x:c r="KFK5918" s="248"/>
      <x:c r="KFL5918" s="248"/>
      <x:c r="KFM5918" s="248"/>
      <x:c r="KFN5918" s="248"/>
      <x:c r="KFO5918" s="248"/>
      <x:c r="KFP5918" s="248"/>
      <x:c r="KFQ5918" s="248"/>
      <x:c r="KFR5918" s="248"/>
      <x:c r="KFS5918" s="248"/>
      <x:c r="KFT5918" s="248"/>
      <x:c r="KFU5918" s="248"/>
      <x:c r="KFV5918" s="248"/>
      <x:c r="KFW5918" s="248"/>
      <x:c r="KFX5918" s="248"/>
      <x:c r="KFY5918" s="248"/>
      <x:c r="KFZ5918" s="248"/>
      <x:c r="KGA5918" s="248"/>
      <x:c r="KGB5918" s="248"/>
      <x:c r="KGC5918" s="248"/>
      <x:c r="KGD5918" s="248"/>
      <x:c r="KGE5918" s="248"/>
      <x:c r="KGF5918" s="248"/>
      <x:c r="KGG5918" s="248"/>
      <x:c r="KGH5918" s="248"/>
      <x:c r="KGI5918" s="248"/>
      <x:c r="KGJ5918" s="248"/>
      <x:c r="KGK5918" s="248"/>
      <x:c r="KGL5918" s="248"/>
      <x:c r="KGM5918" s="248"/>
      <x:c r="KGN5918" s="248"/>
      <x:c r="KGO5918" s="248"/>
      <x:c r="KGP5918" s="248"/>
      <x:c r="KGQ5918" s="248"/>
      <x:c r="KGR5918" s="248"/>
      <x:c r="KGS5918" s="248"/>
      <x:c r="KGT5918" s="248"/>
      <x:c r="KGU5918" s="248"/>
      <x:c r="KGV5918" s="248"/>
      <x:c r="KGW5918" s="248"/>
      <x:c r="KGX5918" s="248"/>
      <x:c r="KGY5918" s="248"/>
      <x:c r="KGZ5918" s="248"/>
      <x:c r="KHA5918" s="248"/>
      <x:c r="KHB5918" s="248"/>
      <x:c r="KHC5918" s="248"/>
      <x:c r="KHD5918" s="248"/>
      <x:c r="KHE5918" s="248"/>
      <x:c r="KHF5918" s="248"/>
      <x:c r="KHG5918" s="248"/>
      <x:c r="KHH5918" s="248"/>
      <x:c r="KHI5918" s="248"/>
      <x:c r="KHJ5918" s="248"/>
      <x:c r="KHK5918" s="248"/>
      <x:c r="KHL5918" s="248"/>
      <x:c r="KHM5918" s="248"/>
      <x:c r="KHN5918" s="248"/>
      <x:c r="KHO5918" s="248"/>
      <x:c r="KHP5918" s="248"/>
      <x:c r="KHQ5918" s="248"/>
      <x:c r="KHR5918" s="248"/>
      <x:c r="KHS5918" s="248"/>
      <x:c r="KHT5918" s="248"/>
      <x:c r="KHU5918" s="248"/>
      <x:c r="KHV5918" s="248"/>
      <x:c r="KHW5918" s="248"/>
      <x:c r="KHX5918" s="248"/>
      <x:c r="KHY5918" s="248"/>
      <x:c r="KHZ5918" s="248"/>
      <x:c r="KIA5918" s="248"/>
      <x:c r="KIB5918" s="248"/>
      <x:c r="KIC5918" s="248"/>
      <x:c r="KID5918" s="248"/>
      <x:c r="KIE5918" s="248"/>
      <x:c r="KIF5918" s="248"/>
      <x:c r="KIG5918" s="248"/>
      <x:c r="KIH5918" s="248"/>
      <x:c r="KII5918" s="248"/>
      <x:c r="KIJ5918" s="248"/>
      <x:c r="KIK5918" s="248"/>
      <x:c r="KIL5918" s="248"/>
      <x:c r="KIM5918" s="248"/>
      <x:c r="KIN5918" s="248"/>
      <x:c r="KIO5918" s="248"/>
      <x:c r="KIP5918" s="248"/>
      <x:c r="KIQ5918" s="248"/>
      <x:c r="KIR5918" s="248"/>
      <x:c r="KIS5918" s="248"/>
      <x:c r="KIT5918" s="248"/>
      <x:c r="KIU5918" s="248"/>
      <x:c r="KIV5918" s="248"/>
      <x:c r="KIW5918" s="248"/>
      <x:c r="KIX5918" s="248"/>
      <x:c r="KIY5918" s="248"/>
      <x:c r="KIZ5918" s="248"/>
      <x:c r="KJA5918" s="248"/>
      <x:c r="KJB5918" s="248"/>
      <x:c r="KJC5918" s="248"/>
      <x:c r="KJD5918" s="248"/>
      <x:c r="KJE5918" s="248"/>
      <x:c r="KJF5918" s="248"/>
      <x:c r="KJG5918" s="248"/>
      <x:c r="KJH5918" s="248"/>
      <x:c r="KJI5918" s="248"/>
      <x:c r="KJJ5918" s="248"/>
      <x:c r="KJK5918" s="248"/>
      <x:c r="KJL5918" s="248"/>
      <x:c r="KJM5918" s="248"/>
      <x:c r="KJN5918" s="248"/>
      <x:c r="KJO5918" s="248"/>
      <x:c r="KJP5918" s="248"/>
      <x:c r="KJQ5918" s="248"/>
      <x:c r="KJR5918" s="248"/>
      <x:c r="KJS5918" s="248"/>
      <x:c r="KJT5918" s="248"/>
      <x:c r="KJU5918" s="248"/>
      <x:c r="KJV5918" s="248"/>
      <x:c r="KJW5918" s="248"/>
      <x:c r="KJX5918" s="248"/>
      <x:c r="KJY5918" s="248"/>
      <x:c r="KJZ5918" s="248"/>
      <x:c r="KKA5918" s="248"/>
      <x:c r="KKB5918" s="248"/>
      <x:c r="KKC5918" s="248"/>
      <x:c r="KKD5918" s="248"/>
      <x:c r="KKE5918" s="248"/>
      <x:c r="KKF5918" s="248"/>
      <x:c r="KKG5918" s="248"/>
      <x:c r="KKH5918" s="248"/>
      <x:c r="KKI5918" s="248"/>
      <x:c r="KKJ5918" s="248"/>
      <x:c r="KKK5918" s="248"/>
      <x:c r="KKL5918" s="248"/>
      <x:c r="KKM5918" s="248"/>
      <x:c r="KKN5918" s="248"/>
      <x:c r="KKO5918" s="248"/>
      <x:c r="KKP5918" s="248"/>
      <x:c r="KKQ5918" s="248"/>
      <x:c r="KKR5918" s="248"/>
      <x:c r="KKS5918" s="248"/>
      <x:c r="KKT5918" s="248"/>
      <x:c r="KKU5918" s="248"/>
      <x:c r="KKV5918" s="248"/>
      <x:c r="KKW5918" s="248"/>
      <x:c r="KKX5918" s="248"/>
      <x:c r="KKY5918" s="248"/>
      <x:c r="KKZ5918" s="248"/>
      <x:c r="KLA5918" s="248"/>
      <x:c r="KLB5918" s="248"/>
      <x:c r="KLC5918" s="248"/>
      <x:c r="KLD5918" s="248"/>
      <x:c r="KLE5918" s="248"/>
      <x:c r="KLF5918" s="248"/>
      <x:c r="KLG5918" s="248"/>
      <x:c r="KLH5918" s="248"/>
      <x:c r="KLI5918" s="248"/>
      <x:c r="KLJ5918" s="248"/>
      <x:c r="KLK5918" s="248"/>
      <x:c r="KLL5918" s="248"/>
      <x:c r="KLM5918" s="248"/>
      <x:c r="KLN5918" s="248"/>
      <x:c r="KLO5918" s="248"/>
      <x:c r="KLP5918" s="248"/>
      <x:c r="KLQ5918" s="248"/>
      <x:c r="KLR5918" s="248"/>
      <x:c r="KLS5918" s="248"/>
      <x:c r="KLT5918" s="248"/>
      <x:c r="KLU5918" s="248"/>
      <x:c r="KLV5918" s="248"/>
      <x:c r="KLW5918" s="248"/>
      <x:c r="KLX5918" s="248"/>
      <x:c r="KLY5918" s="248"/>
      <x:c r="KLZ5918" s="248"/>
      <x:c r="KMA5918" s="248"/>
      <x:c r="KMB5918" s="248"/>
      <x:c r="KMC5918" s="248"/>
      <x:c r="KMD5918" s="248"/>
      <x:c r="KME5918" s="248"/>
      <x:c r="KMF5918" s="248"/>
      <x:c r="KMG5918" s="248"/>
      <x:c r="KMH5918" s="248"/>
      <x:c r="KMI5918" s="248"/>
      <x:c r="KMJ5918" s="248"/>
      <x:c r="KMK5918" s="248"/>
      <x:c r="KML5918" s="248"/>
      <x:c r="KMM5918" s="248"/>
      <x:c r="KMN5918" s="248"/>
      <x:c r="KMO5918" s="248"/>
      <x:c r="KMP5918" s="248"/>
      <x:c r="KMQ5918" s="248"/>
      <x:c r="KMR5918" s="248"/>
      <x:c r="KMS5918" s="248"/>
      <x:c r="KMT5918" s="248"/>
      <x:c r="KMU5918" s="248"/>
      <x:c r="KMV5918" s="248"/>
      <x:c r="KMW5918" s="248"/>
      <x:c r="KMX5918" s="248"/>
      <x:c r="KMY5918" s="248"/>
      <x:c r="KMZ5918" s="248"/>
      <x:c r="KNA5918" s="248"/>
      <x:c r="KNB5918" s="248"/>
      <x:c r="KNC5918" s="248"/>
      <x:c r="KND5918" s="248"/>
      <x:c r="KNE5918" s="248"/>
      <x:c r="KNF5918" s="248"/>
      <x:c r="KNG5918" s="248"/>
      <x:c r="KNH5918" s="248"/>
      <x:c r="KNI5918" s="248"/>
      <x:c r="KNJ5918" s="248"/>
      <x:c r="KNK5918" s="248"/>
      <x:c r="KNL5918" s="248"/>
      <x:c r="KNM5918" s="248"/>
      <x:c r="KNN5918" s="248"/>
      <x:c r="KNO5918" s="248"/>
      <x:c r="KNP5918" s="248"/>
      <x:c r="KNQ5918" s="248"/>
      <x:c r="KNR5918" s="248"/>
      <x:c r="KNS5918" s="248"/>
      <x:c r="KNT5918" s="248"/>
      <x:c r="KNU5918" s="248"/>
      <x:c r="KNV5918" s="248"/>
      <x:c r="KNW5918" s="248"/>
      <x:c r="KNX5918" s="248"/>
      <x:c r="KNY5918" s="248"/>
      <x:c r="KNZ5918" s="248"/>
      <x:c r="KOA5918" s="248"/>
      <x:c r="KOB5918" s="248"/>
      <x:c r="KOC5918" s="248"/>
      <x:c r="KOD5918" s="248"/>
      <x:c r="KOE5918" s="248"/>
      <x:c r="KOF5918" s="248"/>
      <x:c r="KOG5918" s="248"/>
      <x:c r="KOH5918" s="248"/>
      <x:c r="KOI5918" s="248"/>
      <x:c r="KOJ5918" s="248"/>
      <x:c r="KOK5918" s="248"/>
      <x:c r="KOL5918" s="248"/>
      <x:c r="KOM5918" s="248"/>
      <x:c r="KON5918" s="248"/>
      <x:c r="KOO5918" s="248"/>
      <x:c r="KOP5918" s="248"/>
      <x:c r="KOQ5918" s="248"/>
      <x:c r="KOR5918" s="248"/>
      <x:c r="KOS5918" s="248"/>
      <x:c r="KOT5918" s="248"/>
      <x:c r="KOU5918" s="248"/>
      <x:c r="KOV5918" s="248"/>
      <x:c r="KOW5918" s="248"/>
      <x:c r="KOX5918" s="248"/>
      <x:c r="KOY5918" s="248"/>
      <x:c r="KOZ5918" s="248"/>
      <x:c r="KPA5918" s="248"/>
      <x:c r="KPB5918" s="248"/>
      <x:c r="KPC5918" s="248"/>
      <x:c r="KPD5918" s="248"/>
      <x:c r="KPE5918" s="248"/>
      <x:c r="KPF5918" s="248"/>
      <x:c r="KPG5918" s="248"/>
      <x:c r="KPH5918" s="248"/>
      <x:c r="KPI5918" s="248"/>
      <x:c r="KPJ5918" s="248"/>
      <x:c r="KPK5918" s="248"/>
      <x:c r="KPL5918" s="248"/>
      <x:c r="KPM5918" s="248"/>
      <x:c r="KPN5918" s="248"/>
      <x:c r="KPO5918" s="248"/>
      <x:c r="KPP5918" s="248"/>
      <x:c r="KPQ5918" s="248"/>
      <x:c r="KPR5918" s="248"/>
      <x:c r="KPS5918" s="248"/>
      <x:c r="KPT5918" s="248"/>
      <x:c r="KPU5918" s="248"/>
      <x:c r="KPV5918" s="248"/>
      <x:c r="KPW5918" s="248"/>
      <x:c r="KPX5918" s="248"/>
      <x:c r="KPY5918" s="248"/>
      <x:c r="KPZ5918" s="248"/>
      <x:c r="KQA5918" s="248"/>
      <x:c r="KQB5918" s="248"/>
      <x:c r="KQC5918" s="248"/>
      <x:c r="KQD5918" s="248"/>
      <x:c r="KQE5918" s="248"/>
      <x:c r="KQF5918" s="248"/>
      <x:c r="KQG5918" s="248"/>
      <x:c r="KQH5918" s="248"/>
      <x:c r="KQI5918" s="248"/>
      <x:c r="KQJ5918" s="248"/>
      <x:c r="KQK5918" s="248"/>
      <x:c r="KQL5918" s="248"/>
      <x:c r="KQM5918" s="248"/>
      <x:c r="KQN5918" s="248"/>
      <x:c r="KQO5918" s="248"/>
      <x:c r="KQP5918" s="248"/>
      <x:c r="KQQ5918" s="248"/>
      <x:c r="KQR5918" s="248"/>
      <x:c r="KQS5918" s="248"/>
      <x:c r="KQT5918" s="248"/>
      <x:c r="KQU5918" s="248"/>
      <x:c r="KQV5918" s="248"/>
      <x:c r="KQW5918" s="248"/>
      <x:c r="KQX5918" s="248"/>
      <x:c r="KQY5918" s="248"/>
      <x:c r="KQZ5918" s="248"/>
      <x:c r="KRA5918" s="248"/>
      <x:c r="KRB5918" s="248"/>
      <x:c r="KRC5918" s="248"/>
      <x:c r="KRD5918" s="248"/>
      <x:c r="KRE5918" s="248"/>
      <x:c r="KRF5918" s="248"/>
      <x:c r="KRG5918" s="248"/>
      <x:c r="KRH5918" s="248"/>
      <x:c r="KRI5918" s="248"/>
      <x:c r="KRJ5918" s="248"/>
      <x:c r="KRK5918" s="248"/>
      <x:c r="KRL5918" s="248"/>
      <x:c r="KRM5918" s="248"/>
      <x:c r="KRN5918" s="248"/>
      <x:c r="KRO5918" s="248"/>
      <x:c r="KRP5918" s="248"/>
      <x:c r="KRQ5918" s="248"/>
      <x:c r="KRR5918" s="248"/>
      <x:c r="KRS5918" s="248"/>
      <x:c r="KRT5918" s="248"/>
      <x:c r="KRU5918" s="248"/>
      <x:c r="KRV5918" s="248"/>
      <x:c r="KRW5918" s="248"/>
      <x:c r="KRX5918" s="248"/>
      <x:c r="KRY5918" s="248"/>
      <x:c r="KRZ5918" s="248"/>
      <x:c r="KSA5918" s="248"/>
      <x:c r="KSB5918" s="248"/>
      <x:c r="KSC5918" s="248"/>
      <x:c r="KSD5918" s="248"/>
      <x:c r="KSE5918" s="248"/>
      <x:c r="KSF5918" s="248"/>
      <x:c r="KSG5918" s="248"/>
      <x:c r="KSH5918" s="248"/>
      <x:c r="KSI5918" s="248"/>
      <x:c r="KSJ5918" s="248"/>
      <x:c r="KSK5918" s="248"/>
      <x:c r="KSL5918" s="248"/>
      <x:c r="KSM5918" s="248"/>
      <x:c r="KSN5918" s="248"/>
      <x:c r="KSO5918" s="248"/>
      <x:c r="KSP5918" s="248"/>
      <x:c r="KSQ5918" s="248"/>
      <x:c r="KSR5918" s="248"/>
      <x:c r="KSS5918" s="248"/>
      <x:c r="KST5918" s="248"/>
      <x:c r="KSU5918" s="248"/>
      <x:c r="KSV5918" s="248"/>
      <x:c r="KSW5918" s="248"/>
      <x:c r="KSX5918" s="248"/>
      <x:c r="KSY5918" s="248"/>
      <x:c r="KSZ5918" s="248"/>
      <x:c r="KTA5918" s="248"/>
      <x:c r="KTB5918" s="248"/>
      <x:c r="KTC5918" s="248"/>
      <x:c r="KTD5918" s="248"/>
      <x:c r="KTE5918" s="248"/>
      <x:c r="KTF5918" s="248"/>
      <x:c r="KTG5918" s="248"/>
      <x:c r="KTH5918" s="248"/>
      <x:c r="KTI5918" s="248"/>
      <x:c r="KTJ5918" s="248"/>
      <x:c r="KTK5918" s="248"/>
      <x:c r="KTL5918" s="248"/>
      <x:c r="KTM5918" s="248"/>
      <x:c r="KTN5918" s="248"/>
      <x:c r="KTO5918" s="248"/>
      <x:c r="KTP5918" s="248"/>
      <x:c r="KTQ5918" s="248"/>
      <x:c r="KTR5918" s="248"/>
      <x:c r="KTS5918" s="248"/>
      <x:c r="KTT5918" s="248"/>
      <x:c r="KTU5918" s="248"/>
      <x:c r="KTV5918" s="248"/>
      <x:c r="KTW5918" s="248"/>
      <x:c r="KTX5918" s="248"/>
      <x:c r="KTY5918" s="248"/>
      <x:c r="KTZ5918" s="248"/>
      <x:c r="KUA5918" s="248"/>
      <x:c r="KUB5918" s="248"/>
      <x:c r="KUC5918" s="248"/>
      <x:c r="KUD5918" s="248"/>
      <x:c r="KUE5918" s="248"/>
      <x:c r="KUF5918" s="248"/>
      <x:c r="KUG5918" s="248"/>
      <x:c r="KUH5918" s="248"/>
      <x:c r="KUI5918" s="248"/>
      <x:c r="KUJ5918" s="248"/>
      <x:c r="KUK5918" s="248"/>
      <x:c r="KUL5918" s="248"/>
      <x:c r="KUM5918" s="248"/>
      <x:c r="KUN5918" s="248"/>
      <x:c r="KUO5918" s="248"/>
      <x:c r="KUP5918" s="248"/>
      <x:c r="KUQ5918" s="248"/>
      <x:c r="KUR5918" s="248"/>
      <x:c r="KUS5918" s="248"/>
      <x:c r="KUT5918" s="248"/>
      <x:c r="KUU5918" s="248"/>
      <x:c r="KUV5918" s="248"/>
      <x:c r="KUW5918" s="248"/>
      <x:c r="KUX5918" s="248"/>
      <x:c r="KUY5918" s="248"/>
      <x:c r="KUZ5918" s="248"/>
      <x:c r="KVA5918" s="248"/>
      <x:c r="KVB5918" s="248"/>
      <x:c r="KVC5918" s="248"/>
      <x:c r="KVD5918" s="248"/>
      <x:c r="KVE5918" s="248"/>
      <x:c r="KVF5918" s="248"/>
      <x:c r="KVG5918" s="248"/>
      <x:c r="KVH5918" s="248"/>
      <x:c r="KVI5918" s="248"/>
      <x:c r="KVJ5918" s="248"/>
      <x:c r="KVK5918" s="248"/>
      <x:c r="KVL5918" s="248"/>
      <x:c r="KVM5918" s="248"/>
      <x:c r="KVN5918" s="248"/>
      <x:c r="KVO5918" s="248"/>
      <x:c r="KVP5918" s="248"/>
      <x:c r="KVQ5918" s="248"/>
      <x:c r="KVR5918" s="248"/>
      <x:c r="KVS5918" s="248"/>
      <x:c r="KVT5918" s="248"/>
      <x:c r="KVU5918" s="248"/>
      <x:c r="KVV5918" s="248"/>
      <x:c r="KVW5918" s="248"/>
      <x:c r="KVX5918" s="248"/>
      <x:c r="KVY5918" s="248"/>
      <x:c r="KVZ5918" s="248"/>
      <x:c r="KWA5918" s="248"/>
      <x:c r="KWB5918" s="248"/>
      <x:c r="KWC5918" s="248"/>
      <x:c r="KWD5918" s="248"/>
      <x:c r="KWE5918" s="248"/>
      <x:c r="KWF5918" s="248"/>
      <x:c r="KWG5918" s="248"/>
      <x:c r="KWH5918" s="248"/>
      <x:c r="KWI5918" s="248"/>
      <x:c r="KWJ5918" s="248"/>
      <x:c r="KWK5918" s="248"/>
      <x:c r="KWL5918" s="248"/>
      <x:c r="KWM5918" s="248"/>
      <x:c r="KWN5918" s="248"/>
      <x:c r="KWO5918" s="248"/>
      <x:c r="KWP5918" s="248"/>
      <x:c r="KWQ5918" s="248"/>
      <x:c r="KWR5918" s="248"/>
      <x:c r="KWS5918" s="248"/>
      <x:c r="KWT5918" s="248"/>
      <x:c r="KWU5918" s="248"/>
      <x:c r="KWV5918" s="248"/>
      <x:c r="KWW5918" s="248"/>
      <x:c r="KWX5918" s="248"/>
      <x:c r="KWY5918" s="248"/>
      <x:c r="KWZ5918" s="248"/>
      <x:c r="KXA5918" s="248"/>
      <x:c r="KXB5918" s="248"/>
      <x:c r="KXC5918" s="248"/>
      <x:c r="KXD5918" s="248"/>
      <x:c r="KXE5918" s="248"/>
      <x:c r="KXF5918" s="248"/>
      <x:c r="KXG5918" s="248"/>
      <x:c r="KXH5918" s="248"/>
      <x:c r="KXI5918" s="248"/>
      <x:c r="KXJ5918" s="248"/>
      <x:c r="KXK5918" s="248"/>
      <x:c r="KXL5918" s="248"/>
      <x:c r="KXM5918" s="248"/>
      <x:c r="KXN5918" s="248"/>
      <x:c r="KXO5918" s="248"/>
      <x:c r="KXP5918" s="248"/>
      <x:c r="KXQ5918" s="248"/>
      <x:c r="KXR5918" s="248"/>
      <x:c r="KXS5918" s="248"/>
      <x:c r="KXT5918" s="248"/>
      <x:c r="KXU5918" s="248"/>
      <x:c r="KXV5918" s="248"/>
      <x:c r="KXW5918" s="248"/>
      <x:c r="KXX5918" s="248"/>
      <x:c r="KXY5918" s="248"/>
      <x:c r="KXZ5918" s="248"/>
      <x:c r="KYA5918" s="248"/>
      <x:c r="KYB5918" s="248"/>
      <x:c r="KYC5918" s="248"/>
      <x:c r="KYD5918" s="248"/>
      <x:c r="KYE5918" s="248"/>
      <x:c r="KYF5918" s="248"/>
      <x:c r="KYG5918" s="248"/>
      <x:c r="KYH5918" s="248"/>
      <x:c r="KYI5918" s="248"/>
      <x:c r="KYJ5918" s="248"/>
      <x:c r="KYK5918" s="248"/>
      <x:c r="KYL5918" s="248"/>
      <x:c r="KYM5918" s="248"/>
      <x:c r="KYN5918" s="248"/>
      <x:c r="KYO5918" s="248"/>
      <x:c r="KYP5918" s="248"/>
      <x:c r="KYQ5918" s="248"/>
      <x:c r="KYR5918" s="248"/>
      <x:c r="KYS5918" s="248"/>
      <x:c r="KYT5918" s="248"/>
      <x:c r="KYU5918" s="248"/>
      <x:c r="KYV5918" s="248"/>
      <x:c r="KYW5918" s="248"/>
      <x:c r="KYX5918" s="248"/>
      <x:c r="KYY5918" s="248"/>
      <x:c r="KYZ5918" s="248"/>
      <x:c r="KZA5918" s="248"/>
      <x:c r="KZB5918" s="248"/>
      <x:c r="KZC5918" s="248"/>
      <x:c r="KZD5918" s="248"/>
      <x:c r="KZE5918" s="248"/>
      <x:c r="KZF5918" s="248"/>
      <x:c r="KZG5918" s="248"/>
      <x:c r="KZH5918" s="248"/>
      <x:c r="KZI5918" s="248"/>
      <x:c r="KZJ5918" s="248"/>
      <x:c r="KZK5918" s="248"/>
      <x:c r="KZL5918" s="248"/>
      <x:c r="KZM5918" s="248"/>
      <x:c r="KZN5918" s="248"/>
      <x:c r="KZO5918" s="248"/>
      <x:c r="KZP5918" s="248"/>
      <x:c r="KZQ5918" s="248"/>
      <x:c r="KZR5918" s="248"/>
      <x:c r="KZS5918" s="248"/>
      <x:c r="KZT5918" s="248"/>
      <x:c r="KZU5918" s="248"/>
      <x:c r="KZV5918" s="248"/>
      <x:c r="KZW5918" s="248"/>
      <x:c r="KZX5918" s="248"/>
      <x:c r="KZY5918" s="248"/>
      <x:c r="KZZ5918" s="248"/>
      <x:c r="LAA5918" s="248"/>
      <x:c r="LAB5918" s="248"/>
      <x:c r="LAC5918" s="248"/>
      <x:c r="LAD5918" s="248"/>
      <x:c r="LAE5918" s="248"/>
      <x:c r="LAF5918" s="248"/>
      <x:c r="LAG5918" s="248"/>
      <x:c r="LAH5918" s="248"/>
      <x:c r="LAI5918" s="248"/>
      <x:c r="LAJ5918" s="248"/>
      <x:c r="LAK5918" s="248"/>
      <x:c r="LAL5918" s="248"/>
      <x:c r="LAM5918" s="248"/>
      <x:c r="LAN5918" s="248"/>
      <x:c r="LAO5918" s="248"/>
      <x:c r="LAP5918" s="248"/>
      <x:c r="LAQ5918" s="248"/>
      <x:c r="LAR5918" s="248"/>
      <x:c r="LAS5918" s="248"/>
      <x:c r="LAT5918" s="248"/>
      <x:c r="LAU5918" s="248"/>
      <x:c r="LAV5918" s="248"/>
      <x:c r="LAW5918" s="248"/>
      <x:c r="LAX5918" s="248"/>
      <x:c r="LAY5918" s="248"/>
      <x:c r="LAZ5918" s="248"/>
      <x:c r="LBA5918" s="248"/>
      <x:c r="LBB5918" s="248"/>
      <x:c r="LBC5918" s="248"/>
      <x:c r="LBD5918" s="248"/>
      <x:c r="LBE5918" s="248"/>
      <x:c r="LBF5918" s="248"/>
      <x:c r="LBG5918" s="248"/>
      <x:c r="LBH5918" s="248"/>
      <x:c r="LBI5918" s="248"/>
      <x:c r="LBJ5918" s="248"/>
      <x:c r="LBK5918" s="248"/>
      <x:c r="LBL5918" s="248"/>
      <x:c r="LBM5918" s="248"/>
      <x:c r="LBN5918" s="248"/>
      <x:c r="LBO5918" s="248"/>
      <x:c r="LBP5918" s="248"/>
      <x:c r="LBQ5918" s="248"/>
      <x:c r="LBR5918" s="248"/>
      <x:c r="LBS5918" s="248"/>
      <x:c r="LBT5918" s="248"/>
      <x:c r="LBU5918" s="248"/>
      <x:c r="LBV5918" s="248"/>
      <x:c r="LBW5918" s="248"/>
      <x:c r="LBX5918" s="248"/>
      <x:c r="LBY5918" s="248"/>
      <x:c r="LBZ5918" s="248"/>
      <x:c r="LCA5918" s="248"/>
      <x:c r="LCB5918" s="248"/>
      <x:c r="LCC5918" s="248"/>
      <x:c r="LCD5918" s="248"/>
      <x:c r="LCE5918" s="248"/>
      <x:c r="LCF5918" s="248"/>
      <x:c r="LCG5918" s="248"/>
      <x:c r="LCH5918" s="248"/>
      <x:c r="LCI5918" s="248"/>
      <x:c r="LCJ5918" s="248"/>
      <x:c r="LCK5918" s="248"/>
      <x:c r="LCL5918" s="248"/>
      <x:c r="LCM5918" s="248"/>
      <x:c r="LCN5918" s="248"/>
      <x:c r="LCO5918" s="248"/>
      <x:c r="LCP5918" s="248"/>
      <x:c r="LCQ5918" s="248"/>
      <x:c r="LCR5918" s="248"/>
      <x:c r="LCS5918" s="248"/>
      <x:c r="LCT5918" s="248"/>
      <x:c r="LCU5918" s="248"/>
      <x:c r="LCV5918" s="248"/>
      <x:c r="LCW5918" s="248"/>
      <x:c r="LCX5918" s="248"/>
      <x:c r="LCY5918" s="248"/>
      <x:c r="LCZ5918" s="248"/>
      <x:c r="LDA5918" s="248"/>
      <x:c r="LDB5918" s="248"/>
      <x:c r="LDC5918" s="248"/>
      <x:c r="LDD5918" s="248"/>
      <x:c r="LDE5918" s="248"/>
      <x:c r="LDF5918" s="248"/>
      <x:c r="LDG5918" s="248"/>
      <x:c r="LDH5918" s="248"/>
      <x:c r="LDI5918" s="248"/>
      <x:c r="LDJ5918" s="248"/>
      <x:c r="LDK5918" s="248"/>
      <x:c r="LDL5918" s="248"/>
      <x:c r="LDM5918" s="248"/>
      <x:c r="LDN5918" s="248"/>
      <x:c r="LDO5918" s="248"/>
      <x:c r="LDP5918" s="248"/>
      <x:c r="LDQ5918" s="248"/>
      <x:c r="LDR5918" s="248"/>
      <x:c r="LDS5918" s="248"/>
      <x:c r="LDT5918" s="248"/>
      <x:c r="LDU5918" s="248"/>
      <x:c r="LDV5918" s="248"/>
      <x:c r="LDW5918" s="248"/>
      <x:c r="LDX5918" s="248"/>
      <x:c r="LDY5918" s="248"/>
      <x:c r="LDZ5918" s="248"/>
      <x:c r="LEA5918" s="248"/>
      <x:c r="LEB5918" s="248"/>
      <x:c r="LEC5918" s="248"/>
      <x:c r="LED5918" s="248"/>
      <x:c r="LEE5918" s="248"/>
      <x:c r="LEF5918" s="248"/>
      <x:c r="LEG5918" s="248"/>
      <x:c r="LEH5918" s="248"/>
      <x:c r="LEI5918" s="248"/>
      <x:c r="LEJ5918" s="248"/>
      <x:c r="LEK5918" s="248"/>
      <x:c r="LEL5918" s="248"/>
      <x:c r="LEM5918" s="248"/>
      <x:c r="LEN5918" s="248"/>
      <x:c r="LEO5918" s="248"/>
      <x:c r="LEP5918" s="248"/>
      <x:c r="LEQ5918" s="248"/>
      <x:c r="LER5918" s="248"/>
      <x:c r="LES5918" s="248"/>
      <x:c r="LET5918" s="248"/>
      <x:c r="LEU5918" s="248"/>
      <x:c r="LEV5918" s="248"/>
      <x:c r="LEW5918" s="248"/>
      <x:c r="LEX5918" s="248"/>
      <x:c r="LEY5918" s="248"/>
      <x:c r="LEZ5918" s="248"/>
      <x:c r="LFA5918" s="248"/>
      <x:c r="LFB5918" s="248"/>
      <x:c r="LFC5918" s="248"/>
      <x:c r="LFD5918" s="248"/>
      <x:c r="LFE5918" s="248"/>
      <x:c r="LFF5918" s="248"/>
      <x:c r="LFG5918" s="248"/>
      <x:c r="LFH5918" s="248"/>
      <x:c r="LFI5918" s="248"/>
      <x:c r="LFJ5918" s="248"/>
      <x:c r="LFK5918" s="248"/>
      <x:c r="LFL5918" s="248"/>
      <x:c r="LFM5918" s="248"/>
      <x:c r="LFN5918" s="248"/>
      <x:c r="LFO5918" s="248"/>
      <x:c r="LFP5918" s="248"/>
      <x:c r="LFQ5918" s="248"/>
      <x:c r="LFR5918" s="248"/>
      <x:c r="LFS5918" s="248"/>
      <x:c r="LFT5918" s="248"/>
      <x:c r="LFU5918" s="248"/>
      <x:c r="LFV5918" s="248"/>
      <x:c r="LFW5918" s="248"/>
      <x:c r="LFX5918" s="248"/>
      <x:c r="LFY5918" s="248"/>
      <x:c r="LFZ5918" s="248"/>
      <x:c r="LGA5918" s="248"/>
      <x:c r="LGB5918" s="248"/>
      <x:c r="LGC5918" s="248"/>
      <x:c r="LGD5918" s="248"/>
      <x:c r="LGE5918" s="248"/>
      <x:c r="LGF5918" s="248"/>
      <x:c r="LGG5918" s="248"/>
      <x:c r="LGH5918" s="248"/>
      <x:c r="LGI5918" s="248"/>
      <x:c r="LGJ5918" s="248"/>
      <x:c r="LGK5918" s="248"/>
      <x:c r="LGL5918" s="248"/>
      <x:c r="LGM5918" s="248"/>
      <x:c r="LGN5918" s="248"/>
      <x:c r="LGO5918" s="248"/>
      <x:c r="LGP5918" s="248"/>
      <x:c r="LGQ5918" s="248"/>
      <x:c r="LGR5918" s="248"/>
      <x:c r="LGS5918" s="248"/>
      <x:c r="LGT5918" s="248"/>
      <x:c r="LGU5918" s="248"/>
      <x:c r="LGV5918" s="248"/>
      <x:c r="LGW5918" s="248"/>
      <x:c r="LGX5918" s="248"/>
      <x:c r="LGY5918" s="248"/>
      <x:c r="LGZ5918" s="248"/>
      <x:c r="LHA5918" s="248"/>
      <x:c r="LHB5918" s="248"/>
      <x:c r="LHC5918" s="248"/>
      <x:c r="LHD5918" s="248"/>
      <x:c r="LHE5918" s="248"/>
      <x:c r="LHF5918" s="248"/>
      <x:c r="LHG5918" s="248"/>
      <x:c r="LHH5918" s="248"/>
      <x:c r="LHI5918" s="248"/>
      <x:c r="LHJ5918" s="248"/>
      <x:c r="LHK5918" s="248"/>
      <x:c r="LHL5918" s="248"/>
      <x:c r="LHM5918" s="248"/>
      <x:c r="LHN5918" s="248"/>
      <x:c r="LHO5918" s="248"/>
      <x:c r="LHP5918" s="248"/>
      <x:c r="LHQ5918" s="248"/>
      <x:c r="LHR5918" s="248"/>
      <x:c r="LHS5918" s="248"/>
      <x:c r="LHT5918" s="248"/>
      <x:c r="LHU5918" s="248"/>
      <x:c r="LHV5918" s="248"/>
      <x:c r="LHW5918" s="248"/>
      <x:c r="LHX5918" s="248"/>
      <x:c r="LHY5918" s="248"/>
      <x:c r="LHZ5918" s="248"/>
      <x:c r="LIA5918" s="248"/>
      <x:c r="LIB5918" s="248"/>
      <x:c r="LIC5918" s="248"/>
      <x:c r="LID5918" s="248"/>
      <x:c r="LIE5918" s="248"/>
      <x:c r="LIF5918" s="248"/>
      <x:c r="LIG5918" s="248"/>
      <x:c r="LIH5918" s="248"/>
      <x:c r="LII5918" s="248"/>
      <x:c r="LIJ5918" s="248"/>
      <x:c r="LIK5918" s="248"/>
      <x:c r="LIL5918" s="248"/>
      <x:c r="LIM5918" s="248"/>
      <x:c r="LIN5918" s="248"/>
      <x:c r="LIO5918" s="248"/>
      <x:c r="LIP5918" s="248"/>
      <x:c r="LIQ5918" s="248"/>
      <x:c r="LIR5918" s="248"/>
      <x:c r="LIS5918" s="248"/>
      <x:c r="LIT5918" s="248"/>
      <x:c r="LIU5918" s="248"/>
      <x:c r="LIV5918" s="248"/>
      <x:c r="LIW5918" s="248"/>
      <x:c r="LIX5918" s="248"/>
      <x:c r="LIY5918" s="248"/>
      <x:c r="LIZ5918" s="248"/>
      <x:c r="LJA5918" s="248"/>
      <x:c r="LJB5918" s="248"/>
      <x:c r="LJC5918" s="248"/>
      <x:c r="LJD5918" s="248"/>
      <x:c r="LJE5918" s="248"/>
      <x:c r="LJF5918" s="248"/>
      <x:c r="LJG5918" s="248"/>
      <x:c r="LJH5918" s="248"/>
      <x:c r="LJI5918" s="248"/>
      <x:c r="LJJ5918" s="248"/>
      <x:c r="LJK5918" s="248"/>
      <x:c r="LJL5918" s="248"/>
      <x:c r="LJM5918" s="248"/>
      <x:c r="LJN5918" s="248"/>
      <x:c r="LJO5918" s="248"/>
      <x:c r="LJP5918" s="248"/>
      <x:c r="LJQ5918" s="248"/>
      <x:c r="LJR5918" s="248"/>
      <x:c r="LJS5918" s="248"/>
      <x:c r="LJT5918" s="248"/>
      <x:c r="LJU5918" s="248"/>
      <x:c r="LJV5918" s="248"/>
      <x:c r="LJW5918" s="248"/>
      <x:c r="LJX5918" s="248"/>
      <x:c r="LJY5918" s="248"/>
      <x:c r="LJZ5918" s="248"/>
      <x:c r="LKA5918" s="248"/>
      <x:c r="LKB5918" s="248"/>
      <x:c r="LKC5918" s="248"/>
      <x:c r="LKD5918" s="248"/>
      <x:c r="LKE5918" s="248"/>
      <x:c r="LKF5918" s="248"/>
      <x:c r="LKG5918" s="248"/>
      <x:c r="LKH5918" s="248"/>
      <x:c r="LKI5918" s="248"/>
      <x:c r="LKJ5918" s="248"/>
      <x:c r="LKK5918" s="248"/>
      <x:c r="LKL5918" s="248"/>
      <x:c r="LKM5918" s="248"/>
      <x:c r="LKN5918" s="248"/>
      <x:c r="LKO5918" s="248"/>
      <x:c r="LKP5918" s="248"/>
      <x:c r="LKQ5918" s="248"/>
      <x:c r="LKR5918" s="248"/>
      <x:c r="LKS5918" s="248"/>
      <x:c r="LKT5918" s="248"/>
      <x:c r="LKU5918" s="248"/>
      <x:c r="LKV5918" s="248"/>
      <x:c r="LKW5918" s="248"/>
      <x:c r="LKX5918" s="248"/>
      <x:c r="LKY5918" s="248"/>
      <x:c r="LKZ5918" s="248"/>
      <x:c r="LLA5918" s="248"/>
      <x:c r="LLB5918" s="248"/>
      <x:c r="LLC5918" s="248"/>
      <x:c r="LLD5918" s="248"/>
      <x:c r="LLE5918" s="248"/>
      <x:c r="LLF5918" s="248"/>
      <x:c r="LLG5918" s="248"/>
      <x:c r="LLH5918" s="248"/>
      <x:c r="LLI5918" s="248"/>
      <x:c r="LLJ5918" s="248"/>
      <x:c r="LLK5918" s="248"/>
      <x:c r="LLL5918" s="248"/>
      <x:c r="LLM5918" s="248"/>
      <x:c r="LLN5918" s="248"/>
      <x:c r="LLO5918" s="248"/>
      <x:c r="LLP5918" s="248"/>
      <x:c r="LLQ5918" s="248"/>
      <x:c r="LLR5918" s="248"/>
      <x:c r="LLS5918" s="248"/>
      <x:c r="LLT5918" s="248"/>
      <x:c r="LLU5918" s="248"/>
      <x:c r="LLV5918" s="248"/>
      <x:c r="LLW5918" s="248"/>
      <x:c r="LLX5918" s="248"/>
      <x:c r="LLY5918" s="248"/>
      <x:c r="LLZ5918" s="248"/>
      <x:c r="LMA5918" s="248"/>
      <x:c r="LMB5918" s="248"/>
      <x:c r="LMC5918" s="248"/>
      <x:c r="LMD5918" s="248"/>
      <x:c r="LME5918" s="248"/>
      <x:c r="LMF5918" s="248"/>
      <x:c r="LMG5918" s="248"/>
      <x:c r="LMH5918" s="248"/>
      <x:c r="LMI5918" s="248"/>
      <x:c r="LMJ5918" s="248"/>
      <x:c r="LMK5918" s="248"/>
      <x:c r="LML5918" s="248"/>
      <x:c r="LMM5918" s="248"/>
      <x:c r="LMN5918" s="248"/>
      <x:c r="LMO5918" s="248"/>
      <x:c r="LMP5918" s="248"/>
      <x:c r="LMQ5918" s="248"/>
      <x:c r="LMR5918" s="248"/>
      <x:c r="LMS5918" s="248"/>
      <x:c r="LMT5918" s="248"/>
      <x:c r="LMU5918" s="248"/>
      <x:c r="LMV5918" s="248"/>
      <x:c r="LMW5918" s="248"/>
      <x:c r="LMX5918" s="248"/>
      <x:c r="LMY5918" s="248"/>
      <x:c r="LMZ5918" s="248"/>
      <x:c r="LNA5918" s="248"/>
      <x:c r="LNB5918" s="248"/>
      <x:c r="LNC5918" s="248"/>
      <x:c r="LND5918" s="248"/>
      <x:c r="LNE5918" s="248"/>
      <x:c r="LNF5918" s="248"/>
      <x:c r="LNG5918" s="248"/>
      <x:c r="LNH5918" s="248"/>
      <x:c r="LNI5918" s="248"/>
      <x:c r="LNJ5918" s="248"/>
      <x:c r="LNK5918" s="248"/>
      <x:c r="LNL5918" s="248"/>
      <x:c r="LNM5918" s="248"/>
      <x:c r="LNN5918" s="248"/>
      <x:c r="LNO5918" s="248"/>
      <x:c r="LNP5918" s="248"/>
      <x:c r="LNQ5918" s="248"/>
      <x:c r="LNR5918" s="248"/>
      <x:c r="LNS5918" s="248"/>
      <x:c r="LNT5918" s="248"/>
      <x:c r="LNU5918" s="248"/>
      <x:c r="LNV5918" s="248"/>
      <x:c r="LNW5918" s="248"/>
      <x:c r="LNX5918" s="248"/>
      <x:c r="LNY5918" s="248"/>
      <x:c r="LNZ5918" s="248"/>
      <x:c r="LOA5918" s="248"/>
      <x:c r="LOB5918" s="248"/>
      <x:c r="LOC5918" s="248"/>
      <x:c r="LOD5918" s="248"/>
      <x:c r="LOE5918" s="248"/>
      <x:c r="LOF5918" s="248"/>
      <x:c r="LOG5918" s="248"/>
      <x:c r="LOH5918" s="248"/>
      <x:c r="LOI5918" s="248"/>
      <x:c r="LOJ5918" s="248"/>
      <x:c r="LOK5918" s="248"/>
      <x:c r="LOL5918" s="248"/>
      <x:c r="LOM5918" s="248"/>
      <x:c r="LON5918" s="248"/>
      <x:c r="LOO5918" s="248"/>
      <x:c r="LOP5918" s="248"/>
      <x:c r="LOQ5918" s="248"/>
      <x:c r="LOR5918" s="248"/>
      <x:c r="LOS5918" s="248"/>
      <x:c r="LOT5918" s="248"/>
      <x:c r="LOU5918" s="248"/>
      <x:c r="LOV5918" s="248"/>
      <x:c r="LOW5918" s="248"/>
      <x:c r="LOX5918" s="248"/>
      <x:c r="LOY5918" s="248"/>
      <x:c r="LOZ5918" s="248"/>
      <x:c r="LPA5918" s="248"/>
      <x:c r="LPB5918" s="248"/>
      <x:c r="LPC5918" s="248"/>
      <x:c r="LPD5918" s="248"/>
      <x:c r="LPE5918" s="248"/>
      <x:c r="LPF5918" s="248"/>
      <x:c r="LPG5918" s="248"/>
      <x:c r="LPH5918" s="248"/>
      <x:c r="LPI5918" s="248"/>
      <x:c r="LPJ5918" s="248"/>
      <x:c r="LPK5918" s="248"/>
      <x:c r="LPL5918" s="248"/>
      <x:c r="LPM5918" s="248"/>
      <x:c r="LPN5918" s="248"/>
      <x:c r="LPO5918" s="248"/>
      <x:c r="LPP5918" s="248"/>
      <x:c r="LPQ5918" s="248"/>
      <x:c r="LPR5918" s="248"/>
      <x:c r="LPS5918" s="248"/>
      <x:c r="LPT5918" s="248"/>
      <x:c r="LPU5918" s="248"/>
      <x:c r="LPV5918" s="248"/>
      <x:c r="LPW5918" s="248"/>
      <x:c r="LPX5918" s="248"/>
      <x:c r="LPY5918" s="248"/>
      <x:c r="LPZ5918" s="248"/>
      <x:c r="LQA5918" s="248"/>
      <x:c r="LQB5918" s="248"/>
      <x:c r="LQC5918" s="248"/>
      <x:c r="LQD5918" s="248"/>
      <x:c r="LQE5918" s="248"/>
      <x:c r="LQF5918" s="248"/>
      <x:c r="LQG5918" s="248"/>
      <x:c r="LQH5918" s="248"/>
      <x:c r="LQI5918" s="248"/>
      <x:c r="LQJ5918" s="248"/>
      <x:c r="LQK5918" s="248"/>
      <x:c r="LQL5918" s="248"/>
      <x:c r="LQM5918" s="248"/>
      <x:c r="LQN5918" s="248"/>
      <x:c r="LQO5918" s="248"/>
      <x:c r="LQP5918" s="248"/>
      <x:c r="LQQ5918" s="248"/>
      <x:c r="LQR5918" s="248"/>
      <x:c r="LQS5918" s="248"/>
      <x:c r="LQT5918" s="248"/>
      <x:c r="LQU5918" s="248"/>
      <x:c r="LQV5918" s="248"/>
      <x:c r="LQW5918" s="248"/>
      <x:c r="LQX5918" s="248"/>
      <x:c r="LQY5918" s="248"/>
      <x:c r="LQZ5918" s="248"/>
      <x:c r="LRA5918" s="248"/>
      <x:c r="LRB5918" s="248"/>
      <x:c r="LRC5918" s="248"/>
      <x:c r="LRD5918" s="248"/>
      <x:c r="LRE5918" s="248"/>
      <x:c r="LRF5918" s="248"/>
      <x:c r="LRG5918" s="248"/>
      <x:c r="LRH5918" s="248"/>
      <x:c r="LRI5918" s="248"/>
      <x:c r="LRJ5918" s="248"/>
      <x:c r="LRK5918" s="248"/>
      <x:c r="LRL5918" s="248"/>
      <x:c r="LRM5918" s="248"/>
      <x:c r="LRN5918" s="248"/>
      <x:c r="LRO5918" s="248"/>
      <x:c r="LRP5918" s="248"/>
      <x:c r="LRQ5918" s="248"/>
      <x:c r="LRR5918" s="248"/>
      <x:c r="LRS5918" s="248"/>
      <x:c r="LRT5918" s="248"/>
      <x:c r="LRU5918" s="248"/>
      <x:c r="LRV5918" s="248"/>
      <x:c r="LRW5918" s="248"/>
      <x:c r="LRX5918" s="248"/>
      <x:c r="LRY5918" s="248"/>
      <x:c r="LRZ5918" s="248"/>
      <x:c r="LSA5918" s="248"/>
      <x:c r="LSB5918" s="248"/>
      <x:c r="LSC5918" s="248"/>
      <x:c r="LSD5918" s="248"/>
      <x:c r="LSE5918" s="248"/>
      <x:c r="LSF5918" s="248"/>
      <x:c r="LSG5918" s="248"/>
      <x:c r="LSH5918" s="248"/>
      <x:c r="LSI5918" s="248"/>
      <x:c r="LSJ5918" s="248"/>
      <x:c r="LSK5918" s="248"/>
      <x:c r="LSL5918" s="248"/>
      <x:c r="LSM5918" s="248"/>
      <x:c r="LSN5918" s="248"/>
      <x:c r="LSO5918" s="248"/>
      <x:c r="LSP5918" s="248"/>
      <x:c r="LSQ5918" s="248"/>
      <x:c r="LSR5918" s="248"/>
      <x:c r="LSS5918" s="248"/>
      <x:c r="LST5918" s="248"/>
      <x:c r="LSU5918" s="248"/>
      <x:c r="LSV5918" s="248"/>
      <x:c r="LSW5918" s="248"/>
      <x:c r="LSX5918" s="248"/>
      <x:c r="LSY5918" s="248"/>
      <x:c r="LSZ5918" s="248"/>
      <x:c r="LTA5918" s="248"/>
      <x:c r="LTB5918" s="248"/>
      <x:c r="LTC5918" s="248"/>
      <x:c r="LTD5918" s="248"/>
      <x:c r="LTE5918" s="248"/>
      <x:c r="LTF5918" s="248"/>
      <x:c r="LTG5918" s="248"/>
      <x:c r="LTH5918" s="248"/>
      <x:c r="LTI5918" s="248"/>
      <x:c r="LTJ5918" s="248"/>
      <x:c r="LTK5918" s="248"/>
      <x:c r="LTL5918" s="248"/>
      <x:c r="LTM5918" s="248"/>
      <x:c r="LTN5918" s="248"/>
      <x:c r="LTO5918" s="248"/>
      <x:c r="LTP5918" s="248"/>
      <x:c r="LTQ5918" s="248"/>
      <x:c r="LTR5918" s="248"/>
      <x:c r="LTS5918" s="248"/>
      <x:c r="LTT5918" s="248"/>
      <x:c r="LTU5918" s="248"/>
      <x:c r="LTV5918" s="248"/>
      <x:c r="LTW5918" s="248"/>
      <x:c r="LTX5918" s="248"/>
      <x:c r="LTY5918" s="248"/>
      <x:c r="LTZ5918" s="248"/>
      <x:c r="LUA5918" s="248"/>
      <x:c r="LUB5918" s="248"/>
      <x:c r="LUC5918" s="248"/>
      <x:c r="LUD5918" s="248"/>
      <x:c r="LUE5918" s="248"/>
      <x:c r="LUF5918" s="248"/>
      <x:c r="LUG5918" s="248"/>
      <x:c r="LUH5918" s="248"/>
      <x:c r="LUI5918" s="248"/>
      <x:c r="LUJ5918" s="248"/>
      <x:c r="LUK5918" s="248"/>
      <x:c r="LUL5918" s="248"/>
      <x:c r="LUM5918" s="248"/>
      <x:c r="LUN5918" s="248"/>
      <x:c r="LUO5918" s="248"/>
      <x:c r="LUP5918" s="248"/>
      <x:c r="LUQ5918" s="248"/>
      <x:c r="LUR5918" s="248"/>
      <x:c r="LUS5918" s="248"/>
      <x:c r="LUT5918" s="248"/>
      <x:c r="LUU5918" s="248"/>
      <x:c r="LUV5918" s="248"/>
      <x:c r="LUW5918" s="248"/>
      <x:c r="LUX5918" s="248"/>
      <x:c r="LUY5918" s="248"/>
      <x:c r="LUZ5918" s="248"/>
      <x:c r="LVA5918" s="248"/>
      <x:c r="LVB5918" s="248"/>
      <x:c r="LVC5918" s="248"/>
      <x:c r="LVD5918" s="248"/>
      <x:c r="LVE5918" s="248"/>
      <x:c r="LVF5918" s="248"/>
      <x:c r="LVG5918" s="248"/>
      <x:c r="LVH5918" s="248"/>
      <x:c r="LVI5918" s="248"/>
      <x:c r="LVJ5918" s="248"/>
      <x:c r="LVK5918" s="248"/>
      <x:c r="LVL5918" s="248"/>
      <x:c r="LVM5918" s="248"/>
      <x:c r="LVN5918" s="248"/>
      <x:c r="LVO5918" s="248"/>
      <x:c r="LVP5918" s="248"/>
      <x:c r="LVQ5918" s="248"/>
      <x:c r="LVR5918" s="248"/>
      <x:c r="LVS5918" s="248"/>
      <x:c r="LVT5918" s="248"/>
      <x:c r="LVU5918" s="248"/>
      <x:c r="LVV5918" s="248"/>
      <x:c r="LVW5918" s="248"/>
      <x:c r="LVX5918" s="248"/>
      <x:c r="LVY5918" s="248"/>
      <x:c r="LVZ5918" s="248"/>
      <x:c r="LWA5918" s="248"/>
      <x:c r="LWB5918" s="248"/>
      <x:c r="LWC5918" s="248"/>
      <x:c r="LWD5918" s="248"/>
      <x:c r="LWE5918" s="248"/>
      <x:c r="LWF5918" s="248"/>
      <x:c r="LWG5918" s="248"/>
      <x:c r="LWH5918" s="248"/>
      <x:c r="LWI5918" s="248"/>
      <x:c r="LWJ5918" s="248"/>
      <x:c r="LWK5918" s="248"/>
      <x:c r="LWL5918" s="248"/>
      <x:c r="LWM5918" s="248"/>
      <x:c r="LWN5918" s="248"/>
      <x:c r="LWO5918" s="248"/>
      <x:c r="LWP5918" s="248"/>
      <x:c r="LWQ5918" s="248"/>
      <x:c r="LWR5918" s="248"/>
      <x:c r="LWS5918" s="248"/>
      <x:c r="LWT5918" s="248"/>
      <x:c r="LWU5918" s="248"/>
      <x:c r="LWV5918" s="248"/>
      <x:c r="LWW5918" s="248"/>
      <x:c r="LWX5918" s="248"/>
      <x:c r="LWY5918" s="248"/>
      <x:c r="LWZ5918" s="248"/>
      <x:c r="LXA5918" s="248"/>
      <x:c r="LXB5918" s="248"/>
      <x:c r="LXC5918" s="248"/>
      <x:c r="LXD5918" s="248"/>
      <x:c r="LXE5918" s="248"/>
      <x:c r="LXF5918" s="248"/>
      <x:c r="LXG5918" s="248"/>
      <x:c r="LXH5918" s="248"/>
      <x:c r="LXI5918" s="248"/>
      <x:c r="LXJ5918" s="248"/>
      <x:c r="LXK5918" s="248"/>
      <x:c r="LXL5918" s="248"/>
      <x:c r="LXM5918" s="248"/>
      <x:c r="LXN5918" s="248"/>
      <x:c r="LXO5918" s="248"/>
      <x:c r="LXP5918" s="248"/>
      <x:c r="LXQ5918" s="248"/>
      <x:c r="LXR5918" s="248"/>
      <x:c r="LXS5918" s="248"/>
      <x:c r="LXT5918" s="248"/>
      <x:c r="LXU5918" s="248"/>
      <x:c r="LXV5918" s="248"/>
      <x:c r="LXW5918" s="248"/>
      <x:c r="LXX5918" s="248"/>
      <x:c r="LXY5918" s="248"/>
      <x:c r="LXZ5918" s="248"/>
      <x:c r="LYA5918" s="248"/>
      <x:c r="LYB5918" s="248"/>
      <x:c r="LYC5918" s="248"/>
      <x:c r="LYD5918" s="248"/>
      <x:c r="LYE5918" s="248"/>
      <x:c r="LYF5918" s="248"/>
      <x:c r="LYG5918" s="248"/>
      <x:c r="LYH5918" s="248"/>
      <x:c r="LYI5918" s="248"/>
      <x:c r="LYJ5918" s="248"/>
      <x:c r="LYK5918" s="248"/>
      <x:c r="LYL5918" s="248"/>
      <x:c r="LYM5918" s="248"/>
      <x:c r="LYN5918" s="248"/>
      <x:c r="LYO5918" s="248"/>
      <x:c r="LYP5918" s="248"/>
      <x:c r="LYQ5918" s="248"/>
      <x:c r="LYR5918" s="248"/>
      <x:c r="LYS5918" s="248"/>
      <x:c r="LYT5918" s="248"/>
      <x:c r="LYU5918" s="248"/>
      <x:c r="LYV5918" s="248"/>
      <x:c r="LYW5918" s="248"/>
      <x:c r="LYX5918" s="248"/>
      <x:c r="LYY5918" s="248"/>
      <x:c r="LYZ5918" s="248"/>
      <x:c r="LZA5918" s="248"/>
      <x:c r="LZB5918" s="248"/>
      <x:c r="LZC5918" s="248"/>
      <x:c r="LZD5918" s="248"/>
      <x:c r="LZE5918" s="248"/>
      <x:c r="LZF5918" s="248"/>
      <x:c r="LZG5918" s="248"/>
      <x:c r="LZH5918" s="248"/>
      <x:c r="LZI5918" s="248"/>
      <x:c r="LZJ5918" s="248"/>
      <x:c r="LZK5918" s="248"/>
      <x:c r="LZL5918" s="248"/>
      <x:c r="LZM5918" s="248"/>
      <x:c r="LZN5918" s="248"/>
      <x:c r="LZO5918" s="248"/>
      <x:c r="LZP5918" s="248"/>
      <x:c r="LZQ5918" s="248"/>
      <x:c r="LZR5918" s="248"/>
      <x:c r="LZS5918" s="248"/>
      <x:c r="LZT5918" s="248"/>
      <x:c r="LZU5918" s="248"/>
      <x:c r="LZV5918" s="248"/>
      <x:c r="LZW5918" s="248"/>
      <x:c r="LZX5918" s="248"/>
      <x:c r="LZY5918" s="248"/>
      <x:c r="LZZ5918" s="248"/>
      <x:c r="MAA5918" s="248"/>
      <x:c r="MAB5918" s="248"/>
      <x:c r="MAC5918" s="248"/>
      <x:c r="MAD5918" s="248"/>
      <x:c r="MAE5918" s="248"/>
      <x:c r="MAF5918" s="248"/>
      <x:c r="MAG5918" s="248"/>
      <x:c r="MAH5918" s="248"/>
      <x:c r="MAI5918" s="248"/>
      <x:c r="MAJ5918" s="248"/>
      <x:c r="MAK5918" s="248"/>
      <x:c r="MAL5918" s="248"/>
      <x:c r="MAM5918" s="248"/>
      <x:c r="MAN5918" s="248"/>
      <x:c r="MAO5918" s="248"/>
      <x:c r="MAP5918" s="248"/>
      <x:c r="MAQ5918" s="248"/>
      <x:c r="MAR5918" s="248"/>
      <x:c r="MAS5918" s="248"/>
      <x:c r="MAT5918" s="248"/>
      <x:c r="MAU5918" s="248"/>
      <x:c r="MAV5918" s="248"/>
      <x:c r="MAW5918" s="248"/>
      <x:c r="MAX5918" s="248"/>
      <x:c r="MAY5918" s="248"/>
      <x:c r="MAZ5918" s="248"/>
      <x:c r="MBA5918" s="248"/>
      <x:c r="MBB5918" s="248"/>
      <x:c r="MBC5918" s="248"/>
      <x:c r="MBD5918" s="248"/>
      <x:c r="MBE5918" s="248"/>
      <x:c r="MBF5918" s="248"/>
      <x:c r="MBG5918" s="248"/>
      <x:c r="MBH5918" s="248"/>
      <x:c r="MBI5918" s="248"/>
      <x:c r="MBJ5918" s="248"/>
      <x:c r="MBK5918" s="248"/>
      <x:c r="MBL5918" s="248"/>
      <x:c r="MBM5918" s="248"/>
      <x:c r="MBN5918" s="248"/>
      <x:c r="MBO5918" s="248"/>
      <x:c r="MBP5918" s="248"/>
      <x:c r="MBQ5918" s="248"/>
      <x:c r="MBR5918" s="248"/>
      <x:c r="MBS5918" s="248"/>
      <x:c r="MBT5918" s="248"/>
      <x:c r="MBU5918" s="248"/>
      <x:c r="MBV5918" s="248"/>
      <x:c r="MBW5918" s="248"/>
      <x:c r="MBX5918" s="248"/>
      <x:c r="MBY5918" s="248"/>
      <x:c r="MBZ5918" s="248"/>
      <x:c r="MCA5918" s="248"/>
      <x:c r="MCB5918" s="248"/>
      <x:c r="MCC5918" s="248"/>
      <x:c r="MCD5918" s="248"/>
      <x:c r="MCE5918" s="248"/>
      <x:c r="MCF5918" s="248"/>
      <x:c r="MCG5918" s="248"/>
      <x:c r="MCH5918" s="248"/>
      <x:c r="MCI5918" s="248"/>
      <x:c r="MCJ5918" s="248"/>
      <x:c r="MCK5918" s="248"/>
      <x:c r="MCL5918" s="248"/>
      <x:c r="MCM5918" s="248"/>
      <x:c r="MCN5918" s="248"/>
      <x:c r="MCO5918" s="248"/>
      <x:c r="MCP5918" s="248"/>
      <x:c r="MCQ5918" s="248"/>
      <x:c r="MCR5918" s="248"/>
      <x:c r="MCS5918" s="248"/>
      <x:c r="MCT5918" s="248"/>
      <x:c r="MCU5918" s="248"/>
      <x:c r="MCV5918" s="248"/>
      <x:c r="MCW5918" s="248"/>
      <x:c r="MCX5918" s="248"/>
      <x:c r="MCY5918" s="248"/>
      <x:c r="MCZ5918" s="248"/>
      <x:c r="MDA5918" s="248"/>
      <x:c r="MDB5918" s="248"/>
      <x:c r="MDC5918" s="248"/>
      <x:c r="MDD5918" s="248"/>
      <x:c r="MDE5918" s="248"/>
      <x:c r="MDF5918" s="248"/>
      <x:c r="MDG5918" s="248"/>
      <x:c r="MDH5918" s="248"/>
      <x:c r="MDI5918" s="248"/>
      <x:c r="MDJ5918" s="248"/>
      <x:c r="MDK5918" s="248"/>
      <x:c r="MDL5918" s="248"/>
      <x:c r="MDM5918" s="248"/>
      <x:c r="MDN5918" s="248"/>
      <x:c r="MDO5918" s="248"/>
      <x:c r="MDP5918" s="248"/>
      <x:c r="MDQ5918" s="248"/>
      <x:c r="MDR5918" s="248"/>
      <x:c r="MDS5918" s="248"/>
      <x:c r="MDT5918" s="248"/>
      <x:c r="MDU5918" s="248"/>
      <x:c r="MDV5918" s="248"/>
      <x:c r="MDW5918" s="248"/>
      <x:c r="MDX5918" s="248"/>
      <x:c r="MDY5918" s="248"/>
      <x:c r="MDZ5918" s="248"/>
      <x:c r="MEA5918" s="248"/>
      <x:c r="MEB5918" s="248"/>
      <x:c r="MEC5918" s="248"/>
      <x:c r="MED5918" s="248"/>
      <x:c r="MEE5918" s="248"/>
      <x:c r="MEF5918" s="248"/>
      <x:c r="MEG5918" s="248"/>
      <x:c r="MEH5918" s="248"/>
      <x:c r="MEI5918" s="248"/>
      <x:c r="MEJ5918" s="248"/>
      <x:c r="MEK5918" s="248"/>
      <x:c r="MEL5918" s="248"/>
      <x:c r="MEM5918" s="248"/>
      <x:c r="MEN5918" s="248"/>
      <x:c r="MEO5918" s="248"/>
      <x:c r="MEP5918" s="248"/>
      <x:c r="MEQ5918" s="248"/>
      <x:c r="MER5918" s="248"/>
      <x:c r="MES5918" s="248"/>
      <x:c r="MET5918" s="248"/>
      <x:c r="MEU5918" s="248"/>
      <x:c r="MEV5918" s="248"/>
      <x:c r="MEW5918" s="248"/>
      <x:c r="MEX5918" s="248"/>
      <x:c r="MEY5918" s="248"/>
      <x:c r="MEZ5918" s="248"/>
      <x:c r="MFA5918" s="248"/>
      <x:c r="MFB5918" s="248"/>
      <x:c r="MFC5918" s="248"/>
      <x:c r="MFD5918" s="248"/>
      <x:c r="MFE5918" s="248"/>
      <x:c r="MFF5918" s="248"/>
      <x:c r="MFG5918" s="248"/>
      <x:c r="MFH5918" s="248"/>
      <x:c r="MFI5918" s="248"/>
      <x:c r="MFJ5918" s="248"/>
      <x:c r="MFK5918" s="248"/>
      <x:c r="MFL5918" s="248"/>
      <x:c r="MFM5918" s="248"/>
      <x:c r="MFN5918" s="248"/>
      <x:c r="MFO5918" s="248"/>
      <x:c r="MFP5918" s="248"/>
      <x:c r="MFQ5918" s="248"/>
      <x:c r="MFR5918" s="248"/>
      <x:c r="MFS5918" s="248"/>
      <x:c r="MFT5918" s="248"/>
      <x:c r="MFU5918" s="248"/>
      <x:c r="MFV5918" s="248"/>
      <x:c r="MFW5918" s="248"/>
      <x:c r="MFX5918" s="248"/>
      <x:c r="MFY5918" s="248"/>
      <x:c r="MFZ5918" s="248"/>
      <x:c r="MGA5918" s="248"/>
      <x:c r="MGB5918" s="248"/>
      <x:c r="MGC5918" s="248"/>
      <x:c r="MGD5918" s="248"/>
      <x:c r="MGE5918" s="248"/>
      <x:c r="MGF5918" s="248"/>
      <x:c r="MGG5918" s="248"/>
      <x:c r="MGH5918" s="248"/>
      <x:c r="MGI5918" s="248"/>
      <x:c r="MGJ5918" s="248"/>
      <x:c r="MGK5918" s="248"/>
      <x:c r="MGL5918" s="248"/>
      <x:c r="MGM5918" s="248"/>
      <x:c r="MGN5918" s="248"/>
      <x:c r="MGO5918" s="248"/>
      <x:c r="MGP5918" s="248"/>
      <x:c r="MGQ5918" s="248"/>
      <x:c r="MGR5918" s="248"/>
      <x:c r="MGS5918" s="248"/>
      <x:c r="MGT5918" s="248"/>
      <x:c r="MGU5918" s="248"/>
      <x:c r="MGV5918" s="248"/>
      <x:c r="MGW5918" s="248"/>
      <x:c r="MGX5918" s="248"/>
      <x:c r="MGY5918" s="248"/>
      <x:c r="MGZ5918" s="248"/>
      <x:c r="MHA5918" s="248"/>
      <x:c r="MHB5918" s="248"/>
      <x:c r="MHC5918" s="248"/>
      <x:c r="MHD5918" s="248"/>
      <x:c r="MHE5918" s="248"/>
      <x:c r="MHF5918" s="248"/>
      <x:c r="MHG5918" s="248"/>
      <x:c r="MHH5918" s="248"/>
      <x:c r="MHI5918" s="248"/>
      <x:c r="MHJ5918" s="248"/>
      <x:c r="MHK5918" s="248"/>
      <x:c r="MHL5918" s="248"/>
      <x:c r="MHM5918" s="248"/>
      <x:c r="MHN5918" s="248"/>
      <x:c r="MHO5918" s="248"/>
      <x:c r="MHP5918" s="248"/>
      <x:c r="MHQ5918" s="248"/>
      <x:c r="MHR5918" s="248"/>
      <x:c r="MHS5918" s="248"/>
      <x:c r="MHT5918" s="248"/>
      <x:c r="MHU5918" s="248"/>
      <x:c r="MHV5918" s="248"/>
      <x:c r="MHW5918" s="248"/>
      <x:c r="MHX5918" s="248"/>
      <x:c r="MHY5918" s="248"/>
      <x:c r="MHZ5918" s="248"/>
      <x:c r="MIA5918" s="248"/>
      <x:c r="MIB5918" s="248"/>
      <x:c r="MIC5918" s="248"/>
      <x:c r="MID5918" s="248"/>
      <x:c r="MIE5918" s="248"/>
      <x:c r="MIF5918" s="248"/>
      <x:c r="MIG5918" s="248"/>
      <x:c r="MIH5918" s="248"/>
      <x:c r="MII5918" s="248"/>
      <x:c r="MIJ5918" s="248"/>
      <x:c r="MIK5918" s="248"/>
      <x:c r="MIL5918" s="248"/>
      <x:c r="MIM5918" s="248"/>
      <x:c r="MIN5918" s="248"/>
      <x:c r="MIO5918" s="248"/>
      <x:c r="MIP5918" s="248"/>
      <x:c r="MIQ5918" s="248"/>
      <x:c r="MIR5918" s="248"/>
      <x:c r="MIS5918" s="248"/>
      <x:c r="MIT5918" s="248"/>
      <x:c r="MIU5918" s="248"/>
      <x:c r="MIV5918" s="248"/>
      <x:c r="MIW5918" s="248"/>
      <x:c r="MIX5918" s="248"/>
      <x:c r="MIY5918" s="248"/>
      <x:c r="MIZ5918" s="248"/>
      <x:c r="MJA5918" s="248"/>
      <x:c r="MJB5918" s="248"/>
      <x:c r="MJC5918" s="248"/>
      <x:c r="MJD5918" s="248"/>
      <x:c r="MJE5918" s="248"/>
      <x:c r="MJF5918" s="248"/>
      <x:c r="MJG5918" s="248"/>
      <x:c r="MJH5918" s="248"/>
      <x:c r="MJI5918" s="248"/>
      <x:c r="MJJ5918" s="248"/>
      <x:c r="MJK5918" s="248"/>
      <x:c r="MJL5918" s="248"/>
      <x:c r="MJM5918" s="248"/>
      <x:c r="MJN5918" s="248"/>
      <x:c r="MJO5918" s="248"/>
      <x:c r="MJP5918" s="248"/>
      <x:c r="MJQ5918" s="248"/>
      <x:c r="MJR5918" s="248"/>
      <x:c r="MJS5918" s="248"/>
      <x:c r="MJT5918" s="248"/>
      <x:c r="MJU5918" s="248"/>
      <x:c r="MJV5918" s="248"/>
      <x:c r="MJW5918" s="248"/>
      <x:c r="MJX5918" s="248"/>
      <x:c r="MJY5918" s="248"/>
      <x:c r="MJZ5918" s="248"/>
      <x:c r="MKA5918" s="248"/>
      <x:c r="MKB5918" s="248"/>
      <x:c r="MKC5918" s="248"/>
      <x:c r="MKD5918" s="248"/>
      <x:c r="MKE5918" s="248"/>
      <x:c r="MKF5918" s="248"/>
      <x:c r="MKG5918" s="248"/>
      <x:c r="MKH5918" s="248"/>
      <x:c r="MKI5918" s="248"/>
      <x:c r="MKJ5918" s="248"/>
      <x:c r="MKK5918" s="248"/>
      <x:c r="MKL5918" s="248"/>
      <x:c r="MKM5918" s="248"/>
      <x:c r="MKN5918" s="248"/>
      <x:c r="MKO5918" s="248"/>
      <x:c r="MKP5918" s="248"/>
      <x:c r="MKQ5918" s="248"/>
      <x:c r="MKR5918" s="248"/>
      <x:c r="MKS5918" s="248"/>
      <x:c r="MKT5918" s="248"/>
      <x:c r="MKU5918" s="248"/>
      <x:c r="MKV5918" s="248"/>
      <x:c r="MKW5918" s="248"/>
      <x:c r="MKX5918" s="248"/>
      <x:c r="MKY5918" s="248"/>
      <x:c r="MKZ5918" s="248"/>
      <x:c r="MLA5918" s="248"/>
      <x:c r="MLB5918" s="248"/>
      <x:c r="MLC5918" s="248"/>
      <x:c r="MLD5918" s="248"/>
      <x:c r="MLE5918" s="248"/>
      <x:c r="MLF5918" s="248"/>
      <x:c r="MLG5918" s="248"/>
      <x:c r="MLH5918" s="248"/>
      <x:c r="MLI5918" s="248"/>
      <x:c r="MLJ5918" s="248"/>
      <x:c r="MLK5918" s="248"/>
      <x:c r="MLL5918" s="248"/>
      <x:c r="MLM5918" s="248"/>
      <x:c r="MLN5918" s="248"/>
      <x:c r="MLO5918" s="248"/>
      <x:c r="MLP5918" s="248"/>
      <x:c r="MLQ5918" s="248"/>
      <x:c r="MLR5918" s="248"/>
      <x:c r="MLS5918" s="248"/>
      <x:c r="MLT5918" s="248"/>
      <x:c r="MLU5918" s="248"/>
      <x:c r="MLV5918" s="248"/>
      <x:c r="MLW5918" s="248"/>
      <x:c r="MLX5918" s="248"/>
      <x:c r="MLY5918" s="248"/>
      <x:c r="MLZ5918" s="248"/>
      <x:c r="MMA5918" s="248"/>
      <x:c r="MMB5918" s="248"/>
      <x:c r="MMC5918" s="248"/>
      <x:c r="MMD5918" s="248"/>
      <x:c r="MME5918" s="248"/>
      <x:c r="MMF5918" s="248"/>
      <x:c r="MMG5918" s="248"/>
      <x:c r="MMH5918" s="248"/>
      <x:c r="MMI5918" s="248"/>
      <x:c r="MMJ5918" s="248"/>
      <x:c r="MMK5918" s="248"/>
      <x:c r="MML5918" s="248"/>
      <x:c r="MMM5918" s="248"/>
      <x:c r="MMN5918" s="248"/>
      <x:c r="MMO5918" s="248"/>
      <x:c r="MMP5918" s="248"/>
      <x:c r="MMQ5918" s="248"/>
      <x:c r="MMR5918" s="248"/>
      <x:c r="MMS5918" s="248"/>
      <x:c r="MMT5918" s="248"/>
      <x:c r="MMU5918" s="248"/>
      <x:c r="MMV5918" s="248"/>
      <x:c r="MMW5918" s="248"/>
      <x:c r="MMX5918" s="248"/>
      <x:c r="MMY5918" s="248"/>
      <x:c r="MMZ5918" s="248"/>
      <x:c r="MNA5918" s="248"/>
      <x:c r="MNB5918" s="248"/>
      <x:c r="MNC5918" s="248"/>
      <x:c r="MND5918" s="248"/>
      <x:c r="MNE5918" s="248"/>
      <x:c r="MNF5918" s="248"/>
      <x:c r="MNG5918" s="248"/>
      <x:c r="MNH5918" s="248"/>
      <x:c r="MNI5918" s="248"/>
      <x:c r="MNJ5918" s="248"/>
      <x:c r="MNK5918" s="248"/>
      <x:c r="MNL5918" s="248"/>
      <x:c r="MNM5918" s="248"/>
      <x:c r="MNN5918" s="248"/>
      <x:c r="MNO5918" s="248"/>
      <x:c r="MNP5918" s="248"/>
      <x:c r="MNQ5918" s="248"/>
      <x:c r="MNR5918" s="248"/>
      <x:c r="MNS5918" s="248"/>
      <x:c r="MNT5918" s="248"/>
      <x:c r="MNU5918" s="248"/>
      <x:c r="MNV5918" s="248"/>
      <x:c r="MNW5918" s="248"/>
      <x:c r="MNX5918" s="248"/>
      <x:c r="MNY5918" s="248"/>
      <x:c r="MNZ5918" s="248"/>
      <x:c r="MOA5918" s="248"/>
      <x:c r="MOB5918" s="248"/>
      <x:c r="MOC5918" s="248"/>
      <x:c r="MOD5918" s="248"/>
      <x:c r="MOE5918" s="248"/>
      <x:c r="MOF5918" s="248"/>
      <x:c r="MOG5918" s="248"/>
      <x:c r="MOH5918" s="248"/>
      <x:c r="MOI5918" s="248"/>
      <x:c r="MOJ5918" s="248"/>
      <x:c r="MOK5918" s="248"/>
      <x:c r="MOL5918" s="248"/>
      <x:c r="MOM5918" s="248"/>
      <x:c r="MON5918" s="248"/>
      <x:c r="MOO5918" s="248"/>
      <x:c r="MOP5918" s="248"/>
      <x:c r="MOQ5918" s="248"/>
      <x:c r="MOR5918" s="248"/>
      <x:c r="MOS5918" s="248"/>
      <x:c r="MOT5918" s="248"/>
      <x:c r="MOU5918" s="248"/>
      <x:c r="MOV5918" s="248"/>
      <x:c r="MOW5918" s="248"/>
      <x:c r="MOX5918" s="248"/>
      <x:c r="MOY5918" s="248"/>
      <x:c r="MOZ5918" s="248"/>
      <x:c r="MPA5918" s="248"/>
      <x:c r="MPB5918" s="248"/>
      <x:c r="MPC5918" s="248"/>
      <x:c r="MPD5918" s="248"/>
      <x:c r="MPE5918" s="248"/>
      <x:c r="MPF5918" s="248"/>
      <x:c r="MPG5918" s="248"/>
      <x:c r="MPH5918" s="248"/>
      <x:c r="MPI5918" s="248"/>
      <x:c r="MPJ5918" s="248"/>
      <x:c r="MPK5918" s="248"/>
      <x:c r="MPL5918" s="248"/>
      <x:c r="MPM5918" s="248"/>
      <x:c r="MPN5918" s="248"/>
      <x:c r="MPO5918" s="248"/>
      <x:c r="MPP5918" s="248"/>
      <x:c r="MPQ5918" s="248"/>
      <x:c r="MPR5918" s="248"/>
      <x:c r="MPS5918" s="248"/>
      <x:c r="MPT5918" s="248"/>
      <x:c r="MPU5918" s="248"/>
      <x:c r="MPV5918" s="248"/>
      <x:c r="MPW5918" s="248"/>
      <x:c r="MPX5918" s="248"/>
      <x:c r="MPY5918" s="248"/>
      <x:c r="MPZ5918" s="248"/>
      <x:c r="MQA5918" s="248"/>
      <x:c r="MQB5918" s="248"/>
      <x:c r="MQC5918" s="248"/>
      <x:c r="MQD5918" s="248"/>
      <x:c r="MQE5918" s="248"/>
      <x:c r="MQF5918" s="248"/>
      <x:c r="MQG5918" s="248"/>
      <x:c r="MQH5918" s="248"/>
      <x:c r="MQI5918" s="248"/>
      <x:c r="MQJ5918" s="248"/>
      <x:c r="MQK5918" s="248"/>
      <x:c r="MQL5918" s="248"/>
      <x:c r="MQM5918" s="248"/>
      <x:c r="MQN5918" s="248"/>
      <x:c r="MQO5918" s="248"/>
      <x:c r="MQP5918" s="248"/>
      <x:c r="MQQ5918" s="248"/>
      <x:c r="MQR5918" s="248"/>
      <x:c r="MQS5918" s="248"/>
      <x:c r="MQT5918" s="248"/>
      <x:c r="MQU5918" s="248"/>
      <x:c r="MQV5918" s="248"/>
      <x:c r="MQW5918" s="248"/>
      <x:c r="MQX5918" s="248"/>
      <x:c r="MQY5918" s="248"/>
      <x:c r="MQZ5918" s="248"/>
      <x:c r="MRA5918" s="248"/>
      <x:c r="MRB5918" s="248"/>
      <x:c r="MRC5918" s="248"/>
      <x:c r="MRD5918" s="248"/>
      <x:c r="MRE5918" s="248"/>
      <x:c r="MRF5918" s="248"/>
      <x:c r="MRG5918" s="248"/>
      <x:c r="MRH5918" s="248"/>
      <x:c r="MRI5918" s="248"/>
      <x:c r="MRJ5918" s="248"/>
      <x:c r="MRK5918" s="248"/>
      <x:c r="MRL5918" s="248"/>
      <x:c r="MRM5918" s="248"/>
      <x:c r="MRN5918" s="248"/>
      <x:c r="MRO5918" s="248"/>
      <x:c r="MRP5918" s="248"/>
      <x:c r="MRQ5918" s="248"/>
      <x:c r="MRR5918" s="248"/>
      <x:c r="MRS5918" s="248"/>
      <x:c r="MRT5918" s="248"/>
      <x:c r="MRU5918" s="248"/>
      <x:c r="MRV5918" s="248"/>
      <x:c r="MRW5918" s="248"/>
      <x:c r="MRX5918" s="248"/>
      <x:c r="MRY5918" s="248"/>
      <x:c r="MRZ5918" s="248"/>
      <x:c r="MSA5918" s="248"/>
      <x:c r="MSB5918" s="248"/>
      <x:c r="MSC5918" s="248"/>
      <x:c r="MSD5918" s="248"/>
      <x:c r="MSE5918" s="248"/>
      <x:c r="MSF5918" s="248"/>
      <x:c r="MSG5918" s="248"/>
      <x:c r="MSH5918" s="248"/>
      <x:c r="MSI5918" s="248"/>
      <x:c r="MSJ5918" s="248"/>
      <x:c r="MSK5918" s="248"/>
      <x:c r="MSL5918" s="248"/>
      <x:c r="MSM5918" s="248"/>
      <x:c r="MSN5918" s="248"/>
      <x:c r="MSO5918" s="248"/>
      <x:c r="MSP5918" s="248"/>
      <x:c r="MSQ5918" s="248"/>
      <x:c r="MSR5918" s="248"/>
      <x:c r="MSS5918" s="248"/>
      <x:c r="MST5918" s="248"/>
      <x:c r="MSU5918" s="248"/>
      <x:c r="MSV5918" s="248"/>
      <x:c r="MSW5918" s="248"/>
      <x:c r="MSX5918" s="248"/>
      <x:c r="MSY5918" s="248"/>
      <x:c r="MSZ5918" s="248"/>
      <x:c r="MTA5918" s="248"/>
      <x:c r="MTB5918" s="248"/>
      <x:c r="MTC5918" s="248"/>
      <x:c r="MTD5918" s="248"/>
      <x:c r="MTE5918" s="248"/>
      <x:c r="MTF5918" s="248"/>
      <x:c r="MTG5918" s="248"/>
      <x:c r="MTH5918" s="248"/>
      <x:c r="MTI5918" s="248"/>
      <x:c r="MTJ5918" s="248"/>
      <x:c r="MTK5918" s="248"/>
      <x:c r="MTL5918" s="248"/>
      <x:c r="MTM5918" s="248"/>
      <x:c r="MTN5918" s="248"/>
      <x:c r="MTO5918" s="248"/>
      <x:c r="MTP5918" s="248"/>
      <x:c r="MTQ5918" s="248"/>
      <x:c r="MTR5918" s="248"/>
      <x:c r="MTS5918" s="248"/>
      <x:c r="MTT5918" s="248"/>
      <x:c r="MTU5918" s="248"/>
      <x:c r="MTV5918" s="248"/>
      <x:c r="MTW5918" s="248"/>
      <x:c r="MTX5918" s="248"/>
      <x:c r="MTY5918" s="248"/>
      <x:c r="MTZ5918" s="248"/>
      <x:c r="MUA5918" s="248"/>
      <x:c r="MUB5918" s="248"/>
      <x:c r="MUC5918" s="248"/>
      <x:c r="MUD5918" s="248"/>
      <x:c r="MUE5918" s="248"/>
      <x:c r="MUF5918" s="248"/>
      <x:c r="MUG5918" s="248"/>
      <x:c r="MUH5918" s="248"/>
      <x:c r="MUI5918" s="248"/>
      <x:c r="MUJ5918" s="248"/>
      <x:c r="MUK5918" s="248"/>
      <x:c r="MUL5918" s="248"/>
      <x:c r="MUM5918" s="248"/>
      <x:c r="MUN5918" s="248"/>
      <x:c r="MUO5918" s="248"/>
      <x:c r="MUP5918" s="248"/>
      <x:c r="MUQ5918" s="248"/>
      <x:c r="MUR5918" s="248"/>
      <x:c r="MUS5918" s="248"/>
      <x:c r="MUT5918" s="248"/>
      <x:c r="MUU5918" s="248"/>
      <x:c r="MUV5918" s="248"/>
      <x:c r="MUW5918" s="248"/>
      <x:c r="MUX5918" s="248"/>
      <x:c r="MUY5918" s="248"/>
      <x:c r="MUZ5918" s="248"/>
      <x:c r="MVA5918" s="248"/>
      <x:c r="MVB5918" s="248"/>
      <x:c r="MVC5918" s="248"/>
      <x:c r="MVD5918" s="248"/>
      <x:c r="MVE5918" s="248"/>
      <x:c r="MVF5918" s="248"/>
      <x:c r="MVG5918" s="248"/>
      <x:c r="MVH5918" s="248"/>
      <x:c r="MVI5918" s="248"/>
      <x:c r="MVJ5918" s="248"/>
      <x:c r="MVK5918" s="248"/>
      <x:c r="MVL5918" s="248"/>
      <x:c r="MVM5918" s="248"/>
      <x:c r="MVN5918" s="248"/>
      <x:c r="MVO5918" s="248"/>
      <x:c r="MVP5918" s="248"/>
      <x:c r="MVQ5918" s="248"/>
      <x:c r="MVR5918" s="248"/>
      <x:c r="MVS5918" s="248"/>
      <x:c r="MVT5918" s="248"/>
      <x:c r="MVU5918" s="248"/>
      <x:c r="MVV5918" s="248"/>
      <x:c r="MVW5918" s="248"/>
      <x:c r="MVX5918" s="248"/>
      <x:c r="MVY5918" s="248"/>
      <x:c r="MVZ5918" s="248"/>
      <x:c r="MWA5918" s="248"/>
      <x:c r="MWB5918" s="248"/>
      <x:c r="MWC5918" s="248"/>
      <x:c r="MWD5918" s="248"/>
      <x:c r="MWE5918" s="248"/>
      <x:c r="MWF5918" s="248"/>
      <x:c r="MWG5918" s="248"/>
      <x:c r="MWH5918" s="248"/>
      <x:c r="MWI5918" s="248"/>
      <x:c r="MWJ5918" s="248"/>
      <x:c r="MWK5918" s="248"/>
      <x:c r="MWL5918" s="248"/>
      <x:c r="MWM5918" s="248"/>
      <x:c r="MWN5918" s="248"/>
      <x:c r="MWO5918" s="248"/>
      <x:c r="MWP5918" s="248"/>
      <x:c r="MWQ5918" s="248"/>
      <x:c r="MWR5918" s="248"/>
      <x:c r="MWS5918" s="248"/>
      <x:c r="MWT5918" s="248"/>
      <x:c r="MWU5918" s="248"/>
      <x:c r="MWV5918" s="248"/>
      <x:c r="MWW5918" s="248"/>
      <x:c r="MWX5918" s="248"/>
      <x:c r="MWY5918" s="248"/>
      <x:c r="MWZ5918" s="248"/>
      <x:c r="MXA5918" s="248"/>
      <x:c r="MXB5918" s="248"/>
      <x:c r="MXC5918" s="248"/>
      <x:c r="MXD5918" s="248"/>
      <x:c r="MXE5918" s="248"/>
      <x:c r="MXF5918" s="248"/>
      <x:c r="MXG5918" s="248"/>
      <x:c r="MXH5918" s="248"/>
      <x:c r="MXI5918" s="248"/>
      <x:c r="MXJ5918" s="248"/>
      <x:c r="MXK5918" s="248"/>
      <x:c r="MXL5918" s="248"/>
      <x:c r="MXM5918" s="248"/>
      <x:c r="MXN5918" s="248"/>
      <x:c r="MXO5918" s="248"/>
      <x:c r="MXP5918" s="248"/>
      <x:c r="MXQ5918" s="248"/>
      <x:c r="MXR5918" s="248"/>
      <x:c r="MXS5918" s="248"/>
      <x:c r="MXT5918" s="248"/>
      <x:c r="MXU5918" s="248"/>
      <x:c r="MXV5918" s="248"/>
      <x:c r="MXW5918" s="248"/>
      <x:c r="MXX5918" s="248"/>
      <x:c r="MXY5918" s="248"/>
      <x:c r="MXZ5918" s="248"/>
      <x:c r="MYA5918" s="248"/>
      <x:c r="MYB5918" s="248"/>
      <x:c r="MYC5918" s="248"/>
      <x:c r="MYD5918" s="248"/>
      <x:c r="MYE5918" s="248"/>
      <x:c r="MYF5918" s="248"/>
      <x:c r="MYG5918" s="248"/>
      <x:c r="MYH5918" s="248"/>
      <x:c r="MYI5918" s="248"/>
      <x:c r="MYJ5918" s="248"/>
      <x:c r="MYK5918" s="248"/>
      <x:c r="MYL5918" s="248"/>
      <x:c r="MYM5918" s="248"/>
      <x:c r="MYN5918" s="248"/>
      <x:c r="MYO5918" s="248"/>
      <x:c r="MYP5918" s="248"/>
      <x:c r="MYQ5918" s="248"/>
      <x:c r="MYR5918" s="248"/>
      <x:c r="MYS5918" s="248"/>
      <x:c r="MYT5918" s="248"/>
      <x:c r="MYU5918" s="248"/>
      <x:c r="MYV5918" s="248"/>
      <x:c r="MYW5918" s="248"/>
      <x:c r="MYX5918" s="248"/>
      <x:c r="MYY5918" s="248"/>
      <x:c r="MYZ5918" s="248"/>
      <x:c r="MZA5918" s="248"/>
      <x:c r="MZB5918" s="248"/>
      <x:c r="MZC5918" s="248"/>
      <x:c r="MZD5918" s="248"/>
      <x:c r="MZE5918" s="248"/>
      <x:c r="MZF5918" s="248"/>
      <x:c r="MZG5918" s="248"/>
      <x:c r="MZH5918" s="248"/>
      <x:c r="MZI5918" s="248"/>
      <x:c r="MZJ5918" s="248"/>
      <x:c r="MZK5918" s="248"/>
      <x:c r="MZL5918" s="248"/>
      <x:c r="MZM5918" s="248"/>
      <x:c r="MZN5918" s="248"/>
      <x:c r="MZO5918" s="248"/>
      <x:c r="MZP5918" s="248"/>
      <x:c r="MZQ5918" s="248"/>
      <x:c r="MZR5918" s="248"/>
      <x:c r="MZS5918" s="248"/>
      <x:c r="MZT5918" s="248"/>
      <x:c r="MZU5918" s="248"/>
      <x:c r="MZV5918" s="248"/>
      <x:c r="MZW5918" s="248"/>
      <x:c r="MZX5918" s="248"/>
      <x:c r="MZY5918" s="248"/>
      <x:c r="MZZ5918" s="248"/>
      <x:c r="NAA5918" s="248"/>
      <x:c r="NAB5918" s="248"/>
      <x:c r="NAC5918" s="248"/>
      <x:c r="NAD5918" s="248"/>
      <x:c r="NAE5918" s="248"/>
      <x:c r="NAF5918" s="248"/>
      <x:c r="NAG5918" s="248"/>
      <x:c r="NAH5918" s="248"/>
      <x:c r="NAI5918" s="248"/>
      <x:c r="NAJ5918" s="248"/>
      <x:c r="NAK5918" s="248"/>
      <x:c r="NAL5918" s="248"/>
      <x:c r="NAM5918" s="248"/>
      <x:c r="NAN5918" s="248"/>
      <x:c r="NAO5918" s="248"/>
      <x:c r="NAP5918" s="248"/>
      <x:c r="NAQ5918" s="248"/>
      <x:c r="NAR5918" s="248"/>
      <x:c r="NAS5918" s="248"/>
      <x:c r="NAT5918" s="248"/>
      <x:c r="NAU5918" s="248"/>
      <x:c r="NAV5918" s="248"/>
      <x:c r="NAW5918" s="248"/>
      <x:c r="NAX5918" s="248"/>
      <x:c r="NAY5918" s="248"/>
      <x:c r="NAZ5918" s="248"/>
      <x:c r="NBA5918" s="248"/>
      <x:c r="NBB5918" s="248"/>
      <x:c r="NBC5918" s="248"/>
      <x:c r="NBD5918" s="248"/>
      <x:c r="NBE5918" s="248"/>
      <x:c r="NBF5918" s="248"/>
      <x:c r="NBG5918" s="248"/>
      <x:c r="NBH5918" s="248"/>
      <x:c r="NBI5918" s="248"/>
      <x:c r="NBJ5918" s="248"/>
      <x:c r="NBK5918" s="248"/>
      <x:c r="NBL5918" s="248"/>
      <x:c r="NBM5918" s="248"/>
      <x:c r="NBN5918" s="248"/>
      <x:c r="NBO5918" s="248"/>
      <x:c r="NBP5918" s="248"/>
      <x:c r="NBQ5918" s="248"/>
      <x:c r="NBR5918" s="248"/>
      <x:c r="NBS5918" s="248"/>
      <x:c r="NBT5918" s="248"/>
      <x:c r="NBU5918" s="248"/>
      <x:c r="NBV5918" s="248"/>
      <x:c r="NBW5918" s="248"/>
      <x:c r="NBX5918" s="248"/>
      <x:c r="NBY5918" s="248"/>
      <x:c r="NBZ5918" s="248"/>
      <x:c r="NCA5918" s="248"/>
      <x:c r="NCB5918" s="248"/>
      <x:c r="NCC5918" s="248"/>
      <x:c r="NCD5918" s="248"/>
      <x:c r="NCE5918" s="248"/>
      <x:c r="NCF5918" s="248"/>
      <x:c r="NCG5918" s="248"/>
      <x:c r="NCH5918" s="248"/>
      <x:c r="NCI5918" s="248"/>
      <x:c r="NCJ5918" s="248"/>
      <x:c r="NCK5918" s="248"/>
      <x:c r="NCL5918" s="248"/>
      <x:c r="NCM5918" s="248"/>
      <x:c r="NCN5918" s="248"/>
      <x:c r="NCO5918" s="248"/>
      <x:c r="NCP5918" s="248"/>
      <x:c r="NCQ5918" s="248"/>
      <x:c r="NCR5918" s="248"/>
      <x:c r="NCS5918" s="248"/>
      <x:c r="NCT5918" s="248"/>
      <x:c r="NCU5918" s="248"/>
      <x:c r="NCV5918" s="248"/>
      <x:c r="NCW5918" s="248"/>
      <x:c r="NCX5918" s="248"/>
      <x:c r="NCY5918" s="248"/>
      <x:c r="NCZ5918" s="248"/>
      <x:c r="NDA5918" s="248"/>
      <x:c r="NDB5918" s="248"/>
      <x:c r="NDC5918" s="248"/>
      <x:c r="NDD5918" s="248"/>
      <x:c r="NDE5918" s="248"/>
      <x:c r="NDF5918" s="248"/>
      <x:c r="NDG5918" s="248"/>
      <x:c r="NDH5918" s="248"/>
      <x:c r="NDI5918" s="248"/>
      <x:c r="NDJ5918" s="248"/>
      <x:c r="NDK5918" s="248"/>
      <x:c r="NDL5918" s="248"/>
      <x:c r="NDM5918" s="248"/>
      <x:c r="NDN5918" s="248"/>
      <x:c r="NDO5918" s="248"/>
      <x:c r="NDP5918" s="248"/>
      <x:c r="NDQ5918" s="248"/>
      <x:c r="NDR5918" s="248"/>
      <x:c r="NDS5918" s="248"/>
      <x:c r="NDT5918" s="248"/>
      <x:c r="NDU5918" s="248"/>
      <x:c r="NDV5918" s="248"/>
      <x:c r="NDW5918" s="248"/>
      <x:c r="NDX5918" s="248"/>
      <x:c r="NDY5918" s="248"/>
      <x:c r="NDZ5918" s="248"/>
      <x:c r="NEA5918" s="248"/>
      <x:c r="NEB5918" s="248"/>
      <x:c r="NEC5918" s="248"/>
      <x:c r="NED5918" s="248"/>
      <x:c r="NEE5918" s="248"/>
      <x:c r="NEF5918" s="248"/>
      <x:c r="NEG5918" s="248"/>
      <x:c r="NEH5918" s="248"/>
      <x:c r="NEI5918" s="248"/>
      <x:c r="NEJ5918" s="248"/>
      <x:c r="NEK5918" s="248"/>
      <x:c r="NEL5918" s="248"/>
      <x:c r="NEM5918" s="248"/>
      <x:c r="NEN5918" s="248"/>
      <x:c r="NEO5918" s="248"/>
      <x:c r="NEP5918" s="248"/>
      <x:c r="NEQ5918" s="248"/>
      <x:c r="NER5918" s="248"/>
      <x:c r="NES5918" s="248"/>
      <x:c r="NET5918" s="248"/>
      <x:c r="NEU5918" s="248"/>
      <x:c r="NEV5918" s="248"/>
      <x:c r="NEW5918" s="248"/>
      <x:c r="NEX5918" s="248"/>
      <x:c r="NEY5918" s="248"/>
      <x:c r="NEZ5918" s="248"/>
      <x:c r="NFA5918" s="248"/>
      <x:c r="NFB5918" s="248"/>
      <x:c r="NFC5918" s="248"/>
      <x:c r="NFD5918" s="248"/>
      <x:c r="NFE5918" s="248"/>
      <x:c r="NFF5918" s="248"/>
      <x:c r="NFG5918" s="248"/>
      <x:c r="NFH5918" s="248"/>
      <x:c r="NFI5918" s="248"/>
      <x:c r="NFJ5918" s="248"/>
      <x:c r="NFK5918" s="248"/>
      <x:c r="NFL5918" s="248"/>
      <x:c r="NFM5918" s="248"/>
      <x:c r="NFN5918" s="248"/>
      <x:c r="NFO5918" s="248"/>
      <x:c r="NFP5918" s="248"/>
      <x:c r="NFQ5918" s="248"/>
      <x:c r="NFR5918" s="248"/>
      <x:c r="NFS5918" s="248"/>
      <x:c r="NFT5918" s="248"/>
      <x:c r="NFU5918" s="248"/>
      <x:c r="NFV5918" s="248"/>
      <x:c r="NFW5918" s="248"/>
      <x:c r="NFX5918" s="248"/>
      <x:c r="NFY5918" s="248"/>
      <x:c r="NFZ5918" s="248"/>
      <x:c r="NGA5918" s="248"/>
      <x:c r="NGB5918" s="248"/>
      <x:c r="NGC5918" s="248"/>
      <x:c r="NGD5918" s="248"/>
      <x:c r="NGE5918" s="248"/>
      <x:c r="NGF5918" s="248"/>
      <x:c r="NGG5918" s="248"/>
      <x:c r="NGH5918" s="248"/>
      <x:c r="NGI5918" s="248"/>
      <x:c r="NGJ5918" s="248"/>
      <x:c r="NGK5918" s="248"/>
      <x:c r="NGL5918" s="248"/>
      <x:c r="NGM5918" s="248"/>
      <x:c r="NGN5918" s="248"/>
      <x:c r="NGO5918" s="248"/>
      <x:c r="NGP5918" s="248"/>
      <x:c r="NGQ5918" s="248"/>
      <x:c r="NGR5918" s="248"/>
      <x:c r="NGS5918" s="248"/>
      <x:c r="NGT5918" s="248"/>
      <x:c r="NGU5918" s="248"/>
      <x:c r="NGV5918" s="248"/>
      <x:c r="NGW5918" s="248"/>
      <x:c r="NGX5918" s="248"/>
      <x:c r="NGY5918" s="248"/>
      <x:c r="NGZ5918" s="248"/>
      <x:c r="NHA5918" s="248"/>
      <x:c r="NHB5918" s="248"/>
      <x:c r="NHC5918" s="248"/>
      <x:c r="NHD5918" s="248"/>
      <x:c r="NHE5918" s="248"/>
      <x:c r="NHF5918" s="248"/>
      <x:c r="NHG5918" s="248"/>
      <x:c r="NHH5918" s="248"/>
      <x:c r="NHI5918" s="248"/>
      <x:c r="NHJ5918" s="248"/>
      <x:c r="NHK5918" s="248"/>
      <x:c r="NHL5918" s="248"/>
      <x:c r="NHM5918" s="248"/>
      <x:c r="NHN5918" s="248"/>
      <x:c r="NHO5918" s="248"/>
      <x:c r="NHP5918" s="248"/>
      <x:c r="NHQ5918" s="248"/>
      <x:c r="NHR5918" s="248"/>
      <x:c r="NHS5918" s="248"/>
      <x:c r="NHT5918" s="248"/>
      <x:c r="NHU5918" s="248"/>
      <x:c r="NHV5918" s="248"/>
      <x:c r="NHW5918" s="248"/>
      <x:c r="NHX5918" s="248"/>
      <x:c r="NHY5918" s="248"/>
      <x:c r="NHZ5918" s="248"/>
      <x:c r="NIA5918" s="248"/>
      <x:c r="NIB5918" s="248"/>
      <x:c r="NIC5918" s="248"/>
      <x:c r="NID5918" s="248"/>
      <x:c r="NIE5918" s="248"/>
      <x:c r="NIF5918" s="248"/>
      <x:c r="NIG5918" s="248"/>
      <x:c r="NIH5918" s="248"/>
      <x:c r="NII5918" s="248"/>
      <x:c r="NIJ5918" s="248"/>
      <x:c r="NIK5918" s="248"/>
      <x:c r="NIL5918" s="248"/>
      <x:c r="NIM5918" s="248"/>
      <x:c r="NIN5918" s="248"/>
      <x:c r="NIO5918" s="248"/>
      <x:c r="NIP5918" s="248"/>
      <x:c r="NIQ5918" s="248"/>
      <x:c r="NIR5918" s="248"/>
      <x:c r="NIS5918" s="248"/>
      <x:c r="NIT5918" s="248"/>
      <x:c r="NIU5918" s="248"/>
      <x:c r="NIV5918" s="248"/>
      <x:c r="NIW5918" s="248"/>
      <x:c r="NIX5918" s="248"/>
      <x:c r="NIY5918" s="248"/>
      <x:c r="NIZ5918" s="248"/>
      <x:c r="NJA5918" s="248"/>
      <x:c r="NJB5918" s="248"/>
      <x:c r="NJC5918" s="248"/>
      <x:c r="NJD5918" s="248"/>
      <x:c r="NJE5918" s="248"/>
      <x:c r="NJF5918" s="248"/>
      <x:c r="NJG5918" s="248"/>
      <x:c r="NJH5918" s="248"/>
      <x:c r="NJI5918" s="248"/>
      <x:c r="NJJ5918" s="248"/>
      <x:c r="NJK5918" s="248"/>
      <x:c r="NJL5918" s="248"/>
      <x:c r="NJM5918" s="248"/>
      <x:c r="NJN5918" s="248"/>
      <x:c r="NJO5918" s="248"/>
      <x:c r="NJP5918" s="248"/>
      <x:c r="NJQ5918" s="248"/>
      <x:c r="NJR5918" s="248"/>
      <x:c r="NJS5918" s="248"/>
      <x:c r="NJT5918" s="248"/>
      <x:c r="NJU5918" s="248"/>
      <x:c r="NJV5918" s="248"/>
      <x:c r="NJW5918" s="248"/>
      <x:c r="NJX5918" s="248"/>
      <x:c r="NJY5918" s="248"/>
      <x:c r="NJZ5918" s="248"/>
      <x:c r="NKA5918" s="248"/>
      <x:c r="NKB5918" s="248"/>
      <x:c r="NKC5918" s="248"/>
      <x:c r="NKD5918" s="248"/>
      <x:c r="NKE5918" s="248"/>
      <x:c r="NKF5918" s="248"/>
      <x:c r="NKG5918" s="248"/>
      <x:c r="NKH5918" s="248"/>
      <x:c r="NKI5918" s="248"/>
      <x:c r="NKJ5918" s="248"/>
      <x:c r="NKK5918" s="248"/>
      <x:c r="NKL5918" s="248"/>
      <x:c r="NKM5918" s="248"/>
      <x:c r="NKN5918" s="248"/>
      <x:c r="NKO5918" s="248"/>
      <x:c r="NKP5918" s="248"/>
      <x:c r="NKQ5918" s="248"/>
      <x:c r="NKR5918" s="248"/>
      <x:c r="NKS5918" s="248"/>
      <x:c r="NKT5918" s="248"/>
      <x:c r="NKU5918" s="248"/>
      <x:c r="NKV5918" s="248"/>
      <x:c r="NKW5918" s="248"/>
      <x:c r="NKX5918" s="248"/>
      <x:c r="NKY5918" s="248"/>
      <x:c r="NKZ5918" s="248"/>
      <x:c r="NLA5918" s="248"/>
      <x:c r="NLB5918" s="248"/>
      <x:c r="NLC5918" s="248"/>
      <x:c r="NLD5918" s="248"/>
      <x:c r="NLE5918" s="248"/>
      <x:c r="NLF5918" s="248"/>
      <x:c r="NLG5918" s="248"/>
      <x:c r="NLH5918" s="248"/>
      <x:c r="NLI5918" s="248"/>
      <x:c r="NLJ5918" s="248"/>
      <x:c r="NLK5918" s="248"/>
      <x:c r="NLL5918" s="248"/>
      <x:c r="NLM5918" s="248"/>
      <x:c r="NLN5918" s="248"/>
      <x:c r="NLO5918" s="248"/>
      <x:c r="NLP5918" s="248"/>
      <x:c r="NLQ5918" s="248"/>
      <x:c r="NLR5918" s="248"/>
      <x:c r="NLS5918" s="248"/>
      <x:c r="NLT5918" s="248"/>
      <x:c r="NLU5918" s="248"/>
      <x:c r="NLV5918" s="248"/>
      <x:c r="NLW5918" s="248"/>
      <x:c r="NLX5918" s="248"/>
      <x:c r="NLY5918" s="248"/>
      <x:c r="NLZ5918" s="248"/>
      <x:c r="NMA5918" s="248"/>
      <x:c r="NMB5918" s="248"/>
      <x:c r="NMC5918" s="248"/>
      <x:c r="NMD5918" s="248"/>
      <x:c r="NME5918" s="248"/>
      <x:c r="NMF5918" s="248"/>
      <x:c r="NMG5918" s="248"/>
      <x:c r="NMH5918" s="248"/>
      <x:c r="NMI5918" s="248"/>
      <x:c r="NMJ5918" s="248"/>
      <x:c r="NMK5918" s="248"/>
      <x:c r="NML5918" s="248"/>
      <x:c r="NMM5918" s="248"/>
      <x:c r="NMN5918" s="248"/>
      <x:c r="NMO5918" s="248"/>
      <x:c r="NMP5918" s="248"/>
      <x:c r="NMQ5918" s="248"/>
      <x:c r="NMR5918" s="248"/>
      <x:c r="NMS5918" s="248"/>
      <x:c r="NMT5918" s="248"/>
      <x:c r="NMU5918" s="248"/>
      <x:c r="NMV5918" s="248"/>
      <x:c r="NMW5918" s="248"/>
      <x:c r="NMX5918" s="248"/>
      <x:c r="NMY5918" s="248"/>
      <x:c r="NMZ5918" s="248"/>
      <x:c r="NNA5918" s="248"/>
      <x:c r="NNB5918" s="248"/>
      <x:c r="NNC5918" s="248"/>
      <x:c r="NND5918" s="248"/>
      <x:c r="NNE5918" s="248"/>
      <x:c r="NNF5918" s="248"/>
      <x:c r="NNG5918" s="248"/>
      <x:c r="NNH5918" s="248"/>
      <x:c r="NNI5918" s="248"/>
      <x:c r="NNJ5918" s="248"/>
      <x:c r="NNK5918" s="248"/>
      <x:c r="NNL5918" s="248"/>
      <x:c r="NNM5918" s="248"/>
      <x:c r="NNN5918" s="248"/>
      <x:c r="NNO5918" s="248"/>
      <x:c r="NNP5918" s="248"/>
      <x:c r="NNQ5918" s="248"/>
      <x:c r="NNR5918" s="248"/>
      <x:c r="NNS5918" s="248"/>
      <x:c r="NNT5918" s="248"/>
      <x:c r="NNU5918" s="248"/>
      <x:c r="NNV5918" s="248"/>
      <x:c r="NNW5918" s="248"/>
      <x:c r="NNX5918" s="248"/>
      <x:c r="NNY5918" s="248"/>
      <x:c r="NNZ5918" s="248"/>
      <x:c r="NOA5918" s="248"/>
      <x:c r="NOB5918" s="248"/>
      <x:c r="NOC5918" s="248"/>
      <x:c r="NOD5918" s="248"/>
      <x:c r="NOE5918" s="248"/>
      <x:c r="NOF5918" s="248"/>
      <x:c r="NOG5918" s="248"/>
      <x:c r="NOH5918" s="248"/>
      <x:c r="NOI5918" s="248"/>
      <x:c r="NOJ5918" s="248"/>
      <x:c r="NOK5918" s="248"/>
      <x:c r="NOL5918" s="248"/>
      <x:c r="NOM5918" s="248"/>
      <x:c r="NON5918" s="248"/>
      <x:c r="NOO5918" s="248"/>
      <x:c r="NOP5918" s="248"/>
      <x:c r="NOQ5918" s="248"/>
      <x:c r="NOR5918" s="248"/>
      <x:c r="NOS5918" s="248"/>
      <x:c r="NOT5918" s="248"/>
      <x:c r="NOU5918" s="248"/>
      <x:c r="NOV5918" s="248"/>
      <x:c r="NOW5918" s="248"/>
      <x:c r="NOX5918" s="248"/>
      <x:c r="NOY5918" s="248"/>
      <x:c r="NOZ5918" s="248"/>
      <x:c r="NPA5918" s="248"/>
      <x:c r="NPB5918" s="248"/>
      <x:c r="NPC5918" s="248"/>
      <x:c r="NPD5918" s="248"/>
      <x:c r="NPE5918" s="248"/>
      <x:c r="NPF5918" s="248"/>
      <x:c r="NPG5918" s="248"/>
      <x:c r="NPH5918" s="248"/>
      <x:c r="NPI5918" s="248"/>
      <x:c r="NPJ5918" s="248"/>
      <x:c r="NPK5918" s="248"/>
      <x:c r="NPL5918" s="248"/>
      <x:c r="NPM5918" s="248"/>
      <x:c r="NPN5918" s="248"/>
      <x:c r="NPO5918" s="248"/>
      <x:c r="NPP5918" s="248"/>
      <x:c r="NPQ5918" s="248"/>
      <x:c r="NPR5918" s="248"/>
      <x:c r="NPS5918" s="248"/>
      <x:c r="NPT5918" s="248"/>
      <x:c r="NPU5918" s="248"/>
      <x:c r="NPV5918" s="248"/>
      <x:c r="NPW5918" s="248"/>
      <x:c r="NPX5918" s="248"/>
      <x:c r="NPY5918" s="248"/>
      <x:c r="NPZ5918" s="248"/>
      <x:c r="NQA5918" s="248"/>
      <x:c r="NQB5918" s="248"/>
      <x:c r="NQC5918" s="248"/>
      <x:c r="NQD5918" s="248"/>
      <x:c r="NQE5918" s="248"/>
      <x:c r="NQF5918" s="248"/>
      <x:c r="NQG5918" s="248"/>
      <x:c r="NQH5918" s="248"/>
      <x:c r="NQI5918" s="248"/>
      <x:c r="NQJ5918" s="248"/>
      <x:c r="NQK5918" s="248"/>
      <x:c r="NQL5918" s="248"/>
      <x:c r="NQM5918" s="248"/>
      <x:c r="NQN5918" s="248"/>
      <x:c r="NQO5918" s="248"/>
      <x:c r="NQP5918" s="248"/>
      <x:c r="NQQ5918" s="248"/>
      <x:c r="NQR5918" s="248"/>
      <x:c r="NQS5918" s="248"/>
      <x:c r="NQT5918" s="248"/>
      <x:c r="NQU5918" s="248"/>
      <x:c r="NQV5918" s="248"/>
      <x:c r="NQW5918" s="248"/>
      <x:c r="NQX5918" s="248"/>
      <x:c r="NQY5918" s="248"/>
      <x:c r="NQZ5918" s="248"/>
      <x:c r="NRA5918" s="248"/>
      <x:c r="NRB5918" s="248"/>
      <x:c r="NRC5918" s="248"/>
      <x:c r="NRD5918" s="248"/>
      <x:c r="NRE5918" s="248"/>
      <x:c r="NRF5918" s="248"/>
      <x:c r="NRG5918" s="248"/>
      <x:c r="NRH5918" s="248"/>
      <x:c r="NRI5918" s="248"/>
      <x:c r="NRJ5918" s="248"/>
      <x:c r="NRK5918" s="248"/>
      <x:c r="NRL5918" s="248"/>
      <x:c r="NRM5918" s="248"/>
      <x:c r="NRN5918" s="248"/>
      <x:c r="NRO5918" s="248"/>
      <x:c r="NRP5918" s="248"/>
      <x:c r="NRQ5918" s="248"/>
      <x:c r="NRR5918" s="248"/>
      <x:c r="NRS5918" s="248"/>
      <x:c r="NRT5918" s="248"/>
      <x:c r="NRU5918" s="248"/>
      <x:c r="NRV5918" s="248"/>
      <x:c r="NRW5918" s="248"/>
      <x:c r="NRX5918" s="248"/>
      <x:c r="NRY5918" s="248"/>
      <x:c r="NRZ5918" s="248"/>
      <x:c r="NSA5918" s="248"/>
      <x:c r="NSB5918" s="248"/>
      <x:c r="NSC5918" s="248"/>
      <x:c r="NSD5918" s="248"/>
      <x:c r="NSE5918" s="248"/>
      <x:c r="NSF5918" s="248"/>
      <x:c r="NSG5918" s="248"/>
      <x:c r="NSH5918" s="248"/>
      <x:c r="NSI5918" s="248"/>
      <x:c r="NSJ5918" s="248"/>
      <x:c r="NSK5918" s="248"/>
      <x:c r="NSL5918" s="248"/>
      <x:c r="NSM5918" s="248"/>
      <x:c r="NSN5918" s="248"/>
      <x:c r="NSO5918" s="248"/>
      <x:c r="NSP5918" s="248"/>
      <x:c r="NSQ5918" s="248"/>
      <x:c r="NSR5918" s="248"/>
      <x:c r="NSS5918" s="248"/>
      <x:c r="NST5918" s="248"/>
      <x:c r="NSU5918" s="248"/>
      <x:c r="NSV5918" s="248"/>
      <x:c r="NSW5918" s="248"/>
      <x:c r="NSX5918" s="248"/>
      <x:c r="NSY5918" s="248"/>
      <x:c r="NSZ5918" s="248"/>
      <x:c r="NTA5918" s="248"/>
      <x:c r="NTB5918" s="248"/>
      <x:c r="NTC5918" s="248"/>
      <x:c r="NTD5918" s="248"/>
      <x:c r="NTE5918" s="248"/>
      <x:c r="NTF5918" s="248"/>
      <x:c r="NTG5918" s="248"/>
      <x:c r="NTH5918" s="248"/>
      <x:c r="NTI5918" s="248"/>
      <x:c r="NTJ5918" s="248"/>
      <x:c r="NTK5918" s="248"/>
      <x:c r="NTL5918" s="248"/>
      <x:c r="NTM5918" s="248"/>
      <x:c r="NTN5918" s="248"/>
      <x:c r="NTO5918" s="248"/>
      <x:c r="NTP5918" s="248"/>
      <x:c r="NTQ5918" s="248"/>
      <x:c r="NTR5918" s="248"/>
      <x:c r="NTS5918" s="248"/>
      <x:c r="NTT5918" s="248"/>
      <x:c r="NTU5918" s="248"/>
      <x:c r="NTV5918" s="248"/>
      <x:c r="NTW5918" s="248"/>
      <x:c r="NTX5918" s="248"/>
      <x:c r="NTY5918" s="248"/>
      <x:c r="NTZ5918" s="248"/>
      <x:c r="NUA5918" s="248"/>
      <x:c r="NUB5918" s="248"/>
      <x:c r="NUC5918" s="248"/>
      <x:c r="NUD5918" s="248"/>
      <x:c r="NUE5918" s="248"/>
      <x:c r="NUF5918" s="248"/>
      <x:c r="NUG5918" s="248"/>
      <x:c r="NUH5918" s="248"/>
      <x:c r="NUI5918" s="248"/>
      <x:c r="NUJ5918" s="248"/>
      <x:c r="NUK5918" s="248"/>
      <x:c r="NUL5918" s="248"/>
      <x:c r="NUM5918" s="248"/>
      <x:c r="NUN5918" s="248"/>
      <x:c r="NUO5918" s="248"/>
      <x:c r="NUP5918" s="248"/>
      <x:c r="NUQ5918" s="248"/>
      <x:c r="NUR5918" s="248"/>
      <x:c r="NUS5918" s="248"/>
      <x:c r="NUT5918" s="248"/>
      <x:c r="NUU5918" s="248"/>
      <x:c r="NUV5918" s="248"/>
      <x:c r="NUW5918" s="248"/>
      <x:c r="NUX5918" s="248"/>
      <x:c r="NUY5918" s="248"/>
      <x:c r="NUZ5918" s="248"/>
      <x:c r="NVA5918" s="248"/>
      <x:c r="NVB5918" s="248"/>
      <x:c r="NVC5918" s="248"/>
      <x:c r="NVD5918" s="248"/>
      <x:c r="NVE5918" s="248"/>
      <x:c r="NVF5918" s="248"/>
      <x:c r="NVG5918" s="248"/>
      <x:c r="NVH5918" s="248"/>
      <x:c r="NVI5918" s="248"/>
      <x:c r="NVJ5918" s="248"/>
      <x:c r="NVK5918" s="248"/>
      <x:c r="NVL5918" s="248"/>
      <x:c r="NVM5918" s="248"/>
      <x:c r="NVN5918" s="248"/>
      <x:c r="NVO5918" s="248"/>
      <x:c r="NVP5918" s="248"/>
      <x:c r="NVQ5918" s="248"/>
      <x:c r="NVR5918" s="248"/>
      <x:c r="NVS5918" s="248"/>
      <x:c r="NVT5918" s="248"/>
      <x:c r="NVU5918" s="248"/>
      <x:c r="NVV5918" s="248"/>
      <x:c r="NVW5918" s="248"/>
      <x:c r="NVX5918" s="248"/>
      <x:c r="NVY5918" s="248"/>
      <x:c r="NVZ5918" s="248"/>
      <x:c r="NWA5918" s="248"/>
      <x:c r="NWB5918" s="248"/>
      <x:c r="NWC5918" s="248"/>
      <x:c r="NWD5918" s="248"/>
      <x:c r="NWE5918" s="248"/>
      <x:c r="NWF5918" s="248"/>
      <x:c r="NWG5918" s="248"/>
      <x:c r="NWH5918" s="248"/>
      <x:c r="NWI5918" s="248"/>
      <x:c r="NWJ5918" s="248"/>
      <x:c r="NWK5918" s="248"/>
      <x:c r="NWL5918" s="248"/>
      <x:c r="NWM5918" s="248"/>
      <x:c r="NWN5918" s="248"/>
      <x:c r="NWO5918" s="248"/>
      <x:c r="NWP5918" s="248"/>
      <x:c r="NWQ5918" s="248"/>
      <x:c r="NWR5918" s="248"/>
      <x:c r="NWS5918" s="248"/>
      <x:c r="NWT5918" s="248"/>
      <x:c r="NWU5918" s="248"/>
      <x:c r="NWV5918" s="248"/>
      <x:c r="NWW5918" s="248"/>
      <x:c r="NWX5918" s="248"/>
      <x:c r="NWY5918" s="248"/>
      <x:c r="NWZ5918" s="248"/>
      <x:c r="NXA5918" s="248"/>
      <x:c r="NXB5918" s="248"/>
      <x:c r="NXC5918" s="248"/>
      <x:c r="NXD5918" s="248"/>
      <x:c r="NXE5918" s="248"/>
      <x:c r="NXF5918" s="248"/>
      <x:c r="NXG5918" s="248"/>
      <x:c r="NXH5918" s="248"/>
      <x:c r="NXI5918" s="248"/>
      <x:c r="NXJ5918" s="248"/>
      <x:c r="NXK5918" s="248"/>
      <x:c r="NXL5918" s="248"/>
      <x:c r="NXM5918" s="248"/>
      <x:c r="NXN5918" s="248"/>
      <x:c r="NXO5918" s="248"/>
      <x:c r="NXP5918" s="248"/>
      <x:c r="NXQ5918" s="248"/>
      <x:c r="NXR5918" s="248"/>
      <x:c r="NXS5918" s="248"/>
      <x:c r="NXT5918" s="248"/>
      <x:c r="NXU5918" s="248"/>
      <x:c r="NXV5918" s="248"/>
      <x:c r="NXW5918" s="248"/>
      <x:c r="NXX5918" s="248"/>
      <x:c r="NXY5918" s="248"/>
      <x:c r="NXZ5918" s="248"/>
      <x:c r="NYA5918" s="248"/>
      <x:c r="NYB5918" s="248"/>
      <x:c r="NYC5918" s="248"/>
      <x:c r="NYD5918" s="248"/>
      <x:c r="NYE5918" s="248"/>
      <x:c r="NYF5918" s="248"/>
      <x:c r="NYG5918" s="248"/>
      <x:c r="NYH5918" s="248"/>
      <x:c r="NYI5918" s="248"/>
      <x:c r="NYJ5918" s="248"/>
      <x:c r="NYK5918" s="248"/>
      <x:c r="NYL5918" s="248"/>
      <x:c r="NYM5918" s="248"/>
      <x:c r="NYN5918" s="248"/>
      <x:c r="NYO5918" s="248"/>
      <x:c r="NYP5918" s="248"/>
      <x:c r="NYQ5918" s="248"/>
      <x:c r="NYR5918" s="248"/>
      <x:c r="NYS5918" s="248"/>
      <x:c r="NYT5918" s="248"/>
      <x:c r="NYU5918" s="248"/>
      <x:c r="NYV5918" s="248"/>
      <x:c r="NYW5918" s="248"/>
      <x:c r="NYX5918" s="248"/>
      <x:c r="NYY5918" s="248"/>
      <x:c r="NYZ5918" s="248"/>
      <x:c r="NZA5918" s="248"/>
      <x:c r="NZB5918" s="248"/>
      <x:c r="NZC5918" s="248"/>
      <x:c r="NZD5918" s="248"/>
      <x:c r="NZE5918" s="248"/>
      <x:c r="NZF5918" s="248"/>
      <x:c r="NZG5918" s="248"/>
      <x:c r="NZH5918" s="248"/>
      <x:c r="NZI5918" s="248"/>
      <x:c r="NZJ5918" s="248"/>
      <x:c r="NZK5918" s="248"/>
      <x:c r="NZL5918" s="248"/>
      <x:c r="NZM5918" s="248"/>
      <x:c r="NZN5918" s="248"/>
      <x:c r="NZO5918" s="248"/>
      <x:c r="NZP5918" s="248"/>
      <x:c r="NZQ5918" s="248"/>
      <x:c r="NZR5918" s="248"/>
      <x:c r="NZS5918" s="248"/>
      <x:c r="NZT5918" s="248"/>
      <x:c r="NZU5918" s="248"/>
      <x:c r="NZV5918" s="248"/>
      <x:c r="NZW5918" s="248"/>
      <x:c r="NZX5918" s="248"/>
      <x:c r="NZY5918" s="248"/>
      <x:c r="NZZ5918" s="248"/>
      <x:c r="OAA5918" s="248"/>
      <x:c r="OAB5918" s="248"/>
      <x:c r="OAC5918" s="248"/>
      <x:c r="OAD5918" s="248"/>
      <x:c r="OAE5918" s="248"/>
      <x:c r="OAF5918" s="248"/>
      <x:c r="OAG5918" s="248"/>
      <x:c r="OAH5918" s="248"/>
      <x:c r="OAI5918" s="248"/>
      <x:c r="OAJ5918" s="248"/>
      <x:c r="OAK5918" s="248"/>
      <x:c r="OAL5918" s="248"/>
      <x:c r="OAM5918" s="248"/>
      <x:c r="OAN5918" s="248"/>
      <x:c r="OAO5918" s="248"/>
      <x:c r="OAP5918" s="248"/>
      <x:c r="OAQ5918" s="248"/>
      <x:c r="OAR5918" s="248"/>
      <x:c r="OAS5918" s="248"/>
      <x:c r="OAT5918" s="248"/>
      <x:c r="OAU5918" s="248"/>
      <x:c r="OAV5918" s="248"/>
      <x:c r="OAW5918" s="248"/>
      <x:c r="OAX5918" s="248"/>
      <x:c r="OAY5918" s="248"/>
      <x:c r="OAZ5918" s="248"/>
      <x:c r="OBA5918" s="248"/>
      <x:c r="OBB5918" s="248"/>
      <x:c r="OBC5918" s="248"/>
      <x:c r="OBD5918" s="248"/>
      <x:c r="OBE5918" s="248"/>
      <x:c r="OBF5918" s="248"/>
      <x:c r="OBG5918" s="248"/>
      <x:c r="OBH5918" s="248"/>
      <x:c r="OBI5918" s="248"/>
      <x:c r="OBJ5918" s="248"/>
      <x:c r="OBK5918" s="248"/>
      <x:c r="OBL5918" s="248"/>
      <x:c r="OBM5918" s="248"/>
      <x:c r="OBN5918" s="248"/>
      <x:c r="OBO5918" s="248"/>
      <x:c r="OBP5918" s="248"/>
      <x:c r="OBQ5918" s="248"/>
      <x:c r="OBR5918" s="248"/>
      <x:c r="OBS5918" s="248"/>
      <x:c r="OBT5918" s="248"/>
      <x:c r="OBU5918" s="248"/>
      <x:c r="OBV5918" s="248"/>
      <x:c r="OBW5918" s="248"/>
      <x:c r="OBX5918" s="248"/>
      <x:c r="OBY5918" s="248"/>
      <x:c r="OBZ5918" s="248"/>
      <x:c r="OCA5918" s="248"/>
      <x:c r="OCB5918" s="248"/>
      <x:c r="OCC5918" s="248"/>
      <x:c r="OCD5918" s="248"/>
      <x:c r="OCE5918" s="248"/>
      <x:c r="OCF5918" s="248"/>
      <x:c r="OCG5918" s="248"/>
      <x:c r="OCH5918" s="248"/>
      <x:c r="OCI5918" s="248"/>
      <x:c r="OCJ5918" s="248"/>
      <x:c r="OCK5918" s="248"/>
      <x:c r="OCL5918" s="248"/>
      <x:c r="OCM5918" s="248"/>
      <x:c r="OCN5918" s="248"/>
      <x:c r="OCO5918" s="248"/>
      <x:c r="OCP5918" s="248"/>
      <x:c r="OCQ5918" s="248"/>
      <x:c r="OCR5918" s="248"/>
      <x:c r="OCS5918" s="248"/>
      <x:c r="OCT5918" s="248"/>
      <x:c r="OCU5918" s="248"/>
      <x:c r="OCV5918" s="248"/>
      <x:c r="OCW5918" s="248"/>
      <x:c r="OCX5918" s="248"/>
      <x:c r="OCY5918" s="248"/>
      <x:c r="OCZ5918" s="248"/>
      <x:c r="ODA5918" s="248"/>
      <x:c r="ODB5918" s="248"/>
      <x:c r="ODC5918" s="248"/>
      <x:c r="ODD5918" s="248"/>
      <x:c r="ODE5918" s="248"/>
      <x:c r="ODF5918" s="248"/>
      <x:c r="ODG5918" s="248"/>
      <x:c r="ODH5918" s="248"/>
      <x:c r="ODI5918" s="248"/>
      <x:c r="ODJ5918" s="248"/>
      <x:c r="ODK5918" s="248"/>
      <x:c r="ODL5918" s="248"/>
      <x:c r="ODM5918" s="248"/>
      <x:c r="ODN5918" s="248"/>
      <x:c r="ODO5918" s="248"/>
      <x:c r="ODP5918" s="248"/>
      <x:c r="ODQ5918" s="248"/>
      <x:c r="ODR5918" s="248"/>
      <x:c r="ODS5918" s="248"/>
      <x:c r="ODT5918" s="248"/>
      <x:c r="ODU5918" s="248"/>
      <x:c r="ODV5918" s="248"/>
      <x:c r="ODW5918" s="248"/>
      <x:c r="ODX5918" s="248"/>
      <x:c r="ODY5918" s="248"/>
      <x:c r="ODZ5918" s="248"/>
      <x:c r="OEA5918" s="248"/>
      <x:c r="OEB5918" s="248"/>
      <x:c r="OEC5918" s="248"/>
      <x:c r="OED5918" s="248"/>
      <x:c r="OEE5918" s="248"/>
      <x:c r="OEF5918" s="248"/>
      <x:c r="OEG5918" s="248"/>
      <x:c r="OEH5918" s="248"/>
      <x:c r="OEI5918" s="248"/>
      <x:c r="OEJ5918" s="248"/>
      <x:c r="OEK5918" s="248"/>
      <x:c r="OEL5918" s="248"/>
      <x:c r="OEM5918" s="248"/>
      <x:c r="OEN5918" s="248"/>
      <x:c r="OEO5918" s="248"/>
      <x:c r="OEP5918" s="248"/>
      <x:c r="OEQ5918" s="248"/>
      <x:c r="OER5918" s="248"/>
      <x:c r="OES5918" s="248"/>
      <x:c r="OET5918" s="248"/>
      <x:c r="OEU5918" s="248"/>
      <x:c r="OEV5918" s="248"/>
      <x:c r="OEW5918" s="248"/>
      <x:c r="OEX5918" s="248"/>
      <x:c r="OEY5918" s="248"/>
      <x:c r="OEZ5918" s="248"/>
      <x:c r="OFA5918" s="248"/>
      <x:c r="OFB5918" s="248"/>
      <x:c r="OFC5918" s="248"/>
      <x:c r="OFD5918" s="248"/>
      <x:c r="OFE5918" s="248"/>
      <x:c r="OFF5918" s="248"/>
      <x:c r="OFG5918" s="248"/>
      <x:c r="OFH5918" s="248"/>
      <x:c r="OFI5918" s="248"/>
      <x:c r="OFJ5918" s="248"/>
      <x:c r="OFK5918" s="248"/>
      <x:c r="OFL5918" s="248"/>
      <x:c r="OFM5918" s="248"/>
      <x:c r="OFN5918" s="248"/>
      <x:c r="OFO5918" s="248"/>
      <x:c r="OFP5918" s="248"/>
      <x:c r="OFQ5918" s="248"/>
      <x:c r="OFR5918" s="248"/>
      <x:c r="OFS5918" s="248"/>
      <x:c r="OFT5918" s="248"/>
      <x:c r="OFU5918" s="248"/>
      <x:c r="OFV5918" s="248"/>
      <x:c r="OFW5918" s="248"/>
      <x:c r="OFX5918" s="248"/>
      <x:c r="OFY5918" s="248"/>
      <x:c r="OFZ5918" s="248"/>
      <x:c r="OGA5918" s="248"/>
      <x:c r="OGB5918" s="248"/>
      <x:c r="OGC5918" s="248"/>
      <x:c r="OGD5918" s="248"/>
      <x:c r="OGE5918" s="248"/>
      <x:c r="OGF5918" s="248"/>
      <x:c r="OGG5918" s="248"/>
      <x:c r="OGH5918" s="248"/>
      <x:c r="OGI5918" s="248"/>
      <x:c r="OGJ5918" s="248"/>
      <x:c r="OGK5918" s="248"/>
      <x:c r="OGL5918" s="248"/>
      <x:c r="OGM5918" s="248"/>
      <x:c r="OGN5918" s="248"/>
      <x:c r="OGO5918" s="248"/>
      <x:c r="OGP5918" s="248"/>
      <x:c r="OGQ5918" s="248"/>
      <x:c r="OGR5918" s="248"/>
      <x:c r="OGS5918" s="248"/>
      <x:c r="OGT5918" s="248"/>
      <x:c r="OGU5918" s="248"/>
      <x:c r="OGV5918" s="248"/>
      <x:c r="OGW5918" s="248"/>
      <x:c r="OGX5918" s="248"/>
      <x:c r="OGY5918" s="248"/>
      <x:c r="OGZ5918" s="248"/>
      <x:c r="OHA5918" s="248"/>
      <x:c r="OHB5918" s="248"/>
      <x:c r="OHC5918" s="248"/>
      <x:c r="OHD5918" s="248"/>
      <x:c r="OHE5918" s="248"/>
      <x:c r="OHF5918" s="248"/>
      <x:c r="OHG5918" s="248"/>
      <x:c r="OHH5918" s="248"/>
      <x:c r="OHI5918" s="248"/>
      <x:c r="OHJ5918" s="248"/>
      <x:c r="OHK5918" s="248"/>
      <x:c r="OHL5918" s="248"/>
      <x:c r="OHM5918" s="248"/>
      <x:c r="OHN5918" s="248"/>
      <x:c r="OHO5918" s="248"/>
      <x:c r="OHP5918" s="248"/>
      <x:c r="OHQ5918" s="248"/>
      <x:c r="OHR5918" s="248"/>
      <x:c r="OHS5918" s="248"/>
      <x:c r="OHT5918" s="248"/>
      <x:c r="OHU5918" s="248"/>
      <x:c r="OHV5918" s="248"/>
      <x:c r="OHW5918" s="248"/>
      <x:c r="OHX5918" s="248"/>
      <x:c r="OHY5918" s="248"/>
      <x:c r="OHZ5918" s="248"/>
      <x:c r="OIA5918" s="248"/>
      <x:c r="OIB5918" s="248"/>
      <x:c r="OIC5918" s="248"/>
      <x:c r="OID5918" s="248"/>
      <x:c r="OIE5918" s="248"/>
      <x:c r="OIF5918" s="248"/>
      <x:c r="OIG5918" s="248"/>
      <x:c r="OIH5918" s="248"/>
      <x:c r="OII5918" s="248"/>
      <x:c r="OIJ5918" s="248"/>
      <x:c r="OIK5918" s="248"/>
      <x:c r="OIL5918" s="248"/>
      <x:c r="OIM5918" s="248"/>
      <x:c r="OIN5918" s="248"/>
      <x:c r="OIO5918" s="248"/>
      <x:c r="OIP5918" s="248"/>
      <x:c r="OIQ5918" s="248"/>
      <x:c r="OIR5918" s="248"/>
      <x:c r="OIS5918" s="248"/>
      <x:c r="OIT5918" s="248"/>
      <x:c r="OIU5918" s="248"/>
      <x:c r="OIV5918" s="248"/>
      <x:c r="OIW5918" s="248"/>
      <x:c r="OIX5918" s="248"/>
      <x:c r="OIY5918" s="248"/>
      <x:c r="OIZ5918" s="248"/>
      <x:c r="OJA5918" s="248"/>
      <x:c r="OJB5918" s="248"/>
      <x:c r="OJC5918" s="248"/>
      <x:c r="OJD5918" s="248"/>
      <x:c r="OJE5918" s="248"/>
      <x:c r="OJF5918" s="248"/>
      <x:c r="OJG5918" s="248"/>
      <x:c r="OJH5918" s="248"/>
      <x:c r="OJI5918" s="248"/>
      <x:c r="OJJ5918" s="248"/>
      <x:c r="OJK5918" s="248"/>
      <x:c r="OJL5918" s="248"/>
      <x:c r="OJM5918" s="248"/>
      <x:c r="OJN5918" s="248"/>
      <x:c r="OJO5918" s="248"/>
      <x:c r="OJP5918" s="248"/>
      <x:c r="OJQ5918" s="248"/>
      <x:c r="OJR5918" s="248"/>
      <x:c r="OJS5918" s="248"/>
      <x:c r="OJT5918" s="248"/>
      <x:c r="OJU5918" s="248"/>
      <x:c r="OJV5918" s="248"/>
      <x:c r="OJW5918" s="248"/>
      <x:c r="OJX5918" s="248"/>
      <x:c r="OJY5918" s="248"/>
      <x:c r="OJZ5918" s="248"/>
      <x:c r="OKA5918" s="248"/>
      <x:c r="OKB5918" s="248"/>
      <x:c r="OKC5918" s="248"/>
      <x:c r="OKD5918" s="248"/>
      <x:c r="OKE5918" s="248"/>
      <x:c r="OKF5918" s="248"/>
      <x:c r="OKG5918" s="248"/>
      <x:c r="OKH5918" s="248"/>
      <x:c r="OKI5918" s="248"/>
      <x:c r="OKJ5918" s="248"/>
      <x:c r="OKK5918" s="248"/>
      <x:c r="OKL5918" s="248"/>
      <x:c r="OKM5918" s="248"/>
      <x:c r="OKN5918" s="248"/>
      <x:c r="OKO5918" s="248"/>
      <x:c r="OKP5918" s="248"/>
      <x:c r="OKQ5918" s="248"/>
      <x:c r="OKR5918" s="248"/>
      <x:c r="OKS5918" s="248"/>
      <x:c r="OKT5918" s="248"/>
      <x:c r="OKU5918" s="248"/>
      <x:c r="OKV5918" s="248"/>
      <x:c r="OKW5918" s="248"/>
      <x:c r="OKX5918" s="248"/>
      <x:c r="OKY5918" s="248"/>
      <x:c r="OKZ5918" s="248"/>
      <x:c r="OLA5918" s="248"/>
      <x:c r="OLB5918" s="248"/>
      <x:c r="OLC5918" s="248"/>
      <x:c r="OLD5918" s="248"/>
      <x:c r="OLE5918" s="248"/>
      <x:c r="OLF5918" s="248"/>
      <x:c r="OLG5918" s="248"/>
      <x:c r="OLH5918" s="248"/>
      <x:c r="OLI5918" s="248"/>
      <x:c r="OLJ5918" s="248"/>
      <x:c r="OLK5918" s="248"/>
      <x:c r="OLL5918" s="248"/>
      <x:c r="OLM5918" s="248"/>
      <x:c r="OLN5918" s="248"/>
      <x:c r="OLO5918" s="248"/>
      <x:c r="OLP5918" s="248"/>
      <x:c r="OLQ5918" s="248"/>
      <x:c r="OLR5918" s="248"/>
      <x:c r="OLS5918" s="248"/>
      <x:c r="OLT5918" s="248"/>
      <x:c r="OLU5918" s="248"/>
      <x:c r="OLV5918" s="248"/>
      <x:c r="OLW5918" s="248"/>
      <x:c r="OLX5918" s="248"/>
      <x:c r="OLY5918" s="248"/>
      <x:c r="OLZ5918" s="248"/>
      <x:c r="OMA5918" s="248"/>
      <x:c r="OMB5918" s="248"/>
      <x:c r="OMC5918" s="248"/>
      <x:c r="OMD5918" s="248"/>
      <x:c r="OME5918" s="248"/>
      <x:c r="OMF5918" s="248"/>
      <x:c r="OMG5918" s="248"/>
      <x:c r="OMH5918" s="248"/>
      <x:c r="OMI5918" s="248"/>
      <x:c r="OMJ5918" s="248"/>
      <x:c r="OMK5918" s="248"/>
      <x:c r="OML5918" s="248"/>
      <x:c r="OMM5918" s="248"/>
      <x:c r="OMN5918" s="248"/>
      <x:c r="OMO5918" s="248"/>
      <x:c r="OMP5918" s="248"/>
      <x:c r="OMQ5918" s="248"/>
      <x:c r="OMR5918" s="248"/>
      <x:c r="OMS5918" s="248"/>
      <x:c r="OMT5918" s="248"/>
      <x:c r="OMU5918" s="248"/>
      <x:c r="OMV5918" s="248"/>
      <x:c r="OMW5918" s="248"/>
      <x:c r="OMX5918" s="248"/>
      <x:c r="OMY5918" s="248"/>
      <x:c r="OMZ5918" s="248"/>
      <x:c r="ONA5918" s="248"/>
      <x:c r="ONB5918" s="248"/>
      <x:c r="ONC5918" s="248"/>
      <x:c r="OND5918" s="248"/>
      <x:c r="ONE5918" s="248"/>
      <x:c r="ONF5918" s="248"/>
      <x:c r="ONG5918" s="248"/>
      <x:c r="ONH5918" s="248"/>
      <x:c r="ONI5918" s="248"/>
      <x:c r="ONJ5918" s="248"/>
      <x:c r="ONK5918" s="248"/>
      <x:c r="ONL5918" s="248"/>
      <x:c r="ONM5918" s="248"/>
      <x:c r="ONN5918" s="248"/>
      <x:c r="ONO5918" s="248"/>
      <x:c r="ONP5918" s="248"/>
      <x:c r="ONQ5918" s="248"/>
      <x:c r="ONR5918" s="248"/>
      <x:c r="ONS5918" s="248"/>
      <x:c r="ONT5918" s="248"/>
      <x:c r="ONU5918" s="248"/>
      <x:c r="ONV5918" s="248"/>
      <x:c r="ONW5918" s="248"/>
      <x:c r="ONX5918" s="248"/>
      <x:c r="ONY5918" s="248"/>
      <x:c r="ONZ5918" s="248"/>
      <x:c r="OOA5918" s="248"/>
      <x:c r="OOB5918" s="248"/>
      <x:c r="OOC5918" s="248"/>
      <x:c r="OOD5918" s="248"/>
      <x:c r="OOE5918" s="248"/>
      <x:c r="OOF5918" s="248"/>
      <x:c r="OOG5918" s="248"/>
      <x:c r="OOH5918" s="248"/>
      <x:c r="OOI5918" s="248"/>
      <x:c r="OOJ5918" s="248"/>
      <x:c r="OOK5918" s="248"/>
      <x:c r="OOL5918" s="248"/>
      <x:c r="OOM5918" s="248"/>
      <x:c r="OON5918" s="248"/>
      <x:c r="OOO5918" s="248"/>
      <x:c r="OOP5918" s="248"/>
      <x:c r="OOQ5918" s="248"/>
      <x:c r="OOR5918" s="248"/>
      <x:c r="OOS5918" s="248"/>
      <x:c r="OOT5918" s="248"/>
      <x:c r="OOU5918" s="248"/>
      <x:c r="OOV5918" s="248"/>
      <x:c r="OOW5918" s="248"/>
      <x:c r="OOX5918" s="248"/>
      <x:c r="OOY5918" s="248"/>
      <x:c r="OOZ5918" s="248"/>
      <x:c r="OPA5918" s="248"/>
      <x:c r="OPB5918" s="248"/>
      <x:c r="OPC5918" s="248"/>
      <x:c r="OPD5918" s="248"/>
      <x:c r="OPE5918" s="248"/>
      <x:c r="OPF5918" s="248"/>
      <x:c r="OPG5918" s="248"/>
      <x:c r="OPH5918" s="248"/>
      <x:c r="OPI5918" s="248"/>
      <x:c r="OPJ5918" s="248"/>
      <x:c r="OPK5918" s="248"/>
      <x:c r="OPL5918" s="248"/>
      <x:c r="OPM5918" s="248"/>
      <x:c r="OPN5918" s="248"/>
      <x:c r="OPO5918" s="248"/>
      <x:c r="OPP5918" s="248"/>
      <x:c r="OPQ5918" s="248"/>
      <x:c r="OPR5918" s="248"/>
      <x:c r="OPS5918" s="248"/>
      <x:c r="OPT5918" s="248"/>
      <x:c r="OPU5918" s="248"/>
      <x:c r="OPV5918" s="248"/>
      <x:c r="OPW5918" s="248"/>
      <x:c r="OPX5918" s="248"/>
      <x:c r="OPY5918" s="248"/>
      <x:c r="OPZ5918" s="248"/>
      <x:c r="OQA5918" s="248"/>
      <x:c r="OQB5918" s="248"/>
      <x:c r="OQC5918" s="248"/>
      <x:c r="OQD5918" s="248"/>
      <x:c r="OQE5918" s="248"/>
      <x:c r="OQF5918" s="248"/>
      <x:c r="OQG5918" s="248"/>
      <x:c r="OQH5918" s="248"/>
      <x:c r="OQI5918" s="248"/>
      <x:c r="OQJ5918" s="248"/>
      <x:c r="OQK5918" s="248"/>
      <x:c r="OQL5918" s="248"/>
      <x:c r="OQM5918" s="248"/>
      <x:c r="OQN5918" s="248"/>
      <x:c r="OQO5918" s="248"/>
      <x:c r="OQP5918" s="248"/>
      <x:c r="OQQ5918" s="248"/>
      <x:c r="OQR5918" s="248"/>
      <x:c r="OQS5918" s="248"/>
      <x:c r="OQT5918" s="248"/>
      <x:c r="OQU5918" s="248"/>
      <x:c r="OQV5918" s="248"/>
      <x:c r="OQW5918" s="248"/>
      <x:c r="OQX5918" s="248"/>
      <x:c r="OQY5918" s="248"/>
      <x:c r="OQZ5918" s="248"/>
      <x:c r="ORA5918" s="248"/>
      <x:c r="ORB5918" s="248"/>
      <x:c r="ORC5918" s="248"/>
      <x:c r="ORD5918" s="248"/>
      <x:c r="ORE5918" s="248"/>
      <x:c r="ORF5918" s="248"/>
      <x:c r="ORG5918" s="248"/>
      <x:c r="ORH5918" s="248"/>
      <x:c r="ORI5918" s="248"/>
      <x:c r="ORJ5918" s="248"/>
      <x:c r="ORK5918" s="248"/>
      <x:c r="ORL5918" s="248"/>
      <x:c r="ORM5918" s="248"/>
      <x:c r="ORN5918" s="248"/>
      <x:c r="ORO5918" s="248"/>
      <x:c r="ORP5918" s="248"/>
      <x:c r="ORQ5918" s="248"/>
      <x:c r="ORR5918" s="248"/>
      <x:c r="ORS5918" s="248"/>
      <x:c r="ORT5918" s="248"/>
      <x:c r="ORU5918" s="248"/>
      <x:c r="ORV5918" s="248"/>
      <x:c r="ORW5918" s="248"/>
      <x:c r="ORX5918" s="248"/>
      <x:c r="ORY5918" s="248"/>
      <x:c r="ORZ5918" s="248"/>
      <x:c r="OSA5918" s="248"/>
      <x:c r="OSB5918" s="248"/>
      <x:c r="OSC5918" s="248"/>
      <x:c r="OSD5918" s="248"/>
      <x:c r="OSE5918" s="248"/>
      <x:c r="OSF5918" s="248"/>
      <x:c r="OSG5918" s="248"/>
      <x:c r="OSH5918" s="248"/>
      <x:c r="OSI5918" s="248"/>
      <x:c r="OSJ5918" s="248"/>
      <x:c r="OSK5918" s="248"/>
      <x:c r="OSL5918" s="248"/>
      <x:c r="OSM5918" s="248"/>
      <x:c r="OSN5918" s="248"/>
      <x:c r="OSO5918" s="248"/>
      <x:c r="OSP5918" s="248"/>
      <x:c r="OSQ5918" s="248"/>
      <x:c r="OSR5918" s="248"/>
      <x:c r="OSS5918" s="248"/>
      <x:c r="OST5918" s="248"/>
      <x:c r="OSU5918" s="248"/>
      <x:c r="OSV5918" s="248"/>
      <x:c r="OSW5918" s="248"/>
      <x:c r="OSX5918" s="248"/>
      <x:c r="OSY5918" s="248"/>
      <x:c r="OSZ5918" s="248"/>
      <x:c r="OTA5918" s="248"/>
      <x:c r="OTB5918" s="248"/>
      <x:c r="OTC5918" s="248"/>
      <x:c r="OTD5918" s="248"/>
      <x:c r="OTE5918" s="248"/>
      <x:c r="OTF5918" s="248"/>
      <x:c r="OTG5918" s="248"/>
      <x:c r="OTH5918" s="248"/>
      <x:c r="OTI5918" s="248"/>
      <x:c r="OTJ5918" s="248"/>
      <x:c r="OTK5918" s="248"/>
      <x:c r="OTL5918" s="248"/>
      <x:c r="OTM5918" s="248"/>
      <x:c r="OTN5918" s="248"/>
      <x:c r="OTO5918" s="248"/>
      <x:c r="OTP5918" s="248"/>
      <x:c r="OTQ5918" s="248"/>
      <x:c r="OTR5918" s="248"/>
      <x:c r="OTS5918" s="248"/>
      <x:c r="OTT5918" s="248"/>
      <x:c r="OTU5918" s="248"/>
      <x:c r="OTV5918" s="248"/>
      <x:c r="OTW5918" s="248"/>
      <x:c r="OTX5918" s="248"/>
      <x:c r="OTY5918" s="248"/>
      <x:c r="OTZ5918" s="248"/>
      <x:c r="OUA5918" s="248"/>
      <x:c r="OUB5918" s="248"/>
      <x:c r="OUC5918" s="248"/>
      <x:c r="OUD5918" s="248"/>
      <x:c r="OUE5918" s="248"/>
      <x:c r="OUF5918" s="248"/>
      <x:c r="OUG5918" s="248"/>
      <x:c r="OUH5918" s="248"/>
      <x:c r="OUI5918" s="248"/>
      <x:c r="OUJ5918" s="248"/>
      <x:c r="OUK5918" s="248"/>
      <x:c r="OUL5918" s="248"/>
      <x:c r="OUM5918" s="248"/>
      <x:c r="OUN5918" s="248"/>
      <x:c r="OUO5918" s="248"/>
      <x:c r="OUP5918" s="248"/>
      <x:c r="OUQ5918" s="248"/>
      <x:c r="OUR5918" s="248"/>
      <x:c r="OUS5918" s="248"/>
      <x:c r="OUT5918" s="248"/>
      <x:c r="OUU5918" s="248"/>
      <x:c r="OUV5918" s="248"/>
      <x:c r="OUW5918" s="248"/>
      <x:c r="OUX5918" s="248"/>
      <x:c r="OUY5918" s="248"/>
      <x:c r="OUZ5918" s="248"/>
      <x:c r="OVA5918" s="248"/>
      <x:c r="OVB5918" s="248"/>
      <x:c r="OVC5918" s="248"/>
      <x:c r="OVD5918" s="248"/>
      <x:c r="OVE5918" s="248"/>
      <x:c r="OVF5918" s="248"/>
      <x:c r="OVG5918" s="248"/>
      <x:c r="OVH5918" s="248"/>
      <x:c r="OVI5918" s="248"/>
      <x:c r="OVJ5918" s="248"/>
      <x:c r="OVK5918" s="248"/>
      <x:c r="OVL5918" s="248"/>
      <x:c r="OVM5918" s="248"/>
      <x:c r="OVN5918" s="248"/>
      <x:c r="OVO5918" s="248"/>
      <x:c r="OVP5918" s="248"/>
      <x:c r="OVQ5918" s="248"/>
      <x:c r="OVR5918" s="248"/>
      <x:c r="OVS5918" s="248"/>
      <x:c r="OVT5918" s="248"/>
      <x:c r="OVU5918" s="248"/>
      <x:c r="OVV5918" s="248"/>
      <x:c r="OVW5918" s="248"/>
      <x:c r="OVX5918" s="248"/>
      <x:c r="OVY5918" s="248"/>
      <x:c r="OVZ5918" s="248"/>
      <x:c r="OWA5918" s="248"/>
      <x:c r="OWB5918" s="248"/>
      <x:c r="OWC5918" s="248"/>
      <x:c r="OWD5918" s="248"/>
      <x:c r="OWE5918" s="248"/>
      <x:c r="OWF5918" s="248"/>
      <x:c r="OWG5918" s="248"/>
      <x:c r="OWH5918" s="248"/>
      <x:c r="OWI5918" s="248"/>
      <x:c r="OWJ5918" s="248"/>
      <x:c r="OWK5918" s="248"/>
      <x:c r="OWL5918" s="248"/>
      <x:c r="OWM5918" s="248"/>
      <x:c r="OWN5918" s="248"/>
      <x:c r="OWO5918" s="248"/>
      <x:c r="OWP5918" s="248"/>
      <x:c r="OWQ5918" s="248"/>
      <x:c r="OWR5918" s="248"/>
      <x:c r="OWS5918" s="248"/>
      <x:c r="OWT5918" s="248"/>
      <x:c r="OWU5918" s="248"/>
      <x:c r="OWV5918" s="248"/>
      <x:c r="OWW5918" s="248"/>
      <x:c r="OWX5918" s="248"/>
      <x:c r="OWY5918" s="248"/>
      <x:c r="OWZ5918" s="248"/>
      <x:c r="OXA5918" s="248"/>
      <x:c r="OXB5918" s="248"/>
      <x:c r="OXC5918" s="248"/>
      <x:c r="OXD5918" s="248"/>
      <x:c r="OXE5918" s="248"/>
      <x:c r="OXF5918" s="248"/>
      <x:c r="OXG5918" s="248"/>
      <x:c r="OXH5918" s="248"/>
      <x:c r="OXI5918" s="248"/>
      <x:c r="OXJ5918" s="248"/>
      <x:c r="OXK5918" s="248"/>
      <x:c r="OXL5918" s="248"/>
      <x:c r="OXM5918" s="248"/>
      <x:c r="OXN5918" s="248"/>
      <x:c r="OXO5918" s="248"/>
      <x:c r="OXP5918" s="248"/>
      <x:c r="OXQ5918" s="248"/>
      <x:c r="OXR5918" s="248"/>
      <x:c r="OXS5918" s="248"/>
      <x:c r="OXT5918" s="248"/>
      <x:c r="OXU5918" s="248"/>
      <x:c r="OXV5918" s="248"/>
      <x:c r="OXW5918" s="248"/>
      <x:c r="OXX5918" s="248"/>
      <x:c r="OXY5918" s="248"/>
      <x:c r="OXZ5918" s="248"/>
      <x:c r="OYA5918" s="248"/>
      <x:c r="OYB5918" s="248"/>
      <x:c r="OYC5918" s="248"/>
      <x:c r="OYD5918" s="248"/>
      <x:c r="OYE5918" s="248"/>
      <x:c r="OYF5918" s="248"/>
      <x:c r="OYG5918" s="248"/>
      <x:c r="OYH5918" s="248"/>
      <x:c r="OYI5918" s="248"/>
      <x:c r="OYJ5918" s="248"/>
      <x:c r="OYK5918" s="248"/>
      <x:c r="OYL5918" s="248"/>
      <x:c r="OYM5918" s="248"/>
      <x:c r="OYN5918" s="248"/>
      <x:c r="OYO5918" s="248"/>
      <x:c r="OYP5918" s="248"/>
      <x:c r="OYQ5918" s="248"/>
      <x:c r="OYR5918" s="248"/>
      <x:c r="OYS5918" s="248"/>
      <x:c r="OYT5918" s="248"/>
      <x:c r="OYU5918" s="248"/>
      <x:c r="OYV5918" s="248"/>
      <x:c r="OYW5918" s="248"/>
      <x:c r="OYX5918" s="248"/>
      <x:c r="OYY5918" s="248"/>
      <x:c r="OYZ5918" s="248"/>
      <x:c r="OZA5918" s="248"/>
      <x:c r="OZB5918" s="248"/>
      <x:c r="OZC5918" s="248"/>
      <x:c r="OZD5918" s="248"/>
      <x:c r="OZE5918" s="248"/>
      <x:c r="OZF5918" s="248"/>
      <x:c r="OZG5918" s="248"/>
      <x:c r="OZH5918" s="248"/>
      <x:c r="OZI5918" s="248"/>
      <x:c r="OZJ5918" s="248"/>
      <x:c r="OZK5918" s="248"/>
      <x:c r="OZL5918" s="248"/>
      <x:c r="OZM5918" s="248"/>
      <x:c r="OZN5918" s="248"/>
      <x:c r="OZO5918" s="248"/>
      <x:c r="OZP5918" s="248"/>
      <x:c r="OZQ5918" s="248"/>
      <x:c r="OZR5918" s="248"/>
      <x:c r="OZS5918" s="248"/>
      <x:c r="OZT5918" s="248"/>
      <x:c r="OZU5918" s="248"/>
      <x:c r="OZV5918" s="248"/>
      <x:c r="OZW5918" s="248"/>
      <x:c r="OZX5918" s="248"/>
      <x:c r="OZY5918" s="248"/>
      <x:c r="OZZ5918" s="248"/>
      <x:c r="PAA5918" s="248"/>
      <x:c r="PAB5918" s="248"/>
      <x:c r="PAC5918" s="248"/>
      <x:c r="PAD5918" s="248"/>
      <x:c r="PAE5918" s="248"/>
      <x:c r="PAF5918" s="248"/>
      <x:c r="PAG5918" s="248"/>
      <x:c r="PAH5918" s="248"/>
      <x:c r="PAI5918" s="248"/>
      <x:c r="PAJ5918" s="248"/>
      <x:c r="PAK5918" s="248"/>
      <x:c r="PAL5918" s="248"/>
      <x:c r="PAM5918" s="248"/>
      <x:c r="PAN5918" s="248"/>
      <x:c r="PAO5918" s="248"/>
      <x:c r="PAP5918" s="248"/>
      <x:c r="PAQ5918" s="248"/>
      <x:c r="PAR5918" s="248"/>
      <x:c r="PAS5918" s="248"/>
      <x:c r="PAT5918" s="248"/>
      <x:c r="PAU5918" s="248"/>
      <x:c r="PAV5918" s="248"/>
      <x:c r="PAW5918" s="248"/>
      <x:c r="PAX5918" s="248"/>
      <x:c r="PAY5918" s="248"/>
      <x:c r="PAZ5918" s="248"/>
      <x:c r="PBA5918" s="248"/>
      <x:c r="PBB5918" s="248"/>
      <x:c r="PBC5918" s="248"/>
      <x:c r="PBD5918" s="248"/>
      <x:c r="PBE5918" s="248"/>
      <x:c r="PBF5918" s="248"/>
      <x:c r="PBG5918" s="248"/>
      <x:c r="PBH5918" s="248"/>
      <x:c r="PBI5918" s="248"/>
      <x:c r="PBJ5918" s="248"/>
      <x:c r="PBK5918" s="248"/>
      <x:c r="PBL5918" s="248"/>
      <x:c r="PBM5918" s="248"/>
      <x:c r="PBN5918" s="248"/>
      <x:c r="PBO5918" s="248"/>
      <x:c r="PBP5918" s="248"/>
      <x:c r="PBQ5918" s="248"/>
      <x:c r="PBR5918" s="248"/>
      <x:c r="PBS5918" s="248"/>
      <x:c r="PBT5918" s="248"/>
      <x:c r="PBU5918" s="248"/>
      <x:c r="PBV5918" s="248"/>
      <x:c r="PBW5918" s="248"/>
      <x:c r="PBX5918" s="248"/>
      <x:c r="PBY5918" s="248"/>
      <x:c r="PBZ5918" s="248"/>
      <x:c r="PCA5918" s="248"/>
      <x:c r="PCB5918" s="248"/>
      <x:c r="PCC5918" s="248"/>
      <x:c r="PCD5918" s="248"/>
      <x:c r="PCE5918" s="248"/>
      <x:c r="PCF5918" s="248"/>
      <x:c r="PCG5918" s="248"/>
      <x:c r="PCH5918" s="248"/>
      <x:c r="PCI5918" s="248"/>
      <x:c r="PCJ5918" s="248"/>
      <x:c r="PCK5918" s="248"/>
      <x:c r="PCL5918" s="248"/>
      <x:c r="PCM5918" s="248"/>
      <x:c r="PCN5918" s="248"/>
      <x:c r="PCO5918" s="248"/>
      <x:c r="PCP5918" s="248"/>
      <x:c r="PCQ5918" s="248"/>
      <x:c r="PCR5918" s="248"/>
      <x:c r="PCS5918" s="248"/>
      <x:c r="PCT5918" s="248"/>
      <x:c r="PCU5918" s="248"/>
      <x:c r="PCV5918" s="248"/>
      <x:c r="PCW5918" s="248"/>
      <x:c r="PCX5918" s="248"/>
      <x:c r="PCY5918" s="248"/>
      <x:c r="PCZ5918" s="248"/>
      <x:c r="PDA5918" s="248"/>
      <x:c r="PDB5918" s="248"/>
      <x:c r="PDC5918" s="248"/>
      <x:c r="PDD5918" s="248"/>
      <x:c r="PDE5918" s="248"/>
      <x:c r="PDF5918" s="248"/>
      <x:c r="PDG5918" s="248"/>
      <x:c r="PDH5918" s="248"/>
      <x:c r="PDI5918" s="248"/>
      <x:c r="PDJ5918" s="248"/>
      <x:c r="PDK5918" s="248"/>
      <x:c r="PDL5918" s="248"/>
      <x:c r="PDM5918" s="248"/>
      <x:c r="PDN5918" s="248"/>
      <x:c r="PDO5918" s="248"/>
      <x:c r="PDP5918" s="248"/>
      <x:c r="PDQ5918" s="248"/>
      <x:c r="PDR5918" s="248"/>
      <x:c r="PDS5918" s="248"/>
      <x:c r="PDT5918" s="248"/>
      <x:c r="PDU5918" s="248"/>
      <x:c r="PDV5918" s="248"/>
      <x:c r="PDW5918" s="248"/>
      <x:c r="PDX5918" s="248"/>
      <x:c r="PDY5918" s="248"/>
      <x:c r="PDZ5918" s="248"/>
      <x:c r="PEA5918" s="248"/>
      <x:c r="PEB5918" s="248"/>
      <x:c r="PEC5918" s="248"/>
      <x:c r="PED5918" s="248"/>
      <x:c r="PEE5918" s="248"/>
      <x:c r="PEF5918" s="248"/>
      <x:c r="PEG5918" s="248"/>
      <x:c r="PEH5918" s="248"/>
      <x:c r="PEI5918" s="248"/>
      <x:c r="PEJ5918" s="248"/>
      <x:c r="PEK5918" s="248"/>
      <x:c r="PEL5918" s="248"/>
      <x:c r="PEM5918" s="248"/>
      <x:c r="PEN5918" s="248"/>
      <x:c r="PEO5918" s="248"/>
      <x:c r="PEP5918" s="248"/>
      <x:c r="PEQ5918" s="248"/>
      <x:c r="PER5918" s="248"/>
      <x:c r="PES5918" s="248"/>
      <x:c r="PET5918" s="248"/>
      <x:c r="PEU5918" s="248"/>
      <x:c r="PEV5918" s="248"/>
      <x:c r="PEW5918" s="248"/>
      <x:c r="PEX5918" s="248"/>
      <x:c r="PEY5918" s="248"/>
      <x:c r="PEZ5918" s="248"/>
      <x:c r="PFA5918" s="248"/>
      <x:c r="PFB5918" s="248"/>
      <x:c r="PFC5918" s="248"/>
      <x:c r="PFD5918" s="248"/>
      <x:c r="PFE5918" s="248"/>
      <x:c r="PFF5918" s="248"/>
      <x:c r="PFG5918" s="248"/>
      <x:c r="PFH5918" s="248"/>
      <x:c r="PFI5918" s="248"/>
      <x:c r="PFJ5918" s="248"/>
      <x:c r="PFK5918" s="248"/>
      <x:c r="PFL5918" s="248"/>
      <x:c r="PFM5918" s="248"/>
      <x:c r="PFN5918" s="248"/>
      <x:c r="PFO5918" s="248"/>
      <x:c r="PFP5918" s="248"/>
      <x:c r="PFQ5918" s="248"/>
      <x:c r="PFR5918" s="248"/>
      <x:c r="PFS5918" s="248"/>
      <x:c r="PFT5918" s="248"/>
      <x:c r="PFU5918" s="248"/>
      <x:c r="PFV5918" s="248"/>
      <x:c r="PFW5918" s="248"/>
      <x:c r="PFX5918" s="248"/>
      <x:c r="PFY5918" s="248"/>
      <x:c r="PFZ5918" s="248"/>
      <x:c r="PGA5918" s="248"/>
      <x:c r="PGB5918" s="248"/>
      <x:c r="PGC5918" s="248"/>
      <x:c r="PGD5918" s="248"/>
      <x:c r="PGE5918" s="248"/>
      <x:c r="PGF5918" s="248"/>
      <x:c r="PGG5918" s="248"/>
      <x:c r="PGH5918" s="248"/>
      <x:c r="PGI5918" s="248"/>
      <x:c r="PGJ5918" s="248"/>
      <x:c r="PGK5918" s="248"/>
      <x:c r="PGL5918" s="248"/>
      <x:c r="PGM5918" s="248"/>
      <x:c r="PGN5918" s="248"/>
      <x:c r="PGO5918" s="248"/>
      <x:c r="PGP5918" s="248"/>
      <x:c r="PGQ5918" s="248"/>
      <x:c r="PGR5918" s="248"/>
      <x:c r="PGS5918" s="248"/>
      <x:c r="PGT5918" s="248"/>
      <x:c r="PGU5918" s="248"/>
      <x:c r="PGV5918" s="248"/>
      <x:c r="PGW5918" s="248"/>
      <x:c r="PGX5918" s="248"/>
      <x:c r="PGY5918" s="248"/>
      <x:c r="PGZ5918" s="248"/>
      <x:c r="PHA5918" s="248"/>
      <x:c r="PHB5918" s="248"/>
      <x:c r="PHC5918" s="248"/>
      <x:c r="PHD5918" s="248"/>
      <x:c r="PHE5918" s="248"/>
      <x:c r="PHF5918" s="248"/>
      <x:c r="PHG5918" s="248"/>
      <x:c r="PHH5918" s="248"/>
      <x:c r="PHI5918" s="248"/>
      <x:c r="PHJ5918" s="248"/>
      <x:c r="PHK5918" s="248"/>
      <x:c r="PHL5918" s="248"/>
      <x:c r="PHM5918" s="248"/>
      <x:c r="PHN5918" s="248"/>
      <x:c r="PHO5918" s="248"/>
      <x:c r="PHP5918" s="248"/>
      <x:c r="PHQ5918" s="248"/>
      <x:c r="PHR5918" s="248"/>
      <x:c r="PHS5918" s="248"/>
      <x:c r="PHT5918" s="248"/>
      <x:c r="PHU5918" s="248"/>
      <x:c r="PHV5918" s="248"/>
      <x:c r="PHW5918" s="248"/>
      <x:c r="PHX5918" s="248"/>
      <x:c r="PHY5918" s="248"/>
      <x:c r="PHZ5918" s="248"/>
      <x:c r="PIA5918" s="248"/>
      <x:c r="PIB5918" s="248"/>
      <x:c r="PIC5918" s="248"/>
      <x:c r="PID5918" s="248"/>
      <x:c r="PIE5918" s="248"/>
      <x:c r="PIF5918" s="248"/>
      <x:c r="PIG5918" s="248"/>
      <x:c r="PIH5918" s="248"/>
      <x:c r="PII5918" s="248"/>
      <x:c r="PIJ5918" s="248"/>
      <x:c r="PIK5918" s="248"/>
      <x:c r="PIL5918" s="248"/>
      <x:c r="PIM5918" s="248"/>
      <x:c r="PIN5918" s="248"/>
      <x:c r="PIO5918" s="248"/>
      <x:c r="PIP5918" s="248"/>
      <x:c r="PIQ5918" s="248"/>
      <x:c r="PIR5918" s="248"/>
      <x:c r="PIS5918" s="248"/>
      <x:c r="PIT5918" s="248"/>
      <x:c r="PIU5918" s="248"/>
      <x:c r="PIV5918" s="248"/>
      <x:c r="PIW5918" s="248"/>
      <x:c r="PIX5918" s="248"/>
      <x:c r="PIY5918" s="248"/>
      <x:c r="PIZ5918" s="248"/>
      <x:c r="PJA5918" s="248"/>
      <x:c r="PJB5918" s="248"/>
      <x:c r="PJC5918" s="248"/>
      <x:c r="PJD5918" s="248"/>
      <x:c r="PJE5918" s="248"/>
      <x:c r="PJF5918" s="248"/>
      <x:c r="PJG5918" s="248"/>
      <x:c r="PJH5918" s="248"/>
      <x:c r="PJI5918" s="248"/>
      <x:c r="PJJ5918" s="248"/>
      <x:c r="PJK5918" s="248"/>
      <x:c r="PJL5918" s="248"/>
      <x:c r="PJM5918" s="248"/>
      <x:c r="PJN5918" s="248"/>
      <x:c r="PJO5918" s="248"/>
      <x:c r="PJP5918" s="248"/>
      <x:c r="PJQ5918" s="248"/>
      <x:c r="PJR5918" s="248"/>
      <x:c r="PJS5918" s="248"/>
      <x:c r="PJT5918" s="248"/>
      <x:c r="PJU5918" s="248"/>
      <x:c r="PJV5918" s="248"/>
      <x:c r="PJW5918" s="248"/>
      <x:c r="PJX5918" s="248"/>
      <x:c r="PJY5918" s="248"/>
      <x:c r="PJZ5918" s="248"/>
      <x:c r="PKA5918" s="248"/>
      <x:c r="PKB5918" s="248"/>
      <x:c r="PKC5918" s="248"/>
      <x:c r="PKD5918" s="248"/>
      <x:c r="PKE5918" s="248"/>
      <x:c r="PKF5918" s="248"/>
      <x:c r="PKG5918" s="248"/>
      <x:c r="PKH5918" s="248"/>
      <x:c r="PKI5918" s="248"/>
      <x:c r="PKJ5918" s="248"/>
      <x:c r="PKK5918" s="248"/>
      <x:c r="PKL5918" s="248"/>
      <x:c r="PKM5918" s="248"/>
      <x:c r="PKN5918" s="248"/>
      <x:c r="PKO5918" s="248"/>
      <x:c r="PKP5918" s="248"/>
      <x:c r="PKQ5918" s="248"/>
      <x:c r="PKR5918" s="248"/>
      <x:c r="PKS5918" s="248"/>
      <x:c r="PKT5918" s="248"/>
      <x:c r="PKU5918" s="248"/>
      <x:c r="PKV5918" s="248"/>
      <x:c r="PKW5918" s="248"/>
      <x:c r="PKX5918" s="248"/>
      <x:c r="PKY5918" s="248"/>
      <x:c r="PKZ5918" s="248"/>
      <x:c r="PLA5918" s="248"/>
      <x:c r="PLB5918" s="248"/>
      <x:c r="PLC5918" s="248"/>
      <x:c r="PLD5918" s="248"/>
      <x:c r="PLE5918" s="248"/>
      <x:c r="PLF5918" s="248"/>
      <x:c r="PLG5918" s="248"/>
      <x:c r="PLH5918" s="248"/>
      <x:c r="PLI5918" s="248"/>
      <x:c r="PLJ5918" s="248"/>
      <x:c r="PLK5918" s="248"/>
      <x:c r="PLL5918" s="248"/>
      <x:c r="PLM5918" s="248"/>
      <x:c r="PLN5918" s="248"/>
      <x:c r="PLO5918" s="248"/>
      <x:c r="PLP5918" s="248"/>
      <x:c r="PLQ5918" s="248"/>
      <x:c r="PLR5918" s="248"/>
      <x:c r="PLS5918" s="248"/>
      <x:c r="PLT5918" s="248"/>
      <x:c r="PLU5918" s="248"/>
      <x:c r="PLV5918" s="248"/>
      <x:c r="PLW5918" s="248"/>
      <x:c r="PLX5918" s="248"/>
      <x:c r="PLY5918" s="248"/>
      <x:c r="PLZ5918" s="248"/>
      <x:c r="PMA5918" s="248"/>
      <x:c r="PMB5918" s="248"/>
      <x:c r="PMC5918" s="248"/>
      <x:c r="PMD5918" s="248"/>
      <x:c r="PME5918" s="248"/>
      <x:c r="PMF5918" s="248"/>
      <x:c r="PMG5918" s="248"/>
      <x:c r="PMH5918" s="248"/>
      <x:c r="PMI5918" s="248"/>
      <x:c r="PMJ5918" s="248"/>
      <x:c r="PMK5918" s="248"/>
      <x:c r="PML5918" s="248"/>
      <x:c r="PMM5918" s="248"/>
      <x:c r="PMN5918" s="248"/>
      <x:c r="PMO5918" s="248"/>
      <x:c r="PMP5918" s="248"/>
      <x:c r="PMQ5918" s="248"/>
      <x:c r="PMR5918" s="248"/>
      <x:c r="PMS5918" s="248"/>
      <x:c r="PMT5918" s="248"/>
      <x:c r="PMU5918" s="248"/>
      <x:c r="PMV5918" s="248"/>
      <x:c r="PMW5918" s="248"/>
      <x:c r="PMX5918" s="248"/>
      <x:c r="PMY5918" s="248"/>
      <x:c r="PMZ5918" s="248"/>
      <x:c r="PNA5918" s="248"/>
      <x:c r="PNB5918" s="248"/>
      <x:c r="PNC5918" s="248"/>
      <x:c r="PND5918" s="248"/>
      <x:c r="PNE5918" s="248"/>
      <x:c r="PNF5918" s="248"/>
      <x:c r="PNG5918" s="248"/>
      <x:c r="PNH5918" s="248"/>
      <x:c r="PNI5918" s="248"/>
      <x:c r="PNJ5918" s="248"/>
      <x:c r="PNK5918" s="248"/>
      <x:c r="PNL5918" s="248"/>
      <x:c r="PNM5918" s="248"/>
      <x:c r="PNN5918" s="248"/>
      <x:c r="PNO5918" s="248"/>
      <x:c r="PNP5918" s="248"/>
      <x:c r="PNQ5918" s="248"/>
      <x:c r="PNR5918" s="248"/>
      <x:c r="PNS5918" s="248"/>
      <x:c r="PNT5918" s="248"/>
      <x:c r="PNU5918" s="248"/>
      <x:c r="PNV5918" s="248"/>
      <x:c r="PNW5918" s="248"/>
      <x:c r="PNX5918" s="248"/>
      <x:c r="PNY5918" s="248"/>
      <x:c r="PNZ5918" s="248"/>
      <x:c r="POA5918" s="248"/>
      <x:c r="POB5918" s="248"/>
      <x:c r="POC5918" s="248"/>
      <x:c r="POD5918" s="248"/>
      <x:c r="POE5918" s="248"/>
      <x:c r="POF5918" s="248"/>
      <x:c r="POG5918" s="248"/>
      <x:c r="POH5918" s="248"/>
      <x:c r="POI5918" s="248"/>
      <x:c r="POJ5918" s="248"/>
      <x:c r="POK5918" s="248"/>
      <x:c r="POL5918" s="248"/>
      <x:c r="POM5918" s="248"/>
      <x:c r="PON5918" s="248"/>
      <x:c r="POO5918" s="248"/>
      <x:c r="POP5918" s="248"/>
      <x:c r="POQ5918" s="248"/>
      <x:c r="POR5918" s="248"/>
      <x:c r="POS5918" s="248"/>
      <x:c r="POT5918" s="248"/>
      <x:c r="POU5918" s="248"/>
      <x:c r="POV5918" s="248"/>
      <x:c r="POW5918" s="248"/>
      <x:c r="POX5918" s="248"/>
      <x:c r="POY5918" s="248"/>
      <x:c r="POZ5918" s="248"/>
      <x:c r="PPA5918" s="248"/>
      <x:c r="PPB5918" s="248"/>
      <x:c r="PPC5918" s="248"/>
      <x:c r="PPD5918" s="248"/>
      <x:c r="PPE5918" s="248"/>
      <x:c r="PPF5918" s="248"/>
      <x:c r="PPG5918" s="248"/>
      <x:c r="PPH5918" s="248"/>
      <x:c r="PPI5918" s="248"/>
      <x:c r="PPJ5918" s="248"/>
      <x:c r="PPK5918" s="248"/>
      <x:c r="PPL5918" s="248"/>
      <x:c r="PPM5918" s="248"/>
      <x:c r="PPN5918" s="248"/>
      <x:c r="PPO5918" s="248"/>
      <x:c r="PPP5918" s="248"/>
      <x:c r="PPQ5918" s="248"/>
      <x:c r="PPR5918" s="248"/>
      <x:c r="PPS5918" s="248"/>
      <x:c r="PPT5918" s="248"/>
      <x:c r="PPU5918" s="248"/>
      <x:c r="PPV5918" s="248"/>
      <x:c r="PPW5918" s="248"/>
      <x:c r="PPX5918" s="248"/>
      <x:c r="PPY5918" s="248"/>
      <x:c r="PPZ5918" s="248"/>
      <x:c r="PQA5918" s="248"/>
      <x:c r="PQB5918" s="248"/>
      <x:c r="PQC5918" s="248"/>
      <x:c r="PQD5918" s="248"/>
      <x:c r="PQE5918" s="248"/>
      <x:c r="PQF5918" s="248"/>
      <x:c r="PQG5918" s="248"/>
      <x:c r="PQH5918" s="248"/>
      <x:c r="PQI5918" s="248"/>
      <x:c r="PQJ5918" s="248"/>
      <x:c r="PQK5918" s="248"/>
      <x:c r="PQL5918" s="248"/>
      <x:c r="PQM5918" s="248"/>
      <x:c r="PQN5918" s="248"/>
      <x:c r="PQO5918" s="248"/>
      <x:c r="PQP5918" s="248"/>
      <x:c r="PQQ5918" s="248"/>
      <x:c r="PQR5918" s="248"/>
      <x:c r="PQS5918" s="248"/>
      <x:c r="PQT5918" s="248"/>
      <x:c r="PQU5918" s="248"/>
      <x:c r="PQV5918" s="248"/>
      <x:c r="PQW5918" s="248"/>
      <x:c r="PQX5918" s="248"/>
      <x:c r="PQY5918" s="248"/>
      <x:c r="PQZ5918" s="248"/>
      <x:c r="PRA5918" s="248"/>
      <x:c r="PRB5918" s="248"/>
      <x:c r="PRC5918" s="248"/>
      <x:c r="PRD5918" s="248"/>
      <x:c r="PRE5918" s="248"/>
      <x:c r="PRF5918" s="248"/>
      <x:c r="PRG5918" s="248"/>
      <x:c r="PRH5918" s="248"/>
      <x:c r="PRI5918" s="248"/>
      <x:c r="PRJ5918" s="248"/>
      <x:c r="PRK5918" s="248"/>
      <x:c r="PRL5918" s="248"/>
      <x:c r="PRM5918" s="248"/>
      <x:c r="PRN5918" s="248"/>
      <x:c r="PRO5918" s="248"/>
      <x:c r="PRP5918" s="248"/>
      <x:c r="PRQ5918" s="248"/>
      <x:c r="PRR5918" s="248"/>
      <x:c r="PRS5918" s="248"/>
      <x:c r="PRT5918" s="248"/>
      <x:c r="PRU5918" s="248"/>
      <x:c r="PRV5918" s="248"/>
      <x:c r="PRW5918" s="248"/>
      <x:c r="PRX5918" s="248"/>
      <x:c r="PRY5918" s="248"/>
      <x:c r="PRZ5918" s="248"/>
      <x:c r="PSA5918" s="248"/>
      <x:c r="PSB5918" s="248"/>
      <x:c r="PSC5918" s="248"/>
      <x:c r="PSD5918" s="248"/>
      <x:c r="PSE5918" s="248"/>
      <x:c r="PSF5918" s="248"/>
      <x:c r="PSG5918" s="248"/>
      <x:c r="PSH5918" s="248"/>
      <x:c r="PSI5918" s="248"/>
      <x:c r="PSJ5918" s="248"/>
      <x:c r="PSK5918" s="248"/>
      <x:c r="PSL5918" s="248"/>
      <x:c r="PSM5918" s="248"/>
      <x:c r="PSN5918" s="248"/>
      <x:c r="PSO5918" s="248"/>
      <x:c r="PSP5918" s="248"/>
      <x:c r="PSQ5918" s="248"/>
      <x:c r="PSR5918" s="248"/>
      <x:c r="PSS5918" s="248"/>
      <x:c r="PST5918" s="248"/>
      <x:c r="PSU5918" s="248"/>
      <x:c r="PSV5918" s="248"/>
      <x:c r="PSW5918" s="248"/>
      <x:c r="PSX5918" s="248"/>
      <x:c r="PSY5918" s="248"/>
      <x:c r="PSZ5918" s="248"/>
      <x:c r="PTA5918" s="248"/>
      <x:c r="PTB5918" s="248"/>
      <x:c r="PTC5918" s="248"/>
      <x:c r="PTD5918" s="248"/>
      <x:c r="PTE5918" s="248"/>
      <x:c r="PTF5918" s="248"/>
      <x:c r="PTG5918" s="248"/>
      <x:c r="PTH5918" s="248"/>
      <x:c r="PTI5918" s="248"/>
      <x:c r="PTJ5918" s="248"/>
      <x:c r="PTK5918" s="248"/>
      <x:c r="PTL5918" s="248"/>
      <x:c r="PTM5918" s="248"/>
      <x:c r="PTN5918" s="248"/>
      <x:c r="PTO5918" s="248"/>
      <x:c r="PTP5918" s="248"/>
      <x:c r="PTQ5918" s="248"/>
      <x:c r="PTR5918" s="248"/>
      <x:c r="PTS5918" s="248"/>
      <x:c r="PTT5918" s="248"/>
      <x:c r="PTU5918" s="248"/>
      <x:c r="PTV5918" s="248"/>
      <x:c r="PTW5918" s="248"/>
      <x:c r="PTX5918" s="248"/>
      <x:c r="PTY5918" s="248"/>
      <x:c r="PTZ5918" s="248"/>
      <x:c r="PUA5918" s="248"/>
      <x:c r="PUB5918" s="248"/>
      <x:c r="PUC5918" s="248"/>
      <x:c r="PUD5918" s="248"/>
      <x:c r="PUE5918" s="248"/>
      <x:c r="PUF5918" s="248"/>
      <x:c r="PUG5918" s="248"/>
      <x:c r="PUH5918" s="248"/>
      <x:c r="PUI5918" s="248"/>
      <x:c r="PUJ5918" s="248"/>
      <x:c r="PUK5918" s="248"/>
      <x:c r="PUL5918" s="248"/>
      <x:c r="PUM5918" s="248"/>
      <x:c r="PUN5918" s="248"/>
      <x:c r="PUO5918" s="248"/>
      <x:c r="PUP5918" s="248"/>
      <x:c r="PUQ5918" s="248"/>
      <x:c r="PUR5918" s="248"/>
      <x:c r="PUS5918" s="248"/>
      <x:c r="PUT5918" s="248"/>
      <x:c r="PUU5918" s="248"/>
      <x:c r="PUV5918" s="248"/>
      <x:c r="PUW5918" s="248"/>
      <x:c r="PUX5918" s="248"/>
      <x:c r="PUY5918" s="248"/>
      <x:c r="PUZ5918" s="248"/>
      <x:c r="PVA5918" s="248"/>
      <x:c r="PVB5918" s="248"/>
      <x:c r="PVC5918" s="248"/>
      <x:c r="PVD5918" s="248"/>
      <x:c r="PVE5918" s="248"/>
      <x:c r="PVF5918" s="248"/>
      <x:c r="PVG5918" s="248"/>
      <x:c r="PVH5918" s="248"/>
      <x:c r="PVI5918" s="248"/>
      <x:c r="PVJ5918" s="248"/>
      <x:c r="PVK5918" s="248"/>
      <x:c r="PVL5918" s="248"/>
      <x:c r="PVM5918" s="248"/>
      <x:c r="PVN5918" s="248"/>
      <x:c r="PVO5918" s="248"/>
      <x:c r="PVP5918" s="248"/>
      <x:c r="PVQ5918" s="248"/>
      <x:c r="PVR5918" s="248"/>
      <x:c r="PVS5918" s="248"/>
      <x:c r="PVT5918" s="248"/>
      <x:c r="PVU5918" s="248"/>
      <x:c r="PVV5918" s="248"/>
      <x:c r="PVW5918" s="248"/>
      <x:c r="PVX5918" s="248"/>
      <x:c r="PVY5918" s="248"/>
      <x:c r="PVZ5918" s="248"/>
      <x:c r="PWA5918" s="248"/>
      <x:c r="PWB5918" s="248"/>
      <x:c r="PWC5918" s="248"/>
      <x:c r="PWD5918" s="248"/>
      <x:c r="PWE5918" s="248"/>
      <x:c r="PWF5918" s="248"/>
      <x:c r="PWG5918" s="248"/>
      <x:c r="PWH5918" s="248"/>
      <x:c r="PWI5918" s="248"/>
      <x:c r="PWJ5918" s="248"/>
      <x:c r="PWK5918" s="248"/>
      <x:c r="PWL5918" s="248"/>
      <x:c r="PWM5918" s="248"/>
      <x:c r="PWN5918" s="248"/>
      <x:c r="PWO5918" s="248"/>
      <x:c r="PWP5918" s="248"/>
      <x:c r="PWQ5918" s="248"/>
      <x:c r="PWR5918" s="248"/>
      <x:c r="PWS5918" s="248"/>
      <x:c r="PWT5918" s="248"/>
      <x:c r="PWU5918" s="248"/>
      <x:c r="PWV5918" s="248"/>
      <x:c r="PWW5918" s="248"/>
      <x:c r="PWX5918" s="248"/>
      <x:c r="PWY5918" s="248"/>
      <x:c r="PWZ5918" s="248"/>
      <x:c r="PXA5918" s="248"/>
      <x:c r="PXB5918" s="248"/>
      <x:c r="PXC5918" s="248"/>
      <x:c r="PXD5918" s="248"/>
      <x:c r="PXE5918" s="248"/>
      <x:c r="PXF5918" s="248"/>
      <x:c r="PXG5918" s="248"/>
      <x:c r="PXH5918" s="248"/>
      <x:c r="PXI5918" s="248"/>
      <x:c r="PXJ5918" s="248"/>
      <x:c r="PXK5918" s="248"/>
      <x:c r="PXL5918" s="248"/>
      <x:c r="PXM5918" s="248"/>
      <x:c r="PXN5918" s="248"/>
      <x:c r="PXO5918" s="248"/>
      <x:c r="PXP5918" s="248"/>
      <x:c r="PXQ5918" s="248"/>
      <x:c r="PXR5918" s="248"/>
      <x:c r="PXS5918" s="248"/>
      <x:c r="PXT5918" s="248"/>
      <x:c r="PXU5918" s="248"/>
      <x:c r="PXV5918" s="248"/>
      <x:c r="PXW5918" s="248"/>
      <x:c r="PXX5918" s="248"/>
      <x:c r="PXY5918" s="248"/>
      <x:c r="PXZ5918" s="248"/>
      <x:c r="PYA5918" s="248"/>
      <x:c r="PYB5918" s="248"/>
      <x:c r="PYC5918" s="248"/>
      <x:c r="PYD5918" s="248"/>
      <x:c r="PYE5918" s="248"/>
      <x:c r="PYF5918" s="248"/>
      <x:c r="PYG5918" s="248"/>
      <x:c r="PYH5918" s="248"/>
      <x:c r="PYI5918" s="248"/>
      <x:c r="PYJ5918" s="248"/>
      <x:c r="PYK5918" s="248"/>
      <x:c r="PYL5918" s="248"/>
      <x:c r="PYM5918" s="248"/>
      <x:c r="PYN5918" s="248"/>
      <x:c r="PYO5918" s="248"/>
      <x:c r="PYP5918" s="248"/>
      <x:c r="PYQ5918" s="248"/>
      <x:c r="PYR5918" s="248"/>
      <x:c r="PYS5918" s="248"/>
      <x:c r="PYT5918" s="248"/>
      <x:c r="PYU5918" s="248"/>
      <x:c r="PYV5918" s="248"/>
      <x:c r="PYW5918" s="248"/>
      <x:c r="PYX5918" s="248"/>
      <x:c r="PYY5918" s="248"/>
      <x:c r="PYZ5918" s="248"/>
      <x:c r="PZA5918" s="248"/>
      <x:c r="PZB5918" s="248"/>
      <x:c r="PZC5918" s="248"/>
      <x:c r="PZD5918" s="248"/>
      <x:c r="PZE5918" s="248"/>
      <x:c r="PZF5918" s="248"/>
      <x:c r="PZG5918" s="248"/>
      <x:c r="PZH5918" s="248"/>
      <x:c r="PZI5918" s="248"/>
      <x:c r="PZJ5918" s="248"/>
      <x:c r="PZK5918" s="248"/>
      <x:c r="PZL5918" s="248"/>
      <x:c r="PZM5918" s="248"/>
      <x:c r="PZN5918" s="248"/>
      <x:c r="PZO5918" s="248"/>
      <x:c r="PZP5918" s="248"/>
      <x:c r="PZQ5918" s="248"/>
      <x:c r="PZR5918" s="248"/>
      <x:c r="PZS5918" s="248"/>
      <x:c r="PZT5918" s="248"/>
      <x:c r="PZU5918" s="248"/>
      <x:c r="PZV5918" s="248"/>
      <x:c r="PZW5918" s="248"/>
      <x:c r="PZX5918" s="248"/>
      <x:c r="PZY5918" s="248"/>
      <x:c r="PZZ5918" s="248"/>
      <x:c r="QAA5918" s="248"/>
      <x:c r="QAB5918" s="248"/>
      <x:c r="QAC5918" s="248"/>
      <x:c r="QAD5918" s="248"/>
      <x:c r="QAE5918" s="248"/>
      <x:c r="QAF5918" s="248"/>
      <x:c r="QAG5918" s="248"/>
      <x:c r="QAH5918" s="248"/>
      <x:c r="QAI5918" s="248"/>
      <x:c r="QAJ5918" s="248"/>
      <x:c r="QAK5918" s="248"/>
      <x:c r="QAL5918" s="248"/>
      <x:c r="QAM5918" s="248"/>
      <x:c r="QAN5918" s="248"/>
      <x:c r="QAO5918" s="248"/>
      <x:c r="QAP5918" s="248"/>
      <x:c r="QAQ5918" s="248"/>
      <x:c r="QAR5918" s="248"/>
      <x:c r="QAS5918" s="248"/>
      <x:c r="QAT5918" s="248"/>
      <x:c r="QAU5918" s="248"/>
      <x:c r="QAV5918" s="248"/>
      <x:c r="QAW5918" s="248"/>
      <x:c r="QAX5918" s="248"/>
      <x:c r="QAY5918" s="248"/>
      <x:c r="QAZ5918" s="248"/>
      <x:c r="QBA5918" s="248"/>
      <x:c r="QBB5918" s="248"/>
      <x:c r="QBC5918" s="248"/>
      <x:c r="QBD5918" s="248"/>
      <x:c r="QBE5918" s="248"/>
      <x:c r="QBF5918" s="248"/>
      <x:c r="QBG5918" s="248"/>
      <x:c r="QBH5918" s="248"/>
      <x:c r="QBI5918" s="248"/>
      <x:c r="QBJ5918" s="248"/>
      <x:c r="QBK5918" s="248"/>
      <x:c r="QBL5918" s="248"/>
      <x:c r="QBM5918" s="248"/>
      <x:c r="QBN5918" s="248"/>
      <x:c r="QBO5918" s="248"/>
      <x:c r="QBP5918" s="248"/>
      <x:c r="QBQ5918" s="248"/>
      <x:c r="QBR5918" s="248"/>
      <x:c r="QBS5918" s="248"/>
      <x:c r="QBT5918" s="248"/>
      <x:c r="QBU5918" s="248"/>
      <x:c r="QBV5918" s="248"/>
      <x:c r="QBW5918" s="248"/>
      <x:c r="QBX5918" s="248"/>
      <x:c r="QBY5918" s="248"/>
      <x:c r="QBZ5918" s="248"/>
      <x:c r="QCA5918" s="248"/>
      <x:c r="QCB5918" s="248"/>
      <x:c r="QCC5918" s="248"/>
      <x:c r="QCD5918" s="248"/>
      <x:c r="QCE5918" s="248"/>
      <x:c r="QCF5918" s="248"/>
      <x:c r="QCG5918" s="248"/>
      <x:c r="QCH5918" s="248"/>
      <x:c r="QCI5918" s="248"/>
      <x:c r="QCJ5918" s="248"/>
      <x:c r="QCK5918" s="248"/>
      <x:c r="QCL5918" s="248"/>
      <x:c r="QCM5918" s="248"/>
      <x:c r="QCN5918" s="248"/>
      <x:c r="QCO5918" s="248"/>
      <x:c r="QCP5918" s="248"/>
      <x:c r="QCQ5918" s="248"/>
      <x:c r="QCR5918" s="248"/>
      <x:c r="QCS5918" s="248"/>
      <x:c r="QCT5918" s="248"/>
      <x:c r="QCU5918" s="248"/>
      <x:c r="QCV5918" s="248"/>
      <x:c r="QCW5918" s="248"/>
      <x:c r="QCX5918" s="248"/>
      <x:c r="QCY5918" s="248"/>
      <x:c r="QCZ5918" s="248"/>
      <x:c r="QDA5918" s="248"/>
      <x:c r="QDB5918" s="248"/>
      <x:c r="QDC5918" s="248"/>
      <x:c r="QDD5918" s="248"/>
      <x:c r="QDE5918" s="248"/>
      <x:c r="QDF5918" s="248"/>
      <x:c r="QDG5918" s="248"/>
      <x:c r="QDH5918" s="248"/>
      <x:c r="QDI5918" s="248"/>
      <x:c r="QDJ5918" s="248"/>
      <x:c r="QDK5918" s="248"/>
      <x:c r="QDL5918" s="248"/>
      <x:c r="QDM5918" s="248"/>
      <x:c r="QDN5918" s="248"/>
      <x:c r="QDO5918" s="248"/>
      <x:c r="QDP5918" s="248"/>
      <x:c r="QDQ5918" s="248"/>
      <x:c r="QDR5918" s="248"/>
      <x:c r="QDS5918" s="248"/>
      <x:c r="QDT5918" s="248"/>
      <x:c r="QDU5918" s="248"/>
      <x:c r="QDV5918" s="248"/>
      <x:c r="QDW5918" s="248"/>
      <x:c r="QDX5918" s="248"/>
      <x:c r="QDY5918" s="248"/>
      <x:c r="QDZ5918" s="248"/>
      <x:c r="QEA5918" s="248"/>
      <x:c r="QEB5918" s="248"/>
      <x:c r="QEC5918" s="248"/>
      <x:c r="QED5918" s="248"/>
      <x:c r="QEE5918" s="248"/>
      <x:c r="QEF5918" s="248"/>
      <x:c r="QEG5918" s="248"/>
      <x:c r="QEH5918" s="248"/>
      <x:c r="QEI5918" s="248"/>
      <x:c r="QEJ5918" s="248"/>
      <x:c r="QEK5918" s="248"/>
      <x:c r="QEL5918" s="248"/>
      <x:c r="QEM5918" s="248"/>
      <x:c r="QEN5918" s="248"/>
      <x:c r="QEO5918" s="248"/>
      <x:c r="QEP5918" s="248"/>
      <x:c r="QEQ5918" s="248"/>
      <x:c r="QER5918" s="248"/>
      <x:c r="QES5918" s="248"/>
      <x:c r="QET5918" s="248"/>
      <x:c r="QEU5918" s="248"/>
      <x:c r="QEV5918" s="248"/>
      <x:c r="QEW5918" s="248"/>
      <x:c r="QEX5918" s="248"/>
      <x:c r="QEY5918" s="248"/>
      <x:c r="QEZ5918" s="248"/>
      <x:c r="QFA5918" s="248"/>
      <x:c r="QFB5918" s="248"/>
      <x:c r="QFC5918" s="248"/>
      <x:c r="QFD5918" s="248"/>
      <x:c r="QFE5918" s="248"/>
      <x:c r="QFF5918" s="248"/>
      <x:c r="QFG5918" s="248"/>
      <x:c r="QFH5918" s="248"/>
      <x:c r="QFI5918" s="248"/>
      <x:c r="QFJ5918" s="248"/>
      <x:c r="QFK5918" s="248"/>
      <x:c r="QFL5918" s="248"/>
      <x:c r="QFM5918" s="248"/>
      <x:c r="QFN5918" s="248"/>
      <x:c r="QFO5918" s="248"/>
      <x:c r="QFP5918" s="248"/>
      <x:c r="QFQ5918" s="248"/>
      <x:c r="QFR5918" s="248"/>
      <x:c r="QFS5918" s="248"/>
      <x:c r="QFT5918" s="248"/>
      <x:c r="QFU5918" s="248"/>
      <x:c r="QFV5918" s="248"/>
      <x:c r="QFW5918" s="248"/>
      <x:c r="QFX5918" s="248"/>
      <x:c r="QFY5918" s="248"/>
      <x:c r="QFZ5918" s="248"/>
      <x:c r="QGA5918" s="248"/>
      <x:c r="QGB5918" s="248"/>
      <x:c r="QGC5918" s="248"/>
      <x:c r="QGD5918" s="248"/>
      <x:c r="QGE5918" s="248"/>
      <x:c r="QGF5918" s="248"/>
      <x:c r="QGG5918" s="248"/>
      <x:c r="QGH5918" s="248"/>
      <x:c r="QGI5918" s="248"/>
      <x:c r="QGJ5918" s="248"/>
      <x:c r="QGK5918" s="248"/>
      <x:c r="QGL5918" s="248"/>
      <x:c r="QGM5918" s="248"/>
      <x:c r="QGN5918" s="248"/>
      <x:c r="QGO5918" s="248"/>
      <x:c r="QGP5918" s="248"/>
      <x:c r="QGQ5918" s="248"/>
      <x:c r="QGR5918" s="248"/>
      <x:c r="QGS5918" s="248"/>
      <x:c r="QGT5918" s="248"/>
      <x:c r="QGU5918" s="248"/>
      <x:c r="QGV5918" s="248"/>
      <x:c r="QGW5918" s="248"/>
      <x:c r="QGX5918" s="248"/>
      <x:c r="QGY5918" s="248"/>
      <x:c r="QGZ5918" s="248"/>
      <x:c r="QHA5918" s="248"/>
      <x:c r="QHB5918" s="248"/>
      <x:c r="QHC5918" s="248"/>
      <x:c r="QHD5918" s="248"/>
      <x:c r="QHE5918" s="248"/>
      <x:c r="QHF5918" s="248"/>
      <x:c r="QHG5918" s="248"/>
      <x:c r="QHH5918" s="248"/>
      <x:c r="QHI5918" s="248"/>
      <x:c r="QHJ5918" s="248"/>
      <x:c r="QHK5918" s="248"/>
      <x:c r="QHL5918" s="248"/>
      <x:c r="QHM5918" s="248"/>
      <x:c r="QHN5918" s="248"/>
      <x:c r="QHO5918" s="248"/>
      <x:c r="QHP5918" s="248"/>
      <x:c r="QHQ5918" s="248"/>
      <x:c r="QHR5918" s="248"/>
      <x:c r="QHS5918" s="248"/>
      <x:c r="QHT5918" s="248"/>
      <x:c r="QHU5918" s="248"/>
      <x:c r="QHV5918" s="248"/>
      <x:c r="QHW5918" s="248"/>
      <x:c r="QHX5918" s="248"/>
      <x:c r="QHY5918" s="248"/>
      <x:c r="QHZ5918" s="248"/>
      <x:c r="QIA5918" s="248"/>
      <x:c r="QIB5918" s="248"/>
      <x:c r="QIC5918" s="248"/>
      <x:c r="QID5918" s="248"/>
      <x:c r="QIE5918" s="248"/>
      <x:c r="QIF5918" s="248"/>
      <x:c r="QIG5918" s="248"/>
      <x:c r="QIH5918" s="248"/>
      <x:c r="QII5918" s="248"/>
      <x:c r="QIJ5918" s="248"/>
      <x:c r="QIK5918" s="248"/>
      <x:c r="QIL5918" s="248"/>
      <x:c r="QIM5918" s="248"/>
      <x:c r="QIN5918" s="248"/>
      <x:c r="QIO5918" s="248"/>
      <x:c r="QIP5918" s="248"/>
      <x:c r="QIQ5918" s="248"/>
      <x:c r="QIR5918" s="248"/>
      <x:c r="QIS5918" s="248"/>
      <x:c r="QIT5918" s="248"/>
      <x:c r="QIU5918" s="248"/>
      <x:c r="QIV5918" s="248"/>
      <x:c r="QIW5918" s="248"/>
      <x:c r="QIX5918" s="248"/>
      <x:c r="QIY5918" s="248"/>
      <x:c r="QIZ5918" s="248"/>
      <x:c r="QJA5918" s="248"/>
      <x:c r="QJB5918" s="248"/>
      <x:c r="QJC5918" s="248"/>
      <x:c r="QJD5918" s="248"/>
      <x:c r="QJE5918" s="248"/>
      <x:c r="QJF5918" s="248"/>
      <x:c r="QJG5918" s="248"/>
      <x:c r="QJH5918" s="248"/>
      <x:c r="QJI5918" s="248"/>
      <x:c r="QJJ5918" s="248"/>
      <x:c r="QJK5918" s="248"/>
      <x:c r="QJL5918" s="248"/>
      <x:c r="QJM5918" s="248"/>
      <x:c r="QJN5918" s="248"/>
      <x:c r="QJO5918" s="248"/>
      <x:c r="QJP5918" s="248"/>
      <x:c r="QJQ5918" s="248"/>
      <x:c r="QJR5918" s="248"/>
      <x:c r="QJS5918" s="248"/>
      <x:c r="QJT5918" s="248"/>
      <x:c r="QJU5918" s="248"/>
      <x:c r="QJV5918" s="248"/>
      <x:c r="QJW5918" s="248"/>
      <x:c r="QJX5918" s="248"/>
      <x:c r="QJY5918" s="248"/>
      <x:c r="QJZ5918" s="248"/>
      <x:c r="QKA5918" s="248"/>
      <x:c r="QKB5918" s="248"/>
      <x:c r="QKC5918" s="248"/>
      <x:c r="QKD5918" s="248"/>
      <x:c r="QKE5918" s="248"/>
      <x:c r="QKF5918" s="248"/>
      <x:c r="QKG5918" s="248"/>
      <x:c r="QKH5918" s="248"/>
      <x:c r="QKI5918" s="248"/>
      <x:c r="QKJ5918" s="248"/>
      <x:c r="QKK5918" s="248"/>
      <x:c r="QKL5918" s="248"/>
      <x:c r="QKM5918" s="248"/>
      <x:c r="QKN5918" s="248"/>
      <x:c r="QKO5918" s="248"/>
      <x:c r="QKP5918" s="248"/>
      <x:c r="QKQ5918" s="248"/>
      <x:c r="QKR5918" s="248"/>
      <x:c r="QKS5918" s="248"/>
      <x:c r="QKT5918" s="248"/>
      <x:c r="QKU5918" s="248"/>
      <x:c r="QKV5918" s="248"/>
      <x:c r="QKW5918" s="248"/>
      <x:c r="QKX5918" s="248"/>
      <x:c r="QKY5918" s="248"/>
      <x:c r="QKZ5918" s="248"/>
      <x:c r="QLA5918" s="248"/>
      <x:c r="QLB5918" s="248"/>
      <x:c r="QLC5918" s="248"/>
      <x:c r="QLD5918" s="248"/>
      <x:c r="QLE5918" s="248"/>
      <x:c r="QLF5918" s="248"/>
      <x:c r="QLG5918" s="248"/>
      <x:c r="QLH5918" s="248"/>
      <x:c r="QLI5918" s="248"/>
      <x:c r="QLJ5918" s="248"/>
      <x:c r="QLK5918" s="248"/>
      <x:c r="QLL5918" s="248"/>
      <x:c r="QLM5918" s="248"/>
      <x:c r="QLN5918" s="248"/>
      <x:c r="QLO5918" s="248"/>
      <x:c r="QLP5918" s="248"/>
      <x:c r="QLQ5918" s="248"/>
      <x:c r="QLR5918" s="248"/>
      <x:c r="QLS5918" s="248"/>
      <x:c r="QLT5918" s="248"/>
      <x:c r="QLU5918" s="248"/>
      <x:c r="QLV5918" s="248"/>
      <x:c r="QLW5918" s="248"/>
      <x:c r="QLX5918" s="248"/>
      <x:c r="QLY5918" s="248"/>
      <x:c r="QLZ5918" s="248"/>
      <x:c r="QMA5918" s="248"/>
      <x:c r="QMB5918" s="248"/>
      <x:c r="QMC5918" s="248"/>
      <x:c r="QMD5918" s="248"/>
      <x:c r="QME5918" s="248"/>
      <x:c r="QMF5918" s="248"/>
      <x:c r="QMG5918" s="248"/>
      <x:c r="QMH5918" s="248"/>
      <x:c r="QMI5918" s="248"/>
      <x:c r="QMJ5918" s="248"/>
      <x:c r="QMK5918" s="248"/>
      <x:c r="QML5918" s="248"/>
      <x:c r="QMM5918" s="248"/>
      <x:c r="QMN5918" s="248"/>
      <x:c r="QMO5918" s="248"/>
      <x:c r="QMP5918" s="248"/>
      <x:c r="QMQ5918" s="248"/>
      <x:c r="QMR5918" s="248"/>
      <x:c r="QMS5918" s="248"/>
      <x:c r="QMT5918" s="248"/>
      <x:c r="QMU5918" s="248"/>
      <x:c r="QMV5918" s="248"/>
      <x:c r="QMW5918" s="248"/>
      <x:c r="QMX5918" s="248"/>
      <x:c r="QMY5918" s="248"/>
      <x:c r="QMZ5918" s="248"/>
      <x:c r="QNA5918" s="248"/>
      <x:c r="QNB5918" s="248"/>
      <x:c r="QNC5918" s="248"/>
      <x:c r="QND5918" s="248"/>
      <x:c r="QNE5918" s="248"/>
      <x:c r="QNF5918" s="248"/>
      <x:c r="QNG5918" s="248"/>
      <x:c r="QNH5918" s="248"/>
      <x:c r="QNI5918" s="248"/>
      <x:c r="QNJ5918" s="248"/>
      <x:c r="QNK5918" s="248"/>
      <x:c r="QNL5918" s="248"/>
      <x:c r="QNM5918" s="248"/>
      <x:c r="QNN5918" s="248"/>
      <x:c r="QNO5918" s="248"/>
      <x:c r="QNP5918" s="248"/>
      <x:c r="QNQ5918" s="248"/>
      <x:c r="QNR5918" s="248"/>
      <x:c r="QNS5918" s="248"/>
      <x:c r="QNT5918" s="248"/>
      <x:c r="QNU5918" s="248"/>
      <x:c r="QNV5918" s="248"/>
      <x:c r="QNW5918" s="248"/>
      <x:c r="QNX5918" s="248"/>
      <x:c r="QNY5918" s="248"/>
      <x:c r="QNZ5918" s="248"/>
      <x:c r="QOA5918" s="248"/>
      <x:c r="QOB5918" s="248"/>
      <x:c r="QOC5918" s="248"/>
      <x:c r="QOD5918" s="248"/>
      <x:c r="QOE5918" s="248"/>
      <x:c r="QOF5918" s="248"/>
      <x:c r="QOG5918" s="248"/>
      <x:c r="QOH5918" s="248"/>
      <x:c r="QOI5918" s="248"/>
      <x:c r="QOJ5918" s="248"/>
      <x:c r="QOK5918" s="248"/>
      <x:c r="QOL5918" s="248"/>
      <x:c r="QOM5918" s="248"/>
      <x:c r="QON5918" s="248"/>
      <x:c r="QOO5918" s="248"/>
      <x:c r="QOP5918" s="248"/>
      <x:c r="QOQ5918" s="248"/>
      <x:c r="QOR5918" s="248"/>
      <x:c r="QOS5918" s="248"/>
      <x:c r="QOT5918" s="248"/>
      <x:c r="QOU5918" s="248"/>
      <x:c r="QOV5918" s="248"/>
      <x:c r="QOW5918" s="248"/>
      <x:c r="QOX5918" s="248"/>
      <x:c r="QOY5918" s="248"/>
      <x:c r="QOZ5918" s="248"/>
      <x:c r="QPA5918" s="248"/>
      <x:c r="QPB5918" s="248"/>
      <x:c r="QPC5918" s="248"/>
      <x:c r="QPD5918" s="248"/>
      <x:c r="QPE5918" s="248"/>
      <x:c r="QPF5918" s="248"/>
      <x:c r="QPG5918" s="248"/>
      <x:c r="QPH5918" s="248"/>
      <x:c r="QPI5918" s="248"/>
      <x:c r="QPJ5918" s="248"/>
      <x:c r="QPK5918" s="248"/>
      <x:c r="QPL5918" s="248"/>
      <x:c r="QPM5918" s="248"/>
      <x:c r="QPN5918" s="248"/>
      <x:c r="QPO5918" s="248"/>
      <x:c r="QPP5918" s="248"/>
      <x:c r="QPQ5918" s="248"/>
      <x:c r="QPR5918" s="248"/>
      <x:c r="QPS5918" s="248"/>
      <x:c r="QPT5918" s="248"/>
      <x:c r="QPU5918" s="248"/>
      <x:c r="QPV5918" s="248"/>
      <x:c r="QPW5918" s="248"/>
      <x:c r="QPX5918" s="248"/>
      <x:c r="QPY5918" s="248"/>
      <x:c r="QPZ5918" s="248"/>
      <x:c r="QQA5918" s="248"/>
      <x:c r="QQB5918" s="248"/>
      <x:c r="QQC5918" s="248"/>
      <x:c r="QQD5918" s="248"/>
      <x:c r="QQE5918" s="248"/>
      <x:c r="QQF5918" s="248"/>
      <x:c r="QQG5918" s="248"/>
      <x:c r="QQH5918" s="248"/>
      <x:c r="QQI5918" s="248"/>
      <x:c r="QQJ5918" s="248"/>
      <x:c r="QQK5918" s="248"/>
      <x:c r="QQL5918" s="248"/>
      <x:c r="QQM5918" s="248"/>
      <x:c r="QQN5918" s="248"/>
      <x:c r="QQO5918" s="248"/>
      <x:c r="QQP5918" s="248"/>
      <x:c r="QQQ5918" s="248"/>
      <x:c r="QQR5918" s="248"/>
      <x:c r="QQS5918" s="248"/>
      <x:c r="QQT5918" s="248"/>
      <x:c r="QQU5918" s="248"/>
      <x:c r="QQV5918" s="248"/>
      <x:c r="QQW5918" s="248"/>
      <x:c r="QQX5918" s="248"/>
      <x:c r="QQY5918" s="248"/>
      <x:c r="QQZ5918" s="248"/>
      <x:c r="QRA5918" s="248"/>
      <x:c r="QRB5918" s="248"/>
      <x:c r="QRC5918" s="248"/>
      <x:c r="QRD5918" s="248"/>
      <x:c r="QRE5918" s="248"/>
      <x:c r="QRF5918" s="248"/>
      <x:c r="QRG5918" s="248"/>
      <x:c r="QRH5918" s="248"/>
      <x:c r="QRI5918" s="248"/>
      <x:c r="QRJ5918" s="248"/>
      <x:c r="QRK5918" s="248"/>
      <x:c r="QRL5918" s="248"/>
      <x:c r="QRM5918" s="248"/>
      <x:c r="QRN5918" s="248"/>
      <x:c r="QRO5918" s="248"/>
      <x:c r="QRP5918" s="248"/>
      <x:c r="QRQ5918" s="248"/>
      <x:c r="QRR5918" s="248"/>
      <x:c r="QRS5918" s="248"/>
      <x:c r="QRT5918" s="248"/>
      <x:c r="QRU5918" s="248"/>
      <x:c r="QRV5918" s="248"/>
      <x:c r="QRW5918" s="248"/>
      <x:c r="QRX5918" s="248"/>
      <x:c r="QRY5918" s="248"/>
      <x:c r="QRZ5918" s="248"/>
      <x:c r="QSA5918" s="248"/>
      <x:c r="QSB5918" s="248"/>
      <x:c r="QSC5918" s="248"/>
      <x:c r="QSD5918" s="248"/>
      <x:c r="QSE5918" s="248"/>
      <x:c r="QSF5918" s="248"/>
      <x:c r="QSG5918" s="248"/>
      <x:c r="QSH5918" s="248"/>
      <x:c r="QSI5918" s="248"/>
      <x:c r="QSJ5918" s="248"/>
      <x:c r="QSK5918" s="248"/>
      <x:c r="QSL5918" s="248"/>
      <x:c r="QSM5918" s="248"/>
      <x:c r="QSN5918" s="248"/>
      <x:c r="QSO5918" s="248"/>
      <x:c r="QSP5918" s="248"/>
      <x:c r="QSQ5918" s="248"/>
      <x:c r="QSR5918" s="248"/>
      <x:c r="QSS5918" s="248"/>
      <x:c r="QST5918" s="248"/>
      <x:c r="QSU5918" s="248"/>
      <x:c r="QSV5918" s="248"/>
      <x:c r="QSW5918" s="248"/>
      <x:c r="QSX5918" s="248"/>
      <x:c r="QSY5918" s="248"/>
      <x:c r="QSZ5918" s="248"/>
      <x:c r="QTA5918" s="248"/>
      <x:c r="QTB5918" s="248"/>
      <x:c r="QTC5918" s="248"/>
      <x:c r="QTD5918" s="248"/>
      <x:c r="QTE5918" s="248"/>
      <x:c r="QTF5918" s="248"/>
      <x:c r="QTG5918" s="248"/>
      <x:c r="QTH5918" s="248"/>
      <x:c r="QTI5918" s="248"/>
      <x:c r="QTJ5918" s="248"/>
      <x:c r="QTK5918" s="248"/>
      <x:c r="QTL5918" s="248"/>
      <x:c r="QTM5918" s="248"/>
      <x:c r="QTN5918" s="248"/>
      <x:c r="QTO5918" s="248"/>
      <x:c r="QTP5918" s="248"/>
      <x:c r="QTQ5918" s="248"/>
      <x:c r="QTR5918" s="248"/>
      <x:c r="QTS5918" s="248"/>
      <x:c r="QTT5918" s="248"/>
      <x:c r="QTU5918" s="248"/>
      <x:c r="QTV5918" s="248"/>
      <x:c r="QTW5918" s="248"/>
      <x:c r="QTX5918" s="248"/>
      <x:c r="QTY5918" s="248"/>
      <x:c r="QTZ5918" s="248"/>
      <x:c r="QUA5918" s="248"/>
      <x:c r="QUB5918" s="248"/>
      <x:c r="QUC5918" s="248"/>
      <x:c r="QUD5918" s="248"/>
      <x:c r="QUE5918" s="248"/>
      <x:c r="QUF5918" s="248"/>
      <x:c r="QUG5918" s="248"/>
      <x:c r="QUH5918" s="248"/>
      <x:c r="QUI5918" s="248"/>
      <x:c r="QUJ5918" s="248"/>
      <x:c r="QUK5918" s="248"/>
      <x:c r="QUL5918" s="248"/>
      <x:c r="QUM5918" s="248"/>
      <x:c r="QUN5918" s="248"/>
      <x:c r="QUO5918" s="248"/>
      <x:c r="QUP5918" s="248"/>
      <x:c r="QUQ5918" s="248"/>
      <x:c r="QUR5918" s="248"/>
      <x:c r="QUS5918" s="248"/>
      <x:c r="QUT5918" s="248"/>
      <x:c r="QUU5918" s="248"/>
      <x:c r="QUV5918" s="248"/>
      <x:c r="QUW5918" s="248"/>
      <x:c r="QUX5918" s="248"/>
      <x:c r="QUY5918" s="248"/>
      <x:c r="QUZ5918" s="248"/>
      <x:c r="QVA5918" s="248"/>
      <x:c r="QVB5918" s="248"/>
      <x:c r="QVC5918" s="248"/>
      <x:c r="QVD5918" s="248"/>
      <x:c r="QVE5918" s="248"/>
      <x:c r="QVF5918" s="248"/>
      <x:c r="QVG5918" s="248"/>
      <x:c r="QVH5918" s="248"/>
      <x:c r="QVI5918" s="248"/>
      <x:c r="QVJ5918" s="248"/>
      <x:c r="QVK5918" s="248"/>
      <x:c r="QVL5918" s="248"/>
      <x:c r="QVM5918" s="248"/>
      <x:c r="QVN5918" s="248"/>
      <x:c r="QVO5918" s="248"/>
      <x:c r="QVP5918" s="248"/>
      <x:c r="QVQ5918" s="248"/>
      <x:c r="QVR5918" s="248"/>
      <x:c r="QVS5918" s="248"/>
      <x:c r="QVT5918" s="248"/>
      <x:c r="QVU5918" s="248"/>
      <x:c r="QVV5918" s="248"/>
      <x:c r="QVW5918" s="248"/>
      <x:c r="QVX5918" s="248"/>
      <x:c r="QVY5918" s="248"/>
      <x:c r="QVZ5918" s="248"/>
      <x:c r="QWA5918" s="248"/>
      <x:c r="QWB5918" s="248"/>
      <x:c r="QWC5918" s="248"/>
      <x:c r="QWD5918" s="248"/>
      <x:c r="QWE5918" s="248"/>
      <x:c r="QWF5918" s="248"/>
      <x:c r="QWG5918" s="248"/>
      <x:c r="QWH5918" s="248"/>
      <x:c r="QWI5918" s="248"/>
      <x:c r="QWJ5918" s="248"/>
      <x:c r="QWK5918" s="248"/>
      <x:c r="QWL5918" s="248"/>
      <x:c r="QWM5918" s="248"/>
      <x:c r="QWN5918" s="248"/>
      <x:c r="QWO5918" s="248"/>
      <x:c r="QWP5918" s="248"/>
      <x:c r="QWQ5918" s="248"/>
      <x:c r="QWR5918" s="248"/>
      <x:c r="QWS5918" s="248"/>
      <x:c r="QWT5918" s="248"/>
      <x:c r="QWU5918" s="248"/>
      <x:c r="QWV5918" s="248"/>
      <x:c r="QWW5918" s="248"/>
      <x:c r="QWX5918" s="248"/>
      <x:c r="QWY5918" s="248"/>
      <x:c r="QWZ5918" s="248"/>
      <x:c r="QXA5918" s="248"/>
      <x:c r="QXB5918" s="248"/>
      <x:c r="QXC5918" s="248"/>
      <x:c r="QXD5918" s="248"/>
      <x:c r="QXE5918" s="248"/>
      <x:c r="QXF5918" s="248"/>
      <x:c r="QXG5918" s="248"/>
      <x:c r="QXH5918" s="248"/>
      <x:c r="QXI5918" s="248"/>
      <x:c r="QXJ5918" s="248"/>
      <x:c r="QXK5918" s="248"/>
      <x:c r="QXL5918" s="248"/>
      <x:c r="QXM5918" s="248"/>
      <x:c r="QXN5918" s="248"/>
      <x:c r="QXO5918" s="248"/>
      <x:c r="QXP5918" s="248"/>
      <x:c r="QXQ5918" s="248"/>
      <x:c r="QXR5918" s="248"/>
      <x:c r="QXS5918" s="248"/>
      <x:c r="QXT5918" s="248"/>
      <x:c r="QXU5918" s="248"/>
      <x:c r="QXV5918" s="248"/>
      <x:c r="QXW5918" s="248"/>
      <x:c r="QXX5918" s="248"/>
      <x:c r="QXY5918" s="248"/>
      <x:c r="QXZ5918" s="248"/>
      <x:c r="QYA5918" s="248"/>
      <x:c r="QYB5918" s="248"/>
      <x:c r="QYC5918" s="248"/>
      <x:c r="QYD5918" s="248"/>
      <x:c r="QYE5918" s="248"/>
      <x:c r="QYF5918" s="248"/>
      <x:c r="QYG5918" s="248"/>
      <x:c r="QYH5918" s="248"/>
      <x:c r="QYI5918" s="248"/>
      <x:c r="QYJ5918" s="248"/>
      <x:c r="QYK5918" s="248"/>
      <x:c r="QYL5918" s="248"/>
      <x:c r="QYM5918" s="248"/>
      <x:c r="QYN5918" s="248"/>
      <x:c r="QYO5918" s="248"/>
      <x:c r="QYP5918" s="248"/>
      <x:c r="QYQ5918" s="248"/>
      <x:c r="QYR5918" s="248"/>
      <x:c r="QYS5918" s="248"/>
      <x:c r="QYT5918" s="248"/>
      <x:c r="QYU5918" s="248"/>
      <x:c r="QYV5918" s="248"/>
      <x:c r="QYW5918" s="248"/>
      <x:c r="QYX5918" s="248"/>
      <x:c r="QYY5918" s="248"/>
      <x:c r="QYZ5918" s="248"/>
      <x:c r="QZA5918" s="248"/>
      <x:c r="QZB5918" s="248"/>
      <x:c r="QZC5918" s="248"/>
      <x:c r="QZD5918" s="248"/>
      <x:c r="QZE5918" s="248"/>
      <x:c r="QZF5918" s="248"/>
      <x:c r="QZG5918" s="248"/>
      <x:c r="QZH5918" s="248"/>
      <x:c r="QZI5918" s="248"/>
      <x:c r="QZJ5918" s="248"/>
      <x:c r="QZK5918" s="248"/>
      <x:c r="QZL5918" s="248"/>
      <x:c r="QZM5918" s="248"/>
      <x:c r="QZN5918" s="248"/>
      <x:c r="QZO5918" s="248"/>
      <x:c r="QZP5918" s="248"/>
      <x:c r="QZQ5918" s="248"/>
      <x:c r="QZR5918" s="248"/>
      <x:c r="QZS5918" s="248"/>
      <x:c r="QZT5918" s="248"/>
      <x:c r="QZU5918" s="248"/>
      <x:c r="QZV5918" s="248"/>
      <x:c r="QZW5918" s="248"/>
      <x:c r="QZX5918" s="248"/>
      <x:c r="QZY5918" s="248"/>
      <x:c r="QZZ5918" s="248"/>
      <x:c r="RAA5918" s="248"/>
      <x:c r="RAB5918" s="248"/>
      <x:c r="RAC5918" s="248"/>
      <x:c r="RAD5918" s="248"/>
      <x:c r="RAE5918" s="248"/>
      <x:c r="RAF5918" s="248"/>
      <x:c r="RAG5918" s="248"/>
      <x:c r="RAH5918" s="248"/>
      <x:c r="RAI5918" s="248"/>
      <x:c r="RAJ5918" s="248"/>
      <x:c r="RAK5918" s="248"/>
      <x:c r="RAL5918" s="248"/>
      <x:c r="RAM5918" s="248"/>
      <x:c r="RAN5918" s="248"/>
      <x:c r="RAO5918" s="248"/>
      <x:c r="RAP5918" s="248"/>
      <x:c r="RAQ5918" s="248"/>
      <x:c r="RAR5918" s="248"/>
      <x:c r="RAS5918" s="248"/>
      <x:c r="RAT5918" s="248"/>
      <x:c r="RAU5918" s="248"/>
      <x:c r="RAV5918" s="248"/>
      <x:c r="RAW5918" s="248"/>
      <x:c r="RAX5918" s="248"/>
      <x:c r="RAY5918" s="248"/>
      <x:c r="RAZ5918" s="248"/>
      <x:c r="RBA5918" s="248"/>
      <x:c r="RBB5918" s="248"/>
      <x:c r="RBC5918" s="248"/>
      <x:c r="RBD5918" s="248"/>
      <x:c r="RBE5918" s="248"/>
      <x:c r="RBF5918" s="248"/>
      <x:c r="RBG5918" s="248"/>
      <x:c r="RBH5918" s="248"/>
      <x:c r="RBI5918" s="248"/>
      <x:c r="RBJ5918" s="248"/>
      <x:c r="RBK5918" s="248"/>
      <x:c r="RBL5918" s="248"/>
      <x:c r="RBM5918" s="248"/>
      <x:c r="RBN5918" s="248"/>
      <x:c r="RBO5918" s="248"/>
      <x:c r="RBP5918" s="248"/>
      <x:c r="RBQ5918" s="248"/>
      <x:c r="RBR5918" s="248"/>
      <x:c r="RBS5918" s="248"/>
      <x:c r="RBT5918" s="248"/>
      <x:c r="RBU5918" s="248"/>
      <x:c r="RBV5918" s="248"/>
      <x:c r="RBW5918" s="248"/>
      <x:c r="RBX5918" s="248"/>
      <x:c r="RBY5918" s="248"/>
      <x:c r="RBZ5918" s="248"/>
      <x:c r="RCA5918" s="248"/>
      <x:c r="RCB5918" s="248"/>
      <x:c r="RCC5918" s="248"/>
      <x:c r="RCD5918" s="248"/>
      <x:c r="RCE5918" s="248"/>
      <x:c r="RCF5918" s="248"/>
      <x:c r="RCG5918" s="248"/>
      <x:c r="RCH5918" s="248"/>
      <x:c r="RCI5918" s="248"/>
      <x:c r="RCJ5918" s="248"/>
      <x:c r="RCK5918" s="248"/>
      <x:c r="RCL5918" s="248"/>
      <x:c r="RCM5918" s="248"/>
      <x:c r="RCN5918" s="248"/>
      <x:c r="RCO5918" s="248"/>
      <x:c r="RCP5918" s="248"/>
      <x:c r="RCQ5918" s="248"/>
      <x:c r="RCR5918" s="248"/>
      <x:c r="RCS5918" s="248"/>
      <x:c r="RCT5918" s="248"/>
      <x:c r="RCU5918" s="248"/>
      <x:c r="RCV5918" s="248"/>
      <x:c r="RCW5918" s="248"/>
      <x:c r="RCX5918" s="248"/>
      <x:c r="RCY5918" s="248"/>
      <x:c r="RCZ5918" s="248"/>
      <x:c r="RDA5918" s="248"/>
      <x:c r="RDB5918" s="248"/>
      <x:c r="RDC5918" s="248"/>
      <x:c r="RDD5918" s="248"/>
      <x:c r="RDE5918" s="248"/>
      <x:c r="RDF5918" s="248"/>
      <x:c r="RDG5918" s="248"/>
      <x:c r="RDH5918" s="248"/>
      <x:c r="RDI5918" s="248"/>
      <x:c r="RDJ5918" s="248"/>
      <x:c r="RDK5918" s="248"/>
      <x:c r="RDL5918" s="248"/>
      <x:c r="RDM5918" s="248"/>
      <x:c r="RDN5918" s="248"/>
      <x:c r="RDO5918" s="248"/>
      <x:c r="RDP5918" s="248"/>
      <x:c r="RDQ5918" s="248"/>
      <x:c r="RDR5918" s="248"/>
      <x:c r="RDS5918" s="248"/>
      <x:c r="RDT5918" s="248"/>
      <x:c r="RDU5918" s="248"/>
      <x:c r="RDV5918" s="248"/>
      <x:c r="RDW5918" s="248"/>
      <x:c r="RDX5918" s="248"/>
      <x:c r="RDY5918" s="248"/>
      <x:c r="RDZ5918" s="248"/>
      <x:c r="REA5918" s="248"/>
      <x:c r="REB5918" s="248"/>
      <x:c r="REC5918" s="248"/>
      <x:c r="RED5918" s="248"/>
      <x:c r="REE5918" s="248"/>
      <x:c r="REF5918" s="248"/>
      <x:c r="REG5918" s="248"/>
      <x:c r="REH5918" s="248"/>
      <x:c r="REI5918" s="248"/>
      <x:c r="REJ5918" s="248"/>
      <x:c r="REK5918" s="248"/>
      <x:c r="REL5918" s="248"/>
      <x:c r="REM5918" s="248"/>
      <x:c r="REN5918" s="248"/>
      <x:c r="REO5918" s="248"/>
      <x:c r="REP5918" s="248"/>
      <x:c r="REQ5918" s="248"/>
      <x:c r="RER5918" s="248"/>
      <x:c r="RES5918" s="248"/>
      <x:c r="RET5918" s="248"/>
      <x:c r="REU5918" s="248"/>
      <x:c r="REV5918" s="248"/>
      <x:c r="REW5918" s="248"/>
      <x:c r="REX5918" s="248"/>
      <x:c r="REY5918" s="248"/>
      <x:c r="REZ5918" s="248"/>
      <x:c r="RFA5918" s="248"/>
      <x:c r="RFB5918" s="248"/>
      <x:c r="RFC5918" s="248"/>
      <x:c r="RFD5918" s="248"/>
      <x:c r="RFE5918" s="248"/>
      <x:c r="RFF5918" s="248"/>
      <x:c r="RFG5918" s="248"/>
      <x:c r="RFH5918" s="248"/>
      <x:c r="RFI5918" s="248"/>
      <x:c r="RFJ5918" s="248"/>
      <x:c r="RFK5918" s="248"/>
      <x:c r="RFL5918" s="248"/>
      <x:c r="RFM5918" s="248"/>
      <x:c r="RFN5918" s="248"/>
      <x:c r="RFO5918" s="248"/>
      <x:c r="RFP5918" s="248"/>
      <x:c r="RFQ5918" s="248"/>
      <x:c r="RFR5918" s="248"/>
      <x:c r="RFS5918" s="248"/>
      <x:c r="RFT5918" s="248"/>
      <x:c r="RFU5918" s="248"/>
      <x:c r="RFV5918" s="248"/>
      <x:c r="RFW5918" s="248"/>
      <x:c r="RFX5918" s="248"/>
      <x:c r="RFY5918" s="248"/>
      <x:c r="RFZ5918" s="248"/>
      <x:c r="RGA5918" s="248"/>
      <x:c r="RGB5918" s="248"/>
      <x:c r="RGC5918" s="248"/>
      <x:c r="RGD5918" s="248"/>
      <x:c r="RGE5918" s="248"/>
      <x:c r="RGF5918" s="248"/>
      <x:c r="RGG5918" s="248"/>
      <x:c r="RGH5918" s="248"/>
      <x:c r="RGI5918" s="248"/>
      <x:c r="RGJ5918" s="248"/>
      <x:c r="RGK5918" s="248"/>
      <x:c r="RGL5918" s="248"/>
      <x:c r="RGM5918" s="248"/>
      <x:c r="RGN5918" s="248"/>
      <x:c r="RGO5918" s="248"/>
      <x:c r="RGP5918" s="248"/>
      <x:c r="RGQ5918" s="248"/>
      <x:c r="RGR5918" s="248"/>
      <x:c r="RGS5918" s="248"/>
      <x:c r="RGT5918" s="248"/>
      <x:c r="RGU5918" s="248"/>
      <x:c r="RGV5918" s="248"/>
      <x:c r="RGW5918" s="248"/>
      <x:c r="RGX5918" s="248"/>
      <x:c r="RGY5918" s="248"/>
      <x:c r="RGZ5918" s="248"/>
      <x:c r="RHA5918" s="248"/>
      <x:c r="RHB5918" s="248"/>
      <x:c r="RHC5918" s="248"/>
      <x:c r="RHD5918" s="248"/>
      <x:c r="RHE5918" s="248"/>
      <x:c r="RHF5918" s="248"/>
      <x:c r="RHG5918" s="248"/>
      <x:c r="RHH5918" s="248"/>
      <x:c r="RHI5918" s="248"/>
      <x:c r="RHJ5918" s="248"/>
      <x:c r="RHK5918" s="248"/>
      <x:c r="RHL5918" s="248"/>
      <x:c r="RHM5918" s="248"/>
      <x:c r="RHN5918" s="248"/>
      <x:c r="RHO5918" s="248"/>
      <x:c r="RHP5918" s="248"/>
      <x:c r="RHQ5918" s="248"/>
      <x:c r="RHR5918" s="248"/>
      <x:c r="RHS5918" s="248"/>
      <x:c r="RHT5918" s="248"/>
      <x:c r="RHU5918" s="248"/>
      <x:c r="RHV5918" s="248"/>
      <x:c r="RHW5918" s="248"/>
      <x:c r="RHX5918" s="248"/>
      <x:c r="RHY5918" s="248"/>
      <x:c r="RHZ5918" s="248"/>
      <x:c r="RIA5918" s="248"/>
      <x:c r="RIB5918" s="248"/>
      <x:c r="RIC5918" s="248"/>
      <x:c r="RID5918" s="248"/>
      <x:c r="RIE5918" s="248"/>
      <x:c r="RIF5918" s="248"/>
      <x:c r="RIG5918" s="248"/>
      <x:c r="RIH5918" s="248"/>
      <x:c r="RII5918" s="248"/>
      <x:c r="RIJ5918" s="248"/>
      <x:c r="RIK5918" s="248"/>
      <x:c r="RIL5918" s="248"/>
      <x:c r="RIM5918" s="248"/>
      <x:c r="RIN5918" s="248"/>
      <x:c r="RIO5918" s="248"/>
      <x:c r="RIP5918" s="248"/>
      <x:c r="RIQ5918" s="248"/>
      <x:c r="RIR5918" s="248"/>
      <x:c r="RIS5918" s="248"/>
      <x:c r="RIT5918" s="248"/>
      <x:c r="RIU5918" s="248"/>
      <x:c r="RIV5918" s="248"/>
      <x:c r="RIW5918" s="248"/>
      <x:c r="RIX5918" s="248"/>
      <x:c r="RIY5918" s="248"/>
      <x:c r="RIZ5918" s="248"/>
      <x:c r="RJA5918" s="248"/>
      <x:c r="RJB5918" s="248"/>
      <x:c r="RJC5918" s="248"/>
      <x:c r="RJD5918" s="248"/>
      <x:c r="RJE5918" s="248"/>
      <x:c r="RJF5918" s="248"/>
      <x:c r="RJG5918" s="248"/>
      <x:c r="RJH5918" s="248"/>
      <x:c r="RJI5918" s="248"/>
      <x:c r="RJJ5918" s="248"/>
      <x:c r="RJK5918" s="248"/>
      <x:c r="RJL5918" s="248"/>
      <x:c r="RJM5918" s="248"/>
      <x:c r="RJN5918" s="248"/>
      <x:c r="RJO5918" s="248"/>
      <x:c r="RJP5918" s="248"/>
      <x:c r="RJQ5918" s="248"/>
      <x:c r="RJR5918" s="248"/>
      <x:c r="RJS5918" s="248"/>
      <x:c r="RJT5918" s="248"/>
      <x:c r="RJU5918" s="248"/>
      <x:c r="RJV5918" s="248"/>
      <x:c r="RJW5918" s="248"/>
      <x:c r="RJX5918" s="248"/>
      <x:c r="RJY5918" s="248"/>
      <x:c r="RJZ5918" s="248"/>
      <x:c r="RKA5918" s="248"/>
      <x:c r="RKB5918" s="248"/>
      <x:c r="RKC5918" s="248"/>
      <x:c r="RKD5918" s="248"/>
      <x:c r="RKE5918" s="248"/>
      <x:c r="RKF5918" s="248"/>
      <x:c r="RKG5918" s="248"/>
      <x:c r="RKH5918" s="248"/>
      <x:c r="RKI5918" s="248"/>
      <x:c r="RKJ5918" s="248"/>
      <x:c r="RKK5918" s="248"/>
      <x:c r="RKL5918" s="248"/>
      <x:c r="RKM5918" s="248"/>
      <x:c r="RKN5918" s="248"/>
      <x:c r="RKO5918" s="248"/>
      <x:c r="RKP5918" s="248"/>
      <x:c r="RKQ5918" s="248"/>
      <x:c r="RKR5918" s="248"/>
      <x:c r="RKS5918" s="248"/>
      <x:c r="RKT5918" s="248"/>
      <x:c r="RKU5918" s="248"/>
      <x:c r="RKV5918" s="248"/>
      <x:c r="RKW5918" s="248"/>
      <x:c r="RKX5918" s="248"/>
      <x:c r="RKY5918" s="248"/>
      <x:c r="RKZ5918" s="248"/>
      <x:c r="RLA5918" s="248"/>
      <x:c r="RLB5918" s="248"/>
      <x:c r="RLC5918" s="248"/>
      <x:c r="RLD5918" s="248"/>
      <x:c r="RLE5918" s="248"/>
      <x:c r="RLF5918" s="248"/>
      <x:c r="RLG5918" s="248"/>
      <x:c r="RLH5918" s="248"/>
      <x:c r="RLI5918" s="248"/>
      <x:c r="RLJ5918" s="248"/>
      <x:c r="RLK5918" s="248"/>
      <x:c r="RLL5918" s="248"/>
      <x:c r="RLM5918" s="248"/>
      <x:c r="RLN5918" s="248"/>
      <x:c r="RLO5918" s="248"/>
      <x:c r="RLP5918" s="248"/>
      <x:c r="RLQ5918" s="248"/>
      <x:c r="RLR5918" s="248"/>
      <x:c r="RLS5918" s="248"/>
      <x:c r="RLT5918" s="248"/>
      <x:c r="RLU5918" s="248"/>
      <x:c r="RLV5918" s="248"/>
      <x:c r="RLW5918" s="248"/>
      <x:c r="RLX5918" s="248"/>
      <x:c r="RLY5918" s="248"/>
      <x:c r="RLZ5918" s="248"/>
      <x:c r="RMA5918" s="248"/>
      <x:c r="RMB5918" s="248"/>
      <x:c r="RMC5918" s="248"/>
      <x:c r="RMD5918" s="248"/>
      <x:c r="RME5918" s="248"/>
      <x:c r="RMF5918" s="248"/>
      <x:c r="RMG5918" s="248"/>
      <x:c r="RMH5918" s="248"/>
      <x:c r="RMI5918" s="248"/>
      <x:c r="RMJ5918" s="248"/>
      <x:c r="RMK5918" s="248"/>
      <x:c r="RML5918" s="248"/>
      <x:c r="RMM5918" s="248"/>
      <x:c r="RMN5918" s="248"/>
      <x:c r="RMO5918" s="248"/>
      <x:c r="RMP5918" s="248"/>
      <x:c r="RMQ5918" s="248"/>
      <x:c r="RMR5918" s="248"/>
      <x:c r="RMS5918" s="248"/>
      <x:c r="RMT5918" s="248"/>
      <x:c r="RMU5918" s="248"/>
      <x:c r="RMV5918" s="248"/>
      <x:c r="RMW5918" s="248"/>
      <x:c r="RMX5918" s="248"/>
      <x:c r="RMY5918" s="248"/>
      <x:c r="RMZ5918" s="248"/>
      <x:c r="RNA5918" s="248"/>
      <x:c r="RNB5918" s="248"/>
      <x:c r="RNC5918" s="248"/>
      <x:c r="RND5918" s="248"/>
      <x:c r="RNE5918" s="248"/>
      <x:c r="RNF5918" s="248"/>
      <x:c r="RNG5918" s="248"/>
      <x:c r="RNH5918" s="248"/>
      <x:c r="RNI5918" s="248"/>
      <x:c r="RNJ5918" s="248"/>
      <x:c r="RNK5918" s="248"/>
      <x:c r="RNL5918" s="248"/>
      <x:c r="RNM5918" s="248"/>
      <x:c r="RNN5918" s="248"/>
      <x:c r="RNO5918" s="248"/>
      <x:c r="RNP5918" s="248"/>
      <x:c r="RNQ5918" s="248"/>
      <x:c r="RNR5918" s="248"/>
      <x:c r="RNS5918" s="248"/>
      <x:c r="RNT5918" s="248"/>
      <x:c r="RNU5918" s="248"/>
      <x:c r="RNV5918" s="248"/>
      <x:c r="RNW5918" s="248"/>
      <x:c r="RNX5918" s="248"/>
      <x:c r="RNY5918" s="248"/>
      <x:c r="RNZ5918" s="248"/>
      <x:c r="ROA5918" s="248"/>
      <x:c r="ROB5918" s="248"/>
      <x:c r="ROC5918" s="248"/>
      <x:c r="ROD5918" s="248"/>
      <x:c r="ROE5918" s="248"/>
      <x:c r="ROF5918" s="248"/>
      <x:c r="ROG5918" s="248"/>
      <x:c r="ROH5918" s="248"/>
      <x:c r="ROI5918" s="248"/>
      <x:c r="ROJ5918" s="248"/>
      <x:c r="ROK5918" s="248"/>
      <x:c r="ROL5918" s="248"/>
      <x:c r="ROM5918" s="248"/>
      <x:c r="RON5918" s="248"/>
      <x:c r="ROO5918" s="248"/>
      <x:c r="ROP5918" s="248"/>
      <x:c r="ROQ5918" s="248"/>
      <x:c r="ROR5918" s="248"/>
      <x:c r="ROS5918" s="248"/>
      <x:c r="ROT5918" s="248"/>
      <x:c r="ROU5918" s="248"/>
      <x:c r="ROV5918" s="248"/>
      <x:c r="ROW5918" s="248"/>
      <x:c r="ROX5918" s="248"/>
      <x:c r="ROY5918" s="248"/>
      <x:c r="ROZ5918" s="248"/>
      <x:c r="RPA5918" s="248"/>
      <x:c r="RPB5918" s="248"/>
      <x:c r="RPC5918" s="248"/>
      <x:c r="RPD5918" s="248"/>
      <x:c r="RPE5918" s="248"/>
      <x:c r="RPF5918" s="248"/>
      <x:c r="RPG5918" s="248"/>
      <x:c r="RPH5918" s="248"/>
      <x:c r="RPI5918" s="248"/>
      <x:c r="RPJ5918" s="248"/>
      <x:c r="RPK5918" s="248"/>
      <x:c r="RPL5918" s="248"/>
      <x:c r="RPM5918" s="248"/>
      <x:c r="RPN5918" s="248"/>
      <x:c r="RPO5918" s="248"/>
      <x:c r="RPP5918" s="248"/>
      <x:c r="RPQ5918" s="248"/>
      <x:c r="RPR5918" s="248"/>
      <x:c r="RPS5918" s="248"/>
      <x:c r="RPT5918" s="248"/>
      <x:c r="RPU5918" s="248"/>
      <x:c r="RPV5918" s="248"/>
      <x:c r="RPW5918" s="248"/>
      <x:c r="RPX5918" s="248"/>
      <x:c r="RPY5918" s="248"/>
      <x:c r="RPZ5918" s="248"/>
      <x:c r="RQA5918" s="248"/>
      <x:c r="RQB5918" s="248"/>
      <x:c r="RQC5918" s="248"/>
      <x:c r="RQD5918" s="248"/>
      <x:c r="RQE5918" s="248"/>
      <x:c r="RQF5918" s="248"/>
      <x:c r="RQG5918" s="248"/>
      <x:c r="RQH5918" s="248"/>
      <x:c r="RQI5918" s="248"/>
      <x:c r="RQJ5918" s="248"/>
      <x:c r="RQK5918" s="248"/>
      <x:c r="RQL5918" s="248"/>
      <x:c r="RQM5918" s="248"/>
      <x:c r="RQN5918" s="248"/>
      <x:c r="RQO5918" s="248"/>
      <x:c r="RQP5918" s="248"/>
      <x:c r="RQQ5918" s="248"/>
      <x:c r="RQR5918" s="248"/>
      <x:c r="RQS5918" s="248"/>
      <x:c r="RQT5918" s="248"/>
      <x:c r="RQU5918" s="248"/>
      <x:c r="RQV5918" s="248"/>
      <x:c r="RQW5918" s="248"/>
      <x:c r="RQX5918" s="248"/>
      <x:c r="RQY5918" s="248"/>
      <x:c r="RQZ5918" s="248"/>
      <x:c r="RRA5918" s="248"/>
      <x:c r="RRB5918" s="248"/>
      <x:c r="RRC5918" s="248"/>
      <x:c r="RRD5918" s="248"/>
      <x:c r="RRE5918" s="248"/>
      <x:c r="RRF5918" s="248"/>
      <x:c r="RRG5918" s="248"/>
      <x:c r="RRH5918" s="248"/>
      <x:c r="RRI5918" s="248"/>
      <x:c r="RRJ5918" s="248"/>
      <x:c r="RRK5918" s="248"/>
      <x:c r="RRL5918" s="248"/>
      <x:c r="RRM5918" s="248"/>
      <x:c r="RRN5918" s="248"/>
      <x:c r="RRO5918" s="248"/>
      <x:c r="RRP5918" s="248"/>
      <x:c r="RRQ5918" s="248"/>
      <x:c r="RRR5918" s="248"/>
      <x:c r="RRS5918" s="248"/>
      <x:c r="RRT5918" s="248"/>
      <x:c r="RRU5918" s="248"/>
      <x:c r="RRV5918" s="248"/>
      <x:c r="RRW5918" s="248"/>
      <x:c r="RRX5918" s="248"/>
      <x:c r="RRY5918" s="248"/>
      <x:c r="RRZ5918" s="248"/>
      <x:c r="RSA5918" s="248"/>
      <x:c r="RSB5918" s="248"/>
      <x:c r="RSC5918" s="248"/>
      <x:c r="RSD5918" s="248"/>
      <x:c r="RSE5918" s="248"/>
      <x:c r="RSF5918" s="248"/>
      <x:c r="RSG5918" s="248"/>
      <x:c r="RSH5918" s="248"/>
      <x:c r="RSI5918" s="248"/>
      <x:c r="RSJ5918" s="248"/>
      <x:c r="RSK5918" s="248"/>
      <x:c r="RSL5918" s="248"/>
      <x:c r="RSM5918" s="248"/>
      <x:c r="RSN5918" s="248"/>
      <x:c r="RSO5918" s="248"/>
      <x:c r="RSP5918" s="248"/>
      <x:c r="RSQ5918" s="248"/>
      <x:c r="RSR5918" s="248"/>
      <x:c r="RSS5918" s="248"/>
      <x:c r="RST5918" s="248"/>
      <x:c r="RSU5918" s="248"/>
      <x:c r="RSV5918" s="248"/>
      <x:c r="RSW5918" s="248"/>
      <x:c r="RSX5918" s="248"/>
      <x:c r="RSY5918" s="248"/>
      <x:c r="RSZ5918" s="248"/>
      <x:c r="RTA5918" s="248"/>
      <x:c r="RTB5918" s="248"/>
      <x:c r="RTC5918" s="248"/>
      <x:c r="RTD5918" s="248"/>
      <x:c r="RTE5918" s="248"/>
      <x:c r="RTF5918" s="248"/>
      <x:c r="RTG5918" s="248"/>
      <x:c r="RTH5918" s="248"/>
      <x:c r="RTI5918" s="248"/>
      <x:c r="RTJ5918" s="248"/>
      <x:c r="RTK5918" s="248"/>
      <x:c r="RTL5918" s="248"/>
      <x:c r="RTM5918" s="248"/>
      <x:c r="RTN5918" s="248"/>
      <x:c r="RTO5918" s="248"/>
      <x:c r="RTP5918" s="248"/>
      <x:c r="RTQ5918" s="248"/>
      <x:c r="RTR5918" s="248"/>
      <x:c r="RTS5918" s="248"/>
      <x:c r="RTT5918" s="248"/>
      <x:c r="RTU5918" s="248"/>
      <x:c r="RTV5918" s="248"/>
      <x:c r="RTW5918" s="248"/>
      <x:c r="RTX5918" s="248"/>
      <x:c r="RTY5918" s="248"/>
      <x:c r="RTZ5918" s="248"/>
      <x:c r="RUA5918" s="248"/>
      <x:c r="RUB5918" s="248"/>
      <x:c r="RUC5918" s="248"/>
      <x:c r="RUD5918" s="248"/>
      <x:c r="RUE5918" s="248"/>
      <x:c r="RUF5918" s="248"/>
      <x:c r="RUG5918" s="248"/>
      <x:c r="RUH5918" s="248"/>
      <x:c r="RUI5918" s="248"/>
      <x:c r="RUJ5918" s="248"/>
      <x:c r="RUK5918" s="248"/>
      <x:c r="RUL5918" s="248"/>
      <x:c r="RUM5918" s="248"/>
      <x:c r="RUN5918" s="248"/>
      <x:c r="RUO5918" s="248"/>
      <x:c r="RUP5918" s="248"/>
      <x:c r="RUQ5918" s="248"/>
      <x:c r="RUR5918" s="248"/>
      <x:c r="RUS5918" s="248"/>
      <x:c r="RUT5918" s="248"/>
      <x:c r="RUU5918" s="248"/>
      <x:c r="RUV5918" s="248"/>
      <x:c r="RUW5918" s="248"/>
      <x:c r="RUX5918" s="248"/>
      <x:c r="RUY5918" s="248"/>
      <x:c r="RUZ5918" s="248"/>
      <x:c r="RVA5918" s="248"/>
      <x:c r="RVB5918" s="248"/>
      <x:c r="RVC5918" s="248"/>
      <x:c r="RVD5918" s="248"/>
      <x:c r="RVE5918" s="248"/>
      <x:c r="RVF5918" s="248"/>
      <x:c r="RVG5918" s="248"/>
      <x:c r="RVH5918" s="248"/>
      <x:c r="RVI5918" s="248"/>
      <x:c r="RVJ5918" s="248"/>
      <x:c r="RVK5918" s="248"/>
      <x:c r="RVL5918" s="248"/>
      <x:c r="RVM5918" s="248"/>
      <x:c r="RVN5918" s="248"/>
      <x:c r="RVO5918" s="248"/>
      <x:c r="RVP5918" s="248"/>
      <x:c r="RVQ5918" s="248"/>
      <x:c r="RVR5918" s="248"/>
      <x:c r="RVS5918" s="248"/>
      <x:c r="RVT5918" s="248"/>
      <x:c r="RVU5918" s="248"/>
      <x:c r="RVV5918" s="248"/>
      <x:c r="RVW5918" s="248"/>
      <x:c r="RVX5918" s="248"/>
      <x:c r="RVY5918" s="248"/>
      <x:c r="RVZ5918" s="248"/>
      <x:c r="RWA5918" s="248"/>
      <x:c r="RWB5918" s="248"/>
      <x:c r="RWC5918" s="248"/>
      <x:c r="RWD5918" s="248"/>
      <x:c r="RWE5918" s="248"/>
      <x:c r="RWF5918" s="248"/>
      <x:c r="RWG5918" s="248"/>
      <x:c r="RWH5918" s="248"/>
      <x:c r="RWI5918" s="248"/>
      <x:c r="RWJ5918" s="248"/>
      <x:c r="RWK5918" s="248"/>
      <x:c r="RWL5918" s="248"/>
      <x:c r="RWM5918" s="248"/>
      <x:c r="RWN5918" s="248"/>
      <x:c r="RWO5918" s="248"/>
      <x:c r="RWP5918" s="248"/>
      <x:c r="RWQ5918" s="248"/>
      <x:c r="RWR5918" s="248"/>
      <x:c r="RWS5918" s="248"/>
      <x:c r="RWT5918" s="248"/>
      <x:c r="RWU5918" s="248"/>
      <x:c r="RWV5918" s="248"/>
      <x:c r="RWW5918" s="248"/>
      <x:c r="RWX5918" s="248"/>
      <x:c r="RWY5918" s="248"/>
      <x:c r="RWZ5918" s="248"/>
      <x:c r="RXA5918" s="248"/>
      <x:c r="RXB5918" s="248"/>
      <x:c r="RXC5918" s="248"/>
      <x:c r="RXD5918" s="248"/>
      <x:c r="RXE5918" s="248"/>
      <x:c r="RXF5918" s="248"/>
      <x:c r="RXG5918" s="248"/>
      <x:c r="RXH5918" s="248"/>
      <x:c r="RXI5918" s="248"/>
      <x:c r="RXJ5918" s="248"/>
      <x:c r="RXK5918" s="248"/>
      <x:c r="RXL5918" s="248"/>
      <x:c r="RXM5918" s="248"/>
      <x:c r="RXN5918" s="248"/>
      <x:c r="RXO5918" s="248"/>
      <x:c r="RXP5918" s="248"/>
      <x:c r="RXQ5918" s="248"/>
      <x:c r="RXR5918" s="248"/>
      <x:c r="RXS5918" s="248"/>
      <x:c r="RXT5918" s="248"/>
      <x:c r="RXU5918" s="248"/>
      <x:c r="RXV5918" s="248"/>
      <x:c r="RXW5918" s="248"/>
      <x:c r="RXX5918" s="248"/>
      <x:c r="RXY5918" s="248"/>
      <x:c r="RXZ5918" s="248"/>
      <x:c r="RYA5918" s="248"/>
      <x:c r="RYB5918" s="248"/>
      <x:c r="RYC5918" s="248"/>
      <x:c r="RYD5918" s="248"/>
      <x:c r="RYE5918" s="248"/>
      <x:c r="RYF5918" s="248"/>
      <x:c r="RYG5918" s="248"/>
      <x:c r="RYH5918" s="248"/>
      <x:c r="RYI5918" s="248"/>
      <x:c r="RYJ5918" s="248"/>
      <x:c r="RYK5918" s="248"/>
      <x:c r="RYL5918" s="248"/>
      <x:c r="RYM5918" s="248"/>
      <x:c r="RYN5918" s="248"/>
      <x:c r="RYO5918" s="248"/>
      <x:c r="RYP5918" s="248"/>
      <x:c r="RYQ5918" s="248"/>
      <x:c r="RYR5918" s="248"/>
      <x:c r="RYS5918" s="248"/>
      <x:c r="RYT5918" s="248"/>
      <x:c r="RYU5918" s="248"/>
      <x:c r="RYV5918" s="248"/>
      <x:c r="RYW5918" s="248"/>
      <x:c r="RYX5918" s="248"/>
      <x:c r="RYY5918" s="248"/>
      <x:c r="RYZ5918" s="248"/>
      <x:c r="RZA5918" s="248"/>
      <x:c r="RZB5918" s="248"/>
      <x:c r="RZC5918" s="248"/>
      <x:c r="RZD5918" s="248"/>
      <x:c r="RZE5918" s="248"/>
      <x:c r="RZF5918" s="248"/>
      <x:c r="RZG5918" s="248"/>
      <x:c r="RZH5918" s="248"/>
      <x:c r="RZI5918" s="248"/>
      <x:c r="RZJ5918" s="248"/>
      <x:c r="RZK5918" s="248"/>
      <x:c r="RZL5918" s="248"/>
      <x:c r="RZM5918" s="248"/>
      <x:c r="RZN5918" s="248"/>
      <x:c r="RZO5918" s="248"/>
      <x:c r="RZP5918" s="248"/>
      <x:c r="RZQ5918" s="248"/>
      <x:c r="RZR5918" s="248"/>
      <x:c r="RZS5918" s="248"/>
      <x:c r="RZT5918" s="248"/>
      <x:c r="RZU5918" s="248"/>
      <x:c r="RZV5918" s="248"/>
      <x:c r="RZW5918" s="248"/>
      <x:c r="RZX5918" s="248"/>
      <x:c r="RZY5918" s="248"/>
      <x:c r="RZZ5918" s="248"/>
      <x:c r="SAA5918" s="248"/>
      <x:c r="SAB5918" s="248"/>
      <x:c r="SAC5918" s="248"/>
      <x:c r="SAD5918" s="248"/>
      <x:c r="SAE5918" s="248"/>
      <x:c r="SAF5918" s="248"/>
      <x:c r="SAG5918" s="248"/>
      <x:c r="SAH5918" s="248"/>
      <x:c r="SAI5918" s="248"/>
      <x:c r="SAJ5918" s="248"/>
      <x:c r="SAK5918" s="248"/>
      <x:c r="SAL5918" s="248"/>
      <x:c r="SAM5918" s="248"/>
      <x:c r="SAN5918" s="248"/>
      <x:c r="SAO5918" s="248"/>
      <x:c r="SAP5918" s="248"/>
      <x:c r="SAQ5918" s="248"/>
      <x:c r="SAR5918" s="248"/>
      <x:c r="SAS5918" s="248"/>
      <x:c r="SAT5918" s="248"/>
      <x:c r="SAU5918" s="248"/>
      <x:c r="SAV5918" s="248"/>
      <x:c r="SAW5918" s="248"/>
      <x:c r="SAX5918" s="248"/>
      <x:c r="SAY5918" s="248"/>
      <x:c r="SAZ5918" s="248"/>
      <x:c r="SBA5918" s="248"/>
      <x:c r="SBB5918" s="248"/>
      <x:c r="SBC5918" s="248"/>
      <x:c r="SBD5918" s="248"/>
      <x:c r="SBE5918" s="248"/>
      <x:c r="SBF5918" s="248"/>
      <x:c r="SBG5918" s="248"/>
      <x:c r="SBH5918" s="248"/>
      <x:c r="SBI5918" s="248"/>
      <x:c r="SBJ5918" s="248"/>
      <x:c r="SBK5918" s="248"/>
      <x:c r="SBL5918" s="248"/>
      <x:c r="SBM5918" s="248"/>
      <x:c r="SBN5918" s="248"/>
      <x:c r="SBO5918" s="248"/>
      <x:c r="SBP5918" s="248"/>
      <x:c r="SBQ5918" s="248"/>
      <x:c r="SBR5918" s="248"/>
      <x:c r="SBS5918" s="248"/>
      <x:c r="SBT5918" s="248"/>
      <x:c r="SBU5918" s="248"/>
      <x:c r="SBV5918" s="248"/>
      <x:c r="SBW5918" s="248"/>
      <x:c r="SBX5918" s="248"/>
      <x:c r="SBY5918" s="248"/>
      <x:c r="SBZ5918" s="248"/>
      <x:c r="SCA5918" s="248"/>
      <x:c r="SCB5918" s="248"/>
      <x:c r="SCC5918" s="248"/>
      <x:c r="SCD5918" s="248"/>
      <x:c r="SCE5918" s="248"/>
      <x:c r="SCF5918" s="248"/>
      <x:c r="SCG5918" s="248"/>
      <x:c r="SCH5918" s="248"/>
      <x:c r="SCI5918" s="248"/>
      <x:c r="SCJ5918" s="248"/>
      <x:c r="SCK5918" s="248"/>
      <x:c r="SCL5918" s="248"/>
      <x:c r="SCM5918" s="248"/>
      <x:c r="SCN5918" s="248"/>
      <x:c r="SCO5918" s="248"/>
      <x:c r="SCP5918" s="248"/>
      <x:c r="SCQ5918" s="248"/>
      <x:c r="SCR5918" s="248"/>
      <x:c r="SCS5918" s="248"/>
      <x:c r="SCT5918" s="248"/>
      <x:c r="SCU5918" s="248"/>
      <x:c r="SCV5918" s="248"/>
      <x:c r="SCW5918" s="248"/>
      <x:c r="SCX5918" s="248"/>
      <x:c r="SCY5918" s="248"/>
      <x:c r="SCZ5918" s="248"/>
      <x:c r="SDA5918" s="248"/>
      <x:c r="SDB5918" s="248"/>
      <x:c r="SDC5918" s="248"/>
      <x:c r="SDD5918" s="248"/>
      <x:c r="SDE5918" s="248"/>
      <x:c r="SDF5918" s="248"/>
      <x:c r="SDG5918" s="248"/>
      <x:c r="SDH5918" s="248"/>
      <x:c r="SDI5918" s="248"/>
      <x:c r="SDJ5918" s="248"/>
      <x:c r="SDK5918" s="248"/>
      <x:c r="SDL5918" s="248"/>
      <x:c r="SDM5918" s="248"/>
      <x:c r="SDN5918" s="248"/>
      <x:c r="SDO5918" s="248"/>
      <x:c r="SDP5918" s="248"/>
      <x:c r="SDQ5918" s="248"/>
      <x:c r="SDR5918" s="248"/>
      <x:c r="SDS5918" s="248"/>
      <x:c r="SDT5918" s="248"/>
      <x:c r="SDU5918" s="248"/>
      <x:c r="SDV5918" s="248"/>
      <x:c r="SDW5918" s="248"/>
      <x:c r="SDX5918" s="248"/>
      <x:c r="SDY5918" s="248"/>
      <x:c r="SDZ5918" s="248"/>
      <x:c r="SEA5918" s="248"/>
      <x:c r="SEB5918" s="248"/>
      <x:c r="SEC5918" s="248"/>
      <x:c r="SED5918" s="248"/>
      <x:c r="SEE5918" s="248"/>
      <x:c r="SEF5918" s="248"/>
      <x:c r="SEG5918" s="248"/>
      <x:c r="SEH5918" s="248"/>
      <x:c r="SEI5918" s="248"/>
      <x:c r="SEJ5918" s="248"/>
      <x:c r="SEK5918" s="248"/>
      <x:c r="SEL5918" s="248"/>
      <x:c r="SEM5918" s="248"/>
      <x:c r="SEN5918" s="248"/>
      <x:c r="SEO5918" s="248"/>
      <x:c r="SEP5918" s="248"/>
      <x:c r="SEQ5918" s="248"/>
      <x:c r="SER5918" s="248"/>
      <x:c r="SES5918" s="248"/>
      <x:c r="SET5918" s="248"/>
      <x:c r="SEU5918" s="248"/>
      <x:c r="SEV5918" s="248"/>
      <x:c r="SEW5918" s="248"/>
      <x:c r="SEX5918" s="248"/>
      <x:c r="SEY5918" s="248"/>
      <x:c r="SEZ5918" s="248"/>
      <x:c r="SFA5918" s="248"/>
      <x:c r="SFB5918" s="248"/>
      <x:c r="SFC5918" s="248"/>
      <x:c r="SFD5918" s="248"/>
      <x:c r="SFE5918" s="248"/>
      <x:c r="SFF5918" s="248"/>
      <x:c r="SFG5918" s="248"/>
      <x:c r="SFH5918" s="248"/>
      <x:c r="SFI5918" s="248"/>
      <x:c r="SFJ5918" s="248"/>
      <x:c r="SFK5918" s="248"/>
      <x:c r="SFL5918" s="248"/>
      <x:c r="SFM5918" s="248"/>
      <x:c r="SFN5918" s="248"/>
      <x:c r="SFO5918" s="248"/>
      <x:c r="SFP5918" s="248"/>
      <x:c r="SFQ5918" s="248"/>
      <x:c r="SFR5918" s="248"/>
      <x:c r="SFS5918" s="248"/>
      <x:c r="SFT5918" s="248"/>
      <x:c r="SFU5918" s="248"/>
      <x:c r="SFV5918" s="248"/>
      <x:c r="SFW5918" s="248"/>
      <x:c r="SFX5918" s="248"/>
      <x:c r="SFY5918" s="248"/>
      <x:c r="SFZ5918" s="248"/>
      <x:c r="SGA5918" s="248"/>
      <x:c r="SGB5918" s="248"/>
      <x:c r="SGC5918" s="248"/>
      <x:c r="SGD5918" s="248"/>
      <x:c r="SGE5918" s="248"/>
      <x:c r="SGF5918" s="248"/>
      <x:c r="SGG5918" s="248"/>
      <x:c r="SGH5918" s="248"/>
      <x:c r="SGI5918" s="248"/>
      <x:c r="SGJ5918" s="248"/>
      <x:c r="SGK5918" s="248"/>
      <x:c r="SGL5918" s="248"/>
      <x:c r="SGM5918" s="248"/>
      <x:c r="SGN5918" s="248"/>
      <x:c r="SGO5918" s="248"/>
      <x:c r="SGP5918" s="248"/>
      <x:c r="SGQ5918" s="248"/>
      <x:c r="SGR5918" s="248"/>
      <x:c r="SGS5918" s="248"/>
      <x:c r="SGT5918" s="248"/>
      <x:c r="SGU5918" s="248"/>
      <x:c r="SGV5918" s="248"/>
      <x:c r="SGW5918" s="248"/>
      <x:c r="SGX5918" s="248"/>
      <x:c r="SGY5918" s="248"/>
      <x:c r="SGZ5918" s="248"/>
      <x:c r="SHA5918" s="248"/>
      <x:c r="SHB5918" s="248"/>
      <x:c r="SHC5918" s="248"/>
      <x:c r="SHD5918" s="248"/>
      <x:c r="SHE5918" s="248"/>
      <x:c r="SHF5918" s="248"/>
      <x:c r="SHG5918" s="248"/>
      <x:c r="SHH5918" s="248"/>
      <x:c r="SHI5918" s="248"/>
      <x:c r="SHJ5918" s="248"/>
      <x:c r="SHK5918" s="248"/>
      <x:c r="SHL5918" s="248"/>
      <x:c r="SHM5918" s="248"/>
      <x:c r="SHN5918" s="248"/>
      <x:c r="SHO5918" s="248"/>
      <x:c r="SHP5918" s="248"/>
      <x:c r="SHQ5918" s="248"/>
      <x:c r="SHR5918" s="248"/>
      <x:c r="SHS5918" s="248"/>
      <x:c r="SHT5918" s="248"/>
      <x:c r="SHU5918" s="248"/>
      <x:c r="SHV5918" s="248"/>
      <x:c r="SHW5918" s="248"/>
      <x:c r="SHX5918" s="248"/>
      <x:c r="SHY5918" s="248"/>
      <x:c r="SHZ5918" s="248"/>
      <x:c r="SIA5918" s="248"/>
      <x:c r="SIB5918" s="248"/>
      <x:c r="SIC5918" s="248"/>
      <x:c r="SID5918" s="248"/>
      <x:c r="SIE5918" s="248"/>
      <x:c r="SIF5918" s="248"/>
      <x:c r="SIG5918" s="248"/>
      <x:c r="SIH5918" s="248"/>
      <x:c r="SII5918" s="248"/>
      <x:c r="SIJ5918" s="248"/>
      <x:c r="SIK5918" s="248"/>
      <x:c r="SIL5918" s="248"/>
      <x:c r="SIM5918" s="248"/>
      <x:c r="SIN5918" s="248"/>
      <x:c r="SIO5918" s="248"/>
      <x:c r="SIP5918" s="248"/>
      <x:c r="SIQ5918" s="248"/>
      <x:c r="SIR5918" s="248"/>
      <x:c r="SIS5918" s="248"/>
      <x:c r="SIT5918" s="248"/>
      <x:c r="SIU5918" s="248"/>
      <x:c r="SIV5918" s="248"/>
      <x:c r="SIW5918" s="248"/>
      <x:c r="SIX5918" s="248"/>
      <x:c r="SIY5918" s="248"/>
      <x:c r="SIZ5918" s="248"/>
      <x:c r="SJA5918" s="248"/>
      <x:c r="SJB5918" s="248"/>
      <x:c r="SJC5918" s="248"/>
      <x:c r="SJD5918" s="248"/>
      <x:c r="SJE5918" s="248"/>
      <x:c r="SJF5918" s="248"/>
      <x:c r="SJG5918" s="248"/>
      <x:c r="SJH5918" s="248"/>
      <x:c r="SJI5918" s="248"/>
      <x:c r="SJJ5918" s="248"/>
      <x:c r="SJK5918" s="248"/>
      <x:c r="SJL5918" s="248"/>
      <x:c r="SJM5918" s="248"/>
      <x:c r="SJN5918" s="248"/>
      <x:c r="SJO5918" s="248"/>
      <x:c r="SJP5918" s="248"/>
      <x:c r="SJQ5918" s="248"/>
      <x:c r="SJR5918" s="248"/>
      <x:c r="SJS5918" s="248"/>
      <x:c r="SJT5918" s="248"/>
      <x:c r="SJU5918" s="248"/>
      <x:c r="SJV5918" s="248"/>
      <x:c r="SJW5918" s="248"/>
      <x:c r="SJX5918" s="248"/>
      <x:c r="SJY5918" s="248"/>
      <x:c r="SJZ5918" s="248"/>
      <x:c r="SKA5918" s="248"/>
      <x:c r="SKB5918" s="248"/>
      <x:c r="SKC5918" s="248"/>
      <x:c r="SKD5918" s="248"/>
      <x:c r="SKE5918" s="248"/>
      <x:c r="SKF5918" s="248"/>
      <x:c r="SKG5918" s="248"/>
      <x:c r="SKH5918" s="248"/>
      <x:c r="SKI5918" s="248"/>
      <x:c r="SKJ5918" s="248"/>
      <x:c r="SKK5918" s="248"/>
      <x:c r="SKL5918" s="248"/>
      <x:c r="SKM5918" s="248"/>
      <x:c r="SKN5918" s="248"/>
      <x:c r="SKO5918" s="248"/>
      <x:c r="SKP5918" s="248"/>
      <x:c r="SKQ5918" s="248"/>
      <x:c r="SKR5918" s="248"/>
      <x:c r="SKS5918" s="248"/>
      <x:c r="SKT5918" s="248"/>
      <x:c r="SKU5918" s="248"/>
      <x:c r="SKV5918" s="248"/>
      <x:c r="SKW5918" s="248"/>
      <x:c r="SKX5918" s="248"/>
      <x:c r="SKY5918" s="248"/>
      <x:c r="SKZ5918" s="248"/>
      <x:c r="SLA5918" s="248"/>
      <x:c r="SLB5918" s="248"/>
      <x:c r="SLC5918" s="248"/>
      <x:c r="SLD5918" s="248"/>
      <x:c r="SLE5918" s="248"/>
      <x:c r="SLF5918" s="248"/>
      <x:c r="SLG5918" s="248"/>
      <x:c r="SLH5918" s="248"/>
      <x:c r="SLI5918" s="248"/>
      <x:c r="SLJ5918" s="248"/>
      <x:c r="SLK5918" s="248"/>
      <x:c r="SLL5918" s="248"/>
      <x:c r="SLM5918" s="248"/>
      <x:c r="SLN5918" s="248"/>
      <x:c r="SLO5918" s="248"/>
      <x:c r="SLP5918" s="248"/>
      <x:c r="SLQ5918" s="248"/>
      <x:c r="SLR5918" s="248"/>
      <x:c r="SLS5918" s="248"/>
      <x:c r="SLT5918" s="248"/>
      <x:c r="SLU5918" s="248"/>
      <x:c r="SLV5918" s="248"/>
      <x:c r="SLW5918" s="248"/>
      <x:c r="SLX5918" s="248"/>
      <x:c r="SLY5918" s="248"/>
      <x:c r="SLZ5918" s="248"/>
      <x:c r="SMA5918" s="248"/>
      <x:c r="SMB5918" s="248"/>
      <x:c r="SMC5918" s="248"/>
      <x:c r="SMD5918" s="248"/>
      <x:c r="SME5918" s="248"/>
      <x:c r="SMF5918" s="248"/>
      <x:c r="SMG5918" s="248"/>
      <x:c r="SMH5918" s="248"/>
      <x:c r="SMI5918" s="248"/>
      <x:c r="SMJ5918" s="248"/>
      <x:c r="SMK5918" s="248"/>
      <x:c r="SML5918" s="248"/>
      <x:c r="SMM5918" s="248"/>
      <x:c r="SMN5918" s="248"/>
      <x:c r="SMO5918" s="248"/>
      <x:c r="SMP5918" s="248"/>
      <x:c r="SMQ5918" s="248"/>
      <x:c r="SMR5918" s="248"/>
      <x:c r="SMS5918" s="248"/>
      <x:c r="SMT5918" s="248"/>
      <x:c r="SMU5918" s="248"/>
      <x:c r="SMV5918" s="248"/>
      <x:c r="SMW5918" s="248"/>
      <x:c r="SMX5918" s="248"/>
      <x:c r="SMY5918" s="248"/>
      <x:c r="SMZ5918" s="248"/>
      <x:c r="SNA5918" s="248"/>
      <x:c r="SNB5918" s="248"/>
      <x:c r="SNC5918" s="248"/>
      <x:c r="SND5918" s="248"/>
      <x:c r="SNE5918" s="248"/>
      <x:c r="SNF5918" s="248"/>
      <x:c r="SNG5918" s="248"/>
      <x:c r="SNH5918" s="248"/>
      <x:c r="SNI5918" s="248"/>
      <x:c r="SNJ5918" s="248"/>
      <x:c r="SNK5918" s="248"/>
      <x:c r="SNL5918" s="248"/>
      <x:c r="SNM5918" s="248"/>
      <x:c r="SNN5918" s="248"/>
      <x:c r="SNO5918" s="248"/>
      <x:c r="SNP5918" s="248"/>
      <x:c r="SNQ5918" s="248"/>
      <x:c r="SNR5918" s="248"/>
      <x:c r="SNS5918" s="248"/>
      <x:c r="SNT5918" s="248"/>
      <x:c r="SNU5918" s="248"/>
      <x:c r="SNV5918" s="248"/>
      <x:c r="SNW5918" s="248"/>
      <x:c r="SNX5918" s="248"/>
      <x:c r="SNY5918" s="248"/>
      <x:c r="SNZ5918" s="248"/>
      <x:c r="SOA5918" s="248"/>
      <x:c r="SOB5918" s="248"/>
      <x:c r="SOC5918" s="248"/>
      <x:c r="SOD5918" s="248"/>
      <x:c r="SOE5918" s="248"/>
      <x:c r="SOF5918" s="248"/>
      <x:c r="SOG5918" s="248"/>
      <x:c r="SOH5918" s="248"/>
      <x:c r="SOI5918" s="248"/>
      <x:c r="SOJ5918" s="248"/>
      <x:c r="SOK5918" s="248"/>
      <x:c r="SOL5918" s="248"/>
      <x:c r="SOM5918" s="248"/>
      <x:c r="SON5918" s="248"/>
      <x:c r="SOO5918" s="248"/>
      <x:c r="SOP5918" s="248"/>
      <x:c r="SOQ5918" s="248"/>
      <x:c r="SOR5918" s="248"/>
      <x:c r="SOS5918" s="248"/>
      <x:c r="SOT5918" s="248"/>
      <x:c r="SOU5918" s="248"/>
      <x:c r="SOV5918" s="248"/>
      <x:c r="SOW5918" s="248"/>
      <x:c r="SOX5918" s="248"/>
      <x:c r="SOY5918" s="248"/>
      <x:c r="SOZ5918" s="248"/>
      <x:c r="SPA5918" s="248"/>
      <x:c r="SPB5918" s="248"/>
      <x:c r="SPC5918" s="248"/>
      <x:c r="SPD5918" s="248"/>
      <x:c r="SPE5918" s="248"/>
      <x:c r="SPF5918" s="248"/>
      <x:c r="SPG5918" s="248"/>
      <x:c r="SPH5918" s="248"/>
      <x:c r="SPI5918" s="248"/>
      <x:c r="SPJ5918" s="248"/>
      <x:c r="SPK5918" s="248"/>
      <x:c r="SPL5918" s="248"/>
      <x:c r="SPM5918" s="248"/>
      <x:c r="SPN5918" s="248"/>
      <x:c r="SPO5918" s="248"/>
      <x:c r="SPP5918" s="248"/>
      <x:c r="SPQ5918" s="248"/>
      <x:c r="SPR5918" s="248"/>
      <x:c r="SPS5918" s="248"/>
      <x:c r="SPT5918" s="248"/>
      <x:c r="SPU5918" s="248"/>
      <x:c r="SPV5918" s="248"/>
      <x:c r="SPW5918" s="248"/>
      <x:c r="SPX5918" s="248"/>
      <x:c r="SPY5918" s="248"/>
      <x:c r="SPZ5918" s="248"/>
      <x:c r="SQA5918" s="248"/>
      <x:c r="SQB5918" s="248"/>
      <x:c r="SQC5918" s="248"/>
      <x:c r="SQD5918" s="248"/>
      <x:c r="SQE5918" s="248"/>
      <x:c r="SQF5918" s="248"/>
      <x:c r="SQG5918" s="248"/>
      <x:c r="SQH5918" s="248"/>
      <x:c r="SQI5918" s="248"/>
      <x:c r="SQJ5918" s="248"/>
      <x:c r="SQK5918" s="248"/>
      <x:c r="SQL5918" s="248"/>
      <x:c r="SQM5918" s="248"/>
      <x:c r="SQN5918" s="248"/>
      <x:c r="SQO5918" s="248"/>
      <x:c r="SQP5918" s="248"/>
      <x:c r="SQQ5918" s="248"/>
      <x:c r="SQR5918" s="248"/>
      <x:c r="SQS5918" s="248"/>
      <x:c r="SQT5918" s="248"/>
      <x:c r="SQU5918" s="248"/>
      <x:c r="SQV5918" s="248"/>
      <x:c r="SQW5918" s="248"/>
      <x:c r="SQX5918" s="248"/>
      <x:c r="SQY5918" s="248"/>
      <x:c r="SQZ5918" s="248"/>
      <x:c r="SRA5918" s="248"/>
      <x:c r="SRB5918" s="248"/>
      <x:c r="SRC5918" s="248"/>
      <x:c r="SRD5918" s="248"/>
      <x:c r="SRE5918" s="248"/>
      <x:c r="SRF5918" s="248"/>
      <x:c r="SRG5918" s="248"/>
      <x:c r="SRH5918" s="248"/>
      <x:c r="SRI5918" s="248"/>
      <x:c r="SRJ5918" s="248"/>
      <x:c r="SRK5918" s="248"/>
      <x:c r="SRL5918" s="248"/>
      <x:c r="SRM5918" s="248"/>
      <x:c r="SRN5918" s="248"/>
      <x:c r="SRO5918" s="248"/>
      <x:c r="SRP5918" s="248"/>
      <x:c r="SRQ5918" s="248"/>
      <x:c r="SRR5918" s="248"/>
      <x:c r="SRS5918" s="248"/>
      <x:c r="SRT5918" s="248"/>
      <x:c r="SRU5918" s="248"/>
      <x:c r="SRV5918" s="248"/>
      <x:c r="SRW5918" s="248"/>
      <x:c r="SRX5918" s="248"/>
      <x:c r="SRY5918" s="248"/>
      <x:c r="SRZ5918" s="248"/>
      <x:c r="SSA5918" s="248"/>
      <x:c r="SSB5918" s="248"/>
      <x:c r="SSC5918" s="248"/>
      <x:c r="SSD5918" s="248"/>
      <x:c r="SSE5918" s="248"/>
      <x:c r="SSF5918" s="248"/>
      <x:c r="SSG5918" s="248"/>
      <x:c r="SSH5918" s="248"/>
      <x:c r="SSI5918" s="248"/>
      <x:c r="SSJ5918" s="248"/>
      <x:c r="SSK5918" s="248"/>
      <x:c r="SSL5918" s="248"/>
      <x:c r="SSM5918" s="248"/>
      <x:c r="SSN5918" s="248"/>
      <x:c r="SSO5918" s="248"/>
      <x:c r="SSP5918" s="248"/>
      <x:c r="SSQ5918" s="248"/>
      <x:c r="SSR5918" s="248"/>
      <x:c r="SSS5918" s="248"/>
      <x:c r="SST5918" s="248"/>
      <x:c r="SSU5918" s="248"/>
      <x:c r="SSV5918" s="248"/>
      <x:c r="SSW5918" s="248"/>
      <x:c r="SSX5918" s="248"/>
      <x:c r="SSY5918" s="248"/>
      <x:c r="SSZ5918" s="248"/>
      <x:c r="STA5918" s="248"/>
      <x:c r="STB5918" s="248"/>
      <x:c r="STC5918" s="248"/>
      <x:c r="STD5918" s="248"/>
      <x:c r="STE5918" s="248"/>
      <x:c r="STF5918" s="248"/>
      <x:c r="STG5918" s="248"/>
      <x:c r="STH5918" s="248"/>
      <x:c r="STI5918" s="248"/>
      <x:c r="STJ5918" s="248"/>
      <x:c r="STK5918" s="248"/>
      <x:c r="STL5918" s="248"/>
      <x:c r="STM5918" s="248"/>
      <x:c r="STN5918" s="248"/>
      <x:c r="STO5918" s="248"/>
      <x:c r="STP5918" s="248"/>
      <x:c r="STQ5918" s="248"/>
      <x:c r="STR5918" s="248"/>
      <x:c r="STS5918" s="248"/>
      <x:c r="STT5918" s="248"/>
      <x:c r="STU5918" s="248"/>
      <x:c r="STV5918" s="248"/>
      <x:c r="STW5918" s="248"/>
      <x:c r="STX5918" s="248"/>
      <x:c r="STY5918" s="248"/>
      <x:c r="STZ5918" s="248"/>
      <x:c r="SUA5918" s="248"/>
      <x:c r="SUB5918" s="248"/>
      <x:c r="SUC5918" s="248"/>
      <x:c r="SUD5918" s="248"/>
      <x:c r="SUE5918" s="248"/>
      <x:c r="SUF5918" s="248"/>
      <x:c r="SUG5918" s="248"/>
      <x:c r="SUH5918" s="248"/>
      <x:c r="SUI5918" s="248"/>
      <x:c r="SUJ5918" s="248"/>
      <x:c r="SUK5918" s="248"/>
      <x:c r="SUL5918" s="248"/>
      <x:c r="SUM5918" s="248"/>
      <x:c r="SUN5918" s="248"/>
      <x:c r="SUO5918" s="248"/>
      <x:c r="SUP5918" s="248"/>
      <x:c r="SUQ5918" s="248"/>
      <x:c r="SUR5918" s="248"/>
      <x:c r="SUS5918" s="248"/>
      <x:c r="SUT5918" s="248"/>
      <x:c r="SUU5918" s="248"/>
      <x:c r="SUV5918" s="248"/>
      <x:c r="SUW5918" s="248"/>
      <x:c r="SUX5918" s="248"/>
      <x:c r="SUY5918" s="248"/>
      <x:c r="SUZ5918" s="248"/>
      <x:c r="SVA5918" s="248"/>
      <x:c r="SVB5918" s="248"/>
      <x:c r="SVC5918" s="248"/>
      <x:c r="SVD5918" s="248"/>
      <x:c r="SVE5918" s="248"/>
      <x:c r="SVF5918" s="248"/>
      <x:c r="SVG5918" s="248"/>
      <x:c r="SVH5918" s="248"/>
      <x:c r="SVI5918" s="248"/>
      <x:c r="SVJ5918" s="248"/>
      <x:c r="SVK5918" s="248"/>
      <x:c r="SVL5918" s="248"/>
      <x:c r="SVM5918" s="248"/>
      <x:c r="SVN5918" s="248"/>
      <x:c r="SVO5918" s="248"/>
      <x:c r="SVP5918" s="248"/>
      <x:c r="SVQ5918" s="248"/>
      <x:c r="SVR5918" s="248"/>
      <x:c r="SVS5918" s="248"/>
      <x:c r="SVT5918" s="248"/>
      <x:c r="SVU5918" s="248"/>
      <x:c r="SVV5918" s="248"/>
      <x:c r="SVW5918" s="248"/>
      <x:c r="SVX5918" s="248"/>
      <x:c r="SVY5918" s="248"/>
      <x:c r="SVZ5918" s="248"/>
      <x:c r="SWA5918" s="248"/>
      <x:c r="SWB5918" s="248"/>
      <x:c r="SWC5918" s="248"/>
      <x:c r="SWD5918" s="248"/>
      <x:c r="SWE5918" s="248"/>
      <x:c r="SWF5918" s="248"/>
      <x:c r="SWG5918" s="248"/>
      <x:c r="SWH5918" s="248"/>
      <x:c r="SWI5918" s="248"/>
      <x:c r="SWJ5918" s="248"/>
      <x:c r="SWK5918" s="248"/>
      <x:c r="SWL5918" s="248"/>
      <x:c r="SWM5918" s="248"/>
      <x:c r="SWN5918" s="248"/>
      <x:c r="SWO5918" s="248"/>
      <x:c r="SWP5918" s="248"/>
      <x:c r="SWQ5918" s="248"/>
      <x:c r="SWR5918" s="248"/>
      <x:c r="SWS5918" s="248"/>
      <x:c r="SWT5918" s="248"/>
      <x:c r="SWU5918" s="248"/>
      <x:c r="SWV5918" s="248"/>
      <x:c r="SWW5918" s="248"/>
      <x:c r="SWX5918" s="248"/>
      <x:c r="SWY5918" s="248"/>
      <x:c r="SWZ5918" s="248"/>
      <x:c r="SXA5918" s="248"/>
      <x:c r="SXB5918" s="248"/>
      <x:c r="SXC5918" s="248"/>
      <x:c r="SXD5918" s="248"/>
      <x:c r="SXE5918" s="248"/>
      <x:c r="SXF5918" s="248"/>
      <x:c r="SXG5918" s="248"/>
      <x:c r="SXH5918" s="248"/>
      <x:c r="SXI5918" s="248"/>
      <x:c r="SXJ5918" s="248"/>
      <x:c r="SXK5918" s="248"/>
      <x:c r="SXL5918" s="248"/>
      <x:c r="SXM5918" s="248"/>
      <x:c r="SXN5918" s="248"/>
      <x:c r="SXO5918" s="248"/>
      <x:c r="SXP5918" s="248"/>
      <x:c r="SXQ5918" s="248"/>
      <x:c r="SXR5918" s="248"/>
      <x:c r="SXS5918" s="248"/>
      <x:c r="SXT5918" s="248"/>
      <x:c r="SXU5918" s="248"/>
      <x:c r="SXV5918" s="248"/>
      <x:c r="SXW5918" s="248"/>
      <x:c r="SXX5918" s="248"/>
      <x:c r="SXY5918" s="248"/>
      <x:c r="SXZ5918" s="248"/>
      <x:c r="SYA5918" s="248"/>
      <x:c r="SYB5918" s="248"/>
      <x:c r="SYC5918" s="248"/>
      <x:c r="SYD5918" s="248"/>
      <x:c r="SYE5918" s="248"/>
      <x:c r="SYF5918" s="248"/>
      <x:c r="SYG5918" s="248"/>
      <x:c r="SYH5918" s="248"/>
      <x:c r="SYI5918" s="248"/>
      <x:c r="SYJ5918" s="248"/>
      <x:c r="SYK5918" s="248"/>
      <x:c r="SYL5918" s="248"/>
      <x:c r="SYM5918" s="248"/>
      <x:c r="SYN5918" s="248"/>
      <x:c r="SYO5918" s="248"/>
      <x:c r="SYP5918" s="248"/>
      <x:c r="SYQ5918" s="248"/>
      <x:c r="SYR5918" s="248"/>
      <x:c r="SYS5918" s="248"/>
      <x:c r="SYT5918" s="248"/>
      <x:c r="SYU5918" s="248"/>
      <x:c r="SYV5918" s="248"/>
      <x:c r="SYW5918" s="248"/>
      <x:c r="SYX5918" s="248"/>
      <x:c r="SYY5918" s="248"/>
      <x:c r="SYZ5918" s="248"/>
      <x:c r="SZA5918" s="248"/>
      <x:c r="SZB5918" s="248"/>
      <x:c r="SZC5918" s="248"/>
      <x:c r="SZD5918" s="248"/>
      <x:c r="SZE5918" s="248"/>
      <x:c r="SZF5918" s="248"/>
      <x:c r="SZG5918" s="248"/>
      <x:c r="SZH5918" s="248"/>
      <x:c r="SZI5918" s="248"/>
      <x:c r="SZJ5918" s="248"/>
      <x:c r="SZK5918" s="248"/>
      <x:c r="SZL5918" s="248"/>
      <x:c r="SZM5918" s="248"/>
      <x:c r="SZN5918" s="248"/>
      <x:c r="SZO5918" s="248"/>
      <x:c r="SZP5918" s="248"/>
      <x:c r="SZQ5918" s="248"/>
      <x:c r="SZR5918" s="248"/>
      <x:c r="SZS5918" s="248"/>
      <x:c r="SZT5918" s="248"/>
      <x:c r="SZU5918" s="248"/>
      <x:c r="SZV5918" s="248"/>
      <x:c r="SZW5918" s="248"/>
      <x:c r="SZX5918" s="248"/>
      <x:c r="SZY5918" s="248"/>
      <x:c r="SZZ5918" s="248"/>
      <x:c r="TAA5918" s="248"/>
      <x:c r="TAB5918" s="248"/>
      <x:c r="TAC5918" s="248"/>
      <x:c r="TAD5918" s="248"/>
      <x:c r="TAE5918" s="248"/>
      <x:c r="TAF5918" s="248"/>
      <x:c r="TAG5918" s="248"/>
      <x:c r="TAH5918" s="248"/>
      <x:c r="TAI5918" s="248"/>
      <x:c r="TAJ5918" s="248"/>
      <x:c r="TAK5918" s="248"/>
      <x:c r="TAL5918" s="248"/>
      <x:c r="TAM5918" s="248"/>
      <x:c r="TAN5918" s="248"/>
      <x:c r="TAO5918" s="248"/>
      <x:c r="TAP5918" s="248"/>
      <x:c r="TAQ5918" s="248"/>
      <x:c r="TAR5918" s="248"/>
      <x:c r="TAS5918" s="248"/>
      <x:c r="TAT5918" s="248"/>
      <x:c r="TAU5918" s="248"/>
      <x:c r="TAV5918" s="248"/>
      <x:c r="TAW5918" s="248"/>
      <x:c r="TAX5918" s="248"/>
      <x:c r="TAY5918" s="248"/>
      <x:c r="TAZ5918" s="248"/>
      <x:c r="TBA5918" s="248"/>
      <x:c r="TBB5918" s="248"/>
      <x:c r="TBC5918" s="248"/>
      <x:c r="TBD5918" s="248"/>
      <x:c r="TBE5918" s="248"/>
      <x:c r="TBF5918" s="248"/>
      <x:c r="TBG5918" s="248"/>
      <x:c r="TBH5918" s="248"/>
      <x:c r="TBI5918" s="248"/>
      <x:c r="TBJ5918" s="248"/>
      <x:c r="TBK5918" s="248"/>
      <x:c r="TBL5918" s="248"/>
      <x:c r="TBM5918" s="248"/>
      <x:c r="TBN5918" s="248"/>
      <x:c r="TBO5918" s="248"/>
      <x:c r="TBP5918" s="248"/>
      <x:c r="TBQ5918" s="248"/>
      <x:c r="TBR5918" s="248"/>
      <x:c r="TBS5918" s="248"/>
      <x:c r="TBT5918" s="248"/>
      <x:c r="TBU5918" s="248"/>
      <x:c r="TBV5918" s="248"/>
      <x:c r="TBW5918" s="248"/>
      <x:c r="TBX5918" s="248"/>
      <x:c r="TBY5918" s="248"/>
      <x:c r="TBZ5918" s="248"/>
      <x:c r="TCA5918" s="248"/>
      <x:c r="TCB5918" s="248"/>
      <x:c r="TCC5918" s="248"/>
      <x:c r="TCD5918" s="248"/>
      <x:c r="TCE5918" s="248"/>
      <x:c r="TCF5918" s="248"/>
      <x:c r="TCG5918" s="248"/>
      <x:c r="TCH5918" s="248"/>
      <x:c r="TCI5918" s="248"/>
      <x:c r="TCJ5918" s="248"/>
      <x:c r="TCK5918" s="248"/>
      <x:c r="TCL5918" s="248"/>
      <x:c r="TCM5918" s="248"/>
      <x:c r="TCN5918" s="248"/>
      <x:c r="TCO5918" s="248"/>
      <x:c r="TCP5918" s="248"/>
      <x:c r="TCQ5918" s="248"/>
      <x:c r="TCR5918" s="248"/>
      <x:c r="TCS5918" s="248"/>
      <x:c r="TCT5918" s="248"/>
      <x:c r="TCU5918" s="248"/>
      <x:c r="TCV5918" s="248"/>
      <x:c r="TCW5918" s="248"/>
      <x:c r="TCX5918" s="248"/>
      <x:c r="TCY5918" s="248"/>
      <x:c r="TCZ5918" s="248"/>
      <x:c r="TDA5918" s="248"/>
      <x:c r="TDB5918" s="248"/>
      <x:c r="TDC5918" s="248"/>
      <x:c r="TDD5918" s="248"/>
      <x:c r="TDE5918" s="248"/>
      <x:c r="TDF5918" s="248"/>
      <x:c r="TDG5918" s="248"/>
      <x:c r="TDH5918" s="248"/>
      <x:c r="TDI5918" s="248"/>
      <x:c r="TDJ5918" s="248"/>
      <x:c r="TDK5918" s="248"/>
      <x:c r="TDL5918" s="248"/>
      <x:c r="TDM5918" s="248"/>
      <x:c r="TDN5918" s="248"/>
      <x:c r="TDO5918" s="248"/>
      <x:c r="TDP5918" s="248"/>
      <x:c r="TDQ5918" s="248"/>
      <x:c r="TDR5918" s="248"/>
      <x:c r="TDS5918" s="248"/>
      <x:c r="TDT5918" s="248"/>
      <x:c r="TDU5918" s="248"/>
      <x:c r="TDV5918" s="248"/>
      <x:c r="TDW5918" s="248"/>
      <x:c r="TDX5918" s="248"/>
      <x:c r="TDY5918" s="248"/>
      <x:c r="TDZ5918" s="248"/>
      <x:c r="TEA5918" s="248"/>
      <x:c r="TEB5918" s="248"/>
      <x:c r="TEC5918" s="248"/>
      <x:c r="TED5918" s="248"/>
      <x:c r="TEE5918" s="248"/>
      <x:c r="TEF5918" s="248"/>
      <x:c r="TEG5918" s="248"/>
      <x:c r="TEH5918" s="248"/>
      <x:c r="TEI5918" s="248"/>
      <x:c r="TEJ5918" s="248"/>
      <x:c r="TEK5918" s="248"/>
      <x:c r="TEL5918" s="248"/>
      <x:c r="TEM5918" s="248"/>
      <x:c r="TEN5918" s="248"/>
      <x:c r="TEO5918" s="248"/>
      <x:c r="TEP5918" s="248"/>
      <x:c r="TEQ5918" s="248"/>
      <x:c r="TER5918" s="248"/>
      <x:c r="TES5918" s="248"/>
      <x:c r="TET5918" s="248"/>
      <x:c r="TEU5918" s="248"/>
      <x:c r="TEV5918" s="248"/>
      <x:c r="TEW5918" s="248"/>
      <x:c r="TEX5918" s="248"/>
      <x:c r="TEY5918" s="248"/>
      <x:c r="TEZ5918" s="248"/>
      <x:c r="TFA5918" s="248"/>
      <x:c r="TFB5918" s="248"/>
      <x:c r="TFC5918" s="248"/>
      <x:c r="TFD5918" s="248"/>
      <x:c r="TFE5918" s="248"/>
      <x:c r="TFF5918" s="248"/>
      <x:c r="TFG5918" s="248"/>
      <x:c r="TFH5918" s="248"/>
      <x:c r="TFI5918" s="248"/>
      <x:c r="TFJ5918" s="248"/>
      <x:c r="TFK5918" s="248"/>
      <x:c r="TFL5918" s="248"/>
      <x:c r="TFM5918" s="248"/>
      <x:c r="TFN5918" s="248"/>
      <x:c r="TFO5918" s="248"/>
      <x:c r="TFP5918" s="248"/>
      <x:c r="TFQ5918" s="248"/>
      <x:c r="TFR5918" s="248"/>
      <x:c r="TFS5918" s="248"/>
      <x:c r="TFT5918" s="248"/>
      <x:c r="TFU5918" s="248"/>
      <x:c r="TFV5918" s="248"/>
      <x:c r="TFW5918" s="248"/>
      <x:c r="TFX5918" s="248"/>
      <x:c r="TFY5918" s="248"/>
      <x:c r="TFZ5918" s="248"/>
      <x:c r="TGA5918" s="248"/>
      <x:c r="TGB5918" s="248"/>
      <x:c r="TGC5918" s="248"/>
      <x:c r="TGD5918" s="248"/>
      <x:c r="TGE5918" s="248"/>
      <x:c r="TGF5918" s="248"/>
      <x:c r="TGG5918" s="248"/>
      <x:c r="TGH5918" s="248"/>
      <x:c r="TGI5918" s="248"/>
      <x:c r="TGJ5918" s="248"/>
      <x:c r="TGK5918" s="248"/>
      <x:c r="TGL5918" s="248"/>
      <x:c r="TGM5918" s="248"/>
      <x:c r="TGN5918" s="248"/>
      <x:c r="TGO5918" s="248"/>
      <x:c r="TGP5918" s="248"/>
      <x:c r="TGQ5918" s="248"/>
      <x:c r="TGR5918" s="248"/>
      <x:c r="TGS5918" s="248"/>
      <x:c r="TGT5918" s="248"/>
      <x:c r="TGU5918" s="248"/>
      <x:c r="TGV5918" s="248"/>
      <x:c r="TGW5918" s="248"/>
      <x:c r="TGX5918" s="248"/>
      <x:c r="TGY5918" s="248"/>
      <x:c r="TGZ5918" s="248"/>
      <x:c r="THA5918" s="248"/>
      <x:c r="THB5918" s="248"/>
      <x:c r="THC5918" s="248"/>
      <x:c r="THD5918" s="248"/>
      <x:c r="THE5918" s="248"/>
      <x:c r="THF5918" s="248"/>
      <x:c r="THG5918" s="248"/>
      <x:c r="THH5918" s="248"/>
      <x:c r="THI5918" s="248"/>
      <x:c r="THJ5918" s="248"/>
      <x:c r="THK5918" s="248"/>
      <x:c r="THL5918" s="248"/>
      <x:c r="THM5918" s="248"/>
      <x:c r="THN5918" s="248"/>
      <x:c r="THO5918" s="248"/>
      <x:c r="THP5918" s="248"/>
      <x:c r="THQ5918" s="248"/>
      <x:c r="THR5918" s="248"/>
      <x:c r="THS5918" s="248"/>
      <x:c r="THT5918" s="248"/>
      <x:c r="THU5918" s="248"/>
      <x:c r="THV5918" s="248"/>
      <x:c r="THW5918" s="248"/>
      <x:c r="THX5918" s="248"/>
      <x:c r="THY5918" s="248"/>
      <x:c r="THZ5918" s="248"/>
      <x:c r="TIA5918" s="248"/>
      <x:c r="TIB5918" s="248"/>
      <x:c r="TIC5918" s="248"/>
      <x:c r="TID5918" s="248"/>
      <x:c r="TIE5918" s="248"/>
      <x:c r="TIF5918" s="248"/>
      <x:c r="TIG5918" s="248"/>
      <x:c r="TIH5918" s="248"/>
      <x:c r="TII5918" s="248"/>
      <x:c r="TIJ5918" s="248"/>
      <x:c r="TIK5918" s="248"/>
      <x:c r="TIL5918" s="248"/>
      <x:c r="TIM5918" s="248"/>
      <x:c r="TIN5918" s="248"/>
      <x:c r="TIO5918" s="248"/>
      <x:c r="TIP5918" s="248"/>
      <x:c r="TIQ5918" s="248"/>
      <x:c r="TIR5918" s="248"/>
      <x:c r="TIS5918" s="248"/>
      <x:c r="TIT5918" s="248"/>
      <x:c r="TIU5918" s="248"/>
      <x:c r="TIV5918" s="248"/>
      <x:c r="TIW5918" s="248"/>
      <x:c r="TIX5918" s="248"/>
      <x:c r="TIY5918" s="248"/>
      <x:c r="TIZ5918" s="248"/>
      <x:c r="TJA5918" s="248"/>
      <x:c r="TJB5918" s="248"/>
      <x:c r="TJC5918" s="248"/>
      <x:c r="TJD5918" s="248"/>
      <x:c r="TJE5918" s="248"/>
      <x:c r="TJF5918" s="248"/>
      <x:c r="TJG5918" s="248"/>
      <x:c r="TJH5918" s="248"/>
      <x:c r="TJI5918" s="248"/>
      <x:c r="TJJ5918" s="248"/>
      <x:c r="TJK5918" s="248"/>
      <x:c r="TJL5918" s="248"/>
      <x:c r="TJM5918" s="248"/>
      <x:c r="TJN5918" s="248"/>
      <x:c r="TJO5918" s="248"/>
      <x:c r="TJP5918" s="248"/>
      <x:c r="TJQ5918" s="248"/>
      <x:c r="TJR5918" s="248"/>
      <x:c r="TJS5918" s="248"/>
      <x:c r="TJT5918" s="248"/>
      <x:c r="TJU5918" s="248"/>
      <x:c r="TJV5918" s="248"/>
      <x:c r="TJW5918" s="248"/>
      <x:c r="TJX5918" s="248"/>
      <x:c r="TJY5918" s="248"/>
      <x:c r="TJZ5918" s="248"/>
      <x:c r="TKA5918" s="248"/>
      <x:c r="TKB5918" s="248"/>
      <x:c r="TKC5918" s="248"/>
      <x:c r="TKD5918" s="248"/>
      <x:c r="TKE5918" s="248"/>
      <x:c r="TKF5918" s="248"/>
      <x:c r="TKG5918" s="248"/>
      <x:c r="TKH5918" s="248"/>
      <x:c r="TKI5918" s="248"/>
      <x:c r="TKJ5918" s="248"/>
      <x:c r="TKK5918" s="248"/>
      <x:c r="TKL5918" s="248"/>
      <x:c r="TKM5918" s="248"/>
      <x:c r="TKN5918" s="248"/>
      <x:c r="TKO5918" s="248"/>
      <x:c r="TKP5918" s="248"/>
      <x:c r="TKQ5918" s="248"/>
      <x:c r="TKR5918" s="248"/>
      <x:c r="TKS5918" s="248"/>
      <x:c r="TKT5918" s="248"/>
      <x:c r="TKU5918" s="248"/>
      <x:c r="TKV5918" s="248"/>
      <x:c r="TKW5918" s="248"/>
      <x:c r="TKX5918" s="248"/>
      <x:c r="TKY5918" s="248"/>
      <x:c r="TKZ5918" s="248"/>
      <x:c r="TLA5918" s="248"/>
      <x:c r="TLB5918" s="248"/>
      <x:c r="TLC5918" s="248"/>
      <x:c r="TLD5918" s="248"/>
      <x:c r="TLE5918" s="248"/>
      <x:c r="TLF5918" s="248"/>
      <x:c r="TLG5918" s="248"/>
      <x:c r="TLH5918" s="248"/>
      <x:c r="TLI5918" s="248"/>
      <x:c r="TLJ5918" s="248"/>
      <x:c r="TLK5918" s="248"/>
      <x:c r="TLL5918" s="248"/>
      <x:c r="TLM5918" s="248"/>
      <x:c r="TLN5918" s="248"/>
      <x:c r="TLO5918" s="248"/>
      <x:c r="TLP5918" s="248"/>
      <x:c r="TLQ5918" s="248"/>
      <x:c r="TLR5918" s="248"/>
      <x:c r="TLS5918" s="248"/>
      <x:c r="TLT5918" s="248"/>
      <x:c r="TLU5918" s="248"/>
      <x:c r="TLV5918" s="248"/>
      <x:c r="TLW5918" s="248"/>
      <x:c r="TLX5918" s="248"/>
      <x:c r="TLY5918" s="248"/>
      <x:c r="TLZ5918" s="248"/>
      <x:c r="TMA5918" s="248"/>
      <x:c r="TMB5918" s="248"/>
      <x:c r="TMC5918" s="248"/>
      <x:c r="TMD5918" s="248"/>
      <x:c r="TME5918" s="248"/>
      <x:c r="TMF5918" s="248"/>
      <x:c r="TMG5918" s="248"/>
      <x:c r="TMH5918" s="248"/>
      <x:c r="TMI5918" s="248"/>
      <x:c r="TMJ5918" s="248"/>
      <x:c r="TMK5918" s="248"/>
      <x:c r="TML5918" s="248"/>
      <x:c r="TMM5918" s="248"/>
      <x:c r="TMN5918" s="248"/>
      <x:c r="TMO5918" s="248"/>
      <x:c r="TMP5918" s="248"/>
      <x:c r="TMQ5918" s="248"/>
      <x:c r="TMR5918" s="248"/>
      <x:c r="TMS5918" s="248"/>
      <x:c r="TMT5918" s="248"/>
      <x:c r="TMU5918" s="248"/>
      <x:c r="TMV5918" s="248"/>
      <x:c r="TMW5918" s="248"/>
      <x:c r="TMX5918" s="248"/>
      <x:c r="TMY5918" s="248"/>
      <x:c r="TMZ5918" s="248"/>
      <x:c r="TNA5918" s="248"/>
      <x:c r="TNB5918" s="248"/>
      <x:c r="TNC5918" s="248"/>
      <x:c r="TND5918" s="248"/>
      <x:c r="TNE5918" s="248"/>
      <x:c r="TNF5918" s="248"/>
      <x:c r="TNG5918" s="248"/>
      <x:c r="TNH5918" s="248"/>
      <x:c r="TNI5918" s="248"/>
      <x:c r="TNJ5918" s="248"/>
      <x:c r="TNK5918" s="248"/>
      <x:c r="TNL5918" s="248"/>
      <x:c r="TNM5918" s="248"/>
      <x:c r="TNN5918" s="248"/>
      <x:c r="TNO5918" s="248"/>
      <x:c r="TNP5918" s="248"/>
      <x:c r="TNQ5918" s="248"/>
      <x:c r="TNR5918" s="248"/>
      <x:c r="TNS5918" s="248"/>
      <x:c r="TNT5918" s="248"/>
      <x:c r="TNU5918" s="248"/>
      <x:c r="TNV5918" s="248"/>
      <x:c r="TNW5918" s="248"/>
      <x:c r="TNX5918" s="248"/>
      <x:c r="TNY5918" s="248"/>
      <x:c r="TNZ5918" s="248"/>
      <x:c r="TOA5918" s="248"/>
      <x:c r="TOB5918" s="248"/>
      <x:c r="TOC5918" s="248"/>
      <x:c r="TOD5918" s="248"/>
      <x:c r="TOE5918" s="248"/>
      <x:c r="TOF5918" s="248"/>
      <x:c r="TOG5918" s="248"/>
      <x:c r="TOH5918" s="248"/>
      <x:c r="TOI5918" s="248"/>
      <x:c r="TOJ5918" s="248"/>
      <x:c r="TOK5918" s="248"/>
      <x:c r="TOL5918" s="248"/>
      <x:c r="TOM5918" s="248"/>
      <x:c r="TON5918" s="248"/>
      <x:c r="TOO5918" s="248"/>
      <x:c r="TOP5918" s="248"/>
      <x:c r="TOQ5918" s="248"/>
      <x:c r="TOR5918" s="248"/>
      <x:c r="TOS5918" s="248"/>
      <x:c r="TOT5918" s="248"/>
      <x:c r="TOU5918" s="248"/>
      <x:c r="TOV5918" s="248"/>
      <x:c r="TOW5918" s="248"/>
      <x:c r="TOX5918" s="248"/>
      <x:c r="TOY5918" s="248"/>
      <x:c r="TOZ5918" s="248"/>
      <x:c r="TPA5918" s="248"/>
      <x:c r="TPB5918" s="248"/>
      <x:c r="TPC5918" s="248"/>
      <x:c r="TPD5918" s="248"/>
      <x:c r="TPE5918" s="248"/>
      <x:c r="TPF5918" s="248"/>
      <x:c r="TPG5918" s="248"/>
      <x:c r="TPH5918" s="248"/>
      <x:c r="TPI5918" s="248"/>
      <x:c r="TPJ5918" s="248"/>
      <x:c r="TPK5918" s="248"/>
      <x:c r="TPL5918" s="248"/>
      <x:c r="TPM5918" s="248"/>
      <x:c r="TPN5918" s="248"/>
      <x:c r="TPO5918" s="248"/>
      <x:c r="TPP5918" s="248"/>
      <x:c r="TPQ5918" s="248"/>
      <x:c r="TPR5918" s="248"/>
      <x:c r="TPS5918" s="248"/>
      <x:c r="TPT5918" s="248"/>
      <x:c r="TPU5918" s="248"/>
      <x:c r="TPV5918" s="248"/>
      <x:c r="TPW5918" s="248"/>
      <x:c r="TPX5918" s="248"/>
      <x:c r="TPY5918" s="248"/>
      <x:c r="TPZ5918" s="248"/>
      <x:c r="TQA5918" s="248"/>
      <x:c r="TQB5918" s="248"/>
      <x:c r="TQC5918" s="248"/>
      <x:c r="TQD5918" s="248"/>
      <x:c r="TQE5918" s="248"/>
      <x:c r="TQF5918" s="248"/>
      <x:c r="TQG5918" s="248"/>
      <x:c r="TQH5918" s="248"/>
      <x:c r="TQI5918" s="248"/>
      <x:c r="TQJ5918" s="248"/>
      <x:c r="TQK5918" s="248"/>
      <x:c r="TQL5918" s="248"/>
      <x:c r="TQM5918" s="248"/>
      <x:c r="TQN5918" s="248"/>
      <x:c r="TQO5918" s="248"/>
      <x:c r="TQP5918" s="248"/>
      <x:c r="TQQ5918" s="248"/>
      <x:c r="TQR5918" s="248"/>
      <x:c r="TQS5918" s="248"/>
      <x:c r="TQT5918" s="248"/>
      <x:c r="TQU5918" s="248"/>
      <x:c r="TQV5918" s="248"/>
      <x:c r="TQW5918" s="248"/>
      <x:c r="TQX5918" s="248"/>
      <x:c r="TQY5918" s="248"/>
      <x:c r="TQZ5918" s="248"/>
      <x:c r="TRA5918" s="248"/>
      <x:c r="TRB5918" s="248"/>
      <x:c r="TRC5918" s="248"/>
      <x:c r="TRD5918" s="248"/>
      <x:c r="TRE5918" s="248"/>
      <x:c r="TRF5918" s="248"/>
      <x:c r="TRG5918" s="248"/>
      <x:c r="TRH5918" s="248"/>
      <x:c r="TRI5918" s="248"/>
      <x:c r="TRJ5918" s="248"/>
      <x:c r="TRK5918" s="248"/>
      <x:c r="TRL5918" s="248"/>
      <x:c r="TRM5918" s="248"/>
      <x:c r="TRN5918" s="248"/>
      <x:c r="TRO5918" s="248"/>
      <x:c r="TRP5918" s="248"/>
      <x:c r="TRQ5918" s="248"/>
      <x:c r="TRR5918" s="248"/>
      <x:c r="TRS5918" s="248"/>
      <x:c r="TRT5918" s="248"/>
      <x:c r="TRU5918" s="248"/>
      <x:c r="TRV5918" s="248"/>
      <x:c r="TRW5918" s="248"/>
      <x:c r="TRX5918" s="248"/>
      <x:c r="TRY5918" s="248"/>
      <x:c r="TRZ5918" s="248"/>
      <x:c r="TSA5918" s="248"/>
      <x:c r="TSB5918" s="248"/>
      <x:c r="TSC5918" s="248"/>
      <x:c r="TSD5918" s="248"/>
      <x:c r="TSE5918" s="248"/>
      <x:c r="TSF5918" s="248"/>
      <x:c r="TSG5918" s="248"/>
      <x:c r="TSH5918" s="248"/>
      <x:c r="TSI5918" s="248"/>
      <x:c r="TSJ5918" s="248"/>
      <x:c r="TSK5918" s="248"/>
      <x:c r="TSL5918" s="248"/>
      <x:c r="TSM5918" s="248"/>
      <x:c r="TSN5918" s="248"/>
      <x:c r="TSO5918" s="248"/>
      <x:c r="TSP5918" s="248"/>
      <x:c r="TSQ5918" s="248"/>
      <x:c r="TSR5918" s="248"/>
      <x:c r="TSS5918" s="248"/>
      <x:c r="TST5918" s="248"/>
      <x:c r="TSU5918" s="248"/>
      <x:c r="TSV5918" s="248"/>
      <x:c r="TSW5918" s="248"/>
      <x:c r="TSX5918" s="248"/>
      <x:c r="TSY5918" s="248"/>
      <x:c r="TSZ5918" s="248"/>
      <x:c r="TTA5918" s="248"/>
      <x:c r="TTB5918" s="248"/>
      <x:c r="TTC5918" s="248"/>
      <x:c r="TTD5918" s="248"/>
      <x:c r="TTE5918" s="248"/>
      <x:c r="TTF5918" s="248"/>
      <x:c r="TTG5918" s="248"/>
      <x:c r="TTH5918" s="248"/>
      <x:c r="TTI5918" s="248"/>
      <x:c r="TTJ5918" s="248"/>
      <x:c r="TTK5918" s="248"/>
      <x:c r="TTL5918" s="248"/>
      <x:c r="TTM5918" s="248"/>
      <x:c r="TTN5918" s="248"/>
      <x:c r="TTO5918" s="248"/>
      <x:c r="TTP5918" s="248"/>
      <x:c r="TTQ5918" s="248"/>
      <x:c r="TTR5918" s="248"/>
      <x:c r="TTS5918" s="248"/>
      <x:c r="TTT5918" s="248"/>
      <x:c r="TTU5918" s="248"/>
      <x:c r="TTV5918" s="248"/>
      <x:c r="TTW5918" s="248"/>
      <x:c r="TTX5918" s="248"/>
      <x:c r="TTY5918" s="248"/>
      <x:c r="TTZ5918" s="248"/>
      <x:c r="TUA5918" s="248"/>
      <x:c r="TUB5918" s="248"/>
      <x:c r="TUC5918" s="248"/>
      <x:c r="TUD5918" s="248"/>
      <x:c r="TUE5918" s="248"/>
      <x:c r="TUF5918" s="248"/>
      <x:c r="TUG5918" s="248"/>
      <x:c r="TUH5918" s="248"/>
      <x:c r="TUI5918" s="248"/>
      <x:c r="TUJ5918" s="248"/>
      <x:c r="TUK5918" s="248"/>
      <x:c r="TUL5918" s="248"/>
      <x:c r="TUM5918" s="248"/>
      <x:c r="TUN5918" s="248"/>
      <x:c r="TUO5918" s="248"/>
      <x:c r="TUP5918" s="248"/>
      <x:c r="TUQ5918" s="248"/>
      <x:c r="TUR5918" s="248"/>
      <x:c r="TUS5918" s="248"/>
      <x:c r="TUT5918" s="248"/>
      <x:c r="TUU5918" s="248"/>
      <x:c r="TUV5918" s="248"/>
      <x:c r="TUW5918" s="248"/>
      <x:c r="TUX5918" s="248"/>
      <x:c r="TUY5918" s="248"/>
      <x:c r="TUZ5918" s="248"/>
      <x:c r="TVA5918" s="248"/>
      <x:c r="TVB5918" s="248"/>
      <x:c r="TVC5918" s="248"/>
      <x:c r="TVD5918" s="248"/>
      <x:c r="TVE5918" s="248"/>
      <x:c r="TVF5918" s="248"/>
      <x:c r="TVG5918" s="248"/>
      <x:c r="TVH5918" s="248"/>
      <x:c r="TVI5918" s="248"/>
      <x:c r="TVJ5918" s="248"/>
      <x:c r="TVK5918" s="248"/>
      <x:c r="TVL5918" s="248"/>
      <x:c r="TVM5918" s="248"/>
      <x:c r="TVN5918" s="248"/>
      <x:c r="TVO5918" s="248"/>
      <x:c r="TVP5918" s="248"/>
      <x:c r="TVQ5918" s="248"/>
      <x:c r="TVR5918" s="248"/>
      <x:c r="TVS5918" s="248"/>
      <x:c r="TVT5918" s="248"/>
      <x:c r="TVU5918" s="248"/>
      <x:c r="TVV5918" s="248"/>
      <x:c r="TVW5918" s="248"/>
      <x:c r="TVX5918" s="248"/>
      <x:c r="TVY5918" s="248"/>
      <x:c r="TVZ5918" s="248"/>
      <x:c r="TWA5918" s="248"/>
      <x:c r="TWB5918" s="248"/>
      <x:c r="TWC5918" s="248"/>
      <x:c r="TWD5918" s="248"/>
      <x:c r="TWE5918" s="248"/>
      <x:c r="TWF5918" s="248"/>
      <x:c r="TWG5918" s="248"/>
      <x:c r="TWH5918" s="248"/>
      <x:c r="TWI5918" s="248"/>
      <x:c r="TWJ5918" s="248"/>
      <x:c r="TWK5918" s="248"/>
      <x:c r="TWL5918" s="248"/>
      <x:c r="TWM5918" s="248"/>
      <x:c r="TWN5918" s="248"/>
      <x:c r="TWO5918" s="248"/>
      <x:c r="TWP5918" s="248"/>
      <x:c r="TWQ5918" s="248"/>
      <x:c r="TWR5918" s="248"/>
      <x:c r="TWS5918" s="248"/>
      <x:c r="TWT5918" s="248"/>
      <x:c r="TWU5918" s="248"/>
      <x:c r="TWV5918" s="248"/>
      <x:c r="TWW5918" s="248"/>
      <x:c r="TWX5918" s="248"/>
      <x:c r="TWY5918" s="248"/>
      <x:c r="TWZ5918" s="248"/>
      <x:c r="TXA5918" s="248"/>
      <x:c r="TXB5918" s="248"/>
      <x:c r="TXC5918" s="248"/>
      <x:c r="TXD5918" s="248"/>
      <x:c r="TXE5918" s="248"/>
      <x:c r="TXF5918" s="248"/>
      <x:c r="TXG5918" s="248"/>
      <x:c r="TXH5918" s="248"/>
      <x:c r="TXI5918" s="248"/>
      <x:c r="TXJ5918" s="248"/>
      <x:c r="TXK5918" s="248"/>
      <x:c r="TXL5918" s="248"/>
      <x:c r="TXM5918" s="248"/>
      <x:c r="TXN5918" s="248"/>
      <x:c r="TXO5918" s="248"/>
      <x:c r="TXP5918" s="248"/>
      <x:c r="TXQ5918" s="248"/>
      <x:c r="TXR5918" s="248"/>
      <x:c r="TXS5918" s="248"/>
      <x:c r="TXT5918" s="248"/>
      <x:c r="TXU5918" s="248"/>
      <x:c r="TXV5918" s="248"/>
      <x:c r="TXW5918" s="248"/>
      <x:c r="TXX5918" s="248"/>
      <x:c r="TXY5918" s="248"/>
      <x:c r="TXZ5918" s="248"/>
      <x:c r="TYA5918" s="248"/>
      <x:c r="TYB5918" s="248"/>
      <x:c r="TYC5918" s="248"/>
      <x:c r="TYD5918" s="248"/>
      <x:c r="TYE5918" s="248"/>
      <x:c r="TYF5918" s="248"/>
      <x:c r="TYG5918" s="248"/>
      <x:c r="TYH5918" s="248"/>
      <x:c r="TYI5918" s="248"/>
      <x:c r="TYJ5918" s="248"/>
      <x:c r="TYK5918" s="248"/>
      <x:c r="TYL5918" s="248"/>
      <x:c r="TYM5918" s="248"/>
      <x:c r="TYN5918" s="248"/>
      <x:c r="TYO5918" s="248"/>
      <x:c r="TYP5918" s="248"/>
      <x:c r="TYQ5918" s="248"/>
      <x:c r="TYR5918" s="248"/>
      <x:c r="TYS5918" s="248"/>
      <x:c r="TYT5918" s="248"/>
      <x:c r="TYU5918" s="248"/>
      <x:c r="TYV5918" s="248"/>
      <x:c r="TYW5918" s="248"/>
      <x:c r="TYX5918" s="248"/>
      <x:c r="TYY5918" s="248"/>
      <x:c r="TYZ5918" s="248"/>
      <x:c r="TZA5918" s="248"/>
      <x:c r="TZB5918" s="248"/>
      <x:c r="TZC5918" s="248"/>
      <x:c r="TZD5918" s="248"/>
      <x:c r="TZE5918" s="248"/>
      <x:c r="TZF5918" s="248"/>
      <x:c r="TZG5918" s="248"/>
      <x:c r="TZH5918" s="248"/>
      <x:c r="TZI5918" s="248"/>
      <x:c r="TZJ5918" s="248"/>
      <x:c r="TZK5918" s="248"/>
      <x:c r="TZL5918" s="248"/>
      <x:c r="TZM5918" s="248"/>
      <x:c r="TZN5918" s="248"/>
      <x:c r="TZO5918" s="248"/>
      <x:c r="TZP5918" s="248"/>
      <x:c r="TZQ5918" s="248"/>
      <x:c r="TZR5918" s="248"/>
      <x:c r="TZS5918" s="248"/>
      <x:c r="TZT5918" s="248"/>
      <x:c r="TZU5918" s="248"/>
      <x:c r="TZV5918" s="248"/>
      <x:c r="TZW5918" s="248"/>
      <x:c r="TZX5918" s="248"/>
      <x:c r="TZY5918" s="248"/>
      <x:c r="TZZ5918" s="248"/>
      <x:c r="UAA5918" s="248"/>
      <x:c r="UAB5918" s="248"/>
      <x:c r="UAC5918" s="248"/>
      <x:c r="UAD5918" s="248"/>
      <x:c r="UAE5918" s="248"/>
      <x:c r="UAF5918" s="248"/>
      <x:c r="UAG5918" s="248"/>
      <x:c r="UAH5918" s="248"/>
      <x:c r="UAI5918" s="248"/>
      <x:c r="UAJ5918" s="248"/>
      <x:c r="UAK5918" s="248"/>
      <x:c r="UAL5918" s="248"/>
      <x:c r="UAM5918" s="248"/>
      <x:c r="UAN5918" s="248"/>
      <x:c r="UAO5918" s="248"/>
      <x:c r="UAP5918" s="248"/>
      <x:c r="UAQ5918" s="248"/>
      <x:c r="UAR5918" s="248"/>
      <x:c r="UAS5918" s="248"/>
      <x:c r="UAT5918" s="248"/>
      <x:c r="UAU5918" s="248"/>
      <x:c r="UAV5918" s="248"/>
      <x:c r="UAW5918" s="248"/>
      <x:c r="UAX5918" s="248"/>
      <x:c r="UAY5918" s="248"/>
      <x:c r="UAZ5918" s="248"/>
      <x:c r="UBA5918" s="248"/>
      <x:c r="UBB5918" s="248"/>
      <x:c r="UBC5918" s="248"/>
      <x:c r="UBD5918" s="248"/>
      <x:c r="UBE5918" s="248"/>
      <x:c r="UBF5918" s="248"/>
      <x:c r="UBG5918" s="248"/>
      <x:c r="UBH5918" s="248"/>
      <x:c r="UBI5918" s="248"/>
      <x:c r="UBJ5918" s="248"/>
      <x:c r="UBK5918" s="248"/>
      <x:c r="UBL5918" s="248"/>
      <x:c r="UBM5918" s="248"/>
      <x:c r="UBN5918" s="248"/>
      <x:c r="UBO5918" s="248"/>
      <x:c r="UBP5918" s="248"/>
      <x:c r="UBQ5918" s="248"/>
      <x:c r="UBR5918" s="248"/>
      <x:c r="UBS5918" s="248"/>
      <x:c r="UBT5918" s="248"/>
      <x:c r="UBU5918" s="248"/>
      <x:c r="UBV5918" s="248"/>
      <x:c r="UBW5918" s="248"/>
      <x:c r="UBX5918" s="248"/>
      <x:c r="UBY5918" s="248"/>
      <x:c r="UBZ5918" s="248"/>
      <x:c r="UCA5918" s="248"/>
      <x:c r="UCB5918" s="248"/>
      <x:c r="UCC5918" s="248"/>
      <x:c r="UCD5918" s="248"/>
      <x:c r="UCE5918" s="248"/>
      <x:c r="UCF5918" s="248"/>
      <x:c r="UCG5918" s="248"/>
      <x:c r="UCH5918" s="248"/>
      <x:c r="UCI5918" s="248"/>
      <x:c r="UCJ5918" s="248"/>
      <x:c r="UCK5918" s="248"/>
      <x:c r="UCL5918" s="248"/>
      <x:c r="UCM5918" s="248"/>
      <x:c r="UCN5918" s="248"/>
      <x:c r="UCO5918" s="248"/>
      <x:c r="UCP5918" s="248"/>
      <x:c r="UCQ5918" s="248"/>
      <x:c r="UCR5918" s="248"/>
      <x:c r="UCS5918" s="248"/>
      <x:c r="UCT5918" s="248"/>
      <x:c r="UCU5918" s="248"/>
      <x:c r="UCV5918" s="248"/>
      <x:c r="UCW5918" s="248"/>
      <x:c r="UCX5918" s="248"/>
      <x:c r="UCY5918" s="248"/>
      <x:c r="UCZ5918" s="248"/>
      <x:c r="UDA5918" s="248"/>
      <x:c r="UDB5918" s="248"/>
      <x:c r="UDC5918" s="248"/>
      <x:c r="UDD5918" s="248"/>
      <x:c r="UDE5918" s="248"/>
      <x:c r="UDF5918" s="248"/>
      <x:c r="UDG5918" s="248"/>
      <x:c r="UDH5918" s="248"/>
      <x:c r="UDI5918" s="248"/>
      <x:c r="UDJ5918" s="248"/>
      <x:c r="UDK5918" s="248"/>
      <x:c r="UDL5918" s="248"/>
      <x:c r="UDM5918" s="248"/>
      <x:c r="UDN5918" s="248"/>
      <x:c r="UDO5918" s="248"/>
      <x:c r="UDP5918" s="248"/>
      <x:c r="UDQ5918" s="248"/>
      <x:c r="UDR5918" s="248"/>
      <x:c r="UDS5918" s="248"/>
      <x:c r="UDT5918" s="248"/>
      <x:c r="UDU5918" s="248"/>
      <x:c r="UDV5918" s="248"/>
      <x:c r="UDW5918" s="248"/>
      <x:c r="UDX5918" s="248"/>
      <x:c r="UDY5918" s="248"/>
      <x:c r="UDZ5918" s="248"/>
      <x:c r="UEA5918" s="248"/>
      <x:c r="UEB5918" s="248"/>
      <x:c r="UEC5918" s="248"/>
      <x:c r="UED5918" s="248"/>
      <x:c r="UEE5918" s="248"/>
      <x:c r="UEF5918" s="248"/>
      <x:c r="UEG5918" s="248"/>
      <x:c r="UEH5918" s="248"/>
      <x:c r="UEI5918" s="248"/>
      <x:c r="UEJ5918" s="248"/>
      <x:c r="UEK5918" s="248"/>
      <x:c r="UEL5918" s="248"/>
      <x:c r="UEM5918" s="248"/>
      <x:c r="UEN5918" s="248"/>
      <x:c r="UEO5918" s="248"/>
      <x:c r="UEP5918" s="248"/>
      <x:c r="UEQ5918" s="248"/>
      <x:c r="UER5918" s="248"/>
      <x:c r="UES5918" s="248"/>
      <x:c r="UET5918" s="248"/>
      <x:c r="UEU5918" s="248"/>
      <x:c r="UEV5918" s="248"/>
      <x:c r="UEW5918" s="248"/>
      <x:c r="UEX5918" s="248"/>
      <x:c r="UEY5918" s="248"/>
      <x:c r="UEZ5918" s="248"/>
      <x:c r="UFA5918" s="248"/>
      <x:c r="UFB5918" s="248"/>
      <x:c r="UFC5918" s="248"/>
      <x:c r="UFD5918" s="248"/>
      <x:c r="UFE5918" s="248"/>
      <x:c r="UFF5918" s="248"/>
      <x:c r="UFG5918" s="248"/>
      <x:c r="UFH5918" s="248"/>
      <x:c r="UFI5918" s="248"/>
      <x:c r="UFJ5918" s="248"/>
      <x:c r="UFK5918" s="248"/>
      <x:c r="UFL5918" s="248"/>
      <x:c r="UFM5918" s="248"/>
      <x:c r="UFN5918" s="248"/>
      <x:c r="UFO5918" s="248"/>
      <x:c r="UFP5918" s="248"/>
      <x:c r="UFQ5918" s="248"/>
      <x:c r="UFR5918" s="248"/>
      <x:c r="UFS5918" s="248"/>
      <x:c r="UFT5918" s="248"/>
      <x:c r="UFU5918" s="248"/>
      <x:c r="UFV5918" s="248"/>
      <x:c r="UFW5918" s="248"/>
      <x:c r="UFX5918" s="248"/>
      <x:c r="UFY5918" s="248"/>
      <x:c r="UFZ5918" s="248"/>
      <x:c r="UGA5918" s="248"/>
      <x:c r="UGB5918" s="248"/>
      <x:c r="UGC5918" s="248"/>
      <x:c r="UGD5918" s="248"/>
      <x:c r="UGE5918" s="248"/>
      <x:c r="UGF5918" s="248"/>
      <x:c r="UGG5918" s="248"/>
      <x:c r="UGH5918" s="248"/>
      <x:c r="UGI5918" s="248"/>
      <x:c r="UGJ5918" s="248"/>
      <x:c r="UGK5918" s="248"/>
      <x:c r="UGL5918" s="248"/>
      <x:c r="UGM5918" s="248"/>
      <x:c r="UGN5918" s="248"/>
      <x:c r="UGO5918" s="248"/>
      <x:c r="UGP5918" s="248"/>
      <x:c r="UGQ5918" s="248"/>
      <x:c r="UGR5918" s="248"/>
      <x:c r="UGS5918" s="248"/>
      <x:c r="UGT5918" s="248"/>
      <x:c r="UGU5918" s="248"/>
      <x:c r="UGV5918" s="248"/>
      <x:c r="UGW5918" s="248"/>
      <x:c r="UGX5918" s="248"/>
      <x:c r="UGY5918" s="248"/>
      <x:c r="UGZ5918" s="248"/>
      <x:c r="UHA5918" s="248"/>
      <x:c r="UHB5918" s="248"/>
      <x:c r="UHC5918" s="248"/>
      <x:c r="UHD5918" s="248"/>
      <x:c r="UHE5918" s="248"/>
      <x:c r="UHF5918" s="248"/>
      <x:c r="UHG5918" s="248"/>
      <x:c r="UHH5918" s="248"/>
      <x:c r="UHI5918" s="248"/>
      <x:c r="UHJ5918" s="248"/>
      <x:c r="UHK5918" s="248"/>
      <x:c r="UHL5918" s="248"/>
      <x:c r="UHM5918" s="248"/>
      <x:c r="UHN5918" s="248"/>
      <x:c r="UHO5918" s="248"/>
      <x:c r="UHP5918" s="248"/>
      <x:c r="UHQ5918" s="248"/>
      <x:c r="UHR5918" s="248"/>
      <x:c r="UHS5918" s="248"/>
      <x:c r="UHT5918" s="248"/>
      <x:c r="UHU5918" s="248"/>
      <x:c r="UHV5918" s="248"/>
      <x:c r="UHW5918" s="248"/>
      <x:c r="UHX5918" s="248"/>
      <x:c r="UHY5918" s="248"/>
      <x:c r="UHZ5918" s="248"/>
      <x:c r="UIA5918" s="248"/>
      <x:c r="UIB5918" s="248"/>
      <x:c r="UIC5918" s="248"/>
      <x:c r="UID5918" s="248"/>
      <x:c r="UIE5918" s="248"/>
      <x:c r="UIF5918" s="248"/>
      <x:c r="UIG5918" s="248"/>
      <x:c r="UIH5918" s="248"/>
      <x:c r="UII5918" s="248"/>
      <x:c r="UIJ5918" s="248"/>
      <x:c r="UIK5918" s="248"/>
      <x:c r="UIL5918" s="248"/>
      <x:c r="UIM5918" s="248"/>
      <x:c r="UIN5918" s="248"/>
      <x:c r="UIO5918" s="248"/>
      <x:c r="UIP5918" s="248"/>
      <x:c r="UIQ5918" s="248"/>
      <x:c r="UIR5918" s="248"/>
      <x:c r="UIS5918" s="248"/>
      <x:c r="UIT5918" s="248"/>
      <x:c r="UIU5918" s="248"/>
      <x:c r="UIV5918" s="248"/>
      <x:c r="UIW5918" s="248"/>
      <x:c r="UIX5918" s="248"/>
      <x:c r="UIY5918" s="248"/>
      <x:c r="UIZ5918" s="248"/>
      <x:c r="UJA5918" s="248"/>
      <x:c r="UJB5918" s="248"/>
      <x:c r="UJC5918" s="248"/>
      <x:c r="UJD5918" s="248"/>
      <x:c r="UJE5918" s="248"/>
      <x:c r="UJF5918" s="248"/>
      <x:c r="UJG5918" s="248"/>
      <x:c r="UJH5918" s="248"/>
      <x:c r="UJI5918" s="248"/>
      <x:c r="UJJ5918" s="248"/>
      <x:c r="UJK5918" s="248"/>
      <x:c r="UJL5918" s="248"/>
      <x:c r="UJM5918" s="248"/>
      <x:c r="UJN5918" s="248"/>
      <x:c r="UJO5918" s="248"/>
      <x:c r="UJP5918" s="248"/>
      <x:c r="UJQ5918" s="248"/>
      <x:c r="UJR5918" s="248"/>
      <x:c r="UJS5918" s="248"/>
      <x:c r="UJT5918" s="248"/>
      <x:c r="UJU5918" s="248"/>
      <x:c r="UJV5918" s="248"/>
      <x:c r="UJW5918" s="248"/>
      <x:c r="UJX5918" s="248"/>
      <x:c r="UJY5918" s="248"/>
      <x:c r="UJZ5918" s="248"/>
      <x:c r="UKA5918" s="248"/>
      <x:c r="UKB5918" s="248"/>
      <x:c r="UKC5918" s="248"/>
      <x:c r="UKD5918" s="248"/>
      <x:c r="UKE5918" s="248"/>
      <x:c r="UKF5918" s="248"/>
      <x:c r="UKG5918" s="248"/>
      <x:c r="UKH5918" s="248"/>
      <x:c r="UKI5918" s="248"/>
      <x:c r="UKJ5918" s="248"/>
      <x:c r="UKK5918" s="248"/>
      <x:c r="UKL5918" s="248"/>
      <x:c r="UKM5918" s="248"/>
      <x:c r="UKN5918" s="248"/>
      <x:c r="UKO5918" s="248"/>
      <x:c r="UKP5918" s="248"/>
      <x:c r="UKQ5918" s="248"/>
      <x:c r="UKR5918" s="248"/>
      <x:c r="UKS5918" s="248"/>
      <x:c r="UKT5918" s="248"/>
      <x:c r="UKU5918" s="248"/>
      <x:c r="UKV5918" s="248"/>
      <x:c r="UKW5918" s="248"/>
      <x:c r="UKX5918" s="248"/>
      <x:c r="UKY5918" s="248"/>
      <x:c r="UKZ5918" s="248"/>
      <x:c r="ULA5918" s="248"/>
      <x:c r="ULB5918" s="248"/>
      <x:c r="ULC5918" s="248"/>
      <x:c r="ULD5918" s="248"/>
      <x:c r="ULE5918" s="248"/>
      <x:c r="ULF5918" s="248"/>
      <x:c r="ULG5918" s="248"/>
      <x:c r="ULH5918" s="248"/>
      <x:c r="ULI5918" s="248"/>
      <x:c r="ULJ5918" s="248"/>
      <x:c r="ULK5918" s="248"/>
      <x:c r="ULL5918" s="248"/>
      <x:c r="ULM5918" s="248"/>
      <x:c r="ULN5918" s="248"/>
      <x:c r="ULO5918" s="248"/>
      <x:c r="ULP5918" s="248"/>
      <x:c r="ULQ5918" s="248"/>
      <x:c r="ULR5918" s="248"/>
      <x:c r="ULS5918" s="248"/>
      <x:c r="ULT5918" s="248"/>
      <x:c r="ULU5918" s="248"/>
      <x:c r="ULV5918" s="248"/>
      <x:c r="ULW5918" s="248"/>
      <x:c r="ULX5918" s="248"/>
      <x:c r="ULY5918" s="248"/>
      <x:c r="ULZ5918" s="248"/>
      <x:c r="UMA5918" s="248"/>
      <x:c r="UMB5918" s="248"/>
      <x:c r="UMC5918" s="248"/>
      <x:c r="UMD5918" s="248"/>
      <x:c r="UME5918" s="248"/>
      <x:c r="UMF5918" s="248"/>
      <x:c r="UMG5918" s="248"/>
      <x:c r="UMH5918" s="248"/>
      <x:c r="UMI5918" s="248"/>
      <x:c r="UMJ5918" s="248"/>
      <x:c r="UMK5918" s="248"/>
      <x:c r="UML5918" s="248"/>
      <x:c r="UMM5918" s="248"/>
      <x:c r="UMN5918" s="248"/>
      <x:c r="UMO5918" s="248"/>
      <x:c r="UMP5918" s="248"/>
      <x:c r="UMQ5918" s="248"/>
      <x:c r="UMR5918" s="248"/>
      <x:c r="UMS5918" s="248"/>
      <x:c r="UMT5918" s="248"/>
      <x:c r="UMU5918" s="248"/>
      <x:c r="UMV5918" s="248"/>
      <x:c r="UMW5918" s="248"/>
      <x:c r="UMX5918" s="248"/>
      <x:c r="UMY5918" s="248"/>
      <x:c r="UMZ5918" s="248"/>
      <x:c r="UNA5918" s="248"/>
      <x:c r="UNB5918" s="248"/>
      <x:c r="UNC5918" s="248"/>
      <x:c r="UND5918" s="248"/>
      <x:c r="UNE5918" s="248"/>
      <x:c r="UNF5918" s="248"/>
      <x:c r="UNG5918" s="248"/>
      <x:c r="UNH5918" s="248"/>
      <x:c r="UNI5918" s="248"/>
      <x:c r="UNJ5918" s="248"/>
      <x:c r="UNK5918" s="248"/>
      <x:c r="UNL5918" s="248"/>
      <x:c r="UNM5918" s="248"/>
      <x:c r="UNN5918" s="248"/>
      <x:c r="UNO5918" s="248"/>
      <x:c r="UNP5918" s="248"/>
      <x:c r="UNQ5918" s="248"/>
      <x:c r="UNR5918" s="248"/>
      <x:c r="UNS5918" s="248"/>
      <x:c r="UNT5918" s="248"/>
      <x:c r="UNU5918" s="248"/>
      <x:c r="UNV5918" s="248"/>
      <x:c r="UNW5918" s="248"/>
      <x:c r="UNX5918" s="248"/>
      <x:c r="UNY5918" s="248"/>
      <x:c r="UNZ5918" s="248"/>
      <x:c r="UOA5918" s="248"/>
      <x:c r="UOB5918" s="248"/>
      <x:c r="UOC5918" s="248"/>
      <x:c r="UOD5918" s="248"/>
      <x:c r="UOE5918" s="248"/>
      <x:c r="UOF5918" s="248"/>
      <x:c r="UOG5918" s="248"/>
      <x:c r="UOH5918" s="248"/>
      <x:c r="UOI5918" s="248"/>
      <x:c r="UOJ5918" s="248"/>
      <x:c r="UOK5918" s="248"/>
      <x:c r="UOL5918" s="248"/>
      <x:c r="UOM5918" s="248"/>
      <x:c r="UON5918" s="248"/>
      <x:c r="UOO5918" s="248"/>
      <x:c r="UOP5918" s="248"/>
      <x:c r="UOQ5918" s="248"/>
      <x:c r="UOR5918" s="248"/>
      <x:c r="UOS5918" s="248"/>
      <x:c r="UOT5918" s="248"/>
      <x:c r="UOU5918" s="248"/>
      <x:c r="UOV5918" s="248"/>
      <x:c r="UOW5918" s="248"/>
      <x:c r="UOX5918" s="248"/>
      <x:c r="UOY5918" s="248"/>
      <x:c r="UOZ5918" s="248"/>
      <x:c r="UPA5918" s="248"/>
      <x:c r="UPB5918" s="248"/>
      <x:c r="UPC5918" s="248"/>
      <x:c r="UPD5918" s="248"/>
      <x:c r="UPE5918" s="248"/>
      <x:c r="UPF5918" s="248"/>
      <x:c r="UPG5918" s="248"/>
      <x:c r="UPH5918" s="248"/>
      <x:c r="UPI5918" s="248"/>
      <x:c r="UPJ5918" s="248"/>
      <x:c r="UPK5918" s="248"/>
      <x:c r="UPL5918" s="248"/>
      <x:c r="UPM5918" s="248"/>
      <x:c r="UPN5918" s="248"/>
      <x:c r="UPO5918" s="248"/>
      <x:c r="UPP5918" s="248"/>
      <x:c r="UPQ5918" s="248"/>
      <x:c r="UPR5918" s="248"/>
      <x:c r="UPS5918" s="248"/>
      <x:c r="UPT5918" s="248"/>
      <x:c r="UPU5918" s="248"/>
      <x:c r="UPV5918" s="248"/>
      <x:c r="UPW5918" s="248"/>
      <x:c r="UPX5918" s="248"/>
      <x:c r="UPY5918" s="248"/>
      <x:c r="UPZ5918" s="248"/>
      <x:c r="UQA5918" s="248"/>
      <x:c r="UQB5918" s="248"/>
      <x:c r="UQC5918" s="248"/>
      <x:c r="UQD5918" s="248"/>
      <x:c r="UQE5918" s="248"/>
      <x:c r="UQF5918" s="248"/>
      <x:c r="UQG5918" s="248"/>
      <x:c r="UQH5918" s="248"/>
      <x:c r="UQI5918" s="248"/>
      <x:c r="UQJ5918" s="248"/>
      <x:c r="UQK5918" s="248"/>
      <x:c r="UQL5918" s="248"/>
      <x:c r="UQM5918" s="248"/>
      <x:c r="UQN5918" s="248"/>
      <x:c r="UQO5918" s="248"/>
      <x:c r="UQP5918" s="248"/>
      <x:c r="UQQ5918" s="248"/>
      <x:c r="UQR5918" s="248"/>
      <x:c r="UQS5918" s="248"/>
      <x:c r="UQT5918" s="248"/>
      <x:c r="UQU5918" s="248"/>
      <x:c r="UQV5918" s="248"/>
      <x:c r="UQW5918" s="248"/>
      <x:c r="UQX5918" s="248"/>
      <x:c r="UQY5918" s="248"/>
      <x:c r="UQZ5918" s="248"/>
      <x:c r="URA5918" s="248"/>
      <x:c r="URB5918" s="248"/>
      <x:c r="URC5918" s="248"/>
      <x:c r="URD5918" s="248"/>
      <x:c r="URE5918" s="248"/>
      <x:c r="URF5918" s="248"/>
      <x:c r="URG5918" s="248"/>
      <x:c r="URH5918" s="248"/>
      <x:c r="URI5918" s="248"/>
      <x:c r="URJ5918" s="248"/>
      <x:c r="URK5918" s="248"/>
      <x:c r="URL5918" s="248"/>
      <x:c r="URM5918" s="248"/>
      <x:c r="URN5918" s="248"/>
      <x:c r="URO5918" s="248"/>
      <x:c r="URP5918" s="248"/>
      <x:c r="URQ5918" s="248"/>
      <x:c r="URR5918" s="248"/>
      <x:c r="URS5918" s="248"/>
      <x:c r="URT5918" s="248"/>
      <x:c r="URU5918" s="248"/>
      <x:c r="URV5918" s="248"/>
      <x:c r="URW5918" s="248"/>
      <x:c r="URX5918" s="248"/>
      <x:c r="URY5918" s="248"/>
      <x:c r="URZ5918" s="248"/>
      <x:c r="USA5918" s="248"/>
      <x:c r="USB5918" s="248"/>
      <x:c r="USC5918" s="248"/>
      <x:c r="USD5918" s="248"/>
      <x:c r="USE5918" s="248"/>
      <x:c r="USF5918" s="248"/>
      <x:c r="USG5918" s="248"/>
      <x:c r="USH5918" s="248"/>
      <x:c r="USI5918" s="248"/>
      <x:c r="USJ5918" s="248"/>
      <x:c r="USK5918" s="248"/>
      <x:c r="USL5918" s="248"/>
      <x:c r="USM5918" s="248"/>
      <x:c r="USN5918" s="248"/>
      <x:c r="USO5918" s="248"/>
      <x:c r="USP5918" s="248"/>
      <x:c r="USQ5918" s="248"/>
      <x:c r="USR5918" s="248"/>
      <x:c r="USS5918" s="248"/>
      <x:c r="UST5918" s="248"/>
      <x:c r="USU5918" s="248"/>
      <x:c r="USV5918" s="248"/>
      <x:c r="USW5918" s="248"/>
      <x:c r="USX5918" s="248"/>
      <x:c r="USY5918" s="248"/>
      <x:c r="USZ5918" s="248"/>
      <x:c r="UTA5918" s="248"/>
      <x:c r="UTB5918" s="248"/>
      <x:c r="UTC5918" s="248"/>
      <x:c r="UTD5918" s="248"/>
      <x:c r="UTE5918" s="248"/>
      <x:c r="UTF5918" s="248"/>
      <x:c r="UTG5918" s="248"/>
      <x:c r="UTH5918" s="248"/>
      <x:c r="UTI5918" s="248"/>
      <x:c r="UTJ5918" s="248"/>
      <x:c r="UTK5918" s="248"/>
      <x:c r="UTL5918" s="248"/>
      <x:c r="UTM5918" s="248"/>
      <x:c r="UTN5918" s="248"/>
      <x:c r="UTO5918" s="248"/>
      <x:c r="UTP5918" s="248"/>
      <x:c r="UTQ5918" s="248"/>
      <x:c r="UTR5918" s="248"/>
      <x:c r="UTS5918" s="248"/>
      <x:c r="UTT5918" s="248"/>
      <x:c r="UTU5918" s="248"/>
      <x:c r="UTV5918" s="248"/>
      <x:c r="UTW5918" s="248"/>
      <x:c r="UTX5918" s="248"/>
      <x:c r="UTY5918" s="248"/>
      <x:c r="UTZ5918" s="248"/>
      <x:c r="UUA5918" s="248"/>
      <x:c r="UUB5918" s="248"/>
      <x:c r="UUC5918" s="248"/>
      <x:c r="UUD5918" s="248"/>
      <x:c r="UUE5918" s="248"/>
      <x:c r="UUF5918" s="248"/>
      <x:c r="UUG5918" s="248"/>
      <x:c r="UUH5918" s="248"/>
      <x:c r="UUI5918" s="248"/>
      <x:c r="UUJ5918" s="248"/>
      <x:c r="UUK5918" s="248"/>
      <x:c r="UUL5918" s="248"/>
      <x:c r="UUM5918" s="248"/>
      <x:c r="UUN5918" s="248"/>
      <x:c r="UUO5918" s="248"/>
      <x:c r="UUP5918" s="248"/>
      <x:c r="UUQ5918" s="248"/>
      <x:c r="UUR5918" s="248"/>
      <x:c r="UUS5918" s="248"/>
      <x:c r="UUT5918" s="248"/>
      <x:c r="UUU5918" s="248"/>
      <x:c r="UUV5918" s="248"/>
      <x:c r="UUW5918" s="248"/>
      <x:c r="UUX5918" s="248"/>
      <x:c r="UUY5918" s="248"/>
      <x:c r="UUZ5918" s="248"/>
      <x:c r="UVA5918" s="248"/>
      <x:c r="UVB5918" s="248"/>
      <x:c r="UVC5918" s="248"/>
      <x:c r="UVD5918" s="248"/>
      <x:c r="UVE5918" s="248"/>
      <x:c r="UVF5918" s="248"/>
      <x:c r="UVG5918" s="248"/>
      <x:c r="UVH5918" s="248"/>
      <x:c r="UVI5918" s="248"/>
      <x:c r="UVJ5918" s="248"/>
      <x:c r="UVK5918" s="248"/>
      <x:c r="UVL5918" s="248"/>
      <x:c r="UVM5918" s="248"/>
      <x:c r="UVN5918" s="248"/>
      <x:c r="UVO5918" s="248"/>
      <x:c r="UVP5918" s="248"/>
      <x:c r="UVQ5918" s="248"/>
      <x:c r="UVR5918" s="248"/>
      <x:c r="UVS5918" s="248"/>
      <x:c r="UVT5918" s="248"/>
      <x:c r="UVU5918" s="248"/>
      <x:c r="UVV5918" s="248"/>
      <x:c r="UVW5918" s="248"/>
      <x:c r="UVX5918" s="248"/>
      <x:c r="UVY5918" s="248"/>
      <x:c r="UVZ5918" s="248"/>
      <x:c r="UWA5918" s="248"/>
      <x:c r="UWB5918" s="248"/>
      <x:c r="UWC5918" s="248"/>
      <x:c r="UWD5918" s="248"/>
      <x:c r="UWE5918" s="248"/>
      <x:c r="UWF5918" s="248"/>
      <x:c r="UWG5918" s="248"/>
      <x:c r="UWH5918" s="248"/>
      <x:c r="UWI5918" s="248"/>
      <x:c r="UWJ5918" s="248"/>
      <x:c r="UWK5918" s="248"/>
      <x:c r="UWL5918" s="248"/>
      <x:c r="UWM5918" s="248"/>
      <x:c r="UWN5918" s="248"/>
      <x:c r="UWO5918" s="248"/>
      <x:c r="UWP5918" s="248"/>
      <x:c r="UWQ5918" s="248"/>
      <x:c r="UWR5918" s="248"/>
      <x:c r="UWS5918" s="248"/>
      <x:c r="UWT5918" s="248"/>
      <x:c r="UWU5918" s="248"/>
      <x:c r="UWV5918" s="248"/>
      <x:c r="UWW5918" s="248"/>
      <x:c r="UWX5918" s="248"/>
      <x:c r="UWY5918" s="248"/>
      <x:c r="UWZ5918" s="248"/>
      <x:c r="UXA5918" s="248"/>
      <x:c r="UXB5918" s="248"/>
      <x:c r="UXC5918" s="248"/>
      <x:c r="UXD5918" s="248"/>
      <x:c r="UXE5918" s="248"/>
      <x:c r="UXF5918" s="248"/>
      <x:c r="UXG5918" s="248"/>
      <x:c r="UXH5918" s="248"/>
      <x:c r="UXI5918" s="248"/>
      <x:c r="UXJ5918" s="248"/>
      <x:c r="UXK5918" s="248"/>
      <x:c r="UXL5918" s="248"/>
      <x:c r="UXM5918" s="248"/>
      <x:c r="UXN5918" s="248"/>
      <x:c r="UXO5918" s="248"/>
      <x:c r="UXP5918" s="248"/>
      <x:c r="UXQ5918" s="248"/>
      <x:c r="UXR5918" s="248"/>
      <x:c r="UXS5918" s="248"/>
      <x:c r="UXT5918" s="248"/>
      <x:c r="UXU5918" s="248"/>
      <x:c r="UXV5918" s="248"/>
      <x:c r="UXW5918" s="248"/>
      <x:c r="UXX5918" s="248"/>
      <x:c r="UXY5918" s="248"/>
      <x:c r="UXZ5918" s="248"/>
      <x:c r="UYA5918" s="248"/>
      <x:c r="UYB5918" s="248"/>
      <x:c r="UYC5918" s="248"/>
      <x:c r="UYD5918" s="248"/>
      <x:c r="UYE5918" s="248"/>
      <x:c r="UYF5918" s="248"/>
      <x:c r="UYG5918" s="248"/>
      <x:c r="UYH5918" s="248"/>
      <x:c r="UYI5918" s="248"/>
      <x:c r="UYJ5918" s="248"/>
      <x:c r="UYK5918" s="248"/>
      <x:c r="UYL5918" s="248"/>
      <x:c r="UYM5918" s="248"/>
      <x:c r="UYN5918" s="248"/>
      <x:c r="UYO5918" s="248"/>
      <x:c r="UYP5918" s="248"/>
      <x:c r="UYQ5918" s="248"/>
      <x:c r="UYR5918" s="248"/>
      <x:c r="UYS5918" s="248"/>
      <x:c r="UYT5918" s="248"/>
      <x:c r="UYU5918" s="248"/>
      <x:c r="UYV5918" s="248"/>
      <x:c r="UYW5918" s="248"/>
      <x:c r="UYX5918" s="248"/>
      <x:c r="UYY5918" s="248"/>
      <x:c r="UYZ5918" s="248"/>
      <x:c r="UZA5918" s="248"/>
      <x:c r="UZB5918" s="248"/>
      <x:c r="UZC5918" s="248"/>
      <x:c r="UZD5918" s="248"/>
      <x:c r="UZE5918" s="248"/>
      <x:c r="UZF5918" s="248"/>
      <x:c r="UZG5918" s="248"/>
      <x:c r="UZH5918" s="248"/>
      <x:c r="UZI5918" s="248"/>
      <x:c r="UZJ5918" s="248"/>
      <x:c r="UZK5918" s="248"/>
      <x:c r="UZL5918" s="248"/>
      <x:c r="UZM5918" s="248"/>
      <x:c r="UZN5918" s="248"/>
      <x:c r="UZO5918" s="248"/>
      <x:c r="UZP5918" s="248"/>
      <x:c r="UZQ5918" s="248"/>
      <x:c r="UZR5918" s="248"/>
      <x:c r="UZS5918" s="248"/>
      <x:c r="UZT5918" s="248"/>
      <x:c r="UZU5918" s="248"/>
      <x:c r="UZV5918" s="248"/>
      <x:c r="UZW5918" s="248"/>
      <x:c r="UZX5918" s="248"/>
      <x:c r="UZY5918" s="248"/>
      <x:c r="UZZ5918" s="248"/>
      <x:c r="VAA5918" s="248"/>
      <x:c r="VAB5918" s="248"/>
      <x:c r="VAC5918" s="248"/>
      <x:c r="VAD5918" s="248"/>
      <x:c r="VAE5918" s="248"/>
      <x:c r="VAF5918" s="248"/>
      <x:c r="VAG5918" s="248"/>
      <x:c r="VAH5918" s="248"/>
      <x:c r="VAI5918" s="248"/>
      <x:c r="VAJ5918" s="248"/>
      <x:c r="VAK5918" s="248"/>
      <x:c r="VAL5918" s="248"/>
      <x:c r="VAM5918" s="248"/>
      <x:c r="VAN5918" s="248"/>
      <x:c r="VAO5918" s="248"/>
      <x:c r="VAP5918" s="248"/>
      <x:c r="VAQ5918" s="248"/>
      <x:c r="VAR5918" s="248"/>
      <x:c r="VAS5918" s="248"/>
      <x:c r="VAT5918" s="248"/>
      <x:c r="VAU5918" s="248"/>
      <x:c r="VAV5918" s="248"/>
      <x:c r="VAW5918" s="248"/>
      <x:c r="VAX5918" s="248"/>
      <x:c r="VAY5918" s="248"/>
      <x:c r="VAZ5918" s="248"/>
      <x:c r="VBA5918" s="248"/>
      <x:c r="VBB5918" s="248"/>
      <x:c r="VBC5918" s="248"/>
      <x:c r="VBD5918" s="248"/>
      <x:c r="VBE5918" s="248"/>
      <x:c r="VBF5918" s="248"/>
      <x:c r="VBG5918" s="248"/>
      <x:c r="VBH5918" s="248"/>
      <x:c r="VBI5918" s="248"/>
      <x:c r="VBJ5918" s="248"/>
      <x:c r="VBK5918" s="248"/>
      <x:c r="VBL5918" s="248"/>
      <x:c r="VBM5918" s="248"/>
      <x:c r="VBN5918" s="248"/>
      <x:c r="VBO5918" s="248"/>
      <x:c r="VBP5918" s="248"/>
      <x:c r="VBQ5918" s="248"/>
      <x:c r="VBR5918" s="248"/>
      <x:c r="VBS5918" s="248"/>
      <x:c r="VBT5918" s="248"/>
      <x:c r="VBU5918" s="248"/>
      <x:c r="VBV5918" s="248"/>
      <x:c r="VBW5918" s="248"/>
      <x:c r="VBX5918" s="248"/>
      <x:c r="VBY5918" s="248"/>
      <x:c r="VBZ5918" s="248"/>
      <x:c r="VCA5918" s="248"/>
      <x:c r="VCB5918" s="248"/>
      <x:c r="VCC5918" s="248"/>
      <x:c r="VCD5918" s="248"/>
      <x:c r="VCE5918" s="248"/>
      <x:c r="VCF5918" s="248"/>
      <x:c r="VCG5918" s="248"/>
      <x:c r="VCH5918" s="248"/>
      <x:c r="VCI5918" s="248"/>
      <x:c r="VCJ5918" s="248"/>
      <x:c r="VCK5918" s="248"/>
      <x:c r="VCL5918" s="248"/>
      <x:c r="VCM5918" s="248"/>
      <x:c r="VCN5918" s="248"/>
      <x:c r="VCO5918" s="248"/>
      <x:c r="VCP5918" s="248"/>
      <x:c r="VCQ5918" s="248"/>
      <x:c r="VCR5918" s="248"/>
      <x:c r="VCS5918" s="248"/>
      <x:c r="VCT5918" s="248"/>
      <x:c r="VCU5918" s="248"/>
      <x:c r="VCV5918" s="248"/>
      <x:c r="VCW5918" s="248"/>
      <x:c r="VCX5918" s="248"/>
      <x:c r="VCY5918" s="248"/>
      <x:c r="VCZ5918" s="248"/>
      <x:c r="VDA5918" s="248"/>
      <x:c r="VDB5918" s="248"/>
      <x:c r="VDC5918" s="248"/>
      <x:c r="VDD5918" s="248"/>
      <x:c r="VDE5918" s="248"/>
      <x:c r="VDF5918" s="248"/>
      <x:c r="VDG5918" s="248"/>
      <x:c r="VDH5918" s="248"/>
      <x:c r="VDI5918" s="248"/>
      <x:c r="VDJ5918" s="248"/>
      <x:c r="VDK5918" s="248"/>
      <x:c r="VDL5918" s="248"/>
      <x:c r="VDM5918" s="248"/>
      <x:c r="VDN5918" s="248"/>
      <x:c r="VDO5918" s="248"/>
      <x:c r="VDP5918" s="248"/>
      <x:c r="VDQ5918" s="248"/>
      <x:c r="VDR5918" s="248"/>
      <x:c r="VDS5918" s="248"/>
      <x:c r="VDT5918" s="248"/>
      <x:c r="VDU5918" s="248"/>
      <x:c r="VDV5918" s="248"/>
      <x:c r="VDW5918" s="248"/>
      <x:c r="VDX5918" s="248"/>
      <x:c r="VDY5918" s="248"/>
      <x:c r="VDZ5918" s="248"/>
      <x:c r="VEA5918" s="248"/>
      <x:c r="VEB5918" s="248"/>
      <x:c r="VEC5918" s="248"/>
      <x:c r="VED5918" s="248"/>
      <x:c r="VEE5918" s="248"/>
      <x:c r="VEF5918" s="248"/>
      <x:c r="VEG5918" s="248"/>
      <x:c r="VEH5918" s="248"/>
      <x:c r="VEI5918" s="248"/>
      <x:c r="VEJ5918" s="248"/>
      <x:c r="VEK5918" s="248"/>
      <x:c r="VEL5918" s="248"/>
      <x:c r="VEM5918" s="248"/>
      <x:c r="VEN5918" s="248"/>
      <x:c r="VEO5918" s="248"/>
      <x:c r="VEP5918" s="248"/>
      <x:c r="VEQ5918" s="248"/>
      <x:c r="VER5918" s="248"/>
      <x:c r="VES5918" s="248"/>
      <x:c r="VET5918" s="248"/>
      <x:c r="VEU5918" s="248"/>
      <x:c r="VEV5918" s="248"/>
      <x:c r="VEW5918" s="248"/>
      <x:c r="VEX5918" s="248"/>
      <x:c r="VEY5918" s="248"/>
      <x:c r="VEZ5918" s="248"/>
      <x:c r="VFA5918" s="248"/>
      <x:c r="VFB5918" s="248"/>
      <x:c r="VFC5918" s="248"/>
      <x:c r="VFD5918" s="248"/>
      <x:c r="VFE5918" s="248"/>
      <x:c r="VFF5918" s="248"/>
      <x:c r="VFG5918" s="248"/>
      <x:c r="VFH5918" s="248"/>
      <x:c r="VFI5918" s="248"/>
      <x:c r="VFJ5918" s="248"/>
      <x:c r="VFK5918" s="248"/>
      <x:c r="VFL5918" s="248"/>
      <x:c r="VFM5918" s="248"/>
      <x:c r="VFN5918" s="248"/>
      <x:c r="VFO5918" s="248"/>
      <x:c r="VFP5918" s="248"/>
      <x:c r="VFQ5918" s="248"/>
      <x:c r="VFR5918" s="248"/>
      <x:c r="VFS5918" s="248"/>
      <x:c r="VFT5918" s="248"/>
      <x:c r="VFU5918" s="248"/>
      <x:c r="VFV5918" s="248"/>
      <x:c r="VFW5918" s="248"/>
      <x:c r="VFX5918" s="248"/>
      <x:c r="VFY5918" s="248"/>
      <x:c r="VFZ5918" s="248"/>
      <x:c r="VGA5918" s="248"/>
      <x:c r="VGB5918" s="248"/>
      <x:c r="VGC5918" s="248"/>
      <x:c r="VGD5918" s="248"/>
      <x:c r="VGE5918" s="248"/>
      <x:c r="VGF5918" s="248"/>
      <x:c r="VGG5918" s="248"/>
      <x:c r="VGH5918" s="248"/>
      <x:c r="VGI5918" s="248"/>
      <x:c r="VGJ5918" s="248"/>
      <x:c r="VGK5918" s="248"/>
      <x:c r="VGL5918" s="248"/>
      <x:c r="VGM5918" s="248"/>
      <x:c r="VGN5918" s="248"/>
      <x:c r="VGO5918" s="248"/>
      <x:c r="VGP5918" s="248"/>
      <x:c r="VGQ5918" s="248"/>
      <x:c r="VGR5918" s="248"/>
      <x:c r="VGS5918" s="248"/>
      <x:c r="VGT5918" s="248"/>
      <x:c r="VGU5918" s="248"/>
      <x:c r="VGV5918" s="248"/>
      <x:c r="VGW5918" s="248"/>
      <x:c r="VGX5918" s="248"/>
      <x:c r="VGY5918" s="248"/>
      <x:c r="VGZ5918" s="248"/>
      <x:c r="VHA5918" s="248"/>
      <x:c r="VHB5918" s="248"/>
      <x:c r="VHC5918" s="248"/>
      <x:c r="VHD5918" s="248"/>
      <x:c r="VHE5918" s="248"/>
      <x:c r="VHF5918" s="248"/>
      <x:c r="VHG5918" s="248"/>
      <x:c r="VHH5918" s="248"/>
      <x:c r="VHI5918" s="248"/>
      <x:c r="VHJ5918" s="248"/>
      <x:c r="VHK5918" s="248"/>
      <x:c r="VHL5918" s="248"/>
      <x:c r="VHM5918" s="248"/>
      <x:c r="VHN5918" s="248"/>
      <x:c r="VHO5918" s="248"/>
      <x:c r="VHP5918" s="248"/>
      <x:c r="VHQ5918" s="248"/>
      <x:c r="VHR5918" s="248"/>
      <x:c r="VHS5918" s="248"/>
      <x:c r="VHT5918" s="248"/>
      <x:c r="VHU5918" s="248"/>
      <x:c r="VHV5918" s="248"/>
      <x:c r="VHW5918" s="248"/>
      <x:c r="VHX5918" s="248"/>
      <x:c r="VHY5918" s="248"/>
      <x:c r="VHZ5918" s="248"/>
      <x:c r="VIA5918" s="248"/>
      <x:c r="VIB5918" s="248"/>
      <x:c r="VIC5918" s="248"/>
      <x:c r="VID5918" s="248"/>
      <x:c r="VIE5918" s="248"/>
      <x:c r="VIF5918" s="248"/>
      <x:c r="VIG5918" s="248"/>
      <x:c r="VIH5918" s="248"/>
      <x:c r="VII5918" s="248"/>
      <x:c r="VIJ5918" s="248"/>
      <x:c r="VIK5918" s="248"/>
      <x:c r="VIL5918" s="248"/>
      <x:c r="VIM5918" s="248"/>
      <x:c r="VIN5918" s="248"/>
      <x:c r="VIO5918" s="248"/>
      <x:c r="VIP5918" s="248"/>
      <x:c r="VIQ5918" s="248"/>
      <x:c r="VIR5918" s="248"/>
      <x:c r="VIS5918" s="248"/>
      <x:c r="VIT5918" s="248"/>
      <x:c r="VIU5918" s="248"/>
      <x:c r="VIV5918" s="248"/>
      <x:c r="VIW5918" s="248"/>
      <x:c r="VIX5918" s="248"/>
      <x:c r="VIY5918" s="248"/>
      <x:c r="VIZ5918" s="248"/>
      <x:c r="VJA5918" s="248"/>
      <x:c r="VJB5918" s="248"/>
      <x:c r="VJC5918" s="248"/>
      <x:c r="VJD5918" s="248"/>
      <x:c r="VJE5918" s="248"/>
      <x:c r="VJF5918" s="248"/>
      <x:c r="VJG5918" s="248"/>
      <x:c r="VJH5918" s="248"/>
      <x:c r="VJI5918" s="248"/>
      <x:c r="VJJ5918" s="248"/>
      <x:c r="VJK5918" s="248"/>
      <x:c r="VJL5918" s="248"/>
      <x:c r="VJM5918" s="248"/>
      <x:c r="VJN5918" s="248"/>
      <x:c r="VJO5918" s="248"/>
      <x:c r="VJP5918" s="248"/>
      <x:c r="VJQ5918" s="248"/>
      <x:c r="VJR5918" s="248"/>
      <x:c r="VJS5918" s="248"/>
      <x:c r="VJT5918" s="248"/>
      <x:c r="VJU5918" s="248"/>
      <x:c r="VJV5918" s="248"/>
      <x:c r="VJW5918" s="248"/>
      <x:c r="VJX5918" s="248"/>
      <x:c r="VJY5918" s="248"/>
      <x:c r="VJZ5918" s="248"/>
      <x:c r="VKA5918" s="248"/>
      <x:c r="VKB5918" s="248"/>
      <x:c r="VKC5918" s="248"/>
      <x:c r="VKD5918" s="248"/>
      <x:c r="VKE5918" s="248"/>
      <x:c r="VKF5918" s="248"/>
      <x:c r="VKG5918" s="248"/>
      <x:c r="VKH5918" s="248"/>
      <x:c r="VKI5918" s="248"/>
      <x:c r="VKJ5918" s="248"/>
      <x:c r="VKK5918" s="248"/>
      <x:c r="VKL5918" s="248"/>
      <x:c r="VKM5918" s="248"/>
      <x:c r="VKN5918" s="248"/>
      <x:c r="VKO5918" s="248"/>
      <x:c r="VKP5918" s="248"/>
      <x:c r="VKQ5918" s="248"/>
      <x:c r="VKR5918" s="248"/>
      <x:c r="VKS5918" s="248"/>
      <x:c r="VKT5918" s="248"/>
      <x:c r="VKU5918" s="248"/>
      <x:c r="VKV5918" s="248"/>
      <x:c r="VKW5918" s="248"/>
      <x:c r="VKX5918" s="248"/>
      <x:c r="VKY5918" s="248"/>
      <x:c r="VKZ5918" s="248"/>
      <x:c r="VLA5918" s="248"/>
      <x:c r="VLB5918" s="248"/>
      <x:c r="VLC5918" s="248"/>
      <x:c r="VLD5918" s="248"/>
      <x:c r="VLE5918" s="248"/>
      <x:c r="VLF5918" s="248"/>
      <x:c r="VLG5918" s="248"/>
      <x:c r="VLH5918" s="248"/>
      <x:c r="VLI5918" s="248"/>
      <x:c r="VLJ5918" s="248"/>
      <x:c r="VLK5918" s="248"/>
      <x:c r="VLL5918" s="248"/>
      <x:c r="VLM5918" s="248"/>
      <x:c r="VLN5918" s="248"/>
      <x:c r="VLO5918" s="248"/>
      <x:c r="VLP5918" s="248"/>
      <x:c r="VLQ5918" s="248"/>
      <x:c r="VLR5918" s="248"/>
      <x:c r="VLS5918" s="248"/>
      <x:c r="VLT5918" s="248"/>
      <x:c r="VLU5918" s="248"/>
      <x:c r="VLV5918" s="248"/>
      <x:c r="VLW5918" s="248"/>
      <x:c r="VLX5918" s="248"/>
      <x:c r="VLY5918" s="248"/>
      <x:c r="VLZ5918" s="248"/>
      <x:c r="VMA5918" s="248"/>
      <x:c r="VMB5918" s="248"/>
      <x:c r="VMC5918" s="248"/>
      <x:c r="VMD5918" s="248"/>
      <x:c r="VME5918" s="248"/>
      <x:c r="VMF5918" s="248"/>
      <x:c r="VMG5918" s="248"/>
      <x:c r="VMH5918" s="248"/>
      <x:c r="VMI5918" s="248"/>
      <x:c r="VMJ5918" s="248"/>
      <x:c r="VMK5918" s="248"/>
      <x:c r="VML5918" s="248"/>
      <x:c r="VMM5918" s="248"/>
      <x:c r="VMN5918" s="248"/>
      <x:c r="VMO5918" s="248"/>
      <x:c r="VMP5918" s="248"/>
      <x:c r="VMQ5918" s="248"/>
      <x:c r="VMR5918" s="248"/>
      <x:c r="VMS5918" s="248"/>
      <x:c r="VMT5918" s="248"/>
      <x:c r="VMU5918" s="248"/>
      <x:c r="VMV5918" s="248"/>
      <x:c r="VMW5918" s="248"/>
      <x:c r="VMX5918" s="248"/>
      <x:c r="VMY5918" s="248"/>
      <x:c r="VMZ5918" s="248"/>
      <x:c r="VNA5918" s="248"/>
      <x:c r="VNB5918" s="248"/>
      <x:c r="VNC5918" s="248"/>
      <x:c r="VND5918" s="248"/>
      <x:c r="VNE5918" s="248"/>
      <x:c r="VNF5918" s="248"/>
      <x:c r="VNG5918" s="248"/>
      <x:c r="VNH5918" s="248"/>
      <x:c r="VNI5918" s="248"/>
      <x:c r="VNJ5918" s="248"/>
      <x:c r="VNK5918" s="248"/>
      <x:c r="VNL5918" s="248"/>
      <x:c r="VNM5918" s="248"/>
      <x:c r="VNN5918" s="248"/>
      <x:c r="VNO5918" s="248"/>
      <x:c r="VNP5918" s="248"/>
      <x:c r="VNQ5918" s="248"/>
      <x:c r="VNR5918" s="248"/>
      <x:c r="VNS5918" s="248"/>
      <x:c r="VNT5918" s="248"/>
      <x:c r="VNU5918" s="248"/>
      <x:c r="VNV5918" s="248"/>
      <x:c r="VNW5918" s="248"/>
      <x:c r="VNX5918" s="248"/>
      <x:c r="VNY5918" s="248"/>
      <x:c r="VNZ5918" s="248"/>
      <x:c r="VOA5918" s="248"/>
      <x:c r="VOB5918" s="248"/>
      <x:c r="VOC5918" s="248"/>
      <x:c r="VOD5918" s="248"/>
      <x:c r="VOE5918" s="248"/>
      <x:c r="VOF5918" s="248"/>
      <x:c r="VOG5918" s="248"/>
      <x:c r="VOH5918" s="248"/>
      <x:c r="VOI5918" s="248"/>
      <x:c r="VOJ5918" s="248"/>
      <x:c r="VOK5918" s="248"/>
      <x:c r="VOL5918" s="248"/>
      <x:c r="VOM5918" s="248"/>
      <x:c r="VON5918" s="248"/>
      <x:c r="VOO5918" s="248"/>
      <x:c r="VOP5918" s="248"/>
      <x:c r="VOQ5918" s="248"/>
      <x:c r="VOR5918" s="248"/>
      <x:c r="VOS5918" s="248"/>
      <x:c r="VOT5918" s="248"/>
      <x:c r="VOU5918" s="248"/>
      <x:c r="VOV5918" s="248"/>
      <x:c r="VOW5918" s="248"/>
      <x:c r="VOX5918" s="248"/>
      <x:c r="VOY5918" s="248"/>
      <x:c r="VOZ5918" s="248"/>
      <x:c r="VPA5918" s="248"/>
      <x:c r="VPB5918" s="248"/>
      <x:c r="VPC5918" s="248"/>
      <x:c r="VPD5918" s="248"/>
      <x:c r="VPE5918" s="248"/>
      <x:c r="VPF5918" s="248"/>
      <x:c r="VPG5918" s="248"/>
      <x:c r="VPH5918" s="248"/>
      <x:c r="VPI5918" s="248"/>
      <x:c r="VPJ5918" s="248"/>
      <x:c r="VPK5918" s="248"/>
      <x:c r="VPL5918" s="248"/>
      <x:c r="VPM5918" s="248"/>
      <x:c r="VPN5918" s="248"/>
      <x:c r="VPO5918" s="248"/>
      <x:c r="VPP5918" s="248"/>
      <x:c r="VPQ5918" s="248"/>
      <x:c r="VPR5918" s="248"/>
      <x:c r="VPS5918" s="248"/>
      <x:c r="VPT5918" s="248"/>
      <x:c r="VPU5918" s="248"/>
      <x:c r="VPV5918" s="248"/>
      <x:c r="VPW5918" s="248"/>
      <x:c r="VPX5918" s="248"/>
      <x:c r="VPY5918" s="248"/>
      <x:c r="VPZ5918" s="248"/>
      <x:c r="VQA5918" s="248"/>
      <x:c r="VQB5918" s="248"/>
      <x:c r="VQC5918" s="248"/>
      <x:c r="VQD5918" s="248"/>
      <x:c r="VQE5918" s="248"/>
      <x:c r="VQF5918" s="248"/>
      <x:c r="VQG5918" s="248"/>
      <x:c r="VQH5918" s="248"/>
      <x:c r="VQI5918" s="248"/>
      <x:c r="VQJ5918" s="248"/>
      <x:c r="VQK5918" s="248"/>
      <x:c r="VQL5918" s="248"/>
      <x:c r="VQM5918" s="248"/>
      <x:c r="VQN5918" s="248"/>
      <x:c r="VQO5918" s="248"/>
      <x:c r="VQP5918" s="248"/>
      <x:c r="VQQ5918" s="248"/>
      <x:c r="VQR5918" s="248"/>
      <x:c r="VQS5918" s="248"/>
      <x:c r="VQT5918" s="248"/>
      <x:c r="VQU5918" s="248"/>
      <x:c r="VQV5918" s="248"/>
      <x:c r="VQW5918" s="248"/>
      <x:c r="VQX5918" s="248"/>
      <x:c r="VQY5918" s="248"/>
      <x:c r="VQZ5918" s="248"/>
      <x:c r="VRA5918" s="248"/>
      <x:c r="VRB5918" s="248"/>
      <x:c r="VRC5918" s="248"/>
      <x:c r="VRD5918" s="248"/>
      <x:c r="VRE5918" s="248"/>
      <x:c r="VRF5918" s="248"/>
      <x:c r="VRG5918" s="248"/>
      <x:c r="VRH5918" s="248"/>
      <x:c r="VRI5918" s="248"/>
      <x:c r="VRJ5918" s="248"/>
      <x:c r="VRK5918" s="248"/>
      <x:c r="VRL5918" s="248"/>
      <x:c r="VRM5918" s="248"/>
      <x:c r="VRN5918" s="248"/>
      <x:c r="VRO5918" s="248"/>
      <x:c r="VRP5918" s="248"/>
      <x:c r="VRQ5918" s="248"/>
      <x:c r="VRR5918" s="248"/>
      <x:c r="VRS5918" s="248"/>
      <x:c r="VRT5918" s="248"/>
      <x:c r="VRU5918" s="248"/>
      <x:c r="VRV5918" s="248"/>
      <x:c r="VRW5918" s="248"/>
      <x:c r="VRX5918" s="248"/>
      <x:c r="VRY5918" s="248"/>
      <x:c r="VRZ5918" s="248"/>
      <x:c r="VSA5918" s="248"/>
      <x:c r="VSB5918" s="248"/>
      <x:c r="VSC5918" s="248"/>
      <x:c r="VSD5918" s="248"/>
      <x:c r="VSE5918" s="248"/>
      <x:c r="VSF5918" s="248"/>
      <x:c r="VSG5918" s="248"/>
      <x:c r="VSH5918" s="248"/>
      <x:c r="VSI5918" s="248"/>
      <x:c r="VSJ5918" s="248"/>
      <x:c r="VSK5918" s="248"/>
      <x:c r="VSL5918" s="248"/>
      <x:c r="VSM5918" s="248"/>
      <x:c r="VSN5918" s="248"/>
      <x:c r="VSO5918" s="248"/>
      <x:c r="VSP5918" s="248"/>
      <x:c r="VSQ5918" s="248"/>
      <x:c r="VSR5918" s="248"/>
      <x:c r="VSS5918" s="248"/>
      <x:c r="VST5918" s="248"/>
      <x:c r="VSU5918" s="248"/>
      <x:c r="VSV5918" s="248"/>
      <x:c r="VSW5918" s="248"/>
      <x:c r="VSX5918" s="248"/>
      <x:c r="VSY5918" s="248"/>
      <x:c r="VSZ5918" s="248"/>
      <x:c r="VTA5918" s="248"/>
      <x:c r="VTB5918" s="248"/>
      <x:c r="VTC5918" s="248"/>
      <x:c r="VTD5918" s="248"/>
      <x:c r="VTE5918" s="248"/>
      <x:c r="VTF5918" s="248"/>
      <x:c r="VTG5918" s="248"/>
      <x:c r="VTH5918" s="248"/>
      <x:c r="VTI5918" s="248"/>
      <x:c r="VTJ5918" s="248"/>
      <x:c r="VTK5918" s="248"/>
      <x:c r="VTL5918" s="248"/>
      <x:c r="VTM5918" s="248"/>
      <x:c r="VTN5918" s="248"/>
      <x:c r="VTO5918" s="248"/>
      <x:c r="VTP5918" s="248"/>
      <x:c r="VTQ5918" s="248"/>
      <x:c r="VTR5918" s="248"/>
      <x:c r="VTS5918" s="248"/>
      <x:c r="VTT5918" s="248"/>
      <x:c r="VTU5918" s="248"/>
      <x:c r="VTV5918" s="248"/>
      <x:c r="VTW5918" s="248"/>
      <x:c r="VTX5918" s="248"/>
      <x:c r="VTY5918" s="248"/>
      <x:c r="VTZ5918" s="248"/>
      <x:c r="VUA5918" s="248"/>
      <x:c r="VUB5918" s="248"/>
      <x:c r="VUC5918" s="248"/>
      <x:c r="VUD5918" s="248"/>
      <x:c r="VUE5918" s="248"/>
      <x:c r="VUF5918" s="248"/>
      <x:c r="VUG5918" s="248"/>
      <x:c r="VUH5918" s="248"/>
      <x:c r="VUI5918" s="248"/>
      <x:c r="VUJ5918" s="248"/>
      <x:c r="VUK5918" s="248"/>
      <x:c r="VUL5918" s="248"/>
      <x:c r="VUM5918" s="248"/>
      <x:c r="VUN5918" s="248"/>
      <x:c r="VUO5918" s="248"/>
      <x:c r="VUP5918" s="248"/>
      <x:c r="VUQ5918" s="248"/>
      <x:c r="VUR5918" s="248"/>
      <x:c r="VUS5918" s="248"/>
      <x:c r="VUT5918" s="248"/>
      <x:c r="VUU5918" s="248"/>
      <x:c r="VUV5918" s="248"/>
      <x:c r="VUW5918" s="248"/>
      <x:c r="VUX5918" s="248"/>
      <x:c r="VUY5918" s="248"/>
      <x:c r="VUZ5918" s="248"/>
      <x:c r="VVA5918" s="248"/>
      <x:c r="VVB5918" s="248"/>
      <x:c r="VVC5918" s="248"/>
      <x:c r="VVD5918" s="248"/>
      <x:c r="VVE5918" s="248"/>
      <x:c r="VVF5918" s="248"/>
      <x:c r="VVG5918" s="248"/>
      <x:c r="VVH5918" s="248"/>
      <x:c r="VVI5918" s="248"/>
      <x:c r="VVJ5918" s="248"/>
      <x:c r="VVK5918" s="248"/>
      <x:c r="VVL5918" s="248"/>
      <x:c r="VVM5918" s="248"/>
      <x:c r="VVN5918" s="248"/>
      <x:c r="VVO5918" s="248"/>
      <x:c r="VVP5918" s="248"/>
      <x:c r="VVQ5918" s="248"/>
      <x:c r="VVR5918" s="248"/>
      <x:c r="VVS5918" s="248"/>
      <x:c r="VVT5918" s="248"/>
      <x:c r="VVU5918" s="248"/>
      <x:c r="VVV5918" s="248"/>
      <x:c r="VVW5918" s="248"/>
      <x:c r="VVX5918" s="248"/>
      <x:c r="VVY5918" s="248"/>
      <x:c r="VVZ5918" s="248"/>
      <x:c r="VWA5918" s="248"/>
      <x:c r="VWB5918" s="248"/>
      <x:c r="VWC5918" s="248"/>
      <x:c r="VWD5918" s="248"/>
      <x:c r="VWE5918" s="248"/>
      <x:c r="VWF5918" s="248"/>
      <x:c r="VWG5918" s="248"/>
      <x:c r="VWH5918" s="248"/>
      <x:c r="VWI5918" s="248"/>
      <x:c r="VWJ5918" s="248"/>
      <x:c r="VWK5918" s="248"/>
      <x:c r="VWL5918" s="248"/>
      <x:c r="VWM5918" s="248"/>
      <x:c r="VWN5918" s="248"/>
      <x:c r="VWO5918" s="248"/>
      <x:c r="VWP5918" s="248"/>
      <x:c r="VWQ5918" s="248"/>
      <x:c r="VWR5918" s="248"/>
      <x:c r="VWS5918" s="248"/>
      <x:c r="VWT5918" s="248"/>
      <x:c r="VWU5918" s="248"/>
      <x:c r="VWV5918" s="248"/>
      <x:c r="VWW5918" s="248"/>
      <x:c r="VWX5918" s="248"/>
      <x:c r="VWY5918" s="248"/>
      <x:c r="VWZ5918" s="248"/>
      <x:c r="VXA5918" s="248"/>
      <x:c r="VXB5918" s="248"/>
      <x:c r="VXC5918" s="248"/>
      <x:c r="VXD5918" s="248"/>
      <x:c r="VXE5918" s="248"/>
      <x:c r="VXF5918" s="248"/>
      <x:c r="VXG5918" s="248"/>
      <x:c r="VXH5918" s="248"/>
      <x:c r="VXI5918" s="248"/>
      <x:c r="VXJ5918" s="248"/>
      <x:c r="VXK5918" s="248"/>
      <x:c r="VXL5918" s="248"/>
      <x:c r="VXM5918" s="248"/>
      <x:c r="VXN5918" s="248"/>
      <x:c r="VXO5918" s="248"/>
      <x:c r="VXP5918" s="248"/>
      <x:c r="VXQ5918" s="248"/>
      <x:c r="VXR5918" s="248"/>
      <x:c r="VXS5918" s="248"/>
      <x:c r="VXT5918" s="248"/>
      <x:c r="VXU5918" s="248"/>
      <x:c r="VXV5918" s="248"/>
      <x:c r="VXW5918" s="248"/>
      <x:c r="VXX5918" s="248"/>
      <x:c r="VXY5918" s="248"/>
      <x:c r="VXZ5918" s="248"/>
      <x:c r="VYA5918" s="248"/>
      <x:c r="VYB5918" s="248"/>
      <x:c r="VYC5918" s="248"/>
      <x:c r="VYD5918" s="248"/>
      <x:c r="VYE5918" s="248"/>
      <x:c r="VYF5918" s="248"/>
      <x:c r="VYG5918" s="248"/>
      <x:c r="VYH5918" s="248"/>
      <x:c r="VYI5918" s="248"/>
      <x:c r="VYJ5918" s="248"/>
      <x:c r="VYK5918" s="248"/>
      <x:c r="VYL5918" s="248"/>
      <x:c r="VYM5918" s="248"/>
      <x:c r="VYN5918" s="248"/>
      <x:c r="VYO5918" s="248"/>
      <x:c r="VYP5918" s="248"/>
      <x:c r="VYQ5918" s="248"/>
      <x:c r="VYR5918" s="248"/>
      <x:c r="VYS5918" s="248"/>
      <x:c r="VYT5918" s="248"/>
      <x:c r="VYU5918" s="248"/>
      <x:c r="VYV5918" s="248"/>
      <x:c r="VYW5918" s="248"/>
      <x:c r="VYX5918" s="248"/>
      <x:c r="VYY5918" s="248"/>
      <x:c r="VYZ5918" s="248"/>
      <x:c r="VZA5918" s="248"/>
      <x:c r="VZB5918" s="248"/>
      <x:c r="VZC5918" s="248"/>
      <x:c r="VZD5918" s="248"/>
      <x:c r="VZE5918" s="248"/>
      <x:c r="VZF5918" s="248"/>
      <x:c r="VZG5918" s="248"/>
      <x:c r="VZH5918" s="248"/>
      <x:c r="VZI5918" s="248"/>
      <x:c r="VZJ5918" s="248"/>
      <x:c r="VZK5918" s="248"/>
      <x:c r="VZL5918" s="248"/>
      <x:c r="VZM5918" s="248"/>
      <x:c r="VZN5918" s="248"/>
      <x:c r="VZO5918" s="248"/>
      <x:c r="VZP5918" s="248"/>
      <x:c r="VZQ5918" s="248"/>
      <x:c r="VZR5918" s="248"/>
      <x:c r="VZS5918" s="248"/>
      <x:c r="VZT5918" s="248"/>
      <x:c r="VZU5918" s="248"/>
      <x:c r="VZV5918" s="248"/>
      <x:c r="VZW5918" s="248"/>
      <x:c r="VZX5918" s="248"/>
      <x:c r="VZY5918" s="248"/>
      <x:c r="VZZ5918" s="248"/>
      <x:c r="WAA5918" s="248"/>
      <x:c r="WAB5918" s="248"/>
      <x:c r="WAC5918" s="248"/>
      <x:c r="WAD5918" s="248"/>
      <x:c r="WAE5918" s="248"/>
      <x:c r="WAF5918" s="248"/>
      <x:c r="WAG5918" s="248"/>
      <x:c r="WAH5918" s="248"/>
      <x:c r="WAI5918" s="248"/>
      <x:c r="WAJ5918" s="248"/>
      <x:c r="WAK5918" s="248"/>
      <x:c r="WAL5918" s="248"/>
      <x:c r="WAM5918" s="248"/>
      <x:c r="WAN5918" s="248"/>
      <x:c r="WAO5918" s="248"/>
      <x:c r="WAP5918" s="248"/>
      <x:c r="WAQ5918" s="248"/>
      <x:c r="WAR5918" s="248"/>
      <x:c r="WAS5918" s="248"/>
      <x:c r="WAT5918" s="248"/>
      <x:c r="WAU5918" s="248"/>
      <x:c r="WAV5918" s="248"/>
      <x:c r="WAW5918" s="248"/>
      <x:c r="WAX5918" s="248"/>
      <x:c r="WAY5918" s="248"/>
      <x:c r="WAZ5918" s="248"/>
      <x:c r="WBA5918" s="248"/>
      <x:c r="WBB5918" s="248"/>
      <x:c r="WBC5918" s="248"/>
      <x:c r="WBD5918" s="248"/>
      <x:c r="WBE5918" s="248"/>
      <x:c r="WBF5918" s="248"/>
      <x:c r="WBG5918" s="248"/>
      <x:c r="WBH5918" s="248"/>
      <x:c r="WBI5918" s="248"/>
      <x:c r="WBJ5918" s="248"/>
      <x:c r="WBK5918" s="248"/>
      <x:c r="WBL5918" s="248"/>
      <x:c r="WBM5918" s="248"/>
      <x:c r="WBN5918" s="248"/>
      <x:c r="WBO5918" s="248"/>
      <x:c r="WBP5918" s="248"/>
      <x:c r="WBQ5918" s="248"/>
      <x:c r="WBR5918" s="248"/>
      <x:c r="WBS5918" s="248"/>
      <x:c r="WBT5918" s="248"/>
      <x:c r="WBU5918" s="248"/>
      <x:c r="WBV5918" s="248"/>
      <x:c r="WBW5918" s="248"/>
      <x:c r="WBX5918" s="248"/>
      <x:c r="WBY5918" s="248"/>
      <x:c r="WBZ5918" s="248"/>
      <x:c r="WCA5918" s="248"/>
      <x:c r="WCB5918" s="248"/>
      <x:c r="WCC5918" s="248"/>
      <x:c r="WCD5918" s="248"/>
      <x:c r="WCE5918" s="248"/>
      <x:c r="WCF5918" s="248"/>
      <x:c r="WCG5918" s="248"/>
      <x:c r="WCH5918" s="248"/>
      <x:c r="WCI5918" s="248"/>
      <x:c r="WCJ5918" s="248"/>
      <x:c r="WCK5918" s="248"/>
      <x:c r="WCL5918" s="248"/>
      <x:c r="WCM5918" s="248"/>
      <x:c r="WCN5918" s="248"/>
      <x:c r="WCO5918" s="248"/>
      <x:c r="WCP5918" s="248"/>
      <x:c r="WCQ5918" s="248"/>
      <x:c r="WCR5918" s="248"/>
      <x:c r="WCS5918" s="248"/>
      <x:c r="WCT5918" s="248"/>
      <x:c r="WCU5918" s="248"/>
      <x:c r="WCV5918" s="248"/>
      <x:c r="WCW5918" s="248"/>
      <x:c r="WCX5918" s="248"/>
      <x:c r="WCY5918" s="248"/>
      <x:c r="WCZ5918" s="248"/>
      <x:c r="WDA5918" s="248"/>
      <x:c r="WDB5918" s="248"/>
      <x:c r="WDC5918" s="248"/>
      <x:c r="WDD5918" s="248"/>
      <x:c r="WDE5918" s="248"/>
      <x:c r="WDF5918" s="248"/>
      <x:c r="WDG5918" s="248"/>
      <x:c r="WDH5918" s="248"/>
      <x:c r="WDI5918" s="248"/>
      <x:c r="WDJ5918" s="248"/>
      <x:c r="WDK5918" s="248"/>
      <x:c r="WDL5918" s="248"/>
      <x:c r="WDM5918" s="248"/>
      <x:c r="WDN5918" s="248"/>
      <x:c r="WDO5918" s="248"/>
      <x:c r="WDP5918" s="248"/>
      <x:c r="WDQ5918" s="248"/>
      <x:c r="WDR5918" s="248"/>
      <x:c r="WDS5918" s="248"/>
      <x:c r="WDT5918" s="248"/>
      <x:c r="WDU5918" s="248"/>
      <x:c r="WDV5918" s="248"/>
      <x:c r="WDW5918" s="248"/>
      <x:c r="WDX5918" s="248"/>
      <x:c r="WDY5918" s="248"/>
      <x:c r="WDZ5918" s="248"/>
      <x:c r="WEA5918" s="248"/>
      <x:c r="WEB5918" s="248"/>
      <x:c r="WEC5918" s="248"/>
      <x:c r="WED5918" s="248"/>
      <x:c r="WEE5918" s="248"/>
      <x:c r="WEF5918" s="248"/>
      <x:c r="WEG5918" s="248"/>
      <x:c r="WEH5918" s="248"/>
      <x:c r="WEI5918" s="248"/>
      <x:c r="WEJ5918" s="248"/>
      <x:c r="WEK5918" s="248"/>
      <x:c r="WEL5918" s="248"/>
      <x:c r="WEM5918" s="248"/>
      <x:c r="WEN5918" s="248"/>
      <x:c r="WEO5918" s="248"/>
      <x:c r="WEP5918" s="248"/>
      <x:c r="WEQ5918" s="248"/>
      <x:c r="WER5918" s="248"/>
      <x:c r="WES5918" s="248"/>
      <x:c r="WET5918" s="248"/>
      <x:c r="WEU5918" s="248"/>
      <x:c r="WEV5918" s="248"/>
      <x:c r="WEW5918" s="248"/>
      <x:c r="WEX5918" s="248"/>
      <x:c r="WEY5918" s="248"/>
      <x:c r="WEZ5918" s="248"/>
      <x:c r="WFA5918" s="248"/>
      <x:c r="WFB5918" s="248"/>
      <x:c r="WFC5918" s="248"/>
      <x:c r="WFD5918" s="248"/>
      <x:c r="WFE5918" s="248"/>
      <x:c r="WFF5918" s="248"/>
      <x:c r="WFG5918" s="248"/>
      <x:c r="WFH5918" s="248"/>
      <x:c r="WFI5918" s="248"/>
      <x:c r="WFJ5918" s="248"/>
      <x:c r="WFK5918" s="248"/>
      <x:c r="WFL5918" s="248"/>
      <x:c r="WFM5918" s="248"/>
      <x:c r="WFN5918" s="248"/>
      <x:c r="WFO5918" s="248"/>
      <x:c r="WFP5918" s="248"/>
      <x:c r="WFQ5918" s="248"/>
      <x:c r="WFR5918" s="248"/>
      <x:c r="WFS5918" s="248"/>
      <x:c r="WFT5918" s="248"/>
      <x:c r="WFU5918" s="248"/>
      <x:c r="WFV5918" s="248"/>
      <x:c r="WFW5918" s="248"/>
      <x:c r="WFX5918" s="248"/>
      <x:c r="WFY5918" s="248"/>
      <x:c r="WFZ5918" s="248"/>
      <x:c r="WGA5918" s="248"/>
      <x:c r="WGB5918" s="248"/>
      <x:c r="WGC5918" s="248"/>
      <x:c r="WGD5918" s="248"/>
      <x:c r="WGE5918" s="248"/>
      <x:c r="WGF5918" s="248"/>
      <x:c r="WGG5918" s="248"/>
      <x:c r="WGH5918" s="248"/>
      <x:c r="WGI5918" s="248"/>
      <x:c r="WGJ5918" s="248"/>
      <x:c r="WGK5918" s="248"/>
      <x:c r="WGL5918" s="248"/>
      <x:c r="WGM5918" s="248"/>
      <x:c r="WGN5918" s="248"/>
      <x:c r="WGO5918" s="248"/>
      <x:c r="WGP5918" s="248"/>
      <x:c r="WGQ5918" s="248"/>
      <x:c r="WGR5918" s="248"/>
      <x:c r="WGS5918" s="248"/>
      <x:c r="WGT5918" s="248"/>
      <x:c r="WGU5918" s="248"/>
      <x:c r="WGV5918" s="248"/>
      <x:c r="WGW5918" s="248"/>
      <x:c r="WGX5918" s="248"/>
      <x:c r="WGY5918" s="248"/>
      <x:c r="WGZ5918" s="248"/>
      <x:c r="WHA5918" s="248"/>
      <x:c r="WHB5918" s="248"/>
      <x:c r="WHC5918" s="248"/>
      <x:c r="WHD5918" s="248"/>
      <x:c r="WHE5918" s="248"/>
      <x:c r="WHF5918" s="248"/>
      <x:c r="WHG5918" s="248"/>
      <x:c r="WHH5918" s="248"/>
      <x:c r="WHI5918" s="248"/>
      <x:c r="WHJ5918" s="248"/>
      <x:c r="WHK5918" s="248"/>
      <x:c r="WHL5918" s="248"/>
      <x:c r="WHM5918" s="248"/>
      <x:c r="WHN5918" s="248"/>
      <x:c r="WHO5918" s="248"/>
      <x:c r="WHP5918" s="248"/>
      <x:c r="WHQ5918" s="248"/>
      <x:c r="WHR5918" s="248"/>
      <x:c r="WHS5918" s="248"/>
      <x:c r="WHT5918" s="248"/>
      <x:c r="WHU5918" s="248"/>
      <x:c r="WHV5918" s="248"/>
      <x:c r="WHW5918" s="248"/>
      <x:c r="WHX5918" s="248"/>
      <x:c r="WHY5918" s="248"/>
      <x:c r="WHZ5918" s="248"/>
      <x:c r="WIA5918" s="248"/>
      <x:c r="WIB5918" s="248"/>
      <x:c r="WIC5918" s="248"/>
      <x:c r="WID5918" s="248"/>
      <x:c r="WIE5918" s="248"/>
      <x:c r="WIF5918" s="248"/>
      <x:c r="WIG5918" s="248"/>
      <x:c r="WIH5918" s="248"/>
      <x:c r="WII5918" s="248"/>
      <x:c r="WIJ5918" s="248"/>
      <x:c r="WIK5918" s="248"/>
      <x:c r="WIL5918" s="248"/>
      <x:c r="WIM5918" s="248"/>
      <x:c r="WIN5918" s="248"/>
      <x:c r="WIO5918" s="248"/>
      <x:c r="WIP5918" s="248"/>
      <x:c r="WIQ5918" s="248"/>
      <x:c r="WIR5918" s="248"/>
      <x:c r="WIS5918" s="248"/>
      <x:c r="WIT5918" s="248"/>
      <x:c r="WIU5918" s="248"/>
      <x:c r="WIV5918" s="248"/>
      <x:c r="WIW5918" s="248"/>
      <x:c r="WIX5918" s="248"/>
      <x:c r="WIY5918" s="248"/>
      <x:c r="WIZ5918" s="248"/>
      <x:c r="WJA5918" s="248"/>
      <x:c r="WJB5918" s="248"/>
      <x:c r="WJC5918" s="248"/>
      <x:c r="WJD5918" s="248"/>
      <x:c r="WJE5918" s="248"/>
      <x:c r="WJF5918" s="248"/>
      <x:c r="WJG5918" s="248"/>
      <x:c r="WJH5918" s="248"/>
      <x:c r="WJI5918" s="248"/>
      <x:c r="WJJ5918" s="248"/>
      <x:c r="WJK5918" s="248"/>
      <x:c r="WJL5918" s="248"/>
      <x:c r="WJM5918" s="248"/>
      <x:c r="WJN5918" s="248"/>
      <x:c r="WJO5918" s="248"/>
      <x:c r="WJP5918" s="248"/>
      <x:c r="WJQ5918" s="248"/>
      <x:c r="WJR5918" s="248"/>
      <x:c r="WJS5918" s="248"/>
      <x:c r="WJT5918" s="248"/>
      <x:c r="WJU5918" s="248"/>
      <x:c r="WJV5918" s="248"/>
      <x:c r="WJW5918" s="248"/>
      <x:c r="WJX5918" s="248"/>
      <x:c r="WJY5918" s="248"/>
      <x:c r="WJZ5918" s="248"/>
      <x:c r="WKA5918" s="248"/>
      <x:c r="WKB5918" s="248"/>
      <x:c r="WKC5918" s="248"/>
      <x:c r="WKD5918" s="248"/>
      <x:c r="WKE5918" s="248"/>
      <x:c r="WKF5918" s="248"/>
      <x:c r="WKG5918" s="248"/>
      <x:c r="WKH5918" s="248"/>
      <x:c r="WKI5918" s="248"/>
      <x:c r="WKJ5918" s="248"/>
      <x:c r="WKK5918" s="248"/>
      <x:c r="WKL5918" s="248"/>
      <x:c r="WKM5918" s="248"/>
      <x:c r="WKN5918" s="248"/>
      <x:c r="WKO5918" s="248"/>
      <x:c r="WKP5918" s="248"/>
      <x:c r="WKQ5918" s="248"/>
      <x:c r="WKR5918" s="248"/>
      <x:c r="WKS5918" s="248"/>
      <x:c r="WKT5918" s="248"/>
      <x:c r="WKU5918" s="248"/>
      <x:c r="WKV5918" s="248"/>
      <x:c r="WKW5918" s="248"/>
      <x:c r="WKX5918" s="248"/>
      <x:c r="WKY5918" s="248"/>
      <x:c r="WKZ5918" s="248"/>
      <x:c r="WLA5918" s="248"/>
      <x:c r="WLB5918" s="248"/>
      <x:c r="WLC5918" s="248"/>
      <x:c r="WLD5918" s="248"/>
      <x:c r="WLE5918" s="248"/>
      <x:c r="WLF5918" s="248"/>
      <x:c r="WLG5918" s="248"/>
      <x:c r="WLH5918" s="248"/>
      <x:c r="WLI5918" s="248"/>
      <x:c r="WLJ5918" s="248"/>
      <x:c r="WLK5918" s="248"/>
      <x:c r="WLL5918" s="248"/>
      <x:c r="WLM5918" s="248"/>
      <x:c r="WLN5918" s="248"/>
      <x:c r="WLO5918" s="248"/>
      <x:c r="WLP5918" s="248"/>
      <x:c r="WLQ5918" s="248"/>
      <x:c r="WLR5918" s="248"/>
      <x:c r="WLS5918" s="248"/>
      <x:c r="WLT5918" s="248"/>
      <x:c r="WLU5918" s="248"/>
      <x:c r="WLV5918" s="248"/>
      <x:c r="WLW5918" s="248"/>
      <x:c r="WLX5918" s="248"/>
      <x:c r="WLY5918" s="248"/>
      <x:c r="WLZ5918" s="248"/>
      <x:c r="WMA5918" s="248"/>
      <x:c r="WMB5918" s="248"/>
      <x:c r="WMC5918" s="248"/>
      <x:c r="WMD5918" s="248"/>
      <x:c r="WME5918" s="248"/>
      <x:c r="WMF5918" s="248"/>
      <x:c r="WMG5918" s="248"/>
      <x:c r="WMH5918" s="248"/>
      <x:c r="WMI5918" s="248"/>
      <x:c r="WMJ5918" s="248"/>
      <x:c r="WMK5918" s="248"/>
      <x:c r="WML5918" s="248"/>
      <x:c r="WMM5918" s="248"/>
      <x:c r="WMN5918" s="248"/>
      <x:c r="WMO5918" s="248"/>
      <x:c r="WMP5918" s="248"/>
      <x:c r="WMQ5918" s="248"/>
      <x:c r="WMR5918" s="248"/>
      <x:c r="WMS5918" s="248"/>
      <x:c r="WMT5918" s="248"/>
      <x:c r="WMU5918" s="248"/>
      <x:c r="WMV5918" s="248"/>
      <x:c r="WMW5918" s="248"/>
      <x:c r="WMX5918" s="248"/>
      <x:c r="WMY5918" s="248"/>
      <x:c r="WMZ5918" s="248"/>
      <x:c r="WNA5918" s="248"/>
      <x:c r="WNB5918" s="248"/>
      <x:c r="WNC5918" s="248"/>
      <x:c r="WND5918" s="248"/>
      <x:c r="WNE5918" s="248"/>
      <x:c r="WNF5918" s="248"/>
      <x:c r="WNG5918" s="248"/>
      <x:c r="WNH5918" s="248"/>
      <x:c r="WNI5918" s="248"/>
      <x:c r="WNJ5918" s="248"/>
      <x:c r="WNK5918" s="248"/>
      <x:c r="WNL5918" s="248"/>
      <x:c r="WNM5918" s="248"/>
      <x:c r="WNN5918" s="248"/>
      <x:c r="WNO5918" s="248"/>
      <x:c r="WNP5918" s="248"/>
      <x:c r="WNQ5918" s="248"/>
      <x:c r="WNR5918" s="248"/>
      <x:c r="WNS5918" s="248"/>
      <x:c r="WNT5918" s="248"/>
      <x:c r="WNU5918" s="248"/>
      <x:c r="WNV5918" s="248"/>
      <x:c r="WNW5918" s="248"/>
      <x:c r="WNX5918" s="248"/>
      <x:c r="WNY5918" s="248"/>
      <x:c r="WNZ5918" s="248"/>
      <x:c r="WOA5918" s="248"/>
      <x:c r="WOB5918" s="248"/>
      <x:c r="WOC5918" s="248"/>
      <x:c r="WOD5918" s="248"/>
      <x:c r="WOE5918" s="248"/>
      <x:c r="WOF5918" s="248"/>
      <x:c r="WOG5918" s="248"/>
      <x:c r="WOH5918" s="248"/>
      <x:c r="WOI5918" s="248"/>
      <x:c r="WOJ5918" s="248"/>
      <x:c r="WOK5918" s="248"/>
      <x:c r="WOL5918" s="248"/>
      <x:c r="WOM5918" s="248"/>
      <x:c r="WON5918" s="248"/>
      <x:c r="WOO5918" s="248"/>
      <x:c r="WOP5918" s="248"/>
      <x:c r="WOQ5918" s="248"/>
      <x:c r="WOR5918" s="248"/>
      <x:c r="WOS5918" s="248"/>
      <x:c r="WOT5918" s="248"/>
      <x:c r="WOU5918" s="248"/>
      <x:c r="WOV5918" s="248"/>
      <x:c r="WOW5918" s="248"/>
      <x:c r="WOX5918" s="248"/>
      <x:c r="WOY5918" s="248"/>
      <x:c r="WOZ5918" s="248"/>
      <x:c r="WPA5918" s="248"/>
      <x:c r="WPB5918" s="248"/>
      <x:c r="WPC5918" s="248"/>
      <x:c r="WPD5918" s="248"/>
      <x:c r="WPE5918" s="248"/>
      <x:c r="WPF5918" s="248"/>
      <x:c r="WPG5918" s="248"/>
      <x:c r="WPH5918" s="248"/>
      <x:c r="WPI5918" s="248"/>
      <x:c r="WPJ5918" s="248"/>
      <x:c r="WPK5918" s="248"/>
      <x:c r="WPL5918" s="248"/>
      <x:c r="WPM5918" s="248"/>
      <x:c r="WPN5918" s="248"/>
      <x:c r="WPO5918" s="248"/>
      <x:c r="WPP5918" s="248"/>
      <x:c r="WPQ5918" s="248"/>
      <x:c r="WPR5918" s="248"/>
      <x:c r="WPS5918" s="248"/>
      <x:c r="WPT5918" s="248"/>
      <x:c r="WPU5918" s="248"/>
      <x:c r="WPV5918" s="248"/>
      <x:c r="WPW5918" s="248"/>
      <x:c r="WPX5918" s="248"/>
      <x:c r="WPY5918" s="248"/>
      <x:c r="WPZ5918" s="248"/>
      <x:c r="WQA5918" s="248"/>
      <x:c r="WQB5918" s="248"/>
      <x:c r="WQC5918" s="248"/>
      <x:c r="WQD5918" s="248"/>
      <x:c r="WQE5918" s="248"/>
      <x:c r="WQF5918" s="248"/>
      <x:c r="WQG5918" s="248"/>
      <x:c r="WQH5918" s="248"/>
      <x:c r="WQI5918" s="248"/>
      <x:c r="WQJ5918" s="248"/>
      <x:c r="WQK5918" s="248"/>
      <x:c r="WQL5918" s="248"/>
      <x:c r="WQM5918" s="248"/>
      <x:c r="WQN5918" s="248"/>
      <x:c r="WQO5918" s="248"/>
      <x:c r="WQP5918" s="248"/>
      <x:c r="WQQ5918" s="248"/>
      <x:c r="WQR5918" s="248"/>
      <x:c r="WQS5918" s="248"/>
      <x:c r="WQT5918" s="248"/>
      <x:c r="WQU5918" s="248"/>
      <x:c r="WQV5918" s="248"/>
      <x:c r="WQW5918" s="248"/>
      <x:c r="WQX5918" s="248"/>
      <x:c r="WQY5918" s="248"/>
      <x:c r="WQZ5918" s="248"/>
      <x:c r="WRA5918" s="248"/>
      <x:c r="WRB5918" s="248"/>
      <x:c r="WRC5918" s="248"/>
      <x:c r="WRD5918" s="248"/>
      <x:c r="WRE5918" s="248"/>
      <x:c r="WRF5918" s="248"/>
      <x:c r="WRG5918" s="248"/>
      <x:c r="WRH5918" s="248"/>
      <x:c r="WRI5918" s="248"/>
      <x:c r="WRJ5918" s="248"/>
      <x:c r="WRK5918" s="248"/>
      <x:c r="WRL5918" s="248"/>
      <x:c r="WRM5918" s="248"/>
      <x:c r="WRN5918" s="248"/>
      <x:c r="WRO5918" s="248"/>
      <x:c r="WRP5918" s="248"/>
      <x:c r="WRQ5918" s="248"/>
      <x:c r="WRR5918" s="248"/>
      <x:c r="WRS5918" s="248"/>
      <x:c r="WRT5918" s="248"/>
      <x:c r="WRU5918" s="248"/>
      <x:c r="WRV5918" s="248"/>
      <x:c r="WRW5918" s="248"/>
      <x:c r="WRX5918" s="248"/>
      <x:c r="WRY5918" s="248"/>
      <x:c r="WRZ5918" s="248"/>
      <x:c r="WSA5918" s="248"/>
      <x:c r="WSB5918" s="248"/>
      <x:c r="WSC5918" s="248"/>
      <x:c r="WSD5918" s="248"/>
      <x:c r="WSE5918" s="248"/>
      <x:c r="WSF5918" s="248"/>
      <x:c r="WSG5918" s="248"/>
      <x:c r="WSH5918" s="248"/>
      <x:c r="WSI5918" s="248"/>
      <x:c r="WSJ5918" s="248"/>
      <x:c r="WSK5918" s="248"/>
      <x:c r="WSL5918" s="248"/>
      <x:c r="WSM5918" s="248"/>
      <x:c r="WSN5918" s="248"/>
      <x:c r="WSO5918" s="248"/>
      <x:c r="WSP5918" s="248"/>
      <x:c r="WSQ5918" s="248"/>
      <x:c r="WSR5918" s="248"/>
      <x:c r="WSS5918" s="248"/>
      <x:c r="WST5918" s="248"/>
      <x:c r="WSU5918" s="248"/>
      <x:c r="WSV5918" s="248"/>
      <x:c r="WSW5918" s="248"/>
      <x:c r="WSX5918" s="248"/>
      <x:c r="WSY5918" s="248"/>
      <x:c r="WSZ5918" s="248"/>
      <x:c r="WTA5918" s="248"/>
      <x:c r="WTB5918" s="248"/>
      <x:c r="WTC5918" s="248"/>
      <x:c r="WTD5918" s="248"/>
      <x:c r="WTE5918" s="248"/>
      <x:c r="WTF5918" s="248"/>
      <x:c r="WTG5918" s="248"/>
      <x:c r="WTH5918" s="248"/>
      <x:c r="WTI5918" s="248"/>
      <x:c r="WTJ5918" s="248"/>
      <x:c r="WTK5918" s="248"/>
      <x:c r="WTL5918" s="248"/>
      <x:c r="WTM5918" s="248"/>
      <x:c r="WTN5918" s="248"/>
      <x:c r="WTO5918" s="248"/>
      <x:c r="WTP5918" s="248"/>
      <x:c r="WTQ5918" s="248"/>
      <x:c r="WTR5918" s="248"/>
      <x:c r="WTS5918" s="248"/>
      <x:c r="WTT5918" s="248"/>
      <x:c r="WTU5918" s="248"/>
      <x:c r="WTV5918" s="248"/>
      <x:c r="WTW5918" s="248"/>
      <x:c r="WTX5918" s="248"/>
      <x:c r="WTY5918" s="248"/>
      <x:c r="WTZ5918" s="248"/>
      <x:c r="WUA5918" s="248"/>
      <x:c r="WUB5918" s="248"/>
      <x:c r="WUC5918" s="248"/>
      <x:c r="WUD5918" s="248"/>
      <x:c r="WUE5918" s="248"/>
      <x:c r="WUF5918" s="248"/>
      <x:c r="WUG5918" s="248"/>
      <x:c r="WUH5918" s="248"/>
      <x:c r="WUI5918" s="248"/>
      <x:c r="WUJ5918" s="248"/>
      <x:c r="WUK5918" s="248"/>
      <x:c r="WUL5918" s="248"/>
      <x:c r="WUM5918" s="248"/>
      <x:c r="WUN5918" s="248"/>
      <x:c r="WUO5918" s="248"/>
      <x:c r="WUP5918" s="248"/>
      <x:c r="WUQ5918" s="248"/>
      <x:c r="WUR5918" s="248"/>
      <x:c r="WUS5918" s="248"/>
      <x:c r="WUT5918" s="248"/>
      <x:c r="WUU5918" s="248"/>
      <x:c r="WUV5918" s="248"/>
      <x:c r="WUW5918" s="248"/>
      <x:c r="WUX5918" s="248"/>
      <x:c r="WUY5918" s="248"/>
      <x:c r="WUZ5918" s="248"/>
      <x:c r="WVA5918" s="248"/>
      <x:c r="WVB5918" s="248"/>
      <x:c r="WVC5918" s="248"/>
      <x:c r="WVD5918" s="248"/>
      <x:c r="WVE5918" s="248"/>
      <x:c r="WVF5918" s="248"/>
      <x:c r="WVG5918" s="248"/>
      <x:c r="WVH5918" s="248"/>
      <x:c r="WVI5918" s="248"/>
      <x:c r="WVJ5918" s="248"/>
      <x:c r="WVK5918" s="248"/>
      <x:c r="WVL5918" s="248"/>
      <x:c r="WVM5918" s="248"/>
      <x:c r="WVN5918" s="248"/>
      <x:c r="WVO5918" s="248"/>
      <x:c r="WVP5918" s="248"/>
      <x:c r="WVQ5918" s="248"/>
      <x:c r="WVR5918" s="248"/>
      <x:c r="WVS5918" s="248"/>
      <x:c r="WVT5918" s="248"/>
      <x:c r="WVU5918" s="248"/>
      <x:c r="WVV5918" s="248"/>
      <x:c r="WVW5918" s="248"/>
      <x:c r="WVX5918" s="248"/>
      <x:c r="WVY5918" s="248"/>
      <x:c r="WVZ5918" s="248"/>
      <x:c r="WWA5918" s="248"/>
      <x:c r="WWB5918" s="248"/>
      <x:c r="WWC5918" s="248"/>
      <x:c r="WWD5918" s="248"/>
      <x:c r="WWE5918" s="248"/>
      <x:c r="WWF5918" s="248"/>
      <x:c r="WWG5918" s="248"/>
      <x:c r="WWH5918" s="248"/>
      <x:c r="WWI5918" s="248"/>
      <x:c r="WWJ5918" s="248"/>
      <x:c r="WWK5918" s="248"/>
      <x:c r="WWL5918" s="248"/>
      <x:c r="WWM5918" s="248"/>
      <x:c r="WWN5918" s="248"/>
      <x:c r="WWO5918" s="248"/>
      <x:c r="WWP5918" s="248"/>
      <x:c r="WWQ5918" s="248"/>
      <x:c r="WWR5918" s="248"/>
      <x:c r="WWS5918" s="248"/>
      <x:c r="WWT5918" s="248"/>
      <x:c r="WWU5918" s="248"/>
      <x:c r="WWV5918" s="248"/>
      <x:c r="WWW5918" s="248"/>
      <x:c r="WWX5918" s="248"/>
      <x:c r="WWY5918" s="248"/>
      <x:c r="WWZ5918" s="248"/>
      <x:c r="WXA5918" s="248"/>
      <x:c r="WXB5918" s="248"/>
      <x:c r="WXC5918" s="248"/>
      <x:c r="WXD5918" s="248"/>
      <x:c r="WXE5918" s="248"/>
      <x:c r="WXF5918" s="248"/>
      <x:c r="WXG5918" s="248"/>
      <x:c r="WXH5918" s="248"/>
      <x:c r="WXI5918" s="248"/>
      <x:c r="WXJ5918" s="248"/>
      <x:c r="WXK5918" s="248"/>
      <x:c r="WXL5918" s="248"/>
      <x:c r="WXM5918" s="248"/>
      <x:c r="WXN5918" s="248"/>
      <x:c r="WXO5918" s="248"/>
      <x:c r="WXP5918" s="248"/>
      <x:c r="WXQ5918" s="248"/>
      <x:c r="WXR5918" s="248"/>
      <x:c r="WXS5918" s="248"/>
      <x:c r="WXT5918" s="248"/>
      <x:c r="WXU5918" s="248"/>
      <x:c r="WXV5918" s="248"/>
      <x:c r="WXW5918" s="248"/>
      <x:c r="WXX5918" s="248"/>
      <x:c r="WXY5918" s="248"/>
      <x:c r="WXZ5918" s="248"/>
      <x:c r="WYA5918" s="248"/>
      <x:c r="WYB5918" s="248"/>
      <x:c r="WYC5918" s="248"/>
      <x:c r="WYD5918" s="248"/>
      <x:c r="WYE5918" s="248"/>
      <x:c r="WYF5918" s="248"/>
      <x:c r="WYG5918" s="248"/>
      <x:c r="WYH5918" s="248"/>
      <x:c r="WYI5918" s="248"/>
      <x:c r="WYJ5918" s="248"/>
      <x:c r="WYK5918" s="248"/>
      <x:c r="WYL5918" s="248"/>
      <x:c r="WYM5918" s="248"/>
      <x:c r="WYN5918" s="248"/>
      <x:c r="WYO5918" s="248"/>
      <x:c r="WYP5918" s="248"/>
      <x:c r="WYQ5918" s="248"/>
      <x:c r="WYR5918" s="248"/>
      <x:c r="WYS5918" s="248"/>
      <x:c r="WYT5918" s="248"/>
      <x:c r="WYU5918" s="248"/>
      <x:c r="WYV5918" s="248"/>
      <x:c r="WYW5918" s="248"/>
      <x:c r="WYX5918" s="248"/>
      <x:c r="WYY5918" s="248"/>
      <x:c r="WYZ5918" s="248"/>
      <x:c r="WZA5918" s="248"/>
      <x:c r="WZB5918" s="248"/>
      <x:c r="WZC5918" s="248"/>
      <x:c r="WZD5918" s="248"/>
      <x:c r="WZE5918" s="248"/>
      <x:c r="WZF5918" s="248"/>
      <x:c r="WZG5918" s="248"/>
      <x:c r="WZH5918" s="248"/>
      <x:c r="WZI5918" s="248"/>
      <x:c r="WZJ5918" s="248"/>
      <x:c r="WZK5918" s="248"/>
      <x:c r="WZL5918" s="248"/>
      <x:c r="WZM5918" s="248"/>
      <x:c r="WZN5918" s="248"/>
      <x:c r="WZO5918" s="248"/>
      <x:c r="WZP5918" s="248"/>
      <x:c r="WZQ5918" s="248"/>
      <x:c r="WZR5918" s="248"/>
      <x:c r="WZS5918" s="248"/>
      <x:c r="WZT5918" s="248"/>
      <x:c r="WZU5918" s="248"/>
      <x:c r="WZV5918" s="248"/>
      <x:c r="WZW5918" s="248"/>
      <x:c r="WZX5918" s="248"/>
      <x:c r="WZY5918" s="248"/>
      <x:c r="WZZ5918" s="248"/>
      <x:c r="XAA5918" s="248"/>
      <x:c r="XAB5918" s="248"/>
      <x:c r="XAC5918" s="248"/>
      <x:c r="XAD5918" s="248"/>
      <x:c r="XAE5918" s="248"/>
      <x:c r="XAF5918" s="248"/>
      <x:c r="XAG5918" s="248"/>
      <x:c r="XAH5918" s="248"/>
      <x:c r="XAI5918" s="248"/>
      <x:c r="XAJ5918" s="248"/>
      <x:c r="XAK5918" s="248"/>
      <x:c r="XAL5918" s="248"/>
      <x:c r="XAM5918" s="248"/>
      <x:c r="XAN5918" s="248"/>
      <x:c r="XAO5918" s="248"/>
      <x:c r="XAP5918" s="248"/>
      <x:c r="XAQ5918" s="248"/>
      <x:c r="XAR5918" s="248"/>
      <x:c r="XAS5918" s="248"/>
      <x:c r="XAT5918" s="248"/>
      <x:c r="XAU5918" s="248"/>
      <x:c r="XAV5918" s="248"/>
      <x:c r="XAW5918" s="248"/>
      <x:c r="XAX5918" s="248"/>
      <x:c r="XAY5918" s="248"/>
      <x:c r="XAZ5918" s="248"/>
      <x:c r="XBA5918" s="248"/>
      <x:c r="XBB5918" s="248"/>
      <x:c r="XBC5918" s="248"/>
      <x:c r="XBD5918" s="248"/>
      <x:c r="XBE5918" s="248"/>
      <x:c r="XBF5918" s="248"/>
      <x:c r="XBG5918" s="248"/>
      <x:c r="XBH5918" s="248"/>
      <x:c r="XBI5918" s="248"/>
      <x:c r="XBJ5918" s="248"/>
      <x:c r="XBK5918" s="248"/>
      <x:c r="XBL5918" s="248"/>
      <x:c r="XBM5918" s="248"/>
      <x:c r="XBN5918" s="248"/>
      <x:c r="XBO5918" s="248"/>
      <x:c r="XBP5918" s="248"/>
      <x:c r="XBQ5918" s="248"/>
      <x:c r="XBR5918" s="248"/>
      <x:c r="XBS5918" s="248"/>
      <x:c r="XBT5918" s="248"/>
      <x:c r="XBU5918" s="248"/>
      <x:c r="XBV5918" s="248"/>
      <x:c r="XBW5918" s="248"/>
      <x:c r="XBX5918" s="248"/>
      <x:c r="XBY5918" s="248"/>
      <x:c r="XBZ5918" s="248"/>
      <x:c r="XCA5918" s="248"/>
      <x:c r="XCB5918" s="248"/>
      <x:c r="XCC5918" s="248"/>
      <x:c r="XCD5918" s="248"/>
      <x:c r="XCE5918" s="248"/>
      <x:c r="XCF5918" s="248"/>
      <x:c r="XCG5918" s="248"/>
      <x:c r="XCH5918" s="248"/>
      <x:c r="XCI5918" s="248"/>
      <x:c r="XCJ5918" s="248"/>
      <x:c r="XCK5918" s="248"/>
      <x:c r="XCL5918" s="248"/>
      <x:c r="XCM5918" s="248"/>
      <x:c r="XCN5918" s="248"/>
      <x:c r="XCO5918" s="248"/>
      <x:c r="XCP5918" s="248"/>
      <x:c r="XCQ5918" s="248"/>
      <x:c r="XCR5918" s="248"/>
      <x:c r="XCS5918" s="248"/>
      <x:c r="XCT5918" s="248"/>
      <x:c r="XCU5918" s="248"/>
      <x:c r="XCV5918" s="248"/>
      <x:c r="XCW5918" s="248"/>
      <x:c r="XCX5918" s="248"/>
      <x:c r="XCY5918" s="248"/>
      <x:c r="XCZ5918" s="248"/>
      <x:c r="XDA5918" s="248"/>
      <x:c r="XDB5918" s="248"/>
      <x:c r="XDC5918" s="248"/>
      <x:c r="XDD5918" s="248"/>
      <x:c r="XDE5918" s="248"/>
      <x:c r="XDF5918" s="248"/>
      <x:c r="XDG5918" s="248"/>
      <x:c r="XDH5918" s="248"/>
      <x:c r="XDI5918" s="248"/>
      <x:c r="XDJ5918" s="248"/>
      <x:c r="XDK5918" s="248"/>
      <x:c r="XDL5918" s="248"/>
      <x:c r="XDM5918" s="248"/>
      <x:c r="XDN5918" s="248"/>
      <x:c r="XDO5918" s="248"/>
      <x:c r="XDP5918" s="248"/>
      <x:c r="XDQ5918" s="248"/>
      <x:c r="XDR5918" s="248"/>
      <x:c r="XDS5918" s="248"/>
      <x:c r="XDT5918" s="248"/>
      <x:c r="XDU5918" s="248"/>
      <x:c r="XDV5918" s="248"/>
      <x:c r="XDW5918" s="248"/>
      <x:c r="XDX5918" s="248"/>
      <x:c r="XDY5918" s="248"/>
      <x:c r="XDZ5918" s="248"/>
      <x:c r="XEA5918" s="248"/>
      <x:c r="XEB5918" s="248"/>
      <x:c r="XEC5918" s="248"/>
      <x:c r="XED5918" s="248"/>
      <x:c r="XEE5918" s="248"/>
      <x:c r="XEF5918" s="248"/>
      <x:c r="XEG5918" s="248"/>
      <x:c r="XEH5918" s="248"/>
      <x:c r="XEI5918" s="248"/>
      <x:c r="XEJ5918" s="248"/>
      <x:c r="XEK5918" s="248"/>
      <x:c r="XEL5918" s="248"/>
      <x:c r="XEM5918" s="248"/>
      <x:c r="XEN5918" s="248"/>
      <x:c r="XEO5918" s="248"/>
      <x:c r="XEP5918" s="248"/>
      <x:c r="XEQ5918" s="248"/>
      <x:c r="XER5918" s="248"/>
      <x:c r="XES5918" s="248"/>
      <x:c r="XET5918" s="248"/>
      <x:c r="XEU5918" s="248"/>
      <x:c r="XEV5918" s="248"/>
      <x:c r="XEW5918" s="248"/>
      <x:c r="XEX5918" s="248"/>
      <x:c r="XEY5918" s="248"/>
      <x:c r="XEZ5918" s="248"/>
      <x:c r="XFA5918" s="248"/>
      <x:c r="XFB5918" s="248"/>
      <x:c r="XFC5918" s="248"/>
      <x:c r="XFD5918" s="248"/>
    </x:row>
    <x:row r="5919" spans="1:43" s="33" customFormat="1">
      <x:c r="A5919" s="324">
        <x:v>469478</x:v>
      </x:c>
      <x:c r="B5919" s="33">
        <x:v>1385</x:v>
      </x:c>
      <x:c r="C5919" s="33">
        <x:f>201/30</x:f>
        <x:v>6.7</x:v>
      </x:c>
      <x:c r="G5919" s="33">
        <x:v>1</x:v>
      </x:c>
      <x:c r="I5919" s="33" t="s">
        <x:v>746</x:v>
      </x:c>
      <x:c r="AG5919" s="259"/>
      <x:c r="AL5919" s="33" t="s">
        <x:v>870</x:v>
      </x:c>
      <x:c r="AM5919" s="79"/>
      <x:c r="AN5919" s="79"/>
      <x:c r="AO5919" s="79"/>
      <x:c r="AP5919" s="79"/>
      <x:c r="AQ5919" s="79"/>
    </x:row>
    <x:row r="5920" spans="1:43" s="33" customFormat="1">
      <x:c r="A5920" s="324">
        <x:v>469479</x:v>
      </x:c>
      <x:c r="B5920" s="33">
        <x:v>1385</x:v>
      </x:c>
      <x:c r="C5920" s="33">
        <x:f t="shared" ref="C5920:C5925" si="300">C5919+0.18</x:f>
        <x:v>6.88</x:v>
      </x:c>
      <x:c r="G5920" s="33">
        <x:v>1</x:v>
      </x:c>
      <x:c r="I5920" s="33" t="s">
        <x:v>746</x:v>
      </x:c>
      <x:c r="AG5920" s="259"/>
      <x:c r="AL5920" s="33" t="s">
        <x:v>870</x:v>
      </x:c>
      <x:c r="AM5920" s="79"/>
      <x:c r="AN5920" s="79"/>
      <x:c r="AO5920" s="79"/>
      <x:c r="AP5920" s="79"/>
      <x:c r="AQ5920" s="79"/>
    </x:row>
    <x:row r="5921" spans="1:43" s="33" customFormat="1">
      <x:c r="A5921" s="324">
        <x:v>469480</x:v>
      </x:c>
      <x:c r="B5921" s="33">
        <x:v>1385</x:v>
      </x:c>
      <x:c r="C5921" s="33">
        <x:f t="shared" si="300"/>
        <x:v>7.06</x:v>
      </x:c>
      <x:c r="G5921" s="33">
        <x:v>1</x:v>
      </x:c>
      <x:c r="I5921" s="33" t="s">
        <x:v>746</x:v>
      </x:c>
      <x:c r="AG5921" s="259"/>
      <x:c r="AL5921" s="33" t="s">
        <x:v>870</x:v>
      </x:c>
      <x:c r="AM5921" s="79"/>
      <x:c r="AN5921" s="79"/>
      <x:c r="AO5921" s="79"/>
      <x:c r="AP5921" s="79"/>
      <x:c r="AQ5921" s="79"/>
    </x:row>
    <x:row r="5922" spans="1:43" s="33" customFormat="1">
      <x:c r="A5922" s="324">
        <x:v>469481</x:v>
      </x:c>
      <x:c r="B5922" s="33">
        <x:v>1385</x:v>
      </x:c>
      <x:c r="C5922" s="33">
        <x:f t="shared" si="300"/>
        <x:v>7.24</x:v>
      </x:c>
      <x:c r="G5922" s="33">
        <x:v>1</x:v>
      </x:c>
      <x:c r="I5922" s="33" t="s">
        <x:v>746</x:v>
      </x:c>
      <x:c r="AG5922" s="259"/>
      <x:c r="AL5922" s="33" t="s">
        <x:v>870</x:v>
      </x:c>
      <x:c r="AM5922" s="79"/>
      <x:c r="AN5922" s="79"/>
      <x:c r="AO5922" s="79"/>
      <x:c r="AP5922" s="79"/>
      <x:c r="AQ5922" s="79"/>
    </x:row>
    <x:row r="5923" spans="1:43" s="33" customFormat="1">
      <x:c r="A5923" s="324">
        <x:v>469482</x:v>
      </x:c>
      <x:c r="B5923" s="33">
        <x:v>1385</x:v>
      </x:c>
      <x:c r="C5923" s="33">
        <x:f t="shared" si="300"/>
        <x:v>7.42</x:v>
      </x:c>
      <x:c r="G5923" s="33">
        <x:v>1</x:v>
      </x:c>
      <x:c r="I5923" s="33" t="s">
        <x:v>746</x:v>
      </x:c>
      <x:c r="AG5923" s="259"/>
      <x:c r="AL5923" s="33" t="s">
        <x:v>870</x:v>
      </x:c>
      <x:c r="AM5923" s="79"/>
      <x:c r="AN5923" s="79"/>
      <x:c r="AO5923" s="79"/>
      <x:c r="AP5923" s="79"/>
      <x:c r="AQ5923" s="79"/>
    </x:row>
    <x:row r="5924" spans="1:43" s="33" customFormat="1">
      <x:c r="A5924" s="324">
        <x:v>469483</x:v>
      </x:c>
      <x:c r="B5924" s="33">
        <x:v>1385</x:v>
      </x:c>
      <x:c r="C5924" s="33">
        <x:f t="shared" si="300"/>
        <x:v>7.6</x:v>
      </x:c>
      <x:c r="G5924" s="33">
        <x:v>1</x:v>
      </x:c>
      <x:c r="I5924" s="33" t="s">
        <x:v>746</x:v>
      </x:c>
      <x:c r="AG5924" s="259"/>
      <x:c r="AL5924" s="33" t="s">
        <x:v>870</x:v>
      </x:c>
      <x:c r="AM5924" s="79"/>
      <x:c r="AN5924" s="79"/>
      <x:c r="AO5924" s="79"/>
      <x:c r="AP5924" s="79"/>
      <x:c r="AQ5924" s="79"/>
    </x:row>
    <x:row r="5925" spans="1:43" s="33" customFormat="1">
      <x:c r="A5925" s="324">
        <x:v>469484</x:v>
      </x:c>
      <x:c r="B5925" s="33">
        <x:v>1385</x:v>
      </x:c>
      <x:c r="C5925" s="33">
        <x:f t="shared" si="300"/>
        <x:v>7.78</x:v>
      </x:c>
      <x:c r="G5925" s="33">
        <x:v>1</x:v>
      </x:c>
      <x:c r="I5925" s="33" t="s">
        <x:v>746</x:v>
      </x:c>
      <x:c r="AG5925" s="259"/>
      <x:c r="AL5925" s="33" t="s">
        <x:v>870</x:v>
      </x:c>
      <x:c r="AM5925" s="79"/>
      <x:c r="AN5925" s="79"/>
      <x:c r="AO5925" s="79"/>
      <x:c r="AP5925" s="79"/>
      <x:c r="AQ5925" s="79"/>
    </x:row>
    <x:row r="5926" spans="1:16384" s="1" customFormat="1">
      <x:c r="A5926" s="248">
        <x:v>469485</x:v>
      </x:c>
      <x:c r="B5926" s="248">
        <x:v>1386</x:v>
      </x:c>
      <x:c r="C5926" s="248">
        <x:f>265/30</x:f>
        <x:v>8.83333333333333</x:v>
      </x:c>
      <x:c r="D5926" s="248"/>
      <x:c r="E5926" s="248"/>
      <x:c r="F5926" s="248"/>
      <x:c r="G5926" s="248">
        <x:v>1</x:v>
      </x:c>
      <x:c r="H5926" s="248"/>
      <x:c r="I5926" s="248" t="s">
        <x:v>746</x:v>
      </x:c>
      <x:c r="J5926" s="248"/>
      <x:c r="K5926" s="248"/>
      <x:c r="L5926" s="248"/>
      <x:c r="M5926" s="248"/>
      <x:c r="N5926" s="248"/>
      <x:c r="O5926" s="248"/>
      <x:c r="P5926" s="248"/>
      <x:c r="Q5926" s="248"/>
      <x:c r="R5926" s="248"/>
      <x:c r="S5926" s="248"/>
      <x:c r="T5926" s="248"/>
      <x:c r="U5926" s="248"/>
      <x:c r="V5926" s="248"/>
      <x:c r="W5926" s="248"/>
      <x:c r="X5926" s="248"/>
      <x:c r="Y5926" s="248"/>
      <x:c r="Z5926" s="248"/>
      <x:c r="AA5926" s="248"/>
      <x:c r="AB5926" s="248"/>
      <x:c r="AC5926" s="248"/>
      <x:c r="AD5926" s="248"/>
      <x:c r="AE5926" s="248"/>
      <x:c r="AF5926" s="248"/>
      <x:c r="AG5926" s="248"/>
      <x:c r="AH5926" s="248"/>
      <x:c r="AI5926" s="248"/>
      <x:c r="AJ5926" s="248"/>
      <x:c r="AK5926" s="248"/>
      <x:c r="AL5926" s="248" t="s">
        <x:v>871</x:v>
      </x:c>
      <x:c r="AM5926" s="248"/>
      <x:c r="AN5926" s="248"/>
      <x:c r="AO5926" s="248"/>
      <x:c r="AP5926" s="248"/>
      <x:c r="AQ5926" s="248"/>
      <x:c r="AR5926" s="248"/>
      <x:c r="AS5926" s="248"/>
      <x:c r="AT5926" s="248"/>
      <x:c r="AU5926" s="248"/>
      <x:c r="AV5926" s="248"/>
      <x:c r="AW5926" s="248"/>
      <x:c r="AX5926" s="248"/>
      <x:c r="AY5926" s="248"/>
      <x:c r="AZ5926" s="248"/>
      <x:c r="BA5926" s="248"/>
      <x:c r="BB5926" s="248"/>
      <x:c r="BC5926" s="248"/>
      <x:c r="BD5926" s="248"/>
      <x:c r="BE5926" s="248"/>
      <x:c r="BF5926" s="248"/>
      <x:c r="BG5926" s="248"/>
      <x:c r="BH5926" s="248"/>
      <x:c r="BI5926" s="248"/>
      <x:c r="BJ5926" s="248"/>
      <x:c r="BK5926" s="248"/>
      <x:c r="BL5926" s="248"/>
      <x:c r="BM5926" s="248"/>
      <x:c r="BN5926" s="248"/>
      <x:c r="BO5926" s="248"/>
      <x:c r="BP5926" s="248"/>
      <x:c r="BQ5926" s="248"/>
      <x:c r="BR5926" s="248"/>
      <x:c r="BS5926" s="248"/>
      <x:c r="BT5926" s="248"/>
      <x:c r="BU5926" s="248"/>
      <x:c r="BV5926" s="248"/>
      <x:c r="BW5926" s="248"/>
      <x:c r="BX5926" s="248"/>
      <x:c r="BY5926" s="248"/>
      <x:c r="BZ5926" s="248"/>
      <x:c r="CA5926" s="248"/>
      <x:c r="CB5926" s="248"/>
      <x:c r="CC5926" s="248"/>
      <x:c r="CD5926" s="248"/>
      <x:c r="CE5926" s="248"/>
      <x:c r="CF5926" s="248"/>
      <x:c r="CG5926" s="248"/>
      <x:c r="CH5926" s="248"/>
      <x:c r="CI5926" s="248"/>
      <x:c r="CJ5926" s="248"/>
      <x:c r="CK5926" s="248"/>
      <x:c r="CL5926" s="248"/>
      <x:c r="CM5926" s="248"/>
      <x:c r="CN5926" s="248"/>
      <x:c r="CO5926" s="248"/>
      <x:c r="CP5926" s="248"/>
      <x:c r="CQ5926" s="248"/>
      <x:c r="CR5926" s="248"/>
      <x:c r="CS5926" s="248"/>
      <x:c r="CT5926" s="248"/>
      <x:c r="CU5926" s="248"/>
      <x:c r="CV5926" s="248"/>
      <x:c r="CW5926" s="248"/>
      <x:c r="CX5926" s="248"/>
      <x:c r="CY5926" s="248"/>
      <x:c r="CZ5926" s="248"/>
      <x:c r="DA5926" s="248"/>
      <x:c r="DB5926" s="248"/>
      <x:c r="DC5926" s="248"/>
      <x:c r="DD5926" s="248"/>
      <x:c r="DE5926" s="248"/>
      <x:c r="DF5926" s="248"/>
      <x:c r="DG5926" s="248"/>
      <x:c r="DH5926" s="248"/>
      <x:c r="DI5926" s="248"/>
      <x:c r="DJ5926" s="248"/>
      <x:c r="DK5926" s="248"/>
      <x:c r="DL5926" s="248"/>
      <x:c r="DM5926" s="248"/>
      <x:c r="DN5926" s="248"/>
      <x:c r="DO5926" s="248"/>
      <x:c r="DP5926" s="248"/>
      <x:c r="DQ5926" s="248"/>
      <x:c r="DR5926" s="248"/>
      <x:c r="DS5926" s="248"/>
      <x:c r="DT5926" s="248"/>
      <x:c r="DU5926" s="248"/>
      <x:c r="DV5926" s="248"/>
      <x:c r="DW5926" s="248"/>
      <x:c r="DX5926" s="248"/>
      <x:c r="DY5926" s="248"/>
      <x:c r="DZ5926" s="248"/>
      <x:c r="EA5926" s="248"/>
      <x:c r="EB5926" s="248"/>
      <x:c r="EC5926" s="248"/>
      <x:c r="ED5926" s="248"/>
      <x:c r="EE5926" s="248"/>
      <x:c r="EF5926" s="248"/>
      <x:c r="EG5926" s="248"/>
      <x:c r="EH5926" s="248"/>
      <x:c r="EI5926" s="248"/>
      <x:c r="EJ5926" s="248"/>
      <x:c r="EK5926" s="248"/>
      <x:c r="EL5926" s="248"/>
      <x:c r="EM5926" s="248"/>
      <x:c r="EN5926" s="248"/>
      <x:c r="EO5926" s="248"/>
      <x:c r="EP5926" s="248"/>
      <x:c r="EQ5926" s="248"/>
      <x:c r="ER5926" s="248"/>
      <x:c r="ES5926" s="248"/>
      <x:c r="ET5926" s="248"/>
      <x:c r="EU5926" s="248"/>
      <x:c r="EV5926" s="248"/>
      <x:c r="EW5926" s="248"/>
      <x:c r="EX5926" s="248"/>
      <x:c r="EY5926" s="248"/>
      <x:c r="EZ5926" s="248"/>
      <x:c r="FA5926" s="248"/>
      <x:c r="FB5926" s="248"/>
      <x:c r="FC5926" s="248"/>
      <x:c r="FD5926" s="248"/>
      <x:c r="FE5926" s="248"/>
      <x:c r="FF5926" s="248"/>
      <x:c r="FG5926" s="248"/>
      <x:c r="FH5926" s="248"/>
      <x:c r="FI5926" s="248"/>
      <x:c r="FJ5926" s="248"/>
      <x:c r="FK5926" s="248"/>
      <x:c r="FL5926" s="248"/>
      <x:c r="FM5926" s="248"/>
      <x:c r="FN5926" s="248"/>
      <x:c r="FO5926" s="248"/>
      <x:c r="FP5926" s="248"/>
      <x:c r="FQ5926" s="248"/>
      <x:c r="FR5926" s="248"/>
      <x:c r="FS5926" s="248"/>
      <x:c r="FT5926" s="248"/>
      <x:c r="FU5926" s="248"/>
      <x:c r="FV5926" s="248"/>
      <x:c r="FW5926" s="248"/>
      <x:c r="FX5926" s="248"/>
      <x:c r="FY5926" s="248"/>
      <x:c r="FZ5926" s="248"/>
      <x:c r="GA5926" s="248"/>
      <x:c r="GB5926" s="248"/>
      <x:c r="GC5926" s="248"/>
      <x:c r="GD5926" s="248"/>
      <x:c r="GE5926" s="248"/>
      <x:c r="GF5926" s="248"/>
      <x:c r="GG5926" s="248"/>
      <x:c r="GH5926" s="248"/>
      <x:c r="GI5926" s="248"/>
      <x:c r="GJ5926" s="248"/>
      <x:c r="GK5926" s="248"/>
      <x:c r="GL5926" s="248"/>
      <x:c r="GM5926" s="248"/>
      <x:c r="GN5926" s="248"/>
      <x:c r="GO5926" s="248"/>
      <x:c r="GP5926" s="248"/>
      <x:c r="GQ5926" s="248"/>
      <x:c r="GR5926" s="248"/>
      <x:c r="GS5926" s="248"/>
      <x:c r="GT5926" s="248"/>
      <x:c r="GU5926" s="248"/>
      <x:c r="GV5926" s="248"/>
      <x:c r="GW5926" s="248"/>
      <x:c r="GX5926" s="248"/>
      <x:c r="GY5926" s="248"/>
      <x:c r="GZ5926" s="248"/>
      <x:c r="HA5926" s="248"/>
      <x:c r="HB5926" s="248"/>
      <x:c r="HC5926" s="248"/>
      <x:c r="HD5926" s="248"/>
      <x:c r="HE5926" s="248"/>
      <x:c r="HF5926" s="248"/>
      <x:c r="HG5926" s="248"/>
      <x:c r="HH5926" s="248"/>
      <x:c r="HI5926" s="248"/>
      <x:c r="HJ5926" s="248"/>
      <x:c r="HK5926" s="248"/>
      <x:c r="HL5926" s="248"/>
      <x:c r="HM5926" s="248"/>
      <x:c r="HN5926" s="248"/>
      <x:c r="HO5926" s="248"/>
      <x:c r="HP5926" s="248"/>
      <x:c r="HQ5926" s="248"/>
      <x:c r="HR5926" s="248"/>
      <x:c r="HS5926" s="248"/>
      <x:c r="HT5926" s="248"/>
      <x:c r="HU5926" s="248"/>
      <x:c r="HV5926" s="248"/>
      <x:c r="HW5926" s="248"/>
      <x:c r="HX5926" s="248"/>
      <x:c r="HY5926" s="248"/>
      <x:c r="HZ5926" s="248"/>
      <x:c r="IA5926" s="248"/>
      <x:c r="IB5926" s="248"/>
      <x:c r="IC5926" s="248"/>
      <x:c r="ID5926" s="248"/>
      <x:c r="IE5926" s="248"/>
      <x:c r="IF5926" s="248"/>
      <x:c r="IG5926" s="248"/>
      <x:c r="IH5926" s="248"/>
      <x:c r="II5926" s="248"/>
      <x:c r="IJ5926" s="248"/>
      <x:c r="IK5926" s="248"/>
      <x:c r="IL5926" s="248"/>
      <x:c r="IM5926" s="248"/>
      <x:c r="IN5926" s="248"/>
      <x:c r="IO5926" s="248"/>
      <x:c r="IP5926" s="248"/>
      <x:c r="IQ5926" s="248"/>
      <x:c r="IR5926" s="248"/>
      <x:c r="IS5926" s="248"/>
      <x:c r="IT5926" s="248"/>
      <x:c r="IU5926" s="248"/>
      <x:c r="IV5926" s="248"/>
      <x:c r="IW5926" s="248"/>
      <x:c r="IX5926" s="248"/>
      <x:c r="IY5926" s="248"/>
      <x:c r="IZ5926" s="248"/>
      <x:c r="JA5926" s="248"/>
      <x:c r="JB5926" s="248"/>
      <x:c r="JC5926" s="248"/>
      <x:c r="JD5926" s="248"/>
      <x:c r="JE5926" s="248"/>
      <x:c r="JF5926" s="248"/>
      <x:c r="JG5926" s="248"/>
      <x:c r="JH5926" s="248"/>
      <x:c r="JI5926" s="248"/>
      <x:c r="JJ5926" s="248"/>
      <x:c r="JK5926" s="248"/>
      <x:c r="JL5926" s="248"/>
      <x:c r="JM5926" s="248"/>
      <x:c r="JN5926" s="248"/>
      <x:c r="JO5926" s="248"/>
      <x:c r="JP5926" s="248"/>
      <x:c r="JQ5926" s="248"/>
      <x:c r="JR5926" s="248"/>
      <x:c r="JS5926" s="248"/>
      <x:c r="JT5926" s="248"/>
      <x:c r="JU5926" s="248"/>
      <x:c r="JV5926" s="248"/>
      <x:c r="JW5926" s="248"/>
      <x:c r="JX5926" s="248"/>
      <x:c r="JY5926" s="248"/>
      <x:c r="JZ5926" s="248"/>
      <x:c r="KA5926" s="248"/>
      <x:c r="KB5926" s="248"/>
      <x:c r="KC5926" s="248"/>
      <x:c r="KD5926" s="248"/>
      <x:c r="KE5926" s="248"/>
      <x:c r="KF5926" s="248"/>
      <x:c r="KG5926" s="248"/>
      <x:c r="KH5926" s="248"/>
      <x:c r="KI5926" s="248"/>
      <x:c r="KJ5926" s="248"/>
      <x:c r="KK5926" s="248"/>
      <x:c r="KL5926" s="248"/>
      <x:c r="KM5926" s="248"/>
      <x:c r="KN5926" s="248"/>
      <x:c r="KO5926" s="248"/>
      <x:c r="KP5926" s="248"/>
      <x:c r="KQ5926" s="248"/>
      <x:c r="KR5926" s="248"/>
      <x:c r="KS5926" s="248"/>
      <x:c r="KT5926" s="248"/>
      <x:c r="KU5926" s="248"/>
      <x:c r="KV5926" s="248"/>
      <x:c r="KW5926" s="248"/>
      <x:c r="KX5926" s="248"/>
      <x:c r="KY5926" s="248"/>
      <x:c r="KZ5926" s="248"/>
      <x:c r="LA5926" s="248"/>
      <x:c r="LB5926" s="248"/>
      <x:c r="LC5926" s="248"/>
      <x:c r="LD5926" s="248"/>
      <x:c r="LE5926" s="248"/>
      <x:c r="LF5926" s="248"/>
      <x:c r="LG5926" s="248"/>
      <x:c r="LH5926" s="248"/>
      <x:c r="LI5926" s="248"/>
      <x:c r="LJ5926" s="248"/>
      <x:c r="LK5926" s="248"/>
      <x:c r="LL5926" s="248"/>
      <x:c r="LM5926" s="248"/>
      <x:c r="LN5926" s="248"/>
      <x:c r="LO5926" s="248"/>
      <x:c r="LP5926" s="248"/>
      <x:c r="LQ5926" s="248"/>
      <x:c r="LR5926" s="248"/>
      <x:c r="LS5926" s="248"/>
      <x:c r="LT5926" s="248"/>
      <x:c r="LU5926" s="248"/>
      <x:c r="LV5926" s="248"/>
      <x:c r="LW5926" s="248"/>
      <x:c r="LX5926" s="248"/>
      <x:c r="LY5926" s="248"/>
      <x:c r="LZ5926" s="248"/>
      <x:c r="MA5926" s="248"/>
      <x:c r="MB5926" s="248"/>
      <x:c r="MC5926" s="248"/>
      <x:c r="MD5926" s="248"/>
      <x:c r="ME5926" s="248"/>
      <x:c r="MF5926" s="248"/>
      <x:c r="MG5926" s="248"/>
      <x:c r="MH5926" s="248"/>
      <x:c r="MI5926" s="248"/>
      <x:c r="MJ5926" s="248"/>
      <x:c r="MK5926" s="248"/>
      <x:c r="ML5926" s="248"/>
      <x:c r="MM5926" s="248"/>
      <x:c r="MN5926" s="248"/>
      <x:c r="MO5926" s="248"/>
      <x:c r="MP5926" s="248"/>
      <x:c r="MQ5926" s="248"/>
      <x:c r="MR5926" s="248"/>
      <x:c r="MS5926" s="248"/>
      <x:c r="MT5926" s="248"/>
      <x:c r="MU5926" s="248"/>
      <x:c r="MV5926" s="248"/>
      <x:c r="MW5926" s="248"/>
      <x:c r="MX5926" s="248"/>
      <x:c r="MY5926" s="248"/>
      <x:c r="MZ5926" s="248"/>
      <x:c r="NA5926" s="248"/>
      <x:c r="NB5926" s="248"/>
      <x:c r="NC5926" s="248"/>
      <x:c r="ND5926" s="248"/>
      <x:c r="NE5926" s="248"/>
      <x:c r="NF5926" s="248"/>
      <x:c r="NG5926" s="248"/>
      <x:c r="NH5926" s="248"/>
      <x:c r="NI5926" s="248"/>
      <x:c r="NJ5926" s="248"/>
      <x:c r="NK5926" s="248"/>
      <x:c r="NL5926" s="248"/>
      <x:c r="NM5926" s="248"/>
      <x:c r="NN5926" s="248"/>
      <x:c r="NO5926" s="248"/>
      <x:c r="NP5926" s="248"/>
      <x:c r="NQ5926" s="248"/>
      <x:c r="NR5926" s="248"/>
      <x:c r="NS5926" s="248"/>
      <x:c r="NT5926" s="248"/>
      <x:c r="NU5926" s="248"/>
      <x:c r="NV5926" s="248"/>
      <x:c r="NW5926" s="248"/>
      <x:c r="NX5926" s="248"/>
      <x:c r="NY5926" s="248"/>
      <x:c r="NZ5926" s="248"/>
      <x:c r="OA5926" s="248"/>
      <x:c r="OB5926" s="248"/>
      <x:c r="OC5926" s="248"/>
      <x:c r="OD5926" s="248"/>
      <x:c r="OE5926" s="248"/>
      <x:c r="OF5926" s="248"/>
      <x:c r="OG5926" s="248"/>
      <x:c r="OH5926" s="248"/>
      <x:c r="OI5926" s="248"/>
      <x:c r="OJ5926" s="248"/>
      <x:c r="OK5926" s="248"/>
      <x:c r="OL5926" s="248"/>
      <x:c r="OM5926" s="248"/>
      <x:c r="ON5926" s="248"/>
      <x:c r="OO5926" s="248"/>
      <x:c r="OP5926" s="248"/>
      <x:c r="OQ5926" s="248"/>
      <x:c r="OR5926" s="248"/>
      <x:c r="OS5926" s="248"/>
      <x:c r="OT5926" s="248"/>
      <x:c r="OU5926" s="248"/>
      <x:c r="OV5926" s="248"/>
      <x:c r="OW5926" s="248"/>
      <x:c r="OX5926" s="248"/>
      <x:c r="OY5926" s="248"/>
      <x:c r="OZ5926" s="248"/>
      <x:c r="PA5926" s="248"/>
      <x:c r="PB5926" s="248"/>
      <x:c r="PC5926" s="248"/>
      <x:c r="PD5926" s="248"/>
      <x:c r="PE5926" s="248"/>
      <x:c r="PF5926" s="248"/>
      <x:c r="PG5926" s="248"/>
      <x:c r="PH5926" s="248"/>
      <x:c r="PI5926" s="248"/>
      <x:c r="PJ5926" s="248"/>
      <x:c r="PK5926" s="248"/>
      <x:c r="PL5926" s="248"/>
      <x:c r="PM5926" s="248"/>
      <x:c r="PN5926" s="248"/>
      <x:c r="PO5926" s="248"/>
      <x:c r="PP5926" s="248"/>
      <x:c r="PQ5926" s="248"/>
      <x:c r="PR5926" s="248"/>
      <x:c r="PS5926" s="248"/>
      <x:c r="PT5926" s="248"/>
      <x:c r="PU5926" s="248"/>
      <x:c r="PV5926" s="248"/>
      <x:c r="PW5926" s="248"/>
      <x:c r="PX5926" s="248"/>
      <x:c r="PY5926" s="248"/>
      <x:c r="PZ5926" s="248"/>
      <x:c r="QA5926" s="248"/>
      <x:c r="QB5926" s="248"/>
      <x:c r="QC5926" s="248"/>
      <x:c r="QD5926" s="248"/>
      <x:c r="QE5926" s="248"/>
      <x:c r="QF5926" s="248"/>
      <x:c r="QG5926" s="248"/>
      <x:c r="QH5926" s="248"/>
      <x:c r="QI5926" s="248"/>
      <x:c r="QJ5926" s="248"/>
      <x:c r="QK5926" s="248"/>
      <x:c r="QL5926" s="248"/>
      <x:c r="QM5926" s="248"/>
      <x:c r="QN5926" s="248"/>
      <x:c r="QO5926" s="248"/>
      <x:c r="QP5926" s="248"/>
      <x:c r="QQ5926" s="248"/>
      <x:c r="QR5926" s="248"/>
      <x:c r="QS5926" s="248"/>
      <x:c r="QT5926" s="248"/>
      <x:c r="QU5926" s="248"/>
      <x:c r="QV5926" s="248"/>
      <x:c r="QW5926" s="248"/>
      <x:c r="QX5926" s="248"/>
      <x:c r="QY5926" s="248"/>
      <x:c r="QZ5926" s="248"/>
      <x:c r="RA5926" s="248"/>
      <x:c r="RB5926" s="248"/>
      <x:c r="RC5926" s="248"/>
      <x:c r="RD5926" s="248"/>
      <x:c r="RE5926" s="248"/>
      <x:c r="RF5926" s="248"/>
      <x:c r="RG5926" s="248"/>
      <x:c r="RH5926" s="248"/>
      <x:c r="RI5926" s="248"/>
      <x:c r="RJ5926" s="248"/>
      <x:c r="RK5926" s="248"/>
      <x:c r="RL5926" s="248"/>
      <x:c r="RM5926" s="248"/>
      <x:c r="RN5926" s="248"/>
      <x:c r="RO5926" s="248"/>
      <x:c r="RP5926" s="248"/>
      <x:c r="RQ5926" s="248"/>
      <x:c r="RR5926" s="248"/>
      <x:c r="RS5926" s="248"/>
      <x:c r="RT5926" s="248"/>
      <x:c r="RU5926" s="248"/>
      <x:c r="RV5926" s="248"/>
      <x:c r="RW5926" s="248"/>
      <x:c r="RX5926" s="248"/>
      <x:c r="RY5926" s="248"/>
      <x:c r="RZ5926" s="248"/>
      <x:c r="SA5926" s="248"/>
      <x:c r="SB5926" s="248"/>
      <x:c r="SC5926" s="248"/>
      <x:c r="SD5926" s="248"/>
      <x:c r="SE5926" s="248"/>
      <x:c r="SF5926" s="248"/>
      <x:c r="SG5926" s="248"/>
      <x:c r="SH5926" s="248"/>
      <x:c r="SI5926" s="248"/>
      <x:c r="SJ5926" s="248"/>
      <x:c r="SK5926" s="248"/>
      <x:c r="SL5926" s="248"/>
      <x:c r="SM5926" s="248"/>
      <x:c r="SN5926" s="248"/>
      <x:c r="SO5926" s="248"/>
      <x:c r="SP5926" s="248"/>
      <x:c r="SQ5926" s="248"/>
      <x:c r="SR5926" s="248"/>
      <x:c r="SS5926" s="248"/>
      <x:c r="ST5926" s="248"/>
      <x:c r="SU5926" s="248"/>
      <x:c r="SV5926" s="248"/>
      <x:c r="SW5926" s="248"/>
      <x:c r="SX5926" s="248"/>
      <x:c r="SY5926" s="248"/>
      <x:c r="SZ5926" s="248"/>
      <x:c r="TA5926" s="248"/>
      <x:c r="TB5926" s="248"/>
      <x:c r="TC5926" s="248"/>
      <x:c r="TD5926" s="248"/>
      <x:c r="TE5926" s="248"/>
      <x:c r="TF5926" s="248"/>
      <x:c r="TG5926" s="248"/>
      <x:c r="TH5926" s="248"/>
      <x:c r="TI5926" s="248"/>
      <x:c r="TJ5926" s="248"/>
      <x:c r="TK5926" s="248"/>
      <x:c r="TL5926" s="248"/>
      <x:c r="TM5926" s="248"/>
      <x:c r="TN5926" s="248"/>
      <x:c r="TO5926" s="248"/>
      <x:c r="TP5926" s="248"/>
      <x:c r="TQ5926" s="248"/>
      <x:c r="TR5926" s="248"/>
      <x:c r="TS5926" s="248"/>
      <x:c r="TT5926" s="248"/>
      <x:c r="TU5926" s="248"/>
      <x:c r="TV5926" s="248"/>
      <x:c r="TW5926" s="248"/>
      <x:c r="TX5926" s="248"/>
      <x:c r="TY5926" s="248"/>
      <x:c r="TZ5926" s="248"/>
      <x:c r="UA5926" s="248"/>
      <x:c r="UB5926" s="248"/>
      <x:c r="UC5926" s="248"/>
      <x:c r="UD5926" s="248"/>
      <x:c r="UE5926" s="248"/>
      <x:c r="UF5926" s="248"/>
      <x:c r="UG5926" s="248"/>
      <x:c r="UH5926" s="248"/>
      <x:c r="UI5926" s="248"/>
      <x:c r="UJ5926" s="248"/>
      <x:c r="UK5926" s="248"/>
      <x:c r="UL5926" s="248"/>
      <x:c r="UM5926" s="248"/>
      <x:c r="UN5926" s="248"/>
      <x:c r="UO5926" s="248"/>
      <x:c r="UP5926" s="248"/>
      <x:c r="UQ5926" s="248"/>
      <x:c r="UR5926" s="248"/>
      <x:c r="US5926" s="248"/>
      <x:c r="UT5926" s="248"/>
      <x:c r="UU5926" s="248"/>
      <x:c r="UV5926" s="248"/>
      <x:c r="UW5926" s="248"/>
      <x:c r="UX5926" s="248"/>
      <x:c r="UY5926" s="248"/>
      <x:c r="UZ5926" s="248"/>
      <x:c r="VA5926" s="248"/>
      <x:c r="VB5926" s="248"/>
      <x:c r="VC5926" s="248"/>
      <x:c r="VD5926" s="248"/>
      <x:c r="VE5926" s="248"/>
      <x:c r="VF5926" s="248"/>
      <x:c r="VG5926" s="248"/>
      <x:c r="VH5926" s="248"/>
      <x:c r="VI5926" s="248"/>
      <x:c r="VJ5926" s="248"/>
      <x:c r="VK5926" s="248"/>
      <x:c r="VL5926" s="248"/>
      <x:c r="VM5926" s="248"/>
      <x:c r="VN5926" s="248"/>
      <x:c r="VO5926" s="248"/>
      <x:c r="VP5926" s="248"/>
      <x:c r="VQ5926" s="248"/>
      <x:c r="VR5926" s="248"/>
      <x:c r="VS5926" s="248"/>
      <x:c r="VT5926" s="248"/>
      <x:c r="VU5926" s="248"/>
      <x:c r="VV5926" s="248"/>
      <x:c r="VW5926" s="248"/>
      <x:c r="VX5926" s="248"/>
      <x:c r="VY5926" s="248"/>
      <x:c r="VZ5926" s="248"/>
      <x:c r="WA5926" s="248"/>
      <x:c r="WB5926" s="248"/>
      <x:c r="WC5926" s="248"/>
      <x:c r="WD5926" s="248"/>
      <x:c r="WE5926" s="248"/>
      <x:c r="WF5926" s="248"/>
      <x:c r="WG5926" s="248"/>
      <x:c r="WH5926" s="248"/>
      <x:c r="WI5926" s="248"/>
      <x:c r="WJ5926" s="248"/>
      <x:c r="WK5926" s="248"/>
      <x:c r="WL5926" s="248"/>
      <x:c r="WM5926" s="248"/>
      <x:c r="WN5926" s="248"/>
      <x:c r="WO5926" s="248"/>
      <x:c r="WP5926" s="248"/>
      <x:c r="WQ5926" s="248"/>
      <x:c r="WR5926" s="248"/>
      <x:c r="WS5926" s="248"/>
      <x:c r="WT5926" s="248"/>
      <x:c r="WU5926" s="248"/>
      <x:c r="WV5926" s="248"/>
      <x:c r="WW5926" s="248"/>
      <x:c r="WX5926" s="248"/>
      <x:c r="WY5926" s="248"/>
      <x:c r="WZ5926" s="248"/>
      <x:c r="XA5926" s="248"/>
      <x:c r="XB5926" s="248"/>
      <x:c r="XC5926" s="248"/>
      <x:c r="XD5926" s="248"/>
      <x:c r="XE5926" s="248"/>
      <x:c r="XF5926" s="248"/>
      <x:c r="XG5926" s="248"/>
      <x:c r="XH5926" s="248"/>
      <x:c r="XI5926" s="248"/>
      <x:c r="XJ5926" s="248"/>
      <x:c r="XK5926" s="248"/>
      <x:c r="XL5926" s="248"/>
      <x:c r="XM5926" s="248"/>
      <x:c r="XN5926" s="248"/>
      <x:c r="XO5926" s="248"/>
      <x:c r="XP5926" s="248"/>
      <x:c r="XQ5926" s="248"/>
      <x:c r="XR5926" s="248"/>
      <x:c r="XS5926" s="248"/>
      <x:c r="XT5926" s="248"/>
      <x:c r="XU5926" s="248"/>
      <x:c r="XV5926" s="248"/>
      <x:c r="XW5926" s="248"/>
      <x:c r="XX5926" s="248"/>
      <x:c r="XY5926" s="248"/>
      <x:c r="XZ5926" s="248"/>
      <x:c r="YA5926" s="248"/>
      <x:c r="YB5926" s="248"/>
      <x:c r="YC5926" s="248"/>
      <x:c r="YD5926" s="248"/>
      <x:c r="YE5926" s="248"/>
      <x:c r="YF5926" s="248"/>
      <x:c r="YG5926" s="248"/>
      <x:c r="YH5926" s="248"/>
      <x:c r="YI5926" s="248"/>
      <x:c r="YJ5926" s="248"/>
      <x:c r="YK5926" s="248"/>
      <x:c r="YL5926" s="248"/>
      <x:c r="YM5926" s="248"/>
      <x:c r="YN5926" s="248"/>
      <x:c r="YO5926" s="248"/>
      <x:c r="YP5926" s="248"/>
      <x:c r="YQ5926" s="248"/>
      <x:c r="YR5926" s="248"/>
      <x:c r="YS5926" s="248"/>
      <x:c r="YT5926" s="248"/>
      <x:c r="YU5926" s="248"/>
      <x:c r="YV5926" s="248"/>
      <x:c r="YW5926" s="248"/>
      <x:c r="YX5926" s="248"/>
      <x:c r="YY5926" s="248"/>
      <x:c r="YZ5926" s="248"/>
      <x:c r="ZA5926" s="248"/>
      <x:c r="ZB5926" s="248"/>
      <x:c r="ZC5926" s="248"/>
      <x:c r="ZD5926" s="248"/>
      <x:c r="ZE5926" s="248"/>
      <x:c r="ZF5926" s="248"/>
      <x:c r="ZG5926" s="248"/>
      <x:c r="ZH5926" s="248"/>
      <x:c r="ZI5926" s="248"/>
      <x:c r="ZJ5926" s="248"/>
      <x:c r="ZK5926" s="248"/>
      <x:c r="ZL5926" s="248"/>
      <x:c r="ZM5926" s="248"/>
      <x:c r="ZN5926" s="248"/>
      <x:c r="ZO5926" s="248"/>
      <x:c r="ZP5926" s="248"/>
      <x:c r="ZQ5926" s="248"/>
      <x:c r="ZR5926" s="248"/>
      <x:c r="ZS5926" s="248"/>
      <x:c r="ZT5926" s="248"/>
      <x:c r="ZU5926" s="248"/>
      <x:c r="ZV5926" s="248"/>
      <x:c r="ZW5926" s="248"/>
      <x:c r="ZX5926" s="248"/>
      <x:c r="ZY5926" s="248"/>
      <x:c r="ZZ5926" s="248"/>
      <x:c r="AAA5926" s="248"/>
      <x:c r="AAB5926" s="248"/>
      <x:c r="AAC5926" s="248"/>
      <x:c r="AAD5926" s="248"/>
      <x:c r="AAE5926" s="248"/>
      <x:c r="AAF5926" s="248"/>
      <x:c r="AAG5926" s="248"/>
      <x:c r="AAH5926" s="248"/>
      <x:c r="AAI5926" s="248"/>
      <x:c r="AAJ5926" s="248"/>
      <x:c r="AAK5926" s="248"/>
      <x:c r="AAL5926" s="248"/>
      <x:c r="AAM5926" s="248"/>
      <x:c r="AAN5926" s="248"/>
      <x:c r="AAO5926" s="248"/>
      <x:c r="AAP5926" s="248"/>
      <x:c r="AAQ5926" s="248"/>
      <x:c r="AAR5926" s="248"/>
      <x:c r="AAS5926" s="248"/>
      <x:c r="AAT5926" s="248"/>
      <x:c r="AAU5926" s="248"/>
      <x:c r="AAV5926" s="248"/>
      <x:c r="AAW5926" s="248"/>
      <x:c r="AAX5926" s="248"/>
      <x:c r="AAY5926" s="248"/>
      <x:c r="AAZ5926" s="248"/>
      <x:c r="ABA5926" s="248"/>
      <x:c r="ABB5926" s="248"/>
      <x:c r="ABC5926" s="248"/>
      <x:c r="ABD5926" s="248"/>
      <x:c r="ABE5926" s="248"/>
      <x:c r="ABF5926" s="248"/>
      <x:c r="ABG5926" s="248"/>
      <x:c r="ABH5926" s="248"/>
      <x:c r="ABI5926" s="248"/>
      <x:c r="ABJ5926" s="248"/>
      <x:c r="ABK5926" s="248"/>
      <x:c r="ABL5926" s="248"/>
      <x:c r="ABM5926" s="248"/>
      <x:c r="ABN5926" s="248"/>
      <x:c r="ABO5926" s="248"/>
      <x:c r="ABP5926" s="248"/>
      <x:c r="ABQ5926" s="248"/>
      <x:c r="ABR5926" s="248"/>
      <x:c r="ABS5926" s="248"/>
      <x:c r="ABT5926" s="248"/>
      <x:c r="ABU5926" s="248"/>
      <x:c r="ABV5926" s="248"/>
      <x:c r="ABW5926" s="248"/>
      <x:c r="ABX5926" s="248"/>
      <x:c r="ABY5926" s="248"/>
      <x:c r="ABZ5926" s="248"/>
      <x:c r="ACA5926" s="248"/>
      <x:c r="ACB5926" s="248"/>
      <x:c r="ACC5926" s="248"/>
      <x:c r="ACD5926" s="248"/>
      <x:c r="ACE5926" s="248"/>
      <x:c r="ACF5926" s="248"/>
      <x:c r="ACG5926" s="248"/>
      <x:c r="ACH5926" s="248"/>
      <x:c r="ACI5926" s="248"/>
      <x:c r="ACJ5926" s="248"/>
      <x:c r="ACK5926" s="248"/>
      <x:c r="ACL5926" s="248"/>
      <x:c r="ACM5926" s="248"/>
      <x:c r="ACN5926" s="248"/>
      <x:c r="ACO5926" s="248"/>
      <x:c r="ACP5926" s="248"/>
      <x:c r="ACQ5926" s="248"/>
      <x:c r="ACR5926" s="248"/>
      <x:c r="ACS5926" s="248"/>
      <x:c r="ACT5926" s="248"/>
      <x:c r="ACU5926" s="248"/>
      <x:c r="ACV5926" s="248"/>
      <x:c r="ACW5926" s="248"/>
      <x:c r="ACX5926" s="248"/>
      <x:c r="ACY5926" s="248"/>
      <x:c r="ACZ5926" s="248"/>
      <x:c r="ADA5926" s="248"/>
      <x:c r="ADB5926" s="248"/>
      <x:c r="ADC5926" s="248"/>
      <x:c r="ADD5926" s="248"/>
      <x:c r="ADE5926" s="248"/>
      <x:c r="ADF5926" s="248"/>
      <x:c r="ADG5926" s="248"/>
      <x:c r="ADH5926" s="248"/>
      <x:c r="ADI5926" s="248"/>
      <x:c r="ADJ5926" s="248"/>
      <x:c r="ADK5926" s="248"/>
      <x:c r="ADL5926" s="248"/>
      <x:c r="ADM5926" s="248"/>
      <x:c r="ADN5926" s="248"/>
      <x:c r="ADO5926" s="248"/>
      <x:c r="ADP5926" s="248"/>
      <x:c r="ADQ5926" s="248"/>
      <x:c r="ADR5926" s="248"/>
      <x:c r="ADS5926" s="248"/>
      <x:c r="ADT5926" s="248"/>
      <x:c r="ADU5926" s="248"/>
      <x:c r="ADV5926" s="248"/>
      <x:c r="ADW5926" s="248"/>
      <x:c r="ADX5926" s="248"/>
      <x:c r="ADY5926" s="248"/>
      <x:c r="ADZ5926" s="248"/>
      <x:c r="AEA5926" s="248"/>
      <x:c r="AEB5926" s="248"/>
      <x:c r="AEC5926" s="248"/>
      <x:c r="AED5926" s="248"/>
      <x:c r="AEE5926" s="248"/>
      <x:c r="AEF5926" s="248"/>
      <x:c r="AEG5926" s="248"/>
      <x:c r="AEH5926" s="248"/>
      <x:c r="AEI5926" s="248"/>
      <x:c r="AEJ5926" s="248"/>
      <x:c r="AEK5926" s="248"/>
      <x:c r="AEL5926" s="248"/>
      <x:c r="AEM5926" s="248"/>
      <x:c r="AEN5926" s="248"/>
      <x:c r="AEO5926" s="248"/>
      <x:c r="AEP5926" s="248"/>
      <x:c r="AEQ5926" s="248"/>
      <x:c r="AER5926" s="248"/>
      <x:c r="AES5926" s="248"/>
      <x:c r="AET5926" s="248"/>
      <x:c r="AEU5926" s="248"/>
      <x:c r="AEV5926" s="248"/>
      <x:c r="AEW5926" s="248"/>
      <x:c r="AEX5926" s="248"/>
      <x:c r="AEY5926" s="248"/>
      <x:c r="AEZ5926" s="248"/>
      <x:c r="AFA5926" s="248"/>
      <x:c r="AFB5926" s="248"/>
      <x:c r="AFC5926" s="248"/>
      <x:c r="AFD5926" s="248"/>
      <x:c r="AFE5926" s="248"/>
      <x:c r="AFF5926" s="248"/>
      <x:c r="AFG5926" s="248"/>
      <x:c r="AFH5926" s="248"/>
      <x:c r="AFI5926" s="248"/>
      <x:c r="AFJ5926" s="248"/>
      <x:c r="AFK5926" s="248"/>
      <x:c r="AFL5926" s="248"/>
      <x:c r="AFM5926" s="248"/>
      <x:c r="AFN5926" s="248"/>
      <x:c r="AFO5926" s="248"/>
      <x:c r="AFP5926" s="248"/>
      <x:c r="AFQ5926" s="248"/>
      <x:c r="AFR5926" s="248"/>
      <x:c r="AFS5926" s="248"/>
      <x:c r="AFT5926" s="248"/>
      <x:c r="AFU5926" s="248"/>
      <x:c r="AFV5926" s="248"/>
      <x:c r="AFW5926" s="248"/>
      <x:c r="AFX5926" s="248"/>
      <x:c r="AFY5926" s="248"/>
      <x:c r="AFZ5926" s="248"/>
      <x:c r="AGA5926" s="248"/>
      <x:c r="AGB5926" s="248"/>
      <x:c r="AGC5926" s="248"/>
      <x:c r="AGD5926" s="248"/>
      <x:c r="AGE5926" s="248"/>
      <x:c r="AGF5926" s="248"/>
      <x:c r="AGG5926" s="248"/>
      <x:c r="AGH5926" s="248"/>
      <x:c r="AGI5926" s="248"/>
      <x:c r="AGJ5926" s="248"/>
      <x:c r="AGK5926" s="248"/>
      <x:c r="AGL5926" s="248"/>
      <x:c r="AGM5926" s="248"/>
      <x:c r="AGN5926" s="248"/>
      <x:c r="AGO5926" s="248"/>
      <x:c r="AGP5926" s="248"/>
      <x:c r="AGQ5926" s="248"/>
      <x:c r="AGR5926" s="248"/>
      <x:c r="AGS5926" s="248"/>
      <x:c r="AGT5926" s="248"/>
      <x:c r="AGU5926" s="248"/>
      <x:c r="AGV5926" s="248"/>
      <x:c r="AGW5926" s="248"/>
      <x:c r="AGX5926" s="248"/>
      <x:c r="AGY5926" s="248"/>
      <x:c r="AGZ5926" s="248"/>
      <x:c r="AHA5926" s="248"/>
      <x:c r="AHB5926" s="248"/>
      <x:c r="AHC5926" s="248"/>
      <x:c r="AHD5926" s="248"/>
      <x:c r="AHE5926" s="248"/>
      <x:c r="AHF5926" s="248"/>
      <x:c r="AHG5926" s="248"/>
      <x:c r="AHH5926" s="248"/>
      <x:c r="AHI5926" s="248"/>
      <x:c r="AHJ5926" s="248"/>
      <x:c r="AHK5926" s="248"/>
      <x:c r="AHL5926" s="248"/>
      <x:c r="AHM5926" s="248"/>
      <x:c r="AHN5926" s="248"/>
      <x:c r="AHO5926" s="248"/>
      <x:c r="AHP5926" s="248"/>
      <x:c r="AHQ5926" s="248"/>
      <x:c r="AHR5926" s="248"/>
      <x:c r="AHS5926" s="248"/>
      <x:c r="AHT5926" s="248"/>
      <x:c r="AHU5926" s="248"/>
      <x:c r="AHV5926" s="248"/>
      <x:c r="AHW5926" s="248"/>
      <x:c r="AHX5926" s="248"/>
      <x:c r="AHY5926" s="248"/>
      <x:c r="AHZ5926" s="248"/>
      <x:c r="AIA5926" s="248"/>
      <x:c r="AIB5926" s="248"/>
      <x:c r="AIC5926" s="248"/>
      <x:c r="AID5926" s="248"/>
      <x:c r="AIE5926" s="248"/>
      <x:c r="AIF5926" s="248"/>
      <x:c r="AIG5926" s="248"/>
      <x:c r="AIH5926" s="248"/>
      <x:c r="AII5926" s="248"/>
      <x:c r="AIJ5926" s="248"/>
      <x:c r="AIK5926" s="248"/>
      <x:c r="AIL5926" s="248"/>
      <x:c r="AIM5926" s="248"/>
      <x:c r="AIN5926" s="248"/>
      <x:c r="AIO5926" s="248"/>
      <x:c r="AIP5926" s="248"/>
      <x:c r="AIQ5926" s="248"/>
      <x:c r="AIR5926" s="248"/>
      <x:c r="AIS5926" s="248"/>
      <x:c r="AIT5926" s="248"/>
      <x:c r="AIU5926" s="248"/>
      <x:c r="AIV5926" s="248"/>
      <x:c r="AIW5926" s="248"/>
      <x:c r="AIX5926" s="248"/>
      <x:c r="AIY5926" s="248"/>
      <x:c r="AIZ5926" s="248"/>
      <x:c r="AJA5926" s="248"/>
      <x:c r="AJB5926" s="248"/>
      <x:c r="AJC5926" s="248"/>
      <x:c r="AJD5926" s="248"/>
      <x:c r="AJE5926" s="248"/>
      <x:c r="AJF5926" s="248"/>
      <x:c r="AJG5926" s="248"/>
      <x:c r="AJH5926" s="248"/>
      <x:c r="AJI5926" s="248"/>
      <x:c r="AJJ5926" s="248"/>
      <x:c r="AJK5926" s="248"/>
      <x:c r="AJL5926" s="248"/>
      <x:c r="AJM5926" s="248"/>
      <x:c r="AJN5926" s="248"/>
      <x:c r="AJO5926" s="248"/>
      <x:c r="AJP5926" s="248"/>
      <x:c r="AJQ5926" s="248"/>
      <x:c r="AJR5926" s="248"/>
      <x:c r="AJS5926" s="248"/>
      <x:c r="AJT5926" s="248"/>
      <x:c r="AJU5926" s="248"/>
      <x:c r="AJV5926" s="248"/>
      <x:c r="AJW5926" s="248"/>
      <x:c r="AJX5926" s="248"/>
      <x:c r="AJY5926" s="248"/>
      <x:c r="AJZ5926" s="248"/>
      <x:c r="AKA5926" s="248"/>
      <x:c r="AKB5926" s="248"/>
      <x:c r="AKC5926" s="248"/>
      <x:c r="AKD5926" s="248"/>
      <x:c r="AKE5926" s="248"/>
      <x:c r="AKF5926" s="248"/>
      <x:c r="AKG5926" s="248"/>
      <x:c r="AKH5926" s="248"/>
      <x:c r="AKI5926" s="248"/>
      <x:c r="AKJ5926" s="248"/>
      <x:c r="AKK5926" s="248"/>
      <x:c r="AKL5926" s="248"/>
      <x:c r="AKM5926" s="248"/>
      <x:c r="AKN5926" s="248"/>
      <x:c r="AKO5926" s="248"/>
      <x:c r="AKP5926" s="248"/>
      <x:c r="AKQ5926" s="248"/>
      <x:c r="AKR5926" s="248"/>
      <x:c r="AKS5926" s="248"/>
      <x:c r="AKT5926" s="248"/>
      <x:c r="AKU5926" s="248"/>
      <x:c r="AKV5926" s="248"/>
      <x:c r="AKW5926" s="248"/>
      <x:c r="AKX5926" s="248"/>
      <x:c r="AKY5926" s="248"/>
      <x:c r="AKZ5926" s="248"/>
      <x:c r="ALA5926" s="248"/>
      <x:c r="ALB5926" s="248"/>
      <x:c r="ALC5926" s="248"/>
      <x:c r="ALD5926" s="248"/>
      <x:c r="ALE5926" s="248"/>
      <x:c r="ALF5926" s="248"/>
      <x:c r="ALG5926" s="248"/>
      <x:c r="ALH5926" s="248"/>
      <x:c r="ALI5926" s="248"/>
      <x:c r="ALJ5926" s="248"/>
      <x:c r="ALK5926" s="248"/>
      <x:c r="ALL5926" s="248"/>
      <x:c r="ALM5926" s="248"/>
      <x:c r="ALN5926" s="248"/>
      <x:c r="ALO5926" s="248"/>
      <x:c r="ALP5926" s="248"/>
      <x:c r="ALQ5926" s="248"/>
      <x:c r="ALR5926" s="248"/>
      <x:c r="ALS5926" s="248"/>
      <x:c r="ALT5926" s="248"/>
      <x:c r="ALU5926" s="248"/>
      <x:c r="ALV5926" s="248"/>
      <x:c r="ALW5926" s="248"/>
      <x:c r="ALX5926" s="248"/>
      <x:c r="ALY5926" s="248"/>
      <x:c r="ALZ5926" s="248"/>
      <x:c r="AMA5926" s="248"/>
      <x:c r="AMB5926" s="248"/>
      <x:c r="AMC5926" s="248"/>
      <x:c r="AMD5926" s="248"/>
      <x:c r="AME5926" s="248"/>
      <x:c r="AMF5926" s="248"/>
      <x:c r="AMG5926" s="248"/>
      <x:c r="AMH5926" s="248"/>
      <x:c r="AMI5926" s="248"/>
      <x:c r="AMJ5926" s="248"/>
      <x:c r="AMK5926" s="248"/>
      <x:c r="AML5926" s="248"/>
      <x:c r="AMM5926" s="248"/>
      <x:c r="AMN5926" s="248"/>
      <x:c r="AMO5926" s="248"/>
      <x:c r="AMP5926" s="248"/>
      <x:c r="AMQ5926" s="248"/>
      <x:c r="AMR5926" s="248"/>
      <x:c r="AMS5926" s="248"/>
      <x:c r="AMT5926" s="248"/>
      <x:c r="AMU5926" s="248"/>
      <x:c r="AMV5926" s="248"/>
      <x:c r="AMW5926" s="248"/>
      <x:c r="AMX5926" s="248"/>
      <x:c r="AMY5926" s="248"/>
      <x:c r="AMZ5926" s="248"/>
      <x:c r="ANA5926" s="248"/>
      <x:c r="ANB5926" s="248"/>
      <x:c r="ANC5926" s="248"/>
      <x:c r="AND5926" s="248"/>
      <x:c r="ANE5926" s="248"/>
      <x:c r="ANF5926" s="248"/>
      <x:c r="ANG5926" s="248"/>
      <x:c r="ANH5926" s="248"/>
      <x:c r="ANI5926" s="248"/>
      <x:c r="ANJ5926" s="248"/>
      <x:c r="ANK5926" s="248"/>
      <x:c r="ANL5926" s="248"/>
      <x:c r="ANM5926" s="248"/>
      <x:c r="ANN5926" s="248"/>
      <x:c r="ANO5926" s="248"/>
      <x:c r="ANP5926" s="248"/>
      <x:c r="ANQ5926" s="248"/>
      <x:c r="ANR5926" s="248"/>
      <x:c r="ANS5926" s="248"/>
      <x:c r="ANT5926" s="248"/>
      <x:c r="ANU5926" s="248"/>
      <x:c r="ANV5926" s="248"/>
      <x:c r="ANW5926" s="248"/>
      <x:c r="ANX5926" s="248"/>
      <x:c r="ANY5926" s="248"/>
      <x:c r="ANZ5926" s="248"/>
      <x:c r="AOA5926" s="248"/>
      <x:c r="AOB5926" s="248"/>
      <x:c r="AOC5926" s="248"/>
      <x:c r="AOD5926" s="248"/>
      <x:c r="AOE5926" s="248"/>
      <x:c r="AOF5926" s="248"/>
      <x:c r="AOG5926" s="248"/>
      <x:c r="AOH5926" s="248"/>
      <x:c r="AOI5926" s="248"/>
      <x:c r="AOJ5926" s="248"/>
      <x:c r="AOK5926" s="248"/>
      <x:c r="AOL5926" s="248"/>
      <x:c r="AOM5926" s="248"/>
      <x:c r="AON5926" s="248"/>
      <x:c r="AOO5926" s="248"/>
      <x:c r="AOP5926" s="248"/>
      <x:c r="AOQ5926" s="248"/>
      <x:c r="AOR5926" s="248"/>
      <x:c r="AOS5926" s="248"/>
      <x:c r="AOT5926" s="248"/>
      <x:c r="AOU5926" s="248"/>
      <x:c r="AOV5926" s="248"/>
      <x:c r="AOW5926" s="248"/>
      <x:c r="AOX5926" s="248"/>
      <x:c r="AOY5926" s="248"/>
      <x:c r="AOZ5926" s="248"/>
      <x:c r="APA5926" s="248"/>
      <x:c r="APB5926" s="248"/>
      <x:c r="APC5926" s="248"/>
      <x:c r="APD5926" s="248"/>
      <x:c r="APE5926" s="248"/>
      <x:c r="APF5926" s="248"/>
      <x:c r="APG5926" s="248"/>
      <x:c r="APH5926" s="248"/>
      <x:c r="API5926" s="248"/>
      <x:c r="APJ5926" s="248"/>
      <x:c r="APK5926" s="248"/>
      <x:c r="APL5926" s="248"/>
      <x:c r="APM5926" s="248"/>
      <x:c r="APN5926" s="248"/>
      <x:c r="APO5926" s="248"/>
      <x:c r="APP5926" s="248"/>
      <x:c r="APQ5926" s="248"/>
      <x:c r="APR5926" s="248"/>
      <x:c r="APS5926" s="248"/>
      <x:c r="APT5926" s="248"/>
      <x:c r="APU5926" s="248"/>
      <x:c r="APV5926" s="248"/>
      <x:c r="APW5926" s="248"/>
      <x:c r="APX5926" s="248"/>
      <x:c r="APY5926" s="248"/>
      <x:c r="APZ5926" s="248"/>
      <x:c r="AQA5926" s="248"/>
      <x:c r="AQB5926" s="248"/>
      <x:c r="AQC5926" s="248"/>
      <x:c r="AQD5926" s="248"/>
      <x:c r="AQE5926" s="248"/>
      <x:c r="AQF5926" s="248"/>
      <x:c r="AQG5926" s="248"/>
      <x:c r="AQH5926" s="248"/>
      <x:c r="AQI5926" s="248"/>
      <x:c r="AQJ5926" s="248"/>
      <x:c r="AQK5926" s="248"/>
      <x:c r="AQL5926" s="248"/>
      <x:c r="AQM5926" s="248"/>
      <x:c r="AQN5926" s="248"/>
      <x:c r="AQO5926" s="248"/>
      <x:c r="AQP5926" s="248"/>
      <x:c r="AQQ5926" s="248"/>
      <x:c r="AQR5926" s="248"/>
      <x:c r="AQS5926" s="248"/>
      <x:c r="AQT5926" s="248"/>
      <x:c r="AQU5926" s="248"/>
      <x:c r="AQV5926" s="248"/>
      <x:c r="AQW5926" s="248"/>
      <x:c r="AQX5926" s="248"/>
      <x:c r="AQY5926" s="248"/>
      <x:c r="AQZ5926" s="248"/>
      <x:c r="ARA5926" s="248"/>
      <x:c r="ARB5926" s="248"/>
      <x:c r="ARC5926" s="248"/>
      <x:c r="ARD5926" s="248"/>
      <x:c r="ARE5926" s="248"/>
      <x:c r="ARF5926" s="248"/>
      <x:c r="ARG5926" s="248"/>
      <x:c r="ARH5926" s="248"/>
      <x:c r="ARI5926" s="248"/>
      <x:c r="ARJ5926" s="248"/>
      <x:c r="ARK5926" s="248"/>
      <x:c r="ARL5926" s="248"/>
      <x:c r="ARM5926" s="248"/>
      <x:c r="ARN5926" s="248"/>
      <x:c r="ARO5926" s="248"/>
      <x:c r="ARP5926" s="248"/>
      <x:c r="ARQ5926" s="248"/>
      <x:c r="ARR5926" s="248"/>
      <x:c r="ARS5926" s="248"/>
      <x:c r="ART5926" s="248"/>
      <x:c r="ARU5926" s="248"/>
      <x:c r="ARV5926" s="248"/>
      <x:c r="ARW5926" s="248"/>
      <x:c r="ARX5926" s="248"/>
      <x:c r="ARY5926" s="248"/>
      <x:c r="ARZ5926" s="248"/>
      <x:c r="ASA5926" s="248"/>
      <x:c r="ASB5926" s="248"/>
      <x:c r="ASC5926" s="248"/>
      <x:c r="ASD5926" s="248"/>
      <x:c r="ASE5926" s="248"/>
      <x:c r="ASF5926" s="248"/>
      <x:c r="ASG5926" s="248"/>
      <x:c r="ASH5926" s="248"/>
      <x:c r="ASI5926" s="248"/>
      <x:c r="ASJ5926" s="248"/>
      <x:c r="ASK5926" s="248"/>
      <x:c r="ASL5926" s="248"/>
      <x:c r="ASM5926" s="248"/>
      <x:c r="ASN5926" s="248"/>
      <x:c r="ASO5926" s="248"/>
      <x:c r="ASP5926" s="248"/>
      <x:c r="ASQ5926" s="248"/>
      <x:c r="ASR5926" s="248"/>
      <x:c r="ASS5926" s="248"/>
      <x:c r="AST5926" s="248"/>
      <x:c r="ASU5926" s="248"/>
      <x:c r="ASV5926" s="248"/>
      <x:c r="ASW5926" s="248"/>
      <x:c r="ASX5926" s="248"/>
      <x:c r="ASY5926" s="248"/>
      <x:c r="ASZ5926" s="248"/>
      <x:c r="ATA5926" s="248"/>
      <x:c r="ATB5926" s="248"/>
      <x:c r="ATC5926" s="248"/>
      <x:c r="ATD5926" s="248"/>
      <x:c r="ATE5926" s="248"/>
      <x:c r="ATF5926" s="248"/>
      <x:c r="ATG5926" s="248"/>
      <x:c r="ATH5926" s="248"/>
      <x:c r="ATI5926" s="248"/>
      <x:c r="ATJ5926" s="248"/>
      <x:c r="ATK5926" s="248"/>
      <x:c r="ATL5926" s="248"/>
      <x:c r="ATM5926" s="248"/>
      <x:c r="ATN5926" s="248"/>
      <x:c r="ATO5926" s="248"/>
      <x:c r="ATP5926" s="248"/>
      <x:c r="ATQ5926" s="248"/>
      <x:c r="ATR5926" s="248"/>
      <x:c r="ATS5926" s="248"/>
      <x:c r="ATT5926" s="248"/>
      <x:c r="ATU5926" s="248"/>
      <x:c r="ATV5926" s="248"/>
      <x:c r="ATW5926" s="248"/>
      <x:c r="ATX5926" s="248"/>
      <x:c r="ATY5926" s="248"/>
      <x:c r="ATZ5926" s="248"/>
      <x:c r="AUA5926" s="248"/>
      <x:c r="AUB5926" s="248"/>
      <x:c r="AUC5926" s="248"/>
      <x:c r="AUD5926" s="248"/>
      <x:c r="AUE5926" s="248"/>
      <x:c r="AUF5926" s="248"/>
      <x:c r="AUG5926" s="248"/>
      <x:c r="AUH5926" s="248"/>
      <x:c r="AUI5926" s="248"/>
      <x:c r="AUJ5926" s="248"/>
      <x:c r="AUK5926" s="248"/>
      <x:c r="AUL5926" s="248"/>
      <x:c r="AUM5926" s="248"/>
      <x:c r="AUN5926" s="248"/>
      <x:c r="AUO5926" s="248"/>
      <x:c r="AUP5926" s="248"/>
      <x:c r="AUQ5926" s="248"/>
      <x:c r="AUR5926" s="248"/>
      <x:c r="AUS5926" s="248"/>
      <x:c r="AUT5926" s="248"/>
      <x:c r="AUU5926" s="248"/>
      <x:c r="AUV5926" s="248"/>
      <x:c r="AUW5926" s="248"/>
      <x:c r="AUX5926" s="248"/>
      <x:c r="AUY5926" s="248"/>
      <x:c r="AUZ5926" s="248"/>
      <x:c r="AVA5926" s="248"/>
      <x:c r="AVB5926" s="248"/>
      <x:c r="AVC5926" s="248"/>
      <x:c r="AVD5926" s="248"/>
      <x:c r="AVE5926" s="248"/>
      <x:c r="AVF5926" s="248"/>
      <x:c r="AVG5926" s="248"/>
      <x:c r="AVH5926" s="248"/>
      <x:c r="AVI5926" s="248"/>
      <x:c r="AVJ5926" s="248"/>
      <x:c r="AVK5926" s="248"/>
      <x:c r="AVL5926" s="248"/>
      <x:c r="AVM5926" s="248"/>
      <x:c r="AVN5926" s="248"/>
      <x:c r="AVO5926" s="248"/>
      <x:c r="AVP5926" s="248"/>
      <x:c r="AVQ5926" s="248"/>
      <x:c r="AVR5926" s="248"/>
      <x:c r="AVS5926" s="248"/>
      <x:c r="AVT5926" s="248"/>
      <x:c r="AVU5926" s="248"/>
      <x:c r="AVV5926" s="248"/>
      <x:c r="AVW5926" s="248"/>
      <x:c r="AVX5926" s="248"/>
      <x:c r="AVY5926" s="248"/>
      <x:c r="AVZ5926" s="248"/>
      <x:c r="AWA5926" s="248"/>
      <x:c r="AWB5926" s="248"/>
      <x:c r="AWC5926" s="248"/>
      <x:c r="AWD5926" s="248"/>
      <x:c r="AWE5926" s="248"/>
      <x:c r="AWF5926" s="248"/>
      <x:c r="AWG5926" s="248"/>
      <x:c r="AWH5926" s="248"/>
      <x:c r="AWI5926" s="248"/>
      <x:c r="AWJ5926" s="248"/>
      <x:c r="AWK5926" s="248"/>
      <x:c r="AWL5926" s="248"/>
      <x:c r="AWM5926" s="248"/>
      <x:c r="AWN5926" s="248"/>
      <x:c r="AWO5926" s="248"/>
      <x:c r="AWP5926" s="248"/>
      <x:c r="AWQ5926" s="248"/>
      <x:c r="AWR5926" s="248"/>
      <x:c r="AWS5926" s="248"/>
      <x:c r="AWT5926" s="248"/>
      <x:c r="AWU5926" s="248"/>
      <x:c r="AWV5926" s="248"/>
      <x:c r="AWW5926" s="248"/>
      <x:c r="AWX5926" s="248"/>
      <x:c r="AWY5926" s="248"/>
      <x:c r="AWZ5926" s="248"/>
      <x:c r="AXA5926" s="248"/>
      <x:c r="AXB5926" s="248"/>
      <x:c r="AXC5926" s="248"/>
      <x:c r="AXD5926" s="248"/>
      <x:c r="AXE5926" s="248"/>
      <x:c r="AXF5926" s="248"/>
      <x:c r="AXG5926" s="248"/>
      <x:c r="AXH5926" s="248"/>
      <x:c r="AXI5926" s="248"/>
      <x:c r="AXJ5926" s="248"/>
      <x:c r="AXK5926" s="248"/>
      <x:c r="AXL5926" s="248"/>
      <x:c r="AXM5926" s="248"/>
      <x:c r="AXN5926" s="248"/>
      <x:c r="AXO5926" s="248"/>
      <x:c r="AXP5926" s="248"/>
      <x:c r="AXQ5926" s="248"/>
      <x:c r="AXR5926" s="248"/>
      <x:c r="AXS5926" s="248"/>
      <x:c r="AXT5926" s="248"/>
      <x:c r="AXU5926" s="248"/>
      <x:c r="AXV5926" s="248"/>
      <x:c r="AXW5926" s="248"/>
      <x:c r="AXX5926" s="248"/>
      <x:c r="AXY5926" s="248"/>
      <x:c r="AXZ5926" s="248"/>
      <x:c r="AYA5926" s="248"/>
      <x:c r="AYB5926" s="248"/>
      <x:c r="AYC5926" s="248"/>
      <x:c r="AYD5926" s="248"/>
      <x:c r="AYE5926" s="248"/>
      <x:c r="AYF5926" s="248"/>
      <x:c r="AYG5926" s="248"/>
      <x:c r="AYH5926" s="248"/>
      <x:c r="AYI5926" s="248"/>
      <x:c r="AYJ5926" s="248"/>
      <x:c r="AYK5926" s="248"/>
      <x:c r="AYL5926" s="248"/>
      <x:c r="AYM5926" s="248"/>
      <x:c r="AYN5926" s="248"/>
      <x:c r="AYO5926" s="248"/>
      <x:c r="AYP5926" s="248"/>
      <x:c r="AYQ5926" s="248"/>
      <x:c r="AYR5926" s="248"/>
      <x:c r="AYS5926" s="248"/>
      <x:c r="AYT5926" s="248"/>
      <x:c r="AYU5926" s="248"/>
      <x:c r="AYV5926" s="248"/>
      <x:c r="AYW5926" s="248"/>
      <x:c r="AYX5926" s="248"/>
      <x:c r="AYY5926" s="248"/>
      <x:c r="AYZ5926" s="248"/>
      <x:c r="AZA5926" s="248"/>
      <x:c r="AZB5926" s="248"/>
      <x:c r="AZC5926" s="248"/>
      <x:c r="AZD5926" s="248"/>
      <x:c r="AZE5926" s="248"/>
      <x:c r="AZF5926" s="248"/>
      <x:c r="AZG5926" s="248"/>
      <x:c r="AZH5926" s="248"/>
      <x:c r="AZI5926" s="248"/>
      <x:c r="AZJ5926" s="248"/>
      <x:c r="AZK5926" s="248"/>
      <x:c r="AZL5926" s="248"/>
      <x:c r="AZM5926" s="248"/>
      <x:c r="AZN5926" s="248"/>
      <x:c r="AZO5926" s="248"/>
      <x:c r="AZP5926" s="248"/>
      <x:c r="AZQ5926" s="248"/>
      <x:c r="AZR5926" s="248"/>
      <x:c r="AZS5926" s="248"/>
      <x:c r="AZT5926" s="248"/>
      <x:c r="AZU5926" s="248"/>
      <x:c r="AZV5926" s="248"/>
      <x:c r="AZW5926" s="248"/>
      <x:c r="AZX5926" s="248"/>
      <x:c r="AZY5926" s="248"/>
      <x:c r="AZZ5926" s="248"/>
      <x:c r="BAA5926" s="248"/>
      <x:c r="BAB5926" s="248"/>
      <x:c r="BAC5926" s="248"/>
      <x:c r="BAD5926" s="248"/>
      <x:c r="BAE5926" s="248"/>
      <x:c r="BAF5926" s="248"/>
      <x:c r="BAG5926" s="248"/>
      <x:c r="BAH5926" s="248"/>
      <x:c r="BAI5926" s="248"/>
      <x:c r="BAJ5926" s="248"/>
      <x:c r="BAK5926" s="248"/>
      <x:c r="BAL5926" s="248"/>
      <x:c r="BAM5926" s="248"/>
      <x:c r="BAN5926" s="248"/>
      <x:c r="BAO5926" s="248"/>
      <x:c r="BAP5926" s="248"/>
      <x:c r="BAQ5926" s="248"/>
      <x:c r="BAR5926" s="248"/>
      <x:c r="BAS5926" s="248"/>
      <x:c r="BAT5926" s="248"/>
      <x:c r="BAU5926" s="248"/>
      <x:c r="BAV5926" s="248"/>
      <x:c r="BAW5926" s="248"/>
      <x:c r="BAX5926" s="248"/>
      <x:c r="BAY5926" s="248"/>
      <x:c r="BAZ5926" s="248"/>
      <x:c r="BBA5926" s="248"/>
      <x:c r="BBB5926" s="248"/>
      <x:c r="BBC5926" s="248"/>
      <x:c r="BBD5926" s="248"/>
      <x:c r="BBE5926" s="248"/>
      <x:c r="BBF5926" s="248"/>
      <x:c r="BBG5926" s="248"/>
      <x:c r="BBH5926" s="248"/>
      <x:c r="BBI5926" s="248"/>
      <x:c r="BBJ5926" s="248"/>
      <x:c r="BBK5926" s="248"/>
      <x:c r="BBL5926" s="248"/>
      <x:c r="BBM5926" s="248"/>
      <x:c r="BBN5926" s="248"/>
      <x:c r="BBO5926" s="248"/>
      <x:c r="BBP5926" s="248"/>
      <x:c r="BBQ5926" s="248"/>
      <x:c r="BBR5926" s="248"/>
      <x:c r="BBS5926" s="248"/>
      <x:c r="BBT5926" s="248"/>
      <x:c r="BBU5926" s="248"/>
      <x:c r="BBV5926" s="248"/>
      <x:c r="BBW5926" s="248"/>
      <x:c r="BBX5926" s="248"/>
      <x:c r="BBY5926" s="248"/>
      <x:c r="BBZ5926" s="248"/>
      <x:c r="BCA5926" s="248"/>
      <x:c r="BCB5926" s="248"/>
      <x:c r="BCC5926" s="248"/>
      <x:c r="BCD5926" s="248"/>
      <x:c r="BCE5926" s="248"/>
      <x:c r="BCF5926" s="248"/>
      <x:c r="BCG5926" s="248"/>
      <x:c r="BCH5926" s="248"/>
      <x:c r="BCI5926" s="248"/>
      <x:c r="BCJ5926" s="248"/>
      <x:c r="BCK5926" s="248"/>
      <x:c r="BCL5926" s="248"/>
      <x:c r="BCM5926" s="248"/>
      <x:c r="BCN5926" s="248"/>
      <x:c r="BCO5926" s="248"/>
      <x:c r="BCP5926" s="248"/>
      <x:c r="BCQ5926" s="248"/>
      <x:c r="BCR5926" s="248"/>
      <x:c r="BCS5926" s="248"/>
      <x:c r="BCT5926" s="248"/>
      <x:c r="BCU5926" s="248"/>
      <x:c r="BCV5926" s="248"/>
      <x:c r="BCW5926" s="248"/>
      <x:c r="BCX5926" s="248"/>
      <x:c r="BCY5926" s="248"/>
      <x:c r="BCZ5926" s="248"/>
      <x:c r="BDA5926" s="248"/>
      <x:c r="BDB5926" s="248"/>
      <x:c r="BDC5926" s="248"/>
      <x:c r="BDD5926" s="248"/>
      <x:c r="BDE5926" s="248"/>
      <x:c r="BDF5926" s="248"/>
      <x:c r="BDG5926" s="248"/>
      <x:c r="BDH5926" s="248"/>
      <x:c r="BDI5926" s="248"/>
      <x:c r="BDJ5926" s="248"/>
      <x:c r="BDK5926" s="248"/>
      <x:c r="BDL5926" s="248"/>
      <x:c r="BDM5926" s="248"/>
      <x:c r="BDN5926" s="248"/>
      <x:c r="BDO5926" s="248"/>
      <x:c r="BDP5926" s="248"/>
      <x:c r="BDQ5926" s="248"/>
      <x:c r="BDR5926" s="248"/>
      <x:c r="BDS5926" s="248"/>
      <x:c r="BDT5926" s="248"/>
      <x:c r="BDU5926" s="248"/>
      <x:c r="BDV5926" s="248"/>
      <x:c r="BDW5926" s="248"/>
      <x:c r="BDX5926" s="248"/>
      <x:c r="BDY5926" s="248"/>
      <x:c r="BDZ5926" s="248"/>
      <x:c r="BEA5926" s="248"/>
      <x:c r="BEB5926" s="248"/>
      <x:c r="BEC5926" s="248"/>
      <x:c r="BED5926" s="248"/>
      <x:c r="BEE5926" s="248"/>
      <x:c r="BEF5926" s="248"/>
      <x:c r="BEG5926" s="248"/>
      <x:c r="BEH5926" s="248"/>
      <x:c r="BEI5926" s="248"/>
      <x:c r="BEJ5926" s="248"/>
      <x:c r="BEK5926" s="248"/>
      <x:c r="BEL5926" s="248"/>
      <x:c r="BEM5926" s="248"/>
      <x:c r="BEN5926" s="248"/>
      <x:c r="BEO5926" s="248"/>
      <x:c r="BEP5926" s="248"/>
      <x:c r="BEQ5926" s="248"/>
      <x:c r="BER5926" s="248"/>
      <x:c r="BES5926" s="248"/>
      <x:c r="BET5926" s="248"/>
      <x:c r="BEU5926" s="248"/>
      <x:c r="BEV5926" s="248"/>
      <x:c r="BEW5926" s="248"/>
      <x:c r="BEX5926" s="248"/>
      <x:c r="BEY5926" s="248"/>
      <x:c r="BEZ5926" s="248"/>
      <x:c r="BFA5926" s="248"/>
      <x:c r="BFB5926" s="248"/>
      <x:c r="BFC5926" s="248"/>
      <x:c r="BFD5926" s="248"/>
      <x:c r="BFE5926" s="248"/>
      <x:c r="BFF5926" s="248"/>
      <x:c r="BFG5926" s="248"/>
      <x:c r="BFH5926" s="248"/>
      <x:c r="BFI5926" s="248"/>
      <x:c r="BFJ5926" s="248"/>
      <x:c r="BFK5926" s="248"/>
      <x:c r="BFL5926" s="248"/>
      <x:c r="BFM5926" s="248"/>
      <x:c r="BFN5926" s="248"/>
      <x:c r="BFO5926" s="248"/>
      <x:c r="BFP5926" s="248"/>
      <x:c r="BFQ5926" s="248"/>
      <x:c r="BFR5926" s="248"/>
      <x:c r="BFS5926" s="248"/>
      <x:c r="BFT5926" s="248"/>
      <x:c r="BFU5926" s="248"/>
      <x:c r="BFV5926" s="248"/>
      <x:c r="BFW5926" s="248"/>
      <x:c r="BFX5926" s="248"/>
      <x:c r="BFY5926" s="248"/>
      <x:c r="BFZ5926" s="248"/>
      <x:c r="BGA5926" s="248"/>
      <x:c r="BGB5926" s="248"/>
      <x:c r="BGC5926" s="248"/>
      <x:c r="BGD5926" s="248"/>
      <x:c r="BGE5926" s="248"/>
      <x:c r="BGF5926" s="248"/>
      <x:c r="BGG5926" s="248"/>
      <x:c r="BGH5926" s="248"/>
      <x:c r="BGI5926" s="248"/>
      <x:c r="BGJ5926" s="248"/>
      <x:c r="BGK5926" s="248"/>
      <x:c r="BGL5926" s="248"/>
      <x:c r="BGM5926" s="248"/>
      <x:c r="BGN5926" s="248"/>
      <x:c r="BGO5926" s="248"/>
      <x:c r="BGP5926" s="248"/>
      <x:c r="BGQ5926" s="248"/>
      <x:c r="BGR5926" s="248"/>
      <x:c r="BGS5926" s="248"/>
      <x:c r="BGT5926" s="248"/>
      <x:c r="BGU5926" s="248"/>
      <x:c r="BGV5926" s="248"/>
      <x:c r="BGW5926" s="248"/>
      <x:c r="BGX5926" s="248"/>
      <x:c r="BGY5926" s="248"/>
      <x:c r="BGZ5926" s="248"/>
      <x:c r="BHA5926" s="248"/>
      <x:c r="BHB5926" s="248"/>
      <x:c r="BHC5926" s="248"/>
      <x:c r="BHD5926" s="248"/>
      <x:c r="BHE5926" s="248"/>
      <x:c r="BHF5926" s="248"/>
      <x:c r="BHG5926" s="248"/>
      <x:c r="BHH5926" s="248"/>
      <x:c r="BHI5926" s="248"/>
      <x:c r="BHJ5926" s="248"/>
      <x:c r="BHK5926" s="248"/>
      <x:c r="BHL5926" s="248"/>
      <x:c r="BHM5926" s="248"/>
      <x:c r="BHN5926" s="248"/>
      <x:c r="BHO5926" s="248"/>
      <x:c r="BHP5926" s="248"/>
      <x:c r="BHQ5926" s="248"/>
      <x:c r="BHR5926" s="248"/>
      <x:c r="BHS5926" s="248"/>
      <x:c r="BHT5926" s="248"/>
      <x:c r="BHU5926" s="248"/>
      <x:c r="BHV5926" s="248"/>
      <x:c r="BHW5926" s="248"/>
      <x:c r="BHX5926" s="248"/>
      <x:c r="BHY5926" s="248"/>
      <x:c r="BHZ5926" s="248"/>
      <x:c r="BIA5926" s="248"/>
      <x:c r="BIB5926" s="248"/>
      <x:c r="BIC5926" s="248"/>
      <x:c r="BID5926" s="248"/>
      <x:c r="BIE5926" s="248"/>
      <x:c r="BIF5926" s="248"/>
      <x:c r="BIG5926" s="248"/>
      <x:c r="BIH5926" s="248"/>
      <x:c r="BII5926" s="248"/>
      <x:c r="BIJ5926" s="248"/>
      <x:c r="BIK5926" s="248"/>
      <x:c r="BIL5926" s="248"/>
      <x:c r="BIM5926" s="248"/>
      <x:c r="BIN5926" s="248"/>
      <x:c r="BIO5926" s="248"/>
      <x:c r="BIP5926" s="248"/>
      <x:c r="BIQ5926" s="248"/>
      <x:c r="BIR5926" s="248"/>
      <x:c r="BIS5926" s="248"/>
      <x:c r="BIT5926" s="248"/>
      <x:c r="BIU5926" s="248"/>
      <x:c r="BIV5926" s="248"/>
      <x:c r="BIW5926" s="248"/>
      <x:c r="BIX5926" s="248"/>
      <x:c r="BIY5926" s="248"/>
      <x:c r="BIZ5926" s="248"/>
      <x:c r="BJA5926" s="248"/>
      <x:c r="BJB5926" s="248"/>
      <x:c r="BJC5926" s="248"/>
      <x:c r="BJD5926" s="248"/>
      <x:c r="BJE5926" s="248"/>
      <x:c r="BJF5926" s="248"/>
      <x:c r="BJG5926" s="248"/>
      <x:c r="BJH5926" s="248"/>
      <x:c r="BJI5926" s="248"/>
      <x:c r="BJJ5926" s="248"/>
      <x:c r="BJK5926" s="248"/>
      <x:c r="BJL5926" s="248"/>
      <x:c r="BJM5926" s="248"/>
      <x:c r="BJN5926" s="248"/>
      <x:c r="BJO5926" s="248"/>
      <x:c r="BJP5926" s="248"/>
      <x:c r="BJQ5926" s="248"/>
      <x:c r="BJR5926" s="248"/>
      <x:c r="BJS5926" s="248"/>
      <x:c r="BJT5926" s="248"/>
      <x:c r="BJU5926" s="248"/>
      <x:c r="BJV5926" s="248"/>
      <x:c r="BJW5926" s="248"/>
      <x:c r="BJX5926" s="248"/>
      <x:c r="BJY5926" s="248"/>
      <x:c r="BJZ5926" s="248"/>
      <x:c r="BKA5926" s="248"/>
      <x:c r="BKB5926" s="248"/>
      <x:c r="BKC5926" s="248"/>
      <x:c r="BKD5926" s="248"/>
      <x:c r="BKE5926" s="248"/>
      <x:c r="BKF5926" s="248"/>
      <x:c r="BKG5926" s="248"/>
      <x:c r="BKH5926" s="248"/>
      <x:c r="BKI5926" s="248"/>
      <x:c r="BKJ5926" s="248"/>
      <x:c r="BKK5926" s="248"/>
      <x:c r="BKL5926" s="248"/>
      <x:c r="BKM5926" s="248"/>
      <x:c r="BKN5926" s="248"/>
      <x:c r="BKO5926" s="248"/>
      <x:c r="BKP5926" s="248"/>
      <x:c r="BKQ5926" s="248"/>
      <x:c r="BKR5926" s="248"/>
      <x:c r="BKS5926" s="248"/>
      <x:c r="BKT5926" s="248"/>
      <x:c r="BKU5926" s="248"/>
      <x:c r="BKV5926" s="248"/>
      <x:c r="BKW5926" s="248"/>
      <x:c r="BKX5926" s="248"/>
      <x:c r="BKY5926" s="248"/>
      <x:c r="BKZ5926" s="248"/>
      <x:c r="BLA5926" s="248"/>
      <x:c r="BLB5926" s="248"/>
      <x:c r="BLC5926" s="248"/>
      <x:c r="BLD5926" s="248"/>
      <x:c r="BLE5926" s="248"/>
      <x:c r="BLF5926" s="248"/>
      <x:c r="BLG5926" s="248"/>
      <x:c r="BLH5926" s="248"/>
      <x:c r="BLI5926" s="248"/>
      <x:c r="BLJ5926" s="248"/>
      <x:c r="BLK5926" s="248"/>
      <x:c r="BLL5926" s="248"/>
      <x:c r="BLM5926" s="248"/>
      <x:c r="BLN5926" s="248"/>
      <x:c r="BLO5926" s="248"/>
      <x:c r="BLP5926" s="248"/>
      <x:c r="BLQ5926" s="248"/>
      <x:c r="BLR5926" s="248"/>
      <x:c r="BLS5926" s="248"/>
      <x:c r="BLT5926" s="248"/>
      <x:c r="BLU5926" s="248"/>
      <x:c r="BLV5926" s="248"/>
      <x:c r="BLW5926" s="248"/>
      <x:c r="BLX5926" s="248"/>
      <x:c r="BLY5926" s="248"/>
      <x:c r="BLZ5926" s="248"/>
      <x:c r="BMA5926" s="248"/>
      <x:c r="BMB5926" s="248"/>
      <x:c r="BMC5926" s="248"/>
      <x:c r="BMD5926" s="248"/>
      <x:c r="BME5926" s="248"/>
      <x:c r="BMF5926" s="248"/>
      <x:c r="BMG5926" s="248"/>
      <x:c r="BMH5926" s="248"/>
      <x:c r="BMI5926" s="248"/>
      <x:c r="BMJ5926" s="248"/>
      <x:c r="BMK5926" s="248"/>
      <x:c r="BML5926" s="248"/>
      <x:c r="BMM5926" s="248"/>
      <x:c r="BMN5926" s="248"/>
      <x:c r="BMO5926" s="248"/>
      <x:c r="BMP5926" s="248"/>
      <x:c r="BMQ5926" s="248"/>
      <x:c r="BMR5926" s="248"/>
      <x:c r="BMS5926" s="248"/>
      <x:c r="BMT5926" s="248"/>
      <x:c r="BMU5926" s="248"/>
      <x:c r="BMV5926" s="248"/>
      <x:c r="BMW5926" s="248"/>
      <x:c r="BMX5926" s="248"/>
      <x:c r="BMY5926" s="248"/>
      <x:c r="BMZ5926" s="248"/>
      <x:c r="BNA5926" s="248"/>
      <x:c r="BNB5926" s="248"/>
      <x:c r="BNC5926" s="248"/>
      <x:c r="BND5926" s="248"/>
      <x:c r="BNE5926" s="248"/>
      <x:c r="BNF5926" s="248"/>
      <x:c r="BNG5926" s="248"/>
      <x:c r="BNH5926" s="248"/>
      <x:c r="BNI5926" s="248"/>
      <x:c r="BNJ5926" s="248"/>
      <x:c r="BNK5926" s="248"/>
      <x:c r="BNL5926" s="248"/>
      <x:c r="BNM5926" s="248"/>
      <x:c r="BNN5926" s="248"/>
      <x:c r="BNO5926" s="248"/>
      <x:c r="BNP5926" s="248"/>
      <x:c r="BNQ5926" s="248"/>
      <x:c r="BNR5926" s="248"/>
      <x:c r="BNS5926" s="248"/>
      <x:c r="BNT5926" s="248"/>
      <x:c r="BNU5926" s="248"/>
      <x:c r="BNV5926" s="248"/>
      <x:c r="BNW5926" s="248"/>
      <x:c r="BNX5926" s="248"/>
      <x:c r="BNY5926" s="248"/>
      <x:c r="BNZ5926" s="248"/>
      <x:c r="BOA5926" s="248"/>
      <x:c r="BOB5926" s="248"/>
      <x:c r="BOC5926" s="248"/>
      <x:c r="BOD5926" s="248"/>
      <x:c r="BOE5926" s="248"/>
      <x:c r="BOF5926" s="248"/>
      <x:c r="BOG5926" s="248"/>
      <x:c r="BOH5926" s="248"/>
      <x:c r="BOI5926" s="248"/>
      <x:c r="BOJ5926" s="248"/>
      <x:c r="BOK5926" s="248"/>
      <x:c r="BOL5926" s="248"/>
      <x:c r="BOM5926" s="248"/>
      <x:c r="BON5926" s="248"/>
      <x:c r="BOO5926" s="248"/>
      <x:c r="BOP5926" s="248"/>
      <x:c r="BOQ5926" s="248"/>
      <x:c r="BOR5926" s="248"/>
      <x:c r="BOS5926" s="248"/>
      <x:c r="BOT5926" s="248"/>
      <x:c r="BOU5926" s="248"/>
      <x:c r="BOV5926" s="248"/>
      <x:c r="BOW5926" s="248"/>
      <x:c r="BOX5926" s="248"/>
      <x:c r="BOY5926" s="248"/>
      <x:c r="BOZ5926" s="248"/>
      <x:c r="BPA5926" s="248"/>
      <x:c r="BPB5926" s="248"/>
      <x:c r="BPC5926" s="248"/>
      <x:c r="BPD5926" s="248"/>
      <x:c r="BPE5926" s="248"/>
      <x:c r="BPF5926" s="248"/>
      <x:c r="BPG5926" s="248"/>
      <x:c r="BPH5926" s="248"/>
      <x:c r="BPI5926" s="248"/>
      <x:c r="BPJ5926" s="248"/>
      <x:c r="BPK5926" s="248"/>
      <x:c r="BPL5926" s="248"/>
      <x:c r="BPM5926" s="248"/>
      <x:c r="BPN5926" s="248"/>
      <x:c r="BPO5926" s="248"/>
      <x:c r="BPP5926" s="248"/>
      <x:c r="BPQ5926" s="248"/>
      <x:c r="BPR5926" s="248"/>
      <x:c r="BPS5926" s="248"/>
      <x:c r="BPT5926" s="248"/>
      <x:c r="BPU5926" s="248"/>
      <x:c r="BPV5926" s="248"/>
      <x:c r="BPW5926" s="248"/>
      <x:c r="BPX5926" s="248"/>
      <x:c r="BPY5926" s="248"/>
      <x:c r="BPZ5926" s="248"/>
      <x:c r="BQA5926" s="248"/>
      <x:c r="BQB5926" s="248"/>
      <x:c r="BQC5926" s="248"/>
      <x:c r="BQD5926" s="248"/>
      <x:c r="BQE5926" s="248"/>
      <x:c r="BQF5926" s="248"/>
      <x:c r="BQG5926" s="248"/>
      <x:c r="BQH5926" s="248"/>
      <x:c r="BQI5926" s="248"/>
      <x:c r="BQJ5926" s="248"/>
      <x:c r="BQK5926" s="248"/>
      <x:c r="BQL5926" s="248"/>
      <x:c r="BQM5926" s="248"/>
      <x:c r="BQN5926" s="248"/>
      <x:c r="BQO5926" s="248"/>
      <x:c r="BQP5926" s="248"/>
      <x:c r="BQQ5926" s="248"/>
      <x:c r="BQR5926" s="248"/>
      <x:c r="BQS5926" s="248"/>
      <x:c r="BQT5926" s="248"/>
      <x:c r="BQU5926" s="248"/>
      <x:c r="BQV5926" s="248"/>
      <x:c r="BQW5926" s="248"/>
      <x:c r="BQX5926" s="248"/>
      <x:c r="BQY5926" s="248"/>
      <x:c r="BQZ5926" s="248"/>
      <x:c r="BRA5926" s="248"/>
      <x:c r="BRB5926" s="248"/>
      <x:c r="BRC5926" s="248"/>
      <x:c r="BRD5926" s="248"/>
      <x:c r="BRE5926" s="248"/>
      <x:c r="BRF5926" s="248"/>
      <x:c r="BRG5926" s="248"/>
      <x:c r="BRH5926" s="248"/>
      <x:c r="BRI5926" s="248"/>
      <x:c r="BRJ5926" s="248"/>
      <x:c r="BRK5926" s="248"/>
      <x:c r="BRL5926" s="248"/>
      <x:c r="BRM5926" s="248"/>
      <x:c r="BRN5926" s="248"/>
      <x:c r="BRO5926" s="248"/>
      <x:c r="BRP5926" s="248"/>
      <x:c r="BRQ5926" s="248"/>
      <x:c r="BRR5926" s="248"/>
      <x:c r="BRS5926" s="248"/>
      <x:c r="BRT5926" s="248"/>
      <x:c r="BRU5926" s="248"/>
      <x:c r="BRV5926" s="248"/>
      <x:c r="BRW5926" s="248"/>
      <x:c r="BRX5926" s="248"/>
      <x:c r="BRY5926" s="248"/>
      <x:c r="BRZ5926" s="248"/>
      <x:c r="BSA5926" s="248"/>
      <x:c r="BSB5926" s="248"/>
      <x:c r="BSC5926" s="248"/>
      <x:c r="BSD5926" s="248"/>
      <x:c r="BSE5926" s="248"/>
      <x:c r="BSF5926" s="248"/>
      <x:c r="BSG5926" s="248"/>
      <x:c r="BSH5926" s="248"/>
      <x:c r="BSI5926" s="248"/>
      <x:c r="BSJ5926" s="248"/>
      <x:c r="BSK5926" s="248"/>
      <x:c r="BSL5926" s="248"/>
      <x:c r="BSM5926" s="248"/>
      <x:c r="BSN5926" s="248"/>
      <x:c r="BSO5926" s="248"/>
      <x:c r="BSP5926" s="248"/>
      <x:c r="BSQ5926" s="248"/>
      <x:c r="BSR5926" s="248"/>
      <x:c r="BSS5926" s="248"/>
      <x:c r="BST5926" s="248"/>
      <x:c r="BSU5926" s="248"/>
      <x:c r="BSV5926" s="248"/>
      <x:c r="BSW5926" s="248"/>
      <x:c r="BSX5926" s="248"/>
      <x:c r="BSY5926" s="248"/>
      <x:c r="BSZ5926" s="248"/>
      <x:c r="BTA5926" s="248"/>
      <x:c r="BTB5926" s="248"/>
      <x:c r="BTC5926" s="248"/>
      <x:c r="BTD5926" s="248"/>
      <x:c r="BTE5926" s="248"/>
      <x:c r="BTF5926" s="248"/>
      <x:c r="BTG5926" s="248"/>
      <x:c r="BTH5926" s="248"/>
      <x:c r="BTI5926" s="248"/>
      <x:c r="BTJ5926" s="248"/>
      <x:c r="BTK5926" s="248"/>
      <x:c r="BTL5926" s="248"/>
      <x:c r="BTM5926" s="248"/>
      <x:c r="BTN5926" s="248"/>
      <x:c r="BTO5926" s="248"/>
      <x:c r="BTP5926" s="248"/>
      <x:c r="BTQ5926" s="248"/>
      <x:c r="BTR5926" s="248"/>
      <x:c r="BTS5926" s="248"/>
      <x:c r="BTT5926" s="248"/>
      <x:c r="BTU5926" s="248"/>
      <x:c r="BTV5926" s="248"/>
      <x:c r="BTW5926" s="248"/>
      <x:c r="BTX5926" s="248"/>
      <x:c r="BTY5926" s="248"/>
      <x:c r="BTZ5926" s="248"/>
      <x:c r="BUA5926" s="248"/>
      <x:c r="BUB5926" s="248"/>
      <x:c r="BUC5926" s="248"/>
      <x:c r="BUD5926" s="248"/>
      <x:c r="BUE5926" s="248"/>
      <x:c r="BUF5926" s="248"/>
      <x:c r="BUG5926" s="248"/>
      <x:c r="BUH5926" s="248"/>
      <x:c r="BUI5926" s="248"/>
      <x:c r="BUJ5926" s="248"/>
      <x:c r="BUK5926" s="248"/>
      <x:c r="BUL5926" s="248"/>
      <x:c r="BUM5926" s="248"/>
      <x:c r="BUN5926" s="248"/>
      <x:c r="BUO5926" s="248"/>
      <x:c r="BUP5926" s="248"/>
      <x:c r="BUQ5926" s="248"/>
      <x:c r="BUR5926" s="248"/>
      <x:c r="BUS5926" s="248"/>
      <x:c r="BUT5926" s="248"/>
      <x:c r="BUU5926" s="248"/>
      <x:c r="BUV5926" s="248"/>
      <x:c r="BUW5926" s="248"/>
      <x:c r="BUX5926" s="248"/>
      <x:c r="BUY5926" s="248"/>
      <x:c r="BUZ5926" s="248"/>
      <x:c r="BVA5926" s="248"/>
      <x:c r="BVB5926" s="248"/>
      <x:c r="BVC5926" s="248"/>
      <x:c r="BVD5926" s="248"/>
      <x:c r="BVE5926" s="248"/>
      <x:c r="BVF5926" s="248"/>
      <x:c r="BVG5926" s="248"/>
      <x:c r="BVH5926" s="248"/>
      <x:c r="BVI5926" s="248"/>
      <x:c r="BVJ5926" s="248"/>
      <x:c r="BVK5926" s="248"/>
      <x:c r="BVL5926" s="248"/>
      <x:c r="BVM5926" s="248"/>
      <x:c r="BVN5926" s="248"/>
      <x:c r="BVO5926" s="248"/>
      <x:c r="BVP5926" s="248"/>
      <x:c r="BVQ5926" s="248"/>
      <x:c r="BVR5926" s="248"/>
      <x:c r="BVS5926" s="248"/>
      <x:c r="BVT5926" s="248"/>
      <x:c r="BVU5926" s="248"/>
      <x:c r="BVV5926" s="248"/>
      <x:c r="BVW5926" s="248"/>
      <x:c r="BVX5926" s="248"/>
      <x:c r="BVY5926" s="248"/>
      <x:c r="BVZ5926" s="248"/>
      <x:c r="BWA5926" s="248"/>
      <x:c r="BWB5926" s="248"/>
      <x:c r="BWC5926" s="248"/>
      <x:c r="BWD5926" s="248"/>
      <x:c r="BWE5926" s="248"/>
      <x:c r="BWF5926" s="248"/>
      <x:c r="BWG5926" s="248"/>
      <x:c r="BWH5926" s="248"/>
      <x:c r="BWI5926" s="248"/>
      <x:c r="BWJ5926" s="248"/>
      <x:c r="BWK5926" s="248"/>
      <x:c r="BWL5926" s="248"/>
      <x:c r="BWM5926" s="248"/>
      <x:c r="BWN5926" s="248"/>
      <x:c r="BWO5926" s="248"/>
      <x:c r="BWP5926" s="248"/>
      <x:c r="BWQ5926" s="248"/>
      <x:c r="BWR5926" s="248"/>
      <x:c r="BWS5926" s="248"/>
      <x:c r="BWT5926" s="248"/>
      <x:c r="BWU5926" s="248"/>
      <x:c r="BWV5926" s="248"/>
      <x:c r="BWW5926" s="248"/>
      <x:c r="BWX5926" s="248"/>
      <x:c r="BWY5926" s="248"/>
      <x:c r="BWZ5926" s="248"/>
      <x:c r="BXA5926" s="248"/>
      <x:c r="BXB5926" s="248"/>
      <x:c r="BXC5926" s="248"/>
      <x:c r="BXD5926" s="248"/>
      <x:c r="BXE5926" s="248"/>
      <x:c r="BXF5926" s="248"/>
      <x:c r="BXG5926" s="248"/>
      <x:c r="BXH5926" s="248"/>
      <x:c r="BXI5926" s="248"/>
      <x:c r="BXJ5926" s="248"/>
      <x:c r="BXK5926" s="248"/>
      <x:c r="BXL5926" s="248"/>
      <x:c r="BXM5926" s="248"/>
      <x:c r="BXN5926" s="248"/>
      <x:c r="BXO5926" s="248"/>
      <x:c r="BXP5926" s="248"/>
      <x:c r="BXQ5926" s="248"/>
      <x:c r="BXR5926" s="248"/>
      <x:c r="BXS5926" s="248"/>
      <x:c r="BXT5926" s="248"/>
      <x:c r="BXU5926" s="248"/>
      <x:c r="BXV5926" s="248"/>
      <x:c r="BXW5926" s="248"/>
      <x:c r="BXX5926" s="248"/>
      <x:c r="BXY5926" s="248"/>
      <x:c r="BXZ5926" s="248"/>
      <x:c r="BYA5926" s="248"/>
      <x:c r="BYB5926" s="248"/>
      <x:c r="BYC5926" s="248"/>
      <x:c r="BYD5926" s="248"/>
      <x:c r="BYE5926" s="248"/>
      <x:c r="BYF5926" s="248"/>
      <x:c r="BYG5926" s="248"/>
      <x:c r="BYH5926" s="248"/>
      <x:c r="BYI5926" s="248"/>
      <x:c r="BYJ5926" s="248"/>
      <x:c r="BYK5926" s="248"/>
      <x:c r="BYL5926" s="248"/>
      <x:c r="BYM5926" s="248"/>
      <x:c r="BYN5926" s="248"/>
      <x:c r="BYO5926" s="248"/>
      <x:c r="BYP5926" s="248"/>
      <x:c r="BYQ5926" s="248"/>
      <x:c r="BYR5926" s="248"/>
      <x:c r="BYS5926" s="248"/>
      <x:c r="BYT5926" s="248"/>
      <x:c r="BYU5926" s="248"/>
      <x:c r="BYV5926" s="248"/>
      <x:c r="BYW5926" s="248"/>
      <x:c r="BYX5926" s="248"/>
      <x:c r="BYY5926" s="248"/>
      <x:c r="BYZ5926" s="248"/>
      <x:c r="BZA5926" s="248"/>
      <x:c r="BZB5926" s="248"/>
      <x:c r="BZC5926" s="248"/>
      <x:c r="BZD5926" s="248"/>
      <x:c r="BZE5926" s="248"/>
      <x:c r="BZF5926" s="248"/>
      <x:c r="BZG5926" s="248"/>
      <x:c r="BZH5926" s="248"/>
      <x:c r="BZI5926" s="248"/>
      <x:c r="BZJ5926" s="248"/>
      <x:c r="BZK5926" s="248"/>
      <x:c r="BZL5926" s="248"/>
      <x:c r="BZM5926" s="248"/>
      <x:c r="BZN5926" s="248"/>
      <x:c r="BZO5926" s="248"/>
      <x:c r="BZP5926" s="248"/>
      <x:c r="BZQ5926" s="248"/>
      <x:c r="BZR5926" s="248"/>
      <x:c r="BZS5926" s="248"/>
      <x:c r="BZT5926" s="248"/>
      <x:c r="BZU5926" s="248"/>
      <x:c r="BZV5926" s="248"/>
      <x:c r="BZW5926" s="248"/>
      <x:c r="BZX5926" s="248"/>
      <x:c r="BZY5926" s="248"/>
      <x:c r="BZZ5926" s="248"/>
      <x:c r="CAA5926" s="248"/>
      <x:c r="CAB5926" s="248"/>
      <x:c r="CAC5926" s="248"/>
      <x:c r="CAD5926" s="248"/>
      <x:c r="CAE5926" s="248"/>
      <x:c r="CAF5926" s="248"/>
      <x:c r="CAG5926" s="248"/>
      <x:c r="CAH5926" s="248"/>
      <x:c r="CAI5926" s="248"/>
      <x:c r="CAJ5926" s="248"/>
      <x:c r="CAK5926" s="248"/>
      <x:c r="CAL5926" s="248"/>
      <x:c r="CAM5926" s="248"/>
      <x:c r="CAN5926" s="248"/>
      <x:c r="CAO5926" s="248"/>
      <x:c r="CAP5926" s="248"/>
      <x:c r="CAQ5926" s="248"/>
      <x:c r="CAR5926" s="248"/>
      <x:c r="CAS5926" s="248"/>
      <x:c r="CAT5926" s="248"/>
      <x:c r="CAU5926" s="248"/>
      <x:c r="CAV5926" s="248"/>
      <x:c r="CAW5926" s="248"/>
      <x:c r="CAX5926" s="248"/>
      <x:c r="CAY5926" s="248"/>
      <x:c r="CAZ5926" s="248"/>
      <x:c r="CBA5926" s="248"/>
      <x:c r="CBB5926" s="248"/>
      <x:c r="CBC5926" s="248"/>
      <x:c r="CBD5926" s="248"/>
      <x:c r="CBE5926" s="248"/>
      <x:c r="CBF5926" s="248"/>
      <x:c r="CBG5926" s="248"/>
      <x:c r="CBH5926" s="248"/>
      <x:c r="CBI5926" s="248"/>
      <x:c r="CBJ5926" s="248"/>
      <x:c r="CBK5926" s="248"/>
      <x:c r="CBL5926" s="248"/>
      <x:c r="CBM5926" s="248"/>
      <x:c r="CBN5926" s="248"/>
      <x:c r="CBO5926" s="248"/>
      <x:c r="CBP5926" s="248"/>
      <x:c r="CBQ5926" s="248"/>
      <x:c r="CBR5926" s="248"/>
      <x:c r="CBS5926" s="248"/>
      <x:c r="CBT5926" s="248"/>
      <x:c r="CBU5926" s="248"/>
      <x:c r="CBV5926" s="248"/>
      <x:c r="CBW5926" s="248"/>
      <x:c r="CBX5926" s="248"/>
      <x:c r="CBY5926" s="248"/>
      <x:c r="CBZ5926" s="248"/>
      <x:c r="CCA5926" s="248"/>
      <x:c r="CCB5926" s="248"/>
      <x:c r="CCC5926" s="248"/>
      <x:c r="CCD5926" s="248"/>
      <x:c r="CCE5926" s="248"/>
      <x:c r="CCF5926" s="248"/>
      <x:c r="CCG5926" s="248"/>
      <x:c r="CCH5926" s="248"/>
      <x:c r="CCI5926" s="248"/>
      <x:c r="CCJ5926" s="248"/>
      <x:c r="CCK5926" s="248"/>
      <x:c r="CCL5926" s="248"/>
      <x:c r="CCM5926" s="248"/>
      <x:c r="CCN5926" s="248"/>
      <x:c r="CCO5926" s="248"/>
      <x:c r="CCP5926" s="248"/>
      <x:c r="CCQ5926" s="248"/>
      <x:c r="CCR5926" s="248"/>
      <x:c r="CCS5926" s="248"/>
      <x:c r="CCT5926" s="248"/>
      <x:c r="CCU5926" s="248"/>
      <x:c r="CCV5926" s="248"/>
      <x:c r="CCW5926" s="248"/>
      <x:c r="CCX5926" s="248"/>
      <x:c r="CCY5926" s="248"/>
      <x:c r="CCZ5926" s="248"/>
      <x:c r="CDA5926" s="248"/>
      <x:c r="CDB5926" s="248"/>
      <x:c r="CDC5926" s="248"/>
      <x:c r="CDD5926" s="248"/>
      <x:c r="CDE5926" s="248"/>
      <x:c r="CDF5926" s="248"/>
      <x:c r="CDG5926" s="248"/>
      <x:c r="CDH5926" s="248"/>
      <x:c r="CDI5926" s="248"/>
      <x:c r="CDJ5926" s="248"/>
      <x:c r="CDK5926" s="248"/>
      <x:c r="CDL5926" s="248"/>
      <x:c r="CDM5926" s="248"/>
      <x:c r="CDN5926" s="248"/>
      <x:c r="CDO5926" s="248"/>
      <x:c r="CDP5926" s="248"/>
      <x:c r="CDQ5926" s="248"/>
      <x:c r="CDR5926" s="248"/>
      <x:c r="CDS5926" s="248"/>
      <x:c r="CDT5926" s="248"/>
      <x:c r="CDU5926" s="248"/>
      <x:c r="CDV5926" s="248"/>
      <x:c r="CDW5926" s="248"/>
      <x:c r="CDX5926" s="248"/>
      <x:c r="CDY5926" s="248"/>
      <x:c r="CDZ5926" s="248"/>
      <x:c r="CEA5926" s="248"/>
      <x:c r="CEB5926" s="248"/>
      <x:c r="CEC5926" s="248"/>
      <x:c r="CED5926" s="248"/>
      <x:c r="CEE5926" s="248"/>
      <x:c r="CEF5926" s="248"/>
      <x:c r="CEG5926" s="248"/>
      <x:c r="CEH5926" s="248"/>
      <x:c r="CEI5926" s="248"/>
      <x:c r="CEJ5926" s="248"/>
      <x:c r="CEK5926" s="248"/>
      <x:c r="CEL5926" s="248"/>
      <x:c r="CEM5926" s="248"/>
      <x:c r="CEN5926" s="248"/>
      <x:c r="CEO5926" s="248"/>
      <x:c r="CEP5926" s="248"/>
      <x:c r="CEQ5926" s="248"/>
      <x:c r="CER5926" s="248"/>
      <x:c r="CES5926" s="248"/>
      <x:c r="CET5926" s="248"/>
      <x:c r="CEU5926" s="248"/>
      <x:c r="CEV5926" s="248"/>
      <x:c r="CEW5926" s="248"/>
      <x:c r="CEX5926" s="248"/>
      <x:c r="CEY5926" s="248"/>
      <x:c r="CEZ5926" s="248"/>
      <x:c r="CFA5926" s="248"/>
      <x:c r="CFB5926" s="248"/>
      <x:c r="CFC5926" s="248"/>
      <x:c r="CFD5926" s="248"/>
      <x:c r="CFE5926" s="248"/>
      <x:c r="CFF5926" s="248"/>
      <x:c r="CFG5926" s="248"/>
      <x:c r="CFH5926" s="248"/>
      <x:c r="CFI5926" s="248"/>
      <x:c r="CFJ5926" s="248"/>
      <x:c r="CFK5926" s="248"/>
      <x:c r="CFL5926" s="248"/>
      <x:c r="CFM5926" s="248"/>
      <x:c r="CFN5926" s="248"/>
      <x:c r="CFO5926" s="248"/>
      <x:c r="CFP5926" s="248"/>
      <x:c r="CFQ5926" s="248"/>
      <x:c r="CFR5926" s="248"/>
      <x:c r="CFS5926" s="248"/>
      <x:c r="CFT5926" s="248"/>
      <x:c r="CFU5926" s="248"/>
      <x:c r="CFV5926" s="248"/>
      <x:c r="CFW5926" s="248"/>
      <x:c r="CFX5926" s="248"/>
      <x:c r="CFY5926" s="248"/>
      <x:c r="CFZ5926" s="248"/>
      <x:c r="CGA5926" s="248"/>
      <x:c r="CGB5926" s="248"/>
      <x:c r="CGC5926" s="248"/>
      <x:c r="CGD5926" s="248"/>
      <x:c r="CGE5926" s="248"/>
      <x:c r="CGF5926" s="248"/>
      <x:c r="CGG5926" s="248"/>
      <x:c r="CGH5926" s="248"/>
      <x:c r="CGI5926" s="248"/>
      <x:c r="CGJ5926" s="248"/>
      <x:c r="CGK5926" s="248"/>
      <x:c r="CGL5926" s="248"/>
      <x:c r="CGM5926" s="248"/>
      <x:c r="CGN5926" s="248"/>
      <x:c r="CGO5926" s="248"/>
      <x:c r="CGP5926" s="248"/>
      <x:c r="CGQ5926" s="248"/>
      <x:c r="CGR5926" s="248"/>
      <x:c r="CGS5926" s="248"/>
      <x:c r="CGT5926" s="248"/>
      <x:c r="CGU5926" s="248"/>
      <x:c r="CGV5926" s="248"/>
      <x:c r="CGW5926" s="248"/>
      <x:c r="CGX5926" s="248"/>
      <x:c r="CGY5926" s="248"/>
      <x:c r="CGZ5926" s="248"/>
      <x:c r="CHA5926" s="248"/>
      <x:c r="CHB5926" s="248"/>
      <x:c r="CHC5926" s="248"/>
      <x:c r="CHD5926" s="248"/>
      <x:c r="CHE5926" s="248"/>
      <x:c r="CHF5926" s="248"/>
      <x:c r="CHG5926" s="248"/>
      <x:c r="CHH5926" s="248"/>
      <x:c r="CHI5926" s="248"/>
      <x:c r="CHJ5926" s="248"/>
      <x:c r="CHK5926" s="248"/>
      <x:c r="CHL5926" s="248"/>
      <x:c r="CHM5926" s="248"/>
      <x:c r="CHN5926" s="248"/>
      <x:c r="CHO5926" s="248"/>
      <x:c r="CHP5926" s="248"/>
      <x:c r="CHQ5926" s="248"/>
      <x:c r="CHR5926" s="248"/>
      <x:c r="CHS5926" s="248"/>
      <x:c r="CHT5926" s="248"/>
      <x:c r="CHU5926" s="248"/>
      <x:c r="CHV5926" s="248"/>
      <x:c r="CHW5926" s="248"/>
      <x:c r="CHX5926" s="248"/>
      <x:c r="CHY5926" s="248"/>
      <x:c r="CHZ5926" s="248"/>
      <x:c r="CIA5926" s="248"/>
      <x:c r="CIB5926" s="248"/>
      <x:c r="CIC5926" s="248"/>
      <x:c r="CID5926" s="248"/>
      <x:c r="CIE5926" s="248"/>
      <x:c r="CIF5926" s="248"/>
      <x:c r="CIG5926" s="248"/>
      <x:c r="CIH5926" s="248"/>
      <x:c r="CII5926" s="248"/>
      <x:c r="CIJ5926" s="248"/>
      <x:c r="CIK5926" s="248"/>
      <x:c r="CIL5926" s="248"/>
      <x:c r="CIM5926" s="248"/>
      <x:c r="CIN5926" s="248"/>
      <x:c r="CIO5926" s="248"/>
      <x:c r="CIP5926" s="248"/>
      <x:c r="CIQ5926" s="248"/>
      <x:c r="CIR5926" s="248"/>
      <x:c r="CIS5926" s="248"/>
      <x:c r="CIT5926" s="248"/>
      <x:c r="CIU5926" s="248"/>
      <x:c r="CIV5926" s="248"/>
      <x:c r="CIW5926" s="248"/>
      <x:c r="CIX5926" s="248"/>
      <x:c r="CIY5926" s="248"/>
      <x:c r="CIZ5926" s="248"/>
      <x:c r="CJA5926" s="248"/>
      <x:c r="CJB5926" s="248"/>
      <x:c r="CJC5926" s="248"/>
      <x:c r="CJD5926" s="248"/>
      <x:c r="CJE5926" s="248"/>
      <x:c r="CJF5926" s="248"/>
      <x:c r="CJG5926" s="248"/>
      <x:c r="CJH5926" s="248"/>
      <x:c r="CJI5926" s="248"/>
      <x:c r="CJJ5926" s="248"/>
      <x:c r="CJK5926" s="248"/>
      <x:c r="CJL5926" s="248"/>
      <x:c r="CJM5926" s="248"/>
      <x:c r="CJN5926" s="248"/>
      <x:c r="CJO5926" s="248"/>
      <x:c r="CJP5926" s="248"/>
      <x:c r="CJQ5926" s="248"/>
      <x:c r="CJR5926" s="248"/>
      <x:c r="CJS5926" s="248"/>
      <x:c r="CJT5926" s="248"/>
      <x:c r="CJU5926" s="248"/>
      <x:c r="CJV5926" s="248"/>
      <x:c r="CJW5926" s="248"/>
      <x:c r="CJX5926" s="248"/>
      <x:c r="CJY5926" s="248"/>
      <x:c r="CJZ5926" s="248"/>
      <x:c r="CKA5926" s="248"/>
      <x:c r="CKB5926" s="248"/>
      <x:c r="CKC5926" s="248"/>
      <x:c r="CKD5926" s="248"/>
      <x:c r="CKE5926" s="248"/>
      <x:c r="CKF5926" s="248"/>
      <x:c r="CKG5926" s="248"/>
      <x:c r="CKH5926" s="248"/>
      <x:c r="CKI5926" s="248"/>
      <x:c r="CKJ5926" s="248"/>
      <x:c r="CKK5926" s="248"/>
      <x:c r="CKL5926" s="248"/>
      <x:c r="CKM5926" s="248"/>
      <x:c r="CKN5926" s="248"/>
      <x:c r="CKO5926" s="248"/>
      <x:c r="CKP5926" s="248"/>
      <x:c r="CKQ5926" s="248"/>
      <x:c r="CKR5926" s="248"/>
      <x:c r="CKS5926" s="248"/>
      <x:c r="CKT5926" s="248"/>
      <x:c r="CKU5926" s="248"/>
      <x:c r="CKV5926" s="248"/>
      <x:c r="CKW5926" s="248"/>
      <x:c r="CKX5926" s="248"/>
      <x:c r="CKY5926" s="248"/>
      <x:c r="CKZ5926" s="248"/>
      <x:c r="CLA5926" s="248"/>
      <x:c r="CLB5926" s="248"/>
      <x:c r="CLC5926" s="248"/>
      <x:c r="CLD5926" s="248"/>
      <x:c r="CLE5926" s="248"/>
      <x:c r="CLF5926" s="248"/>
      <x:c r="CLG5926" s="248"/>
      <x:c r="CLH5926" s="248"/>
      <x:c r="CLI5926" s="248"/>
      <x:c r="CLJ5926" s="248"/>
      <x:c r="CLK5926" s="248"/>
      <x:c r="CLL5926" s="248"/>
      <x:c r="CLM5926" s="248"/>
      <x:c r="CLN5926" s="248"/>
      <x:c r="CLO5926" s="248"/>
      <x:c r="CLP5926" s="248"/>
      <x:c r="CLQ5926" s="248"/>
      <x:c r="CLR5926" s="248"/>
      <x:c r="CLS5926" s="248"/>
      <x:c r="CLT5926" s="248"/>
      <x:c r="CLU5926" s="248"/>
      <x:c r="CLV5926" s="248"/>
      <x:c r="CLW5926" s="248"/>
      <x:c r="CLX5926" s="248"/>
      <x:c r="CLY5926" s="248"/>
      <x:c r="CLZ5926" s="248"/>
      <x:c r="CMA5926" s="248"/>
      <x:c r="CMB5926" s="248"/>
      <x:c r="CMC5926" s="248"/>
      <x:c r="CMD5926" s="248"/>
      <x:c r="CME5926" s="248"/>
      <x:c r="CMF5926" s="248"/>
      <x:c r="CMG5926" s="248"/>
      <x:c r="CMH5926" s="248"/>
      <x:c r="CMI5926" s="248"/>
      <x:c r="CMJ5926" s="248"/>
      <x:c r="CMK5926" s="248"/>
      <x:c r="CML5926" s="248"/>
      <x:c r="CMM5926" s="248"/>
      <x:c r="CMN5926" s="248"/>
      <x:c r="CMO5926" s="248"/>
      <x:c r="CMP5926" s="248"/>
      <x:c r="CMQ5926" s="248"/>
      <x:c r="CMR5926" s="248"/>
      <x:c r="CMS5926" s="248"/>
      <x:c r="CMT5926" s="248"/>
      <x:c r="CMU5926" s="248"/>
      <x:c r="CMV5926" s="248"/>
      <x:c r="CMW5926" s="248"/>
      <x:c r="CMX5926" s="248"/>
      <x:c r="CMY5926" s="248"/>
      <x:c r="CMZ5926" s="248"/>
      <x:c r="CNA5926" s="248"/>
      <x:c r="CNB5926" s="248"/>
      <x:c r="CNC5926" s="248"/>
      <x:c r="CND5926" s="248"/>
      <x:c r="CNE5926" s="248"/>
      <x:c r="CNF5926" s="248"/>
      <x:c r="CNG5926" s="248"/>
      <x:c r="CNH5926" s="248"/>
      <x:c r="CNI5926" s="248"/>
      <x:c r="CNJ5926" s="248"/>
      <x:c r="CNK5926" s="248"/>
      <x:c r="CNL5926" s="248"/>
      <x:c r="CNM5926" s="248"/>
      <x:c r="CNN5926" s="248"/>
      <x:c r="CNO5926" s="248"/>
      <x:c r="CNP5926" s="248"/>
      <x:c r="CNQ5926" s="248"/>
      <x:c r="CNR5926" s="248"/>
      <x:c r="CNS5926" s="248"/>
      <x:c r="CNT5926" s="248"/>
      <x:c r="CNU5926" s="248"/>
      <x:c r="CNV5926" s="248"/>
      <x:c r="CNW5926" s="248"/>
      <x:c r="CNX5926" s="248"/>
      <x:c r="CNY5926" s="248"/>
      <x:c r="CNZ5926" s="248"/>
      <x:c r="COA5926" s="248"/>
      <x:c r="COB5926" s="248"/>
      <x:c r="COC5926" s="248"/>
      <x:c r="COD5926" s="248"/>
      <x:c r="COE5926" s="248"/>
      <x:c r="COF5926" s="248"/>
      <x:c r="COG5926" s="248"/>
      <x:c r="COH5926" s="248"/>
      <x:c r="COI5926" s="248"/>
      <x:c r="COJ5926" s="248"/>
      <x:c r="COK5926" s="248"/>
      <x:c r="COL5926" s="248"/>
      <x:c r="COM5926" s="248"/>
      <x:c r="CON5926" s="248"/>
      <x:c r="COO5926" s="248"/>
      <x:c r="COP5926" s="248"/>
      <x:c r="COQ5926" s="248"/>
      <x:c r="COR5926" s="248"/>
      <x:c r="COS5926" s="248"/>
      <x:c r="COT5926" s="248"/>
      <x:c r="COU5926" s="248"/>
      <x:c r="COV5926" s="248"/>
      <x:c r="COW5926" s="248"/>
      <x:c r="COX5926" s="248"/>
      <x:c r="COY5926" s="248"/>
      <x:c r="COZ5926" s="248"/>
      <x:c r="CPA5926" s="248"/>
      <x:c r="CPB5926" s="248"/>
      <x:c r="CPC5926" s="248"/>
      <x:c r="CPD5926" s="248"/>
      <x:c r="CPE5926" s="248"/>
      <x:c r="CPF5926" s="248"/>
      <x:c r="CPG5926" s="248"/>
      <x:c r="CPH5926" s="248"/>
      <x:c r="CPI5926" s="248"/>
      <x:c r="CPJ5926" s="248"/>
      <x:c r="CPK5926" s="248"/>
      <x:c r="CPL5926" s="248"/>
      <x:c r="CPM5926" s="248"/>
      <x:c r="CPN5926" s="248"/>
      <x:c r="CPO5926" s="248"/>
      <x:c r="CPP5926" s="248"/>
      <x:c r="CPQ5926" s="248"/>
      <x:c r="CPR5926" s="248"/>
      <x:c r="CPS5926" s="248"/>
      <x:c r="CPT5926" s="248"/>
      <x:c r="CPU5926" s="248"/>
      <x:c r="CPV5926" s="248"/>
      <x:c r="CPW5926" s="248"/>
      <x:c r="CPX5926" s="248"/>
      <x:c r="CPY5926" s="248"/>
      <x:c r="CPZ5926" s="248"/>
      <x:c r="CQA5926" s="248"/>
      <x:c r="CQB5926" s="248"/>
      <x:c r="CQC5926" s="248"/>
      <x:c r="CQD5926" s="248"/>
      <x:c r="CQE5926" s="248"/>
      <x:c r="CQF5926" s="248"/>
      <x:c r="CQG5926" s="248"/>
      <x:c r="CQH5926" s="248"/>
      <x:c r="CQI5926" s="248"/>
      <x:c r="CQJ5926" s="248"/>
      <x:c r="CQK5926" s="248"/>
      <x:c r="CQL5926" s="248"/>
      <x:c r="CQM5926" s="248"/>
      <x:c r="CQN5926" s="248"/>
      <x:c r="CQO5926" s="248"/>
      <x:c r="CQP5926" s="248"/>
      <x:c r="CQQ5926" s="248"/>
      <x:c r="CQR5926" s="248"/>
      <x:c r="CQS5926" s="248"/>
      <x:c r="CQT5926" s="248"/>
      <x:c r="CQU5926" s="248"/>
      <x:c r="CQV5926" s="248"/>
      <x:c r="CQW5926" s="248"/>
      <x:c r="CQX5926" s="248"/>
      <x:c r="CQY5926" s="248"/>
      <x:c r="CQZ5926" s="248"/>
      <x:c r="CRA5926" s="248"/>
      <x:c r="CRB5926" s="248"/>
      <x:c r="CRC5926" s="248"/>
      <x:c r="CRD5926" s="248"/>
      <x:c r="CRE5926" s="248"/>
      <x:c r="CRF5926" s="248"/>
      <x:c r="CRG5926" s="248"/>
      <x:c r="CRH5926" s="248"/>
      <x:c r="CRI5926" s="248"/>
      <x:c r="CRJ5926" s="248"/>
      <x:c r="CRK5926" s="248"/>
      <x:c r="CRL5926" s="248"/>
      <x:c r="CRM5926" s="248"/>
      <x:c r="CRN5926" s="248"/>
      <x:c r="CRO5926" s="248"/>
      <x:c r="CRP5926" s="248"/>
      <x:c r="CRQ5926" s="248"/>
      <x:c r="CRR5926" s="248"/>
      <x:c r="CRS5926" s="248"/>
      <x:c r="CRT5926" s="248"/>
      <x:c r="CRU5926" s="248"/>
      <x:c r="CRV5926" s="248"/>
      <x:c r="CRW5926" s="248"/>
      <x:c r="CRX5926" s="248"/>
      <x:c r="CRY5926" s="248"/>
      <x:c r="CRZ5926" s="248"/>
      <x:c r="CSA5926" s="248"/>
      <x:c r="CSB5926" s="248"/>
      <x:c r="CSC5926" s="248"/>
      <x:c r="CSD5926" s="248"/>
      <x:c r="CSE5926" s="248"/>
      <x:c r="CSF5926" s="248"/>
      <x:c r="CSG5926" s="248"/>
      <x:c r="CSH5926" s="248"/>
      <x:c r="CSI5926" s="248"/>
      <x:c r="CSJ5926" s="248"/>
      <x:c r="CSK5926" s="248"/>
      <x:c r="CSL5926" s="248"/>
      <x:c r="CSM5926" s="248"/>
      <x:c r="CSN5926" s="248"/>
      <x:c r="CSO5926" s="248"/>
      <x:c r="CSP5926" s="248"/>
      <x:c r="CSQ5926" s="248"/>
      <x:c r="CSR5926" s="248"/>
      <x:c r="CSS5926" s="248"/>
      <x:c r="CST5926" s="248"/>
      <x:c r="CSU5926" s="248"/>
      <x:c r="CSV5926" s="248"/>
      <x:c r="CSW5926" s="248"/>
      <x:c r="CSX5926" s="248"/>
      <x:c r="CSY5926" s="248"/>
      <x:c r="CSZ5926" s="248"/>
      <x:c r="CTA5926" s="248"/>
      <x:c r="CTB5926" s="248"/>
      <x:c r="CTC5926" s="248"/>
      <x:c r="CTD5926" s="248"/>
      <x:c r="CTE5926" s="248"/>
      <x:c r="CTF5926" s="248"/>
      <x:c r="CTG5926" s="248"/>
      <x:c r="CTH5926" s="248"/>
      <x:c r="CTI5926" s="248"/>
      <x:c r="CTJ5926" s="248"/>
      <x:c r="CTK5926" s="248"/>
      <x:c r="CTL5926" s="248"/>
      <x:c r="CTM5926" s="248"/>
      <x:c r="CTN5926" s="248"/>
      <x:c r="CTO5926" s="248"/>
      <x:c r="CTP5926" s="248"/>
      <x:c r="CTQ5926" s="248"/>
      <x:c r="CTR5926" s="248"/>
      <x:c r="CTS5926" s="248"/>
      <x:c r="CTT5926" s="248"/>
      <x:c r="CTU5926" s="248"/>
      <x:c r="CTV5926" s="248"/>
      <x:c r="CTW5926" s="248"/>
      <x:c r="CTX5926" s="248"/>
      <x:c r="CTY5926" s="248"/>
      <x:c r="CTZ5926" s="248"/>
      <x:c r="CUA5926" s="248"/>
      <x:c r="CUB5926" s="248"/>
      <x:c r="CUC5926" s="248"/>
      <x:c r="CUD5926" s="248"/>
      <x:c r="CUE5926" s="248"/>
      <x:c r="CUF5926" s="248"/>
      <x:c r="CUG5926" s="248"/>
      <x:c r="CUH5926" s="248"/>
      <x:c r="CUI5926" s="248"/>
      <x:c r="CUJ5926" s="248"/>
      <x:c r="CUK5926" s="248"/>
      <x:c r="CUL5926" s="248"/>
      <x:c r="CUM5926" s="248"/>
      <x:c r="CUN5926" s="248"/>
      <x:c r="CUO5926" s="248"/>
      <x:c r="CUP5926" s="248"/>
      <x:c r="CUQ5926" s="248"/>
      <x:c r="CUR5926" s="248"/>
      <x:c r="CUS5926" s="248"/>
      <x:c r="CUT5926" s="248"/>
      <x:c r="CUU5926" s="248"/>
      <x:c r="CUV5926" s="248"/>
      <x:c r="CUW5926" s="248"/>
      <x:c r="CUX5926" s="248"/>
      <x:c r="CUY5926" s="248"/>
      <x:c r="CUZ5926" s="248"/>
      <x:c r="CVA5926" s="248"/>
      <x:c r="CVB5926" s="248"/>
      <x:c r="CVC5926" s="248"/>
      <x:c r="CVD5926" s="248"/>
      <x:c r="CVE5926" s="248"/>
      <x:c r="CVF5926" s="248"/>
      <x:c r="CVG5926" s="248"/>
      <x:c r="CVH5926" s="248"/>
      <x:c r="CVI5926" s="248"/>
      <x:c r="CVJ5926" s="248"/>
      <x:c r="CVK5926" s="248"/>
      <x:c r="CVL5926" s="248"/>
      <x:c r="CVM5926" s="248"/>
      <x:c r="CVN5926" s="248"/>
      <x:c r="CVO5926" s="248"/>
      <x:c r="CVP5926" s="248"/>
      <x:c r="CVQ5926" s="248"/>
      <x:c r="CVR5926" s="248"/>
      <x:c r="CVS5926" s="248"/>
      <x:c r="CVT5926" s="248"/>
      <x:c r="CVU5926" s="248"/>
      <x:c r="CVV5926" s="248"/>
      <x:c r="CVW5926" s="248"/>
      <x:c r="CVX5926" s="248"/>
      <x:c r="CVY5926" s="248"/>
      <x:c r="CVZ5926" s="248"/>
      <x:c r="CWA5926" s="248"/>
      <x:c r="CWB5926" s="248"/>
      <x:c r="CWC5926" s="248"/>
      <x:c r="CWD5926" s="248"/>
      <x:c r="CWE5926" s="248"/>
      <x:c r="CWF5926" s="248"/>
      <x:c r="CWG5926" s="248"/>
      <x:c r="CWH5926" s="248"/>
      <x:c r="CWI5926" s="248"/>
      <x:c r="CWJ5926" s="248"/>
      <x:c r="CWK5926" s="248"/>
      <x:c r="CWL5926" s="248"/>
      <x:c r="CWM5926" s="248"/>
      <x:c r="CWN5926" s="248"/>
      <x:c r="CWO5926" s="248"/>
      <x:c r="CWP5926" s="248"/>
      <x:c r="CWQ5926" s="248"/>
      <x:c r="CWR5926" s="248"/>
      <x:c r="CWS5926" s="248"/>
      <x:c r="CWT5926" s="248"/>
      <x:c r="CWU5926" s="248"/>
      <x:c r="CWV5926" s="248"/>
      <x:c r="CWW5926" s="248"/>
      <x:c r="CWX5926" s="248"/>
      <x:c r="CWY5926" s="248"/>
      <x:c r="CWZ5926" s="248"/>
      <x:c r="CXA5926" s="248"/>
      <x:c r="CXB5926" s="248"/>
      <x:c r="CXC5926" s="248"/>
      <x:c r="CXD5926" s="248"/>
      <x:c r="CXE5926" s="248"/>
      <x:c r="CXF5926" s="248"/>
      <x:c r="CXG5926" s="248"/>
      <x:c r="CXH5926" s="248"/>
      <x:c r="CXI5926" s="248"/>
      <x:c r="CXJ5926" s="248"/>
      <x:c r="CXK5926" s="248"/>
      <x:c r="CXL5926" s="248"/>
      <x:c r="CXM5926" s="248"/>
      <x:c r="CXN5926" s="248"/>
      <x:c r="CXO5926" s="248"/>
      <x:c r="CXP5926" s="248"/>
      <x:c r="CXQ5926" s="248"/>
      <x:c r="CXR5926" s="248"/>
      <x:c r="CXS5926" s="248"/>
      <x:c r="CXT5926" s="248"/>
      <x:c r="CXU5926" s="248"/>
      <x:c r="CXV5926" s="248"/>
      <x:c r="CXW5926" s="248"/>
      <x:c r="CXX5926" s="248"/>
      <x:c r="CXY5926" s="248"/>
      <x:c r="CXZ5926" s="248"/>
      <x:c r="CYA5926" s="248"/>
      <x:c r="CYB5926" s="248"/>
      <x:c r="CYC5926" s="248"/>
      <x:c r="CYD5926" s="248"/>
      <x:c r="CYE5926" s="248"/>
      <x:c r="CYF5926" s="248"/>
      <x:c r="CYG5926" s="248"/>
      <x:c r="CYH5926" s="248"/>
      <x:c r="CYI5926" s="248"/>
      <x:c r="CYJ5926" s="248"/>
      <x:c r="CYK5926" s="248"/>
      <x:c r="CYL5926" s="248"/>
      <x:c r="CYM5926" s="248"/>
      <x:c r="CYN5926" s="248"/>
      <x:c r="CYO5926" s="248"/>
      <x:c r="CYP5926" s="248"/>
      <x:c r="CYQ5926" s="248"/>
      <x:c r="CYR5926" s="248"/>
      <x:c r="CYS5926" s="248"/>
      <x:c r="CYT5926" s="248"/>
      <x:c r="CYU5926" s="248"/>
      <x:c r="CYV5926" s="248"/>
      <x:c r="CYW5926" s="248"/>
      <x:c r="CYX5926" s="248"/>
      <x:c r="CYY5926" s="248"/>
      <x:c r="CYZ5926" s="248"/>
      <x:c r="CZA5926" s="248"/>
      <x:c r="CZB5926" s="248"/>
      <x:c r="CZC5926" s="248"/>
      <x:c r="CZD5926" s="248"/>
      <x:c r="CZE5926" s="248"/>
      <x:c r="CZF5926" s="248"/>
      <x:c r="CZG5926" s="248"/>
      <x:c r="CZH5926" s="248"/>
      <x:c r="CZI5926" s="248"/>
      <x:c r="CZJ5926" s="248"/>
      <x:c r="CZK5926" s="248"/>
      <x:c r="CZL5926" s="248"/>
      <x:c r="CZM5926" s="248"/>
      <x:c r="CZN5926" s="248"/>
      <x:c r="CZO5926" s="248"/>
      <x:c r="CZP5926" s="248"/>
      <x:c r="CZQ5926" s="248"/>
      <x:c r="CZR5926" s="248"/>
      <x:c r="CZS5926" s="248"/>
      <x:c r="CZT5926" s="248"/>
      <x:c r="CZU5926" s="248"/>
      <x:c r="CZV5926" s="248"/>
      <x:c r="CZW5926" s="248"/>
      <x:c r="CZX5926" s="248"/>
      <x:c r="CZY5926" s="248"/>
      <x:c r="CZZ5926" s="248"/>
      <x:c r="DAA5926" s="248"/>
      <x:c r="DAB5926" s="248"/>
      <x:c r="DAC5926" s="248"/>
      <x:c r="DAD5926" s="248"/>
      <x:c r="DAE5926" s="248"/>
      <x:c r="DAF5926" s="248"/>
      <x:c r="DAG5926" s="248"/>
      <x:c r="DAH5926" s="248"/>
      <x:c r="DAI5926" s="248"/>
      <x:c r="DAJ5926" s="248"/>
      <x:c r="DAK5926" s="248"/>
      <x:c r="DAL5926" s="248"/>
      <x:c r="DAM5926" s="248"/>
      <x:c r="DAN5926" s="248"/>
      <x:c r="DAO5926" s="248"/>
      <x:c r="DAP5926" s="248"/>
      <x:c r="DAQ5926" s="248"/>
      <x:c r="DAR5926" s="248"/>
      <x:c r="DAS5926" s="248"/>
      <x:c r="DAT5926" s="248"/>
      <x:c r="DAU5926" s="248"/>
      <x:c r="DAV5926" s="248"/>
      <x:c r="DAW5926" s="248"/>
      <x:c r="DAX5926" s="248"/>
      <x:c r="DAY5926" s="248"/>
      <x:c r="DAZ5926" s="248"/>
      <x:c r="DBA5926" s="248"/>
      <x:c r="DBB5926" s="248"/>
      <x:c r="DBC5926" s="248"/>
      <x:c r="DBD5926" s="248"/>
      <x:c r="DBE5926" s="248"/>
      <x:c r="DBF5926" s="248"/>
      <x:c r="DBG5926" s="248"/>
      <x:c r="DBH5926" s="248"/>
      <x:c r="DBI5926" s="248"/>
      <x:c r="DBJ5926" s="248"/>
      <x:c r="DBK5926" s="248"/>
      <x:c r="DBL5926" s="248"/>
      <x:c r="DBM5926" s="248"/>
      <x:c r="DBN5926" s="248"/>
      <x:c r="DBO5926" s="248"/>
      <x:c r="DBP5926" s="248"/>
      <x:c r="DBQ5926" s="248"/>
      <x:c r="DBR5926" s="248"/>
      <x:c r="DBS5926" s="248"/>
      <x:c r="DBT5926" s="248"/>
      <x:c r="DBU5926" s="248"/>
      <x:c r="DBV5926" s="248"/>
      <x:c r="DBW5926" s="248"/>
      <x:c r="DBX5926" s="248"/>
      <x:c r="DBY5926" s="248"/>
      <x:c r="DBZ5926" s="248"/>
      <x:c r="DCA5926" s="248"/>
      <x:c r="DCB5926" s="248"/>
      <x:c r="DCC5926" s="248"/>
      <x:c r="DCD5926" s="248"/>
      <x:c r="DCE5926" s="248"/>
      <x:c r="DCF5926" s="248"/>
      <x:c r="DCG5926" s="248"/>
      <x:c r="DCH5926" s="248"/>
      <x:c r="DCI5926" s="248"/>
      <x:c r="DCJ5926" s="248"/>
      <x:c r="DCK5926" s="248"/>
      <x:c r="DCL5926" s="248"/>
      <x:c r="DCM5926" s="248"/>
      <x:c r="DCN5926" s="248"/>
      <x:c r="DCO5926" s="248"/>
      <x:c r="DCP5926" s="248"/>
      <x:c r="DCQ5926" s="248"/>
      <x:c r="DCR5926" s="248"/>
      <x:c r="DCS5926" s="248"/>
      <x:c r="DCT5926" s="248"/>
      <x:c r="DCU5926" s="248"/>
      <x:c r="DCV5926" s="248"/>
      <x:c r="DCW5926" s="248"/>
      <x:c r="DCX5926" s="248"/>
      <x:c r="DCY5926" s="248"/>
      <x:c r="DCZ5926" s="248"/>
      <x:c r="DDA5926" s="248"/>
      <x:c r="DDB5926" s="248"/>
      <x:c r="DDC5926" s="248"/>
      <x:c r="DDD5926" s="248"/>
      <x:c r="DDE5926" s="248"/>
      <x:c r="DDF5926" s="248"/>
      <x:c r="DDG5926" s="248"/>
      <x:c r="DDH5926" s="248"/>
      <x:c r="DDI5926" s="248"/>
      <x:c r="DDJ5926" s="248"/>
      <x:c r="DDK5926" s="248"/>
      <x:c r="DDL5926" s="248"/>
      <x:c r="DDM5926" s="248"/>
      <x:c r="DDN5926" s="248"/>
      <x:c r="DDO5926" s="248"/>
      <x:c r="DDP5926" s="248"/>
      <x:c r="DDQ5926" s="248"/>
      <x:c r="DDR5926" s="248"/>
      <x:c r="DDS5926" s="248"/>
      <x:c r="DDT5926" s="248"/>
      <x:c r="DDU5926" s="248"/>
      <x:c r="DDV5926" s="248"/>
      <x:c r="DDW5926" s="248"/>
      <x:c r="DDX5926" s="248"/>
      <x:c r="DDY5926" s="248"/>
      <x:c r="DDZ5926" s="248"/>
      <x:c r="DEA5926" s="248"/>
      <x:c r="DEB5926" s="248"/>
      <x:c r="DEC5926" s="248"/>
      <x:c r="DED5926" s="248"/>
      <x:c r="DEE5926" s="248"/>
      <x:c r="DEF5926" s="248"/>
      <x:c r="DEG5926" s="248"/>
      <x:c r="DEH5926" s="248"/>
      <x:c r="DEI5926" s="248"/>
      <x:c r="DEJ5926" s="248"/>
      <x:c r="DEK5926" s="248"/>
      <x:c r="DEL5926" s="248"/>
      <x:c r="DEM5926" s="248"/>
      <x:c r="DEN5926" s="248"/>
      <x:c r="DEO5926" s="248"/>
      <x:c r="DEP5926" s="248"/>
      <x:c r="DEQ5926" s="248"/>
      <x:c r="DER5926" s="248"/>
      <x:c r="DES5926" s="248"/>
      <x:c r="DET5926" s="248"/>
      <x:c r="DEU5926" s="248"/>
      <x:c r="DEV5926" s="248"/>
      <x:c r="DEW5926" s="248"/>
      <x:c r="DEX5926" s="248"/>
      <x:c r="DEY5926" s="248"/>
      <x:c r="DEZ5926" s="248"/>
      <x:c r="DFA5926" s="248"/>
      <x:c r="DFB5926" s="248"/>
      <x:c r="DFC5926" s="248"/>
      <x:c r="DFD5926" s="248"/>
      <x:c r="DFE5926" s="248"/>
      <x:c r="DFF5926" s="248"/>
      <x:c r="DFG5926" s="248"/>
      <x:c r="DFH5926" s="248"/>
      <x:c r="DFI5926" s="248"/>
      <x:c r="DFJ5926" s="248"/>
      <x:c r="DFK5926" s="248"/>
      <x:c r="DFL5926" s="248"/>
      <x:c r="DFM5926" s="248"/>
      <x:c r="DFN5926" s="248"/>
      <x:c r="DFO5926" s="248"/>
      <x:c r="DFP5926" s="248"/>
      <x:c r="DFQ5926" s="248"/>
      <x:c r="DFR5926" s="248"/>
      <x:c r="DFS5926" s="248"/>
      <x:c r="DFT5926" s="248"/>
      <x:c r="DFU5926" s="248"/>
      <x:c r="DFV5926" s="248"/>
      <x:c r="DFW5926" s="248"/>
      <x:c r="DFX5926" s="248"/>
      <x:c r="DFY5926" s="248"/>
      <x:c r="DFZ5926" s="248"/>
      <x:c r="DGA5926" s="248"/>
      <x:c r="DGB5926" s="248"/>
      <x:c r="DGC5926" s="248"/>
      <x:c r="DGD5926" s="248"/>
      <x:c r="DGE5926" s="248"/>
      <x:c r="DGF5926" s="248"/>
      <x:c r="DGG5926" s="248"/>
      <x:c r="DGH5926" s="248"/>
      <x:c r="DGI5926" s="248"/>
      <x:c r="DGJ5926" s="248"/>
      <x:c r="DGK5926" s="248"/>
      <x:c r="DGL5926" s="248"/>
      <x:c r="DGM5926" s="248"/>
      <x:c r="DGN5926" s="248"/>
      <x:c r="DGO5926" s="248"/>
      <x:c r="DGP5926" s="248"/>
      <x:c r="DGQ5926" s="248"/>
      <x:c r="DGR5926" s="248"/>
      <x:c r="DGS5926" s="248"/>
      <x:c r="DGT5926" s="248"/>
      <x:c r="DGU5926" s="248"/>
      <x:c r="DGV5926" s="248"/>
      <x:c r="DGW5926" s="248"/>
      <x:c r="DGX5926" s="248"/>
      <x:c r="DGY5926" s="248"/>
      <x:c r="DGZ5926" s="248"/>
      <x:c r="DHA5926" s="248"/>
      <x:c r="DHB5926" s="248"/>
      <x:c r="DHC5926" s="248"/>
      <x:c r="DHD5926" s="248"/>
      <x:c r="DHE5926" s="248"/>
      <x:c r="DHF5926" s="248"/>
      <x:c r="DHG5926" s="248"/>
      <x:c r="DHH5926" s="248"/>
      <x:c r="DHI5926" s="248"/>
      <x:c r="DHJ5926" s="248"/>
      <x:c r="DHK5926" s="248"/>
      <x:c r="DHL5926" s="248"/>
      <x:c r="DHM5926" s="248"/>
      <x:c r="DHN5926" s="248"/>
      <x:c r="DHO5926" s="248"/>
      <x:c r="DHP5926" s="248"/>
      <x:c r="DHQ5926" s="248"/>
      <x:c r="DHR5926" s="248"/>
      <x:c r="DHS5926" s="248"/>
      <x:c r="DHT5926" s="248"/>
      <x:c r="DHU5926" s="248"/>
      <x:c r="DHV5926" s="248"/>
      <x:c r="DHW5926" s="248"/>
      <x:c r="DHX5926" s="248"/>
      <x:c r="DHY5926" s="248"/>
      <x:c r="DHZ5926" s="248"/>
      <x:c r="DIA5926" s="248"/>
      <x:c r="DIB5926" s="248"/>
      <x:c r="DIC5926" s="248"/>
      <x:c r="DID5926" s="248"/>
      <x:c r="DIE5926" s="248"/>
      <x:c r="DIF5926" s="248"/>
      <x:c r="DIG5926" s="248"/>
      <x:c r="DIH5926" s="248"/>
      <x:c r="DII5926" s="248"/>
      <x:c r="DIJ5926" s="248"/>
      <x:c r="DIK5926" s="248"/>
      <x:c r="DIL5926" s="248"/>
      <x:c r="DIM5926" s="248"/>
      <x:c r="DIN5926" s="248"/>
      <x:c r="DIO5926" s="248"/>
      <x:c r="DIP5926" s="248"/>
      <x:c r="DIQ5926" s="248"/>
      <x:c r="DIR5926" s="248"/>
      <x:c r="DIS5926" s="248"/>
      <x:c r="DIT5926" s="248"/>
      <x:c r="DIU5926" s="248"/>
      <x:c r="DIV5926" s="248"/>
      <x:c r="DIW5926" s="248"/>
      <x:c r="DIX5926" s="248"/>
      <x:c r="DIY5926" s="248"/>
      <x:c r="DIZ5926" s="248"/>
      <x:c r="DJA5926" s="248"/>
      <x:c r="DJB5926" s="248"/>
      <x:c r="DJC5926" s="248"/>
      <x:c r="DJD5926" s="248"/>
      <x:c r="DJE5926" s="248"/>
      <x:c r="DJF5926" s="248"/>
      <x:c r="DJG5926" s="248"/>
      <x:c r="DJH5926" s="248"/>
      <x:c r="DJI5926" s="248"/>
      <x:c r="DJJ5926" s="248"/>
      <x:c r="DJK5926" s="248"/>
      <x:c r="DJL5926" s="248"/>
      <x:c r="DJM5926" s="248"/>
      <x:c r="DJN5926" s="248"/>
      <x:c r="DJO5926" s="248"/>
      <x:c r="DJP5926" s="248"/>
      <x:c r="DJQ5926" s="248"/>
      <x:c r="DJR5926" s="248"/>
      <x:c r="DJS5926" s="248"/>
      <x:c r="DJT5926" s="248"/>
      <x:c r="DJU5926" s="248"/>
      <x:c r="DJV5926" s="248"/>
      <x:c r="DJW5926" s="248"/>
      <x:c r="DJX5926" s="248"/>
      <x:c r="DJY5926" s="248"/>
      <x:c r="DJZ5926" s="248"/>
      <x:c r="DKA5926" s="248"/>
      <x:c r="DKB5926" s="248"/>
      <x:c r="DKC5926" s="248"/>
      <x:c r="DKD5926" s="248"/>
      <x:c r="DKE5926" s="248"/>
      <x:c r="DKF5926" s="248"/>
      <x:c r="DKG5926" s="248"/>
      <x:c r="DKH5926" s="248"/>
      <x:c r="DKI5926" s="248"/>
      <x:c r="DKJ5926" s="248"/>
      <x:c r="DKK5926" s="248"/>
      <x:c r="DKL5926" s="248"/>
      <x:c r="DKM5926" s="248"/>
      <x:c r="DKN5926" s="248"/>
      <x:c r="DKO5926" s="248"/>
      <x:c r="DKP5926" s="248"/>
      <x:c r="DKQ5926" s="248"/>
      <x:c r="DKR5926" s="248"/>
      <x:c r="DKS5926" s="248"/>
      <x:c r="DKT5926" s="248"/>
      <x:c r="DKU5926" s="248"/>
      <x:c r="DKV5926" s="248"/>
      <x:c r="DKW5926" s="248"/>
      <x:c r="DKX5926" s="248"/>
      <x:c r="DKY5926" s="248"/>
      <x:c r="DKZ5926" s="248"/>
      <x:c r="DLA5926" s="248"/>
      <x:c r="DLB5926" s="248"/>
      <x:c r="DLC5926" s="248"/>
      <x:c r="DLD5926" s="248"/>
      <x:c r="DLE5926" s="248"/>
      <x:c r="DLF5926" s="248"/>
      <x:c r="DLG5926" s="248"/>
      <x:c r="DLH5926" s="248"/>
      <x:c r="DLI5926" s="248"/>
      <x:c r="DLJ5926" s="248"/>
      <x:c r="DLK5926" s="248"/>
      <x:c r="DLL5926" s="248"/>
      <x:c r="DLM5926" s="248"/>
      <x:c r="DLN5926" s="248"/>
      <x:c r="DLO5926" s="248"/>
      <x:c r="DLP5926" s="248"/>
      <x:c r="DLQ5926" s="248"/>
      <x:c r="DLR5926" s="248"/>
      <x:c r="DLS5926" s="248"/>
      <x:c r="DLT5926" s="248"/>
      <x:c r="DLU5926" s="248"/>
      <x:c r="DLV5926" s="248"/>
      <x:c r="DLW5926" s="248"/>
      <x:c r="DLX5926" s="248"/>
      <x:c r="DLY5926" s="248"/>
      <x:c r="DLZ5926" s="248"/>
      <x:c r="DMA5926" s="248"/>
      <x:c r="DMB5926" s="248"/>
      <x:c r="DMC5926" s="248"/>
      <x:c r="DMD5926" s="248"/>
      <x:c r="DME5926" s="248"/>
      <x:c r="DMF5926" s="248"/>
      <x:c r="DMG5926" s="248"/>
      <x:c r="DMH5926" s="248"/>
      <x:c r="DMI5926" s="248"/>
      <x:c r="DMJ5926" s="248"/>
      <x:c r="DMK5926" s="248"/>
      <x:c r="DML5926" s="248"/>
      <x:c r="DMM5926" s="248"/>
      <x:c r="DMN5926" s="248"/>
      <x:c r="DMO5926" s="248"/>
      <x:c r="DMP5926" s="248"/>
      <x:c r="DMQ5926" s="248"/>
      <x:c r="DMR5926" s="248"/>
      <x:c r="DMS5926" s="248"/>
      <x:c r="DMT5926" s="248"/>
      <x:c r="DMU5926" s="248"/>
      <x:c r="DMV5926" s="248"/>
      <x:c r="DMW5926" s="248"/>
      <x:c r="DMX5926" s="248"/>
      <x:c r="DMY5926" s="248"/>
      <x:c r="DMZ5926" s="248"/>
      <x:c r="DNA5926" s="248"/>
      <x:c r="DNB5926" s="248"/>
      <x:c r="DNC5926" s="248"/>
      <x:c r="DND5926" s="248"/>
      <x:c r="DNE5926" s="248"/>
      <x:c r="DNF5926" s="248"/>
      <x:c r="DNG5926" s="248"/>
      <x:c r="DNH5926" s="248"/>
      <x:c r="DNI5926" s="248"/>
      <x:c r="DNJ5926" s="248"/>
      <x:c r="DNK5926" s="248"/>
      <x:c r="DNL5926" s="248"/>
      <x:c r="DNM5926" s="248"/>
      <x:c r="DNN5926" s="248"/>
      <x:c r="DNO5926" s="248"/>
      <x:c r="DNP5926" s="248"/>
      <x:c r="DNQ5926" s="248"/>
      <x:c r="DNR5926" s="248"/>
      <x:c r="DNS5926" s="248"/>
      <x:c r="DNT5926" s="248"/>
      <x:c r="DNU5926" s="248"/>
      <x:c r="DNV5926" s="248"/>
      <x:c r="DNW5926" s="248"/>
      <x:c r="DNX5926" s="248"/>
      <x:c r="DNY5926" s="248"/>
      <x:c r="DNZ5926" s="248"/>
      <x:c r="DOA5926" s="248"/>
      <x:c r="DOB5926" s="248"/>
      <x:c r="DOC5926" s="248"/>
      <x:c r="DOD5926" s="248"/>
      <x:c r="DOE5926" s="248"/>
      <x:c r="DOF5926" s="248"/>
      <x:c r="DOG5926" s="248"/>
      <x:c r="DOH5926" s="248"/>
      <x:c r="DOI5926" s="248"/>
      <x:c r="DOJ5926" s="248"/>
      <x:c r="DOK5926" s="248"/>
      <x:c r="DOL5926" s="248"/>
      <x:c r="DOM5926" s="248"/>
      <x:c r="DON5926" s="248"/>
      <x:c r="DOO5926" s="248"/>
      <x:c r="DOP5926" s="248"/>
      <x:c r="DOQ5926" s="248"/>
      <x:c r="DOR5926" s="248"/>
      <x:c r="DOS5926" s="248"/>
      <x:c r="DOT5926" s="248"/>
      <x:c r="DOU5926" s="248"/>
      <x:c r="DOV5926" s="248"/>
      <x:c r="DOW5926" s="248"/>
      <x:c r="DOX5926" s="248"/>
      <x:c r="DOY5926" s="248"/>
      <x:c r="DOZ5926" s="248"/>
      <x:c r="DPA5926" s="248"/>
      <x:c r="DPB5926" s="248"/>
      <x:c r="DPC5926" s="248"/>
      <x:c r="DPD5926" s="248"/>
      <x:c r="DPE5926" s="248"/>
      <x:c r="DPF5926" s="248"/>
      <x:c r="DPG5926" s="248"/>
      <x:c r="DPH5926" s="248"/>
      <x:c r="DPI5926" s="248"/>
      <x:c r="DPJ5926" s="248"/>
      <x:c r="DPK5926" s="248"/>
      <x:c r="DPL5926" s="248"/>
      <x:c r="DPM5926" s="248"/>
      <x:c r="DPN5926" s="248"/>
      <x:c r="DPO5926" s="248"/>
      <x:c r="DPP5926" s="248"/>
      <x:c r="DPQ5926" s="248"/>
      <x:c r="DPR5926" s="248"/>
      <x:c r="DPS5926" s="248"/>
      <x:c r="DPT5926" s="248"/>
      <x:c r="DPU5926" s="248"/>
      <x:c r="DPV5926" s="248"/>
      <x:c r="DPW5926" s="248"/>
      <x:c r="DPX5926" s="248"/>
      <x:c r="DPY5926" s="248"/>
      <x:c r="DPZ5926" s="248"/>
      <x:c r="DQA5926" s="248"/>
      <x:c r="DQB5926" s="248"/>
      <x:c r="DQC5926" s="248"/>
      <x:c r="DQD5926" s="248"/>
      <x:c r="DQE5926" s="248"/>
      <x:c r="DQF5926" s="248"/>
      <x:c r="DQG5926" s="248"/>
      <x:c r="DQH5926" s="248"/>
      <x:c r="DQI5926" s="248"/>
      <x:c r="DQJ5926" s="248"/>
      <x:c r="DQK5926" s="248"/>
      <x:c r="DQL5926" s="248"/>
      <x:c r="DQM5926" s="248"/>
      <x:c r="DQN5926" s="248"/>
      <x:c r="DQO5926" s="248"/>
      <x:c r="DQP5926" s="248"/>
      <x:c r="DQQ5926" s="248"/>
      <x:c r="DQR5926" s="248"/>
      <x:c r="DQS5926" s="248"/>
      <x:c r="DQT5926" s="248"/>
      <x:c r="DQU5926" s="248"/>
      <x:c r="DQV5926" s="248"/>
      <x:c r="DQW5926" s="248"/>
      <x:c r="DQX5926" s="248"/>
      <x:c r="DQY5926" s="248"/>
      <x:c r="DQZ5926" s="248"/>
      <x:c r="DRA5926" s="248"/>
      <x:c r="DRB5926" s="248"/>
      <x:c r="DRC5926" s="248"/>
      <x:c r="DRD5926" s="248"/>
      <x:c r="DRE5926" s="248"/>
      <x:c r="DRF5926" s="248"/>
      <x:c r="DRG5926" s="248"/>
      <x:c r="DRH5926" s="248"/>
      <x:c r="DRI5926" s="248"/>
      <x:c r="DRJ5926" s="248"/>
      <x:c r="DRK5926" s="248"/>
      <x:c r="DRL5926" s="248"/>
      <x:c r="DRM5926" s="248"/>
      <x:c r="DRN5926" s="248"/>
      <x:c r="DRO5926" s="248"/>
      <x:c r="DRP5926" s="248"/>
      <x:c r="DRQ5926" s="248"/>
      <x:c r="DRR5926" s="248"/>
      <x:c r="DRS5926" s="248"/>
      <x:c r="DRT5926" s="248"/>
      <x:c r="DRU5926" s="248"/>
      <x:c r="DRV5926" s="248"/>
      <x:c r="DRW5926" s="248"/>
      <x:c r="DRX5926" s="248"/>
      <x:c r="DRY5926" s="248"/>
      <x:c r="DRZ5926" s="248"/>
      <x:c r="DSA5926" s="248"/>
      <x:c r="DSB5926" s="248"/>
      <x:c r="DSC5926" s="248"/>
      <x:c r="DSD5926" s="248"/>
      <x:c r="DSE5926" s="248"/>
      <x:c r="DSF5926" s="248"/>
      <x:c r="DSG5926" s="248"/>
      <x:c r="DSH5926" s="248"/>
      <x:c r="DSI5926" s="248"/>
      <x:c r="DSJ5926" s="248"/>
      <x:c r="DSK5926" s="248"/>
      <x:c r="DSL5926" s="248"/>
      <x:c r="DSM5926" s="248"/>
      <x:c r="DSN5926" s="248"/>
      <x:c r="DSO5926" s="248"/>
      <x:c r="DSP5926" s="248"/>
      <x:c r="DSQ5926" s="248"/>
      <x:c r="DSR5926" s="248"/>
      <x:c r="DSS5926" s="248"/>
      <x:c r="DST5926" s="248"/>
      <x:c r="DSU5926" s="248"/>
      <x:c r="DSV5926" s="248"/>
      <x:c r="DSW5926" s="248"/>
      <x:c r="DSX5926" s="248"/>
      <x:c r="DSY5926" s="248"/>
      <x:c r="DSZ5926" s="248"/>
      <x:c r="DTA5926" s="248"/>
      <x:c r="DTB5926" s="248"/>
      <x:c r="DTC5926" s="248"/>
      <x:c r="DTD5926" s="248"/>
      <x:c r="DTE5926" s="248"/>
      <x:c r="DTF5926" s="248"/>
      <x:c r="DTG5926" s="248"/>
      <x:c r="DTH5926" s="248"/>
      <x:c r="DTI5926" s="248"/>
      <x:c r="DTJ5926" s="248"/>
      <x:c r="DTK5926" s="248"/>
      <x:c r="DTL5926" s="248"/>
      <x:c r="DTM5926" s="248"/>
      <x:c r="DTN5926" s="248"/>
      <x:c r="DTO5926" s="248"/>
      <x:c r="DTP5926" s="248"/>
      <x:c r="DTQ5926" s="248"/>
      <x:c r="DTR5926" s="248"/>
      <x:c r="DTS5926" s="248"/>
      <x:c r="DTT5926" s="248"/>
      <x:c r="DTU5926" s="248"/>
      <x:c r="DTV5926" s="248"/>
      <x:c r="DTW5926" s="248"/>
      <x:c r="DTX5926" s="248"/>
      <x:c r="DTY5926" s="248"/>
      <x:c r="DTZ5926" s="248"/>
      <x:c r="DUA5926" s="248"/>
      <x:c r="DUB5926" s="248"/>
      <x:c r="DUC5926" s="248"/>
      <x:c r="DUD5926" s="248"/>
      <x:c r="DUE5926" s="248"/>
      <x:c r="DUF5926" s="248"/>
      <x:c r="DUG5926" s="248"/>
      <x:c r="DUH5926" s="248"/>
      <x:c r="DUI5926" s="248"/>
      <x:c r="DUJ5926" s="248"/>
      <x:c r="DUK5926" s="248"/>
      <x:c r="DUL5926" s="248"/>
      <x:c r="DUM5926" s="248"/>
      <x:c r="DUN5926" s="248"/>
      <x:c r="DUO5926" s="248"/>
      <x:c r="DUP5926" s="248"/>
      <x:c r="DUQ5926" s="248"/>
      <x:c r="DUR5926" s="248"/>
      <x:c r="DUS5926" s="248"/>
      <x:c r="DUT5926" s="248"/>
      <x:c r="DUU5926" s="248"/>
      <x:c r="DUV5926" s="248"/>
      <x:c r="DUW5926" s="248"/>
      <x:c r="DUX5926" s="248"/>
      <x:c r="DUY5926" s="248"/>
      <x:c r="DUZ5926" s="248"/>
      <x:c r="DVA5926" s="248"/>
      <x:c r="DVB5926" s="248"/>
      <x:c r="DVC5926" s="248"/>
      <x:c r="DVD5926" s="248"/>
      <x:c r="DVE5926" s="248"/>
      <x:c r="DVF5926" s="248"/>
      <x:c r="DVG5926" s="248"/>
      <x:c r="DVH5926" s="248"/>
      <x:c r="DVI5926" s="248"/>
      <x:c r="DVJ5926" s="248"/>
      <x:c r="DVK5926" s="248"/>
      <x:c r="DVL5926" s="248"/>
      <x:c r="DVM5926" s="248"/>
      <x:c r="DVN5926" s="248"/>
      <x:c r="DVO5926" s="248"/>
      <x:c r="DVP5926" s="248"/>
      <x:c r="DVQ5926" s="248"/>
      <x:c r="DVR5926" s="248"/>
      <x:c r="DVS5926" s="248"/>
      <x:c r="DVT5926" s="248"/>
      <x:c r="DVU5926" s="248"/>
      <x:c r="DVV5926" s="248"/>
      <x:c r="DVW5926" s="248"/>
      <x:c r="DVX5926" s="248"/>
      <x:c r="DVY5926" s="248"/>
      <x:c r="DVZ5926" s="248"/>
      <x:c r="DWA5926" s="248"/>
      <x:c r="DWB5926" s="248"/>
      <x:c r="DWC5926" s="248"/>
      <x:c r="DWD5926" s="248"/>
      <x:c r="DWE5926" s="248"/>
      <x:c r="DWF5926" s="248"/>
      <x:c r="DWG5926" s="248"/>
      <x:c r="DWH5926" s="248"/>
      <x:c r="DWI5926" s="248"/>
      <x:c r="DWJ5926" s="248"/>
      <x:c r="DWK5926" s="248"/>
      <x:c r="DWL5926" s="248"/>
      <x:c r="DWM5926" s="248"/>
      <x:c r="DWN5926" s="248"/>
      <x:c r="DWO5926" s="248"/>
      <x:c r="DWP5926" s="248"/>
      <x:c r="DWQ5926" s="248"/>
      <x:c r="DWR5926" s="248"/>
      <x:c r="DWS5926" s="248"/>
      <x:c r="DWT5926" s="248"/>
      <x:c r="DWU5926" s="248"/>
      <x:c r="DWV5926" s="248"/>
      <x:c r="DWW5926" s="248"/>
      <x:c r="DWX5926" s="248"/>
      <x:c r="DWY5926" s="248"/>
      <x:c r="DWZ5926" s="248"/>
      <x:c r="DXA5926" s="248"/>
      <x:c r="DXB5926" s="248"/>
      <x:c r="DXC5926" s="248"/>
      <x:c r="DXD5926" s="248"/>
      <x:c r="DXE5926" s="248"/>
      <x:c r="DXF5926" s="248"/>
      <x:c r="DXG5926" s="248"/>
      <x:c r="DXH5926" s="248"/>
      <x:c r="DXI5926" s="248"/>
      <x:c r="DXJ5926" s="248"/>
      <x:c r="DXK5926" s="248"/>
      <x:c r="DXL5926" s="248"/>
      <x:c r="DXM5926" s="248"/>
      <x:c r="DXN5926" s="248"/>
      <x:c r="DXO5926" s="248"/>
      <x:c r="DXP5926" s="248"/>
      <x:c r="DXQ5926" s="248"/>
      <x:c r="DXR5926" s="248"/>
      <x:c r="DXS5926" s="248"/>
      <x:c r="DXT5926" s="248"/>
      <x:c r="DXU5926" s="248"/>
      <x:c r="DXV5926" s="248"/>
      <x:c r="DXW5926" s="248"/>
      <x:c r="DXX5926" s="248"/>
      <x:c r="DXY5926" s="248"/>
      <x:c r="DXZ5926" s="248"/>
      <x:c r="DYA5926" s="248"/>
      <x:c r="DYB5926" s="248"/>
      <x:c r="DYC5926" s="248"/>
      <x:c r="DYD5926" s="248"/>
      <x:c r="DYE5926" s="248"/>
      <x:c r="DYF5926" s="248"/>
      <x:c r="DYG5926" s="248"/>
      <x:c r="DYH5926" s="248"/>
      <x:c r="DYI5926" s="248"/>
      <x:c r="DYJ5926" s="248"/>
      <x:c r="DYK5926" s="248"/>
      <x:c r="DYL5926" s="248"/>
      <x:c r="DYM5926" s="248"/>
      <x:c r="DYN5926" s="248"/>
      <x:c r="DYO5926" s="248"/>
      <x:c r="DYP5926" s="248"/>
      <x:c r="DYQ5926" s="248"/>
      <x:c r="DYR5926" s="248"/>
      <x:c r="DYS5926" s="248"/>
      <x:c r="DYT5926" s="248"/>
      <x:c r="DYU5926" s="248"/>
      <x:c r="DYV5926" s="248"/>
      <x:c r="DYW5926" s="248"/>
      <x:c r="DYX5926" s="248"/>
      <x:c r="DYY5926" s="248"/>
      <x:c r="DYZ5926" s="248"/>
      <x:c r="DZA5926" s="248"/>
      <x:c r="DZB5926" s="248"/>
      <x:c r="DZC5926" s="248"/>
      <x:c r="DZD5926" s="248"/>
      <x:c r="DZE5926" s="248"/>
      <x:c r="DZF5926" s="248"/>
      <x:c r="DZG5926" s="248"/>
      <x:c r="DZH5926" s="248"/>
      <x:c r="DZI5926" s="248"/>
      <x:c r="DZJ5926" s="248"/>
      <x:c r="DZK5926" s="248"/>
      <x:c r="DZL5926" s="248"/>
      <x:c r="DZM5926" s="248"/>
      <x:c r="DZN5926" s="248"/>
      <x:c r="DZO5926" s="248"/>
      <x:c r="DZP5926" s="248"/>
      <x:c r="DZQ5926" s="248"/>
      <x:c r="DZR5926" s="248"/>
      <x:c r="DZS5926" s="248"/>
      <x:c r="DZT5926" s="248"/>
      <x:c r="DZU5926" s="248"/>
      <x:c r="DZV5926" s="248"/>
      <x:c r="DZW5926" s="248"/>
      <x:c r="DZX5926" s="248"/>
      <x:c r="DZY5926" s="248"/>
      <x:c r="DZZ5926" s="248"/>
      <x:c r="EAA5926" s="248"/>
      <x:c r="EAB5926" s="248"/>
      <x:c r="EAC5926" s="248"/>
      <x:c r="EAD5926" s="248"/>
      <x:c r="EAE5926" s="248"/>
      <x:c r="EAF5926" s="248"/>
      <x:c r="EAG5926" s="248"/>
      <x:c r="EAH5926" s="248"/>
      <x:c r="EAI5926" s="248"/>
      <x:c r="EAJ5926" s="248"/>
      <x:c r="EAK5926" s="248"/>
      <x:c r="EAL5926" s="248"/>
      <x:c r="EAM5926" s="248"/>
      <x:c r="EAN5926" s="248"/>
      <x:c r="EAO5926" s="248"/>
      <x:c r="EAP5926" s="248"/>
      <x:c r="EAQ5926" s="248"/>
      <x:c r="EAR5926" s="248"/>
      <x:c r="EAS5926" s="248"/>
      <x:c r="EAT5926" s="248"/>
      <x:c r="EAU5926" s="248"/>
      <x:c r="EAV5926" s="248"/>
      <x:c r="EAW5926" s="248"/>
      <x:c r="EAX5926" s="248"/>
      <x:c r="EAY5926" s="248"/>
      <x:c r="EAZ5926" s="248"/>
      <x:c r="EBA5926" s="248"/>
      <x:c r="EBB5926" s="248"/>
      <x:c r="EBC5926" s="248"/>
      <x:c r="EBD5926" s="248"/>
      <x:c r="EBE5926" s="248"/>
      <x:c r="EBF5926" s="248"/>
      <x:c r="EBG5926" s="248"/>
      <x:c r="EBH5926" s="248"/>
      <x:c r="EBI5926" s="248"/>
      <x:c r="EBJ5926" s="248"/>
      <x:c r="EBK5926" s="248"/>
      <x:c r="EBL5926" s="248"/>
      <x:c r="EBM5926" s="248"/>
      <x:c r="EBN5926" s="248"/>
      <x:c r="EBO5926" s="248"/>
      <x:c r="EBP5926" s="248"/>
      <x:c r="EBQ5926" s="248"/>
      <x:c r="EBR5926" s="248"/>
      <x:c r="EBS5926" s="248"/>
      <x:c r="EBT5926" s="248"/>
      <x:c r="EBU5926" s="248"/>
      <x:c r="EBV5926" s="248"/>
      <x:c r="EBW5926" s="248"/>
      <x:c r="EBX5926" s="248"/>
      <x:c r="EBY5926" s="248"/>
      <x:c r="EBZ5926" s="248"/>
      <x:c r="ECA5926" s="248"/>
      <x:c r="ECB5926" s="248"/>
      <x:c r="ECC5926" s="248"/>
      <x:c r="ECD5926" s="248"/>
      <x:c r="ECE5926" s="248"/>
      <x:c r="ECF5926" s="248"/>
      <x:c r="ECG5926" s="248"/>
      <x:c r="ECH5926" s="248"/>
      <x:c r="ECI5926" s="248"/>
      <x:c r="ECJ5926" s="248"/>
      <x:c r="ECK5926" s="248"/>
      <x:c r="ECL5926" s="248"/>
      <x:c r="ECM5926" s="248"/>
      <x:c r="ECN5926" s="248"/>
      <x:c r="ECO5926" s="248"/>
      <x:c r="ECP5926" s="248"/>
      <x:c r="ECQ5926" s="248"/>
      <x:c r="ECR5926" s="248"/>
      <x:c r="ECS5926" s="248"/>
      <x:c r="ECT5926" s="248"/>
      <x:c r="ECU5926" s="248"/>
      <x:c r="ECV5926" s="248"/>
      <x:c r="ECW5926" s="248"/>
      <x:c r="ECX5926" s="248"/>
      <x:c r="ECY5926" s="248"/>
      <x:c r="ECZ5926" s="248"/>
      <x:c r="EDA5926" s="248"/>
      <x:c r="EDB5926" s="248"/>
      <x:c r="EDC5926" s="248"/>
      <x:c r="EDD5926" s="248"/>
      <x:c r="EDE5926" s="248"/>
      <x:c r="EDF5926" s="248"/>
      <x:c r="EDG5926" s="248"/>
      <x:c r="EDH5926" s="248"/>
      <x:c r="EDI5926" s="248"/>
      <x:c r="EDJ5926" s="248"/>
      <x:c r="EDK5926" s="248"/>
      <x:c r="EDL5926" s="248"/>
      <x:c r="EDM5926" s="248"/>
      <x:c r="EDN5926" s="248"/>
      <x:c r="EDO5926" s="248"/>
      <x:c r="EDP5926" s="248"/>
      <x:c r="EDQ5926" s="248"/>
      <x:c r="EDR5926" s="248"/>
      <x:c r="EDS5926" s="248"/>
      <x:c r="EDT5926" s="248"/>
      <x:c r="EDU5926" s="248"/>
      <x:c r="EDV5926" s="248"/>
      <x:c r="EDW5926" s="248"/>
      <x:c r="EDX5926" s="248"/>
      <x:c r="EDY5926" s="248"/>
      <x:c r="EDZ5926" s="248"/>
      <x:c r="EEA5926" s="248"/>
      <x:c r="EEB5926" s="248"/>
      <x:c r="EEC5926" s="248"/>
      <x:c r="EED5926" s="248"/>
      <x:c r="EEE5926" s="248"/>
      <x:c r="EEF5926" s="248"/>
      <x:c r="EEG5926" s="248"/>
      <x:c r="EEH5926" s="248"/>
      <x:c r="EEI5926" s="248"/>
      <x:c r="EEJ5926" s="248"/>
      <x:c r="EEK5926" s="248"/>
      <x:c r="EEL5926" s="248"/>
      <x:c r="EEM5926" s="248"/>
      <x:c r="EEN5926" s="248"/>
      <x:c r="EEO5926" s="248"/>
      <x:c r="EEP5926" s="248"/>
      <x:c r="EEQ5926" s="248"/>
      <x:c r="EER5926" s="248"/>
      <x:c r="EES5926" s="248"/>
      <x:c r="EET5926" s="248"/>
      <x:c r="EEU5926" s="248"/>
      <x:c r="EEV5926" s="248"/>
      <x:c r="EEW5926" s="248"/>
      <x:c r="EEX5926" s="248"/>
      <x:c r="EEY5926" s="248"/>
      <x:c r="EEZ5926" s="248"/>
      <x:c r="EFA5926" s="248"/>
      <x:c r="EFB5926" s="248"/>
      <x:c r="EFC5926" s="248"/>
      <x:c r="EFD5926" s="248"/>
      <x:c r="EFE5926" s="248"/>
      <x:c r="EFF5926" s="248"/>
      <x:c r="EFG5926" s="248"/>
      <x:c r="EFH5926" s="248"/>
      <x:c r="EFI5926" s="248"/>
      <x:c r="EFJ5926" s="248"/>
      <x:c r="EFK5926" s="248"/>
      <x:c r="EFL5926" s="248"/>
      <x:c r="EFM5926" s="248"/>
      <x:c r="EFN5926" s="248"/>
      <x:c r="EFO5926" s="248"/>
      <x:c r="EFP5926" s="248"/>
      <x:c r="EFQ5926" s="248"/>
      <x:c r="EFR5926" s="248"/>
      <x:c r="EFS5926" s="248"/>
      <x:c r="EFT5926" s="248"/>
      <x:c r="EFU5926" s="248"/>
      <x:c r="EFV5926" s="248"/>
      <x:c r="EFW5926" s="248"/>
      <x:c r="EFX5926" s="248"/>
      <x:c r="EFY5926" s="248"/>
      <x:c r="EFZ5926" s="248"/>
      <x:c r="EGA5926" s="248"/>
      <x:c r="EGB5926" s="248"/>
      <x:c r="EGC5926" s="248"/>
      <x:c r="EGD5926" s="248"/>
      <x:c r="EGE5926" s="248"/>
      <x:c r="EGF5926" s="248"/>
      <x:c r="EGG5926" s="248"/>
      <x:c r="EGH5926" s="248"/>
      <x:c r="EGI5926" s="248"/>
      <x:c r="EGJ5926" s="248"/>
      <x:c r="EGK5926" s="248"/>
      <x:c r="EGL5926" s="248"/>
      <x:c r="EGM5926" s="248"/>
      <x:c r="EGN5926" s="248"/>
      <x:c r="EGO5926" s="248"/>
      <x:c r="EGP5926" s="248"/>
      <x:c r="EGQ5926" s="248"/>
      <x:c r="EGR5926" s="248"/>
      <x:c r="EGS5926" s="248"/>
      <x:c r="EGT5926" s="248"/>
      <x:c r="EGU5926" s="248"/>
      <x:c r="EGV5926" s="248"/>
      <x:c r="EGW5926" s="248"/>
      <x:c r="EGX5926" s="248"/>
      <x:c r="EGY5926" s="248"/>
      <x:c r="EGZ5926" s="248"/>
      <x:c r="EHA5926" s="248"/>
      <x:c r="EHB5926" s="248"/>
      <x:c r="EHC5926" s="248"/>
      <x:c r="EHD5926" s="248"/>
      <x:c r="EHE5926" s="248"/>
      <x:c r="EHF5926" s="248"/>
      <x:c r="EHG5926" s="248"/>
      <x:c r="EHH5926" s="248"/>
      <x:c r="EHI5926" s="248"/>
      <x:c r="EHJ5926" s="248"/>
      <x:c r="EHK5926" s="248"/>
      <x:c r="EHL5926" s="248"/>
      <x:c r="EHM5926" s="248"/>
      <x:c r="EHN5926" s="248"/>
      <x:c r="EHO5926" s="248"/>
      <x:c r="EHP5926" s="248"/>
      <x:c r="EHQ5926" s="248"/>
      <x:c r="EHR5926" s="248"/>
      <x:c r="EHS5926" s="248"/>
      <x:c r="EHT5926" s="248"/>
      <x:c r="EHU5926" s="248"/>
      <x:c r="EHV5926" s="248"/>
      <x:c r="EHW5926" s="248"/>
      <x:c r="EHX5926" s="248"/>
      <x:c r="EHY5926" s="248"/>
      <x:c r="EHZ5926" s="248"/>
      <x:c r="EIA5926" s="248"/>
      <x:c r="EIB5926" s="248"/>
      <x:c r="EIC5926" s="248"/>
      <x:c r="EID5926" s="248"/>
      <x:c r="EIE5926" s="248"/>
      <x:c r="EIF5926" s="248"/>
      <x:c r="EIG5926" s="248"/>
      <x:c r="EIH5926" s="248"/>
      <x:c r="EII5926" s="248"/>
      <x:c r="EIJ5926" s="248"/>
      <x:c r="EIK5926" s="248"/>
      <x:c r="EIL5926" s="248"/>
      <x:c r="EIM5926" s="248"/>
      <x:c r="EIN5926" s="248"/>
      <x:c r="EIO5926" s="248"/>
      <x:c r="EIP5926" s="248"/>
      <x:c r="EIQ5926" s="248"/>
      <x:c r="EIR5926" s="248"/>
      <x:c r="EIS5926" s="248"/>
      <x:c r="EIT5926" s="248"/>
      <x:c r="EIU5926" s="248"/>
      <x:c r="EIV5926" s="248"/>
      <x:c r="EIW5926" s="248"/>
      <x:c r="EIX5926" s="248"/>
      <x:c r="EIY5926" s="248"/>
      <x:c r="EIZ5926" s="248"/>
      <x:c r="EJA5926" s="248"/>
      <x:c r="EJB5926" s="248"/>
      <x:c r="EJC5926" s="248"/>
      <x:c r="EJD5926" s="248"/>
      <x:c r="EJE5926" s="248"/>
      <x:c r="EJF5926" s="248"/>
      <x:c r="EJG5926" s="248"/>
      <x:c r="EJH5926" s="248"/>
      <x:c r="EJI5926" s="248"/>
      <x:c r="EJJ5926" s="248"/>
      <x:c r="EJK5926" s="248"/>
      <x:c r="EJL5926" s="248"/>
      <x:c r="EJM5926" s="248"/>
      <x:c r="EJN5926" s="248"/>
      <x:c r="EJO5926" s="248"/>
      <x:c r="EJP5926" s="248"/>
      <x:c r="EJQ5926" s="248"/>
      <x:c r="EJR5926" s="248"/>
      <x:c r="EJS5926" s="248"/>
      <x:c r="EJT5926" s="248"/>
      <x:c r="EJU5926" s="248"/>
      <x:c r="EJV5926" s="248"/>
      <x:c r="EJW5926" s="248"/>
      <x:c r="EJX5926" s="248"/>
      <x:c r="EJY5926" s="248"/>
      <x:c r="EJZ5926" s="248"/>
      <x:c r="EKA5926" s="248"/>
      <x:c r="EKB5926" s="248"/>
      <x:c r="EKC5926" s="248"/>
      <x:c r="EKD5926" s="248"/>
      <x:c r="EKE5926" s="248"/>
      <x:c r="EKF5926" s="248"/>
      <x:c r="EKG5926" s="248"/>
      <x:c r="EKH5926" s="248"/>
      <x:c r="EKI5926" s="248"/>
      <x:c r="EKJ5926" s="248"/>
      <x:c r="EKK5926" s="248"/>
      <x:c r="EKL5926" s="248"/>
      <x:c r="EKM5926" s="248"/>
      <x:c r="EKN5926" s="248"/>
      <x:c r="EKO5926" s="248"/>
      <x:c r="EKP5926" s="248"/>
      <x:c r="EKQ5926" s="248"/>
      <x:c r="EKR5926" s="248"/>
      <x:c r="EKS5926" s="248"/>
      <x:c r="EKT5926" s="248"/>
      <x:c r="EKU5926" s="248"/>
      <x:c r="EKV5926" s="248"/>
      <x:c r="EKW5926" s="248"/>
      <x:c r="EKX5926" s="248"/>
      <x:c r="EKY5926" s="248"/>
      <x:c r="EKZ5926" s="248"/>
      <x:c r="ELA5926" s="248"/>
      <x:c r="ELB5926" s="248"/>
      <x:c r="ELC5926" s="248"/>
      <x:c r="ELD5926" s="248"/>
      <x:c r="ELE5926" s="248"/>
      <x:c r="ELF5926" s="248"/>
      <x:c r="ELG5926" s="248"/>
      <x:c r="ELH5926" s="248"/>
      <x:c r="ELI5926" s="248"/>
      <x:c r="ELJ5926" s="248"/>
      <x:c r="ELK5926" s="248"/>
      <x:c r="ELL5926" s="248"/>
      <x:c r="ELM5926" s="248"/>
      <x:c r="ELN5926" s="248"/>
      <x:c r="ELO5926" s="248"/>
      <x:c r="ELP5926" s="248"/>
      <x:c r="ELQ5926" s="248"/>
      <x:c r="ELR5926" s="248"/>
      <x:c r="ELS5926" s="248"/>
      <x:c r="ELT5926" s="248"/>
      <x:c r="ELU5926" s="248"/>
      <x:c r="ELV5926" s="248"/>
      <x:c r="ELW5926" s="248"/>
      <x:c r="ELX5926" s="248"/>
      <x:c r="ELY5926" s="248"/>
      <x:c r="ELZ5926" s="248"/>
      <x:c r="EMA5926" s="248"/>
      <x:c r="EMB5926" s="248"/>
      <x:c r="EMC5926" s="248"/>
      <x:c r="EMD5926" s="248"/>
      <x:c r="EME5926" s="248"/>
      <x:c r="EMF5926" s="248"/>
      <x:c r="EMG5926" s="248"/>
      <x:c r="EMH5926" s="248"/>
      <x:c r="EMI5926" s="248"/>
      <x:c r="EMJ5926" s="248"/>
      <x:c r="EMK5926" s="248"/>
      <x:c r="EML5926" s="248"/>
      <x:c r="EMM5926" s="248"/>
      <x:c r="EMN5926" s="248"/>
      <x:c r="EMO5926" s="248"/>
      <x:c r="EMP5926" s="248"/>
      <x:c r="EMQ5926" s="248"/>
      <x:c r="EMR5926" s="248"/>
      <x:c r="EMS5926" s="248"/>
      <x:c r="EMT5926" s="248"/>
      <x:c r="EMU5926" s="248"/>
      <x:c r="EMV5926" s="248"/>
      <x:c r="EMW5926" s="248"/>
      <x:c r="EMX5926" s="248"/>
      <x:c r="EMY5926" s="248"/>
      <x:c r="EMZ5926" s="248"/>
      <x:c r="ENA5926" s="248"/>
      <x:c r="ENB5926" s="248"/>
      <x:c r="ENC5926" s="248"/>
      <x:c r="END5926" s="248"/>
      <x:c r="ENE5926" s="248"/>
      <x:c r="ENF5926" s="248"/>
      <x:c r="ENG5926" s="248"/>
      <x:c r="ENH5926" s="248"/>
      <x:c r="ENI5926" s="248"/>
      <x:c r="ENJ5926" s="248"/>
      <x:c r="ENK5926" s="248"/>
      <x:c r="ENL5926" s="248"/>
      <x:c r="ENM5926" s="248"/>
      <x:c r="ENN5926" s="248"/>
      <x:c r="ENO5926" s="248"/>
      <x:c r="ENP5926" s="248"/>
      <x:c r="ENQ5926" s="248"/>
      <x:c r="ENR5926" s="248"/>
      <x:c r="ENS5926" s="248"/>
      <x:c r="ENT5926" s="248"/>
      <x:c r="ENU5926" s="248"/>
      <x:c r="ENV5926" s="248"/>
      <x:c r="ENW5926" s="248"/>
      <x:c r="ENX5926" s="248"/>
      <x:c r="ENY5926" s="248"/>
      <x:c r="ENZ5926" s="248"/>
      <x:c r="EOA5926" s="248"/>
      <x:c r="EOB5926" s="248"/>
      <x:c r="EOC5926" s="248"/>
      <x:c r="EOD5926" s="248"/>
      <x:c r="EOE5926" s="248"/>
      <x:c r="EOF5926" s="248"/>
      <x:c r="EOG5926" s="248"/>
      <x:c r="EOH5926" s="248"/>
      <x:c r="EOI5926" s="248"/>
      <x:c r="EOJ5926" s="248"/>
      <x:c r="EOK5926" s="248"/>
      <x:c r="EOL5926" s="248"/>
      <x:c r="EOM5926" s="248"/>
      <x:c r="EON5926" s="248"/>
      <x:c r="EOO5926" s="248"/>
      <x:c r="EOP5926" s="248"/>
      <x:c r="EOQ5926" s="248"/>
      <x:c r="EOR5926" s="248"/>
      <x:c r="EOS5926" s="248"/>
      <x:c r="EOT5926" s="248"/>
      <x:c r="EOU5926" s="248"/>
      <x:c r="EOV5926" s="248"/>
      <x:c r="EOW5926" s="248"/>
      <x:c r="EOX5926" s="248"/>
      <x:c r="EOY5926" s="248"/>
      <x:c r="EOZ5926" s="248"/>
      <x:c r="EPA5926" s="248"/>
      <x:c r="EPB5926" s="248"/>
      <x:c r="EPC5926" s="248"/>
      <x:c r="EPD5926" s="248"/>
      <x:c r="EPE5926" s="248"/>
      <x:c r="EPF5926" s="248"/>
      <x:c r="EPG5926" s="248"/>
      <x:c r="EPH5926" s="248"/>
      <x:c r="EPI5926" s="248"/>
      <x:c r="EPJ5926" s="248"/>
      <x:c r="EPK5926" s="248"/>
      <x:c r="EPL5926" s="248"/>
      <x:c r="EPM5926" s="248"/>
      <x:c r="EPN5926" s="248"/>
      <x:c r="EPO5926" s="248"/>
      <x:c r="EPP5926" s="248"/>
      <x:c r="EPQ5926" s="248"/>
      <x:c r="EPR5926" s="248"/>
      <x:c r="EPS5926" s="248"/>
      <x:c r="EPT5926" s="248"/>
      <x:c r="EPU5926" s="248"/>
      <x:c r="EPV5926" s="248"/>
      <x:c r="EPW5926" s="248"/>
      <x:c r="EPX5926" s="248"/>
      <x:c r="EPY5926" s="248"/>
      <x:c r="EPZ5926" s="248"/>
      <x:c r="EQA5926" s="248"/>
      <x:c r="EQB5926" s="248"/>
      <x:c r="EQC5926" s="248"/>
      <x:c r="EQD5926" s="248"/>
      <x:c r="EQE5926" s="248"/>
      <x:c r="EQF5926" s="248"/>
      <x:c r="EQG5926" s="248"/>
      <x:c r="EQH5926" s="248"/>
      <x:c r="EQI5926" s="248"/>
      <x:c r="EQJ5926" s="248"/>
      <x:c r="EQK5926" s="248"/>
      <x:c r="EQL5926" s="248"/>
      <x:c r="EQM5926" s="248"/>
      <x:c r="EQN5926" s="248"/>
      <x:c r="EQO5926" s="248"/>
      <x:c r="EQP5926" s="248"/>
      <x:c r="EQQ5926" s="248"/>
      <x:c r="EQR5926" s="248"/>
      <x:c r="EQS5926" s="248"/>
      <x:c r="EQT5926" s="248"/>
      <x:c r="EQU5926" s="248"/>
      <x:c r="EQV5926" s="248"/>
      <x:c r="EQW5926" s="248"/>
      <x:c r="EQX5926" s="248"/>
      <x:c r="EQY5926" s="248"/>
      <x:c r="EQZ5926" s="248"/>
      <x:c r="ERA5926" s="248"/>
      <x:c r="ERB5926" s="248"/>
      <x:c r="ERC5926" s="248"/>
      <x:c r="ERD5926" s="248"/>
      <x:c r="ERE5926" s="248"/>
      <x:c r="ERF5926" s="248"/>
      <x:c r="ERG5926" s="248"/>
      <x:c r="ERH5926" s="248"/>
      <x:c r="ERI5926" s="248"/>
      <x:c r="ERJ5926" s="248"/>
      <x:c r="ERK5926" s="248"/>
      <x:c r="ERL5926" s="248"/>
      <x:c r="ERM5926" s="248"/>
      <x:c r="ERN5926" s="248"/>
      <x:c r="ERO5926" s="248"/>
      <x:c r="ERP5926" s="248"/>
      <x:c r="ERQ5926" s="248"/>
      <x:c r="ERR5926" s="248"/>
      <x:c r="ERS5926" s="248"/>
      <x:c r="ERT5926" s="248"/>
      <x:c r="ERU5926" s="248"/>
      <x:c r="ERV5926" s="248"/>
      <x:c r="ERW5926" s="248"/>
      <x:c r="ERX5926" s="248"/>
      <x:c r="ERY5926" s="248"/>
      <x:c r="ERZ5926" s="248"/>
      <x:c r="ESA5926" s="248"/>
      <x:c r="ESB5926" s="248"/>
      <x:c r="ESC5926" s="248"/>
      <x:c r="ESD5926" s="248"/>
      <x:c r="ESE5926" s="248"/>
      <x:c r="ESF5926" s="248"/>
      <x:c r="ESG5926" s="248"/>
      <x:c r="ESH5926" s="248"/>
      <x:c r="ESI5926" s="248"/>
      <x:c r="ESJ5926" s="248"/>
      <x:c r="ESK5926" s="248"/>
      <x:c r="ESL5926" s="248"/>
      <x:c r="ESM5926" s="248"/>
      <x:c r="ESN5926" s="248"/>
      <x:c r="ESO5926" s="248"/>
      <x:c r="ESP5926" s="248"/>
      <x:c r="ESQ5926" s="248"/>
      <x:c r="ESR5926" s="248"/>
      <x:c r="ESS5926" s="248"/>
      <x:c r="EST5926" s="248"/>
      <x:c r="ESU5926" s="248"/>
      <x:c r="ESV5926" s="248"/>
      <x:c r="ESW5926" s="248"/>
      <x:c r="ESX5926" s="248"/>
      <x:c r="ESY5926" s="248"/>
      <x:c r="ESZ5926" s="248"/>
      <x:c r="ETA5926" s="248"/>
      <x:c r="ETB5926" s="248"/>
      <x:c r="ETC5926" s="248"/>
      <x:c r="ETD5926" s="248"/>
      <x:c r="ETE5926" s="248"/>
      <x:c r="ETF5926" s="248"/>
      <x:c r="ETG5926" s="248"/>
      <x:c r="ETH5926" s="248"/>
      <x:c r="ETI5926" s="248"/>
      <x:c r="ETJ5926" s="248"/>
      <x:c r="ETK5926" s="248"/>
      <x:c r="ETL5926" s="248"/>
      <x:c r="ETM5926" s="248"/>
      <x:c r="ETN5926" s="248"/>
      <x:c r="ETO5926" s="248"/>
      <x:c r="ETP5926" s="248"/>
      <x:c r="ETQ5926" s="248"/>
      <x:c r="ETR5926" s="248"/>
      <x:c r="ETS5926" s="248"/>
      <x:c r="ETT5926" s="248"/>
      <x:c r="ETU5926" s="248"/>
      <x:c r="ETV5926" s="248"/>
      <x:c r="ETW5926" s="248"/>
      <x:c r="ETX5926" s="248"/>
      <x:c r="ETY5926" s="248"/>
      <x:c r="ETZ5926" s="248"/>
      <x:c r="EUA5926" s="248"/>
      <x:c r="EUB5926" s="248"/>
      <x:c r="EUC5926" s="248"/>
      <x:c r="EUD5926" s="248"/>
      <x:c r="EUE5926" s="248"/>
      <x:c r="EUF5926" s="248"/>
      <x:c r="EUG5926" s="248"/>
      <x:c r="EUH5926" s="248"/>
      <x:c r="EUI5926" s="248"/>
      <x:c r="EUJ5926" s="248"/>
      <x:c r="EUK5926" s="248"/>
      <x:c r="EUL5926" s="248"/>
      <x:c r="EUM5926" s="248"/>
      <x:c r="EUN5926" s="248"/>
      <x:c r="EUO5926" s="248"/>
      <x:c r="EUP5926" s="248"/>
      <x:c r="EUQ5926" s="248"/>
      <x:c r="EUR5926" s="248"/>
      <x:c r="EUS5926" s="248"/>
      <x:c r="EUT5926" s="248"/>
      <x:c r="EUU5926" s="248"/>
      <x:c r="EUV5926" s="248"/>
      <x:c r="EUW5926" s="248"/>
      <x:c r="EUX5926" s="248"/>
      <x:c r="EUY5926" s="248"/>
      <x:c r="EUZ5926" s="248"/>
      <x:c r="EVA5926" s="248"/>
      <x:c r="EVB5926" s="248"/>
      <x:c r="EVC5926" s="248"/>
      <x:c r="EVD5926" s="248"/>
      <x:c r="EVE5926" s="248"/>
      <x:c r="EVF5926" s="248"/>
      <x:c r="EVG5926" s="248"/>
      <x:c r="EVH5926" s="248"/>
      <x:c r="EVI5926" s="248"/>
      <x:c r="EVJ5926" s="248"/>
      <x:c r="EVK5926" s="248"/>
      <x:c r="EVL5926" s="248"/>
      <x:c r="EVM5926" s="248"/>
      <x:c r="EVN5926" s="248"/>
      <x:c r="EVO5926" s="248"/>
      <x:c r="EVP5926" s="248"/>
      <x:c r="EVQ5926" s="248"/>
      <x:c r="EVR5926" s="248"/>
      <x:c r="EVS5926" s="248"/>
      <x:c r="EVT5926" s="248"/>
      <x:c r="EVU5926" s="248"/>
      <x:c r="EVV5926" s="248"/>
      <x:c r="EVW5926" s="248"/>
      <x:c r="EVX5926" s="248"/>
      <x:c r="EVY5926" s="248"/>
      <x:c r="EVZ5926" s="248"/>
      <x:c r="EWA5926" s="248"/>
      <x:c r="EWB5926" s="248"/>
      <x:c r="EWC5926" s="248"/>
      <x:c r="EWD5926" s="248"/>
      <x:c r="EWE5926" s="248"/>
      <x:c r="EWF5926" s="248"/>
      <x:c r="EWG5926" s="248"/>
      <x:c r="EWH5926" s="248"/>
      <x:c r="EWI5926" s="248"/>
      <x:c r="EWJ5926" s="248"/>
      <x:c r="EWK5926" s="248"/>
      <x:c r="EWL5926" s="248"/>
      <x:c r="EWM5926" s="248"/>
      <x:c r="EWN5926" s="248"/>
      <x:c r="EWO5926" s="248"/>
      <x:c r="EWP5926" s="248"/>
      <x:c r="EWQ5926" s="248"/>
      <x:c r="EWR5926" s="248"/>
      <x:c r="EWS5926" s="248"/>
      <x:c r="EWT5926" s="248"/>
      <x:c r="EWU5926" s="248"/>
      <x:c r="EWV5926" s="248"/>
      <x:c r="EWW5926" s="248"/>
      <x:c r="EWX5926" s="248"/>
      <x:c r="EWY5926" s="248"/>
      <x:c r="EWZ5926" s="248"/>
      <x:c r="EXA5926" s="248"/>
      <x:c r="EXB5926" s="248"/>
      <x:c r="EXC5926" s="248"/>
      <x:c r="EXD5926" s="248"/>
      <x:c r="EXE5926" s="248"/>
      <x:c r="EXF5926" s="248"/>
      <x:c r="EXG5926" s="248"/>
      <x:c r="EXH5926" s="248"/>
      <x:c r="EXI5926" s="248"/>
      <x:c r="EXJ5926" s="248"/>
      <x:c r="EXK5926" s="248"/>
      <x:c r="EXL5926" s="248"/>
      <x:c r="EXM5926" s="248"/>
      <x:c r="EXN5926" s="248"/>
      <x:c r="EXO5926" s="248"/>
      <x:c r="EXP5926" s="248"/>
      <x:c r="EXQ5926" s="248"/>
      <x:c r="EXR5926" s="248"/>
      <x:c r="EXS5926" s="248"/>
      <x:c r="EXT5926" s="248"/>
      <x:c r="EXU5926" s="248"/>
      <x:c r="EXV5926" s="248"/>
      <x:c r="EXW5926" s="248"/>
      <x:c r="EXX5926" s="248"/>
      <x:c r="EXY5926" s="248"/>
      <x:c r="EXZ5926" s="248"/>
      <x:c r="EYA5926" s="248"/>
      <x:c r="EYB5926" s="248"/>
      <x:c r="EYC5926" s="248"/>
      <x:c r="EYD5926" s="248"/>
      <x:c r="EYE5926" s="248"/>
      <x:c r="EYF5926" s="248"/>
      <x:c r="EYG5926" s="248"/>
      <x:c r="EYH5926" s="248"/>
      <x:c r="EYI5926" s="248"/>
      <x:c r="EYJ5926" s="248"/>
      <x:c r="EYK5926" s="248"/>
      <x:c r="EYL5926" s="248"/>
      <x:c r="EYM5926" s="248"/>
      <x:c r="EYN5926" s="248"/>
      <x:c r="EYO5926" s="248"/>
      <x:c r="EYP5926" s="248"/>
      <x:c r="EYQ5926" s="248"/>
      <x:c r="EYR5926" s="248"/>
      <x:c r="EYS5926" s="248"/>
      <x:c r="EYT5926" s="248"/>
      <x:c r="EYU5926" s="248"/>
      <x:c r="EYV5926" s="248"/>
      <x:c r="EYW5926" s="248"/>
      <x:c r="EYX5926" s="248"/>
      <x:c r="EYY5926" s="248"/>
      <x:c r="EYZ5926" s="248"/>
      <x:c r="EZA5926" s="248"/>
      <x:c r="EZB5926" s="248"/>
      <x:c r="EZC5926" s="248"/>
      <x:c r="EZD5926" s="248"/>
      <x:c r="EZE5926" s="248"/>
      <x:c r="EZF5926" s="248"/>
      <x:c r="EZG5926" s="248"/>
      <x:c r="EZH5926" s="248"/>
      <x:c r="EZI5926" s="248"/>
      <x:c r="EZJ5926" s="248"/>
      <x:c r="EZK5926" s="248"/>
      <x:c r="EZL5926" s="248"/>
      <x:c r="EZM5926" s="248"/>
      <x:c r="EZN5926" s="248"/>
      <x:c r="EZO5926" s="248"/>
      <x:c r="EZP5926" s="248"/>
      <x:c r="EZQ5926" s="248"/>
      <x:c r="EZR5926" s="248"/>
      <x:c r="EZS5926" s="248"/>
      <x:c r="EZT5926" s="248"/>
      <x:c r="EZU5926" s="248"/>
      <x:c r="EZV5926" s="248"/>
      <x:c r="EZW5926" s="248"/>
      <x:c r="EZX5926" s="248"/>
      <x:c r="EZY5926" s="248"/>
      <x:c r="EZZ5926" s="248"/>
      <x:c r="FAA5926" s="248"/>
      <x:c r="FAB5926" s="248"/>
      <x:c r="FAC5926" s="248"/>
      <x:c r="FAD5926" s="248"/>
      <x:c r="FAE5926" s="248"/>
      <x:c r="FAF5926" s="248"/>
      <x:c r="FAG5926" s="248"/>
      <x:c r="FAH5926" s="248"/>
      <x:c r="FAI5926" s="248"/>
      <x:c r="FAJ5926" s="248"/>
      <x:c r="FAK5926" s="248"/>
      <x:c r="FAL5926" s="248"/>
      <x:c r="FAM5926" s="248"/>
      <x:c r="FAN5926" s="248"/>
      <x:c r="FAO5926" s="248"/>
      <x:c r="FAP5926" s="248"/>
      <x:c r="FAQ5926" s="248"/>
      <x:c r="FAR5926" s="248"/>
      <x:c r="FAS5926" s="248"/>
      <x:c r="FAT5926" s="248"/>
      <x:c r="FAU5926" s="248"/>
      <x:c r="FAV5926" s="248"/>
      <x:c r="FAW5926" s="248"/>
      <x:c r="FAX5926" s="248"/>
      <x:c r="FAY5926" s="248"/>
      <x:c r="FAZ5926" s="248"/>
      <x:c r="FBA5926" s="248"/>
      <x:c r="FBB5926" s="248"/>
      <x:c r="FBC5926" s="248"/>
      <x:c r="FBD5926" s="248"/>
      <x:c r="FBE5926" s="248"/>
      <x:c r="FBF5926" s="248"/>
      <x:c r="FBG5926" s="248"/>
      <x:c r="FBH5926" s="248"/>
      <x:c r="FBI5926" s="248"/>
      <x:c r="FBJ5926" s="248"/>
      <x:c r="FBK5926" s="248"/>
      <x:c r="FBL5926" s="248"/>
      <x:c r="FBM5926" s="248"/>
      <x:c r="FBN5926" s="248"/>
      <x:c r="FBO5926" s="248"/>
      <x:c r="FBP5926" s="248"/>
      <x:c r="FBQ5926" s="248"/>
      <x:c r="FBR5926" s="248"/>
      <x:c r="FBS5926" s="248"/>
      <x:c r="FBT5926" s="248"/>
      <x:c r="FBU5926" s="248"/>
      <x:c r="FBV5926" s="248"/>
      <x:c r="FBW5926" s="248"/>
      <x:c r="FBX5926" s="248"/>
      <x:c r="FBY5926" s="248"/>
      <x:c r="FBZ5926" s="248"/>
      <x:c r="FCA5926" s="248"/>
      <x:c r="FCB5926" s="248"/>
      <x:c r="FCC5926" s="248"/>
      <x:c r="FCD5926" s="248"/>
      <x:c r="FCE5926" s="248"/>
      <x:c r="FCF5926" s="248"/>
      <x:c r="FCG5926" s="248"/>
      <x:c r="FCH5926" s="248"/>
      <x:c r="FCI5926" s="248"/>
      <x:c r="FCJ5926" s="248"/>
      <x:c r="FCK5926" s="248"/>
      <x:c r="FCL5926" s="248"/>
      <x:c r="FCM5926" s="248"/>
      <x:c r="FCN5926" s="248"/>
      <x:c r="FCO5926" s="248"/>
      <x:c r="FCP5926" s="248"/>
      <x:c r="FCQ5926" s="248"/>
      <x:c r="FCR5926" s="248"/>
      <x:c r="FCS5926" s="248"/>
      <x:c r="FCT5926" s="248"/>
      <x:c r="FCU5926" s="248"/>
      <x:c r="FCV5926" s="248"/>
      <x:c r="FCW5926" s="248"/>
      <x:c r="FCX5926" s="248"/>
      <x:c r="FCY5926" s="248"/>
      <x:c r="FCZ5926" s="248"/>
      <x:c r="FDA5926" s="248"/>
      <x:c r="FDB5926" s="248"/>
      <x:c r="FDC5926" s="248"/>
      <x:c r="FDD5926" s="248"/>
      <x:c r="FDE5926" s="248"/>
      <x:c r="FDF5926" s="248"/>
      <x:c r="FDG5926" s="248"/>
      <x:c r="FDH5926" s="248"/>
      <x:c r="FDI5926" s="248"/>
      <x:c r="FDJ5926" s="248"/>
      <x:c r="FDK5926" s="248"/>
      <x:c r="FDL5926" s="248"/>
      <x:c r="FDM5926" s="248"/>
      <x:c r="FDN5926" s="248"/>
      <x:c r="FDO5926" s="248"/>
      <x:c r="FDP5926" s="248"/>
      <x:c r="FDQ5926" s="248"/>
      <x:c r="FDR5926" s="248"/>
      <x:c r="FDS5926" s="248"/>
      <x:c r="FDT5926" s="248"/>
      <x:c r="FDU5926" s="248"/>
      <x:c r="FDV5926" s="248"/>
      <x:c r="FDW5926" s="248"/>
      <x:c r="FDX5926" s="248"/>
      <x:c r="FDY5926" s="248"/>
      <x:c r="FDZ5926" s="248"/>
      <x:c r="FEA5926" s="248"/>
      <x:c r="FEB5926" s="248"/>
      <x:c r="FEC5926" s="248"/>
      <x:c r="FED5926" s="248"/>
      <x:c r="FEE5926" s="248"/>
      <x:c r="FEF5926" s="248"/>
      <x:c r="FEG5926" s="248"/>
      <x:c r="FEH5926" s="248"/>
      <x:c r="FEI5926" s="248"/>
      <x:c r="FEJ5926" s="248"/>
      <x:c r="FEK5926" s="248"/>
      <x:c r="FEL5926" s="248"/>
      <x:c r="FEM5926" s="248"/>
      <x:c r="FEN5926" s="248"/>
      <x:c r="FEO5926" s="248"/>
      <x:c r="FEP5926" s="248"/>
      <x:c r="FEQ5926" s="248"/>
      <x:c r="FER5926" s="248"/>
      <x:c r="FES5926" s="248"/>
      <x:c r="FET5926" s="248"/>
      <x:c r="FEU5926" s="248"/>
      <x:c r="FEV5926" s="248"/>
      <x:c r="FEW5926" s="248"/>
      <x:c r="FEX5926" s="248"/>
      <x:c r="FEY5926" s="248"/>
      <x:c r="FEZ5926" s="248"/>
      <x:c r="FFA5926" s="248"/>
      <x:c r="FFB5926" s="248"/>
      <x:c r="FFC5926" s="248"/>
      <x:c r="FFD5926" s="248"/>
      <x:c r="FFE5926" s="248"/>
      <x:c r="FFF5926" s="248"/>
      <x:c r="FFG5926" s="248"/>
      <x:c r="FFH5926" s="248"/>
      <x:c r="FFI5926" s="248"/>
      <x:c r="FFJ5926" s="248"/>
      <x:c r="FFK5926" s="248"/>
      <x:c r="FFL5926" s="248"/>
      <x:c r="FFM5926" s="248"/>
      <x:c r="FFN5926" s="248"/>
      <x:c r="FFO5926" s="248"/>
      <x:c r="FFP5926" s="248"/>
      <x:c r="FFQ5926" s="248"/>
      <x:c r="FFR5926" s="248"/>
      <x:c r="FFS5926" s="248"/>
      <x:c r="FFT5926" s="248"/>
      <x:c r="FFU5926" s="248"/>
      <x:c r="FFV5926" s="248"/>
      <x:c r="FFW5926" s="248"/>
      <x:c r="FFX5926" s="248"/>
      <x:c r="FFY5926" s="248"/>
      <x:c r="FFZ5926" s="248"/>
      <x:c r="FGA5926" s="248"/>
      <x:c r="FGB5926" s="248"/>
      <x:c r="FGC5926" s="248"/>
      <x:c r="FGD5926" s="248"/>
      <x:c r="FGE5926" s="248"/>
      <x:c r="FGF5926" s="248"/>
      <x:c r="FGG5926" s="248"/>
      <x:c r="FGH5926" s="248"/>
      <x:c r="FGI5926" s="248"/>
      <x:c r="FGJ5926" s="248"/>
      <x:c r="FGK5926" s="248"/>
      <x:c r="FGL5926" s="248"/>
      <x:c r="FGM5926" s="248"/>
      <x:c r="FGN5926" s="248"/>
      <x:c r="FGO5926" s="248"/>
      <x:c r="FGP5926" s="248"/>
      <x:c r="FGQ5926" s="248"/>
      <x:c r="FGR5926" s="248"/>
      <x:c r="FGS5926" s="248"/>
      <x:c r="FGT5926" s="248"/>
      <x:c r="FGU5926" s="248"/>
      <x:c r="FGV5926" s="248"/>
      <x:c r="FGW5926" s="248"/>
      <x:c r="FGX5926" s="248"/>
      <x:c r="FGY5926" s="248"/>
      <x:c r="FGZ5926" s="248"/>
      <x:c r="FHA5926" s="248"/>
      <x:c r="FHB5926" s="248"/>
      <x:c r="FHC5926" s="248"/>
      <x:c r="FHD5926" s="248"/>
      <x:c r="FHE5926" s="248"/>
      <x:c r="FHF5926" s="248"/>
      <x:c r="FHG5926" s="248"/>
      <x:c r="FHH5926" s="248"/>
      <x:c r="FHI5926" s="248"/>
      <x:c r="FHJ5926" s="248"/>
      <x:c r="FHK5926" s="248"/>
      <x:c r="FHL5926" s="248"/>
      <x:c r="FHM5926" s="248"/>
      <x:c r="FHN5926" s="248"/>
      <x:c r="FHO5926" s="248"/>
      <x:c r="FHP5926" s="248"/>
      <x:c r="FHQ5926" s="248"/>
      <x:c r="FHR5926" s="248"/>
      <x:c r="FHS5926" s="248"/>
      <x:c r="FHT5926" s="248"/>
      <x:c r="FHU5926" s="248"/>
      <x:c r="FHV5926" s="248"/>
      <x:c r="FHW5926" s="248"/>
      <x:c r="FHX5926" s="248"/>
      <x:c r="FHY5926" s="248"/>
      <x:c r="FHZ5926" s="248"/>
      <x:c r="FIA5926" s="248"/>
      <x:c r="FIB5926" s="248"/>
      <x:c r="FIC5926" s="248"/>
      <x:c r="FID5926" s="248"/>
      <x:c r="FIE5926" s="248"/>
      <x:c r="FIF5926" s="248"/>
      <x:c r="FIG5926" s="248"/>
      <x:c r="FIH5926" s="248"/>
      <x:c r="FII5926" s="248"/>
      <x:c r="FIJ5926" s="248"/>
      <x:c r="FIK5926" s="248"/>
      <x:c r="FIL5926" s="248"/>
      <x:c r="FIM5926" s="248"/>
      <x:c r="FIN5926" s="248"/>
      <x:c r="FIO5926" s="248"/>
      <x:c r="FIP5926" s="248"/>
      <x:c r="FIQ5926" s="248"/>
      <x:c r="FIR5926" s="248"/>
      <x:c r="FIS5926" s="248"/>
      <x:c r="FIT5926" s="248"/>
      <x:c r="FIU5926" s="248"/>
      <x:c r="FIV5926" s="248"/>
      <x:c r="FIW5926" s="248"/>
      <x:c r="FIX5926" s="248"/>
      <x:c r="FIY5926" s="248"/>
      <x:c r="FIZ5926" s="248"/>
      <x:c r="FJA5926" s="248"/>
      <x:c r="FJB5926" s="248"/>
      <x:c r="FJC5926" s="248"/>
      <x:c r="FJD5926" s="248"/>
      <x:c r="FJE5926" s="248"/>
      <x:c r="FJF5926" s="248"/>
      <x:c r="FJG5926" s="248"/>
      <x:c r="FJH5926" s="248"/>
      <x:c r="FJI5926" s="248"/>
      <x:c r="FJJ5926" s="248"/>
      <x:c r="FJK5926" s="248"/>
      <x:c r="FJL5926" s="248"/>
      <x:c r="FJM5926" s="248"/>
      <x:c r="FJN5926" s="248"/>
      <x:c r="FJO5926" s="248"/>
      <x:c r="FJP5926" s="248"/>
      <x:c r="FJQ5926" s="248"/>
      <x:c r="FJR5926" s="248"/>
      <x:c r="FJS5926" s="248"/>
      <x:c r="FJT5926" s="248"/>
      <x:c r="FJU5926" s="248"/>
      <x:c r="FJV5926" s="248"/>
      <x:c r="FJW5926" s="248"/>
      <x:c r="FJX5926" s="248"/>
      <x:c r="FJY5926" s="248"/>
      <x:c r="FJZ5926" s="248"/>
      <x:c r="FKA5926" s="248"/>
      <x:c r="FKB5926" s="248"/>
      <x:c r="FKC5926" s="248"/>
      <x:c r="FKD5926" s="248"/>
      <x:c r="FKE5926" s="248"/>
      <x:c r="FKF5926" s="248"/>
      <x:c r="FKG5926" s="248"/>
      <x:c r="FKH5926" s="248"/>
      <x:c r="FKI5926" s="248"/>
      <x:c r="FKJ5926" s="248"/>
      <x:c r="FKK5926" s="248"/>
      <x:c r="FKL5926" s="248"/>
      <x:c r="FKM5926" s="248"/>
      <x:c r="FKN5926" s="248"/>
      <x:c r="FKO5926" s="248"/>
      <x:c r="FKP5926" s="248"/>
      <x:c r="FKQ5926" s="248"/>
      <x:c r="FKR5926" s="248"/>
      <x:c r="FKS5926" s="248"/>
      <x:c r="FKT5926" s="248"/>
      <x:c r="FKU5926" s="248"/>
      <x:c r="FKV5926" s="248"/>
      <x:c r="FKW5926" s="248"/>
      <x:c r="FKX5926" s="248"/>
      <x:c r="FKY5926" s="248"/>
      <x:c r="FKZ5926" s="248"/>
      <x:c r="FLA5926" s="248"/>
      <x:c r="FLB5926" s="248"/>
      <x:c r="FLC5926" s="248"/>
      <x:c r="FLD5926" s="248"/>
      <x:c r="FLE5926" s="248"/>
      <x:c r="FLF5926" s="248"/>
      <x:c r="FLG5926" s="248"/>
      <x:c r="FLH5926" s="248"/>
      <x:c r="FLI5926" s="248"/>
      <x:c r="FLJ5926" s="248"/>
      <x:c r="FLK5926" s="248"/>
      <x:c r="FLL5926" s="248"/>
      <x:c r="FLM5926" s="248"/>
      <x:c r="FLN5926" s="248"/>
      <x:c r="FLO5926" s="248"/>
      <x:c r="FLP5926" s="248"/>
      <x:c r="FLQ5926" s="248"/>
      <x:c r="FLR5926" s="248"/>
      <x:c r="FLS5926" s="248"/>
      <x:c r="FLT5926" s="248"/>
      <x:c r="FLU5926" s="248"/>
      <x:c r="FLV5926" s="248"/>
      <x:c r="FLW5926" s="248"/>
      <x:c r="FLX5926" s="248"/>
      <x:c r="FLY5926" s="248"/>
      <x:c r="FLZ5926" s="248"/>
      <x:c r="FMA5926" s="248"/>
      <x:c r="FMB5926" s="248"/>
      <x:c r="FMC5926" s="248"/>
      <x:c r="FMD5926" s="248"/>
      <x:c r="FME5926" s="248"/>
      <x:c r="FMF5926" s="248"/>
      <x:c r="FMG5926" s="248"/>
      <x:c r="FMH5926" s="248"/>
      <x:c r="FMI5926" s="248"/>
      <x:c r="FMJ5926" s="248"/>
      <x:c r="FMK5926" s="248"/>
      <x:c r="FML5926" s="248"/>
      <x:c r="FMM5926" s="248"/>
      <x:c r="FMN5926" s="248"/>
      <x:c r="FMO5926" s="248"/>
      <x:c r="FMP5926" s="248"/>
      <x:c r="FMQ5926" s="248"/>
      <x:c r="FMR5926" s="248"/>
      <x:c r="FMS5926" s="248"/>
      <x:c r="FMT5926" s="248"/>
      <x:c r="FMU5926" s="248"/>
      <x:c r="FMV5926" s="248"/>
      <x:c r="FMW5926" s="248"/>
      <x:c r="FMX5926" s="248"/>
      <x:c r="FMY5926" s="248"/>
      <x:c r="FMZ5926" s="248"/>
      <x:c r="FNA5926" s="248"/>
      <x:c r="FNB5926" s="248"/>
      <x:c r="FNC5926" s="248"/>
      <x:c r="FND5926" s="248"/>
      <x:c r="FNE5926" s="248"/>
      <x:c r="FNF5926" s="248"/>
      <x:c r="FNG5926" s="248"/>
      <x:c r="FNH5926" s="248"/>
      <x:c r="FNI5926" s="248"/>
      <x:c r="FNJ5926" s="248"/>
      <x:c r="FNK5926" s="248"/>
      <x:c r="FNL5926" s="248"/>
      <x:c r="FNM5926" s="248"/>
      <x:c r="FNN5926" s="248"/>
      <x:c r="FNO5926" s="248"/>
      <x:c r="FNP5926" s="248"/>
      <x:c r="FNQ5926" s="248"/>
      <x:c r="FNR5926" s="248"/>
      <x:c r="FNS5926" s="248"/>
      <x:c r="FNT5926" s="248"/>
      <x:c r="FNU5926" s="248"/>
      <x:c r="FNV5926" s="248"/>
      <x:c r="FNW5926" s="248"/>
      <x:c r="FNX5926" s="248"/>
      <x:c r="FNY5926" s="248"/>
      <x:c r="FNZ5926" s="248"/>
      <x:c r="FOA5926" s="248"/>
      <x:c r="FOB5926" s="248"/>
      <x:c r="FOC5926" s="248"/>
      <x:c r="FOD5926" s="248"/>
      <x:c r="FOE5926" s="248"/>
      <x:c r="FOF5926" s="248"/>
      <x:c r="FOG5926" s="248"/>
      <x:c r="FOH5926" s="248"/>
      <x:c r="FOI5926" s="248"/>
      <x:c r="FOJ5926" s="248"/>
      <x:c r="FOK5926" s="248"/>
      <x:c r="FOL5926" s="248"/>
      <x:c r="FOM5926" s="248"/>
      <x:c r="FON5926" s="248"/>
      <x:c r="FOO5926" s="248"/>
      <x:c r="FOP5926" s="248"/>
      <x:c r="FOQ5926" s="248"/>
      <x:c r="FOR5926" s="248"/>
      <x:c r="FOS5926" s="248"/>
      <x:c r="FOT5926" s="248"/>
      <x:c r="FOU5926" s="248"/>
      <x:c r="FOV5926" s="248"/>
      <x:c r="FOW5926" s="248"/>
      <x:c r="FOX5926" s="248"/>
      <x:c r="FOY5926" s="248"/>
      <x:c r="FOZ5926" s="248"/>
      <x:c r="FPA5926" s="248"/>
      <x:c r="FPB5926" s="248"/>
      <x:c r="FPC5926" s="248"/>
      <x:c r="FPD5926" s="248"/>
      <x:c r="FPE5926" s="248"/>
      <x:c r="FPF5926" s="248"/>
      <x:c r="FPG5926" s="248"/>
      <x:c r="FPH5926" s="248"/>
      <x:c r="FPI5926" s="248"/>
      <x:c r="FPJ5926" s="248"/>
      <x:c r="FPK5926" s="248"/>
      <x:c r="FPL5926" s="248"/>
      <x:c r="FPM5926" s="248"/>
      <x:c r="FPN5926" s="248"/>
      <x:c r="FPO5926" s="248"/>
      <x:c r="FPP5926" s="248"/>
      <x:c r="FPQ5926" s="248"/>
      <x:c r="FPR5926" s="248"/>
      <x:c r="FPS5926" s="248"/>
      <x:c r="FPT5926" s="248"/>
      <x:c r="FPU5926" s="248"/>
      <x:c r="FPV5926" s="248"/>
      <x:c r="FPW5926" s="248"/>
      <x:c r="FPX5926" s="248"/>
      <x:c r="FPY5926" s="248"/>
      <x:c r="FPZ5926" s="248"/>
      <x:c r="FQA5926" s="248"/>
      <x:c r="FQB5926" s="248"/>
      <x:c r="FQC5926" s="248"/>
      <x:c r="FQD5926" s="248"/>
      <x:c r="FQE5926" s="248"/>
      <x:c r="FQF5926" s="248"/>
      <x:c r="FQG5926" s="248"/>
      <x:c r="FQH5926" s="248"/>
      <x:c r="FQI5926" s="248"/>
      <x:c r="FQJ5926" s="248"/>
      <x:c r="FQK5926" s="248"/>
      <x:c r="FQL5926" s="248"/>
      <x:c r="FQM5926" s="248"/>
      <x:c r="FQN5926" s="248"/>
      <x:c r="FQO5926" s="248"/>
      <x:c r="FQP5926" s="248"/>
      <x:c r="FQQ5926" s="248"/>
      <x:c r="FQR5926" s="248"/>
      <x:c r="FQS5926" s="248"/>
      <x:c r="FQT5926" s="248"/>
      <x:c r="FQU5926" s="248"/>
      <x:c r="FQV5926" s="248"/>
      <x:c r="FQW5926" s="248"/>
      <x:c r="FQX5926" s="248"/>
      <x:c r="FQY5926" s="248"/>
      <x:c r="FQZ5926" s="248"/>
      <x:c r="FRA5926" s="248"/>
      <x:c r="FRB5926" s="248"/>
      <x:c r="FRC5926" s="248"/>
      <x:c r="FRD5926" s="248"/>
      <x:c r="FRE5926" s="248"/>
      <x:c r="FRF5926" s="248"/>
      <x:c r="FRG5926" s="248"/>
      <x:c r="FRH5926" s="248"/>
      <x:c r="FRI5926" s="248"/>
      <x:c r="FRJ5926" s="248"/>
      <x:c r="FRK5926" s="248"/>
      <x:c r="FRL5926" s="248"/>
      <x:c r="FRM5926" s="248"/>
      <x:c r="FRN5926" s="248"/>
      <x:c r="FRO5926" s="248"/>
      <x:c r="FRP5926" s="248"/>
      <x:c r="FRQ5926" s="248"/>
      <x:c r="FRR5926" s="248"/>
      <x:c r="FRS5926" s="248"/>
      <x:c r="FRT5926" s="248"/>
      <x:c r="FRU5926" s="248"/>
      <x:c r="FRV5926" s="248"/>
      <x:c r="FRW5926" s="248"/>
      <x:c r="FRX5926" s="248"/>
      <x:c r="FRY5926" s="248"/>
      <x:c r="FRZ5926" s="248"/>
      <x:c r="FSA5926" s="248"/>
      <x:c r="FSB5926" s="248"/>
      <x:c r="FSC5926" s="248"/>
      <x:c r="FSD5926" s="248"/>
      <x:c r="FSE5926" s="248"/>
      <x:c r="FSF5926" s="248"/>
      <x:c r="FSG5926" s="248"/>
      <x:c r="FSH5926" s="248"/>
      <x:c r="FSI5926" s="248"/>
      <x:c r="FSJ5926" s="248"/>
      <x:c r="FSK5926" s="248"/>
      <x:c r="FSL5926" s="248"/>
      <x:c r="FSM5926" s="248"/>
      <x:c r="FSN5926" s="248"/>
      <x:c r="FSO5926" s="248"/>
      <x:c r="FSP5926" s="248"/>
      <x:c r="FSQ5926" s="248"/>
      <x:c r="FSR5926" s="248"/>
      <x:c r="FSS5926" s="248"/>
      <x:c r="FST5926" s="248"/>
      <x:c r="FSU5926" s="248"/>
      <x:c r="FSV5926" s="248"/>
      <x:c r="FSW5926" s="248"/>
      <x:c r="FSX5926" s="248"/>
      <x:c r="FSY5926" s="248"/>
      <x:c r="FSZ5926" s="248"/>
      <x:c r="FTA5926" s="248"/>
      <x:c r="FTB5926" s="248"/>
      <x:c r="FTC5926" s="248"/>
      <x:c r="FTD5926" s="248"/>
      <x:c r="FTE5926" s="248"/>
      <x:c r="FTF5926" s="248"/>
      <x:c r="FTG5926" s="248"/>
      <x:c r="FTH5926" s="248"/>
      <x:c r="FTI5926" s="248"/>
      <x:c r="FTJ5926" s="248"/>
      <x:c r="FTK5926" s="248"/>
      <x:c r="FTL5926" s="248"/>
      <x:c r="FTM5926" s="248"/>
      <x:c r="FTN5926" s="248"/>
      <x:c r="FTO5926" s="248"/>
      <x:c r="FTP5926" s="248"/>
      <x:c r="FTQ5926" s="248"/>
      <x:c r="FTR5926" s="248"/>
      <x:c r="FTS5926" s="248"/>
      <x:c r="FTT5926" s="248"/>
      <x:c r="FTU5926" s="248"/>
      <x:c r="FTV5926" s="248"/>
      <x:c r="FTW5926" s="248"/>
      <x:c r="FTX5926" s="248"/>
      <x:c r="FTY5926" s="248"/>
      <x:c r="FTZ5926" s="248"/>
      <x:c r="FUA5926" s="248"/>
      <x:c r="FUB5926" s="248"/>
      <x:c r="FUC5926" s="248"/>
      <x:c r="FUD5926" s="248"/>
      <x:c r="FUE5926" s="248"/>
      <x:c r="FUF5926" s="248"/>
      <x:c r="FUG5926" s="248"/>
      <x:c r="FUH5926" s="248"/>
      <x:c r="FUI5926" s="248"/>
      <x:c r="FUJ5926" s="248"/>
      <x:c r="FUK5926" s="248"/>
      <x:c r="FUL5926" s="248"/>
      <x:c r="FUM5926" s="248"/>
      <x:c r="FUN5926" s="248"/>
      <x:c r="FUO5926" s="248"/>
      <x:c r="FUP5926" s="248"/>
      <x:c r="FUQ5926" s="248"/>
      <x:c r="FUR5926" s="248"/>
      <x:c r="FUS5926" s="248"/>
      <x:c r="FUT5926" s="248"/>
      <x:c r="FUU5926" s="248"/>
      <x:c r="FUV5926" s="248"/>
      <x:c r="FUW5926" s="248"/>
      <x:c r="FUX5926" s="248"/>
      <x:c r="FUY5926" s="248"/>
      <x:c r="FUZ5926" s="248"/>
      <x:c r="FVA5926" s="248"/>
      <x:c r="FVB5926" s="248"/>
      <x:c r="FVC5926" s="248"/>
      <x:c r="FVD5926" s="248"/>
      <x:c r="FVE5926" s="248"/>
      <x:c r="FVF5926" s="248"/>
      <x:c r="FVG5926" s="248"/>
      <x:c r="FVH5926" s="248"/>
      <x:c r="FVI5926" s="248"/>
      <x:c r="FVJ5926" s="248"/>
      <x:c r="FVK5926" s="248"/>
      <x:c r="FVL5926" s="248"/>
      <x:c r="FVM5926" s="248"/>
      <x:c r="FVN5926" s="248"/>
      <x:c r="FVO5926" s="248"/>
      <x:c r="FVP5926" s="248"/>
      <x:c r="FVQ5926" s="248"/>
      <x:c r="FVR5926" s="248"/>
      <x:c r="FVS5926" s="248"/>
      <x:c r="FVT5926" s="248"/>
      <x:c r="FVU5926" s="248"/>
      <x:c r="FVV5926" s="248"/>
      <x:c r="FVW5926" s="248"/>
      <x:c r="FVX5926" s="248"/>
      <x:c r="FVY5926" s="248"/>
      <x:c r="FVZ5926" s="248"/>
      <x:c r="FWA5926" s="248"/>
      <x:c r="FWB5926" s="248"/>
      <x:c r="FWC5926" s="248"/>
      <x:c r="FWD5926" s="248"/>
      <x:c r="FWE5926" s="248"/>
      <x:c r="FWF5926" s="248"/>
      <x:c r="FWG5926" s="248"/>
      <x:c r="FWH5926" s="248"/>
      <x:c r="FWI5926" s="248"/>
      <x:c r="FWJ5926" s="248"/>
      <x:c r="FWK5926" s="248"/>
      <x:c r="FWL5926" s="248"/>
      <x:c r="FWM5926" s="248"/>
      <x:c r="FWN5926" s="248"/>
      <x:c r="FWO5926" s="248"/>
      <x:c r="FWP5926" s="248"/>
      <x:c r="FWQ5926" s="248"/>
      <x:c r="FWR5926" s="248"/>
      <x:c r="FWS5926" s="248"/>
      <x:c r="FWT5926" s="248"/>
      <x:c r="FWU5926" s="248"/>
      <x:c r="FWV5926" s="248"/>
      <x:c r="FWW5926" s="248"/>
      <x:c r="FWX5926" s="248"/>
      <x:c r="FWY5926" s="248"/>
      <x:c r="FWZ5926" s="248"/>
      <x:c r="FXA5926" s="248"/>
      <x:c r="FXB5926" s="248"/>
      <x:c r="FXC5926" s="248"/>
      <x:c r="FXD5926" s="248"/>
      <x:c r="FXE5926" s="248"/>
      <x:c r="FXF5926" s="248"/>
      <x:c r="FXG5926" s="248"/>
      <x:c r="FXH5926" s="248"/>
      <x:c r="FXI5926" s="248"/>
      <x:c r="FXJ5926" s="248"/>
      <x:c r="FXK5926" s="248"/>
      <x:c r="FXL5926" s="248"/>
      <x:c r="FXM5926" s="248"/>
      <x:c r="FXN5926" s="248"/>
      <x:c r="FXO5926" s="248"/>
      <x:c r="FXP5926" s="248"/>
      <x:c r="FXQ5926" s="248"/>
      <x:c r="FXR5926" s="248"/>
      <x:c r="FXS5926" s="248"/>
      <x:c r="FXT5926" s="248"/>
      <x:c r="FXU5926" s="248"/>
      <x:c r="FXV5926" s="248"/>
      <x:c r="FXW5926" s="248"/>
      <x:c r="FXX5926" s="248"/>
      <x:c r="FXY5926" s="248"/>
      <x:c r="FXZ5926" s="248"/>
      <x:c r="FYA5926" s="248"/>
      <x:c r="FYB5926" s="248"/>
      <x:c r="FYC5926" s="248"/>
      <x:c r="FYD5926" s="248"/>
      <x:c r="FYE5926" s="248"/>
      <x:c r="FYF5926" s="248"/>
      <x:c r="FYG5926" s="248"/>
      <x:c r="FYH5926" s="248"/>
      <x:c r="FYI5926" s="248"/>
      <x:c r="FYJ5926" s="248"/>
      <x:c r="FYK5926" s="248"/>
      <x:c r="FYL5926" s="248"/>
      <x:c r="FYM5926" s="248"/>
      <x:c r="FYN5926" s="248"/>
      <x:c r="FYO5926" s="248"/>
      <x:c r="FYP5926" s="248"/>
      <x:c r="FYQ5926" s="248"/>
      <x:c r="FYR5926" s="248"/>
      <x:c r="FYS5926" s="248"/>
      <x:c r="FYT5926" s="248"/>
      <x:c r="FYU5926" s="248"/>
      <x:c r="FYV5926" s="248"/>
      <x:c r="FYW5926" s="248"/>
      <x:c r="FYX5926" s="248"/>
      <x:c r="FYY5926" s="248"/>
      <x:c r="FYZ5926" s="248"/>
      <x:c r="FZA5926" s="248"/>
      <x:c r="FZB5926" s="248"/>
      <x:c r="FZC5926" s="248"/>
      <x:c r="FZD5926" s="248"/>
      <x:c r="FZE5926" s="248"/>
      <x:c r="FZF5926" s="248"/>
      <x:c r="FZG5926" s="248"/>
      <x:c r="FZH5926" s="248"/>
      <x:c r="FZI5926" s="248"/>
      <x:c r="FZJ5926" s="248"/>
      <x:c r="FZK5926" s="248"/>
      <x:c r="FZL5926" s="248"/>
      <x:c r="FZM5926" s="248"/>
      <x:c r="FZN5926" s="248"/>
      <x:c r="FZO5926" s="248"/>
      <x:c r="FZP5926" s="248"/>
      <x:c r="FZQ5926" s="248"/>
      <x:c r="FZR5926" s="248"/>
      <x:c r="FZS5926" s="248"/>
      <x:c r="FZT5926" s="248"/>
      <x:c r="FZU5926" s="248"/>
      <x:c r="FZV5926" s="248"/>
      <x:c r="FZW5926" s="248"/>
      <x:c r="FZX5926" s="248"/>
      <x:c r="FZY5926" s="248"/>
      <x:c r="FZZ5926" s="248"/>
      <x:c r="GAA5926" s="248"/>
      <x:c r="GAB5926" s="248"/>
      <x:c r="GAC5926" s="248"/>
      <x:c r="GAD5926" s="248"/>
      <x:c r="GAE5926" s="248"/>
      <x:c r="GAF5926" s="248"/>
      <x:c r="GAG5926" s="248"/>
      <x:c r="GAH5926" s="248"/>
      <x:c r="GAI5926" s="248"/>
      <x:c r="GAJ5926" s="248"/>
      <x:c r="GAK5926" s="248"/>
      <x:c r="GAL5926" s="248"/>
      <x:c r="GAM5926" s="248"/>
      <x:c r="GAN5926" s="248"/>
      <x:c r="GAO5926" s="248"/>
      <x:c r="GAP5926" s="248"/>
      <x:c r="GAQ5926" s="248"/>
      <x:c r="GAR5926" s="248"/>
      <x:c r="GAS5926" s="248"/>
      <x:c r="GAT5926" s="248"/>
      <x:c r="GAU5926" s="248"/>
      <x:c r="GAV5926" s="248"/>
      <x:c r="GAW5926" s="248"/>
      <x:c r="GAX5926" s="248"/>
      <x:c r="GAY5926" s="248"/>
      <x:c r="GAZ5926" s="248"/>
      <x:c r="GBA5926" s="248"/>
      <x:c r="GBB5926" s="248"/>
      <x:c r="GBC5926" s="248"/>
      <x:c r="GBD5926" s="248"/>
      <x:c r="GBE5926" s="248"/>
      <x:c r="GBF5926" s="248"/>
      <x:c r="GBG5926" s="248"/>
      <x:c r="GBH5926" s="248"/>
      <x:c r="GBI5926" s="248"/>
      <x:c r="GBJ5926" s="248"/>
      <x:c r="GBK5926" s="248"/>
      <x:c r="GBL5926" s="248"/>
      <x:c r="GBM5926" s="248"/>
      <x:c r="GBN5926" s="248"/>
      <x:c r="GBO5926" s="248"/>
      <x:c r="GBP5926" s="248"/>
      <x:c r="GBQ5926" s="248"/>
      <x:c r="GBR5926" s="248"/>
      <x:c r="GBS5926" s="248"/>
      <x:c r="GBT5926" s="248"/>
      <x:c r="GBU5926" s="248"/>
      <x:c r="GBV5926" s="248"/>
      <x:c r="GBW5926" s="248"/>
      <x:c r="GBX5926" s="248"/>
      <x:c r="GBY5926" s="248"/>
      <x:c r="GBZ5926" s="248"/>
      <x:c r="GCA5926" s="248"/>
      <x:c r="GCB5926" s="248"/>
      <x:c r="GCC5926" s="248"/>
      <x:c r="GCD5926" s="248"/>
      <x:c r="GCE5926" s="248"/>
      <x:c r="GCF5926" s="248"/>
      <x:c r="GCG5926" s="248"/>
      <x:c r="GCH5926" s="248"/>
      <x:c r="GCI5926" s="248"/>
      <x:c r="GCJ5926" s="248"/>
      <x:c r="GCK5926" s="248"/>
      <x:c r="GCL5926" s="248"/>
      <x:c r="GCM5926" s="248"/>
      <x:c r="GCN5926" s="248"/>
      <x:c r="GCO5926" s="248"/>
      <x:c r="GCP5926" s="248"/>
      <x:c r="GCQ5926" s="248"/>
      <x:c r="GCR5926" s="248"/>
      <x:c r="GCS5926" s="248"/>
      <x:c r="GCT5926" s="248"/>
      <x:c r="GCU5926" s="248"/>
      <x:c r="GCV5926" s="248"/>
      <x:c r="GCW5926" s="248"/>
      <x:c r="GCX5926" s="248"/>
      <x:c r="GCY5926" s="248"/>
      <x:c r="GCZ5926" s="248"/>
      <x:c r="GDA5926" s="248"/>
      <x:c r="GDB5926" s="248"/>
      <x:c r="GDC5926" s="248"/>
      <x:c r="GDD5926" s="248"/>
      <x:c r="GDE5926" s="248"/>
      <x:c r="GDF5926" s="248"/>
      <x:c r="GDG5926" s="248"/>
      <x:c r="GDH5926" s="248"/>
      <x:c r="GDI5926" s="248"/>
      <x:c r="GDJ5926" s="248"/>
      <x:c r="GDK5926" s="248"/>
      <x:c r="GDL5926" s="248"/>
      <x:c r="GDM5926" s="248"/>
      <x:c r="GDN5926" s="248"/>
      <x:c r="GDO5926" s="248"/>
      <x:c r="GDP5926" s="248"/>
      <x:c r="GDQ5926" s="248"/>
      <x:c r="GDR5926" s="248"/>
      <x:c r="GDS5926" s="248"/>
      <x:c r="GDT5926" s="248"/>
      <x:c r="GDU5926" s="248"/>
      <x:c r="GDV5926" s="248"/>
      <x:c r="GDW5926" s="248"/>
      <x:c r="GDX5926" s="248"/>
      <x:c r="GDY5926" s="248"/>
      <x:c r="GDZ5926" s="248"/>
      <x:c r="GEA5926" s="248"/>
      <x:c r="GEB5926" s="248"/>
      <x:c r="GEC5926" s="248"/>
      <x:c r="GED5926" s="248"/>
      <x:c r="GEE5926" s="248"/>
      <x:c r="GEF5926" s="248"/>
      <x:c r="GEG5926" s="248"/>
      <x:c r="GEH5926" s="248"/>
      <x:c r="GEI5926" s="248"/>
      <x:c r="GEJ5926" s="248"/>
      <x:c r="GEK5926" s="248"/>
      <x:c r="GEL5926" s="248"/>
      <x:c r="GEM5926" s="248"/>
      <x:c r="GEN5926" s="248"/>
      <x:c r="GEO5926" s="248"/>
      <x:c r="GEP5926" s="248"/>
      <x:c r="GEQ5926" s="248"/>
      <x:c r="GER5926" s="248"/>
      <x:c r="GES5926" s="248"/>
      <x:c r="GET5926" s="248"/>
      <x:c r="GEU5926" s="248"/>
      <x:c r="GEV5926" s="248"/>
      <x:c r="GEW5926" s="248"/>
      <x:c r="GEX5926" s="248"/>
      <x:c r="GEY5926" s="248"/>
      <x:c r="GEZ5926" s="248"/>
      <x:c r="GFA5926" s="248"/>
      <x:c r="GFB5926" s="248"/>
      <x:c r="GFC5926" s="248"/>
      <x:c r="GFD5926" s="248"/>
      <x:c r="GFE5926" s="248"/>
      <x:c r="GFF5926" s="248"/>
      <x:c r="GFG5926" s="248"/>
      <x:c r="GFH5926" s="248"/>
      <x:c r="GFI5926" s="248"/>
      <x:c r="GFJ5926" s="248"/>
      <x:c r="GFK5926" s="248"/>
      <x:c r="GFL5926" s="248"/>
      <x:c r="GFM5926" s="248"/>
      <x:c r="GFN5926" s="248"/>
      <x:c r="GFO5926" s="248"/>
      <x:c r="GFP5926" s="248"/>
      <x:c r="GFQ5926" s="248"/>
      <x:c r="GFR5926" s="248"/>
      <x:c r="GFS5926" s="248"/>
      <x:c r="GFT5926" s="248"/>
      <x:c r="GFU5926" s="248"/>
      <x:c r="GFV5926" s="248"/>
      <x:c r="GFW5926" s="248"/>
      <x:c r="GFX5926" s="248"/>
      <x:c r="GFY5926" s="248"/>
      <x:c r="GFZ5926" s="248"/>
      <x:c r="GGA5926" s="248"/>
      <x:c r="GGB5926" s="248"/>
      <x:c r="GGC5926" s="248"/>
      <x:c r="GGD5926" s="248"/>
      <x:c r="GGE5926" s="248"/>
      <x:c r="GGF5926" s="248"/>
      <x:c r="GGG5926" s="248"/>
      <x:c r="GGH5926" s="248"/>
      <x:c r="GGI5926" s="248"/>
      <x:c r="GGJ5926" s="248"/>
      <x:c r="GGK5926" s="248"/>
      <x:c r="GGL5926" s="248"/>
      <x:c r="GGM5926" s="248"/>
      <x:c r="GGN5926" s="248"/>
      <x:c r="GGO5926" s="248"/>
      <x:c r="GGP5926" s="248"/>
      <x:c r="GGQ5926" s="248"/>
      <x:c r="GGR5926" s="248"/>
      <x:c r="GGS5926" s="248"/>
      <x:c r="GGT5926" s="248"/>
      <x:c r="GGU5926" s="248"/>
      <x:c r="GGV5926" s="248"/>
      <x:c r="GGW5926" s="248"/>
      <x:c r="GGX5926" s="248"/>
      <x:c r="GGY5926" s="248"/>
      <x:c r="GGZ5926" s="248"/>
      <x:c r="GHA5926" s="248"/>
      <x:c r="GHB5926" s="248"/>
      <x:c r="GHC5926" s="248"/>
      <x:c r="GHD5926" s="248"/>
      <x:c r="GHE5926" s="248"/>
      <x:c r="GHF5926" s="248"/>
      <x:c r="GHG5926" s="248"/>
      <x:c r="GHH5926" s="248"/>
      <x:c r="GHI5926" s="248"/>
      <x:c r="GHJ5926" s="248"/>
      <x:c r="GHK5926" s="248"/>
      <x:c r="GHL5926" s="248"/>
      <x:c r="GHM5926" s="248"/>
      <x:c r="GHN5926" s="248"/>
      <x:c r="GHO5926" s="248"/>
      <x:c r="GHP5926" s="248"/>
      <x:c r="GHQ5926" s="248"/>
      <x:c r="GHR5926" s="248"/>
      <x:c r="GHS5926" s="248"/>
      <x:c r="GHT5926" s="248"/>
      <x:c r="GHU5926" s="248"/>
      <x:c r="GHV5926" s="248"/>
      <x:c r="GHW5926" s="248"/>
      <x:c r="GHX5926" s="248"/>
      <x:c r="GHY5926" s="248"/>
      <x:c r="GHZ5926" s="248"/>
      <x:c r="GIA5926" s="248"/>
      <x:c r="GIB5926" s="248"/>
      <x:c r="GIC5926" s="248"/>
      <x:c r="GID5926" s="248"/>
      <x:c r="GIE5926" s="248"/>
      <x:c r="GIF5926" s="248"/>
      <x:c r="GIG5926" s="248"/>
      <x:c r="GIH5926" s="248"/>
      <x:c r="GII5926" s="248"/>
      <x:c r="GIJ5926" s="248"/>
      <x:c r="GIK5926" s="248"/>
      <x:c r="GIL5926" s="248"/>
      <x:c r="GIM5926" s="248"/>
      <x:c r="GIN5926" s="248"/>
      <x:c r="GIO5926" s="248"/>
      <x:c r="GIP5926" s="248"/>
      <x:c r="GIQ5926" s="248"/>
      <x:c r="GIR5926" s="248"/>
      <x:c r="GIS5926" s="248"/>
      <x:c r="GIT5926" s="248"/>
      <x:c r="GIU5926" s="248"/>
      <x:c r="GIV5926" s="248"/>
      <x:c r="GIW5926" s="248"/>
      <x:c r="GIX5926" s="248"/>
      <x:c r="GIY5926" s="248"/>
      <x:c r="GIZ5926" s="248"/>
      <x:c r="GJA5926" s="248"/>
      <x:c r="GJB5926" s="248"/>
      <x:c r="GJC5926" s="248"/>
      <x:c r="GJD5926" s="248"/>
      <x:c r="GJE5926" s="248"/>
      <x:c r="GJF5926" s="248"/>
      <x:c r="GJG5926" s="248"/>
      <x:c r="GJH5926" s="248"/>
      <x:c r="GJI5926" s="248"/>
      <x:c r="GJJ5926" s="248"/>
      <x:c r="GJK5926" s="248"/>
      <x:c r="GJL5926" s="248"/>
      <x:c r="GJM5926" s="248"/>
      <x:c r="GJN5926" s="248"/>
      <x:c r="GJO5926" s="248"/>
      <x:c r="GJP5926" s="248"/>
      <x:c r="GJQ5926" s="248"/>
      <x:c r="GJR5926" s="248"/>
      <x:c r="GJS5926" s="248"/>
      <x:c r="GJT5926" s="248"/>
      <x:c r="GJU5926" s="248"/>
      <x:c r="GJV5926" s="248"/>
      <x:c r="GJW5926" s="248"/>
      <x:c r="GJX5926" s="248"/>
      <x:c r="GJY5926" s="248"/>
      <x:c r="GJZ5926" s="248"/>
      <x:c r="GKA5926" s="248"/>
      <x:c r="GKB5926" s="248"/>
      <x:c r="GKC5926" s="248"/>
      <x:c r="GKD5926" s="248"/>
      <x:c r="GKE5926" s="248"/>
      <x:c r="GKF5926" s="248"/>
      <x:c r="GKG5926" s="248"/>
      <x:c r="GKH5926" s="248"/>
      <x:c r="GKI5926" s="248"/>
      <x:c r="GKJ5926" s="248"/>
      <x:c r="GKK5926" s="248"/>
      <x:c r="GKL5926" s="248"/>
      <x:c r="GKM5926" s="248"/>
      <x:c r="GKN5926" s="248"/>
      <x:c r="GKO5926" s="248"/>
      <x:c r="GKP5926" s="248"/>
      <x:c r="GKQ5926" s="248"/>
      <x:c r="GKR5926" s="248"/>
      <x:c r="GKS5926" s="248"/>
      <x:c r="GKT5926" s="248"/>
      <x:c r="GKU5926" s="248"/>
      <x:c r="GKV5926" s="248"/>
      <x:c r="GKW5926" s="248"/>
      <x:c r="GKX5926" s="248"/>
      <x:c r="GKY5926" s="248"/>
      <x:c r="GKZ5926" s="248"/>
      <x:c r="GLA5926" s="248"/>
      <x:c r="GLB5926" s="248"/>
      <x:c r="GLC5926" s="248"/>
      <x:c r="GLD5926" s="248"/>
      <x:c r="GLE5926" s="248"/>
      <x:c r="GLF5926" s="248"/>
      <x:c r="GLG5926" s="248"/>
      <x:c r="GLH5926" s="248"/>
      <x:c r="GLI5926" s="248"/>
      <x:c r="GLJ5926" s="248"/>
      <x:c r="GLK5926" s="248"/>
      <x:c r="GLL5926" s="248"/>
      <x:c r="GLM5926" s="248"/>
      <x:c r="GLN5926" s="248"/>
      <x:c r="GLO5926" s="248"/>
      <x:c r="GLP5926" s="248"/>
      <x:c r="GLQ5926" s="248"/>
      <x:c r="GLR5926" s="248"/>
      <x:c r="GLS5926" s="248"/>
      <x:c r="GLT5926" s="248"/>
      <x:c r="GLU5926" s="248"/>
      <x:c r="GLV5926" s="248"/>
      <x:c r="GLW5926" s="248"/>
      <x:c r="GLX5926" s="248"/>
      <x:c r="GLY5926" s="248"/>
      <x:c r="GLZ5926" s="248"/>
      <x:c r="GMA5926" s="248"/>
      <x:c r="GMB5926" s="248"/>
      <x:c r="GMC5926" s="248"/>
      <x:c r="GMD5926" s="248"/>
      <x:c r="GME5926" s="248"/>
      <x:c r="GMF5926" s="248"/>
      <x:c r="GMG5926" s="248"/>
      <x:c r="GMH5926" s="248"/>
      <x:c r="GMI5926" s="248"/>
      <x:c r="GMJ5926" s="248"/>
      <x:c r="GMK5926" s="248"/>
      <x:c r="GML5926" s="248"/>
      <x:c r="GMM5926" s="248"/>
      <x:c r="GMN5926" s="248"/>
      <x:c r="GMO5926" s="248"/>
      <x:c r="GMP5926" s="248"/>
      <x:c r="GMQ5926" s="248"/>
      <x:c r="GMR5926" s="248"/>
      <x:c r="GMS5926" s="248"/>
      <x:c r="GMT5926" s="248"/>
      <x:c r="GMU5926" s="248"/>
      <x:c r="GMV5926" s="248"/>
      <x:c r="GMW5926" s="248"/>
      <x:c r="GMX5926" s="248"/>
      <x:c r="GMY5926" s="248"/>
      <x:c r="GMZ5926" s="248"/>
      <x:c r="GNA5926" s="248"/>
      <x:c r="GNB5926" s="248"/>
      <x:c r="GNC5926" s="248"/>
      <x:c r="GND5926" s="248"/>
      <x:c r="GNE5926" s="248"/>
      <x:c r="GNF5926" s="248"/>
      <x:c r="GNG5926" s="248"/>
      <x:c r="GNH5926" s="248"/>
      <x:c r="GNI5926" s="248"/>
      <x:c r="GNJ5926" s="248"/>
      <x:c r="GNK5926" s="248"/>
      <x:c r="GNL5926" s="248"/>
      <x:c r="GNM5926" s="248"/>
      <x:c r="GNN5926" s="248"/>
      <x:c r="GNO5926" s="248"/>
      <x:c r="GNP5926" s="248"/>
      <x:c r="GNQ5926" s="248"/>
      <x:c r="GNR5926" s="248"/>
      <x:c r="GNS5926" s="248"/>
      <x:c r="GNT5926" s="248"/>
      <x:c r="GNU5926" s="248"/>
      <x:c r="GNV5926" s="248"/>
      <x:c r="GNW5926" s="248"/>
      <x:c r="GNX5926" s="248"/>
      <x:c r="GNY5926" s="248"/>
      <x:c r="GNZ5926" s="248"/>
      <x:c r="GOA5926" s="248"/>
      <x:c r="GOB5926" s="248"/>
      <x:c r="GOC5926" s="248"/>
      <x:c r="GOD5926" s="248"/>
      <x:c r="GOE5926" s="248"/>
      <x:c r="GOF5926" s="248"/>
      <x:c r="GOG5926" s="248"/>
      <x:c r="GOH5926" s="248"/>
      <x:c r="GOI5926" s="248"/>
      <x:c r="GOJ5926" s="248"/>
      <x:c r="GOK5926" s="248"/>
      <x:c r="GOL5926" s="248"/>
      <x:c r="GOM5926" s="248"/>
      <x:c r="GON5926" s="248"/>
      <x:c r="GOO5926" s="248"/>
      <x:c r="GOP5926" s="248"/>
      <x:c r="GOQ5926" s="248"/>
      <x:c r="GOR5926" s="248"/>
      <x:c r="GOS5926" s="248"/>
      <x:c r="GOT5926" s="248"/>
      <x:c r="GOU5926" s="248"/>
      <x:c r="GOV5926" s="248"/>
      <x:c r="GOW5926" s="248"/>
      <x:c r="GOX5926" s="248"/>
      <x:c r="GOY5926" s="248"/>
      <x:c r="GOZ5926" s="248"/>
      <x:c r="GPA5926" s="248"/>
      <x:c r="GPB5926" s="248"/>
      <x:c r="GPC5926" s="248"/>
      <x:c r="GPD5926" s="248"/>
      <x:c r="GPE5926" s="248"/>
      <x:c r="GPF5926" s="248"/>
      <x:c r="GPG5926" s="248"/>
      <x:c r="GPH5926" s="248"/>
      <x:c r="GPI5926" s="248"/>
      <x:c r="GPJ5926" s="248"/>
      <x:c r="GPK5926" s="248"/>
      <x:c r="GPL5926" s="248"/>
      <x:c r="GPM5926" s="248"/>
      <x:c r="GPN5926" s="248"/>
      <x:c r="GPO5926" s="248"/>
      <x:c r="GPP5926" s="248"/>
      <x:c r="GPQ5926" s="248"/>
      <x:c r="GPR5926" s="248"/>
      <x:c r="GPS5926" s="248"/>
      <x:c r="GPT5926" s="248"/>
      <x:c r="GPU5926" s="248"/>
      <x:c r="GPV5926" s="248"/>
      <x:c r="GPW5926" s="248"/>
      <x:c r="GPX5926" s="248"/>
      <x:c r="GPY5926" s="248"/>
      <x:c r="GPZ5926" s="248"/>
      <x:c r="GQA5926" s="248"/>
      <x:c r="GQB5926" s="248"/>
      <x:c r="GQC5926" s="248"/>
      <x:c r="GQD5926" s="248"/>
      <x:c r="GQE5926" s="248"/>
      <x:c r="GQF5926" s="248"/>
      <x:c r="GQG5926" s="248"/>
      <x:c r="GQH5926" s="248"/>
      <x:c r="GQI5926" s="248"/>
      <x:c r="GQJ5926" s="248"/>
      <x:c r="GQK5926" s="248"/>
      <x:c r="GQL5926" s="248"/>
      <x:c r="GQM5926" s="248"/>
      <x:c r="GQN5926" s="248"/>
      <x:c r="GQO5926" s="248"/>
      <x:c r="GQP5926" s="248"/>
      <x:c r="GQQ5926" s="248"/>
      <x:c r="GQR5926" s="248"/>
      <x:c r="GQS5926" s="248"/>
      <x:c r="GQT5926" s="248"/>
      <x:c r="GQU5926" s="248"/>
      <x:c r="GQV5926" s="248"/>
      <x:c r="GQW5926" s="248"/>
      <x:c r="GQX5926" s="248"/>
      <x:c r="GQY5926" s="248"/>
      <x:c r="GQZ5926" s="248"/>
      <x:c r="GRA5926" s="248"/>
      <x:c r="GRB5926" s="248"/>
      <x:c r="GRC5926" s="248"/>
      <x:c r="GRD5926" s="248"/>
      <x:c r="GRE5926" s="248"/>
      <x:c r="GRF5926" s="248"/>
      <x:c r="GRG5926" s="248"/>
      <x:c r="GRH5926" s="248"/>
      <x:c r="GRI5926" s="248"/>
      <x:c r="GRJ5926" s="248"/>
      <x:c r="GRK5926" s="248"/>
      <x:c r="GRL5926" s="248"/>
      <x:c r="GRM5926" s="248"/>
      <x:c r="GRN5926" s="248"/>
      <x:c r="GRO5926" s="248"/>
      <x:c r="GRP5926" s="248"/>
      <x:c r="GRQ5926" s="248"/>
      <x:c r="GRR5926" s="248"/>
      <x:c r="GRS5926" s="248"/>
      <x:c r="GRT5926" s="248"/>
      <x:c r="GRU5926" s="248"/>
      <x:c r="GRV5926" s="248"/>
      <x:c r="GRW5926" s="248"/>
      <x:c r="GRX5926" s="248"/>
      <x:c r="GRY5926" s="248"/>
      <x:c r="GRZ5926" s="248"/>
      <x:c r="GSA5926" s="248"/>
      <x:c r="GSB5926" s="248"/>
      <x:c r="GSC5926" s="248"/>
      <x:c r="GSD5926" s="248"/>
      <x:c r="GSE5926" s="248"/>
      <x:c r="GSF5926" s="248"/>
      <x:c r="GSG5926" s="248"/>
      <x:c r="GSH5926" s="248"/>
      <x:c r="GSI5926" s="248"/>
      <x:c r="GSJ5926" s="248"/>
      <x:c r="GSK5926" s="248"/>
      <x:c r="GSL5926" s="248"/>
      <x:c r="GSM5926" s="248"/>
      <x:c r="GSN5926" s="248"/>
      <x:c r="GSO5926" s="248"/>
      <x:c r="GSP5926" s="248"/>
      <x:c r="GSQ5926" s="248"/>
      <x:c r="GSR5926" s="248"/>
      <x:c r="GSS5926" s="248"/>
      <x:c r="GST5926" s="248"/>
      <x:c r="GSU5926" s="248"/>
      <x:c r="GSV5926" s="248"/>
      <x:c r="GSW5926" s="248"/>
      <x:c r="GSX5926" s="248"/>
      <x:c r="GSY5926" s="248"/>
      <x:c r="GSZ5926" s="248"/>
      <x:c r="GTA5926" s="248"/>
      <x:c r="GTB5926" s="248"/>
      <x:c r="GTC5926" s="248"/>
      <x:c r="GTD5926" s="248"/>
      <x:c r="GTE5926" s="248"/>
      <x:c r="GTF5926" s="248"/>
      <x:c r="GTG5926" s="248"/>
      <x:c r="GTH5926" s="248"/>
      <x:c r="GTI5926" s="248"/>
      <x:c r="GTJ5926" s="248"/>
      <x:c r="GTK5926" s="248"/>
      <x:c r="GTL5926" s="248"/>
      <x:c r="GTM5926" s="248"/>
      <x:c r="GTN5926" s="248"/>
      <x:c r="GTO5926" s="248"/>
      <x:c r="GTP5926" s="248"/>
      <x:c r="GTQ5926" s="248"/>
      <x:c r="GTR5926" s="248"/>
      <x:c r="GTS5926" s="248"/>
      <x:c r="GTT5926" s="248"/>
      <x:c r="GTU5926" s="248"/>
      <x:c r="GTV5926" s="248"/>
      <x:c r="GTW5926" s="248"/>
      <x:c r="GTX5926" s="248"/>
      <x:c r="GTY5926" s="248"/>
      <x:c r="GTZ5926" s="248"/>
      <x:c r="GUA5926" s="248"/>
      <x:c r="GUB5926" s="248"/>
      <x:c r="GUC5926" s="248"/>
      <x:c r="GUD5926" s="248"/>
      <x:c r="GUE5926" s="248"/>
      <x:c r="GUF5926" s="248"/>
      <x:c r="GUG5926" s="248"/>
      <x:c r="GUH5926" s="248"/>
      <x:c r="GUI5926" s="248"/>
      <x:c r="GUJ5926" s="248"/>
      <x:c r="GUK5926" s="248"/>
      <x:c r="GUL5926" s="248"/>
      <x:c r="GUM5926" s="248"/>
      <x:c r="GUN5926" s="248"/>
      <x:c r="GUO5926" s="248"/>
      <x:c r="GUP5926" s="248"/>
      <x:c r="GUQ5926" s="248"/>
      <x:c r="GUR5926" s="248"/>
      <x:c r="GUS5926" s="248"/>
      <x:c r="GUT5926" s="248"/>
      <x:c r="GUU5926" s="248"/>
      <x:c r="GUV5926" s="248"/>
      <x:c r="GUW5926" s="248"/>
      <x:c r="GUX5926" s="248"/>
      <x:c r="GUY5926" s="248"/>
      <x:c r="GUZ5926" s="248"/>
      <x:c r="GVA5926" s="248"/>
      <x:c r="GVB5926" s="248"/>
      <x:c r="GVC5926" s="248"/>
      <x:c r="GVD5926" s="248"/>
      <x:c r="GVE5926" s="248"/>
      <x:c r="GVF5926" s="248"/>
      <x:c r="GVG5926" s="248"/>
      <x:c r="GVH5926" s="248"/>
      <x:c r="GVI5926" s="248"/>
      <x:c r="GVJ5926" s="248"/>
      <x:c r="GVK5926" s="248"/>
      <x:c r="GVL5926" s="248"/>
      <x:c r="GVM5926" s="248"/>
      <x:c r="GVN5926" s="248"/>
      <x:c r="GVO5926" s="248"/>
      <x:c r="GVP5926" s="248"/>
      <x:c r="GVQ5926" s="248"/>
      <x:c r="GVR5926" s="248"/>
      <x:c r="GVS5926" s="248"/>
      <x:c r="GVT5926" s="248"/>
      <x:c r="GVU5926" s="248"/>
      <x:c r="GVV5926" s="248"/>
      <x:c r="GVW5926" s="248"/>
      <x:c r="GVX5926" s="248"/>
      <x:c r="GVY5926" s="248"/>
      <x:c r="GVZ5926" s="248"/>
      <x:c r="GWA5926" s="248"/>
      <x:c r="GWB5926" s="248"/>
      <x:c r="GWC5926" s="248"/>
      <x:c r="GWD5926" s="248"/>
      <x:c r="GWE5926" s="248"/>
      <x:c r="GWF5926" s="248"/>
      <x:c r="GWG5926" s="248"/>
      <x:c r="GWH5926" s="248"/>
      <x:c r="GWI5926" s="248"/>
      <x:c r="GWJ5926" s="248"/>
      <x:c r="GWK5926" s="248"/>
      <x:c r="GWL5926" s="248"/>
      <x:c r="GWM5926" s="248"/>
      <x:c r="GWN5926" s="248"/>
      <x:c r="GWO5926" s="248"/>
      <x:c r="GWP5926" s="248"/>
      <x:c r="GWQ5926" s="248"/>
      <x:c r="GWR5926" s="248"/>
      <x:c r="GWS5926" s="248"/>
      <x:c r="GWT5926" s="248"/>
      <x:c r="GWU5926" s="248"/>
      <x:c r="GWV5926" s="248"/>
      <x:c r="GWW5926" s="248"/>
      <x:c r="GWX5926" s="248"/>
      <x:c r="GWY5926" s="248"/>
      <x:c r="GWZ5926" s="248"/>
      <x:c r="GXA5926" s="248"/>
      <x:c r="GXB5926" s="248"/>
      <x:c r="GXC5926" s="248"/>
      <x:c r="GXD5926" s="248"/>
      <x:c r="GXE5926" s="248"/>
      <x:c r="GXF5926" s="248"/>
      <x:c r="GXG5926" s="248"/>
      <x:c r="GXH5926" s="248"/>
      <x:c r="GXI5926" s="248"/>
      <x:c r="GXJ5926" s="248"/>
      <x:c r="GXK5926" s="248"/>
      <x:c r="GXL5926" s="248"/>
      <x:c r="GXM5926" s="248"/>
      <x:c r="GXN5926" s="248"/>
      <x:c r="GXO5926" s="248"/>
      <x:c r="GXP5926" s="248"/>
      <x:c r="GXQ5926" s="248"/>
      <x:c r="GXR5926" s="248"/>
      <x:c r="GXS5926" s="248"/>
      <x:c r="GXT5926" s="248"/>
      <x:c r="GXU5926" s="248"/>
      <x:c r="GXV5926" s="248"/>
      <x:c r="GXW5926" s="248"/>
      <x:c r="GXX5926" s="248"/>
      <x:c r="GXY5926" s="248"/>
      <x:c r="GXZ5926" s="248"/>
      <x:c r="GYA5926" s="248"/>
      <x:c r="GYB5926" s="248"/>
      <x:c r="GYC5926" s="248"/>
      <x:c r="GYD5926" s="248"/>
      <x:c r="GYE5926" s="248"/>
      <x:c r="GYF5926" s="248"/>
      <x:c r="GYG5926" s="248"/>
      <x:c r="GYH5926" s="248"/>
      <x:c r="GYI5926" s="248"/>
      <x:c r="GYJ5926" s="248"/>
      <x:c r="GYK5926" s="248"/>
      <x:c r="GYL5926" s="248"/>
      <x:c r="GYM5926" s="248"/>
      <x:c r="GYN5926" s="248"/>
      <x:c r="GYO5926" s="248"/>
      <x:c r="GYP5926" s="248"/>
      <x:c r="GYQ5926" s="248"/>
      <x:c r="GYR5926" s="248"/>
      <x:c r="GYS5926" s="248"/>
      <x:c r="GYT5926" s="248"/>
      <x:c r="GYU5926" s="248"/>
      <x:c r="GYV5926" s="248"/>
      <x:c r="GYW5926" s="248"/>
      <x:c r="GYX5926" s="248"/>
      <x:c r="GYY5926" s="248"/>
      <x:c r="GYZ5926" s="248"/>
      <x:c r="GZA5926" s="248"/>
      <x:c r="GZB5926" s="248"/>
      <x:c r="GZC5926" s="248"/>
      <x:c r="GZD5926" s="248"/>
      <x:c r="GZE5926" s="248"/>
      <x:c r="GZF5926" s="248"/>
      <x:c r="GZG5926" s="248"/>
      <x:c r="GZH5926" s="248"/>
      <x:c r="GZI5926" s="248"/>
      <x:c r="GZJ5926" s="248"/>
      <x:c r="GZK5926" s="248"/>
      <x:c r="GZL5926" s="248"/>
      <x:c r="GZM5926" s="248"/>
      <x:c r="GZN5926" s="248"/>
      <x:c r="GZO5926" s="248"/>
      <x:c r="GZP5926" s="248"/>
      <x:c r="GZQ5926" s="248"/>
      <x:c r="GZR5926" s="248"/>
      <x:c r="GZS5926" s="248"/>
      <x:c r="GZT5926" s="248"/>
      <x:c r="GZU5926" s="248"/>
      <x:c r="GZV5926" s="248"/>
      <x:c r="GZW5926" s="248"/>
      <x:c r="GZX5926" s="248"/>
      <x:c r="GZY5926" s="248"/>
      <x:c r="GZZ5926" s="248"/>
      <x:c r="HAA5926" s="248"/>
      <x:c r="HAB5926" s="248"/>
      <x:c r="HAC5926" s="248"/>
      <x:c r="HAD5926" s="248"/>
      <x:c r="HAE5926" s="248"/>
      <x:c r="HAF5926" s="248"/>
      <x:c r="HAG5926" s="248"/>
      <x:c r="HAH5926" s="248"/>
      <x:c r="HAI5926" s="248"/>
      <x:c r="HAJ5926" s="248"/>
      <x:c r="HAK5926" s="248"/>
      <x:c r="HAL5926" s="248"/>
      <x:c r="HAM5926" s="248"/>
      <x:c r="HAN5926" s="248"/>
      <x:c r="HAO5926" s="248"/>
      <x:c r="HAP5926" s="248"/>
      <x:c r="HAQ5926" s="248"/>
      <x:c r="HAR5926" s="248"/>
      <x:c r="HAS5926" s="248"/>
      <x:c r="HAT5926" s="248"/>
      <x:c r="HAU5926" s="248"/>
      <x:c r="HAV5926" s="248"/>
      <x:c r="HAW5926" s="248"/>
      <x:c r="HAX5926" s="248"/>
      <x:c r="HAY5926" s="248"/>
      <x:c r="HAZ5926" s="248"/>
      <x:c r="HBA5926" s="248"/>
      <x:c r="HBB5926" s="248"/>
      <x:c r="HBC5926" s="248"/>
      <x:c r="HBD5926" s="248"/>
      <x:c r="HBE5926" s="248"/>
      <x:c r="HBF5926" s="248"/>
      <x:c r="HBG5926" s="248"/>
      <x:c r="HBH5926" s="248"/>
      <x:c r="HBI5926" s="248"/>
      <x:c r="HBJ5926" s="248"/>
      <x:c r="HBK5926" s="248"/>
      <x:c r="HBL5926" s="248"/>
      <x:c r="HBM5926" s="248"/>
      <x:c r="HBN5926" s="248"/>
      <x:c r="HBO5926" s="248"/>
      <x:c r="HBP5926" s="248"/>
      <x:c r="HBQ5926" s="248"/>
      <x:c r="HBR5926" s="248"/>
      <x:c r="HBS5926" s="248"/>
      <x:c r="HBT5926" s="248"/>
      <x:c r="HBU5926" s="248"/>
      <x:c r="HBV5926" s="248"/>
      <x:c r="HBW5926" s="248"/>
      <x:c r="HBX5926" s="248"/>
      <x:c r="HBY5926" s="248"/>
      <x:c r="HBZ5926" s="248"/>
      <x:c r="HCA5926" s="248"/>
      <x:c r="HCB5926" s="248"/>
      <x:c r="HCC5926" s="248"/>
      <x:c r="HCD5926" s="248"/>
      <x:c r="HCE5926" s="248"/>
      <x:c r="HCF5926" s="248"/>
      <x:c r="HCG5926" s="248"/>
      <x:c r="HCH5926" s="248"/>
      <x:c r="HCI5926" s="248"/>
      <x:c r="HCJ5926" s="248"/>
      <x:c r="HCK5926" s="248"/>
      <x:c r="HCL5926" s="248"/>
      <x:c r="HCM5926" s="248"/>
      <x:c r="HCN5926" s="248"/>
      <x:c r="HCO5926" s="248"/>
      <x:c r="HCP5926" s="248"/>
      <x:c r="HCQ5926" s="248"/>
      <x:c r="HCR5926" s="248"/>
      <x:c r="HCS5926" s="248"/>
      <x:c r="HCT5926" s="248"/>
      <x:c r="HCU5926" s="248"/>
      <x:c r="HCV5926" s="248"/>
      <x:c r="HCW5926" s="248"/>
      <x:c r="HCX5926" s="248"/>
      <x:c r="HCY5926" s="248"/>
      <x:c r="HCZ5926" s="248"/>
      <x:c r="HDA5926" s="248"/>
      <x:c r="HDB5926" s="248"/>
      <x:c r="HDC5926" s="248"/>
      <x:c r="HDD5926" s="248"/>
      <x:c r="HDE5926" s="248"/>
      <x:c r="HDF5926" s="248"/>
      <x:c r="HDG5926" s="248"/>
      <x:c r="HDH5926" s="248"/>
      <x:c r="HDI5926" s="248"/>
      <x:c r="HDJ5926" s="248"/>
      <x:c r="HDK5926" s="248"/>
      <x:c r="HDL5926" s="248"/>
      <x:c r="HDM5926" s="248"/>
      <x:c r="HDN5926" s="248"/>
      <x:c r="HDO5926" s="248"/>
      <x:c r="HDP5926" s="248"/>
      <x:c r="HDQ5926" s="248"/>
      <x:c r="HDR5926" s="248"/>
      <x:c r="HDS5926" s="248"/>
      <x:c r="HDT5926" s="248"/>
      <x:c r="HDU5926" s="248"/>
      <x:c r="HDV5926" s="248"/>
      <x:c r="HDW5926" s="248"/>
      <x:c r="HDX5926" s="248"/>
      <x:c r="HDY5926" s="248"/>
      <x:c r="HDZ5926" s="248"/>
      <x:c r="HEA5926" s="248"/>
      <x:c r="HEB5926" s="248"/>
      <x:c r="HEC5926" s="248"/>
      <x:c r="HED5926" s="248"/>
      <x:c r="HEE5926" s="248"/>
      <x:c r="HEF5926" s="248"/>
      <x:c r="HEG5926" s="248"/>
      <x:c r="HEH5926" s="248"/>
      <x:c r="HEI5926" s="248"/>
      <x:c r="HEJ5926" s="248"/>
      <x:c r="HEK5926" s="248"/>
      <x:c r="HEL5926" s="248"/>
      <x:c r="HEM5926" s="248"/>
      <x:c r="HEN5926" s="248"/>
      <x:c r="HEO5926" s="248"/>
      <x:c r="HEP5926" s="248"/>
      <x:c r="HEQ5926" s="248"/>
      <x:c r="HER5926" s="248"/>
      <x:c r="HES5926" s="248"/>
      <x:c r="HET5926" s="248"/>
      <x:c r="HEU5926" s="248"/>
      <x:c r="HEV5926" s="248"/>
      <x:c r="HEW5926" s="248"/>
      <x:c r="HEX5926" s="248"/>
      <x:c r="HEY5926" s="248"/>
      <x:c r="HEZ5926" s="248"/>
      <x:c r="HFA5926" s="248"/>
      <x:c r="HFB5926" s="248"/>
      <x:c r="HFC5926" s="248"/>
      <x:c r="HFD5926" s="248"/>
      <x:c r="HFE5926" s="248"/>
      <x:c r="HFF5926" s="248"/>
      <x:c r="HFG5926" s="248"/>
      <x:c r="HFH5926" s="248"/>
      <x:c r="HFI5926" s="248"/>
      <x:c r="HFJ5926" s="248"/>
      <x:c r="HFK5926" s="248"/>
      <x:c r="HFL5926" s="248"/>
      <x:c r="HFM5926" s="248"/>
      <x:c r="HFN5926" s="248"/>
      <x:c r="HFO5926" s="248"/>
      <x:c r="HFP5926" s="248"/>
      <x:c r="HFQ5926" s="248"/>
      <x:c r="HFR5926" s="248"/>
      <x:c r="HFS5926" s="248"/>
      <x:c r="HFT5926" s="248"/>
      <x:c r="HFU5926" s="248"/>
      <x:c r="HFV5926" s="248"/>
      <x:c r="HFW5926" s="248"/>
      <x:c r="HFX5926" s="248"/>
      <x:c r="HFY5926" s="248"/>
      <x:c r="HFZ5926" s="248"/>
      <x:c r="HGA5926" s="248"/>
      <x:c r="HGB5926" s="248"/>
      <x:c r="HGC5926" s="248"/>
      <x:c r="HGD5926" s="248"/>
      <x:c r="HGE5926" s="248"/>
      <x:c r="HGF5926" s="248"/>
      <x:c r="HGG5926" s="248"/>
      <x:c r="HGH5926" s="248"/>
      <x:c r="HGI5926" s="248"/>
      <x:c r="HGJ5926" s="248"/>
      <x:c r="HGK5926" s="248"/>
      <x:c r="HGL5926" s="248"/>
      <x:c r="HGM5926" s="248"/>
      <x:c r="HGN5926" s="248"/>
      <x:c r="HGO5926" s="248"/>
      <x:c r="HGP5926" s="248"/>
      <x:c r="HGQ5926" s="248"/>
      <x:c r="HGR5926" s="248"/>
      <x:c r="HGS5926" s="248"/>
      <x:c r="HGT5926" s="248"/>
      <x:c r="HGU5926" s="248"/>
      <x:c r="HGV5926" s="248"/>
      <x:c r="HGW5926" s="248"/>
      <x:c r="HGX5926" s="248"/>
      <x:c r="HGY5926" s="248"/>
      <x:c r="HGZ5926" s="248"/>
      <x:c r="HHA5926" s="248"/>
      <x:c r="HHB5926" s="248"/>
      <x:c r="HHC5926" s="248"/>
      <x:c r="HHD5926" s="248"/>
      <x:c r="HHE5926" s="248"/>
      <x:c r="HHF5926" s="248"/>
      <x:c r="HHG5926" s="248"/>
      <x:c r="HHH5926" s="248"/>
      <x:c r="HHI5926" s="248"/>
      <x:c r="HHJ5926" s="248"/>
      <x:c r="HHK5926" s="248"/>
      <x:c r="HHL5926" s="248"/>
      <x:c r="HHM5926" s="248"/>
      <x:c r="HHN5926" s="248"/>
      <x:c r="HHO5926" s="248"/>
      <x:c r="HHP5926" s="248"/>
      <x:c r="HHQ5926" s="248"/>
      <x:c r="HHR5926" s="248"/>
      <x:c r="HHS5926" s="248"/>
      <x:c r="HHT5926" s="248"/>
      <x:c r="HHU5926" s="248"/>
      <x:c r="HHV5926" s="248"/>
      <x:c r="HHW5926" s="248"/>
      <x:c r="HHX5926" s="248"/>
      <x:c r="HHY5926" s="248"/>
      <x:c r="HHZ5926" s="248"/>
      <x:c r="HIA5926" s="248"/>
      <x:c r="HIB5926" s="248"/>
      <x:c r="HIC5926" s="248"/>
      <x:c r="HID5926" s="248"/>
      <x:c r="HIE5926" s="248"/>
      <x:c r="HIF5926" s="248"/>
      <x:c r="HIG5926" s="248"/>
      <x:c r="HIH5926" s="248"/>
      <x:c r="HII5926" s="248"/>
      <x:c r="HIJ5926" s="248"/>
      <x:c r="HIK5926" s="248"/>
      <x:c r="HIL5926" s="248"/>
      <x:c r="HIM5926" s="248"/>
      <x:c r="HIN5926" s="248"/>
      <x:c r="HIO5926" s="248"/>
      <x:c r="HIP5926" s="248"/>
      <x:c r="HIQ5926" s="248"/>
      <x:c r="HIR5926" s="248"/>
      <x:c r="HIS5926" s="248"/>
      <x:c r="HIT5926" s="248"/>
      <x:c r="HIU5926" s="248"/>
      <x:c r="HIV5926" s="248"/>
      <x:c r="HIW5926" s="248"/>
      <x:c r="HIX5926" s="248"/>
      <x:c r="HIY5926" s="248"/>
      <x:c r="HIZ5926" s="248"/>
      <x:c r="HJA5926" s="248"/>
      <x:c r="HJB5926" s="248"/>
      <x:c r="HJC5926" s="248"/>
      <x:c r="HJD5926" s="248"/>
      <x:c r="HJE5926" s="248"/>
      <x:c r="HJF5926" s="248"/>
      <x:c r="HJG5926" s="248"/>
      <x:c r="HJH5926" s="248"/>
      <x:c r="HJI5926" s="248"/>
      <x:c r="HJJ5926" s="248"/>
      <x:c r="HJK5926" s="248"/>
      <x:c r="HJL5926" s="248"/>
      <x:c r="HJM5926" s="248"/>
      <x:c r="HJN5926" s="248"/>
      <x:c r="HJO5926" s="248"/>
      <x:c r="HJP5926" s="248"/>
      <x:c r="HJQ5926" s="248"/>
      <x:c r="HJR5926" s="248"/>
      <x:c r="HJS5926" s="248"/>
      <x:c r="HJT5926" s="248"/>
      <x:c r="HJU5926" s="248"/>
      <x:c r="HJV5926" s="248"/>
      <x:c r="HJW5926" s="248"/>
      <x:c r="HJX5926" s="248"/>
      <x:c r="HJY5926" s="248"/>
      <x:c r="HJZ5926" s="248"/>
      <x:c r="HKA5926" s="248"/>
      <x:c r="HKB5926" s="248"/>
      <x:c r="HKC5926" s="248"/>
      <x:c r="HKD5926" s="248"/>
      <x:c r="HKE5926" s="248"/>
      <x:c r="HKF5926" s="248"/>
      <x:c r="HKG5926" s="248"/>
      <x:c r="HKH5926" s="248"/>
      <x:c r="HKI5926" s="248"/>
      <x:c r="HKJ5926" s="248"/>
      <x:c r="HKK5926" s="248"/>
      <x:c r="HKL5926" s="248"/>
      <x:c r="HKM5926" s="248"/>
      <x:c r="HKN5926" s="248"/>
      <x:c r="HKO5926" s="248"/>
      <x:c r="HKP5926" s="248"/>
      <x:c r="HKQ5926" s="248"/>
      <x:c r="HKR5926" s="248"/>
      <x:c r="HKS5926" s="248"/>
      <x:c r="HKT5926" s="248"/>
      <x:c r="HKU5926" s="248"/>
      <x:c r="HKV5926" s="248"/>
      <x:c r="HKW5926" s="248"/>
      <x:c r="HKX5926" s="248"/>
      <x:c r="HKY5926" s="248"/>
      <x:c r="HKZ5926" s="248"/>
      <x:c r="HLA5926" s="248"/>
      <x:c r="HLB5926" s="248"/>
      <x:c r="HLC5926" s="248"/>
      <x:c r="HLD5926" s="248"/>
      <x:c r="HLE5926" s="248"/>
      <x:c r="HLF5926" s="248"/>
      <x:c r="HLG5926" s="248"/>
      <x:c r="HLH5926" s="248"/>
      <x:c r="HLI5926" s="248"/>
      <x:c r="HLJ5926" s="248"/>
      <x:c r="HLK5926" s="248"/>
      <x:c r="HLL5926" s="248"/>
      <x:c r="HLM5926" s="248"/>
      <x:c r="HLN5926" s="248"/>
      <x:c r="HLO5926" s="248"/>
      <x:c r="HLP5926" s="248"/>
      <x:c r="HLQ5926" s="248"/>
      <x:c r="HLR5926" s="248"/>
      <x:c r="HLS5926" s="248"/>
      <x:c r="HLT5926" s="248"/>
      <x:c r="HLU5926" s="248"/>
      <x:c r="HLV5926" s="248"/>
      <x:c r="HLW5926" s="248"/>
      <x:c r="HLX5926" s="248"/>
      <x:c r="HLY5926" s="248"/>
      <x:c r="HLZ5926" s="248"/>
      <x:c r="HMA5926" s="248"/>
      <x:c r="HMB5926" s="248"/>
      <x:c r="HMC5926" s="248"/>
      <x:c r="HMD5926" s="248"/>
      <x:c r="HME5926" s="248"/>
      <x:c r="HMF5926" s="248"/>
      <x:c r="HMG5926" s="248"/>
      <x:c r="HMH5926" s="248"/>
      <x:c r="HMI5926" s="248"/>
      <x:c r="HMJ5926" s="248"/>
      <x:c r="HMK5926" s="248"/>
      <x:c r="HML5926" s="248"/>
      <x:c r="HMM5926" s="248"/>
      <x:c r="HMN5926" s="248"/>
      <x:c r="HMO5926" s="248"/>
      <x:c r="HMP5926" s="248"/>
      <x:c r="HMQ5926" s="248"/>
      <x:c r="HMR5926" s="248"/>
      <x:c r="HMS5926" s="248"/>
      <x:c r="HMT5926" s="248"/>
      <x:c r="HMU5926" s="248"/>
      <x:c r="HMV5926" s="248"/>
      <x:c r="HMW5926" s="248"/>
      <x:c r="HMX5926" s="248"/>
      <x:c r="HMY5926" s="248"/>
      <x:c r="HMZ5926" s="248"/>
      <x:c r="HNA5926" s="248"/>
      <x:c r="HNB5926" s="248"/>
      <x:c r="HNC5926" s="248"/>
      <x:c r="HND5926" s="248"/>
      <x:c r="HNE5926" s="248"/>
      <x:c r="HNF5926" s="248"/>
      <x:c r="HNG5926" s="248"/>
      <x:c r="HNH5926" s="248"/>
      <x:c r="HNI5926" s="248"/>
      <x:c r="HNJ5926" s="248"/>
      <x:c r="HNK5926" s="248"/>
      <x:c r="HNL5926" s="248"/>
      <x:c r="HNM5926" s="248"/>
      <x:c r="HNN5926" s="248"/>
      <x:c r="HNO5926" s="248"/>
      <x:c r="HNP5926" s="248"/>
      <x:c r="HNQ5926" s="248"/>
      <x:c r="HNR5926" s="248"/>
      <x:c r="HNS5926" s="248"/>
      <x:c r="HNT5926" s="248"/>
      <x:c r="HNU5926" s="248"/>
      <x:c r="HNV5926" s="248"/>
      <x:c r="HNW5926" s="248"/>
      <x:c r="HNX5926" s="248"/>
      <x:c r="HNY5926" s="248"/>
      <x:c r="HNZ5926" s="248"/>
      <x:c r="HOA5926" s="248"/>
      <x:c r="HOB5926" s="248"/>
      <x:c r="HOC5926" s="248"/>
      <x:c r="HOD5926" s="248"/>
      <x:c r="HOE5926" s="248"/>
      <x:c r="HOF5926" s="248"/>
      <x:c r="HOG5926" s="248"/>
      <x:c r="HOH5926" s="248"/>
      <x:c r="HOI5926" s="248"/>
      <x:c r="HOJ5926" s="248"/>
      <x:c r="HOK5926" s="248"/>
      <x:c r="HOL5926" s="248"/>
      <x:c r="HOM5926" s="248"/>
      <x:c r="HON5926" s="248"/>
      <x:c r="HOO5926" s="248"/>
      <x:c r="HOP5926" s="248"/>
      <x:c r="HOQ5926" s="248"/>
      <x:c r="HOR5926" s="248"/>
      <x:c r="HOS5926" s="248"/>
      <x:c r="HOT5926" s="248"/>
      <x:c r="HOU5926" s="248"/>
      <x:c r="HOV5926" s="248"/>
      <x:c r="HOW5926" s="248"/>
      <x:c r="HOX5926" s="248"/>
      <x:c r="HOY5926" s="248"/>
      <x:c r="HOZ5926" s="248"/>
      <x:c r="HPA5926" s="248"/>
      <x:c r="HPB5926" s="248"/>
      <x:c r="HPC5926" s="248"/>
      <x:c r="HPD5926" s="248"/>
      <x:c r="HPE5926" s="248"/>
      <x:c r="HPF5926" s="248"/>
      <x:c r="HPG5926" s="248"/>
      <x:c r="HPH5926" s="248"/>
      <x:c r="HPI5926" s="248"/>
      <x:c r="HPJ5926" s="248"/>
      <x:c r="HPK5926" s="248"/>
      <x:c r="HPL5926" s="248"/>
      <x:c r="HPM5926" s="248"/>
      <x:c r="HPN5926" s="248"/>
      <x:c r="HPO5926" s="248"/>
      <x:c r="HPP5926" s="248"/>
      <x:c r="HPQ5926" s="248"/>
      <x:c r="HPR5926" s="248"/>
      <x:c r="HPS5926" s="248"/>
      <x:c r="HPT5926" s="248"/>
      <x:c r="HPU5926" s="248"/>
      <x:c r="HPV5926" s="248"/>
      <x:c r="HPW5926" s="248"/>
      <x:c r="HPX5926" s="248"/>
      <x:c r="HPY5926" s="248"/>
      <x:c r="HPZ5926" s="248"/>
      <x:c r="HQA5926" s="248"/>
      <x:c r="HQB5926" s="248"/>
      <x:c r="HQC5926" s="248"/>
      <x:c r="HQD5926" s="248"/>
      <x:c r="HQE5926" s="248"/>
      <x:c r="HQF5926" s="248"/>
      <x:c r="HQG5926" s="248"/>
      <x:c r="HQH5926" s="248"/>
      <x:c r="HQI5926" s="248"/>
      <x:c r="HQJ5926" s="248"/>
      <x:c r="HQK5926" s="248"/>
      <x:c r="HQL5926" s="248"/>
      <x:c r="HQM5926" s="248"/>
      <x:c r="HQN5926" s="248"/>
      <x:c r="HQO5926" s="248"/>
      <x:c r="HQP5926" s="248"/>
      <x:c r="HQQ5926" s="248"/>
      <x:c r="HQR5926" s="248"/>
      <x:c r="HQS5926" s="248"/>
      <x:c r="HQT5926" s="248"/>
      <x:c r="HQU5926" s="248"/>
      <x:c r="HQV5926" s="248"/>
      <x:c r="HQW5926" s="248"/>
      <x:c r="HQX5926" s="248"/>
      <x:c r="HQY5926" s="248"/>
      <x:c r="HQZ5926" s="248"/>
      <x:c r="HRA5926" s="248"/>
      <x:c r="HRB5926" s="248"/>
      <x:c r="HRC5926" s="248"/>
      <x:c r="HRD5926" s="248"/>
      <x:c r="HRE5926" s="248"/>
      <x:c r="HRF5926" s="248"/>
      <x:c r="HRG5926" s="248"/>
      <x:c r="HRH5926" s="248"/>
      <x:c r="HRI5926" s="248"/>
      <x:c r="HRJ5926" s="248"/>
      <x:c r="HRK5926" s="248"/>
      <x:c r="HRL5926" s="248"/>
      <x:c r="HRM5926" s="248"/>
      <x:c r="HRN5926" s="248"/>
      <x:c r="HRO5926" s="248"/>
      <x:c r="HRP5926" s="248"/>
      <x:c r="HRQ5926" s="248"/>
      <x:c r="HRR5926" s="248"/>
      <x:c r="HRS5926" s="248"/>
      <x:c r="HRT5926" s="248"/>
      <x:c r="HRU5926" s="248"/>
      <x:c r="HRV5926" s="248"/>
      <x:c r="HRW5926" s="248"/>
      <x:c r="HRX5926" s="248"/>
      <x:c r="HRY5926" s="248"/>
      <x:c r="HRZ5926" s="248"/>
      <x:c r="HSA5926" s="248"/>
      <x:c r="HSB5926" s="248"/>
      <x:c r="HSC5926" s="248"/>
      <x:c r="HSD5926" s="248"/>
      <x:c r="HSE5926" s="248"/>
      <x:c r="HSF5926" s="248"/>
      <x:c r="HSG5926" s="248"/>
      <x:c r="HSH5926" s="248"/>
      <x:c r="HSI5926" s="248"/>
      <x:c r="HSJ5926" s="248"/>
      <x:c r="HSK5926" s="248"/>
      <x:c r="HSL5926" s="248"/>
      <x:c r="HSM5926" s="248"/>
      <x:c r="HSN5926" s="248"/>
      <x:c r="HSO5926" s="248"/>
      <x:c r="HSP5926" s="248"/>
      <x:c r="HSQ5926" s="248"/>
      <x:c r="HSR5926" s="248"/>
      <x:c r="HSS5926" s="248"/>
      <x:c r="HST5926" s="248"/>
      <x:c r="HSU5926" s="248"/>
      <x:c r="HSV5926" s="248"/>
      <x:c r="HSW5926" s="248"/>
      <x:c r="HSX5926" s="248"/>
      <x:c r="HSY5926" s="248"/>
      <x:c r="HSZ5926" s="248"/>
      <x:c r="HTA5926" s="248"/>
      <x:c r="HTB5926" s="248"/>
      <x:c r="HTC5926" s="248"/>
      <x:c r="HTD5926" s="248"/>
      <x:c r="HTE5926" s="248"/>
      <x:c r="HTF5926" s="248"/>
      <x:c r="HTG5926" s="248"/>
      <x:c r="HTH5926" s="248"/>
      <x:c r="HTI5926" s="248"/>
      <x:c r="HTJ5926" s="248"/>
      <x:c r="HTK5926" s="248"/>
      <x:c r="HTL5926" s="248"/>
      <x:c r="HTM5926" s="248"/>
      <x:c r="HTN5926" s="248"/>
      <x:c r="HTO5926" s="248"/>
      <x:c r="HTP5926" s="248"/>
      <x:c r="HTQ5926" s="248"/>
      <x:c r="HTR5926" s="248"/>
      <x:c r="HTS5926" s="248"/>
      <x:c r="HTT5926" s="248"/>
      <x:c r="HTU5926" s="248"/>
      <x:c r="HTV5926" s="248"/>
      <x:c r="HTW5926" s="248"/>
      <x:c r="HTX5926" s="248"/>
      <x:c r="HTY5926" s="248"/>
      <x:c r="HTZ5926" s="248"/>
      <x:c r="HUA5926" s="248"/>
      <x:c r="HUB5926" s="248"/>
      <x:c r="HUC5926" s="248"/>
      <x:c r="HUD5926" s="248"/>
      <x:c r="HUE5926" s="248"/>
      <x:c r="HUF5926" s="248"/>
      <x:c r="HUG5926" s="248"/>
      <x:c r="HUH5926" s="248"/>
      <x:c r="HUI5926" s="248"/>
      <x:c r="HUJ5926" s="248"/>
      <x:c r="HUK5926" s="248"/>
      <x:c r="HUL5926" s="248"/>
      <x:c r="HUM5926" s="248"/>
      <x:c r="HUN5926" s="248"/>
      <x:c r="HUO5926" s="248"/>
      <x:c r="HUP5926" s="248"/>
      <x:c r="HUQ5926" s="248"/>
      <x:c r="HUR5926" s="248"/>
      <x:c r="HUS5926" s="248"/>
      <x:c r="HUT5926" s="248"/>
      <x:c r="HUU5926" s="248"/>
      <x:c r="HUV5926" s="248"/>
      <x:c r="HUW5926" s="248"/>
      <x:c r="HUX5926" s="248"/>
      <x:c r="HUY5926" s="248"/>
      <x:c r="HUZ5926" s="248"/>
      <x:c r="HVA5926" s="248"/>
      <x:c r="HVB5926" s="248"/>
      <x:c r="HVC5926" s="248"/>
      <x:c r="HVD5926" s="248"/>
      <x:c r="HVE5926" s="248"/>
      <x:c r="HVF5926" s="248"/>
      <x:c r="HVG5926" s="248"/>
      <x:c r="HVH5926" s="248"/>
      <x:c r="HVI5926" s="248"/>
      <x:c r="HVJ5926" s="248"/>
      <x:c r="HVK5926" s="248"/>
      <x:c r="HVL5926" s="248"/>
      <x:c r="HVM5926" s="248"/>
      <x:c r="HVN5926" s="248"/>
      <x:c r="HVO5926" s="248"/>
      <x:c r="HVP5926" s="248"/>
      <x:c r="HVQ5926" s="248"/>
      <x:c r="HVR5926" s="248"/>
      <x:c r="HVS5926" s="248"/>
      <x:c r="HVT5926" s="248"/>
      <x:c r="HVU5926" s="248"/>
      <x:c r="HVV5926" s="248"/>
      <x:c r="HVW5926" s="248"/>
      <x:c r="HVX5926" s="248"/>
      <x:c r="HVY5926" s="248"/>
      <x:c r="HVZ5926" s="248"/>
      <x:c r="HWA5926" s="248"/>
      <x:c r="HWB5926" s="248"/>
      <x:c r="HWC5926" s="248"/>
      <x:c r="HWD5926" s="248"/>
      <x:c r="HWE5926" s="248"/>
      <x:c r="HWF5926" s="248"/>
      <x:c r="HWG5926" s="248"/>
      <x:c r="HWH5926" s="248"/>
      <x:c r="HWI5926" s="248"/>
      <x:c r="HWJ5926" s="248"/>
      <x:c r="HWK5926" s="248"/>
      <x:c r="HWL5926" s="248"/>
      <x:c r="HWM5926" s="248"/>
      <x:c r="HWN5926" s="248"/>
      <x:c r="HWO5926" s="248"/>
      <x:c r="HWP5926" s="248"/>
      <x:c r="HWQ5926" s="248"/>
      <x:c r="HWR5926" s="248"/>
      <x:c r="HWS5926" s="248"/>
      <x:c r="HWT5926" s="248"/>
      <x:c r="HWU5926" s="248"/>
      <x:c r="HWV5926" s="248"/>
      <x:c r="HWW5926" s="248"/>
      <x:c r="HWX5926" s="248"/>
      <x:c r="HWY5926" s="248"/>
      <x:c r="HWZ5926" s="248"/>
      <x:c r="HXA5926" s="248"/>
      <x:c r="HXB5926" s="248"/>
      <x:c r="HXC5926" s="248"/>
      <x:c r="HXD5926" s="248"/>
      <x:c r="HXE5926" s="248"/>
      <x:c r="HXF5926" s="248"/>
      <x:c r="HXG5926" s="248"/>
      <x:c r="HXH5926" s="248"/>
      <x:c r="HXI5926" s="248"/>
      <x:c r="HXJ5926" s="248"/>
      <x:c r="HXK5926" s="248"/>
      <x:c r="HXL5926" s="248"/>
      <x:c r="HXM5926" s="248"/>
      <x:c r="HXN5926" s="248"/>
      <x:c r="HXO5926" s="248"/>
      <x:c r="HXP5926" s="248"/>
      <x:c r="HXQ5926" s="248"/>
      <x:c r="HXR5926" s="248"/>
      <x:c r="HXS5926" s="248"/>
      <x:c r="HXT5926" s="248"/>
      <x:c r="HXU5926" s="248"/>
      <x:c r="HXV5926" s="248"/>
      <x:c r="HXW5926" s="248"/>
      <x:c r="HXX5926" s="248"/>
      <x:c r="HXY5926" s="248"/>
      <x:c r="HXZ5926" s="248"/>
      <x:c r="HYA5926" s="248"/>
      <x:c r="HYB5926" s="248"/>
      <x:c r="HYC5926" s="248"/>
      <x:c r="HYD5926" s="248"/>
      <x:c r="HYE5926" s="248"/>
      <x:c r="HYF5926" s="248"/>
      <x:c r="HYG5926" s="248"/>
      <x:c r="HYH5926" s="248"/>
      <x:c r="HYI5926" s="248"/>
      <x:c r="HYJ5926" s="248"/>
      <x:c r="HYK5926" s="248"/>
      <x:c r="HYL5926" s="248"/>
      <x:c r="HYM5926" s="248"/>
      <x:c r="HYN5926" s="248"/>
      <x:c r="HYO5926" s="248"/>
      <x:c r="HYP5926" s="248"/>
      <x:c r="HYQ5926" s="248"/>
      <x:c r="HYR5926" s="248"/>
      <x:c r="HYS5926" s="248"/>
      <x:c r="HYT5926" s="248"/>
      <x:c r="HYU5926" s="248"/>
      <x:c r="HYV5926" s="248"/>
      <x:c r="HYW5926" s="248"/>
      <x:c r="HYX5926" s="248"/>
      <x:c r="HYY5926" s="248"/>
      <x:c r="HYZ5926" s="248"/>
      <x:c r="HZA5926" s="248"/>
      <x:c r="HZB5926" s="248"/>
      <x:c r="HZC5926" s="248"/>
      <x:c r="HZD5926" s="248"/>
      <x:c r="HZE5926" s="248"/>
      <x:c r="HZF5926" s="248"/>
      <x:c r="HZG5926" s="248"/>
      <x:c r="HZH5926" s="248"/>
      <x:c r="HZI5926" s="248"/>
      <x:c r="HZJ5926" s="248"/>
      <x:c r="HZK5926" s="248"/>
      <x:c r="HZL5926" s="248"/>
      <x:c r="HZM5926" s="248"/>
      <x:c r="HZN5926" s="248"/>
      <x:c r="HZO5926" s="248"/>
      <x:c r="HZP5926" s="248"/>
      <x:c r="HZQ5926" s="248"/>
      <x:c r="HZR5926" s="248"/>
      <x:c r="HZS5926" s="248"/>
      <x:c r="HZT5926" s="248"/>
      <x:c r="HZU5926" s="248"/>
      <x:c r="HZV5926" s="248"/>
      <x:c r="HZW5926" s="248"/>
      <x:c r="HZX5926" s="248"/>
      <x:c r="HZY5926" s="248"/>
      <x:c r="HZZ5926" s="248"/>
      <x:c r="IAA5926" s="248"/>
      <x:c r="IAB5926" s="248"/>
      <x:c r="IAC5926" s="248"/>
      <x:c r="IAD5926" s="248"/>
      <x:c r="IAE5926" s="248"/>
      <x:c r="IAF5926" s="248"/>
      <x:c r="IAG5926" s="248"/>
      <x:c r="IAH5926" s="248"/>
      <x:c r="IAI5926" s="248"/>
      <x:c r="IAJ5926" s="248"/>
      <x:c r="IAK5926" s="248"/>
      <x:c r="IAL5926" s="248"/>
      <x:c r="IAM5926" s="248"/>
      <x:c r="IAN5926" s="248"/>
      <x:c r="IAO5926" s="248"/>
      <x:c r="IAP5926" s="248"/>
      <x:c r="IAQ5926" s="248"/>
      <x:c r="IAR5926" s="248"/>
      <x:c r="IAS5926" s="248"/>
      <x:c r="IAT5926" s="248"/>
      <x:c r="IAU5926" s="248"/>
      <x:c r="IAV5926" s="248"/>
      <x:c r="IAW5926" s="248"/>
      <x:c r="IAX5926" s="248"/>
      <x:c r="IAY5926" s="248"/>
      <x:c r="IAZ5926" s="248"/>
      <x:c r="IBA5926" s="248"/>
      <x:c r="IBB5926" s="248"/>
      <x:c r="IBC5926" s="248"/>
      <x:c r="IBD5926" s="248"/>
      <x:c r="IBE5926" s="248"/>
      <x:c r="IBF5926" s="248"/>
      <x:c r="IBG5926" s="248"/>
      <x:c r="IBH5926" s="248"/>
      <x:c r="IBI5926" s="248"/>
      <x:c r="IBJ5926" s="248"/>
      <x:c r="IBK5926" s="248"/>
      <x:c r="IBL5926" s="248"/>
      <x:c r="IBM5926" s="248"/>
      <x:c r="IBN5926" s="248"/>
      <x:c r="IBO5926" s="248"/>
      <x:c r="IBP5926" s="248"/>
      <x:c r="IBQ5926" s="248"/>
      <x:c r="IBR5926" s="248"/>
      <x:c r="IBS5926" s="248"/>
      <x:c r="IBT5926" s="248"/>
      <x:c r="IBU5926" s="248"/>
      <x:c r="IBV5926" s="248"/>
      <x:c r="IBW5926" s="248"/>
      <x:c r="IBX5926" s="248"/>
      <x:c r="IBY5926" s="248"/>
      <x:c r="IBZ5926" s="248"/>
      <x:c r="ICA5926" s="248"/>
      <x:c r="ICB5926" s="248"/>
      <x:c r="ICC5926" s="248"/>
      <x:c r="ICD5926" s="248"/>
      <x:c r="ICE5926" s="248"/>
      <x:c r="ICF5926" s="248"/>
      <x:c r="ICG5926" s="248"/>
      <x:c r="ICH5926" s="248"/>
      <x:c r="ICI5926" s="248"/>
      <x:c r="ICJ5926" s="248"/>
      <x:c r="ICK5926" s="248"/>
      <x:c r="ICL5926" s="248"/>
      <x:c r="ICM5926" s="248"/>
      <x:c r="ICN5926" s="248"/>
      <x:c r="ICO5926" s="248"/>
      <x:c r="ICP5926" s="248"/>
      <x:c r="ICQ5926" s="248"/>
      <x:c r="ICR5926" s="248"/>
      <x:c r="ICS5926" s="248"/>
      <x:c r="ICT5926" s="248"/>
      <x:c r="ICU5926" s="248"/>
      <x:c r="ICV5926" s="248"/>
      <x:c r="ICW5926" s="248"/>
      <x:c r="ICX5926" s="248"/>
      <x:c r="ICY5926" s="248"/>
      <x:c r="ICZ5926" s="248"/>
      <x:c r="IDA5926" s="248"/>
      <x:c r="IDB5926" s="248"/>
      <x:c r="IDC5926" s="248"/>
      <x:c r="IDD5926" s="248"/>
      <x:c r="IDE5926" s="248"/>
      <x:c r="IDF5926" s="248"/>
      <x:c r="IDG5926" s="248"/>
      <x:c r="IDH5926" s="248"/>
      <x:c r="IDI5926" s="248"/>
      <x:c r="IDJ5926" s="248"/>
      <x:c r="IDK5926" s="248"/>
      <x:c r="IDL5926" s="248"/>
      <x:c r="IDM5926" s="248"/>
      <x:c r="IDN5926" s="248"/>
      <x:c r="IDO5926" s="248"/>
      <x:c r="IDP5926" s="248"/>
      <x:c r="IDQ5926" s="248"/>
      <x:c r="IDR5926" s="248"/>
      <x:c r="IDS5926" s="248"/>
      <x:c r="IDT5926" s="248"/>
      <x:c r="IDU5926" s="248"/>
      <x:c r="IDV5926" s="248"/>
      <x:c r="IDW5926" s="248"/>
      <x:c r="IDX5926" s="248"/>
      <x:c r="IDY5926" s="248"/>
      <x:c r="IDZ5926" s="248"/>
      <x:c r="IEA5926" s="248"/>
      <x:c r="IEB5926" s="248"/>
      <x:c r="IEC5926" s="248"/>
      <x:c r="IED5926" s="248"/>
      <x:c r="IEE5926" s="248"/>
      <x:c r="IEF5926" s="248"/>
      <x:c r="IEG5926" s="248"/>
      <x:c r="IEH5926" s="248"/>
      <x:c r="IEI5926" s="248"/>
      <x:c r="IEJ5926" s="248"/>
      <x:c r="IEK5926" s="248"/>
      <x:c r="IEL5926" s="248"/>
      <x:c r="IEM5926" s="248"/>
      <x:c r="IEN5926" s="248"/>
      <x:c r="IEO5926" s="248"/>
      <x:c r="IEP5926" s="248"/>
      <x:c r="IEQ5926" s="248"/>
      <x:c r="IER5926" s="248"/>
      <x:c r="IES5926" s="248"/>
      <x:c r="IET5926" s="248"/>
      <x:c r="IEU5926" s="248"/>
      <x:c r="IEV5926" s="248"/>
      <x:c r="IEW5926" s="248"/>
      <x:c r="IEX5926" s="248"/>
      <x:c r="IEY5926" s="248"/>
      <x:c r="IEZ5926" s="248"/>
      <x:c r="IFA5926" s="248"/>
      <x:c r="IFB5926" s="248"/>
      <x:c r="IFC5926" s="248"/>
      <x:c r="IFD5926" s="248"/>
      <x:c r="IFE5926" s="248"/>
      <x:c r="IFF5926" s="248"/>
      <x:c r="IFG5926" s="248"/>
      <x:c r="IFH5926" s="248"/>
      <x:c r="IFI5926" s="248"/>
      <x:c r="IFJ5926" s="248"/>
      <x:c r="IFK5926" s="248"/>
      <x:c r="IFL5926" s="248"/>
      <x:c r="IFM5926" s="248"/>
      <x:c r="IFN5926" s="248"/>
      <x:c r="IFO5926" s="248"/>
      <x:c r="IFP5926" s="248"/>
      <x:c r="IFQ5926" s="248"/>
      <x:c r="IFR5926" s="248"/>
      <x:c r="IFS5926" s="248"/>
      <x:c r="IFT5926" s="248"/>
      <x:c r="IFU5926" s="248"/>
      <x:c r="IFV5926" s="248"/>
      <x:c r="IFW5926" s="248"/>
      <x:c r="IFX5926" s="248"/>
      <x:c r="IFY5926" s="248"/>
      <x:c r="IFZ5926" s="248"/>
      <x:c r="IGA5926" s="248"/>
      <x:c r="IGB5926" s="248"/>
      <x:c r="IGC5926" s="248"/>
      <x:c r="IGD5926" s="248"/>
      <x:c r="IGE5926" s="248"/>
      <x:c r="IGF5926" s="248"/>
      <x:c r="IGG5926" s="248"/>
      <x:c r="IGH5926" s="248"/>
      <x:c r="IGI5926" s="248"/>
      <x:c r="IGJ5926" s="248"/>
      <x:c r="IGK5926" s="248"/>
      <x:c r="IGL5926" s="248"/>
      <x:c r="IGM5926" s="248"/>
      <x:c r="IGN5926" s="248"/>
      <x:c r="IGO5926" s="248"/>
      <x:c r="IGP5926" s="248"/>
      <x:c r="IGQ5926" s="248"/>
      <x:c r="IGR5926" s="248"/>
      <x:c r="IGS5926" s="248"/>
      <x:c r="IGT5926" s="248"/>
      <x:c r="IGU5926" s="248"/>
      <x:c r="IGV5926" s="248"/>
      <x:c r="IGW5926" s="248"/>
      <x:c r="IGX5926" s="248"/>
      <x:c r="IGY5926" s="248"/>
      <x:c r="IGZ5926" s="248"/>
      <x:c r="IHA5926" s="248"/>
      <x:c r="IHB5926" s="248"/>
      <x:c r="IHC5926" s="248"/>
      <x:c r="IHD5926" s="248"/>
      <x:c r="IHE5926" s="248"/>
      <x:c r="IHF5926" s="248"/>
      <x:c r="IHG5926" s="248"/>
      <x:c r="IHH5926" s="248"/>
      <x:c r="IHI5926" s="248"/>
      <x:c r="IHJ5926" s="248"/>
      <x:c r="IHK5926" s="248"/>
      <x:c r="IHL5926" s="248"/>
      <x:c r="IHM5926" s="248"/>
      <x:c r="IHN5926" s="248"/>
      <x:c r="IHO5926" s="248"/>
      <x:c r="IHP5926" s="248"/>
      <x:c r="IHQ5926" s="248"/>
      <x:c r="IHR5926" s="248"/>
      <x:c r="IHS5926" s="248"/>
      <x:c r="IHT5926" s="248"/>
      <x:c r="IHU5926" s="248"/>
      <x:c r="IHV5926" s="248"/>
      <x:c r="IHW5926" s="248"/>
      <x:c r="IHX5926" s="248"/>
      <x:c r="IHY5926" s="248"/>
      <x:c r="IHZ5926" s="248"/>
      <x:c r="IIA5926" s="248"/>
      <x:c r="IIB5926" s="248"/>
      <x:c r="IIC5926" s="248"/>
      <x:c r="IID5926" s="248"/>
      <x:c r="IIE5926" s="248"/>
      <x:c r="IIF5926" s="248"/>
      <x:c r="IIG5926" s="248"/>
      <x:c r="IIH5926" s="248"/>
      <x:c r="III5926" s="248"/>
      <x:c r="IIJ5926" s="248"/>
      <x:c r="IIK5926" s="248"/>
      <x:c r="IIL5926" s="248"/>
      <x:c r="IIM5926" s="248"/>
      <x:c r="IIN5926" s="248"/>
      <x:c r="IIO5926" s="248"/>
      <x:c r="IIP5926" s="248"/>
      <x:c r="IIQ5926" s="248"/>
      <x:c r="IIR5926" s="248"/>
      <x:c r="IIS5926" s="248"/>
      <x:c r="IIT5926" s="248"/>
      <x:c r="IIU5926" s="248"/>
      <x:c r="IIV5926" s="248"/>
      <x:c r="IIW5926" s="248"/>
      <x:c r="IIX5926" s="248"/>
      <x:c r="IIY5926" s="248"/>
      <x:c r="IIZ5926" s="248"/>
      <x:c r="IJA5926" s="248"/>
      <x:c r="IJB5926" s="248"/>
      <x:c r="IJC5926" s="248"/>
      <x:c r="IJD5926" s="248"/>
      <x:c r="IJE5926" s="248"/>
      <x:c r="IJF5926" s="248"/>
      <x:c r="IJG5926" s="248"/>
      <x:c r="IJH5926" s="248"/>
      <x:c r="IJI5926" s="248"/>
      <x:c r="IJJ5926" s="248"/>
      <x:c r="IJK5926" s="248"/>
      <x:c r="IJL5926" s="248"/>
      <x:c r="IJM5926" s="248"/>
      <x:c r="IJN5926" s="248"/>
      <x:c r="IJO5926" s="248"/>
      <x:c r="IJP5926" s="248"/>
      <x:c r="IJQ5926" s="248"/>
      <x:c r="IJR5926" s="248"/>
      <x:c r="IJS5926" s="248"/>
      <x:c r="IJT5926" s="248"/>
      <x:c r="IJU5926" s="248"/>
      <x:c r="IJV5926" s="248"/>
      <x:c r="IJW5926" s="248"/>
      <x:c r="IJX5926" s="248"/>
      <x:c r="IJY5926" s="248"/>
      <x:c r="IJZ5926" s="248"/>
      <x:c r="IKA5926" s="248"/>
      <x:c r="IKB5926" s="248"/>
      <x:c r="IKC5926" s="248"/>
      <x:c r="IKD5926" s="248"/>
      <x:c r="IKE5926" s="248"/>
      <x:c r="IKF5926" s="248"/>
      <x:c r="IKG5926" s="248"/>
      <x:c r="IKH5926" s="248"/>
      <x:c r="IKI5926" s="248"/>
      <x:c r="IKJ5926" s="248"/>
      <x:c r="IKK5926" s="248"/>
      <x:c r="IKL5926" s="248"/>
      <x:c r="IKM5926" s="248"/>
      <x:c r="IKN5926" s="248"/>
      <x:c r="IKO5926" s="248"/>
      <x:c r="IKP5926" s="248"/>
      <x:c r="IKQ5926" s="248"/>
      <x:c r="IKR5926" s="248"/>
      <x:c r="IKS5926" s="248"/>
      <x:c r="IKT5926" s="248"/>
      <x:c r="IKU5926" s="248"/>
      <x:c r="IKV5926" s="248"/>
      <x:c r="IKW5926" s="248"/>
      <x:c r="IKX5926" s="248"/>
      <x:c r="IKY5926" s="248"/>
      <x:c r="IKZ5926" s="248"/>
      <x:c r="ILA5926" s="248"/>
      <x:c r="ILB5926" s="248"/>
      <x:c r="ILC5926" s="248"/>
      <x:c r="ILD5926" s="248"/>
      <x:c r="ILE5926" s="248"/>
      <x:c r="ILF5926" s="248"/>
      <x:c r="ILG5926" s="248"/>
      <x:c r="ILH5926" s="248"/>
      <x:c r="ILI5926" s="248"/>
      <x:c r="ILJ5926" s="248"/>
      <x:c r="ILK5926" s="248"/>
      <x:c r="ILL5926" s="248"/>
      <x:c r="ILM5926" s="248"/>
      <x:c r="ILN5926" s="248"/>
      <x:c r="ILO5926" s="248"/>
      <x:c r="ILP5926" s="248"/>
      <x:c r="ILQ5926" s="248"/>
      <x:c r="ILR5926" s="248"/>
      <x:c r="ILS5926" s="248"/>
      <x:c r="ILT5926" s="248"/>
      <x:c r="ILU5926" s="248"/>
      <x:c r="ILV5926" s="248"/>
      <x:c r="ILW5926" s="248"/>
      <x:c r="ILX5926" s="248"/>
      <x:c r="ILY5926" s="248"/>
      <x:c r="ILZ5926" s="248"/>
      <x:c r="IMA5926" s="248"/>
      <x:c r="IMB5926" s="248"/>
      <x:c r="IMC5926" s="248"/>
      <x:c r="IMD5926" s="248"/>
      <x:c r="IME5926" s="248"/>
      <x:c r="IMF5926" s="248"/>
      <x:c r="IMG5926" s="248"/>
      <x:c r="IMH5926" s="248"/>
      <x:c r="IMI5926" s="248"/>
      <x:c r="IMJ5926" s="248"/>
      <x:c r="IMK5926" s="248"/>
      <x:c r="IML5926" s="248"/>
      <x:c r="IMM5926" s="248"/>
      <x:c r="IMN5926" s="248"/>
      <x:c r="IMO5926" s="248"/>
      <x:c r="IMP5926" s="248"/>
      <x:c r="IMQ5926" s="248"/>
      <x:c r="IMR5926" s="248"/>
      <x:c r="IMS5926" s="248"/>
      <x:c r="IMT5926" s="248"/>
      <x:c r="IMU5926" s="248"/>
      <x:c r="IMV5926" s="248"/>
      <x:c r="IMW5926" s="248"/>
      <x:c r="IMX5926" s="248"/>
      <x:c r="IMY5926" s="248"/>
      <x:c r="IMZ5926" s="248"/>
      <x:c r="INA5926" s="248"/>
      <x:c r="INB5926" s="248"/>
      <x:c r="INC5926" s="248"/>
      <x:c r="IND5926" s="248"/>
      <x:c r="INE5926" s="248"/>
      <x:c r="INF5926" s="248"/>
      <x:c r="ING5926" s="248"/>
      <x:c r="INH5926" s="248"/>
      <x:c r="INI5926" s="248"/>
      <x:c r="INJ5926" s="248"/>
      <x:c r="INK5926" s="248"/>
      <x:c r="INL5926" s="248"/>
      <x:c r="INM5926" s="248"/>
      <x:c r="INN5926" s="248"/>
      <x:c r="INO5926" s="248"/>
      <x:c r="INP5926" s="248"/>
      <x:c r="INQ5926" s="248"/>
      <x:c r="INR5926" s="248"/>
      <x:c r="INS5926" s="248"/>
      <x:c r="INT5926" s="248"/>
      <x:c r="INU5926" s="248"/>
      <x:c r="INV5926" s="248"/>
      <x:c r="INW5926" s="248"/>
      <x:c r="INX5926" s="248"/>
      <x:c r="INY5926" s="248"/>
      <x:c r="INZ5926" s="248"/>
      <x:c r="IOA5926" s="248"/>
      <x:c r="IOB5926" s="248"/>
      <x:c r="IOC5926" s="248"/>
      <x:c r="IOD5926" s="248"/>
      <x:c r="IOE5926" s="248"/>
      <x:c r="IOF5926" s="248"/>
      <x:c r="IOG5926" s="248"/>
      <x:c r="IOH5926" s="248"/>
      <x:c r="IOI5926" s="248"/>
      <x:c r="IOJ5926" s="248"/>
      <x:c r="IOK5926" s="248"/>
      <x:c r="IOL5926" s="248"/>
      <x:c r="IOM5926" s="248"/>
      <x:c r="ION5926" s="248"/>
      <x:c r="IOO5926" s="248"/>
      <x:c r="IOP5926" s="248"/>
      <x:c r="IOQ5926" s="248"/>
      <x:c r="IOR5926" s="248"/>
      <x:c r="IOS5926" s="248"/>
      <x:c r="IOT5926" s="248"/>
      <x:c r="IOU5926" s="248"/>
      <x:c r="IOV5926" s="248"/>
      <x:c r="IOW5926" s="248"/>
      <x:c r="IOX5926" s="248"/>
      <x:c r="IOY5926" s="248"/>
      <x:c r="IOZ5926" s="248"/>
      <x:c r="IPA5926" s="248"/>
      <x:c r="IPB5926" s="248"/>
      <x:c r="IPC5926" s="248"/>
      <x:c r="IPD5926" s="248"/>
      <x:c r="IPE5926" s="248"/>
      <x:c r="IPF5926" s="248"/>
      <x:c r="IPG5926" s="248"/>
      <x:c r="IPH5926" s="248"/>
      <x:c r="IPI5926" s="248"/>
      <x:c r="IPJ5926" s="248"/>
      <x:c r="IPK5926" s="248"/>
      <x:c r="IPL5926" s="248"/>
      <x:c r="IPM5926" s="248"/>
      <x:c r="IPN5926" s="248"/>
      <x:c r="IPO5926" s="248"/>
      <x:c r="IPP5926" s="248"/>
      <x:c r="IPQ5926" s="248"/>
      <x:c r="IPR5926" s="248"/>
      <x:c r="IPS5926" s="248"/>
      <x:c r="IPT5926" s="248"/>
      <x:c r="IPU5926" s="248"/>
      <x:c r="IPV5926" s="248"/>
      <x:c r="IPW5926" s="248"/>
      <x:c r="IPX5926" s="248"/>
      <x:c r="IPY5926" s="248"/>
      <x:c r="IPZ5926" s="248"/>
      <x:c r="IQA5926" s="248"/>
      <x:c r="IQB5926" s="248"/>
      <x:c r="IQC5926" s="248"/>
      <x:c r="IQD5926" s="248"/>
      <x:c r="IQE5926" s="248"/>
      <x:c r="IQF5926" s="248"/>
      <x:c r="IQG5926" s="248"/>
      <x:c r="IQH5926" s="248"/>
      <x:c r="IQI5926" s="248"/>
      <x:c r="IQJ5926" s="248"/>
      <x:c r="IQK5926" s="248"/>
      <x:c r="IQL5926" s="248"/>
      <x:c r="IQM5926" s="248"/>
      <x:c r="IQN5926" s="248"/>
      <x:c r="IQO5926" s="248"/>
      <x:c r="IQP5926" s="248"/>
      <x:c r="IQQ5926" s="248"/>
      <x:c r="IQR5926" s="248"/>
      <x:c r="IQS5926" s="248"/>
      <x:c r="IQT5926" s="248"/>
      <x:c r="IQU5926" s="248"/>
      <x:c r="IQV5926" s="248"/>
      <x:c r="IQW5926" s="248"/>
      <x:c r="IQX5926" s="248"/>
      <x:c r="IQY5926" s="248"/>
      <x:c r="IQZ5926" s="248"/>
      <x:c r="IRA5926" s="248"/>
      <x:c r="IRB5926" s="248"/>
      <x:c r="IRC5926" s="248"/>
      <x:c r="IRD5926" s="248"/>
      <x:c r="IRE5926" s="248"/>
      <x:c r="IRF5926" s="248"/>
      <x:c r="IRG5926" s="248"/>
      <x:c r="IRH5926" s="248"/>
      <x:c r="IRI5926" s="248"/>
      <x:c r="IRJ5926" s="248"/>
      <x:c r="IRK5926" s="248"/>
      <x:c r="IRL5926" s="248"/>
      <x:c r="IRM5926" s="248"/>
      <x:c r="IRN5926" s="248"/>
      <x:c r="IRO5926" s="248"/>
      <x:c r="IRP5926" s="248"/>
      <x:c r="IRQ5926" s="248"/>
      <x:c r="IRR5926" s="248"/>
      <x:c r="IRS5926" s="248"/>
      <x:c r="IRT5926" s="248"/>
      <x:c r="IRU5926" s="248"/>
      <x:c r="IRV5926" s="248"/>
      <x:c r="IRW5926" s="248"/>
      <x:c r="IRX5926" s="248"/>
      <x:c r="IRY5926" s="248"/>
      <x:c r="IRZ5926" s="248"/>
      <x:c r="ISA5926" s="248"/>
      <x:c r="ISB5926" s="248"/>
      <x:c r="ISC5926" s="248"/>
      <x:c r="ISD5926" s="248"/>
      <x:c r="ISE5926" s="248"/>
      <x:c r="ISF5926" s="248"/>
      <x:c r="ISG5926" s="248"/>
      <x:c r="ISH5926" s="248"/>
      <x:c r="ISI5926" s="248"/>
      <x:c r="ISJ5926" s="248"/>
      <x:c r="ISK5926" s="248"/>
      <x:c r="ISL5926" s="248"/>
      <x:c r="ISM5926" s="248"/>
      <x:c r="ISN5926" s="248"/>
      <x:c r="ISO5926" s="248"/>
      <x:c r="ISP5926" s="248"/>
      <x:c r="ISQ5926" s="248"/>
      <x:c r="ISR5926" s="248"/>
      <x:c r="ISS5926" s="248"/>
      <x:c r="IST5926" s="248"/>
      <x:c r="ISU5926" s="248"/>
      <x:c r="ISV5926" s="248"/>
      <x:c r="ISW5926" s="248"/>
      <x:c r="ISX5926" s="248"/>
      <x:c r="ISY5926" s="248"/>
      <x:c r="ISZ5926" s="248"/>
      <x:c r="ITA5926" s="248"/>
      <x:c r="ITB5926" s="248"/>
      <x:c r="ITC5926" s="248"/>
      <x:c r="ITD5926" s="248"/>
      <x:c r="ITE5926" s="248"/>
      <x:c r="ITF5926" s="248"/>
      <x:c r="ITG5926" s="248"/>
      <x:c r="ITH5926" s="248"/>
      <x:c r="ITI5926" s="248"/>
      <x:c r="ITJ5926" s="248"/>
      <x:c r="ITK5926" s="248"/>
      <x:c r="ITL5926" s="248"/>
      <x:c r="ITM5926" s="248"/>
      <x:c r="ITN5926" s="248"/>
      <x:c r="ITO5926" s="248"/>
      <x:c r="ITP5926" s="248"/>
      <x:c r="ITQ5926" s="248"/>
      <x:c r="ITR5926" s="248"/>
      <x:c r="ITS5926" s="248"/>
      <x:c r="ITT5926" s="248"/>
      <x:c r="ITU5926" s="248"/>
      <x:c r="ITV5926" s="248"/>
      <x:c r="ITW5926" s="248"/>
      <x:c r="ITX5926" s="248"/>
      <x:c r="ITY5926" s="248"/>
      <x:c r="ITZ5926" s="248"/>
      <x:c r="IUA5926" s="248"/>
      <x:c r="IUB5926" s="248"/>
      <x:c r="IUC5926" s="248"/>
      <x:c r="IUD5926" s="248"/>
      <x:c r="IUE5926" s="248"/>
      <x:c r="IUF5926" s="248"/>
      <x:c r="IUG5926" s="248"/>
      <x:c r="IUH5926" s="248"/>
      <x:c r="IUI5926" s="248"/>
      <x:c r="IUJ5926" s="248"/>
      <x:c r="IUK5926" s="248"/>
      <x:c r="IUL5926" s="248"/>
      <x:c r="IUM5926" s="248"/>
      <x:c r="IUN5926" s="248"/>
      <x:c r="IUO5926" s="248"/>
      <x:c r="IUP5926" s="248"/>
      <x:c r="IUQ5926" s="248"/>
      <x:c r="IUR5926" s="248"/>
      <x:c r="IUS5926" s="248"/>
      <x:c r="IUT5926" s="248"/>
      <x:c r="IUU5926" s="248"/>
      <x:c r="IUV5926" s="248"/>
      <x:c r="IUW5926" s="248"/>
      <x:c r="IUX5926" s="248"/>
      <x:c r="IUY5926" s="248"/>
      <x:c r="IUZ5926" s="248"/>
      <x:c r="IVA5926" s="248"/>
      <x:c r="IVB5926" s="248"/>
      <x:c r="IVC5926" s="248"/>
      <x:c r="IVD5926" s="248"/>
      <x:c r="IVE5926" s="248"/>
      <x:c r="IVF5926" s="248"/>
      <x:c r="IVG5926" s="248"/>
      <x:c r="IVH5926" s="248"/>
      <x:c r="IVI5926" s="248"/>
      <x:c r="IVJ5926" s="248"/>
      <x:c r="IVK5926" s="248"/>
      <x:c r="IVL5926" s="248"/>
      <x:c r="IVM5926" s="248"/>
      <x:c r="IVN5926" s="248"/>
      <x:c r="IVO5926" s="248"/>
      <x:c r="IVP5926" s="248"/>
      <x:c r="IVQ5926" s="248"/>
      <x:c r="IVR5926" s="248"/>
      <x:c r="IVS5926" s="248"/>
      <x:c r="IVT5926" s="248"/>
      <x:c r="IVU5926" s="248"/>
      <x:c r="IVV5926" s="248"/>
      <x:c r="IVW5926" s="248"/>
      <x:c r="IVX5926" s="248"/>
      <x:c r="IVY5926" s="248"/>
      <x:c r="IVZ5926" s="248"/>
      <x:c r="IWA5926" s="248"/>
      <x:c r="IWB5926" s="248"/>
      <x:c r="IWC5926" s="248"/>
      <x:c r="IWD5926" s="248"/>
      <x:c r="IWE5926" s="248"/>
      <x:c r="IWF5926" s="248"/>
      <x:c r="IWG5926" s="248"/>
      <x:c r="IWH5926" s="248"/>
      <x:c r="IWI5926" s="248"/>
      <x:c r="IWJ5926" s="248"/>
      <x:c r="IWK5926" s="248"/>
      <x:c r="IWL5926" s="248"/>
      <x:c r="IWM5926" s="248"/>
      <x:c r="IWN5926" s="248"/>
      <x:c r="IWO5926" s="248"/>
      <x:c r="IWP5926" s="248"/>
      <x:c r="IWQ5926" s="248"/>
      <x:c r="IWR5926" s="248"/>
      <x:c r="IWS5926" s="248"/>
      <x:c r="IWT5926" s="248"/>
      <x:c r="IWU5926" s="248"/>
      <x:c r="IWV5926" s="248"/>
      <x:c r="IWW5926" s="248"/>
      <x:c r="IWX5926" s="248"/>
      <x:c r="IWY5926" s="248"/>
      <x:c r="IWZ5926" s="248"/>
      <x:c r="IXA5926" s="248"/>
      <x:c r="IXB5926" s="248"/>
      <x:c r="IXC5926" s="248"/>
      <x:c r="IXD5926" s="248"/>
      <x:c r="IXE5926" s="248"/>
      <x:c r="IXF5926" s="248"/>
      <x:c r="IXG5926" s="248"/>
      <x:c r="IXH5926" s="248"/>
      <x:c r="IXI5926" s="248"/>
      <x:c r="IXJ5926" s="248"/>
      <x:c r="IXK5926" s="248"/>
      <x:c r="IXL5926" s="248"/>
      <x:c r="IXM5926" s="248"/>
      <x:c r="IXN5926" s="248"/>
      <x:c r="IXO5926" s="248"/>
      <x:c r="IXP5926" s="248"/>
      <x:c r="IXQ5926" s="248"/>
      <x:c r="IXR5926" s="248"/>
      <x:c r="IXS5926" s="248"/>
      <x:c r="IXT5926" s="248"/>
      <x:c r="IXU5926" s="248"/>
      <x:c r="IXV5926" s="248"/>
      <x:c r="IXW5926" s="248"/>
      <x:c r="IXX5926" s="248"/>
      <x:c r="IXY5926" s="248"/>
      <x:c r="IXZ5926" s="248"/>
      <x:c r="IYA5926" s="248"/>
      <x:c r="IYB5926" s="248"/>
      <x:c r="IYC5926" s="248"/>
      <x:c r="IYD5926" s="248"/>
      <x:c r="IYE5926" s="248"/>
      <x:c r="IYF5926" s="248"/>
      <x:c r="IYG5926" s="248"/>
      <x:c r="IYH5926" s="248"/>
      <x:c r="IYI5926" s="248"/>
      <x:c r="IYJ5926" s="248"/>
      <x:c r="IYK5926" s="248"/>
      <x:c r="IYL5926" s="248"/>
      <x:c r="IYM5926" s="248"/>
      <x:c r="IYN5926" s="248"/>
      <x:c r="IYO5926" s="248"/>
      <x:c r="IYP5926" s="248"/>
      <x:c r="IYQ5926" s="248"/>
      <x:c r="IYR5926" s="248"/>
      <x:c r="IYS5926" s="248"/>
      <x:c r="IYT5926" s="248"/>
      <x:c r="IYU5926" s="248"/>
      <x:c r="IYV5926" s="248"/>
      <x:c r="IYW5926" s="248"/>
      <x:c r="IYX5926" s="248"/>
      <x:c r="IYY5926" s="248"/>
      <x:c r="IYZ5926" s="248"/>
      <x:c r="IZA5926" s="248"/>
      <x:c r="IZB5926" s="248"/>
      <x:c r="IZC5926" s="248"/>
      <x:c r="IZD5926" s="248"/>
      <x:c r="IZE5926" s="248"/>
      <x:c r="IZF5926" s="248"/>
      <x:c r="IZG5926" s="248"/>
      <x:c r="IZH5926" s="248"/>
      <x:c r="IZI5926" s="248"/>
      <x:c r="IZJ5926" s="248"/>
      <x:c r="IZK5926" s="248"/>
      <x:c r="IZL5926" s="248"/>
      <x:c r="IZM5926" s="248"/>
      <x:c r="IZN5926" s="248"/>
      <x:c r="IZO5926" s="248"/>
      <x:c r="IZP5926" s="248"/>
      <x:c r="IZQ5926" s="248"/>
      <x:c r="IZR5926" s="248"/>
      <x:c r="IZS5926" s="248"/>
      <x:c r="IZT5926" s="248"/>
      <x:c r="IZU5926" s="248"/>
      <x:c r="IZV5926" s="248"/>
      <x:c r="IZW5926" s="248"/>
      <x:c r="IZX5926" s="248"/>
      <x:c r="IZY5926" s="248"/>
      <x:c r="IZZ5926" s="248"/>
      <x:c r="JAA5926" s="248"/>
      <x:c r="JAB5926" s="248"/>
      <x:c r="JAC5926" s="248"/>
      <x:c r="JAD5926" s="248"/>
      <x:c r="JAE5926" s="248"/>
      <x:c r="JAF5926" s="248"/>
      <x:c r="JAG5926" s="248"/>
      <x:c r="JAH5926" s="248"/>
      <x:c r="JAI5926" s="248"/>
      <x:c r="JAJ5926" s="248"/>
      <x:c r="JAK5926" s="248"/>
      <x:c r="JAL5926" s="248"/>
      <x:c r="JAM5926" s="248"/>
      <x:c r="JAN5926" s="248"/>
      <x:c r="JAO5926" s="248"/>
      <x:c r="JAP5926" s="248"/>
      <x:c r="JAQ5926" s="248"/>
      <x:c r="JAR5926" s="248"/>
      <x:c r="JAS5926" s="248"/>
      <x:c r="JAT5926" s="248"/>
      <x:c r="JAU5926" s="248"/>
      <x:c r="JAV5926" s="248"/>
      <x:c r="JAW5926" s="248"/>
      <x:c r="JAX5926" s="248"/>
      <x:c r="JAY5926" s="248"/>
      <x:c r="JAZ5926" s="248"/>
      <x:c r="JBA5926" s="248"/>
      <x:c r="JBB5926" s="248"/>
      <x:c r="JBC5926" s="248"/>
      <x:c r="JBD5926" s="248"/>
      <x:c r="JBE5926" s="248"/>
      <x:c r="JBF5926" s="248"/>
      <x:c r="JBG5926" s="248"/>
      <x:c r="JBH5926" s="248"/>
      <x:c r="JBI5926" s="248"/>
      <x:c r="JBJ5926" s="248"/>
      <x:c r="JBK5926" s="248"/>
      <x:c r="JBL5926" s="248"/>
      <x:c r="JBM5926" s="248"/>
      <x:c r="JBN5926" s="248"/>
      <x:c r="JBO5926" s="248"/>
      <x:c r="JBP5926" s="248"/>
      <x:c r="JBQ5926" s="248"/>
      <x:c r="JBR5926" s="248"/>
      <x:c r="JBS5926" s="248"/>
      <x:c r="JBT5926" s="248"/>
      <x:c r="JBU5926" s="248"/>
      <x:c r="JBV5926" s="248"/>
      <x:c r="JBW5926" s="248"/>
      <x:c r="JBX5926" s="248"/>
      <x:c r="JBY5926" s="248"/>
      <x:c r="JBZ5926" s="248"/>
      <x:c r="JCA5926" s="248"/>
      <x:c r="JCB5926" s="248"/>
      <x:c r="JCC5926" s="248"/>
      <x:c r="JCD5926" s="248"/>
      <x:c r="JCE5926" s="248"/>
      <x:c r="JCF5926" s="248"/>
      <x:c r="JCG5926" s="248"/>
      <x:c r="JCH5926" s="248"/>
      <x:c r="JCI5926" s="248"/>
      <x:c r="JCJ5926" s="248"/>
      <x:c r="JCK5926" s="248"/>
      <x:c r="JCL5926" s="248"/>
      <x:c r="JCM5926" s="248"/>
      <x:c r="JCN5926" s="248"/>
      <x:c r="JCO5926" s="248"/>
      <x:c r="JCP5926" s="248"/>
      <x:c r="JCQ5926" s="248"/>
      <x:c r="JCR5926" s="248"/>
      <x:c r="JCS5926" s="248"/>
      <x:c r="JCT5926" s="248"/>
      <x:c r="JCU5926" s="248"/>
      <x:c r="JCV5926" s="248"/>
      <x:c r="JCW5926" s="248"/>
      <x:c r="JCX5926" s="248"/>
      <x:c r="JCY5926" s="248"/>
      <x:c r="JCZ5926" s="248"/>
      <x:c r="JDA5926" s="248"/>
      <x:c r="JDB5926" s="248"/>
      <x:c r="JDC5926" s="248"/>
      <x:c r="JDD5926" s="248"/>
      <x:c r="JDE5926" s="248"/>
      <x:c r="JDF5926" s="248"/>
      <x:c r="JDG5926" s="248"/>
      <x:c r="JDH5926" s="248"/>
      <x:c r="JDI5926" s="248"/>
      <x:c r="JDJ5926" s="248"/>
      <x:c r="JDK5926" s="248"/>
      <x:c r="JDL5926" s="248"/>
      <x:c r="JDM5926" s="248"/>
      <x:c r="JDN5926" s="248"/>
      <x:c r="JDO5926" s="248"/>
      <x:c r="JDP5926" s="248"/>
      <x:c r="JDQ5926" s="248"/>
      <x:c r="JDR5926" s="248"/>
      <x:c r="JDS5926" s="248"/>
      <x:c r="JDT5926" s="248"/>
      <x:c r="JDU5926" s="248"/>
      <x:c r="JDV5926" s="248"/>
      <x:c r="JDW5926" s="248"/>
      <x:c r="JDX5926" s="248"/>
      <x:c r="JDY5926" s="248"/>
      <x:c r="JDZ5926" s="248"/>
      <x:c r="JEA5926" s="248"/>
      <x:c r="JEB5926" s="248"/>
      <x:c r="JEC5926" s="248"/>
      <x:c r="JED5926" s="248"/>
      <x:c r="JEE5926" s="248"/>
      <x:c r="JEF5926" s="248"/>
      <x:c r="JEG5926" s="248"/>
      <x:c r="JEH5926" s="248"/>
      <x:c r="JEI5926" s="248"/>
      <x:c r="JEJ5926" s="248"/>
      <x:c r="JEK5926" s="248"/>
      <x:c r="JEL5926" s="248"/>
      <x:c r="JEM5926" s="248"/>
      <x:c r="JEN5926" s="248"/>
      <x:c r="JEO5926" s="248"/>
      <x:c r="JEP5926" s="248"/>
      <x:c r="JEQ5926" s="248"/>
      <x:c r="JER5926" s="248"/>
      <x:c r="JES5926" s="248"/>
      <x:c r="JET5926" s="248"/>
      <x:c r="JEU5926" s="248"/>
      <x:c r="JEV5926" s="248"/>
      <x:c r="JEW5926" s="248"/>
      <x:c r="JEX5926" s="248"/>
      <x:c r="JEY5926" s="248"/>
      <x:c r="JEZ5926" s="248"/>
      <x:c r="JFA5926" s="248"/>
      <x:c r="JFB5926" s="248"/>
      <x:c r="JFC5926" s="248"/>
      <x:c r="JFD5926" s="248"/>
      <x:c r="JFE5926" s="248"/>
      <x:c r="JFF5926" s="248"/>
      <x:c r="JFG5926" s="248"/>
      <x:c r="JFH5926" s="248"/>
      <x:c r="JFI5926" s="248"/>
      <x:c r="JFJ5926" s="248"/>
      <x:c r="JFK5926" s="248"/>
      <x:c r="JFL5926" s="248"/>
      <x:c r="JFM5926" s="248"/>
      <x:c r="JFN5926" s="248"/>
      <x:c r="JFO5926" s="248"/>
      <x:c r="JFP5926" s="248"/>
      <x:c r="JFQ5926" s="248"/>
      <x:c r="JFR5926" s="248"/>
      <x:c r="JFS5926" s="248"/>
      <x:c r="JFT5926" s="248"/>
      <x:c r="JFU5926" s="248"/>
      <x:c r="JFV5926" s="248"/>
      <x:c r="JFW5926" s="248"/>
      <x:c r="JFX5926" s="248"/>
      <x:c r="JFY5926" s="248"/>
      <x:c r="JFZ5926" s="248"/>
      <x:c r="JGA5926" s="248"/>
      <x:c r="JGB5926" s="248"/>
      <x:c r="JGC5926" s="248"/>
      <x:c r="JGD5926" s="248"/>
      <x:c r="JGE5926" s="248"/>
      <x:c r="JGF5926" s="248"/>
      <x:c r="JGG5926" s="248"/>
      <x:c r="JGH5926" s="248"/>
      <x:c r="JGI5926" s="248"/>
      <x:c r="JGJ5926" s="248"/>
      <x:c r="JGK5926" s="248"/>
      <x:c r="JGL5926" s="248"/>
      <x:c r="JGM5926" s="248"/>
      <x:c r="JGN5926" s="248"/>
      <x:c r="JGO5926" s="248"/>
      <x:c r="JGP5926" s="248"/>
      <x:c r="JGQ5926" s="248"/>
      <x:c r="JGR5926" s="248"/>
      <x:c r="JGS5926" s="248"/>
      <x:c r="JGT5926" s="248"/>
      <x:c r="JGU5926" s="248"/>
      <x:c r="JGV5926" s="248"/>
      <x:c r="JGW5926" s="248"/>
      <x:c r="JGX5926" s="248"/>
      <x:c r="JGY5926" s="248"/>
      <x:c r="JGZ5926" s="248"/>
      <x:c r="JHA5926" s="248"/>
      <x:c r="JHB5926" s="248"/>
      <x:c r="JHC5926" s="248"/>
      <x:c r="JHD5926" s="248"/>
      <x:c r="JHE5926" s="248"/>
      <x:c r="JHF5926" s="248"/>
      <x:c r="JHG5926" s="248"/>
      <x:c r="JHH5926" s="248"/>
      <x:c r="JHI5926" s="248"/>
      <x:c r="JHJ5926" s="248"/>
      <x:c r="JHK5926" s="248"/>
      <x:c r="JHL5926" s="248"/>
      <x:c r="JHM5926" s="248"/>
      <x:c r="JHN5926" s="248"/>
      <x:c r="JHO5926" s="248"/>
      <x:c r="JHP5926" s="248"/>
      <x:c r="JHQ5926" s="248"/>
      <x:c r="JHR5926" s="248"/>
      <x:c r="JHS5926" s="248"/>
      <x:c r="JHT5926" s="248"/>
      <x:c r="JHU5926" s="248"/>
      <x:c r="JHV5926" s="248"/>
      <x:c r="JHW5926" s="248"/>
      <x:c r="JHX5926" s="248"/>
      <x:c r="JHY5926" s="248"/>
      <x:c r="JHZ5926" s="248"/>
      <x:c r="JIA5926" s="248"/>
      <x:c r="JIB5926" s="248"/>
      <x:c r="JIC5926" s="248"/>
      <x:c r="JID5926" s="248"/>
      <x:c r="JIE5926" s="248"/>
      <x:c r="JIF5926" s="248"/>
      <x:c r="JIG5926" s="248"/>
      <x:c r="JIH5926" s="248"/>
      <x:c r="JII5926" s="248"/>
      <x:c r="JIJ5926" s="248"/>
      <x:c r="JIK5926" s="248"/>
      <x:c r="JIL5926" s="248"/>
      <x:c r="JIM5926" s="248"/>
      <x:c r="JIN5926" s="248"/>
      <x:c r="JIO5926" s="248"/>
      <x:c r="JIP5926" s="248"/>
      <x:c r="JIQ5926" s="248"/>
      <x:c r="JIR5926" s="248"/>
      <x:c r="JIS5926" s="248"/>
      <x:c r="JIT5926" s="248"/>
      <x:c r="JIU5926" s="248"/>
      <x:c r="JIV5926" s="248"/>
      <x:c r="JIW5926" s="248"/>
      <x:c r="JIX5926" s="248"/>
      <x:c r="JIY5926" s="248"/>
      <x:c r="JIZ5926" s="248"/>
      <x:c r="JJA5926" s="248"/>
      <x:c r="JJB5926" s="248"/>
      <x:c r="JJC5926" s="248"/>
      <x:c r="JJD5926" s="248"/>
      <x:c r="JJE5926" s="248"/>
      <x:c r="JJF5926" s="248"/>
      <x:c r="JJG5926" s="248"/>
      <x:c r="JJH5926" s="248"/>
      <x:c r="JJI5926" s="248"/>
      <x:c r="JJJ5926" s="248"/>
      <x:c r="JJK5926" s="248"/>
      <x:c r="JJL5926" s="248"/>
      <x:c r="JJM5926" s="248"/>
      <x:c r="JJN5926" s="248"/>
      <x:c r="JJO5926" s="248"/>
      <x:c r="JJP5926" s="248"/>
      <x:c r="JJQ5926" s="248"/>
      <x:c r="JJR5926" s="248"/>
      <x:c r="JJS5926" s="248"/>
      <x:c r="JJT5926" s="248"/>
      <x:c r="JJU5926" s="248"/>
      <x:c r="JJV5926" s="248"/>
      <x:c r="JJW5926" s="248"/>
      <x:c r="JJX5926" s="248"/>
      <x:c r="JJY5926" s="248"/>
      <x:c r="JJZ5926" s="248"/>
      <x:c r="JKA5926" s="248"/>
      <x:c r="JKB5926" s="248"/>
      <x:c r="JKC5926" s="248"/>
      <x:c r="JKD5926" s="248"/>
      <x:c r="JKE5926" s="248"/>
      <x:c r="JKF5926" s="248"/>
      <x:c r="JKG5926" s="248"/>
      <x:c r="JKH5926" s="248"/>
      <x:c r="JKI5926" s="248"/>
      <x:c r="JKJ5926" s="248"/>
      <x:c r="JKK5926" s="248"/>
      <x:c r="JKL5926" s="248"/>
      <x:c r="JKM5926" s="248"/>
      <x:c r="JKN5926" s="248"/>
      <x:c r="JKO5926" s="248"/>
      <x:c r="JKP5926" s="248"/>
      <x:c r="JKQ5926" s="248"/>
      <x:c r="JKR5926" s="248"/>
      <x:c r="JKS5926" s="248"/>
      <x:c r="JKT5926" s="248"/>
      <x:c r="JKU5926" s="248"/>
      <x:c r="JKV5926" s="248"/>
      <x:c r="JKW5926" s="248"/>
      <x:c r="JKX5926" s="248"/>
      <x:c r="JKY5926" s="248"/>
      <x:c r="JKZ5926" s="248"/>
      <x:c r="JLA5926" s="248"/>
      <x:c r="JLB5926" s="248"/>
      <x:c r="JLC5926" s="248"/>
      <x:c r="JLD5926" s="248"/>
      <x:c r="JLE5926" s="248"/>
      <x:c r="JLF5926" s="248"/>
      <x:c r="JLG5926" s="248"/>
      <x:c r="JLH5926" s="248"/>
      <x:c r="JLI5926" s="248"/>
      <x:c r="JLJ5926" s="248"/>
      <x:c r="JLK5926" s="248"/>
      <x:c r="JLL5926" s="248"/>
      <x:c r="JLM5926" s="248"/>
      <x:c r="JLN5926" s="248"/>
      <x:c r="JLO5926" s="248"/>
      <x:c r="JLP5926" s="248"/>
      <x:c r="JLQ5926" s="248"/>
      <x:c r="JLR5926" s="248"/>
      <x:c r="JLS5926" s="248"/>
      <x:c r="JLT5926" s="248"/>
      <x:c r="JLU5926" s="248"/>
      <x:c r="JLV5926" s="248"/>
      <x:c r="JLW5926" s="248"/>
      <x:c r="JLX5926" s="248"/>
      <x:c r="JLY5926" s="248"/>
      <x:c r="JLZ5926" s="248"/>
      <x:c r="JMA5926" s="248"/>
      <x:c r="JMB5926" s="248"/>
      <x:c r="JMC5926" s="248"/>
      <x:c r="JMD5926" s="248"/>
      <x:c r="JME5926" s="248"/>
      <x:c r="JMF5926" s="248"/>
      <x:c r="JMG5926" s="248"/>
      <x:c r="JMH5926" s="248"/>
      <x:c r="JMI5926" s="248"/>
      <x:c r="JMJ5926" s="248"/>
      <x:c r="JMK5926" s="248"/>
      <x:c r="JML5926" s="248"/>
      <x:c r="JMM5926" s="248"/>
      <x:c r="JMN5926" s="248"/>
      <x:c r="JMO5926" s="248"/>
      <x:c r="JMP5926" s="248"/>
      <x:c r="JMQ5926" s="248"/>
      <x:c r="JMR5926" s="248"/>
      <x:c r="JMS5926" s="248"/>
      <x:c r="JMT5926" s="248"/>
      <x:c r="JMU5926" s="248"/>
      <x:c r="JMV5926" s="248"/>
      <x:c r="JMW5926" s="248"/>
      <x:c r="JMX5926" s="248"/>
      <x:c r="JMY5926" s="248"/>
      <x:c r="JMZ5926" s="248"/>
      <x:c r="JNA5926" s="248"/>
      <x:c r="JNB5926" s="248"/>
      <x:c r="JNC5926" s="248"/>
      <x:c r="JND5926" s="248"/>
      <x:c r="JNE5926" s="248"/>
      <x:c r="JNF5926" s="248"/>
      <x:c r="JNG5926" s="248"/>
      <x:c r="JNH5926" s="248"/>
      <x:c r="JNI5926" s="248"/>
      <x:c r="JNJ5926" s="248"/>
      <x:c r="JNK5926" s="248"/>
      <x:c r="JNL5926" s="248"/>
      <x:c r="JNM5926" s="248"/>
      <x:c r="JNN5926" s="248"/>
      <x:c r="JNO5926" s="248"/>
      <x:c r="JNP5926" s="248"/>
      <x:c r="JNQ5926" s="248"/>
      <x:c r="JNR5926" s="248"/>
      <x:c r="JNS5926" s="248"/>
      <x:c r="JNT5926" s="248"/>
      <x:c r="JNU5926" s="248"/>
      <x:c r="JNV5926" s="248"/>
      <x:c r="JNW5926" s="248"/>
      <x:c r="JNX5926" s="248"/>
      <x:c r="JNY5926" s="248"/>
      <x:c r="JNZ5926" s="248"/>
      <x:c r="JOA5926" s="248"/>
      <x:c r="JOB5926" s="248"/>
      <x:c r="JOC5926" s="248"/>
      <x:c r="JOD5926" s="248"/>
      <x:c r="JOE5926" s="248"/>
      <x:c r="JOF5926" s="248"/>
      <x:c r="JOG5926" s="248"/>
      <x:c r="JOH5926" s="248"/>
      <x:c r="JOI5926" s="248"/>
      <x:c r="JOJ5926" s="248"/>
      <x:c r="JOK5926" s="248"/>
      <x:c r="JOL5926" s="248"/>
      <x:c r="JOM5926" s="248"/>
      <x:c r="JON5926" s="248"/>
      <x:c r="JOO5926" s="248"/>
      <x:c r="JOP5926" s="248"/>
      <x:c r="JOQ5926" s="248"/>
      <x:c r="JOR5926" s="248"/>
      <x:c r="JOS5926" s="248"/>
      <x:c r="JOT5926" s="248"/>
      <x:c r="JOU5926" s="248"/>
      <x:c r="JOV5926" s="248"/>
      <x:c r="JOW5926" s="248"/>
      <x:c r="JOX5926" s="248"/>
      <x:c r="JOY5926" s="248"/>
      <x:c r="JOZ5926" s="248"/>
      <x:c r="JPA5926" s="248"/>
      <x:c r="JPB5926" s="248"/>
      <x:c r="JPC5926" s="248"/>
      <x:c r="JPD5926" s="248"/>
      <x:c r="JPE5926" s="248"/>
      <x:c r="JPF5926" s="248"/>
      <x:c r="JPG5926" s="248"/>
      <x:c r="JPH5926" s="248"/>
      <x:c r="JPI5926" s="248"/>
      <x:c r="JPJ5926" s="248"/>
      <x:c r="JPK5926" s="248"/>
      <x:c r="JPL5926" s="248"/>
      <x:c r="JPM5926" s="248"/>
      <x:c r="JPN5926" s="248"/>
      <x:c r="JPO5926" s="248"/>
      <x:c r="JPP5926" s="248"/>
      <x:c r="JPQ5926" s="248"/>
      <x:c r="JPR5926" s="248"/>
      <x:c r="JPS5926" s="248"/>
      <x:c r="JPT5926" s="248"/>
      <x:c r="JPU5926" s="248"/>
      <x:c r="JPV5926" s="248"/>
      <x:c r="JPW5926" s="248"/>
      <x:c r="JPX5926" s="248"/>
      <x:c r="JPY5926" s="248"/>
      <x:c r="JPZ5926" s="248"/>
      <x:c r="JQA5926" s="248"/>
      <x:c r="JQB5926" s="248"/>
      <x:c r="JQC5926" s="248"/>
      <x:c r="JQD5926" s="248"/>
      <x:c r="JQE5926" s="248"/>
      <x:c r="JQF5926" s="248"/>
      <x:c r="JQG5926" s="248"/>
      <x:c r="JQH5926" s="248"/>
      <x:c r="JQI5926" s="248"/>
      <x:c r="JQJ5926" s="248"/>
      <x:c r="JQK5926" s="248"/>
      <x:c r="JQL5926" s="248"/>
      <x:c r="JQM5926" s="248"/>
      <x:c r="JQN5926" s="248"/>
      <x:c r="JQO5926" s="248"/>
      <x:c r="JQP5926" s="248"/>
      <x:c r="JQQ5926" s="248"/>
      <x:c r="JQR5926" s="248"/>
      <x:c r="JQS5926" s="248"/>
      <x:c r="JQT5926" s="248"/>
      <x:c r="JQU5926" s="248"/>
      <x:c r="JQV5926" s="248"/>
      <x:c r="JQW5926" s="248"/>
      <x:c r="JQX5926" s="248"/>
      <x:c r="JQY5926" s="248"/>
      <x:c r="JQZ5926" s="248"/>
      <x:c r="JRA5926" s="248"/>
      <x:c r="JRB5926" s="248"/>
      <x:c r="JRC5926" s="248"/>
      <x:c r="JRD5926" s="248"/>
      <x:c r="JRE5926" s="248"/>
      <x:c r="JRF5926" s="248"/>
      <x:c r="JRG5926" s="248"/>
      <x:c r="JRH5926" s="248"/>
      <x:c r="JRI5926" s="248"/>
      <x:c r="JRJ5926" s="248"/>
      <x:c r="JRK5926" s="248"/>
      <x:c r="JRL5926" s="248"/>
      <x:c r="JRM5926" s="248"/>
      <x:c r="JRN5926" s="248"/>
      <x:c r="JRO5926" s="248"/>
      <x:c r="JRP5926" s="248"/>
      <x:c r="JRQ5926" s="248"/>
      <x:c r="JRR5926" s="248"/>
      <x:c r="JRS5926" s="248"/>
      <x:c r="JRT5926" s="248"/>
      <x:c r="JRU5926" s="248"/>
      <x:c r="JRV5926" s="248"/>
      <x:c r="JRW5926" s="248"/>
      <x:c r="JRX5926" s="248"/>
      <x:c r="JRY5926" s="248"/>
      <x:c r="JRZ5926" s="248"/>
      <x:c r="JSA5926" s="248"/>
      <x:c r="JSB5926" s="248"/>
      <x:c r="JSC5926" s="248"/>
      <x:c r="JSD5926" s="248"/>
      <x:c r="JSE5926" s="248"/>
      <x:c r="JSF5926" s="248"/>
      <x:c r="JSG5926" s="248"/>
      <x:c r="JSH5926" s="248"/>
      <x:c r="JSI5926" s="248"/>
      <x:c r="JSJ5926" s="248"/>
      <x:c r="JSK5926" s="248"/>
      <x:c r="JSL5926" s="248"/>
      <x:c r="JSM5926" s="248"/>
      <x:c r="JSN5926" s="248"/>
      <x:c r="JSO5926" s="248"/>
      <x:c r="JSP5926" s="248"/>
      <x:c r="JSQ5926" s="248"/>
      <x:c r="JSR5926" s="248"/>
      <x:c r="JSS5926" s="248"/>
      <x:c r="JST5926" s="248"/>
      <x:c r="JSU5926" s="248"/>
      <x:c r="JSV5926" s="248"/>
      <x:c r="JSW5926" s="248"/>
      <x:c r="JSX5926" s="248"/>
      <x:c r="JSY5926" s="248"/>
      <x:c r="JSZ5926" s="248"/>
      <x:c r="JTA5926" s="248"/>
      <x:c r="JTB5926" s="248"/>
      <x:c r="JTC5926" s="248"/>
      <x:c r="JTD5926" s="248"/>
      <x:c r="JTE5926" s="248"/>
      <x:c r="JTF5926" s="248"/>
      <x:c r="JTG5926" s="248"/>
      <x:c r="JTH5926" s="248"/>
      <x:c r="JTI5926" s="248"/>
      <x:c r="JTJ5926" s="248"/>
      <x:c r="JTK5926" s="248"/>
      <x:c r="JTL5926" s="248"/>
      <x:c r="JTM5926" s="248"/>
      <x:c r="JTN5926" s="248"/>
      <x:c r="JTO5926" s="248"/>
      <x:c r="JTP5926" s="248"/>
      <x:c r="JTQ5926" s="248"/>
      <x:c r="JTR5926" s="248"/>
      <x:c r="JTS5926" s="248"/>
      <x:c r="JTT5926" s="248"/>
      <x:c r="JTU5926" s="248"/>
      <x:c r="JTV5926" s="248"/>
      <x:c r="JTW5926" s="248"/>
      <x:c r="JTX5926" s="248"/>
      <x:c r="JTY5926" s="248"/>
      <x:c r="JTZ5926" s="248"/>
      <x:c r="JUA5926" s="248"/>
      <x:c r="JUB5926" s="248"/>
      <x:c r="JUC5926" s="248"/>
      <x:c r="JUD5926" s="248"/>
      <x:c r="JUE5926" s="248"/>
      <x:c r="JUF5926" s="248"/>
      <x:c r="JUG5926" s="248"/>
      <x:c r="JUH5926" s="248"/>
      <x:c r="JUI5926" s="248"/>
      <x:c r="JUJ5926" s="248"/>
      <x:c r="JUK5926" s="248"/>
      <x:c r="JUL5926" s="248"/>
      <x:c r="JUM5926" s="248"/>
      <x:c r="JUN5926" s="248"/>
      <x:c r="JUO5926" s="248"/>
      <x:c r="JUP5926" s="248"/>
      <x:c r="JUQ5926" s="248"/>
      <x:c r="JUR5926" s="248"/>
      <x:c r="JUS5926" s="248"/>
      <x:c r="JUT5926" s="248"/>
      <x:c r="JUU5926" s="248"/>
      <x:c r="JUV5926" s="248"/>
      <x:c r="JUW5926" s="248"/>
      <x:c r="JUX5926" s="248"/>
      <x:c r="JUY5926" s="248"/>
      <x:c r="JUZ5926" s="248"/>
      <x:c r="JVA5926" s="248"/>
      <x:c r="JVB5926" s="248"/>
      <x:c r="JVC5926" s="248"/>
      <x:c r="JVD5926" s="248"/>
      <x:c r="JVE5926" s="248"/>
      <x:c r="JVF5926" s="248"/>
      <x:c r="JVG5926" s="248"/>
      <x:c r="JVH5926" s="248"/>
      <x:c r="JVI5926" s="248"/>
      <x:c r="JVJ5926" s="248"/>
      <x:c r="JVK5926" s="248"/>
      <x:c r="JVL5926" s="248"/>
      <x:c r="JVM5926" s="248"/>
      <x:c r="JVN5926" s="248"/>
      <x:c r="JVO5926" s="248"/>
      <x:c r="JVP5926" s="248"/>
      <x:c r="JVQ5926" s="248"/>
      <x:c r="JVR5926" s="248"/>
      <x:c r="JVS5926" s="248"/>
      <x:c r="JVT5926" s="248"/>
      <x:c r="JVU5926" s="248"/>
      <x:c r="JVV5926" s="248"/>
      <x:c r="JVW5926" s="248"/>
      <x:c r="JVX5926" s="248"/>
      <x:c r="JVY5926" s="248"/>
      <x:c r="JVZ5926" s="248"/>
      <x:c r="JWA5926" s="248"/>
      <x:c r="JWB5926" s="248"/>
      <x:c r="JWC5926" s="248"/>
      <x:c r="JWD5926" s="248"/>
      <x:c r="JWE5926" s="248"/>
      <x:c r="JWF5926" s="248"/>
      <x:c r="JWG5926" s="248"/>
      <x:c r="JWH5926" s="248"/>
      <x:c r="JWI5926" s="248"/>
      <x:c r="JWJ5926" s="248"/>
      <x:c r="JWK5926" s="248"/>
      <x:c r="JWL5926" s="248"/>
      <x:c r="JWM5926" s="248"/>
      <x:c r="JWN5926" s="248"/>
      <x:c r="JWO5926" s="248"/>
      <x:c r="JWP5926" s="248"/>
      <x:c r="JWQ5926" s="248"/>
      <x:c r="JWR5926" s="248"/>
      <x:c r="JWS5926" s="248"/>
      <x:c r="JWT5926" s="248"/>
      <x:c r="JWU5926" s="248"/>
      <x:c r="JWV5926" s="248"/>
      <x:c r="JWW5926" s="248"/>
      <x:c r="JWX5926" s="248"/>
      <x:c r="JWY5926" s="248"/>
      <x:c r="JWZ5926" s="248"/>
      <x:c r="JXA5926" s="248"/>
      <x:c r="JXB5926" s="248"/>
      <x:c r="JXC5926" s="248"/>
      <x:c r="JXD5926" s="248"/>
      <x:c r="JXE5926" s="248"/>
      <x:c r="JXF5926" s="248"/>
      <x:c r="JXG5926" s="248"/>
      <x:c r="JXH5926" s="248"/>
      <x:c r="JXI5926" s="248"/>
      <x:c r="JXJ5926" s="248"/>
      <x:c r="JXK5926" s="248"/>
      <x:c r="JXL5926" s="248"/>
      <x:c r="JXM5926" s="248"/>
      <x:c r="JXN5926" s="248"/>
      <x:c r="JXO5926" s="248"/>
      <x:c r="JXP5926" s="248"/>
      <x:c r="JXQ5926" s="248"/>
      <x:c r="JXR5926" s="248"/>
      <x:c r="JXS5926" s="248"/>
      <x:c r="JXT5926" s="248"/>
      <x:c r="JXU5926" s="248"/>
      <x:c r="JXV5926" s="248"/>
      <x:c r="JXW5926" s="248"/>
      <x:c r="JXX5926" s="248"/>
      <x:c r="JXY5926" s="248"/>
      <x:c r="JXZ5926" s="248"/>
      <x:c r="JYA5926" s="248"/>
      <x:c r="JYB5926" s="248"/>
      <x:c r="JYC5926" s="248"/>
      <x:c r="JYD5926" s="248"/>
      <x:c r="JYE5926" s="248"/>
      <x:c r="JYF5926" s="248"/>
      <x:c r="JYG5926" s="248"/>
      <x:c r="JYH5926" s="248"/>
      <x:c r="JYI5926" s="248"/>
      <x:c r="JYJ5926" s="248"/>
      <x:c r="JYK5926" s="248"/>
      <x:c r="JYL5926" s="248"/>
      <x:c r="JYM5926" s="248"/>
      <x:c r="JYN5926" s="248"/>
      <x:c r="JYO5926" s="248"/>
      <x:c r="JYP5926" s="248"/>
      <x:c r="JYQ5926" s="248"/>
      <x:c r="JYR5926" s="248"/>
      <x:c r="JYS5926" s="248"/>
      <x:c r="JYT5926" s="248"/>
      <x:c r="JYU5926" s="248"/>
      <x:c r="JYV5926" s="248"/>
      <x:c r="JYW5926" s="248"/>
      <x:c r="JYX5926" s="248"/>
      <x:c r="JYY5926" s="248"/>
      <x:c r="JYZ5926" s="248"/>
      <x:c r="JZA5926" s="248"/>
      <x:c r="JZB5926" s="248"/>
      <x:c r="JZC5926" s="248"/>
      <x:c r="JZD5926" s="248"/>
      <x:c r="JZE5926" s="248"/>
      <x:c r="JZF5926" s="248"/>
      <x:c r="JZG5926" s="248"/>
      <x:c r="JZH5926" s="248"/>
      <x:c r="JZI5926" s="248"/>
      <x:c r="JZJ5926" s="248"/>
      <x:c r="JZK5926" s="248"/>
      <x:c r="JZL5926" s="248"/>
      <x:c r="JZM5926" s="248"/>
      <x:c r="JZN5926" s="248"/>
      <x:c r="JZO5926" s="248"/>
      <x:c r="JZP5926" s="248"/>
      <x:c r="JZQ5926" s="248"/>
      <x:c r="JZR5926" s="248"/>
      <x:c r="JZS5926" s="248"/>
      <x:c r="JZT5926" s="248"/>
      <x:c r="JZU5926" s="248"/>
      <x:c r="JZV5926" s="248"/>
      <x:c r="JZW5926" s="248"/>
      <x:c r="JZX5926" s="248"/>
      <x:c r="JZY5926" s="248"/>
      <x:c r="JZZ5926" s="248"/>
      <x:c r="KAA5926" s="248"/>
      <x:c r="KAB5926" s="248"/>
      <x:c r="KAC5926" s="248"/>
      <x:c r="KAD5926" s="248"/>
      <x:c r="KAE5926" s="248"/>
      <x:c r="KAF5926" s="248"/>
      <x:c r="KAG5926" s="248"/>
      <x:c r="KAH5926" s="248"/>
      <x:c r="KAI5926" s="248"/>
      <x:c r="KAJ5926" s="248"/>
      <x:c r="KAK5926" s="248"/>
      <x:c r="KAL5926" s="248"/>
      <x:c r="KAM5926" s="248"/>
      <x:c r="KAN5926" s="248"/>
      <x:c r="KAO5926" s="248"/>
      <x:c r="KAP5926" s="248"/>
      <x:c r="KAQ5926" s="248"/>
      <x:c r="KAR5926" s="248"/>
      <x:c r="KAS5926" s="248"/>
      <x:c r="KAT5926" s="248"/>
      <x:c r="KAU5926" s="248"/>
      <x:c r="KAV5926" s="248"/>
      <x:c r="KAW5926" s="248"/>
      <x:c r="KAX5926" s="248"/>
      <x:c r="KAY5926" s="248"/>
      <x:c r="KAZ5926" s="248"/>
      <x:c r="KBA5926" s="248"/>
      <x:c r="KBB5926" s="248"/>
      <x:c r="KBC5926" s="248"/>
      <x:c r="KBD5926" s="248"/>
      <x:c r="KBE5926" s="248"/>
      <x:c r="KBF5926" s="248"/>
      <x:c r="KBG5926" s="248"/>
      <x:c r="KBH5926" s="248"/>
      <x:c r="KBI5926" s="248"/>
      <x:c r="KBJ5926" s="248"/>
      <x:c r="KBK5926" s="248"/>
      <x:c r="KBL5926" s="248"/>
      <x:c r="KBM5926" s="248"/>
      <x:c r="KBN5926" s="248"/>
      <x:c r="KBO5926" s="248"/>
      <x:c r="KBP5926" s="248"/>
      <x:c r="KBQ5926" s="248"/>
      <x:c r="KBR5926" s="248"/>
      <x:c r="KBS5926" s="248"/>
      <x:c r="KBT5926" s="248"/>
      <x:c r="KBU5926" s="248"/>
      <x:c r="KBV5926" s="248"/>
      <x:c r="KBW5926" s="248"/>
      <x:c r="KBX5926" s="248"/>
      <x:c r="KBY5926" s="248"/>
      <x:c r="KBZ5926" s="248"/>
      <x:c r="KCA5926" s="248"/>
      <x:c r="KCB5926" s="248"/>
      <x:c r="KCC5926" s="248"/>
      <x:c r="KCD5926" s="248"/>
      <x:c r="KCE5926" s="248"/>
      <x:c r="KCF5926" s="248"/>
      <x:c r="KCG5926" s="248"/>
      <x:c r="KCH5926" s="248"/>
      <x:c r="KCI5926" s="248"/>
      <x:c r="KCJ5926" s="248"/>
      <x:c r="KCK5926" s="248"/>
      <x:c r="KCL5926" s="248"/>
      <x:c r="KCM5926" s="248"/>
      <x:c r="KCN5926" s="248"/>
      <x:c r="KCO5926" s="248"/>
      <x:c r="KCP5926" s="248"/>
      <x:c r="KCQ5926" s="248"/>
      <x:c r="KCR5926" s="248"/>
      <x:c r="KCS5926" s="248"/>
      <x:c r="KCT5926" s="248"/>
      <x:c r="KCU5926" s="248"/>
      <x:c r="KCV5926" s="248"/>
      <x:c r="KCW5926" s="248"/>
      <x:c r="KCX5926" s="248"/>
      <x:c r="KCY5926" s="248"/>
      <x:c r="KCZ5926" s="248"/>
      <x:c r="KDA5926" s="248"/>
      <x:c r="KDB5926" s="248"/>
      <x:c r="KDC5926" s="248"/>
      <x:c r="KDD5926" s="248"/>
      <x:c r="KDE5926" s="248"/>
      <x:c r="KDF5926" s="248"/>
      <x:c r="KDG5926" s="248"/>
      <x:c r="KDH5926" s="248"/>
      <x:c r="KDI5926" s="248"/>
      <x:c r="KDJ5926" s="248"/>
      <x:c r="KDK5926" s="248"/>
      <x:c r="KDL5926" s="248"/>
      <x:c r="KDM5926" s="248"/>
      <x:c r="KDN5926" s="248"/>
      <x:c r="KDO5926" s="248"/>
      <x:c r="KDP5926" s="248"/>
      <x:c r="KDQ5926" s="248"/>
      <x:c r="KDR5926" s="248"/>
      <x:c r="KDS5926" s="248"/>
      <x:c r="KDT5926" s="248"/>
      <x:c r="KDU5926" s="248"/>
      <x:c r="KDV5926" s="248"/>
      <x:c r="KDW5926" s="248"/>
      <x:c r="KDX5926" s="248"/>
      <x:c r="KDY5926" s="248"/>
      <x:c r="KDZ5926" s="248"/>
      <x:c r="KEA5926" s="248"/>
      <x:c r="KEB5926" s="248"/>
      <x:c r="KEC5926" s="248"/>
      <x:c r="KED5926" s="248"/>
      <x:c r="KEE5926" s="248"/>
      <x:c r="KEF5926" s="248"/>
      <x:c r="KEG5926" s="248"/>
      <x:c r="KEH5926" s="248"/>
      <x:c r="KEI5926" s="248"/>
      <x:c r="KEJ5926" s="248"/>
      <x:c r="KEK5926" s="248"/>
      <x:c r="KEL5926" s="248"/>
      <x:c r="KEM5926" s="248"/>
      <x:c r="KEN5926" s="248"/>
      <x:c r="KEO5926" s="248"/>
      <x:c r="KEP5926" s="248"/>
      <x:c r="KEQ5926" s="248"/>
      <x:c r="KER5926" s="248"/>
      <x:c r="KES5926" s="248"/>
      <x:c r="KET5926" s="248"/>
      <x:c r="KEU5926" s="248"/>
      <x:c r="KEV5926" s="248"/>
      <x:c r="KEW5926" s="248"/>
      <x:c r="KEX5926" s="248"/>
      <x:c r="KEY5926" s="248"/>
      <x:c r="KEZ5926" s="248"/>
      <x:c r="KFA5926" s="248"/>
      <x:c r="KFB5926" s="248"/>
      <x:c r="KFC5926" s="248"/>
      <x:c r="KFD5926" s="248"/>
      <x:c r="KFE5926" s="248"/>
      <x:c r="KFF5926" s="248"/>
      <x:c r="KFG5926" s="248"/>
      <x:c r="KFH5926" s="248"/>
      <x:c r="KFI5926" s="248"/>
      <x:c r="KFJ5926" s="248"/>
      <x:c r="KFK5926" s="248"/>
      <x:c r="KFL5926" s="248"/>
      <x:c r="KFM5926" s="248"/>
      <x:c r="KFN5926" s="248"/>
      <x:c r="KFO5926" s="248"/>
      <x:c r="KFP5926" s="248"/>
      <x:c r="KFQ5926" s="248"/>
      <x:c r="KFR5926" s="248"/>
      <x:c r="KFS5926" s="248"/>
      <x:c r="KFT5926" s="248"/>
      <x:c r="KFU5926" s="248"/>
      <x:c r="KFV5926" s="248"/>
      <x:c r="KFW5926" s="248"/>
      <x:c r="KFX5926" s="248"/>
      <x:c r="KFY5926" s="248"/>
      <x:c r="KFZ5926" s="248"/>
      <x:c r="KGA5926" s="248"/>
      <x:c r="KGB5926" s="248"/>
      <x:c r="KGC5926" s="248"/>
      <x:c r="KGD5926" s="248"/>
      <x:c r="KGE5926" s="248"/>
      <x:c r="KGF5926" s="248"/>
      <x:c r="KGG5926" s="248"/>
      <x:c r="KGH5926" s="248"/>
      <x:c r="KGI5926" s="248"/>
      <x:c r="KGJ5926" s="248"/>
      <x:c r="KGK5926" s="248"/>
      <x:c r="KGL5926" s="248"/>
      <x:c r="KGM5926" s="248"/>
      <x:c r="KGN5926" s="248"/>
      <x:c r="KGO5926" s="248"/>
      <x:c r="KGP5926" s="248"/>
      <x:c r="KGQ5926" s="248"/>
      <x:c r="KGR5926" s="248"/>
      <x:c r="KGS5926" s="248"/>
      <x:c r="KGT5926" s="248"/>
      <x:c r="KGU5926" s="248"/>
      <x:c r="KGV5926" s="248"/>
      <x:c r="KGW5926" s="248"/>
      <x:c r="KGX5926" s="248"/>
      <x:c r="KGY5926" s="248"/>
      <x:c r="KGZ5926" s="248"/>
      <x:c r="KHA5926" s="248"/>
      <x:c r="KHB5926" s="248"/>
      <x:c r="KHC5926" s="248"/>
      <x:c r="KHD5926" s="248"/>
      <x:c r="KHE5926" s="248"/>
      <x:c r="KHF5926" s="248"/>
      <x:c r="KHG5926" s="248"/>
      <x:c r="KHH5926" s="248"/>
      <x:c r="KHI5926" s="248"/>
      <x:c r="KHJ5926" s="248"/>
      <x:c r="KHK5926" s="248"/>
      <x:c r="KHL5926" s="248"/>
      <x:c r="KHM5926" s="248"/>
      <x:c r="KHN5926" s="248"/>
      <x:c r="KHO5926" s="248"/>
      <x:c r="KHP5926" s="248"/>
      <x:c r="KHQ5926" s="248"/>
      <x:c r="KHR5926" s="248"/>
      <x:c r="KHS5926" s="248"/>
      <x:c r="KHT5926" s="248"/>
      <x:c r="KHU5926" s="248"/>
      <x:c r="KHV5926" s="248"/>
      <x:c r="KHW5926" s="248"/>
      <x:c r="KHX5926" s="248"/>
      <x:c r="KHY5926" s="248"/>
      <x:c r="KHZ5926" s="248"/>
      <x:c r="KIA5926" s="248"/>
      <x:c r="KIB5926" s="248"/>
      <x:c r="KIC5926" s="248"/>
      <x:c r="KID5926" s="248"/>
      <x:c r="KIE5926" s="248"/>
      <x:c r="KIF5926" s="248"/>
      <x:c r="KIG5926" s="248"/>
      <x:c r="KIH5926" s="248"/>
      <x:c r="KII5926" s="248"/>
      <x:c r="KIJ5926" s="248"/>
      <x:c r="KIK5926" s="248"/>
      <x:c r="KIL5926" s="248"/>
      <x:c r="KIM5926" s="248"/>
      <x:c r="KIN5926" s="248"/>
      <x:c r="KIO5926" s="248"/>
      <x:c r="KIP5926" s="248"/>
      <x:c r="KIQ5926" s="248"/>
      <x:c r="KIR5926" s="248"/>
      <x:c r="KIS5926" s="248"/>
      <x:c r="KIT5926" s="248"/>
      <x:c r="KIU5926" s="248"/>
      <x:c r="KIV5926" s="248"/>
      <x:c r="KIW5926" s="248"/>
      <x:c r="KIX5926" s="248"/>
      <x:c r="KIY5926" s="248"/>
      <x:c r="KIZ5926" s="248"/>
      <x:c r="KJA5926" s="248"/>
      <x:c r="KJB5926" s="248"/>
      <x:c r="KJC5926" s="248"/>
      <x:c r="KJD5926" s="248"/>
      <x:c r="KJE5926" s="248"/>
      <x:c r="KJF5926" s="248"/>
      <x:c r="KJG5926" s="248"/>
      <x:c r="KJH5926" s="248"/>
      <x:c r="KJI5926" s="248"/>
      <x:c r="KJJ5926" s="248"/>
      <x:c r="KJK5926" s="248"/>
      <x:c r="KJL5926" s="248"/>
      <x:c r="KJM5926" s="248"/>
      <x:c r="KJN5926" s="248"/>
      <x:c r="KJO5926" s="248"/>
      <x:c r="KJP5926" s="248"/>
      <x:c r="KJQ5926" s="248"/>
      <x:c r="KJR5926" s="248"/>
      <x:c r="KJS5926" s="248"/>
      <x:c r="KJT5926" s="248"/>
      <x:c r="KJU5926" s="248"/>
      <x:c r="KJV5926" s="248"/>
      <x:c r="KJW5926" s="248"/>
      <x:c r="KJX5926" s="248"/>
      <x:c r="KJY5926" s="248"/>
      <x:c r="KJZ5926" s="248"/>
      <x:c r="KKA5926" s="248"/>
      <x:c r="KKB5926" s="248"/>
      <x:c r="KKC5926" s="248"/>
      <x:c r="KKD5926" s="248"/>
      <x:c r="KKE5926" s="248"/>
      <x:c r="KKF5926" s="248"/>
      <x:c r="KKG5926" s="248"/>
      <x:c r="KKH5926" s="248"/>
      <x:c r="KKI5926" s="248"/>
      <x:c r="KKJ5926" s="248"/>
      <x:c r="KKK5926" s="248"/>
      <x:c r="KKL5926" s="248"/>
      <x:c r="KKM5926" s="248"/>
      <x:c r="KKN5926" s="248"/>
      <x:c r="KKO5926" s="248"/>
      <x:c r="KKP5926" s="248"/>
      <x:c r="KKQ5926" s="248"/>
      <x:c r="KKR5926" s="248"/>
      <x:c r="KKS5926" s="248"/>
      <x:c r="KKT5926" s="248"/>
      <x:c r="KKU5926" s="248"/>
      <x:c r="KKV5926" s="248"/>
      <x:c r="KKW5926" s="248"/>
      <x:c r="KKX5926" s="248"/>
      <x:c r="KKY5926" s="248"/>
      <x:c r="KKZ5926" s="248"/>
      <x:c r="KLA5926" s="248"/>
      <x:c r="KLB5926" s="248"/>
      <x:c r="KLC5926" s="248"/>
      <x:c r="KLD5926" s="248"/>
      <x:c r="KLE5926" s="248"/>
      <x:c r="KLF5926" s="248"/>
      <x:c r="KLG5926" s="248"/>
      <x:c r="KLH5926" s="248"/>
      <x:c r="KLI5926" s="248"/>
      <x:c r="KLJ5926" s="248"/>
      <x:c r="KLK5926" s="248"/>
      <x:c r="KLL5926" s="248"/>
      <x:c r="KLM5926" s="248"/>
      <x:c r="KLN5926" s="248"/>
      <x:c r="KLO5926" s="248"/>
      <x:c r="KLP5926" s="248"/>
      <x:c r="KLQ5926" s="248"/>
      <x:c r="KLR5926" s="248"/>
      <x:c r="KLS5926" s="248"/>
      <x:c r="KLT5926" s="248"/>
      <x:c r="KLU5926" s="248"/>
      <x:c r="KLV5926" s="248"/>
      <x:c r="KLW5926" s="248"/>
      <x:c r="KLX5926" s="248"/>
      <x:c r="KLY5926" s="248"/>
      <x:c r="KLZ5926" s="248"/>
      <x:c r="KMA5926" s="248"/>
      <x:c r="KMB5926" s="248"/>
      <x:c r="KMC5926" s="248"/>
      <x:c r="KMD5926" s="248"/>
      <x:c r="KME5926" s="248"/>
      <x:c r="KMF5926" s="248"/>
      <x:c r="KMG5926" s="248"/>
      <x:c r="KMH5926" s="248"/>
      <x:c r="KMI5926" s="248"/>
      <x:c r="KMJ5926" s="248"/>
      <x:c r="KMK5926" s="248"/>
      <x:c r="KML5926" s="248"/>
      <x:c r="KMM5926" s="248"/>
      <x:c r="KMN5926" s="248"/>
      <x:c r="KMO5926" s="248"/>
      <x:c r="KMP5926" s="248"/>
      <x:c r="KMQ5926" s="248"/>
      <x:c r="KMR5926" s="248"/>
      <x:c r="KMS5926" s="248"/>
      <x:c r="KMT5926" s="248"/>
      <x:c r="KMU5926" s="248"/>
      <x:c r="KMV5926" s="248"/>
      <x:c r="KMW5926" s="248"/>
      <x:c r="KMX5926" s="248"/>
      <x:c r="KMY5926" s="248"/>
      <x:c r="KMZ5926" s="248"/>
      <x:c r="KNA5926" s="248"/>
      <x:c r="KNB5926" s="248"/>
      <x:c r="KNC5926" s="248"/>
      <x:c r="KND5926" s="248"/>
      <x:c r="KNE5926" s="248"/>
      <x:c r="KNF5926" s="248"/>
      <x:c r="KNG5926" s="248"/>
      <x:c r="KNH5926" s="248"/>
      <x:c r="KNI5926" s="248"/>
      <x:c r="KNJ5926" s="248"/>
      <x:c r="KNK5926" s="248"/>
      <x:c r="KNL5926" s="248"/>
      <x:c r="KNM5926" s="248"/>
      <x:c r="KNN5926" s="248"/>
      <x:c r="KNO5926" s="248"/>
      <x:c r="KNP5926" s="248"/>
      <x:c r="KNQ5926" s="248"/>
      <x:c r="KNR5926" s="248"/>
      <x:c r="KNS5926" s="248"/>
      <x:c r="KNT5926" s="248"/>
      <x:c r="KNU5926" s="248"/>
      <x:c r="KNV5926" s="248"/>
      <x:c r="KNW5926" s="248"/>
      <x:c r="KNX5926" s="248"/>
      <x:c r="KNY5926" s="248"/>
      <x:c r="KNZ5926" s="248"/>
      <x:c r="KOA5926" s="248"/>
      <x:c r="KOB5926" s="248"/>
      <x:c r="KOC5926" s="248"/>
      <x:c r="KOD5926" s="248"/>
      <x:c r="KOE5926" s="248"/>
      <x:c r="KOF5926" s="248"/>
      <x:c r="KOG5926" s="248"/>
      <x:c r="KOH5926" s="248"/>
      <x:c r="KOI5926" s="248"/>
      <x:c r="KOJ5926" s="248"/>
      <x:c r="KOK5926" s="248"/>
      <x:c r="KOL5926" s="248"/>
      <x:c r="KOM5926" s="248"/>
      <x:c r="KON5926" s="248"/>
      <x:c r="KOO5926" s="248"/>
      <x:c r="KOP5926" s="248"/>
      <x:c r="KOQ5926" s="248"/>
      <x:c r="KOR5926" s="248"/>
      <x:c r="KOS5926" s="248"/>
      <x:c r="KOT5926" s="248"/>
      <x:c r="KOU5926" s="248"/>
      <x:c r="KOV5926" s="248"/>
      <x:c r="KOW5926" s="248"/>
      <x:c r="KOX5926" s="248"/>
      <x:c r="KOY5926" s="248"/>
      <x:c r="KOZ5926" s="248"/>
      <x:c r="KPA5926" s="248"/>
      <x:c r="KPB5926" s="248"/>
      <x:c r="KPC5926" s="248"/>
      <x:c r="KPD5926" s="248"/>
      <x:c r="KPE5926" s="248"/>
      <x:c r="KPF5926" s="248"/>
      <x:c r="KPG5926" s="248"/>
      <x:c r="KPH5926" s="248"/>
      <x:c r="KPI5926" s="248"/>
      <x:c r="KPJ5926" s="248"/>
      <x:c r="KPK5926" s="248"/>
      <x:c r="KPL5926" s="248"/>
      <x:c r="KPM5926" s="248"/>
      <x:c r="KPN5926" s="248"/>
      <x:c r="KPO5926" s="248"/>
      <x:c r="KPP5926" s="248"/>
      <x:c r="KPQ5926" s="248"/>
      <x:c r="KPR5926" s="248"/>
      <x:c r="KPS5926" s="248"/>
      <x:c r="KPT5926" s="248"/>
      <x:c r="KPU5926" s="248"/>
      <x:c r="KPV5926" s="248"/>
      <x:c r="KPW5926" s="248"/>
      <x:c r="KPX5926" s="248"/>
      <x:c r="KPY5926" s="248"/>
      <x:c r="KPZ5926" s="248"/>
      <x:c r="KQA5926" s="248"/>
      <x:c r="KQB5926" s="248"/>
      <x:c r="KQC5926" s="248"/>
      <x:c r="KQD5926" s="248"/>
      <x:c r="KQE5926" s="248"/>
      <x:c r="KQF5926" s="248"/>
      <x:c r="KQG5926" s="248"/>
      <x:c r="KQH5926" s="248"/>
      <x:c r="KQI5926" s="248"/>
      <x:c r="KQJ5926" s="248"/>
      <x:c r="KQK5926" s="248"/>
      <x:c r="KQL5926" s="248"/>
      <x:c r="KQM5926" s="248"/>
      <x:c r="KQN5926" s="248"/>
      <x:c r="KQO5926" s="248"/>
      <x:c r="KQP5926" s="248"/>
      <x:c r="KQQ5926" s="248"/>
      <x:c r="KQR5926" s="248"/>
      <x:c r="KQS5926" s="248"/>
      <x:c r="KQT5926" s="248"/>
      <x:c r="KQU5926" s="248"/>
      <x:c r="KQV5926" s="248"/>
      <x:c r="KQW5926" s="248"/>
      <x:c r="KQX5926" s="248"/>
      <x:c r="KQY5926" s="248"/>
      <x:c r="KQZ5926" s="248"/>
      <x:c r="KRA5926" s="248"/>
      <x:c r="KRB5926" s="248"/>
      <x:c r="KRC5926" s="248"/>
      <x:c r="KRD5926" s="248"/>
      <x:c r="KRE5926" s="248"/>
      <x:c r="KRF5926" s="248"/>
      <x:c r="KRG5926" s="248"/>
      <x:c r="KRH5926" s="248"/>
      <x:c r="KRI5926" s="248"/>
      <x:c r="KRJ5926" s="248"/>
      <x:c r="KRK5926" s="248"/>
      <x:c r="KRL5926" s="248"/>
      <x:c r="KRM5926" s="248"/>
      <x:c r="KRN5926" s="248"/>
      <x:c r="KRO5926" s="248"/>
      <x:c r="KRP5926" s="248"/>
      <x:c r="KRQ5926" s="248"/>
      <x:c r="KRR5926" s="248"/>
      <x:c r="KRS5926" s="248"/>
      <x:c r="KRT5926" s="248"/>
      <x:c r="KRU5926" s="248"/>
      <x:c r="KRV5926" s="248"/>
      <x:c r="KRW5926" s="248"/>
      <x:c r="KRX5926" s="248"/>
      <x:c r="KRY5926" s="248"/>
      <x:c r="KRZ5926" s="248"/>
      <x:c r="KSA5926" s="248"/>
      <x:c r="KSB5926" s="248"/>
      <x:c r="KSC5926" s="248"/>
      <x:c r="KSD5926" s="248"/>
      <x:c r="KSE5926" s="248"/>
      <x:c r="KSF5926" s="248"/>
      <x:c r="KSG5926" s="248"/>
      <x:c r="KSH5926" s="248"/>
      <x:c r="KSI5926" s="248"/>
      <x:c r="KSJ5926" s="248"/>
      <x:c r="KSK5926" s="248"/>
      <x:c r="KSL5926" s="248"/>
      <x:c r="KSM5926" s="248"/>
      <x:c r="KSN5926" s="248"/>
      <x:c r="KSO5926" s="248"/>
      <x:c r="KSP5926" s="248"/>
      <x:c r="KSQ5926" s="248"/>
      <x:c r="KSR5926" s="248"/>
      <x:c r="KSS5926" s="248"/>
      <x:c r="KST5926" s="248"/>
      <x:c r="KSU5926" s="248"/>
      <x:c r="KSV5926" s="248"/>
      <x:c r="KSW5926" s="248"/>
      <x:c r="KSX5926" s="248"/>
      <x:c r="KSY5926" s="248"/>
      <x:c r="KSZ5926" s="248"/>
      <x:c r="KTA5926" s="248"/>
      <x:c r="KTB5926" s="248"/>
      <x:c r="KTC5926" s="248"/>
      <x:c r="KTD5926" s="248"/>
      <x:c r="KTE5926" s="248"/>
      <x:c r="KTF5926" s="248"/>
      <x:c r="KTG5926" s="248"/>
      <x:c r="KTH5926" s="248"/>
      <x:c r="KTI5926" s="248"/>
      <x:c r="KTJ5926" s="248"/>
      <x:c r="KTK5926" s="248"/>
      <x:c r="KTL5926" s="248"/>
      <x:c r="KTM5926" s="248"/>
      <x:c r="KTN5926" s="248"/>
      <x:c r="KTO5926" s="248"/>
      <x:c r="KTP5926" s="248"/>
      <x:c r="KTQ5926" s="248"/>
      <x:c r="KTR5926" s="248"/>
      <x:c r="KTS5926" s="248"/>
      <x:c r="KTT5926" s="248"/>
      <x:c r="KTU5926" s="248"/>
      <x:c r="KTV5926" s="248"/>
      <x:c r="KTW5926" s="248"/>
      <x:c r="KTX5926" s="248"/>
      <x:c r="KTY5926" s="248"/>
      <x:c r="KTZ5926" s="248"/>
      <x:c r="KUA5926" s="248"/>
      <x:c r="KUB5926" s="248"/>
      <x:c r="KUC5926" s="248"/>
      <x:c r="KUD5926" s="248"/>
      <x:c r="KUE5926" s="248"/>
      <x:c r="KUF5926" s="248"/>
      <x:c r="KUG5926" s="248"/>
      <x:c r="KUH5926" s="248"/>
      <x:c r="KUI5926" s="248"/>
      <x:c r="KUJ5926" s="248"/>
      <x:c r="KUK5926" s="248"/>
      <x:c r="KUL5926" s="248"/>
      <x:c r="KUM5926" s="248"/>
      <x:c r="KUN5926" s="248"/>
      <x:c r="KUO5926" s="248"/>
      <x:c r="KUP5926" s="248"/>
      <x:c r="KUQ5926" s="248"/>
      <x:c r="KUR5926" s="248"/>
      <x:c r="KUS5926" s="248"/>
      <x:c r="KUT5926" s="248"/>
      <x:c r="KUU5926" s="248"/>
      <x:c r="KUV5926" s="248"/>
      <x:c r="KUW5926" s="248"/>
      <x:c r="KUX5926" s="248"/>
      <x:c r="KUY5926" s="248"/>
      <x:c r="KUZ5926" s="248"/>
      <x:c r="KVA5926" s="248"/>
      <x:c r="KVB5926" s="248"/>
      <x:c r="KVC5926" s="248"/>
      <x:c r="KVD5926" s="248"/>
      <x:c r="KVE5926" s="248"/>
      <x:c r="KVF5926" s="248"/>
      <x:c r="KVG5926" s="248"/>
      <x:c r="KVH5926" s="248"/>
      <x:c r="KVI5926" s="248"/>
      <x:c r="KVJ5926" s="248"/>
      <x:c r="KVK5926" s="248"/>
      <x:c r="KVL5926" s="248"/>
      <x:c r="KVM5926" s="248"/>
      <x:c r="KVN5926" s="248"/>
      <x:c r="KVO5926" s="248"/>
      <x:c r="KVP5926" s="248"/>
      <x:c r="KVQ5926" s="248"/>
      <x:c r="KVR5926" s="248"/>
      <x:c r="KVS5926" s="248"/>
      <x:c r="KVT5926" s="248"/>
      <x:c r="KVU5926" s="248"/>
      <x:c r="KVV5926" s="248"/>
      <x:c r="KVW5926" s="248"/>
      <x:c r="KVX5926" s="248"/>
      <x:c r="KVY5926" s="248"/>
      <x:c r="KVZ5926" s="248"/>
      <x:c r="KWA5926" s="248"/>
      <x:c r="KWB5926" s="248"/>
      <x:c r="KWC5926" s="248"/>
      <x:c r="KWD5926" s="248"/>
      <x:c r="KWE5926" s="248"/>
      <x:c r="KWF5926" s="248"/>
      <x:c r="KWG5926" s="248"/>
      <x:c r="KWH5926" s="248"/>
      <x:c r="KWI5926" s="248"/>
      <x:c r="KWJ5926" s="248"/>
      <x:c r="KWK5926" s="248"/>
      <x:c r="KWL5926" s="248"/>
      <x:c r="KWM5926" s="248"/>
      <x:c r="KWN5926" s="248"/>
      <x:c r="KWO5926" s="248"/>
      <x:c r="KWP5926" s="248"/>
      <x:c r="KWQ5926" s="248"/>
      <x:c r="KWR5926" s="248"/>
      <x:c r="KWS5926" s="248"/>
      <x:c r="KWT5926" s="248"/>
      <x:c r="KWU5926" s="248"/>
      <x:c r="KWV5926" s="248"/>
      <x:c r="KWW5926" s="248"/>
      <x:c r="KWX5926" s="248"/>
      <x:c r="KWY5926" s="248"/>
      <x:c r="KWZ5926" s="248"/>
      <x:c r="KXA5926" s="248"/>
      <x:c r="KXB5926" s="248"/>
      <x:c r="KXC5926" s="248"/>
      <x:c r="KXD5926" s="248"/>
      <x:c r="KXE5926" s="248"/>
      <x:c r="KXF5926" s="248"/>
      <x:c r="KXG5926" s="248"/>
      <x:c r="KXH5926" s="248"/>
      <x:c r="KXI5926" s="248"/>
      <x:c r="KXJ5926" s="248"/>
      <x:c r="KXK5926" s="248"/>
      <x:c r="KXL5926" s="248"/>
      <x:c r="KXM5926" s="248"/>
      <x:c r="KXN5926" s="248"/>
      <x:c r="KXO5926" s="248"/>
      <x:c r="KXP5926" s="248"/>
      <x:c r="KXQ5926" s="248"/>
      <x:c r="KXR5926" s="248"/>
      <x:c r="KXS5926" s="248"/>
      <x:c r="KXT5926" s="248"/>
      <x:c r="KXU5926" s="248"/>
      <x:c r="KXV5926" s="248"/>
      <x:c r="KXW5926" s="248"/>
      <x:c r="KXX5926" s="248"/>
      <x:c r="KXY5926" s="248"/>
      <x:c r="KXZ5926" s="248"/>
      <x:c r="KYA5926" s="248"/>
      <x:c r="KYB5926" s="248"/>
      <x:c r="KYC5926" s="248"/>
      <x:c r="KYD5926" s="248"/>
      <x:c r="KYE5926" s="248"/>
      <x:c r="KYF5926" s="248"/>
      <x:c r="KYG5926" s="248"/>
      <x:c r="KYH5926" s="248"/>
      <x:c r="KYI5926" s="248"/>
      <x:c r="KYJ5926" s="248"/>
      <x:c r="KYK5926" s="248"/>
      <x:c r="KYL5926" s="248"/>
      <x:c r="KYM5926" s="248"/>
      <x:c r="KYN5926" s="248"/>
      <x:c r="KYO5926" s="248"/>
      <x:c r="KYP5926" s="248"/>
      <x:c r="KYQ5926" s="248"/>
      <x:c r="KYR5926" s="248"/>
      <x:c r="KYS5926" s="248"/>
      <x:c r="KYT5926" s="248"/>
      <x:c r="KYU5926" s="248"/>
      <x:c r="KYV5926" s="248"/>
      <x:c r="KYW5926" s="248"/>
      <x:c r="KYX5926" s="248"/>
      <x:c r="KYY5926" s="248"/>
      <x:c r="KYZ5926" s="248"/>
      <x:c r="KZA5926" s="248"/>
      <x:c r="KZB5926" s="248"/>
      <x:c r="KZC5926" s="248"/>
      <x:c r="KZD5926" s="248"/>
      <x:c r="KZE5926" s="248"/>
      <x:c r="KZF5926" s="248"/>
      <x:c r="KZG5926" s="248"/>
      <x:c r="KZH5926" s="248"/>
      <x:c r="KZI5926" s="248"/>
      <x:c r="KZJ5926" s="248"/>
      <x:c r="KZK5926" s="248"/>
      <x:c r="KZL5926" s="248"/>
      <x:c r="KZM5926" s="248"/>
      <x:c r="KZN5926" s="248"/>
      <x:c r="KZO5926" s="248"/>
      <x:c r="KZP5926" s="248"/>
      <x:c r="KZQ5926" s="248"/>
      <x:c r="KZR5926" s="248"/>
      <x:c r="KZS5926" s="248"/>
      <x:c r="KZT5926" s="248"/>
      <x:c r="KZU5926" s="248"/>
      <x:c r="KZV5926" s="248"/>
      <x:c r="KZW5926" s="248"/>
      <x:c r="KZX5926" s="248"/>
      <x:c r="KZY5926" s="248"/>
      <x:c r="KZZ5926" s="248"/>
      <x:c r="LAA5926" s="248"/>
      <x:c r="LAB5926" s="248"/>
      <x:c r="LAC5926" s="248"/>
      <x:c r="LAD5926" s="248"/>
      <x:c r="LAE5926" s="248"/>
      <x:c r="LAF5926" s="248"/>
      <x:c r="LAG5926" s="248"/>
      <x:c r="LAH5926" s="248"/>
      <x:c r="LAI5926" s="248"/>
      <x:c r="LAJ5926" s="248"/>
      <x:c r="LAK5926" s="248"/>
      <x:c r="LAL5926" s="248"/>
      <x:c r="LAM5926" s="248"/>
      <x:c r="LAN5926" s="248"/>
      <x:c r="LAO5926" s="248"/>
      <x:c r="LAP5926" s="248"/>
      <x:c r="LAQ5926" s="248"/>
      <x:c r="LAR5926" s="248"/>
      <x:c r="LAS5926" s="248"/>
      <x:c r="LAT5926" s="248"/>
      <x:c r="LAU5926" s="248"/>
      <x:c r="LAV5926" s="248"/>
      <x:c r="LAW5926" s="248"/>
      <x:c r="LAX5926" s="248"/>
      <x:c r="LAY5926" s="248"/>
      <x:c r="LAZ5926" s="248"/>
      <x:c r="LBA5926" s="248"/>
      <x:c r="LBB5926" s="248"/>
      <x:c r="LBC5926" s="248"/>
      <x:c r="LBD5926" s="248"/>
      <x:c r="LBE5926" s="248"/>
      <x:c r="LBF5926" s="248"/>
      <x:c r="LBG5926" s="248"/>
      <x:c r="LBH5926" s="248"/>
      <x:c r="LBI5926" s="248"/>
      <x:c r="LBJ5926" s="248"/>
      <x:c r="LBK5926" s="248"/>
      <x:c r="LBL5926" s="248"/>
      <x:c r="LBM5926" s="248"/>
      <x:c r="LBN5926" s="248"/>
      <x:c r="LBO5926" s="248"/>
      <x:c r="LBP5926" s="248"/>
      <x:c r="LBQ5926" s="248"/>
      <x:c r="LBR5926" s="248"/>
      <x:c r="LBS5926" s="248"/>
      <x:c r="LBT5926" s="248"/>
      <x:c r="LBU5926" s="248"/>
      <x:c r="LBV5926" s="248"/>
      <x:c r="LBW5926" s="248"/>
      <x:c r="LBX5926" s="248"/>
      <x:c r="LBY5926" s="248"/>
      <x:c r="LBZ5926" s="248"/>
      <x:c r="LCA5926" s="248"/>
      <x:c r="LCB5926" s="248"/>
      <x:c r="LCC5926" s="248"/>
      <x:c r="LCD5926" s="248"/>
      <x:c r="LCE5926" s="248"/>
      <x:c r="LCF5926" s="248"/>
      <x:c r="LCG5926" s="248"/>
      <x:c r="LCH5926" s="248"/>
      <x:c r="LCI5926" s="248"/>
      <x:c r="LCJ5926" s="248"/>
      <x:c r="LCK5926" s="248"/>
      <x:c r="LCL5926" s="248"/>
      <x:c r="LCM5926" s="248"/>
      <x:c r="LCN5926" s="248"/>
      <x:c r="LCO5926" s="248"/>
      <x:c r="LCP5926" s="248"/>
      <x:c r="LCQ5926" s="248"/>
      <x:c r="LCR5926" s="248"/>
      <x:c r="LCS5926" s="248"/>
      <x:c r="LCT5926" s="248"/>
      <x:c r="LCU5926" s="248"/>
      <x:c r="LCV5926" s="248"/>
      <x:c r="LCW5926" s="248"/>
      <x:c r="LCX5926" s="248"/>
      <x:c r="LCY5926" s="248"/>
      <x:c r="LCZ5926" s="248"/>
      <x:c r="LDA5926" s="248"/>
      <x:c r="LDB5926" s="248"/>
      <x:c r="LDC5926" s="248"/>
      <x:c r="LDD5926" s="248"/>
      <x:c r="LDE5926" s="248"/>
      <x:c r="LDF5926" s="248"/>
      <x:c r="LDG5926" s="248"/>
      <x:c r="LDH5926" s="248"/>
      <x:c r="LDI5926" s="248"/>
      <x:c r="LDJ5926" s="248"/>
      <x:c r="LDK5926" s="248"/>
      <x:c r="LDL5926" s="248"/>
      <x:c r="LDM5926" s="248"/>
      <x:c r="LDN5926" s="248"/>
      <x:c r="LDO5926" s="248"/>
      <x:c r="LDP5926" s="248"/>
      <x:c r="LDQ5926" s="248"/>
      <x:c r="LDR5926" s="248"/>
      <x:c r="LDS5926" s="248"/>
      <x:c r="LDT5926" s="248"/>
      <x:c r="LDU5926" s="248"/>
      <x:c r="LDV5926" s="248"/>
      <x:c r="LDW5926" s="248"/>
      <x:c r="LDX5926" s="248"/>
      <x:c r="LDY5926" s="248"/>
      <x:c r="LDZ5926" s="248"/>
      <x:c r="LEA5926" s="248"/>
      <x:c r="LEB5926" s="248"/>
      <x:c r="LEC5926" s="248"/>
      <x:c r="LED5926" s="248"/>
      <x:c r="LEE5926" s="248"/>
      <x:c r="LEF5926" s="248"/>
      <x:c r="LEG5926" s="248"/>
      <x:c r="LEH5926" s="248"/>
      <x:c r="LEI5926" s="248"/>
      <x:c r="LEJ5926" s="248"/>
      <x:c r="LEK5926" s="248"/>
      <x:c r="LEL5926" s="248"/>
      <x:c r="LEM5926" s="248"/>
      <x:c r="LEN5926" s="248"/>
      <x:c r="LEO5926" s="248"/>
      <x:c r="LEP5926" s="248"/>
      <x:c r="LEQ5926" s="248"/>
      <x:c r="LER5926" s="248"/>
      <x:c r="LES5926" s="248"/>
      <x:c r="LET5926" s="248"/>
      <x:c r="LEU5926" s="248"/>
      <x:c r="LEV5926" s="248"/>
      <x:c r="LEW5926" s="248"/>
      <x:c r="LEX5926" s="248"/>
      <x:c r="LEY5926" s="248"/>
      <x:c r="LEZ5926" s="248"/>
      <x:c r="LFA5926" s="248"/>
      <x:c r="LFB5926" s="248"/>
      <x:c r="LFC5926" s="248"/>
      <x:c r="LFD5926" s="248"/>
      <x:c r="LFE5926" s="248"/>
      <x:c r="LFF5926" s="248"/>
      <x:c r="LFG5926" s="248"/>
      <x:c r="LFH5926" s="248"/>
      <x:c r="LFI5926" s="248"/>
      <x:c r="LFJ5926" s="248"/>
      <x:c r="LFK5926" s="248"/>
      <x:c r="LFL5926" s="248"/>
      <x:c r="LFM5926" s="248"/>
      <x:c r="LFN5926" s="248"/>
      <x:c r="LFO5926" s="248"/>
      <x:c r="LFP5926" s="248"/>
      <x:c r="LFQ5926" s="248"/>
      <x:c r="LFR5926" s="248"/>
      <x:c r="LFS5926" s="248"/>
      <x:c r="LFT5926" s="248"/>
      <x:c r="LFU5926" s="248"/>
      <x:c r="LFV5926" s="248"/>
      <x:c r="LFW5926" s="248"/>
      <x:c r="LFX5926" s="248"/>
      <x:c r="LFY5926" s="248"/>
      <x:c r="LFZ5926" s="248"/>
      <x:c r="LGA5926" s="248"/>
      <x:c r="LGB5926" s="248"/>
      <x:c r="LGC5926" s="248"/>
      <x:c r="LGD5926" s="248"/>
      <x:c r="LGE5926" s="248"/>
      <x:c r="LGF5926" s="248"/>
      <x:c r="LGG5926" s="248"/>
      <x:c r="LGH5926" s="248"/>
      <x:c r="LGI5926" s="248"/>
      <x:c r="LGJ5926" s="248"/>
      <x:c r="LGK5926" s="248"/>
      <x:c r="LGL5926" s="248"/>
      <x:c r="LGM5926" s="248"/>
      <x:c r="LGN5926" s="248"/>
      <x:c r="LGO5926" s="248"/>
      <x:c r="LGP5926" s="248"/>
      <x:c r="LGQ5926" s="248"/>
      <x:c r="LGR5926" s="248"/>
      <x:c r="LGS5926" s="248"/>
      <x:c r="LGT5926" s="248"/>
      <x:c r="LGU5926" s="248"/>
      <x:c r="LGV5926" s="248"/>
      <x:c r="LGW5926" s="248"/>
      <x:c r="LGX5926" s="248"/>
      <x:c r="LGY5926" s="248"/>
      <x:c r="LGZ5926" s="248"/>
      <x:c r="LHA5926" s="248"/>
      <x:c r="LHB5926" s="248"/>
      <x:c r="LHC5926" s="248"/>
      <x:c r="LHD5926" s="248"/>
      <x:c r="LHE5926" s="248"/>
      <x:c r="LHF5926" s="248"/>
      <x:c r="LHG5926" s="248"/>
      <x:c r="LHH5926" s="248"/>
      <x:c r="LHI5926" s="248"/>
      <x:c r="LHJ5926" s="248"/>
      <x:c r="LHK5926" s="248"/>
      <x:c r="LHL5926" s="248"/>
      <x:c r="LHM5926" s="248"/>
      <x:c r="LHN5926" s="248"/>
      <x:c r="LHO5926" s="248"/>
      <x:c r="LHP5926" s="248"/>
      <x:c r="LHQ5926" s="248"/>
      <x:c r="LHR5926" s="248"/>
      <x:c r="LHS5926" s="248"/>
      <x:c r="LHT5926" s="248"/>
      <x:c r="LHU5926" s="248"/>
      <x:c r="LHV5926" s="248"/>
      <x:c r="LHW5926" s="248"/>
      <x:c r="LHX5926" s="248"/>
      <x:c r="LHY5926" s="248"/>
      <x:c r="LHZ5926" s="248"/>
      <x:c r="LIA5926" s="248"/>
      <x:c r="LIB5926" s="248"/>
      <x:c r="LIC5926" s="248"/>
      <x:c r="LID5926" s="248"/>
      <x:c r="LIE5926" s="248"/>
      <x:c r="LIF5926" s="248"/>
      <x:c r="LIG5926" s="248"/>
      <x:c r="LIH5926" s="248"/>
      <x:c r="LII5926" s="248"/>
      <x:c r="LIJ5926" s="248"/>
      <x:c r="LIK5926" s="248"/>
      <x:c r="LIL5926" s="248"/>
      <x:c r="LIM5926" s="248"/>
      <x:c r="LIN5926" s="248"/>
      <x:c r="LIO5926" s="248"/>
      <x:c r="LIP5926" s="248"/>
      <x:c r="LIQ5926" s="248"/>
      <x:c r="LIR5926" s="248"/>
      <x:c r="LIS5926" s="248"/>
      <x:c r="LIT5926" s="248"/>
      <x:c r="LIU5926" s="248"/>
      <x:c r="LIV5926" s="248"/>
      <x:c r="LIW5926" s="248"/>
      <x:c r="LIX5926" s="248"/>
      <x:c r="LIY5926" s="248"/>
      <x:c r="LIZ5926" s="248"/>
      <x:c r="LJA5926" s="248"/>
      <x:c r="LJB5926" s="248"/>
      <x:c r="LJC5926" s="248"/>
      <x:c r="LJD5926" s="248"/>
      <x:c r="LJE5926" s="248"/>
      <x:c r="LJF5926" s="248"/>
      <x:c r="LJG5926" s="248"/>
      <x:c r="LJH5926" s="248"/>
      <x:c r="LJI5926" s="248"/>
      <x:c r="LJJ5926" s="248"/>
      <x:c r="LJK5926" s="248"/>
      <x:c r="LJL5926" s="248"/>
      <x:c r="LJM5926" s="248"/>
      <x:c r="LJN5926" s="248"/>
      <x:c r="LJO5926" s="248"/>
      <x:c r="LJP5926" s="248"/>
      <x:c r="LJQ5926" s="248"/>
      <x:c r="LJR5926" s="248"/>
      <x:c r="LJS5926" s="248"/>
      <x:c r="LJT5926" s="248"/>
      <x:c r="LJU5926" s="248"/>
      <x:c r="LJV5926" s="248"/>
      <x:c r="LJW5926" s="248"/>
      <x:c r="LJX5926" s="248"/>
      <x:c r="LJY5926" s="248"/>
      <x:c r="LJZ5926" s="248"/>
      <x:c r="LKA5926" s="248"/>
      <x:c r="LKB5926" s="248"/>
      <x:c r="LKC5926" s="248"/>
      <x:c r="LKD5926" s="248"/>
      <x:c r="LKE5926" s="248"/>
      <x:c r="LKF5926" s="248"/>
      <x:c r="LKG5926" s="248"/>
      <x:c r="LKH5926" s="248"/>
      <x:c r="LKI5926" s="248"/>
      <x:c r="LKJ5926" s="248"/>
      <x:c r="LKK5926" s="248"/>
      <x:c r="LKL5926" s="248"/>
      <x:c r="LKM5926" s="248"/>
      <x:c r="LKN5926" s="248"/>
      <x:c r="LKO5926" s="248"/>
      <x:c r="LKP5926" s="248"/>
      <x:c r="LKQ5926" s="248"/>
      <x:c r="LKR5926" s="248"/>
      <x:c r="LKS5926" s="248"/>
      <x:c r="LKT5926" s="248"/>
      <x:c r="LKU5926" s="248"/>
      <x:c r="LKV5926" s="248"/>
      <x:c r="LKW5926" s="248"/>
      <x:c r="LKX5926" s="248"/>
      <x:c r="LKY5926" s="248"/>
      <x:c r="LKZ5926" s="248"/>
      <x:c r="LLA5926" s="248"/>
      <x:c r="LLB5926" s="248"/>
      <x:c r="LLC5926" s="248"/>
      <x:c r="LLD5926" s="248"/>
      <x:c r="LLE5926" s="248"/>
      <x:c r="LLF5926" s="248"/>
      <x:c r="LLG5926" s="248"/>
      <x:c r="LLH5926" s="248"/>
      <x:c r="LLI5926" s="248"/>
      <x:c r="LLJ5926" s="248"/>
      <x:c r="LLK5926" s="248"/>
      <x:c r="LLL5926" s="248"/>
      <x:c r="LLM5926" s="248"/>
      <x:c r="LLN5926" s="248"/>
      <x:c r="LLO5926" s="248"/>
      <x:c r="LLP5926" s="248"/>
      <x:c r="LLQ5926" s="248"/>
      <x:c r="LLR5926" s="248"/>
      <x:c r="LLS5926" s="248"/>
      <x:c r="LLT5926" s="248"/>
      <x:c r="LLU5926" s="248"/>
      <x:c r="LLV5926" s="248"/>
      <x:c r="LLW5926" s="248"/>
      <x:c r="LLX5926" s="248"/>
      <x:c r="LLY5926" s="248"/>
      <x:c r="LLZ5926" s="248"/>
      <x:c r="LMA5926" s="248"/>
      <x:c r="LMB5926" s="248"/>
      <x:c r="LMC5926" s="248"/>
      <x:c r="LMD5926" s="248"/>
      <x:c r="LME5926" s="248"/>
      <x:c r="LMF5926" s="248"/>
      <x:c r="LMG5926" s="248"/>
      <x:c r="LMH5926" s="248"/>
      <x:c r="LMI5926" s="248"/>
      <x:c r="LMJ5926" s="248"/>
      <x:c r="LMK5926" s="248"/>
      <x:c r="LML5926" s="248"/>
      <x:c r="LMM5926" s="248"/>
      <x:c r="LMN5926" s="248"/>
      <x:c r="LMO5926" s="248"/>
      <x:c r="LMP5926" s="248"/>
      <x:c r="LMQ5926" s="248"/>
      <x:c r="LMR5926" s="248"/>
      <x:c r="LMS5926" s="248"/>
      <x:c r="LMT5926" s="248"/>
      <x:c r="LMU5926" s="248"/>
      <x:c r="LMV5926" s="248"/>
      <x:c r="LMW5926" s="248"/>
      <x:c r="LMX5926" s="248"/>
      <x:c r="LMY5926" s="248"/>
      <x:c r="LMZ5926" s="248"/>
      <x:c r="LNA5926" s="248"/>
      <x:c r="LNB5926" s="248"/>
      <x:c r="LNC5926" s="248"/>
      <x:c r="LND5926" s="248"/>
      <x:c r="LNE5926" s="248"/>
      <x:c r="LNF5926" s="248"/>
      <x:c r="LNG5926" s="248"/>
      <x:c r="LNH5926" s="248"/>
      <x:c r="LNI5926" s="248"/>
      <x:c r="LNJ5926" s="248"/>
      <x:c r="LNK5926" s="248"/>
      <x:c r="LNL5926" s="248"/>
      <x:c r="LNM5926" s="248"/>
      <x:c r="LNN5926" s="248"/>
      <x:c r="LNO5926" s="248"/>
      <x:c r="LNP5926" s="248"/>
      <x:c r="LNQ5926" s="248"/>
      <x:c r="LNR5926" s="248"/>
      <x:c r="LNS5926" s="248"/>
      <x:c r="LNT5926" s="248"/>
      <x:c r="LNU5926" s="248"/>
      <x:c r="LNV5926" s="248"/>
      <x:c r="LNW5926" s="248"/>
      <x:c r="LNX5926" s="248"/>
      <x:c r="LNY5926" s="248"/>
      <x:c r="LNZ5926" s="248"/>
      <x:c r="LOA5926" s="248"/>
      <x:c r="LOB5926" s="248"/>
      <x:c r="LOC5926" s="248"/>
      <x:c r="LOD5926" s="248"/>
      <x:c r="LOE5926" s="248"/>
      <x:c r="LOF5926" s="248"/>
      <x:c r="LOG5926" s="248"/>
      <x:c r="LOH5926" s="248"/>
      <x:c r="LOI5926" s="248"/>
      <x:c r="LOJ5926" s="248"/>
      <x:c r="LOK5926" s="248"/>
      <x:c r="LOL5926" s="248"/>
      <x:c r="LOM5926" s="248"/>
      <x:c r="LON5926" s="248"/>
      <x:c r="LOO5926" s="248"/>
      <x:c r="LOP5926" s="248"/>
      <x:c r="LOQ5926" s="248"/>
      <x:c r="LOR5926" s="248"/>
      <x:c r="LOS5926" s="248"/>
      <x:c r="LOT5926" s="248"/>
      <x:c r="LOU5926" s="248"/>
      <x:c r="LOV5926" s="248"/>
      <x:c r="LOW5926" s="248"/>
      <x:c r="LOX5926" s="248"/>
      <x:c r="LOY5926" s="248"/>
      <x:c r="LOZ5926" s="248"/>
      <x:c r="LPA5926" s="248"/>
      <x:c r="LPB5926" s="248"/>
      <x:c r="LPC5926" s="248"/>
      <x:c r="LPD5926" s="248"/>
      <x:c r="LPE5926" s="248"/>
      <x:c r="LPF5926" s="248"/>
      <x:c r="LPG5926" s="248"/>
      <x:c r="LPH5926" s="248"/>
      <x:c r="LPI5926" s="248"/>
      <x:c r="LPJ5926" s="248"/>
      <x:c r="LPK5926" s="248"/>
      <x:c r="LPL5926" s="248"/>
      <x:c r="LPM5926" s="248"/>
      <x:c r="LPN5926" s="248"/>
      <x:c r="LPO5926" s="248"/>
      <x:c r="LPP5926" s="248"/>
      <x:c r="LPQ5926" s="248"/>
      <x:c r="LPR5926" s="248"/>
      <x:c r="LPS5926" s="248"/>
      <x:c r="LPT5926" s="248"/>
      <x:c r="LPU5926" s="248"/>
      <x:c r="LPV5926" s="248"/>
      <x:c r="LPW5926" s="248"/>
      <x:c r="LPX5926" s="248"/>
      <x:c r="LPY5926" s="248"/>
      <x:c r="LPZ5926" s="248"/>
      <x:c r="LQA5926" s="248"/>
      <x:c r="LQB5926" s="248"/>
      <x:c r="LQC5926" s="248"/>
      <x:c r="LQD5926" s="248"/>
      <x:c r="LQE5926" s="248"/>
      <x:c r="LQF5926" s="248"/>
      <x:c r="LQG5926" s="248"/>
      <x:c r="LQH5926" s="248"/>
      <x:c r="LQI5926" s="248"/>
      <x:c r="LQJ5926" s="248"/>
      <x:c r="LQK5926" s="248"/>
      <x:c r="LQL5926" s="248"/>
      <x:c r="LQM5926" s="248"/>
      <x:c r="LQN5926" s="248"/>
      <x:c r="LQO5926" s="248"/>
      <x:c r="LQP5926" s="248"/>
      <x:c r="LQQ5926" s="248"/>
      <x:c r="LQR5926" s="248"/>
      <x:c r="LQS5926" s="248"/>
      <x:c r="LQT5926" s="248"/>
      <x:c r="LQU5926" s="248"/>
      <x:c r="LQV5926" s="248"/>
      <x:c r="LQW5926" s="248"/>
      <x:c r="LQX5926" s="248"/>
      <x:c r="LQY5926" s="248"/>
      <x:c r="LQZ5926" s="248"/>
      <x:c r="LRA5926" s="248"/>
      <x:c r="LRB5926" s="248"/>
      <x:c r="LRC5926" s="248"/>
      <x:c r="LRD5926" s="248"/>
      <x:c r="LRE5926" s="248"/>
      <x:c r="LRF5926" s="248"/>
      <x:c r="LRG5926" s="248"/>
      <x:c r="LRH5926" s="248"/>
      <x:c r="LRI5926" s="248"/>
      <x:c r="LRJ5926" s="248"/>
      <x:c r="LRK5926" s="248"/>
      <x:c r="LRL5926" s="248"/>
      <x:c r="LRM5926" s="248"/>
      <x:c r="LRN5926" s="248"/>
      <x:c r="LRO5926" s="248"/>
      <x:c r="LRP5926" s="248"/>
      <x:c r="LRQ5926" s="248"/>
      <x:c r="LRR5926" s="248"/>
      <x:c r="LRS5926" s="248"/>
      <x:c r="LRT5926" s="248"/>
      <x:c r="LRU5926" s="248"/>
      <x:c r="LRV5926" s="248"/>
      <x:c r="LRW5926" s="248"/>
      <x:c r="LRX5926" s="248"/>
      <x:c r="LRY5926" s="248"/>
      <x:c r="LRZ5926" s="248"/>
      <x:c r="LSA5926" s="248"/>
      <x:c r="LSB5926" s="248"/>
      <x:c r="LSC5926" s="248"/>
      <x:c r="LSD5926" s="248"/>
      <x:c r="LSE5926" s="248"/>
      <x:c r="LSF5926" s="248"/>
      <x:c r="LSG5926" s="248"/>
      <x:c r="LSH5926" s="248"/>
      <x:c r="LSI5926" s="248"/>
      <x:c r="LSJ5926" s="248"/>
      <x:c r="LSK5926" s="248"/>
      <x:c r="LSL5926" s="248"/>
      <x:c r="LSM5926" s="248"/>
      <x:c r="LSN5926" s="248"/>
      <x:c r="LSO5926" s="248"/>
      <x:c r="LSP5926" s="248"/>
      <x:c r="LSQ5926" s="248"/>
      <x:c r="LSR5926" s="248"/>
      <x:c r="LSS5926" s="248"/>
      <x:c r="LST5926" s="248"/>
      <x:c r="LSU5926" s="248"/>
      <x:c r="LSV5926" s="248"/>
      <x:c r="LSW5926" s="248"/>
      <x:c r="LSX5926" s="248"/>
      <x:c r="LSY5926" s="248"/>
      <x:c r="LSZ5926" s="248"/>
      <x:c r="LTA5926" s="248"/>
      <x:c r="LTB5926" s="248"/>
      <x:c r="LTC5926" s="248"/>
      <x:c r="LTD5926" s="248"/>
      <x:c r="LTE5926" s="248"/>
      <x:c r="LTF5926" s="248"/>
      <x:c r="LTG5926" s="248"/>
      <x:c r="LTH5926" s="248"/>
      <x:c r="LTI5926" s="248"/>
      <x:c r="LTJ5926" s="248"/>
      <x:c r="LTK5926" s="248"/>
      <x:c r="LTL5926" s="248"/>
      <x:c r="LTM5926" s="248"/>
      <x:c r="LTN5926" s="248"/>
      <x:c r="LTO5926" s="248"/>
      <x:c r="LTP5926" s="248"/>
      <x:c r="LTQ5926" s="248"/>
      <x:c r="LTR5926" s="248"/>
      <x:c r="LTS5926" s="248"/>
      <x:c r="LTT5926" s="248"/>
      <x:c r="LTU5926" s="248"/>
      <x:c r="LTV5926" s="248"/>
      <x:c r="LTW5926" s="248"/>
      <x:c r="LTX5926" s="248"/>
      <x:c r="LTY5926" s="248"/>
      <x:c r="LTZ5926" s="248"/>
      <x:c r="LUA5926" s="248"/>
      <x:c r="LUB5926" s="248"/>
      <x:c r="LUC5926" s="248"/>
      <x:c r="LUD5926" s="248"/>
      <x:c r="LUE5926" s="248"/>
      <x:c r="LUF5926" s="248"/>
      <x:c r="LUG5926" s="248"/>
      <x:c r="LUH5926" s="248"/>
      <x:c r="LUI5926" s="248"/>
      <x:c r="LUJ5926" s="248"/>
      <x:c r="LUK5926" s="248"/>
      <x:c r="LUL5926" s="248"/>
      <x:c r="LUM5926" s="248"/>
      <x:c r="LUN5926" s="248"/>
      <x:c r="LUO5926" s="248"/>
      <x:c r="LUP5926" s="248"/>
      <x:c r="LUQ5926" s="248"/>
      <x:c r="LUR5926" s="248"/>
      <x:c r="LUS5926" s="248"/>
      <x:c r="LUT5926" s="248"/>
      <x:c r="LUU5926" s="248"/>
      <x:c r="LUV5926" s="248"/>
      <x:c r="LUW5926" s="248"/>
      <x:c r="LUX5926" s="248"/>
      <x:c r="LUY5926" s="248"/>
      <x:c r="LUZ5926" s="248"/>
      <x:c r="LVA5926" s="248"/>
      <x:c r="LVB5926" s="248"/>
      <x:c r="LVC5926" s="248"/>
      <x:c r="LVD5926" s="248"/>
      <x:c r="LVE5926" s="248"/>
      <x:c r="LVF5926" s="248"/>
      <x:c r="LVG5926" s="248"/>
      <x:c r="LVH5926" s="248"/>
      <x:c r="LVI5926" s="248"/>
      <x:c r="LVJ5926" s="248"/>
      <x:c r="LVK5926" s="248"/>
      <x:c r="LVL5926" s="248"/>
      <x:c r="LVM5926" s="248"/>
      <x:c r="LVN5926" s="248"/>
      <x:c r="LVO5926" s="248"/>
      <x:c r="LVP5926" s="248"/>
      <x:c r="LVQ5926" s="248"/>
      <x:c r="LVR5926" s="248"/>
      <x:c r="LVS5926" s="248"/>
      <x:c r="LVT5926" s="248"/>
      <x:c r="LVU5926" s="248"/>
      <x:c r="LVV5926" s="248"/>
      <x:c r="LVW5926" s="248"/>
      <x:c r="LVX5926" s="248"/>
      <x:c r="LVY5926" s="248"/>
      <x:c r="LVZ5926" s="248"/>
      <x:c r="LWA5926" s="248"/>
      <x:c r="LWB5926" s="248"/>
      <x:c r="LWC5926" s="248"/>
      <x:c r="LWD5926" s="248"/>
      <x:c r="LWE5926" s="248"/>
      <x:c r="LWF5926" s="248"/>
      <x:c r="LWG5926" s="248"/>
      <x:c r="LWH5926" s="248"/>
      <x:c r="LWI5926" s="248"/>
      <x:c r="LWJ5926" s="248"/>
      <x:c r="LWK5926" s="248"/>
      <x:c r="LWL5926" s="248"/>
      <x:c r="LWM5926" s="248"/>
      <x:c r="LWN5926" s="248"/>
      <x:c r="LWO5926" s="248"/>
      <x:c r="LWP5926" s="248"/>
      <x:c r="LWQ5926" s="248"/>
      <x:c r="LWR5926" s="248"/>
      <x:c r="LWS5926" s="248"/>
      <x:c r="LWT5926" s="248"/>
      <x:c r="LWU5926" s="248"/>
      <x:c r="LWV5926" s="248"/>
      <x:c r="LWW5926" s="248"/>
      <x:c r="LWX5926" s="248"/>
      <x:c r="LWY5926" s="248"/>
      <x:c r="LWZ5926" s="248"/>
      <x:c r="LXA5926" s="248"/>
      <x:c r="LXB5926" s="248"/>
      <x:c r="LXC5926" s="248"/>
      <x:c r="LXD5926" s="248"/>
      <x:c r="LXE5926" s="248"/>
      <x:c r="LXF5926" s="248"/>
      <x:c r="LXG5926" s="248"/>
      <x:c r="LXH5926" s="248"/>
      <x:c r="LXI5926" s="248"/>
      <x:c r="LXJ5926" s="248"/>
      <x:c r="LXK5926" s="248"/>
      <x:c r="LXL5926" s="248"/>
      <x:c r="LXM5926" s="248"/>
      <x:c r="LXN5926" s="248"/>
      <x:c r="LXO5926" s="248"/>
      <x:c r="LXP5926" s="248"/>
      <x:c r="LXQ5926" s="248"/>
      <x:c r="LXR5926" s="248"/>
      <x:c r="LXS5926" s="248"/>
      <x:c r="LXT5926" s="248"/>
      <x:c r="LXU5926" s="248"/>
      <x:c r="LXV5926" s="248"/>
      <x:c r="LXW5926" s="248"/>
      <x:c r="LXX5926" s="248"/>
      <x:c r="LXY5926" s="248"/>
      <x:c r="LXZ5926" s="248"/>
      <x:c r="LYA5926" s="248"/>
      <x:c r="LYB5926" s="248"/>
      <x:c r="LYC5926" s="248"/>
      <x:c r="LYD5926" s="248"/>
      <x:c r="LYE5926" s="248"/>
      <x:c r="LYF5926" s="248"/>
      <x:c r="LYG5926" s="248"/>
      <x:c r="LYH5926" s="248"/>
      <x:c r="LYI5926" s="248"/>
      <x:c r="LYJ5926" s="248"/>
      <x:c r="LYK5926" s="248"/>
      <x:c r="LYL5926" s="248"/>
      <x:c r="LYM5926" s="248"/>
      <x:c r="LYN5926" s="248"/>
      <x:c r="LYO5926" s="248"/>
      <x:c r="LYP5926" s="248"/>
      <x:c r="LYQ5926" s="248"/>
      <x:c r="LYR5926" s="248"/>
      <x:c r="LYS5926" s="248"/>
      <x:c r="LYT5926" s="248"/>
      <x:c r="LYU5926" s="248"/>
      <x:c r="LYV5926" s="248"/>
      <x:c r="LYW5926" s="248"/>
      <x:c r="LYX5926" s="248"/>
      <x:c r="LYY5926" s="248"/>
      <x:c r="LYZ5926" s="248"/>
      <x:c r="LZA5926" s="248"/>
      <x:c r="LZB5926" s="248"/>
      <x:c r="LZC5926" s="248"/>
      <x:c r="LZD5926" s="248"/>
      <x:c r="LZE5926" s="248"/>
      <x:c r="LZF5926" s="248"/>
      <x:c r="LZG5926" s="248"/>
      <x:c r="LZH5926" s="248"/>
      <x:c r="LZI5926" s="248"/>
      <x:c r="LZJ5926" s="248"/>
      <x:c r="LZK5926" s="248"/>
      <x:c r="LZL5926" s="248"/>
      <x:c r="LZM5926" s="248"/>
      <x:c r="LZN5926" s="248"/>
      <x:c r="LZO5926" s="248"/>
      <x:c r="LZP5926" s="248"/>
      <x:c r="LZQ5926" s="248"/>
      <x:c r="LZR5926" s="248"/>
      <x:c r="LZS5926" s="248"/>
      <x:c r="LZT5926" s="248"/>
      <x:c r="LZU5926" s="248"/>
      <x:c r="LZV5926" s="248"/>
      <x:c r="LZW5926" s="248"/>
      <x:c r="LZX5926" s="248"/>
      <x:c r="LZY5926" s="248"/>
      <x:c r="LZZ5926" s="248"/>
      <x:c r="MAA5926" s="248"/>
      <x:c r="MAB5926" s="248"/>
      <x:c r="MAC5926" s="248"/>
      <x:c r="MAD5926" s="248"/>
      <x:c r="MAE5926" s="248"/>
      <x:c r="MAF5926" s="248"/>
      <x:c r="MAG5926" s="248"/>
      <x:c r="MAH5926" s="248"/>
      <x:c r="MAI5926" s="248"/>
      <x:c r="MAJ5926" s="248"/>
      <x:c r="MAK5926" s="248"/>
      <x:c r="MAL5926" s="248"/>
      <x:c r="MAM5926" s="248"/>
      <x:c r="MAN5926" s="248"/>
      <x:c r="MAO5926" s="248"/>
      <x:c r="MAP5926" s="248"/>
      <x:c r="MAQ5926" s="248"/>
      <x:c r="MAR5926" s="248"/>
      <x:c r="MAS5926" s="248"/>
      <x:c r="MAT5926" s="248"/>
      <x:c r="MAU5926" s="248"/>
      <x:c r="MAV5926" s="248"/>
      <x:c r="MAW5926" s="248"/>
      <x:c r="MAX5926" s="248"/>
      <x:c r="MAY5926" s="248"/>
      <x:c r="MAZ5926" s="248"/>
      <x:c r="MBA5926" s="248"/>
      <x:c r="MBB5926" s="248"/>
      <x:c r="MBC5926" s="248"/>
      <x:c r="MBD5926" s="248"/>
      <x:c r="MBE5926" s="248"/>
      <x:c r="MBF5926" s="248"/>
      <x:c r="MBG5926" s="248"/>
      <x:c r="MBH5926" s="248"/>
      <x:c r="MBI5926" s="248"/>
      <x:c r="MBJ5926" s="248"/>
      <x:c r="MBK5926" s="248"/>
      <x:c r="MBL5926" s="248"/>
      <x:c r="MBM5926" s="248"/>
      <x:c r="MBN5926" s="248"/>
      <x:c r="MBO5926" s="248"/>
      <x:c r="MBP5926" s="248"/>
      <x:c r="MBQ5926" s="248"/>
      <x:c r="MBR5926" s="248"/>
      <x:c r="MBS5926" s="248"/>
      <x:c r="MBT5926" s="248"/>
      <x:c r="MBU5926" s="248"/>
      <x:c r="MBV5926" s="248"/>
      <x:c r="MBW5926" s="248"/>
      <x:c r="MBX5926" s="248"/>
      <x:c r="MBY5926" s="248"/>
      <x:c r="MBZ5926" s="248"/>
      <x:c r="MCA5926" s="248"/>
      <x:c r="MCB5926" s="248"/>
      <x:c r="MCC5926" s="248"/>
      <x:c r="MCD5926" s="248"/>
      <x:c r="MCE5926" s="248"/>
      <x:c r="MCF5926" s="248"/>
      <x:c r="MCG5926" s="248"/>
      <x:c r="MCH5926" s="248"/>
      <x:c r="MCI5926" s="248"/>
      <x:c r="MCJ5926" s="248"/>
      <x:c r="MCK5926" s="248"/>
      <x:c r="MCL5926" s="248"/>
      <x:c r="MCM5926" s="248"/>
      <x:c r="MCN5926" s="248"/>
      <x:c r="MCO5926" s="248"/>
      <x:c r="MCP5926" s="248"/>
      <x:c r="MCQ5926" s="248"/>
      <x:c r="MCR5926" s="248"/>
      <x:c r="MCS5926" s="248"/>
      <x:c r="MCT5926" s="248"/>
      <x:c r="MCU5926" s="248"/>
      <x:c r="MCV5926" s="248"/>
      <x:c r="MCW5926" s="248"/>
      <x:c r="MCX5926" s="248"/>
      <x:c r="MCY5926" s="248"/>
      <x:c r="MCZ5926" s="248"/>
      <x:c r="MDA5926" s="248"/>
      <x:c r="MDB5926" s="248"/>
      <x:c r="MDC5926" s="248"/>
      <x:c r="MDD5926" s="248"/>
      <x:c r="MDE5926" s="248"/>
      <x:c r="MDF5926" s="248"/>
      <x:c r="MDG5926" s="248"/>
      <x:c r="MDH5926" s="248"/>
      <x:c r="MDI5926" s="248"/>
      <x:c r="MDJ5926" s="248"/>
      <x:c r="MDK5926" s="248"/>
      <x:c r="MDL5926" s="248"/>
      <x:c r="MDM5926" s="248"/>
      <x:c r="MDN5926" s="248"/>
      <x:c r="MDO5926" s="248"/>
      <x:c r="MDP5926" s="248"/>
      <x:c r="MDQ5926" s="248"/>
      <x:c r="MDR5926" s="248"/>
      <x:c r="MDS5926" s="248"/>
      <x:c r="MDT5926" s="248"/>
      <x:c r="MDU5926" s="248"/>
      <x:c r="MDV5926" s="248"/>
      <x:c r="MDW5926" s="248"/>
      <x:c r="MDX5926" s="248"/>
      <x:c r="MDY5926" s="248"/>
      <x:c r="MDZ5926" s="248"/>
      <x:c r="MEA5926" s="248"/>
      <x:c r="MEB5926" s="248"/>
      <x:c r="MEC5926" s="248"/>
      <x:c r="MED5926" s="248"/>
      <x:c r="MEE5926" s="248"/>
      <x:c r="MEF5926" s="248"/>
      <x:c r="MEG5926" s="248"/>
      <x:c r="MEH5926" s="248"/>
      <x:c r="MEI5926" s="248"/>
      <x:c r="MEJ5926" s="248"/>
      <x:c r="MEK5926" s="248"/>
      <x:c r="MEL5926" s="248"/>
      <x:c r="MEM5926" s="248"/>
      <x:c r="MEN5926" s="248"/>
      <x:c r="MEO5926" s="248"/>
      <x:c r="MEP5926" s="248"/>
      <x:c r="MEQ5926" s="248"/>
      <x:c r="MER5926" s="248"/>
      <x:c r="MES5926" s="248"/>
      <x:c r="MET5926" s="248"/>
      <x:c r="MEU5926" s="248"/>
      <x:c r="MEV5926" s="248"/>
      <x:c r="MEW5926" s="248"/>
      <x:c r="MEX5926" s="248"/>
      <x:c r="MEY5926" s="248"/>
      <x:c r="MEZ5926" s="248"/>
      <x:c r="MFA5926" s="248"/>
      <x:c r="MFB5926" s="248"/>
      <x:c r="MFC5926" s="248"/>
      <x:c r="MFD5926" s="248"/>
      <x:c r="MFE5926" s="248"/>
      <x:c r="MFF5926" s="248"/>
      <x:c r="MFG5926" s="248"/>
      <x:c r="MFH5926" s="248"/>
      <x:c r="MFI5926" s="248"/>
      <x:c r="MFJ5926" s="248"/>
      <x:c r="MFK5926" s="248"/>
      <x:c r="MFL5926" s="248"/>
      <x:c r="MFM5926" s="248"/>
      <x:c r="MFN5926" s="248"/>
      <x:c r="MFO5926" s="248"/>
      <x:c r="MFP5926" s="248"/>
      <x:c r="MFQ5926" s="248"/>
      <x:c r="MFR5926" s="248"/>
      <x:c r="MFS5926" s="248"/>
      <x:c r="MFT5926" s="248"/>
      <x:c r="MFU5926" s="248"/>
      <x:c r="MFV5926" s="248"/>
      <x:c r="MFW5926" s="248"/>
      <x:c r="MFX5926" s="248"/>
      <x:c r="MFY5926" s="248"/>
      <x:c r="MFZ5926" s="248"/>
      <x:c r="MGA5926" s="248"/>
      <x:c r="MGB5926" s="248"/>
      <x:c r="MGC5926" s="248"/>
      <x:c r="MGD5926" s="248"/>
      <x:c r="MGE5926" s="248"/>
      <x:c r="MGF5926" s="248"/>
      <x:c r="MGG5926" s="248"/>
      <x:c r="MGH5926" s="248"/>
      <x:c r="MGI5926" s="248"/>
      <x:c r="MGJ5926" s="248"/>
      <x:c r="MGK5926" s="248"/>
      <x:c r="MGL5926" s="248"/>
      <x:c r="MGM5926" s="248"/>
      <x:c r="MGN5926" s="248"/>
      <x:c r="MGO5926" s="248"/>
      <x:c r="MGP5926" s="248"/>
      <x:c r="MGQ5926" s="248"/>
      <x:c r="MGR5926" s="248"/>
      <x:c r="MGS5926" s="248"/>
      <x:c r="MGT5926" s="248"/>
      <x:c r="MGU5926" s="248"/>
      <x:c r="MGV5926" s="248"/>
      <x:c r="MGW5926" s="248"/>
      <x:c r="MGX5926" s="248"/>
      <x:c r="MGY5926" s="248"/>
      <x:c r="MGZ5926" s="248"/>
      <x:c r="MHA5926" s="248"/>
      <x:c r="MHB5926" s="248"/>
      <x:c r="MHC5926" s="248"/>
      <x:c r="MHD5926" s="248"/>
      <x:c r="MHE5926" s="248"/>
      <x:c r="MHF5926" s="248"/>
      <x:c r="MHG5926" s="248"/>
      <x:c r="MHH5926" s="248"/>
      <x:c r="MHI5926" s="248"/>
      <x:c r="MHJ5926" s="248"/>
      <x:c r="MHK5926" s="248"/>
      <x:c r="MHL5926" s="248"/>
      <x:c r="MHM5926" s="248"/>
      <x:c r="MHN5926" s="248"/>
      <x:c r="MHO5926" s="248"/>
      <x:c r="MHP5926" s="248"/>
      <x:c r="MHQ5926" s="248"/>
      <x:c r="MHR5926" s="248"/>
      <x:c r="MHS5926" s="248"/>
      <x:c r="MHT5926" s="248"/>
      <x:c r="MHU5926" s="248"/>
      <x:c r="MHV5926" s="248"/>
      <x:c r="MHW5926" s="248"/>
      <x:c r="MHX5926" s="248"/>
      <x:c r="MHY5926" s="248"/>
      <x:c r="MHZ5926" s="248"/>
      <x:c r="MIA5926" s="248"/>
      <x:c r="MIB5926" s="248"/>
      <x:c r="MIC5926" s="248"/>
      <x:c r="MID5926" s="248"/>
      <x:c r="MIE5926" s="248"/>
      <x:c r="MIF5926" s="248"/>
      <x:c r="MIG5926" s="248"/>
      <x:c r="MIH5926" s="248"/>
      <x:c r="MII5926" s="248"/>
      <x:c r="MIJ5926" s="248"/>
      <x:c r="MIK5926" s="248"/>
      <x:c r="MIL5926" s="248"/>
      <x:c r="MIM5926" s="248"/>
      <x:c r="MIN5926" s="248"/>
      <x:c r="MIO5926" s="248"/>
      <x:c r="MIP5926" s="248"/>
      <x:c r="MIQ5926" s="248"/>
      <x:c r="MIR5926" s="248"/>
      <x:c r="MIS5926" s="248"/>
      <x:c r="MIT5926" s="248"/>
      <x:c r="MIU5926" s="248"/>
      <x:c r="MIV5926" s="248"/>
      <x:c r="MIW5926" s="248"/>
      <x:c r="MIX5926" s="248"/>
      <x:c r="MIY5926" s="248"/>
      <x:c r="MIZ5926" s="248"/>
      <x:c r="MJA5926" s="248"/>
      <x:c r="MJB5926" s="248"/>
      <x:c r="MJC5926" s="248"/>
      <x:c r="MJD5926" s="248"/>
      <x:c r="MJE5926" s="248"/>
      <x:c r="MJF5926" s="248"/>
      <x:c r="MJG5926" s="248"/>
      <x:c r="MJH5926" s="248"/>
      <x:c r="MJI5926" s="248"/>
      <x:c r="MJJ5926" s="248"/>
      <x:c r="MJK5926" s="248"/>
      <x:c r="MJL5926" s="248"/>
      <x:c r="MJM5926" s="248"/>
      <x:c r="MJN5926" s="248"/>
      <x:c r="MJO5926" s="248"/>
      <x:c r="MJP5926" s="248"/>
      <x:c r="MJQ5926" s="248"/>
      <x:c r="MJR5926" s="248"/>
      <x:c r="MJS5926" s="248"/>
      <x:c r="MJT5926" s="248"/>
      <x:c r="MJU5926" s="248"/>
      <x:c r="MJV5926" s="248"/>
      <x:c r="MJW5926" s="248"/>
      <x:c r="MJX5926" s="248"/>
      <x:c r="MJY5926" s="248"/>
      <x:c r="MJZ5926" s="248"/>
      <x:c r="MKA5926" s="248"/>
      <x:c r="MKB5926" s="248"/>
      <x:c r="MKC5926" s="248"/>
      <x:c r="MKD5926" s="248"/>
      <x:c r="MKE5926" s="248"/>
      <x:c r="MKF5926" s="248"/>
      <x:c r="MKG5926" s="248"/>
      <x:c r="MKH5926" s="248"/>
      <x:c r="MKI5926" s="248"/>
      <x:c r="MKJ5926" s="248"/>
      <x:c r="MKK5926" s="248"/>
      <x:c r="MKL5926" s="248"/>
      <x:c r="MKM5926" s="248"/>
      <x:c r="MKN5926" s="248"/>
      <x:c r="MKO5926" s="248"/>
      <x:c r="MKP5926" s="248"/>
      <x:c r="MKQ5926" s="248"/>
      <x:c r="MKR5926" s="248"/>
      <x:c r="MKS5926" s="248"/>
      <x:c r="MKT5926" s="248"/>
      <x:c r="MKU5926" s="248"/>
      <x:c r="MKV5926" s="248"/>
      <x:c r="MKW5926" s="248"/>
      <x:c r="MKX5926" s="248"/>
      <x:c r="MKY5926" s="248"/>
      <x:c r="MKZ5926" s="248"/>
      <x:c r="MLA5926" s="248"/>
      <x:c r="MLB5926" s="248"/>
      <x:c r="MLC5926" s="248"/>
      <x:c r="MLD5926" s="248"/>
      <x:c r="MLE5926" s="248"/>
      <x:c r="MLF5926" s="248"/>
      <x:c r="MLG5926" s="248"/>
      <x:c r="MLH5926" s="248"/>
      <x:c r="MLI5926" s="248"/>
      <x:c r="MLJ5926" s="248"/>
      <x:c r="MLK5926" s="248"/>
      <x:c r="MLL5926" s="248"/>
      <x:c r="MLM5926" s="248"/>
      <x:c r="MLN5926" s="248"/>
      <x:c r="MLO5926" s="248"/>
      <x:c r="MLP5926" s="248"/>
      <x:c r="MLQ5926" s="248"/>
      <x:c r="MLR5926" s="248"/>
      <x:c r="MLS5926" s="248"/>
      <x:c r="MLT5926" s="248"/>
      <x:c r="MLU5926" s="248"/>
      <x:c r="MLV5926" s="248"/>
      <x:c r="MLW5926" s="248"/>
      <x:c r="MLX5926" s="248"/>
      <x:c r="MLY5926" s="248"/>
      <x:c r="MLZ5926" s="248"/>
      <x:c r="MMA5926" s="248"/>
      <x:c r="MMB5926" s="248"/>
      <x:c r="MMC5926" s="248"/>
      <x:c r="MMD5926" s="248"/>
      <x:c r="MME5926" s="248"/>
      <x:c r="MMF5926" s="248"/>
      <x:c r="MMG5926" s="248"/>
      <x:c r="MMH5926" s="248"/>
      <x:c r="MMI5926" s="248"/>
      <x:c r="MMJ5926" s="248"/>
      <x:c r="MMK5926" s="248"/>
      <x:c r="MML5926" s="248"/>
      <x:c r="MMM5926" s="248"/>
      <x:c r="MMN5926" s="248"/>
      <x:c r="MMO5926" s="248"/>
      <x:c r="MMP5926" s="248"/>
      <x:c r="MMQ5926" s="248"/>
      <x:c r="MMR5926" s="248"/>
      <x:c r="MMS5926" s="248"/>
      <x:c r="MMT5926" s="248"/>
      <x:c r="MMU5926" s="248"/>
      <x:c r="MMV5926" s="248"/>
      <x:c r="MMW5926" s="248"/>
      <x:c r="MMX5926" s="248"/>
      <x:c r="MMY5926" s="248"/>
      <x:c r="MMZ5926" s="248"/>
      <x:c r="MNA5926" s="248"/>
      <x:c r="MNB5926" s="248"/>
      <x:c r="MNC5926" s="248"/>
      <x:c r="MND5926" s="248"/>
      <x:c r="MNE5926" s="248"/>
      <x:c r="MNF5926" s="248"/>
      <x:c r="MNG5926" s="248"/>
      <x:c r="MNH5926" s="248"/>
      <x:c r="MNI5926" s="248"/>
      <x:c r="MNJ5926" s="248"/>
      <x:c r="MNK5926" s="248"/>
      <x:c r="MNL5926" s="248"/>
      <x:c r="MNM5926" s="248"/>
      <x:c r="MNN5926" s="248"/>
      <x:c r="MNO5926" s="248"/>
      <x:c r="MNP5926" s="248"/>
      <x:c r="MNQ5926" s="248"/>
      <x:c r="MNR5926" s="248"/>
      <x:c r="MNS5926" s="248"/>
      <x:c r="MNT5926" s="248"/>
      <x:c r="MNU5926" s="248"/>
      <x:c r="MNV5926" s="248"/>
      <x:c r="MNW5926" s="248"/>
      <x:c r="MNX5926" s="248"/>
      <x:c r="MNY5926" s="248"/>
      <x:c r="MNZ5926" s="248"/>
      <x:c r="MOA5926" s="248"/>
      <x:c r="MOB5926" s="248"/>
      <x:c r="MOC5926" s="248"/>
      <x:c r="MOD5926" s="248"/>
      <x:c r="MOE5926" s="248"/>
      <x:c r="MOF5926" s="248"/>
      <x:c r="MOG5926" s="248"/>
      <x:c r="MOH5926" s="248"/>
      <x:c r="MOI5926" s="248"/>
      <x:c r="MOJ5926" s="248"/>
      <x:c r="MOK5926" s="248"/>
      <x:c r="MOL5926" s="248"/>
      <x:c r="MOM5926" s="248"/>
      <x:c r="MON5926" s="248"/>
      <x:c r="MOO5926" s="248"/>
      <x:c r="MOP5926" s="248"/>
      <x:c r="MOQ5926" s="248"/>
      <x:c r="MOR5926" s="248"/>
      <x:c r="MOS5926" s="248"/>
      <x:c r="MOT5926" s="248"/>
      <x:c r="MOU5926" s="248"/>
      <x:c r="MOV5926" s="248"/>
      <x:c r="MOW5926" s="248"/>
      <x:c r="MOX5926" s="248"/>
      <x:c r="MOY5926" s="248"/>
      <x:c r="MOZ5926" s="248"/>
      <x:c r="MPA5926" s="248"/>
      <x:c r="MPB5926" s="248"/>
      <x:c r="MPC5926" s="248"/>
      <x:c r="MPD5926" s="248"/>
      <x:c r="MPE5926" s="248"/>
      <x:c r="MPF5926" s="248"/>
      <x:c r="MPG5926" s="248"/>
      <x:c r="MPH5926" s="248"/>
      <x:c r="MPI5926" s="248"/>
      <x:c r="MPJ5926" s="248"/>
      <x:c r="MPK5926" s="248"/>
      <x:c r="MPL5926" s="248"/>
      <x:c r="MPM5926" s="248"/>
      <x:c r="MPN5926" s="248"/>
      <x:c r="MPO5926" s="248"/>
      <x:c r="MPP5926" s="248"/>
      <x:c r="MPQ5926" s="248"/>
      <x:c r="MPR5926" s="248"/>
      <x:c r="MPS5926" s="248"/>
      <x:c r="MPT5926" s="248"/>
      <x:c r="MPU5926" s="248"/>
      <x:c r="MPV5926" s="248"/>
      <x:c r="MPW5926" s="248"/>
      <x:c r="MPX5926" s="248"/>
      <x:c r="MPY5926" s="248"/>
      <x:c r="MPZ5926" s="248"/>
      <x:c r="MQA5926" s="248"/>
      <x:c r="MQB5926" s="248"/>
      <x:c r="MQC5926" s="248"/>
      <x:c r="MQD5926" s="248"/>
      <x:c r="MQE5926" s="248"/>
      <x:c r="MQF5926" s="248"/>
      <x:c r="MQG5926" s="248"/>
      <x:c r="MQH5926" s="248"/>
      <x:c r="MQI5926" s="248"/>
      <x:c r="MQJ5926" s="248"/>
      <x:c r="MQK5926" s="248"/>
      <x:c r="MQL5926" s="248"/>
      <x:c r="MQM5926" s="248"/>
      <x:c r="MQN5926" s="248"/>
      <x:c r="MQO5926" s="248"/>
      <x:c r="MQP5926" s="248"/>
      <x:c r="MQQ5926" s="248"/>
      <x:c r="MQR5926" s="248"/>
      <x:c r="MQS5926" s="248"/>
      <x:c r="MQT5926" s="248"/>
      <x:c r="MQU5926" s="248"/>
      <x:c r="MQV5926" s="248"/>
      <x:c r="MQW5926" s="248"/>
      <x:c r="MQX5926" s="248"/>
      <x:c r="MQY5926" s="248"/>
      <x:c r="MQZ5926" s="248"/>
      <x:c r="MRA5926" s="248"/>
      <x:c r="MRB5926" s="248"/>
      <x:c r="MRC5926" s="248"/>
      <x:c r="MRD5926" s="248"/>
      <x:c r="MRE5926" s="248"/>
      <x:c r="MRF5926" s="248"/>
      <x:c r="MRG5926" s="248"/>
      <x:c r="MRH5926" s="248"/>
      <x:c r="MRI5926" s="248"/>
      <x:c r="MRJ5926" s="248"/>
      <x:c r="MRK5926" s="248"/>
      <x:c r="MRL5926" s="248"/>
      <x:c r="MRM5926" s="248"/>
      <x:c r="MRN5926" s="248"/>
      <x:c r="MRO5926" s="248"/>
      <x:c r="MRP5926" s="248"/>
      <x:c r="MRQ5926" s="248"/>
      <x:c r="MRR5926" s="248"/>
      <x:c r="MRS5926" s="248"/>
      <x:c r="MRT5926" s="248"/>
      <x:c r="MRU5926" s="248"/>
      <x:c r="MRV5926" s="248"/>
      <x:c r="MRW5926" s="248"/>
      <x:c r="MRX5926" s="248"/>
      <x:c r="MRY5926" s="248"/>
      <x:c r="MRZ5926" s="248"/>
      <x:c r="MSA5926" s="248"/>
      <x:c r="MSB5926" s="248"/>
      <x:c r="MSC5926" s="248"/>
      <x:c r="MSD5926" s="248"/>
      <x:c r="MSE5926" s="248"/>
      <x:c r="MSF5926" s="248"/>
      <x:c r="MSG5926" s="248"/>
      <x:c r="MSH5926" s="248"/>
      <x:c r="MSI5926" s="248"/>
      <x:c r="MSJ5926" s="248"/>
      <x:c r="MSK5926" s="248"/>
      <x:c r="MSL5926" s="248"/>
      <x:c r="MSM5926" s="248"/>
      <x:c r="MSN5926" s="248"/>
      <x:c r="MSO5926" s="248"/>
      <x:c r="MSP5926" s="248"/>
      <x:c r="MSQ5926" s="248"/>
      <x:c r="MSR5926" s="248"/>
      <x:c r="MSS5926" s="248"/>
      <x:c r="MST5926" s="248"/>
      <x:c r="MSU5926" s="248"/>
      <x:c r="MSV5926" s="248"/>
      <x:c r="MSW5926" s="248"/>
      <x:c r="MSX5926" s="248"/>
      <x:c r="MSY5926" s="248"/>
      <x:c r="MSZ5926" s="248"/>
      <x:c r="MTA5926" s="248"/>
      <x:c r="MTB5926" s="248"/>
      <x:c r="MTC5926" s="248"/>
      <x:c r="MTD5926" s="248"/>
      <x:c r="MTE5926" s="248"/>
      <x:c r="MTF5926" s="248"/>
      <x:c r="MTG5926" s="248"/>
      <x:c r="MTH5926" s="248"/>
      <x:c r="MTI5926" s="248"/>
      <x:c r="MTJ5926" s="248"/>
      <x:c r="MTK5926" s="248"/>
      <x:c r="MTL5926" s="248"/>
      <x:c r="MTM5926" s="248"/>
      <x:c r="MTN5926" s="248"/>
      <x:c r="MTO5926" s="248"/>
      <x:c r="MTP5926" s="248"/>
      <x:c r="MTQ5926" s="248"/>
      <x:c r="MTR5926" s="248"/>
      <x:c r="MTS5926" s="248"/>
      <x:c r="MTT5926" s="248"/>
      <x:c r="MTU5926" s="248"/>
      <x:c r="MTV5926" s="248"/>
      <x:c r="MTW5926" s="248"/>
      <x:c r="MTX5926" s="248"/>
      <x:c r="MTY5926" s="248"/>
      <x:c r="MTZ5926" s="248"/>
      <x:c r="MUA5926" s="248"/>
      <x:c r="MUB5926" s="248"/>
      <x:c r="MUC5926" s="248"/>
      <x:c r="MUD5926" s="248"/>
      <x:c r="MUE5926" s="248"/>
      <x:c r="MUF5926" s="248"/>
      <x:c r="MUG5926" s="248"/>
      <x:c r="MUH5926" s="248"/>
      <x:c r="MUI5926" s="248"/>
      <x:c r="MUJ5926" s="248"/>
      <x:c r="MUK5926" s="248"/>
      <x:c r="MUL5926" s="248"/>
      <x:c r="MUM5926" s="248"/>
      <x:c r="MUN5926" s="248"/>
      <x:c r="MUO5926" s="248"/>
      <x:c r="MUP5926" s="248"/>
      <x:c r="MUQ5926" s="248"/>
      <x:c r="MUR5926" s="248"/>
      <x:c r="MUS5926" s="248"/>
      <x:c r="MUT5926" s="248"/>
      <x:c r="MUU5926" s="248"/>
      <x:c r="MUV5926" s="248"/>
      <x:c r="MUW5926" s="248"/>
      <x:c r="MUX5926" s="248"/>
      <x:c r="MUY5926" s="248"/>
      <x:c r="MUZ5926" s="248"/>
      <x:c r="MVA5926" s="248"/>
      <x:c r="MVB5926" s="248"/>
      <x:c r="MVC5926" s="248"/>
      <x:c r="MVD5926" s="248"/>
      <x:c r="MVE5926" s="248"/>
      <x:c r="MVF5926" s="248"/>
      <x:c r="MVG5926" s="248"/>
      <x:c r="MVH5926" s="248"/>
      <x:c r="MVI5926" s="248"/>
      <x:c r="MVJ5926" s="248"/>
      <x:c r="MVK5926" s="248"/>
      <x:c r="MVL5926" s="248"/>
      <x:c r="MVM5926" s="248"/>
      <x:c r="MVN5926" s="248"/>
      <x:c r="MVO5926" s="248"/>
      <x:c r="MVP5926" s="248"/>
      <x:c r="MVQ5926" s="248"/>
      <x:c r="MVR5926" s="248"/>
      <x:c r="MVS5926" s="248"/>
      <x:c r="MVT5926" s="248"/>
      <x:c r="MVU5926" s="248"/>
      <x:c r="MVV5926" s="248"/>
      <x:c r="MVW5926" s="248"/>
      <x:c r="MVX5926" s="248"/>
      <x:c r="MVY5926" s="248"/>
      <x:c r="MVZ5926" s="248"/>
      <x:c r="MWA5926" s="248"/>
      <x:c r="MWB5926" s="248"/>
      <x:c r="MWC5926" s="248"/>
      <x:c r="MWD5926" s="248"/>
      <x:c r="MWE5926" s="248"/>
      <x:c r="MWF5926" s="248"/>
      <x:c r="MWG5926" s="248"/>
      <x:c r="MWH5926" s="248"/>
      <x:c r="MWI5926" s="248"/>
      <x:c r="MWJ5926" s="248"/>
      <x:c r="MWK5926" s="248"/>
      <x:c r="MWL5926" s="248"/>
      <x:c r="MWM5926" s="248"/>
      <x:c r="MWN5926" s="248"/>
      <x:c r="MWO5926" s="248"/>
      <x:c r="MWP5926" s="248"/>
      <x:c r="MWQ5926" s="248"/>
      <x:c r="MWR5926" s="248"/>
      <x:c r="MWS5926" s="248"/>
      <x:c r="MWT5926" s="248"/>
      <x:c r="MWU5926" s="248"/>
      <x:c r="MWV5926" s="248"/>
      <x:c r="MWW5926" s="248"/>
      <x:c r="MWX5926" s="248"/>
      <x:c r="MWY5926" s="248"/>
      <x:c r="MWZ5926" s="248"/>
      <x:c r="MXA5926" s="248"/>
      <x:c r="MXB5926" s="248"/>
      <x:c r="MXC5926" s="248"/>
      <x:c r="MXD5926" s="248"/>
      <x:c r="MXE5926" s="248"/>
      <x:c r="MXF5926" s="248"/>
      <x:c r="MXG5926" s="248"/>
      <x:c r="MXH5926" s="248"/>
      <x:c r="MXI5926" s="248"/>
      <x:c r="MXJ5926" s="248"/>
      <x:c r="MXK5926" s="248"/>
      <x:c r="MXL5926" s="248"/>
      <x:c r="MXM5926" s="248"/>
      <x:c r="MXN5926" s="248"/>
      <x:c r="MXO5926" s="248"/>
      <x:c r="MXP5926" s="248"/>
      <x:c r="MXQ5926" s="248"/>
      <x:c r="MXR5926" s="248"/>
      <x:c r="MXS5926" s="248"/>
      <x:c r="MXT5926" s="248"/>
      <x:c r="MXU5926" s="248"/>
      <x:c r="MXV5926" s="248"/>
      <x:c r="MXW5926" s="248"/>
      <x:c r="MXX5926" s="248"/>
      <x:c r="MXY5926" s="248"/>
      <x:c r="MXZ5926" s="248"/>
      <x:c r="MYA5926" s="248"/>
      <x:c r="MYB5926" s="248"/>
      <x:c r="MYC5926" s="248"/>
      <x:c r="MYD5926" s="248"/>
      <x:c r="MYE5926" s="248"/>
      <x:c r="MYF5926" s="248"/>
      <x:c r="MYG5926" s="248"/>
      <x:c r="MYH5926" s="248"/>
      <x:c r="MYI5926" s="248"/>
      <x:c r="MYJ5926" s="248"/>
      <x:c r="MYK5926" s="248"/>
      <x:c r="MYL5926" s="248"/>
      <x:c r="MYM5926" s="248"/>
      <x:c r="MYN5926" s="248"/>
      <x:c r="MYO5926" s="248"/>
      <x:c r="MYP5926" s="248"/>
      <x:c r="MYQ5926" s="248"/>
      <x:c r="MYR5926" s="248"/>
      <x:c r="MYS5926" s="248"/>
      <x:c r="MYT5926" s="248"/>
      <x:c r="MYU5926" s="248"/>
      <x:c r="MYV5926" s="248"/>
      <x:c r="MYW5926" s="248"/>
      <x:c r="MYX5926" s="248"/>
      <x:c r="MYY5926" s="248"/>
      <x:c r="MYZ5926" s="248"/>
      <x:c r="MZA5926" s="248"/>
      <x:c r="MZB5926" s="248"/>
      <x:c r="MZC5926" s="248"/>
      <x:c r="MZD5926" s="248"/>
      <x:c r="MZE5926" s="248"/>
      <x:c r="MZF5926" s="248"/>
      <x:c r="MZG5926" s="248"/>
      <x:c r="MZH5926" s="248"/>
      <x:c r="MZI5926" s="248"/>
      <x:c r="MZJ5926" s="248"/>
      <x:c r="MZK5926" s="248"/>
      <x:c r="MZL5926" s="248"/>
      <x:c r="MZM5926" s="248"/>
      <x:c r="MZN5926" s="248"/>
      <x:c r="MZO5926" s="248"/>
      <x:c r="MZP5926" s="248"/>
      <x:c r="MZQ5926" s="248"/>
      <x:c r="MZR5926" s="248"/>
      <x:c r="MZS5926" s="248"/>
      <x:c r="MZT5926" s="248"/>
      <x:c r="MZU5926" s="248"/>
      <x:c r="MZV5926" s="248"/>
      <x:c r="MZW5926" s="248"/>
      <x:c r="MZX5926" s="248"/>
      <x:c r="MZY5926" s="248"/>
      <x:c r="MZZ5926" s="248"/>
      <x:c r="NAA5926" s="248"/>
      <x:c r="NAB5926" s="248"/>
      <x:c r="NAC5926" s="248"/>
      <x:c r="NAD5926" s="248"/>
      <x:c r="NAE5926" s="248"/>
      <x:c r="NAF5926" s="248"/>
      <x:c r="NAG5926" s="248"/>
      <x:c r="NAH5926" s="248"/>
      <x:c r="NAI5926" s="248"/>
      <x:c r="NAJ5926" s="248"/>
      <x:c r="NAK5926" s="248"/>
      <x:c r="NAL5926" s="248"/>
      <x:c r="NAM5926" s="248"/>
      <x:c r="NAN5926" s="248"/>
      <x:c r="NAO5926" s="248"/>
      <x:c r="NAP5926" s="248"/>
      <x:c r="NAQ5926" s="248"/>
      <x:c r="NAR5926" s="248"/>
      <x:c r="NAS5926" s="248"/>
      <x:c r="NAT5926" s="248"/>
      <x:c r="NAU5926" s="248"/>
      <x:c r="NAV5926" s="248"/>
      <x:c r="NAW5926" s="248"/>
      <x:c r="NAX5926" s="248"/>
      <x:c r="NAY5926" s="248"/>
      <x:c r="NAZ5926" s="248"/>
      <x:c r="NBA5926" s="248"/>
      <x:c r="NBB5926" s="248"/>
      <x:c r="NBC5926" s="248"/>
      <x:c r="NBD5926" s="248"/>
      <x:c r="NBE5926" s="248"/>
      <x:c r="NBF5926" s="248"/>
      <x:c r="NBG5926" s="248"/>
      <x:c r="NBH5926" s="248"/>
      <x:c r="NBI5926" s="248"/>
      <x:c r="NBJ5926" s="248"/>
      <x:c r="NBK5926" s="248"/>
      <x:c r="NBL5926" s="248"/>
      <x:c r="NBM5926" s="248"/>
      <x:c r="NBN5926" s="248"/>
      <x:c r="NBO5926" s="248"/>
      <x:c r="NBP5926" s="248"/>
      <x:c r="NBQ5926" s="248"/>
      <x:c r="NBR5926" s="248"/>
      <x:c r="NBS5926" s="248"/>
      <x:c r="NBT5926" s="248"/>
      <x:c r="NBU5926" s="248"/>
      <x:c r="NBV5926" s="248"/>
      <x:c r="NBW5926" s="248"/>
      <x:c r="NBX5926" s="248"/>
      <x:c r="NBY5926" s="248"/>
      <x:c r="NBZ5926" s="248"/>
      <x:c r="NCA5926" s="248"/>
      <x:c r="NCB5926" s="248"/>
      <x:c r="NCC5926" s="248"/>
      <x:c r="NCD5926" s="248"/>
      <x:c r="NCE5926" s="248"/>
      <x:c r="NCF5926" s="248"/>
      <x:c r="NCG5926" s="248"/>
      <x:c r="NCH5926" s="248"/>
      <x:c r="NCI5926" s="248"/>
      <x:c r="NCJ5926" s="248"/>
      <x:c r="NCK5926" s="248"/>
      <x:c r="NCL5926" s="248"/>
      <x:c r="NCM5926" s="248"/>
      <x:c r="NCN5926" s="248"/>
      <x:c r="NCO5926" s="248"/>
      <x:c r="NCP5926" s="248"/>
      <x:c r="NCQ5926" s="248"/>
      <x:c r="NCR5926" s="248"/>
      <x:c r="NCS5926" s="248"/>
      <x:c r="NCT5926" s="248"/>
      <x:c r="NCU5926" s="248"/>
      <x:c r="NCV5926" s="248"/>
      <x:c r="NCW5926" s="248"/>
      <x:c r="NCX5926" s="248"/>
      <x:c r="NCY5926" s="248"/>
      <x:c r="NCZ5926" s="248"/>
      <x:c r="NDA5926" s="248"/>
      <x:c r="NDB5926" s="248"/>
      <x:c r="NDC5926" s="248"/>
      <x:c r="NDD5926" s="248"/>
      <x:c r="NDE5926" s="248"/>
      <x:c r="NDF5926" s="248"/>
      <x:c r="NDG5926" s="248"/>
      <x:c r="NDH5926" s="248"/>
      <x:c r="NDI5926" s="248"/>
      <x:c r="NDJ5926" s="248"/>
      <x:c r="NDK5926" s="248"/>
      <x:c r="NDL5926" s="248"/>
      <x:c r="NDM5926" s="248"/>
      <x:c r="NDN5926" s="248"/>
      <x:c r="NDO5926" s="248"/>
      <x:c r="NDP5926" s="248"/>
      <x:c r="NDQ5926" s="248"/>
      <x:c r="NDR5926" s="248"/>
      <x:c r="NDS5926" s="248"/>
      <x:c r="NDT5926" s="248"/>
      <x:c r="NDU5926" s="248"/>
      <x:c r="NDV5926" s="248"/>
      <x:c r="NDW5926" s="248"/>
      <x:c r="NDX5926" s="248"/>
      <x:c r="NDY5926" s="248"/>
      <x:c r="NDZ5926" s="248"/>
      <x:c r="NEA5926" s="248"/>
      <x:c r="NEB5926" s="248"/>
      <x:c r="NEC5926" s="248"/>
      <x:c r="NED5926" s="248"/>
      <x:c r="NEE5926" s="248"/>
      <x:c r="NEF5926" s="248"/>
      <x:c r="NEG5926" s="248"/>
      <x:c r="NEH5926" s="248"/>
      <x:c r="NEI5926" s="248"/>
      <x:c r="NEJ5926" s="248"/>
      <x:c r="NEK5926" s="248"/>
      <x:c r="NEL5926" s="248"/>
      <x:c r="NEM5926" s="248"/>
      <x:c r="NEN5926" s="248"/>
      <x:c r="NEO5926" s="248"/>
      <x:c r="NEP5926" s="248"/>
      <x:c r="NEQ5926" s="248"/>
      <x:c r="NER5926" s="248"/>
      <x:c r="NES5926" s="248"/>
      <x:c r="NET5926" s="248"/>
      <x:c r="NEU5926" s="248"/>
      <x:c r="NEV5926" s="248"/>
      <x:c r="NEW5926" s="248"/>
      <x:c r="NEX5926" s="248"/>
      <x:c r="NEY5926" s="248"/>
      <x:c r="NEZ5926" s="248"/>
      <x:c r="NFA5926" s="248"/>
      <x:c r="NFB5926" s="248"/>
      <x:c r="NFC5926" s="248"/>
      <x:c r="NFD5926" s="248"/>
      <x:c r="NFE5926" s="248"/>
      <x:c r="NFF5926" s="248"/>
      <x:c r="NFG5926" s="248"/>
      <x:c r="NFH5926" s="248"/>
      <x:c r="NFI5926" s="248"/>
      <x:c r="NFJ5926" s="248"/>
      <x:c r="NFK5926" s="248"/>
      <x:c r="NFL5926" s="248"/>
      <x:c r="NFM5926" s="248"/>
      <x:c r="NFN5926" s="248"/>
      <x:c r="NFO5926" s="248"/>
      <x:c r="NFP5926" s="248"/>
      <x:c r="NFQ5926" s="248"/>
      <x:c r="NFR5926" s="248"/>
      <x:c r="NFS5926" s="248"/>
      <x:c r="NFT5926" s="248"/>
      <x:c r="NFU5926" s="248"/>
      <x:c r="NFV5926" s="248"/>
      <x:c r="NFW5926" s="248"/>
      <x:c r="NFX5926" s="248"/>
      <x:c r="NFY5926" s="248"/>
      <x:c r="NFZ5926" s="248"/>
      <x:c r="NGA5926" s="248"/>
      <x:c r="NGB5926" s="248"/>
      <x:c r="NGC5926" s="248"/>
      <x:c r="NGD5926" s="248"/>
      <x:c r="NGE5926" s="248"/>
      <x:c r="NGF5926" s="248"/>
      <x:c r="NGG5926" s="248"/>
      <x:c r="NGH5926" s="248"/>
      <x:c r="NGI5926" s="248"/>
      <x:c r="NGJ5926" s="248"/>
      <x:c r="NGK5926" s="248"/>
      <x:c r="NGL5926" s="248"/>
      <x:c r="NGM5926" s="248"/>
      <x:c r="NGN5926" s="248"/>
      <x:c r="NGO5926" s="248"/>
      <x:c r="NGP5926" s="248"/>
      <x:c r="NGQ5926" s="248"/>
      <x:c r="NGR5926" s="248"/>
      <x:c r="NGS5926" s="248"/>
      <x:c r="NGT5926" s="248"/>
      <x:c r="NGU5926" s="248"/>
      <x:c r="NGV5926" s="248"/>
      <x:c r="NGW5926" s="248"/>
      <x:c r="NGX5926" s="248"/>
      <x:c r="NGY5926" s="248"/>
      <x:c r="NGZ5926" s="248"/>
      <x:c r="NHA5926" s="248"/>
      <x:c r="NHB5926" s="248"/>
      <x:c r="NHC5926" s="248"/>
      <x:c r="NHD5926" s="248"/>
      <x:c r="NHE5926" s="248"/>
      <x:c r="NHF5926" s="248"/>
      <x:c r="NHG5926" s="248"/>
      <x:c r="NHH5926" s="248"/>
      <x:c r="NHI5926" s="248"/>
      <x:c r="NHJ5926" s="248"/>
      <x:c r="NHK5926" s="248"/>
      <x:c r="NHL5926" s="248"/>
      <x:c r="NHM5926" s="248"/>
      <x:c r="NHN5926" s="248"/>
      <x:c r="NHO5926" s="248"/>
      <x:c r="NHP5926" s="248"/>
      <x:c r="NHQ5926" s="248"/>
      <x:c r="NHR5926" s="248"/>
      <x:c r="NHS5926" s="248"/>
      <x:c r="NHT5926" s="248"/>
      <x:c r="NHU5926" s="248"/>
      <x:c r="NHV5926" s="248"/>
      <x:c r="NHW5926" s="248"/>
      <x:c r="NHX5926" s="248"/>
      <x:c r="NHY5926" s="248"/>
      <x:c r="NHZ5926" s="248"/>
      <x:c r="NIA5926" s="248"/>
      <x:c r="NIB5926" s="248"/>
      <x:c r="NIC5926" s="248"/>
      <x:c r="NID5926" s="248"/>
      <x:c r="NIE5926" s="248"/>
      <x:c r="NIF5926" s="248"/>
      <x:c r="NIG5926" s="248"/>
      <x:c r="NIH5926" s="248"/>
      <x:c r="NII5926" s="248"/>
      <x:c r="NIJ5926" s="248"/>
      <x:c r="NIK5926" s="248"/>
      <x:c r="NIL5926" s="248"/>
      <x:c r="NIM5926" s="248"/>
      <x:c r="NIN5926" s="248"/>
      <x:c r="NIO5926" s="248"/>
      <x:c r="NIP5926" s="248"/>
      <x:c r="NIQ5926" s="248"/>
      <x:c r="NIR5926" s="248"/>
      <x:c r="NIS5926" s="248"/>
      <x:c r="NIT5926" s="248"/>
      <x:c r="NIU5926" s="248"/>
      <x:c r="NIV5926" s="248"/>
      <x:c r="NIW5926" s="248"/>
      <x:c r="NIX5926" s="248"/>
      <x:c r="NIY5926" s="248"/>
      <x:c r="NIZ5926" s="248"/>
      <x:c r="NJA5926" s="248"/>
      <x:c r="NJB5926" s="248"/>
      <x:c r="NJC5926" s="248"/>
      <x:c r="NJD5926" s="248"/>
      <x:c r="NJE5926" s="248"/>
      <x:c r="NJF5926" s="248"/>
      <x:c r="NJG5926" s="248"/>
      <x:c r="NJH5926" s="248"/>
      <x:c r="NJI5926" s="248"/>
      <x:c r="NJJ5926" s="248"/>
      <x:c r="NJK5926" s="248"/>
      <x:c r="NJL5926" s="248"/>
      <x:c r="NJM5926" s="248"/>
      <x:c r="NJN5926" s="248"/>
      <x:c r="NJO5926" s="248"/>
      <x:c r="NJP5926" s="248"/>
      <x:c r="NJQ5926" s="248"/>
      <x:c r="NJR5926" s="248"/>
      <x:c r="NJS5926" s="248"/>
      <x:c r="NJT5926" s="248"/>
      <x:c r="NJU5926" s="248"/>
      <x:c r="NJV5926" s="248"/>
      <x:c r="NJW5926" s="248"/>
      <x:c r="NJX5926" s="248"/>
      <x:c r="NJY5926" s="248"/>
      <x:c r="NJZ5926" s="248"/>
      <x:c r="NKA5926" s="248"/>
      <x:c r="NKB5926" s="248"/>
      <x:c r="NKC5926" s="248"/>
      <x:c r="NKD5926" s="248"/>
      <x:c r="NKE5926" s="248"/>
      <x:c r="NKF5926" s="248"/>
      <x:c r="NKG5926" s="248"/>
      <x:c r="NKH5926" s="248"/>
      <x:c r="NKI5926" s="248"/>
      <x:c r="NKJ5926" s="248"/>
      <x:c r="NKK5926" s="248"/>
      <x:c r="NKL5926" s="248"/>
      <x:c r="NKM5926" s="248"/>
      <x:c r="NKN5926" s="248"/>
      <x:c r="NKO5926" s="248"/>
      <x:c r="NKP5926" s="248"/>
      <x:c r="NKQ5926" s="248"/>
      <x:c r="NKR5926" s="248"/>
      <x:c r="NKS5926" s="248"/>
      <x:c r="NKT5926" s="248"/>
      <x:c r="NKU5926" s="248"/>
      <x:c r="NKV5926" s="248"/>
      <x:c r="NKW5926" s="248"/>
      <x:c r="NKX5926" s="248"/>
      <x:c r="NKY5926" s="248"/>
      <x:c r="NKZ5926" s="248"/>
      <x:c r="NLA5926" s="248"/>
      <x:c r="NLB5926" s="248"/>
      <x:c r="NLC5926" s="248"/>
      <x:c r="NLD5926" s="248"/>
      <x:c r="NLE5926" s="248"/>
      <x:c r="NLF5926" s="248"/>
      <x:c r="NLG5926" s="248"/>
      <x:c r="NLH5926" s="248"/>
      <x:c r="NLI5926" s="248"/>
      <x:c r="NLJ5926" s="248"/>
      <x:c r="NLK5926" s="248"/>
      <x:c r="NLL5926" s="248"/>
      <x:c r="NLM5926" s="248"/>
      <x:c r="NLN5926" s="248"/>
      <x:c r="NLO5926" s="248"/>
      <x:c r="NLP5926" s="248"/>
      <x:c r="NLQ5926" s="248"/>
      <x:c r="NLR5926" s="248"/>
      <x:c r="NLS5926" s="248"/>
      <x:c r="NLT5926" s="248"/>
      <x:c r="NLU5926" s="248"/>
      <x:c r="NLV5926" s="248"/>
      <x:c r="NLW5926" s="248"/>
      <x:c r="NLX5926" s="248"/>
      <x:c r="NLY5926" s="248"/>
      <x:c r="NLZ5926" s="248"/>
      <x:c r="NMA5926" s="248"/>
      <x:c r="NMB5926" s="248"/>
      <x:c r="NMC5926" s="248"/>
      <x:c r="NMD5926" s="248"/>
      <x:c r="NME5926" s="248"/>
      <x:c r="NMF5926" s="248"/>
      <x:c r="NMG5926" s="248"/>
      <x:c r="NMH5926" s="248"/>
      <x:c r="NMI5926" s="248"/>
      <x:c r="NMJ5926" s="248"/>
      <x:c r="NMK5926" s="248"/>
      <x:c r="NML5926" s="248"/>
      <x:c r="NMM5926" s="248"/>
      <x:c r="NMN5926" s="248"/>
      <x:c r="NMO5926" s="248"/>
      <x:c r="NMP5926" s="248"/>
      <x:c r="NMQ5926" s="248"/>
      <x:c r="NMR5926" s="248"/>
      <x:c r="NMS5926" s="248"/>
      <x:c r="NMT5926" s="248"/>
      <x:c r="NMU5926" s="248"/>
      <x:c r="NMV5926" s="248"/>
      <x:c r="NMW5926" s="248"/>
      <x:c r="NMX5926" s="248"/>
      <x:c r="NMY5926" s="248"/>
      <x:c r="NMZ5926" s="248"/>
      <x:c r="NNA5926" s="248"/>
      <x:c r="NNB5926" s="248"/>
      <x:c r="NNC5926" s="248"/>
      <x:c r="NND5926" s="248"/>
      <x:c r="NNE5926" s="248"/>
      <x:c r="NNF5926" s="248"/>
      <x:c r="NNG5926" s="248"/>
      <x:c r="NNH5926" s="248"/>
      <x:c r="NNI5926" s="248"/>
      <x:c r="NNJ5926" s="248"/>
      <x:c r="NNK5926" s="248"/>
      <x:c r="NNL5926" s="248"/>
      <x:c r="NNM5926" s="248"/>
      <x:c r="NNN5926" s="248"/>
      <x:c r="NNO5926" s="248"/>
      <x:c r="NNP5926" s="248"/>
      <x:c r="NNQ5926" s="248"/>
      <x:c r="NNR5926" s="248"/>
      <x:c r="NNS5926" s="248"/>
      <x:c r="NNT5926" s="248"/>
      <x:c r="NNU5926" s="248"/>
      <x:c r="NNV5926" s="248"/>
      <x:c r="NNW5926" s="248"/>
      <x:c r="NNX5926" s="248"/>
      <x:c r="NNY5926" s="248"/>
      <x:c r="NNZ5926" s="248"/>
      <x:c r="NOA5926" s="248"/>
      <x:c r="NOB5926" s="248"/>
      <x:c r="NOC5926" s="248"/>
      <x:c r="NOD5926" s="248"/>
      <x:c r="NOE5926" s="248"/>
      <x:c r="NOF5926" s="248"/>
      <x:c r="NOG5926" s="248"/>
      <x:c r="NOH5926" s="248"/>
      <x:c r="NOI5926" s="248"/>
      <x:c r="NOJ5926" s="248"/>
      <x:c r="NOK5926" s="248"/>
      <x:c r="NOL5926" s="248"/>
      <x:c r="NOM5926" s="248"/>
      <x:c r="NON5926" s="248"/>
      <x:c r="NOO5926" s="248"/>
      <x:c r="NOP5926" s="248"/>
      <x:c r="NOQ5926" s="248"/>
      <x:c r="NOR5926" s="248"/>
      <x:c r="NOS5926" s="248"/>
      <x:c r="NOT5926" s="248"/>
      <x:c r="NOU5926" s="248"/>
      <x:c r="NOV5926" s="248"/>
      <x:c r="NOW5926" s="248"/>
      <x:c r="NOX5926" s="248"/>
      <x:c r="NOY5926" s="248"/>
      <x:c r="NOZ5926" s="248"/>
      <x:c r="NPA5926" s="248"/>
      <x:c r="NPB5926" s="248"/>
      <x:c r="NPC5926" s="248"/>
      <x:c r="NPD5926" s="248"/>
      <x:c r="NPE5926" s="248"/>
      <x:c r="NPF5926" s="248"/>
      <x:c r="NPG5926" s="248"/>
      <x:c r="NPH5926" s="248"/>
      <x:c r="NPI5926" s="248"/>
      <x:c r="NPJ5926" s="248"/>
      <x:c r="NPK5926" s="248"/>
      <x:c r="NPL5926" s="248"/>
      <x:c r="NPM5926" s="248"/>
      <x:c r="NPN5926" s="248"/>
      <x:c r="NPO5926" s="248"/>
      <x:c r="NPP5926" s="248"/>
      <x:c r="NPQ5926" s="248"/>
      <x:c r="NPR5926" s="248"/>
      <x:c r="NPS5926" s="248"/>
      <x:c r="NPT5926" s="248"/>
      <x:c r="NPU5926" s="248"/>
      <x:c r="NPV5926" s="248"/>
      <x:c r="NPW5926" s="248"/>
      <x:c r="NPX5926" s="248"/>
      <x:c r="NPY5926" s="248"/>
      <x:c r="NPZ5926" s="248"/>
      <x:c r="NQA5926" s="248"/>
      <x:c r="NQB5926" s="248"/>
      <x:c r="NQC5926" s="248"/>
      <x:c r="NQD5926" s="248"/>
      <x:c r="NQE5926" s="248"/>
      <x:c r="NQF5926" s="248"/>
      <x:c r="NQG5926" s="248"/>
      <x:c r="NQH5926" s="248"/>
      <x:c r="NQI5926" s="248"/>
      <x:c r="NQJ5926" s="248"/>
      <x:c r="NQK5926" s="248"/>
      <x:c r="NQL5926" s="248"/>
      <x:c r="NQM5926" s="248"/>
      <x:c r="NQN5926" s="248"/>
      <x:c r="NQO5926" s="248"/>
      <x:c r="NQP5926" s="248"/>
      <x:c r="NQQ5926" s="248"/>
      <x:c r="NQR5926" s="248"/>
      <x:c r="NQS5926" s="248"/>
      <x:c r="NQT5926" s="248"/>
      <x:c r="NQU5926" s="248"/>
      <x:c r="NQV5926" s="248"/>
      <x:c r="NQW5926" s="248"/>
      <x:c r="NQX5926" s="248"/>
      <x:c r="NQY5926" s="248"/>
      <x:c r="NQZ5926" s="248"/>
      <x:c r="NRA5926" s="248"/>
      <x:c r="NRB5926" s="248"/>
      <x:c r="NRC5926" s="248"/>
      <x:c r="NRD5926" s="248"/>
      <x:c r="NRE5926" s="248"/>
      <x:c r="NRF5926" s="248"/>
      <x:c r="NRG5926" s="248"/>
      <x:c r="NRH5926" s="248"/>
      <x:c r="NRI5926" s="248"/>
      <x:c r="NRJ5926" s="248"/>
      <x:c r="NRK5926" s="248"/>
      <x:c r="NRL5926" s="248"/>
      <x:c r="NRM5926" s="248"/>
      <x:c r="NRN5926" s="248"/>
      <x:c r="NRO5926" s="248"/>
      <x:c r="NRP5926" s="248"/>
      <x:c r="NRQ5926" s="248"/>
      <x:c r="NRR5926" s="248"/>
      <x:c r="NRS5926" s="248"/>
      <x:c r="NRT5926" s="248"/>
      <x:c r="NRU5926" s="248"/>
      <x:c r="NRV5926" s="248"/>
      <x:c r="NRW5926" s="248"/>
      <x:c r="NRX5926" s="248"/>
      <x:c r="NRY5926" s="248"/>
      <x:c r="NRZ5926" s="248"/>
      <x:c r="NSA5926" s="248"/>
      <x:c r="NSB5926" s="248"/>
      <x:c r="NSC5926" s="248"/>
      <x:c r="NSD5926" s="248"/>
      <x:c r="NSE5926" s="248"/>
      <x:c r="NSF5926" s="248"/>
      <x:c r="NSG5926" s="248"/>
      <x:c r="NSH5926" s="248"/>
      <x:c r="NSI5926" s="248"/>
      <x:c r="NSJ5926" s="248"/>
      <x:c r="NSK5926" s="248"/>
      <x:c r="NSL5926" s="248"/>
      <x:c r="NSM5926" s="248"/>
      <x:c r="NSN5926" s="248"/>
      <x:c r="NSO5926" s="248"/>
      <x:c r="NSP5926" s="248"/>
      <x:c r="NSQ5926" s="248"/>
      <x:c r="NSR5926" s="248"/>
      <x:c r="NSS5926" s="248"/>
      <x:c r="NST5926" s="248"/>
      <x:c r="NSU5926" s="248"/>
      <x:c r="NSV5926" s="248"/>
      <x:c r="NSW5926" s="248"/>
      <x:c r="NSX5926" s="248"/>
      <x:c r="NSY5926" s="248"/>
      <x:c r="NSZ5926" s="248"/>
      <x:c r="NTA5926" s="248"/>
      <x:c r="NTB5926" s="248"/>
      <x:c r="NTC5926" s="248"/>
      <x:c r="NTD5926" s="248"/>
      <x:c r="NTE5926" s="248"/>
      <x:c r="NTF5926" s="248"/>
      <x:c r="NTG5926" s="248"/>
      <x:c r="NTH5926" s="248"/>
      <x:c r="NTI5926" s="248"/>
      <x:c r="NTJ5926" s="248"/>
      <x:c r="NTK5926" s="248"/>
      <x:c r="NTL5926" s="248"/>
      <x:c r="NTM5926" s="248"/>
      <x:c r="NTN5926" s="248"/>
      <x:c r="NTO5926" s="248"/>
      <x:c r="NTP5926" s="248"/>
      <x:c r="NTQ5926" s="248"/>
      <x:c r="NTR5926" s="248"/>
      <x:c r="NTS5926" s="248"/>
      <x:c r="NTT5926" s="248"/>
      <x:c r="NTU5926" s="248"/>
      <x:c r="NTV5926" s="248"/>
      <x:c r="NTW5926" s="248"/>
      <x:c r="NTX5926" s="248"/>
      <x:c r="NTY5926" s="248"/>
      <x:c r="NTZ5926" s="248"/>
      <x:c r="NUA5926" s="248"/>
      <x:c r="NUB5926" s="248"/>
      <x:c r="NUC5926" s="248"/>
      <x:c r="NUD5926" s="248"/>
      <x:c r="NUE5926" s="248"/>
      <x:c r="NUF5926" s="248"/>
      <x:c r="NUG5926" s="248"/>
      <x:c r="NUH5926" s="248"/>
      <x:c r="NUI5926" s="248"/>
      <x:c r="NUJ5926" s="248"/>
      <x:c r="NUK5926" s="248"/>
      <x:c r="NUL5926" s="248"/>
      <x:c r="NUM5926" s="248"/>
      <x:c r="NUN5926" s="248"/>
      <x:c r="NUO5926" s="248"/>
      <x:c r="NUP5926" s="248"/>
      <x:c r="NUQ5926" s="248"/>
      <x:c r="NUR5926" s="248"/>
      <x:c r="NUS5926" s="248"/>
      <x:c r="NUT5926" s="248"/>
      <x:c r="NUU5926" s="248"/>
      <x:c r="NUV5926" s="248"/>
      <x:c r="NUW5926" s="248"/>
      <x:c r="NUX5926" s="248"/>
      <x:c r="NUY5926" s="248"/>
      <x:c r="NUZ5926" s="248"/>
      <x:c r="NVA5926" s="248"/>
      <x:c r="NVB5926" s="248"/>
      <x:c r="NVC5926" s="248"/>
      <x:c r="NVD5926" s="248"/>
      <x:c r="NVE5926" s="248"/>
      <x:c r="NVF5926" s="248"/>
      <x:c r="NVG5926" s="248"/>
      <x:c r="NVH5926" s="248"/>
      <x:c r="NVI5926" s="248"/>
      <x:c r="NVJ5926" s="248"/>
      <x:c r="NVK5926" s="248"/>
      <x:c r="NVL5926" s="248"/>
      <x:c r="NVM5926" s="248"/>
      <x:c r="NVN5926" s="248"/>
      <x:c r="NVO5926" s="248"/>
      <x:c r="NVP5926" s="248"/>
      <x:c r="NVQ5926" s="248"/>
      <x:c r="NVR5926" s="248"/>
      <x:c r="NVS5926" s="248"/>
      <x:c r="NVT5926" s="248"/>
      <x:c r="NVU5926" s="248"/>
      <x:c r="NVV5926" s="248"/>
      <x:c r="NVW5926" s="248"/>
      <x:c r="NVX5926" s="248"/>
      <x:c r="NVY5926" s="248"/>
      <x:c r="NVZ5926" s="248"/>
      <x:c r="NWA5926" s="248"/>
      <x:c r="NWB5926" s="248"/>
      <x:c r="NWC5926" s="248"/>
      <x:c r="NWD5926" s="248"/>
      <x:c r="NWE5926" s="248"/>
      <x:c r="NWF5926" s="248"/>
      <x:c r="NWG5926" s="248"/>
      <x:c r="NWH5926" s="248"/>
      <x:c r="NWI5926" s="248"/>
      <x:c r="NWJ5926" s="248"/>
      <x:c r="NWK5926" s="248"/>
      <x:c r="NWL5926" s="248"/>
      <x:c r="NWM5926" s="248"/>
      <x:c r="NWN5926" s="248"/>
      <x:c r="NWO5926" s="248"/>
      <x:c r="NWP5926" s="248"/>
      <x:c r="NWQ5926" s="248"/>
      <x:c r="NWR5926" s="248"/>
      <x:c r="NWS5926" s="248"/>
      <x:c r="NWT5926" s="248"/>
      <x:c r="NWU5926" s="248"/>
      <x:c r="NWV5926" s="248"/>
      <x:c r="NWW5926" s="248"/>
      <x:c r="NWX5926" s="248"/>
      <x:c r="NWY5926" s="248"/>
      <x:c r="NWZ5926" s="248"/>
      <x:c r="NXA5926" s="248"/>
      <x:c r="NXB5926" s="248"/>
      <x:c r="NXC5926" s="248"/>
      <x:c r="NXD5926" s="248"/>
      <x:c r="NXE5926" s="248"/>
      <x:c r="NXF5926" s="248"/>
      <x:c r="NXG5926" s="248"/>
      <x:c r="NXH5926" s="248"/>
      <x:c r="NXI5926" s="248"/>
      <x:c r="NXJ5926" s="248"/>
      <x:c r="NXK5926" s="248"/>
      <x:c r="NXL5926" s="248"/>
      <x:c r="NXM5926" s="248"/>
      <x:c r="NXN5926" s="248"/>
      <x:c r="NXO5926" s="248"/>
      <x:c r="NXP5926" s="248"/>
      <x:c r="NXQ5926" s="248"/>
      <x:c r="NXR5926" s="248"/>
      <x:c r="NXS5926" s="248"/>
      <x:c r="NXT5926" s="248"/>
      <x:c r="NXU5926" s="248"/>
      <x:c r="NXV5926" s="248"/>
      <x:c r="NXW5926" s="248"/>
      <x:c r="NXX5926" s="248"/>
      <x:c r="NXY5926" s="248"/>
      <x:c r="NXZ5926" s="248"/>
      <x:c r="NYA5926" s="248"/>
      <x:c r="NYB5926" s="248"/>
      <x:c r="NYC5926" s="248"/>
      <x:c r="NYD5926" s="248"/>
      <x:c r="NYE5926" s="248"/>
      <x:c r="NYF5926" s="248"/>
      <x:c r="NYG5926" s="248"/>
      <x:c r="NYH5926" s="248"/>
      <x:c r="NYI5926" s="248"/>
      <x:c r="NYJ5926" s="248"/>
      <x:c r="NYK5926" s="248"/>
      <x:c r="NYL5926" s="248"/>
      <x:c r="NYM5926" s="248"/>
      <x:c r="NYN5926" s="248"/>
      <x:c r="NYO5926" s="248"/>
      <x:c r="NYP5926" s="248"/>
      <x:c r="NYQ5926" s="248"/>
      <x:c r="NYR5926" s="248"/>
      <x:c r="NYS5926" s="248"/>
      <x:c r="NYT5926" s="248"/>
      <x:c r="NYU5926" s="248"/>
      <x:c r="NYV5926" s="248"/>
      <x:c r="NYW5926" s="248"/>
      <x:c r="NYX5926" s="248"/>
      <x:c r="NYY5926" s="248"/>
      <x:c r="NYZ5926" s="248"/>
      <x:c r="NZA5926" s="248"/>
      <x:c r="NZB5926" s="248"/>
      <x:c r="NZC5926" s="248"/>
      <x:c r="NZD5926" s="248"/>
      <x:c r="NZE5926" s="248"/>
      <x:c r="NZF5926" s="248"/>
      <x:c r="NZG5926" s="248"/>
      <x:c r="NZH5926" s="248"/>
      <x:c r="NZI5926" s="248"/>
      <x:c r="NZJ5926" s="248"/>
      <x:c r="NZK5926" s="248"/>
      <x:c r="NZL5926" s="248"/>
      <x:c r="NZM5926" s="248"/>
      <x:c r="NZN5926" s="248"/>
      <x:c r="NZO5926" s="248"/>
      <x:c r="NZP5926" s="248"/>
      <x:c r="NZQ5926" s="248"/>
      <x:c r="NZR5926" s="248"/>
      <x:c r="NZS5926" s="248"/>
      <x:c r="NZT5926" s="248"/>
      <x:c r="NZU5926" s="248"/>
      <x:c r="NZV5926" s="248"/>
      <x:c r="NZW5926" s="248"/>
      <x:c r="NZX5926" s="248"/>
      <x:c r="NZY5926" s="248"/>
      <x:c r="NZZ5926" s="248"/>
      <x:c r="OAA5926" s="248"/>
      <x:c r="OAB5926" s="248"/>
      <x:c r="OAC5926" s="248"/>
      <x:c r="OAD5926" s="248"/>
      <x:c r="OAE5926" s="248"/>
      <x:c r="OAF5926" s="248"/>
      <x:c r="OAG5926" s="248"/>
      <x:c r="OAH5926" s="248"/>
      <x:c r="OAI5926" s="248"/>
      <x:c r="OAJ5926" s="248"/>
      <x:c r="OAK5926" s="248"/>
      <x:c r="OAL5926" s="248"/>
      <x:c r="OAM5926" s="248"/>
      <x:c r="OAN5926" s="248"/>
      <x:c r="OAO5926" s="248"/>
      <x:c r="OAP5926" s="248"/>
      <x:c r="OAQ5926" s="248"/>
      <x:c r="OAR5926" s="248"/>
      <x:c r="OAS5926" s="248"/>
      <x:c r="OAT5926" s="248"/>
      <x:c r="OAU5926" s="248"/>
      <x:c r="OAV5926" s="248"/>
      <x:c r="OAW5926" s="248"/>
      <x:c r="OAX5926" s="248"/>
      <x:c r="OAY5926" s="248"/>
      <x:c r="OAZ5926" s="248"/>
      <x:c r="OBA5926" s="248"/>
      <x:c r="OBB5926" s="248"/>
      <x:c r="OBC5926" s="248"/>
      <x:c r="OBD5926" s="248"/>
      <x:c r="OBE5926" s="248"/>
      <x:c r="OBF5926" s="248"/>
      <x:c r="OBG5926" s="248"/>
      <x:c r="OBH5926" s="248"/>
      <x:c r="OBI5926" s="248"/>
      <x:c r="OBJ5926" s="248"/>
      <x:c r="OBK5926" s="248"/>
      <x:c r="OBL5926" s="248"/>
      <x:c r="OBM5926" s="248"/>
      <x:c r="OBN5926" s="248"/>
      <x:c r="OBO5926" s="248"/>
      <x:c r="OBP5926" s="248"/>
      <x:c r="OBQ5926" s="248"/>
      <x:c r="OBR5926" s="248"/>
      <x:c r="OBS5926" s="248"/>
      <x:c r="OBT5926" s="248"/>
      <x:c r="OBU5926" s="248"/>
      <x:c r="OBV5926" s="248"/>
      <x:c r="OBW5926" s="248"/>
      <x:c r="OBX5926" s="248"/>
      <x:c r="OBY5926" s="248"/>
      <x:c r="OBZ5926" s="248"/>
      <x:c r="OCA5926" s="248"/>
      <x:c r="OCB5926" s="248"/>
      <x:c r="OCC5926" s="248"/>
      <x:c r="OCD5926" s="248"/>
      <x:c r="OCE5926" s="248"/>
      <x:c r="OCF5926" s="248"/>
      <x:c r="OCG5926" s="248"/>
      <x:c r="OCH5926" s="248"/>
      <x:c r="OCI5926" s="248"/>
      <x:c r="OCJ5926" s="248"/>
      <x:c r="OCK5926" s="248"/>
      <x:c r="OCL5926" s="248"/>
      <x:c r="OCM5926" s="248"/>
      <x:c r="OCN5926" s="248"/>
      <x:c r="OCO5926" s="248"/>
      <x:c r="OCP5926" s="248"/>
      <x:c r="OCQ5926" s="248"/>
      <x:c r="OCR5926" s="248"/>
      <x:c r="OCS5926" s="248"/>
      <x:c r="OCT5926" s="248"/>
      <x:c r="OCU5926" s="248"/>
      <x:c r="OCV5926" s="248"/>
      <x:c r="OCW5926" s="248"/>
      <x:c r="OCX5926" s="248"/>
      <x:c r="OCY5926" s="248"/>
      <x:c r="OCZ5926" s="248"/>
      <x:c r="ODA5926" s="248"/>
      <x:c r="ODB5926" s="248"/>
      <x:c r="ODC5926" s="248"/>
      <x:c r="ODD5926" s="248"/>
      <x:c r="ODE5926" s="248"/>
      <x:c r="ODF5926" s="248"/>
      <x:c r="ODG5926" s="248"/>
      <x:c r="ODH5926" s="248"/>
      <x:c r="ODI5926" s="248"/>
      <x:c r="ODJ5926" s="248"/>
      <x:c r="ODK5926" s="248"/>
      <x:c r="ODL5926" s="248"/>
      <x:c r="ODM5926" s="248"/>
      <x:c r="ODN5926" s="248"/>
      <x:c r="ODO5926" s="248"/>
      <x:c r="ODP5926" s="248"/>
      <x:c r="ODQ5926" s="248"/>
      <x:c r="ODR5926" s="248"/>
      <x:c r="ODS5926" s="248"/>
      <x:c r="ODT5926" s="248"/>
      <x:c r="ODU5926" s="248"/>
      <x:c r="ODV5926" s="248"/>
      <x:c r="ODW5926" s="248"/>
      <x:c r="ODX5926" s="248"/>
      <x:c r="ODY5926" s="248"/>
      <x:c r="ODZ5926" s="248"/>
      <x:c r="OEA5926" s="248"/>
      <x:c r="OEB5926" s="248"/>
      <x:c r="OEC5926" s="248"/>
      <x:c r="OED5926" s="248"/>
      <x:c r="OEE5926" s="248"/>
      <x:c r="OEF5926" s="248"/>
      <x:c r="OEG5926" s="248"/>
      <x:c r="OEH5926" s="248"/>
      <x:c r="OEI5926" s="248"/>
      <x:c r="OEJ5926" s="248"/>
      <x:c r="OEK5926" s="248"/>
      <x:c r="OEL5926" s="248"/>
      <x:c r="OEM5926" s="248"/>
      <x:c r="OEN5926" s="248"/>
      <x:c r="OEO5926" s="248"/>
      <x:c r="OEP5926" s="248"/>
      <x:c r="OEQ5926" s="248"/>
      <x:c r="OER5926" s="248"/>
      <x:c r="OES5926" s="248"/>
      <x:c r="OET5926" s="248"/>
      <x:c r="OEU5926" s="248"/>
      <x:c r="OEV5926" s="248"/>
      <x:c r="OEW5926" s="248"/>
      <x:c r="OEX5926" s="248"/>
      <x:c r="OEY5926" s="248"/>
      <x:c r="OEZ5926" s="248"/>
      <x:c r="OFA5926" s="248"/>
      <x:c r="OFB5926" s="248"/>
      <x:c r="OFC5926" s="248"/>
      <x:c r="OFD5926" s="248"/>
      <x:c r="OFE5926" s="248"/>
      <x:c r="OFF5926" s="248"/>
      <x:c r="OFG5926" s="248"/>
      <x:c r="OFH5926" s="248"/>
      <x:c r="OFI5926" s="248"/>
      <x:c r="OFJ5926" s="248"/>
      <x:c r="OFK5926" s="248"/>
      <x:c r="OFL5926" s="248"/>
      <x:c r="OFM5926" s="248"/>
      <x:c r="OFN5926" s="248"/>
      <x:c r="OFO5926" s="248"/>
      <x:c r="OFP5926" s="248"/>
      <x:c r="OFQ5926" s="248"/>
      <x:c r="OFR5926" s="248"/>
      <x:c r="OFS5926" s="248"/>
      <x:c r="OFT5926" s="248"/>
      <x:c r="OFU5926" s="248"/>
      <x:c r="OFV5926" s="248"/>
      <x:c r="OFW5926" s="248"/>
      <x:c r="OFX5926" s="248"/>
      <x:c r="OFY5926" s="248"/>
      <x:c r="OFZ5926" s="248"/>
      <x:c r="OGA5926" s="248"/>
      <x:c r="OGB5926" s="248"/>
      <x:c r="OGC5926" s="248"/>
      <x:c r="OGD5926" s="248"/>
      <x:c r="OGE5926" s="248"/>
      <x:c r="OGF5926" s="248"/>
      <x:c r="OGG5926" s="248"/>
      <x:c r="OGH5926" s="248"/>
      <x:c r="OGI5926" s="248"/>
      <x:c r="OGJ5926" s="248"/>
      <x:c r="OGK5926" s="248"/>
      <x:c r="OGL5926" s="248"/>
      <x:c r="OGM5926" s="248"/>
      <x:c r="OGN5926" s="248"/>
      <x:c r="OGO5926" s="248"/>
      <x:c r="OGP5926" s="248"/>
      <x:c r="OGQ5926" s="248"/>
      <x:c r="OGR5926" s="248"/>
      <x:c r="OGS5926" s="248"/>
      <x:c r="OGT5926" s="248"/>
      <x:c r="OGU5926" s="248"/>
      <x:c r="OGV5926" s="248"/>
      <x:c r="OGW5926" s="248"/>
      <x:c r="OGX5926" s="248"/>
      <x:c r="OGY5926" s="248"/>
      <x:c r="OGZ5926" s="248"/>
      <x:c r="OHA5926" s="248"/>
      <x:c r="OHB5926" s="248"/>
      <x:c r="OHC5926" s="248"/>
      <x:c r="OHD5926" s="248"/>
      <x:c r="OHE5926" s="248"/>
      <x:c r="OHF5926" s="248"/>
      <x:c r="OHG5926" s="248"/>
      <x:c r="OHH5926" s="248"/>
      <x:c r="OHI5926" s="248"/>
      <x:c r="OHJ5926" s="248"/>
      <x:c r="OHK5926" s="248"/>
      <x:c r="OHL5926" s="248"/>
      <x:c r="OHM5926" s="248"/>
      <x:c r="OHN5926" s="248"/>
      <x:c r="OHO5926" s="248"/>
      <x:c r="OHP5926" s="248"/>
      <x:c r="OHQ5926" s="248"/>
      <x:c r="OHR5926" s="248"/>
      <x:c r="OHS5926" s="248"/>
      <x:c r="OHT5926" s="248"/>
      <x:c r="OHU5926" s="248"/>
      <x:c r="OHV5926" s="248"/>
      <x:c r="OHW5926" s="248"/>
      <x:c r="OHX5926" s="248"/>
      <x:c r="OHY5926" s="248"/>
      <x:c r="OHZ5926" s="248"/>
      <x:c r="OIA5926" s="248"/>
      <x:c r="OIB5926" s="248"/>
      <x:c r="OIC5926" s="248"/>
      <x:c r="OID5926" s="248"/>
      <x:c r="OIE5926" s="248"/>
      <x:c r="OIF5926" s="248"/>
      <x:c r="OIG5926" s="248"/>
      <x:c r="OIH5926" s="248"/>
      <x:c r="OII5926" s="248"/>
      <x:c r="OIJ5926" s="248"/>
      <x:c r="OIK5926" s="248"/>
      <x:c r="OIL5926" s="248"/>
      <x:c r="OIM5926" s="248"/>
      <x:c r="OIN5926" s="248"/>
      <x:c r="OIO5926" s="248"/>
      <x:c r="OIP5926" s="248"/>
      <x:c r="OIQ5926" s="248"/>
      <x:c r="OIR5926" s="248"/>
      <x:c r="OIS5926" s="248"/>
      <x:c r="OIT5926" s="248"/>
      <x:c r="OIU5926" s="248"/>
      <x:c r="OIV5926" s="248"/>
      <x:c r="OIW5926" s="248"/>
      <x:c r="OIX5926" s="248"/>
      <x:c r="OIY5926" s="248"/>
      <x:c r="OIZ5926" s="248"/>
      <x:c r="OJA5926" s="248"/>
      <x:c r="OJB5926" s="248"/>
      <x:c r="OJC5926" s="248"/>
      <x:c r="OJD5926" s="248"/>
      <x:c r="OJE5926" s="248"/>
      <x:c r="OJF5926" s="248"/>
      <x:c r="OJG5926" s="248"/>
      <x:c r="OJH5926" s="248"/>
      <x:c r="OJI5926" s="248"/>
      <x:c r="OJJ5926" s="248"/>
      <x:c r="OJK5926" s="248"/>
      <x:c r="OJL5926" s="248"/>
      <x:c r="OJM5926" s="248"/>
      <x:c r="OJN5926" s="248"/>
      <x:c r="OJO5926" s="248"/>
      <x:c r="OJP5926" s="248"/>
      <x:c r="OJQ5926" s="248"/>
      <x:c r="OJR5926" s="248"/>
      <x:c r="OJS5926" s="248"/>
      <x:c r="OJT5926" s="248"/>
      <x:c r="OJU5926" s="248"/>
      <x:c r="OJV5926" s="248"/>
      <x:c r="OJW5926" s="248"/>
      <x:c r="OJX5926" s="248"/>
      <x:c r="OJY5926" s="248"/>
      <x:c r="OJZ5926" s="248"/>
      <x:c r="OKA5926" s="248"/>
      <x:c r="OKB5926" s="248"/>
      <x:c r="OKC5926" s="248"/>
      <x:c r="OKD5926" s="248"/>
      <x:c r="OKE5926" s="248"/>
      <x:c r="OKF5926" s="248"/>
      <x:c r="OKG5926" s="248"/>
      <x:c r="OKH5926" s="248"/>
      <x:c r="OKI5926" s="248"/>
      <x:c r="OKJ5926" s="248"/>
      <x:c r="OKK5926" s="248"/>
      <x:c r="OKL5926" s="248"/>
      <x:c r="OKM5926" s="248"/>
      <x:c r="OKN5926" s="248"/>
      <x:c r="OKO5926" s="248"/>
      <x:c r="OKP5926" s="248"/>
      <x:c r="OKQ5926" s="248"/>
      <x:c r="OKR5926" s="248"/>
      <x:c r="OKS5926" s="248"/>
      <x:c r="OKT5926" s="248"/>
      <x:c r="OKU5926" s="248"/>
      <x:c r="OKV5926" s="248"/>
      <x:c r="OKW5926" s="248"/>
      <x:c r="OKX5926" s="248"/>
      <x:c r="OKY5926" s="248"/>
      <x:c r="OKZ5926" s="248"/>
      <x:c r="OLA5926" s="248"/>
      <x:c r="OLB5926" s="248"/>
      <x:c r="OLC5926" s="248"/>
      <x:c r="OLD5926" s="248"/>
      <x:c r="OLE5926" s="248"/>
      <x:c r="OLF5926" s="248"/>
      <x:c r="OLG5926" s="248"/>
      <x:c r="OLH5926" s="248"/>
      <x:c r="OLI5926" s="248"/>
      <x:c r="OLJ5926" s="248"/>
      <x:c r="OLK5926" s="248"/>
      <x:c r="OLL5926" s="248"/>
      <x:c r="OLM5926" s="248"/>
      <x:c r="OLN5926" s="248"/>
      <x:c r="OLO5926" s="248"/>
      <x:c r="OLP5926" s="248"/>
      <x:c r="OLQ5926" s="248"/>
      <x:c r="OLR5926" s="248"/>
      <x:c r="OLS5926" s="248"/>
      <x:c r="OLT5926" s="248"/>
      <x:c r="OLU5926" s="248"/>
      <x:c r="OLV5926" s="248"/>
      <x:c r="OLW5926" s="248"/>
      <x:c r="OLX5926" s="248"/>
      <x:c r="OLY5926" s="248"/>
      <x:c r="OLZ5926" s="248"/>
      <x:c r="OMA5926" s="248"/>
      <x:c r="OMB5926" s="248"/>
      <x:c r="OMC5926" s="248"/>
      <x:c r="OMD5926" s="248"/>
      <x:c r="OME5926" s="248"/>
      <x:c r="OMF5926" s="248"/>
      <x:c r="OMG5926" s="248"/>
      <x:c r="OMH5926" s="248"/>
      <x:c r="OMI5926" s="248"/>
      <x:c r="OMJ5926" s="248"/>
      <x:c r="OMK5926" s="248"/>
      <x:c r="OML5926" s="248"/>
      <x:c r="OMM5926" s="248"/>
      <x:c r="OMN5926" s="248"/>
      <x:c r="OMO5926" s="248"/>
      <x:c r="OMP5926" s="248"/>
      <x:c r="OMQ5926" s="248"/>
      <x:c r="OMR5926" s="248"/>
      <x:c r="OMS5926" s="248"/>
      <x:c r="OMT5926" s="248"/>
      <x:c r="OMU5926" s="248"/>
      <x:c r="OMV5926" s="248"/>
      <x:c r="OMW5926" s="248"/>
      <x:c r="OMX5926" s="248"/>
      <x:c r="OMY5926" s="248"/>
      <x:c r="OMZ5926" s="248"/>
      <x:c r="ONA5926" s="248"/>
      <x:c r="ONB5926" s="248"/>
      <x:c r="ONC5926" s="248"/>
      <x:c r="OND5926" s="248"/>
      <x:c r="ONE5926" s="248"/>
      <x:c r="ONF5926" s="248"/>
      <x:c r="ONG5926" s="248"/>
      <x:c r="ONH5926" s="248"/>
      <x:c r="ONI5926" s="248"/>
      <x:c r="ONJ5926" s="248"/>
      <x:c r="ONK5926" s="248"/>
      <x:c r="ONL5926" s="248"/>
      <x:c r="ONM5926" s="248"/>
      <x:c r="ONN5926" s="248"/>
      <x:c r="ONO5926" s="248"/>
      <x:c r="ONP5926" s="248"/>
      <x:c r="ONQ5926" s="248"/>
      <x:c r="ONR5926" s="248"/>
      <x:c r="ONS5926" s="248"/>
      <x:c r="ONT5926" s="248"/>
      <x:c r="ONU5926" s="248"/>
      <x:c r="ONV5926" s="248"/>
      <x:c r="ONW5926" s="248"/>
      <x:c r="ONX5926" s="248"/>
      <x:c r="ONY5926" s="248"/>
      <x:c r="ONZ5926" s="248"/>
      <x:c r="OOA5926" s="248"/>
      <x:c r="OOB5926" s="248"/>
      <x:c r="OOC5926" s="248"/>
      <x:c r="OOD5926" s="248"/>
      <x:c r="OOE5926" s="248"/>
      <x:c r="OOF5926" s="248"/>
      <x:c r="OOG5926" s="248"/>
      <x:c r="OOH5926" s="248"/>
      <x:c r="OOI5926" s="248"/>
      <x:c r="OOJ5926" s="248"/>
      <x:c r="OOK5926" s="248"/>
      <x:c r="OOL5926" s="248"/>
      <x:c r="OOM5926" s="248"/>
      <x:c r="OON5926" s="248"/>
      <x:c r="OOO5926" s="248"/>
      <x:c r="OOP5926" s="248"/>
      <x:c r="OOQ5926" s="248"/>
      <x:c r="OOR5926" s="248"/>
      <x:c r="OOS5926" s="248"/>
      <x:c r="OOT5926" s="248"/>
      <x:c r="OOU5926" s="248"/>
      <x:c r="OOV5926" s="248"/>
      <x:c r="OOW5926" s="248"/>
      <x:c r="OOX5926" s="248"/>
      <x:c r="OOY5926" s="248"/>
      <x:c r="OOZ5926" s="248"/>
      <x:c r="OPA5926" s="248"/>
      <x:c r="OPB5926" s="248"/>
      <x:c r="OPC5926" s="248"/>
      <x:c r="OPD5926" s="248"/>
      <x:c r="OPE5926" s="248"/>
      <x:c r="OPF5926" s="248"/>
      <x:c r="OPG5926" s="248"/>
      <x:c r="OPH5926" s="248"/>
      <x:c r="OPI5926" s="248"/>
      <x:c r="OPJ5926" s="248"/>
      <x:c r="OPK5926" s="248"/>
      <x:c r="OPL5926" s="248"/>
      <x:c r="OPM5926" s="248"/>
      <x:c r="OPN5926" s="248"/>
      <x:c r="OPO5926" s="248"/>
      <x:c r="OPP5926" s="248"/>
      <x:c r="OPQ5926" s="248"/>
      <x:c r="OPR5926" s="248"/>
      <x:c r="OPS5926" s="248"/>
      <x:c r="OPT5926" s="248"/>
      <x:c r="OPU5926" s="248"/>
      <x:c r="OPV5926" s="248"/>
      <x:c r="OPW5926" s="248"/>
      <x:c r="OPX5926" s="248"/>
      <x:c r="OPY5926" s="248"/>
      <x:c r="OPZ5926" s="248"/>
      <x:c r="OQA5926" s="248"/>
      <x:c r="OQB5926" s="248"/>
      <x:c r="OQC5926" s="248"/>
      <x:c r="OQD5926" s="248"/>
      <x:c r="OQE5926" s="248"/>
      <x:c r="OQF5926" s="248"/>
      <x:c r="OQG5926" s="248"/>
      <x:c r="OQH5926" s="248"/>
      <x:c r="OQI5926" s="248"/>
      <x:c r="OQJ5926" s="248"/>
      <x:c r="OQK5926" s="248"/>
      <x:c r="OQL5926" s="248"/>
      <x:c r="OQM5926" s="248"/>
      <x:c r="OQN5926" s="248"/>
      <x:c r="OQO5926" s="248"/>
      <x:c r="OQP5926" s="248"/>
      <x:c r="OQQ5926" s="248"/>
      <x:c r="OQR5926" s="248"/>
      <x:c r="OQS5926" s="248"/>
      <x:c r="OQT5926" s="248"/>
      <x:c r="OQU5926" s="248"/>
      <x:c r="OQV5926" s="248"/>
      <x:c r="OQW5926" s="248"/>
      <x:c r="OQX5926" s="248"/>
      <x:c r="OQY5926" s="248"/>
      <x:c r="OQZ5926" s="248"/>
      <x:c r="ORA5926" s="248"/>
      <x:c r="ORB5926" s="248"/>
      <x:c r="ORC5926" s="248"/>
      <x:c r="ORD5926" s="248"/>
      <x:c r="ORE5926" s="248"/>
      <x:c r="ORF5926" s="248"/>
      <x:c r="ORG5926" s="248"/>
      <x:c r="ORH5926" s="248"/>
      <x:c r="ORI5926" s="248"/>
      <x:c r="ORJ5926" s="248"/>
      <x:c r="ORK5926" s="248"/>
      <x:c r="ORL5926" s="248"/>
      <x:c r="ORM5926" s="248"/>
      <x:c r="ORN5926" s="248"/>
      <x:c r="ORO5926" s="248"/>
      <x:c r="ORP5926" s="248"/>
      <x:c r="ORQ5926" s="248"/>
      <x:c r="ORR5926" s="248"/>
      <x:c r="ORS5926" s="248"/>
      <x:c r="ORT5926" s="248"/>
      <x:c r="ORU5926" s="248"/>
      <x:c r="ORV5926" s="248"/>
      <x:c r="ORW5926" s="248"/>
      <x:c r="ORX5926" s="248"/>
      <x:c r="ORY5926" s="248"/>
      <x:c r="ORZ5926" s="248"/>
      <x:c r="OSA5926" s="248"/>
      <x:c r="OSB5926" s="248"/>
      <x:c r="OSC5926" s="248"/>
      <x:c r="OSD5926" s="248"/>
      <x:c r="OSE5926" s="248"/>
      <x:c r="OSF5926" s="248"/>
      <x:c r="OSG5926" s="248"/>
      <x:c r="OSH5926" s="248"/>
      <x:c r="OSI5926" s="248"/>
      <x:c r="OSJ5926" s="248"/>
      <x:c r="OSK5926" s="248"/>
      <x:c r="OSL5926" s="248"/>
      <x:c r="OSM5926" s="248"/>
      <x:c r="OSN5926" s="248"/>
      <x:c r="OSO5926" s="248"/>
      <x:c r="OSP5926" s="248"/>
      <x:c r="OSQ5926" s="248"/>
      <x:c r="OSR5926" s="248"/>
      <x:c r="OSS5926" s="248"/>
      <x:c r="OST5926" s="248"/>
      <x:c r="OSU5926" s="248"/>
      <x:c r="OSV5926" s="248"/>
      <x:c r="OSW5926" s="248"/>
      <x:c r="OSX5926" s="248"/>
      <x:c r="OSY5926" s="248"/>
      <x:c r="OSZ5926" s="248"/>
      <x:c r="OTA5926" s="248"/>
      <x:c r="OTB5926" s="248"/>
      <x:c r="OTC5926" s="248"/>
      <x:c r="OTD5926" s="248"/>
      <x:c r="OTE5926" s="248"/>
      <x:c r="OTF5926" s="248"/>
      <x:c r="OTG5926" s="248"/>
      <x:c r="OTH5926" s="248"/>
      <x:c r="OTI5926" s="248"/>
      <x:c r="OTJ5926" s="248"/>
      <x:c r="OTK5926" s="248"/>
      <x:c r="OTL5926" s="248"/>
      <x:c r="OTM5926" s="248"/>
      <x:c r="OTN5926" s="248"/>
      <x:c r="OTO5926" s="248"/>
      <x:c r="OTP5926" s="248"/>
      <x:c r="OTQ5926" s="248"/>
      <x:c r="OTR5926" s="248"/>
      <x:c r="OTS5926" s="248"/>
      <x:c r="OTT5926" s="248"/>
      <x:c r="OTU5926" s="248"/>
      <x:c r="OTV5926" s="248"/>
      <x:c r="OTW5926" s="248"/>
      <x:c r="OTX5926" s="248"/>
      <x:c r="OTY5926" s="248"/>
      <x:c r="OTZ5926" s="248"/>
      <x:c r="OUA5926" s="248"/>
      <x:c r="OUB5926" s="248"/>
      <x:c r="OUC5926" s="248"/>
      <x:c r="OUD5926" s="248"/>
      <x:c r="OUE5926" s="248"/>
      <x:c r="OUF5926" s="248"/>
      <x:c r="OUG5926" s="248"/>
      <x:c r="OUH5926" s="248"/>
      <x:c r="OUI5926" s="248"/>
      <x:c r="OUJ5926" s="248"/>
      <x:c r="OUK5926" s="248"/>
      <x:c r="OUL5926" s="248"/>
      <x:c r="OUM5926" s="248"/>
      <x:c r="OUN5926" s="248"/>
      <x:c r="OUO5926" s="248"/>
      <x:c r="OUP5926" s="248"/>
      <x:c r="OUQ5926" s="248"/>
      <x:c r="OUR5926" s="248"/>
      <x:c r="OUS5926" s="248"/>
      <x:c r="OUT5926" s="248"/>
      <x:c r="OUU5926" s="248"/>
      <x:c r="OUV5926" s="248"/>
      <x:c r="OUW5926" s="248"/>
      <x:c r="OUX5926" s="248"/>
      <x:c r="OUY5926" s="248"/>
      <x:c r="OUZ5926" s="248"/>
      <x:c r="OVA5926" s="248"/>
      <x:c r="OVB5926" s="248"/>
      <x:c r="OVC5926" s="248"/>
      <x:c r="OVD5926" s="248"/>
      <x:c r="OVE5926" s="248"/>
      <x:c r="OVF5926" s="248"/>
      <x:c r="OVG5926" s="248"/>
      <x:c r="OVH5926" s="248"/>
      <x:c r="OVI5926" s="248"/>
      <x:c r="OVJ5926" s="248"/>
      <x:c r="OVK5926" s="248"/>
      <x:c r="OVL5926" s="248"/>
      <x:c r="OVM5926" s="248"/>
      <x:c r="OVN5926" s="248"/>
      <x:c r="OVO5926" s="248"/>
      <x:c r="OVP5926" s="248"/>
      <x:c r="OVQ5926" s="248"/>
      <x:c r="OVR5926" s="248"/>
      <x:c r="OVS5926" s="248"/>
      <x:c r="OVT5926" s="248"/>
      <x:c r="OVU5926" s="248"/>
      <x:c r="OVV5926" s="248"/>
      <x:c r="OVW5926" s="248"/>
      <x:c r="OVX5926" s="248"/>
      <x:c r="OVY5926" s="248"/>
      <x:c r="OVZ5926" s="248"/>
      <x:c r="OWA5926" s="248"/>
      <x:c r="OWB5926" s="248"/>
      <x:c r="OWC5926" s="248"/>
      <x:c r="OWD5926" s="248"/>
      <x:c r="OWE5926" s="248"/>
      <x:c r="OWF5926" s="248"/>
      <x:c r="OWG5926" s="248"/>
      <x:c r="OWH5926" s="248"/>
      <x:c r="OWI5926" s="248"/>
      <x:c r="OWJ5926" s="248"/>
      <x:c r="OWK5926" s="248"/>
      <x:c r="OWL5926" s="248"/>
      <x:c r="OWM5926" s="248"/>
      <x:c r="OWN5926" s="248"/>
      <x:c r="OWO5926" s="248"/>
      <x:c r="OWP5926" s="248"/>
      <x:c r="OWQ5926" s="248"/>
      <x:c r="OWR5926" s="248"/>
      <x:c r="OWS5926" s="248"/>
      <x:c r="OWT5926" s="248"/>
      <x:c r="OWU5926" s="248"/>
      <x:c r="OWV5926" s="248"/>
      <x:c r="OWW5926" s="248"/>
      <x:c r="OWX5926" s="248"/>
      <x:c r="OWY5926" s="248"/>
      <x:c r="OWZ5926" s="248"/>
      <x:c r="OXA5926" s="248"/>
      <x:c r="OXB5926" s="248"/>
      <x:c r="OXC5926" s="248"/>
      <x:c r="OXD5926" s="248"/>
      <x:c r="OXE5926" s="248"/>
      <x:c r="OXF5926" s="248"/>
      <x:c r="OXG5926" s="248"/>
      <x:c r="OXH5926" s="248"/>
      <x:c r="OXI5926" s="248"/>
      <x:c r="OXJ5926" s="248"/>
      <x:c r="OXK5926" s="248"/>
      <x:c r="OXL5926" s="248"/>
      <x:c r="OXM5926" s="248"/>
      <x:c r="OXN5926" s="248"/>
      <x:c r="OXO5926" s="248"/>
      <x:c r="OXP5926" s="248"/>
      <x:c r="OXQ5926" s="248"/>
      <x:c r="OXR5926" s="248"/>
      <x:c r="OXS5926" s="248"/>
      <x:c r="OXT5926" s="248"/>
      <x:c r="OXU5926" s="248"/>
      <x:c r="OXV5926" s="248"/>
      <x:c r="OXW5926" s="248"/>
      <x:c r="OXX5926" s="248"/>
      <x:c r="OXY5926" s="248"/>
      <x:c r="OXZ5926" s="248"/>
      <x:c r="OYA5926" s="248"/>
      <x:c r="OYB5926" s="248"/>
      <x:c r="OYC5926" s="248"/>
      <x:c r="OYD5926" s="248"/>
      <x:c r="OYE5926" s="248"/>
      <x:c r="OYF5926" s="248"/>
      <x:c r="OYG5926" s="248"/>
      <x:c r="OYH5926" s="248"/>
      <x:c r="OYI5926" s="248"/>
      <x:c r="OYJ5926" s="248"/>
      <x:c r="OYK5926" s="248"/>
      <x:c r="OYL5926" s="248"/>
      <x:c r="OYM5926" s="248"/>
      <x:c r="OYN5926" s="248"/>
      <x:c r="OYO5926" s="248"/>
      <x:c r="OYP5926" s="248"/>
      <x:c r="OYQ5926" s="248"/>
      <x:c r="OYR5926" s="248"/>
      <x:c r="OYS5926" s="248"/>
      <x:c r="OYT5926" s="248"/>
      <x:c r="OYU5926" s="248"/>
      <x:c r="OYV5926" s="248"/>
      <x:c r="OYW5926" s="248"/>
      <x:c r="OYX5926" s="248"/>
      <x:c r="OYY5926" s="248"/>
      <x:c r="OYZ5926" s="248"/>
      <x:c r="OZA5926" s="248"/>
      <x:c r="OZB5926" s="248"/>
      <x:c r="OZC5926" s="248"/>
      <x:c r="OZD5926" s="248"/>
      <x:c r="OZE5926" s="248"/>
      <x:c r="OZF5926" s="248"/>
      <x:c r="OZG5926" s="248"/>
      <x:c r="OZH5926" s="248"/>
      <x:c r="OZI5926" s="248"/>
      <x:c r="OZJ5926" s="248"/>
      <x:c r="OZK5926" s="248"/>
      <x:c r="OZL5926" s="248"/>
      <x:c r="OZM5926" s="248"/>
      <x:c r="OZN5926" s="248"/>
      <x:c r="OZO5926" s="248"/>
      <x:c r="OZP5926" s="248"/>
      <x:c r="OZQ5926" s="248"/>
      <x:c r="OZR5926" s="248"/>
      <x:c r="OZS5926" s="248"/>
      <x:c r="OZT5926" s="248"/>
      <x:c r="OZU5926" s="248"/>
      <x:c r="OZV5926" s="248"/>
      <x:c r="OZW5926" s="248"/>
      <x:c r="OZX5926" s="248"/>
      <x:c r="OZY5926" s="248"/>
      <x:c r="OZZ5926" s="248"/>
      <x:c r="PAA5926" s="248"/>
      <x:c r="PAB5926" s="248"/>
      <x:c r="PAC5926" s="248"/>
      <x:c r="PAD5926" s="248"/>
      <x:c r="PAE5926" s="248"/>
      <x:c r="PAF5926" s="248"/>
      <x:c r="PAG5926" s="248"/>
      <x:c r="PAH5926" s="248"/>
      <x:c r="PAI5926" s="248"/>
      <x:c r="PAJ5926" s="248"/>
      <x:c r="PAK5926" s="248"/>
      <x:c r="PAL5926" s="248"/>
      <x:c r="PAM5926" s="248"/>
      <x:c r="PAN5926" s="248"/>
      <x:c r="PAO5926" s="248"/>
      <x:c r="PAP5926" s="248"/>
      <x:c r="PAQ5926" s="248"/>
      <x:c r="PAR5926" s="248"/>
      <x:c r="PAS5926" s="248"/>
      <x:c r="PAT5926" s="248"/>
      <x:c r="PAU5926" s="248"/>
      <x:c r="PAV5926" s="248"/>
      <x:c r="PAW5926" s="248"/>
      <x:c r="PAX5926" s="248"/>
      <x:c r="PAY5926" s="248"/>
      <x:c r="PAZ5926" s="248"/>
      <x:c r="PBA5926" s="248"/>
      <x:c r="PBB5926" s="248"/>
      <x:c r="PBC5926" s="248"/>
      <x:c r="PBD5926" s="248"/>
      <x:c r="PBE5926" s="248"/>
      <x:c r="PBF5926" s="248"/>
      <x:c r="PBG5926" s="248"/>
      <x:c r="PBH5926" s="248"/>
      <x:c r="PBI5926" s="248"/>
      <x:c r="PBJ5926" s="248"/>
      <x:c r="PBK5926" s="248"/>
      <x:c r="PBL5926" s="248"/>
      <x:c r="PBM5926" s="248"/>
      <x:c r="PBN5926" s="248"/>
      <x:c r="PBO5926" s="248"/>
      <x:c r="PBP5926" s="248"/>
      <x:c r="PBQ5926" s="248"/>
      <x:c r="PBR5926" s="248"/>
      <x:c r="PBS5926" s="248"/>
      <x:c r="PBT5926" s="248"/>
      <x:c r="PBU5926" s="248"/>
      <x:c r="PBV5926" s="248"/>
      <x:c r="PBW5926" s="248"/>
      <x:c r="PBX5926" s="248"/>
      <x:c r="PBY5926" s="248"/>
      <x:c r="PBZ5926" s="248"/>
      <x:c r="PCA5926" s="248"/>
      <x:c r="PCB5926" s="248"/>
      <x:c r="PCC5926" s="248"/>
      <x:c r="PCD5926" s="248"/>
      <x:c r="PCE5926" s="248"/>
      <x:c r="PCF5926" s="248"/>
      <x:c r="PCG5926" s="248"/>
      <x:c r="PCH5926" s="248"/>
      <x:c r="PCI5926" s="248"/>
      <x:c r="PCJ5926" s="248"/>
      <x:c r="PCK5926" s="248"/>
      <x:c r="PCL5926" s="248"/>
      <x:c r="PCM5926" s="248"/>
      <x:c r="PCN5926" s="248"/>
      <x:c r="PCO5926" s="248"/>
      <x:c r="PCP5926" s="248"/>
      <x:c r="PCQ5926" s="248"/>
      <x:c r="PCR5926" s="248"/>
      <x:c r="PCS5926" s="248"/>
      <x:c r="PCT5926" s="248"/>
      <x:c r="PCU5926" s="248"/>
      <x:c r="PCV5926" s="248"/>
      <x:c r="PCW5926" s="248"/>
      <x:c r="PCX5926" s="248"/>
      <x:c r="PCY5926" s="248"/>
      <x:c r="PCZ5926" s="248"/>
      <x:c r="PDA5926" s="248"/>
      <x:c r="PDB5926" s="248"/>
      <x:c r="PDC5926" s="248"/>
      <x:c r="PDD5926" s="248"/>
      <x:c r="PDE5926" s="248"/>
      <x:c r="PDF5926" s="248"/>
      <x:c r="PDG5926" s="248"/>
      <x:c r="PDH5926" s="248"/>
      <x:c r="PDI5926" s="248"/>
      <x:c r="PDJ5926" s="248"/>
      <x:c r="PDK5926" s="248"/>
      <x:c r="PDL5926" s="248"/>
      <x:c r="PDM5926" s="248"/>
      <x:c r="PDN5926" s="248"/>
      <x:c r="PDO5926" s="248"/>
      <x:c r="PDP5926" s="248"/>
      <x:c r="PDQ5926" s="248"/>
      <x:c r="PDR5926" s="248"/>
      <x:c r="PDS5926" s="248"/>
      <x:c r="PDT5926" s="248"/>
      <x:c r="PDU5926" s="248"/>
      <x:c r="PDV5926" s="248"/>
      <x:c r="PDW5926" s="248"/>
      <x:c r="PDX5926" s="248"/>
      <x:c r="PDY5926" s="248"/>
      <x:c r="PDZ5926" s="248"/>
      <x:c r="PEA5926" s="248"/>
      <x:c r="PEB5926" s="248"/>
      <x:c r="PEC5926" s="248"/>
      <x:c r="PED5926" s="248"/>
      <x:c r="PEE5926" s="248"/>
      <x:c r="PEF5926" s="248"/>
      <x:c r="PEG5926" s="248"/>
      <x:c r="PEH5926" s="248"/>
      <x:c r="PEI5926" s="248"/>
      <x:c r="PEJ5926" s="248"/>
      <x:c r="PEK5926" s="248"/>
      <x:c r="PEL5926" s="248"/>
      <x:c r="PEM5926" s="248"/>
      <x:c r="PEN5926" s="248"/>
      <x:c r="PEO5926" s="248"/>
      <x:c r="PEP5926" s="248"/>
      <x:c r="PEQ5926" s="248"/>
      <x:c r="PER5926" s="248"/>
      <x:c r="PES5926" s="248"/>
      <x:c r="PET5926" s="248"/>
      <x:c r="PEU5926" s="248"/>
      <x:c r="PEV5926" s="248"/>
      <x:c r="PEW5926" s="248"/>
      <x:c r="PEX5926" s="248"/>
      <x:c r="PEY5926" s="248"/>
      <x:c r="PEZ5926" s="248"/>
      <x:c r="PFA5926" s="248"/>
      <x:c r="PFB5926" s="248"/>
      <x:c r="PFC5926" s="248"/>
      <x:c r="PFD5926" s="248"/>
      <x:c r="PFE5926" s="248"/>
      <x:c r="PFF5926" s="248"/>
      <x:c r="PFG5926" s="248"/>
      <x:c r="PFH5926" s="248"/>
      <x:c r="PFI5926" s="248"/>
      <x:c r="PFJ5926" s="248"/>
      <x:c r="PFK5926" s="248"/>
      <x:c r="PFL5926" s="248"/>
      <x:c r="PFM5926" s="248"/>
      <x:c r="PFN5926" s="248"/>
      <x:c r="PFO5926" s="248"/>
      <x:c r="PFP5926" s="248"/>
      <x:c r="PFQ5926" s="248"/>
      <x:c r="PFR5926" s="248"/>
      <x:c r="PFS5926" s="248"/>
      <x:c r="PFT5926" s="248"/>
      <x:c r="PFU5926" s="248"/>
      <x:c r="PFV5926" s="248"/>
      <x:c r="PFW5926" s="248"/>
      <x:c r="PFX5926" s="248"/>
      <x:c r="PFY5926" s="248"/>
      <x:c r="PFZ5926" s="248"/>
      <x:c r="PGA5926" s="248"/>
      <x:c r="PGB5926" s="248"/>
      <x:c r="PGC5926" s="248"/>
      <x:c r="PGD5926" s="248"/>
      <x:c r="PGE5926" s="248"/>
      <x:c r="PGF5926" s="248"/>
      <x:c r="PGG5926" s="248"/>
      <x:c r="PGH5926" s="248"/>
      <x:c r="PGI5926" s="248"/>
      <x:c r="PGJ5926" s="248"/>
      <x:c r="PGK5926" s="248"/>
      <x:c r="PGL5926" s="248"/>
      <x:c r="PGM5926" s="248"/>
      <x:c r="PGN5926" s="248"/>
      <x:c r="PGO5926" s="248"/>
      <x:c r="PGP5926" s="248"/>
      <x:c r="PGQ5926" s="248"/>
      <x:c r="PGR5926" s="248"/>
      <x:c r="PGS5926" s="248"/>
      <x:c r="PGT5926" s="248"/>
      <x:c r="PGU5926" s="248"/>
      <x:c r="PGV5926" s="248"/>
      <x:c r="PGW5926" s="248"/>
      <x:c r="PGX5926" s="248"/>
      <x:c r="PGY5926" s="248"/>
      <x:c r="PGZ5926" s="248"/>
      <x:c r="PHA5926" s="248"/>
      <x:c r="PHB5926" s="248"/>
      <x:c r="PHC5926" s="248"/>
      <x:c r="PHD5926" s="248"/>
      <x:c r="PHE5926" s="248"/>
      <x:c r="PHF5926" s="248"/>
      <x:c r="PHG5926" s="248"/>
      <x:c r="PHH5926" s="248"/>
      <x:c r="PHI5926" s="248"/>
      <x:c r="PHJ5926" s="248"/>
      <x:c r="PHK5926" s="248"/>
      <x:c r="PHL5926" s="248"/>
      <x:c r="PHM5926" s="248"/>
      <x:c r="PHN5926" s="248"/>
      <x:c r="PHO5926" s="248"/>
      <x:c r="PHP5926" s="248"/>
      <x:c r="PHQ5926" s="248"/>
      <x:c r="PHR5926" s="248"/>
      <x:c r="PHS5926" s="248"/>
      <x:c r="PHT5926" s="248"/>
      <x:c r="PHU5926" s="248"/>
      <x:c r="PHV5926" s="248"/>
      <x:c r="PHW5926" s="248"/>
      <x:c r="PHX5926" s="248"/>
      <x:c r="PHY5926" s="248"/>
      <x:c r="PHZ5926" s="248"/>
      <x:c r="PIA5926" s="248"/>
      <x:c r="PIB5926" s="248"/>
      <x:c r="PIC5926" s="248"/>
      <x:c r="PID5926" s="248"/>
      <x:c r="PIE5926" s="248"/>
      <x:c r="PIF5926" s="248"/>
      <x:c r="PIG5926" s="248"/>
      <x:c r="PIH5926" s="248"/>
      <x:c r="PII5926" s="248"/>
      <x:c r="PIJ5926" s="248"/>
      <x:c r="PIK5926" s="248"/>
      <x:c r="PIL5926" s="248"/>
      <x:c r="PIM5926" s="248"/>
      <x:c r="PIN5926" s="248"/>
      <x:c r="PIO5926" s="248"/>
      <x:c r="PIP5926" s="248"/>
      <x:c r="PIQ5926" s="248"/>
      <x:c r="PIR5926" s="248"/>
      <x:c r="PIS5926" s="248"/>
      <x:c r="PIT5926" s="248"/>
      <x:c r="PIU5926" s="248"/>
      <x:c r="PIV5926" s="248"/>
      <x:c r="PIW5926" s="248"/>
      <x:c r="PIX5926" s="248"/>
      <x:c r="PIY5926" s="248"/>
      <x:c r="PIZ5926" s="248"/>
      <x:c r="PJA5926" s="248"/>
      <x:c r="PJB5926" s="248"/>
      <x:c r="PJC5926" s="248"/>
      <x:c r="PJD5926" s="248"/>
      <x:c r="PJE5926" s="248"/>
      <x:c r="PJF5926" s="248"/>
      <x:c r="PJG5926" s="248"/>
      <x:c r="PJH5926" s="248"/>
      <x:c r="PJI5926" s="248"/>
      <x:c r="PJJ5926" s="248"/>
      <x:c r="PJK5926" s="248"/>
      <x:c r="PJL5926" s="248"/>
      <x:c r="PJM5926" s="248"/>
      <x:c r="PJN5926" s="248"/>
      <x:c r="PJO5926" s="248"/>
      <x:c r="PJP5926" s="248"/>
      <x:c r="PJQ5926" s="248"/>
      <x:c r="PJR5926" s="248"/>
      <x:c r="PJS5926" s="248"/>
      <x:c r="PJT5926" s="248"/>
      <x:c r="PJU5926" s="248"/>
      <x:c r="PJV5926" s="248"/>
      <x:c r="PJW5926" s="248"/>
      <x:c r="PJX5926" s="248"/>
      <x:c r="PJY5926" s="248"/>
      <x:c r="PJZ5926" s="248"/>
      <x:c r="PKA5926" s="248"/>
      <x:c r="PKB5926" s="248"/>
      <x:c r="PKC5926" s="248"/>
      <x:c r="PKD5926" s="248"/>
      <x:c r="PKE5926" s="248"/>
      <x:c r="PKF5926" s="248"/>
      <x:c r="PKG5926" s="248"/>
      <x:c r="PKH5926" s="248"/>
      <x:c r="PKI5926" s="248"/>
      <x:c r="PKJ5926" s="248"/>
      <x:c r="PKK5926" s="248"/>
      <x:c r="PKL5926" s="248"/>
      <x:c r="PKM5926" s="248"/>
      <x:c r="PKN5926" s="248"/>
      <x:c r="PKO5926" s="248"/>
      <x:c r="PKP5926" s="248"/>
      <x:c r="PKQ5926" s="248"/>
      <x:c r="PKR5926" s="248"/>
      <x:c r="PKS5926" s="248"/>
      <x:c r="PKT5926" s="248"/>
      <x:c r="PKU5926" s="248"/>
      <x:c r="PKV5926" s="248"/>
      <x:c r="PKW5926" s="248"/>
      <x:c r="PKX5926" s="248"/>
      <x:c r="PKY5926" s="248"/>
      <x:c r="PKZ5926" s="248"/>
      <x:c r="PLA5926" s="248"/>
      <x:c r="PLB5926" s="248"/>
      <x:c r="PLC5926" s="248"/>
      <x:c r="PLD5926" s="248"/>
      <x:c r="PLE5926" s="248"/>
      <x:c r="PLF5926" s="248"/>
      <x:c r="PLG5926" s="248"/>
      <x:c r="PLH5926" s="248"/>
      <x:c r="PLI5926" s="248"/>
      <x:c r="PLJ5926" s="248"/>
      <x:c r="PLK5926" s="248"/>
      <x:c r="PLL5926" s="248"/>
      <x:c r="PLM5926" s="248"/>
      <x:c r="PLN5926" s="248"/>
      <x:c r="PLO5926" s="248"/>
      <x:c r="PLP5926" s="248"/>
      <x:c r="PLQ5926" s="248"/>
      <x:c r="PLR5926" s="248"/>
      <x:c r="PLS5926" s="248"/>
      <x:c r="PLT5926" s="248"/>
      <x:c r="PLU5926" s="248"/>
      <x:c r="PLV5926" s="248"/>
      <x:c r="PLW5926" s="248"/>
      <x:c r="PLX5926" s="248"/>
      <x:c r="PLY5926" s="248"/>
      <x:c r="PLZ5926" s="248"/>
      <x:c r="PMA5926" s="248"/>
      <x:c r="PMB5926" s="248"/>
      <x:c r="PMC5926" s="248"/>
      <x:c r="PMD5926" s="248"/>
      <x:c r="PME5926" s="248"/>
      <x:c r="PMF5926" s="248"/>
      <x:c r="PMG5926" s="248"/>
      <x:c r="PMH5926" s="248"/>
      <x:c r="PMI5926" s="248"/>
      <x:c r="PMJ5926" s="248"/>
      <x:c r="PMK5926" s="248"/>
      <x:c r="PML5926" s="248"/>
      <x:c r="PMM5926" s="248"/>
      <x:c r="PMN5926" s="248"/>
      <x:c r="PMO5926" s="248"/>
      <x:c r="PMP5926" s="248"/>
      <x:c r="PMQ5926" s="248"/>
      <x:c r="PMR5926" s="248"/>
      <x:c r="PMS5926" s="248"/>
      <x:c r="PMT5926" s="248"/>
      <x:c r="PMU5926" s="248"/>
      <x:c r="PMV5926" s="248"/>
      <x:c r="PMW5926" s="248"/>
      <x:c r="PMX5926" s="248"/>
      <x:c r="PMY5926" s="248"/>
      <x:c r="PMZ5926" s="248"/>
      <x:c r="PNA5926" s="248"/>
      <x:c r="PNB5926" s="248"/>
      <x:c r="PNC5926" s="248"/>
      <x:c r="PND5926" s="248"/>
      <x:c r="PNE5926" s="248"/>
      <x:c r="PNF5926" s="248"/>
      <x:c r="PNG5926" s="248"/>
      <x:c r="PNH5926" s="248"/>
      <x:c r="PNI5926" s="248"/>
      <x:c r="PNJ5926" s="248"/>
      <x:c r="PNK5926" s="248"/>
      <x:c r="PNL5926" s="248"/>
      <x:c r="PNM5926" s="248"/>
      <x:c r="PNN5926" s="248"/>
      <x:c r="PNO5926" s="248"/>
      <x:c r="PNP5926" s="248"/>
      <x:c r="PNQ5926" s="248"/>
      <x:c r="PNR5926" s="248"/>
      <x:c r="PNS5926" s="248"/>
      <x:c r="PNT5926" s="248"/>
      <x:c r="PNU5926" s="248"/>
      <x:c r="PNV5926" s="248"/>
      <x:c r="PNW5926" s="248"/>
      <x:c r="PNX5926" s="248"/>
      <x:c r="PNY5926" s="248"/>
      <x:c r="PNZ5926" s="248"/>
      <x:c r="POA5926" s="248"/>
      <x:c r="POB5926" s="248"/>
      <x:c r="POC5926" s="248"/>
      <x:c r="POD5926" s="248"/>
      <x:c r="POE5926" s="248"/>
      <x:c r="POF5926" s="248"/>
      <x:c r="POG5926" s="248"/>
      <x:c r="POH5926" s="248"/>
      <x:c r="POI5926" s="248"/>
      <x:c r="POJ5926" s="248"/>
      <x:c r="POK5926" s="248"/>
      <x:c r="POL5926" s="248"/>
      <x:c r="POM5926" s="248"/>
      <x:c r="PON5926" s="248"/>
      <x:c r="POO5926" s="248"/>
      <x:c r="POP5926" s="248"/>
      <x:c r="POQ5926" s="248"/>
      <x:c r="POR5926" s="248"/>
      <x:c r="POS5926" s="248"/>
      <x:c r="POT5926" s="248"/>
      <x:c r="POU5926" s="248"/>
      <x:c r="POV5926" s="248"/>
      <x:c r="POW5926" s="248"/>
      <x:c r="POX5926" s="248"/>
      <x:c r="POY5926" s="248"/>
      <x:c r="POZ5926" s="248"/>
      <x:c r="PPA5926" s="248"/>
      <x:c r="PPB5926" s="248"/>
      <x:c r="PPC5926" s="248"/>
      <x:c r="PPD5926" s="248"/>
      <x:c r="PPE5926" s="248"/>
      <x:c r="PPF5926" s="248"/>
      <x:c r="PPG5926" s="248"/>
      <x:c r="PPH5926" s="248"/>
      <x:c r="PPI5926" s="248"/>
      <x:c r="PPJ5926" s="248"/>
      <x:c r="PPK5926" s="248"/>
      <x:c r="PPL5926" s="248"/>
      <x:c r="PPM5926" s="248"/>
      <x:c r="PPN5926" s="248"/>
      <x:c r="PPO5926" s="248"/>
      <x:c r="PPP5926" s="248"/>
      <x:c r="PPQ5926" s="248"/>
      <x:c r="PPR5926" s="248"/>
      <x:c r="PPS5926" s="248"/>
      <x:c r="PPT5926" s="248"/>
      <x:c r="PPU5926" s="248"/>
      <x:c r="PPV5926" s="248"/>
      <x:c r="PPW5926" s="248"/>
      <x:c r="PPX5926" s="248"/>
      <x:c r="PPY5926" s="248"/>
      <x:c r="PPZ5926" s="248"/>
      <x:c r="PQA5926" s="248"/>
      <x:c r="PQB5926" s="248"/>
      <x:c r="PQC5926" s="248"/>
      <x:c r="PQD5926" s="248"/>
      <x:c r="PQE5926" s="248"/>
      <x:c r="PQF5926" s="248"/>
      <x:c r="PQG5926" s="248"/>
      <x:c r="PQH5926" s="248"/>
      <x:c r="PQI5926" s="248"/>
      <x:c r="PQJ5926" s="248"/>
      <x:c r="PQK5926" s="248"/>
      <x:c r="PQL5926" s="248"/>
      <x:c r="PQM5926" s="248"/>
      <x:c r="PQN5926" s="248"/>
      <x:c r="PQO5926" s="248"/>
      <x:c r="PQP5926" s="248"/>
      <x:c r="PQQ5926" s="248"/>
      <x:c r="PQR5926" s="248"/>
      <x:c r="PQS5926" s="248"/>
      <x:c r="PQT5926" s="248"/>
      <x:c r="PQU5926" s="248"/>
      <x:c r="PQV5926" s="248"/>
      <x:c r="PQW5926" s="248"/>
      <x:c r="PQX5926" s="248"/>
      <x:c r="PQY5926" s="248"/>
      <x:c r="PQZ5926" s="248"/>
      <x:c r="PRA5926" s="248"/>
      <x:c r="PRB5926" s="248"/>
      <x:c r="PRC5926" s="248"/>
      <x:c r="PRD5926" s="248"/>
      <x:c r="PRE5926" s="248"/>
      <x:c r="PRF5926" s="248"/>
      <x:c r="PRG5926" s="248"/>
      <x:c r="PRH5926" s="248"/>
      <x:c r="PRI5926" s="248"/>
      <x:c r="PRJ5926" s="248"/>
      <x:c r="PRK5926" s="248"/>
      <x:c r="PRL5926" s="248"/>
      <x:c r="PRM5926" s="248"/>
      <x:c r="PRN5926" s="248"/>
      <x:c r="PRO5926" s="248"/>
      <x:c r="PRP5926" s="248"/>
      <x:c r="PRQ5926" s="248"/>
      <x:c r="PRR5926" s="248"/>
      <x:c r="PRS5926" s="248"/>
      <x:c r="PRT5926" s="248"/>
      <x:c r="PRU5926" s="248"/>
      <x:c r="PRV5926" s="248"/>
      <x:c r="PRW5926" s="248"/>
      <x:c r="PRX5926" s="248"/>
      <x:c r="PRY5926" s="248"/>
      <x:c r="PRZ5926" s="248"/>
      <x:c r="PSA5926" s="248"/>
      <x:c r="PSB5926" s="248"/>
      <x:c r="PSC5926" s="248"/>
      <x:c r="PSD5926" s="248"/>
      <x:c r="PSE5926" s="248"/>
      <x:c r="PSF5926" s="248"/>
      <x:c r="PSG5926" s="248"/>
      <x:c r="PSH5926" s="248"/>
      <x:c r="PSI5926" s="248"/>
      <x:c r="PSJ5926" s="248"/>
      <x:c r="PSK5926" s="248"/>
      <x:c r="PSL5926" s="248"/>
      <x:c r="PSM5926" s="248"/>
      <x:c r="PSN5926" s="248"/>
      <x:c r="PSO5926" s="248"/>
      <x:c r="PSP5926" s="248"/>
      <x:c r="PSQ5926" s="248"/>
      <x:c r="PSR5926" s="248"/>
      <x:c r="PSS5926" s="248"/>
      <x:c r="PST5926" s="248"/>
      <x:c r="PSU5926" s="248"/>
      <x:c r="PSV5926" s="248"/>
      <x:c r="PSW5926" s="248"/>
      <x:c r="PSX5926" s="248"/>
      <x:c r="PSY5926" s="248"/>
      <x:c r="PSZ5926" s="248"/>
      <x:c r="PTA5926" s="248"/>
      <x:c r="PTB5926" s="248"/>
      <x:c r="PTC5926" s="248"/>
      <x:c r="PTD5926" s="248"/>
      <x:c r="PTE5926" s="248"/>
      <x:c r="PTF5926" s="248"/>
      <x:c r="PTG5926" s="248"/>
      <x:c r="PTH5926" s="248"/>
      <x:c r="PTI5926" s="248"/>
      <x:c r="PTJ5926" s="248"/>
      <x:c r="PTK5926" s="248"/>
      <x:c r="PTL5926" s="248"/>
      <x:c r="PTM5926" s="248"/>
      <x:c r="PTN5926" s="248"/>
      <x:c r="PTO5926" s="248"/>
      <x:c r="PTP5926" s="248"/>
      <x:c r="PTQ5926" s="248"/>
      <x:c r="PTR5926" s="248"/>
      <x:c r="PTS5926" s="248"/>
      <x:c r="PTT5926" s="248"/>
      <x:c r="PTU5926" s="248"/>
      <x:c r="PTV5926" s="248"/>
      <x:c r="PTW5926" s="248"/>
      <x:c r="PTX5926" s="248"/>
      <x:c r="PTY5926" s="248"/>
      <x:c r="PTZ5926" s="248"/>
      <x:c r="PUA5926" s="248"/>
      <x:c r="PUB5926" s="248"/>
      <x:c r="PUC5926" s="248"/>
      <x:c r="PUD5926" s="248"/>
      <x:c r="PUE5926" s="248"/>
      <x:c r="PUF5926" s="248"/>
      <x:c r="PUG5926" s="248"/>
      <x:c r="PUH5926" s="248"/>
      <x:c r="PUI5926" s="248"/>
      <x:c r="PUJ5926" s="248"/>
      <x:c r="PUK5926" s="248"/>
      <x:c r="PUL5926" s="248"/>
      <x:c r="PUM5926" s="248"/>
      <x:c r="PUN5926" s="248"/>
      <x:c r="PUO5926" s="248"/>
      <x:c r="PUP5926" s="248"/>
      <x:c r="PUQ5926" s="248"/>
      <x:c r="PUR5926" s="248"/>
      <x:c r="PUS5926" s="248"/>
      <x:c r="PUT5926" s="248"/>
      <x:c r="PUU5926" s="248"/>
      <x:c r="PUV5926" s="248"/>
      <x:c r="PUW5926" s="248"/>
      <x:c r="PUX5926" s="248"/>
      <x:c r="PUY5926" s="248"/>
      <x:c r="PUZ5926" s="248"/>
      <x:c r="PVA5926" s="248"/>
      <x:c r="PVB5926" s="248"/>
      <x:c r="PVC5926" s="248"/>
      <x:c r="PVD5926" s="248"/>
      <x:c r="PVE5926" s="248"/>
      <x:c r="PVF5926" s="248"/>
      <x:c r="PVG5926" s="248"/>
      <x:c r="PVH5926" s="248"/>
      <x:c r="PVI5926" s="248"/>
      <x:c r="PVJ5926" s="248"/>
      <x:c r="PVK5926" s="248"/>
      <x:c r="PVL5926" s="248"/>
      <x:c r="PVM5926" s="248"/>
      <x:c r="PVN5926" s="248"/>
      <x:c r="PVO5926" s="248"/>
      <x:c r="PVP5926" s="248"/>
      <x:c r="PVQ5926" s="248"/>
      <x:c r="PVR5926" s="248"/>
      <x:c r="PVS5926" s="248"/>
      <x:c r="PVT5926" s="248"/>
      <x:c r="PVU5926" s="248"/>
      <x:c r="PVV5926" s="248"/>
      <x:c r="PVW5926" s="248"/>
      <x:c r="PVX5926" s="248"/>
      <x:c r="PVY5926" s="248"/>
      <x:c r="PVZ5926" s="248"/>
      <x:c r="PWA5926" s="248"/>
      <x:c r="PWB5926" s="248"/>
      <x:c r="PWC5926" s="248"/>
      <x:c r="PWD5926" s="248"/>
      <x:c r="PWE5926" s="248"/>
      <x:c r="PWF5926" s="248"/>
      <x:c r="PWG5926" s="248"/>
      <x:c r="PWH5926" s="248"/>
      <x:c r="PWI5926" s="248"/>
      <x:c r="PWJ5926" s="248"/>
      <x:c r="PWK5926" s="248"/>
      <x:c r="PWL5926" s="248"/>
      <x:c r="PWM5926" s="248"/>
      <x:c r="PWN5926" s="248"/>
      <x:c r="PWO5926" s="248"/>
      <x:c r="PWP5926" s="248"/>
      <x:c r="PWQ5926" s="248"/>
      <x:c r="PWR5926" s="248"/>
      <x:c r="PWS5926" s="248"/>
      <x:c r="PWT5926" s="248"/>
      <x:c r="PWU5926" s="248"/>
      <x:c r="PWV5926" s="248"/>
      <x:c r="PWW5926" s="248"/>
      <x:c r="PWX5926" s="248"/>
      <x:c r="PWY5926" s="248"/>
      <x:c r="PWZ5926" s="248"/>
      <x:c r="PXA5926" s="248"/>
      <x:c r="PXB5926" s="248"/>
      <x:c r="PXC5926" s="248"/>
      <x:c r="PXD5926" s="248"/>
      <x:c r="PXE5926" s="248"/>
      <x:c r="PXF5926" s="248"/>
      <x:c r="PXG5926" s="248"/>
      <x:c r="PXH5926" s="248"/>
      <x:c r="PXI5926" s="248"/>
      <x:c r="PXJ5926" s="248"/>
      <x:c r="PXK5926" s="248"/>
      <x:c r="PXL5926" s="248"/>
      <x:c r="PXM5926" s="248"/>
      <x:c r="PXN5926" s="248"/>
      <x:c r="PXO5926" s="248"/>
      <x:c r="PXP5926" s="248"/>
      <x:c r="PXQ5926" s="248"/>
      <x:c r="PXR5926" s="248"/>
      <x:c r="PXS5926" s="248"/>
      <x:c r="PXT5926" s="248"/>
      <x:c r="PXU5926" s="248"/>
      <x:c r="PXV5926" s="248"/>
      <x:c r="PXW5926" s="248"/>
      <x:c r="PXX5926" s="248"/>
      <x:c r="PXY5926" s="248"/>
      <x:c r="PXZ5926" s="248"/>
      <x:c r="PYA5926" s="248"/>
      <x:c r="PYB5926" s="248"/>
      <x:c r="PYC5926" s="248"/>
      <x:c r="PYD5926" s="248"/>
      <x:c r="PYE5926" s="248"/>
      <x:c r="PYF5926" s="248"/>
      <x:c r="PYG5926" s="248"/>
      <x:c r="PYH5926" s="248"/>
      <x:c r="PYI5926" s="248"/>
      <x:c r="PYJ5926" s="248"/>
      <x:c r="PYK5926" s="248"/>
      <x:c r="PYL5926" s="248"/>
      <x:c r="PYM5926" s="248"/>
      <x:c r="PYN5926" s="248"/>
      <x:c r="PYO5926" s="248"/>
      <x:c r="PYP5926" s="248"/>
      <x:c r="PYQ5926" s="248"/>
      <x:c r="PYR5926" s="248"/>
      <x:c r="PYS5926" s="248"/>
      <x:c r="PYT5926" s="248"/>
      <x:c r="PYU5926" s="248"/>
      <x:c r="PYV5926" s="248"/>
      <x:c r="PYW5926" s="248"/>
      <x:c r="PYX5926" s="248"/>
      <x:c r="PYY5926" s="248"/>
      <x:c r="PYZ5926" s="248"/>
      <x:c r="PZA5926" s="248"/>
      <x:c r="PZB5926" s="248"/>
      <x:c r="PZC5926" s="248"/>
      <x:c r="PZD5926" s="248"/>
      <x:c r="PZE5926" s="248"/>
      <x:c r="PZF5926" s="248"/>
      <x:c r="PZG5926" s="248"/>
      <x:c r="PZH5926" s="248"/>
      <x:c r="PZI5926" s="248"/>
      <x:c r="PZJ5926" s="248"/>
      <x:c r="PZK5926" s="248"/>
      <x:c r="PZL5926" s="248"/>
      <x:c r="PZM5926" s="248"/>
      <x:c r="PZN5926" s="248"/>
      <x:c r="PZO5926" s="248"/>
      <x:c r="PZP5926" s="248"/>
      <x:c r="PZQ5926" s="248"/>
      <x:c r="PZR5926" s="248"/>
      <x:c r="PZS5926" s="248"/>
      <x:c r="PZT5926" s="248"/>
      <x:c r="PZU5926" s="248"/>
      <x:c r="PZV5926" s="248"/>
      <x:c r="PZW5926" s="248"/>
      <x:c r="PZX5926" s="248"/>
      <x:c r="PZY5926" s="248"/>
      <x:c r="PZZ5926" s="248"/>
      <x:c r="QAA5926" s="248"/>
      <x:c r="QAB5926" s="248"/>
      <x:c r="QAC5926" s="248"/>
      <x:c r="QAD5926" s="248"/>
      <x:c r="QAE5926" s="248"/>
      <x:c r="QAF5926" s="248"/>
      <x:c r="QAG5926" s="248"/>
      <x:c r="QAH5926" s="248"/>
      <x:c r="QAI5926" s="248"/>
      <x:c r="QAJ5926" s="248"/>
      <x:c r="QAK5926" s="248"/>
      <x:c r="QAL5926" s="248"/>
      <x:c r="QAM5926" s="248"/>
      <x:c r="QAN5926" s="248"/>
      <x:c r="QAO5926" s="248"/>
      <x:c r="QAP5926" s="248"/>
      <x:c r="QAQ5926" s="248"/>
      <x:c r="QAR5926" s="248"/>
      <x:c r="QAS5926" s="248"/>
      <x:c r="QAT5926" s="248"/>
      <x:c r="QAU5926" s="248"/>
      <x:c r="QAV5926" s="248"/>
      <x:c r="QAW5926" s="248"/>
      <x:c r="QAX5926" s="248"/>
      <x:c r="QAY5926" s="248"/>
      <x:c r="QAZ5926" s="248"/>
      <x:c r="QBA5926" s="248"/>
      <x:c r="QBB5926" s="248"/>
      <x:c r="QBC5926" s="248"/>
      <x:c r="QBD5926" s="248"/>
      <x:c r="QBE5926" s="248"/>
      <x:c r="QBF5926" s="248"/>
      <x:c r="QBG5926" s="248"/>
      <x:c r="QBH5926" s="248"/>
      <x:c r="QBI5926" s="248"/>
      <x:c r="QBJ5926" s="248"/>
      <x:c r="QBK5926" s="248"/>
      <x:c r="QBL5926" s="248"/>
      <x:c r="QBM5926" s="248"/>
      <x:c r="QBN5926" s="248"/>
      <x:c r="QBO5926" s="248"/>
      <x:c r="QBP5926" s="248"/>
      <x:c r="QBQ5926" s="248"/>
      <x:c r="QBR5926" s="248"/>
      <x:c r="QBS5926" s="248"/>
      <x:c r="QBT5926" s="248"/>
      <x:c r="QBU5926" s="248"/>
      <x:c r="QBV5926" s="248"/>
      <x:c r="QBW5926" s="248"/>
      <x:c r="QBX5926" s="248"/>
      <x:c r="QBY5926" s="248"/>
      <x:c r="QBZ5926" s="248"/>
      <x:c r="QCA5926" s="248"/>
      <x:c r="QCB5926" s="248"/>
      <x:c r="QCC5926" s="248"/>
      <x:c r="QCD5926" s="248"/>
      <x:c r="QCE5926" s="248"/>
      <x:c r="QCF5926" s="248"/>
      <x:c r="QCG5926" s="248"/>
      <x:c r="QCH5926" s="248"/>
      <x:c r="QCI5926" s="248"/>
      <x:c r="QCJ5926" s="248"/>
      <x:c r="QCK5926" s="248"/>
      <x:c r="QCL5926" s="248"/>
      <x:c r="QCM5926" s="248"/>
      <x:c r="QCN5926" s="248"/>
      <x:c r="QCO5926" s="248"/>
      <x:c r="QCP5926" s="248"/>
      <x:c r="QCQ5926" s="248"/>
      <x:c r="QCR5926" s="248"/>
      <x:c r="QCS5926" s="248"/>
      <x:c r="QCT5926" s="248"/>
      <x:c r="QCU5926" s="248"/>
      <x:c r="QCV5926" s="248"/>
      <x:c r="QCW5926" s="248"/>
      <x:c r="QCX5926" s="248"/>
      <x:c r="QCY5926" s="248"/>
      <x:c r="QCZ5926" s="248"/>
      <x:c r="QDA5926" s="248"/>
      <x:c r="QDB5926" s="248"/>
      <x:c r="QDC5926" s="248"/>
      <x:c r="QDD5926" s="248"/>
      <x:c r="QDE5926" s="248"/>
      <x:c r="QDF5926" s="248"/>
      <x:c r="QDG5926" s="248"/>
      <x:c r="QDH5926" s="248"/>
      <x:c r="QDI5926" s="248"/>
      <x:c r="QDJ5926" s="248"/>
      <x:c r="QDK5926" s="248"/>
      <x:c r="QDL5926" s="248"/>
      <x:c r="QDM5926" s="248"/>
      <x:c r="QDN5926" s="248"/>
      <x:c r="QDO5926" s="248"/>
      <x:c r="QDP5926" s="248"/>
      <x:c r="QDQ5926" s="248"/>
      <x:c r="QDR5926" s="248"/>
      <x:c r="QDS5926" s="248"/>
      <x:c r="QDT5926" s="248"/>
      <x:c r="QDU5926" s="248"/>
      <x:c r="QDV5926" s="248"/>
      <x:c r="QDW5926" s="248"/>
      <x:c r="QDX5926" s="248"/>
      <x:c r="QDY5926" s="248"/>
      <x:c r="QDZ5926" s="248"/>
      <x:c r="QEA5926" s="248"/>
      <x:c r="QEB5926" s="248"/>
      <x:c r="QEC5926" s="248"/>
      <x:c r="QED5926" s="248"/>
      <x:c r="QEE5926" s="248"/>
      <x:c r="QEF5926" s="248"/>
      <x:c r="QEG5926" s="248"/>
      <x:c r="QEH5926" s="248"/>
      <x:c r="QEI5926" s="248"/>
      <x:c r="QEJ5926" s="248"/>
      <x:c r="QEK5926" s="248"/>
      <x:c r="QEL5926" s="248"/>
      <x:c r="QEM5926" s="248"/>
      <x:c r="QEN5926" s="248"/>
      <x:c r="QEO5926" s="248"/>
      <x:c r="QEP5926" s="248"/>
      <x:c r="QEQ5926" s="248"/>
      <x:c r="QER5926" s="248"/>
      <x:c r="QES5926" s="248"/>
      <x:c r="QET5926" s="248"/>
      <x:c r="QEU5926" s="248"/>
      <x:c r="QEV5926" s="248"/>
      <x:c r="QEW5926" s="248"/>
      <x:c r="QEX5926" s="248"/>
      <x:c r="QEY5926" s="248"/>
      <x:c r="QEZ5926" s="248"/>
      <x:c r="QFA5926" s="248"/>
      <x:c r="QFB5926" s="248"/>
      <x:c r="QFC5926" s="248"/>
      <x:c r="QFD5926" s="248"/>
      <x:c r="QFE5926" s="248"/>
      <x:c r="QFF5926" s="248"/>
      <x:c r="QFG5926" s="248"/>
      <x:c r="QFH5926" s="248"/>
      <x:c r="QFI5926" s="248"/>
      <x:c r="QFJ5926" s="248"/>
      <x:c r="QFK5926" s="248"/>
      <x:c r="QFL5926" s="248"/>
      <x:c r="QFM5926" s="248"/>
      <x:c r="QFN5926" s="248"/>
      <x:c r="QFO5926" s="248"/>
      <x:c r="QFP5926" s="248"/>
      <x:c r="QFQ5926" s="248"/>
      <x:c r="QFR5926" s="248"/>
      <x:c r="QFS5926" s="248"/>
      <x:c r="QFT5926" s="248"/>
      <x:c r="QFU5926" s="248"/>
      <x:c r="QFV5926" s="248"/>
      <x:c r="QFW5926" s="248"/>
      <x:c r="QFX5926" s="248"/>
      <x:c r="QFY5926" s="248"/>
      <x:c r="QFZ5926" s="248"/>
      <x:c r="QGA5926" s="248"/>
      <x:c r="QGB5926" s="248"/>
      <x:c r="QGC5926" s="248"/>
      <x:c r="QGD5926" s="248"/>
      <x:c r="QGE5926" s="248"/>
      <x:c r="QGF5926" s="248"/>
      <x:c r="QGG5926" s="248"/>
      <x:c r="QGH5926" s="248"/>
      <x:c r="QGI5926" s="248"/>
      <x:c r="QGJ5926" s="248"/>
      <x:c r="QGK5926" s="248"/>
      <x:c r="QGL5926" s="248"/>
      <x:c r="QGM5926" s="248"/>
      <x:c r="QGN5926" s="248"/>
      <x:c r="QGO5926" s="248"/>
      <x:c r="QGP5926" s="248"/>
      <x:c r="QGQ5926" s="248"/>
      <x:c r="QGR5926" s="248"/>
      <x:c r="QGS5926" s="248"/>
      <x:c r="QGT5926" s="248"/>
      <x:c r="QGU5926" s="248"/>
      <x:c r="QGV5926" s="248"/>
      <x:c r="QGW5926" s="248"/>
      <x:c r="QGX5926" s="248"/>
      <x:c r="QGY5926" s="248"/>
      <x:c r="QGZ5926" s="248"/>
      <x:c r="QHA5926" s="248"/>
      <x:c r="QHB5926" s="248"/>
      <x:c r="QHC5926" s="248"/>
      <x:c r="QHD5926" s="248"/>
      <x:c r="QHE5926" s="248"/>
      <x:c r="QHF5926" s="248"/>
      <x:c r="QHG5926" s="248"/>
      <x:c r="QHH5926" s="248"/>
      <x:c r="QHI5926" s="248"/>
      <x:c r="QHJ5926" s="248"/>
      <x:c r="QHK5926" s="248"/>
      <x:c r="QHL5926" s="248"/>
      <x:c r="QHM5926" s="248"/>
      <x:c r="QHN5926" s="248"/>
      <x:c r="QHO5926" s="248"/>
      <x:c r="QHP5926" s="248"/>
      <x:c r="QHQ5926" s="248"/>
      <x:c r="QHR5926" s="248"/>
      <x:c r="QHS5926" s="248"/>
      <x:c r="QHT5926" s="248"/>
      <x:c r="QHU5926" s="248"/>
      <x:c r="QHV5926" s="248"/>
      <x:c r="QHW5926" s="248"/>
      <x:c r="QHX5926" s="248"/>
      <x:c r="QHY5926" s="248"/>
      <x:c r="QHZ5926" s="248"/>
      <x:c r="QIA5926" s="248"/>
      <x:c r="QIB5926" s="248"/>
      <x:c r="QIC5926" s="248"/>
      <x:c r="QID5926" s="248"/>
      <x:c r="QIE5926" s="248"/>
      <x:c r="QIF5926" s="248"/>
      <x:c r="QIG5926" s="248"/>
      <x:c r="QIH5926" s="248"/>
      <x:c r="QII5926" s="248"/>
      <x:c r="QIJ5926" s="248"/>
      <x:c r="QIK5926" s="248"/>
      <x:c r="QIL5926" s="248"/>
      <x:c r="QIM5926" s="248"/>
      <x:c r="QIN5926" s="248"/>
      <x:c r="QIO5926" s="248"/>
      <x:c r="QIP5926" s="248"/>
      <x:c r="QIQ5926" s="248"/>
      <x:c r="QIR5926" s="248"/>
      <x:c r="QIS5926" s="248"/>
      <x:c r="QIT5926" s="248"/>
      <x:c r="QIU5926" s="248"/>
      <x:c r="QIV5926" s="248"/>
      <x:c r="QIW5926" s="248"/>
      <x:c r="QIX5926" s="248"/>
      <x:c r="QIY5926" s="248"/>
      <x:c r="QIZ5926" s="248"/>
      <x:c r="QJA5926" s="248"/>
      <x:c r="QJB5926" s="248"/>
      <x:c r="QJC5926" s="248"/>
      <x:c r="QJD5926" s="248"/>
      <x:c r="QJE5926" s="248"/>
      <x:c r="QJF5926" s="248"/>
      <x:c r="QJG5926" s="248"/>
      <x:c r="QJH5926" s="248"/>
      <x:c r="QJI5926" s="248"/>
      <x:c r="QJJ5926" s="248"/>
      <x:c r="QJK5926" s="248"/>
      <x:c r="QJL5926" s="248"/>
      <x:c r="QJM5926" s="248"/>
      <x:c r="QJN5926" s="248"/>
      <x:c r="QJO5926" s="248"/>
      <x:c r="QJP5926" s="248"/>
      <x:c r="QJQ5926" s="248"/>
      <x:c r="QJR5926" s="248"/>
      <x:c r="QJS5926" s="248"/>
      <x:c r="QJT5926" s="248"/>
      <x:c r="QJU5926" s="248"/>
      <x:c r="QJV5926" s="248"/>
      <x:c r="QJW5926" s="248"/>
      <x:c r="QJX5926" s="248"/>
      <x:c r="QJY5926" s="248"/>
      <x:c r="QJZ5926" s="248"/>
      <x:c r="QKA5926" s="248"/>
      <x:c r="QKB5926" s="248"/>
      <x:c r="QKC5926" s="248"/>
      <x:c r="QKD5926" s="248"/>
      <x:c r="QKE5926" s="248"/>
      <x:c r="QKF5926" s="248"/>
      <x:c r="QKG5926" s="248"/>
      <x:c r="QKH5926" s="248"/>
      <x:c r="QKI5926" s="248"/>
      <x:c r="QKJ5926" s="248"/>
      <x:c r="QKK5926" s="248"/>
      <x:c r="QKL5926" s="248"/>
      <x:c r="QKM5926" s="248"/>
      <x:c r="QKN5926" s="248"/>
      <x:c r="QKO5926" s="248"/>
      <x:c r="QKP5926" s="248"/>
      <x:c r="QKQ5926" s="248"/>
      <x:c r="QKR5926" s="248"/>
      <x:c r="QKS5926" s="248"/>
      <x:c r="QKT5926" s="248"/>
      <x:c r="QKU5926" s="248"/>
      <x:c r="QKV5926" s="248"/>
      <x:c r="QKW5926" s="248"/>
      <x:c r="QKX5926" s="248"/>
      <x:c r="QKY5926" s="248"/>
      <x:c r="QKZ5926" s="248"/>
      <x:c r="QLA5926" s="248"/>
      <x:c r="QLB5926" s="248"/>
      <x:c r="QLC5926" s="248"/>
      <x:c r="QLD5926" s="248"/>
      <x:c r="QLE5926" s="248"/>
      <x:c r="QLF5926" s="248"/>
      <x:c r="QLG5926" s="248"/>
      <x:c r="QLH5926" s="248"/>
      <x:c r="QLI5926" s="248"/>
      <x:c r="QLJ5926" s="248"/>
      <x:c r="QLK5926" s="248"/>
      <x:c r="QLL5926" s="248"/>
      <x:c r="QLM5926" s="248"/>
      <x:c r="QLN5926" s="248"/>
      <x:c r="QLO5926" s="248"/>
      <x:c r="QLP5926" s="248"/>
      <x:c r="QLQ5926" s="248"/>
      <x:c r="QLR5926" s="248"/>
      <x:c r="QLS5926" s="248"/>
      <x:c r="QLT5926" s="248"/>
      <x:c r="QLU5926" s="248"/>
      <x:c r="QLV5926" s="248"/>
      <x:c r="QLW5926" s="248"/>
      <x:c r="QLX5926" s="248"/>
      <x:c r="QLY5926" s="248"/>
      <x:c r="QLZ5926" s="248"/>
      <x:c r="QMA5926" s="248"/>
      <x:c r="QMB5926" s="248"/>
      <x:c r="QMC5926" s="248"/>
      <x:c r="QMD5926" s="248"/>
      <x:c r="QME5926" s="248"/>
      <x:c r="QMF5926" s="248"/>
      <x:c r="QMG5926" s="248"/>
      <x:c r="QMH5926" s="248"/>
      <x:c r="QMI5926" s="248"/>
      <x:c r="QMJ5926" s="248"/>
      <x:c r="QMK5926" s="248"/>
      <x:c r="QML5926" s="248"/>
      <x:c r="QMM5926" s="248"/>
      <x:c r="QMN5926" s="248"/>
      <x:c r="QMO5926" s="248"/>
      <x:c r="QMP5926" s="248"/>
      <x:c r="QMQ5926" s="248"/>
      <x:c r="QMR5926" s="248"/>
      <x:c r="QMS5926" s="248"/>
      <x:c r="QMT5926" s="248"/>
      <x:c r="QMU5926" s="248"/>
      <x:c r="QMV5926" s="248"/>
      <x:c r="QMW5926" s="248"/>
      <x:c r="QMX5926" s="248"/>
      <x:c r="QMY5926" s="248"/>
      <x:c r="QMZ5926" s="248"/>
      <x:c r="QNA5926" s="248"/>
      <x:c r="QNB5926" s="248"/>
      <x:c r="QNC5926" s="248"/>
      <x:c r="QND5926" s="248"/>
      <x:c r="QNE5926" s="248"/>
      <x:c r="QNF5926" s="248"/>
      <x:c r="QNG5926" s="248"/>
      <x:c r="QNH5926" s="248"/>
      <x:c r="QNI5926" s="248"/>
      <x:c r="QNJ5926" s="248"/>
      <x:c r="QNK5926" s="248"/>
      <x:c r="QNL5926" s="248"/>
      <x:c r="QNM5926" s="248"/>
      <x:c r="QNN5926" s="248"/>
      <x:c r="QNO5926" s="248"/>
      <x:c r="QNP5926" s="248"/>
      <x:c r="QNQ5926" s="248"/>
      <x:c r="QNR5926" s="248"/>
      <x:c r="QNS5926" s="248"/>
      <x:c r="QNT5926" s="248"/>
      <x:c r="QNU5926" s="248"/>
      <x:c r="QNV5926" s="248"/>
      <x:c r="QNW5926" s="248"/>
      <x:c r="QNX5926" s="248"/>
      <x:c r="QNY5926" s="248"/>
      <x:c r="QNZ5926" s="248"/>
      <x:c r="QOA5926" s="248"/>
      <x:c r="QOB5926" s="248"/>
      <x:c r="QOC5926" s="248"/>
      <x:c r="QOD5926" s="248"/>
      <x:c r="QOE5926" s="248"/>
      <x:c r="QOF5926" s="248"/>
      <x:c r="QOG5926" s="248"/>
      <x:c r="QOH5926" s="248"/>
      <x:c r="QOI5926" s="248"/>
      <x:c r="QOJ5926" s="248"/>
      <x:c r="QOK5926" s="248"/>
      <x:c r="QOL5926" s="248"/>
      <x:c r="QOM5926" s="248"/>
      <x:c r="QON5926" s="248"/>
      <x:c r="QOO5926" s="248"/>
      <x:c r="QOP5926" s="248"/>
      <x:c r="QOQ5926" s="248"/>
      <x:c r="QOR5926" s="248"/>
      <x:c r="QOS5926" s="248"/>
      <x:c r="QOT5926" s="248"/>
      <x:c r="QOU5926" s="248"/>
      <x:c r="QOV5926" s="248"/>
      <x:c r="QOW5926" s="248"/>
      <x:c r="QOX5926" s="248"/>
      <x:c r="QOY5926" s="248"/>
      <x:c r="QOZ5926" s="248"/>
      <x:c r="QPA5926" s="248"/>
      <x:c r="QPB5926" s="248"/>
      <x:c r="QPC5926" s="248"/>
      <x:c r="QPD5926" s="248"/>
      <x:c r="QPE5926" s="248"/>
      <x:c r="QPF5926" s="248"/>
      <x:c r="QPG5926" s="248"/>
      <x:c r="QPH5926" s="248"/>
      <x:c r="QPI5926" s="248"/>
      <x:c r="QPJ5926" s="248"/>
      <x:c r="QPK5926" s="248"/>
      <x:c r="QPL5926" s="248"/>
      <x:c r="QPM5926" s="248"/>
      <x:c r="QPN5926" s="248"/>
      <x:c r="QPO5926" s="248"/>
      <x:c r="QPP5926" s="248"/>
      <x:c r="QPQ5926" s="248"/>
      <x:c r="QPR5926" s="248"/>
      <x:c r="QPS5926" s="248"/>
      <x:c r="QPT5926" s="248"/>
      <x:c r="QPU5926" s="248"/>
      <x:c r="QPV5926" s="248"/>
      <x:c r="QPW5926" s="248"/>
      <x:c r="QPX5926" s="248"/>
      <x:c r="QPY5926" s="248"/>
      <x:c r="QPZ5926" s="248"/>
      <x:c r="QQA5926" s="248"/>
      <x:c r="QQB5926" s="248"/>
      <x:c r="QQC5926" s="248"/>
      <x:c r="QQD5926" s="248"/>
      <x:c r="QQE5926" s="248"/>
      <x:c r="QQF5926" s="248"/>
      <x:c r="QQG5926" s="248"/>
      <x:c r="QQH5926" s="248"/>
      <x:c r="QQI5926" s="248"/>
      <x:c r="QQJ5926" s="248"/>
      <x:c r="QQK5926" s="248"/>
      <x:c r="QQL5926" s="248"/>
      <x:c r="QQM5926" s="248"/>
      <x:c r="QQN5926" s="248"/>
      <x:c r="QQO5926" s="248"/>
      <x:c r="QQP5926" s="248"/>
      <x:c r="QQQ5926" s="248"/>
      <x:c r="QQR5926" s="248"/>
      <x:c r="QQS5926" s="248"/>
      <x:c r="QQT5926" s="248"/>
      <x:c r="QQU5926" s="248"/>
      <x:c r="QQV5926" s="248"/>
      <x:c r="QQW5926" s="248"/>
      <x:c r="QQX5926" s="248"/>
      <x:c r="QQY5926" s="248"/>
      <x:c r="QQZ5926" s="248"/>
      <x:c r="QRA5926" s="248"/>
      <x:c r="QRB5926" s="248"/>
      <x:c r="QRC5926" s="248"/>
      <x:c r="QRD5926" s="248"/>
      <x:c r="QRE5926" s="248"/>
      <x:c r="QRF5926" s="248"/>
      <x:c r="QRG5926" s="248"/>
      <x:c r="QRH5926" s="248"/>
      <x:c r="QRI5926" s="248"/>
      <x:c r="QRJ5926" s="248"/>
      <x:c r="QRK5926" s="248"/>
      <x:c r="QRL5926" s="248"/>
      <x:c r="QRM5926" s="248"/>
      <x:c r="QRN5926" s="248"/>
      <x:c r="QRO5926" s="248"/>
      <x:c r="QRP5926" s="248"/>
      <x:c r="QRQ5926" s="248"/>
      <x:c r="QRR5926" s="248"/>
      <x:c r="QRS5926" s="248"/>
      <x:c r="QRT5926" s="248"/>
      <x:c r="QRU5926" s="248"/>
      <x:c r="QRV5926" s="248"/>
      <x:c r="QRW5926" s="248"/>
      <x:c r="QRX5926" s="248"/>
      <x:c r="QRY5926" s="248"/>
      <x:c r="QRZ5926" s="248"/>
      <x:c r="QSA5926" s="248"/>
      <x:c r="QSB5926" s="248"/>
      <x:c r="QSC5926" s="248"/>
      <x:c r="QSD5926" s="248"/>
      <x:c r="QSE5926" s="248"/>
      <x:c r="QSF5926" s="248"/>
      <x:c r="QSG5926" s="248"/>
      <x:c r="QSH5926" s="248"/>
      <x:c r="QSI5926" s="248"/>
      <x:c r="QSJ5926" s="248"/>
      <x:c r="QSK5926" s="248"/>
      <x:c r="QSL5926" s="248"/>
      <x:c r="QSM5926" s="248"/>
      <x:c r="QSN5926" s="248"/>
      <x:c r="QSO5926" s="248"/>
      <x:c r="QSP5926" s="248"/>
      <x:c r="QSQ5926" s="248"/>
      <x:c r="QSR5926" s="248"/>
      <x:c r="QSS5926" s="248"/>
      <x:c r="QST5926" s="248"/>
      <x:c r="QSU5926" s="248"/>
      <x:c r="QSV5926" s="248"/>
      <x:c r="QSW5926" s="248"/>
      <x:c r="QSX5926" s="248"/>
      <x:c r="QSY5926" s="248"/>
      <x:c r="QSZ5926" s="248"/>
      <x:c r="QTA5926" s="248"/>
      <x:c r="QTB5926" s="248"/>
      <x:c r="QTC5926" s="248"/>
      <x:c r="QTD5926" s="248"/>
      <x:c r="QTE5926" s="248"/>
      <x:c r="QTF5926" s="248"/>
      <x:c r="QTG5926" s="248"/>
      <x:c r="QTH5926" s="248"/>
      <x:c r="QTI5926" s="248"/>
      <x:c r="QTJ5926" s="248"/>
      <x:c r="QTK5926" s="248"/>
      <x:c r="QTL5926" s="248"/>
      <x:c r="QTM5926" s="248"/>
      <x:c r="QTN5926" s="248"/>
      <x:c r="QTO5926" s="248"/>
      <x:c r="QTP5926" s="248"/>
      <x:c r="QTQ5926" s="248"/>
      <x:c r="QTR5926" s="248"/>
      <x:c r="QTS5926" s="248"/>
      <x:c r="QTT5926" s="248"/>
      <x:c r="QTU5926" s="248"/>
      <x:c r="QTV5926" s="248"/>
      <x:c r="QTW5926" s="248"/>
      <x:c r="QTX5926" s="248"/>
      <x:c r="QTY5926" s="248"/>
      <x:c r="QTZ5926" s="248"/>
      <x:c r="QUA5926" s="248"/>
      <x:c r="QUB5926" s="248"/>
      <x:c r="QUC5926" s="248"/>
      <x:c r="QUD5926" s="248"/>
      <x:c r="QUE5926" s="248"/>
      <x:c r="QUF5926" s="248"/>
      <x:c r="QUG5926" s="248"/>
      <x:c r="QUH5926" s="248"/>
      <x:c r="QUI5926" s="248"/>
      <x:c r="QUJ5926" s="248"/>
      <x:c r="QUK5926" s="248"/>
      <x:c r="QUL5926" s="248"/>
      <x:c r="QUM5926" s="248"/>
      <x:c r="QUN5926" s="248"/>
      <x:c r="QUO5926" s="248"/>
      <x:c r="QUP5926" s="248"/>
      <x:c r="QUQ5926" s="248"/>
      <x:c r="QUR5926" s="248"/>
      <x:c r="QUS5926" s="248"/>
      <x:c r="QUT5926" s="248"/>
      <x:c r="QUU5926" s="248"/>
      <x:c r="QUV5926" s="248"/>
      <x:c r="QUW5926" s="248"/>
      <x:c r="QUX5926" s="248"/>
      <x:c r="QUY5926" s="248"/>
      <x:c r="QUZ5926" s="248"/>
      <x:c r="QVA5926" s="248"/>
      <x:c r="QVB5926" s="248"/>
      <x:c r="QVC5926" s="248"/>
      <x:c r="QVD5926" s="248"/>
      <x:c r="QVE5926" s="248"/>
      <x:c r="QVF5926" s="248"/>
      <x:c r="QVG5926" s="248"/>
      <x:c r="QVH5926" s="248"/>
      <x:c r="QVI5926" s="248"/>
      <x:c r="QVJ5926" s="248"/>
      <x:c r="QVK5926" s="248"/>
      <x:c r="QVL5926" s="248"/>
      <x:c r="QVM5926" s="248"/>
      <x:c r="QVN5926" s="248"/>
      <x:c r="QVO5926" s="248"/>
      <x:c r="QVP5926" s="248"/>
      <x:c r="QVQ5926" s="248"/>
      <x:c r="QVR5926" s="248"/>
      <x:c r="QVS5926" s="248"/>
      <x:c r="QVT5926" s="248"/>
      <x:c r="QVU5926" s="248"/>
      <x:c r="QVV5926" s="248"/>
      <x:c r="QVW5926" s="248"/>
      <x:c r="QVX5926" s="248"/>
      <x:c r="QVY5926" s="248"/>
      <x:c r="QVZ5926" s="248"/>
      <x:c r="QWA5926" s="248"/>
      <x:c r="QWB5926" s="248"/>
      <x:c r="QWC5926" s="248"/>
      <x:c r="QWD5926" s="248"/>
      <x:c r="QWE5926" s="248"/>
      <x:c r="QWF5926" s="248"/>
      <x:c r="QWG5926" s="248"/>
      <x:c r="QWH5926" s="248"/>
      <x:c r="QWI5926" s="248"/>
      <x:c r="QWJ5926" s="248"/>
      <x:c r="QWK5926" s="248"/>
      <x:c r="QWL5926" s="248"/>
      <x:c r="QWM5926" s="248"/>
      <x:c r="QWN5926" s="248"/>
      <x:c r="QWO5926" s="248"/>
      <x:c r="QWP5926" s="248"/>
      <x:c r="QWQ5926" s="248"/>
      <x:c r="QWR5926" s="248"/>
      <x:c r="QWS5926" s="248"/>
      <x:c r="QWT5926" s="248"/>
      <x:c r="QWU5926" s="248"/>
      <x:c r="QWV5926" s="248"/>
      <x:c r="QWW5926" s="248"/>
      <x:c r="QWX5926" s="248"/>
      <x:c r="QWY5926" s="248"/>
      <x:c r="QWZ5926" s="248"/>
      <x:c r="QXA5926" s="248"/>
      <x:c r="QXB5926" s="248"/>
      <x:c r="QXC5926" s="248"/>
      <x:c r="QXD5926" s="248"/>
      <x:c r="QXE5926" s="248"/>
      <x:c r="QXF5926" s="248"/>
      <x:c r="QXG5926" s="248"/>
      <x:c r="QXH5926" s="248"/>
      <x:c r="QXI5926" s="248"/>
      <x:c r="QXJ5926" s="248"/>
      <x:c r="QXK5926" s="248"/>
      <x:c r="QXL5926" s="248"/>
      <x:c r="QXM5926" s="248"/>
      <x:c r="QXN5926" s="248"/>
      <x:c r="QXO5926" s="248"/>
      <x:c r="QXP5926" s="248"/>
      <x:c r="QXQ5926" s="248"/>
      <x:c r="QXR5926" s="248"/>
      <x:c r="QXS5926" s="248"/>
      <x:c r="QXT5926" s="248"/>
      <x:c r="QXU5926" s="248"/>
      <x:c r="QXV5926" s="248"/>
      <x:c r="QXW5926" s="248"/>
      <x:c r="QXX5926" s="248"/>
      <x:c r="QXY5926" s="248"/>
      <x:c r="QXZ5926" s="248"/>
      <x:c r="QYA5926" s="248"/>
      <x:c r="QYB5926" s="248"/>
      <x:c r="QYC5926" s="248"/>
      <x:c r="QYD5926" s="248"/>
      <x:c r="QYE5926" s="248"/>
      <x:c r="QYF5926" s="248"/>
      <x:c r="QYG5926" s="248"/>
      <x:c r="QYH5926" s="248"/>
      <x:c r="QYI5926" s="248"/>
      <x:c r="QYJ5926" s="248"/>
      <x:c r="QYK5926" s="248"/>
      <x:c r="QYL5926" s="248"/>
      <x:c r="QYM5926" s="248"/>
      <x:c r="QYN5926" s="248"/>
      <x:c r="QYO5926" s="248"/>
      <x:c r="QYP5926" s="248"/>
      <x:c r="QYQ5926" s="248"/>
      <x:c r="QYR5926" s="248"/>
      <x:c r="QYS5926" s="248"/>
      <x:c r="QYT5926" s="248"/>
      <x:c r="QYU5926" s="248"/>
      <x:c r="QYV5926" s="248"/>
      <x:c r="QYW5926" s="248"/>
      <x:c r="QYX5926" s="248"/>
      <x:c r="QYY5926" s="248"/>
      <x:c r="QYZ5926" s="248"/>
      <x:c r="QZA5926" s="248"/>
      <x:c r="QZB5926" s="248"/>
      <x:c r="QZC5926" s="248"/>
      <x:c r="QZD5926" s="248"/>
      <x:c r="QZE5926" s="248"/>
      <x:c r="QZF5926" s="248"/>
      <x:c r="QZG5926" s="248"/>
      <x:c r="QZH5926" s="248"/>
      <x:c r="QZI5926" s="248"/>
      <x:c r="QZJ5926" s="248"/>
      <x:c r="QZK5926" s="248"/>
      <x:c r="QZL5926" s="248"/>
      <x:c r="QZM5926" s="248"/>
      <x:c r="QZN5926" s="248"/>
      <x:c r="QZO5926" s="248"/>
      <x:c r="QZP5926" s="248"/>
      <x:c r="QZQ5926" s="248"/>
      <x:c r="QZR5926" s="248"/>
      <x:c r="QZS5926" s="248"/>
      <x:c r="QZT5926" s="248"/>
      <x:c r="QZU5926" s="248"/>
      <x:c r="QZV5926" s="248"/>
      <x:c r="QZW5926" s="248"/>
      <x:c r="QZX5926" s="248"/>
      <x:c r="QZY5926" s="248"/>
      <x:c r="QZZ5926" s="248"/>
      <x:c r="RAA5926" s="248"/>
      <x:c r="RAB5926" s="248"/>
      <x:c r="RAC5926" s="248"/>
      <x:c r="RAD5926" s="248"/>
      <x:c r="RAE5926" s="248"/>
      <x:c r="RAF5926" s="248"/>
      <x:c r="RAG5926" s="248"/>
      <x:c r="RAH5926" s="248"/>
      <x:c r="RAI5926" s="248"/>
      <x:c r="RAJ5926" s="248"/>
      <x:c r="RAK5926" s="248"/>
      <x:c r="RAL5926" s="248"/>
      <x:c r="RAM5926" s="248"/>
      <x:c r="RAN5926" s="248"/>
      <x:c r="RAO5926" s="248"/>
      <x:c r="RAP5926" s="248"/>
      <x:c r="RAQ5926" s="248"/>
      <x:c r="RAR5926" s="248"/>
      <x:c r="RAS5926" s="248"/>
      <x:c r="RAT5926" s="248"/>
      <x:c r="RAU5926" s="248"/>
      <x:c r="RAV5926" s="248"/>
      <x:c r="RAW5926" s="248"/>
      <x:c r="RAX5926" s="248"/>
      <x:c r="RAY5926" s="248"/>
      <x:c r="RAZ5926" s="248"/>
      <x:c r="RBA5926" s="248"/>
      <x:c r="RBB5926" s="248"/>
      <x:c r="RBC5926" s="248"/>
      <x:c r="RBD5926" s="248"/>
      <x:c r="RBE5926" s="248"/>
      <x:c r="RBF5926" s="248"/>
      <x:c r="RBG5926" s="248"/>
      <x:c r="RBH5926" s="248"/>
      <x:c r="RBI5926" s="248"/>
      <x:c r="RBJ5926" s="248"/>
      <x:c r="RBK5926" s="248"/>
      <x:c r="RBL5926" s="248"/>
      <x:c r="RBM5926" s="248"/>
      <x:c r="RBN5926" s="248"/>
      <x:c r="RBO5926" s="248"/>
      <x:c r="RBP5926" s="248"/>
      <x:c r="RBQ5926" s="248"/>
      <x:c r="RBR5926" s="248"/>
      <x:c r="RBS5926" s="248"/>
      <x:c r="RBT5926" s="248"/>
      <x:c r="RBU5926" s="248"/>
      <x:c r="RBV5926" s="248"/>
      <x:c r="RBW5926" s="248"/>
      <x:c r="RBX5926" s="248"/>
      <x:c r="RBY5926" s="248"/>
      <x:c r="RBZ5926" s="248"/>
      <x:c r="RCA5926" s="248"/>
      <x:c r="RCB5926" s="248"/>
      <x:c r="RCC5926" s="248"/>
      <x:c r="RCD5926" s="248"/>
      <x:c r="RCE5926" s="248"/>
      <x:c r="RCF5926" s="248"/>
      <x:c r="RCG5926" s="248"/>
      <x:c r="RCH5926" s="248"/>
      <x:c r="RCI5926" s="248"/>
      <x:c r="RCJ5926" s="248"/>
      <x:c r="RCK5926" s="248"/>
      <x:c r="RCL5926" s="248"/>
      <x:c r="RCM5926" s="248"/>
      <x:c r="RCN5926" s="248"/>
      <x:c r="RCO5926" s="248"/>
      <x:c r="RCP5926" s="248"/>
      <x:c r="RCQ5926" s="248"/>
      <x:c r="RCR5926" s="248"/>
      <x:c r="RCS5926" s="248"/>
      <x:c r="RCT5926" s="248"/>
      <x:c r="RCU5926" s="248"/>
      <x:c r="RCV5926" s="248"/>
      <x:c r="RCW5926" s="248"/>
      <x:c r="RCX5926" s="248"/>
      <x:c r="RCY5926" s="248"/>
      <x:c r="RCZ5926" s="248"/>
      <x:c r="RDA5926" s="248"/>
      <x:c r="RDB5926" s="248"/>
      <x:c r="RDC5926" s="248"/>
      <x:c r="RDD5926" s="248"/>
      <x:c r="RDE5926" s="248"/>
      <x:c r="RDF5926" s="248"/>
      <x:c r="RDG5926" s="248"/>
      <x:c r="RDH5926" s="248"/>
      <x:c r="RDI5926" s="248"/>
      <x:c r="RDJ5926" s="248"/>
      <x:c r="RDK5926" s="248"/>
      <x:c r="RDL5926" s="248"/>
      <x:c r="RDM5926" s="248"/>
      <x:c r="RDN5926" s="248"/>
      <x:c r="RDO5926" s="248"/>
      <x:c r="RDP5926" s="248"/>
      <x:c r="RDQ5926" s="248"/>
      <x:c r="RDR5926" s="248"/>
      <x:c r="RDS5926" s="248"/>
      <x:c r="RDT5926" s="248"/>
      <x:c r="RDU5926" s="248"/>
      <x:c r="RDV5926" s="248"/>
      <x:c r="RDW5926" s="248"/>
      <x:c r="RDX5926" s="248"/>
      <x:c r="RDY5926" s="248"/>
      <x:c r="RDZ5926" s="248"/>
      <x:c r="REA5926" s="248"/>
      <x:c r="REB5926" s="248"/>
      <x:c r="REC5926" s="248"/>
      <x:c r="RED5926" s="248"/>
      <x:c r="REE5926" s="248"/>
      <x:c r="REF5926" s="248"/>
      <x:c r="REG5926" s="248"/>
      <x:c r="REH5926" s="248"/>
      <x:c r="REI5926" s="248"/>
      <x:c r="REJ5926" s="248"/>
      <x:c r="REK5926" s="248"/>
      <x:c r="REL5926" s="248"/>
      <x:c r="REM5926" s="248"/>
      <x:c r="REN5926" s="248"/>
      <x:c r="REO5926" s="248"/>
      <x:c r="REP5926" s="248"/>
      <x:c r="REQ5926" s="248"/>
      <x:c r="RER5926" s="248"/>
      <x:c r="RES5926" s="248"/>
      <x:c r="RET5926" s="248"/>
      <x:c r="REU5926" s="248"/>
      <x:c r="REV5926" s="248"/>
      <x:c r="REW5926" s="248"/>
      <x:c r="REX5926" s="248"/>
      <x:c r="REY5926" s="248"/>
      <x:c r="REZ5926" s="248"/>
      <x:c r="RFA5926" s="248"/>
      <x:c r="RFB5926" s="248"/>
      <x:c r="RFC5926" s="248"/>
      <x:c r="RFD5926" s="248"/>
      <x:c r="RFE5926" s="248"/>
      <x:c r="RFF5926" s="248"/>
      <x:c r="RFG5926" s="248"/>
      <x:c r="RFH5926" s="248"/>
      <x:c r="RFI5926" s="248"/>
      <x:c r="RFJ5926" s="248"/>
      <x:c r="RFK5926" s="248"/>
      <x:c r="RFL5926" s="248"/>
      <x:c r="RFM5926" s="248"/>
      <x:c r="RFN5926" s="248"/>
      <x:c r="RFO5926" s="248"/>
      <x:c r="RFP5926" s="248"/>
      <x:c r="RFQ5926" s="248"/>
      <x:c r="RFR5926" s="248"/>
      <x:c r="RFS5926" s="248"/>
      <x:c r="RFT5926" s="248"/>
      <x:c r="RFU5926" s="248"/>
      <x:c r="RFV5926" s="248"/>
      <x:c r="RFW5926" s="248"/>
      <x:c r="RFX5926" s="248"/>
      <x:c r="RFY5926" s="248"/>
      <x:c r="RFZ5926" s="248"/>
      <x:c r="RGA5926" s="248"/>
      <x:c r="RGB5926" s="248"/>
      <x:c r="RGC5926" s="248"/>
      <x:c r="RGD5926" s="248"/>
      <x:c r="RGE5926" s="248"/>
      <x:c r="RGF5926" s="248"/>
      <x:c r="RGG5926" s="248"/>
      <x:c r="RGH5926" s="248"/>
      <x:c r="RGI5926" s="248"/>
      <x:c r="RGJ5926" s="248"/>
      <x:c r="RGK5926" s="248"/>
      <x:c r="RGL5926" s="248"/>
      <x:c r="RGM5926" s="248"/>
      <x:c r="RGN5926" s="248"/>
      <x:c r="RGO5926" s="248"/>
      <x:c r="RGP5926" s="248"/>
      <x:c r="RGQ5926" s="248"/>
      <x:c r="RGR5926" s="248"/>
      <x:c r="RGS5926" s="248"/>
      <x:c r="RGT5926" s="248"/>
      <x:c r="RGU5926" s="248"/>
      <x:c r="RGV5926" s="248"/>
      <x:c r="RGW5926" s="248"/>
      <x:c r="RGX5926" s="248"/>
      <x:c r="RGY5926" s="248"/>
      <x:c r="RGZ5926" s="248"/>
      <x:c r="RHA5926" s="248"/>
      <x:c r="RHB5926" s="248"/>
      <x:c r="RHC5926" s="248"/>
      <x:c r="RHD5926" s="248"/>
      <x:c r="RHE5926" s="248"/>
      <x:c r="RHF5926" s="248"/>
      <x:c r="RHG5926" s="248"/>
      <x:c r="RHH5926" s="248"/>
      <x:c r="RHI5926" s="248"/>
      <x:c r="RHJ5926" s="248"/>
      <x:c r="RHK5926" s="248"/>
      <x:c r="RHL5926" s="248"/>
      <x:c r="RHM5926" s="248"/>
      <x:c r="RHN5926" s="248"/>
      <x:c r="RHO5926" s="248"/>
      <x:c r="RHP5926" s="248"/>
      <x:c r="RHQ5926" s="248"/>
      <x:c r="RHR5926" s="248"/>
      <x:c r="RHS5926" s="248"/>
      <x:c r="RHT5926" s="248"/>
      <x:c r="RHU5926" s="248"/>
      <x:c r="RHV5926" s="248"/>
      <x:c r="RHW5926" s="248"/>
      <x:c r="RHX5926" s="248"/>
      <x:c r="RHY5926" s="248"/>
      <x:c r="RHZ5926" s="248"/>
      <x:c r="RIA5926" s="248"/>
      <x:c r="RIB5926" s="248"/>
      <x:c r="RIC5926" s="248"/>
      <x:c r="RID5926" s="248"/>
      <x:c r="RIE5926" s="248"/>
      <x:c r="RIF5926" s="248"/>
      <x:c r="RIG5926" s="248"/>
      <x:c r="RIH5926" s="248"/>
      <x:c r="RII5926" s="248"/>
      <x:c r="RIJ5926" s="248"/>
      <x:c r="RIK5926" s="248"/>
      <x:c r="RIL5926" s="248"/>
      <x:c r="RIM5926" s="248"/>
      <x:c r="RIN5926" s="248"/>
      <x:c r="RIO5926" s="248"/>
      <x:c r="RIP5926" s="248"/>
      <x:c r="RIQ5926" s="248"/>
      <x:c r="RIR5926" s="248"/>
      <x:c r="RIS5926" s="248"/>
      <x:c r="RIT5926" s="248"/>
      <x:c r="RIU5926" s="248"/>
      <x:c r="RIV5926" s="248"/>
      <x:c r="RIW5926" s="248"/>
      <x:c r="RIX5926" s="248"/>
      <x:c r="RIY5926" s="248"/>
      <x:c r="RIZ5926" s="248"/>
      <x:c r="RJA5926" s="248"/>
      <x:c r="RJB5926" s="248"/>
      <x:c r="RJC5926" s="248"/>
      <x:c r="RJD5926" s="248"/>
      <x:c r="RJE5926" s="248"/>
      <x:c r="RJF5926" s="248"/>
      <x:c r="RJG5926" s="248"/>
      <x:c r="RJH5926" s="248"/>
      <x:c r="RJI5926" s="248"/>
      <x:c r="RJJ5926" s="248"/>
      <x:c r="RJK5926" s="248"/>
      <x:c r="RJL5926" s="248"/>
      <x:c r="RJM5926" s="248"/>
      <x:c r="RJN5926" s="248"/>
      <x:c r="RJO5926" s="248"/>
      <x:c r="RJP5926" s="248"/>
      <x:c r="RJQ5926" s="248"/>
      <x:c r="RJR5926" s="248"/>
      <x:c r="RJS5926" s="248"/>
      <x:c r="RJT5926" s="248"/>
      <x:c r="RJU5926" s="248"/>
      <x:c r="RJV5926" s="248"/>
      <x:c r="RJW5926" s="248"/>
      <x:c r="RJX5926" s="248"/>
      <x:c r="RJY5926" s="248"/>
      <x:c r="RJZ5926" s="248"/>
      <x:c r="RKA5926" s="248"/>
      <x:c r="RKB5926" s="248"/>
      <x:c r="RKC5926" s="248"/>
      <x:c r="RKD5926" s="248"/>
      <x:c r="RKE5926" s="248"/>
      <x:c r="RKF5926" s="248"/>
      <x:c r="RKG5926" s="248"/>
      <x:c r="RKH5926" s="248"/>
      <x:c r="RKI5926" s="248"/>
      <x:c r="RKJ5926" s="248"/>
      <x:c r="RKK5926" s="248"/>
      <x:c r="RKL5926" s="248"/>
      <x:c r="RKM5926" s="248"/>
      <x:c r="RKN5926" s="248"/>
      <x:c r="RKO5926" s="248"/>
      <x:c r="RKP5926" s="248"/>
      <x:c r="RKQ5926" s="248"/>
      <x:c r="RKR5926" s="248"/>
      <x:c r="RKS5926" s="248"/>
      <x:c r="RKT5926" s="248"/>
      <x:c r="RKU5926" s="248"/>
      <x:c r="RKV5926" s="248"/>
      <x:c r="RKW5926" s="248"/>
      <x:c r="RKX5926" s="248"/>
      <x:c r="RKY5926" s="248"/>
      <x:c r="RKZ5926" s="248"/>
      <x:c r="RLA5926" s="248"/>
      <x:c r="RLB5926" s="248"/>
      <x:c r="RLC5926" s="248"/>
      <x:c r="RLD5926" s="248"/>
      <x:c r="RLE5926" s="248"/>
      <x:c r="RLF5926" s="248"/>
      <x:c r="RLG5926" s="248"/>
      <x:c r="RLH5926" s="248"/>
      <x:c r="RLI5926" s="248"/>
      <x:c r="RLJ5926" s="248"/>
      <x:c r="RLK5926" s="248"/>
      <x:c r="RLL5926" s="248"/>
      <x:c r="RLM5926" s="248"/>
      <x:c r="RLN5926" s="248"/>
      <x:c r="RLO5926" s="248"/>
      <x:c r="RLP5926" s="248"/>
      <x:c r="RLQ5926" s="248"/>
      <x:c r="RLR5926" s="248"/>
      <x:c r="RLS5926" s="248"/>
      <x:c r="RLT5926" s="248"/>
      <x:c r="RLU5926" s="248"/>
      <x:c r="RLV5926" s="248"/>
      <x:c r="RLW5926" s="248"/>
      <x:c r="RLX5926" s="248"/>
      <x:c r="RLY5926" s="248"/>
      <x:c r="RLZ5926" s="248"/>
      <x:c r="RMA5926" s="248"/>
      <x:c r="RMB5926" s="248"/>
      <x:c r="RMC5926" s="248"/>
      <x:c r="RMD5926" s="248"/>
      <x:c r="RME5926" s="248"/>
      <x:c r="RMF5926" s="248"/>
      <x:c r="RMG5926" s="248"/>
      <x:c r="RMH5926" s="248"/>
      <x:c r="RMI5926" s="248"/>
      <x:c r="RMJ5926" s="248"/>
      <x:c r="RMK5926" s="248"/>
      <x:c r="RML5926" s="248"/>
      <x:c r="RMM5926" s="248"/>
      <x:c r="RMN5926" s="248"/>
      <x:c r="RMO5926" s="248"/>
      <x:c r="RMP5926" s="248"/>
      <x:c r="RMQ5926" s="248"/>
      <x:c r="RMR5926" s="248"/>
      <x:c r="RMS5926" s="248"/>
      <x:c r="RMT5926" s="248"/>
      <x:c r="RMU5926" s="248"/>
      <x:c r="RMV5926" s="248"/>
      <x:c r="RMW5926" s="248"/>
      <x:c r="RMX5926" s="248"/>
      <x:c r="RMY5926" s="248"/>
      <x:c r="RMZ5926" s="248"/>
      <x:c r="RNA5926" s="248"/>
      <x:c r="RNB5926" s="248"/>
      <x:c r="RNC5926" s="248"/>
      <x:c r="RND5926" s="248"/>
      <x:c r="RNE5926" s="248"/>
      <x:c r="RNF5926" s="248"/>
      <x:c r="RNG5926" s="248"/>
      <x:c r="RNH5926" s="248"/>
      <x:c r="RNI5926" s="248"/>
      <x:c r="RNJ5926" s="248"/>
      <x:c r="RNK5926" s="248"/>
      <x:c r="RNL5926" s="248"/>
      <x:c r="RNM5926" s="248"/>
      <x:c r="RNN5926" s="248"/>
      <x:c r="RNO5926" s="248"/>
      <x:c r="RNP5926" s="248"/>
      <x:c r="RNQ5926" s="248"/>
      <x:c r="RNR5926" s="248"/>
      <x:c r="RNS5926" s="248"/>
      <x:c r="RNT5926" s="248"/>
      <x:c r="RNU5926" s="248"/>
      <x:c r="RNV5926" s="248"/>
      <x:c r="RNW5926" s="248"/>
      <x:c r="RNX5926" s="248"/>
      <x:c r="RNY5926" s="248"/>
      <x:c r="RNZ5926" s="248"/>
      <x:c r="ROA5926" s="248"/>
      <x:c r="ROB5926" s="248"/>
      <x:c r="ROC5926" s="248"/>
      <x:c r="ROD5926" s="248"/>
      <x:c r="ROE5926" s="248"/>
      <x:c r="ROF5926" s="248"/>
      <x:c r="ROG5926" s="248"/>
      <x:c r="ROH5926" s="248"/>
      <x:c r="ROI5926" s="248"/>
      <x:c r="ROJ5926" s="248"/>
      <x:c r="ROK5926" s="248"/>
      <x:c r="ROL5926" s="248"/>
      <x:c r="ROM5926" s="248"/>
      <x:c r="RON5926" s="248"/>
      <x:c r="ROO5926" s="248"/>
      <x:c r="ROP5926" s="248"/>
      <x:c r="ROQ5926" s="248"/>
      <x:c r="ROR5926" s="248"/>
      <x:c r="ROS5926" s="248"/>
      <x:c r="ROT5926" s="248"/>
      <x:c r="ROU5926" s="248"/>
      <x:c r="ROV5926" s="248"/>
      <x:c r="ROW5926" s="248"/>
      <x:c r="ROX5926" s="248"/>
      <x:c r="ROY5926" s="248"/>
      <x:c r="ROZ5926" s="248"/>
      <x:c r="RPA5926" s="248"/>
      <x:c r="RPB5926" s="248"/>
      <x:c r="RPC5926" s="248"/>
      <x:c r="RPD5926" s="248"/>
      <x:c r="RPE5926" s="248"/>
      <x:c r="RPF5926" s="248"/>
      <x:c r="RPG5926" s="248"/>
      <x:c r="RPH5926" s="248"/>
      <x:c r="RPI5926" s="248"/>
      <x:c r="RPJ5926" s="248"/>
      <x:c r="RPK5926" s="248"/>
      <x:c r="RPL5926" s="248"/>
      <x:c r="RPM5926" s="248"/>
      <x:c r="RPN5926" s="248"/>
      <x:c r="RPO5926" s="248"/>
      <x:c r="RPP5926" s="248"/>
      <x:c r="RPQ5926" s="248"/>
      <x:c r="RPR5926" s="248"/>
      <x:c r="RPS5926" s="248"/>
      <x:c r="RPT5926" s="248"/>
      <x:c r="RPU5926" s="248"/>
      <x:c r="RPV5926" s="248"/>
      <x:c r="RPW5926" s="248"/>
      <x:c r="RPX5926" s="248"/>
      <x:c r="RPY5926" s="248"/>
      <x:c r="RPZ5926" s="248"/>
      <x:c r="RQA5926" s="248"/>
      <x:c r="RQB5926" s="248"/>
      <x:c r="RQC5926" s="248"/>
      <x:c r="RQD5926" s="248"/>
      <x:c r="RQE5926" s="248"/>
      <x:c r="RQF5926" s="248"/>
      <x:c r="RQG5926" s="248"/>
      <x:c r="RQH5926" s="248"/>
      <x:c r="RQI5926" s="248"/>
      <x:c r="RQJ5926" s="248"/>
      <x:c r="RQK5926" s="248"/>
      <x:c r="RQL5926" s="248"/>
      <x:c r="RQM5926" s="248"/>
      <x:c r="RQN5926" s="248"/>
      <x:c r="RQO5926" s="248"/>
      <x:c r="RQP5926" s="248"/>
      <x:c r="RQQ5926" s="248"/>
      <x:c r="RQR5926" s="248"/>
      <x:c r="RQS5926" s="248"/>
      <x:c r="RQT5926" s="248"/>
      <x:c r="RQU5926" s="248"/>
      <x:c r="RQV5926" s="248"/>
      <x:c r="RQW5926" s="248"/>
      <x:c r="RQX5926" s="248"/>
      <x:c r="RQY5926" s="248"/>
      <x:c r="RQZ5926" s="248"/>
      <x:c r="RRA5926" s="248"/>
      <x:c r="RRB5926" s="248"/>
      <x:c r="RRC5926" s="248"/>
      <x:c r="RRD5926" s="248"/>
      <x:c r="RRE5926" s="248"/>
      <x:c r="RRF5926" s="248"/>
      <x:c r="RRG5926" s="248"/>
      <x:c r="RRH5926" s="248"/>
      <x:c r="RRI5926" s="248"/>
      <x:c r="RRJ5926" s="248"/>
      <x:c r="RRK5926" s="248"/>
      <x:c r="RRL5926" s="248"/>
      <x:c r="RRM5926" s="248"/>
      <x:c r="RRN5926" s="248"/>
      <x:c r="RRO5926" s="248"/>
      <x:c r="RRP5926" s="248"/>
      <x:c r="RRQ5926" s="248"/>
      <x:c r="RRR5926" s="248"/>
      <x:c r="RRS5926" s="248"/>
      <x:c r="RRT5926" s="248"/>
      <x:c r="RRU5926" s="248"/>
      <x:c r="RRV5926" s="248"/>
      <x:c r="RRW5926" s="248"/>
      <x:c r="RRX5926" s="248"/>
      <x:c r="RRY5926" s="248"/>
      <x:c r="RRZ5926" s="248"/>
      <x:c r="RSA5926" s="248"/>
      <x:c r="RSB5926" s="248"/>
      <x:c r="RSC5926" s="248"/>
      <x:c r="RSD5926" s="248"/>
      <x:c r="RSE5926" s="248"/>
      <x:c r="RSF5926" s="248"/>
      <x:c r="RSG5926" s="248"/>
      <x:c r="RSH5926" s="248"/>
      <x:c r="RSI5926" s="248"/>
      <x:c r="RSJ5926" s="248"/>
      <x:c r="RSK5926" s="248"/>
      <x:c r="RSL5926" s="248"/>
      <x:c r="RSM5926" s="248"/>
      <x:c r="RSN5926" s="248"/>
      <x:c r="RSO5926" s="248"/>
      <x:c r="RSP5926" s="248"/>
      <x:c r="RSQ5926" s="248"/>
      <x:c r="RSR5926" s="248"/>
      <x:c r="RSS5926" s="248"/>
      <x:c r="RST5926" s="248"/>
      <x:c r="RSU5926" s="248"/>
      <x:c r="RSV5926" s="248"/>
      <x:c r="RSW5926" s="248"/>
      <x:c r="RSX5926" s="248"/>
      <x:c r="RSY5926" s="248"/>
      <x:c r="RSZ5926" s="248"/>
      <x:c r="RTA5926" s="248"/>
      <x:c r="RTB5926" s="248"/>
      <x:c r="RTC5926" s="248"/>
      <x:c r="RTD5926" s="248"/>
      <x:c r="RTE5926" s="248"/>
      <x:c r="RTF5926" s="248"/>
      <x:c r="RTG5926" s="248"/>
      <x:c r="RTH5926" s="248"/>
      <x:c r="RTI5926" s="248"/>
      <x:c r="RTJ5926" s="248"/>
      <x:c r="RTK5926" s="248"/>
      <x:c r="RTL5926" s="248"/>
      <x:c r="RTM5926" s="248"/>
      <x:c r="RTN5926" s="248"/>
      <x:c r="RTO5926" s="248"/>
      <x:c r="RTP5926" s="248"/>
      <x:c r="RTQ5926" s="248"/>
      <x:c r="RTR5926" s="248"/>
      <x:c r="RTS5926" s="248"/>
      <x:c r="RTT5926" s="248"/>
      <x:c r="RTU5926" s="248"/>
      <x:c r="RTV5926" s="248"/>
      <x:c r="RTW5926" s="248"/>
      <x:c r="RTX5926" s="248"/>
      <x:c r="RTY5926" s="248"/>
      <x:c r="RTZ5926" s="248"/>
      <x:c r="RUA5926" s="248"/>
      <x:c r="RUB5926" s="248"/>
      <x:c r="RUC5926" s="248"/>
      <x:c r="RUD5926" s="248"/>
      <x:c r="RUE5926" s="248"/>
      <x:c r="RUF5926" s="248"/>
      <x:c r="RUG5926" s="248"/>
      <x:c r="RUH5926" s="248"/>
      <x:c r="RUI5926" s="248"/>
      <x:c r="RUJ5926" s="248"/>
      <x:c r="RUK5926" s="248"/>
      <x:c r="RUL5926" s="248"/>
      <x:c r="RUM5926" s="248"/>
      <x:c r="RUN5926" s="248"/>
      <x:c r="RUO5926" s="248"/>
      <x:c r="RUP5926" s="248"/>
      <x:c r="RUQ5926" s="248"/>
      <x:c r="RUR5926" s="248"/>
      <x:c r="RUS5926" s="248"/>
      <x:c r="RUT5926" s="248"/>
      <x:c r="RUU5926" s="248"/>
      <x:c r="RUV5926" s="248"/>
      <x:c r="RUW5926" s="248"/>
      <x:c r="RUX5926" s="248"/>
      <x:c r="RUY5926" s="248"/>
      <x:c r="RUZ5926" s="248"/>
      <x:c r="RVA5926" s="248"/>
      <x:c r="RVB5926" s="248"/>
      <x:c r="RVC5926" s="248"/>
      <x:c r="RVD5926" s="248"/>
      <x:c r="RVE5926" s="248"/>
      <x:c r="RVF5926" s="248"/>
      <x:c r="RVG5926" s="248"/>
      <x:c r="RVH5926" s="248"/>
      <x:c r="RVI5926" s="248"/>
      <x:c r="RVJ5926" s="248"/>
      <x:c r="RVK5926" s="248"/>
      <x:c r="RVL5926" s="248"/>
      <x:c r="RVM5926" s="248"/>
      <x:c r="RVN5926" s="248"/>
      <x:c r="RVO5926" s="248"/>
      <x:c r="RVP5926" s="248"/>
      <x:c r="RVQ5926" s="248"/>
      <x:c r="RVR5926" s="248"/>
      <x:c r="RVS5926" s="248"/>
      <x:c r="RVT5926" s="248"/>
      <x:c r="RVU5926" s="248"/>
      <x:c r="RVV5926" s="248"/>
      <x:c r="RVW5926" s="248"/>
      <x:c r="RVX5926" s="248"/>
      <x:c r="RVY5926" s="248"/>
      <x:c r="RVZ5926" s="248"/>
      <x:c r="RWA5926" s="248"/>
      <x:c r="RWB5926" s="248"/>
      <x:c r="RWC5926" s="248"/>
      <x:c r="RWD5926" s="248"/>
      <x:c r="RWE5926" s="248"/>
      <x:c r="RWF5926" s="248"/>
      <x:c r="RWG5926" s="248"/>
      <x:c r="RWH5926" s="248"/>
      <x:c r="RWI5926" s="248"/>
      <x:c r="RWJ5926" s="248"/>
      <x:c r="RWK5926" s="248"/>
      <x:c r="RWL5926" s="248"/>
      <x:c r="RWM5926" s="248"/>
      <x:c r="RWN5926" s="248"/>
      <x:c r="RWO5926" s="248"/>
      <x:c r="RWP5926" s="248"/>
      <x:c r="RWQ5926" s="248"/>
      <x:c r="RWR5926" s="248"/>
      <x:c r="RWS5926" s="248"/>
      <x:c r="RWT5926" s="248"/>
      <x:c r="RWU5926" s="248"/>
      <x:c r="RWV5926" s="248"/>
      <x:c r="RWW5926" s="248"/>
      <x:c r="RWX5926" s="248"/>
      <x:c r="RWY5926" s="248"/>
      <x:c r="RWZ5926" s="248"/>
      <x:c r="RXA5926" s="248"/>
      <x:c r="RXB5926" s="248"/>
      <x:c r="RXC5926" s="248"/>
      <x:c r="RXD5926" s="248"/>
      <x:c r="RXE5926" s="248"/>
      <x:c r="RXF5926" s="248"/>
      <x:c r="RXG5926" s="248"/>
      <x:c r="RXH5926" s="248"/>
      <x:c r="RXI5926" s="248"/>
      <x:c r="RXJ5926" s="248"/>
      <x:c r="RXK5926" s="248"/>
      <x:c r="RXL5926" s="248"/>
      <x:c r="RXM5926" s="248"/>
      <x:c r="RXN5926" s="248"/>
      <x:c r="RXO5926" s="248"/>
      <x:c r="RXP5926" s="248"/>
      <x:c r="RXQ5926" s="248"/>
      <x:c r="RXR5926" s="248"/>
      <x:c r="RXS5926" s="248"/>
      <x:c r="RXT5926" s="248"/>
      <x:c r="RXU5926" s="248"/>
      <x:c r="RXV5926" s="248"/>
      <x:c r="RXW5926" s="248"/>
      <x:c r="RXX5926" s="248"/>
      <x:c r="RXY5926" s="248"/>
      <x:c r="RXZ5926" s="248"/>
      <x:c r="RYA5926" s="248"/>
      <x:c r="RYB5926" s="248"/>
      <x:c r="RYC5926" s="248"/>
      <x:c r="RYD5926" s="248"/>
      <x:c r="RYE5926" s="248"/>
      <x:c r="RYF5926" s="248"/>
      <x:c r="RYG5926" s="248"/>
      <x:c r="RYH5926" s="248"/>
      <x:c r="RYI5926" s="248"/>
      <x:c r="RYJ5926" s="248"/>
      <x:c r="RYK5926" s="248"/>
      <x:c r="RYL5926" s="248"/>
      <x:c r="RYM5926" s="248"/>
      <x:c r="RYN5926" s="248"/>
      <x:c r="RYO5926" s="248"/>
      <x:c r="RYP5926" s="248"/>
      <x:c r="RYQ5926" s="248"/>
      <x:c r="RYR5926" s="248"/>
      <x:c r="RYS5926" s="248"/>
      <x:c r="RYT5926" s="248"/>
      <x:c r="RYU5926" s="248"/>
      <x:c r="RYV5926" s="248"/>
      <x:c r="RYW5926" s="248"/>
      <x:c r="RYX5926" s="248"/>
      <x:c r="RYY5926" s="248"/>
      <x:c r="RYZ5926" s="248"/>
      <x:c r="RZA5926" s="248"/>
      <x:c r="RZB5926" s="248"/>
      <x:c r="RZC5926" s="248"/>
      <x:c r="RZD5926" s="248"/>
      <x:c r="RZE5926" s="248"/>
      <x:c r="RZF5926" s="248"/>
      <x:c r="RZG5926" s="248"/>
      <x:c r="RZH5926" s="248"/>
      <x:c r="RZI5926" s="248"/>
      <x:c r="RZJ5926" s="248"/>
      <x:c r="RZK5926" s="248"/>
      <x:c r="RZL5926" s="248"/>
      <x:c r="RZM5926" s="248"/>
      <x:c r="RZN5926" s="248"/>
      <x:c r="RZO5926" s="248"/>
      <x:c r="RZP5926" s="248"/>
      <x:c r="RZQ5926" s="248"/>
      <x:c r="RZR5926" s="248"/>
      <x:c r="RZS5926" s="248"/>
      <x:c r="RZT5926" s="248"/>
      <x:c r="RZU5926" s="248"/>
      <x:c r="RZV5926" s="248"/>
      <x:c r="RZW5926" s="248"/>
      <x:c r="RZX5926" s="248"/>
      <x:c r="RZY5926" s="248"/>
      <x:c r="RZZ5926" s="248"/>
      <x:c r="SAA5926" s="248"/>
      <x:c r="SAB5926" s="248"/>
      <x:c r="SAC5926" s="248"/>
      <x:c r="SAD5926" s="248"/>
      <x:c r="SAE5926" s="248"/>
      <x:c r="SAF5926" s="248"/>
      <x:c r="SAG5926" s="248"/>
      <x:c r="SAH5926" s="248"/>
      <x:c r="SAI5926" s="248"/>
      <x:c r="SAJ5926" s="248"/>
      <x:c r="SAK5926" s="248"/>
      <x:c r="SAL5926" s="248"/>
      <x:c r="SAM5926" s="248"/>
      <x:c r="SAN5926" s="248"/>
      <x:c r="SAO5926" s="248"/>
      <x:c r="SAP5926" s="248"/>
      <x:c r="SAQ5926" s="248"/>
      <x:c r="SAR5926" s="248"/>
      <x:c r="SAS5926" s="248"/>
      <x:c r="SAT5926" s="248"/>
      <x:c r="SAU5926" s="248"/>
      <x:c r="SAV5926" s="248"/>
      <x:c r="SAW5926" s="248"/>
      <x:c r="SAX5926" s="248"/>
      <x:c r="SAY5926" s="248"/>
      <x:c r="SAZ5926" s="248"/>
      <x:c r="SBA5926" s="248"/>
      <x:c r="SBB5926" s="248"/>
      <x:c r="SBC5926" s="248"/>
      <x:c r="SBD5926" s="248"/>
      <x:c r="SBE5926" s="248"/>
      <x:c r="SBF5926" s="248"/>
      <x:c r="SBG5926" s="248"/>
      <x:c r="SBH5926" s="248"/>
      <x:c r="SBI5926" s="248"/>
      <x:c r="SBJ5926" s="248"/>
      <x:c r="SBK5926" s="248"/>
      <x:c r="SBL5926" s="248"/>
      <x:c r="SBM5926" s="248"/>
      <x:c r="SBN5926" s="248"/>
      <x:c r="SBO5926" s="248"/>
      <x:c r="SBP5926" s="248"/>
      <x:c r="SBQ5926" s="248"/>
      <x:c r="SBR5926" s="248"/>
      <x:c r="SBS5926" s="248"/>
      <x:c r="SBT5926" s="248"/>
      <x:c r="SBU5926" s="248"/>
      <x:c r="SBV5926" s="248"/>
      <x:c r="SBW5926" s="248"/>
      <x:c r="SBX5926" s="248"/>
      <x:c r="SBY5926" s="248"/>
      <x:c r="SBZ5926" s="248"/>
      <x:c r="SCA5926" s="248"/>
      <x:c r="SCB5926" s="248"/>
      <x:c r="SCC5926" s="248"/>
      <x:c r="SCD5926" s="248"/>
      <x:c r="SCE5926" s="248"/>
      <x:c r="SCF5926" s="248"/>
      <x:c r="SCG5926" s="248"/>
      <x:c r="SCH5926" s="248"/>
      <x:c r="SCI5926" s="248"/>
      <x:c r="SCJ5926" s="248"/>
      <x:c r="SCK5926" s="248"/>
      <x:c r="SCL5926" s="248"/>
      <x:c r="SCM5926" s="248"/>
      <x:c r="SCN5926" s="248"/>
      <x:c r="SCO5926" s="248"/>
      <x:c r="SCP5926" s="248"/>
      <x:c r="SCQ5926" s="248"/>
      <x:c r="SCR5926" s="248"/>
      <x:c r="SCS5926" s="248"/>
      <x:c r="SCT5926" s="248"/>
      <x:c r="SCU5926" s="248"/>
      <x:c r="SCV5926" s="248"/>
      <x:c r="SCW5926" s="248"/>
      <x:c r="SCX5926" s="248"/>
      <x:c r="SCY5926" s="248"/>
      <x:c r="SCZ5926" s="248"/>
      <x:c r="SDA5926" s="248"/>
      <x:c r="SDB5926" s="248"/>
      <x:c r="SDC5926" s="248"/>
      <x:c r="SDD5926" s="248"/>
      <x:c r="SDE5926" s="248"/>
      <x:c r="SDF5926" s="248"/>
      <x:c r="SDG5926" s="248"/>
      <x:c r="SDH5926" s="248"/>
      <x:c r="SDI5926" s="248"/>
      <x:c r="SDJ5926" s="248"/>
      <x:c r="SDK5926" s="248"/>
      <x:c r="SDL5926" s="248"/>
      <x:c r="SDM5926" s="248"/>
      <x:c r="SDN5926" s="248"/>
      <x:c r="SDO5926" s="248"/>
      <x:c r="SDP5926" s="248"/>
      <x:c r="SDQ5926" s="248"/>
      <x:c r="SDR5926" s="248"/>
      <x:c r="SDS5926" s="248"/>
      <x:c r="SDT5926" s="248"/>
      <x:c r="SDU5926" s="248"/>
      <x:c r="SDV5926" s="248"/>
      <x:c r="SDW5926" s="248"/>
      <x:c r="SDX5926" s="248"/>
      <x:c r="SDY5926" s="248"/>
      <x:c r="SDZ5926" s="248"/>
      <x:c r="SEA5926" s="248"/>
      <x:c r="SEB5926" s="248"/>
      <x:c r="SEC5926" s="248"/>
      <x:c r="SED5926" s="248"/>
      <x:c r="SEE5926" s="248"/>
      <x:c r="SEF5926" s="248"/>
      <x:c r="SEG5926" s="248"/>
      <x:c r="SEH5926" s="248"/>
      <x:c r="SEI5926" s="248"/>
      <x:c r="SEJ5926" s="248"/>
      <x:c r="SEK5926" s="248"/>
      <x:c r="SEL5926" s="248"/>
      <x:c r="SEM5926" s="248"/>
      <x:c r="SEN5926" s="248"/>
      <x:c r="SEO5926" s="248"/>
      <x:c r="SEP5926" s="248"/>
      <x:c r="SEQ5926" s="248"/>
      <x:c r="SER5926" s="248"/>
      <x:c r="SES5926" s="248"/>
      <x:c r="SET5926" s="248"/>
      <x:c r="SEU5926" s="248"/>
      <x:c r="SEV5926" s="248"/>
      <x:c r="SEW5926" s="248"/>
      <x:c r="SEX5926" s="248"/>
      <x:c r="SEY5926" s="248"/>
      <x:c r="SEZ5926" s="248"/>
      <x:c r="SFA5926" s="248"/>
      <x:c r="SFB5926" s="248"/>
      <x:c r="SFC5926" s="248"/>
      <x:c r="SFD5926" s="248"/>
      <x:c r="SFE5926" s="248"/>
      <x:c r="SFF5926" s="248"/>
      <x:c r="SFG5926" s="248"/>
      <x:c r="SFH5926" s="248"/>
      <x:c r="SFI5926" s="248"/>
      <x:c r="SFJ5926" s="248"/>
      <x:c r="SFK5926" s="248"/>
      <x:c r="SFL5926" s="248"/>
      <x:c r="SFM5926" s="248"/>
      <x:c r="SFN5926" s="248"/>
      <x:c r="SFO5926" s="248"/>
      <x:c r="SFP5926" s="248"/>
      <x:c r="SFQ5926" s="248"/>
      <x:c r="SFR5926" s="248"/>
      <x:c r="SFS5926" s="248"/>
      <x:c r="SFT5926" s="248"/>
      <x:c r="SFU5926" s="248"/>
      <x:c r="SFV5926" s="248"/>
      <x:c r="SFW5926" s="248"/>
      <x:c r="SFX5926" s="248"/>
      <x:c r="SFY5926" s="248"/>
      <x:c r="SFZ5926" s="248"/>
      <x:c r="SGA5926" s="248"/>
      <x:c r="SGB5926" s="248"/>
      <x:c r="SGC5926" s="248"/>
      <x:c r="SGD5926" s="248"/>
      <x:c r="SGE5926" s="248"/>
      <x:c r="SGF5926" s="248"/>
      <x:c r="SGG5926" s="248"/>
      <x:c r="SGH5926" s="248"/>
      <x:c r="SGI5926" s="248"/>
      <x:c r="SGJ5926" s="248"/>
      <x:c r="SGK5926" s="248"/>
      <x:c r="SGL5926" s="248"/>
      <x:c r="SGM5926" s="248"/>
      <x:c r="SGN5926" s="248"/>
      <x:c r="SGO5926" s="248"/>
      <x:c r="SGP5926" s="248"/>
      <x:c r="SGQ5926" s="248"/>
      <x:c r="SGR5926" s="248"/>
      <x:c r="SGS5926" s="248"/>
      <x:c r="SGT5926" s="248"/>
      <x:c r="SGU5926" s="248"/>
      <x:c r="SGV5926" s="248"/>
      <x:c r="SGW5926" s="248"/>
      <x:c r="SGX5926" s="248"/>
      <x:c r="SGY5926" s="248"/>
      <x:c r="SGZ5926" s="248"/>
      <x:c r="SHA5926" s="248"/>
      <x:c r="SHB5926" s="248"/>
      <x:c r="SHC5926" s="248"/>
      <x:c r="SHD5926" s="248"/>
      <x:c r="SHE5926" s="248"/>
      <x:c r="SHF5926" s="248"/>
      <x:c r="SHG5926" s="248"/>
      <x:c r="SHH5926" s="248"/>
      <x:c r="SHI5926" s="248"/>
      <x:c r="SHJ5926" s="248"/>
      <x:c r="SHK5926" s="248"/>
      <x:c r="SHL5926" s="248"/>
      <x:c r="SHM5926" s="248"/>
      <x:c r="SHN5926" s="248"/>
      <x:c r="SHO5926" s="248"/>
      <x:c r="SHP5926" s="248"/>
      <x:c r="SHQ5926" s="248"/>
      <x:c r="SHR5926" s="248"/>
      <x:c r="SHS5926" s="248"/>
      <x:c r="SHT5926" s="248"/>
      <x:c r="SHU5926" s="248"/>
      <x:c r="SHV5926" s="248"/>
      <x:c r="SHW5926" s="248"/>
      <x:c r="SHX5926" s="248"/>
      <x:c r="SHY5926" s="248"/>
      <x:c r="SHZ5926" s="248"/>
      <x:c r="SIA5926" s="248"/>
      <x:c r="SIB5926" s="248"/>
      <x:c r="SIC5926" s="248"/>
      <x:c r="SID5926" s="248"/>
      <x:c r="SIE5926" s="248"/>
      <x:c r="SIF5926" s="248"/>
      <x:c r="SIG5926" s="248"/>
      <x:c r="SIH5926" s="248"/>
      <x:c r="SII5926" s="248"/>
      <x:c r="SIJ5926" s="248"/>
      <x:c r="SIK5926" s="248"/>
      <x:c r="SIL5926" s="248"/>
      <x:c r="SIM5926" s="248"/>
      <x:c r="SIN5926" s="248"/>
      <x:c r="SIO5926" s="248"/>
      <x:c r="SIP5926" s="248"/>
      <x:c r="SIQ5926" s="248"/>
      <x:c r="SIR5926" s="248"/>
      <x:c r="SIS5926" s="248"/>
      <x:c r="SIT5926" s="248"/>
      <x:c r="SIU5926" s="248"/>
      <x:c r="SIV5926" s="248"/>
      <x:c r="SIW5926" s="248"/>
      <x:c r="SIX5926" s="248"/>
      <x:c r="SIY5926" s="248"/>
      <x:c r="SIZ5926" s="248"/>
      <x:c r="SJA5926" s="248"/>
      <x:c r="SJB5926" s="248"/>
      <x:c r="SJC5926" s="248"/>
      <x:c r="SJD5926" s="248"/>
      <x:c r="SJE5926" s="248"/>
      <x:c r="SJF5926" s="248"/>
      <x:c r="SJG5926" s="248"/>
      <x:c r="SJH5926" s="248"/>
      <x:c r="SJI5926" s="248"/>
      <x:c r="SJJ5926" s="248"/>
      <x:c r="SJK5926" s="248"/>
      <x:c r="SJL5926" s="248"/>
      <x:c r="SJM5926" s="248"/>
      <x:c r="SJN5926" s="248"/>
      <x:c r="SJO5926" s="248"/>
      <x:c r="SJP5926" s="248"/>
      <x:c r="SJQ5926" s="248"/>
      <x:c r="SJR5926" s="248"/>
      <x:c r="SJS5926" s="248"/>
      <x:c r="SJT5926" s="248"/>
      <x:c r="SJU5926" s="248"/>
      <x:c r="SJV5926" s="248"/>
      <x:c r="SJW5926" s="248"/>
      <x:c r="SJX5926" s="248"/>
      <x:c r="SJY5926" s="248"/>
      <x:c r="SJZ5926" s="248"/>
      <x:c r="SKA5926" s="248"/>
      <x:c r="SKB5926" s="248"/>
      <x:c r="SKC5926" s="248"/>
      <x:c r="SKD5926" s="248"/>
      <x:c r="SKE5926" s="248"/>
      <x:c r="SKF5926" s="248"/>
      <x:c r="SKG5926" s="248"/>
      <x:c r="SKH5926" s="248"/>
      <x:c r="SKI5926" s="248"/>
      <x:c r="SKJ5926" s="248"/>
      <x:c r="SKK5926" s="248"/>
      <x:c r="SKL5926" s="248"/>
      <x:c r="SKM5926" s="248"/>
      <x:c r="SKN5926" s="248"/>
      <x:c r="SKO5926" s="248"/>
      <x:c r="SKP5926" s="248"/>
      <x:c r="SKQ5926" s="248"/>
      <x:c r="SKR5926" s="248"/>
      <x:c r="SKS5926" s="248"/>
      <x:c r="SKT5926" s="248"/>
      <x:c r="SKU5926" s="248"/>
      <x:c r="SKV5926" s="248"/>
      <x:c r="SKW5926" s="248"/>
      <x:c r="SKX5926" s="248"/>
      <x:c r="SKY5926" s="248"/>
      <x:c r="SKZ5926" s="248"/>
      <x:c r="SLA5926" s="248"/>
      <x:c r="SLB5926" s="248"/>
      <x:c r="SLC5926" s="248"/>
      <x:c r="SLD5926" s="248"/>
      <x:c r="SLE5926" s="248"/>
      <x:c r="SLF5926" s="248"/>
      <x:c r="SLG5926" s="248"/>
      <x:c r="SLH5926" s="248"/>
      <x:c r="SLI5926" s="248"/>
      <x:c r="SLJ5926" s="248"/>
      <x:c r="SLK5926" s="248"/>
      <x:c r="SLL5926" s="248"/>
      <x:c r="SLM5926" s="248"/>
      <x:c r="SLN5926" s="248"/>
      <x:c r="SLO5926" s="248"/>
      <x:c r="SLP5926" s="248"/>
      <x:c r="SLQ5926" s="248"/>
      <x:c r="SLR5926" s="248"/>
      <x:c r="SLS5926" s="248"/>
      <x:c r="SLT5926" s="248"/>
      <x:c r="SLU5926" s="248"/>
      <x:c r="SLV5926" s="248"/>
      <x:c r="SLW5926" s="248"/>
      <x:c r="SLX5926" s="248"/>
      <x:c r="SLY5926" s="248"/>
      <x:c r="SLZ5926" s="248"/>
      <x:c r="SMA5926" s="248"/>
      <x:c r="SMB5926" s="248"/>
      <x:c r="SMC5926" s="248"/>
      <x:c r="SMD5926" s="248"/>
      <x:c r="SME5926" s="248"/>
      <x:c r="SMF5926" s="248"/>
      <x:c r="SMG5926" s="248"/>
      <x:c r="SMH5926" s="248"/>
      <x:c r="SMI5926" s="248"/>
      <x:c r="SMJ5926" s="248"/>
      <x:c r="SMK5926" s="248"/>
      <x:c r="SML5926" s="248"/>
      <x:c r="SMM5926" s="248"/>
      <x:c r="SMN5926" s="248"/>
      <x:c r="SMO5926" s="248"/>
      <x:c r="SMP5926" s="248"/>
      <x:c r="SMQ5926" s="248"/>
      <x:c r="SMR5926" s="248"/>
      <x:c r="SMS5926" s="248"/>
      <x:c r="SMT5926" s="248"/>
      <x:c r="SMU5926" s="248"/>
      <x:c r="SMV5926" s="248"/>
      <x:c r="SMW5926" s="248"/>
      <x:c r="SMX5926" s="248"/>
      <x:c r="SMY5926" s="248"/>
      <x:c r="SMZ5926" s="248"/>
      <x:c r="SNA5926" s="248"/>
      <x:c r="SNB5926" s="248"/>
      <x:c r="SNC5926" s="248"/>
      <x:c r="SND5926" s="248"/>
      <x:c r="SNE5926" s="248"/>
      <x:c r="SNF5926" s="248"/>
      <x:c r="SNG5926" s="248"/>
      <x:c r="SNH5926" s="248"/>
      <x:c r="SNI5926" s="248"/>
      <x:c r="SNJ5926" s="248"/>
      <x:c r="SNK5926" s="248"/>
      <x:c r="SNL5926" s="248"/>
      <x:c r="SNM5926" s="248"/>
      <x:c r="SNN5926" s="248"/>
      <x:c r="SNO5926" s="248"/>
      <x:c r="SNP5926" s="248"/>
      <x:c r="SNQ5926" s="248"/>
      <x:c r="SNR5926" s="248"/>
      <x:c r="SNS5926" s="248"/>
      <x:c r="SNT5926" s="248"/>
      <x:c r="SNU5926" s="248"/>
      <x:c r="SNV5926" s="248"/>
      <x:c r="SNW5926" s="248"/>
      <x:c r="SNX5926" s="248"/>
      <x:c r="SNY5926" s="248"/>
      <x:c r="SNZ5926" s="248"/>
      <x:c r="SOA5926" s="248"/>
      <x:c r="SOB5926" s="248"/>
      <x:c r="SOC5926" s="248"/>
      <x:c r="SOD5926" s="248"/>
      <x:c r="SOE5926" s="248"/>
      <x:c r="SOF5926" s="248"/>
      <x:c r="SOG5926" s="248"/>
      <x:c r="SOH5926" s="248"/>
      <x:c r="SOI5926" s="248"/>
      <x:c r="SOJ5926" s="248"/>
      <x:c r="SOK5926" s="248"/>
      <x:c r="SOL5926" s="248"/>
      <x:c r="SOM5926" s="248"/>
      <x:c r="SON5926" s="248"/>
      <x:c r="SOO5926" s="248"/>
      <x:c r="SOP5926" s="248"/>
      <x:c r="SOQ5926" s="248"/>
      <x:c r="SOR5926" s="248"/>
      <x:c r="SOS5926" s="248"/>
      <x:c r="SOT5926" s="248"/>
      <x:c r="SOU5926" s="248"/>
      <x:c r="SOV5926" s="248"/>
      <x:c r="SOW5926" s="248"/>
      <x:c r="SOX5926" s="248"/>
      <x:c r="SOY5926" s="248"/>
      <x:c r="SOZ5926" s="248"/>
      <x:c r="SPA5926" s="248"/>
      <x:c r="SPB5926" s="248"/>
      <x:c r="SPC5926" s="248"/>
      <x:c r="SPD5926" s="248"/>
      <x:c r="SPE5926" s="248"/>
      <x:c r="SPF5926" s="248"/>
      <x:c r="SPG5926" s="248"/>
      <x:c r="SPH5926" s="248"/>
      <x:c r="SPI5926" s="248"/>
      <x:c r="SPJ5926" s="248"/>
      <x:c r="SPK5926" s="248"/>
      <x:c r="SPL5926" s="248"/>
      <x:c r="SPM5926" s="248"/>
      <x:c r="SPN5926" s="248"/>
      <x:c r="SPO5926" s="248"/>
      <x:c r="SPP5926" s="248"/>
      <x:c r="SPQ5926" s="248"/>
      <x:c r="SPR5926" s="248"/>
      <x:c r="SPS5926" s="248"/>
      <x:c r="SPT5926" s="248"/>
      <x:c r="SPU5926" s="248"/>
      <x:c r="SPV5926" s="248"/>
      <x:c r="SPW5926" s="248"/>
      <x:c r="SPX5926" s="248"/>
      <x:c r="SPY5926" s="248"/>
      <x:c r="SPZ5926" s="248"/>
      <x:c r="SQA5926" s="248"/>
      <x:c r="SQB5926" s="248"/>
      <x:c r="SQC5926" s="248"/>
      <x:c r="SQD5926" s="248"/>
      <x:c r="SQE5926" s="248"/>
      <x:c r="SQF5926" s="248"/>
      <x:c r="SQG5926" s="248"/>
      <x:c r="SQH5926" s="248"/>
      <x:c r="SQI5926" s="248"/>
      <x:c r="SQJ5926" s="248"/>
      <x:c r="SQK5926" s="248"/>
      <x:c r="SQL5926" s="248"/>
      <x:c r="SQM5926" s="248"/>
      <x:c r="SQN5926" s="248"/>
      <x:c r="SQO5926" s="248"/>
      <x:c r="SQP5926" s="248"/>
      <x:c r="SQQ5926" s="248"/>
      <x:c r="SQR5926" s="248"/>
      <x:c r="SQS5926" s="248"/>
      <x:c r="SQT5926" s="248"/>
      <x:c r="SQU5926" s="248"/>
      <x:c r="SQV5926" s="248"/>
      <x:c r="SQW5926" s="248"/>
      <x:c r="SQX5926" s="248"/>
      <x:c r="SQY5926" s="248"/>
      <x:c r="SQZ5926" s="248"/>
      <x:c r="SRA5926" s="248"/>
      <x:c r="SRB5926" s="248"/>
      <x:c r="SRC5926" s="248"/>
      <x:c r="SRD5926" s="248"/>
      <x:c r="SRE5926" s="248"/>
      <x:c r="SRF5926" s="248"/>
      <x:c r="SRG5926" s="248"/>
      <x:c r="SRH5926" s="248"/>
      <x:c r="SRI5926" s="248"/>
      <x:c r="SRJ5926" s="248"/>
      <x:c r="SRK5926" s="248"/>
      <x:c r="SRL5926" s="248"/>
      <x:c r="SRM5926" s="248"/>
      <x:c r="SRN5926" s="248"/>
      <x:c r="SRO5926" s="248"/>
      <x:c r="SRP5926" s="248"/>
      <x:c r="SRQ5926" s="248"/>
      <x:c r="SRR5926" s="248"/>
      <x:c r="SRS5926" s="248"/>
      <x:c r="SRT5926" s="248"/>
      <x:c r="SRU5926" s="248"/>
      <x:c r="SRV5926" s="248"/>
      <x:c r="SRW5926" s="248"/>
      <x:c r="SRX5926" s="248"/>
      <x:c r="SRY5926" s="248"/>
      <x:c r="SRZ5926" s="248"/>
      <x:c r="SSA5926" s="248"/>
      <x:c r="SSB5926" s="248"/>
      <x:c r="SSC5926" s="248"/>
      <x:c r="SSD5926" s="248"/>
      <x:c r="SSE5926" s="248"/>
      <x:c r="SSF5926" s="248"/>
      <x:c r="SSG5926" s="248"/>
      <x:c r="SSH5926" s="248"/>
      <x:c r="SSI5926" s="248"/>
      <x:c r="SSJ5926" s="248"/>
      <x:c r="SSK5926" s="248"/>
      <x:c r="SSL5926" s="248"/>
      <x:c r="SSM5926" s="248"/>
      <x:c r="SSN5926" s="248"/>
      <x:c r="SSO5926" s="248"/>
      <x:c r="SSP5926" s="248"/>
      <x:c r="SSQ5926" s="248"/>
      <x:c r="SSR5926" s="248"/>
      <x:c r="SSS5926" s="248"/>
      <x:c r="SST5926" s="248"/>
      <x:c r="SSU5926" s="248"/>
      <x:c r="SSV5926" s="248"/>
      <x:c r="SSW5926" s="248"/>
      <x:c r="SSX5926" s="248"/>
      <x:c r="SSY5926" s="248"/>
      <x:c r="SSZ5926" s="248"/>
      <x:c r="STA5926" s="248"/>
      <x:c r="STB5926" s="248"/>
      <x:c r="STC5926" s="248"/>
      <x:c r="STD5926" s="248"/>
      <x:c r="STE5926" s="248"/>
      <x:c r="STF5926" s="248"/>
      <x:c r="STG5926" s="248"/>
      <x:c r="STH5926" s="248"/>
      <x:c r="STI5926" s="248"/>
      <x:c r="STJ5926" s="248"/>
      <x:c r="STK5926" s="248"/>
      <x:c r="STL5926" s="248"/>
      <x:c r="STM5926" s="248"/>
      <x:c r="STN5926" s="248"/>
      <x:c r="STO5926" s="248"/>
      <x:c r="STP5926" s="248"/>
      <x:c r="STQ5926" s="248"/>
      <x:c r="STR5926" s="248"/>
      <x:c r="STS5926" s="248"/>
      <x:c r="STT5926" s="248"/>
      <x:c r="STU5926" s="248"/>
      <x:c r="STV5926" s="248"/>
      <x:c r="STW5926" s="248"/>
      <x:c r="STX5926" s="248"/>
      <x:c r="STY5926" s="248"/>
      <x:c r="STZ5926" s="248"/>
      <x:c r="SUA5926" s="248"/>
      <x:c r="SUB5926" s="248"/>
      <x:c r="SUC5926" s="248"/>
      <x:c r="SUD5926" s="248"/>
      <x:c r="SUE5926" s="248"/>
      <x:c r="SUF5926" s="248"/>
      <x:c r="SUG5926" s="248"/>
      <x:c r="SUH5926" s="248"/>
      <x:c r="SUI5926" s="248"/>
      <x:c r="SUJ5926" s="248"/>
      <x:c r="SUK5926" s="248"/>
      <x:c r="SUL5926" s="248"/>
      <x:c r="SUM5926" s="248"/>
      <x:c r="SUN5926" s="248"/>
      <x:c r="SUO5926" s="248"/>
      <x:c r="SUP5926" s="248"/>
      <x:c r="SUQ5926" s="248"/>
      <x:c r="SUR5926" s="248"/>
      <x:c r="SUS5926" s="248"/>
      <x:c r="SUT5926" s="248"/>
      <x:c r="SUU5926" s="248"/>
      <x:c r="SUV5926" s="248"/>
      <x:c r="SUW5926" s="248"/>
      <x:c r="SUX5926" s="248"/>
      <x:c r="SUY5926" s="248"/>
      <x:c r="SUZ5926" s="248"/>
      <x:c r="SVA5926" s="248"/>
      <x:c r="SVB5926" s="248"/>
      <x:c r="SVC5926" s="248"/>
      <x:c r="SVD5926" s="248"/>
      <x:c r="SVE5926" s="248"/>
      <x:c r="SVF5926" s="248"/>
      <x:c r="SVG5926" s="248"/>
      <x:c r="SVH5926" s="248"/>
      <x:c r="SVI5926" s="248"/>
      <x:c r="SVJ5926" s="248"/>
      <x:c r="SVK5926" s="248"/>
      <x:c r="SVL5926" s="248"/>
      <x:c r="SVM5926" s="248"/>
      <x:c r="SVN5926" s="248"/>
      <x:c r="SVO5926" s="248"/>
      <x:c r="SVP5926" s="248"/>
      <x:c r="SVQ5926" s="248"/>
      <x:c r="SVR5926" s="248"/>
      <x:c r="SVS5926" s="248"/>
      <x:c r="SVT5926" s="248"/>
      <x:c r="SVU5926" s="248"/>
      <x:c r="SVV5926" s="248"/>
      <x:c r="SVW5926" s="248"/>
      <x:c r="SVX5926" s="248"/>
      <x:c r="SVY5926" s="248"/>
      <x:c r="SVZ5926" s="248"/>
      <x:c r="SWA5926" s="248"/>
      <x:c r="SWB5926" s="248"/>
      <x:c r="SWC5926" s="248"/>
      <x:c r="SWD5926" s="248"/>
      <x:c r="SWE5926" s="248"/>
      <x:c r="SWF5926" s="248"/>
      <x:c r="SWG5926" s="248"/>
      <x:c r="SWH5926" s="248"/>
      <x:c r="SWI5926" s="248"/>
      <x:c r="SWJ5926" s="248"/>
      <x:c r="SWK5926" s="248"/>
      <x:c r="SWL5926" s="248"/>
      <x:c r="SWM5926" s="248"/>
      <x:c r="SWN5926" s="248"/>
      <x:c r="SWO5926" s="248"/>
      <x:c r="SWP5926" s="248"/>
      <x:c r="SWQ5926" s="248"/>
      <x:c r="SWR5926" s="248"/>
      <x:c r="SWS5926" s="248"/>
      <x:c r="SWT5926" s="248"/>
      <x:c r="SWU5926" s="248"/>
      <x:c r="SWV5926" s="248"/>
      <x:c r="SWW5926" s="248"/>
      <x:c r="SWX5926" s="248"/>
      <x:c r="SWY5926" s="248"/>
      <x:c r="SWZ5926" s="248"/>
      <x:c r="SXA5926" s="248"/>
      <x:c r="SXB5926" s="248"/>
      <x:c r="SXC5926" s="248"/>
      <x:c r="SXD5926" s="248"/>
      <x:c r="SXE5926" s="248"/>
      <x:c r="SXF5926" s="248"/>
      <x:c r="SXG5926" s="248"/>
      <x:c r="SXH5926" s="248"/>
      <x:c r="SXI5926" s="248"/>
      <x:c r="SXJ5926" s="248"/>
      <x:c r="SXK5926" s="248"/>
      <x:c r="SXL5926" s="248"/>
      <x:c r="SXM5926" s="248"/>
      <x:c r="SXN5926" s="248"/>
      <x:c r="SXO5926" s="248"/>
      <x:c r="SXP5926" s="248"/>
      <x:c r="SXQ5926" s="248"/>
      <x:c r="SXR5926" s="248"/>
      <x:c r="SXS5926" s="248"/>
      <x:c r="SXT5926" s="248"/>
      <x:c r="SXU5926" s="248"/>
      <x:c r="SXV5926" s="248"/>
      <x:c r="SXW5926" s="248"/>
      <x:c r="SXX5926" s="248"/>
      <x:c r="SXY5926" s="248"/>
      <x:c r="SXZ5926" s="248"/>
      <x:c r="SYA5926" s="248"/>
      <x:c r="SYB5926" s="248"/>
      <x:c r="SYC5926" s="248"/>
      <x:c r="SYD5926" s="248"/>
      <x:c r="SYE5926" s="248"/>
      <x:c r="SYF5926" s="248"/>
      <x:c r="SYG5926" s="248"/>
      <x:c r="SYH5926" s="248"/>
      <x:c r="SYI5926" s="248"/>
      <x:c r="SYJ5926" s="248"/>
      <x:c r="SYK5926" s="248"/>
      <x:c r="SYL5926" s="248"/>
      <x:c r="SYM5926" s="248"/>
      <x:c r="SYN5926" s="248"/>
      <x:c r="SYO5926" s="248"/>
      <x:c r="SYP5926" s="248"/>
      <x:c r="SYQ5926" s="248"/>
      <x:c r="SYR5926" s="248"/>
      <x:c r="SYS5926" s="248"/>
      <x:c r="SYT5926" s="248"/>
      <x:c r="SYU5926" s="248"/>
      <x:c r="SYV5926" s="248"/>
      <x:c r="SYW5926" s="248"/>
      <x:c r="SYX5926" s="248"/>
      <x:c r="SYY5926" s="248"/>
      <x:c r="SYZ5926" s="248"/>
      <x:c r="SZA5926" s="248"/>
      <x:c r="SZB5926" s="248"/>
      <x:c r="SZC5926" s="248"/>
      <x:c r="SZD5926" s="248"/>
      <x:c r="SZE5926" s="248"/>
      <x:c r="SZF5926" s="248"/>
      <x:c r="SZG5926" s="248"/>
      <x:c r="SZH5926" s="248"/>
      <x:c r="SZI5926" s="248"/>
      <x:c r="SZJ5926" s="248"/>
      <x:c r="SZK5926" s="248"/>
      <x:c r="SZL5926" s="248"/>
      <x:c r="SZM5926" s="248"/>
      <x:c r="SZN5926" s="248"/>
      <x:c r="SZO5926" s="248"/>
      <x:c r="SZP5926" s="248"/>
      <x:c r="SZQ5926" s="248"/>
      <x:c r="SZR5926" s="248"/>
      <x:c r="SZS5926" s="248"/>
      <x:c r="SZT5926" s="248"/>
      <x:c r="SZU5926" s="248"/>
      <x:c r="SZV5926" s="248"/>
      <x:c r="SZW5926" s="248"/>
      <x:c r="SZX5926" s="248"/>
      <x:c r="SZY5926" s="248"/>
      <x:c r="SZZ5926" s="248"/>
      <x:c r="TAA5926" s="248"/>
      <x:c r="TAB5926" s="248"/>
      <x:c r="TAC5926" s="248"/>
      <x:c r="TAD5926" s="248"/>
      <x:c r="TAE5926" s="248"/>
      <x:c r="TAF5926" s="248"/>
      <x:c r="TAG5926" s="248"/>
      <x:c r="TAH5926" s="248"/>
      <x:c r="TAI5926" s="248"/>
      <x:c r="TAJ5926" s="248"/>
      <x:c r="TAK5926" s="248"/>
      <x:c r="TAL5926" s="248"/>
      <x:c r="TAM5926" s="248"/>
      <x:c r="TAN5926" s="248"/>
      <x:c r="TAO5926" s="248"/>
      <x:c r="TAP5926" s="248"/>
      <x:c r="TAQ5926" s="248"/>
      <x:c r="TAR5926" s="248"/>
      <x:c r="TAS5926" s="248"/>
      <x:c r="TAT5926" s="248"/>
      <x:c r="TAU5926" s="248"/>
      <x:c r="TAV5926" s="248"/>
      <x:c r="TAW5926" s="248"/>
      <x:c r="TAX5926" s="248"/>
      <x:c r="TAY5926" s="248"/>
      <x:c r="TAZ5926" s="248"/>
      <x:c r="TBA5926" s="248"/>
      <x:c r="TBB5926" s="248"/>
      <x:c r="TBC5926" s="248"/>
      <x:c r="TBD5926" s="248"/>
      <x:c r="TBE5926" s="248"/>
      <x:c r="TBF5926" s="248"/>
      <x:c r="TBG5926" s="248"/>
      <x:c r="TBH5926" s="248"/>
      <x:c r="TBI5926" s="248"/>
      <x:c r="TBJ5926" s="248"/>
      <x:c r="TBK5926" s="248"/>
      <x:c r="TBL5926" s="248"/>
      <x:c r="TBM5926" s="248"/>
      <x:c r="TBN5926" s="248"/>
      <x:c r="TBO5926" s="248"/>
      <x:c r="TBP5926" s="248"/>
      <x:c r="TBQ5926" s="248"/>
      <x:c r="TBR5926" s="248"/>
      <x:c r="TBS5926" s="248"/>
      <x:c r="TBT5926" s="248"/>
      <x:c r="TBU5926" s="248"/>
      <x:c r="TBV5926" s="248"/>
      <x:c r="TBW5926" s="248"/>
      <x:c r="TBX5926" s="248"/>
      <x:c r="TBY5926" s="248"/>
      <x:c r="TBZ5926" s="248"/>
      <x:c r="TCA5926" s="248"/>
      <x:c r="TCB5926" s="248"/>
      <x:c r="TCC5926" s="248"/>
      <x:c r="TCD5926" s="248"/>
      <x:c r="TCE5926" s="248"/>
      <x:c r="TCF5926" s="248"/>
      <x:c r="TCG5926" s="248"/>
      <x:c r="TCH5926" s="248"/>
      <x:c r="TCI5926" s="248"/>
      <x:c r="TCJ5926" s="248"/>
      <x:c r="TCK5926" s="248"/>
      <x:c r="TCL5926" s="248"/>
      <x:c r="TCM5926" s="248"/>
      <x:c r="TCN5926" s="248"/>
      <x:c r="TCO5926" s="248"/>
      <x:c r="TCP5926" s="248"/>
      <x:c r="TCQ5926" s="248"/>
      <x:c r="TCR5926" s="248"/>
      <x:c r="TCS5926" s="248"/>
      <x:c r="TCT5926" s="248"/>
      <x:c r="TCU5926" s="248"/>
      <x:c r="TCV5926" s="248"/>
      <x:c r="TCW5926" s="248"/>
      <x:c r="TCX5926" s="248"/>
      <x:c r="TCY5926" s="248"/>
      <x:c r="TCZ5926" s="248"/>
      <x:c r="TDA5926" s="248"/>
      <x:c r="TDB5926" s="248"/>
      <x:c r="TDC5926" s="248"/>
      <x:c r="TDD5926" s="248"/>
      <x:c r="TDE5926" s="248"/>
      <x:c r="TDF5926" s="248"/>
      <x:c r="TDG5926" s="248"/>
      <x:c r="TDH5926" s="248"/>
      <x:c r="TDI5926" s="248"/>
      <x:c r="TDJ5926" s="248"/>
      <x:c r="TDK5926" s="248"/>
      <x:c r="TDL5926" s="248"/>
      <x:c r="TDM5926" s="248"/>
      <x:c r="TDN5926" s="248"/>
      <x:c r="TDO5926" s="248"/>
      <x:c r="TDP5926" s="248"/>
      <x:c r="TDQ5926" s="248"/>
      <x:c r="TDR5926" s="248"/>
      <x:c r="TDS5926" s="248"/>
      <x:c r="TDT5926" s="248"/>
      <x:c r="TDU5926" s="248"/>
      <x:c r="TDV5926" s="248"/>
      <x:c r="TDW5926" s="248"/>
      <x:c r="TDX5926" s="248"/>
      <x:c r="TDY5926" s="248"/>
      <x:c r="TDZ5926" s="248"/>
      <x:c r="TEA5926" s="248"/>
      <x:c r="TEB5926" s="248"/>
      <x:c r="TEC5926" s="248"/>
      <x:c r="TED5926" s="248"/>
      <x:c r="TEE5926" s="248"/>
      <x:c r="TEF5926" s="248"/>
      <x:c r="TEG5926" s="248"/>
      <x:c r="TEH5926" s="248"/>
      <x:c r="TEI5926" s="248"/>
      <x:c r="TEJ5926" s="248"/>
      <x:c r="TEK5926" s="248"/>
      <x:c r="TEL5926" s="248"/>
      <x:c r="TEM5926" s="248"/>
      <x:c r="TEN5926" s="248"/>
      <x:c r="TEO5926" s="248"/>
      <x:c r="TEP5926" s="248"/>
      <x:c r="TEQ5926" s="248"/>
      <x:c r="TER5926" s="248"/>
      <x:c r="TES5926" s="248"/>
      <x:c r="TET5926" s="248"/>
      <x:c r="TEU5926" s="248"/>
      <x:c r="TEV5926" s="248"/>
      <x:c r="TEW5926" s="248"/>
      <x:c r="TEX5926" s="248"/>
      <x:c r="TEY5926" s="248"/>
      <x:c r="TEZ5926" s="248"/>
      <x:c r="TFA5926" s="248"/>
      <x:c r="TFB5926" s="248"/>
      <x:c r="TFC5926" s="248"/>
      <x:c r="TFD5926" s="248"/>
      <x:c r="TFE5926" s="248"/>
      <x:c r="TFF5926" s="248"/>
      <x:c r="TFG5926" s="248"/>
      <x:c r="TFH5926" s="248"/>
      <x:c r="TFI5926" s="248"/>
      <x:c r="TFJ5926" s="248"/>
      <x:c r="TFK5926" s="248"/>
      <x:c r="TFL5926" s="248"/>
      <x:c r="TFM5926" s="248"/>
      <x:c r="TFN5926" s="248"/>
      <x:c r="TFO5926" s="248"/>
      <x:c r="TFP5926" s="248"/>
      <x:c r="TFQ5926" s="248"/>
      <x:c r="TFR5926" s="248"/>
      <x:c r="TFS5926" s="248"/>
      <x:c r="TFT5926" s="248"/>
      <x:c r="TFU5926" s="248"/>
      <x:c r="TFV5926" s="248"/>
      <x:c r="TFW5926" s="248"/>
      <x:c r="TFX5926" s="248"/>
      <x:c r="TFY5926" s="248"/>
      <x:c r="TFZ5926" s="248"/>
      <x:c r="TGA5926" s="248"/>
      <x:c r="TGB5926" s="248"/>
      <x:c r="TGC5926" s="248"/>
      <x:c r="TGD5926" s="248"/>
      <x:c r="TGE5926" s="248"/>
      <x:c r="TGF5926" s="248"/>
      <x:c r="TGG5926" s="248"/>
      <x:c r="TGH5926" s="248"/>
      <x:c r="TGI5926" s="248"/>
      <x:c r="TGJ5926" s="248"/>
      <x:c r="TGK5926" s="248"/>
      <x:c r="TGL5926" s="248"/>
      <x:c r="TGM5926" s="248"/>
      <x:c r="TGN5926" s="248"/>
      <x:c r="TGO5926" s="248"/>
      <x:c r="TGP5926" s="248"/>
      <x:c r="TGQ5926" s="248"/>
      <x:c r="TGR5926" s="248"/>
      <x:c r="TGS5926" s="248"/>
      <x:c r="TGT5926" s="248"/>
      <x:c r="TGU5926" s="248"/>
      <x:c r="TGV5926" s="248"/>
      <x:c r="TGW5926" s="248"/>
      <x:c r="TGX5926" s="248"/>
      <x:c r="TGY5926" s="248"/>
      <x:c r="TGZ5926" s="248"/>
      <x:c r="THA5926" s="248"/>
      <x:c r="THB5926" s="248"/>
      <x:c r="THC5926" s="248"/>
      <x:c r="THD5926" s="248"/>
      <x:c r="THE5926" s="248"/>
      <x:c r="THF5926" s="248"/>
      <x:c r="THG5926" s="248"/>
      <x:c r="THH5926" s="248"/>
      <x:c r="THI5926" s="248"/>
      <x:c r="THJ5926" s="248"/>
      <x:c r="THK5926" s="248"/>
      <x:c r="THL5926" s="248"/>
      <x:c r="THM5926" s="248"/>
      <x:c r="THN5926" s="248"/>
      <x:c r="THO5926" s="248"/>
      <x:c r="THP5926" s="248"/>
      <x:c r="THQ5926" s="248"/>
      <x:c r="THR5926" s="248"/>
      <x:c r="THS5926" s="248"/>
      <x:c r="THT5926" s="248"/>
      <x:c r="THU5926" s="248"/>
      <x:c r="THV5926" s="248"/>
      <x:c r="THW5926" s="248"/>
      <x:c r="THX5926" s="248"/>
      <x:c r="THY5926" s="248"/>
      <x:c r="THZ5926" s="248"/>
      <x:c r="TIA5926" s="248"/>
      <x:c r="TIB5926" s="248"/>
      <x:c r="TIC5926" s="248"/>
      <x:c r="TID5926" s="248"/>
      <x:c r="TIE5926" s="248"/>
      <x:c r="TIF5926" s="248"/>
      <x:c r="TIG5926" s="248"/>
      <x:c r="TIH5926" s="248"/>
      <x:c r="TII5926" s="248"/>
      <x:c r="TIJ5926" s="248"/>
      <x:c r="TIK5926" s="248"/>
      <x:c r="TIL5926" s="248"/>
      <x:c r="TIM5926" s="248"/>
      <x:c r="TIN5926" s="248"/>
      <x:c r="TIO5926" s="248"/>
      <x:c r="TIP5926" s="248"/>
      <x:c r="TIQ5926" s="248"/>
      <x:c r="TIR5926" s="248"/>
      <x:c r="TIS5926" s="248"/>
      <x:c r="TIT5926" s="248"/>
      <x:c r="TIU5926" s="248"/>
      <x:c r="TIV5926" s="248"/>
      <x:c r="TIW5926" s="248"/>
      <x:c r="TIX5926" s="248"/>
      <x:c r="TIY5926" s="248"/>
      <x:c r="TIZ5926" s="248"/>
      <x:c r="TJA5926" s="248"/>
      <x:c r="TJB5926" s="248"/>
      <x:c r="TJC5926" s="248"/>
      <x:c r="TJD5926" s="248"/>
      <x:c r="TJE5926" s="248"/>
      <x:c r="TJF5926" s="248"/>
      <x:c r="TJG5926" s="248"/>
      <x:c r="TJH5926" s="248"/>
      <x:c r="TJI5926" s="248"/>
      <x:c r="TJJ5926" s="248"/>
      <x:c r="TJK5926" s="248"/>
      <x:c r="TJL5926" s="248"/>
      <x:c r="TJM5926" s="248"/>
      <x:c r="TJN5926" s="248"/>
      <x:c r="TJO5926" s="248"/>
      <x:c r="TJP5926" s="248"/>
      <x:c r="TJQ5926" s="248"/>
      <x:c r="TJR5926" s="248"/>
      <x:c r="TJS5926" s="248"/>
      <x:c r="TJT5926" s="248"/>
      <x:c r="TJU5926" s="248"/>
      <x:c r="TJV5926" s="248"/>
      <x:c r="TJW5926" s="248"/>
      <x:c r="TJX5926" s="248"/>
      <x:c r="TJY5926" s="248"/>
      <x:c r="TJZ5926" s="248"/>
      <x:c r="TKA5926" s="248"/>
      <x:c r="TKB5926" s="248"/>
      <x:c r="TKC5926" s="248"/>
      <x:c r="TKD5926" s="248"/>
      <x:c r="TKE5926" s="248"/>
      <x:c r="TKF5926" s="248"/>
      <x:c r="TKG5926" s="248"/>
      <x:c r="TKH5926" s="248"/>
      <x:c r="TKI5926" s="248"/>
      <x:c r="TKJ5926" s="248"/>
      <x:c r="TKK5926" s="248"/>
      <x:c r="TKL5926" s="248"/>
      <x:c r="TKM5926" s="248"/>
      <x:c r="TKN5926" s="248"/>
      <x:c r="TKO5926" s="248"/>
      <x:c r="TKP5926" s="248"/>
      <x:c r="TKQ5926" s="248"/>
      <x:c r="TKR5926" s="248"/>
      <x:c r="TKS5926" s="248"/>
      <x:c r="TKT5926" s="248"/>
      <x:c r="TKU5926" s="248"/>
      <x:c r="TKV5926" s="248"/>
      <x:c r="TKW5926" s="248"/>
      <x:c r="TKX5926" s="248"/>
      <x:c r="TKY5926" s="248"/>
      <x:c r="TKZ5926" s="248"/>
      <x:c r="TLA5926" s="248"/>
      <x:c r="TLB5926" s="248"/>
      <x:c r="TLC5926" s="248"/>
      <x:c r="TLD5926" s="248"/>
      <x:c r="TLE5926" s="248"/>
      <x:c r="TLF5926" s="248"/>
      <x:c r="TLG5926" s="248"/>
      <x:c r="TLH5926" s="248"/>
      <x:c r="TLI5926" s="248"/>
      <x:c r="TLJ5926" s="248"/>
      <x:c r="TLK5926" s="248"/>
      <x:c r="TLL5926" s="248"/>
      <x:c r="TLM5926" s="248"/>
      <x:c r="TLN5926" s="248"/>
      <x:c r="TLO5926" s="248"/>
      <x:c r="TLP5926" s="248"/>
      <x:c r="TLQ5926" s="248"/>
      <x:c r="TLR5926" s="248"/>
      <x:c r="TLS5926" s="248"/>
      <x:c r="TLT5926" s="248"/>
      <x:c r="TLU5926" s="248"/>
      <x:c r="TLV5926" s="248"/>
      <x:c r="TLW5926" s="248"/>
      <x:c r="TLX5926" s="248"/>
      <x:c r="TLY5926" s="248"/>
      <x:c r="TLZ5926" s="248"/>
      <x:c r="TMA5926" s="248"/>
      <x:c r="TMB5926" s="248"/>
      <x:c r="TMC5926" s="248"/>
      <x:c r="TMD5926" s="248"/>
      <x:c r="TME5926" s="248"/>
      <x:c r="TMF5926" s="248"/>
      <x:c r="TMG5926" s="248"/>
      <x:c r="TMH5926" s="248"/>
      <x:c r="TMI5926" s="248"/>
      <x:c r="TMJ5926" s="248"/>
      <x:c r="TMK5926" s="248"/>
      <x:c r="TML5926" s="248"/>
      <x:c r="TMM5926" s="248"/>
      <x:c r="TMN5926" s="248"/>
      <x:c r="TMO5926" s="248"/>
      <x:c r="TMP5926" s="248"/>
      <x:c r="TMQ5926" s="248"/>
      <x:c r="TMR5926" s="248"/>
      <x:c r="TMS5926" s="248"/>
      <x:c r="TMT5926" s="248"/>
      <x:c r="TMU5926" s="248"/>
      <x:c r="TMV5926" s="248"/>
      <x:c r="TMW5926" s="248"/>
      <x:c r="TMX5926" s="248"/>
      <x:c r="TMY5926" s="248"/>
      <x:c r="TMZ5926" s="248"/>
      <x:c r="TNA5926" s="248"/>
      <x:c r="TNB5926" s="248"/>
      <x:c r="TNC5926" s="248"/>
      <x:c r="TND5926" s="248"/>
      <x:c r="TNE5926" s="248"/>
      <x:c r="TNF5926" s="248"/>
      <x:c r="TNG5926" s="248"/>
      <x:c r="TNH5926" s="248"/>
      <x:c r="TNI5926" s="248"/>
      <x:c r="TNJ5926" s="248"/>
      <x:c r="TNK5926" s="248"/>
      <x:c r="TNL5926" s="248"/>
      <x:c r="TNM5926" s="248"/>
      <x:c r="TNN5926" s="248"/>
      <x:c r="TNO5926" s="248"/>
      <x:c r="TNP5926" s="248"/>
      <x:c r="TNQ5926" s="248"/>
      <x:c r="TNR5926" s="248"/>
      <x:c r="TNS5926" s="248"/>
      <x:c r="TNT5926" s="248"/>
      <x:c r="TNU5926" s="248"/>
      <x:c r="TNV5926" s="248"/>
      <x:c r="TNW5926" s="248"/>
      <x:c r="TNX5926" s="248"/>
      <x:c r="TNY5926" s="248"/>
      <x:c r="TNZ5926" s="248"/>
      <x:c r="TOA5926" s="248"/>
      <x:c r="TOB5926" s="248"/>
      <x:c r="TOC5926" s="248"/>
      <x:c r="TOD5926" s="248"/>
      <x:c r="TOE5926" s="248"/>
      <x:c r="TOF5926" s="248"/>
      <x:c r="TOG5926" s="248"/>
      <x:c r="TOH5926" s="248"/>
      <x:c r="TOI5926" s="248"/>
      <x:c r="TOJ5926" s="248"/>
      <x:c r="TOK5926" s="248"/>
      <x:c r="TOL5926" s="248"/>
      <x:c r="TOM5926" s="248"/>
      <x:c r="TON5926" s="248"/>
      <x:c r="TOO5926" s="248"/>
      <x:c r="TOP5926" s="248"/>
      <x:c r="TOQ5926" s="248"/>
      <x:c r="TOR5926" s="248"/>
      <x:c r="TOS5926" s="248"/>
      <x:c r="TOT5926" s="248"/>
      <x:c r="TOU5926" s="248"/>
      <x:c r="TOV5926" s="248"/>
      <x:c r="TOW5926" s="248"/>
      <x:c r="TOX5926" s="248"/>
      <x:c r="TOY5926" s="248"/>
      <x:c r="TOZ5926" s="248"/>
      <x:c r="TPA5926" s="248"/>
      <x:c r="TPB5926" s="248"/>
      <x:c r="TPC5926" s="248"/>
      <x:c r="TPD5926" s="248"/>
      <x:c r="TPE5926" s="248"/>
      <x:c r="TPF5926" s="248"/>
      <x:c r="TPG5926" s="248"/>
      <x:c r="TPH5926" s="248"/>
      <x:c r="TPI5926" s="248"/>
      <x:c r="TPJ5926" s="248"/>
      <x:c r="TPK5926" s="248"/>
      <x:c r="TPL5926" s="248"/>
      <x:c r="TPM5926" s="248"/>
      <x:c r="TPN5926" s="248"/>
      <x:c r="TPO5926" s="248"/>
      <x:c r="TPP5926" s="248"/>
      <x:c r="TPQ5926" s="248"/>
      <x:c r="TPR5926" s="248"/>
      <x:c r="TPS5926" s="248"/>
      <x:c r="TPT5926" s="248"/>
      <x:c r="TPU5926" s="248"/>
      <x:c r="TPV5926" s="248"/>
      <x:c r="TPW5926" s="248"/>
      <x:c r="TPX5926" s="248"/>
      <x:c r="TPY5926" s="248"/>
      <x:c r="TPZ5926" s="248"/>
      <x:c r="TQA5926" s="248"/>
      <x:c r="TQB5926" s="248"/>
      <x:c r="TQC5926" s="248"/>
      <x:c r="TQD5926" s="248"/>
      <x:c r="TQE5926" s="248"/>
      <x:c r="TQF5926" s="248"/>
      <x:c r="TQG5926" s="248"/>
      <x:c r="TQH5926" s="248"/>
      <x:c r="TQI5926" s="248"/>
      <x:c r="TQJ5926" s="248"/>
      <x:c r="TQK5926" s="248"/>
      <x:c r="TQL5926" s="248"/>
      <x:c r="TQM5926" s="248"/>
      <x:c r="TQN5926" s="248"/>
      <x:c r="TQO5926" s="248"/>
      <x:c r="TQP5926" s="248"/>
      <x:c r="TQQ5926" s="248"/>
      <x:c r="TQR5926" s="248"/>
      <x:c r="TQS5926" s="248"/>
      <x:c r="TQT5926" s="248"/>
      <x:c r="TQU5926" s="248"/>
      <x:c r="TQV5926" s="248"/>
      <x:c r="TQW5926" s="248"/>
      <x:c r="TQX5926" s="248"/>
      <x:c r="TQY5926" s="248"/>
      <x:c r="TQZ5926" s="248"/>
      <x:c r="TRA5926" s="248"/>
      <x:c r="TRB5926" s="248"/>
      <x:c r="TRC5926" s="248"/>
      <x:c r="TRD5926" s="248"/>
      <x:c r="TRE5926" s="248"/>
      <x:c r="TRF5926" s="248"/>
      <x:c r="TRG5926" s="248"/>
      <x:c r="TRH5926" s="248"/>
      <x:c r="TRI5926" s="248"/>
      <x:c r="TRJ5926" s="248"/>
      <x:c r="TRK5926" s="248"/>
      <x:c r="TRL5926" s="248"/>
      <x:c r="TRM5926" s="248"/>
      <x:c r="TRN5926" s="248"/>
      <x:c r="TRO5926" s="248"/>
      <x:c r="TRP5926" s="248"/>
      <x:c r="TRQ5926" s="248"/>
      <x:c r="TRR5926" s="248"/>
      <x:c r="TRS5926" s="248"/>
      <x:c r="TRT5926" s="248"/>
      <x:c r="TRU5926" s="248"/>
      <x:c r="TRV5926" s="248"/>
      <x:c r="TRW5926" s="248"/>
      <x:c r="TRX5926" s="248"/>
      <x:c r="TRY5926" s="248"/>
      <x:c r="TRZ5926" s="248"/>
      <x:c r="TSA5926" s="248"/>
      <x:c r="TSB5926" s="248"/>
      <x:c r="TSC5926" s="248"/>
      <x:c r="TSD5926" s="248"/>
      <x:c r="TSE5926" s="248"/>
      <x:c r="TSF5926" s="248"/>
      <x:c r="TSG5926" s="248"/>
      <x:c r="TSH5926" s="248"/>
      <x:c r="TSI5926" s="248"/>
      <x:c r="TSJ5926" s="248"/>
      <x:c r="TSK5926" s="248"/>
      <x:c r="TSL5926" s="248"/>
      <x:c r="TSM5926" s="248"/>
      <x:c r="TSN5926" s="248"/>
      <x:c r="TSO5926" s="248"/>
      <x:c r="TSP5926" s="248"/>
      <x:c r="TSQ5926" s="248"/>
      <x:c r="TSR5926" s="248"/>
      <x:c r="TSS5926" s="248"/>
      <x:c r="TST5926" s="248"/>
      <x:c r="TSU5926" s="248"/>
      <x:c r="TSV5926" s="248"/>
      <x:c r="TSW5926" s="248"/>
      <x:c r="TSX5926" s="248"/>
      <x:c r="TSY5926" s="248"/>
      <x:c r="TSZ5926" s="248"/>
      <x:c r="TTA5926" s="248"/>
      <x:c r="TTB5926" s="248"/>
      <x:c r="TTC5926" s="248"/>
      <x:c r="TTD5926" s="248"/>
      <x:c r="TTE5926" s="248"/>
      <x:c r="TTF5926" s="248"/>
      <x:c r="TTG5926" s="248"/>
      <x:c r="TTH5926" s="248"/>
      <x:c r="TTI5926" s="248"/>
      <x:c r="TTJ5926" s="248"/>
      <x:c r="TTK5926" s="248"/>
      <x:c r="TTL5926" s="248"/>
      <x:c r="TTM5926" s="248"/>
      <x:c r="TTN5926" s="248"/>
      <x:c r="TTO5926" s="248"/>
      <x:c r="TTP5926" s="248"/>
      <x:c r="TTQ5926" s="248"/>
      <x:c r="TTR5926" s="248"/>
      <x:c r="TTS5926" s="248"/>
      <x:c r="TTT5926" s="248"/>
      <x:c r="TTU5926" s="248"/>
      <x:c r="TTV5926" s="248"/>
      <x:c r="TTW5926" s="248"/>
      <x:c r="TTX5926" s="248"/>
      <x:c r="TTY5926" s="248"/>
      <x:c r="TTZ5926" s="248"/>
      <x:c r="TUA5926" s="248"/>
      <x:c r="TUB5926" s="248"/>
      <x:c r="TUC5926" s="248"/>
      <x:c r="TUD5926" s="248"/>
      <x:c r="TUE5926" s="248"/>
      <x:c r="TUF5926" s="248"/>
      <x:c r="TUG5926" s="248"/>
      <x:c r="TUH5926" s="248"/>
      <x:c r="TUI5926" s="248"/>
      <x:c r="TUJ5926" s="248"/>
      <x:c r="TUK5926" s="248"/>
      <x:c r="TUL5926" s="248"/>
      <x:c r="TUM5926" s="248"/>
      <x:c r="TUN5926" s="248"/>
      <x:c r="TUO5926" s="248"/>
      <x:c r="TUP5926" s="248"/>
      <x:c r="TUQ5926" s="248"/>
      <x:c r="TUR5926" s="248"/>
      <x:c r="TUS5926" s="248"/>
      <x:c r="TUT5926" s="248"/>
      <x:c r="TUU5926" s="248"/>
      <x:c r="TUV5926" s="248"/>
      <x:c r="TUW5926" s="248"/>
      <x:c r="TUX5926" s="248"/>
      <x:c r="TUY5926" s="248"/>
      <x:c r="TUZ5926" s="248"/>
      <x:c r="TVA5926" s="248"/>
      <x:c r="TVB5926" s="248"/>
      <x:c r="TVC5926" s="248"/>
      <x:c r="TVD5926" s="248"/>
      <x:c r="TVE5926" s="248"/>
      <x:c r="TVF5926" s="248"/>
      <x:c r="TVG5926" s="248"/>
      <x:c r="TVH5926" s="248"/>
      <x:c r="TVI5926" s="248"/>
      <x:c r="TVJ5926" s="248"/>
      <x:c r="TVK5926" s="248"/>
      <x:c r="TVL5926" s="248"/>
      <x:c r="TVM5926" s="248"/>
      <x:c r="TVN5926" s="248"/>
      <x:c r="TVO5926" s="248"/>
      <x:c r="TVP5926" s="248"/>
      <x:c r="TVQ5926" s="248"/>
      <x:c r="TVR5926" s="248"/>
      <x:c r="TVS5926" s="248"/>
      <x:c r="TVT5926" s="248"/>
      <x:c r="TVU5926" s="248"/>
      <x:c r="TVV5926" s="248"/>
      <x:c r="TVW5926" s="248"/>
      <x:c r="TVX5926" s="248"/>
      <x:c r="TVY5926" s="248"/>
      <x:c r="TVZ5926" s="248"/>
      <x:c r="TWA5926" s="248"/>
      <x:c r="TWB5926" s="248"/>
      <x:c r="TWC5926" s="248"/>
      <x:c r="TWD5926" s="248"/>
      <x:c r="TWE5926" s="248"/>
      <x:c r="TWF5926" s="248"/>
      <x:c r="TWG5926" s="248"/>
      <x:c r="TWH5926" s="248"/>
      <x:c r="TWI5926" s="248"/>
      <x:c r="TWJ5926" s="248"/>
      <x:c r="TWK5926" s="248"/>
      <x:c r="TWL5926" s="248"/>
      <x:c r="TWM5926" s="248"/>
      <x:c r="TWN5926" s="248"/>
      <x:c r="TWO5926" s="248"/>
      <x:c r="TWP5926" s="248"/>
      <x:c r="TWQ5926" s="248"/>
      <x:c r="TWR5926" s="248"/>
      <x:c r="TWS5926" s="248"/>
      <x:c r="TWT5926" s="248"/>
      <x:c r="TWU5926" s="248"/>
      <x:c r="TWV5926" s="248"/>
      <x:c r="TWW5926" s="248"/>
      <x:c r="TWX5926" s="248"/>
      <x:c r="TWY5926" s="248"/>
      <x:c r="TWZ5926" s="248"/>
      <x:c r="TXA5926" s="248"/>
      <x:c r="TXB5926" s="248"/>
      <x:c r="TXC5926" s="248"/>
      <x:c r="TXD5926" s="248"/>
      <x:c r="TXE5926" s="248"/>
      <x:c r="TXF5926" s="248"/>
      <x:c r="TXG5926" s="248"/>
      <x:c r="TXH5926" s="248"/>
      <x:c r="TXI5926" s="248"/>
      <x:c r="TXJ5926" s="248"/>
      <x:c r="TXK5926" s="248"/>
      <x:c r="TXL5926" s="248"/>
      <x:c r="TXM5926" s="248"/>
      <x:c r="TXN5926" s="248"/>
      <x:c r="TXO5926" s="248"/>
      <x:c r="TXP5926" s="248"/>
      <x:c r="TXQ5926" s="248"/>
      <x:c r="TXR5926" s="248"/>
      <x:c r="TXS5926" s="248"/>
      <x:c r="TXT5926" s="248"/>
      <x:c r="TXU5926" s="248"/>
      <x:c r="TXV5926" s="248"/>
      <x:c r="TXW5926" s="248"/>
      <x:c r="TXX5926" s="248"/>
      <x:c r="TXY5926" s="248"/>
      <x:c r="TXZ5926" s="248"/>
      <x:c r="TYA5926" s="248"/>
      <x:c r="TYB5926" s="248"/>
      <x:c r="TYC5926" s="248"/>
      <x:c r="TYD5926" s="248"/>
      <x:c r="TYE5926" s="248"/>
      <x:c r="TYF5926" s="248"/>
      <x:c r="TYG5926" s="248"/>
      <x:c r="TYH5926" s="248"/>
      <x:c r="TYI5926" s="248"/>
      <x:c r="TYJ5926" s="248"/>
      <x:c r="TYK5926" s="248"/>
      <x:c r="TYL5926" s="248"/>
      <x:c r="TYM5926" s="248"/>
      <x:c r="TYN5926" s="248"/>
      <x:c r="TYO5926" s="248"/>
      <x:c r="TYP5926" s="248"/>
      <x:c r="TYQ5926" s="248"/>
      <x:c r="TYR5926" s="248"/>
      <x:c r="TYS5926" s="248"/>
      <x:c r="TYT5926" s="248"/>
      <x:c r="TYU5926" s="248"/>
      <x:c r="TYV5926" s="248"/>
      <x:c r="TYW5926" s="248"/>
      <x:c r="TYX5926" s="248"/>
      <x:c r="TYY5926" s="248"/>
      <x:c r="TYZ5926" s="248"/>
      <x:c r="TZA5926" s="248"/>
      <x:c r="TZB5926" s="248"/>
      <x:c r="TZC5926" s="248"/>
      <x:c r="TZD5926" s="248"/>
      <x:c r="TZE5926" s="248"/>
      <x:c r="TZF5926" s="248"/>
      <x:c r="TZG5926" s="248"/>
      <x:c r="TZH5926" s="248"/>
      <x:c r="TZI5926" s="248"/>
      <x:c r="TZJ5926" s="248"/>
      <x:c r="TZK5926" s="248"/>
      <x:c r="TZL5926" s="248"/>
      <x:c r="TZM5926" s="248"/>
      <x:c r="TZN5926" s="248"/>
      <x:c r="TZO5926" s="248"/>
      <x:c r="TZP5926" s="248"/>
      <x:c r="TZQ5926" s="248"/>
      <x:c r="TZR5926" s="248"/>
      <x:c r="TZS5926" s="248"/>
      <x:c r="TZT5926" s="248"/>
      <x:c r="TZU5926" s="248"/>
      <x:c r="TZV5926" s="248"/>
      <x:c r="TZW5926" s="248"/>
      <x:c r="TZX5926" s="248"/>
      <x:c r="TZY5926" s="248"/>
      <x:c r="TZZ5926" s="248"/>
      <x:c r="UAA5926" s="248"/>
      <x:c r="UAB5926" s="248"/>
      <x:c r="UAC5926" s="248"/>
      <x:c r="UAD5926" s="248"/>
      <x:c r="UAE5926" s="248"/>
      <x:c r="UAF5926" s="248"/>
      <x:c r="UAG5926" s="248"/>
      <x:c r="UAH5926" s="248"/>
      <x:c r="UAI5926" s="248"/>
      <x:c r="UAJ5926" s="248"/>
      <x:c r="UAK5926" s="248"/>
      <x:c r="UAL5926" s="248"/>
      <x:c r="UAM5926" s="248"/>
      <x:c r="UAN5926" s="248"/>
      <x:c r="UAO5926" s="248"/>
      <x:c r="UAP5926" s="248"/>
      <x:c r="UAQ5926" s="248"/>
      <x:c r="UAR5926" s="248"/>
      <x:c r="UAS5926" s="248"/>
      <x:c r="UAT5926" s="248"/>
      <x:c r="UAU5926" s="248"/>
      <x:c r="UAV5926" s="248"/>
      <x:c r="UAW5926" s="248"/>
      <x:c r="UAX5926" s="248"/>
      <x:c r="UAY5926" s="248"/>
      <x:c r="UAZ5926" s="248"/>
      <x:c r="UBA5926" s="248"/>
      <x:c r="UBB5926" s="248"/>
      <x:c r="UBC5926" s="248"/>
      <x:c r="UBD5926" s="248"/>
      <x:c r="UBE5926" s="248"/>
      <x:c r="UBF5926" s="248"/>
      <x:c r="UBG5926" s="248"/>
      <x:c r="UBH5926" s="248"/>
      <x:c r="UBI5926" s="248"/>
      <x:c r="UBJ5926" s="248"/>
      <x:c r="UBK5926" s="248"/>
      <x:c r="UBL5926" s="248"/>
      <x:c r="UBM5926" s="248"/>
      <x:c r="UBN5926" s="248"/>
      <x:c r="UBO5926" s="248"/>
      <x:c r="UBP5926" s="248"/>
      <x:c r="UBQ5926" s="248"/>
      <x:c r="UBR5926" s="248"/>
      <x:c r="UBS5926" s="248"/>
      <x:c r="UBT5926" s="248"/>
      <x:c r="UBU5926" s="248"/>
      <x:c r="UBV5926" s="248"/>
      <x:c r="UBW5926" s="248"/>
      <x:c r="UBX5926" s="248"/>
      <x:c r="UBY5926" s="248"/>
      <x:c r="UBZ5926" s="248"/>
      <x:c r="UCA5926" s="248"/>
      <x:c r="UCB5926" s="248"/>
      <x:c r="UCC5926" s="248"/>
      <x:c r="UCD5926" s="248"/>
      <x:c r="UCE5926" s="248"/>
      <x:c r="UCF5926" s="248"/>
      <x:c r="UCG5926" s="248"/>
      <x:c r="UCH5926" s="248"/>
      <x:c r="UCI5926" s="248"/>
      <x:c r="UCJ5926" s="248"/>
      <x:c r="UCK5926" s="248"/>
      <x:c r="UCL5926" s="248"/>
      <x:c r="UCM5926" s="248"/>
      <x:c r="UCN5926" s="248"/>
      <x:c r="UCO5926" s="248"/>
      <x:c r="UCP5926" s="248"/>
      <x:c r="UCQ5926" s="248"/>
      <x:c r="UCR5926" s="248"/>
      <x:c r="UCS5926" s="248"/>
      <x:c r="UCT5926" s="248"/>
      <x:c r="UCU5926" s="248"/>
      <x:c r="UCV5926" s="248"/>
      <x:c r="UCW5926" s="248"/>
      <x:c r="UCX5926" s="248"/>
      <x:c r="UCY5926" s="248"/>
      <x:c r="UCZ5926" s="248"/>
      <x:c r="UDA5926" s="248"/>
      <x:c r="UDB5926" s="248"/>
      <x:c r="UDC5926" s="248"/>
      <x:c r="UDD5926" s="248"/>
      <x:c r="UDE5926" s="248"/>
      <x:c r="UDF5926" s="248"/>
      <x:c r="UDG5926" s="248"/>
      <x:c r="UDH5926" s="248"/>
      <x:c r="UDI5926" s="248"/>
      <x:c r="UDJ5926" s="248"/>
      <x:c r="UDK5926" s="248"/>
      <x:c r="UDL5926" s="248"/>
      <x:c r="UDM5926" s="248"/>
      <x:c r="UDN5926" s="248"/>
      <x:c r="UDO5926" s="248"/>
      <x:c r="UDP5926" s="248"/>
      <x:c r="UDQ5926" s="248"/>
      <x:c r="UDR5926" s="248"/>
      <x:c r="UDS5926" s="248"/>
      <x:c r="UDT5926" s="248"/>
      <x:c r="UDU5926" s="248"/>
      <x:c r="UDV5926" s="248"/>
      <x:c r="UDW5926" s="248"/>
      <x:c r="UDX5926" s="248"/>
      <x:c r="UDY5926" s="248"/>
      <x:c r="UDZ5926" s="248"/>
      <x:c r="UEA5926" s="248"/>
      <x:c r="UEB5926" s="248"/>
      <x:c r="UEC5926" s="248"/>
      <x:c r="UED5926" s="248"/>
      <x:c r="UEE5926" s="248"/>
      <x:c r="UEF5926" s="248"/>
      <x:c r="UEG5926" s="248"/>
      <x:c r="UEH5926" s="248"/>
      <x:c r="UEI5926" s="248"/>
      <x:c r="UEJ5926" s="248"/>
      <x:c r="UEK5926" s="248"/>
      <x:c r="UEL5926" s="248"/>
      <x:c r="UEM5926" s="248"/>
      <x:c r="UEN5926" s="248"/>
      <x:c r="UEO5926" s="248"/>
      <x:c r="UEP5926" s="248"/>
      <x:c r="UEQ5926" s="248"/>
      <x:c r="UER5926" s="248"/>
      <x:c r="UES5926" s="248"/>
      <x:c r="UET5926" s="248"/>
      <x:c r="UEU5926" s="248"/>
      <x:c r="UEV5926" s="248"/>
      <x:c r="UEW5926" s="248"/>
      <x:c r="UEX5926" s="248"/>
      <x:c r="UEY5926" s="248"/>
      <x:c r="UEZ5926" s="248"/>
      <x:c r="UFA5926" s="248"/>
      <x:c r="UFB5926" s="248"/>
      <x:c r="UFC5926" s="248"/>
      <x:c r="UFD5926" s="248"/>
      <x:c r="UFE5926" s="248"/>
      <x:c r="UFF5926" s="248"/>
      <x:c r="UFG5926" s="248"/>
      <x:c r="UFH5926" s="248"/>
      <x:c r="UFI5926" s="248"/>
      <x:c r="UFJ5926" s="248"/>
      <x:c r="UFK5926" s="248"/>
      <x:c r="UFL5926" s="248"/>
      <x:c r="UFM5926" s="248"/>
      <x:c r="UFN5926" s="248"/>
      <x:c r="UFO5926" s="248"/>
      <x:c r="UFP5926" s="248"/>
      <x:c r="UFQ5926" s="248"/>
      <x:c r="UFR5926" s="248"/>
      <x:c r="UFS5926" s="248"/>
      <x:c r="UFT5926" s="248"/>
      <x:c r="UFU5926" s="248"/>
      <x:c r="UFV5926" s="248"/>
      <x:c r="UFW5926" s="248"/>
      <x:c r="UFX5926" s="248"/>
      <x:c r="UFY5926" s="248"/>
      <x:c r="UFZ5926" s="248"/>
      <x:c r="UGA5926" s="248"/>
      <x:c r="UGB5926" s="248"/>
      <x:c r="UGC5926" s="248"/>
      <x:c r="UGD5926" s="248"/>
      <x:c r="UGE5926" s="248"/>
      <x:c r="UGF5926" s="248"/>
      <x:c r="UGG5926" s="248"/>
      <x:c r="UGH5926" s="248"/>
      <x:c r="UGI5926" s="248"/>
      <x:c r="UGJ5926" s="248"/>
      <x:c r="UGK5926" s="248"/>
      <x:c r="UGL5926" s="248"/>
      <x:c r="UGM5926" s="248"/>
      <x:c r="UGN5926" s="248"/>
      <x:c r="UGO5926" s="248"/>
      <x:c r="UGP5926" s="248"/>
      <x:c r="UGQ5926" s="248"/>
      <x:c r="UGR5926" s="248"/>
      <x:c r="UGS5926" s="248"/>
      <x:c r="UGT5926" s="248"/>
      <x:c r="UGU5926" s="248"/>
      <x:c r="UGV5926" s="248"/>
      <x:c r="UGW5926" s="248"/>
      <x:c r="UGX5926" s="248"/>
      <x:c r="UGY5926" s="248"/>
      <x:c r="UGZ5926" s="248"/>
      <x:c r="UHA5926" s="248"/>
      <x:c r="UHB5926" s="248"/>
      <x:c r="UHC5926" s="248"/>
      <x:c r="UHD5926" s="248"/>
      <x:c r="UHE5926" s="248"/>
      <x:c r="UHF5926" s="248"/>
      <x:c r="UHG5926" s="248"/>
      <x:c r="UHH5926" s="248"/>
      <x:c r="UHI5926" s="248"/>
      <x:c r="UHJ5926" s="248"/>
      <x:c r="UHK5926" s="248"/>
      <x:c r="UHL5926" s="248"/>
      <x:c r="UHM5926" s="248"/>
      <x:c r="UHN5926" s="248"/>
      <x:c r="UHO5926" s="248"/>
      <x:c r="UHP5926" s="248"/>
      <x:c r="UHQ5926" s="248"/>
      <x:c r="UHR5926" s="248"/>
      <x:c r="UHS5926" s="248"/>
      <x:c r="UHT5926" s="248"/>
      <x:c r="UHU5926" s="248"/>
      <x:c r="UHV5926" s="248"/>
      <x:c r="UHW5926" s="248"/>
      <x:c r="UHX5926" s="248"/>
      <x:c r="UHY5926" s="248"/>
      <x:c r="UHZ5926" s="248"/>
      <x:c r="UIA5926" s="248"/>
      <x:c r="UIB5926" s="248"/>
      <x:c r="UIC5926" s="248"/>
      <x:c r="UID5926" s="248"/>
      <x:c r="UIE5926" s="248"/>
      <x:c r="UIF5926" s="248"/>
      <x:c r="UIG5926" s="248"/>
      <x:c r="UIH5926" s="248"/>
      <x:c r="UII5926" s="248"/>
      <x:c r="UIJ5926" s="248"/>
      <x:c r="UIK5926" s="248"/>
      <x:c r="UIL5926" s="248"/>
      <x:c r="UIM5926" s="248"/>
      <x:c r="UIN5926" s="248"/>
      <x:c r="UIO5926" s="248"/>
      <x:c r="UIP5926" s="248"/>
      <x:c r="UIQ5926" s="248"/>
      <x:c r="UIR5926" s="248"/>
      <x:c r="UIS5926" s="248"/>
      <x:c r="UIT5926" s="248"/>
      <x:c r="UIU5926" s="248"/>
      <x:c r="UIV5926" s="248"/>
      <x:c r="UIW5926" s="248"/>
      <x:c r="UIX5926" s="248"/>
      <x:c r="UIY5926" s="248"/>
      <x:c r="UIZ5926" s="248"/>
      <x:c r="UJA5926" s="248"/>
      <x:c r="UJB5926" s="248"/>
      <x:c r="UJC5926" s="248"/>
      <x:c r="UJD5926" s="248"/>
      <x:c r="UJE5926" s="248"/>
      <x:c r="UJF5926" s="248"/>
      <x:c r="UJG5926" s="248"/>
      <x:c r="UJH5926" s="248"/>
      <x:c r="UJI5926" s="248"/>
      <x:c r="UJJ5926" s="248"/>
      <x:c r="UJK5926" s="248"/>
      <x:c r="UJL5926" s="248"/>
      <x:c r="UJM5926" s="248"/>
      <x:c r="UJN5926" s="248"/>
      <x:c r="UJO5926" s="248"/>
      <x:c r="UJP5926" s="248"/>
      <x:c r="UJQ5926" s="248"/>
      <x:c r="UJR5926" s="248"/>
      <x:c r="UJS5926" s="248"/>
      <x:c r="UJT5926" s="248"/>
      <x:c r="UJU5926" s="248"/>
      <x:c r="UJV5926" s="248"/>
      <x:c r="UJW5926" s="248"/>
      <x:c r="UJX5926" s="248"/>
      <x:c r="UJY5926" s="248"/>
      <x:c r="UJZ5926" s="248"/>
      <x:c r="UKA5926" s="248"/>
      <x:c r="UKB5926" s="248"/>
      <x:c r="UKC5926" s="248"/>
      <x:c r="UKD5926" s="248"/>
      <x:c r="UKE5926" s="248"/>
      <x:c r="UKF5926" s="248"/>
      <x:c r="UKG5926" s="248"/>
      <x:c r="UKH5926" s="248"/>
      <x:c r="UKI5926" s="248"/>
      <x:c r="UKJ5926" s="248"/>
      <x:c r="UKK5926" s="248"/>
      <x:c r="UKL5926" s="248"/>
      <x:c r="UKM5926" s="248"/>
      <x:c r="UKN5926" s="248"/>
      <x:c r="UKO5926" s="248"/>
      <x:c r="UKP5926" s="248"/>
      <x:c r="UKQ5926" s="248"/>
      <x:c r="UKR5926" s="248"/>
      <x:c r="UKS5926" s="248"/>
      <x:c r="UKT5926" s="248"/>
      <x:c r="UKU5926" s="248"/>
      <x:c r="UKV5926" s="248"/>
      <x:c r="UKW5926" s="248"/>
      <x:c r="UKX5926" s="248"/>
      <x:c r="UKY5926" s="248"/>
      <x:c r="UKZ5926" s="248"/>
      <x:c r="ULA5926" s="248"/>
      <x:c r="ULB5926" s="248"/>
      <x:c r="ULC5926" s="248"/>
      <x:c r="ULD5926" s="248"/>
      <x:c r="ULE5926" s="248"/>
      <x:c r="ULF5926" s="248"/>
      <x:c r="ULG5926" s="248"/>
      <x:c r="ULH5926" s="248"/>
      <x:c r="ULI5926" s="248"/>
      <x:c r="ULJ5926" s="248"/>
      <x:c r="ULK5926" s="248"/>
      <x:c r="ULL5926" s="248"/>
      <x:c r="ULM5926" s="248"/>
      <x:c r="ULN5926" s="248"/>
      <x:c r="ULO5926" s="248"/>
      <x:c r="ULP5926" s="248"/>
      <x:c r="ULQ5926" s="248"/>
      <x:c r="ULR5926" s="248"/>
      <x:c r="ULS5926" s="248"/>
      <x:c r="ULT5926" s="248"/>
      <x:c r="ULU5926" s="248"/>
      <x:c r="ULV5926" s="248"/>
      <x:c r="ULW5926" s="248"/>
      <x:c r="ULX5926" s="248"/>
      <x:c r="ULY5926" s="248"/>
      <x:c r="ULZ5926" s="248"/>
      <x:c r="UMA5926" s="248"/>
      <x:c r="UMB5926" s="248"/>
      <x:c r="UMC5926" s="248"/>
      <x:c r="UMD5926" s="248"/>
      <x:c r="UME5926" s="248"/>
      <x:c r="UMF5926" s="248"/>
      <x:c r="UMG5926" s="248"/>
      <x:c r="UMH5926" s="248"/>
      <x:c r="UMI5926" s="248"/>
      <x:c r="UMJ5926" s="248"/>
      <x:c r="UMK5926" s="248"/>
      <x:c r="UML5926" s="248"/>
      <x:c r="UMM5926" s="248"/>
      <x:c r="UMN5926" s="248"/>
      <x:c r="UMO5926" s="248"/>
      <x:c r="UMP5926" s="248"/>
      <x:c r="UMQ5926" s="248"/>
      <x:c r="UMR5926" s="248"/>
      <x:c r="UMS5926" s="248"/>
      <x:c r="UMT5926" s="248"/>
      <x:c r="UMU5926" s="248"/>
      <x:c r="UMV5926" s="248"/>
      <x:c r="UMW5926" s="248"/>
      <x:c r="UMX5926" s="248"/>
      <x:c r="UMY5926" s="248"/>
      <x:c r="UMZ5926" s="248"/>
      <x:c r="UNA5926" s="248"/>
      <x:c r="UNB5926" s="248"/>
      <x:c r="UNC5926" s="248"/>
      <x:c r="UND5926" s="248"/>
      <x:c r="UNE5926" s="248"/>
      <x:c r="UNF5926" s="248"/>
      <x:c r="UNG5926" s="248"/>
      <x:c r="UNH5926" s="248"/>
      <x:c r="UNI5926" s="248"/>
      <x:c r="UNJ5926" s="248"/>
      <x:c r="UNK5926" s="248"/>
      <x:c r="UNL5926" s="248"/>
      <x:c r="UNM5926" s="248"/>
      <x:c r="UNN5926" s="248"/>
      <x:c r="UNO5926" s="248"/>
      <x:c r="UNP5926" s="248"/>
      <x:c r="UNQ5926" s="248"/>
      <x:c r="UNR5926" s="248"/>
      <x:c r="UNS5926" s="248"/>
      <x:c r="UNT5926" s="248"/>
      <x:c r="UNU5926" s="248"/>
      <x:c r="UNV5926" s="248"/>
      <x:c r="UNW5926" s="248"/>
      <x:c r="UNX5926" s="248"/>
      <x:c r="UNY5926" s="248"/>
      <x:c r="UNZ5926" s="248"/>
      <x:c r="UOA5926" s="248"/>
      <x:c r="UOB5926" s="248"/>
      <x:c r="UOC5926" s="248"/>
      <x:c r="UOD5926" s="248"/>
      <x:c r="UOE5926" s="248"/>
      <x:c r="UOF5926" s="248"/>
      <x:c r="UOG5926" s="248"/>
      <x:c r="UOH5926" s="248"/>
      <x:c r="UOI5926" s="248"/>
      <x:c r="UOJ5926" s="248"/>
      <x:c r="UOK5926" s="248"/>
      <x:c r="UOL5926" s="248"/>
      <x:c r="UOM5926" s="248"/>
      <x:c r="UON5926" s="248"/>
      <x:c r="UOO5926" s="248"/>
      <x:c r="UOP5926" s="248"/>
      <x:c r="UOQ5926" s="248"/>
      <x:c r="UOR5926" s="248"/>
      <x:c r="UOS5926" s="248"/>
      <x:c r="UOT5926" s="248"/>
      <x:c r="UOU5926" s="248"/>
      <x:c r="UOV5926" s="248"/>
      <x:c r="UOW5926" s="248"/>
      <x:c r="UOX5926" s="248"/>
      <x:c r="UOY5926" s="248"/>
      <x:c r="UOZ5926" s="248"/>
      <x:c r="UPA5926" s="248"/>
      <x:c r="UPB5926" s="248"/>
      <x:c r="UPC5926" s="248"/>
      <x:c r="UPD5926" s="248"/>
      <x:c r="UPE5926" s="248"/>
      <x:c r="UPF5926" s="248"/>
      <x:c r="UPG5926" s="248"/>
      <x:c r="UPH5926" s="248"/>
      <x:c r="UPI5926" s="248"/>
      <x:c r="UPJ5926" s="248"/>
      <x:c r="UPK5926" s="248"/>
      <x:c r="UPL5926" s="248"/>
      <x:c r="UPM5926" s="248"/>
      <x:c r="UPN5926" s="248"/>
      <x:c r="UPO5926" s="248"/>
      <x:c r="UPP5926" s="248"/>
      <x:c r="UPQ5926" s="248"/>
      <x:c r="UPR5926" s="248"/>
      <x:c r="UPS5926" s="248"/>
      <x:c r="UPT5926" s="248"/>
      <x:c r="UPU5926" s="248"/>
      <x:c r="UPV5926" s="248"/>
      <x:c r="UPW5926" s="248"/>
      <x:c r="UPX5926" s="248"/>
      <x:c r="UPY5926" s="248"/>
      <x:c r="UPZ5926" s="248"/>
      <x:c r="UQA5926" s="248"/>
      <x:c r="UQB5926" s="248"/>
      <x:c r="UQC5926" s="248"/>
      <x:c r="UQD5926" s="248"/>
      <x:c r="UQE5926" s="248"/>
      <x:c r="UQF5926" s="248"/>
      <x:c r="UQG5926" s="248"/>
      <x:c r="UQH5926" s="248"/>
      <x:c r="UQI5926" s="248"/>
      <x:c r="UQJ5926" s="248"/>
      <x:c r="UQK5926" s="248"/>
      <x:c r="UQL5926" s="248"/>
      <x:c r="UQM5926" s="248"/>
      <x:c r="UQN5926" s="248"/>
      <x:c r="UQO5926" s="248"/>
      <x:c r="UQP5926" s="248"/>
      <x:c r="UQQ5926" s="248"/>
      <x:c r="UQR5926" s="248"/>
      <x:c r="UQS5926" s="248"/>
      <x:c r="UQT5926" s="248"/>
      <x:c r="UQU5926" s="248"/>
      <x:c r="UQV5926" s="248"/>
      <x:c r="UQW5926" s="248"/>
      <x:c r="UQX5926" s="248"/>
      <x:c r="UQY5926" s="248"/>
      <x:c r="UQZ5926" s="248"/>
      <x:c r="URA5926" s="248"/>
      <x:c r="URB5926" s="248"/>
      <x:c r="URC5926" s="248"/>
      <x:c r="URD5926" s="248"/>
      <x:c r="URE5926" s="248"/>
      <x:c r="URF5926" s="248"/>
      <x:c r="URG5926" s="248"/>
      <x:c r="URH5926" s="248"/>
      <x:c r="URI5926" s="248"/>
      <x:c r="URJ5926" s="248"/>
      <x:c r="URK5926" s="248"/>
      <x:c r="URL5926" s="248"/>
      <x:c r="URM5926" s="248"/>
      <x:c r="URN5926" s="248"/>
      <x:c r="URO5926" s="248"/>
      <x:c r="URP5926" s="248"/>
      <x:c r="URQ5926" s="248"/>
      <x:c r="URR5926" s="248"/>
      <x:c r="URS5926" s="248"/>
      <x:c r="URT5926" s="248"/>
      <x:c r="URU5926" s="248"/>
      <x:c r="URV5926" s="248"/>
      <x:c r="URW5926" s="248"/>
      <x:c r="URX5926" s="248"/>
      <x:c r="URY5926" s="248"/>
      <x:c r="URZ5926" s="248"/>
      <x:c r="USA5926" s="248"/>
      <x:c r="USB5926" s="248"/>
      <x:c r="USC5926" s="248"/>
      <x:c r="USD5926" s="248"/>
      <x:c r="USE5926" s="248"/>
      <x:c r="USF5926" s="248"/>
      <x:c r="USG5926" s="248"/>
      <x:c r="USH5926" s="248"/>
      <x:c r="USI5926" s="248"/>
      <x:c r="USJ5926" s="248"/>
      <x:c r="USK5926" s="248"/>
      <x:c r="USL5926" s="248"/>
      <x:c r="USM5926" s="248"/>
      <x:c r="USN5926" s="248"/>
      <x:c r="USO5926" s="248"/>
      <x:c r="USP5926" s="248"/>
      <x:c r="USQ5926" s="248"/>
      <x:c r="USR5926" s="248"/>
      <x:c r="USS5926" s="248"/>
      <x:c r="UST5926" s="248"/>
      <x:c r="USU5926" s="248"/>
      <x:c r="USV5926" s="248"/>
      <x:c r="USW5926" s="248"/>
      <x:c r="USX5926" s="248"/>
      <x:c r="USY5926" s="248"/>
      <x:c r="USZ5926" s="248"/>
      <x:c r="UTA5926" s="248"/>
      <x:c r="UTB5926" s="248"/>
      <x:c r="UTC5926" s="248"/>
      <x:c r="UTD5926" s="248"/>
      <x:c r="UTE5926" s="248"/>
      <x:c r="UTF5926" s="248"/>
      <x:c r="UTG5926" s="248"/>
      <x:c r="UTH5926" s="248"/>
      <x:c r="UTI5926" s="248"/>
      <x:c r="UTJ5926" s="248"/>
      <x:c r="UTK5926" s="248"/>
      <x:c r="UTL5926" s="248"/>
      <x:c r="UTM5926" s="248"/>
      <x:c r="UTN5926" s="248"/>
      <x:c r="UTO5926" s="248"/>
      <x:c r="UTP5926" s="248"/>
      <x:c r="UTQ5926" s="248"/>
      <x:c r="UTR5926" s="248"/>
      <x:c r="UTS5926" s="248"/>
      <x:c r="UTT5926" s="248"/>
      <x:c r="UTU5926" s="248"/>
      <x:c r="UTV5926" s="248"/>
      <x:c r="UTW5926" s="248"/>
      <x:c r="UTX5926" s="248"/>
      <x:c r="UTY5926" s="248"/>
      <x:c r="UTZ5926" s="248"/>
      <x:c r="UUA5926" s="248"/>
      <x:c r="UUB5926" s="248"/>
      <x:c r="UUC5926" s="248"/>
      <x:c r="UUD5926" s="248"/>
      <x:c r="UUE5926" s="248"/>
      <x:c r="UUF5926" s="248"/>
      <x:c r="UUG5926" s="248"/>
      <x:c r="UUH5926" s="248"/>
      <x:c r="UUI5926" s="248"/>
      <x:c r="UUJ5926" s="248"/>
      <x:c r="UUK5926" s="248"/>
      <x:c r="UUL5926" s="248"/>
      <x:c r="UUM5926" s="248"/>
      <x:c r="UUN5926" s="248"/>
      <x:c r="UUO5926" s="248"/>
      <x:c r="UUP5926" s="248"/>
      <x:c r="UUQ5926" s="248"/>
      <x:c r="UUR5926" s="248"/>
      <x:c r="UUS5926" s="248"/>
      <x:c r="UUT5926" s="248"/>
      <x:c r="UUU5926" s="248"/>
      <x:c r="UUV5926" s="248"/>
      <x:c r="UUW5926" s="248"/>
      <x:c r="UUX5926" s="248"/>
      <x:c r="UUY5926" s="248"/>
      <x:c r="UUZ5926" s="248"/>
      <x:c r="UVA5926" s="248"/>
      <x:c r="UVB5926" s="248"/>
      <x:c r="UVC5926" s="248"/>
      <x:c r="UVD5926" s="248"/>
      <x:c r="UVE5926" s="248"/>
      <x:c r="UVF5926" s="248"/>
      <x:c r="UVG5926" s="248"/>
      <x:c r="UVH5926" s="248"/>
      <x:c r="UVI5926" s="248"/>
      <x:c r="UVJ5926" s="248"/>
      <x:c r="UVK5926" s="248"/>
      <x:c r="UVL5926" s="248"/>
      <x:c r="UVM5926" s="248"/>
      <x:c r="UVN5926" s="248"/>
      <x:c r="UVO5926" s="248"/>
      <x:c r="UVP5926" s="248"/>
      <x:c r="UVQ5926" s="248"/>
      <x:c r="UVR5926" s="248"/>
      <x:c r="UVS5926" s="248"/>
      <x:c r="UVT5926" s="248"/>
      <x:c r="UVU5926" s="248"/>
      <x:c r="UVV5926" s="248"/>
      <x:c r="UVW5926" s="248"/>
      <x:c r="UVX5926" s="248"/>
      <x:c r="UVY5926" s="248"/>
      <x:c r="UVZ5926" s="248"/>
      <x:c r="UWA5926" s="248"/>
      <x:c r="UWB5926" s="248"/>
      <x:c r="UWC5926" s="248"/>
      <x:c r="UWD5926" s="248"/>
      <x:c r="UWE5926" s="248"/>
      <x:c r="UWF5926" s="248"/>
      <x:c r="UWG5926" s="248"/>
      <x:c r="UWH5926" s="248"/>
      <x:c r="UWI5926" s="248"/>
      <x:c r="UWJ5926" s="248"/>
      <x:c r="UWK5926" s="248"/>
      <x:c r="UWL5926" s="248"/>
      <x:c r="UWM5926" s="248"/>
      <x:c r="UWN5926" s="248"/>
      <x:c r="UWO5926" s="248"/>
      <x:c r="UWP5926" s="248"/>
      <x:c r="UWQ5926" s="248"/>
      <x:c r="UWR5926" s="248"/>
      <x:c r="UWS5926" s="248"/>
      <x:c r="UWT5926" s="248"/>
      <x:c r="UWU5926" s="248"/>
      <x:c r="UWV5926" s="248"/>
      <x:c r="UWW5926" s="248"/>
      <x:c r="UWX5926" s="248"/>
      <x:c r="UWY5926" s="248"/>
      <x:c r="UWZ5926" s="248"/>
      <x:c r="UXA5926" s="248"/>
      <x:c r="UXB5926" s="248"/>
      <x:c r="UXC5926" s="248"/>
      <x:c r="UXD5926" s="248"/>
      <x:c r="UXE5926" s="248"/>
      <x:c r="UXF5926" s="248"/>
      <x:c r="UXG5926" s="248"/>
      <x:c r="UXH5926" s="248"/>
      <x:c r="UXI5926" s="248"/>
      <x:c r="UXJ5926" s="248"/>
      <x:c r="UXK5926" s="248"/>
      <x:c r="UXL5926" s="248"/>
      <x:c r="UXM5926" s="248"/>
      <x:c r="UXN5926" s="248"/>
      <x:c r="UXO5926" s="248"/>
      <x:c r="UXP5926" s="248"/>
      <x:c r="UXQ5926" s="248"/>
      <x:c r="UXR5926" s="248"/>
      <x:c r="UXS5926" s="248"/>
      <x:c r="UXT5926" s="248"/>
      <x:c r="UXU5926" s="248"/>
      <x:c r="UXV5926" s="248"/>
      <x:c r="UXW5926" s="248"/>
      <x:c r="UXX5926" s="248"/>
      <x:c r="UXY5926" s="248"/>
      <x:c r="UXZ5926" s="248"/>
      <x:c r="UYA5926" s="248"/>
      <x:c r="UYB5926" s="248"/>
      <x:c r="UYC5926" s="248"/>
      <x:c r="UYD5926" s="248"/>
      <x:c r="UYE5926" s="248"/>
      <x:c r="UYF5926" s="248"/>
      <x:c r="UYG5926" s="248"/>
      <x:c r="UYH5926" s="248"/>
      <x:c r="UYI5926" s="248"/>
      <x:c r="UYJ5926" s="248"/>
      <x:c r="UYK5926" s="248"/>
      <x:c r="UYL5926" s="248"/>
      <x:c r="UYM5926" s="248"/>
      <x:c r="UYN5926" s="248"/>
      <x:c r="UYO5926" s="248"/>
      <x:c r="UYP5926" s="248"/>
      <x:c r="UYQ5926" s="248"/>
      <x:c r="UYR5926" s="248"/>
      <x:c r="UYS5926" s="248"/>
      <x:c r="UYT5926" s="248"/>
      <x:c r="UYU5926" s="248"/>
      <x:c r="UYV5926" s="248"/>
      <x:c r="UYW5926" s="248"/>
      <x:c r="UYX5926" s="248"/>
      <x:c r="UYY5926" s="248"/>
      <x:c r="UYZ5926" s="248"/>
      <x:c r="UZA5926" s="248"/>
      <x:c r="UZB5926" s="248"/>
      <x:c r="UZC5926" s="248"/>
      <x:c r="UZD5926" s="248"/>
      <x:c r="UZE5926" s="248"/>
      <x:c r="UZF5926" s="248"/>
      <x:c r="UZG5926" s="248"/>
      <x:c r="UZH5926" s="248"/>
      <x:c r="UZI5926" s="248"/>
      <x:c r="UZJ5926" s="248"/>
      <x:c r="UZK5926" s="248"/>
      <x:c r="UZL5926" s="248"/>
      <x:c r="UZM5926" s="248"/>
      <x:c r="UZN5926" s="248"/>
      <x:c r="UZO5926" s="248"/>
      <x:c r="UZP5926" s="248"/>
      <x:c r="UZQ5926" s="248"/>
      <x:c r="UZR5926" s="248"/>
      <x:c r="UZS5926" s="248"/>
      <x:c r="UZT5926" s="248"/>
      <x:c r="UZU5926" s="248"/>
      <x:c r="UZV5926" s="248"/>
      <x:c r="UZW5926" s="248"/>
      <x:c r="UZX5926" s="248"/>
      <x:c r="UZY5926" s="248"/>
      <x:c r="UZZ5926" s="248"/>
      <x:c r="VAA5926" s="248"/>
      <x:c r="VAB5926" s="248"/>
      <x:c r="VAC5926" s="248"/>
      <x:c r="VAD5926" s="248"/>
      <x:c r="VAE5926" s="248"/>
      <x:c r="VAF5926" s="248"/>
      <x:c r="VAG5926" s="248"/>
      <x:c r="VAH5926" s="248"/>
      <x:c r="VAI5926" s="248"/>
      <x:c r="VAJ5926" s="248"/>
      <x:c r="VAK5926" s="248"/>
      <x:c r="VAL5926" s="248"/>
      <x:c r="VAM5926" s="248"/>
      <x:c r="VAN5926" s="248"/>
      <x:c r="VAO5926" s="248"/>
      <x:c r="VAP5926" s="248"/>
      <x:c r="VAQ5926" s="248"/>
      <x:c r="VAR5926" s="248"/>
      <x:c r="VAS5926" s="248"/>
      <x:c r="VAT5926" s="248"/>
      <x:c r="VAU5926" s="248"/>
      <x:c r="VAV5926" s="248"/>
      <x:c r="VAW5926" s="248"/>
      <x:c r="VAX5926" s="248"/>
      <x:c r="VAY5926" s="248"/>
      <x:c r="VAZ5926" s="248"/>
      <x:c r="VBA5926" s="248"/>
      <x:c r="VBB5926" s="248"/>
      <x:c r="VBC5926" s="248"/>
      <x:c r="VBD5926" s="248"/>
      <x:c r="VBE5926" s="248"/>
      <x:c r="VBF5926" s="248"/>
      <x:c r="VBG5926" s="248"/>
      <x:c r="VBH5926" s="248"/>
      <x:c r="VBI5926" s="248"/>
      <x:c r="VBJ5926" s="248"/>
      <x:c r="VBK5926" s="248"/>
      <x:c r="VBL5926" s="248"/>
      <x:c r="VBM5926" s="248"/>
      <x:c r="VBN5926" s="248"/>
      <x:c r="VBO5926" s="248"/>
      <x:c r="VBP5926" s="248"/>
      <x:c r="VBQ5926" s="248"/>
      <x:c r="VBR5926" s="248"/>
      <x:c r="VBS5926" s="248"/>
      <x:c r="VBT5926" s="248"/>
      <x:c r="VBU5926" s="248"/>
      <x:c r="VBV5926" s="248"/>
      <x:c r="VBW5926" s="248"/>
      <x:c r="VBX5926" s="248"/>
      <x:c r="VBY5926" s="248"/>
      <x:c r="VBZ5926" s="248"/>
      <x:c r="VCA5926" s="248"/>
      <x:c r="VCB5926" s="248"/>
      <x:c r="VCC5926" s="248"/>
      <x:c r="VCD5926" s="248"/>
      <x:c r="VCE5926" s="248"/>
      <x:c r="VCF5926" s="248"/>
      <x:c r="VCG5926" s="248"/>
      <x:c r="VCH5926" s="248"/>
      <x:c r="VCI5926" s="248"/>
      <x:c r="VCJ5926" s="248"/>
      <x:c r="VCK5926" s="248"/>
      <x:c r="VCL5926" s="248"/>
      <x:c r="VCM5926" s="248"/>
      <x:c r="VCN5926" s="248"/>
      <x:c r="VCO5926" s="248"/>
      <x:c r="VCP5926" s="248"/>
      <x:c r="VCQ5926" s="248"/>
      <x:c r="VCR5926" s="248"/>
      <x:c r="VCS5926" s="248"/>
      <x:c r="VCT5926" s="248"/>
      <x:c r="VCU5926" s="248"/>
      <x:c r="VCV5926" s="248"/>
      <x:c r="VCW5926" s="248"/>
      <x:c r="VCX5926" s="248"/>
      <x:c r="VCY5926" s="248"/>
      <x:c r="VCZ5926" s="248"/>
      <x:c r="VDA5926" s="248"/>
      <x:c r="VDB5926" s="248"/>
      <x:c r="VDC5926" s="248"/>
      <x:c r="VDD5926" s="248"/>
      <x:c r="VDE5926" s="248"/>
      <x:c r="VDF5926" s="248"/>
      <x:c r="VDG5926" s="248"/>
      <x:c r="VDH5926" s="248"/>
      <x:c r="VDI5926" s="248"/>
      <x:c r="VDJ5926" s="248"/>
      <x:c r="VDK5926" s="248"/>
      <x:c r="VDL5926" s="248"/>
      <x:c r="VDM5926" s="248"/>
      <x:c r="VDN5926" s="248"/>
      <x:c r="VDO5926" s="248"/>
      <x:c r="VDP5926" s="248"/>
      <x:c r="VDQ5926" s="248"/>
      <x:c r="VDR5926" s="248"/>
      <x:c r="VDS5926" s="248"/>
      <x:c r="VDT5926" s="248"/>
      <x:c r="VDU5926" s="248"/>
      <x:c r="VDV5926" s="248"/>
      <x:c r="VDW5926" s="248"/>
      <x:c r="VDX5926" s="248"/>
      <x:c r="VDY5926" s="248"/>
      <x:c r="VDZ5926" s="248"/>
      <x:c r="VEA5926" s="248"/>
      <x:c r="VEB5926" s="248"/>
      <x:c r="VEC5926" s="248"/>
      <x:c r="VED5926" s="248"/>
      <x:c r="VEE5926" s="248"/>
      <x:c r="VEF5926" s="248"/>
      <x:c r="VEG5926" s="248"/>
      <x:c r="VEH5926" s="248"/>
      <x:c r="VEI5926" s="248"/>
      <x:c r="VEJ5926" s="248"/>
      <x:c r="VEK5926" s="248"/>
      <x:c r="VEL5926" s="248"/>
      <x:c r="VEM5926" s="248"/>
      <x:c r="VEN5926" s="248"/>
      <x:c r="VEO5926" s="248"/>
      <x:c r="VEP5926" s="248"/>
      <x:c r="VEQ5926" s="248"/>
      <x:c r="VER5926" s="248"/>
      <x:c r="VES5926" s="248"/>
      <x:c r="VET5926" s="248"/>
      <x:c r="VEU5926" s="248"/>
      <x:c r="VEV5926" s="248"/>
      <x:c r="VEW5926" s="248"/>
      <x:c r="VEX5926" s="248"/>
      <x:c r="VEY5926" s="248"/>
      <x:c r="VEZ5926" s="248"/>
      <x:c r="VFA5926" s="248"/>
      <x:c r="VFB5926" s="248"/>
      <x:c r="VFC5926" s="248"/>
      <x:c r="VFD5926" s="248"/>
      <x:c r="VFE5926" s="248"/>
      <x:c r="VFF5926" s="248"/>
      <x:c r="VFG5926" s="248"/>
      <x:c r="VFH5926" s="248"/>
      <x:c r="VFI5926" s="248"/>
      <x:c r="VFJ5926" s="248"/>
      <x:c r="VFK5926" s="248"/>
      <x:c r="VFL5926" s="248"/>
      <x:c r="VFM5926" s="248"/>
      <x:c r="VFN5926" s="248"/>
      <x:c r="VFO5926" s="248"/>
      <x:c r="VFP5926" s="248"/>
      <x:c r="VFQ5926" s="248"/>
      <x:c r="VFR5926" s="248"/>
      <x:c r="VFS5926" s="248"/>
      <x:c r="VFT5926" s="248"/>
      <x:c r="VFU5926" s="248"/>
      <x:c r="VFV5926" s="248"/>
      <x:c r="VFW5926" s="248"/>
      <x:c r="VFX5926" s="248"/>
      <x:c r="VFY5926" s="248"/>
      <x:c r="VFZ5926" s="248"/>
      <x:c r="VGA5926" s="248"/>
      <x:c r="VGB5926" s="248"/>
      <x:c r="VGC5926" s="248"/>
      <x:c r="VGD5926" s="248"/>
      <x:c r="VGE5926" s="248"/>
      <x:c r="VGF5926" s="248"/>
      <x:c r="VGG5926" s="248"/>
      <x:c r="VGH5926" s="248"/>
      <x:c r="VGI5926" s="248"/>
      <x:c r="VGJ5926" s="248"/>
      <x:c r="VGK5926" s="248"/>
      <x:c r="VGL5926" s="248"/>
      <x:c r="VGM5926" s="248"/>
      <x:c r="VGN5926" s="248"/>
      <x:c r="VGO5926" s="248"/>
      <x:c r="VGP5926" s="248"/>
      <x:c r="VGQ5926" s="248"/>
      <x:c r="VGR5926" s="248"/>
      <x:c r="VGS5926" s="248"/>
      <x:c r="VGT5926" s="248"/>
      <x:c r="VGU5926" s="248"/>
      <x:c r="VGV5926" s="248"/>
      <x:c r="VGW5926" s="248"/>
      <x:c r="VGX5926" s="248"/>
      <x:c r="VGY5926" s="248"/>
      <x:c r="VGZ5926" s="248"/>
      <x:c r="VHA5926" s="248"/>
      <x:c r="VHB5926" s="248"/>
      <x:c r="VHC5926" s="248"/>
      <x:c r="VHD5926" s="248"/>
      <x:c r="VHE5926" s="248"/>
      <x:c r="VHF5926" s="248"/>
      <x:c r="VHG5926" s="248"/>
      <x:c r="VHH5926" s="248"/>
      <x:c r="VHI5926" s="248"/>
      <x:c r="VHJ5926" s="248"/>
      <x:c r="VHK5926" s="248"/>
      <x:c r="VHL5926" s="248"/>
      <x:c r="VHM5926" s="248"/>
      <x:c r="VHN5926" s="248"/>
      <x:c r="VHO5926" s="248"/>
      <x:c r="VHP5926" s="248"/>
      <x:c r="VHQ5926" s="248"/>
      <x:c r="VHR5926" s="248"/>
      <x:c r="VHS5926" s="248"/>
      <x:c r="VHT5926" s="248"/>
      <x:c r="VHU5926" s="248"/>
      <x:c r="VHV5926" s="248"/>
      <x:c r="VHW5926" s="248"/>
      <x:c r="VHX5926" s="248"/>
      <x:c r="VHY5926" s="248"/>
      <x:c r="VHZ5926" s="248"/>
      <x:c r="VIA5926" s="248"/>
      <x:c r="VIB5926" s="248"/>
      <x:c r="VIC5926" s="248"/>
      <x:c r="VID5926" s="248"/>
      <x:c r="VIE5926" s="248"/>
      <x:c r="VIF5926" s="248"/>
      <x:c r="VIG5926" s="248"/>
      <x:c r="VIH5926" s="248"/>
      <x:c r="VII5926" s="248"/>
      <x:c r="VIJ5926" s="248"/>
      <x:c r="VIK5926" s="248"/>
      <x:c r="VIL5926" s="248"/>
      <x:c r="VIM5926" s="248"/>
      <x:c r="VIN5926" s="248"/>
      <x:c r="VIO5926" s="248"/>
      <x:c r="VIP5926" s="248"/>
      <x:c r="VIQ5926" s="248"/>
      <x:c r="VIR5926" s="248"/>
      <x:c r="VIS5926" s="248"/>
      <x:c r="VIT5926" s="248"/>
      <x:c r="VIU5926" s="248"/>
      <x:c r="VIV5926" s="248"/>
      <x:c r="VIW5926" s="248"/>
      <x:c r="VIX5926" s="248"/>
      <x:c r="VIY5926" s="248"/>
      <x:c r="VIZ5926" s="248"/>
      <x:c r="VJA5926" s="248"/>
      <x:c r="VJB5926" s="248"/>
      <x:c r="VJC5926" s="248"/>
      <x:c r="VJD5926" s="248"/>
      <x:c r="VJE5926" s="248"/>
      <x:c r="VJF5926" s="248"/>
      <x:c r="VJG5926" s="248"/>
      <x:c r="VJH5926" s="248"/>
      <x:c r="VJI5926" s="248"/>
      <x:c r="VJJ5926" s="248"/>
      <x:c r="VJK5926" s="248"/>
      <x:c r="VJL5926" s="248"/>
      <x:c r="VJM5926" s="248"/>
      <x:c r="VJN5926" s="248"/>
      <x:c r="VJO5926" s="248"/>
      <x:c r="VJP5926" s="248"/>
      <x:c r="VJQ5926" s="248"/>
      <x:c r="VJR5926" s="248"/>
      <x:c r="VJS5926" s="248"/>
      <x:c r="VJT5926" s="248"/>
      <x:c r="VJU5926" s="248"/>
      <x:c r="VJV5926" s="248"/>
      <x:c r="VJW5926" s="248"/>
      <x:c r="VJX5926" s="248"/>
      <x:c r="VJY5926" s="248"/>
      <x:c r="VJZ5926" s="248"/>
      <x:c r="VKA5926" s="248"/>
      <x:c r="VKB5926" s="248"/>
      <x:c r="VKC5926" s="248"/>
      <x:c r="VKD5926" s="248"/>
      <x:c r="VKE5926" s="248"/>
      <x:c r="VKF5926" s="248"/>
      <x:c r="VKG5926" s="248"/>
      <x:c r="VKH5926" s="248"/>
      <x:c r="VKI5926" s="248"/>
      <x:c r="VKJ5926" s="248"/>
      <x:c r="VKK5926" s="248"/>
      <x:c r="VKL5926" s="248"/>
      <x:c r="VKM5926" s="248"/>
      <x:c r="VKN5926" s="248"/>
      <x:c r="VKO5926" s="248"/>
      <x:c r="VKP5926" s="248"/>
      <x:c r="VKQ5926" s="248"/>
      <x:c r="VKR5926" s="248"/>
      <x:c r="VKS5926" s="248"/>
      <x:c r="VKT5926" s="248"/>
      <x:c r="VKU5926" s="248"/>
      <x:c r="VKV5926" s="248"/>
      <x:c r="VKW5926" s="248"/>
      <x:c r="VKX5926" s="248"/>
      <x:c r="VKY5926" s="248"/>
      <x:c r="VKZ5926" s="248"/>
      <x:c r="VLA5926" s="248"/>
      <x:c r="VLB5926" s="248"/>
      <x:c r="VLC5926" s="248"/>
      <x:c r="VLD5926" s="248"/>
      <x:c r="VLE5926" s="248"/>
      <x:c r="VLF5926" s="248"/>
      <x:c r="VLG5926" s="248"/>
      <x:c r="VLH5926" s="248"/>
      <x:c r="VLI5926" s="248"/>
      <x:c r="VLJ5926" s="248"/>
      <x:c r="VLK5926" s="248"/>
      <x:c r="VLL5926" s="248"/>
      <x:c r="VLM5926" s="248"/>
      <x:c r="VLN5926" s="248"/>
      <x:c r="VLO5926" s="248"/>
      <x:c r="VLP5926" s="248"/>
      <x:c r="VLQ5926" s="248"/>
      <x:c r="VLR5926" s="248"/>
      <x:c r="VLS5926" s="248"/>
      <x:c r="VLT5926" s="248"/>
      <x:c r="VLU5926" s="248"/>
      <x:c r="VLV5926" s="248"/>
      <x:c r="VLW5926" s="248"/>
      <x:c r="VLX5926" s="248"/>
      <x:c r="VLY5926" s="248"/>
      <x:c r="VLZ5926" s="248"/>
      <x:c r="VMA5926" s="248"/>
      <x:c r="VMB5926" s="248"/>
      <x:c r="VMC5926" s="248"/>
      <x:c r="VMD5926" s="248"/>
      <x:c r="VME5926" s="248"/>
      <x:c r="VMF5926" s="248"/>
      <x:c r="VMG5926" s="248"/>
      <x:c r="VMH5926" s="248"/>
      <x:c r="VMI5926" s="248"/>
      <x:c r="VMJ5926" s="248"/>
      <x:c r="VMK5926" s="248"/>
      <x:c r="VML5926" s="248"/>
      <x:c r="VMM5926" s="248"/>
      <x:c r="VMN5926" s="248"/>
      <x:c r="VMO5926" s="248"/>
      <x:c r="VMP5926" s="248"/>
      <x:c r="VMQ5926" s="248"/>
      <x:c r="VMR5926" s="248"/>
      <x:c r="VMS5926" s="248"/>
      <x:c r="VMT5926" s="248"/>
      <x:c r="VMU5926" s="248"/>
      <x:c r="VMV5926" s="248"/>
      <x:c r="VMW5926" s="248"/>
      <x:c r="VMX5926" s="248"/>
      <x:c r="VMY5926" s="248"/>
      <x:c r="VMZ5926" s="248"/>
      <x:c r="VNA5926" s="248"/>
      <x:c r="VNB5926" s="248"/>
      <x:c r="VNC5926" s="248"/>
      <x:c r="VND5926" s="248"/>
      <x:c r="VNE5926" s="248"/>
      <x:c r="VNF5926" s="248"/>
      <x:c r="VNG5926" s="248"/>
      <x:c r="VNH5926" s="248"/>
      <x:c r="VNI5926" s="248"/>
      <x:c r="VNJ5926" s="248"/>
      <x:c r="VNK5926" s="248"/>
      <x:c r="VNL5926" s="248"/>
      <x:c r="VNM5926" s="248"/>
      <x:c r="VNN5926" s="248"/>
      <x:c r="VNO5926" s="248"/>
      <x:c r="VNP5926" s="248"/>
      <x:c r="VNQ5926" s="248"/>
      <x:c r="VNR5926" s="248"/>
      <x:c r="VNS5926" s="248"/>
      <x:c r="VNT5926" s="248"/>
      <x:c r="VNU5926" s="248"/>
      <x:c r="VNV5926" s="248"/>
      <x:c r="VNW5926" s="248"/>
      <x:c r="VNX5926" s="248"/>
      <x:c r="VNY5926" s="248"/>
      <x:c r="VNZ5926" s="248"/>
      <x:c r="VOA5926" s="248"/>
      <x:c r="VOB5926" s="248"/>
      <x:c r="VOC5926" s="248"/>
      <x:c r="VOD5926" s="248"/>
      <x:c r="VOE5926" s="248"/>
      <x:c r="VOF5926" s="248"/>
      <x:c r="VOG5926" s="248"/>
      <x:c r="VOH5926" s="248"/>
      <x:c r="VOI5926" s="248"/>
      <x:c r="VOJ5926" s="248"/>
      <x:c r="VOK5926" s="248"/>
      <x:c r="VOL5926" s="248"/>
      <x:c r="VOM5926" s="248"/>
      <x:c r="VON5926" s="248"/>
      <x:c r="VOO5926" s="248"/>
      <x:c r="VOP5926" s="248"/>
      <x:c r="VOQ5926" s="248"/>
      <x:c r="VOR5926" s="248"/>
      <x:c r="VOS5926" s="248"/>
      <x:c r="VOT5926" s="248"/>
      <x:c r="VOU5926" s="248"/>
      <x:c r="VOV5926" s="248"/>
      <x:c r="VOW5926" s="248"/>
      <x:c r="VOX5926" s="248"/>
      <x:c r="VOY5926" s="248"/>
      <x:c r="VOZ5926" s="248"/>
      <x:c r="VPA5926" s="248"/>
      <x:c r="VPB5926" s="248"/>
      <x:c r="VPC5926" s="248"/>
      <x:c r="VPD5926" s="248"/>
      <x:c r="VPE5926" s="248"/>
      <x:c r="VPF5926" s="248"/>
      <x:c r="VPG5926" s="248"/>
      <x:c r="VPH5926" s="248"/>
      <x:c r="VPI5926" s="248"/>
      <x:c r="VPJ5926" s="248"/>
      <x:c r="VPK5926" s="248"/>
      <x:c r="VPL5926" s="248"/>
      <x:c r="VPM5926" s="248"/>
      <x:c r="VPN5926" s="248"/>
      <x:c r="VPO5926" s="248"/>
      <x:c r="VPP5926" s="248"/>
      <x:c r="VPQ5926" s="248"/>
      <x:c r="VPR5926" s="248"/>
      <x:c r="VPS5926" s="248"/>
      <x:c r="VPT5926" s="248"/>
      <x:c r="VPU5926" s="248"/>
      <x:c r="VPV5926" s="248"/>
      <x:c r="VPW5926" s="248"/>
      <x:c r="VPX5926" s="248"/>
      <x:c r="VPY5926" s="248"/>
      <x:c r="VPZ5926" s="248"/>
      <x:c r="VQA5926" s="248"/>
      <x:c r="VQB5926" s="248"/>
      <x:c r="VQC5926" s="248"/>
      <x:c r="VQD5926" s="248"/>
      <x:c r="VQE5926" s="248"/>
      <x:c r="VQF5926" s="248"/>
      <x:c r="VQG5926" s="248"/>
      <x:c r="VQH5926" s="248"/>
      <x:c r="VQI5926" s="248"/>
      <x:c r="VQJ5926" s="248"/>
      <x:c r="VQK5926" s="248"/>
      <x:c r="VQL5926" s="248"/>
      <x:c r="VQM5926" s="248"/>
      <x:c r="VQN5926" s="248"/>
      <x:c r="VQO5926" s="248"/>
      <x:c r="VQP5926" s="248"/>
      <x:c r="VQQ5926" s="248"/>
      <x:c r="VQR5926" s="248"/>
      <x:c r="VQS5926" s="248"/>
      <x:c r="VQT5926" s="248"/>
      <x:c r="VQU5926" s="248"/>
      <x:c r="VQV5926" s="248"/>
      <x:c r="VQW5926" s="248"/>
      <x:c r="VQX5926" s="248"/>
      <x:c r="VQY5926" s="248"/>
      <x:c r="VQZ5926" s="248"/>
      <x:c r="VRA5926" s="248"/>
      <x:c r="VRB5926" s="248"/>
      <x:c r="VRC5926" s="248"/>
      <x:c r="VRD5926" s="248"/>
      <x:c r="VRE5926" s="248"/>
      <x:c r="VRF5926" s="248"/>
      <x:c r="VRG5926" s="248"/>
      <x:c r="VRH5926" s="248"/>
      <x:c r="VRI5926" s="248"/>
      <x:c r="VRJ5926" s="248"/>
      <x:c r="VRK5926" s="248"/>
      <x:c r="VRL5926" s="248"/>
      <x:c r="VRM5926" s="248"/>
      <x:c r="VRN5926" s="248"/>
      <x:c r="VRO5926" s="248"/>
      <x:c r="VRP5926" s="248"/>
      <x:c r="VRQ5926" s="248"/>
      <x:c r="VRR5926" s="248"/>
      <x:c r="VRS5926" s="248"/>
      <x:c r="VRT5926" s="248"/>
      <x:c r="VRU5926" s="248"/>
      <x:c r="VRV5926" s="248"/>
      <x:c r="VRW5926" s="248"/>
      <x:c r="VRX5926" s="248"/>
      <x:c r="VRY5926" s="248"/>
      <x:c r="VRZ5926" s="248"/>
      <x:c r="VSA5926" s="248"/>
      <x:c r="VSB5926" s="248"/>
      <x:c r="VSC5926" s="248"/>
      <x:c r="VSD5926" s="248"/>
      <x:c r="VSE5926" s="248"/>
      <x:c r="VSF5926" s="248"/>
      <x:c r="VSG5926" s="248"/>
      <x:c r="VSH5926" s="248"/>
      <x:c r="VSI5926" s="248"/>
      <x:c r="VSJ5926" s="248"/>
      <x:c r="VSK5926" s="248"/>
      <x:c r="VSL5926" s="248"/>
      <x:c r="VSM5926" s="248"/>
      <x:c r="VSN5926" s="248"/>
      <x:c r="VSO5926" s="248"/>
      <x:c r="VSP5926" s="248"/>
      <x:c r="VSQ5926" s="248"/>
      <x:c r="VSR5926" s="248"/>
      <x:c r="VSS5926" s="248"/>
      <x:c r="VST5926" s="248"/>
      <x:c r="VSU5926" s="248"/>
      <x:c r="VSV5926" s="248"/>
      <x:c r="VSW5926" s="248"/>
      <x:c r="VSX5926" s="248"/>
      <x:c r="VSY5926" s="248"/>
      <x:c r="VSZ5926" s="248"/>
      <x:c r="VTA5926" s="248"/>
      <x:c r="VTB5926" s="248"/>
      <x:c r="VTC5926" s="248"/>
      <x:c r="VTD5926" s="248"/>
      <x:c r="VTE5926" s="248"/>
      <x:c r="VTF5926" s="248"/>
      <x:c r="VTG5926" s="248"/>
      <x:c r="VTH5926" s="248"/>
      <x:c r="VTI5926" s="248"/>
      <x:c r="VTJ5926" s="248"/>
      <x:c r="VTK5926" s="248"/>
      <x:c r="VTL5926" s="248"/>
      <x:c r="VTM5926" s="248"/>
      <x:c r="VTN5926" s="248"/>
      <x:c r="VTO5926" s="248"/>
      <x:c r="VTP5926" s="248"/>
      <x:c r="VTQ5926" s="248"/>
      <x:c r="VTR5926" s="248"/>
      <x:c r="VTS5926" s="248"/>
      <x:c r="VTT5926" s="248"/>
      <x:c r="VTU5926" s="248"/>
      <x:c r="VTV5926" s="248"/>
      <x:c r="VTW5926" s="248"/>
      <x:c r="VTX5926" s="248"/>
      <x:c r="VTY5926" s="248"/>
      <x:c r="VTZ5926" s="248"/>
      <x:c r="VUA5926" s="248"/>
      <x:c r="VUB5926" s="248"/>
      <x:c r="VUC5926" s="248"/>
      <x:c r="VUD5926" s="248"/>
      <x:c r="VUE5926" s="248"/>
      <x:c r="VUF5926" s="248"/>
      <x:c r="VUG5926" s="248"/>
      <x:c r="VUH5926" s="248"/>
      <x:c r="VUI5926" s="248"/>
      <x:c r="VUJ5926" s="248"/>
      <x:c r="VUK5926" s="248"/>
      <x:c r="VUL5926" s="248"/>
      <x:c r="VUM5926" s="248"/>
      <x:c r="VUN5926" s="248"/>
      <x:c r="VUO5926" s="248"/>
      <x:c r="VUP5926" s="248"/>
      <x:c r="VUQ5926" s="248"/>
      <x:c r="VUR5926" s="248"/>
      <x:c r="VUS5926" s="248"/>
      <x:c r="VUT5926" s="248"/>
      <x:c r="VUU5926" s="248"/>
      <x:c r="VUV5926" s="248"/>
      <x:c r="VUW5926" s="248"/>
      <x:c r="VUX5926" s="248"/>
      <x:c r="VUY5926" s="248"/>
      <x:c r="VUZ5926" s="248"/>
      <x:c r="VVA5926" s="248"/>
      <x:c r="VVB5926" s="248"/>
      <x:c r="VVC5926" s="248"/>
      <x:c r="VVD5926" s="248"/>
      <x:c r="VVE5926" s="248"/>
      <x:c r="VVF5926" s="248"/>
      <x:c r="VVG5926" s="248"/>
      <x:c r="VVH5926" s="248"/>
      <x:c r="VVI5926" s="248"/>
      <x:c r="VVJ5926" s="248"/>
      <x:c r="VVK5926" s="248"/>
      <x:c r="VVL5926" s="248"/>
      <x:c r="VVM5926" s="248"/>
      <x:c r="VVN5926" s="248"/>
      <x:c r="VVO5926" s="248"/>
      <x:c r="VVP5926" s="248"/>
      <x:c r="VVQ5926" s="248"/>
      <x:c r="VVR5926" s="248"/>
      <x:c r="VVS5926" s="248"/>
      <x:c r="VVT5926" s="248"/>
      <x:c r="VVU5926" s="248"/>
      <x:c r="VVV5926" s="248"/>
      <x:c r="VVW5926" s="248"/>
      <x:c r="VVX5926" s="248"/>
      <x:c r="VVY5926" s="248"/>
      <x:c r="VVZ5926" s="248"/>
      <x:c r="VWA5926" s="248"/>
      <x:c r="VWB5926" s="248"/>
      <x:c r="VWC5926" s="248"/>
      <x:c r="VWD5926" s="248"/>
      <x:c r="VWE5926" s="248"/>
      <x:c r="VWF5926" s="248"/>
      <x:c r="VWG5926" s="248"/>
      <x:c r="VWH5926" s="248"/>
      <x:c r="VWI5926" s="248"/>
      <x:c r="VWJ5926" s="248"/>
      <x:c r="VWK5926" s="248"/>
      <x:c r="VWL5926" s="248"/>
      <x:c r="VWM5926" s="248"/>
      <x:c r="VWN5926" s="248"/>
      <x:c r="VWO5926" s="248"/>
      <x:c r="VWP5926" s="248"/>
      <x:c r="VWQ5926" s="248"/>
      <x:c r="VWR5926" s="248"/>
      <x:c r="VWS5926" s="248"/>
      <x:c r="VWT5926" s="248"/>
      <x:c r="VWU5926" s="248"/>
      <x:c r="VWV5926" s="248"/>
      <x:c r="VWW5926" s="248"/>
      <x:c r="VWX5926" s="248"/>
      <x:c r="VWY5926" s="248"/>
      <x:c r="VWZ5926" s="248"/>
      <x:c r="VXA5926" s="248"/>
      <x:c r="VXB5926" s="248"/>
      <x:c r="VXC5926" s="248"/>
      <x:c r="VXD5926" s="248"/>
      <x:c r="VXE5926" s="248"/>
      <x:c r="VXF5926" s="248"/>
      <x:c r="VXG5926" s="248"/>
      <x:c r="VXH5926" s="248"/>
      <x:c r="VXI5926" s="248"/>
      <x:c r="VXJ5926" s="248"/>
      <x:c r="VXK5926" s="248"/>
      <x:c r="VXL5926" s="248"/>
      <x:c r="VXM5926" s="248"/>
      <x:c r="VXN5926" s="248"/>
      <x:c r="VXO5926" s="248"/>
      <x:c r="VXP5926" s="248"/>
      <x:c r="VXQ5926" s="248"/>
      <x:c r="VXR5926" s="248"/>
      <x:c r="VXS5926" s="248"/>
      <x:c r="VXT5926" s="248"/>
      <x:c r="VXU5926" s="248"/>
      <x:c r="VXV5926" s="248"/>
      <x:c r="VXW5926" s="248"/>
      <x:c r="VXX5926" s="248"/>
      <x:c r="VXY5926" s="248"/>
      <x:c r="VXZ5926" s="248"/>
      <x:c r="VYA5926" s="248"/>
      <x:c r="VYB5926" s="248"/>
      <x:c r="VYC5926" s="248"/>
      <x:c r="VYD5926" s="248"/>
      <x:c r="VYE5926" s="248"/>
      <x:c r="VYF5926" s="248"/>
      <x:c r="VYG5926" s="248"/>
      <x:c r="VYH5926" s="248"/>
      <x:c r="VYI5926" s="248"/>
      <x:c r="VYJ5926" s="248"/>
      <x:c r="VYK5926" s="248"/>
      <x:c r="VYL5926" s="248"/>
      <x:c r="VYM5926" s="248"/>
      <x:c r="VYN5926" s="248"/>
      <x:c r="VYO5926" s="248"/>
      <x:c r="VYP5926" s="248"/>
      <x:c r="VYQ5926" s="248"/>
      <x:c r="VYR5926" s="248"/>
      <x:c r="VYS5926" s="248"/>
      <x:c r="VYT5926" s="248"/>
      <x:c r="VYU5926" s="248"/>
      <x:c r="VYV5926" s="248"/>
      <x:c r="VYW5926" s="248"/>
      <x:c r="VYX5926" s="248"/>
      <x:c r="VYY5926" s="248"/>
      <x:c r="VYZ5926" s="248"/>
      <x:c r="VZA5926" s="248"/>
      <x:c r="VZB5926" s="248"/>
      <x:c r="VZC5926" s="248"/>
      <x:c r="VZD5926" s="248"/>
      <x:c r="VZE5926" s="248"/>
      <x:c r="VZF5926" s="248"/>
      <x:c r="VZG5926" s="248"/>
      <x:c r="VZH5926" s="248"/>
      <x:c r="VZI5926" s="248"/>
      <x:c r="VZJ5926" s="248"/>
      <x:c r="VZK5926" s="248"/>
      <x:c r="VZL5926" s="248"/>
      <x:c r="VZM5926" s="248"/>
      <x:c r="VZN5926" s="248"/>
      <x:c r="VZO5926" s="248"/>
      <x:c r="VZP5926" s="248"/>
      <x:c r="VZQ5926" s="248"/>
      <x:c r="VZR5926" s="248"/>
      <x:c r="VZS5926" s="248"/>
      <x:c r="VZT5926" s="248"/>
      <x:c r="VZU5926" s="248"/>
      <x:c r="VZV5926" s="248"/>
      <x:c r="VZW5926" s="248"/>
      <x:c r="VZX5926" s="248"/>
      <x:c r="VZY5926" s="248"/>
      <x:c r="VZZ5926" s="248"/>
      <x:c r="WAA5926" s="248"/>
      <x:c r="WAB5926" s="248"/>
      <x:c r="WAC5926" s="248"/>
      <x:c r="WAD5926" s="248"/>
      <x:c r="WAE5926" s="248"/>
      <x:c r="WAF5926" s="248"/>
      <x:c r="WAG5926" s="248"/>
      <x:c r="WAH5926" s="248"/>
      <x:c r="WAI5926" s="248"/>
      <x:c r="WAJ5926" s="248"/>
      <x:c r="WAK5926" s="248"/>
      <x:c r="WAL5926" s="248"/>
      <x:c r="WAM5926" s="248"/>
      <x:c r="WAN5926" s="248"/>
      <x:c r="WAO5926" s="248"/>
      <x:c r="WAP5926" s="248"/>
      <x:c r="WAQ5926" s="248"/>
      <x:c r="WAR5926" s="248"/>
      <x:c r="WAS5926" s="248"/>
      <x:c r="WAT5926" s="248"/>
      <x:c r="WAU5926" s="248"/>
      <x:c r="WAV5926" s="248"/>
      <x:c r="WAW5926" s="248"/>
      <x:c r="WAX5926" s="248"/>
      <x:c r="WAY5926" s="248"/>
      <x:c r="WAZ5926" s="248"/>
      <x:c r="WBA5926" s="248"/>
      <x:c r="WBB5926" s="248"/>
      <x:c r="WBC5926" s="248"/>
      <x:c r="WBD5926" s="248"/>
      <x:c r="WBE5926" s="248"/>
      <x:c r="WBF5926" s="248"/>
      <x:c r="WBG5926" s="248"/>
      <x:c r="WBH5926" s="248"/>
      <x:c r="WBI5926" s="248"/>
      <x:c r="WBJ5926" s="248"/>
      <x:c r="WBK5926" s="248"/>
      <x:c r="WBL5926" s="248"/>
      <x:c r="WBM5926" s="248"/>
      <x:c r="WBN5926" s="248"/>
      <x:c r="WBO5926" s="248"/>
      <x:c r="WBP5926" s="248"/>
      <x:c r="WBQ5926" s="248"/>
      <x:c r="WBR5926" s="248"/>
      <x:c r="WBS5926" s="248"/>
      <x:c r="WBT5926" s="248"/>
      <x:c r="WBU5926" s="248"/>
      <x:c r="WBV5926" s="248"/>
      <x:c r="WBW5926" s="248"/>
      <x:c r="WBX5926" s="248"/>
      <x:c r="WBY5926" s="248"/>
      <x:c r="WBZ5926" s="248"/>
      <x:c r="WCA5926" s="248"/>
      <x:c r="WCB5926" s="248"/>
      <x:c r="WCC5926" s="248"/>
      <x:c r="WCD5926" s="248"/>
      <x:c r="WCE5926" s="248"/>
      <x:c r="WCF5926" s="248"/>
      <x:c r="WCG5926" s="248"/>
      <x:c r="WCH5926" s="248"/>
      <x:c r="WCI5926" s="248"/>
      <x:c r="WCJ5926" s="248"/>
      <x:c r="WCK5926" s="248"/>
      <x:c r="WCL5926" s="248"/>
      <x:c r="WCM5926" s="248"/>
      <x:c r="WCN5926" s="248"/>
      <x:c r="WCO5926" s="248"/>
      <x:c r="WCP5926" s="248"/>
      <x:c r="WCQ5926" s="248"/>
      <x:c r="WCR5926" s="248"/>
      <x:c r="WCS5926" s="248"/>
      <x:c r="WCT5926" s="248"/>
      <x:c r="WCU5926" s="248"/>
      <x:c r="WCV5926" s="248"/>
      <x:c r="WCW5926" s="248"/>
      <x:c r="WCX5926" s="248"/>
      <x:c r="WCY5926" s="248"/>
      <x:c r="WCZ5926" s="248"/>
      <x:c r="WDA5926" s="248"/>
      <x:c r="WDB5926" s="248"/>
      <x:c r="WDC5926" s="248"/>
      <x:c r="WDD5926" s="248"/>
      <x:c r="WDE5926" s="248"/>
      <x:c r="WDF5926" s="248"/>
      <x:c r="WDG5926" s="248"/>
      <x:c r="WDH5926" s="248"/>
      <x:c r="WDI5926" s="248"/>
      <x:c r="WDJ5926" s="248"/>
      <x:c r="WDK5926" s="248"/>
      <x:c r="WDL5926" s="248"/>
      <x:c r="WDM5926" s="248"/>
      <x:c r="WDN5926" s="248"/>
      <x:c r="WDO5926" s="248"/>
      <x:c r="WDP5926" s="248"/>
      <x:c r="WDQ5926" s="248"/>
      <x:c r="WDR5926" s="248"/>
      <x:c r="WDS5926" s="248"/>
      <x:c r="WDT5926" s="248"/>
      <x:c r="WDU5926" s="248"/>
      <x:c r="WDV5926" s="248"/>
      <x:c r="WDW5926" s="248"/>
      <x:c r="WDX5926" s="248"/>
      <x:c r="WDY5926" s="248"/>
      <x:c r="WDZ5926" s="248"/>
      <x:c r="WEA5926" s="248"/>
      <x:c r="WEB5926" s="248"/>
      <x:c r="WEC5926" s="248"/>
      <x:c r="WED5926" s="248"/>
      <x:c r="WEE5926" s="248"/>
      <x:c r="WEF5926" s="248"/>
      <x:c r="WEG5926" s="248"/>
      <x:c r="WEH5926" s="248"/>
      <x:c r="WEI5926" s="248"/>
      <x:c r="WEJ5926" s="248"/>
      <x:c r="WEK5926" s="248"/>
      <x:c r="WEL5926" s="248"/>
      <x:c r="WEM5926" s="248"/>
      <x:c r="WEN5926" s="248"/>
      <x:c r="WEO5926" s="248"/>
      <x:c r="WEP5926" s="248"/>
      <x:c r="WEQ5926" s="248"/>
      <x:c r="WER5926" s="248"/>
      <x:c r="WES5926" s="248"/>
      <x:c r="WET5926" s="248"/>
      <x:c r="WEU5926" s="248"/>
      <x:c r="WEV5926" s="248"/>
      <x:c r="WEW5926" s="248"/>
      <x:c r="WEX5926" s="248"/>
      <x:c r="WEY5926" s="248"/>
      <x:c r="WEZ5926" s="248"/>
      <x:c r="WFA5926" s="248"/>
      <x:c r="WFB5926" s="248"/>
      <x:c r="WFC5926" s="248"/>
      <x:c r="WFD5926" s="248"/>
      <x:c r="WFE5926" s="248"/>
      <x:c r="WFF5926" s="248"/>
      <x:c r="WFG5926" s="248"/>
      <x:c r="WFH5926" s="248"/>
      <x:c r="WFI5926" s="248"/>
      <x:c r="WFJ5926" s="248"/>
      <x:c r="WFK5926" s="248"/>
      <x:c r="WFL5926" s="248"/>
      <x:c r="WFM5926" s="248"/>
      <x:c r="WFN5926" s="248"/>
      <x:c r="WFO5926" s="248"/>
      <x:c r="WFP5926" s="248"/>
      <x:c r="WFQ5926" s="248"/>
      <x:c r="WFR5926" s="248"/>
      <x:c r="WFS5926" s="248"/>
      <x:c r="WFT5926" s="248"/>
      <x:c r="WFU5926" s="248"/>
      <x:c r="WFV5926" s="248"/>
      <x:c r="WFW5926" s="248"/>
      <x:c r="WFX5926" s="248"/>
      <x:c r="WFY5926" s="248"/>
      <x:c r="WFZ5926" s="248"/>
      <x:c r="WGA5926" s="248"/>
      <x:c r="WGB5926" s="248"/>
      <x:c r="WGC5926" s="248"/>
      <x:c r="WGD5926" s="248"/>
      <x:c r="WGE5926" s="248"/>
      <x:c r="WGF5926" s="248"/>
      <x:c r="WGG5926" s="248"/>
      <x:c r="WGH5926" s="248"/>
      <x:c r="WGI5926" s="248"/>
      <x:c r="WGJ5926" s="248"/>
      <x:c r="WGK5926" s="248"/>
      <x:c r="WGL5926" s="248"/>
      <x:c r="WGM5926" s="248"/>
      <x:c r="WGN5926" s="248"/>
      <x:c r="WGO5926" s="248"/>
      <x:c r="WGP5926" s="248"/>
      <x:c r="WGQ5926" s="248"/>
      <x:c r="WGR5926" s="248"/>
      <x:c r="WGS5926" s="248"/>
      <x:c r="WGT5926" s="248"/>
      <x:c r="WGU5926" s="248"/>
      <x:c r="WGV5926" s="248"/>
      <x:c r="WGW5926" s="248"/>
      <x:c r="WGX5926" s="248"/>
      <x:c r="WGY5926" s="248"/>
      <x:c r="WGZ5926" s="248"/>
      <x:c r="WHA5926" s="248"/>
      <x:c r="WHB5926" s="248"/>
      <x:c r="WHC5926" s="248"/>
      <x:c r="WHD5926" s="248"/>
      <x:c r="WHE5926" s="248"/>
      <x:c r="WHF5926" s="248"/>
      <x:c r="WHG5926" s="248"/>
      <x:c r="WHH5926" s="248"/>
      <x:c r="WHI5926" s="248"/>
      <x:c r="WHJ5926" s="248"/>
      <x:c r="WHK5926" s="248"/>
      <x:c r="WHL5926" s="248"/>
      <x:c r="WHM5926" s="248"/>
      <x:c r="WHN5926" s="248"/>
      <x:c r="WHO5926" s="248"/>
      <x:c r="WHP5926" s="248"/>
      <x:c r="WHQ5926" s="248"/>
      <x:c r="WHR5926" s="248"/>
      <x:c r="WHS5926" s="248"/>
      <x:c r="WHT5926" s="248"/>
      <x:c r="WHU5926" s="248"/>
      <x:c r="WHV5926" s="248"/>
      <x:c r="WHW5926" s="248"/>
      <x:c r="WHX5926" s="248"/>
      <x:c r="WHY5926" s="248"/>
      <x:c r="WHZ5926" s="248"/>
      <x:c r="WIA5926" s="248"/>
      <x:c r="WIB5926" s="248"/>
      <x:c r="WIC5926" s="248"/>
      <x:c r="WID5926" s="248"/>
      <x:c r="WIE5926" s="248"/>
      <x:c r="WIF5926" s="248"/>
      <x:c r="WIG5926" s="248"/>
      <x:c r="WIH5926" s="248"/>
      <x:c r="WII5926" s="248"/>
      <x:c r="WIJ5926" s="248"/>
      <x:c r="WIK5926" s="248"/>
      <x:c r="WIL5926" s="248"/>
      <x:c r="WIM5926" s="248"/>
      <x:c r="WIN5926" s="248"/>
      <x:c r="WIO5926" s="248"/>
      <x:c r="WIP5926" s="248"/>
      <x:c r="WIQ5926" s="248"/>
      <x:c r="WIR5926" s="248"/>
      <x:c r="WIS5926" s="248"/>
      <x:c r="WIT5926" s="248"/>
      <x:c r="WIU5926" s="248"/>
      <x:c r="WIV5926" s="248"/>
      <x:c r="WIW5926" s="248"/>
      <x:c r="WIX5926" s="248"/>
      <x:c r="WIY5926" s="248"/>
      <x:c r="WIZ5926" s="248"/>
      <x:c r="WJA5926" s="248"/>
      <x:c r="WJB5926" s="248"/>
      <x:c r="WJC5926" s="248"/>
      <x:c r="WJD5926" s="248"/>
      <x:c r="WJE5926" s="248"/>
      <x:c r="WJF5926" s="248"/>
      <x:c r="WJG5926" s="248"/>
      <x:c r="WJH5926" s="248"/>
      <x:c r="WJI5926" s="248"/>
      <x:c r="WJJ5926" s="248"/>
      <x:c r="WJK5926" s="248"/>
      <x:c r="WJL5926" s="248"/>
      <x:c r="WJM5926" s="248"/>
      <x:c r="WJN5926" s="248"/>
      <x:c r="WJO5926" s="248"/>
      <x:c r="WJP5926" s="248"/>
      <x:c r="WJQ5926" s="248"/>
      <x:c r="WJR5926" s="248"/>
      <x:c r="WJS5926" s="248"/>
      <x:c r="WJT5926" s="248"/>
      <x:c r="WJU5926" s="248"/>
      <x:c r="WJV5926" s="248"/>
      <x:c r="WJW5926" s="248"/>
      <x:c r="WJX5926" s="248"/>
      <x:c r="WJY5926" s="248"/>
      <x:c r="WJZ5926" s="248"/>
      <x:c r="WKA5926" s="248"/>
      <x:c r="WKB5926" s="248"/>
      <x:c r="WKC5926" s="248"/>
      <x:c r="WKD5926" s="248"/>
      <x:c r="WKE5926" s="248"/>
      <x:c r="WKF5926" s="248"/>
      <x:c r="WKG5926" s="248"/>
      <x:c r="WKH5926" s="248"/>
      <x:c r="WKI5926" s="248"/>
      <x:c r="WKJ5926" s="248"/>
      <x:c r="WKK5926" s="248"/>
      <x:c r="WKL5926" s="248"/>
      <x:c r="WKM5926" s="248"/>
      <x:c r="WKN5926" s="248"/>
      <x:c r="WKO5926" s="248"/>
      <x:c r="WKP5926" s="248"/>
      <x:c r="WKQ5926" s="248"/>
      <x:c r="WKR5926" s="248"/>
      <x:c r="WKS5926" s="248"/>
      <x:c r="WKT5926" s="248"/>
      <x:c r="WKU5926" s="248"/>
      <x:c r="WKV5926" s="248"/>
      <x:c r="WKW5926" s="248"/>
      <x:c r="WKX5926" s="248"/>
      <x:c r="WKY5926" s="248"/>
      <x:c r="WKZ5926" s="248"/>
      <x:c r="WLA5926" s="248"/>
      <x:c r="WLB5926" s="248"/>
      <x:c r="WLC5926" s="248"/>
      <x:c r="WLD5926" s="248"/>
      <x:c r="WLE5926" s="248"/>
      <x:c r="WLF5926" s="248"/>
      <x:c r="WLG5926" s="248"/>
      <x:c r="WLH5926" s="248"/>
      <x:c r="WLI5926" s="248"/>
      <x:c r="WLJ5926" s="248"/>
      <x:c r="WLK5926" s="248"/>
      <x:c r="WLL5926" s="248"/>
      <x:c r="WLM5926" s="248"/>
      <x:c r="WLN5926" s="248"/>
      <x:c r="WLO5926" s="248"/>
      <x:c r="WLP5926" s="248"/>
      <x:c r="WLQ5926" s="248"/>
      <x:c r="WLR5926" s="248"/>
      <x:c r="WLS5926" s="248"/>
      <x:c r="WLT5926" s="248"/>
      <x:c r="WLU5926" s="248"/>
      <x:c r="WLV5926" s="248"/>
      <x:c r="WLW5926" s="248"/>
      <x:c r="WLX5926" s="248"/>
      <x:c r="WLY5926" s="248"/>
      <x:c r="WLZ5926" s="248"/>
      <x:c r="WMA5926" s="248"/>
      <x:c r="WMB5926" s="248"/>
      <x:c r="WMC5926" s="248"/>
      <x:c r="WMD5926" s="248"/>
      <x:c r="WME5926" s="248"/>
      <x:c r="WMF5926" s="248"/>
      <x:c r="WMG5926" s="248"/>
      <x:c r="WMH5926" s="248"/>
      <x:c r="WMI5926" s="248"/>
      <x:c r="WMJ5926" s="248"/>
      <x:c r="WMK5926" s="248"/>
      <x:c r="WML5926" s="248"/>
      <x:c r="WMM5926" s="248"/>
      <x:c r="WMN5926" s="248"/>
      <x:c r="WMO5926" s="248"/>
      <x:c r="WMP5926" s="248"/>
      <x:c r="WMQ5926" s="248"/>
      <x:c r="WMR5926" s="248"/>
      <x:c r="WMS5926" s="248"/>
      <x:c r="WMT5926" s="248"/>
      <x:c r="WMU5926" s="248"/>
      <x:c r="WMV5926" s="248"/>
      <x:c r="WMW5926" s="248"/>
      <x:c r="WMX5926" s="248"/>
      <x:c r="WMY5926" s="248"/>
      <x:c r="WMZ5926" s="248"/>
      <x:c r="WNA5926" s="248"/>
      <x:c r="WNB5926" s="248"/>
      <x:c r="WNC5926" s="248"/>
      <x:c r="WND5926" s="248"/>
      <x:c r="WNE5926" s="248"/>
      <x:c r="WNF5926" s="248"/>
      <x:c r="WNG5926" s="248"/>
      <x:c r="WNH5926" s="248"/>
      <x:c r="WNI5926" s="248"/>
      <x:c r="WNJ5926" s="248"/>
      <x:c r="WNK5926" s="248"/>
      <x:c r="WNL5926" s="248"/>
      <x:c r="WNM5926" s="248"/>
      <x:c r="WNN5926" s="248"/>
      <x:c r="WNO5926" s="248"/>
      <x:c r="WNP5926" s="248"/>
      <x:c r="WNQ5926" s="248"/>
      <x:c r="WNR5926" s="248"/>
      <x:c r="WNS5926" s="248"/>
      <x:c r="WNT5926" s="248"/>
      <x:c r="WNU5926" s="248"/>
      <x:c r="WNV5926" s="248"/>
      <x:c r="WNW5926" s="248"/>
      <x:c r="WNX5926" s="248"/>
      <x:c r="WNY5926" s="248"/>
      <x:c r="WNZ5926" s="248"/>
      <x:c r="WOA5926" s="248"/>
      <x:c r="WOB5926" s="248"/>
      <x:c r="WOC5926" s="248"/>
      <x:c r="WOD5926" s="248"/>
      <x:c r="WOE5926" s="248"/>
      <x:c r="WOF5926" s="248"/>
      <x:c r="WOG5926" s="248"/>
      <x:c r="WOH5926" s="248"/>
      <x:c r="WOI5926" s="248"/>
      <x:c r="WOJ5926" s="248"/>
      <x:c r="WOK5926" s="248"/>
      <x:c r="WOL5926" s="248"/>
      <x:c r="WOM5926" s="248"/>
      <x:c r="WON5926" s="248"/>
      <x:c r="WOO5926" s="248"/>
      <x:c r="WOP5926" s="248"/>
      <x:c r="WOQ5926" s="248"/>
      <x:c r="WOR5926" s="248"/>
      <x:c r="WOS5926" s="248"/>
      <x:c r="WOT5926" s="248"/>
      <x:c r="WOU5926" s="248"/>
      <x:c r="WOV5926" s="248"/>
      <x:c r="WOW5926" s="248"/>
      <x:c r="WOX5926" s="248"/>
      <x:c r="WOY5926" s="248"/>
      <x:c r="WOZ5926" s="248"/>
      <x:c r="WPA5926" s="248"/>
      <x:c r="WPB5926" s="248"/>
      <x:c r="WPC5926" s="248"/>
      <x:c r="WPD5926" s="248"/>
      <x:c r="WPE5926" s="248"/>
      <x:c r="WPF5926" s="248"/>
      <x:c r="WPG5926" s="248"/>
      <x:c r="WPH5926" s="248"/>
      <x:c r="WPI5926" s="248"/>
      <x:c r="WPJ5926" s="248"/>
      <x:c r="WPK5926" s="248"/>
      <x:c r="WPL5926" s="248"/>
      <x:c r="WPM5926" s="248"/>
      <x:c r="WPN5926" s="248"/>
      <x:c r="WPO5926" s="248"/>
      <x:c r="WPP5926" s="248"/>
      <x:c r="WPQ5926" s="248"/>
      <x:c r="WPR5926" s="248"/>
      <x:c r="WPS5926" s="248"/>
      <x:c r="WPT5926" s="248"/>
      <x:c r="WPU5926" s="248"/>
      <x:c r="WPV5926" s="248"/>
      <x:c r="WPW5926" s="248"/>
      <x:c r="WPX5926" s="248"/>
      <x:c r="WPY5926" s="248"/>
      <x:c r="WPZ5926" s="248"/>
      <x:c r="WQA5926" s="248"/>
      <x:c r="WQB5926" s="248"/>
      <x:c r="WQC5926" s="248"/>
      <x:c r="WQD5926" s="248"/>
      <x:c r="WQE5926" s="248"/>
      <x:c r="WQF5926" s="248"/>
      <x:c r="WQG5926" s="248"/>
      <x:c r="WQH5926" s="248"/>
      <x:c r="WQI5926" s="248"/>
      <x:c r="WQJ5926" s="248"/>
      <x:c r="WQK5926" s="248"/>
      <x:c r="WQL5926" s="248"/>
      <x:c r="WQM5926" s="248"/>
      <x:c r="WQN5926" s="248"/>
      <x:c r="WQO5926" s="248"/>
      <x:c r="WQP5926" s="248"/>
      <x:c r="WQQ5926" s="248"/>
      <x:c r="WQR5926" s="248"/>
      <x:c r="WQS5926" s="248"/>
      <x:c r="WQT5926" s="248"/>
      <x:c r="WQU5926" s="248"/>
      <x:c r="WQV5926" s="248"/>
      <x:c r="WQW5926" s="248"/>
      <x:c r="WQX5926" s="248"/>
      <x:c r="WQY5926" s="248"/>
      <x:c r="WQZ5926" s="248"/>
      <x:c r="WRA5926" s="248"/>
      <x:c r="WRB5926" s="248"/>
      <x:c r="WRC5926" s="248"/>
      <x:c r="WRD5926" s="248"/>
      <x:c r="WRE5926" s="248"/>
      <x:c r="WRF5926" s="248"/>
      <x:c r="WRG5926" s="248"/>
      <x:c r="WRH5926" s="248"/>
      <x:c r="WRI5926" s="248"/>
      <x:c r="WRJ5926" s="248"/>
      <x:c r="WRK5926" s="248"/>
      <x:c r="WRL5926" s="248"/>
      <x:c r="WRM5926" s="248"/>
      <x:c r="WRN5926" s="248"/>
      <x:c r="WRO5926" s="248"/>
      <x:c r="WRP5926" s="248"/>
      <x:c r="WRQ5926" s="248"/>
      <x:c r="WRR5926" s="248"/>
      <x:c r="WRS5926" s="248"/>
      <x:c r="WRT5926" s="248"/>
      <x:c r="WRU5926" s="248"/>
      <x:c r="WRV5926" s="248"/>
      <x:c r="WRW5926" s="248"/>
      <x:c r="WRX5926" s="248"/>
      <x:c r="WRY5926" s="248"/>
      <x:c r="WRZ5926" s="248"/>
      <x:c r="WSA5926" s="248"/>
      <x:c r="WSB5926" s="248"/>
      <x:c r="WSC5926" s="248"/>
      <x:c r="WSD5926" s="248"/>
      <x:c r="WSE5926" s="248"/>
      <x:c r="WSF5926" s="248"/>
      <x:c r="WSG5926" s="248"/>
      <x:c r="WSH5926" s="248"/>
      <x:c r="WSI5926" s="248"/>
      <x:c r="WSJ5926" s="248"/>
      <x:c r="WSK5926" s="248"/>
      <x:c r="WSL5926" s="248"/>
      <x:c r="WSM5926" s="248"/>
      <x:c r="WSN5926" s="248"/>
      <x:c r="WSO5926" s="248"/>
      <x:c r="WSP5926" s="248"/>
      <x:c r="WSQ5926" s="248"/>
      <x:c r="WSR5926" s="248"/>
      <x:c r="WSS5926" s="248"/>
      <x:c r="WST5926" s="248"/>
      <x:c r="WSU5926" s="248"/>
      <x:c r="WSV5926" s="248"/>
      <x:c r="WSW5926" s="248"/>
      <x:c r="WSX5926" s="248"/>
      <x:c r="WSY5926" s="248"/>
      <x:c r="WSZ5926" s="248"/>
      <x:c r="WTA5926" s="248"/>
      <x:c r="WTB5926" s="248"/>
      <x:c r="WTC5926" s="248"/>
      <x:c r="WTD5926" s="248"/>
      <x:c r="WTE5926" s="248"/>
      <x:c r="WTF5926" s="248"/>
      <x:c r="WTG5926" s="248"/>
      <x:c r="WTH5926" s="248"/>
      <x:c r="WTI5926" s="248"/>
      <x:c r="WTJ5926" s="248"/>
      <x:c r="WTK5926" s="248"/>
      <x:c r="WTL5926" s="248"/>
      <x:c r="WTM5926" s="248"/>
      <x:c r="WTN5926" s="248"/>
      <x:c r="WTO5926" s="248"/>
      <x:c r="WTP5926" s="248"/>
      <x:c r="WTQ5926" s="248"/>
      <x:c r="WTR5926" s="248"/>
      <x:c r="WTS5926" s="248"/>
      <x:c r="WTT5926" s="248"/>
      <x:c r="WTU5926" s="248"/>
      <x:c r="WTV5926" s="248"/>
      <x:c r="WTW5926" s="248"/>
      <x:c r="WTX5926" s="248"/>
      <x:c r="WTY5926" s="248"/>
      <x:c r="WTZ5926" s="248"/>
      <x:c r="WUA5926" s="248"/>
      <x:c r="WUB5926" s="248"/>
      <x:c r="WUC5926" s="248"/>
      <x:c r="WUD5926" s="248"/>
      <x:c r="WUE5926" s="248"/>
      <x:c r="WUF5926" s="248"/>
      <x:c r="WUG5926" s="248"/>
      <x:c r="WUH5926" s="248"/>
      <x:c r="WUI5926" s="248"/>
      <x:c r="WUJ5926" s="248"/>
      <x:c r="WUK5926" s="248"/>
      <x:c r="WUL5926" s="248"/>
      <x:c r="WUM5926" s="248"/>
      <x:c r="WUN5926" s="248"/>
      <x:c r="WUO5926" s="248"/>
      <x:c r="WUP5926" s="248"/>
      <x:c r="WUQ5926" s="248"/>
      <x:c r="WUR5926" s="248"/>
      <x:c r="WUS5926" s="248"/>
      <x:c r="WUT5926" s="248"/>
      <x:c r="WUU5926" s="248"/>
      <x:c r="WUV5926" s="248"/>
      <x:c r="WUW5926" s="248"/>
      <x:c r="WUX5926" s="248"/>
      <x:c r="WUY5926" s="248"/>
      <x:c r="WUZ5926" s="248"/>
      <x:c r="WVA5926" s="248"/>
      <x:c r="WVB5926" s="248"/>
      <x:c r="WVC5926" s="248"/>
      <x:c r="WVD5926" s="248"/>
      <x:c r="WVE5926" s="248"/>
      <x:c r="WVF5926" s="248"/>
      <x:c r="WVG5926" s="248"/>
      <x:c r="WVH5926" s="248"/>
      <x:c r="WVI5926" s="248"/>
      <x:c r="WVJ5926" s="248"/>
      <x:c r="WVK5926" s="248"/>
      <x:c r="WVL5926" s="248"/>
      <x:c r="WVM5926" s="248"/>
      <x:c r="WVN5926" s="248"/>
      <x:c r="WVO5926" s="248"/>
      <x:c r="WVP5926" s="248"/>
      <x:c r="WVQ5926" s="248"/>
      <x:c r="WVR5926" s="248"/>
      <x:c r="WVS5926" s="248"/>
      <x:c r="WVT5926" s="248"/>
      <x:c r="WVU5926" s="248"/>
      <x:c r="WVV5926" s="248"/>
      <x:c r="WVW5926" s="248"/>
      <x:c r="WVX5926" s="248"/>
      <x:c r="WVY5926" s="248"/>
      <x:c r="WVZ5926" s="248"/>
      <x:c r="WWA5926" s="248"/>
      <x:c r="WWB5926" s="248"/>
      <x:c r="WWC5926" s="248"/>
      <x:c r="WWD5926" s="248"/>
      <x:c r="WWE5926" s="248"/>
      <x:c r="WWF5926" s="248"/>
      <x:c r="WWG5926" s="248"/>
      <x:c r="WWH5926" s="248"/>
      <x:c r="WWI5926" s="248"/>
      <x:c r="WWJ5926" s="248"/>
      <x:c r="WWK5926" s="248"/>
      <x:c r="WWL5926" s="248"/>
      <x:c r="WWM5926" s="248"/>
      <x:c r="WWN5926" s="248"/>
      <x:c r="WWO5926" s="248"/>
      <x:c r="WWP5926" s="248"/>
      <x:c r="WWQ5926" s="248"/>
      <x:c r="WWR5926" s="248"/>
      <x:c r="WWS5926" s="248"/>
      <x:c r="WWT5926" s="248"/>
      <x:c r="WWU5926" s="248"/>
      <x:c r="WWV5926" s="248"/>
      <x:c r="WWW5926" s="248"/>
      <x:c r="WWX5926" s="248"/>
      <x:c r="WWY5926" s="248"/>
      <x:c r="WWZ5926" s="248"/>
      <x:c r="WXA5926" s="248"/>
      <x:c r="WXB5926" s="248"/>
      <x:c r="WXC5926" s="248"/>
      <x:c r="WXD5926" s="248"/>
      <x:c r="WXE5926" s="248"/>
      <x:c r="WXF5926" s="248"/>
      <x:c r="WXG5926" s="248"/>
      <x:c r="WXH5926" s="248"/>
      <x:c r="WXI5926" s="248"/>
      <x:c r="WXJ5926" s="248"/>
      <x:c r="WXK5926" s="248"/>
      <x:c r="WXL5926" s="248"/>
      <x:c r="WXM5926" s="248"/>
      <x:c r="WXN5926" s="248"/>
      <x:c r="WXO5926" s="248"/>
      <x:c r="WXP5926" s="248"/>
      <x:c r="WXQ5926" s="248"/>
      <x:c r="WXR5926" s="248"/>
      <x:c r="WXS5926" s="248"/>
      <x:c r="WXT5926" s="248"/>
      <x:c r="WXU5926" s="248"/>
      <x:c r="WXV5926" s="248"/>
      <x:c r="WXW5926" s="248"/>
      <x:c r="WXX5926" s="248"/>
      <x:c r="WXY5926" s="248"/>
      <x:c r="WXZ5926" s="248"/>
      <x:c r="WYA5926" s="248"/>
      <x:c r="WYB5926" s="248"/>
      <x:c r="WYC5926" s="248"/>
      <x:c r="WYD5926" s="248"/>
      <x:c r="WYE5926" s="248"/>
      <x:c r="WYF5926" s="248"/>
      <x:c r="WYG5926" s="248"/>
      <x:c r="WYH5926" s="248"/>
      <x:c r="WYI5926" s="248"/>
      <x:c r="WYJ5926" s="248"/>
      <x:c r="WYK5926" s="248"/>
      <x:c r="WYL5926" s="248"/>
      <x:c r="WYM5926" s="248"/>
      <x:c r="WYN5926" s="248"/>
      <x:c r="WYO5926" s="248"/>
      <x:c r="WYP5926" s="248"/>
      <x:c r="WYQ5926" s="248"/>
      <x:c r="WYR5926" s="248"/>
      <x:c r="WYS5926" s="248"/>
      <x:c r="WYT5926" s="248"/>
      <x:c r="WYU5926" s="248"/>
      <x:c r="WYV5926" s="248"/>
      <x:c r="WYW5926" s="248"/>
      <x:c r="WYX5926" s="248"/>
      <x:c r="WYY5926" s="248"/>
      <x:c r="WYZ5926" s="248"/>
      <x:c r="WZA5926" s="248"/>
      <x:c r="WZB5926" s="248"/>
      <x:c r="WZC5926" s="248"/>
      <x:c r="WZD5926" s="248"/>
      <x:c r="WZE5926" s="248"/>
      <x:c r="WZF5926" s="248"/>
      <x:c r="WZG5926" s="248"/>
      <x:c r="WZH5926" s="248"/>
      <x:c r="WZI5926" s="248"/>
      <x:c r="WZJ5926" s="248"/>
      <x:c r="WZK5926" s="248"/>
      <x:c r="WZL5926" s="248"/>
      <x:c r="WZM5926" s="248"/>
      <x:c r="WZN5926" s="248"/>
      <x:c r="WZO5926" s="248"/>
      <x:c r="WZP5926" s="248"/>
      <x:c r="WZQ5926" s="248"/>
      <x:c r="WZR5926" s="248"/>
      <x:c r="WZS5926" s="248"/>
      <x:c r="WZT5926" s="248"/>
      <x:c r="WZU5926" s="248"/>
      <x:c r="WZV5926" s="248"/>
      <x:c r="WZW5926" s="248"/>
      <x:c r="WZX5926" s="248"/>
      <x:c r="WZY5926" s="248"/>
      <x:c r="WZZ5926" s="248"/>
      <x:c r="XAA5926" s="248"/>
      <x:c r="XAB5926" s="248"/>
      <x:c r="XAC5926" s="248"/>
      <x:c r="XAD5926" s="248"/>
      <x:c r="XAE5926" s="248"/>
      <x:c r="XAF5926" s="248"/>
      <x:c r="XAG5926" s="248"/>
      <x:c r="XAH5926" s="248"/>
      <x:c r="XAI5926" s="248"/>
      <x:c r="XAJ5926" s="248"/>
      <x:c r="XAK5926" s="248"/>
      <x:c r="XAL5926" s="248"/>
      <x:c r="XAM5926" s="248"/>
      <x:c r="XAN5926" s="248"/>
      <x:c r="XAO5926" s="248"/>
      <x:c r="XAP5926" s="248"/>
      <x:c r="XAQ5926" s="248"/>
      <x:c r="XAR5926" s="248"/>
      <x:c r="XAS5926" s="248"/>
      <x:c r="XAT5926" s="248"/>
      <x:c r="XAU5926" s="248"/>
      <x:c r="XAV5926" s="248"/>
      <x:c r="XAW5926" s="248"/>
      <x:c r="XAX5926" s="248"/>
      <x:c r="XAY5926" s="248"/>
      <x:c r="XAZ5926" s="248"/>
      <x:c r="XBA5926" s="248"/>
      <x:c r="XBB5926" s="248"/>
      <x:c r="XBC5926" s="248"/>
      <x:c r="XBD5926" s="248"/>
      <x:c r="XBE5926" s="248"/>
      <x:c r="XBF5926" s="248"/>
      <x:c r="XBG5926" s="248"/>
      <x:c r="XBH5926" s="248"/>
      <x:c r="XBI5926" s="248"/>
      <x:c r="XBJ5926" s="248"/>
      <x:c r="XBK5926" s="248"/>
      <x:c r="XBL5926" s="248"/>
      <x:c r="XBM5926" s="248"/>
      <x:c r="XBN5926" s="248"/>
      <x:c r="XBO5926" s="248"/>
      <x:c r="XBP5926" s="248"/>
      <x:c r="XBQ5926" s="248"/>
      <x:c r="XBR5926" s="248"/>
      <x:c r="XBS5926" s="248"/>
      <x:c r="XBT5926" s="248"/>
      <x:c r="XBU5926" s="248"/>
      <x:c r="XBV5926" s="248"/>
      <x:c r="XBW5926" s="248"/>
      <x:c r="XBX5926" s="248"/>
      <x:c r="XBY5926" s="248"/>
      <x:c r="XBZ5926" s="248"/>
      <x:c r="XCA5926" s="248"/>
      <x:c r="XCB5926" s="248"/>
      <x:c r="XCC5926" s="248"/>
      <x:c r="XCD5926" s="248"/>
      <x:c r="XCE5926" s="248"/>
      <x:c r="XCF5926" s="248"/>
      <x:c r="XCG5926" s="248"/>
      <x:c r="XCH5926" s="248"/>
      <x:c r="XCI5926" s="248"/>
      <x:c r="XCJ5926" s="248"/>
      <x:c r="XCK5926" s="248"/>
      <x:c r="XCL5926" s="248"/>
      <x:c r="XCM5926" s="248"/>
      <x:c r="XCN5926" s="248"/>
      <x:c r="XCO5926" s="248"/>
      <x:c r="XCP5926" s="248"/>
      <x:c r="XCQ5926" s="248"/>
      <x:c r="XCR5926" s="248"/>
      <x:c r="XCS5926" s="248"/>
      <x:c r="XCT5926" s="248"/>
      <x:c r="XCU5926" s="248"/>
      <x:c r="XCV5926" s="248"/>
      <x:c r="XCW5926" s="248"/>
      <x:c r="XCX5926" s="248"/>
      <x:c r="XCY5926" s="248"/>
      <x:c r="XCZ5926" s="248"/>
      <x:c r="XDA5926" s="248"/>
      <x:c r="XDB5926" s="248"/>
      <x:c r="XDC5926" s="248"/>
      <x:c r="XDD5926" s="248"/>
      <x:c r="XDE5926" s="248"/>
      <x:c r="XDF5926" s="248"/>
      <x:c r="XDG5926" s="248"/>
      <x:c r="XDH5926" s="248"/>
      <x:c r="XDI5926" s="248"/>
      <x:c r="XDJ5926" s="248"/>
      <x:c r="XDK5926" s="248"/>
      <x:c r="XDL5926" s="248"/>
      <x:c r="XDM5926" s="248"/>
      <x:c r="XDN5926" s="248"/>
      <x:c r="XDO5926" s="248"/>
      <x:c r="XDP5926" s="248"/>
      <x:c r="XDQ5926" s="248"/>
      <x:c r="XDR5926" s="248"/>
      <x:c r="XDS5926" s="248"/>
      <x:c r="XDT5926" s="248"/>
      <x:c r="XDU5926" s="248"/>
      <x:c r="XDV5926" s="248"/>
      <x:c r="XDW5926" s="248"/>
      <x:c r="XDX5926" s="248"/>
      <x:c r="XDY5926" s="248"/>
      <x:c r="XDZ5926" s="248"/>
      <x:c r="XEA5926" s="248"/>
      <x:c r="XEB5926" s="248"/>
      <x:c r="XEC5926" s="248"/>
      <x:c r="XED5926" s="248"/>
      <x:c r="XEE5926" s="248"/>
      <x:c r="XEF5926" s="248"/>
      <x:c r="XEG5926" s="248"/>
      <x:c r="XEH5926" s="248"/>
      <x:c r="XEI5926" s="248"/>
      <x:c r="XEJ5926" s="248"/>
      <x:c r="XEK5926" s="248"/>
      <x:c r="XEL5926" s="248"/>
      <x:c r="XEM5926" s="248"/>
      <x:c r="XEN5926" s="248"/>
      <x:c r="XEO5926" s="248"/>
      <x:c r="XEP5926" s="248"/>
      <x:c r="XEQ5926" s="248"/>
      <x:c r="XER5926" s="248"/>
      <x:c r="XES5926" s="248"/>
      <x:c r="XET5926" s="248"/>
      <x:c r="XEU5926" s="248"/>
      <x:c r="XEV5926" s="248"/>
      <x:c r="XEW5926" s="248"/>
      <x:c r="XEX5926" s="248"/>
      <x:c r="XEY5926" s="248"/>
      <x:c r="XEZ5926" s="248"/>
      <x:c r="XFA5926" s="248"/>
      <x:c r="XFB5926" s="248"/>
      <x:c r="XFC5926" s="248"/>
      <x:c r="XFD5926" s="248"/>
    </x:row>
    <x:row r="5927" spans="1:38" s="34" customFormat="1">
      <x:c r="A5927" s="391">
        <x:v>469486</x:v>
      </x:c>
      <x:c r="B5927" s="34">
        <x:v>1387</x:v>
      </x:c>
      <x:c r="C5927" s="34">
        <x:f>25/30</x:f>
        <x:v>0.833333333333333</x:v>
      </x:c>
      <x:c r="G5927" s="34">
        <x:v>1</x:v>
      </x:c>
      <x:c r="I5927" s="34" t="s">
        <x:v>100</x:v>
      </x:c>
      <x:c r="AG5927" s="265"/>
      <x:c r="AL5927" s="34" t="s">
        <x:v>872</x:v>
      </x:c>
    </x:row>
    <x:row r="5928" spans="1:38" s="64" customFormat="1">
      <x:c r="A5928" s="392">
        <x:v>469487</x:v>
      </x:c>
      <x:c r="B5928" s="64">
        <x:v>1388</x:v>
      </x:c>
      <x:c r="C5928" s="64">
        <x:f>10/30</x:f>
        <x:v>0.333333333333333</x:v>
      </x:c>
      <x:c r="G5928" s="64">
        <x:v>1</x:v>
      </x:c>
      <x:c r="I5928" s="64" t="s">
        <x:v>746</x:v>
      </x:c>
      <x:c r="M5928" s="64">
        <x:v>5108</x:v>
      </x:c>
      <x:c r="O5928" s="64" t="s">
        <x:v>101</x:v>
      </x:c>
      <x:c r="AG5928" s="393"/>
      <x:c r="AL5928" s="64" t="s">
        <x:v>873</x:v>
      </x:c>
    </x:row>
    <x:row r="5929" spans="1:38" s="64" customFormat="1">
      <x:c r="A5929" s="392">
        <x:v>469488</x:v>
      </x:c>
      <x:c r="B5929" s="64">
        <x:v>1388</x:v>
      </x:c>
      <x:c r="C5929" s="64">
        <x:f>C5928+0.18</x:f>
        <x:v>0.513333333333333</x:v>
      </x:c>
      <x:c r="G5929" s="64">
        <x:v>1</x:v>
      </x:c>
      <x:c r="I5929" s="64" t="s">
        <x:v>746</x:v>
      </x:c>
      <x:c r="M5929" s="64">
        <x:v>5108</x:v>
      </x:c>
      <x:c r="O5929" s="64" t="s">
        <x:v>101</x:v>
      </x:c>
      <x:c r="AG5929" s="393"/>
      <x:c r="AL5929" s="64" t="s">
        <x:v>873</x:v>
      </x:c>
    </x:row>
    <x:row r="5930" spans="1:38" s="64" customFormat="1">
      <x:c r="A5930" s="392">
        <x:v>469489</x:v>
      </x:c>
      <x:c r="B5930" s="64">
        <x:v>1388</x:v>
      </x:c>
      <x:c r="C5930" s="64">
        <x:f>C5929+0.18</x:f>
        <x:v>0.693333333333333</x:v>
      </x:c>
      <x:c r="G5930" s="64">
        <x:v>1</x:v>
      </x:c>
      <x:c r="I5930" s="64" t="s">
        <x:v>746</x:v>
      </x:c>
      <x:c r="M5930" s="64">
        <x:v>5108</x:v>
      </x:c>
      <x:c r="O5930" s="64" t="s">
        <x:v>101</x:v>
      </x:c>
      <x:c r="AG5930" s="393"/>
      <x:c r="AL5930" s="64" t="s">
        <x:v>873</x:v>
      </x:c>
    </x:row>
    <x:row r="5931" spans="1:38" s="64" customFormat="1">
      <x:c r="A5931" s="392">
        <x:v>469490</x:v>
      </x:c>
      <x:c r="B5931" s="64">
        <x:v>1388</x:v>
      </x:c>
      <x:c r="C5931" s="64">
        <x:f t="shared" ref="C5930:C5935" si="301">C5930+0.18</x:f>
        <x:v>0.873333333333333</x:v>
      </x:c>
      <x:c r="G5931" s="64">
        <x:v>1</x:v>
      </x:c>
      <x:c r="I5931" s="64" t="s">
        <x:v>746</x:v>
      </x:c>
      <x:c r="M5931" s="64">
        <x:v>5108</x:v>
      </x:c>
      <x:c r="O5931" s="64" t="s">
        <x:v>101</x:v>
      </x:c>
      <x:c r="AG5931" s="393"/>
      <x:c r="AL5931" s="64" t="s">
        <x:v>873</x:v>
      </x:c>
    </x:row>
    <x:row r="5932" spans="1:38" s="64" customFormat="1">
      <x:c r="A5932" s="392">
        <x:v>469491</x:v>
      </x:c>
      <x:c r="B5932" s="64">
        <x:v>1388</x:v>
      </x:c>
      <x:c r="C5932" s="64">
        <x:f t="shared" si="301"/>
        <x:v>1.05333333333333</x:v>
      </x:c>
      <x:c r="G5932" s="64">
        <x:v>1</x:v>
      </x:c>
      <x:c r="I5932" s="64" t="s">
        <x:v>746</x:v>
      </x:c>
      <x:c r="M5932" s="64">
        <x:v>5108</x:v>
      </x:c>
      <x:c r="O5932" s="64" t="s">
        <x:v>101</x:v>
      </x:c>
      <x:c r="AG5932" s="393"/>
      <x:c r="AL5932" s="64" t="s">
        <x:v>873</x:v>
      </x:c>
    </x:row>
    <x:row r="5933" spans="1:38" s="64" customFormat="1">
      <x:c r="A5933" s="392">
        <x:v>469492</x:v>
      </x:c>
      <x:c r="B5933" s="64">
        <x:v>1388</x:v>
      </x:c>
      <x:c r="C5933" s="64">
        <x:f t="shared" si="301"/>
        <x:v>1.23333333333333</x:v>
      </x:c>
      <x:c r="G5933" s="64">
        <x:v>1</x:v>
      </x:c>
      <x:c r="I5933" s="64" t="s">
        <x:v>746</x:v>
      </x:c>
      <x:c r="M5933" s="64">
        <x:v>5108</x:v>
      </x:c>
      <x:c r="O5933" s="64" t="s">
        <x:v>101</x:v>
      </x:c>
      <x:c r="AG5933" s="393"/>
      <x:c r="AL5933" s="64" t="s">
        <x:v>873</x:v>
      </x:c>
    </x:row>
    <x:row r="5934" spans="1:38" s="64" customFormat="1">
      <x:c r="A5934" s="392">
        <x:v>469493</x:v>
      </x:c>
      <x:c r="B5934" s="64">
        <x:v>1388</x:v>
      </x:c>
      <x:c r="C5934" s="64">
        <x:f t="shared" si="301"/>
        <x:v>1.41333333333333</x:v>
      </x:c>
      <x:c r="G5934" s="64">
        <x:v>1</x:v>
      </x:c>
      <x:c r="I5934" s="64" t="s">
        <x:v>746</x:v>
      </x:c>
      <x:c r="M5934" s="64">
        <x:v>5108</x:v>
      </x:c>
      <x:c r="O5934" s="64" t="s">
        <x:v>101</x:v>
      </x:c>
      <x:c r="AG5934" s="393"/>
      <x:c r="AL5934" s="64" t="s">
        <x:v>873</x:v>
      </x:c>
    </x:row>
    <x:row r="5935" spans="1:38" s="64" customFormat="1">
      <x:c r="A5935" s="392">
        <x:v>469494</x:v>
      </x:c>
      <x:c r="B5935" s="64">
        <x:v>1388</x:v>
      </x:c>
      <x:c r="C5935" s="64">
        <x:f t="shared" si="301"/>
        <x:v>1.59333333333333</x:v>
      </x:c>
      <x:c r="G5935" s="64">
        <x:v>1</x:v>
      </x:c>
      <x:c r="I5935" s="64" t="s">
        <x:v>746</x:v>
      </x:c>
      <x:c r="M5935" s="64">
        <x:v>5108</x:v>
      </x:c>
      <x:c r="O5935" s="64" t="s">
        <x:v>101</x:v>
      </x:c>
      <x:c r="AG5935" s="393"/>
      <x:c r="AL5935" s="64" t="s">
        <x:v>873</x:v>
      </x:c>
    </x:row>
    <x:row r="5936" spans="1:38" s="64" customFormat="1">
      <x:c r="A5936" s="392">
        <x:v>469495</x:v>
      </x:c>
      <x:c r="B5936" s="64">
        <x:v>1388</x:v>
      </x:c>
      <x:c r="C5936" s="64">
        <x:f>50/30</x:f>
        <x:v>1.66666666666667</x:v>
      </x:c>
      <x:c r="G5936" s="64">
        <x:v>3</x:v>
      </x:c>
      <x:c r="I5936" s="64" t="s">
        <x:v>746</x:v>
      </x:c>
      <x:c r="M5936" s="64">
        <x:v>5109</x:v>
      </x:c>
      <x:c r="O5936" s="64" t="s">
        <x:v>101</x:v>
      </x:c>
      <x:c r="AG5936" s="393"/>
      <x:c r="AL5936" s="64" t="s">
        <x:v>873</x:v>
      </x:c>
    </x:row>
    <x:row r="5937" spans="1:38" s="34" customFormat="1">
      <x:c r="A5937" s="391">
        <x:v>469496</x:v>
      </x:c>
      <x:c r="B5937" s="34">
        <x:v>1389</x:v>
      </x:c>
      <x:c r="C5937" s="34">
        <x:f>18/30</x:f>
        <x:v>0.6</x:v>
      </x:c>
      <x:c r="G5937" s="34">
        <x:v>1</x:v>
      </x:c>
      <x:c r="I5937" s="34" t="s">
        <x:v>100</x:v>
      </x:c>
      <x:c r="AG5937" s="265"/>
      <x:c r="AL5937" s="34" t="s">
        <x:v>874</x:v>
      </x:c>
    </x:row>
    <x:row r="5938" spans="1:38" s="64" customFormat="1">
      <x:c r="A5938" s="392">
        <x:v>469497</x:v>
      </x:c>
      <x:c r="B5938" s="64">
        <x:v>1390</x:v>
      </x:c>
      <x:c r="C5938" s="64">
        <x:v>8.2</x:v>
      </x:c>
      <x:c r="G5938" s="64">
        <x:v>1</x:v>
      </x:c>
      <x:c r="I5938" s="64" t="s">
        <x:v>746</x:v>
      </x:c>
      <x:c r="AG5938" s="393"/>
      <x:c r="AL5938" s="64" t="s">
        <x:v>875</x:v>
      </x:c>
    </x:row>
    <x:row r="5939" spans="1:38" s="34" customFormat="1">
      <x:c r="A5939" s="391">
        <x:v>469498</x:v>
      </x:c>
      <x:c r="B5939" s="34">
        <x:v>1391</x:v>
      </x:c>
      <x:c r="C5939" s="34">
        <x:f>35/30</x:f>
        <x:v>1.16666666666667</x:v>
      </x:c>
      <x:c r="G5939" s="34">
        <x:v>1</x:v>
      </x:c>
      <x:c r="I5939" s="34" t="s">
        <x:v>746</x:v>
      </x:c>
      <x:c r="M5939" s="34">
        <x:v>5120</x:v>
      </x:c>
      <x:c r="O5939" s="34" t="s">
        <x:v>101</x:v>
      </x:c>
      <x:c r="AG5939" s="265"/>
      <x:c r="AL5939" s="34" t="s">
        <x:v>876</x:v>
      </x:c>
    </x:row>
    <x:row r="5940" spans="1:38" s="64" customFormat="1">
      <x:c r="A5940" s="392">
        <x:v>469499</x:v>
      </x:c>
      <x:c r="B5940" s="64">
        <x:v>1392</x:v>
      </x:c>
      <x:c r="C5940" s="64">
        <x:f>20/30</x:f>
        <x:v>0.666666666666667</x:v>
      </x:c>
      <x:c r="G5940" s="64">
        <x:v>1</x:v>
      </x:c>
      <x:c r="I5940" s="64" t="s">
        <x:v>746</x:v>
      </x:c>
      <x:c r="AG5940" s="393"/>
      <x:c r="AL5940" s="64" t="s">
        <x:v>877</x:v>
      </x:c>
    </x:row>
    <x:row r="5941" spans="1:38" s="64" customFormat="1">
      <x:c r="A5941" s="392">
        <x:v>469500</x:v>
      </x:c>
      <x:c r="B5941" s="64">
        <x:v>1392</x:v>
      </x:c>
      <x:c r="C5941" s="64">
        <x:f>C5940+0.18</x:f>
        <x:v>0.846666666666667</x:v>
      </x:c>
      <x:c r="G5941" s="64">
        <x:v>1</x:v>
      </x:c>
      <x:c r="I5941" s="64" t="s">
        <x:v>746</x:v>
      </x:c>
      <x:c r="AG5941" s="393"/>
      <x:c r="AL5941" s="64" t="s">
        <x:v>877</x:v>
      </x:c>
    </x:row>
    <x:row r="5942" spans="1:38" s="64" customFormat="1">
      <x:c r="A5942" s="392">
        <x:v>469501</x:v>
      </x:c>
      <x:c r="B5942" s="64">
        <x:v>1392</x:v>
      </x:c>
      <x:c r="C5942" s="64">
        <x:f>C5941+0.18</x:f>
        <x:v>1.02666666666667</x:v>
      </x:c>
      <x:c r="G5942" s="64">
        <x:v>1</x:v>
      </x:c>
      <x:c r="I5942" s="64" t="s">
        <x:v>746</x:v>
      </x:c>
      <x:c r="AG5942" s="393"/>
      <x:c r="AL5942" s="64" t="s">
        <x:v>877</x:v>
      </x:c>
    </x:row>
    <x:row r="5943" spans="1:38" s="34" customFormat="1">
      <x:c r="A5943" s="391">
        <x:v>469502</x:v>
      </x:c>
      <x:c r="B5943" s="34">
        <x:v>1393</x:v>
      </x:c>
      <x:c r="C5943" s="34">
        <x:f>218/30</x:f>
        <x:v>7.26666666666667</x:v>
      </x:c>
      <x:c r="G5943" s="34">
        <x:v>1</x:v>
      </x:c>
      <x:c r="I5943" s="34" t="s">
        <x:v>746</x:v>
      </x:c>
      <x:c r="AG5943" s="265"/>
      <x:c r="AL5943" s="34" t="s">
        <x:v>878</x:v>
      </x:c>
    </x:row>
    <x:row r="5944" spans="1:38" s="64" customFormat="1">
      <x:c r="A5944" s="392">
        <x:v>469503</x:v>
      </x:c>
      <x:c r="B5944" s="64">
        <x:v>1394</x:v>
      </x:c>
      <x:c r="C5944" s="64">
        <x:f>174/30</x:f>
        <x:v>5.8</x:v>
      </x:c>
      <x:c r="G5944" s="64">
        <x:v>1</x:v>
      </x:c>
      <x:c r="I5944" s="64" t="s">
        <x:v>746</x:v>
      </x:c>
      <x:c r="AG5944" s="393"/>
      <x:c r="AL5944" s="64" t="s">
        <x:v>879</x:v>
      </x:c>
    </x:row>
    <x:row r="5945" spans="1:38" s="64" customFormat="1">
      <x:c r="A5945" s="392">
        <x:v>469504</x:v>
      </x:c>
      <x:c r="B5945" s="64">
        <x:v>1394</x:v>
      </x:c>
      <x:c r="C5945" s="64">
        <x:f>C5944+0.18</x:f>
        <x:v>5.98</x:v>
      </x:c>
      <x:c r="G5945" s="64">
        <x:v>1</x:v>
      </x:c>
      <x:c r="I5945" s="64" t="s">
        <x:v>746</x:v>
      </x:c>
      <x:c r="AG5945" s="393"/>
      <x:c r="AL5945" s="64" t="s">
        <x:v>879</x:v>
      </x:c>
    </x:row>
    <x:row r="5946" spans="1:38" s="64" customFormat="1">
      <x:c r="A5946" s="392">
        <x:v>469505</x:v>
      </x:c>
      <x:c r="B5946" s="64">
        <x:v>1394</x:v>
      </x:c>
      <x:c r="C5946" s="64">
        <x:f>C5945+0.18</x:f>
        <x:v>6.16</x:v>
      </x:c>
      <x:c r="G5946" s="64">
        <x:v>1</x:v>
      </x:c>
      <x:c r="I5946" s="64" t="s">
        <x:v>746</x:v>
      </x:c>
      <x:c r="AG5946" s="393"/>
      <x:c r="AL5946" s="64" t="s">
        <x:v>879</x:v>
      </x:c>
    </x:row>
    <x:row r="5947" spans="1:38" s="64" customFormat="1">
      <x:c r="A5947" s="392">
        <x:v>469506</x:v>
      </x:c>
      <x:c r="B5947" s="64">
        <x:v>1394</x:v>
      </x:c>
      <x:c r="C5947" s="64">
        <x:f>C5946+0.18</x:f>
        <x:v>6.34</x:v>
      </x:c>
      <x:c r="G5947" s="64">
        <x:v>1</x:v>
      </x:c>
      <x:c r="I5947" s="64" t="s">
        <x:v>746</x:v>
      </x:c>
      <x:c r="AG5947" s="393"/>
      <x:c r="AL5947" s="64" t="s">
        <x:v>879</x:v>
      </x:c>
    </x:row>
    <x:row r="5948" spans="1:38" s="64" customFormat="1">
      <x:c r="A5948" s="392">
        <x:v>469507</x:v>
      </x:c>
      <x:c r="B5948" s="64">
        <x:v>1394</x:v>
      </x:c>
      <x:c r="C5948" s="64">
        <x:f>C5947+0.18</x:f>
        <x:v>6.52</x:v>
      </x:c>
      <x:c r="G5948" s="64">
        <x:v>1</x:v>
      </x:c>
      <x:c r="I5948" s="64" t="s">
        <x:v>746</x:v>
      </x:c>
      <x:c r="AG5948" s="393"/>
      <x:c r="AL5948" s="64" t="s">
        <x:v>879</x:v>
      </x:c>
    </x:row>
    <x:row r="5949" spans="1:43" s="65" customFormat="1">
      <x:c r="A5949" s="340">
        <x:v>469508</x:v>
      </x:c>
      <x:c r="B5949" s="65">
        <x:v>1395</x:v>
      </x:c>
      <x:c r="C5949" s="65">
        <x:f>18/30</x:f>
        <x:v>0.6</x:v>
      </x:c>
      <x:c r="G5949" s="65">
        <x:v>1</x:v>
      </x:c>
      <x:c r="I5949" s="65" t="s">
        <x:v>746</x:v>
      </x:c>
      <x:c r="M5949" s="65">
        <x:v>5138</x:v>
      </x:c>
      <x:c r="O5949" s="65" t="s">
        <x:v>101</x:v>
      </x:c>
      <x:c r="AG5949" s="394">
        <x:v>2</x:v>
      </x:c>
      <x:c r="AL5949" s="73" t="s">
        <x:v>880</x:v>
      </x:c>
      <x:c r="AM5949" s="73"/>
      <x:c r="AN5949" s="73"/>
      <x:c r="AO5949" s="73"/>
      <x:c r="AP5949" s="73"/>
      <x:c r="AQ5949" s="73"/>
    </x:row>
    <x:row r="5950" spans="1:43" s="65" customFormat="1">
      <x:c r="A5950" s="340">
        <x:v>469509</x:v>
      </x:c>
      <x:c r="B5950" s="65">
        <x:v>1395</x:v>
      </x:c>
      <x:c r="C5950" s="65">
        <x:f>32/30</x:f>
        <x:v>1.06666666666667</x:v>
      </x:c>
      <x:c r="G5950" s="65">
        <x:v>1</x:v>
      </x:c>
      <x:c r="I5950" s="65" t="s">
        <x:v>746</x:v>
      </x:c>
      <x:c r="M5950" s="65">
        <x:v>5138</x:v>
      </x:c>
      <x:c r="O5950" s="65" t="s">
        <x:v>101</x:v>
      </x:c>
      <x:c r="AG5950" s="394">
        <x:v>2</x:v>
      </x:c>
      <x:c r="AL5950" s="73" t="s">
        <x:v>880</x:v>
      </x:c>
      <x:c r="AM5950" s="73"/>
      <x:c r="AN5950" s="73"/>
      <x:c r="AO5950" s="73"/>
      <x:c r="AP5950" s="73"/>
      <x:c r="AQ5950" s="73"/>
    </x:row>
    <x:row r="5951" spans="1:43" s="65" customFormat="1">
      <x:c r="A5951" s="340">
        <x:v>469510</x:v>
      </x:c>
      <x:c r="B5951" s="65">
        <x:v>1395</x:v>
      </x:c>
      <x:c r="C5951" s="65">
        <x:f>40/30</x:f>
        <x:v>1.33333333333333</x:v>
      </x:c>
      <x:c r="G5951" s="65">
        <x:v>1</x:v>
      </x:c>
      <x:c r="I5951" s="65" t="s">
        <x:v>746</x:v>
      </x:c>
      <x:c r="M5951" s="65">
        <x:v>5138</x:v>
      </x:c>
      <x:c r="O5951" s="65" t="s">
        <x:v>101</x:v>
      </x:c>
      <x:c r="AG5951" s="394">
        <x:v>2</x:v>
      </x:c>
      <x:c r="AL5951" s="73" t="s">
        <x:v>880</x:v>
      </x:c>
      <x:c r="AM5951" s="73"/>
      <x:c r="AN5951" s="73"/>
      <x:c r="AO5951" s="73"/>
      <x:c r="AP5951" s="73"/>
      <x:c r="AQ5951" s="73"/>
    </x:row>
    <x:row r="5952" spans="1:43" s="65" customFormat="1">
      <x:c r="A5952" s="340">
        <x:v>469511</x:v>
      </x:c>
      <x:c r="B5952" s="65">
        <x:v>1395</x:v>
      </x:c>
      <x:c r="C5952" s="65">
        <x:f>67/30</x:f>
        <x:v>2.23333333333333</x:v>
      </x:c>
      <x:c r="G5952" s="65">
        <x:v>1</x:v>
      </x:c>
      <x:c r="I5952" s="65" t="s">
        <x:v>746</x:v>
      </x:c>
      <x:c r="J5952" s="65">
        <x:v>0.5</x:v>
      </x:c>
      <x:c r="M5952" s="65">
        <x:v>5159</x:v>
      </x:c>
      <x:c r="O5952" s="65" t="s">
        <x:v>101</x:v>
      </x:c>
      <x:c r="AG5952" s="394">
        <x:v>1</x:v>
      </x:c>
      <x:c r="AL5952" s="73" t="s">
        <x:v>880</x:v>
      </x:c>
      <x:c r="AM5952" s="73"/>
      <x:c r="AN5952" s="73"/>
      <x:c r="AO5952" s="73"/>
      <x:c r="AP5952" s="73"/>
      <x:c r="AQ5952" s="73"/>
    </x:row>
    <x:row r="5953" spans="1:43" s="65" customFormat="1">
      <x:c r="A5953" s="340">
        <x:v>469512</x:v>
      </x:c>
      <x:c r="B5953" s="65">
        <x:v>1395</x:v>
      </x:c>
      <x:c r="C5953" s="65">
        <x:f>C5952+0.2</x:f>
        <x:v>2.43333333333333</x:v>
      </x:c>
      <x:c r="G5953" s="65">
        <x:v>1</x:v>
      </x:c>
      <x:c r="I5953" s="65" t="s">
        <x:v>746</x:v>
      </x:c>
      <x:c r="J5953" s="65">
        <x:v>0.5</x:v>
      </x:c>
      <x:c r="M5953" s="65">
        <x:v>5159</x:v>
      </x:c>
      <x:c r="O5953" s="65" t="s">
        <x:v>101</x:v>
      </x:c>
      <x:c r="AG5953" s="394">
        <x:v>1</x:v>
      </x:c>
      <x:c r="AL5953" s="73" t="s">
        <x:v>880</x:v>
      </x:c>
      <x:c r="AM5953" s="73"/>
      <x:c r="AN5953" s="73"/>
      <x:c r="AO5953" s="73"/>
      <x:c r="AP5953" s="73"/>
      <x:c r="AQ5953" s="73"/>
    </x:row>
    <x:row r="5954" spans="1:43" s="65" customFormat="1">
      <x:c r="A5954" s="340">
        <x:v>469513</x:v>
      </x:c>
      <x:c r="B5954" s="65">
        <x:v>1395</x:v>
      </x:c>
      <x:c r="C5954" s="65">
        <x:f>C5953+0.2</x:f>
        <x:v>2.63333333333333</x:v>
      </x:c>
      <x:c r="G5954" s="65">
        <x:v>1</x:v>
      </x:c>
      <x:c r="I5954" s="65" t="s">
        <x:v>746</x:v>
      </x:c>
      <x:c r="J5954" s="65">
        <x:v>0.5</x:v>
      </x:c>
      <x:c r="M5954" s="65">
        <x:v>5159</x:v>
      </x:c>
      <x:c r="O5954" s="65" t="s">
        <x:v>101</x:v>
      </x:c>
      <x:c r="AG5954" s="394">
        <x:v>1</x:v>
      </x:c>
      <x:c r="AL5954" s="73" t="s">
        <x:v>880</x:v>
      </x:c>
      <x:c r="AM5954" s="73"/>
      <x:c r="AN5954" s="73"/>
      <x:c r="AO5954" s="73"/>
      <x:c r="AP5954" s="73"/>
      <x:c r="AQ5954" s="73"/>
    </x:row>
    <x:row r="5955" spans="1:43" s="63" customFormat="1">
      <x:c r="A5955" s="395">
        <x:v>469514</x:v>
      </x:c>
      <x:c r="B5955" s="63">
        <x:v>1396</x:v>
      </x:c>
      <x:c r="C5955" s="63">
        <x:f>30/30</x:f>
        <x:v>1</x:v>
      </x:c>
      <x:c r="G5955" s="63">
        <x:v>1</x:v>
      </x:c>
      <x:c r="I5955" s="63" t="s">
        <x:v>746</x:v>
      </x:c>
      <x:c r="M5955" s="63">
        <x:v>5140</x:v>
      </x:c>
      <x:c r="O5955" s="63" t="s">
        <x:v>101</x:v>
      </x:c>
      <x:c r="AG5955" s="389"/>
      <x:c r="AL5955" s="390" t="s">
        <x:v>881</x:v>
      </x:c>
      <x:c r="AM5955" s="390"/>
      <x:c r="AN5955" s="390"/>
      <x:c r="AO5955" s="390"/>
      <x:c r="AP5955" s="390"/>
      <x:c r="AQ5955" s="390"/>
    </x:row>
    <x:row r="5956" spans="1:43" s="63" customFormat="1">
      <x:c r="A5956" s="395">
        <x:v>469515</x:v>
      </x:c>
      <x:c r="B5956" s="63">
        <x:v>1396</x:v>
      </x:c>
      <x:c r="C5956" s="63">
        <x:v>3.733333333</x:v>
      </x:c>
      <x:c r="G5956" s="63">
        <x:v>1</x:v>
      </x:c>
      <x:c r="I5956" s="63" t="s">
        <x:v>746</x:v>
      </x:c>
      <x:c r="M5956" s="63">
        <x:v>5140</x:v>
      </x:c>
      <x:c r="O5956" s="63" t="s">
        <x:v>101</x:v>
      </x:c>
      <x:c r="AG5956" s="389">
        <x:v>2</x:v>
      </x:c>
      <x:c r="AL5956" s="390" t="s">
        <x:v>881</x:v>
      </x:c>
      <x:c r="AM5956" s="390"/>
      <x:c r="AN5956" s="390"/>
      <x:c r="AO5956" s="390"/>
      <x:c r="AP5956" s="390"/>
      <x:c r="AQ5956" s="390"/>
    </x:row>
    <x:row r="5957" spans="1:43" s="65" customFormat="1">
      <x:c r="A5957" s="340">
        <x:v>469516</x:v>
      </x:c>
      <x:c r="B5957" s="65">
        <x:v>1397</x:v>
      </x:c>
      <x:c r="C5957" s="65">
        <x:f>75/30</x:f>
        <x:v>2.5</x:v>
      </x:c>
      <x:c r="G5957" s="65">
        <x:v>1</x:v>
      </x:c>
      <x:c r="I5957" s="65" t="s">
        <x:v>746</x:v>
      </x:c>
      <x:c r="O5957" s="65" t="s">
        <x:v>101</x:v>
      </x:c>
      <x:c r="AG5957" s="394">
        <x:v>1</x:v>
      </x:c>
      <x:c r="AL5957" s="73" t="s">
        <x:v>882</x:v>
      </x:c>
      <x:c r="AM5957" s="73"/>
      <x:c r="AN5957" s="73"/>
      <x:c r="AO5957" s="73"/>
      <x:c r="AP5957" s="73"/>
      <x:c r="AQ5957" s="73"/>
    </x:row>
    <x:row r="5958" spans="1:43" s="65" customFormat="1">
      <x:c r="A5958" s="340">
        <x:v>469517</x:v>
      </x:c>
      <x:c r="B5958" s="65">
        <x:v>1397</x:v>
      </x:c>
      <x:c r="C5958" s="65">
        <x:f>117/30</x:f>
        <x:v>3.9</x:v>
      </x:c>
      <x:c r="G5958" s="65">
        <x:v>1</x:v>
      </x:c>
      <x:c r="I5958" s="65" t="s">
        <x:v>110</x:v>
      </x:c>
      <x:c r="J5958" s="65">
        <x:v>0.65</x:v>
      </x:c>
      <x:c r="O5958" s="65" t="s">
        <x:v>101</x:v>
      </x:c>
      <x:c r="AG5958" s="394">
        <x:v>2</x:v>
      </x:c>
      <x:c r="AL5958" s="73" t="s">
        <x:v>882</x:v>
      </x:c>
      <x:c r="AM5958" s="73"/>
      <x:c r="AN5958" s="73"/>
      <x:c r="AO5958" s="73"/>
      <x:c r="AP5958" s="73"/>
      <x:c r="AQ5958" s="73"/>
    </x:row>
    <x:row r="5959" spans="1:43" s="63" customFormat="1">
      <x:c r="A5959" s="395">
        <x:v>469518</x:v>
      </x:c>
      <x:c r="B5959" s="63">
        <x:v>1398</x:v>
      </x:c>
      <x:c r="C5959" s="63">
        <x:v>1</x:v>
      </x:c>
      <x:c r="D5959" s="63">
        <x:v>1</x:v>
      </x:c>
      <x:c r="AG5959" s="389">
        <x:v>2</x:v>
      </x:c>
      <x:c r="AL5959" s="390" t="s">
        <x:v>883</x:v>
      </x:c>
      <x:c r="AM5959" s="390"/>
      <x:c r="AN5959" s="390" t="str">
        <x:f t="shared" ref="AN5959:AN5962" si="302">IF($F$7=3,$B$7,"")</x:f>
        <x:v/>
      </x:c>
      <x:c r="AO5959" s="390" t="str">
        <x:f t="shared" ref="AO5959:AO5962" si="303">IF($F$7=4,$B$7,"")</x:f>
        <x:v/>
      </x:c>
      <x:c r="AP5959" s="390" t="str">
        <x:f t="shared" ref="AP5959:AP5962" si="304">IF($F$7=5,$B$7,"")</x:f>
        <x:v/>
      </x:c>
      <x:c r="AQ5959" s="390" t="str">
        <x:f t="shared" ref="AQ5959:AQ5962" si="305">IF($F$7=6,$B$7,"")</x:f>
        <x:v/>
      </x:c>
    </x:row>
    <x:row r="5960" spans="1:43" s="63" customFormat="1">
      <x:c r="A5960" s="395">
        <x:v>469519</x:v>
      </x:c>
      <x:c r="B5960" s="63">
        <x:v>1398</x:v>
      </x:c>
      <x:c r="C5960" s="63">
        <x:f>36/30</x:f>
        <x:v>1.2</x:v>
      </x:c>
      <x:c r="G5960" s="63">
        <x:v>3</x:v>
      </x:c>
      <x:c r="I5960" s="63" t="s">
        <x:v>110</x:v>
      </x:c>
      <x:c r="J5960" s="63">
        <x:v>0.65</x:v>
      </x:c>
      <x:c r="AG5960" s="389">
        <x:v>2</x:v>
      </x:c>
      <x:c r="AL5960" s="390" t="s">
        <x:v>883</x:v>
      </x:c>
      <x:c r="AM5960" s="390"/>
      <x:c r="AN5960" s="390" t="str">
        <x:f t="shared" si="302"/>
        <x:v/>
      </x:c>
      <x:c r="AO5960" s="390" t="str">
        <x:f t="shared" si="303"/>
        <x:v/>
      </x:c>
      <x:c r="AP5960" s="390" t="str">
        <x:f t="shared" si="304"/>
        <x:v/>
      </x:c>
      <x:c r="AQ5960" s="390" t="str">
        <x:f t="shared" si="305"/>
        <x:v/>
      </x:c>
    </x:row>
    <x:row r="5961" spans="1:43" s="63" customFormat="1">
      <x:c r="A5961" s="395">
        <x:v>469520</x:v>
      </x:c>
      <x:c r="B5961" s="63">
        <x:v>1398</x:v>
      </x:c>
      <x:c r="C5961" s="63">
        <x:v>1.4</x:v>
      </x:c>
      <x:c r="G5961" s="63">
        <x:v>4</x:v>
      </x:c>
      <x:c r="I5961" s="63" t="s">
        <x:v>884</x:v>
      </x:c>
      <x:c r="AG5961" s="389">
        <x:v>2</x:v>
      </x:c>
      <x:c r="AL5961" s="390" t="s">
        <x:v>883</x:v>
      </x:c>
      <x:c r="AM5961" s="390"/>
      <x:c r="AN5961" s="390" t="str">
        <x:f t="shared" si="302"/>
        <x:v/>
      </x:c>
      <x:c r="AO5961" s="390" t="str">
        <x:f t="shared" si="303"/>
        <x:v/>
      </x:c>
      <x:c r="AP5961" s="390" t="str">
        <x:f t="shared" si="304"/>
        <x:v/>
      </x:c>
      <x:c r="AQ5961" s="390" t="str">
        <x:f t="shared" si="305"/>
        <x:v/>
      </x:c>
    </x:row>
    <x:row r="5962" spans="1:43" s="63" customFormat="1">
      <x:c r="A5962" s="395">
        <x:v>469521</x:v>
      </x:c>
      <x:c r="B5962" s="63">
        <x:v>1398</x:v>
      </x:c>
      <x:c r="C5962" s="63">
        <x:v>1.8</x:v>
      </x:c>
      <x:c r="D5962" s="63">
        <x:v>1</x:v>
      </x:c>
      <x:c r="AG5962" s="389">
        <x:v>2</x:v>
      </x:c>
      <x:c r="AL5962" s="390" t="s">
        <x:v>883</x:v>
      </x:c>
      <x:c r="AM5962" s="390"/>
      <x:c r="AN5962" s="390" t="str">
        <x:f t="shared" si="302"/>
        <x:v/>
      </x:c>
      <x:c r="AO5962" s="390" t="str">
        <x:f t="shared" si="303"/>
        <x:v/>
      </x:c>
      <x:c r="AP5962" s="390" t="str">
        <x:f t="shared" si="304"/>
        <x:v/>
      </x:c>
      <x:c r="AQ5962" s="390" t="str">
        <x:f t="shared" si="305"/>
        <x:v/>
      </x:c>
    </x:row>
    <x:row r="5963" spans="1:43" s="65" customFormat="1">
      <x:c r="A5963" s="340">
        <x:v>469522</x:v>
      </x:c>
      <x:c r="B5963" s="65">
        <x:v>1399</x:v>
      </x:c>
      <x:c r="C5963" s="65">
        <x:f>82/30</x:f>
        <x:v>2.73333333333333</x:v>
      </x:c>
      <x:c r="G5963" s="65">
        <x:v>1</x:v>
      </x:c>
      <x:c r="I5963" s="65" t="s">
        <x:v>746</x:v>
      </x:c>
      <x:c r="O5963" s="65" t="s">
        <x:v>101</x:v>
      </x:c>
      <x:c r="AG5963" s="394"/>
      <x:c r="AL5963" s="73" t="s">
        <x:v>885</x:v>
      </x:c>
      <x:c r="AM5963" s="73"/>
      <x:c r="AN5963" s="73"/>
      <x:c r="AO5963" s="73"/>
      <x:c r="AP5963" s="73"/>
      <x:c r="AQ5963" s="73"/>
    </x:row>
    <x:row r="5964" spans="1:43" s="65" customFormat="1">
      <x:c r="A5964" s="340">
        <x:v>469523</x:v>
      </x:c>
      <x:c r="B5964" s="65">
        <x:v>1399</x:v>
      </x:c>
      <x:c r="C5964" s="65">
        <x:f>C5963+0.5</x:f>
        <x:v>3.23333333333333</x:v>
      </x:c>
      <x:c r="G5964" s="65">
        <x:v>1</x:v>
      </x:c>
      <x:c r="I5964" s="65" t="s">
        <x:v>746</x:v>
      </x:c>
      <x:c r="O5964" s="65" t="s">
        <x:v>101</x:v>
      </x:c>
      <x:c r="AG5964" s="394"/>
      <x:c r="AL5964" s="73" t="s">
        <x:v>885</x:v>
      </x:c>
      <x:c r="AM5964" s="73"/>
      <x:c r="AN5964" s="73"/>
      <x:c r="AO5964" s="73"/>
      <x:c r="AP5964" s="73"/>
      <x:c r="AQ5964" s="73"/>
    </x:row>
    <x:row r="5965" spans="1:43" s="65" customFormat="1">
      <x:c r="A5965" s="340">
        <x:v>469524</x:v>
      </x:c>
      <x:c r="B5965" s="65">
        <x:v>1399</x:v>
      </x:c>
      <x:c r="C5965" s="65">
        <x:f>C5964+0.5</x:f>
        <x:v>3.73333333333333</x:v>
      </x:c>
      <x:c r="G5965" s="65">
        <x:v>1</x:v>
      </x:c>
      <x:c r="I5965" s="65" t="s">
        <x:v>746</x:v>
      </x:c>
      <x:c r="O5965" s="65" t="s">
        <x:v>101</x:v>
      </x:c>
      <x:c r="AG5965" s="394"/>
      <x:c r="AL5965" s="73" t="s">
        <x:v>885</x:v>
      </x:c>
      <x:c r="AM5965" s="73"/>
      <x:c r="AN5965" s="73"/>
      <x:c r="AO5965" s="73"/>
      <x:c r="AP5965" s="73"/>
      <x:c r="AQ5965" s="73"/>
    </x:row>
    <x:row r="5966" spans="1:43" s="65" customFormat="1">
      <x:c r="A5966" s="340">
        <x:v>469525</x:v>
      </x:c>
      <x:c r="B5966" s="65">
        <x:v>1399</x:v>
      </x:c>
      <x:c r="C5966" s="65">
        <x:f>C5965+0.5</x:f>
        <x:v>4.23333333333333</x:v>
      </x:c>
      <x:c r="G5966" s="65">
        <x:v>1</x:v>
      </x:c>
      <x:c r="I5966" s="65" t="s">
        <x:v>746</x:v>
      </x:c>
      <x:c r="O5966" s="65" t="s">
        <x:v>101</x:v>
      </x:c>
      <x:c r="AG5966" s="394"/>
      <x:c r="AL5966" s="73" t="s">
        <x:v>885</x:v>
      </x:c>
      <x:c r="AM5966" s="73"/>
      <x:c r="AN5966" s="73"/>
      <x:c r="AO5966" s="73"/>
      <x:c r="AP5966" s="73"/>
      <x:c r="AQ5966" s="73"/>
    </x:row>
    <x:row r="5967" spans="1:43" s="65" customFormat="1">
      <x:c r="A5967" s="340">
        <x:v>469526</x:v>
      </x:c>
      <x:c r="B5967" s="65">
        <x:v>1399</x:v>
      </x:c>
      <x:c r="C5967" s="65">
        <x:f>C5966+0.5</x:f>
        <x:v>4.73333333333333</x:v>
      </x:c>
      <x:c r="G5967" s="65">
        <x:v>1</x:v>
      </x:c>
      <x:c r="I5967" s="65" t="s">
        <x:v>746</x:v>
      </x:c>
      <x:c r="O5967" s="65" t="s">
        <x:v>101</x:v>
      </x:c>
      <x:c r="AG5967" s="394"/>
      <x:c r="AL5967" s="73" t="s">
        <x:v>885</x:v>
      </x:c>
      <x:c r="AM5967" s="73"/>
      <x:c r="AN5967" s="73"/>
      <x:c r="AO5967" s="73"/>
      <x:c r="AP5967" s="73"/>
      <x:c r="AQ5967" s="73"/>
    </x:row>
    <x:row r="5968" spans="1:43" s="65" customFormat="1">
      <x:c r="A5968" s="340">
        <x:v>469527</x:v>
      </x:c>
      <x:c r="B5968" s="65">
        <x:v>1399</x:v>
      </x:c>
      <x:c r="C5968" s="65">
        <x:f>212/30</x:f>
        <x:v>7.06666666666667</x:v>
      </x:c>
      <x:c r="G5968" s="65">
        <x:v>3</x:v>
      </x:c>
      <x:c r="I5968" s="65" t="s">
        <x:v>746</x:v>
      </x:c>
      <x:c r="O5968" s="65" t="s">
        <x:v>101</x:v>
      </x:c>
      <x:c r="AG5968" s="394"/>
      <x:c r="AL5968" s="73" t="s">
        <x:v>885</x:v>
      </x:c>
      <x:c r="AM5968" s="73"/>
      <x:c r="AN5968" s="73"/>
      <x:c r="AO5968" s="73"/>
      <x:c r="AP5968" s="73"/>
      <x:c r="AQ5968" s="73"/>
    </x:row>
    <x:row r="5969" spans="1:43" s="63" customFormat="1">
      <x:c r="A5969" s="395">
        <x:v>469528</x:v>
      </x:c>
      <x:c r="B5969" s="63">
        <x:v>1400</x:v>
      </x:c>
      <x:c r="C5969" s="63">
        <x:f>145/30</x:f>
        <x:v>4.83333333333333</x:v>
      </x:c>
      <x:c r="G5969" s="63">
        <x:v>1</x:v>
      </x:c>
      <x:c r="I5969" s="63" t="s">
        <x:v>746</x:v>
      </x:c>
      <x:c r="O5969" s="63" t="s">
        <x:v>101</x:v>
      </x:c>
      <x:c r="AG5969" s="389"/>
      <x:c r="AL5969" s="390" t="s">
        <x:v>886</x:v>
      </x:c>
      <x:c r="AM5969" s="390"/>
      <x:c r="AN5969" s="390"/>
      <x:c r="AO5969" s="390"/>
      <x:c r="AP5969" s="390"/>
      <x:c r="AQ5969" s="390"/>
    </x:row>
    <x:row r="5970" spans="1:43" s="63" customFormat="1">
      <x:c r="A5970" s="395">
        <x:v>469529</x:v>
      </x:c>
      <x:c r="B5970" s="63">
        <x:v>1400</x:v>
      </x:c>
      <x:c r="C5970" s="63">
        <x:f t="shared" ref="C5970:C5976" si="306">C5969+0.5</x:f>
        <x:v>5.33333333333333</x:v>
      </x:c>
      <x:c r="G5970" s="63">
        <x:v>1</x:v>
      </x:c>
      <x:c r="I5970" s="63" t="s">
        <x:v>746</x:v>
      </x:c>
      <x:c r="O5970" s="63" t="s">
        <x:v>101</x:v>
      </x:c>
      <x:c r="AG5970" s="389"/>
      <x:c r="AL5970" s="390" t="s">
        <x:v>886</x:v>
      </x:c>
      <x:c r="AM5970" s="390"/>
      <x:c r="AN5970" s="390"/>
      <x:c r="AO5970" s="390"/>
      <x:c r="AP5970" s="390"/>
      <x:c r="AQ5970" s="390"/>
    </x:row>
    <x:row r="5971" spans="1:43" s="63" customFormat="1">
      <x:c r="A5971" s="395">
        <x:v>469530</x:v>
      </x:c>
      <x:c r="B5971" s="63">
        <x:v>1400</x:v>
      </x:c>
      <x:c r="C5971" s="63">
        <x:f t="shared" si="306"/>
        <x:v>5.83333333333333</x:v>
      </x:c>
      <x:c r="G5971" s="63">
        <x:v>1</x:v>
      </x:c>
      <x:c r="I5971" s="63" t="s">
        <x:v>746</x:v>
      </x:c>
      <x:c r="O5971" s="63" t="s">
        <x:v>101</x:v>
      </x:c>
      <x:c r="AG5971" s="389"/>
      <x:c r="AL5971" s="390" t="s">
        <x:v>886</x:v>
      </x:c>
      <x:c r="AM5971" s="390"/>
      <x:c r="AN5971" s="390"/>
      <x:c r="AO5971" s="390"/>
      <x:c r="AP5971" s="390"/>
      <x:c r="AQ5971" s="390"/>
    </x:row>
    <x:row r="5972" spans="1:43" s="63" customFormat="1">
      <x:c r="A5972" s="395">
        <x:v>469531</x:v>
      </x:c>
      <x:c r="B5972" s="63">
        <x:v>1400</x:v>
      </x:c>
      <x:c r="C5972" s="63">
        <x:f t="shared" si="306"/>
        <x:v>6.33333333333333</x:v>
      </x:c>
      <x:c r="G5972" s="63">
        <x:v>1</x:v>
      </x:c>
      <x:c r="I5972" s="63" t="s">
        <x:v>746</x:v>
      </x:c>
      <x:c r="O5972" s="63" t="s">
        <x:v>101</x:v>
      </x:c>
      <x:c r="AG5972" s="389"/>
      <x:c r="AL5972" s="390" t="s">
        <x:v>886</x:v>
      </x:c>
      <x:c r="AM5972" s="390"/>
      <x:c r="AN5972" s="390"/>
      <x:c r="AO5972" s="390"/>
      <x:c r="AP5972" s="390"/>
      <x:c r="AQ5972" s="390"/>
    </x:row>
    <x:row r="5973" spans="1:43" s="63" customFormat="1">
      <x:c r="A5973" s="395">
        <x:v>469532</x:v>
      </x:c>
      <x:c r="B5973" s="63">
        <x:v>1400</x:v>
      </x:c>
      <x:c r="C5973" s="63">
        <x:f t="shared" si="306"/>
        <x:v>6.83333333333333</x:v>
      </x:c>
      <x:c r="G5973" s="63">
        <x:v>1</x:v>
      </x:c>
      <x:c r="I5973" s="63" t="s">
        <x:v>746</x:v>
      </x:c>
      <x:c r="O5973" s="63" t="s">
        <x:v>101</x:v>
      </x:c>
      <x:c r="AG5973" s="389"/>
      <x:c r="AL5973" s="390" t="s">
        <x:v>886</x:v>
      </x:c>
      <x:c r="AM5973" s="390"/>
      <x:c r="AN5973" s="390"/>
      <x:c r="AO5973" s="390"/>
      <x:c r="AP5973" s="390"/>
      <x:c r="AQ5973" s="390"/>
    </x:row>
    <x:row r="5974" spans="1:43" s="63" customFormat="1">
      <x:c r="A5974" s="395">
        <x:v>469533</x:v>
      </x:c>
      <x:c r="B5974" s="63">
        <x:v>1400</x:v>
      </x:c>
      <x:c r="C5974" s="63">
        <x:f t="shared" si="306"/>
        <x:v>7.33333333333333</x:v>
      </x:c>
      <x:c r="G5974" s="63">
        <x:v>1</x:v>
      </x:c>
      <x:c r="I5974" s="63" t="s">
        <x:v>746</x:v>
      </x:c>
      <x:c r="O5974" s="63" t="s">
        <x:v>101</x:v>
      </x:c>
      <x:c r="AG5974" s="389"/>
      <x:c r="AL5974" s="390" t="s">
        <x:v>886</x:v>
      </x:c>
      <x:c r="AM5974" s="390"/>
      <x:c r="AN5974" s="390"/>
      <x:c r="AO5974" s="390"/>
      <x:c r="AP5974" s="390"/>
      <x:c r="AQ5974" s="390"/>
    </x:row>
    <x:row r="5975" spans="1:43" s="63" customFormat="1">
      <x:c r="A5975" s="395">
        <x:v>469534</x:v>
      </x:c>
      <x:c r="B5975" s="63">
        <x:v>1400</x:v>
      </x:c>
      <x:c r="C5975" s="63">
        <x:f t="shared" si="306"/>
        <x:v>7.83333333333333</x:v>
      </x:c>
      <x:c r="G5975" s="63">
        <x:v>1</x:v>
      </x:c>
      <x:c r="I5975" s="63" t="s">
        <x:v>746</x:v>
      </x:c>
      <x:c r="O5975" s="63" t="s">
        <x:v>101</x:v>
      </x:c>
      <x:c r="AG5975" s="389"/>
      <x:c r="AL5975" s="390" t="s">
        <x:v>886</x:v>
      </x:c>
      <x:c r="AM5975" s="390"/>
      <x:c r="AN5975" s="390"/>
      <x:c r="AO5975" s="390"/>
      <x:c r="AP5975" s="390"/>
      <x:c r="AQ5975" s="390"/>
    </x:row>
    <x:row r="5976" spans="1:43" s="63" customFormat="1">
      <x:c r="A5976" s="395">
        <x:v>469535</x:v>
      </x:c>
      <x:c r="B5976" s="63">
        <x:v>1400</x:v>
      </x:c>
      <x:c r="C5976" s="63">
        <x:f t="shared" si="306"/>
        <x:v>8.33333333333333</x:v>
      </x:c>
      <x:c r="G5976" s="63">
        <x:v>1</x:v>
      </x:c>
      <x:c r="I5976" s="63" t="s">
        <x:v>746</x:v>
      </x:c>
      <x:c r="O5976" s="63" t="s">
        <x:v>101</x:v>
      </x:c>
      <x:c r="AG5976" s="389"/>
      <x:c r="AL5976" s="390" t="s">
        <x:v>886</x:v>
      </x:c>
      <x:c r="AM5976" s="390"/>
      <x:c r="AN5976" s="390"/>
      <x:c r="AO5976" s="390"/>
      <x:c r="AP5976" s="390"/>
      <x:c r="AQ5976" s="390"/>
    </x:row>
    <x:row r="5977" spans="1:43" s="63" customFormat="1">
      <x:c r="A5977" s="395">
        <x:v>469536</x:v>
      </x:c>
      <x:c r="B5977" s="63">
        <x:v>1400</x:v>
      </x:c>
      <x:c r="C5977" s="63">
        <x:f>440/30</x:f>
        <x:v>14.6666666666667</x:v>
      </x:c>
      <x:c r="G5977" s="63">
        <x:v>3</x:v>
      </x:c>
      <x:c r="I5977" s="63" t="s">
        <x:v>746</x:v>
      </x:c>
      <x:c r="O5977" s="63" t="s">
        <x:v>101</x:v>
      </x:c>
      <x:c r="AG5977" s="389"/>
      <x:c r="AL5977" s="390" t="s">
        <x:v>886</x:v>
      </x:c>
      <x:c r="AM5977" s="390"/>
      <x:c r="AN5977" s="390"/>
      <x:c r="AO5977" s="390"/>
      <x:c r="AP5977" s="390"/>
      <x:c r="AQ5977" s="390"/>
    </x:row>
    <x:row r="5978" spans="1:43" s="65" customFormat="1">
      <x:c r="A5978" s="340">
        <x:v>469537</x:v>
      </x:c>
      <x:c r="B5978" s="65">
        <x:v>1401</x:v>
      </x:c>
      <x:c r="C5978" s="65">
        <x:f>300/30</x:f>
        <x:v>10</x:v>
      </x:c>
      <x:c r="G5978" s="65">
        <x:v>1</x:v>
      </x:c>
      <x:c r="I5978" s="65" t="s">
        <x:v>746</x:v>
      </x:c>
      <x:c r="O5978" s="65" t="s">
        <x:v>101</x:v>
      </x:c>
      <x:c r="AG5978" s="394"/>
      <x:c r="AL5978" s="73" t="s">
        <x:v>887</x:v>
      </x:c>
      <x:c r="AM5978" s="73"/>
      <x:c r="AN5978" s="73"/>
      <x:c r="AO5978" s="73"/>
      <x:c r="AP5978" s="73"/>
      <x:c r="AQ5978" s="73"/>
    </x:row>
    <x:row r="5979" spans="1:43" s="63" customFormat="1">
      <x:c r="A5979" s="395">
        <x:v>469538</x:v>
      </x:c>
      <x:c r="B5979" s="63">
        <x:v>1402</x:v>
      </x:c>
      <x:c r="C5979" s="63">
        <x:v>0.0001</x:v>
      </x:c>
      <x:c r="D5979" s="63">
        <x:v>1</x:v>
      </x:c>
      <x:c r="E5979" s="63">
        <x:v>1</x:v>
      </x:c>
      <x:c r="AG5979" s="389"/>
      <x:c r="AL5979" s="390" t="s">
        <x:v>888</x:v>
      </x:c>
      <x:c r="AM5979" s="390"/>
      <x:c r="AN5979" s="390"/>
      <x:c r="AO5979" s="390"/>
      <x:c r="AP5979" s="390"/>
      <x:c r="AQ5979" s="390"/>
    </x:row>
    <x:row r="5980" spans="1:43" s="63" customFormat="1">
      <x:c r="A5980" s="395">
        <x:v>469539</x:v>
      </x:c>
      <x:c r="B5980" s="63">
        <x:v>1402</x:v>
      </x:c>
      <x:c r="C5980" s="63">
        <x:f>258/30</x:f>
        <x:v>8.6</x:v>
      </x:c>
      <x:c r="G5980" s="63">
        <x:v>1</x:v>
      </x:c>
      <x:c r="I5980" s="63" t="s">
        <x:v>746</x:v>
      </x:c>
      <x:c r="O5980" s="63" t="s">
        <x:v>101</x:v>
      </x:c>
      <x:c r="AG5980" s="389"/>
      <x:c r="AL5980" s="390" t="s">
        <x:v>889</x:v>
      </x:c>
      <x:c r="AM5980" s="390"/>
      <x:c r="AN5980" s="390"/>
      <x:c r="AO5980" s="390"/>
      <x:c r="AP5980" s="390"/>
      <x:c r="AQ5980" s="390"/>
    </x:row>
    <x:row r="5981" spans="1:43" s="63" customFormat="1">
      <x:c r="A5981" s="395">
        <x:v>469540</x:v>
      </x:c>
      <x:c r="B5981" s="63">
        <x:v>1402</x:v>
      </x:c>
      <x:c r="C5981" s="63">
        <x:f>400/30</x:f>
        <x:v>13.3333333333333</x:v>
      </x:c>
      <x:c r="G5981" s="63">
        <x:v>1</x:v>
      </x:c>
      <x:c r="I5981" s="63" t="s">
        <x:v>746</x:v>
      </x:c>
      <x:c r="O5981" s="63" t="s">
        <x:v>101</x:v>
      </x:c>
      <x:c r="AG5981" s="389"/>
      <x:c r="AL5981" s="390" t="s">
        <x:v>889</x:v>
      </x:c>
      <x:c r="AM5981" s="390"/>
      <x:c r="AN5981" s="390"/>
      <x:c r="AO5981" s="390"/>
      <x:c r="AP5981" s="390"/>
      <x:c r="AQ5981" s="390"/>
    </x:row>
    <x:row r="5982" spans="1:43" s="65" customFormat="1">
      <x:c r="A5982" s="340">
        <x:v>469541</x:v>
      </x:c>
      <x:c r="B5982" s="65">
        <x:v>1403</x:v>
      </x:c>
      <x:c r="C5982" s="65">
        <x:v>0.0001</x:v>
      </x:c>
      <x:c r="D5982" s="65">
        <x:v>1</x:v>
      </x:c>
      <x:c r="E5982" s="65">
        <x:v>1</x:v>
      </x:c>
      <x:c r="AG5982" s="394"/>
      <x:c r="AL5982" s="73" t="s">
        <x:v>888</x:v>
      </x:c>
      <x:c r="AM5982" s="73"/>
      <x:c r="AN5982" s="73"/>
      <x:c r="AO5982" s="73"/>
      <x:c r="AP5982" s="73"/>
      <x:c r="AQ5982" s="73"/>
    </x:row>
    <x:row r="5983" spans="1:43" s="65" customFormat="1">
      <x:c r="A5983" s="340">
        <x:v>469542</x:v>
      </x:c>
      <x:c r="B5983" s="65">
        <x:v>1403</x:v>
      </x:c>
      <x:c r="C5983" s="65">
        <x:f>76/30</x:f>
        <x:v>2.53333333333333</x:v>
      </x:c>
      <x:c r="G5983" s="65">
        <x:v>1</x:v>
      </x:c>
      <x:c r="I5983" s="65" t="s">
        <x:v>746</x:v>
      </x:c>
      <x:c r="O5983" s="65" t="s">
        <x:v>101</x:v>
      </x:c>
      <x:c r="AG5983" s="394"/>
      <x:c r="AL5983" s="73" t="s">
        <x:v>890</x:v>
      </x:c>
      <x:c r="AM5983" s="73"/>
      <x:c r="AN5983" s="73"/>
      <x:c r="AO5983" s="73"/>
      <x:c r="AP5983" s="73"/>
      <x:c r="AQ5983" s="73"/>
    </x:row>
    <x:row r="5984" spans="1:43" s="65" customFormat="1">
      <x:c r="A5984" s="340">
        <x:v>469543</x:v>
      </x:c>
      <x:c r="B5984" s="65">
        <x:v>1403</x:v>
      </x:c>
      <x:c r="C5984" s="65">
        <x:f>C5983+0.7</x:f>
        <x:v>3.23333333333333</x:v>
      </x:c>
      <x:c r="G5984" s="65">
        <x:v>1</x:v>
      </x:c>
      <x:c r="I5984" s="65" t="s">
        <x:v>746</x:v>
      </x:c>
      <x:c r="O5984" s="65" t="s">
        <x:v>101</x:v>
      </x:c>
      <x:c r="AG5984" s="394"/>
      <x:c r="AL5984" s="73" t="s">
        <x:v>890</x:v>
      </x:c>
      <x:c r="AM5984" s="73"/>
      <x:c r="AN5984" s="73"/>
      <x:c r="AO5984" s="73"/>
      <x:c r="AP5984" s="73"/>
      <x:c r="AQ5984" s="73"/>
    </x:row>
    <x:row r="5985" spans="1:43" s="65" customFormat="1">
      <x:c r="A5985" s="340">
        <x:v>469544</x:v>
      </x:c>
      <x:c r="B5985" s="65">
        <x:v>1403</x:v>
      </x:c>
      <x:c r="C5985" s="65">
        <x:f>C5984+0.7</x:f>
        <x:v>3.93333333333333</x:v>
      </x:c>
      <x:c r="G5985" s="65">
        <x:v>1</x:v>
      </x:c>
      <x:c r="I5985" s="65" t="s">
        <x:v>746</x:v>
      </x:c>
      <x:c r="O5985" s="65" t="s">
        <x:v>101</x:v>
      </x:c>
      <x:c r="AG5985" s="394"/>
      <x:c r="AL5985" s="73" t="s">
        <x:v>890</x:v>
      </x:c>
      <x:c r="AM5985" s="73"/>
      <x:c r="AN5985" s="73"/>
      <x:c r="AO5985" s="73"/>
      <x:c r="AP5985" s="73"/>
      <x:c r="AQ5985" s="73"/>
    </x:row>
    <x:row r="5986" spans="1:43" s="65" customFormat="1">
      <x:c r="A5986" s="340">
        <x:v>469545</x:v>
      </x:c>
      <x:c r="B5986" s="65">
        <x:v>1403</x:v>
      </x:c>
      <x:c r="C5986" s="65">
        <x:f>C5985+0.7</x:f>
        <x:v>4.63333333333333</x:v>
      </x:c>
      <x:c r="G5986" s="65">
        <x:v>1</x:v>
      </x:c>
      <x:c r="I5986" s="65" t="s">
        <x:v>746</x:v>
      </x:c>
      <x:c r="O5986" s="65" t="s">
        <x:v>101</x:v>
      </x:c>
      <x:c r="AG5986" s="394"/>
      <x:c r="AL5986" s="73" t="s">
        <x:v>890</x:v>
      </x:c>
      <x:c r="AM5986" s="73"/>
      <x:c r="AN5986" s="73"/>
      <x:c r="AO5986" s="73"/>
      <x:c r="AP5986" s="73"/>
      <x:c r="AQ5986" s="73"/>
    </x:row>
    <x:row r="5987" spans="1:43" s="63" customFormat="1">
      <x:c r="A5987" s="395">
        <x:v>469546</x:v>
      </x:c>
      <x:c r="B5987" s="63">
        <x:v>1404</x:v>
      </x:c>
      <x:c r="C5987" s="63">
        <x:v>0.0001</x:v>
      </x:c>
      <x:c r="D5987" s="63">
        <x:v>1</x:v>
      </x:c>
      <x:c r="E5987" s="63">
        <x:v>1</x:v>
      </x:c>
      <x:c r="AG5987" s="389"/>
      <x:c r="AL5987" s="390" t="s">
        <x:v>888</x:v>
      </x:c>
      <x:c r="AM5987" s="390"/>
      <x:c r="AN5987" s="390"/>
      <x:c r="AO5987" s="390"/>
      <x:c r="AP5987" s="390"/>
      <x:c r="AQ5987" s="390"/>
    </x:row>
    <x:row r="5988" spans="1:43" s="63" customFormat="1">
      <x:c r="A5988" s="395">
        <x:v>469547</x:v>
      </x:c>
      <x:c r="B5988" s="63">
        <x:v>1404</x:v>
      </x:c>
      <x:c r="C5988" s="63">
        <x:v>1.5</x:v>
      </x:c>
      <x:c r="D5988" s="63">
        <x:v>1</x:v>
      </x:c>
      <x:c r="AG5988" s="389"/>
      <x:c r="AL5988" s="390" t="s">
        <x:v>888</x:v>
      </x:c>
      <x:c r="AM5988" s="390"/>
      <x:c r="AN5988" s="390"/>
      <x:c r="AO5988" s="390"/>
      <x:c r="AP5988" s="390"/>
      <x:c r="AQ5988" s="390"/>
    </x:row>
    <x:row r="5989" spans="1:43" s="63" customFormat="1">
      <x:c r="A5989" s="395">
        <x:v>469548</x:v>
      </x:c>
      <x:c r="B5989" s="63">
        <x:v>1404</x:v>
      </x:c>
      <x:c r="C5989" s="63">
        <x:v>2</x:v>
      </x:c>
      <x:c r="D5989" s="63">
        <x:v>1</x:v>
      </x:c>
      <x:c r="AG5989" s="389"/>
      <x:c r="AL5989" s="390" t="s">
        <x:v>888</x:v>
      </x:c>
      <x:c r="AM5989" s="390"/>
      <x:c r="AN5989" s="390"/>
      <x:c r="AO5989" s="390"/>
      <x:c r="AP5989" s="390"/>
      <x:c r="AQ5989" s="390"/>
    </x:row>
    <x:row r="5990" spans="1:43" s="63" customFormat="1">
      <x:c r="A5990" s="395">
        <x:v>469549</x:v>
      </x:c>
      <x:c r="B5990" s="63">
        <x:v>1404</x:v>
      </x:c>
      <x:c r="C5990" s="63">
        <x:v>2.5</x:v>
      </x:c>
      <x:c r="D5990" s="63">
        <x:v>1</x:v>
      </x:c>
      <x:c r="AG5990" s="389"/>
      <x:c r="AL5990" s="390" t="s">
        <x:v>888</x:v>
      </x:c>
      <x:c r="AM5990" s="390"/>
      <x:c r="AN5990" s="390"/>
      <x:c r="AO5990" s="390"/>
      <x:c r="AP5990" s="390"/>
      <x:c r="AQ5990" s="390"/>
    </x:row>
    <x:row r="5991" spans="1:43" s="63" customFormat="1">
      <x:c r="A5991" s="395">
        <x:v>469550</x:v>
      </x:c>
      <x:c r="B5991" s="63">
        <x:v>1404</x:v>
      </x:c>
      <x:c r="C5991" s="63">
        <x:f>83/30</x:f>
        <x:v>2.76666666666667</x:v>
      </x:c>
      <x:c r="G5991" s="63">
        <x:v>1</x:v>
      </x:c>
      <x:c r="I5991" s="63" t="s">
        <x:v>746</x:v>
      </x:c>
      <x:c r="O5991" s="63" t="s">
        <x:v>101</x:v>
      </x:c>
      <x:c r="AG5991" s="389"/>
      <x:c r="AL5991" s="390" t="s">
        <x:v>888</x:v>
      </x:c>
      <x:c r="AM5991" s="390"/>
      <x:c r="AN5991" s="390"/>
      <x:c r="AO5991" s="390"/>
      <x:c r="AP5991" s="390"/>
      <x:c r="AQ5991" s="390"/>
    </x:row>
    <x:row r="5992" spans="1:43" s="65" customFormat="1">
      <x:c r="A5992" s="340">
        <x:v>469551</x:v>
      </x:c>
      <x:c r="B5992" s="65">
        <x:v>1405</x:v>
      </x:c>
      <x:c r="C5992" s="65">
        <x:v>0.0001</x:v>
      </x:c>
      <x:c r="D5992" s="65">
        <x:v>1</x:v>
      </x:c>
      <x:c r="E5992" s="65">
        <x:v>1</x:v>
      </x:c>
      <x:c r="AG5992" s="394"/>
      <x:c r="AL5992" s="73" t="s">
        <x:v>888</x:v>
      </x:c>
      <x:c r="AM5992" s="73"/>
      <x:c r="AN5992" s="73"/>
      <x:c r="AO5992" s="73"/>
      <x:c r="AP5992" s="73"/>
      <x:c r="AQ5992" s="73"/>
    </x:row>
    <x:row r="5993" spans="1:43" s="65" customFormat="1">
      <x:c r="A5993" s="340">
        <x:v>469552</x:v>
      </x:c>
      <x:c r="B5993" s="65">
        <x:v>1405</x:v>
      </x:c>
      <x:c r="C5993" s="65">
        <x:v>1</x:v>
      </x:c>
      <x:c r="D5993" s="65">
        <x:v>1</x:v>
      </x:c>
      <x:c r="AG5993" s="394"/>
      <x:c r="AL5993" s="73" t="s">
        <x:v>891</x:v>
      </x:c>
      <x:c r="AM5993" s="73"/>
      <x:c r="AN5993" s="73"/>
      <x:c r="AO5993" s="73"/>
      <x:c r="AP5993" s="73"/>
      <x:c r="AQ5993" s="73"/>
    </x:row>
    <x:row r="5994" spans="1:43" s="65" customFormat="1">
      <x:c r="A5994" s="340">
        <x:v>469553</x:v>
      </x:c>
      <x:c r="B5994" s="65">
        <x:v>1405</x:v>
      </x:c>
      <x:c r="C5994" s="65">
        <x:v>2</x:v>
      </x:c>
      <x:c r="D5994" s="65">
        <x:v>1</x:v>
      </x:c>
      <x:c r="AG5994" s="394"/>
      <x:c r="AL5994" s="73" t="s">
        <x:v>891</x:v>
      </x:c>
      <x:c r="AM5994" s="73"/>
      <x:c r="AN5994" s="73"/>
      <x:c r="AO5994" s="73"/>
      <x:c r="AP5994" s="73"/>
      <x:c r="AQ5994" s="73"/>
    </x:row>
    <x:row r="5995" spans="1:43" s="65" customFormat="1">
      <x:c r="A5995" s="340">
        <x:v>469554</x:v>
      </x:c>
      <x:c r="B5995" s="65">
        <x:v>1405</x:v>
      </x:c>
      <x:c r="C5995" s="65">
        <x:v>3.5</x:v>
      </x:c>
      <x:c r="D5995" s="65">
        <x:v>1</x:v>
      </x:c>
      <x:c r="AG5995" s="394"/>
      <x:c r="AL5995" s="73" t="s">
        <x:v>891</x:v>
      </x:c>
      <x:c r="AM5995" s="73"/>
      <x:c r="AN5995" s="73"/>
      <x:c r="AO5995" s="73"/>
      <x:c r="AP5995" s="73"/>
      <x:c r="AQ5995" s="73"/>
    </x:row>
    <x:row r="5996" spans="1:43" s="65" customFormat="1">
      <x:c r="A5996" s="340">
        <x:v>469555</x:v>
      </x:c>
      <x:c r="B5996" s="65">
        <x:v>1405</x:v>
      </x:c>
      <x:c r="C5996" s="65">
        <x:v>5</x:v>
      </x:c>
      <x:c r="D5996" s="65">
        <x:v>1</x:v>
      </x:c>
      <x:c r="AG5996" s="394"/>
      <x:c r="AL5996" s="73" t="s">
        <x:v>891</x:v>
      </x:c>
      <x:c r="AM5996" s="73"/>
      <x:c r="AN5996" s="73"/>
      <x:c r="AO5996" s="73"/>
      <x:c r="AP5996" s="73"/>
      <x:c r="AQ5996" s="73"/>
    </x:row>
    <x:row r="5997" spans="1:43" s="65" customFormat="1">
      <x:c r="A5997" s="340">
        <x:v>469556</x:v>
      </x:c>
      <x:c r="B5997" s="65">
        <x:v>1405</x:v>
      </x:c>
      <x:c r="C5997" s="65">
        <x:v>6.35</x:v>
      </x:c>
      <x:c r="G5997" s="65">
        <x:v>6</x:v>
      </x:c>
      <x:c r="I5997" s="65" t="s">
        <x:v>103</x:v>
      </x:c>
      <x:c r="K5997" s="65" t="s">
        <x:v>750</x:v>
      </x:c>
      <x:c r="AG5997" s="394"/>
      <x:c r="AJ5997" s="65" t="s">
        <x:v>647</x:v>
      </x:c>
      <x:c r="AL5997" s="73" t="s">
        <x:v>891</x:v>
      </x:c>
      <x:c r="AM5997" s="73"/>
      <x:c r="AN5997" s="73"/>
      <x:c r="AO5997" s="73"/>
      <x:c r="AP5997" s="73"/>
      <x:c r="AQ5997" s="73"/>
    </x:row>
    <x:row r="5998" spans="1:43" s="65" customFormat="1">
      <x:c r="A5998" s="340">
        <x:v>469557</x:v>
      </x:c>
      <x:c r="B5998" s="65">
        <x:v>1405</x:v>
      </x:c>
      <x:c r="C5998" s="65">
        <x:v>7.06666666666667</x:v>
      </x:c>
      <x:c r="G5998" s="65">
        <x:v>7</x:v>
      </x:c>
      <x:c r="I5998" s="65" t="s">
        <x:v>104</x:v>
      </x:c>
      <x:c r="K5998" s="65" t="s">
        <x:v>751</x:v>
      </x:c>
      <x:c r="AG5998" s="394"/>
      <x:c r="AJ5998" s="65" t="s">
        <x:v>752</x:v>
      </x:c>
      <x:c r="AL5998" s="73" t="s">
        <x:v>891</x:v>
      </x:c>
      <x:c r="AM5998" s="73"/>
      <x:c r="AN5998" s="73"/>
      <x:c r="AO5998" s="73"/>
      <x:c r="AP5998" s="73"/>
      <x:c r="AQ5998" s="73"/>
    </x:row>
    <x:row r="5999" spans="1:43" s="65" customFormat="1">
      <x:c r="A5999" s="340">
        <x:v>469558</x:v>
      </x:c>
      <x:c r="B5999" s="65">
        <x:v>1405</x:v>
      </x:c>
      <x:c r="C5999" s="65">
        <x:v>9.8</x:v>
      </x:c>
      <x:c r="G5999" s="65">
        <x:v>8</x:v>
      </x:c>
      <x:c r="I5999" s="65" t="s">
        <x:v>100</x:v>
      </x:c>
      <x:c r="AG5999" s="394"/>
      <x:c r="AL5999" s="73" t="s">
        <x:v>891</x:v>
      </x:c>
      <x:c r="AM5999" s="73"/>
      <x:c r="AN5999" s="73"/>
      <x:c r="AO5999" s="73"/>
      <x:c r="AP5999" s="73"/>
      <x:c r="AQ5999" s="73"/>
    </x:row>
    <x:row r="6000" spans="1:43" s="65" customFormat="1">
      <x:c r="A6000" s="340">
        <x:v>469559</x:v>
      </x:c>
      <x:c r="B6000" s="65">
        <x:v>1405</x:v>
      </x:c>
      <x:c r="C6000" s="65">
        <x:v>10.5333333333333</x:v>
      </x:c>
      <x:c r="G6000" s="65">
        <x:v>9</x:v>
      </x:c>
      <x:c r="I6000" s="65" t="s">
        <x:v>112</x:v>
      </x:c>
      <x:c r="J6000" s="65">
        <x:v>0.2</x:v>
      </x:c>
      <x:c r="M6000" s="65">
        <x:v>3721</x:v>
      </x:c>
      <x:c r="O6000" s="65" t="s">
        <x:v>300</x:v>
      </x:c>
      <x:c r="AG6000" s="394"/>
      <x:c r="AL6000" s="73" t="s">
        <x:v>891</x:v>
      </x:c>
      <x:c r="AM6000" s="73"/>
      <x:c r="AN6000" s="73"/>
      <x:c r="AO6000" s="73"/>
      <x:c r="AP6000" s="73"/>
      <x:c r="AQ6000" s="73"/>
    </x:row>
    <x:row r="6001" spans="1:38" s="66" customFormat="1">
      <x:c r="A6001" s="396">
        <x:v>469560</x:v>
      </x:c>
      <x:c r="B6001" s="396">
        <x:v>1406</x:v>
      </x:c>
      <x:c r="C6001" s="66">
        <x:v>7.6</x:v>
      </x:c>
      <x:c r="G6001" s="66">
        <x:v>1</x:v>
      </x:c>
      <x:c r="I6001" s="66" t="s">
        <x:v>100</x:v>
      </x:c>
      <x:c r="AG6001" s="375">
        <x:v>1</x:v>
      </x:c>
      <x:c r="AL6001" s="66" t="s">
        <x:v>892</x:v>
      </x:c>
    </x:row>
    <x:row r="6002" spans="1:38" s="66" customFormat="1">
      <x:c r="A6002" s="396">
        <x:v>469561</x:v>
      </x:c>
      <x:c r="B6002" s="396">
        <x:v>1406</x:v>
      </x:c>
      <x:c r="C6002" s="66">
        <x:v>7.85</x:v>
      </x:c>
      <x:c r="G6002" s="66">
        <x:v>1</x:v>
      </x:c>
      <x:c r="I6002" s="66" t="s">
        <x:v>100</x:v>
      </x:c>
      <x:c r="AG6002" s="375">
        <x:v>1</x:v>
      </x:c>
      <x:c r="AL6002" s="66" t="s">
        <x:v>892</x:v>
      </x:c>
    </x:row>
    <x:row r="6003" spans="1:38" s="66" customFormat="1">
      <x:c r="A6003" s="396">
        <x:v>469562</x:v>
      </x:c>
      <x:c r="B6003" s="396">
        <x:v>1406</x:v>
      </x:c>
      <x:c r="C6003" s="66">
        <x:v>8.1</x:v>
      </x:c>
      <x:c r="G6003" s="66">
        <x:v>1</x:v>
      </x:c>
      <x:c r="I6003" s="66" t="s">
        <x:v>100</x:v>
      </x:c>
      <x:c r="AG6003" s="375">
        <x:v>1</x:v>
      </x:c>
      <x:c r="AL6003" s="66" t="s">
        <x:v>892</x:v>
      </x:c>
    </x:row>
    <x:row r="6004" spans="1:38" s="66" customFormat="1">
      <x:c r="A6004" s="396">
        <x:v>469563</x:v>
      </x:c>
      <x:c r="B6004" s="396">
        <x:v>1406</x:v>
      </x:c>
      <x:c r="C6004" s="66">
        <x:v>8.35</x:v>
      </x:c>
      <x:c r="G6004" s="66">
        <x:v>1</x:v>
      </x:c>
      <x:c r="I6004" s="66" t="s">
        <x:v>100</x:v>
      </x:c>
      <x:c r="AG6004" s="375">
        <x:v>1</x:v>
      </x:c>
      <x:c r="AL6004" s="66" t="s">
        <x:v>892</x:v>
      </x:c>
    </x:row>
    <x:row r="6005" spans="1:38" s="66" customFormat="1">
      <x:c r="A6005" s="396">
        <x:v>469564</x:v>
      </x:c>
      <x:c r="B6005" s="396">
        <x:v>1406</x:v>
      </x:c>
      <x:c r="C6005" s="66">
        <x:v>8.6</x:v>
      </x:c>
      <x:c r="G6005" s="66">
        <x:v>1</x:v>
      </x:c>
      <x:c r="I6005" s="66" t="s">
        <x:v>100</x:v>
      </x:c>
      <x:c r="AG6005" s="375">
        <x:v>2</x:v>
      </x:c>
      <x:c r="AL6005" s="66" t="s">
        <x:v>892</x:v>
      </x:c>
    </x:row>
    <x:row r="6006" spans="1:43">
      <x:c r="A6006" s="114">
        <x:v>45860000</x:v>
      </x:c>
      <x:c r="B6006">
        <x:v>10000</x:v>
      </x:c>
      <x:c r="C6006">
        <x:v>0.5</x:v>
      </x:c>
      <x:c r="I6006" t="s">
        <x:v>104</x:v>
      </x:c>
      <x:c r="K6006" t="s">
        <x:v>133</x:v>
      </x:c>
      <x:c r="M6006">
        <x:v>381</x:v>
      </x:c>
      <x:c r="O6006" t="s">
        <x:v>101</x:v>
      </x:c>
      <x:c r="AL6006" s="292">
        <x:v>10000</x:v>
      </x:c>
      <x:c r="AM6006" s="292" t="str">
        <x:f t="shared" ref="AM6006:AM6054" si="307">IF($F$7=2,$B$7,"")</x:f>
        <x:v/>
      </x:c>
      <x:c r="AN6006" s="292" t="str">
        <x:f t="shared" ref="AN6006:AN6054" si="308">IF($F$7=3,$B$7,"")</x:f>
        <x:v/>
      </x:c>
      <x:c r="AO6006" s="292" t="str">
        <x:f t="shared" ref="AO6006:AO6054" si="309">IF($F$7=4,$B$7,"")</x:f>
        <x:v/>
      </x:c>
      <x:c r="AP6006" s="292" t="str">
        <x:f t="shared" ref="AP6006:AP6054" si="310">IF($F$7=5,$B$7,"")</x:f>
        <x:v/>
      </x:c>
      <x:c r="AQ6006" s="292" t="str">
        <x:f t="shared" ref="AQ6006:AQ6054" si="311">IF($F$7=6,$B$7,"")</x:f>
        <x:v/>
      </x:c>
    </x:row>
    <x:row r="6007" spans="1:43">
      <x:c r="A6007" s="114" t="s">
        <x:v>893</x:v>
      </x:c>
      <x:c r="B6007">
        <x:v>10000</x:v>
      </x:c>
      <x:c r="C6007">
        <x:v>1.06666666666667</x:v>
      </x:c>
      <x:c r="I6007" t="s">
        <x:v>894</x:v>
      </x:c>
      <x:c r="K6007" t="s">
        <x:v>133</x:v>
      </x:c>
      <x:c r="M6007">
        <x:v>381</x:v>
      </x:c>
      <x:c r="O6007" t="s">
        <x:v>101</x:v>
      </x:c>
      <x:c r="AL6007" s="81">
        <x:v>10000</x:v>
      </x:c>
      <x:c r="AM6007" s="81" t="str">
        <x:f t="shared" si="307"/>
        <x:v/>
      </x:c>
      <x:c r="AN6007" s="81" t="str">
        <x:f t="shared" si="308"/>
        <x:v/>
      </x:c>
      <x:c r="AO6007" s="81" t="str">
        <x:f t="shared" si="309"/>
        <x:v/>
      </x:c>
      <x:c r="AP6007" s="81" t="str">
        <x:f t="shared" si="310"/>
        <x:v/>
      </x:c>
      <x:c r="AQ6007" s="81" t="str">
        <x:f t="shared" si="311"/>
        <x:v/>
      </x:c>
    </x:row>
    <x:row r="6008" spans="1:43" s="7" customFormat="1">
      <x:c r="A6008" s="114" t="s">
        <x:v>895</x:v>
      </x:c>
      <x:c r="B6008" s="7">
        <x:v>10001</x:v>
      </x:c>
      <x:c r="C6008" s="7">
        <x:v>0.3</x:v>
      </x:c>
      <x:c r="I6008" s="7" t="s">
        <x:v>100</x:v>
      </x:c>
      <x:c r="K6008" s="7" t="s">
        <x:v>105</x:v>
      </x:c>
      <x:c r="M6008" s="7">
        <x:v>99</x:v>
      </x:c>
      <x:c r="O6008" s="7" t="s">
        <x:v>101</x:v>
      </x:c>
      <x:c r="AG6008" s="80"/>
      <x:c r="AL6008" s="7">
        <x:v>10001</x:v>
      </x:c>
      <x:c r="AM6008" s="81" t="str">
        <x:f t="shared" si="307"/>
        <x:v/>
      </x:c>
      <x:c r="AN6008" s="81" t="str">
        <x:f t="shared" si="308"/>
        <x:v/>
      </x:c>
      <x:c r="AO6008" s="81" t="str">
        <x:f t="shared" si="309"/>
        <x:v/>
      </x:c>
      <x:c r="AP6008" s="81" t="str">
        <x:f t="shared" si="310"/>
        <x:v/>
      </x:c>
      <x:c r="AQ6008" s="81" t="str">
        <x:f t="shared" si="311"/>
        <x:v/>
      </x:c>
    </x:row>
    <x:row r="6009" spans="1:43">
      <x:c r="A6009" s="114" t="s">
        <x:v>896</x:v>
      </x:c>
      <x:c r="B6009">
        <x:v>10001</x:v>
      </x:c>
      <x:c r="C6009">
        <x:v>0.6</x:v>
      </x:c>
      <x:c r="I6009" t="s">
        <x:v>104</x:v>
      </x:c>
      <x:c r="K6009" t="s">
        <x:v>105</x:v>
      </x:c>
      <x:c r="M6009">
        <x:v>99</x:v>
      </x:c>
      <x:c r="O6009" t="s">
        <x:v>101</x:v>
      </x:c>
      <x:c r="AL6009" s="81">
        <x:v>10001</x:v>
      </x:c>
      <x:c r="AM6009" s="81" t="str">
        <x:f t="shared" si="307"/>
        <x:v/>
      </x:c>
      <x:c r="AN6009" s="81" t="str">
        <x:f t="shared" si="308"/>
        <x:v/>
      </x:c>
      <x:c r="AO6009" s="81" t="str">
        <x:f t="shared" si="309"/>
        <x:v/>
      </x:c>
      <x:c r="AP6009" s="81" t="str">
        <x:f t="shared" si="310"/>
        <x:v/>
      </x:c>
      <x:c r="AQ6009" s="81" t="str">
        <x:f t="shared" si="311"/>
        <x:v/>
      </x:c>
    </x:row>
    <x:row r="6010" spans="1:43">
      <x:c r="A6010" s="114" t="s">
        <x:v>897</x:v>
      </x:c>
      <x:c r="B6010">
        <x:v>10001</x:v>
      </x:c>
      <x:c r="C6010">
        <x:v>1.06666666666667</x:v>
      </x:c>
      <x:c r="I6010" t="s">
        <x:v>102</x:v>
      </x:c>
      <x:c r="K6010" t="s">
        <x:v>105</x:v>
      </x:c>
      <x:c r="M6010">
        <x:v>99</x:v>
      </x:c>
      <x:c r="O6010" t="s">
        <x:v>101</x:v>
      </x:c>
      <x:c r="AL6010" s="81">
        <x:v>10001</x:v>
      </x:c>
      <x:c r="AM6010" s="81" t="str">
        <x:f t="shared" si="307"/>
        <x:v/>
      </x:c>
      <x:c r="AN6010" s="81" t="str">
        <x:f t="shared" si="308"/>
        <x:v/>
      </x:c>
      <x:c r="AO6010" s="81" t="str">
        <x:f t="shared" si="309"/>
        <x:v/>
      </x:c>
      <x:c r="AP6010" s="81" t="str">
        <x:f t="shared" si="310"/>
        <x:v/>
      </x:c>
      <x:c r="AQ6010" s="81" t="str">
        <x:f t="shared" si="311"/>
        <x:v/>
      </x:c>
    </x:row>
    <x:row r="6011" spans="1:43">
      <x:c r="A6011" s="114" t="s">
        <x:v>898</x:v>
      </x:c>
      <x:c r="B6011">
        <x:v>10002</x:v>
      </x:c>
      <x:c r="C6011">
        <x:v>1.13333333333333</x:v>
      </x:c>
      <x:c r="I6011" t="s">
        <x:v>894</x:v>
      </x:c>
      <x:c r="K6011" t="s">
        <x:v>899</x:v>
      </x:c>
      <x:c r="M6011">
        <x:v>230</x:v>
      </x:c>
      <x:c r="O6011" t="s">
        <x:v>101</x:v>
      </x:c>
      <x:c r="U6011">
        <x:v>509</x:v>
      </x:c>
      <x:c r="V6011">
        <x:v>0.2</x:v>
      </x:c>
      <x:c r="W6011" t="s">
        <x:v>323</x:v>
      </x:c>
      <x:c r="X6011">
        <x:v>0</x:v>
      </x:c>
      <x:c r="Y6011">
        <x:v>0</x:v>
      </x:c>
      <x:c r="Z6011" t="s">
        <x:v>115</x:v>
      </x:c>
      <x:c r="AB6011">
        <x:v>0.2</x:v>
      </x:c>
      <x:c r="AD6011" t="s">
        <x:v>134</x:v>
      </x:c>
      <x:c r="AG6011" s="80">
        <x:v>1</x:v>
      </x:c>
      <x:c r="AL6011" s="81">
        <x:v>10002</x:v>
      </x:c>
      <x:c r="AM6011" s="81" t="str">
        <x:f t="shared" si="307"/>
        <x:v/>
      </x:c>
      <x:c r="AN6011" s="81" t="str">
        <x:f t="shared" si="308"/>
        <x:v/>
      </x:c>
      <x:c r="AO6011" s="81" t="str">
        <x:f t="shared" si="309"/>
        <x:v/>
      </x:c>
      <x:c r="AP6011" s="81" t="str">
        <x:f t="shared" si="310"/>
        <x:v/>
      </x:c>
      <x:c r="AQ6011" s="81" t="str">
        <x:f t="shared" si="311"/>
        <x:v/>
      </x:c>
    </x:row>
    <x:row r="6012" spans="1:43">
      <x:c r="A6012" s="114" t="s">
        <x:v>900</x:v>
      </x:c>
      <x:c r="B6012">
        <x:v>10002</x:v>
      </x:c>
      <x:c r="C6012">
        <x:v>1.28333333333333</x:v>
      </x:c>
      <x:c r="D6012" s="7"/>
      <x:c r="E6012" s="7"/>
      <x:c r="F6012" s="7"/>
      <x:c r="G6012" s="7"/>
      <x:c r="H6012" s="7"/>
      <x:c r="I6012" t="s">
        <x:v>104</x:v>
      </x:c>
      <x:c r="J6012" s="7"/>
      <x:c r="K6012" t="s">
        <x:v>899</x:v>
      </x:c>
      <x:c r="L6012" s="7"/>
      <x:c r="M6012">
        <x:v>230</x:v>
      </x:c>
      <x:c r="N6012" s="7"/>
      <x:c r="O6012" s="7" t="s">
        <x:v>101</x:v>
      </x:c>
      <x:c r="P6012" s="7"/>
      <x:c r="Q6012" s="7"/>
      <x:c r="R6012" s="7"/>
      <x:c r="S6012" s="7"/>
      <x:c r="T6012" s="7"/>
      <x:c r="U6012">
        <x:v>509</x:v>
      </x:c>
      <x:c r="V6012" s="7">
        <x:v>0.2</x:v>
      </x:c>
      <x:c r="W6012" t="s">
        <x:v>323</x:v>
      </x:c>
      <x:c r="X6012" s="7">
        <x:v>0</x:v>
      </x:c>
      <x:c r="Y6012" s="7">
        <x:v>0</x:v>
      </x:c>
      <x:c r="Z6012" s="7" t="s">
        <x:v>115</x:v>
      </x:c>
      <x:c r="AA6012" s="7"/>
      <x:c r="AB6012" s="7">
        <x:v>0.2</x:v>
      </x:c>
      <x:c r="AC6012" s="7"/>
      <x:c r="AD6012" s="7" t="s">
        <x:v>134</x:v>
      </x:c>
      <x:c r="AE6012" s="7"/>
      <x:c r="AF6012" s="7"/>
      <x:c r="AG6012" s="80">
        <x:v>1</x:v>
      </x:c>
      <x:c r="AH6012" s="7"/>
      <x:c r="AL6012" s="81">
        <x:v>10002</x:v>
      </x:c>
      <x:c r="AM6012" s="81" t="str">
        <x:f t="shared" si="307"/>
        <x:v/>
      </x:c>
      <x:c r="AN6012" s="81" t="str">
        <x:f t="shared" si="308"/>
        <x:v/>
      </x:c>
      <x:c r="AO6012" s="81" t="str">
        <x:f t="shared" si="309"/>
        <x:v/>
      </x:c>
      <x:c r="AP6012" s="81" t="str">
        <x:f t="shared" si="310"/>
        <x:v/>
      </x:c>
      <x:c r="AQ6012" s="81" t="str">
        <x:f t="shared" si="311"/>
        <x:v/>
      </x:c>
    </x:row>
    <x:row r="6013" spans="1:43">
      <x:c r="A6013" s="114" t="s">
        <x:v>901</x:v>
      </x:c>
      <x:c r="B6013">
        <x:v>10002</x:v>
      </x:c>
      <x:c r="C6013">
        <x:v>1.43333333333333</x:v>
      </x:c>
      <x:c r="I6013" t="s">
        <x:v>100</x:v>
      </x:c>
      <x:c r="K6013" t="s">
        <x:v>902</x:v>
      </x:c>
      <x:c r="M6013">
        <x:v>230</x:v>
      </x:c>
      <x:c r="O6013" t="s">
        <x:v>101</x:v>
      </x:c>
      <x:c r="U6013">
        <x:v>509</x:v>
      </x:c>
      <x:c r="V6013">
        <x:v>0.2</x:v>
      </x:c>
      <x:c r="W6013" t="s">
        <x:v>323</x:v>
      </x:c>
      <x:c r="X6013">
        <x:v>0</x:v>
      </x:c>
      <x:c r="Y6013">
        <x:v>0</x:v>
      </x:c>
      <x:c r="Z6013" t="s">
        <x:v>115</x:v>
      </x:c>
      <x:c r="AB6013">
        <x:v>0.2</x:v>
      </x:c>
      <x:c r="AD6013" t="s">
        <x:v>134</x:v>
      </x:c>
      <x:c r="AG6013" s="80">
        <x:v>1</x:v>
      </x:c>
      <x:c r="AL6013" s="81">
        <x:v>10002</x:v>
      </x:c>
      <x:c r="AM6013" s="81" t="str">
        <x:f t="shared" si="307"/>
        <x:v/>
      </x:c>
      <x:c r="AN6013" s="81" t="str">
        <x:f t="shared" si="308"/>
        <x:v/>
      </x:c>
      <x:c r="AO6013" s="81" t="str">
        <x:f t="shared" si="309"/>
        <x:v/>
      </x:c>
      <x:c r="AP6013" s="81" t="str">
        <x:f t="shared" si="310"/>
        <x:v/>
      </x:c>
      <x:c r="AQ6013" s="81" t="str">
        <x:f t="shared" si="311"/>
        <x:v/>
      </x:c>
    </x:row>
    <x:row r="6014" spans="1:43">
      <x:c r="A6014" s="114" t="s">
        <x:v>903</x:v>
      </x:c>
      <x:c r="B6014">
        <x:v>10002</x:v>
      </x:c>
      <x:c r="C6014">
        <x:v>1.58333333333333</x:v>
      </x:c>
      <x:c r="I6014" t="s">
        <x:v>102</x:v>
      </x:c>
      <x:c r="K6014" t="s">
        <x:v>902</x:v>
      </x:c>
      <x:c r="M6014">
        <x:v>230</x:v>
      </x:c>
      <x:c r="O6014" t="s">
        <x:v>101</x:v>
      </x:c>
      <x:c r="U6014">
        <x:v>509</x:v>
      </x:c>
      <x:c r="V6014">
        <x:v>0.2</x:v>
      </x:c>
      <x:c r="W6014" t="s">
        <x:v>323</x:v>
      </x:c>
      <x:c r="X6014">
        <x:v>0</x:v>
      </x:c>
      <x:c r="Y6014">
        <x:v>0</x:v>
      </x:c>
      <x:c r="Z6014" t="s">
        <x:v>115</x:v>
      </x:c>
      <x:c r="AB6014">
        <x:v>0.2</x:v>
      </x:c>
      <x:c r="AD6014" t="s">
        <x:v>134</x:v>
      </x:c>
      <x:c r="AG6014" s="80">
        <x:v>1</x:v>
      </x:c>
      <x:c r="AL6014" s="81">
        <x:v>10002</x:v>
      </x:c>
      <x:c r="AM6014" s="81" t="str">
        <x:f t="shared" si="307"/>
        <x:v/>
      </x:c>
      <x:c r="AN6014" s="81" t="str">
        <x:f t="shared" si="308"/>
        <x:v/>
      </x:c>
      <x:c r="AO6014" s="81" t="str">
        <x:f t="shared" si="309"/>
        <x:v/>
      </x:c>
      <x:c r="AP6014" s="81" t="str">
        <x:f t="shared" si="310"/>
        <x:v/>
      </x:c>
      <x:c r="AQ6014" s="81" t="str">
        <x:f t="shared" si="311"/>
        <x:v/>
      </x:c>
    </x:row>
    <x:row r="6015" spans="1:43">
      <x:c r="A6015" s="114" t="s">
        <x:v>904</x:v>
      </x:c>
      <x:c r="B6015">
        <x:v>10003</x:v>
      </x:c>
      <x:c r="C6015">
        <x:v>0.933333333333333</x:v>
      </x:c>
      <x:c r="I6015" t="s">
        <x:v>100</x:v>
      </x:c>
      <x:c r="M6015">
        <x:v>99</x:v>
      </x:c>
      <x:c r="O6015" t="s">
        <x:v>101</x:v>
      </x:c>
      <x:c r="AL6015" s="81">
        <x:v>10003</x:v>
      </x:c>
      <x:c r="AM6015" s="81" t="str">
        <x:f t="shared" si="307"/>
        <x:v/>
      </x:c>
      <x:c r="AN6015" s="81" t="str">
        <x:f t="shared" si="308"/>
        <x:v/>
      </x:c>
      <x:c r="AO6015" s="81" t="str">
        <x:f t="shared" si="309"/>
        <x:v/>
      </x:c>
      <x:c r="AP6015" s="81" t="str">
        <x:f t="shared" si="310"/>
        <x:v/>
      </x:c>
      <x:c r="AQ6015" s="81" t="str">
        <x:f t="shared" si="311"/>
        <x:v/>
      </x:c>
    </x:row>
    <x:row r="6016" spans="1:43">
      <x:c r="A6016" s="114" t="s">
        <x:v>905</x:v>
      </x:c>
      <x:c r="B6016">
        <x:v>10003</x:v>
      </x:c>
      <x:c r="C6016">
        <x:v>1.4</x:v>
      </x:c>
      <x:c r="I6016" t="s">
        <x:v>102</x:v>
      </x:c>
      <x:c r="M6016">
        <x:v>99</x:v>
      </x:c>
      <x:c r="O6016" t="s">
        <x:v>101</x:v>
      </x:c>
      <x:c r="AL6016" s="81">
        <x:v>10003</x:v>
      </x:c>
      <x:c r="AM6016" s="81" t="str">
        <x:f t="shared" si="307"/>
        <x:v/>
      </x:c>
      <x:c r="AN6016" s="81" t="str">
        <x:f t="shared" si="308"/>
        <x:v/>
      </x:c>
      <x:c r="AO6016" s="81" t="str">
        <x:f t="shared" si="309"/>
        <x:v/>
      </x:c>
      <x:c r="AP6016" s="81" t="str">
        <x:f t="shared" si="310"/>
        <x:v/>
      </x:c>
      <x:c r="AQ6016" s="81" t="str">
        <x:f t="shared" si="311"/>
        <x:v/>
      </x:c>
    </x:row>
    <x:row r="6017" spans="1:43">
      <x:c r="A6017" s="114" t="s">
        <x:v>906</x:v>
      </x:c>
      <x:c r="B6017">
        <x:v>10004</x:v>
      </x:c>
      <x:c r="C6017">
        <x:v>0.6</x:v>
      </x:c>
      <x:c r="I6017" t="s">
        <x:v>104</x:v>
      </x:c>
      <x:c r="K6017" t="s">
        <x:v>133</x:v>
      </x:c>
      <x:c r="M6017">
        <x:v>99</x:v>
      </x:c>
      <x:c r="O6017" t="s">
        <x:v>101</x:v>
      </x:c>
      <x:c r="AL6017" s="81">
        <x:v>10004</x:v>
      </x:c>
      <x:c r="AM6017" s="81" t="str">
        <x:f t="shared" si="307"/>
        <x:v/>
      </x:c>
      <x:c r="AN6017" s="81" t="str">
        <x:f t="shared" si="308"/>
        <x:v/>
      </x:c>
      <x:c r="AO6017" s="81" t="str">
        <x:f t="shared" si="309"/>
        <x:v/>
      </x:c>
      <x:c r="AP6017" s="81" t="str">
        <x:f t="shared" si="310"/>
        <x:v/>
      </x:c>
      <x:c r="AQ6017" s="81" t="str">
        <x:f t="shared" si="311"/>
        <x:v/>
      </x:c>
    </x:row>
    <x:row r="6018" spans="1:43" s="7" customFormat="1">
      <x:c r="A6018" s="114" t="s">
        <x:v>907</x:v>
      </x:c>
      <x:c r="B6018" s="7">
        <x:v>10004</x:v>
      </x:c>
      <x:c r="C6018" s="7">
        <x:v>0.933333333333333</x:v>
      </x:c>
      <x:c r="I6018" s="7" t="s">
        <x:v>103</x:v>
      </x:c>
      <x:c r="K6018" s="7" t="s">
        <x:v>133</x:v>
      </x:c>
      <x:c r="M6018" s="7">
        <x:v>99</x:v>
      </x:c>
      <x:c r="O6018" s="7" t="s">
        <x:v>101</x:v>
      </x:c>
      <x:c r="AG6018" s="80"/>
      <x:c r="AL6018" s="7">
        <x:v>10004</x:v>
      </x:c>
      <x:c r="AM6018" s="81" t="str">
        <x:f t="shared" si="307"/>
        <x:v/>
      </x:c>
      <x:c r="AN6018" s="81" t="str">
        <x:f t="shared" si="308"/>
        <x:v/>
      </x:c>
      <x:c r="AO6018" s="81" t="str">
        <x:f t="shared" si="309"/>
        <x:v/>
      </x:c>
      <x:c r="AP6018" s="81" t="str">
        <x:f t="shared" si="310"/>
        <x:v/>
      </x:c>
      <x:c r="AQ6018" s="81" t="str">
        <x:f t="shared" si="311"/>
        <x:v/>
      </x:c>
    </x:row>
    <x:row r="6019" spans="1:43">
      <x:c r="A6019" s="114" t="s">
        <x:v>908</x:v>
      </x:c>
      <x:c r="B6019">
        <x:v>10005</x:v>
      </x:c>
      <x:c r="C6019">
        <x:v>0.133333333333333</x:v>
      </x:c>
      <x:c r="I6019" t="s">
        <x:v>102</x:v>
      </x:c>
      <x:c r="M6019">
        <x:v>99</x:v>
      </x:c>
      <x:c r="O6019" t="s">
        <x:v>101</x:v>
      </x:c>
      <x:c r="AL6019" s="81">
        <x:v>10005</x:v>
      </x:c>
      <x:c r="AM6019" s="81" t="str">
        <x:f t="shared" si="307"/>
        <x:v/>
      </x:c>
      <x:c r="AN6019" s="81" t="str">
        <x:f t="shared" si="308"/>
        <x:v/>
      </x:c>
      <x:c r="AO6019" s="81" t="str">
        <x:f t="shared" si="309"/>
        <x:v/>
      </x:c>
      <x:c r="AP6019" s="81" t="str">
        <x:f t="shared" si="310"/>
        <x:v/>
      </x:c>
      <x:c r="AQ6019" s="81" t="str">
        <x:f t="shared" si="311"/>
        <x:v/>
      </x:c>
    </x:row>
    <x:row r="6020" spans="1:43">
      <x:c r="A6020" s="114" t="s">
        <x:v>909</x:v>
      </x:c>
      <x:c r="B6020">
        <x:v>10005</x:v>
      </x:c>
      <x:c r="C6020">
        <x:v>0.366666666666667</x:v>
      </x:c>
      <x:c r="I6020" t="s">
        <x:v>100</x:v>
      </x:c>
      <x:c r="M6020">
        <x:v>99</x:v>
      </x:c>
      <x:c r="O6020" t="s">
        <x:v>101</x:v>
      </x:c>
      <x:c r="AL6020" s="81">
        <x:v>10005</x:v>
      </x:c>
      <x:c r="AM6020" s="81" t="str">
        <x:f t="shared" si="307"/>
        <x:v/>
      </x:c>
      <x:c r="AN6020" s="81" t="str">
        <x:f t="shared" si="308"/>
        <x:v/>
      </x:c>
      <x:c r="AO6020" s="81" t="str">
        <x:f t="shared" si="309"/>
        <x:v/>
      </x:c>
      <x:c r="AP6020" s="81" t="str">
        <x:f t="shared" si="310"/>
        <x:v/>
      </x:c>
      <x:c r="AQ6020" s="81" t="str">
        <x:f t="shared" si="311"/>
        <x:v/>
      </x:c>
    </x:row>
    <x:row r="6021" spans="1:43">
      <x:c r="A6021" s="114" t="s">
        <x:v>910</x:v>
      </x:c>
      <x:c r="B6021">
        <x:v>10005</x:v>
      </x:c>
      <x:c r="C6021">
        <x:v>0.666666666666667</x:v>
      </x:c>
      <x:c r="I6021" t="s">
        <x:v>102</x:v>
      </x:c>
      <x:c r="M6021">
        <x:v>99</x:v>
      </x:c>
      <x:c r="O6021" t="s">
        <x:v>101</x:v>
      </x:c>
      <x:c r="AL6021" s="81">
        <x:v>10005</x:v>
      </x:c>
      <x:c r="AM6021" s="81" t="str">
        <x:f t="shared" si="307"/>
        <x:v/>
      </x:c>
      <x:c r="AN6021" s="81" t="str">
        <x:f t="shared" si="308"/>
        <x:v/>
      </x:c>
      <x:c r="AO6021" s="81" t="str">
        <x:f t="shared" si="309"/>
        <x:v/>
      </x:c>
      <x:c r="AP6021" s="81" t="str">
        <x:f t="shared" si="310"/>
        <x:v/>
      </x:c>
      <x:c r="AQ6021" s="81" t="str">
        <x:f t="shared" si="311"/>
        <x:v/>
      </x:c>
    </x:row>
    <x:row r="6022" spans="1:43">
      <x:c r="A6022" s="114" t="s">
        <x:v>911</x:v>
      </x:c>
      <x:c r="B6022">
        <x:v>10006</x:v>
      </x:c>
      <x:c r="C6022">
        <x:v>0.133333333333333</x:v>
      </x:c>
      <x:c r="D6022" s="7"/>
      <x:c r="E6022" s="7"/>
      <x:c r="F6022" s="7"/>
      <x:c r="G6022" s="7"/>
      <x:c r="H6022" s="7"/>
      <x:c r="I6022" t="s">
        <x:v>100</x:v>
      </x:c>
      <x:c r="J6022" s="7"/>
      <x:c r="K6022" s="7"/>
      <x:c r="L6022" s="7"/>
      <x:c r="M6022">
        <x:v>99</x:v>
      </x:c>
      <x:c r="N6022" s="7"/>
      <x:c r="O6022" s="7" t="s">
        <x:v>101</x:v>
      </x:c>
      <x:c r="P6022" s="7"/>
      <x:c r="Q6022" s="7"/>
      <x:c r="R6022" s="7"/>
      <x:c r="S6022" s="7"/>
      <x:c r="T6022" s="7"/>
      <x:c r="AA6022" s="7"/>
      <x:c r="AC6022" s="7"/>
      <x:c r="AE6022" s="7"/>
      <x:c r="AF6022" s="7"/>
      <x:c r="AH6022" s="7"/>
      <x:c r="AL6022" s="81">
        <x:v>10006</x:v>
      </x:c>
      <x:c r="AM6022" s="81" t="str">
        <x:f t="shared" si="307"/>
        <x:v/>
      </x:c>
      <x:c r="AN6022" s="81" t="str">
        <x:f t="shared" si="308"/>
        <x:v/>
      </x:c>
      <x:c r="AO6022" s="81" t="str">
        <x:f t="shared" si="309"/>
        <x:v/>
      </x:c>
      <x:c r="AP6022" s="81" t="str">
        <x:f t="shared" si="310"/>
        <x:v/>
      </x:c>
      <x:c r="AQ6022" s="81" t="str">
        <x:f t="shared" si="311"/>
        <x:v/>
      </x:c>
    </x:row>
    <x:row r="6023" spans="1:43">
      <x:c r="A6023" s="114" t="s">
        <x:v>912</x:v>
      </x:c>
      <x:c r="B6023">
        <x:v>10006</x:v>
      </x:c>
      <x:c r="C6023">
        <x:v>0.466666666666667</x:v>
      </x:c>
      <x:c r="I6023" t="s">
        <x:v>102</x:v>
      </x:c>
      <x:c r="M6023">
        <x:v>99</x:v>
      </x:c>
      <x:c r="O6023" t="s">
        <x:v>101</x:v>
      </x:c>
      <x:c r="AL6023" s="81">
        <x:v>10006</x:v>
      </x:c>
      <x:c r="AM6023" s="81" t="str">
        <x:f t="shared" si="307"/>
        <x:v/>
      </x:c>
      <x:c r="AN6023" s="81" t="str">
        <x:f t="shared" si="308"/>
        <x:v/>
      </x:c>
      <x:c r="AO6023" s="81" t="str">
        <x:f t="shared" si="309"/>
        <x:v/>
      </x:c>
      <x:c r="AP6023" s="81" t="str">
        <x:f t="shared" si="310"/>
        <x:v/>
      </x:c>
      <x:c r="AQ6023" s="81" t="str">
        <x:f t="shared" si="311"/>
        <x:v/>
      </x:c>
    </x:row>
    <x:row r="6024" spans="1:43">
      <x:c r="A6024" s="114" t="s">
        <x:v>913</x:v>
      </x:c>
      <x:c r="B6024">
        <x:v>10007</x:v>
      </x:c>
      <x:c r="C6024">
        <x:v>0.633333333333333</x:v>
      </x:c>
      <x:c r="I6024" t="s">
        <x:v>104</x:v>
      </x:c>
      <x:c r="K6024" t="s">
        <x:v>133</x:v>
      </x:c>
      <x:c r="M6024">
        <x:v>99</x:v>
      </x:c>
      <x:c r="O6024" t="s">
        <x:v>101</x:v>
      </x:c>
      <x:c r="AL6024" s="81">
        <x:v>10007</x:v>
      </x:c>
      <x:c r="AM6024" s="81" t="str">
        <x:f t="shared" si="307"/>
        <x:v/>
      </x:c>
      <x:c r="AN6024" s="81" t="str">
        <x:f t="shared" si="308"/>
        <x:v/>
      </x:c>
      <x:c r="AO6024" s="81" t="str">
        <x:f t="shared" si="309"/>
        <x:v/>
      </x:c>
      <x:c r="AP6024" s="81" t="str">
        <x:f t="shared" si="310"/>
        <x:v/>
      </x:c>
      <x:c r="AQ6024" s="81" t="str">
        <x:f t="shared" si="311"/>
        <x:v/>
      </x:c>
    </x:row>
    <x:row r="6025" spans="1:43">
      <x:c r="A6025" s="114" t="s">
        <x:v>914</x:v>
      </x:c>
      <x:c r="B6025">
        <x:v>10007</x:v>
      </x:c>
      <x:c r="C6025">
        <x:v>1.06666666666667</x:v>
      </x:c>
      <x:c r="I6025" t="s">
        <x:v>104</x:v>
      </x:c>
      <x:c r="K6025" t="s">
        <x:v>133</x:v>
      </x:c>
      <x:c r="M6025">
        <x:v>99</x:v>
      </x:c>
      <x:c r="O6025" t="s">
        <x:v>101</x:v>
      </x:c>
      <x:c r="AL6025" s="81">
        <x:v>10007</x:v>
      </x:c>
      <x:c r="AM6025" s="81" t="str">
        <x:f t="shared" si="307"/>
        <x:v/>
      </x:c>
      <x:c r="AN6025" s="81" t="str">
        <x:f t="shared" si="308"/>
        <x:v/>
      </x:c>
      <x:c r="AO6025" s="81" t="str">
        <x:f t="shared" si="309"/>
        <x:v/>
      </x:c>
      <x:c r="AP6025" s="81" t="str">
        <x:f t="shared" si="310"/>
        <x:v/>
      </x:c>
      <x:c r="AQ6025" s="81" t="str">
        <x:f t="shared" si="311"/>
        <x:v/>
      </x:c>
    </x:row>
    <x:row r="6026" spans="1:43">
      <x:c r="A6026" s="114" t="s">
        <x:v>915</x:v>
      </x:c>
      <x:c r="B6026">
        <x:v>10008</x:v>
      </x:c>
      <x:c r="C6026">
        <x:v>0.466666666666667</x:v>
      </x:c>
      <x:c r="I6026" t="s">
        <x:v>100</x:v>
      </x:c>
      <x:c r="M6026">
        <x:v>99</x:v>
      </x:c>
      <x:c r="O6026" t="s">
        <x:v>101</x:v>
      </x:c>
      <x:c r="AL6026" s="81">
        <x:v>10008</x:v>
      </x:c>
      <x:c r="AM6026" s="81" t="str">
        <x:f t="shared" si="307"/>
        <x:v/>
      </x:c>
      <x:c r="AN6026" s="81" t="str">
        <x:f t="shared" si="308"/>
        <x:v/>
      </x:c>
      <x:c r="AO6026" s="81" t="str">
        <x:f t="shared" si="309"/>
        <x:v/>
      </x:c>
      <x:c r="AP6026" s="81" t="str">
        <x:f t="shared" si="310"/>
        <x:v/>
      </x:c>
      <x:c r="AQ6026" s="81" t="str">
        <x:f t="shared" si="311"/>
        <x:v/>
      </x:c>
    </x:row>
    <x:row r="6027" spans="1:43">
      <x:c r="A6027" s="114" t="s">
        <x:v>916</x:v>
      </x:c>
      <x:c r="B6027">
        <x:v>10008</x:v>
      </x:c>
      <x:c r="C6027">
        <x:v>0.833333333333333</x:v>
      </x:c>
      <x:c r="I6027" t="s">
        <x:v>102</x:v>
      </x:c>
      <x:c r="M6027">
        <x:v>99</x:v>
      </x:c>
      <x:c r="O6027" t="s">
        <x:v>101</x:v>
      </x:c>
      <x:c r="AL6027" s="81">
        <x:v>10008</x:v>
      </x:c>
      <x:c r="AM6027" s="81" t="str">
        <x:f t="shared" si="307"/>
        <x:v/>
      </x:c>
      <x:c r="AN6027" s="81" t="str">
        <x:f t="shared" si="308"/>
        <x:v/>
      </x:c>
      <x:c r="AO6027" s="81" t="str">
        <x:f t="shared" si="309"/>
        <x:v/>
      </x:c>
      <x:c r="AP6027" s="81" t="str">
        <x:f t="shared" si="310"/>
        <x:v/>
      </x:c>
      <x:c r="AQ6027" s="81" t="str">
        <x:f t="shared" si="311"/>
        <x:v/>
      </x:c>
    </x:row>
    <x:row r="6028" spans="1:43">
      <x:c r="A6028" s="114" t="s">
        <x:v>917</x:v>
      </x:c>
      <x:c r="B6028">
        <x:v>10009</x:v>
      </x:c>
      <x:c r="C6028">
        <x:v>1.4</x:v>
      </x:c>
      <x:c r="I6028" t="s">
        <x:v>100</x:v>
      </x:c>
      <x:c r="K6028" t="s">
        <x:v>246</x:v>
      </x:c>
      <x:c r="M6028">
        <x:v>517</x:v>
      </x:c>
      <x:c r="O6028" t="s">
        <x:v>101</x:v>
      </x:c>
      <x:c r="Q6028" s="84"/>
      <x:c r="R6028" s="84"/>
      <x:c r="U6028">
        <x:v>518</x:v>
      </x:c>
      <x:c r="V6028">
        <x:v>0.2</x:v>
      </x:c>
      <x:c r="W6028" t="s">
        <x:v>239</x:v>
      </x:c>
      <x:c r="X6028">
        <x:v>0</x:v>
      </x:c>
      <x:c r="Y6028">
        <x:v>0</x:v>
      </x:c>
      <x:c r="Z6028" t="s">
        <x:v>115</x:v>
      </x:c>
      <x:c r="AB6028">
        <x:v>0.2</x:v>
      </x:c>
      <x:c r="AD6028" t="s">
        <x:v>134</x:v>
      </x:c>
      <x:c r="AG6028" s="80">
        <x:v>2</x:v>
      </x:c>
      <x:c r="AL6028" s="81">
        <x:v>10009</x:v>
      </x:c>
      <x:c r="AM6028" s="81" t="str">
        <x:f t="shared" si="307"/>
        <x:v/>
      </x:c>
      <x:c r="AN6028" s="81" t="str">
        <x:f t="shared" si="308"/>
        <x:v/>
      </x:c>
      <x:c r="AO6028" s="81" t="str">
        <x:f t="shared" si="309"/>
        <x:v/>
      </x:c>
      <x:c r="AP6028" s="81" t="str">
        <x:f t="shared" si="310"/>
        <x:v/>
      </x:c>
      <x:c r="AQ6028" s="81" t="str">
        <x:f t="shared" si="311"/>
        <x:v/>
      </x:c>
    </x:row>
    <x:row r="6029" spans="1:43">
      <x:c r="A6029" s="114" t="s">
        <x:v>918</x:v>
      </x:c>
      <x:c r="B6029">
        <x:v>10010</x:v>
      </x:c>
      <x:c r="C6029">
        <x:v>0.4</x:v>
      </x:c>
      <x:c r="I6029" t="s">
        <x:v>103</x:v>
      </x:c>
      <x:c r="K6029" t="s">
        <x:v>220</x:v>
      </x:c>
      <x:c r="M6029">
        <x:v>99</x:v>
      </x:c>
      <x:c r="O6029" t="s">
        <x:v>101</x:v>
      </x:c>
      <x:c r="Q6029" s="84"/>
      <x:c r="R6029" s="84"/>
      <x:c r="AL6029" s="81">
        <x:v>10010</x:v>
      </x:c>
      <x:c r="AM6029" s="81" t="str">
        <x:f t="shared" si="307"/>
        <x:v/>
      </x:c>
      <x:c r="AN6029" s="81" t="str">
        <x:f t="shared" si="308"/>
        <x:v/>
      </x:c>
      <x:c r="AO6029" s="81" t="str">
        <x:f t="shared" si="309"/>
        <x:v/>
      </x:c>
      <x:c r="AP6029" s="81" t="str">
        <x:f t="shared" si="310"/>
        <x:v/>
      </x:c>
      <x:c r="AQ6029" s="81" t="str">
        <x:f t="shared" si="311"/>
        <x:v/>
      </x:c>
    </x:row>
    <x:row r="6030" spans="1:43">
      <x:c r="A6030" s="114" t="s">
        <x:v>919</x:v>
      </x:c>
      <x:c r="B6030">
        <x:v>10010</x:v>
      </x:c>
      <x:c r="C6030">
        <x:v>1.13333333333333</x:v>
      </x:c>
      <x:c r="I6030" t="s">
        <x:v>104</x:v>
      </x:c>
      <x:c r="K6030" t="s">
        <x:v>220</x:v>
      </x:c>
      <x:c r="M6030">
        <x:v>99</x:v>
      </x:c>
      <x:c r="O6030" t="s">
        <x:v>101</x:v>
      </x:c>
      <x:c r="Q6030" s="84"/>
      <x:c r="R6030" s="84"/>
      <x:c r="AL6030" s="81">
        <x:v>10010</x:v>
      </x:c>
      <x:c r="AM6030" s="81" t="str">
        <x:f t="shared" si="307"/>
        <x:v/>
      </x:c>
      <x:c r="AN6030" s="81" t="str">
        <x:f t="shared" si="308"/>
        <x:v/>
      </x:c>
      <x:c r="AO6030" s="81" t="str">
        <x:f t="shared" si="309"/>
        <x:v/>
      </x:c>
      <x:c r="AP6030" s="81" t="str">
        <x:f t="shared" si="310"/>
        <x:v/>
      </x:c>
      <x:c r="AQ6030" s="81" t="str">
        <x:f t="shared" si="311"/>
        <x:v/>
      </x:c>
    </x:row>
    <x:row r="6031" spans="1:43">
      <x:c r="A6031" s="114" t="s">
        <x:v>920</x:v>
      </x:c>
      <x:c r="B6031">
        <x:v>10011</x:v>
      </x:c>
      <x:c r="C6031">
        <x:v>0.566666666666667</x:v>
      </x:c>
      <x:c r="I6031" t="s">
        <x:v>104</x:v>
      </x:c>
      <x:c r="K6031" t="s">
        <x:v>133</x:v>
      </x:c>
      <x:c r="M6031">
        <x:v>99</x:v>
      </x:c>
      <x:c r="O6031" t="s">
        <x:v>101</x:v>
      </x:c>
      <x:c r="Q6031" s="84"/>
      <x:c r="R6031" s="84"/>
      <x:c r="AL6031" s="81">
        <x:v>10011</x:v>
      </x:c>
      <x:c r="AM6031" s="81" t="str">
        <x:f t="shared" si="307"/>
        <x:v/>
      </x:c>
      <x:c r="AN6031" s="81" t="str">
        <x:f t="shared" si="308"/>
        <x:v/>
      </x:c>
      <x:c r="AO6031" s="81" t="str">
        <x:f t="shared" si="309"/>
        <x:v/>
      </x:c>
      <x:c r="AP6031" s="81" t="str">
        <x:f t="shared" si="310"/>
        <x:v/>
      </x:c>
      <x:c r="AQ6031" s="81" t="str">
        <x:f t="shared" si="311"/>
        <x:v/>
      </x:c>
    </x:row>
    <x:row r="6032" spans="1:43">
      <x:c r="A6032" s="114" t="s">
        <x:v>921</x:v>
      </x:c>
      <x:c r="B6032">
        <x:v>10011</x:v>
      </x:c>
      <x:c r="C6032">
        <x:v>0.9</x:v>
      </x:c>
      <x:c r="I6032" t="s">
        <x:v>103</x:v>
      </x:c>
      <x:c r="K6032" t="s">
        <x:v>133</x:v>
      </x:c>
      <x:c r="M6032">
        <x:v>99</x:v>
      </x:c>
      <x:c r="O6032" t="s">
        <x:v>101</x:v>
      </x:c>
      <x:c r="Q6032" s="84"/>
      <x:c r="R6032" s="84"/>
      <x:c r="AL6032" s="81">
        <x:v>10011</x:v>
      </x:c>
      <x:c r="AM6032" s="81" t="str">
        <x:f t="shared" si="307"/>
        <x:v/>
      </x:c>
      <x:c r="AN6032" s="81" t="str">
        <x:f t="shared" si="308"/>
        <x:v/>
      </x:c>
      <x:c r="AO6032" s="81" t="str">
        <x:f t="shared" si="309"/>
        <x:v/>
      </x:c>
      <x:c r="AP6032" s="81" t="str">
        <x:f t="shared" si="310"/>
        <x:v/>
      </x:c>
      <x:c r="AQ6032" s="81" t="str">
        <x:f t="shared" si="311"/>
        <x:v/>
      </x:c>
    </x:row>
    <x:row r="6033" spans="1:43">
      <x:c r="A6033" s="114" t="s">
        <x:v>922</x:v>
      </x:c>
      <x:c r="B6033">
        <x:v>10012</x:v>
      </x:c>
      <x:c r="C6033">
        <x:v>0.433333333333333</x:v>
      </x:c>
      <x:c r="I6033" t="s">
        <x:v>100</x:v>
      </x:c>
      <x:c r="K6033" t="s">
        <x:v>145</x:v>
      </x:c>
      <x:c r="M6033">
        <x:v>129</x:v>
      </x:c>
      <x:c r="O6033" t="s">
        <x:v>101</x:v>
      </x:c>
      <x:c r="AL6033" s="81">
        <x:v>10012</x:v>
      </x:c>
      <x:c r="AM6033" s="81" t="str">
        <x:f t="shared" si="307"/>
        <x:v/>
      </x:c>
      <x:c r="AN6033" s="81" t="str">
        <x:f t="shared" si="308"/>
        <x:v/>
      </x:c>
      <x:c r="AO6033" s="81" t="str">
        <x:f t="shared" si="309"/>
        <x:v/>
      </x:c>
      <x:c r="AP6033" s="81" t="str">
        <x:f t="shared" si="310"/>
        <x:v/>
      </x:c>
      <x:c r="AQ6033" s="81" t="str">
        <x:f t="shared" si="311"/>
        <x:v/>
      </x:c>
    </x:row>
    <x:row r="6034" spans="1:43">
      <x:c r="A6034" s="114" t="s">
        <x:v>923</x:v>
      </x:c>
      <x:c r="B6034">
        <x:v>10012</x:v>
      </x:c>
      <x:c r="C6034">
        <x:v>0.733333333333333</x:v>
      </x:c>
      <x:c r="I6034" t="s">
        <x:v>102</x:v>
      </x:c>
      <x:c r="K6034" t="s">
        <x:v>105</x:v>
      </x:c>
      <x:c r="M6034">
        <x:v>129</x:v>
      </x:c>
      <x:c r="O6034" t="s">
        <x:v>101</x:v>
      </x:c>
      <x:c r="AL6034" s="81">
        <x:v>10012</x:v>
      </x:c>
      <x:c r="AM6034" s="81" t="str">
        <x:f t="shared" si="307"/>
        <x:v/>
      </x:c>
      <x:c r="AN6034" s="81" t="str">
        <x:f t="shared" si="308"/>
        <x:v/>
      </x:c>
      <x:c r="AO6034" s="81" t="str">
        <x:f t="shared" si="309"/>
        <x:v/>
      </x:c>
      <x:c r="AP6034" s="81" t="str">
        <x:f t="shared" si="310"/>
        <x:v/>
      </x:c>
      <x:c r="AQ6034" s="81" t="str">
        <x:f t="shared" si="311"/>
        <x:v/>
      </x:c>
    </x:row>
    <x:row r="6035" spans="1:43">
      <x:c r="A6035" s="114" t="s">
        <x:v>924</x:v>
      </x:c>
      <x:c r="B6035">
        <x:v>10013</x:v>
      </x:c>
      <x:c r="C6035">
        <x:v>0.433333333333333</x:v>
      </x:c>
      <x:c r="I6035" t="s">
        <x:v>100</x:v>
      </x:c>
      <x:c r="K6035" t="s">
        <x:v>133</x:v>
      </x:c>
      <x:c r="M6035">
        <x:v>101</x:v>
      </x:c>
      <x:c r="O6035" t="s">
        <x:v>101</x:v>
      </x:c>
      <x:c r="AL6035" s="81">
        <x:v>10013</x:v>
      </x:c>
      <x:c r="AM6035" s="81" t="str">
        <x:f t="shared" si="307"/>
        <x:v/>
      </x:c>
      <x:c r="AN6035" s="81" t="str">
        <x:f t="shared" si="308"/>
        <x:v/>
      </x:c>
      <x:c r="AO6035" s="81" t="str">
        <x:f t="shared" si="309"/>
        <x:v/>
      </x:c>
      <x:c r="AP6035" s="81" t="str">
        <x:f t="shared" si="310"/>
        <x:v/>
      </x:c>
      <x:c r="AQ6035" s="81" t="str">
        <x:f t="shared" si="311"/>
        <x:v/>
      </x:c>
    </x:row>
    <x:row r="6036" spans="1:43">
      <x:c r="A6036" s="114" t="s">
        <x:v>925</x:v>
      </x:c>
      <x:c r="B6036">
        <x:v>10013</x:v>
      </x:c>
      <x:c r="C6036">
        <x:v>1</x:v>
      </x:c>
      <x:c r="I6036" t="s">
        <x:v>102</x:v>
      </x:c>
      <x:c r="K6036" t="s">
        <x:v>133</x:v>
      </x:c>
      <x:c r="M6036">
        <x:v>101</x:v>
      </x:c>
      <x:c r="O6036" t="s">
        <x:v>101</x:v>
      </x:c>
      <x:c r="AL6036" s="81">
        <x:v>10013</x:v>
      </x:c>
      <x:c r="AM6036" s="81" t="str">
        <x:f t="shared" si="307"/>
        <x:v/>
      </x:c>
      <x:c r="AN6036" s="81" t="str">
        <x:f t="shared" si="308"/>
        <x:v/>
      </x:c>
      <x:c r="AO6036" s="81" t="str">
        <x:f t="shared" si="309"/>
        <x:v/>
      </x:c>
      <x:c r="AP6036" s="81" t="str">
        <x:f t="shared" si="310"/>
        <x:v/>
      </x:c>
      <x:c r="AQ6036" s="81" t="str">
        <x:f t="shared" si="311"/>
        <x:v/>
      </x:c>
    </x:row>
    <x:row r="6037" spans="1:43">
      <x:c r="A6037" s="114" t="s">
        <x:v>926</x:v>
      </x:c>
      <x:c r="B6037">
        <x:v>10013</x:v>
      </x:c>
      <x:c r="C6037">
        <x:v>1.83333333333333</x:v>
      </x:c>
      <x:c r="I6037" t="s">
        <x:v>100</x:v>
      </x:c>
      <x:c r="K6037" t="s">
        <x:v>133</x:v>
      </x:c>
      <x:c r="M6037">
        <x:v>101</x:v>
      </x:c>
      <x:c r="O6037" s="103" t="s">
        <x:v>101</x:v>
      </x:c>
      <x:c r="AL6037" s="81">
        <x:v>10013</x:v>
      </x:c>
      <x:c r="AM6037" s="81" t="str">
        <x:f t="shared" si="307"/>
        <x:v/>
      </x:c>
      <x:c r="AN6037" s="81" t="str">
        <x:f t="shared" si="308"/>
        <x:v/>
      </x:c>
      <x:c r="AO6037" s="81" t="str">
        <x:f t="shared" si="309"/>
        <x:v/>
      </x:c>
      <x:c r="AP6037" s="81" t="str">
        <x:f t="shared" si="310"/>
        <x:v/>
      </x:c>
      <x:c r="AQ6037" s="81" t="str">
        <x:f t="shared" si="311"/>
        <x:v/>
      </x:c>
    </x:row>
    <x:row r="6038" spans="1:43">
      <x:c r="A6038" s="114" t="s">
        <x:v>927</x:v>
      </x:c>
      <x:c r="B6038">
        <x:v>10014</x:v>
      </x:c>
      <x:c r="C6038">
        <x:v>0.466666666666667</x:v>
      </x:c>
      <x:c r="I6038" t="s">
        <x:v>928</x:v>
      </x:c>
      <x:c r="M6038">
        <x:v>524</x:v>
      </x:c>
      <x:c r="O6038" s="103" t="s">
        <x:v>101</x:v>
      </x:c>
      <x:c r="U6038">
        <x:v>525</x:v>
      </x:c>
      <x:c r="V6038">
        <x:v>0.2</x:v>
      </x:c>
      <x:c r="W6038" t="s">
        <x:v>276</x:v>
      </x:c>
      <x:c r="X6038">
        <x:v>0</x:v>
      </x:c>
      <x:c r="Y6038">
        <x:v>0</x:v>
      </x:c>
      <x:c r="Z6038" t="s">
        <x:v>115</x:v>
      </x:c>
      <x:c r="AB6038">
        <x:v>0.2</x:v>
      </x:c>
      <x:c r="AD6038" t="s">
        <x:v>134</x:v>
      </x:c>
      <x:c r="AG6038" s="80">
        <x:v>2</x:v>
      </x:c>
      <x:c r="AL6038" s="81">
        <x:v>10014</x:v>
      </x:c>
      <x:c r="AM6038" s="81" t="str">
        <x:f t="shared" si="307"/>
        <x:v/>
      </x:c>
      <x:c r="AN6038" s="81" t="str">
        <x:f t="shared" si="308"/>
        <x:v/>
      </x:c>
      <x:c r="AO6038" s="81" t="str">
        <x:f t="shared" si="309"/>
        <x:v/>
      </x:c>
      <x:c r="AP6038" s="81" t="str">
        <x:f t="shared" si="310"/>
        <x:v/>
      </x:c>
      <x:c r="AQ6038" s="81" t="str">
        <x:f t="shared" si="311"/>
        <x:v/>
      </x:c>
    </x:row>
    <x:row r="6039" spans="1:43">
      <x:c r="A6039" s="114" t="s">
        <x:v>929</x:v>
      </x:c>
      <x:c r="B6039">
        <x:v>10015</x:v>
      </x:c>
      <x:c r="C6039">
        <x:v>0.933333333333333</x:v>
      </x:c>
      <x:c r="I6039" t="s">
        <x:v>104</x:v>
      </x:c>
      <x:c r="K6039" t="s">
        <x:v>133</x:v>
      </x:c>
      <x:c r="M6039">
        <x:v>738</x:v>
      </x:c>
      <x:c r="O6039" s="103" t="s">
        <x:v>101</x:v>
      </x:c>
      <x:c r="AL6039" s="81">
        <x:v>10015</x:v>
      </x:c>
      <x:c r="AM6039" s="81" t="str">
        <x:f t="shared" si="307"/>
        <x:v/>
      </x:c>
      <x:c r="AN6039" s="81" t="str">
        <x:f t="shared" si="308"/>
        <x:v/>
      </x:c>
      <x:c r="AO6039" s="81" t="str">
        <x:f t="shared" si="309"/>
        <x:v/>
      </x:c>
      <x:c r="AP6039" s="81" t="str">
        <x:f t="shared" si="310"/>
        <x:v/>
      </x:c>
      <x:c r="AQ6039" s="81" t="str">
        <x:f t="shared" si="311"/>
        <x:v/>
      </x:c>
    </x:row>
    <x:row r="6040" spans="1:43">
      <x:c r="A6040" s="114" t="s">
        <x:v>930</x:v>
      </x:c>
      <x:c r="B6040">
        <x:v>10016</x:v>
      </x:c>
      <x:c r="C6040">
        <x:v>1.5</x:v>
      </x:c>
      <x:c r="I6040" t="s">
        <x:v>104</x:v>
      </x:c>
      <x:c r="K6040" t="s">
        <x:v>133</x:v>
      </x:c>
      <x:c r="M6040">
        <x:v>738</x:v>
      </x:c>
      <x:c r="O6040" s="103" t="s">
        <x:v>101</x:v>
      </x:c>
      <x:c r="AG6040" s="80">
        <x:v>2</x:v>
      </x:c>
      <x:c r="AL6040" s="81">
        <x:v>10016</x:v>
      </x:c>
      <x:c r="AM6040" s="81" t="str">
        <x:f t="shared" si="307"/>
        <x:v/>
      </x:c>
      <x:c r="AN6040" s="81" t="str">
        <x:f t="shared" si="308"/>
        <x:v/>
      </x:c>
      <x:c r="AO6040" s="81" t="str">
        <x:f t="shared" si="309"/>
        <x:v/>
      </x:c>
      <x:c r="AP6040" s="81" t="str">
        <x:f t="shared" si="310"/>
        <x:v/>
      </x:c>
      <x:c r="AQ6040" s="81" t="str">
        <x:f t="shared" si="311"/>
        <x:v/>
      </x:c>
    </x:row>
    <x:row r="6041" spans="1:43">
      <x:c r="A6041" s="114" t="s">
        <x:v>931</x:v>
      </x:c>
      <x:c r="B6041">
        <x:v>10017</x:v>
      </x:c>
      <x:c r="C6041">
        <x:v>0.433333333333333</x:v>
      </x:c>
      <x:c r="I6041" t="s">
        <x:v>100</x:v>
      </x:c>
      <x:c r="K6041" t="s">
        <x:v>133</x:v>
      </x:c>
      <x:c r="M6041">
        <x:v>738</x:v>
      </x:c>
      <x:c r="O6041" s="103" t="s">
        <x:v>101</x:v>
      </x:c>
      <x:c r="AL6041" s="81">
        <x:v>10017</x:v>
      </x:c>
      <x:c r="AM6041" s="81" t="str">
        <x:f t="shared" si="307"/>
        <x:v/>
      </x:c>
      <x:c r="AN6041" s="81" t="str">
        <x:f t="shared" si="308"/>
        <x:v/>
      </x:c>
      <x:c r="AO6041" s="81" t="str">
        <x:f t="shared" si="309"/>
        <x:v/>
      </x:c>
      <x:c r="AP6041" s="81" t="str">
        <x:f t="shared" si="310"/>
        <x:v/>
      </x:c>
      <x:c r="AQ6041" s="81" t="str">
        <x:f t="shared" si="311"/>
        <x:v/>
      </x:c>
    </x:row>
    <x:row r="6042" spans="1:43">
      <x:c r="A6042" s="114" t="s">
        <x:v>932</x:v>
      </x:c>
      <x:c r="B6042">
        <x:v>10018</x:v>
      </x:c>
      <x:c r="C6042">
        <x:v>0.366666666666667</x:v>
      </x:c>
      <x:c r="I6042" t="s">
        <x:v>100</x:v>
      </x:c>
      <x:c r="K6042" t="s">
        <x:v>133</x:v>
      </x:c>
      <x:c r="M6042">
        <x:v>232</x:v>
      </x:c>
      <x:c r="O6042" s="103" t="s">
        <x:v>101</x:v>
      </x:c>
      <x:c r="AL6042" s="81">
        <x:v>10018</x:v>
      </x:c>
      <x:c r="AM6042" s="81" t="str">
        <x:f t="shared" si="307"/>
        <x:v/>
      </x:c>
      <x:c r="AN6042" s="81" t="str">
        <x:f t="shared" si="308"/>
        <x:v/>
      </x:c>
      <x:c r="AO6042" s="81" t="str">
        <x:f t="shared" si="309"/>
        <x:v/>
      </x:c>
      <x:c r="AP6042" s="81" t="str">
        <x:f t="shared" si="310"/>
        <x:v/>
      </x:c>
      <x:c r="AQ6042" s="81" t="str">
        <x:f t="shared" si="311"/>
        <x:v/>
      </x:c>
    </x:row>
    <x:row r="6043" spans="1:43">
      <x:c r="A6043" s="114" t="s">
        <x:v>933</x:v>
      </x:c>
      <x:c r="B6043">
        <x:v>10018</x:v>
      </x:c>
      <x:c r="C6043">
        <x:v>0.833333333333333</x:v>
      </x:c>
      <x:c r="I6043" t="s">
        <x:v>104</x:v>
      </x:c>
      <x:c r="K6043" t="s">
        <x:v>133</x:v>
      </x:c>
      <x:c r="M6043">
        <x:v>232</x:v>
      </x:c>
      <x:c r="O6043" s="103" t="s">
        <x:v>101</x:v>
      </x:c>
      <x:c r="AL6043" s="81">
        <x:v>10018</x:v>
      </x:c>
      <x:c r="AM6043" s="81" t="str">
        <x:f t="shared" si="307"/>
        <x:v/>
      </x:c>
      <x:c r="AN6043" s="81" t="str">
        <x:f t="shared" si="308"/>
        <x:v/>
      </x:c>
      <x:c r="AO6043" s="81" t="str">
        <x:f t="shared" si="309"/>
        <x:v/>
      </x:c>
      <x:c r="AP6043" s="81" t="str">
        <x:f t="shared" si="310"/>
        <x:v/>
      </x:c>
      <x:c r="AQ6043" s="81" t="str">
        <x:f t="shared" si="311"/>
        <x:v/>
      </x:c>
    </x:row>
    <x:row r="6044" spans="1:43">
      <x:c r="A6044" s="114" t="s">
        <x:v>934</x:v>
      </x:c>
      <x:c r="B6044">
        <x:v>10018</x:v>
      </x:c>
      <x:c r="C6044">
        <x:v>1.2</x:v>
      </x:c>
      <x:c r="I6044" t="s">
        <x:v>103</x:v>
      </x:c>
      <x:c r="K6044" t="s">
        <x:v>133</x:v>
      </x:c>
      <x:c r="M6044">
        <x:v>232</x:v>
      </x:c>
      <x:c r="O6044" t="s">
        <x:v>116</x:v>
      </x:c>
      <x:c r="P6044" t="s">
        <x:v>935</x:v>
      </x:c>
      <x:c r="AL6044" s="81">
        <x:v>10018</x:v>
      </x:c>
      <x:c r="AM6044" s="81" t="str">
        <x:f t="shared" si="307"/>
        <x:v/>
      </x:c>
      <x:c r="AN6044" s="81" t="str">
        <x:f t="shared" si="308"/>
        <x:v/>
      </x:c>
      <x:c r="AO6044" s="81" t="str">
        <x:f t="shared" si="309"/>
        <x:v/>
      </x:c>
      <x:c r="AP6044" s="81" t="str">
        <x:f t="shared" si="310"/>
        <x:v/>
      </x:c>
      <x:c r="AQ6044" s="81" t="str">
        <x:f t="shared" si="311"/>
        <x:v/>
      </x:c>
    </x:row>
    <x:row r="6045" spans="1:43">
      <x:c r="A6045" s="114" t="s">
        <x:v>936</x:v>
      </x:c>
      <x:c r="B6045">
        <x:v>10018</x:v>
      </x:c>
      <x:c r="C6045">
        <x:v>1.3</x:v>
      </x:c>
      <x:c r="I6045" t="s">
        <x:v>100</x:v>
      </x:c>
      <x:c r="K6045" t="s">
        <x:v>133</x:v>
      </x:c>
      <x:c r="M6045">
        <x:v>232</x:v>
      </x:c>
      <x:c r="O6045" t="s">
        <x:v>116</x:v>
      </x:c>
      <x:c r="P6045" t="s">
        <x:v>937</x:v>
      </x:c>
      <x:c r="AL6045" s="81">
        <x:v>10018</x:v>
      </x:c>
      <x:c r="AM6045" s="81" t="str">
        <x:f t="shared" si="307"/>
        <x:v/>
      </x:c>
      <x:c r="AN6045" s="81" t="str">
        <x:f t="shared" si="308"/>
        <x:v/>
      </x:c>
      <x:c r="AO6045" s="81" t="str">
        <x:f t="shared" si="309"/>
        <x:v/>
      </x:c>
      <x:c r="AP6045" s="81" t="str">
        <x:f t="shared" si="310"/>
        <x:v/>
      </x:c>
      <x:c r="AQ6045" s="81" t="str">
        <x:f t="shared" si="311"/>
        <x:v/>
      </x:c>
    </x:row>
    <x:row r="6046" spans="1:43">
      <x:c r="A6046" s="114" t="s">
        <x:v>938</x:v>
      </x:c>
      <x:c r="B6046">
        <x:v>10018</x:v>
      </x:c>
      <x:c r="C6046">
        <x:v>1.36666666666667</x:v>
      </x:c>
      <x:c r="I6046" t="s">
        <x:v>102</x:v>
      </x:c>
      <x:c r="K6046" t="s">
        <x:v>133</x:v>
      </x:c>
      <x:c r="M6046">
        <x:v>232</x:v>
      </x:c>
      <x:c r="O6046" t="s">
        <x:v>116</x:v>
      </x:c>
      <x:c r="P6046" t="s">
        <x:v>552</x:v>
      </x:c>
      <x:c r="AL6046" s="81">
        <x:v>10018</x:v>
      </x:c>
      <x:c r="AM6046" s="81" t="str">
        <x:f t="shared" si="307"/>
        <x:v/>
      </x:c>
      <x:c r="AN6046" s="81" t="str">
        <x:f t="shared" si="308"/>
        <x:v/>
      </x:c>
      <x:c r="AO6046" s="81" t="str">
        <x:f t="shared" si="309"/>
        <x:v/>
      </x:c>
      <x:c r="AP6046" s="81" t="str">
        <x:f t="shared" si="310"/>
        <x:v/>
      </x:c>
      <x:c r="AQ6046" s="81" t="str">
        <x:f t="shared" si="311"/>
        <x:v/>
      </x:c>
    </x:row>
    <x:row r="6047" spans="1:43">
      <x:c r="A6047" s="114" t="s">
        <x:v>939</x:v>
      </x:c>
      <x:c r="B6047">
        <x:v>10018</x:v>
      </x:c>
      <x:c r="C6047">
        <x:v>1.43333333333333</x:v>
      </x:c>
      <x:c r="I6047" t="s">
        <x:v>104</x:v>
      </x:c>
      <x:c r="K6047" t="s">
        <x:v>133</x:v>
      </x:c>
      <x:c r="M6047">
        <x:v>232</x:v>
      </x:c>
      <x:c r="O6047" t="s">
        <x:v>116</x:v>
      </x:c>
      <x:c r="P6047" t="s">
        <x:v>937</x:v>
      </x:c>
      <x:c r="AL6047" s="81">
        <x:v>10018</x:v>
      </x:c>
      <x:c r="AM6047" s="81" t="str">
        <x:f t="shared" si="307"/>
        <x:v/>
      </x:c>
      <x:c r="AN6047" s="81" t="str">
        <x:f t="shared" si="308"/>
        <x:v/>
      </x:c>
      <x:c r="AO6047" s="81" t="str">
        <x:f t="shared" si="309"/>
        <x:v/>
      </x:c>
      <x:c r="AP6047" s="81" t="str">
        <x:f t="shared" si="310"/>
        <x:v/>
      </x:c>
      <x:c r="AQ6047" s="81" t="str">
        <x:f t="shared" si="311"/>
        <x:v/>
      </x:c>
    </x:row>
    <x:row r="6048" spans="1:43" s="10" customFormat="1">
      <x:c r="A6048" s="114" t="s">
        <x:v>940</x:v>
      </x:c>
      <x:c r="B6048" s="10">
        <x:v>10018</x:v>
      </x:c>
      <x:c r="C6048" s="10">
        <x:v>1.5</x:v>
      </x:c>
      <x:c r="I6048" s="10" t="s">
        <x:v>103</x:v>
      </x:c>
      <x:c r="K6048" s="10" t="s">
        <x:v>133</x:v>
      </x:c>
      <x:c r="M6048" s="10">
        <x:v>232</x:v>
      </x:c>
      <x:c r="O6048" s="10" t="s">
        <x:v>116</x:v>
      </x:c>
      <x:c r="P6048" s="10" t="s">
        <x:v>935</x:v>
      </x:c>
      <x:c r="AG6048" s="80"/>
      <x:c r="AL6048" s="10">
        <x:v>10018</x:v>
      </x:c>
      <x:c r="AM6048" s="81" t="str">
        <x:f t="shared" si="307"/>
        <x:v/>
      </x:c>
      <x:c r="AN6048" s="81" t="str">
        <x:f t="shared" si="308"/>
        <x:v/>
      </x:c>
      <x:c r="AO6048" s="81" t="str">
        <x:f t="shared" si="309"/>
        <x:v/>
      </x:c>
      <x:c r="AP6048" s="81" t="str">
        <x:f t="shared" si="310"/>
        <x:v/>
      </x:c>
      <x:c r="AQ6048" s="81" t="str">
        <x:f t="shared" si="311"/>
        <x:v/>
      </x:c>
    </x:row>
    <x:row r="6049" spans="1:43" s="10" customFormat="1">
      <x:c r="A6049" s="114" t="s">
        <x:v>941</x:v>
      </x:c>
      <x:c r="B6049" s="10">
        <x:v>10018</x:v>
      </x:c>
      <x:c r="C6049" s="10">
        <x:v>1.56666666666667</x:v>
      </x:c>
      <x:c r="I6049" s="10" t="s">
        <x:v>100</x:v>
      </x:c>
      <x:c r="K6049" s="10" t="s">
        <x:v>133</x:v>
      </x:c>
      <x:c r="M6049" s="10">
        <x:v>232</x:v>
      </x:c>
      <x:c r="O6049" s="10" t="s">
        <x:v>116</x:v>
      </x:c>
      <x:c r="P6049" s="10" t="s">
        <x:v>942</x:v>
      </x:c>
      <x:c r="AG6049" s="80"/>
      <x:c r="AL6049" s="10">
        <x:v>10018</x:v>
      </x:c>
      <x:c r="AM6049" s="81" t="str">
        <x:f t="shared" si="307"/>
        <x:v/>
      </x:c>
      <x:c r="AN6049" s="81" t="str">
        <x:f t="shared" si="308"/>
        <x:v/>
      </x:c>
      <x:c r="AO6049" s="81" t="str">
        <x:f t="shared" si="309"/>
        <x:v/>
      </x:c>
      <x:c r="AP6049" s="81" t="str">
        <x:f t="shared" si="310"/>
        <x:v/>
      </x:c>
      <x:c r="AQ6049" s="81" t="str">
        <x:f t="shared" si="311"/>
        <x:v/>
      </x:c>
    </x:row>
    <x:row r="6050" spans="1:43">
      <x:c r="A6050" s="114" t="s">
        <x:v>943</x:v>
      </x:c>
      <x:c r="B6050">
        <x:v>10019</x:v>
      </x:c>
      <x:c r="C6050">
        <x:v>0.733333333333333</x:v>
      </x:c>
      <x:c r="I6050" t="s">
        <x:v>102</x:v>
      </x:c>
      <x:c r="K6050" t="s">
        <x:v>133</x:v>
      </x:c>
      <x:c r="M6050">
        <x:v>101</x:v>
      </x:c>
      <x:c r="O6050" t="s">
        <x:v>101</x:v>
      </x:c>
      <x:c r="AL6050" s="81">
        <x:v>10019</x:v>
      </x:c>
      <x:c r="AM6050" s="81" t="str">
        <x:f t="shared" si="307"/>
        <x:v/>
      </x:c>
      <x:c r="AN6050" s="81" t="str">
        <x:f t="shared" si="308"/>
        <x:v/>
      </x:c>
      <x:c r="AO6050" s="81" t="str">
        <x:f t="shared" si="309"/>
        <x:v/>
      </x:c>
      <x:c r="AP6050" s="81" t="str">
        <x:f t="shared" si="310"/>
        <x:v/>
      </x:c>
      <x:c r="AQ6050" s="81" t="str">
        <x:f t="shared" si="311"/>
        <x:v/>
      </x:c>
    </x:row>
    <x:row r="6051" spans="1:43">
      <x:c r="A6051" s="114" t="s">
        <x:v>944</x:v>
      </x:c>
      <x:c r="B6051">
        <x:v>10019</x:v>
      </x:c>
      <x:c r="C6051">
        <x:v>1.23333333333333</x:v>
      </x:c>
      <x:c r="I6051" t="s">
        <x:v>100</x:v>
      </x:c>
      <x:c r="K6051" t="s">
        <x:v>133</x:v>
      </x:c>
      <x:c r="M6051">
        <x:v>101</x:v>
      </x:c>
      <x:c r="O6051" t="s">
        <x:v>101</x:v>
      </x:c>
      <x:c r="AL6051" s="81">
        <x:v>10019</x:v>
      </x:c>
      <x:c r="AM6051" s="81" t="str">
        <x:f t="shared" si="307"/>
        <x:v/>
      </x:c>
      <x:c r="AN6051" s="81" t="str">
        <x:f t="shared" si="308"/>
        <x:v/>
      </x:c>
      <x:c r="AO6051" s="81" t="str">
        <x:f t="shared" si="309"/>
        <x:v/>
      </x:c>
      <x:c r="AP6051" s="81" t="str">
        <x:f t="shared" si="310"/>
        <x:v/>
      </x:c>
      <x:c r="AQ6051" s="81" t="str">
        <x:f t="shared" si="311"/>
        <x:v/>
      </x:c>
    </x:row>
    <x:row r="6052" spans="1:43">
      <x:c r="A6052" s="114" t="s">
        <x:v>945</x:v>
      </x:c>
      <x:c r="B6052">
        <x:v>10020</x:v>
      </x:c>
      <x:c r="C6052">
        <x:v>0.433333333333333</x:v>
      </x:c>
      <x:c r="I6052" t="s">
        <x:v>100</x:v>
      </x:c>
      <x:c r="K6052" t="s">
        <x:v>145</x:v>
      </x:c>
      <x:c r="M6052">
        <x:v>99</x:v>
      </x:c>
      <x:c r="O6052" t="s">
        <x:v>101</x:v>
      </x:c>
      <x:c r="AL6052" s="81">
        <x:v>10020</x:v>
      </x:c>
      <x:c r="AM6052" s="81" t="str">
        <x:f t="shared" si="307"/>
        <x:v/>
      </x:c>
      <x:c r="AN6052" s="81" t="str">
        <x:f t="shared" si="308"/>
        <x:v/>
      </x:c>
      <x:c r="AO6052" s="81" t="str">
        <x:f t="shared" si="309"/>
        <x:v/>
      </x:c>
      <x:c r="AP6052" s="81" t="str">
        <x:f t="shared" si="310"/>
        <x:v/>
      </x:c>
      <x:c r="AQ6052" s="81" t="str">
        <x:f t="shared" si="311"/>
        <x:v/>
      </x:c>
    </x:row>
    <x:row r="6053" spans="1:43">
      <x:c r="A6053" s="114" t="s">
        <x:v>946</x:v>
      </x:c>
      <x:c r="B6053">
        <x:v>10021</x:v>
      </x:c>
      <x:c r="C6053">
        <x:v>0.4</x:v>
      </x:c>
      <x:c r="I6053" t="s">
        <x:v>102</x:v>
      </x:c>
      <x:c r="K6053" t="s">
        <x:v>133</x:v>
      </x:c>
      <x:c r="M6053">
        <x:v>200</x:v>
      </x:c>
      <x:c r="O6053" t="s">
        <x:v>101</x:v>
      </x:c>
      <x:c r="AL6053" s="81">
        <x:v>10021</x:v>
      </x:c>
      <x:c r="AM6053" s="81" t="str">
        <x:f t="shared" si="307"/>
        <x:v/>
      </x:c>
      <x:c r="AN6053" s="81" t="str">
        <x:f t="shared" si="308"/>
        <x:v/>
      </x:c>
      <x:c r="AO6053" s="81" t="str">
        <x:f t="shared" si="309"/>
        <x:v/>
      </x:c>
      <x:c r="AP6053" s="81" t="str">
        <x:f t="shared" si="310"/>
        <x:v/>
      </x:c>
      <x:c r="AQ6053" s="81" t="str">
        <x:f t="shared" si="311"/>
        <x:v/>
      </x:c>
    </x:row>
    <x:row r="6054" spans="1:43">
      <x:c r="A6054" s="114" t="s">
        <x:v>947</x:v>
      </x:c>
      <x:c r="B6054">
        <x:v>10021</x:v>
      </x:c>
      <x:c r="C6054">
        <x:v>0.8</x:v>
      </x:c>
      <x:c r="I6054" t="s">
        <x:v>100</x:v>
      </x:c>
      <x:c r="K6054" t="s">
        <x:v>133</x:v>
      </x:c>
      <x:c r="M6054">
        <x:v>200</x:v>
      </x:c>
      <x:c r="O6054" t="s">
        <x:v>101</x:v>
      </x:c>
      <x:c r="AL6054" s="81">
        <x:v>10021</x:v>
      </x:c>
      <x:c r="AM6054" s="81" t="str">
        <x:f t="shared" si="307"/>
        <x:v/>
      </x:c>
      <x:c r="AN6054" s="81" t="str">
        <x:f t="shared" si="308"/>
        <x:v/>
      </x:c>
      <x:c r="AO6054" s="81" t="str">
        <x:f t="shared" si="309"/>
        <x:v/>
      </x:c>
      <x:c r="AP6054" s="81" t="str">
        <x:f t="shared" si="310"/>
        <x:v/>
      </x:c>
      <x:c r="AQ6054" s="81" t="str">
        <x:f t="shared" si="311"/>
        <x:v/>
      </x:c>
    </x:row>
    <x:row r="6055" spans="1:43">
      <x:c r="A6055" s="114" t="s">
        <x:v>948</x:v>
      </x:c>
      <x:c r="B6055">
        <x:v>10022</x:v>
      </x:c>
      <x:c r="C6055">
        <x:v>0.3</x:v>
      </x:c>
      <x:c r="I6055" t="s">
        <x:v>104</x:v>
      </x:c>
      <x:c r="K6055" t="s">
        <x:v>133</x:v>
      </x:c>
      <x:c r="M6055">
        <x:v>231</x:v>
      </x:c>
      <x:c r="O6055" t="s">
        <x:v>101</x:v>
      </x:c>
      <x:c r="AL6055" s="81">
        <x:v>10022</x:v>
      </x:c>
      <x:c r="AM6055" s="81" t="str">
        <x:f t="shared" ref="AM6055:AM6118" si="312">IF($F$7=2,$B$7,"")</x:f>
        <x:v/>
      </x:c>
      <x:c r="AN6055" s="81" t="str">
        <x:f t="shared" ref="AN6055:AN6118" si="313">IF($F$7=3,$B$7,"")</x:f>
        <x:v/>
      </x:c>
      <x:c r="AO6055" s="81" t="str">
        <x:f t="shared" ref="AO6055:AO6118" si="314">IF($F$7=4,$B$7,"")</x:f>
        <x:v/>
      </x:c>
      <x:c r="AP6055" s="81" t="str">
        <x:f t="shared" ref="AP6055:AP6118" si="315">IF($F$7=5,$B$7,"")</x:f>
        <x:v/>
      </x:c>
      <x:c r="AQ6055" s="81" t="str">
        <x:f t="shared" ref="AQ6055:AQ6118" si="316">IF($F$7=6,$B$7,"")</x:f>
        <x:v/>
      </x:c>
    </x:row>
    <x:row r="6056" spans="1:43">
      <x:c r="A6056" s="114" t="s">
        <x:v>949</x:v>
      </x:c>
      <x:c r="B6056">
        <x:v>10022</x:v>
      </x:c>
      <x:c r="C6056">
        <x:v>0.933333333333333</x:v>
      </x:c>
      <x:c r="I6056" t="s">
        <x:v>103</x:v>
      </x:c>
      <x:c r="K6056" t="s">
        <x:v>133</x:v>
      </x:c>
      <x:c r="M6056">
        <x:v>231</x:v>
      </x:c>
      <x:c r="O6056" t="s">
        <x:v>101</x:v>
      </x:c>
      <x:c r="AL6056" s="81">
        <x:v>10022</x:v>
      </x:c>
      <x:c r="AM6056" s="81" t="str">
        <x:f t="shared" si="312"/>
        <x:v/>
      </x:c>
      <x:c r="AN6056" s="81" t="str">
        <x:f t="shared" si="313"/>
        <x:v/>
      </x:c>
      <x:c r="AO6056" s="81" t="str">
        <x:f t="shared" si="314"/>
        <x:v/>
      </x:c>
      <x:c r="AP6056" s="81" t="str">
        <x:f t="shared" si="315"/>
        <x:v/>
      </x:c>
      <x:c r="AQ6056" s="81" t="str">
        <x:f t="shared" si="316"/>
        <x:v/>
      </x:c>
    </x:row>
    <x:row r="6057" spans="1:43">
      <x:c r="A6057" s="114" t="s">
        <x:v>950</x:v>
      </x:c>
      <x:c r="B6057">
        <x:v>10023</x:v>
      </x:c>
      <x:c r="C6057">
        <x:v>0.3</x:v>
      </x:c>
      <x:c r="I6057" t="s">
        <x:v>100</x:v>
      </x:c>
      <x:c r="K6057" t="s">
        <x:v>133</x:v>
      </x:c>
      <x:c r="M6057">
        <x:v>99</x:v>
      </x:c>
      <x:c r="O6057" t="s">
        <x:v>101</x:v>
      </x:c>
      <x:c r="AL6057" s="81">
        <x:v>10023</x:v>
      </x:c>
      <x:c r="AM6057" s="81" t="str">
        <x:f t="shared" si="312"/>
        <x:v/>
      </x:c>
      <x:c r="AN6057" s="81" t="str">
        <x:f t="shared" si="313"/>
        <x:v/>
      </x:c>
      <x:c r="AO6057" s="81" t="str">
        <x:f t="shared" si="314"/>
        <x:v/>
      </x:c>
      <x:c r="AP6057" s="81" t="str">
        <x:f t="shared" si="315"/>
        <x:v/>
      </x:c>
      <x:c r="AQ6057" s="81" t="str">
        <x:f t="shared" si="316"/>
        <x:v/>
      </x:c>
    </x:row>
    <x:row r="6058" spans="1:43">
      <x:c r="A6058" s="114" t="s">
        <x:v>951</x:v>
      </x:c>
      <x:c r="B6058">
        <x:v>10023</x:v>
      </x:c>
      <x:c r="C6058">
        <x:v>0.466666666666667</x:v>
      </x:c>
      <x:c r="I6058" t="s">
        <x:v>100</x:v>
      </x:c>
      <x:c r="K6058" t="s">
        <x:v>133</x:v>
      </x:c>
      <x:c r="M6058">
        <x:v>99</x:v>
      </x:c>
      <x:c r="O6058" t="s">
        <x:v>101</x:v>
      </x:c>
      <x:c r="AL6058" s="81">
        <x:v>10023</x:v>
      </x:c>
      <x:c r="AM6058" s="81" t="str">
        <x:f t="shared" si="312"/>
        <x:v/>
      </x:c>
      <x:c r="AN6058" s="81" t="str">
        <x:f t="shared" si="313"/>
        <x:v/>
      </x:c>
      <x:c r="AO6058" s="81" t="str">
        <x:f t="shared" si="314"/>
        <x:v/>
      </x:c>
      <x:c r="AP6058" s="81" t="str">
        <x:f t="shared" si="315"/>
        <x:v/>
      </x:c>
      <x:c r="AQ6058" s="81" t="str">
        <x:f t="shared" si="316"/>
        <x:v/>
      </x:c>
    </x:row>
    <x:row r="6059" spans="1:43">
      <x:c r="A6059" s="114" t="s">
        <x:v>952</x:v>
      </x:c>
      <x:c r="B6059">
        <x:v>10023</x:v>
      </x:c>
      <x:c r="C6059">
        <x:v>0.566666666666667</x:v>
      </x:c>
      <x:c r="I6059" t="s">
        <x:v>100</x:v>
      </x:c>
      <x:c r="K6059" t="s">
        <x:v>133</x:v>
      </x:c>
      <x:c r="M6059">
        <x:v>99</x:v>
      </x:c>
      <x:c r="O6059" t="s">
        <x:v>101</x:v>
      </x:c>
      <x:c r="AL6059" s="81">
        <x:v>10023</x:v>
      </x:c>
      <x:c r="AM6059" s="81" t="str">
        <x:f t="shared" si="312"/>
        <x:v/>
      </x:c>
      <x:c r="AN6059" s="81" t="str">
        <x:f t="shared" si="313"/>
        <x:v/>
      </x:c>
      <x:c r="AO6059" s="81" t="str">
        <x:f t="shared" si="314"/>
        <x:v/>
      </x:c>
      <x:c r="AP6059" s="81" t="str">
        <x:f t="shared" si="315"/>
        <x:v/>
      </x:c>
      <x:c r="AQ6059" s="81" t="str">
        <x:f t="shared" si="316"/>
        <x:v/>
      </x:c>
    </x:row>
    <x:row r="6060" spans="1:43">
      <x:c r="A6060" s="114" t="s">
        <x:v>953</x:v>
      </x:c>
      <x:c r="B6060">
        <x:v>10023</x:v>
      </x:c>
      <x:c r="C6060">
        <x:v>1</x:v>
      </x:c>
      <x:c r="I6060" t="s">
        <x:v>102</x:v>
      </x:c>
      <x:c r="K6060" t="s">
        <x:v>117</x:v>
      </x:c>
      <x:c r="M6060">
        <x:v>129</x:v>
      </x:c>
      <x:c r="O6060" t="s">
        <x:v>101</x:v>
      </x:c>
      <x:c r="AL6060" s="81">
        <x:v>10023</x:v>
      </x:c>
      <x:c r="AM6060" s="81" t="str">
        <x:f t="shared" si="312"/>
        <x:v/>
      </x:c>
      <x:c r="AN6060" s="81" t="str">
        <x:f t="shared" si="313"/>
        <x:v/>
      </x:c>
      <x:c r="AO6060" s="81" t="str">
        <x:f t="shared" si="314"/>
        <x:v/>
      </x:c>
      <x:c r="AP6060" s="81" t="str">
        <x:f t="shared" si="315"/>
        <x:v/>
      </x:c>
      <x:c r="AQ6060" s="81" t="str">
        <x:f t="shared" si="316"/>
        <x:v/>
      </x:c>
    </x:row>
    <x:row r="6061" spans="1:43">
      <x:c r="A6061" s="114" t="s">
        <x:v>954</x:v>
      </x:c>
      <x:c r="B6061">
        <x:v>10024</x:v>
      </x:c>
      <x:c r="C6061">
        <x:v>0.366666666666667</x:v>
      </x:c>
      <x:c r="I6061" t="s">
        <x:v>118</x:v>
      </x:c>
      <x:c r="K6061" t="s">
        <x:v>133</x:v>
      </x:c>
      <x:c r="M6061">
        <x:v>231</x:v>
      </x:c>
      <x:c r="O6061" t="s">
        <x:v>101</x:v>
      </x:c>
      <x:c r="AL6061" s="81">
        <x:v>10024</x:v>
      </x:c>
      <x:c r="AM6061" s="81" t="str">
        <x:f t="shared" si="312"/>
        <x:v/>
      </x:c>
      <x:c r="AN6061" s="81" t="str">
        <x:f t="shared" si="313"/>
        <x:v/>
      </x:c>
      <x:c r="AO6061" s="81" t="str">
        <x:f t="shared" si="314"/>
        <x:v/>
      </x:c>
      <x:c r="AP6061" s="81" t="str">
        <x:f t="shared" si="315"/>
        <x:v/>
      </x:c>
      <x:c r="AQ6061" s="81" t="str">
        <x:f t="shared" si="316"/>
        <x:v/>
      </x:c>
    </x:row>
    <x:row r="6062" spans="1:43">
      <x:c r="A6062" s="114" t="s">
        <x:v>955</x:v>
      </x:c>
      <x:c r="B6062">
        <x:v>10024</x:v>
      </x:c>
      <x:c r="C6062">
        <x:v>0.866666666666667</x:v>
      </x:c>
      <x:c r="I6062" t="s">
        <x:v>104</x:v>
      </x:c>
      <x:c r="K6062" t="s">
        <x:v>133</x:v>
      </x:c>
      <x:c r="M6062">
        <x:v>231</x:v>
      </x:c>
      <x:c r="O6062" t="s">
        <x:v>101</x:v>
      </x:c>
      <x:c r="AL6062" s="81">
        <x:v>10024</x:v>
      </x:c>
      <x:c r="AM6062" s="81" t="str">
        <x:f t="shared" si="312"/>
        <x:v/>
      </x:c>
      <x:c r="AN6062" s="81" t="str">
        <x:f t="shared" si="313"/>
        <x:v/>
      </x:c>
      <x:c r="AO6062" s="81" t="str">
        <x:f t="shared" si="314"/>
        <x:v/>
      </x:c>
      <x:c r="AP6062" s="81" t="str">
        <x:f t="shared" si="315"/>
        <x:v/>
      </x:c>
      <x:c r="AQ6062" s="81" t="str">
        <x:f t="shared" si="316"/>
        <x:v/>
      </x:c>
    </x:row>
    <x:row r="6063" spans="1:43">
      <x:c r="A6063" s="114" t="s">
        <x:v>956</x:v>
      </x:c>
      <x:c r="B6063">
        <x:v>10024</x:v>
      </x:c>
      <x:c r="C6063">
        <x:v>1.73333333333333</x:v>
      </x:c>
      <x:c r="I6063" t="s">
        <x:v>100</x:v>
      </x:c>
      <x:c r="K6063" t="s">
        <x:v>171</x:v>
      </x:c>
      <x:c r="M6063">
        <x:v>231</x:v>
      </x:c>
      <x:c r="O6063" t="s">
        <x:v>101</x:v>
      </x:c>
      <x:c r="AL6063" s="81">
        <x:v>10024</x:v>
      </x:c>
      <x:c r="AM6063" s="81" t="str">
        <x:f t="shared" si="312"/>
        <x:v/>
      </x:c>
      <x:c r="AN6063" s="81" t="str">
        <x:f t="shared" si="313"/>
        <x:v/>
      </x:c>
      <x:c r="AO6063" s="81" t="str">
        <x:f t="shared" si="314"/>
        <x:v/>
      </x:c>
      <x:c r="AP6063" s="81" t="str">
        <x:f t="shared" si="315"/>
        <x:v/>
      </x:c>
      <x:c r="AQ6063" s="81" t="str">
        <x:f t="shared" si="316"/>
        <x:v/>
      </x:c>
    </x:row>
    <x:row r="6064" spans="1:43">
      <x:c r="A6064" s="114" t="s">
        <x:v>957</x:v>
      </x:c>
      <x:c r="B6064">
        <x:v>10025</x:v>
      </x:c>
      <x:c r="C6064">
        <x:v>0.26666666666666</x:v>
      </x:c>
      <x:c r="I6064" t="s">
        <x:v>100</x:v>
      </x:c>
      <x:c r="K6064" t="s">
        <x:v>133</x:v>
      </x:c>
      <x:c r="M6064">
        <x:v>129</x:v>
      </x:c>
      <x:c r="O6064" t="s">
        <x:v>101</x:v>
      </x:c>
      <x:c r="AL6064" s="81">
        <x:v>10025</x:v>
      </x:c>
      <x:c r="AM6064" s="81" t="str">
        <x:f t="shared" si="312"/>
        <x:v/>
      </x:c>
      <x:c r="AN6064" s="81" t="str">
        <x:f t="shared" si="313"/>
        <x:v/>
      </x:c>
      <x:c r="AO6064" s="81" t="str">
        <x:f t="shared" si="314"/>
        <x:v/>
      </x:c>
      <x:c r="AP6064" s="81" t="str">
        <x:f t="shared" si="315"/>
        <x:v/>
      </x:c>
      <x:c r="AQ6064" s="81" t="str">
        <x:f t="shared" si="316"/>
        <x:v/>
      </x:c>
    </x:row>
    <x:row r="6065" spans="1:43">
      <x:c r="A6065" s="114" t="s">
        <x:v>958</x:v>
      </x:c>
      <x:c r="B6065">
        <x:v>10025</x:v>
      </x:c>
      <x:c r="C6065">
        <x:v>0.566666666667</x:v>
      </x:c>
      <x:c r="E6065">
        <x:v>1</x:v>
      </x:c>
      <x:c r="I6065" t="s">
        <x:v>102</x:v>
      </x:c>
      <x:c r="K6065" t="s">
        <x:v>133</x:v>
      </x:c>
      <x:c r="M6065">
        <x:v>129</x:v>
      </x:c>
      <x:c r="O6065" t="s">
        <x:v>101</x:v>
      </x:c>
      <x:c r="AL6065" s="81">
        <x:v>10025</x:v>
      </x:c>
      <x:c r="AM6065" s="81" t="str">
        <x:f t="shared" si="312"/>
        <x:v/>
      </x:c>
      <x:c r="AN6065" s="81" t="str">
        <x:f t="shared" si="313"/>
        <x:v/>
      </x:c>
      <x:c r="AO6065" s="81" t="str">
        <x:f t="shared" si="314"/>
        <x:v/>
      </x:c>
      <x:c r="AP6065" s="81" t="str">
        <x:f t="shared" si="315"/>
        <x:v/>
      </x:c>
      <x:c r="AQ6065" s="81" t="str">
        <x:f t="shared" si="316"/>
        <x:v/>
      </x:c>
    </x:row>
    <x:row r="6066" spans="1:43">
      <x:c r="A6066" s="114" t="s">
        <x:v>959</x:v>
      </x:c>
      <x:c r="B6066">
        <x:v>10026</x:v>
      </x:c>
      <x:c r="C6066">
        <x:v>0.8</x:v>
      </x:c>
      <x:c r="I6066" t="s">
        <x:v>100</x:v>
      </x:c>
      <x:c r="K6066" t="s">
        <x:v>899</x:v>
      </x:c>
      <x:c r="M6066">
        <x:v>230</x:v>
      </x:c>
      <x:c r="O6066" t="s">
        <x:v>101</x:v>
      </x:c>
      <x:c r="U6066">
        <x:v>509</x:v>
      </x:c>
      <x:c r="V6066">
        <x:v>0.2</x:v>
      </x:c>
      <x:c r="W6066" t="s">
        <x:v>960</x:v>
      </x:c>
      <x:c r="X6066">
        <x:v>0</x:v>
      </x:c>
      <x:c r="Y6066">
        <x:v>0</x:v>
      </x:c>
      <x:c r="Z6066" t="s">
        <x:v>115</x:v>
      </x:c>
      <x:c r="AB6066">
        <x:v>0.2</x:v>
      </x:c>
      <x:c r="AD6066" t="s">
        <x:v>134</x:v>
      </x:c>
      <x:c r="AG6066" s="80">
        <x:v>1</x:v>
      </x:c>
      <x:c r="AL6066" s="81">
        <x:v>10026</x:v>
      </x:c>
      <x:c r="AM6066" s="81" t="str">
        <x:f t="shared" si="312"/>
        <x:v/>
      </x:c>
      <x:c r="AN6066" s="81" t="str">
        <x:f t="shared" si="313"/>
        <x:v/>
      </x:c>
      <x:c r="AO6066" s="81" t="str">
        <x:f t="shared" si="314"/>
        <x:v/>
      </x:c>
      <x:c r="AP6066" s="81" t="str">
        <x:f t="shared" si="315"/>
        <x:v/>
      </x:c>
      <x:c r="AQ6066" s="81" t="str">
        <x:f t="shared" si="316"/>
        <x:v/>
      </x:c>
    </x:row>
    <x:row r="6067" spans="1:43">
      <x:c r="A6067" s="114" t="s">
        <x:v>961</x:v>
      </x:c>
      <x:c r="B6067">
        <x:v>10026</x:v>
      </x:c>
      <x:c r="C6067">
        <x:v>1.06666666666667</x:v>
      </x:c>
      <x:c r="I6067" t="s">
        <x:v>100</x:v>
      </x:c>
      <x:c r="K6067" t="s">
        <x:v>962</x:v>
      </x:c>
      <x:c r="M6067">
        <x:v>230</x:v>
      </x:c>
      <x:c r="O6067" t="s">
        <x:v>101</x:v>
      </x:c>
      <x:c r="U6067">
        <x:v>550</x:v>
      </x:c>
      <x:c r="V6067">
        <x:v>0.2</x:v>
      </x:c>
      <x:c r="W6067" t="s">
        <x:v>963</x:v>
      </x:c>
      <x:c r="X6067">
        <x:v>0</x:v>
      </x:c>
      <x:c r="Y6067">
        <x:v>0</x:v>
      </x:c>
      <x:c r="Z6067" t="s">
        <x:v>115</x:v>
      </x:c>
      <x:c r="AB6067">
        <x:v>0.2</x:v>
      </x:c>
      <x:c r="AD6067" t="s">
        <x:v>134</x:v>
      </x:c>
      <x:c r="AG6067" s="80">
        <x:v>2</x:v>
      </x:c>
      <x:c r="AL6067" s="81">
        <x:v>10026</x:v>
      </x:c>
      <x:c r="AM6067" s="81" t="str">
        <x:f t="shared" si="312"/>
        <x:v/>
      </x:c>
      <x:c r="AN6067" s="81" t="str">
        <x:f t="shared" si="313"/>
        <x:v/>
      </x:c>
      <x:c r="AO6067" s="81" t="str">
        <x:f t="shared" si="314"/>
        <x:v/>
      </x:c>
      <x:c r="AP6067" s="81" t="str">
        <x:f t="shared" si="315"/>
        <x:v/>
      </x:c>
      <x:c r="AQ6067" s="81" t="str">
        <x:f t="shared" si="316"/>
        <x:v/>
      </x:c>
    </x:row>
    <x:row r="6068" spans="1:43">
      <x:c r="A6068" s="114" t="s">
        <x:v>964</x:v>
      </x:c>
      <x:c r="B6068">
        <x:v>10027</x:v>
      </x:c>
      <x:c r="C6068">
        <x:v>1.06666666666667</x:v>
      </x:c>
      <x:c r="I6068" t="s">
        <x:v>102</x:v>
      </x:c>
      <x:c r="K6068" t="s">
        <x:v>965</x:v>
      </x:c>
      <x:c r="M6068">
        <x:v>542</x:v>
      </x:c>
      <x:c r="O6068" t="s">
        <x:v>101</x:v>
      </x:c>
      <x:c r="AG6068" s="80">
        <x:v>2</x:v>
      </x:c>
      <x:c r="AL6068" s="81">
        <x:v>10027</x:v>
      </x:c>
      <x:c r="AM6068" s="81" t="str">
        <x:f t="shared" si="312"/>
        <x:v/>
      </x:c>
      <x:c r="AN6068" s="81" t="str">
        <x:f t="shared" si="313"/>
        <x:v/>
      </x:c>
      <x:c r="AO6068" s="81" t="str">
        <x:f t="shared" si="314"/>
        <x:v/>
      </x:c>
      <x:c r="AP6068" s="81" t="str">
        <x:f t="shared" si="315"/>
        <x:v/>
      </x:c>
      <x:c r="AQ6068" s="81" t="str">
        <x:f t="shared" si="316"/>
        <x:v/>
      </x:c>
    </x:row>
    <x:row r="6069" spans="1:43">
      <x:c r="A6069" s="114" t="s">
        <x:v>966</x:v>
      </x:c>
      <x:c r="B6069">
        <x:v>10028</x:v>
      </x:c>
      <x:c r="C6069">
        <x:v>0.266666666666667</x:v>
      </x:c>
      <x:c r="I6069" t="s">
        <x:v>894</x:v>
      </x:c>
      <x:c r="K6069" t="s">
        <x:v>145</x:v>
      </x:c>
      <x:c r="M6069">
        <x:v>129</x:v>
      </x:c>
      <x:c r="O6069" t="s">
        <x:v>101</x:v>
      </x:c>
      <x:c r="AL6069" s="81">
        <x:v>10028</x:v>
      </x:c>
      <x:c r="AM6069" s="81" t="str">
        <x:f t="shared" si="312"/>
        <x:v/>
      </x:c>
      <x:c r="AN6069" s="81" t="str">
        <x:f t="shared" si="313"/>
        <x:v/>
      </x:c>
      <x:c r="AO6069" s="81" t="str">
        <x:f t="shared" si="314"/>
        <x:v/>
      </x:c>
      <x:c r="AP6069" s="81" t="str">
        <x:f t="shared" si="315"/>
        <x:v/>
      </x:c>
      <x:c r="AQ6069" s="81" t="str">
        <x:f t="shared" si="316"/>
        <x:v/>
      </x:c>
    </x:row>
    <x:row r="6070" spans="1:43">
      <x:c r="A6070" s="114" t="s">
        <x:v>967</x:v>
      </x:c>
      <x:c r="B6070">
        <x:v>10028</x:v>
      </x:c>
      <x:c r="C6070">
        <x:v>0.466666666666667</x:v>
      </x:c>
      <x:c r="I6070" t="s">
        <x:v>104</x:v>
      </x:c>
      <x:c r="K6070" t="s">
        <x:v>105</x:v>
      </x:c>
      <x:c r="M6070">
        <x:v>129</x:v>
      </x:c>
      <x:c r="O6070" t="s">
        <x:v>101</x:v>
      </x:c>
      <x:c r="AL6070" s="81">
        <x:v>10028</x:v>
      </x:c>
      <x:c r="AM6070" s="81" t="str">
        <x:f t="shared" si="312"/>
        <x:v/>
      </x:c>
      <x:c r="AN6070" s="81" t="str">
        <x:f t="shared" si="313"/>
        <x:v/>
      </x:c>
      <x:c r="AO6070" s="81" t="str">
        <x:f t="shared" si="314"/>
        <x:v/>
      </x:c>
      <x:c r="AP6070" s="81" t="str">
        <x:f t="shared" si="315"/>
        <x:v/>
      </x:c>
      <x:c r="AQ6070" s="81" t="str">
        <x:f t="shared" si="316"/>
        <x:v/>
      </x:c>
    </x:row>
    <x:row r="6071" spans="1:43">
      <x:c r="A6071" s="114" t="s">
        <x:v>968</x:v>
      </x:c>
      <x:c r="B6071">
        <x:v>10028</x:v>
      </x:c>
      <x:c r="C6071">
        <x:v>1.1</x:v>
      </x:c>
      <x:c r="I6071" t="s">
        <x:v>100</x:v>
      </x:c>
      <x:c r="K6071" t="s">
        <x:v>145</x:v>
      </x:c>
      <x:c r="M6071">
        <x:v>129</x:v>
      </x:c>
      <x:c r="O6071" t="s">
        <x:v>101</x:v>
      </x:c>
      <x:c r="AG6071" s="80">
        <x:v>2</x:v>
      </x:c>
      <x:c r="AL6071" s="81">
        <x:v>10028</x:v>
      </x:c>
      <x:c r="AM6071" s="81" t="str">
        <x:f t="shared" si="312"/>
        <x:v/>
      </x:c>
      <x:c r="AN6071" s="81" t="str">
        <x:f t="shared" si="313"/>
        <x:v/>
      </x:c>
      <x:c r="AO6071" s="81" t="str">
        <x:f t="shared" si="314"/>
        <x:v/>
      </x:c>
      <x:c r="AP6071" s="81" t="str">
        <x:f t="shared" si="315"/>
        <x:v/>
      </x:c>
      <x:c r="AQ6071" s="81" t="str">
        <x:f t="shared" si="316"/>
        <x:v/>
      </x:c>
    </x:row>
    <x:row r="6072" spans="1:43">
      <x:c r="A6072" s="114" t="s">
        <x:v>969</x:v>
      </x:c>
      <x:c r="B6072">
        <x:v>10029</x:v>
      </x:c>
      <x:c r="C6072">
        <x:v>1.53333333333333</x:v>
      </x:c>
      <x:c r="I6072" t="s">
        <x:v>104</x:v>
      </x:c>
      <x:c r="K6072" t="s">
        <x:v>145</x:v>
      </x:c>
      <x:c r="M6072">
        <x:v>129</x:v>
      </x:c>
      <x:c r="O6072" t="s">
        <x:v>101</x:v>
      </x:c>
      <x:c r="AG6072" s="80">
        <x:v>2</x:v>
      </x:c>
      <x:c r="AL6072" s="81">
        <x:v>10029</x:v>
      </x:c>
      <x:c r="AM6072" s="81" t="str">
        <x:f t="shared" si="312"/>
        <x:v/>
      </x:c>
      <x:c r="AN6072" s="81" t="str">
        <x:f t="shared" si="313"/>
        <x:v/>
      </x:c>
      <x:c r="AO6072" s="81" t="str">
        <x:f t="shared" si="314"/>
        <x:v/>
      </x:c>
      <x:c r="AP6072" s="81" t="str">
        <x:f t="shared" si="315"/>
        <x:v/>
      </x:c>
      <x:c r="AQ6072" s="81" t="str">
        <x:f t="shared" si="316"/>
        <x:v/>
      </x:c>
    </x:row>
    <x:row r="6073" spans="1:43">
      <x:c r="A6073" s="114" t="s">
        <x:v>970</x:v>
      </x:c>
      <x:c r="B6073">
        <x:v>10029</x:v>
      </x:c>
      <x:c r="C6073">
        <x:v>2</x:v>
      </x:c>
      <x:c r="I6073" t="s">
        <x:v>894</x:v>
      </x:c>
      <x:c r="K6073" t="s">
        <x:v>105</x:v>
      </x:c>
      <x:c r="M6073">
        <x:v>129</x:v>
      </x:c>
      <x:c r="O6073" t="s">
        <x:v>101</x:v>
      </x:c>
      <x:c r="AG6073" s="80">
        <x:v>2</x:v>
      </x:c>
      <x:c r="AL6073" s="81">
        <x:v>10029</x:v>
      </x:c>
      <x:c r="AM6073" s="81" t="str">
        <x:f t="shared" si="312"/>
        <x:v/>
      </x:c>
      <x:c r="AN6073" s="81" t="str">
        <x:f t="shared" si="313"/>
        <x:v/>
      </x:c>
      <x:c r="AO6073" s="81" t="str">
        <x:f t="shared" si="314"/>
        <x:v/>
      </x:c>
      <x:c r="AP6073" s="81" t="str">
        <x:f t="shared" si="315"/>
        <x:v/>
      </x:c>
      <x:c r="AQ6073" s="81" t="str">
        <x:f t="shared" si="316"/>
        <x:v/>
      </x:c>
    </x:row>
    <x:row r="6074" spans="1:43">
      <x:c r="A6074" s="114" t="s">
        <x:v>971</x:v>
      </x:c>
      <x:c r="B6074">
        <x:v>10030</x:v>
      </x:c>
      <x:c r="C6074">
        <x:v>0.566666666666667</x:v>
      </x:c>
      <x:c r="I6074" t="s">
        <x:v>100</x:v>
      </x:c>
      <x:c r="M6074">
        <x:v>99</x:v>
      </x:c>
      <x:c r="O6074" t="s">
        <x:v>101</x:v>
      </x:c>
      <x:c r="AG6074" s="80">
        <x:v>1</x:v>
      </x:c>
      <x:c r="AL6074" s="81">
        <x:v>10030</x:v>
      </x:c>
      <x:c r="AM6074" s="81" t="str">
        <x:f t="shared" si="312"/>
        <x:v/>
      </x:c>
      <x:c r="AN6074" s="81" t="str">
        <x:f t="shared" si="313"/>
        <x:v/>
      </x:c>
      <x:c r="AO6074" s="81" t="str">
        <x:f t="shared" si="314"/>
        <x:v/>
      </x:c>
      <x:c r="AP6074" s="81" t="str">
        <x:f t="shared" si="315"/>
        <x:v/>
      </x:c>
      <x:c r="AQ6074" s="81" t="str">
        <x:f t="shared" si="316"/>
        <x:v/>
      </x:c>
    </x:row>
    <x:row r="6075" spans="1:43">
      <x:c r="A6075" s="114" t="s">
        <x:v>972</x:v>
      </x:c>
      <x:c r="B6075">
        <x:v>10030</x:v>
      </x:c>
      <x:c r="C6075">
        <x:v>0.666666666666667</x:v>
      </x:c>
      <x:c r="I6075" t="s">
        <x:v>102</x:v>
      </x:c>
      <x:c r="M6075">
        <x:v>99</x:v>
      </x:c>
      <x:c r="O6075" t="s">
        <x:v>101</x:v>
      </x:c>
      <x:c r="AG6075" s="80">
        <x:v>1</x:v>
      </x:c>
      <x:c r="AL6075" s="81">
        <x:v>10030</x:v>
      </x:c>
      <x:c r="AM6075" s="81" t="str">
        <x:f t="shared" si="312"/>
        <x:v/>
      </x:c>
      <x:c r="AN6075" s="81" t="str">
        <x:f t="shared" si="313"/>
        <x:v/>
      </x:c>
      <x:c r="AO6075" s="81" t="str">
        <x:f t="shared" si="314"/>
        <x:v/>
      </x:c>
      <x:c r="AP6075" s="81" t="str">
        <x:f t="shared" si="315"/>
        <x:v/>
      </x:c>
      <x:c r="AQ6075" s="81" t="str">
        <x:f t="shared" si="316"/>
        <x:v/>
      </x:c>
    </x:row>
    <x:row r="6076" spans="1:43">
      <x:c r="A6076" s="114" t="s">
        <x:v>973</x:v>
      </x:c>
      <x:c r="B6076">
        <x:v>10030</x:v>
      </x:c>
      <x:c r="C6076">
        <x:v>0.766666666666667</x:v>
      </x:c>
      <x:c r="I6076" t="s">
        <x:v>104</x:v>
      </x:c>
      <x:c r="M6076">
        <x:v>99</x:v>
      </x:c>
      <x:c r="O6076" t="s">
        <x:v>101</x:v>
      </x:c>
      <x:c r="AG6076" s="80">
        <x:v>1</x:v>
      </x:c>
      <x:c r="AL6076" s="81">
        <x:v>10030</x:v>
      </x:c>
      <x:c r="AM6076" s="81" t="str">
        <x:f t="shared" si="312"/>
        <x:v/>
      </x:c>
      <x:c r="AN6076" s="81" t="str">
        <x:f t="shared" si="313"/>
        <x:v/>
      </x:c>
      <x:c r="AO6076" s="81" t="str">
        <x:f t="shared" si="314"/>
        <x:v/>
      </x:c>
      <x:c r="AP6076" s="81" t="str">
        <x:f t="shared" si="315"/>
        <x:v/>
      </x:c>
      <x:c r="AQ6076" s="81" t="str">
        <x:f t="shared" si="316"/>
        <x:v/>
      </x:c>
    </x:row>
    <x:row r="6077" spans="1:43">
      <x:c r="A6077" s="114" t="s">
        <x:v>974</x:v>
      </x:c>
      <x:c r="B6077">
        <x:v>10030</x:v>
      </x:c>
      <x:c r="C6077">
        <x:v>0.866666666666667</x:v>
      </x:c>
      <x:c r="I6077" t="s">
        <x:v>894</x:v>
      </x:c>
      <x:c r="M6077">
        <x:v>99</x:v>
      </x:c>
      <x:c r="O6077" t="s">
        <x:v>101</x:v>
      </x:c>
      <x:c r="AG6077" s="80">
        <x:v>1</x:v>
      </x:c>
      <x:c r="AL6077" s="81">
        <x:v>10030</x:v>
      </x:c>
      <x:c r="AM6077" s="81" t="str">
        <x:f t="shared" si="312"/>
        <x:v/>
      </x:c>
      <x:c r="AN6077" s="81" t="str">
        <x:f t="shared" si="313"/>
        <x:v/>
      </x:c>
      <x:c r="AO6077" s="81" t="str">
        <x:f t="shared" si="314"/>
        <x:v/>
      </x:c>
      <x:c r="AP6077" s="81" t="str">
        <x:f t="shared" si="315"/>
        <x:v/>
      </x:c>
      <x:c r="AQ6077" s="81" t="str">
        <x:f t="shared" si="316"/>
        <x:v/>
      </x:c>
    </x:row>
    <x:row r="6078" spans="1:43">
      <x:c r="A6078" s="114" t="s">
        <x:v>975</x:v>
      </x:c>
      <x:c r="B6078">
        <x:v>10030</x:v>
      </x:c>
      <x:c r="C6078">
        <x:v>0.966666666666667</x:v>
      </x:c>
      <x:c r="I6078" t="s">
        <x:v>100</x:v>
      </x:c>
      <x:c r="M6078">
        <x:v>99</x:v>
      </x:c>
      <x:c r="O6078" t="s">
        <x:v>101</x:v>
      </x:c>
      <x:c r="Q6078" s="85"/>
      <x:c r="R6078" s="85"/>
      <x:c r="AG6078" s="80">
        <x:v>1</x:v>
      </x:c>
      <x:c r="AL6078" s="81">
        <x:v>10030</x:v>
      </x:c>
      <x:c r="AM6078" s="81" t="s">
        <x:v>206</x:v>
      </x:c>
      <x:c r="AN6078" s="81" t="s">
        <x:v>206</x:v>
      </x:c>
      <x:c r="AO6078" s="81" t="s">
        <x:v>206</x:v>
      </x:c>
      <x:c r="AP6078" s="81" t="s">
        <x:v>206</x:v>
      </x:c>
      <x:c r="AQ6078" s="81" t="s">
        <x:v>206</x:v>
      </x:c>
    </x:row>
    <x:row r="6079" spans="1:43">
      <x:c r="A6079" s="114" t="s">
        <x:v>976</x:v>
      </x:c>
      <x:c r="B6079">
        <x:v>10030</x:v>
      </x:c>
      <x:c r="C6079">
        <x:v>1.06666666666667</x:v>
      </x:c>
      <x:c r="I6079" t="s">
        <x:v>102</x:v>
      </x:c>
      <x:c r="M6079">
        <x:v>99</x:v>
      </x:c>
      <x:c r="O6079" t="s">
        <x:v>101</x:v>
      </x:c>
      <x:c r="Q6079" s="85"/>
      <x:c r="R6079" s="85"/>
      <x:c r="AG6079" s="80">
        <x:v>1</x:v>
      </x:c>
      <x:c r="AL6079" s="81">
        <x:v>10030</x:v>
      </x:c>
      <x:c r="AM6079" s="81" t="s">
        <x:v>206</x:v>
      </x:c>
      <x:c r="AN6079" s="81" t="s">
        <x:v>206</x:v>
      </x:c>
      <x:c r="AO6079" s="81" t="s">
        <x:v>206</x:v>
      </x:c>
      <x:c r="AP6079" s="81" t="s">
        <x:v>206</x:v>
      </x:c>
      <x:c r="AQ6079" s="81" t="s">
        <x:v>206</x:v>
      </x:c>
    </x:row>
    <x:row r="6080" spans="1:43">
      <x:c r="A6080" s="114" t="s">
        <x:v>977</x:v>
      </x:c>
      <x:c r="B6080">
        <x:v>10031</x:v>
      </x:c>
      <x:c r="C6080">
        <x:v>1.3</x:v>
      </x:c>
      <x:c r="I6080" t="s">
        <x:v>100</x:v>
      </x:c>
      <x:c r="M6080">
        <x:v>99</x:v>
      </x:c>
      <x:c r="O6080" t="s">
        <x:v>101</x:v>
      </x:c>
      <x:c r="Q6080" s="85"/>
      <x:c r="R6080" s="85"/>
      <x:c r="AG6080" s="80">
        <x:v>1</x:v>
      </x:c>
      <x:c r="AL6080" s="81">
        <x:v>10031</x:v>
      </x:c>
      <x:c r="AM6080" s="81" t="s">
        <x:v>206</x:v>
      </x:c>
      <x:c r="AN6080" s="81" t="s">
        <x:v>206</x:v>
      </x:c>
      <x:c r="AO6080" s="81" t="s">
        <x:v>206</x:v>
      </x:c>
      <x:c r="AP6080" s="81" t="s">
        <x:v>206</x:v>
      </x:c>
      <x:c r="AQ6080" s="81" t="s">
        <x:v>206</x:v>
      </x:c>
    </x:row>
    <x:row r="6081" spans="1:43">
      <x:c r="A6081" s="114" t="s">
        <x:v>978</x:v>
      </x:c>
      <x:c r="B6081">
        <x:v>10031</x:v>
      </x:c>
      <x:c r="C6081">
        <x:v>1.43333333333333</x:v>
      </x:c>
      <x:c r="I6081" t="s">
        <x:v>102</x:v>
      </x:c>
      <x:c r="M6081">
        <x:v>99</x:v>
      </x:c>
      <x:c r="O6081" t="s">
        <x:v>101</x:v>
      </x:c>
      <x:c r="AG6081" s="80">
        <x:v>1</x:v>
      </x:c>
      <x:c r="AL6081" s="81">
        <x:v>10031</x:v>
      </x:c>
      <x:c r="AM6081" s="81" t="s">
        <x:v>206</x:v>
      </x:c>
      <x:c r="AN6081" s="81" t="s">
        <x:v>206</x:v>
      </x:c>
      <x:c r="AO6081" s="81" t="s">
        <x:v>206</x:v>
      </x:c>
      <x:c r="AP6081" s="81" t="s">
        <x:v>206</x:v>
      </x:c>
      <x:c r="AQ6081" s="81" t="s">
        <x:v>206</x:v>
      </x:c>
    </x:row>
    <x:row r="6082" spans="1:43">
      <x:c r="A6082" s="114" t="s">
        <x:v>979</x:v>
      </x:c>
      <x:c r="B6082">
        <x:v>10031</x:v>
      </x:c>
      <x:c r="C6082">
        <x:v>1.56666666666667</x:v>
      </x:c>
      <x:c r="I6082" t="s">
        <x:v>894</x:v>
      </x:c>
      <x:c r="M6082">
        <x:v>99</x:v>
      </x:c>
      <x:c r="O6082" t="s">
        <x:v>101</x:v>
      </x:c>
      <x:c r="AG6082" s="80">
        <x:v>1</x:v>
      </x:c>
      <x:c r="AL6082" s="81">
        <x:v>10031</x:v>
      </x:c>
      <x:c r="AM6082" s="81" t="str">
        <x:f t="shared" si="312"/>
        <x:v/>
      </x:c>
      <x:c r="AN6082" s="81" t="str">
        <x:f t="shared" si="313"/>
        <x:v/>
      </x:c>
      <x:c r="AO6082" s="81" t="str">
        <x:f t="shared" si="314"/>
        <x:v/>
      </x:c>
      <x:c r="AP6082" s="81" t="str">
        <x:f t="shared" si="315"/>
        <x:v/>
      </x:c>
      <x:c r="AQ6082" s="81" t="str">
        <x:f t="shared" si="316"/>
        <x:v/>
      </x:c>
    </x:row>
    <x:row r="6083" spans="1:43">
      <x:c r="A6083" s="114" t="s">
        <x:v>980</x:v>
      </x:c>
      <x:c r="B6083">
        <x:v>10031</x:v>
      </x:c>
      <x:c r="C6083">
        <x:v>1.73333333333333</x:v>
      </x:c>
      <x:c r="I6083" t="s">
        <x:v>104</x:v>
      </x:c>
      <x:c r="M6083">
        <x:v>99</x:v>
      </x:c>
      <x:c r="O6083" t="s">
        <x:v>101</x:v>
      </x:c>
      <x:c r="AG6083" s="80">
        <x:v>1</x:v>
      </x:c>
      <x:c r="AL6083" s="81">
        <x:v>10031</x:v>
      </x:c>
      <x:c r="AM6083" s="81" t="str">
        <x:f t="shared" si="312"/>
        <x:v/>
      </x:c>
      <x:c r="AN6083" s="81" t="str">
        <x:f t="shared" si="313"/>
        <x:v/>
      </x:c>
      <x:c r="AO6083" s="81" t="str">
        <x:f t="shared" si="314"/>
        <x:v/>
      </x:c>
      <x:c r="AP6083" s="81" t="str">
        <x:f t="shared" si="315"/>
        <x:v/>
      </x:c>
      <x:c r="AQ6083" s="81" t="str">
        <x:f t="shared" si="316"/>
        <x:v/>
      </x:c>
    </x:row>
    <x:row r="6084" spans="1:43">
      <x:c r="A6084" s="114" t="s">
        <x:v>981</x:v>
      </x:c>
      <x:c r="B6084">
        <x:v>10031</x:v>
      </x:c>
      <x:c r="C6084">
        <x:v>1.9</x:v>
      </x:c>
      <x:c r="I6084" t="s">
        <x:v>100</x:v>
      </x:c>
      <x:c r="M6084">
        <x:v>99</x:v>
      </x:c>
      <x:c r="O6084" t="s">
        <x:v>101</x:v>
      </x:c>
      <x:c r="AG6084" s="80">
        <x:v>1</x:v>
      </x:c>
      <x:c r="AL6084" s="81">
        <x:v>10031</x:v>
      </x:c>
      <x:c r="AM6084" s="81" t="str">
        <x:f t="shared" si="312"/>
        <x:v/>
      </x:c>
      <x:c r="AN6084" s="81" t="str">
        <x:f t="shared" si="313"/>
        <x:v/>
      </x:c>
      <x:c r="AO6084" s="81" t="str">
        <x:f t="shared" si="314"/>
        <x:v/>
      </x:c>
      <x:c r="AP6084" s="81" t="str">
        <x:f t="shared" si="315"/>
        <x:v/>
      </x:c>
      <x:c r="AQ6084" s="81" t="str">
        <x:f t="shared" si="316"/>
        <x:v/>
      </x:c>
    </x:row>
    <x:row r="6085" spans="1:43">
      <x:c r="A6085" s="114" t="s">
        <x:v>982</x:v>
      </x:c>
      <x:c r="B6085">
        <x:v>10031</x:v>
      </x:c>
      <x:c r="C6085">
        <x:v>2.03333333333333</x:v>
      </x:c>
      <x:c r="I6085" t="s">
        <x:v>102</x:v>
      </x:c>
      <x:c r="M6085">
        <x:v>99</x:v>
      </x:c>
      <x:c r="O6085" t="s">
        <x:v>101</x:v>
      </x:c>
      <x:c r="AG6085" s="80">
        <x:v>1</x:v>
      </x:c>
      <x:c r="AL6085" s="81">
        <x:v>10031</x:v>
      </x:c>
      <x:c r="AM6085" s="81" t="str">
        <x:f t="shared" si="312"/>
        <x:v/>
      </x:c>
      <x:c r="AN6085" s="81" t="str">
        <x:f t="shared" si="313"/>
        <x:v/>
      </x:c>
      <x:c r="AO6085" s="81" t="str">
        <x:f t="shared" si="314"/>
        <x:v/>
      </x:c>
      <x:c r="AP6085" s="81" t="str">
        <x:f t="shared" si="315"/>
        <x:v/>
      </x:c>
      <x:c r="AQ6085" s="81" t="str">
        <x:f t="shared" si="316"/>
        <x:v/>
      </x:c>
    </x:row>
    <x:row r="6086" spans="1:43">
      <x:c r="A6086" s="114" t="s">
        <x:v>983</x:v>
      </x:c>
      <x:c r="B6086">
        <x:v>10031</x:v>
      </x:c>
      <x:c r="C6086">
        <x:v>2.16666666666667</x:v>
      </x:c>
      <x:c r="I6086" t="s">
        <x:v>894</x:v>
      </x:c>
      <x:c r="M6086">
        <x:v>99</x:v>
      </x:c>
      <x:c r="O6086" t="s">
        <x:v>101</x:v>
      </x:c>
      <x:c r="AG6086" s="80">
        <x:v>1</x:v>
      </x:c>
      <x:c r="AL6086" s="81">
        <x:v>10031</x:v>
      </x:c>
      <x:c r="AM6086" s="81" t="str">
        <x:f t="shared" si="312"/>
        <x:v/>
      </x:c>
      <x:c r="AN6086" s="81" t="str">
        <x:f t="shared" si="313"/>
        <x:v/>
      </x:c>
      <x:c r="AO6086" s="81" t="str">
        <x:f t="shared" si="314"/>
        <x:v/>
      </x:c>
      <x:c r="AP6086" s="81" t="str">
        <x:f t="shared" si="315"/>
        <x:v/>
      </x:c>
      <x:c r="AQ6086" s="81" t="str">
        <x:f t="shared" si="316"/>
        <x:v/>
      </x:c>
    </x:row>
    <x:row r="6087" spans="1:43">
      <x:c r="A6087" s="114" t="s">
        <x:v>984</x:v>
      </x:c>
      <x:c r="B6087">
        <x:v>10032</x:v>
      </x:c>
      <x:c r="C6087">
        <x:v>1.8</x:v>
      </x:c>
      <x:c r="I6087" t="s">
        <x:v>102</x:v>
      </x:c>
      <x:c r="K6087" t="s">
        <x:v>290</x:v>
      </x:c>
      <x:c r="M6087">
        <x:v>458</x:v>
      </x:c>
      <x:c r="O6087" t="s">
        <x:v>101</x:v>
      </x:c>
      <x:c r="AG6087" s="80">
        <x:v>2</x:v>
      </x:c>
      <x:c r="AL6087" s="81">
        <x:v>10032</x:v>
      </x:c>
      <x:c r="AM6087" s="81" t="str">
        <x:f t="shared" si="312"/>
        <x:v/>
      </x:c>
      <x:c r="AN6087" s="81" t="str">
        <x:f t="shared" si="313"/>
        <x:v/>
      </x:c>
      <x:c r="AO6087" s="81" t="str">
        <x:f t="shared" si="314"/>
        <x:v/>
      </x:c>
      <x:c r="AP6087" s="81" t="str">
        <x:f t="shared" si="315"/>
        <x:v/>
      </x:c>
      <x:c r="AQ6087" s="81" t="str">
        <x:f t="shared" si="316"/>
        <x:v/>
      </x:c>
    </x:row>
    <x:row r="6088" spans="1:43">
      <x:c r="A6088" s="114" t="s">
        <x:v>985</x:v>
      </x:c>
      <x:c r="B6088">
        <x:v>10033</x:v>
      </x:c>
      <x:c r="C6088">
        <x:v>0.55</x:v>
      </x:c>
      <x:c r="I6088" t="s">
        <x:v>102</x:v>
      </x:c>
      <x:c r="K6088" t="s">
        <x:v>145</x:v>
      </x:c>
      <x:c r="M6088">
        <x:v>129</x:v>
      </x:c>
      <x:c r="O6088" t="s">
        <x:v>101</x:v>
      </x:c>
      <x:c r="AG6088" s="80">
        <x:v>1</x:v>
      </x:c>
      <x:c r="AL6088" s="81">
        <x:v>10033</x:v>
      </x:c>
      <x:c r="AM6088" s="81" t="str">
        <x:f t="shared" si="312"/>
        <x:v/>
      </x:c>
      <x:c r="AN6088" s="81" t="str">
        <x:f t="shared" si="313"/>
        <x:v/>
      </x:c>
      <x:c r="AO6088" s="81" t="str">
        <x:f t="shared" si="314"/>
        <x:v/>
      </x:c>
      <x:c r="AP6088" s="81" t="str">
        <x:f t="shared" si="315"/>
        <x:v/>
      </x:c>
      <x:c r="AQ6088" s="81" t="str">
        <x:f t="shared" si="316"/>
        <x:v/>
      </x:c>
    </x:row>
    <x:row r="6089" spans="1:43">
      <x:c r="A6089" s="114" t="s">
        <x:v>986</x:v>
      </x:c>
      <x:c r="B6089">
        <x:v>10033</x:v>
      </x:c>
      <x:c r="C6089">
        <x:v>0.85</x:v>
      </x:c>
      <x:c r="I6089" t="s">
        <x:v>100</x:v>
      </x:c>
      <x:c r="K6089" t="s">
        <x:v>105</x:v>
      </x:c>
      <x:c r="M6089">
        <x:v>129</x:v>
      </x:c>
      <x:c r="O6089" t="s">
        <x:v>101</x:v>
      </x:c>
      <x:c r="AG6089" s="80">
        <x:v>1</x:v>
      </x:c>
      <x:c r="AL6089" s="81">
        <x:v>10033</x:v>
      </x:c>
      <x:c r="AM6089" s="81" t="str">
        <x:f t="shared" si="312"/>
        <x:v/>
      </x:c>
      <x:c r="AN6089" s="81" t="str">
        <x:f t="shared" si="313"/>
        <x:v/>
      </x:c>
      <x:c r="AO6089" s="81" t="str">
        <x:f t="shared" si="314"/>
        <x:v/>
      </x:c>
      <x:c r="AP6089" s="81" t="str">
        <x:f t="shared" si="315"/>
        <x:v/>
      </x:c>
      <x:c r="AQ6089" s="81" t="str">
        <x:f t="shared" si="316"/>
        <x:v/>
      </x:c>
    </x:row>
    <x:row r="6090" spans="1:43">
      <x:c r="A6090" s="114" t="s">
        <x:v>987</x:v>
      </x:c>
      <x:c r="B6090">
        <x:v>10033</x:v>
      </x:c>
      <x:c r="C6090">
        <x:v>1.65</x:v>
      </x:c>
      <x:c r="I6090" t="s">
        <x:v>894</x:v>
      </x:c>
      <x:c r="K6090" t="s">
        <x:v>290</x:v>
      </x:c>
      <x:c r="M6090">
        <x:v>129</x:v>
      </x:c>
      <x:c r="O6090" t="s">
        <x:v>101</x:v>
      </x:c>
      <x:c r="AG6090" s="80">
        <x:v>2</x:v>
      </x:c>
      <x:c r="AL6090" s="81">
        <x:v>10033</x:v>
      </x:c>
      <x:c r="AM6090" s="81" t="str">
        <x:f t="shared" si="312"/>
        <x:v/>
      </x:c>
      <x:c r="AN6090" s="81" t="str">
        <x:f t="shared" si="313"/>
        <x:v/>
      </x:c>
      <x:c r="AO6090" s="81" t="str">
        <x:f t="shared" si="314"/>
        <x:v/>
      </x:c>
      <x:c r="AP6090" s="81" t="str">
        <x:f t="shared" si="315"/>
        <x:v/>
      </x:c>
      <x:c r="AQ6090" s="81" t="str">
        <x:f t="shared" si="316"/>
        <x:v/>
      </x:c>
    </x:row>
    <x:row r="6091" spans="1:43">
      <x:c r="A6091" s="114" t="s">
        <x:v>988</x:v>
      </x:c>
      <x:c r="B6091">
        <x:v>10034</x:v>
      </x:c>
      <x:c r="C6091">
        <x:v>0.366666666666667</x:v>
      </x:c>
      <x:c r="I6091" t="s">
        <x:v>100</x:v>
      </x:c>
      <x:c r="K6091" t="s">
        <x:v>117</x:v>
      </x:c>
      <x:c r="M6091">
        <x:v>575</x:v>
      </x:c>
      <x:c r="O6091" t="s">
        <x:v>101</x:v>
      </x:c>
      <x:c r="AG6091" s="80">
        <x:v>1</x:v>
      </x:c>
      <x:c r="AL6091" s="81">
        <x:v>10034</x:v>
      </x:c>
      <x:c r="AM6091" s="81" t="str">
        <x:f t="shared" si="312"/>
        <x:v/>
      </x:c>
      <x:c r="AN6091" s="81" t="str">
        <x:f t="shared" si="313"/>
        <x:v/>
      </x:c>
      <x:c r="AO6091" s="81" t="str">
        <x:f t="shared" si="314"/>
        <x:v/>
      </x:c>
      <x:c r="AP6091" s="81" t="str">
        <x:f t="shared" si="315"/>
        <x:v/>
      </x:c>
      <x:c r="AQ6091" s="81" t="str">
        <x:f t="shared" si="316"/>
        <x:v/>
      </x:c>
    </x:row>
    <x:row r="6092" spans="1:43">
      <x:c r="A6092" s="114" t="s">
        <x:v>989</x:v>
      </x:c>
      <x:c r="B6092">
        <x:v>10034</x:v>
      </x:c>
      <x:c r="C6092">
        <x:v>0.633333333333333</x:v>
      </x:c>
      <x:c r="I6092" t="s">
        <x:v>102</x:v>
      </x:c>
      <x:c r="K6092" t="s">
        <x:v>119</x:v>
      </x:c>
      <x:c r="M6092">
        <x:v>575</x:v>
      </x:c>
      <x:c r="O6092" t="s">
        <x:v>101</x:v>
      </x:c>
      <x:c r="AG6092" s="80">
        <x:v>1</x:v>
      </x:c>
      <x:c r="AL6092" s="81">
        <x:v>10034</x:v>
      </x:c>
      <x:c r="AM6092" s="81" t="str">
        <x:f t="shared" si="312"/>
        <x:v/>
      </x:c>
      <x:c r="AN6092" s="81" t="str">
        <x:f t="shared" si="313"/>
        <x:v/>
      </x:c>
      <x:c r="AO6092" s="81" t="str">
        <x:f t="shared" si="314"/>
        <x:v/>
      </x:c>
      <x:c r="AP6092" s="81" t="str">
        <x:f t="shared" si="315"/>
        <x:v/>
      </x:c>
      <x:c r="AQ6092" s="81" t="str">
        <x:f t="shared" si="316"/>
        <x:v/>
      </x:c>
    </x:row>
    <x:row r="6093" spans="1:43">
      <x:c r="A6093" s="114" t="s">
        <x:v>990</x:v>
      </x:c>
      <x:c r="B6093">
        <x:v>10035</x:v>
      </x:c>
      <x:c r="C6093">
        <x:v>1.3</x:v>
      </x:c>
      <x:c r="I6093" t="s">
        <x:v>110</x:v>
      </x:c>
      <x:c r="J6093">
        <x:v>0.65</x:v>
      </x:c>
      <x:c r="K6093" t="s">
        <x:v>290</x:v>
      </x:c>
      <x:c r="M6093">
        <x:v>99</x:v>
      </x:c>
      <x:c r="O6093" t="s">
        <x:v>101</x:v>
      </x:c>
      <x:c r="AG6093" s="80">
        <x:v>2</x:v>
      </x:c>
      <x:c r="AL6093" s="81">
        <x:v>10035</x:v>
      </x:c>
      <x:c r="AM6093" s="81" t="str">
        <x:f t="shared" si="312"/>
        <x:v/>
      </x:c>
      <x:c r="AN6093" s="81" t="str">
        <x:f t="shared" si="313"/>
        <x:v/>
      </x:c>
      <x:c r="AO6093" s="81" t="str">
        <x:f t="shared" si="314"/>
        <x:v/>
      </x:c>
      <x:c r="AP6093" s="81" t="str">
        <x:f t="shared" si="315"/>
        <x:v/>
      </x:c>
      <x:c r="AQ6093" s="81" t="str">
        <x:f t="shared" si="316"/>
        <x:v/>
      </x:c>
    </x:row>
    <x:row r="6094" spans="1:43">
      <x:c r="A6094" s="114" t="s">
        <x:v>991</x:v>
      </x:c>
      <x:c r="B6094">
        <x:v>10036</x:v>
      </x:c>
      <x:c r="C6094">
        <x:v>1.53333333333333</x:v>
      </x:c>
      <x:c r="I6094" t="s">
        <x:v>100</x:v>
      </x:c>
      <x:c r="K6094" t="s">
        <x:v>171</x:v>
      </x:c>
      <x:c r="M6094">
        <x:v>595</x:v>
      </x:c>
      <x:c r="O6094" t="s">
        <x:v>101</x:v>
      </x:c>
      <x:c r="P6094" t="s">
        <x:v>277</x:v>
      </x:c>
      <x:c r="U6094">
        <x:v>597</x:v>
      </x:c>
      <x:c r="V6094">
        <x:v>0.5</x:v>
      </x:c>
      <x:c r="W6094" t="s">
        <x:v>992</x:v>
      </x:c>
      <x:c r="X6094">
        <x:v>0</x:v>
      </x:c>
      <x:c r="Y6094">
        <x:v>0</x:v>
      </x:c>
      <x:c r="Z6094" t="s">
        <x:v>115</x:v>
      </x:c>
      <x:c r="AB6094">
        <x:v>0.2</x:v>
      </x:c>
      <x:c r="AD6094" t="s">
        <x:v>993</x:v>
      </x:c>
      <x:c r="AG6094" s="80">
        <x:v>1</x:v>
      </x:c>
      <x:c r="AL6094" s="81">
        <x:v>10036</x:v>
      </x:c>
      <x:c r="AM6094" s="81" t="str">
        <x:f t="shared" si="312"/>
        <x:v/>
      </x:c>
      <x:c r="AN6094" s="81" t="str">
        <x:f t="shared" si="313"/>
        <x:v/>
      </x:c>
      <x:c r="AO6094" s="81" t="str">
        <x:f t="shared" si="314"/>
        <x:v/>
      </x:c>
      <x:c r="AP6094" s="81" t="str">
        <x:f t="shared" si="315"/>
        <x:v/>
      </x:c>
      <x:c r="AQ6094" s="81" t="str">
        <x:f t="shared" si="316"/>
        <x:v/>
      </x:c>
    </x:row>
    <x:row r="6095" spans="1:43">
      <x:c r="A6095" s="114" t="s">
        <x:v>994</x:v>
      </x:c>
      <x:c r="B6095">
        <x:v>10036</x:v>
      </x:c>
      <x:c r="C6095">
        <x:v>1.53333333333333</x:v>
      </x:c>
      <x:c r="K6095" t="s">
        <x:v>171</x:v>
      </x:c>
      <x:c r="M6095">
        <x:v>595</x:v>
      </x:c>
      <x:c r="O6095" t="s">
        <x:v>101</x:v>
      </x:c>
      <x:c r="P6095" t="s">
        <x:v>570</x:v>
      </x:c>
      <x:c r="U6095">
        <x:v>597</x:v>
      </x:c>
      <x:c r="V6095">
        <x:v>0.5</x:v>
      </x:c>
      <x:c r="W6095" t="s">
        <x:v>995</x:v>
      </x:c>
      <x:c r="X6095">
        <x:v>0</x:v>
      </x:c>
      <x:c r="Y6095">
        <x:v>0</x:v>
      </x:c>
      <x:c r="Z6095" t="s">
        <x:v>115</x:v>
      </x:c>
      <x:c r="AB6095">
        <x:v>0.2</x:v>
      </x:c>
      <x:c r="AD6095" t="s">
        <x:v>996</x:v>
      </x:c>
      <x:c r="AG6095" s="80">
        <x:v>1</x:v>
      </x:c>
      <x:c r="AL6095" s="81">
        <x:v>10036</x:v>
      </x:c>
      <x:c r="AM6095" s="81" t="str">
        <x:f t="shared" si="312"/>
        <x:v/>
      </x:c>
      <x:c r="AN6095" s="81" t="str">
        <x:f t="shared" si="313"/>
        <x:v/>
      </x:c>
      <x:c r="AO6095" s="81" t="str">
        <x:f t="shared" si="314"/>
        <x:v/>
      </x:c>
      <x:c r="AP6095" s="81" t="str">
        <x:f t="shared" si="315"/>
        <x:v/>
      </x:c>
      <x:c r="AQ6095" s="81" t="str">
        <x:f t="shared" si="316"/>
        <x:v/>
      </x:c>
    </x:row>
    <x:row r="6096" spans="1:43">
      <x:c r="A6096" s="114" t="s">
        <x:v>997</x:v>
      </x:c>
      <x:c r="B6096">
        <x:v>10036</x:v>
      </x:c>
      <x:c r="C6096">
        <x:v>1.53333333333333</x:v>
      </x:c>
      <x:c r="K6096" t="s">
        <x:v>133</x:v>
      </x:c>
      <x:c r="M6096">
        <x:v>595</x:v>
      </x:c>
      <x:c r="O6096" t="s">
        <x:v>101</x:v>
      </x:c>
      <x:c r="P6096" t="s">
        <x:v>998</x:v>
      </x:c>
      <x:c r="U6096">
        <x:v>597</x:v>
      </x:c>
      <x:c r="V6096">
        <x:v>0.5</x:v>
      </x:c>
      <x:c r="W6096" t="s">
        <x:v>999</x:v>
      </x:c>
      <x:c r="X6096">
        <x:v>0</x:v>
      </x:c>
      <x:c r="Y6096">
        <x:v>0</x:v>
      </x:c>
      <x:c r="Z6096" t="s">
        <x:v>115</x:v>
      </x:c>
      <x:c r="AB6096">
        <x:v>0.2</x:v>
      </x:c>
      <x:c r="AD6096" t="s">
        <x:v>1000</x:v>
      </x:c>
      <x:c r="AG6096" s="80">
        <x:v>1</x:v>
      </x:c>
      <x:c r="AL6096" s="81">
        <x:v>10036</x:v>
      </x:c>
      <x:c r="AM6096" s="81" t="str">
        <x:f t="shared" si="312"/>
        <x:v/>
      </x:c>
      <x:c r="AN6096" s="81" t="str">
        <x:f t="shared" si="313"/>
        <x:v/>
      </x:c>
      <x:c r="AO6096" s="81" t="str">
        <x:f t="shared" si="314"/>
        <x:v/>
      </x:c>
      <x:c r="AP6096" s="81" t="str">
        <x:f t="shared" si="315"/>
        <x:v/>
      </x:c>
      <x:c r="AQ6096" s="81" t="str">
        <x:f t="shared" si="316"/>
        <x:v/>
      </x:c>
    </x:row>
    <x:row r="6097" spans="1:43">
      <x:c r="A6097" s="114" t="s">
        <x:v>1001</x:v>
      </x:c>
      <x:c r="B6097">
        <x:v>10037</x:v>
      </x:c>
      <x:c r="C6097">
        <x:v>1.53333333333333</x:v>
      </x:c>
      <x:c r="I6097" t="s">
        <x:v>102</x:v>
      </x:c>
      <x:c r="K6097" t="s">
        <x:v>1002</x:v>
      </x:c>
      <x:c r="M6097">
        <x:v>596</x:v>
      </x:c>
      <x:c r="O6097" t="s">
        <x:v>101</x:v>
      </x:c>
      <x:c r="U6097">
        <x:v>598</x:v>
      </x:c>
      <x:c r="V6097">
        <x:v>0.5</x:v>
      </x:c>
      <x:c r="W6097" t="s">
        <x:v>1003</x:v>
      </x:c>
      <x:c r="X6097">
        <x:v>0</x:v>
      </x:c>
      <x:c r="Y6097">
        <x:v>0</x:v>
      </x:c>
      <x:c r="Z6097" t="s">
        <x:v>115</x:v>
      </x:c>
      <x:c r="AB6097">
        <x:v>0.2</x:v>
      </x:c>
      <x:c r="AD6097" t="s">
        <x:v>996</x:v>
      </x:c>
      <x:c r="AG6097" s="80">
        <x:v>2</x:v>
      </x:c>
      <x:c r="AL6097" s="81">
        <x:v>10037</x:v>
      </x:c>
      <x:c r="AM6097" s="81" t="str">
        <x:f t="shared" si="312"/>
        <x:v/>
      </x:c>
      <x:c r="AN6097" s="81" t="str">
        <x:f t="shared" si="313"/>
        <x:v/>
      </x:c>
      <x:c r="AO6097" s="81" t="str">
        <x:f t="shared" si="314"/>
        <x:v/>
      </x:c>
      <x:c r="AP6097" s="81" t="str">
        <x:f t="shared" si="315"/>
        <x:v/>
      </x:c>
      <x:c r="AQ6097" s="81" t="str">
        <x:f t="shared" si="316"/>
        <x:v/>
      </x:c>
    </x:row>
    <x:row r="6098" spans="1:43">
      <x:c r="A6098" s="114" t="s">
        <x:v>1004</x:v>
      </x:c>
      <x:c r="B6098">
        <x:v>10038</x:v>
      </x:c>
      <x:c r="C6098">
        <x:v>0.3</x:v>
      </x:c>
      <x:c r="I6098" t="s">
        <x:v>100</x:v>
      </x:c>
      <x:c r="K6098" t="s">
        <x:v>221</x:v>
      </x:c>
      <x:c r="M6098">
        <x:v>129</x:v>
      </x:c>
      <x:c r="O6098" t="s">
        <x:v>101</x:v>
      </x:c>
      <x:c r="AL6098" s="81">
        <x:v>10038</x:v>
      </x:c>
      <x:c r="AM6098" s="81" t="str">
        <x:f t="shared" si="312"/>
        <x:v/>
      </x:c>
      <x:c r="AN6098" s="81" t="str">
        <x:f t="shared" si="313"/>
        <x:v/>
      </x:c>
      <x:c r="AO6098" s="81" t="str">
        <x:f t="shared" si="314"/>
        <x:v/>
      </x:c>
      <x:c r="AP6098" s="81" t="str">
        <x:f t="shared" si="315"/>
        <x:v/>
      </x:c>
      <x:c r="AQ6098" s="81" t="str">
        <x:f t="shared" si="316"/>
        <x:v/>
      </x:c>
    </x:row>
    <x:row r="6099" spans="1:43">
      <x:c r="A6099" s="114" t="s">
        <x:v>1005</x:v>
      </x:c>
      <x:c r="B6099">
        <x:v>10038</x:v>
      </x:c>
      <x:c r="C6099">
        <x:v>0.666666666666667</x:v>
      </x:c>
      <x:c r="I6099" t="s">
        <x:v>102</x:v>
      </x:c>
      <x:c r="K6099" t="s">
        <x:v>222</x:v>
      </x:c>
      <x:c r="M6099">
        <x:v>129</x:v>
      </x:c>
      <x:c r="O6099" t="s">
        <x:v>101</x:v>
      </x:c>
      <x:c r="AL6099" s="81">
        <x:v>10038</x:v>
      </x:c>
      <x:c r="AM6099" s="81" t="str">
        <x:f t="shared" si="312"/>
        <x:v/>
      </x:c>
      <x:c r="AN6099" s="81" t="str">
        <x:f t="shared" si="313"/>
        <x:v/>
      </x:c>
      <x:c r="AO6099" s="81" t="str">
        <x:f t="shared" si="314"/>
        <x:v/>
      </x:c>
      <x:c r="AP6099" s="81" t="str">
        <x:f t="shared" si="315"/>
        <x:v/>
      </x:c>
      <x:c r="AQ6099" s="81" t="str">
        <x:f t="shared" si="316"/>
        <x:v/>
      </x:c>
    </x:row>
    <x:row r="6100" spans="1:43">
      <x:c r="A6100" s="114" t="s">
        <x:v>1006</x:v>
      </x:c>
      <x:c r="B6100">
        <x:v>10038</x:v>
      </x:c>
      <x:c r="C6100">
        <x:v>1.6</x:v>
      </x:c>
      <x:c r="I6100" t="s">
        <x:v>894</x:v>
      </x:c>
      <x:c r="K6100" t="s">
        <x:v>1007</x:v>
      </x:c>
      <x:c r="M6100">
        <x:v>129</x:v>
      </x:c>
      <x:c r="O6100" t="s">
        <x:v>101</x:v>
      </x:c>
      <x:c r="AL6100" s="81">
        <x:v>10038</x:v>
      </x:c>
      <x:c r="AM6100" s="81" t="str">
        <x:f t="shared" si="312"/>
        <x:v/>
      </x:c>
      <x:c r="AN6100" s="81" t="str">
        <x:f t="shared" si="313"/>
        <x:v/>
      </x:c>
      <x:c r="AO6100" s="81" t="str">
        <x:f t="shared" si="314"/>
        <x:v/>
      </x:c>
      <x:c r="AP6100" s="81" t="str">
        <x:f t="shared" si="315"/>
        <x:v/>
      </x:c>
      <x:c r="AQ6100" s="81" t="str">
        <x:f t="shared" si="316"/>
        <x:v/>
      </x:c>
    </x:row>
    <x:row r="6101" spans="1:43">
      <x:c r="A6101" s="114" t="s">
        <x:v>1008</x:v>
      </x:c>
      <x:c r="B6101">
        <x:v>10039</x:v>
      </x:c>
      <x:c r="C6101">
        <x:v>1.13333333333333</x:v>
      </x:c>
      <x:c r="I6101" t="s">
        <x:v>110</x:v>
      </x:c>
      <x:c r="J6101">
        <x:v>0.65</x:v>
      </x:c>
      <x:c r="K6101" t="s">
        <x:v>297</x:v>
      </x:c>
      <x:c r="M6101">
        <x:v>129</x:v>
      </x:c>
      <x:c r="O6101" t="s">
        <x:v>101</x:v>
      </x:c>
      <x:c r="AL6101" s="81">
        <x:v>10039</x:v>
      </x:c>
      <x:c r="AM6101" s="81" t="str">
        <x:f t="shared" si="312"/>
        <x:v/>
      </x:c>
      <x:c r="AN6101" s="81" t="str">
        <x:f t="shared" si="313"/>
        <x:v/>
      </x:c>
      <x:c r="AO6101" s="81" t="str">
        <x:f t="shared" si="314"/>
        <x:v/>
      </x:c>
      <x:c r="AP6101" s="81" t="str">
        <x:f t="shared" si="315"/>
        <x:v/>
      </x:c>
      <x:c r="AQ6101" s="81" t="str">
        <x:f t="shared" si="316"/>
        <x:v/>
      </x:c>
    </x:row>
    <x:row r="6102" spans="1:43">
      <x:c r="A6102" s="114" t="s">
        <x:v>1009</x:v>
      </x:c>
      <x:c r="B6102">
        <x:v>10040</x:v>
      </x:c>
      <x:c r="C6102">
        <x:v>0.333333333333333</x:v>
      </x:c>
      <x:c r="I6102" t="s">
        <x:v>100</x:v>
      </x:c>
      <x:c r="K6102" t="s">
        <x:v>145</x:v>
      </x:c>
      <x:c r="M6102">
        <x:v>16</x:v>
      </x:c>
      <x:c r="O6102" t="s">
        <x:v>116</x:v>
      </x:c>
      <x:c r="P6102" t="s">
        <x:v>1010</x:v>
      </x:c>
      <x:c r="AG6102" s="80">
        <x:v>1</x:v>
      </x:c>
      <x:c r="AL6102" s="81">
        <x:v>10040</x:v>
      </x:c>
      <x:c r="AM6102" s="81" t="str">
        <x:f t="shared" si="312"/>
        <x:v/>
      </x:c>
      <x:c r="AN6102" s="81" t="str">
        <x:f t="shared" si="313"/>
        <x:v/>
      </x:c>
      <x:c r="AO6102" s="81" t="str">
        <x:f t="shared" si="314"/>
        <x:v/>
      </x:c>
      <x:c r="AP6102" s="81" t="str">
        <x:f t="shared" si="315"/>
        <x:v/>
      </x:c>
      <x:c r="AQ6102" s="81" t="str">
        <x:f t="shared" si="316"/>
        <x:v/>
      </x:c>
    </x:row>
    <x:row r="6103" spans="1:43">
      <x:c r="A6103" s="114" t="s">
        <x:v>1011</x:v>
      </x:c>
      <x:c r="B6103">
        <x:v>10040</x:v>
      </x:c>
      <x:c r="C6103">
        <x:v>0.5</x:v>
      </x:c>
      <x:c r="I6103" t="s">
        <x:v>102</x:v>
      </x:c>
      <x:c r="K6103" t="s">
        <x:v>105</x:v>
      </x:c>
      <x:c r="M6103">
        <x:v>16</x:v>
      </x:c>
      <x:c r="O6103" t="s">
        <x:v>116</x:v>
      </x:c>
      <x:c r="P6103" t="s">
        <x:v>1010</x:v>
      </x:c>
      <x:c r="AG6103" s="80">
        <x:v>1</x:v>
      </x:c>
      <x:c r="AL6103" s="81">
        <x:v>10040</x:v>
      </x:c>
      <x:c r="AM6103" s="81" t="str">
        <x:f t="shared" si="312"/>
        <x:v/>
      </x:c>
      <x:c r="AN6103" s="81" t="str">
        <x:f t="shared" si="313"/>
        <x:v/>
      </x:c>
      <x:c r="AO6103" s="81" t="str">
        <x:f t="shared" si="314"/>
        <x:v/>
      </x:c>
      <x:c r="AP6103" s="81" t="str">
        <x:f t="shared" si="315"/>
        <x:v/>
      </x:c>
      <x:c r="AQ6103" s="81" t="str">
        <x:f t="shared" si="316"/>
        <x:v/>
      </x:c>
    </x:row>
    <x:row r="6104" spans="1:43">
      <x:c r="A6104" s="114" t="s">
        <x:v>1012</x:v>
      </x:c>
      <x:c r="B6104">
        <x:v>10040</x:v>
      </x:c>
      <x:c r="C6104">
        <x:v>1.1</x:v>
      </x:c>
      <x:c r="I6104" t="s">
        <x:v>103</x:v>
      </x:c>
      <x:c r="K6104" t="s">
        <x:v>243</x:v>
      </x:c>
      <x:c r="M6104">
        <x:v>576</x:v>
      </x:c>
      <x:c r="O6104" t="s">
        <x:v>101</x:v>
      </x:c>
      <x:c r="AG6104" s="80">
        <x:v>1</x:v>
      </x:c>
      <x:c r="AL6104" s="81">
        <x:v>10040</x:v>
      </x:c>
      <x:c r="AM6104" s="81" t="str">
        <x:f t="shared" si="312"/>
        <x:v/>
      </x:c>
      <x:c r="AN6104" s="81" t="str">
        <x:f t="shared" si="313"/>
        <x:v/>
      </x:c>
      <x:c r="AO6104" s="81" t="str">
        <x:f t="shared" si="314"/>
        <x:v/>
      </x:c>
      <x:c r="AP6104" s="81" t="str">
        <x:f t="shared" si="315"/>
        <x:v/>
      </x:c>
      <x:c r="AQ6104" s="81" t="str">
        <x:f t="shared" si="316"/>
        <x:v/>
      </x:c>
    </x:row>
    <x:row r="6105" spans="1:43">
      <x:c r="A6105" s="114" t="s">
        <x:v>1013</x:v>
      </x:c>
      <x:c r="B6105">
        <x:v>10041</x:v>
      </x:c>
      <x:c r="C6105">
        <x:v>0.233333333333333</x:v>
      </x:c>
      <x:c r="I6105" t="s">
        <x:v>100</x:v>
      </x:c>
      <x:c r="K6105" t="s">
        <x:v>196</x:v>
      </x:c>
      <x:c r="M6105">
        <x:v>99</x:v>
      </x:c>
      <x:c r="O6105" t="s">
        <x:v>101</x:v>
      </x:c>
      <x:c r="AL6105" s="81">
        <x:v>10041</x:v>
      </x:c>
      <x:c r="AM6105" s="81" t="str">
        <x:f t="shared" si="312"/>
        <x:v/>
      </x:c>
      <x:c r="AN6105" s="81" t="str">
        <x:f t="shared" si="313"/>
        <x:v/>
      </x:c>
      <x:c r="AO6105" s="81" t="str">
        <x:f t="shared" si="314"/>
        <x:v/>
      </x:c>
      <x:c r="AP6105" s="81" t="str">
        <x:f t="shared" si="315"/>
        <x:v/>
      </x:c>
      <x:c r="AQ6105" s="81" t="str">
        <x:f t="shared" si="316"/>
        <x:v/>
      </x:c>
    </x:row>
    <x:row r="6106" spans="1:43">
      <x:c r="A6106" s="114" t="s">
        <x:v>1014</x:v>
      </x:c>
      <x:c r="B6106">
        <x:v>10041</x:v>
      </x:c>
      <x:c r="C6106">
        <x:v>0.533333333333333</x:v>
      </x:c>
      <x:c r="I6106" t="s">
        <x:v>102</x:v>
      </x:c>
      <x:c r="K6106" t="s">
        <x:v>196</x:v>
      </x:c>
      <x:c r="M6106">
        <x:v>99</x:v>
      </x:c>
      <x:c r="O6106" t="s">
        <x:v>101</x:v>
      </x:c>
      <x:c r="AL6106" s="81">
        <x:v>10041</x:v>
      </x:c>
      <x:c r="AM6106" s="81" t="str">
        <x:f t="shared" si="312"/>
        <x:v/>
      </x:c>
      <x:c r="AN6106" s="81" t="str">
        <x:f t="shared" si="313"/>
        <x:v/>
      </x:c>
      <x:c r="AO6106" s="81" t="str">
        <x:f t="shared" si="314"/>
        <x:v/>
      </x:c>
      <x:c r="AP6106" s="81" t="str">
        <x:f t="shared" si="315"/>
        <x:v/>
      </x:c>
      <x:c r="AQ6106" s="81" t="str">
        <x:f t="shared" si="316"/>
        <x:v/>
      </x:c>
    </x:row>
    <x:row r="6107" spans="1:43">
      <x:c r="A6107" s="114" t="s">
        <x:v>1015</x:v>
      </x:c>
      <x:c r="B6107">
        <x:v>10041</x:v>
      </x:c>
      <x:c r="C6107">
        <x:v>0.933333333333333</x:v>
      </x:c>
      <x:c r="I6107" t="s">
        <x:v>103</x:v>
      </x:c>
      <x:c r="K6107" t="s">
        <x:v>196</x:v>
      </x:c>
      <x:c r="M6107">
        <x:v>99</x:v>
      </x:c>
      <x:c r="O6107" t="s">
        <x:v>101</x:v>
      </x:c>
      <x:c r="AL6107" s="81">
        <x:v>10041</x:v>
      </x:c>
      <x:c r="AM6107" s="81" t="str">
        <x:f t="shared" si="312"/>
        <x:v/>
      </x:c>
      <x:c r="AN6107" s="81" t="str">
        <x:f t="shared" si="313"/>
        <x:v/>
      </x:c>
      <x:c r="AO6107" s="81" t="str">
        <x:f t="shared" si="314"/>
        <x:v/>
      </x:c>
      <x:c r="AP6107" s="81" t="str">
        <x:f t="shared" si="315"/>
        <x:v/>
      </x:c>
      <x:c r="AQ6107" s="81" t="str">
        <x:f t="shared" si="316"/>
        <x:v/>
      </x:c>
    </x:row>
    <x:row r="6108" spans="1:43">
      <x:c r="A6108" s="114" t="s">
        <x:v>1016</x:v>
      </x:c>
      <x:c r="B6108">
        <x:v>10042</x:v>
      </x:c>
      <x:c r="C6108">
        <x:v>0.866666666666667</x:v>
      </x:c>
      <x:c r="I6108" t="s">
        <x:v>100</x:v>
      </x:c>
      <x:c r="K6108" t="s">
        <x:v>196</x:v>
      </x:c>
      <x:c r="M6108">
        <x:v>99</x:v>
      </x:c>
      <x:c r="O6108" t="s">
        <x:v>101</x:v>
      </x:c>
      <x:c r="AL6108" s="81">
        <x:v>10042</x:v>
      </x:c>
      <x:c r="AM6108" s="81" t="str">
        <x:f t="shared" si="312"/>
        <x:v/>
      </x:c>
      <x:c r="AN6108" s="81" t="str">
        <x:f t="shared" si="313"/>
        <x:v/>
      </x:c>
      <x:c r="AO6108" s="81" t="str">
        <x:f t="shared" si="314"/>
        <x:v/>
      </x:c>
      <x:c r="AP6108" s="81" t="str">
        <x:f t="shared" si="315"/>
        <x:v/>
      </x:c>
      <x:c r="AQ6108" s="81" t="str">
        <x:f t="shared" si="316"/>
        <x:v/>
      </x:c>
    </x:row>
    <x:row r="6109" spans="1:43">
      <x:c r="A6109" s="114" t="s">
        <x:v>1017</x:v>
      </x:c>
      <x:c r="B6109">
        <x:v>10043</x:v>
      </x:c>
      <x:c r="C6109">
        <x:v>0.333333333333333</x:v>
      </x:c>
      <x:c r="I6109" t="s">
        <x:v>100</x:v>
      </x:c>
      <x:c r="K6109" t="s">
        <x:v>133</x:v>
      </x:c>
      <x:c r="M6109">
        <x:v>600</x:v>
      </x:c>
      <x:c r="O6109" t="s">
        <x:v>101</x:v>
      </x:c>
      <x:c r="AL6109" s="81">
        <x:v>10043</x:v>
      </x:c>
      <x:c r="AM6109" s="81" t="str">
        <x:f t="shared" si="312"/>
        <x:v/>
      </x:c>
      <x:c r="AN6109" s="81" t="str">
        <x:f t="shared" si="313"/>
        <x:v/>
      </x:c>
      <x:c r="AO6109" s="81" t="str">
        <x:f t="shared" si="314"/>
        <x:v/>
      </x:c>
      <x:c r="AP6109" s="81" t="str">
        <x:f t="shared" si="315"/>
        <x:v/>
      </x:c>
      <x:c r="AQ6109" s="81" t="str">
        <x:f t="shared" si="316"/>
        <x:v/>
      </x:c>
    </x:row>
    <x:row r="6110" spans="1:43">
      <x:c r="A6110" s="114" t="s">
        <x:v>1018</x:v>
      </x:c>
      <x:c r="B6110">
        <x:v>10043</x:v>
      </x:c>
      <x:c r="C6110">
        <x:v>0.7</x:v>
      </x:c>
      <x:c r="I6110" t="s">
        <x:v>102</x:v>
      </x:c>
      <x:c r="K6110" t="s">
        <x:v>133</x:v>
      </x:c>
      <x:c r="M6110">
        <x:v>600</x:v>
      </x:c>
      <x:c r="O6110" t="s">
        <x:v>101</x:v>
      </x:c>
      <x:c r="AL6110" s="81">
        <x:v>10043</x:v>
      </x:c>
      <x:c r="AM6110" s="81" t="str">
        <x:f t="shared" si="312"/>
        <x:v/>
      </x:c>
      <x:c r="AN6110" s="81" t="str">
        <x:f t="shared" si="313"/>
        <x:v/>
      </x:c>
      <x:c r="AO6110" s="81" t="str">
        <x:f t="shared" si="314"/>
        <x:v/>
      </x:c>
      <x:c r="AP6110" s="81" t="str">
        <x:f t="shared" si="315"/>
        <x:v/>
      </x:c>
      <x:c r="AQ6110" s="81" t="str">
        <x:f t="shared" si="316"/>
        <x:v/>
      </x:c>
    </x:row>
    <x:row r="6111" spans="1:43">
      <x:c r="A6111" s="114" t="s">
        <x:v>1019</x:v>
      </x:c>
      <x:c r="B6111">
        <x:v>10043</x:v>
      </x:c>
      <x:c r="C6111">
        <x:v>1.16666666666667</x:v>
      </x:c>
      <x:c r="I6111" t="s">
        <x:v>103</x:v>
      </x:c>
      <x:c r="K6111" t="s">
        <x:v>119</x:v>
      </x:c>
      <x:c r="M6111">
        <x:v>129</x:v>
      </x:c>
      <x:c r="N6111" s="7"/>
      <x:c r="O6111" s="7" t="s">
        <x:v>101</x:v>
      </x:c>
      <x:c r="P6111" s="7"/>
      <x:c r="Q6111" s="7"/>
      <x:c r="R6111" s="7"/>
      <x:c r="S6111" s="7"/>
      <x:c r="T6111" s="7"/>
      <x:c r="AA6111" s="7"/>
      <x:c r="AC6111" s="7"/>
      <x:c r="AE6111" s="7"/>
      <x:c r="AF6111" s="7"/>
      <x:c r="AH6111" s="7"/>
      <x:c r="AL6111" s="81">
        <x:v>10043</x:v>
      </x:c>
      <x:c r="AM6111" s="81" t="str">
        <x:f t="shared" si="312"/>
        <x:v/>
      </x:c>
      <x:c r="AN6111" s="81" t="str">
        <x:f t="shared" si="313"/>
        <x:v/>
      </x:c>
      <x:c r="AO6111" s="81" t="str">
        <x:f t="shared" si="314"/>
        <x:v/>
      </x:c>
      <x:c r="AP6111" s="81" t="str">
        <x:f t="shared" si="315"/>
        <x:v/>
      </x:c>
      <x:c r="AQ6111" s="81" t="str">
        <x:f t="shared" si="316"/>
        <x:v/>
      </x:c>
    </x:row>
    <x:row r="6112" spans="1:43">
      <x:c r="A6112" s="114" t="s">
        <x:v>1020</x:v>
      </x:c>
      <x:c r="B6112">
        <x:v>10044</x:v>
      </x:c>
      <x:c r="C6112">
        <x:v>0.4</x:v>
      </x:c>
      <x:c r="I6112" t="s">
        <x:v>100</x:v>
      </x:c>
      <x:c r="M6112">
        <x:v>406</x:v>
      </x:c>
      <x:c r="N6112" s="7"/>
      <x:c r="O6112" s="7" t="s">
        <x:v>101</x:v>
      </x:c>
      <x:c r="P6112" s="7"/>
      <x:c r="Q6112" s="7"/>
      <x:c r="R6112" s="7"/>
      <x:c r="S6112" s="7"/>
      <x:c r="T6112" s="7"/>
      <x:c r="AA6112" s="7"/>
      <x:c r="AC6112" s="7"/>
      <x:c r="AE6112" s="7"/>
      <x:c r="AF6112" s="7"/>
      <x:c r="AG6112" s="80">
        <x:v>1</x:v>
      </x:c>
      <x:c r="AH6112" s="7"/>
      <x:c r="AL6112" s="81">
        <x:v>10044</x:v>
      </x:c>
      <x:c r="AM6112" s="81" t="str">
        <x:f t="shared" si="312"/>
        <x:v/>
      </x:c>
      <x:c r="AN6112" s="81" t="str">
        <x:f t="shared" si="313"/>
        <x:v/>
      </x:c>
      <x:c r="AO6112" s="81" t="str">
        <x:f t="shared" si="314"/>
        <x:v/>
      </x:c>
      <x:c r="AP6112" s="81" t="str">
        <x:f t="shared" si="315"/>
        <x:v/>
      </x:c>
      <x:c r="AQ6112" s="81" t="str">
        <x:f t="shared" si="316"/>
        <x:v/>
      </x:c>
    </x:row>
    <x:row r="6113" spans="1:43">
      <x:c r="A6113" s="114" t="s">
        <x:v>1021</x:v>
      </x:c>
      <x:c r="B6113">
        <x:v>10044</x:v>
      </x:c>
      <x:c r="C6113">
        <x:v>0.933333333333333</x:v>
      </x:c>
      <x:c r="I6113" t="s">
        <x:v>102</x:v>
      </x:c>
      <x:c r="M6113">
        <x:v>406</x:v>
      </x:c>
      <x:c r="O6113" t="s">
        <x:v>101</x:v>
      </x:c>
      <x:c r="AG6113" s="80">
        <x:v>1</x:v>
      </x:c>
      <x:c r="AL6113" s="81">
        <x:v>10044</x:v>
      </x:c>
      <x:c r="AM6113" s="81" t="str">
        <x:f t="shared" si="312"/>
        <x:v/>
      </x:c>
      <x:c r="AN6113" s="81" t="str">
        <x:f t="shared" si="313"/>
        <x:v/>
      </x:c>
      <x:c r="AO6113" s="81" t="str">
        <x:f t="shared" si="314"/>
        <x:v/>
      </x:c>
      <x:c r="AP6113" s="81" t="str">
        <x:f t="shared" si="315"/>
        <x:v/>
      </x:c>
      <x:c r="AQ6113" s="81" t="str">
        <x:f t="shared" si="316"/>
        <x:v/>
      </x:c>
    </x:row>
    <x:row r="6114" spans="1:43">
      <x:c r="A6114" s="114" t="s">
        <x:v>1022</x:v>
      </x:c>
      <x:c r="B6114">
        <x:v>10045</x:v>
      </x:c>
      <x:c r="C6114">
        <x:v>0.333333333333333</x:v>
      </x:c>
      <x:c r="I6114" t="s">
        <x:v>100</x:v>
      </x:c>
      <x:c r="K6114" t="s">
        <x:v>133</x:v>
      </x:c>
      <x:c r="M6114">
        <x:v>231</x:v>
      </x:c>
      <x:c r="O6114" t="s">
        <x:v>101</x:v>
      </x:c>
      <x:c r="AL6114" s="81">
        <x:v>10045</x:v>
      </x:c>
      <x:c r="AM6114" s="81" t="str">
        <x:f t="shared" si="312"/>
        <x:v/>
      </x:c>
      <x:c r="AN6114" s="81" t="str">
        <x:f t="shared" si="313"/>
        <x:v/>
      </x:c>
      <x:c r="AO6114" s="81" t="str">
        <x:f t="shared" si="314"/>
        <x:v/>
      </x:c>
      <x:c r="AP6114" s="81" t="str">
        <x:f t="shared" si="315"/>
        <x:v/>
      </x:c>
      <x:c r="AQ6114" s="81" t="str">
        <x:f t="shared" si="316"/>
        <x:v/>
      </x:c>
    </x:row>
    <x:row r="6115" spans="1:43">
      <x:c r="A6115" s="114" t="s">
        <x:v>1023</x:v>
      </x:c>
      <x:c r="B6115">
        <x:v>10045</x:v>
      </x:c>
      <x:c r="C6115">
        <x:v>0.7</x:v>
      </x:c>
      <x:c r="I6115" t="s">
        <x:v>102</x:v>
      </x:c>
      <x:c r="K6115" t="s">
        <x:v>133</x:v>
      </x:c>
      <x:c r="M6115">
        <x:v>231</x:v>
      </x:c>
      <x:c r="O6115" t="s">
        <x:v>101</x:v>
      </x:c>
      <x:c r="AL6115" s="81">
        <x:v>10045</x:v>
      </x:c>
      <x:c r="AM6115" s="81" t="str">
        <x:f t="shared" si="312"/>
        <x:v/>
      </x:c>
      <x:c r="AN6115" s="81" t="str">
        <x:f t="shared" si="313"/>
        <x:v/>
      </x:c>
      <x:c r="AO6115" s="81" t="str">
        <x:f t="shared" si="314"/>
        <x:v/>
      </x:c>
      <x:c r="AP6115" s="81" t="str">
        <x:f t="shared" si="315"/>
        <x:v/>
      </x:c>
      <x:c r="AQ6115" s="81" t="str">
        <x:f t="shared" si="316"/>
        <x:v/>
      </x:c>
    </x:row>
    <x:row r="6116" spans="1:43">
      <x:c r="A6116" s="114" t="s">
        <x:v>1024</x:v>
      </x:c>
      <x:c r="B6116">
        <x:v>10046</x:v>
      </x:c>
      <x:c r="C6116">
        <x:v>1.93333333333333</x:v>
      </x:c>
      <x:c r="I6116" t="s">
        <x:v>100</x:v>
      </x:c>
      <x:c r="K6116" t="s">
        <x:v>133</x:v>
      </x:c>
      <x:c r="M6116">
        <x:v>231</x:v>
      </x:c>
      <x:c r="O6116" t="s">
        <x:v>101</x:v>
      </x:c>
      <x:c r="AL6116" s="81">
        <x:v>10046</x:v>
      </x:c>
      <x:c r="AM6116" s="81" t="str">
        <x:f t="shared" si="312"/>
        <x:v/>
      </x:c>
      <x:c r="AN6116" s="81" t="str">
        <x:f t="shared" si="313"/>
        <x:v/>
      </x:c>
      <x:c r="AO6116" s="81" t="str">
        <x:f t="shared" si="314"/>
        <x:v/>
      </x:c>
      <x:c r="AP6116" s="81" t="str">
        <x:f t="shared" si="315"/>
        <x:v/>
      </x:c>
      <x:c r="AQ6116" s="81" t="str">
        <x:f t="shared" si="316"/>
        <x:v/>
      </x:c>
    </x:row>
    <x:row r="6117" spans="1:43">
      <x:c r="A6117" s="114" t="s">
        <x:v>1025</x:v>
      </x:c>
      <x:c r="B6117">
        <x:v>10046</x:v>
      </x:c>
      <x:c r="C6117">
        <x:v>2.1</x:v>
      </x:c>
      <x:c r="I6117" t="s">
        <x:v>102</x:v>
      </x:c>
      <x:c r="K6117" t="s">
        <x:v>133</x:v>
      </x:c>
      <x:c r="M6117">
        <x:v>231</x:v>
      </x:c>
      <x:c r="O6117" t="s">
        <x:v>101</x:v>
      </x:c>
      <x:c r="AL6117" s="81">
        <x:v>10046</x:v>
      </x:c>
      <x:c r="AM6117" s="81" t="str">
        <x:f t="shared" si="312"/>
        <x:v/>
      </x:c>
      <x:c r="AN6117" s="81" t="str">
        <x:f t="shared" si="313"/>
        <x:v/>
      </x:c>
      <x:c r="AO6117" s="81" t="str">
        <x:f t="shared" si="314"/>
        <x:v/>
      </x:c>
      <x:c r="AP6117" s="81" t="str">
        <x:f t="shared" si="315"/>
        <x:v/>
      </x:c>
      <x:c r="AQ6117" s="81" t="str">
        <x:f t="shared" si="316"/>
        <x:v/>
      </x:c>
    </x:row>
    <x:row r="6118" spans="1:43">
      <x:c r="A6118" s="114" t="s">
        <x:v>1026</x:v>
      </x:c>
      <x:c r="B6118">
        <x:v>10047</x:v>
      </x:c>
      <x:c r="C6118">
        <x:v>4.83333333333333</x:v>
      </x:c>
      <x:c r="I6118" t="s">
        <x:v>100</x:v>
      </x:c>
      <x:c r="K6118" t="s">
        <x:v>133</x:v>
      </x:c>
      <x:c r="S6118" t="s">
        <x:v>120</x:v>
      </x:c>
      <x:c r="T6118">
        <x:v>7</x:v>
      </x:c>
      <x:c r="AL6118" s="81">
        <x:v>10047</x:v>
      </x:c>
      <x:c r="AM6118" s="81" t="str">
        <x:f t="shared" si="312"/>
        <x:v/>
      </x:c>
      <x:c r="AN6118" s="81" t="str">
        <x:f t="shared" si="313"/>
        <x:v/>
      </x:c>
      <x:c r="AO6118" s="81" t="str">
        <x:f t="shared" si="314"/>
        <x:v/>
      </x:c>
      <x:c r="AP6118" s="81" t="str">
        <x:f t="shared" si="315"/>
        <x:v/>
      </x:c>
      <x:c r="AQ6118" s="81" t="str">
        <x:f t="shared" si="316"/>
        <x:v/>
      </x:c>
    </x:row>
    <x:row r="6119" spans="1:43">
      <x:c r="A6119" s="114" t="s">
        <x:v>1027</x:v>
      </x:c>
      <x:c r="B6119">
        <x:v>10047</x:v>
      </x:c>
      <x:c r="C6119">
        <x:v>5.63333333333333</x:v>
      </x:c>
      <x:c r="I6119" t="s">
        <x:v>102</x:v>
      </x:c>
      <x:c r="K6119" t="s">
        <x:v>133</x:v>
      </x:c>
      <x:c r="AL6119" s="81">
        <x:v>10047</x:v>
      </x:c>
      <x:c r="AM6119" s="81" t="str">
        <x:f t="shared" ref="AM6119:AM6182" si="317">IF($F$7=2,$B$7,"")</x:f>
        <x:v/>
      </x:c>
      <x:c r="AN6119" s="81" t="str">
        <x:f t="shared" ref="AN6119:AN6182" si="318">IF($F$7=3,$B$7,"")</x:f>
        <x:v/>
      </x:c>
      <x:c r="AO6119" s="81" t="str">
        <x:f t="shared" ref="AO6119:AO6182" si="319">IF($F$7=4,$B$7,"")</x:f>
        <x:v/>
      </x:c>
      <x:c r="AP6119" s="81" t="str">
        <x:f t="shared" ref="AP6119:AP6182" si="320">IF($F$7=5,$B$7,"")</x:f>
        <x:v/>
      </x:c>
      <x:c r="AQ6119" s="81" t="str">
        <x:f t="shared" ref="AQ6119:AQ6182" si="321">IF($F$7=6,$B$7,"")</x:f>
        <x:v/>
      </x:c>
    </x:row>
    <x:row r="6120" spans="1:43">
      <x:c r="A6120" s="114" t="s">
        <x:v>1028</x:v>
      </x:c>
      <x:c r="B6120">
        <x:v>10048</x:v>
      </x:c>
      <x:c r="C6120">
        <x:v>0.9</x:v>
      </x:c>
      <x:c r="I6120" t="s">
        <x:v>100</x:v>
      </x:c>
      <x:c r="M6120">
        <x:v>406</x:v>
      </x:c>
      <x:c r="O6120" t="s">
        <x:v>101</x:v>
      </x:c>
      <x:c r="AG6120" s="80">
        <x:v>2</x:v>
      </x:c>
      <x:c r="AL6120" s="81">
        <x:v>10048</x:v>
      </x:c>
      <x:c r="AM6120" s="81" t="str">
        <x:f t="shared" si="317"/>
        <x:v/>
      </x:c>
      <x:c r="AN6120" s="81" t="str">
        <x:f t="shared" si="318"/>
        <x:v/>
      </x:c>
      <x:c r="AO6120" s="81" t="str">
        <x:f t="shared" si="319"/>
        <x:v/>
      </x:c>
      <x:c r="AP6120" s="81" t="str">
        <x:f t="shared" si="320"/>
        <x:v/>
      </x:c>
      <x:c r="AQ6120" s="81" t="str">
        <x:f t="shared" si="321"/>
        <x:v/>
      </x:c>
    </x:row>
    <x:row r="6121" spans="1:43">
      <x:c r="A6121" s="114" t="s">
        <x:v>1029</x:v>
      </x:c>
      <x:c r="B6121">
        <x:v>10049</x:v>
      </x:c>
      <x:c r="C6121">
        <x:v>0.6</x:v>
      </x:c>
      <x:c r="I6121" t="s">
        <x:v>102</x:v>
      </x:c>
      <x:c r="K6121" t="s">
        <x:v>133</x:v>
      </x:c>
      <x:c r="M6121">
        <x:v>600</x:v>
      </x:c>
      <x:c r="O6121" t="s">
        <x:v>101</x:v>
      </x:c>
      <x:c r="AL6121" s="81">
        <x:v>10049</x:v>
      </x:c>
      <x:c r="AM6121" s="81" t="str">
        <x:f t="shared" si="317"/>
        <x:v/>
      </x:c>
      <x:c r="AN6121" s="81" t="str">
        <x:f t="shared" si="318"/>
        <x:v/>
      </x:c>
      <x:c r="AO6121" s="81" t="str">
        <x:f t="shared" si="319"/>
        <x:v/>
      </x:c>
      <x:c r="AP6121" s="81" t="str">
        <x:f t="shared" si="320"/>
        <x:v/>
      </x:c>
      <x:c r="AQ6121" s="81" t="str">
        <x:f t="shared" si="321"/>
        <x:v/>
      </x:c>
    </x:row>
    <x:row r="6122" spans="1:43">
      <x:c r="A6122" s="114" t="s">
        <x:v>1030</x:v>
      </x:c>
      <x:c r="B6122">
        <x:v>10049</x:v>
      </x:c>
      <x:c r="C6122">
        <x:v>1.4</x:v>
      </x:c>
      <x:c r="I6122" t="s">
        <x:v>100</x:v>
      </x:c>
      <x:c r="K6122" t="s">
        <x:v>105</x:v>
      </x:c>
      <x:c r="M6122">
        <x:v>129</x:v>
      </x:c>
      <x:c r="O6122" t="s">
        <x:v>101</x:v>
      </x:c>
      <x:c r="AL6122" s="81">
        <x:v>10049</x:v>
      </x:c>
      <x:c r="AM6122" s="81" t="str">
        <x:f t="shared" si="317"/>
        <x:v/>
      </x:c>
      <x:c r="AN6122" s="81" t="str">
        <x:f t="shared" si="318"/>
        <x:v/>
      </x:c>
      <x:c r="AO6122" s="81" t="str">
        <x:f t="shared" si="319"/>
        <x:v/>
      </x:c>
      <x:c r="AP6122" s="81" t="str">
        <x:f t="shared" si="320"/>
        <x:v/>
      </x:c>
      <x:c r="AQ6122" s="81" t="str">
        <x:f t="shared" si="321"/>
        <x:v/>
      </x:c>
    </x:row>
    <x:row r="6123" spans="1:43">
      <x:c r="A6123" s="114" t="s">
        <x:v>1031</x:v>
      </x:c>
      <x:c r="B6123">
        <x:v>10050</x:v>
      </x:c>
      <x:c r="C6123">
        <x:v>0.733333333333333</x:v>
      </x:c>
      <x:c r="I6123" t="s">
        <x:v>100</x:v>
      </x:c>
      <x:c r="M6123">
        <x:v>406</x:v>
      </x:c>
      <x:c r="O6123" t="s">
        <x:v>101</x:v>
      </x:c>
      <x:c r="AG6123" s="80">
        <x:v>2</x:v>
      </x:c>
      <x:c r="AL6123" s="81">
        <x:v>10050</x:v>
      </x:c>
      <x:c r="AM6123" s="81" t="str">
        <x:f t="shared" si="317"/>
        <x:v/>
      </x:c>
      <x:c r="AN6123" s="81" t="str">
        <x:f t="shared" si="318"/>
        <x:v/>
      </x:c>
      <x:c r="AO6123" s="81" t="str">
        <x:f t="shared" si="319"/>
        <x:v/>
      </x:c>
      <x:c r="AP6123" s="81" t="str">
        <x:f t="shared" si="320"/>
        <x:v/>
      </x:c>
      <x:c r="AQ6123" s="81" t="str">
        <x:f t="shared" si="321"/>
        <x:v/>
      </x:c>
    </x:row>
    <x:row r="6124" spans="1:43">
      <x:c r="A6124" s="114" t="s">
        <x:v>1032</x:v>
      </x:c>
      <x:c r="B6124">
        <x:v>10051</x:v>
      </x:c>
      <x:c r="C6124">
        <x:v>0.266666666666667</x:v>
      </x:c>
      <x:c r="I6124" t="s">
        <x:v>103</x:v>
      </x:c>
      <x:c r="K6124" t="s">
        <x:v>133</x:v>
      </x:c>
      <x:c r="M6124">
        <x:v>231</x:v>
      </x:c>
      <x:c r="O6124" t="s">
        <x:v>101</x:v>
      </x:c>
      <x:c r="AL6124" s="81">
        <x:v>10051</x:v>
      </x:c>
      <x:c r="AM6124" s="81" t="str">
        <x:f t="shared" si="317"/>
        <x:v/>
      </x:c>
      <x:c r="AN6124" s="81" t="str">
        <x:f t="shared" si="318"/>
        <x:v/>
      </x:c>
      <x:c r="AO6124" s="81" t="str">
        <x:f t="shared" si="319"/>
        <x:v/>
      </x:c>
      <x:c r="AP6124" s="81" t="str">
        <x:f t="shared" si="320"/>
        <x:v/>
      </x:c>
      <x:c r="AQ6124" s="81" t="str">
        <x:f t="shared" si="321"/>
        <x:v/>
      </x:c>
    </x:row>
    <x:row r="6125" spans="1:43">
      <x:c r="A6125" s="114" t="s">
        <x:v>1033</x:v>
      </x:c>
      <x:c r="B6125">
        <x:v>10051</x:v>
      </x:c>
      <x:c r="C6125">
        <x:v>0.5</x:v>
      </x:c>
      <x:c r="I6125" t="s">
        <x:v>104</x:v>
      </x:c>
      <x:c r="K6125" t="s">
        <x:v>133</x:v>
      </x:c>
      <x:c r="M6125">
        <x:v>231</x:v>
      </x:c>
      <x:c r="O6125" t="s">
        <x:v>101</x:v>
      </x:c>
      <x:c r="AL6125" s="81">
        <x:v>10051</x:v>
      </x:c>
      <x:c r="AM6125" s="81" t="str">
        <x:f t="shared" si="317"/>
        <x:v/>
      </x:c>
      <x:c r="AN6125" s="81" t="str">
        <x:f t="shared" si="318"/>
        <x:v/>
      </x:c>
      <x:c r="AO6125" s="81" t="str">
        <x:f t="shared" si="319"/>
        <x:v/>
      </x:c>
      <x:c r="AP6125" s="81" t="str">
        <x:f t="shared" si="320"/>
        <x:v/>
      </x:c>
      <x:c r="AQ6125" s="81" t="str">
        <x:f t="shared" si="321"/>
        <x:v/>
      </x:c>
    </x:row>
    <x:row r="6126" spans="1:43">
      <x:c r="A6126" s="114" t="s">
        <x:v>1034</x:v>
      </x:c>
      <x:c r="B6126">
        <x:v>10051</x:v>
      </x:c>
      <x:c r="C6126">
        <x:v>1.36666666666667</x:v>
      </x:c>
      <x:c r="I6126" t="s">
        <x:v>100</x:v>
      </x:c>
      <x:c r="K6126" t="s">
        <x:v>133</x:v>
      </x:c>
      <x:c r="M6126">
        <x:v>231</x:v>
      </x:c>
      <x:c r="O6126" t="s">
        <x:v>101</x:v>
      </x:c>
      <x:c r="AL6126" s="81">
        <x:v>10051</x:v>
      </x:c>
      <x:c r="AM6126" s="81" t="str">
        <x:f t="shared" si="317"/>
        <x:v/>
      </x:c>
      <x:c r="AN6126" s="81" t="str">
        <x:f t="shared" si="318"/>
        <x:v/>
      </x:c>
      <x:c r="AO6126" s="81" t="str">
        <x:f t="shared" si="319"/>
        <x:v/>
      </x:c>
      <x:c r="AP6126" s="81" t="str">
        <x:f t="shared" si="320"/>
        <x:v/>
      </x:c>
      <x:c r="AQ6126" s="81" t="str">
        <x:f t="shared" si="321"/>
        <x:v/>
      </x:c>
    </x:row>
    <x:row r="6127" spans="1:43">
      <x:c r="A6127" s="114" t="s">
        <x:v>1035</x:v>
      </x:c>
      <x:c r="B6127">
        <x:v>10052</x:v>
      </x:c>
      <x:c r="C6127">
        <x:v>0.733333333333333</x:v>
      </x:c>
      <x:c r="I6127" t="s">
        <x:v>100</x:v>
      </x:c>
      <x:c r="K6127" t="s">
        <x:v>246</x:v>
      </x:c>
      <x:c r="M6127">
        <x:v>517</x:v>
      </x:c>
      <x:c r="O6127" t="s">
        <x:v>101</x:v>
      </x:c>
      <x:c r="U6127">
        <x:v>518</x:v>
      </x:c>
      <x:c r="V6127">
        <x:v>0.2</x:v>
      </x:c>
      <x:c r="W6127" t="s">
        <x:v>239</x:v>
      </x:c>
      <x:c r="X6127">
        <x:v>0</x:v>
      </x:c>
      <x:c r="Y6127">
        <x:v>0</x:v>
      </x:c>
      <x:c r="Z6127" t="s">
        <x:v>115</x:v>
      </x:c>
      <x:c r="AB6127">
        <x:v>0.2</x:v>
      </x:c>
      <x:c r="AD6127" t="s">
        <x:v>134</x:v>
      </x:c>
      <x:c r="AG6127" s="80">
        <x:v>2</x:v>
      </x:c>
      <x:c r="AL6127" s="81">
        <x:v>10052</x:v>
      </x:c>
      <x:c r="AM6127" s="81" t="str">
        <x:f t="shared" si="317"/>
        <x:v/>
      </x:c>
      <x:c r="AN6127" s="81" t="str">
        <x:f t="shared" si="318"/>
        <x:v/>
      </x:c>
      <x:c r="AO6127" s="81" t="str">
        <x:f t="shared" si="319"/>
        <x:v/>
      </x:c>
      <x:c r="AP6127" s="81" t="str">
        <x:f t="shared" si="320"/>
        <x:v/>
      </x:c>
      <x:c r="AQ6127" s="81" t="str">
        <x:f t="shared" si="321"/>
        <x:v/>
      </x:c>
    </x:row>
    <x:row r="6128" spans="1:43">
      <x:c r="A6128" s="114" t="s">
        <x:v>1036</x:v>
      </x:c>
      <x:c r="B6128">
        <x:v>10052</x:v>
      </x:c>
      <x:c r="C6128">
        <x:v>1.23333333333333</x:v>
      </x:c>
      <x:c r="I6128" t="s">
        <x:v>102</x:v>
      </x:c>
      <x:c r="K6128" t="s">
        <x:v>1037</x:v>
      </x:c>
      <x:c r="M6128">
        <x:v>517</x:v>
      </x:c>
      <x:c r="O6128" t="s">
        <x:v>101</x:v>
      </x:c>
      <x:c r="U6128">
        <x:v>518</x:v>
      </x:c>
      <x:c r="V6128">
        <x:v>0.2</x:v>
      </x:c>
      <x:c r="W6128" t="s">
        <x:v>239</x:v>
      </x:c>
      <x:c r="X6128">
        <x:v>0</x:v>
      </x:c>
      <x:c r="Y6128">
        <x:v>0</x:v>
      </x:c>
      <x:c r="Z6128" t="s">
        <x:v>115</x:v>
      </x:c>
      <x:c r="AB6128">
        <x:v>0.2</x:v>
      </x:c>
      <x:c r="AD6128" t="s">
        <x:v>134</x:v>
      </x:c>
      <x:c r="AG6128" s="80">
        <x:v>2</x:v>
      </x:c>
      <x:c r="AL6128" s="81">
        <x:v>10052</x:v>
      </x:c>
      <x:c r="AM6128" s="81" t="str">
        <x:f t="shared" si="317"/>
        <x:v/>
      </x:c>
      <x:c r="AN6128" s="81" t="str">
        <x:f t="shared" si="318"/>
        <x:v/>
      </x:c>
      <x:c r="AO6128" s="81" t="str">
        <x:f t="shared" si="319"/>
        <x:v/>
      </x:c>
      <x:c r="AP6128" s="81" t="str">
        <x:f t="shared" si="320"/>
        <x:v/>
      </x:c>
      <x:c r="AQ6128" s="81" t="str">
        <x:f t="shared" si="321"/>
        <x:v/>
      </x:c>
    </x:row>
    <x:row r="6129" spans="1:43">
      <x:c r="A6129" s="114" t="s">
        <x:v>1038</x:v>
      </x:c>
      <x:c r="B6129">
        <x:v>10053</x:v>
      </x:c>
      <x:c r="C6129">
        <x:v>0.433333333333333</x:v>
      </x:c>
      <x:c r="I6129" t="s">
        <x:v>104</x:v>
      </x:c>
      <x:c r="K6129" t="s">
        <x:v>697</x:v>
      </x:c>
      <x:c r="M6129">
        <x:v>231</x:v>
      </x:c>
      <x:c r="O6129" t="s">
        <x:v>101</x:v>
      </x:c>
      <x:c r="AL6129" s="81">
        <x:v>10053</x:v>
      </x:c>
      <x:c r="AM6129" s="81" t="str">
        <x:f t="shared" si="317"/>
        <x:v/>
      </x:c>
      <x:c r="AN6129" s="81" t="str">
        <x:f t="shared" si="318"/>
        <x:v/>
      </x:c>
      <x:c r="AO6129" s="81" t="str">
        <x:f t="shared" si="319"/>
        <x:v/>
      </x:c>
      <x:c r="AP6129" s="81" t="str">
        <x:f t="shared" si="320"/>
        <x:v/>
      </x:c>
      <x:c r="AQ6129" s="81" t="str">
        <x:f t="shared" si="321"/>
        <x:v/>
      </x:c>
    </x:row>
    <x:row r="6130" spans="1:43">
      <x:c r="A6130" s="114" t="s">
        <x:v>1039</x:v>
      </x:c>
      <x:c r="B6130">
        <x:v>10053</x:v>
      </x:c>
      <x:c r="C6130">
        <x:v>0.766666666666667</x:v>
      </x:c>
      <x:c r="I6130" t="s">
        <x:v>102</x:v>
      </x:c>
      <x:c r="K6130" t="s">
        <x:v>697</x:v>
      </x:c>
      <x:c r="M6130">
        <x:v>231</x:v>
      </x:c>
      <x:c r="O6130" t="s">
        <x:v>101</x:v>
      </x:c>
      <x:c r="AL6130" s="81">
        <x:v>10053</x:v>
      </x:c>
      <x:c r="AM6130" s="81" t="str">
        <x:f t="shared" si="317"/>
        <x:v/>
      </x:c>
      <x:c r="AN6130" s="81" t="str">
        <x:f t="shared" si="318"/>
        <x:v/>
      </x:c>
      <x:c r="AO6130" s="81" t="str">
        <x:f t="shared" si="319"/>
        <x:v/>
      </x:c>
      <x:c r="AP6130" s="81" t="str">
        <x:f t="shared" si="320"/>
        <x:v/>
      </x:c>
      <x:c r="AQ6130" s="81" t="str">
        <x:f t="shared" si="321"/>
        <x:v/>
      </x:c>
    </x:row>
    <x:row r="6131" spans="1:43">
      <x:c r="A6131" s="114" t="s">
        <x:v>1040</x:v>
      </x:c>
      <x:c r="B6131">
        <x:v>10054</x:v>
      </x:c>
      <x:c r="C6131">
        <x:v>0.5</x:v>
      </x:c>
      <x:c r="I6131" t="s">
        <x:v>104</x:v>
      </x:c>
      <x:c r="K6131" t="s">
        <x:v>133</x:v>
      </x:c>
      <x:c r="M6131">
        <x:v>101</x:v>
      </x:c>
      <x:c r="O6131" t="s">
        <x:v>101</x:v>
      </x:c>
      <x:c r="AG6131" s="80">
        <x:v>1</x:v>
      </x:c>
      <x:c r="AL6131" s="81">
        <x:v>10054</x:v>
      </x:c>
      <x:c r="AM6131" s="81" t="str">
        <x:f t="shared" si="317"/>
        <x:v/>
      </x:c>
      <x:c r="AN6131" s="81" t="str">
        <x:f t="shared" si="318"/>
        <x:v/>
      </x:c>
      <x:c r="AO6131" s="81" t="str">
        <x:f t="shared" si="319"/>
        <x:v/>
      </x:c>
      <x:c r="AP6131" s="81" t="str">
        <x:f t="shared" si="320"/>
        <x:v/>
      </x:c>
      <x:c r="AQ6131" s="81" t="str">
        <x:f t="shared" si="321"/>
        <x:v/>
      </x:c>
    </x:row>
    <x:row r="6132" spans="1:43">
      <x:c r="A6132" s="114" t="s">
        <x:v>1041</x:v>
      </x:c>
      <x:c r="B6132">
        <x:v>10054</x:v>
      </x:c>
      <x:c r="C6132">
        <x:v>1</x:v>
      </x:c>
      <x:c r="I6132" t="s">
        <x:v>103</x:v>
      </x:c>
      <x:c r="K6132" t="s">
        <x:v>133</x:v>
      </x:c>
      <x:c r="M6132">
        <x:v>101</x:v>
      </x:c>
      <x:c r="O6132" t="s">
        <x:v>101</x:v>
      </x:c>
      <x:c r="AG6132" s="80">
        <x:v>1</x:v>
      </x:c>
      <x:c r="AL6132" s="81">
        <x:v>10054</x:v>
      </x:c>
      <x:c r="AM6132" s="81" t="str">
        <x:f t="shared" si="317"/>
        <x:v/>
      </x:c>
      <x:c r="AN6132" s="81" t="str">
        <x:f t="shared" si="318"/>
        <x:v/>
      </x:c>
      <x:c r="AO6132" s="81" t="str">
        <x:f t="shared" si="319"/>
        <x:v/>
      </x:c>
      <x:c r="AP6132" s="81" t="str">
        <x:f t="shared" si="320"/>
        <x:v/>
      </x:c>
      <x:c r="AQ6132" s="81" t="str">
        <x:f t="shared" si="321"/>
        <x:v/>
      </x:c>
    </x:row>
    <x:row r="6133" spans="1:43">
      <x:c r="A6133" s="114" t="s">
        <x:v>1042</x:v>
      </x:c>
      <x:c r="B6133">
        <x:v>10054</x:v>
      </x:c>
      <x:c r="C6133">
        <x:v>1.26666666666667</x:v>
      </x:c>
      <x:c r="I6133" t="s">
        <x:v>103</x:v>
      </x:c>
      <x:c r="K6133" t="s">
        <x:v>133</x:v>
      </x:c>
      <x:c r="M6133">
        <x:v>101</x:v>
      </x:c>
      <x:c r="O6133" t="s">
        <x:v>101</x:v>
      </x:c>
      <x:c r="AG6133" s="80">
        <x:v>1</x:v>
      </x:c>
      <x:c r="AL6133" s="81">
        <x:v>10054</x:v>
      </x:c>
      <x:c r="AM6133" s="81" t="str">
        <x:f t="shared" si="317"/>
        <x:v/>
      </x:c>
      <x:c r="AN6133" s="81" t="str">
        <x:f t="shared" si="318"/>
        <x:v/>
      </x:c>
      <x:c r="AO6133" s="81" t="str">
        <x:f t="shared" si="319"/>
        <x:v/>
      </x:c>
      <x:c r="AP6133" s="81" t="str">
        <x:f t="shared" si="320"/>
        <x:v/>
      </x:c>
      <x:c r="AQ6133" s="81" t="str">
        <x:f t="shared" si="321"/>
        <x:v/>
      </x:c>
    </x:row>
    <x:row r="6134" spans="1:43">
      <x:c r="A6134" s="114" t="s">
        <x:v>1043</x:v>
      </x:c>
      <x:c r="B6134">
        <x:v>10055</x:v>
      </x:c>
      <x:c r="C6134">
        <x:v>0.433333333333333</x:v>
      </x:c>
      <x:c r="I6134" t="s">
        <x:v>100</x:v>
      </x:c>
      <x:c r="K6134" t="s">
        <x:v>196</x:v>
      </x:c>
      <x:c r="M6134">
        <x:v>231</x:v>
      </x:c>
      <x:c r="O6134" t="s">
        <x:v>101</x:v>
      </x:c>
      <x:c r="AL6134" s="81">
        <x:v>10055</x:v>
      </x:c>
      <x:c r="AM6134" s="81" t="str">
        <x:f t="shared" si="317"/>
        <x:v/>
      </x:c>
      <x:c r="AN6134" s="81" t="str">
        <x:f t="shared" si="318"/>
        <x:v/>
      </x:c>
      <x:c r="AO6134" s="81" t="str">
        <x:f t="shared" si="319"/>
        <x:v/>
      </x:c>
      <x:c r="AP6134" s="81" t="str">
        <x:f t="shared" si="320"/>
        <x:v/>
      </x:c>
      <x:c r="AQ6134" s="81" t="str">
        <x:f t="shared" si="321"/>
        <x:v/>
      </x:c>
    </x:row>
    <x:row r="6135" spans="1:43">
      <x:c r="A6135" s="114" t="s">
        <x:v>1044</x:v>
      </x:c>
      <x:c r="B6135">
        <x:v>10055</x:v>
      </x:c>
      <x:c r="C6135">
        <x:v>1.13333333333333</x:v>
      </x:c>
      <x:c r="I6135" t="s">
        <x:v>102</x:v>
      </x:c>
      <x:c r="K6135" t="s">
        <x:v>196</x:v>
      </x:c>
      <x:c r="M6135">
        <x:v>231</x:v>
      </x:c>
      <x:c r="O6135" t="s">
        <x:v>101</x:v>
      </x:c>
      <x:c r="AL6135" s="81">
        <x:v>10055</x:v>
      </x:c>
      <x:c r="AM6135" s="81" t="str">
        <x:f t="shared" si="317"/>
        <x:v/>
      </x:c>
      <x:c r="AN6135" s="81" t="str">
        <x:f t="shared" si="318"/>
        <x:v/>
      </x:c>
      <x:c r="AO6135" s="81" t="str">
        <x:f t="shared" si="319"/>
        <x:v/>
      </x:c>
      <x:c r="AP6135" s="81" t="str">
        <x:f t="shared" si="320"/>
        <x:v/>
      </x:c>
      <x:c r="AQ6135" s="81" t="str">
        <x:f t="shared" si="321"/>
        <x:v/>
      </x:c>
    </x:row>
    <x:row r="6136" spans="1:43">
      <x:c r="A6136" s="114" t="s">
        <x:v>1045</x:v>
      </x:c>
      <x:c r="B6136">
        <x:v>10056</x:v>
      </x:c>
      <x:c r="C6136">
        <x:v>0.566666666666667</x:v>
      </x:c>
      <x:c r="I6136" t="s">
        <x:v>100</x:v>
      </x:c>
      <x:c r="K6136" t="s">
        <x:v>133</x:v>
      </x:c>
      <x:c r="M6136">
        <x:v>724</x:v>
      </x:c>
      <x:c r="O6136" t="s">
        <x:v>101</x:v>
      </x:c>
      <x:c r="U6136">
        <x:v>833</x:v>
      </x:c>
      <x:c r="V6136">
        <x:v>0.2</x:v>
      </x:c>
      <x:c r="W6136" t="s">
        <x:v>276</x:v>
      </x:c>
      <x:c r="X6136">
        <x:v>0</x:v>
      </x:c>
      <x:c r="Y6136">
        <x:v>0</x:v>
      </x:c>
      <x:c r="Z6136" t="s">
        <x:v>115</x:v>
      </x:c>
      <x:c r="AA6136">
        <x:v>20</x:v>
      </x:c>
      <x:c r="AD6136" t="s">
        <x:v>993</x:v>
      </x:c>
      <x:c r="AG6136" s="80">
        <x:v>1</x:v>
      </x:c>
      <x:c r="AL6136" s="81">
        <x:v>10056</x:v>
      </x:c>
      <x:c r="AM6136" s="81" t="str">
        <x:f t="shared" si="317"/>
        <x:v/>
      </x:c>
      <x:c r="AN6136" s="81" t="str">
        <x:f t="shared" si="318"/>
        <x:v/>
      </x:c>
      <x:c r="AO6136" s="81" t="str">
        <x:f t="shared" si="319"/>
        <x:v/>
      </x:c>
      <x:c r="AP6136" s="81" t="str">
        <x:f t="shared" si="320"/>
        <x:v/>
      </x:c>
      <x:c r="AQ6136" s="81" t="str">
        <x:f t="shared" si="321"/>
        <x:v/>
      </x:c>
    </x:row>
    <x:row r="6137" spans="1:43">
      <x:c r="A6137" s="114" t="s">
        <x:v>1046</x:v>
      </x:c>
      <x:c r="B6137">
        <x:v>10056</x:v>
      </x:c>
      <x:c r="C6137">
        <x:v>1.6</x:v>
      </x:c>
      <x:c r="I6137" t="s">
        <x:v>102</x:v>
      </x:c>
      <x:c r="K6137" t="s">
        <x:v>133</x:v>
      </x:c>
      <x:c r="M6137">
        <x:v>724</x:v>
      </x:c>
      <x:c r="O6137" t="s">
        <x:v>101</x:v>
      </x:c>
      <x:c r="U6137">
        <x:v>833</x:v>
      </x:c>
      <x:c r="V6137">
        <x:v>0.2</x:v>
      </x:c>
      <x:c r="W6137" t="s">
        <x:v>276</x:v>
      </x:c>
      <x:c r="X6137">
        <x:v>0</x:v>
      </x:c>
      <x:c r="Y6137">
        <x:v>0</x:v>
      </x:c>
      <x:c r="Z6137" t="s">
        <x:v>115</x:v>
      </x:c>
      <x:c r="AA6137">
        <x:v>20</x:v>
      </x:c>
      <x:c r="AD6137" t="s">
        <x:v>993</x:v>
      </x:c>
      <x:c r="AG6137" s="80">
        <x:v>1</x:v>
      </x:c>
      <x:c r="AL6137" s="81">
        <x:v>10056</x:v>
      </x:c>
      <x:c r="AM6137" s="81" t="str">
        <x:f t="shared" si="317"/>
        <x:v/>
      </x:c>
      <x:c r="AN6137" s="81" t="str">
        <x:f t="shared" si="318"/>
        <x:v/>
      </x:c>
      <x:c r="AO6137" s="81" t="str">
        <x:f t="shared" si="319"/>
        <x:v/>
      </x:c>
      <x:c r="AP6137" s="81" t="str">
        <x:f t="shared" si="320"/>
        <x:v/>
      </x:c>
      <x:c r="AQ6137" s="81" t="str">
        <x:f t="shared" si="321"/>
        <x:v/>
      </x:c>
    </x:row>
    <x:row r="6138" spans="1:43">
      <x:c r="A6138" s="114" t="s">
        <x:v>1047</x:v>
      </x:c>
      <x:c r="B6138">
        <x:v>10057</x:v>
      </x:c>
      <x:c r="C6138">
        <x:v>0.7</x:v>
      </x:c>
      <x:c r="I6138" t="s">
        <x:v>100</x:v>
      </x:c>
      <x:c r="K6138" t="s">
        <x:v>196</x:v>
      </x:c>
      <x:c r="M6138">
        <x:v>231</x:v>
      </x:c>
      <x:c r="O6138" t="s">
        <x:v>101</x:v>
      </x:c>
      <x:c r="AL6138" s="81">
        <x:v>10057</x:v>
      </x:c>
      <x:c r="AM6138" s="81" t="str">
        <x:f t="shared" si="317"/>
        <x:v/>
      </x:c>
      <x:c r="AN6138" s="81" t="str">
        <x:f t="shared" si="318"/>
        <x:v/>
      </x:c>
      <x:c r="AO6138" s="81" t="str">
        <x:f t="shared" si="319"/>
        <x:v/>
      </x:c>
      <x:c r="AP6138" s="81" t="str">
        <x:f t="shared" si="320"/>
        <x:v/>
      </x:c>
      <x:c r="AQ6138" s="81" t="str">
        <x:f t="shared" si="321"/>
        <x:v/>
      </x:c>
    </x:row>
    <x:row r="6139" spans="1:43">
      <x:c r="A6139" s="114" t="s">
        <x:v>1048</x:v>
      </x:c>
      <x:c r="B6139">
        <x:v>10058</x:v>
      </x:c>
      <x:c r="C6139">
        <x:v>0.466666666666667</x:v>
      </x:c>
      <x:c r="I6139" t="s">
        <x:v>100</x:v>
      </x:c>
      <x:c r="K6139" t="s">
        <x:v>196</x:v>
      </x:c>
      <x:c r="M6139">
        <x:v>231</x:v>
      </x:c>
      <x:c r="O6139" t="s">
        <x:v>101</x:v>
      </x:c>
      <x:c r="AL6139" s="81">
        <x:v>10058</x:v>
      </x:c>
      <x:c r="AM6139" s="81" t="str">
        <x:f t="shared" si="317"/>
        <x:v/>
      </x:c>
      <x:c r="AN6139" s="81" t="str">
        <x:f t="shared" si="318"/>
        <x:v/>
      </x:c>
      <x:c r="AO6139" s="81" t="str">
        <x:f t="shared" si="319"/>
        <x:v/>
      </x:c>
      <x:c r="AP6139" s="81" t="str">
        <x:f t="shared" si="320"/>
        <x:v/>
      </x:c>
      <x:c r="AQ6139" s="81" t="str">
        <x:f t="shared" si="321"/>
        <x:v/>
      </x:c>
    </x:row>
    <x:row r="6140" spans="1:43">
      <x:c r="A6140" s="114" t="s">
        <x:v>1049</x:v>
      </x:c>
      <x:c r="B6140">
        <x:v>10058</x:v>
      </x:c>
      <x:c r="C6140">
        <x:v>1.06666666666667</x:v>
      </x:c>
      <x:c r="I6140" t="s">
        <x:v>102</x:v>
      </x:c>
      <x:c r="K6140" t="s">
        <x:v>196</x:v>
      </x:c>
      <x:c r="M6140">
        <x:v>231</x:v>
      </x:c>
      <x:c r="O6140" t="s">
        <x:v>101</x:v>
      </x:c>
      <x:c r="AL6140" s="81">
        <x:v>10058</x:v>
      </x:c>
      <x:c r="AM6140" s="81" t="str">
        <x:f t="shared" si="317"/>
        <x:v/>
      </x:c>
      <x:c r="AN6140" s="81" t="str">
        <x:f t="shared" si="318"/>
        <x:v/>
      </x:c>
      <x:c r="AO6140" s="81" t="str">
        <x:f t="shared" si="319"/>
        <x:v/>
      </x:c>
      <x:c r="AP6140" s="81" t="str">
        <x:f t="shared" si="320"/>
        <x:v/>
      </x:c>
      <x:c r="AQ6140" s="81" t="str">
        <x:f t="shared" si="321"/>
        <x:v/>
      </x:c>
    </x:row>
    <x:row r="6141" spans="1:43">
      <x:c r="A6141" s="114" t="s">
        <x:v>1050</x:v>
      </x:c>
      <x:c r="B6141">
        <x:v>10058</x:v>
      </x:c>
      <x:c r="C6141">
        <x:v>1.26666666666667</x:v>
      </x:c>
      <x:c r="I6141" t="s">
        <x:v>103</x:v>
      </x:c>
      <x:c r="K6141" t="s">
        <x:v>196</x:v>
      </x:c>
      <x:c r="M6141">
        <x:v>231</x:v>
      </x:c>
      <x:c r="O6141" t="s">
        <x:v>101</x:v>
      </x:c>
      <x:c r="AL6141" s="81">
        <x:v>10058</x:v>
      </x:c>
      <x:c r="AM6141" s="81" t="str">
        <x:f t="shared" si="317"/>
        <x:v/>
      </x:c>
      <x:c r="AN6141" s="81" t="str">
        <x:f t="shared" si="318"/>
        <x:v/>
      </x:c>
      <x:c r="AO6141" s="81" t="str">
        <x:f t="shared" si="319"/>
        <x:v/>
      </x:c>
      <x:c r="AP6141" s="81" t="str">
        <x:f t="shared" si="320"/>
        <x:v/>
      </x:c>
      <x:c r="AQ6141" s="81" t="str">
        <x:f t="shared" si="321"/>
        <x:v/>
      </x:c>
    </x:row>
    <x:row r="6142" spans="1:43">
      <x:c r="A6142" s="114" t="s">
        <x:v>1051</x:v>
      </x:c>
      <x:c r="B6142">
        <x:v>10059</x:v>
      </x:c>
      <x:c r="C6142">
        <x:v>0.433333333333333</x:v>
      </x:c>
      <x:c r="I6142" t="s">
        <x:v>103</x:v>
      </x:c>
      <x:c r="K6142" t="s">
        <x:v>133</x:v>
      </x:c>
      <x:c r="M6142">
        <x:v>231</x:v>
      </x:c>
      <x:c r="O6142" t="s">
        <x:v>101</x:v>
      </x:c>
      <x:c r="AL6142" s="81">
        <x:v>10059</x:v>
      </x:c>
      <x:c r="AM6142" s="81" t="str">
        <x:f t="shared" si="317"/>
        <x:v/>
      </x:c>
      <x:c r="AN6142" s="81" t="str">
        <x:f t="shared" si="318"/>
        <x:v/>
      </x:c>
      <x:c r="AO6142" s="81" t="str">
        <x:f t="shared" si="319"/>
        <x:v/>
      </x:c>
      <x:c r="AP6142" s="81" t="str">
        <x:f t="shared" si="320"/>
        <x:v/>
      </x:c>
      <x:c r="AQ6142" s="81" t="str">
        <x:f t="shared" si="321"/>
        <x:v/>
      </x:c>
    </x:row>
    <x:row r="6143" spans="1:43">
      <x:c r="A6143" s="114" t="s">
        <x:v>1052</x:v>
      </x:c>
      <x:c r="B6143">
        <x:v>10059</x:v>
      </x:c>
      <x:c r="C6143">
        <x:v>0.8</x:v>
      </x:c>
      <x:c r="I6143" t="s">
        <x:v>104</x:v>
      </x:c>
      <x:c r="K6143" t="s">
        <x:v>133</x:v>
      </x:c>
      <x:c r="M6143">
        <x:v>231</x:v>
      </x:c>
      <x:c r="O6143" t="s">
        <x:v>101</x:v>
      </x:c>
      <x:c r="AL6143" s="81">
        <x:v>10059</x:v>
      </x:c>
      <x:c r="AM6143" s="81" t="str">
        <x:f t="shared" si="317"/>
        <x:v/>
      </x:c>
      <x:c r="AN6143" s="81" t="str">
        <x:f t="shared" si="318"/>
        <x:v/>
      </x:c>
      <x:c r="AO6143" s="81" t="str">
        <x:f t="shared" si="319"/>
        <x:v/>
      </x:c>
      <x:c r="AP6143" s="81" t="str">
        <x:f t="shared" si="320"/>
        <x:v/>
      </x:c>
      <x:c r="AQ6143" s="81" t="str">
        <x:f t="shared" si="321"/>
        <x:v/>
      </x:c>
    </x:row>
    <x:row r="6144" spans="1:43">
      <x:c r="A6144" s="114" t="s">
        <x:v>1053</x:v>
      </x:c>
      <x:c r="B6144">
        <x:v>10060</x:v>
      </x:c>
      <x:c r="C6144">
        <x:v>0.75</x:v>
      </x:c>
      <x:c r="I6144" t="s">
        <x:v>100</x:v>
      </x:c>
      <x:c r="M6144">
        <x:v>231</x:v>
      </x:c>
      <x:c r="O6144" t="s">
        <x:v>101</x:v>
      </x:c>
      <x:c r="AG6144" s="80">
        <x:v>1</x:v>
      </x:c>
      <x:c r="AL6144" s="81">
        <x:v>10060</x:v>
      </x:c>
      <x:c r="AM6144" s="81" t="str">
        <x:f t="shared" si="317"/>
        <x:v/>
      </x:c>
      <x:c r="AN6144" s="81" t="str">
        <x:f t="shared" si="318"/>
        <x:v/>
      </x:c>
      <x:c r="AO6144" s="81" t="str">
        <x:f t="shared" si="319"/>
        <x:v/>
      </x:c>
      <x:c r="AP6144" s="81" t="str">
        <x:f t="shared" si="320"/>
        <x:v/>
      </x:c>
      <x:c r="AQ6144" s="81" t="str">
        <x:f t="shared" si="321"/>
        <x:v/>
      </x:c>
    </x:row>
    <x:row r="6145" spans="1:43">
      <x:c r="A6145" s="114" t="s">
        <x:v>1054</x:v>
      </x:c>
      <x:c r="B6145">
        <x:v>10061</x:v>
      </x:c>
      <x:c r="C6145">
        <x:v>0.95</x:v>
      </x:c>
      <x:c r="I6145" t="s">
        <x:v>103</x:v>
      </x:c>
      <x:c r="M6145">
        <x:v>231</x:v>
      </x:c>
      <x:c r="O6145" t="s">
        <x:v>101</x:v>
      </x:c>
      <x:c r="AG6145" s="80">
        <x:v>2</x:v>
      </x:c>
      <x:c r="AL6145" s="81">
        <x:v>10061</x:v>
      </x:c>
      <x:c r="AM6145" s="81" t="str">
        <x:f t="shared" si="317"/>
        <x:v/>
      </x:c>
      <x:c r="AN6145" s="81" t="str">
        <x:f t="shared" si="318"/>
        <x:v/>
      </x:c>
      <x:c r="AO6145" s="81" t="str">
        <x:f t="shared" si="319"/>
        <x:v/>
      </x:c>
      <x:c r="AP6145" s="81" t="str">
        <x:f t="shared" si="320"/>
        <x:v/>
      </x:c>
      <x:c r="AQ6145" s="81" t="str">
        <x:f t="shared" si="321"/>
        <x:v/>
      </x:c>
    </x:row>
    <x:row r="6146" spans="1:43">
      <x:c r="A6146" s="114" t="s">
        <x:v>1055</x:v>
      </x:c>
      <x:c r="B6146">
        <x:v>10061</x:v>
      </x:c>
      <x:c r="C6146">
        <x:v>1.1</x:v>
      </x:c>
      <x:c r="D6146">
        <x:v>1</x:v>
      </x:c>
      <x:c r="AG6146" s="80">
        <x:v>1</x:v>
      </x:c>
      <x:c r="AL6146" s="81" t="s">
        <x:v>1056</x:v>
      </x:c>
      <x:c r="AM6146" s="81" t="str">
        <x:f t="shared" si="317"/>
        <x:v/>
      </x:c>
      <x:c r="AN6146" s="81" t="str">
        <x:f t="shared" si="318"/>
        <x:v/>
      </x:c>
      <x:c r="AO6146" s="81" t="str">
        <x:f t="shared" si="319"/>
        <x:v/>
      </x:c>
      <x:c r="AP6146" s="81" t="str">
        <x:f t="shared" si="320"/>
        <x:v/>
      </x:c>
      <x:c r="AQ6146" s="81" t="str">
        <x:f t="shared" si="321"/>
        <x:v/>
      </x:c>
    </x:row>
    <x:row r="6147" spans="1:43">
      <x:c r="A6147" s="114" t="s">
        <x:v>1057</x:v>
      </x:c>
      <x:c r="B6147">
        <x:v>10061</x:v>
      </x:c>
      <x:c r="C6147">
        <x:v>1.25</x:v>
      </x:c>
      <x:c r="D6147">
        <x:v>1</x:v>
      </x:c>
      <x:c r="AG6147" s="80">
        <x:v>1</x:v>
      </x:c>
      <x:c r="AL6147" s="81" t="s">
        <x:v>1056</x:v>
      </x:c>
      <x:c r="AM6147" s="81" t="str">
        <x:f t="shared" si="317"/>
        <x:v/>
      </x:c>
      <x:c r="AN6147" s="81" t="str">
        <x:f t="shared" si="318"/>
        <x:v/>
      </x:c>
      <x:c r="AO6147" s="81" t="str">
        <x:f t="shared" si="319"/>
        <x:v/>
      </x:c>
      <x:c r="AP6147" s="81" t="str">
        <x:f t="shared" si="320"/>
        <x:v/>
      </x:c>
      <x:c r="AQ6147" s="81" t="str">
        <x:f t="shared" si="321"/>
        <x:v/>
      </x:c>
    </x:row>
    <x:row r="6148" spans="1:43">
      <x:c r="A6148" s="114" t="s">
        <x:v>1058</x:v>
      </x:c>
      <x:c r="B6148">
        <x:v>10061</x:v>
      </x:c>
      <x:c r="C6148">
        <x:v>1.4</x:v>
      </x:c>
      <x:c r="D6148">
        <x:v>1</x:v>
      </x:c>
      <x:c r="AG6148" s="80">
        <x:v>1</x:v>
      </x:c>
      <x:c r="AL6148" s="81" t="s">
        <x:v>1056</x:v>
      </x:c>
      <x:c r="AM6148" s="81" t="str">
        <x:f t="shared" si="317"/>
        <x:v/>
      </x:c>
      <x:c r="AN6148" s="81" t="str">
        <x:f t="shared" si="318"/>
        <x:v/>
      </x:c>
      <x:c r="AO6148" s="81" t="str">
        <x:f t="shared" si="319"/>
        <x:v/>
      </x:c>
      <x:c r="AP6148" s="81" t="str">
        <x:f t="shared" si="320"/>
        <x:v/>
      </x:c>
      <x:c r="AQ6148" s="81" t="str">
        <x:f t="shared" si="321"/>
        <x:v/>
      </x:c>
    </x:row>
    <x:row r="6149" spans="1:43">
      <x:c r="A6149" s="114" t="s">
        <x:v>1059</x:v>
      </x:c>
      <x:c r="B6149">
        <x:v>10062</x:v>
      </x:c>
      <x:c r="C6149">
        <x:v>0.6</x:v>
      </x:c>
      <x:c r="I6149" t="s">
        <x:v>103</x:v>
      </x:c>
      <x:c r="M6149">
        <x:v>604</x:v>
      </x:c>
      <x:c r="O6149" t="s">
        <x:v>101</x:v>
      </x:c>
      <x:c r="AG6149" s="80">
        <x:v>1</x:v>
      </x:c>
      <x:c r="AL6149" s="81">
        <x:v>10062</x:v>
      </x:c>
      <x:c r="AM6149" s="81" t="str">
        <x:f t="shared" si="317"/>
        <x:v/>
      </x:c>
      <x:c r="AN6149" s="81" t="str">
        <x:f t="shared" si="318"/>
        <x:v/>
      </x:c>
      <x:c r="AO6149" s="81" t="str">
        <x:f t="shared" si="319"/>
        <x:v/>
      </x:c>
      <x:c r="AP6149" s="81" t="str">
        <x:f t="shared" si="320"/>
        <x:v/>
      </x:c>
      <x:c r="AQ6149" s="81" t="str">
        <x:f t="shared" si="321"/>
        <x:v/>
      </x:c>
    </x:row>
    <x:row r="6150" spans="1:43">
      <x:c r="A6150" s="114" t="s">
        <x:v>1060</x:v>
      </x:c>
      <x:c r="B6150">
        <x:v>10062</x:v>
      </x:c>
      <x:c r="C6150">
        <x:v>1.45</x:v>
      </x:c>
      <x:c r="I6150" t="s">
        <x:v>104</x:v>
      </x:c>
      <x:c r="M6150">
        <x:v>604</x:v>
      </x:c>
      <x:c r="O6150" t="s">
        <x:v>101</x:v>
      </x:c>
      <x:c r="AG6150" s="80">
        <x:v>1</x:v>
      </x:c>
      <x:c r="AL6150" s="81">
        <x:v>10062</x:v>
      </x:c>
      <x:c r="AM6150" s="81" t="str">
        <x:f t="shared" si="317"/>
        <x:v/>
      </x:c>
      <x:c r="AN6150" s="81" t="str">
        <x:f t="shared" si="318"/>
        <x:v/>
      </x:c>
      <x:c r="AO6150" s="81" t="str">
        <x:f t="shared" si="319"/>
        <x:v/>
      </x:c>
      <x:c r="AP6150" s="81" t="str">
        <x:f t="shared" si="320"/>
        <x:v/>
      </x:c>
      <x:c r="AQ6150" s="81" t="str">
        <x:f t="shared" si="321"/>
        <x:v/>
      </x:c>
    </x:row>
    <x:row r="6151" spans="1:43">
      <x:c r="A6151" s="114" t="s">
        <x:v>1061</x:v>
      </x:c>
      <x:c r="B6151">
        <x:v>10063</x:v>
      </x:c>
      <x:c r="C6151">
        <x:v>0.65</x:v>
      </x:c>
      <x:c r="I6151" t="s">
        <x:v>104</x:v>
      </x:c>
      <x:c r="M6151">
        <x:v>604</x:v>
      </x:c>
      <x:c r="O6151" t="s">
        <x:v>101</x:v>
      </x:c>
      <x:c r="AG6151" s="80">
        <x:v>1</x:v>
      </x:c>
      <x:c r="AL6151" s="81">
        <x:v>10063</x:v>
      </x:c>
      <x:c r="AM6151" s="81" t="str">
        <x:f t="shared" si="317"/>
        <x:v/>
      </x:c>
      <x:c r="AN6151" s="81" t="str">
        <x:f t="shared" si="318"/>
        <x:v/>
      </x:c>
      <x:c r="AO6151" s="81" t="str">
        <x:f t="shared" si="319"/>
        <x:v/>
      </x:c>
      <x:c r="AP6151" s="81" t="str">
        <x:f t="shared" si="320"/>
        <x:v/>
      </x:c>
      <x:c r="AQ6151" s="81" t="str">
        <x:f t="shared" si="321"/>
        <x:v/>
      </x:c>
    </x:row>
    <x:row r="6152" spans="1:43">
      <x:c r="A6152" s="114" t="s">
        <x:v>1062</x:v>
      </x:c>
      <x:c r="B6152">
        <x:v>10064</x:v>
      </x:c>
      <x:c r="C6152">
        <x:v>0.33</x:v>
      </x:c>
      <x:c r="I6152" t="s">
        <x:v>102</x:v>
      </x:c>
      <x:c r="M6152">
        <x:v>604</x:v>
      </x:c>
      <x:c r="O6152" t="s">
        <x:v>101</x:v>
      </x:c>
      <x:c r="AG6152" s="80">
        <x:v>1</x:v>
      </x:c>
      <x:c r="AL6152" s="81">
        <x:v>10064</x:v>
      </x:c>
      <x:c r="AM6152" s="81" t="str">
        <x:f t="shared" si="317"/>
        <x:v/>
      </x:c>
      <x:c r="AN6152" s="81" t="str">
        <x:f t="shared" si="318"/>
        <x:v/>
      </x:c>
      <x:c r="AO6152" s="81" t="str">
        <x:f t="shared" si="319"/>
        <x:v/>
      </x:c>
      <x:c r="AP6152" s="81" t="str">
        <x:f t="shared" si="320"/>
        <x:v/>
      </x:c>
      <x:c r="AQ6152" s="81" t="str">
        <x:f t="shared" si="321"/>
        <x:v/>
      </x:c>
    </x:row>
    <x:row r="6153" spans="1:43">
      <x:c r="A6153" s="114" t="s">
        <x:v>1063</x:v>
      </x:c>
      <x:c r="B6153">
        <x:v>10064</x:v>
      </x:c>
      <x:c r="C6153">
        <x:v>1.05</x:v>
      </x:c>
      <x:c r="I6153" t="s">
        <x:v>104</x:v>
      </x:c>
      <x:c r="M6153">
        <x:v>604</x:v>
      </x:c>
      <x:c r="O6153" t="s">
        <x:v>101</x:v>
      </x:c>
      <x:c r="AG6153" s="80">
        <x:v>1</x:v>
      </x:c>
      <x:c r="AL6153" s="81">
        <x:v>10064</x:v>
      </x:c>
      <x:c r="AM6153" s="81" t="str">
        <x:f t="shared" si="317"/>
        <x:v/>
      </x:c>
      <x:c r="AN6153" s="81" t="str">
        <x:f t="shared" si="318"/>
        <x:v/>
      </x:c>
      <x:c r="AO6153" s="81" t="str">
        <x:f t="shared" si="319"/>
        <x:v/>
      </x:c>
      <x:c r="AP6153" s="81" t="str">
        <x:f t="shared" si="320"/>
        <x:v/>
      </x:c>
      <x:c r="AQ6153" s="81" t="str">
        <x:f t="shared" si="321"/>
        <x:v/>
      </x:c>
    </x:row>
    <x:row r="6154" spans="1:43">
      <x:c r="A6154" s="114" t="s">
        <x:v>1064</x:v>
      </x:c>
      <x:c r="B6154">
        <x:v>10064</x:v>
      </x:c>
      <x:c r="C6154">
        <x:v>1.5</x:v>
      </x:c>
      <x:c r="I6154" t="s">
        <x:v>103</x:v>
      </x:c>
      <x:c r="M6154">
        <x:v>604</x:v>
      </x:c>
      <x:c r="O6154" t="s">
        <x:v>101</x:v>
      </x:c>
      <x:c r="AG6154" s="80">
        <x:v>1</x:v>
      </x:c>
      <x:c r="AL6154" s="81">
        <x:v>10064</x:v>
      </x:c>
      <x:c r="AM6154" s="81" t="str">
        <x:f t="shared" si="317"/>
        <x:v/>
      </x:c>
      <x:c r="AN6154" s="81" t="str">
        <x:f t="shared" si="318"/>
        <x:v/>
      </x:c>
      <x:c r="AO6154" s="81" t="str">
        <x:f t="shared" si="319"/>
        <x:v/>
      </x:c>
      <x:c r="AP6154" s="81" t="str">
        <x:f t="shared" si="320"/>
        <x:v/>
      </x:c>
      <x:c r="AQ6154" s="81" t="str">
        <x:f t="shared" si="321"/>
        <x:v/>
      </x:c>
    </x:row>
    <x:row r="6155" spans="1:43">
      <x:c r="A6155" s="114" t="s">
        <x:v>1065</x:v>
      </x:c>
      <x:c r="B6155">
        <x:v>10065</x:v>
      </x:c>
      <x:c r="C6155">
        <x:v>0.4</x:v>
      </x:c>
      <x:c r="I6155" t="s">
        <x:v>103</x:v>
      </x:c>
      <x:c r="K6155" t="s">
        <x:v>133</x:v>
      </x:c>
      <x:c r="M6155">
        <x:v>231</x:v>
      </x:c>
      <x:c r="O6155" t="s">
        <x:v>101</x:v>
      </x:c>
      <x:c r="AL6155" s="81">
        <x:v>10065</x:v>
      </x:c>
      <x:c r="AM6155" s="81" t="str">
        <x:f t="shared" si="317"/>
        <x:v/>
      </x:c>
      <x:c r="AN6155" s="81" t="str">
        <x:f t="shared" si="318"/>
        <x:v/>
      </x:c>
      <x:c r="AO6155" s="81" t="str">
        <x:f t="shared" si="319"/>
        <x:v/>
      </x:c>
      <x:c r="AP6155" s="81" t="str">
        <x:f t="shared" si="320"/>
        <x:v/>
      </x:c>
      <x:c r="AQ6155" s="81" t="str">
        <x:f t="shared" si="321"/>
        <x:v/>
      </x:c>
    </x:row>
    <x:row r="6156" spans="1:43">
      <x:c r="A6156" s="114" t="s">
        <x:v>1066</x:v>
      </x:c>
      <x:c r="B6156">
        <x:v>10065</x:v>
      </x:c>
      <x:c r="C6156">
        <x:v>1.13333333333333</x:v>
      </x:c>
      <x:c r="I6156" t="s">
        <x:v>104</x:v>
      </x:c>
      <x:c r="K6156" t="s">
        <x:v>133</x:v>
      </x:c>
      <x:c r="M6156">
        <x:v>231</x:v>
      </x:c>
      <x:c r="O6156" t="s">
        <x:v>101</x:v>
      </x:c>
      <x:c r="AL6156" s="81">
        <x:v>10065</x:v>
      </x:c>
      <x:c r="AM6156" s="81" t="str">
        <x:f t="shared" si="317"/>
        <x:v/>
      </x:c>
      <x:c r="AN6156" s="81" t="str">
        <x:f t="shared" si="318"/>
        <x:v/>
      </x:c>
      <x:c r="AO6156" s="81" t="str">
        <x:f t="shared" si="319"/>
        <x:v/>
      </x:c>
      <x:c r="AP6156" s="81" t="str">
        <x:f t="shared" si="320"/>
        <x:v/>
      </x:c>
      <x:c r="AQ6156" s="81" t="str">
        <x:f t="shared" si="321"/>
        <x:v/>
      </x:c>
    </x:row>
    <x:row r="6157" spans="1:43">
      <x:c r="A6157" s="114" t="s">
        <x:v>1067</x:v>
      </x:c>
      <x:c r="B6157">
        <x:v>10066</x:v>
      </x:c>
      <x:c r="C6157">
        <x:v>0.566666666666667</x:v>
      </x:c>
      <x:c r="I6157" t="s">
        <x:v>201</x:v>
      </x:c>
      <x:c r="K6157" t="s">
        <x:v>133</x:v>
      </x:c>
      <x:c r="M6157">
        <x:v>724</x:v>
      </x:c>
      <x:c r="O6157" t="s">
        <x:v>101</x:v>
      </x:c>
      <x:c r="U6157">
        <x:v>833</x:v>
      </x:c>
      <x:c r="V6157">
        <x:v>0.2</x:v>
      </x:c>
      <x:c r="W6157" t="s">
        <x:v>239</x:v>
      </x:c>
      <x:c r="X6157">
        <x:v>0</x:v>
      </x:c>
      <x:c r="Y6157">
        <x:v>0</x:v>
      </x:c>
      <x:c r="Z6157" t="s">
        <x:v>115</x:v>
      </x:c>
      <x:c r="AA6157">
        <x:v>22</x:v>
      </x:c>
      <x:c r="AD6157" t="s">
        <x:v>996</x:v>
      </x:c>
      <x:c r="AL6157" s="81">
        <x:v>10066</x:v>
      </x:c>
      <x:c r="AM6157" s="81" t="str">
        <x:f t="shared" si="317"/>
        <x:v/>
      </x:c>
      <x:c r="AN6157" s="81" t="str">
        <x:f t="shared" si="318"/>
        <x:v/>
      </x:c>
      <x:c r="AO6157" s="81" t="str">
        <x:f t="shared" si="319"/>
        <x:v/>
      </x:c>
      <x:c r="AP6157" s="81" t="str">
        <x:f t="shared" si="320"/>
        <x:v/>
      </x:c>
      <x:c r="AQ6157" s="81" t="str">
        <x:f t="shared" si="321"/>
        <x:v/>
      </x:c>
    </x:row>
    <x:row r="6158" spans="1:43">
      <x:c r="A6158" s="114" t="s">
        <x:v>1068</x:v>
      </x:c>
      <x:c r="B6158">
        <x:v>10066</x:v>
      </x:c>
      <x:c r="C6158">
        <x:v>1.36666666666667</x:v>
      </x:c>
      <x:c r="I6158" t="s">
        <x:v>104</x:v>
      </x:c>
      <x:c r="K6158" t="s">
        <x:v>133</x:v>
      </x:c>
      <x:c r="M6158">
        <x:v>724</x:v>
      </x:c>
      <x:c r="O6158" t="s">
        <x:v>101</x:v>
      </x:c>
      <x:c r="U6158">
        <x:v>833</x:v>
      </x:c>
      <x:c r="V6158">
        <x:v>0.2</x:v>
      </x:c>
      <x:c r="W6158" t="s">
        <x:v>239</x:v>
      </x:c>
      <x:c r="X6158">
        <x:v>0</x:v>
      </x:c>
      <x:c r="Y6158">
        <x:v>0</x:v>
      </x:c>
      <x:c r="Z6158" t="s">
        <x:v>115</x:v>
      </x:c>
      <x:c r="AA6158">
        <x:v>22</x:v>
      </x:c>
      <x:c r="AD6158" t="s">
        <x:v>996</x:v>
      </x:c>
      <x:c r="AL6158" s="81">
        <x:v>10066</x:v>
      </x:c>
      <x:c r="AM6158" s="81" t="str">
        <x:f t="shared" si="317"/>
        <x:v/>
      </x:c>
      <x:c r="AN6158" s="81" t="str">
        <x:f t="shared" si="318"/>
        <x:v/>
      </x:c>
      <x:c r="AO6158" s="81" t="str">
        <x:f t="shared" si="319"/>
        <x:v/>
      </x:c>
      <x:c r="AP6158" s="81" t="str">
        <x:f t="shared" si="320"/>
        <x:v/>
      </x:c>
      <x:c r="AQ6158" s="81" t="str">
        <x:f t="shared" si="321"/>
        <x:v/>
      </x:c>
    </x:row>
    <x:row r="6159" spans="1:43">
      <x:c r="A6159" s="114" t="s">
        <x:v>1069</x:v>
      </x:c>
      <x:c r="B6159">
        <x:v>10067</x:v>
      </x:c>
      <x:c r="C6159">
        <x:v>0.333333333333333</x:v>
      </x:c>
      <x:c r="I6159" t="s">
        <x:v>100</x:v>
      </x:c>
      <x:c r="K6159" t="s">
        <x:v>145</x:v>
      </x:c>
      <x:c r="M6159">
        <x:v>701</x:v>
      </x:c>
      <x:c r="O6159" t="s">
        <x:v>101</x:v>
      </x:c>
      <x:c r="AL6159" s="81">
        <x:v>10067</x:v>
      </x:c>
      <x:c r="AM6159" s="81" t="str">
        <x:f t="shared" si="317"/>
        <x:v/>
      </x:c>
      <x:c r="AN6159" s="81" t="str">
        <x:f t="shared" si="318"/>
        <x:v/>
      </x:c>
      <x:c r="AO6159" s="81" t="str">
        <x:f t="shared" si="319"/>
        <x:v/>
      </x:c>
      <x:c r="AP6159" s="81" t="str">
        <x:f t="shared" si="320"/>
        <x:v/>
      </x:c>
      <x:c r="AQ6159" s="81" t="str">
        <x:f t="shared" si="321"/>
        <x:v/>
      </x:c>
    </x:row>
    <x:row r="6160" spans="1:43">
      <x:c r="A6160" s="114" t="s">
        <x:v>1070</x:v>
      </x:c>
      <x:c r="B6160">
        <x:v>10067</x:v>
      </x:c>
      <x:c r="C6160">
        <x:v>0.65</x:v>
      </x:c>
      <x:c r="I6160" t="s">
        <x:v>102</x:v>
      </x:c>
      <x:c r="K6160" t="s">
        <x:v>145</x:v>
      </x:c>
      <x:c r="M6160">
        <x:v>701</x:v>
      </x:c>
      <x:c r="O6160" t="s">
        <x:v>101</x:v>
      </x:c>
      <x:c r="AL6160" s="81">
        <x:v>10067</x:v>
      </x:c>
      <x:c r="AM6160" s="81" t="str">
        <x:f t="shared" si="317"/>
        <x:v/>
      </x:c>
      <x:c r="AN6160" s="81" t="str">
        <x:f t="shared" si="318"/>
        <x:v/>
      </x:c>
      <x:c r="AO6160" s="81" t="str">
        <x:f t="shared" si="319"/>
        <x:v/>
      </x:c>
      <x:c r="AP6160" s="81" t="str">
        <x:f t="shared" si="320"/>
        <x:v/>
      </x:c>
      <x:c r="AQ6160" s="81" t="str">
        <x:f t="shared" si="321"/>
        <x:v/>
      </x:c>
    </x:row>
    <x:row r="6161" spans="1:43">
      <x:c r="A6161" s="114" t="s">
        <x:v>1071</x:v>
      </x:c>
      <x:c r="B6161">
        <x:v>10067</x:v>
      </x:c>
      <x:c r="C6161">
        <x:v>1.34</x:v>
      </x:c>
      <x:c r="I6161" t="s">
        <x:v>201</x:v>
      </x:c>
      <x:c r="K6161" t="s">
        <x:v>119</x:v>
      </x:c>
      <x:c r="M6161">
        <x:v>701</x:v>
      </x:c>
      <x:c r="O6161" t="s">
        <x:v>101</x:v>
      </x:c>
      <x:c r="AL6161" s="81">
        <x:v>10067</x:v>
      </x:c>
      <x:c r="AM6161" s="81" t="str">
        <x:f t="shared" si="317"/>
        <x:v/>
      </x:c>
      <x:c r="AN6161" s="81" t="str">
        <x:f t="shared" si="318"/>
        <x:v/>
      </x:c>
      <x:c r="AO6161" s="81" t="str">
        <x:f t="shared" si="319"/>
        <x:v/>
      </x:c>
      <x:c r="AP6161" s="81" t="str">
        <x:f t="shared" si="320"/>
        <x:v/>
      </x:c>
      <x:c r="AQ6161" s="81" t="str">
        <x:f t="shared" si="321"/>
        <x:v/>
      </x:c>
    </x:row>
    <x:row r="6162" spans="1:43">
      <x:c r="A6162" s="114" t="s">
        <x:v>1072</x:v>
      </x:c>
      <x:c r="B6162">
        <x:v>10068</x:v>
      </x:c>
      <x:c r="C6162">
        <x:v>0.4</x:v>
      </x:c>
      <x:c r="I6162" t="s">
        <x:v>100</x:v>
      </x:c>
      <x:c r="K6162" t="s">
        <x:v>117</x:v>
      </x:c>
      <x:c r="M6162">
        <x:v>702</x:v>
      </x:c>
      <x:c r="O6162" t="s">
        <x:v>101</x:v>
      </x:c>
      <x:c r="AL6162" s="81">
        <x:v>10068</x:v>
      </x:c>
      <x:c r="AM6162" s="81" t="str">
        <x:f t="shared" si="317"/>
        <x:v/>
      </x:c>
      <x:c r="AN6162" s="81" t="str">
        <x:f t="shared" si="318"/>
        <x:v/>
      </x:c>
      <x:c r="AO6162" s="81" t="str">
        <x:f t="shared" si="319"/>
        <x:v/>
      </x:c>
      <x:c r="AP6162" s="81" t="str">
        <x:f t="shared" si="320"/>
        <x:v/>
      </x:c>
      <x:c r="AQ6162" s="81" t="str">
        <x:f t="shared" si="321"/>
        <x:v/>
      </x:c>
    </x:row>
    <x:row r="6163" spans="1:43">
      <x:c r="A6163" s="114" t="s">
        <x:v>1073</x:v>
      </x:c>
      <x:c r="B6163">
        <x:v>10068</x:v>
      </x:c>
      <x:c r="C6163">
        <x:v>1.43333333333333</x:v>
      </x:c>
      <x:c r="I6163" t="s">
        <x:v>102</x:v>
      </x:c>
      <x:c r="K6163" t="s">
        <x:v>119</x:v>
      </x:c>
      <x:c r="M6163">
        <x:v>702</x:v>
      </x:c>
      <x:c r="O6163" t="s">
        <x:v>101</x:v>
      </x:c>
      <x:c r="AL6163" s="81">
        <x:v>10068</x:v>
      </x:c>
      <x:c r="AM6163" s="81" t="str">
        <x:f t="shared" si="317"/>
        <x:v/>
      </x:c>
      <x:c r="AN6163" s="81" t="str">
        <x:f t="shared" si="318"/>
        <x:v/>
      </x:c>
      <x:c r="AO6163" s="81" t="str">
        <x:f t="shared" si="319"/>
        <x:v/>
      </x:c>
      <x:c r="AP6163" s="81" t="str">
        <x:f t="shared" si="320"/>
        <x:v/>
      </x:c>
      <x:c r="AQ6163" s="81" t="str">
        <x:f t="shared" si="321"/>
        <x:v/>
      </x:c>
    </x:row>
    <x:row r="6164" spans="1:43">
      <x:c r="A6164" s="114" t="s">
        <x:v>1074</x:v>
      </x:c>
      <x:c r="B6164">
        <x:v>10069</x:v>
      </x:c>
      <x:c r="C6164">
        <x:v>0.9</x:v>
      </x:c>
      <x:c r="I6164" t="s">
        <x:v>100</x:v>
      </x:c>
      <x:c r="K6164" t="s">
        <x:v>145</x:v>
      </x:c>
      <x:c r="M6164">
        <x:v>604</x:v>
      </x:c>
      <x:c r="O6164" t="s">
        <x:v>101</x:v>
      </x:c>
      <x:c r="AL6164" s="81">
        <x:v>10069</x:v>
      </x:c>
      <x:c r="AM6164" s="81" t="str">
        <x:f t="shared" si="317"/>
        <x:v/>
      </x:c>
      <x:c r="AN6164" s="81" t="str">
        <x:f t="shared" si="318"/>
        <x:v/>
      </x:c>
      <x:c r="AO6164" s="81" t="str">
        <x:f t="shared" si="319"/>
        <x:v/>
      </x:c>
      <x:c r="AP6164" s="81" t="str">
        <x:f t="shared" si="320"/>
        <x:v/>
      </x:c>
      <x:c r="AQ6164" s="81" t="str">
        <x:f t="shared" si="321"/>
        <x:v/>
      </x:c>
    </x:row>
    <x:row r="6165" spans="1:43">
      <x:c r="A6165" s="114" t="s">
        <x:v>1075</x:v>
      </x:c>
      <x:c r="B6165">
        <x:v>10069</x:v>
      </x:c>
      <x:c r="C6165">
        <x:v>1.03333333333333</x:v>
      </x:c>
      <x:c r="I6165" t="s">
        <x:v>102</x:v>
      </x:c>
      <x:c r="K6165" t="s">
        <x:v>145</x:v>
      </x:c>
      <x:c r="M6165">
        <x:v>604</x:v>
      </x:c>
      <x:c r="O6165" t="s">
        <x:v>101</x:v>
      </x:c>
      <x:c r="AL6165" s="81">
        <x:v>10069</x:v>
      </x:c>
      <x:c r="AM6165" s="81" t="str">
        <x:f t="shared" si="317"/>
        <x:v/>
      </x:c>
      <x:c r="AN6165" s="81" t="str">
        <x:f t="shared" si="318"/>
        <x:v/>
      </x:c>
      <x:c r="AO6165" s="81" t="str">
        <x:f t="shared" si="319"/>
        <x:v/>
      </x:c>
      <x:c r="AP6165" s="81" t="str">
        <x:f t="shared" si="320"/>
        <x:v/>
      </x:c>
      <x:c r="AQ6165" s="81" t="str">
        <x:f t="shared" si="321"/>
        <x:v/>
      </x:c>
    </x:row>
    <x:row r="6166" spans="1:43">
      <x:c r="A6166" s="114" t="s">
        <x:v>1076</x:v>
      </x:c>
      <x:c r="B6166">
        <x:v>10069</x:v>
      </x:c>
      <x:c r="C6166">
        <x:v>1.6</x:v>
      </x:c>
      <x:c r="I6166" t="s">
        <x:v>103</x:v>
      </x:c>
      <x:c r="K6166" t="s">
        <x:v>105</x:v>
      </x:c>
      <x:c r="M6166">
        <x:v>604</x:v>
      </x:c>
      <x:c r="O6166" t="s">
        <x:v>101</x:v>
      </x:c>
      <x:c r="AL6166" s="81">
        <x:v>10069</x:v>
      </x:c>
      <x:c r="AM6166" s="81" t="str">
        <x:f t="shared" si="317"/>
        <x:v/>
      </x:c>
      <x:c r="AN6166" s="81" t="str">
        <x:f t="shared" si="318"/>
        <x:v/>
      </x:c>
      <x:c r="AO6166" s="81" t="str">
        <x:f t="shared" si="319"/>
        <x:v/>
      </x:c>
      <x:c r="AP6166" s="81" t="str">
        <x:f t="shared" si="320"/>
        <x:v/>
      </x:c>
      <x:c r="AQ6166" s="81" t="str">
        <x:f t="shared" si="321"/>
        <x:v/>
      </x:c>
    </x:row>
    <x:row r="6167" spans="1:43">
      <x:c r="A6167" s="114" t="s">
        <x:v>1077</x:v>
      </x:c>
      <x:c r="B6167">
        <x:v>10070</x:v>
      </x:c>
      <x:c r="C6167">
        <x:v>1.76666666666667</x:v>
      </x:c>
      <x:c r="I6167" t="s">
        <x:v>104</x:v>
      </x:c>
      <x:c r="K6167" t="s">
        <x:v>286</x:v>
      </x:c>
      <x:c r="AL6167" s="81">
        <x:v>10070</x:v>
      </x:c>
      <x:c r="AM6167" s="81" t="str">
        <x:f t="shared" si="317"/>
        <x:v/>
      </x:c>
      <x:c r="AN6167" s="81" t="str">
        <x:f t="shared" si="318"/>
        <x:v/>
      </x:c>
      <x:c r="AO6167" s="81" t="str">
        <x:f t="shared" si="319"/>
        <x:v/>
      </x:c>
      <x:c r="AP6167" s="81" t="str">
        <x:f t="shared" si="320"/>
        <x:v/>
      </x:c>
      <x:c r="AQ6167" s="81" t="str">
        <x:f t="shared" si="321"/>
        <x:v/>
      </x:c>
    </x:row>
    <x:row r="6168" spans="1:43">
      <x:c r="A6168" s="114" t="s">
        <x:v>1078</x:v>
      </x:c>
      <x:c r="B6168">
        <x:v>10071</x:v>
      </x:c>
      <x:c r="C6168">
        <x:v>0.866666666666667</x:v>
      </x:c>
      <x:c r="I6168" t="s">
        <x:v>100</x:v>
      </x:c>
      <x:c r="AL6168" s="81">
        <x:v>10071</x:v>
      </x:c>
      <x:c r="AM6168" s="81" t="str">
        <x:f t="shared" si="317"/>
        <x:v/>
      </x:c>
      <x:c r="AN6168" s="81" t="str">
        <x:f t="shared" si="318"/>
        <x:v/>
      </x:c>
      <x:c r="AO6168" s="81" t="str">
        <x:f t="shared" si="319"/>
        <x:v/>
      </x:c>
      <x:c r="AP6168" s="81" t="str">
        <x:f t="shared" si="320"/>
        <x:v/>
      </x:c>
      <x:c r="AQ6168" s="81" t="str">
        <x:f t="shared" si="321"/>
        <x:v/>
      </x:c>
    </x:row>
    <x:row r="6169" spans="1:43">
      <x:c r="A6169" s="114" t="s">
        <x:v>1079</x:v>
      </x:c>
      <x:c r="B6169">
        <x:v>10072</x:v>
      </x:c>
      <x:c r="C6169">
        <x:v>1.03333333333333</x:v>
      </x:c>
      <x:c r="I6169" t="s">
        <x:v>165</x:v>
      </x:c>
      <x:c r="K6169" t="s">
        <x:v>171</x:v>
      </x:c>
      <x:c r="M6169">
        <x:v>711</x:v>
      </x:c>
      <x:c r="O6169" t="s">
        <x:v>101</x:v>
      </x:c>
      <x:c r="AG6169" s="80">
        <x:v>1</x:v>
      </x:c>
      <x:c r="AL6169" s="81">
        <x:v>10072</x:v>
      </x:c>
      <x:c r="AM6169" s="81" t="str">
        <x:f t="shared" si="317"/>
        <x:v/>
      </x:c>
      <x:c r="AN6169" s="81" t="str">
        <x:f t="shared" si="318"/>
        <x:v/>
      </x:c>
      <x:c r="AO6169" s="81" t="str">
        <x:f t="shared" si="319"/>
        <x:v/>
      </x:c>
      <x:c r="AP6169" s="81" t="str">
        <x:f t="shared" si="320"/>
        <x:v/>
      </x:c>
      <x:c r="AQ6169" s="81" t="str">
        <x:f t="shared" si="321"/>
        <x:v/>
      </x:c>
    </x:row>
    <x:row r="6170" spans="1:43">
      <x:c r="A6170" s="114" t="s">
        <x:v>1080</x:v>
      </x:c>
      <x:c r="B6170">
        <x:v>10073</x:v>
      </x:c>
      <x:c r="C6170">
        <x:v>0.466666666666667</x:v>
      </x:c>
      <x:c r="I6170" t="s">
        <x:v>103</x:v>
      </x:c>
      <x:c r="K6170" t="s">
        <x:v>171</x:v>
      </x:c>
      <x:c r="M6170">
        <x:v>711</x:v>
      </x:c>
      <x:c r="O6170" t="s">
        <x:v>101</x:v>
      </x:c>
      <x:c r="AG6170" s="80">
        <x:v>1</x:v>
      </x:c>
      <x:c r="AL6170" s="81">
        <x:v>10073</x:v>
      </x:c>
      <x:c r="AM6170" s="81" t="str">
        <x:f t="shared" si="317"/>
        <x:v/>
      </x:c>
      <x:c r="AN6170" s="81" t="str">
        <x:f t="shared" si="318"/>
        <x:v/>
      </x:c>
      <x:c r="AO6170" s="81" t="str">
        <x:f t="shared" si="319"/>
        <x:v/>
      </x:c>
      <x:c r="AP6170" s="81" t="str">
        <x:f t="shared" si="320"/>
        <x:v/>
      </x:c>
      <x:c r="AQ6170" s="81" t="str">
        <x:f t="shared" si="321"/>
        <x:v/>
      </x:c>
    </x:row>
    <x:row r="6171" spans="1:43">
      <x:c r="A6171" s="114" t="s">
        <x:v>1081</x:v>
      </x:c>
      <x:c r="B6171">
        <x:v>10073</x:v>
      </x:c>
      <x:c r="C6171">
        <x:v>1.56666666666667</x:v>
      </x:c>
      <x:c r="I6171" t="s">
        <x:v>104</x:v>
      </x:c>
      <x:c r="K6171" t="s">
        <x:v>133</x:v>
      </x:c>
      <x:c r="M6171">
        <x:v>712</x:v>
      </x:c>
      <x:c r="O6171" t="s">
        <x:v>101</x:v>
      </x:c>
      <x:c r="AG6171" s="80">
        <x:v>1</x:v>
      </x:c>
      <x:c r="AL6171" s="81">
        <x:v>10073</x:v>
      </x:c>
      <x:c r="AM6171" s="81" t="str">
        <x:f t="shared" si="317"/>
        <x:v/>
      </x:c>
      <x:c r="AN6171" s="81" t="str">
        <x:f t="shared" si="318"/>
        <x:v/>
      </x:c>
      <x:c r="AO6171" s="81" t="str">
        <x:f t="shared" si="319"/>
        <x:v/>
      </x:c>
      <x:c r="AP6171" s="81" t="str">
        <x:f t="shared" si="320"/>
        <x:v/>
      </x:c>
      <x:c r="AQ6171" s="81" t="str">
        <x:f t="shared" si="321"/>
        <x:v/>
      </x:c>
    </x:row>
    <x:row r="6172" spans="1:43">
      <x:c r="A6172" s="114" t="s">
        <x:v>1082</x:v>
      </x:c>
      <x:c r="B6172">
        <x:v>10073</x:v>
      </x:c>
      <x:c r="C6172">
        <x:v>1.63333333333333</x:v>
      </x:c>
      <x:c r="I6172" t="s">
        <x:v>100</x:v>
      </x:c>
      <x:c r="K6172" t="s">
        <x:v>133</x:v>
      </x:c>
      <x:c r="AG6172" s="80">
        <x:v>1</x:v>
      </x:c>
      <x:c r="AL6172" s="81">
        <x:v>10073</x:v>
      </x:c>
      <x:c r="AM6172" s="81" t="str">
        <x:f t="shared" si="317"/>
        <x:v/>
      </x:c>
      <x:c r="AN6172" s="81" t="str">
        <x:f t="shared" si="318"/>
        <x:v/>
      </x:c>
      <x:c r="AO6172" s="81" t="str">
        <x:f t="shared" si="319"/>
        <x:v/>
      </x:c>
      <x:c r="AP6172" s="81" t="str">
        <x:f t="shared" si="320"/>
        <x:v/>
      </x:c>
      <x:c r="AQ6172" s="81" t="str">
        <x:f t="shared" si="321"/>
        <x:v/>
      </x:c>
    </x:row>
    <x:row r="6173" spans="1:43">
      <x:c r="A6173" s="114" t="s">
        <x:v>1083</x:v>
      </x:c>
      <x:c r="B6173">
        <x:v>10073</x:v>
      </x:c>
      <x:c r="C6173">
        <x:v>1.73333333333333</x:v>
      </x:c>
      <x:c r="I6173" t="s">
        <x:v>894</x:v>
      </x:c>
      <x:c r="K6173" t="s">
        <x:v>133</x:v>
      </x:c>
      <x:c r="M6173" s="67"/>
      <x:c r="AG6173" s="80">
        <x:v>1</x:v>
      </x:c>
      <x:c r="AL6173" s="81">
        <x:v>10073</x:v>
      </x:c>
      <x:c r="AM6173" s="81" t="str">
        <x:f t="shared" si="317"/>
        <x:v/>
      </x:c>
      <x:c r="AN6173" s="81" t="str">
        <x:f t="shared" si="318"/>
        <x:v/>
      </x:c>
      <x:c r="AO6173" s="81" t="str">
        <x:f t="shared" si="319"/>
        <x:v/>
      </x:c>
      <x:c r="AP6173" s="81" t="str">
        <x:f t="shared" si="320"/>
        <x:v/>
      </x:c>
      <x:c r="AQ6173" s="81" t="str">
        <x:f t="shared" si="321"/>
        <x:v/>
      </x:c>
    </x:row>
    <x:row r="6174" spans="1:43">
      <x:c r="A6174" s="114" t="s">
        <x:v>1084</x:v>
      </x:c>
      <x:c r="B6174">
        <x:v>10073</x:v>
      </x:c>
      <x:c r="C6174">
        <x:v>1.86666666666667</x:v>
      </x:c>
      <x:c r="I6174" t="s">
        <x:v>928</x:v>
      </x:c>
      <x:c r="K6174" t="s">
        <x:v>133</x:v>
      </x:c>
      <x:c r="M6174" s="67"/>
      <x:c r="AG6174" s="80">
        <x:v>1</x:v>
      </x:c>
      <x:c r="AL6174" s="81">
        <x:v>10073</x:v>
      </x:c>
      <x:c r="AM6174" s="81" t="str">
        <x:f t="shared" si="317"/>
        <x:v/>
      </x:c>
      <x:c r="AN6174" s="81" t="str">
        <x:f t="shared" si="318"/>
        <x:v/>
      </x:c>
      <x:c r="AO6174" s="81" t="str">
        <x:f t="shared" si="319"/>
        <x:v/>
      </x:c>
      <x:c r="AP6174" s="81" t="str">
        <x:f t="shared" si="320"/>
        <x:v/>
      </x:c>
      <x:c r="AQ6174" s="81" t="str">
        <x:f t="shared" si="321"/>
        <x:v/>
      </x:c>
    </x:row>
    <x:row r="6175" spans="1:43">
      <x:c r="A6175" s="114" t="s">
        <x:v>1085</x:v>
      </x:c>
      <x:c r="B6175">
        <x:v>10073</x:v>
      </x:c>
      <x:c r="C6175">
        <x:v>2</x:v>
      </x:c>
      <x:c r="I6175" t="s">
        <x:v>104</x:v>
      </x:c>
      <x:c r="K6175" t="s">
        <x:v>133</x:v>
      </x:c>
      <x:c r="AG6175" s="80">
        <x:v>1</x:v>
      </x:c>
      <x:c r="AL6175" s="81">
        <x:v>10073</x:v>
      </x:c>
      <x:c r="AM6175" s="81" t="str">
        <x:f t="shared" si="317"/>
        <x:v/>
      </x:c>
      <x:c r="AN6175" s="81" t="str">
        <x:f t="shared" si="318"/>
        <x:v/>
      </x:c>
      <x:c r="AO6175" s="81" t="str">
        <x:f t="shared" si="319"/>
        <x:v/>
      </x:c>
      <x:c r="AP6175" s="81" t="str">
        <x:f t="shared" si="320"/>
        <x:v/>
      </x:c>
      <x:c r="AQ6175" s="81" t="str">
        <x:f t="shared" si="321"/>
        <x:v/>
      </x:c>
    </x:row>
    <x:row r="6176" spans="1:43">
      <x:c r="A6176" s="114" t="s">
        <x:v>1086</x:v>
      </x:c>
      <x:c r="B6176">
        <x:v>10073</x:v>
      </x:c>
      <x:c r="C6176">
        <x:v>2.13333333333333</x:v>
      </x:c>
      <x:c r="I6176" t="s">
        <x:v>100</x:v>
      </x:c>
      <x:c r="K6176" t="s">
        <x:v>133</x:v>
      </x:c>
      <x:c r="AG6176" s="80">
        <x:v>1</x:v>
      </x:c>
      <x:c r="AL6176" s="81">
        <x:v>10073</x:v>
      </x:c>
      <x:c r="AM6176" s="81" t="str">
        <x:f t="shared" si="317"/>
        <x:v/>
      </x:c>
      <x:c r="AN6176" s="81" t="str">
        <x:f t="shared" si="318"/>
        <x:v/>
      </x:c>
      <x:c r="AO6176" s="81" t="str">
        <x:f t="shared" si="319"/>
        <x:v/>
      </x:c>
      <x:c r="AP6176" s="81" t="str">
        <x:f t="shared" si="320"/>
        <x:v/>
      </x:c>
      <x:c r="AQ6176" s="81" t="str">
        <x:f t="shared" si="321"/>
        <x:v/>
      </x:c>
    </x:row>
    <x:row r="6177" spans="1:43">
      <x:c r="A6177" s="114" t="s">
        <x:v>1087</x:v>
      </x:c>
      <x:c r="B6177">
        <x:v>10073</x:v>
      </x:c>
      <x:c r="C6177">
        <x:v>2.26666666666667</x:v>
      </x:c>
      <x:c r="I6177" t="s">
        <x:v>894</x:v>
      </x:c>
      <x:c r="K6177" t="s">
        <x:v>133</x:v>
      </x:c>
      <x:c r="M6177" s="67"/>
      <x:c r="AG6177" s="80">
        <x:v>1</x:v>
      </x:c>
      <x:c r="AL6177" s="81">
        <x:v>10073</x:v>
      </x:c>
      <x:c r="AM6177" s="81" t="str">
        <x:f t="shared" si="317"/>
        <x:v/>
      </x:c>
      <x:c r="AN6177" s="81" t="str">
        <x:f t="shared" si="318"/>
        <x:v/>
      </x:c>
      <x:c r="AO6177" s="81" t="str">
        <x:f t="shared" si="319"/>
        <x:v/>
      </x:c>
      <x:c r="AP6177" s="81" t="str">
        <x:f t="shared" si="320"/>
        <x:v/>
      </x:c>
      <x:c r="AQ6177" s="81" t="str">
        <x:f t="shared" si="321"/>
        <x:v/>
      </x:c>
    </x:row>
    <x:row r="6178" spans="1:43">
      <x:c r="A6178" s="114" t="s">
        <x:v>1088</x:v>
      </x:c>
      <x:c r="B6178">
        <x:v>10073</x:v>
      </x:c>
      <x:c r="C6178">
        <x:v>2.36666666666667</x:v>
      </x:c>
      <x:c r="I6178" t="s">
        <x:v>928</x:v>
      </x:c>
      <x:c r="K6178" t="s">
        <x:v>133</x:v>
      </x:c>
      <x:c r="AG6178" s="80">
        <x:v>1</x:v>
      </x:c>
      <x:c r="AL6178" s="81">
        <x:v>10073</x:v>
      </x:c>
      <x:c r="AM6178" s="81" t="str">
        <x:f t="shared" si="317"/>
        <x:v/>
      </x:c>
      <x:c r="AN6178" s="81" t="str">
        <x:f t="shared" si="318"/>
        <x:v/>
      </x:c>
      <x:c r="AO6178" s="81" t="str">
        <x:f t="shared" si="319"/>
        <x:v/>
      </x:c>
      <x:c r="AP6178" s="81" t="str">
        <x:f t="shared" si="320"/>
        <x:v/>
      </x:c>
      <x:c r="AQ6178" s="81" t="str">
        <x:f t="shared" si="321"/>
        <x:v/>
      </x:c>
    </x:row>
    <x:row r="6179" spans="1:43">
      <x:c r="A6179" s="114" t="s">
        <x:v>1089</x:v>
      </x:c>
      <x:c r="B6179">
        <x:v>10073</x:v>
      </x:c>
      <x:c r="C6179">
        <x:v>2.46666666666667</x:v>
      </x:c>
      <x:c r="I6179" t="s">
        <x:v>104</x:v>
      </x:c>
      <x:c r="K6179" t="s">
        <x:v>133</x:v>
      </x:c>
      <x:c r="AG6179" s="80">
        <x:v>1</x:v>
      </x:c>
      <x:c r="AL6179" s="81">
        <x:v>10073</x:v>
      </x:c>
      <x:c r="AM6179" s="81" t="str">
        <x:f t="shared" si="317"/>
        <x:v/>
      </x:c>
      <x:c r="AN6179" s="81" t="str">
        <x:f t="shared" si="318"/>
        <x:v/>
      </x:c>
      <x:c r="AO6179" s="81" t="str">
        <x:f t="shared" si="319"/>
        <x:v/>
      </x:c>
      <x:c r="AP6179" s="81" t="str">
        <x:f t="shared" si="320"/>
        <x:v/>
      </x:c>
      <x:c r="AQ6179" s="81" t="str">
        <x:f t="shared" si="321"/>
        <x:v/>
      </x:c>
    </x:row>
    <x:row r="6180" spans="1:43">
      <x:c r="A6180" s="114" t="s">
        <x:v>1090</x:v>
      </x:c>
      <x:c r="B6180">
        <x:v>10073</x:v>
      </x:c>
      <x:c r="C6180">
        <x:v>2.6</x:v>
      </x:c>
      <x:c r="I6180" t="s">
        <x:v>100</x:v>
      </x:c>
      <x:c r="K6180" t="s">
        <x:v>133</x:v>
      </x:c>
      <x:c r="AG6180" s="80">
        <x:v>1</x:v>
      </x:c>
      <x:c r="AL6180" s="81">
        <x:v>10073</x:v>
      </x:c>
      <x:c r="AM6180" s="81" t="str">
        <x:f t="shared" si="317"/>
        <x:v/>
      </x:c>
      <x:c r="AN6180" s="81" t="str">
        <x:f t="shared" si="318"/>
        <x:v/>
      </x:c>
      <x:c r="AO6180" s="81" t="str">
        <x:f t="shared" si="319"/>
        <x:v/>
      </x:c>
      <x:c r="AP6180" s="81" t="str">
        <x:f t="shared" si="320"/>
        <x:v/>
      </x:c>
      <x:c r="AQ6180" s="81" t="str">
        <x:f t="shared" si="321"/>
        <x:v/>
      </x:c>
    </x:row>
    <x:row r="6181" spans="1:43">
      <x:c r="A6181" s="114" t="s">
        <x:v>1091</x:v>
      </x:c>
      <x:c r="B6181">
        <x:v>10073</x:v>
      </x:c>
      <x:c r="C6181">
        <x:v>2.73333333333333</x:v>
      </x:c>
      <x:c r="I6181" t="s">
        <x:v>894</x:v>
      </x:c>
      <x:c r="K6181" t="s">
        <x:v>133</x:v>
      </x:c>
      <x:c r="AG6181" s="80">
        <x:v>1</x:v>
      </x:c>
      <x:c r="AL6181" s="81">
        <x:v>10073</x:v>
      </x:c>
      <x:c r="AM6181" s="81" t="str">
        <x:f t="shared" si="317"/>
        <x:v/>
      </x:c>
      <x:c r="AN6181" s="81" t="str">
        <x:f t="shared" si="318"/>
        <x:v/>
      </x:c>
      <x:c r="AO6181" s="81" t="str">
        <x:f t="shared" si="319"/>
        <x:v/>
      </x:c>
      <x:c r="AP6181" s="81" t="str">
        <x:f t="shared" si="320"/>
        <x:v/>
      </x:c>
      <x:c r="AQ6181" s="81" t="str">
        <x:f t="shared" si="321"/>
        <x:v/>
      </x:c>
    </x:row>
    <x:row r="6182" spans="1:43">
      <x:c r="A6182" s="114" t="s">
        <x:v>1092</x:v>
      </x:c>
      <x:c r="B6182">
        <x:v>10074</x:v>
      </x:c>
      <x:c r="C6182">
        <x:v>2.7</x:v>
      </x:c>
      <x:c r="I6182" t="s">
        <x:v>104</x:v>
      </x:c>
      <x:c r="K6182" t="s">
        <x:v>697</x:v>
      </x:c>
      <x:c r="M6182">
        <x:v>713</x:v>
      </x:c>
      <x:c r="O6182" t="s">
        <x:v>101</x:v>
      </x:c>
      <x:c r="AL6182" s="81">
        <x:v>10074</x:v>
      </x:c>
      <x:c r="AM6182" s="81" t="str">
        <x:f t="shared" si="317"/>
        <x:v/>
      </x:c>
      <x:c r="AN6182" s="81" t="str">
        <x:f t="shared" si="318"/>
        <x:v/>
      </x:c>
      <x:c r="AO6182" s="81" t="str">
        <x:f t="shared" si="319"/>
        <x:v/>
      </x:c>
      <x:c r="AP6182" s="81" t="str">
        <x:f t="shared" si="320"/>
        <x:v/>
      </x:c>
      <x:c r="AQ6182" s="81" t="str">
        <x:f t="shared" si="321"/>
        <x:v/>
      </x:c>
    </x:row>
    <x:row r="6183" spans="1:43">
      <x:c r="A6183" s="114" t="s">
        <x:v>1093</x:v>
      </x:c>
      <x:c r="B6183">
        <x:v>10074</x:v>
      </x:c>
      <x:c r="C6183">
        <x:v>3</x:v>
      </x:c>
      <x:c r="I6183" t="s">
        <x:v>100</x:v>
      </x:c>
      <x:c r="K6183" t="s">
        <x:v>697</x:v>
      </x:c>
      <x:c r="AL6183" s="81">
        <x:v>10074</x:v>
      </x:c>
      <x:c r="AM6183" s="81" t="str">
        <x:f t="shared" ref="AM6183:AM6246" si="322">IF($F$7=2,$B$7,"")</x:f>
        <x:v/>
      </x:c>
      <x:c r="AN6183" s="81" t="str">
        <x:f t="shared" ref="AN6183:AN6246" si="323">IF($F$7=3,$B$7,"")</x:f>
        <x:v/>
      </x:c>
      <x:c r="AO6183" s="81" t="str">
        <x:f t="shared" ref="AO6183:AO6246" si="324">IF($F$7=4,$B$7,"")</x:f>
        <x:v/>
      </x:c>
      <x:c r="AP6183" s="81" t="str">
        <x:f t="shared" ref="AP6183:AP6246" si="325">IF($F$7=5,$B$7,"")</x:f>
        <x:v/>
      </x:c>
      <x:c r="AQ6183" s="81" t="str">
        <x:f t="shared" ref="AQ6183:AQ6246" si="326">IF($F$7=6,$B$7,"")</x:f>
        <x:v/>
      </x:c>
    </x:row>
    <x:row r="6184" spans="1:43">
      <x:c r="A6184" s="114" t="s">
        <x:v>1094</x:v>
      </x:c>
      <x:c r="B6184">
        <x:v>10074</x:v>
      </x:c>
      <x:c r="C6184">
        <x:v>3.3</x:v>
      </x:c>
      <x:c r="I6184" t="s">
        <x:v>894</x:v>
      </x:c>
      <x:c r="K6184" t="s">
        <x:v>697</x:v>
      </x:c>
      <x:c r="AL6184" s="81">
        <x:v>10074</x:v>
      </x:c>
      <x:c r="AM6184" s="81" t="str">
        <x:f t="shared" si="322"/>
        <x:v/>
      </x:c>
      <x:c r="AN6184" s="81" t="str">
        <x:f t="shared" si="323"/>
        <x:v/>
      </x:c>
      <x:c r="AO6184" s="81" t="str">
        <x:f t="shared" si="324"/>
        <x:v/>
      </x:c>
      <x:c r="AP6184" s="81" t="str">
        <x:f t="shared" si="325"/>
        <x:v/>
      </x:c>
      <x:c r="AQ6184" s="81" t="str">
        <x:f t="shared" si="326"/>
        <x:v/>
      </x:c>
    </x:row>
    <x:row r="6185" spans="1:43">
      <x:c r="A6185" s="114" t="s">
        <x:v>1095</x:v>
      </x:c>
      <x:c r="B6185">
        <x:v>10074</x:v>
      </x:c>
      <x:c r="C6185">
        <x:v>3.6</x:v>
      </x:c>
      <x:c r="I6185" t="s">
        <x:v>102</x:v>
      </x:c>
      <x:c r="K6185" t="s">
        <x:v>697</x:v>
      </x:c>
      <x:c r="AL6185" s="81">
        <x:v>10074</x:v>
      </x:c>
      <x:c r="AM6185" s="81" t="str">
        <x:f t="shared" si="322"/>
        <x:v/>
      </x:c>
      <x:c r="AN6185" s="81" t="str">
        <x:f t="shared" si="323"/>
        <x:v/>
      </x:c>
      <x:c r="AO6185" s="81" t="str">
        <x:f t="shared" si="324"/>
        <x:v/>
      </x:c>
      <x:c r="AP6185" s="81" t="str">
        <x:f t="shared" si="325"/>
        <x:v/>
      </x:c>
      <x:c r="AQ6185" s="81" t="str">
        <x:f t="shared" si="326"/>
        <x:v/>
      </x:c>
    </x:row>
    <x:row r="6186" spans="1:43">
      <x:c r="A6186" s="114" t="s">
        <x:v>1096</x:v>
      </x:c>
      <x:c r="B6186">
        <x:v>10074</x:v>
      </x:c>
      <x:c r="C6186">
        <x:v>3.9</x:v>
      </x:c>
      <x:c r="I6186" t="s">
        <x:v>104</x:v>
      </x:c>
      <x:c r="K6186" t="s">
        <x:v>697</x:v>
      </x:c>
      <x:c r="AL6186" s="81">
        <x:v>10074</x:v>
      </x:c>
      <x:c r="AM6186" s="81" t="str">
        <x:f t="shared" si="322"/>
        <x:v/>
      </x:c>
      <x:c r="AN6186" s="81" t="str">
        <x:f t="shared" si="323"/>
        <x:v/>
      </x:c>
      <x:c r="AO6186" s="81" t="str">
        <x:f t="shared" si="324"/>
        <x:v/>
      </x:c>
      <x:c r="AP6186" s="81" t="str">
        <x:f t="shared" si="325"/>
        <x:v/>
      </x:c>
      <x:c r="AQ6186" s="81" t="str">
        <x:f t="shared" si="326"/>
        <x:v/>
      </x:c>
    </x:row>
    <x:row r="6187" spans="1:43">
      <x:c r="A6187" s="114" t="s">
        <x:v>1097</x:v>
      </x:c>
      <x:c r="B6187">
        <x:v>10075</x:v>
      </x:c>
      <x:c r="C6187">
        <x:v>1.46666666666667</x:v>
      </x:c>
      <x:c r="I6187" t="s">
        <x:v>100</x:v>
      </x:c>
      <x:c r="K6187" t="s">
        <x:v>105</x:v>
      </x:c>
      <x:c r="M6187">
        <x:v>717</x:v>
      </x:c>
      <x:c r="O6187" t="s">
        <x:v>101</x:v>
      </x:c>
      <x:c r="AL6187" s="81">
        <x:v>10075</x:v>
      </x:c>
      <x:c r="AM6187" s="81" t="str">
        <x:f t="shared" si="322"/>
        <x:v/>
      </x:c>
      <x:c r="AN6187" s="81" t="str">
        <x:f t="shared" si="323"/>
        <x:v/>
      </x:c>
      <x:c r="AO6187" s="81" t="str">
        <x:f t="shared" si="324"/>
        <x:v/>
      </x:c>
      <x:c r="AP6187" s="81" t="str">
        <x:f t="shared" si="325"/>
        <x:v/>
      </x:c>
      <x:c r="AQ6187" s="81" t="str">
        <x:f t="shared" si="326"/>
        <x:v/>
      </x:c>
    </x:row>
    <x:row r="6188" spans="1:43">
      <x:c r="A6188" s="114" t="s">
        <x:v>1098</x:v>
      </x:c>
      <x:c r="B6188">
        <x:v>10076</x:v>
      </x:c>
      <x:c r="C6188">
        <x:v>0.833333333333333</x:v>
      </x:c>
      <x:c r="D6188">
        <x:v>1</x:v>
      </x:c>
      <x:c r="AG6188" s="80">
        <x:v>1</x:v>
      </x:c>
      <x:c r="AL6188" s="81" t="s">
        <x:v>1099</x:v>
      </x:c>
      <x:c r="AM6188" s="81" t="str">
        <x:f t="shared" si="322"/>
        <x:v/>
      </x:c>
      <x:c r="AN6188" s="81" t="str">
        <x:f t="shared" si="323"/>
        <x:v/>
      </x:c>
      <x:c r="AO6188" s="81" t="str">
        <x:f t="shared" si="324"/>
        <x:v/>
      </x:c>
      <x:c r="AP6188" s="81" t="str">
        <x:f t="shared" si="325"/>
        <x:v/>
      </x:c>
      <x:c r="AQ6188" s="81" t="str">
        <x:f t="shared" si="326"/>
        <x:v/>
      </x:c>
    </x:row>
    <x:row r="6189" spans="1:43">
      <x:c r="A6189" s="114" t="s">
        <x:v>1100</x:v>
      </x:c>
      <x:c r="B6189">
        <x:v>10076</x:v>
      </x:c>
      <x:c r="C6189">
        <x:v>0.983333333333333</x:v>
      </x:c>
      <x:c r="D6189">
        <x:v>1</x:v>
      </x:c>
      <x:c r="AG6189" s="80">
        <x:v>1</x:v>
      </x:c>
      <x:c r="AL6189" s="81" t="s">
        <x:v>1099</x:v>
      </x:c>
      <x:c r="AM6189" s="81" t="str">
        <x:f t="shared" si="322"/>
        <x:v/>
      </x:c>
      <x:c r="AN6189" s="81" t="str">
        <x:f t="shared" si="323"/>
        <x:v/>
      </x:c>
      <x:c r="AO6189" s="81" t="str">
        <x:f t="shared" si="324"/>
        <x:v/>
      </x:c>
      <x:c r="AP6189" s="81" t="str">
        <x:f t="shared" si="325"/>
        <x:v/>
      </x:c>
      <x:c r="AQ6189" s="81" t="str">
        <x:f t="shared" si="326"/>
        <x:v/>
      </x:c>
    </x:row>
    <x:row r="6190" spans="1:43">
      <x:c r="A6190" s="114" t="s">
        <x:v>1101</x:v>
      </x:c>
      <x:c r="B6190">
        <x:v>10076</x:v>
      </x:c>
      <x:c r="C6190">
        <x:v>1.13333333333333</x:v>
      </x:c>
      <x:c r="D6190">
        <x:v>1</x:v>
      </x:c>
      <x:c r="AG6190" s="80">
        <x:v>1</x:v>
      </x:c>
      <x:c r="AL6190" s="81" t="s">
        <x:v>1099</x:v>
      </x:c>
      <x:c r="AM6190" s="81" t="str">
        <x:f t="shared" si="322"/>
        <x:v/>
      </x:c>
      <x:c r="AN6190" s="81" t="str">
        <x:f t="shared" si="323"/>
        <x:v/>
      </x:c>
      <x:c r="AO6190" s="81" t="str">
        <x:f t="shared" si="324"/>
        <x:v/>
      </x:c>
      <x:c r="AP6190" s="81" t="str">
        <x:f t="shared" si="325"/>
        <x:v/>
      </x:c>
      <x:c r="AQ6190" s="81" t="str">
        <x:f t="shared" si="326"/>
        <x:v/>
      </x:c>
    </x:row>
    <x:row r="6191" spans="1:43">
      <x:c r="A6191" s="114" t="s">
        <x:v>1102</x:v>
      </x:c>
      <x:c r="B6191">
        <x:v>10076</x:v>
      </x:c>
      <x:c r="C6191">
        <x:v>1.33333333333333</x:v>
      </x:c>
      <x:c r="I6191" t="s">
        <x:v>102</x:v>
      </x:c>
      <x:c r="K6191" t="s">
        <x:v>234</x:v>
      </x:c>
      <x:c r="M6191">
        <x:v>718</x:v>
      </x:c>
      <x:c r="O6191" t="s">
        <x:v>101</x:v>
      </x:c>
      <x:c r="AG6191" s="80">
        <x:v>2</x:v>
      </x:c>
      <x:c r="AL6191" s="81">
        <x:v>10076</x:v>
      </x:c>
      <x:c r="AM6191" s="81" t="str">
        <x:f t="shared" si="322"/>
        <x:v/>
      </x:c>
      <x:c r="AN6191" s="81" t="str">
        <x:f t="shared" si="323"/>
        <x:v/>
      </x:c>
      <x:c r="AO6191" s="81" t="str">
        <x:f t="shared" si="324"/>
        <x:v/>
      </x:c>
      <x:c r="AP6191" s="81" t="str">
        <x:f t="shared" si="325"/>
        <x:v/>
      </x:c>
      <x:c r="AQ6191" s="81" t="str">
        <x:f t="shared" si="326"/>
        <x:v/>
      </x:c>
    </x:row>
    <x:row r="6192" spans="1:43">
      <x:c r="A6192" s="114" t="s">
        <x:v>1103</x:v>
      </x:c>
      <x:c r="B6192">
        <x:v>10077</x:v>
      </x:c>
      <x:c r="C6192">
        <x:v>4.1</x:v>
      </x:c>
      <x:c r="I6192" t="s">
        <x:v>112</x:v>
      </x:c>
      <x:c r="M6192">
        <x:v>719</x:v>
      </x:c>
      <x:c r="O6192" t="s">
        <x:v>1104</x:v>
      </x:c>
      <x:c r="AL6192" s="81">
        <x:v>10077</x:v>
      </x:c>
      <x:c r="AM6192" s="81" t="str">
        <x:f t="shared" si="322"/>
        <x:v/>
      </x:c>
      <x:c r="AN6192" s="81" t="str">
        <x:f t="shared" si="323"/>
        <x:v/>
      </x:c>
      <x:c r="AO6192" s="81" t="str">
        <x:f t="shared" si="324"/>
        <x:v/>
      </x:c>
      <x:c r="AP6192" s="81" t="str">
        <x:f t="shared" si="325"/>
        <x:v/>
      </x:c>
      <x:c r="AQ6192" s="81" t="str">
        <x:f t="shared" si="326"/>
        <x:v/>
      </x:c>
    </x:row>
    <x:row r="6193" spans="1:43">
      <x:c r="A6193" s="114" t="s">
        <x:v>1105</x:v>
      </x:c>
      <x:c r="B6193">
        <x:v>10077</x:v>
      </x:c>
      <x:c r="C6193">
        <x:v>4.56666666666667</x:v>
      </x:c>
      <x:c r="D6193">
        <x:v>1</x:v>
      </x:c>
      <x:c r="AL6193" s="81" t="s">
        <x:v>1106</x:v>
      </x:c>
      <x:c r="AM6193" s="81" t="str">
        <x:f t="shared" si="322"/>
        <x:v/>
      </x:c>
      <x:c r="AN6193" s="81" t="str">
        <x:f t="shared" si="323"/>
        <x:v/>
      </x:c>
      <x:c r="AO6193" s="81" t="str">
        <x:f t="shared" si="324"/>
        <x:v/>
      </x:c>
      <x:c r="AP6193" s="81" t="str">
        <x:f t="shared" si="325"/>
        <x:v/>
      </x:c>
      <x:c r="AQ6193" s="81" t="str">
        <x:f t="shared" si="326"/>
        <x:v/>
      </x:c>
    </x:row>
    <x:row r="6194" spans="1:43">
      <x:c r="A6194" s="114" t="s">
        <x:v>1107</x:v>
      </x:c>
      <x:c r="B6194">
        <x:v>10078</x:v>
      </x:c>
      <x:c r="C6194">
        <x:v>0.433333333333333</x:v>
      </x:c>
      <x:c r="I6194" t="s">
        <x:v>100</x:v>
      </x:c>
      <x:c r="K6194" t="s">
        <x:v>171</x:v>
      </x:c>
      <x:c r="M6194">
        <x:v>229</x:v>
      </x:c>
      <x:c r="O6194" t="s">
        <x:v>101</x:v>
      </x:c>
      <x:c r="AL6194" s="81">
        <x:v>10078</x:v>
      </x:c>
      <x:c r="AM6194" s="81" t="str">
        <x:f t="shared" si="322"/>
        <x:v/>
      </x:c>
      <x:c r="AN6194" s="81" t="str">
        <x:f t="shared" si="323"/>
        <x:v/>
      </x:c>
      <x:c r="AO6194" s="81" t="str">
        <x:f t="shared" si="324"/>
        <x:v/>
      </x:c>
      <x:c r="AP6194" s="81" t="str">
        <x:f t="shared" si="325"/>
        <x:v/>
      </x:c>
      <x:c r="AQ6194" s="81" t="str">
        <x:f t="shared" si="326"/>
        <x:v/>
      </x:c>
    </x:row>
    <x:row r="6195" spans="1:43">
      <x:c r="A6195" s="114" t="s">
        <x:v>1108</x:v>
      </x:c>
      <x:c r="B6195">
        <x:v>10078</x:v>
      </x:c>
      <x:c r="C6195">
        <x:v>0.766666666666667</x:v>
      </x:c>
      <x:c r="I6195" t="s">
        <x:v>102</x:v>
      </x:c>
      <x:c r="K6195" t="s">
        <x:v>171</x:v>
      </x:c>
      <x:c r="M6195">
        <x:v>121</x:v>
      </x:c>
      <x:c r="O6195" t="s">
        <x:v>1109</x:v>
      </x:c>
      <x:c r="AL6195" s="81">
        <x:v>10078</x:v>
      </x:c>
      <x:c r="AM6195" s="81" t="str">
        <x:f t="shared" si="322"/>
        <x:v/>
      </x:c>
      <x:c r="AN6195" s="81" t="str">
        <x:f t="shared" si="323"/>
        <x:v/>
      </x:c>
      <x:c r="AO6195" s="81" t="str">
        <x:f t="shared" si="324"/>
        <x:v/>
      </x:c>
      <x:c r="AP6195" s="81" t="str">
        <x:f t="shared" si="325"/>
        <x:v/>
      </x:c>
      <x:c r="AQ6195" s="81" t="str">
        <x:f t="shared" si="326"/>
        <x:v/>
      </x:c>
    </x:row>
    <x:row r="6196" spans="1:43">
      <x:c r="A6196" s="114" t="s">
        <x:v>1110</x:v>
      </x:c>
      <x:c r="B6196">
        <x:v>10079</x:v>
      </x:c>
      <x:c r="C6196">
        <x:v>0.833333333333333</x:v>
      </x:c>
      <x:c r="I6196" t="s">
        <x:v>103</x:v>
      </x:c>
      <x:c r="K6196" t="s">
        <x:v>171</x:v>
      </x:c>
      <x:c r="M6196">
        <x:v>724</x:v>
      </x:c>
      <x:c r="O6196" t="s">
        <x:v>101</x:v>
      </x:c>
      <x:c r="U6196">
        <x:v>439</x:v>
      </x:c>
      <x:c r="W6196" t="s">
        <x:v>114</x:v>
      </x:c>
      <x:c r="X6196">
        <x:v>4</x:v>
      </x:c>
      <x:c r="Y6196">
        <x:v>0</x:v>
      </x:c>
      <x:c r="Z6196" t="s">
        <x:v>1111</x:v>
      </x:c>
      <x:c r="AA6196">
        <x:v>12</x:v>
      </x:c>
      <x:c r="AD6196" t="s">
        <x:v>1109</x:v>
      </x:c>
      <x:c r="AG6196" s="80">
        <x:v>2</x:v>
      </x:c>
      <x:c r="AL6196" s="81">
        <x:v>10079</x:v>
      </x:c>
      <x:c r="AM6196" s="81" t="str">
        <x:f t="shared" si="322"/>
        <x:v/>
      </x:c>
      <x:c r="AN6196" s="81" t="str">
        <x:f t="shared" si="323"/>
        <x:v/>
      </x:c>
      <x:c r="AO6196" s="81" t="str">
        <x:f t="shared" si="324"/>
        <x:v/>
      </x:c>
      <x:c r="AP6196" s="81" t="str">
        <x:f t="shared" si="325"/>
        <x:v/>
      </x:c>
      <x:c r="AQ6196" s="81" t="str">
        <x:f t="shared" si="326"/>
        <x:v/>
      </x:c>
    </x:row>
    <x:row r="6197" spans="1:43">
      <x:c r="A6197" s="114" t="s">
        <x:v>1112</x:v>
      </x:c>
      <x:c r="B6197">
        <x:v>10079</x:v>
      </x:c>
      <x:c r="C6197">
        <x:v>0.983333333333333</x:v>
      </x:c>
      <x:c r="I6197" t="s">
        <x:v>102</x:v>
      </x:c>
      <x:c r="K6197" t="s">
        <x:v>171</x:v>
      </x:c>
      <x:c r="M6197">
        <x:v>724</x:v>
      </x:c>
      <x:c r="O6197" t="s">
        <x:v>101</x:v>
      </x:c>
      <x:c r="U6197">
        <x:v>439</x:v>
      </x:c>
      <x:c r="W6197" t="s">
        <x:v>114</x:v>
      </x:c>
      <x:c r="X6197">
        <x:v>4</x:v>
      </x:c>
      <x:c r="Y6197">
        <x:v>0</x:v>
      </x:c>
      <x:c r="Z6197" t="s">
        <x:v>1111</x:v>
      </x:c>
      <x:c r="AA6197">
        <x:v>12</x:v>
      </x:c>
      <x:c r="AD6197" t="s">
        <x:v>1109</x:v>
      </x:c>
      <x:c r="AG6197" s="80">
        <x:v>2</x:v>
      </x:c>
      <x:c r="AL6197" s="81">
        <x:v>10079</x:v>
      </x:c>
      <x:c r="AM6197" s="81" t="str">
        <x:f t="shared" si="322"/>
        <x:v/>
      </x:c>
      <x:c r="AN6197" s="81" t="str">
        <x:f t="shared" si="323"/>
        <x:v/>
      </x:c>
      <x:c r="AO6197" s="81" t="str">
        <x:f t="shared" si="324"/>
        <x:v/>
      </x:c>
      <x:c r="AP6197" s="81" t="str">
        <x:f t="shared" si="325"/>
        <x:v/>
      </x:c>
      <x:c r="AQ6197" s="81" t="str">
        <x:f t="shared" si="326"/>
        <x:v/>
      </x:c>
    </x:row>
    <x:row r="6198" spans="1:43">
      <x:c r="A6198" s="114" t="s">
        <x:v>1113</x:v>
      </x:c>
      <x:c r="B6198">
        <x:v>10080</x:v>
      </x:c>
      <x:c r="C6198">
        <x:v>0.666666666666667</x:v>
      </x:c>
      <x:c r="I6198" t="s">
        <x:v>104</x:v>
      </x:c>
      <x:c r="K6198" t="s">
        <x:v>171</x:v>
      </x:c>
      <x:c r="M6198">
        <x:v>229</x:v>
      </x:c>
      <x:c r="O6198" t="s">
        <x:v>101</x:v>
      </x:c>
      <x:c r="AL6198" s="81">
        <x:v>10080</x:v>
      </x:c>
      <x:c r="AM6198" s="81" t="str">
        <x:f t="shared" si="322"/>
        <x:v/>
      </x:c>
      <x:c r="AN6198" s="81" t="str">
        <x:f t="shared" si="323"/>
        <x:v/>
      </x:c>
      <x:c r="AO6198" s="81" t="str">
        <x:f t="shared" si="324"/>
        <x:v/>
      </x:c>
      <x:c r="AP6198" s="81" t="str">
        <x:f t="shared" si="325"/>
        <x:v/>
      </x:c>
      <x:c r="AQ6198" s="81" t="str">
        <x:f t="shared" si="326"/>
        <x:v/>
      </x:c>
    </x:row>
    <x:row r="6199" spans="1:43">
      <x:c r="A6199" s="114" t="s">
        <x:v>1114</x:v>
      </x:c>
      <x:c r="B6199">
        <x:v>10080</x:v>
      </x:c>
      <x:c r="C6199">
        <x:v>1.8</x:v>
      </x:c>
      <x:c r="I6199" t="s">
        <x:v>100</x:v>
      </x:c>
      <x:c r="K6199" t="s">
        <x:v>171</x:v>
      </x:c>
      <x:c r="M6199">
        <x:v>229</x:v>
      </x:c>
      <x:c r="O6199" t="s">
        <x:v>101</x:v>
      </x:c>
      <x:c r="AL6199" s="81">
        <x:v>10080</x:v>
      </x:c>
      <x:c r="AM6199" s="81" t="str">
        <x:f t="shared" si="322"/>
        <x:v/>
      </x:c>
      <x:c r="AN6199" s="81" t="str">
        <x:f t="shared" si="323"/>
        <x:v/>
      </x:c>
      <x:c r="AO6199" s="81" t="str">
        <x:f t="shared" si="324"/>
        <x:v/>
      </x:c>
      <x:c r="AP6199" s="81" t="str">
        <x:f t="shared" si="325"/>
        <x:v/>
      </x:c>
      <x:c r="AQ6199" s="81" t="str">
        <x:f t="shared" si="326"/>
        <x:v/>
      </x:c>
    </x:row>
    <x:row r="6200" spans="1:43">
      <x:c r="A6200" s="114" t="s">
        <x:v>1115</x:v>
      </x:c>
      <x:c r="B6200">
        <x:v>10081</x:v>
      </x:c>
      <x:c r="C6200">
        <x:v>0.52</x:v>
      </x:c>
      <x:c r="I6200" t="s">
        <x:v>100</x:v>
      </x:c>
      <x:c r="K6200" t="s">
        <x:v>133</x:v>
      </x:c>
      <x:c r="M6200">
        <x:v>604</x:v>
      </x:c>
      <x:c r="O6200" t="s">
        <x:v>101</x:v>
      </x:c>
      <x:c r="AL6200" s="81">
        <x:v>10081</x:v>
      </x:c>
      <x:c r="AM6200" s="81" t="str">
        <x:f t="shared" si="322"/>
        <x:v/>
      </x:c>
      <x:c r="AN6200" s="81" t="str">
        <x:f t="shared" si="323"/>
        <x:v/>
      </x:c>
      <x:c r="AO6200" s="81" t="str">
        <x:f t="shared" si="324"/>
        <x:v/>
      </x:c>
      <x:c r="AP6200" s="81" t="str">
        <x:f t="shared" si="325"/>
        <x:v/>
      </x:c>
      <x:c r="AQ6200" s="81" t="str">
        <x:f t="shared" si="326"/>
        <x:v/>
      </x:c>
    </x:row>
    <x:row r="6201" spans="1:43">
      <x:c r="A6201" s="114" t="s">
        <x:v>1116</x:v>
      </x:c>
      <x:c r="B6201">
        <x:v>10081</x:v>
      </x:c>
      <x:c r="C6201">
        <x:v>0.79</x:v>
      </x:c>
      <x:c r="I6201" t="s">
        <x:v>102</x:v>
      </x:c>
      <x:c r="K6201" t="s">
        <x:v>133</x:v>
      </x:c>
      <x:c r="M6201">
        <x:v>604</x:v>
      </x:c>
      <x:c r="O6201" t="s">
        <x:v>101</x:v>
      </x:c>
      <x:c r="AL6201" s="81">
        <x:v>10081</x:v>
      </x:c>
      <x:c r="AM6201" s="81" t="str">
        <x:f t="shared" si="322"/>
        <x:v/>
      </x:c>
      <x:c r="AN6201" s="81" t="str">
        <x:f t="shared" si="323"/>
        <x:v/>
      </x:c>
      <x:c r="AO6201" s="81" t="str">
        <x:f t="shared" si="324"/>
        <x:v/>
      </x:c>
      <x:c r="AP6201" s="81" t="str">
        <x:f t="shared" si="325"/>
        <x:v/>
      </x:c>
      <x:c r="AQ6201" s="81" t="str">
        <x:f t="shared" si="326"/>
        <x:v/>
      </x:c>
    </x:row>
    <x:row r="6202" spans="1:43">
      <x:c r="A6202" s="114" t="s">
        <x:v>1117</x:v>
      </x:c>
      <x:c r="B6202">
        <x:v>10082</x:v>
      </x:c>
      <x:c r="C6202">
        <x:v>0.95</x:v>
      </x:c>
      <x:c r="I6202" t="s">
        <x:v>102</x:v>
      </x:c>
      <x:c r="K6202" t="s">
        <x:v>171</x:v>
      </x:c>
      <x:c r="M6202">
        <x:v>604</x:v>
      </x:c>
      <x:c r="O6202" t="s">
        <x:v>101</x:v>
      </x:c>
      <x:c r="AG6202" s="80">
        <x:v>2</x:v>
      </x:c>
      <x:c r="AL6202" s="81">
        <x:v>10082</x:v>
      </x:c>
      <x:c r="AM6202" s="81" t="str">
        <x:f t="shared" si="322"/>
        <x:v/>
      </x:c>
      <x:c r="AN6202" s="81" t="str">
        <x:f t="shared" si="323"/>
        <x:v/>
      </x:c>
      <x:c r="AO6202" s="81" t="str">
        <x:f t="shared" si="324"/>
        <x:v/>
      </x:c>
      <x:c r="AP6202" s="81" t="str">
        <x:f t="shared" si="325"/>
        <x:v/>
      </x:c>
      <x:c r="AQ6202" s="81" t="str">
        <x:f t="shared" si="326"/>
        <x:v/>
      </x:c>
    </x:row>
    <x:row r="6203" spans="1:43">
      <x:c r="A6203" s="114" t="s">
        <x:v>1118</x:v>
      </x:c>
      <x:c r="B6203">
        <x:v>10082</x:v>
      </x:c>
      <x:c r="C6203">
        <x:v>1.75</x:v>
      </x:c>
      <x:c r="I6203" t="s">
        <x:v>100</x:v>
      </x:c>
      <x:c r="K6203" t="s">
        <x:v>171</x:v>
      </x:c>
      <x:c r="M6203">
        <x:v>604</x:v>
      </x:c>
      <x:c r="O6203" t="s">
        <x:v>101</x:v>
      </x:c>
      <x:c r="AG6203" s="80">
        <x:v>2</x:v>
      </x:c>
      <x:c r="AL6203" s="81">
        <x:v>10082</x:v>
      </x:c>
      <x:c r="AM6203" s="81" t="str">
        <x:f t="shared" si="322"/>
        <x:v/>
      </x:c>
      <x:c r="AN6203" s="81" t="str">
        <x:f t="shared" si="323"/>
        <x:v/>
      </x:c>
      <x:c r="AO6203" s="81" t="str">
        <x:f t="shared" si="324"/>
        <x:v/>
      </x:c>
      <x:c r="AP6203" s="81" t="str">
        <x:f t="shared" si="325"/>
        <x:v/>
      </x:c>
      <x:c r="AQ6203" s="81" t="str">
        <x:f t="shared" si="326"/>
        <x:v/>
      </x:c>
    </x:row>
    <x:row r="6204" spans="1:43">
      <x:c r="A6204" s="114" t="s">
        <x:v>1119</x:v>
      </x:c>
      <x:c r="B6204">
        <x:v>10083</x:v>
      </x:c>
      <x:c r="C6204">
        <x:v>0.4</x:v>
      </x:c>
      <x:c r="I6204" t="s">
        <x:v>100</x:v>
      </x:c>
      <x:c r="K6204" t="s">
        <x:v>133</x:v>
      </x:c>
      <x:c r="M6204" s="67">
        <x:v>231</x:v>
      </x:c>
      <x:c r="O6204" t="s">
        <x:v>101</x:v>
      </x:c>
      <x:c r="AG6204" s="80">
        <x:v>1</x:v>
      </x:c>
      <x:c r="AL6204" s="81">
        <x:v>10083</x:v>
      </x:c>
      <x:c r="AM6204" s="81" t="str">
        <x:f t="shared" si="322"/>
        <x:v/>
      </x:c>
      <x:c r="AN6204" s="81" t="str">
        <x:f t="shared" si="323"/>
        <x:v/>
      </x:c>
      <x:c r="AO6204" s="81" t="str">
        <x:f t="shared" si="324"/>
        <x:v/>
      </x:c>
      <x:c r="AP6204" s="81" t="str">
        <x:f t="shared" si="325"/>
        <x:v/>
      </x:c>
      <x:c r="AQ6204" s="81" t="str">
        <x:f t="shared" si="326"/>
        <x:v/>
      </x:c>
    </x:row>
    <x:row r="6205" spans="1:43">
      <x:c r="A6205" s="114" t="s">
        <x:v>1120</x:v>
      </x:c>
      <x:c r="B6205">
        <x:v>10083</x:v>
      </x:c>
      <x:c r="C6205">
        <x:v>0.766666666666667</x:v>
      </x:c>
      <x:c r="I6205" t="s">
        <x:v>102</x:v>
      </x:c>
      <x:c r="K6205" t="s">
        <x:v>133</x:v>
      </x:c>
      <x:c r="M6205" s="67">
        <x:v>231</x:v>
      </x:c>
      <x:c r="O6205" t="s">
        <x:v>101</x:v>
      </x:c>
      <x:c r="AG6205" s="80">
        <x:v>1</x:v>
      </x:c>
      <x:c r="AL6205" s="81">
        <x:v>10083</x:v>
      </x:c>
      <x:c r="AM6205" s="81" t="str">
        <x:f t="shared" si="322"/>
        <x:v/>
      </x:c>
      <x:c r="AN6205" s="81" t="str">
        <x:f t="shared" si="323"/>
        <x:v/>
      </x:c>
      <x:c r="AO6205" s="81" t="str">
        <x:f t="shared" si="324"/>
        <x:v/>
      </x:c>
      <x:c r="AP6205" s="81" t="str">
        <x:f t="shared" si="325"/>
        <x:v/>
      </x:c>
      <x:c r="AQ6205" s="81" t="str">
        <x:f t="shared" si="326"/>
        <x:v/>
      </x:c>
    </x:row>
    <x:row r="6206" spans="1:43">
      <x:c r="A6206" s="114" t="s">
        <x:v>1121</x:v>
      </x:c>
      <x:c r="B6206">
        <x:v>10084</x:v>
      </x:c>
      <x:c r="C6206">
        <x:v>0.366666666666667</x:v>
      </x:c>
      <x:c r="I6206" t="s">
        <x:v>103</x:v>
      </x:c>
      <x:c r="K6206" t="s">
        <x:v>133</x:v>
      </x:c>
      <x:c r="M6206">
        <x:v>438</x:v>
      </x:c>
      <x:c r="O6206" t="s">
        <x:v>101</x:v>
      </x:c>
      <x:c r="AG6206" s="80">
        <x:v>2</x:v>
      </x:c>
      <x:c r="AL6206" s="81">
        <x:v>10084</x:v>
      </x:c>
      <x:c r="AM6206" s="81" t="str">
        <x:f t="shared" si="322"/>
        <x:v/>
      </x:c>
      <x:c r="AN6206" s="81" t="str">
        <x:f t="shared" si="323"/>
        <x:v/>
      </x:c>
      <x:c r="AO6206" s="81" t="str">
        <x:f t="shared" si="324"/>
        <x:v/>
      </x:c>
      <x:c r="AP6206" s="81" t="str">
        <x:f t="shared" si="325"/>
        <x:v/>
      </x:c>
      <x:c r="AQ6206" s="81" t="str">
        <x:f t="shared" si="326"/>
        <x:v/>
      </x:c>
    </x:row>
    <x:row r="6207" spans="1:43">
      <x:c r="A6207" s="114" t="s">
        <x:v>1122</x:v>
      </x:c>
      <x:c r="B6207">
        <x:v>10084</x:v>
      </x:c>
      <x:c r="C6207">
        <x:v>0.866666666666667</x:v>
      </x:c>
      <x:c r="I6207" t="s">
        <x:v>104</x:v>
      </x:c>
      <x:c r="K6207" t="s">
        <x:v>133</x:v>
      </x:c>
      <x:c r="M6207">
        <x:v>438</x:v>
      </x:c>
      <x:c r="O6207" t="s">
        <x:v>101</x:v>
      </x:c>
      <x:c r="AG6207" s="80">
        <x:v>2</x:v>
      </x:c>
      <x:c r="AL6207" s="81">
        <x:v>10084</x:v>
      </x:c>
      <x:c r="AM6207" s="81" t="str">
        <x:f t="shared" si="322"/>
        <x:v/>
      </x:c>
      <x:c r="AN6207" s="81" t="str">
        <x:f t="shared" si="323"/>
        <x:v/>
      </x:c>
      <x:c r="AO6207" s="81" t="str">
        <x:f t="shared" si="324"/>
        <x:v/>
      </x:c>
      <x:c r="AP6207" s="81" t="str">
        <x:f t="shared" si="325"/>
        <x:v/>
      </x:c>
      <x:c r="AQ6207" s="81" t="str">
        <x:f t="shared" si="326"/>
        <x:v/>
      </x:c>
    </x:row>
    <x:row r="6208" spans="1:43">
      <x:c r="A6208" s="114" t="s">
        <x:v>1123</x:v>
      </x:c>
      <x:c r="B6208">
        <x:v>10085</x:v>
      </x:c>
      <x:c r="C6208">
        <x:v>0.3</x:v>
      </x:c>
      <x:c r="I6208" t="s">
        <x:v>100</x:v>
      </x:c>
      <x:c r="K6208" t="s">
        <x:v>387</x:v>
      </x:c>
      <x:c r="AG6208" s="80">
        <x:v>2</x:v>
      </x:c>
      <x:c r="AL6208" s="81">
        <x:v>10085</x:v>
      </x:c>
      <x:c r="AM6208" s="81" t="str">
        <x:f t="shared" si="322"/>
        <x:v/>
      </x:c>
      <x:c r="AN6208" s="81" t="str">
        <x:f t="shared" si="323"/>
        <x:v/>
      </x:c>
      <x:c r="AO6208" s="81" t="str">
        <x:f t="shared" si="324"/>
        <x:v/>
      </x:c>
      <x:c r="AP6208" s="81" t="str">
        <x:f t="shared" si="325"/>
        <x:v/>
      </x:c>
      <x:c r="AQ6208" s="81" t="str">
        <x:f t="shared" si="326"/>
        <x:v/>
      </x:c>
    </x:row>
    <x:row r="6209" spans="1:43">
      <x:c r="A6209" s="114" t="s">
        <x:v>1124</x:v>
      </x:c>
      <x:c r="B6209">
        <x:v>10085</x:v>
      </x:c>
      <x:c r="C6209">
        <x:v>0.733333333333333</x:v>
      </x:c>
      <x:c r="I6209" t="s">
        <x:v>102</x:v>
      </x:c>
      <x:c r="K6209" t="s">
        <x:v>387</x:v>
      </x:c>
      <x:c r="AG6209" s="80">
        <x:v>2</x:v>
      </x:c>
      <x:c r="AL6209" s="81">
        <x:v>10085</x:v>
      </x:c>
      <x:c r="AM6209" s="81" t="str">
        <x:f t="shared" si="322"/>
        <x:v/>
      </x:c>
      <x:c r="AN6209" s="81" t="str">
        <x:f t="shared" si="323"/>
        <x:v/>
      </x:c>
      <x:c r="AO6209" s="81" t="str">
        <x:f t="shared" si="324"/>
        <x:v/>
      </x:c>
      <x:c r="AP6209" s="81" t="str">
        <x:f t="shared" si="325"/>
        <x:v/>
      </x:c>
      <x:c r="AQ6209" s="81" t="str">
        <x:f t="shared" si="326"/>
        <x:v/>
      </x:c>
    </x:row>
    <x:row r="6210" spans="1:43">
      <x:c r="A6210" s="114" t="s">
        <x:v>1125</x:v>
      </x:c>
      <x:c r="B6210">
        <x:v>10086</x:v>
      </x:c>
      <x:c r="C6210">
        <x:v>1.33333333333333</x:v>
      </x:c>
      <x:c r="I6210" t="s">
        <x:v>102</x:v>
      </x:c>
      <x:c r="M6210">
        <x:v>99</x:v>
      </x:c>
      <x:c r="O6210" t="s">
        <x:v>101</x:v>
      </x:c>
      <x:c r="AL6210" s="81">
        <x:v>10086</x:v>
      </x:c>
      <x:c r="AM6210" s="81" t="str">
        <x:f t="shared" si="322"/>
        <x:v/>
      </x:c>
      <x:c r="AN6210" s="81" t="str">
        <x:f t="shared" si="323"/>
        <x:v/>
      </x:c>
      <x:c r="AO6210" s="81" t="str">
        <x:f t="shared" si="324"/>
        <x:v/>
      </x:c>
      <x:c r="AP6210" s="81" t="str">
        <x:f t="shared" si="325"/>
        <x:v/>
      </x:c>
      <x:c r="AQ6210" s="81" t="str">
        <x:f t="shared" si="326"/>
        <x:v/>
      </x:c>
    </x:row>
    <x:row r="6211" spans="1:43">
      <x:c r="A6211" s="114" t="s">
        <x:v>1126</x:v>
      </x:c>
      <x:c r="B6211">
        <x:v>10086</x:v>
      </x:c>
      <x:c r="C6211">
        <x:v>2</x:v>
      </x:c>
      <x:c r="I6211" t="s">
        <x:v>100</x:v>
      </x:c>
      <x:c r="M6211">
        <x:v>99</x:v>
      </x:c>
      <x:c r="O6211" t="s">
        <x:v>101</x:v>
      </x:c>
      <x:c r="AL6211" s="81">
        <x:v>10086</x:v>
      </x:c>
      <x:c r="AM6211" s="81" t="str">
        <x:f t="shared" si="322"/>
        <x:v/>
      </x:c>
      <x:c r="AN6211" s="81" t="str">
        <x:f t="shared" si="323"/>
        <x:v/>
      </x:c>
      <x:c r="AO6211" s="81" t="str">
        <x:f t="shared" si="324"/>
        <x:v/>
      </x:c>
      <x:c r="AP6211" s="81" t="str">
        <x:f t="shared" si="325"/>
        <x:v/>
      </x:c>
      <x:c r="AQ6211" s="81" t="str">
        <x:f t="shared" si="326"/>
        <x:v/>
      </x:c>
    </x:row>
    <x:row r="6212" spans="1:43">
      <x:c r="A6212" s="114" t="s">
        <x:v>1127</x:v>
      </x:c>
      <x:c r="B6212">
        <x:v>10087</x:v>
      </x:c>
      <x:c r="C6212">
        <x:v>0.333333333333333</x:v>
      </x:c>
      <x:c r="I6212" t="s">
        <x:v>104</x:v>
      </x:c>
      <x:c r="K6212" t="s">
        <x:v>133</x:v>
      </x:c>
      <x:c r="M6212">
        <x:v>231</x:v>
      </x:c>
      <x:c r="O6212" t="s">
        <x:v>101</x:v>
      </x:c>
      <x:c r="AL6212" s="81">
        <x:v>10087</x:v>
      </x:c>
      <x:c r="AM6212" s="81" t="str">
        <x:f t="shared" si="322"/>
        <x:v/>
      </x:c>
      <x:c r="AN6212" s="81" t="str">
        <x:f t="shared" si="323"/>
        <x:v/>
      </x:c>
      <x:c r="AO6212" s="81" t="str">
        <x:f t="shared" si="324"/>
        <x:v/>
      </x:c>
      <x:c r="AP6212" s="81" t="str">
        <x:f t="shared" si="325"/>
        <x:v/>
      </x:c>
      <x:c r="AQ6212" s="81" t="str">
        <x:f t="shared" si="326"/>
        <x:v/>
      </x:c>
    </x:row>
    <x:row r="6213" spans="1:43">
      <x:c r="A6213" s="114" t="s">
        <x:v>1128</x:v>
      </x:c>
      <x:c r="B6213">
        <x:v>10087</x:v>
      </x:c>
      <x:c r="C6213">
        <x:v>0.566666666666667</x:v>
      </x:c>
      <x:c r="I6213" t="s">
        <x:v>103</x:v>
      </x:c>
      <x:c r="K6213" t="s">
        <x:v>133</x:v>
      </x:c>
      <x:c r="M6213">
        <x:v>231</x:v>
      </x:c>
      <x:c r="O6213" t="s">
        <x:v>101</x:v>
      </x:c>
      <x:c r="AL6213" s="81">
        <x:v>10087</x:v>
      </x:c>
      <x:c r="AM6213" s="81" t="str">
        <x:f t="shared" si="322"/>
        <x:v/>
      </x:c>
      <x:c r="AN6213" s="81" t="str">
        <x:f t="shared" si="323"/>
        <x:v/>
      </x:c>
      <x:c r="AO6213" s="81" t="str">
        <x:f t="shared" si="324"/>
        <x:v/>
      </x:c>
      <x:c r="AP6213" s="81" t="str">
        <x:f t="shared" si="325"/>
        <x:v/>
      </x:c>
      <x:c r="AQ6213" s="81" t="str">
        <x:f t="shared" si="326"/>
        <x:v/>
      </x:c>
    </x:row>
    <x:row r="6214" spans="1:43">
      <x:c r="A6214" s="114" t="s">
        <x:v>1129</x:v>
      </x:c>
      <x:c r="B6214">
        <x:v>10087</x:v>
      </x:c>
      <x:c r="C6214">
        <x:v>1.66666666666667</x:v>
      </x:c>
      <x:c r="I6214" t="s">
        <x:v>100</x:v>
      </x:c>
      <x:c r="K6214" t="s">
        <x:v>133</x:v>
      </x:c>
      <x:c r="M6214">
        <x:v>231</x:v>
      </x:c>
      <x:c r="O6214" t="s">
        <x:v>101</x:v>
      </x:c>
      <x:c r="AG6214" s="80">
        <x:v>2</x:v>
      </x:c>
      <x:c r="AL6214" s="81">
        <x:v>10087</x:v>
      </x:c>
      <x:c r="AM6214" s="81" t="str">
        <x:f t="shared" si="322"/>
        <x:v/>
      </x:c>
      <x:c r="AN6214" s="81" t="str">
        <x:f t="shared" si="323"/>
        <x:v/>
      </x:c>
      <x:c r="AO6214" s="81" t="str">
        <x:f t="shared" si="324"/>
        <x:v/>
      </x:c>
      <x:c r="AP6214" s="81" t="str">
        <x:f t="shared" si="325"/>
        <x:v/>
      </x:c>
      <x:c r="AQ6214" s="81" t="str">
        <x:f t="shared" si="326"/>
        <x:v/>
      </x:c>
    </x:row>
    <x:row r="6215" spans="1:43">
      <x:c r="A6215" s="114" t="s">
        <x:v>1130</x:v>
      </x:c>
      <x:c r="B6215">
        <x:v>10088</x:v>
      </x:c>
      <x:c r="C6215">
        <x:v>0.1</x:v>
      </x:c>
      <x:c r="I6215" t="s">
        <x:v>100</x:v>
      </x:c>
      <x:c r="M6215">
        <x:v>517</x:v>
      </x:c>
      <x:c r="O6215" t="s">
        <x:v>101</x:v>
      </x:c>
      <x:c r="U6215">
        <x:v>518</x:v>
      </x:c>
      <x:c r="V6215">
        <x:v>0.2</x:v>
      </x:c>
      <x:c r="W6215" t="s">
        <x:v>766</x:v>
      </x:c>
      <x:c r="X6215">
        <x:v>0</x:v>
      </x:c>
      <x:c r="Y6215">
        <x:v>0</x:v>
      </x:c>
      <x:c r="Z6215" t="s">
        <x:v>115</x:v>
      </x:c>
      <x:c r="AA6215">
        <x:v>25</x:v>
      </x:c>
      <x:c r="AD6215" t="s">
        <x:v>134</x:v>
      </x:c>
      <x:c r="AL6215" s="81">
        <x:v>10088</x:v>
      </x:c>
      <x:c r="AM6215" s="81" t="str">
        <x:f t="shared" si="322"/>
        <x:v/>
      </x:c>
      <x:c r="AN6215" s="81" t="str">
        <x:f t="shared" si="323"/>
        <x:v/>
      </x:c>
      <x:c r="AO6215" s="81" t="str">
        <x:f t="shared" si="324"/>
        <x:v/>
      </x:c>
      <x:c r="AP6215" s="81" t="str">
        <x:f t="shared" si="325"/>
        <x:v/>
      </x:c>
      <x:c r="AQ6215" s="81" t="str">
        <x:f t="shared" si="326"/>
        <x:v/>
      </x:c>
    </x:row>
    <x:row r="6216" spans="1:43">
      <x:c r="A6216" s="114" t="s">
        <x:v>1131</x:v>
      </x:c>
      <x:c r="B6216">
        <x:v>10088</x:v>
      </x:c>
      <x:c r="C6216">
        <x:v>0.366666666666667</x:v>
      </x:c>
      <x:c r="I6216" t="s">
        <x:v>102</x:v>
      </x:c>
      <x:c r="K6216" t="s">
        <x:v>1132</x:v>
      </x:c>
      <x:c r="M6216">
        <x:v>517</x:v>
      </x:c>
      <x:c r="O6216" t="s">
        <x:v>101</x:v>
      </x:c>
      <x:c r="U6216">
        <x:v>518</x:v>
      </x:c>
      <x:c r="V6216">
        <x:v>0.2</x:v>
      </x:c>
      <x:c r="W6216" t="s">
        <x:v>766</x:v>
      </x:c>
      <x:c r="X6216">
        <x:v>0</x:v>
      </x:c>
      <x:c r="Y6216">
        <x:v>0</x:v>
      </x:c>
      <x:c r="Z6216" t="s">
        <x:v>115</x:v>
      </x:c>
      <x:c r="AA6216">
        <x:v>25</x:v>
      </x:c>
      <x:c r="AD6216" t="s">
        <x:v>134</x:v>
      </x:c>
      <x:c r="AL6216" s="81">
        <x:v>10088</x:v>
      </x:c>
      <x:c r="AM6216" s="81" t="str">
        <x:f t="shared" si="322"/>
        <x:v/>
      </x:c>
      <x:c r="AN6216" s="81" t="str">
        <x:f t="shared" si="323"/>
        <x:v/>
      </x:c>
      <x:c r="AO6216" s="81" t="str">
        <x:f t="shared" si="324"/>
        <x:v/>
      </x:c>
      <x:c r="AP6216" s="81" t="str">
        <x:f t="shared" si="325"/>
        <x:v/>
      </x:c>
      <x:c r="AQ6216" s="81" t="str">
        <x:f t="shared" si="326"/>
        <x:v/>
      </x:c>
    </x:row>
    <x:row r="6217" spans="1:43">
      <x:c r="A6217" s="114" t="s">
        <x:v>1133</x:v>
      </x:c>
      <x:c r="B6217">
        <x:v>10088</x:v>
      </x:c>
      <x:c r="C6217">
        <x:v>1.4</x:v>
      </x:c>
      <x:c r="I6217" t="s">
        <x:v>100</x:v>
      </x:c>
      <x:c r="K6217" t="s">
        <x:v>1132</x:v>
      </x:c>
      <x:c r="M6217">
        <x:v>517</x:v>
      </x:c>
      <x:c r="O6217" t="s">
        <x:v>101</x:v>
      </x:c>
      <x:c r="U6217">
        <x:v>518</x:v>
      </x:c>
      <x:c r="V6217">
        <x:v>0.2</x:v>
      </x:c>
      <x:c r="W6217" t="s">
        <x:v>158</x:v>
      </x:c>
      <x:c r="X6217">
        <x:v>0</x:v>
      </x:c>
      <x:c r="Y6217">
        <x:v>0</x:v>
      </x:c>
      <x:c r="Z6217" t="s">
        <x:v>115</x:v>
      </x:c>
      <x:c r="AA6217">
        <x:v>25</x:v>
      </x:c>
      <x:c r="AD6217" t="s">
        <x:v>134</x:v>
      </x:c>
      <x:c r="AL6217" s="81">
        <x:v>10088</x:v>
      </x:c>
      <x:c r="AM6217" s="81" t="str">
        <x:f t="shared" si="322"/>
        <x:v/>
      </x:c>
      <x:c r="AN6217" s="81" t="str">
        <x:f t="shared" si="323"/>
        <x:v/>
      </x:c>
      <x:c r="AO6217" s="81" t="str">
        <x:f t="shared" si="324"/>
        <x:v/>
      </x:c>
      <x:c r="AP6217" s="81" t="str">
        <x:f t="shared" si="325"/>
        <x:v/>
      </x:c>
      <x:c r="AQ6217" s="81" t="str">
        <x:f t="shared" si="326"/>
        <x:v/>
      </x:c>
    </x:row>
    <x:row r="6218" spans="1:43">
      <x:c r="A6218" s="114" t="s">
        <x:v>1134</x:v>
      </x:c>
      <x:c r="B6218">
        <x:v>10089</x:v>
      </x:c>
      <x:c r="C6218">
        <x:v>0.8</x:v>
      </x:c>
      <x:c r="I6218" t="s">
        <x:v>165</x:v>
      </x:c>
      <x:c r="K6218" t="s">
        <x:v>1132</x:v>
      </x:c>
      <x:c r="M6218">
        <x:v>517</x:v>
      </x:c>
      <x:c r="O6218" t="s">
        <x:v>101</x:v>
      </x:c>
      <x:c r="U6218">
        <x:v>518</x:v>
      </x:c>
      <x:c r="V6218">
        <x:v>0.2</x:v>
      </x:c>
      <x:c r="W6218" t="s">
        <x:v>239</x:v>
      </x:c>
      <x:c r="X6218">
        <x:v>0</x:v>
      </x:c>
      <x:c r="Y6218">
        <x:v>0</x:v>
      </x:c>
      <x:c r="Z6218" t="s">
        <x:v>115</x:v>
      </x:c>
      <x:c r="AA6218">
        <x:v>25</x:v>
      </x:c>
      <x:c r="AD6218" t="s">
        <x:v>134</x:v>
      </x:c>
      <x:c r="AL6218" s="81">
        <x:v>10089</x:v>
      </x:c>
      <x:c r="AM6218" s="81" t="str">
        <x:f t="shared" si="322"/>
        <x:v/>
      </x:c>
      <x:c r="AN6218" s="81" t="str">
        <x:f t="shared" si="323"/>
        <x:v/>
      </x:c>
      <x:c r="AO6218" s="81" t="str">
        <x:f t="shared" si="324"/>
        <x:v/>
      </x:c>
      <x:c r="AP6218" s="81" t="str">
        <x:f t="shared" si="325"/>
        <x:v/>
      </x:c>
      <x:c r="AQ6218" s="81" t="str">
        <x:f t="shared" si="326"/>
        <x:v/>
      </x:c>
    </x:row>
    <x:row r="6219" spans="1:43">
      <x:c r="A6219" s="114" t="s">
        <x:v>1135</x:v>
      </x:c>
      <x:c r="B6219">
        <x:v>10089</x:v>
      </x:c>
      <x:c r="C6219">
        <x:v>1.43333333333333</x:v>
      </x:c>
      <x:c r="I6219" t="s">
        <x:v>100</x:v>
      </x:c>
      <x:c r="K6219" t="s">
        <x:v>1132</x:v>
      </x:c>
      <x:c r="M6219">
        <x:v>517</x:v>
      </x:c>
      <x:c r="O6219" t="s">
        <x:v>101</x:v>
      </x:c>
      <x:c r="U6219">
        <x:v>518</x:v>
      </x:c>
      <x:c r="V6219">
        <x:v>0.2</x:v>
      </x:c>
      <x:c r="W6219" t="s">
        <x:v>239</x:v>
      </x:c>
      <x:c r="X6219">
        <x:v>0</x:v>
      </x:c>
      <x:c r="Y6219">
        <x:v>0</x:v>
      </x:c>
      <x:c r="Z6219" t="s">
        <x:v>115</x:v>
      </x:c>
      <x:c r="AA6219">
        <x:v>25</x:v>
      </x:c>
      <x:c r="AD6219" t="s">
        <x:v>134</x:v>
      </x:c>
      <x:c r="AL6219" s="81">
        <x:v>10089</x:v>
      </x:c>
      <x:c r="AM6219" s="81" t="str">
        <x:f t="shared" si="322"/>
        <x:v/>
      </x:c>
      <x:c r="AN6219" s="81" t="str">
        <x:f t="shared" si="323"/>
        <x:v/>
      </x:c>
      <x:c r="AO6219" s="81" t="str">
        <x:f t="shared" si="324"/>
        <x:v/>
      </x:c>
      <x:c r="AP6219" s="81" t="str">
        <x:f t="shared" si="325"/>
        <x:v/>
      </x:c>
      <x:c r="AQ6219" s="81" t="str">
        <x:f t="shared" si="326"/>
        <x:v/>
      </x:c>
    </x:row>
    <x:row r="6220" spans="1:43">
      <x:c r="A6220" s="114" t="s">
        <x:v>1136</x:v>
      </x:c>
      <x:c r="B6220">
        <x:v>10090</x:v>
      </x:c>
      <x:c r="C6220">
        <x:v>0.4</x:v>
      </x:c>
      <x:c r="I6220" t="s">
        <x:v>1137</x:v>
      </x:c>
      <x:c r="K6220" t="s">
        <x:v>171</x:v>
      </x:c>
      <x:c r="M6220">
        <x:v>231</x:v>
      </x:c>
      <x:c r="O6220" t="s">
        <x:v>101</x:v>
      </x:c>
      <x:c r="AG6220" s="80">
        <x:v>1</x:v>
      </x:c>
      <x:c r="AL6220" s="81">
        <x:v>10090</x:v>
      </x:c>
      <x:c r="AM6220" s="81" t="str">
        <x:f t="shared" si="322"/>
        <x:v/>
      </x:c>
      <x:c r="AN6220" s="81" t="str">
        <x:f t="shared" si="323"/>
        <x:v/>
      </x:c>
      <x:c r="AO6220" s="81" t="str">
        <x:f t="shared" si="324"/>
        <x:v/>
      </x:c>
      <x:c r="AP6220" s="81" t="str">
        <x:f t="shared" si="325"/>
        <x:v/>
      </x:c>
      <x:c r="AQ6220" s="81" t="str">
        <x:f t="shared" si="326"/>
        <x:v/>
      </x:c>
    </x:row>
    <x:row r="6221" spans="1:43">
      <x:c r="A6221" s="114" t="s">
        <x:v>1138</x:v>
      </x:c>
      <x:c r="B6221">
        <x:v>10090</x:v>
      </x:c>
      <x:c r="C6221">
        <x:v>1.03333333333333</x:v>
      </x:c>
      <x:c r="I6221" t="s">
        <x:v>102</x:v>
      </x:c>
      <x:c r="K6221" t="s">
        <x:v>171</x:v>
      </x:c>
      <x:c r="M6221">
        <x:v>231</x:v>
      </x:c>
      <x:c r="O6221" t="s">
        <x:v>101</x:v>
      </x:c>
      <x:c r="AG6221" s="80">
        <x:v>1</x:v>
      </x:c>
      <x:c r="AL6221" s="81">
        <x:v>10090</x:v>
      </x:c>
      <x:c r="AM6221" s="81" t="str">
        <x:f t="shared" si="322"/>
        <x:v/>
      </x:c>
      <x:c r="AN6221" s="81" t="str">
        <x:f t="shared" si="323"/>
        <x:v/>
      </x:c>
      <x:c r="AO6221" s="81" t="str">
        <x:f t="shared" si="324"/>
        <x:v/>
      </x:c>
      <x:c r="AP6221" s="81" t="str">
        <x:f t="shared" si="325"/>
        <x:v/>
      </x:c>
      <x:c r="AQ6221" s="81" t="str">
        <x:f t="shared" si="326"/>
        <x:v/>
      </x:c>
    </x:row>
    <x:row r="6222" spans="1:43">
      <x:c r="A6222" s="114" t="s">
        <x:v>1139</x:v>
      </x:c>
      <x:c r="B6222">
        <x:v>10091</x:v>
      </x:c>
      <x:c r="C6222">
        <x:v>1.2</x:v>
      </x:c>
      <x:c r="I6222" t="s">
        <x:v>102</x:v>
      </x:c>
      <x:c r="K6222" t="s">
        <x:v>1132</x:v>
      </x:c>
      <x:c r="M6222">
        <x:v>517</x:v>
      </x:c>
      <x:c r="O6222" t="s">
        <x:v>101</x:v>
      </x:c>
      <x:c r="U6222">
        <x:v>518</x:v>
      </x:c>
      <x:c r="V6222">
        <x:v>0.2</x:v>
      </x:c>
      <x:c r="W6222" t="s">
        <x:v>239</x:v>
      </x:c>
      <x:c r="X6222">
        <x:v>0</x:v>
      </x:c>
      <x:c r="Y6222">
        <x:v>0</x:v>
      </x:c>
      <x:c r="Z6222" t="s">
        <x:v>115</x:v>
      </x:c>
      <x:c r="AA6222">
        <x:v>25</x:v>
      </x:c>
      <x:c r="AD6222" t="s">
        <x:v>134</x:v>
      </x:c>
      <x:c r="AL6222" s="81">
        <x:v>10091</x:v>
      </x:c>
      <x:c r="AM6222" s="81" t="str">
        <x:f t="shared" si="322"/>
        <x:v/>
      </x:c>
      <x:c r="AN6222" s="81" t="str">
        <x:f t="shared" si="323"/>
        <x:v/>
      </x:c>
      <x:c r="AO6222" s="81" t="str">
        <x:f t="shared" si="324"/>
        <x:v/>
      </x:c>
      <x:c r="AP6222" s="81" t="str">
        <x:f t="shared" si="325"/>
        <x:v/>
      </x:c>
      <x:c r="AQ6222" s="81" t="str">
        <x:f t="shared" si="326"/>
        <x:v/>
      </x:c>
    </x:row>
    <x:row r="6223" spans="1:43">
      <x:c r="A6223" s="114" t="s">
        <x:v>1140</x:v>
      </x:c>
      <x:c r="B6223">
        <x:v>10091</x:v>
      </x:c>
      <x:c r="C6223">
        <x:v>1.9</x:v>
      </x:c>
      <x:c r="I6223" t="s">
        <x:v>100</x:v>
      </x:c>
      <x:c r="K6223" t="s">
        <x:v>1132</x:v>
      </x:c>
      <x:c r="M6223">
        <x:v>517</x:v>
      </x:c>
      <x:c r="O6223" t="s">
        <x:v>101</x:v>
      </x:c>
      <x:c r="U6223">
        <x:v>518</x:v>
      </x:c>
      <x:c r="V6223">
        <x:v>0.2</x:v>
      </x:c>
      <x:c r="W6223" t="s">
        <x:v>239</x:v>
      </x:c>
      <x:c r="X6223">
        <x:v>0</x:v>
      </x:c>
      <x:c r="Y6223">
        <x:v>0</x:v>
      </x:c>
      <x:c r="Z6223" t="s">
        <x:v>115</x:v>
      </x:c>
      <x:c r="AA6223">
        <x:v>25</x:v>
      </x:c>
      <x:c r="AD6223" t="s">
        <x:v>134</x:v>
      </x:c>
      <x:c r="AL6223" s="81">
        <x:v>10091</x:v>
      </x:c>
      <x:c r="AM6223" s="81" t="str">
        <x:f t="shared" si="322"/>
        <x:v/>
      </x:c>
      <x:c r="AN6223" s="81" t="str">
        <x:f t="shared" si="323"/>
        <x:v/>
      </x:c>
      <x:c r="AO6223" s="81" t="str">
        <x:f t="shared" si="324"/>
        <x:v/>
      </x:c>
      <x:c r="AP6223" s="81" t="str">
        <x:f t="shared" si="325"/>
        <x:v/>
      </x:c>
      <x:c r="AQ6223" s="81" t="str">
        <x:f t="shared" si="326"/>
        <x:v/>
      </x:c>
    </x:row>
    <x:row r="6224" spans="1:43">
      <x:c r="A6224" s="114" t="s">
        <x:v>1141</x:v>
      </x:c>
      <x:c r="B6224">
        <x:v>10092</x:v>
      </x:c>
      <x:c r="C6224">
        <x:v>0.7</x:v>
      </x:c>
      <x:c r="I6224" t="s">
        <x:v>894</x:v>
      </x:c>
      <x:c r="K6224" t="s">
        <x:v>133</x:v>
      </x:c>
      <x:c r="M6224">
        <x:v>604</x:v>
      </x:c>
      <x:c r="O6224" t="s">
        <x:v>101</x:v>
      </x:c>
      <x:c r="AG6224" s="80">
        <x:v>1</x:v>
      </x:c>
      <x:c r="AL6224" s="81">
        <x:v>10092</x:v>
      </x:c>
      <x:c r="AM6224" s="81" t="str">
        <x:f t="shared" si="322"/>
        <x:v/>
      </x:c>
      <x:c r="AN6224" s="81" t="str">
        <x:f t="shared" si="323"/>
        <x:v/>
      </x:c>
      <x:c r="AO6224" s="81" t="str">
        <x:f t="shared" si="324"/>
        <x:v/>
      </x:c>
      <x:c r="AP6224" s="81" t="str">
        <x:f t="shared" si="325"/>
        <x:v/>
      </x:c>
      <x:c r="AQ6224" s="81" t="str">
        <x:f t="shared" si="326"/>
        <x:v/>
      </x:c>
    </x:row>
    <x:row r="6225" spans="1:43">
      <x:c r="A6225" s="114" t="s">
        <x:v>1142</x:v>
      </x:c>
      <x:c r="B6225">
        <x:v>10092</x:v>
      </x:c>
      <x:c r="C6225">
        <x:v>1.12</x:v>
      </x:c>
      <x:c r="I6225" t="s">
        <x:v>102</x:v>
      </x:c>
      <x:c r="K6225" t="s">
        <x:v>133</x:v>
      </x:c>
      <x:c r="M6225">
        <x:v>604</x:v>
      </x:c>
      <x:c r="O6225" t="s">
        <x:v>101</x:v>
      </x:c>
      <x:c r="AG6225" s="80">
        <x:v>1</x:v>
      </x:c>
      <x:c r="AL6225" s="81">
        <x:v>10092</x:v>
      </x:c>
      <x:c r="AM6225" s="81" t="str">
        <x:f t="shared" si="322"/>
        <x:v/>
      </x:c>
      <x:c r="AN6225" s="81" t="str">
        <x:f t="shared" si="323"/>
        <x:v/>
      </x:c>
      <x:c r="AO6225" s="81" t="str">
        <x:f t="shared" si="324"/>
        <x:v/>
      </x:c>
      <x:c r="AP6225" s="81" t="str">
        <x:f t="shared" si="325"/>
        <x:v/>
      </x:c>
      <x:c r="AQ6225" s="81" t="str">
        <x:f t="shared" si="326"/>
        <x:v/>
      </x:c>
    </x:row>
    <x:row r="6226" spans="1:43">
      <x:c r="A6226" s="114" t="s">
        <x:v>1143</x:v>
      </x:c>
      <x:c r="B6226">
        <x:v>10093</x:v>
      </x:c>
      <x:c r="C6226">
        <x:v>1.26666666666667</x:v>
      </x:c>
      <x:c r="I6226" t="s">
        <x:v>102</x:v>
      </x:c>
      <x:c r="K6226" t="s">
        <x:v>171</x:v>
      </x:c>
      <x:c r="M6226">
        <x:v>604</x:v>
      </x:c>
      <x:c r="O6226" t="s">
        <x:v>101</x:v>
      </x:c>
      <x:c r="U6226">
        <x:v>439</x:v>
      </x:c>
      <x:c r="V6226">
        <x:v>0.2</x:v>
      </x:c>
      <x:c r="W6226" t="s">
        <x:v>131</x:v>
      </x:c>
      <x:c r="X6226">
        <x:v>4</x:v>
      </x:c>
      <x:c r="Y6226">
        <x:v>0</x:v>
      </x:c>
      <x:c r="Z6226" t="s">
        <x:v>115</x:v>
      </x:c>
      <x:c r="AA6226">
        <x:v>22</x:v>
      </x:c>
      <x:c r="AD6226" t="s">
        <x:v>116</x:v>
      </x:c>
      <x:c r="AG6226" s="80">
        <x:v>1</x:v>
      </x:c>
      <x:c r="AL6226" s="81">
        <x:v>10093</x:v>
      </x:c>
      <x:c r="AM6226" s="81" t="str">
        <x:f t="shared" si="322"/>
        <x:v/>
      </x:c>
      <x:c r="AN6226" s="81" t="str">
        <x:f t="shared" si="323"/>
        <x:v/>
      </x:c>
      <x:c r="AO6226" s="81" t="str">
        <x:f t="shared" si="324"/>
        <x:v/>
      </x:c>
      <x:c r="AP6226" s="81" t="str">
        <x:f t="shared" si="325"/>
        <x:v/>
      </x:c>
      <x:c r="AQ6226" s="81" t="str">
        <x:f t="shared" si="326"/>
        <x:v/>
      </x:c>
    </x:row>
    <x:row r="6227" spans="1:43">
      <x:c r="A6227" s="114" t="s">
        <x:v>1144</x:v>
      </x:c>
      <x:c r="B6227">
        <x:v>10094</x:v>
      </x:c>
      <x:c r="C6227">
        <x:v>0.6</x:v>
      </x:c>
      <x:c r="I6227" t="s">
        <x:v>100</x:v>
      </x:c>
      <x:c r="K6227" t="s">
        <x:v>133</x:v>
      </x:c>
      <x:c r="M6227">
        <x:v>99</x:v>
      </x:c>
      <x:c r="O6227" t="s">
        <x:v>101</x:v>
      </x:c>
      <x:c r="U6227">
        <x:v>833</x:v>
      </x:c>
      <x:c r="V6227">
        <x:v>0.2</x:v>
      </x:c>
      <x:c r="W6227" t="s">
        <x:v>1145</x:v>
      </x:c>
      <x:c r="X6227">
        <x:v>0</x:v>
      </x:c>
      <x:c r="Y6227">
        <x:v>0</x:v>
      </x:c>
      <x:c r="Z6227" t="s">
        <x:v>115</x:v>
      </x:c>
      <x:c r="AA6227">
        <x:v>30</x:v>
      </x:c>
      <x:c r="AD6227" t="s">
        <x:v>1146</x:v>
      </x:c>
      <x:c r="AG6227" s="80">
        <x:v>1</x:v>
      </x:c>
      <x:c r="AL6227" s="81">
        <x:v>10094</x:v>
      </x:c>
      <x:c r="AM6227" s="81" t="str">
        <x:f t="shared" si="322"/>
        <x:v/>
      </x:c>
      <x:c r="AN6227" s="81" t="str">
        <x:f t="shared" si="323"/>
        <x:v/>
      </x:c>
      <x:c r="AO6227" s="81" t="str">
        <x:f t="shared" si="324"/>
        <x:v/>
      </x:c>
      <x:c r="AP6227" s="81" t="str">
        <x:f t="shared" si="325"/>
        <x:v/>
      </x:c>
      <x:c r="AQ6227" s="81" t="str">
        <x:f t="shared" si="326"/>
        <x:v/>
      </x:c>
    </x:row>
    <x:row r="6228" spans="1:43">
      <x:c r="A6228" s="114" t="s">
        <x:v>1147</x:v>
      </x:c>
      <x:c r="B6228">
        <x:v>10095</x:v>
      </x:c>
      <x:c r="C6228">
        <x:v>0.533333333333333</x:v>
      </x:c>
      <x:c r="I6228" t="s">
        <x:v>104</x:v>
      </x:c>
      <x:c r="K6228" t="s">
        <x:v>171</x:v>
      </x:c>
      <x:c r="M6228">
        <x:v>99</x:v>
      </x:c>
      <x:c r="O6228" t="s">
        <x:v>101</x:v>
      </x:c>
      <x:c r="AG6228" s="80">
        <x:v>1</x:v>
      </x:c>
      <x:c r="AL6228" s="81">
        <x:v>10095</x:v>
      </x:c>
      <x:c r="AM6228" s="81" t="str">
        <x:f t="shared" si="322"/>
        <x:v/>
      </x:c>
      <x:c r="AN6228" s="81" t="str">
        <x:f t="shared" si="323"/>
        <x:v/>
      </x:c>
      <x:c r="AO6228" s="81" t="str">
        <x:f t="shared" si="324"/>
        <x:v/>
      </x:c>
      <x:c r="AP6228" s="81" t="str">
        <x:f t="shared" si="325"/>
        <x:v/>
      </x:c>
      <x:c r="AQ6228" s="81" t="str">
        <x:f t="shared" si="326"/>
        <x:v/>
      </x:c>
    </x:row>
    <x:row r="6229" spans="1:43">
      <x:c r="A6229" s="114" t="s">
        <x:v>1148</x:v>
      </x:c>
      <x:c r="B6229">
        <x:v>10095</x:v>
      </x:c>
      <x:c r="C6229">
        <x:v>1.03333333333333</x:v>
      </x:c>
      <x:c r="I6229" t="s">
        <x:v>928</x:v>
      </x:c>
      <x:c r="K6229" t="s">
        <x:v>171</x:v>
      </x:c>
      <x:c r="M6229">
        <x:v>99</x:v>
      </x:c>
      <x:c r="O6229" t="s">
        <x:v>101</x:v>
      </x:c>
      <x:c r="AG6229" s="80">
        <x:v>1</x:v>
      </x:c>
      <x:c r="AL6229" s="81">
        <x:v>10095</x:v>
      </x:c>
      <x:c r="AM6229" s="81" t="str">
        <x:f t="shared" si="322"/>
        <x:v/>
      </x:c>
      <x:c r="AN6229" s="81" t="str">
        <x:f t="shared" si="323"/>
        <x:v/>
      </x:c>
      <x:c r="AO6229" s="81" t="str">
        <x:f t="shared" si="324"/>
        <x:v/>
      </x:c>
      <x:c r="AP6229" s="81" t="str">
        <x:f t="shared" si="325"/>
        <x:v/>
      </x:c>
      <x:c r="AQ6229" s="81" t="str">
        <x:f t="shared" si="326"/>
        <x:v/>
      </x:c>
    </x:row>
    <x:row r="6230" spans="1:43">
      <x:c r="A6230" s="114" t="s">
        <x:v>1149</x:v>
      </x:c>
      <x:c r="B6230">
        <x:v>10096</x:v>
      </x:c>
      <x:c r="C6230">
        <x:v>0.3</x:v>
      </x:c>
      <x:c r="I6230" t="s">
        <x:v>928</x:v>
      </x:c>
      <x:c r="K6230" t="s">
        <x:v>133</x:v>
      </x:c>
      <x:c r="M6230">
        <x:v>99</x:v>
      </x:c>
      <x:c r="O6230" t="s">
        <x:v>101</x:v>
      </x:c>
      <x:c r="AG6230" s="80">
        <x:v>1</x:v>
      </x:c>
      <x:c r="AL6230" s="81">
        <x:v>10096</x:v>
      </x:c>
      <x:c r="AM6230" s="81" t="str">
        <x:f t="shared" si="322"/>
        <x:v/>
      </x:c>
      <x:c r="AN6230" s="81" t="str">
        <x:f t="shared" si="323"/>
        <x:v/>
      </x:c>
      <x:c r="AO6230" s="81" t="str">
        <x:f t="shared" si="324"/>
        <x:v/>
      </x:c>
      <x:c r="AP6230" s="81" t="str">
        <x:f t="shared" si="325"/>
        <x:v/>
      </x:c>
      <x:c r="AQ6230" s="81" t="str">
        <x:f t="shared" si="326"/>
        <x:v/>
      </x:c>
    </x:row>
    <x:row r="6231" spans="1:43">
      <x:c r="A6231" s="114" t="s">
        <x:v>1150</x:v>
      </x:c>
      <x:c r="B6231">
        <x:v>10096</x:v>
      </x:c>
      <x:c r="C6231">
        <x:v>0.533333333333333</x:v>
      </x:c>
      <x:c r="I6231" t="s">
        <x:v>100</x:v>
      </x:c>
      <x:c r="K6231" t="s">
        <x:v>133</x:v>
      </x:c>
      <x:c r="M6231">
        <x:v>99</x:v>
      </x:c>
      <x:c r="O6231" t="s">
        <x:v>101</x:v>
      </x:c>
      <x:c r="AG6231" s="80">
        <x:v>1</x:v>
      </x:c>
      <x:c r="AL6231" s="81">
        <x:v>10096</x:v>
      </x:c>
      <x:c r="AM6231" s="81" t="str">
        <x:f t="shared" si="322"/>
        <x:v/>
      </x:c>
      <x:c r="AN6231" s="81" t="str">
        <x:f t="shared" si="323"/>
        <x:v/>
      </x:c>
      <x:c r="AO6231" s="81" t="str">
        <x:f t="shared" si="324"/>
        <x:v/>
      </x:c>
      <x:c r="AP6231" s="81" t="str">
        <x:f t="shared" si="325"/>
        <x:v/>
      </x:c>
      <x:c r="AQ6231" s="81" t="str">
        <x:f t="shared" si="326"/>
        <x:v/>
      </x:c>
    </x:row>
    <x:row r="6232" spans="1:43">
      <x:c r="A6232" s="114" t="s">
        <x:v>1151</x:v>
      </x:c>
      <x:c r="B6232">
        <x:v>10096</x:v>
      </x:c>
      <x:c r="C6232">
        <x:v>1.26666666666667</x:v>
      </x:c>
      <x:c r="I6232" t="s">
        <x:v>894</x:v>
      </x:c>
      <x:c r="K6232" t="s">
        <x:v>171</x:v>
      </x:c>
      <x:c r="M6232">
        <x:v>99</x:v>
      </x:c>
      <x:c r="O6232" t="s">
        <x:v>101</x:v>
      </x:c>
      <x:c r="AG6232" s="80">
        <x:v>1</x:v>
      </x:c>
      <x:c r="AL6232" s="81">
        <x:v>10096</x:v>
      </x:c>
      <x:c r="AM6232" s="81" t="str">
        <x:f t="shared" si="322"/>
        <x:v/>
      </x:c>
      <x:c r="AN6232" s="81" t="str">
        <x:f t="shared" si="323"/>
        <x:v/>
      </x:c>
      <x:c r="AO6232" s="81" t="str">
        <x:f t="shared" si="324"/>
        <x:v/>
      </x:c>
      <x:c r="AP6232" s="81" t="str">
        <x:f t="shared" si="325"/>
        <x:v/>
      </x:c>
      <x:c r="AQ6232" s="81" t="str">
        <x:f t="shared" si="326"/>
        <x:v/>
      </x:c>
    </x:row>
    <x:row r="6233" spans="1:43">
      <x:c r="A6233" s="114" t="s">
        <x:v>1152</x:v>
      </x:c>
      <x:c r="B6233">
        <x:v>10096</x:v>
      </x:c>
      <x:c r="C6233">
        <x:v>2.03333333333333</x:v>
      </x:c>
      <x:c r="I6233" t="s">
        <x:v>928</x:v>
      </x:c>
      <x:c r="K6233" t="s">
        <x:v>234</x:v>
      </x:c>
      <x:c r="M6233">
        <x:v>99</x:v>
      </x:c>
      <x:c r="O6233" t="s">
        <x:v>101</x:v>
      </x:c>
      <x:c r="AG6233" s="80">
        <x:v>2</x:v>
      </x:c>
      <x:c r="AL6233" s="81">
        <x:v>10096</x:v>
      </x:c>
      <x:c r="AM6233" s="81" t="str">
        <x:f t="shared" si="322"/>
        <x:v/>
      </x:c>
      <x:c r="AN6233" s="81" t="str">
        <x:f t="shared" si="323"/>
        <x:v/>
      </x:c>
      <x:c r="AO6233" s="81" t="str">
        <x:f t="shared" si="324"/>
        <x:v/>
      </x:c>
      <x:c r="AP6233" s="81" t="str">
        <x:f t="shared" si="325"/>
        <x:v/>
      </x:c>
      <x:c r="AQ6233" s="81" t="str">
        <x:f t="shared" si="326"/>
        <x:v/>
      </x:c>
    </x:row>
    <x:row r="6234" spans="1:43">
      <x:c r="A6234" s="114" t="s">
        <x:v>1153</x:v>
      </x:c>
      <x:c r="B6234">
        <x:v>10097</x:v>
      </x:c>
      <x:c r="C6234">
        <x:v>0.9</x:v>
      </x:c>
      <x:c r="I6234" t="s">
        <x:v>928</x:v>
      </x:c>
      <x:c r="M6234">
        <x:v>99</x:v>
      </x:c>
      <x:c r="O6234" t="s">
        <x:v>101</x:v>
      </x:c>
      <x:c r="AG6234" s="80">
        <x:v>1</x:v>
      </x:c>
      <x:c r="AL6234" s="81">
        <x:v>10097</x:v>
      </x:c>
      <x:c r="AM6234" s="81" t="str">
        <x:f t="shared" si="322"/>
        <x:v/>
      </x:c>
      <x:c r="AN6234" s="81" t="str">
        <x:f t="shared" si="323"/>
        <x:v/>
      </x:c>
      <x:c r="AO6234" s="81" t="str">
        <x:f t="shared" si="324"/>
        <x:v/>
      </x:c>
      <x:c r="AP6234" s="81" t="str">
        <x:f t="shared" si="325"/>
        <x:v/>
      </x:c>
      <x:c r="AQ6234" s="81" t="str">
        <x:f t="shared" si="326"/>
        <x:v/>
      </x:c>
    </x:row>
    <x:row r="6235" spans="1:43">
      <x:c r="A6235" s="114" t="s">
        <x:v>1154</x:v>
      </x:c>
      <x:c r="B6235">
        <x:v>10097</x:v>
      </x:c>
      <x:c r="C6235">
        <x:v>1.4</x:v>
      </x:c>
      <x:c r="I6235" t="s">
        <x:v>894</x:v>
      </x:c>
      <x:c r="M6235">
        <x:v>99</x:v>
      </x:c>
      <x:c r="O6235" t="s">
        <x:v>101</x:v>
      </x:c>
      <x:c r="AG6235" s="80">
        <x:v>1</x:v>
      </x:c>
      <x:c r="AL6235" s="81">
        <x:v>10097</x:v>
      </x:c>
      <x:c r="AM6235" s="81" t="str">
        <x:f t="shared" si="322"/>
        <x:v/>
      </x:c>
      <x:c r="AN6235" s="81" t="str">
        <x:f t="shared" si="323"/>
        <x:v/>
      </x:c>
      <x:c r="AO6235" s="81" t="str">
        <x:f t="shared" si="324"/>
        <x:v/>
      </x:c>
      <x:c r="AP6235" s="81" t="str">
        <x:f t="shared" si="325"/>
        <x:v/>
      </x:c>
      <x:c r="AQ6235" s="81" t="str">
        <x:f t="shared" si="326"/>
        <x:v/>
      </x:c>
    </x:row>
    <x:row r="6236" spans="1:43">
      <x:c r="A6236" s="114" t="s">
        <x:v>1155</x:v>
      </x:c>
      <x:c r="B6236">
        <x:v>10098</x:v>
      </x:c>
      <x:c r="C6236">
        <x:v>1.13333333333333</x:v>
      </x:c>
      <x:c r="M6236">
        <x:v>900</x:v>
      </x:c>
      <x:c r="O6236" t="s">
        <x:v>116</x:v>
      </x:c>
      <x:c r="AL6236" s="81">
        <x:v>10098</x:v>
      </x:c>
      <x:c r="AM6236" s="81" t="str">
        <x:f t="shared" si="322"/>
        <x:v/>
      </x:c>
      <x:c r="AN6236" s="81" t="str">
        <x:f t="shared" si="323"/>
        <x:v/>
      </x:c>
      <x:c r="AO6236" s="81" t="str">
        <x:f t="shared" si="324"/>
        <x:v/>
      </x:c>
      <x:c r="AP6236" s="81" t="str">
        <x:f t="shared" si="325"/>
        <x:v/>
      </x:c>
      <x:c r="AQ6236" s="81" t="str">
        <x:f t="shared" si="326"/>
        <x:v/>
      </x:c>
    </x:row>
    <x:row r="6237" spans="1:43">
      <x:c r="A6237" s="114" t="s">
        <x:v>1156</x:v>
      </x:c>
      <x:c r="B6237">
        <x:v>10099</x:v>
      </x:c>
      <x:c r="C6237">
        <x:v>0.36</x:v>
      </x:c>
      <x:c r="I6237" t="s">
        <x:v>103</x:v>
      </x:c>
      <x:c r="K6237" t="s">
        <x:v>105</x:v>
      </x:c>
      <x:c r="M6237">
        <x:v>381</x:v>
      </x:c>
      <x:c r="O6237" t="s">
        <x:v>101</x:v>
      </x:c>
      <x:c r="AG6237" s="80">
        <x:v>1</x:v>
      </x:c>
      <x:c r="AL6237" s="81">
        <x:v>10099</x:v>
      </x:c>
      <x:c r="AM6237" s="81" t="str">
        <x:f t="shared" si="322"/>
        <x:v/>
      </x:c>
      <x:c r="AN6237" s="81" t="str">
        <x:f t="shared" si="323"/>
        <x:v/>
      </x:c>
      <x:c r="AO6237" s="81" t="str">
        <x:f t="shared" si="324"/>
        <x:v/>
      </x:c>
      <x:c r="AP6237" s="81" t="str">
        <x:f t="shared" si="325"/>
        <x:v/>
      </x:c>
      <x:c r="AQ6237" s="81" t="str">
        <x:f t="shared" si="326"/>
        <x:v/>
      </x:c>
    </x:row>
    <x:row r="6238" spans="1:43">
      <x:c r="A6238" s="114" t="s">
        <x:v>1157</x:v>
      </x:c>
      <x:c r="B6238">
        <x:v>10099</x:v>
      </x:c>
      <x:c r="C6238">
        <x:v>0.65</x:v>
      </x:c>
      <x:c r="I6238" t="s">
        <x:v>102</x:v>
      </x:c>
      <x:c r="K6238" t="s">
        <x:v>145</x:v>
      </x:c>
      <x:c r="M6238">
        <x:v>381</x:v>
      </x:c>
      <x:c r="O6238" t="s">
        <x:v>101</x:v>
      </x:c>
      <x:c r="AG6238" s="80">
        <x:v>1</x:v>
      </x:c>
      <x:c r="AL6238" s="81">
        <x:v>10099</x:v>
      </x:c>
      <x:c r="AM6238" s="81" t="str">
        <x:f t="shared" si="322"/>
        <x:v/>
      </x:c>
      <x:c r="AN6238" s="81" t="str">
        <x:f t="shared" si="323"/>
        <x:v/>
      </x:c>
      <x:c r="AO6238" s="81" t="str">
        <x:f t="shared" si="324"/>
        <x:v/>
      </x:c>
      <x:c r="AP6238" s="81" t="str">
        <x:f t="shared" si="325"/>
        <x:v/>
      </x:c>
      <x:c r="AQ6238" s="81" t="str">
        <x:f t="shared" si="326"/>
        <x:v/>
      </x:c>
    </x:row>
    <x:row r="6239" spans="1:43">
      <x:c r="A6239" s="114" t="s">
        <x:v>1158</x:v>
      </x:c>
      <x:c r="B6239">
        <x:v>10099</x:v>
      </x:c>
      <x:c r="C6239">
        <x:v>1.05</x:v>
      </x:c>
      <x:c r="I6239" t="s">
        <x:v>100</x:v>
      </x:c>
      <x:c r="K6239" t="s">
        <x:v>1159</x:v>
      </x:c>
      <x:c r="M6239">
        <x:v>381</x:v>
      </x:c>
      <x:c r="O6239" t="s">
        <x:v>101</x:v>
      </x:c>
      <x:c r="AG6239" s="80">
        <x:v>2</x:v>
      </x:c>
      <x:c r="AL6239" s="81">
        <x:v>10099</x:v>
      </x:c>
      <x:c r="AM6239" s="81" t="str">
        <x:f t="shared" si="322"/>
        <x:v/>
      </x:c>
      <x:c r="AN6239" s="81" t="str">
        <x:f t="shared" si="323"/>
        <x:v/>
      </x:c>
      <x:c r="AO6239" s="81" t="str">
        <x:f t="shared" si="324"/>
        <x:v/>
      </x:c>
      <x:c r="AP6239" s="81" t="str">
        <x:f t="shared" si="325"/>
        <x:v/>
      </x:c>
      <x:c r="AQ6239" s="81" t="str">
        <x:f t="shared" si="326"/>
        <x:v/>
      </x:c>
    </x:row>
    <x:row r="6240" spans="1:43">
      <x:c r="A6240" s="114" t="s">
        <x:v>1160</x:v>
      </x:c>
      <x:c r="B6240">
        <x:v>10100</x:v>
      </x:c>
      <x:c r="C6240">
        <x:v>0.35</x:v>
      </x:c>
      <x:c r="I6240" t="s">
        <x:v>104</x:v>
      </x:c>
      <x:c r="K6240" t="s">
        <x:v>1159</x:v>
      </x:c>
      <x:c r="M6240">
        <x:v>909</x:v>
      </x:c>
      <x:c r="O6240" t="s">
        <x:v>101</x:v>
      </x:c>
      <x:c r="S6240" t="s">
        <x:v>120</x:v>
      </x:c>
      <x:c r="T6240">
        <x:v>12</x:v>
      </x:c>
      <x:c r="AG6240" s="80">
        <x:v>1</x:v>
      </x:c>
      <x:c r="AL6240" s="81">
        <x:v>10100</x:v>
      </x:c>
      <x:c r="AM6240" s="81" t="str">
        <x:f t="shared" si="322"/>
        <x:v/>
      </x:c>
      <x:c r="AN6240" s="81" t="str">
        <x:f t="shared" si="323"/>
        <x:v/>
      </x:c>
      <x:c r="AO6240" s="81" t="str">
        <x:f t="shared" si="324"/>
        <x:v/>
      </x:c>
      <x:c r="AP6240" s="81" t="str">
        <x:f t="shared" si="325"/>
        <x:v/>
      </x:c>
      <x:c r="AQ6240" s="81" t="str">
        <x:f t="shared" si="326"/>
        <x:v/>
      </x:c>
    </x:row>
    <x:row r="6241" spans="1:43">
      <x:c r="A6241" s="114" t="s">
        <x:v>1161</x:v>
      </x:c>
      <x:c r="B6241">
        <x:v>10100</x:v>
      </x:c>
      <x:c r="C6241">
        <x:v>1.13333333333333</x:v>
      </x:c>
      <x:c r="M6241">
        <x:v>909</x:v>
      </x:c>
      <x:c r="O6241" t="s">
        <x:v>101</x:v>
      </x:c>
      <x:c r="AG6241" s="80">
        <x:v>1</x:v>
      </x:c>
      <x:c r="AL6241" s="81">
        <x:v>10100</x:v>
      </x:c>
      <x:c r="AM6241" s="81" t="str">
        <x:f t="shared" si="322"/>
        <x:v/>
      </x:c>
      <x:c r="AN6241" s="81" t="str">
        <x:f t="shared" si="323"/>
        <x:v/>
      </x:c>
      <x:c r="AO6241" s="81" t="str">
        <x:f t="shared" si="324"/>
        <x:v/>
      </x:c>
      <x:c r="AP6241" s="81" t="str">
        <x:f t="shared" si="325"/>
        <x:v/>
      </x:c>
      <x:c r="AQ6241" s="81" t="str">
        <x:f t="shared" si="326"/>
        <x:v/>
      </x:c>
    </x:row>
    <x:row r="6242" spans="1:43">
      <x:c r="A6242" s="114" t="s">
        <x:v>1162</x:v>
      </x:c>
      <x:c r="B6242">
        <x:v>10100</x:v>
      </x:c>
      <x:c r="C6242">
        <x:v>1.33333333333333</x:v>
      </x:c>
      <x:c r="M6242">
        <x:v>909</x:v>
      </x:c>
      <x:c r="O6242" t="s">
        <x:v>101</x:v>
      </x:c>
      <x:c r="AG6242" s="80">
        <x:v>1</x:v>
      </x:c>
      <x:c r="AL6242" s="81">
        <x:v>10100</x:v>
      </x:c>
      <x:c r="AM6242" s="81" t="str">
        <x:f t="shared" si="322"/>
        <x:v/>
      </x:c>
      <x:c r="AN6242" s="81" t="str">
        <x:f t="shared" si="323"/>
        <x:v/>
      </x:c>
      <x:c r="AO6242" s="81" t="str">
        <x:f t="shared" si="324"/>
        <x:v/>
      </x:c>
      <x:c r="AP6242" s="81" t="str">
        <x:f t="shared" si="325"/>
        <x:v/>
      </x:c>
      <x:c r="AQ6242" s="81" t="str">
        <x:f t="shared" si="326"/>
        <x:v/>
      </x:c>
    </x:row>
    <x:row r="6243" spans="1:43">
      <x:c r="A6243" s="114" t="s">
        <x:v>1163</x:v>
      </x:c>
      <x:c r="B6243">
        <x:v>10100</x:v>
      </x:c>
      <x:c r="C6243">
        <x:v>1.53333333333333</x:v>
      </x:c>
      <x:c r="M6243">
        <x:v>909</x:v>
      </x:c>
      <x:c r="O6243" t="s">
        <x:v>101</x:v>
      </x:c>
      <x:c r="AG6243" s="80">
        <x:v>1</x:v>
      </x:c>
      <x:c r="AL6243" s="81">
        <x:v>10100</x:v>
      </x:c>
      <x:c r="AM6243" s="81" t="str">
        <x:f t="shared" si="322"/>
        <x:v/>
      </x:c>
      <x:c r="AN6243" s="81" t="str">
        <x:f t="shared" si="323"/>
        <x:v/>
      </x:c>
      <x:c r="AO6243" s="81" t="str">
        <x:f t="shared" si="324"/>
        <x:v/>
      </x:c>
      <x:c r="AP6243" s="81" t="str">
        <x:f t="shared" si="325"/>
        <x:v/>
      </x:c>
      <x:c r="AQ6243" s="81" t="str">
        <x:f t="shared" si="326"/>
        <x:v/>
      </x:c>
    </x:row>
    <x:row r="6244" spans="1:43">
      <x:c r="A6244" s="114" t="s">
        <x:v>1164</x:v>
      </x:c>
      <x:c r="B6244">
        <x:v>10100</x:v>
      </x:c>
      <x:c r="C6244">
        <x:v>1.73333333333333</x:v>
      </x:c>
      <x:c r="M6244">
        <x:v>909</x:v>
      </x:c>
      <x:c r="O6244" t="s">
        <x:v>101</x:v>
      </x:c>
      <x:c r="S6244" t="s">
        <x:v>417</x:v>
      </x:c>
      <x:c r="AG6244" s="80">
        <x:v>1</x:v>
      </x:c>
      <x:c r="AL6244" s="81">
        <x:v>10100</x:v>
      </x:c>
      <x:c r="AM6244" s="81" t="str">
        <x:f t="shared" si="322"/>
        <x:v/>
      </x:c>
      <x:c r="AN6244" s="81" t="str">
        <x:f t="shared" si="323"/>
        <x:v/>
      </x:c>
      <x:c r="AO6244" s="81" t="str">
        <x:f t="shared" si="324"/>
        <x:v/>
      </x:c>
      <x:c r="AP6244" s="81" t="str">
        <x:f t="shared" si="325"/>
        <x:v/>
      </x:c>
      <x:c r="AQ6244" s="81" t="str">
        <x:f t="shared" si="326"/>
        <x:v/>
      </x:c>
    </x:row>
    <x:row r="6245" spans="1:43">
      <x:c r="A6245" s="114" t="s">
        <x:v>1165</x:v>
      </x:c>
      <x:c r="B6245">
        <x:v>10101</x:v>
      </x:c>
      <x:c r="C6245">
        <x:v>0.833333333333333</x:v>
      </x:c>
      <x:c r="I6245" t="s">
        <x:v>100</x:v>
      </x:c>
      <x:c r="K6245" t="s">
        <x:v>122</x:v>
      </x:c>
      <x:c r="M6245">
        <x:v>40</x:v>
      </x:c>
      <x:c r="O6245" t="s">
        <x:v>101</x:v>
      </x:c>
      <x:c r="AG6245" s="80">
        <x:v>2</x:v>
      </x:c>
      <x:c r="AL6245" s="81">
        <x:v>10101</x:v>
      </x:c>
      <x:c r="AM6245" s="81" t="str">
        <x:f t="shared" si="322"/>
        <x:v/>
      </x:c>
      <x:c r="AN6245" s="81" t="str">
        <x:f t="shared" si="323"/>
        <x:v/>
      </x:c>
      <x:c r="AO6245" s="81" t="str">
        <x:f t="shared" si="324"/>
        <x:v/>
      </x:c>
      <x:c r="AP6245" s="81" t="str">
        <x:f t="shared" si="325"/>
        <x:v/>
      </x:c>
      <x:c r="AQ6245" s="81" t="str">
        <x:f t="shared" si="326"/>
        <x:v/>
      </x:c>
    </x:row>
    <x:row r="6246" spans="1:43">
      <x:c r="A6246" s="114" t="s">
        <x:v>1166</x:v>
      </x:c>
      <x:c r="B6246">
        <x:v>10102</x:v>
      </x:c>
      <x:c r="C6246">
        <x:v>1</x:v>
      </x:c>
      <x:c r="I6246" t="s">
        <x:v>104</x:v>
      </x:c>
      <x:c r="M6246">
        <x:v>912</x:v>
      </x:c>
      <x:c r="O6246" t="s">
        <x:v>101</x:v>
      </x:c>
      <x:c r="AG6246" s="80">
        <x:v>2</x:v>
      </x:c>
      <x:c r="AL6246" s="81">
        <x:v>10102</x:v>
      </x:c>
      <x:c r="AM6246" s="81" t="str">
        <x:f t="shared" si="322"/>
        <x:v/>
      </x:c>
      <x:c r="AN6246" s="81" t="str">
        <x:f t="shared" si="323"/>
        <x:v/>
      </x:c>
      <x:c r="AO6246" s="81" t="str">
        <x:f t="shared" si="324"/>
        <x:v/>
      </x:c>
      <x:c r="AP6246" s="81" t="str">
        <x:f t="shared" si="325"/>
        <x:v/>
      </x:c>
      <x:c r="AQ6246" s="81" t="str">
        <x:f t="shared" si="326"/>
        <x:v/>
      </x:c>
    </x:row>
    <x:row r="6247" spans="1:43">
      <x:c r="A6247" s="114" t="s">
        <x:v>1167</x:v>
      </x:c>
      <x:c r="B6247">
        <x:v>10103</x:v>
      </x:c>
      <x:c r="C6247">
        <x:v>0.75</x:v>
      </x:c>
      <x:c r="I6247" t="s">
        <x:v>103</x:v>
      </x:c>
      <x:c r="M6247">
        <x:v>915</x:v>
      </x:c>
      <x:c r="O6247" t="s">
        <x:v>101</x:v>
      </x:c>
      <x:c r="AG6247" s="80">
        <x:v>1</x:v>
      </x:c>
      <x:c r="AL6247" s="81">
        <x:v>10103</x:v>
      </x:c>
      <x:c r="AM6247" s="81" t="str">
        <x:f t="shared" ref="AM6247:AM6310" si="327">IF($F$7=2,$B$7,"")</x:f>
        <x:v/>
      </x:c>
      <x:c r="AN6247" s="81" t="str">
        <x:f t="shared" ref="AN6247:AN6310" si="328">IF($F$7=3,$B$7,"")</x:f>
        <x:v/>
      </x:c>
      <x:c r="AO6247" s="81" t="str">
        <x:f t="shared" ref="AO6247:AO6310" si="329">IF($F$7=4,$B$7,"")</x:f>
        <x:v/>
      </x:c>
      <x:c r="AP6247" s="81" t="str">
        <x:f t="shared" ref="AP6247:AP6310" si="330">IF($F$7=5,$B$7,"")</x:f>
        <x:v/>
      </x:c>
      <x:c r="AQ6247" s="81" t="str">
        <x:f t="shared" ref="AQ6247:AQ6310" si="331">IF($F$7=6,$B$7,"")</x:f>
        <x:v/>
      </x:c>
    </x:row>
    <x:row r="6248" spans="1:43">
      <x:c r="A6248" s="114" t="s">
        <x:v>1168</x:v>
      </x:c>
      <x:c r="B6248">
        <x:v>10103</x:v>
      </x:c>
      <x:c r="C6248">
        <x:v>1.05</x:v>
      </x:c>
      <x:c r="I6248" t="s">
        <x:v>102</x:v>
      </x:c>
      <x:c r="M6248">
        <x:v>915</x:v>
      </x:c>
      <x:c r="O6248" t="s">
        <x:v>101</x:v>
      </x:c>
      <x:c r="AG6248" s="80">
        <x:v>1</x:v>
      </x:c>
      <x:c r="AL6248" s="81">
        <x:v>10103</x:v>
      </x:c>
      <x:c r="AM6248" s="81" t="str">
        <x:f t="shared" si="327"/>
        <x:v/>
      </x:c>
      <x:c r="AN6248" s="81" t="str">
        <x:f t="shared" si="328"/>
        <x:v/>
      </x:c>
      <x:c r="AO6248" s="81" t="str">
        <x:f t="shared" si="329"/>
        <x:v/>
      </x:c>
      <x:c r="AP6248" s="81" t="str">
        <x:f t="shared" si="330"/>
        <x:v/>
      </x:c>
      <x:c r="AQ6248" s="81" t="str">
        <x:f t="shared" si="331"/>
        <x:v/>
      </x:c>
    </x:row>
    <x:row r="6249" spans="1:43">
      <x:c r="A6249" s="114" t="s">
        <x:v>1169</x:v>
      </x:c>
      <x:c r="B6249">
        <x:v>10103</x:v>
      </x:c>
      <x:c r="C6249">
        <x:v>1.35</x:v>
      </x:c>
      <x:c r="I6249" t="s">
        <x:v>100</x:v>
      </x:c>
      <x:c r="M6249">
        <x:v>915</x:v>
      </x:c>
      <x:c r="O6249" t="s">
        <x:v>101</x:v>
      </x:c>
      <x:c r="AG6249" s="80">
        <x:v>1</x:v>
      </x:c>
      <x:c r="AL6249" s="81">
        <x:v>10103</x:v>
      </x:c>
      <x:c r="AM6249" s="81" t="str">
        <x:f t="shared" si="327"/>
        <x:v/>
      </x:c>
      <x:c r="AN6249" s="81" t="str">
        <x:f t="shared" si="328"/>
        <x:v/>
      </x:c>
      <x:c r="AO6249" s="81" t="str">
        <x:f t="shared" si="329"/>
        <x:v/>
      </x:c>
      <x:c r="AP6249" s="81" t="str">
        <x:f t="shared" si="330"/>
        <x:v/>
      </x:c>
      <x:c r="AQ6249" s="81" t="str">
        <x:f t="shared" si="331"/>
        <x:v/>
      </x:c>
    </x:row>
    <x:row r="6250" spans="1:43">
      <x:c r="A6250" s="114" t="s">
        <x:v>1170</x:v>
      </x:c>
      <x:c r="B6250">
        <x:v>10104</x:v>
      </x:c>
      <x:c r="C6250">
        <x:v>0.25</x:v>
      </x:c>
      <x:c r="K6250" t="s">
        <x:v>122</x:v>
      </x:c>
      <x:c r="M6250">
        <x:v>916</x:v>
      </x:c>
      <x:c r="O6250" t="s">
        <x:v>101</x:v>
      </x:c>
      <x:c r="S6250" t="s">
        <x:v>120</x:v>
      </x:c>
      <x:c r="T6250">
        <x:v>12</x:v>
      </x:c>
      <x:c r="AG6250" s="80">
        <x:v>1</x:v>
      </x:c>
      <x:c r="AL6250" s="81">
        <x:v>10104</x:v>
      </x:c>
      <x:c r="AM6250" s="81" t="str">
        <x:f t="shared" si="327"/>
        <x:v/>
      </x:c>
      <x:c r="AN6250" s="81" t="str">
        <x:f t="shared" si="328"/>
        <x:v/>
      </x:c>
      <x:c r="AO6250" s="81" t="str">
        <x:f t="shared" si="329"/>
        <x:v/>
      </x:c>
      <x:c r="AP6250" s="81" t="str">
        <x:f t="shared" si="330"/>
        <x:v/>
      </x:c>
      <x:c r="AQ6250" s="81" t="str">
        <x:f t="shared" si="331"/>
        <x:v/>
      </x:c>
    </x:row>
    <x:row r="6251" spans="1:43">
      <x:c r="A6251" s="114" t="s">
        <x:v>1171</x:v>
      </x:c>
      <x:c r="B6251">
        <x:v>10104</x:v>
      </x:c>
      <x:c r="C6251">
        <x:v>1.2</x:v>
      </x:c>
      <x:c r="M6251">
        <x:v>915</x:v>
      </x:c>
      <x:c r="O6251" t="s">
        <x:v>101</x:v>
      </x:c>
      <x:c r="AG6251" s="80">
        <x:v>2</x:v>
      </x:c>
      <x:c r="AL6251" s="81">
        <x:v>10104</x:v>
      </x:c>
      <x:c r="AM6251" s="81" t="str">
        <x:f t="shared" si="327"/>
        <x:v/>
      </x:c>
      <x:c r="AN6251" s="81" t="str">
        <x:f t="shared" si="328"/>
        <x:v/>
      </x:c>
      <x:c r="AO6251" s="81" t="str">
        <x:f t="shared" si="329"/>
        <x:v/>
      </x:c>
      <x:c r="AP6251" s="81" t="str">
        <x:f t="shared" si="330"/>
        <x:v/>
      </x:c>
      <x:c r="AQ6251" s="81" t="str">
        <x:f t="shared" si="331"/>
        <x:v/>
      </x:c>
    </x:row>
    <x:row r="6252" spans="1:43">
      <x:c r="A6252" s="114" t="s">
        <x:v>1172</x:v>
      </x:c>
      <x:c r="B6252">
        <x:v>10105</x:v>
      </x:c>
      <x:c r="C6252">
        <x:v>0.266666666666667</x:v>
      </x:c>
      <x:c r="I6252" t="s">
        <x:v>103</x:v>
      </x:c>
      <x:c r="K6252" t="s">
        <x:v>145</x:v>
      </x:c>
      <x:c r="M6252">
        <x:v>129</x:v>
      </x:c>
      <x:c r="O6252" t="s">
        <x:v>101</x:v>
      </x:c>
      <x:c r="AL6252" s="81">
        <x:v>10105</x:v>
      </x:c>
      <x:c r="AM6252" s="81" t="str">
        <x:f t="shared" si="327"/>
        <x:v/>
      </x:c>
      <x:c r="AN6252" s="81" t="str">
        <x:f t="shared" si="328"/>
        <x:v/>
      </x:c>
      <x:c r="AO6252" s="81" t="str">
        <x:f t="shared" si="329"/>
        <x:v/>
      </x:c>
      <x:c r="AP6252" s="81" t="str">
        <x:f t="shared" si="330"/>
        <x:v/>
      </x:c>
      <x:c r="AQ6252" s="81" t="str">
        <x:f t="shared" si="331"/>
        <x:v/>
      </x:c>
    </x:row>
    <x:row r="6253" spans="1:43">
      <x:c r="A6253" s="114" t="s">
        <x:v>1173</x:v>
      </x:c>
      <x:c r="B6253">
        <x:v>10105</x:v>
      </x:c>
      <x:c r="C6253">
        <x:v>0.466666666666667</x:v>
      </x:c>
      <x:c r="I6253" t="s">
        <x:v>100</x:v>
      </x:c>
      <x:c r="K6253" t="s">
        <x:v>105</x:v>
      </x:c>
      <x:c r="M6253">
        <x:v>129</x:v>
      </x:c>
      <x:c r="O6253" t="s">
        <x:v>101</x:v>
      </x:c>
      <x:c r="AL6253" s="81">
        <x:v>10105</x:v>
      </x:c>
      <x:c r="AM6253" s="81" t="str">
        <x:f t="shared" si="327"/>
        <x:v/>
      </x:c>
      <x:c r="AN6253" s="81" t="str">
        <x:f t="shared" si="328"/>
        <x:v/>
      </x:c>
      <x:c r="AO6253" s="81" t="str">
        <x:f t="shared" si="329"/>
        <x:v/>
      </x:c>
      <x:c r="AP6253" s="81" t="str">
        <x:f t="shared" si="330"/>
        <x:v/>
      </x:c>
      <x:c r="AQ6253" s="81" t="str">
        <x:f t="shared" si="331"/>
        <x:v/>
      </x:c>
    </x:row>
    <x:row r="6254" spans="1:43">
      <x:c r="A6254" s="114" t="s">
        <x:v>1174</x:v>
      </x:c>
      <x:c r="B6254">
        <x:v>10105</x:v>
      </x:c>
      <x:c r="C6254">
        <x:v>1.16666666666667</x:v>
      </x:c>
      <x:c r="I6254" t="s">
        <x:v>102</x:v>
      </x:c>
      <x:c r="K6254" t="s">
        <x:v>117</x:v>
      </x:c>
      <x:c r="M6254">
        <x:v>40</x:v>
      </x:c>
      <x:c r="O6254" t="s">
        <x:v>101</x:v>
      </x:c>
      <x:c r="AL6254" s="81">
        <x:v>10105</x:v>
      </x:c>
      <x:c r="AM6254" s="81" t="str">
        <x:f t="shared" si="327"/>
        <x:v/>
      </x:c>
      <x:c r="AN6254" s="81" t="str">
        <x:f t="shared" si="328"/>
        <x:v/>
      </x:c>
      <x:c r="AO6254" s="81" t="str">
        <x:f t="shared" si="329"/>
        <x:v/>
      </x:c>
      <x:c r="AP6254" s="81" t="str">
        <x:f t="shared" si="330"/>
        <x:v/>
      </x:c>
      <x:c r="AQ6254" s="81" t="str">
        <x:f t="shared" si="331"/>
        <x:v/>
      </x:c>
    </x:row>
    <x:row r="6255" spans="1:43">
      <x:c r="A6255" s="114" t="s">
        <x:v>1175</x:v>
      </x:c>
      <x:c r="B6255">
        <x:v>10106</x:v>
      </x:c>
      <x:c r="C6255">
        <x:v>2.06666666666667</x:v>
      </x:c>
      <x:c r="I6255" t="s">
        <x:v>104</x:v>
      </x:c>
      <x:c r="K6255" t="s">
        <x:v>145</x:v>
      </x:c>
      <x:c r="M6255">
        <x:v>925</x:v>
      </x:c>
      <x:c r="O6255" t="s">
        <x:v>101</x:v>
      </x:c>
      <x:c r="AL6255" s="81">
        <x:v>10106</x:v>
      </x:c>
      <x:c r="AM6255" s="81" t="str">
        <x:f t="shared" si="327"/>
        <x:v/>
      </x:c>
      <x:c r="AN6255" s="81" t="str">
        <x:f t="shared" si="328"/>
        <x:v/>
      </x:c>
      <x:c r="AO6255" s="81" t="str">
        <x:f t="shared" si="329"/>
        <x:v/>
      </x:c>
      <x:c r="AP6255" s="81" t="str">
        <x:f t="shared" si="330"/>
        <x:v/>
      </x:c>
      <x:c r="AQ6255" s="81" t="str">
        <x:f t="shared" si="331"/>
        <x:v/>
      </x:c>
    </x:row>
    <x:row r="6256" spans="1:43">
      <x:c r="A6256" s="114" t="s">
        <x:v>1176</x:v>
      </x:c>
      <x:c r="B6256">
        <x:v>10106</x:v>
      </x:c>
      <x:c r="C6256">
        <x:v>2.26666666666667</x:v>
      </x:c>
      <x:c r="I6256" t="s">
        <x:v>100</x:v>
      </x:c>
      <x:c r="K6256" t="s">
        <x:v>145</x:v>
      </x:c>
      <x:c r="M6256">
        <x:v>925</x:v>
      </x:c>
      <x:c r="O6256" t="s">
        <x:v>101</x:v>
      </x:c>
      <x:c r="AL6256" s="81">
        <x:v>10106</x:v>
      </x:c>
      <x:c r="AM6256" s="81" t="str">
        <x:f t="shared" si="327"/>
        <x:v/>
      </x:c>
      <x:c r="AN6256" s="81" t="str">
        <x:f t="shared" si="328"/>
        <x:v/>
      </x:c>
      <x:c r="AO6256" s="81" t="str">
        <x:f t="shared" si="329"/>
        <x:v/>
      </x:c>
      <x:c r="AP6256" s="81" t="str">
        <x:f t="shared" si="330"/>
        <x:v/>
      </x:c>
      <x:c r="AQ6256" s="81" t="str">
        <x:f t="shared" si="331"/>
        <x:v/>
      </x:c>
    </x:row>
    <x:row r="6257" spans="1:43">
      <x:c r="A6257" s="114" t="s">
        <x:v>1177</x:v>
      </x:c>
      <x:c r="B6257">
        <x:v>10106</x:v>
      </x:c>
      <x:c r="C6257">
        <x:v>2.46666666666667</x:v>
      </x:c>
      <x:c r="I6257" t="s">
        <x:v>103</x:v>
      </x:c>
      <x:c r="K6257" t="s">
        <x:v>105</x:v>
      </x:c>
      <x:c r="M6257">
        <x:v>925</x:v>
      </x:c>
      <x:c r="O6257" t="s">
        <x:v>101</x:v>
      </x:c>
      <x:c r="AL6257" s="81">
        <x:v>10106</x:v>
      </x:c>
      <x:c r="AM6257" s="81" t="str">
        <x:f t="shared" si="327"/>
        <x:v/>
      </x:c>
      <x:c r="AN6257" s="81" t="str">
        <x:f t="shared" si="328"/>
        <x:v/>
      </x:c>
      <x:c r="AO6257" s="81" t="str">
        <x:f t="shared" si="329"/>
        <x:v/>
      </x:c>
      <x:c r="AP6257" s="81" t="str">
        <x:f t="shared" si="330"/>
        <x:v/>
      </x:c>
      <x:c r="AQ6257" s="81" t="str">
        <x:f t="shared" si="331"/>
        <x:v/>
      </x:c>
    </x:row>
    <x:row r="6258" spans="1:43">
      <x:c r="A6258" s="114" t="s">
        <x:v>1178</x:v>
      </x:c>
      <x:c r="B6258">
        <x:v>10106</x:v>
      </x:c>
      <x:c r="C6258">
        <x:v>2.66666666666667</x:v>
      </x:c>
      <x:c r="I6258" t="s">
        <x:v>102</x:v>
      </x:c>
      <x:c r="K6258" t="s">
        <x:v>145</x:v>
      </x:c>
      <x:c r="M6258">
        <x:v>925</x:v>
      </x:c>
      <x:c r="O6258" t="s">
        <x:v>101</x:v>
      </x:c>
      <x:c r="AL6258" s="81">
        <x:v>10106</x:v>
      </x:c>
      <x:c r="AM6258" s="81" t="str">
        <x:f t="shared" si="327"/>
        <x:v/>
      </x:c>
      <x:c r="AN6258" s="81" t="str">
        <x:f t="shared" si="328"/>
        <x:v/>
      </x:c>
      <x:c r="AO6258" s="81" t="str">
        <x:f t="shared" si="329"/>
        <x:v/>
      </x:c>
      <x:c r="AP6258" s="81" t="str">
        <x:f t="shared" si="330"/>
        <x:v/>
      </x:c>
      <x:c r="AQ6258" s="81" t="str">
        <x:f t="shared" si="331"/>
        <x:v/>
      </x:c>
    </x:row>
    <x:row r="6259" spans="1:43">
      <x:c r="A6259" s="114" t="s">
        <x:v>1179</x:v>
      </x:c>
      <x:c r="B6259">
        <x:v>10106</x:v>
      </x:c>
      <x:c r="C6259">
        <x:v>2.86666666666667</x:v>
      </x:c>
      <x:c r="I6259" t="s">
        <x:v>104</x:v>
      </x:c>
      <x:c r="K6259" t="s">
        <x:v>105</x:v>
      </x:c>
      <x:c r="M6259">
        <x:v>925</x:v>
      </x:c>
      <x:c r="O6259" t="s">
        <x:v>101</x:v>
      </x:c>
      <x:c r="AL6259" s="81">
        <x:v>10106</x:v>
      </x:c>
      <x:c r="AM6259" s="81" t="str">
        <x:f t="shared" si="327"/>
        <x:v/>
      </x:c>
      <x:c r="AN6259" s="81" t="str">
        <x:f t="shared" si="328"/>
        <x:v/>
      </x:c>
      <x:c r="AO6259" s="81" t="str">
        <x:f t="shared" si="329"/>
        <x:v/>
      </x:c>
      <x:c r="AP6259" s="81" t="str">
        <x:f t="shared" si="330"/>
        <x:v/>
      </x:c>
      <x:c r="AQ6259" s="81" t="str">
        <x:f t="shared" si="331"/>
        <x:v/>
      </x:c>
    </x:row>
    <x:row r="6260" spans="1:43">
      <x:c r="A6260" s="114" t="s">
        <x:v>1180</x:v>
      </x:c>
      <x:c r="B6260">
        <x:v>10106</x:v>
      </x:c>
      <x:c r="C6260">
        <x:v>3.06666666666667</x:v>
      </x:c>
      <x:c r="I6260" t="s">
        <x:v>100</x:v>
      </x:c>
      <x:c r="K6260" t="s">
        <x:v>145</x:v>
      </x:c>
      <x:c r="M6260">
        <x:v>925</x:v>
      </x:c>
      <x:c r="O6260" s="103" t="s">
        <x:v>101</x:v>
      </x:c>
      <x:c r="AL6260" s="81">
        <x:v>10106</x:v>
      </x:c>
      <x:c r="AM6260" s="81" t="str">
        <x:f t="shared" si="327"/>
        <x:v/>
      </x:c>
      <x:c r="AN6260" s="81" t="str">
        <x:f t="shared" si="328"/>
        <x:v/>
      </x:c>
      <x:c r="AO6260" s="81" t="str">
        <x:f t="shared" si="329"/>
        <x:v/>
      </x:c>
      <x:c r="AP6260" s="81" t="str">
        <x:f t="shared" si="330"/>
        <x:v/>
      </x:c>
      <x:c r="AQ6260" s="81" t="str">
        <x:f t="shared" si="331"/>
        <x:v/>
      </x:c>
    </x:row>
    <x:row r="6261" spans="1:43">
      <x:c r="A6261" s="114" t="s">
        <x:v>1181</x:v>
      </x:c>
      <x:c r="B6261">
        <x:v>10106</x:v>
      </x:c>
      <x:c r="C6261">
        <x:v>3.26666666666667</x:v>
      </x:c>
      <x:c r="I6261" t="s">
        <x:v>103</x:v>
      </x:c>
      <x:c r="K6261" t="s">
        <x:v>105</x:v>
      </x:c>
      <x:c r="M6261">
        <x:v>925</x:v>
      </x:c>
      <x:c r="O6261" t="s">
        <x:v>101</x:v>
      </x:c>
      <x:c r="AL6261" s="81">
        <x:v>10106</x:v>
      </x:c>
      <x:c r="AM6261" s="81" t="str">
        <x:f t="shared" si="327"/>
        <x:v/>
      </x:c>
      <x:c r="AN6261" s="81" t="str">
        <x:f t="shared" si="328"/>
        <x:v/>
      </x:c>
      <x:c r="AO6261" s="81" t="str">
        <x:f t="shared" si="329"/>
        <x:v/>
      </x:c>
      <x:c r="AP6261" s="81" t="str">
        <x:f t="shared" si="330"/>
        <x:v/>
      </x:c>
      <x:c r="AQ6261" s="81" t="str">
        <x:f t="shared" si="331"/>
        <x:v/>
      </x:c>
    </x:row>
    <x:row r="6262" spans="1:43">
      <x:c r="A6262" s="114" t="s">
        <x:v>1182</x:v>
      </x:c>
      <x:c r="B6262">
        <x:v>10106</x:v>
      </x:c>
      <x:c r="C6262">
        <x:v>3.46666666666667</x:v>
      </x:c>
      <x:c r="I6262" t="s">
        <x:v>102</x:v>
      </x:c>
      <x:c r="K6262" t="s">
        <x:v>105</x:v>
      </x:c>
      <x:c r="M6262">
        <x:v>925</x:v>
      </x:c>
      <x:c r="O6262" t="s">
        <x:v>101</x:v>
      </x:c>
      <x:c r="AL6262" s="81">
        <x:v>10106</x:v>
      </x:c>
      <x:c r="AM6262" s="81" t="str">
        <x:f t="shared" si="327"/>
        <x:v/>
      </x:c>
      <x:c r="AN6262" s="81" t="str">
        <x:f t="shared" si="328"/>
        <x:v/>
      </x:c>
      <x:c r="AO6262" s="81" t="str">
        <x:f t="shared" si="329"/>
        <x:v/>
      </x:c>
      <x:c r="AP6262" s="81" t="str">
        <x:f t="shared" si="330"/>
        <x:v/>
      </x:c>
      <x:c r="AQ6262" s="81" t="str">
        <x:f t="shared" si="331"/>
        <x:v/>
      </x:c>
    </x:row>
    <x:row r="6263" spans="1:43">
      <x:c r="A6263" s="114" t="s">
        <x:v>1183</x:v>
      </x:c>
      <x:c r="B6263">
        <x:v>10106</x:v>
      </x:c>
      <x:c r="C6263">
        <x:v>3.66666666666667</x:v>
      </x:c>
      <x:c r="I6263" t="s">
        <x:v>104</x:v>
      </x:c>
      <x:c r="K6263" t="s">
        <x:v>145</x:v>
      </x:c>
      <x:c r="M6263">
        <x:v>925</x:v>
      </x:c>
      <x:c r="O6263" t="s">
        <x:v>101</x:v>
      </x:c>
      <x:c r="AL6263" s="81">
        <x:v>10106</x:v>
      </x:c>
      <x:c r="AM6263" s="81" t="str">
        <x:f t="shared" si="327"/>
        <x:v/>
      </x:c>
      <x:c r="AN6263" s="81" t="str">
        <x:f t="shared" si="328"/>
        <x:v/>
      </x:c>
      <x:c r="AO6263" s="81" t="str">
        <x:f t="shared" si="329"/>
        <x:v/>
      </x:c>
      <x:c r="AP6263" s="81" t="str">
        <x:f t="shared" si="330"/>
        <x:v/>
      </x:c>
      <x:c r="AQ6263" s="81" t="str">
        <x:f t="shared" si="331"/>
        <x:v/>
      </x:c>
    </x:row>
    <x:row r="6264" spans="1:43">
      <x:c r="A6264" s="114" t="s">
        <x:v>1184</x:v>
      </x:c>
      <x:c r="B6264">
        <x:v>10107</x:v>
      </x:c>
      <x:c r="C6264">
        <x:v>2.06666666666667</x:v>
      </x:c>
      <x:c r="I6264" t="s">
        <x:v>104</x:v>
      </x:c>
      <x:c r="K6264" t="s">
        <x:v>1159</x:v>
      </x:c>
      <x:c r="M6264">
        <x:v>924</x:v>
      </x:c>
      <x:c r="O6264" t="s">
        <x:v>101</x:v>
      </x:c>
      <x:c r="AL6264" s="81">
        <x:v>10107</x:v>
      </x:c>
      <x:c r="AM6264" s="81" t="str">
        <x:f t="shared" si="327"/>
        <x:v/>
      </x:c>
      <x:c r="AN6264" s="81" t="str">
        <x:f t="shared" si="328"/>
        <x:v/>
      </x:c>
      <x:c r="AO6264" s="81" t="str">
        <x:f t="shared" si="329"/>
        <x:v/>
      </x:c>
      <x:c r="AP6264" s="81" t="str">
        <x:f t="shared" si="330"/>
        <x:v/>
      </x:c>
      <x:c r="AQ6264" s="81" t="str">
        <x:f t="shared" si="331"/>
        <x:v/>
      </x:c>
    </x:row>
    <x:row r="6265" spans="1:43">
      <x:c r="A6265" s="114" t="s">
        <x:v>1185</x:v>
      </x:c>
      <x:c r="B6265">
        <x:v>10107</x:v>
      </x:c>
      <x:c r="C6265">
        <x:v>3.6</x:v>
      </x:c>
      <x:c r="I6265" t="s">
        <x:v>103</x:v>
      </x:c>
      <x:c r="K6265" t="s">
        <x:v>171</x:v>
      </x:c>
      <x:c r="AL6265" s="81">
        <x:v>10107</x:v>
      </x:c>
      <x:c r="AM6265" s="81" t="str">
        <x:f t="shared" si="327"/>
        <x:v/>
      </x:c>
      <x:c r="AN6265" s="81" t="str">
        <x:f t="shared" si="328"/>
        <x:v/>
      </x:c>
      <x:c r="AO6265" s="81" t="str">
        <x:f t="shared" si="329"/>
        <x:v/>
      </x:c>
      <x:c r="AP6265" s="81" t="str">
        <x:f t="shared" si="330"/>
        <x:v/>
      </x:c>
      <x:c r="AQ6265" s="81" t="str">
        <x:f t="shared" si="331"/>
        <x:v/>
      </x:c>
    </x:row>
    <x:row r="6266" spans="1:43">
      <x:c r="A6266" s="114" t="s">
        <x:v>1186</x:v>
      </x:c>
      <x:c r="B6266">
        <x:v>10107</x:v>
      </x:c>
      <x:c r="C6266">
        <x:v>3.93333333333333</x:v>
      </x:c>
      <x:c r="I6266" t="s">
        <x:v>102</x:v>
      </x:c>
      <x:c r="K6266" t="s">
        <x:v>171</x:v>
      </x:c>
      <x:c r="AL6266" s="81">
        <x:v>10107</x:v>
      </x:c>
      <x:c r="AM6266" s="81" t="str">
        <x:f t="shared" si="327"/>
        <x:v/>
      </x:c>
      <x:c r="AN6266" s="81" t="str">
        <x:f t="shared" si="328"/>
        <x:v/>
      </x:c>
      <x:c r="AO6266" s="81" t="str">
        <x:f t="shared" si="329"/>
        <x:v/>
      </x:c>
      <x:c r="AP6266" s="81" t="str">
        <x:f t="shared" si="330"/>
        <x:v/>
      </x:c>
      <x:c r="AQ6266" s="81" t="str">
        <x:f t="shared" si="331"/>
        <x:v/>
      </x:c>
    </x:row>
    <x:row r="6267" spans="1:43">
      <x:c r="A6267" s="114" t="s">
        <x:v>1187</x:v>
      </x:c>
      <x:c r="B6267">
        <x:v>10107</x:v>
      </x:c>
      <x:c r="C6267">
        <x:v>4.13333333333333</x:v>
      </x:c>
      <x:c r="I6267" t="s">
        <x:v>100</x:v>
      </x:c>
      <x:c r="K6267" t="s">
        <x:v>171</x:v>
      </x:c>
      <x:c r="AL6267" s="81">
        <x:v>10107</x:v>
      </x:c>
      <x:c r="AM6267" s="81" t="str">
        <x:f t="shared" si="327"/>
        <x:v/>
      </x:c>
      <x:c r="AN6267" s="81" t="str">
        <x:f t="shared" si="328"/>
        <x:v/>
      </x:c>
      <x:c r="AO6267" s="81" t="str">
        <x:f t="shared" si="329"/>
        <x:v/>
      </x:c>
      <x:c r="AP6267" s="81" t="str">
        <x:f t="shared" si="330"/>
        <x:v/>
      </x:c>
      <x:c r="AQ6267" s="81" t="str">
        <x:f t="shared" si="331"/>
        <x:v/>
      </x:c>
    </x:row>
    <x:row r="6268" spans="1:43">
      <x:c r="A6268" s="114" t="s">
        <x:v>1188</x:v>
      </x:c>
      <x:c r="B6268">
        <x:v>10108</x:v>
      </x:c>
      <x:c r="C6268">
        <x:v>0.4</x:v>
      </x:c>
      <x:c r="I6268" t="s">
        <x:v>102</x:v>
      </x:c>
      <x:c r="K6268" t="s">
        <x:v>117</x:v>
      </x:c>
      <x:c r="M6268">
        <x:v>129</x:v>
      </x:c>
      <x:c r="O6268" t="s">
        <x:v>101</x:v>
      </x:c>
      <x:c r="AG6268" s="80">
        <x:v>1</x:v>
      </x:c>
      <x:c r="AL6268" s="81">
        <x:v>10108</x:v>
      </x:c>
      <x:c r="AM6268" s="81" t="str">
        <x:f t="shared" si="327"/>
        <x:v/>
      </x:c>
      <x:c r="AN6268" s="81" t="str">
        <x:f t="shared" si="328"/>
        <x:v/>
      </x:c>
      <x:c r="AO6268" s="81" t="str">
        <x:f t="shared" si="329"/>
        <x:v/>
      </x:c>
      <x:c r="AP6268" s="81" t="str">
        <x:f t="shared" si="330"/>
        <x:v/>
      </x:c>
      <x:c r="AQ6268" s="81" t="str">
        <x:f t="shared" si="331"/>
        <x:v/>
      </x:c>
    </x:row>
    <x:row r="6269" spans="1:43">
      <x:c r="A6269" s="114" t="s">
        <x:v>1189</x:v>
      </x:c>
      <x:c r="B6269">
        <x:v>10108</x:v>
      </x:c>
      <x:c r="C6269">
        <x:v>0.6</x:v>
      </x:c>
      <x:c r="I6269" t="s">
        <x:v>103</x:v>
      </x:c>
      <x:c r="K6269" t="s">
        <x:v>119</x:v>
      </x:c>
      <x:c r="M6269">
        <x:v>129</x:v>
      </x:c>
      <x:c r="O6269" t="s">
        <x:v>101</x:v>
      </x:c>
      <x:c r="AG6269" s="80">
        <x:v>1</x:v>
      </x:c>
      <x:c r="AL6269" s="81">
        <x:v>10108</x:v>
      </x:c>
      <x:c r="AM6269" s="81" t="str">
        <x:f t="shared" si="327"/>
        <x:v/>
      </x:c>
      <x:c r="AN6269" s="81" t="str">
        <x:f t="shared" si="328"/>
        <x:v/>
      </x:c>
      <x:c r="AO6269" s="81" t="str">
        <x:f t="shared" si="329"/>
        <x:v/>
      </x:c>
      <x:c r="AP6269" s="81" t="str">
        <x:f t="shared" si="330"/>
        <x:v/>
      </x:c>
      <x:c r="AQ6269" s="81" t="str">
        <x:f t="shared" si="331"/>
        <x:v/>
      </x:c>
    </x:row>
    <x:row r="6270" spans="1:43">
      <x:c r="A6270" s="114" t="s">
        <x:v>1190</x:v>
      </x:c>
      <x:c r="B6270">
        <x:v>10108</x:v>
      </x:c>
      <x:c r="C6270">
        <x:v>1.1</x:v>
      </x:c>
      <x:c r="I6270" t="s">
        <x:v>100</x:v>
      </x:c>
      <x:c r="K6270" t="s">
        <x:v>243</x:v>
      </x:c>
      <x:c r="M6270">
        <x:v>129</x:v>
      </x:c>
      <x:c r="O6270" t="s">
        <x:v>101</x:v>
      </x:c>
      <x:c r="AG6270" s="80">
        <x:v>2</x:v>
      </x:c>
      <x:c r="AL6270" s="81">
        <x:v>10108</x:v>
      </x:c>
      <x:c r="AM6270" s="81" t="str">
        <x:f t="shared" si="327"/>
        <x:v/>
      </x:c>
      <x:c r="AN6270" s="81" t="str">
        <x:f t="shared" si="328"/>
        <x:v/>
      </x:c>
      <x:c r="AO6270" s="81" t="str">
        <x:f t="shared" si="329"/>
        <x:v/>
      </x:c>
      <x:c r="AP6270" s="81" t="str">
        <x:f t="shared" si="330"/>
        <x:v/>
      </x:c>
      <x:c r="AQ6270" s="81" t="str">
        <x:f t="shared" si="331"/>
        <x:v/>
      </x:c>
    </x:row>
    <x:row r="6271" spans="1:43">
      <x:c r="A6271" s="114" t="s">
        <x:v>1191</x:v>
      </x:c>
      <x:c r="B6271">
        <x:v>10109</x:v>
      </x:c>
      <x:c r="C6271">
        <x:v>0.666666666666667</x:v>
      </x:c>
      <x:c r="E6271">
        <x:v>1</x:v>
      </x:c>
      <x:c r="AL6271" s="81">
        <x:v>10109</x:v>
      </x:c>
      <x:c r="AM6271" s="81" t="str">
        <x:f t="shared" si="327"/>
        <x:v/>
      </x:c>
      <x:c r="AN6271" s="81" t="str">
        <x:f t="shared" si="328"/>
        <x:v/>
      </x:c>
      <x:c r="AO6271" s="81" t="str">
        <x:f t="shared" si="329"/>
        <x:v/>
      </x:c>
      <x:c r="AP6271" s="81" t="str">
        <x:f t="shared" si="330"/>
        <x:v/>
      </x:c>
      <x:c r="AQ6271" s="81" t="str">
        <x:f t="shared" si="331"/>
        <x:v/>
      </x:c>
    </x:row>
    <x:row r="6272" spans="1:43">
      <x:c r="A6272" s="114" t="s">
        <x:v>1192</x:v>
      </x:c>
      <x:c r="B6272">
        <x:v>10110</x:v>
      </x:c>
      <x:c r="C6272">
        <x:v>0.5</x:v>
      </x:c>
      <x:c r="I6272" t="s">
        <x:v>165</x:v>
      </x:c>
      <x:c r="K6272" t="s">
        <x:v>171</x:v>
      </x:c>
      <x:c r="M6272">
        <x:v>231</x:v>
      </x:c>
      <x:c r="O6272" t="s">
        <x:v>101</x:v>
      </x:c>
      <x:c r="AG6272" s="80">
        <x:v>1</x:v>
      </x:c>
      <x:c r="AL6272" s="81">
        <x:v>10110</x:v>
      </x:c>
      <x:c r="AM6272" s="81" t="str">
        <x:f t="shared" si="327"/>
        <x:v/>
      </x:c>
      <x:c r="AN6272" s="81" t="str">
        <x:f t="shared" si="328"/>
        <x:v/>
      </x:c>
      <x:c r="AO6272" s="81" t="str">
        <x:f t="shared" si="329"/>
        <x:v/>
      </x:c>
      <x:c r="AP6272" s="81" t="str">
        <x:f t="shared" si="330"/>
        <x:v/>
      </x:c>
      <x:c r="AQ6272" s="81" t="str">
        <x:f t="shared" si="331"/>
        <x:v/>
      </x:c>
    </x:row>
    <x:row r="6273" spans="1:43">
      <x:c r="A6273" s="114" t="s">
        <x:v>1193</x:v>
      </x:c>
      <x:c r="B6273">
        <x:v>10110</x:v>
      </x:c>
      <x:c r="C6273">
        <x:v>0.866666666666667</x:v>
      </x:c>
      <x:c r="I6273" t="s">
        <x:v>100</x:v>
      </x:c>
      <x:c r="K6273" t="s">
        <x:v>171</x:v>
      </x:c>
      <x:c r="M6273">
        <x:v>231</x:v>
      </x:c>
      <x:c r="O6273" t="s">
        <x:v>101</x:v>
      </x:c>
      <x:c r="AG6273" s="80">
        <x:v>1</x:v>
      </x:c>
      <x:c r="AL6273" s="81">
        <x:v>10110</x:v>
      </x:c>
      <x:c r="AM6273" s="81" t="str">
        <x:f t="shared" si="327"/>
        <x:v/>
      </x:c>
      <x:c r="AN6273" s="81" t="str">
        <x:f t="shared" si="328"/>
        <x:v/>
      </x:c>
      <x:c r="AO6273" s="81" t="str">
        <x:f t="shared" si="329"/>
        <x:v/>
      </x:c>
      <x:c r="AP6273" s="81" t="str">
        <x:f t="shared" si="330"/>
        <x:v/>
      </x:c>
      <x:c r="AQ6273" s="81" t="str">
        <x:f t="shared" si="331"/>
        <x:v/>
      </x:c>
    </x:row>
    <x:row r="6274" spans="1:43">
      <x:c r="A6274" s="114" t="s">
        <x:v>1194</x:v>
      </x:c>
      <x:c r="B6274">
        <x:v>10111</x:v>
      </x:c>
      <x:c r="C6274">
        <x:v>0.366666666666667</x:v>
      </x:c>
      <x:c r="I6274" t="s">
        <x:v>102</x:v>
      </x:c>
      <x:c r="K6274" t="s">
        <x:v>119</x:v>
      </x:c>
      <x:c r="AL6274" s="81">
        <x:v>10111</x:v>
      </x:c>
      <x:c r="AM6274" s="81" t="str">
        <x:f t="shared" si="327"/>
        <x:v/>
      </x:c>
      <x:c r="AN6274" s="81" t="str">
        <x:f t="shared" si="328"/>
        <x:v/>
      </x:c>
      <x:c r="AO6274" s="81" t="str">
        <x:f t="shared" si="329"/>
        <x:v/>
      </x:c>
      <x:c r="AP6274" s="81" t="str">
        <x:f t="shared" si="330"/>
        <x:v/>
      </x:c>
      <x:c r="AQ6274" s="81" t="str">
        <x:f t="shared" si="331"/>
        <x:v/>
      </x:c>
    </x:row>
    <x:row r="6275" spans="1:43">
      <x:c r="A6275" s="114" t="s">
        <x:v>1195</x:v>
      </x:c>
      <x:c r="B6275">
        <x:v>10111</x:v>
      </x:c>
      <x:c r="C6275">
        <x:v>1.2</x:v>
      </x:c>
      <x:c r="I6275" t="s">
        <x:v>100</x:v>
      </x:c>
      <x:c r="K6275" t="s">
        <x:v>172</x:v>
      </x:c>
      <x:c r="AL6275" s="81">
        <x:v>10111</x:v>
      </x:c>
      <x:c r="AM6275" s="81" t="str">
        <x:f t="shared" si="327"/>
        <x:v/>
      </x:c>
      <x:c r="AN6275" s="81" t="str">
        <x:f t="shared" si="328"/>
        <x:v/>
      </x:c>
      <x:c r="AO6275" s="81" t="str">
        <x:f t="shared" si="329"/>
        <x:v/>
      </x:c>
      <x:c r="AP6275" s="81" t="str">
        <x:f t="shared" si="330"/>
        <x:v/>
      </x:c>
      <x:c r="AQ6275" s="81" t="str">
        <x:f t="shared" si="331"/>
        <x:v/>
      </x:c>
    </x:row>
    <x:row r="6276" spans="1:43">
      <x:c r="A6276" s="114" t="s">
        <x:v>1196</x:v>
      </x:c>
      <x:c r="B6276">
        <x:v>10112</x:v>
      </x:c>
      <x:c r="C6276">
        <x:v>2.4</x:v>
      </x:c>
      <x:c r="I6276" t="s">
        <x:v>100</x:v>
      </x:c>
      <x:c r="K6276" t="s">
        <x:v>450</x:v>
      </x:c>
      <x:c r="M6276">
        <x:v>970</x:v>
      </x:c>
      <x:c r="O6276" t="s">
        <x:v>101</x:v>
      </x:c>
      <x:c r="AG6276" s="80">
        <x:v>2</x:v>
      </x:c>
      <x:c r="AL6276" s="81">
        <x:v>10112</x:v>
      </x:c>
      <x:c r="AM6276" s="81" t="str">
        <x:f t="shared" si="327"/>
        <x:v/>
      </x:c>
      <x:c r="AN6276" s="81" t="str">
        <x:f t="shared" si="328"/>
        <x:v/>
      </x:c>
      <x:c r="AO6276" s="81" t="str">
        <x:f t="shared" si="329"/>
        <x:v/>
      </x:c>
      <x:c r="AP6276" s="81" t="str">
        <x:f t="shared" si="330"/>
        <x:v/>
      </x:c>
      <x:c r="AQ6276" s="81" t="str">
        <x:f t="shared" si="331"/>
        <x:v/>
      </x:c>
    </x:row>
    <x:row r="6277" spans="1:43">
      <x:c r="A6277" s="114" t="s">
        <x:v>1197</x:v>
      </x:c>
      <x:c r="B6277">
        <x:v>10113</x:v>
      </x:c>
      <x:c r="C6277">
        <x:v>1.23333333333333</x:v>
      </x:c>
      <x:c r="I6277" t="s">
        <x:v>104</x:v>
      </x:c>
      <x:c r="K6277" t="s">
        <x:v>261</x:v>
      </x:c>
      <x:c r="AL6277" s="81">
        <x:v>10113</x:v>
      </x:c>
      <x:c r="AM6277" s="81" t="str">
        <x:f t="shared" si="327"/>
        <x:v/>
      </x:c>
      <x:c r="AN6277" s="81" t="str">
        <x:f t="shared" si="328"/>
        <x:v/>
      </x:c>
      <x:c r="AO6277" s="81" t="str">
        <x:f t="shared" si="329"/>
        <x:v/>
      </x:c>
      <x:c r="AP6277" s="81" t="str">
        <x:f t="shared" si="330"/>
        <x:v/>
      </x:c>
      <x:c r="AQ6277" s="81" t="str">
        <x:f t="shared" si="331"/>
        <x:v/>
      </x:c>
    </x:row>
    <x:row r="6278" spans="1:43">
      <x:c r="A6278" s="114" t="s">
        <x:v>1198</x:v>
      </x:c>
      <x:c r="B6278">
        <x:v>10113</x:v>
      </x:c>
      <x:c r="C6278">
        <x:v>2.1</x:v>
      </x:c>
      <x:c r="I6278" t="s">
        <x:v>103</x:v>
      </x:c>
      <x:c r="K6278" t="s">
        <x:v>404</x:v>
      </x:c>
      <x:c r="AL6278" s="81">
        <x:v>10113</x:v>
      </x:c>
      <x:c r="AM6278" s="81" t="str">
        <x:f t="shared" si="327"/>
        <x:v/>
      </x:c>
      <x:c r="AN6278" s="81" t="str">
        <x:f t="shared" si="328"/>
        <x:v/>
      </x:c>
      <x:c r="AO6278" s="81" t="str">
        <x:f t="shared" si="329"/>
        <x:v/>
      </x:c>
      <x:c r="AP6278" s="81" t="str">
        <x:f t="shared" si="330"/>
        <x:v/>
      </x:c>
      <x:c r="AQ6278" s="81" t="str">
        <x:f t="shared" si="331"/>
        <x:v/>
      </x:c>
    </x:row>
    <x:row r="6279" spans="1:43">
      <x:c r="A6279" s="114" t="s">
        <x:v>1199</x:v>
      </x:c>
      <x:c r="B6279">
        <x:v>10113</x:v>
      </x:c>
      <x:c r="C6279">
        <x:v>3.13333333333333</x:v>
      </x:c>
      <x:c r="I6279" t="s">
        <x:v>100</x:v>
      </x:c>
      <x:c r="K6279" t="s">
        <x:v>261</x:v>
      </x:c>
      <x:c r="AL6279" s="81">
        <x:v>10113</x:v>
      </x:c>
      <x:c r="AM6279" s="81" t="str">
        <x:f t="shared" si="327"/>
        <x:v/>
      </x:c>
      <x:c r="AN6279" s="81" t="str">
        <x:f t="shared" si="328"/>
        <x:v/>
      </x:c>
      <x:c r="AO6279" s="81" t="str">
        <x:f t="shared" si="329"/>
        <x:v/>
      </x:c>
      <x:c r="AP6279" s="81" t="str">
        <x:f t="shared" si="330"/>
        <x:v/>
      </x:c>
      <x:c r="AQ6279" s="81" t="str">
        <x:f t="shared" si="331"/>
        <x:v/>
      </x:c>
    </x:row>
    <x:row r="6280" spans="1:43">
      <x:c r="A6280" s="114" t="s">
        <x:v>1200</x:v>
      </x:c>
      <x:c r="B6280">
        <x:v>10113</x:v>
      </x:c>
      <x:c r="C6280">
        <x:v>3.33333333333333</x:v>
      </x:c>
      <x:c r="I6280" t="s">
        <x:v>104</x:v>
      </x:c>
      <x:c r="K6280" t="s">
        <x:v>261</x:v>
      </x:c>
      <x:c r="AL6280" s="81">
        <x:v>10113</x:v>
      </x:c>
      <x:c r="AM6280" s="81" t="str">
        <x:f t="shared" si="327"/>
        <x:v/>
      </x:c>
      <x:c r="AN6280" s="81" t="str">
        <x:f t="shared" si="328"/>
        <x:v/>
      </x:c>
      <x:c r="AO6280" s="81" t="str">
        <x:f t="shared" si="329"/>
        <x:v/>
      </x:c>
      <x:c r="AP6280" s="81" t="str">
        <x:f t="shared" si="330"/>
        <x:v/>
      </x:c>
      <x:c r="AQ6280" s="81" t="str">
        <x:f t="shared" si="331"/>
        <x:v/>
      </x:c>
    </x:row>
    <x:row r="6281" spans="1:43">
      <x:c r="A6281" s="114" t="s">
        <x:v>1201</x:v>
      </x:c>
      <x:c r="B6281">
        <x:v>10113</x:v>
      </x:c>
      <x:c r="C6281">
        <x:v>3.53333333333333</x:v>
      </x:c>
      <x:c r="I6281" t="s">
        <x:v>100</x:v>
      </x:c>
      <x:c r="K6281" t="s">
        <x:v>404</x:v>
      </x:c>
      <x:c r="AL6281" s="81">
        <x:v>10113</x:v>
      </x:c>
      <x:c r="AM6281" s="81" t="str">
        <x:f t="shared" si="327"/>
        <x:v/>
      </x:c>
      <x:c r="AN6281" s="81" t="str">
        <x:f t="shared" si="328"/>
        <x:v/>
      </x:c>
      <x:c r="AO6281" s="81" t="str">
        <x:f t="shared" si="329"/>
        <x:v/>
      </x:c>
      <x:c r="AP6281" s="81" t="str">
        <x:f t="shared" si="330"/>
        <x:v/>
      </x:c>
      <x:c r="AQ6281" s="81" t="str">
        <x:f t="shared" si="331"/>
        <x:v/>
      </x:c>
    </x:row>
    <x:row r="6282" spans="1:43">
      <x:c r="A6282" s="114" t="s">
        <x:v>1202</x:v>
      </x:c>
      <x:c r="B6282">
        <x:v>10113</x:v>
      </x:c>
      <x:c r="C6282">
        <x:v>3.73333333333333</x:v>
      </x:c>
      <x:c r="I6282" t="s">
        <x:v>103</x:v>
      </x:c>
      <x:c r="K6282" t="s">
        <x:v>261</x:v>
      </x:c>
      <x:c r="AL6282" s="81">
        <x:v>10113</x:v>
      </x:c>
      <x:c r="AM6282" s="81" t="str">
        <x:f t="shared" si="327"/>
        <x:v/>
      </x:c>
      <x:c r="AN6282" s="81" t="str">
        <x:f t="shared" si="328"/>
        <x:v/>
      </x:c>
      <x:c r="AO6282" s="81" t="str">
        <x:f t="shared" si="329"/>
        <x:v/>
      </x:c>
      <x:c r="AP6282" s="81" t="str">
        <x:f t="shared" si="330"/>
        <x:v/>
      </x:c>
      <x:c r="AQ6282" s="81" t="str">
        <x:f t="shared" si="331"/>
        <x:v/>
      </x:c>
    </x:row>
    <x:row r="6283" spans="1:43">
      <x:c r="A6283" s="114" t="s">
        <x:v>1203</x:v>
      </x:c>
      <x:c r="B6283">
        <x:v>10113</x:v>
      </x:c>
      <x:c r="C6283">
        <x:v>3.93333333333333</x:v>
      </x:c>
      <x:c r="I6283" t="s">
        <x:v>102</x:v>
      </x:c>
      <x:c r="K6283" t="s">
        <x:v>404</x:v>
      </x:c>
      <x:c r="AL6283" s="81">
        <x:v>10113</x:v>
      </x:c>
      <x:c r="AM6283" s="81" t="str">
        <x:f t="shared" si="327"/>
        <x:v/>
      </x:c>
      <x:c r="AN6283" s="81" t="str">
        <x:f t="shared" si="328"/>
        <x:v/>
      </x:c>
      <x:c r="AO6283" s="81" t="str">
        <x:f t="shared" si="329"/>
        <x:v/>
      </x:c>
      <x:c r="AP6283" s="81" t="str">
        <x:f t="shared" si="330"/>
        <x:v/>
      </x:c>
      <x:c r="AQ6283" s="81" t="str">
        <x:f t="shared" si="331"/>
        <x:v/>
      </x:c>
    </x:row>
    <x:row r="6284" spans="1:43">
      <x:c r="A6284" s="114" t="s">
        <x:v>1204</x:v>
      </x:c>
      <x:c r="B6284">
        <x:v>10113</x:v>
      </x:c>
      <x:c r="C6284">
        <x:v>4.13333333333333</x:v>
      </x:c>
      <x:c r="I6284" t="s">
        <x:v>104</x:v>
      </x:c>
      <x:c r="K6284" t="s">
        <x:v>261</x:v>
      </x:c>
      <x:c r="AL6284" s="81">
        <x:v>10113</x:v>
      </x:c>
      <x:c r="AM6284" s="81" t="str">
        <x:f t="shared" si="327"/>
        <x:v/>
      </x:c>
      <x:c r="AN6284" s="81" t="str">
        <x:f t="shared" si="328"/>
        <x:v/>
      </x:c>
      <x:c r="AO6284" s="81" t="str">
        <x:f t="shared" si="329"/>
        <x:v/>
      </x:c>
      <x:c r="AP6284" s="81" t="str">
        <x:f t="shared" si="330"/>
        <x:v/>
      </x:c>
      <x:c r="AQ6284" s="81" t="str">
        <x:f t="shared" si="331"/>
        <x:v/>
      </x:c>
    </x:row>
    <x:row r="6285" spans="1:43">
      <x:c r="A6285" s="114" t="s">
        <x:v>1205</x:v>
      </x:c>
      <x:c r="B6285">
        <x:v>10113</x:v>
      </x:c>
      <x:c r="C6285">
        <x:v>4.33333333333333</x:v>
      </x:c>
      <x:c r="I6285" t="s">
        <x:v>100</x:v>
      </x:c>
      <x:c r="K6285" t="s">
        <x:v>404</x:v>
      </x:c>
      <x:c r="AL6285" s="81">
        <x:v>10113</x:v>
      </x:c>
      <x:c r="AM6285" s="81" t="str">
        <x:f t="shared" si="327"/>
        <x:v/>
      </x:c>
      <x:c r="AN6285" s="81" t="str">
        <x:f t="shared" si="328"/>
        <x:v/>
      </x:c>
      <x:c r="AO6285" s="81" t="str">
        <x:f t="shared" si="329"/>
        <x:v/>
      </x:c>
      <x:c r="AP6285" s="81" t="str">
        <x:f t="shared" si="330"/>
        <x:v/>
      </x:c>
      <x:c r="AQ6285" s="81" t="str">
        <x:f t="shared" si="331"/>
        <x:v/>
      </x:c>
    </x:row>
    <x:row r="6286" spans="1:43">
      <x:c r="A6286" s="114" t="s">
        <x:v>1206</x:v>
      </x:c>
      <x:c r="B6286">
        <x:v>10113</x:v>
      </x:c>
      <x:c r="C6286">
        <x:v>4.53333333333333</x:v>
      </x:c>
      <x:c r="I6286" t="s">
        <x:v>103</x:v>
      </x:c>
      <x:c r="K6286" t="s">
        <x:v>404</x:v>
      </x:c>
      <x:c r="AL6286" s="81">
        <x:v>10113</x:v>
      </x:c>
      <x:c r="AM6286" s="81" t="str">
        <x:f t="shared" si="327"/>
        <x:v/>
      </x:c>
      <x:c r="AN6286" s="81" t="str">
        <x:f t="shared" si="328"/>
        <x:v/>
      </x:c>
      <x:c r="AO6286" s="81" t="str">
        <x:f t="shared" si="329"/>
        <x:v/>
      </x:c>
      <x:c r="AP6286" s="81" t="str">
        <x:f t="shared" si="330"/>
        <x:v/>
      </x:c>
      <x:c r="AQ6286" s="81" t="str">
        <x:f t="shared" si="331"/>
        <x:v/>
      </x:c>
    </x:row>
    <x:row r="6287" spans="1:43">
      <x:c r="A6287" s="114" t="s">
        <x:v>1207</x:v>
      </x:c>
      <x:c r="B6287">
        <x:v>10113</x:v>
      </x:c>
      <x:c r="C6287">
        <x:v>4.86666666666667</x:v>
      </x:c>
      <x:c r="I6287" t="s">
        <x:v>102</x:v>
      </x:c>
      <x:c r="K6287" t="s">
        <x:v>308</x:v>
      </x:c>
      <x:c r="AL6287" s="81">
        <x:v>10113</x:v>
      </x:c>
      <x:c r="AM6287" s="81" t="str">
        <x:f t="shared" si="327"/>
        <x:v/>
      </x:c>
      <x:c r="AN6287" s="81" t="str">
        <x:f t="shared" si="328"/>
        <x:v/>
      </x:c>
      <x:c r="AO6287" s="81" t="str">
        <x:f t="shared" si="329"/>
        <x:v/>
      </x:c>
      <x:c r="AP6287" s="81" t="str">
        <x:f t="shared" si="330"/>
        <x:v/>
      </x:c>
      <x:c r="AQ6287" s="81" t="str">
        <x:f t="shared" si="331"/>
        <x:v/>
      </x:c>
    </x:row>
    <x:row r="6288" spans="1:43">
      <x:c r="A6288" s="114" t="s">
        <x:v>1208</x:v>
      </x:c>
      <x:c r="B6288">
        <x:v>10114</x:v>
      </x:c>
      <x:c r="C6288">
        <x:v>0.466666666666667</x:v>
      </x:c>
      <x:c r="I6288" t="s">
        <x:v>928</x:v>
      </x:c>
      <x:c r="K6288" t="s">
        <x:v>133</x:v>
      </x:c>
      <x:c r="M6288">
        <x:v>101</x:v>
      </x:c>
      <x:c r="O6288" t="s">
        <x:v>101</x:v>
      </x:c>
      <x:c r="AG6288" s="80">
        <x:v>1</x:v>
      </x:c>
      <x:c r="AL6288" s="81">
        <x:v>10114</x:v>
      </x:c>
      <x:c r="AM6288" s="81" t="str">
        <x:f t="shared" si="327"/>
        <x:v/>
      </x:c>
      <x:c r="AN6288" s="81" t="str">
        <x:f t="shared" si="328"/>
        <x:v/>
      </x:c>
      <x:c r="AO6288" s="81" t="str">
        <x:f t="shared" si="329"/>
        <x:v/>
      </x:c>
      <x:c r="AP6288" s="81" t="str">
        <x:f t="shared" si="330"/>
        <x:v/>
      </x:c>
      <x:c r="AQ6288" s="81" t="str">
        <x:f t="shared" si="331"/>
        <x:v/>
      </x:c>
    </x:row>
    <x:row r="6289" spans="1:43">
      <x:c r="A6289" s="114" t="s">
        <x:v>1209</x:v>
      </x:c>
      <x:c r="B6289">
        <x:v>10114</x:v>
      </x:c>
      <x:c r="C6289">
        <x:v>0.833333333333333</x:v>
      </x:c>
      <x:c r="I6289" t="s">
        <x:v>100</x:v>
      </x:c>
      <x:c r="K6289" t="s">
        <x:v>133</x:v>
      </x:c>
      <x:c r="M6289">
        <x:v>101</x:v>
      </x:c>
      <x:c r="O6289" t="s">
        <x:v>101</x:v>
      </x:c>
      <x:c r="AG6289" s="80">
        <x:v>1</x:v>
      </x:c>
      <x:c r="AL6289" s="81">
        <x:v>10114</x:v>
      </x:c>
      <x:c r="AM6289" s="81" t="str">
        <x:f t="shared" si="327"/>
        <x:v/>
      </x:c>
      <x:c r="AN6289" s="81" t="str">
        <x:f t="shared" si="328"/>
        <x:v/>
      </x:c>
      <x:c r="AO6289" s="81" t="str">
        <x:f t="shared" si="329"/>
        <x:v/>
      </x:c>
      <x:c r="AP6289" s="81" t="str">
        <x:f t="shared" si="330"/>
        <x:v/>
      </x:c>
      <x:c r="AQ6289" s="81" t="str">
        <x:f t="shared" si="331"/>
        <x:v/>
      </x:c>
    </x:row>
    <x:row r="6290" spans="1:43">
      <x:c r="A6290" s="114" t="s">
        <x:v>1210</x:v>
      </x:c>
      <x:c r="B6290">
        <x:v>10115</x:v>
      </x:c>
      <x:c r="C6290">
        <x:v>1.8</x:v>
      </x:c>
      <x:c r="I6290" t="s">
        <x:v>100</x:v>
      </x:c>
      <x:c r="K6290" t="s">
        <x:v>1211</x:v>
      </x:c>
      <x:c r="M6290">
        <x:v>101</x:v>
      </x:c>
      <x:c r="O6290" t="s">
        <x:v>101</x:v>
      </x:c>
      <x:c r="U6290">
        <x:v>439</x:v>
      </x:c>
      <x:c r="V6290">
        <x:v>0.2</x:v>
      </x:c>
      <x:c r="W6290" t="s">
        <x:v>131</x:v>
      </x:c>
      <x:c r="X6290">
        <x:v>0</x:v>
      </x:c>
      <x:c r="Y6290">
        <x:v>0</x:v>
      </x:c>
      <x:c r="Z6290" t="s">
        <x:v>115</x:v>
      </x:c>
      <x:c r="AA6290">
        <x:v>25</x:v>
      </x:c>
      <x:c r="AD6290" t="s">
        <x:v>116</x:v>
      </x:c>
      <x:c r="AG6290" s="80">
        <x:v>2</x:v>
      </x:c>
      <x:c r="AL6290" s="81">
        <x:v>10115</x:v>
      </x:c>
      <x:c r="AM6290" s="81" t="str">
        <x:f t="shared" si="327"/>
        <x:v/>
      </x:c>
      <x:c r="AN6290" s="81" t="str">
        <x:f t="shared" si="328"/>
        <x:v/>
      </x:c>
      <x:c r="AO6290" s="81" t="str">
        <x:f t="shared" si="329"/>
        <x:v/>
      </x:c>
      <x:c r="AP6290" s="81" t="str">
        <x:f t="shared" si="330"/>
        <x:v/>
      </x:c>
      <x:c r="AQ6290" s="81" t="str">
        <x:f t="shared" si="331"/>
        <x:v/>
      </x:c>
    </x:row>
    <x:row r="6291" spans="1:43">
      <x:c r="A6291" s="114" t="s">
        <x:v>1212</x:v>
      </x:c>
      <x:c r="B6291">
        <x:v>10116</x:v>
      </x:c>
      <x:c r="C6291">
        <x:v>0.3</x:v>
      </x:c>
      <x:c r="I6291" t="s">
        <x:v>100</x:v>
      </x:c>
      <x:c r="K6291" t="s">
        <x:v>117</x:v>
      </x:c>
      <x:c r="M6291">
        <x:v>129</x:v>
      </x:c>
      <x:c r="O6291" t="s">
        <x:v>101</x:v>
      </x:c>
      <x:c r="AG6291" s="80">
        <x:v>1</x:v>
      </x:c>
      <x:c r="AL6291" s="81">
        <x:v>10116</x:v>
      </x:c>
      <x:c r="AM6291" s="81" t="str">
        <x:f t="shared" si="327"/>
        <x:v/>
      </x:c>
      <x:c r="AN6291" s="81" t="str">
        <x:f t="shared" si="328"/>
        <x:v/>
      </x:c>
      <x:c r="AO6291" s="81" t="str">
        <x:f t="shared" si="329"/>
        <x:v/>
      </x:c>
      <x:c r="AP6291" s="81" t="str">
        <x:f t="shared" si="330"/>
        <x:v/>
      </x:c>
      <x:c r="AQ6291" s="81" t="str">
        <x:f t="shared" si="331"/>
        <x:v/>
      </x:c>
    </x:row>
    <x:row r="6292" spans="1:43">
      <x:c r="A6292" s="114" t="s">
        <x:v>1213</x:v>
      </x:c>
      <x:c r="B6292">
        <x:v>10116</x:v>
      </x:c>
      <x:c r="C6292">
        <x:v>0.733333333333333</x:v>
      </x:c>
      <x:c r="I6292" t="s">
        <x:v>102</x:v>
      </x:c>
      <x:c r="K6292" t="s">
        <x:v>119</x:v>
      </x:c>
      <x:c r="M6292">
        <x:v>129</x:v>
      </x:c>
      <x:c r="O6292" t="s">
        <x:v>101</x:v>
      </x:c>
      <x:c r="AG6292" s="80">
        <x:v>2</x:v>
      </x:c>
      <x:c r="AL6292" s="81">
        <x:v>10116</x:v>
      </x:c>
      <x:c r="AM6292" s="81" t="str">
        <x:f t="shared" si="327"/>
        <x:v/>
      </x:c>
      <x:c r="AN6292" s="81" t="str">
        <x:f t="shared" si="328"/>
        <x:v/>
      </x:c>
      <x:c r="AO6292" s="81" t="str">
        <x:f t="shared" si="329"/>
        <x:v/>
      </x:c>
      <x:c r="AP6292" s="81" t="str">
        <x:f t="shared" si="330"/>
        <x:v/>
      </x:c>
      <x:c r="AQ6292" s="81" t="str">
        <x:f t="shared" si="331"/>
        <x:v/>
      </x:c>
    </x:row>
    <x:row r="6293" spans="1:43">
      <x:c r="A6293" s="114" t="s">
        <x:v>1214</x:v>
      </x:c>
      <x:c r="B6293">
        <x:v>10117</x:v>
      </x:c>
      <x:c r="C6293">
        <x:v>0.333333333333333</x:v>
      </x:c>
      <x:c r="I6293" t="s">
        <x:v>100</x:v>
      </x:c>
      <x:c r="K6293" t="s">
        <x:v>119</x:v>
      </x:c>
      <x:c r="M6293">
        <x:v>129</x:v>
      </x:c>
      <x:c r="O6293" t="s">
        <x:v>101</x:v>
      </x:c>
      <x:c r="S6293" t="s">
        <x:v>120</x:v>
      </x:c>
      <x:c r="T6293">
        <x:v>12</x:v>
      </x:c>
      <x:c r="AG6293" s="80">
        <x:v>1</x:v>
      </x:c>
      <x:c r="AL6293" s="81">
        <x:v>10117</x:v>
      </x:c>
      <x:c r="AM6293" s="81" t="str">
        <x:f t="shared" si="327"/>
        <x:v/>
      </x:c>
      <x:c r="AN6293" s="81" t="str">
        <x:f t="shared" si="328"/>
        <x:v/>
      </x:c>
      <x:c r="AO6293" s="81" t="str">
        <x:f t="shared" si="329"/>
        <x:v/>
      </x:c>
      <x:c r="AP6293" s="81" t="str">
        <x:f t="shared" si="330"/>
        <x:v/>
      </x:c>
      <x:c r="AQ6293" s="81" t="str">
        <x:f t="shared" si="331"/>
        <x:v/>
      </x:c>
    </x:row>
    <x:row r="6294" spans="1:43">
      <x:c r="A6294" s="114" t="s">
        <x:v>1215</x:v>
      </x:c>
      <x:c r="B6294">
        <x:v>10117</x:v>
      </x:c>
      <x:c r="C6294">
        <x:v>0.866666666666667</x:v>
      </x:c>
      <x:c r="I6294" t="s">
        <x:v>100</x:v>
      </x:c>
      <x:c r="K6294" t="s">
        <x:v>117</x:v>
      </x:c>
      <x:c r="M6294">
        <x:v>129</x:v>
      </x:c>
      <x:c r="O6294" t="s">
        <x:v>101</x:v>
      </x:c>
      <x:c r="AG6294" s="80">
        <x:v>1</x:v>
      </x:c>
      <x:c r="AL6294" s="81">
        <x:v>10117</x:v>
      </x:c>
      <x:c r="AM6294" s="81" t="str">
        <x:f t="shared" si="327"/>
        <x:v/>
      </x:c>
      <x:c r="AN6294" s="81" t="str">
        <x:f t="shared" si="328"/>
        <x:v/>
      </x:c>
      <x:c r="AO6294" s="81" t="str">
        <x:f t="shared" si="329"/>
        <x:v/>
      </x:c>
      <x:c r="AP6294" s="81" t="str">
        <x:f t="shared" si="330"/>
        <x:v/>
      </x:c>
      <x:c r="AQ6294" s="81" t="str">
        <x:f t="shared" si="331"/>
        <x:v/>
      </x:c>
    </x:row>
    <x:row r="6295" spans="1:43">
      <x:c r="A6295" s="114" t="s">
        <x:v>1216</x:v>
      </x:c>
      <x:c r="B6295">
        <x:v>10117</x:v>
      </x:c>
      <x:c r="C6295">
        <x:v>1.2</x:v>
      </x:c>
      <x:c r="I6295" t="s">
        <x:v>100</x:v>
      </x:c>
      <x:c r="K6295" t="s">
        <x:v>119</x:v>
      </x:c>
      <x:c r="M6295">
        <x:v>129</x:v>
      </x:c>
      <x:c r="O6295" t="s">
        <x:v>101</x:v>
      </x:c>
      <x:c r="S6295" t="s">
        <x:v>293</x:v>
      </x:c>
      <x:c r="AG6295" s="80">
        <x:v>2</x:v>
      </x:c>
      <x:c r="AL6295" s="81">
        <x:v>10117</x:v>
      </x:c>
      <x:c r="AM6295" s="81" t="str">
        <x:f t="shared" si="327"/>
        <x:v/>
      </x:c>
      <x:c r="AN6295" s="81" t="str">
        <x:f t="shared" si="328"/>
        <x:v/>
      </x:c>
      <x:c r="AO6295" s="81" t="str">
        <x:f t="shared" si="329"/>
        <x:v/>
      </x:c>
      <x:c r="AP6295" s="81" t="str">
        <x:f t="shared" si="330"/>
        <x:v/>
      </x:c>
      <x:c r="AQ6295" s="81" t="str">
        <x:f t="shared" si="331"/>
        <x:v/>
      </x:c>
    </x:row>
    <x:row r="6296" spans="1:43">
      <x:c r="A6296" s="114" t="s">
        <x:v>1217</x:v>
      </x:c>
      <x:c r="B6296">
        <x:v>10118</x:v>
      </x:c>
      <x:c r="C6296">
        <x:v>1.43333333333333</x:v>
      </x:c>
      <x:c r="I6296" t="s">
        <x:v>100</x:v>
      </x:c>
      <x:c r="K6296" t="s">
        <x:v>133</x:v>
      </x:c>
      <x:c r="M6296">
        <x:v>1009</x:v>
      </x:c>
      <x:c r="O6296" t="s">
        <x:v>101</x:v>
      </x:c>
      <x:c r="AL6296" s="81">
        <x:v>10118</x:v>
      </x:c>
      <x:c r="AM6296" s="81" t="str">
        <x:f t="shared" si="327"/>
        <x:v/>
      </x:c>
      <x:c r="AN6296" s="81" t="str">
        <x:f t="shared" si="328"/>
        <x:v/>
      </x:c>
      <x:c r="AO6296" s="81" t="str">
        <x:f t="shared" si="329"/>
        <x:v/>
      </x:c>
      <x:c r="AP6296" s="81" t="str">
        <x:f t="shared" si="330"/>
        <x:v/>
      </x:c>
      <x:c r="AQ6296" s="81" t="str">
        <x:f t="shared" si="331"/>
        <x:v/>
      </x:c>
    </x:row>
    <x:row r="6297" spans="1:43">
      <x:c r="A6297" s="114" t="s">
        <x:v>1218</x:v>
      </x:c>
      <x:c r="B6297">
        <x:v>10118</x:v>
      </x:c>
      <x:c r="C6297">
        <x:v>2.2</x:v>
      </x:c>
      <x:c r="I6297" t="s">
        <x:v>103</x:v>
      </x:c>
      <x:c r="K6297" t="s">
        <x:v>133</x:v>
      </x:c>
      <x:c r="M6297">
        <x:v>1009</x:v>
      </x:c>
      <x:c r="O6297" t="s">
        <x:v>101</x:v>
      </x:c>
      <x:c r="AL6297" s="81">
        <x:v>10118</x:v>
      </x:c>
      <x:c r="AM6297" s="81" t="str">
        <x:f t="shared" si="327"/>
        <x:v/>
      </x:c>
      <x:c r="AN6297" s="81" t="str">
        <x:f t="shared" si="328"/>
        <x:v/>
      </x:c>
      <x:c r="AO6297" s="81" t="str">
        <x:f t="shared" si="329"/>
        <x:v/>
      </x:c>
      <x:c r="AP6297" s="81" t="str">
        <x:f t="shared" si="330"/>
        <x:v/>
      </x:c>
      <x:c r="AQ6297" s="81" t="str">
        <x:f t="shared" si="331"/>
        <x:v/>
      </x:c>
    </x:row>
    <x:row r="6298" spans="1:43">
      <x:c r="A6298" s="114" t="s">
        <x:v>1219</x:v>
      </x:c>
      <x:c r="B6298">
        <x:v>10118</x:v>
      </x:c>
      <x:c r="C6298">
        <x:v>2.52</x:v>
      </x:c>
      <x:c r="I6298" t="s">
        <x:v>102</x:v>
      </x:c>
      <x:c r="K6298" t="s">
        <x:v>133</x:v>
      </x:c>
      <x:c r="M6298">
        <x:v>1009</x:v>
      </x:c>
      <x:c r="O6298" t="s">
        <x:v>101</x:v>
      </x:c>
      <x:c r="AL6298" s="81">
        <x:v>10118</x:v>
      </x:c>
      <x:c r="AM6298" s="81" t="str">
        <x:f t="shared" si="327"/>
        <x:v/>
      </x:c>
      <x:c r="AN6298" s="81" t="str">
        <x:f t="shared" si="328"/>
        <x:v/>
      </x:c>
      <x:c r="AO6298" s="81" t="str">
        <x:f t="shared" si="329"/>
        <x:v/>
      </x:c>
      <x:c r="AP6298" s="81" t="str">
        <x:f t="shared" si="330"/>
        <x:v/>
      </x:c>
      <x:c r="AQ6298" s="81" t="str">
        <x:f t="shared" si="331"/>
        <x:v/>
      </x:c>
    </x:row>
    <x:row r="6299" spans="1:43">
      <x:c r="A6299" s="114" t="s">
        <x:v>1220</x:v>
      </x:c>
      <x:c r="B6299">
        <x:v>10119</x:v>
      </x:c>
      <x:c r="C6299">
        <x:v>0.333333333333333</x:v>
      </x:c>
      <x:c r="I6299" t="s">
        <x:v>104</x:v>
      </x:c>
      <x:c r="K6299" t="s">
        <x:v>133</x:v>
      </x:c>
      <x:c r="M6299">
        <x:v>61</x:v>
      </x:c>
      <x:c r="O6299" t="s">
        <x:v>101</x:v>
      </x:c>
      <x:c r="AG6299" s="80">
        <x:v>1</x:v>
      </x:c>
      <x:c r="AL6299" s="81">
        <x:v>10119</x:v>
      </x:c>
      <x:c r="AM6299" s="81" t="str">
        <x:f t="shared" si="327"/>
        <x:v/>
      </x:c>
      <x:c r="AN6299" s="81" t="str">
        <x:f t="shared" si="328"/>
        <x:v/>
      </x:c>
      <x:c r="AO6299" s="81" t="str">
        <x:f t="shared" si="329"/>
        <x:v/>
      </x:c>
      <x:c r="AP6299" s="81" t="str">
        <x:f t="shared" si="330"/>
        <x:v/>
      </x:c>
      <x:c r="AQ6299" s="81" t="str">
        <x:f t="shared" si="331"/>
        <x:v/>
      </x:c>
    </x:row>
    <x:row r="6300" spans="1:43">
      <x:c r="A6300" s="114" t="s">
        <x:v>1221</x:v>
      </x:c>
      <x:c r="B6300">
        <x:v>10119</x:v>
      </x:c>
      <x:c r="C6300">
        <x:v>0.666666666666667</x:v>
      </x:c>
      <x:c r="I6300" t="s">
        <x:v>100</x:v>
      </x:c>
      <x:c r="K6300" t="s">
        <x:v>133</x:v>
      </x:c>
      <x:c r="M6300">
        <x:v>61</x:v>
      </x:c>
      <x:c r="O6300" t="s">
        <x:v>101</x:v>
      </x:c>
      <x:c r="AG6300" s="80">
        <x:v>1</x:v>
      </x:c>
      <x:c r="AL6300" s="81">
        <x:v>10119</x:v>
      </x:c>
      <x:c r="AM6300" s="81" t="str">
        <x:f t="shared" si="327"/>
        <x:v/>
      </x:c>
      <x:c r="AN6300" s="81" t="str">
        <x:f t="shared" si="328"/>
        <x:v/>
      </x:c>
      <x:c r="AO6300" s="81" t="str">
        <x:f t="shared" si="329"/>
        <x:v/>
      </x:c>
      <x:c r="AP6300" s="81" t="str">
        <x:f t="shared" si="330"/>
        <x:v/>
      </x:c>
      <x:c r="AQ6300" s="81" t="str">
        <x:f t="shared" si="331"/>
        <x:v/>
      </x:c>
    </x:row>
    <x:row r="6301" spans="1:43">
      <x:c r="A6301" s="114" t="s">
        <x:v>1222</x:v>
      </x:c>
      <x:c r="B6301">
        <x:v>10120</x:v>
      </x:c>
      <x:c r="C6301">
        <x:v>0.666666666666667</x:v>
      </x:c>
      <x:c r="I6301" t="s">
        <x:v>102</x:v>
      </x:c>
      <x:c r="K6301" t="s">
        <x:v>424</x:v>
      </x:c>
      <x:c r="M6301">
        <x:v>61</x:v>
      </x:c>
      <x:c r="O6301" t="s">
        <x:v>101</x:v>
      </x:c>
      <x:c r="AG6301" s="80">
        <x:v>2</x:v>
      </x:c>
      <x:c r="AL6301" s="81">
        <x:v>10120</x:v>
      </x:c>
      <x:c r="AM6301" s="81" t="str">
        <x:f t="shared" si="327"/>
        <x:v/>
      </x:c>
      <x:c r="AN6301" s="81" t="str">
        <x:f t="shared" si="328"/>
        <x:v/>
      </x:c>
      <x:c r="AO6301" s="81" t="str">
        <x:f t="shared" si="329"/>
        <x:v/>
      </x:c>
      <x:c r="AP6301" s="81" t="str">
        <x:f t="shared" si="330"/>
        <x:v/>
      </x:c>
      <x:c r="AQ6301" s="81" t="str">
        <x:f t="shared" si="331"/>
        <x:v/>
      </x:c>
    </x:row>
    <x:row r="6302" spans="1:43">
      <x:c r="A6302" s="114" t="s">
        <x:v>1223</x:v>
      </x:c>
      <x:c r="B6302">
        <x:v>10120</x:v>
      </x:c>
      <x:c r="C6302">
        <x:v>1.26666666666667</x:v>
      </x:c>
      <x:c r="I6302" t="s">
        <x:v>103</x:v>
      </x:c>
      <x:c r="K6302" t="s">
        <x:v>133</x:v>
      </x:c>
      <x:c r="M6302">
        <x:v>61</x:v>
      </x:c>
      <x:c r="O6302" t="s">
        <x:v>101</x:v>
      </x:c>
      <x:c r="AG6302" s="80">
        <x:v>2</x:v>
      </x:c>
      <x:c r="AL6302" s="81">
        <x:v>10120</x:v>
      </x:c>
      <x:c r="AM6302" s="81" t="str">
        <x:f t="shared" si="327"/>
        <x:v/>
      </x:c>
      <x:c r="AN6302" s="81" t="str">
        <x:f t="shared" si="328"/>
        <x:v/>
      </x:c>
      <x:c r="AO6302" s="81" t="str">
        <x:f t="shared" si="329"/>
        <x:v/>
      </x:c>
      <x:c r="AP6302" s="81" t="str">
        <x:f t="shared" si="330"/>
        <x:v/>
      </x:c>
      <x:c r="AQ6302" s="81" t="str">
        <x:f t="shared" si="331"/>
        <x:v/>
      </x:c>
    </x:row>
    <x:row r="6303" spans="1:43">
      <x:c r="A6303" s="114" t="s">
        <x:v>1224</x:v>
      </x:c>
      <x:c r="B6303">
        <x:v>10120</x:v>
      </x:c>
      <x:c r="C6303">
        <x:v>1.41666666666667</x:v>
      </x:c>
      <x:c r="I6303" t="s">
        <x:v>104</x:v>
      </x:c>
      <x:c r="K6303" t="s">
        <x:v>133</x:v>
      </x:c>
      <x:c r="M6303">
        <x:v>61</x:v>
      </x:c>
      <x:c r="O6303" t="s">
        <x:v>101</x:v>
      </x:c>
      <x:c r="AG6303" s="80">
        <x:v>2</x:v>
      </x:c>
      <x:c r="AL6303" s="81">
        <x:v>10120</x:v>
      </x:c>
      <x:c r="AM6303" s="81" t="str">
        <x:f t="shared" si="327"/>
        <x:v/>
      </x:c>
      <x:c r="AN6303" s="81" t="str">
        <x:f t="shared" si="328"/>
        <x:v/>
      </x:c>
      <x:c r="AO6303" s="81" t="str">
        <x:f t="shared" si="329"/>
        <x:v/>
      </x:c>
      <x:c r="AP6303" s="81" t="str">
        <x:f t="shared" si="330"/>
        <x:v/>
      </x:c>
      <x:c r="AQ6303" s="81" t="str">
        <x:f t="shared" si="331"/>
        <x:v/>
      </x:c>
    </x:row>
    <x:row r="6304" spans="1:43">
      <x:c r="A6304" s="114" t="s">
        <x:v>1225</x:v>
      </x:c>
      <x:c r="B6304">
        <x:v>10121</x:v>
      </x:c>
      <x:c r="C6304">
        <x:v>0.4</x:v>
      </x:c>
      <x:c r="I6304" t="s">
        <x:v>103</x:v>
      </x:c>
      <x:c r="K6304" t="s">
        <x:v>133</x:v>
      </x:c>
      <x:c r="M6304">
        <x:v>934</x:v>
      </x:c>
      <x:c r="O6304" t="s">
        <x:v>101</x:v>
      </x:c>
      <x:c r="AG6304" s="80">
        <x:v>1</x:v>
      </x:c>
      <x:c r="AL6304" s="81">
        <x:v>10121</x:v>
      </x:c>
      <x:c r="AM6304" s="81" t="str">
        <x:f t="shared" si="327"/>
        <x:v/>
      </x:c>
      <x:c r="AN6304" s="81" t="str">
        <x:f t="shared" si="328"/>
        <x:v/>
      </x:c>
      <x:c r="AO6304" s="81" t="str">
        <x:f t="shared" si="329"/>
        <x:v/>
      </x:c>
      <x:c r="AP6304" s="81" t="str">
        <x:f t="shared" si="330"/>
        <x:v/>
      </x:c>
      <x:c r="AQ6304" s="81" t="str">
        <x:f t="shared" si="331"/>
        <x:v/>
      </x:c>
    </x:row>
    <x:row r="6305" spans="1:43">
      <x:c r="A6305" s="114" t="s">
        <x:v>1226</x:v>
      </x:c>
      <x:c r="B6305">
        <x:v>10121</x:v>
      </x:c>
      <x:c r="C6305">
        <x:v>0.666666666666667</x:v>
      </x:c>
      <x:c r="I6305" t="s">
        <x:v>104</x:v>
      </x:c>
      <x:c r="K6305" t="s">
        <x:v>133</x:v>
      </x:c>
      <x:c r="M6305">
        <x:v>934</x:v>
      </x:c>
      <x:c r="O6305" t="s">
        <x:v>101</x:v>
      </x:c>
      <x:c r="AG6305" s="80">
        <x:v>1</x:v>
      </x:c>
      <x:c r="AL6305" s="81">
        <x:v>10121</x:v>
      </x:c>
      <x:c r="AM6305" s="81" t="str">
        <x:f t="shared" si="327"/>
        <x:v/>
      </x:c>
      <x:c r="AN6305" s="81" t="str">
        <x:f t="shared" si="328"/>
        <x:v/>
      </x:c>
      <x:c r="AO6305" s="81" t="str">
        <x:f t="shared" si="329"/>
        <x:v/>
      </x:c>
      <x:c r="AP6305" s="81" t="str">
        <x:f t="shared" si="330"/>
        <x:v/>
      </x:c>
      <x:c r="AQ6305" s="81" t="str">
        <x:f t="shared" si="331"/>
        <x:v/>
      </x:c>
    </x:row>
    <x:row r="6306" spans="1:43">
      <x:c r="A6306" s="114" t="s">
        <x:v>1227</x:v>
      </x:c>
      <x:c r="B6306">
        <x:v>10122</x:v>
      </x:c>
      <x:c r="C6306">
        <x:v>0.366666666666667</x:v>
      </x:c>
      <x:c r="I6306" t="s">
        <x:v>102</x:v>
      </x:c>
      <x:c r="K6306" t="s">
        <x:v>133</x:v>
      </x:c>
      <x:c r="M6306">
        <x:v>934</x:v>
      </x:c>
      <x:c r="O6306" t="s">
        <x:v>101</x:v>
      </x:c>
      <x:c r="AG6306" s="80">
        <x:v>1</x:v>
      </x:c>
      <x:c r="AL6306" s="81">
        <x:v>10122</x:v>
      </x:c>
      <x:c r="AM6306" s="81" t="str">
        <x:f t="shared" si="327"/>
        <x:v/>
      </x:c>
      <x:c r="AN6306" s="81" t="str">
        <x:f t="shared" si="328"/>
        <x:v/>
      </x:c>
      <x:c r="AO6306" s="81" t="str">
        <x:f t="shared" si="329"/>
        <x:v/>
      </x:c>
      <x:c r="AP6306" s="81" t="str">
        <x:f t="shared" si="330"/>
        <x:v/>
      </x:c>
      <x:c r="AQ6306" s="81" t="str">
        <x:f t="shared" si="331"/>
        <x:v/>
      </x:c>
    </x:row>
    <x:row r="6307" spans="1:43">
      <x:c r="A6307" s="114" t="s">
        <x:v>1228</x:v>
      </x:c>
      <x:c r="B6307">
        <x:v>10122</x:v>
      </x:c>
      <x:c r="C6307">
        <x:v>0.633333333333333</x:v>
      </x:c>
      <x:c r="I6307" t="s">
        <x:v>103</x:v>
      </x:c>
      <x:c r="K6307" t="s">
        <x:v>133</x:v>
      </x:c>
      <x:c r="M6307">
        <x:v>934</x:v>
      </x:c>
      <x:c r="O6307" t="s">
        <x:v>101</x:v>
      </x:c>
      <x:c r="AG6307" s="80">
        <x:v>1</x:v>
      </x:c>
      <x:c r="AL6307" s="81">
        <x:v>10122</x:v>
      </x:c>
      <x:c r="AM6307" s="81" t="str">
        <x:f t="shared" si="327"/>
        <x:v/>
      </x:c>
      <x:c r="AN6307" s="81" t="str">
        <x:f t="shared" si="328"/>
        <x:v/>
      </x:c>
      <x:c r="AO6307" s="81" t="str">
        <x:f t="shared" si="329"/>
        <x:v/>
      </x:c>
      <x:c r="AP6307" s="81" t="str">
        <x:f t="shared" si="330"/>
        <x:v/>
      </x:c>
      <x:c r="AQ6307" s="81" t="str">
        <x:f t="shared" si="331"/>
        <x:v/>
      </x:c>
    </x:row>
    <x:row r="6308" spans="1:43">
      <x:c r="A6308" s="114" t="s">
        <x:v>1229</x:v>
      </x:c>
      <x:c r="B6308">
        <x:v>10122</x:v>
      </x:c>
      <x:c r="C6308">
        <x:v>1.46666666666667</x:v>
      </x:c>
      <x:c r="I6308" t="s">
        <x:v>100</x:v>
      </x:c>
      <x:c r="K6308" t="s">
        <x:v>133</x:v>
      </x:c>
      <x:c r="M6308">
        <x:v>934</x:v>
      </x:c>
      <x:c r="O6308" t="s">
        <x:v>101</x:v>
      </x:c>
      <x:c r="AG6308" s="80">
        <x:v>1</x:v>
      </x:c>
      <x:c r="AL6308" s="81">
        <x:v>10122</x:v>
      </x:c>
      <x:c r="AM6308" s="81" t="str">
        <x:f t="shared" si="327"/>
        <x:v/>
      </x:c>
      <x:c r="AN6308" s="81" t="str">
        <x:f t="shared" si="328"/>
        <x:v/>
      </x:c>
      <x:c r="AO6308" s="81" t="str">
        <x:f t="shared" si="329"/>
        <x:v/>
      </x:c>
      <x:c r="AP6308" s="81" t="str">
        <x:f t="shared" si="330"/>
        <x:v/>
      </x:c>
      <x:c r="AQ6308" s="81" t="str">
        <x:f t="shared" si="331"/>
        <x:v/>
      </x:c>
    </x:row>
    <x:row r="6309" spans="1:43">
      <x:c r="A6309" s="114" t="s">
        <x:v>1230</x:v>
      </x:c>
      <x:c r="B6309">
        <x:v>10122</x:v>
      </x:c>
      <x:c r="C6309">
        <x:v>1.8</x:v>
      </x:c>
      <x:c r="I6309" t="s">
        <x:v>102</x:v>
      </x:c>
      <x:c r="K6309" t="s">
        <x:v>133</x:v>
      </x:c>
      <x:c r="M6309">
        <x:v>934</x:v>
      </x:c>
      <x:c r="O6309" t="s">
        <x:v>101</x:v>
      </x:c>
      <x:c r="AG6309" s="80">
        <x:v>1</x:v>
      </x:c>
      <x:c r="AL6309" s="81">
        <x:v>10122</x:v>
      </x:c>
      <x:c r="AM6309" s="81" t="str">
        <x:f t="shared" si="327"/>
        <x:v/>
      </x:c>
      <x:c r="AN6309" s="81" t="str">
        <x:f t="shared" si="328"/>
        <x:v/>
      </x:c>
      <x:c r="AO6309" s="81" t="str">
        <x:f t="shared" si="329"/>
        <x:v/>
      </x:c>
      <x:c r="AP6309" s="81" t="str">
        <x:f t="shared" si="330"/>
        <x:v/>
      </x:c>
      <x:c r="AQ6309" s="81" t="str">
        <x:f t="shared" si="331"/>
        <x:v/>
      </x:c>
    </x:row>
    <x:row r="6310" spans="1:43">
      <x:c r="A6310" s="114" t="s">
        <x:v>1231</x:v>
      </x:c>
      <x:c r="B6310">
        <x:v>10122</x:v>
      </x:c>
      <x:c r="C6310">
        <x:v>2.7</x:v>
      </x:c>
      <x:c r="I6310" t="s">
        <x:v>103</x:v>
      </x:c>
      <x:c r="K6310" t="s">
        <x:v>133</x:v>
      </x:c>
      <x:c r="M6310">
        <x:v>934</x:v>
      </x:c>
      <x:c r="O6310" t="s">
        <x:v>101</x:v>
      </x:c>
      <x:c r="AG6310" s="80">
        <x:v>2</x:v>
      </x:c>
      <x:c r="AL6310" s="81">
        <x:v>10122</x:v>
      </x:c>
      <x:c r="AM6310" s="81" t="str">
        <x:f t="shared" si="327"/>
        <x:v/>
      </x:c>
      <x:c r="AN6310" s="81" t="str">
        <x:f t="shared" si="328"/>
        <x:v/>
      </x:c>
      <x:c r="AO6310" s="81" t="str">
        <x:f t="shared" si="329"/>
        <x:v/>
      </x:c>
      <x:c r="AP6310" s="81" t="str">
        <x:f t="shared" si="330"/>
        <x:v/>
      </x:c>
      <x:c r="AQ6310" s="81" t="str">
        <x:f t="shared" si="331"/>
        <x:v/>
      </x:c>
    </x:row>
    <x:row r="6311" spans="1:43">
      <x:c r="A6311" s="114" t="s">
        <x:v>1232</x:v>
      </x:c>
      <x:c r="B6311">
        <x:v>10123</x:v>
      </x:c>
      <x:c r="C6311">
        <x:v>0.366666666666667</x:v>
      </x:c>
      <x:c r="I6311" t="s">
        <x:v>104</x:v>
      </x:c>
      <x:c r="K6311" t="s">
        <x:v>133</x:v>
      </x:c>
      <x:c r="M6311">
        <x:v>937</x:v>
      </x:c>
      <x:c r="O6311" t="s">
        <x:v>101</x:v>
      </x:c>
      <x:c r="AG6311" s="80">
        <x:v>1</x:v>
      </x:c>
      <x:c r="AL6311" s="81">
        <x:v>10123</x:v>
      </x:c>
      <x:c r="AM6311" s="81" t="str">
        <x:f t="shared" ref="AM6311:AM6374" si="332">IF($F$7=2,$B$7,"")</x:f>
        <x:v/>
      </x:c>
      <x:c r="AN6311" s="81" t="str">
        <x:f t="shared" ref="AN6311:AN6374" si="333">IF($F$7=3,$B$7,"")</x:f>
        <x:v/>
      </x:c>
      <x:c r="AO6311" s="81" t="str">
        <x:f t="shared" ref="AO6311:AO6374" si="334">IF($F$7=4,$B$7,"")</x:f>
        <x:v/>
      </x:c>
      <x:c r="AP6311" s="81" t="str">
        <x:f t="shared" ref="AP6311:AP6374" si="335">IF($F$7=5,$B$7,"")</x:f>
        <x:v/>
      </x:c>
      <x:c r="AQ6311" s="81" t="str">
        <x:f t="shared" ref="AQ6311:AQ6374" si="336">IF($F$7=6,$B$7,"")</x:f>
        <x:v/>
      </x:c>
    </x:row>
    <x:row r="6312" spans="1:43">
      <x:c r="A6312" s="114" t="s">
        <x:v>1233</x:v>
      </x:c>
      <x:c r="B6312">
        <x:v>10123</x:v>
      </x:c>
      <x:c r="C6312">
        <x:v>1.3</x:v>
      </x:c>
      <x:c r="I6312" t="s">
        <x:v>103</x:v>
      </x:c>
      <x:c r="K6312" t="s">
        <x:v>133</x:v>
      </x:c>
      <x:c r="M6312">
        <x:v>937</x:v>
      </x:c>
      <x:c r="O6312" t="s">
        <x:v>101</x:v>
      </x:c>
      <x:c r="AG6312" s="80">
        <x:v>1</x:v>
      </x:c>
      <x:c r="AL6312" s="81">
        <x:v>10123</x:v>
      </x:c>
      <x:c r="AM6312" s="81" t="str">
        <x:f t="shared" si="332"/>
        <x:v/>
      </x:c>
      <x:c r="AN6312" s="81" t="str">
        <x:f t="shared" si="333"/>
        <x:v/>
      </x:c>
      <x:c r="AO6312" s="81" t="str">
        <x:f t="shared" si="334"/>
        <x:v/>
      </x:c>
      <x:c r="AP6312" s="81" t="str">
        <x:f t="shared" si="335"/>
        <x:v/>
      </x:c>
      <x:c r="AQ6312" s="81" t="str">
        <x:f t="shared" si="336"/>
        <x:v/>
      </x:c>
    </x:row>
    <x:row r="6313" spans="1:43">
      <x:c r="A6313" s="114" t="s">
        <x:v>1234</x:v>
      </x:c>
      <x:c r="B6313">
        <x:v>10124</x:v>
      </x:c>
      <x:c r="C6313">
        <x:v>0.3</x:v>
      </x:c>
      <x:c r="I6313" t="s">
        <x:v>104</x:v>
      </x:c>
      <x:c r="K6313" t="s">
        <x:v>133</x:v>
      </x:c>
      <x:c r="M6313">
        <x:v>937</x:v>
      </x:c>
      <x:c r="O6313" t="s">
        <x:v>101</x:v>
      </x:c>
      <x:c r="AG6313" s="80">
        <x:v>1</x:v>
      </x:c>
      <x:c r="AL6313" s="81">
        <x:v>10124</x:v>
      </x:c>
      <x:c r="AM6313" s="81" t="str">
        <x:f t="shared" si="332"/>
        <x:v/>
      </x:c>
      <x:c r="AN6313" s="81" t="str">
        <x:f t="shared" si="333"/>
        <x:v/>
      </x:c>
      <x:c r="AO6313" s="81" t="str">
        <x:f t="shared" si="334"/>
        <x:v/>
      </x:c>
      <x:c r="AP6313" s="81" t="str">
        <x:f t="shared" si="335"/>
        <x:v/>
      </x:c>
      <x:c r="AQ6313" s="81" t="str">
        <x:f t="shared" si="336"/>
        <x:v/>
      </x:c>
    </x:row>
    <x:row r="6314" spans="1:43">
      <x:c r="A6314" s="114" t="s">
        <x:v>1235</x:v>
      </x:c>
      <x:c r="B6314">
        <x:v>10124</x:v>
      </x:c>
      <x:c r="C6314">
        <x:v>0.733333333333333</x:v>
      </x:c>
      <x:c r="I6314" t="s">
        <x:v>100</x:v>
      </x:c>
      <x:c r="K6314" t="s">
        <x:v>133</x:v>
      </x:c>
      <x:c r="M6314">
        <x:v>937</x:v>
      </x:c>
      <x:c r="O6314" t="s">
        <x:v>101</x:v>
      </x:c>
      <x:c r="AG6314" s="80">
        <x:v>1</x:v>
      </x:c>
      <x:c r="AL6314" s="81">
        <x:v>10124</x:v>
      </x:c>
      <x:c r="AM6314" s="81" t="str">
        <x:f t="shared" si="332"/>
        <x:v/>
      </x:c>
      <x:c r="AN6314" s="81" t="str">
        <x:f t="shared" si="333"/>
        <x:v/>
      </x:c>
      <x:c r="AO6314" s="81" t="str">
        <x:f t="shared" si="334"/>
        <x:v/>
      </x:c>
      <x:c r="AP6314" s="81" t="str">
        <x:f t="shared" si="335"/>
        <x:v/>
      </x:c>
      <x:c r="AQ6314" s="81" t="str">
        <x:f t="shared" si="336"/>
        <x:v/>
      </x:c>
    </x:row>
    <x:row r="6315" spans="1:43">
      <x:c r="A6315" s="114" t="s">
        <x:v>1236</x:v>
      </x:c>
      <x:c r="B6315">
        <x:v>10124</x:v>
      </x:c>
      <x:c r="C6315">
        <x:v>1.1</x:v>
      </x:c>
      <x:c r="I6315" t="s">
        <x:v>165</x:v>
      </x:c>
      <x:c r="K6315" t="s">
        <x:v>133</x:v>
      </x:c>
      <x:c r="M6315">
        <x:v>937</x:v>
      </x:c>
      <x:c r="O6315" t="s">
        <x:v>101</x:v>
      </x:c>
      <x:c r="AG6315" s="80">
        <x:v>1</x:v>
      </x:c>
      <x:c r="AL6315" s="81">
        <x:v>10124</x:v>
      </x:c>
      <x:c r="AM6315" s="81" t="str">
        <x:f t="shared" si="332"/>
        <x:v/>
      </x:c>
      <x:c r="AN6315" s="81" t="str">
        <x:f t="shared" si="333"/>
        <x:v/>
      </x:c>
      <x:c r="AO6315" s="81" t="str">
        <x:f t="shared" si="334"/>
        <x:v/>
      </x:c>
      <x:c r="AP6315" s="81" t="str">
        <x:f t="shared" si="335"/>
        <x:v/>
      </x:c>
      <x:c r="AQ6315" s="81" t="str">
        <x:f t="shared" si="336"/>
        <x:v/>
      </x:c>
    </x:row>
    <x:row r="6316" spans="1:43">
      <x:c r="A6316" s="114" t="s">
        <x:v>1237</x:v>
      </x:c>
      <x:c r="B6316">
        <x:v>10124</x:v>
      </x:c>
      <x:c r="C6316">
        <x:v>2</x:v>
      </x:c>
      <x:c r="I6316" t="s">
        <x:v>104</x:v>
      </x:c>
      <x:c r="K6316" t="s">
        <x:v>133</x:v>
      </x:c>
      <x:c r="M6316">
        <x:v>937</x:v>
      </x:c>
      <x:c r="O6316" t="s">
        <x:v>101</x:v>
      </x:c>
      <x:c r="AG6316" s="80">
        <x:v>2</x:v>
      </x:c>
      <x:c r="AL6316" s="81">
        <x:v>10124</x:v>
      </x:c>
      <x:c r="AM6316" s="81" t="str">
        <x:f t="shared" si="332"/>
        <x:v/>
      </x:c>
      <x:c r="AN6316" s="81" t="str">
        <x:f t="shared" si="333"/>
        <x:v/>
      </x:c>
      <x:c r="AO6316" s="81" t="str">
        <x:f t="shared" si="334"/>
        <x:v/>
      </x:c>
      <x:c r="AP6316" s="81" t="str">
        <x:f t="shared" si="335"/>
        <x:v/>
      </x:c>
      <x:c r="AQ6316" s="81" t="str">
        <x:f t="shared" si="336"/>
        <x:v/>
      </x:c>
    </x:row>
    <x:row r="6317" spans="1:43">
      <x:c r="A6317" s="114" t="s">
        <x:v>1238</x:v>
      </x:c>
      <x:c r="B6317">
        <x:v>10125</x:v>
      </x:c>
      <x:c r="C6317">
        <x:v>1</x:v>
      </x:c>
      <x:c r="I6317" t="s">
        <x:v>102</x:v>
      </x:c>
      <x:c r="K6317" t="s">
        <x:v>234</x:v>
      </x:c>
      <x:c r="AG6317" s="80">
        <x:v>2</x:v>
      </x:c>
      <x:c r="AL6317" s="81">
        <x:v>10125</x:v>
      </x:c>
      <x:c r="AM6317" s="81" t="str">
        <x:f t="shared" si="332"/>
        <x:v/>
      </x:c>
      <x:c r="AN6317" s="81" t="str">
        <x:f t="shared" si="333"/>
        <x:v/>
      </x:c>
      <x:c r="AO6317" s="81" t="str">
        <x:f t="shared" si="334"/>
        <x:v/>
      </x:c>
      <x:c r="AP6317" s="81" t="str">
        <x:f t="shared" si="335"/>
        <x:v/>
      </x:c>
      <x:c r="AQ6317" s="81" t="str">
        <x:f t="shared" si="336"/>
        <x:v/>
      </x:c>
    </x:row>
    <x:row r="6318" spans="1:43">
      <x:c r="A6318" s="114" t="s">
        <x:v>1239</x:v>
      </x:c>
      <x:c r="B6318">
        <x:v>10126</x:v>
      </x:c>
      <x:c r="C6318">
        <x:v>0.533333333333333</x:v>
      </x:c>
      <x:c r="AG6318" s="80">
        <x:v>1</x:v>
      </x:c>
      <x:c r="AL6318" s="81">
        <x:v>10126</x:v>
      </x:c>
      <x:c r="AM6318" s="81" t="str">
        <x:f t="shared" si="332"/>
        <x:v/>
      </x:c>
      <x:c r="AN6318" s="81" t="str">
        <x:f t="shared" si="333"/>
        <x:v/>
      </x:c>
      <x:c r="AO6318" s="81" t="str">
        <x:f t="shared" si="334"/>
        <x:v/>
      </x:c>
      <x:c r="AP6318" s="81" t="str">
        <x:f t="shared" si="335"/>
        <x:v/>
      </x:c>
      <x:c r="AQ6318" s="81" t="str">
        <x:f t="shared" si="336"/>
        <x:v/>
      </x:c>
    </x:row>
    <x:row r="6319" spans="1:43">
      <x:c r="A6319" s="114" t="s">
        <x:v>1240</x:v>
      </x:c>
      <x:c r="B6319">
        <x:v>10127</x:v>
      </x:c>
      <x:c r="C6319">
        <x:v>1</x:v>
      </x:c>
      <x:c r="I6319" t="s">
        <x:v>103</x:v>
      </x:c>
      <x:c r="K6319" t="s">
        <x:v>221</x:v>
      </x:c>
      <x:c r="AG6319" s="80">
        <x:v>1</x:v>
      </x:c>
      <x:c r="AL6319" s="81">
        <x:v>10127</x:v>
      </x:c>
      <x:c r="AM6319" s="81" t="str">
        <x:f t="shared" si="332"/>
        <x:v/>
      </x:c>
      <x:c r="AN6319" s="81" t="str">
        <x:f t="shared" si="333"/>
        <x:v/>
      </x:c>
      <x:c r="AO6319" s="81" t="str">
        <x:f t="shared" si="334"/>
        <x:v/>
      </x:c>
      <x:c r="AP6319" s="81" t="str">
        <x:f t="shared" si="335"/>
        <x:v/>
      </x:c>
      <x:c r="AQ6319" s="81" t="str">
        <x:f t="shared" si="336"/>
        <x:v/>
      </x:c>
    </x:row>
    <x:row r="6320" spans="1:43">
      <x:c r="A6320" s="114" t="s">
        <x:v>1241</x:v>
      </x:c>
      <x:c r="B6320">
        <x:v>10127</x:v>
      </x:c>
      <x:c r="C6320">
        <x:v>1.4</x:v>
      </x:c>
      <x:c r="I6320" t="s">
        <x:v>100</x:v>
      </x:c>
      <x:c r="K6320" t="s">
        <x:v>221</x:v>
      </x:c>
      <x:c r="AG6320" s="80">
        <x:v>1</x:v>
      </x:c>
      <x:c r="AL6320" s="81">
        <x:v>10127</x:v>
      </x:c>
      <x:c r="AM6320" s="81" t="str">
        <x:f t="shared" si="332"/>
        <x:v/>
      </x:c>
      <x:c r="AN6320" s="81" t="str">
        <x:f t="shared" si="333"/>
        <x:v/>
      </x:c>
      <x:c r="AO6320" s="81" t="str">
        <x:f t="shared" si="334"/>
        <x:v/>
      </x:c>
      <x:c r="AP6320" s="81" t="str">
        <x:f t="shared" si="335"/>
        <x:v/>
      </x:c>
      <x:c r="AQ6320" s="81" t="str">
        <x:f t="shared" si="336"/>
        <x:v/>
      </x:c>
    </x:row>
    <x:row r="6321" spans="1:43">
      <x:c r="A6321" s="114" t="s">
        <x:v>1242</x:v>
      </x:c>
      <x:c r="B6321">
        <x:v>10127</x:v>
      </x:c>
      <x:c r="C6321">
        <x:v>2.2</x:v>
      </x:c>
      <x:c r="I6321" t="s">
        <x:v>165</x:v>
      </x:c>
      <x:c r="K6321" t="s">
        <x:v>196</x:v>
      </x:c>
      <x:c r="AG6321" s="80">
        <x:v>2</x:v>
      </x:c>
      <x:c r="AL6321" s="81">
        <x:v>10127</x:v>
      </x:c>
      <x:c r="AM6321" s="81" t="str">
        <x:f t="shared" si="332"/>
        <x:v/>
      </x:c>
      <x:c r="AN6321" s="81" t="str">
        <x:f t="shared" si="333"/>
        <x:v/>
      </x:c>
      <x:c r="AO6321" s="81" t="str">
        <x:f t="shared" si="334"/>
        <x:v/>
      </x:c>
      <x:c r="AP6321" s="81" t="str">
        <x:f t="shared" si="335"/>
        <x:v/>
      </x:c>
      <x:c r="AQ6321" s="81" t="str">
        <x:f t="shared" si="336"/>
        <x:v/>
      </x:c>
    </x:row>
    <x:row r="6322" spans="1:43">
      <x:c r="A6322" s="114" t="s">
        <x:v>1243</x:v>
      </x:c>
      <x:c r="B6322">
        <x:v>10128</x:v>
      </x:c>
      <x:c r="C6322">
        <x:v>2.83333333333333</x:v>
      </x:c>
      <x:c r="I6322" t="s">
        <x:v>110</x:v>
      </x:c>
      <x:c r="K6322" t="s">
        <x:v>234</x:v>
      </x:c>
      <x:c r="AG6322" s="80">
        <x:v>1</x:v>
      </x:c>
      <x:c r="AL6322" s="81">
        <x:v>10128</x:v>
      </x:c>
      <x:c r="AM6322" s="81" t="str">
        <x:f t="shared" si="332"/>
        <x:v/>
      </x:c>
      <x:c r="AN6322" s="81" t="str">
        <x:f t="shared" si="333"/>
        <x:v/>
      </x:c>
      <x:c r="AO6322" s="81" t="str">
        <x:f t="shared" si="334"/>
        <x:v/>
      </x:c>
      <x:c r="AP6322" s="81" t="str">
        <x:f t="shared" si="335"/>
        <x:v/>
      </x:c>
      <x:c r="AQ6322" s="81" t="str">
        <x:f t="shared" si="336"/>
        <x:v/>
      </x:c>
    </x:row>
    <x:row r="6323" spans="1:43">
      <x:c r="A6323" s="114" t="s">
        <x:v>1244</x:v>
      </x:c>
      <x:c r="B6323">
        <x:v>10128</x:v>
      </x:c>
      <x:c r="C6323">
        <x:v>5.86666666666667</x:v>
      </x:c>
      <x:c r="I6323" t="s">
        <x:v>102</x:v>
      </x:c>
      <x:c r="K6323" t="s">
        <x:v>234</x:v>
      </x:c>
      <x:c r="AG6323" s="80">
        <x:v>1</x:v>
      </x:c>
      <x:c r="AL6323" s="81">
        <x:v>10128</x:v>
      </x:c>
      <x:c r="AM6323" s="81" t="str">
        <x:f t="shared" si="332"/>
        <x:v/>
      </x:c>
      <x:c r="AN6323" s="81" t="str">
        <x:f t="shared" si="333"/>
        <x:v/>
      </x:c>
      <x:c r="AO6323" s="81" t="str">
        <x:f t="shared" si="334"/>
        <x:v/>
      </x:c>
      <x:c r="AP6323" s="81" t="str">
        <x:f t="shared" si="335"/>
        <x:v/>
      </x:c>
      <x:c r="AQ6323" s="81" t="str">
        <x:f t="shared" si="336"/>
        <x:v/>
      </x:c>
    </x:row>
    <x:row r="6324" spans="1:43">
      <x:c r="A6324" s="114" t="s">
        <x:v>1245</x:v>
      </x:c>
      <x:c r="B6324">
        <x:v>10128</x:v>
      </x:c>
      <x:c r="C6324">
        <x:v>7.13333333333333</x:v>
      </x:c>
      <x:c r="I6324" t="s">
        <x:v>165</x:v>
      </x:c>
      <x:c r="K6324" t="s">
        <x:v>1246</x:v>
      </x:c>
      <x:c r="AG6324" s="80">
        <x:v>1</x:v>
      </x:c>
      <x:c r="AL6324" s="81">
        <x:v>10128</x:v>
      </x:c>
      <x:c r="AM6324" s="81" t="str">
        <x:f t="shared" si="332"/>
        <x:v/>
      </x:c>
      <x:c r="AN6324" s="81" t="str">
        <x:f t="shared" si="333"/>
        <x:v/>
      </x:c>
      <x:c r="AO6324" s="81" t="str">
        <x:f t="shared" si="334"/>
        <x:v/>
      </x:c>
      <x:c r="AP6324" s="81" t="str">
        <x:f t="shared" si="335"/>
        <x:v/>
      </x:c>
      <x:c r="AQ6324" s="81" t="str">
        <x:f t="shared" si="336"/>
        <x:v/>
      </x:c>
    </x:row>
    <x:row r="6325" spans="1:43">
      <x:c r="A6325" s="114" t="s">
        <x:v>1247</x:v>
      </x:c>
      <x:c r="B6325">
        <x:v>10129</x:v>
      </x:c>
      <x:c r="C6325">
        <x:v>0.6</x:v>
      </x:c>
      <x:c r="I6325" t="s">
        <x:v>104</x:v>
      </x:c>
      <x:c r="K6325" t="s">
        <x:v>171</x:v>
      </x:c>
      <x:c r="M6325">
        <x:v>381</x:v>
      </x:c>
      <x:c r="O6325" t="s">
        <x:v>101</x:v>
      </x:c>
      <x:c r="AG6325" s="80">
        <x:v>1</x:v>
      </x:c>
      <x:c r="AL6325" s="81">
        <x:v>10129</x:v>
      </x:c>
      <x:c r="AM6325" s="81" t="str">
        <x:f t="shared" si="332"/>
        <x:v/>
      </x:c>
      <x:c r="AN6325" s="81" t="str">
        <x:f t="shared" si="333"/>
        <x:v/>
      </x:c>
      <x:c r="AO6325" s="81" t="str">
        <x:f t="shared" si="334"/>
        <x:v/>
      </x:c>
      <x:c r="AP6325" s="81" t="str">
        <x:f t="shared" si="335"/>
        <x:v/>
      </x:c>
      <x:c r="AQ6325" s="81" t="str">
        <x:f t="shared" si="336"/>
        <x:v/>
      </x:c>
    </x:row>
    <x:row r="6326" spans="1:43">
      <x:c r="A6326" s="114" t="s">
        <x:v>1248</x:v>
      </x:c>
      <x:c r="B6326">
        <x:v>10129</x:v>
      </x:c>
      <x:c r="C6326">
        <x:v>1.23333333333333</x:v>
      </x:c>
      <x:c r="I6326" t="s">
        <x:v>100</x:v>
      </x:c>
      <x:c r="K6326" t="s">
        <x:v>171</x:v>
      </x:c>
      <x:c r="M6326">
        <x:v>381</x:v>
      </x:c>
      <x:c r="O6326" t="s">
        <x:v>101</x:v>
      </x:c>
      <x:c r="AG6326" s="80">
        <x:v>1</x:v>
      </x:c>
      <x:c r="AL6326" s="81">
        <x:v>10129</x:v>
      </x:c>
      <x:c r="AM6326" s="81" t="str">
        <x:f t="shared" si="332"/>
        <x:v/>
      </x:c>
      <x:c r="AN6326" s="81" t="str">
        <x:f t="shared" si="333"/>
        <x:v/>
      </x:c>
      <x:c r="AO6326" s="81" t="str">
        <x:f t="shared" si="334"/>
        <x:v/>
      </x:c>
      <x:c r="AP6326" s="81" t="str">
        <x:f t="shared" si="335"/>
        <x:v/>
      </x:c>
      <x:c r="AQ6326" s="81" t="str">
        <x:f t="shared" si="336"/>
        <x:v/>
      </x:c>
    </x:row>
    <x:row r="6327" spans="1:43">
      <x:c r="A6327" s="114" t="s">
        <x:v>1249</x:v>
      </x:c>
      <x:c r="B6327">
        <x:v>10130</x:v>
      </x:c>
      <x:c r="C6327">
        <x:v>0.566666666666667</x:v>
      </x:c>
      <x:c r="I6327" t="s">
        <x:v>103</x:v>
      </x:c>
      <x:c r="K6327" t="s">
        <x:v>133</x:v>
      </x:c>
      <x:c r="M6327">
        <x:v>381</x:v>
      </x:c>
      <x:c r="O6327" t="s">
        <x:v>101</x:v>
      </x:c>
      <x:c r="AG6327" s="80">
        <x:v>1</x:v>
      </x:c>
      <x:c r="AL6327" s="81">
        <x:v>10130</x:v>
      </x:c>
      <x:c r="AM6327" s="81" t="str">
        <x:f t="shared" si="332"/>
        <x:v/>
      </x:c>
      <x:c r="AN6327" s="81" t="str">
        <x:f t="shared" si="333"/>
        <x:v/>
      </x:c>
      <x:c r="AO6327" s="81" t="str">
        <x:f t="shared" si="334"/>
        <x:v/>
      </x:c>
      <x:c r="AP6327" s="81" t="str">
        <x:f t="shared" si="335"/>
        <x:v/>
      </x:c>
      <x:c r="AQ6327" s="81" t="str">
        <x:f t="shared" si="336"/>
        <x:v/>
      </x:c>
    </x:row>
    <x:row r="6328" spans="1:43">
      <x:c r="A6328" s="114" t="s">
        <x:v>1250</x:v>
      </x:c>
      <x:c r="B6328">
        <x:v>10130</x:v>
      </x:c>
      <x:c r="C6328">
        <x:v>1</x:v>
      </x:c>
      <x:c r="I6328" t="s">
        <x:v>104</x:v>
      </x:c>
      <x:c r="K6328" t="s">
        <x:v>133</x:v>
      </x:c>
      <x:c r="M6328">
        <x:v>381</x:v>
      </x:c>
      <x:c r="O6328" t="s">
        <x:v>101</x:v>
      </x:c>
      <x:c r="AG6328" s="80">
        <x:v>1</x:v>
      </x:c>
      <x:c r="AL6328" s="81">
        <x:v>10130</x:v>
      </x:c>
      <x:c r="AM6328" s="81" t="str">
        <x:f t="shared" si="332"/>
        <x:v/>
      </x:c>
      <x:c r="AN6328" s="81" t="str">
        <x:f t="shared" si="333"/>
        <x:v/>
      </x:c>
      <x:c r="AO6328" s="81" t="str">
        <x:f t="shared" si="334"/>
        <x:v/>
      </x:c>
      <x:c r="AP6328" s="81" t="str">
        <x:f t="shared" si="335"/>
        <x:v/>
      </x:c>
      <x:c r="AQ6328" s="81" t="str">
        <x:f t="shared" si="336"/>
        <x:v/>
      </x:c>
    </x:row>
    <x:row r="6329" spans="1:43">
      <x:c r="A6329" s="114" t="s">
        <x:v>1251</x:v>
      </x:c>
      <x:c r="B6329">
        <x:v>10131</x:v>
      </x:c>
      <x:c r="C6329">
        <x:v>0.2</x:v>
      </x:c>
      <x:c r="I6329" t="s">
        <x:v>104</x:v>
      </x:c>
      <x:c r="K6329" t="s">
        <x:v>290</x:v>
      </x:c>
      <x:c r="M6329">
        <x:v>576</x:v>
      </x:c>
      <x:c r="O6329" t="s">
        <x:v>101</x:v>
      </x:c>
      <x:c r="AG6329" s="80">
        <x:v>1</x:v>
      </x:c>
      <x:c r="AL6329" s="81">
        <x:v>10131</x:v>
      </x:c>
      <x:c r="AM6329" s="81" t="str">
        <x:f t="shared" si="332"/>
        <x:v/>
      </x:c>
      <x:c r="AN6329" s="81" t="str">
        <x:f t="shared" si="333"/>
        <x:v/>
      </x:c>
      <x:c r="AO6329" s="81" t="str">
        <x:f t="shared" si="334"/>
        <x:v/>
      </x:c>
      <x:c r="AP6329" s="81" t="str">
        <x:f t="shared" si="335"/>
        <x:v/>
      </x:c>
      <x:c r="AQ6329" s="81" t="str">
        <x:f t="shared" si="336"/>
        <x:v/>
      </x:c>
    </x:row>
    <x:row r="6330" spans="1:43">
      <x:c r="A6330" s="114" t="s">
        <x:v>1252</x:v>
      </x:c>
      <x:c r="B6330">
        <x:v>10131</x:v>
      </x:c>
      <x:c r="C6330">
        <x:v>0.366666666666667</x:v>
      </x:c>
      <x:c r="I6330" t="s">
        <x:v>103</x:v>
      </x:c>
      <x:c r="K6330" t="s">
        <x:v>290</x:v>
      </x:c>
      <x:c r="M6330">
        <x:v>576</x:v>
      </x:c>
      <x:c r="O6330" t="s">
        <x:v>101</x:v>
      </x:c>
      <x:c r="AG6330" s="80">
        <x:v>1</x:v>
      </x:c>
      <x:c r="AL6330" s="81">
        <x:v>10131</x:v>
      </x:c>
      <x:c r="AM6330" s="81" t="str">
        <x:f t="shared" si="332"/>
        <x:v/>
      </x:c>
      <x:c r="AN6330" s="81" t="str">
        <x:f t="shared" si="333"/>
        <x:v/>
      </x:c>
      <x:c r="AO6330" s="81" t="str">
        <x:f t="shared" si="334"/>
        <x:v/>
      </x:c>
      <x:c r="AP6330" s="81" t="str">
        <x:f t="shared" si="335"/>
        <x:v/>
      </x:c>
      <x:c r="AQ6330" s="81" t="str">
        <x:f t="shared" si="336"/>
        <x:v/>
      </x:c>
    </x:row>
    <x:row r="6331" spans="1:43">
      <x:c r="A6331" s="114" t="s">
        <x:v>1253</x:v>
      </x:c>
      <x:c r="B6331">
        <x:v>10131</x:v>
      </x:c>
      <x:c r="C6331">
        <x:v>1.16666666666667</x:v>
      </x:c>
      <x:c r="I6331" t="s">
        <x:v>928</x:v>
      </x:c>
      <x:c r="K6331" t="s">
        <x:v>119</x:v>
      </x:c>
      <x:c r="M6331">
        <x:v>576</x:v>
      </x:c>
      <x:c r="O6331" t="s">
        <x:v>101</x:v>
      </x:c>
      <x:c r="AG6331" s="80">
        <x:v>1</x:v>
      </x:c>
      <x:c r="AL6331" s="81">
        <x:v>10131</x:v>
      </x:c>
      <x:c r="AM6331" s="81" t="str">
        <x:f t="shared" si="332"/>
        <x:v/>
      </x:c>
      <x:c r="AN6331" s="81" t="str">
        <x:f t="shared" si="333"/>
        <x:v/>
      </x:c>
      <x:c r="AO6331" s="81" t="str">
        <x:f t="shared" si="334"/>
        <x:v/>
      </x:c>
      <x:c r="AP6331" s="81" t="str">
        <x:f t="shared" si="335"/>
        <x:v/>
      </x:c>
      <x:c r="AQ6331" s="81" t="str">
        <x:f t="shared" si="336"/>
        <x:v/>
      </x:c>
    </x:row>
    <x:row r="6332" spans="1:43">
      <x:c r="A6332" s="114" t="s">
        <x:v>1254</x:v>
      </x:c>
      <x:c r="B6332">
        <x:v>10132</x:v>
      </x:c>
      <x:c r="C6332">
        <x:v>0.266666666666667</x:v>
      </x:c>
      <x:c r="I6332" t="s">
        <x:v>104</x:v>
      </x:c>
      <x:c r="K6332" t="s">
        <x:v>133</x:v>
      </x:c>
      <x:c r="M6332">
        <x:v>99</x:v>
      </x:c>
      <x:c r="O6332" t="s">
        <x:v>101</x:v>
      </x:c>
      <x:c r="AG6332" s="80">
        <x:v>1</x:v>
      </x:c>
      <x:c r="AL6332" s="81">
        <x:v>10132</x:v>
      </x:c>
      <x:c r="AM6332" s="81" t="str">
        <x:f t="shared" si="332"/>
        <x:v/>
      </x:c>
      <x:c r="AN6332" s="81" t="str">
        <x:f t="shared" si="333"/>
        <x:v/>
      </x:c>
      <x:c r="AO6332" s="81" t="str">
        <x:f t="shared" si="334"/>
        <x:v/>
      </x:c>
      <x:c r="AP6332" s="81" t="str">
        <x:f t="shared" si="335"/>
        <x:v/>
      </x:c>
      <x:c r="AQ6332" s="81" t="str">
        <x:f t="shared" si="336"/>
        <x:v/>
      </x:c>
    </x:row>
    <x:row r="6333" spans="1:43">
      <x:c r="A6333" s="114" t="s">
        <x:v>1255</x:v>
      </x:c>
      <x:c r="B6333">
        <x:v>10132</x:v>
      </x:c>
      <x:c r="C6333">
        <x:v>0.633333333333333</x:v>
      </x:c>
      <x:c r="I6333" t="s">
        <x:v>103</x:v>
      </x:c>
      <x:c r="K6333" t="s">
        <x:v>133</x:v>
      </x:c>
      <x:c r="M6333">
        <x:v>99</x:v>
      </x:c>
      <x:c r="O6333" t="s">
        <x:v>101</x:v>
      </x:c>
      <x:c r="AG6333" s="80">
        <x:v>1</x:v>
      </x:c>
      <x:c r="AL6333" s="81">
        <x:v>10132</x:v>
      </x:c>
      <x:c r="AM6333" s="81" t="str">
        <x:f t="shared" si="332"/>
        <x:v/>
      </x:c>
      <x:c r="AN6333" s="81" t="str">
        <x:f t="shared" si="333"/>
        <x:v/>
      </x:c>
      <x:c r="AO6333" s="81" t="str">
        <x:f t="shared" si="334"/>
        <x:v/>
      </x:c>
      <x:c r="AP6333" s="81" t="str">
        <x:f t="shared" si="335"/>
        <x:v/>
      </x:c>
      <x:c r="AQ6333" s="81" t="str">
        <x:f t="shared" si="336"/>
        <x:v/>
      </x:c>
    </x:row>
    <x:row r="6334" spans="1:43">
      <x:c r="A6334" s="114" t="s">
        <x:v>1256</x:v>
      </x:c>
      <x:c r="B6334">
        <x:v>10133</x:v>
      </x:c>
      <x:c r="C6334">
        <x:v>0.266666666666667</x:v>
      </x:c>
      <x:c r="I6334" t="s">
        <x:v>104</x:v>
      </x:c>
      <x:c r="K6334" t="s">
        <x:v>133</x:v>
      </x:c>
      <x:c r="M6334">
        <x:v>99</x:v>
      </x:c>
      <x:c r="O6334" t="s">
        <x:v>101</x:v>
      </x:c>
      <x:c r="AG6334" s="80">
        <x:v>1</x:v>
      </x:c>
      <x:c r="AL6334" s="81">
        <x:v>10133</x:v>
      </x:c>
      <x:c r="AM6334" s="81" t="str">
        <x:f t="shared" si="332"/>
        <x:v/>
      </x:c>
      <x:c r="AN6334" s="81" t="str">
        <x:f t="shared" si="333"/>
        <x:v/>
      </x:c>
      <x:c r="AO6334" s="81" t="str">
        <x:f t="shared" si="334"/>
        <x:v/>
      </x:c>
      <x:c r="AP6334" s="81" t="str">
        <x:f t="shared" si="335"/>
        <x:v/>
      </x:c>
      <x:c r="AQ6334" s="81" t="str">
        <x:f t="shared" si="336"/>
        <x:v/>
      </x:c>
    </x:row>
    <x:row r="6335" spans="1:43">
      <x:c r="A6335" s="114" t="s">
        <x:v>1257</x:v>
      </x:c>
      <x:c r="B6335">
        <x:v>10133</x:v>
      </x:c>
      <x:c r="C6335">
        <x:v>0.566666666666667</x:v>
      </x:c>
      <x:c r="I6335" t="s">
        <x:v>103</x:v>
      </x:c>
      <x:c r="K6335" t="s">
        <x:v>133</x:v>
      </x:c>
      <x:c r="M6335">
        <x:v>99</x:v>
      </x:c>
      <x:c r="O6335" t="s">
        <x:v>101</x:v>
      </x:c>
      <x:c r="AG6335" s="80">
        <x:v>1</x:v>
      </x:c>
      <x:c r="AL6335" s="81">
        <x:v>10133</x:v>
      </x:c>
      <x:c r="AM6335" s="81" t="str">
        <x:f t="shared" si="332"/>
        <x:v/>
      </x:c>
      <x:c r="AN6335" s="81" t="str">
        <x:f t="shared" si="333"/>
        <x:v/>
      </x:c>
      <x:c r="AO6335" s="81" t="str">
        <x:f t="shared" si="334"/>
        <x:v/>
      </x:c>
      <x:c r="AP6335" s="81" t="str">
        <x:f t="shared" si="335"/>
        <x:v/>
      </x:c>
      <x:c r="AQ6335" s="81" t="str">
        <x:f t="shared" si="336"/>
        <x:v/>
      </x:c>
    </x:row>
    <x:row r="6336" spans="1:43">
      <x:c r="A6336" s="114" t="s">
        <x:v>1258</x:v>
      </x:c>
      <x:c r="B6336">
        <x:v>10133</x:v>
      </x:c>
      <x:c r="C6336">
        <x:v>0.866666666666667</x:v>
      </x:c>
      <x:c r="I6336" t="s">
        <x:v>928</x:v>
      </x:c>
      <x:c r="K6336" t="s">
        <x:v>133</x:v>
      </x:c>
      <x:c r="M6336">
        <x:v>99</x:v>
      </x:c>
      <x:c r="O6336" t="s">
        <x:v>101</x:v>
      </x:c>
      <x:c r="AG6336" s="80">
        <x:v>1</x:v>
      </x:c>
      <x:c r="AL6336" s="81">
        <x:v>10133</x:v>
      </x:c>
      <x:c r="AM6336" s="81" t="str">
        <x:f t="shared" si="332"/>
        <x:v/>
      </x:c>
      <x:c r="AN6336" s="81" t="str">
        <x:f t="shared" si="333"/>
        <x:v/>
      </x:c>
      <x:c r="AO6336" s="81" t="str">
        <x:f t="shared" si="334"/>
        <x:v/>
      </x:c>
      <x:c r="AP6336" s="81" t="str">
        <x:f t="shared" si="335"/>
        <x:v/>
      </x:c>
      <x:c r="AQ6336" s="81" t="str">
        <x:f t="shared" si="336"/>
        <x:v/>
      </x:c>
    </x:row>
    <x:row r="6337" spans="1:43">
      <x:c r="A6337" s="114" t="s">
        <x:v>1259</x:v>
      </x:c>
      <x:c r="B6337">
        <x:v>10133</x:v>
      </x:c>
      <x:c r="C6337">
        <x:v>1.06666666666667</x:v>
      </x:c>
      <x:c r="I6337" t="s">
        <x:v>165</x:v>
      </x:c>
      <x:c r="K6337" t="s">
        <x:v>133</x:v>
      </x:c>
      <x:c r="M6337">
        <x:v>99</x:v>
      </x:c>
      <x:c r="O6337" t="s">
        <x:v>101</x:v>
      </x:c>
      <x:c r="AG6337" s="80">
        <x:v>1</x:v>
      </x:c>
      <x:c r="AL6337" s="81">
        <x:v>10133</x:v>
      </x:c>
      <x:c r="AM6337" s="81" t="str">
        <x:f t="shared" si="332"/>
        <x:v/>
      </x:c>
      <x:c r="AN6337" s="81" t="str">
        <x:f t="shared" si="333"/>
        <x:v/>
      </x:c>
      <x:c r="AO6337" s="81" t="str">
        <x:f t="shared" si="334"/>
        <x:v/>
      </x:c>
      <x:c r="AP6337" s="81" t="str">
        <x:f t="shared" si="335"/>
        <x:v/>
      </x:c>
      <x:c r="AQ6337" s="81" t="str">
        <x:f t="shared" si="336"/>
        <x:v/>
      </x:c>
    </x:row>
    <x:row r="6338" spans="1:43">
      <x:c r="A6338" s="114" t="s">
        <x:v>1260</x:v>
      </x:c>
      <x:c r="B6338">
        <x:v>10134</x:v>
      </x:c>
      <x:c r="C6338">
        <x:v>0.433333333333333</x:v>
      </x:c>
      <x:c r="I6338" t="s">
        <x:v>100</x:v>
      </x:c>
      <x:c r="K6338" t="s">
        <x:v>145</x:v>
      </x:c>
      <x:c r="M6338">
        <x:v>99</x:v>
      </x:c>
      <x:c r="O6338" t="s">
        <x:v>101</x:v>
      </x:c>
      <x:c r="AG6338" s="80">
        <x:v>1</x:v>
      </x:c>
      <x:c r="AL6338" s="81">
        <x:v>10134</x:v>
      </x:c>
      <x:c r="AM6338" s="81" t="str">
        <x:f t="shared" si="332"/>
        <x:v/>
      </x:c>
      <x:c r="AN6338" s="81" t="str">
        <x:f t="shared" si="333"/>
        <x:v/>
      </x:c>
      <x:c r="AO6338" s="81" t="str">
        <x:f t="shared" si="334"/>
        <x:v/>
      </x:c>
      <x:c r="AP6338" s="81" t="str">
        <x:f t="shared" si="335"/>
        <x:v/>
      </x:c>
      <x:c r="AQ6338" s="81" t="str">
        <x:f t="shared" si="336"/>
        <x:v/>
      </x:c>
    </x:row>
    <x:row r="6339" spans="1:43">
      <x:c r="A6339" s="114" t="s">
        <x:v>1261</x:v>
      </x:c>
      <x:c r="B6339">
        <x:v>10134</x:v>
      </x:c>
      <x:c r="C6339">
        <x:v>0.833333333333333</x:v>
      </x:c>
      <x:c r="I6339" t="s">
        <x:v>104</x:v>
      </x:c>
      <x:c r="K6339" t="s">
        <x:v>133</x:v>
      </x:c>
      <x:c r="M6339">
        <x:v>99</x:v>
      </x:c>
      <x:c r="O6339" t="s">
        <x:v>101</x:v>
      </x:c>
      <x:c r="AG6339" s="80">
        <x:v>1</x:v>
      </x:c>
      <x:c r="AL6339" s="81">
        <x:v>10134</x:v>
      </x:c>
      <x:c r="AM6339" s="81" t="str">
        <x:f t="shared" si="332"/>
        <x:v/>
      </x:c>
      <x:c r="AN6339" s="81" t="str">
        <x:f t="shared" si="333"/>
        <x:v/>
      </x:c>
      <x:c r="AO6339" s="81" t="str">
        <x:f t="shared" si="334"/>
        <x:v/>
      </x:c>
      <x:c r="AP6339" s="81" t="str">
        <x:f t="shared" si="335"/>
        <x:v/>
      </x:c>
      <x:c r="AQ6339" s="81" t="str">
        <x:f t="shared" si="336"/>
        <x:v/>
      </x:c>
    </x:row>
    <x:row r="6340" spans="1:43">
      <x:c r="A6340" s="114" t="s">
        <x:v>1262</x:v>
      </x:c>
      <x:c r="B6340">
        <x:v>10134</x:v>
      </x:c>
      <x:c r="C6340">
        <x:v>1.13333333333333</x:v>
      </x:c>
      <x:c r="I6340" t="s">
        <x:v>928</x:v>
      </x:c>
      <x:c r="K6340" t="s">
        <x:v>133</x:v>
      </x:c>
      <x:c r="M6340">
        <x:v>99</x:v>
      </x:c>
      <x:c r="O6340" t="s">
        <x:v>101</x:v>
      </x:c>
      <x:c r="AG6340" s="80">
        <x:v>1</x:v>
      </x:c>
      <x:c r="AL6340" s="81">
        <x:v>10134</x:v>
      </x:c>
      <x:c r="AM6340" s="81" t="str">
        <x:f t="shared" si="332"/>
        <x:v/>
      </x:c>
      <x:c r="AN6340" s="81" t="str">
        <x:f t="shared" si="333"/>
        <x:v/>
      </x:c>
      <x:c r="AO6340" s="81" t="str">
        <x:f t="shared" si="334"/>
        <x:v/>
      </x:c>
      <x:c r="AP6340" s="81" t="str">
        <x:f t="shared" si="335"/>
        <x:v/>
      </x:c>
      <x:c r="AQ6340" s="81" t="str">
        <x:f t="shared" si="336"/>
        <x:v/>
      </x:c>
    </x:row>
    <x:row r="6341" spans="1:43">
      <x:c r="A6341" s="114" t="s">
        <x:v>1263</x:v>
      </x:c>
      <x:c r="B6341">
        <x:v>10135</x:v>
      </x:c>
      <x:c r="C6341">
        <x:v>0.8</x:v>
      </x:c>
      <x:c r="I6341" t="s">
        <x:v>104</x:v>
      </x:c>
      <x:c r="K6341" t="s">
        <x:v>133</x:v>
      </x:c>
      <x:c r="M6341">
        <x:v>101</x:v>
      </x:c>
      <x:c r="O6341" t="s">
        <x:v>101</x:v>
      </x:c>
      <x:c r="AG6341" s="80">
        <x:v>1</x:v>
      </x:c>
      <x:c r="AL6341" s="81">
        <x:v>10135</x:v>
      </x:c>
      <x:c r="AM6341" s="81" t="str">
        <x:f t="shared" si="332"/>
        <x:v/>
      </x:c>
      <x:c r="AN6341" s="81" t="str">
        <x:f t="shared" si="333"/>
        <x:v/>
      </x:c>
      <x:c r="AO6341" s="81" t="str">
        <x:f t="shared" si="334"/>
        <x:v/>
      </x:c>
      <x:c r="AP6341" s="81" t="str">
        <x:f t="shared" si="335"/>
        <x:v/>
      </x:c>
      <x:c r="AQ6341" s="81" t="str">
        <x:f t="shared" si="336"/>
        <x:v/>
      </x:c>
    </x:row>
    <x:row r="6342" spans="1:43">
      <x:c r="A6342" s="114" t="s">
        <x:v>1264</x:v>
      </x:c>
      <x:c r="B6342">
        <x:v>10135</x:v>
      </x:c>
      <x:c r="C6342">
        <x:v>1.1</x:v>
      </x:c>
      <x:c r="I6342" t="s">
        <x:v>103</x:v>
      </x:c>
      <x:c r="K6342" t="s">
        <x:v>133</x:v>
      </x:c>
      <x:c r="M6342">
        <x:v>101</x:v>
      </x:c>
      <x:c r="O6342" t="s">
        <x:v>101</x:v>
      </x:c>
      <x:c r="AG6342" s="80">
        <x:v>1</x:v>
      </x:c>
      <x:c r="AL6342" s="81">
        <x:v>10135</x:v>
      </x:c>
      <x:c r="AM6342" s="81" t="str">
        <x:f t="shared" si="332"/>
        <x:v/>
      </x:c>
      <x:c r="AN6342" s="81" t="str">
        <x:f t="shared" si="333"/>
        <x:v/>
      </x:c>
      <x:c r="AO6342" s="81" t="str">
        <x:f t="shared" si="334"/>
        <x:v/>
      </x:c>
      <x:c r="AP6342" s="81" t="str">
        <x:f t="shared" si="335"/>
        <x:v/>
      </x:c>
      <x:c r="AQ6342" s="81" t="str">
        <x:f t="shared" si="336"/>
        <x:v/>
      </x:c>
    </x:row>
    <x:row r="6343" spans="1:43">
      <x:c r="A6343" s="114" t="s">
        <x:v>1265</x:v>
      </x:c>
      <x:c r="B6343">
        <x:v>10136</x:v>
      </x:c>
      <x:c r="C6343">
        <x:v>0.733333333333333</x:v>
      </x:c>
      <x:c r="I6343" t="s">
        <x:v>928</x:v>
      </x:c>
      <x:c r="K6343" t="s">
        <x:v>234</x:v>
      </x:c>
      <x:c r="M6343">
        <x:v>40</x:v>
      </x:c>
      <x:c r="O6343" t="s">
        <x:v>101</x:v>
      </x:c>
      <x:c r="AG6343" s="80">
        <x:v>1</x:v>
      </x:c>
      <x:c r="AL6343" s="81">
        <x:v>10136</x:v>
      </x:c>
      <x:c r="AM6343" s="81" t="str">
        <x:f t="shared" si="332"/>
        <x:v/>
      </x:c>
      <x:c r="AN6343" s="81" t="str">
        <x:f t="shared" si="333"/>
        <x:v/>
      </x:c>
      <x:c r="AO6343" s="81" t="str">
        <x:f t="shared" si="334"/>
        <x:v/>
      </x:c>
      <x:c r="AP6343" s="81" t="str">
        <x:f t="shared" si="335"/>
        <x:v/>
      </x:c>
      <x:c r="AQ6343" s="81" t="str">
        <x:f t="shared" si="336"/>
        <x:v/>
      </x:c>
    </x:row>
    <x:row r="6344" spans="1:43">
      <x:c r="A6344" s="114" t="s">
        <x:v>1266</x:v>
      </x:c>
      <x:c r="B6344">
        <x:v>10136</x:v>
      </x:c>
      <x:c r="C6344">
        <x:v>1.1</x:v>
      </x:c>
      <x:c r="I6344" t="s">
        <x:v>107</x:v>
      </x:c>
      <x:c r="K6344" t="s">
        <x:v>234</x:v>
      </x:c>
      <x:c r="O6344" t="s">
        <x:v>101</x:v>
      </x:c>
      <x:c r="AG6344" s="80">
        <x:v>1</x:v>
      </x:c>
      <x:c r="AL6344" s="81">
        <x:v>10136</x:v>
      </x:c>
      <x:c r="AM6344" s="81" t="str">
        <x:f t="shared" si="332"/>
        <x:v/>
      </x:c>
      <x:c r="AN6344" s="81" t="str">
        <x:f t="shared" si="333"/>
        <x:v/>
      </x:c>
      <x:c r="AO6344" s="81" t="str">
        <x:f t="shared" si="334"/>
        <x:v/>
      </x:c>
      <x:c r="AP6344" s="81" t="str">
        <x:f t="shared" si="335"/>
        <x:v/>
      </x:c>
      <x:c r="AQ6344" s="81" t="str">
        <x:f t="shared" si="336"/>
        <x:v/>
      </x:c>
    </x:row>
    <x:row r="6345" spans="1:43">
      <x:c r="A6345" s="114" t="s">
        <x:v>1267</x:v>
      </x:c>
      <x:c r="B6345">
        <x:v>10136</x:v>
      </x:c>
      <x:c r="C6345">
        <x:v>1.13333333333</x:v>
      </x:c>
      <x:c r="D6345">
        <x:v>1</x:v>
      </x:c>
      <x:c r="I6345" t="s">
        <x:v>107</x:v>
      </x:c>
      <x:c r="AG6345" s="80">
        <x:v>2</x:v>
      </x:c>
      <x:c r="AL6345" s="81" t="s">
        <x:v>1268</x:v>
      </x:c>
      <x:c r="AM6345" s="81" t="str">
        <x:f t="shared" si="332"/>
        <x:v/>
      </x:c>
      <x:c r="AN6345" s="81" t="str">
        <x:f t="shared" si="333"/>
        <x:v/>
      </x:c>
      <x:c r="AO6345" s="81" t="str">
        <x:f t="shared" si="334"/>
        <x:v/>
      </x:c>
      <x:c r="AP6345" s="81" t="str">
        <x:f t="shared" si="335"/>
        <x:v/>
      </x:c>
      <x:c r="AQ6345" s="81" t="str">
        <x:f t="shared" si="336"/>
        <x:v/>
      </x:c>
    </x:row>
    <x:row r="6346" spans="1:43">
      <x:c r="A6346" s="114" t="s">
        <x:v>1269</x:v>
      </x:c>
      <x:c r="B6346">
        <x:v>10136</x:v>
      </x:c>
      <x:c r="C6346">
        <x:v>1.15</x:v>
      </x:c>
      <x:c r="D6346">
        <x:v>1</x:v>
      </x:c>
      <x:c r="I6346" t="s">
        <x:v>107</x:v>
      </x:c>
      <x:c r="AG6346" s="80">
        <x:v>2</x:v>
      </x:c>
      <x:c r="AL6346" s="81" t="s">
        <x:v>1268</x:v>
      </x:c>
      <x:c r="AM6346" s="81" t="str">
        <x:f t="shared" si="332"/>
        <x:v/>
      </x:c>
      <x:c r="AN6346" s="81" t="str">
        <x:f t="shared" si="333"/>
        <x:v/>
      </x:c>
      <x:c r="AO6346" s="81" t="str">
        <x:f t="shared" si="334"/>
        <x:v/>
      </x:c>
      <x:c r="AP6346" s="81" t="str">
        <x:f t="shared" si="335"/>
        <x:v/>
      </x:c>
      <x:c r="AQ6346" s="81" t="str">
        <x:f t="shared" si="336"/>
        <x:v/>
      </x:c>
    </x:row>
    <x:row r="6347" spans="1:43">
      <x:c r="A6347" s="114" t="s">
        <x:v>1270</x:v>
      </x:c>
      <x:c r="B6347">
        <x:v>10136</x:v>
      </x:c>
      <x:c r="C6347">
        <x:v>1.16666666666667</x:v>
      </x:c>
      <x:c r="D6347">
        <x:v>1</x:v>
      </x:c>
      <x:c r="I6347" t="s">
        <x:v>107</x:v>
      </x:c>
      <x:c r="AG6347" s="80">
        <x:v>2</x:v>
      </x:c>
      <x:c r="AL6347" s="81" t="s">
        <x:v>1268</x:v>
      </x:c>
      <x:c r="AM6347" s="81" t="str">
        <x:f t="shared" si="332"/>
        <x:v/>
      </x:c>
      <x:c r="AN6347" s="81" t="str">
        <x:f t="shared" si="333"/>
        <x:v/>
      </x:c>
      <x:c r="AO6347" s="81" t="str">
        <x:f t="shared" si="334"/>
        <x:v/>
      </x:c>
      <x:c r="AP6347" s="81" t="str">
        <x:f t="shared" si="335"/>
        <x:v/>
      </x:c>
      <x:c r="AQ6347" s="81" t="str">
        <x:f t="shared" si="336"/>
        <x:v/>
      </x:c>
    </x:row>
    <x:row r="6348" spans="1:43">
      <x:c r="A6348" s="114" t="s">
        <x:v>1271</x:v>
      </x:c>
      <x:c r="B6348">
        <x:v>10136</x:v>
      </x:c>
      <x:c r="C6348">
        <x:v>1.171</x:v>
      </x:c>
      <x:c r="D6348">
        <x:v>1</x:v>
      </x:c>
      <x:c r="I6348" t="s">
        <x:v>107</x:v>
      </x:c>
      <x:c r="AG6348" s="80">
        <x:v>2</x:v>
      </x:c>
      <x:c r="AL6348" s="81" t="s">
        <x:v>1268</x:v>
      </x:c>
      <x:c r="AM6348" s="81" t="str">
        <x:f t="shared" si="332"/>
        <x:v/>
      </x:c>
      <x:c r="AN6348" s="81" t="str">
        <x:f t="shared" si="333"/>
        <x:v/>
      </x:c>
      <x:c r="AO6348" s="81" t="str">
        <x:f t="shared" si="334"/>
        <x:v/>
      </x:c>
      <x:c r="AP6348" s="81" t="str">
        <x:f t="shared" si="335"/>
        <x:v/>
      </x:c>
      <x:c r="AQ6348" s="81" t="str">
        <x:f t="shared" si="336"/>
        <x:v/>
      </x:c>
    </x:row>
    <x:row r="6349" spans="1:43">
      <x:c r="A6349" s="114" t="s">
        <x:v>1272</x:v>
      </x:c>
      <x:c r="B6349">
        <x:v>10137</x:v>
      </x:c>
      <x:c r="C6349">
        <x:v>0.633333333333333</x:v>
      </x:c>
      <x:c r="I6349" t="s">
        <x:v>165</x:v>
      </x:c>
      <x:c r="M6349">
        <x:v>99</x:v>
      </x:c>
      <x:c r="O6349" t="s">
        <x:v>101</x:v>
      </x:c>
      <x:c r="AG6349" s="80">
        <x:v>1</x:v>
      </x:c>
      <x:c r="AL6349" s="81">
        <x:v>10137</x:v>
      </x:c>
      <x:c r="AM6349" s="81" t="str">
        <x:f t="shared" si="332"/>
        <x:v/>
      </x:c>
      <x:c r="AN6349" s="81" t="str">
        <x:f t="shared" si="333"/>
        <x:v/>
      </x:c>
      <x:c r="AO6349" s="81" t="str">
        <x:f t="shared" si="334"/>
        <x:v/>
      </x:c>
      <x:c r="AP6349" s="81" t="str">
        <x:f t="shared" si="335"/>
        <x:v/>
      </x:c>
      <x:c r="AQ6349" s="81" t="str">
        <x:f t="shared" si="336"/>
        <x:v/>
      </x:c>
    </x:row>
    <x:row r="6350" spans="1:43">
      <x:c r="A6350" s="114" t="s">
        <x:v>1273</x:v>
      </x:c>
      <x:c r="B6350">
        <x:v>10137</x:v>
      </x:c>
      <x:c r="C6350">
        <x:v>0.866666666666667</x:v>
      </x:c>
      <x:c r="I6350" t="s">
        <x:v>100</x:v>
      </x:c>
      <x:c r="M6350">
        <x:v>99</x:v>
      </x:c>
      <x:c r="O6350" t="s">
        <x:v>101</x:v>
      </x:c>
      <x:c r="AG6350" s="80">
        <x:v>1</x:v>
      </x:c>
      <x:c r="AL6350" s="81">
        <x:v>10137</x:v>
      </x:c>
      <x:c r="AM6350" s="81" t="str">
        <x:f t="shared" si="332"/>
        <x:v/>
      </x:c>
      <x:c r="AN6350" s="81" t="str">
        <x:f t="shared" si="333"/>
        <x:v/>
      </x:c>
      <x:c r="AO6350" s="81" t="str">
        <x:f t="shared" si="334"/>
        <x:v/>
      </x:c>
      <x:c r="AP6350" s="81" t="str">
        <x:f t="shared" si="335"/>
        <x:v/>
      </x:c>
      <x:c r="AQ6350" s="81" t="str">
        <x:f t="shared" si="336"/>
        <x:v/>
      </x:c>
    </x:row>
    <x:row r="6351" spans="1:43">
      <x:c r="A6351" s="114" t="s">
        <x:v>1274</x:v>
      </x:c>
      <x:c r="B6351">
        <x:v>10138</x:v>
      </x:c>
      <x:c r="C6351">
        <x:v>0.833333333333333</x:v>
      </x:c>
      <x:c r="I6351" t="s">
        <x:v>928</x:v>
      </x:c>
      <x:c r="M6351">
        <x:v>99</x:v>
      </x:c>
      <x:c r="O6351" t="s">
        <x:v>101</x:v>
      </x:c>
      <x:c r="AG6351" s="80">
        <x:v>1</x:v>
      </x:c>
      <x:c r="AL6351" s="81">
        <x:v>10138</x:v>
      </x:c>
      <x:c r="AM6351" s="81" t="str">
        <x:f t="shared" si="332"/>
        <x:v/>
      </x:c>
      <x:c r="AN6351" s="81" t="str">
        <x:f t="shared" si="333"/>
        <x:v/>
      </x:c>
      <x:c r="AO6351" s="81" t="str">
        <x:f t="shared" si="334"/>
        <x:v/>
      </x:c>
      <x:c r="AP6351" s="81" t="str">
        <x:f t="shared" si="335"/>
        <x:v/>
      </x:c>
      <x:c r="AQ6351" s="81" t="str">
        <x:f t="shared" si="336"/>
        <x:v/>
      </x:c>
    </x:row>
    <x:row r="6352" spans="1:43">
      <x:c r="A6352" s="114" t="s">
        <x:v>1275</x:v>
      </x:c>
      <x:c r="B6352">
        <x:v>10138</x:v>
      </x:c>
      <x:c r="C6352">
        <x:v>0.933333333333333</x:v>
      </x:c>
      <x:c r="I6352" t="s">
        <x:v>100</x:v>
      </x:c>
      <x:c r="M6352">
        <x:v>99</x:v>
      </x:c>
      <x:c r="O6352" t="s">
        <x:v>101</x:v>
      </x:c>
      <x:c r="AG6352" s="80">
        <x:v>1</x:v>
      </x:c>
      <x:c r="AL6352" s="81">
        <x:v>10138</x:v>
      </x:c>
      <x:c r="AM6352" s="81" t="str">
        <x:f t="shared" si="332"/>
        <x:v/>
      </x:c>
      <x:c r="AN6352" s="81" t="str">
        <x:f t="shared" si="333"/>
        <x:v/>
      </x:c>
      <x:c r="AO6352" s="81" t="str">
        <x:f t="shared" si="334"/>
        <x:v/>
      </x:c>
      <x:c r="AP6352" s="81" t="str">
        <x:f t="shared" si="335"/>
        <x:v/>
      </x:c>
      <x:c r="AQ6352" s="81" t="str">
        <x:f t="shared" si="336"/>
        <x:v/>
      </x:c>
    </x:row>
    <x:row r="6353" spans="1:43">
      <x:c r="A6353" s="114" t="s">
        <x:v>1276</x:v>
      </x:c>
      <x:c r="B6353">
        <x:v>10139</x:v>
      </x:c>
      <x:c r="C6353">
        <x:v>0.766666666666667</x:v>
      </x:c>
      <x:c r="I6353" t="s">
        <x:v>165</x:v>
      </x:c>
      <x:c r="M6353">
        <x:v>99</x:v>
      </x:c>
      <x:c r="O6353" t="s">
        <x:v>101</x:v>
      </x:c>
      <x:c r="AG6353" s="80">
        <x:v>1</x:v>
      </x:c>
      <x:c r="AL6353" s="81">
        <x:v>10139</x:v>
      </x:c>
      <x:c r="AM6353" s="81" t="str">
        <x:f t="shared" si="332"/>
        <x:v/>
      </x:c>
      <x:c r="AN6353" s="81" t="str">
        <x:f t="shared" si="333"/>
        <x:v/>
      </x:c>
      <x:c r="AO6353" s="81" t="str">
        <x:f t="shared" si="334"/>
        <x:v/>
      </x:c>
      <x:c r="AP6353" s="81" t="str">
        <x:f t="shared" si="335"/>
        <x:v/>
      </x:c>
      <x:c r="AQ6353" s="81" t="str">
        <x:f t="shared" si="336"/>
        <x:v/>
      </x:c>
    </x:row>
    <x:row r="6354" spans="1:43">
      <x:c r="A6354" s="114" t="s">
        <x:v>1277</x:v>
      </x:c>
      <x:c r="B6354">
        <x:v>10139</x:v>
      </x:c>
      <x:c r="C6354">
        <x:v>1.46666666666667</x:v>
      </x:c>
      <x:c r="I6354" t="s">
        <x:v>100</x:v>
      </x:c>
      <x:c r="M6354">
        <x:v>99</x:v>
      </x:c>
      <x:c r="O6354" t="s">
        <x:v>101</x:v>
      </x:c>
      <x:c r="AG6354" s="80">
        <x:v>1</x:v>
      </x:c>
      <x:c r="AL6354" s="81">
        <x:v>10139</x:v>
      </x:c>
      <x:c r="AM6354" s="81" t="str">
        <x:f t="shared" si="332"/>
        <x:v/>
      </x:c>
      <x:c r="AN6354" s="81" t="str">
        <x:f t="shared" si="333"/>
        <x:v/>
      </x:c>
      <x:c r="AO6354" s="81" t="str">
        <x:f t="shared" si="334"/>
        <x:v/>
      </x:c>
      <x:c r="AP6354" s="81" t="str">
        <x:f t="shared" si="335"/>
        <x:v/>
      </x:c>
      <x:c r="AQ6354" s="81" t="str">
        <x:f t="shared" si="336"/>
        <x:v/>
      </x:c>
    </x:row>
    <x:row r="6355" spans="1:43">
      <x:c r="A6355" s="114" t="s">
        <x:v>1278</x:v>
      </x:c>
      <x:c r="B6355">
        <x:v>10140</x:v>
      </x:c>
      <x:c r="C6355">
        <x:v>1.46666666666667</x:v>
      </x:c>
      <x:c r="I6355" t="s">
        <x:v>102</x:v>
      </x:c>
      <x:c r="M6355">
        <x:v>99</x:v>
      </x:c>
      <x:c r="O6355" t="s">
        <x:v>101</x:v>
      </x:c>
      <x:c r="AG6355" s="80">
        <x:v>1</x:v>
      </x:c>
      <x:c r="AL6355" s="81">
        <x:v>10140</x:v>
      </x:c>
      <x:c r="AM6355" s="81" t="str">
        <x:f t="shared" si="332"/>
        <x:v/>
      </x:c>
      <x:c r="AN6355" s="81" t="str">
        <x:f t="shared" si="333"/>
        <x:v/>
      </x:c>
      <x:c r="AO6355" s="81" t="str">
        <x:f t="shared" si="334"/>
        <x:v/>
      </x:c>
      <x:c r="AP6355" s="81" t="str">
        <x:f t="shared" si="335"/>
        <x:v/>
      </x:c>
      <x:c r="AQ6355" s="81" t="str">
        <x:f t="shared" si="336"/>
        <x:v/>
      </x:c>
    </x:row>
    <x:row r="6356" spans="1:43">
      <x:c r="A6356" s="114" t="s">
        <x:v>1279</x:v>
      </x:c>
      <x:c r="B6356">
        <x:v>10140</x:v>
      </x:c>
      <x:c r="C6356">
        <x:v>1.73333333333333</x:v>
      </x:c>
      <x:c r="I6356" t="s">
        <x:v>100</x:v>
      </x:c>
      <x:c r="M6356">
        <x:v>99</x:v>
      </x:c>
      <x:c r="O6356" t="s">
        <x:v>101</x:v>
      </x:c>
      <x:c r="AG6356" s="80">
        <x:v>1</x:v>
      </x:c>
      <x:c r="AL6356" s="81">
        <x:v>10140</x:v>
      </x:c>
      <x:c r="AM6356" s="81" t="str">
        <x:f t="shared" si="332"/>
        <x:v/>
      </x:c>
      <x:c r="AN6356" s="81" t="str">
        <x:f t="shared" si="333"/>
        <x:v/>
      </x:c>
      <x:c r="AO6356" s="81" t="str">
        <x:f t="shared" si="334"/>
        <x:v/>
      </x:c>
      <x:c r="AP6356" s="81" t="str">
        <x:f t="shared" si="335"/>
        <x:v/>
      </x:c>
      <x:c r="AQ6356" s="81" t="str">
        <x:f t="shared" si="336"/>
        <x:v/>
      </x:c>
    </x:row>
    <x:row r="6357" spans="1:43">
      <x:c r="A6357" s="114" t="s">
        <x:v>1280</x:v>
      </x:c>
      <x:c r="B6357">
        <x:v>10141</x:v>
      </x:c>
      <x:c r="C6357">
        <x:v>1.36666666666667</x:v>
      </x:c>
      <x:c r="I6357" t="s">
        <x:v>104</x:v>
      </x:c>
      <x:c r="K6357" t="s">
        <x:v>145</x:v>
      </x:c>
      <x:c r="M6357">
        <x:v>129</x:v>
      </x:c>
      <x:c r="O6357" t="s">
        <x:v>101</x:v>
      </x:c>
      <x:c r="AG6357" s="80">
        <x:v>1</x:v>
      </x:c>
      <x:c r="AL6357" s="81">
        <x:v>10141</x:v>
      </x:c>
      <x:c r="AM6357" s="81" t="str">
        <x:f t="shared" si="332"/>
        <x:v/>
      </x:c>
      <x:c r="AN6357" s="81" t="str">
        <x:f t="shared" si="333"/>
        <x:v/>
      </x:c>
      <x:c r="AO6357" s="81" t="str">
        <x:f t="shared" si="334"/>
        <x:v/>
      </x:c>
      <x:c r="AP6357" s="81" t="str">
        <x:f t="shared" si="335"/>
        <x:v/>
      </x:c>
      <x:c r="AQ6357" s="81" t="str">
        <x:f t="shared" si="336"/>
        <x:v/>
      </x:c>
    </x:row>
    <x:row r="6358" spans="1:43">
      <x:c r="A6358" s="114" t="s">
        <x:v>1281</x:v>
      </x:c>
      <x:c r="B6358">
        <x:v>10141</x:v>
      </x:c>
      <x:c r="C6358">
        <x:v>1.56666666666667</x:v>
      </x:c>
      <x:c r="I6358" t="s">
        <x:v>103</x:v>
      </x:c>
      <x:c r="K6358" t="s">
        <x:v>105</x:v>
      </x:c>
      <x:c r="M6358">
        <x:v>129</x:v>
      </x:c>
      <x:c r="O6358" t="s">
        <x:v>101</x:v>
      </x:c>
      <x:c r="AG6358" s="80">
        <x:v>1</x:v>
      </x:c>
      <x:c r="AL6358" s="81">
        <x:v>10141</x:v>
      </x:c>
      <x:c r="AM6358" s="81" t="str">
        <x:f t="shared" si="332"/>
        <x:v/>
      </x:c>
      <x:c r="AN6358" s="81" t="str">
        <x:f t="shared" si="333"/>
        <x:v/>
      </x:c>
      <x:c r="AO6358" s="81" t="str">
        <x:f t="shared" si="334"/>
        <x:v/>
      </x:c>
      <x:c r="AP6358" s="81" t="str">
        <x:f t="shared" si="335"/>
        <x:v/>
      </x:c>
      <x:c r="AQ6358" s="81" t="str">
        <x:f t="shared" si="336"/>
        <x:v/>
      </x:c>
    </x:row>
    <x:row r="6359" spans="1:43">
      <x:c r="A6359" s="114" t="s">
        <x:v>1282</x:v>
      </x:c>
      <x:c r="B6359">
        <x:v>10142</x:v>
      </x:c>
      <x:c r="C6359">
        <x:v>2.4</x:v>
      </x:c>
      <x:c r="I6359" t="s">
        <x:v>100</x:v>
      </x:c>
      <x:c r="M6359">
        <x:v>991</x:v>
      </x:c>
      <x:c r="O6359" t="s">
        <x:v>101</x:v>
      </x:c>
      <x:c r="AG6359" s="80">
        <x:v>1</x:v>
      </x:c>
      <x:c r="AL6359" s="81">
        <x:v>10142</x:v>
      </x:c>
      <x:c r="AM6359" s="81" t="str">
        <x:f t="shared" si="332"/>
        <x:v/>
      </x:c>
      <x:c r="AN6359" s="81" t="str">
        <x:f t="shared" si="333"/>
        <x:v/>
      </x:c>
      <x:c r="AO6359" s="81" t="str">
        <x:f t="shared" si="334"/>
        <x:v/>
      </x:c>
      <x:c r="AP6359" s="81" t="str">
        <x:f t="shared" si="335"/>
        <x:v/>
      </x:c>
      <x:c r="AQ6359" s="81" t="str">
        <x:f t="shared" si="336"/>
        <x:v/>
      </x:c>
    </x:row>
    <x:row r="6360" spans="1:43">
      <x:c r="A6360" s="114" t="s">
        <x:v>1283</x:v>
      </x:c>
      <x:c r="B6360">
        <x:v>10143</x:v>
      </x:c>
      <x:c r="C6360">
        <x:v>0.933333333333333</x:v>
      </x:c>
      <x:c r="I6360" t="s">
        <x:v>104</x:v>
      </x:c>
      <x:c r="K6360" t="s">
        <x:v>1284</x:v>
      </x:c>
      <x:c r="M6360">
        <x:v>993</x:v>
      </x:c>
      <x:c r="O6360" t="s">
        <x:v>101</x:v>
      </x:c>
      <x:c r="AL6360" s="81">
        <x:v>10143</x:v>
      </x:c>
      <x:c r="AM6360" s="81" t="str">
        <x:f t="shared" si="332"/>
        <x:v/>
      </x:c>
      <x:c r="AN6360" s="81" t="str">
        <x:f t="shared" si="333"/>
        <x:v/>
      </x:c>
      <x:c r="AO6360" s="81" t="str">
        <x:f t="shared" si="334"/>
        <x:v/>
      </x:c>
      <x:c r="AP6360" s="81" t="str">
        <x:f t="shared" si="335"/>
        <x:v/>
      </x:c>
      <x:c r="AQ6360" s="81" t="str">
        <x:f t="shared" si="336"/>
        <x:v/>
      </x:c>
    </x:row>
    <x:row r="6361" spans="1:43">
      <x:c r="A6361" s="114" t="s">
        <x:v>1285</x:v>
      </x:c>
      <x:c r="B6361">
        <x:v>10143</x:v>
      </x:c>
      <x:c r="C6361">
        <x:v>1.5</x:v>
      </x:c>
      <x:c r="I6361" t="s">
        <x:v>928</x:v>
      </x:c>
      <x:c r="K6361" t="s">
        <x:v>1284</x:v>
      </x:c>
      <x:c r="M6361">
        <x:v>993</x:v>
      </x:c>
      <x:c r="O6361" t="s">
        <x:v>101</x:v>
      </x:c>
      <x:c r="AL6361" s="81">
        <x:v>10143</x:v>
      </x:c>
      <x:c r="AM6361" s="81" t="str">
        <x:f t="shared" si="332"/>
        <x:v/>
      </x:c>
      <x:c r="AN6361" s="81" t="str">
        <x:f t="shared" si="333"/>
        <x:v/>
      </x:c>
      <x:c r="AO6361" s="81" t="str">
        <x:f t="shared" si="334"/>
        <x:v/>
      </x:c>
      <x:c r="AP6361" s="81" t="str">
        <x:f t="shared" si="335"/>
        <x:v/>
      </x:c>
      <x:c r="AQ6361" s="81" t="str">
        <x:f t="shared" si="336"/>
        <x:v/>
      </x:c>
    </x:row>
    <x:row r="6362" spans="1:43">
      <x:c r="A6362" s="114" t="s">
        <x:v>1286</x:v>
      </x:c>
      <x:c r="B6362">
        <x:v>10144</x:v>
      </x:c>
      <x:c r="C6362">
        <x:v>1.9</x:v>
      </x:c>
      <x:c r="I6362" t="s">
        <x:v>104</x:v>
      </x:c>
      <x:c r="K6362" t="s">
        <x:v>221</x:v>
      </x:c>
      <x:c r="AL6362" s="81">
        <x:v>10144</x:v>
      </x:c>
      <x:c r="AM6362" s="81" t="str">
        <x:f t="shared" si="332"/>
        <x:v/>
      </x:c>
      <x:c r="AN6362" s="81" t="str">
        <x:f t="shared" si="333"/>
        <x:v/>
      </x:c>
      <x:c r="AO6362" s="81" t="str">
        <x:f t="shared" si="334"/>
        <x:v/>
      </x:c>
      <x:c r="AP6362" s="81" t="str">
        <x:f t="shared" si="335"/>
        <x:v/>
      </x:c>
      <x:c r="AQ6362" s="81" t="str">
        <x:f t="shared" si="336"/>
        <x:v/>
      </x:c>
    </x:row>
    <x:row r="6363" spans="1:43">
      <x:c r="A6363" s="114" t="s">
        <x:v>1287</x:v>
      </x:c>
      <x:c r="B6363">
        <x:v>10144</x:v>
      </x:c>
      <x:c r="C6363">
        <x:v>2.1</x:v>
      </x:c>
      <x:c r="I6363" t="s">
        <x:v>100</x:v>
      </x:c>
      <x:c r="K6363" t="s">
        <x:v>222</x:v>
      </x:c>
      <x:c r="AL6363" s="81">
        <x:v>10144</x:v>
      </x:c>
      <x:c r="AM6363" s="81" t="str">
        <x:f t="shared" si="332"/>
        <x:v/>
      </x:c>
      <x:c r="AN6363" s="81" t="str">
        <x:f t="shared" si="333"/>
        <x:v/>
      </x:c>
      <x:c r="AO6363" s="81" t="str">
        <x:f t="shared" si="334"/>
        <x:v/>
      </x:c>
      <x:c r="AP6363" s="81" t="str">
        <x:f t="shared" si="335"/>
        <x:v/>
      </x:c>
      <x:c r="AQ6363" s="81" t="str">
        <x:f t="shared" si="336"/>
        <x:v/>
      </x:c>
    </x:row>
    <x:row r="6364" spans="1:43">
      <x:c r="A6364" s="114" t="s">
        <x:v>1288</x:v>
      </x:c>
      <x:c r="B6364">
        <x:v>10144</x:v>
      </x:c>
      <x:c r="C6364">
        <x:v>2.3</x:v>
      </x:c>
      <x:c r="I6364" t="s">
        <x:v>103</x:v>
      </x:c>
      <x:c r="K6364" t="s">
        <x:v>221</x:v>
      </x:c>
      <x:c r="AL6364" s="81">
        <x:v>10144</x:v>
      </x:c>
      <x:c r="AM6364" s="81" t="str">
        <x:f t="shared" si="332"/>
        <x:v/>
      </x:c>
      <x:c r="AN6364" s="81" t="str">
        <x:f t="shared" si="333"/>
        <x:v/>
      </x:c>
      <x:c r="AO6364" s="81" t="str">
        <x:f t="shared" si="334"/>
        <x:v/>
      </x:c>
      <x:c r="AP6364" s="81" t="str">
        <x:f t="shared" si="335"/>
        <x:v/>
      </x:c>
      <x:c r="AQ6364" s="81" t="str">
        <x:f t="shared" si="336"/>
        <x:v/>
      </x:c>
    </x:row>
    <x:row r="6365" spans="1:43">
      <x:c r="A6365" s="114" t="s">
        <x:v>1289</x:v>
      </x:c>
      <x:c r="B6365">
        <x:v>10144</x:v>
      </x:c>
      <x:c r="C6365">
        <x:v>2.5</x:v>
      </x:c>
      <x:c r="I6365" t="s">
        <x:v>928</x:v>
      </x:c>
      <x:c r="K6365" t="s">
        <x:v>221</x:v>
      </x:c>
      <x:c r="AL6365" s="81">
        <x:v>10144</x:v>
      </x:c>
      <x:c r="AM6365" s="81" t="str">
        <x:f t="shared" si="332"/>
        <x:v/>
      </x:c>
      <x:c r="AN6365" s="81" t="str">
        <x:f t="shared" si="333"/>
        <x:v/>
      </x:c>
      <x:c r="AO6365" s="81" t="str">
        <x:f t="shared" si="334"/>
        <x:v/>
      </x:c>
      <x:c r="AP6365" s="81" t="str">
        <x:f t="shared" si="335"/>
        <x:v/>
      </x:c>
      <x:c r="AQ6365" s="81" t="str">
        <x:f t="shared" si="336"/>
        <x:v/>
      </x:c>
    </x:row>
    <x:row r="6366" spans="1:43">
      <x:c r="A6366" s="114" t="s">
        <x:v>1290</x:v>
      </x:c>
      <x:c r="B6366">
        <x:v>10144</x:v>
      </x:c>
      <x:c r="C6366">
        <x:v>2.7</x:v>
      </x:c>
      <x:c r="I6366" t="s">
        <x:v>104</x:v>
      </x:c>
      <x:c r="K6366" t="s">
        <x:v>222</x:v>
      </x:c>
      <x:c r="AL6366" s="81">
        <x:v>10144</x:v>
      </x:c>
      <x:c r="AM6366" s="81" t="str">
        <x:f t="shared" si="332"/>
        <x:v/>
      </x:c>
      <x:c r="AN6366" s="81" t="str">
        <x:f t="shared" si="333"/>
        <x:v/>
      </x:c>
      <x:c r="AO6366" s="81" t="str">
        <x:f t="shared" si="334"/>
        <x:v/>
      </x:c>
      <x:c r="AP6366" s="81" t="str">
        <x:f t="shared" si="335"/>
        <x:v/>
      </x:c>
      <x:c r="AQ6366" s="81" t="str">
        <x:f t="shared" si="336"/>
        <x:v/>
      </x:c>
    </x:row>
    <x:row r="6367" spans="1:43">
      <x:c r="A6367" s="114" t="s">
        <x:v>1291</x:v>
      </x:c>
      <x:c r="B6367">
        <x:v>10144</x:v>
      </x:c>
      <x:c r="C6367">
        <x:v>2.9</x:v>
      </x:c>
      <x:c r="I6367" t="s">
        <x:v>100</x:v>
      </x:c>
      <x:c r="K6367" t="s">
        <x:v>221</x:v>
      </x:c>
      <x:c r="AL6367" s="81">
        <x:v>10144</x:v>
      </x:c>
      <x:c r="AM6367" s="81" t="str">
        <x:f t="shared" si="332"/>
        <x:v/>
      </x:c>
      <x:c r="AN6367" s="81" t="str">
        <x:f t="shared" si="333"/>
        <x:v/>
      </x:c>
      <x:c r="AO6367" s="81" t="str">
        <x:f t="shared" si="334"/>
        <x:v/>
      </x:c>
      <x:c r="AP6367" s="81" t="str">
        <x:f t="shared" si="335"/>
        <x:v/>
      </x:c>
      <x:c r="AQ6367" s="81" t="str">
        <x:f t="shared" si="336"/>
        <x:v/>
      </x:c>
    </x:row>
    <x:row r="6368" spans="1:43">
      <x:c r="A6368" s="114" t="s">
        <x:v>1292</x:v>
      </x:c>
      <x:c r="B6368">
        <x:v>10144</x:v>
      </x:c>
      <x:c r="C6368">
        <x:v>3.1</x:v>
      </x:c>
      <x:c r="I6368" t="s">
        <x:v>103</x:v>
      </x:c>
      <x:c r="K6368" t="s">
        <x:v>222</x:v>
      </x:c>
      <x:c r="AL6368" s="81">
        <x:v>10144</x:v>
      </x:c>
      <x:c r="AM6368" s="81" t="str">
        <x:f t="shared" si="332"/>
        <x:v/>
      </x:c>
      <x:c r="AN6368" s="81" t="str">
        <x:f t="shared" si="333"/>
        <x:v/>
      </x:c>
      <x:c r="AO6368" s="81" t="str">
        <x:f t="shared" si="334"/>
        <x:v/>
      </x:c>
      <x:c r="AP6368" s="81" t="str">
        <x:f t="shared" si="335"/>
        <x:v/>
      </x:c>
      <x:c r="AQ6368" s="81" t="str">
        <x:f t="shared" si="336"/>
        <x:v/>
      </x:c>
    </x:row>
    <x:row r="6369" spans="1:43">
      <x:c r="A6369" s="114" t="s">
        <x:v>1293</x:v>
      </x:c>
      <x:c r="B6369">
        <x:v>10144</x:v>
      </x:c>
      <x:c r="C6369">
        <x:v>3.3</x:v>
      </x:c>
      <x:c r="I6369" t="s">
        <x:v>928</x:v>
      </x:c>
      <x:c r="K6369" t="s">
        <x:v>221</x:v>
      </x:c>
      <x:c r="AL6369" s="81">
        <x:v>10144</x:v>
      </x:c>
      <x:c r="AM6369" s="81" t="str">
        <x:f t="shared" si="332"/>
        <x:v/>
      </x:c>
      <x:c r="AN6369" s="81" t="str">
        <x:f t="shared" si="333"/>
        <x:v/>
      </x:c>
      <x:c r="AO6369" s="81" t="str">
        <x:f t="shared" si="334"/>
        <x:v/>
      </x:c>
      <x:c r="AP6369" s="81" t="str">
        <x:f t="shared" si="335"/>
        <x:v/>
      </x:c>
      <x:c r="AQ6369" s="81" t="str">
        <x:f t="shared" si="336"/>
        <x:v/>
      </x:c>
    </x:row>
    <x:row r="6370" spans="1:43">
      <x:c r="A6370" s="114" t="s">
        <x:v>1294</x:v>
      </x:c>
      <x:c r="B6370">
        <x:v>10144</x:v>
      </x:c>
      <x:c r="C6370">
        <x:v>3.6</x:v>
      </x:c>
      <x:c r="I6370" t="s">
        <x:v>100</x:v>
      </x:c>
      <x:c r="K6370" t="s">
        <x:v>221</x:v>
      </x:c>
      <x:c r="AL6370" s="81">
        <x:v>10144</x:v>
      </x:c>
      <x:c r="AM6370" s="81" t="str">
        <x:f t="shared" si="332"/>
        <x:v/>
      </x:c>
      <x:c r="AN6370" s="81" t="str">
        <x:f t="shared" si="333"/>
        <x:v/>
      </x:c>
      <x:c r="AO6370" s="81" t="str">
        <x:f t="shared" si="334"/>
        <x:v/>
      </x:c>
      <x:c r="AP6370" s="81" t="str">
        <x:f t="shared" si="335"/>
        <x:v/>
      </x:c>
      <x:c r="AQ6370" s="81" t="str">
        <x:f t="shared" si="336"/>
        <x:v/>
      </x:c>
    </x:row>
    <x:row r="6371" spans="1:43">
      <x:c r="A6371" s="114" t="s">
        <x:v>1295</x:v>
      </x:c>
      <x:c r="B6371">
        <x:v>10144</x:v>
      </x:c>
      <x:c r="C6371">
        <x:v>4.4</x:v>
      </x:c>
      <x:c r="I6371" t="s">
        <x:v>102</x:v>
      </x:c>
      <x:c r="K6371" t="s">
        <x:v>1296</x:v>
      </x:c>
      <x:c r="AL6371" s="81">
        <x:v>10144</x:v>
      </x:c>
      <x:c r="AM6371" s="81" t="str">
        <x:f t="shared" si="332"/>
        <x:v/>
      </x:c>
      <x:c r="AN6371" s="81" t="str">
        <x:f t="shared" si="333"/>
        <x:v/>
      </x:c>
      <x:c r="AO6371" s="81" t="str">
        <x:f t="shared" si="334"/>
        <x:v/>
      </x:c>
      <x:c r="AP6371" s="81" t="str">
        <x:f t="shared" si="335"/>
        <x:v/>
      </x:c>
      <x:c r="AQ6371" s="81" t="str">
        <x:f t="shared" si="336"/>
        <x:v/>
      </x:c>
    </x:row>
    <x:row r="6372" spans="1:43">
      <x:c r="A6372" s="114" t="s">
        <x:v>1297</x:v>
      </x:c>
      <x:c r="B6372">
        <x:v>10145</x:v>
      </x:c>
      <x:c r="C6372">
        <x:v>1</x:v>
      </x:c>
      <x:c r="I6372" t="s">
        <x:v>102</x:v>
      </x:c>
      <x:c r="K6372" t="s">
        <x:v>133</x:v>
      </x:c>
      <x:c r="M6372">
        <x:v>99</x:v>
      </x:c>
      <x:c r="O6372" t="s">
        <x:v>101</x:v>
      </x:c>
      <x:c r="AG6372" s="80">
        <x:v>1</x:v>
      </x:c>
      <x:c r="AL6372" s="81">
        <x:v>10145</x:v>
      </x:c>
      <x:c r="AM6372" s="81" t="str">
        <x:f t="shared" si="332"/>
        <x:v/>
      </x:c>
      <x:c r="AN6372" s="81" t="str">
        <x:f t="shared" si="333"/>
        <x:v/>
      </x:c>
      <x:c r="AO6372" s="81" t="str">
        <x:f t="shared" si="334"/>
        <x:v/>
      </x:c>
      <x:c r="AP6372" s="81" t="str">
        <x:f t="shared" si="335"/>
        <x:v/>
      </x:c>
      <x:c r="AQ6372" s="81" t="str">
        <x:f t="shared" si="336"/>
        <x:v/>
      </x:c>
    </x:row>
    <x:row r="6373" spans="1:43">
      <x:c r="A6373" s="114" t="s">
        <x:v>1298</x:v>
      </x:c>
      <x:c r="B6373">
        <x:v>10145</x:v>
      </x:c>
      <x:c r="C6373">
        <x:v>1.2</x:v>
      </x:c>
      <x:c r="I6373" t="s">
        <x:v>103</x:v>
      </x:c>
      <x:c r="K6373" t="s">
        <x:v>133</x:v>
      </x:c>
      <x:c r="M6373">
        <x:v>99</x:v>
      </x:c>
      <x:c r="O6373" t="s">
        <x:v>101</x:v>
      </x:c>
      <x:c r="AG6373" s="80">
        <x:v>1</x:v>
      </x:c>
      <x:c r="AL6373" s="81">
        <x:v>10145</x:v>
      </x:c>
      <x:c r="AM6373" s="81" t="str">
        <x:f t="shared" si="332"/>
        <x:v/>
      </x:c>
      <x:c r="AN6373" s="81" t="str">
        <x:f t="shared" si="333"/>
        <x:v/>
      </x:c>
      <x:c r="AO6373" s="81" t="str">
        <x:f t="shared" si="334"/>
        <x:v/>
      </x:c>
      <x:c r="AP6373" s="81" t="str">
        <x:f t="shared" si="335"/>
        <x:v/>
      </x:c>
      <x:c r="AQ6373" s="81" t="str">
        <x:f t="shared" si="336"/>
        <x:v/>
      </x:c>
    </x:row>
    <x:row r="6374" spans="1:43">
      <x:c r="A6374" s="114" t="s">
        <x:v>1299</x:v>
      </x:c>
      <x:c r="B6374">
        <x:v>10145</x:v>
      </x:c>
      <x:c r="C6374">
        <x:v>1.4</x:v>
      </x:c>
      <x:c r="I6374" t="s">
        <x:v>100</x:v>
      </x:c>
      <x:c r="K6374" t="s">
        <x:v>133</x:v>
      </x:c>
      <x:c r="M6374">
        <x:v>99</x:v>
      </x:c>
      <x:c r="O6374" t="s">
        <x:v>101</x:v>
      </x:c>
      <x:c r="AG6374" s="80">
        <x:v>2</x:v>
      </x:c>
      <x:c r="AL6374" s="81">
        <x:v>10145</x:v>
      </x:c>
      <x:c r="AM6374" s="81" t="str">
        <x:f t="shared" si="332"/>
        <x:v/>
      </x:c>
      <x:c r="AN6374" s="81" t="str">
        <x:f t="shared" si="333"/>
        <x:v/>
      </x:c>
      <x:c r="AO6374" s="81" t="str">
        <x:f t="shared" si="334"/>
        <x:v/>
      </x:c>
      <x:c r="AP6374" s="81" t="str">
        <x:f t="shared" si="335"/>
        <x:v/>
      </x:c>
      <x:c r="AQ6374" s="81" t="str">
        <x:f t="shared" si="336"/>
        <x:v/>
      </x:c>
    </x:row>
    <x:row r="6375" spans="1:43">
      <x:c r="A6375" s="114" t="s">
        <x:v>1300</x:v>
      </x:c>
      <x:c r="B6375">
        <x:v>10146</x:v>
      </x:c>
      <x:c r="C6375">
        <x:v>1.23333333333333</x:v>
      </x:c>
      <x:c r="E6375">
        <x:v>1</x:v>
      </x:c>
      <x:c r="AL6375" s="81">
        <x:v>10146</x:v>
      </x:c>
      <x:c r="AM6375" s="81" t="str">
        <x:f t="shared" ref="AM6375:AM6438" si="337">IF($F$7=2,$B$7,"")</x:f>
        <x:v/>
      </x:c>
      <x:c r="AN6375" s="81" t="str">
        <x:f t="shared" ref="AN6375:AN6438" si="338">IF($F$7=3,$B$7,"")</x:f>
        <x:v/>
      </x:c>
      <x:c r="AO6375" s="81" t="str">
        <x:f t="shared" ref="AO6375:AO6438" si="339">IF($F$7=4,$B$7,"")</x:f>
        <x:v/>
      </x:c>
      <x:c r="AP6375" s="81" t="str">
        <x:f t="shared" ref="AP6375:AP6438" si="340">IF($F$7=5,$B$7,"")</x:f>
        <x:v/>
      </x:c>
      <x:c r="AQ6375" s="81" t="str">
        <x:f t="shared" ref="AQ6375:AQ6438" si="341">IF($F$7=6,$B$7,"")</x:f>
        <x:v/>
      </x:c>
    </x:row>
    <x:row r="6376" spans="1:43">
      <x:c r="A6376" s="114" t="s">
        <x:v>1301</x:v>
      </x:c>
      <x:c r="B6376">
        <x:v>10147</x:v>
      </x:c>
      <x:c r="C6376">
        <x:v>0.533333333333333</x:v>
      </x:c>
      <x:c r="I6376" t="s">
        <x:v>104</x:v>
      </x:c>
      <x:c r="K6376" t="s">
        <x:v>145</x:v>
      </x:c>
      <x:c r="M6376">
        <x:v>40</x:v>
      </x:c>
      <x:c r="O6376" t="s">
        <x:v>101</x:v>
      </x:c>
      <x:c r="AG6376" s="80">
        <x:v>1</x:v>
      </x:c>
      <x:c r="AL6376" s="81">
        <x:v>10147</x:v>
      </x:c>
      <x:c r="AM6376" s="81" t="str">
        <x:f t="shared" si="337"/>
        <x:v/>
      </x:c>
      <x:c r="AN6376" s="81" t="str">
        <x:f t="shared" si="338"/>
        <x:v/>
      </x:c>
      <x:c r="AO6376" s="81" t="str">
        <x:f t="shared" si="339"/>
        <x:v/>
      </x:c>
      <x:c r="AP6376" s="81" t="str">
        <x:f t="shared" si="340"/>
        <x:v/>
      </x:c>
      <x:c r="AQ6376" s="81" t="str">
        <x:f t="shared" si="341"/>
        <x:v/>
      </x:c>
    </x:row>
    <x:row r="6377" spans="1:43">
      <x:c r="A6377" s="114" t="s">
        <x:v>1302</x:v>
      </x:c>
      <x:c r="B6377">
        <x:v>10147</x:v>
      </x:c>
      <x:c r="C6377">
        <x:v>0.833333333333333</x:v>
      </x:c>
      <x:c r="I6377" t="s">
        <x:v>103</x:v>
      </x:c>
      <x:c r="K6377" t="s">
        <x:v>145</x:v>
      </x:c>
      <x:c r="M6377">
        <x:v>40</x:v>
      </x:c>
      <x:c r="O6377" t="s">
        <x:v>101</x:v>
      </x:c>
      <x:c r="AG6377" s="80">
        <x:v>1</x:v>
      </x:c>
      <x:c r="AL6377" s="81">
        <x:v>10147</x:v>
      </x:c>
      <x:c r="AM6377" s="81" t="str">
        <x:f t="shared" si="337"/>
        <x:v/>
      </x:c>
      <x:c r="AN6377" s="81" t="str">
        <x:f t="shared" si="338"/>
        <x:v/>
      </x:c>
      <x:c r="AO6377" s="81" t="str">
        <x:f t="shared" si="339"/>
        <x:v/>
      </x:c>
      <x:c r="AP6377" s="81" t="str">
        <x:f t="shared" si="340"/>
        <x:v/>
      </x:c>
      <x:c r="AQ6377" s="81" t="str">
        <x:f t="shared" si="341"/>
        <x:v/>
      </x:c>
    </x:row>
    <x:row r="6378" spans="1:43">
      <x:c r="A6378" s="114" t="s">
        <x:v>1303</x:v>
      </x:c>
      <x:c r="B6378">
        <x:v>10147</x:v>
      </x:c>
      <x:c r="C6378">
        <x:v>1.66666666666667</x:v>
      </x:c>
      <x:c r="I6378" t="s">
        <x:v>110</x:v>
      </x:c>
      <x:c r="J6378">
        <x:v>0.7</x:v>
      </x:c>
      <x:c r="K6378" t="s">
        <x:v>145</x:v>
      </x:c>
      <x:c r="M6378">
        <x:v>40</x:v>
      </x:c>
      <x:c r="O6378" t="s">
        <x:v>101</x:v>
      </x:c>
      <x:c r="AG6378" s="80">
        <x:v>2</x:v>
      </x:c>
      <x:c r="AL6378" s="81">
        <x:v>10147</x:v>
      </x:c>
      <x:c r="AM6378" s="81" t="str">
        <x:f t="shared" si="337"/>
        <x:v/>
      </x:c>
      <x:c r="AN6378" s="81" t="str">
        <x:f t="shared" si="338"/>
        <x:v/>
      </x:c>
      <x:c r="AO6378" s="81" t="str">
        <x:f t="shared" si="339"/>
        <x:v/>
      </x:c>
      <x:c r="AP6378" s="81" t="str">
        <x:f t="shared" si="340"/>
        <x:v/>
      </x:c>
      <x:c r="AQ6378" s="81" t="str">
        <x:f t="shared" si="341"/>
        <x:v/>
      </x:c>
    </x:row>
    <x:row r="6379" spans="1:43">
      <x:c r="A6379" s="114" t="s">
        <x:v>1304</x:v>
      </x:c>
      <x:c r="B6379">
        <x:v>10148</x:v>
      </x:c>
      <x:c r="C6379">
        <x:v>0.733333333333333</x:v>
      </x:c>
      <x:c r="I6379" t="s">
        <x:v>104</x:v>
      </x:c>
      <x:c r="K6379" t="s">
        <x:v>145</x:v>
      </x:c>
      <x:c r="M6379">
        <x:v>604</x:v>
      </x:c>
      <x:c r="O6379" t="s">
        <x:v>101</x:v>
      </x:c>
      <x:c r="AG6379" s="80">
        <x:v>1</x:v>
      </x:c>
      <x:c r="AL6379" s="81">
        <x:v>10148</x:v>
      </x:c>
      <x:c r="AM6379" s="81" t="str">
        <x:f t="shared" si="337"/>
        <x:v/>
      </x:c>
      <x:c r="AN6379" s="81" t="str">
        <x:f t="shared" si="338"/>
        <x:v/>
      </x:c>
      <x:c r="AO6379" s="81" t="str">
        <x:f t="shared" si="339"/>
        <x:v/>
      </x:c>
      <x:c r="AP6379" s="81" t="str">
        <x:f t="shared" si="340"/>
        <x:v/>
      </x:c>
      <x:c r="AQ6379" s="81" t="str">
        <x:f t="shared" si="341"/>
        <x:v/>
      </x:c>
    </x:row>
    <x:row r="6380" spans="1:43">
      <x:c r="A6380" s="114" t="s">
        <x:v>1305</x:v>
      </x:c>
      <x:c r="B6380">
        <x:v>10148</x:v>
      </x:c>
      <x:c r="C6380">
        <x:v>0.933333333333333</x:v>
      </x:c>
      <x:c r="K6380" t="s">
        <x:v>145</x:v>
      </x:c>
      <x:c r="M6380">
        <x:v>604</x:v>
      </x:c>
      <x:c r="O6380" t="s">
        <x:v>101</x:v>
      </x:c>
      <x:c r="AG6380" s="80">
        <x:v>1</x:v>
      </x:c>
      <x:c r="AL6380" s="81">
        <x:v>10148</x:v>
      </x:c>
      <x:c r="AM6380" s="81" t="str">
        <x:f t="shared" si="337"/>
        <x:v/>
      </x:c>
      <x:c r="AN6380" s="81" t="str">
        <x:f t="shared" si="338"/>
        <x:v/>
      </x:c>
      <x:c r="AO6380" s="81" t="str">
        <x:f t="shared" si="339"/>
        <x:v/>
      </x:c>
      <x:c r="AP6380" s="81" t="str">
        <x:f t="shared" si="340"/>
        <x:v/>
      </x:c>
      <x:c r="AQ6380" s="81" t="str">
        <x:f t="shared" si="341"/>
        <x:v/>
      </x:c>
    </x:row>
    <x:row r="6381" spans="1:43">
      <x:c r="A6381" s="114" t="s">
        <x:v>1306</x:v>
      </x:c>
      <x:c r="B6381">
        <x:v>10148</x:v>
      </x:c>
      <x:c r="C6381">
        <x:v>1.13333333333333</x:v>
      </x:c>
      <x:c r="I6381" t="s">
        <x:v>103</x:v>
      </x:c>
      <x:c r="K6381" t="s">
        <x:v>105</x:v>
      </x:c>
      <x:c r="M6381">
        <x:v>604</x:v>
      </x:c>
      <x:c r="O6381" t="s">
        <x:v>101</x:v>
      </x:c>
      <x:c r="AG6381" s="80">
        <x:v>1</x:v>
      </x:c>
      <x:c r="AL6381" s="81">
        <x:v>10148</x:v>
      </x:c>
      <x:c r="AM6381" s="81" t="str">
        <x:f t="shared" si="337"/>
        <x:v/>
      </x:c>
      <x:c r="AN6381" s="81" t="str">
        <x:f t="shared" si="338"/>
        <x:v/>
      </x:c>
      <x:c r="AO6381" s="81" t="str">
        <x:f t="shared" si="339"/>
        <x:v/>
      </x:c>
      <x:c r="AP6381" s="81" t="str">
        <x:f t="shared" si="340"/>
        <x:v/>
      </x:c>
      <x:c r="AQ6381" s="81" t="str">
        <x:f t="shared" si="341"/>
        <x:v/>
      </x:c>
    </x:row>
    <x:row r="6382" spans="1:43">
      <x:c r="A6382" s="114" t="s">
        <x:v>1307</x:v>
      </x:c>
      <x:c r="B6382">
        <x:v>10148</x:v>
      </x:c>
      <x:c r="C6382">
        <x:v>1.33333333333333</x:v>
      </x:c>
      <x:c r="K6382" t="s">
        <x:v>145</x:v>
      </x:c>
      <x:c r="M6382">
        <x:v>604</x:v>
      </x:c>
      <x:c r="O6382" t="s">
        <x:v>101</x:v>
      </x:c>
      <x:c r="AG6382" s="80">
        <x:v>1</x:v>
      </x:c>
      <x:c r="AL6382" s="81">
        <x:v>10148</x:v>
      </x:c>
      <x:c r="AM6382" s="81" t="str">
        <x:f t="shared" si="337"/>
        <x:v/>
      </x:c>
      <x:c r="AN6382" s="81" t="str">
        <x:f t="shared" si="338"/>
        <x:v/>
      </x:c>
      <x:c r="AO6382" s="81" t="str">
        <x:f t="shared" si="339"/>
        <x:v/>
      </x:c>
      <x:c r="AP6382" s="81" t="str">
        <x:f t="shared" si="340"/>
        <x:v/>
      </x:c>
      <x:c r="AQ6382" s="81" t="str">
        <x:f t="shared" si="341"/>
        <x:v/>
      </x:c>
    </x:row>
    <x:row r="6383" spans="1:43">
      <x:c r="A6383" s="114" t="s">
        <x:v>1308</x:v>
      </x:c>
      <x:c r="B6383">
        <x:v>10148</x:v>
      </x:c>
      <x:c r="C6383">
        <x:v>1.53333333333333</x:v>
      </x:c>
      <x:c r="I6383" t="s">
        <x:v>100</x:v>
      </x:c>
      <x:c r="K6383" t="s">
        <x:v>105</x:v>
      </x:c>
      <x:c r="M6383">
        <x:v>604</x:v>
      </x:c>
      <x:c r="O6383" t="s">
        <x:v>101</x:v>
      </x:c>
      <x:c r="AG6383" s="80">
        <x:v>1</x:v>
      </x:c>
      <x:c r="AL6383" s="81">
        <x:v>10148</x:v>
      </x:c>
      <x:c r="AM6383" s="81" t="str">
        <x:f t="shared" si="337"/>
        <x:v/>
      </x:c>
      <x:c r="AN6383" s="81" t="str">
        <x:f t="shared" si="338"/>
        <x:v/>
      </x:c>
      <x:c r="AO6383" s="81" t="str">
        <x:f t="shared" si="339"/>
        <x:v/>
      </x:c>
      <x:c r="AP6383" s="81" t="str">
        <x:f t="shared" si="340"/>
        <x:v/>
      </x:c>
      <x:c r="AQ6383" s="81" t="str">
        <x:f t="shared" si="341"/>
        <x:v/>
      </x:c>
    </x:row>
    <x:row r="6384" spans="1:43">
      <x:c r="A6384" s="114" t="s">
        <x:v>1309</x:v>
      </x:c>
      <x:c r="B6384">
        <x:v>10148</x:v>
      </x:c>
      <x:c r="C6384">
        <x:v>1.73333333333333</x:v>
      </x:c>
      <x:c r="K6384" t="s">
        <x:v>145</x:v>
      </x:c>
      <x:c r="M6384">
        <x:v>604</x:v>
      </x:c>
      <x:c r="O6384" t="s">
        <x:v>101</x:v>
      </x:c>
      <x:c r="AG6384" s="80">
        <x:v>1</x:v>
      </x:c>
      <x:c r="AL6384" s="81">
        <x:v>10148</x:v>
      </x:c>
      <x:c r="AM6384" s="81" t="str">
        <x:f t="shared" si="337"/>
        <x:v/>
      </x:c>
      <x:c r="AN6384" s="81" t="str">
        <x:f t="shared" si="338"/>
        <x:v/>
      </x:c>
      <x:c r="AO6384" s="81" t="str">
        <x:f t="shared" si="339"/>
        <x:v/>
      </x:c>
      <x:c r="AP6384" s="81" t="str">
        <x:f t="shared" si="340"/>
        <x:v/>
      </x:c>
      <x:c r="AQ6384" s="81" t="str">
        <x:f t="shared" si="341"/>
        <x:v/>
      </x:c>
    </x:row>
    <x:row r="6385" spans="1:43">
      <x:c r="A6385" s="114" t="s">
        <x:v>1310</x:v>
      </x:c>
      <x:c r="B6385">
        <x:v>10149</x:v>
      </x:c>
      <x:c r="C6385">
        <x:v>1.6</x:v>
      </x:c>
      <x:c r="I6385" t="s">
        <x:v>112</x:v>
      </x:c>
      <x:c r="K6385" t="s">
        <x:v>411</x:v>
      </x:c>
      <x:c r="M6385">
        <x:v>604</x:v>
      </x:c>
      <x:c r="O6385" t="s">
        <x:v>101</x:v>
      </x:c>
      <x:c r="S6385" t="s">
        <x:v>1311</x:v>
      </x:c>
      <x:c r="AG6385" s="80">
        <x:v>2</x:v>
      </x:c>
      <x:c r="AL6385" s="81">
        <x:v>10149</x:v>
      </x:c>
      <x:c r="AM6385" s="81" t="str">
        <x:f t="shared" si="337"/>
        <x:v/>
      </x:c>
      <x:c r="AN6385" s="81" t="str">
        <x:f t="shared" si="338"/>
        <x:v/>
      </x:c>
      <x:c r="AO6385" s="81" t="str">
        <x:f t="shared" si="339"/>
        <x:v/>
      </x:c>
      <x:c r="AP6385" s="81" t="str">
        <x:f t="shared" si="340"/>
        <x:v/>
      </x:c>
      <x:c r="AQ6385" s="81" t="str">
        <x:f t="shared" si="341"/>
        <x:v/>
      </x:c>
    </x:row>
    <x:row r="6386" spans="1:43">
      <x:c r="A6386" s="114" t="s">
        <x:v>1312</x:v>
      </x:c>
      <x:c r="B6386">
        <x:v>10150</x:v>
      </x:c>
      <x:c r="C6386">
        <x:v>2.4</x:v>
      </x:c>
      <x:c r="I6386" t="s">
        <x:v>100</x:v>
      </x:c>
      <x:c r="K6386" t="s">
        <x:v>450</x:v>
      </x:c>
      <x:c r="M6386">
        <x:v>970</x:v>
      </x:c>
      <x:c r="O6386" t="s">
        <x:v>101</x:v>
      </x:c>
      <x:c r="AG6386" s="80">
        <x:v>2</x:v>
      </x:c>
      <x:c r="AL6386" s="81">
        <x:v>10150</x:v>
      </x:c>
      <x:c r="AM6386" s="81" t="str">
        <x:f t="shared" si="337"/>
        <x:v/>
      </x:c>
      <x:c r="AN6386" s="81" t="str">
        <x:f t="shared" si="338"/>
        <x:v/>
      </x:c>
      <x:c r="AO6386" s="81" t="str">
        <x:f t="shared" si="339"/>
        <x:v/>
      </x:c>
      <x:c r="AP6386" s="81" t="str">
        <x:f t="shared" si="340"/>
        <x:v/>
      </x:c>
      <x:c r="AQ6386" s="81" t="str">
        <x:f t="shared" si="341"/>
        <x:v/>
      </x:c>
    </x:row>
    <x:row r="6387" spans="1:43">
      <x:c r="A6387" s="114" t="s">
        <x:v>1313</x:v>
      </x:c>
      <x:c r="B6387">
        <x:v>10151</x:v>
      </x:c>
      <x:c r="C6387">
        <x:v>1.23333333333333</x:v>
      </x:c>
      <x:c r="I6387" t="s">
        <x:v>104</x:v>
      </x:c>
      <x:c r="K6387" t="s">
        <x:v>261</x:v>
      </x:c>
      <x:c r="AL6387" s="81">
        <x:v>10151</x:v>
      </x:c>
      <x:c r="AM6387" s="81" t="str">
        <x:f t="shared" si="337"/>
        <x:v/>
      </x:c>
      <x:c r="AN6387" s="81" t="str">
        <x:f t="shared" si="338"/>
        <x:v/>
      </x:c>
      <x:c r="AO6387" s="81" t="str">
        <x:f t="shared" si="339"/>
        <x:v/>
      </x:c>
      <x:c r="AP6387" s="81" t="str">
        <x:f t="shared" si="340"/>
        <x:v/>
      </x:c>
      <x:c r="AQ6387" s="81" t="str">
        <x:f t="shared" si="341"/>
        <x:v/>
      </x:c>
    </x:row>
    <x:row r="6388" spans="1:43">
      <x:c r="A6388" s="114" t="s">
        <x:v>1314</x:v>
      </x:c>
      <x:c r="B6388">
        <x:v>10151</x:v>
      </x:c>
      <x:c r="C6388">
        <x:v>2.1</x:v>
      </x:c>
      <x:c r="I6388" t="s">
        <x:v>103</x:v>
      </x:c>
      <x:c r="K6388" t="s">
        <x:v>404</x:v>
      </x:c>
      <x:c r="AL6388" s="81">
        <x:v>10151</x:v>
      </x:c>
      <x:c r="AM6388" s="81" t="str">
        <x:f t="shared" si="337"/>
        <x:v/>
      </x:c>
      <x:c r="AN6388" s="81" t="str">
        <x:f t="shared" si="338"/>
        <x:v/>
      </x:c>
      <x:c r="AO6388" s="81" t="str">
        <x:f t="shared" si="339"/>
        <x:v/>
      </x:c>
      <x:c r="AP6388" s="81" t="str">
        <x:f t="shared" si="340"/>
        <x:v/>
      </x:c>
      <x:c r="AQ6388" s="81" t="str">
        <x:f t="shared" si="341"/>
        <x:v/>
      </x:c>
    </x:row>
    <x:row r="6389" spans="1:43">
      <x:c r="A6389" s="114" t="s">
        <x:v>1315</x:v>
      </x:c>
      <x:c r="B6389">
        <x:v>10151</x:v>
      </x:c>
      <x:c r="C6389">
        <x:v>3.13333333333333</x:v>
      </x:c>
      <x:c r="I6389" t="s">
        <x:v>100</x:v>
      </x:c>
      <x:c r="K6389" t="s">
        <x:v>261</x:v>
      </x:c>
      <x:c r="AL6389" s="81">
        <x:v>10151</x:v>
      </x:c>
      <x:c r="AM6389" s="81" t="str">
        <x:f t="shared" si="337"/>
        <x:v/>
      </x:c>
      <x:c r="AN6389" s="81" t="str">
        <x:f t="shared" si="338"/>
        <x:v/>
      </x:c>
      <x:c r="AO6389" s="81" t="str">
        <x:f t="shared" si="339"/>
        <x:v/>
      </x:c>
      <x:c r="AP6389" s="81" t="str">
        <x:f t="shared" si="340"/>
        <x:v/>
      </x:c>
      <x:c r="AQ6389" s="81" t="str">
        <x:f t="shared" si="341"/>
        <x:v/>
      </x:c>
    </x:row>
    <x:row r="6390" spans="1:43">
      <x:c r="A6390" s="114" t="s">
        <x:v>1316</x:v>
      </x:c>
      <x:c r="B6390">
        <x:v>10151</x:v>
      </x:c>
      <x:c r="C6390">
        <x:v>3.33333333333333</x:v>
      </x:c>
      <x:c r="I6390" t="s">
        <x:v>104</x:v>
      </x:c>
      <x:c r="K6390" t="s">
        <x:v>261</x:v>
      </x:c>
      <x:c r="AL6390" s="81">
        <x:v>10151</x:v>
      </x:c>
      <x:c r="AM6390" s="81" t="str">
        <x:f t="shared" si="337"/>
        <x:v/>
      </x:c>
      <x:c r="AN6390" s="81" t="str">
        <x:f t="shared" si="338"/>
        <x:v/>
      </x:c>
      <x:c r="AO6390" s="81" t="str">
        <x:f t="shared" si="339"/>
        <x:v/>
      </x:c>
      <x:c r="AP6390" s="81" t="str">
        <x:f t="shared" si="340"/>
        <x:v/>
      </x:c>
      <x:c r="AQ6390" s="81" t="str">
        <x:f t="shared" si="341"/>
        <x:v/>
      </x:c>
    </x:row>
    <x:row r="6391" spans="1:43">
      <x:c r="A6391" s="114" t="s">
        <x:v>1317</x:v>
      </x:c>
      <x:c r="B6391">
        <x:v>10151</x:v>
      </x:c>
      <x:c r="C6391">
        <x:v>3.53333333333333</x:v>
      </x:c>
      <x:c r="I6391" t="s">
        <x:v>100</x:v>
      </x:c>
      <x:c r="K6391" t="s">
        <x:v>404</x:v>
      </x:c>
      <x:c r="AL6391" s="81">
        <x:v>10151</x:v>
      </x:c>
      <x:c r="AM6391" s="81" t="str">
        <x:f t="shared" si="337"/>
        <x:v/>
      </x:c>
      <x:c r="AN6391" s="81" t="str">
        <x:f t="shared" si="338"/>
        <x:v/>
      </x:c>
      <x:c r="AO6391" s="81" t="str">
        <x:f t="shared" si="339"/>
        <x:v/>
      </x:c>
      <x:c r="AP6391" s="81" t="str">
        <x:f t="shared" si="340"/>
        <x:v/>
      </x:c>
      <x:c r="AQ6391" s="81" t="str">
        <x:f t="shared" si="341"/>
        <x:v/>
      </x:c>
    </x:row>
    <x:row r="6392" spans="1:43">
      <x:c r="A6392" s="114" t="s">
        <x:v>1318</x:v>
      </x:c>
      <x:c r="B6392">
        <x:v>10151</x:v>
      </x:c>
      <x:c r="C6392">
        <x:v>3.73333333333333</x:v>
      </x:c>
      <x:c r="I6392" t="s">
        <x:v>103</x:v>
      </x:c>
      <x:c r="K6392" t="s">
        <x:v>261</x:v>
      </x:c>
      <x:c r="AL6392" s="81">
        <x:v>10151</x:v>
      </x:c>
      <x:c r="AM6392" s="81" t="str">
        <x:f t="shared" si="337"/>
        <x:v/>
      </x:c>
      <x:c r="AN6392" s="81" t="str">
        <x:f t="shared" si="338"/>
        <x:v/>
      </x:c>
      <x:c r="AO6392" s="81" t="str">
        <x:f t="shared" si="339"/>
        <x:v/>
      </x:c>
      <x:c r="AP6392" s="81" t="str">
        <x:f t="shared" si="340"/>
        <x:v/>
      </x:c>
      <x:c r="AQ6392" s="81" t="str">
        <x:f t="shared" si="341"/>
        <x:v/>
      </x:c>
    </x:row>
    <x:row r="6393" spans="1:43">
      <x:c r="A6393" s="114" t="s">
        <x:v>1319</x:v>
      </x:c>
      <x:c r="B6393">
        <x:v>10151</x:v>
      </x:c>
      <x:c r="C6393">
        <x:v>3.93333333333333</x:v>
      </x:c>
      <x:c r="I6393" t="s">
        <x:v>102</x:v>
      </x:c>
      <x:c r="K6393" t="s">
        <x:v>404</x:v>
      </x:c>
      <x:c r="AL6393" s="81">
        <x:v>10151</x:v>
      </x:c>
      <x:c r="AM6393" s="81" t="str">
        <x:f t="shared" si="337"/>
        <x:v/>
      </x:c>
      <x:c r="AN6393" s="81" t="str">
        <x:f t="shared" si="338"/>
        <x:v/>
      </x:c>
      <x:c r="AO6393" s="81" t="str">
        <x:f t="shared" si="339"/>
        <x:v/>
      </x:c>
      <x:c r="AP6393" s="81" t="str">
        <x:f t="shared" si="340"/>
        <x:v/>
      </x:c>
      <x:c r="AQ6393" s="81" t="str">
        <x:f t="shared" si="341"/>
        <x:v/>
      </x:c>
    </x:row>
    <x:row r="6394" spans="1:43">
      <x:c r="A6394" s="114" t="s">
        <x:v>1320</x:v>
      </x:c>
      <x:c r="B6394">
        <x:v>10151</x:v>
      </x:c>
      <x:c r="C6394">
        <x:v>4.13333333333333</x:v>
      </x:c>
      <x:c r="I6394" t="s">
        <x:v>104</x:v>
      </x:c>
      <x:c r="K6394" t="s">
        <x:v>261</x:v>
      </x:c>
      <x:c r="AL6394" s="81">
        <x:v>10151</x:v>
      </x:c>
      <x:c r="AM6394" s="81" t="str">
        <x:f t="shared" si="337"/>
        <x:v/>
      </x:c>
      <x:c r="AN6394" s="81" t="str">
        <x:f t="shared" si="338"/>
        <x:v/>
      </x:c>
      <x:c r="AO6394" s="81" t="str">
        <x:f t="shared" si="339"/>
        <x:v/>
      </x:c>
      <x:c r="AP6394" s="81" t="str">
        <x:f t="shared" si="340"/>
        <x:v/>
      </x:c>
      <x:c r="AQ6394" s="81" t="str">
        <x:f t="shared" si="341"/>
        <x:v/>
      </x:c>
    </x:row>
    <x:row r="6395" spans="1:43">
      <x:c r="A6395" s="114" t="s">
        <x:v>1321</x:v>
      </x:c>
      <x:c r="B6395">
        <x:v>10151</x:v>
      </x:c>
      <x:c r="C6395">
        <x:v>4.33333333333333</x:v>
      </x:c>
      <x:c r="I6395" t="s">
        <x:v>100</x:v>
      </x:c>
      <x:c r="K6395" t="s">
        <x:v>404</x:v>
      </x:c>
      <x:c r="AL6395" s="81">
        <x:v>10151</x:v>
      </x:c>
      <x:c r="AM6395" s="81" t="str">
        <x:f t="shared" si="337"/>
        <x:v/>
      </x:c>
      <x:c r="AN6395" s="81" t="str">
        <x:f t="shared" si="338"/>
        <x:v/>
      </x:c>
      <x:c r="AO6395" s="81" t="str">
        <x:f t="shared" si="339"/>
        <x:v/>
      </x:c>
      <x:c r="AP6395" s="81" t="str">
        <x:f t="shared" si="340"/>
        <x:v/>
      </x:c>
      <x:c r="AQ6395" s="81" t="str">
        <x:f t="shared" si="341"/>
        <x:v/>
      </x:c>
    </x:row>
    <x:row r="6396" spans="1:43">
      <x:c r="A6396" s="114" t="s">
        <x:v>1322</x:v>
      </x:c>
      <x:c r="B6396">
        <x:v>10151</x:v>
      </x:c>
      <x:c r="C6396">
        <x:v>4.53333333333333</x:v>
      </x:c>
      <x:c r="I6396" t="s">
        <x:v>103</x:v>
      </x:c>
      <x:c r="K6396" t="s">
        <x:v>404</x:v>
      </x:c>
      <x:c r="AL6396" s="81">
        <x:v>10151</x:v>
      </x:c>
      <x:c r="AM6396" s="81" t="str">
        <x:f t="shared" si="337"/>
        <x:v/>
      </x:c>
      <x:c r="AN6396" s="81" t="str">
        <x:f t="shared" si="338"/>
        <x:v/>
      </x:c>
      <x:c r="AO6396" s="81" t="str">
        <x:f t="shared" si="339"/>
        <x:v/>
      </x:c>
      <x:c r="AP6396" s="81" t="str">
        <x:f t="shared" si="340"/>
        <x:v/>
      </x:c>
      <x:c r="AQ6396" s="81" t="str">
        <x:f t="shared" si="341"/>
        <x:v/>
      </x:c>
    </x:row>
    <x:row r="6397" spans="1:43">
      <x:c r="A6397" s="114" t="s">
        <x:v>1323</x:v>
      </x:c>
      <x:c r="B6397">
        <x:v>10151</x:v>
      </x:c>
      <x:c r="C6397">
        <x:v>4.86666666666667</x:v>
      </x:c>
      <x:c r="I6397" t="s">
        <x:v>102</x:v>
      </x:c>
      <x:c r="K6397" t="s">
        <x:v>308</x:v>
      </x:c>
      <x:c r="AL6397" s="81">
        <x:v>10151</x:v>
      </x:c>
      <x:c r="AM6397" s="81" t="str">
        <x:f t="shared" si="337"/>
        <x:v/>
      </x:c>
      <x:c r="AN6397" s="81" t="str">
        <x:f t="shared" si="338"/>
        <x:v/>
      </x:c>
      <x:c r="AO6397" s="81" t="str">
        <x:f t="shared" si="339"/>
        <x:v/>
      </x:c>
      <x:c r="AP6397" s="81" t="str">
        <x:f t="shared" si="340"/>
        <x:v/>
      </x:c>
      <x:c r="AQ6397" s="81" t="str">
        <x:f t="shared" si="341"/>
        <x:v/>
      </x:c>
    </x:row>
    <x:row r="6398" spans="1:43">
      <x:c r="A6398" s="114" t="s">
        <x:v>1324</x:v>
      </x:c>
      <x:c r="B6398">
        <x:v>10152</x:v>
      </x:c>
      <x:c r="C6398">
        <x:v>0.9</x:v>
      </x:c>
      <x:c r="I6398" t="s">
        <x:v>102</x:v>
      </x:c>
      <x:c r="K6398" t="s">
        <x:v>219</x:v>
      </x:c>
      <x:c r="M6398">
        <x:v>381</x:v>
      </x:c>
      <x:c r="O6398" t="s">
        <x:v>101</x:v>
      </x:c>
      <x:c r="AG6398" s="80">
        <x:v>1</x:v>
      </x:c>
      <x:c r="AL6398" s="81">
        <x:v>10152</x:v>
      </x:c>
      <x:c r="AM6398" s="81" t="str">
        <x:f t="shared" si="337"/>
        <x:v/>
      </x:c>
      <x:c r="AN6398" s="81" t="str">
        <x:f t="shared" si="338"/>
        <x:v/>
      </x:c>
      <x:c r="AO6398" s="81" t="str">
        <x:f t="shared" si="339"/>
        <x:v/>
      </x:c>
      <x:c r="AP6398" s="81" t="str">
        <x:f t="shared" si="340"/>
        <x:v/>
      </x:c>
      <x:c r="AQ6398" s="81" t="str">
        <x:f t="shared" si="341"/>
        <x:v/>
      </x:c>
    </x:row>
    <x:row r="6399" spans="1:43">
      <x:c r="A6399" s="114" t="s">
        <x:v>1325</x:v>
      </x:c>
      <x:c r="B6399">
        <x:v>10152</x:v>
      </x:c>
      <x:c r="C6399">
        <x:v>1.03333333333333</x:v>
      </x:c>
      <x:c r="I6399" t="s">
        <x:v>103</x:v>
      </x:c>
      <x:c r="K6399" t="s">
        <x:v>1326</x:v>
      </x:c>
      <x:c r="M6399">
        <x:v>381</x:v>
      </x:c>
      <x:c r="O6399" t="s">
        <x:v>101</x:v>
      </x:c>
      <x:c r="AG6399" s="80">
        <x:v>1</x:v>
      </x:c>
      <x:c r="AL6399" s="81">
        <x:v>10152</x:v>
      </x:c>
      <x:c r="AM6399" s="81" t="str">
        <x:f t="shared" si="337"/>
        <x:v/>
      </x:c>
      <x:c r="AN6399" s="81" t="str">
        <x:f t="shared" si="338"/>
        <x:v/>
      </x:c>
      <x:c r="AO6399" s="81" t="str">
        <x:f t="shared" si="339"/>
        <x:v/>
      </x:c>
      <x:c r="AP6399" s="81" t="str">
        <x:f t="shared" si="340"/>
        <x:v/>
      </x:c>
      <x:c r="AQ6399" s="81" t="str">
        <x:f t="shared" si="341"/>
        <x:v/>
      </x:c>
    </x:row>
    <x:row r="6400" spans="1:43">
      <x:c r="A6400" s="114" t="s">
        <x:v>1327</x:v>
      </x:c>
      <x:c r="B6400">
        <x:v>10152</x:v>
      </x:c>
      <x:c r="C6400">
        <x:v>1.53333333333333</x:v>
      </x:c>
      <x:c r="I6400" t="s">
        <x:v>100</x:v>
      </x:c>
      <x:c r="K6400" t="s">
        <x:v>1328</x:v>
      </x:c>
      <x:c r="M6400">
        <x:v>381</x:v>
      </x:c>
      <x:c r="O6400" t="s">
        <x:v>101</x:v>
      </x:c>
      <x:c r="AG6400" s="80">
        <x:v>2</x:v>
      </x:c>
      <x:c r="AL6400" s="81">
        <x:v>10152</x:v>
      </x:c>
      <x:c r="AM6400" s="81" t="str">
        <x:f t="shared" si="337"/>
        <x:v/>
      </x:c>
      <x:c r="AN6400" s="81" t="str">
        <x:f t="shared" si="338"/>
        <x:v/>
      </x:c>
      <x:c r="AO6400" s="81" t="str">
        <x:f t="shared" si="339"/>
        <x:v/>
      </x:c>
      <x:c r="AP6400" s="81" t="str">
        <x:f t="shared" si="340"/>
        <x:v/>
      </x:c>
      <x:c r="AQ6400" s="81" t="str">
        <x:f t="shared" si="341"/>
        <x:v/>
      </x:c>
    </x:row>
    <x:row r="6401" spans="1:43">
      <x:c r="A6401" s="114" t="s">
        <x:v>1329</x:v>
      </x:c>
      <x:c r="B6401">
        <x:v>10153</x:v>
      </x:c>
      <x:c r="C6401">
        <x:v>0.3</x:v>
      </x:c>
      <x:c r="I6401" t="s">
        <x:v>103</x:v>
      </x:c>
      <x:c r="K6401" t="s">
        <x:v>105</x:v>
      </x:c>
      <x:c r="M6401">
        <x:v>99</x:v>
      </x:c>
      <x:c r="O6401" t="s">
        <x:v>101</x:v>
      </x:c>
      <x:c r="AG6401" s="80">
        <x:v>1</x:v>
      </x:c>
      <x:c r="AL6401" s="81">
        <x:v>10153</x:v>
      </x:c>
      <x:c r="AM6401" s="81" t="str">
        <x:f t="shared" si="337"/>
        <x:v/>
      </x:c>
      <x:c r="AN6401" s="81" t="str">
        <x:f t="shared" si="338"/>
        <x:v/>
      </x:c>
      <x:c r="AO6401" s="81" t="str">
        <x:f t="shared" si="339"/>
        <x:v/>
      </x:c>
      <x:c r="AP6401" s="81" t="str">
        <x:f t="shared" si="340"/>
        <x:v/>
      </x:c>
      <x:c r="AQ6401" s="81" t="str">
        <x:f t="shared" si="341"/>
        <x:v/>
      </x:c>
    </x:row>
    <x:row r="6402" spans="1:43">
      <x:c r="A6402" s="114" t="s">
        <x:v>1330</x:v>
      </x:c>
      <x:c r="B6402">
        <x:v>10153</x:v>
      </x:c>
      <x:c r="C6402">
        <x:v>0.866666666666667</x:v>
      </x:c>
      <x:c r="I6402" t="s">
        <x:v>102</x:v>
      </x:c>
      <x:c r="K6402" t="s">
        <x:v>117</x:v>
      </x:c>
      <x:c r="M6402">
        <x:v>129</x:v>
      </x:c>
      <x:c r="O6402" t="s">
        <x:v>101</x:v>
      </x:c>
      <x:c r="AG6402" s="80">
        <x:v>1</x:v>
      </x:c>
      <x:c r="AL6402" s="81">
        <x:v>10153</x:v>
      </x:c>
      <x:c r="AM6402" s="81" t="str">
        <x:f t="shared" si="337"/>
        <x:v/>
      </x:c>
      <x:c r="AN6402" s="81" t="str">
        <x:f t="shared" si="338"/>
        <x:v/>
      </x:c>
      <x:c r="AO6402" s="81" t="str">
        <x:f t="shared" si="339"/>
        <x:v/>
      </x:c>
      <x:c r="AP6402" s="81" t="str">
        <x:f t="shared" si="340"/>
        <x:v/>
      </x:c>
      <x:c r="AQ6402" s="81" t="str">
        <x:f t="shared" si="341"/>
        <x:v/>
      </x:c>
    </x:row>
    <x:row r="6403" spans="1:43">
      <x:c r="A6403" s="114" t="s">
        <x:v>1331</x:v>
      </x:c>
      <x:c r="B6403">
        <x:v>10154</x:v>
      </x:c>
      <x:c r="C6403">
        <x:v>0.533333333333333</x:v>
      </x:c>
      <x:c r="I6403" t="s">
        <x:v>104</x:v>
      </x:c>
      <x:c r="K6403" t="s">
        <x:v>105</x:v>
      </x:c>
      <x:c r="M6403">
        <x:v>1040</x:v>
      </x:c>
      <x:c r="O6403" t="s">
        <x:v>101</x:v>
      </x:c>
      <x:c r="U6403">
        <x:v>1041</x:v>
      </x:c>
      <x:c r="V6403">
        <x:v>0.2</x:v>
      </x:c>
      <x:c r="W6403" t="s">
        <x:v>995</x:v>
      </x:c>
      <x:c r="X6403">
        <x:v>0</x:v>
      </x:c>
      <x:c r="Y6403">
        <x:v>0</x:v>
      </x:c>
      <x:c r="Z6403" t="s">
        <x:v>115</x:v>
      </x:c>
      <x:c r="AA6403">
        <x:v>20</x:v>
      </x:c>
      <x:c r="AD6403" t="s">
        <x:v>134</x:v>
      </x:c>
      <x:c r="AG6403" s="80">
        <x:v>0</x:v>
      </x:c>
      <x:c r="AL6403" s="81">
        <x:v>10154</x:v>
      </x:c>
      <x:c r="AM6403" s="81" t="str">
        <x:f t="shared" si="337"/>
        <x:v/>
      </x:c>
      <x:c r="AN6403" s="81" t="str">
        <x:f t="shared" si="338"/>
        <x:v/>
      </x:c>
      <x:c r="AO6403" s="81" t="str">
        <x:f t="shared" si="339"/>
        <x:v/>
      </x:c>
      <x:c r="AP6403" s="81" t="str">
        <x:f t="shared" si="340"/>
        <x:v/>
      </x:c>
      <x:c r="AQ6403" s="81" t="str">
        <x:f t="shared" si="341"/>
        <x:v/>
      </x:c>
    </x:row>
    <x:row r="6404" spans="1:43">
      <x:c r="A6404" s="114" t="s">
        <x:v>1332</x:v>
      </x:c>
      <x:c r="B6404">
        <x:v>10154</x:v>
      </x:c>
      <x:c r="C6404">
        <x:v>0.8</x:v>
      </x:c>
      <x:c r="I6404" t="s">
        <x:v>103</x:v>
      </x:c>
      <x:c r="K6404" t="s">
        <x:v>145</x:v>
      </x:c>
      <x:c r="M6404">
        <x:v>1040</x:v>
      </x:c>
      <x:c r="O6404" t="s">
        <x:v>101</x:v>
      </x:c>
      <x:c r="U6404">
        <x:v>1041</x:v>
      </x:c>
      <x:c r="V6404">
        <x:v>0.2</x:v>
      </x:c>
      <x:c r="W6404" t="s">
        <x:v>995</x:v>
      </x:c>
      <x:c r="X6404">
        <x:v>0</x:v>
      </x:c>
      <x:c r="Y6404">
        <x:v>0</x:v>
      </x:c>
      <x:c r="Z6404" t="s">
        <x:v>115</x:v>
      </x:c>
      <x:c r="AA6404">
        <x:v>20</x:v>
      </x:c>
      <x:c r="AD6404" t="s">
        <x:v>134</x:v>
      </x:c>
      <x:c r="AG6404" s="80">
        <x:v>0</x:v>
      </x:c>
      <x:c r="AL6404" s="81">
        <x:v>10154</x:v>
      </x:c>
      <x:c r="AM6404" s="81" t="str">
        <x:f t="shared" si="337"/>
        <x:v/>
      </x:c>
      <x:c r="AN6404" s="81" t="str">
        <x:f t="shared" si="338"/>
        <x:v/>
      </x:c>
      <x:c r="AO6404" s="81" t="str">
        <x:f t="shared" si="339"/>
        <x:v/>
      </x:c>
      <x:c r="AP6404" s="81" t="str">
        <x:f t="shared" si="340"/>
        <x:v/>
      </x:c>
      <x:c r="AQ6404" s="81" t="str">
        <x:f t="shared" si="341"/>
        <x:v/>
      </x:c>
    </x:row>
    <x:row r="6405" spans="1:43">
      <x:c r="A6405" s="114" t="s">
        <x:v>1333</x:v>
      </x:c>
      <x:c r="B6405">
        <x:v>10154</x:v>
      </x:c>
      <x:c r="C6405">
        <x:v>1.06666666666667</x:v>
      </x:c>
      <x:c r="I6405" t="s">
        <x:v>100</x:v>
      </x:c>
      <x:c r="K6405" t="s">
        <x:v>145</x:v>
      </x:c>
      <x:c r="M6405">
        <x:v>1040</x:v>
      </x:c>
      <x:c r="O6405" t="s">
        <x:v>101</x:v>
      </x:c>
      <x:c r="U6405">
        <x:v>1041</x:v>
      </x:c>
      <x:c r="V6405">
        <x:v>0.2</x:v>
      </x:c>
      <x:c r="W6405" t="s">
        <x:v>995</x:v>
      </x:c>
      <x:c r="X6405">
        <x:v>0</x:v>
      </x:c>
      <x:c r="Y6405">
        <x:v>0</x:v>
      </x:c>
      <x:c r="Z6405" t="s">
        <x:v>115</x:v>
      </x:c>
      <x:c r="AA6405">
        <x:v>20</x:v>
      </x:c>
      <x:c r="AD6405" t="s">
        <x:v>134</x:v>
      </x:c>
      <x:c r="AG6405" s="80">
        <x:v>0</x:v>
      </x:c>
      <x:c r="AL6405" s="81">
        <x:v>10154</x:v>
      </x:c>
      <x:c r="AM6405" s="81" t="str">
        <x:f t="shared" si="337"/>
        <x:v/>
      </x:c>
      <x:c r="AN6405" s="81" t="str">
        <x:f t="shared" si="338"/>
        <x:v/>
      </x:c>
      <x:c r="AO6405" s="81" t="str">
        <x:f t="shared" si="339"/>
        <x:v/>
      </x:c>
      <x:c r="AP6405" s="81" t="str">
        <x:f t="shared" si="340"/>
        <x:v/>
      </x:c>
      <x:c r="AQ6405" s="81" t="str">
        <x:f t="shared" si="341"/>
        <x:v/>
      </x:c>
    </x:row>
    <x:row r="6406" spans="1:43">
      <x:c r="A6406" s="114" t="s">
        <x:v>1334</x:v>
      </x:c>
      <x:c r="B6406">
        <x:v>10154</x:v>
      </x:c>
      <x:c r="C6406">
        <x:v>1.33333333333333</x:v>
      </x:c>
      <x:c r="I6406" t="s">
        <x:v>102</x:v>
      </x:c>
      <x:c r="K6406" t="s">
        <x:v>105</x:v>
      </x:c>
      <x:c r="M6406">
        <x:v>1040</x:v>
      </x:c>
      <x:c r="O6406" t="s">
        <x:v>101</x:v>
      </x:c>
      <x:c r="U6406">
        <x:v>1041</x:v>
      </x:c>
      <x:c r="V6406">
        <x:v>0.2</x:v>
      </x:c>
      <x:c r="W6406" t="s">
        <x:v>995</x:v>
      </x:c>
      <x:c r="X6406">
        <x:v>0</x:v>
      </x:c>
      <x:c r="Y6406">
        <x:v>0</x:v>
      </x:c>
      <x:c r="Z6406" t="s">
        <x:v>115</x:v>
      </x:c>
      <x:c r="AA6406">
        <x:v>20</x:v>
      </x:c>
      <x:c r="AD6406" t="s">
        <x:v>134</x:v>
      </x:c>
      <x:c r="AG6406" s="80">
        <x:v>1</x:v>
      </x:c>
      <x:c r="AL6406" s="81">
        <x:v>10154</x:v>
      </x:c>
      <x:c r="AM6406" s="81" t="str">
        <x:f t="shared" si="337"/>
        <x:v/>
      </x:c>
      <x:c r="AN6406" s="81" t="str">
        <x:f t="shared" si="338"/>
        <x:v/>
      </x:c>
      <x:c r="AO6406" s="81" t="str">
        <x:f t="shared" si="339"/>
        <x:v/>
      </x:c>
      <x:c r="AP6406" s="81" t="str">
        <x:f t="shared" si="340"/>
        <x:v/>
      </x:c>
      <x:c r="AQ6406" s="81" t="str">
        <x:f t="shared" si="341"/>
        <x:v/>
      </x:c>
    </x:row>
    <x:row r="6407" spans="1:43">
      <x:c r="A6407" s="114" t="s">
        <x:v>1335</x:v>
      </x:c>
      <x:c r="B6407">
        <x:v>10155</x:v>
      </x:c>
      <x:c r="C6407">
        <x:v>1.06666666666667</x:v>
      </x:c>
      <x:c r="I6407" t="s">
        <x:v>103</x:v>
      </x:c>
      <x:c r="K6407" t="s">
        <x:v>145</x:v>
      </x:c>
      <x:c r="M6407">
        <x:v>1057</x:v>
      </x:c>
      <x:c r="O6407" t="s">
        <x:v>101</x:v>
      </x:c>
      <x:c r="AG6407" s="80">
        <x:v>1</x:v>
      </x:c>
      <x:c r="AL6407" s="81">
        <x:v>10155</x:v>
      </x:c>
      <x:c r="AM6407" s="81" t="str">
        <x:f t="shared" si="337"/>
        <x:v/>
      </x:c>
      <x:c r="AN6407" s="81" t="str">
        <x:f t="shared" si="338"/>
        <x:v/>
      </x:c>
      <x:c r="AO6407" s="81" t="str">
        <x:f t="shared" si="339"/>
        <x:v/>
      </x:c>
      <x:c r="AP6407" s="81" t="str">
        <x:f t="shared" si="340"/>
        <x:v/>
      </x:c>
      <x:c r="AQ6407" s="81" t="str">
        <x:f t="shared" si="341"/>
        <x:v/>
      </x:c>
    </x:row>
    <x:row r="6408" spans="1:43">
      <x:c r="A6408" s="114" t="s">
        <x:v>1336</x:v>
      </x:c>
      <x:c r="B6408">
        <x:v>10155</x:v>
      </x:c>
      <x:c r="C6408">
        <x:v>1.36666666666667</x:v>
      </x:c>
      <x:c r="I6408" t="s">
        <x:v>104</x:v>
      </x:c>
      <x:c r="K6408" t="s">
        <x:v>105</x:v>
      </x:c>
      <x:c r="M6408">
        <x:v>1057</x:v>
      </x:c>
      <x:c r="O6408" t="s">
        <x:v>101</x:v>
      </x:c>
      <x:c r="AG6408" s="80">
        <x:v>1</x:v>
      </x:c>
      <x:c r="AL6408" s="81">
        <x:v>10155</x:v>
      </x:c>
      <x:c r="AM6408" s="81" t="str">
        <x:f t="shared" si="337"/>
        <x:v/>
      </x:c>
      <x:c r="AN6408" s="81" t="str">
        <x:f t="shared" si="338"/>
        <x:v/>
      </x:c>
      <x:c r="AO6408" s="81" t="str">
        <x:f t="shared" si="339"/>
        <x:v/>
      </x:c>
      <x:c r="AP6408" s="81" t="str">
        <x:f t="shared" si="340"/>
        <x:v/>
      </x:c>
      <x:c r="AQ6408" s="81" t="str">
        <x:f t="shared" si="341"/>
        <x:v/>
      </x:c>
    </x:row>
    <x:row r="6409" spans="1:43">
      <x:c r="A6409" s="114" t="s">
        <x:v>1337</x:v>
      </x:c>
      <x:c r="B6409">
        <x:v>10156</x:v>
      </x:c>
      <x:c r="C6409">
        <x:v>0.4</x:v>
      </x:c>
      <x:c r="I6409" t="s">
        <x:v>103</x:v>
      </x:c>
      <x:c r="K6409" t="s">
        <x:v>105</x:v>
      </x:c>
      <x:c r="M6409">
        <x:v>1057</x:v>
      </x:c>
      <x:c r="O6409" t="s">
        <x:v>101</x:v>
      </x:c>
      <x:c r="AG6409" s="80">
        <x:v>1</x:v>
      </x:c>
      <x:c r="AL6409" s="81">
        <x:v>10156</x:v>
      </x:c>
      <x:c r="AM6409" s="81" t="str">
        <x:f t="shared" si="337"/>
        <x:v/>
      </x:c>
      <x:c r="AN6409" s="81" t="str">
        <x:f t="shared" si="338"/>
        <x:v/>
      </x:c>
      <x:c r="AO6409" s="81" t="str">
        <x:f t="shared" si="339"/>
        <x:v/>
      </x:c>
      <x:c r="AP6409" s="81" t="str">
        <x:f t="shared" si="340"/>
        <x:v/>
      </x:c>
      <x:c r="AQ6409" s="81" t="str">
        <x:f t="shared" si="341"/>
        <x:v/>
      </x:c>
    </x:row>
    <x:row r="6410" spans="1:43">
      <x:c r="A6410" s="114" t="s">
        <x:v>1338</x:v>
      </x:c>
      <x:c r="B6410">
        <x:v>10156</x:v>
      </x:c>
      <x:c r="C6410">
        <x:v>0.7</x:v>
      </x:c>
      <x:c r="I6410" t="s">
        <x:v>104</x:v>
      </x:c>
      <x:c r="K6410" t="s">
        <x:v>145</x:v>
      </x:c>
      <x:c r="M6410">
        <x:v>1057</x:v>
      </x:c>
      <x:c r="O6410" t="s">
        <x:v>101</x:v>
      </x:c>
      <x:c r="AG6410" s="80">
        <x:v>1</x:v>
      </x:c>
      <x:c r="AL6410" s="81">
        <x:v>10156</x:v>
      </x:c>
      <x:c r="AM6410" s="81" t="str">
        <x:f t="shared" si="337"/>
        <x:v/>
      </x:c>
      <x:c r="AN6410" s="81" t="str">
        <x:f t="shared" si="338"/>
        <x:v/>
      </x:c>
      <x:c r="AO6410" s="81" t="str">
        <x:f t="shared" si="339"/>
        <x:v/>
      </x:c>
      <x:c r="AP6410" s="81" t="str">
        <x:f t="shared" si="340"/>
        <x:v/>
      </x:c>
      <x:c r="AQ6410" s="81" t="str">
        <x:f t="shared" si="341"/>
        <x:v/>
      </x:c>
    </x:row>
    <x:row r="6411" spans="1:43">
      <x:c r="A6411" s="114" t="s">
        <x:v>1339</x:v>
      </x:c>
      <x:c r="B6411">
        <x:v>10156</x:v>
      </x:c>
      <x:c r="C6411">
        <x:v>0.85</x:v>
      </x:c>
      <x:c r="I6411" t="s">
        <x:v>102</x:v>
      </x:c>
      <x:c r="K6411" t="s">
        <x:v>145</x:v>
      </x:c>
      <x:c r="M6411">
        <x:v>1057</x:v>
      </x:c>
      <x:c r="O6411" t="s">
        <x:v>101</x:v>
      </x:c>
      <x:c r="AG6411" s="80">
        <x:v>1</x:v>
      </x:c>
      <x:c r="AL6411" s="81">
        <x:v>10156</x:v>
      </x:c>
      <x:c r="AM6411" s="81" t="str">
        <x:f t="shared" si="337"/>
        <x:v/>
      </x:c>
      <x:c r="AN6411" s="81" t="str">
        <x:f t="shared" si="338"/>
        <x:v/>
      </x:c>
      <x:c r="AO6411" s="81" t="str">
        <x:f t="shared" si="339"/>
        <x:v/>
      </x:c>
      <x:c r="AP6411" s="81" t="str">
        <x:f t="shared" si="340"/>
        <x:v/>
      </x:c>
      <x:c r="AQ6411" s="81" t="str">
        <x:f t="shared" si="341"/>
        <x:v/>
      </x:c>
    </x:row>
    <x:row r="6412" spans="1:43">
      <x:c r="A6412" s="114" t="s">
        <x:v>1340</x:v>
      </x:c>
      <x:c r="B6412">
        <x:v>10157</x:v>
      </x:c>
      <x:c r="C6412">
        <x:v>0.2</x:v>
      </x:c>
      <x:c r="I6412" t="s">
        <x:v>104</x:v>
      </x:c>
      <x:c r="K6412" t="s">
        <x:v>145</x:v>
      </x:c>
      <x:c r="M6412">
        <x:v>1057</x:v>
      </x:c>
      <x:c r="O6412" t="s">
        <x:v>101</x:v>
      </x:c>
      <x:c r="AG6412" s="80">
        <x:v>1</x:v>
      </x:c>
      <x:c r="AL6412" s="81">
        <x:v>10157</x:v>
      </x:c>
      <x:c r="AM6412" s="81" t="str">
        <x:f t="shared" si="337"/>
        <x:v/>
      </x:c>
      <x:c r="AN6412" s="81" t="str">
        <x:f t="shared" si="338"/>
        <x:v/>
      </x:c>
      <x:c r="AO6412" s="81" t="str">
        <x:f t="shared" si="339"/>
        <x:v/>
      </x:c>
      <x:c r="AP6412" s="81" t="str">
        <x:f t="shared" si="340"/>
        <x:v/>
      </x:c>
      <x:c r="AQ6412" s="81" t="str">
        <x:f t="shared" si="341"/>
        <x:v/>
      </x:c>
    </x:row>
    <x:row r="6413" spans="1:43">
      <x:c r="A6413" s="114" t="s">
        <x:v>1341</x:v>
      </x:c>
      <x:c r="B6413">
        <x:v>10157</x:v>
      </x:c>
      <x:c r="C6413">
        <x:v>0.466666666666667</x:v>
      </x:c>
      <x:c r="I6413" t="s">
        <x:v>103</x:v>
      </x:c>
      <x:c r="K6413" t="s">
        <x:v>145</x:v>
      </x:c>
      <x:c r="M6413">
        <x:v>1057</x:v>
      </x:c>
      <x:c r="O6413" t="s">
        <x:v>101</x:v>
      </x:c>
      <x:c r="AG6413" s="80">
        <x:v>1</x:v>
      </x:c>
      <x:c r="AL6413" s="81">
        <x:v>10157</x:v>
      </x:c>
      <x:c r="AM6413" s="81" t="str">
        <x:f t="shared" si="337"/>
        <x:v/>
      </x:c>
      <x:c r="AN6413" s="81" t="str">
        <x:f t="shared" si="338"/>
        <x:v/>
      </x:c>
      <x:c r="AO6413" s="81" t="str">
        <x:f t="shared" si="339"/>
        <x:v/>
      </x:c>
      <x:c r="AP6413" s="81" t="str">
        <x:f t="shared" si="340"/>
        <x:v/>
      </x:c>
      <x:c r="AQ6413" s="81" t="str">
        <x:f t="shared" si="341"/>
        <x:v/>
      </x:c>
    </x:row>
    <x:row r="6414" spans="1:43">
      <x:c r="A6414" s="114" t="s">
        <x:v>1342</x:v>
      </x:c>
      <x:c r="B6414">
        <x:v>10157</x:v>
      </x:c>
      <x:c r="C6414">
        <x:v>0.933333333333333</x:v>
      </x:c>
      <x:c r="I6414" t="s">
        <x:v>102</x:v>
      </x:c>
      <x:c r="K6414" t="s">
        <x:v>145</x:v>
      </x:c>
      <x:c r="M6414">
        <x:v>1057</x:v>
      </x:c>
      <x:c r="O6414" t="s">
        <x:v>101</x:v>
      </x:c>
      <x:c r="AG6414" s="80">
        <x:v>1</x:v>
      </x:c>
      <x:c r="AL6414" s="81">
        <x:v>10157</x:v>
      </x:c>
      <x:c r="AM6414" s="81" t="str">
        <x:f t="shared" si="337"/>
        <x:v/>
      </x:c>
      <x:c r="AN6414" s="81" t="str">
        <x:f t="shared" si="338"/>
        <x:v/>
      </x:c>
      <x:c r="AO6414" s="81" t="str">
        <x:f t="shared" si="339"/>
        <x:v/>
      </x:c>
      <x:c r="AP6414" s="81" t="str">
        <x:f t="shared" si="340"/>
        <x:v/>
      </x:c>
      <x:c r="AQ6414" s="81" t="str">
        <x:f t="shared" si="341"/>
        <x:v/>
      </x:c>
    </x:row>
    <x:row r="6415" spans="1:43">
      <x:c r="A6415" s="114" t="s">
        <x:v>1343</x:v>
      </x:c>
      <x:c r="B6415">
        <x:v>10158</x:v>
      </x:c>
      <x:c r="C6415">
        <x:v>0.433333333333333</x:v>
      </x:c>
      <x:c r="I6415" t="s">
        <x:v>103</x:v>
      </x:c>
      <x:c r="K6415" t="s">
        <x:v>105</x:v>
      </x:c>
      <x:c r="M6415">
        <x:v>1057</x:v>
      </x:c>
      <x:c r="O6415" t="s">
        <x:v>101</x:v>
      </x:c>
      <x:c r="AG6415" s="80">
        <x:v>1</x:v>
      </x:c>
      <x:c r="AL6415" s="81">
        <x:v>10158</x:v>
      </x:c>
      <x:c r="AM6415" s="81" t="str">
        <x:f t="shared" si="337"/>
        <x:v/>
      </x:c>
      <x:c r="AN6415" s="81" t="str">
        <x:f t="shared" si="338"/>
        <x:v/>
      </x:c>
      <x:c r="AO6415" s="81" t="str">
        <x:f t="shared" si="339"/>
        <x:v/>
      </x:c>
      <x:c r="AP6415" s="81" t="str">
        <x:f t="shared" si="340"/>
        <x:v/>
      </x:c>
      <x:c r="AQ6415" s="81" t="str">
        <x:f t="shared" si="341"/>
        <x:v/>
      </x:c>
    </x:row>
    <x:row r="6416" spans="1:43">
      <x:c r="A6416" s="114" t="s">
        <x:v>1344</x:v>
      </x:c>
      <x:c r="B6416">
        <x:v>10158</x:v>
      </x:c>
      <x:c r="C6416">
        <x:v>0.733333333333333</x:v>
      </x:c>
      <x:c r="I6416" t="s">
        <x:v>104</x:v>
      </x:c>
      <x:c r="K6416" t="s">
        <x:v>105</x:v>
      </x:c>
      <x:c r="M6416">
        <x:v>1057</x:v>
      </x:c>
      <x:c r="O6416" t="s">
        <x:v>101</x:v>
      </x:c>
      <x:c r="AG6416" s="80">
        <x:v>1</x:v>
      </x:c>
      <x:c r="AL6416" s="81">
        <x:v>10158</x:v>
      </x:c>
      <x:c r="AM6416" s="81" t="str">
        <x:f t="shared" si="337"/>
        <x:v/>
      </x:c>
      <x:c r="AN6416" s="81" t="str">
        <x:f t="shared" si="338"/>
        <x:v/>
      </x:c>
      <x:c r="AO6416" s="81" t="str">
        <x:f t="shared" si="339"/>
        <x:v/>
      </x:c>
      <x:c r="AP6416" s="81" t="str">
        <x:f t="shared" si="340"/>
        <x:v/>
      </x:c>
      <x:c r="AQ6416" s="81" t="str">
        <x:f t="shared" si="341"/>
        <x:v/>
      </x:c>
    </x:row>
    <x:row r="6417" spans="1:43">
      <x:c r="A6417" s="114" t="s">
        <x:v>1345</x:v>
      </x:c>
      <x:c r="B6417">
        <x:v>10159</x:v>
      </x:c>
      <x:c r="C6417">
        <x:v>0.433333333333333</x:v>
      </x:c>
      <x:c r="I6417" t="s">
        <x:v>103</x:v>
      </x:c>
      <x:c r="K6417" t="s">
        <x:v>105</x:v>
      </x:c>
      <x:c r="M6417">
        <x:v>1057</x:v>
      </x:c>
      <x:c r="O6417" t="s">
        <x:v>101</x:v>
      </x:c>
      <x:c r="AG6417" s="80">
        <x:v>1</x:v>
      </x:c>
      <x:c r="AL6417" s="81">
        <x:v>10159</x:v>
      </x:c>
      <x:c r="AM6417" s="81" t="str">
        <x:f t="shared" si="337"/>
        <x:v/>
      </x:c>
      <x:c r="AN6417" s="81" t="str">
        <x:f t="shared" si="338"/>
        <x:v/>
      </x:c>
      <x:c r="AO6417" s="81" t="str">
        <x:f t="shared" si="339"/>
        <x:v/>
      </x:c>
      <x:c r="AP6417" s="81" t="str">
        <x:f t="shared" si="340"/>
        <x:v/>
      </x:c>
      <x:c r="AQ6417" s="81" t="str">
        <x:f t="shared" si="341"/>
        <x:v/>
      </x:c>
    </x:row>
    <x:row r="6418" spans="1:43">
      <x:c r="A6418" s="114" t="s">
        <x:v>1346</x:v>
      </x:c>
      <x:c r="B6418">
        <x:v>10159</x:v>
      </x:c>
      <x:c r="C6418">
        <x:v>0.633333333333333</x:v>
      </x:c>
      <x:c r="I6418" t="s">
        <x:v>104</x:v>
      </x:c>
      <x:c r="K6418" t="s">
        <x:v>145</x:v>
      </x:c>
      <x:c r="M6418">
        <x:v>1057</x:v>
      </x:c>
      <x:c r="O6418" t="s">
        <x:v>101</x:v>
      </x:c>
      <x:c r="AG6418" s="80">
        <x:v>1</x:v>
      </x:c>
      <x:c r="AL6418" s="81">
        <x:v>10159</x:v>
      </x:c>
      <x:c r="AM6418" s="81" t="str">
        <x:f t="shared" si="337"/>
        <x:v/>
      </x:c>
      <x:c r="AN6418" s="81" t="str">
        <x:f t="shared" si="338"/>
        <x:v/>
      </x:c>
      <x:c r="AO6418" s="81" t="str">
        <x:f t="shared" si="339"/>
        <x:v/>
      </x:c>
      <x:c r="AP6418" s="81" t="str">
        <x:f t="shared" si="340"/>
        <x:v/>
      </x:c>
      <x:c r="AQ6418" s="81" t="str">
        <x:f t="shared" si="341"/>
        <x:v/>
      </x:c>
    </x:row>
    <x:row r="6419" spans="1:43">
      <x:c r="A6419" s="114" t="s">
        <x:v>1347</x:v>
      </x:c>
      <x:c r="B6419">
        <x:v>10160</x:v>
      </x:c>
      <x:c r="C6419">
        <x:v>0.566666666666667</x:v>
      </x:c>
      <x:c r="I6419" t="s">
        <x:v>100</x:v>
      </x:c>
      <x:c r="K6419" t="s">
        <x:v>145</x:v>
      </x:c>
      <x:c r="M6419">
        <x:v>1057</x:v>
      </x:c>
      <x:c r="O6419" t="s">
        <x:v>101</x:v>
      </x:c>
      <x:c r="AG6419" s="80">
        <x:v>1</x:v>
      </x:c>
      <x:c r="AL6419" s="81">
        <x:v>10160</x:v>
      </x:c>
      <x:c r="AM6419" s="81" t="str">
        <x:f t="shared" si="337"/>
        <x:v/>
      </x:c>
      <x:c r="AN6419" s="81" t="str">
        <x:f t="shared" si="338"/>
        <x:v/>
      </x:c>
      <x:c r="AO6419" s="81" t="str">
        <x:f t="shared" si="339"/>
        <x:v/>
      </x:c>
      <x:c r="AP6419" s="81" t="str">
        <x:f t="shared" si="340"/>
        <x:v/>
      </x:c>
      <x:c r="AQ6419" s="81" t="str">
        <x:f t="shared" si="341"/>
        <x:v/>
      </x:c>
    </x:row>
    <x:row r="6420" spans="1:43">
      <x:c r="A6420" s="114" t="s">
        <x:v>1348</x:v>
      </x:c>
      <x:c r="B6420">
        <x:v>10160</x:v>
      </x:c>
      <x:c r="C6420">
        <x:v>1.16666666666667</x:v>
      </x:c>
      <x:c r="I6420" t="s">
        <x:v>102</x:v>
      </x:c>
      <x:c r="K6420" t="s">
        <x:v>145</x:v>
      </x:c>
      <x:c r="M6420">
        <x:v>1057</x:v>
      </x:c>
      <x:c r="O6420" t="s">
        <x:v>101</x:v>
      </x:c>
      <x:c r="AG6420" s="80">
        <x:v>1</x:v>
      </x:c>
      <x:c r="AL6420" s="81">
        <x:v>10160</x:v>
      </x:c>
      <x:c r="AM6420" s="81" t="str">
        <x:f t="shared" si="337"/>
        <x:v/>
      </x:c>
      <x:c r="AN6420" s="81" t="str">
        <x:f t="shared" si="338"/>
        <x:v/>
      </x:c>
      <x:c r="AO6420" s="81" t="str">
        <x:f t="shared" si="339"/>
        <x:v/>
      </x:c>
      <x:c r="AP6420" s="81" t="str">
        <x:f t="shared" si="340"/>
        <x:v/>
      </x:c>
      <x:c r="AQ6420" s="81" t="str">
        <x:f t="shared" si="341"/>
        <x:v/>
      </x:c>
    </x:row>
    <x:row r="6421" spans="1:43">
      <x:c r="A6421" s="114" t="s">
        <x:v>1349</x:v>
      </x:c>
      <x:c r="B6421">
        <x:v>10161</x:v>
      </x:c>
      <x:c r="C6421">
        <x:v>0.433333333333333</x:v>
      </x:c>
      <x:c r="I6421" t="s">
        <x:v>104</x:v>
      </x:c>
      <x:c r="K6421" t="s">
        <x:v>145</x:v>
      </x:c>
      <x:c r="M6421">
        <x:v>1057</x:v>
      </x:c>
      <x:c r="O6421" t="s">
        <x:v>101</x:v>
      </x:c>
      <x:c r="AG6421" s="80">
        <x:v>1</x:v>
      </x:c>
      <x:c r="AL6421" s="81">
        <x:v>10161</x:v>
      </x:c>
      <x:c r="AM6421" s="81" t="str">
        <x:f t="shared" si="337"/>
        <x:v/>
      </x:c>
      <x:c r="AN6421" s="81" t="str">
        <x:f t="shared" si="338"/>
        <x:v/>
      </x:c>
      <x:c r="AO6421" s="81" t="str">
        <x:f t="shared" si="339"/>
        <x:v/>
      </x:c>
      <x:c r="AP6421" s="81" t="str">
        <x:f t="shared" si="340"/>
        <x:v/>
      </x:c>
      <x:c r="AQ6421" s="81" t="str">
        <x:f t="shared" si="341"/>
        <x:v/>
      </x:c>
    </x:row>
    <x:row r="6422" spans="1:43">
      <x:c r="A6422" s="114" t="s">
        <x:v>1350</x:v>
      </x:c>
      <x:c r="B6422">
        <x:v>10161</x:v>
      </x:c>
      <x:c r="C6422">
        <x:v>0.766666666666667</x:v>
      </x:c>
      <x:c r="I6422" t="s">
        <x:v>102</x:v>
      </x:c>
      <x:c r="K6422" t="s">
        <x:v>105</x:v>
      </x:c>
      <x:c r="M6422">
        <x:v>1057</x:v>
      </x:c>
      <x:c r="O6422" t="s">
        <x:v>101</x:v>
      </x:c>
      <x:c r="AG6422" s="80">
        <x:v>1</x:v>
      </x:c>
      <x:c r="AL6422" s="81">
        <x:v>10161</x:v>
      </x:c>
      <x:c r="AM6422" s="81" t="str">
        <x:f t="shared" si="337"/>
        <x:v/>
      </x:c>
      <x:c r="AN6422" s="81" t="str">
        <x:f t="shared" si="338"/>
        <x:v/>
      </x:c>
      <x:c r="AO6422" s="81" t="str">
        <x:f t="shared" si="339"/>
        <x:v/>
      </x:c>
      <x:c r="AP6422" s="81" t="str">
        <x:f t="shared" si="340"/>
        <x:v/>
      </x:c>
      <x:c r="AQ6422" s="81" t="str">
        <x:f t="shared" si="341"/>
        <x:v/>
      </x:c>
    </x:row>
    <x:row r="6423" spans="1:43">
      <x:c r="A6423" s="114" t="s">
        <x:v>1351</x:v>
      </x:c>
      <x:c r="B6423">
        <x:v>10161</x:v>
      </x:c>
      <x:c r="C6423">
        <x:v>1.3</x:v>
      </x:c>
      <x:c r="I6423" t="s">
        <x:v>104</x:v>
      </x:c>
      <x:c r="K6423" t="s">
        <x:v>105</x:v>
      </x:c>
      <x:c r="M6423">
        <x:v>1057</x:v>
      </x:c>
      <x:c r="O6423" t="s">
        <x:v>101</x:v>
      </x:c>
      <x:c r="AG6423" s="80">
        <x:v>2</x:v>
      </x:c>
      <x:c r="AL6423" s="81">
        <x:v>10161</x:v>
      </x:c>
      <x:c r="AM6423" s="81" t="str">
        <x:f t="shared" si="337"/>
        <x:v/>
      </x:c>
      <x:c r="AN6423" s="81" t="str">
        <x:f t="shared" si="338"/>
        <x:v/>
      </x:c>
      <x:c r="AO6423" s="81" t="str">
        <x:f t="shared" si="339"/>
        <x:v/>
      </x:c>
      <x:c r="AP6423" s="81" t="str">
        <x:f t="shared" si="340"/>
        <x:v/>
      </x:c>
      <x:c r="AQ6423" s="81" t="str">
        <x:f t="shared" si="341"/>
        <x:v/>
      </x:c>
    </x:row>
    <x:row r="6424" spans="1:43">
      <x:c r="A6424" s="114" t="s">
        <x:v>1352</x:v>
      </x:c>
      <x:c r="B6424">
        <x:v>10162</x:v>
      </x:c>
      <x:c r="C6424">
        <x:v>0.466666666666667</x:v>
      </x:c>
      <x:c r="I6424" t="s">
        <x:v>103</x:v>
      </x:c>
      <x:c r="K6424" t="s">
        <x:v>171</x:v>
      </x:c>
      <x:c r="M6424">
        <x:v>61</x:v>
      </x:c>
      <x:c r="O6424" t="s">
        <x:v>101</x:v>
      </x:c>
      <x:c r="AG6424" s="80">
        <x:v>1</x:v>
      </x:c>
      <x:c r="AL6424" s="81">
        <x:v>10162</x:v>
      </x:c>
      <x:c r="AM6424" s="81" t="str">
        <x:f t="shared" si="337"/>
        <x:v/>
      </x:c>
      <x:c r="AN6424" s="81" t="str">
        <x:f t="shared" si="338"/>
        <x:v/>
      </x:c>
      <x:c r="AO6424" s="81" t="str">
        <x:f t="shared" si="339"/>
        <x:v/>
      </x:c>
      <x:c r="AP6424" s="81" t="str">
        <x:f t="shared" si="340"/>
        <x:v/>
      </x:c>
      <x:c r="AQ6424" s="81" t="str">
        <x:f t="shared" si="341"/>
        <x:v/>
      </x:c>
    </x:row>
    <x:row r="6425" spans="1:43">
      <x:c r="A6425" s="114" t="s">
        <x:v>1353</x:v>
      </x:c>
      <x:c r="B6425">
        <x:v>10162</x:v>
      </x:c>
      <x:c r="C6425">
        <x:v>1.3</x:v>
      </x:c>
      <x:c r="I6425" t="s">
        <x:v>104</x:v>
      </x:c>
      <x:c r="K6425" t="s">
        <x:v>171</x:v>
      </x:c>
      <x:c r="M6425">
        <x:v>61</x:v>
      </x:c>
      <x:c r="O6425" t="s">
        <x:v>101</x:v>
      </x:c>
      <x:c r="AG6425" s="80">
        <x:v>2</x:v>
      </x:c>
      <x:c r="AL6425" s="81">
        <x:v>10162</x:v>
      </x:c>
      <x:c r="AM6425" s="81" t="str">
        <x:f t="shared" si="337"/>
        <x:v/>
      </x:c>
      <x:c r="AN6425" s="81" t="str">
        <x:f t="shared" si="338"/>
        <x:v/>
      </x:c>
      <x:c r="AO6425" s="81" t="str">
        <x:f t="shared" si="339"/>
        <x:v/>
      </x:c>
      <x:c r="AP6425" s="81" t="str">
        <x:f t="shared" si="340"/>
        <x:v/>
      </x:c>
      <x:c r="AQ6425" s="81" t="str">
        <x:f t="shared" si="341"/>
        <x:v/>
      </x:c>
    </x:row>
    <x:row r="6426" spans="1:43">
      <x:c r="A6426" s="114" t="s">
        <x:v>1354</x:v>
      </x:c>
      <x:c r="B6426">
        <x:v>10163</x:v>
      </x:c>
      <x:c r="C6426">
        <x:v>0.566666666666667</x:v>
      </x:c>
      <x:c r="I6426" t="s">
        <x:v>104</x:v>
      </x:c>
      <x:c r="K6426" t="s">
        <x:v>1355</x:v>
      </x:c>
      <x:c r="M6426">
        <x:v>61</x:v>
      </x:c>
      <x:c r="O6426" t="s">
        <x:v>101</x:v>
      </x:c>
      <x:c r="AG6426" s="80">
        <x:v>1</x:v>
      </x:c>
      <x:c r="AL6426" s="81">
        <x:v>10163</x:v>
      </x:c>
      <x:c r="AM6426" s="81" t="str">
        <x:f t="shared" si="337"/>
        <x:v/>
      </x:c>
      <x:c r="AN6426" s="81" t="str">
        <x:f t="shared" si="338"/>
        <x:v/>
      </x:c>
      <x:c r="AO6426" s="81" t="str">
        <x:f t="shared" si="339"/>
        <x:v/>
      </x:c>
      <x:c r="AP6426" s="81" t="str">
        <x:f t="shared" si="340"/>
        <x:v/>
      </x:c>
      <x:c r="AQ6426" s="81" t="str">
        <x:f t="shared" si="341"/>
        <x:v/>
      </x:c>
    </x:row>
    <x:row r="6427" spans="1:43">
      <x:c r="A6427" s="114" t="s">
        <x:v>1356</x:v>
      </x:c>
      <x:c r="B6427">
        <x:v>10163</x:v>
      </x:c>
      <x:c r="C6427">
        <x:v>1</x:v>
      </x:c>
      <x:c r="I6427" t="s">
        <x:v>102</x:v>
      </x:c>
      <x:c r="K6427" t="s">
        <x:v>172</x:v>
      </x:c>
      <x:c r="M6427">
        <x:v>61</x:v>
      </x:c>
      <x:c r="O6427" t="s">
        <x:v>101</x:v>
      </x:c>
      <x:c r="AG6427" s="80">
        <x:v>2</x:v>
      </x:c>
      <x:c r="AL6427" s="81">
        <x:v>10163</x:v>
      </x:c>
      <x:c r="AM6427" s="81" t="str">
        <x:f t="shared" si="337"/>
        <x:v/>
      </x:c>
      <x:c r="AN6427" s="81" t="str">
        <x:f t="shared" si="338"/>
        <x:v/>
      </x:c>
      <x:c r="AO6427" s="81" t="str">
        <x:f t="shared" si="339"/>
        <x:v/>
      </x:c>
      <x:c r="AP6427" s="81" t="str">
        <x:f t="shared" si="340"/>
        <x:v/>
      </x:c>
      <x:c r="AQ6427" s="81" t="str">
        <x:f t="shared" si="341"/>
        <x:v/>
      </x:c>
    </x:row>
    <x:row r="6428" spans="1:43">
      <x:c r="A6428" s="114" t="s">
        <x:v>1357</x:v>
      </x:c>
      <x:c r="B6428">
        <x:v>10163</x:v>
      </x:c>
      <x:c r="C6428">
        <x:v>1.36666666666667</x:v>
      </x:c>
      <x:c r="I6428" t="s">
        <x:v>100</x:v>
      </x:c>
      <x:c r="K6428" t="s">
        <x:v>1358</x:v>
      </x:c>
      <x:c r="M6428">
        <x:v>576</x:v>
      </x:c>
      <x:c r="O6428" t="s">
        <x:v>101</x:v>
      </x:c>
      <x:c r="AG6428" s="80">
        <x:v>1</x:v>
      </x:c>
      <x:c r="AL6428" s="81">
        <x:v>10163</x:v>
      </x:c>
      <x:c r="AM6428" s="81" t="str">
        <x:f t="shared" si="337"/>
        <x:v/>
      </x:c>
      <x:c r="AN6428" s="81" t="str">
        <x:f t="shared" si="338"/>
        <x:v/>
      </x:c>
      <x:c r="AO6428" s="81" t="str">
        <x:f t="shared" si="339"/>
        <x:v/>
      </x:c>
      <x:c r="AP6428" s="81" t="str">
        <x:f t="shared" si="340"/>
        <x:v/>
      </x:c>
      <x:c r="AQ6428" s="81" t="str">
        <x:f t="shared" si="341"/>
        <x:v/>
      </x:c>
    </x:row>
    <x:row r="6429" spans="1:43">
      <x:c r="A6429" s="114" t="s">
        <x:v>1359</x:v>
      </x:c>
      <x:c r="B6429">
        <x:v>10164</x:v>
      </x:c>
      <x:c r="C6429">
        <x:v>0.633333333333333</x:v>
      </x:c>
      <x:c r="I6429" t="s">
        <x:v>104</x:v>
      </x:c>
      <x:c r="K6429" t="s">
        <x:v>133</x:v>
      </x:c>
      <x:c r="M6429">
        <x:v>99</x:v>
      </x:c>
      <x:c r="O6429" t="s">
        <x:v>101</x:v>
      </x:c>
      <x:c r="AG6429" s="80">
        <x:v>1</x:v>
      </x:c>
      <x:c r="AL6429" s="81">
        <x:v>10164</x:v>
      </x:c>
      <x:c r="AM6429" s="81" t="str">
        <x:f t="shared" si="337"/>
        <x:v/>
      </x:c>
      <x:c r="AN6429" s="81" t="str">
        <x:f t="shared" si="338"/>
        <x:v/>
      </x:c>
      <x:c r="AO6429" s="81" t="str">
        <x:f t="shared" si="339"/>
        <x:v/>
      </x:c>
      <x:c r="AP6429" s="81" t="str">
        <x:f t="shared" si="340"/>
        <x:v/>
      </x:c>
      <x:c r="AQ6429" s="81" t="str">
        <x:f t="shared" si="341"/>
        <x:v/>
      </x:c>
    </x:row>
    <x:row r="6430" spans="1:43">
      <x:c r="A6430" s="114" t="s">
        <x:v>1360</x:v>
      </x:c>
      <x:c r="B6430">
        <x:v>10164</x:v>
      </x:c>
      <x:c r="C6430">
        <x:v>0.866666666666667</x:v>
      </x:c>
      <x:c r="I6430" t="s">
        <x:v>100</x:v>
      </x:c>
      <x:c r="K6430" t="s">
        <x:v>1361</x:v>
      </x:c>
      <x:c r="M6430">
        <x:v>99</x:v>
      </x:c>
      <x:c r="O6430" t="s">
        <x:v>101</x:v>
      </x:c>
      <x:c r="AG6430" s="80">
        <x:v>1</x:v>
      </x:c>
      <x:c r="AL6430" s="81">
        <x:v>10164</x:v>
      </x:c>
      <x:c r="AM6430" s="81" t="str">
        <x:f t="shared" si="337"/>
        <x:v/>
      </x:c>
      <x:c r="AN6430" s="81" t="str">
        <x:f t="shared" si="338"/>
        <x:v/>
      </x:c>
      <x:c r="AO6430" s="81" t="str">
        <x:f t="shared" si="339"/>
        <x:v/>
      </x:c>
      <x:c r="AP6430" s="81" t="str">
        <x:f t="shared" si="340"/>
        <x:v/>
      </x:c>
      <x:c r="AQ6430" s="81" t="str">
        <x:f t="shared" si="341"/>
        <x:v/>
      </x:c>
    </x:row>
    <x:row r="6431" spans="1:43">
      <x:c r="A6431" s="114" t="s">
        <x:v>1362</x:v>
      </x:c>
      <x:c r="B6431">
        <x:v>10164</x:v>
      </x:c>
      <x:c r="C6431">
        <x:v>1.43333333333333</x:v>
      </x:c>
      <x:c r="I6431" t="s">
        <x:v>102</x:v>
      </x:c>
      <x:c r="K6431" t="s">
        <x:v>133</x:v>
      </x:c>
      <x:c r="M6431">
        <x:v>99</x:v>
      </x:c>
      <x:c r="O6431" t="s">
        <x:v>101</x:v>
      </x:c>
      <x:c r="AG6431" s="80">
        <x:v>2</x:v>
      </x:c>
      <x:c r="AL6431" s="81">
        <x:v>10164</x:v>
      </x:c>
      <x:c r="AM6431" s="81" t="str">
        <x:f t="shared" si="337"/>
        <x:v/>
      </x:c>
      <x:c r="AN6431" s="81" t="str">
        <x:f t="shared" si="338"/>
        <x:v/>
      </x:c>
      <x:c r="AO6431" s="81" t="str">
        <x:f t="shared" si="339"/>
        <x:v/>
      </x:c>
      <x:c r="AP6431" s="81" t="str">
        <x:f t="shared" si="340"/>
        <x:v/>
      </x:c>
      <x:c r="AQ6431" s="81" t="str">
        <x:f t="shared" si="341"/>
        <x:v/>
      </x:c>
    </x:row>
    <x:row r="6432" spans="1:43">
      <x:c r="A6432" s="114" t="s">
        <x:v>1363</x:v>
      </x:c>
      <x:c r="B6432">
        <x:v>10165</x:v>
      </x:c>
      <x:c r="C6432">
        <x:v>2</x:v>
      </x:c>
      <x:c r="I6432" t="s">
        <x:v>110</x:v>
      </x:c>
      <x:c r="J6432">
        <x:v>0.65</x:v>
      </x:c>
      <x:c r="K6432" t="s">
        <x:v>1364</x:v>
      </x:c>
      <x:c r="M6432">
        <x:v>61</x:v>
      </x:c>
      <x:c r="O6432" t="s">
        <x:v>101</x:v>
      </x:c>
      <x:c r="AG6432" s="80">
        <x:v>1</x:v>
      </x:c>
      <x:c r="AL6432" s="81">
        <x:v>10165</x:v>
      </x:c>
      <x:c r="AM6432" s="81" t="str">
        <x:f t="shared" si="337"/>
        <x:v/>
      </x:c>
      <x:c r="AN6432" s="81" t="str">
        <x:f t="shared" si="338"/>
        <x:v/>
      </x:c>
      <x:c r="AO6432" s="81" t="str">
        <x:f t="shared" si="339"/>
        <x:v/>
      </x:c>
      <x:c r="AP6432" s="81" t="str">
        <x:f t="shared" si="340"/>
        <x:v/>
      </x:c>
      <x:c r="AQ6432" s="81" t="str">
        <x:f t="shared" si="341"/>
        <x:v/>
      </x:c>
    </x:row>
    <x:row r="6433" spans="1:43">
      <x:c r="A6433" s="114" t="s">
        <x:v>1365</x:v>
      </x:c>
      <x:c r="B6433">
        <x:v>10166</x:v>
      </x:c>
      <x:c r="C6433">
        <x:v>0.833333333333333</x:v>
      </x:c>
      <x:c r="I6433" t="s">
        <x:v>100</x:v>
      </x:c>
      <x:c r="K6433" t="s">
        <x:v>119</x:v>
      </x:c>
      <x:c r="M6433">
        <x:v>40</x:v>
      </x:c>
      <x:c r="O6433" t="s">
        <x:v>101</x:v>
      </x:c>
      <x:c r="AG6433" s="80">
        <x:v>1</x:v>
      </x:c>
      <x:c r="AL6433" s="81">
        <x:v>10166</x:v>
      </x:c>
      <x:c r="AM6433" s="81" t="str">
        <x:f t="shared" si="337"/>
        <x:v/>
      </x:c>
      <x:c r="AN6433" s="81" t="str">
        <x:f t="shared" si="338"/>
        <x:v/>
      </x:c>
      <x:c r="AO6433" s="81" t="str">
        <x:f t="shared" si="339"/>
        <x:v/>
      </x:c>
      <x:c r="AP6433" s="81" t="str">
        <x:f t="shared" si="340"/>
        <x:v/>
      </x:c>
      <x:c r="AQ6433" s="81" t="str">
        <x:f t="shared" si="341"/>
        <x:v/>
      </x:c>
    </x:row>
    <x:row r="6434" spans="1:43">
      <x:c r="A6434" s="114" t="s">
        <x:v>1366</x:v>
      </x:c>
      <x:c r="B6434">
        <x:v>10166</x:v>
      </x:c>
      <x:c r="C6434">
        <x:v>1.3</x:v>
      </x:c>
      <x:c r="I6434" t="s">
        <x:v>102</x:v>
      </x:c>
      <x:c r="K6434" t="s">
        <x:v>117</x:v>
      </x:c>
      <x:c r="M6434">
        <x:v>40</x:v>
      </x:c>
      <x:c r="O6434" t="s">
        <x:v>101</x:v>
      </x:c>
      <x:c r="AG6434" s="80">
        <x:v>1</x:v>
      </x:c>
      <x:c r="AL6434" s="81">
        <x:v>10166</x:v>
      </x:c>
      <x:c r="AM6434" s="81" t="str">
        <x:f t="shared" si="337"/>
        <x:v/>
      </x:c>
      <x:c r="AN6434" s="81" t="str">
        <x:f t="shared" si="338"/>
        <x:v/>
      </x:c>
      <x:c r="AO6434" s="81" t="str">
        <x:f t="shared" si="339"/>
        <x:v/>
      </x:c>
      <x:c r="AP6434" s="81" t="str">
        <x:f t="shared" si="340"/>
        <x:v/>
      </x:c>
      <x:c r="AQ6434" s="81" t="str">
        <x:f t="shared" si="341"/>
        <x:v/>
      </x:c>
    </x:row>
    <x:row r="6435" spans="1:43">
      <x:c r="A6435" s="114" t="s">
        <x:v>1367</x:v>
      </x:c>
      <x:c r="B6435">
        <x:v>10167</x:v>
      </x:c>
      <x:c r="C6435">
        <x:v>0.3</x:v>
      </x:c>
      <x:c r="I6435" t="s">
        <x:v>104</x:v>
      </x:c>
      <x:c r="K6435" t="s">
        <x:v>105</x:v>
      </x:c>
      <x:c r="M6435">
        <x:v>576</x:v>
      </x:c>
      <x:c r="O6435" t="s">
        <x:v>101</x:v>
      </x:c>
      <x:c r="AG6435" s="80">
        <x:v>1</x:v>
      </x:c>
      <x:c r="AL6435" s="81">
        <x:v>10167</x:v>
      </x:c>
      <x:c r="AM6435" s="81" t="str">
        <x:f t="shared" si="337"/>
        <x:v/>
      </x:c>
      <x:c r="AN6435" s="81" t="str">
        <x:f t="shared" si="338"/>
        <x:v/>
      </x:c>
      <x:c r="AO6435" s="81" t="str">
        <x:f t="shared" si="339"/>
        <x:v/>
      </x:c>
      <x:c r="AP6435" s="81" t="str">
        <x:f t="shared" si="340"/>
        <x:v/>
      </x:c>
      <x:c r="AQ6435" s="81" t="str">
        <x:f t="shared" si="341"/>
        <x:v/>
      </x:c>
    </x:row>
    <x:row r="6436" spans="1:43">
      <x:c r="A6436" s="114" t="s">
        <x:v>1368</x:v>
      </x:c>
      <x:c r="B6436">
        <x:v>10167</x:v>
      </x:c>
      <x:c r="C6436">
        <x:v>0.533333333333333</x:v>
      </x:c>
      <x:c r="I6436" t="s">
        <x:v>103</x:v>
      </x:c>
      <x:c r="K6436" t="s">
        <x:v>145</x:v>
      </x:c>
      <x:c r="M6436">
        <x:v>576</x:v>
      </x:c>
      <x:c r="O6436" t="s">
        <x:v>101</x:v>
      </x:c>
      <x:c r="AG6436" s="80">
        <x:v>1</x:v>
      </x:c>
      <x:c r="AL6436" s="81">
        <x:v>10167</x:v>
      </x:c>
      <x:c r="AM6436" s="81" t="str">
        <x:f t="shared" si="337"/>
        <x:v/>
      </x:c>
      <x:c r="AN6436" s="81" t="str">
        <x:f t="shared" si="338"/>
        <x:v/>
      </x:c>
      <x:c r="AO6436" s="81" t="str">
        <x:f t="shared" si="339"/>
        <x:v/>
      </x:c>
      <x:c r="AP6436" s="81" t="str">
        <x:f t="shared" si="340"/>
        <x:v/>
      </x:c>
      <x:c r="AQ6436" s="81" t="str">
        <x:f t="shared" si="341"/>
        <x:v/>
      </x:c>
    </x:row>
    <x:row r="6437" spans="1:43">
      <x:c r="A6437" s="114" t="s">
        <x:v>1369</x:v>
      </x:c>
      <x:c r="B6437">
        <x:v>10167</x:v>
      </x:c>
      <x:c r="C6437">
        <x:v>1.06666666666667</x:v>
      </x:c>
      <x:c r="I6437" t="s">
        <x:v>102</x:v>
      </x:c>
      <x:c r="K6437" t="s">
        <x:v>105</x:v>
      </x:c>
      <x:c r="M6437">
        <x:v>40</x:v>
      </x:c>
      <x:c r="O6437" t="s">
        <x:v>101</x:v>
      </x:c>
      <x:c r="AG6437" s="80">
        <x:v>1</x:v>
      </x:c>
      <x:c r="AL6437" s="81">
        <x:v>10167</x:v>
      </x:c>
      <x:c r="AM6437" s="81" t="str">
        <x:f t="shared" si="337"/>
        <x:v/>
      </x:c>
      <x:c r="AN6437" s="81" t="str">
        <x:f t="shared" si="338"/>
        <x:v/>
      </x:c>
      <x:c r="AO6437" s="81" t="str">
        <x:f t="shared" si="339"/>
        <x:v/>
      </x:c>
      <x:c r="AP6437" s="81" t="str">
        <x:f t="shared" si="340"/>
        <x:v/>
      </x:c>
      <x:c r="AQ6437" s="81" t="str">
        <x:f t="shared" si="341"/>
        <x:v/>
      </x:c>
    </x:row>
    <x:row r="6438" spans="1:43">
      <x:c r="A6438" s="114" t="s">
        <x:v>1370</x:v>
      </x:c>
      <x:c r="B6438">
        <x:v>10168</x:v>
      </x:c>
      <x:c r="C6438">
        <x:v>0.966666667</x:v>
      </x:c>
      <x:c r="I6438" t="s">
        <x:v>102</x:v>
      </x:c>
      <x:c r="K6438" t="s">
        <x:v>346</x:v>
      </x:c>
      <x:c r="M6438">
        <x:v>1097</x:v>
      </x:c>
      <x:c r="O6438" t="s">
        <x:v>101</x:v>
      </x:c>
      <x:c r="AG6438" s="80">
        <x:v>2</x:v>
      </x:c>
      <x:c r="AL6438" s="81">
        <x:v>10168</x:v>
      </x:c>
      <x:c r="AM6438" s="81" t="str">
        <x:f t="shared" si="337"/>
        <x:v/>
      </x:c>
      <x:c r="AN6438" s="81" t="str">
        <x:f t="shared" si="338"/>
        <x:v/>
      </x:c>
      <x:c r="AO6438" s="81" t="str">
        <x:f t="shared" si="339"/>
        <x:v/>
      </x:c>
      <x:c r="AP6438" s="81" t="str">
        <x:f t="shared" si="340"/>
        <x:v/>
      </x:c>
      <x:c r="AQ6438" s="81" t="str">
        <x:f t="shared" si="341"/>
        <x:v/>
      </x:c>
    </x:row>
    <x:row r="6439" spans="1:43">
      <x:c r="A6439" s="114" t="s">
        <x:v>1371</x:v>
      </x:c>
      <x:c r="B6439">
        <x:v>10168</x:v>
      </x:c>
      <x:c r="C6439">
        <x:v>1.066666667</x:v>
      </x:c>
      <x:c r="M6439">
        <x:v>1097</x:v>
      </x:c>
      <x:c r="O6439" t="s">
        <x:v>101</x:v>
      </x:c>
      <x:c r="AG6439" s="80">
        <x:v>2</x:v>
      </x:c>
      <x:c r="AL6439" s="81">
        <x:v>10168</x:v>
      </x:c>
      <x:c r="AM6439" s="81" t="str">
        <x:f t="shared" ref="AM6439:AM6502" si="342">IF($F$7=2,$B$7,"")</x:f>
        <x:v/>
      </x:c>
      <x:c r="AN6439" s="81" t="str">
        <x:f t="shared" ref="AN6439:AN6502" si="343">IF($F$7=3,$B$7,"")</x:f>
        <x:v/>
      </x:c>
      <x:c r="AO6439" s="81" t="str">
        <x:f t="shared" ref="AO6439:AO6502" si="344">IF($F$7=4,$B$7,"")</x:f>
        <x:v/>
      </x:c>
      <x:c r="AP6439" s="81" t="str">
        <x:f t="shared" ref="AP6439:AP6502" si="345">IF($F$7=5,$B$7,"")</x:f>
        <x:v/>
      </x:c>
      <x:c r="AQ6439" s="81" t="str">
        <x:f t="shared" ref="AQ6439:AQ6502" si="346">IF($F$7=6,$B$7,"")</x:f>
        <x:v/>
      </x:c>
    </x:row>
    <x:row r="6440" spans="1:43">
      <x:c r="A6440" s="114" t="s">
        <x:v>1372</x:v>
      </x:c>
      <x:c r="B6440">
        <x:v>10168</x:v>
      </x:c>
      <x:c r="C6440">
        <x:v>1.166666667</x:v>
      </x:c>
      <x:c r="I6440" t="s">
        <x:v>100</x:v>
      </x:c>
      <x:c r="K6440" t="s">
        <x:v>346</x:v>
      </x:c>
      <x:c r="M6440">
        <x:v>1097</x:v>
      </x:c>
      <x:c r="O6440" t="s">
        <x:v>101</x:v>
      </x:c>
      <x:c r="AG6440" s="80">
        <x:v>2</x:v>
      </x:c>
      <x:c r="AL6440" s="81">
        <x:v>10168</x:v>
      </x:c>
      <x:c r="AM6440" s="81" t="str">
        <x:f t="shared" si="342"/>
        <x:v/>
      </x:c>
      <x:c r="AN6440" s="81" t="str">
        <x:f t="shared" si="343"/>
        <x:v/>
      </x:c>
      <x:c r="AO6440" s="81" t="str">
        <x:f t="shared" si="344"/>
        <x:v/>
      </x:c>
      <x:c r="AP6440" s="81" t="str">
        <x:f t="shared" si="345"/>
        <x:v/>
      </x:c>
      <x:c r="AQ6440" s="81" t="str">
        <x:f t="shared" si="346"/>
        <x:v/>
      </x:c>
    </x:row>
    <x:row r="6441" spans="1:43">
      <x:c r="A6441" s="114" t="s">
        <x:v>1373</x:v>
      </x:c>
      <x:c r="B6441">
        <x:v>10169</x:v>
      </x:c>
      <x:c r="C6441">
        <x:v>0.66666667</x:v>
      </x:c>
      <x:c r="I6441" t="s">
        <x:v>104</x:v>
      </x:c>
      <x:c r="K6441" t="s">
        <x:v>346</x:v>
      </x:c>
      <x:c r="M6441">
        <x:v>1096</x:v>
      </x:c>
      <x:c r="O6441" t="s">
        <x:v>101</x:v>
      </x:c>
      <x:c r="U6441">
        <x:v>1099</x:v>
      </x:c>
      <x:c r="V6441">
        <x:v>0.2</x:v>
      </x:c>
      <x:c r="W6441" t="s">
        <x:v>1374</x:v>
      </x:c>
      <x:c r="X6441">
        <x:v>0</x:v>
      </x:c>
      <x:c r="Y6441">
        <x:v>0</x:v>
      </x:c>
      <x:c r="Z6441" t="s">
        <x:v>164</x:v>
      </x:c>
      <x:c r="AA6441">
        <x:v>23</x:v>
      </x:c>
      <x:c r="AD6441" t="s">
        <x:v>134</x:v>
      </x:c>
      <x:c r="AG6441" s="80">
        <x:v>1</x:v>
      </x:c>
      <x:c r="AL6441" s="81">
        <x:v>10169</x:v>
      </x:c>
      <x:c r="AM6441" s="81" t="str">
        <x:f t="shared" si="342"/>
        <x:v/>
      </x:c>
      <x:c r="AN6441" s="81" t="str">
        <x:f t="shared" si="343"/>
        <x:v/>
      </x:c>
      <x:c r="AO6441" s="81" t="str">
        <x:f t="shared" si="344"/>
        <x:v/>
      </x:c>
      <x:c r="AP6441" s="81" t="str">
        <x:f t="shared" si="345"/>
        <x:v/>
      </x:c>
      <x:c r="AQ6441" s="81" t="str">
        <x:f t="shared" si="346"/>
        <x:v/>
      </x:c>
    </x:row>
    <x:row r="6442" spans="1:43">
      <x:c r="A6442" s="114" t="s">
        <x:v>1375</x:v>
      </x:c>
      <x:c r="B6442">
        <x:v>10169</x:v>
      </x:c>
      <x:c r="C6442">
        <x:v>1.0333333333</x:v>
      </x:c>
      <x:c r="I6442" t="s">
        <x:v>103</x:v>
      </x:c>
      <x:c r="K6442" t="s">
        <x:v>346</x:v>
      </x:c>
      <x:c r="M6442">
        <x:v>1096</x:v>
      </x:c>
      <x:c r="O6442" t="s">
        <x:v>101</x:v>
      </x:c>
      <x:c r="U6442">
        <x:v>1099</x:v>
      </x:c>
      <x:c r="V6442">
        <x:v>0.2</x:v>
      </x:c>
      <x:c r="W6442" t="s">
        <x:v>1374</x:v>
      </x:c>
      <x:c r="X6442">
        <x:v>0</x:v>
      </x:c>
      <x:c r="Y6442">
        <x:v>0</x:v>
      </x:c>
      <x:c r="Z6442" t="s">
        <x:v>162</x:v>
      </x:c>
      <x:c r="AA6442">
        <x:v>23</x:v>
      </x:c>
      <x:c r="AD6442" t="s">
        <x:v>134</x:v>
      </x:c>
      <x:c r="AG6442" s="80">
        <x:v>1</x:v>
      </x:c>
      <x:c r="AL6442" s="81">
        <x:v>10169</x:v>
      </x:c>
      <x:c r="AM6442" s="81" t="str">
        <x:f t="shared" si="342"/>
        <x:v/>
      </x:c>
      <x:c r="AN6442" s="81" t="str">
        <x:f t="shared" si="343"/>
        <x:v/>
      </x:c>
      <x:c r="AO6442" s="81" t="str">
        <x:f t="shared" si="344"/>
        <x:v/>
      </x:c>
      <x:c r="AP6442" s="81" t="str">
        <x:f t="shared" si="345"/>
        <x:v/>
      </x:c>
      <x:c r="AQ6442" s="81" t="str">
        <x:f t="shared" si="346"/>
        <x:v/>
      </x:c>
    </x:row>
    <x:row r="6443" spans="1:43">
      <x:c r="A6443" s="114" t="s">
        <x:v>1376</x:v>
      </x:c>
      <x:c r="B6443">
        <x:v>10170</x:v>
      </x:c>
      <x:c r="C6443">
        <x:v>4.4</x:v>
      </x:c>
      <x:c r="I6443" t="s">
        <x:v>103</x:v>
      </x:c>
      <x:c r="K6443" t="s">
        <x:v>346</x:v>
      </x:c>
      <x:c r="M6443">
        <x:v>1098</x:v>
      </x:c>
      <x:c r="O6443" t="s">
        <x:v>101</x:v>
      </x:c>
      <x:c r="AL6443" s="81">
        <x:v>10170</x:v>
      </x:c>
      <x:c r="AM6443" s="81" t="str">
        <x:f t="shared" si="342"/>
        <x:v/>
      </x:c>
      <x:c r="AN6443" s="81" t="str">
        <x:f t="shared" si="343"/>
        <x:v/>
      </x:c>
      <x:c r="AO6443" s="81" t="str">
        <x:f t="shared" si="344"/>
        <x:v/>
      </x:c>
      <x:c r="AP6443" s="81" t="str">
        <x:f t="shared" si="345"/>
        <x:v/>
      </x:c>
      <x:c r="AQ6443" s="81" t="str">
        <x:f t="shared" si="346"/>
        <x:v/>
      </x:c>
    </x:row>
    <x:row r="6444" spans="1:43">
      <x:c r="A6444" s="114" t="s">
        <x:v>1377</x:v>
      </x:c>
      <x:c r="B6444">
        <x:v>10171</x:v>
      </x:c>
      <x:c r="C6444">
        <x:v>0.433333333333333</x:v>
      </x:c>
      <x:c r="I6444" t="s">
        <x:v>100</x:v>
      </x:c>
      <x:c r="K6444" t="s">
        <x:v>133</x:v>
      </x:c>
      <x:c r="M6444">
        <x:v>1078</x:v>
      </x:c>
      <x:c r="O6444" t="s">
        <x:v>101</x:v>
      </x:c>
      <x:c r="AG6444" s="80">
        <x:v>1</x:v>
      </x:c>
      <x:c r="AL6444" s="81">
        <x:v>10171</x:v>
      </x:c>
      <x:c r="AM6444" s="81" t="str">
        <x:f t="shared" si="342"/>
        <x:v/>
      </x:c>
      <x:c r="AN6444" s="81" t="str">
        <x:f t="shared" si="343"/>
        <x:v/>
      </x:c>
      <x:c r="AO6444" s="81" t="str">
        <x:f t="shared" si="344"/>
        <x:v/>
      </x:c>
      <x:c r="AP6444" s="81" t="str">
        <x:f t="shared" si="345"/>
        <x:v/>
      </x:c>
      <x:c r="AQ6444" s="81" t="str">
        <x:f t="shared" si="346"/>
        <x:v/>
      </x:c>
    </x:row>
    <x:row r="6445" spans="1:43">
      <x:c r="A6445" s="114" t="s">
        <x:v>1378</x:v>
      </x:c>
      <x:c r="B6445">
        <x:v>10171</x:v>
      </x:c>
      <x:c r="C6445">
        <x:v>0.85</x:v>
      </x:c>
      <x:c r="I6445" t="s">
        <x:v>102</x:v>
      </x:c>
      <x:c r="K6445" t="s">
        <x:v>133</x:v>
      </x:c>
      <x:c r="M6445">
        <x:v>1078</x:v>
      </x:c>
      <x:c r="O6445" t="s">
        <x:v>101</x:v>
      </x:c>
      <x:c r="AG6445" s="80">
        <x:v>1</x:v>
      </x:c>
      <x:c r="AL6445" s="81">
        <x:v>10171</x:v>
      </x:c>
      <x:c r="AM6445" s="81" t="str">
        <x:f t="shared" si="342"/>
        <x:v/>
      </x:c>
      <x:c r="AN6445" s="81" t="str">
        <x:f t="shared" si="343"/>
        <x:v/>
      </x:c>
      <x:c r="AO6445" s="81" t="str">
        <x:f t="shared" si="344"/>
        <x:v/>
      </x:c>
      <x:c r="AP6445" s="81" t="str">
        <x:f t="shared" si="345"/>
        <x:v/>
      </x:c>
      <x:c r="AQ6445" s="81" t="str">
        <x:f t="shared" si="346"/>
        <x:v/>
      </x:c>
    </x:row>
    <x:row r="6446" spans="1:43">
      <x:c r="A6446" s="114" t="s">
        <x:v>1379</x:v>
      </x:c>
      <x:c r="B6446">
        <x:v>10171</x:v>
      </x:c>
      <x:c r="C6446">
        <x:v>1.23333333333333</x:v>
      </x:c>
      <x:c r="I6446" t="s">
        <x:v>103</x:v>
      </x:c>
      <x:c r="K6446" t="s">
        <x:v>133</x:v>
      </x:c>
      <x:c r="M6446">
        <x:v>1078</x:v>
      </x:c>
      <x:c r="O6446" t="s">
        <x:v>101</x:v>
      </x:c>
      <x:c r="AG6446" s="80">
        <x:v>1</x:v>
      </x:c>
      <x:c r="AL6446" s="81">
        <x:v>10171</x:v>
      </x:c>
      <x:c r="AM6446" s="81" t="str">
        <x:f t="shared" si="342"/>
        <x:v/>
      </x:c>
      <x:c r="AN6446" s="81" t="str">
        <x:f t="shared" si="343"/>
        <x:v/>
      </x:c>
      <x:c r="AO6446" s="81" t="str">
        <x:f t="shared" si="344"/>
        <x:v/>
      </x:c>
      <x:c r="AP6446" s="81" t="str">
        <x:f t="shared" si="345"/>
        <x:v/>
      </x:c>
      <x:c r="AQ6446" s="81" t="str">
        <x:f t="shared" si="346"/>
        <x:v/>
      </x:c>
    </x:row>
    <x:row r="6447" spans="1:43">
      <x:c r="A6447" s="114" t="s">
        <x:v>1380</x:v>
      </x:c>
      <x:c r="B6447">
        <x:v>10172</x:v>
      </x:c>
      <x:c r="C6447">
        <x:v>0.866666666666667</x:v>
      </x:c>
      <x:c r="I6447" t="s">
        <x:v>110</x:v>
      </x:c>
      <x:c r="J6447">
        <x:v>0.65</x:v>
      </x:c>
      <x:c r="K6447" t="s">
        <x:v>133</x:v>
      </x:c>
      <x:c r="M6447">
        <x:v>1079</x:v>
      </x:c>
      <x:c r="O6447" t="s">
        <x:v>101</x:v>
      </x:c>
      <x:c r="AG6447" s="80">
        <x:v>2</x:v>
      </x:c>
      <x:c r="AL6447" s="81">
        <x:v>10172</x:v>
      </x:c>
      <x:c r="AM6447" s="81" t="str">
        <x:f t="shared" si="342"/>
        <x:v/>
      </x:c>
      <x:c r="AN6447" s="81" t="str">
        <x:f t="shared" si="343"/>
        <x:v/>
      </x:c>
      <x:c r="AO6447" s="81" t="str">
        <x:f t="shared" si="344"/>
        <x:v/>
      </x:c>
      <x:c r="AP6447" s="81" t="str">
        <x:f t="shared" si="345"/>
        <x:v/>
      </x:c>
      <x:c r="AQ6447" s="81" t="str">
        <x:f t="shared" si="346"/>
        <x:v/>
      </x:c>
    </x:row>
    <x:row r="6448" spans="1:43">
      <x:c r="A6448" s="114" t="s">
        <x:v>1381</x:v>
      </x:c>
      <x:c r="B6448">
        <x:v>10173</x:v>
      </x:c>
      <x:c r="C6448">
        <x:v>3</x:v>
      </x:c>
      <x:c r="I6448" t="s">
        <x:v>110</x:v>
      </x:c>
      <x:c r="J6448">
        <x:v>0.65</x:v>
      </x:c>
      <x:c r="K6448" t="s">
        <x:v>122</x:v>
      </x:c>
      <x:c r="AL6448" s="81">
        <x:v>10173</x:v>
      </x:c>
      <x:c r="AM6448" s="81" t="str">
        <x:f t="shared" si="342"/>
        <x:v/>
      </x:c>
      <x:c r="AN6448" s="81" t="str">
        <x:f t="shared" si="343"/>
        <x:v/>
      </x:c>
      <x:c r="AO6448" s="81" t="str">
        <x:f t="shared" si="344"/>
        <x:v/>
      </x:c>
      <x:c r="AP6448" s="81" t="str">
        <x:f t="shared" si="345"/>
        <x:v/>
      </x:c>
      <x:c r="AQ6448" s="81" t="str">
        <x:f t="shared" si="346"/>
        <x:v/>
      </x:c>
    </x:row>
    <x:row r="6449" spans="1:43">
      <x:c r="A6449" s="114" t="s">
        <x:v>1382</x:v>
      </x:c>
      <x:c r="B6449">
        <x:v>10174</x:v>
      </x:c>
      <x:c r="C6449">
        <x:v>0.316666666666667</x:v>
      </x:c>
      <x:c r="I6449" t="s">
        <x:v>100</x:v>
      </x:c>
      <x:c r="K6449" t="s">
        <x:v>133</x:v>
      </x:c>
      <x:c r="M6449">
        <x:v>1083</x:v>
      </x:c>
      <x:c r="O6449" t="s">
        <x:v>101</x:v>
      </x:c>
      <x:c r="AG6449" s="80">
        <x:v>1</x:v>
      </x:c>
      <x:c r="AL6449" s="81">
        <x:v>10174</x:v>
      </x:c>
      <x:c r="AM6449" s="81" t="str">
        <x:f t="shared" si="342"/>
        <x:v/>
      </x:c>
      <x:c r="AN6449" s="81" t="str">
        <x:f t="shared" si="343"/>
        <x:v/>
      </x:c>
      <x:c r="AO6449" s="81" t="str">
        <x:f t="shared" si="344"/>
        <x:v/>
      </x:c>
      <x:c r="AP6449" s="81" t="str">
        <x:f t="shared" si="345"/>
        <x:v/>
      </x:c>
      <x:c r="AQ6449" s="81" t="str">
        <x:f t="shared" si="346"/>
        <x:v/>
      </x:c>
    </x:row>
    <x:row r="6450" spans="1:43">
      <x:c r="A6450" s="114" t="s">
        <x:v>1383</x:v>
      </x:c>
      <x:c r="B6450">
        <x:v>10174</x:v>
      </x:c>
      <x:c r="C6450">
        <x:v>0.633333333333333</x:v>
      </x:c>
      <x:c r="I6450" t="s">
        <x:v>102</x:v>
      </x:c>
      <x:c r="K6450" t="s">
        <x:v>133</x:v>
      </x:c>
      <x:c r="M6450">
        <x:v>1083</x:v>
      </x:c>
      <x:c r="O6450" t="s">
        <x:v>101</x:v>
      </x:c>
      <x:c r="AG6450" s="80">
        <x:v>1</x:v>
      </x:c>
      <x:c r="AL6450" s="81">
        <x:v>10174</x:v>
      </x:c>
      <x:c r="AM6450" s="81" t="str">
        <x:f t="shared" si="342"/>
        <x:v/>
      </x:c>
      <x:c r="AN6450" s="81" t="str">
        <x:f t="shared" si="343"/>
        <x:v/>
      </x:c>
      <x:c r="AO6450" s="81" t="str">
        <x:f t="shared" si="344"/>
        <x:v/>
      </x:c>
      <x:c r="AP6450" s="81" t="str">
        <x:f t="shared" si="345"/>
        <x:v/>
      </x:c>
      <x:c r="AQ6450" s="81" t="str">
        <x:f t="shared" si="346"/>
        <x:v/>
      </x:c>
    </x:row>
    <x:row r="6451" spans="1:43">
      <x:c r="A6451" s="114" t="s">
        <x:v>1384</x:v>
      </x:c>
      <x:c r="B6451">
        <x:v>10174</x:v>
      </x:c>
      <x:c r="C6451">
        <x:v>0.966666666666667</x:v>
      </x:c>
      <x:c r="I6451" t="s">
        <x:v>103</x:v>
      </x:c>
      <x:c r="K6451" t="s">
        <x:v>133</x:v>
      </x:c>
      <x:c r="M6451">
        <x:v>1083</x:v>
      </x:c>
      <x:c r="O6451" t="s">
        <x:v>101</x:v>
      </x:c>
      <x:c r="AG6451" s="80">
        <x:v>1</x:v>
      </x:c>
      <x:c r="AL6451" s="81">
        <x:v>10174</x:v>
      </x:c>
      <x:c r="AM6451" s="81" t="str">
        <x:f t="shared" si="342"/>
        <x:v/>
      </x:c>
      <x:c r="AN6451" s="81" t="str">
        <x:f t="shared" si="343"/>
        <x:v/>
      </x:c>
      <x:c r="AO6451" s="81" t="str">
        <x:f t="shared" si="344"/>
        <x:v/>
      </x:c>
      <x:c r="AP6451" s="81" t="str">
        <x:f t="shared" si="345"/>
        <x:v/>
      </x:c>
      <x:c r="AQ6451" s="81" t="str">
        <x:f t="shared" si="346"/>
        <x:v/>
      </x:c>
    </x:row>
    <x:row r="6452" spans="1:43">
      <x:c r="A6452" s="114" t="s">
        <x:v>1385</x:v>
      </x:c>
      <x:c r="B6452">
        <x:v>10174</x:v>
      </x:c>
      <x:c r="C6452">
        <x:v>1.86666666666667</x:v>
      </x:c>
      <x:c r="I6452" t="s">
        <x:v>104</x:v>
      </x:c>
      <x:c r="K6452" t="s">
        <x:v>133</x:v>
      </x:c>
      <x:c r="M6452">
        <x:v>1083</x:v>
      </x:c>
      <x:c r="O6452" t="s">
        <x:v>101</x:v>
      </x:c>
      <x:c r="AG6452" s="80">
        <x:v>1</x:v>
      </x:c>
      <x:c r="AL6452" s="81">
        <x:v>10174</x:v>
      </x:c>
      <x:c r="AM6452" s="81" t="str">
        <x:f t="shared" si="342"/>
        <x:v/>
      </x:c>
      <x:c r="AN6452" s="81" t="str">
        <x:f t="shared" si="343"/>
        <x:v/>
      </x:c>
      <x:c r="AO6452" s="81" t="str">
        <x:f t="shared" si="344"/>
        <x:v/>
      </x:c>
      <x:c r="AP6452" s="81" t="str">
        <x:f t="shared" si="345"/>
        <x:v/>
      </x:c>
      <x:c r="AQ6452" s="81" t="str">
        <x:f t="shared" si="346"/>
        <x:v/>
      </x:c>
    </x:row>
    <x:row r="6453" spans="1:43">
      <x:c r="A6453" s="114" t="s">
        <x:v>1386</x:v>
      </x:c>
      <x:c r="B6453">
        <x:v>10175</x:v>
      </x:c>
      <x:c r="C6453">
        <x:v>0.4</x:v>
      </x:c>
      <x:c r="I6453" t="s">
        <x:v>100</x:v>
      </x:c>
      <x:c r="K6453" t="s">
        <x:v>133</x:v>
      </x:c>
      <x:c r="M6453">
        <x:v>1084</x:v>
      </x:c>
      <x:c r="O6453" t="s">
        <x:v>101</x:v>
      </x:c>
      <x:c r="U6453">
        <x:v>1086</x:v>
      </x:c>
      <x:c r="V6453">
        <x:v>0.2</x:v>
      </x:c>
      <x:c r="W6453" t="s">
        <x:v>114</x:v>
      </x:c>
      <x:c r="X6453">
        <x:v>4</x:v>
      </x:c>
      <x:c r="Y6453">
        <x:v>0</x:v>
      </x:c>
      <x:c r="Z6453" t="s">
        <x:v>115</x:v>
      </x:c>
      <x:c r="AA6453">
        <x:v>18</x:v>
      </x:c>
      <x:c r="AD6453" t="s">
        <x:v>116</x:v>
      </x:c>
      <x:c r="AG6453" s="80">
        <x:v>2</x:v>
      </x:c>
      <x:c r="AL6453" s="81">
        <x:v>10175</x:v>
      </x:c>
      <x:c r="AM6453" s="81" t="str">
        <x:f t="shared" si="342"/>
        <x:v/>
      </x:c>
      <x:c r="AN6453" s="81" t="str">
        <x:f t="shared" si="343"/>
        <x:v/>
      </x:c>
      <x:c r="AO6453" s="81" t="str">
        <x:f t="shared" si="344"/>
        <x:v/>
      </x:c>
      <x:c r="AP6453" s="81" t="str">
        <x:f t="shared" si="345"/>
        <x:v/>
      </x:c>
      <x:c r="AQ6453" s="81" t="str">
        <x:f t="shared" si="346"/>
        <x:v/>
      </x:c>
    </x:row>
    <x:row r="6454" spans="1:43">
      <x:c r="A6454" s="114" t="s">
        <x:v>1387</x:v>
      </x:c>
      <x:c r="B6454">
        <x:v>10176</x:v>
      </x:c>
      <x:c r="C6454">
        <x:v>0.75</x:v>
      </x:c>
      <x:c r="I6454" t="s">
        <x:v>102</x:v>
      </x:c>
      <x:c r="K6454" t="s">
        <x:v>171</x:v>
      </x:c>
      <x:c r="M6454">
        <x:v>1085</x:v>
      </x:c>
      <x:c r="O6454" t="s">
        <x:v>101</x:v>
      </x:c>
      <x:c r="AG6454" s="80">
        <x:v>2</x:v>
      </x:c>
      <x:c r="AL6454" s="81">
        <x:v>10176</x:v>
      </x:c>
      <x:c r="AM6454" s="81" t="str">
        <x:f t="shared" si="342"/>
        <x:v/>
      </x:c>
      <x:c r="AN6454" s="81" t="str">
        <x:f t="shared" si="343"/>
        <x:v/>
      </x:c>
      <x:c r="AO6454" s="81" t="str">
        <x:f t="shared" si="344"/>
        <x:v/>
      </x:c>
      <x:c r="AP6454" s="81" t="str">
        <x:f t="shared" si="345"/>
        <x:v/>
      </x:c>
      <x:c r="AQ6454" s="81" t="str">
        <x:f t="shared" si="346"/>
        <x:v/>
      </x:c>
    </x:row>
    <x:row r="6455" spans="1:43">
      <x:c r="A6455" s="114" t="s">
        <x:v>1388</x:v>
      </x:c>
      <x:c r="B6455">
        <x:v>10177</x:v>
      </x:c>
      <x:c r="C6455">
        <x:v>0.36666667</x:v>
      </x:c>
      <x:c r="I6455" t="s">
        <x:v>104</x:v>
      </x:c>
      <x:c r="K6455" t="s">
        <x:v>117</x:v>
      </x:c>
      <x:c r="M6455">
        <x:v>1090</x:v>
      </x:c>
      <x:c r="O6455" t="s">
        <x:v>101</x:v>
      </x:c>
      <x:c r="AG6455" s="80">
        <x:v>1</x:v>
      </x:c>
      <x:c r="AL6455" s="81">
        <x:v>10177</x:v>
      </x:c>
      <x:c r="AM6455" s="81" t="str">
        <x:f t="shared" si="342"/>
        <x:v/>
      </x:c>
      <x:c r="AN6455" s="81" t="str">
        <x:f t="shared" si="343"/>
        <x:v/>
      </x:c>
      <x:c r="AO6455" s="81" t="str">
        <x:f t="shared" si="344"/>
        <x:v/>
      </x:c>
      <x:c r="AP6455" s="81" t="str">
        <x:f t="shared" si="345"/>
        <x:v/>
      </x:c>
      <x:c r="AQ6455" s="81" t="str">
        <x:f t="shared" si="346"/>
        <x:v/>
      </x:c>
    </x:row>
    <x:row r="6456" spans="1:43">
      <x:c r="A6456" s="114" t="s">
        <x:v>1389</x:v>
      </x:c>
      <x:c r="B6456">
        <x:v>10178</x:v>
      </x:c>
      <x:c r="C6456">
        <x:v>0.6</x:v>
      </x:c>
      <x:c r="I6456" t="s">
        <x:v>100</x:v>
      </x:c>
      <x:c r="K6456" t="s">
        <x:v>117</x:v>
      </x:c>
      <x:c r="M6456">
        <x:v>1091</x:v>
      </x:c>
      <x:c r="O6456" t="s">
        <x:v>101</x:v>
      </x:c>
      <x:c r="AG6456" s="80">
        <x:v>1</x:v>
      </x:c>
      <x:c r="AL6456" s="81">
        <x:v>10178</x:v>
      </x:c>
      <x:c r="AM6456" s="81" t="str">
        <x:f t="shared" si="342"/>
        <x:v/>
      </x:c>
      <x:c r="AN6456" s="81" t="str">
        <x:f t="shared" si="343"/>
        <x:v/>
      </x:c>
      <x:c r="AO6456" s="81" t="str">
        <x:f t="shared" si="344"/>
        <x:v/>
      </x:c>
      <x:c r="AP6456" s="81" t="str">
        <x:f t="shared" si="345"/>
        <x:v/>
      </x:c>
      <x:c r="AQ6456" s="81" t="str">
        <x:f t="shared" si="346"/>
        <x:v/>
      </x:c>
    </x:row>
    <x:row r="6457" spans="1:43">
      <x:c r="A6457" s="114" t="s">
        <x:v>1390</x:v>
      </x:c>
      <x:c r="B6457">
        <x:v>10178</x:v>
      </x:c>
      <x:c r="C6457">
        <x:v>1</x:v>
      </x:c>
      <x:c r="I6457" t="s">
        <x:v>102</x:v>
      </x:c>
      <x:c r="K6457" t="s">
        <x:v>119</x:v>
      </x:c>
      <x:c r="M6457">
        <x:v>1091</x:v>
      </x:c>
      <x:c r="O6457" t="s">
        <x:v>101</x:v>
      </x:c>
      <x:c r="AG6457" s="80">
        <x:v>1</x:v>
      </x:c>
      <x:c r="AL6457" s="81">
        <x:v>10178</x:v>
      </x:c>
      <x:c r="AM6457" s="81" t="str">
        <x:f t="shared" si="342"/>
        <x:v/>
      </x:c>
      <x:c r="AN6457" s="81" t="str">
        <x:f t="shared" si="343"/>
        <x:v/>
      </x:c>
      <x:c r="AO6457" s="81" t="str">
        <x:f t="shared" si="344"/>
        <x:v/>
      </x:c>
      <x:c r="AP6457" s="81" t="str">
        <x:f t="shared" si="345"/>
        <x:v/>
      </x:c>
      <x:c r="AQ6457" s="81" t="str">
        <x:f t="shared" si="346"/>
        <x:v/>
      </x:c>
    </x:row>
    <x:row r="6458" spans="1:43">
      <x:c r="A6458" s="114" t="s">
        <x:v>1391</x:v>
      </x:c>
      <x:c r="B6458">
        <x:v>10178</x:v>
      </x:c>
      <x:c r="C6458">
        <x:v>1.73333333333333</x:v>
      </x:c>
      <x:c r="I6458" t="s">
        <x:v>104</x:v>
      </x:c>
      <x:c r="K6458" t="s">
        <x:v>117</x:v>
      </x:c>
      <x:c r="M6458">
        <x:v>1091</x:v>
      </x:c>
      <x:c r="O6458" t="s">
        <x:v>101</x:v>
      </x:c>
      <x:c r="AG6458" s="80">
        <x:v>1</x:v>
      </x:c>
      <x:c r="AL6458" s="81">
        <x:v>10178</x:v>
      </x:c>
      <x:c r="AM6458" s="81" t="str">
        <x:f t="shared" si="342"/>
        <x:v/>
      </x:c>
      <x:c r="AN6458" s="81" t="str">
        <x:f t="shared" si="343"/>
        <x:v/>
      </x:c>
      <x:c r="AO6458" s="81" t="str">
        <x:f t="shared" si="344"/>
        <x:v/>
      </x:c>
      <x:c r="AP6458" s="81" t="str">
        <x:f t="shared" si="345"/>
        <x:v/>
      </x:c>
      <x:c r="AQ6458" s="81" t="str">
        <x:f t="shared" si="346"/>
        <x:v/>
      </x:c>
    </x:row>
    <x:row r="6459" spans="1:43">
      <x:c r="A6459" s="114" t="s">
        <x:v>1392</x:v>
      </x:c>
      <x:c r="B6459">
        <x:v>10179</x:v>
      </x:c>
      <x:c r="C6459">
        <x:v>1.6</x:v>
      </x:c>
      <x:c r="I6459" t="s">
        <x:v>100</x:v>
      </x:c>
      <x:c r="K6459" t="s">
        <x:v>117</x:v>
      </x:c>
      <x:c r="M6459">
        <x:v>1092</x:v>
      </x:c>
      <x:c r="O6459" t="s">
        <x:v>101</x:v>
      </x:c>
      <x:c r="AL6459" s="81">
        <x:v>10179</x:v>
      </x:c>
      <x:c r="AM6459" s="81" t="str">
        <x:f t="shared" si="342"/>
        <x:v/>
      </x:c>
      <x:c r="AN6459" s="81" t="str">
        <x:f t="shared" si="343"/>
        <x:v/>
      </x:c>
      <x:c r="AO6459" s="81" t="str">
        <x:f t="shared" si="344"/>
        <x:v/>
      </x:c>
      <x:c r="AP6459" s="81" t="str">
        <x:f t="shared" si="345"/>
        <x:v/>
      </x:c>
      <x:c r="AQ6459" s="81" t="str">
        <x:f t="shared" si="346"/>
        <x:v/>
      </x:c>
    </x:row>
    <x:row r="6460" spans="1:43">
      <x:c r="A6460" s="114" t="s">
        <x:v>1393</x:v>
      </x:c>
      <x:c r="B6460">
        <x:v>10179</x:v>
      </x:c>
      <x:c r="C6460">
        <x:v>1.7</x:v>
      </x:c>
      <x:c r="I6460" t="s">
        <x:v>100</x:v>
      </x:c>
      <x:c r="K6460" t="s">
        <x:v>117</x:v>
      </x:c>
      <x:c r="M6460">
        <x:v>1092</x:v>
      </x:c>
      <x:c r="O6460" t="s">
        <x:v>101</x:v>
      </x:c>
      <x:c r="AL6460" s="81">
        <x:v>10179</x:v>
      </x:c>
      <x:c r="AM6460" s="81" t="str">
        <x:f t="shared" si="342"/>
        <x:v/>
      </x:c>
      <x:c r="AN6460" s="81" t="str">
        <x:f t="shared" si="343"/>
        <x:v/>
      </x:c>
      <x:c r="AO6460" s="81" t="str">
        <x:f t="shared" si="344"/>
        <x:v/>
      </x:c>
      <x:c r="AP6460" s="81" t="str">
        <x:f t="shared" si="345"/>
        <x:v/>
      </x:c>
      <x:c r="AQ6460" s="81" t="str">
        <x:f t="shared" si="346"/>
        <x:v/>
      </x:c>
    </x:row>
    <x:row r="6461" spans="1:43">
      <x:c r="A6461" s="114" t="s">
        <x:v>1394</x:v>
      </x:c>
      <x:c r="B6461">
        <x:v>10179</x:v>
      </x:c>
      <x:c r="C6461">
        <x:v>1.8</x:v>
      </x:c>
      <x:c r="I6461" t="s">
        <x:v>100</x:v>
      </x:c>
      <x:c r="K6461" t="s">
        <x:v>117</x:v>
      </x:c>
      <x:c r="M6461">
        <x:v>1092</x:v>
      </x:c>
      <x:c r="O6461" t="s">
        <x:v>101</x:v>
      </x:c>
      <x:c r="AL6461" s="81">
        <x:v>10179</x:v>
      </x:c>
      <x:c r="AM6461" s="81" t="str">
        <x:f t="shared" si="342"/>
        <x:v/>
      </x:c>
      <x:c r="AN6461" s="81" t="str">
        <x:f t="shared" si="343"/>
        <x:v/>
      </x:c>
      <x:c r="AO6461" s="81" t="str">
        <x:f t="shared" si="344"/>
        <x:v/>
      </x:c>
      <x:c r="AP6461" s="81" t="str">
        <x:f t="shared" si="345"/>
        <x:v/>
      </x:c>
      <x:c r="AQ6461" s="81" t="str">
        <x:f t="shared" si="346"/>
        <x:v/>
      </x:c>
    </x:row>
    <x:row r="6462" spans="1:43">
      <x:c r="A6462" s="114" t="s">
        <x:v>1395</x:v>
      </x:c>
      <x:c r="B6462">
        <x:v>10179</x:v>
      </x:c>
      <x:c r="C6462">
        <x:v>1.9</x:v>
      </x:c>
      <x:c r="I6462" t="s">
        <x:v>102</x:v>
      </x:c>
      <x:c r="K6462" t="s">
        <x:v>117</x:v>
      </x:c>
      <x:c r="M6462">
        <x:v>1092</x:v>
      </x:c>
      <x:c r="O6462" t="s">
        <x:v>101</x:v>
      </x:c>
      <x:c r="AL6462" s="81">
        <x:v>10179</x:v>
      </x:c>
      <x:c r="AM6462" s="81" t="str">
        <x:f t="shared" si="342"/>
        <x:v/>
      </x:c>
      <x:c r="AN6462" s="81" t="str">
        <x:f t="shared" si="343"/>
        <x:v/>
      </x:c>
      <x:c r="AO6462" s="81" t="str">
        <x:f t="shared" si="344"/>
        <x:v/>
      </x:c>
      <x:c r="AP6462" s="81" t="str">
        <x:f t="shared" si="345"/>
        <x:v/>
      </x:c>
      <x:c r="AQ6462" s="81" t="str">
        <x:f t="shared" si="346"/>
        <x:v/>
      </x:c>
    </x:row>
    <x:row r="6463" spans="1:43">
      <x:c r="A6463" s="114" t="s">
        <x:v>1396</x:v>
      </x:c>
      <x:c r="B6463">
        <x:v>10179</x:v>
      </x:c>
      <x:c r="C6463">
        <x:v>2</x:v>
      </x:c>
      <x:c r="I6463" t="s">
        <x:v>102</x:v>
      </x:c>
      <x:c r="K6463" t="s">
        <x:v>117</x:v>
      </x:c>
      <x:c r="M6463">
        <x:v>1092</x:v>
      </x:c>
      <x:c r="O6463" t="s">
        <x:v>101</x:v>
      </x:c>
      <x:c r="AL6463" s="81">
        <x:v>10179</x:v>
      </x:c>
      <x:c r="AM6463" s="81" t="str">
        <x:f t="shared" si="342"/>
        <x:v/>
      </x:c>
      <x:c r="AN6463" s="81" t="str">
        <x:f t="shared" si="343"/>
        <x:v/>
      </x:c>
      <x:c r="AO6463" s="81" t="str">
        <x:f t="shared" si="344"/>
        <x:v/>
      </x:c>
      <x:c r="AP6463" s="81" t="str">
        <x:f t="shared" si="345"/>
        <x:v/>
      </x:c>
      <x:c r="AQ6463" s="81" t="str">
        <x:f t="shared" si="346"/>
        <x:v/>
      </x:c>
    </x:row>
    <x:row r="6464" spans="1:43">
      <x:c r="A6464" s="114" t="s">
        <x:v>1397</x:v>
      </x:c>
      <x:c r="B6464">
        <x:v>10179</x:v>
      </x:c>
      <x:c r="C6464">
        <x:v>2.1</x:v>
      </x:c>
      <x:c r="I6464" t="s">
        <x:v>102</x:v>
      </x:c>
      <x:c r="K6464" t="s">
        <x:v>117</x:v>
      </x:c>
      <x:c r="M6464">
        <x:v>1092</x:v>
      </x:c>
      <x:c r="O6464" t="s">
        <x:v>101</x:v>
      </x:c>
      <x:c r="AL6464" s="81">
        <x:v>10179</x:v>
      </x:c>
      <x:c r="AM6464" s="81" t="str">
        <x:f t="shared" si="342"/>
        <x:v/>
      </x:c>
      <x:c r="AN6464" s="81" t="str">
        <x:f t="shared" si="343"/>
        <x:v/>
      </x:c>
      <x:c r="AO6464" s="81" t="str">
        <x:f t="shared" si="344"/>
        <x:v/>
      </x:c>
      <x:c r="AP6464" s="81" t="str">
        <x:f t="shared" si="345"/>
        <x:v/>
      </x:c>
      <x:c r="AQ6464" s="81" t="str">
        <x:f t="shared" si="346"/>
        <x:v/>
      </x:c>
    </x:row>
    <x:row r="6465" spans="1:43">
      <x:c r="A6465" s="114" t="s">
        <x:v>1398</x:v>
      </x:c>
      <x:c r="B6465">
        <x:v>10179</x:v>
      </x:c>
      <x:c r="C6465">
        <x:v>2.2</x:v>
      </x:c>
      <x:c r="I6465" t="s">
        <x:v>103</x:v>
      </x:c>
      <x:c r="K6465" t="s">
        <x:v>117</x:v>
      </x:c>
      <x:c r="M6465">
        <x:v>1092</x:v>
      </x:c>
      <x:c r="O6465" t="s">
        <x:v>101</x:v>
      </x:c>
      <x:c r="AL6465" s="81">
        <x:v>10179</x:v>
      </x:c>
      <x:c r="AM6465" s="81" t="str">
        <x:f t="shared" si="342"/>
        <x:v/>
      </x:c>
      <x:c r="AN6465" s="81" t="str">
        <x:f t="shared" si="343"/>
        <x:v/>
      </x:c>
      <x:c r="AO6465" s="81" t="str">
        <x:f t="shared" si="344"/>
        <x:v/>
      </x:c>
      <x:c r="AP6465" s="81" t="str">
        <x:f t="shared" si="345"/>
        <x:v/>
      </x:c>
      <x:c r="AQ6465" s="81" t="str">
        <x:f t="shared" si="346"/>
        <x:v/>
      </x:c>
    </x:row>
    <x:row r="6466" spans="1:43">
      <x:c r="A6466" s="114" t="s">
        <x:v>1399</x:v>
      </x:c>
      <x:c r="B6466">
        <x:v>10179</x:v>
      </x:c>
      <x:c r="C6466">
        <x:v>2.3</x:v>
      </x:c>
      <x:c r="I6466" t="s">
        <x:v>103</x:v>
      </x:c>
      <x:c r="K6466" t="s">
        <x:v>117</x:v>
      </x:c>
      <x:c r="M6466">
        <x:v>1092</x:v>
      </x:c>
      <x:c r="O6466" t="s">
        <x:v>101</x:v>
      </x:c>
      <x:c r="AL6466" s="81">
        <x:v>10179</x:v>
      </x:c>
      <x:c r="AM6466" s="81" t="str">
        <x:f t="shared" si="342"/>
        <x:v/>
      </x:c>
      <x:c r="AN6466" s="81" t="str">
        <x:f t="shared" si="343"/>
        <x:v/>
      </x:c>
      <x:c r="AO6466" s="81" t="str">
        <x:f t="shared" si="344"/>
        <x:v/>
      </x:c>
      <x:c r="AP6466" s="81" t="str">
        <x:f t="shared" si="345"/>
        <x:v/>
      </x:c>
      <x:c r="AQ6466" s="81" t="str">
        <x:f t="shared" si="346"/>
        <x:v/>
      </x:c>
    </x:row>
    <x:row r="6467" spans="1:43">
      <x:c r="A6467" s="114" t="s">
        <x:v>1400</x:v>
      </x:c>
      <x:c r="B6467">
        <x:v>10179</x:v>
      </x:c>
      <x:c r="C6467">
        <x:v>2.4</x:v>
      </x:c>
      <x:c r="I6467" t="s">
        <x:v>103</x:v>
      </x:c>
      <x:c r="K6467" t="s">
        <x:v>117</x:v>
      </x:c>
      <x:c r="M6467">
        <x:v>1092</x:v>
      </x:c>
      <x:c r="O6467" t="s">
        <x:v>101</x:v>
      </x:c>
      <x:c r="AL6467" s="81">
        <x:v>10179</x:v>
      </x:c>
      <x:c r="AM6467" s="81" t="str">
        <x:f t="shared" si="342"/>
        <x:v/>
      </x:c>
      <x:c r="AN6467" s="81" t="str">
        <x:f t="shared" si="343"/>
        <x:v/>
      </x:c>
      <x:c r="AO6467" s="81" t="str">
        <x:f t="shared" si="344"/>
        <x:v/>
      </x:c>
      <x:c r="AP6467" s="81" t="str">
        <x:f t="shared" si="345"/>
        <x:v/>
      </x:c>
      <x:c r="AQ6467" s="81" t="str">
        <x:f t="shared" si="346"/>
        <x:v/>
      </x:c>
    </x:row>
    <x:row r="6468" spans="1:43">
      <x:c r="A6468" s="114" t="s">
        <x:v>1401</x:v>
      </x:c>
      <x:c r="B6468">
        <x:v>10179</x:v>
      </x:c>
      <x:c r="C6468">
        <x:v>2.5</x:v>
      </x:c>
      <x:c r="I6468" t="s">
        <x:v>104</x:v>
      </x:c>
      <x:c r="K6468" t="s">
        <x:v>117</x:v>
      </x:c>
      <x:c r="M6468">
        <x:v>1092</x:v>
      </x:c>
      <x:c r="O6468" t="s">
        <x:v>101</x:v>
      </x:c>
      <x:c r="AL6468" s="81">
        <x:v>10179</x:v>
      </x:c>
      <x:c r="AM6468" s="81" t="str">
        <x:f t="shared" si="342"/>
        <x:v/>
      </x:c>
      <x:c r="AN6468" s="81" t="str">
        <x:f t="shared" si="343"/>
        <x:v/>
      </x:c>
      <x:c r="AO6468" s="81" t="str">
        <x:f t="shared" si="344"/>
        <x:v/>
      </x:c>
      <x:c r="AP6468" s="81" t="str">
        <x:f t="shared" si="345"/>
        <x:v/>
      </x:c>
      <x:c r="AQ6468" s="81" t="str">
        <x:f t="shared" si="346"/>
        <x:v/>
      </x:c>
    </x:row>
    <x:row r="6469" spans="1:43">
      <x:c r="A6469" s="114" t="s">
        <x:v>1402</x:v>
      </x:c>
      <x:c r="B6469">
        <x:v>10180</x:v>
      </x:c>
      <x:c r="C6469">
        <x:v>1.3</x:v>
      </x:c>
      <x:c r="I6469" t="s">
        <x:v>103</x:v>
      </x:c>
      <x:c r="K6469" t="s">
        <x:v>122</x:v>
      </x:c>
      <x:c r="M6469">
        <x:v>1135</x:v>
      </x:c>
      <x:c r="O6469" t="s">
        <x:v>101</x:v>
      </x:c>
      <x:c r="AG6469" s="80">
        <x:v>3</x:v>
      </x:c>
      <x:c r="AL6469" s="81">
        <x:v>10180</x:v>
      </x:c>
      <x:c r="AM6469" s="81" t="str">
        <x:f t="shared" si="342"/>
        <x:v/>
      </x:c>
      <x:c r="AN6469" s="81" t="str">
        <x:f t="shared" si="343"/>
        <x:v/>
      </x:c>
      <x:c r="AO6469" s="81" t="str">
        <x:f t="shared" si="344"/>
        <x:v/>
      </x:c>
      <x:c r="AP6469" s="81" t="str">
        <x:f t="shared" si="345"/>
        <x:v/>
      </x:c>
      <x:c r="AQ6469" s="81" t="str">
        <x:f t="shared" si="346"/>
        <x:v/>
      </x:c>
    </x:row>
    <x:row r="6470" spans="1:43">
      <x:c r="A6470" s="114" t="s">
        <x:v>1403</x:v>
      </x:c>
      <x:c r="B6470">
        <x:v>10181</x:v>
      </x:c>
      <x:c r="C6470">
        <x:v>1.26666666666667</x:v>
      </x:c>
      <x:c r="I6470" t="s">
        <x:v>100</x:v>
      </x:c>
      <x:c r="K6470" t="s">
        <x:v>122</x:v>
      </x:c>
      <x:c r="M6470">
        <x:v>1135</x:v>
      </x:c>
      <x:c r="O6470" t="s">
        <x:v>101</x:v>
      </x:c>
      <x:c r="AG6470" s="80">
        <x:v>3</x:v>
      </x:c>
      <x:c r="AL6470" s="81">
        <x:v>10181</x:v>
      </x:c>
      <x:c r="AM6470" s="81" t="str">
        <x:f t="shared" si="342"/>
        <x:v/>
      </x:c>
      <x:c r="AN6470" s="81" t="str">
        <x:f t="shared" si="343"/>
        <x:v/>
      </x:c>
      <x:c r="AO6470" s="81" t="str">
        <x:f t="shared" si="344"/>
        <x:v/>
      </x:c>
      <x:c r="AP6470" s="81" t="str">
        <x:f t="shared" si="345"/>
        <x:v/>
      </x:c>
      <x:c r="AQ6470" s="81" t="str">
        <x:f t="shared" si="346"/>
        <x:v/>
      </x:c>
    </x:row>
    <x:row r="6471" spans="1:43">
      <x:c r="A6471" s="114" t="s">
        <x:v>1404</x:v>
      </x:c>
      <x:c r="B6471">
        <x:v>10182</x:v>
      </x:c>
      <x:c r="C6471">
        <x:v>1.53333333333333</x:v>
      </x:c>
      <x:c r="I6471" t="s">
        <x:v>102</x:v>
      </x:c>
      <x:c r="K6471" t="s">
        <x:v>122</x:v>
      </x:c>
      <x:c r="M6471">
        <x:v>1135</x:v>
      </x:c>
      <x:c r="O6471" t="s">
        <x:v>101</x:v>
      </x:c>
      <x:c r="AG6471" s="80">
        <x:v>3</x:v>
      </x:c>
      <x:c r="AL6471" s="81">
        <x:v>10182</x:v>
      </x:c>
      <x:c r="AM6471" s="81" t="str">
        <x:f t="shared" si="342"/>
        <x:v/>
      </x:c>
      <x:c r="AN6471" s="81" t="str">
        <x:f t="shared" si="343"/>
        <x:v/>
      </x:c>
      <x:c r="AO6471" s="81" t="str">
        <x:f t="shared" si="344"/>
        <x:v/>
      </x:c>
      <x:c r="AP6471" s="81" t="str">
        <x:f t="shared" si="345"/>
        <x:v/>
      </x:c>
      <x:c r="AQ6471" s="81" t="str">
        <x:f t="shared" si="346"/>
        <x:v/>
      </x:c>
    </x:row>
    <x:row r="6472" spans="1:43">
      <x:c r="A6472" s="114" t="s">
        <x:v>1405</x:v>
      </x:c>
      <x:c r="B6472">
        <x:v>10183</x:v>
      </x:c>
      <x:c r="C6472">
        <x:v>3.96666666666667</x:v>
      </x:c>
      <x:c r="I6472" t="s">
        <x:v>110</x:v>
      </x:c>
      <x:c r="J6472">
        <x:v>0.65</x:v>
      </x:c>
      <x:c r="K6472" t="s">
        <x:v>122</x:v>
      </x:c>
      <x:c r="M6472">
        <x:v>1135</x:v>
      </x:c>
      <x:c r="O6472" t="s">
        <x:v>101</x:v>
      </x:c>
      <x:c r="AL6472" s="81">
        <x:v>10183</x:v>
      </x:c>
      <x:c r="AM6472" s="81" t="str">
        <x:f t="shared" si="342"/>
        <x:v/>
      </x:c>
      <x:c r="AN6472" s="81" t="str">
        <x:f t="shared" si="343"/>
        <x:v/>
      </x:c>
      <x:c r="AO6472" s="81" t="str">
        <x:f t="shared" si="344"/>
        <x:v/>
      </x:c>
      <x:c r="AP6472" s="81" t="str">
        <x:f t="shared" si="345"/>
        <x:v/>
      </x:c>
      <x:c r="AQ6472" s="81" t="str">
        <x:f t="shared" si="346"/>
        <x:v/>
      </x:c>
    </x:row>
    <x:row r="6473" spans="1:43">
      <x:c r="A6473" s="114" t="s">
        <x:v>1406</x:v>
      </x:c>
      <x:c r="B6473">
        <x:v>10183</x:v>
      </x:c>
      <x:c r="C6473">
        <x:v>5.66666666666667</x:v>
      </x:c>
      <x:c r="D6473">
        <x:v>1</x:v>
      </x:c>
      <x:c r="M6473">
        <x:v>1139</x:v>
      </x:c>
      <x:c r="N6473">
        <x:v>2</x:v>
      </x:c>
      <x:c r="P6473" t="s">
        <x:v>1407</x:v>
      </x:c>
      <x:c r="AL6473" s="81" t="s">
        <x:v>1408</x:v>
      </x:c>
      <x:c r="AM6473" s="81" t="str">
        <x:f t="shared" si="342"/>
        <x:v/>
      </x:c>
      <x:c r="AN6473" s="81" t="str">
        <x:f t="shared" si="343"/>
        <x:v/>
      </x:c>
      <x:c r="AO6473" s="81" t="str">
        <x:f t="shared" si="344"/>
        <x:v/>
      </x:c>
      <x:c r="AP6473" s="81" t="str">
        <x:f t="shared" si="345"/>
        <x:v/>
      </x:c>
      <x:c r="AQ6473" s="81" t="str">
        <x:f t="shared" si="346"/>
        <x:v/>
      </x:c>
    </x:row>
    <x:row r="6474" spans="1:43">
      <x:c r="A6474" s="114" t="s">
        <x:v>1409</x:v>
      </x:c>
      <x:c r="B6474">
        <x:v>10184</x:v>
      </x:c>
      <x:c r="C6474">
        <x:v>5.96666666666667</x:v>
      </x:c>
      <x:c r="I6474" t="s">
        <x:v>110</x:v>
      </x:c>
      <x:c r="J6474">
        <x:v>0.65</x:v>
      </x:c>
      <x:c r="K6474" t="s">
        <x:v>122</x:v>
      </x:c>
      <x:c r="M6474">
        <x:v>1135</x:v>
      </x:c>
      <x:c r="O6474" t="s">
        <x:v>101</x:v>
      </x:c>
      <x:c r="AL6474" s="81">
        <x:v>10184</x:v>
      </x:c>
      <x:c r="AM6474" s="81" t="str">
        <x:f t="shared" si="342"/>
        <x:v/>
      </x:c>
      <x:c r="AN6474" s="81" t="str">
        <x:f t="shared" si="343"/>
        <x:v/>
      </x:c>
      <x:c r="AO6474" s="81" t="str">
        <x:f t="shared" si="344"/>
        <x:v/>
      </x:c>
      <x:c r="AP6474" s="81" t="str">
        <x:f t="shared" si="345"/>
        <x:v/>
      </x:c>
      <x:c r="AQ6474" s="81" t="str">
        <x:f t="shared" si="346"/>
        <x:v/>
      </x:c>
    </x:row>
    <x:row r="6475" spans="1:43">
      <x:c r="A6475" s="114" t="s">
        <x:v>1410</x:v>
      </x:c>
      <x:c r="B6475">
        <x:v>10184</x:v>
      </x:c>
      <x:c r="C6475">
        <x:v>7.53333333333333</x:v>
      </x:c>
      <x:c r="D6475">
        <x:v>1</x:v>
      </x:c>
      <x:c r="M6475">
        <x:v>1139</x:v>
      </x:c>
      <x:c r="N6475">
        <x:v>2</x:v>
      </x:c>
      <x:c r="P6475" t="s">
        <x:v>1407</x:v>
      </x:c>
      <x:c r="AL6475" s="81" t="s">
        <x:v>1411</x:v>
      </x:c>
      <x:c r="AM6475" s="81" t="str">
        <x:f t="shared" si="342"/>
        <x:v/>
      </x:c>
      <x:c r="AN6475" s="81" t="str">
        <x:f t="shared" si="343"/>
        <x:v/>
      </x:c>
      <x:c r="AO6475" s="81" t="str">
        <x:f t="shared" si="344"/>
        <x:v/>
      </x:c>
      <x:c r="AP6475" s="81" t="str">
        <x:f t="shared" si="345"/>
        <x:v/>
      </x:c>
      <x:c r="AQ6475" s="81" t="str">
        <x:f t="shared" si="346"/>
        <x:v/>
      </x:c>
    </x:row>
    <x:row r="6476" spans="1:43">
      <x:c r="A6476" s="114" t="s">
        <x:v>1412</x:v>
      </x:c>
      <x:c r="B6476">
        <x:v>10185</x:v>
      </x:c>
      <x:c r="C6476">
        <x:v>10.7</x:v>
      </x:c>
      <x:c r="I6476" t="s">
        <x:v>103</x:v>
      </x:c>
      <x:c r="K6476" t="s">
        <x:v>122</x:v>
      </x:c>
      <x:c r="M6476">
        <x:v>1135</x:v>
      </x:c>
      <x:c r="O6476" t="s">
        <x:v>101</x:v>
      </x:c>
      <x:c r="AL6476" s="81">
        <x:v>10185</x:v>
      </x:c>
      <x:c r="AM6476" s="81" t="str">
        <x:f t="shared" si="342"/>
        <x:v/>
      </x:c>
      <x:c r="AN6476" s="81" t="str">
        <x:f t="shared" si="343"/>
        <x:v/>
      </x:c>
      <x:c r="AO6476" s="81" t="str">
        <x:f t="shared" si="344"/>
        <x:v/>
      </x:c>
      <x:c r="AP6476" s="81" t="str">
        <x:f t="shared" si="345"/>
        <x:v/>
      </x:c>
      <x:c r="AQ6476" s="81" t="str">
        <x:f t="shared" si="346"/>
        <x:v/>
      </x:c>
    </x:row>
    <x:row r="6477" spans="1:43">
      <x:c r="A6477" s="114" t="s">
        <x:v>1413</x:v>
      </x:c>
      <x:c r="B6477">
        <x:v>10185</x:v>
      </x:c>
      <x:c r="C6477">
        <x:v>11.2</x:v>
      </x:c>
      <x:c r="I6477" t="s">
        <x:v>104</x:v>
      </x:c>
      <x:c r="K6477" t="s">
        <x:v>122</x:v>
      </x:c>
      <x:c r="M6477">
        <x:v>1135</x:v>
      </x:c>
      <x:c r="O6477" t="s">
        <x:v>101</x:v>
      </x:c>
      <x:c r="AL6477" s="81">
        <x:v>10185</x:v>
      </x:c>
      <x:c r="AM6477" s="81" t="str">
        <x:f t="shared" si="342"/>
        <x:v/>
      </x:c>
      <x:c r="AN6477" s="81" t="str">
        <x:f t="shared" si="343"/>
        <x:v/>
      </x:c>
      <x:c r="AO6477" s="81" t="str">
        <x:f t="shared" si="344"/>
        <x:v/>
      </x:c>
      <x:c r="AP6477" s="81" t="str">
        <x:f t="shared" si="345"/>
        <x:v/>
      </x:c>
      <x:c r="AQ6477" s="81" t="str">
        <x:f t="shared" si="346"/>
        <x:v/>
      </x:c>
    </x:row>
    <x:row r="6478" spans="1:43">
      <x:c r="A6478" s="114" t="s">
        <x:v>1414</x:v>
      </x:c>
      <x:c r="B6478">
        <x:v>10185</x:v>
      </x:c>
      <x:c r="C6478">
        <x:v>11.7</x:v>
      </x:c>
      <x:c r="I6478" t="s">
        <x:v>103</x:v>
      </x:c>
      <x:c r="K6478" t="s">
        <x:v>122</x:v>
      </x:c>
      <x:c r="M6478">
        <x:v>1135</x:v>
      </x:c>
      <x:c r="O6478" t="s">
        <x:v>101</x:v>
      </x:c>
      <x:c r="AL6478" s="81">
        <x:v>10185</x:v>
      </x:c>
      <x:c r="AM6478" s="81" t="str">
        <x:f t="shared" si="342"/>
        <x:v/>
      </x:c>
      <x:c r="AN6478" s="81" t="str">
        <x:f t="shared" si="343"/>
        <x:v/>
      </x:c>
      <x:c r="AO6478" s="81" t="str">
        <x:f t="shared" si="344"/>
        <x:v/>
      </x:c>
      <x:c r="AP6478" s="81" t="str">
        <x:f t="shared" si="345"/>
        <x:v/>
      </x:c>
      <x:c r="AQ6478" s="81" t="str">
        <x:f t="shared" si="346"/>
        <x:v/>
      </x:c>
    </x:row>
    <x:row r="6479" spans="1:43">
      <x:c r="A6479" s="114" t="s">
        <x:v>1415</x:v>
      </x:c>
      <x:c r="B6479">
        <x:v>10185</x:v>
      </x:c>
      <x:c r="C6479">
        <x:v>12.2</x:v>
      </x:c>
      <x:c r="I6479" t="s">
        <x:v>104</x:v>
      </x:c>
      <x:c r="K6479" t="s">
        <x:v>122</x:v>
      </x:c>
      <x:c r="M6479">
        <x:v>1135</x:v>
      </x:c>
      <x:c r="O6479" t="s">
        <x:v>101</x:v>
      </x:c>
      <x:c r="AL6479" s="81">
        <x:v>10185</x:v>
      </x:c>
      <x:c r="AM6479" s="81" t="str">
        <x:f t="shared" si="342"/>
        <x:v/>
      </x:c>
      <x:c r="AN6479" s="81" t="str">
        <x:f t="shared" si="343"/>
        <x:v/>
      </x:c>
      <x:c r="AO6479" s="81" t="str">
        <x:f t="shared" si="344"/>
        <x:v/>
      </x:c>
      <x:c r="AP6479" s="81" t="str">
        <x:f t="shared" si="345"/>
        <x:v/>
      </x:c>
      <x:c r="AQ6479" s="81" t="str">
        <x:f t="shared" si="346"/>
        <x:v/>
      </x:c>
    </x:row>
    <x:row r="6480" spans="1:43">
      <x:c r="A6480" s="114" t="s">
        <x:v>1416</x:v>
      </x:c>
      <x:c r="B6480">
        <x:v>10185</x:v>
      </x:c>
      <x:c r="C6480">
        <x:v>13.7</x:v>
      </x:c>
      <x:c r="E6480">
        <x:v>1</x:v>
      </x:c>
      <x:c r="I6480" t="s">
        <x:v>110</x:v>
      </x:c>
      <x:c r="J6480">
        <x:v>0.65</x:v>
      </x:c>
      <x:c r="K6480" t="s">
        <x:v>122</x:v>
      </x:c>
      <x:c r="M6480">
        <x:v>1135</x:v>
      </x:c>
      <x:c r="O6480" t="s">
        <x:v>101</x:v>
      </x:c>
      <x:c r="AL6480" s="81">
        <x:v>10185</x:v>
      </x:c>
      <x:c r="AM6480" s="81" t="str">
        <x:f t="shared" si="342"/>
        <x:v/>
      </x:c>
      <x:c r="AN6480" s="81" t="str">
        <x:f t="shared" si="343"/>
        <x:v/>
      </x:c>
      <x:c r="AO6480" s="81" t="str">
        <x:f t="shared" si="344"/>
        <x:v/>
      </x:c>
      <x:c r="AP6480" s="81" t="str">
        <x:f t="shared" si="345"/>
        <x:v/>
      </x:c>
      <x:c r="AQ6480" s="81" t="str">
        <x:f t="shared" si="346"/>
        <x:v/>
      </x:c>
    </x:row>
    <x:row r="6481" spans="1:43">
      <x:c r="A6481" s="114" t="s">
        <x:v>1417</x:v>
      </x:c>
      <x:c r="B6481">
        <x:v>10185</x:v>
      </x:c>
      <x:c r="C6481">
        <x:v>13.9666666666667</x:v>
      </x:c>
      <x:c r="D6481">
        <x:v>1</x:v>
      </x:c>
      <x:c r="M6481">
        <x:v>1139</x:v>
      </x:c>
      <x:c r="N6481">
        <x:v>2</x:v>
      </x:c>
      <x:c r="P6481" t="s">
        <x:v>1407</x:v>
      </x:c>
      <x:c r="AL6481" s="81" t="s">
        <x:v>1418</x:v>
      </x:c>
      <x:c r="AM6481" s="81" t="str">
        <x:f t="shared" si="342"/>
        <x:v/>
      </x:c>
      <x:c r="AN6481" s="81" t="str">
        <x:f t="shared" si="343"/>
        <x:v/>
      </x:c>
      <x:c r="AO6481" s="81" t="str">
        <x:f t="shared" si="344"/>
        <x:v/>
      </x:c>
      <x:c r="AP6481" s="81" t="str">
        <x:f t="shared" si="345"/>
        <x:v/>
      </x:c>
      <x:c r="AQ6481" s="81" t="str">
        <x:f t="shared" si="346"/>
        <x:v/>
      </x:c>
    </x:row>
    <x:row r="6482" spans="1:43">
      <x:c r="A6482" s="114" t="s">
        <x:v>1419</x:v>
      </x:c>
      <x:c r="B6482">
        <x:v>10186</x:v>
      </x:c>
      <x:c r="C6482">
        <x:v>0.8</x:v>
      </x:c>
      <x:c r="D6482">
        <x:v>1</x:v>
      </x:c>
      <x:c r="M6482">
        <x:v>1228</x:v>
      </x:c>
      <x:c r="N6482">
        <x:v>2</x:v>
      </x:c>
      <x:c r="P6482" t="s">
        <x:v>1420</x:v>
      </x:c>
      <x:c r="AL6482" s="81" t="s">
        <x:v>1421</x:v>
      </x:c>
      <x:c r="AM6482" s="81" t="str">
        <x:f t="shared" si="342"/>
        <x:v/>
      </x:c>
      <x:c r="AN6482" s="81" t="str">
        <x:f t="shared" si="343"/>
        <x:v/>
      </x:c>
      <x:c r="AO6482" s="81" t="str">
        <x:f t="shared" si="344"/>
        <x:v/>
      </x:c>
      <x:c r="AP6482" s="81" t="str">
        <x:f t="shared" si="345"/>
        <x:v/>
      </x:c>
      <x:c r="AQ6482" s="81" t="str">
        <x:f t="shared" si="346"/>
        <x:v/>
      </x:c>
    </x:row>
    <x:row r="6483" spans="1:43">
      <x:c r="A6483" s="114" t="s">
        <x:v>1422</x:v>
      </x:c>
      <x:c r="B6483">
        <x:v>10186</x:v>
      </x:c>
      <x:c r="C6483">
        <x:v>0.81</x:v>
      </x:c>
      <x:c r="I6483" t="s">
        <x:v>100</x:v>
      </x:c>
      <x:c r="M6483">
        <x:v>99</x:v>
      </x:c>
      <x:c r="O6483" t="s">
        <x:v>101</x:v>
      </x:c>
      <x:c r="AG6483" s="80">
        <x:v>1</x:v>
      </x:c>
      <x:c r="AL6483" s="81">
        <x:v>10186</x:v>
      </x:c>
      <x:c r="AM6483" s="81" t="str">
        <x:f t="shared" si="342"/>
        <x:v/>
      </x:c>
      <x:c r="AN6483" s="81" t="str">
        <x:f t="shared" si="343"/>
        <x:v/>
      </x:c>
      <x:c r="AO6483" s="81" t="str">
        <x:f t="shared" si="344"/>
        <x:v/>
      </x:c>
      <x:c r="AP6483" s="81" t="str">
        <x:f t="shared" si="345"/>
        <x:v/>
      </x:c>
      <x:c r="AQ6483" s="81" t="str">
        <x:f t="shared" si="346"/>
        <x:v/>
      </x:c>
    </x:row>
    <x:row r="6484" spans="1:43">
      <x:c r="A6484" s="114" t="s">
        <x:v>1423</x:v>
      </x:c>
      <x:c r="B6484">
        <x:v>10186</x:v>
      </x:c>
      <x:c r="C6484">
        <x:v>0.91</x:v>
      </x:c>
      <x:c r="M6484">
        <x:v>99</x:v>
      </x:c>
      <x:c r="O6484" t="s">
        <x:v>101</x:v>
      </x:c>
      <x:c r="AG6484" s="80">
        <x:v>1</x:v>
      </x:c>
      <x:c r="AL6484" s="81">
        <x:v>10186</x:v>
      </x:c>
      <x:c r="AM6484" s="81" t="str">
        <x:f t="shared" si="342"/>
        <x:v/>
      </x:c>
      <x:c r="AN6484" s="81" t="str">
        <x:f t="shared" si="343"/>
        <x:v/>
      </x:c>
      <x:c r="AO6484" s="81" t="str">
        <x:f t="shared" si="344"/>
        <x:v/>
      </x:c>
      <x:c r="AP6484" s="81" t="str">
        <x:f t="shared" si="345"/>
        <x:v/>
      </x:c>
      <x:c r="AQ6484" s="81" t="str">
        <x:f t="shared" si="346"/>
        <x:v/>
      </x:c>
    </x:row>
    <x:row r="6485" spans="1:43">
      <x:c r="A6485" s="114" t="s">
        <x:v>1424</x:v>
      </x:c>
      <x:c r="B6485">
        <x:v>10186</x:v>
      </x:c>
      <x:c r="C6485">
        <x:v>1.01</x:v>
      </x:c>
      <x:c r="I6485" t="s">
        <x:v>102</x:v>
      </x:c>
      <x:c r="M6485">
        <x:v>99</x:v>
      </x:c>
      <x:c r="O6485" t="s">
        <x:v>101</x:v>
      </x:c>
      <x:c r="AG6485" s="80">
        <x:v>1</x:v>
      </x:c>
      <x:c r="AL6485" s="81">
        <x:v>10186</x:v>
      </x:c>
      <x:c r="AM6485" s="81" t="str">
        <x:f t="shared" si="342"/>
        <x:v/>
      </x:c>
      <x:c r="AN6485" s="81" t="str">
        <x:f t="shared" si="343"/>
        <x:v/>
      </x:c>
      <x:c r="AO6485" s="81" t="str">
        <x:f t="shared" si="344"/>
        <x:v/>
      </x:c>
      <x:c r="AP6485" s="81" t="str">
        <x:f t="shared" si="345"/>
        <x:v/>
      </x:c>
      <x:c r="AQ6485" s="81" t="str">
        <x:f t="shared" si="346"/>
        <x:v/>
      </x:c>
    </x:row>
    <x:row r="6486" spans="1:43">
      <x:c r="A6486" s="114" t="s">
        <x:v>1425</x:v>
      </x:c>
      <x:c r="B6486">
        <x:v>10186</x:v>
      </x:c>
      <x:c r="C6486">
        <x:v>1.11</x:v>
      </x:c>
      <x:c r="M6486">
        <x:v>99</x:v>
      </x:c>
      <x:c r="O6486" t="s">
        <x:v>101</x:v>
      </x:c>
      <x:c r="AG6486" s="80">
        <x:v>1</x:v>
      </x:c>
      <x:c r="AL6486" s="81">
        <x:v>10186</x:v>
      </x:c>
      <x:c r="AM6486" s="81" t="str">
        <x:f t="shared" si="342"/>
        <x:v/>
      </x:c>
      <x:c r="AN6486" s="81" t="str">
        <x:f t="shared" si="343"/>
        <x:v/>
      </x:c>
      <x:c r="AO6486" s="81" t="str">
        <x:f t="shared" si="344"/>
        <x:v/>
      </x:c>
      <x:c r="AP6486" s="81" t="str">
        <x:f t="shared" si="345"/>
        <x:v/>
      </x:c>
      <x:c r="AQ6486" s="81" t="str">
        <x:f t="shared" si="346"/>
        <x:v/>
      </x:c>
    </x:row>
    <x:row r="6487" spans="1:43">
      <x:c r="A6487" s="114" t="s">
        <x:v>1426</x:v>
      </x:c>
      <x:c r="B6487">
        <x:v>10186</x:v>
      </x:c>
      <x:c r="C6487">
        <x:v>1.21</x:v>
      </x:c>
      <x:c r="I6487" t="s">
        <x:v>103</x:v>
      </x:c>
      <x:c r="M6487">
        <x:v>99</x:v>
      </x:c>
      <x:c r="O6487" t="s">
        <x:v>101</x:v>
      </x:c>
      <x:c r="AG6487" s="80">
        <x:v>1</x:v>
      </x:c>
      <x:c r="AL6487" s="81">
        <x:v>10186</x:v>
      </x:c>
      <x:c r="AM6487" s="81" t="str">
        <x:f t="shared" si="342"/>
        <x:v/>
      </x:c>
      <x:c r="AN6487" s="81" t="str">
        <x:f t="shared" si="343"/>
        <x:v/>
      </x:c>
      <x:c r="AO6487" s="81" t="str">
        <x:f t="shared" si="344"/>
        <x:v/>
      </x:c>
      <x:c r="AP6487" s="81" t="str">
        <x:f t="shared" si="345"/>
        <x:v/>
      </x:c>
      <x:c r="AQ6487" s="81" t="str">
        <x:f t="shared" si="346"/>
        <x:v/>
      </x:c>
    </x:row>
    <x:row r="6488" spans="1:43">
      <x:c r="A6488" s="114" t="s">
        <x:v>1427</x:v>
      </x:c>
      <x:c r="B6488">
        <x:v>10186</x:v>
      </x:c>
      <x:c r="C6488">
        <x:v>1.31</x:v>
      </x:c>
      <x:c r="M6488">
        <x:v>99</x:v>
      </x:c>
      <x:c r="O6488" t="s">
        <x:v>101</x:v>
      </x:c>
      <x:c r="AG6488" s="80">
        <x:v>1</x:v>
      </x:c>
      <x:c r="AL6488" s="81">
        <x:v>10186</x:v>
      </x:c>
      <x:c r="AM6488" s="81" t="str">
        <x:f t="shared" si="342"/>
        <x:v/>
      </x:c>
      <x:c r="AN6488" s="81" t="str">
        <x:f t="shared" si="343"/>
        <x:v/>
      </x:c>
      <x:c r="AO6488" s="81" t="str">
        <x:f t="shared" si="344"/>
        <x:v/>
      </x:c>
      <x:c r="AP6488" s="81" t="str">
        <x:f t="shared" si="345"/>
        <x:v/>
      </x:c>
      <x:c r="AQ6488" s="81" t="str">
        <x:f t="shared" si="346"/>
        <x:v/>
      </x:c>
    </x:row>
    <x:row r="6489" spans="1:43">
      <x:c r="A6489" s="114" t="s">
        <x:v>1428</x:v>
      </x:c>
      <x:c r="B6489">
        <x:v>10186</x:v>
      </x:c>
      <x:c r="C6489">
        <x:v>1.41</x:v>
      </x:c>
      <x:c r="I6489" t="s">
        <x:v>104</x:v>
      </x:c>
      <x:c r="M6489">
        <x:v>99</x:v>
      </x:c>
      <x:c r="O6489" t="s">
        <x:v>101</x:v>
      </x:c>
      <x:c r="AG6489" s="80">
        <x:v>1</x:v>
      </x:c>
      <x:c r="AL6489" s="81">
        <x:v>10186</x:v>
      </x:c>
      <x:c r="AM6489" s="81" t="str">
        <x:f t="shared" si="342"/>
        <x:v/>
      </x:c>
      <x:c r="AN6489" s="81" t="str">
        <x:f t="shared" si="343"/>
        <x:v/>
      </x:c>
      <x:c r="AO6489" s="81" t="str">
        <x:f t="shared" si="344"/>
        <x:v/>
      </x:c>
      <x:c r="AP6489" s="81" t="str">
        <x:f t="shared" si="345"/>
        <x:v/>
      </x:c>
      <x:c r="AQ6489" s="81" t="str">
        <x:f t="shared" si="346"/>
        <x:v/>
      </x:c>
    </x:row>
    <x:row r="6490" spans="1:43">
      <x:c r="A6490" s="114" t="s">
        <x:v>1429</x:v>
      </x:c>
      <x:c r="B6490">
        <x:v>10186</x:v>
      </x:c>
      <x:c r="C6490">
        <x:v>1.51</x:v>
      </x:c>
      <x:c r="M6490">
        <x:v>99</x:v>
      </x:c>
      <x:c r="O6490" t="s">
        <x:v>101</x:v>
      </x:c>
      <x:c r="AG6490" s="80">
        <x:v>1</x:v>
      </x:c>
      <x:c r="AL6490" s="81">
        <x:v>10186</x:v>
      </x:c>
      <x:c r="AM6490" s="81" t="str">
        <x:f t="shared" si="342"/>
        <x:v/>
      </x:c>
      <x:c r="AN6490" s="81" t="str">
        <x:f t="shared" si="343"/>
        <x:v/>
      </x:c>
      <x:c r="AO6490" s="81" t="str">
        <x:f t="shared" si="344"/>
        <x:v/>
      </x:c>
      <x:c r="AP6490" s="81" t="str">
        <x:f t="shared" si="345"/>
        <x:v/>
      </x:c>
      <x:c r="AQ6490" s="81" t="str">
        <x:f t="shared" si="346"/>
        <x:v/>
      </x:c>
    </x:row>
    <x:row r="6491" spans="1:43">
      <x:c r="A6491" s="114" t="s">
        <x:v>1430</x:v>
      </x:c>
      <x:c r="B6491">
        <x:v>10187</x:v>
      </x:c>
      <x:c r="C6491">
        <x:v>0.533333333333333</x:v>
      </x:c>
      <x:c r="I6491" t="s">
        <x:v>104</x:v>
      </x:c>
      <x:c r="K6491" t="s">
        <x:v>122</x:v>
      </x:c>
      <x:c r="U6491">
        <x:v>1209</x:v>
      </x:c>
      <x:c r="V6491">
        <x:v>0.2</x:v>
      </x:c>
      <x:c r="W6491" t="s">
        <x:v>1431</x:v>
      </x:c>
      <x:c r="X6491">
        <x:v>0</x:v>
      </x:c>
      <x:c r="Y6491">
        <x:v>0</x:v>
      </x:c>
      <x:c r="Z6491" t="s">
        <x:v>115</x:v>
      </x:c>
      <x:c r="AB6491">
        <x:v>0.2</x:v>
      </x:c>
      <x:c r="AD6491" t="s">
        <x:v>1432</x:v>
      </x:c>
      <x:c r="AG6491" s="80">
        <x:v>2</x:v>
      </x:c>
      <x:c r="AL6491" s="81">
        <x:v>10187</x:v>
      </x:c>
      <x:c r="AM6491" s="81" t="str">
        <x:f t="shared" si="342"/>
        <x:v/>
      </x:c>
      <x:c r="AN6491" s="81" t="str">
        <x:f t="shared" si="343"/>
        <x:v/>
      </x:c>
      <x:c r="AO6491" s="81" t="str">
        <x:f t="shared" si="344"/>
        <x:v/>
      </x:c>
      <x:c r="AP6491" s="81" t="str">
        <x:f t="shared" si="345"/>
        <x:v/>
      </x:c>
      <x:c r="AQ6491" s="81" t="str">
        <x:f t="shared" si="346"/>
        <x:v/>
      </x:c>
    </x:row>
    <x:row r="6492" spans="1:43">
      <x:c r="A6492" s="114" t="s">
        <x:v>1433</x:v>
      </x:c>
      <x:c r="B6492">
        <x:v>10187</x:v>
      </x:c>
      <x:c r="C6492">
        <x:v>0.733333333</x:v>
      </x:c>
      <x:c r="D6492">
        <x:v>1</x:v>
      </x:c>
      <x:c r="H6492">
        <x:v>1</x:v>
      </x:c>
      <x:c r="M6492">
        <x:v>1208</x:v>
      </x:c>
      <x:c r="N6492">
        <x:v>1</x:v>
      </x:c>
      <x:c r="AL6492" s="81" t="s">
        <x:v>1434</x:v>
      </x:c>
      <x:c r="AM6492" s="81" t="str">
        <x:f t="shared" si="342"/>
        <x:v/>
      </x:c>
      <x:c r="AN6492" s="81" t="str">
        <x:f t="shared" si="343"/>
        <x:v/>
      </x:c>
      <x:c r="AO6492" s="81" t="str">
        <x:f t="shared" si="344"/>
        <x:v/>
      </x:c>
      <x:c r="AP6492" s="81" t="str">
        <x:f t="shared" si="345"/>
        <x:v/>
      </x:c>
      <x:c r="AQ6492" s="81" t="str">
        <x:f t="shared" si="346"/>
        <x:v/>
      </x:c>
    </x:row>
    <x:row r="6493" spans="1:43">
      <x:c r="A6493" s="114" t="s">
        <x:v>1435</x:v>
      </x:c>
      <x:c r="B6493">
        <x:v>10188</x:v>
      </x:c>
      <x:c r="C6493">
        <x:v>0.3</x:v>
      </x:c>
      <x:c r="I6493" t="s">
        <x:v>100</x:v>
      </x:c>
      <x:c r="K6493" t="s">
        <x:v>133</x:v>
      </x:c>
      <x:c r="M6493">
        <x:v>99</x:v>
      </x:c>
      <x:c r="O6493" t="s">
        <x:v>101</x:v>
      </x:c>
      <x:c r="AG6493" s="80">
        <x:v>1</x:v>
      </x:c>
      <x:c r="AL6493" s="81">
        <x:v>10188</x:v>
      </x:c>
      <x:c r="AM6493" s="81" t="str">
        <x:f t="shared" si="342"/>
        <x:v/>
      </x:c>
      <x:c r="AN6493" s="81" t="str">
        <x:f t="shared" si="343"/>
        <x:v/>
      </x:c>
      <x:c r="AO6493" s="81" t="str">
        <x:f t="shared" si="344"/>
        <x:v/>
      </x:c>
      <x:c r="AP6493" s="81" t="str">
        <x:f t="shared" si="345"/>
        <x:v/>
      </x:c>
      <x:c r="AQ6493" s="81" t="str">
        <x:f t="shared" si="346"/>
        <x:v/>
      </x:c>
    </x:row>
    <x:row r="6494" spans="1:43">
      <x:c r="A6494" s="114" t="s">
        <x:v>1436</x:v>
      </x:c>
      <x:c r="B6494">
        <x:v>10188</x:v>
      </x:c>
      <x:c r="C6494">
        <x:v>0.933333333333333</x:v>
      </x:c>
      <x:c r="I6494" t="s">
        <x:v>102</x:v>
      </x:c>
      <x:c r="K6494" t="s">
        <x:v>133</x:v>
      </x:c>
      <x:c r="M6494">
        <x:v>99</x:v>
      </x:c>
      <x:c r="O6494" t="s">
        <x:v>101</x:v>
      </x:c>
      <x:c r="AG6494" s="80">
        <x:v>1</x:v>
      </x:c>
      <x:c r="AL6494" s="81">
        <x:v>10188</x:v>
      </x:c>
      <x:c r="AM6494" s="81" t="str">
        <x:f t="shared" si="342"/>
        <x:v/>
      </x:c>
      <x:c r="AN6494" s="81" t="str">
        <x:f t="shared" si="343"/>
        <x:v/>
      </x:c>
      <x:c r="AO6494" s="81" t="str">
        <x:f t="shared" si="344"/>
        <x:v/>
      </x:c>
      <x:c r="AP6494" s="81" t="str">
        <x:f t="shared" si="345"/>
        <x:v/>
      </x:c>
      <x:c r="AQ6494" s="81" t="str">
        <x:f t="shared" si="346"/>
        <x:v/>
      </x:c>
    </x:row>
    <x:row r="6495" spans="1:43">
      <x:c r="A6495" s="114" t="s">
        <x:v>1437</x:v>
      </x:c>
      <x:c r="B6495">
        <x:v>10189</x:v>
      </x:c>
      <x:c r="C6495">
        <x:v>0.266666666666667</x:v>
      </x:c>
      <x:c r="I6495" t="s">
        <x:v>103</x:v>
      </x:c>
      <x:c r="K6495" t="s">
        <x:v>196</x:v>
      </x:c>
      <x:c r="M6495">
        <x:v>99</x:v>
      </x:c>
      <x:c r="O6495" t="s">
        <x:v>101</x:v>
      </x:c>
      <x:c r="AG6495" s="80">
        <x:v>2</x:v>
      </x:c>
      <x:c r="AL6495" s="81">
        <x:v>10189</x:v>
      </x:c>
      <x:c r="AM6495" s="81" t="str">
        <x:f t="shared" si="342"/>
        <x:v/>
      </x:c>
      <x:c r="AN6495" s="81" t="str">
        <x:f t="shared" si="343"/>
        <x:v/>
      </x:c>
      <x:c r="AO6495" s="81" t="str">
        <x:f t="shared" si="344"/>
        <x:v/>
      </x:c>
      <x:c r="AP6495" s="81" t="str">
        <x:f t="shared" si="345"/>
        <x:v/>
      </x:c>
      <x:c r="AQ6495" s="81" t="str">
        <x:f t="shared" si="346"/>
        <x:v/>
      </x:c>
    </x:row>
    <x:row r="6496" spans="1:43">
      <x:c r="A6496" s="114" t="s">
        <x:v>1438</x:v>
      </x:c>
      <x:c r="B6496">
        <x:v>10189</x:v>
      </x:c>
      <x:c r="C6496">
        <x:v>0.466666666666667</x:v>
      </x:c>
      <x:c r="I6496" t="s">
        <x:v>104</x:v>
      </x:c>
      <x:c r="K6496" t="s">
        <x:v>196</x:v>
      </x:c>
      <x:c r="M6496">
        <x:v>99</x:v>
      </x:c>
      <x:c r="O6496" t="s">
        <x:v>101</x:v>
      </x:c>
      <x:c r="AG6496" s="80">
        <x:v>2</x:v>
      </x:c>
      <x:c r="AL6496" s="81">
        <x:v>10189</x:v>
      </x:c>
      <x:c r="AM6496" s="81" t="str">
        <x:f t="shared" si="342"/>
        <x:v/>
      </x:c>
      <x:c r="AN6496" s="81" t="str">
        <x:f t="shared" si="343"/>
        <x:v/>
      </x:c>
      <x:c r="AO6496" s="81" t="str">
        <x:f t="shared" si="344"/>
        <x:v/>
      </x:c>
      <x:c r="AP6496" s="81" t="str">
        <x:f t="shared" si="345"/>
        <x:v/>
      </x:c>
      <x:c r="AQ6496" s="81" t="str">
        <x:f t="shared" si="346"/>
        <x:v/>
      </x:c>
    </x:row>
    <x:row r="6497" spans="1:43">
      <x:c r="A6497" s="114" t="s">
        <x:v>1439</x:v>
      </x:c>
      <x:c r="B6497">
        <x:v>10189</x:v>
      </x:c>
      <x:c r="C6497">
        <x:v>1.1</x:v>
      </x:c>
      <x:c r="I6497" t="s">
        <x:v>102</x:v>
      </x:c>
      <x:c r="K6497" t="s">
        <x:v>196</x:v>
      </x:c>
      <x:c r="M6497">
        <x:v>99</x:v>
      </x:c>
      <x:c r="O6497" t="s">
        <x:v>101</x:v>
      </x:c>
      <x:c r="AG6497" s="80">
        <x:v>2</x:v>
      </x:c>
      <x:c r="AL6497" s="81">
        <x:v>10189</x:v>
      </x:c>
      <x:c r="AM6497" s="81" t="str">
        <x:f t="shared" si="342"/>
        <x:v/>
      </x:c>
      <x:c r="AN6497" s="81" t="str">
        <x:f t="shared" si="343"/>
        <x:v/>
      </x:c>
      <x:c r="AO6497" s="81" t="str">
        <x:f t="shared" si="344"/>
        <x:v/>
      </x:c>
      <x:c r="AP6497" s="81" t="str">
        <x:f t="shared" si="345"/>
        <x:v/>
      </x:c>
      <x:c r="AQ6497" s="81" t="str">
        <x:f t="shared" si="346"/>
        <x:v/>
      </x:c>
    </x:row>
    <x:row r="6498" spans="1:43">
      <x:c r="A6498" s="114" t="s">
        <x:v>1440</x:v>
      </x:c>
      <x:c r="B6498">
        <x:v>10190</x:v>
      </x:c>
      <x:c r="C6498">
        <x:v>0.433333333333333</x:v>
      </x:c>
      <x:c r="I6498" t="s">
        <x:v>100</x:v>
      </x:c>
      <x:c r="K6498" t="s">
        <x:v>133</x:v>
      </x:c>
      <x:c r="M6498">
        <x:v>99</x:v>
      </x:c>
      <x:c r="O6498" t="s">
        <x:v>101</x:v>
      </x:c>
      <x:c r="AG6498" s="80">
        <x:v>1</x:v>
      </x:c>
      <x:c r="AL6498" s="81">
        <x:v>10190</x:v>
      </x:c>
      <x:c r="AM6498" s="81" t="str">
        <x:f t="shared" si="342"/>
        <x:v/>
      </x:c>
      <x:c r="AN6498" s="81" t="str">
        <x:f t="shared" si="343"/>
        <x:v/>
      </x:c>
      <x:c r="AO6498" s="81" t="str">
        <x:f t="shared" si="344"/>
        <x:v/>
      </x:c>
      <x:c r="AP6498" s="81" t="str">
        <x:f t="shared" si="345"/>
        <x:v/>
      </x:c>
      <x:c r="AQ6498" s="81" t="str">
        <x:f t="shared" si="346"/>
        <x:v/>
      </x:c>
    </x:row>
    <x:row r="6499" spans="1:43">
      <x:c r="A6499" s="114" t="s">
        <x:v>1441</x:v>
      </x:c>
      <x:c r="B6499">
        <x:v>10190</x:v>
      </x:c>
      <x:c r="C6499">
        <x:v>0.8</x:v>
      </x:c>
      <x:c r="I6499" t="s">
        <x:v>102</x:v>
      </x:c>
      <x:c r="K6499" t="s">
        <x:v>133</x:v>
      </x:c>
      <x:c r="M6499">
        <x:v>99</x:v>
      </x:c>
      <x:c r="O6499" t="s">
        <x:v>101</x:v>
      </x:c>
      <x:c r="AG6499" s="80">
        <x:v>1</x:v>
      </x:c>
      <x:c r="AL6499" s="81">
        <x:v>10190</x:v>
      </x:c>
      <x:c r="AM6499" s="81" t="str">
        <x:f t="shared" si="342"/>
        <x:v/>
      </x:c>
      <x:c r="AN6499" s="81" t="str">
        <x:f t="shared" si="343"/>
        <x:v/>
      </x:c>
      <x:c r="AO6499" s="81" t="str">
        <x:f t="shared" si="344"/>
        <x:v/>
      </x:c>
      <x:c r="AP6499" s="81" t="str">
        <x:f t="shared" si="345"/>
        <x:v/>
      </x:c>
      <x:c r="AQ6499" s="81" t="str">
        <x:f t="shared" si="346"/>
        <x:v/>
      </x:c>
    </x:row>
    <x:row r="6500" spans="1:43">
      <x:c r="A6500" s="114" t="s">
        <x:v>1442</x:v>
      </x:c>
      <x:c r="B6500">
        <x:v>10191</x:v>
      </x:c>
      <x:c r="C6500">
        <x:v>0.266666666666667</x:v>
      </x:c>
      <x:c r="I6500" t="s">
        <x:v>100</x:v>
      </x:c>
      <x:c r="K6500" t="s">
        <x:v>133</x:v>
      </x:c>
      <x:c r="M6500">
        <x:v>99</x:v>
      </x:c>
      <x:c r="O6500" t="s">
        <x:v>101</x:v>
      </x:c>
      <x:c r="AG6500" s="80">
        <x:v>1</x:v>
      </x:c>
      <x:c r="AL6500" s="81">
        <x:v>10191</x:v>
      </x:c>
      <x:c r="AM6500" s="81" t="str">
        <x:f t="shared" si="342"/>
        <x:v/>
      </x:c>
      <x:c r="AN6500" s="81" t="str">
        <x:f t="shared" si="343"/>
        <x:v/>
      </x:c>
      <x:c r="AO6500" s="81" t="str">
        <x:f t="shared" si="344"/>
        <x:v/>
      </x:c>
      <x:c r="AP6500" s="81" t="str">
        <x:f t="shared" si="345"/>
        <x:v/>
      </x:c>
      <x:c r="AQ6500" s="81" t="str">
        <x:f t="shared" si="346"/>
        <x:v/>
      </x:c>
    </x:row>
    <x:row r="6501" spans="1:43">
      <x:c r="A6501" s="114" t="s">
        <x:v>1443</x:v>
      </x:c>
      <x:c r="B6501">
        <x:v>10191</x:v>
      </x:c>
      <x:c r="C6501">
        <x:v>0.5</x:v>
      </x:c>
      <x:c r="I6501" t="s">
        <x:v>102</x:v>
      </x:c>
      <x:c r="K6501" t="s">
        <x:v>133</x:v>
      </x:c>
      <x:c r="M6501">
        <x:v>99</x:v>
      </x:c>
      <x:c r="O6501" t="s">
        <x:v>101</x:v>
      </x:c>
      <x:c r="AG6501" s="80">
        <x:v>1</x:v>
      </x:c>
      <x:c r="AL6501" s="81">
        <x:v>10191</x:v>
      </x:c>
      <x:c r="AM6501" s="81" t="str">
        <x:f t="shared" si="342"/>
        <x:v/>
      </x:c>
      <x:c r="AN6501" s="81" t="str">
        <x:f t="shared" si="343"/>
        <x:v/>
      </x:c>
      <x:c r="AO6501" s="81" t="str">
        <x:f t="shared" si="344"/>
        <x:v/>
      </x:c>
      <x:c r="AP6501" s="81" t="str">
        <x:f t="shared" si="345"/>
        <x:v/>
      </x:c>
      <x:c r="AQ6501" s="81" t="str">
        <x:f t="shared" si="346"/>
        <x:v/>
      </x:c>
    </x:row>
    <x:row r="6502" spans="1:43">
      <x:c r="A6502" s="114" t="s">
        <x:v>1444</x:v>
      </x:c>
      <x:c r="B6502">
        <x:v>10191</x:v>
      </x:c>
      <x:c r="C6502">
        <x:v>1.36666666666667</x:v>
      </x:c>
      <x:c r="I6502" t="s">
        <x:v>103</x:v>
      </x:c>
      <x:c r="K6502" t="s">
        <x:v>133</x:v>
      </x:c>
      <x:c r="M6502">
        <x:v>99</x:v>
      </x:c>
      <x:c r="O6502" t="s">
        <x:v>101</x:v>
      </x:c>
      <x:c r="AG6502" s="80">
        <x:v>1</x:v>
      </x:c>
      <x:c r="AL6502" s="81">
        <x:v>10191</x:v>
      </x:c>
      <x:c r="AM6502" s="81" t="str">
        <x:f t="shared" si="342"/>
        <x:v/>
      </x:c>
      <x:c r="AN6502" s="81" t="str">
        <x:f t="shared" si="343"/>
        <x:v/>
      </x:c>
      <x:c r="AO6502" s="81" t="str">
        <x:f t="shared" si="344"/>
        <x:v/>
      </x:c>
      <x:c r="AP6502" s="81" t="str">
        <x:f t="shared" si="345"/>
        <x:v/>
      </x:c>
      <x:c r="AQ6502" s="81" t="str">
        <x:f t="shared" si="346"/>
        <x:v/>
      </x:c>
    </x:row>
    <x:row r="6503" spans="1:43">
      <x:c r="A6503" s="114" t="s">
        <x:v>1445</x:v>
      </x:c>
      <x:c r="B6503">
        <x:v>10192</x:v>
      </x:c>
      <x:c r="C6503">
        <x:v>0.9</x:v>
      </x:c>
      <x:c r="I6503" t="s">
        <x:v>102</x:v>
      </x:c>
      <x:c r="J6503">
        <x:v>0.6</x:v>
      </x:c>
      <x:c r="K6503" t="s">
        <x:v>122</x:v>
      </x:c>
      <x:c r="M6503">
        <x:v>16</x:v>
      </x:c>
      <x:c r="O6503" t="s">
        <x:v>101</x:v>
      </x:c>
      <x:c r="AG6503" s="80">
        <x:v>2</x:v>
      </x:c>
      <x:c r="AL6503" s="81">
        <x:v>10192</x:v>
      </x:c>
      <x:c r="AM6503" s="81" t="str">
        <x:f t="shared" ref="AM6503:AM6566" si="347">IF($F$7=2,$B$7,"")</x:f>
        <x:v/>
      </x:c>
      <x:c r="AN6503" s="81" t="str">
        <x:f t="shared" ref="AN6503:AN6566" si="348">IF($F$7=3,$B$7,"")</x:f>
        <x:v/>
      </x:c>
      <x:c r="AO6503" s="81" t="str">
        <x:f t="shared" ref="AO6503:AO6566" si="349">IF($F$7=4,$B$7,"")</x:f>
        <x:v/>
      </x:c>
      <x:c r="AP6503" s="81" t="str">
        <x:f t="shared" ref="AP6503:AP6566" si="350">IF($F$7=5,$B$7,"")</x:f>
        <x:v/>
      </x:c>
      <x:c r="AQ6503" s="81" t="str">
        <x:f t="shared" ref="AQ6503:AQ6566" si="351">IF($F$7=6,$B$7,"")</x:f>
        <x:v/>
      </x:c>
    </x:row>
    <x:row r="6504" spans="1:43">
      <x:c r="A6504" s="114" t="s">
        <x:v>1446</x:v>
      </x:c>
      <x:c r="B6504">
        <x:v>10192</x:v>
      </x:c>
      <x:c r="C6504">
        <x:v>2.3</x:v>
      </x:c>
      <x:c r="D6504">
        <x:v>1</x:v>
      </x:c>
      <x:c r="H6504">
        <x:v>1</x:v>
      </x:c>
      <x:c r="AL6504" s="81" t="s">
        <x:v>1447</x:v>
      </x:c>
      <x:c r="AM6504" s="81" t="str">
        <x:f t="shared" si="347"/>
        <x:v/>
      </x:c>
      <x:c r="AN6504" s="81" t="str">
        <x:f t="shared" si="348"/>
        <x:v/>
      </x:c>
      <x:c r="AO6504" s="81" t="str">
        <x:f t="shared" si="349"/>
        <x:v/>
      </x:c>
      <x:c r="AP6504" s="81" t="str">
        <x:f t="shared" si="350"/>
        <x:v/>
      </x:c>
      <x:c r="AQ6504" s="81" t="str">
        <x:f t="shared" si="351"/>
        <x:v/>
      </x:c>
    </x:row>
    <x:row r="6505" spans="1:43">
      <x:c r="A6505" s="114" t="s">
        <x:v>1448</x:v>
      </x:c>
      <x:c r="B6505">
        <x:v>10193</x:v>
      </x:c>
      <x:c r="C6505">
        <x:v>0.166666666666667</x:v>
      </x:c>
      <x:c r="G6505">
        <x:v>1</x:v>
      </x:c>
      <x:c r="I6505" t="s">
        <x:v>100</x:v>
      </x:c>
      <x:c r="K6505" t="s">
        <x:v>117</x:v>
      </x:c>
      <x:c r="M6505">
        <x:v>16</x:v>
      </x:c>
      <x:c r="O6505" t="s">
        <x:v>101</x:v>
      </x:c>
      <x:c r="AG6505" s="80">
        <x:v>1</x:v>
      </x:c>
      <x:c r="AL6505" s="81">
        <x:v>10193</x:v>
      </x:c>
      <x:c r="AM6505" s="81" t="str">
        <x:f t="shared" si="347"/>
        <x:v/>
      </x:c>
      <x:c r="AN6505" s="81" t="str">
        <x:f t="shared" si="348"/>
        <x:v/>
      </x:c>
      <x:c r="AO6505" s="81" t="str">
        <x:f t="shared" si="349"/>
        <x:v/>
      </x:c>
      <x:c r="AP6505" s="81" t="str">
        <x:f t="shared" si="350"/>
        <x:v/>
      </x:c>
      <x:c r="AQ6505" s="81" t="str">
        <x:f t="shared" si="351"/>
        <x:v/>
      </x:c>
    </x:row>
    <x:row r="6506" spans="1:43">
      <x:c r="A6506" s="114" t="s">
        <x:v>1449</x:v>
      </x:c>
      <x:c r="B6506">
        <x:v>10193</x:v>
      </x:c>
      <x:c r="C6506">
        <x:v>0.533333333333333</x:v>
      </x:c>
      <x:c r="G6506">
        <x:v>1</x:v>
      </x:c>
      <x:c r="I6506" t="s">
        <x:v>102</x:v>
      </x:c>
      <x:c r="K6506" t="s">
        <x:v>117</x:v>
      </x:c>
      <x:c r="M6506">
        <x:v>16</x:v>
      </x:c>
      <x:c r="O6506" t="s">
        <x:v>101</x:v>
      </x:c>
      <x:c r="AG6506" s="80">
        <x:v>1</x:v>
      </x:c>
      <x:c r="AL6506" s="81">
        <x:v>10193</x:v>
      </x:c>
      <x:c r="AM6506" s="81" t="str">
        <x:f t="shared" si="347"/>
        <x:v/>
      </x:c>
      <x:c r="AN6506" s="81" t="str">
        <x:f t="shared" si="348"/>
        <x:v/>
      </x:c>
      <x:c r="AO6506" s="81" t="str">
        <x:f t="shared" si="349"/>
        <x:v/>
      </x:c>
      <x:c r="AP6506" s="81" t="str">
        <x:f t="shared" si="350"/>
        <x:v/>
      </x:c>
      <x:c r="AQ6506" s="81" t="str">
        <x:f t="shared" si="351"/>
        <x:v/>
      </x:c>
    </x:row>
    <x:row r="6507" spans="1:43">
      <x:c r="A6507" s="114" t="s">
        <x:v>1450</x:v>
      </x:c>
      <x:c r="B6507">
        <x:v>10193</x:v>
      </x:c>
      <x:c r="C6507">
        <x:v>1.16666666666667</x:v>
      </x:c>
      <x:c r="G6507">
        <x:v>2</x:v>
      </x:c>
      <x:c r="I6507" t="s">
        <x:v>103</x:v>
      </x:c>
      <x:c r="K6507" t="s">
        <x:v>117</x:v>
      </x:c>
      <x:c r="M6507">
        <x:v>16</x:v>
      </x:c>
      <x:c r="O6507" t="s">
        <x:v>101</x:v>
      </x:c>
      <x:c r="AG6507" s="80">
        <x:v>1</x:v>
      </x:c>
      <x:c r="AL6507" s="81">
        <x:v>10193</x:v>
      </x:c>
      <x:c r="AM6507" s="81" t="str">
        <x:f t="shared" si="347"/>
        <x:v/>
      </x:c>
      <x:c r="AN6507" s="81" t="str">
        <x:f t="shared" si="348"/>
        <x:v/>
      </x:c>
      <x:c r="AO6507" s="81" t="str">
        <x:f t="shared" si="349"/>
        <x:v/>
      </x:c>
      <x:c r="AP6507" s="81" t="str">
        <x:f t="shared" si="350"/>
        <x:v/>
      </x:c>
      <x:c r="AQ6507" s="81" t="str">
        <x:f t="shared" si="351"/>
        <x:v/>
      </x:c>
    </x:row>
    <x:row r="6508" spans="1:43">
      <x:c r="A6508" s="114" t="s">
        <x:v>1451</x:v>
      </x:c>
      <x:c r="B6508">
        <x:v>10193</x:v>
      </x:c>
      <x:c r="C6508">
        <x:v>1.53333333333333</x:v>
      </x:c>
      <x:c r="G6508">
        <x:v>1</x:v>
      </x:c>
      <x:c r="I6508" t="s">
        <x:v>104</x:v>
      </x:c>
      <x:c r="K6508" t="s">
        <x:v>117</x:v>
      </x:c>
      <x:c r="M6508">
        <x:v>16</x:v>
      </x:c>
      <x:c r="O6508" t="s">
        <x:v>101</x:v>
      </x:c>
      <x:c r="AL6508" s="81">
        <x:v>10193</x:v>
      </x:c>
      <x:c r="AM6508" s="81" t="str">
        <x:f t="shared" si="347"/>
        <x:v/>
      </x:c>
      <x:c r="AN6508" s="81" t="str">
        <x:f t="shared" si="348"/>
        <x:v/>
      </x:c>
      <x:c r="AO6508" s="81" t="str">
        <x:f t="shared" si="349"/>
        <x:v/>
      </x:c>
      <x:c r="AP6508" s="81" t="str">
        <x:f t="shared" si="350"/>
        <x:v/>
      </x:c>
      <x:c r="AQ6508" s="81" t="str">
        <x:f t="shared" si="351"/>
        <x:v/>
      </x:c>
    </x:row>
    <x:row r="6509" spans="1:43">
      <x:c r="A6509" s="114" t="s">
        <x:v>1452</x:v>
      </x:c>
      <x:c r="B6509">
        <x:v>10193</x:v>
      </x:c>
      <x:c r="C6509">
        <x:v>1.6</x:v>
      </x:c>
      <x:c r="G6509">
        <x:v>2</x:v>
      </x:c>
      <x:c r="I6509" t="s">
        <x:v>100</x:v>
      </x:c>
      <x:c r="K6509" t="s">
        <x:v>117</x:v>
      </x:c>
      <x:c r="M6509">
        <x:v>16</x:v>
      </x:c>
      <x:c r="O6509" t="s">
        <x:v>101</x:v>
      </x:c>
      <x:c r="AL6509" s="81">
        <x:v>10193</x:v>
      </x:c>
      <x:c r="AM6509" s="81" t="str">
        <x:f t="shared" si="347"/>
        <x:v/>
      </x:c>
      <x:c r="AN6509" s="81" t="str">
        <x:f t="shared" si="348"/>
        <x:v/>
      </x:c>
      <x:c r="AO6509" s="81" t="str">
        <x:f t="shared" si="349"/>
        <x:v/>
      </x:c>
      <x:c r="AP6509" s="81" t="str">
        <x:f t="shared" si="350"/>
        <x:v/>
      </x:c>
      <x:c r="AQ6509" s="81" t="str">
        <x:f t="shared" si="351"/>
        <x:v/>
      </x:c>
    </x:row>
    <x:row r="6510" spans="1:43">
      <x:c r="A6510" s="114" t="s">
        <x:v>1453</x:v>
      </x:c>
      <x:c r="B6510">
        <x:v>10193</x:v>
      </x:c>
      <x:c r="C6510">
        <x:v>1.66666666666667</x:v>
      </x:c>
      <x:c r="G6510">
        <x:v>2</x:v>
      </x:c>
      <x:c r="I6510" t="s">
        <x:v>102</x:v>
      </x:c>
      <x:c r="K6510" t="s">
        <x:v>117</x:v>
      </x:c>
      <x:c r="M6510">
        <x:v>16</x:v>
      </x:c>
      <x:c r="O6510" t="s">
        <x:v>101</x:v>
      </x:c>
      <x:c r="AL6510" s="81">
        <x:v>10193</x:v>
      </x:c>
      <x:c r="AM6510" s="81" t="str">
        <x:f t="shared" si="347"/>
        <x:v/>
      </x:c>
      <x:c r="AN6510" s="81" t="str">
        <x:f t="shared" si="348"/>
        <x:v/>
      </x:c>
      <x:c r="AO6510" s="81" t="str">
        <x:f t="shared" si="349"/>
        <x:v/>
      </x:c>
      <x:c r="AP6510" s="81" t="str">
        <x:f t="shared" si="350"/>
        <x:v/>
      </x:c>
      <x:c r="AQ6510" s="81" t="str">
        <x:f t="shared" si="351"/>
        <x:v/>
      </x:c>
    </x:row>
    <x:row r="6511" spans="1:43">
      <x:c r="A6511" s="114" t="s">
        <x:v>1454</x:v>
      </x:c>
      <x:c r="B6511">
        <x:v>10193</x:v>
      </x:c>
      <x:c r="C6511">
        <x:v>1.73333333333333</x:v>
      </x:c>
      <x:c r="G6511">
        <x:v>1</x:v>
      </x:c>
      <x:c r="I6511" t="s">
        <x:v>103</x:v>
      </x:c>
      <x:c r="K6511" t="s">
        <x:v>117</x:v>
      </x:c>
      <x:c r="M6511">
        <x:v>16</x:v>
      </x:c>
      <x:c r="O6511" t="s">
        <x:v>101</x:v>
      </x:c>
      <x:c r="AL6511" s="81">
        <x:v>10193</x:v>
      </x:c>
      <x:c r="AM6511" s="81" t="str">
        <x:f t="shared" si="347"/>
        <x:v/>
      </x:c>
      <x:c r="AN6511" s="81" t="str">
        <x:f t="shared" si="348"/>
        <x:v/>
      </x:c>
      <x:c r="AO6511" s="81" t="str">
        <x:f t="shared" si="349"/>
        <x:v/>
      </x:c>
      <x:c r="AP6511" s="81" t="str">
        <x:f t="shared" si="350"/>
        <x:v/>
      </x:c>
      <x:c r="AQ6511" s="81" t="str">
        <x:f t="shared" si="351"/>
        <x:v/>
      </x:c>
    </x:row>
    <x:row r="6512" spans="1:43">
      <x:c r="A6512" s="114" t="s">
        <x:v>1455</x:v>
      </x:c>
      <x:c r="B6512">
        <x:v>10193</x:v>
      </x:c>
      <x:c r="C6512">
        <x:v>1.8</x:v>
      </x:c>
      <x:c r="G6512">
        <x:v>1</x:v>
      </x:c>
      <x:c r="I6512" t="s">
        <x:v>104</x:v>
      </x:c>
      <x:c r="K6512" t="s">
        <x:v>117</x:v>
      </x:c>
      <x:c r="M6512">
        <x:v>16</x:v>
      </x:c>
      <x:c r="O6512" t="s">
        <x:v>101</x:v>
      </x:c>
      <x:c r="AL6512" s="81">
        <x:v>10193</x:v>
      </x:c>
      <x:c r="AM6512" s="81" t="str">
        <x:f t="shared" si="347"/>
        <x:v/>
      </x:c>
      <x:c r="AN6512" s="81" t="str">
        <x:f t="shared" si="348"/>
        <x:v/>
      </x:c>
      <x:c r="AO6512" s="81" t="str">
        <x:f t="shared" si="349"/>
        <x:v/>
      </x:c>
      <x:c r="AP6512" s="81" t="str">
        <x:f t="shared" si="350"/>
        <x:v/>
      </x:c>
      <x:c r="AQ6512" s="81" t="str">
        <x:f t="shared" si="351"/>
        <x:v/>
      </x:c>
    </x:row>
    <x:row r="6513" spans="1:43">
      <x:c r="A6513" s="114" t="s">
        <x:v>1456</x:v>
      </x:c>
      <x:c r="B6513">
        <x:v>10193</x:v>
      </x:c>
      <x:c r="C6513">
        <x:v>1.86666666666667</x:v>
      </x:c>
      <x:c r="G6513">
        <x:v>2</x:v>
      </x:c>
      <x:c r="I6513" t="s">
        <x:v>100</x:v>
      </x:c>
      <x:c r="K6513" t="s">
        <x:v>117</x:v>
      </x:c>
      <x:c r="M6513">
        <x:v>16</x:v>
      </x:c>
      <x:c r="O6513" t="s">
        <x:v>101</x:v>
      </x:c>
      <x:c r="AL6513" s="81">
        <x:v>10193</x:v>
      </x:c>
      <x:c r="AM6513" s="81" t="str">
        <x:f t="shared" si="347"/>
        <x:v/>
      </x:c>
      <x:c r="AN6513" s="81" t="str">
        <x:f t="shared" si="348"/>
        <x:v/>
      </x:c>
      <x:c r="AO6513" s="81" t="str">
        <x:f t="shared" si="349"/>
        <x:v/>
      </x:c>
      <x:c r="AP6513" s="81" t="str">
        <x:f t="shared" si="350"/>
        <x:v/>
      </x:c>
      <x:c r="AQ6513" s="81" t="str">
        <x:f t="shared" si="351"/>
        <x:v/>
      </x:c>
    </x:row>
    <x:row r="6514" spans="1:43">
      <x:c r="A6514" s="114" t="s">
        <x:v>1457</x:v>
      </x:c>
      <x:c r="B6514">
        <x:v>10193</x:v>
      </x:c>
      <x:c r="C6514">
        <x:v>1.93333333333333</x:v>
      </x:c>
      <x:c r="G6514">
        <x:v>1</x:v>
      </x:c>
      <x:c r="I6514" t="s">
        <x:v>102</x:v>
      </x:c>
      <x:c r="K6514" t="s">
        <x:v>117</x:v>
      </x:c>
      <x:c r="M6514">
        <x:v>16</x:v>
      </x:c>
      <x:c r="O6514" t="s">
        <x:v>101</x:v>
      </x:c>
      <x:c r="AL6514" s="81">
        <x:v>10193</x:v>
      </x:c>
      <x:c r="AM6514" s="81" t="str">
        <x:f t="shared" si="347"/>
        <x:v/>
      </x:c>
      <x:c r="AN6514" s="81" t="str">
        <x:f t="shared" si="348"/>
        <x:v/>
      </x:c>
      <x:c r="AO6514" s="81" t="str">
        <x:f t="shared" si="349"/>
        <x:v/>
      </x:c>
      <x:c r="AP6514" s="81" t="str">
        <x:f t="shared" si="350"/>
        <x:v/>
      </x:c>
      <x:c r="AQ6514" s="81" t="str">
        <x:f t="shared" si="351"/>
        <x:v/>
      </x:c>
    </x:row>
    <x:row r="6515" spans="1:43">
      <x:c r="A6515" s="114" t="s">
        <x:v>1458</x:v>
      </x:c>
      <x:c r="B6515">
        <x:v>10193</x:v>
      </x:c>
      <x:c r="C6515">
        <x:v>2</x:v>
      </x:c>
      <x:c r="G6515">
        <x:v>1</x:v>
      </x:c>
      <x:c r="I6515" t="s">
        <x:v>103</x:v>
      </x:c>
      <x:c r="K6515" t="s">
        <x:v>117</x:v>
      </x:c>
      <x:c r="M6515">
        <x:v>16</x:v>
      </x:c>
      <x:c r="O6515" t="s">
        <x:v>101</x:v>
      </x:c>
      <x:c r="AL6515" s="81">
        <x:v>10193</x:v>
      </x:c>
      <x:c r="AM6515" s="81" t="str">
        <x:f t="shared" si="347"/>
        <x:v/>
      </x:c>
      <x:c r="AN6515" s="81" t="str">
        <x:f t="shared" si="348"/>
        <x:v/>
      </x:c>
      <x:c r="AO6515" s="81" t="str">
        <x:f t="shared" si="349"/>
        <x:v/>
      </x:c>
      <x:c r="AP6515" s="81" t="str">
        <x:f t="shared" si="350"/>
        <x:v/>
      </x:c>
      <x:c r="AQ6515" s="81" t="str">
        <x:f t="shared" si="351"/>
        <x:v/>
      </x:c>
    </x:row>
    <x:row r="6516" spans="1:43">
      <x:c r="A6516" s="114" t="s">
        <x:v>1459</x:v>
      </x:c>
      <x:c r="B6516">
        <x:v>10193</x:v>
      </x:c>
      <x:c r="C6516">
        <x:v>2.5</x:v>
      </x:c>
      <x:c r="G6516">
        <x:v>3</x:v>
      </x:c>
      <x:c r="I6516" t="s">
        <x:v>104</x:v>
      </x:c>
      <x:c r="K6516" t="s">
        <x:v>119</x:v>
      </x:c>
      <x:c r="M6516">
        <x:v>16</x:v>
      </x:c>
      <x:c r="O6516" t="s">
        <x:v>101</x:v>
      </x:c>
      <x:c r="AG6516" s="80">
        <x:v>1</x:v>
      </x:c>
      <x:c r="AL6516" s="81">
        <x:v>10193</x:v>
      </x:c>
      <x:c r="AM6516" s="81" t="str">
        <x:f t="shared" si="347"/>
        <x:v/>
      </x:c>
      <x:c r="AN6516" s="81" t="str">
        <x:f t="shared" si="348"/>
        <x:v/>
      </x:c>
      <x:c r="AO6516" s="81" t="str">
        <x:f t="shared" si="349"/>
        <x:v/>
      </x:c>
      <x:c r="AP6516" s="81" t="str">
        <x:f t="shared" si="350"/>
        <x:v/>
      </x:c>
      <x:c r="AQ6516" s="81" t="str">
        <x:f t="shared" si="351"/>
        <x:v/>
      </x:c>
    </x:row>
    <x:row r="6517" spans="1:43">
      <x:c r="A6517" s="114" t="s">
        <x:v>1460</x:v>
      </x:c>
      <x:c r="B6517">
        <x:v>10194</x:v>
      </x:c>
      <x:c r="C6517">
        <x:v>0.333333333333333</x:v>
      </x:c>
      <x:c r="G6517">
        <x:v>1</x:v>
      </x:c>
      <x:c r="I6517" t="s">
        <x:v>100</x:v>
      </x:c>
      <x:c r="K6517" t="s">
        <x:v>117</x:v>
      </x:c>
      <x:c r="M6517">
        <x:v>16</x:v>
      </x:c>
      <x:c r="O6517" t="s">
        <x:v>101</x:v>
      </x:c>
      <x:c r="AG6517" s="80">
        <x:v>1</x:v>
      </x:c>
      <x:c r="AL6517" s="81">
        <x:v>10194</x:v>
      </x:c>
      <x:c r="AM6517" s="81" t="str">
        <x:f t="shared" si="347"/>
        <x:v/>
      </x:c>
      <x:c r="AN6517" s="81" t="str">
        <x:f t="shared" si="348"/>
        <x:v/>
      </x:c>
      <x:c r="AO6517" s="81" t="str">
        <x:f t="shared" si="349"/>
        <x:v/>
      </x:c>
      <x:c r="AP6517" s="81" t="str">
        <x:f t="shared" si="350"/>
        <x:v/>
      </x:c>
      <x:c r="AQ6517" s="81" t="str">
        <x:f t="shared" si="351"/>
        <x:v/>
      </x:c>
    </x:row>
    <x:row r="6518" spans="1:43">
      <x:c r="A6518" s="114" t="s">
        <x:v>1461</x:v>
      </x:c>
      <x:c r="B6518">
        <x:v>10194</x:v>
      </x:c>
      <x:c r="C6518">
        <x:v>2.633333333</x:v>
      </x:c>
      <x:c r="G6518">
        <x:v>2</x:v>
      </x:c>
      <x:c r="I6518" t="s">
        <x:v>102</x:v>
      </x:c>
      <x:c r="K6518" t="s">
        <x:v>119</x:v>
      </x:c>
      <x:c r="M6518">
        <x:v>16</x:v>
      </x:c>
      <x:c r="O6518" t="s">
        <x:v>101</x:v>
      </x:c>
      <x:c r="AG6518" s="80">
        <x:v>2</x:v>
      </x:c>
      <x:c r="AL6518" s="81">
        <x:v>10194</x:v>
      </x:c>
      <x:c r="AM6518" s="81" t="str">
        <x:f t="shared" si="347"/>
        <x:v/>
      </x:c>
      <x:c r="AN6518" s="81" t="str">
        <x:f t="shared" si="348"/>
        <x:v/>
      </x:c>
      <x:c r="AO6518" s="81" t="str">
        <x:f t="shared" si="349"/>
        <x:v/>
      </x:c>
      <x:c r="AP6518" s="81" t="str">
        <x:f t="shared" si="350"/>
        <x:v/>
      </x:c>
      <x:c r="AQ6518" s="81" t="str">
        <x:f t="shared" si="351"/>
        <x:v/>
      </x:c>
    </x:row>
    <x:row r="6519" spans="1:43">
      <x:c r="A6519" s="114" t="s">
        <x:v>1462</x:v>
      </x:c>
      <x:c r="B6519">
        <x:v>10195</x:v>
      </x:c>
      <x:c r="C6519">
        <x:v>0.566666666666667</x:v>
      </x:c>
      <x:c r="G6519">
        <x:v>1</x:v>
      </x:c>
      <x:c r="I6519" t="s">
        <x:v>100</x:v>
      </x:c>
      <x:c r="K6519" t="s">
        <x:v>171</x:v>
      </x:c>
      <x:c r="M6519">
        <x:v>1272</x:v>
      </x:c>
      <x:c r="O6519" t="s">
        <x:v>101</x:v>
      </x:c>
      <x:c r="U6519">
        <x:v>1274</x:v>
      </x:c>
      <x:c r="V6519">
        <x:v>0.2</x:v>
      </x:c>
      <x:c r="W6519" t="s">
        <x:v>1463</x:v>
      </x:c>
      <x:c r="X6519">
        <x:v>0</x:v>
      </x:c>
      <x:c r="Y6519">
        <x:v>0</x:v>
      </x:c>
      <x:c r="Z6519" t="s">
        <x:v>115</x:v>
      </x:c>
      <x:c r="AB6519">
        <x:v>0.15</x:v>
      </x:c>
      <x:c r="AD6519" t="s">
        <x:v>163</x:v>
      </x:c>
      <x:c r="AG6519" s="80">
        <x:v>1</x:v>
      </x:c>
      <x:c r="AL6519" s="81">
        <x:v>10195</x:v>
      </x:c>
      <x:c r="AM6519" s="81" t="str">
        <x:f t="shared" si="347"/>
        <x:v/>
      </x:c>
      <x:c r="AN6519" s="81" t="str">
        <x:f t="shared" si="348"/>
        <x:v/>
      </x:c>
      <x:c r="AO6519" s="81" t="str">
        <x:f t="shared" si="349"/>
        <x:v/>
      </x:c>
      <x:c r="AP6519" s="81" t="str">
        <x:f t="shared" si="350"/>
        <x:v/>
      </x:c>
      <x:c r="AQ6519" s="81" t="str">
        <x:f t="shared" si="351"/>
        <x:v/>
      </x:c>
    </x:row>
    <x:row r="6520" spans="1:43">
      <x:c r="A6520" s="114" t="s">
        <x:v>1464</x:v>
      </x:c>
      <x:c r="B6520">
        <x:v>10195</x:v>
      </x:c>
      <x:c r="C6520" s="3">
        <x:v>0.866666666666667</x:v>
      </x:c>
      <x:c r="G6520">
        <x:v>1</x:v>
      </x:c>
      <x:c r="I6520" t="s">
        <x:v>102</x:v>
      </x:c>
      <x:c r="K6520" t="s">
        <x:v>171</x:v>
      </x:c>
      <x:c r="M6520">
        <x:v>1272</x:v>
      </x:c>
      <x:c r="O6520" t="s">
        <x:v>101</x:v>
      </x:c>
      <x:c r="U6520">
        <x:v>1274</x:v>
      </x:c>
      <x:c r="V6520">
        <x:v>0.2</x:v>
      </x:c>
      <x:c r="W6520" t="s">
        <x:v>1463</x:v>
      </x:c>
      <x:c r="X6520">
        <x:v>0</x:v>
      </x:c>
      <x:c r="Y6520">
        <x:v>0</x:v>
      </x:c>
      <x:c r="Z6520" t="s">
        <x:v>115</x:v>
      </x:c>
      <x:c r="AB6520">
        <x:v>0.15</x:v>
      </x:c>
      <x:c r="AD6520" t="s">
        <x:v>163</x:v>
      </x:c>
      <x:c r="AG6520" s="80">
        <x:v>1</x:v>
      </x:c>
      <x:c r="AL6520" s="81">
        <x:v>10195</x:v>
      </x:c>
      <x:c r="AM6520" s="81" t="str">
        <x:f t="shared" si="347"/>
        <x:v/>
      </x:c>
      <x:c r="AN6520" s="81" t="str">
        <x:f t="shared" si="348"/>
        <x:v/>
      </x:c>
      <x:c r="AO6520" s="81" t="str">
        <x:f t="shared" si="349"/>
        <x:v/>
      </x:c>
      <x:c r="AP6520" s="81" t="str">
        <x:f t="shared" si="350"/>
        <x:v/>
      </x:c>
      <x:c r="AQ6520" s="81" t="str">
        <x:f t="shared" si="351"/>
        <x:v/>
      </x:c>
    </x:row>
    <x:row r="6521" spans="1:43">
      <x:c r="A6521" s="114" t="s">
        <x:v>1465</x:v>
      </x:c>
      <x:c r="B6521">
        <x:v>10196</x:v>
      </x:c>
      <x:c r="C6521">
        <x:v>0.85</x:v>
      </x:c>
      <x:c r="G6521">
        <x:v>1</x:v>
      </x:c>
      <x:c r="I6521" t="s">
        <x:v>102</x:v>
      </x:c>
      <x:c r="K6521" t="s">
        <x:v>171</x:v>
      </x:c>
      <x:c r="M6521">
        <x:v>99</x:v>
      </x:c>
      <x:c r="O6521" t="s">
        <x:v>101</x:v>
      </x:c>
      <x:c r="AG6521" s="80">
        <x:v>2</x:v>
      </x:c>
      <x:c r="AL6521" s="81">
        <x:v>10196</x:v>
      </x:c>
      <x:c r="AM6521" s="81" t="str">
        <x:f t="shared" si="347"/>
        <x:v/>
      </x:c>
      <x:c r="AN6521" s="81" t="str">
        <x:f t="shared" si="348"/>
        <x:v/>
      </x:c>
      <x:c r="AO6521" s="81" t="str">
        <x:f t="shared" si="349"/>
        <x:v/>
      </x:c>
      <x:c r="AP6521" s="81" t="str">
        <x:f t="shared" si="350"/>
        <x:v/>
      </x:c>
      <x:c r="AQ6521" s="81" t="str">
        <x:f t="shared" si="351"/>
        <x:v/>
      </x:c>
    </x:row>
    <x:row r="6522" spans="1:43">
      <x:c r="A6522" s="114" t="s">
        <x:v>1466</x:v>
      </x:c>
      <x:c r="B6522">
        <x:v>10196</x:v>
      </x:c>
      <x:c r="C6522">
        <x:v>0.86</x:v>
      </x:c>
      <x:c r="D6522">
        <x:v>1</x:v>
      </x:c>
      <x:c r="H6522">
        <x:v>1</x:v>
      </x:c>
      <x:c r="M6522">
        <x:v>1258</x:v>
      </x:c>
      <x:c r="N6522">
        <x:v>1</x:v>
      </x:c>
      <x:c r="AL6522" s="81" t="s">
        <x:v>1467</x:v>
      </x:c>
      <x:c r="AM6522" s="81" t="str">
        <x:f t="shared" si="347"/>
        <x:v/>
      </x:c>
      <x:c r="AN6522" s="81" t="str">
        <x:f t="shared" si="348"/>
        <x:v/>
      </x:c>
      <x:c r="AO6522" s="81" t="str">
        <x:f t="shared" si="349"/>
        <x:v/>
      </x:c>
      <x:c r="AP6522" s="81" t="str">
        <x:f t="shared" si="350"/>
        <x:v/>
      </x:c>
      <x:c r="AQ6522" s="81" t="str">
        <x:f t="shared" si="351"/>
        <x:v/>
      </x:c>
    </x:row>
    <x:row r="6523" spans="1:43">
      <x:c r="A6523" s="114" t="s">
        <x:v>1468</x:v>
      </x:c>
      <x:c r="B6523">
        <x:v>10197</x:v>
      </x:c>
      <x:c r="C6523">
        <x:v>0.666666666666667</x:v>
      </x:c>
      <x:c r="I6523" t="s">
        <x:v>100</x:v>
      </x:c>
      <x:c r="M6523">
        <x:v>99</x:v>
      </x:c>
      <x:c r="O6523" t="s">
        <x:v>101</x:v>
      </x:c>
      <x:c r="AG6523" s="80">
        <x:v>1</x:v>
      </x:c>
      <x:c r="AL6523" s="81">
        <x:v>10197</x:v>
      </x:c>
      <x:c r="AM6523" s="81" t="str">
        <x:f t="shared" si="347"/>
        <x:v/>
      </x:c>
      <x:c r="AN6523" s="81" t="str">
        <x:f t="shared" si="348"/>
        <x:v/>
      </x:c>
      <x:c r="AO6523" s="81" t="str">
        <x:f t="shared" si="349"/>
        <x:v/>
      </x:c>
      <x:c r="AP6523" s="81" t="str">
        <x:f t="shared" si="350"/>
        <x:v/>
      </x:c>
      <x:c r="AQ6523" s="81" t="str">
        <x:f t="shared" si="351"/>
        <x:v/>
      </x:c>
    </x:row>
    <x:row r="6524" spans="1:43">
      <x:c r="A6524" s="114" t="s">
        <x:v>1469</x:v>
      </x:c>
      <x:c r="B6524">
        <x:v>10197</x:v>
      </x:c>
      <x:c r="C6524">
        <x:v>0.866666666666667</x:v>
      </x:c>
      <x:c r="I6524" t="s">
        <x:v>102</x:v>
      </x:c>
      <x:c r="M6524">
        <x:v>99</x:v>
      </x:c>
      <x:c r="O6524" t="s">
        <x:v>101</x:v>
      </x:c>
      <x:c r="AG6524" s="80">
        <x:v>1</x:v>
      </x:c>
      <x:c r="AL6524" s="81">
        <x:v>10197</x:v>
      </x:c>
      <x:c r="AM6524" s="81" t="str">
        <x:f t="shared" si="347"/>
        <x:v/>
      </x:c>
      <x:c r="AN6524" s="81" t="str">
        <x:f t="shared" si="348"/>
        <x:v/>
      </x:c>
      <x:c r="AO6524" s="81" t="str">
        <x:f t="shared" si="349"/>
        <x:v/>
      </x:c>
      <x:c r="AP6524" s="81" t="str">
        <x:f t="shared" si="350"/>
        <x:v/>
      </x:c>
      <x:c r="AQ6524" s="81" t="str">
        <x:f t="shared" si="351"/>
        <x:v/>
      </x:c>
    </x:row>
    <x:row r="6525" spans="1:43">
      <x:c r="A6525" s="114" t="s">
        <x:v>1470</x:v>
      </x:c>
      <x:c r="B6525">
        <x:v>10198</x:v>
      </x:c>
      <x:c r="C6525">
        <x:v>0.333333333333333</x:v>
      </x:c>
      <x:c r="I6525" t="s">
        <x:v>100</x:v>
      </x:c>
      <x:c r="K6525" t="s">
        <x:v>1132</x:v>
      </x:c>
      <x:c r="M6525">
        <x:v>1211</x:v>
      </x:c>
      <x:c r="O6525" t="s">
        <x:v>101</x:v>
      </x:c>
      <x:c r="U6525">
        <x:v>518</x:v>
      </x:c>
      <x:c r="V6525">
        <x:v>0.2</x:v>
      </x:c>
      <x:c r="W6525" t="s">
        <x:v>1471</x:v>
      </x:c>
      <x:c r="X6525">
        <x:v>1</x:v>
      </x:c>
      <x:c r="Y6525">
        <x:v>0</x:v>
      </x:c>
      <x:c r="Z6525" t="s">
        <x:v>115</x:v>
      </x:c>
      <x:c r="AB6525">
        <x:v>0.18</x:v>
      </x:c>
      <x:c r="AD6525" t="s">
        <x:v>127</x:v>
      </x:c>
      <x:c r="AG6525" s="80">
        <x:v>2</x:v>
      </x:c>
      <x:c r="AL6525" s="81">
        <x:v>10198</x:v>
      </x:c>
      <x:c r="AM6525" s="81" t="str">
        <x:f t="shared" si="347"/>
        <x:v/>
      </x:c>
      <x:c r="AN6525" s="81" t="str">
        <x:f t="shared" si="348"/>
        <x:v/>
      </x:c>
      <x:c r="AO6525" s="81" t="str">
        <x:f t="shared" si="349"/>
        <x:v/>
      </x:c>
      <x:c r="AP6525" s="81" t="str">
        <x:f t="shared" si="350"/>
        <x:v/>
      </x:c>
      <x:c r="AQ6525" s="81" t="str">
        <x:f t="shared" si="351"/>
        <x:v/>
      </x:c>
    </x:row>
    <x:row r="6526" spans="1:43">
      <x:c r="A6526" s="114" t="s">
        <x:v>1472</x:v>
      </x:c>
      <x:c r="B6526">
        <x:v>10198</x:v>
      </x:c>
      <x:c r="C6526">
        <x:v>0.513333333333333</x:v>
      </x:c>
      <x:c r="D6526">
        <x:v>1</x:v>
      </x:c>
      <x:c r="H6526">
        <x:v>1</x:v>
      </x:c>
      <x:c r="M6526">
        <x:v>1210</x:v>
      </x:c>
      <x:c r="N6526">
        <x:v>2</x:v>
      </x:c>
      <x:c r="P6526" t="s">
        <x:v>327</x:v>
      </x:c>
      <x:c r="AL6526" s="81" t="s">
        <x:v>1473</x:v>
      </x:c>
      <x:c r="AM6526" s="81" t="str">
        <x:f t="shared" si="347"/>
        <x:v/>
      </x:c>
      <x:c r="AN6526" s="81" t="str">
        <x:f t="shared" si="348"/>
        <x:v/>
      </x:c>
      <x:c r="AO6526" s="81" t="str">
        <x:f t="shared" si="349"/>
        <x:v/>
      </x:c>
      <x:c r="AP6526" s="81" t="str">
        <x:f t="shared" si="350"/>
        <x:v/>
      </x:c>
      <x:c r="AQ6526" s="81" t="str">
        <x:f t="shared" si="351"/>
        <x:v/>
      </x:c>
    </x:row>
    <x:row r="6527" spans="1:43">
      <x:c r="A6527" s="114" t="s">
        <x:v>1474</x:v>
      </x:c>
      <x:c r="B6527">
        <x:v>10198</x:v>
      </x:c>
      <x:c r="C6527">
        <x:v>1.53333333333333</x:v>
      </x:c>
      <x:c r="I6527" t="s">
        <x:v>102</x:v>
      </x:c>
      <x:c r="K6527" t="s">
        <x:v>1132</x:v>
      </x:c>
      <x:c r="M6527">
        <x:v>1211</x:v>
      </x:c>
      <x:c r="O6527" t="s">
        <x:v>101</x:v>
      </x:c>
      <x:c r="U6527">
        <x:v>518</x:v>
      </x:c>
      <x:c r="V6527">
        <x:v>0.2</x:v>
      </x:c>
      <x:c r="W6527" t="s">
        <x:v>1471</x:v>
      </x:c>
      <x:c r="X6527">
        <x:v>1</x:v>
      </x:c>
      <x:c r="Y6527">
        <x:v>0</x:v>
      </x:c>
      <x:c r="Z6527" t="s">
        <x:v>115</x:v>
      </x:c>
      <x:c r="AB6527">
        <x:v>0.18</x:v>
      </x:c>
      <x:c r="AD6527" t="s">
        <x:v>127</x:v>
      </x:c>
      <x:c r="AG6527" s="80">
        <x:v>2</x:v>
      </x:c>
      <x:c r="AL6527" s="81">
        <x:v>10198</x:v>
      </x:c>
      <x:c r="AM6527" s="81" t="str">
        <x:f t="shared" si="347"/>
        <x:v/>
      </x:c>
      <x:c r="AN6527" s="81" t="str">
        <x:f t="shared" si="348"/>
        <x:v/>
      </x:c>
      <x:c r="AO6527" s="81" t="str">
        <x:f t="shared" si="349"/>
        <x:v/>
      </x:c>
      <x:c r="AP6527" s="81" t="str">
        <x:f t="shared" si="350"/>
        <x:v/>
      </x:c>
      <x:c r="AQ6527" s="81" t="str">
        <x:f t="shared" si="351"/>
        <x:v/>
      </x:c>
    </x:row>
    <x:row r="6528" spans="1:43">
      <x:c r="A6528" s="114" t="s">
        <x:v>1475</x:v>
      </x:c>
      <x:c r="B6528">
        <x:v>10198</x:v>
      </x:c>
      <x:c r="C6528">
        <x:v>1.71333333333333</x:v>
      </x:c>
      <x:c r="D6528">
        <x:v>1</x:v>
      </x:c>
      <x:c r="H6528">
        <x:v>1</x:v>
      </x:c>
      <x:c r="M6528">
        <x:v>1210</x:v>
      </x:c>
      <x:c r="N6528">
        <x:v>2</x:v>
      </x:c>
      <x:c r="P6528" t="s">
        <x:v>327</x:v>
      </x:c>
      <x:c r="AL6528" s="81" t="s">
        <x:v>1473</x:v>
      </x:c>
      <x:c r="AM6528" s="81" t="str">
        <x:f t="shared" si="347"/>
        <x:v/>
      </x:c>
      <x:c r="AN6528" s="81" t="str">
        <x:f t="shared" si="348"/>
        <x:v/>
      </x:c>
      <x:c r="AO6528" s="81" t="str">
        <x:f t="shared" si="349"/>
        <x:v/>
      </x:c>
      <x:c r="AP6528" s="81" t="str">
        <x:f t="shared" si="350"/>
        <x:v/>
      </x:c>
      <x:c r="AQ6528" s="81" t="str">
        <x:f t="shared" si="351"/>
        <x:v/>
      </x:c>
    </x:row>
    <x:row r="6529" spans="1:43">
      <x:c r="A6529" s="114" t="s">
        <x:v>1476</x:v>
      </x:c>
      <x:c r="B6529">
        <x:v>10199</x:v>
      </x:c>
      <x:c r="C6529">
        <x:v>0.666666666666667</x:v>
      </x:c>
      <x:c r="I6529" t="s">
        <x:v>100</x:v>
      </x:c>
      <x:c r="M6529">
        <x:v>99</x:v>
      </x:c>
      <x:c r="O6529" t="s">
        <x:v>101</x:v>
      </x:c>
      <x:c r="AG6529" s="80">
        <x:v>1</x:v>
      </x:c>
      <x:c r="AL6529" s="81">
        <x:v>10199</x:v>
      </x:c>
      <x:c r="AM6529" s="81" t="str">
        <x:f t="shared" si="347"/>
        <x:v/>
      </x:c>
      <x:c r="AN6529" s="81" t="str">
        <x:f t="shared" si="348"/>
        <x:v/>
      </x:c>
      <x:c r="AO6529" s="81" t="str">
        <x:f t="shared" si="349"/>
        <x:v/>
      </x:c>
      <x:c r="AP6529" s="81" t="str">
        <x:f t="shared" si="350"/>
        <x:v/>
      </x:c>
      <x:c r="AQ6529" s="81" t="str">
        <x:f t="shared" si="351"/>
        <x:v/>
      </x:c>
    </x:row>
    <x:row r="6530" spans="1:43">
      <x:c r="A6530" s="114" t="s">
        <x:v>1477</x:v>
      </x:c>
      <x:c r="B6530">
        <x:v>10199</x:v>
      </x:c>
      <x:c r="C6530">
        <x:v>0.866666666666667</x:v>
      </x:c>
      <x:c r="I6530" t="s">
        <x:v>102</x:v>
      </x:c>
      <x:c r="M6530">
        <x:v>99</x:v>
      </x:c>
      <x:c r="O6530" t="s">
        <x:v>101</x:v>
      </x:c>
      <x:c r="AG6530" s="80">
        <x:v>1</x:v>
      </x:c>
      <x:c r="AL6530" s="81">
        <x:v>10199</x:v>
      </x:c>
      <x:c r="AM6530" s="81" t="str">
        <x:f t="shared" si="347"/>
        <x:v/>
      </x:c>
      <x:c r="AN6530" s="81" t="str">
        <x:f t="shared" si="348"/>
        <x:v/>
      </x:c>
      <x:c r="AO6530" s="81" t="str">
        <x:f t="shared" si="349"/>
        <x:v/>
      </x:c>
      <x:c r="AP6530" s="81" t="str">
        <x:f t="shared" si="350"/>
        <x:v/>
      </x:c>
      <x:c r="AQ6530" s="81" t="str">
        <x:f t="shared" si="351"/>
        <x:v/>
      </x:c>
    </x:row>
    <x:row r="6531" spans="1:43">
      <x:c r="A6531" s="114" t="s">
        <x:v>1478</x:v>
      </x:c>
      <x:c r="B6531">
        <x:v>10200</x:v>
      </x:c>
      <x:c r="C6531">
        <x:v>0.866666666666667</x:v>
      </x:c>
      <x:c r="I6531" t="s">
        <x:v>100</x:v>
      </x:c>
      <x:c r="K6531" t="s">
        <x:v>1132</x:v>
      </x:c>
      <x:c r="M6531">
        <x:v>1203</x:v>
      </x:c>
      <x:c r="O6531" t="s">
        <x:v>101</x:v>
      </x:c>
      <x:c r="U6531">
        <x:v>518</x:v>
      </x:c>
      <x:c r="V6531">
        <x:v>0.2</x:v>
      </x:c>
      <x:c r="W6531" t="s">
        <x:v>1479</x:v>
      </x:c>
      <x:c r="X6531">
        <x:v>0</x:v>
      </x:c>
      <x:c r="Y6531">
        <x:v>0</x:v>
      </x:c>
      <x:c r="Z6531" t="s">
        <x:v>115</x:v>
      </x:c>
      <x:c r="AB6531">
        <x:v>0.18</x:v>
      </x:c>
      <x:c r="AD6531" t="s">
        <x:v>134</x:v>
      </x:c>
      <x:c r="AG6531" s="80">
        <x:v>2</x:v>
      </x:c>
      <x:c r="AL6531" s="81">
        <x:v>10200</x:v>
      </x:c>
      <x:c r="AM6531" s="81" t="str">
        <x:f t="shared" si="347"/>
        <x:v/>
      </x:c>
      <x:c r="AN6531" s="81" t="str">
        <x:f t="shared" si="348"/>
        <x:v/>
      </x:c>
      <x:c r="AO6531" s="81" t="str">
        <x:f t="shared" si="349"/>
        <x:v/>
      </x:c>
      <x:c r="AP6531" s="81" t="str">
        <x:f t="shared" si="350"/>
        <x:v/>
      </x:c>
      <x:c r="AQ6531" s="81" t="str">
        <x:f t="shared" si="351"/>
        <x:v/>
      </x:c>
    </x:row>
    <x:row r="6532" spans="1:43">
      <x:c r="A6532" s="114" t="s">
        <x:v>1480</x:v>
      </x:c>
      <x:c r="B6532">
        <x:v>10200</x:v>
      </x:c>
      <x:c r="C6532">
        <x:v>1.04666666666667</x:v>
      </x:c>
      <x:c r="D6532">
        <x:v>1</x:v>
      </x:c>
      <x:c r="H6532">
        <x:v>1</x:v>
      </x:c>
      <x:c r="M6532">
        <x:v>1210</x:v>
      </x:c>
      <x:c r="N6532">
        <x:v>1</x:v>
      </x:c>
      <x:c r="X6532">
        <x:v>0</x:v>
      </x:c>
      <x:c r="AL6532" s="81" t="s">
        <x:v>1481</x:v>
      </x:c>
      <x:c r="AM6532" s="81" t="str">
        <x:f t="shared" si="347"/>
        <x:v/>
      </x:c>
      <x:c r="AN6532" s="81" t="str">
        <x:f t="shared" si="348"/>
        <x:v/>
      </x:c>
      <x:c r="AO6532" s="81" t="str">
        <x:f t="shared" si="349"/>
        <x:v/>
      </x:c>
      <x:c r="AP6532" s="81" t="str">
        <x:f t="shared" si="350"/>
        <x:v/>
      </x:c>
      <x:c r="AQ6532" s="81" t="str">
        <x:f t="shared" si="351"/>
        <x:v/>
      </x:c>
    </x:row>
    <x:row r="6533" spans="1:43">
      <x:c r="A6533" s="114" t="s">
        <x:v>1482</x:v>
      </x:c>
      <x:c r="B6533">
        <x:v>10200</x:v>
      </x:c>
      <x:c r="C6533">
        <x:v>1.46666666666667</x:v>
      </x:c>
      <x:c r="I6533" t="s">
        <x:v>102</x:v>
      </x:c>
      <x:c r="K6533" t="s">
        <x:v>1132</x:v>
      </x:c>
      <x:c r="M6533">
        <x:v>1203</x:v>
      </x:c>
      <x:c r="O6533" t="s">
        <x:v>101</x:v>
      </x:c>
      <x:c r="U6533">
        <x:v>518</x:v>
      </x:c>
      <x:c r="V6533">
        <x:v>0.2</x:v>
      </x:c>
      <x:c r="W6533" t="s">
        <x:v>1479</x:v>
      </x:c>
      <x:c r="X6533">
        <x:v>0</x:v>
      </x:c>
      <x:c r="Y6533">
        <x:v>0</x:v>
      </x:c>
      <x:c r="Z6533" t="s">
        <x:v>115</x:v>
      </x:c>
      <x:c r="AB6533">
        <x:v>0.18</x:v>
      </x:c>
      <x:c r="AD6533" t="s">
        <x:v>134</x:v>
      </x:c>
      <x:c r="AG6533" s="80">
        <x:v>2</x:v>
      </x:c>
      <x:c r="AL6533" s="81">
        <x:v>10200</x:v>
      </x:c>
      <x:c r="AM6533" s="81" t="str">
        <x:f t="shared" si="347"/>
        <x:v/>
      </x:c>
      <x:c r="AN6533" s="81" t="str">
        <x:f t="shared" si="348"/>
        <x:v/>
      </x:c>
      <x:c r="AO6533" s="81" t="str">
        <x:f t="shared" si="349"/>
        <x:v/>
      </x:c>
      <x:c r="AP6533" s="81" t="str">
        <x:f t="shared" si="350"/>
        <x:v/>
      </x:c>
      <x:c r="AQ6533" s="81" t="str">
        <x:f t="shared" si="351"/>
        <x:v/>
      </x:c>
    </x:row>
    <x:row r="6534" spans="1:43">
      <x:c r="A6534" s="114" t="s">
        <x:v>1483</x:v>
      </x:c>
      <x:c r="B6534">
        <x:v>10200</x:v>
      </x:c>
      <x:c r="C6534">
        <x:v>1.64666666666667</x:v>
      </x:c>
      <x:c r="D6534">
        <x:v>1</x:v>
      </x:c>
      <x:c r="H6534">
        <x:v>1</x:v>
      </x:c>
      <x:c r="M6534">
        <x:v>1210</x:v>
      </x:c>
      <x:c r="N6534">
        <x:v>1</x:v>
      </x:c>
      <x:c r="X6534">
        <x:v>0</x:v>
      </x:c>
      <x:c r="AL6534" s="81" t="s">
        <x:v>1481</x:v>
      </x:c>
      <x:c r="AM6534" s="81" t="str">
        <x:f t="shared" si="347"/>
        <x:v/>
      </x:c>
      <x:c r="AN6534" s="81" t="str">
        <x:f t="shared" si="348"/>
        <x:v/>
      </x:c>
      <x:c r="AO6534" s="81" t="str">
        <x:f t="shared" si="349"/>
        <x:v/>
      </x:c>
      <x:c r="AP6534" s="81" t="str">
        <x:f t="shared" si="350"/>
        <x:v/>
      </x:c>
      <x:c r="AQ6534" s="81" t="str">
        <x:f t="shared" si="351"/>
        <x:v/>
      </x:c>
    </x:row>
    <x:row r="6535" spans="1:43">
      <x:c r="A6535" s="114" t="s">
        <x:v>1484</x:v>
      </x:c>
      <x:c r="B6535">
        <x:v>10201</x:v>
      </x:c>
      <x:c r="C6535">
        <x:v>0.5</x:v>
      </x:c>
      <x:c r="I6535" t="s">
        <x:v>100</x:v>
      </x:c>
      <x:c r="K6535" t="s">
        <x:v>133</x:v>
      </x:c>
      <x:c r="M6535">
        <x:v>1205</x:v>
      </x:c>
      <x:c r="O6535" t="s">
        <x:v>101</x:v>
      </x:c>
      <x:c r="AG6535" s="80">
        <x:v>1</x:v>
      </x:c>
      <x:c r="AL6535" s="81">
        <x:v>10201</x:v>
      </x:c>
      <x:c r="AM6535" s="81" t="str">
        <x:f t="shared" si="347"/>
        <x:v/>
      </x:c>
      <x:c r="AN6535" s="81" t="str">
        <x:f t="shared" si="348"/>
        <x:v/>
      </x:c>
      <x:c r="AO6535" s="81" t="str">
        <x:f t="shared" si="349"/>
        <x:v/>
      </x:c>
      <x:c r="AP6535" s="81" t="str">
        <x:f t="shared" si="350"/>
        <x:v/>
      </x:c>
      <x:c r="AQ6535" s="81" t="str">
        <x:f t="shared" si="351"/>
        <x:v/>
      </x:c>
    </x:row>
    <x:row r="6536" spans="1:43">
      <x:c r="A6536" s="114" t="s">
        <x:v>1485</x:v>
      </x:c>
      <x:c r="B6536">
        <x:v>10201</x:v>
      </x:c>
      <x:c r="C6536">
        <x:v>0.866666666666667</x:v>
      </x:c>
      <x:c r="I6536" t="s">
        <x:v>102</x:v>
      </x:c>
      <x:c r="K6536" t="s">
        <x:v>133</x:v>
      </x:c>
      <x:c r="M6536">
        <x:v>1205</x:v>
      </x:c>
      <x:c r="O6536" t="s">
        <x:v>101</x:v>
      </x:c>
      <x:c r="AG6536" s="80">
        <x:v>1</x:v>
      </x:c>
      <x:c r="AL6536" s="81">
        <x:v>10201</x:v>
      </x:c>
      <x:c r="AM6536" s="81" t="str">
        <x:f t="shared" si="347"/>
        <x:v/>
      </x:c>
      <x:c r="AN6536" s="81" t="str">
        <x:f t="shared" si="348"/>
        <x:v/>
      </x:c>
      <x:c r="AO6536" s="81" t="str">
        <x:f t="shared" si="349"/>
        <x:v/>
      </x:c>
      <x:c r="AP6536" s="81" t="str">
        <x:f t="shared" si="350"/>
        <x:v/>
      </x:c>
      <x:c r="AQ6536" s="81" t="str">
        <x:f t="shared" si="351"/>
        <x:v/>
      </x:c>
    </x:row>
    <x:row r="6537" spans="1:43">
      <x:c r="A6537" s="114" t="s">
        <x:v>1486</x:v>
      </x:c>
      <x:c r="B6537">
        <x:v>10202</x:v>
      </x:c>
      <x:c r="C6537">
        <x:v>0.6</x:v>
      </x:c>
      <x:c r="I6537" t="s">
        <x:v>100</x:v>
      </x:c>
      <x:c r="M6537">
        <x:v>1254</x:v>
      </x:c>
      <x:c r="O6537" t="s">
        <x:v>101</x:v>
      </x:c>
      <x:c r="AG6537" s="80">
        <x:v>1</x:v>
      </x:c>
      <x:c r="AL6537" s="81">
        <x:v>10202</x:v>
      </x:c>
      <x:c r="AM6537" s="81" t="str">
        <x:f t="shared" si="347"/>
        <x:v/>
      </x:c>
      <x:c r="AN6537" s="81" t="str">
        <x:f t="shared" si="348"/>
        <x:v/>
      </x:c>
      <x:c r="AO6537" s="81" t="str">
        <x:f t="shared" si="349"/>
        <x:v/>
      </x:c>
      <x:c r="AP6537" s="81" t="str">
        <x:f t="shared" si="350"/>
        <x:v/>
      </x:c>
      <x:c r="AQ6537" s="81" t="str">
        <x:f t="shared" si="351"/>
        <x:v/>
      </x:c>
    </x:row>
    <x:row r="6538" spans="1:43">
      <x:c r="A6538" s="114" t="s">
        <x:v>1487</x:v>
      </x:c>
      <x:c r="B6538">
        <x:v>10202</x:v>
      </x:c>
      <x:c r="C6538">
        <x:v>0.9</x:v>
      </x:c>
      <x:c r="I6538" t="s">
        <x:v>102</x:v>
      </x:c>
      <x:c r="M6538">
        <x:v>1254</x:v>
      </x:c>
      <x:c r="O6538" t="s">
        <x:v>101</x:v>
      </x:c>
      <x:c r="AG6538" s="80">
        <x:v>1</x:v>
      </x:c>
      <x:c r="AL6538" s="81">
        <x:v>10202</x:v>
      </x:c>
      <x:c r="AM6538" s="81" t="str">
        <x:f t="shared" si="347"/>
        <x:v/>
      </x:c>
      <x:c r="AN6538" s="81" t="str">
        <x:f t="shared" si="348"/>
        <x:v/>
      </x:c>
      <x:c r="AO6538" s="81" t="str">
        <x:f t="shared" si="349"/>
        <x:v/>
      </x:c>
      <x:c r="AP6538" s="81" t="str">
        <x:f t="shared" si="350"/>
        <x:v/>
      </x:c>
      <x:c r="AQ6538" s="81" t="str">
        <x:f t="shared" si="351"/>
        <x:v/>
      </x:c>
    </x:row>
    <x:row r="6539" spans="1:43">
      <x:c r="A6539" s="114" t="s">
        <x:v>1488</x:v>
      </x:c>
      <x:c r="B6539">
        <x:v>10203</x:v>
      </x:c>
      <x:c r="C6539">
        <x:v>2.46666666666667</x:v>
      </x:c>
      <x:c r="E6539">
        <x:v>1</x:v>
      </x:c>
      <x:c r="AL6539" s="81">
        <x:v>10203</x:v>
      </x:c>
      <x:c r="AM6539" s="81" t="str">
        <x:f t="shared" si="347"/>
        <x:v/>
      </x:c>
      <x:c r="AN6539" s="81" t="str">
        <x:f t="shared" si="348"/>
        <x:v/>
      </x:c>
      <x:c r="AO6539" s="81" t="str">
        <x:f t="shared" si="349"/>
        <x:v/>
      </x:c>
      <x:c r="AP6539" s="81" t="str">
        <x:f t="shared" si="350"/>
        <x:v/>
      </x:c>
      <x:c r="AQ6539" s="81" t="str">
        <x:f t="shared" si="351"/>
        <x:v/>
      </x:c>
    </x:row>
    <x:row r="6540" spans="1:43">
      <x:c r="A6540" s="114" t="s">
        <x:v>1489</x:v>
      </x:c>
      <x:c r="B6540">
        <x:v>10204</x:v>
      </x:c>
      <x:c r="C6540">
        <x:v>0.666666666666667</x:v>
      </x:c>
      <x:c r="I6540" t="s">
        <x:v>103</x:v>
      </x:c>
      <x:c r="M6540">
        <x:v>1254</x:v>
      </x:c>
      <x:c r="O6540" t="s">
        <x:v>101</x:v>
      </x:c>
      <x:c r="AG6540" s="80">
        <x:v>1</x:v>
      </x:c>
      <x:c r="AL6540" s="81">
        <x:v>10204</x:v>
      </x:c>
      <x:c r="AM6540" s="81" t="str">
        <x:f t="shared" si="347"/>
        <x:v/>
      </x:c>
      <x:c r="AN6540" s="81" t="str">
        <x:f t="shared" si="348"/>
        <x:v/>
      </x:c>
      <x:c r="AO6540" s="81" t="str">
        <x:f t="shared" si="349"/>
        <x:v/>
      </x:c>
      <x:c r="AP6540" s="81" t="str">
        <x:f t="shared" si="350"/>
        <x:v/>
      </x:c>
      <x:c r="AQ6540" s="81" t="str">
        <x:f t="shared" si="351"/>
        <x:v/>
      </x:c>
    </x:row>
    <x:row r="6541" spans="1:43">
      <x:c r="A6541" s="114" t="s">
        <x:v>1490</x:v>
      </x:c>
      <x:c r="B6541">
        <x:v>10204</x:v>
      </x:c>
      <x:c r="C6541">
        <x:v>0.933333333333333</x:v>
      </x:c>
      <x:c r="I6541" t="s">
        <x:v>104</x:v>
      </x:c>
      <x:c r="M6541">
        <x:v>1254</x:v>
      </x:c>
      <x:c r="O6541" t="s">
        <x:v>101</x:v>
      </x:c>
      <x:c r="AG6541" s="80">
        <x:v>1</x:v>
      </x:c>
      <x:c r="AL6541" s="81">
        <x:v>10204</x:v>
      </x:c>
      <x:c r="AM6541" s="81" t="str">
        <x:f t="shared" si="347"/>
        <x:v/>
      </x:c>
      <x:c r="AN6541" s="81" t="str">
        <x:f t="shared" si="348"/>
        <x:v/>
      </x:c>
      <x:c r="AO6541" s="81" t="str">
        <x:f t="shared" si="349"/>
        <x:v/>
      </x:c>
      <x:c r="AP6541" s="81" t="str">
        <x:f t="shared" si="350"/>
        <x:v/>
      </x:c>
      <x:c r="AQ6541" s="81" t="str">
        <x:f t="shared" si="351"/>
        <x:v/>
      </x:c>
    </x:row>
    <x:row r="6542" spans="1:43">
      <x:c r="A6542" s="114" t="s">
        <x:v>1491</x:v>
      </x:c>
      <x:c r="B6542">
        <x:v>10204</x:v>
      </x:c>
      <x:c r="C6542">
        <x:v>1.56666666666667</x:v>
      </x:c>
      <x:c r="I6542" t="s">
        <x:v>100</x:v>
      </x:c>
      <x:c r="M6542">
        <x:v>1254</x:v>
      </x:c>
      <x:c r="O6542" t="s">
        <x:v>101</x:v>
      </x:c>
      <x:c r="AG6542" s="80">
        <x:v>1</x:v>
      </x:c>
      <x:c r="AL6542" s="81">
        <x:v>10204</x:v>
      </x:c>
      <x:c r="AM6542" s="81" t="str">
        <x:f t="shared" si="347"/>
        <x:v/>
      </x:c>
      <x:c r="AN6542" s="81" t="str">
        <x:f t="shared" si="348"/>
        <x:v/>
      </x:c>
      <x:c r="AO6542" s="81" t="str">
        <x:f t="shared" si="349"/>
        <x:v/>
      </x:c>
      <x:c r="AP6542" s="81" t="str">
        <x:f t="shared" si="350"/>
        <x:v/>
      </x:c>
      <x:c r="AQ6542" s="81" t="str">
        <x:f t="shared" si="351"/>
        <x:v/>
      </x:c>
    </x:row>
    <x:row r="6543" spans="1:43">
      <x:c r="A6543" s="114" t="s">
        <x:v>1492</x:v>
      </x:c>
      <x:c r="B6543">
        <x:v>10205</x:v>
      </x:c>
      <x:c r="C6543">
        <x:v>0.566666666666667</x:v>
      </x:c>
      <x:c r="I6543" t="s">
        <x:v>104</x:v>
      </x:c>
      <x:c r="K6543" t="s">
        <x:v>171</x:v>
      </x:c>
      <x:c r="M6543">
        <x:v>970</x:v>
      </x:c>
      <x:c r="O6543" t="s">
        <x:v>101</x:v>
      </x:c>
      <x:c r="AG6543" s="80">
        <x:v>2</x:v>
      </x:c>
      <x:c r="AL6543" s="81">
        <x:v>10205</x:v>
      </x:c>
      <x:c r="AM6543" s="81" t="str">
        <x:f t="shared" si="347"/>
        <x:v/>
      </x:c>
      <x:c r="AN6543" s="81" t="str">
        <x:f t="shared" si="348"/>
        <x:v/>
      </x:c>
      <x:c r="AO6543" s="81" t="str">
        <x:f t="shared" si="349"/>
        <x:v/>
      </x:c>
      <x:c r="AP6543" s="81" t="str">
        <x:f t="shared" si="350"/>
        <x:v/>
      </x:c>
      <x:c r="AQ6543" s="81" t="str">
        <x:f t="shared" si="351"/>
        <x:v/>
      </x:c>
    </x:row>
    <x:row r="6544" spans="1:43">
      <x:c r="A6544" s="114" t="s">
        <x:v>1493</x:v>
      </x:c>
      <x:c r="B6544">
        <x:v>10205</x:v>
      </x:c>
      <x:c r="C6544">
        <x:v>0.8</x:v>
      </x:c>
      <x:c r="I6544" t="s">
        <x:v>103</x:v>
      </x:c>
      <x:c r="K6544" t="s">
        <x:v>171</x:v>
      </x:c>
      <x:c r="M6544">
        <x:v>970</x:v>
      </x:c>
      <x:c r="O6544" t="s">
        <x:v>101</x:v>
      </x:c>
      <x:c r="AG6544" s="80">
        <x:v>2</x:v>
      </x:c>
      <x:c r="AL6544" s="81">
        <x:v>10205</x:v>
      </x:c>
      <x:c r="AM6544" s="81" t="str">
        <x:f t="shared" si="347"/>
        <x:v/>
      </x:c>
      <x:c r="AN6544" s="81" t="str">
        <x:f t="shared" si="348"/>
        <x:v/>
      </x:c>
      <x:c r="AO6544" s="81" t="str">
        <x:f t="shared" si="349"/>
        <x:v/>
      </x:c>
      <x:c r="AP6544" s="81" t="str">
        <x:f t="shared" si="350"/>
        <x:v/>
      </x:c>
      <x:c r="AQ6544" s="81" t="str">
        <x:f t="shared" si="351"/>
        <x:v/>
      </x:c>
    </x:row>
    <x:row r="6545" spans="1:43">
      <x:c r="A6545" s="114" t="s">
        <x:v>1494</x:v>
      </x:c>
      <x:c r="B6545">
        <x:v>10205</x:v>
      </x:c>
      <x:c r="C6545">
        <x:v>1.36666666666667</x:v>
      </x:c>
      <x:c r="I6545" t="s">
        <x:v>102</x:v>
      </x:c>
      <x:c r="K6545" t="s">
        <x:v>171</x:v>
      </x:c>
      <x:c r="M6545">
        <x:v>970</x:v>
      </x:c>
      <x:c r="O6545" t="s">
        <x:v>101</x:v>
      </x:c>
      <x:c r="AG6545" s="80">
        <x:v>2</x:v>
      </x:c>
      <x:c r="AL6545" s="81">
        <x:v>10205</x:v>
      </x:c>
      <x:c r="AM6545" s="81" t="str">
        <x:f t="shared" si="347"/>
        <x:v/>
      </x:c>
      <x:c r="AN6545" s="81" t="str">
        <x:f t="shared" si="348"/>
        <x:v/>
      </x:c>
      <x:c r="AO6545" s="81" t="str">
        <x:f t="shared" si="349"/>
        <x:v/>
      </x:c>
      <x:c r="AP6545" s="81" t="str">
        <x:f t="shared" si="350"/>
        <x:v/>
      </x:c>
      <x:c r="AQ6545" s="81" t="str">
        <x:f t="shared" si="351"/>
        <x:v/>
      </x:c>
    </x:row>
    <x:row r="6546" spans="1:43">
      <x:c r="A6546" s="114" t="s">
        <x:v>1495</x:v>
      </x:c>
      <x:c r="B6546">
        <x:v>10206</x:v>
      </x:c>
      <x:c r="C6546">
        <x:v>0.8</x:v>
      </x:c>
      <x:c r="I6546" t="s">
        <x:v>100</x:v>
      </x:c>
      <x:c r="K6546" t="s">
        <x:v>1496</x:v>
      </x:c>
      <x:c r="M6546">
        <x:v>1289</x:v>
      </x:c>
      <x:c r="O6546" t="s">
        <x:v>101</x:v>
      </x:c>
      <x:c r="AG6546" s="80">
        <x:v>1</x:v>
      </x:c>
      <x:c r="AL6546" s="81">
        <x:v>10206</x:v>
      </x:c>
      <x:c r="AM6546" s="81" t="str">
        <x:f t="shared" si="347"/>
        <x:v/>
      </x:c>
      <x:c r="AN6546" s="81" t="str">
        <x:f t="shared" si="348"/>
        <x:v/>
      </x:c>
      <x:c r="AO6546" s="81" t="str">
        <x:f t="shared" si="349"/>
        <x:v/>
      </x:c>
      <x:c r="AP6546" s="81" t="str">
        <x:f t="shared" si="350"/>
        <x:v/>
      </x:c>
      <x:c r="AQ6546" s="81" t="str">
        <x:f t="shared" si="351"/>
        <x:v/>
      </x:c>
    </x:row>
    <x:row r="6547" spans="1:43">
      <x:c r="A6547" s="114" t="s">
        <x:v>1497</x:v>
      </x:c>
      <x:c r="B6547">
        <x:v>10207</x:v>
      </x:c>
      <x:c r="C6547">
        <x:v>0.666666666666667</x:v>
      </x:c>
      <x:c r="I6547" t="s">
        <x:v>103</x:v>
      </x:c>
      <x:c r="K6547" t="s">
        <x:v>171</x:v>
      </x:c>
      <x:c r="M6547">
        <x:v>970</x:v>
      </x:c>
      <x:c r="O6547" t="s">
        <x:v>101</x:v>
      </x:c>
      <x:c r="AG6547" s="80">
        <x:v>2</x:v>
      </x:c>
      <x:c r="AL6547" s="81">
        <x:v>10207</x:v>
      </x:c>
      <x:c r="AM6547" s="81" t="str">
        <x:f t="shared" si="347"/>
        <x:v/>
      </x:c>
      <x:c r="AN6547" s="81" t="str">
        <x:f t="shared" si="348"/>
        <x:v/>
      </x:c>
      <x:c r="AO6547" s="81" t="str">
        <x:f t="shared" si="349"/>
        <x:v/>
      </x:c>
      <x:c r="AP6547" s="81" t="str">
        <x:f t="shared" si="350"/>
        <x:v/>
      </x:c>
      <x:c r="AQ6547" s="81" t="str">
        <x:f t="shared" si="351"/>
        <x:v/>
      </x:c>
    </x:row>
    <x:row r="6548" spans="1:43">
      <x:c r="A6548" s="114" t="s">
        <x:v>1498</x:v>
      </x:c>
      <x:c r="B6548">
        <x:v>10207</x:v>
      </x:c>
      <x:c r="C6548">
        <x:v>1.53333333333333</x:v>
      </x:c>
      <x:c r="I6548" t="s">
        <x:v>102</x:v>
      </x:c>
      <x:c r="K6548" t="s">
        <x:v>171</x:v>
      </x:c>
      <x:c r="M6548">
        <x:v>970</x:v>
      </x:c>
      <x:c r="O6548" t="s">
        <x:v>101</x:v>
      </x:c>
      <x:c r="AG6548" s="80">
        <x:v>2</x:v>
      </x:c>
      <x:c r="AL6548" s="81">
        <x:v>10207</x:v>
      </x:c>
      <x:c r="AM6548" s="81" t="str">
        <x:f t="shared" si="347"/>
        <x:v/>
      </x:c>
      <x:c r="AN6548" s="81" t="str">
        <x:f t="shared" si="348"/>
        <x:v/>
      </x:c>
      <x:c r="AO6548" s="81" t="str">
        <x:f t="shared" si="349"/>
        <x:v/>
      </x:c>
      <x:c r="AP6548" s="81" t="str">
        <x:f t="shared" si="350"/>
        <x:v/>
      </x:c>
      <x:c r="AQ6548" s="81" t="str">
        <x:f t="shared" si="351"/>
        <x:v/>
      </x:c>
    </x:row>
    <x:row r="6549" spans="1:43">
      <x:c r="A6549" s="114" t="s">
        <x:v>1499</x:v>
      </x:c>
      <x:c r="B6549">
        <x:v>10208</x:v>
      </x:c>
      <x:c r="C6549">
        <x:v>0.5</x:v>
      </x:c>
      <x:c r="I6549" t="s">
        <x:v>104</x:v>
      </x:c>
      <x:c r="K6549" t="s">
        <x:v>122</x:v>
      </x:c>
      <x:c r="AG6549" s="80">
        <x:v>1</x:v>
      </x:c>
      <x:c r="AL6549" s="81">
        <x:v>10208</x:v>
      </x:c>
      <x:c r="AM6549" s="81" t="str">
        <x:f t="shared" si="347"/>
        <x:v/>
      </x:c>
      <x:c r="AN6549" s="81" t="str">
        <x:f t="shared" si="348"/>
        <x:v/>
      </x:c>
      <x:c r="AO6549" s="81" t="str">
        <x:f t="shared" si="349"/>
        <x:v/>
      </x:c>
      <x:c r="AP6549" s="81" t="str">
        <x:f t="shared" si="350"/>
        <x:v/>
      </x:c>
      <x:c r="AQ6549" s="81" t="str">
        <x:f t="shared" si="351"/>
        <x:v/>
      </x:c>
    </x:row>
    <x:row r="6550" spans="1:43">
      <x:c r="A6550" s="114" t="s">
        <x:v>1500</x:v>
      </x:c>
      <x:c r="B6550">
        <x:v>10209</x:v>
      </x:c>
      <x:c r="C6550">
        <x:v>2.66666666666667</x:v>
      </x:c>
      <x:c r="I6550" t="s">
        <x:v>100</x:v>
      </x:c>
      <x:c r="K6550" t="s">
        <x:v>1496</x:v>
      </x:c>
      <x:c r="M6550">
        <x:v>1289</x:v>
      </x:c>
      <x:c r="O6550" t="s">
        <x:v>101</x:v>
      </x:c>
      <x:c r="AL6550" s="81">
        <x:v>10209</x:v>
      </x:c>
      <x:c r="AM6550" s="81" t="str">
        <x:f t="shared" si="347"/>
        <x:v/>
      </x:c>
      <x:c r="AN6550" s="81" t="str">
        <x:f t="shared" si="348"/>
        <x:v/>
      </x:c>
      <x:c r="AO6550" s="81" t="str">
        <x:f t="shared" si="349"/>
        <x:v/>
      </x:c>
      <x:c r="AP6550" s="81" t="str">
        <x:f t="shared" si="350"/>
        <x:v/>
      </x:c>
      <x:c r="AQ6550" s="81" t="str">
        <x:f t="shared" si="351"/>
        <x:v/>
      </x:c>
    </x:row>
    <x:row r="6551" spans="1:43">
      <x:c r="A6551" s="114" t="s">
        <x:v>1501</x:v>
      </x:c>
      <x:c r="B6551">
        <x:v>10209</x:v>
      </x:c>
      <x:c r="C6551">
        <x:v>3.1</x:v>
      </x:c>
      <x:c r="I6551" t="s">
        <x:v>102</x:v>
      </x:c>
      <x:c r="K6551" t="s">
        <x:v>1496</x:v>
      </x:c>
      <x:c r="M6551">
        <x:v>1289</x:v>
      </x:c>
      <x:c r="O6551" t="s">
        <x:v>101</x:v>
      </x:c>
      <x:c r="AL6551" s="81">
        <x:v>10209</x:v>
      </x:c>
      <x:c r="AM6551" s="81" t="str">
        <x:f t="shared" si="347"/>
        <x:v/>
      </x:c>
      <x:c r="AN6551" s="81" t="str">
        <x:f t="shared" si="348"/>
        <x:v/>
      </x:c>
      <x:c r="AO6551" s="81" t="str">
        <x:f t="shared" si="349"/>
        <x:v/>
      </x:c>
      <x:c r="AP6551" s="81" t="str">
        <x:f t="shared" si="350"/>
        <x:v/>
      </x:c>
      <x:c r="AQ6551" s="81" t="str">
        <x:f t="shared" si="351"/>
        <x:v/>
      </x:c>
    </x:row>
    <x:row r="6552" spans="1:43">
      <x:c r="A6552" s="114" t="s">
        <x:v>1502</x:v>
      </x:c>
      <x:c r="B6552">
        <x:v>10209</x:v>
      </x:c>
      <x:c r="C6552">
        <x:v>3.53333333333333</x:v>
      </x:c>
      <x:c r="I6552" t="s">
        <x:v>103</x:v>
      </x:c>
      <x:c r="K6552" t="s">
        <x:v>1496</x:v>
      </x:c>
      <x:c r="M6552">
        <x:v>1289</x:v>
      </x:c>
      <x:c r="O6552" t="s">
        <x:v>101</x:v>
      </x:c>
      <x:c r="AL6552" s="81">
        <x:v>10209</x:v>
      </x:c>
      <x:c r="AM6552" s="81" t="str">
        <x:f t="shared" si="347"/>
        <x:v/>
      </x:c>
      <x:c r="AN6552" s="81" t="str">
        <x:f t="shared" si="348"/>
        <x:v/>
      </x:c>
      <x:c r="AO6552" s="81" t="str">
        <x:f t="shared" si="349"/>
        <x:v/>
      </x:c>
      <x:c r="AP6552" s="81" t="str">
        <x:f t="shared" si="350"/>
        <x:v/>
      </x:c>
      <x:c r="AQ6552" s="81" t="str">
        <x:f t="shared" si="351"/>
        <x:v/>
      </x:c>
    </x:row>
    <x:row r="6553" spans="1:43">
      <x:c r="A6553" s="114" t="s">
        <x:v>1503</x:v>
      </x:c>
      <x:c r="B6553">
        <x:v>10209</x:v>
      </x:c>
      <x:c r="C6553">
        <x:v>3.9</x:v>
      </x:c>
      <x:c r="E6553">
        <x:v>1</x:v>
      </x:c>
      <x:c r="I6553" t="s">
        <x:v>104</x:v>
      </x:c>
      <x:c r="K6553" t="s">
        <x:v>1496</x:v>
      </x:c>
      <x:c r="M6553">
        <x:v>1289</x:v>
      </x:c>
      <x:c r="O6553" t="s">
        <x:v>101</x:v>
      </x:c>
      <x:c r="AL6553" s="81">
        <x:v>10209</x:v>
      </x:c>
      <x:c r="AM6553" s="81" t="str">
        <x:f t="shared" si="347"/>
        <x:v/>
      </x:c>
      <x:c r="AN6553" s="81" t="str">
        <x:f t="shared" si="348"/>
        <x:v/>
      </x:c>
      <x:c r="AO6553" s="81" t="str">
        <x:f t="shared" si="349"/>
        <x:v/>
      </x:c>
      <x:c r="AP6553" s="81" t="str">
        <x:f t="shared" si="350"/>
        <x:v/>
      </x:c>
      <x:c r="AQ6553" s="81" t="str">
        <x:f t="shared" si="351"/>
        <x:v/>
      </x:c>
    </x:row>
    <x:row r="6554" spans="1:43">
      <x:c r="A6554" s="114" t="s">
        <x:v>1504</x:v>
      </x:c>
      <x:c r="B6554">
        <x:v>10210</x:v>
      </x:c>
      <x:c r="C6554">
        <x:v>2.66666666666667</x:v>
      </x:c>
      <x:c r="I6554" t="s">
        <x:v>110</x:v>
      </x:c>
      <x:c r="J6554">
        <x:v>0.2</x:v>
      </x:c>
      <x:c r="K6554" t="s">
        <x:v>216</x:v>
      </x:c>
      <x:c r="M6554">
        <x:v>970</x:v>
      </x:c>
      <x:c r="O6554" t="s">
        <x:v>101</x:v>
      </x:c>
      <x:c r="AG6554" s="80">
        <x:v>1</x:v>
      </x:c>
      <x:c r="AL6554" s="81">
        <x:v>10210</x:v>
      </x:c>
      <x:c r="AM6554" s="81" t="str">
        <x:f t="shared" si="347"/>
        <x:v/>
      </x:c>
      <x:c r="AN6554" s="81" t="str">
        <x:f t="shared" si="348"/>
        <x:v/>
      </x:c>
      <x:c r="AO6554" s="81" t="str">
        <x:f t="shared" si="349"/>
        <x:v/>
      </x:c>
      <x:c r="AP6554" s="81" t="str">
        <x:f t="shared" si="350"/>
        <x:v/>
      </x:c>
      <x:c r="AQ6554" s="81" t="str">
        <x:f t="shared" si="351"/>
        <x:v/>
      </x:c>
    </x:row>
    <x:row r="6555" spans="1:43">
      <x:c r="A6555" s="114" t="s">
        <x:v>1505</x:v>
      </x:c>
      <x:c r="B6555">
        <x:v>10211</x:v>
      </x:c>
      <x:c r="C6555">
        <x:v>0.5</x:v>
      </x:c>
      <x:c r="E6555">
        <x:v>1</x:v>
      </x:c>
      <x:c r="AL6555" s="81">
        <x:v>10211</x:v>
      </x:c>
      <x:c r="AM6555" s="81" t="str">
        <x:f t="shared" si="347"/>
        <x:v/>
      </x:c>
      <x:c r="AN6555" s="81" t="str">
        <x:f t="shared" si="348"/>
        <x:v/>
      </x:c>
      <x:c r="AO6555" s="81" t="str">
        <x:f t="shared" si="349"/>
        <x:v/>
      </x:c>
      <x:c r="AP6555" s="81" t="str">
        <x:f t="shared" si="350"/>
        <x:v/>
      </x:c>
      <x:c r="AQ6555" s="81" t="str">
        <x:f t="shared" si="351"/>
        <x:v/>
      </x:c>
    </x:row>
    <x:row r="6556" spans="1:43">
      <x:c r="A6556" s="114" t="s">
        <x:v>1506</x:v>
      </x:c>
      <x:c r="B6556">
        <x:v>10212</x:v>
      </x:c>
      <x:c r="C6556">
        <x:v>4</x:v>
      </x:c>
      <x:c r="I6556" t="s">
        <x:v>110</x:v>
      </x:c>
      <x:c r="K6556" t="s">
        <x:v>286</x:v>
      </x:c>
      <x:c r="M6556">
        <x:v>970</x:v>
      </x:c>
      <x:c r="O6556" t="s">
        <x:v>101</x:v>
      </x:c>
      <x:c r="AL6556" s="81">
        <x:v>10212</x:v>
      </x:c>
      <x:c r="AM6556" s="81" t="str">
        <x:f t="shared" si="347"/>
        <x:v/>
      </x:c>
      <x:c r="AN6556" s="81" t="str">
        <x:f t="shared" si="348"/>
        <x:v/>
      </x:c>
      <x:c r="AO6556" s="81" t="str">
        <x:f t="shared" si="349"/>
        <x:v/>
      </x:c>
      <x:c r="AP6556" s="81" t="str">
        <x:f t="shared" si="350"/>
        <x:v/>
      </x:c>
      <x:c r="AQ6556" s="81" t="str">
        <x:f t="shared" si="351"/>
        <x:v/>
      </x:c>
    </x:row>
    <x:row r="6557" spans="1:43">
      <x:c r="A6557" s="114" t="s">
        <x:v>1507</x:v>
      </x:c>
      <x:c r="B6557">
        <x:v>10212</x:v>
      </x:c>
      <x:c r="C6557">
        <x:v>5.46666666666667</x:v>
      </x:c>
      <x:c r="I6557" t="s">
        <x:v>110</x:v>
      </x:c>
      <x:c r="J6557">
        <x:v>0.4</x:v>
      </x:c>
      <x:c r="M6557">
        <x:v>970</x:v>
      </x:c>
      <x:c r="O6557" t="s">
        <x:v>101</x:v>
      </x:c>
      <x:c r="AL6557" s="81">
        <x:v>10212</x:v>
      </x:c>
      <x:c r="AM6557" s="81" t="str">
        <x:f t="shared" si="347"/>
        <x:v/>
      </x:c>
      <x:c r="AN6557" s="81" t="str">
        <x:f t="shared" si="348"/>
        <x:v/>
      </x:c>
      <x:c r="AO6557" s="81" t="str">
        <x:f t="shared" si="349"/>
        <x:v/>
      </x:c>
      <x:c r="AP6557" s="81" t="str">
        <x:f t="shared" si="350"/>
        <x:v/>
      </x:c>
      <x:c r="AQ6557" s="81" t="str">
        <x:f t="shared" si="351"/>
        <x:v/>
      </x:c>
    </x:row>
    <x:row r="6558" spans="1:43">
      <x:c r="A6558" s="114" t="s">
        <x:v>1508</x:v>
      </x:c>
      <x:c r="B6558">
        <x:v>10213</x:v>
      </x:c>
      <x:c r="C6558">
        <x:v>1.13333333333333</x:v>
      </x:c>
      <x:c r="I6558" t="s">
        <x:v>110</x:v>
      </x:c>
      <x:c r="J6558">
        <x:v>0.65</x:v>
      </x:c>
      <x:c r="K6558" t="s">
        <x:v>105</x:v>
      </x:c>
      <x:c r="M6558">
        <x:v>970</x:v>
      </x:c>
      <x:c r="O6558" t="s">
        <x:v>101</x:v>
      </x:c>
      <x:c r="AG6558" s="80">
        <x:v>2</x:v>
      </x:c>
      <x:c r="AL6558" s="81">
        <x:v>10213</x:v>
      </x:c>
      <x:c r="AM6558" s="81" t="str">
        <x:f t="shared" si="347"/>
        <x:v/>
      </x:c>
      <x:c r="AN6558" s="81" t="str">
        <x:f t="shared" si="348"/>
        <x:v/>
      </x:c>
      <x:c r="AO6558" s="81" t="str">
        <x:f t="shared" si="349"/>
        <x:v/>
      </x:c>
      <x:c r="AP6558" s="81" t="str">
        <x:f t="shared" si="350"/>
        <x:v/>
      </x:c>
      <x:c r="AQ6558" s="81" t="str">
        <x:f t="shared" si="351"/>
        <x:v/>
      </x:c>
    </x:row>
    <x:row r="6559" spans="1:43">
      <x:c r="A6559" s="114" t="s">
        <x:v>1509</x:v>
      </x:c>
      <x:c r="B6559">
        <x:v>10213</x:v>
      </x:c>
      <x:c r="C6559">
        <x:v>1.233333333</x:v>
      </x:c>
      <x:c r="D6559">
        <x:v>1</x:v>
      </x:c>
      <x:c r="AG6559" s="80">
        <x:v>2</x:v>
      </x:c>
      <x:c r="AL6559" s="81" t="s">
        <x:v>1510</x:v>
      </x:c>
      <x:c r="AM6559" s="81" t="str">
        <x:f t="shared" si="347"/>
        <x:v/>
      </x:c>
      <x:c r="AN6559" s="81" t="str">
        <x:f t="shared" si="348"/>
        <x:v/>
      </x:c>
      <x:c r="AO6559" s="81" t="str">
        <x:f t="shared" si="349"/>
        <x:v/>
      </x:c>
      <x:c r="AP6559" s="81" t="str">
        <x:f t="shared" si="350"/>
        <x:v/>
      </x:c>
      <x:c r="AQ6559" s="81" t="str">
        <x:f t="shared" si="351"/>
        <x:v/>
      </x:c>
    </x:row>
    <x:row r="6560" spans="1:43">
      <x:c r="A6560" s="114" t="s">
        <x:v>1511</x:v>
      </x:c>
      <x:c r="B6560">
        <x:v>10213</x:v>
      </x:c>
      <x:c r="C6560">
        <x:v>1.333333333</x:v>
      </x:c>
      <x:c r="D6560">
        <x:v>1</x:v>
      </x:c>
      <x:c r="AG6560" s="80">
        <x:v>2</x:v>
      </x:c>
      <x:c r="AL6560" s="81" t="s">
        <x:v>1510</x:v>
      </x:c>
      <x:c r="AM6560" s="81" t="str">
        <x:f t="shared" si="347"/>
        <x:v/>
      </x:c>
      <x:c r="AN6560" s="81" t="str">
        <x:f t="shared" si="348"/>
        <x:v/>
      </x:c>
      <x:c r="AO6560" s="81" t="str">
        <x:f t="shared" si="349"/>
        <x:v/>
      </x:c>
      <x:c r="AP6560" s="81" t="str">
        <x:f t="shared" si="350"/>
        <x:v/>
      </x:c>
      <x:c r="AQ6560" s="81" t="str">
        <x:f t="shared" si="351"/>
        <x:v/>
      </x:c>
    </x:row>
    <x:row r="6561" spans="1:43">
      <x:c r="A6561" s="114" t="s">
        <x:v>1512</x:v>
      </x:c>
      <x:c r="B6561">
        <x:v>10214</x:v>
      </x:c>
      <x:c r="C6561">
        <x:v>2</x:v>
      </x:c>
      <x:c r="E6561">
        <x:v>1</x:v>
      </x:c>
      <x:c r="AL6561" s="81">
        <x:v>10214</x:v>
      </x:c>
      <x:c r="AM6561" s="81" t="str">
        <x:f t="shared" si="347"/>
        <x:v/>
      </x:c>
      <x:c r="AN6561" s="81" t="str">
        <x:f t="shared" si="348"/>
        <x:v/>
      </x:c>
      <x:c r="AO6561" s="81" t="str">
        <x:f t="shared" si="349"/>
        <x:v/>
      </x:c>
      <x:c r="AP6561" s="81" t="str">
        <x:f t="shared" si="350"/>
        <x:v/>
      </x:c>
      <x:c r="AQ6561" s="81" t="str">
        <x:f t="shared" si="351"/>
        <x:v/>
      </x:c>
    </x:row>
    <x:row r="6562" spans="1:43">
      <x:c r="A6562" s="114" t="s">
        <x:v>1513</x:v>
      </x:c>
      <x:c r="B6562">
        <x:v>10215</x:v>
      </x:c>
      <x:c r="C6562">
        <x:v>0.6</x:v>
      </x:c>
      <x:c r="I6562" t="s">
        <x:v>104</x:v>
      </x:c>
      <x:c r="K6562" t="s">
        <x:v>308</x:v>
      </x:c>
      <x:c r="M6562">
        <x:v>970</x:v>
      </x:c>
      <x:c r="O6562" t="s">
        <x:v>101</x:v>
      </x:c>
      <x:c r="AG6562" s="80">
        <x:v>2</x:v>
      </x:c>
      <x:c r="AL6562" s="81">
        <x:v>10215</x:v>
      </x:c>
      <x:c r="AM6562" s="81" t="str">
        <x:f t="shared" si="347"/>
        <x:v/>
      </x:c>
      <x:c r="AN6562" s="81" t="str">
        <x:f t="shared" si="348"/>
        <x:v/>
      </x:c>
      <x:c r="AO6562" s="81" t="str">
        <x:f t="shared" si="349"/>
        <x:v/>
      </x:c>
      <x:c r="AP6562" s="81" t="str">
        <x:f t="shared" si="350"/>
        <x:v/>
      </x:c>
      <x:c r="AQ6562" s="81" t="str">
        <x:f t="shared" si="351"/>
        <x:v/>
      </x:c>
    </x:row>
    <x:row r="6563" spans="1:43">
      <x:c r="A6563" s="114" t="s">
        <x:v>1514</x:v>
      </x:c>
      <x:c r="B6563">
        <x:v>10215</x:v>
      </x:c>
      <x:c r="C6563">
        <x:v>1.16666666666667</x:v>
      </x:c>
      <x:c r="I6563" t="s">
        <x:v>103</x:v>
      </x:c>
      <x:c r="K6563" t="s">
        <x:v>234</x:v>
      </x:c>
      <x:c r="M6563">
        <x:v>970</x:v>
      </x:c>
      <x:c r="O6563" t="s">
        <x:v>101</x:v>
      </x:c>
      <x:c r="AG6563" s="80">
        <x:v>2</x:v>
      </x:c>
      <x:c r="AL6563" s="81">
        <x:v>10215</x:v>
      </x:c>
      <x:c r="AM6563" s="81" t="str">
        <x:f t="shared" si="347"/>
        <x:v/>
      </x:c>
      <x:c r="AN6563" s="81" t="str">
        <x:f t="shared" si="348"/>
        <x:v/>
      </x:c>
      <x:c r="AO6563" s="81" t="str">
        <x:f t="shared" si="349"/>
        <x:v/>
      </x:c>
      <x:c r="AP6563" s="81" t="str">
        <x:f t="shared" si="350"/>
        <x:v/>
      </x:c>
      <x:c r="AQ6563" s="81" t="str">
        <x:f t="shared" si="351"/>
        <x:v/>
      </x:c>
    </x:row>
    <x:row r="6564" spans="1:43">
      <x:c r="A6564" s="114" t="s">
        <x:v>1515</x:v>
      </x:c>
      <x:c r="B6564">
        <x:v>10216</x:v>
      </x:c>
      <x:c r="C6564">
        <x:v>0.5</x:v>
      </x:c>
      <x:c r="I6564" t="s">
        <x:v>100</x:v>
      </x:c>
      <x:c r="K6564" t="s">
        <x:v>700</x:v>
      </x:c>
      <x:c r="M6564">
        <x:v>970</x:v>
      </x:c>
      <x:c r="O6564" t="s">
        <x:v>101</x:v>
      </x:c>
      <x:c r="AG6564" s="80">
        <x:v>1</x:v>
      </x:c>
      <x:c r="AL6564" s="81">
        <x:v>10216</x:v>
      </x:c>
      <x:c r="AM6564" s="81" t="str">
        <x:f t="shared" si="347"/>
        <x:v/>
      </x:c>
      <x:c r="AN6564" s="81" t="str">
        <x:f t="shared" si="348"/>
        <x:v/>
      </x:c>
      <x:c r="AO6564" s="81" t="str">
        <x:f t="shared" si="349"/>
        <x:v/>
      </x:c>
      <x:c r="AP6564" s="81" t="str">
        <x:f t="shared" si="350"/>
        <x:v/>
      </x:c>
      <x:c r="AQ6564" s="81" t="str">
        <x:f t="shared" si="351"/>
        <x:v/>
      </x:c>
    </x:row>
    <x:row r="6565" spans="1:43">
      <x:c r="A6565" s="114" t="s">
        <x:v>1516</x:v>
      </x:c>
      <x:c r="B6565">
        <x:v>10216</x:v>
      </x:c>
      <x:c r="C6565">
        <x:v>0.633333333333333</x:v>
      </x:c>
      <x:c r="I6565" t="s">
        <x:v>103</x:v>
      </x:c>
      <x:c r="K6565" t="s">
        <x:v>1517</x:v>
      </x:c>
      <x:c r="M6565">
        <x:v>970</x:v>
      </x:c>
      <x:c r="O6565" t="s">
        <x:v>101</x:v>
      </x:c>
      <x:c r="AG6565" s="80">
        <x:v>1</x:v>
      </x:c>
      <x:c r="AL6565" s="81">
        <x:v>10216</x:v>
      </x:c>
      <x:c r="AM6565" s="81" t="str">
        <x:f t="shared" si="347"/>
        <x:v/>
      </x:c>
      <x:c r="AN6565" s="81" t="str">
        <x:f t="shared" si="348"/>
        <x:v/>
      </x:c>
      <x:c r="AO6565" s="81" t="str">
        <x:f t="shared" si="349"/>
        <x:v/>
      </x:c>
      <x:c r="AP6565" s="81" t="str">
        <x:f t="shared" si="350"/>
        <x:v/>
      </x:c>
      <x:c r="AQ6565" s="81" t="str">
        <x:f t="shared" si="351"/>
        <x:v/>
      </x:c>
    </x:row>
    <x:row r="6566" spans="1:43">
      <x:c r="A6566" s="114" t="s">
        <x:v>1518</x:v>
      </x:c>
      <x:c r="B6566">
        <x:v>10216</x:v>
      </x:c>
      <x:c r="C6566">
        <x:v>0.9</x:v>
      </x:c>
      <x:c r="I6566" t="s">
        <x:v>104</x:v>
      </x:c>
      <x:c r="K6566" t="s">
        <x:v>700</x:v>
      </x:c>
      <x:c r="M6566">
        <x:v>970</x:v>
      </x:c>
      <x:c r="O6566" t="s">
        <x:v>101</x:v>
      </x:c>
      <x:c r="AG6566" s="80">
        <x:v>1</x:v>
      </x:c>
      <x:c r="AL6566" s="81">
        <x:v>10216</x:v>
      </x:c>
      <x:c r="AM6566" s="81" t="str">
        <x:f t="shared" si="347"/>
        <x:v/>
      </x:c>
      <x:c r="AN6566" s="81" t="str">
        <x:f t="shared" si="348"/>
        <x:v/>
      </x:c>
      <x:c r="AO6566" s="81" t="str">
        <x:f t="shared" si="349"/>
        <x:v/>
      </x:c>
      <x:c r="AP6566" s="81" t="str">
        <x:f t="shared" si="350"/>
        <x:v/>
      </x:c>
      <x:c r="AQ6566" s="81" t="str">
        <x:f t="shared" si="351"/>
        <x:v/>
      </x:c>
    </x:row>
    <x:row r="6567" spans="1:43">
      <x:c r="A6567" s="114" t="s">
        <x:v>1519</x:v>
      </x:c>
      <x:c r="B6567">
        <x:v>10216</x:v>
      </x:c>
      <x:c r="C6567">
        <x:v>0.966666666666667</x:v>
      </x:c>
      <x:c r="I6567" t="s">
        <x:v>100</x:v>
      </x:c>
      <x:c r="K6567" t="s">
        <x:v>700</x:v>
      </x:c>
      <x:c r="M6567">
        <x:v>970</x:v>
      </x:c>
      <x:c r="O6567" s="103" t="s">
        <x:v>101</x:v>
      </x:c>
      <x:c r="AG6567" s="80">
        <x:v>1</x:v>
      </x:c>
      <x:c r="AL6567" s="81">
        <x:v>10216</x:v>
      </x:c>
      <x:c r="AM6567" s="81" t="str">
        <x:f t="shared" ref="AM6567:AM6577" si="352">IF($F$7=2,$B$7,"")</x:f>
        <x:v/>
      </x:c>
      <x:c r="AN6567" s="81" t="str">
        <x:f t="shared" ref="AN6567:AN6577" si="353">IF($F$7=3,$B$7,"")</x:f>
        <x:v/>
      </x:c>
      <x:c r="AO6567" s="81" t="str">
        <x:f t="shared" ref="AO6567:AO6577" si="354">IF($F$7=4,$B$7,"")</x:f>
        <x:v/>
      </x:c>
      <x:c r="AP6567" s="81" t="str">
        <x:f t="shared" ref="AP6567:AP6577" si="355">IF($F$7=5,$B$7,"")</x:f>
        <x:v/>
      </x:c>
      <x:c r="AQ6567" s="81" t="str">
        <x:f t="shared" ref="AQ6567:AQ6577" si="356">IF($F$7=6,$B$7,"")</x:f>
        <x:v/>
      </x:c>
    </x:row>
    <x:row r="6568" spans="1:43">
      <x:c r="A6568" s="114" t="s">
        <x:v>1520</x:v>
      </x:c>
      <x:c r="B6568">
        <x:v>10216</x:v>
      </x:c>
      <x:c r="C6568">
        <x:v>1.1</x:v>
      </x:c>
      <x:c r="I6568" t="s">
        <x:v>103</x:v>
      </x:c>
      <x:c r="K6568" t="s">
        <x:v>1517</x:v>
      </x:c>
      <x:c r="M6568">
        <x:v>970</x:v>
      </x:c>
      <x:c r="O6568" s="103" t="s">
        <x:v>101</x:v>
      </x:c>
      <x:c r="AG6568" s="80">
        <x:v>1</x:v>
      </x:c>
      <x:c r="AL6568" s="81">
        <x:v>10216</x:v>
      </x:c>
      <x:c r="AM6568" s="81" t="str">
        <x:f t="shared" si="352"/>
        <x:v/>
      </x:c>
      <x:c r="AN6568" s="81" t="str">
        <x:f t="shared" si="353"/>
        <x:v/>
      </x:c>
      <x:c r="AO6568" s="81" t="str">
        <x:f t="shared" si="354"/>
        <x:v/>
      </x:c>
      <x:c r="AP6568" s="81" t="str">
        <x:f t="shared" si="355"/>
        <x:v/>
      </x:c>
      <x:c r="AQ6568" s="81" t="str">
        <x:f t="shared" si="356"/>
        <x:v/>
      </x:c>
    </x:row>
    <x:row r="6569" spans="1:43">
      <x:c r="A6569" s="114" t="s">
        <x:v>1521</x:v>
      </x:c>
      <x:c r="B6569">
        <x:v>10216</x:v>
      </x:c>
      <x:c r="C6569">
        <x:v>1.16666666666667</x:v>
      </x:c>
      <x:c r="I6569" t="s">
        <x:v>104</x:v>
      </x:c>
      <x:c r="K6569" t="s">
        <x:v>1517</x:v>
      </x:c>
      <x:c r="M6569">
        <x:v>970</x:v>
      </x:c>
      <x:c r="O6569" s="103" t="s">
        <x:v>101</x:v>
      </x:c>
      <x:c r="AG6569" s="80">
        <x:v>1</x:v>
      </x:c>
      <x:c r="AL6569" s="81">
        <x:v>10216</x:v>
      </x:c>
      <x:c r="AM6569" s="81" t="str">
        <x:f t="shared" si="352"/>
        <x:v/>
      </x:c>
      <x:c r="AN6569" s="81" t="str">
        <x:f t="shared" si="353"/>
        <x:v/>
      </x:c>
      <x:c r="AO6569" s="81" t="str">
        <x:f t="shared" si="354"/>
        <x:v/>
      </x:c>
      <x:c r="AP6569" s="81" t="str">
        <x:f t="shared" si="355"/>
        <x:v/>
      </x:c>
      <x:c r="AQ6569" s="81" t="str">
        <x:f t="shared" si="356"/>
        <x:v/>
      </x:c>
    </x:row>
    <x:row r="6570" spans="1:43">
      <x:c r="A6570" s="114" t="s">
        <x:v>1522</x:v>
      </x:c>
      <x:c r="B6570">
        <x:v>10217</x:v>
      </x:c>
      <x:c r="C6570">
        <x:v>0.8</x:v>
      </x:c>
      <x:c r="I6570" t="s">
        <x:v>103</x:v>
      </x:c>
      <x:c r="K6570" t="s">
        <x:v>203</x:v>
      </x:c>
      <x:c r="M6570">
        <x:v>970</x:v>
      </x:c>
      <x:c r="O6570" t="s">
        <x:v>101</x:v>
      </x:c>
      <x:c r="AG6570" s="80">
        <x:v>2</x:v>
      </x:c>
      <x:c r="AL6570" s="81">
        <x:v>10217</x:v>
      </x:c>
      <x:c r="AM6570" s="81" t="str">
        <x:f t="shared" si="352"/>
        <x:v/>
      </x:c>
      <x:c r="AN6570" s="81" t="str">
        <x:f t="shared" si="353"/>
        <x:v/>
      </x:c>
      <x:c r="AO6570" s="81" t="str">
        <x:f t="shared" si="354"/>
        <x:v/>
      </x:c>
      <x:c r="AP6570" s="81" t="str">
        <x:f t="shared" si="355"/>
        <x:v/>
      </x:c>
      <x:c r="AQ6570" s="81" t="str">
        <x:f t="shared" si="356"/>
        <x:v/>
      </x:c>
    </x:row>
    <x:row r="6571" spans="1:43">
      <x:c r="A6571" s="114" t="s">
        <x:v>1523</x:v>
      </x:c>
      <x:c r="B6571">
        <x:v>10218</x:v>
      </x:c>
      <x:c r="C6571">
        <x:v>2.6</x:v>
      </x:c>
      <x:c r="I6571" t="s">
        <x:v>102</x:v>
      </x:c>
      <x:c r="K6571" t="s">
        <x:v>1524</x:v>
      </x:c>
      <x:c r="M6571">
        <x:v>970</x:v>
      </x:c>
      <x:c r="O6571" t="s">
        <x:v>101</x:v>
      </x:c>
      <x:c r="S6571" t="s">
        <x:v>218</x:v>
      </x:c>
      <x:c r="AL6571" s="81">
        <x:v>10218</x:v>
      </x:c>
      <x:c r="AM6571" s="81" t="str">
        <x:f t="shared" si="352"/>
        <x:v/>
      </x:c>
      <x:c r="AN6571" s="81" t="str">
        <x:f t="shared" si="353"/>
        <x:v/>
      </x:c>
      <x:c r="AO6571" s="81" t="str">
        <x:f t="shared" si="354"/>
        <x:v/>
      </x:c>
      <x:c r="AP6571" s="81" t="str">
        <x:f t="shared" si="355"/>
        <x:v/>
      </x:c>
      <x:c r="AQ6571" s="81" t="str">
        <x:f t="shared" si="356"/>
        <x:v/>
      </x:c>
    </x:row>
    <x:row r="6572" spans="1:43">
      <x:c r="A6572" s="114" t="s">
        <x:v>1525</x:v>
      </x:c>
      <x:c r="B6572">
        <x:v>10219</x:v>
      </x:c>
      <x:c r="C6572">
        <x:v>0.4</x:v>
      </x:c>
      <x:c r="I6572" t="s">
        <x:v>100</x:v>
      </x:c>
      <x:c r="K6572" t="s">
        <x:v>238</x:v>
      </x:c>
      <x:c r="M6572">
        <x:v>970</x:v>
      </x:c>
      <x:c r="O6572" s="103" t="s">
        <x:v>101</x:v>
      </x:c>
      <x:c r="AG6572" s="80">
        <x:v>2</x:v>
      </x:c>
      <x:c r="AL6572" s="81">
        <x:v>10219</x:v>
      </x:c>
      <x:c r="AM6572" s="81" t="str">
        <x:f t="shared" si="352"/>
        <x:v/>
      </x:c>
      <x:c r="AN6572" s="81" t="str">
        <x:f t="shared" si="353"/>
        <x:v/>
      </x:c>
      <x:c r="AO6572" s="81" t="str">
        <x:f t="shared" si="354"/>
        <x:v/>
      </x:c>
      <x:c r="AP6572" s="81" t="str">
        <x:f t="shared" si="355"/>
        <x:v/>
      </x:c>
      <x:c r="AQ6572" s="81" t="str">
        <x:f t="shared" si="356"/>
        <x:v/>
      </x:c>
    </x:row>
    <x:row r="6573" spans="1:43">
      <x:c r="A6573" s="114" t="s">
        <x:v>1526</x:v>
      </x:c>
      <x:c r="B6573">
        <x:v>10219</x:v>
      </x:c>
      <x:c r="C6573">
        <x:v>0.8</x:v>
      </x:c>
      <x:c r="I6573" t="s">
        <x:v>102</x:v>
      </x:c>
      <x:c r="K6573" t="s">
        <x:v>203</x:v>
      </x:c>
      <x:c r="M6573">
        <x:v>970</x:v>
      </x:c>
      <x:c r="O6573" s="103" t="s">
        <x:v>101</x:v>
      </x:c>
      <x:c r="AG6573" s="80">
        <x:v>2</x:v>
      </x:c>
      <x:c r="AL6573" s="81">
        <x:v>10219</x:v>
      </x:c>
      <x:c r="AM6573" s="81" t="str">
        <x:f t="shared" si="352"/>
        <x:v/>
      </x:c>
      <x:c r="AN6573" s="81" t="str">
        <x:f t="shared" si="353"/>
        <x:v/>
      </x:c>
      <x:c r="AO6573" s="81" t="str">
        <x:f t="shared" si="354"/>
        <x:v/>
      </x:c>
      <x:c r="AP6573" s="81" t="str">
        <x:f t="shared" si="355"/>
        <x:v/>
      </x:c>
      <x:c r="AQ6573" s="81" t="str">
        <x:f t="shared" si="356"/>
        <x:v/>
      </x:c>
    </x:row>
    <x:row r="6574" spans="1:43">
      <x:c r="A6574" s="114" t="s">
        <x:v>1527</x:v>
      </x:c>
      <x:c r="B6574">
        <x:v>10220</x:v>
      </x:c>
      <x:c r="C6574">
        <x:v>1.83333333333333</x:v>
      </x:c>
      <x:c r="I6574" t="s">
        <x:v>102</x:v>
      </x:c>
      <x:c r="K6574" t="s">
        <x:v>286</x:v>
      </x:c>
      <x:c r="M6574">
        <x:v>970</x:v>
      </x:c>
      <x:c r="O6574" s="103" t="s">
        <x:v>101</x:v>
      </x:c>
      <x:c r="S6574" t="s">
        <x:v>1528</x:v>
      </x:c>
      <x:c r="AL6574" s="81">
        <x:v>10220</x:v>
      </x:c>
      <x:c r="AM6574" s="81" t="str">
        <x:f t="shared" si="352"/>
        <x:v/>
      </x:c>
      <x:c r="AN6574" s="81" t="str">
        <x:f t="shared" si="353"/>
        <x:v/>
      </x:c>
      <x:c r="AO6574" s="81" t="str">
        <x:f t="shared" si="354"/>
        <x:v/>
      </x:c>
      <x:c r="AP6574" s="81" t="str">
        <x:f t="shared" si="355"/>
        <x:v/>
      </x:c>
      <x:c r="AQ6574" s="81" t="str">
        <x:f t="shared" si="356"/>
        <x:v/>
      </x:c>
    </x:row>
    <x:row r="6575" spans="1:43">
      <x:c r="A6575" s="114" t="s">
        <x:v>1529</x:v>
      </x:c>
      <x:c r="B6575">
        <x:v>10221</x:v>
      </x:c>
      <x:c r="C6575">
        <x:v>4.16666666666667</x:v>
      </x:c>
      <x:c r="I6575" t="s">
        <x:v>110</x:v>
      </x:c>
      <x:c r="J6575">
        <x:v>0.65</x:v>
      </x:c>
      <x:c r="M6575">
        <x:v>970</x:v>
      </x:c>
      <x:c r="O6575" s="103" t="s">
        <x:v>101</x:v>
      </x:c>
      <x:c r="AL6575" s="81">
        <x:v>10221</x:v>
      </x:c>
      <x:c r="AM6575" s="81" t="str">
        <x:f t="shared" si="352"/>
        <x:v/>
      </x:c>
      <x:c r="AN6575" s="81" t="str">
        <x:f t="shared" si="353"/>
        <x:v/>
      </x:c>
      <x:c r="AO6575" s="81" t="str">
        <x:f t="shared" si="354"/>
        <x:v/>
      </x:c>
      <x:c r="AP6575" s="81" t="str">
        <x:f t="shared" si="355"/>
        <x:v/>
      </x:c>
      <x:c r="AQ6575" s="81" t="str">
        <x:f t="shared" si="356"/>
        <x:v/>
      </x:c>
    </x:row>
    <x:row r="6576" spans="1:43">
      <x:c r="A6576" s="114" t="s">
        <x:v>1530</x:v>
      </x:c>
      <x:c r="B6576">
        <x:v>10221</x:v>
      </x:c>
      <x:c r="C6576">
        <x:v>4.3</x:v>
      </x:c>
      <x:c r="I6576" t="s">
        <x:v>110</x:v>
      </x:c>
      <x:c r="J6576">
        <x:v>0.65</x:v>
      </x:c>
      <x:c r="M6576">
        <x:v>970</x:v>
      </x:c>
      <x:c r="O6576" t="s">
        <x:v>101</x:v>
      </x:c>
      <x:c r="AL6576" s="81">
        <x:v>10221</x:v>
      </x:c>
      <x:c r="AM6576" s="81" t="str">
        <x:f t="shared" si="352"/>
        <x:v/>
      </x:c>
      <x:c r="AN6576" s="81" t="str">
        <x:f t="shared" si="353"/>
        <x:v/>
      </x:c>
      <x:c r="AO6576" s="81" t="str">
        <x:f t="shared" si="354"/>
        <x:v/>
      </x:c>
      <x:c r="AP6576" s="81" t="str">
        <x:f t="shared" si="355"/>
        <x:v/>
      </x:c>
      <x:c r="AQ6576" s="81" t="str">
        <x:f t="shared" si="356"/>
        <x:v/>
      </x:c>
    </x:row>
    <x:row r="6577" spans="1:43" s="3" customFormat="1">
      <x:c r="A6577" s="114" t="s">
        <x:v>1531</x:v>
      </x:c>
      <x:c r="B6577" s="3">
        <x:v>10221</x:v>
      </x:c>
      <x:c r="C6577" s="3">
        <x:v>4.66666666666667</x:v>
      </x:c>
      <x:c r="I6577" s="3" t="s">
        <x:v>110</x:v>
      </x:c>
      <x:c r="J6577" s="3">
        <x:v>0.65</x:v>
      </x:c>
      <x:c r="M6577" s="3">
        <x:v>970</x:v>
      </x:c>
      <x:c r="O6577" s="3" t="s">
        <x:v>101</x:v>
      </x:c>
      <x:c r="AL6577" s="3">
        <x:v>10221</x:v>
      </x:c>
      <x:c r="AM6577" s="105" t="str">
        <x:f t="shared" si="352"/>
        <x:v/>
      </x:c>
      <x:c r="AN6577" s="105" t="str">
        <x:f t="shared" si="353"/>
        <x:v/>
      </x:c>
      <x:c r="AO6577" s="105" t="str">
        <x:f t="shared" si="354"/>
        <x:v/>
      </x:c>
      <x:c r="AP6577" s="105" t="str">
        <x:f t="shared" si="355"/>
        <x:v/>
      </x:c>
      <x:c r="AQ6577" s="105" t="str">
        <x:f t="shared" si="356"/>
        <x:v/>
      </x:c>
    </x:row>
    <x:row r="6578" spans="1:43">
      <x:c r="A6578" s="114" t="s">
        <x:v>1532</x:v>
      </x:c>
      <x:c r="B6578">
        <x:v>10221</x:v>
      </x:c>
      <x:c r="C6578">
        <x:v>4.8</x:v>
      </x:c>
      <x:c r="I6578" t="s">
        <x:v>110</x:v>
      </x:c>
      <x:c r="J6578">
        <x:v>0.65</x:v>
      </x:c>
      <x:c r="M6578">
        <x:v>970</x:v>
      </x:c>
      <x:c r="O6578" s="103" t="s">
        <x:v>101</x:v>
      </x:c>
      <x:c r="AL6578" s="81">
        <x:v>10221</x:v>
      </x:c>
      <x:c r="AM6578" s="81" t="str">
        <x:f t="shared" ref="AM6578:AM6629" si="357">IF($F$7=2,$B$7,"")</x:f>
        <x:v/>
      </x:c>
      <x:c r="AN6578" s="81" t="str">
        <x:f t="shared" ref="AN6578:AN6629" si="358">IF($F$7=3,$B$7,"")</x:f>
        <x:v/>
      </x:c>
      <x:c r="AO6578" s="81" t="str">
        <x:f t="shared" ref="AO6578:AO6629" si="359">IF($F$7=4,$B$7,"")</x:f>
        <x:v/>
      </x:c>
      <x:c r="AP6578" s="81" t="str">
        <x:f t="shared" ref="AP6578:AP6629" si="360">IF($F$7=5,$B$7,"")</x:f>
        <x:v/>
      </x:c>
      <x:c r="AQ6578" s="81" t="str">
        <x:f t="shared" ref="AQ6578:AQ6629" si="361">IF($F$7=6,$B$7,"")</x:f>
        <x:v/>
      </x:c>
    </x:row>
    <x:row r="6579" spans="1:43">
      <x:c r="A6579" s="114" t="s">
        <x:v>1533</x:v>
      </x:c>
      <x:c r="B6579">
        <x:v>10221</x:v>
      </x:c>
      <x:c r="C6579">
        <x:v>5.16666666666667</x:v>
      </x:c>
      <x:c r="I6579" t="s">
        <x:v>110</x:v>
      </x:c>
      <x:c r="J6579">
        <x:v>0.65</x:v>
      </x:c>
      <x:c r="M6579">
        <x:v>970</x:v>
      </x:c>
      <x:c r="O6579" t="s">
        <x:v>101</x:v>
      </x:c>
      <x:c r="AL6579" s="81">
        <x:v>10221</x:v>
      </x:c>
      <x:c r="AM6579" s="81" t="str">
        <x:f t="shared" si="357"/>
        <x:v/>
      </x:c>
      <x:c r="AN6579" s="81" t="str">
        <x:f t="shared" si="358"/>
        <x:v/>
      </x:c>
      <x:c r="AO6579" s="81" t="str">
        <x:f t="shared" si="359"/>
        <x:v/>
      </x:c>
      <x:c r="AP6579" s="81" t="str">
        <x:f t="shared" si="360"/>
        <x:v/>
      </x:c>
      <x:c r="AQ6579" s="81" t="str">
        <x:f t="shared" si="361"/>
        <x:v/>
      </x:c>
    </x:row>
    <x:row r="6580" spans="1:43">
      <x:c r="A6580" s="114" t="s">
        <x:v>1534</x:v>
      </x:c>
      <x:c r="B6580">
        <x:v>10221</x:v>
      </x:c>
      <x:c r="C6580">
        <x:v>5.33333333333333</x:v>
      </x:c>
      <x:c r="I6580" t="s">
        <x:v>110</x:v>
      </x:c>
      <x:c r="J6580">
        <x:v>0.65</x:v>
      </x:c>
      <x:c r="M6580">
        <x:v>970</x:v>
      </x:c>
      <x:c r="O6580" t="s">
        <x:v>101</x:v>
      </x:c>
      <x:c r="AL6580" s="81">
        <x:v>10221</x:v>
      </x:c>
      <x:c r="AM6580" s="81" t="str">
        <x:f t="shared" si="357"/>
        <x:v/>
      </x:c>
      <x:c r="AN6580" s="81" t="str">
        <x:f t="shared" si="358"/>
        <x:v/>
      </x:c>
      <x:c r="AO6580" s="81" t="str">
        <x:f t="shared" si="359"/>
        <x:v/>
      </x:c>
      <x:c r="AP6580" s="81" t="str">
        <x:f t="shared" si="360"/>
        <x:v/>
      </x:c>
      <x:c r="AQ6580" s="81" t="str">
        <x:f t="shared" si="361"/>
        <x:v/>
      </x:c>
    </x:row>
    <x:row r="6581" spans="1:43">
      <x:c r="A6581" s="114" t="s">
        <x:v>1535</x:v>
      </x:c>
      <x:c r="B6581">
        <x:v>10221</x:v>
      </x:c>
      <x:c r="C6581">
        <x:v>5.66666666666667</x:v>
      </x:c>
      <x:c r="I6581" t="s">
        <x:v>110</x:v>
      </x:c>
      <x:c r="J6581">
        <x:v>0.65</x:v>
      </x:c>
      <x:c r="M6581">
        <x:v>970</x:v>
      </x:c>
      <x:c r="O6581" t="s">
        <x:v>101</x:v>
      </x:c>
      <x:c r="AL6581" s="81">
        <x:v>10221</x:v>
      </x:c>
      <x:c r="AM6581" s="81" t="str">
        <x:f t="shared" si="357"/>
        <x:v/>
      </x:c>
      <x:c r="AN6581" s="81" t="str">
        <x:f t="shared" si="358"/>
        <x:v/>
      </x:c>
      <x:c r="AO6581" s="81" t="str">
        <x:f t="shared" si="359"/>
        <x:v/>
      </x:c>
      <x:c r="AP6581" s="81" t="str">
        <x:f t="shared" si="360"/>
        <x:v/>
      </x:c>
      <x:c r="AQ6581" s="81" t="str">
        <x:f t="shared" si="361"/>
        <x:v/>
      </x:c>
    </x:row>
    <x:row r="6582" spans="1:43">
      <x:c r="A6582" s="114" t="s">
        <x:v>1536</x:v>
      </x:c>
      <x:c r="B6582">
        <x:v>10221</x:v>
      </x:c>
      <x:c r="C6582">
        <x:v>5.83333333333333</x:v>
      </x:c>
      <x:c r="I6582" t="s">
        <x:v>110</x:v>
      </x:c>
      <x:c r="J6582">
        <x:v>0.65</x:v>
      </x:c>
      <x:c r="M6582">
        <x:v>970</x:v>
      </x:c>
      <x:c r="O6582" t="s">
        <x:v>101</x:v>
      </x:c>
      <x:c r="AL6582" s="81">
        <x:v>10221</x:v>
      </x:c>
      <x:c r="AM6582" s="81" t="str">
        <x:f t="shared" si="357"/>
        <x:v/>
      </x:c>
      <x:c r="AN6582" s="81" t="str">
        <x:f t="shared" si="358"/>
        <x:v/>
      </x:c>
      <x:c r="AO6582" s="81" t="str">
        <x:f t="shared" si="359"/>
        <x:v/>
      </x:c>
      <x:c r="AP6582" s="81" t="str">
        <x:f t="shared" si="360"/>
        <x:v/>
      </x:c>
      <x:c r="AQ6582" s="81" t="str">
        <x:f t="shared" si="361"/>
        <x:v/>
      </x:c>
    </x:row>
    <x:row r="6583" spans="1:43">
      <x:c r="A6583" s="114" t="s">
        <x:v>1537</x:v>
      </x:c>
      <x:c r="B6583">
        <x:v>10222</x:v>
      </x:c>
      <x:c r="C6583">
        <x:v>0.6</x:v>
      </x:c>
      <x:c r="G6583">
        <x:v>1</x:v>
      </x:c>
      <x:c r="I6583" t="s">
        <x:v>103</x:v>
      </x:c>
      <x:c r="K6583" t="s">
        <x:v>133</x:v>
      </x:c>
      <x:c r="M6583">
        <x:v>101</x:v>
      </x:c>
      <x:c r="O6583" t="s">
        <x:v>101</x:v>
      </x:c>
      <x:c r="AG6583" s="80">
        <x:v>2</x:v>
      </x:c>
      <x:c r="AL6583" s="81">
        <x:v>10222</x:v>
      </x:c>
      <x:c r="AM6583" s="81" t="str">
        <x:f t="shared" si="357"/>
        <x:v/>
      </x:c>
      <x:c r="AN6583" s="81" t="str">
        <x:f t="shared" si="358"/>
        <x:v/>
      </x:c>
      <x:c r="AO6583" s="81" t="str">
        <x:f t="shared" si="359"/>
        <x:v/>
      </x:c>
      <x:c r="AP6583" s="81" t="str">
        <x:f t="shared" si="360"/>
        <x:v/>
      </x:c>
      <x:c r="AQ6583" s="81" t="str">
        <x:f t="shared" si="361"/>
        <x:v/>
      </x:c>
    </x:row>
    <x:row r="6584" spans="1:43">
      <x:c r="A6584" s="114" t="s">
        <x:v>1538</x:v>
      </x:c>
      <x:c r="B6584">
        <x:v>10222</x:v>
      </x:c>
      <x:c r="C6584">
        <x:v>0.75</x:v>
      </x:c>
      <x:c r="G6584">
        <x:v>1</x:v>
      </x:c>
      <x:c r="I6584" t="s">
        <x:v>104</x:v>
      </x:c>
      <x:c r="K6584" t="s">
        <x:v>133</x:v>
      </x:c>
      <x:c r="M6584">
        <x:v>101</x:v>
      </x:c>
      <x:c r="O6584" t="s">
        <x:v>101</x:v>
      </x:c>
      <x:c r="AG6584" s="80">
        <x:v>2</x:v>
      </x:c>
      <x:c r="AL6584" s="81">
        <x:v>10222</x:v>
      </x:c>
      <x:c r="AM6584" s="81" t="str">
        <x:f t="shared" si="357"/>
        <x:v/>
      </x:c>
      <x:c r="AN6584" s="81" t="str">
        <x:f t="shared" si="358"/>
        <x:v/>
      </x:c>
      <x:c r="AO6584" s="81" t="str">
        <x:f t="shared" si="359"/>
        <x:v/>
      </x:c>
      <x:c r="AP6584" s="81" t="str">
        <x:f t="shared" si="360"/>
        <x:v/>
      </x:c>
      <x:c r="AQ6584" s="81" t="str">
        <x:f t="shared" si="361"/>
        <x:v/>
      </x:c>
    </x:row>
    <x:row r="6585" spans="1:43">
      <x:c r="A6585" s="114" t="s">
        <x:v>1539</x:v>
      </x:c>
      <x:c r="B6585">
        <x:v>10222</x:v>
      </x:c>
      <x:c r="C6585">
        <x:v>0.9</x:v>
      </x:c>
      <x:c r="G6585">
        <x:v>1</x:v>
      </x:c>
      <x:c r="I6585" t="s">
        <x:v>100</x:v>
      </x:c>
      <x:c r="K6585" t="s">
        <x:v>133</x:v>
      </x:c>
      <x:c r="M6585">
        <x:v>101</x:v>
      </x:c>
      <x:c r="O6585" t="s">
        <x:v>101</x:v>
      </x:c>
      <x:c r="AG6585" s="80">
        <x:v>2</x:v>
      </x:c>
      <x:c r="AL6585" s="81">
        <x:v>10222</x:v>
      </x:c>
      <x:c r="AM6585" s="81" t="str">
        <x:f t="shared" si="357"/>
        <x:v/>
      </x:c>
      <x:c r="AN6585" s="81" t="str">
        <x:f t="shared" si="358"/>
        <x:v/>
      </x:c>
      <x:c r="AO6585" s="81" t="str">
        <x:f t="shared" si="359"/>
        <x:v/>
      </x:c>
      <x:c r="AP6585" s="81" t="str">
        <x:f t="shared" si="360"/>
        <x:v/>
      </x:c>
      <x:c r="AQ6585" s="81" t="str">
        <x:f t="shared" si="361"/>
        <x:v/>
      </x:c>
    </x:row>
    <x:row r="6586" spans="1:43">
      <x:c r="A6586" s="114" t="s">
        <x:v>1540</x:v>
      </x:c>
      <x:c r="B6586">
        <x:v>10223</x:v>
      </x:c>
      <x:c r="C6586">
        <x:v>1</x:v>
      </x:c>
      <x:c r="D6586">
        <x:v>1</x:v>
      </x:c>
      <x:c r="H6586">
        <x:v>1</x:v>
      </x:c>
      <x:c r="M6586">
        <x:v>402</x:v>
      </x:c>
      <x:c r="O6586" t="s">
        <x:v>116</x:v>
      </x:c>
      <x:c r="AL6586" s="81" t="s">
        <x:v>1541</x:v>
      </x:c>
      <x:c r="AM6586" s="81" t="str">
        <x:f t="shared" si="357"/>
        <x:v/>
      </x:c>
      <x:c r="AN6586" s="81" t="str">
        <x:f t="shared" si="358"/>
        <x:v/>
      </x:c>
      <x:c r="AO6586" s="81" t="str">
        <x:f t="shared" si="359"/>
        <x:v/>
      </x:c>
      <x:c r="AP6586" s="81" t="str">
        <x:f t="shared" si="360"/>
        <x:v/>
      </x:c>
      <x:c r="AQ6586" s="81" t="str">
        <x:f t="shared" si="361"/>
        <x:v/>
      </x:c>
    </x:row>
    <x:row r="6587" spans="1:43">
      <x:c r="A6587" s="114" t="s">
        <x:v>1542</x:v>
      </x:c>
      <x:c r="B6587">
        <x:v>10223</x:v>
      </x:c>
      <x:c r="C6587">
        <x:v>1.01</x:v>
      </x:c>
      <x:c r="I6587" t="s">
        <x:v>100</x:v>
      </x:c>
      <x:c r="AG6587" s="80">
        <x:v>2</x:v>
      </x:c>
      <x:c r="AL6587" s="81">
        <x:v>10223</x:v>
      </x:c>
      <x:c r="AM6587" s="81" t="str">
        <x:f t="shared" si="357"/>
        <x:v/>
      </x:c>
      <x:c r="AN6587" s="81" t="str">
        <x:f t="shared" si="358"/>
        <x:v/>
      </x:c>
      <x:c r="AO6587" s="81" t="str">
        <x:f t="shared" si="359"/>
        <x:v/>
      </x:c>
      <x:c r="AP6587" s="81" t="str">
        <x:f t="shared" si="360"/>
        <x:v/>
      </x:c>
      <x:c r="AQ6587" s="81" t="str">
        <x:f t="shared" si="361"/>
        <x:v/>
      </x:c>
    </x:row>
    <x:row r="6588" spans="1:43">
      <x:c r="A6588" s="114" t="s">
        <x:v>1543</x:v>
      </x:c>
      <x:c r="B6588">
        <x:v>10224</x:v>
      </x:c>
      <x:c r="C6588">
        <x:v>0.233333333333333</x:v>
      </x:c>
      <x:c r="I6588" t="s">
        <x:v>100</x:v>
      </x:c>
      <x:c r="K6588" t="s">
        <x:v>171</x:v>
      </x:c>
      <x:c r="M6588">
        <x:v>229</x:v>
      </x:c>
      <x:c r="O6588" t="s">
        <x:v>101</x:v>
      </x:c>
      <x:c r="AG6588" s="80">
        <x:v>2</x:v>
      </x:c>
      <x:c r="AL6588" s="81">
        <x:v>10224</x:v>
      </x:c>
      <x:c r="AM6588" s="81" t="str">
        <x:f t="shared" si="357"/>
        <x:v/>
      </x:c>
      <x:c r="AN6588" s="81" t="str">
        <x:f t="shared" si="358"/>
        <x:v/>
      </x:c>
      <x:c r="AO6588" s="81" t="str">
        <x:f t="shared" si="359"/>
        <x:v/>
      </x:c>
      <x:c r="AP6588" s="81" t="str">
        <x:f t="shared" si="360"/>
        <x:v/>
      </x:c>
      <x:c r="AQ6588" s="81" t="str">
        <x:f t="shared" si="361"/>
        <x:v/>
      </x:c>
    </x:row>
    <x:row r="6589" spans="1:43">
      <x:c r="A6589" s="114" t="s">
        <x:v>1544</x:v>
      </x:c>
      <x:c r="B6589">
        <x:v>10225</x:v>
      </x:c>
      <x:c r="C6589">
        <x:v>0.7</x:v>
      </x:c>
      <x:c r="I6589" t="s">
        <x:v>103</x:v>
      </x:c>
      <x:c r="K6589" t="s">
        <x:v>133</x:v>
      </x:c>
      <x:c r="M6589">
        <x:v>229</x:v>
      </x:c>
      <x:c r="O6589" t="s">
        <x:v>101</x:v>
      </x:c>
      <x:c r="AG6589" s="80">
        <x:v>1</x:v>
      </x:c>
      <x:c r="AL6589" s="81">
        <x:v>10225</x:v>
      </x:c>
      <x:c r="AM6589" s="81" t="str">
        <x:f t="shared" si="357"/>
        <x:v/>
      </x:c>
      <x:c r="AN6589" s="81" t="str">
        <x:f t="shared" si="358"/>
        <x:v/>
      </x:c>
      <x:c r="AO6589" s="81" t="str">
        <x:f t="shared" si="359"/>
        <x:v/>
      </x:c>
      <x:c r="AP6589" s="81" t="str">
        <x:f t="shared" si="360"/>
        <x:v/>
      </x:c>
      <x:c r="AQ6589" s="81" t="str">
        <x:f t="shared" si="361"/>
        <x:v/>
      </x:c>
    </x:row>
    <x:row r="6590" spans="1:43">
      <x:c r="A6590" s="114" t="s">
        <x:v>1545</x:v>
      </x:c>
      <x:c r="B6590">
        <x:v>10225</x:v>
      </x:c>
      <x:c r="C6590">
        <x:v>0.933333333333333</x:v>
      </x:c>
      <x:c r="I6590" t="s">
        <x:v>100</x:v>
      </x:c>
      <x:c r="K6590" t="s">
        <x:v>133</x:v>
      </x:c>
      <x:c r="M6590">
        <x:v>229</x:v>
      </x:c>
      <x:c r="O6590" t="s">
        <x:v>101</x:v>
      </x:c>
      <x:c r="AG6590" s="80">
        <x:v>1</x:v>
      </x:c>
      <x:c r="AL6590" s="81">
        <x:v>10225</x:v>
      </x:c>
      <x:c r="AM6590" s="81" t="str">
        <x:f t="shared" si="357"/>
        <x:v/>
      </x:c>
      <x:c r="AN6590" s="81" t="str">
        <x:f t="shared" si="358"/>
        <x:v/>
      </x:c>
      <x:c r="AO6590" s="81" t="str">
        <x:f t="shared" si="359"/>
        <x:v/>
      </x:c>
      <x:c r="AP6590" s="81" t="str">
        <x:f t="shared" si="360"/>
        <x:v/>
      </x:c>
      <x:c r="AQ6590" s="81" t="str">
        <x:f t="shared" si="361"/>
        <x:v/>
      </x:c>
    </x:row>
    <x:row r="6591" spans="1:43">
      <x:c r="A6591" s="114" t="s">
        <x:v>1546</x:v>
      </x:c>
      <x:c r="B6591">
        <x:v>10225</x:v>
      </x:c>
      <x:c r="C6591">
        <x:v>1.3</x:v>
      </x:c>
      <x:c r="I6591" t="s">
        <x:v>102</x:v>
      </x:c>
      <x:c r="K6591" t="s">
        <x:v>133</x:v>
      </x:c>
      <x:c r="M6591">
        <x:v>229</x:v>
      </x:c>
      <x:c r="O6591" t="s">
        <x:v>101</x:v>
      </x:c>
      <x:c r="AG6591" s="80">
        <x:v>1</x:v>
      </x:c>
      <x:c r="AL6591" s="81">
        <x:v>10225</x:v>
      </x:c>
      <x:c r="AM6591" s="81" t="str">
        <x:f t="shared" si="357"/>
        <x:v/>
      </x:c>
      <x:c r="AN6591" s="81" t="str">
        <x:f t="shared" si="358"/>
        <x:v/>
      </x:c>
      <x:c r="AO6591" s="81" t="str">
        <x:f t="shared" si="359"/>
        <x:v/>
      </x:c>
      <x:c r="AP6591" s="81" t="str">
        <x:f t="shared" si="360"/>
        <x:v/>
      </x:c>
      <x:c r="AQ6591" s="81" t="str">
        <x:f t="shared" si="361"/>
        <x:v/>
      </x:c>
    </x:row>
    <x:row r="6592" spans="1:43">
      <x:c r="A6592" s="114" t="s">
        <x:v>1547</x:v>
      </x:c>
      <x:c r="B6592">
        <x:v>10226</x:v>
      </x:c>
      <x:c r="C6592">
        <x:v>0.666666666666667</x:v>
      </x:c>
      <x:c r="I6592" t="s">
        <x:v>100</x:v>
      </x:c>
      <x:c r="K6592" t="s">
        <x:v>133</x:v>
      </x:c>
      <x:c r="M6592">
        <x:v>1270</x:v>
      </x:c>
      <x:c r="O6592" t="s">
        <x:v>101</x:v>
      </x:c>
      <x:c r="U6592">
        <x:v>1269</x:v>
      </x:c>
      <x:c r="V6592">
        <x:v>0.2</x:v>
      </x:c>
      <x:c r="W6592" t="s">
        <x:v>158</x:v>
      </x:c>
      <x:c r="X6592">
        <x:v>0</x:v>
      </x:c>
      <x:c r="Y6592">
        <x:v>0</x:v>
      </x:c>
      <x:c r="Z6592" t="s">
        <x:v>115</x:v>
      </x:c>
      <x:c r="AA6592">
        <x:v>30</x:v>
      </x:c>
      <x:c r="AD6592" t="s">
        <x:v>1548</x:v>
      </x:c>
      <x:c r="AG6592" s="80">
        <x:v>2</x:v>
      </x:c>
      <x:c r="AL6592" s="81">
        <x:v>10226</x:v>
      </x:c>
      <x:c r="AM6592" s="81" t="str">
        <x:f t="shared" si="357"/>
        <x:v/>
      </x:c>
      <x:c r="AN6592" s="81" t="str">
        <x:f t="shared" si="358"/>
        <x:v/>
      </x:c>
      <x:c r="AO6592" s="81" t="str">
        <x:f t="shared" si="359"/>
        <x:v/>
      </x:c>
      <x:c r="AP6592" s="81" t="str">
        <x:f t="shared" si="360"/>
        <x:v/>
      </x:c>
      <x:c r="AQ6592" s="81" t="str">
        <x:f t="shared" si="361"/>
        <x:v/>
      </x:c>
    </x:row>
    <x:row r="6593" spans="1:43">
      <x:c r="A6593" s="114" t="s">
        <x:v>1549</x:v>
      </x:c>
      <x:c r="B6593">
        <x:v>10227</x:v>
      </x:c>
      <x:c r="C6593">
        <x:v>0.8</x:v>
      </x:c>
      <x:c r="I6593" t="s">
        <x:v>100</x:v>
      </x:c>
      <x:c r="K6593" t="s">
        <x:v>133</x:v>
      </x:c>
      <x:c r="M6593">
        <x:v>1270</x:v>
      </x:c>
      <x:c r="O6593" t="s">
        <x:v>101</x:v>
      </x:c>
      <x:c r="U6593">
        <x:v>1269</x:v>
      </x:c>
      <x:c r="V6593">
        <x:v>0.2</x:v>
      </x:c>
      <x:c r="W6593" t="s">
        <x:v>398</x:v>
      </x:c>
      <x:c r="X6593">
        <x:v>0</x:v>
      </x:c>
      <x:c r="Y6593">
        <x:v>0</x:v>
      </x:c>
      <x:c r="Z6593" t="s">
        <x:v>115</x:v>
      </x:c>
      <x:c r="AA6593">
        <x:v>30</x:v>
      </x:c>
      <x:c r="AD6593" t="s">
        <x:v>1548</x:v>
      </x:c>
      <x:c r="AG6593" s="80">
        <x:v>1</x:v>
      </x:c>
      <x:c r="AL6593" s="81">
        <x:v>10227</x:v>
      </x:c>
      <x:c r="AM6593" s="81" t="str">
        <x:f t="shared" si="357"/>
        <x:v/>
      </x:c>
      <x:c r="AN6593" s="81" t="str">
        <x:f t="shared" si="358"/>
        <x:v/>
      </x:c>
      <x:c r="AO6593" s="81" t="str">
        <x:f t="shared" si="359"/>
        <x:v/>
      </x:c>
      <x:c r="AP6593" s="81" t="str">
        <x:f t="shared" si="360"/>
        <x:v/>
      </x:c>
      <x:c r="AQ6593" s="81" t="str">
        <x:f t="shared" si="361"/>
        <x:v/>
      </x:c>
    </x:row>
    <x:row r="6594" spans="1:43">
      <x:c r="A6594" s="114" t="s">
        <x:v>1550</x:v>
      </x:c>
      <x:c r="B6594">
        <x:v>10228</x:v>
      </x:c>
      <x:c r="C6594">
        <x:v>0.633333333333333</x:v>
      </x:c>
      <x:c r="I6594" t="s">
        <x:v>102</x:v>
      </x:c>
      <x:c r="K6594" t="s">
        <x:v>133</x:v>
      </x:c>
      <x:c r="M6594">
        <x:v>229</x:v>
      </x:c>
      <x:c r="O6594" t="s">
        <x:v>101</x:v>
      </x:c>
      <x:c r="AG6594" s="80">
        <x:v>2</x:v>
      </x:c>
      <x:c r="AL6594" s="81">
        <x:v>10228</x:v>
      </x:c>
      <x:c r="AM6594" s="81" t="str">
        <x:f t="shared" si="357"/>
        <x:v/>
      </x:c>
      <x:c r="AN6594" s="81" t="str">
        <x:f t="shared" si="358"/>
        <x:v/>
      </x:c>
      <x:c r="AO6594" s="81" t="str">
        <x:f t="shared" si="359"/>
        <x:v/>
      </x:c>
      <x:c r="AP6594" s="81" t="str">
        <x:f t="shared" si="360"/>
        <x:v/>
      </x:c>
      <x:c r="AQ6594" s="81" t="str">
        <x:f t="shared" si="361"/>
        <x:v/>
      </x:c>
    </x:row>
    <x:row r="6595" spans="1:43">
      <x:c r="A6595" s="114" t="s">
        <x:v>1551</x:v>
      </x:c>
      <x:c r="B6595">
        <x:v>10229</x:v>
      </x:c>
      <x:c r="C6595">
        <x:v>0.366666666666667</x:v>
      </x:c>
      <x:c r="I6595" t="s">
        <x:v>100</x:v>
      </x:c>
      <x:c r="K6595" t="s">
        <x:v>133</x:v>
      </x:c>
      <x:c r="M6595">
        <x:v>1270</x:v>
      </x:c>
      <x:c r="O6595" s="103" t="s">
        <x:v>101</x:v>
      </x:c>
      <x:c r="U6595">
        <x:v>1269</x:v>
      </x:c>
      <x:c r="V6595">
        <x:v>0.2</x:v>
      </x:c>
      <x:c r="W6595" t="s">
        <x:v>1552</x:v>
      </x:c>
      <x:c r="X6595">
        <x:v>0</x:v>
      </x:c>
      <x:c r="Y6595">
        <x:v>0</x:v>
      </x:c>
      <x:c r="Z6595" t="s">
        <x:v>115</x:v>
      </x:c>
      <x:c r="AA6595">
        <x:v>30</x:v>
      </x:c>
      <x:c r="AD6595" t="s">
        <x:v>1553</x:v>
      </x:c>
      <x:c r="AG6595" s="80">
        <x:v>1</x:v>
      </x:c>
      <x:c r="AL6595" s="81">
        <x:v>10229</x:v>
      </x:c>
      <x:c r="AM6595" s="81" t="str">
        <x:f t="shared" si="357"/>
        <x:v/>
      </x:c>
      <x:c r="AN6595" s="81" t="str">
        <x:f t="shared" si="358"/>
        <x:v/>
      </x:c>
      <x:c r="AO6595" s="81" t="str">
        <x:f t="shared" si="359"/>
        <x:v/>
      </x:c>
      <x:c r="AP6595" s="81" t="str">
        <x:f t="shared" si="360"/>
        <x:v/>
      </x:c>
      <x:c r="AQ6595" s="81" t="str">
        <x:f t="shared" si="361"/>
        <x:v/>
      </x:c>
    </x:row>
    <x:row r="6596" spans="1:43">
      <x:c r="A6596" s="114" t="s">
        <x:v>1554</x:v>
      </x:c>
      <x:c r="B6596">
        <x:v>10229</x:v>
      </x:c>
      <x:c r="C6596">
        <x:v>0.566666666666667</x:v>
      </x:c>
      <x:c r="I6596" t="s">
        <x:v>102</x:v>
      </x:c>
      <x:c r="K6596" t="s">
        <x:v>133</x:v>
      </x:c>
      <x:c r="M6596">
        <x:v>1270</x:v>
      </x:c>
      <x:c r="O6596" t="s">
        <x:v>101</x:v>
      </x:c>
      <x:c r="U6596">
        <x:v>1269</x:v>
      </x:c>
      <x:c r="V6596">
        <x:v>0.2</x:v>
      </x:c>
      <x:c r="W6596" t="s">
        <x:v>1552</x:v>
      </x:c>
      <x:c r="X6596">
        <x:v>0</x:v>
      </x:c>
      <x:c r="Y6596">
        <x:v>0</x:v>
      </x:c>
      <x:c r="Z6596" t="s">
        <x:v>115</x:v>
      </x:c>
      <x:c r="AA6596">
        <x:v>30</x:v>
      </x:c>
      <x:c r="AD6596" t="s">
        <x:v>1553</x:v>
      </x:c>
      <x:c r="AG6596" s="80">
        <x:v>1</x:v>
      </x:c>
      <x:c r="AL6596" s="81">
        <x:v>10229</x:v>
      </x:c>
      <x:c r="AM6596" s="81" t="str">
        <x:f t="shared" si="357"/>
        <x:v/>
      </x:c>
      <x:c r="AN6596" s="81" t="str">
        <x:f t="shared" si="358"/>
        <x:v/>
      </x:c>
      <x:c r="AO6596" s="81" t="str">
        <x:f t="shared" si="359"/>
        <x:v/>
      </x:c>
      <x:c r="AP6596" s="81" t="str">
        <x:f t="shared" si="360"/>
        <x:v/>
      </x:c>
      <x:c r="AQ6596" s="81" t="str">
        <x:f t="shared" si="361"/>
        <x:v/>
      </x:c>
    </x:row>
    <x:row r="6597" spans="1:43">
      <x:c r="A6597" s="114" t="s">
        <x:v>1555</x:v>
      </x:c>
      <x:c r="B6597">
        <x:v>10230</x:v>
      </x:c>
      <x:c r="C6597">
        <x:v>0.366666666666667</x:v>
      </x:c>
      <x:c r="I6597" t="s">
        <x:v>104</x:v>
      </x:c>
      <x:c r="K6597" t="s">
        <x:v>133</x:v>
      </x:c>
      <x:c r="M6597">
        <x:v>1255</x:v>
      </x:c>
      <x:c r="O6597" t="s">
        <x:v>101</x:v>
      </x:c>
      <x:c r="AG6597" s="80">
        <x:v>1</x:v>
      </x:c>
      <x:c r="AL6597" s="81">
        <x:v>10230</x:v>
      </x:c>
      <x:c r="AM6597" s="81" t="str">
        <x:f t="shared" si="357"/>
        <x:v/>
      </x:c>
      <x:c r="AN6597" s="81" t="str">
        <x:f t="shared" si="358"/>
        <x:v/>
      </x:c>
      <x:c r="AO6597" s="81" t="str">
        <x:f t="shared" si="359"/>
        <x:v/>
      </x:c>
      <x:c r="AP6597" s="81" t="str">
        <x:f t="shared" si="360"/>
        <x:v/>
      </x:c>
      <x:c r="AQ6597" s="81" t="str">
        <x:f t="shared" si="361"/>
        <x:v/>
      </x:c>
    </x:row>
    <x:row r="6598" spans="1:43">
      <x:c r="A6598" s="114" t="s">
        <x:v>1556</x:v>
      </x:c>
      <x:c r="B6598">
        <x:v>10230</x:v>
      </x:c>
      <x:c r="C6598">
        <x:f>19/30</x:f>
        <x:v>0.633333333333333</x:v>
      </x:c>
      <x:c r="I6598" t="s">
        <x:v>103</x:v>
      </x:c>
      <x:c r="K6598" t="s">
        <x:v>133</x:v>
      </x:c>
      <x:c r="M6598">
        <x:v>1255</x:v>
      </x:c>
      <x:c r="O6598" s="103" t="s">
        <x:v>101</x:v>
      </x:c>
      <x:c r="AG6598" s="80">
        <x:v>1</x:v>
      </x:c>
      <x:c r="AL6598" s="81">
        <x:v>10230</x:v>
      </x:c>
      <x:c r="AM6598" s="81" t="str">
        <x:f t="shared" si="357"/>
        <x:v/>
      </x:c>
      <x:c r="AN6598" s="81" t="str">
        <x:f t="shared" si="358"/>
        <x:v/>
      </x:c>
      <x:c r="AO6598" s="81" t="str">
        <x:f t="shared" si="359"/>
        <x:v/>
      </x:c>
      <x:c r="AP6598" s="81" t="str">
        <x:f t="shared" si="360"/>
        <x:v/>
      </x:c>
      <x:c r="AQ6598" s="81" t="str">
        <x:f t="shared" si="361"/>
        <x:v/>
      </x:c>
    </x:row>
    <x:row r="6599" spans="1:43">
      <x:c r="A6599" s="114" t="s">
        <x:v>1557</x:v>
      </x:c>
      <x:c r="B6599">
        <x:v>10231</x:v>
      </x:c>
      <x:c r="C6599">
        <x:v>0.5</x:v>
      </x:c>
      <x:c r="I6599" t="s">
        <x:v>100</x:v>
      </x:c>
      <x:c r="K6599" t="s">
        <x:v>105</x:v>
      </x:c>
      <x:c r="M6599">
        <x:v>1255</x:v>
      </x:c>
      <x:c r="O6599" t="s">
        <x:v>101</x:v>
      </x:c>
      <x:c r="AG6599" s="80">
        <x:v>1</x:v>
      </x:c>
      <x:c r="AL6599" s="81">
        <x:v>10231</x:v>
      </x:c>
      <x:c r="AM6599" s="81" t="str">
        <x:f t="shared" si="357"/>
        <x:v/>
      </x:c>
      <x:c r="AN6599" s="81" t="str">
        <x:f t="shared" si="358"/>
        <x:v/>
      </x:c>
      <x:c r="AO6599" s="81" t="str">
        <x:f t="shared" si="359"/>
        <x:v/>
      </x:c>
      <x:c r="AP6599" s="81" t="str">
        <x:f t="shared" si="360"/>
        <x:v/>
      </x:c>
      <x:c r="AQ6599" s="81" t="str">
        <x:f t="shared" si="361"/>
        <x:v/>
      </x:c>
    </x:row>
    <x:row r="6600" spans="1:43">
      <x:c r="A6600" s="114" t="s">
        <x:v>1558</x:v>
      </x:c>
      <x:c r="B6600">
        <x:v>10231</x:v>
      </x:c>
      <x:c r="C6600">
        <x:f>17/30</x:f>
        <x:v>0.566666666666667</x:v>
      </x:c>
      <x:c r="I6600" t="s">
        <x:v>102</x:v>
      </x:c>
      <x:c r="K6600" t="s">
        <x:v>105</x:v>
      </x:c>
      <x:c r="M6600">
        <x:v>1255</x:v>
      </x:c>
      <x:c r="O6600" t="s">
        <x:v>101</x:v>
      </x:c>
      <x:c r="AG6600" s="80">
        <x:v>1</x:v>
      </x:c>
      <x:c r="AL6600" s="81">
        <x:v>10231</x:v>
      </x:c>
      <x:c r="AM6600" s="81" t="str">
        <x:f t="shared" si="357"/>
        <x:v/>
      </x:c>
      <x:c r="AN6600" s="81" t="str">
        <x:f t="shared" si="358"/>
        <x:v/>
      </x:c>
      <x:c r="AO6600" s="81" t="str">
        <x:f t="shared" si="359"/>
        <x:v/>
      </x:c>
      <x:c r="AP6600" s="81" t="str">
        <x:f t="shared" si="360"/>
        <x:v/>
      </x:c>
      <x:c r="AQ6600" s="81" t="str">
        <x:f t="shared" si="361"/>
        <x:v/>
      </x:c>
    </x:row>
    <x:row r="6601" spans="1:43">
      <x:c r="A6601" s="114" t="s">
        <x:v>1559</x:v>
      </x:c>
      <x:c r="B6601">
        <x:v>10231</x:v>
      </x:c>
      <x:c r="C6601">
        <x:v>0.7</x:v>
      </x:c>
      <x:c r="I6601" t="s">
        <x:v>103</x:v>
      </x:c>
      <x:c r="K6601" t="s">
        <x:v>145</x:v>
      </x:c>
      <x:c r="M6601">
        <x:v>1255</x:v>
      </x:c>
      <x:c r="O6601" t="s">
        <x:v>101</x:v>
      </x:c>
      <x:c r="AG6601" s="80">
        <x:v>1</x:v>
      </x:c>
      <x:c r="AL6601" s="81">
        <x:v>10231</x:v>
      </x:c>
      <x:c r="AM6601" s="81" t="str">
        <x:f t="shared" si="357"/>
        <x:v/>
      </x:c>
      <x:c r="AN6601" s="81" t="str">
        <x:f t="shared" si="358"/>
        <x:v/>
      </x:c>
      <x:c r="AO6601" s="81" t="str">
        <x:f t="shared" si="359"/>
        <x:v/>
      </x:c>
      <x:c r="AP6601" s="81" t="str">
        <x:f t="shared" si="360"/>
        <x:v/>
      </x:c>
      <x:c r="AQ6601" s="81" t="str">
        <x:f t="shared" si="361"/>
        <x:v/>
      </x:c>
    </x:row>
    <x:row r="6602" spans="1:43">
      <x:c r="A6602" s="114" t="s">
        <x:v>1560</x:v>
      </x:c>
      <x:c r="B6602">
        <x:v>10231</x:v>
      </x:c>
      <x:c r="C6602">
        <x:v>0.833333333333333</x:v>
      </x:c>
      <x:c r="I6602" t="s">
        <x:v>104</x:v>
      </x:c>
      <x:c r="K6602" t="s">
        <x:v>105</x:v>
      </x:c>
      <x:c r="M6602">
        <x:v>1255</x:v>
      </x:c>
      <x:c r="O6602" t="s">
        <x:v>101</x:v>
      </x:c>
      <x:c r="AG6602" s="80">
        <x:v>1</x:v>
      </x:c>
      <x:c r="AL6602" s="81">
        <x:v>10231</x:v>
      </x:c>
      <x:c r="AM6602" s="81" t="str">
        <x:f t="shared" si="357"/>
        <x:v/>
      </x:c>
      <x:c r="AN6602" s="81" t="str">
        <x:f t="shared" si="358"/>
        <x:v/>
      </x:c>
      <x:c r="AO6602" s="81" t="str">
        <x:f t="shared" si="359"/>
        <x:v/>
      </x:c>
      <x:c r="AP6602" s="81" t="str">
        <x:f t="shared" si="360"/>
        <x:v/>
      </x:c>
      <x:c r="AQ6602" s="81" t="str">
        <x:f t="shared" si="361"/>
        <x:v/>
      </x:c>
    </x:row>
    <x:row r="6603" spans="1:43">
      <x:c r="A6603" s="114" t="s">
        <x:v>1561</x:v>
      </x:c>
      <x:c r="B6603">
        <x:v>10232</x:v>
      </x:c>
      <x:c r="C6603">
        <x:v>0.5</x:v>
      </x:c>
      <x:c r="I6603" t="s">
        <x:v>104</x:v>
      </x:c>
      <x:c r="K6603" t="s">
        <x:v>105</x:v>
      </x:c>
      <x:c r="M6603">
        <x:v>1255</x:v>
      </x:c>
      <x:c r="O6603" t="s">
        <x:v>101</x:v>
      </x:c>
      <x:c r="AG6603" s="80">
        <x:v>1</x:v>
      </x:c>
      <x:c r="AL6603" s="81">
        <x:v>10232</x:v>
      </x:c>
      <x:c r="AM6603" s="81" t="str">
        <x:f t="shared" si="357"/>
        <x:v/>
      </x:c>
      <x:c r="AN6603" s="81" t="str">
        <x:f t="shared" si="358"/>
        <x:v/>
      </x:c>
      <x:c r="AO6603" s="81" t="str">
        <x:f t="shared" si="359"/>
        <x:v/>
      </x:c>
      <x:c r="AP6603" s="81" t="str">
        <x:f t="shared" si="360"/>
        <x:v/>
      </x:c>
      <x:c r="AQ6603" s="81" t="str">
        <x:f t="shared" si="361"/>
        <x:v/>
      </x:c>
    </x:row>
    <x:row r="6604" spans="1:43">
      <x:c r="A6604" s="114" t="s">
        <x:v>1562</x:v>
      </x:c>
      <x:c r="B6604">
        <x:v>10232</x:v>
      </x:c>
      <x:c r="C6604">
        <x:v>0.733333333333333</x:v>
      </x:c>
      <x:c r="I6604" t="s">
        <x:v>103</x:v>
      </x:c>
      <x:c r="K6604" t="s">
        <x:v>145</x:v>
      </x:c>
      <x:c r="M6604">
        <x:v>1255</x:v>
      </x:c>
      <x:c r="O6604" t="s">
        <x:v>101</x:v>
      </x:c>
      <x:c r="AG6604" s="80">
        <x:v>1</x:v>
      </x:c>
      <x:c r="AL6604" s="81">
        <x:v>10232</x:v>
      </x:c>
      <x:c r="AM6604" s="81" t="str">
        <x:f t="shared" si="357"/>
        <x:v/>
      </x:c>
      <x:c r="AN6604" s="81" t="str">
        <x:f t="shared" si="358"/>
        <x:v/>
      </x:c>
      <x:c r="AO6604" s="81" t="str">
        <x:f t="shared" si="359"/>
        <x:v/>
      </x:c>
      <x:c r="AP6604" s="81" t="str">
        <x:f t="shared" si="360"/>
        <x:v/>
      </x:c>
      <x:c r="AQ6604" s="81" t="str">
        <x:f t="shared" si="361"/>
        <x:v/>
      </x:c>
    </x:row>
    <x:row r="6605" spans="1:43">
      <x:c r="A6605" s="114" t="s">
        <x:v>1563</x:v>
      </x:c>
      <x:c r="B6605">
        <x:v>10232</x:v>
      </x:c>
      <x:c r="C6605">
        <x:v>1.26666666666667</x:v>
      </x:c>
      <x:c r="I6605" t="s">
        <x:v>102</x:v>
      </x:c>
      <x:c r="K6605" t="s">
        <x:v>119</x:v>
      </x:c>
      <x:c r="M6605">
        <x:v>39</x:v>
      </x:c>
      <x:c r="O6605" t="s">
        <x:v>101</x:v>
      </x:c>
      <x:c r="AG6605" s="80">
        <x:v>2</x:v>
      </x:c>
      <x:c r="AL6605" s="81">
        <x:v>10232</x:v>
      </x:c>
      <x:c r="AM6605" s="81" t="str">
        <x:f t="shared" si="357"/>
        <x:v/>
      </x:c>
      <x:c r="AN6605" s="81" t="str">
        <x:f t="shared" si="358"/>
        <x:v/>
      </x:c>
      <x:c r="AO6605" s="81" t="str">
        <x:f t="shared" si="359"/>
        <x:v/>
      </x:c>
      <x:c r="AP6605" s="81" t="str">
        <x:f t="shared" si="360"/>
        <x:v/>
      </x:c>
      <x:c r="AQ6605" s="81" t="str">
        <x:f t="shared" si="361"/>
        <x:v/>
      </x:c>
    </x:row>
    <x:row r="6606" spans="1:43">
      <x:c r="A6606" s="114" t="s">
        <x:v>1564</x:v>
      </x:c>
      <x:c r="B6606">
        <x:v>10233</x:v>
      </x:c>
      <x:c r="C6606">
        <x:v>0.466666666666667</x:v>
      </x:c>
      <x:c r="I6606" t="s">
        <x:v>100</x:v>
      </x:c>
      <x:c r="M6606">
        <x:v>1254</x:v>
      </x:c>
      <x:c r="O6606" t="s">
        <x:v>101</x:v>
      </x:c>
      <x:c r="AG6606" s="80">
        <x:v>1</x:v>
      </x:c>
      <x:c r="AL6606" s="81">
        <x:v>10233</x:v>
      </x:c>
      <x:c r="AM6606" s="81" t="str">
        <x:f t="shared" si="357"/>
        <x:v/>
      </x:c>
      <x:c r="AN6606" s="81" t="str">
        <x:f t="shared" si="358"/>
        <x:v/>
      </x:c>
      <x:c r="AO6606" s="81" t="str">
        <x:f t="shared" si="359"/>
        <x:v/>
      </x:c>
      <x:c r="AP6606" s="81" t="str">
        <x:f t="shared" si="360"/>
        <x:v/>
      </x:c>
      <x:c r="AQ6606" s="81" t="str">
        <x:f t="shared" si="361"/>
        <x:v/>
      </x:c>
    </x:row>
    <x:row r="6607" spans="1:43">
      <x:c r="A6607" s="114" t="s">
        <x:v>1565</x:v>
      </x:c>
      <x:c r="B6607">
        <x:v>10233</x:v>
      </x:c>
      <x:c r="C6607">
        <x:v>0.666666666666667</x:v>
      </x:c>
      <x:c r="I6607" t="s">
        <x:v>102</x:v>
      </x:c>
      <x:c r="M6607">
        <x:v>1254</x:v>
      </x:c>
      <x:c r="O6607" t="s">
        <x:v>101</x:v>
      </x:c>
      <x:c r="AG6607" s="80">
        <x:v>1</x:v>
      </x:c>
      <x:c r="AL6607" s="81">
        <x:v>10233</x:v>
      </x:c>
      <x:c r="AM6607" s="81" t="str">
        <x:f t="shared" si="357"/>
        <x:v/>
      </x:c>
      <x:c r="AN6607" s="81" t="str">
        <x:f t="shared" si="358"/>
        <x:v/>
      </x:c>
      <x:c r="AO6607" s="81" t="str">
        <x:f t="shared" si="359"/>
        <x:v/>
      </x:c>
      <x:c r="AP6607" s="81" t="str">
        <x:f t="shared" si="360"/>
        <x:v/>
      </x:c>
      <x:c r="AQ6607" s="81" t="str">
        <x:f t="shared" si="361"/>
        <x:v/>
      </x:c>
    </x:row>
    <x:row r="6608" spans="1:43">
      <x:c r="A6608" s="114" t="s">
        <x:v>1566</x:v>
      </x:c>
      <x:c r="B6608">
        <x:v>10234</x:v>
      </x:c>
      <x:c r="C6608">
        <x:v>1.66666666666667</x:v>
      </x:c>
      <x:c r="I6608" t="s">
        <x:v>100</x:v>
      </x:c>
      <x:c r="M6608">
        <x:v>1254</x:v>
      </x:c>
      <x:c r="O6608" t="s">
        <x:v>101</x:v>
      </x:c>
      <x:c r="AG6608" s="80">
        <x:v>1</x:v>
      </x:c>
      <x:c r="AL6608" s="81">
        <x:v>10234</x:v>
      </x:c>
      <x:c r="AM6608" s="81" t="str">
        <x:f t="shared" si="357"/>
        <x:v/>
      </x:c>
      <x:c r="AN6608" s="81" t="str">
        <x:f t="shared" si="358"/>
        <x:v/>
      </x:c>
      <x:c r="AO6608" s="81" t="str">
        <x:f t="shared" si="359"/>
        <x:v/>
      </x:c>
      <x:c r="AP6608" s="81" t="str">
        <x:f t="shared" si="360"/>
        <x:v/>
      </x:c>
      <x:c r="AQ6608" s="81" t="str">
        <x:f t="shared" si="361"/>
        <x:v/>
      </x:c>
    </x:row>
    <x:row r="6609" spans="1:43">
      <x:c r="A6609" s="114" t="s">
        <x:v>1567</x:v>
      </x:c>
      <x:c r="B6609">
        <x:v>10234</x:v>
      </x:c>
      <x:c r="C6609">
        <x:v>2.2</x:v>
      </x:c>
      <x:c r="I6609" t="s">
        <x:v>102</x:v>
      </x:c>
      <x:c r="M6609">
        <x:v>1254</x:v>
      </x:c>
      <x:c r="O6609" t="s">
        <x:v>101</x:v>
      </x:c>
      <x:c r="AG6609" s="80">
        <x:v>1</x:v>
      </x:c>
      <x:c r="AL6609" s="81">
        <x:v>10234</x:v>
      </x:c>
      <x:c r="AM6609" s="81" t="str">
        <x:f t="shared" si="357"/>
        <x:v/>
      </x:c>
      <x:c r="AN6609" s="81" t="str">
        <x:f t="shared" si="358"/>
        <x:v/>
      </x:c>
      <x:c r="AO6609" s="81" t="str">
        <x:f t="shared" si="359"/>
        <x:v/>
      </x:c>
      <x:c r="AP6609" s="81" t="str">
        <x:f t="shared" si="360"/>
        <x:v/>
      </x:c>
      <x:c r="AQ6609" s="81" t="str">
        <x:f t="shared" si="361"/>
        <x:v/>
      </x:c>
    </x:row>
    <x:row r="6610" spans="1:43">
      <x:c r="A6610" s="114" t="s">
        <x:v>1568</x:v>
      </x:c>
      <x:c r="B6610">
        <x:v>10235</x:v>
      </x:c>
      <x:c r="C6610">
        <x:v>0.333333</x:v>
      </x:c>
      <x:c r="E6610">
        <x:v>1</x:v>
      </x:c>
      <x:c r="M6610">
        <x:v>94</x:v>
      </x:c>
      <x:c r="O6610" t="s">
        <x:v>116</x:v>
      </x:c>
      <x:c r="AL6610" s="81">
        <x:v>10235</x:v>
      </x:c>
      <x:c r="AM6610" s="81" t="str">
        <x:f t="shared" si="357"/>
        <x:v/>
      </x:c>
      <x:c r="AN6610" s="81" t="str">
        <x:f t="shared" si="358"/>
        <x:v/>
      </x:c>
      <x:c r="AO6610" s="81" t="str">
        <x:f t="shared" si="359"/>
        <x:v/>
      </x:c>
      <x:c r="AP6610" s="81" t="str">
        <x:f t="shared" si="360"/>
        <x:v/>
      </x:c>
      <x:c r="AQ6610" s="81" t="str">
        <x:f t="shared" si="361"/>
        <x:v/>
      </x:c>
    </x:row>
    <x:row r="6611" spans="1:43">
      <x:c r="A6611" s="114" t="s">
        <x:v>1569</x:v>
      </x:c>
      <x:c r="B6611">
        <x:v>10236</x:v>
      </x:c>
      <x:c r="C6611">
        <x:v>0.633333333333333</x:v>
      </x:c>
      <x:c r="I6611" t="s">
        <x:v>102</x:v>
      </x:c>
      <x:c r="K6611" t="s">
        <x:v>133</x:v>
      </x:c>
      <x:c r="M6611">
        <x:v>229</x:v>
      </x:c>
      <x:c r="O6611" t="s">
        <x:v>101</x:v>
      </x:c>
      <x:c r="AG6611" s="80">
        <x:v>2</x:v>
      </x:c>
      <x:c r="AL6611" s="81">
        <x:v>10236</x:v>
      </x:c>
      <x:c r="AM6611" s="81" t="str">
        <x:f t="shared" si="357"/>
        <x:v/>
      </x:c>
      <x:c r="AN6611" s="81" t="str">
        <x:f t="shared" si="358"/>
        <x:v/>
      </x:c>
      <x:c r="AO6611" s="81" t="str">
        <x:f t="shared" si="359"/>
        <x:v/>
      </x:c>
      <x:c r="AP6611" s="81" t="str">
        <x:f t="shared" si="360"/>
        <x:v/>
      </x:c>
      <x:c r="AQ6611" s="81" t="str">
        <x:f t="shared" si="361"/>
        <x:v/>
      </x:c>
    </x:row>
    <x:row r="6612" spans="1:43">
      <x:c r="A6612" s="114" t="s">
        <x:v>1570</x:v>
      </x:c>
      <x:c r="B6612">
        <x:v>10237</x:v>
      </x:c>
      <x:c r="C6612">
        <x:v>0.366666666666667</x:v>
      </x:c>
      <x:c r="I6612" t="s">
        <x:v>103</x:v>
      </x:c>
      <x:c r="K6612" t="s">
        <x:v>133</x:v>
      </x:c>
      <x:c r="M6612">
        <x:v>1270</x:v>
      </x:c>
      <x:c r="O6612" t="s">
        <x:v>101</x:v>
      </x:c>
      <x:c r="U6612">
        <x:v>1269</x:v>
      </x:c>
      <x:c r="V6612">
        <x:v>0.2</x:v>
      </x:c>
      <x:c r="W6612" t="s">
        <x:v>1552</x:v>
      </x:c>
      <x:c r="X6612">
        <x:v>0</x:v>
      </x:c>
      <x:c r="Y6612">
        <x:v>0</x:v>
      </x:c>
      <x:c r="Z6612" t="s">
        <x:v>115</x:v>
      </x:c>
      <x:c r="AA6612">
        <x:v>30</x:v>
      </x:c>
      <x:c r="AD6612" t="s">
        <x:v>1553</x:v>
      </x:c>
      <x:c r="AG6612" s="80">
        <x:v>1</x:v>
      </x:c>
      <x:c r="AL6612" s="81">
        <x:v>10237</x:v>
      </x:c>
      <x:c r="AM6612" s="81" t="str">
        <x:f t="shared" si="357"/>
        <x:v/>
      </x:c>
      <x:c r="AN6612" s="81" t="str">
        <x:f t="shared" si="358"/>
        <x:v/>
      </x:c>
      <x:c r="AO6612" s="81" t="str">
        <x:f t="shared" si="359"/>
        <x:v/>
      </x:c>
      <x:c r="AP6612" s="81" t="str">
        <x:f t="shared" si="360"/>
        <x:v/>
      </x:c>
      <x:c r="AQ6612" s="81" t="str">
        <x:f t="shared" si="361"/>
        <x:v/>
      </x:c>
    </x:row>
    <x:row r="6613" spans="1:43">
      <x:c r="A6613" s="114" t="s">
        <x:v>1571</x:v>
      </x:c>
      <x:c r="B6613">
        <x:v>10237</x:v>
      </x:c>
      <x:c r="C6613">
        <x:v>0.566666666666667</x:v>
      </x:c>
      <x:c r="I6613" t="s">
        <x:v>104</x:v>
      </x:c>
      <x:c r="K6613" t="s">
        <x:v>133</x:v>
      </x:c>
      <x:c r="M6613">
        <x:v>1270</x:v>
      </x:c>
      <x:c r="O6613" t="s">
        <x:v>101</x:v>
      </x:c>
      <x:c r="U6613">
        <x:v>1269</x:v>
      </x:c>
      <x:c r="V6613">
        <x:v>0.2</x:v>
      </x:c>
      <x:c r="W6613" t="s">
        <x:v>1552</x:v>
      </x:c>
      <x:c r="X6613">
        <x:v>0</x:v>
      </x:c>
      <x:c r="Y6613">
        <x:v>0</x:v>
      </x:c>
      <x:c r="Z6613" t="s">
        <x:v>115</x:v>
      </x:c>
      <x:c r="AA6613">
        <x:v>30</x:v>
      </x:c>
      <x:c r="AD6613" t="s">
        <x:v>1553</x:v>
      </x:c>
      <x:c r="AG6613" s="80">
        <x:v>1</x:v>
      </x:c>
      <x:c r="AL6613" s="81">
        <x:v>10237</x:v>
      </x:c>
      <x:c r="AM6613" s="81" t="str">
        <x:f t="shared" si="357"/>
        <x:v/>
      </x:c>
      <x:c r="AN6613" s="81" t="str">
        <x:f t="shared" si="358"/>
        <x:v/>
      </x:c>
      <x:c r="AO6613" s="81" t="str">
        <x:f t="shared" si="359"/>
        <x:v/>
      </x:c>
      <x:c r="AP6613" s="81" t="str">
        <x:f t="shared" si="360"/>
        <x:v/>
      </x:c>
      <x:c r="AQ6613" s="81" t="str">
        <x:f t="shared" si="361"/>
        <x:v/>
      </x:c>
    </x:row>
    <x:row r="6614" spans="1:43">
      <x:c r="A6614" s="114" t="s">
        <x:v>1572</x:v>
      </x:c>
      <x:c r="B6614">
        <x:v>10238</x:v>
      </x:c>
      <x:c r="C6614">
        <x:v>0.633333333333333</x:v>
      </x:c>
      <x:c r="I6614" t="s">
        <x:v>102</x:v>
      </x:c>
      <x:c r="K6614" t="s">
        <x:v>133</x:v>
      </x:c>
      <x:c r="M6614">
        <x:v>229</x:v>
      </x:c>
      <x:c r="O6614" t="s">
        <x:v>101</x:v>
      </x:c>
      <x:c r="AG6614" s="80">
        <x:v>2</x:v>
      </x:c>
      <x:c r="AL6614" s="81">
        <x:v>10238</x:v>
      </x:c>
      <x:c r="AM6614" s="81" t="str">
        <x:f t="shared" si="357"/>
        <x:v/>
      </x:c>
      <x:c r="AN6614" s="81" t="str">
        <x:f t="shared" si="358"/>
        <x:v/>
      </x:c>
      <x:c r="AO6614" s="81" t="str">
        <x:f t="shared" si="359"/>
        <x:v/>
      </x:c>
      <x:c r="AP6614" s="81" t="str">
        <x:f t="shared" si="360"/>
        <x:v/>
      </x:c>
      <x:c r="AQ6614" s="81" t="str">
        <x:f t="shared" si="361"/>
        <x:v/>
      </x:c>
    </x:row>
    <x:row r="6615" spans="1:43">
      <x:c r="A6615" s="114" t="s">
        <x:v>1573</x:v>
      </x:c>
      <x:c r="B6615">
        <x:v>10239</x:v>
      </x:c>
      <x:c r="C6615">
        <x:v>0.366666666666667</x:v>
      </x:c>
      <x:c r="I6615" t="s">
        <x:v>103</x:v>
      </x:c>
      <x:c r="K6615" t="s">
        <x:v>133</x:v>
      </x:c>
      <x:c r="M6615">
        <x:v>1270</x:v>
      </x:c>
      <x:c r="O6615" t="s">
        <x:v>101</x:v>
      </x:c>
      <x:c r="U6615">
        <x:v>1269</x:v>
      </x:c>
      <x:c r="V6615">
        <x:v>0.2</x:v>
      </x:c>
      <x:c r="W6615" t="s">
        <x:v>1552</x:v>
      </x:c>
      <x:c r="X6615">
        <x:v>0</x:v>
      </x:c>
      <x:c r="Y6615">
        <x:v>0</x:v>
      </x:c>
      <x:c r="Z6615" t="s">
        <x:v>115</x:v>
      </x:c>
      <x:c r="AA6615">
        <x:v>30</x:v>
      </x:c>
      <x:c r="AD6615" t="s">
        <x:v>1553</x:v>
      </x:c>
      <x:c r="AG6615" s="80">
        <x:v>1</x:v>
      </x:c>
      <x:c r="AL6615" s="81">
        <x:v>10239</x:v>
      </x:c>
      <x:c r="AM6615" s="81" t="str">
        <x:f t="shared" si="357"/>
        <x:v/>
      </x:c>
      <x:c r="AN6615" s="81" t="str">
        <x:f t="shared" si="358"/>
        <x:v/>
      </x:c>
      <x:c r="AO6615" s="81" t="str">
        <x:f t="shared" si="359"/>
        <x:v/>
      </x:c>
      <x:c r="AP6615" s="81" t="str">
        <x:f t="shared" si="360"/>
        <x:v/>
      </x:c>
      <x:c r="AQ6615" s="81" t="str">
        <x:f t="shared" si="361"/>
        <x:v/>
      </x:c>
    </x:row>
    <x:row r="6616" spans="1:43">
      <x:c r="A6616" s="114" t="s">
        <x:v>1574</x:v>
      </x:c>
      <x:c r="B6616">
        <x:v>10239</x:v>
      </x:c>
      <x:c r="C6616">
        <x:v>0.566666666666667</x:v>
      </x:c>
      <x:c r="I6616" t="s">
        <x:v>104</x:v>
      </x:c>
      <x:c r="K6616" t="s">
        <x:v>133</x:v>
      </x:c>
      <x:c r="M6616">
        <x:v>1270</x:v>
      </x:c>
      <x:c r="O6616" t="s">
        <x:v>101</x:v>
      </x:c>
      <x:c r="U6616">
        <x:v>1269</x:v>
      </x:c>
      <x:c r="V6616">
        <x:v>0.2</x:v>
      </x:c>
      <x:c r="W6616" t="s">
        <x:v>1552</x:v>
      </x:c>
      <x:c r="X6616">
        <x:v>0</x:v>
      </x:c>
      <x:c r="Y6616">
        <x:v>0</x:v>
      </x:c>
      <x:c r="Z6616" t="s">
        <x:v>115</x:v>
      </x:c>
      <x:c r="AA6616">
        <x:v>30</x:v>
      </x:c>
      <x:c r="AD6616" t="s">
        <x:v>1553</x:v>
      </x:c>
      <x:c r="AG6616" s="80">
        <x:v>1</x:v>
      </x:c>
      <x:c r="AL6616" s="81">
        <x:v>10239</x:v>
      </x:c>
      <x:c r="AM6616" s="81" t="str">
        <x:f t="shared" si="357"/>
        <x:v/>
      </x:c>
      <x:c r="AN6616" s="81" t="str">
        <x:f t="shared" si="358"/>
        <x:v/>
      </x:c>
      <x:c r="AO6616" s="81" t="str">
        <x:f t="shared" si="359"/>
        <x:v/>
      </x:c>
      <x:c r="AP6616" s="81" t="str">
        <x:f t="shared" si="360"/>
        <x:v/>
      </x:c>
      <x:c r="AQ6616" s="81" t="str">
        <x:f t="shared" si="361"/>
        <x:v/>
      </x:c>
    </x:row>
    <x:row r="6617" spans="1:43">
      <x:c r="A6617" s="114" t="s">
        <x:v>1575</x:v>
      </x:c>
      <x:c r="B6617">
        <x:v>10240</x:v>
      </x:c>
      <x:c r="C6617">
        <x:v>0.6</x:v>
      </x:c>
      <x:c r="I6617" t="s">
        <x:v>100</x:v>
      </x:c>
      <x:c r="K6617" t="s">
        <x:v>1576</x:v>
      </x:c>
      <x:c r="M6617">
        <x:v>600</x:v>
      </x:c>
      <x:c r="O6617" t="s">
        <x:v>101</x:v>
      </x:c>
      <x:c r="AG6617" s="80">
        <x:v>1</x:v>
      </x:c>
      <x:c r="AL6617" s="81">
        <x:v>10240</x:v>
      </x:c>
      <x:c r="AM6617" s="81" t="str">
        <x:f t="shared" si="357"/>
        <x:v/>
      </x:c>
      <x:c r="AN6617" s="81" t="str">
        <x:f t="shared" si="358"/>
        <x:v/>
      </x:c>
      <x:c r="AO6617" s="81" t="str">
        <x:f t="shared" si="359"/>
        <x:v/>
      </x:c>
      <x:c r="AP6617" s="81" t="str">
        <x:f t="shared" si="360"/>
        <x:v/>
      </x:c>
      <x:c r="AQ6617" s="81" t="str">
        <x:f t="shared" si="361"/>
        <x:v/>
      </x:c>
    </x:row>
    <x:row r="6618" spans="1:43">
      <x:c r="A6618" s="114" t="s">
        <x:v>1577</x:v>
      </x:c>
      <x:c r="B6618">
        <x:v>10240</x:v>
      </x:c>
      <x:c r="C6618">
        <x:v>0.7</x:v>
      </x:c>
      <x:c r="I6618" t="s">
        <x:v>102</x:v>
      </x:c>
      <x:c r="K6618" t="s">
        <x:v>171</x:v>
      </x:c>
      <x:c r="M6618">
        <x:v>600</x:v>
      </x:c>
      <x:c r="O6618" t="s">
        <x:v>101</x:v>
      </x:c>
      <x:c r="AG6618" s="80">
        <x:v>1</x:v>
      </x:c>
      <x:c r="AL6618" s="81">
        <x:v>10240</x:v>
      </x:c>
      <x:c r="AM6618" s="81" t="str">
        <x:f t="shared" si="357"/>
        <x:v/>
      </x:c>
      <x:c r="AN6618" s="81" t="str">
        <x:f t="shared" si="358"/>
        <x:v/>
      </x:c>
      <x:c r="AO6618" s="81" t="str">
        <x:f t="shared" si="359"/>
        <x:v/>
      </x:c>
      <x:c r="AP6618" s="81" t="str">
        <x:f t="shared" si="360"/>
        <x:v/>
      </x:c>
      <x:c r="AQ6618" s="81" t="str">
        <x:f t="shared" si="361"/>
        <x:v/>
      </x:c>
    </x:row>
    <x:row r="6619" spans="1:43">
      <x:c r="A6619" s="114" t="s">
        <x:v>1578</x:v>
      </x:c>
      <x:c r="B6619">
        <x:v>10241</x:v>
      </x:c>
      <x:c r="C6619">
        <x:v>0.7</x:v>
      </x:c>
      <x:c r="I6619" t="s">
        <x:v>103</x:v>
      </x:c>
      <x:c r="K6619" t="s">
        <x:v>308</x:v>
      </x:c>
      <x:c r="M6619">
        <x:v>1255</x:v>
      </x:c>
      <x:c r="O6619" t="s">
        <x:v>101</x:v>
      </x:c>
      <x:c r="AG6619" s="80">
        <x:v>2</x:v>
      </x:c>
      <x:c r="AL6619" s="81">
        <x:v>10241</x:v>
      </x:c>
      <x:c r="AM6619" s="81" t="str">
        <x:f t="shared" si="357"/>
        <x:v/>
      </x:c>
      <x:c r="AN6619" s="81" t="str">
        <x:f t="shared" si="358"/>
        <x:v/>
      </x:c>
      <x:c r="AO6619" s="81" t="str">
        <x:f t="shared" si="359"/>
        <x:v/>
      </x:c>
      <x:c r="AP6619" s="81" t="str">
        <x:f t="shared" si="360"/>
        <x:v/>
      </x:c>
      <x:c r="AQ6619" s="81" t="str">
        <x:f t="shared" si="361"/>
        <x:v/>
      </x:c>
    </x:row>
    <x:row r="6620" spans="1:43">
      <x:c r="A6620" s="114" t="s">
        <x:v>1579</x:v>
      </x:c>
      <x:c r="B6620">
        <x:v>10241</x:v>
      </x:c>
      <x:c r="C6620">
        <x:v>0.73</x:v>
      </x:c>
      <x:c r="D6620">
        <x:v>1</x:v>
      </x:c>
      <x:c r="AG6620" s="80">
        <x:v>2</x:v>
      </x:c>
      <x:c r="AL6620" s="81" t="s">
        <x:v>1580</x:v>
      </x:c>
      <x:c r="AM6620" s="81" t="str">
        <x:f t="shared" si="357"/>
        <x:v/>
      </x:c>
      <x:c r="AN6620" s="81" t="str">
        <x:f t="shared" si="358"/>
        <x:v/>
      </x:c>
      <x:c r="AO6620" s="81" t="str">
        <x:f t="shared" si="359"/>
        <x:v/>
      </x:c>
      <x:c r="AP6620" s="81" t="str">
        <x:f t="shared" si="360"/>
        <x:v/>
      </x:c>
      <x:c r="AQ6620" s="81" t="str">
        <x:f t="shared" si="361"/>
        <x:v/>
      </x:c>
    </x:row>
    <x:row r="6621" spans="1:43">
      <x:c r="A6621" s="114" t="s">
        <x:v>1581</x:v>
      </x:c>
      <x:c r="B6621">
        <x:v>10242</x:v>
      </x:c>
      <x:c r="C6621">
        <x:v>0.433333333333333</x:v>
      </x:c>
      <x:c r="I6621" t="s">
        <x:v>100</x:v>
      </x:c>
      <x:c r="K6621" t="s">
        <x:v>1576</x:v>
      </x:c>
      <x:c r="M6621">
        <x:v>101</x:v>
      </x:c>
      <x:c r="O6621" t="s">
        <x:v>101</x:v>
      </x:c>
      <x:c r="AG6621" s="80">
        <x:v>1</x:v>
      </x:c>
      <x:c r="AL6621" s="81">
        <x:v>10242</x:v>
      </x:c>
      <x:c r="AM6621" s="81" t="str">
        <x:f t="shared" si="357"/>
        <x:v/>
      </x:c>
      <x:c r="AN6621" s="81" t="str">
        <x:f t="shared" si="358"/>
        <x:v/>
      </x:c>
      <x:c r="AO6621" s="81" t="str">
        <x:f t="shared" si="359"/>
        <x:v/>
      </x:c>
      <x:c r="AP6621" s="81" t="str">
        <x:f t="shared" si="360"/>
        <x:v/>
      </x:c>
      <x:c r="AQ6621" s="81" t="str">
        <x:f t="shared" si="361"/>
        <x:v/>
      </x:c>
    </x:row>
    <x:row r="6622" spans="1:43">
      <x:c r="A6622" s="114" t="s">
        <x:v>1582</x:v>
      </x:c>
      <x:c r="B6622">
        <x:v>10242</x:v>
      </x:c>
      <x:c r="C6622">
        <x:v>0.733333333333333</x:v>
      </x:c>
      <x:c r="I6622" t="s">
        <x:v>103</x:v>
      </x:c>
      <x:c r="K6622" t="s">
        <x:v>1576</x:v>
      </x:c>
      <x:c r="M6622">
        <x:v>101</x:v>
      </x:c>
      <x:c r="O6622" t="s">
        <x:v>101</x:v>
      </x:c>
      <x:c r="AG6622" s="80">
        <x:v>1</x:v>
      </x:c>
      <x:c r="AL6622" s="81">
        <x:v>10242</x:v>
      </x:c>
      <x:c r="AM6622" s="81" t="str">
        <x:f t="shared" si="357"/>
        <x:v/>
      </x:c>
      <x:c r="AN6622" s="81" t="str">
        <x:f t="shared" si="358"/>
        <x:v/>
      </x:c>
      <x:c r="AO6622" s="81" t="str">
        <x:f t="shared" si="359"/>
        <x:v/>
      </x:c>
      <x:c r="AP6622" s="81" t="str">
        <x:f t="shared" si="360"/>
        <x:v/>
      </x:c>
      <x:c r="AQ6622" s="81" t="str">
        <x:f t="shared" si="361"/>
        <x:v/>
      </x:c>
    </x:row>
    <x:row r="6623" spans="1:43">
      <x:c r="A6623" s="114" t="s">
        <x:v>1583</x:v>
      </x:c>
      <x:c r="B6623">
        <x:v>10242</x:v>
      </x:c>
      <x:c r="C6623">
        <x:v>1.2</x:v>
      </x:c>
      <x:c r="I6623" t="s">
        <x:v>104</x:v>
      </x:c>
      <x:c r="K6623" t="s">
        <x:v>171</x:v>
      </x:c>
      <x:c r="M6623">
        <x:v>101</x:v>
      </x:c>
      <x:c r="O6623" t="s">
        <x:v>101</x:v>
      </x:c>
      <x:c r="AG6623" s="80">
        <x:v>1</x:v>
      </x:c>
      <x:c r="AL6623" s="81">
        <x:v>10242</x:v>
      </x:c>
      <x:c r="AM6623" s="81" t="str">
        <x:f t="shared" si="357"/>
        <x:v/>
      </x:c>
      <x:c r="AN6623" s="81" t="str">
        <x:f t="shared" si="358"/>
        <x:v/>
      </x:c>
      <x:c r="AO6623" s="81" t="str">
        <x:f t="shared" si="359"/>
        <x:v/>
      </x:c>
      <x:c r="AP6623" s="81" t="str">
        <x:f t="shared" si="360"/>
        <x:v/>
      </x:c>
      <x:c r="AQ6623" s="81" t="str">
        <x:f t="shared" si="361"/>
        <x:v/>
      </x:c>
    </x:row>
    <x:row r="6624" spans="1:43">
      <x:c r="A6624" s="114" t="s">
        <x:v>1584</x:v>
      </x:c>
      <x:c r="B6624">
        <x:v>10243</x:v>
      </x:c>
      <x:c r="C6624">
        <x:f>15/30</x:f>
        <x:v>0.5</x:v>
      </x:c>
      <x:c r="I6624" t="s">
        <x:v>104</x:v>
      </x:c>
      <x:c r="K6624" t="s">
        <x:v>697</x:v>
      </x:c>
      <x:c r="M6624">
        <x:v>970</x:v>
      </x:c>
      <x:c r="O6624" t="s">
        <x:v>101</x:v>
      </x:c>
      <x:c r="AG6624" s="80">
        <x:v>1</x:v>
      </x:c>
      <x:c r="AL6624" s="81">
        <x:v>10243</x:v>
      </x:c>
      <x:c r="AM6624" s="81" t="str">
        <x:f t="shared" si="357"/>
        <x:v/>
      </x:c>
      <x:c r="AN6624" s="81" t="str">
        <x:f t="shared" si="358"/>
        <x:v/>
      </x:c>
      <x:c r="AO6624" s="81" t="str">
        <x:f t="shared" si="359"/>
        <x:v/>
      </x:c>
      <x:c r="AP6624" s="81" t="str">
        <x:f t="shared" si="360"/>
        <x:v/>
      </x:c>
      <x:c r="AQ6624" s="81" t="str">
        <x:f t="shared" si="361"/>
        <x:v/>
      </x:c>
    </x:row>
    <x:row r="6625" spans="1:43">
      <x:c r="A6625" s="114" t="s">
        <x:v>1585</x:v>
      </x:c>
      <x:c r="B6625">
        <x:v>10243</x:v>
      </x:c>
      <x:c r="C6625">
        <x:v>0.766666666666667</x:v>
      </x:c>
      <x:c r="I6625" t="s">
        <x:v>103</x:v>
      </x:c>
      <x:c r="K6625" t="s">
        <x:v>122</x:v>
      </x:c>
      <x:c r="M6625">
        <x:v>970</x:v>
      </x:c>
      <x:c r="O6625" t="s">
        <x:v>101</x:v>
      </x:c>
      <x:c r="AG6625" s="80">
        <x:v>1</x:v>
      </x:c>
      <x:c r="AL6625" s="81">
        <x:v>10243</x:v>
      </x:c>
      <x:c r="AM6625" s="81" t="str">
        <x:f t="shared" si="357"/>
        <x:v/>
      </x:c>
      <x:c r="AN6625" s="81" t="str">
        <x:f t="shared" si="358"/>
        <x:v/>
      </x:c>
      <x:c r="AO6625" s="81" t="str">
        <x:f t="shared" si="359"/>
        <x:v/>
      </x:c>
      <x:c r="AP6625" s="81" t="str">
        <x:f t="shared" si="360"/>
        <x:v/>
      </x:c>
      <x:c r="AQ6625" s="81" t="str">
        <x:f t="shared" si="361"/>
        <x:v/>
      </x:c>
    </x:row>
    <x:row r="6626" spans="1:43">
      <x:c r="A6626" s="114" t="s">
        <x:v>1586</x:v>
      </x:c>
      <x:c r="B6626">
        <x:v>10243</x:v>
      </x:c>
      <x:c r="C6626">
        <x:v>1.03333333333333</x:v>
      </x:c>
      <x:c r="I6626" t="s">
        <x:v>104</x:v>
      </x:c>
      <x:c r="K6626" t="s">
        <x:v>697</x:v>
      </x:c>
      <x:c r="M6626">
        <x:v>970</x:v>
      </x:c>
      <x:c r="O6626" t="s">
        <x:v>101</x:v>
      </x:c>
      <x:c r="AG6626" s="80">
        <x:v>1</x:v>
      </x:c>
      <x:c r="AL6626" s="81">
        <x:v>10243</x:v>
      </x:c>
      <x:c r="AM6626" s="81" t="str">
        <x:f t="shared" si="357"/>
        <x:v/>
      </x:c>
      <x:c r="AN6626" s="81" t="str">
        <x:f t="shared" si="358"/>
        <x:v/>
      </x:c>
      <x:c r="AO6626" s="81" t="str">
        <x:f t="shared" si="359"/>
        <x:v/>
      </x:c>
      <x:c r="AP6626" s="81" t="str">
        <x:f t="shared" si="360"/>
        <x:v/>
      </x:c>
      <x:c r="AQ6626" s="81" t="str">
        <x:f t="shared" si="361"/>
        <x:v/>
      </x:c>
    </x:row>
    <x:row r="6627" spans="1:43">
      <x:c r="A6627" s="114" t="s">
        <x:v>1587</x:v>
      </x:c>
      <x:c r="B6627">
        <x:v>10243</x:v>
      </x:c>
      <x:c r="C6627">
        <x:v>1.3</x:v>
      </x:c>
      <x:c r="I6627" t="s">
        <x:v>103</x:v>
      </x:c>
      <x:c r="K6627" t="s">
        <x:v>122</x:v>
      </x:c>
      <x:c r="M6627">
        <x:v>970</x:v>
      </x:c>
      <x:c r="O6627" t="s">
        <x:v>101</x:v>
      </x:c>
      <x:c r="AG6627" s="80">
        <x:v>1</x:v>
      </x:c>
      <x:c r="AL6627" s="81">
        <x:v>10243</x:v>
      </x:c>
      <x:c r="AM6627" s="81" t="str">
        <x:f t="shared" si="357"/>
        <x:v/>
      </x:c>
      <x:c r="AN6627" s="81" t="str">
        <x:f t="shared" si="358"/>
        <x:v/>
      </x:c>
      <x:c r="AO6627" s="81" t="str">
        <x:f t="shared" si="359"/>
        <x:v/>
      </x:c>
      <x:c r="AP6627" s="81" t="str">
        <x:f t="shared" si="360"/>
        <x:v/>
      </x:c>
      <x:c r="AQ6627" s="81" t="str">
        <x:f t="shared" si="361"/>
        <x:v/>
      </x:c>
    </x:row>
    <x:row r="6628" spans="1:43">
      <x:c r="A6628" s="114" t="s">
        <x:v>1588</x:v>
      </x:c>
      <x:c r="B6628">
        <x:v>10244</x:v>
      </x:c>
      <x:c r="C6628">
        <x:v>0.766666666666667</x:v>
      </x:c>
      <x:c r="I6628" t="s">
        <x:v>102</x:v>
      </x:c>
      <x:c r="K6628" t="s">
        <x:v>171</x:v>
      </x:c>
      <x:c r="M6628">
        <x:v>970</x:v>
      </x:c>
      <x:c r="O6628" t="s">
        <x:v>101</x:v>
      </x:c>
      <x:c r="AG6628" s="80">
        <x:v>2</x:v>
      </x:c>
      <x:c r="AL6628" s="81">
        <x:v>10244</x:v>
      </x:c>
      <x:c r="AM6628" s="81" t="str">
        <x:f t="shared" si="357"/>
        <x:v/>
      </x:c>
      <x:c r="AN6628" s="81" t="str">
        <x:f t="shared" si="358"/>
        <x:v/>
      </x:c>
      <x:c r="AO6628" s="81" t="str">
        <x:f t="shared" si="359"/>
        <x:v/>
      </x:c>
      <x:c r="AP6628" s="81" t="str">
        <x:f t="shared" si="360"/>
        <x:v/>
      </x:c>
      <x:c r="AQ6628" s="81" t="str">
        <x:f t="shared" si="361"/>
        <x:v/>
      </x:c>
    </x:row>
    <x:row r="6629" spans="1:43">
      <x:c r="A6629" s="114" t="s">
        <x:v>1589</x:v>
      </x:c>
      <x:c r="B6629">
        <x:v>10245</x:v>
      </x:c>
      <x:c r="C6629">
        <x:v>1.13333333333333</x:v>
      </x:c>
      <x:c r="I6629" t="s">
        <x:v>102</x:v>
      </x:c>
      <x:c r="K6629" t="s">
        <x:v>171</x:v>
      </x:c>
      <x:c r="M6629">
        <x:v>970</x:v>
      </x:c>
      <x:c r="O6629" t="s">
        <x:v>101</x:v>
      </x:c>
      <x:c r="AG6629" s="80">
        <x:v>2</x:v>
      </x:c>
      <x:c r="AL6629" s="81">
        <x:v>10245</x:v>
      </x:c>
      <x:c r="AM6629" s="81" t="str">
        <x:f t="shared" si="357"/>
        <x:v/>
      </x:c>
      <x:c r="AN6629" s="81" t="str">
        <x:f t="shared" si="358"/>
        <x:v/>
      </x:c>
      <x:c r="AO6629" s="81" t="str">
        <x:f t="shared" si="359"/>
        <x:v/>
      </x:c>
      <x:c r="AP6629" s="81" t="str">
        <x:f t="shared" si="360"/>
        <x:v/>
      </x:c>
      <x:c r="AQ6629" s="81" t="str">
        <x:f t="shared" si="361"/>
        <x:v/>
      </x:c>
    </x:row>
    <x:row r="6630" spans="1:43">
      <x:c r="A6630" s="114" t="s">
        <x:v>1590</x:v>
      </x:c>
      <x:c r="B6630">
        <x:v>10246</x:v>
      </x:c>
      <x:c r="C6630">
        <x:v>1</x:v>
      </x:c>
      <x:c r="E6630">
        <x:v>1</x:v>
      </x:c>
      <x:c r="AG6630" s="80">
        <x:v>2</x:v>
      </x:c>
      <x:c r="AL6630" s="81">
        <x:v>10246</x:v>
      </x:c>
      <x:c r="AM6630" s="81" t="str">
        <x:f t="shared" ref="AM6630:AM6693" si="362">IF($F$7=2,$B$7,"")</x:f>
        <x:v/>
      </x:c>
      <x:c r="AN6630" s="81" t="str">
        <x:f t="shared" ref="AN6630:AN6693" si="363">IF($F$7=3,$B$7,"")</x:f>
        <x:v/>
      </x:c>
      <x:c r="AO6630" s="81" t="str">
        <x:f t="shared" ref="AO6630:AO6693" si="364">IF($F$7=4,$B$7,"")</x:f>
        <x:v/>
      </x:c>
      <x:c r="AP6630" s="81" t="str">
        <x:f t="shared" ref="AP6630:AP6693" si="365">IF($F$7=5,$B$7,"")</x:f>
        <x:v/>
      </x:c>
      <x:c r="AQ6630" s="81" t="str">
        <x:f t="shared" ref="AQ6630:AQ6693" si="366">IF($F$7=6,$B$7,"")</x:f>
        <x:v/>
      </x:c>
    </x:row>
    <x:row r="6631" spans="1:43">
      <x:c r="A6631" s="114" t="s">
        <x:v>1591</x:v>
      </x:c>
      <x:c r="B6631">
        <x:v>10247</x:v>
      </x:c>
      <x:c r="C6631">
        <x:v>0.266666666666667</x:v>
      </x:c>
      <x:c r="I6631" t="s">
        <x:v>103</x:v>
      </x:c>
      <x:c r="K6631" t="s">
        <x:v>133</x:v>
      </x:c>
      <x:c r="M6631">
        <x:v>129</x:v>
      </x:c>
      <x:c r="O6631" t="s">
        <x:v>101</x:v>
      </x:c>
      <x:c r="AG6631" s="80">
        <x:v>1</x:v>
      </x:c>
      <x:c r="AL6631" s="81">
        <x:v>10247</x:v>
      </x:c>
      <x:c r="AM6631" s="81" t="str">
        <x:f t="shared" si="362"/>
        <x:v/>
      </x:c>
      <x:c r="AN6631" s="81" t="str">
        <x:f t="shared" si="363"/>
        <x:v/>
      </x:c>
      <x:c r="AO6631" s="81" t="str">
        <x:f t="shared" si="364"/>
        <x:v/>
      </x:c>
      <x:c r="AP6631" s="81" t="str">
        <x:f t="shared" si="365"/>
        <x:v/>
      </x:c>
      <x:c r="AQ6631" s="81" t="str">
        <x:f t="shared" si="366"/>
        <x:v/>
      </x:c>
    </x:row>
    <x:row r="6632" spans="1:43">
      <x:c r="A6632" s="114" t="s">
        <x:v>1592</x:v>
      </x:c>
      <x:c r="B6632">
        <x:v>10247</x:v>
      </x:c>
      <x:c r="C6632">
        <x:v>0.5</x:v>
      </x:c>
      <x:c r="I6632" t="s">
        <x:v>104</x:v>
      </x:c>
      <x:c r="K6632" t="s">
        <x:v>133</x:v>
      </x:c>
      <x:c r="M6632">
        <x:v>129</x:v>
      </x:c>
      <x:c r="O6632" t="s">
        <x:v>101</x:v>
      </x:c>
      <x:c r="AG6632" s="80">
        <x:v>1</x:v>
      </x:c>
      <x:c r="AL6632" s="81">
        <x:v>10247</x:v>
      </x:c>
      <x:c r="AM6632" s="81" t="str">
        <x:f t="shared" si="362"/>
        <x:v/>
      </x:c>
      <x:c r="AN6632" s="81" t="str">
        <x:f t="shared" si="363"/>
        <x:v/>
      </x:c>
      <x:c r="AO6632" s="81" t="str">
        <x:f t="shared" si="364"/>
        <x:v/>
      </x:c>
      <x:c r="AP6632" s="81" t="str">
        <x:f t="shared" si="365"/>
        <x:v/>
      </x:c>
      <x:c r="AQ6632" s="81" t="str">
        <x:f t="shared" si="366"/>
        <x:v/>
      </x:c>
    </x:row>
    <x:row r="6633" spans="1:43">
      <x:c r="A6633" s="114" t="s">
        <x:v>1593</x:v>
      </x:c>
      <x:c r="B6633">
        <x:v>10247</x:v>
      </x:c>
      <x:c r="C6633">
        <x:v>1.16666666666667</x:v>
      </x:c>
      <x:c r="I6633" t="s">
        <x:v>102</x:v>
      </x:c>
      <x:c r="K6633" t="s">
        <x:v>133</x:v>
      </x:c>
      <x:c r="M6633">
        <x:v>129</x:v>
      </x:c>
      <x:c r="O6633" t="s">
        <x:v>101</x:v>
      </x:c>
      <x:c r="AG6633" s="80">
        <x:v>1</x:v>
      </x:c>
      <x:c r="AL6633" s="81">
        <x:v>10247</x:v>
      </x:c>
      <x:c r="AM6633" s="81" t="str">
        <x:f t="shared" si="362"/>
        <x:v/>
      </x:c>
      <x:c r="AN6633" s="81" t="str">
        <x:f t="shared" si="363"/>
        <x:v/>
      </x:c>
      <x:c r="AO6633" s="81" t="str">
        <x:f t="shared" si="364"/>
        <x:v/>
      </x:c>
      <x:c r="AP6633" s="81" t="str">
        <x:f t="shared" si="365"/>
        <x:v/>
      </x:c>
      <x:c r="AQ6633" s="81" t="str">
        <x:f t="shared" si="366"/>
        <x:v/>
      </x:c>
    </x:row>
    <x:row r="6634" spans="1:43">
      <x:c r="A6634" s="114" t="s">
        <x:v>1594</x:v>
      </x:c>
      <x:c r="B6634">
        <x:v>10248</x:v>
      </x:c>
      <x:c r="C6634">
        <x:v>0.4</x:v>
      </x:c>
      <x:c r="I6634" t="s">
        <x:v>103</x:v>
      </x:c>
      <x:c r="K6634" t="s">
        <x:v>133</x:v>
      </x:c>
      <x:c r="M6634">
        <x:v>129</x:v>
      </x:c>
      <x:c r="O6634" t="s">
        <x:v>101</x:v>
      </x:c>
      <x:c r="AG6634" s="80">
        <x:v>1</x:v>
      </x:c>
      <x:c r="AL6634" s="81">
        <x:v>10248</x:v>
      </x:c>
      <x:c r="AM6634" s="81" t="str">
        <x:f t="shared" si="362"/>
        <x:v/>
      </x:c>
      <x:c r="AN6634" s="81" t="str">
        <x:f t="shared" si="363"/>
        <x:v/>
      </x:c>
      <x:c r="AO6634" s="81" t="str">
        <x:f t="shared" si="364"/>
        <x:v/>
      </x:c>
      <x:c r="AP6634" s="81" t="str">
        <x:f t="shared" si="365"/>
        <x:v/>
      </x:c>
      <x:c r="AQ6634" s="81" t="str">
        <x:f t="shared" si="366"/>
        <x:v/>
      </x:c>
    </x:row>
    <x:row r="6635" spans="1:43">
      <x:c r="A6635" s="114" t="s">
        <x:v>1595</x:v>
      </x:c>
      <x:c r="B6635">
        <x:v>10248</x:v>
      </x:c>
      <x:c r="C6635">
        <x:v>0.5</x:v>
      </x:c>
      <x:c r="K6635" t="s">
        <x:v>133</x:v>
      </x:c>
      <x:c r="M6635">
        <x:v>129</x:v>
      </x:c>
      <x:c r="O6635" t="s">
        <x:v>101</x:v>
      </x:c>
      <x:c r="AG6635" s="80">
        <x:v>1</x:v>
      </x:c>
      <x:c r="AL6635" s="81">
        <x:v>10248</x:v>
      </x:c>
      <x:c r="AM6635" s="81" t="str">
        <x:f t="shared" si="362"/>
        <x:v/>
      </x:c>
      <x:c r="AN6635" s="81" t="str">
        <x:f t="shared" si="363"/>
        <x:v/>
      </x:c>
      <x:c r="AO6635" s="81" t="str">
        <x:f t="shared" si="364"/>
        <x:v/>
      </x:c>
      <x:c r="AP6635" s="81" t="str">
        <x:f t="shared" si="365"/>
        <x:v/>
      </x:c>
      <x:c r="AQ6635" s="81" t="str">
        <x:f t="shared" si="366"/>
        <x:v/>
      </x:c>
    </x:row>
    <x:row r="6636" spans="1:43">
      <x:c r="A6636" s="114" t="s">
        <x:v>1596</x:v>
      </x:c>
      <x:c r="B6636">
        <x:v>10248</x:v>
      </x:c>
      <x:c r="C6636">
        <x:v>0.666666666666667</x:v>
      </x:c>
      <x:c r="I6636" t="s">
        <x:v>104</x:v>
      </x:c>
      <x:c r="K6636" t="s">
        <x:v>133</x:v>
      </x:c>
      <x:c r="M6636">
        <x:v>129</x:v>
      </x:c>
      <x:c r="O6636" t="s">
        <x:v>101</x:v>
      </x:c>
      <x:c r="AG6636" s="80">
        <x:v>1</x:v>
      </x:c>
      <x:c r="AL6636" s="81">
        <x:v>10248</x:v>
      </x:c>
      <x:c r="AM6636" s="81" t="str">
        <x:f t="shared" si="362"/>
        <x:v/>
      </x:c>
      <x:c r="AN6636" s="81" t="str">
        <x:f t="shared" si="363"/>
        <x:v/>
      </x:c>
      <x:c r="AO6636" s="81" t="str">
        <x:f t="shared" si="364"/>
        <x:v/>
      </x:c>
      <x:c r="AP6636" s="81" t="str">
        <x:f t="shared" si="365"/>
        <x:v/>
      </x:c>
      <x:c r="AQ6636" s="81" t="str">
        <x:f t="shared" si="366"/>
        <x:v/>
      </x:c>
    </x:row>
    <x:row r="6637" spans="1:43">
      <x:c r="A6637" s="114" t="s">
        <x:v>1597</x:v>
      </x:c>
      <x:c r="B6637">
        <x:v>10248</x:v>
      </x:c>
      <x:c r="C6637">
        <x:v>0.8</x:v>
      </x:c>
      <x:c r="K6637" t="s">
        <x:v>133</x:v>
      </x:c>
      <x:c r="M6637">
        <x:v>129</x:v>
      </x:c>
      <x:c r="O6637" t="s">
        <x:v>101</x:v>
      </x:c>
      <x:c r="AG6637" s="80">
        <x:v>1</x:v>
      </x:c>
      <x:c r="AL6637" s="81">
        <x:v>10248</x:v>
      </x:c>
      <x:c r="AM6637" s="81" t="str">
        <x:f t="shared" si="362"/>
        <x:v/>
      </x:c>
      <x:c r="AN6637" s="81" t="str">
        <x:f t="shared" si="363"/>
        <x:v/>
      </x:c>
      <x:c r="AO6637" s="81" t="str">
        <x:f t="shared" si="364"/>
        <x:v/>
      </x:c>
      <x:c r="AP6637" s="81" t="str">
        <x:f t="shared" si="365"/>
        <x:v/>
      </x:c>
      <x:c r="AQ6637" s="81" t="str">
        <x:f t="shared" si="366"/>
        <x:v/>
      </x:c>
    </x:row>
    <x:row r="6638" spans="1:43">
      <x:c r="A6638" s="114" t="s">
        <x:v>1598</x:v>
      </x:c>
      <x:c r="B6638">
        <x:v>10248</x:v>
      </x:c>
      <x:c r="C6638">
        <x:v>0.9</x:v>
      </x:c>
      <x:c r="I6638" t="s">
        <x:v>100</x:v>
      </x:c>
      <x:c r="K6638" t="s">
        <x:v>133</x:v>
      </x:c>
      <x:c r="M6638">
        <x:v>129</x:v>
      </x:c>
      <x:c r="O6638" t="s">
        <x:v>101</x:v>
      </x:c>
      <x:c r="AG6638" s="80">
        <x:v>1</x:v>
      </x:c>
      <x:c r="AL6638" s="81">
        <x:v>10248</x:v>
      </x:c>
      <x:c r="AM6638" s="81" t="str">
        <x:f t="shared" si="362"/>
        <x:v/>
      </x:c>
      <x:c r="AN6638" s="81" t="str">
        <x:f t="shared" si="363"/>
        <x:v/>
      </x:c>
      <x:c r="AO6638" s="81" t="str">
        <x:f t="shared" si="364"/>
        <x:v/>
      </x:c>
      <x:c r="AP6638" s="81" t="str">
        <x:f t="shared" si="365"/>
        <x:v/>
      </x:c>
      <x:c r="AQ6638" s="81" t="str">
        <x:f t="shared" si="366"/>
        <x:v/>
      </x:c>
    </x:row>
    <x:row r="6639" spans="1:43">
      <x:c r="A6639" s="114" t="s">
        <x:v>1599</x:v>
      </x:c>
      <x:c r="B6639">
        <x:v>10248</x:v>
      </x:c>
      <x:c r="C6639">
        <x:v>1.3</x:v>
      </x:c>
      <x:c r="I6639" t="s">
        <x:v>102</x:v>
      </x:c>
      <x:c r="K6639" t="s">
        <x:v>133</x:v>
      </x:c>
      <x:c r="M6639">
        <x:v>129</x:v>
      </x:c>
      <x:c r="O6639" t="s">
        <x:v>101</x:v>
      </x:c>
      <x:c r="AG6639" s="80">
        <x:v>1</x:v>
      </x:c>
      <x:c r="AL6639" s="81">
        <x:v>10248</x:v>
      </x:c>
      <x:c r="AM6639" s="81" t="str">
        <x:f t="shared" si="362"/>
        <x:v/>
      </x:c>
      <x:c r="AN6639" s="81" t="str">
        <x:f t="shared" si="363"/>
        <x:v/>
      </x:c>
      <x:c r="AO6639" s="81" t="str">
        <x:f t="shared" si="364"/>
        <x:v/>
      </x:c>
      <x:c r="AP6639" s="81" t="str">
        <x:f t="shared" si="365"/>
        <x:v/>
      </x:c>
      <x:c r="AQ6639" s="81" t="str">
        <x:f t="shared" si="366"/>
        <x:v/>
      </x:c>
    </x:row>
    <x:row r="6640" spans="1:43">
      <x:c r="A6640" s="114" t="s">
        <x:v>1600</x:v>
      </x:c>
      <x:c r="B6640">
        <x:v>10249</x:v>
      </x:c>
      <x:c r="C6640">
        <x:v>0.5</x:v>
      </x:c>
      <x:c r="I6640" t="s">
        <x:v>102</x:v>
      </x:c>
      <x:c r="K6640" t="s">
        <x:v>133</x:v>
      </x:c>
      <x:c r="M6640">
        <x:v>129</x:v>
      </x:c>
      <x:c r="O6640" t="s">
        <x:v>101</x:v>
      </x:c>
      <x:c r="AG6640" s="80">
        <x:v>2</x:v>
      </x:c>
      <x:c r="AL6640" s="81">
        <x:v>10249</x:v>
      </x:c>
      <x:c r="AM6640" s="81" t="str">
        <x:f t="shared" si="362"/>
        <x:v/>
      </x:c>
      <x:c r="AN6640" s="81" t="str">
        <x:f t="shared" si="363"/>
        <x:v/>
      </x:c>
      <x:c r="AO6640" s="81" t="str">
        <x:f t="shared" si="364"/>
        <x:v/>
      </x:c>
      <x:c r="AP6640" s="81" t="str">
        <x:f t="shared" si="365"/>
        <x:v/>
      </x:c>
      <x:c r="AQ6640" s="81" t="str">
        <x:f t="shared" si="366"/>
        <x:v/>
      </x:c>
    </x:row>
    <x:row r="6641" spans="1:43">
      <x:c r="A6641" s="114" t="s">
        <x:v>1601</x:v>
      </x:c>
      <x:c r="B6641">
        <x:v>10250</x:v>
      </x:c>
      <x:c r="C6641">
        <x:v>0.3</x:v>
      </x:c>
      <x:c r="I6641" t="s">
        <x:v>112</x:v>
      </x:c>
      <x:c r="K6641" t="s">
        <x:v>171</x:v>
      </x:c>
      <x:c r="AL6641" s="81">
        <x:v>10250</x:v>
      </x:c>
      <x:c r="AM6641" s="81" t="str">
        <x:f t="shared" si="362"/>
        <x:v/>
      </x:c>
      <x:c r="AN6641" s="81" t="str">
        <x:f t="shared" si="363"/>
        <x:v/>
      </x:c>
      <x:c r="AO6641" s="81" t="str">
        <x:f t="shared" si="364"/>
        <x:v/>
      </x:c>
      <x:c r="AP6641" s="81" t="str">
        <x:f t="shared" si="365"/>
        <x:v/>
      </x:c>
      <x:c r="AQ6641" s="81" t="str">
        <x:f t="shared" si="366"/>
        <x:v/>
      </x:c>
    </x:row>
    <x:row r="6642" spans="1:43">
      <x:c r="A6642" s="114" t="s">
        <x:v>1602</x:v>
      </x:c>
      <x:c r="B6642">
        <x:v>10250</x:v>
      </x:c>
      <x:c r="C6642">
        <x:v>1.33333333333333</x:v>
      </x:c>
      <x:c r="D6642">
        <x:v>1</x:v>
      </x:c>
      <x:c r="E6642">
        <x:v>1</x:v>
      </x:c>
      <x:c r="AL6642" s="81" t="s">
        <x:v>1603</x:v>
      </x:c>
      <x:c r="AM6642" s="81" t="str">
        <x:f t="shared" si="362"/>
        <x:v/>
      </x:c>
      <x:c r="AN6642" s="81" t="str">
        <x:f t="shared" si="363"/>
        <x:v/>
      </x:c>
      <x:c r="AO6642" s="81" t="str">
        <x:f t="shared" si="364"/>
        <x:v/>
      </x:c>
      <x:c r="AP6642" s="81" t="str">
        <x:f t="shared" si="365"/>
        <x:v/>
      </x:c>
      <x:c r="AQ6642" s="81" t="str">
        <x:f t="shared" si="366"/>
        <x:v/>
      </x:c>
    </x:row>
    <x:row r="6643" spans="1:43">
      <x:c r="A6643" s="114" t="s">
        <x:v>1604</x:v>
      </x:c>
      <x:c r="B6643">
        <x:v>10250</x:v>
      </x:c>
      <x:c r="C6643">
        <x:v>2.5</x:v>
      </x:c>
      <x:c r="D6643">
        <x:v>1</x:v>
      </x:c>
      <x:c r="I6643" t="s">
        <x:v>100</x:v>
      </x:c>
      <x:c r="AL6643" s="81" t="s">
        <x:v>1603</x:v>
      </x:c>
      <x:c r="AM6643" s="81" t="str">
        <x:f t="shared" si="362"/>
        <x:v/>
      </x:c>
      <x:c r="AN6643" s="81" t="str">
        <x:f t="shared" si="363"/>
        <x:v/>
      </x:c>
      <x:c r="AO6643" s="81" t="str">
        <x:f t="shared" si="364"/>
        <x:v/>
      </x:c>
      <x:c r="AP6643" s="81" t="str">
        <x:f t="shared" si="365"/>
        <x:v/>
      </x:c>
      <x:c r="AQ6643" s="81" t="str">
        <x:f t="shared" si="366"/>
        <x:v/>
      </x:c>
    </x:row>
    <x:row r="6644" spans="1:43">
      <x:c r="A6644" s="114" t="s">
        <x:v>1605</x:v>
      </x:c>
      <x:c r="B6644">
        <x:v>10250</x:v>
      </x:c>
      <x:c r="C6644">
        <x:v>4</x:v>
      </x:c>
      <x:c r="I6644" t="s">
        <x:v>112</x:v>
      </x:c>
      <x:c r="K6644" t="s">
        <x:v>171</x:v>
      </x:c>
      <x:c r="AL6644" s="81">
        <x:v>10250</x:v>
      </x:c>
      <x:c r="AM6644" s="81" t="str">
        <x:f t="shared" si="362"/>
        <x:v/>
      </x:c>
      <x:c r="AN6644" s="81" t="str">
        <x:f t="shared" si="363"/>
        <x:v/>
      </x:c>
      <x:c r="AO6644" s="81" t="str">
        <x:f t="shared" si="364"/>
        <x:v/>
      </x:c>
      <x:c r="AP6644" s="81" t="str">
        <x:f t="shared" si="365"/>
        <x:v/>
      </x:c>
      <x:c r="AQ6644" s="81" t="str">
        <x:f t="shared" si="366"/>
        <x:v/>
      </x:c>
    </x:row>
    <x:row r="6645" spans="1:43">
      <x:c r="A6645" s="114" t="s">
        <x:v>1606</x:v>
      </x:c>
      <x:c r="B6645">
        <x:v>10251</x:v>
      </x:c>
      <x:c r="C6645">
        <x:v>0.433333333333333</x:v>
      </x:c>
      <x:c r="I6645" t="s">
        <x:v>103</x:v>
      </x:c>
      <x:c r="K6645" t="s">
        <x:v>171</x:v>
      </x:c>
      <x:c r="M6645">
        <x:v>1358</x:v>
      </x:c>
      <x:c r="O6645" t="s">
        <x:v>101</x:v>
      </x:c>
      <x:c r="AG6645" s="80">
        <x:v>2</x:v>
      </x:c>
      <x:c r="AL6645" s="81">
        <x:v>10251</x:v>
      </x:c>
      <x:c r="AM6645" s="81" t="str">
        <x:f t="shared" si="362"/>
        <x:v/>
      </x:c>
      <x:c r="AN6645" s="81" t="str">
        <x:f t="shared" si="363"/>
        <x:v/>
      </x:c>
      <x:c r="AO6645" s="81" t="str">
        <x:f t="shared" si="364"/>
        <x:v/>
      </x:c>
      <x:c r="AP6645" s="81" t="str">
        <x:f t="shared" si="365"/>
        <x:v/>
      </x:c>
      <x:c r="AQ6645" s="81" t="str">
        <x:f t="shared" si="366"/>
        <x:v/>
      </x:c>
    </x:row>
    <x:row r="6646" spans="1:43">
      <x:c r="A6646" s="114" t="s">
        <x:v>1607</x:v>
      </x:c>
      <x:c r="B6646">
        <x:v>10251</x:v>
      </x:c>
      <x:c r="C6646">
        <x:v>0.9</x:v>
      </x:c>
      <x:c r="I6646" t="s">
        <x:v>104</x:v>
      </x:c>
      <x:c r="K6646" t="s">
        <x:v>171</x:v>
      </x:c>
      <x:c r="M6646">
        <x:v>1358</x:v>
      </x:c>
      <x:c r="O6646" t="s">
        <x:v>101</x:v>
      </x:c>
      <x:c r="AG6646" s="80">
        <x:v>2</x:v>
      </x:c>
      <x:c r="AL6646" s="81">
        <x:v>10251</x:v>
      </x:c>
      <x:c r="AM6646" s="81" t="str">
        <x:f t="shared" si="362"/>
        <x:v/>
      </x:c>
      <x:c r="AN6646" s="81" t="str">
        <x:f t="shared" si="363"/>
        <x:v/>
      </x:c>
      <x:c r="AO6646" s="81" t="str">
        <x:f t="shared" si="364"/>
        <x:v/>
      </x:c>
      <x:c r="AP6646" s="81" t="str">
        <x:f t="shared" si="365"/>
        <x:v/>
      </x:c>
      <x:c r="AQ6646" s="81" t="str">
        <x:f t="shared" si="366"/>
        <x:v/>
      </x:c>
    </x:row>
    <x:row r="6647" spans="1:43">
      <x:c r="A6647" s="114" t="s">
        <x:v>1608</x:v>
      </x:c>
      <x:c r="B6647">
        <x:v>10252</x:v>
      </x:c>
      <x:c r="C6647">
        <x:v>1.2</x:v>
      </x:c>
      <x:c r="I6647" t="s">
        <x:v>102</x:v>
      </x:c>
      <x:c r="K6647" t="s">
        <x:v>171</x:v>
      </x:c>
      <x:c r="M6647">
        <x:v>1358</x:v>
      </x:c>
      <x:c r="O6647" t="s">
        <x:v>101</x:v>
      </x:c>
      <x:c r="AG6647" s="80">
        <x:v>2</x:v>
      </x:c>
      <x:c r="AH6647" t="s">
        <x:v>612</x:v>
      </x:c>
      <x:c r="AL6647" s="81">
        <x:v>10252</x:v>
      </x:c>
      <x:c r="AM6647" s="81" t="str">
        <x:f t="shared" si="362"/>
        <x:v/>
      </x:c>
      <x:c r="AN6647" s="81" t="str">
        <x:f t="shared" si="363"/>
        <x:v/>
      </x:c>
      <x:c r="AO6647" s="81" t="str">
        <x:f t="shared" si="364"/>
        <x:v/>
      </x:c>
      <x:c r="AP6647" s="81" t="str">
        <x:f t="shared" si="365"/>
        <x:v/>
      </x:c>
      <x:c r="AQ6647" s="81" t="str">
        <x:f t="shared" si="366"/>
        <x:v/>
      </x:c>
    </x:row>
    <x:row r="6648" spans="1:43">
      <x:c r="A6648" s="114" t="s">
        <x:v>1609</x:v>
      </x:c>
      <x:c r="B6648">
        <x:v>10253</x:v>
      </x:c>
      <x:c r="C6648">
        <x:v>0.533333333333333</x:v>
      </x:c>
      <x:c r="I6648" t="s">
        <x:v>103</x:v>
      </x:c>
      <x:c r="K6648" t="s">
        <x:v>171</x:v>
      </x:c>
      <x:c r="M6648">
        <x:v>1358</x:v>
      </x:c>
      <x:c r="O6648" t="s">
        <x:v>101</x:v>
      </x:c>
      <x:c r="AG6648" s="80">
        <x:v>2</x:v>
      </x:c>
      <x:c r="AL6648" s="81">
        <x:v>10253</x:v>
      </x:c>
      <x:c r="AM6648" s="81" t="str">
        <x:f t="shared" si="362"/>
        <x:v/>
      </x:c>
      <x:c r="AN6648" s="81" t="str">
        <x:f t="shared" si="363"/>
        <x:v/>
      </x:c>
      <x:c r="AO6648" s="81" t="str">
        <x:f t="shared" si="364"/>
        <x:v/>
      </x:c>
      <x:c r="AP6648" s="81" t="str">
        <x:f t="shared" si="365"/>
        <x:v/>
      </x:c>
      <x:c r="AQ6648" s="81" t="str">
        <x:f t="shared" si="366"/>
        <x:v/>
      </x:c>
    </x:row>
    <x:row r="6649" spans="1:43">
      <x:c r="A6649" s="114" t="s">
        <x:v>1610</x:v>
      </x:c>
      <x:c r="B6649">
        <x:v>10253</x:v>
      </x:c>
      <x:c r="C6649">
        <x:v>0.766666666666667</x:v>
      </x:c>
      <x:c r="I6649" t="s">
        <x:v>104</x:v>
      </x:c>
      <x:c r="K6649" t="s">
        <x:v>171</x:v>
      </x:c>
      <x:c r="M6649">
        <x:v>1358</x:v>
      </x:c>
      <x:c r="O6649" t="s">
        <x:v>101</x:v>
      </x:c>
      <x:c r="AG6649" s="80">
        <x:v>2</x:v>
      </x:c>
      <x:c r="AL6649" s="81">
        <x:v>10253</x:v>
      </x:c>
      <x:c r="AM6649" s="81" t="str">
        <x:f t="shared" si="362"/>
        <x:v/>
      </x:c>
      <x:c r="AN6649" s="81" t="str">
        <x:f t="shared" si="363"/>
        <x:v/>
      </x:c>
      <x:c r="AO6649" s="81" t="str">
        <x:f t="shared" si="364"/>
        <x:v/>
      </x:c>
      <x:c r="AP6649" s="81" t="str">
        <x:f t="shared" si="365"/>
        <x:v/>
      </x:c>
      <x:c r="AQ6649" s="81" t="str">
        <x:f t="shared" si="366"/>
        <x:v/>
      </x:c>
    </x:row>
    <x:row r="6650" spans="1:43">
      <x:c r="A6650" s="114" t="s">
        <x:v>1611</x:v>
      </x:c>
      <x:c r="B6650">
        <x:v>10253</x:v>
      </x:c>
      <x:c r="C6650">
        <x:v>1.46666666666667</x:v>
      </x:c>
      <x:c r="I6650" t="s">
        <x:v>102</x:v>
      </x:c>
      <x:c r="K6650" t="s">
        <x:v>171</x:v>
      </x:c>
      <x:c r="M6650">
        <x:v>1358</x:v>
      </x:c>
      <x:c r="O6650" t="s">
        <x:v>101</x:v>
      </x:c>
      <x:c r="AG6650" s="80">
        <x:v>2</x:v>
      </x:c>
      <x:c r="AL6650" s="81">
        <x:v>10253</x:v>
      </x:c>
      <x:c r="AM6650" s="81" t="str">
        <x:f t="shared" si="362"/>
        <x:v/>
      </x:c>
      <x:c r="AN6650" s="81" t="str">
        <x:f t="shared" si="363"/>
        <x:v/>
      </x:c>
      <x:c r="AO6650" s="81" t="str">
        <x:f t="shared" si="364"/>
        <x:v/>
      </x:c>
      <x:c r="AP6650" s="81" t="str">
        <x:f t="shared" si="365"/>
        <x:v/>
      </x:c>
      <x:c r="AQ6650" s="81" t="str">
        <x:f t="shared" si="366"/>
        <x:v/>
      </x:c>
    </x:row>
    <x:row r="6651" spans="1:43">
      <x:c r="A6651" s="114" t="s">
        <x:v>1612</x:v>
      </x:c>
      <x:c r="B6651">
        <x:v>10254</x:v>
      </x:c>
      <x:c r="C6651">
        <x:v>0.466666666666667</x:v>
      </x:c>
      <x:c r="I6651" t="s">
        <x:v>102</x:v>
      </x:c>
      <x:c r="K6651" t="s">
        <x:v>133</x:v>
      </x:c>
      <x:c r="M6651">
        <x:v>1375</x:v>
      </x:c>
      <x:c r="O6651" t="s">
        <x:v>101</x:v>
      </x:c>
      <x:c r="AG6651" s="80">
        <x:v>1</x:v>
      </x:c>
      <x:c r="AL6651" s="81">
        <x:v>10254</x:v>
      </x:c>
      <x:c r="AM6651" s="81" t="str">
        <x:f t="shared" si="362"/>
        <x:v/>
      </x:c>
      <x:c r="AN6651" s="81" t="str">
        <x:f t="shared" si="363"/>
        <x:v/>
      </x:c>
      <x:c r="AO6651" s="81" t="str">
        <x:f t="shared" si="364"/>
        <x:v/>
      </x:c>
      <x:c r="AP6651" s="81" t="str">
        <x:f t="shared" si="365"/>
        <x:v/>
      </x:c>
      <x:c r="AQ6651" s="81" t="str">
        <x:f t="shared" si="366"/>
        <x:v/>
      </x:c>
    </x:row>
    <x:row r="6652" spans="1:43">
      <x:c r="A6652" s="114" t="s">
        <x:v>1613</x:v>
      </x:c>
      <x:c r="B6652">
        <x:v>10255</x:v>
      </x:c>
      <x:c r="C6652">
        <x:v>0.9</x:v>
      </x:c>
      <x:c r="E6652">
        <x:v>1</x:v>
      </x:c>
      <x:c r="AL6652" s="81">
        <x:v>10255</x:v>
      </x:c>
      <x:c r="AM6652" s="81" t="str">
        <x:f t="shared" si="362"/>
        <x:v/>
      </x:c>
      <x:c r="AN6652" s="81" t="str">
        <x:f t="shared" si="363"/>
        <x:v/>
      </x:c>
      <x:c r="AO6652" s="81" t="str">
        <x:f t="shared" si="364"/>
        <x:v/>
      </x:c>
      <x:c r="AP6652" s="81" t="str">
        <x:f t="shared" si="365"/>
        <x:v/>
      </x:c>
      <x:c r="AQ6652" s="81" t="str">
        <x:f t="shared" si="366"/>
        <x:v/>
      </x:c>
    </x:row>
    <x:row r="6653" spans="1:43">
      <x:c r="A6653" s="114" t="s">
        <x:v>1614</x:v>
      </x:c>
      <x:c r="B6653">
        <x:v>10256</x:v>
      </x:c>
      <x:c r="C6653">
        <x:v>0.4</x:v>
      </x:c>
      <x:c r="I6653" t="s">
        <x:v>100</x:v>
      </x:c>
      <x:c r="K6653" t="s">
        <x:v>171</x:v>
      </x:c>
      <x:c r="M6653">
        <x:v>1375</x:v>
      </x:c>
      <x:c r="O6653" t="s">
        <x:v>116</x:v>
      </x:c>
      <x:c r="P6653" t="s">
        <x:v>512</x:v>
      </x:c>
      <x:c r="AG6653" s="80">
        <x:v>1</x:v>
      </x:c>
      <x:c r="AL6653" s="81">
        <x:v>10256</x:v>
      </x:c>
      <x:c r="AM6653" s="81" t="str">
        <x:f t="shared" si="362"/>
        <x:v/>
      </x:c>
      <x:c r="AN6653" s="81" t="str">
        <x:f t="shared" si="363"/>
        <x:v/>
      </x:c>
      <x:c r="AO6653" s="81" t="str">
        <x:f t="shared" si="364"/>
        <x:v/>
      </x:c>
      <x:c r="AP6653" s="81" t="str">
        <x:f t="shared" si="365"/>
        <x:v/>
      </x:c>
      <x:c r="AQ6653" s="81" t="str">
        <x:f t="shared" si="366"/>
        <x:v/>
      </x:c>
    </x:row>
    <x:row r="6654" spans="1:43">
      <x:c r="A6654" s="114" t="s">
        <x:v>1615</x:v>
      </x:c>
      <x:c r="B6654">
        <x:v>10257</x:v>
      </x:c>
      <x:c r="C6654">
        <x:v>0.266666666666667</x:v>
      </x:c>
      <x:c r="I6654" t="s">
        <x:v>103</x:v>
      </x:c>
      <x:c r="K6654" t="s">
        <x:v>171</x:v>
      </x:c>
      <x:c r="M6654">
        <x:v>1367</x:v>
      </x:c>
      <x:c r="O6654" t="s">
        <x:v>101</x:v>
      </x:c>
      <x:c r="AG6654" s="80">
        <x:v>1</x:v>
      </x:c>
      <x:c r="AL6654" s="81">
        <x:v>10257</x:v>
      </x:c>
      <x:c r="AM6654" s="81" t="str">
        <x:f t="shared" si="362"/>
        <x:v/>
      </x:c>
      <x:c r="AN6654" s="81" t="str">
        <x:f t="shared" si="363"/>
        <x:v/>
      </x:c>
      <x:c r="AO6654" s="81" t="str">
        <x:f t="shared" si="364"/>
        <x:v/>
      </x:c>
      <x:c r="AP6654" s="81" t="str">
        <x:f t="shared" si="365"/>
        <x:v/>
      </x:c>
      <x:c r="AQ6654" s="81" t="str">
        <x:f t="shared" si="366"/>
        <x:v/>
      </x:c>
    </x:row>
    <x:row r="6655" spans="1:43">
      <x:c r="A6655" s="114" t="s">
        <x:v>1616</x:v>
      </x:c>
      <x:c r="B6655">
        <x:v>10257</x:v>
      </x:c>
      <x:c r="C6655">
        <x:v>0.6</x:v>
      </x:c>
      <x:c r="I6655" t="s">
        <x:v>104</x:v>
      </x:c>
      <x:c r="K6655" t="s">
        <x:v>171</x:v>
      </x:c>
      <x:c r="M6655">
        <x:v>1367</x:v>
      </x:c>
      <x:c r="O6655" t="s">
        <x:v>101</x:v>
      </x:c>
      <x:c r="AG6655" s="80">
        <x:v>1</x:v>
      </x:c>
      <x:c r="AL6655" s="81">
        <x:v>10257</x:v>
      </x:c>
      <x:c r="AM6655" s="81" t="str">
        <x:f t="shared" si="362"/>
        <x:v/>
      </x:c>
      <x:c r="AN6655" s="81" t="str">
        <x:f t="shared" si="363"/>
        <x:v/>
      </x:c>
      <x:c r="AO6655" s="81" t="str">
        <x:f t="shared" si="364"/>
        <x:v/>
      </x:c>
      <x:c r="AP6655" s="81" t="str">
        <x:f t="shared" si="365"/>
        <x:v/>
      </x:c>
      <x:c r="AQ6655" s="81" t="str">
        <x:f t="shared" si="366"/>
        <x:v/>
      </x:c>
    </x:row>
    <x:row r="6656" spans="1:43">
      <x:c r="A6656" s="114" t="s">
        <x:v>1617</x:v>
      </x:c>
      <x:c r="B6656">
        <x:v>10258</x:v>
      </x:c>
      <x:c r="C6656">
        <x:v>2.16666666666667</x:v>
      </x:c>
      <x:c r="E6656">
        <x:v>1</x:v>
      </x:c>
      <x:c r="AL6656" s="81">
        <x:v>10258</x:v>
      </x:c>
      <x:c r="AM6656" s="81" t="str">
        <x:f t="shared" si="362"/>
        <x:v/>
      </x:c>
      <x:c r="AN6656" s="81" t="str">
        <x:f t="shared" si="363"/>
        <x:v/>
      </x:c>
      <x:c r="AO6656" s="81" t="str">
        <x:f t="shared" si="364"/>
        <x:v/>
      </x:c>
      <x:c r="AP6656" s="81" t="str">
        <x:f t="shared" si="365"/>
        <x:v/>
      </x:c>
      <x:c r="AQ6656" s="81" t="str">
        <x:f t="shared" si="366"/>
        <x:v/>
      </x:c>
    </x:row>
    <x:row r="6657" spans="1:43">
      <x:c r="A6657" s="114" t="s">
        <x:v>1618</x:v>
      </x:c>
      <x:c r="B6657">
        <x:v>10259</x:v>
      </x:c>
      <x:c r="C6657">
        <x:v>1.46666666666667</x:v>
      </x:c>
      <x:c r="I6657" t="s">
        <x:v>110</x:v>
      </x:c>
      <x:c r="J6657">
        <x:v>0.2</x:v>
      </x:c>
      <x:c r="K6657" t="s">
        <x:v>1619</x:v>
      </x:c>
      <x:c r="M6657">
        <x:v>1366</x:v>
      </x:c>
      <x:c r="O6657" t="s">
        <x:v>101</x:v>
      </x:c>
      <x:c r="AG6657" s="80">
        <x:v>2</x:v>
      </x:c>
      <x:c r="AH6657" t="s">
        <x:v>612</x:v>
      </x:c>
      <x:c r="AL6657" s="81">
        <x:v>10259</x:v>
      </x:c>
      <x:c r="AM6657" s="81" t="str">
        <x:f t="shared" si="362"/>
        <x:v/>
      </x:c>
      <x:c r="AN6657" s="81" t="str">
        <x:f t="shared" si="363"/>
        <x:v/>
      </x:c>
      <x:c r="AO6657" s="81" t="str">
        <x:f t="shared" si="364"/>
        <x:v/>
      </x:c>
      <x:c r="AP6657" s="81" t="str">
        <x:f t="shared" si="365"/>
        <x:v/>
      </x:c>
      <x:c r="AQ6657" s="81" t="str">
        <x:f t="shared" si="366"/>
        <x:v/>
      </x:c>
    </x:row>
    <x:row r="6658" spans="1:43">
      <x:c r="A6658" s="114" t="s">
        <x:v>1620</x:v>
      </x:c>
      <x:c r="B6658">
        <x:v>10260</x:v>
      </x:c>
      <x:c r="C6658">
        <x:v>0.633333333333333</x:v>
      </x:c>
      <x:c r="I6658" t="s">
        <x:v>100</x:v>
      </x:c>
      <x:c r="K6658" t="s">
        <x:v>222</x:v>
      </x:c>
      <x:c r="M6658">
        <x:v>970</x:v>
      </x:c>
      <x:c r="O6658" t="s">
        <x:v>101</x:v>
      </x:c>
      <x:c r="AG6658" s="80">
        <x:v>1</x:v>
      </x:c>
      <x:c r="AL6658" s="81">
        <x:v>10260</x:v>
      </x:c>
      <x:c r="AM6658" s="81" t="str">
        <x:f t="shared" si="362"/>
        <x:v/>
      </x:c>
      <x:c r="AN6658" s="81" t="str">
        <x:f t="shared" si="363"/>
        <x:v/>
      </x:c>
      <x:c r="AO6658" s="81" t="str">
        <x:f t="shared" si="364"/>
        <x:v/>
      </x:c>
      <x:c r="AP6658" s="81" t="str">
        <x:f t="shared" si="365"/>
        <x:v/>
      </x:c>
      <x:c r="AQ6658" s="81" t="str">
        <x:f t="shared" si="366"/>
        <x:v/>
      </x:c>
    </x:row>
    <x:row r="6659" spans="1:43">
      <x:c r="A6659" s="114" t="s">
        <x:v>1621</x:v>
      </x:c>
      <x:c r="B6659">
        <x:v>10261</x:v>
      </x:c>
      <x:c r="C6659">
        <x:v>0.8</x:v>
      </x:c>
      <x:c r="E6659">
        <x:v>1</x:v>
      </x:c>
      <x:c r="AL6659" s="81">
        <x:v>10261</x:v>
      </x:c>
      <x:c r="AM6659" s="81" t="str">
        <x:f t="shared" si="362"/>
        <x:v/>
      </x:c>
      <x:c r="AN6659" s="81" t="str">
        <x:f t="shared" si="363"/>
        <x:v/>
      </x:c>
      <x:c r="AO6659" s="81" t="str">
        <x:f t="shared" si="364"/>
        <x:v/>
      </x:c>
      <x:c r="AP6659" s="81" t="str">
        <x:f t="shared" si="365"/>
        <x:v/>
      </x:c>
      <x:c r="AQ6659" s="81" t="str">
        <x:f t="shared" si="366"/>
        <x:v/>
      </x:c>
    </x:row>
    <x:row r="6660" spans="1:43">
      <x:c r="A6660" s="114" t="s">
        <x:v>1622</x:v>
      </x:c>
      <x:c r="B6660">
        <x:v>10262</x:v>
      </x:c>
      <x:c r="C6660">
        <x:v>1.06666666666667</x:v>
      </x:c>
      <x:c r="E6660">
        <x:v>1</x:v>
      </x:c>
      <x:c r="AL6660" s="81">
        <x:v>10262</x:v>
      </x:c>
      <x:c r="AM6660" s="81" t="str">
        <x:f t="shared" si="362"/>
        <x:v/>
      </x:c>
      <x:c r="AN6660" s="81" t="str">
        <x:f t="shared" si="363"/>
        <x:v/>
      </x:c>
      <x:c r="AO6660" s="81" t="str">
        <x:f t="shared" si="364"/>
        <x:v/>
      </x:c>
      <x:c r="AP6660" s="81" t="str">
        <x:f t="shared" si="365"/>
        <x:v/>
      </x:c>
      <x:c r="AQ6660" s="81" t="str">
        <x:f t="shared" si="366"/>
        <x:v/>
      </x:c>
    </x:row>
    <x:row r="6661" spans="1:43">
      <x:c r="A6661" s="114" t="s">
        <x:v>1623</x:v>
      </x:c>
      <x:c r="B6661">
        <x:v>10263</x:v>
      </x:c>
      <x:c r="C6661">
        <x:v>1.33333333333333</x:v>
      </x:c>
      <x:c r="I6661" t="s">
        <x:v>102</x:v>
      </x:c>
      <x:c r="K6661" t="s">
        <x:v>122</x:v>
      </x:c>
      <x:c r="M6661">
        <x:v>970</x:v>
      </x:c>
      <x:c r="O6661" t="s">
        <x:v>101</x:v>
      </x:c>
      <x:c r="AG6661" s="80">
        <x:v>2</x:v>
      </x:c>
      <x:c r="AL6661" s="81">
        <x:v>10263</x:v>
      </x:c>
      <x:c r="AM6661" s="81" t="str">
        <x:f t="shared" si="362"/>
        <x:v/>
      </x:c>
      <x:c r="AN6661" s="81" t="str">
        <x:f t="shared" si="363"/>
        <x:v/>
      </x:c>
      <x:c r="AO6661" s="81" t="str">
        <x:f t="shared" si="364"/>
        <x:v/>
      </x:c>
      <x:c r="AP6661" s="81" t="str">
        <x:f t="shared" si="365"/>
        <x:v/>
      </x:c>
      <x:c r="AQ6661" s="81" t="str">
        <x:f t="shared" si="366"/>
        <x:v/>
      </x:c>
    </x:row>
    <x:row r="6662" spans="1:43">
      <x:c r="A6662" s="114" t="s">
        <x:v>1624</x:v>
      </x:c>
      <x:c r="B6662">
        <x:v>10264</x:v>
      </x:c>
      <x:c r="C6662">
        <x:v>0.466666666666667</x:v>
      </x:c>
      <x:c r="I6662" t="s">
        <x:v>102</x:v>
      </x:c>
      <x:c r="K6662" t="s">
        <x:v>308</x:v>
      </x:c>
      <x:c r="M6662">
        <x:v>970</x:v>
      </x:c>
      <x:c r="O6662" t="s">
        <x:v>101</x:v>
      </x:c>
      <x:c r="AG6662" s="80">
        <x:v>2</x:v>
      </x:c>
      <x:c r="AL6662" s="81">
        <x:v>10264</x:v>
      </x:c>
      <x:c r="AM6662" s="81" t="str">
        <x:f t="shared" si="362"/>
        <x:v/>
      </x:c>
      <x:c r="AN6662" s="81" t="str">
        <x:f t="shared" si="363"/>
        <x:v/>
      </x:c>
      <x:c r="AO6662" s="81" t="str">
        <x:f t="shared" si="364"/>
        <x:v/>
      </x:c>
      <x:c r="AP6662" s="81" t="str">
        <x:f t="shared" si="365"/>
        <x:v/>
      </x:c>
      <x:c r="AQ6662" s="81" t="str">
        <x:f t="shared" si="366"/>
        <x:v/>
      </x:c>
    </x:row>
    <x:row r="6663" spans="1:43">
      <x:c r="A6663" s="114" t="s">
        <x:v>1625</x:v>
      </x:c>
      <x:c r="B6663">
        <x:v>10265</x:v>
      </x:c>
      <x:c r="C6663">
        <x:v>0.5</x:v>
      </x:c>
      <x:c r="I6663" t="s">
        <x:v>103</x:v>
      </x:c>
      <x:c r="K6663" t="s">
        <x:v>122</x:v>
      </x:c>
      <x:c r="M6663">
        <x:v>246</x:v>
      </x:c>
      <x:c r="O6663" t="s">
        <x:v>101</x:v>
      </x:c>
      <x:c r="AG6663" s="80">
        <x:v>1</x:v>
      </x:c>
      <x:c r="AL6663" s="81">
        <x:v>10265</x:v>
      </x:c>
      <x:c r="AM6663" s="81" t="str">
        <x:f t="shared" si="362"/>
        <x:v/>
      </x:c>
      <x:c r="AN6663" s="81" t="str">
        <x:f t="shared" si="363"/>
        <x:v/>
      </x:c>
      <x:c r="AO6663" s="81" t="str">
        <x:f t="shared" si="364"/>
        <x:v/>
      </x:c>
      <x:c r="AP6663" s="81" t="str">
        <x:f t="shared" si="365"/>
        <x:v/>
      </x:c>
      <x:c r="AQ6663" s="81" t="str">
        <x:f t="shared" si="366"/>
        <x:v/>
      </x:c>
    </x:row>
    <x:row r="6664" spans="1:43">
      <x:c r="A6664" s="114" t="s">
        <x:v>1626</x:v>
      </x:c>
      <x:c r="B6664">
        <x:v>10265</x:v>
      </x:c>
      <x:c r="C6664">
        <x:f>26/30</x:f>
        <x:v>0.866666666666667</x:v>
      </x:c>
      <x:c r="I6664" t="s">
        <x:v>104</x:v>
      </x:c>
      <x:c r="K6664" t="s">
        <x:v>122</x:v>
      </x:c>
      <x:c r="M6664">
        <x:v>246</x:v>
      </x:c>
      <x:c r="O6664" t="s">
        <x:v>101</x:v>
      </x:c>
      <x:c r="AG6664" s="80">
        <x:v>1</x:v>
      </x:c>
      <x:c r="AL6664" s="81">
        <x:v>10265</x:v>
      </x:c>
      <x:c r="AM6664" s="81" t="str">
        <x:f t="shared" si="362"/>
        <x:v/>
      </x:c>
      <x:c r="AN6664" s="81" t="str">
        <x:f t="shared" si="363"/>
        <x:v/>
      </x:c>
      <x:c r="AO6664" s="81" t="str">
        <x:f t="shared" si="364"/>
        <x:v/>
      </x:c>
      <x:c r="AP6664" s="81" t="str">
        <x:f t="shared" si="365"/>
        <x:v/>
      </x:c>
      <x:c r="AQ6664" s="81" t="str">
        <x:f t="shared" si="366"/>
        <x:v/>
      </x:c>
    </x:row>
    <x:row r="6665" spans="1:43">
      <x:c r="A6665" s="114" t="s">
        <x:v>1627</x:v>
      </x:c>
      <x:c r="B6665">
        <x:v>10265</x:v>
      </x:c>
      <x:c r="C6665">
        <x:v>1.06666666666667</x:v>
      </x:c>
      <x:c r="I6665" t="s">
        <x:v>103</x:v>
      </x:c>
      <x:c r="K6665" t="s">
        <x:v>122</x:v>
      </x:c>
      <x:c r="M6665">
        <x:v>246</x:v>
      </x:c>
      <x:c r="O6665" t="s">
        <x:v>101</x:v>
      </x:c>
      <x:c r="AG6665" s="80">
        <x:v>1</x:v>
      </x:c>
      <x:c r="AL6665" s="81">
        <x:v>10265</x:v>
      </x:c>
      <x:c r="AM6665" s="81" t="str">
        <x:f t="shared" si="362"/>
        <x:v/>
      </x:c>
      <x:c r="AN6665" s="81" t="str">
        <x:f t="shared" si="363"/>
        <x:v/>
      </x:c>
      <x:c r="AO6665" s="81" t="str">
        <x:f t="shared" si="364"/>
        <x:v/>
      </x:c>
      <x:c r="AP6665" s="81" t="str">
        <x:f t="shared" si="365"/>
        <x:v/>
      </x:c>
      <x:c r="AQ6665" s="81" t="str">
        <x:f t="shared" si="366"/>
        <x:v/>
      </x:c>
    </x:row>
    <x:row r="6666" spans="1:43">
      <x:c r="A6666" s="114" t="s">
        <x:v>1628</x:v>
      </x:c>
      <x:c r="B6666">
        <x:v>10265</x:v>
      </x:c>
      <x:c r="C6666">
        <x:v>1.26666666666667</x:v>
      </x:c>
      <x:c r="I6666" t="s">
        <x:v>104</x:v>
      </x:c>
      <x:c r="K6666" t="s">
        <x:v>122</x:v>
      </x:c>
      <x:c r="M6666">
        <x:v>246</x:v>
      </x:c>
      <x:c r="O6666" t="s">
        <x:v>101</x:v>
      </x:c>
      <x:c r="AG6666" s="80">
        <x:v>1</x:v>
      </x:c>
      <x:c r="AL6666" s="81">
        <x:v>10265</x:v>
      </x:c>
      <x:c r="AM6666" s="81" t="str">
        <x:f t="shared" si="362"/>
        <x:v/>
      </x:c>
      <x:c r="AN6666" s="81" t="str">
        <x:f t="shared" si="363"/>
        <x:v/>
      </x:c>
      <x:c r="AO6666" s="81" t="str">
        <x:f t="shared" si="364"/>
        <x:v/>
      </x:c>
      <x:c r="AP6666" s="81" t="str">
        <x:f t="shared" si="365"/>
        <x:v/>
      </x:c>
      <x:c r="AQ6666" s="81" t="str">
        <x:f t="shared" si="366"/>
        <x:v/>
      </x:c>
    </x:row>
    <x:row r="6667" spans="1:43">
      <x:c r="A6667" s="114" t="s">
        <x:v>1629</x:v>
      </x:c>
      <x:c r="B6667">
        <x:v>10265</x:v>
      </x:c>
      <x:c r="C6667">
        <x:v>1.43333333333333</x:v>
      </x:c>
      <x:c r="I6667" t="s">
        <x:v>103</x:v>
      </x:c>
      <x:c r="K6667" t="s">
        <x:v>122</x:v>
      </x:c>
      <x:c r="M6667">
        <x:v>246</x:v>
      </x:c>
      <x:c r="O6667" t="s">
        <x:v>101</x:v>
      </x:c>
      <x:c r="AG6667" s="80">
        <x:v>1</x:v>
      </x:c>
      <x:c r="AL6667" s="81">
        <x:v>10265</x:v>
      </x:c>
      <x:c r="AM6667" s="81" t="str">
        <x:f t="shared" si="362"/>
        <x:v/>
      </x:c>
      <x:c r="AN6667" s="81" t="str">
        <x:f t="shared" si="363"/>
        <x:v/>
      </x:c>
      <x:c r="AO6667" s="81" t="str">
        <x:f t="shared" si="364"/>
        <x:v/>
      </x:c>
      <x:c r="AP6667" s="81" t="str">
        <x:f t="shared" si="365"/>
        <x:v/>
      </x:c>
      <x:c r="AQ6667" s="81" t="str">
        <x:f t="shared" si="366"/>
        <x:v/>
      </x:c>
    </x:row>
    <x:row r="6668" spans="1:43">
      <x:c r="A6668" s="114" t="s">
        <x:v>1630</x:v>
      </x:c>
      <x:c r="B6668">
        <x:v>10265</x:v>
      </x:c>
      <x:c r="C6668">
        <x:v>2.23333333333333</x:v>
      </x:c>
      <x:c r="I6668" t="s">
        <x:v>110</x:v>
      </x:c>
      <x:c r="J6668">
        <x:v>0.65</x:v>
      </x:c>
      <x:c r="K6668" t="s">
        <x:v>122</x:v>
      </x:c>
      <x:c r="M6668">
        <x:v>970</x:v>
      </x:c>
      <x:c r="O6668" t="s">
        <x:v>101</x:v>
      </x:c>
      <x:c r="AG6668" s="80">
        <x:v>2</x:v>
      </x:c>
      <x:c r="AL6668" s="81">
        <x:v>10265</x:v>
      </x:c>
      <x:c r="AM6668" s="81" t="str">
        <x:f t="shared" si="362"/>
        <x:v/>
      </x:c>
      <x:c r="AN6668" s="81" t="str">
        <x:f t="shared" si="363"/>
        <x:v/>
      </x:c>
      <x:c r="AO6668" s="81" t="str">
        <x:f t="shared" si="364"/>
        <x:v/>
      </x:c>
      <x:c r="AP6668" s="81" t="str">
        <x:f t="shared" si="365"/>
        <x:v/>
      </x:c>
      <x:c r="AQ6668" s="81" t="str">
        <x:f t="shared" si="366"/>
        <x:v/>
      </x:c>
    </x:row>
    <x:row r="6669" spans="1:43">
      <x:c r="A6669" s="114" t="s">
        <x:v>1631</x:v>
      </x:c>
      <x:c r="B6669">
        <x:v>10266</x:v>
      </x:c>
      <x:c r="C6669">
        <x:v>0.633333333333333</x:v>
      </x:c>
      <x:c r="I6669" t="s">
        <x:v>104</x:v>
      </x:c>
      <x:c r="K6669" t="s">
        <x:v>171</x:v>
      </x:c>
      <x:c r="M6669">
        <x:v>1007</x:v>
      </x:c>
      <x:c r="O6669" t="s">
        <x:v>101</x:v>
      </x:c>
      <x:c r="AG6669" s="80">
        <x:v>2</x:v>
      </x:c>
      <x:c r="AL6669" s="81">
        <x:v>10266</x:v>
      </x:c>
      <x:c r="AM6669" s="81" t="str">
        <x:f t="shared" si="362"/>
        <x:v/>
      </x:c>
      <x:c r="AN6669" s="81" t="str">
        <x:f t="shared" si="363"/>
        <x:v/>
      </x:c>
      <x:c r="AO6669" s="81" t="str">
        <x:f t="shared" si="364"/>
        <x:v/>
      </x:c>
      <x:c r="AP6669" s="81" t="str">
        <x:f t="shared" si="365"/>
        <x:v/>
      </x:c>
      <x:c r="AQ6669" s="81" t="str">
        <x:f t="shared" si="366"/>
        <x:v/>
      </x:c>
    </x:row>
    <x:row r="6670" spans="1:43">
      <x:c r="A6670" s="114" t="s">
        <x:v>1632</x:v>
      </x:c>
      <x:c r="B6670">
        <x:v>10267</x:v>
      </x:c>
      <x:c r="C6670">
        <x:v>0.666666666666667</x:v>
      </x:c>
      <x:c r="I6670" t="s">
        <x:v>100</x:v>
      </x:c>
      <x:c r="K6670" t="s">
        <x:v>122</x:v>
      </x:c>
      <x:c r="M6670">
        <x:v>246</x:v>
      </x:c>
      <x:c r="O6670" t="s">
        <x:v>101</x:v>
      </x:c>
      <x:c r="AG6670" s="80">
        <x:v>1</x:v>
      </x:c>
      <x:c r="AL6670" s="81">
        <x:v>10267</x:v>
      </x:c>
      <x:c r="AM6670" s="81" t="str">
        <x:f t="shared" si="362"/>
        <x:v/>
      </x:c>
      <x:c r="AN6670" s="81" t="str">
        <x:f t="shared" si="363"/>
        <x:v/>
      </x:c>
      <x:c r="AO6670" s="81" t="str">
        <x:f t="shared" si="364"/>
        <x:v/>
      </x:c>
      <x:c r="AP6670" s="81" t="str">
        <x:f t="shared" si="365"/>
        <x:v/>
      </x:c>
      <x:c r="AQ6670" s="81" t="str">
        <x:f t="shared" si="366"/>
        <x:v/>
      </x:c>
    </x:row>
    <x:row r="6671" spans="1:43">
      <x:c r="A6671" s="114" t="s">
        <x:v>1633</x:v>
      </x:c>
      <x:c r="B6671">
        <x:v>10267</x:v>
      </x:c>
      <x:c r="C6671">
        <x:v>0.9</x:v>
      </x:c>
      <x:c r="I6671" t="s">
        <x:v>102</x:v>
      </x:c>
      <x:c r="K6671" t="s">
        <x:v>122</x:v>
      </x:c>
      <x:c r="M6671">
        <x:v>246</x:v>
      </x:c>
      <x:c r="O6671" t="s">
        <x:v>101</x:v>
      </x:c>
      <x:c r="AG6671" s="80">
        <x:v>1</x:v>
      </x:c>
      <x:c r="AL6671" s="81">
        <x:v>10267</x:v>
      </x:c>
      <x:c r="AM6671" s="81" t="str">
        <x:f t="shared" si="362"/>
        <x:v/>
      </x:c>
      <x:c r="AN6671" s="81" t="str">
        <x:f t="shared" si="363"/>
        <x:v/>
      </x:c>
      <x:c r="AO6671" s="81" t="str">
        <x:f t="shared" si="364"/>
        <x:v/>
      </x:c>
      <x:c r="AP6671" s="81" t="str">
        <x:f t="shared" si="365"/>
        <x:v/>
      </x:c>
      <x:c r="AQ6671" s="81" t="str">
        <x:f t="shared" si="366"/>
        <x:v/>
      </x:c>
    </x:row>
    <x:row r="6672" spans="1:43">
      <x:c r="A6672" s="114" t="s">
        <x:v>1634</x:v>
      </x:c>
      <x:c r="B6672">
        <x:v>10267</x:v>
      </x:c>
      <x:c r="C6672">
        <x:v>1.1</x:v>
      </x:c>
      <x:c r="I6672" t="s">
        <x:v>103</x:v>
      </x:c>
      <x:c r="K6672" t="s">
        <x:v>122</x:v>
      </x:c>
      <x:c r="M6672">
        <x:v>246</x:v>
      </x:c>
      <x:c r="O6672" t="s">
        <x:v>101</x:v>
      </x:c>
      <x:c r="AG6672" s="80">
        <x:v>1</x:v>
      </x:c>
      <x:c r="AL6672" s="81">
        <x:v>10267</x:v>
      </x:c>
      <x:c r="AM6672" s="81" t="str">
        <x:f t="shared" si="362"/>
        <x:v/>
      </x:c>
      <x:c r="AN6672" s="81" t="str">
        <x:f t="shared" si="363"/>
        <x:v/>
      </x:c>
      <x:c r="AO6672" s="81" t="str">
        <x:f t="shared" si="364"/>
        <x:v/>
      </x:c>
      <x:c r="AP6672" s="81" t="str">
        <x:f t="shared" si="365"/>
        <x:v/>
      </x:c>
      <x:c r="AQ6672" s="81" t="str">
        <x:f t="shared" si="366"/>
        <x:v/>
      </x:c>
    </x:row>
    <x:row r="6673" spans="1:43">
      <x:c r="A6673" s="114" t="s">
        <x:v>1635</x:v>
      </x:c>
      <x:c r="B6673">
        <x:v>10267</x:v>
      </x:c>
      <x:c r="C6673">
        <x:v>1.6</x:v>
      </x:c>
      <x:c r="I6673" t="s">
        <x:v>104</x:v>
      </x:c>
      <x:c r="K6673" t="s">
        <x:v>122</x:v>
      </x:c>
      <x:c r="M6673">
        <x:v>246</x:v>
      </x:c>
      <x:c r="O6673" t="s">
        <x:v>101</x:v>
      </x:c>
      <x:c r="AG6673" s="80">
        <x:v>2</x:v>
      </x:c>
      <x:c r="AL6673" s="81">
        <x:v>10267</x:v>
      </x:c>
      <x:c r="AM6673" s="81" t="str">
        <x:f t="shared" si="362"/>
        <x:v/>
      </x:c>
      <x:c r="AN6673" s="81" t="str">
        <x:f t="shared" si="363"/>
        <x:v/>
      </x:c>
      <x:c r="AO6673" s="81" t="str">
        <x:f t="shared" si="364"/>
        <x:v/>
      </x:c>
      <x:c r="AP6673" s="81" t="str">
        <x:f t="shared" si="365"/>
        <x:v/>
      </x:c>
      <x:c r="AQ6673" s="81" t="str">
        <x:f t="shared" si="366"/>
        <x:v/>
      </x:c>
    </x:row>
    <x:row r="6674" spans="1:43">
      <x:c r="A6674" s="114" t="s">
        <x:v>1636</x:v>
      </x:c>
      <x:c r="B6674">
        <x:v>10268</x:v>
      </x:c>
      <x:c r="C6674">
        <x:v>0.733333333333333</x:v>
      </x:c>
      <x:c r="I6674" t="s">
        <x:v>100</x:v>
      </x:c>
      <x:c r="K6674" t="s">
        <x:v>133</x:v>
      </x:c>
      <x:c r="M6674">
        <x:v>129</x:v>
      </x:c>
      <x:c r="O6674" t="s">
        <x:v>101</x:v>
      </x:c>
      <x:c r="AG6674" s="80">
        <x:v>1</x:v>
      </x:c>
      <x:c r="AL6674" s="81">
        <x:v>10268</x:v>
      </x:c>
      <x:c r="AM6674" s="81" t="str">
        <x:f t="shared" si="362"/>
        <x:v/>
      </x:c>
      <x:c r="AN6674" s="81" t="str">
        <x:f t="shared" si="363"/>
        <x:v/>
      </x:c>
      <x:c r="AO6674" s="81" t="str">
        <x:f t="shared" si="364"/>
        <x:v/>
      </x:c>
      <x:c r="AP6674" s="81" t="str">
        <x:f t="shared" si="365"/>
        <x:v/>
      </x:c>
      <x:c r="AQ6674" s="81" t="str">
        <x:f t="shared" si="366"/>
        <x:v/>
      </x:c>
    </x:row>
    <x:row r="6675" spans="1:43">
      <x:c r="A6675" s="114" t="s">
        <x:v>1637</x:v>
      </x:c>
      <x:c r="B6675">
        <x:v>10269</x:v>
      </x:c>
      <x:c r="C6675">
        <x:v>0.666666666666667</x:v>
      </x:c>
      <x:c r="E6675">
        <x:v>1</x:v>
      </x:c>
      <x:c r="AL6675" s="81">
        <x:v>10269</x:v>
      </x:c>
      <x:c r="AM6675" s="81" t="str">
        <x:f t="shared" si="362"/>
        <x:v/>
      </x:c>
      <x:c r="AN6675" s="81" t="str">
        <x:f t="shared" si="363"/>
        <x:v/>
      </x:c>
      <x:c r="AO6675" s="81" t="str">
        <x:f t="shared" si="364"/>
        <x:v/>
      </x:c>
      <x:c r="AP6675" s="81" t="str">
        <x:f t="shared" si="365"/>
        <x:v/>
      </x:c>
      <x:c r="AQ6675" s="81" t="str">
        <x:f t="shared" si="366"/>
        <x:v/>
      </x:c>
    </x:row>
    <x:row r="6676" spans="1:43">
      <x:c r="A6676" s="114" t="s">
        <x:v>1638</x:v>
      </x:c>
      <x:c r="B6676">
        <x:v>10270</x:v>
      </x:c>
      <x:c r="C6676">
        <x:v>0.5</x:v>
      </x:c>
      <x:c r="I6676" t="s">
        <x:v>100</x:v>
      </x:c>
      <x:c r="K6676" t="s">
        <x:v>133</x:v>
      </x:c>
      <x:c r="M6676">
        <x:v>129</x:v>
      </x:c>
      <x:c r="O6676" t="s">
        <x:v>101</x:v>
      </x:c>
      <x:c r="AG6676" s="80">
        <x:v>1</x:v>
      </x:c>
      <x:c r="AL6676" s="81">
        <x:v>10270</x:v>
      </x:c>
      <x:c r="AM6676" s="81" t="str">
        <x:f t="shared" si="362"/>
        <x:v/>
      </x:c>
      <x:c r="AN6676" s="81" t="str">
        <x:f t="shared" si="363"/>
        <x:v/>
      </x:c>
      <x:c r="AO6676" s="81" t="str">
        <x:f t="shared" si="364"/>
        <x:v/>
      </x:c>
      <x:c r="AP6676" s="81" t="str">
        <x:f t="shared" si="365"/>
        <x:v/>
      </x:c>
      <x:c r="AQ6676" s="81" t="str">
        <x:f t="shared" si="366"/>
        <x:v/>
      </x:c>
    </x:row>
    <x:row r="6677" spans="1:43">
      <x:c r="A6677" s="114" t="s">
        <x:v>1639</x:v>
      </x:c>
      <x:c r="B6677">
        <x:v>10270</x:v>
      </x:c>
      <x:c r="C6677">
        <x:v>0.866666666666667</x:v>
      </x:c>
      <x:c r="I6677" t="s">
        <x:v>103</x:v>
      </x:c>
      <x:c r="K6677" t="s">
        <x:v>133</x:v>
      </x:c>
      <x:c r="M6677">
        <x:v>129</x:v>
      </x:c>
      <x:c r="O6677" t="s">
        <x:v>101</x:v>
      </x:c>
      <x:c r="AG6677" s="80">
        <x:v>1</x:v>
      </x:c>
      <x:c r="AL6677" s="81">
        <x:v>10270</x:v>
      </x:c>
      <x:c r="AM6677" s="81" t="str">
        <x:f t="shared" si="362"/>
        <x:v/>
      </x:c>
      <x:c r="AN6677" s="81" t="str">
        <x:f t="shared" si="363"/>
        <x:v/>
      </x:c>
      <x:c r="AO6677" s="81" t="str">
        <x:f t="shared" si="364"/>
        <x:v/>
      </x:c>
      <x:c r="AP6677" s="81" t="str">
        <x:f t="shared" si="365"/>
        <x:v/>
      </x:c>
      <x:c r="AQ6677" s="81" t="str">
        <x:f t="shared" si="366"/>
        <x:v/>
      </x:c>
    </x:row>
    <x:row r="6678" spans="1:43">
      <x:c r="A6678" s="114" t="s">
        <x:v>1640</x:v>
      </x:c>
      <x:c r="B6678">
        <x:v>10270</x:v>
      </x:c>
      <x:c r="C6678">
        <x:v>1.2</x:v>
      </x:c>
      <x:c r="I6678" t="s">
        <x:v>104</x:v>
      </x:c>
      <x:c r="K6678" t="s">
        <x:v>133</x:v>
      </x:c>
      <x:c r="M6678">
        <x:v>129</x:v>
      </x:c>
      <x:c r="O6678" t="s">
        <x:v>101</x:v>
      </x:c>
      <x:c r="AG6678" s="80">
        <x:v>1</x:v>
      </x:c>
      <x:c r="AL6678" s="81">
        <x:v>10270</x:v>
      </x:c>
      <x:c r="AM6678" s="81" t="str">
        <x:f t="shared" si="362"/>
        <x:v/>
      </x:c>
      <x:c r="AN6678" s="81" t="str">
        <x:f t="shared" si="363"/>
        <x:v/>
      </x:c>
      <x:c r="AO6678" s="81" t="str">
        <x:f t="shared" si="364"/>
        <x:v/>
      </x:c>
      <x:c r="AP6678" s="81" t="str">
        <x:f t="shared" si="365"/>
        <x:v/>
      </x:c>
      <x:c r="AQ6678" s="81" t="str">
        <x:f t="shared" si="366"/>
        <x:v/>
      </x:c>
    </x:row>
    <x:row r="6679" spans="1:43">
      <x:c r="A6679" s="114" t="s">
        <x:v>1641</x:v>
      </x:c>
      <x:c r="B6679">
        <x:v>10271</x:v>
      </x:c>
      <x:c r="C6679">
        <x:v>0.433333333333333</x:v>
      </x:c>
      <x:c r="I6679" t="s">
        <x:v>100</x:v>
      </x:c>
      <x:c r="K6679" t="s">
        <x:v>122</x:v>
      </x:c>
      <x:c r="M6679">
        <x:v>1371</x:v>
      </x:c>
      <x:c r="O6679" t="s">
        <x:v>101</x:v>
      </x:c>
      <x:c r="AG6679" s="80">
        <x:v>1</x:v>
      </x:c>
      <x:c r="AL6679" s="81">
        <x:v>10271</x:v>
      </x:c>
      <x:c r="AM6679" s="81" t="str">
        <x:f t="shared" si="362"/>
        <x:v/>
      </x:c>
      <x:c r="AN6679" s="81" t="str">
        <x:f t="shared" si="363"/>
        <x:v/>
      </x:c>
      <x:c r="AO6679" s="81" t="str">
        <x:f t="shared" si="364"/>
        <x:v/>
      </x:c>
      <x:c r="AP6679" s="81" t="str">
        <x:f t="shared" si="365"/>
        <x:v/>
      </x:c>
      <x:c r="AQ6679" s="81" t="str">
        <x:f t="shared" si="366"/>
        <x:v/>
      </x:c>
    </x:row>
    <x:row r="6680" spans="1:43">
      <x:c r="A6680" s="114" t="s">
        <x:v>1642</x:v>
      </x:c>
      <x:c r="B6680">
        <x:v>10271</x:v>
      </x:c>
      <x:c r="C6680">
        <x:v>0.866666666666667</x:v>
      </x:c>
      <x:c r="I6680" t="s">
        <x:v>102</x:v>
      </x:c>
      <x:c r="K6680" t="s">
        <x:v>122</x:v>
      </x:c>
      <x:c r="M6680">
        <x:v>1371</x:v>
      </x:c>
      <x:c r="O6680" t="s">
        <x:v>101</x:v>
      </x:c>
      <x:c r="AG6680" s="80">
        <x:v>1</x:v>
      </x:c>
      <x:c r="AL6680" s="81">
        <x:v>10271</x:v>
      </x:c>
      <x:c r="AM6680" s="81" t="str">
        <x:f t="shared" si="362"/>
        <x:v/>
      </x:c>
      <x:c r="AN6680" s="81" t="str">
        <x:f t="shared" si="363"/>
        <x:v/>
      </x:c>
      <x:c r="AO6680" s="81" t="str">
        <x:f t="shared" si="364"/>
        <x:v/>
      </x:c>
      <x:c r="AP6680" s="81" t="str">
        <x:f t="shared" si="365"/>
        <x:v/>
      </x:c>
      <x:c r="AQ6680" s="81" t="str">
        <x:f t="shared" si="366"/>
        <x:v/>
      </x:c>
    </x:row>
    <x:row r="6681" spans="1:43">
      <x:c r="A6681" s="114" t="s">
        <x:v>1643</x:v>
      </x:c>
      <x:c r="B6681">
        <x:v>10271</x:v>
      </x:c>
      <x:c r="C6681">
        <x:v>1.7</x:v>
      </x:c>
      <x:c r="I6681" t="s">
        <x:v>104</x:v>
      </x:c>
      <x:c r="K6681" t="s">
        <x:v>308</x:v>
      </x:c>
      <x:c r="M6681">
        <x:v>1371</x:v>
      </x:c>
      <x:c r="O6681" t="s">
        <x:v>101</x:v>
      </x:c>
      <x:c r="AG6681" s="80">
        <x:v>1</x:v>
      </x:c>
      <x:c r="AL6681" s="81">
        <x:v>10271</x:v>
      </x:c>
      <x:c r="AM6681" s="81" t="str">
        <x:f t="shared" si="362"/>
        <x:v/>
      </x:c>
      <x:c r="AN6681" s="81" t="str">
        <x:f t="shared" si="363"/>
        <x:v/>
      </x:c>
      <x:c r="AO6681" s="81" t="str">
        <x:f t="shared" si="364"/>
        <x:v/>
      </x:c>
      <x:c r="AP6681" s="81" t="str">
        <x:f t="shared" si="365"/>
        <x:v/>
      </x:c>
      <x:c r="AQ6681" s="81" t="str">
        <x:f t="shared" si="366"/>
        <x:v/>
      </x:c>
    </x:row>
    <x:row r="6682" spans="1:43">
      <x:c r="A6682" s="114" t="s">
        <x:v>1644</x:v>
      </x:c>
      <x:c r="B6682">
        <x:v>10272</x:v>
      </x:c>
      <x:c r="C6682">
        <x:v>0.933333333333333</x:v>
      </x:c>
      <x:c r="E6682">
        <x:v>1</x:v>
      </x:c>
      <x:c r="AL6682" s="81">
        <x:v>10272</x:v>
      </x:c>
      <x:c r="AM6682" s="81" t="str">
        <x:f t="shared" si="362"/>
        <x:v/>
      </x:c>
      <x:c r="AN6682" s="81" t="str">
        <x:f t="shared" si="363"/>
        <x:v/>
      </x:c>
      <x:c r="AO6682" s="81" t="str">
        <x:f t="shared" si="364"/>
        <x:v/>
      </x:c>
      <x:c r="AP6682" s="81" t="str">
        <x:f t="shared" si="365"/>
        <x:v/>
      </x:c>
      <x:c r="AQ6682" s="81" t="str">
        <x:f t="shared" si="366"/>
        <x:v/>
      </x:c>
    </x:row>
    <x:row r="6683" spans="1:43">
      <x:c r="A6683" s="114" t="s">
        <x:v>1645</x:v>
      </x:c>
      <x:c r="B6683">
        <x:v>10273</x:v>
      </x:c>
      <x:c r="C6683">
        <x:v>0.466666666666667</x:v>
      </x:c>
      <x:c r="I6683" t="s">
        <x:v>103</x:v>
      </x:c>
      <x:c r="K6683" t="s">
        <x:v>122</x:v>
      </x:c>
      <x:c r="M6683">
        <x:v>1371</x:v>
      </x:c>
      <x:c r="O6683" t="s">
        <x:v>101</x:v>
      </x:c>
      <x:c r="AG6683" s="80">
        <x:v>1</x:v>
      </x:c>
      <x:c r="AL6683" s="81">
        <x:v>10273</x:v>
      </x:c>
      <x:c r="AM6683" s="81" t="str">
        <x:f t="shared" si="362"/>
        <x:v/>
      </x:c>
      <x:c r="AN6683" s="81" t="str">
        <x:f t="shared" si="363"/>
        <x:v/>
      </x:c>
      <x:c r="AO6683" s="81" t="str">
        <x:f t="shared" si="364"/>
        <x:v/>
      </x:c>
      <x:c r="AP6683" s="81" t="str">
        <x:f t="shared" si="365"/>
        <x:v/>
      </x:c>
      <x:c r="AQ6683" s="81" t="str">
        <x:f t="shared" si="366"/>
        <x:v/>
      </x:c>
    </x:row>
    <x:row r="6684" spans="1:43">
      <x:c r="A6684" s="114" t="s">
        <x:v>1646</x:v>
      </x:c>
      <x:c r="B6684">
        <x:v>10273</x:v>
      </x:c>
      <x:c r="C6684">
        <x:v>0.666666666666667</x:v>
      </x:c>
      <x:c r="I6684" t="s">
        <x:v>104</x:v>
      </x:c>
      <x:c r="K6684" t="s">
        <x:v>122</x:v>
      </x:c>
      <x:c r="M6684">
        <x:v>1371</x:v>
      </x:c>
      <x:c r="O6684" t="s">
        <x:v>101</x:v>
      </x:c>
      <x:c r="AG6684" s="80">
        <x:v>1</x:v>
      </x:c>
      <x:c r="AL6684" s="81">
        <x:v>10273</x:v>
      </x:c>
      <x:c r="AM6684" s="81" t="str">
        <x:f t="shared" si="362"/>
        <x:v/>
      </x:c>
      <x:c r="AN6684" s="81" t="str">
        <x:f t="shared" si="363"/>
        <x:v/>
      </x:c>
      <x:c r="AO6684" s="81" t="str">
        <x:f t="shared" si="364"/>
        <x:v/>
      </x:c>
      <x:c r="AP6684" s="81" t="str">
        <x:f t="shared" si="365"/>
        <x:v/>
      </x:c>
      <x:c r="AQ6684" s="81" t="str">
        <x:f t="shared" si="366"/>
        <x:v/>
      </x:c>
    </x:row>
    <x:row r="6685" spans="1:43">
      <x:c r="A6685" s="114" t="s">
        <x:v>1647</x:v>
      </x:c>
      <x:c r="B6685">
        <x:v>10273</x:v>
      </x:c>
      <x:c r="C6685">
        <x:f>25/30</x:f>
        <x:v>0.833333333333333</x:v>
      </x:c>
      <x:c r="I6685" t="s">
        <x:v>103</x:v>
      </x:c>
      <x:c r="K6685" t="s">
        <x:v>122</x:v>
      </x:c>
      <x:c r="M6685">
        <x:v>1371</x:v>
      </x:c>
      <x:c r="O6685" t="s">
        <x:v>101</x:v>
      </x:c>
      <x:c r="AG6685" s="80">
        <x:v>1</x:v>
      </x:c>
      <x:c r="AL6685" s="81">
        <x:v>10273</x:v>
      </x:c>
      <x:c r="AM6685" s="81" t="str">
        <x:f t="shared" si="362"/>
        <x:v/>
      </x:c>
      <x:c r="AN6685" s="81" t="str">
        <x:f t="shared" si="363"/>
        <x:v/>
      </x:c>
      <x:c r="AO6685" s="81" t="str">
        <x:f t="shared" si="364"/>
        <x:v/>
      </x:c>
      <x:c r="AP6685" s="81" t="str">
        <x:f t="shared" si="365"/>
        <x:v/>
      </x:c>
      <x:c r="AQ6685" s="81" t="str">
        <x:f t="shared" si="366"/>
        <x:v/>
      </x:c>
    </x:row>
    <x:row r="6686" spans="1:43">
      <x:c r="A6686" s="114" t="s">
        <x:v>1648</x:v>
      </x:c>
      <x:c r="B6686">
        <x:v>10273</x:v>
      </x:c>
      <x:c r="C6686">
        <x:v>1.03333333333333</x:v>
      </x:c>
      <x:c r="I6686" t="s">
        <x:v>104</x:v>
      </x:c>
      <x:c r="K6686" t="s">
        <x:v>234</x:v>
      </x:c>
      <x:c r="M6686">
        <x:v>1371</x:v>
      </x:c>
      <x:c r="O6686" t="s">
        <x:v>101</x:v>
      </x:c>
      <x:c r="AG6686" s="80">
        <x:v>1</x:v>
      </x:c>
      <x:c r="AL6686" s="81">
        <x:v>10273</x:v>
      </x:c>
      <x:c r="AM6686" s="81" t="str">
        <x:f t="shared" si="362"/>
        <x:v/>
      </x:c>
      <x:c r="AN6686" s="81" t="str">
        <x:f t="shared" si="363"/>
        <x:v/>
      </x:c>
      <x:c r="AO6686" s="81" t="str">
        <x:f t="shared" si="364"/>
        <x:v/>
      </x:c>
      <x:c r="AP6686" s="81" t="str">
        <x:f t="shared" si="365"/>
        <x:v/>
      </x:c>
      <x:c r="AQ6686" s="81" t="str">
        <x:f t="shared" si="366"/>
        <x:v/>
      </x:c>
    </x:row>
    <x:row r="6687" spans="1:43">
      <x:c r="A6687" s="114" t="s">
        <x:v>1649</x:v>
      </x:c>
      <x:c r="B6687">
        <x:v>10273</x:v>
      </x:c>
      <x:c r="C6687">
        <x:v>1.53333333333333</x:v>
      </x:c>
      <x:c r="I6687" t="s">
        <x:v>102</x:v>
      </x:c>
      <x:c r="K6687" t="s">
        <x:v>308</x:v>
      </x:c>
      <x:c r="M6687">
        <x:v>1371</x:v>
      </x:c>
      <x:c r="O6687" t="s">
        <x:v>101</x:v>
      </x:c>
      <x:c r="AG6687" s="80">
        <x:v>2</x:v>
      </x:c>
      <x:c r="AL6687" s="81">
        <x:v>10273</x:v>
      </x:c>
      <x:c r="AM6687" s="81" t="str">
        <x:f t="shared" si="362"/>
        <x:v/>
      </x:c>
      <x:c r="AN6687" s="81" t="str">
        <x:f t="shared" si="363"/>
        <x:v/>
      </x:c>
      <x:c r="AO6687" s="81" t="str">
        <x:f t="shared" si="364"/>
        <x:v/>
      </x:c>
      <x:c r="AP6687" s="81" t="str">
        <x:f t="shared" si="365"/>
        <x:v/>
      </x:c>
      <x:c r="AQ6687" s="81" t="str">
        <x:f t="shared" si="366"/>
        <x:v/>
      </x:c>
    </x:row>
    <x:row r="6688" spans="1:43">
      <x:c r="A6688" s="114" t="s">
        <x:v>1650</x:v>
      </x:c>
      <x:c r="B6688">
        <x:v>10274</x:v>
      </x:c>
      <x:c r="C6688">
        <x:v>0.6</x:v>
      </x:c>
      <x:c r="I6688" t="s">
        <x:v>100</x:v>
      </x:c>
      <x:c r="M6688">
        <x:v>99</x:v>
      </x:c>
      <x:c r="O6688" t="s">
        <x:v>101</x:v>
      </x:c>
      <x:c r="AG6688" s="80">
        <x:v>1</x:v>
      </x:c>
      <x:c r="AL6688" s="81">
        <x:v>10274</x:v>
      </x:c>
      <x:c r="AM6688" s="81" t="str">
        <x:f t="shared" si="362"/>
        <x:v/>
      </x:c>
      <x:c r="AN6688" s="81" t="str">
        <x:f t="shared" si="363"/>
        <x:v/>
      </x:c>
      <x:c r="AO6688" s="81" t="str">
        <x:f t="shared" si="364"/>
        <x:v/>
      </x:c>
      <x:c r="AP6688" s="81" t="str">
        <x:f t="shared" si="365"/>
        <x:v/>
      </x:c>
      <x:c r="AQ6688" s="81" t="str">
        <x:f t="shared" si="366"/>
        <x:v/>
      </x:c>
    </x:row>
    <x:row r="6689" spans="1:43">
      <x:c r="A6689" s="114" t="s">
        <x:v>1651</x:v>
      </x:c>
      <x:c r="B6689">
        <x:v>10275</x:v>
      </x:c>
      <x:c r="C6689">
        <x:v>1.4</x:v>
      </x:c>
      <x:c r="I6689" t="s">
        <x:v>100</x:v>
      </x:c>
      <x:c r="M6689">
        <x:v>99</x:v>
      </x:c>
      <x:c r="O6689" t="s">
        <x:v>101</x:v>
      </x:c>
      <x:c r="AG6689" s="80">
        <x:v>1</x:v>
      </x:c>
      <x:c r="AL6689" s="81">
        <x:v>10275</x:v>
      </x:c>
      <x:c r="AM6689" s="81" t="str">
        <x:f t="shared" si="362"/>
        <x:v/>
      </x:c>
      <x:c r="AN6689" s="81" t="str">
        <x:f t="shared" si="363"/>
        <x:v/>
      </x:c>
      <x:c r="AO6689" s="81" t="str">
        <x:f t="shared" si="364"/>
        <x:v/>
      </x:c>
      <x:c r="AP6689" s="81" t="str">
        <x:f t="shared" si="365"/>
        <x:v/>
      </x:c>
      <x:c r="AQ6689" s="81" t="str">
        <x:f t="shared" si="366"/>
        <x:v/>
      </x:c>
    </x:row>
    <x:row r="6690" spans="1:43">
      <x:c r="A6690" s="114" t="s">
        <x:v>1652</x:v>
      </x:c>
      <x:c r="B6690">
        <x:v>10276</x:v>
      </x:c>
      <x:c r="C6690">
        <x:v>0.4</x:v>
      </x:c>
      <x:c r="I6690" t="s">
        <x:v>102</x:v>
      </x:c>
      <x:c r="K6690" t="s">
        <x:v>234</x:v>
      </x:c>
      <x:c r="M6690">
        <x:v>970</x:v>
      </x:c>
      <x:c r="O6690" t="s">
        <x:v>101</x:v>
      </x:c>
      <x:c r="AG6690" s="80">
        <x:v>1</x:v>
      </x:c>
      <x:c r="AL6690" s="81">
        <x:v>10276</x:v>
      </x:c>
      <x:c r="AM6690" s="81" t="str">
        <x:f t="shared" si="362"/>
        <x:v/>
      </x:c>
      <x:c r="AN6690" s="81" t="str">
        <x:f t="shared" si="363"/>
        <x:v/>
      </x:c>
      <x:c r="AO6690" s="81" t="str">
        <x:f t="shared" si="364"/>
        <x:v/>
      </x:c>
      <x:c r="AP6690" s="81" t="str">
        <x:f t="shared" si="365"/>
        <x:v/>
      </x:c>
      <x:c r="AQ6690" s="81" t="str">
        <x:f t="shared" si="366"/>
        <x:v/>
      </x:c>
    </x:row>
    <x:row r="6691" spans="1:43">
      <x:c r="A6691" s="114" t="s">
        <x:v>1653</x:v>
      </x:c>
      <x:c r="B6691">
        <x:v>10276</x:v>
      </x:c>
      <x:c r="C6691">
        <x:v>0.633333333333333</x:v>
      </x:c>
      <x:c r="I6691" t="s">
        <x:v>100</x:v>
      </x:c>
      <x:c r="K6691" t="s">
        <x:v>234</x:v>
      </x:c>
      <x:c r="M6691">
        <x:v>970</x:v>
      </x:c>
      <x:c r="O6691" t="s">
        <x:v>101</x:v>
      </x:c>
      <x:c r="AG6691" s="80">
        <x:v>1</x:v>
      </x:c>
      <x:c r="AL6691" s="81">
        <x:v>10276</x:v>
      </x:c>
      <x:c r="AM6691" s="81" t="str">
        <x:f t="shared" si="362"/>
        <x:v/>
      </x:c>
      <x:c r="AN6691" s="81" t="str">
        <x:f t="shared" si="363"/>
        <x:v/>
      </x:c>
      <x:c r="AO6691" s="81" t="str">
        <x:f t="shared" si="364"/>
        <x:v/>
      </x:c>
      <x:c r="AP6691" s="81" t="str">
        <x:f t="shared" si="365"/>
        <x:v/>
      </x:c>
      <x:c r="AQ6691" s="81" t="str">
        <x:f t="shared" si="366"/>
        <x:v/>
      </x:c>
    </x:row>
    <x:row r="6692" spans="1:43">
      <x:c r="A6692" s="114" t="s">
        <x:v>1654</x:v>
      </x:c>
      <x:c r="B6692">
        <x:v>10277</x:v>
      </x:c>
      <x:c r="C6692">
        <x:v>0.666666666666667</x:v>
      </x:c>
      <x:c r="E6692">
        <x:v>1</x:v>
      </x:c>
      <x:c r="AL6692" s="81">
        <x:v>10277</x:v>
      </x:c>
      <x:c r="AM6692" s="81" t="str">
        <x:f t="shared" si="362"/>
        <x:v/>
      </x:c>
      <x:c r="AN6692" s="81" t="str">
        <x:f t="shared" si="363"/>
        <x:v/>
      </x:c>
      <x:c r="AO6692" s="81" t="str">
        <x:f t="shared" si="364"/>
        <x:v/>
      </x:c>
      <x:c r="AP6692" s="81" t="str">
        <x:f t="shared" si="365"/>
        <x:v/>
      </x:c>
      <x:c r="AQ6692" s="81" t="str">
        <x:f t="shared" si="366"/>
        <x:v/>
      </x:c>
    </x:row>
    <x:row r="6693" spans="1:43">
      <x:c r="A6693" s="114" t="s">
        <x:v>1655</x:v>
      </x:c>
      <x:c r="B6693">
        <x:v>10278</x:v>
      </x:c>
      <x:c r="C6693">
        <x:v>0.766666666666667</x:v>
      </x:c>
      <x:c r="I6693" t="s">
        <x:v>100</x:v>
      </x:c>
      <x:c r="K6693" t="s">
        <x:v>1656</x:v>
      </x:c>
      <x:c r="M6693">
        <x:v>970</x:v>
      </x:c>
      <x:c r="O6693" t="s">
        <x:v>101</x:v>
      </x:c>
      <x:c r="AG6693" s="80">
        <x:v>2</x:v>
      </x:c>
      <x:c r="AL6693" s="81">
        <x:v>10278</x:v>
      </x:c>
      <x:c r="AM6693" s="81" t="str">
        <x:f t="shared" si="362"/>
        <x:v/>
      </x:c>
      <x:c r="AN6693" s="81" t="str">
        <x:f t="shared" si="363"/>
        <x:v/>
      </x:c>
      <x:c r="AO6693" s="81" t="str">
        <x:f t="shared" si="364"/>
        <x:v/>
      </x:c>
      <x:c r="AP6693" s="81" t="str">
        <x:f t="shared" si="365"/>
        <x:v/>
      </x:c>
      <x:c r="AQ6693" s="81" t="str">
        <x:f t="shared" si="366"/>
        <x:v/>
      </x:c>
    </x:row>
    <x:row r="6694" spans="1:43">
      <x:c r="A6694" s="114" t="s">
        <x:v>1657</x:v>
      </x:c>
      <x:c r="B6694">
        <x:v>10279</x:v>
      </x:c>
      <x:c r="C6694">
        <x:v>0.5</x:v>
      </x:c>
      <x:c r="I6694" t="s">
        <x:v>100</x:v>
      </x:c>
      <x:c r="K6694" t="s">
        <x:v>234</x:v>
      </x:c>
      <x:c r="M6694">
        <x:v>970</x:v>
      </x:c>
      <x:c r="O6694" t="s">
        <x:v>101</x:v>
      </x:c>
      <x:c r="AG6694" s="80">
        <x:v>1</x:v>
      </x:c>
      <x:c r="AL6694" s="81">
        <x:v>10279</x:v>
      </x:c>
      <x:c r="AM6694" s="81" t="str">
        <x:f t="shared" ref="AM6694:AM6701" si="367">IF($F$7=2,$B$7,"")</x:f>
        <x:v/>
      </x:c>
      <x:c r="AN6694" s="81" t="str">
        <x:f t="shared" ref="AN6694:AN6701" si="368">IF($F$7=3,$B$7,"")</x:f>
        <x:v/>
      </x:c>
      <x:c r="AO6694" s="81" t="str">
        <x:f t="shared" ref="AO6694:AO6701" si="369">IF($F$7=4,$B$7,"")</x:f>
        <x:v/>
      </x:c>
      <x:c r="AP6694" s="81" t="str">
        <x:f t="shared" ref="AP6694:AP6701" si="370">IF($F$7=5,$B$7,"")</x:f>
        <x:v/>
      </x:c>
      <x:c r="AQ6694" s="81" t="str">
        <x:f t="shared" ref="AQ6694:AQ6701" si="371">IF($F$7=6,$B$7,"")</x:f>
        <x:v/>
      </x:c>
    </x:row>
    <x:row r="6695" spans="1:43">
      <x:c r="A6695" s="114" t="s">
        <x:v>1658</x:v>
      </x:c>
      <x:c r="B6695">
        <x:v>10279</x:v>
      </x:c>
      <x:c r="C6695">
        <x:v>0.733333333333333</x:v>
      </x:c>
      <x:c r="I6695" t="s">
        <x:v>102</x:v>
      </x:c>
      <x:c r="K6695" t="s">
        <x:v>234</x:v>
      </x:c>
      <x:c r="M6695">
        <x:v>970</x:v>
      </x:c>
      <x:c r="O6695" t="s">
        <x:v>101</x:v>
      </x:c>
      <x:c r="AG6695" s="80">
        <x:v>1</x:v>
      </x:c>
      <x:c r="AL6695" s="81">
        <x:v>10279</x:v>
      </x:c>
      <x:c r="AM6695" s="81" t="str">
        <x:f t="shared" si="367"/>
        <x:v/>
      </x:c>
      <x:c r="AN6695" s="81" t="str">
        <x:f t="shared" si="368"/>
        <x:v/>
      </x:c>
      <x:c r="AO6695" s="81" t="str">
        <x:f t="shared" si="369"/>
        <x:v/>
      </x:c>
      <x:c r="AP6695" s="81" t="str">
        <x:f t="shared" si="370"/>
        <x:v/>
      </x:c>
      <x:c r="AQ6695" s="81" t="str">
        <x:f t="shared" si="371"/>
        <x:v/>
      </x:c>
    </x:row>
    <x:row r="6696" spans="1:43">
      <x:c r="A6696" s="114" t="s">
        <x:v>1659</x:v>
      </x:c>
      <x:c r="B6696">
        <x:v>10279</x:v>
      </x:c>
      <x:c r="C6696">
        <x:v>1</x:v>
      </x:c>
      <x:c r="I6696" t="s">
        <x:v>103</x:v>
      </x:c>
      <x:c r="K6696" t="s">
        <x:v>308</x:v>
      </x:c>
      <x:c r="M6696">
        <x:v>970</x:v>
      </x:c>
      <x:c r="O6696" t="s">
        <x:v>101</x:v>
      </x:c>
      <x:c r="AG6696" s="80">
        <x:v>1</x:v>
      </x:c>
      <x:c r="AL6696" s="81">
        <x:v>10279</x:v>
      </x:c>
      <x:c r="AM6696" s="81" t="str">
        <x:f t="shared" si="367"/>
        <x:v/>
      </x:c>
      <x:c r="AN6696" s="81" t="str">
        <x:f t="shared" si="368"/>
        <x:v/>
      </x:c>
      <x:c r="AO6696" s="81" t="str">
        <x:f t="shared" si="369"/>
        <x:v/>
      </x:c>
      <x:c r="AP6696" s="81" t="str">
        <x:f t="shared" si="370"/>
        <x:v/>
      </x:c>
      <x:c r="AQ6696" s="81" t="str">
        <x:f t="shared" si="371"/>
        <x:v/>
      </x:c>
    </x:row>
    <x:row r="6697" spans="1:43">
      <x:c r="A6697" s="114" t="s">
        <x:v>1660</x:v>
      </x:c>
      <x:c r="B6697">
        <x:v>10279</x:v>
      </x:c>
      <x:c r="C6697">
        <x:v>1.33333333333333</x:v>
      </x:c>
      <x:c r="I6697" t="s">
        <x:v>104</x:v>
      </x:c>
      <x:c r="K6697" t="s">
        <x:v>308</x:v>
      </x:c>
      <x:c r="M6697">
        <x:v>970</x:v>
      </x:c>
      <x:c r="O6697" t="s">
        <x:v>101</x:v>
      </x:c>
      <x:c r="AG6697" s="80">
        <x:v>1</x:v>
      </x:c>
      <x:c r="AL6697" s="81">
        <x:v>10279</x:v>
      </x:c>
      <x:c r="AM6697" s="81" t="str">
        <x:f t="shared" si="367"/>
        <x:v/>
      </x:c>
      <x:c r="AN6697" s="81" t="str">
        <x:f t="shared" si="368"/>
        <x:v/>
      </x:c>
      <x:c r="AO6697" s="81" t="str">
        <x:f t="shared" si="369"/>
        <x:v/>
      </x:c>
      <x:c r="AP6697" s="81" t="str">
        <x:f t="shared" si="370"/>
        <x:v/>
      </x:c>
      <x:c r="AQ6697" s="81" t="str">
        <x:f t="shared" si="371"/>
        <x:v/>
      </x:c>
    </x:row>
    <x:row r="6698" spans="1:43">
      <x:c r="A6698" s="114" t="s">
        <x:v>1661</x:v>
      </x:c>
      <x:c r="B6698">
        <x:v>10279</x:v>
      </x:c>
      <x:c r="C6698">
        <x:v>2</x:v>
      </x:c>
      <x:c r="I6698" t="s">
        <x:v>110</x:v>
      </x:c>
      <x:c r="J6698">
        <x:v>0.65</x:v>
      </x:c>
      <x:c r="K6698" t="s">
        <x:v>308</x:v>
      </x:c>
      <x:c r="M6698">
        <x:v>970</x:v>
      </x:c>
      <x:c r="O6698" t="s">
        <x:v>101</x:v>
      </x:c>
      <x:c r="AG6698" s="80">
        <x:v>1</x:v>
      </x:c>
      <x:c r="AL6698" s="81">
        <x:v>10279</x:v>
      </x:c>
      <x:c r="AM6698" s="81" t="str">
        <x:f t="shared" si="367"/>
        <x:v/>
      </x:c>
      <x:c r="AN6698" s="81" t="str">
        <x:f t="shared" si="368"/>
        <x:v/>
      </x:c>
      <x:c r="AO6698" s="81" t="str">
        <x:f t="shared" si="369"/>
        <x:v/>
      </x:c>
      <x:c r="AP6698" s="81" t="str">
        <x:f t="shared" si="370"/>
        <x:v/>
      </x:c>
      <x:c r="AQ6698" s="81" t="str">
        <x:f t="shared" si="371"/>
        <x:v/>
      </x:c>
    </x:row>
    <x:row r="6699" spans="1:43">
      <x:c r="A6699" s="114" t="s">
        <x:v>1662</x:v>
      </x:c>
      <x:c r="B6699">
        <x:v>10280</x:v>
      </x:c>
      <x:c r="C6699">
        <x:v>0.5</x:v>
      </x:c>
      <x:c r="I6699" t="s">
        <x:v>100</x:v>
      </x:c>
      <x:c r="K6699" t="s">
        <x:v>133</x:v>
      </x:c>
      <x:c r="M6699">
        <x:v>1390</x:v>
      </x:c>
      <x:c r="O6699" t="s">
        <x:v>101</x:v>
      </x:c>
      <x:c r="AG6699" s="80">
        <x:v>1</x:v>
      </x:c>
      <x:c r="AL6699" s="81">
        <x:v>10280</x:v>
      </x:c>
      <x:c r="AM6699" s="81" t="str">
        <x:f t="shared" si="367"/>
        <x:v/>
      </x:c>
      <x:c r="AN6699" s="81" t="str">
        <x:f t="shared" si="368"/>
        <x:v/>
      </x:c>
      <x:c r="AO6699" s="81" t="str">
        <x:f t="shared" si="369"/>
        <x:v/>
      </x:c>
      <x:c r="AP6699" s="81" t="str">
        <x:f t="shared" si="370"/>
        <x:v/>
      </x:c>
      <x:c r="AQ6699" s="81" t="str">
        <x:f t="shared" si="371"/>
        <x:v/>
      </x:c>
    </x:row>
    <x:row r="6700" spans="1:43">
      <x:c r="A6700" s="114" t="s">
        <x:v>1663</x:v>
      </x:c>
      <x:c r="B6700">
        <x:v>10281</x:v>
      </x:c>
      <x:c r="C6700">
        <x:v>0.433333333333333</x:v>
      </x:c>
      <x:c r="I6700" t="s">
        <x:v>103</x:v>
      </x:c>
      <x:c r="K6700" t="s">
        <x:v>234</x:v>
      </x:c>
      <x:c r="M6700">
        <x:v>970</x:v>
      </x:c>
      <x:c r="O6700" t="s">
        <x:v>101</x:v>
      </x:c>
      <x:c r="AG6700" s="80">
        <x:v>1</x:v>
      </x:c>
      <x:c r="AL6700" s="81">
        <x:v>10281</x:v>
      </x:c>
      <x:c r="AM6700" s="81" t="str">
        <x:f t="shared" si="367"/>
        <x:v/>
      </x:c>
      <x:c r="AN6700" s="81" t="str">
        <x:f t="shared" si="368"/>
        <x:v/>
      </x:c>
      <x:c r="AO6700" s="81" t="str">
        <x:f t="shared" si="369"/>
        <x:v/>
      </x:c>
      <x:c r="AP6700" s="81" t="str">
        <x:f t="shared" si="370"/>
        <x:v/>
      </x:c>
      <x:c r="AQ6700" s="81" t="str">
        <x:f t="shared" si="371"/>
        <x:v/>
      </x:c>
    </x:row>
    <x:row r="6701" spans="1:43">
      <x:c r="A6701" s="114" t="s">
        <x:v>1664</x:v>
      </x:c>
      <x:c r="B6701">
        <x:v>10281</x:v>
      </x:c>
      <x:c r="C6701">
        <x:v>0.833333333333333</x:v>
      </x:c>
      <x:c r="I6701" t="s">
        <x:v>104</x:v>
      </x:c>
      <x:c r="K6701" t="s">
        <x:v>234</x:v>
      </x:c>
      <x:c r="M6701">
        <x:v>970</x:v>
      </x:c>
      <x:c r="O6701" t="s">
        <x:v>101</x:v>
      </x:c>
      <x:c r="AG6701" s="80">
        <x:v>1</x:v>
      </x:c>
      <x:c r="AL6701" s="81">
        <x:v>10281</x:v>
      </x:c>
      <x:c r="AM6701" s="81" t="str">
        <x:f t="shared" si="367"/>
        <x:v/>
      </x:c>
      <x:c r="AN6701" s="81" t="str">
        <x:f t="shared" si="368"/>
        <x:v/>
      </x:c>
      <x:c r="AO6701" s="81" t="str">
        <x:f t="shared" si="369"/>
        <x:v/>
      </x:c>
      <x:c r="AP6701" s="81" t="str">
        <x:f t="shared" si="370"/>
        <x:v/>
      </x:c>
      <x:c r="AQ6701" s="81" t="str">
        <x:f t="shared" si="371"/>
        <x:v/>
      </x:c>
    </x:row>
    <x:row r="6702" spans="1:38">
      <x:c r="A6702" s="114" t="s">
        <x:v>1665</x:v>
      </x:c>
      <x:c r="B6702">
        <x:v>10282</x:v>
      </x:c>
      <x:c r="C6702">
        <x:v>0.733333333333333</x:v>
      </x:c>
      <x:c r="E6702">
        <x:v>1</x:v>
      </x:c>
      <x:c r="AL6702" s="81">
        <x:v>10282</x:v>
      </x:c>
    </x:row>
    <x:row r="6703" spans="1:38">
      <x:c r="A6703" s="114" t="s">
        <x:v>1666</x:v>
      </x:c>
      <x:c r="B6703">
        <x:v>10283</x:v>
      </x:c>
      <x:c r="C6703">
        <x:v>0.7</x:v>
      </x:c>
      <x:c r="I6703" t="s">
        <x:v>100</x:v>
      </x:c>
      <x:c r="K6703" t="s">
        <x:v>234</x:v>
      </x:c>
      <x:c r="M6703">
        <x:v>970</x:v>
      </x:c>
      <x:c r="O6703" t="s">
        <x:v>101</x:v>
      </x:c>
      <x:c r="AG6703" s="80">
        <x:v>1</x:v>
      </x:c>
      <x:c r="AL6703" s="81">
        <x:v>10283</x:v>
      </x:c>
    </x:row>
    <x:row r="6704" spans="1:38">
      <x:c r="A6704" s="114" t="s">
        <x:v>1667</x:v>
      </x:c>
      <x:c r="B6704">
        <x:v>10283</x:v>
      </x:c>
      <x:c r="C6704">
        <x:v>0.8</x:v>
      </x:c>
      <x:c r="M6704">
        <x:v>970</x:v>
      </x:c>
      <x:c r="O6704" t="s">
        <x:v>101</x:v>
      </x:c>
      <x:c r="AL6704" s="81">
        <x:v>10283</x:v>
      </x:c>
    </x:row>
    <x:row r="6705" spans="1:38">
      <x:c r="A6705" s="114" t="s">
        <x:v>1668</x:v>
      </x:c>
      <x:c r="B6705">
        <x:v>10283</x:v>
      </x:c>
      <x:c r="C6705">
        <x:v>0.9</x:v>
      </x:c>
      <x:c r="I6705" t="s">
        <x:v>102</x:v>
      </x:c>
      <x:c r="K6705" t="s">
        <x:v>234</x:v>
      </x:c>
      <x:c r="M6705">
        <x:v>970</x:v>
      </x:c>
      <x:c r="O6705" t="s">
        <x:v>101</x:v>
      </x:c>
      <x:c r="AG6705" s="80">
        <x:v>1</x:v>
      </x:c>
      <x:c r="AL6705" s="81">
        <x:v>10283</x:v>
      </x:c>
    </x:row>
    <x:row r="6706" spans="1:38">
      <x:c r="A6706" s="114" t="s">
        <x:v>1669</x:v>
      </x:c>
      <x:c r="B6706">
        <x:v>10283</x:v>
      </x:c>
      <x:c r="C6706">
        <x:v>0.966666666666667</x:v>
      </x:c>
      <x:c r="M6706">
        <x:v>970</x:v>
      </x:c>
      <x:c r="O6706" t="s">
        <x:v>101</x:v>
      </x:c>
      <x:c r="AL6706" s="81">
        <x:v>10283</x:v>
      </x:c>
    </x:row>
    <x:row r="6707" spans="1:38">
      <x:c r="A6707" s="114" t="s">
        <x:v>1670</x:v>
      </x:c>
      <x:c r="B6707">
        <x:v>10283</x:v>
      </x:c>
      <x:c r="C6707">
        <x:v>1.06666666666667</x:v>
      </x:c>
      <x:c r="I6707" t="s">
        <x:v>103</x:v>
      </x:c>
      <x:c r="K6707" t="s">
        <x:v>234</x:v>
      </x:c>
      <x:c r="M6707">
        <x:v>970</x:v>
      </x:c>
      <x:c r="O6707" t="s">
        <x:v>101</x:v>
      </x:c>
      <x:c r="AG6707" s="80">
        <x:v>1</x:v>
      </x:c>
      <x:c r="AL6707" s="81">
        <x:v>10283</x:v>
      </x:c>
    </x:row>
    <x:row r="6708" spans="1:38">
      <x:c r="A6708" s="114" t="s">
        <x:v>1671</x:v>
      </x:c>
      <x:c r="B6708">
        <x:v>10283</x:v>
      </x:c>
      <x:c r="C6708">
        <x:v>1.1</x:v>
      </x:c>
      <x:c r="M6708">
        <x:v>970</x:v>
      </x:c>
      <x:c r="O6708" t="s">
        <x:v>101</x:v>
      </x:c>
      <x:c r="AL6708" s="81">
        <x:v>10283</x:v>
      </x:c>
    </x:row>
    <x:row r="6709" spans="1:38">
      <x:c r="A6709" s="114" t="s">
        <x:v>1672</x:v>
      </x:c>
      <x:c r="B6709">
        <x:v>10283</x:v>
      </x:c>
      <x:c r="C6709">
        <x:v>1.2</x:v>
      </x:c>
      <x:c r="I6709" t="s">
        <x:v>104</x:v>
      </x:c>
      <x:c r="K6709" t="s">
        <x:v>234</x:v>
      </x:c>
      <x:c r="M6709">
        <x:v>970</x:v>
      </x:c>
      <x:c r="O6709" t="s">
        <x:v>101</x:v>
      </x:c>
      <x:c r="AG6709" s="80">
        <x:v>1</x:v>
      </x:c>
      <x:c r="AL6709" s="81">
        <x:v>10283</x:v>
      </x:c>
    </x:row>
    <x:row r="6710" spans="1:38">
      <x:c r="A6710" s="114" t="s">
        <x:v>1673</x:v>
      </x:c>
      <x:c r="B6710">
        <x:v>10283</x:v>
      </x:c>
      <x:c r="C6710">
        <x:v>1.3</x:v>
      </x:c>
      <x:c r="M6710">
        <x:v>970</x:v>
      </x:c>
      <x:c r="O6710" t="s">
        <x:v>101</x:v>
      </x:c>
      <x:c r="AL6710" s="81">
        <x:v>10283</x:v>
      </x:c>
    </x:row>
    <x:row r="6711" spans="1:38">
      <x:c r="A6711" s="114" t="s">
        <x:v>1674</x:v>
      </x:c>
      <x:c r="B6711">
        <x:v>10283</x:v>
      </x:c>
      <x:c r="C6711" s="6">
        <x:f>43/30</x:f>
        <x:v>1.43333333333333</x:v>
      </x:c>
      <x:c r="I6711" t="s">
        <x:v>103</x:v>
      </x:c>
      <x:c r="K6711" t="s">
        <x:v>234</x:v>
      </x:c>
      <x:c r="M6711">
        <x:v>970</x:v>
      </x:c>
      <x:c r="O6711" t="s">
        <x:v>101</x:v>
      </x:c>
      <x:c r="AG6711" s="80">
        <x:v>1</x:v>
      </x:c>
      <x:c r="AL6711" s="81">
        <x:v>10283</x:v>
      </x:c>
    </x:row>
    <x:row r="6712" spans="1:38">
      <x:c r="A6712" s="114" t="s">
        <x:v>1675</x:v>
      </x:c>
      <x:c r="B6712">
        <x:v>10283</x:v>
      </x:c>
      <x:c r="C6712">
        <x:v>1.56666666666667</x:v>
      </x:c>
      <x:c r="M6712">
        <x:v>970</x:v>
      </x:c>
      <x:c r="O6712" t="s">
        <x:v>101</x:v>
      </x:c>
      <x:c r="AL6712" s="81">
        <x:v>10283</x:v>
      </x:c>
    </x:row>
    <x:row r="6713" spans="1:38">
      <x:c r="A6713" s="114" t="s">
        <x:v>1676</x:v>
      </x:c>
      <x:c r="B6713">
        <x:v>10284</x:v>
      </x:c>
      <x:c r="C6713">
        <x:v>0.433333333333333</x:v>
      </x:c>
      <x:c r="I6713" t="s">
        <x:v>104</x:v>
      </x:c>
      <x:c r="K6713" t="s">
        <x:v>308</x:v>
      </x:c>
      <x:c r="M6713">
        <x:v>970</x:v>
      </x:c>
      <x:c r="O6713" t="s">
        <x:v>101</x:v>
      </x:c>
      <x:c r="AG6713" s="80">
        <x:v>1</x:v>
      </x:c>
      <x:c r="AL6713" s="81">
        <x:v>10284</x:v>
      </x:c>
    </x:row>
    <x:row r="6714" spans="1:38">
      <x:c r="A6714" s="114" t="s">
        <x:v>1677</x:v>
      </x:c>
      <x:c r="B6714">
        <x:v>10284</x:v>
      </x:c>
      <x:c r="C6714">
        <x:v>0.966666666666667</x:v>
      </x:c>
      <x:c r="I6714" t="s">
        <x:v>103</x:v>
      </x:c>
      <x:c r="K6714" t="s">
        <x:v>234</x:v>
      </x:c>
      <x:c r="M6714">
        <x:v>970</x:v>
      </x:c>
      <x:c r="O6714" t="s">
        <x:v>101</x:v>
      </x:c>
      <x:c r="AG6714" s="80">
        <x:v>1</x:v>
      </x:c>
      <x:c r="AL6714" s="81">
        <x:v>10284</x:v>
      </x:c>
    </x:row>
    <x:row r="6715" spans="1:38">
      <x:c r="A6715" s="114" t="s">
        <x:v>1678</x:v>
      </x:c>
      <x:c r="B6715">
        <x:v>10285</x:v>
      </x:c>
      <x:c r="C6715">
        <x:v>0.833333333333333</x:v>
      </x:c>
      <x:c r="E6715">
        <x:v>1</x:v>
      </x:c>
      <x:c r="AL6715" s="81">
        <x:v>10285</x:v>
      </x:c>
    </x:row>
    <x:row r="6716" spans="1:38">
      <x:c r="A6716" s="114" t="s">
        <x:v>1679</x:v>
      </x:c>
      <x:c r="B6716">
        <x:v>10286</x:v>
      </x:c>
      <x:c r="C6716">
        <x:v>0.533333333333333</x:v>
      </x:c>
      <x:c r="I6716" t="s">
        <x:v>100</x:v>
      </x:c>
      <x:c r="K6716" t="s">
        <x:v>234</x:v>
      </x:c>
      <x:c r="M6716">
        <x:v>970</x:v>
      </x:c>
      <x:c r="O6716" t="s">
        <x:v>101</x:v>
      </x:c>
      <x:c r="AG6716" s="80">
        <x:v>1</x:v>
      </x:c>
      <x:c r="AL6716" s="81">
        <x:v>10286</x:v>
      </x:c>
    </x:row>
    <x:row r="6717" spans="1:38">
      <x:c r="A6717" s="114" t="s">
        <x:v>1680</x:v>
      </x:c>
      <x:c r="B6717">
        <x:v>10286</x:v>
      </x:c>
      <x:c r="C6717">
        <x:v>1.1</x:v>
      </x:c>
      <x:c r="I6717" t="s">
        <x:v>102</x:v>
      </x:c>
      <x:c r="K6717" t="s">
        <x:v>308</x:v>
      </x:c>
      <x:c r="M6717">
        <x:v>970</x:v>
      </x:c>
      <x:c r="O6717" t="s">
        <x:v>101</x:v>
      </x:c>
      <x:c r="AG6717" s="80">
        <x:v>1</x:v>
      </x:c>
      <x:c r="AL6717" s="81">
        <x:v>10286</x:v>
      </x:c>
    </x:row>
    <x:row r="6718" spans="1:33">
      <x:c r="A6718" s="114" t="s">
        <x:v>1681</x:v>
      </x:c>
      <x:c r="B6718">
        <x:v>10287</x:v>
      </x:c>
      <x:c r="C6718">
        <x:v>0.5</x:v>
      </x:c>
      <x:c r="I6718" t="s">
        <x:v>100</x:v>
      </x:c>
      <x:c r="K6718" t="s">
        <x:v>1211</x:v>
      </x:c>
      <x:c r="M6718">
        <x:v>1454</x:v>
      </x:c>
      <x:c r="O6718" t="s">
        <x:v>101</x:v>
      </x:c>
      <x:c r="AG6718" s="80">
        <x:v>1</x:v>
      </x:c>
    </x:row>
    <x:row r="6719" spans="1:33">
      <x:c r="A6719" s="114" t="s">
        <x:v>1682</x:v>
      </x:c>
      <x:c r="B6719">
        <x:v>10287</x:v>
      </x:c>
      <x:c r="C6719">
        <x:v>0.933333333333333</x:v>
      </x:c>
      <x:c r="I6719" t="s">
        <x:v>102</x:v>
      </x:c>
      <x:c r="K6719" t="s">
        <x:v>1211</x:v>
      </x:c>
      <x:c r="M6719">
        <x:v>1454</x:v>
      </x:c>
      <x:c r="O6719" t="s">
        <x:v>101</x:v>
      </x:c>
      <x:c r="AG6719" s="80">
        <x:v>2</x:v>
      </x:c>
    </x:row>
    <x:row r="6720" spans="1:33">
      <x:c r="A6720" s="114" t="s">
        <x:v>1683</x:v>
      </x:c>
      <x:c r="B6720">
        <x:v>10287</x:v>
      </x:c>
      <x:c r="C6720">
        <x:v>1.06666666666667</x:v>
      </x:c>
      <x:c r="D6720">
        <x:v>1</x:v>
      </x:c>
      <x:c r="AG6720" s="80">
        <x:v>2</x:v>
      </x:c>
    </x:row>
    <x:row r="6721" spans="1:33">
      <x:c r="A6721" s="114" t="s">
        <x:v>1684</x:v>
      </x:c>
      <x:c r="B6721">
        <x:v>10287</x:v>
      </x:c>
      <x:c r="C6721">
        <x:v>1.2</x:v>
      </x:c>
      <x:c r="D6721">
        <x:v>1</x:v>
      </x:c>
      <x:c r="AG6721" s="80">
        <x:v>2</x:v>
      </x:c>
    </x:row>
    <x:row r="6722" spans="1:34">
      <x:c r="A6722" s="114" t="s">
        <x:v>1685</x:v>
      </x:c>
      <x:c r="B6722">
        <x:v>10288</x:v>
      </x:c>
      <x:c r="C6722">
        <x:v>0.866666666666667</x:v>
      </x:c>
      <x:c r="I6722" t="s">
        <x:v>103</x:v>
      </x:c>
      <x:c r="K6722" t="s">
        <x:v>1211</x:v>
      </x:c>
      <x:c r="M6722">
        <x:v>129</x:v>
      </x:c>
      <x:c r="O6722" t="s">
        <x:v>101</x:v>
      </x:c>
      <x:c r="AG6722" s="80">
        <x:v>2</x:v>
      </x:c>
      <x:c r="AH6722" t="s">
        <x:v>429</x:v>
      </x:c>
    </x:row>
    <x:row r="6723" spans="1:33">
      <x:c r="A6723" s="114" t="s">
        <x:v>1686</x:v>
      </x:c>
      <x:c r="B6723">
        <x:v>10288</x:v>
      </x:c>
      <x:c r="C6723">
        <x:v>2.03333333333333</x:v>
      </x:c>
      <x:c r="I6723" t="s">
        <x:v>104</x:v>
      </x:c>
      <x:c r="K6723" t="s">
        <x:v>1211</x:v>
      </x:c>
      <x:c r="M6723">
        <x:v>129</x:v>
      </x:c>
      <x:c r="O6723" t="s">
        <x:v>101</x:v>
      </x:c>
      <x:c r="AG6723" s="80">
        <x:v>2</x:v>
      </x:c>
    </x:row>
    <x:row r="6724" spans="1:33">
      <x:c r="A6724" s="114" t="s">
        <x:v>1687</x:v>
      </x:c>
      <x:c r="B6724">
        <x:v>10289</x:v>
      </x:c>
      <x:c r="C6724">
        <x:v>0.7</x:v>
      </x:c>
      <x:c r="I6724" t="s">
        <x:v>110</x:v>
      </x:c>
      <x:c r="J6724">
        <x:v>0.2</x:v>
      </x:c>
      <x:c r="K6724" t="s">
        <x:v>1211</x:v>
      </x:c>
      <x:c r="M6724">
        <x:v>129</x:v>
      </x:c>
      <x:c r="O6724" t="s">
        <x:v>101</x:v>
      </x:c>
      <x:c r="AG6724" s="80">
        <x:v>2</x:v>
      </x:c>
    </x:row>
    <x:row r="6725" spans="1:33">
      <x:c r="A6725" s="114" t="s">
        <x:v>1688</x:v>
      </x:c>
      <x:c r="B6725">
        <x:v>10289</x:v>
      </x:c>
      <x:c r="C6725">
        <x:v>1.4</x:v>
      </x:c>
      <x:c r="I6725" t="s">
        <x:v>112</x:v>
      </x:c>
      <x:c r="J6725">
        <x:v>0.2</x:v>
      </x:c>
      <x:c r="K6725" t="s">
        <x:v>1211</x:v>
      </x:c>
      <x:c r="M6725">
        <x:v>129</x:v>
      </x:c>
      <x:c r="O6725" t="s">
        <x:v>101</x:v>
      </x:c>
      <x:c r="AG6725" s="80">
        <x:v>2</x:v>
      </x:c>
    </x:row>
    <x:row r="6726" spans="1:33">
      <x:c r="A6726" s="114" t="s">
        <x:v>1689</x:v>
      </x:c>
      <x:c r="B6726">
        <x:v>10290</x:v>
      </x:c>
      <x:c r="C6726">
        <x:v>1.36666666666667</x:v>
      </x:c>
      <x:c r="I6726" t="s">
        <x:v>112</x:v>
      </x:c>
      <x:c r="M6726">
        <x:v>1488</x:v>
      </x:c>
      <x:c r="O6726" t="s">
        <x:v>101</x:v>
      </x:c>
      <x:c r="AG6726" s="80">
        <x:v>2</x:v>
      </x:c>
    </x:row>
    <x:row r="6727" spans="1:33">
      <x:c r="A6727" s="114" t="s">
        <x:v>1690</x:v>
      </x:c>
      <x:c r="B6727">
        <x:v>10290</x:v>
      </x:c>
      <x:c r="C6727">
        <x:v>1.43333333333333</x:v>
      </x:c>
      <x:c r="D6727">
        <x:v>1</x:v>
      </x:c>
      <x:c r="AG6727" s="80">
        <x:v>2</x:v>
      </x:c>
    </x:row>
    <x:row r="6728" spans="1:33">
      <x:c r="A6728" s="114" t="s">
        <x:v>1691</x:v>
      </x:c>
      <x:c r="B6728">
        <x:v>10290</x:v>
      </x:c>
      <x:c r="C6728">
        <x:v>1.5</x:v>
      </x:c>
      <x:c r="D6728">
        <x:v>1</x:v>
      </x:c>
      <x:c r="AG6728" s="80">
        <x:v>2</x:v>
      </x:c>
    </x:row>
    <x:row r="6729" spans="1:33">
      <x:c r="A6729" s="114" t="s">
        <x:v>1692</x:v>
      </x:c>
      <x:c r="B6729">
        <x:v>10291</x:v>
      </x:c>
      <x:c r="C6729">
        <x:v>0.466666666666667</x:v>
      </x:c>
      <x:c r="I6729" t="s">
        <x:v>103</x:v>
      </x:c>
      <x:c r="M6729">
        <x:v>1488</x:v>
      </x:c>
      <x:c r="O6729" t="s">
        <x:v>101</x:v>
      </x:c>
      <x:c r="AG6729" s="80">
        <x:v>1</x:v>
      </x:c>
    </x:row>
    <x:row r="6730" spans="1:33">
      <x:c r="A6730" s="114" t="s">
        <x:v>1693</x:v>
      </x:c>
      <x:c r="B6730">
        <x:v>10291</x:v>
      </x:c>
      <x:c r="C6730">
        <x:v>0.633333333333333</x:v>
      </x:c>
      <x:c r="I6730" t="s">
        <x:v>104</x:v>
      </x:c>
      <x:c r="M6730">
        <x:v>1488</x:v>
      </x:c>
      <x:c r="O6730" t="s">
        <x:v>101</x:v>
      </x:c>
      <x:c r="AG6730" s="80">
        <x:v>1</x:v>
      </x:c>
    </x:row>
    <x:row r="6731" spans="1:33">
      <x:c r="A6731" s="114" t="s">
        <x:v>1694</x:v>
      </x:c>
      <x:c r="B6731">
        <x:v>10291</x:v>
      </x:c>
      <x:c r="C6731">
        <x:v>1.03333333333333</x:v>
      </x:c>
      <x:c r="I6731" t="s">
        <x:v>102</x:v>
      </x:c>
      <x:c r="M6731">
        <x:v>1488</x:v>
      </x:c>
      <x:c r="O6731" t="s">
        <x:v>101</x:v>
      </x:c>
      <x:c r="AG6731" s="80">
        <x:v>2</x:v>
      </x:c>
    </x:row>
    <x:row r="6732" spans="1:33">
      <x:c r="A6732" s="114" t="s">
        <x:v>1695</x:v>
      </x:c>
      <x:c r="B6732">
        <x:v>10292</x:v>
      </x:c>
      <x:c r="C6732">
        <x:v>0.833333333333333</x:v>
      </x:c>
      <x:c r="I6732" t="s">
        <x:v>100</x:v>
      </x:c>
      <x:c r="M6732">
        <x:v>1488</x:v>
      </x:c>
      <x:c r="O6732" t="s">
        <x:v>101</x:v>
      </x:c>
      <x:c r="AG6732" s="80">
        <x:v>1</x:v>
      </x:c>
    </x:row>
    <x:row r="6733" spans="1:33">
      <x:c r="A6733" s="114" t="s">
        <x:v>1696</x:v>
      </x:c>
      <x:c r="B6733">
        <x:v>10292</x:v>
      </x:c>
      <x:c r="C6733">
        <x:v>1.03333333333333</x:v>
      </x:c>
      <x:c r="I6733" t="s">
        <x:v>102</x:v>
      </x:c>
      <x:c r="M6733">
        <x:v>1488</x:v>
      </x:c>
      <x:c r="O6733" t="s">
        <x:v>101</x:v>
      </x:c>
      <x:c r="AG6733" s="80">
        <x:v>2</x:v>
      </x:c>
    </x:row>
    <x:row r="6734" spans="1:33">
      <x:c r="A6734" s="114" t="s">
        <x:v>1697</x:v>
      </x:c>
      <x:c r="B6734">
        <x:v>10293</x:v>
      </x:c>
      <x:c r="C6734">
        <x:v>0.3</x:v>
      </x:c>
      <x:c r="I6734" t="s">
        <x:v>103</x:v>
      </x:c>
      <x:c r="M6734">
        <x:v>1488</x:v>
      </x:c>
      <x:c r="O6734" t="s">
        <x:v>101</x:v>
      </x:c>
      <x:c r="AG6734" s="80">
        <x:v>2</x:v>
      </x:c>
    </x:row>
    <x:row r="6735" spans="1:33">
      <x:c r="A6735" s="114" t="s">
        <x:v>1698</x:v>
      </x:c>
      <x:c r="B6735">
        <x:v>10293</x:v>
      </x:c>
      <x:c r="C6735">
        <x:v>0.7</x:v>
      </x:c>
      <x:c r="I6735" t="s">
        <x:v>104</x:v>
      </x:c>
      <x:c r="M6735">
        <x:v>1488</x:v>
      </x:c>
      <x:c r="O6735" t="s">
        <x:v>101</x:v>
      </x:c>
      <x:c r="AG6735" s="80">
        <x:v>2</x:v>
      </x:c>
    </x:row>
    <x:row r="6736" spans="1:33">
      <x:c r="A6736" s="114" t="s">
        <x:v>1699</x:v>
      </x:c>
      <x:c r="B6736">
        <x:v>10294</x:v>
      </x:c>
      <x:c r="C6736">
        <x:v>1.53333333333333</x:v>
      </x:c>
      <x:c r="E6736">
        <x:v>1</x:v>
      </x:c>
      <x:c r="AG6736" s="80">
        <x:v>0</x:v>
      </x:c>
    </x:row>
    <x:row r="6737" spans="1:33">
      <x:c r="A6737" s="114" t="s">
        <x:v>1700</x:v>
      </x:c>
      <x:c r="B6737">
        <x:v>10295</x:v>
      </x:c>
      <x:c r="C6737">
        <x:v>0.366666666666667</x:v>
      </x:c>
      <x:c r="I6737" s="3" t="s">
        <x:v>103</x:v>
      </x:c>
      <x:c r="K6737" t="s">
        <x:v>172</x:v>
      </x:c>
      <x:c r="M6737">
        <x:v>1486</x:v>
      </x:c>
      <x:c r="O6737" t="s">
        <x:v>101</x:v>
      </x:c>
      <x:c r="AG6737" s="80">
        <x:v>1</x:v>
      </x:c>
    </x:row>
    <x:row r="6738" spans="1:33">
      <x:c r="A6738" s="114" t="s">
        <x:v>1701</x:v>
      </x:c>
      <x:c r="B6738">
        <x:v>10295</x:v>
      </x:c>
      <x:c r="C6738">
        <x:v>0.766666666666667</x:v>
      </x:c>
      <x:c r="I6738" t="s">
        <x:v>102</x:v>
      </x:c>
      <x:c r="K6738" t="s">
        <x:v>172</x:v>
      </x:c>
      <x:c r="M6738">
        <x:v>1486</x:v>
      </x:c>
      <x:c r="O6738" t="s">
        <x:v>101</x:v>
      </x:c>
      <x:c r="AG6738" s="80">
        <x:v>1</x:v>
      </x:c>
    </x:row>
    <x:row r="6739" spans="1:33">
      <x:c r="A6739" s="114" t="s">
        <x:v>1702</x:v>
      </x:c>
      <x:c r="B6739">
        <x:v>10295</x:v>
      </x:c>
      <x:c r="C6739">
        <x:v>1.66666666666667</x:v>
      </x:c>
      <x:c r="I6739" t="s">
        <x:v>104</x:v>
      </x:c>
      <x:c r="K6739" t="s">
        <x:v>171</x:v>
      </x:c>
      <x:c r="M6739">
        <x:v>1486</x:v>
      </x:c>
      <x:c r="O6739" t="s">
        <x:v>101</x:v>
      </x:c>
      <x:c r="AG6739" s="80">
        <x:v>2</x:v>
      </x:c>
    </x:row>
    <x:row r="6740" spans="1:33">
      <x:c r="A6740" s="114" t="s">
        <x:v>1703</x:v>
      </x:c>
      <x:c r="B6740">
        <x:v>10296</x:v>
      </x:c>
      <x:c r="C6740">
        <x:v>1</x:v>
      </x:c>
      <x:c r="I6740" t="s">
        <x:v>102</x:v>
      </x:c>
      <x:c r="K6740" t="s">
        <x:v>171</x:v>
      </x:c>
      <x:c r="M6740">
        <x:v>1486</x:v>
      </x:c>
      <x:c r="O6740" t="s">
        <x:v>101</x:v>
      </x:c>
      <x:c r="AG6740" s="80">
        <x:v>2</x:v>
      </x:c>
    </x:row>
    <x:row r="6741" spans="1:33">
      <x:c r="A6741" s="114" t="s">
        <x:v>1704</x:v>
      </x:c>
      <x:c r="B6741">
        <x:v>10296</x:v>
      </x:c>
      <x:c r="C6741">
        <x:v>1.06666666666667</x:v>
      </x:c>
      <x:c r="D6741">
        <x:v>1</x:v>
      </x:c>
      <x:c r="M6741">
        <x:v>1486</x:v>
      </x:c>
      <x:c r="O6741" t="s">
        <x:v>101</x:v>
      </x:c>
      <x:c r="AG6741" s="80">
        <x:v>2</x:v>
      </x:c>
    </x:row>
    <x:row r="6742" spans="1:33">
      <x:c r="A6742" s="114" t="s">
        <x:v>1705</x:v>
      </x:c>
      <x:c r="B6742">
        <x:v>10297</x:v>
      </x:c>
      <x:c r="C6742">
        <x:v>0.666666666666667</x:v>
      </x:c>
      <x:c r="I6742" t="s">
        <x:v>100</x:v>
      </x:c>
      <x:c r="K6742" t="s">
        <x:v>172</x:v>
      </x:c>
      <x:c r="M6742">
        <x:v>1486</x:v>
      </x:c>
      <x:c r="O6742" t="s">
        <x:v>101</x:v>
      </x:c>
      <x:c r="AG6742" s="80">
        <x:v>1</x:v>
      </x:c>
    </x:row>
    <x:row r="6743" spans="1:33">
      <x:c r="A6743" s="114" t="s">
        <x:v>1706</x:v>
      </x:c>
      <x:c r="B6743">
        <x:v>10297</x:v>
      </x:c>
      <x:c r="C6743">
        <x:v>0.866666666666667</x:v>
      </x:c>
      <x:c r="I6743" t="s">
        <x:v>102</x:v>
      </x:c>
      <x:c r="K6743" t="s">
        <x:v>172</x:v>
      </x:c>
      <x:c r="M6743">
        <x:v>1486</x:v>
      </x:c>
      <x:c r="O6743" t="s">
        <x:v>101</x:v>
      </x:c>
      <x:c r="AG6743" s="80">
        <x:v>1</x:v>
      </x:c>
    </x:row>
    <x:row r="6744" spans="1:33">
      <x:c r="A6744" s="114" t="s">
        <x:v>1707</x:v>
      </x:c>
      <x:c r="B6744">
        <x:v>10297</x:v>
      </x:c>
      <x:c r="C6744">
        <x:v>1.06666666666667</x:v>
      </x:c>
      <x:c r="I6744" t="s">
        <x:v>103</x:v>
      </x:c>
      <x:c r="K6744" t="s">
        <x:v>172</x:v>
      </x:c>
      <x:c r="M6744">
        <x:v>1486</x:v>
      </x:c>
      <x:c r="O6744" t="s">
        <x:v>101</x:v>
      </x:c>
      <x:c r="AG6744" s="80">
        <x:v>1</x:v>
      </x:c>
    </x:row>
    <x:row r="6745" spans="1:33">
      <x:c r="A6745" s="114" t="s">
        <x:v>1708</x:v>
      </x:c>
      <x:c r="B6745">
        <x:v>10297</x:v>
      </x:c>
      <x:c r="C6745">
        <x:v>1.26666666666667</x:v>
      </x:c>
      <x:c r="I6745" t="s">
        <x:v>100</x:v>
      </x:c>
      <x:c r="K6745" t="s">
        <x:v>172</x:v>
      </x:c>
      <x:c r="M6745">
        <x:v>1486</x:v>
      </x:c>
      <x:c r="O6745" t="s">
        <x:v>101</x:v>
      </x:c>
      <x:c r="AG6745" s="80">
        <x:v>1</x:v>
      </x:c>
    </x:row>
    <x:row r="6746" spans="1:33">
      <x:c r="A6746" s="114" t="s">
        <x:v>1709</x:v>
      </x:c>
      <x:c r="B6746">
        <x:v>10297</x:v>
      </x:c>
      <x:c r="C6746" s="6">
        <x:f>44/30</x:f>
        <x:v>1.46666666666667</x:v>
      </x:c>
      <x:c r="I6746" t="s">
        <x:v>104</x:v>
      </x:c>
      <x:c r="K6746" t="s">
        <x:v>172</x:v>
      </x:c>
      <x:c r="M6746">
        <x:v>1486</x:v>
      </x:c>
      <x:c r="O6746" t="s">
        <x:v>101</x:v>
      </x:c>
      <x:c r="AG6746" s="80">
        <x:v>1</x:v>
      </x:c>
    </x:row>
    <x:row r="6747" spans="1:33">
      <x:c r="A6747" s="114" t="s">
        <x:v>1710</x:v>
      </x:c>
      <x:c r="B6747">
        <x:v>10297</x:v>
      </x:c>
      <x:c r="C6747">
        <x:v>1.73333333333333</x:v>
      </x:c>
      <x:c r="I6747" t="s">
        <x:v>102</x:v>
      </x:c>
      <x:c r="K6747" t="s">
        <x:v>171</x:v>
      </x:c>
      <x:c r="M6747">
        <x:v>1486</x:v>
      </x:c>
      <x:c r="O6747" t="s">
        <x:v>101</x:v>
      </x:c>
      <x:c r="AG6747" s="80">
        <x:v>1</x:v>
      </x:c>
    </x:row>
    <x:row r="6748" spans="1:33">
      <x:c r="A6748" s="114" t="s">
        <x:v>1711</x:v>
      </x:c>
      <x:c r="B6748">
        <x:v>10298</x:v>
      </x:c>
      <x:c r="C6748">
        <x:v>1.2</x:v>
      </x:c>
      <x:c r="E6748">
        <x:v>1</x:v>
      </x:c>
      <x:c r="AG6748" s="80">
        <x:v>0</x:v>
      </x:c>
    </x:row>
    <x:row r="6749" spans="1:33">
      <x:c r="A6749" s="114" t="s">
        <x:v>1712</x:v>
      </x:c>
      <x:c r="B6749">
        <x:v>10299</x:v>
      </x:c>
      <x:c r="C6749">
        <x:v>0.666666666666667</x:v>
      </x:c>
      <x:c r="G6749">
        <x:v>2</x:v>
      </x:c>
      <x:c r="I6749" t="s">
        <x:v>104</x:v>
      </x:c>
      <x:c r="K6749" t="s">
        <x:v>171</x:v>
      </x:c>
      <x:c r="M6749">
        <x:v>129</x:v>
      </x:c>
      <x:c r="O6749" t="s">
        <x:v>101</x:v>
      </x:c>
      <x:c r="AG6749" s="80">
        <x:v>1</x:v>
      </x:c>
    </x:row>
    <x:row r="6750" spans="1:33">
      <x:c r="A6750" s="114" t="s">
        <x:v>1713</x:v>
      </x:c>
      <x:c r="B6750">
        <x:v>10299</x:v>
      </x:c>
      <x:c r="C6750">
        <x:v>0.9</x:v>
      </x:c>
      <x:c r="G6750">
        <x:v>2</x:v>
      </x:c>
      <x:c r="I6750" t="s">
        <x:v>103</x:v>
      </x:c>
      <x:c r="K6750" t="s">
        <x:v>171</x:v>
      </x:c>
      <x:c r="M6750">
        <x:v>129</x:v>
      </x:c>
      <x:c r="O6750" t="s">
        <x:v>101</x:v>
      </x:c>
      <x:c r="AG6750" s="80">
        <x:v>1</x:v>
      </x:c>
    </x:row>
    <x:row r="6751" spans="1:33">
      <x:c r="A6751" s="114" t="s">
        <x:v>1714</x:v>
      </x:c>
      <x:c r="B6751">
        <x:v>10299</x:v>
      </x:c>
      <x:c r="C6751">
        <x:v>1.7</x:v>
      </x:c>
      <x:c r="G6751">
        <x:v>1</x:v>
      </x:c>
      <x:c r="I6751" t="s">
        <x:v>102</x:v>
      </x:c>
      <x:c r="K6751" t="s">
        <x:v>171</x:v>
      </x:c>
      <x:c r="M6751">
        <x:v>129</x:v>
      </x:c>
      <x:c r="O6751" t="s">
        <x:v>101</x:v>
      </x:c>
      <x:c r="AG6751" s="80">
        <x:v>2</x:v>
      </x:c>
    </x:row>
    <x:row r="6752" spans="1:33">
      <x:c r="A6752" s="114" t="s">
        <x:v>1715</x:v>
      </x:c>
      <x:c r="B6752">
        <x:v>10300</x:v>
      </x:c>
      <x:c r="C6752">
        <x:v>1.3</x:v>
      </x:c>
      <x:c r="G6752">
        <x:v>1</x:v>
      </x:c>
      <x:c r="I6752" t="s">
        <x:v>102</x:v>
      </x:c>
      <x:c r="K6752" t="s">
        <x:v>171</x:v>
      </x:c>
      <x:c r="M6752">
        <x:v>129</x:v>
      </x:c>
      <x:c r="O6752" t="s">
        <x:v>101</x:v>
      </x:c>
      <x:c r="AG6752" s="80">
        <x:v>1</x:v>
      </x:c>
    </x:row>
    <x:row r="6753" spans="1:33">
      <x:c r="A6753" s="114" t="s">
        <x:v>1716</x:v>
      </x:c>
      <x:c r="B6753">
        <x:v>10300</x:v>
      </x:c>
      <x:c r="C6753">
        <x:v>1.83333333333333</x:v>
      </x:c>
      <x:c r="G6753">
        <x:v>3</x:v>
      </x:c>
      <x:c r="I6753" t="s">
        <x:v>103</x:v>
      </x:c>
      <x:c r="K6753" t="s">
        <x:v>1211</x:v>
      </x:c>
      <x:c r="M6753">
        <x:v>381</x:v>
      </x:c>
      <x:c r="O6753" t="s">
        <x:v>101</x:v>
      </x:c>
      <x:c r="AG6753" s="80">
        <x:v>2</x:v>
      </x:c>
    </x:row>
    <x:row r="6754" spans="1:33">
      <x:c r="A6754" s="114" t="s">
        <x:v>1717</x:v>
      </x:c>
      <x:c r="B6754">
        <x:v>10300</x:v>
      </x:c>
      <x:c r="C6754">
        <x:v>1.9</x:v>
      </x:c>
      <x:c r="D6754">
        <x:v>1</x:v>
      </x:c>
      <x:c r="AG6754" s="80">
        <x:v>2</x:v>
      </x:c>
    </x:row>
    <x:row r="6755" spans="1:33">
      <x:c r="A6755" s="114" t="s">
        <x:v>1718</x:v>
      </x:c>
      <x:c r="B6755">
        <x:v>10300</x:v>
      </x:c>
      <x:c r="C6755">
        <x:v>1.96666666666667</x:v>
      </x:c>
      <x:c r="D6755">
        <x:v>1</x:v>
      </x:c>
      <x:c r="AG6755" s="80">
        <x:v>2</x:v>
      </x:c>
    </x:row>
    <x:row r="6756" spans="1:33">
      <x:c r="A6756" s="114" t="s">
        <x:v>1719</x:v>
      </x:c>
      <x:c r="B6756">
        <x:v>10301</x:v>
      </x:c>
      <x:c r="C6756">
        <x:v>0.4</x:v>
      </x:c>
      <x:c r="G6756">
        <x:v>2</x:v>
      </x:c>
      <x:c r="I6756" t="s">
        <x:v>104</x:v>
      </x:c>
      <x:c r="K6756" t="s">
        <x:v>171</x:v>
      </x:c>
      <x:c r="M6756">
        <x:v>129</x:v>
      </x:c>
      <x:c r="O6756" t="s">
        <x:v>101</x:v>
      </x:c>
      <x:c r="AG6756" s="80">
        <x:v>1</x:v>
      </x:c>
    </x:row>
    <x:row r="6757" spans="1:33">
      <x:c r="A6757" s="114" t="s">
        <x:v>1720</x:v>
      </x:c>
      <x:c r="B6757">
        <x:v>10301</x:v>
      </x:c>
      <x:c r="C6757">
        <x:v>0.666666666666667</x:v>
      </x:c>
      <x:c r="G6757">
        <x:v>1</x:v>
      </x:c>
      <x:c r="I6757" t="s">
        <x:v>103</x:v>
      </x:c>
      <x:c r="K6757" t="s">
        <x:v>171</x:v>
      </x:c>
      <x:c r="M6757">
        <x:v>129</x:v>
      </x:c>
      <x:c r="O6757" t="s">
        <x:v>101</x:v>
      </x:c>
      <x:c r="AG6757" s="80">
        <x:v>1</x:v>
      </x:c>
    </x:row>
    <x:row r="6758" spans="1:33">
      <x:c r="A6758" s="114" t="s">
        <x:v>1721</x:v>
      </x:c>
      <x:c r="B6758">
        <x:v>10301</x:v>
      </x:c>
      <x:c r="C6758">
        <x:v>0.966666666666667</x:v>
      </x:c>
      <x:c r="G6758">
        <x:v>1</x:v>
      </x:c>
      <x:c r="I6758" t="s">
        <x:v>100</x:v>
      </x:c>
      <x:c r="K6758" t="s">
        <x:v>171</x:v>
      </x:c>
      <x:c r="M6758">
        <x:v>129</x:v>
      </x:c>
      <x:c r="O6758" t="s">
        <x:v>101</x:v>
      </x:c>
      <x:c r="AG6758" s="80">
        <x:v>1</x:v>
      </x:c>
    </x:row>
    <x:row r="6759" spans="1:33">
      <x:c r="A6759" s="114" t="s">
        <x:v>1722</x:v>
      </x:c>
      <x:c r="B6759">
        <x:v>10301</x:v>
      </x:c>
      <x:c r="C6759">
        <x:v>1.6</x:v>
      </x:c>
      <x:c r="G6759">
        <x:v>2</x:v>
      </x:c>
      <x:c r="I6759" t="s">
        <x:v>102</x:v>
      </x:c>
      <x:c r="K6759" t="s">
        <x:v>171</x:v>
      </x:c>
      <x:c r="M6759">
        <x:v>129</x:v>
      </x:c>
      <x:c r="O6759" t="s">
        <x:v>101</x:v>
      </x:c>
      <x:c r="AG6759" s="80">
        <x:v>1</x:v>
      </x:c>
    </x:row>
    <x:row r="6760" spans="1:33">
      <x:c r="A6760" s="114" t="s">
        <x:v>1723</x:v>
      </x:c>
      <x:c r="B6760">
        <x:v>10301</x:v>
      </x:c>
      <x:c r="C6760">
        <x:v>2</x:v>
      </x:c>
      <x:c r="G6760">
        <x:v>1</x:v>
      </x:c>
      <x:c r="I6760" t="s">
        <x:v>104</x:v>
      </x:c>
      <x:c r="K6760" t="s">
        <x:v>234</x:v>
      </x:c>
      <x:c r="M6760">
        <x:v>246</x:v>
      </x:c>
      <x:c r="O6760" t="s">
        <x:v>101</x:v>
      </x:c>
      <x:c r="AG6760" s="80">
        <x:v>2</x:v>
      </x:c>
    </x:row>
    <x:row r="6761" spans="1:33">
      <x:c r="A6761" s="114" t="s">
        <x:v>1724</x:v>
      </x:c>
      <x:c r="B6761">
        <x:v>10302</x:v>
      </x:c>
      <x:c r="C6761">
        <x:v>1.1</x:v>
      </x:c>
      <x:c r="I6761" t="s">
        <x:v>100</x:v>
      </x:c>
      <x:c r="K6761" t="s">
        <x:v>171</x:v>
      </x:c>
      <x:c r="M6761">
        <x:v>381</x:v>
      </x:c>
      <x:c r="O6761" t="s">
        <x:v>101</x:v>
      </x:c>
      <x:c r="AG6761" s="80">
        <x:v>2</x:v>
      </x:c>
    </x:row>
    <x:row r="6762" spans="1:33">
      <x:c r="A6762" s="114" t="s">
        <x:v>1725</x:v>
      </x:c>
      <x:c r="B6762">
        <x:v>10302</x:v>
      </x:c>
      <x:c r="C6762">
        <x:v>1.46666666666667</x:v>
      </x:c>
      <x:c r="I6762" t="s">
        <x:v>102</x:v>
      </x:c>
      <x:c r="K6762" t="s">
        <x:v>171</x:v>
      </x:c>
      <x:c r="M6762">
        <x:v>381</x:v>
      </x:c>
      <x:c r="O6762" t="s">
        <x:v>101</x:v>
      </x:c>
      <x:c r="AG6762" s="80">
        <x:v>2</x:v>
      </x:c>
    </x:row>
    <x:row r="6763" spans="1:33">
      <x:c r="A6763" s="114" t="s">
        <x:v>1726</x:v>
      </x:c>
      <x:c r="B6763">
        <x:v>10303</x:v>
      </x:c>
      <x:c r="C6763">
        <x:v>0.933333333333333</x:v>
      </x:c>
      <x:c r="E6763">
        <x:v>1</x:v>
      </x:c>
      <x:c r="AG6763" s="80">
        <x:v>0</x:v>
      </x:c>
    </x:row>
    <x:row r="6764" spans="1:33">
      <x:c r="A6764" s="114" t="s">
        <x:v>1727</x:v>
      </x:c>
      <x:c r="B6764">
        <x:v>10304</x:v>
      </x:c>
      <x:c r="C6764">
        <x:v>0.666666666666667</x:v>
      </x:c>
      <x:c r="I6764" t="s">
        <x:v>104</x:v>
      </x:c>
      <x:c r="K6764" t="s">
        <x:v>171</x:v>
      </x:c>
      <x:c r="M6764">
        <x:v>129</x:v>
      </x:c>
      <x:c r="O6764" t="s">
        <x:v>101</x:v>
      </x:c>
      <x:c r="AG6764" s="80">
        <x:v>2</x:v>
      </x:c>
    </x:row>
    <x:row r="6765" spans="1:33">
      <x:c r="A6765" s="114" t="s">
        <x:v>1728</x:v>
      </x:c>
      <x:c r="B6765">
        <x:v>10304</x:v>
      </x:c>
      <x:c r="C6765">
        <x:v>0.8</x:v>
      </x:c>
      <x:c r="D6765">
        <x:v>1</x:v>
      </x:c>
      <x:c r="AG6765" s="80">
        <x:v>2</x:v>
      </x:c>
    </x:row>
    <x:row r="6766" spans="1:33">
      <x:c r="A6766" s="114" t="s">
        <x:v>1729</x:v>
      </x:c>
      <x:c r="B6766">
        <x:v>10304</x:v>
      </x:c>
      <x:c r="C6766">
        <x:v>1.2</x:v>
      </x:c>
      <x:c r="I6766" t="s">
        <x:v>103</x:v>
      </x:c>
      <x:c r="K6766" t="s">
        <x:v>171</x:v>
      </x:c>
      <x:c r="M6766">
        <x:v>129</x:v>
      </x:c>
      <x:c r="O6766" t="s">
        <x:v>101</x:v>
      </x:c>
      <x:c r="AG6766" s="80">
        <x:v>2</x:v>
      </x:c>
    </x:row>
    <x:row r="6767" spans="1:33" ht="16.5">
      <x:c r="A6767" s="114" t="s">
        <x:v>1730</x:v>
      </x:c>
      <x:c r="B6767">
        <x:v>10304</x:v>
      </x:c>
      <x:c r="C6767">
        <x:v>1.33333333333333</x:v>
      </x:c>
      <x:c r="D6767">
        <x:v>1</x:v>
      </x:c>
      <x:c r="U6767" s="397"/>
      <x:c r="AG6767" s="80">
        <x:v>2</x:v>
      </x:c>
    </x:row>
    <x:row r="6768" spans="1:33" ht="16.5">
      <x:c r="A6768" s="114" t="s">
        <x:v>1731</x:v>
      </x:c>
      <x:c r="B6768">
        <x:v>10304</x:v>
      </x:c>
      <x:c r="C6768">
        <x:v>2</x:v>
      </x:c>
      <x:c r="I6768" t="s">
        <x:v>102</x:v>
      </x:c>
      <x:c r="K6768" t="s">
        <x:v>171</x:v>
      </x:c>
      <x:c r="M6768">
        <x:v>129</x:v>
      </x:c>
      <x:c r="O6768" t="s">
        <x:v>101</x:v>
      </x:c>
      <x:c r="U6768" s="398"/>
      <x:c r="AG6768" s="80">
        <x:v>2</x:v>
      </x:c>
    </x:row>
    <x:row r="6769" spans="1:33" ht="16.5">
      <x:c r="A6769" s="114" t="s">
        <x:v>1732</x:v>
      </x:c>
      <x:c r="B6769">
        <x:v>10304</x:v>
      </x:c>
      <x:c r="C6769">
        <x:v>2.13333333333333</x:v>
      </x:c>
      <x:c r="D6769">
        <x:v>1</x:v>
      </x:c>
      <x:c r="U6769" s="399"/>
      <x:c r="AG6769" s="80">
        <x:v>2</x:v>
      </x:c>
    </x:row>
    <x:row r="6770" spans="1:33">
      <x:c r="A6770" s="114" t="s">
        <x:v>1733</x:v>
      </x:c>
      <x:c r="B6770">
        <x:v>10305</x:v>
      </x:c>
      <x:c r="C6770">
        <x:v>0.766666666666667</x:v>
      </x:c>
      <x:c r="I6770" t="s">
        <x:v>100</x:v>
      </x:c>
      <x:c r="M6770">
        <x:v>1488</x:v>
      </x:c>
      <x:c r="O6770" t="s">
        <x:v>101</x:v>
      </x:c>
      <x:c r="U6770" s="150"/>
      <x:c r="AG6770" s="80">
        <x:v>1</x:v>
      </x:c>
    </x:row>
    <x:row r="6771" spans="1:43">
      <x:c r="A6771" s="114" t="s">
        <x:v>1734</x:v>
      </x:c>
      <x:c r="B6771">
        <x:v>10305</x:v>
      </x:c>
      <x:c r="C6771">
        <x:v>1.03333333333333</x:v>
      </x:c>
      <x:c r="I6771" t="s">
        <x:v>102</x:v>
      </x:c>
      <x:c r="M6771">
        <x:v>1488</x:v>
      </x:c>
      <x:c r="O6771" t="s">
        <x:v>101</x:v>
      </x:c>
      <x:c r="AG6771" s="80">
        <x:v>1</x:v>
      </x:c>
      <x:c r="AL6771" s="103"/>
      <x:c r="AM6771" s="103"/>
      <x:c r="AN6771" s="103"/>
      <x:c r="AO6771" s="103"/>
      <x:c r="AP6771" s="103"/>
      <x:c r="AQ6771" s="103"/>
    </x:row>
    <x:row r="6772" spans="1:43">
      <x:c r="A6772" s="114" t="s">
        <x:v>1735</x:v>
      </x:c>
      <x:c r="B6772">
        <x:v>10306</x:v>
      </x:c>
      <x:c r="C6772">
        <x:v>1.4</x:v>
      </x:c>
      <x:c r="I6772" t="s">
        <x:v>100</x:v>
      </x:c>
      <x:c r="M6772">
        <x:v>1488</x:v>
      </x:c>
      <x:c r="O6772" t="s">
        <x:v>101</x:v>
      </x:c>
      <x:c r="AG6772" s="80">
        <x:v>2</x:v>
      </x:c>
      <x:c r="AL6772" s="103"/>
      <x:c r="AM6772" s="103"/>
      <x:c r="AN6772" s="103"/>
      <x:c r="AO6772" s="103"/>
      <x:c r="AP6772" s="103"/>
      <x:c r="AQ6772" s="103"/>
    </x:row>
    <x:row r="6773" spans="1:43">
      <x:c r="A6773" s="114" t="s">
        <x:v>1736</x:v>
      </x:c>
      <x:c r="B6773">
        <x:v>10307</x:v>
      </x:c>
      <x:c r="C6773" s="3">
        <x:f>40/30</x:f>
        <x:v>1.33333333333333</x:v>
      </x:c>
      <x:c r="I6773" t="s">
        <x:v>103</x:v>
      </x:c>
      <x:c r="M6773">
        <x:v>101</x:v>
      </x:c>
      <x:c r="O6773" t="s">
        <x:v>101</x:v>
      </x:c>
      <x:c r="AG6773" s="80">
        <x:v>2</x:v>
      </x:c>
      <x:c r="AL6773" s="103"/>
      <x:c r="AM6773" s="103"/>
      <x:c r="AN6773" s="103"/>
      <x:c r="AO6773" s="103"/>
      <x:c r="AP6773" s="103"/>
      <x:c r="AQ6773" s="103"/>
    </x:row>
    <x:row r="6774" spans="1:43">
      <x:c r="A6774" s="114" t="s">
        <x:v>1737</x:v>
      </x:c>
      <x:c r="B6774">
        <x:v>10307</x:v>
      </x:c>
      <x:c r="C6774">
        <x:v>2.33333333333333</x:v>
      </x:c>
      <x:c r="I6774" t="s">
        <x:v>104</x:v>
      </x:c>
      <x:c r="M6774">
        <x:v>101</x:v>
      </x:c>
      <x:c r="O6774" t="s">
        <x:v>101</x:v>
      </x:c>
      <x:c r="AG6774" s="80">
        <x:v>2</x:v>
      </x:c>
      <x:c r="AL6774" s="103"/>
      <x:c r="AM6774" s="103"/>
      <x:c r="AN6774" s="103"/>
      <x:c r="AO6774" s="103"/>
      <x:c r="AP6774" s="103"/>
      <x:c r="AQ6774" s="103"/>
    </x:row>
    <x:row r="6775" spans="1:43">
      <x:c r="A6775" s="114" t="s">
        <x:v>1738</x:v>
      </x:c>
      <x:c r="B6775">
        <x:v>10308</x:v>
      </x:c>
      <x:c r="C6775">
        <x:v>1.4</x:v>
      </x:c>
      <x:c r="G6775">
        <x:v>1</x:v>
      </x:c>
      <x:c r="I6775" t="s">
        <x:v>100</x:v>
      </x:c>
      <x:c r="M6775">
        <x:v>1488</x:v>
      </x:c>
      <x:c r="O6775" t="s">
        <x:v>101</x:v>
      </x:c>
      <x:c r="AG6775" s="80">
        <x:v>1</x:v>
      </x:c>
      <x:c r="AL6775" s="103"/>
      <x:c r="AM6775" s="103"/>
      <x:c r="AN6775" s="103"/>
      <x:c r="AO6775" s="103"/>
      <x:c r="AP6775" s="103"/>
      <x:c r="AQ6775" s="103"/>
    </x:row>
    <x:row r="6776" spans="1:43">
      <x:c r="A6776" s="114" t="s">
        <x:v>1739</x:v>
      </x:c>
      <x:c r="B6776">
        <x:v>10308</x:v>
      </x:c>
      <x:c r="C6776">
        <x:v>1.56666666666667</x:v>
      </x:c>
      <x:c r="G6776">
        <x:v>1</x:v>
      </x:c>
      <x:c r="I6776" t="s">
        <x:v>102</x:v>
      </x:c>
      <x:c r="M6776">
        <x:v>1488</x:v>
      </x:c>
      <x:c r="O6776" t="s">
        <x:v>101</x:v>
      </x:c>
      <x:c r="AG6776" s="80">
        <x:v>1</x:v>
      </x:c>
      <x:c r="AL6776" s="103"/>
      <x:c r="AM6776" s="103"/>
      <x:c r="AN6776" s="103"/>
      <x:c r="AO6776" s="103"/>
      <x:c r="AP6776" s="103"/>
      <x:c r="AQ6776" s="103"/>
    </x:row>
    <x:row r="6777" spans="1:43">
      <x:c r="A6777" s="114" t="s">
        <x:v>1740</x:v>
      </x:c>
      <x:c r="B6777">
        <x:v>10308</x:v>
      </x:c>
      <x:c r="C6777">
        <x:v>1.73333333333333</x:v>
      </x:c>
      <x:c r="G6777">
        <x:v>1</x:v>
      </x:c>
      <x:c r="I6777" t="s">
        <x:v>103</x:v>
      </x:c>
      <x:c r="M6777">
        <x:v>1488</x:v>
      </x:c>
      <x:c r="O6777" t="s">
        <x:v>101</x:v>
      </x:c>
      <x:c r="AG6777" s="80">
        <x:v>1</x:v>
      </x:c>
      <x:c r="AL6777" s="103"/>
      <x:c r="AM6777" s="103"/>
      <x:c r="AN6777" s="103"/>
      <x:c r="AO6777" s="103"/>
      <x:c r="AP6777" s="103"/>
      <x:c r="AQ6777" s="103"/>
    </x:row>
    <x:row r="6778" spans="1:43">
      <x:c r="A6778" s="114" t="s">
        <x:v>1741</x:v>
      </x:c>
      <x:c r="B6778">
        <x:v>10308</x:v>
      </x:c>
      <x:c r="C6778">
        <x:v>1.9</x:v>
      </x:c>
      <x:c r="G6778">
        <x:v>1</x:v>
      </x:c>
      <x:c r="I6778" t="s">
        <x:v>104</x:v>
      </x:c>
      <x:c r="M6778">
        <x:v>1488</x:v>
      </x:c>
      <x:c r="O6778" t="s">
        <x:v>101</x:v>
      </x:c>
      <x:c r="AG6778" s="80">
        <x:v>1</x:v>
      </x:c>
      <x:c r="AL6778" s="103"/>
      <x:c r="AM6778" s="103"/>
      <x:c r="AN6778" s="103"/>
      <x:c r="AO6778" s="103"/>
      <x:c r="AP6778" s="103"/>
      <x:c r="AQ6778" s="103"/>
    </x:row>
    <x:row r="6779" spans="1:43">
      <x:c r="A6779" s="114" t="s">
        <x:v>1742</x:v>
      </x:c>
      <x:c r="B6779">
        <x:v>10308</x:v>
      </x:c>
      <x:c r="C6779">
        <x:v>2.06666666666667</x:v>
      </x:c>
      <x:c r="G6779">
        <x:v>1</x:v>
      </x:c>
      <x:c r="I6779" t="s">
        <x:v>100</x:v>
      </x:c>
      <x:c r="M6779">
        <x:v>1488</x:v>
      </x:c>
      <x:c r="O6779" t="s">
        <x:v>101</x:v>
      </x:c>
      <x:c r="AG6779" s="80">
        <x:v>1</x:v>
      </x:c>
      <x:c r="AL6779" s="103"/>
      <x:c r="AM6779" s="103"/>
      <x:c r="AN6779" s="103"/>
      <x:c r="AO6779" s="103"/>
      <x:c r="AP6779" s="103"/>
      <x:c r="AQ6779" s="103"/>
    </x:row>
    <x:row r="6780" spans="1:43">
      <x:c r="A6780" s="114" t="s">
        <x:v>1743</x:v>
      </x:c>
      <x:c r="B6780">
        <x:v>10308</x:v>
      </x:c>
      <x:c r="C6780">
        <x:v>2.33333333333333</x:v>
      </x:c>
      <x:c r="G6780">
        <x:v>2</x:v>
      </x:c>
      <x:c r="I6780" t="s">
        <x:v>102</x:v>
      </x:c>
      <x:c r="M6780">
        <x:v>1488</x:v>
      </x:c>
      <x:c r="O6780" t="s">
        <x:v>101</x:v>
      </x:c>
      <x:c r="AG6780" s="80">
        <x:v>2</x:v>
      </x:c>
      <x:c r="AL6780" s="103"/>
      <x:c r="AM6780" s="103"/>
      <x:c r="AN6780" s="103"/>
      <x:c r="AO6780" s="103"/>
      <x:c r="AP6780" s="103"/>
      <x:c r="AQ6780" s="103"/>
    </x:row>
    <x:row r="6781" spans="1:43">
      <x:c r="A6781" s="114" t="s">
        <x:v>1744</x:v>
      </x:c>
      <x:c r="B6781">
        <x:v>10308</x:v>
      </x:c>
      <x:c r="C6781">
        <x:v>2.46666666666667</x:v>
      </x:c>
      <x:c r="D6781">
        <x:v>1</x:v>
      </x:c>
      <x:c r="AG6781" s="80">
        <x:v>2</x:v>
      </x:c>
      <x:c r="AL6781" s="103"/>
      <x:c r="AM6781" s="103"/>
      <x:c r="AN6781" s="103"/>
      <x:c r="AO6781" s="103"/>
      <x:c r="AP6781" s="103"/>
      <x:c r="AQ6781" s="103"/>
    </x:row>
    <x:row r="6782" spans="1:43">
      <x:c r="A6782" s="114" t="s">
        <x:v>1745</x:v>
      </x:c>
      <x:c r="B6782">
        <x:v>10309</x:v>
      </x:c>
      <x:c r="C6782">
        <x:v>0.833333333333333</x:v>
      </x:c>
      <x:c r="E6782">
        <x:v>1</x:v>
      </x:c>
      <x:c r="AG6782" s="80">
        <x:v>0</x:v>
      </x:c>
      <x:c r="AL6782" s="103"/>
      <x:c r="AM6782" s="103"/>
      <x:c r="AN6782" s="103"/>
      <x:c r="AO6782" s="103"/>
      <x:c r="AP6782" s="103"/>
      <x:c r="AQ6782" s="103"/>
    </x:row>
    <x:row r="6783" spans="1:43">
      <x:c r="A6783" s="114" t="s">
        <x:v>1746</x:v>
      </x:c>
      <x:c r="B6783">
        <x:v>10310</x:v>
      </x:c>
      <x:c r="C6783">
        <x:v>1.4</x:v>
      </x:c>
      <x:c r="I6783" t="s">
        <x:v>100</x:v>
      </x:c>
      <x:c r="M6783">
        <x:v>1463</x:v>
      </x:c>
      <x:c r="O6783" t="s">
        <x:v>101</x:v>
      </x:c>
      <x:c r="AG6783" s="80">
        <x:v>2</x:v>
      </x:c>
      <x:c r="AL6783" s="103"/>
      <x:c r="AM6783" s="103"/>
      <x:c r="AN6783" s="103"/>
      <x:c r="AO6783" s="103"/>
      <x:c r="AP6783" s="103"/>
      <x:c r="AQ6783" s="103"/>
    </x:row>
    <x:row r="6784" spans="1:43">
      <x:c r="A6784" s="114" t="s">
        <x:v>1747</x:v>
      </x:c>
      <x:c r="B6784">
        <x:v>10311</x:v>
      </x:c>
      <x:c r="C6784">
        <x:v>1.4</x:v>
      </x:c>
      <x:c r="I6784" t="s">
        <x:v>100</x:v>
      </x:c>
      <x:c r="M6784">
        <x:v>1464</x:v>
      </x:c>
      <x:c r="O6784" t="s">
        <x:v>101</x:v>
      </x:c>
      <x:c r="AG6784" s="80">
        <x:v>2</x:v>
      </x:c>
      <x:c r="AL6784" s="103"/>
      <x:c r="AM6784" s="103"/>
      <x:c r="AN6784" s="103"/>
      <x:c r="AO6784" s="103"/>
      <x:c r="AP6784" s="103"/>
      <x:c r="AQ6784" s="103"/>
    </x:row>
    <x:row r="6785" spans="1:43">
      <x:c r="A6785" s="114" t="s">
        <x:v>1748</x:v>
      </x:c>
      <x:c r="B6785">
        <x:v>10312</x:v>
      </x:c>
      <x:c r="C6785">
        <x:v>1.4</x:v>
      </x:c>
      <x:c r="I6785" t="s">
        <x:v>100</x:v>
      </x:c>
      <x:c r="M6785">
        <x:v>1465</x:v>
      </x:c>
      <x:c r="O6785" t="s">
        <x:v>101</x:v>
      </x:c>
      <x:c r="AG6785" s="80">
        <x:v>2</x:v>
      </x:c>
      <x:c r="AL6785" s="103"/>
      <x:c r="AM6785" s="103"/>
      <x:c r="AN6785" s="103"/>
      <x:c r="AO6785" s="103"/>
      <x:c r="AP6785" s="103"/>
      <x:c r="AQ6785" s="103"/>
    </x:row>
    <x:row r="6786" spans="1:43">
      <x:c r="A6786" s="114" t="s">
        <x:v>1749</x:v>
      </x:c>
      <x:c r="B6786">
        <x:v>10313</x:v>
      </x:c>
      <x:c r="C6786">
        <x:v>1.4</x:v>
      </x:c>
      <x:c r="I6786" t="s">
        <x:v>100</x:v>
      </x:c>
      <x:c r="M6786">
        <x:v>1466</x:v>
      </x:c>
      <x:c r="O6786" t="s">
        <x:v>101</x:v>
      </x:c>
      <x:c r="AG6786" s="80">
        <x:v>2</x:v>
      </x:c>
      <x:c r="AL6786" s="103"/>
      <x:c r="AM6786" s="103"/>
      <x:c r="AN6786" s="103"/>
      <x:c r="AO6786" s="103"/>
      <x:c r="AP6786" s="103"/>
      <x:c r="AQ6786" s="103"/>
    </x:row>
    <x:row r="6787" spans="1:43">
      <x:c r="A6787" s="114" t="s">
        <x:v>1750</x:v>
      </x:c>
      <x:c r="B6787">
        <x:v>10314</x:v>
      </x:c>
      <x:c r="C6787">
        <x:v>0.533333333333333</x:v>
      </x:c>
      <x:c r="I6787" t="s">
        <x:v>103</x:v>
      </x:c>
      <x:c r="M6787">
        <x:v>99</x:v>
      </x:c>
      <x:c r="O6787" t="s">
        <x:v>101</x:v>
      </x:c>
      <x:c r="AG6787" s="80">
        <x:v>1</x:v>
      </x:c>
      <x:c r="AL6787" s="103"/>
      <x:c r="AM6787" s="103"/>
      <x:c r="AN6787" s="103"/>
      <x:c r="AO6787" s="103"/>
      <x:c r="AP6787" s="103"/>
      <x:c r="AQ6787" s="103"/>
    </x:row>
    <x:row r="6788" spans="1:43">
      <x:c r="A6788" s="114" t="s">
        <x:v>1751</x:v>
      </x:c>
      <x:c r="B6788">
        <x:v>10314</x:v>
      </x:c>
      <x:c r="C6788">
        <x:v>0.633333333333333</x:v>
      </x:c>
      <x:c r="M6788">
        <x:v>99</x:v>
      </x:c>
      <x:c r="O6788" t="s">
        <x:v>101</x:v>
      </x:c>
      <x:c r="AG6788" s="80">
        <x:v>1</x:v>
      </x:c>
      <x:c r="AL6788" s="103"/>
      <x:c r="AM6788" s="103"/>
      <x:c r="AN6788" s="103"/>
      <x:c r="AO6788" s="103"/>
      <x:c r="AP6788" s="103"/>
      <x:c r="AQ6788" s="103"/>
    </x:row>
    <x:row r="6789" spans="1:43">
      <x:c r="A6789" s="114" t="s">
        <x:v>1752</x:v>
      </x:c>
      <x:c r="B6789">
        <x:v>10314</x:v>
      </x:c>
      <x:c r="C6789">
        <x:v>1.33333333333333</x:v>
      </x:c>
      <x:c r="I6789" t="s">
        <x:v>104</x:v>
      </x:c>
      <x:c r="M6789">
        <x:v>99</x:v>
      </x:c>
      <x:c r="O6789" t="s">
        <x:v>101</x:v>
      </x:c>
      <x:c r="AG6789" s="80">
        <x:v>1</x:v>
      </x:c>
      <x:c r="AL6789" s="103"/>
      <x:c r="AM6789" s="103"/>
      <x:c r="AN6789" s="103"/>
      <x:c r="AO6789" s="103"/>
      <x:c r="AP6789" s="103"/>
      <x:c r="AQ6789" s="103"/>
    </x:row>
    <x:row r="6790" spans="1:43">
      <x:c r="A6790" s="114" t="s">
        <x:v>1753</x:v>
      </x:c>
      <x:c r="B6790">
        <x:v>10314</x:v>
      </x:c>
      <x:c r="C6790">
        <x:v>1.43333333333333</x:v>
      </x:c>
      <x:c r="M6790">
        <x:v>99</x:v>
      </x:c>
      <x:c r="O6790" t="s">
        <x:v>101</x:v>
      </x:c>
      <x:c r="AG6790" s="80">
        <x:v>1</x:v>
      </x:c>
      <x:c r="AL6790" s="103"/>
      <x:c r="AM6790" s="103"/>
      <x:c r="AN6790" s="103"/>
      <x:c r="AO6790" s="103"/>
      <x:c r="AP6790" s="103"/>
      <x:c r="AQ6790" s="103"/>
    </x:row>
    <x:row r="6791" spans="1:43">
      <x:c r="A6791" s="114" t="s">
        <x:v>1754</x:v>
      </x:c>
      <x:c r="B6791">
        <x:v>10314</x:v>
      </x:c>
      <x:c r="C6791">
        <x:v>2.26666666666667</x:v>
      </x:c>
      <x:c r="I6791" t="s">
        <x:v>100</x:v>
      </x:c>
      <x:c r="M6791">
        <x:v>99</x:v>
      </x:c>
      <x:c r="O6791" t="s">
        <x:v>101</x:v>
      </x:c>
      <x:c r="AG6791" s="80">
        <x:v>1</x:v>
      </x:c>
      <x:c r="AL6791" s="103"/>
      <x:c r="AM6791" s="103"/>
      <x:c r="AN6791" s="103"/>
      <x:c r="AO6791" s="103"/>
      <x:c r="AP6791" s="103"/>
      <x:c r="AQ6791" s="103"/>
    </x:row>
    <x:row r="6792" spans="1:43">
      <x:c r="A6792" s="114" t="s">
        <x:v>1755</x:v>
      </x:c>
      <x:c r="B6792">
        <x:v>10314</x:v>
      </x:c>
      <x:c r="C6792">
        <x:v>2.36666666666667</x:v>
      </x:c>
      <x:c r="M6792">
        <x:v>99</x:v>
      </x:c>
      <x:c r="O6792" t="s">
        <x:v>101</x:v>
      </x:c>
      <x:c r="AG6792" s="80">
        <x:v>1</x:v>
      </x:c>
      <x:c r="AL6792" s="103"/>
      <x:c r="AM6792" s="103"/>
      <x:c r="AN6792" s="103"/>
      <x:c r="AO6792" s="103"/>
      <x:c r="AP6792" s="103"/>
      <x:c r="AQ6792" s="103"/>
    </x:row>
    <x:row r="6793" spans="1:43">
      <x:c r="A6793" s="114" t="s">
        <x:v>1756</x:v>
      </x:c>
      <x:c r="B6793">
        <x:v>10314</x:v>
      </x:c>
      <x:c r="C6793">
        <x:v>2.46666666666667</x:v>
      </x:c>
      <x:c r="I6793" t="s">
        <x:v>102</x:v>
      </x:c>
      <x:c r="M6793">
        <x:v>99</x:v>
      </x:c>
      <x:c r="O6793" t="s">
        <x:v>101</x:v>
      </x:c>
      <x:c r="AG6793" s="80">
        <x:v>1</x:v>
      </x:c>
      <x:c r="AL6793" s="103"/>
      <x:c r="AM6793" s="103"/>
      <x:c r="AN6793" s="103"/>
      <x:c r="AO6793" s="103"/>
      <x:c r="AP6793" s="103"/>
      <x:c r="AQ6793" s="103"/>
    </x:row>
    <x:row r="6794" spans="1:43">
      <x:c r="A6794" s="114" t="s">
        <x:v>1757</x:v>
      </x:c>
      <x:c r="B6794">
        <x:v>10314</x:v>
      </x:c>
      <x:c r="C6794">
        <x:v>2.56666666666667</x:v>
      </x:c>
      <x:c r="M6794">
        <x:v>99</x:v>
      </x:c>
      <x:c r="O6794" t="s">
        <x:v>101</x:v>
      </x:c>
      <x:c r="AG6794" s="80">
        <x:v>2</x:v>
      </x:c>
      <x:c r="AL6794" s="103"/>
      <x:c r="AM6794" s="103"/>
      <x:c r="AN6794" s="103"/>
      <x:c r="AO6794" s="103"/>
      <x:c r="AP6794" s="103"/>
      <x:c r="AQ6794" s="103"/>
    </x:row>
    <x:row r="6795" spans="1:43">
      <x:c r="A6795" s="114" t="s">
        <x:v>1758</x:v>
      </x:c>
      <x:c r="B6795">
        <x:v>10315</x:v>
      </x:c>
      <x:c r="C6795">
        <x:v>0.4</x:v>
      </x:c>
      <x:c r="I6795" t="s">
        <x:v>100</x:v>
      </x:c>
      <x:c r="K6795" t="s">
        <x:v>133</x:v>
      </x:c>
      <x:c r="M6795">
        <x:v>99</x:v>
      </x:c>
      <x:c r="O6795" t="s">
        <x:v>101</x:v>
      </x:c>
      <x:c r="AG6795" s="80">
        <x:v>1</x:v>
      </x:c>
      <x:c r="AL6795" s="103"/>
      <x:c r="AM6795" s="103"/>
      <x:c r="AN6795" s="103"/>
      <x:c r="AO6795" s="103"/>
      <x:c r="AP6795" s="103"/>
      <x:c r="AQ6795" s="103"/>
    </x:row>
    <x:row r="6796" spans="1:43">
      <x:c r="A6796" s="114" t="s">
        <x:v>1759</x:v>
      </x:c>
      <x:c r="B6796">
        <x:v>10315</x:v>
      </x:c>
      <x:c r="C6796">
        <x:v>0.533333333333333</x:v>
      </x:c>
      <x:c r="I6796" t="s">
        <x:v>100</x:v>
      </x:c>
      <x:c r="K6796" t="s">
        <x:v>133</x:v>
      </x:c>
      <x:c r="M6796">
        <x:v>99</x:v>
      </x:c>
      <x:c r="O6796" t="s">
        <x:v>101</x:v>
      </x:c>
      <x:c r="AG6796" s="80">
        <x:v>1</x:v>
      </x:c>
      <x:c r="AL6796" s="103"/>
      <x:c r="AM6796" s="103"/>
      <x:c r="AN6796" s="103"/>
      <x:c r="AO6796" s="103"/>
      <x:c r="AP6796" s="103"/>
      <x:c r="AQ6796" s="103"/>
    </x:row>
    <x:row r="6797" spans="1:43">
      <x:c r="A6797" s="114" t="s">
        <x:v>1760</x:v>
      </x:c>
      <x:c r="B6797">
        <x:v>10315</x:v>
      </x:c>
      <x:c r="C6797">
        <x:v>0.733333333333333</x:v>
      </x:c>
      <x:c r="I6797" t="s">
        <x:v>102</x:v>
      </x:c>
      <x:c r="K6797" t="s">
        <x:v>133</x:v>
      </x:c>
      <x:c r="M6797">
        <x:v>99</x:v>
      </x:c>
      <x:c r="O6797" t="s">
        <x:v>101</x:v>
      </x:c>
      <x:c r="AG6797" s="80">
        <x:v>1</x:v>
      </x:c>
      <x:c r="AL6797" s="103"/>
      <x:c r="AM6797" s="103"/>
      <x:c r="AN6797" s="103"/>
      <x:c r="AO6797" s="103"/>
      <x:c r="AP6797" s="103"/>
      <x:c r="AQ6797" s="103"/>
    </x:row>
    <x:row r="6798" spans="1:43">
      <x:c r="A6798" s="114" t="s">
        <x:v>1761</x:v>
      </x:c>
      <x:c r="B6798">
        <x:v>10315</x:v>
      </x:c>
      <x:c r="C6798">
        <x:v>0.933333333333333</x:v>
      </x:c>
      <x:c r="I6798" t="s">
        <x:v>102</x:v>
      </x:c>
      <x:c r="K6798" t="s">
        <x:v>133</x:v>
      </x:c>
      <x:c r="M6798">
        <x:v>99</x:v>
      </x:c>
      <x:c r="O6798" t="s">
        <x:v>101</x:v>
      </x:c>
      <x:c r="AG6798" s="80">
        <x:v>1</x:v>
      </x:c>
      <x:c r="AL6798" s="103"/>
      <x:c r="AM6798" s="103"/>
      <x:c r="AN6798" s="103"/>
      <x:c r="AO6798" s="103"/>
      <x:c r="AP6798" s="103"/>
      <x:c r="AQ6798" s="103"/>
    </x:row>
    <x:row r="6799" spans="1:43">
      <x:c r="A6799" s="114" t="s">
        <x:v>1762</x:v>
      </x:c>
      <x:c r="B6799">
        <x:v>10315</x:v>
      </x:c>
      <x:c r="C6799">
        <x:v>1.16666666666667</x:v>
      </x:c>
      <x:c r="I6799" t="s">
        <x:v>103</x:v>
      </x:c>
      <x:c r="K6799" t="s">
        <x:v>133</x:v>
      </x:c>
      <x:c r="M6799">
        <x:v>99</x:v>
      </x:c>
      <x:c r="O6799" t="s">
        <x:v>101</x:v>
      </x:c>
      <x:c r="AG6799" s="80">
        <x:v>1</x:v>
      </x:c>
      <x:c r="AL6799" s="400"/>
      <x:c r="AM6799" s="400"/>
      <x:c r="AN6799" s="400"/>
      <x:c r="AO6799" s="400"/>
      <x:c r="AP6799" s="400"/>
      <x:c r="AQ6799" s="400"/>
    </x:row>
    <x:row r="6800" spans="1:43">
      <x:c r="A6800" s="114" t="s">
        <x:v>1763</x:v>
      </x:c>
      <x:c r="B6800">
        <x:v>10315</x:v>
      </x:c>
      <x:c r="C6800">
        <x:v>1.9</x:v>
      </x:c>
      <x:c r="I6800" t="s">
        <x:v>103</x:v>
      </x:c>
      <x:c r="K6800" t="s">
        <x:v>133</x:v>
      </x:c>
      <x:c r="M6800">
        <x:v>99</x:v>
      </x:c>
      <x:c r="O6800" t="s">
        <x:v>101</x:v>
      </x:c>
      <x:c r="AG6800" s="80">
        <x:v>2</x:v>
      </x:c>
      <x:c r="AL6800" s="80"/>
      <x:c r="AM6800" s="80"/>
      <x:c r="AN6800" s="80"/>
      <x:c r="AO6800" s="80"/>
      <x:c r="AP6800" s="80"/>
      <x:c r="AQ6800" s="80"/>
    </x:row>
    <x:row r="6801" spans="1:43">
      <x:c r="A6801" s="114" t="s">
        <x:v>1764</x:v>
      </x:c>
      <x:c r="B6801">
        <x:v>10316</x:v>
      </x:c>
      <x:c r="C6801">
        <x:v>0.566666666666667</x:v>
      </x:c>
      <x:c r="I6801" t="s">
        <x:v>104</x:v>
      </x:c>
      <x:c r="K6801" t="s">
        <x:v>171</x:v>
      </x:c>
      <x:c r="M6801">
        <x:v>99</x:v>
      </x:c>
      <x:c r="O6801" t="s">
        <x:v>101</x:v>
      </x:c>
      <x:c r="AG6801" s="80">
        <x:v>1</x:v>
      </x:c>
      <x:c r="AL6801" s="80"/>
      <x:c r="AM6801" s="80"/>
      <x:c r="AN6801" s="80"/>
      <x:c r="AO6801" s="80"/>
      <x:c r="AP6801" s="80"/>
      <x:c r="AQ6801" s="80"/>
    </x:row>
    <x:row r="6802" spans="1:43">
      <x:c r="A6802" s="114" t="s">
        <x:v>1765</x:v>
      </x:c>
      <x:c r="B6802">
        <x:v>10316</x:v>
      </x:c>
      <x:c r="C6802">
        <x:v>0.733333333333333</x:v>
      </x:c>
      <x:c r="I6802" t="s">
        <x:v>100</x:v>
      </x:c>
      <x:c r="K6802" t="s">
        <x:v>171</x:v>
      </x:c>
      <x:c r="M6802">
        <x:v>99</x:v>
      </x:c>
      <x:c r="O6802" t="s">
        <x:v>101</x:v>
      </x:c>
      <x:c r="AG6802" s="80">
        <x:v>1</x:v>
      </x:c>
      <x:c r="AL6802" s="80"/>
      <x:c r="AM6802" s="80"/>
      <x:c r="AN6802" s="80"/>
      <x:c r="AO6802" s="80"/>
      <x:c r="AP6802" s="80"/>
      <x:c r="AQ6802" s="80"/>
    </x:row>
    <x:row r="6803" spans="1:43">
      <x:c r="A6803" s="114" t="s">
        <x:v>1766</x:v>
      </x:c>
      <x:c r="B6803">
        <x:v>10316</x:v>
      </x:c>
      <x:c r="C6803">
        <x:f>37/30</x:f>
        <x:v>1.23333333333333</x:v>
      </x:c>
      <x:c r="I6803" t="s">
        <x:v>103</x:v>
      </x:c>
      <x:c r="K6803" t="s">
        <x:v>171</x:v>
      </x:c>
      <x:c r="M6803">
        <x:v>99</x:v>
      </x:c>
      <x:c r="O6803" t="s">
        <x:v>101</x:v>
      </x:c>
      <x:c r="AG6803" s="80">
        <x:v>1</x:v>
      </x:c>
      <x:c r="AL6803" s="80"/>
      <x:c r="AM6803" s="80"/>
      <x:c r="AN6803" s="80"/>
      <x:c r="AO6803" s="80"/>
      <x:c r="AP6803" s="80"/>
      <x:c r="AQ6803" s="80"/>
    </x:row>
    <x:row r="6804" spans="1:43">
      <x:c r="A6804" s="114" t="s">
        <x:v>1767</x:v>
      </x:c>
      <x:c r="B6804">
        <x:v>10316</x:v>
      </x:c>
      <x:c r="C6804">
        <x:f>46/30</x:f>
        <x:v>1.53333333333333</x:v>
      </x:c>
      <x:c r="I6804" t="s">
        <x:v>104</x:v>
      </x:c>
      <x:c r="K6804" t="s">
        <x:v>133</x:v>
      </x:c>
      <x:c r="M6804">
        <x:v>99</x:v>
      </x:c>
      <x:c r="O6804" t="s">
        <x:v>101</x:v>
      </x:c>
      <x:c r="AG6804" s="80">
        <x:v>1</x:v>
      </x:c>
      <x:c r="AL6804" s="80"/>
      <x:c r="AM6804" s="80"/>
      <x:c r="AN6804" s="80"/>
      <x:c r="AO6804" s="80"/>
      <x:c r="AP6804" s="80"/>
      <x:c r="AQ6804" s="80"/>
    </x:row>
    <x:row r="6805" spans="1:43">
      <x:c r="A6805" s="114" t="s">
        <x:v>1768</x:v>
      </x:c>
      <x:c r="B6805">
        <x:v>10316</x:v>
      </x:c>
      <x:c r="C6805">
        <x:f>55/30</x:f>
        <x:v>1.83333333333333</x:v>
      </x:c>
      <x:c r="I6805" t="s">
        <x:v>103</x:v>
      </x:c>
      <x:c r="K6805" t="s">
        <x:v>133</x:v>
      </x:c>
      <x:c r="M6805">
        <x:v>99</x:v>
      </x:c>
      <x:c r="O6805" t="s">
        <x:v>101</x:v>
      </x:c>
      <x:c r="AG6805" s="80">
        <x:v>1</x:v>
      </x:c>
      <x:c r="AL6805" s="80"/>
      <x:c r="AM6805" s="80"/>
      <x:c r="AN6805" s="80"/>
      <x:c r="AO6805" s="80"/>
      <x:c r="AP6805" s="80"/>
      <x:c r="AQ6805" s="80"/>
    </x:row>
    <x:row r="6806" spans="1:43">
      <x:c r="A6806" s="114" t="s">
        <x:v>1769</x:v>
      </x:c>
      <x:c r="B6806">
        <x:v>10316</x:v>
      </x:c>
      <x:c r="C6806">
        <x:f>64/30</x:f>
        <x:v>2.13333333333333</x:v>
      </x:c>
      <x:c r="I6806" t="s">
        <x:v>104</x:v>
      </x:c>
      <x:c r="K6806" t="s">
        <x:v>133</x:v>
      </x:c>
      <x:c r="M6806">
        <x:v>99</x:v>
      </x:c>
      <x:c r="O6806" t="s">
        <x:v>101</x:v>
      </x:c>
      <x:c r="AG6806" s="80">
        <x:v>1</x:v>
      </x:c>
      <x:c r="AL6806" s="80"/>
      <x:c r="AM6806" s="80"/>
      <x:c r="AN6806" s="80"/>
      <x:c r="AO6806" s="80"/>
      <x:c r="AP6806" s="80"/>
      <x:c r="AQ6806" s="80"/>
    </x:row>
    <x:row r="6807" spans="1:43">
      <x:c r="A6807" s="114" t="s">
        <x:v>1770</x:v>
      </x:c>
      <x:c r="B6807">
        <x:v>10316</x:v>
      </x:c>
      <x:c r="C6807">
        <x:v>2.86666666666667</x:v>
      </x:c>
      <x:c r="I6807" t="s">
        <x:v>102</x:v>
      </x:c>
      <x:c r="K6807" t="s">
        <x:v>171</x:v>
      </x:c>
      <x:c r="M6807">
        <x:v>99</x:v>
      </x:c>
      <x:c r="O6807" t="s">
        <x:v>101</x:v>
      </x:c>
      <x:c r="AG6807" s="80">
        <x:v>2</x:v>
      </x:c>
      <x:c r="AL6807" s="80"/>
      <x:c r="AM6807" s="80"/>
      <x:c r="AN6807" s="80"/>
      <x:c r="AO6807" s="80"/>
      <x:c r="AP6807" s="80"/>
      <x:c r="AQ6807" s="80"/>
    </x:row>
    <x:row r="6808" spans="1:43">
      <x:c r="A6808" s="114" t="s">
        <x:v>1771</x:v>
      </x:c>
      <x:c r="B6808">
        <x:v>10317</x:v>
      </x:c>
      <x:c r="C6808">
        <x:v>0.333333333333333</x:v>
      </x:c>
      <x:c r="I6808" t="s">
        <x:v>104</x:v>
      </x:c>
      <x:c r="K6808" t="s">
        <x:v>133</x:v>
      </x:c>
      <x:c r="M6808">
        <x:v>381</x:v>
      </x:c>
      <x:c r="O6808" t="s">
        <x:v>101</x:v>
      </x:c>
      <x:c r="AG6808" s="80">
        <x:v>1</x:v>
      </x:c>
      <x:c r="AL6808" s="80"/>
      <x:c r="AM6808" s="80"/>
      <x:c r="AN6808" s="80"/>
      <x:c r="AO6808" s="80"/>
      <x:c r="AP6808" s="80"/>
      <x:c r="AQ6808" s="80"/>
    </x:row>
    <x:row r="6809" spans="1:43">
      <x:c r="A6809" s="114" t="s">
        <x:v>1772</x:v>
      </x:c>
      <x:c r="B6809">
        <x:v>10317</x:v>
      </x:c>
      <x:c r="C6809">
        <x:v>0.733333333333333</x:v>
      </x:c>
      <x:c r="I6809" t="s">
        <x:v>103</x:v>
      </x:c>
      <x:c r="K6809" t="s">
        <x:v>133</x:v>
      </x:c>
      <x:c r="M6809">
        <x:v>381</x:v>
      </x:c>
      <x:c r="O6809" t="s">
        <x:v>101</x:v>
      </x:c>
      <x:c r="AG6809" s="80">
        <x:v>1</x:v>
      </x:c>
      <x:c r="AL6809" s="80"/>
      <x:c r="AM6809" s="80"/>
      <x:c r="AN6809" s="80"/>
      <x:c r="AO6809" s="80"/>
      <x:c r="AP6809" s="80"/>
      <x:c r="AQ6809" s="80"/>
    </x:row>
    <x:row r="6810" spans="1:43">
      <x:c r="A6810" s="114" t="s">
        <x:v>1773</x:v>
      </x:c>
      <x:c r="B6810">
        <x:v>10317</x:v>
      </x:c>
      <x:c r="C6810">
        <x:v>1.16666666666667</x:v>
      </x:c>
      <x:c r="I6810" t="s">
        <x:v>102</x:v>
      </x:c>
      <x:c r="K6810" t="s">
        <x:v>133</x:v>
      </x:c>
      <x:c r="M6810">
        <x:v>381</x:v>
      </x:c>
      <x:c r="O6810" t="s">
        <x:v>101</x:v>
      </x:c>
      <x:c r="AG6810" s="80">
        <x:v>1</x:v>
      </x:c>
      <x:c r="AL6810" s="80"/>
      <x:c r="AM6810" s="80"/>
      <x:c r="AN6810" s="80"/>
      <x:c r="AO6810" s="80"/>
      <x:c r="AP6810" s="80"/>
      <x:c r="AQ6810" s="80"/>
    </x:row>
    <x:row r="6811" spans="1:43">
      <x:c r="A6811" s="114" t="s">
        <x:v>1774</x:v>
      </x:c>
      <x:c r="B6811">
        <x:v>10318</x:v>
      </x:c>
      <x:c r="C6811">
        <x:v>0.633333333333333</x:v>
      </x:c>
      <x:c r="I6811" t="s">
        <x:v>100</x:v>
      </x:c>
      <x:c r="M6811">
        <x:v>99</x:v>
      </x:c>
      <x:c r="O6811" t="s">
        <x:v>101</x:v>
      </x:c>
      <x:c r="AG6811" s="80">
        <x:v>1</x:v>
      </x:c>
      <x:c r="AL6811" s="80"/>
      <x:c r="AM6811" s="80"/>
      <x:c r="AN6811" s="80"/>
      <x:c r="AO6811" s="80"/>
      <x:c r="AP6811" s="80"/>
      <x:c r="AQ6811" s="80"/>
    </x:row>
    <x:row r="6812" spans="1:43">
      <x:c r="A6812" s="114" t="s">
        <x:v>1775</x:v>
      </x:c>
      <x:c r="B6812">
        <x:v>10318</x:v>
      </x:c>
      <x:c r="C6812">
        <x:v>0.8</x:v>
      </x:c>
      <x:c r="I6812" t="s">
        <x:v>102</x:v>
      </x:c>
      <x:c r="M6812">
        <x:v>99</x:v>
      </x:c>
      <x:c r="O6812" t="s">
        <x:v>101</x:v>
      </x:c>
      <x:c r="AG6812" s="80">
        <x:v>1</x:v>
      </x:c>
      <x:c r="AL6812" s="80"/>
      <x:c r="AM6812" s="80"/>
      <x:c r="AN6812" s="80"/>
      <x:c r="AO6812" s="80"/>
      <x:c r="AP6812" s="80"/>
      <x:c r="AQ6812" s="80"/>
    </x:row>
    <x:row r="6813" spans="1:43">
      <x:c r="A6813" s="114" t="s">
        <x:v>1776</x:v>
      </x:c>
      <x:c r="B6813">
        <x:v>10318</x:v>
      </x:c>
      <x:c r="C6813">
        <x:v>1</x:v>
      </x:c>
      <x:c r="I6813" t="s">
        <x:v>103</x:v>
      </x:c>
      <x:c r="M6813">
        <x:v>99</x:v>
      </x:c>
      <x:c r="O6813" t="s">
        <x:v>101</x:v>
      </x:c>
      <x:c r="AG6813" s="80">
        <x:v>1</x:v>
      </x:c>
      <x:c r="AL6813" s="80"/>
      <x:c r="AM6813" s="80"/>
      <x:c r="AN6813" s="80"/>
      <x:c r="AO6813" s="80"/>
      <x:c r="AP6813" s="80"/>
      <x:c r="AQ6813" s="80"/>
    </x:row>
    <x:row r="6814" spans="1:43">
      <x:c r="A6814" s="114" t="s">
        <x:v>1777</x:v>
      </x:c>
      <x:c r="B6814">
        <x:v>10318</x:v>
      </x:c>
      <x:c r="C6814">
        <x:v>1.16666666666667</x:v>
      </x:c>
      <x:c r="I6814" t="s">
        <x:v>100</x:v>
      </x:c>
      <x:c r="M6814">
        <x:v>99</x:v>
      </x:c>
      <x:c r="O6814" t="s">
        <x:v>101</x:v>
      </x:c>
      <x:c r="AG6814" s="80">
        <x:v>1</x:v>
      </x:c>
      <x:c r="AL6814" s="80"/>
      <x:c r="AM6814" s="80"/>
      <x:c r="AN6814" s="80"/>
      <x:c r="AO6814" s="80"/>
      <x:c r="AP6814" s="80"/>
      <x:c r="AQ6814" s="80"/>
    </x:row>
    <x:row r="6815" spans="1:43">
      <x:c r="A6815" s="114" t="s">
        <x:v>1778</x:v>
      </x:c>
      <x:c r="B6815">
        <x:v>10318</x:v>
      </x:c>
      <x:c r="C6815">
        <x:v>1.36666666666667</x:v>
      </x:c>
      <x:c r="I6815" t="s">
        <x:v>102</x:v>
      </x:c>
      <x:c r="M6815">
        <x:v>99</x:v>
      </x:c>
      <x:c r="O6815" t="s">
        <x:v>101</x:v>
      </x:c>
      <x:c r="AG6815" s="80">
        <x:v>2</x:v>
      </x:c>
      <x:c r="AL6815" s="80"/>
      <x:c r="AM6815" s="80"/>
      <x:c r="AN6815" s="80"/>
      <x:c r="AO6815" s="80"/>
      <x:c r="AP6815" s="80"/>
      <x:c r="AQ6815" s="80"/>
    </x:row>
    <x:row r="6816" spans="1:43">
      <x:c r="A6816" s="114" t="s">
        <x:v>1779</x:v>
      </x:c>
      <x:c r="B6816">
        <x:v>10319</x:v>
      </x:c>
      <x:c r="C6816">
        <x:v>0.433333333333333</x:v>
      </x:c>
      <x:c r="I6816" t="s">
        <x:v>100</x:v>
      </x:c>
      <x:c r="K6816" t="s">
        <x:v>133</x:v>
      </x:c>
      <x:c r="M6816">
        <x:v>1375</x:v>
      </x:c>
      <x:c r="O6816" t="s">
        <x:v>101</x:v>
      </x:c>
      <x:c r="AG6816" s="80">
        <x:v>1</x:v>
      </x:c>
      <x:c r="AL6816" s="80"/>
      <x:c r="AM6816" s="80"/>
      <x:c r="AN6816" s="80"/>
      <x:c r="AO6816" s="80"/>
      <x:c r="AP6816" s="80"/>
      <x:c r="AQ6816" s="80"/>
    </x:row>
    <x:row r="6817" spans="1:43">
      <x:c r="A6817" s="114" t="s">
        <x:v>1780</x:v>
      </x:c>
      <x:c r="B6817">
        <x:v>10319</x:v>
      </x:c>
      <x:c r="C6817">
        <x:v>0.7</x:v>
      </x:c>
      <x:c r="I6817" t="s">
        <x:v>102</x:v>
      </x:c>
      <x:c r="K6817" t="s">
        <x:v>133</x:v>
      </x:c>
      <x:c r="M6817">
        <x:v>1375</x:v>
      </x:c>
      <x:c r="O6817" t="s">
        <x:v>101</x:v>
      </x:c>
      <x:c r="AG6817" s="80">
        <x:v>1</x:v>
      </x:c>
      <x:c r="AL6817" s="80"/>
      <x:c r="AM6817" s="80"/>
      <x:c r="AN6817" s="80"/>
      <x:c r="AO6817" s="80"/>
      <x:c r="AP6817" s="80"/>
      <x:c r="AQ6817" s="80"/>
    </x:row>
    <x:row r="6818" spans="1:43">
      <x:c r="A6818" s="114" t="s">
        <x:v>1781</x:v>
      </x:c>
      <x:c r="B6818">
        <x:v>10319</x:v>
      </x:c>
      <x:c r="C6818">
        <x:v>0.966666666666667</x:v>
      </x:c>
      <x:c r="I6818" t="s">
        <x:v>103</x:v>
      </x:c>
      <x:c r="K6818" t="s">
        <x:v>133</x:v>
      </x:c>
      <x:c r="M6818">
        <x:v>1375</x:v>
      </x:c>
      <x:c r="O6818" t="s">
        <x:v>101</x:v>
      </x:c>
      <x:c r="AG6818" s="80">
        <x:v>1</x:v>
      </x:c>
      <x:c r="AL6818" s="80"/>
      <x:c r="AM6818" s="80"/>
      <x:c r="AN6818" s="80"/>
      <x:c r="AO6818" s="80"/>
      <x:c r="AP6818" s="80"/>
      <x:c r="AQ6818" s="80"/>
    </x:row>
    <x:row r="6819" spans="1:43">
      <x:c r="A6819" s="114" t="s">
        <x:v>1782</x:v>
      </x:c>
      <x:c r="B6819">
        <x:v>10319</x:v>
      </x:c>
      <x:c r="C6819">
        <x:v>1.23333333333333</x:v>
      </x:c>
      <x:c r="I6819" t="s">
        <x:v>104</x:v>
      </x:c>
      <x:c r="K6819" t="s">
        <x:v>133</x:v>
      </x:c>
      <x:c r="M6819">
        <x:v>1375</x:v>
      </x:c>
      <x:c r="O6819" t="s">
        <x:v>101</x:v>
      </x:c>
      <x:c r="AG6819" s="80">
        <x:v>1</x:v>
      </x:c>
      <x:c r="AL6819" s="80"/>
      <x:c r="AM6819" s="80"/>
      <x:c r="AN6819" s="80"/>
      <x:c r="AO6819" s="80"/>
      <x:c r="AP6819" s="80"/>
      <x:c r="AQ6819" s="80"/>
    </x:row>
    <x:row r="6820" spans="1:43">
      <x:c r="A6820" s="114" t="s">
        <x:v>1783</x:v>
      </x:c>
      <x:c r="B6820">
        <x:v>10319</x:v>
      </x:c>
      <x:c r="C6820">
        <x:f>46/30</x:f>
        <x:v>1.53333333333333</x:v>
      </x:c>
      <x:c r="I6820" t="s">
        <x:v>100</x:v>
      </x:c>
      <x:c r="K6820" t="s">
        <x:v>133</x:v>
      </x:c>
      <x:c r="M6820">
        <x:v>1375</x:v>
      </x:c>
      <x:c r="O6820" t="s">
        <x:v>101</x:v>
      </x:c>
      <x:c r="AG6820" s="80">
        <x:v>1</x:v>
      </x:c>
      <x:c r="AL6820" s="80"/>
      <x:c r="AM6820" s="80"/>
      <x:c r="AN6820" s="80"/>
      <x:c r="AO6820" s="80"/>
      <x:c r="AP6820" s="80"/>
      <x:c r="AQ6820" s="80"/>
    </x:row>
    <x:row r="6821" spans="1:43">
      <x:c r="A6821" s="114" t="s">
        <x:v>1784</x:v>
      </x:c>
      <x:c r="B6821">
        <x:v>10319</x:v>
      </x:c>
      <x:c r="C6821">
        <x:v>1.83333333333333</x:v>
      </x:c>
      <x:c r="I6821" t="s">
        <x:v>102</x:v>
      </x:c>
      <x:c r="K6821" t="s">
        <x:v>133</x:v>
      </x:c>
      <x:c r="M6821">
        <x:v>1375</x:v>
      </x:c>
      <x:c r="O6821" t="s">
        <x:v>101</x:v>
      </x:c>
      <x:c r="AG6821" s="80">
        <x:v>1</x:v>
      </x:c>
      <x:c r="AL6821" s="80"/>
      <x:c r="AM6821" s="80"/>
      <x:c r="AN6821" s="80"/>
      <x:c r="AO6821" s="80"/>
      <x:c r="AP6821" s="80"/>
      <x:c r="AQ6821" s="80"/>
    </x:row>
    <x:row r="6822" spans="1:43">
      <x:c r="A6822" s="114" t="s">
        <x:v>1785</x:v>
      </x:c>
      <x:c r="B6822">
        <x:v>10319</x:v>
      </x:c>
      <x:c r="C6822">
        <x:v>2.13333333333333</x:v>
      </x:c>
      <x:c r="I6822" t="s">
        <x:v>103</x:v>
      </x:c>
      <x:c r="K6822" t="s">
        <x:v>133</x:v>
      </x:c>
      <x:c r="M6822">
        <x:v>1375</x:v>
      </x:c>
      <x:c r="O6822" t="s">
        <x:v>101</x:v>
      </x:c>
      <x:c r="AG6822" s="80">
        <x:v>1</x:v>
      </x:c>
      <x:c r="AL6822" s="80"/>
      <x:c r="AM6822" s="80"/>
      <x:c r="AN6822" s="80"/>
      <x:c r="AO6822" s="80"/>
      <x:c r="AP6822" s="80"/>
      <x:c r="AQ6822" s="80"/>
    </x:row>
    <x:row r="6823" spans="1:43">
      <x:c r="A6823" s="114" t="s">
        <x:v>1786</x:v>
      </x:c>
      <x:c r="B6823">
        <x:v>10319</x:v>
      </x:c>
      <x:c r="C6823">
        <x:v>2.3</x:v>
      </x:c>
      <x:c r="I6823" t="s">
        <x:v>104</x:v>
      </x:c>
      <x:c r="K6823" t="s">
        <x:v>171</x:v>
      </x:c>
      <x:c r="M6823">
        <x:v>1375</x:v>
      </x:c>
      <x:c r="O6823" t="s">
        <x:v>101</x:v>
      </x:c>
      <x:c r="AG6823" s="80">
        <x:v>1</x:v>
      </x:c>
      <x:c r="AL6823" s="80"/>
      <x:c r="AM6823" s="80"/>
      <x:c r="AN6823" s="80"/>
      <x:c r="AO6823" s="80"/>
      <x:c r="AP6823" s="80"/>
      <x:c r="AQ6823" s="80"/>
    </x:row>
    <x:row r="6824" spans="1:43">
      <x:c r="A6824" s="114" t="s">
        <x:v>1787</x:v>
      </x:c>
      <x:c r="B6824">
        <x:v>10320</x:v>
      </x:c>
      <x:c r="C6824">
        <x:v>4.7</x:v>
      </x:c>
      <x:c r="I6824" t="s">
        <x:v>100</x:v>
      </x:c>
      <x:c r="AG6824" s="80">
        <x:v>1</x:v>
      </x:c>
      <x:c r="AL6824" s="80"/>
      <x:c r="AM6824" s="80"/>
      <x:c r="AN6824" s="80"/>
      <x:c r="AO6824" s="80"/>
      <x:c r="AP6824" s="80"/>
      <x:c r="AQ6824" s="80"/>
    </x:row>
    <x:row r="6825" spans="1:43">
      <x:c r="A6825" s="114" t="s">
        <x:v>1788</x:v>
      </x:c>
      <x:c r="B6825">
        <x:v>10320</x:v>
      </x:c>
      <x:c r="C6825">
        <x:v>5.2</x:v>
      </x:c>
      <x:c r="I6825" t="s">
        <x:v>100</x:v>
      </x:c>
      <x:c r="AG6825" s="80">
        <x:v>1</x:v>
      </x:c>
      <x:c r="AL6825" s="80"/>
      <x:c r="AM6825" s="80"/>
      <x:c r="AN6825" s="80"/>
      <x:c r="AO6825" s="80"/>
      <x:c r="AP6825" s="80"/>
      <x:c r="AQ6825" s="80"/>
    </x:row>
    <x:row r="6826" spans="1:43">
      <x:c r="A6826" s="114" t="s">
        <x:v>1789</x:v>
      </x:c>
      <x:c r="B6826">
        <x:v>10321</x:v>
      </x:c>
      <x:c r="C6826">
        <x:v>2.86666666666667</x:v>
      </x:c>
      <x:c r="I6826" t="s">
        <x:v>100</x:v>
      </x:c>
      <x:c r="K6826" t="s">
        <x:v>222</x:v>
      </x:c>
      <x:c r="M6826">
        <x:v>970</x:v>
      </x:c>
      <x:c r="O6826" t="s">
        <x:v>101</x:v>
      </x:c>
      <x:c r="AG6826" s="80">
        <x:v>1</x:v>
      </x:c>
      <x:c r="AL6826" s="80"/>
      <x:c r="AM6826" s="80"/>
      <x:c r="AN6826" s="80"/>
      <x:c r="AO6826" s="80"/>
      <x:c r="AP6826" s="80"/>
      <x:c r="AQ6826" s="80"/>
    </x:row>
    <x:row r="6827" spans="1:43">
      <x:c r="A6827" s="114" t="s">
        <x:v>1790</x:v>
      </x:c>
      <x:c r="B6827">
        <x:v>10321</x:v>
      </x:c>
      <x:c r="C6827">
        <x:v>4.36666666666667</x:v>
      </x:c>
      <x:c r="I6827" t="s">
        <x:v>102</x:v>
      </x:c>
      <x:c r="K6827" t="s">
        <x:v>222</x:v>
      </x:c>
      <x:c r="M6827">
        <x:v>970</x:v>
      </x:c>
      <x:c r="O6827" t="s">
        <x:v>101</x:v>
      </x:c>
      <x:c r="AG6827" s="80">
        <x:v>1</x:v>
      </x:c>
      <x:c r="AL6827" s="80"/>
      <x:c r="AM6827" s="80"/>
      <x:c r="AN6827" s="80"/>
      <x:c r="AO6827" s="80"/>
      <x:c r="AP6827" s="80"/>
      <x:c r="AQ6827" s="80"/>
    </x:row>
    <x:row r="6828" spans="1:43">
      <x:c r="A6828" s="114" t="s">
        <x:v>1791</x:v>
      </x:c>
      <x:c r="B6828">
        <x:v>10321</x:v>
      </x:c>
      <x:c r="C6828">
        <x:v>5.73333333333333</x:v>
      </x:c>
      <x:c r="I6828" t="s">
        <x:v>103</x:v>
      </x:c>
      <x:c r="K6828" t="s">
        <x:v>222</x:v>
      </x:c>
      <x:c r="M6828">
        <x:v>970</x:v>
      </x:c>
      <x:c r="O6828" t="s">
        <x:v>101</x:v>
      </x:c>
      <x:c r="AG6828" s="80">
        <x:v>1</x:v>
      </x:c>
      <x:c r="AL6828" s="80"/>
      <x:c r="AM6828" s="80"/>
      <x:c r="AN6828" s="80"/>
      <x:c r="AO6828" s="80"/>
      <x:c r="AP6828" s="80"/>
      <x:c r="AQ6828" s="80"/>
    </x:row>
    <x:row r="6829" spans="1:43">
      <x:c r="A6829" s="114" t="s">
        <x:v>1792</x:v>
      </x:c>
      <x:c r="B6829">
        <x:v>10322</x:v>
      </x:c>
      <x:c r="C6829">
        <x:v>1.2</x:v>
      </x:c>
      <x:c r="I6829" t="s">
        <x:v>100</x:v>
      </x:c>
      <x:c r="K6829" t="s">
        <x:v>222</x:v>
      </x:c>
      <x:c r="M6829">
        <x:v>970</x:v>
      </x:c>
      <x:c r="O6829" t="s">
        <x:v>101</x:v>
      </x:c>
      <x:c r="AG6829" s="80">
        <x:v>1</x:v>
      </x:c>
      <x:c r="AL6829" s="80"/>
      <x:c r="AM6829" s="80"/>
      <x:c r="AN6829" s="80"/>
      <x:c r="AO6829" s="80"/>
      <x:c r="AP6829" s="80"/>
      <x:c r="AQ6829" s="80"/>
    </x:row>
    <x:row r="6830" spans="1:43">
      <x:c r="A6830" s="114" t="s">
        <x:v>1793</x:v>
      </x:c>
      <x:c r="B6830">
        <x:v>10323</x:v>
      </x:c>
      <x:c r="C6830">
        <x:v>1.06666666666667</x:v>
      </x:c>
      <x:c r="I6830" t="s">
        <x:v>103</x:v>
      </x:c>
      <x:c r="K6830" t="s">
        <x:v>222</x:v>
      </x:c>
      <x:c r="M6830">
        <x:v>970</x:v>
      </x:c>
      <x:c r="O6830" t="s">
        <x:v>101</x:v>
      </x:c>
      <x:c r="AG6830" s="80">
        <x:v>1</x:v>
      </x:c>
      <x:c r="AL6830" s="80"/>
      <x:c r="AM6830" s="80"/>
      <x:c r="AN6830" s="80"/>
      <x:c r="AO6830" s="80"/>
      <x:c r="AP6830" s="80"/>
      <x:c r="AQ6830" s="80"/>
    </x:row>
    <x:row r="6831" spans="1:43">
      <x:c r="A6831" s="114" t="s">
        <x:v>1794</x:v>
      </x:c>
      <x:c r="B6831">
        <x:v>10323</x:v>
      </x:c>
      <x:c r="C6831">
        <x:v>1.63333333333333</x:v>
      </x:c>
      <x:c r="I6831" t="s">
        <x:v>104</x:v>
      </x:c>
      <x:c r="K6831" t="s">
        <x:v>222</x:v>
      </x:c>
      <x:c r="M6831">
        <x:v>970</x:v>
      </x:c>
      <x:c r="O6831" t="s">
        <x:v>101</x:v>
      </x:c>
      <x:c r="AG6831" s="80">
        <x:v>1</x:v>
      </x:c>
      <x:c r="AL6831" s="80"/>
      <x:c r="AM6831" s="80"/>
      <x:c r="AN6831" s="80"/>
      <x:c r="AO6831" s="80"/>
      <x:c r="AP6831" s="80"/>
      <x:c r="AQ6831" s="80"/>
    </x:row>
    <x:row r="6832" spans="1:43">
      <x:c r="A6832" s="114" t="s">
        <x:v>1795</x:v>
      </x:c>
      <x:c r="B6832">
        <x:v>10324</x:v>
      </x:c>
      <x:c r="C6832">
        <x:v>0.7</x:v>
      </x:c>
      <x:c r="I6832" t="s">
        <x:v>100</x:v>
      </x:c>
      <x:c r="K6832" t="s">
        <x:v>1132</x:v>
      </x:c>
      <x:c r="M6832">
        <x:v>1572</x:v>
      </x:c>
      <x:c r="O6832" t="s">
        <x:v>101</x:v>
      </x:c>
      <x:c r="AG6832" s="80">
        <x:v>1</x:v>
      </x:c>
      <x:c r="AL6832" s="80"/>
      <x:c r="AM6832" s="80"/>
      <x:c r="AN6832" s="80"/>
      <x:c r="AO6832" s="80"/>
      <x:c r="AP6832" s="80"/>
      <x:c r="AQ6832" s="80"/>
    </x:row>
    <x:row r="6833" spans="1:43">
      <x:c r="A6833" s="114" t="s">
        <x:v>1796</x:v>
      </x:c>
      <x:c r="B6833">
        <x:v>10324</x:v>
      </x:c>
      <x:c r="C6833">
        <x:v>1.16666666666667</x:v>
      </x:c>
      <x:c r="I6833" t="s">
        <x:v>102</x:v>
      </x:c>
      <x:c r="K6833" t="s">
        <x:v>1132</x:v>
      </x:c>
      <x:c r="M6833">
        <x:v>1572</x:v>
      </x:c>
      <x:c r="O6833" t="s">
        <x:v>101</x:v>
      </x:c>
      <x:c r="AG6833" s="80">
        <x:v>1</x:v>
      </x:c>
      <x:c r="AL6833" s="80"/>
      <x:c r="AM6833" s="80"/>
      <x:c r="AN6833" s="80"/>
      <x:c r="AO6833" s="80"/>
      <x:c r="AP6833" s="80"/>
      <x:c r="AQ6833" s="80"/>
    </x:row>
    <x:row r="6834" spans="1:43">
      <x:c r="A6834" s="114" t="s">
        <x:v>1797</x:v>
      </x:c>
      <x:c r="B6834">
        <x:v>10325</x:v>
      </x:c>
      <x:c r="C6834">
        <x:v>0.6</x:v>
      </x:c>
      <x:c r="I6834" t="s">
        <x:v>102</x:v>
      </x:c>
      <x:c r="M6834">
        <x:v>99</x:v>
      </x:c>
      <x:c r="O6834" t="s">
        <x:v>101</x:v>
      </x:c>
      <x:c r="AG6834" s="80">
        <x:v>1</x:v>
      </x:c>
      <x:c r="AL6834" s="80"/>
      <x:c r="AM6834" s="80"/>
      <x:c r="AN6834" s="80"/>
      <x:c r="AO6834" s="80"/>
      <x:c r="AP6834" s="80"/>
      <x:c r="AQ6834" s="80"/>
    </x:row>
    <x:row r="6835" spans="1:43">
      <x:c r="A6835" s="114" t="s">
        <x:v>1798</x:v>
      </x:c>
      <x:c r="B6835">
        <x:v>10325</x:v>
      </x:c>
      <x:c r="C6835">
        <x:v>0.933333333333333</x:v>
      </x:c>
      <x:c r="I6835" t="s">
        <x:v>103</x:v>
      </x:c>
      <x:c r="M6835">
        <x:v>99</x:v>
      </x:c>
      <x:c r="O6835" t="s">
        <x:v>101</x:v>
      </x:c>
      <x:c r="AG6835" s="80">
        <x:v>1</x:v>
      </x:c>
      <x:c r="AL6835" s="80"/>
      <x:c r="AM6835" s="80"/>
      <x:c r="AN6835" s="80"/>
      <x:c r="AO6835" s="80"/>
      <x:c r="AP6835" s="80"/>
      <x:c r="AQ6835" s="80"/>
    </x:row>
    <x:row r="6836" spans="1:43">
      <x:c r="A6836" s="114" t="s">
        <x:v>1799</x:v>
      </x:c>
      <x:c r="B6836">
        <x:v>10325</x:v>
      </x:c>
      <x:c r="C6836">
        <x:v>1.53333333333333</x:v>
      </x:c>
      <x:c r="I6836" t="s">
        <x:v>104</x:v>
      </x:c>
      <x:c r="M6836">
        <x:v>99</x:v>
      </x:c>
      <x:c r="O6836" t="s">
        <x:v>101</x:v>
      </x:c>
      <x:c r="AG6836" s="80">
        <x:v>1</x:v>
      </x:c>
      <x:c r="AL6836" s="80"/>
      <x:c r="AM6836" s="80"/>
      <x:c r="AN6836" s="80"/>
      <x:c r="AO6836" s="80"/>
      <x:c r="AP6836" s="80"/>
      <x:c r="AQ6836" s="80"/>
    </x:row>
    <x:row r="6837" spans="1:43">
      <x:c r="A6837" s="114" t="s">
        <x:v>1800</x:v>
      </x:c>
      <x:c r="B6837">
        <x:v>10326</x:v>
      </x:c>
      <x:c r="C6837">
        <x:v>0.366666666666667</x:v>
      </x:c>
      <x:c r="I6837" t="s">
        <x:v>103</x:v>
      </x:c>
      <x:c r="K6837" t="s">
        <x:v>145</x:v>
      </x:c>
      <x:c r="M6837">
        <x:v>1669</x:v>
      </x:c>
      <x:c r="O6837" t="s">
        <x:v>101</x:v>
      </x:c>
      <x:c r="AG6837" s="80">
        <x:v>2</x:v>
      </x:c>
      <x:c r="AL6837" s="80"/>
      <x:c r="AM6837" s="80"/>
      <x:c r="AN6837" s="80"/>
      <x:c r="AO6837" s="80"/>
      <x:c r="AP6837" s="80"/>
      <x:c r="AQ6837" s="80"/>
    </x:row>
    <x:row r="6838" spans="1:43">
      <x:c r="A6838" s="114" t="s">
        <x:v>1801</x:v>
      </x:c>
      <x:c r="B6838">
        <x:v>10326</x:v>
      </x:c>
      <x:c r="C6838">
        <x:v>0.766666666666667</x:v>
      </x:c>
      <x:c r="I6838" t="s">
        <x:v>104</x:v>
      </x:c>
      <x:c r="K6838" t="s">
        <x:v>105</x:v>
      </x:c>
      <x:c r="M6838">
        <x:v>1669</x:v>
      </x:c>
      <x:c r="O6838" t="s">
        <x:v>101</x:v>
      </x:c>
      <x:c r="AG6838" s="80">
        <x:v>2</x:v>
      </x:c>
      <x:c r="AL6838" s="80"/>
      <x:c r="AM6838" s="80"/>
      <x:c r="AN6838" s="80"/>
      <x:c r="AO6838" s="80"/>
      <x:c r="AP6838" s="80"/>
      <x:c r="AQ6838" s="80"/>
    </x:row>
    <x:row r="6839" spans="1:43">
      <x:c r="A6839" s="114" t="s">
        <x:v>1802</x:v>
      </x:c>
      <x:c r="B6839">
        <x:v>10326</x:v>
      </x:c>
      <x:c r="C6839">
        <x:v>1.26666666666667</x:v>
      </x:c>
      <x:c r="I6839" t="s">
        <x:v>100</x:v>
      </x:c>
      <x:c r="K6839" t="s">
        <x:v>1803</x:v>
      </x:c>
      <x:c r="M6839">
        <x:v>1669</x:v>
      </x:c>
      <x:c r="O6839" t="s">
        <x:v>101</x:v>
      </x:c>
      <x:c r="AG6839" s="80">
        <x:v>2</x:v>
      </x:c>
      <x:c r="AL6839" s="80"/>
      <x:c r="AM6839" s="80"/>
      <x:c r="AN6839" s="80"/>
      <x:c r="AO6839" s="80"/>
      <x:c r="AP6839" s="80"/>
      <x:c r="AQ6839" s="80"/>
    </x:row>
    <x:row r="6840" spans="1:43">
      <x:c r="A6840" s="114" t="s">
        <x:v>1804</x:v>
      </x:c>
      <x:c r="B6840">
        <x:v>10327</x:v>
      </x:c>
      <x:c r="C6840">
        <x:v>0.166666666666667</x:v>
      </x:c>
      <x:c r="I6840" t="s">
        <x:v>100</x:v>
      </x:c>
      <x:c r="K6840" t="s">
        <x:v>1803</x:v>
      </x:c>
      <x:c r="M6840">
        <x:v>1670</x:v>
      </x:c>
      <x:c r="O6840" t="s">
        <x:v>101</x:v>
      </x:c>
      <x:c r="AG6840" s="80">
        <x:v>2</x:v>
      </x:c>
      <x:c r="AL6840" s="80"/>
      <x:c r="AM6840" s="80"/>
      <x:c r="AN6840" s="80"/>
      <x:c r="AO6840" s="80"/>
      <x:c r="AP6840" s="80"/>
      <x:c r="AQ6840" s="80"/>
    </x:row>
    <x:row r="6841" spans="1:43">
      <x:c r="A6841" s="114" t="s">
        <x:v>1805</x:v>
      </x:c>
      <x:c r="B6841">
        <x:v>10327</x:v>
      </x:c>
      <x:c r="C6841">
        <x:v>0.266666666666667</x:v>
      </x:c>
      <x:c r="I6841" t="s">
        <x:v>102</x:v>
      </x:c>
      <x:c r="K6841" t="s">
        <x:v>308</x:v>
      </x:c>
      <x:c r="M6841">
        <x:v>1670</x:v>
      </x:c>
      <x:c r="O6841" t="s">
        <x:v>101</x:v>
      </x:c>
      <x:c r="AG6841" s="80">
        <x:v>2</x:v>
      </x:c>
      <x:c r="AL6841" s="80"/>
      <x:c r="AM6841" s="80"/>
      <x:c r="AN6841" s="80"/>
      <x:c r="AO6841" s="80"/>
      <x:c r="AP6841" s="80"/>
      <x:c r="AQ6841" s="80"/>
    </x:row>
    <x:row r="6842" spans="1:43">
      <x:c r="A6842" s="114" t="s">
        <x:v>1806</x:v>
      </x:c>
      <x:c r="B6842">
        <x:v>10327</x:v>
      </x:c>
      <x:c r="C6842">
        <x:v>0.366666666666667</x:v>
      </x:c>
      <x:c r="I6842" t="s">
        <x:v>103</x:v>
      </x:c>
      <x:c r="K6842" t="s">
        <x:v>308</x:v>
      </x:c>
      <x:c r="M6842">
        <x:v>1670</x:v>
      </x:c>
      <x:c r="O6842" t="s">
        <x:v>101</x:v>
      </x:c>
      <x:c r="AG6842" s="80">
        <x:v>2</x:v>
      </x:c>
      <x:c r="AL6842" s="80"/>
      <x:c r="AM6842" s="80"/>
      <x:c r="AN6842" s="80"/>
      <x:c r="AO6842" s="80"/>
      <x:c r="AP6842" s="80"/>
      <x:c r="AQ6842" s="80"/>
    </x:row>
    <x:row r="6843" spans="1:43">
      <x:c r="A6843" s="114" t="s">
        <x:v>1807</x:v>
      </x:c>
      <x:c r="B6843">
        <x:v>10328</x:v>
      </x:c>
      <x:c r="C6843">
        <x:v>7.43333333333333</x:v>
      </x:c>
      <x:c r="AL6843" s="80"/>
      <x:c r="AM6843" s="80"/>
      <x:c r="AN6843" s="80"/>
      <x:c r="AO6843" s="80"/>
      <x:c r="AP6843" s="80"/>
      <x:c r="AQ6843" s="80"/>
    </x:row>
    <x:row r="6844" spans="1:43">
      <x:c r="A6844" s="114" t="s">
        <x:v>1808</x:v>
      </x:c>
      <x:c r="B6844">
        <x:v>10329</x:v>
      </x:c>
      <x:c r="C6844">
        <x:v>2.9</x:v>
      </x:c>
      <x:c r="I6844" t="s">
        <x:v>100</x:v>
      </x:c>
      <x:c r="K6844" t="s">
        <x:v>105</x:v>
      </x:c>
      <x:c r="M6844">
        <x:v>1672</x:v>
      </x:c>
      <x:c r="O6844" t="s">
        <x:v>101</x:v>
      </x:c>
      <x:c r="AG6844" s="80">
        <x:v>2</x:v>
      </x:c>
      <x:c r="AL6844" s="80"/>
      <x:c r="AM6844" s="80"/>
      <x:c r="AN6844" s="80"/>
      <x:c r="AO6844" s="80"/>
      <x:c r="AP6844" s="80"/>
      <x:c r="AQ6844" s="80"/>
    </x:row>
    <x:row r="6845" spans="1:43">
      <x:c r="A6845" s="114" t="s">
        <x:v>1809</x:v>
      </x:c>
      <x:c r="B6845">
        <x:v>10329</x:v>
      </x:c>
      <x:c r="C6845">
        <x:v>3.4</x:v>
      </x:c>
      <x:c r="I6845" t="s">
        <x:v>103</x:v>
      </x:c>
      <x:c r="K6845" t="s">
        <x:v>105</x:v>
      </x:c>
      <x:c r="M6845">
        <x:v>1672</x:v>
      </x:c>
      <x:c r="O6845" t="s">
        <x:v>101</x:v>
      </x:c>
      <x:c r="AG6845" s="80">
        <x:v>2</x:v>
      </x:c>
      <x:c r="AL6845" s="80"/>
      <x:c r="AM6845" s="80"/>
      <x:c r="AN6845" s="80"/>
      <x:c r="AO6845" s="80"/>
      <x:c r="AP6845" s="80"/>
      <x:c r="AQ6845" s="80"/>
    </x:row>
    <x:row r="6846" spans="1:43">
      <x:c r="A6846" s="114" t="s">
        <x:v>1810</x:v>
      </x:c>
      <x:c r="B6846">
        <x:v>10329</x:v>
      </x:c>
      <x:c r="C6846">
        <x:v>3.9</x:v>
      </x:c>
      <x:c r="I6846" t="s">
        <x:v>102</x:v>
      </x:c>
      <x:c r="K6846" t="s">
        <x:v>145</x:v>
      </x:c>
      <x:c r="M6846">
        <x:v>1672</x:v>
      </x:c>
      <x:c r="O6846" t="s">
        <x:v>101</x:v>
      </x:c>
      <x:c r="AG6846" s="80">
        <x:v>2</x:v>
      </x:c>
      <x:c r="AL6846" s="80"/>
      <x:c r="AM6846" s="80"/>
      <x:c r="AN6846" s="80"/>
      <x:c r="AO6846" s="80"/>
      <x:c r="AP6846" s="80"/>
      <x:c r="AQ6846" s="80"/>
    </x:row>
    <x:row r="6847" spans="1:43">
      <x:c r="A6847" s="114" t="s">
        <x:v>1811</x:v>
      </x:c>
      <x:c r="B6847">
        <x:v>10329</x:v>
      </x:c>
      <x:c r="C6847">
        <x:v>4.4</x:v>
      </x:c>
      <x:c r="I6847" t="s">
        <x:v>104</x:v>
      </x:c>
      <x:c r="K6847" t="s">
        <x:v>145</x:v>
      </x:c>
      <x:c r="M6847">
        <x:v>1672</x:v>
      </x:c>
      <x:c r="O6847" t="s">
        <x:v>101</x:v>
      </x:c>
      <x:c r="AG6847" s="80">
        <x:v>2</x:v>
      </x:c>
      <x:c r="AL6847" s="80"/>
      <x:c r="AM6847" s="80"/>
      <x:c r="AN6847" s="80"/>
      <x:c r="AO6847" s="80"/>
      <x:c r="AP6847" s="80"/>
      <x:c r="AQ6847" s="80"/>
    </x:row>
    <x:row r="6848" spans="1:43">
      <x:c r="A6848" s="114" t="s">
        <x:v>1812</x:v>
      </x:c>
      <x:c r="B6848">
        <x:v>10329</x:v>
      </x:c>
      <x:c r="C6848">
        <x:v>4.9</x:v>
      </x:c>
      <x:c r="I6848" t="s">
        <x:v>100</x:v>
      </x:c>
      <x:c r="K6848" t="s">
        <x:v>105</x:v>
      </x:c>
      <x:c r="M6848">
        <x:v>1672</x:v>
      </x:c>
      <x:c r="O6848" t="s">
        <x:v>101</x:v>
      </x:c>
      <x:c r="AG6848" s="80">
        <x:v>2</x:v>
      </x:c>
      <x:c r="AL6848" s="80"/>
      <x:c r="AM6848" s="80"/>
      <x:c r="AN6848" s="80"/>
      <x:c r="AO6848" s="80"/>
      <x:c r="AP6848" s="80"/>
      <x:c r="AQ6848" s="80"/>
    </x:row>
    <x:row r="6849" spans="1:43">
      <x:c r="A6849" s="114" t="s">
        <x:v>1813</x:v>
      </x:c>
      <x:c r="B6849">
        <x:v>10330</x:v>
      </x:c>
      <x:c r="C6849">
        <x:v>2.1</x:v>
      </x:c>
      <x:c r="I6849" t="s">
        <x:v>103</x:v>
      </x:c>
      <x:c r="K6849" t="s">
        <x:v>1814</x:v>
      </x:c>
      <x:c r="M6849">
        <x:v>1670</x:v>
      </x:c>
      <x:c r="O6849" t="s">
        <x:v>101</x:v>
      </x:c>
      <x:c r="AG6849" s="80">
        <x:v>2</x:v>
      </x:c>
      <x:c r="AL6849" s="80"/>
      <x:c r="AM6849" s="80"/>
      <x:c r="AN6849" s="80"/>
      <x:c r="AO6849" s="80"/>
      <x:c r="AP6849" s="80"/>
      <x:c r="AQ6849" s="80"/>
    </x:row>
    <x:row r="6850" spans="1:43">
      <x:c r="A6850" s="114" t="s">
        <x:v>1815</x:v>
      </x:c>
      <x:c r="B6850">
        <x:v>10330</x:v>
      </x:c>
      <x:c r="C6850">
        <x:v>2.35</x:v>
      </x:c>
      <x:c r="I6850" t="s">
        <x:v>104</x:v>
      </x:c>
      <x:c r="M6850">
        <x:v>1670</x:v>
      </x:c>
      <x:c r="O6850" t="s">
        <x:v>101</x:v>
      </x:c>
      <x:c r="AG6850" s="80">
        <x:v>2</x:v>
      </x:c>
      <x:c r="AL6850" s="80"/>
      <x:c r="AM6850" s="80"/>
      <x:c r="AN6850" s="80"/>
      <x:c r="AO6850" s="80"/>
      <x:c r="AP6850" s="80"/>
      <x:c r="AQ6850" s="80"/>
    </x:row>
    <x:row r="6851" spans="1:43">
      <x:c r="A6851" s="114" t="s">
        <x:v>1816</x:v>
      </x:c>
      <x:c r="B6851">
        <x:v>10331</x:v>
      </x:c>
      <x:c r="C6851">
        <x:v>1.5</x:v>
      </x:c>
      <x:c r="I6851" t="s">
        <x:v>100</x:v>
      </x:c>
      <x:c r="K6851" t="s">
        <x:v>451</x:v>
      </x:c>
      <x:c r="M6851">
        <x:v>1670</x:v>
      </x:c>
      <x:c r="O6851" t="s">
        <x:v>101</x:v>
      </x:c>
      <x:c r="AL6851" s="80"/>
      <x:c r="AM6851" s="80"/>
      <x:c r="AN6851" s="80"/>
      <x:c r="AO6851" s="80"/>
      <x:c r="AP6851" s="80"/>
      <x:c r="AQ6851" s="80"/>
    </x:row>
    <x:row r="6852" spans="1:43">
      <x:c r="A6852" s="114" t="s">
        <x:v>1817</x:v>
      </x:c>
      <x:c r="B6852">
        <x:v>10331</x:v>
      </x:c>
      <x:c r="C6852">
        <x:v>1.93333333333333</x:v>
      </x:c>
      <x:c r="I6852" t="s">
        <x:v>102</x:v>
      </x:c>
      <x:c r="K6852" t="s">
        <x:v>238</x:v>
      </x:c>
      <x:c r="M6852">
        <x:v>1670</x:v>
      </x:c>
      <x:c r="O6852" t="s">
        <x:v>101</x:v>
      </x:c>
      <x:c r="AL6852" s="80"/>
      <x:c r="AM6852" s="80"/>
      <x:c r="AN6852" s="80"/>
      <x:c r="AO6852" s="80"/>
      <x:c r="AP6852" s="80"/>
      <x:c r="AQ6852" s="80"/>
    </x:row>
    <x:row r="6853" spans="1:43">
      <x:c r="A6853" s="114" t="s">
        <x:v>1818</x:v>
      </x:c>
      <x:c r="B6853">
        <x:v>10331</x:v>
      </x:c>
      <x:c r="C6853">
        <x:v>2.13333333333333</x:v>
      </x:c>
      <x:c r="I6853" t="s">
        <x:v>103</x:v>
      </x:c>
      <x:c r="K6853" t="s">
        <x:v>238</x:v>
      </x:c>
      <x:c r="M6853">
        <x:v>1670</x:v>
      </x:c>
      <x:c r="O6853" t="s">
        <x:v>101</x:v>
      </x:c>
      <x:c r="AL6853" s="80"/>
      <x:c r="AM6853" s="80"/>
      <x:c r="AN6853" s="80"/>
      <x:c r="AO6853" s="80"/>
      <x:c r="AP6853" s="80"/>
      <x:c r="AQ6853" s="80"/>
    </x:row>
    <x:row r="6854" spans="1:43">
      <x:c r="A6854" s="114" t="s">
        <x:v>1819</x:v>
      </x:c>
      <x:c r="B6854">
        <x:v>10331</x:v>
      </x:c>
      <x:c r="C6854">
        <x:v>2.26666666666667</x:v>
      </x:c>
      <x:c r="K6854" t="s">
        <x:v>203</x:v>
      </x:c>
      <x:c r="M6854">
        <x:v>1670</x:v>
      </x:c>
      <x:c r="O6854" t="s">
        <x:v>101</x:v>
      </x:c>
      <x:c r="AL6854" s="80"/>
      <x:c r="AM6854" s="80"/>
      <x:c r="AN6854" s="80"/>
      <x:c r="AO6854" s="80"/>
      <x:c r="AP6854" s="80"/>
      <x:c r="AQ6854" s="80"/>
    </x:row>
    <x:row r="6855" spans="1:43">
      <x:c r="A6855" s="114" t="s">
        <x:v>1820</x:v>
      </x:c>
      <x:c r="B6855">
        <x:v>10331</x:v>
      </x:c>
      <x:c r="C6855">
        <x:v>2.43333333333333</x:v>
      </x:c>
      <x:c r="I6855" t="s">
        <x:v>104</x:v>
      </x:c>
      <x:c r="K6855" t="s">
        <x:v>238</x:v>
      </x:c>
      <x:c r="M6855">
        <x:v>1670</x:v>
      </x:c>
      <x:c r="O6855" t="s">
        <x:v>101</x:v>
      </x:c>
      <x:c r="AL6855" s="80"/>
      <x:c r="AM6855" s="80"/>
      <x:c r="AN6855" s="80"/>
      <x:c r="AO6855" s="80"/>
      <x:c r="AP6855" s="80"/>
      <x:c r="AQ6855" s="80"/>
    </x:row>
    <x:row r="6856" spans="1:43">
      <x:c r="A6856" s="114" t="s">
        <x:v>1821</x:v>
      </x:c>
      <x:c r="B6856">
        <x:v>10331</x:v>
      </x:c>
      <x:c r="C6856">
        <x:v>2.56666666666667</x:v>
      </x:c>
      <x:c r="K6856" t="s">
        <x:v>203</x:v>
      </x:c>
      <x:c r="M6856">
        <x:v>1670</x:v>
      </x:c>
      <x:c r="O6856" t="s">
        <x:v>101</x:v>
      </x:c>
      <x:c r="AL6856" s="80"/>
      <x:c r="AM6856" s="80"/>
      <x:c r="AN6856" s="80"/>
      <x:c r="AO6856" s="80"/>
      <x:c r="AP6856" s="80"/>
      <x:c r="AQ6856" s="80"/>
    </x:row>
    <x:row r="6857" spans="1:43">
      <x:c r="A6857" s="114" t="s">
        <x:v>1822</x:v>
      </x:c>
      <x:c r="B6857">
        <x:v>10331</x:v>
      </x:c>
      <x:c r="C6857">
        <x:v>2.73333333333333</x:v>
      </x:c>
      <x:c r="I6857" t="s">
        <x:v>100</x:v>
      </x:c>
      <x:c r="K6857" t="s">
        <x:v>203</x:v>
      </x:c>
      <x:c r="M6857">
        <x:v>1670</x:v>
      </x:c>
      <x:c r="O6857" t="s">
        <x:v>101</x:v>
      </x:c>
      <x:c r="AL6857" s="80"/>
      <x:c r="AM6857" s="80"/>
      <x:c r="AN6857" s="80"/>
      <x:c r="AO6857" s="80"/>
      <x:c r="AP6857" s="80"/>
      <x:c r="AQ6857" s="80"/>
    </x:row>
    <x:row r="6858" spans="1:43">
      <x:c r="A6858" s="114" t="s">
        <x:v>1823</x:v>
      </x:c>
      <x:c r="B6858">
        <x:v>10331</x:v>
      </x:c>
      <x:c r="C6858">
        <x:v>2.9</x:v>
      </x:c>
      <x:c r="I6858" t="s">
        <x:v>110</x:v>
      </x:c>
      <x:c r="J6858">
        <x:v>0.3</x:v>
      </x:c>
      <x:c r="K6858" t="s">
        <x:v>1814</x:v>
      </x:c>
      <x:c r="M6858">
        <x:v>1670</x:v>
      </x:c>
      <x:c r="O6858" t="s">
        <x:v>101</x:v>
      </x:c>
      <x:c r="AL6858" s="80"/>
      <x:c r="AM6858" s="80"/>
      <x:c r="AN6858" s="80"/>
      <x:c r="AO6858" s="80"/>
      <x:c r="AP6858" s="80"/>
      <x:c r="AQ6858" s="80"/>
    </x:row>
    <x:row r="6859" spans="1:43">
      <x:c r="A6859" s="114" t="s">
        <x:v>1824</x:v>
      </x:c>
      <x:c r="B6859">
        <x:v>10332</x:v>
      </x:c>
      <x:c r="C6859">
        <x:v>5.5</x:v>
      </x:c>
      <x:c r="I6859" t="s">
        <x:v>100</x:v>
      </x:c>
      <x:c r="AL6859" s="80"/>
      <x:c r="AM6859" s="80"/>
      <x:c r="AN6859" s="80"/>
      <x:c r="AO6859" s="80"/>
      <x:c r="AP6859" s="80"/>
      <x:c r="AQ6859" s="80"/>
    </x:row>
    <x:row r="6860" spans="1:43">
      <x:c r="A6860" s="114" t="s">
        <x:v>1825</x:v>
      </x:c>
      <x:c r="B6860">
        <x:v>10332</x:v>
      </x:c>
      <x:c r="C6860">
        <x:v>5.8</x:v>
      </x:c>
      <x:c r="I6860" t="s">
        <x:v>102</x:v>
      </x:c>
      <x:c r="AL6860" s="80"/>
      <x:c r="AM6860" s="80"/>
      <x:c r="AN6860" s="80"/>
      <x:c r="AO6860" s="80"/>
      <x:c r="AP6860" s="80"/>
      <x:c r="AQ6860" s="80"/>
    </x:row>
    <x:row r="6861" spans="1:43">
      <x:c r="A6861" s="114" t="s">
        <x:v>1826</x:v>
      </x:c>
      <x:c r="B6861">
        <x:v>10332</x:v>
      </x:c>
      <x:c r="C6861">
        <x:v>6.1</x:v>
      </x:c>
      <x:c r="I6861" t="s">
        <x:v>103</x:v>
      </x:c>
      <x:c r="AL6861" s="80"/>
      <x:c r="AM6861" s="80"/>
      <x:c r="AN6861" s="80"/>
      <x:c r="AO6861" s="80"/>
      <x:c r="AP6861" s="80"/>
      <x:c r="AQ6861" s="80"/>
    </x:row>
    <x:row r="6862" spans="1:43">
      <x:c r="A6862" s="114" t="s">
        <x:v>1827</x:v>
      </x:c>
      <x:c r="B6862">
        <x:v>10332</x:v>
      </x:c>
      <x:c r="C6862">
        <x:v>6.4</x:v>
      </x:c>
      <x:c r="I6862" t="s">
        <x:v>104</x:v>
      </x:c>
      <x:c r="AL6862" s="80"/>
      <x:c r="AM6862" s="80"/>
      <x:c r="AN6862" s="80"/>
      <x:c r="AO6862" s="80"/>
      <x:c r="AP6862" s="80"/>
      <x:c r="AQ6862" s="80"/>
    </x:row>
    <x:row r="6863" spans="1:43">
      <x:c r="A6863" s="114" t="s">
        <x:v>1828</x:v>
      </x:c>
      <x:c r="B6863">
        <x:v>10332</x:v>
      </x:c>
      <x:c r="C6863">
        <x:v>6.7</x:v>
      </x:c>
      <x:c r="I6863" t="s">
        <x:v>112</x:v>
      </x:c>
      <x:c r="J6863">
        <x:v>0.3</x:v>
      </x:c>
      <x:c r="AL6863" s="80"/>
      <x:c r="AM6863" s="80"/>
      <x:c r="AN6863" s="80"/>
      <x:c r="AO6863" s="80"/>
      <x:c r="AP6863" s="80"/>
      <x:c r="AQ6863" s="80"/>
    </x:row>
    <x:row r="6864" spans="1:43">
      <x:c r="A6864" s="114" t="s">
        <x:v>1829</x:v>
      </x:c>
      <x:c r="B6864">
        <x:v>10333</x:v>
      </x:c>
      <x:c r="C6864">
        <x:v>1</x:v>
      </x:c>
      <x:c r="I6864" t="s">
        <x:v>102</x:v>
      </x:c>
      <x:c r="K6864" t="s">
        <x:v>234</x:v>
      </x:c>
      <x:c r="M6864">
        <x:v>970</x:v>
      </x:c>
      <x:c r="O6864" t="s">
        <x:v>101</x:v>
      </x:c>
      <x:c r="AG6864" s="80">
        <x:v>2</x:v>
      </x:c>
      <x:c r="AH6864" t="s">
        <x:v>388</x:v>
      </x:c>
      <x:c r="AL6864" s="80"/>
      <x:c r="AM6864" s="80"/>
      <x:c r="AN6864" s="80"/>
      <x:c r="AO6864" s="80"/>
      <x:c r="AP6864" s="80"/>
      <x:c r="AQ6864" s="80"/>
    </x:row>
    <x:row r="6865" spans="1:43">
      <x:c r="A6865" s="114" t="s">
        <x:v>1830</x:v>
      </x:c>
      <x:c r="B6865">
        <x:v>10334</x:v>
      </x:c>
      <x:c r="C6865">
        <x:v>2.33333333333333</x:v>
      </x:c>
      <x:c r="I6865" t="s">
        <x:v>110</x:v>
      </x:c>
      <x:c r="J6865">
        <x:v>0.6</x:v>
      </x:c>
      <x:c r="K6865" t="s">
        <x:v>234</x:v>
      </x:c>
      <x:c r="M6865">
        <x:v>970</x:v>
      </x:c>
      <x:c r="O6865" t="s">
        <x:v>101</x:v>
      </x:c>
      <x:c r="AG6865" s="80">
        <x:v>1</x:v>
      </x:c>
      <x:c r="AH6865" t="s">
        <x:v>429</x:v>
      </x:c>
      <x:c r="AL6865" s="80"/>
      <x:c r="AM6865" s="80"/>
      <x:c r="AN6865" s="80"/>
      <x:c r="AO6865" s="80"/>
      <x:c r="AP6865" s="80"/>
      <x:c r="AQ6865" s="80"/>
    </x:row>
    <x:row r="6866" spans="1:43">
      <x:c r="A6866" s="114" t="s">
        <x:v>1831</x:v>
      </x:c>
      <x:c r="B6866">
        <x:v>10335</x:v>
      </x:c>
      <x:c r="C6866">
        <x:v>1.23333333333333</x:v>
      </x:c>
      <x:c r="I6866" t="s">
        <x:v>110</x:v>
      </x:c>
      <x:c r="J6866">
        <x:v>0.6</x:v>
      </x:c>
      <x:c r="K6866" t="s">
        <x:v>234</x:v>
      </x:c>
      <x:c r="M6866">
        <x:v>970</x:v>
      </x:c>
      <x:c r="O6866" t="s">
        <x:v>101</x:v>
      </x:c>
      <x:c r="AG6866" s="80">
        <x:v>1</x:v>
      </x:c>
      <x:c r="AH6866" t="s">
        <x:v>601</x:v>
      </x:c>
      <x:c r="AL6866" s="80"/>
      <x:c r="AM6866" s="80"/>
      <x:c r="AN6866" s="80"/>
      <x:c r="AO6866" s="80"/>
      <x:c r="AP6866" s="80"/>
      <x:c r="AQ6866" s="80"/>
    </x:row>
    <x:row r="6867" spans="1:43">
      <x:c r="A6867" s="114" t="s">
        <x:v>1832</x:v>
      </x:c>
      <x:c r="B6867">
        <x:v>10336</x:v>
      </x:c>
      <x:c r="C6867">
        <x:v>3.06666666666667</x:v>
      </x:c>
      <x:c r="I6867" t="s">
        <x:v>100</x:v>
      </x:c>
      <x:c r="M6867">
        <x:v>970</x:v>
      </x:c>
      <x:c r="O6867" t="s">
        <x:v>101</x:v>
      </x:c>
      <x:c r="AG6867" s="80">
        <x:v>1</x:v>
      </x:c>
      <x:c r="AL6867" s="80"/>
      <x:c r="AM6867" s="80"/>
      <x:c r="AN6867" s="80"/>
      <x:c r="AO6867" s="80"/>
      <x:c r="AP6867" s="80"/>
      <x:c r="AQ6867" s="80"/>
    </x:row>
    <x:row r="6868" spans="1:43" ht="13" customHeight="1">
      <x:c r="A6868" s="114" t="s">
        <x:v>1833</x:v>
      </x:c>
      <x:c r="B6868">
        <x:v>10337</x:v>
      </x:c>
      <x:c r="C6868">
        <x:v>1.06666666666667</x:v>
      </x:c>
      <x:c r="E6868">
        <x:v>1</x:v>
      </x:c>
      <x:c r="M6868">
        <x:v>1560</x:v>
      </x:c>
      <x:c r="O6868" t="s">
        <x:v>116</x:v>
      </x:c>
      <x:c r="AG6868" s="80">
        <x:v>2</x:v>
      </x:c>
      <x:c r="AL6868" s="80"/>
      <x:c r="AM6868" s="80"/>
      <x:c r="AN6868" s="80"/>
      <x:c r="AO6868" s="80"/>
      <x:c r="AP6868" s="80"/>
      <x:c r="AQ6868" s="80"/>
    </x:row>
    <x:row r="6869" spans="1:43">
      <x:c r="A6869" s="114" t="s">
        <x:v>1834</x:v>
      </x:c>
      <x:c r="B6869">
        <x:v>10337</x:v>
      </x:c>
      <x:c r="C6869">
        <x:v>1.16666666666667</x:v>
      </x:c>
      <x:c r="D6869">
        <x:v>1</x:v>
      </x:c>
      <x:c r="AG6869" s="80">
        <x:v>2</x:v>
      </x:c>
      <x:c r="AL6869" s="80"/>
      <x:c r="AM6869" s="80"/>
      <x:c r="AN6869" s="80"/>
      <x:c r="AO6869" s="80"/>
      <x:c r="AP6869" s="80"/>
      <x:c r="AQ6869" s="80"/>
    </x:row>
    <x:row r="6870" spans="1:43">
      <x:c r="A6870" s="114" t="s">
        <x:v>1835</x:v>
      </x:c>
      <x:c r="B6870">
        <x:v>10337</x:v>
      </x:c>
      <x:c r="C6870">
        <x:v>1.23333333333333</x:v>
      </x:c>
      <x:c r="D6870">
        <x:v>1</x:v>
      </x:c>
      <x:c r="AG6870" s="80">
        <x:v>2</x:v>
      </x:c>
      <x:c r="AL6870" s="80"/>
      <x:c r="AM6870" s="80"/>
      <x:c r="AN6870" s="80"/>
      <x:c r="AO6870" s="80"/>
      <x:c r="AP6870" s="80"/>
      <x:c r="AQ6870" s="80"/>
    </x:row>
    <x:row r="6871" spans="1:43">
      <x:c r="A6871" s="114" t="s">
        <x:v>1836</x:v>
      </x:c>
      <x:c r="B6871">
        <x:v>10338</x:v>
      </x:c>
      <x:c r="C6871">
        <x:v>0.7</x:v>
      </x:c>
      <x:c r="I6871" t="s">
        <x:v>100</x:v>
      </x:c>
      <x:c r="K6871" t="s">
        <x:v>1132</x:v>
      </x:c>
      <x:c r="M6871">
        <x:v>1572</x:v>
      </x:c>
      <x:c r="O6871" t="s">
        <x:v>101</x:v>
      </x:c>
      <x:c r="U6871">
        <x:v>518</x:v>
      </x:c>
      <x:c r="V6871">
        <x:v>0.2</x:v>
      </x:c>
      <x:c r="W6871" t="s">
        <x:v>1837</x:v>
      </x:c>
      <x:c r="X6871">
        <x:v>1</x:v>
      </x:c>
      <x:c r="Y6871">
        <x:v>0</x:v>
      </x:c>
      <x:c r="Z6871" t="s">
        <x:v>115</x:v>
      </x:c>
      <x:c r="AB6871">
        <x:v>0.18</x:v>
      </x:c>
      <x:c r="AD6871" t="s">
        <x:v>127</x:v>
      </x:c>
      <x:c r="AG6871" s="80">
        <x:v>2</x:v>
      </x:c>
      <x:c r="AL6871" s="80"/>
      <x:c r="AM6871" s="80"/>
      <x:c r="AN6871" s="80"/>
      <x:c r="AO6871" s="80"/>
      <x:c r="AP6871" s="80"/>
      <x:c r="AQ6871" s="80"/>
    </x:row>
    <x:row r="6872" spans="1:43">
      <x:c r="A6872" s="114" t="s">
        <x:v>1838</x:v>
      </x:c>
      <x:c r="B6872">
        <x:v>10338</x:v>
      </x:c>
      <x:c r="C6872">
        <x:v>1.16666666666667</x:v>
      </x:c>
      <x:c r="I6872" t="s">
        <x:v>102</x:v>
      </x:c>
      <x:c r="K6872" t="s">
        <x:v>1132</x:v>
      </x:c>
      <x:c r="M6872">
        <x:v>1572</x:v>
      </x:c>
      <x:c r="O6872" t="s">
        <x:v>101</x:v>
      </x:c>
      <x:c r="U6872">
        <x:v>518</x:v>
      </x:c>
      <x:c r="V6872">
        <x:v>0.2</x:v>
      </x:c>
      <x:c r="W6872" t="s">
        <x:v>1837</x:v>
      </x:c>
      <x:c r="X6872">
        <x:v>1</x:v>
      </x:c>
      <x:c r="Y6872">
        <x:v>0</x:v>
      </x:c>
      <x:c r="Z6872" t="s">
        <x:v>115</x:v>
      </x:c>
      <x:c r="AB6872">
        <x:v>0.18</x:v>
      </x:c>
      <x:c r="AD6872" t="s">
        <x:v>127</x:v>
      </x:c>
      <x:c r="AG6872" s="80">
        <x:v>2</x:v>
      </x:c>
      <x:c r="AL6872" s="80"/>
      <x:c r="AM6872" s="80"/>
      <x:c r="AN6872" s="80"/>
      <x:c r="AO6872" s="80"/>
      <x:c r="AP6872" s="80"/>
      <x:c r="AQ6872" s="80"/>
    </x:row>
    <x:row r="6873" spans="1:43">
      <x:c r="A6873" s="114" t="s">
        <x:v>1839</x:v>
      </x:c>
      <x:c r="B6873">
        <x:v>10339</x:v>
      </x:c>
      <x:c r="C6873">
        <x:v>0.566666666666667</x:v>
      </x:c>
      <x:c r="I6873" t="s">
        <x:v>104</x:v>
      </x:c>
      <x:c r="K6873" t="s">
        <x:v>171</x:v>
      </x:c>
      <x:c r="M6873">
        <x:v>1654</x:v>
      </x:c>
      <x:c r="O6873" t="s">
        <x:v>101</x:v>
      </x:c>
      <x:c r="AG6873" s="80">
        <x:v>2</x:v>
      </x:c>
      <x:c r="AL6873" s="80"/>
      <x:c r="AM6873" s="80"/>
      <x:c r="AN6873" s="80"/>
      <x:c r="AO6873" s="80"/>
      <x:c r="AP6873" s="80"/>
      <x:c r="AQ6873" s="80"/>
    </x:row>
    <x:row r="6874" spans="1:43">
      <x:c r="A6874" s="114" t="s">
        <x:v>1840</x:v>
      </x:c>
      <x:c r="B6874">
        <x:v>10340</x:v>
      </x:c>
      <x:c r="C6874">
        <x:v>0.966666666666667</x:v>
      </x:c>
      <x:c r="I6874" t="s">
        <x:v>112</x:v>
      </x:c>
      <x:c r="J6874">
        <x:v>0.3</x:v>
      </x:c>
      <x:c r="K6874" t="s">
        <x:v>1841</x:v>
      </x:c>
      <x:c r="M6874">
        <x:v>1654</x:v>
      </x:c>
      <x:c r="O6874" t="s">
        <x:v>101</x:v>
      </x:c>
      <x:c r="AL6874" s="80"/>
      <x:c r="AM6874" s="80"/>
      <x:c r="AN6874" s="80"/>
      <x:c r="AO6874" s="80"/>
      <x:c r="AP6874" s="80"/>
      <x:c r="AQ6874" s="80"/>
    </x:row>
    <x:row r="6875" spans="1:43">
      <x:c r="A6875" s="114" t="s">
        <x:v>1842</x:v>
      </x:c>
      <x:c r="B6875">
        <x:v>10341</x:v>
      </x:c>
      <x:c r="C6875">
        <x:v>0.2</x:v>
      </x:c>
      <x:c r="D6875">
        <x:v>1</x:v>
      </x:c>
      <x:c r="K6875" t="s">
        <x:v>171</x:v>
      </x:c>
      <x:c r="AG6875" s="80">
        <x:v>2</x:v>
      </x:c>
      <x:c r="AL6875" s="80"/>
      <x:c r="AM6875" s="80"/>
      <x:c r="AN6875" s="80"/>
      <x:c r="AO6875" s="80"/>
      <x:c r="AP6875" s="80"/>
      <x:c r="AQ6875" s="80"/>
    </x:row>
    <x:row r="6876" spans="1:43">
      <x:c r="A6876" s="114" t="s">
        <x:v>1843</x:v>
      </x:c>
      <x:c r="B6876">
        <x:v>10341</x:v>
      </x:c>
      <x:c r="C6876">
        <x:v>0.4</x:v>
      </x:c>
      <x:c r="D6876">
        <x:v>1</x:v>
      </x:c>
      <x:c r="K6876" t="s">
        <x:v>171</x:v>
      </x:c>
      <x:c r="AG6876" s="80">
        <x:v>2</x:v>
      </x:c>
      <x:c r="AL6876" s="80"/>
      <x:c r="AM6876" s="80"/>
      <x:c r="AN6876" s="80"/>
      <x:c r="AO6876" s="80"/>
      <x:c r="AP6876" s="80"/>
      <x:c r="AQ6876" s="80"/>
    </x:row>
    <x:row r="6877" spans="1:43">
      <x:c r="A6877" s="114" t="s">
        <x:v>1844</x:v>
      </x:c>
      <x:c r="B6877">
        <x:v>10341</x:v>
      </x:c>
      <x:c r="C6877">
        <x:v>0.6</x:v>
      </x:c>
      <x:c r="D6877">
        <x:v>1</x:v>
      </x:c>
      <x:c r="K6877" t="s">
        <x:v>171</x:v>
      </x:c>
      <x:c r="AG6877" s="80">
        <x:v>2</x:v>
      </x:c>
      <x:c r="AL6877" s="80"/>
      <x:c r="AM6877" s="80"/>
      <x:c r="AN6877" s="80"/>
      <x:c r="AO6877" s="80"/>
      <x:c r="AP6877" s="80"/>
      <x:c r="AQ6877" s="80"/>
    </x:row>
    <x:row r="6878" spans="1:43">
      <x:c r="A6878" s="114" t="s">
        <x:v>1845</x:v>
      </x:c>
      <x:c r="B6878">
        <x:v>10341</x:v>
      </x:c>
      <x:c r="C6878">
        <x:v>1</x:v>
      </x:c>
      <x:c r="I6878" t="s">
        <x:v>110</x:v>
      </x:c>
      <x:c r="J6878">
        <x:v>0.2</x:v>
      </x:c>
      <x:c r="K6878" t="s">
        <x:v>171</x:v>
      </x:c>
      <x:c r="M6878">
        <x:v>1654</x:v>
      </x:c>
      <x:c r="O6878" t="s">
        <x:v>101</x:v>
      </x:c>
      <x:c r="AG6878" s="80">
        <x:v>2</x:v>
      </x:c>
      <x:c r="AH6878" t="s">
        <x:v>388</x:v>
      </x:c>
      <x:c r="AL6878" s="80"/>
      <x:c r="AM6878" s="80"/>
      <x:c r="AN6878" s="80"/>
      <x:c r="AO6878" s="80"/>
      <x:c r="AP6878" s="80"/>
      <x:c r="AQ6878" s="80"/>
    </x:row>
    <x:row r="6879" spans="1:43">
      <x:c r="A6879" s="114" t="s">
        <x:v>1846</x:v>
      </x:c>
      <x:c r="B6879">
        <x:v>10342</x:v>
      </x:c>
      <x:c r="C6879">
        <x:v>0.566666666666667</x:v>
      </x:c>
      <x:c r="E6879">
        <x:v>1</x:v>
      </x:c>
      <x:c r="K6879" t="s">
        <x:v>171</x:v>
      </x:c>
      <x:c r="AL6879" s="80"/>
      <x:c r="AM6879" s="80"/>
      <x:c r="AN6879" s="80"/>
      <x:c r="AO6879" s="80"/>
      <x:c r="AP6879" s="80"/>
      <x:c r="AQ6879" s="80"/>
    </x:row>
    <x:row r="6880" spans="1:43">
      <x:c r="A6880" s="114" t="s">
        <x:v>1847</x:v>
      </x:c>
      <x:c r="B6880">
        <x:v>10343</x:v>
      </x:c>
      <x:c r="C6880">
        <x:v>0.466666666666667</x:v>
      </x:c>
      <x:c r="I6880" t="s">
        <x:v>102</x:v>
      </x:c>
      <x:c r="K6880" t="s">
        <x:v>171</x:v>
      </x:c>
      <x:c r="M6880">
        <x:v>1654</x:v>
      </x:c>
      <x:c r="O6880" t="s">
        <x:v>101</x:v>
      </x:c>
      <x:c r="AG6880" s="80">
        <x:v>2</x:v>
      </x:c>
      <x:c r="AL6880" s="80"/>
      <x:c r="AM6880" s="80"/>
      <x:c r="AN6880" s="80"/>
      <x:c r="AO6880" s="80"/>
      <x:c r="AP6880" s="80"/>
      <x:c r="AQ6880" s="80"/>
    </x:row>
    <x:row r="6881" spans="1:43">
      <x:c r="A6881" s="114" t="s">
        <x:v>1848</x:v>
      </x:c>
      <x:c r="B6881">
        <x:v>10343</x:v>
      </x:c>
      <x:c r="C6881">
        <x:v>1.03333333333333</x:v>
      </x:c>
      <x:c r="I6881" t="s">
        <x:v>100</x:v>
      </x:c>
      <x:c r="K6881" t="s">
        <x:v>171</x:v>
      </x:c>
      <x:c r="M6881">
        <x:v>1654</x:v>
      </x:c>
      <x:c r="O6881" t="s">
        <x:v>101</x:v>
      </x:c>
      <x:c r="AG6881" s="80">
        <x:v>2</x:v>
      </x:c>
      <x:c r="AL6881" s="80"/>
      <x:c r="AM6881" s="80"/>
      <x:c r="AN6881" s="80"/>
      <x:c r="AO6881" s="80"/>
      <x:c r="AP6881" s="80"/>
      <x:c r="AQ6881" s="80"/>
    </x:row>
    <x:row r="6882" spans="1:43">
      <x:c r="A6882" s="114" t="s">
        <x:v>1849</x:v>
      </x:c>
      <x:c r="B6882">
        <x:v>10343</x:v>
      </x:c>
      <x:c r="C6882">
        <x:v>1.33333333333333</x:v>
      </x:c>
      <x:c r="I6882" t="s">
        <x:v>103</x:v>
      </x:c>
      <x:c r="K6882" t="s">
        <x:v>171</x:v>
      </x:c>
      <x:c r="M6882">
        <x:v>1654</x:v>
      </x:c>
      <x:c r="O6882" t="s">
        <x:v>101</x:v>
      </x:c>
      <x:c r="AG6882" s="80">
        <x:v>2</x:v>
      </x:c>
      <x:c r="AL6882" s="80"/>
      <x:c r="AM6882" s="80"/>
      <x:c r="AN6882" s="80"/>
      <x:c r="AO6882" s="80"/>
      <x:c r="AP6882" s="80"/>
      <x:c r="AQ6882" s="80"/>
    </x:row>
    <x:row r="6883" spans="1:43">
      <x:c r="A6883" s="114" t="s">
        <x:v>1850</x:v>
      </x:c>
      <x:c r="B6883">
        <x:v>10343</x:v>
      </x:c>
      <x:c r="C6883">
        <x:v>1.6</x:v>
      </x:c>
      <x:c r="I6883" t="s">
        <x:v>104</x:v>
      </x:c>
      <x:c r="K6883" t="s">
        <x:v>171</x:v>
      </x:c>
      <x:c r="M6883">
        <x:v>1654</x:v>
      </x:c>
      <x:c r="O6883" t="s">
        <x:v>101</x:v>
      </x:c>
      <x:c r="AG6883" s="80">
        <x:v>2</x:v>
      </x:c>
      <x:c r="AL6883" s="80"/>
      <x:c r="AM6883" s="80"/>
      <x:c r="AN6883" s="80"/>
      <x:c r="AO6883" s="80"/>
      <x:c r="AP6883" s="80"/>
      <x:c r="AQ6883" s="80"/>
    </x:row>
    <x:row r="6884" spans="1:43">
      <x:c r="A6884" s="114" t="s">
        <x:v>1851</x:v>
      </x:c>
      <x:c r="B6884">
        <x:v>10343</x:v>
      </x:c>
      <x:c r="C6884">
        <x:v>1.93333333333333</x:v>
      </x:c>
      <x:c r="I6884" t="s">
        <x:v>100</x:v>
      </x:c>
      <x:c r="K6884" t="s">
        <x:v>171</x:v>
      </x:c>
      <x:c r="M6884">
        <x:v>1654</x:v>
      </x:c>
      <x:c r="O6884" t="s">
        <x:v>101</x:v>
      </x:c>
      <x:c r="AG6884" s="80">
        <x:v>2</x:v>
      </x:c>
      <x:c r="AL6884" s="80"/>
      <x:c r="AM6884" s="80"/>
      <x:c r="AN6884" s="80"/>
      <x:c r="AO6884" s="80"/>
      <x:c r="AP6884" s="80"/>
      <x:c r="AQ6884" s="80"/>
    </x:row>
    <x:row r="6885" spans="1:43">
      <x:c r="A6885" s="114" t="s">
        <x:v>1852</x:v>
      </x:c>
      <x:c r="B6885">
        <x:v>10343</x:v>
      </x:c>
      <x:c r="C6885">
        <x:v>2.93333333333333</x:v>
      </x:c>
      <x:c r="I6885" t="s">
        <x:v>102</x:v>
      </x:c>
      <x:c r="K6885" t="s">
        <x:v>171</x:v>
      </x:c>
      <x:c r="M6885">
        <x:v>1654</x:v>
      </x:c>
      <x:c r="O6885" t="s">
        <x:v>101</x:v>
      </x:c>
      <x:c r="AG6885" s="80">
        <x:v>2</x:v>
      </x:c>
      <x:c r="AL6885" s="80"/>
      <x:c r="AM6885" s="80"/>
      <x:c r="AN6885" s="80"/>
      <x:c r="AO6885" s="80"/>
      <x:c r="AP6885" s="80"/>
      <x:c r="AQ6885" s="80"/>
    </x:row>
    <x:row r="6886" spans="1:43" s="67" customFormat="1">
      <x:c r="A6886" s="114" t="s">
        <x:v>1853</x:v>
      </x:c>
      <x:c r="B6886" s="67">
        <x:v>10343</x:v>
      </x:c>
      <x:c r="C6886" s="67">
        <x:v>3.1</x:v>
      </x:c>
      <x:c r="D6886" s="67">
        <x:v>1</x:v>
      </x:c>
      <x:c r="K6886" s="67" t="s">
        <x:v>237</x:v>
      </x:c>
      <x:c r="AG6886" s="67">
        <x:v>2</x:v>
      </x:c>
      <x:c r="AL6886" s="401"/>
      <x:c r="AM6886" s="401"/>
      <x:c r="AN6886" s="401"/>
      <x:c r="AO6886" s="401"/>
      <x:c r="AP6886" s="401"/>
      <x:c r="AQ6886" s="401"/>
    </x:row>
    <x:row r="6887" spans="1:43">
      <x:c r="A6887" s="114" t="s">
        <x:v>1854</x:v>
      </x:c>
      <x:c r="B6887">
        <x:v>10344</x:v>
      </x:c>
      <x:c r="C6887">
        <x:v>0.233333333333333</x:v>
      </x:c>
      <x:c r="I6887" t="s">
        <x:v>100</x:v>
      </x:c>
      <x:c r="AG6887" s="80">
        <x:v>1</x:v>
      </x:c>
      <x:c r="AL6887" s="80"/>
      <x:c r="AM6887" s="80"/>
      <x:c r="AN6887" s="80"/>
      <x:c r="AO6887" s="80"/>
      <x:c r="AP6887" s="80"/>
      <x:c r="AQ6887" s="80"/>
    </x:row>
    <x:row r="6888" spans="1:43">
      <x:c r="A6888" s="114" t="s">
        <x:v>1855</x:v>
      </x:c>
      <x:c r="B6888">
        <x:v>10344</x:v>
      </x:c>
      <x:c r="C6888">
        <x:v>0.5</x:v>
      </x:c>
      <x:c r="I6888" t="s">
        <x:v>102</x:v>
      </x:c>
      <x:c r="AG6888" s="80">
        <x:v>1</x:v>
      </x:c>
      <x:c r="AL6888" s="80"/>
      <x:c r="AM6888" s="80"/>
      <x:c r="AN6888" s="80"/>
      <x:c r="AO6888" s="80"/>
      <x:c r="AP6888" s="80"/>
      <x:c r="AQ6888" s="80"/>
    </x:row>
    <x:row r="6889" spans="1:43">
      <x:c r="A6889" s="114" t="s">
        <x:v>1856</x:v>
      </x:c>
      <x:c r="B6889">
        <x:v>10344</x:v>
      </x:c>
      <x:c r="C6889">
        <x:v>0.933333333333333</x:v>
      </x:c>
      <x:c r="I6889" t="s">
        <x:v>103</x:v>
      </x:c>
      <x:c r="AG6889" s="80">
        <x:v>1</x:v>
      </x:c>
      <x:c r="AL6889" s="80"/>
      <x:c r="AM6889" s="80"/>
      <x:c r="AN6889" s="80"/>
      <x:c r="AO6889" s="80"/>
      <x:c r="AP6889" s="80"/>
      <x:c r="AQ6889" s="80"/>
    </x:row>
    <x:row r="6890" spans="1:43">
      <x:c r="A6890" s="114" t="s">
        <x:v>1857</x:v>
      </x:c>
      <x:c r="B6890">
        <x:v>10344</x:v>
      </x:c>
      <x:c r="C6890">
        <x:f>35/30</x:f>
        <x:v>1.16666666666667</x:v>
      </x:c>
      <x:c r="I6890" t="s">
        <x:v>104</x:v>
      </x:c>
      <x:c r="AG6890" s="80">
        <x:v>1</x:v>
      </x:c>
      <x:c r="AL6890" s="80"/>
      <x:c r="AM6890" s="80"/>
      <x:c r="AN6890" s="80"/>
      <x:c r="AO6890" s="80"/>
      <x:c r="AP6890" s="80"/>
      <x:c r="AQ6890" s="80"/>
    </x:row>
    <x:row r="6891" spans="1:43">
      <x:c r="A6891" s="114" t="s">
        <x:v>1858</x:v>
      </x:c>
      <x:c r="B6891">
        <x:v>10344</x:v>
      </x:c>
      <x:c r="C6891">
        <x:v>1.46666666666667</x:v>
      </x:c>
      <x:c r="I6891" t="s">
        <x:v>102</x:v>
      </x:c>
      <x:c r="AG6891" s="80">
        <x:v>2</x:v>
      </x:c>
      <x:c r="AL6891" s="80"/>
      <x:c r="AM6891" s="80"/>
      <x:c r="AN6891" s="80"/>
      <x:c r="AO6891" s="80"/>
      <x:c r="AP6891" s="80"/>
      <x:c r="AQ6891" s="80"/>
    </x:row>
    <x:row r="6892" spans="1:43">
      <x:c r="A6892" s="114" t="s">
        <x:v>1859</x:v>
      </x:c>
      <x:c r="B6892">
        <x:v>10345</x:v>
      </x:c>
      <x:c r="C6892">
        <x:v>0.333333333333333</x:v>
      </x:c>
      <x:c r="I6892" t="s">
        <x:v>100</x:v>
      </x:c>
      <x:c r="S6892" t="s">
        <x:v>298</x:v>
      </x:c>
      <x:c r="T6892">
        <x:v>2.5</x:v>
      </x:c>
      <x:c r="AG6892" s="80">
        <x:v>1</x:v>
      </x:c>
      <x:c r="AL6892" s="80"/>
      <x:c r="AM6892" s="80"/>
      <x:c r="AN6892" s="80"/>
      <x:c r="AO6892" s="80"/>
      <x:c r="AP6892" s="80"/>
      <x:c r="AQ6892" s="80"/>
    </x:row>
    <x:row r="6893" spans="1:43">
      <x:c r="A6893" s="114" t="s">
        <x:v>1860</x:v>
      </x:c>
      <x:c r="B6893">
        <x:v>10345</x:v>
      </x:c>
      <x:c r="C6893">
        <x:v>0.766666666666667</x:v>
      </x:c>
      <x:c r="I6893" t="s">
        <x:v>102</x:v>
      </x:c>
      <x:c r="AG6893" s="80">
        <x:v>1</x:v>
      </x:c>
      <x:c r="AL6893" s="80"/>
      <x:c r="AM6893" s="80"/>
      <x:c r="AN6893" s="80"/>
      <x:c r="AO6893" s="80"/>
      <x:c r="AP6893" s="80"/>
      <x:c r="AQ6893" s="80"/>
    </x:row>
    <x:row r="6894" spans="1:43">
      <x:c r="A6894" s="114" t="s">
        <x:v>1861</x:v>
      </x:c>
      <x:c r="B6894">
        <x:v>10345</x:v>
      </x:c>
      <x:c r="C6894">
        <x:v>1.03333333333333</x:v>
      </x:c>
      <x:c r="I6894" t="s">
        <x:v>103</x:v>
      </x:c>
      <x:c r="AG6894" s="80">
        <x:v>1</x:v>
      </x:c>
      <x:c r="AL6894" s="80"/>
      <x:c r="AM6894" s="80"/>
      <x:c r="AN6894" s="80"/>
      <x:c r="AO6894" s="80"/>
      <x:c r="AP6894" s="80"/>
      <x:c r="AQ6894" s="80"/>
    </x:row>
    <x:row r="6895" spans="1:43">
      <x:c r="A6895" s="114" t="s">
        <x:v>1862</x:v>
      </x:c>
      <x:c r="B6895">
        <x:v>10345</x:v>
      </x:c>
      <x:c r="C6895">
        <x:v>1.23333333333333</x:v>
      </x:c>
      <x:c r="I6895" t="s">
        <x:v>104</x:v>
      </x:c>
      <x:c r="AG6895" s="80">
        <x:v>1</x:v>
      </x:c>
      <x:c r="AL6895" s="80"/>
      <x:c r="AM6895" s="80"/>
      <x:c r="AN6895" s="80"/>
      <x:c r="AO6895" s="80"/>
      <x:c r="AP6895" s="80"/>
      <x:c r="AQ6895" s="80"/>
    </x:row>
    <x:row r="6896" spans="1:43">
      <x:c r="A6896" s="114" t="s">
        <x:v>1863</x:v>
      </x:c>
      <x:c r="B6896">
        <x:v>10345</x:v>
      </x:c>
      <x:c r="C6896">
        <x:v>1.5</x:v>
      </x:c>
      <x:c r="I6896" t="s">
        <x:v>102</x:v>
      </x:c>
      <x:c r="S6896" t="s">
        <x:v>264</x:v>
      </x:c>
      <x:c r="AG6896" s="80">
        <x:v>2</x:v>
      </x:c>
      <x:c r="AL6896" s="80"/>
      <x:c r="AM6896" s="80"/>
      <x:c r="AN6896" s="80"/>
      <x:c r="AO6896" s="80"/>
      <x:c r="AP6896" s="80"/>
      <x:c r="AQ6896" s="80"/>
    </x:row>
    <x:row r="6897" spans="1:43">
      <x:c r="A6897" s="114" t="s">
        <x:v>1864</x:v>
      </x:c>
      <x:c r="B6897">
        <x:v>10346</x:v>
      </x:c>
      <x:c r="C6897">
        <x:v>0.266666666666667</x:v>
      </x:c>
      <x:c r="I6897" t="s">
        <x:v>100</x:v>
      </x:c>
      <x:c r="AG6897" s="80">
        <x:v>1</x:v>
      </x:c>
      <x:c r="AL6897" s="80"/>
      <x:c r="AM6897" s="80"/>
      <x:c r="AN6897" s="80"/>
      <x:c r="AO6897" s="80"/>
      <x:c r="AP6897" s="80"/>
      <x:c r="AQ6897" s="80"/>
    </x:row>
    <x:row r="6898" spans="1:43">
      <x:c r="A6898" s="114" t="s">
        <x:v>1865</x:v>
      </x:c>
      <x:c r="B6898">
        <x:v>10346</x:v>
      </x:c>
      <x:c r="C6898">
        <x:v>0.5</x:v>
      </x:c>
      <x:c r="I6898" t="s">
        <x:v>102</x:v>
      </x:c>
      <x:c r="AG6898" s="80">
        <x:v>1</x:v>
      </x:c>
      <x:c r="AL6898" s="80"/>
      <x:c r="AM6898" s="80"/>
      <x:c r="AN6898" s="80"/>
      <x:c r="AO6898" s="80"/>
      <x:c r="AP6898" s="80"/>
      <x:c r="AQ6898" s="80"/>
    </x:row>
    <x:row r="6899" spans="1:43">
      <x:c r="A6899" s="114" t="s">
        <x:v>1866</x:v>
      </x:c>
      <x:c r="B6899">
        <x:v>10346</x:v>
      </x:c>
      <x:c r="C6899">
        <x:v>0.866666666666667</x:v>
      </x:c>
      <x:c r="I6899" t="s">
        <x:v>103</x:v>
      </x:c>
      <x:c r="AG6899" s="80">
        <x:v>1</x:v>
      </x:c>
      <x:c r="AL6899" s="80"/>
      <x:c r="AM6899" s="80"/>
      <x:c r="AN6899" s="80"/>
      <x:c r="AO6899" s="80"/>
      <x:c r="AP6899" s="80"/>
      <x:c r="AQ6899" s="80"/>
    </x:row>
    <x:row r="6900" spans="1:43">
      <x:c r="A6900" s="114" t="s">
        <x:v>1867</x:v>
      </x:c>
      <x:c r="B6900">
        <x:v>10346</x:v>
      </x:c>
      <x:c r="C6900">
        <x:v>1.03333333333333</x:v>
      </x:c>
      <x:c r="I6900" t="s">
        <x:v>104</x:v>
      </x:c>
      <x:c r="AG6900" s="80">
        <x:v>1</x:v>
      </x:c>
      <x:c r="AL6900" s="80"/>
      <x:c r="AM6900" s="80"/>
      <x:c r="AN6900" s="80"/>
      <x:c r="AO6900" s="80"/>
      <x:c r="AP6900" s="80"/>
      <x:c r="AQ6900" s="80"/>
    </x:row>
    <x:row r="6901" spans="1:43">
      <x:c r="A6901" s="114" t="s">
        <x:v>1868</x:v>
      </x:c>
      <x:c r="B6901">
        <x:v>10346</x:v>
      </x:c>
      <x:c r="C6901">
        <x:v>1.4</x:v>
      </x:c>
      <x:c r="I6901" t="s">
        <x:v>103</x:v>
      </x:c>
      <x:c r="AG6901" s="80">
        <x:v>2</x:v>
      </x:c>
      <x:c r="AL6901" s="80"/>
      <x:c r="AM6901" s="80"/>
      <x:c r="AN6901" s="80"/>
      <x:c r="AO6901" s="80"/>
      <x:c r="AP6901" s="80"/>
      <x:c r="AQ6901" s="80"/>
    </x:row>
    <x:row r="6902" spans="1:43">
      <x:c r="A6902" s="114" t="s">
        <x:v>1869</x:v>
      </x:c>
      <x:c r="B6902">
        <x:v>10347</x:v>
      </x:c>
      <x:c r="C6902">
        <x:v>0.633333333333333</x:v>
      </x:c>
      <x:c r="E6902">
        <x:v>1</x:v>
      </x:c>
      <x:c r="AL6902" s="80"/>
      <x:c r="AM6902" s="80"/>
      <x:c r="AN6902" s="80"/>
      <x:c r="AO6902" s="80"/>
      <x:c r="AP6902" s="80"/>
      <x:c r="AQ6902" s="80"/>
    </x:row>
    <x:row r="6903" spans="1:43">
      <x:c r="A6903" s="114" t="s">
        <x:v>1870</x:v>
      </x:c>
      <x:c r="B6903">
        <x:v>10348</x:v>
      </x:c>
      <x:c r="C6903">
        <x:v>0.8</x:v>
      </x:c>
      <x:c r="I6903" t="s">
        <x:v>100</x:v>
      </x:c>
      <x:c r="K6903" t="s">
        <x:v>171</x:v>
      </x:c>
      <x:c r="M6903">
        <x:v>466</x:v>
      </x:c>
      <x:c r="O6903" t="s">
        <x:v>101</x:v>
      </x:c>
      <x:c r="AG6903" s="80">
        <x:v>2</x:v>
      </x:c>
      <x:c r="AL6903" s="80"/>
      <x:c r="AM6903" s="80"/>
      <x:c r="AN6903" s="80"/>
      <x:c r="AO6903" s="80"/>
      <x:c r="AP6903" s="80"/>
      <x:c r="AQ6903" s="80"/>
    </x:row>
    <x:row r="6904" spans="1:43">
      <x:c r="A6904" s="114" t="s">
        <x:v>1871</x:v>
      </x:c>
      <x:c r="B6904">
        <x:v>10349</x:v>
      </x:c>
      <x:c r="C6904">
        <x:v>0.233333333333333</x:v>
      </x:c>
      <x:c r="I6904" t="s">
        <x:v>100</x:v>
      </x:c>
      <x:c r="K6904" t="s">
        <x:v>133</x:v>
      </x:c>
      <x:c r="M6904">
        <x:v>466</x:v>
      </x:c>
      <x:c r="O6904" t="s">
        <x:v>101</x:v>
      </x:c>
      <x:c r="AG6904" s="80">
        <x:v>2</x:v>
      </x:c>
      <x:c r="AL6904" s="80"/>
      <x:c r="AM6904" s="80"/>
      <x:c r="AN6904" s="80"/>
      <x:c r="AO6904" s="80"/>
      <x:c r="AP6904" s="80"/>
      <x:c r="AQ6904" s="80"/>
    </x:row>
    <x:row r="6905" spans="1:43">
      <x:c r="A6905" s="114" t="s">
        <x:v>1872</x:v>
      </x:c>
      <x:c r="B6905">
        <x:v>10349</x:v>
      </x:c>
      <x:c r="C6905">
        <x:v>0.433333333333333</x:v>
      </x:c>
      <x:c r="I6905" t="s">
        <x:v>103</x:v>
      </x:c>
      <x:c r="K6905" t="s">
        <x:v>133</x:v>
      </x:c>
      <x:c r="M6905">
        <x:v>466</x:v>
      </x:c>
      <x:c r="O6905" t="s">
        <x:v>101</x:v>
      </x:c>
      <x:c r="AG6905" s="80">
        <x:v>2</x:v>
      </x:c>
      <x:c r="AL6905" s="80"/>
      <x:c r="AM6905" s="80"/>
      <x:c r="AN6905" s="80"/>
      <x:c r="AO6905" s="80"/>
      <x:c r="AP6905" s="80"/>
      <x:c r="AQ6905" s="80"/>
    </x:row>
    <x:row r="6906" spans="1:43">
      <x:c r="A6906" s="114" t="s">
        <x:v>1873</x:v>
      </x:c>
      <x:c r="B6906">
        <x:v>10349</x:v>
      </x:c>
      <x:c r="C6906">
        <x:v>1.16666666666667</x:v>
      </x:c>
      <x:c r="I6906" t="s">
        <x:v>102</x:v>
      </x:c>
      <x:c r="K6906" t="s">
        <x:v>171</x:v>
      </x:c>
      <x:c r="M6906">
        <x:v>466</x:v>
      </x:c>
      <x:c r="O6906" t="s">
        <x:v>101</x:v>
      </x:c>
      <x:c r="AG6906" s="80">
        <x:v>2</x:v>
      </x:c>
      <x:c r="AL6906" s="80"/>
      <x:c r="AM6906" s="80"/>
      <x:c r="AN6906" s="80"/>
      <x:c r="AO6906" s="80"/>
      <x:c r="AP6906" s="80"/>
      <x:c r="AQ6906" s="80"/>
    </x:row>
    <x:row r="6907" spans="1:43">
      <x:c r="A6907" s="114" t="s">
        <x:v>1874</x:v>
      </x:c>
      <x:c r="B6907">
        <x:v>10350</x:v>
      </x:c>
      <x:c r="C6907">
        <x:v>1.86666666666667</x:v>
      </x:c>
      <x:c r="I6907" t="s">
        <x:v>104</x:v>
      </x:c>
      <x:c r="K6907" t="s">
        <x:v>171</x:v>
      </x:c>
      <x:c r="M6907">
        <x:v>466</x:v>
      </x:c>
      <x:c r="O6907" t="s">
        <x:v>101</x:v>
      </x:c>
      <x:c r="AL6907" s="80"/>
      <x:c r="AM6907" s="80"/>
      <x:c r="AN6907" s="80"/>
      <x:c r="AO6907" s="80"/>
      <x:c r="AP6907" s="80"/>
      <x:c r="AQ6907" s="80"/>
    </x:row>
    <x:row r="6908" spans="1:43">
      <x:c r="A6908" s="114" t="s">
        <x:v>1875</x:v>
      </x:c>
      <x:c r="B6908">
        <x:v>10350</x:v>
      </x:c>
      <x:c r="C6908">
        <x:v>1.93333333333333</x:v>
      </x:c>
      <x:c r="I6908" t="s">
        <x:v>100</x:v>
      </x:c>
      <x:c r="K6908" t="s">
        <x:v>422</x:v>
      </x:c>
      <x:c r="M6908">
        <x:v>466</x:v>
      </x:c>
      <x:c r="O6908" t="s">
        <x:v>101</x:v>
      </x:c>
      <x:c r="AL6908" s="80"/>
      <x:c r="AM6908" s="80"/>
      <x:c r="AN6908" s="80"/>
      <x:c r="AO6908" s="80"/>
      <x:c r="AP6908" s="80"/>
      <x:c r="AQ6908" s="80"/>
    </x:row>
    <x:row r="6909" spans="1:43">
      <x:c r="A6909" s="114" t="s">
        <x:v>1876</x:v>
      </x:c>
      <x:c r="B6909">
        <x:v>10350</x:v>
      </x:c>
      <x:c r="C6909">
        <x:v>2</x:v>
      </x:c>
      <x:c r="I6909" t="s">
        <x:v>102</x:v>
      </x:c>
      <x:c r="K6909" t="s">
        <x:v>133</x:v>
      </x:c>
      <x:c r="M6909">
        <x:v>466</x:v>
      </x:c>
      <x:c r="O6909" t="s">
        <x:v>101</x:v>
      </x:c>
      <x:c r="AL6909" s="80"/>
      <x:c r="AM6909" s="80"/>
      <x:c r="AN6909" s="80"/>
      <x:c r="AO6909" s="80"/>
      <x:c r="AP6909" s="80"/>
      <x:c r="AQ6909" s="80"/>
    </x:row>
    <x:row r="6910" spans="1:43">
      <x:c r="A6910" s="114" t="s">
        <x:v>1877</x:v>
      </x:c>
      <x:c r="B6910">
        <x:v>10350</x:v>
      </x:c>
      <x:c r="C6910">
        <x:v>2.06666666666667</x:v>
      </x:c>
      <x:c r="I6910" t="s">
        <x:v>103</x:v>
      </x:c>
      <x:c r="K6910" t="s">
        <x:v>422</x:v>
      </x:c>
      <x:c r="M6910">
        <x:v>466</x:v>
      </x:c>
      <x:c r="O6910" t="s">
        <x:v>101</x:v>
      </x:c>
      <x:c r="AL6910" s="80"/>
      <x:c r="AM6910" s="80"/>
      <x:c r="AN6910" s="80"/>
      <x:c r="AO6910" s="80"/>
      <x:c r="AP6910" s="80"/>
      <x:c r="AQ6910" s="80"/>
    </x:row>
    <x:row r="6911" spans="1:43">
      <x:c r="A6911" s="114" t="s">
        <x:v>1878</x:v>
      </x:c>
      <x:c r="B6911">
        <x:v>10350</x:v>
      </x:c>
      <x:c r="C6911">
        <x:v>2.13333333333333</x:v>
      </x:c>
      <x:c r="I6911" t="s">
        <x:v>112</x:v>
      </x:c>
      <x:c r="J6911">
        <x:v>0.2</x:v>
      </x:c>
      <x:c r="K6911" t="s">
        <x:v>171</x:v>
      </x:c>
      <x:c r="M6911">
        <x:v>466</x:v>
      </x:c>
      <x:c r="O6911" t="s">
        <x:v>101</x:v>
      </x:c>
      <x:c r="AL6911" s="80"/>
      <x:c r="AM6911" s="80"/>
      <x:c r="AN6911" s="80"/>
      <x:c r="AO6911" s="80"/>
      <x:c r="AP6911" s="80"/>
      <x:c r="AQ6911" s="80"/>
    </x:row>
    <x:row r="6912" spans="1:43">
      <x:c r="A6912" s="114" t="s">
        <x:v>1879</x:v>
      </x:c>
      <x:c r="B6912">
        <x:v>10351</x:v>
      </x:c>
      <x:c r="C6912">
        <x:v>0.433333333333333</x:v>
      </x:c>
      <x:c r="I6912" t="s">
        <x:v>100</x:v>
      </x:c>
      <x:c r="K6912" t="s">
        <x:v>133</x:v>
      </x:c>
      <x:c r="M6912">
        <x:v>1616</x:v>
      </x:c>
      <x:c r="O6912" t="s">
        <x:v>101</x:v>
      </x:c>
      <x:c r="AG6912" s="80">
        <x:v>2</x:v>
      </x:c>
      <x:c r="AL6912" s="80"/>
      <x:c r="AM6912" s="80"/>
      <x:c r="AN6912" s="80"/>
      <x:c r="AO6912" s="80"/>
      <x:c r="AP6912" s="80"/>
      <x:c r="AQ6912" s="80"/>
    </x:row>
    <x:row r="6913" spans="1:43">
      <x:c r="A6913" s="114" t="s">
        <x:v>1880</x:v>
      </x:c>
      <x:c r="B6913">
        <x:v>10351</x:v>
      </x:c>
      <x:c r="C6913">
        <x:v>0.666666666666667</x:v>
      </x:c>
      <x:c r="I6913" t="s">
        <x:v>102</x:v>
      </x:c>
      <x:c r="K6913" t="s">
        <x:v>133</x:v>
      </x:c>
      <x:c r="M6913">
        <x:v>1616</x:v>
      </x:c>
      <x:c r="O6913" t="s">
        <x:v>101</x:v>
      </x:c>
      <x:c r="AG6913" s="80">
        <x:v>2</x:v>
      </x:c>
      <x:c r="AL6913" s="80"/>
      <x:c r="AM6913" s="80"/>
      <x:c r="AN6913" s="80"/>
      <x:c r="AO6913" s="80"/>
      <x:c r="AP6913" s="80"/>
      <x:c r="AQ6913" s="80"/>
    </x:row>
    <x:row r="6914" spans="1:43">
      <x:c r="A6914" s="114" t="s">
        <x:v>1881</x:v>
      </x:c>
      <x:c r="B6914">
        <x:v>10351</x:v>
      </x:c>
      <x:c r="C6914">
        <x:v>1.1</x:v>
      </x:c>
      <x:c r="I6914" t="s">
        <x:v>104</x:v>
      </x:c>
      <x:c r="K6914" t="s">
        <x:v>133</x:v>
      </x:c>
      <x:c r="M6914">
        <x:v>1619</x:v>
      </x:c>
      <x:c r="O6914" t="s">
        <x:v>101</x:v>
      </x:c>
      <x:c r="AG6914" s="80">
        <x:v>2</x:v>
      </x:c>
      <x:c r="AL6914" s="80"/>
      <x:c r="AM6914" s="80"/>
      <x:c r="AN6914" s="80"/>
      <x:c r="AO6914" s="80"/>
      <x:c r="AP6914" s="80"/>
      <x:c r="AQ6914" s="80"/>
    </x:row>
    <x:row r="6915" spans="1:43">
      <x:c r="A6915" s="114" t="s">
        <x:v>1882</x:v>
      </x:c>
      <x:c r="B6915">
        <x:v>10352</x:v>
      </x:c>
      <x:c r="C6915">
        <x:v>0.6</x:v>
      </x:c>
      <x:c r="I6915" t="s">
        <x:v>100</x:v>
      </x:c>
      <x:c r="K6915" t="s">
        <x:v>133</x:v>
      </x:c>
      <x:c r="M6915">
        <x:v>1619</x:v>
      </x:c>
      <x:c r="O6915" t="s">
        <x:v>101</x:v>
      </x:c>
      <x:c r="AG6915" s="80">
        <x:v>2</x:v>
      </x:c>
      <x:c r="AL6915" s="80"/>
      <x:c r="AM6915" s="80"/>
      <x:c r="AN6915" s="80"/>
      <x:c r="AO6915" s="80"/>
      <x:c r="AP6915" s="80"/>
      <x:c r="AQ6915" s="80"/>
    </x:row>
    <x:row r="6916" spans="1:43">
      <x:c r="A6916" s="114" t="s">
        <x:v>1883</x:v>
      </x:c>
      <x:c r="B6916">
        <x:v>10352</x:v>
      </x:c>
      <x:c r="C6916">
        <x:v>0.7</x:v>
      </x:c>
      <x:c r="M6916">
        <x:v>1619</x:v>
      </x:c>
      <x:c r="O6916" t="s">
        <x:v>101</x:v>
      </x:c>
      <x:c r="AG6916" s="80">
        <x:v>2</x:v>
      </x:c>
      <x:c r="AL6916" s="80"/>
      <x:c r="AM6916" s="80"/>
      <x:c r="AN6916" s="80"/>
      <x:c r="AO6916" s="80"/>
      <x:c r="AP6916" s="80"/>
      <x:c r="AQ6916" s="80"/>
    </x:row>
    <x:row r="6917" spans="1:43" s="24" customFormat="1">
      <x:c r="A6917" s="114" t="s">
        <x:v>1884</x:v>
      </x:c>
      <x:c r="B6917" s="24">
        <x:v>10352</x:v>
      </x:c>
      <x:c r="C6917" s="24">
        <x:v>0.8</x:v>
      </x:c>
      <x:c r="I6917" s="24" t="s">
        <x:v>102</x:v>
      </x:c>
      <x:c r="K6917" s="24" t="s">
        <x:v>422</x:v>
      </x:c>
      <x:c r="M6917" s="24">
        <x:v>1619</x:v>
      </x:c>
      <x:c r="O6917" s="24" t="s">
        <x:v>101</x:v>
      </x:c>
      <x:c r="AG6917" s="24">
        <x:v>2</x:v>
      </x:c>
      <x:c r="AL6917" s="202"/>
      <x:c r="AM6917" s="202"/>
      <x:c r="AN6917" s="202"/>
      <x:c r="AO6917" s="202"/>
      <x:c r="AP6917" s="202"/>
      <x:c r="AQ6917" s="202"/>
    </x:row>
    <x:row r="6918" spans="1:43">
      <x:c r="A6918" s="114" t="s">
        <x:v>1885</x:v>
      </x:c>
      <x:c r="B6918">
        <x:v>10353</x:v>
      </x:c>
      <x:c r="C6918">
        <x:v>0.433333333333333</x:v>
      </x:c>
      <x:c r="I6918" t="s">
        <x:v>102</x:v>
      </x:c>
      <x:c r="K6918" t="s">
        <x:v>171</x:v>
      </x:c>
      <x:c r="M6918">
        <x:v>1619</x:v>
      </x:c>
      <x:c r="O6918" t="s">
        <x:v>101</x:v>
      </x:c>
      <x:c r="AG6918" s="80">
        <x:v>2</x:v>
      </x:c>
      <x:c r="AL6918" s="80"/>
      <x:c r="AM6918" s="80"/>
      <x:c r="AN6918" s="80"/>
      <x:c r="AO6918" s="80"/>
      <x:c r="AP6918" s="80"/>
      <x:c r="AQ6918" s="80"/>
    </x:row>
    <x:row r="6919" spans="1:43">
      <x:c r="A6919" s="114" t="s">
        <x:v>1886</x:v>
      </x:c>
      <x:c r="B6919">
        <x:v>10354</x:v>
      </x:c>
      <x:c r="C6919">
        <x:v>0.2</x:v>
      </x:c>
      <x:c r="I6919" t="s">
        <x:v>100</x:v>
      </x:c>
      <x:c r="K6919" t="s">
        <x:v>133</x:v>
      </x:c>
      <x:c r="M6919">
        <x:v>1616</x:v>
      </x:c>
      <x:c r="O6919" t="s">
        <x:v>101</x:v>
      </x:c>
      <x:c r="AG6919" s="80">
        <x:v>1</x:v>
      </x:c>
      <x:c r="AL6919" s="80"/>
      <x:c r="AM6919" s="80"/>
      <x:c r="AN6919" s="80"/>
      <x:c r="AO6919" s="80"/>
      <x:c r="AP6919" s="80"/>
      <x:c r="AQ6919" s="80"/>
    </x:row>
    <x:row r="6920" spans="1:43">
      <x:c r="A6920" s="114" t="s">
        <x:v>1887</x:v>
      </x:c>
      <x:c r="B6920">
        <x:v>10354</x:v>
      </x:c>
      <x:c r="C6920">
        <x:v>0.666666666666667</x:v>
      </x:c>
      <x:c r="I6920" t="s">
        <x:v>103</x:v>
      </x:c>
      <x:c r="K6920" t="s">
        <x:v>133</x:v>
      </x:c>
      <x:c r="M6920">
        <x:v>1616</x:v>
      </x:c>
      <x:c r="O6920" t="s">
        <x:v>101</x:v>
      </x:c>
      <x:c r="AG6920" s="80">
        <x:v>1</x:v>
      </x:c>
      <x:c r="AL6920" s="80"/>
      <x:c r="AM6920" s="80"/>
      <x:c r="AN6920" s="80"/>
      <x:c r="AO6920" s="80"/>
      <x:c r="AP6920" s="80"/>
      <x:c r="AQ6920" s="80"/>
    </x:row>
    <x:row r="6921" spans="1:43">
      <x:c r="A6921" s="114" t="s">
        <x:v>1888</x:v>
      </x:c>
      <x:c r="B6921">
        <x:v>10354</x:v>
      </x:c>
      <x:c r="C6921">
        <x:v>0.9</x:v>
      </x:c>
      <x:c r="I6921" t="s">
        <x:v>104</x:v>
      </x:c>
      <x:c r="K6921" t="s">
        <x:v>133</x:v>
      </x:c>
      <x:c r="M6921">
        <x:v>1616</x:v>
      </x:c>
      <x:c r="O6921" t="s">
        <x:v>101</x:v>
      </x:c>
      <x:c r="AG6921" s="80">
        <x:v>1</x:v>
      </x:c>
      <x:c r="AL6921" s="80"/>
      <x:c r="AM6921" s="80"/>
      <x:c r="AN6921" s="80"/>
      <x:c r="AO6921" s="80"/>
      <x:c r="AP6921" s="80"/>
      <x:c r="AQ6921" s="80"/>
    </x:row>
    <x:row r="6922" spans="1:43">
      <x:c r="A6922" s="114" t="s">
        <x:v>1889</x:v>
      </x:c>
      <x:c r="B6922">
        <x:v>10354</x:v>
      </x:c>
      <x:c r="C6922">
        <x:v>1.13333333333333</x:v>
      </x:c>
      <x:c r="I6922" t="s">
        <x:v>102</x:v>
      </x:c>
      <x:c r="K6922" t="s">
        <x:v>133</x:v>
      </x:c>
      <x:c r="M6922">
        <x:v>1616</x:v>
      </x:c>
      <x:c r="O6922" t="s">
        <x:v>101</x:v>
      </x:c>
      <x:c r="AG6922" s="80">
        <x:v>1</x:v>
      </x:c>
      <x:c r="AL6922" s="80"/>
      <x:c r="AM6922" s="80"/>
      <x:c r="AN6922" s="80"/>
      <x:c r="AO6922" s="80"/>
      <x:c r="AP6922" s="80"/>
      <x:c r="AQ6922" s="80"/>
    </x:row>
    <x:row r="6923" spans="1:43">
      <x:c r="A6923" s="114" t="s">
        <x:v>1890</x:v>
      </x:c>
      <x:c r="B6923">
        <x:v>10354</x:v>
      </x:c>
      <x:c r="C6923">
        <x:v>1.33333333333333</x:v>
      </x:c>
      <x:c r="I6923" t="s">
        <x:v>103</x:v>
      </x:c>
      <x:c r="K6923" t="s">
        <x:v>133</x:v>
      </x:c>
      <x:c r="M6923">
        <x:v>1616</x:v>
      </x:c>
      <x:c r="O6923" t="s">
        <x:v>101</x:v>
      </x:c>
      <x:c r="AG6923" s="80">
        <x:v>1</x:v>
      </x:c>
      <x:c r="AL6923" s="80"/>
      <x:c r="AM6923" s="80"/>
      <x:c r="AN6923" s="80"/>
      <x:c r="AO6923" s="80"/>
      <x:c r="AP6923" s="80"/>
      <x:c r="AQ6923" s="80"/>
    </x:row>
    <x:row r="6924" spans="1:43">
      <x:c r="A6924" s="114" t="s">
        <x:v>1891</x:v>
      </x:c>
      <x:c r="B6924">
        <x:v>10354</x:v>
      </x:c>
      <x:c r="C6924">
        <x:v>1.53333333333333</x:v>
      </x:c>
      <x:c r="I6924" t="s">
        <x:v>104</x:v>
      </x:c>
      <x:c r="K6924" t="s">
        <x:v>133</x:v>
      </x:c>
      <x:c r="M6924">
        <x:v>1616</x:v>
      </x:c>
      <x:c r="O6924" t="s">
        <x:v>101</x:v>
      </x:c>
      <x:c r="AG6924" s="80">
        <x:v>1</x:v>
      </x:c>
      <x:c r="AL6924" s="80"/>
      <x:c r="AM6924" s="80"/>
      <x:c r="AN6924" s="80"/>
      <x:c r="AO6924" s="80"/>
      <x:c r="AP6924" s="80"/>
      <x:c r="AQ6924" s="80"/>
    </x:row>
    <x:row r="6925" spans="1:43">
      <x:c r="A6925" s="114" t="s">
        <x:v>1892</x:v>
      </x:c>
      <x:c r="B6925">
        <x:v>10354</x:v>
      </x:c>
      <x:c r="C6925">
        <x:v>2.63333333333333</x:v>
      </x:c>
      <x:c r="I6925" t="s">
        <x:v>102</x:v>
      </x:c>
      <x:c r="K6925" t="s">
        <x:v>171</x:v>
      </x:c>
      <x:c r="M6925">
        <x:v>1619</x:v>
      </x:c>
      <x:c r="O6925" t="s">
        <x:v>101</x:v>
      </x:c>
      <x:c r="AG6925" s="80">
        <x:v>2</x:v>
      </x:c>
      <x:c r="AL6925" s="80"/>
      <x:c r="AM6925" s="80"/>
      <x:c r="AN6925" s="80"/>
      <x:c r="AO6925" s="80"/>
      <x:c r="AP6925" s="80"/>
      <x:c r="AQ6925" s="80"/>
    </x:row>
    <x:row r="6926" spans="1:43">
      <x:c r="A6926" s="114" t="s">
        <x:v>1893</x:v>
      </x:c>
      <x:c r="B6926">
        <x:v>10355</x:v>
      </x:c>
      <x:c r="C6926">
        <x:v>1.03333333333333</x:v>
      </x:c>
      <x:c r="E6926">
        <x:v>1</x:v>
      </x:c>
      <x:c r="AL6926" s="80"/>
      <x:c r="AM6926" s="80"/>
      <x:c r="AN6926" s="80"/>
      <x:c r="AO6926" s="80"/>
      <x:c r="AP6926" s="80"/>
      <x:c r="AQ6926" s="80"/>
    </x:row>
    <x:row r="6927" spans="1:43">
      <x:c r="A6927" s="114" t="s">
        <x:v>1894</x:v>
      </x:c>
      <x:c r="B6927">
        <x:v>10356</x:v>
      </x:c>
      <x:c r="C6927">
        <x:v>3.43333333333333</x:v>
      </x:c>
      <x:c r="I6927" t="s">
        <x:v>112</x:v>
      </x:c>
      <x:c r="J6927">
        <x:v>0.2</x:v>
      </x:c>
      <x:c r="K6927" t="s">
        <x:v>171</x:v>
      </x:c>
      <x:c r="M6927">
        <x:v>1623</x:v>
      </x:c>
      <x:c r="O6927" t="s">
        <x:v>101</x:v>
      </x:c>
      <x:c r="AL6927" s="80"/>
      <x:c r="AM6927" s="80"/>
      <x:c r="AN6927" s="80"/>
      <x:c r="AO6927" s="80"/>
      <x:c r="AP6927" s="80"/>
      <x:c r="AQ6927" s="80"/>
    </x:row>
    <x:row r="6928" spans="1:43">
      <x:c r="A6928" s="114" t="s">
        <x:v>1895</x:v>
      </x:c>
      <x:c r="B6928">
        <x:v>10356</x:v>
      </x:c>
      <x:c r="C6928">
        <x:v>3.53333333333333</x:v>
      </x:c>
      <x:c r="M6928">
        <x:v>1623</x:v>
      </x:c>
      <x:c r="O6928" t="s">
        <x:v>101</x:v>
      </x:c>
      <x:c r="AL6928" s="80"/>
      <x:c r="AM6928" s="80"/>
      <x:c r="AN6928" s="80"/>
      <x:c r="AO6928" s="80"/>
      <x:c r="AP6928" s="80"/>
      <x:c r="AQ6928" s="80"/>
    </x:row>
    <x:row r="6929" spans="1:43">
      <x:c r="A6929" s="114" t="s">
        <x:v>1896</x:v>
      </x:c>
      <x:c r="B6929">
        <x:v>10356</x:v>
      </x:c>
      <x:c r="C6929">
        <x:v>3.63333333333333</x:v>
      </x:c>
      <x:c r="M6929">
        <x:v>1623</x:v>
      </x:c>
      <x:c r="O6929" t="s">
        <x:v>101</x:v>
      </x:c>
      <x:c r="AL6929" s="80"/>
      <x:c r="AM6929" s="80"/>
      <x:c r="AN6929" s="80"/>
      <x:c r="AO6929" s="80"/>
      <x:c r="AP6929" s="80"/>
      <x:c r="AQ6929" s="80"/>
    </x:row>
    <x:row r="6930" spans="1:43">
      <x:c r="A6930" s="114" t="s">
        <x:v>1897</x:v>
      </x:c>
      <x:c r="B6930">
        <x:v>10357</x:v>
      </x:c>
      <x:c r="C6930">
        <x:v>1.6</x:v>
      </x:c>
      <x:c r="D6930">
        <x:v>1</x:v>
      </x:c>
      <x:c r="S6930" t="s">
        <x:v>120</x:v>
      </x:c>
      <x:c r="AL6930" s="80"/>
      <x:c r="AM6930" s="80"/>
      <x:c r="AN6930" s="80"/>
      <x:c r="AO6930" s="80"/>
      <x:c r="AP6930" s="80"/>
      <x:c r="AQ6930" s="80"/>
    </x:row>
    <x:row r="6931" spans="1:43">
      <x:c r="A6931" s="114" t="s">
        <x:v>1898</x:v>
      </x:c>
      <x:c r="B6931">
        <x:v>10357</x:v>
      </x:c>
      <x:c r="C6931">
        <x:v>2.46666666666667</x:v>
      </x:c>
      <x:c r="I6931" t="s">
        <x:v>100</x:v>
      </x:c>
      <x:c r="K6931" t="s">
        <x:v>171</x:v>
      </x:c>
      <x:c r="M6931">
        <x:v>1616</x:v>
      </x:c>
      <x:c r="O6931" t="s">
        <x:v>101</x:v>
      </x:c>
      <x:c r="AL6931" s="80"/>
      <x:c r="AM6931" s="80"/>
      <x:c r="AN6931" s="80"/>
      <x:c r="AO6931" s="80"/>
      <x:c r="AP6931" s="80"/>
      <x:c r="AQ6931" s="80"/>
    </x:row>
    <x:row r="6932" spans="1:43">
      <x:c r="A6932" s="114" t="s">
        <x:v>1899</x:v>
      </x:c>
      <x:c r="B6932">
        <x:v>10358</x:v>
      </x:c>
      <x:c r="C6932">
        <x:v>2.13333333333333</x:v>
      </x:c>
      <x:c r="I6932" t="s">
        <x:v>112</x:v>
      </x:c>
      <x:c r="J6932">
        <x:v>0.2</x:v>
      </x:c>
      <x:c r="K6932" t="s">
        <x:v>171</x:v>
      </x:c>
      <x:c r="M6932">
        <x:v>1626</x:v>
      </x:c>
      <x:c r="O6932" t="s">
        <x:v>101</x:v>
      </x:c>
      <x:c r="AL6932" s="80"/>
      <x:c r="AM6932" s="80"/>
      <x:c r="AN6932" s="80"/>
      <x:c r="AO6932" s="80"/>
      <x:c r="AP6932" s="80"/>
      <x:c r="AQ6932" s="80"/>
    </x:row>
    <x:row r="6933" spans="1:43">
      <x:c r="A6933" s="114" t="s">
        <x:v>1900</x:v>
      </x:c>
      <x:c r="B6933">
        <x:v>10359</x:v>
      </x:c>
      <x:c r="C6933">
        <x:v>0.233333333333333</x:v>
      </x:c>
      <x:c r="I6933" t="s">
        <x:v>100</x:v>
      </x:c>
      <x:c r="K6933" t="s">
        <x:v>133</x:v>
      </x:c>
      <x:c r="M6933">
        <x:v>1255</x:v>
      </x:c>
      <x:c r="O6933" t="s">
        <x:v>101</x:v>
      </x:c>
      <x:c r="AG6933" s="80">
        <x:v>1</x:v>
      </x:c>
      <x:c r="AM6933" s="81" t="str">
        <x:f t="shared" ref="AM6933:AM6996" si="372">IF($F$7=2,$B$7,"")</x:f>
        <x:v/>
      </x:c>
      <x:c r="AN6933" s="81" t="str">
        <x:f t="shared" ref="AN6933:AN6996" si="373">IF($F$7=3,$B$7,"")</x:f>
        <x:v/>
      </x:c>
      <x:c r="AO6933" s="81" t="str">
        <x:f t="shared" ref="AO6933:AO6996" si="374">IF($F$7=4,$B$7,"")</x:f>
        <x:v/>
      </x:c>
      <x:c r="AP6933" s="81" t="str">
        <x:f t="shared" ref="AP6933:AP6996" si="375">IF($F$7=5,$B$7,"")</x:f>
        <x:v/>
      </x:c>
      <x:c r="AQ6933" s="81" t="str">
        <x:f t="shared" ref="AQ6933:AQ6996" si="376">IF($F$7=6,$B$7,"")</x:f>
        <x:v/>
      </x:c>
    </x:row>
    <x:row r="6934" spans="1:43">
      <x:c r="A6934" s="114" t="s">
        <x:v>1901</x:v>
      </x:c>
      <x:c r="B6934">
        <x:v>10359</x:v>
      </x:c>
      <x:c r="C6934">
        <x:v>0.5</x:v>
      </x:c>
      <x:c r="I6934" t="s">
        <x:v>102</x:v>
      </x:c>
      <x:c r="K6934" t="s">
        <x:v>133</x:v>
      </x:c>
      <x:c r="M6934">
        <x:v>1255</x:v>
      </x:c>
      <x:c r="O6934" t="s">
        <x:v>101</x:v>
      </x:c>
      <x:c r="AG6934" s="80">
        <x:v>1</x:v>
      </x:c>
      <x:c r="AM6934" s="81" t="str">
        <x:f t="shared" si="372"/>
        <x:v/>
      </x:c>
      <x:c r="AN6934" s="81" t="str">
        <x:f t="shared" si="373"/>
        <x:v/>
      </x:c>
      <x:c r="AO6934" s="81" t="str">
        <x:f t="shared" si="374"/>
        <x:v/>
      </x:c>
      <x:c r="AP6934" s="81" t="str">
        <x:f t="shared" si="375"/>
        <x:v/>
      </x:c>
      <x:c r="AQ6934" s="81" t="str">
        <x:f t="shared" si="376"/>
        <x:v/>
      </x:c>
    </x:row>
    <x:row r="6935" spans="1:43">
      <x:c r="A6935" s="114" t="s">
        <x:v>1902</x:v>
      </x:c>
      <x:c r="B6935">
        <x:v>10359</x:v>
      </x:c>
      <x:c r="C6935">
        <x:v>0.933333333333333</x:v>
      </x:c>
      <x:c r="I6935" t="s">
        <x:v>103</x:v>
      </x:c>
      <x:c r="K6935" t="s">
        <x:v>133</x:v>
      </x:c>
      <x:c r="M6935">
        <x:v>1255</x:v>
      </x:c>
      <x:c r="O6935" t="s">
        <x:v>101</x:v>
      </x:c>
      <x:c r="AG6935" s="80">
        <x:v>1</x:v>
      </x:c>
      <x:c r="AM6935" s="81" t="str">
        <x:f t="shared" si="372"/>
        <x:v/>
      </x:c>
      <x:c r="AN6935" s="81" t="str">
        <x:f t="shared" si="373"/>
        <x:v/>
      </x:c>
      <x:c r="AO6935" s="81" t="str">
        <x:f t="shared" si="374"/>
        <x:v/>
      </x:c>
      <x:c r="AP6935" s="81" t="str">
        <x:f t="shared" si="375"/>
        <x:v/>
      </x:c>
      <x:c r="AQ6935" s="81" t="str">
        <x:f t="shared" si="376"/>
        <x:v/>
      </x:c>
    </x:row>
    <x:row r="6936" spans="1:43">
      <x:c r="A6936" s="114" t="s">
        <x:v>1903</x:v>
      </x:c>
      <x:c r="B6936">
        <x:v>10359</x:v>
      </x:c>
      <x:c r="C6936">
        <x:v>1.16666666666667</x:v>
      </x:c>
      <x:c r="I6936" t="s">
        <x:v>104</x:v>
      </x:c>
      <x:c r="K6936" t="s">
        <x:v>133</x:v>
      </x:c>
      <x:c r="M6936">
        <x:v>1255</x:v>
      </x:c>
      <x:c r="O6936" t="s">
        <x:v>101</x:v>
      </x:c>
      <x:c r="AG6936" s="80">
        <x:v>1</x:v>
      </x:c>
      <x:c r="AM6936" s="81" t="str">
        <x:f t="shared" si="372"/>
        <x:v/>
      </x:c>
      <x:c r="AN6936" s="81" t="str">
        <x:f t="shared" si="373"/>
        <x:v/>
      </x:c>
      <x:c r="AO6936" s="81" t="str">
        <x:f t="shared" si="374"/>
        <x:v/>
      </x:c>
      <x:c r="AP6936" s="81" t="str">
        <x:f t="shared" si="375"/>
        <x:v/>
      </x:c>
      <x:c r="AQ6936" s="81" t="str">
        <x:f t="shared" si="376"/>
        <x:v/>
      </x:c>
    </x:row>
    <x:row r="6937" spans="1:43">
      <x:c r="A6937" s="114" t="s">
        <x:v>1904</x:v>
      </x:c>
      <x:c r="B6937">
        <x:v>10359</x:v>
      </x:c>
      <x:c r="C6937">
        <x:v>1.46666666666667</x:v>
      </x:c>
      <x:c r="I6937" t="s">
        <x:v>102</x:v>
      </x:c>
      <x:c r="K6937" t="s">
        <x:v>133</x:v>
      </x:c>
      <x:c r="M6937">
        <x:v>1255</x:v>
      </x:c>
      <x:c r="O6937" t="s">
        <x:v>101</x:v>
      </x:c>
      <x:c r="AG6937" s="80">
        <x:v>2</x:v>
      </x:c>
      <x:c r="AM6937" s="81" t="str">
        <x:f t="shared" si="372"/>
        <x:v/>
      </x:c>
      <x:c r="AN6937" s="81" t="str">
        <x:f t="shared" si="373"/>
        <x:v/>
      </x:c>
      <x:c r="AO6937" s="81" t="str">
        <x:f t="shared" si="374"/>
        <x:v/>
      </x:c>
      <x:c r="AP6937" s="81" t="str">
        <x:f t="shared" si="375"/>
        <x:v/>
      </x:c>
      <x:c r="AQ6937" s="81" t="str">
        <x:f t="shared" si="376"/>
        <x:v/>
      </x:c>
    </x:row>
    <x:row r="6938" spans="1:43">
      <x:c r="A6938" s="114" t="s">
        <x:v>1905</x:v>
      </x:c>
      <x:c r="B6938">
        <x:v>10360</x:v>
      </x:c>
      <x:c r="C6938">
        <x:v>0.333333333333333</x:v>
      </x:c>
      <x:c r="I6938" t="s">
        <x:v>100</x:v>
      </x:c>
      <x:c r="K6938" t="s">
        <x:v>133</x:v>
      </x:c>
      <x:c r="M6938">
        <x:v>1255</x:v>
      </x:c>
      <x:c r="O6938" t="s">
        <x:v>101</x:v>
      </x:c>
      <x:c r="S6938" t="s">
        <x:v>298</x:v>
      </x:c>
      <x:c r="T6938">
        <x:v>2.5</x:v>
      </x:c>
      <x:c r="AG6938" s="80">
        <x:v>1</x:v>
      </x:c>
      <x:c r="AM6938" s="81" t="str">
        <x:f t="shared" si="372"/>
        <x:v/>
      </x:c>
      <x:c r="AN6938" s="81" t="str">
        <x:f t="shared" si="373"/>
        <x:v/>
      </x:c>
      <x:c r="AO6938" s="81" t="str">
        <x:f t="shared" si="374"/>
        <x:v/>
      </x:c>
      <x:c r="AP6938" s="81" t="str">
        <x:f t="shared" si="375"/>
        <x:v/>
      </x:c>
      <x:c r="AQ6938" s="81" t="str">
        <x:f t="shared" si="376"/>
        <x:v/>
      </x:c>
    </x:row>
    <x:row r="6939" spans="1:43">
      <x:c r="A6939" s="114" t="s">
        <x:v>1906</x:v>
      </x:c>
      <x:c r="B6939">
        <x:v>10360</x:v>
      </x:c>
      <x:c r="C6939">
        <x:v>0.766666666666667</x:v>
      </x:c>
      <x:c r="I6939" t="s">
        <x:v>102</x:v>
      </x:c>
      <x:c r="K6939" t="s">
        <x:v>133</x:v>
      </x:c>
      <x:c r="M6939">
        <x:v>1255</x:v>
      </x:c>
      <x:c r="O6939" t="s">
        <x:v>101</x:v>
      </x:c>
      <x:c r="AG6939" s="80">
        <x:v>1</x:v>
      </x:c>
      <x:c r="AM6939" s="81" t="str">
        <x:f t="shared" si="372"/>
        <x:v/>
      </x:c>
      <x:c r="AN6939" s="81" t="str">
        <x:f t="shared" si="373"/>
        <x:v/>
      </x:c>
      <x:c r="AO6939" s="81" t="str">
        <x:f t="shared" si="374"/>
        <x:v/>
      </x:c>
      <x:c r="AP6939" s="81" t="str">
        <x:f t="shared" si="375"/>
        <x:v/>
      </x:c>
      <x:c r="AQ6939" s="81" t="str">
        <x:f t="shared" si="376"/>
        <x:v/>
      </x:c>
    </x:row>
    <x:row r="6940" spans="1:43">
      <x:c r="A6940" s="114" t="s">
        <x:v>1907</x:v>
      </x:c>
      <x:c r="B6940">
        <x:v>10360</x:v>
      </x:c>
      <x:c r="C6940">
        <x:v>1.03333333333333</x:v>
      </x:c>
      <x:c r="I6940" t="s">
        <x:v>103</x:v>
      </x:c>
      <x:c r="K6940" t="s">
        <x:v>133</x:v>
      </x:c>
      <x:c r="M6940">
        <x:v>1255</x:v>
      </x:c>
      <x:c r="O6940" t="s">
        <x:v>101</x:v>
      </x:c>
      <x:c r="AG6940" s="80">
        <x:v>1</x:v>
      </x:c>
      <x:c r="AM6940" s="81" t="str">
        <x:f t="shared" si="372"/>
        <x:v/>
      </x:c>
      <x:c r="AN6940" s="81" t="str">
        <x:f t="shared" si="373"/>
        <x:v/>
      </x:c>
      <x:c r="AO6940" s="81" t="str">
        <x:f t="shared" si="374"/>
        <x:v/>
      </x:c>
      <x:c r="AP6940" s="81" t="str">
        <x:f t="shared" si="375"/>
        <x:v/>
      </x:c>
      <x:c r="AQ6940" s="81" t="str">
        <x:f t="shared" si="376"/>
        <x:v/>
      </x:c>
    </x:row>
    <x:row r="6941" spans="1:43">
      <x:c r="A6941" s="114" t="s">
        <x:v>1908</x:v>
      </x:c>
      <x:c r="B6941">
        <x:v>10360</x:v>
      </x:c>
      <x:c r="C6941">
        <x:v>1.23333333333333</x:v>
      </x:c>
      <x:c r="I6941" t="s">
        <x:v>104</x:v>
      </x:c>
      <x:c r="K6941" t="s">
        <x:v>133</x:v>
      </x:c>
      <x:c r="M6941">
        <x:v>1255</x:v>
      </x:c>
      <x:c r="O6941" t="s">
        <x:v>101</x:v>
      </x:c>
      <x:c r="AG6941" s="80">
        <x:v>1</x:v>
      </x:c>
      <x:c r="AM6941" s="81" t="str">
        <x:f t="shared" si="372"/>
        <x:v/>
      </x:c>
      <x:c r="AN6941" s="81" t="str">
        <x:f t="shared" si="373"/>
        <x:v/>
      </x:c>
      <x:c r="AO6941" s="81" t="str">
        <x:f t="shared" si="374"/>
        <x:v/>
      </x:c>
      <x:c r="AP6941" s="81" t="str">
        <x:f t="shared" si="375"/>
        <x:v/>
      </x:c>
      <x:c r="AQ6941" s="81" t="str">
        <x:f t="shared" si="376"/>
        <x:v/>
      </x:c>
    </x:row>
    <x:row r="6942" spans="1:43">
      <x:c r="A6942" s="114" t="s">
        <x:v>1909</x:v>
      </x:c>
      <x:c r="B6942">
        <x:v>10360</x:v>
      </x:c>
      <x:c r="C6942">
        <x:v>1.5</x:v>
      </x:c>
      <x:c r="I6942" t="s">
        <x:v>102</x:v>
      </x:c>
      <x:c r="K6942" t="s">
        <x:v>133</x:v>
      </x:c>
      <x:c r="M6942">
        <x:v>1255</x:v>
      </x:c>
      <x:c r="O6942" t="s">
        <x:v>101</x:v>
      </x:c>
      <x:c r="S6942" t="s">
        <x:v>264</x:v>
      </x:c>
      <x:c r="AG6942" s="80">
        <x:v>2</x:v>
      </x:c>
      <x:c r="AM6942" s="81" t="str">
        <x:f t="shared" si="372"/>
        <x:v/>
      </x:c>
      <x:c r="AN6942" s="81" t="str">
        <x:f t="shared" si="373"/>
        <x:v/>
      </x:c>
      <x:c r="AO6942" s="81" t="str">
        <x:f t="shared" si="374"/>
        <x:v/>
      </x:c>
      <x:c r="AP6942" s="81" t="str">
        <x:f t="shared" si="375"/>
        <x:v/>
      </x:c>
      <x:c r="AQ6942" s="81" t="str">
        <x:f t="shared" si="376"/>
        <x:v/>
      </x:c>
    </x:row>
    <x:row r="6943" spans="1:43">
      <x:c r="A6943" s="114" t="s">
        <x:v>1910</x:v>
      </x:c>
      <x:c r="B6943">
        <x:v>10361</x:v>
      </x:c>
      <x:c r="C6943">
        <x:v>0.266666666666667</x:v>
      </x:c>
      <x:c r="I6943" t="s">
        <x:v>100</x:v>
      </x:c>
      <x:c r="K6943" t="s">
        <x:v>133</x:v>
      </x:c>
      <x:c r="M6943">
        <x:v>1255</x:v>
      </x:c>
      <x:c r="O6943" t="s">
        <x:v>101</x:v>
      </x:c>
      <x:c r="AG6943" s="80">
        <x:v>1</x:v>
      </x:c>
      <x:c r="AM6943" s="81" t="str">
        <x:f t="shared" si="372"/>
        <x:v/>
      </x:c>
      <x:c r="AN6943" s="81" t="str">
        <x:f t="shared" si="373"/>
        <x:v/>
      </x:c>
      <x:c r="AO6943" s="81" t="str">
        <x:f t="shared" si="374"/>
        <x:v/>
      </x:c>
      <x:c r="AP6943" s="81" t="str">
        <x:f t="shared" si="375"/>
        <x:v/>
      </x:c>
      <x:c r="AQ6943" s="81" t="str">
        <x:f t="shared" si="376"/>
        <x:v/>
      </x:c>
    </x:row>
    <x:row r="6944" spans="1:43">
      <x:c r="A6944" s="114" t="s">
        <x:v>1911</x:v>
      </x:c>
      <x:c r="B6944">
        <x:v>10361</x:v>
      </x:c>
      <x:c r="C6944">
        <x:v>0.5</x:v>
      </x:c>
      <x:c r="I6944" t="s">
        <x:v>102</x:v>
      </x:c>
      <x:c r="K6944" t="s">
        <x:v>133</x:v>
      </x:c>
      <x:c r="M6944">
        <x:v>1255</x:v>
      </x:c>
      <x:c r="O6944" t="s">
        <x:v>101</x:v>
      </x:c>
      <x:c r="AG6944" s="80">
        <x:v>1</x:v>
      </x:c>
      <x:c r="AM6944" s="81" t="str">
        <x:f t="shared" si="372"/>
        <x:v/>
      </x:c>
      <x:c r="AN6944" s="81" t="str">
        <x:f t="shared" si="373"/>
        <x:v/>
      </x:c>
      <x:c r="AO6944" s="81" t="str">
        <x:f t="shared" si="374"/>
        <x:v/>
      </x:c>
      <x:c r="AP6944" s="81" t="str">
        <x:f t="shared" si="375"/>
        <x:v/>
      </x:c>
      <x:c r="AQ6944" s="81" t="str">
        <x:f t="shared" si="376"/>
        <x:v/>
      </x:c>
    </x:row>
    <x:row r="6945" spans="1:43">
      <x:c r="A6945" s="114" t="s">
        <x:v>1912</x:v>
      </x:c>
      <x:c r="B6945">
        <x:v>10361</x:v>
      </x:c>
      <x:c r="C6945">
        <x:v>0.866666666666667</x:v>
      </x:c>
      <x:c r="I6945" t="s">
        <x:v>118</x:v>
      </x:c>
      <x:c r="K6945" t="s">
        <x:v>133</x:v>
      </x:c>
      <x:c r="M6945">
        <x:v>1255</x:v>
      </x:c>
      <x:c r="O6945" t="s">
        <x:v>101</x:v>
      </x:c>
      <x:c r="AG6945" s="80">
        <x:v>1</x:v>
      </x:c>
      <x:c r="AM6945" s="81" t="str">
        <x:f t="shared" si="372"/>
        <x:v/>
      </x:c>
      <x:c r="AN6945" s="81" t="str">
        <x:f t="shared" si="373"/>
        <x:v/>
      </x:c>
      <x:c r="AO6945" s="81" t="str">
        <x:f t="shared" si="374"/>
        <x:v/>
      </x:c>
      <x:c r="AP6945" s="81" t="str">
        <x:f t="shared" si="375"/>
        <x:v/>
      </x:c>
      <x:c r="AQ6945" s="81" t="str">
        <x:f t="shared" si="376"/>
        <x:v/>
      </x:c>
    </x:row>
    <x:row r="6946" spans="1:43">
      <x:c r="A6946" s="114" t="s">
        <x:v>1913</x:v>
      </x:c>
      <x:c r="B6946">
        <x:v>10361</x:v>
      </x:c>
      <x:c r="C6946">
        <x:v>1.03333333333333</x:v>
      </x:c>
      <x:c r="I6946" t="s">
        <x:v>104</x:v>
      </x:c>
      <x:c r="K6946" t="s">
        <x:v>133</x:v>
      </x:c>
      <x:c r="M6946">
        <x:v>1255</x:v>
      </x:c>
      <x:c r="O6946" t="s">
        <x:v>101</x:v>
      </x:c>
      <x:c r="AG6946" s="80">
        <x:v>1</x:v>
      </x:c>
      <x:c r="AM6946" s="81" t="str">
        <x:f t="shared" si="372"/>
        <x:v/>
      </x:c>
      <x:c r="AN6946" s="81" t="str">
        <x:f t="shared" si="373"/>
        <x:v/>
      </x:c>
      <x:c r="AO6946" s="81" t="str">
        <x:f t="shared" si="374"/>
        <x:v/>
      </x:c>
      <x:c r="AP6946" s="81" t="str">
        <x:f t="shared" si="375"/>
        <x:v/>
      </x:c>
      <x:c r="AQ6946" s="81" t="str">
        <x:f t="shared" si="376"/>
        <x:v/>
      </x:c>
    </x:row>
    <x:row r="6947" spans="1:43">
      <x:c r="A6947" s="114" t="s">
        <x:v>1914</x:v>
      </x:c>
      <x:c r="B6947">
        <x:v>10361</x:v>
      </x:c>
      <x:c r="C6947">
        <x:v>1.4</x:v>
      </x:c>
      <x:c r="I6947" t="s">
        <x:v>103</x:v>
      </x:c>
      <x:c r="K6947" t="s">
        <x:v>133</x:v>
      </x:c>
      <x:c r="M6947">
        <x:v>1255</x:v>
      </x:c>
      <x:c r="O6947" t="s">
        <x:v>101</x:v>
      </x:c>
      <x:c r="AG6947" s="80">
        <x:v>2</x:v>
      </x:c>
      <x:c r="AM6947" s="81" t="str">
        <x:f t="shared" si="372"/>
        <x:v/>
      </x:c>
      <x:c r="AN6947" s="81" t="str">
        <x:f t="shared" si="373"/>
        <x:v/>
      </x:c>
      <x:c r="AO6947" s="81" t="str">
        <x:f t="shared" si="374"/>
        <x:v/>
      </x:c>
      <x:c r="AP6947" s="81" t="str">
        <x:f t="shared" si="375"/>
        <x:v/>
      </x:c>
      <x:c r="AQ6947" s="81" t="str">
        <x:f t="shared" si="376"/>
        <x:v/>
      </x:c>
    </x:row>
    <x:row r="6948" spans="1:43">
      <x:c r="A6948" s="114" t="s">
        <x:v>1915</x:v>
      </x:c>
      <x:c r="B6948">
        <x:v>10362</x:v>
      </x:c>
      <x:c r="C6948">
        <x:v>0.633333333333333</x:v>
      </x:c>
      <x:c r="E6948">
        <x:v>1</x:v>
      </x:c>
      <x:c r="AM6948" s="81" t="str">
        <x:f t="shared" si="372"/>
        <x:v/>
      </x:c>
      <x:c r="AN6948" s="81" t="str">
        <x:f t="shared" si="373"/>
        <x:v/>
      </x:c>
      <x:c r="AO6948" s="81" t="str">
        <x:f t="shared" si="374"/>
        <x:v/>
      </x:c>
      <x:c r="AP6948" s="81" t="str">
        <x:f t="shared" si="375"/>
        <x:v/>
      </x:c>
      <x:c r="AQ6948" s="81" t="str">
        <x:f t="shared" si="376"/>
        <x:v/>
      </x:c>
    </x:row>
    <x:row r="6949" spans="1:43">
      <x:c r="A6949" s="114" t="s">
        <x:v>1916</x:v>
      </x:c>
      <x:c r="B6949">
        <x:v>10363</x:v>
      </x:c>
      <x:c r="C6949">
        <x:v>0.6</x:v>
      </x:c>
      <x:c r="G6949">
        <x:v>1</x:v>
      </x:c>
      <x:c r="I6949" t="s">
        <x:v>102</x:v>
      </x:c>
      <x:c r="K6949" t="s">
        <x:v>133</x:v>
      </x:c>
      <x:c r="M6949">
        <x:v>357</x:v>
      </x:c>
      <x:c r="O6949" t="s">
        <x:v>101</x:v>
      </x:c>
      <x:c r="AL6949" s="81">
        <x:v>10363</x:v>
      </x:c>
      <x:c r="AM6949" s="81" t="str">
        <x:f t="shared" si="372"/>
        <x:v/>
      </x:c>
      <x:c r="AN6949" s="81" t="str">
        <x:f t="shared" si="373"/>
        <x:v/>
      </x:c>
      <x:c r="AO6949" s="81" t="str">
        <x:f t="shared" si="374"/>
        <x:v/>
      </x:c>
      <x:c r="AP6949" s="81" t="str">
        <x:f t="shared" si="375"/>
        <x:v/>
      </x:c>
      <x:c r="AQ6949" s="81" t="str">
        <x:f t="shared" si="376"/>
        <x:v/>
      </x:c>
    </x:row>
    <x:row r="6950" spans="1:43">
      <x:c r="A6950" s="114" t="s">
        <x:v>1917</x:v>
      </x:c>
      <x:c r="B6950">
        <x:v>10363</x:v>
      </x:c>
      <x:c r="C6950">
        <x:v>0.8</x:v>
      </x:c>
      <x:c r="G6950">
        <x:v>1</x:v>
      </x:c>
      <x:c r="I6950" t="s">
        <x:v>100</x:v>
      </x:c>
      <x:c r="K6950" t="s">
        <x:v>133</x:v>
      </x:c>
      <x:c r="M6950">
        <x:v>357</x:v>
      </x:c>
      <x:c r="O6950" t="s">
        <x:v>101</x:v>
      </x:c>
      <x:c r="AL6950" s="81">
        <x:v>10363</x:v>
      </x:c>
      <x:c r="AM6950" s="81" t="str">
        <x:f t="shared" si="372"/>
        <x:v/>
      </x:c>
      <x:c r="AN6950" s="81" t="str">
        <x:f t="shared" si="373"/>
        <x:v/>
      </x:c>
      <x:c r="AO6950" s="81" t="str">
        <x:f t="shared" si="374"/>
        <x:v/>
      </x:c>
      <x:c r="AP6950" s="81" t="str">
        <x:f t="shared" si="375"/>
        <x:v/>
      </x:c>
      <x:c r="AQ6950" s="81" t="str">
        <x:f t="shared" si="376"/>
        <x:v/>
      </x:c>
    </x:row>
    <x:row r="6951" spans="1:43">
      <x:c r="A6951" s="114" t="s">
        <x:v>1918</x:v>
      </x:c>
      <x:c r="B6951">
        <x:v>10363</x:v>
      </x:c>
      <x:c r="C6951">
        <x:v>1</x:v>
      </x:c>
      <x:c r="G6951">
        <x:v>2</x:v>
      </x:c>
      <x:c r="I6951" t="s">
        <x:v>102</x:v>
      </x:c>
      <x:c r="K6951" t="s">
        <x:v>133</x:v>
      </x:c>
      <x:c r="M6951">
        <x:v>357</x:v>
      </x:c>
      <x:c r="O6951" t="s">
        <x:v>101</x:v>
      </x:c>
      <x:c r="AL6951" s="81">
        <x:v>10363</x:v>
      </x:c>
      <x:c r="AM6951" s="81" t="str">
        <x:f t="shared" si="372"/>
        <x:v/>
      </x:c>
      <x:c r="AN6951" s="81" t="str">
        <x:f t="shared" si="373"/>
        <x:v/>
      </x:c>
      <x:c r="AO6951" s="81" t="str">
        <x:f t="shared" si="374"/>
        <x:v/>
      </x:c>
      <x:c r="AP6951" s="81" t="str">
        <x:f t="shared" si="375"/>
        <x:v/>
      </x:c>
      <x:c r="AQ6951" s="81" t="str">
        <x:f t="shared" si="376"/>
        <x:v/>
      </x:c>
    </x:row>
    <x:row r="6952" spans="1:43">
      <x:c r="A6952" s="114" t="s">
        <x:v>1919</x:v>
      </x:c>
      <x:c r="B6952">
        <x:v>10364</x:v>
      </x:c>
      <x:c r="C6952">
        <x:v>1.16666666666667</x:v>
      </x:c>
      <x:c r="AL6952" s="81">
        <x:v>10364</x:v>
      </x:c>
      <x:c r="AM6952" s="81" t="str">
        <x:f t="shared" si="372"/>
        <x:v/>
      </x:c>
      <x:c r="AN6952" s="81" t="str">
        <x:f t="shared" si="373"/>
        <x:v/>
      </x:c>
      <x:c r="AO6952" s="81" t="str">
        <x:f t="shared" si="374"/>
        <x:v/>
      </x:c>
      <x:c r="AP6952" s="81" t="str">
        <x:f t="shared" si="375"/>
        <x:v/>
      </x:c>
      <x:c r="AQ6952" s="81" t="str">
        <x:f t="shared" si="376"/>
        <x:v/>
      </x:c>
    </x:row>
    <x:row r="6953" spans="1:43">
      <x:c r="A6953" s="114" t="s">
        <x:v>1920</x:v>
      </x:c>
      <x:c r="B6953">
        <x:v>10365</x:v>
      </x:c>
      <x:c r="C6953">
        <x:v>0.466666666</x:v>
      </x:c>
      <x:c r="G6953">
        <x:v>1</x:v>
      </x:c>
      <x:c r="I6953" t="s">
        <x:v>100</x:v>
      </x:c>
      <x:c r="K6953" t="s">
        <x:v>133</x:v>
      </x:c>
      <x:c r="M6953">
        <x:v>358</x:v>
      </x:c>
      <x:c r="O6953" t="s">
        <x:v>116</x:v>
      </x:c>
      <x:c r="AG6953" s="80">
        <x:v>1</x:v>
      </x:c>
      <x:c r="AL6953" s="81">
        <x:v>10365</x:v>
      </x:c>
      <x:c r="AM6953" s="81" t="str">
        <x:f t="shared" si="372"/>
        <x:v/>
      </x:c>
      <x:c r="AN6953" s="81" t="str">
        <x:f t="shared" si="373"/>
        <x:v/>
      </x:c>
      <x:c r="AO6953" s="81" t="str">
        <x:f t="shared" si="374"/>
        <x:v/>
      </x:c>
      <x:c r="AP6953" s="81" t="str">
        <x:f t="shared" si="375"/>
        <x:v/>
      </x:c>
      <x:c r="AQ6953" s="81" t="str">
        <x:f t="shared" si="376"/>
        <x:v/>
      </x:c>
    </x:row>
    <x:row r="6954" spans="1:43">
      <x:c r="A6954" s="114" t="s">
        <x:v>1921</x:v>
      </x:c>
      <x:c r="B6954">
        <x:v>10365</x:v>
      </x:c>
      <x:c r="C6954">
        <x:v>0.75</x:v>
      </x:c>
      <x:c r="G6954">
        <x:v>1</x:v>
      </x:c>
      <x:c r="I6954" t="s">
        <x:v>102</x:v>
      </x:c>
      <x:c r="K6954" t="s">
        <x:v>133</x:v>
      </x:c>
      <x:c r="AG6954" s="80">
        <x:v>1</x:v>
      </x:c>
      <x:c r="AL6954" s="81">
        <x:v>10365</x:v>
      </x:c>
      <x:c r="AM6954" s="81" t="str">
        <x:f t="shared" si="372"/>
        <x:v/>
      </x:c>
      <x:c r="AN6954" s="81" t="str">
        <x:f t="shared" si="373"/>
        <x:v/>
      </x:c>
      <x:c r="AO6954" s="81" t="str">
        <x:f t="shared" si="374"/>
        <x:v/>
      </x:c>
      <x:c r="AP6954" s="81" t="str">
        <x:f t="shared" si="375"/>
        <x:v/>
      </x:c>
      <x:c r="AQ6954" s="81" t="str">
        <x:f t="shared" si="376"/>
        <x:v/>
      </x:c>
    </x:row>
    <x:row r="6955" spans="1:43">
      <x:c r="A6955" s="114" t="s">
        <x:v>1922</x:v>
      </x:c>
      <x:c r="B6955">
        <x:v>10365</x:v>
      </x:c>
      <x:c r="C6955">
        <x:v>1.25</x:v>
      </x:c>
      <x:c r="G6955">
        <x:v>2</x:v>
      </x:c>
      <x:c r="I6955" t="s">
        <x:v>100</x:v>
      </x:c>
      <x:c r="K6955" t="s">
        <x:v>133</x:v>
      </x:c>
      <x:c r="AG6955" s="80">
        <x:v>1</x:v>
      </x:c>
      <x:c r="AL6955" s="81">
        <x:v>10365</x:v>
      </x:c>
      <x:c r="AM6955" s="81" t="str">
        <x:f t="shared" si="372"/>
        <x:v/>
      </x:c>
      <x:c r="AN6955" s="81" t="str">
        <x:f t="shared" si="373"/>
        <x:v/>
      </x:c>
      <x:c r="AO6955" s="81" t="str">
        <x:f t="shared" si="374"/>
        <x:v/>
      </x:c>
      <x:c r="AP6955" s="81" t="str">
        <x:f t="shared" si="375"/>
        <x:v/>
      </x:c>
      <x:c r="AQ6955" s="81" t="str">
        <x:f t="shared" si="376"/>
        <x:v/>
      </x:c>
    </x:row>
    <x:row r="6956" spans="1:43">
      <x:c r="A6956" s="114" t="s">
        <x:v>1923</x:v>
      </x:c>
      <x:c r="B6956">
        <x:v>10365</x:v>
      </x:c>
      <x:c r="C6956">
        <x:v>1.75</x:v>
      </x:c>
      <x:c r="G6956">
        <x:v>1</x:v>
      </x:c>
      <x:c r="I6956" t="s">
        <x:v>102</x:v>
      </x:c>
      <x:c r="K6956" t="s">
        <x:v>133</x:v>
      </x:c>
      <x:c r="AG6956" s="80">
        <x:v>1</x:v>
      </x:c>
      <x:c r="AL6956" s="81">
        <x:v>10365</x:v>
      </x:c>
      <x:c r="AM6956" s="81" t="str">
        <x:f t="shared" si="372"/>
        <x:v/>
      </x:c>
      <x:c r="AN6956" s="81" t="str">
        <x:f t="shared" si="373"/>
        <x:v/>
      </x:c>
      <x:c r="AO6956" s="81" t="str">
        <x:f t="shared" si="374"/>
        <x:v/>
      </x:c>
      <x:c r="AP6956" s="81" t="str">
        <x:f t="shared" si="375"/>
        <x:v/>
      </x:c>
      <x:c r="AQ6956" s="81" t="str">
        <x:f t="shared" si="376"/>
        <x:v/>
      </x:c>
    </x:row>
    <x:row r="6957" spans="1:43">
      <x:c r="A6957" s="114" t="s">
        <x:v>1924</x:v>
      </x:c>
      <x:c r="B6957">
        <x:v>10365</x:v>
      </x:c>
      <x:c r="C6957">
        <x:v>2.25</x:v>
      </x:c>
      <x:c r="G6957">
        <x:v>2</x:v>
      </x:c>
      <x:c r="I6957" t="s">
        <x:v>100</x:v>
      </x:c>
      <x:c r="K6957" t="s">
        <x:v>133</x:v>
      </x:c>
      <x:c r="AG6957" s="80">
        <x:v>1</x:v>
      </x:c>
      <x:c r="AL6957" s="81">
        <x:v>10365</x:v>
      </x:c>
      <x:c r="AM6957" s="81" t="str">
        <x:f t="shared" si="372"/>
        <x:v/>
      </x:c>
      <x:c r="AN6957" s="81" t="str">
        <x:f t="shared" si="373"/>
        <x:v/>
      </x:c>
      <x:c r="AO6957" s="81" t="str">
        <x:f t="shared" si="374"/>
        <x:v/>
      </x:c>
      <x:c r="AP6957" s="81" t="str">
        <x:f t="shared" si="375"/>
        <x:v/>
      </x:c>
      <x:c r="AQ6957" s="81" t="str">
        <x:f t="shared" si="376"/>
        <x:v/>
      </x:c>
    </x:row>
    <x:row r="6958" spans="1:43">
      <x:c r="A6958" s="114" t="s">
        <x:v>1925</x:v>
      </x:c>
      <x:c r="B6958">
        <x:v>10365</x:v>
      </x:c>
      <x:c r="C6958">
        <x:v>2.55</x:v>
      </x:c>
      <x:c r="G6958">
        <x:v>2</x:v>
      </x:c>
      <x:c r="I6958" t="s">
        <x:v>110</x:v>
      </x:c>
      <x:c r="J6958">
        <x:v>0.65</x:v>
      </x:c>
      <x:c r="K6958" t="s">
        <x:v>133</x:v>
      </x:c>
      <x:c r="S6958"/>
      <x:c r="AG6958" s="80">
        <x:v>1</x:v>
      </x:c>
      <x:c r="AL6958" s="81">
        <x:v>10365</x:v>
      </x:c>
      <x:c r="AM6958" s="81" t="str">
        <x:f t="shared" si="372"/>
        <x:v/>
      </x:c>
      <x:c r="AN6958" s="81" t="str">
        <x:f t="shared" si="373"/>
        <x:v/>
      </x:c>
      <x:c r="AO6958" s="81" t="str">
        <x:f t="shared" si="374"/>
        <x:v/>
      </x:c>
      <x:c r="AP6958" s="81" t="str">
        <x:f t="shared" si="375"/>
        <x:v/>
      </x:c>
      <x:c r="AQ6958" s="81" t="str">
        <x:f t="shared" si="376"/>
        <x:v/>
      </x:c>
    </x:row>
    <x:row r="6959" spans="1:43">
      <x:c r="A6959" s="114" t="s">
        <x:v>1926</x:v>
      </x:c>
      <x:c r="B6959">
        <x:v>10366</x:v>
      </x:c>
      <x:c r="C6959">
        <x:v>0.433333333333333</x:v>
      </x:c>
      <x:c r="G6959">
        <x:v>1</x:v>
      </x:c>
      <x:c r="I6959" t="s">
        <x:v>100</x:v>
      </x:c>
      <x:c r="K6959" t="s">
        <x:v>133</x:v>
      </x:c>
      <x:c r="AG6959" s="80">
        <x:v>1</x:v>
      </x:c>
      <x:c r="AL6959" s="81">
        <x:v>10366</x:v>
      </x:c>
      <x:c r="AM6959" s="81" t="str">
        <x:f t="shared" si="372"/>
        <x:v/>
      </x:c>
      <x:c r="AN6959" s="81" t="str">
        <x:f t="shared" si="373"/>
        <x:v/>
      </x:c>
      <x:c r="AO6959" s="81" t="str">
        <x:f t="shared" si="374"/>
        <x:v/>
      </x:c>
      <x:c r="AP6959" s="81" t="str">
        <x:f t="shared" si="375"/>
        <x:v/>
      </x:c>
      <x:c r="AQ6959" s="81" t="str">
        <x:f t="shared" si="376"/>
        <x:v/>
      </x:c>
    </x:row>
    <x:row r="6960" spans="1:43">
      <x:c r="A6960" s="114" t="s">
        <x:v>1927</x:v>
      </x:c>
      <x:c r="B6960">
        <x:v>10366</x:v>
      </x:c>
      <x:c r="C6960">
        <x:v>0.633333333333333</x:v>
      </x:c>
      <x:c r="G6960">
        <x:v>2</x:v>
      </x:c>
      <x:c r="I6960" t="s">
        <x:v>102</x:v>
      </x:c>
      <x:c r="K6960" t="s">
        <x:v>133</x:v>
      </x:c>
      <x:c r="AG6960" s="80">
        <x:v>1</x:v>
      </x:c>
      <x:c r="AL6960" s="81">
        <x:v>10366</x:v>
      </x:c>
      <x:c r="AM6960" s="81" t="str">
        <x:f t="shared" si="372"/>
        <x:v/>
      </x:c>
      <x:c r="AN6960" s="81" t="str">
        <x:f t="shared" si="373"/>
        <x:v/>
      </x:c>
      <x:c r="AO6960" s="81" t="str">
        <x:f t="shared" si="374"/>
        <x:v/>
      </x:c>
      <x:c r="AP6960" s="81" t="str">
        <x:f t="shared" si="375"/>
        <x:v/>
      </x:c>
      <x:c r="AQ6960" s="81" t="str">
        <x:f t="shared" si="376"/>
        <x:v/>
      </x:c>
    </x:row>
    <x:row r="6961" spans="1:43">
      <x:c r="A6961" s="114" t="s">
        <x:v>1928</x:v>
      </x:c>
      <x:c r="B6961">
        <x:v>10366</x:v>
      </x:c>
      <x:c r="C6961">
        <x:v>0.833333333333333</x:v>
      </x:c>
      <x:c r="G6961">
        <x:v>1</x:v>
      </x:c>
      <x:c r="I6961" t="s">
        <x:v>894</x:v>
      </x:c>
      <x:c r="K6961" t="s">
        <x:v>133</x:v>
      </x:c>
      <x:c r="AG6961" s="80">
        <x:v>1</x:v>
      </x:c>
      <x:c r="AL6961" s="81">
        <x:v>10366</x:v>
      </x:c>
      <x:c r="AM6961" s="81" t="str">
        <x:f t="shared" si="372"/>
        <x:v/>
      </x:c>
      <x:c r="AN6961" s="81" t="str">
        <x:f t="shared" si="373"/>
        <x:v/>
      </x:c>
      <x:c r="AO6961" s="81" t="str">
        <x:f t="shared" si="374"/>
        <x:v/>
      </x:c>
      <x:c r="AP6961" s="81" t="str">
        <x:f t="shared" si="375"/>
        <x:v/>
      </x:c>
      <x:c r="AQ6961" s="81" t="str">
        <x:f t="shared" si="376"/>
        <x:v/>
      </x:c>
    </x:row>
    <x:row r="6962" spans="1:43">
      <x:c r="A6962" s="114" t="s">
        <x:v>1929</x:v>
      </x:c>
      <x:c r="B6962">
        <x:v>10366</x:v>
      </x:c>
      <x:c r="C6962">
        <x:v>1.03333333333333</x:v>
      </x:c>
      <x:c r="G6962">
        <x:v>2</x:v>
      </x:c>
      <x:c r="I6962" t="s">
        <x:v>100</x:v>
      </x:c>
      <x:c r="K6962" t="s">
        <x:v>133</x:v>
      </x:c>
      <x:c r="AG6962" s="80">
        <x:v>1</x:v>
      </x:c>
      <x:c r="AL6962" s="81">
        <x:v>10366</x:v>
      </x:c>
      <x:c r="AM6962" s="81" t="str">
        <x:f t="shared" si="372"/>
        <x:v/>
      </x:c>
      <x:c r="AN6962" s="81" t="str">
        <x:f t="shared" si="373"/>
        <x:v/>
      </x:c>
      <x:c r="AO6962" s="81" t="str">
        <x:f t="shared" si="374"/>
        <x:v/>
      </x:c>
      <x:c r="AP6962" s="81" t="str">
        <x:f t="shared" si="375"/>
        <x:v/>
      </x:c>
      <x:c r="AQ6962" s="81" t="str">
        <x:f t="shared" si="376"/>
        <x:v/>
      </x:c>
    </x:row>
    <x:row r="6963" spans="1:43">
      <x:c r="A6963" s="114" t="s">
        <x:v>1930</x:v>
      </x:c>
      <x:c r="B6963">
        <x:v>10366</x:v>
      </x:c>
      <x:c r="C6963">
        <x:v>1.23333333333333</x:v>
      </x:c>
      <x:c r="G6963">
        <x:v>2</x:v>
      </x:c>
      <x:c r="I6963" t="s">
        <x:v>102</x:v>
      </x:c>
      <x:c r="K6963" t="s">
        <x:v>133</x:v>
      </x:c>
      <x:c r="AG6963" s="80">
        <x:v>1</x:v>
      </x:c>
      <x:c r="AL6963" s="81">
        <x:v>10366</x:v>
      </x:c>
      <x:c r="AM6963" s="81" t="str">
        <x:f t="shared" si="372"/>
        <x:v/>
      </x:c>
      <x:c r="AN6963" s="81" t="str">
        <x:f t="shared" si="373"/>
        <x:v/>
      </x:c>
      <x:c r="AO6963" s="81" t="str">
        <x:f t="shared" si="374"/>
        <x:v/>
      </x:c>
      <x:c r="AP6963" s="81" t="str">
        <x:f t="shared" si="375"/>
        <x:v/>
      </x:c>
      <x:c r="AQ6963" s="81" t="str">
        <x:f t="shared" si="376"/>
        <x:v/>
      </x:c>
    </x:row>
    <x:row r="6964" spans="1:43">
      <x:c r="A6964" s="114" t="s">
        <x:v>1931</x:v>
      </x:c>
      <x:c r="B6964">
        <x:v>10366</x:v>
      </x:c>
      <x:c r="C6964">
        <x:v>1.43333333333333</x:v>
      </x:c>
      <x:c r="G6964">
        <x:v>1</x:v>
      </x:c>
      <x:c r="I6964" t="s">
        <x:v>894</x:v>
      </x:c>
      <x:c r="K6964" t="s">
        <x:v>133</x:v>
      </x:c>
      <x:c r="AG6964" s="80">
        <x:v>1</x:v>
      </x:c>
      <x:c r="AL6964" s="81">
        <x:v>10366</x:v>
      </x:c>
      <x:c r="AM6964" s="81" t="str">
        <x:f t="shared" si="372"/>
        <x:v/>
      </x:c>
      <x:c r="AN6964" s="81" t="str">
        <x:f t="shared" si="373"/>
        <x:v/>
      </x:c>
      <x:c r="AO6964" s="81" t="str">
        <x:f t="shared" si="374"/>
        <x:v/>
      </x:c>
      <x:c r="AP6964" s="81" t="str">
        <x:f t="shared" si="375"/>
        <x:v/>
      </x:c>
      <x:c r="AQ6964" s="81" t="str">
        <x:f t="shared" si="376"/>
        <x:v/>
      </x:c>
    </x:row>
    <x:row r="6965" spans="1:43">
      <x:c r="A6965" s="114" t="s">
        <x:v>1932</x:v>
      </x:c>
      <x:c r="B6965">
        <x:v>10366</x:v>
      </x:c>
      <x:c r="C6965">
        <x:v>1.63333333333333</x:v>
      </x:c>
      <x:c r="G6965">
        <x:v>2</x:v>
      </x:c>
      <x:c r="I6965" t="s">
        <x:v>104</x:v>
      </x:c>
      <x:c r="K6965" t="s">
        <x:v>133</x:v>
      </x:c>
      <x:c r="AG6965" s="80">
        <x:v>1</x:v>
      </x:c>
      <x:c r="AL6965" s="81">
        <x:v>10366</x:v>
      </x:c>
      <x:c r="AM6965" s="81" t="str">
        <x:f t="shared" si="372"/>
        <x:v/>
      </x:c>
      <x:c r="AN6965" s="81" t="str">
        <x:f t="shared" si="373"/>
        <x:v/>
      </x:c>
      <x:c r="AO6965" s="81" t="str">
        <x:f t="shared" si="374"/>
        <x:v/>
      </x:c>
      <x:c r="AP6965" s="81" t="str">
        <x:f t="shared" si="375"/>
        <x:v/>
      </x:c>
      <x:c r="AQ6965" s="81" t="str">
        <x:f t="shared" si="376"/>
        <x:v/>
      </x:c>
    </x:row>
    <x:row r="6966" spans="1:43">
      <x:c r="A6966" s="114" t="s">
        <x:v>1933</x:v>
      </x:c>
      <x:c r="B6966">
        <x:v>10366</x:v>
      </x:c>
      <x:c r="C6966">
        <x:v>1.83333333333333</x:v>
      </x:c>
      <x:c r="G6966">
        <x:v>1</x:v>
      </x:c>
      <x:c r="I6966" t="s">
        <x:v>100</x:v>
      </x:c>
      <x:c r="K6966" s="113" t="s">
        <x:v>133</x:v>
      </x:c>
      <x:c r="L6966" s="113"/>
      <x:c r="AG6966" s="80">
        <x:v>1</x:v>
      </x:c>
      <x:c r="AL6966" s="81">
        <x:v>10366</x:v>
      </x:c>
      <x:c r="AM6966" s="81" t="str">
        <x:f t="shared" si="372"/>
        <x:v/>
      </x:c>
      <x:c r="AN6966" s="81" t="str">
        <x:f t="shared" si="373"/>
        <x:v/>
      </x:c>
      <x:c r="AO6966" s="81" t="str">
        <x:f t="shared" si="374"/>
        <x:v/>
      </x:c>
      <x:c r="AP6966" s="81" t="str">
        <x:f t="shared" si="375"/>
        <x:v/>
      </x:c>
      <x:c r="AQ6966" s="81" t="str">
        <x:f t="shared" si="376"/>
        <x:v/>
      </x:c>
    </x:row>
    <x:row r="6967" spans="1:43">
      <x:c r="A6967" s="114" t="s">
        <x:v>1934</x:v>
      </x:c>
      <x:c r="B6967">
        <x:v>10366</x:v>
      </x:c>
      <x:c r="C6967">
        <x:v>2.03333333333333</x:v>
      </x:c>
      <x:c r="G6967">
        <x:v>3</x:v>
      </x:c>
      <x:c r="I6967" t="s">
        <x:v>110</x:v>
      </x:c>
      <x:c r="J6967">
        <x:v>0.65</x:v>
      </x:c>
      <x:c r="K6967" t="s">
        <x:v>133</x:v>
      </x:c>
      <x:c r="AG6967" s="80">
        <x:v>1</x:v>
      </x:c>
      <x:c r="AL6967" s="81">
        <x:v>10366</x:v>
      </x:c>
      <x:c r="AM6967" s="81" t="str">
        <x:f t="shared" si="372"/>
        <x:v/>
      </x:c>
      <x:c r="AN6967" s="81" t="str">
        <x:f t="shared" si="373"/>
        <x:v/>
      </x:c>
      <x:c r="AO6967" s="81" t="str">
        <x:f t="shared" si="374"/>
        <x:v/>
      </x:c>
      <x:c r="AP6967" s="81" t="str">
        <x:f t="shared" si="375"/>
        <x:v/>
      </x:c>
      <x:c r="AQ6967" s="81" t="str">
        <x:f t="shared" si="376"/>
        <x:v/>
      </x:c>
    </x:row>
    <x:row r="6968" spans="1:43">
      <x:c r="A6968" s="114" t="s">
        <x:v>1935</x:v>
      </x:c>
      <x:c r="B6968">
        <x:v>10367</x:v>
      </x:c>
      <x:c r="C6968">
        <x:v>0.533333333333333</x:v>
      </x:c>
      <x:c r="G6968">
        <x:v>1</x:v>
      </x:c>
      <x:c r="I6968" t="s">
        <x:v>102</x:v>
      </x:c>
      <x:c r="K6968" t="s">
        <x:v>171</x:v>
      </x:c>
      <x:c r="AL6968" s="81">
        <x:v>10367</x:v>
      </x:c>
      <x:c r="AM6968" s="81" t="str">
        <x:f t="shared" si="372"/>
        <x:v/>
      </x:c>
      <x:c r="AN6968" s="81" t="str">
        <x:f t="shared" si="373"/>
        <x:v/>
      </x:c>
      <x:c r="AO6968" s="81" t="str">
        <x:f t="shared" si="374"/>
        <x:v/>
      </x:c>
      <x:c r="AP6968" s="81" t="str">
        <x:f t="shared" si="375"/>
        <x:v/>
      </x:c>
      <x:c r="AQ6968" s="81" t="str">
        <x:f t="shared" si="376"/>
        <x:v/>
      </x:c>
    </x:row>
    <x:row r="6969" spans="1:43">
      <x:c r="A6969" s="114" t="s">
        <x:v>1936</x:v>
      </x:c>
      <x:c r="B6969">
        <x:v>10367</x:v>
      </x:c>
      <x:c r="C6969">
        <x:v>1.9</x:v>
      </x:c>
      <x:c r="D6969">
        <x:v>1</x:v>
      </x:c>
      <x:c r="H6969">
        <x:v>0</x:v>
      </x:c>
      <x:c r="I6969" t="s">
        <x:v>102</x:v>
      </x:c>
      <x:c r="AL6969" s="81" t="s">
        <x:v>1937</x:v>
      </x:c>
      <x:c r="AM6969" s="81" t="str">
        <x:f t="shared" si="372"/>
        <x:v/>
      </x:c>
      <x:c r="AN6969" s="81" t="str">
        <x:f t="shared" si="373"/>
        <x:v/>
      </x:c>
      <x:c r="AO6969" s="81" t="str">
        <x:f t="shared" si="374"/>
        <x:v/>
      </x:c>
      <x:c r="AP6969" s="81" t="str">
        <x:f t="shared" si="375"/>
        <x:v/>
      </x:c>
      <x:c r="AQ6969" s="81" t="str">
        <x:f t="shared" si="376"/>
        <x:v/>
      </x:c>
    </x:row>
    <x:row r="6970" spans="1:43" s="9" customFormat="1">
      <x:c r="A6970" s="114" t="s">
        <x:v>1938</x:v>
      </x:c>
      <x:c r="B6970" s="9">
        <x:v>10367</x:v>
      </x:c>
      <x:c r="C6970" s="9">
        <x:v>2.33333333333333</x:v>
      </x:c>
      <x:c r="G6970" s="9">
        <x:v>1</x:v>
      </x:c>
      <x:c r="I6970" s="9" t="s">
        <x:v>102</x:v>
      </x:c>
      <x:c r="K6970" s="9" t="s">
        <x:v>171</x:v>
      </x:c>
      <x:c r="AL6970" s="9">
        <x:v>10367</x:v>
      </x:c>
      <x:c r="AM6970" s="81" t="str">
        <x:f t="shared" si="372"/>
        <x:v/>
      </x:c>
      <x:c r="AN6970" s="81" t="str">
        <x:f t="shared" si="373"/>
        <x:v/>
      </x:c>
      <x:c r="AO6970" s="81" t="str">
        <x:f t="shared" si="374"/>
        <x:v/>
      </x:c>
      <x:c r="AP6970" s="81" t="str">
        <x:f t="shared" si="375"/>
        <x:v/>
      </x:c>
      <x:c r="AQ6970" s="81" t="str">
        <x:f t="shared" si="376"/>
        <x:v/>
      </x:c>
    </x:row>
    <x:row r="6971" spans="1:43" s="9" customFormat="1">
      <x:c r="A6971" s="114" t="s">
        <x:v>1939</x:v>
      </x:c>
      <x:c r="B6971" s="9">
        <x:v>10367</x:v>
      </x:c>
      <x:c r="C6971" s="9">
        <x:v>2.83333333333333</x:v>
      </x:c>
      <x:c r="G6971" s="9">
        <x:v>4</x:v>
      </x:c>
      <x:c r="I6971" s="9" t="s">
        <x:v>110</x:v>
      </x:c>
      <x:c r="J6971" s="9">
        <x:v>0.6</x:v>
      </x:c>
      <x:c r="K6971" s="9" t="s">
        <x:v>171</x:v>
      </x:c>
      <x:c r="AL6971" s="9">
        <x:v>10367</x:v>
      </x:c>
      <x:c r="AM6971" s="81" t="str">
        <x:f t="shared" si="372"/>
        <x:v/>
      </x:c>
      <x:c r="AN6971" s="81" t="str">
        <x:f t="shared" si="373"/>
        <x:v/>
      </x:c>
      <x:c r="AO6971" s="81" t="str">
        <x:f t="shared" si="374"/>
        <x:v/>
      </x:c>
      <x:c r="AP6971" s="81" t="str">
        <x:f t="shared" si="375"/>
        <x:v/>
      </x:c>
      <x:c r="AQ6971" s="81" t="str">
        <x:f t="shared" si="376"/>
        <x:v/>
      </x:c>
    </x:row>
    <x:row r="6972" spans="1:43" s="9" customFormat="1">
      <x:c r="A6972" s="114" t="s">
        <x:v>1940</x:v>
      </x:c>
      <x:c r="B6972" s="9">
        <x:v>10368</x:v>
      </x:c>
      <x:c r="C6972" s="9">
        <x:v>0.6</x:v>
      </x:c>
      <x:c r="G6972" s="9">
        <x:v>2</x:v>
      </x:c>
      <x:c r="I6972" s="9" t="s">
        <x:v>102</x:v>
      </x:c>
      <x:c r="K6972" s="9" t="s">
        <x:v>171</x:v>
      </x:c>
      <x:c r="M6972" s="9">
        <x:v>357</x:v>
      </x:c>
      <x:c r="AG6972" s="9">
        <x:v>1</x:v>
      </x:c>
      <x:c r="AL6972" s="9">
        <x:v>10368</x:v>
      </x:c>
      <x:c r="AM6972" s="81" t="str">
        <x:f t="shared" si="372"/>
        <x:v/>
      </x:c>
      <x:c r="AN6972" s="81" t="str">
        <x:f t="shared" si="373"/>
        <x:v/>
      </x:c>
      <x:c r="AO6972" s="81" t="str">
        <x:f t="shared" si="374"/>
        <x:v/>
      </x:c>
      <x:c r="AP6972" s="81" t="str">
        <x:f t="shared" si="375"/>
        <x:v/>
      </x:c>
      <x:c r="AQ6972" s="81" t="str">
        <x:f t="shared" si="376"/>
        <x:v/>
      </x:c>
    </x:row>
    <x:row r="6973" spans="1:43">
      <x:c r="A6973" s="114" t="s">
        <x:v>1941</x:v>
      </x:c>
      <x:c r="B6973">
        <x:v>10368</x:v>
      </x:c>
      <x:c r="C6973">
        <x:v>0.8</x:v>
      </x:c>
      <x:c r="G6973">
        <x:v>1</x:v>
      </x:c>
      <x:c r="I6973" t="s">
        <x:v>100</x:v>
      </x:c>
      <x:c r="K6973" t="s">
        <x:v>171</x:v>
      </x:c>
      <x:c r="M6973">
        <x:v>357</x:v>
      </x:c>
      <x:c r="AG6973" s="80">
        <x:v>1</x:v>
      </x:c>
      <x:c r="AL6973" s="81">
        <x:v>10368</x:v>
      </x:c>
      <x:c r="AM6973" s="81" t="str">
        <x:f t="shared" si="372"/>
        <x:v/>
      </x:c>
      <x:c r="AN6973" s="81" t="str">
        <x:f t="shared" si="373"/>
        <x:v/>
      </x:c>
      <x:c r="AO6973" s="81" t="str">
        <x:f t="shared" si="374"/>
        <x:v/>
      </x:c>
      <x:c r="AP6973" s="81" t="str">
        <x:f t="shared" si="375"/>
        <x:v/>
      </x:c>
      <x:c r="AQ6973" s="81" t="str">
        <x:f t="shared" si="376"/>
        <x:v/>
      </x:c>
    </x:row>
    <x:row r="6974" spans="1:43">
      <x:c r="A6974" s="114" t="s">
        <x:v>1942</x:v>
      </x:c>
      <x:c r="B6974">
        <x:v>10368</x:v>
      </x:c>
      <x:c r="C6974">
        <x:v>1</x:v>
      </x:c>
      <x:c r="D6974" s="9"/>
      <x:c r="E6974" s="9"/>
      <x:c r="F6974" s="9"/>
      <x:c r="G6974" s="9">
        <x:v>3</x:v>
      </x:c>
      <x:c r="I6974" t="s">
        <x:v>102</x:v>
      </x:c>
      <x:c r="K6974" t="s">
        <x:v>133</x:v>
      </x:c>
      <x:c r="L6974" s="9"/>
      <x:c r="M6974">
        <x:v>357</x:v>
      </x:c>
      <x:c r="O6974" s="9"/>
      <x:c r="P6974" s="9"/>
      <x:c r="Q6974" s="9"/>
      <x:c r="R6974" s="9"/>
      <x:c r="S6974" s="9"/>
      <x:c r="U6974" s="9"/>
      <x:c r="V6974" s="9"/>
      <x:c r="W6974" s="9"/>
      <x:c r="X6974" s="9"/>
      <x:c r="Y6974" s="9"/>
      <x:c r="Z6974" s="9"/>
      <x:c r="AA6974" s="9"/>
      <x:c r="AB6974" s="9"/>
      <x:c r="AC6974" s="9"/>
      <x:c r="AD6974" s="9"/>
      <x:c r="AE6974" s="9"/>
      <x:c r="AF6974" s="9"/>
      <x:c r="AG6974" s="80">
        <x:v>2</x:v>
      </x:c>
      <x:c r="AH6974" s="9"/>
      <x:c r="AL6974" s="81">
        <x:v>10368</x:v>
      </x:c>
      <x:c r="AM6974" s="81" t="str">
        <x:f t="shared" si="372"/>
        <x:v/>
      </x:c>
      <x:c r="AN6974" s="81" t="str">
        <x:f t="shared" si="373"/>
        <x:v/>
      </x:c>
      <x:c r="AO6974" s="81" t="str">
        <x:f t="shared" si="374"/>
        <x:v/>
      </x:c>
      <x:c r="AP6974" s="81" t="str">
        <x:f t="shared" si="375"/>
        <x:v/>
      </x:c>
      <x:c r="AQ6974" s="81" t="str">
        <x:f t="shared" si="376"/>
        <x:v/>
      </x:c>
    </x:row>
    <x:row r="6975" spans="1:43">
      <x:c r="A6975" s="114" t="s">
        <x:v>1943</x:v>
      </x:c>
      <x:c r="B6975">
        <x:v>10369</x:v>
      </x:c>
      <x:c r="C6975">
        <x:v>0.6</x:v>
      </x:c>
      <x:c r="G6975">
        <x:v>1</x:v>
      </x:c>
      <x:c r="I6975" t="s">
        <x:v>100</x:v>
      </x:c>
      <x:c r="K6975" t="s">
        <x:v>133</x:v>
      </x:c>
      <x:c r="M6975">
        <x:v>357</x:v>
      </x:c>
      <x:c r="AL6975" s="81">
        <x:v>10369</x:v>
      </x:c>
      <x:c r="AM6975" s="81" t="str">
        <x:f t="shared" si="372"/>
        <x:v/>
      </x:c>
      <x:c r="AN6975" s="81" t="str">
        <x:f t="shared" si="373"/>
        <x:v/>
      </x:c>
      <x:c r="AO6975" s="81" t="str">
        <x:f t="shared" si="374"/>
        <x:v/>
      </x:c>
      <x:c r="AP6975" s="81" t="str">
        <x:f t="shared" si="375"/>
        <x:v/>
      </x:c>
      <x:c r="AQ6975" s="81" t="str">
        <x:f t="shared" si="376"/>
        <x:v/>
      </x:c>
    </x:row>
    <x:row r="6976" spans="1:43">
      <x:c r="A6976" s="114" t="s">
        <x:v>1944</x:v>
      </x:c>
      <x:c r="B6976">
        <x:v>10369</x:v>
      </x:c>
      <x:c r="C6976">
        <x:v>0.9</x:v>
      </x:c>
      <x:c r="G6976">
        <x:v>1</x:v>
      </x:c>
      <x:c r="I6976" t="s">
        <x:v>102</x:v>
      </x:c>
      <x:c r="K6976" t="s">
        <x:v>133</x:v>
      </x:c>
      <x:c r="AL6976" s="81">
        <x:v>10369</x:v>
      </x:c>
      <x:c r="AM6976" s="81" t="str">
        <x:f t="shared" si="372"/>
        <x:v/>
      </x:c>
      <x:c r="AN6976" s="81" t="str">
        <x:f t="shared" si="373"/>
        <x:v/>
      </x:c>
      <x:c r="AO6976" s="81" t="str">
        <x:f t="shared" si="374"/>
        <x:v/>
      </x:c>
      <x:c r="AP6976" s="81" t="str">
        <x:f t="shared" si="375"/>
        <x:v/>
      </x:c>
      <x:c r="AQ6976" s="81" t="str">
        <x:f t="shared" si="376"/>
        <x:v/>
      </x:c>
    </x:row>
    <x:row r="6977" spans="1:43">
      <x:c r="A6977" s="114" t="s">
        <x:v>1945</x:v>
      </x:c>
      <x:c r="B6977">
        <x:v>10369</x:v>
      </x:c>
      <x:c r="C6977">
        <x:v>1.2</x:v>
      </x:c>
      <x:c r="G6977">
        <x:v>2</x:v>
      </x:c>
      <x:c r="I6977" t="s">
        <x:v>100</x:v>
      </x:c>
      <x:c r="K6977" t="s">
        <x:v>133</x:v>
      </x:c>
      <x:c r="AL6977" s="81">
        <x:v>10369</x:v>
      </x:c>
      <x:c r="AM6977" s="81" t="str">
        <x:f t="shared" si="372"/>
        <x:v/>
      </x:c>
      <x:c r="AN6977" s="81" t="str">
        <x:f t="shared" si="373"/>
        <x:v/>
      </x:c>
      <x:c r="AO6977" s="81" t="str">
        <x:f t="shared" si="374"/>
        <x:v/>
      </x:c>
      <x:c r="AP6977" s="81" t="str">
        <x:f t="shared" si="375"/>
        <x:v/>
      </x:c>
      <x:c r="AQ6977" s="81" t="str">
        <x:f t="shared" si="376"/>
        <x:v/>
      </x:c>
    </x:row>
    <x:row r="6978" spans="1:43">
      <x:c r="A6978" s="114" t="s">
        <x:v>1946</x:v>
      </x:c>
      <x:c r="B6978">
        <x:v>10369</x:v>
      </x:c>
      <x:c r="C6978">
        <x:v>1.5</x:v>
      </x:c>
      <x:c r="G6978">
        <x:v>2</x:v>
      </x:c>
      <x:c r="I6978" t="s">
        <x:v>102</x:v>
      </x:c>
      <x:c r="K6978" t="s">
        <x:v>133</x:v>
      </x:c>
      <x:c r="AL6978" s="81">
        <x:v>10369</x:v>
      </x:c>
      <x:c r="AM6978" s="81" t="str">
        <x:f t="shared" si="372"/>
        <x:v/>
      </x:c>
      <x:c r="AN6978" s="81" t="str">
        <x:f t="shared" si="373"/>
        <x:v/>
      </x:c>
      <x:c r="AO6978" s="81" t="str">
        <x:f t="shared" si="374"/>
        <x:v/>
      </x:c>
      <x:c r="AP6978" s="81" t="str">
        <x:f t="shared" si="375"/>
        <x:v/>
      </x:c>
      <x:c r="AQ6978" s="81" t="str">
        <x:f t="shared" si="376"/>
        <x:v/>
      </x:c>
    </x:row>
    <x:row r="6979" spans="1:43">
      <x:c r="A6979" s="114" t="s">
        <x:v>1947</x:v>
      </x:c>
      <x:c r="B6979">
        <x:v>10369</x:v>
      </x:c>
      <x:c r="C6979">
        <x:v>1.8</x:v>
      </x:c>
      <x:c r="G6979">
        <x:v>1</x:v>
      </x:c>
      <x:c r="I6979" t="s">
        <x:v>100</x:v>
      </x:c>
      <x:c r="K6979" t="s">
        <x:v>133</x:v>
      </x:c>
      <x:c r="AL6979" s="81">
        <x:v>10369</x:v>
      </x:c>
      <x:c r="AM6979" s="81" t="str">
        <x:f t="shared" si="372"/>
        <x:v/>
      </x:c>
      <x:c r="AN6979" s="81" t="str">
        <x:f t="shared" si="373"/>
        <x:v/>
      </x:c>
      <x:c r="AO6979" s="81" t="str">
        <x:f t="shared" si="374"/>
        <x:v/>
      </x:c>
      <x:c r="AP6979" s="81" t="str">
        <x:f t="shared" si="375"/>
        <x:v/>
      </x:c>
      <x:c r="AQ6979" s="81" t="str">
        <x:f t="shared" si="376"/>
        <x:v/>
      </x:c>
    </x:row>
    <x:row r="6980" spans="1:43">
      <x:c r="A6980" s="114" t="s">
        <x:v>1948</x:v>
      </x:c>
      <x:c r="B6980">
        <x:v>10369</x:v>
      </x:c>
      <x:c r="C6980">
        <x:v>2.1</x:v>
      </x:c>
      <x:c r="G6980">
        <x:v>1</x:v>
      </x:c>
      <x:c r="I6980" t="s">
        <x:v>102</x:v>
      </x:c>
      <x:c r="K6980" t="s">
        <x:v>133</x:v>
      </x:c>
      <x:c r="AL6980" s="81">
        <x:v>10369</x:v>
      </x:c>
      <x:c r="AM6980" s="81" t="str">
        <x:f t="shared" si="372"/>
        <x:v/>
      </x:c>
      <x:c r="AN6980" s="81" t="str">
        <x:f t="shared" si="373"/>
        <x:v/>
      </x:c>
      <x:c r="AO6980" s="81" t="str">
        <x:f t="shared" si="374"/>
        <x:v/>
      </x:c>
      <x:c r="AP6980" s="81" t="str">
        <x:f t="shared" si="375"/>
        <x:v/>
      </x:c>
      <x:c r="AQ6980" s="81" t="str">
        <x:f t="shared" si="376"/>
        <x:v/>
      </x:c>
    </x:row>
    <x:row r="6981" spans="1:43">
      <x:c r="A6981" s="114" t="s">
        <x:v>1949</x:v>
      </x:c>
      <x:c r="B6981">
        <x:v>10369</x:v>
      </x:c>
      <x:c r="C6981">
        <x:v>2.4</x:v>
      </x:c>
      <x:c r="G6981">
        <x:v>3</x:v>
      </x:c>
      <x:c r="I6981" t="s">
        <x:v>100</x:v>
      </x:c>
      <x:c r="K6981" t="s">
        <x:v>133</x:v>
      </x:c>
      <x:c r="AL6981" s="81">
        <x:v>10369</x:v>
      </x:c>
      <x:c r="AM6981" s="81" t="str">
        <x:f t="shared" si="372"/>
        <x:v/>
      </x:c>
      <x:c r="AN6981" s="81" t="str">
        <x:f t="shared" si="373"/>
        <x:v/>
      </x:c>
      <x:c r="AO6981" s="81" t="str">
        <x:f t="shared" si="374"/>
        <x:v/>
      </x:c>
      <x:c r="AP6981" s="81" t="str">
        <x:f t="shared" si="375"/>
        <x:v/>
      </x:c>
      <x:c r="AQ6981" s="81" t="str">
        <x:f t="shared" si="376"/>
        <x:v/>
      </x:c>
    </x:row>
    <x:row r="6982" spans="1:43">
      <x:c r="A6982" s="114" t="s">
        <x:v>1950</x:v>
      </x:c>
      <x:c r="B6982">
        <x:v>10369</x:v>
      </x:c>
      <x:c r="C6982">
        <x:v>2.6</x:v>
      </x:c>
      <x:c r="G6982">
        <x:v>1</x:v>
      </x:c>
      <x:c r="I6982" t="s">
        <x:v>112</x:v>
      </x:c>
      <x:c r="K6982" t="s">
        <x:v>133</x:v>
      </x:c>
      <x:c r="AL6982" s="81">
        <x:v>10369</x:v>
      </x:c>
      <x:c r="AM6982" s="81" t="str">
        <x:f t="shared" si="372"/>
        <x:v/>
      </x:c>
      <x:c r="AN6982" s="81" t="str">
        <x:f t="shared" si="373"/>
        <x:v/>
      </x:c>
      <x:c r="AO6982" s="81" t="str">
        <x:f t="shared" si="374"/>
        <x:v/>
      </x:c>
      <x:c r="AP6982" s="81" t="str">
        <x:f t="shared" si="375"/>
        <x:v/>
      </x:c>
      <x:c r="AQ6982" s="81" t="str">
        <x:f t="shared" si="376"/>
        <x:v/>
      </x:c>
    </x:row>
    <x:row r="6983" spans="1:43">
      <x:c r="A6983" s="114" t="s">
        <x:v>1951</x:v>
      </x:c>
      <x:c r="B6983">
        <x:v>10370</x:v>
      </x:c>
      <x:c r="C6983">
        <x:v>3.83333333333333</x:v>
      </x:c>
      <x:c r="G6983">
        <x:v>1</x:v>
      </x:c>
      <x:c r="I6983" t="s">
        <x:v>104</x:v>
      </x:c>
      <x:c r="K6983" t="s">
        <x:v>133</x:v>
      </x:c>
      <x:c r="AL6983" s="81">
        <x:v>10370</x:v>
      </x:c>
      <x:c r="AM6983" s="81" t="str">
        <x:f t="shared" si="372"/>
        <x:v/>
      </x:c>
      <x:c r="AN6983" s="81" t="str">
        <x:f t="shared" si="373"/>
        <x:v/>
      </x:c>
      <x:c r="AO6983" s="81" t="str">
        <x:f t="shared" si="374"/>
        <x:v/>
      </x:c>
      <x:c r="AP6983" s="81" t="str">
        <x:f t="shared" si="375"/>
        <x:v/>
      </x:c>
      <x:c r="AQ6983" s="81" t="str">
        <x:f t="shared" si="376"/>
        <x:v/>
      </x:c>
    </x:row>
    <x:row r="6984" spans="1:43">
      <x:c r="A6984" s="114" t="s">
        <x:v>1952</x:v>
      </x:c>
      <x:c r="B6984">
        <x:v>10370</x:v>
      </x:c>
      <x:c r="C6984">
        <x:v>4.1</x:v>
      </x:c>
      <x:c r="G6984">
        <x:v>3</x:v>
      </x:c>
      <x:c r="I6984" t="s">
        <x:v>102</x:v>
      </x:c>
      <x:c r="K6984" t="s">
        <x:v>171</x:v>
      </x:c>
      <x:c r="AL6984" s="81">
        <x:v>10370</x:v>
      </x:c>
      <x:c r="AM6984" s="81" t="str">
        <x:f t="shared" si="372"/>
        <x:v/>
      </x:c>
      <x:c r="AN6984" s="81" t="str">
        <x:f t="shared" si="373"/>
        <x:v/>
      </x:c>
      <x:c r="AO6984" s="81" t="str">
        <x:f t="shared" si="374"/>
        <x:v/>
      </x:c>
      <x:c r="AP6984" s="81" t="str">
        <x:f t="shared" si="375"/>
        <x:v/>
      </x:c>
      <x:c r="AQ6984" s="81" t="str">
        <x:f t="shared" si="376"/>
        <x:v/>
      </x:c>
    </x:row>
    <x:row r="6985" spans="1:43">
      <x:c r="A6985" s="114" t="s">
        <x:v>1953</x:v>
      </x:c>
      <x:c r="B6985">
        <x:v>10370</x:v>
      </x:c>
      <x:c r="C6985">
        <x:v>4.4</x:v>
      </x:c>
      <x:c r="G6985">
        <x:v>2</x:v>
      </x:c>
      <x:c r="I6985" t="s">
        <x:v>103</x:v>
      </x:c>
      <x:c r="K6985" t="s">
        <x:v>171</x:v>
      </x:c>
      <x:c r="AL6985" s="81">
        <x:v>10370</x:v>
      </x:c>
      <x:c r="AM6985" s="81" t="str">
        <x:f t="shared" si="372"/>
        <x:v/>
      </x:c>
      <x:c r="AN6985" s="81" t="str">
        <x:f t="shared" si="373"/>
        <x:v/>
      </x:c>
      <x:c r="AO6985" s="81" t="str">
        <x:f t="shared" si="374"/>
        <x:v/>
      </x:c>
      <x:c r="AP6985" s="81" t="str">
        <x:f t="shared" si="375"/>
        <x:v/>
      </x:c>
      <x:c r="AQ6985" s="81" t="str">
        <x:f t="shared" si="376"/>
        <x:v/>
      </x:c>
    </x:row>
    <x:row r="6986" spans="1:43">
      <x:c r="A6986" s="114" t="s">
        <x:v>1954</x:v>
      </x:c>
      <x:c r="B6986">
        <x:v>10370</x:v>
      </x:c>
      <x:c r="C6986">
        <x:v>4.7</x:v>
      </x:c>
      <x:c r="G6986">
        <x:v>1</x:v>
      </x:c>
      <x:c r="I6986" t="s">
        <x:v>102</x:v>
      </x:c>
      <x:c r="K6986" t="s">
        <x:v>122</x:v>
      </x:c>
      <x:c r="AL6986" s="81">
        <x:v>10370</x:v>
      </x:c>
      <x:c r="AM6986" s="81" t="str">
        <x:f t="shared" si="372"/>
        <x:v/>
      </x:c>
      <x:c r="AN6986" s="81" t="str">
        <x:f t="shared" si="373"/>
        <x:v/>
      </x:c>
      <x:c r="AO6986" s="81" t="str">
        <x:f t="shared" si="374"/>
        <x:v/>
      </x:c>
      <x:c r="AP6986" s="81" t="str">
        <x:f t="shared" si="375"/>
        <x:v/>
      </x:c>
      <x:c r="AQ6986" s="81" t="str">
        <x:f t="shared" si="376"/>
        <x:v/>
      </x:c>
    </x:row>
    <x:row r="6987" spans="1:43">
      <x:c r="A6987" s="114" t="s">
        <x:v>1955</x:v>
      </x:c>
      <x:c r="B6987">
        <x:v>10370</x:v>
      </x:c>
      <x:c r="C6987">
        <x:v>5</x:v>
      </x:c>
      <x:c r="G6987">
        <x:v>2</x:v>
      </x:c>
      <x:c r="I6987" t="s">
        <x:v>103</x:v>
      </x:c>
      <x:c r="K6987" t="s">
        <x:v>122</x:v>
      </x:c>
      <x:c r="AL6987" s="81">
        <x:v>10370</x:v>
      </x:c>
      <x:c r="AM6987" s="81" t="str">
        <x:f t="shared" si="372"/>
        <x:v/>
      </x:c>
      <x:c r="AN6987" s="81" t="str">
        <x:f t="shared" si="373"/>
        <x:v/>
      </x:c>
      <x:c r="AO6987" s="81" t="str">
        <x:f t="shared" si="374"/>
        <x:v/>
      </x:c>
      <x:c r="AP6987" s="81" t="str">
        <x:f t="shared" si="375"/>
        <x:v/>
      </x:c>
      <x:c r="AQ6987" s="81" t="str">
        <x:f t="shared" si="376"/>
        <x:v/>
      </x:c>
    </x:row>
    <x:row r="6988" spans="1:43">
      <x:c r="A6988" s="114" t="s">
        <x:v>1956</x:v>
      </x:c>
      <x:c r="B6988">
        <x:v>10370</x:v>
      </x:c>
      <x:c r="C6988">
        <x:v>5.3</x:v>
      </x:c>
      <x:c r="G6988">
        <x:v>1</x:v>
      </x:c>
      <x:c r="I6988" t="s">
        <x:v>102</x:v>
      </x:c>
      <x:c r="K6988" t="s">
        <x:v>122</x:v>
      </x:c>
      <x:c r="AL6988" s="81">
        <x:v>10370</x:v>
      </x:c>
      <x:c r="AM6988" s="81" t="str">
        <x:f t="shared" si="372"/>
        <x:v/>
      </x:c>
      <x:c r="AN6988" s="81" t="str">
        <x:f t="shared" si="373"/>
        <x:v/>
      </x:c>
      <x:c r="AO6988" s="81" t="str">
        <x:f t="shared" si="374"/>
        <x:v/>
      </x:c>
      <x:c r="AP6988" s="81" t="str">
        <x:f t="shared" si="375"/>
        <x:v/>
      </x:c>
      <x:c r="AQ6988" s="81" t="str">
        <x:f t="shared" si="376"/>
        <x:v/>
      </x:c>
    </x:row>
    <x:row r="6989" spans="1:43">
      <x:c r="A6989" s="114" t="s">
        <x:v>1957</x:v>
      </x:c>
      <x:c r="B6989">
        <x:v>10370</x:v>
      </x:c>
      <x:c r="C6989">
        <x:v>5.6</x:v>
      </x:c>
      <x:c r="G6989">
        <x:v>2</x:v>
      </x:c>
      <x:c r="I6989" t="s">
        <x:v>102</x:v>
      </x:c>
      <x:c r="K6989" t="s">
        <x:v>122</x:v>
      </x:c>
      <x:c r="AL6989" s="81">
        <x:v>10370</x:v>
      </x:c>
      <x:c r="AM6989" s="81" t="str">
        <x:f t="shared" si="372"/>
        <x:v/>
      </x:c>
      <x:c r="AN6989" s="81" t="str">
        <x:f t="shared" si="373"/>
        <x:v/>
      </x:c>
      <x:c r="AO6989" s="81" t="str">
        <x:f t="shared" si="374"/>
        <x:v/>
      </x:c>
      <x:c r="AP6989" s="81" t="str">
        <x:f t="shared" si="375"/>
        <x:v/>
      </x:c>
      <x:c r="AQ6989" s="81" t="str">
        <x:f t="shared" si="376"/>
        <x:v/>
      </x:c>
    </x:row>
    <x:row r="6990" spans="1:43">
      <x:c r="A6990" s="114" t="s">
        <x:v>1958</x:v>
      </x:c>
      <x:c r="B6990">
        <x:v>10370</x:v>
      </x:c>
      <x:c r="C6990">
        <x:v>6.15</x:v>
      </x:c>
      <x:c r="G6990">
        <x:v>3</x:v>
      </x:c>
      <x:c r="H6990">
        <x:v>0</x:v>
      </x:c>
      <x:c r="I6990" t="s">
        <x:v>110</x:v>
      </x:c>
      <x:c r="J6990">
        <x:v>0.65</x:v>
      </x:c>
      <x:c r="K6990" t="s">
        <x:v>171</x:v>
      </x:c>
      <x:c r="M6990">
        <x:v>380</x:v>
      </x:c>
      <x:c r="N6990">
        <x:v>2</x:v>
      </x:c>
      <x:c r="T6990">
        <x:v>0.5</x:v>
      </x:c>
      <x:c r="AL6990" s="81">
        <x:v>10370</x:v>
      </x:c>
      <x:c r="AM6990" s="81" t="str">
        <x:f t="shared" si="372"/>
        <x:v/>
      </x:c>
      <x:c r="AN6990" s="81" t="str">
        <x:f t="shared" si="373"/>
        <x:v/>
      </x:c>
      <x:c r="AO6990" s="81" t="str">
        <x:f t="shared" si="374"/>
        <x:v/>
      </x:c>
      <x:c r="AP6990" s="81" t="str">
        <x:f t="shared" si="375"/>
        <x:v/>
      </x:c>
      <x:c r="AQ6990" s="81" t="str">
        <x:f t="shared" si="376"/>
        <x:v/>
      </x:c>
    </x:row>
    <x:row r="6991" spans="1:43">
      <x:c r="A6991" s="114" t="s">
        <x:v>1959</x:v>
      </x:c>
      <x:c r="B6991">
        <x:v>10371</x:v>
      </x:c>
      <x:c r="C6991">
        <x:v>0.333333333333333</x:v>
      </x:c>
      <x:c r="I6991" t="s">
        <x:v>102</x:v>
      </x:c>
      <x:c r="K6991" t="s">
        <x:v>145</x:v>
      </x:c>
      <x:c r="M6991">
        <x:v>1130</x:v>
      </x:c>
      <x:c r="O6991" t="s">
        <x:v>101</x:v>
      </x:c>
      <x:c r="Q6991" t="s">
        <x:v>345</x:v>
      </x:c>
      <x:c r="R6991">
        <x:v>0.3</x:v>
      </x:c>
      <x:c r="AG6991" s="80">
        <x:v>1</x:v>
      </x:c>
      <x:c r="AL6991" s="81">
        <x:v>10371</x:v>
      </x:c>
      <x:c r="AM6991" s="81" t="str">
        <x:f t="shared" si="372"/>
        <x:v/>
      </x:c>
      <x:c r="AN6991" s="81" t="str">
        <x:f t="shared" si="373"/>
        <x:v/>
      </x:c>
      <x:c r="AO6991" s="81" t="str">
        <x:f t="shared" si="374"/>
        <x:v/>
      </x:c>
      <x:c r="AP6991" s="81" t="str">
        <x:f t="shared" si="375"/>
        <x:v/>
      </x:c>
      <x:c r="AQ6991" s="81" t="str">
        <x:f t="shared" si="376"/>
        <x:v/>
      </x:c>
    </x:row>
    <x:row r="6992" spans="1:43">
      <x:c r="A6992" s="114" t="s">
        <x:v>1960</x:v>
      </x:c>
      <x:c r="B6992">
        <x:v>10371</x:v>
      </x:c>
      <x:c r="C6992">
        <x:v>0.6</x:v>
      </x:c>
      <x:c r="I6992" t="s">
        <x:v>103</x:v>
      </x:c>
      <x:c r="K6992" t="s">
        <x:v>145</x:v>
      </x:c>
      <x:c r="M6992">
        <x:v>1130</x:v>
      </x:c>
      <x:c r="O6992" t="s">
        <x:v>101</x:v>
      </x:c>
      <x:c r="Q6992" t="s">
        <x:v>345</x:v>
      </x:c>
      <x:c r="R6992">
        <x:v>0.3</x:v>
      </x:c>
      <x:c r="AG6992" s="80">
        <x:v>1</x:v>
      </x:c>
      <x:c r="AL6992" s="81">
        <x:v>10371</x:v>
      </x:c>
      <x:c r="AM6992" s="81" t="str">
        <x:f t="shared" si="372"/>
        <x:v/>
      </x:c>
      <x:c r="AN6992" s="81" t="str">
        <x:f t="shared" si="373"/>
        <x:v/>
      </x:c>
      <x:c r="AO6992" s="81" t="str">
        <x:f t="shared" si="374"/>
        <x:v/>
      </x:c>
      <x:c r="AP6992" s="81" t="str">
        <x:f t="shared" si="375"/>
        <x:v/>
      </x:c>
      <x:c r="AQ6992" s="81" t="str">
        <x:f t="shared" si="376"/>
        <x:v/>
      </x:c>
    </x:row>
    <x:row r="6993" spans="1:43">
      <x:c r="A6993" s="114" t="s">
        <x:v>1961</x:v>
      </x:c>
      <x:c r="B6993">
        <x:v>10371</x:v>
      </x:c>
      <x:c r="C6993">
        <x:v>1.2</x:v>
      </x:c>
      <x:c r="E6993">
        <x:v>1</x:v>
      </x:c>
      <x:c r="I6993" t="s">
        <x:v>102</x:v>
      </x:c>
      <x:c r="K6993" t="s">
        <x:v>122</x:v>
      </x:c>
      <x:c r="M6993">
        <x:v>1127</x:v>
      </x:c>
      <x:c r="O6993" t="s">
        <x:v>101</x:v>
      </x:c>
      <x:c r="Q6993" t="s">
        <x:v>345</x:v>
      </x:c>
      <x:c r="R6993">
        <x:v>0.3</x:v>
      </x:c>
      <x:c r="AG6993" s="80">
        <x:v>2</x:v>
      </x:c>
      <x:c r="AL6993" s="81">
        <x:v>10371</x:v>
      </x:c>
      <x:c r="AM6993" s="81" t="str">
        <x:f t="shared" si="372"/>
        <x:v/>
      </x:c>
      <x:c r="AN6993" s="81" t="str">
        <x:f t="shared" si="373"/>
        <x:v/>
      </x:c>
      <x:c r="AO6993" s="81" t="str">
        <x:f t="shared" si="374"/>
        <x:v/>
      </x:c>
      <x:c r="AP6993" s="81" t="str">
        <x:f t="shared" si="375"/>
        <x:v/>
      </x:c>
      <x:c r="AQ6993" s="81" t="str">
        <x:f t="shared" si="376"/>
        <x:v/>
      </x:c>
    </x:row>
    <x:row r="6994" spans="1:43">
      <x:c r="A6994" s="114" t="s">
        <x:v>1962</x:v>
      </x:c>
      <x:c r="B6994">
        <x:v>10371</x:v>
      </x:c>
      <x:c r="C6994">
        <x:v>1.5</x:v>
      </x:c>
      <x:c r="D6994">
        <x:v>1</x:v>
      </x:c>
      <x:c r="M6994">
        <x:v>1143</x:v>
      </x:c>
      <x:c r="N6994">
        <x:v>1</x:v>
      </x:c>
      <x:c r="O6994" t="s">
        <x:v>116</x:v>
      </x:c>
      <x:c r="AL6994" s="81" t="s">
        <x:v>1963</x:v>
      </x:c>
      <x:c r="AM6994" s="81" t="str">
        <x:f t="shared" si="372"/>
        <x:v/>
      </x:c>
      <x:c r="AN6994" s="81" t="str">
        <x:f t="shared" si="373"/>
        <x:v/>
      </x:c>
      <x:c r="AO6994" s="81" t="str">
        <x:f t="shared" si="374"/>
        <x:v/>
      </x:c>
      <x:c r="AP6994" s="81" t="str">
        <x:f t="shared" si="375"/>
        <x:v/>
      </x:c>
      <x:c r="AQ6994" s="81" t="str">
        <x:f t="shared" si="376"/>
        <x:v/>
      </x:c>
    </x:row>
    <x:row r="6995" spans="1:43">
      <x:c r="A6995" s="114" t="s">
        <x:v>1964</x:v>
      </x:c>
      <x:c r="B6995">
        <x:v>10372</x:v>
      </x:c>
      <x:c r="C6995">
        <x:v>0.333333333333333</x:v>
      </x:c>
      <x:c r="I6995" t="s">
        <x:v>104</x:v>
      </x:c>
      <x:c r="K6995" t="s">
        <x:v>105</x:v>
      </x:c>
      <x:c r="M6995">
        <x:v>1127</x:v>
      </x:c>
      <x:c r="O6995" t="s">
        <x:v>101</x:v>
      </x:c>
      <x:c r="Q6995" t="s">
        <x:v>345</x:v>
      </x:c>
      <x:c r="R6995">
        <x:v>2.3</x:v>
      </x:c>
      <x:c r="AG6995" s="80">
        <x:v>1</x:v>
      </x:c>
      <x:c r="AL6995" s="81">
        <x:v>10372</x:v>
      </x:c>
      <x:c r="AM6995" s="81" t="str">
        <x:f t="shared" si="372"/>
        <x:v/>
      </x:c>
      <x:c r="AN6995" s="81" t="str">
        <x:f t="shared" si="373"/>
        <x:v/>
      </x:c>
      <x:c r="AO6995" s="81" t="str">
        <x:f t="shared" si="374"/>
        <x:v/>
      </x:c>
      <x:c r="AP6995" s="81" t="str">
        <x:f t="shared" si="375"/>
        <x:v/>
      </x:c>
      <x:c r="AQ6995" s="81" t="str">
        <x:f t="shared" si="376"/>
        <x:v/>
      </x:c>
    </x:row>
    <x:row r="6996" spans="1:43">
      <x:c r="A6996" s="114" t="s">
        <x:v>1965</x:v>
      </x:c>
      <x:c r="B6996">
        <x:v>10372</x:v>
      </x:c>
      <x:c r="C6996">
        <x:v>0.52</x:v>
      </x:c>
      <x:c r="I6996" t="s">
        <x:v>103</x:v>
      </x:c>
      <x:c r="K6996" t="s">
        <x:v>145</x:v>
      </x:c>
      <x:c r="M6996">
        <x:v>1127</x:v>
      </x:c>
      <x:c r="O6996" t="s">
        <x:v>101</x:v>
      </x:c>
      <x:c r="AG6996" s="80">
        <x:v>1</x:v>
      </x:c>
      <x:c r="AL6996" s="81">
        <x:v>10372</x:v>
      </x:c>
      <x:c r="AM6996" s="81" t="str">
        <x:f t="shared" si="372"/>
        <x:v/>
      </x:c>
      <x:c r="AN6996" s="81" t="str">
        <x:f t="shared" si="373"/>
        <x:v/>
      </x:c>
      <x:c r="AO6996" s="81" t="str">
        <x:f t="shared" si="374"/>
        <x:v/>
      </x:c>
      <x:c r="AP6996" s="81" t="str">
        <x:f t="shared" si="375"/>
        <x:v/>
      </x:c>
      <x:c r="AQ6996" s="81" t="str">
        <x:f t="shared" si="376"/>
        <x:v/>
      </x:c>
    </x:row>
    <x:row r="6997" spans="1:43">
      <x:c r="A6997" s="114" t="s">
        <x:v>1966</x:v>
      </x:c>
      <x:c r="B6997">
        <x:v>10372</x:v>
      </x:c>
      <x:c r="C6997">
        <x:v>0.82</x:v>
      </x:c>
      <x:c r="I6997" t="s">
        <x:v>100</x:v>
      </x:c>
      <x:c r="K6997" t="s">
        <x:v>105</x:v>
      </x:c>
      <x:c r="M6997">
        <x:v>1127</x:v>
      </x:c>
      <x:c r="O6997" t="s">
        <x:v>101</x:v>
      </x:c>
      <x:c r="AG6997" s="80">
        <x:v>2</x:v>
      </x:c>
      <x:c r="AL6997" s="81">
        <x:v>10372</x:v>
      </x:c>
      <x:c r="AM6997" s="81" t="str">
        <x:f t="shared" ref="AM6997:AM7032" si="377">IF($F$7=2,$B$7,"")</x:f>
        <x:v/>
      </x:c>
      <x:c r="AN6997" s="81" t="str">
        <x:f t="shared" ref="AN6997:AN7032" si="378">IF($F$7=3,$B$7,"")</x:f>
        <x:v/>
      </x:c>
      <x:c r="AO6997" s="81" t="str">
        <x:f t="shared" ref="AO6997:AO7032" si="379">IF($F$7=4,$B$7,"")</x:f>
        <x:v/>
      </x:c>
      <x:c r="AP6997" s="81" t="str">
        <x:f t="shared" ref="AP6997:AP7032" si="380">IF($F$7=5,$B$7,"")</x:f>
        <x:v/>
      </x:c>
      <x:c r="AQ6997" s="81" t="str">
        <x:f t="shared" ref="AQ6997:AQ7032" si="381">IF($F$7=6,$B$7,"")</x:f>
        <x:v/>
      </x:c>
    </x:row>
    <x:row r="6998" spans="1:43">
      <x:c r="A6998" s="114" t="s">
        <x:v>1967</x:v>
      </x:c>
      <x:c r="B6998">
        <x:v>10372</x:v>
      </x:c>
      <x:c r="C6998">
        <x:v>1.16666666666667</x:v>
      </x:c>
      <x:c r="I6998" t="s">
        <x:v>102</x:v>
      </x:c>
      <x:c r="K6998" t="s">
        <x:v>145</x:v>
      </x:c>
      <x:c r="M6998">
        <x:v>1129</x:v>
      </x:c>
      <x:c r="O6998" t="s">
        <x:v>101</x:v>
      </x:c>
      <x:c r="AG6998" s="80">
        <x:v>1</x:v>
      </x:c>
      <x:c r="AL6998" s="81">
        <x:v>10372</x:v>
      </x:c>
      <x:c r="AM6998" s="81" t="str">
        <x:f t="shared" si="377"/>
        <x:v/>
      </x:c>
      <x:c r="AN6998" s="81" t="str">
        <x:f t="shared" si="378"/>
        <x:v/>
      </x:c>
      <x:c r="AO6998" s="81" t="str">
        <x:f t="shared" si="379"/>
        <x:v/>
      </x:c>
      <x:c r="AP6998" s="81" t="str">
        <x:f t="shared" si="380"/>
        <x:v/>
      </x:c>
      <x:c r="AQ6998" s="81" t="str">
        <x:f t="shared" si="381"/>
        <x:v/>
      </x:c>
    </x:row>
    <x:row r="6999" spans="1:43">
      <x:c r="A6999" s="114" t="s">
        <x:v>1968</x:v>
      </x:c>
      <x:c r="B6999">
        <x:v>10372</x:v>
      </x:c>
      <x:c r="C6999">
        <x:v>1.9</x:v>
      </x:c>
      <x:c r="E6999">
        <x:v>1</x:v>
      </x:c>
      <x:c r="I6999" t="s">
        <x:v>100</x:v>
      </x:c>
      <x:c r="K6999" t="s">
        <x:v>145</x:v>
      </x:c>
      <x:c r="M6999">
        <x:v>1127</x:v>
      </x:c>
      <x:c r="O6999" t="s">
        <x:v>101</x:v>
      </x:c>
      <x:c r="AG6999" s="80">
        <x:v>2</x:v>
      </x:c>
      <x:c r="AL6999" s="81">
        <x:v>10372</x:v>
      </x:c>
      <x:c r="AM6999" s="81" t="str">
        <x:f t="shared" si="377"/>
        <x:v/>
      </x:c>
      <x:c r="AN6999" s="81" t="str">
        <x:f t="shared" si="378"/>
        <x:v/>
      </x:c>
      <x:c r="AO6999" s="81" t="str">
        <x:f t="shared" si="379"/>
        <x:v/>
      </x:c>
      <x:c r="AP6999" s="81" t="str">
        <x:f t="shared" si="380"/>
        <x:v/>
      </x:c>
      <x:c r="AQ6999" s="81" t="str">
        <x:f t="shared" si="381"/>
        <x:v/>
      </x:c>
    </x:row>
    <x:row r="7000" spans="1:43">
      <x:c r="A7000" s="114" t="s">
        <x:v>1969</x:v>
      </x:c>
      <x:c r="B7000">
        <x:v>10372</x:v>
      </x:c>
      <x:c r="C7000">
        <x:v>2.5</x:v>
      </x:c>
      <x:c r="D7000">
        <x:v>1</x:v>
      </x:c>
      <x:c r="K7000" t="s">
        <x:v>122</x:v>
      </x:c>
      <x:c r="M7000">
        <x:v>1143</x:v>
      </x:c>
      <x:c r="N7000">
        <x:v>1</x:v>
      </x:c>
      <x:c r="O7000" t="s">
        <x:v>116</x:v>
      </x:c>
      <x:c r="AL7000" s="81" t="s">
        <x:v>1970</x:v>
      </x:c>
      <x:c r="AM7000" s="81" t="str">
        <x:f t="shared" si="377"/>
        <x:v/>
      </x:c>
      <x:c r="AN7000" s="81" t="str">
        <x:f t="shared" si="378"/>
        <x:v/>
      </x:c>
      <x:c r="AO7000" s="81" t="str">
        <x:f t="shared" si="379"/>
        <x:v/>
      </x:c>
      <x:c r="AP7000" s="81" t="str">
        <x:f t="shared" si="380"/>
        <x:v/>
      </x:c>
      <x:c r="AQ7000" s="81" t="str">
        <x:f t="shared" si="381"/>
        <x:v/>
      </x:c>
    </x:row>
    <x:row r="7001" spans="1:43">
      <x:c r="A7001" s="114" t="s">
        <x:v>1971</x:v>
      </x:c>
      <x:c r="B7001">
        <x:v>10373</x:v>
      </x:c>
      <x:c r="C7001">
        <x:v>1.6</x:v>
      </x:c>
      <x:c r="I7001" t="s">
        <x:v>102</x:v>
      </x:c>
      <x:c r="K7001" t="s">
        <x:v>346</x:v>
      </x:c>
      <x:c r="M7001">
        <x:v>1130</x:v>
      </x:c>
      <x:c r="O7001" t="s">
        <x:v>101</x:v>
      </x:c>
      <x:c r="Q7001" t="s">
        <x:v>345</x:v>
      </x:c>
      <x:c r="R7001">
        <x:v>1.2</x:v>
      </x:c>
      <x:c r="U7001">
        <x:v>439</x:v>
      </x:c>
      <x:c r="W7001" t="s">
        <x:v>114</x:v>
      </x:c>
      <x:c r="X7001">
        <x:v>4</x:v>
      </x:c>
      <x:c r="Y7001">
        <x:v>0</x:v>
      </x:c>
      <x:c r="Z7001" t="s">
        <x:v>347</x:v>
      </x:c>
      <x:c r="AA7001">
        <x:v>20</x:v>
      </x:c>
      <x:c r="AD7001" t="s">
        <x:v>116</x:v>
      </x:c>
      <x:c r="AG7001" s="80">
        <x:v>1</x:v>
      </x:c>
      <x:c r="AL7001" s="81">
        <x:v>10373</x:v>
      </x:c>
      <x:c r="AM7001" s="81" t="str">
        <x:f t="shared" si="377"/>
        <x:v/>
      </x:c>
      <x:c r="AN7001" s="81" t="str">
        <x:f t="shared" si="378"/>
        <x:v/>
      </x:c>
      <x:c r="AO7001" s="81" t="str">
        <x:f t="shared" si="379"/>
        <x:v/>
      </x:c>
      <x:c r="AP7001" s="81" t="str">
        <x:f t="shared" si="380"/>
        <x:v/>
      </x:c>
      <x:c r="AQ7001" s="81" t="str">
        <x:f t="shared" si="381"/>
        <x:v/>
      </x:c>
    </x:row>
    <x:row r="7002" spans="1:43">
      <x:c r="A7002" s="114" t="s">
        <x:v>1972</x:v>
      </x:c>
      <x:c r="B7002">
        <x:v>10373</x:v>
      </x:c>
      <x:c r="C7002">
        <x:v>1.8</x:v>
      </x:c>
      <x:c r="I7002" t="s">
        <x:v>100</x:v>
      </x:c>
      <x:c r="K7002" t="s">
        <x:v>346</x:v>
      </x:c>
      <x:c r="M7002">
        <x:v>1130</x:v>
      </x:c>
      <x:c r="O7002" t="s">
        <x:v>101</x:v>
      </x:c>
      <x:c r="U7002">
        <x:v>439</x:v>
      </x:c>
      <x:c r="W7002" t="s">
        <x:v>114</x:v>
      </x:c>
      <x:c r="X7002">
        <x:v>4</x:v>
      </x:c>
      <x:c r="Y7002">
        <x:v>0</x:v>
      </x:c>
      <x:c r="Z7002" t="s">
        <x:v>347</x:v>
      </x:c>
      <x:c r="AA7002">
        <x:v>20</x:v>
      </x:c>
      <x:c r="AD7002" t="s">
        <x:v>116</x:v>
      </x:c>
      <x:c r="AG7002" s="80">
        <x:v>1</x:v>
      </x:c>
      <x:c r="AL7002" s="81">
        <x:v>10373</x:v>
      </x:c>
      <x:c r="AM7002" s="81" t="str">
        <x:f t="shared" si="377"/>
        <x:v/>
      </x:c>
      <x:c r="AN7002" s="81" t="str">
        <x:f t="shared" si="378"/>
        <x:v/>
      </x:c>
      <x:c r="AO7002" s="81" t="str">
        <x:f t="shared" si="379"/>
        <x:v/>
      </x:c>
      <x:c r="AP7002" s="81" t="str">
        <x:f t="shared" si="380"/>
        <x:v/>
      </x:c>
      <x:c r="AQ7002" s="81" t="str">
        <x:f t="shared" si="381"/>
        <x:v/>
      </x:c>
    </x:row>
    <x:row r="7003" spans="1:43">
      <x:c r="A7003" s="114" t="s">
        <x:v>1973</x:v>
      </x:c>
      <x:c r="B7003">
        <x:v>10373</x:v>
      </x:c>
      <x:c r="C7003">
        <x:v>2</x:v>
      </x:c>
      <x:c r="I7003" t="s">
        <x:v>102</x:v>
      </x:c>
      <x:c r="K7003" t="s">
        <x:v>346</x:v>
      </x:c>
      <x:c r="M7003">
        <x:v>1130</x:v>
      </x:c>
      <x:c r="O7003" t="s">
        <x:v>101</x:v>
      </x:c>
      <x:c r="U7003">
        <x:v>439</x:v>
      </x:c>
      <x:c r="W7003" t="s">
        <x:v>114</x:v>
      </x:c>
      <x:c r="X7003">
        <x:v>4</x:v>
      </x:c>
      <x:c r="Y7003">
        <x:v>0</x:v>
      </x:c>
      <x:c r="Z7003" t="s">
        <x:v>347</x:v>
      </x:c>
      <x:c r="AA7003">
        <x:v>20</x:v>
      </x:c>
      <x:c r="AD7003" t="s">
        <x:v>116</x:v>
      </x:c>
      <x:c r="AG7003" s="80">
        <x:v>1</x:v>
      </x:c>
      <x:c r="AL7003" s="81">
        <x:v>10373</x:v>
      </x:c>
      <x:c r="AM7003" s="81" t="str">
        <x:f t="shared" si="377"/>
        <x:v/>
      </x:c>
      <x:c r="AN7003" s="81" t="str">
        <x:f t="shared" si="378"/>
        <x:v/>
      </x:c>
      <x:c r="AO7003" s="81" t="str">
        <x:f t="shared" si="379"/>
        <x:v/>
      </x:c>
      <x:c r="AP7003" s="81" t="str">
        <x:f t="shared" si="380"/>
        <x:v/>
      </x:c>
      <x:c r="AQ7003" s="81" t="str">
        <x:f t="shared" si="381"/>
        <x:v/>
      </x:c>
    </x:row>
    <x:row r="7004" spans="1:43">
      <x:c r="A7004" s="114" t="s">
        <x:v>1974</x:v>
      </x:c>
      <x:c r="B7004">
        <x:v>10373</x:v>
      </x:c>
      <x:c r="C7004">
        <x:v>2.3</x:v>
      </x:c>
      <x:c r="D7004">
        <x:v>1</x:v>
      </x:c>
      <x:c r="M7004">
        <x:v>1143</x:v>
      </x:c>
      <x:c r="N7004">
        <x:v>1</x:v>
      </x:c>
      <x:c r="O7004" t="s">
        <x:v>116</x:v>
      </x:c>
      <x:c r="U7004">
        <x:v>439</x:v>
      </x:c>
      <x:c r="W7004" t="s">
        <x:v>114</x:v>
      </x:c>
      <x:c r="X7004">
        <x:v>4</x:v>
      </x:c>
      <x:c r="Y7004">
        <x:v>0</x:v>
      </x:c>
      <x:c r="Z7004" t="s">
        <x:v>347</x:v>
      </x:c>
      <x:c r="AA7004">
        <x:v>20</x:v>
      </x:c>
      <x:c r="AD7004" t="s">
        <x:v>116</x:v>
      </x:c>
      <x:c r="AL7004" s="81" t="s">
        <x:v>1975</x:v>
      </x:c>
      <x:c r="AM7004" s="81" t="str">
        <x:f t="shared" si="377"/>
        <x:v/>
      </x:c>
      <x:c r="AN7004" s="81" t="str">
        <x:f t="shared" si="378"/>
        <x:v/>
      </x:c>
      <x:c r="AO7004" s="81" t="str">
        <x:f t="shared" si="379"/>
        <x:v/>
      </x:c>
      <x:c r="AP7004" s="81" t="str">
        <x:f t="shared" si="380"/>
        <x:v/>
      </x:c>
      <x:c r="AQ7004" s="81" t="str">
        <x:f t="shared" si="381"/>
        <x:v/>
      </x:c>
    </x:row>
    <x:row r="7005" spans="1:43">
      <x:c r="A7005" s="114" t="s">
        <x:v>1976</x:v>
      </x:c>
      <x:c r="B7005">
        <x:v>10374</x:v>
      </x:c>
      <x:c r="C7005">
        <x:v>4.4</x:v>
      </x:c>
      <x:c r="D7005">
        <x:v>1</x:v>
      </x:c>
      <x:c r="K7005" t="s">
        <x:v>133</x:v>
      </x:c>
      <x:c r="M7005">
        <x:v>1153</x:v>
      </x:c>
      <x:c r="N7005">
        <x:v>2</x:v>
      </x:c>
      <x:c r="AL7005" s="81" t="s">
        <x:v>1977</x:v>
      </x:c>
      <x:c r="AM7005" s="81" t="str">
        <x:f t="shared" si="377"/>
        <x:v/>
      </x:c>
      <x:c r="AN7005" s="81" t="str">
        <x:f t="shared" si="378"/>
        <x:v/>
      </x:c>
      <x:c r="AO7005" s="81" t="str">
        <x:f t="shared" si="379"/>
        <x:v/>
      </x:c>
      <x:c r="AP7005" s="81" t="str">
        <x:f t="shared" si="380"/>
        <x:v/>
      </x:c>
      <x:c r="AQ7005" s="81" t="str">
        <x:f t="shared" si="381"/>
        <x:v/>
      </x:c>
    </x:row>
    <x:row r="7006" spans="1:43">
      <x:c r="A7006" s="114" t="s">
        <x:v>1978</x:v>
      </x:c>
      <x:c r="B7006">
        <x:v>10374</x:v>
      </x:c>
      <x:c r="C7006">
        <x:v>5.2</x:v>
      </x:c>
      <x:c r="I7006" t="s">
        <x:v>104</x:v>
      </x:c>
      <x:c r="K7006" t="s">
        <x:v>133</x:v>
      </x:c>
      <x:c r="M7006">
        <x:v>1130</x:v>
      </x:c>
      <x:c r="O7006" t="s">
        <x:v>101</x:v>
      </x:c>
      <x:c r="Q7006" t="s">
        <x:v>345</x:v>
      </x:c>
      <x:c r="R7006">
        <x:v>2.1</x:v>
      </x:c>
      <x:c r="AL7006" s="81">
        <x:v>10374</x:v>
      </x:c>
      <x:c r="AM7006" s="81" t="str">
        <x:f t="shared" si="377"/>
        <x:v/>
      </x:c>
      <x:c r="AN7006" s="81" t="str">
        <x:f t="shared" si="378"/>
        <x:v/>
      </x:c>
      <x:c r="AO7006" s="81" t="str">
        <x:f t="shared" si="379"/>
        <x:v/>
      </x:c>
      <x:c r="AP7006" s="81" t="str">
        <x:f t="shared" si="380"/>
        <x:v/>
      </x:c>
      <x:c r="AQ7006" s="81" t="str">
        <x:f t="shared" si="381"/>
        <x:v/>
      </x:c>
    </x:row>
    <x:row r="7007" spans="1:43">
      <x:c r="A7007" s="114" t="s">
        <x:v>1979</x:v>
      </x:c>
      <x:c r="B7007">
        <x:v>10374</x:v>
      </x:c>
      <x:c r="C7007">
        <x:v>5.4</x:v>
      </x:c>
      <x:c r="I7007" t="s">
        <x:v>103</x:v>
      </x:c>
      <x:c r="K7007" t="s">
        <x:v>133</x:v>
      </x:c>
      <x:c r="M7007">
        <x:v>1130</x:v>
      </x:c>
      <x:c r="O7007" t="s">
        <x:v>101</x:v>
      </x:c>
      <x:c r="AL7007" s="81">
        <x:v>10374</x:v>
      </x:c>
      <x:c r="AM7007" s="81" t="str">
        <x:f t="shared" si="377"/>
        <x:v/>
      </x:c>
      <x:c r="AN7007" s="81" t="str">
        <x:f t="shared" si="378"/>
        <x:v/>
      </x:c>
      <x:c r="AO7007" s="81" t="str">
        <x:f t="shared" si="379"/>
        <x:v/>
      </x:c>
      <x:c r="AP7007" s="81" t="str">
        <x:f t="shared" si="380"/>
        <x:v/>
      </x:c>
      <x:c r="AQ7007" s="81" t="str">
        <x:f t="shared" si="381"/>
        <x:v/>
      </x:c>
    </x:row>
    <x:row r="7008" spans="1:43">
      <x:c r="A7008" s="114" t="s">
        <x:v>1980</x:v>
      </x:c>
      <x:c r="B7008">
        <x:v>10374</x:v>
      </x:c>
      <x:c r="C7008">
        <x:v>5.6</x:v>
      </x:c>
      <x:c r="I7008" t="s">
        <x:v>100</x:v>
      </x:c>
      <x:c r="K7008" t="s">
        <x:v>133</x:v>
      </x:c>
      <x:c r="M7008">
        <x:v>1130</x:v>
      </x:c>
      <x:c r="O7008" t="s">
        <x:v>101</x:v>
      </x:c>
      <x:c r="AL7008" s="81">
        <x:v>10374</x:v>
      </x:c>
      <x:c r="AM7008" s="81" t="str">
        <x:f t="shared" si="377"/>
        <x:v/>
      </x:c>
      <x:c r="AN7008" s="81" t="str">
        <x:f t="shared" si="378"/>
        <x:v/>
      </x:c>
      <x:c r="AO7008" s="81" t="str">
        <x:f t="shared" si="379"/>
        <x:v/>
      </x:c>
      <x:c r="AP7008" s="81" t="str">
        <x:f t="shared" si="380"/>
        <x:v/>
      </x:c>
      <x:c r="AQ7008" s="81" t="str">
        <x:f t="shared" si="381"/>
        <x:v/>
      </x:c>
    </x:row>
    <x:row r="7009" spans="1:43">
      <x:c r="A7009" s="114" t="s">
        <x:v>1981</x:v>
      </x:c>
      <x:c r="B7009">
        <x:v>10374</x:v>
      </x:c>
      <x:c r="C7009">
        <x:v>5.8</x:v>
      </x:c>
      <x:c r="I7009" t="s">
        <x:v>102</x:v>
      </x:c>
      <x:c r="K7009" t="s">
        <x:v>133</x:v>
      </x:c>
      <x:c r="M7009">
        <x:v>1130</x:v>
      </x:c>
      <x:c r="O7009" t="s">
        <x:v>101</x:v>
      </x:c>
      <x:c r="AL7009" s="81">
        <x:v>10374</x:v>
      </x:c>
      <x:c r="AM7009" s="81" t="str">
        <x:f t="shared" si="377"/>
        <x:v/>
      </x:c>
      <x:c r="AN7009" s="81" t="str">
        <x:f t="shared" si="378"/>
        <x:v/>
      </x:c>
      <x:c r="AO7009" s="81" t="str">
        <x:f t="shared" si="379"/>
        <x:v/>
      </x:c>
      <x:c r="AP7009" s="81" t="str">
        <x:f t="shared" si="380"/>
        <x:v/>
      </x:c>
      <x:c r="AQ7009" s="81" t="str">
        <x:f t="shared" si="381"/>
        <x:v/>
      </x:c>
    </x:row>
    <x:row r="7010" spans="1:43">
      <x:c r="A7010" s="114" t="s">
        <x:v>1982</x:v>
      </x:c>
      <x:c r="B7010">
        <x:v>10374</x:v>
      </x:c>
      <x:c r="C7010">
        <x:v>6</x:v>
      </x:c>
      <x:c r="I7010" t="s">
        <x:v>104</x:v>
      </x:c>
      <x:c r="K7010" t="s">
        <x:v>133</x:v>
      </x:c>
      <x:c r="M7010">
        <x:v>1130</x:v>
      </x:c>
      <x:c r="O7010" t="s">
        <x:v>101</x:v>
      </x:c>
      <x:c r="AL7010" s="81">
        <x:v>10374</x:v>
      </x:c>
      <x:c r="AM7010" s="81" t="str">
        <x:f t="shared" si="377"/>
        <x:v/>
      </x:c>
      <x:c r="AN7010" s="81" t="str">
        <x:f t="shared" si="378"/>
        <x:v/>
      </x:c>
      <x:c r="AO7010" s="81" t="str">
        <x:f t="shared" si="379"/>
        <x:v/>
      </x:c>
      <x:c r="AP7010" s="81" t="str">
        <x:f t="shared" si="380"/>
        <x:v/>
      </x:c>
      <x:c r="AQ7010" s="81" t="str">
        <x:f t="shared" si="381"/>
        <x:v/>
      </x:c>
    </x:row>
    <x:row r="7011" spans="1:43">
      <x:c r="A7011" s="114" t="s">
        <x:v>1983</x:v>
      </x:c>
      <x:c r="B7011">
        <x:v>10374</x:v>
      </x:c>
      <x:c r="C7011">
        <x:v>6.2</x:v>
      </x:c>
      <x:c r="E7011">
        <x:v>1</x:v>
      </x:c>
      <x:c r="I7011" t="s">
        <x:v>103</x:v>
      </x:c>
      <x:c r="K7011" t="s">
        <x:v>133</x:v>
      </x:c>
      <x:c r="M7011">
        <x:v>1130</x:v>
      </x:c>
      <x:c r="O7011" t="s">
        <x:v>101</x:v>
      </x:c>
      <x:c r="AL7011" s="81">
        <x:v>10374</x:v>
      </x:c>
      <x:c r="AM7011" s="81" t="str">
        <x:f t="shared" si="377"/>
        <x:v/>
      </x:c>
      <x:c r="AN7011" s="81" t="str">
        <x:f t="shared" si="378"/>
        <x:v/>
      </x:c>
      <x:c r="AO7011" s="81" t="str">
        <x:f t="shared" si="379"/>
        <x:v/>
      </x:c>
      <x:c r="AP7011" s="81" t="str">
        <x:f t="shared" si="380"/>
        <x:v/>
      </x:c>
      <x:c r="AQ7011" s="81" t="str">
        <x:f t="shared" si="381"/>
        <x:v/>
      </x:c>
    </x:row>
    <x:row r="7012" spans="1:43">
      <x:c r="A7012" s="114" t="s">
        <x:v>1984</x:v>
      </x:c>
      <x:c r="B7012">
        <x:v>10374</x:v>
      </x:c>
      <x:c r="C7012">
        <x:v>6.25</x:v>
      </x:c>
      <x:c r="D7012">
        <x:v>1</x:v>
      </x:c>
      <x:c r="K7012" t="s">
        <x:v>133</x:v>
      </x:c>
      <x:c r="M7012">
        <x:v>1143</x:v>
      </x:c>
      <x:c r="N7012">
        <x:v>1</x:v>
      </x:c>
      <x:c r="O7012" t="s">
        <x:v>1109</x:v>
      </x:c>
      <x:c r="AL7012" s="81" t="s">
        <x:v>1977</x:v>
      </x:c>
      <x:c r="AM7012" s="81" t="str">
        <x:f t="shared" si="377"/>
        <x:v/>
      </x:c>
      <x:c r="AN7012" s="81" t="str">
        <x:f t="shared" si="378"/>
        <x:v/>
      </x:c>
      <x:c r="AO7012" s="81" t="str">
        <x:f t="shared" si="379"/>
        <x:v/>
      </x:c>
      <x:c r="AP7012" s="81" t="str">
        <x:f t="shared" si="380"/>
        <x:v/>
      </x:c>
      <x:c r="AQ7012" s="81" t="str">
        <x:f t="shared" si="381"/>
        <x:v/>
      </x:c>
    </x:row>
    <x:row r="7013" spans="1:43">
      <x:c r="A7013" s="114" t="s">
        <x:v>1985</x:v>
      </x:c>
      <x:c r="B7013">
        <x:v>10374</x:v>
      </x:c>
      <x:c r="C7013">
        <x:v>6.3</x:v>
      </x:c>
      <x:c r="D7013">
        <x:v>1</x:v>
      </x:c>
      <x:c r="K7013" t="s">
        <x:v>133</x:v>
      </x:c>
      <x:c r="M7013">
        <x:v>1154</x:v>
      </x:c>
      <x:c r="N7013">
        <x:v>2</x:v>
      </x:c>
      <x:c r="AL7013" s="81" t="s">
        <x:v>1977</x:v>
      </x:c>
      <x:c r="AM7013" s="81" t="str">
        <x:f t="shared" si="377"/>
        <x:v/>
      </x:c>
      <x:c r="AN7013" s="81" t="str">
        <x:f t="shared" si="378"/>
        <x:v/>
      </x:c>
      <x:c r="AO7013" s="81" t="str">
        <x:f t="shared" si="379"/>
        <x:v/>
      </x:c>
      <x:c r="AP7013" s="81" t="str">
        <x:f t="shared" si="380"/>
        <x:v/>
      </x:c>
      <x:c r="AQ7013" s="81" t="str">
        <x:f t="shared" si="381"/>
        <x:v/>
      </x:c>
    </x:row>
    <x:row r="7014" spans="1:43">
      <x:c r="A7014" s="114" t="s">
        <x:v>1986</x:v>
      </x:c>
      <x:c r="B7014">
        <x:v>10375</x:v>
      </x:c>
      <x:c r="C7014">
        <x:v>2.57</x:v>
      </x:c>
      <x:c r="I7014" t="s">
        <x:v>102</x:v>
      </x:c>
      <x:c r="K7014" t="s">
        <x:v>133</x:v>
      </x:c>
      <x:c r="M7014">
        <x:v>1130</x:v>
      </x:c>
      <x:c r="O7014" t="s">
        <x:v>101</x:v>
      </x:c>
      <x:c r="U7014">
        <x:v>439</x:v>
      </x:c>
      <x:c r="W7014" t="s">
        <x:v>114</x:v>
      </x:c>
      <x:c r="X7014">
        <x:v>4</x:v>
      </x:c>
      <x:c r="Y7014">
        <x:v>0</x:v>
      </x:c>
      <x:c r="Z7014" t="s">
        <x:v>347</x:v>
      </x:c>
      <x:c r="AA7014">
        <x:v>20</x:v>
      </x:c>
      <x:c r="AD7014" t="s">
        <x:v>116</x:v>
      </x:c>
      <x:c r="AG7014" s="80">
        <x:v>1</x:v>
      </x:c>
      <x:c r="AL7014" s="81">
        <x:v>10375</x:v>
      </x:c>
      <x:c r="AM7014" s="81" t="str">
        <x:f t="shared" si="377"/>
        <x:v/>
      </x:c>
      <x:c r="AN7014" s="81" t="str">
        <x:f t="shared" si="378"/>
        <x:v/>
      </x:c>
      <x:c r="AO7014" s="81" t="str">
        <x:f t="shared" si="379"/>
        <x:v/>
      </x:c>
      <x:c r="AP7014" s="81" t="str">
        <x:f t="shared" si="380"/>
        <x:v/>
      </x:c>
      <x:c r="AQ7014" s="81" t="str">
        <x:f t="shared" si="381"/>
        <x:v/>
      </x:c>
    </x:row>
    <x:row r="7015" spans="1:43">
      <x:c r="A7015" s="114" t="s">
        <x:v>1987</x:v>
      </x:c>
      <x:c r="B7015">
        <x:v>10375</x:v>
      </x:c>
      <x:c r="C7015">
        <x:v>2.72</x:v>
      </x:c>
      <x:c r="K7015" t="s">
        <x:v>133</x:v>
      </x:c>
      <x:c r="U7015">
        <x:v>439</x:v>
      </x:c>
      <x:c r="W7015" t="s">
        <x:v>114</x:v>
      </x:c>
      <x:c r="X7015">
        <x:v>4</x:v>
      </x:c>
      <x:c r="Y7015">
        <x:v>0</x:v>
      </x:c>
      <x:c r="Z7015" t="s">
        <x:v>347</x:v>
      </x:c>
      <x:c r="AA7015">
        <x:v>20</x:v>
      </x:c>
      <x:c r="AD7015" t="s">
        <x:v>116</x:v>
      </x:c>
      <x:c r="AL7015" s="81">
        <x:v>10375</x:v>
      </x:c>
      <x:c r="AM7015" s="81" t="str">
        <x:f t="shared" si="377"/>
        <x:v/>
      </x:c>
      <x:c r="AN7015" s="81" t="str">
        <x:f t="shared" si="378"/>
        <x:v/>
      </x:c>
      <x:c r="AO7015" s="81" t="str">
        <x:f t="shared" si="379"/>
        <x:v/>
      </x:c>
      <x:c r="AP7015" s="81" t="str">
        <x:f t="shared" si="380"/>
        <x:v/>
      </x:c>
      <x:c r="AQ7015" s="81" t="str">
        <x:f t="shared" si="381"/>
        <x:v/>
      </x:c>
    </x:row>
    <x:row r="7016" spans="1:43">
      <x:c r="A7016" s="114" t="s">
        <x:v>1988</x:v>
      </x:c>
      <x:c r="B7016">
        <x:v>10375</x:v>
      </x:c>
      <x:c r="C7016">
        <x:v>2.87</x:v>
      </x:c>
      <x:c r="I7016" t="s">
        <x:v>104</x:v>
      </x:c>
      <x:c r="K7016" t="s">
        <x:v>133</x:v>
      </x:c>
      <x:c r="M7016">
        <x:v>1130</x:v>
      </x:c>
      <x:c r="O7016" t="s">
        <x:v>101</x:v>
      </x:c>
      <x:c r="U7016">
        <x:v>439</x:v>
      </x:c>
      <x:c r="W7016" t="s">
        <x:v>114</x:v>
      </x:c>
      <x:c r="X7016">
        <x:v>4</x:v>
      </x:c>
      <x:c r="Y7016">
        <x:v>0</x:v>
      </x:c>
      <x:c r="Z7016" t="s">
        <x:v>347</x:v>
      </x:c>
      <x:c r="AA7016">
        <x:v>20</x:v>
      </x:c>
      <x:c r="AD7016" t="s">
        <x:v>116</x:v>
      </x:c>
      <x:c r="AG7016" s="80">
        <x:v>1</x:v>
      </x:c>
      <x:c r="AL7016" s="81">
        <x:v>10375</x:v>
      </x:c>
      <x:c r="AM7016" s="81" t="str">
        <x:f t="shared" si="377"/>
        <x:v/>
      </x:c>
      <x:c r="AN7016" s="81" t="str">
        <x:f t="shared" si="378"/>
        <x:v/>
      </x:c>
      <x:c r="AO7016" s="81" t="str">
        <x:f t="shared" si="379"/>
        <x:v/>
      </x:c>
      <x:c r="AP7016" s="81" t="str">
        <x:f t="shared" si="380"/>
        <x:v/>
      </x:c>
      <x:c r="AQ7016" s="81" t="str">
        <x:f t="shared" si="381"/>
        <x:v/>
      </x:c>
    </x:row>
    <x:row r="7017" spans="1:43">
      <x:c r="A7017" s="114" t="s">
        <x:v>1989</x:v>
      </x:c>
      <x:c r="B7017">
        <x:v>10375</x:v>
      </x:c>
      <x:c r="C7017">
        <x:v>3.02</x:v>
      </x:c>
      <x:c r="K7017" t="s">
        <x:v>133</x:v>
      </x:c>
      <x:c r="U7017">
        <x:v>439</x:v>
      </x:c>
      <x:c r="W7017" t="s">
        <x:v>114</x:v>
      </x:c>
      <x:c r="X7017">
        <x:v>4</x:v>
      </x:c>
      <x:c r="Y7017">
        <x:v>0</x:v>
      </x:c>
      <x:c r="Z7017" t="s">
        <x:v>347</x:v>
      </x:c>
      <x:c r="AA7017">
        <x:v>20</x:v>
      </x:c>
      <x:c r="AD7017" t="s">
        <x:v>116</x:v>
      </x:c>
      <x:c r="AL7017" s="81">
        <x:v>10375</x:v>
      </x:c>
      <x:c r="AM7017" s="81" t="str">
        <x:f t="shared" si="377"/>
        <x:v/>
      </x:c>
      <x:c r="AN7017" s="81" t="str">
        <x:f t="shared" si="378"/>
        <x:v/>
      </x:c>
      <x:c r="AO7017" s="81" t="str">
        <x:f t="shared" si="379"/>
        <x:v/>
      </x:c>
      <x:c r="AP7017" s="81" t="str">
        <x:f t="shared" si="380"/>
        <x:v/>
      </x:c>
      <x:c r="AQ7017" s="81" t="str">
        <x:f t="shared" si="381"/>
        <x:v/>
      </x:c>
    </x:row>
    <x:row r="7018" spans="1:43">
      <x:c r="A7018" s="114" t="s">
        <x:v>1990</x:v>
      </x:c>
      <x:c r="B7018">
        <x:v>10375</x:v>
      </x:c>
      <x:c r="C7018">
        <x:v>3.17</x:v>
      </x:c>
      <x:c r="I7018" t="s">
        <x:v>103</x:v>
      </x:c>
      <x:c r="K7018" t="s">
        <x:v>133</x:v>
      </x:c>
      <x:c r="M7018">
        <x:v>1130</x:v>
      </x:c>
      <x:c r="O7018" t="s">
        <x:v>101</x:v>
      </x:c>
      <x:c r="U7018">
        <x:v>439</x:v>
      </x:c>
      <x:c r="W7018" t="s">
        <x:v>114</x:v>
      </x:c>
      <x:c r="X7018">
        <x:v>4</x:v>
      </x:c>
      <x:c r="Y7018">
        <x:v>0</x:v>
      </x:c>
      <x:c r="Z7018" t="s">
        <x:v>347</x:v>
      </x:c>
      <x:c r="AA7018">
        <x:v>20</x:v>
      </x:c>
      <x:c r="AD7018" t="s">
        <x:v>116</x:v>
      </x:c>
      <x:c r="AG7018" s="80">
        <x:v>1</x:v>
      </x:c>
      <x:c r="AL7018" s="81">
        <x:v>10375</x:v>
      </x:c>
      <x:c r="AM7018" s="81" t="str">
        <x:f t="shared" si="377"/>
        <x:v/>
      </x:c>
      <x:c r="AN7018" s="81" t="str">
        <x:f t="shared" si="378"/>
        <x:v/>
      </x:c>
      <x:c r="AO7018" s="81" t="str">
        <x:f t="shared" si="379"/>
        <x:v/>
      </x:c>
      <x:c r="AP7018" s="81" t="str">
        <x:f t="shared" si="380"/>
        <x:v/>
      </x:c>
      <x:c r="AQ7018" s="81" t="str">
        <x:f t="shared" si="381"/>
        <x:v/>
      </x:c>
    </x:row>
    <x:row r="7019" spans="1:43">
      <x:c r="A7019" s="114" t="s">
        <x:v>1991</x:v>
      </x:c>
      <x:c r="B7019">
        <x:v>10375</x:v>
      </x:c>
      <x:c r="C7019">
        <x:v>3.32</x:v>
      </x:c>
      <x:c r="K7019" t="s">
        <x:v>133</x:v>
      </x:c>
      <x:c r="U7019">
        <x:v>439</x:v>
      </x:c>
      <x:c r="W7019" t="s">
        <x:v>114</x:v>
      </x:c>
      <x:c r="X7019">
        <x:v>4</x:v>
      </x:c>
      <x:c r="Y7019">
        <x:v>0</x:v>
      </x:c>
      <x:c r="Z7019" t="s">
        <x:v>347</x:v>
      </x:c>
      <x:c r="AA7019">
        <x:v>20</x:v>
      </x:c>
      <x:c r="AD7019" t="s">
        <x:v>116</x:v>
      </x:c>
      <x:c r="AL7019" s="81">
        <x:v>10375</x:v>
      </x:c>
      <x:c r="AM7019" s="81" t="str">
        <x:f t="shared" si="377"/>
        <x:v/>
      </x:c>
      <x:c r="AN7019" s="81" t="str">
        <x:f t="shared" si="378"/>
        <x:v/>
      </x:c>
      <x:c r="AO7019" s="81" t="str">
        <x:f t="shared" si="379"/>
        <x:v/>
      </x:c>
      <x:c r="AP7019" s="81" t="str">
        <x:f t="shared" si="380"/>
        <x:v/>
      </x:c>
      <x:c r="AQ7019" s="81" t="str">
        <x:f t="shared" si="381"/>
        <x:v/>
      </x:c>
    </x:row>
    <x:row r="7020" spans="1:43">
      <x:c r="A7020" s="114" t="s">
        <x:v>1992</x:v>
      </x:c>
      <x:c r="B7020">
        <x:v>10375</x:v>
      </x:c>
      <x:c r="C7020">
        <x:v>3.47</x:v>
      </x:c>
      <x:c r="I7020" t="s">
        <x:v>100</x:v>
      </x:c>
      <x:c r="K7020" t="s">
        <x:v>133</x:v>
      </x:c>
      <x:c r="M7020">
        <x:v>1130</x:v>
      </x:c>
      <x:c r="O7020" t="s">
        <x:v>101</x:v>
      </x:c>
      <x:c r="U7020">
        <x:v>439</x:v>
      </x:c>
      <x:c r="W7020" t="s">
        <x:v>114</x:v>
      </x:c>
      <x:c r="X7020">
        <x:v>4</x:v>
      </x:c>
      <x:c r="Y7020">
        <x:v>0</x:v>
      </x:c>
      <x:c r="Z7020" t="s">
        <x:v>347</x:v>
      </x:c>
      <x:c r="AA7020">
        <x:v>20</x:v>
      </x:c>
      <x:c r="AD7020" t="s">
        <x:v>116</x:v>
      </x:c>
      <x:c r="AG7020" s="80">
        <x:v>1</x:v>
      </x:c>
      <x:c r="AL7020" s="81">
        <x:v>10375</x:v>
      </x:c>
      <x:c r="AM7020" s="81" t="str">
        <x:f t="shared" si="377"/>
        <x:v/>
      </x:c>
      <x:c r="AN7020" s="81" t="str">
        <x:f t="shared" si="378"/>
        <x:v/>
      </x:c>
      <x:c r="AO7020" s="81" t="str">
        <x:f t="shared" si="379"/>
        <x:v/>
      </x:c>
      <x:c r="AP7020" s="81" t="str">
        <x:f t="shared" si="380"/>
        <x:v/>
      </x:c>
      <x:c r="AQ7020" s="81" t="str">
        <x:f t="shared" si="381"/>
        <x:v/>
      </x:c>
    </x:row>
    <x:row r="7021" spans="1:43">
      <x:c r="A7021" s="114" t="s">
        <x:v>1993</x:v>
      </x:c>
      <x:c r="B7021">
        <x:v>10375</x:v>
      </x:c>
      <x:c r="C7021">
        <x:v>3.62</x:v>
      </x:c>
      <x:c r="K7021" t="s">
        <x:v>133</x:v>
      </x:c>
      <x:c r="U7021">
        <x:v>439</x:v>
      </x:c>
      <x:c r="W7021" t="s">
        <x:v>114</x:v>
      </x:c>
      <x:c r="X7021">
        <x:v>4</x:v>
      </x:c>
      <x:c r="Y7021">
        <x:v>0</x:v>
      </x:c>
      <x:c r="Z7021" t="s">
        <x:v>347</x:v>
      </x:c>
      <x:c r="AA7021">
        <x:v>20</x:v>
      </x:c>
      <x:c r="AD7021" t="s">
        <x:v>116</x:v>
      </x:c>
      <x:c r="AL7021" s="81">
        <x:v>10375</x:v>
      </x:c>
      <x:c r="AM7021" s="81" t="str">
        <x:f t="shared" si="377"/>
        <x:v/>
      </x:c>
      <x:c r="AN7021" s="81" t="str">
        <x:f t="shared" si="378"/>
        <x:v/>
      </x:c>
      <x:c r="AO7021" s="81" t="str">
        <x:f t="shared" si="379"/>
        <x:v/>
      </x:c>
      <x:c r="AP7021" s="81" t="str">
        <x:f t="shared" si="380"/>
        <x:v/>
      </x:c>
      <x:c r="AQ7021" s="81" t="str">
        <x:f t="shared" si="381"/>
        <x:v/>
      </x:c>
    </x:row>
    <x:row r="7022" spans="1:43">
      <x:c r="A7022" s="114" t="s">
        <x:v>1994</x:v>
      </x:c>
      <x:c r="B7022">
        <x:v>10375</x:v>
      </x:c>
      <x:c r="C7022">
        <x:v>4.06666666666667</x:v>
      </x:c>
      <x:c r="I7022" t="s">
        <x:v>102</x:v>
      </x:c>
      <x:c r="K7022" t="s">
        <x:v>171</x:v>
      </x:c>
      <x:c r="M7022">
        <x:v>1127</x:v>
      </x:c>
      <x:c r="O7022" t="s">
        <x:v>101</x:v>
      </x:c>
      <x:c r="U7022">
        <x:v>1140</x:v>
      </x:c>
      <x:c r="W7022" t="s">
        <x:v>348</x:v>
      </x:c>
      <x:c r="X7022">
        <x:v>4</x:v>
      </x:c>
      <x:c r="Y7022">
        <x:v>0</x:v>
      </x:c>
      <x:c r="Z7022" t="s">
        <x:v>347</x:v>
      </x:c>
      <x:c r="AA7022">
        <x:v>20</x:v>
      </x:c>
      <x:c r="AD7022" t="s">
        <x:v>116</x:v>
      </x:c>
      <x:c r="AG7022" s="80">
        <x:v>2</x:v>
      </x:c>
      <x:c r="AL7022" s="81">
        <x:v>10375</x:v>
      </x:c>
      <x:c r="AM7022" s="81" t="str">
        <x:f t="shared" si="377"/>
        <x:v/>
      </x:c>
      <x:c r="AN7022" s="81" t="str">
        <x:f t="shared" si="378"/>
        <x:v/>
      </x:c>
      <x:c r="AO7022" s="81" t="str">
        <x:f t="shared" si="379"/>
        <x:v/>
      </x:c>
      <x:c r="AP7022" s="81" t="str">
        <x:f t="shared" si="380"/>
        <x:v/>
      </x:c>
      <x:c r="AQ7022" s="81" t="str">
        <x:f t="shared" si="381"/>
        <x:v/>
      </x:c>
    </x:row>
    <x:row r="7023" spans="1:43">
      <x:c r="A7023" s="114" t="s">
        <x:v>1995</x:v>
      </x:c>
      <x:c r="B7023">
        <x:v>10376</x:v>
      </x:c>
      <x:c r="C7023">
        <x:v>0.966666666666667</x:v>
      </x:c>
      <x:c r="I7023" t="s">
        <x:v>110</x:v>
      </x:c>
      <x:c r="J7023">
        <x:v>0.65</x:v>
      </x:c>
      <x:c r="K7023" t="s">
        <x:v>349</x:v>
      </x:c>
      <x:c r="M7023">
        <x:v>1127</x:v>
      </x:c>
      <x:c r="O7023" t="s">
        <x:v>101</x:v>
      </x:c>
      <x:c r="Q7023" t="s">
        <x:v>345</x:v>
      </x:c>
      <x:c r="R7023">
        <x:v>2</x:v>
      </x:c>
      <x:c r="AG7023" s="80">
        <x:v>2</x:v>
      </x:c>
      <x:c r="AL7023" s="81">
        <x:v>10376</x:v>
      </x:c>
      <x:c r="AM7023" s="81" t="str">
        <x:f t="shared" si="377"/>
        <x:v/>
      </x:c>
      <x:c r="AN7023" s="81" t="str">
        <x:f t="shared" si="378"/>
        <x:v/>
      </x:c>
      <x:c r="AO7023" s="81" t="str">
        <x:f t="shared" si="379"/>
        <x:v/>
      </x:c>
      <x:c r="AP7023" s="81" t="str">
        <x:f t="shared" si="380"/>
        <x:v/>
      </x:c>
      <x:c r="AQ7023" s="81" t="str">
        <x:f t="shared" si="381"/>
        <x:v/>
      </x:c>
    </x:row>
    <x:row r="7024" spans="1:43">
      <x:c r="A7024" s="114" t="s">
        <x:v>1996</x:v>
      </x:c>
      <x:c r="B7024">
        <x:v>10376</x:v>
      </x:c>
      <x:c r="C7024">
        <x:v>1.06666666666667</x:v>
      </x:c>
      <x:c r="E7024">
        <x:v>1</x:v>
      </x:c>
      <x:c r="AG7024" s="80">
        <x:v>2</x:v>
      </x:c>
      <x:c r="AL7024" s="81">
        <x:v>10376</x:v>
      </x:c>
      <x:c r="AM7024" s="81" t="str">
        <x:f t="shared" si="377"/>
        <x:v/>
      </x:c>
      <x:c r="AN7024" s="81" t="str">
        <x:f t="shared" si="378"/>
        <x:v/>
      </x:c>
      <x:c r="AO7024" s="81" t="str">
        <x:f t="shared" si="379"/>
        <x:v/>
      </x:c>
      <x:c r="AP7024" s="81" t="str">
        <x:f t="shared" si="380"/>
        <x:v/>
      </x:c>
      <x:c r="AQ7024" s="81" t="str">
        <x:f t="shared" si="381"/>
        <x:v/>
      </x:c>
    </x:row>
    <x:row r="7025" spans="1:43">
      <x:c r="A7025" s="114" t="s">
        <x:v>1997</x:v>
      </x:c>
      <x:c r="B7025">
        <x:v>10376</x:v>
      </x:c>
      <x:c r="C7025">
        <x:v>2.5</x:v>
      </x:c>
      <x:c r="D7025">
        <x:v>1</x:v>
      </x:c>
      <x:c r="M7025">
        <x:v>1143</x:v>
      </x:c>
      <x:c r="N7025">
        <x:v>1</x:v>
      </x:c>
      <x:c r="O7025" t="s">
        <x:v>116</x:v>
      </x:c>
      <x:c r="AL7025" s="81" t="s">
        <x:v>1998</x:v>
      </x:c>
      <x:c r="AM7025" s="81" t="str">
        <x:f t="shared" si="377"/>
        <x:v/>
      </x:c>
      <x:c r="AN7025" s="81" t="str">
        <x:f t="shared" si="378"/>
        <x:v/>
      </x:c>
      <x:c r="AO7025" s="81" t="str">
        <x:f t="shared" si="379"/>
        <x:v/>
      </x:c>
      <x:c r="AP7025" s="81" t="str">
        <x:f t="shared" si="380"/>
        <x:v/>
      </x:c>
      <x:c r="AQ7025" s="81" t="str">
        <x:f t="shared" si="381"/>
        <x:v/>
      </x:c>
    </x:row>
    <x:row r="7026" spans="1:43">
      <x:c r="A7026" s="114" t="s">
        <x:v>1999</x:v>
      </x:c>
      <x:c r="B7026">
        <x:v>10377</x:v>
      </x:c>
      <x:c r="C7026">
        <x:v>7.06666666666667</x:v>
      </x:c>
      <x:c r="I7026" t="s">
        <x:v>100</x:v>
      </x:c>
      <x:c r="K7026" t="s">
        <x:v>145</x:v>
      </x:c>
      <x:c r="M7026">
        <x:v>1130</x:v>
      </x:c>
      <x:c r="O7026" t="s">
        <x:v>101</x:v>
      </x:c>
      <x:c r="Q7026" t="s">
        <x:v>345</x:v>
      </x:c>
      <x:c r="R7026">
        <x:v>4.8</x:v>
      </x:c>
      <x:c r="S7026" t="s">
        <x:v>350</x:v>
      </x:c>
      <x:c r="T7026">
        <x:v>1</x:v>
      </x:c>
      <x:c r="AL7026" s="81">
        <x:v>10377</x:v>
      </x:c>
      <x:c r="AM7026" s="81" t="str">
        <x:f t="shared" si="377"/>
        <x:v/>
      </x:c>
      <x:c r="AN7026" s="81" t="str">
        <x:f t="shared" si="378"/>
        <x:v/>
      </x:c>
      <x:c r="AO7026" s="81" t="str">
        <x:f t="shared" si="379"/>
        <x:v/>
      </x:c>
      <x:c r="AP7026" s="81" t="str">
        <x:f t="shared" si="380"/>
        <x:v/>
      </x:c>
      <x:c r="AQ7026" s="81" t="str">
        <x:f t="shared" si="381"/>
        <x:v/>
      </x:c>
    </x:row>
    <x:row r="7027" spans="1:43">
      <x:c r="A7027" s="114" t="s">
        <x:v>2000</x:v>
      </x:c>
      <x:c r="B7027">
        <x:v>10377</x:v>
      </x:c>
      <x:c r="C7027">
        <x:v>7.31666666666667</x:v>
      </x:c>
      <x:c r="I7027" t="s">
        <x:v>102</x:v>
      </x:c>
      <x:c r="K7027" t="s">
        <x:v>105</x:v>
      </x:c>
      <x:c r="M7027">
        <x:v>1130</x:v>
      </x:c>
      <x:c r="O7027" t="s">
        <x:v>101</x:v>
      </x:c>
      <x:c r="S7027" t="s">
        <x:v>350</x:v>
      </x:c>
      <x:c r="T7027">
        <x:v>1</x:v>
      </x:c>
      <x:c r="AL7027" s="81">
        <x:v>10377</x:v>
      </x:c>
      <x:c r="AM7027" s="81" t="str">
        <x:f t="shared" si="377"/>
        <x:v/>
      </x:c>
      <x:c r="AN7027" s="81" t="str">
        <x:f t="shared" si="378"/>
        <x:v/>
      </x:c>
      <x:c r="AO7027" s="81" t="str">
        <x:f t="shared" si="379"/>
        <x:v/>
      </x:c>
      <x:c r="AP7027" s="81" t="str">
        <x:f t="shared" si="380"/>
        <x:v/>
      </x:c>
      <x:c r="AQ7027" s="81" t="str">
        <x:f t="shared" si="381"/>
        <x:v/>
      </x:c>
    </x:row>
    <x:row r="7028" spans="1:43">
      <x:c r="A7028" s="114" t="s">
        <x:v>2001</x:v>
      </x:c>
      <x:c r="B7028">
        <x:v>10377</x:v>
      </x:c>
      <x:c r="C7028">
        <x:v>7.56666666666667</x:v>
      </x:c>
      <x:c r="I7028" t="s">
        <x:v>103</x:v>
      </x:c>
      <x:c r="K7028" t="s">
        <x:v>145</x:v>
      </x:c>
      <x:c r="M7028">
        <x:v>1130</x:v>
      </x:c>
      <x:c r="O7028" t="s">
        <x:v>101</x:v>
      </x:c>
      <x:c r="S7028" t="s">
        <x:v>350</x:v>
      </x:c>
      <x:c r="T7028">
        <x:v>1</x:v>
      </x:c>
      <x:c r="AL7028" s="81">
        <x:v>10377</x:v>
      </x:c>
      <x:c r="AM7028" s="81" t="str">
        <x:f t="shared" si="377"/>
        <x:v/>
      </x:c>
      <x:c r="AN7028" s="81" t="str">
        <x:f t="shared" si="378"/>
        <x:v/>
      </x:c>
      <x:c r="AO7028" s="81" t="str">
        <x:f t="shared" si="379"/>
        <x:v/>
      </x:c>
      <x:c r="AP7028" s="81" t="str">
        <x:f t="shared" si="380"/>
        <x:v/>
      </x:c>
      <x:c r="AQ7028" s="81" t="str">
        <x:f t="shared" si="381"/>
        <x:v/>
      </x:c>
    </x:row>
    <x:row r="7029" spans="1:43">
      <x:c r="A7029" s="114" t="s">
        <x:v>2002</x:v>
      </x:c>
      <x:c r="B7029">
        <x:v>10377</x:v>
      </x:c>
      <x:c r="C7029">
        <x:v>7.81666666666667</x:v>
      </x:c>
      <x:c r="I7029" t="s">
        <x:v>104</x:v>
      </x:c>
      <x:c r="K7029" t="s">
        <x:v>105</x:v>
      </x:c>
      <x:c r="M7029">
        <x:v>1130</x:v>
      </x:c>
      <x:c r="O7029" t="s">
        <x:v>101</x:v>
      </x:c>
      <x:c r="S7029" t="s">
        <x:v>350</x:v>
      </x:c>
      <x:c r="T7029">
        <x:v>1</x:v>
      </x:c>
      <x:c r="AL7029" s="81">
        <x:v>10377</x:v>
      </x:c>
      <x:c r="AM7029" s="81" t="str">
        <x:f t="shared" si="377"/>
        <x:v/>
      </x:c>
      <x:c r="AN7029" s="81" t="str">
        <x:f t="shared" si="378"/>
        <x:v/>
      </x:c>
      <x:c r="AO7029" s="81" t="str">
        <x:f t="shared" si="379"/>
        <x:v/>
      </x:c>
      <x:c r="AP7029" s="81" t="str">
        <x:f t="shared" si="380"/>
        <x:v/>
      </x:c>
      <x:c r="AQ7029" s="81" t="str">
        <x:f t="shared" si="381"/>
        <x:v/>
      </x:c>
    </x:row>
    <x:row r="7030" spans="1:43">
      <x:c r="A7030" s="114" t="s">
        <x:v>2003</x:v>
      </x:c>
      <x:c r="B7030">
        <x:v>10377</x:v>
      </x:c>
      <x:c r="C7030">
        <x:v>8.06666666666667</x:v>
      </x:c>
      <x:c r="I7030" t="s">
        <x:v>100</x:v>
      </x:c>
      <x:c r="K7030" t="s">
        <x:v>105</x:v>
      </x:c>
      <x:c r="M7030">
        <x:v>1130</x:v>
      </x:c>
      <x:c r="O7030" t="s">
        <x:v>101</x:v>
      </x:c>
      <x:c r="S7030" t="s">
        <x:v>350</x:v>
      </x:c>
      <x:c r="T7030">
        <x:v>1</x:v>
      </x:c>
      <x:c r="AL7030" s="81">
        <x:v>10377</x:v>
      </x:c>
      <x:c r="AM7030" s="81" t="str">
        <x:f t="shared" si="377"/>
        <x:v/>
      </x:c>
      <x:c r="AN7030" s="81" t="str">
        <x:f t="shared" si="378"/>
        <x:v/>
      </x:c>
      <x:c r="AO7030" s="81" t="str">
        <x:f t="shared" si="379"/>
        <x:v/>
      </x:c>
      <x:c r="AP7030" s="81" t="str">
        <x:f t="shared" si="380"/>
        <x:v/>
      </x:c>
      <x:c r="AQ7030" s="81" t="str">
        <x:f t="shared" si="381"/>
        <x:v/>
      </x:c>
    </x:row>
    <x:row r="7031" spans="1:43">
      <x:c r="A7031" s="114" t="s">
        <x:v>2004</x:v>
      </x:c>
      <x:c r="B7031">
        <x:v>10377</x:v>
      </x:c>
      <x:c r="C7031">
        <x:v>8.31666666666667</x:v>
      </x:c>
      <x:c r="I7031" t="s">
        <x:v>102</x:v>
      </x:c>
      <x:c r="K7031" t="s">
        <x:v>145</x:v>
      </x:c>
      <x:c r="M7031">
        <x:v>1130</x:v>
      </x:c>
      <x:c r="O7031" t="s">
        <x:v>101</x:v>
      </x:c>
      <x:c r="S7031" t="s">
        <x:v>350</x:v>
      </x:c>
      <x:c r="T7031">
        <x:v>1</x:v>
      </x:c>
      <x:c r="AL7031" s="81">
        <x:v>10377</x:v>
      </x:c>
      <x:c r="AM7031" s="81" t="str">
        <x:f t="shared" si="377"/>
        <x:v/>
      </x:c>
      <x:c r="AN7031" s="81" t="str">
        <x:f t="shared" si="378"/>
        <x:v/>
      </x:c>
      <x:c r="AO7031" s="81" t="str">
        <x:f t="shared" si="379"/>
        <x:v/>
      </x:c>
      <x:c r="AP7031" s="81" t="str">
        <x:f t="shared" si="380"/>
        <x:v/>
      </x:c>
      <x:c r="AQ7031" s="81" t="str">
        <x:f t="shared" si="381"/>
        <x:v/>
      </x:c>
    </x:row>
    <x:row r="7032" spans="1:43">
      <x:c r="A7032" s="114" t="s">
        <x:v>2005</x:v>
      </x:c>
      <x:c r="B7032">
        <x:v>10377</x:v>
      </x:c>
      <x:c r="C7032">
        <x:v>8.56666666666667</x:v>
      </x:c>
      <x:c r="I7032" t="s">
        <x:v>103</x:v>
      </x:c>
      <x:c r="K7032" t="s">
        <x:v>145</x:v>
      </x:c>
      <x:c r="M7032">
        <x:v>1130</x:v>
      </x:c>
      <x:c r="O7032" t="s">
        <x:v>101</x:v>
      </x:c>
      <x:c r="S7032" t="s">
        <x:v>350</x:v>
      </x:c>
      <x:c r="T7032">
        <x:v>1</x:v>
      </x:c>
      <x:c r="AL7032" s="81">
        <x:v>10377</x:v>
      </x:c>
      <x:c r="AM7032" s="81" t="str">
        <x:f t="shared" si="377"/>
        <x:v/>
      </x:c>
      <x:c r="AN7032" s="81" t="str">
        <x:f t="shared" si="378"/>
        <x:v/>
      </x:c>
      <x:c r="AO7032" s="81" t="str">
        <x:f t="shared" si="379"/>
        <x:v/>
      </x:c>
      <x:c r="AP7032" s="81" t="str">
        <x:f t="shared" si="380"/>
        <x:v/>
      </x:c>
      <x:c r="AQ7032" s="81" t="str">
        <x:f t="shared" si="381"/>
        <x:v/>
      </x:c>
    </x:row>
    <x:row r="7033" spans="1:43">
      <x:c r="A7033" s="114" t="s">
        <x:v>2006</x:v>
      </x:c>
      <x:c r="B7033">
        <x:v>10377</x:v>
      </x:c>
      <x:c r="C7033">
        <x:v>8.81666666666667</x:v>
      </x:c>
      <x:c r="I7033" t="s">
        <x:v>104</x:v>
      </x:c>
      <x:c r="K7033" t="s">
        <x:v>145</x:v>
      </x:c>
      <x:c r="M7033">
        <x:v>1130</x:v>
      </x:c>
      <x:c r="O7033" t="s">
        <x:v>101</x:v>
      </x:c>
      <x:c r="S7033" t="s">
        <x:v>350</x:v>
      </x:c>
      <x:c r="T7033">
        <x:v>1</x:v>
      </x:c>
      <x:c r="AL7033" s="81">
        <x:v>10377</x:v>
      </x:c>
      <x:c r="AM7033" s="80"/>
      <x:c r="AN7033" s="80"/>
      <x:c r="AO7033" s="80"/>
      <x:c r="AP7033" s="80"/>
      <x:c r="AQ7033" s="80"/>
    </x:row>
    <x:row r="7034" spans="1:43">
      <x:c r="A7034" s="114" t="s">
        <x:v>2007</x:v>
      </x:c>
      <x:c r="B7034">
        <x:v>10377</x:v>
      </x:c>
      <x:c r="C7034">
        <x:v>9.06666666666667</x:v>
      </x:c>
      <x:c r="I7034" t="s">
        <x:v>100</x:v>
      </x:c>
      <x:c r="K7034" t="s">
        <x:v>105</x:v>
      </x:c>
      <x:c r="M7034">
        <x:v>1130</x:v>
      </x:c>
      <x:c r="O7034" t="s">
        <x:v>101</x:v>
      </x:c>
      <x:c r="S7034" t="s">
        <x:v>350</x:v>
      </x:c>
      <x:c r="T7034">
        <x:v>1</x:v>
      </x:c>
      <x:c r="AL7034" s="81">
        <x:v>10377</x:v>
      </x:c>
      <x:c r="AM7034" s="80"/>
      <x:c r="AN7034" s="80"/>
      <x:c r="AO7034" s="80"/>
      <x:c r="AP7034" s="80"/>
      <x:c r="AQ7034" s="80"/>
    </x:row>
    <x:row r="7035" spans="1:43">
      <x:c r="A7035" s="114" t="s">
        <x:v>2008</x:v>
      </x:c>
      <x:c r="B7035">
        <x:v>10377</x:v>
      </x:c>
      <x:c r="C7035">
        <x:v>9.31666666666667</x:v>
      </x:c>
      <x:c r="I7035" t="s">
        <x:v>102</x:v>
      </x:c>
      <x:c r="K7035" t="s">
        <x:v>105</x:v>
      </x:c>
      <x:c r="M7035">
        <x:v>1130</x:v>
      </x:c>
      <x:c r="O7035" t="s">
        <x:v>101</x:v>
      </x:c>
      <x:c r="S7035" t="s">
        <x:v>350</x:v>
      </x:c>
      <x:c r="T7035">
        <x:v>1</x:v>
      </x:c>
      <x:c r="AL7035" s="81">
        <x:v>10377</x:v>
      </x:c>
      <x:c r="AM7035" s="80"/>
      <x:c r="AN7035" s="80"/>
      <x:c r="AO7035" s="80"/>
      <x:c r="AP7035" s="80"/>
      <x:c r="AQ7035" s="80"/>
    </x:row>
    <x:row r="7036" spans="1:43">
      <x:c r="A7036" s="114" t="s">
        <x:v>2009</x:v>
      </x:c>
      <x:c r="B7036">
        <x:v>10377</x:v>
      </x:c>
      <x:c r="C7036">
        <x:v>9.56666666666667</x:v>
      </x:c>
      <x:c r="I7036" t="s">
        <x:v>103</x:v>
      </x:c>
      <x:c r="K7036" t="s">
        <x:v>145</x:v>
      </x:c>
      <x:c r="M7036">
        <x:v>1130</x:v>
      </x:c>
      <x:c r="O7036" t="s">
        <x:v>101</x:v>
      </x:c>
      <x:c r="S7036" t="s">
        <x:v>350</x:v>
      </x:c>
      <x:c r="T7036">
        <x:v>1</x:v>
      </x:c>
      <x:c r="AL7036" s="81">
        <x:v>10377</x:v>
      </x:c>
      <x:c r="AM7036" s="80"/>
      <x:c r="AN7036" s="80"/>
      <x:c r="AO7036" s="80"/>
      <x:c r="AP7036" s="80"/>
      <x:c r="AQ7036" s="80"/>
    </x:row>
    <x:row r="7037" spans="1:43">
      <x:c r="A7037" s="114" t="s">
        <x:v>2010</x:v>
      </x:c>
      <x:c r="B7037">
        <x:v>10377</x:v>
      </x:c>
      <x:c r="C7037">
        <x:v>9.73333333333333</x:v>
      </x:c>
      <x:c r="I7037" t="s">
        <x:v>104</x:v>
      </x:c>
      <x:c r="K7037" t="s">
        <x:v>351</x:v>
      </x:c>
      <x:c r="M7037">
        <x:v>1130</x:v>
      </x:c>
      <x:c r="O7037" t="s">
        <x:v>101</x:v>
      </x:c>
      <x:c r="S7037" t="s">
        <x:v>350</x:v>
      </x:c>
      <x:c r="T7037">
        <x:v>1.5</x:v>
      </x:c>
      <x:c r="AL7037" s="81">
        <x:v>10377</x:v>
      </x:c>
      <x:c r="AM7037" s="80"/>
      <x:c r="AN7037" s="80"/>
      <x:c r="AO7037" s="80"/>
      <x:c r="AP7037" s="80"/>
      <x:c r="AQ7037" s="80"/>
    </x:row>
    <x:row r="7038" spans="1:43">
      <x:c r="A7038" s="114" t="s">
        <x:v>2011</x:v>
      </x:c>
      <x:c r="B7038">
        <x:v>10377</x:v>
      </x:c>
      <x:c r="C7038">
        <x:v>11.35</x:v>
      </x:c>
      <x:c r="D7038">
        <x:v>1</x:v>
      </x:c>
      <x:c r="M7038">
        <x:v>1143</x:v>
      </x:c>
      <x:c r="N7038">
        <x:v>1</x:v>
      </x:c>
      <x:c r="O7038" t="s">
        <x:v>116</x:v>
      </x:c>
      <x:c r="AL7038" s="81" t="s">
        <x:v>2012</x:v>
      </x:c>
      <x:c r="AM7038" s="80"/>
      <x:c r="AN7038" s="80"/>
      <x:c r="AO7038" s="80"/>
      <x:c r="AP7038" s="80"/>
      <x:c r="AQ7038" s="80"/>
    </x:row>
    <x:row r="7039" spans="1:43">
      <x:c r="A7039" s="114" t="s">
        <x:v>2013</x:v>
      </x:c>
      <x:c r="B7039">
        <x:v>10377</x:v>
      </x:c>
      <x:c r="C7039">
        <x:v>11.39</x:v>
      </x:c>
      <x:c r="D7039">
        <x:v>1</x:v>
      </x:c>
      <x:c r="M7039">
        <x:v>1144</x:v>
      </x:c>
      <x:c r="N7039">
        <x:v>2</x:v>
      </x:c>
      <x:c r="AL7039" s="81" t="s">
        <x:v>2012</x:v>
      </x:c>
      <x:c r="AM7039" s="80"/>
      <x:c r="AN7039" s="80"/>
      <x:c r="AO7039" s="80"/>
      <x:c r="AP7039" s="80"/>
      <x:c r="AQ7039" s="80"/>
    </x:row>
    <x:row r="7040" spans="1:43">
      <x:c r="A7040" s="114" t="s">
        <x:v>2014</x:v>
      </x:c>
      <x:c r="B7040">
        <x:v>10378</x:v>
      </x:c>
      <x:c r="C7040">
        <x:v>3.86666666666667</x:v>
      </x:c>
      <x:c r="I7040" t="s">
        <x:v>104</x:v>
      </x:c>
      <x:c r="K7040" t="s">
        <x:v>105</x:v>
      </x:c>
      <x:c r="M7040">
        <x:v>1127</x:v>
      </x:c>
      <x:c r="O7040" t="s">
        <x:v>101</x:v>
      </x:c>
      <x:c r="Q7040" t="s">
        <x:v>345</x:v>
      </x:c>
      <x:c r="R7040">
        <x:v>4</x:v>
      </x:c>
      <x:c r="AL7040" s="81">
        <x:v>10378</x:v>
      </x:c>
      <x:c r="AM7040" s="80"/>
      <x:c r="AN7040" s="80"/>
      <x:c r="AO7040" s="80"/>
      <x:c r="AP7040" s="80"/>
      <x:c r="AQ7040" s="80"/>
    </x:row>
    <x:row r="7041" spans="1:43">
      <x:c r="A7041" s="114" t="s">
        <x:v>2015</x:v>
      </x:c>
      <x:c r="B7041">
        <x:v>10378</x:v>
      </x:c>
      <x:c r="C7041">
        <x:v>4.26666666666667</x:v>
      </x:c>
      <x:c r="I7041" t="s">
        <x:v>103</x:v>
      </x:c>
      <x:c r="K7041" t="s">
        <x:v>105</x:v>
      </x:c>
      <x:c r="M7041">
        <x:v>1130</x:v>
      </x:c>
      <x:c r="O7041" t="s">
        <x:v>101</x:v>
      </x:c>
      <x:c r="AL7041" s="81">
        <x:v>10378</x:v>
      </x:c>
      <x:c r="AM7041" s="80"/>
      <x:c r="AN7041" s="80"/>
      <x:c r="AO7041" s="80"/>
      <x:c r="AP7041" s="80"/>
      <x:c r="AQ7041" s="80"/>
    </x:row>
    <x:row r="7042" spans="1:43">
      <x:c r="A7042" s="114" t="s">
        <x:v>2016</x:v>
      </x:c>
      <x:c r="B7042">
        <x:v>10378</x:v>
      </x:c>
      <x:c r="C7042">
        <x:v>4.5</x:v>
      </x:c>
      <x:c r="I7042" t="s">
        <x:v>100</x:v>
      </x:c>
      <x:c r="K7042" t="s">
        <x:v>105</x:v>
      </x:c>
      <x:c r="M7042">
        <x:v>1127</x:v>
      </x:c>
      <x:c r="O7042" t="s">
        <x:v>101</x:v>
      </x:c>
      <x:c r="AL7042" s="81">
        <x:v>10378</x:v>
      </x:c>
      <x:c r="AM7042" s="80"/>
      <x:c r="AN7042" s="80"/>
      <x:c r="AO7042" s="80"/>
      <x:c r="AP7042" s="80"/>
      <x:c r="AQ7042" s="80"/>
    </x:row>
    <x:row r="7043" spans="1:43">
      <x:c r="A7043" s="114" t="s">
        <x:v>2017</x:v>
      </x:c>
      <x:c r="B7043">
        <x:v>10378</x:v>
      </x:c>
      <x:c r="C7043">
        <x:v>4.8</x:v>
      </x:c>
      <x:c r="I7043" t="s">
        <x:v>102</x:v>
      </x:c>
      <x:c r="K7043" t="s">
        <x:v>105</x:v>
      </x:c>
      <x:c r="M7043">
        <x:v>1130</x:v>
      </x:c>
      <x:c r="O7043" t="s">
        <x:v>101</x:v>
      </x:c>
      <x:c r="AL7043" s="81">
        <x:v>10378</x:v>
      </x:c>
      <x:c r="AM7043" s="80"/>
      <x:c r="AN7043" s="80"/>
      <x:c r="AO7043" s="80"/>
      <x:c r="AP7043" s="80"/>
      <x:c r="AQ7043" s="80"/>
    </x:row>
    <x:row r="7044" spans="1:43">
      <x:c r="A7044" s="114" t="s">
        <x:v>2018</x:v>
      </x:c>
      <x:c r="B7044">
        <x:v>10378</x:v>
      </x:c>
      <x:c r="C7044">
        <x:v>5.1</x:v>
      </x:c>
      <x:c r="I7044" t="s">
        <x:v>104</x:v>
      </x:c>
      <x:c r="K7044" t="s">
        <x:v>105</x:v>
      </x:c>
      <x:c r="M7044">
        <x:v>1127</x:v>
      </x:c>
      <x:c r="O7044" t="s">
        <x:v>101</x:v>
      </x:c>
      <x:c r="AL7044" s="81">
        <x:v>10378</x:v>
      </x:c>
      <x:c r="AM7044" s="80"/>
      <x:c r="AN7044" s="80"/>
      <x:c r="AO7044" s="80"/>
      <x:c r="AP7044" s="80"/>
      <x:c r="AQ7044" s="80"/>
    </x:row>
    <x:row r="7045" spans="1:43">
      <x:c r="A7045" s="114" t="s">
        <x:v>2019</x:v>
      </x:c>
      <x:c r="B7045">
        <x:v>10378</x:v>
      </x:c>
      <x:c r="C7045">
        <x:v>5.43333333333333</x:v>
      </x:c>
      <x:c r="I7045" t="s">
        <x:v>103</x:v>
      </x:c>
      <x:c r="K7045" t="s">
        <x:v>105</x:v>
      </x:c>
      <x:c r="M7045">
        <x:v>1130</x:v>
      </x:c>
      <x:c r="O7045" t="s">
        <x:v>101</x:v>
      </x:c>
      <x:c r="AL7045" s="81">
        <x:v>10378</x:v>
      </x:c>
      <x:c r="AM7045" s="80"/>
      <x:c r="AN7045" s="80"/>
      <x:c r="AO7045" s="80"/>
      <x:c r="AP7045" s="80"/>
      <x:c r="AQ7045" s="80"/>
    </x:row>
    <x:row r="7046" spans="1:43">
      <x:c r="A7046" s="114" t="s">
        <x:v>2020</x:v>
      </x:c>
      <x:c r="B7046">
        <x:v>10378</x:v>
      </x:c>
      <x:c r="C7046">
        <x:v>5.8</x:v>
      </x:c>
      <x:c r="I7046" t="s">
        <x:v>100</x:v>
      </x:c>
      <x:c r="K7046" t="s">
        <x:v>308</x:v>
      </x:c>
      <x:c r="M7046">
        <x:v>1127</x:v>
      </x:c>
      <x:c r="O7046" t="s">
        <x:v>101</x:v>
      </x:c>
      <x:c r="AL7046" s="81">
        <x:v>10378</x:v>
      </x:c>
      <x:c r="AM7046" s="80"/>
      <x:c r="AN7046" s="80"/>
      <x:c r="AO7046" s="80"/>
      <x:c r="AP7046" s="80"/>
      <x:c r="AQ7046" s="80"/>
    </x:row>
    <x:row r="7047" spans="1:43">
      <x:c r="A7047" s="114" t="s">
        <x:v>2021</x:v>
      </x:c>
      <x:c r="B7047">
        <x:v>10378</x:v>
      </x:c>
      <x:c r="C7047">
        <x:v>6.23333333333333</x:v>
      </x:c>
      <x:c r="I7047" t="s">
        <x:v>102</x:v>
      </x:c>
      <x:c r="K7047" t="s">
        <x:v>352</x:v>
      </x:c>
      <x:c r="M7047">
        <x:v>1130</x:v>
      </x:c>
      <x:c r="O7047" t="s">
        <x:v>101</x:v>
      </x:c>
      <x:c r="AL7047" s="81">
        <x:v>10378</x:v>
      </x:c>
      <x:c r="AM7047" s="80"/>
      <x:c r="AN7047" s="80"/>
      <x:c r="AO7047" s="80"/>
      <x:c r="AP7047" s="80"/>
      <x:c r="AQ7047" s="80"/>
    </x:row>
    <x:row r="7048" spans="1:43">
      <x:c r="A7048" s="114" t="s">
        <x:v>2022</x:v>
      </x:c>
      <x:c r="B7048">
        <x:v>10378</x:v>
      </x:c>
      <x:c r="C7048">
        <x:v>6.9</x:v>
      </x:c>
      <x:c r="I7048" t="s">
        <x:v>353</x:v>
      </x:c>
      <x:c r="J7048">
        <x:v>0.3</x:v>
      </x:c>
      <x:c r="K7048" t="s">
        <x:v>354</x:v>
      </x:c>
      <x:c r="M7048">
        <x:v>1127</x:v>
      </x:c>
      <x:c r="O7048" t="s">
        <x:v>101</x:v>
      </x:c>
      <x:c r="S7048" t="s">
        <x:v>350</x:v>
      </x:c>
      <x:c r="T7048">
        <x:v>1</x:v>
      </x:c>
      <x:c r="AL7048" s="81">
        <x:v>10378</x:v>
      </x:c>
      <x:c r="AM7048" s="80"/>
      <x:c r="AN7048" s="80"/>
      <x:c r="AO7048" s="80"/>
      <x:c r="AP7048" s="80"/>
      <x:c r="AQ7048" s="80"/>
    </x:row>
    <x:row r="7049" spans="1:43">
      <x:c r="A7049" s="114" t="s">
        <x:v>2023</x:v>
      </x:c>
      <x:c r="B7049">
        <x:v>10379</x:v>
      </x:c>
      <x:c r="C7049">
        <x:v>0.966666666666667</x:v>
      </x:c>
      <x:c r="I7049" t="s">
        <x:v>112</x:v>
      </x:c>
      <x:c r="J7049">
        <x:v>0.3</x:v>
      </x:c>
      <x:c r="K7049" t="s">
        <x:v>1841</x:v>
      </x:c>
      <x:c r="M7049">
        <x:v>1654</x:v>
      </x:c>
      <x:c r="O7049" t="s">
        <x:v>101</x:v>
      </x:c>
      <x:c r="AL7049" s="80"/>
      <x:c r="AM7049" s="80"/>
      <x:c r="AN7049" s="80"/>
      <x:c r="AO7049" s="80"/>
      <x:c r="AP7049" s="80"/>
      <x:c r="AQ7049" s="80"/>
    </x:row>
    <x:row r="7050" spans="1:43">
      <x:c r="A7050" s="114" t="s">
        <x:v>2024</x:v>
      </x:c>
      <x:c r="B7050">
        <x:v>10380</x:v>
      </x:c>
      <x:c r="C7050">
        <x:v>0.566666666666667</x:v>
      </x:c>
      <x:c r="I7050" t="s">
        <x:v>100</x:v>
      </x:c>
      <x:c r="M7050">
        <x:v>16</x:v>
      </x:c>
      <x:c r="O7050" t="s">
        <x:v>101</x:v>
      </x:c>
      <x:c r="AG7050" s="80">
        <x:v>2</x:v>
      </x:c>
      <x:c r="AL7050" s="80"/>
      <x:c r="AM7050" s="80"/>
      <x:c r="AN7050" s="80"/>
      <x:c r="AO7050" s="80"/>
      <x:c r="AP7050" s="80"/>
      <x:c r="AQ7050" s="80"/>
    </x:row>
    <x:row r="7051" spans="1:43">
      <x:c r="A7051" s="114" t="s">
        <x:v>2025</x:v>
      </x:c>
      <x:c r="B7051">
        <x:v>10381</x:v>
      </x:c>
      <x:c r="C7051">
        <x:v>0.7</x:v>
      </x:c>
      <x:c r="I7051" t="s">
        <x:v>100</x:v>
      </x:c>
      <x:c r="M7051">
        <x:v>16</x:v>
      </x:c>
      <x:c r="O7051" t="s">
        <x:v>101</x:v>
      </x:c>
      <x:c r="AG7051" s="80">
        <x:v>1</x:v>
      </x:c>
      <x:c r="AL7051" s="80"/>
      <x:c r="AM7051" s="80"/>
      <x:c r="AN7051" s="80"/>
      <x:c r="AO7051" s="80"/>
      <x:c r="AP7051" s="80"/>
      <x:c r="AQ7051" s="80"/>
    </x:row>
    <x:row r="7052" spans="1:43">
      <x:c r="A7052" s="114" t="s">
        <x:v>2026</x:v>
      </x:c>
      <x:c r="B7052">
        <x:v>10381</x:v>
      </x:c>
      <x:c r="C7052">
        <x:f>25/30</x:f>
        <x:v>0.833333333333333</x:v>
      </x:c>
      <x:c r="M7052">
        <x:v>16</x:v>
      </x:c>
      <x:c r="O7052" t="s">
        <x:v>101</x:v>
      </x:c>
      <x:c r="AG7052" s="80">
        <x:v>1</x:v>
      </x:c>
      <x:c r="AL7052" s="80"/>
      <x:c r="AM7052" s="80"/>
      <x:c r="AN7052" s="80"/>
      <x:c r="AO7052" s="80"/>
      <x:c r="AP7052" s="80"/>
      <x:c r="AQ7052" s="80"/>
    </x:row>
    <x:row r="7053" spans="1:43">
      <x:c r="A7053" s="114" t="s">
        <x:v>2027</x:v>
      </x:c>
      <x:c r="B7053">
        <x:v>10381</x:v>
      </x:c>
      <x:c r="C7053">
        <x:v>0.966666666666667</x:v>
      </x:c>
      <x:c r="I7053" t="s">
        <x:v>102</x:v>
      </x:c>
      <x:c r="M7053">
        <x:v>16</x:v>
      </x:c>
      <x:c r="O7053" t="s">
        <x:v>101</x:v>
      </x:c>
      <x:c r="AG7053" s="80">
        <x:v>1</x:v>
      </x:c>
      <x:c r="AL7053" s="80"/>
      <x:c r="AM7053" s="80"/>
      <x:c r="AN7053" s="80"/>
      <x:c r="AO7053" s="80"/>
      <x:c r="AP7053" s="80"/>
      <x:c r="AQ7053" s="80"/>
    </x:row>
    <x:row r="7054" spans="1:43">
      <x:c r="A7054" s="114" t="s">
        <x:v>2028</x:v>
      </x:c>
      <x:c r="B7054">
        <x:v>10381</x:v>
      </x:c>
      <x:c r="C7054">
        <x:v>1.1</x:v>
      </x:c>
      <x:c r="M7054">
        <x:v>16</x:v>
      </x:c>
      <x:c r="O7054" t="s">
        <x:v>101</x:v>
      </x:c>
      <x:c r="AG7054" s="80">
        <x:v>1</x:v>
      </x:c>
      <x:c r="AL7054" s="80"/>
      <x:c r="AM7054" s="80"/>
      <x:c r="AN7054" s="80"/>
      <x:c r="AO7054" s="80"/>
      <x:c r="AP7054" s="80"/>
      <x:c r="AQ7054" s="80"/>
    </x:row>
    <x:row r="7055" spans="1:43">
      <x:c r="A7055" s="114" t="s">
        <x:v>2029</x:v>
      </x:c>
      <x:c r="B7055">
        <x:v>10381</x:v>
      </x:c>
      <x:c r="C7055">
        <x:v>1.23333333333333</x:v>
      </x:c>
      <x:c r="I7055" t="s">
        <x:v>103</x:v>
      </x:c>
      <x:c r="M7055">
        <x:v>16</x:v>
      </x:c>
      <x:c r="O7055" t="s">
        <x:v>101</x:v>
      </x:c>
      <x:c r="AG7055" s="80">
        <x:v>1</x:v>
      </x:c>
      <x:c r="AL7055" s="80"/>
      <x:c r="AM7055" s="80"/>
      <x:c r="AN7055" s="80"/>
      <x:c r="AO7055" s="80"/>
      <x:c r="AP7055" s="80"/>
      <x:c r="AQ7055" s="80"/>
    </x:row>
    <x:row r="7056" spans="1:43">
      <x:c r="A7056" s="114" t="s">
        <x:v>2030</x:v>
      </x:c>
      <x:c r="B7056">
        <x:v>10381</x:v>
      </x:c>
      <x:c r="C7056">
        <x:v>1.36666666666667</x:v>
      </x:c>
      <x:c r="M7056">
        <x:v>16</x:v>
      </x:c>
      <x:c r="O7056" t="s">
        <x:v>101</x:v>
      </x:c>
      <x:c r="AG7056" s="80">
        <x:v>1</x:v>
      </x:c>
      <x:c r="AL7056" s="80"/>
      <x:c r="AM7056" s="80"/>
      <x:c r="AN7056" s="80"/>
      <x:c r="AO7056" s="80"/>
      <x:c r="AP7056" s="80"/>
      <x:c r="AQ7056" s="80"/>
    </x:row>
    <x:row r="7057" spans="1:43">
      <x:c r="A7057" s="114" t="s">
        <x:v>2031</x:v>
      </x:c>
      <x:c r="B7057">
        <x:v>10381</x:v>
      </x:c>
      <x:c r="C7057">
        <x:v>1.5</x:v>
      </x:c>
      <x:c r="I7057" t="s">
        <x:v>104</x:v>
      </x:c>
      <x:c r="M7057">
        <x:v>16</x:v>
      </x:c>
      <x:c r="O7057" t="s">
        <x:v>101</x:v>
      </x:c>
      <x:c r="AG7057" s="80">
        <x:v>1</x:v>
      </x:c>
      <x:c r="AL7057" s="80"/>
      <x:c r="AM7057" s="80"/>
      <x:c r="AN7057" s="80"/>
      <x:c r="AO7057" s="80"/>
      <x:c r="AP7057" s="80"/>
      <x:c r="AQ7057" s="80"/>
    </x:row>
    <x:row r="7058" spans="1:43">
      <x:c r="A7058" s="114" t="s">
        <x:v>2032</x:v>
      </x:c>
      <x:c r="B7058">
        <x:v>10382</x:v>
      </x:c>
      <x:c r="C7058">
        <x:v>4.63333333333333</x:v>
      </x:c>
      <x:c r="E7058">
        <x:v>1</x:v>
      </x:c>
      <x:c r="AL7058" s="80"/>
      <x:c r="AM7058" s="80"/>
      <x:c r="AN7058" s="80"/>
      <x:c r="AO7058" s="80"/>
      <x:c r="AP7058" s="80"/>
      <x:c r="AQ7058" s="80"/>
    </x:row>
    <x:row r="7059" spans="1:43">
      <x:c r="A7059" s="114" t="s">
        <x:v>2033</x:v>
      </x:c>
      <x:c r="B7059">
        <x:v>10383</x:v>
      </x:c>
      <x:c r="C7059">
        <x:v>0.7</x:v>
      </x:c>
      <x:c r="I7059" t="s">
        <x:v>100</x:v>
      </x:c>
      <x:c r="M7059">
        <x:v>16</x:v>
      </x:c>
      <x:c r="O7059" t="s">
        <x:v>101</x:v>
      </x:c>
      <x:c r="AG7059" s="80">
        <x:v>2</x:v>
      </x:c>
      <x:c r="AL7059" s="80"/>
      <x:c r="AM7059" s="80"/>
      <x:c r="AN7059" s="80"/>
      <x:c r="AO7059" s="80"/>
      <x:c r="AP7059" s="80"/>
      <x:c r="AQ7059" s="80"/>
    </x:row>
    <x:row r="7060" spans="1:43">
      <x:c r="A7060" s="114" t="s">
        <x:v>2034</x:v>
      </x:c>
      <x:c r="B7060">
        <x:v>10383</x:v>
      </x:c>
      <x:c r="C7060">
        <x:v>1.4</x:v>
      </x:c>
      <x:c r="I7060" t="s">
        <x:v>102</x:v>
      </x:c>
      <x:c r="M7060">
        <x:v>16</x:v>
      </x:c>
      <x:c r="O7060" t="s">
        <x:v>101</x:v>
      </x:c>
      <x:c r="AG7060" s="80">
        <x:v>2</x:v>
      </x:c>
      <x:c r="AL7060" s="80"/>
      <x:c r="AM7060" s="80"/>
      <x:c r="AN7060" s="80"/>
      <x:c r="AO7060" s="80"/>
      <x:c r="AP7060" s="80"/>
      <x:c r="AQ7060" s="80"/>
    </x:row>
    <x:row r="7061" spans="1:43">
      <x:c r="A7061" s="114" t="s">
        <x:v>2035</x:v>
      </x:c>
      <x:c r="B7061">
        <x:v>10384</x:v>
      </x:c>
      <x:c r="C7061">
        <x:v>0.9</x:v>
      </x:c>
      <x:c r="I7061" t="s">
        <x:v>100</x:v>
      </x:c>
      <x:c r="M7061">
        <x:v>1735</x:v>
      </x:c>
      <x:c r="O7061" t="s">
        <x:v>101</x:v>
      </x:c>
      <x:c r="U7061">
        <x:v>1737</x:v>
      </x:c>
      <x:c r="W7061" t="s">
        <x:v>380</x:v>
      </x:c>
      <x:c r="X7061">
        <x:v>0</x:v>
      </x:c>
      <x:c r="Y7061">
        <x:v>0</x:v>
      </x:c>
      <x:c r="Z7061" t="s">
        <x:v>137</x:v>
      </x:c>
      <x:c r="AA7061">
        <x:v>12</x:v>
      </x:c>
      <x:c r="AD7061" t="s">
        <x:v>330</x:v>
      </x:c>
      <x:c r="AG7061" s="80">
        <x:v>2</x:v>
      </x:c>
      <x:c r="AL7061" s="80"/>
      <x:c r="AM7061" s="80"/>
      <x:c r="AN7061" s="80"/>
      <x:c r="AO7061" s="80"/>
      <x:c r="AP7061" s="80"/>
      <x:c r="AQ7061" s="80"/>
    </x:row>
    <x:row r="7062" spans="1:43">
      <x:c r="A7062" s="114" t="s">
        <x:v>2036</x:v>
      </x:c>
      <x:c r="B7062">
        <x:v>10385</x:v>
      </x:c>
      <x:c r="C7062">
        <x:v>4.2</x:v>
      </x:c>
      <x:c r="E7062">
        <x:v>1</x:v>
      </x:c>
      <x:c r="AL7062" s="80"/>
      <x:c r="AM7062" s="80"/>
      <x:c r="AN7062" s="80"/>
      <x:c r="AO7062" s="80"/>
      <x:c r="AP7062" s="80"/>
      <x:c r="AQ7062" s="80"/>
    </x:row>
    <x:row r="7063" spans="1:43">
      <x:c r="A7063" s="114" t="s">
        <x:v>2037</x:v>
      </x:c>
      <x:c r="B7063">
        <x:v>10386</x:v>
      </x:c>
      <x:c r="C7063">
        <x:v>0.5</x:v>
      </x:c>
      <x:c r="I7063" t="s">
        <x:v>100</x:v>
      </x:c>
      <x:c r="M7063">
        <x:v>16</x:v>
      </x:c>
      <x:c r="O7063" t="s">
        <x:v>101</x:v>
      </x:c>
      <x:c r="AG7063" s="80">
        <x:v>1</x:v>
      </x:c>
      <x:c r="AL7063" s="80"/>
      <x:c r="AM7063" s="80"/>
      <x:c r="AN7063" s="80"/>
      <x:c r="AO7063" s="80"/>
      <x:c r="AP7063" s="80"/>
      <x:c r="AQ7063" s="80"/>
    </x:row>
    <x:row r="7064" spans="1:43">
      <x:c r="A7064" s="114" t="s">
        <x:v>2038</x:v>
      </x:c>
      <x:c r="B7064">
        <x:v>10386</x:v>
      </x:c>
      <x:c r="C7064">
        <x:v>1.03333333333333</x:v>
      </x:c>
      <x:c r="I7064" t="s">
        <x:v>102</x:v>
      </x:c>
      <x:c r="M7064">
        <x:v>16</x:v>
      </x:c>
      <x:c r="O7064" t="s">
        <x:v>101</x:v>
      </x:c>
      <x:c r="AG7064" s="80">
        <x:v>1</x:v>
      </x:c>
      <x:c r="AL7064" s="80"/>
      <x:c r="AM7064" s="80"/>
      <x:c r="AN7064" s="80"/>
      <x:c r="AO7064" s="80"/>
      <x:c r="AP7064" s="80"/>
      <x:c r="AQ7064" s="80"/>
    </x:row>
    <x:row r="7065" spans="1:43">
      <x:c r="A7065" s="114" t="s">
        <x:v>2039</x:v>
      </x:c>
      <x:c r="B7065">
        <x:v>10386</x:v>
      </x:c>
      <x:c r="C7065">
        <x:v>1.43333333333333</x:v>
      </x:c>
      <x:c r="I7065" t="s">
        <x:v>103</x:v>
      </x:c>
      <x:c r="M7065">
        <x:v>16</x:v>
      </x:c>
      <x:c r="O7065" t="s">
        <x:v>101</x:v>
      </x:c>
      <x:c r="AG7065" s="80">
        <x:v>2</x:v>
      </x:c>
      <x:c r="AL7065" s="80"/>
      <x:c r="AM7065" s="80"/>
      <x:c r="AN7065" s="80"/>
      <x:c r="AO7065" s="80"/>
      <x:c r="AP7065" s="80"/>
      <x:c r="AQ7065" s="80"/>
    </x:row>
    <x:row r="7066" spans="1:43">
      <x:c r="A7066" s="114" t="s">
        <x:v>2040</x:v>
      </x:c>
      <x:c r="B7066">
        <x:v>10387</x:v>
      </x:c>
      <x:c r="C7066">
        <x:v>1.73333333333333</x:v>
      </x:c>
      <x:c r="I7066" t="s">
        <x:v>102</x:v>
      </x:c>
      <x:c r="M7066">
        <x:v>1741</x:v>
      </x:c>
      <x:c r="O7066" t="s">
        <x:v>101</x:v>
      </x:c>
      <x:c r="U7066">
        <x:v>1742</x:v>
      </x:c>
      <x:c r="W7066" t="s">
        <x:v>211</x:v>
      </x:c>
      <x:c r="X7066">
        <x:v>0</x:v>
      </x:c>
      <x:c r="Y7066">
        <x:v>0</x:v>
      </x:c>
      <x:c r="Z7066" t="s">
        <x:v>137</x:v>
      </x:c>
      <x:c r="AA7066">
        <x:v>16</x:v>
      </x:c>
      <x:c r="AD7066" t="s">
        <x:v>330</x:v>
      </x:c>
      <x:c r="AG7066" s="80">
        <x:v>2</x:v>
      </x:c>
      <x:c r="AL7066" s="80"/>
      <x:c r="AM7066" s="80"/>
      <x:c r="AN7066" s="80"/>
      <x:c r="AO7066" s="80"/>
      <x:c r="AP7066" s="80"/>
      <x:c r="AQ7066" s="80"/>
    </x:row>
    <x:row r="7067" spans="1:43">
      <x:c r="A7067" s="114" t="s">
        <x:v>2041</x:v>
      </x:c>
      <x:c r="B7067">
        <x:v>10388</x:v>
      </x:c>
      <x:c r="C7067">
        <x:v>2.23333333333333</x:v>
      </x:c>
      <x:c r="I7067" t="s">
        <x:v>110</x:v>
      </x:c>
      <x:c r="J7067">
        <x:v>0.65</x:v>
      </x:c>
      <x:c r="AL7067" s="80"/>
      <x:c r="AM7067" s="80"/>
      <x:c r="AN7067" s="80"/>
      <x:c r="AO7067" s="80"/>
      <x:c r="AP7067" s="80"/>
      <x:c r="AQ7067" s="80"/>
    </x:row>
    <x:row r="7068" spans="1:43">
      <x:c r="A7068" s="114" t="s">
        <x:v>2042</x:v>
      </x:c>
      <x:c r="B7068">
        <x:v>10389</x:v>
      </x:c>
      <x:c r="C7068">
        <x:v>0.833333333333333</x:v>
      </x:c>
      <x:c r="I7068" t="s">
        <x:v>104</x:v>
      </x:c>
      <x:c r="K7068" t="s">
        <x:v>133</x:v>
      </x:c>
      <x:c r="M7068">
        <x:v>438</x:v>
      </x:c>
      <x:c r="O7068" t="s">
        <x:v>101</x:v>
      </x:c>
      <x:c r="AG7068" s="80">
        <x:v>2</x:v>
      </x:c>
      <x:c r="AL7068" s="80"/>
      <x:c r="AM7068" s="80"/>
      <x:c r="AN7068" s="80"/>
      <x:c r="AO7068" s="80"/>
      <x:c r="AP7068" s="80"/>
      <x:c r="AQ7068" s="80"/>
    </x:row>
    <x:row r="7069" spans="1:43">
      <x:c r="A7069" s="114" t="s">
        <x:v>2043</x:v>
      </x:c>
      <x:c r="B7069">
        <x:v>10389</x:v>
      </x:c>
      <x:c r="C7069">
        <x:v>1.16666666666667</x:v>
      </x:c>
      <x:c r="I7069" t="s">
        <x:v>103</x:v>
      </x:c>
      <x:c r="K7069" t="s">
        <x:v>133</x:v>
      </x:c>
      <x:c r="M7069">
        <x:v>438</x:v>
      </x:c>
      <x:c r="O7069" t="s">
        <x:v>101</x:v>
      </x:c>
      <x:c r="AG7069" s="80">
        <x:v>2</x:v>
      </x:c>
      <x:c r="AL7069" s="80"/>
      <x:c r="AM7069" s="80"/>
      <x:c r="AN7069" s="80"/>
      <x:c r="AO7069" s="80"/>
      <x:c r="AP7069" s="80"/>
      <x:c r="AQ7069" s="80"/>
    </x:row>
    <x:row r="7070" spans="1:43">
      <x:c r="A7070" s="114" t="s">
        <x:v>2044</x:v>
      </x:c>
      <x:c r="B7070">
        <x:v>10390</x:v>
      </x:c>
      <x:c r="C7070">
        <x:v>1.66666666666667</x:v>
      </x:c>
      <x:c r="E7070">
        <x:v>1</x:v>
      </x:c>
      <x:c r="AL7070" s="80"/>
      <x:c r="AM7070" s="80"/>
      <x:c r="AN7070" s="80"/>
      <x:c r="AO7070" s="80"/>
      <x:c r="AP7070" s="80"/>
      <x:c r="AQ7070" s="80"/>
    </x:row>
    <x:row r="7071" spans="1:43">
      <x:c r="A7071" s="114" t="s">
        <x:v>2045</x:v>
      </x:c>
      <x:c r="B7071">
        <x:v>10391</x:v>
      </x:c>
      <x:c r="C7071">
        <x:v>1.7</x:v>
      </x:c>
      <x:c r="I7071" t="s">
        <x:v>100</x:v>
      </x:c>
      <x:c r="K7071" t="s">
        <x:v>133</x:v>
      </x:c>
      <x:c r="M7071">
        <x:v>1255</x:v>
      </x:c>
      <x:c r="O7071" t="s">
        <x:v>101</x:v>
      </x:c>
      <x:c r="AG7071" s="80">
        <x:v>1</x:v>
      </x:c>
      <x:c r="AL7071" s="80"/>
      <x:c r="AM7071" s="80"/>
      <x:c r="AN7071" s="80"/>
      <x:c r="AO7071" s="80"/>
      <x:c r="AP7071" s="80"/>
      <x:c r="AQ7071" s="80"/>
    </x:row>
    <x:row r="7072" spans="1:43">
      <x:c r="A7072" s="114" t="s">
        <x:v>2046</x:v>
      </x:c>
      <x:c r="B7072">
        <x:v>10391</x:v>
      </x:c>
      <x:c r="C7072">
        <x:v>1.86</x:v>
      </x:c>
      <x:c r="M7072">
        <x:v>1255</x:v>
      </x:c>
      <x:c r="O7072" t="s">
        <x:v>101</x:v>
      </x:c>
      <x:c r="AG7072" s="80">
        <x:v>1</x:v>
      </x:c>
      <x:c r="AL7072" s="80"/>
      <x:c r="AM7072" s="80"/>
      <x:c r="AN7072" s="80"/>
      <x:c r="AO7072" s="80"/>
      <x:c r="AP7072" s="80"/>
      <x:c r="AQ7072" s="80"/>
    </x:row>
    <x:row r="7073" spans="1:43">
      <x:c r="A7073" s="114" t="s">
        <x:v>2047</x:v>
      </x:c>
      <x:c r="B7073">
        <x:v>10391</x:v>
      </x:c>
      <x:c r="C7073">
        <x:v>2.02</x:v>
      </x:c>
      <x:c r="I7073" t="s">
        <x:v>102</x:v>
      </x:c>
      <x:c r="K7073" t="s">
        <x:v>133</x:v>
      </x:c>
      <x:c r="M7073">
        <x:v>1255</x:v>
      </x:c>
      <x:c r="O7073" t="s">
        <x:v>101</x:v>
      </x:c>
      <x:c r="AG7073" s="80">
        <x:v>1</x:v>
      </x:c>
      <x:c r="AL7073" s="80"/>
      <x:c r="AM7073" s="80"/>
      <x:c r="AN7073" s="80"/>
      <x:c r="AO7073" s="80"/>
      <x:c r="AP7073" s="80"/>
      <x:c r="AQ7073" s="80"/>
    </x:row>
    <x:row r="7074" spans="1:43">
      <x:c r="A7074" s="114" t="s">
        <x:v>2048</x:v>
      </x:c>
      <x:c r="B7074">
        <x:v>10391</x:v>
      </x:c>
      <x:c r="C7074">
        <x:v>2.18</x:v>
      </x:c>
      <x:c r="M7074">
        <x:v>1255</x:v>
      </x:c>
      <x:c r="O7074" t="s">
        <x:v>101</x:v>
      </x:c>
      <x:c r="AG7074" s="80">
        <x:v>1</x:v>
      </x:c>
      <x:c r="AL7074" s="80"/>
      <x:c r="AM7074" s="80"/>
      <x:c r="AN7074" s="80"/>
      <x:c r="AO7074" s="80"/>
      <x:c r="AP7074" s="80"/>
      <x:c r="AQ7074" s="80"/>
    </x:row>
    <x:row r="7075" spans="1:43">
      <x:c r="A7075" s="114" t="s">
        <x:v>2049</x:v>
      </x:c>
      <x:c r="B7075">
        <x:v>10391</x:v>
      </x:c>
      <x:c r="C7075">
        <x:v>2.34</x:v>
      </x:c>
      <x:c r="I7075" t="s">
        <x:v>103</x:v>
      </x:c>
      <x:c r="K7075" t="s">
        <x:v>133</x:v>
      </x:c>
      <x:c r="M7075">
        <x:v>1255</x:v>
      </x:c>
      <x:c r="O7075" t="s">
        <x:v>101</x:v>
      </x:c>
      <x:c r="AG7075" s="80">
        <x:v>1</x:v>
      </x:c>
      <x:c r="AL7075" s="80"/>
      <x:c r="AM7075" s="80"/>
      <x:c r="AN7075" s="80"/>
      <x:c r="AO7075" s="80"/>
      <x:c r="AP7075" s="80"/>
      <x:c r="AQ7075" s="80"/>
    </x:row>
    <x:row r="7076" spans="1:43">
      <x:c r="A7076" s="114" t="s">
        <x:v>2050</x:v>
      </x:c>
      <x:c r="B7076">
        <x:v>10391</x:v>
      </x:c>
      <x:c r="C7076">
        <x:v>2.5</x:v>
      </x:c>
      <x:c r="M7076">
        <x:v>1255</x:v>
      </x:c>
      <x:c r="O7076" t="s">
        <x:v>101</x:v>
      </x:c>
      <x:c r="AG7076" s="80">
        <x:v>1</x:v>
      </x:c>
      <x:c r="AL7076" s="80"/>
      <x:c r="AM7076" s="80"/>
      <x:c r="AN7076" s="80"/>
      <x:c r="AO7076" s="80"/>
      <x:c r="AP7076" s="80"/>
      <x:c r="AQ7076" s="80"/>
    </x:row>
    <x:row r="7077" spans="1:43">
      <x:c r="A7077" s="114" t="s">
        <x:v>2051</x:v>
      </x:c>
      <x:c r="B7077">
        <x:v>10391</x:v>
      </x:c>
      <x:c r="C7077">
        <x:v>2.66</x:v>
      </x:c>
      <x:c r="I7077" t="s">
        <x:v>104</x:v>
      </x:c>
      <x:c r="K7077" t="s">
        <x:v>133</x:v>
      </x:c>
      <x:c r="M7077">
        <x:v>1255</x:v>
      </x:c>
      <x:c r="O7077" t="s">
        <x:v>101</x:v>
      </x:c>
      <x:c r="AG7077" s="80">
        <x:v>1</x:v>
      </x:c>
      <x:c r="AL7077" s="80"/>
      <x:c r="AM7077" s="80"/>
      <x:c r="AN7077" s="80"/>
      <x:c r="AO7077" s="80"/>
      <x:c r="AP7077" s="80"/>
      <x:c r="AQ7077" s="80"/>
    </x:row>
    <x:row r="7078" spans="1:43">
      <x:c r="A7078" s="114" t="s">
        <x:v>2052</x:v>
      </x:c>
      <x:c r="B7078">
        <x:v>10391</x:v>
      </x:c>
      <x:c r="C7078">
        <x:v>2.82</x:v>
      </x:c>
      <x:c r="M7078">
        <x:v>1255</x:v>
      </x:c>
      <x:c r="O7078" t="s">
        <x:v>101</x:v>
      </x:c>
      <x:c r="AG7078" s="80">
        <x:v>1</x:v>
      </x:c>
      <x:c r="AL7078" s="80"/>
      <x:c r="AM7078" s="80"/>
      <x:c r="AN7078" s="80"/>
      <x:c r="AO7078" s="80"/>
      <x:c r="AP7078" s="80"/>
      <x:c r="AQ7078" s="80"/>
    </x:row>
    <x:row r="7079" spans="1:43">
      <x:c r="A7079" s="114" t="s">
        <x:v>2053</x:v>
      </x:c>
      <x:c r="B7079">
        <x:v>10391</x:v>
      </x:c>
      <x:c r="C7079">
        <x:v>2.98</x:v>
      </x:c>
      <x:c r="I7079" t="s">
        <x:v>100</x:v>
      </x:c>
      <x:c r="K7079" t="s">
        <x:v>133</x:v>
      </x:c>
      <x:c r="M7079">
        <x:v>1255</x:v>
      </x:c>
      <x:c r="O7079" t="s">
        <x:v>101</x:v>
      </x:c>
      <x:c r="AG7079" s="80">
        <x:v>1</x:v>
      </x:c>
      <x:c r="AL7079" s="80"/>
      <x:c r="AM7079" s="80"/>
      <x:c r="AN7079" s="80"/>
      <x:c r="AO7079" s="80"/>
      <x:c r="AP7079" s="80"/>
      <x:c r="AQ7079" s="80"/>
    </x:row>
    <x:row r="7080" spans="1:43">
      <x:c r="A7080" s="114" t="s">
        <x:v>2054</x:v>
      </x:c>
      <x:c r="B7080">
        <x:v>10391</x:v>
      </x:c>
      <x:c r="C7080">
        <x:v>3.14</x:v>
      </x:c>
      <x:c r="M7080">
        <x:v>1255</x:v>
      </x:c>
      <x:c r="O7080" t="s">
        <x:v>101</x:v>
      </x:c>
      <x:c r="AG7080" s="80">
        <x:v>1</x:v>
      </x:c>
      <x:c r="AL7080" s="80"/>
      <x:c r="AM7080" s="80"/>
      <x:c r="AN7080" s="80"/>
      <x:c r="AO7080" s="80"/>
      <x:c r="AP7080" s="80"/>
      <x:c r="AQ7080" s="80"/>
    </x:row>
    <x:row r="7081" spans="1:43">
      <x:c r="A7081" s="114" t="s">
        <x:v>2055</x:v>
      </x:c>
      <x:c r="B7081">
        <x:v>10391</x:v>
      </x:c>
      <x:c r="C7081">
        <x:v>3.3</x:v>
      </x:c>
      <x:c r="I7081" t="s">
        <x:v>102</x:v>
      </x:c>
      <x:c r="K7081" t="s">
        <x:v>133</x:v>
      </x:c>
      <x:c r="M7081">
        <x:v>1255</x:v>
      </x:c>
      <x:c r="O7081" t="s">
        <x:v>101</x:v>
      </x:c>
      <x:c r="AG7081" s="80">
        <x:v>1</x:v>
      </x:c>
      <x:c r="AL7081" s="80"/>
      <x:c r="AM7081" s="80"/>
      <x:c r="AN7081" s="80"/>
      <x:c r="AO7081" s="80"/>
      <x:c r="AP7081" s="80"/>
      <x:c r="AQ7081" s="80"/>
    </x:row>
    <x:row r="7082" spans="1:43">
      <x:c r="A7082" s="114" t="s">
        <x:v>2056</x:v>
      </x:c>
      <x:c r="B7082">
        <x:v>10392</x:v>
      </x:c>
      <x:c r="C7082">
        <x:v>0.79999</x:v>
      </x:c>
      <x:c r="M7082">
        <x:v>1836</x:v>
      </x:c>
      <x:c r="O7082" t="s">
        <x:v>116</x:v>
      </x:c>
      <x:c r="AL7082" s="80"/>
      <x:c r="AM7082" s="80"/>
      <x:c r="AN7082" s="80"/>
      <x:c r="AO7082" s="80"/>
      <x:c r="AP7082" s="80"/>
      <x:c r="AQ7082" s="80"/>
    </x:row>
    <x:row r="7083" spans="1:43">
      <x:c r="A7083" s="114" t="s">
        <x:v>2057</x:v>
      </x:c>
      <x:c r="B7083">
        <x:v>10392</x:v>
      </x:c>
      <x:c r="C7083">
        <x:v>0.8</x:v>
      </x:c>
      <x:c r="I7083" t="s">
        <x:v>100</x:v>
      </x:c>
      <x:c r="K7083" t="s">
        <x:v>145</x:v>
      </x:c>
      <x:c r="M7083">
        <x:v>1255</x:v>
      </x:c>
      <x:c r="O7083" t="s">
        <x:v>101</x:v>
      </x:c>
      <x:c r="AG7083" s="80">
        <x:v>1</x:v>
      </x:c>
      <x:c r="AL7083" s="80"/>
      <x:c r="AM7083" s="80"/>
      <x:c r="AN7083" s="80"/>
      <x:c r="AO7083" s="80"/>
      <x:c r="AP7083" s="80"/>
      <x:c r="AQ7083" s="80"/>
    </x:row>
    <x:row r="7084" spans="1:43">
      <x:c r="A7084" s="114" t="s">
        <x:v>2058</x:v>
      </x:c>
      <x:c r="B7084">
        <x:v>10392</x:v>
      </x:c>
      <x:c r="C7084">
        <x:v>1.1</x:v>
      </x:c>
      <x:c r="I7084" t="s">
        <x:v>102</x:v>
      </x:c>
      <x:c r="K7084" t="s">
        <x:v>105</x:v>
      </x:c>
      <x:c r="M7084">
        <x:v>1255</x:v>
      </x:c>
      <x:c r="O7084" t="s">
        <x:v>101</x:v>
      </x:c>
      <x:c r="AG7084" s="80">
        <x:v>1</x:v>
      </x:c>
      <x:c r="AL7084" s="80"/>
      <x:c r="AM7084" s="80"/>
      <x:c r="AN7084" s="80"/>
      <x:c r="AO7084" s="80"/>
      <x:c r="AP7084" s="80"/>
      <x:c r="AQ7084" s="80"/>
    </x:row>
    <x:row r="7085" spans="1:43">
      <x:c r="A7085" s="114" t="s">
        <x:v>2059</x:v>
      </x:c>
      <x:c r="B7085">
        <x:v>10392</x:v>
      </x:c>
      <x:c r="C7085">
        <x:v>1.4</x:v>
      </x:c>
      <x:c r="I7085" t="s">
        <x:v>103</x:v>
      </x:c>
      <x:c r="K7085" t="s">
        <x:v>234</x:v>
      </x:c>
      <x:c r="M7085">
        <x:v>1255</x:v>
      </x:c>
      <x:c r="O7085" t="s">
        <x:v>101</x:v>
      </x:c>
      <x:c r="AG7085" s="80">
        <x:v>1</x:v>
      </x:c>
      <x:c r="AL7085" s="80"/>
      <x:c r="AM7085" s="80"/>
      <x:c r="AN7085" s="80"/>
      <x:c r="AO7085" s="80"/>
      <x:c r="AP7085" s="80"/>
      <x:c r="AQ7085" s="80"/>
    </x:row>
    <x:row r="7086" spans="1:43">
      <x:c r="A7086" s="114" t="s">
        <x:v>2060</x:v>
      </x:c>
      <x:c r="B7086">
        <x:v>10392</x:v>
      </x:c>
      <x:c r="C7086">
        <x:v>1.7</x:v>
      </x:c>
      <x:c r="I7086" t="s">
        <x:v>104</x:v>
      </x:c>
      <x:c r="K7086" t="s">
        <x:v>308</x:v>
      </x:c>
      <x:c r="M7086">
        <x:v>1255</x:v>
      </x:c>
      <x:c r="O7086" t="s">
        <x:v>101</x:v>
      </x:c>
      <x:c r="AG7086" s="80">
        <x:v>1</x:v>
      </x:c>
      <x:c r="AL7086" s="80"/>
      <x:c r="AM7086" s="80"/>
      <x:c r="AN7086" s="80"/>
      <x:c r="AO7086" s="80"/>
      <x:c r="AP7086" s="80"/>
      <x:c r="AQ7086" s="80"/>
    </x:row>
    <x:row r="7087" spans="1:43" s="68" customFormat="1">
      <x:c r="A7087" s="114" t="s">
        <x:v>2061</x:v>
      </x:c>
      <x:c r="B7087" s="68">
        <x:v>10393</x:v>
      </x:c>
      <x:c r="C7087" s="68">
        <x:v>3.03333333333333</x:v>
      </x:c>
      <x:c r="I7087" s="68" t="s">
        <x:v>100</x:v>
      </x:c>
      <x:c r="S7087" s="68" t="s">
        <x:v>2062</x:v>
      </x:c>
      <x:c r="T7087" s="68">
        <x:v>-1.5</x:v>
      </x:c>
      <x:c r="AG7087" s="68">
        <x:v>2</x:v>
      </x:c>
      <x:c r="AI7087" s="68">
        <x:v>1</x:v>
      </x:c>
      <x:c r="AL7087" s="402"/>
      <x:c r="AM7087" s="402"/>
      <x:c r="AN7087" s="402"/>
      <x:c r="AO7087" s="402"/>
      <x:c r="AP7087" s="402"/>
      <x:c r="AQ7087" s="402"/>
    </x:row>
    <x:row r="7088" spans="1:43">
      <x:c r="A7088" s="114" t="s">
        <x:v>2063</x:v>
      </x:c>
      <x:c r="B7088">
        <x:v>10393</x:v>
      </x:c>
      <x:c r="C7088">
        <x:v>3.63333333333333</x:v>
      </x:c>
      <x:c r="I7088" t="s">
        <x:v>103</x:v>
      </x:c>
      <x:c r="N7088" s="68"/>
      <x:c r="S7088" t="s">
        <x:v>2062</x:v>
      </x:c>
      <x:c r="T7088">
        <x:v>-1.5</x:v>
      </x:c>
      <x:c r="AG7088" s="80">
        <x:v>2</x:v>
      </x:c>
      <x:c r="AI7088">
        <x:v>1</x:v>
      </x:c>
      <x:c r="AL7088" s="80"/>
      <x:c r="AM7088" s="80"/>
      <x:c r="AN7088" s="80"/>
      <x:c r="AO7088" s="80"/>
      <x:c r="AP7088" s="80"/>
      <x:c r="AQ7088" s="80"/>
    </x:row>
    <x:row r="7089" spans="1:43">
      <x:c r="A7089" s="114" t="s">
        <x:v>2064</x:v>
      </x:c>
      <x:c r="B7089">
        <x:v>10393</x:v>
      </x:c>
      <x:c r="C7089">
        <x:v>4.23333333333333</x:v>
      </x:c>
      <x:c r="I7089" t="s">
        <x:v>104</x:v>
      </x:c>
      <x:c r="N7089" s="68"/>
      <x:c r="S7089" t="s">
        <x:v>293</x:v>
      </x:c>
      <x:c r="T7089">
        <x:v>-2.5</x:v>
      </x:c>
      <x:c r="AG7089" s="80">
        <x:v>2</x:v>
      </x:c>
      <x:c r="AI7089">
        <x:v>1</x:v>
      </x:c>
      <x:c r="AL7089" s="80"/>
      <x:c r="AM7089" s="80"/>
      <x:c r="AN7089" s="80"/>
      <x:c r="AO7089" s="80"/>
      <x:c r="AP7089" s="80"/>
      <x:c r="AQ7089" s="80"/>
    </x:row>
    <x:row r="7090" spans="1:43">
      <x:c r="A7090" s="114" t="s">
        <x:v>2065</x:v>
      </x:c>
      <x:c r="B7090">
        <x:v>10394</x:v>
      </x:c>
      <x:c r="C7090">
        <x:v>0.333333333333333</x:v>
      </x:c>
      <x:c r="G7090">
        <x:v>1</x:v>
      </x:c>
      <x:c r="I7090" t="s">
        <x:v>100</x:v>
      </x:c>
      <x:c r="K7090" t="s">
        <x:v>133</x:v>
      </x:c>
      <x:c r="M7090">
        <x:v>1255</x:v>
      </x:c>
      <x:c r="O7090" t="s">
        <x:v>101</x:v>
      </x:c>
      <x:c r="AG7090" s="80">
        <x:v>1</x:v>
      </x:c>
      <x:c r="AL7090" s="80"/>
      <x:c r="AM7090" s="80"/>
      <x:c r="AN7090" s="80"/>
      <x:c r="AO7090" s="80"/>
      <x:c r="AP7090" s="80"/>
      <x:c r="AQ7090" s="80"/>
    </x:row>
    <x:row r="7091" spans="1:43">
      <x:c r="A7091" s="114" t="s">
        <x:v>2066</x:v>
      </x:c>
      <x:c r="B7091">
        <x:v>10394</x:v>
      </x:c>
      <x:c r="C7091">
        <x:v>0.483333333333333</x:v>
      </x:c>
      <x:c r="G7091">
        <x:v>1</x:v>
      </x:c>
      <x:c r="M7091">
        <x:v>1255</x:v>
      </x:c>
      <x:c r="O7091" t="s">
        <x:v>101</x:v>
      </x:c>
      <x:c r="AG7091" s="80">
        <x:v>1</x:v>
      </x:c>
      <x:c r="AL7091" s="80"/>
      <x:c r="AM7091" s="80"/>
      <x:c r="AN7091" s="80"/>
      <x:c r="AO7091" s="80"/>
      <x:c r="AP7091" s="80"/>
      <x:c r="AQ7091" s="80"/>
    </x:row>
    <x:row r="7092" spans="1:43">
      <x:c r="A7092" s="114" t="s">
        <x:v>2067</x:v>
      </x:c>
      <x:c r="B7092">
        <x:v>10394</x:v>
      </x:c>
      <x:c r="C7092">
        <x:v>0.633333333333333</x:v>
      </x:c>
      <x:c r="G7092">
        <x:v>1</x:v>
      </x:c>
      <x:c r="I7092" t="s">
        <x:v>102</x:v>
      </x:c>
      <x:c r="K7092" t="s">
        <x:v>133</x:v>
      </x:c>
      <x:c r="M7092">
        <x:v>1255</x:v>
      </x:c>
      <x:c r="O7092" t="s">
        <x:v>101</x:v>
      </x:c>
      <x:c r="AG7092" s="80">
        <x:v>1</x:v>
      </x:c>
      <x:c r="AL7092" s="80"/>
      <x:c r="AM7092" s="80"/>
      <x:c r="AN7092" s="80"/>
      <x:c r="AO7092" s="80"/>
      <x:c r="AP7092" s="80"/>
      <x:c r="AQ7092" s="80"/>
    </x:row>
    <x:row r="7093" spans="1:43">
      <x:c r="A7093" s="114" t="s">
        <x:v>2068</x:v>
      </x:c>
      <x:c r="B7093">
        <x:v>10394</x:v>
      </x:c>
      <x:c r="C7093">
        <x:v>0.783333333333333</x:v>
      </x:c>
      <x:c r="G7093">
        <x:v>1</x:v>
      </x:c>
      <x:c r="M7093">
        <x:v>1255</x:v>
      </x:c>
      <x:c r="O7093" t="s">
        <x:v>101</x:v>
      </x:c>
      <x:c r="AG7093" s="80">
        <x:v>1</x:v>
      </x:c>
      <x:c r="AL7093" s="80"/>
      <x:c r="AM7093" s="80"/>
      <x:c r="AN7093" s="80"/>
      <x:c r="AO7093" s="80"/>
      <x:c r="AP7093" s="80"/>
      <x:c r="AQ7093" s="80"/>
    </x:row>
    <x:row r="7094" spans="1:43">
      <x:c r="A7094" s="114" t="s">
        <x:v>2069</x:v>
      </x:c>
      <x:c r="B7094">
        <x:v>10394</x:v>
      </x:c>
      <x:c r="C7094">
        <x:v>1.16666666666667</x:v>
      </x:c>
      <x:c r="G7094">
        <x:v>2</x:v>
      </x:c>
      <x:c r="I7094" t="s">
        <x:v>103</x:v>
      </x:c>
      <x:c r="K7094" t="s">
        <x:v>133</x:v>
      </x:c>
      <x:c r="M7094">
        <x:v>1255</x:v>
      </x:c>
      <x:c r="N7094" s="68"/>
      <x:c r="O7094" s="68" t="s">
        <x:v>101</x:v>
      </x:c>
      <x:c r="AG7094" s="80">
        <x:v>2</x:v>
      </x:c>
      <x:c r="AL7094" s="80"/>
      <x:c r="AM7094" s="80"/>
      <x:c r="AN7094" s="80"/>
      <x:c r="AO7094" s="80"/>
      <x:c r="AP7094" s="80"/>
      <x:c r="AQ7094" s="80"/>
    </x:row>
    <x:row r="7095" spans="1:43">
      <x:c r="A7095" s="114" t="s">
        <x:v>2070</x:v>
      </x:c>
      <x:c r="B7095">
        <x:v>10395</x:v>
      </x:c>
      <x:c r="C7095">
        <x:v>0.366666666666667</x:v>
      </x:c>
      <x:c r="I7095" t="s">
        <x:v>100</x:v>
      </x:c>
      <x:c r="K7095" t="s">
        <x:v>133</x:v>
      </x:c>
      <x:c r="M7095">
        <x:v>1255</x:v>
      </x:c>
      <x:c r="N7095" s="68"/>
      <x:c r="O7095" s="68" t="s">
        <x:v>101</x:v>
      </x:c>
      <x:c r="AG7095" s="80">
        <x:v>1</x:v>
      </x:c>
      <x:c r="AL7095" s="80"/>
      <x:c r="AM7095" s="80"/>
      <x:c r="AN7095" s="80"/>
      <x:c r="AO7095" s="80"/>
      <x:c r="AP7095" s="80"/>
      <x:c r="AQ7095" s="80"/>
    </x:row>
    <x:row r="7096" spans="1:43">
      <x:c r="A7096" s="114" t="s">
        <x:v>2071</x:v>
      </x:c>
      <x:c r="B7096">
        <x:v>10395</x:v>
      </x:c>
      <x:c r="C7096">
        <x:v>0.6</x:v>
      </x:c>
      <x:c r="I7096" t="s">
        <x:v>102</x:v>
      </x:c>
      <x:c r="K7096" t="s">
        <x:v>133</x:v>
      </x:c>
      <x:c r="M7096">
        <x:v>1255</x:v>
      </x:c>
      <x:c r="N7096" s="68"/>
      <x:c r="O7096" t="s">
        <x:v>101</x:v>
      </x:c>
      <x:c r="AG7096" s="80">
        <x:v>1</x:v>
      </x:c>
      <x:c r="AL7096" s="80"/>
      <x:c r="AM7096" s="80"/>
      <x:c r="AN7096" s="80"/>
      <x:c r="AO7096" s="80"/>
      <x:c r="AP7096" s="80"/>
      <x:c r="AQ7096" s="80"/>
    </x:row>
    <x:row r="7097" spans="1:43">
      <x:c r="A7097" s="114" t="s">
        <x:v>2072</x:v>
      </x:c>
      <x:c r="B7097">
        <x:v>10395</x:v>
      </x:c>
      <x:c r="C7097">
        <x:v>1.16666666666667</x:v>
      </x:c>
      <x:c r="I7097" t="s">
        <x:v>103</x:v>
      </x:c>
      <x:c r="K7097" t="s">
        <x:v>133</x:v>
      </x:c>
      <x:c r="M7097">
        <x:v>1255</x:v>
      </x:c>
      <x:c r="N7097" s="68"/>
      <x:c r="O7097" t="s">
        <x:v>101</x:v>
      </x:c>
      <x:c r="AG7097" s="80">
        <x:v>2</x:v>
      </x:c>
      <x:c r="AL7097" s="80"/>
      <x:c r="AM7097" s="80"/>
      <x:c r="AN7097" s="80"/>
      <x:c r="AO7097" s="80"/>
      <x:c r="AP7097" s="80"/>
      <x:c r="AQ7097" s="80"/>
    </x:row>
    <x:row r="7098" spans="1:43">
      <x:c r="A7098" s="114" t="s">
        <x:v>2073</x:v>
      </x:c>
      <x:c r="B7098">
        <x:v>10396</x:v>
      </x:c>
      <x:c r="C7098">
        <x:v>0.4</x:v>
      </x:c>
      <x:c r="I7098" t="s">
        <x:v>100</x:v>
      </x:c>
      <x:c r="K7098" t="s">
        <x:v>133</x:v>
      </x:c>
      <x:c r="M7098">
        <x:v>1255</x:v>
      </x:c>
      <x:c r="O7098" t="s">
        <x:v>101</x:v>
      </x:c>
      <x:c r="AG7098" s="80">
        <x:v>1</x:v>
      </x:c>
      <x:c r="AL7098" s="80"/>
      <x:c r="AM7098" s="80"/>
      <x:c r="AN7098" s="80"/>
      <x:c r="AO7098" s="80"/>
      <x:c r="AP7098" s="80"/>
      <x:c r="AQ7098" s="80"/>
    </x:row>
    <x:row r="7099" spans="1:43">
      <x:c r="A7099" s="114" t="s">
        <x:v>2074</x:v>
      </x:c>
      <x:c r="B7099">
        <x:v>10396</x:v>
      </x:c>
      <x:c r="C7099">
        <x:v>1.3</x:v>
      </x:c>
      <x:c r="I7099" t="s">
        <x:v>102</x:v>
      </x:c>
      <x:c r="K7099" t="s">
        <x:v>133</x:v>
      </x:c>
      <x:c r="M7099">
        <x:v>1255</x:v>
      </x:c>
      <x:c r="O7099" t="s">
        <x:v>101</x:v>
      </x:c>
      <x:c r="AG7099" s="80">
        <x:v>2</x:v>
      </x:c>
      <x:c r="AL7099" s="80"/>
      <x:c r="AM7099" s="80"/>
      <x:c r="AN7099" s="80"/>
      <x:c r="AO7099" s="80"/>
      <x:c r="AP7099" s="80"/>
      <x:c r="AQ7099" s="80"/>
    </x:row>
    <x:row r="7100" spans="1:43">
      <x:c r="A7100" s="114" t="s">
        <x:v>2075</x:v>
      </x:c>
      <x:c r="B7100">
        <x:v>10397</x:v>
      </x:c>
      <x:c r="C7100">
        <x:v>0.6</x:v>
      </x:c>
      <x:c r="I7100" t="s">
        <x:v>100</x:v>
      </x:c>
      <x:c r="M7100">
        <x:v>1255</x:v>
      </x:c>
      <x:c r="O7100" t="s">
        <x:v>101</x:v>
      </x:c>
      <x:c r="AG7100" s="80">
        <x:v>1</x:v>
      </x:c>
      <x:c r="AL7100" s="80"/>
      <x:c r="AM7100" s="80"/>
      <x:c r="AN7100" s="80"/>
      <x:c r="AO7100" s="80"/>
      <x:c r="AP7100" s="80"/>
      <x:c r="AQ7100" s="80"/>
    </x:row>
    <x:row r="7101" spans="1:43">
      <x:c r="A7101" s="114" t="s">
        <x:v>2076</x:v>
      </x:c>
      <x:c r="B7101">
        <x:v>10397</x:v>
      </x:c>
      <x:c r="C7101">
        <x:v>0.866666666666667</x:v>
      </x:c>
      <x:c r="I7101" t="s">
        <x:v>102</x:v>
      </x:c>
      <x:c r="M7101">
        <x:v>1255</x:v>
      </x:c>
      <x:c r="N7101" s="68"/>
      <x:c r="O7101" s="68" t="s">
        <x:v>101</x:v>
      </x:c>
      <x:c r="AG7101" s="80">
        <x:v>1</x:v>
      </x:c>
      <x:c r="AL7101" s="80"/>
      <x:c r="AM7101" s="80"/>
      <x:c r="AN7101" s="80"/>
      <x:c r="AO7101" s="80"/>
      <x:c r="AP7101" s="80"/>
      <x:c r="AQ7101" s="80"/>
    </x:row>
    <x:row r="7102" spans="1:43">
      <x:c r="A7102" s="114" t="s">
        <x:v>2077</x:v>
      </x:c>
      <x:c r="B7102">
        <x:v>10397</x:v>
      </x:c>
      <x:c r="C7102">
        <x:v>1.36666666666667</x:v>
      </x:c>
      <x:c r="I7102" t="s">
        <x:v>103</x:v>
      </x:c>
      <x:c r="M7102">
        <x:v>1255</x:v>
      </x:c>
      <x:c r="N7102" s="68"/>
      <x:c r="O7102" s="68" t="s">
        <x:v>101</x:v>
      </x:c>
      <x:c r="AG7102" s="80">
        <x:v>2</x:v>
      </x:c>
      <x:c r="AL7102" s="80"/>
      <x:c r="AM7102" s="80"/>
      <x:c r="AN7102" s="80"/>
      <x:c r="AO7102" s="80"/>
      <x:c r="AP7102" s="80"/>
      <x:c r="AQ7102" s="80"/>
    </x:row>
    <x:row r="7103" spans="1:43">
      <x:c r="A7103" s="114" t="s">
        <x:v>2078</x:v>
      </x:c>
      <x:c r="B7103">
        <x:v>10398</x:v>
      </x:c>
      <x:c r="C7103">
        <x:v>1.2</x:v>
      </x:c>
      <x:c r="I7103" t="s">
        <x:v>103</x:v>
      </x:c>
      <x:c r="K7103" t="s">
        <x:v>117</x:v>
      </x:c>
      <x:c r="M7103">
        <x:v>1857</x:v>
      </x:c>
      <x:c r="O7103" t="s">
        <x:v>101</x:v>
      </x:c>
      <x:c r="U7103">
        <x:v>1858</x:v>
      </x:c>
      <x:c r="V7103">
        <x:v>0.2</x:v>
      </x:c>
      <x:c r="W7103" t="s">
        <x:v>127</x:v>
      </x:c>
      <x:c r="X7103">
        <x:v>0</x:v>
      </x:c>
      <x:c r="Y7103">
        <x:v>0</x:v>
      </x:c>
      <x:c r="Z7103" t="s">
        <x:v>115</x:v>
      </x:c>
      <x:c r="AA7103">
        <x:v>18</x:v>
      </x:c>
      <x:c r="AD7103" t="s">
        <x:v>330</x:v>
      </x:c>
      <x:c r="AG7103" s="80">
        <x:v>2</x:v>
      </x:c>
      <x:c r="AL7103" s="80"/>
      <x:c r="AM7103" s="80"/>
      <x:c r="AN7103" s="80"/>
      <x:c r="AO7103" s="80"/>
      <x:c r="AP7103" s="80"/>
      <x:c r="AQ7103" s="80"/>
    </x:row>
    <x:row r="7104" spans="1:43">
      <x:c r="A7104" s="114" t="s">
        <x:v>2079</x:v>
      </x:c>
      <x:c r="B7104">
        <x:v>10398</x:v>
      </x:c>
      <x:c r="C7104">
        <x:v>1.56666666666667</x:v>
      </x:c>
      <x:c r="I7104" t="s">
        <x:v>104</x:v>
      </x:c>
      <x:c r="K7104" t="s">
        <x:v>119</x:v>
      </x:c>
      <x:c r="M7104">
        <x:v>1857</x:v>
      </x:c>
      <x:c r="O7104" t="s">
        <x:v>101</x:v>
      </x:c>
      <x:c r="U7104">
        <x:v>1858</x:v>
      </x:c>
      <x:c r="V7104">
        <x:v>0.2</x:v>
      </x:c>
      <x:c r="W7104" t="s">
        <x:v>127</x:v>
      </x:c>
      <x:c r="X7104">
        <x:v>0</x:v>
      </x:c>
      <x:c r="Y7104">
        <x:v>0</x:v>
      </x:c>
      <x:c r="Z7104" t="s">
        <x:v>115</x:v>
      </x:c>
      <x:c r="AA7104">
        <x:v>18</x:v>
      </x:c>
      <x:c r="AD7104" t="s">
        <x:v>330</x:v>
      </x:c>
      <x:c r="AG7104" s="80">
        <x:v>2</x:v>
      </x:c>
      <x:c r="AL7104" s="80"/>
      <x:c r="AM7104" s="80"/>
      <x:c r="AN7104" s="80"/>
      <x:c r="AO7104" s="80"/>
      <x:c r="AP7104" s="80"/>
      <x:c r="AQ7104" s="80"/>
    </x:row>
    <x:row r="7105" spans="1:43">
      <x:c r="A7105" s="114" t="s">
        <x:v>2080</x:v>
      </x:c>
      <x:c r="B7105">
        <x:v>10398</x:v>
      </x:c>
      <x:c r="C7105">
        <x:v>1.96666666666667</x:v>
      </x:c>
      <x:c r="I7105" t="s">
        <x:v>102</x:v>
      </x:c>
      <x:c r="K7105" t="s">
        <x:v>117</x:v>
      </x:c>
      <x:c r="M7105">
        <x:v>1857</x:v>
      </x:c>
      <x:c r="O7105" t="s">
        <x:v>101</x:v>
      </x:c>
      <x:c r="U7105">
        <x:v>1858</x:v>
      </x:c>
      <x:c r="V7105">
        <x:v>0.2</x:v>
      </x:c>
      <x:c r="W7105" t="s">
        <x:v>127</x:v>
      </x:c>
      <x:c r="X7105">
        <x:v>0</x:v>
      </x:c>
      <x:c r="Y7105">
        <x:v>0</x:v>
      </x:c>
      <x:c r="Z7105" t="s">
        <x:v>115</x:v>
      </x:c>
      <x:c r="AA7105">
        <x:v>18</x:v>
      </x:c>
      <x:c r="AD7105" t="s">
        <x:v>330</x:v>
      </x:c>
      <x:c r="AG7105" s="80">
        <x:v>2</x:v>
      </x:c>
      <x:c r="AL7105" s="80"/>
      <x:c r="AM7105" s="80"/>
      <x:c r="AN7105" s="80"/>
      <x:c r="AO7105" s="80"/>
      <x:c r="AP7105" s="80"/>
      <x:c r="AQ7105" s="80"/>
    </x:row>
    <x:row r="7106" spans="1:43">
      <x:c r="A7106" s="114" t="s">
        <x:v>2081</x:v>
      </x:c>
      <x:c r="B7106">
        <x:v>10399</x:v>
      </x:c>
      <x:c r="C7106">
        <x:v>0.2</x:v>
      </x:c>
      <x:c r="D7106">
        <x:v>1</x:v>
      </x:c>
      <x:c r="AG7106" s="80">
        <x:v>2</x:v>
      </x:c>
      <x:c r="AL7106" s="80"/>
      <x:c r="AM7106" s="80"/>
      <x:c r="AN7106" s="80"/>
      <x:c r="AO7106" s="80"/>
      <x:c r="AP7106" s="80"/>
      <x:c r="AQ7106" s="80"/>
    </x:row>
    <x:row r="7107" spans="1:43" s="3" customFormat="1">
      <x:c r="A7107" s="114" t="s">
        <x:v>2082</x:v>
      </x:c>
      <x:c r="B7107" s="3">
        <x:v>10399</x:v>
      </x:c>
      <x:c r="C7107" s="3">
        <x:v>0.35</x:v>
      </x:c>
      <x:c r="D7107" s="3">
        <x:v>1</x:v>
      </x:c>
      <x:c r="AG7107" s="3">
        <x:v>2</x:v>
      </x:c>
      <x:c r="AL7107" s="108"/>
      <x:c r="AM7107" s="108"/>
      <x:c r="AN7107" s="108"/>
      <x:c r="AO7107" s="108"/>
      <x:c r="AP7107" s="108"/>
      <x:c r="AQ7107" s="108"/>
    </x:row>
    <x:row r="7108" spans="1:43" s="3" customFormat="1">
      <x:c r="A7108" s="114" t="s">
        <x:v>2083</x:v>
      </x:c>
      <x:c r="B7108" s="3">
        <x:v>10399</x:v>
      </x:c>
      <x:c r="C7108" s="3">
        <x:v>0.933333333333333</x:v>
      </x:c>
      <x:c r="I7108" s="3" t="s">
        <x:v>100</x:v>
      </x:c>
      <x:c r="K7108" s="3" t="s">
        <x:v>122</x:v>
      </x:c>
      <x:c r="M7108" s="3">
        <x:v>1870</x:v>
      </x:c>
      <x:c r="O7108" s="3" t="s">
        <x:v>101</x:v>
      </x:c>
      <x:c r="AG7108" s="3">
        <x:v>2</x:v>
      </x:c>
      <x:c r="AL7108" s="108"/>
      <x:c r="AM7108" s="108"/>
      <x:c r="AN7108" s="108"/>
      <x:c r="AO7108" s="108"/>
      <x:c r="AP7108" s="108"/>
      <x:c r="AQ7108" s="108"/>
    </x:row>
    <x:row r="7109" spans="1:43" s="3" customFormat="1">
      <x:c r="A7109" s="114" t="s">
        <x:v>2084</x:v>
      </x:c>
      <x:c r="B7109" s="3">
        <x:v>10399</x:v>
      </x:c>
      <x:c r="C7109" s="3">
        <x:v>1.08333333333333</x:v>
      </x:c>
      <x:c r="AG7109" s="3">
        <x:v>2</x:v>
      </x:c>
      <x:c r="AL7109" s="108"/>
      <x:c r="AM7109" s="108"/>
      <x:c r="AN7109" s="108"/>
      <x:c r="AO7109" s="108"/>
      <x:c r="AP7109" s="108"/>
      <x:c r="AQ7109" s="108"/>
    </x:row>
    <x:row r="7110" spans="1:43" s="3" customFormat="1">
      <x:c r="A7110" s="114" t="s">
        <x:v>2085</x:v>
      </x:c>
      <x:c r="B7110" s="3">
        <x:v>10400</x:v>
      </x:c>
      <x:c r="C7110" s="3">
        <x:v>1.46666666666667</x:v>
      </x:c>
      <x:c r="I7110" s="3" t="s">
        <x:v>104</x:v>
      </x:c>
      <x:c r="K7110" s="3" t="s">
        <x:v>287</x:v>
      </x:c>
      <x:c r="M7110" s="3">
        <x:v>1857</x:v>
      </x:c>
      <x:c r="O7110" s="3" t="s">
        <x:v>101</x:v>
      </x:c>
      <x:c r="U7110" s="3">
        <x:v>1858</x:v>
      </x:c>
      <x:c r="V7110" s="3">
        <x:v>0.2</x:v>
      </x:c>
      <x:c r="W7110" s="3" t="s">
        <x:v>127</x:v>
      </x:c>
      <x:c r="X7110" s="3">
        <x:v>4</x:v>
      </x:c>
      <x:c r="Y7110" s="3">
        <x:v>0</x:v>
      </x:c>
      <x:c r="Z7110" s="3" t="s">
        <x:v>115</x:v>
      </x:c>
      <x:c r="AA7110" s="3">
        <x:v>22</x:v>
      </x:c>
      <x:c r="AD7110" s="3" t="s">
        <x:v>330</x:v>
      </x:c>
      <x:c r="AG7110" s="108">
        <x:v>2</x:v>
      </x:c>
      <x:c r="AL7110" s="108"/>
      <x:c r="AM7110" s="108"/>
      <x:c r="AN7110" s="108"/>
      <x:c r="AO7110" s="108"/>
      <x:c r="AP7110" s="108"/>
      <x:c r="AQ7110" s="108"/>
    </x:row>
    <x:row r="7111" spans="1:43">
      <x:c r="A7111" s="114" t="s">
        <x:v>2086</x:v>
      </x:c>
      <x:c r="B7111">
        <x:v>10400</x:v>
      </x:c>
      <x:c r="C7111">
        <x:v>1.46766666666667</x:v>
      </x:c>
      <x:c r="D7111">
        <x:v>1</x:v>
      </x:c>
      <x:c r="M7111">
        <x:v>1857</x:v>
      </x:c>
      <x:c r="O7111" t="s">
        <x:v>101</x:v>
      </x:c>
      <x:c r="U7111">
        <x:v>439</x:v>
      </x:c>
      <x:c r="V7111">
        <x:v>0.2</x:v>
      </x:c>
      <x:c r="W7111" t="s">
        <x:v>127</x:v>
      </x:c>
      <x:c r="X7111">
        <x:v>4</x:v>
      </x:c>
      <x:c r="Y7111">
        <x:v>0</x:v>
      </x:c>
      <x:c r="Z7111" t="s">
        <x:v>115</x:v>
      </x:c>
      <x:c r="AA7111">
        <x:v>22</x:v>
      </x:c>
      <x:c r="AD7111" t="s">
        <x:v>330</x:v>
      </x:c>
      <x:c r="AG7111" s="80">
        <x:v>2</x:v>
      </x:c>
      <x:c r="AL7111" s="80"/>
      <x:c r="AM7111" s="80"/>
      <x:c r="AN7111" s="80"/>
      <x:c r="AO7111" s="80"/>
      <x:c r="AP7111" s="80"/>
      <x:c r="AQ7111" s="80"/>
    </x:row>
    <x:row r="7112" spans="1:43">
      <x:c r="A7112" s="114" t="s">
        <x:v>2087</x:v>
      </x:c>
      <x:c r="B7112">
        <x:v>10401</x:v>
      </x:c>
      <x:c r="C7112">
        <x:v>0.2</x:v>
      </x:c>
      <x:c r="D7112">
        <x:v>1</x:v>
      </x:c>
      <x:c r="AG7112" s="80">
        <x:v>2</x:v>
      </x:c>
      <x:c r="AL7112" s="80"/>
      <x:c r="AM7112" s="80"/>
      <x:c r="AN7112" s="80"/>
      <x:c r="AO7112" s="80"/>
      <x:c r="AP7112" s="80"/>
      <x:c r="AQ7112" s="80"/>
    </x:row>
    <x:row r="7113" spans="1:43">
      <x:c r="A7113" s="114" t="s">
        <x:v>2088</x:v>
      </x:c>
      <x:c r="B7113">
        <x:v>10401</x:v>
      </x:c>
      <x:c r="C7113">
        <x:v>0.35</x:v>
      </x:c>
      <x:c r="D7113">
        <x:v>1</x:v>
      </x:c>
      <x:c r="AG7113" s="80">
        <x:v>2</x:v>
      </x:c>
      <x:c r="AL7113" s="80"/>
      <x:c r="AM7113" s="80"/>
      <x:c r="AN7113" s="80"/>
      <x:c r="AO7113" s="80"/>
      <x:c r="AP7113" s="80"/>
      <x:c r="AQ7113" s="80"/>
    </x:row>
    <x:row r="7114" spans="1:43">
      <x:c r="A7114" s="114" t="s">
        <x:v>2089</x:v>
      </x:c>
      <x:c r="B7114">
        <x:v>10401</x:v>
      </x:c>
      <x:c r="C7114">
        <x:v>1.06666666666667</x:v>
      </x:c>
      <x:c r="I7114" t="s">
        <x:v>100</x:v>
      </x:c>
      <x:c r="K7114" t="s">
        <x:v>306</x:v>
      </x:c>
      <x:c r="M7114">
        <x:v>1870</x:v>
      </x:c>
      <x:c r="O7114" s="3" t="s">
        <x:v>101</x:v>
      </x:c>
      <x:c r="AG7114" s="80">
        <x:v>2</x:v>
      </x:c>
      <x:c r="AL7114" s="80"/>
      <x:c r="AM7114" s="80"/>
      <x:c r="AN7114" s="80"/>
      <x:c r="AO7114" s="80"/>
      <x:c r="AP7114" s="80"/>
      <x:c r="AQ7114" s="80"/>
    </x:row>
    <x:row r="7115" spans="1:43">
      <x:c r="A7115" s="114" t="s">
        <x:v>2090</x:v>
      </x:c>
      <x:c r="B7115">
        <x:v>10401</x:v>
      </x:c>
      <x:c r="C7115">
        <x:v>1.21666666666667</x:v>
      </x:c>
      <x:c r="AG7115" s="80">
        <x:v>2</x:v>
      </x:c>
      <x:c r="AL7115" s="80"/>
      <x:c r="AM7115" s="80"/>
      <x:c r="AN7115" s="80"/>
      <x:c r="AO7115" s="80"/>
      <x:c r="AP7115" s="80"/>
      <x:c r="AQ7115" s="80"/>
    </x:row>
    <x:row r="7116" spans="1:43">
      <x:c r="A7116" s="114" t="s">
        <x:v>2091</x:v>
      </x:c>
      <x:c r="B7116">
        <x:v>10401</x:v>
      </x:c>
      <x:c r="C7116">
        <x:v>1.36666666666667</x:v>
      </x:c>
      <x:c r="I7116" t="s">
        <x:v>102</x:v>
      </x:c>
      <x:c r="K7116" t="s">
        <x:v>306</x:v>
      </x:c>
      <x:c r="M7116">
        <x:v>1870</x:v>
      </x:c>
      <x:c r="O7116" t="s">
        <x:v>101</x:v>
      </x:c>
      <x:c r="AG7116" s="80">
        <x:v>2</x:v>
      </x:c>
      <x:c r="AL7116" s="80"/>
      <x:c r="AM7116" s="80"/>
      <x:c r="AN7116" s="80"/>
      <x:c r="AO7116" s="80"/>
      <x:c r="AP7116" s="80"/>
      <x:c r="AQ7116" s="80"/>
    </x:row>
    <x:row r="7117" spans="1:43">
      <x:c r="A7117" s="114" t="s">
        <x:v>2092</x:v>
      </x:c>
      <x:c r="B7117">
        <x:v>10402</x:v>
      </x:c>
      <x:c r="C7117">
        <x:v>3.6</x:v>
      </x:c>
      <x:c r="I7117" t="s">
        <x:v>104</x:v>
      </x:c>
      <x:c r="K7117" t="s">
        <x:v>122</x:v>
      </x:c>
      <x:c r="M7117">
        <x:v>1857</x:v>
      </x:c>
      <x:c r="O7117" s="3" t="s">
        <x:v>101</x:v>
      </x:c>
      <x:c r="AL7117" s="80"/>
      <x:c r="AM7117" s="80"/>
      <x:c r="AN7117" s="80"/>
      <x:c r="AO7117" s="80"/>
      <x:c r="AP7117" s="80"/>
      <x:c r="AQ7117" s="80"/>
    </x:row>
    <x:row r="7118" spans="1:43">
      <x:c r="A7118" s="114" t="s">
        <x:v>2093</x:v>
      </x:c>
      <x:c r="B7118">
        <x:v>10402</x:v>
      </x:c>
      <x:c r="C7118">
        <x:v>3.86666666666667</x:v>
      </x:c>
      <x:c r="I7118" t="s">
        <x:v>103</x:v>
      </x:c>
      <x:c r="K7118" t="s">
        <x:v>122</x:v>
      </x:c>
      <x:c r="M7118">
        <x:v>1857</x:v>
      </x:c>
      <x:c r="O7118" t="s">
        <x:v>101</x:v>
      </x:c>
      <x:c r="AL7118" s="80"/>
      <x:c r="AM7118" s="80"/>
      <x:c r="AN7118" s="80"/>
      <x:c r="AO7118" s="80"/>
      <x:c r="AP7118" s="80"/>
      <x:c r="AQ7118" s="80"/>
    </x:row>
    <x:row r="7119" spans="1:43">
      <x:c r="A7119" s="114" t="s">
        <x:v>2094</x:v>
      </x:c>
      <x:c r="B7119">
        <x:v>10403</x:v>
      </x:c>
      <x:c r="C7119">
        <x:v>6.43333333333333</x:v>
      </x:c>
      <x:c r="G7119">
        <x:v>3</x:v>
      </x:c>
      <x:c r="I7119" t="s">
        <x:v>100</x:v>
      </x:c>
      <x:c r="K7119" t="s">
        <x:v>133</x:v>
      </x:c>
      <x:c r="AL7119" s="80"/>
      <x:c r="AM7119" s="80"/>
      <x:c r="AN7119" s="80"/>
      <x:c r="AO7119" s="80"/>
      <x:c r="AP7119" s="80"/>
      <x:c r="AQ7119" s="80"/>
    </x:row>
    <x:row r="7120" spans="1:43">
      <x:c r="A7120" s="114" t="s">
        <x:v>2095</x:v>
      </x:c>
      <x:c r="B7120">
        <x:v>10403</x:v>
      </x:c>
      <x:c r="C7120">
        <x:v>6.65333333333333</x:v>
      </x:c>
      <x:c r="G7120">
        <x:v>3</x:v>
      </x:c>
      <x:c r="I7120" t="s">
        <x:v>100</x:v>
      </x:c>
      <x:c r="K7120" t="s">
        <x:v>133</x:v>
      </x:c>
      <x:c r="AL7120" s="80"/>
      <x:c r="AM7120" s="80"/>
      <x:c r="AN7120" s="80"/>
      <x:c r="AO7120" s="80"/>
      <x:c r="AP7120" s="80"/>
      <x:c r="AQ7120" s="80"/>
    </x:row>
    <x:row r="7121" spans="1:43">
      <x:c r="A7121" s="114" t="s">
        <x:v>2096</x:v>
      </x:c>
      <x:c r="B7121">
        <x:v>10403</x:v>
      </x:c>
      <x:c r="C7121">
        <x:v>6.87333333333333</x:v>
      </x:c>
      <x:c r="G7121">
        <x:v>4</x:v>
      </x:c>
      <x:c r="I7121" t="s">
        <x:v>100</x:v>
      </x:c>
      <x:c r="K7121" t="s">
        <x:v>171</x:v>
      </x:c>
      <x:c r="AL7121" s="80"/>
      <x:c r="AM7121" s="80"/>
      <x:c r="AN7121" s="80"/>
      <x:c r="AO7121" s="80"/>
      <x:c r="AP7121" s="80"/>
      <x:c r="AQ7121" s="80"/>
    </x:row>
    <x:row r="7122" spans="1:43">
      <x:c r="A7122" s="114" t="s">
        <x:v>2097</x:v>
      </x:c>
      <x:c r="B7122">
        <x:v>10404</x:v>
      </x:c>
      <x:c r="C7122">
        <x:v>3.86666666666667</x:v>
      </x:c>
      <x:c r="D7122">
        <x:v>1</x:v>
      </x:c>
      <x:c r="E7122">
        <x:v>1</x:v>
      </x:c>
      <x:c r="AL7122" s="80"/>
      <x:c r="AM7122" s="80"/>
      <x:c r="AN7122" s="80"/>
      <x:c r="AO7122" s="80"/>
      <x:c r="AP7122" s="80"/>
      <x:c r="AQ7122" s="80"/>
    </x:row>
    <x:row r="7123" spans="1:43">
      <x:c r="A7123" s="114" t="s">
        <x:v>2098</x:v>
      </x:c>
      <x:c r="B7123">
        <x:v>10405</x:v>
      </x:c>
      <x:c r="C7123">
        <x:v>0.333333333333333</x:v>
      </x:c>
      <x:c r="I7123" t="s">
        <x:v>100</x:v>
      </x:c>
      <x:c r="K7123" t="s">
        <x:v>133</x:v>
      </x:c>
      <x:c r="M7123">
        <x:v>101</x:v>
      </x:c>
      <x:c r="O7123" t="s">
        <x:v>101</x:v>
      </x:c>
      <x:c r="U7123">
        <x:v>1889</x:v>
      </x:c>
      <x:c r="V7123">
        <x:v>0.2</x:v>
      </x:c>
      <x:c r="W7123" t="s">
        <x:v>2099</x:v>
      </x:c>
      <x:c r="X7123">
        <x:v>2</x:v>
      </x:c>
      <x:c r="Y7123">
        <x:v>0</x:v>
      </x:c>
      <x:c r="Z7123" t="s">
        <x:v>115</x:v>
      </x:c>
      <x:c r="AA7123">
        <x:v>25</x:v>
      </x:c>
      <x:c r="AD7123" t="s">
        <x:v>2100</x:v>
      </x:c>
      <x:c r="AG7123" s="80">
        <x:v>1</x:v>
      </x:c>
      <x:c r="AL7123" s="80"/>
      <x:c r="AM7123" s="80"/>
      <x:c r="AN7123" s="80"/>
      <x:c r="AO7123" s="80"/>
      <x:c r="AP7123" s="80"/>
      <x:c r="AQ7123" s="80"/>
    </x:row>
    <x:row r="7124" spans="1:43">
      <x:c r="A7124" s="114" t="s">
        <x:v>2101</x:v>
      </x:c>
      <x:c r="B7124">
        <x:v>10405</x:v>
      </x:c>
      <x:c r="C7124">
        <x:v>0.483333333333333</x:v>
      </x:c>
      <x:c r="I7124" t="s">
        <x:v>102</x:v>
      </x:c>
      <x:c r="K7124" t="s">
        <x:v>133</x:v>
      </x:c>
      <x:c r="M7124">
        <x:v>101</x:v>
      </x:c>
      <x:c r="O7124" t="s">
        <x:v>101</x:v>
      </x:c>
      <x:c r="U7124">
        <x:v>1889</x:v>
      </x:c>
      <x:c r="V7124">
        <x:v>0.2</x:v>
      </x:c>
      <x:c r="W7124" t="s">
        <x:v>2102</x:v>
      </x:c>
      <x:c r="X7124">
        <x:v>2</x:v>
      </x:c>
      <x:c r="Y7124">
        <x:v>0</x:v>
      </x:c>
      <x:c r="Z7124" t="s">
        <x:v>115</x:v>
      </x:c>
      <x:c r="AA7124">
        <x:v>25</x:v>
      </x:c>
      <x:c r="AD7124" t="s">
        <x:v>2103</x:v>
      </x:c>
      <x:c r="AG7124" s="80">
        <x:v>1</x:v>
      </x:c>
      <x:c r="AL7124" s="80"/>
      <x:c r="AM7124" s="80"/>
      <x:c r="AN7124" s="80"/>
      <x:c r="AO7124" s="80"/>
      <x:c r="AP7124" s="80"/>
      <x:c r="AQ7124" s="80"/>
    </x:row>
    <x:row r="7125" spans="1:43">
      <x:c r="A7125" s="114" t="s">
        <x:v>2104</x:v>
      </x:c>
      <x:c r="B7125">
        <x:v>10405</x:v>
      </x:c>
      <x:c r="C7125">
        <x:v>0.633333333333333</x:v>
      </x:c>
      <x:c r="I7125" t="s">
        <x:v>103</x:v>
      </x:c>
      <x:c r="K7125" t="s">
        <x:v>133</x:v>
      </x:c>
      <x:c r="M7125">
        <x:v>101</x:v>
      </x:c>
      <x:c r="O7125" t="s">
        <x:v>101</x:v>
      </x:c>
      <x:c r="U7125">
        <x:v>1889</x:v>
      </x:c>
      <x:c r="V7125">
        <x:v>0.2</x:v>
      </x:c>
      <x:c r="W7125" t="s">
        <x:v>2105</x:v>
      </x:c>
      <x:c r="X7125">
        <x:v>2</x:v>
      </x:c>
      <x:c r="Y7125">
        <x:v>0</x:v>
      </x:c>
      <x:c r="Z7125" t="s">
        <x:v>115</x:v>
      </x:c>
      <x:c r="AA7125">
        <x:v>25</x:v>
      </x:c>
      <x:c r="AD7125" t="s">
        <x:v>2106</x:v>
      </x:c>
      <x:c r="AG7125" s="80">
        <x:v>1</x:v>
      </x:c>
      <x:c r="AL7125" s="80"/>
      <x:c r="AM7125" s="80"/>
      <x:c r="AN7125" s="80"/>
      <x:c r="AO7125" s="80"/>
      <x:c r="AP7125" s="80"/>
      <x:c r="AQ7125" s="80"/>
    </x:row>
    <x:row r="7126" spans="1:43">
      <x:c r="A7126" s="114" t="s">
        <x:v>2107</x:v>
      </x:c>
      <x:c r="B7126">
        <x:v>10405</x:v>
      </x:c>
      <x:c r="C7126">
        <x:v>0.783333333333333</x:v>
      </x:c>
      <x:c r="I7126" t="s">
        <x:v>104</x:v>
      </x:c>
      <x:c r="K7126" t="s">
        <x:v>133</x:v>
      </x:c>
      <x:c r="M7126">
        <x:v>101</x:v>
      </x:c>
      <x:c r="O7126" t="s">
        <x:v>101</x:v>
      </x:c>
      <x:c r="U7126">
        <x:v>1889</x:v>
      </x:c>
      <x:c r="V7126">
        <x:v>0.2</x:v>
      </x:c>
      <x:c r="W7126" t="s">
        <x:v>2108</x:v>
      </x:c>
      <x:c r="X7126">
        <x:v>2</x:v>
      </x:c>
      <x:c r="Y7126">
        <x:v>0</x:v>
      </x:c>
      <x:c r="Z7126" t="s">
        <x:v>115</x:v>
      </x:c>
      <x:c r="AA7126">
        <x:v>25</x:v>
      </x:c>
      <x:c r="AD7126" t="s">
        <x:v>2109</x:v>
      </x:c>
      <x:c r="AG7126" s="80">
        <x:v>2</x:v>
      </x:c>
      <x:c r="AL7126" s="80"/>
      <x:c r="AM7126" s="80"/>
      <x:c r="AN7126" s="80"/>
      <x:c r="AO7126" s="80"/>
      <x:c r="AP7126" s="80"/>
      <x:c r="AQ7126" s="80"/>
    </x:row>
    <x:row r="7127" spans="1:43">
      <x:c r="A7127" s="114" t="s">
        <x:v>2110</x:v>
      </x:c>
      <x:c r="B7127">
        <x:v>10406</x:v>
      </x:c>
      <x:c r="C7127">
        <x:v>1e-5</x:v>
      </x:c>
      <x:c r="D7127">
        <x:v>1</x:v>
      </x:c>
      <x:c r="M7127">
        <x:v>1891</x:v>
      </x:c>
      <x:c r="N7127">
        <x:v>2</x:v>
      </x:c>
      <x:c r="P7127" t="s">
        <x:v>197</x:v>
      </x:c>
      <x:c r="AL7127" s="80"/>
      <x:c r="AM7127" s="80"/>
      <x:c r="AN7127" s="80"/>
      <x:c r="AO7127" s="80"/>
      <x:c r="AP7127" s="80"/>
      <x:c r="AQ7127" s="80"/>
    </x:row>
    <x:row r="7128" spans="1:43">
      <x:c r="A7128" s="114" t="s">
        <x:v>2111</x:v>
      </x:c>
      <x:c r="B7128">
        <x:v>10406</x:v>
      </x:c>
      <x:c r="C7128">
        <x:v>1.7</x:v>
      </x:c>
      <x:c r="I7128" t="s">
        <x:v>100</x:v>
      </x:c>
      <x:c r="M7128">
        <x:v>101</x:v>
      </x:c>
      <x:c r="O7128" t="s">
        <x:v>101</x:v>
      </x:c>
      <x:c r="AG7128" s="80">
        <x:v>1</x:v>
      </x:c>
      <x:c r="AL7128" s="80"/>
      <x:c r="AM7128" s="80"/>
      <x:c r="AN7128" s="80"/>
      <x:c r="AO7128" s="80"/>
      <x:c r="AP7128" s="80"/>
      <x:c r="AQ7128" s="80"/>
    </x:row>
    <x:row r="7129" spans="1:43">
      <x:c r="A7129" s="114" t="s">
        <x:v>2112</x:v>
      </x:c>
      <x:c r="B7129">
        <x:v>10406</x:v>
      </x:c>
      <x:c r="C7129">
        <x:v>1.9</x:v>
      </x:c>
      <x:c r="I7129" t="s">
        <x:v>102</x:v>
      </x:c>
      <x:c r="M7129">
        <x:v>101</x:v>
      </x:c>
      <x:c r="O7129" t="s">
        <x:v>101</x:v>
      </x:c>
      <x:c r="AG7129" s="80">
        <x:v>1</x:v>
      </x:c>
      <x:c r="AL7129" s="80"/>
      <x:c r="AM7129" s="80"/>
      <x:c r="AN7129" s="80"/>
      <x:c r="AO7129" s="80"/>
      <x:c r="AP7129" s="80"/>
      <x:c r="AQ7129" s="80"/>
    </x:row>
    <x:row r="7130" spans="1:43">
      <x:c r="A7130" s="114" t="s">
        <x:v>2113</x:v>
      </x:c>
      <x:c r="B7130">
        <x:v>10406</x:v>
      </x:c>
      <x:c r="C7130">
        <x:v>2.1</x:v>
      </x:c>
      <x:c r="I7130" t="s">
        <x:v>103</x:v>
      </x:c>
      <x:c r="M7130">
        <x:v>101</x:v>
      </x:c>
      <x:c r="O7130" t="s">
        <x:v>101</x:v>
      </x:c>
      <x:c r="AG7130" s="80">
        <x:v>1</x:v>
      </x:c>
      <x:c r="AL7130" s="80"/>
      <x:c r="AM7130" s="80"/>
      <x:c r="AN7130" s="80"/>
      <x:c r="AO7130" s="80"/>
      <x:c r="AP7130" s="80"/>
      <x:c r="AQ7130" s="80"/>
    </x:row>
    <x:row r="7131" spans="1:43">
      <x:c r="A7131" s="114" t="s">
        <x:v>2114</x:v>
      </x:c>
      <x:c r="B7131">
        <x:v>10406</x:v>
      </x:c>
      <x:c r="C7131">
        <x:v>2.3</x:v>
      </x:c>
      <x:c r="I7131" t="s">
        <x:v>104</x:v>
      </x:c>
      <x:c r="M7131">
        <x:v>101</x:v>
      </x:c>
      <x:c r="O7131" t="s">
        <x:v>101</x:v>
      </x:c>
      <x:c r="AG7131" s="80">
        <x:v>1</x:v>
      </x:c>
      <x:c r="AL7131" s="80"/>
      <x:c r="AM7131" s="80"/>
      <x:c r="AN7131" s="80"/>
      <x:c r="AO7131" s="80"/>
      <x:c r="AP7131" s="80"/>
      <x:c r="AQ7131" s="80"/>
    </x:row>
    <x:row r="7132" spans="1:43">
      <x:c r="A7132" s="114" t="s">
        <x:v>2115</x:v>
      </x:c>
      <x:c r="B7132">
        <x:v>10407</x:v>
      </x:c>
      <x:c r="C7132">
        <x:v>0.5</x:v>
      </x:c>
      <x:c r="D7132">
        <x:v>1</x:v>
      </x:c>
      <x:c r="M7132">
        <x:v>1892</x:v>
      </x:c>
      <x:c r="O7132" t="s">
        <x:v>116</x:v>
      </x:c>
      <x:c r="AL7132" s="80"/>
      <x:c r="AM7132" s="80"/>
      <x:c r="AN7132" s="80"/>
      <x:c r="AO7132" s="80"/>
      <x:c r="AP7132" s="80"/>
      <x:c r="AQ7132" s="80"/>
    </x:row>
    <x:row r="7133" spans="1:43">
      <x:c r="A7133" s="114" t="s">
        <x:v>2116</x:v>
      </x:c>
      <x:c r="B7133">
        <x:v>10407</x:v>
      </x:c>
      <x:c r="C7133">
        <x:v>2.5</x:v>
      </x:c>
      <x:c r="I7133" t="s">
        <x:v>100</x:v>
      </x:c>
      <x:c r="K7133" t="s">
        <x:v>171</x:v>
      </x:c>
      <x:c r="M7133">
        <x:v>101</x:v>
      </x:c>
      <x:c r="O7133" t="s">
        <x:v>101</x:v>
      </x:c>
      <x:c r="AG7133" s="80">
        <x:v>2</x:v>
      </x:c>
      <x:c r="AL7133" s="80"/>
      <x:c r="AM7133" s="80"/>
      <x:c r="AN7133" s="80"/>
      <x:c r="AO7133" s="80"/>
      <x:c r="AP7133" s="80"/>
      <x:c r="AQ7133" s="80"/>
    </x:row>
    <x:row r="7134" spans="1:43">
      <x:c r="A7134" s="114" t="s">
        <x:v>2117</x:v>
      </x:c>
      <x:c r="B7134">
        <x:v>10407</x:v>
      </x:c>
      <x:c r="C7134">
        <x:v>2.7</x:v>
      </x:c>
      <x:c r="D7134">
        <x:v>1</x:v>
      </x:c>
      <x:c r="AG7134" s="80">
        <x:v>2</x:v>
      </x:c>
      <x:c r="AL7134" s="80"/>
      <x:c r="AM7134" s="80"/>
      <x:c r="AN7134" s="80"/>
      <x:c r="AO7134" s="80"/>
      <x:c r="AP7134" s="80"/>
      <x:c r="AQ7134" s="80"/>
    </x:row>
    <x:row r="7135" spans="1:43">
      <x:c r="A7135" s="114" t="s">
        <x:v>2118</x:v>
      </x:c>
      <x:c r="B7135">
        <x:v>10408</x:v>
      </x:c>
      <x:c r="C7135">
        <x:v>2</x:v>
      </x:c>
      <x:c r="D7135">
        <x:v>1</x:v>
      </x:c>
      <x:c r="E7135">
        <x:v>1</x:v>
      </x:c>
      <x:c r="AL7135" s="80"/>
      <x:c r="AM7135" s="80"/>
      <x:c r="AN7135" s="80"/>
      <x:c r="AO7135" s="80"/>
      <x:c r="AP7135" s="80"/>
      <x:c r="AQ7135" s="80"/>
    </x:row>
    <x:row r="7136" spans="1:43">
      <x:c r="A7136" s="114" t="s">
        <x:v>2119</x:v>
      </x:c>
      <x:c r="B7136">
        <x:v>10409</x:v>
      </x:c>
      <x:c r="C7136">
        <x:v>8.66666666666667</x:v>
      </x:c>
      <x:c r="AL7136" s="80"/>
      <x:c r="AM7136" s="80"/>
      <x:c r="AN7136" s="80"/>
      <x:c r="AO7136" s="80"/>
      <x:c r="AP7136" s="80"/>
      <x:c r="AQ7136" s="80"/>
    </x:row>
    <x:row r="7137" spans="1:43" s="3" customFormat="1">
      <x:c r="A7137" s="114" t="s">
        <x:v>2120</x:v>
      </x:c>
      <x:c r="B7137" s="3">
        <x:v>10410</x:v>
      </x:c>
      <x:c r="C7137" s="3">
        <x:v>0.433333333333333</x:v>
      </x:c>
      <x:c r="I7137" s="3" t="s">
        <x:v>100</x:v>
      </x:c>
      <x:c r="K7137" s="3" t="s">
        <x:v>133</x:v>
      </x:c>
      <x:c r="M7137" s="3">
        <x:v>1873</x:v>
      </x:c>
      <x:c r="O7137" s="3" t="s">
        <x:v>101</x:v>
      </x:c>
      <x:c r="AG7137" s="3">
        <x:v>1</x:v>
      </x:c>
      <x:c r="AL7137" s="108"/>
      <x:c r="AM7137" s="108"/>
      <x:c r="AN7137" s="108"/>
      <x:c r="AO7137" s="108"/>
      <x:c r="AP7137" s="108"/>
      <x:c r="AQ7137" s="108"/>
    </x:row>
    <x:row r="7138" spans="1:43">
      <x:c r="A7138" s="114" t="s">
        <x:v>2121</x:v>
      </x:c>
      <x:c r="B7138">
        <x:v>10410</x:v>
      </x:c>
      <x:c r="C7138">
        <x:v>0.7</x:v>
      </x:c>
      <x:c r="I7138" t="s">
        <x:v>104</x:v>
      </x:c>
      <x:c r="K7138" t="s">
        <x:v>133</x:v>
      </x:c>
      <x:c r="AG7138" s="80">
        <x:v>1</x:v>
      </x:c>
      <x:c r="AL7138" s="80"/>
      <x:c r="AM7138" s="80"/>
      <x:c r="AN7138" s="80"/>
      <x:c r="AO7138" s="80"/>
      <x:c r="AP7138" s="80"/>
      <x:c r="AQ7138" s="80"/>
    </x:row>
    <x:row r="7139" spans="1:43">
      <x:c r="A7139" s="114" t="s">
        <x:v>2122</x:v>
      </x:c>
      <x:c r="B7139">
        <x:v>10410</x:v>
      </x:c>
      <x:c r="C7139">
        <x:v>1</x:v>
      </x:c>
      <x:c r="I7139" t="s">
        <x:v>102</x:v>
      </x:c>
      <x:c r="K7139" t="s">
        <x:v>133</x:v>
      </x:c>
      <x:c r="M7139">
        <x:v>1873</x:v>
      </x:c>
      <x:c r="O7139" t="s">
        <x:v>101</x:v>
      </x:c>
      <x:c r="AG7139" s="80">
        <x:v>1</x:v>
      </x:c>
      <x:c r="AL7139" s="80"/>
      <x:c r="AM7139" s="80"/>
      <x:c r="AN7139" s="80"/>
      <x:c r="AO7139" s="80"/>
      <x:c r="AP7139" s="80"/>
      <x:c r="AQ7139" s="80"/>
    </x:row>
    <x:row r="7140" spans="1:43">
      <x:c r="A7140" s="114" t="s">
        <x:v>2123</x:v>
      </x:c>
      <x:c r="B7140">
        <x:v>10410</x:v>
      </x:c>
      <x:c r="C7140">
        <x:v>1.3</x:v>
      </x:c>
      <x:c r="I7140" t="s">
        <x:v>103</x:v>
      </x:c>
      <x:c r="K7140" t="s">
        <x:v>133</x:v>
      </x:c>
      <x:c r="AG7140" s="80">
        <x:v>1</x:v>
      </x:c>
      <x:c r="AL7140" s="80"/>
      <x:c r="AM7140" s="80"/>
      <x:c r="AN7140" s="80"/>
      <x:c r="AO7140" s="80"/>
      <x:c r="AP7140" s="80"/>
      <x:c r="AQ7140" s="80"/>
    </x:row>
    <x:row r="7141" spans="1:43">
      <x:c r="A7141" s="114" t="s">
        <x:v>2124</x:v>
      </x:c>
      <x:c r="B7141">
        <x:v>10410</x:v>
      </x:c>
      <x:c r="C7141">
        <x:v>1.9</x:v>
      </x:c>
      <x:c r="I7141" t="s">
        <x:v>104</x:v>
      </x:c>
      <x:c r="K7141" t="s">
        <x:v>133</x:v>
      </x:c>
      <x:c r="M7141">
        <x:v>1873</x:v>
      </x:c>
      <x:c r="O7141" t="s">
        <x:v>101</x:v>
      </x:c>
      <x:c r="AG7141" s="80">
        <x:v>2</x:v>
      </x:c>
      <x:c r="AL7141" s="80"/>
      <x:c r="AM7141" s="80"/>
      <x:c r="AN7141" s="80"/>
      <x:c r="AO7141" s="80"/>
      <x:c r="AP7141" s="80"/>
      <x:c r="AQ7141" s="80"/>
    </x:row>
    <x:row r="7142" spans="1:43">
      <x:c r="A7142" s="114" t="s">
        <x:v>2125</x:v>
      </x:c>
      <x:c r="B7142">
        <x:v>10411</x:v>
      </x:c>
      <x:c r="C7142">
        <x:v>0.866666666666667</x:v>
      </x:c>
      <x:c r="G7142">
        <x:v>3</x:v>
      </x:c>
      <x:c r="I7142" t="s">
        <x:v>103</x:v>
      </x:c>
      <x:c r="K7142" t="s">
        <x:v>133</x:v>
      </x:c>
      <x:c r="M7142">
        <x:v>1875</x:v>
      </x:c>
      <x:c r="O7142" t="s">
        <x:v>101</x:v>
      </x:c>
      <x:c r="AG7142" s="80">
        <x:v>1</x:v>
      </x:c>
      <x:c r="AL7142" s="80"/>
      <x:c r="AM7142" s="80"/>
      <x:c r="AN7142" s="80"/>
      <x:c r="AO7142" s="80"/>
      <x:c r="AP7142" s="80"/>
      <x:c r="AQ7142" s="80"/>
    </x:row>
    <x:row r="7143" spans="1:43">
      <x:c r="A7143" s="114" t="s">
        <x:v>2126</x:v>
      </x:c>
      <x:c r="B7143">
        <x:v>10411</x:v>
      </x:c>
      <x:c r="C7143">
        <x:v>1.03333333333333</x:v>
      </x:c>
      <x:c r="G7143">
        <x:v>4</x:v>
      </x:c>
      <x:c r="I7143" t="s">
        <x:v>104</x:v>
      </x:c>
      <x:c r="K7143" t="s">
        <x:v>133</x:v>
      </x:c>
      <x:c r="AG7143" s="80">
        <x:v>2</x:v>
      </x:c>
      <x:c r="AL7143" s="80"/>
      <x:c r="AM7143" s="80"/>
      <x:c r="AN7143" s="80"/>
      <x:c r="AO7143" s="80"/>
      <x:c r="AP7143" s="80"/>
      <x:c r="AQ7143" s="80"/>
    </x:row>
    <x:row r="7144" spans="1:43">
      <x:c r="A7144" s="114" t="s">
        <x:v>2127</x:v>
      </x:c>
      <x:c r="B7144">
        <x:v>10411</x:v>
      </x:c>
      <x:c r="C7144">
        <x:v>1.13333333333333</x:v>
      </x:c>
      <x:c r="G7144">
        <x:v>4</x:v>
      </x:c>
      <x:c r="I7144" t="s">
        <x:v>102</x:v>
      </x:c>
      <x:c r="K7144" t="s">
        <x:v>171</x:v>
      </x:c>
      <x:c r="M7144">
        <x:v>1875</x:v>
      </x:c>
      <x:c r="O7144" t="s">
        <x:v>101</x:v>
      </x:c>
      <x:c r="AG7144" s="80">
        <x:v>2</x:v>
      </x:c>
      <x:c r="AL7144" s="80"/>
      <x:c r="AM7144" s="80"/>
      <x:c r="AN7144" s="80"/>
      <x:c r="AO7144" s="80"/>
      <x:c r="AP7144" s="80"/>
      <x:c r="AQ7144" s="80"/>
    </x:row>
    <x:row r="7145" spans="1:43">
      <x:c r="A7145" s="114" t="s">
        <x:v>2128</x:v>
      </x:c>
      <x:c r="B7145">
        <x:v>10412</x:v>
      </x:c>
      <x:c r="C7145">
        <x:v>2.73333333333333</x:v>
      </x:c>
      <x:c r="D7145">
        <x:v>1</x:v>
      </x:c>
      <x:c r="E7145">
        <x:v>1</x:v>
      </x:c>
      <x:c r="AL7145" s="80"/>
      <x:c r="AM7145" s="80"/>
      <x:c r="AN7145" s="80"/>
      <x:c r="AO7145" s="80"/>
      <x:c r="AP7145" s="80"/>
      <x:c r="AQ7145" s="80"/>
    </x:row>
    <x:row r="7146" spans="1:43">
      <x:c r="A7146" s="114" t="s">
        <x:v>2129</x:v>
      </x:c>
      <x:c r="B7146">
        <x:v>10413</x:v>
      </x:c>
      <x:c r="C7146">
        <x:v>0.3</x:v>
      </x:c>
      <x:c r="I7146" t="s">
        <x:v>100</x:v>
      </x:c>
      <x:c r="K7146" t="s">
        <x:v>133</x:v>
      </x:c>
      <x:c r="M7146">
        <x:v>1873</x:v>
      </x:c>
      <x:c r="O7146" t="s">
        <x:v>101</x:v>
      </x:c>
      <x:c r="AG7146" s="80">
        <x:v>2</x:v>
      </x:c>
      <x:c r="AL7146" s="80"/>
      <x:c r="AM7146" s="80"/>
      <x:c r="AN7146" s="80"/>
      <x:c r="AO7146" s="80"/>
      <x:c r="AP7146" s="80"/>
      <x:c r="AQ7146" s="80"/>
    </x:row>
    <x:row r="7147" spans="1:43">
      <x:c r="A7147" s="114" t="s">
        <x:v>2130</x:v>
      </x:c>
      <x:c r="B7147">
        <x:v>10413</x:v>
      </x:c>
      <x:c r="C7147">
        <x:v>0.533333333333333</x:v>
      </x:c>
      <x:c r="I7147" t="s">
        <x:v>102</x:v>
      </x:c>
      <x:c r="K7147" t="s">
        <x:v>133</x:v>
      </x:c>
      <x:c r="AG7147" s="80">
        <x:v>2</x:v>
      </x:c>
      <x:c r="AL7147" s="80"/>
      <x:c r="AM7147" s="80"/>
      <x:c r="AN7147" s="80"/>
      <x:c r="AO7147" s="80"/>
      <x:c r="AP7147" s="80"/>
      <x:c r="AQ7147" s="80"/>
    </x:row>
    <x:row r="7148" spans="1:43">
      <x:c r="A7148" s="114" t="s">
        <x:v>2131</x:v>
      </x:c>
      <x:c r="B7148">
        <x:v>10413</x:v>
      </x:c>
      <x:c r="C7148">
        <x:v>0.7</x:v>
      </x:c>
      <x:c r="I7148" t="s">
        <x:v>103</x:v>
      </x:c>
      <x:c r="K7148" t="s">
        <x:v>171</x:v>
      </x:c>
      <x:c r="M7148">
        <x:v>1873</x:v>
      </x:c>
      <x:c r="O7148" t="s">
        <x:v>101</x:v>
      </x:c>
      <x:c r="AG7148" s="80">
        <x:v>2</x:v>
      </x:c>
      <x:c r="AL7148" s="80"/>
      <x:c r="AM7148" s="80"/>
      <x:c r="AN7148" s="80"/>
      <x:c r="AO7148" s="80"/>
      <x:c r="AP7148" s="80"/>
      <x:c r="AQ7148" s="80"/>
    </x:row>
    <x:row r="7149" spans="1:43">
      <x:c r="A7149" s="114" t="s">
        <x:v>2132</x:v>
      </x:c>
      <x:c r="B7149">
        <x:v>10414</x:v>
      </x:c>
      <x:c r="C7149">
        <x:v>5.63333333333333</x:v>
      </x:c>
      <x:c r="I7149" t="s">
        <x:v>112</x:v>
      </x:c>
      <x:c r="J7149">
        <x:v>0.22</x:v>
      </x:c>
      <x:c r="M7149">
        <x:v>1888</x:v>
      </x:c>
      <x:c r="O7149" t="s">
        <x:v>101</x:v>
      </x:c>
      <x:c r="AL7149" s="80"/>
      <x:c r="AM7149" s="80"/>
      <x:c r="AN7149" s="80"/>
      <x:c r="AO7149" s="80"/>
      <x:c r="AP7149" s="80"/>
      <x:c r="AQ7149" s="80"/>
    </x:row>
    <x:row r="7150" spans="1:43">
      <x:c r="A7150" s="114" t="s">
        <x:v>2133</x:v>
      </x:c>
      <x:c r="B7150">
        <x:v>10414</x:v>
      </x:c>
      <x:c r="C7150">
        <x:v>5.88333333333333</x:v>
      </x:c>
      <x:c r="AL7150" s="80"/>
      <x:c r="AM7150" s="80"/>
      <x:c r="AN7150" s="80"/>
      <x:c r="AO7150" s="80"/>
      <x:c r="AP7150" s="80"/>
      <x:c r="AQ7150" s="80"/>
    </x:row>
    <x:row r="7151" spans="1:43">
      <x:c r="A7151" s="114" t="s">
        <x:v>2134</x:v>
      </x:c>
      <x:c r="B7151">
        <x:v>10414</x:v>
      </x:c>
      <x:c r="C7151">
        <x:v>6.13333333333333</x:v>
      </x:c>
      <x:c r="M7151">
        <x:v>1888</x:v>
      </x:c>
      <x:c r="O7151" t="s">
        <x:v>101</x:v>
      </x:c>
      <x:c r="AL7151" s="80"/>
      <x:c r="AM7151" s="80"/>
      <x:c r="AN7151" s="80"/>
      <x:c r="AO7151" s="80"/>
      <x:c r="AP7151" s="80"/>
      <x:c r="AQ7151" s="80"/>
    </x:row>
    <x:row r="7152" spans="1:43">
      <x:c r="A7152" s="114" t="s">
        <x:v>2135</x:v>
      </x:c>
      <x:c r="B7152">
        <x:v>10414</x:v>
      </x:c>
      <x:c r="C7152">
        <x:v>6.38333333333333</x:v>
      </x:c>
      <x:c r="AL7152" s="80"/>
      <x:c r="AM7152" s="80"/>
      <x:c r="AN7152" s="80"/>
      <x:c r="AO7152" s="80"/>
      <x:c r="AP7152" s="80"/>
      <x:c r="AQ7152" s="80"/>
    </x:row>
    <x:row r="7153" spans="1:43">
      <x:c r="A7153" s="114" t="s">
        <x:v>2136</x:v>
      </x:c>
      <x:c r="B7153">
        <x:v>10415</x:v>
      </x:c>
      <x:c r="C7153">
        <x:v>0.533333333333333</x:v>
      </x:c>
      <x:c r="G7153">
        <x:v>1</x:v>
      </x:c>
      <x:c r="I7153" t="s">
        <x:v>104</x:v>
      </x:c>
      <x:c r="K7153" t="s">
        <x:v>234</x:v>
      </x:c>
      <x:c r="M7153">
        <x:v>970</x:v>
      </x:c>
      <x:c r="O7153" t="s">
        <x:v>101</x:v>
      </x:c>
      <x:c r="AG7153" s="80">
        <x:v>2</x:v>
      </x:c>
      <x:c r="AL7153" s="80"/>
      <x:c r="AM7153" s="80"/>
      <x:c r="AN7153" s="80"/>
      <x:c r="AO7153" s="80"/>
      <x:c r="AP7153" s="80"/>
      <x:c r="AQ7153" s="80"/>
    </x:row>
    <x:row r="7154" spans="1:43">
      <x:c r="A7154" s="114" t="s">
        <x:v>2137</x:v>
      </x:c>
      <x:c r="B7154">
        <x:v>10415</x:v>
      </x:c>
      <x:c r="C7154">
        <x:v>1.16666666666667</x:v>
      </x:c>
      <x:c r="G7154">
        <x:v>1</x:v>
      </x:c>
      <x:c r="I7154" t="s">
        <x:v>103</x:v>
      </x:c>
      <x:c r="K7154" t="s">
        <x:v>308</x:v>
      </x:c>
      <x:c r="M7154">
        <x:v>970</x:v>
      </x:c>
      <x:c r="O7154" t="s">
        <x:v>101</x:v>
      </x:c>
      <x:c r="AG7154" s="80">
        <x:v>2</x:v>
      </x:c>
      <x:c r="AL7154" s="80"/>
      <x:c r="AM7154" s="80"/>
      <x:c r="AN7154" s="80"/>
      <x:c r="AO7154" s="80"/>
      <x:c r="AP7154" s="80"/>
      <x:c r="AQ7154" s="80"/>
    </x:row>
    <x:row r="7155" spans="1:43">
      <x:c r="A7155" s="114" t="s">
        <x:v>2138</x:v>
      </x:c>
      <x:c r="B7155">
        <x:v>10415</x:v>
      </x:c>
      <x:c r="C7155">
        <x:v>2.23333333333333</x:v>
      </x:c>
      <x:c r="G7155">
        <x:v>2</x:v>
      </x:c>
      <x:c r="I7155" t="s">
        <x:v>102</x:v>
      </x:c>
      <x:c r="K7155" t="s">
        <x:v>306</x:v>
      </x:c>
      <x:c r="M7155">
        <x:v>970</x:v>
      </x:c>
      <x:c r="O7155" t="s">
        <x:v>101</x:v>
      </x:c>
      <x:c r="AG7155" s="80">
        <x:v>2</x:v>
      </x:c>
      <x:c r="AL7155" s="80"/>
      <x:c r="AM7155" s="80"/>
      <x:c r="AN7155" s="80"/>
      <x:c r="AO7155" s="80"/>
      <x:c r="AP7155" s="80"/>
      <x:c r="AQ7155" s="80"/>
    </x:row>
    <x:row r="7156" spans="1:43">
      <x:c r="A7156" s="114" t="s">
        <x:v>2139</x:v>
      </x:c>
      <x:c r="B7156">
        <x:v>10416</x:v>
      </x:c>
      <x:c r="C7156">
        <x:v>0.266666666666667</x:v>
      </x:c>
      <x:c r="G7156">
        <x:v>2</x:v>
      </x:c>
      <x:c r="I7156" t="s">
        <x:v>100</x:v>
      </x:c>
      <x:c r="K7156" t="s">
        <x:v>234</x:v>
      </x:c>
      <x:c r="M7156">
        <x:v>970</x:v>
      </x:c>
      <x:c r="O7156" t="s">
        <x:v>101</x:v>
      </x:c>
      <x:c r="AG7156" s="80">
        <x:v>1</x:v>
      </x:c>
      <x:c r="AL7156" s="80"/>
      <x:c r="AM7156" s="80"/>
      <x:c r="AN7156" s="80"/>
      <x:c r="AO7156" s="80"/>
      <x:c r="AP7156" s="80"/>
      <x:c r="AQ7156" s="80"/>
    </x:row>
    <x:row r="7157" spans="1:43">
      <x:c r="A7157" s="114" t="s">
        <x:v>2140</x:v>
      </x:c>
      <x:c r="B7157">
        <x:v>10416</x:v>
      </x:c>
      <x:c r="C7157">
        <x:v>1.13333333333333</x:v>
      </x:c>
      <x:c r="G7157">
        <x:v>3</x:v>
      </x:c>
      <x:c r="I7157" t="s">
        <x:v>102</x:v>
      </x:c>
      <x:c r="K7157" t="s">
        <x:v>306</x:v>
      </x:c>
      <x:c r="M7157">
        <x:v>970</x:v>
      </x:c>
      <x:c r="O7157" t="s">
        <x:v>101</x:v>
      </x:c>
      <x:c r="AG7157" s="80">
        <x:v>2</x:v>
      </x:c>
      <x:c r="AL7157" s="80"/>
      <x:c r="AM7157" s="80"/>
      <x:c r="AN7157" s="80"/>
      <x:c r="AO7157" s="80"/>
      <x:c r="AP7157" s="80"/>
      <x:c r="AQ7157" s="80"/>
    </x:row>
    <x:row r="7158" spans="1:43">
      <x:c r="A7158" s="114" t="s">
        <x:v>2141</x:v>
      </x:c>
      <x:c r="B7158">
        <x:v>10417</x:v>
      </x:c>
      <x:c r="C7158">
        <x:v>2.16666666666667</x:v>
      </x:c>
      <x:c r="D7158">
        <x:v>1</x:v>
      </x:c>
      <x:c r="E7158">
        <x:v>1</x:v>
      </x:c>
      <x:c r="AL7158" s="80"/>
      <x:c r="AM7158" s="80"/>
      <x:c r="AN7158" s="80"/>
      <x:c r="AO7158" s="80"/>
      <x:c r="AP7158" s="80"/>
      <x:c r="AQ7158" s="80"/>
    </x:row>
    <x:row r="7159" spans="1:43">
      <x:c r="A7159" s="114" t="s">
        <x:v>2142</x:v>
      </x:c>
      <x:c r="B7159">
        <x:v>10418</x:v>
      </x:c>
      <x:c r="C7159">
        <x:v>2.76666666666667</x:v>
      </x:c>
      <x:c r="I7159" t="s">
        <x:v>100</x:v>
      </x:c>
      <x:c r="K7159" t="s">
        <x:v>306</x:v>
      </x:c>
      <x:c r="M7159">
        <x:v>970</x:v>
      </x:c>
      <x:c r="O7159" t="s">
        <x:v>101</x:v>
      </x:c>
      <x:c r="S7159" t="s">
        <x:v>218</x:v>
      </x:c>
      <x:c r="T7159">
        <x:v>10</x:v>
      </x:c>
      <x:c r="AI7159">
        <x:v>1</x:v>
      </x:c>
      <x:c r="AL7159" s="80"/>
      <x:c r="AM7159" s="80"/>
      <x:c r="AN7159" s="80"/>
      <x:c r="AO7159" s="80"/>
      <x:c r="AP7159" s="80"/>
      <x:c r="AQ7159" s="80"/>
    </x:row>
    <x:row r="7160" spans="1:43">
      <x:c r="A7160" s="114" t="s">
        <x:v>2143</x:v>
      </x:c>
      <x:c r="B7160">
        <x:v>10419</x:v>
      </x:c>
      <x:c r="C7160">
        <x:v>0.4</x:v>
      </x:c>
      <x:c r="G7160">
        <x:v>1</x:v>
      </x:c>
      <x:c r="I7160" t="s">
        <x:v>100</x:v>
      </x:c>
      <x:c r="K7160" t="s">
        <x:v>133</x:v>
      </x:c>
      <x:c r="M7160">
        <x:v>970</x:v>
      </x:c>
      <x:c r="O7160" t="s">
        <x:v>101</x:v>
      </x:c>
      <x:c r="AG7160" s="80">
        <x:v>1</x:v>
      </x:c>
      <x:c r="AL7160" s="80"/>
      <x:c r="AM7160" s="80"/>
      <x:c r="AN7160" s="80"/>
      <x:c r="AO7160" s="80"/>
      <x:c r="AP7160" s="80"/>
      <x:c r="AQ7160" s="80"/>
    </x:row>
    <x:row r="7161" spans="1:43">
      <x:c r="A7161" s="114" t="s">
        <x:v>2144</x:v>
      </x:c>
      <x:c r="B7161">
        <x:v>10419</x:v>
      </x:c>
      <x:c r="C7161">
        <x:v>0.533333333333333</x:v>
      </x:c>
      <x:c r="G7161">
        <x:v>1</x:v>
      </x:c>
      <x:c r="K7161" t="s">
        <x:v>133</x:v>
      </x:c>
      <x:c r="AG7161" s="80">
        <x:v>1</x:v>
      </x:c>
      <x:c r="AL7161" s="80"/>
      <x:c r="AM7161" s="80"/>
      <x:c r="AN7161" s="80"/>
      <x:c r="AO7161" s="80"/>
      <x:c r="AP7161" s="80"/>
      <x:c r="AQ7161" s="80"/>
    </x:row>
    <x:row r="7162" spans="1:43">
      <x:c r="A7162" s="114" t="s">
        <x:v>2145</x:v>
      </x:c>
      <x:c r="B7162">
        <x:v>10419</x:v>
      </x:c>
      <x:c r="C7162">
        <x:v>0.633333333333333</x:v>
      </x:c>
      <x:c r="G7162">
        <x:v>1</x:v>
      </x:c>
      <x:c r="I7162" t="s">
        <x:v>102</x:v>
      </x:c>
      <x:c r="K7162" t="s">
        <x:v>133</x:v>
      </x:c>
      <x:c r="M7162">
        <x:v>970</x:v>
      </x:c>
      <x:c r="O7162" t="s">
        <x:v>101</x:v>
      </x:c>
      <x:c r="AG7162" s="80">
        <x:v>1</x:v>
      </x:c>
      <x:c r="AL7162" s="80"/>
      <x:c r="AM7162" s="80"/>
      <x:c r="AN7162" s="80"/>
      <x:c r="AO7162" s="80"/>
      <x:c r="AP7162" s="80"/>
      <x:c r="AQ7162" s="80"/>
    </x:row>
    <x:row r="7163" spans="1:43">
      <x:c r="A7163" s="114" t="s">
        <x:v>2146</x:v>
      </x:c>
      <x:c r="B7163">
        <x:v>10419</x:v>
      </x:c>
      <x:c r="C7163">
        <x:v>0.7</x:v>
      </x:c>
      <x:c r="G7163">
        <x:v>1</x:v>
      </x:c>
      <x:c r="K7163" t="s">
        <x:v>133</x:v>
      </x:c>
      <x:c r="AG7163" s="80">
        <x:v>1</x:v>
      </x:c>
      <x:c r="AL7163" s="80"/>
      <x:c r="AM7163" s="80"/>
      <x:c r="AN7163" s="80"/>
      <x:c r="AO7163" s="80"/>
      <x:c r="AP7163" s="80"/>
      <x:c r="AQ7163" s="80"/>
    </x:row>
    <x:row r="7164" spans="1:43">
      <x:c r="A7164" s="114" t="s">
        <x:v>2147</x:v>
      </x:c>
      <x:c r="B7164">
        <x:v>10419</x:v>
      </x:c>
      <x:c r="C7164">
        <x:v>0.8</x:v>
      </x:c>
      <x:c r="G7164">
        <x:v>1</x:v>
      </x:c>
      <x:c r="I7164" t="s">
        <x:v>103</x:v>
      </x:c>
      <x:c r="K7164" t="s">
        <x:v>133</x:v>
      </x:c>
      <x:c r="M7164">
        <x:v>970</x:v>
      </x:c>
      <x:c r="O7164" t="s">
        <x:v>101</x:v>
      </x:c>
      <x:c r="AG7164" s="80">
        <x:v>1</x:v>
      </x:c>
      <x:c r="AL7164" s="80"/>
      <x:c r="AM7164" s="80"/>
      <x:c r="AN7164" s="80"/>
      <x:c r="AO7164" s="80"/>
      <x:c r="AP7164" s="80"/>
      <x:c r="AQ7164" s="80"/>
    </x:row>
    <x:row r="7165" spans="1:43">
      <x:c r="A7165" s="114" t="s">
        <x:v>2148</x:v>
      </x:c>
      <x:c r="B7165">
        <x:v>10419</x:v>
      </x:c>
      <x:c r="C7165">
        <x:v>0.933333333333333</x:v>
      </x:c>
      <x:c r="G7165">
        <x:v>1</x:v>
      </x:c>
      <x:c r="K7165" t="s">
        <x:v>133</x:v>
      </x:c>
      <x:c r="AG7165" s="80">
        <x:v>1</x:v>
      </x:c>
      <x:c r="AL7165" s="80"/>
      <x:c r="AM7165" s="80"/>
      <x:c r="AN7165" s="80"/>
      <x:c r="AO7165" s="80"/>
      <x:c r="AP7165" s="80"/>
      <x:c r="AQ7165" s="80"/>
    </x:row>
    <x:row r="7166" spans="1:43">
      <x:c r="A7166" s="114" t="s">
        <x:v>2149</x:v>
      </x:c>
      <x:c r="B7166">
        <x:v>10419</x:v>
      </x:c>
      <x:c r="C7166">
        <x:v>1.13333333333333</x:v>
      </x:c>
      <x:c r="G7166">
        <x:v>1</x:v>
      </x:c>
      <x:c r="I7166" t="s">
        <x:v>104</x:v>
      </x:c>
      <x:c r="K7166" t="s">
        <x:v>133</x:v>
      </x:c>
      <x:c r="M7166">
        <x:v>970</x:v>
      </x:c>
      <x:c r="O7166" t="s">
        <x:v>101</x:v>
      </x:c>
      <x:c r="AG7166" s="80">
        <x:v>1</x:v>
      </x:c>
      <x:c r="AL7166" s="80"/>
      <x:c r="AM7166" s="80"/>
      <x:c r="AN7166" s="80"/>
      <x:c r="AO7166" s="80"/>
      <x:c r="AP7166" s="80"/>
      <x:c r="AQ7166" s="80"/>
    </x:row>
    <x:row r="7167" spans="1:43">
      <x:c r="A7167" s="114" t="s">
        <x:v>2150</x:v>
      </x:c>
      <x:c r="B7167">
        <x:v>10419</x:v>
      </x:c>
      <x:c r="C7167">
        <x:v>1.36666666666667</x:v>
      </x:c>
      <x:c r="G7167">
        <x:v>1</x:v>
      </x:c>
      <x:c r="K7167" t="s">
        <x:v>133</x:v>
      </x:c>
      <x:c r="AG7167" s="80">
        <x:v>1</x:v>
      </x:c>
      <x:c r="AL7167" s="80"/>
      <x:c r="AM7167" s="80"/>
      <x:c r="AN7167" s="80"/>
      <x:c r="AO7167" s="80"/>
      <x:c r="AP7167" s="80"/>
      <x:c r="AQ7167" s="80"/>
    </x:row>
    <x:row r="7168" spans="1:43">
      <x:c r="A7168" s="114" t="s">
        <x:v>2151</x:v>
      </x:c>
      <x:c r="B7168">
        <x:v>10419</x:v>
      </x:c>
      <x:c r="C7168">
        <x:v>1.5</x:v>
      </x:c>
      <x:c r="G7168">
        <x:v>2</x:v>
      </x:c>
      <x:c r="I7168" t="s">
        <x:v>102</x:v>
      </x:c>
      <x:c r="K7168" t="s">
        <x:v>133</x:v>
      </x:c>
      <x:c r="M7168">
        <x:v>970</x:v>
      </x:c>
      <x:c r="O7168" t="s">
        <x:v>101</x:v>
      </x:c>
      <x:c r="AG7168" s="80">
        <x:v>2</x:v>
      </x:c>
      <x:c r="AL7168" s="80"/>
      <x:c r="AM7168" s="80"/>
      <x:c r="AN7168" s="80"/>
      <x:c r="AO7168" s="80"/>
      <x:c r="AP7168" s="80"/>
      <x:c r="AQ7168" s="80"/>
    </x:row>
    <x:row r="7169" spans="1:43">
      <x:c r="A7169" s="114" t="s">
        <x:v>2152</x:v>
      </x:c>
      <x:c r="B7169">
        <x:v>10420</x:v>
      </x:c>
      <x:c r="C7169">
        <x:v>0.866666666666667</x:v>
      </x:c>
      <x:c r="G7169">
        <x:v>2</x:v>
      </x:c>
      <x:c r="I7169" t="s">
        <x:v>100</x:v>
      </x:c>
      <x:c r="K7169" t="s">
        <x:v>117</x:v>
      </x:c>
      <x:c r="M7169">
        <x:v>970</x:v>
      </x:c>
      <x:c r="O7169" t="s">
        <x:v>101</x:v>
      </x:c>
      <x:c r="AG7169" s="80">
        <x:v>1</x:v>
      </x:c>
      <x:c r="AL7169" s="80"/>
      <x:c r="AM7169" s="80"/>
      <x:c r="AN7169" s="80"/>
      <x:c r="AO7169" s="80"/>
      <x:c r="AP7169" s="80"/>
      <x:c r="AQ7169" s="80"/>
    </x:row>
    <x:row r="7170" spans="1:43">
      <x:c r="A7170" s="114" t="s">
        <x:v>2153</x:v>
      </x:c>
      <x:c r="B7170">
        <x:v>10420</x:v>
      </x:c>
      <x:c r="C7170">
        <x:v>1</x:v>
      </x:c>
      <x:c r="G7170">
        <x:v>3</x:v>
      </x:c>
      <x:c r="K7170" t="s">
        <x:v>117</x:v>
      </x:c>
      <x:c r="AG7170" s="80">
        <x:v>1</x:v>
      </x:c>
      <x:c r="AL7170" s="80"/>
      <x:c r="AM7170" s="80"/>
      <x:c r="AN7170" s="80"/>
      <x:c r="AO7170" s="80"/>
      <x:c r="AP7170" s="80"/>
      <x:c r="AQ7170" s="80"/>
    </x:row>
    <x:row r="7171" spans="1:43">
      <x:c r="A7171" s="114" t="s">
        <x:v>2154</x:v>
      </x:c>
      <x:c r="B7171">
        <x:v>10420</x:v>
      </x:c>
      <x:c r="C7171">
        <x:v>1.13333333333333</x:v>
      </x:c>
      <x:c r="G7171">
        <x:v>2</x:v>
      </x:c>
      <x:c r="I7171" t="s">
        <x:v>102</x:v>
      </x:c>
      <x:c r="K7171" t="s">
        <x:v>119</x:v>
      </x:c>
      <x:c r="M7171">
        <x:v>970</x:v>
      </x:c>
      <x:c r="O7171" t="s">
        <x:v>101</x:v>
      </x:c>
      <x:c r="AG7171" s="80">
        <x:v>1</x:v>
      </x:c>
      <x:c r="AL7171" s="80"/>
      <x:c r="AM7171" s="80"/>
      <x:c r="AN7171" s="80"/>
      <x:c r="AO7171" s="80"/>
      <x:c r="AP7171" s="80"/>
      <x:c r="AQ7171" s="80"/>
    </x:row>
    <x:row r="7172" spans="1:43">
      <x:c r="A7172" s="114" t="s">
        <x:v>2155</x:v>
      </x:c>
      <x:c r="B7172">
        <x:v>10420</x:v>
      </x:c>
      <x:c r="C7172">
        <x:v>1.26666666666667</x:v>
      </x:c>
      <x:c r="G7172">
        <x:v>3</x:v>
      </x:c>
      <x:c r="K7172" t="s">
        <x:v>119</x:v>
      </x:c>
      <x:c r="AG7172" s="80">
        <x:v>1</x:v>
      </x:c>
      <x:c r="AL7172" s="80"/>
      <x:c r="AM7172" s="80"/>
      <x:c r="AN7172" s="80"/>
      <x:c r="AO7172" s="80"/>
      <x:c r="AP7172" s="80"/>
      <x:c r="AQ7172" s="80"/>
    </x:row>
    <x:row r="7173" spans="1:43">
      <x:c r="A7173" s="114" t="s">
        <x:v>2156</x:v>
      </x:c>
      <x:c r="B7173">
        <x:v>10420</x:v>
      </x:c>
      <x:c r="C7173">
        <x:v>1.4</x:v>
      </x:c>
      <x:c r="G7173">
        <x:v>2</x:v>
      </x:c>
      <x:c r="I7173" t="s">
        <x:v>103</x:v>
      </x:c>
      <x:c r="K7173" t="s">
        <x:v>117</x:v>
      </x:c>
      <x:c r="M7173">
        <x:v>970</x:v>
      </x:c>
      <x:c r="O7173" t="s">
        <x:v>101</x:v>
      </x:c>
      <x:c r="AG7173" s="80">
        <x:v>1</x:v>
      </x:c>
      <x:c r="AL7173" s="80"/>
      <x:c r="AM7173" s="80"/>
      <x:c r="AN7173" s="80"/>
      <x:c r="AO7173" s="80"/>
      <x:c r="AP7173" s="80"/>
      <x:c r="AQ7173" s="80"/>
    </x:row>
    <x:row r="7174" spans="1:43">
      <x:c r="A7174" s="114" t="s">
        <x:v>2157</x:v>
      </x:c>
      <x:c r="B7174">
        <x:v>10420</x:v>
      </x:c>
      <x:c r="C7174">
        <x:v>1.53333333333333</x:v>
      </x:c>
      <x:c r="G7174">
        <x:v>3</x:v>
      </x:c>
      <x:c r="K7174" t="s">
        <x:v>119</x:v>
      </x:c>
      <x:c r="AG7174" s="80">
        <x:v>1</x:v>
      </x:c>
      <x:c r="AL7174" s="80"/>
      <x:c r="AM7174" s="80"/>
      <x:c r="AN7174" s="80"/>
      <x:c r="AO7174" s="80"/>
      <x:c r="AP7174" s="80"/>
      <x:c r="AQ7174" s="80"/>
    </x:row>
    <x:row r="7175" spans="1:43">
      <x:c r="A7175" s="114" t="s">
        <x:v>2158</x:v>
      </x:c>
      <x:c r="B7175">
        <x:v>10420</x:v>
      </x:c>
      <x:c r="C7175">
        <x:v>1.66666666666667</x:v>
      </x:c>
      <x:c r="G7175">
        <x:v>2</x:v>
      </x:c>
      <x:c r="I7175" t="s">
        <x:v>104</x:v>
      </x:c>
      <x:c r="K7175" t="s">
        <x:v>287</x:v>
      </x:c>
      <x:c r="M7175">
        <x:v>970</x:v>
      </x:c>
      <x:c r="O7175" t="s">
        <x:v>101</x:v>
      </x:c>
      <x:c r="AG7175" s="80">
        <x:v>1</x:v>
      </x:c>
      <x:c r="AL7175" s="80"/>
      <x:c r="AM7175" s="80"/>
      <x:c r="AN7175" s="80"/>
      <x:c r="AO7175" s="80"/>
      <x:c r="AP7175" s="80"/>
      <x:c r="AQ7175" s="80"/>
    </x:row>
    <x:row r="7176" spans="1:43">
      <x:c r="A7176" s="114" t="s">
        <x:v>2159</x:v>
      </x:c>
      <x:c r="B7176">
        <x:v>10420</x:v>
      </x:c>
      <x:c r="C7176">
        <x:v>1.76666666666667</x:v>
      </x:c>
      <x:c r="G7176">
        <x:v>3</x:v>
      </x:c>
      <x:c r="K7176" t="s">
        <x:v>245</x:v>
      </x:c>
      <x:c r="AG7176" s="80">
        <x:v>1</x:v>
      </x:c>
      <x:c r="AL7176" s="80"/>
      <x:c r="AM7176" s="80"/>
      <x:c r="AN7176" s="80"/>
      <x:c r="AO7176" s="80"/>
      <x:c r="AP7176" s="80"/>
      <x:c r="AQ7176" s="80"/>
    </x:row>
    <x:row r="7177" spans="1:43">
      <x:c r="A7177" s="114" t="s">
        <x:v>2160</x:v>
      </x:c>
      <x:c r="B7177">
        <x:v>10421</x:v>
      </x:c>
      <x:c r="C7177">
        <x:v>2.36666666666667</x:v>
      </x:c>
      <x:c r="D7177">
        <x:v>1</x:v>
      </x:c>
      <x:c r="E7177">
        <x:v>1</x:v>
      </x:c>
      <x:c r="AL7177" s="80"/>
      <x:c r="AM7177" s="80"/>
      <x:c r="AN7177" s="80"/>
      <x:c r="AO7177" s="80"/>
      <x:c r="AP7177" s="80"/>
      <x:c r="AQ7177" s="80"/>
    </x:row>
    <x:row r="7178" spans="1:43">
      <x:c r="A7178" s="114" t="s">
        <x:v>2161</x:v>
      </x:c>
      <x:c r="B7178">
        <x:v>10422</x:v>
      </x:c>
      <x:c r="C7178">
        <x:v>2.76666666666667</x:v>
      </x:c>
      <x:c r="I7178" t="s">
        <x:v>102</x:v>
      </x:c>
      <x:c r="K7178" t="s">
        <x:v>237</x:v>
      </x:c>
      <x:c r="AL7178" s="80"/>
      <x:c r="AM7178" s="80"/>
      <x:c r="AN7178" s="80"/>
      <x:c r="AO7178" s="80"/>
      <x:c r="AP7178" s="80"/>
      <x:c r="AQ7178" s="80"/>
    </x:row>
    <x:row r="7179" spans="1:43">
      <x:c r="A7179" s="114" t="s">
        <x:v>2162</x:v>
      </x:c>
      <x:c r="B7179">
        <x:v>10423</x:v>
      </x:c>
      <x:c r="C7179">
        <x:v>1.83333333333333</x:v>
      </x:c>
      <x:c r="I7179" t="s">
        <x:v>100</x:v>
      </x:c>
      <x:c r="K7179" t="s">
        <x:v>245</x:v>
      </x:c>
      <x:c r="M7179">
        <x:v>970</x:v>
      </x:c>
      <x:c r="O7179" t="s">
        <x:v>101</x:v>
      </x:c>
      <x:c r="AG7179" s="80">
        <x:v>2</x:v>
      </x:c>
      <x:c r="AL7179" s="80"/>
      <x:c r="AM7179" s="80"/>
      <x:c r="AN7179" s="80"/>
      <x:c r="AO7179" s="80"/>
      <x:c r="AP7179" s="80"/>
      <x:c r="AQ7179" s="80"/>
    </x:row>
    <x:row r="7180" spans="1:43">
      <x:c r="A7180" s="114" t="s">
        <x:v>2163</x:v>
      </x:c>
      <x:c r="B7180">
        <x:v>10424</x:v>
      </x:c>
      <x:c r="C7180">
        <x:v>0.633333333333333</x:v>
      </x:c>
      <x:c r="I7180" t="s">
        <x:v>102</x:v>
      </x:c>
      <x:c r="K7180" t="s">
        <x:v>287</x:v>
      </x:c>
      <x:c r="M7180">
        <x:v>438</x:v>
      </x:c>
      <x:c r="O7180" t="s">
        <x:v>101</x:v>
      </x:c>
      <x:c r="AG7180" s="80">
        <x:v>2</x:v>
      </x:c>
      <x:c r="AL7180" s="80"/>
      <x:c r="AM7180" s="80"/>
      <x:c r="AN7180" s="80"/>
      <x:c r="AO7180" s="80"/>
      <x:c r="AP7180" s="80"/>
      <x:c r="AQ7180" s="80"/>
    </x:row>
    <x:row r="7181" spans="1:43">
      <x:c r="A7181" s="114" t="s">
        <x:v>2164</x:v>
      </x:c>
      <x:c r="B7181">
        <x:v>10425</x:v>
      </x:c>
      <x:c r="C7181">
        <x:v>2.3</x:v>
      </x:c>
      <x:c r="D7181">
        <x:v>1</x:v>
      </x:c>
      <x:c r="E7181">
        <x:v>1</x:v>
      </x:c>
      <x:c r="AL7181" s="80"/>
      <x:c r="AM7181" s="80"/>
      <x:c r="AN7181" s="80"/>
      <x:c r="AO7181" s="80"/>
      <x:c r="AP7181" s="80"/>
      <x:c r="AQ7181" s="80"/>
    </x:row>
    <x:row r="7182" spans="1:43">
      <x:c r="A7182" s="114" t="s">
        <x:v>2165</x:v>
      </x:c>
      <x:c r="B7182">
        <x:v>10426</x:v>
      </x:c>
      <x:c r="C7182">
        <x:v>4.9</x:v>
      </x:c>
      <x:c r="I7182" t="s">
        <x:v>102</x:v>
      </x:c>
      <x:c r="S7182" t="s">
        <x:v>490</x:v>
      </x:c>
      <x:c r="T7182">
        <x:v>-1</x:v>
      </x:c>
      <x:c r="AI7182">
        <x:v>1</x:v>
      </x:c>
      <x:c r="AL7182" s="80"/>
      <x:c r="AM7182" s="80"/>
      <x:c r="AN7182" s="80"/>
      <x:c r="AO7182" s="80"/>
      <x:c r="AP7182" s="80"/>
      <x:c r="AQ7182" s="80"/>
    </x:row>
    <x:row r="7183" spans="1:43">
      <x:c r="A7183" s="114" t="s">
        <x:v>2166</x:v>
      </x:c>
      <x:c r="B7183">
        <x:v>10426</x:v>
      </x:c>
      <x:c r="C7183">
        <x:v>5.2</x:v>
      </x:c>
      <x:c r="J7183">
        <x:v>0.2</x:v>
      </x:c>
      <x:c r="AI7183">
        <x:v>1</x:v>
      </x:c>
      <x:c r="AL7183" s="80"/>
      <x:c r="AM7183" s="80"/>
      <x:c r="AN7183" s="80"/>
      <x:c r="AO7183" s="80"/>
      <x:c r="AP7183" s="80"/>
      <x:c r="AQ7183" s="80"/>
    </x:row>
    <x:row r="7184" spans="1:43">
      <x:c r="A7184" s="114" t="s">
        <x:v>2167</x:v>
      </x:c>
      <x:c r="B7184">
        <x:v>10426</x:v>
      </x:c>
      <x:c r="C7184">
        <x:v>5.5</x:v>
      </x:c>
      <x:c r="I7184" t="s">
        <x:v>103</x:v>
      </x:c>
      <x:c r="J7184">
        <x:v>0.2</x:v>
      </x:c>
      <x:c r="S7184" t="s">
        <x:v>490</x:v>
      </x:c>
      <x:c r="T7184">
        <x:v>-1</x:v>
      </x:c>
      <x:c r="AI7184">
        <x:v>1</x:v>
      </x:c>
      <x:c r="AL7184" s="80"/>
      <x:c r="AM7184" s="80"/>
      <x:c r="AN7184" s="80"/>
      <x:c r="AO7184" s="80"/>
      <x:c r="AP7184" s="80"/>
      <x:c r="AQ7184" s="80"/>
    </x:row>
    <x:row r="7185" spans="1:43">
      <x:c r="A7185" s="114" t="s">
        <x:v>2168</x:v>
      </x:c>
      <x:c r="B7185">
        <x:v>10426</x:v>
      </x:c>
      <x:c r="C7185">
        <x:v>5.8</x:v>
      </x:c>
      <x:c r="J7185">
        <x:v>0.2</x:v>
      </x:c>
      <x:c r="AI7185">
        <x:v>1</x:v>
      </x:c>
      <x:c r="AL7185" s="80"/>
      <x:c r="AM7185" s="80"/>
      <x:c r="AN7185" s="80"/>
      <x:c r="AO7185" s="80"/>
      <x:c r="AP7185" s="80"/>
      <x:c r="AQ7185" s="80"/>
    </x:row>
    <x:row r="7186" spans="1:43">
      <x:c r="A7186" s="114" t="s">
        <x:v>2169</x:v>
      </x:c>
      <x:c r="B7186">
        <x:v>10426</x:v>
      </x:c>
      <x:c r="C7186">
        <x:v>6.1</x:v>
      </x:c>
      <x:c r="I7186" t="s">
        <x:v>104</x:v>
      </x:c>
      <x:c r="J7186">
        <x:v>0.2</x:v>
      </x:c>
      <x:c r="S7186" t="s">
        <x:v>490</x:v>
      </x:c>
      <x:c r="T7186">
        <x:v>-1</x:v>
      </x:c>
      <x:c r="AI7186">
        <x:v>1</x:v>
      </x:c>
      <x:c r="AL7186" s="80"/>
      <x:c r="AM7186" s="80"/>
      <x:c r="AN7186" s="80"/>
      <x:c r="AO7186" s="80"/>
      <x:c r="AP7186" s="80"/>
      <x:c r="AQ7186" s="80"/>
    </x:row>
    <x:row r="7187" spans="1:43">
      <x:c r="A7187" s="114" t="s">
        <x:v>2170</x:v>
      </x:c>
      <x:c r="B7187">
        <x:v>10427</x:v>
      </x:c>
      <x:c r="C7187">
        <x:v>1.73333333333333</x:v>
      </x:c>
      <x:c r="I7187" t="s">
        <x:v>100</x:v>
      </x:c>
      <x:c r="K7187" t="s">
        <x:v>122</x:v>
      </x:c>
      <x:c r="M7187">
        <x:v>970</x:v>
      </x:c>
      <x:c r="O7187" t="s">
        <x:v>101</x:v>
      </x:c>
      <x:c r="AG7187" s="80">
        <x:v>2</x:v>
      </x:c>
      <x:c r="AL7187" s="80"/>
      <x:c r="AM7187" s="80"/>
      <x:c r="AN7187" s="80"/>
      <x:c r="AO7187" s="80"/>
      <x:c r="AP7187" s="80"/>
      <x:c r="AQ7187" s="80"/>
    </x:row>
    <x:row r="7188" spans="1:43">
      <x:c r="A7188" s="114" t="s">
        <x:v>2171</x:v>
      </x:c>
      <x:c r="B7188">
        <x:v>10427</x:v>
      </x:c>
      <x:c r="C7188">
        <x:v>1.96666666666667</x:v>
      </x:c>
      <x:c r="I7188" t="s">
        <x:v>102</x:v>
      </x:c>
      <x:c r="K7188" t="s">
        <x:v>245</x:v>
      </x:c>
      <x:c r="M7188">
        <x:v>970</x:v>
      </x:c>
      <x:c r="O7188" t="s">
        <x:v>101</x:v>
      </x:c>
      <x:c r="AG7188" s="80">
        <x:v>2</x:v>
      </x:c>
      <x:c r="AL7188" s="80"/>
      <x:c r="AM7188" s="80"/>
      <x:c r="AN7188" s="80"/>
      <x:c r="AO7188" s="80"/>
      <x:c r="AP7188" s="80"/>
      <x:c r="AQ7188" s="80"/>
    </x:row>
    <x:row r="7189" spans="1:43">
      <x:c r="A7189" s="114" t="s">
        <x:v>2172</x:v>
      </x:c>
      <x:c r="B7189">
        <x:v>10427</x:v>
      </x:c>
      <x:c r="C7189">
        <x:v>2.13333333333333</x:v>
      </x:c>
      <x:c r="I7189" t="s">
        <x:v>103</x:v>
      </x:c>
      <x:c r="K7189" t="s">
        <x:v>122</x:v>
      </x:c>
      <x:c r="M7189">
        <x:v>970</x:v>
      </x:c>
      <x:c r="O7189" t="s">
        <x:v>101</x:v>
      </x:c>
      <x:c r="AG7189" s="80">
        <x:v>2</x:v>
      </x:c>
      <x:c r="AL7189" s="80"/>
      <x:c r="AM7189" s="80"/>
      <x:c r="AN7189" s="80"/>
      <x:c r="AO7189" s="80"/>
      <x:c r="AP7189" s="80"/>
      <x:c r="AQ7189" s="80"/>
    </x:row>
    <x:row r="7190" spans="1:43">
      <x:c r="A7190" s="114" t="s">
        <x:v>2173</x:v>
      </x:c>
      <x:c r="B7190">
        <x:v>10428</x:v>
      </x:c>
      <x:c r="C7190">
        <x:v>2.53333333333333</x:v>
      </x:c>
      <x:c r="D7190">
        <x:v>1</x:v>
      </x:c>
      <x:c r="E7190">
        <x:v>1</x:v>
      </x:c>
      <x:c r="AL7190" s="80"/>
      <x:c r="AM7190" s="80"/>
      <x:c r="AN7190" s="80"/>
      <x:c r="AO7190" s="80"/>
      <x:c r="AP7190" s="80"/>
      <x:c r="AQ7190" s="80"/>
    </x:row>
    <x:row r="7191" spans="1:43">
      <x:c r="A7191" s="114" t="s">
        <x:v>2174</x:v>
      </x:c>
      <x:c r="B7191">
        <x:v>10429</x:v>
      </x:c>
      <x:c r="C7191">
        <x:v>0.7999</x:v>
      </x:c>
      <x:c r="D7191">
        <x:v>1</x:v>
      </x:c>
      <x:c r="M7191">
        <x:v>1986</x:v>
      </x:c>
      <x:c r="O7191" t="s">
        <x:v>116</x:v>
      </x:c>
      <x:c r="AL7191" s="80"/>
      <x:c r="AM7191" s="80"/>
      <x:c r="AN7191" s="80"/>
      <x:c r="AO7191" s="80"/>
      <x:c r="AP7191" s="80"/>
      <x:c r="AQ7191" s="80"/>
    </x:row>
    <x:row r="7192" spans="1:43">
      <x:c r="A7192" s="114" t="s">
        <x:v>2175</x:v>
      </x:c>
      <x:c r="B7192">
        <x:v>10429</x:v>
      </x:c>
      <x:c r="C7192">
        <x:v>0.8</x:v>
      </x:c>
      <x:c r="I7192" t="s">
        <x:v>100</x:v>
      </x:c>
      <x:c r="K7192" t="s">
        <x:v>245</x:v>
      </x:c>
      <x:c r="M7192">
        <x:v>970</x:v>
      </x:c>
      <x:c r="O7192" t="s">
        <x:v>101</x:v>
      </x:c>
      <x:c r="AG7192" s="80">
        <x:v>1</x:v>
      </x:c>
      <x:c r="AL7192" s="80"/>
      <x:c r="AM7192" s="80"/>
      <x:c r="AN7192" s="80"/>
      <x:c r="AO7192" s="80"/>
      <x:c r="AP7192" s="80"/>
      <x:c r="AQ7192" s="80"/>
    </x:row>
    <x:row r="7193" spans="1:43">
      <x:c r="A7193" s="114" t="s">
        <x:v>2176</x:v>
      </x:c>
      <x:c r="B7193">
        <x:v>10429</x:v>
      </x:c>
      <x:c r="C7193">
        <x:v>1.06666666666667</x:v>
      </x:c>
      <x:c r="I7193" t="s">
        <x:v>102</x:v>
      </x:c>
      <x:c r="K7193" t="s">
        <x:v>122</x:v>
      </x:c>
      <x:c r="M7193">
        <x:v>970</x:v>
      </x:c>
      <x:c r="O7193" t="s">
        <x:v>101</x:v>
      </x:c>
      <x:c r="AG7193" s="80">
        <x:v>1</x:v>
      </x:c>
      <x:c r="AL7193" s="80"/>
      <x:c r="AM7193" s="80"/>
      <x:c r="AN7193" s="80"/>
      <x:c r="AO7193" s="80"/>
      <x:c r="AP7193" s="80"/>
      <x:c r="AQ7193" s="80"/>
    </x:row>
    <x:row r="7194" spans="1:43">
      <x:c r="A7194" s="114" t="s">
        <x:v>2177</x:v>
      </x:c>
      <x:c r="B7194">
        <x:v>10429</x:v>
      </x:c>
      <x:c r="C7194">
        <x:v>1.33333333333333</x:v>
      </x:c>
      <x:c r="I7194" t="s">
        <x:v>103</x:v>
      </x:c>
      <x:c r="K7194" t="s">
        <x:v>122</x:v>
      </x:c>
      <x:c r="M7194">
        <x:v>970</x:v>
      </x:c>
      <x:c r="O7194" t="s">
        <x:v>101</x:v>
      </x:c>
      <x:c r="AG7194" s="80">
        <x:v>1</x:v>
      </x:c>
      <x:c r="AL7194" s="80"/>
      <x:c r="AM7194" s="80"/>
      <x:c r="AN7194" s="80"/>
      <x:c r="AO7194" s="80"/>
      <x:c r="AP7194" s="80"/>
      <x:c r="AQ7194" s="80"/>
    </x:row>
    <x:row r="7195" spans="1:43">
      <x:c r="A7195" s="114" t="s">
        <x:v>2178</x:v>
      </x:c>
      <x:c r="B7195">
        <x:v>10430</x:v>
      </x:c>
      <x:c r="C7195">
        <x:v>8.86666666666667</x:v>
      </x:c>
      <x:c r="AL7195" s="80"/>
      <x:c r="AM7195" s="80"/>
      <x:c r="AN7195" s="80"/>
      <x:c r="AO7195" s="80"/>
      <x:c r="AP7195" s="80"/>
      <x:c r="AQ7195" s="80"/>
    </x:row>
    <x:row r="7196" spans="1:43">
      <x:c r="A7196" s="114" t="s">
        <x:v>2179</x:v>
      </x:c>
      <x:c r="B7196">
        <x:v>10430</x:v>
      </x:c>
      <x:c r="C7196">
        <x:v>10</x:v>
      </x:c>
      <x:c r="I7196" t="s">
        <x:v>112</x:v>
      </x:c>
      <x:c r="J7196">
        <x:v>0.2</x:v>
      </x:c>
      <x:c r="AL7196" s="80"/>
      <x:c r="AM7196" s="80"/>
      <x:c r="AN7196" s="80"/>
      <x:c r="AO7196" s="80"/>
      <x:c r="AP7196" s="80"/>
      <x:c r="AQ7196" s="80"/>
    </x:row>
    <x:row r="7197" spans="1:43" s="3" customFormat="1">
      <x:c r="A7197" s="114" t="s">
        <x:v>2180</x:v>
      </x:c>
      <x:c r="B7197" s="3">
        <x:v>10431</x:v>
      </x:c>
      <x:c r="C7197" s="3">
        <x:v>0.2</x:v>
      </x:c>
      <x:c r="D7197" s="3">
        <x:v>1</x:v>
      </x:c>
      <x:c r="E7197" s="3">
        <x:v>1</x:v>
      </x:c>
      <x:c r="AL7197" s="108"/>
      <x:c r="AM7197" s="108"/>
      <x:c r="AN7197" s="108"/>
      <x:c r="AO7197" s="108"/>
      <x:c r="AP7197" s="108"/>
      <x:c r="AQ7197" s="108"/>
    </x:row>
    <x:row r="7198" spans="1:43" s="3" customFormat="1">
      <x:c r="A7198" s="114" t="s">
        <x:v>2181</x:v>
      </x:c>
      <x:c r="B7198" s="3">
        <x:v>10432</x:v>
      </x:c>
      <x:c r="C7198" s="3">
        <x:v>0.433333333333333</x:v>
      </x:c>
      <x:c r="I7198" s="3" t="s">
        <x:v>100</x:v>
      </x:c>
      <x:c r="K7198" s="3" t="s">
        <x:v>133</x:v>
      </x:c>
      <x:c r="M7198" s="3">
        <x:v>1873</x:v>
      </x:c>
      <x:c r="O7198" s="3" t="s">
        <x:v>101</x:v>
      </x:c>
      <x:c r="AG7198" s="108">
        <x:v>1</x:v>
      </x:c>
      <x:c r="AL7198" s="108"/>
      <x:c r="AM7198" s="108"/>
      <x:c r="AN7198" s="108"/>
      <x:c r="AO7198" s="108"/>
      <x:c r="AP7198" s="108"/>
      <x:c r="AQ7198" s="108"/>
    </x:row>
    <x:row r="7199" spans="1:43" s="3" customFormat="1">
      <x:c r="A7199" s="114" t="s">
        <x:v>2182</x:v>
      </x:c>
      <x:c r="B7199" s="3">
        <x:v>10432</x:v>
      </x:c>
      <x:c r="C7199" s="3">
        <x:v>0.7</x:v>
      </x:c>
      <x:c r="I7199" s="3" t="s">
        <x:v>104</x:v>
      </x:c>
      <x:c r="K7199" s="3" t="s">
        <x:v>133</x:v>
      </x:c>
      <x:c r="AG7199" s="108">
        <x:v>1</x:v>
      </x:c>
      <x:c r="AL7199" s="108"/>
      <x:c r="AM7199" s="108"/>
      <x:c r="AN7199" s="108"/>
      <x:c r="AO7199" s="108"/>
      <x:c r="AP7199" s="108"/>
      <x:c r="AQ7199" s="108"/>
    </x:row>
    <x:row r="7200" spans="1:43" s="3" customFormat="1">
      <x:c r="A7200" s="114" t="s">
        <x:v>2183</x:v>
      </x:c>
      <x:c r="B7200" s="3">
        <x:v>10432</x:v>
      </x:c>
      <x:c r="C7200" s="3">
        <x:v>1</x:v>
      </x:c>
      <x:c r="I7200" s="3" t="s">
        <x:v>102</x:v>
      </x:c>
      <x:c r="K7200" s="3" t="s">
        <x:v>133</x:v>
      </x:c>
      <x:c r="M7200" s="3">
        <x:v>1873</x:v>
      </x:c>
      <x:c r="O7200" s="3" t="s">
        <x:v>101</x:v>
      </x:c>
      <x:c r="AG7200" s="3">
        <x:v>1</x:v>
      </x:c>
      <x:c r="AL7200" s="108"/>
      <x:c r="AM7200" s="108"/>
      <x:c r="AN7200" s="108"/>
      <x:c r="AO7200" s="108"/>
      <x:c r="AP7200" s="108"/>
      <x:c r="AQ7200" s="108"/>
    </x:row>
    <x:row r="7201" spans="1:43" s="3" customFormat="1">
      <x:c r="A7201" s="114" t="s">
        <x:v>2184</x:v>
      </x:c>
      <x:c r="B7201" s="3">
        <x:v>10432</x:v>
      </x:c>
      <x:c r="C7201" s="3">
        <x:v>1.3</x:v>
      </x:c>
      <x:c r="I7201" s="3" t="s">
        <x:v>103</x:v>
      </x:c>
      <x:c r="K7201" s="3" t="s">
        <x:v>133</x:v>
      </x:c>
      <x:c r="AG7201" s="108">
        <x:v>1</x:v>
      </x:c>
      <x:c r="AL7201" s="108"/>
      <x:c r="AM7201" s="108"/>
      <x:c r="AN7201" s="108"/>
      <x:c r="AO7201" s="108"/>
      <x:c r="AP7201" s="108"/>
      <x:c r="AQ7201" s="108"/>
    </x:row>
    <x:row r="7202" spans="1:43" s="3" customFormat="1">
      <x:c r="A7202" s="114" t="s">
        <x:v>2185</x:v>
      </x:c>
      <x:c r="B7202" s="3">
        <x:v>10432</x:v>
      </x:c>
      <x:c r="C7202" s="3">
        <x:v>1.9</x:v>
      </x:c>
      <x:c r="I7202" s="3" t="s">
        <x:v>104</x:v>
      </x:c>
      <x:c r="K7202" s="3" t="s">
        <x:v>133</x:v>
      </x:c>
      <x:c r="M7202" s="3">
        <x:v>1873</x:v>
      </x:c>
      <x:c r="O7202" s="3" t="s">
        <x:v>101</x:v>
      </x:c>
      <x:c r="AG7202" s="3">
        <x:v>2</x:v>
      </x:c>
      <x:c r="AL7202" s="108"/>
      <x:c r="AM7202" s="108"/>
      <x:c r="AN7202" s="108"/>
      <x:c r="AO7202" s="108"/>
      <x:c r="AP7202" s="108"/>
      <x:c r="AQ7202" s="108"/>
    </x:row>
    <x:row r="7203" spans="1:43" s="3" customFormat="1">
      <x:c r="A7203" s="114" t="s">
        <x:v>2186</x:v>
      </x:c>
      <x:c r="B7203" s="3">
        <x:v>10433</x:v>
      </x:c>
      <x:c r="C7203" s="3">
        <x:v>0.866666666666667</x:v>
      </x:c>
      <x:c r="G7203" s="3">
        <x:v>3</x:v>
      </x:c>
      <x:c r="I7203" s="3" t="s">
        <x:v>103</x:v>
      </x:c>
      <x:c r="K7203" s="3" t="s">
        <x:v>133</x:v>
      </x:c>
      <x:c r="M7203" s="3">
        <x:v>1875</x:v>
      </x:c>
      <x:c r="O7203" s="3" t="s">
        <x:v>101</x:v>
      </x:c>
      <x:c r="AG7203" s="108">
        <x:v>1</x:v>
      </x:c>
      <x:c r="AL7203" s="108"/>
      <x:c r="AM7203" s="108"/>
      <x:c r="AN7203" s="108"/>
      <x:c r="AO7203" s="108"/>
      <x:c r="AP7203" s="108"/>
      <x:c r="AQ7203" s="108"/>
    </x:row>
    <x:row r="7204" spans="1:43" s="3" customFormat="1">
      <x:c r="A7204" s="114" t="s">
        <x:v>2187</x:v>
      </x:c>
      <x:c r="B7204" s="3">
        <x:v>10433</x:v>
      </x:c>
      <x:c r="C7204" s="3">
        <x:v>1.03333333333333</x:v>
      </x:c>
      <x:c r="G7204" s="3">
        <x:v>4</x:v>
      </x:c>
      <x:c r="I7204" s="3" t="s">
        <x:v>104</x:v>
      </x:c>
      <x:c r="K7204" s="3" t="s">
        <x:v>133</x:v>
      </x:c>
      <x:c r="AG7204" s="108">
        <x:v>2</x:v>
      </x:c>
      <x:c r="AL7204" s="108"/>
      <x:c r="AM7204" s="108"/>
      <x:c r="AN7204" s="108"/>
      <x:c r="AO7204" s="108"/>
      <x:c r="AP7204" s="108"/>
      <x:c r="AQ7204" s="108"/>
    </x:row>
    <x:row r="7205" spans="1:43">
      <x:c r="A7205" s="114" t="s">
        <x:v>2188</x:v>
      </x:c>
      <x:c r="B7205">
        <x:v>10433</x:v>
      </x:c>
      <x:c r="C7205">
        <x:v>1.13333333333333</x:v>
      </x:c>
      <x:c r="G7205">
        <x:v>4</x:v>
      </x:c>
      <x:c r="I7205" t="s">
        <x:v>102</x:v>
      </x:c>
      <x:c r="K7205" t="s">
        <x:v>171</x:v>
      </x:c>
      <x:c r="M7205">
        <x:v>1875</x:v>
      </x:c>
      <x:c r="O7205" t="s">
        <x:v>101</x:v>
      </x:c>
      <x:c r="AG7205" s="80">
        <x:v>2</x:v>
      </x:c>
      <x:c r="AL7205" s="80"/>
      <x:c r="AM7205" s="80"/>
      <x:c r="AN7205" s="80"/>
      <x:c r="AO7205" s="80"/>
      <x:c r="AP7205" s="80"/>
      <x:c r="AQ7205" s="80"/>
    </x:row>
    <x:row r="7206" spans="1:43">
      <x:c r="A7206" s="114" t="s">
        <x:v>2189</x:v>
      </x:c>
      <x:c r="B7206">
        <x:v>10434</x:v>
      </x:c>
      <x:c r="C7206">
        <x:v>0.3</x:v>
      </x:c>
      <x:c r="I7206" t="s">
        <x:v>100</x:v>
      </x:c>
      <x:c r="K7206" t="s">
        <x:v>133</x:v>
      </x:c>
      <x:c r="M7206">
        <x:v>1873</x:v>
      </x:c>
      <x:c r="O7206" t="s">
        <x:v>101</x:v>
      </x:c>
      <x:c r="AG7206" s="80">
        <x:v>2</x:v>
      </x:c>
      <x:c r="AL7206" s="80"/>
      <x:c r="AM7206" s="80"/>
      <x:c r="AN7206" s="80"/>
      <x:c r="AO7206" s="80"/>
      <x:c r="AP7206" s="80"/>
      <x:c r="AQ7206" s="80"/>
    </x:row>
    <x:row r="7207" spans="1:43">
      <x:c r="A7207" s="114" t="s">
        <x:v>2190</x:v>
      </x:c>
      <x:c r="B7207">
        <x:v>10434</x:v>
      </x:c>
      <x:c r="C7207">
        <x:v>0.533333333333333</x:v>
      </x:c>
      <x:c r="I7207" t="s">
        <x:v>102</x:v>
      </x:c>
      <x:c r="K7207" t="s">
        <x:v>133</x:v>
      </x:c>
      <x:c r="AG7207" s="80">
        <x:v>2</x:v>
      </x:c>
      <x:c r="AL7207" s="80"/>
      <x:c r="AM7207" s="80"/>
      <x:c r="AN7207" s="80"/>
      <x:c r="AO7207" s="80"/>
      <x:c r="AP7207" s="80"/>
      <x:c r="AQ7207" s="80"/>
    </x:row>
    <x:row r="7208" spans="1:43">
      <x:c r="A7208" s="114" t="s">
        <x:v>2191</x:v>
      </x:c>
      <x:c r="B7208">
        <x:v>10434</x:v>
      </x:c>
      <x:c r="C7208">
        <x:v>0.7</x:v>
      </x:c>
      <x:c r="I7208" t="s">
        <x:v>103</x:v>
      </x:c>
      <x:c r="K7208" t="s">
        <x:v>171</x:v>
      </x:c>
      <x:c r="M7208">
        <x:v>1873</x:v>
      </x:c>
      <x:c r="O7208" t="s">
        <x:v>101</x:v>
      </x:c>
      <x:c r="AG7208" s="80">
        <x:v>2</x:v>
      </x:c>
      <x:c r="AL7208" s="80"/>
      <x:c r="AM7208" s="80"/>
      <x:c r="AN7208" s="80"/>
      <x:c r="AO7208" s="80"/>
      <x:c r="AP7208" s="80"/>
      <x:c r="AQ7208" s="80"/>
    </x:row>
    <x:row r="7209" spans="1:43">
      <x:c r="A7209" s="114" t="s">
        <x:v>2192</x:v>
      </x:c>
      <x:c r="B7209">
        <x:v>10435</x:v>
      </x:c>
      <x:c r="C7209">
        <x:v>5.63333333333333</x:v>
      </x:c>
      <x:c r="I7209" t="s">
        <x:v>112</x:v>
      </x:c>
      <x:c r="J7209">
        <x:v>0.22</x:v>
      </x:c>
      <x:c r="M7209">
        <x:v>1888</x:v>
      </x:c>
      <x:c r="O7209" t="s">
        <x:v>101</x:v>
      </x:c>
      <x:c r="AL7209" s="80"/>
      <x:c r="AM7209" s="80"/>
      <x:c r="AN7209" s="80"/>
      <x:c r="AO7209" s="80"/>
      <x:c r="AP7209" s="80"/>
      <x:c r="AQ7209" s="80"/>
    </x:row>
    <x:row r="7210" spans="1:43">
      <x:c r="A7210" s="114" t="s">
        <x:v>2193</x:v>
      </x:c>
      <x:c r="B7210">
        <x:v>10435</x:v>
      </x:c>
      <x:c r="C7210">
        <x:v>5.88333333333333</x:v>
      </x:c>
      <x:c r="AL7210" s="80"/>
      <x:c r="AM7210" s="80"/>
      <x:c r="AN7210" s="80"/>
      <x:c r="AO7210" s="80"/>
      <x:c r="AP7210" s="80"/>
      <x:c r="AQ7210" s="80"/>
    </x:row>
    <x:row r="7211" spans="1:43">
      <x:c r="A7211" s="114" t="s">
        <x:v>2194</x:v>
      </x:c>
      <x:c r="B7211">
        <x:v>10435</x:v>
      </x:c>
      <x:c r="C7211">
        <x:v>6.13333333333333</x:v>
      </x:c>
      <x:c r="M7211">
        <x:v>1888</x:v>
      </x:c>
      <x:c r="O7211" t="s">
        <x:v>101</x:v>
      </x:c>
      <x:c r="AL7211" s="80"/>
      <x:c r="AM7211" s="80"/>
      <x:c r="AN7211" s="80"/>
      <x:c r="AO7211" s="80"/>
      <x:c r="AP7211" s="80"/>
      <x:c r="AQ7211" s="80"/>
    </x:row>
    <x:row r="7212" spans="1:43">
      <x:c r="A7212" s="114" t="s">
        <x:v>2195</x:v>
      </x:c>
      <x:c r="B7212">
        <x:v>10435</x:v>
      </x:c>
      <x:c r="C7212">
        <x:v>6.38333333333333</x:v>
      </x:c>
      <x:c r="AL7212" s="80"/>
      <x:c r="AM7212" s="80"/>
      <x:c r="AN7212" s="80"/>
      <x:c r="AO7212" s="80"/>
      <x:c r="AP7212" s="80"/>
      <x:c r="AQ7212" s="80"/>
    </x:row>
    <x:row r="7213" spans="1:43">
      <x:c r="A7213" s="114" t="s">
        <x:v>2196</x:v>
      </x:c>
      <x:c r="B7213">
        <x:v>10436</x:v>
      </x:c>
      <x:c r="C7213">
        <x:v>0.333333333333333</x:v>
      </x:c>
      <x:c r="I7213" t="s">
        <x:v>100</x:v>
      </x:c>
      <x:c r="K7213" t="s">
        <x:v>133</x:v>
      </x:c>
      <x:c r="M7213">
        <x:v>101</x:v>
      </x:c>
      <x:c r="O7213" t="s">
        <x:v>101</x:v>
      </x:c>
      <x:c r="U7213">
        <x:v>1889</x:v>
      </x:c>
      <x:c r="V7213">
        <x:v>0.2</x:v>
      </x:c>
      <x:c r="W7213" t="s">
        <x:v>2099</x:v>
      </x:c>
      <x:c r="X7213">
        <x:v>2</x:v>
      </x:c>
      <x:c r="Y7213">
        <x:v>0</x:v>
      </x:c>
      <x:c r="Z7213" t="s">
        <x:v>115</x:v>
      </x:c>
      <x:c r="AA7213">
        <x:v>25</x:v>
      </x:c>
      <x:c r="AD7213" t="s">
        <x:v>2100</x:v>
      </x:c>
      <x:c r="AG7213" s="80">
        <x:v>1</x:v>
      </x:c>
      <x:c r="AL7213" s="80"/>
      <x:c r="AM7213" s="80"/>
      <x:c r="AN7213" s="80"/>
      <x:c r="AO7213" s="80"/>
      <x:c r="AP7213" s="80"/>
      <x:c r="AQ7213" s="80"/>
    </x:row>
    <x:row r="7214" spans="1:43">
      <x:c r="A7214" s="114" t="s">
        <x:v>2197</x:v>
      </x:c>
      <x:c r="B7214">
        <x:v>10436</x:v>
      </x:c>
      <x:c r="C7214">
        <x:v>0.483333333333333</x:v>
      </x:c>
      <x:c r="I7214" t="s">
        <x:v>102</x:v>
      </x:c>
      <x:c r="K7214" t="s">
        <x:v>133</x:v>
      </x:c>
      <x:c r="M7214">
        <x:v>101</x:v>
      </x:c>
      <x:c r="O7214" t="s">
        <x:v>101</x:v>
      </x:c>
      <x:c r="U7214">
        <x:v>1889</x:v>
      </x:c>
      <x:c r="V7214">
        <x:v>0.2</x:v>
      </x:c>
      <x:c r="W7214" t="s">
        <x:v>2102</x:v>
      </x:c>
      <x:c r="X7214">
        <x:v>2</x:v>
      </x:c>
      <x:c r="Y7214">
        <x:v>0</x:v>
      </x:c>
      <x:c r="Z7214" t="s">
        <x:v>115</x:v>
      </x:c>
      <x:c r="AA7214">
        <x:v>25</x:v>
      </x:c>
      <x:c r="AD7214" t="s">
        <x:v>2103</x:v>
      </x:c>
      <x:c r="AG7214" s="80">
        <x:v>1</x:v>
      </x:c>
      <x:c r="AL7214" s="80"/>
      <x:c r="AM7214" s="80"/>
      <x:c r="AN7214" s="80"/>
      <x:c r="AO7214" s="80"/>
      <x:c r="AP7214" s="80"/>
      <x:c r="AQ7214" s="80"/>
    </x:row>
    <x:row r="7215" spans="1:43">
      <x:c r="A7215" s="114" t="s">
        <x:v>2198</x:v>
      </x:c>
      <x:c r="B7215">
        <x:v>10436</x:v>
      </x:c>
      <x:c r="C7215">
        <x:v>0.633333333333333</x:v>
      </x:c>
      <x:c r="I7215" t="s">
        <x:v>103</x:v>
      </x:c>
      <x:c r="K7215" t="s">
        <x:v>133</x:v>
      </x:c>
      <x:c r="M7215">
        <x:v>101</x:v>
      </x:c>
      <x:c r="O7215" t="s">
        <x:v>101</x:v>
      </x:c>
      <x:c r="U7215">
        <x:v>1889</x:v>
      </x:c>
      <x:c r="V7215">
        <x:v>0.2</x:v>
      </x:c>
      <x:c r="W7215" t="s">
        <x:v>2105</x:v>
      </x:c>
      <x:c r="X7215">
        <x:v>2</x:v>
      </x:c>
      <x:c r="Y7215">
        <x:v>0</x:v>
      </x:c>
      <x:c r="Z7215" t="s">
        <x:v>115</x:v>
      </x:c>
      <x:c r="AA7215">
        <x:v>25</x:v>
      </x:c>
      <x:c r="AD7215" t="s">
        <x:v>2106</x:v>
      </x:c>
      <x:c r="AG7215" s="80">
        <x:v>1</x:v>
      </x:c>
      <x:c r="AL7215" s="80"/>
      <x:c r="AM7215" s="80"/>
      <x:c r="AN7215" s="80"/>
      <x:c r="AO7215" s="80"/>
      <x:c r="AP7215" s="80"/>
      <x:c r="AQ7215" s="80"/>
    </x:row>
    <x:row r="7216" spans="1:43">
      <x:c r="A7216" s="114" t="s">
        <x:v>2199</x:v>
      </x:c>
      <x:c r="B7216">
        <x:v>10436</x:v>
      </x:c>
      <x:c r="C7216">
        <x:v>0.783333333333333</x:v>
      </x:c>
      <x:c r="I7216" t="s">
        <x:v>104</x:v>
      </x:c>
      <x:c r="K7216" t="s">
        <x:v>133</x:v>
      </x:c>
      <x:c r="M7216">
        <x:v>101</x:v>
      </x:c>
      <x:c r="O7216" t="s">
        <x:v>101</x:v>
      </x:c>
      <x:c r="U7216">
        <x:v>1889</x:v>
      </x:c>
      <x:c r="V7216">
        <x:v>0.2</x:v>
      </x:c>
      <x:c r="W7216" t="s">
        <x:v>2108</x:v>
      </x:c>
      <x:c r="X7216">
        <x:v>2</x:v>
      </x:c>
      <x:c r="Y7216">
        <x:v>0</x:v>
      </x:c>
      <x:c r="Z7216" t="s">
        <x:v>115</x:v>
      </x:c>
      <x:c r="AA7216">
        <x:v>25</x:v>
      </x:c>
      <x:c r="AD7216" t="s">
        <x:v>2109</x:v>
      </x:c>
      <x:c r="AG7216" s="80">
        <x:v>2</x:v>
      </x:c>
      <x:c r="AL7216" s="80"/>
      <x:c r="AM7216" s="80"/>
      <x:c r="AN7216" s="80"/>
      <x:c r="AO7216" s="80"/>
      <x:c r="AP7216" s="80"/>
      <x:c r="AQ7216" s="80"/>
    </x:row>
    <x:row r="7217" spans="1:43">
      <x:c r="A7217" s="114" t="s">
        <x:v>2200</x:v>
      </x:c>
      <x:c r="B7217">
        <x:v>10437</x:v>
      </x:c>
      <x:c r="C7217">
        <x:v>0.333333333333333</x:v>
      </x:c>
      <x:c r="I7217" t="s">
        <x:v>100</x:v>
      </x:c>
      <x:c r="K7217" t="s">
        <x:v>133</x:v>
      </x:c>
      <x:c r="M7217">
        <x:v>101</x:v>
      </x:c>
      <x:c r="O7217" t="s">
        <x:v>101</x:v>
      </x:c>
      <x:c r="U7217">
        <x:v>1889</x:v>
      </x:c>
      <x:c r="V7217">
        <x:v>0.2</x:v>
      </x:c>
      <x:c r="W7217" t="s">
        <x:v>2099</x:v>
      </x:c>
      <x:c r="X7217">
        <x:v>2</x:v>
      </x:c>
      <x:c r="Y7217">
        <x:v>0</x:v>
      </x:c>
      <x:c r="Z7217" t="s">
        <x:v>115</x:v>
      </x:c>
      <x:c r="AA7217">
        <x:v>25</x:v>
      </x:c>
      <x:c r="AD7217" t="s">
        <x:v>2100</x:v>
      </x:c>
      <x:c r="AG7217" s="80">
        <x:v>1</x:v>
      </x:c>
      <x:c r="AL7217" s="80"/>
      <x:c r="AM7217" s="80"/>
      <x:c r="AN7217" s="80"/>
      <x:c r="AO7217" s="80"/>
      <x:c r="AP7217" s="80"/>
      <x:c r="AQ7217" s="80"/>
    </x:row>
    <x:row r="7218" spans="1:43">
      <x:c r="A7218" s="114" t="s">
        <x:v>2201</x:v>
      </x:c>
      <x:c r="B7218">
        <x:v>10437</x:v>
      </x:c>
      <x:c r="C7218">
        <x:v>0.483333333333333</x:v>
      </x:c>
      <x:c r="I7218" t="s">
        <x:v>102</x:v>
      </x:c>
      <x:c r="K7218" t="s">
        <x:v>133</x:v>
      </x:c>
      <x:c r="M7218">
        <x:v>101</x:v>
      </x:c>
      <x:c r="O7218" t="s">
        <x:v>101</x:v>
      </x:c>
      <x:c r="U7218">
        <x:v>1889</x:v>
      </x:c>
      <x:c r="V7218">
        <x:v>0.2</x:v>
      </x:c>
      <x:c r="W7218" t="s">
        <x:v>2102</x:v>
      </x:c>
      <x:c r="X7218">
        <x:v>2</x:v>
      </x:c>
      <x:c r="Y7218">
        <x:v>0</x:v>
      </x:c>
      <x:c r="Z7218" t="s">
        <x:v>115</x:v>
      </x:c>
      <x:c r="AA7218">
        <x:v>25</x:v>
      </x:c>
      <x:c r="AD7218" t="s">
        <x:v>2103</x:v>
      </x:c>
      <x:c r="AG7218" s="80">
        <x:v>1</x:v>
      </x:c>
      <x:c r="AL7218" s="80"/>
      <x:c r="AM7218" s="80"/>
      <x:c r="AN7218" s="80"/>
      <x:c r="AO7218" s="80"/>
      <x:c r="AP7218" s="80"/>
      <x:c r="AQ7218" s="80"/>
    </x:row>
    <x:row r="7219" spans="1:43">
      <x:c r="A7219" s="114" t="s">
        <x:v>2202</x:v>
      </x:c>
      <x:c r="B7219">
        <x:v>10437</x:v>
      </x:c>
      <x:c r="C7219">
        <x:v>0.633333333333333</x:v>
      </x:c>
      <x:c r="I7219" t="s">
        <x:v>103</x:v>
      </x:c>
      <x:c r="K7219" t="s">
        <x:v>133</x:v>
      </x:c>
      <x:c r="M7219">
        <x:v>101</x:v>
      </x:c>
      <x:c r="O7219" t="s">
        <x:v>101</x:v>
      </x:c>
      <x:c r="U7219">
        <x:v>1889</x:v>
      </x:c>
      <x:c r="V7219">
        <x:v>0.2</x:v>
      </x:c>
      <x:c r="W7219" t="s">
        <x:v>2105</x:v>
      </x:c>
      <x:c r="X7219">
        <x:v>2</x:v>
      </x:c>
      <x:c r="Y7219">
        <x:v>0</x:v>
      </x:c>
      <x:c r="Z7219" t="s">
        <x:v>115</x:v>
      </x:c>
      <x:c r="AA7219">
        <x:v>25</x:v>
      </x:c>
      <x:c r="AD7219" t="s">
        <x:v>2106</x:v>
      </x:c>
      <x:c r="AG7219" s="80">
        <x:v>1</x:v>
      </x:c>
      <x:c r="AL7219" s="80"/>
      <x:c r="AM7219" s="80"/>
      <x:c r="AN7219" s="80"/>
      <x:c r="AO7219" s="80"/>
      <x:c r="AP7219" s="80"/>
      <x:c r="AQ7219" s="80"/>
    </x:row>
    <x:row r="7220" spans="1:43">
      <x:c r="A7220" s="114" t="s">
        <x:v>2203</x:v>
      </x:c>
      <x:c r="B7220">
        <x:v>10437</x:v>
      </x:c>
      <x:c r="C7220">
        <x:v>0.783333333333333</x:v>
      </x:c>
      <x:c r="I7220" t="s">
        <x:v>104</x:v>
      </x:c>
      <x:c r="K7220" t="s">
        <x:v>133</x:v>
      </x:c>
      <x:c r="M7220">
        <x:v>101</x:v>
      </x:c>
      <x:c r="O7220" t="s">
        <x:v>101</x:v>
      </x:c>
      <x:c r="U7220">
        <x:v>1889</x:v>
      </x:c>
      <x:c r="V7220">
        <x:v>0.2</x:v>
      </x:c>
      <x:c r="W7220" t="s">
        <x:v>2108</x:v>
      </x:c>
      <x:c r="X7220">
        <x:v>2</x:v>
      </x:c>
      <x:c r="Y7220">
        <x:v>0</x:v>
      </x:c>
      <x:c r="Z7220" t="s">
        <x:v>115</x:v>
      </x:c>
      <x:c r="AA7220">
        <x:v>25</x:v>
      </x:c>
      <x:c r="AD7220" t="s">
        <x:v>2109</x:v>
      </x:c>
      <x:c r="AG7220" s="80">
        <x:v>2</x:v>
      </x:c>
      <x:c r="AL7220" s="80"/>
      <x:c r="AM7220" s="80"/>
      <x:c r="AN7220" s="80"/>
      <x:c r="AO7220" s="80"/>
      <x:c r="AP7220" s="80"/>
      <x:c r="AQ7220" s="80"/>
    </x:row>
    <x:row r="7221" spans="1:43">
      <x:c r="A7221" s="114" t="s">
        <x:v>2204</x:v>
      </x:c>
      <x:c r="B7221">
        <x:v>10438</x:v>
      </x:c>
      <x:c r="C7221">
        <x:v>0.6</x:v>
      </x:c>
      <x:c r="I7221" t="s">
        <x:v>100</x:v>
      </x:c>
      <x:c r="M7221">
        <x:v>1255</x:v>
      </x:c>
      <x:c r="O7221" t="s">
        <x:v>101</x:v>
      </x:c>
      <x:c r="AG7221" s="80">
        <x:v>1</x:v>
      </x:c>
      <x:c r="AL7221" s="80"/>
      <x:c r="AM7221" s="80"/>
      <x:c r="AN7221" s="80"/>
      <x:c r="AO7221" s="80"/>
      <x:c r="AP7221" s="80"/>
      <x:c r="AQ7221" s="80"/>
    </x:row>
    <x:row r="7222" spans="1:43">
      <x:c r="A7222" s="114" t="s">
        <x:v>2205</x:v>
      </x:c>
      <x:c r="B7222">
        <x:v>10438</x:v>
      </x:c>
      <x:c r="C7222">
        <x:v>0.866666666666667</x:v>
      </x:c>
      <x:c r="I7222" t="s">
        <x:v>102</x:v>
      </x:c>
      <x:c r="M7222">
        <x:v>1255</x:v>
      </x:c>
      <x:c r="O7222" t="s">
        <x:v>101</x:v>
      </x:c>
      <x:c r="AG7222" s="80">
        <x:v>1</x:v>
      </x:c>
      <x:c r="AL7222" s="80"/>
      <x:c r="AM7222" s="80"/>
      <x:c r="AN7222" s="80"/>
      <x:c r="AO7222" s="80"/>
      <x:c r="AP7222" s="80"/>
      <x:c r="AQ7222" s="80"/>
    </x:row>
    <x:row r="7223" spans="1:43">
      <x:c r="A7223" s="114" t="s">
        <x:v>2206</x:v>
      </x:c>
      <x:c r="B7223">
        <x:v>10438</x:v>
      </x:c>
      <x:c r="C7223">
        <x:v>1.36666666666667</x:v>
      </x:c>
      <x:c r="I7223" t="s">
        <x:v>103</x:v>
      </x:c>
      <x:c r="M7223">
        <x:v>1255</x:v>
      </x:c>
      <x:c r="O7223" t="s">
        <x:v>101</x:v>
      </x:c>
      <x:c r="AG7223" s="80">
        <x:v>2</x:v>
      </x:c>
      <x:c r="AL7223" s="80"/>
      <x:c r="AM7223" s="80"/>
      <x:c r="AN7223" s="80"/>
      <x:c r="AO7223" s="80"/>
      <x:c r="AP7223" s="80"/>
      <x:c r="AQ7223" s="80"/>
    </x:row>
    <x:row r="7224" spans="1:43">
      <x:c r="A7224" s="114" t="s">
        <x:v>2207</x:v>
      </x:c>
      <x:c r="B7224">
        <x:v>10439</x:v>
      </x:c>
      <x:c r="C7224">
        <x:v>6.43333333333333</x:v>
      </x:c>
      <x:c r="G7224">
        <x:v>3</x:v>
      </x:c>
      <x:c r="I7224" t="s">
        <x:v>100</x:v>
      </x:c>
      <x:c r="K7224" t="s">
        <x:v>133</x:v>
      </x:c>
      <x:c r="AL7224" s="80"/>
      <x:c r="AM7224" s="80"/>
      <x:c r="AN7224" s="80"/>
      <x:c r="AO7224" s="80"/>
      <x:c r="AP7224" s="80"/>
      <x:c r="AQ7224" s="80"/>
    </x:row>
    <x:row r="7225" spans="1:43">
      <x:c r="A7225" s="114" t="s">
        <x:v>2208</x:v>
      </x:c>
      <x:c r="B7225">
        <x:v>10439</x:v>
      </x:c>
      <x:c r="C7225">
        <x:v>6.65333333333333</x:v>
      </x:c>
      <x:c r="G7225">
        <x:v>3</x:v>
      </x:c>
      <x:c r="I7225" t="s">
        <x:v>100</x:v>
      </x:c>
      <x:c r="K7225" t="s">
        <x:v>133</x:v>
      </x:c>
      <x:c r="AL7225" s="80"/>
      <x:c r="AM7225" s="80"/>
      <x:c r="AN7225" s="80"/>
      <x:c r="AO7225" s="80"/>
      <x:c r="AP7225" s="80"/>
      <x:c r="AQ7225" s="80"/>
    </x:row>
    <x:row r="7226" spans="1:43">
      <x:c r="A7226" s="114" t="s">
        <x:v>2209</x:v>
      </x:c>
      <x:c r="B7226">
        <x:v>10439</x:v>
      </x:c>
      <x:c r="C7226">
        <x:v>6.87333333333333</x:v>
      </x:c>
      <x:c r="G7226">
        <x:v>4</x:v>
      </x:c>
      <x:c r="I7226" t="s">
        <x:v>100</x:v>
      </x:c>
      <x:c r="K7226" t="s">
        <x:v>171</x:v>
      </x:c>
      <x:c r="AL7226" s="80"/>
      <x:c r="AM7226" s="80"/>
      <x:c r="AN7226" s="80"/>
      <x:c r="AO7226" s="80"/>
      <x:c r="AP7226" s="80"/>
      <x:c r="AQ7226" s="80"/>
    </x:row>
    <x:row r="7227" spans="1:43">
      <x:c r="A7227" s="114" t="s">
        <x:v>2210</x:v>
      </x:c>
      <x:c r="B7227">
        <x:v>10440</x:v>
      </x:c>
      <x:c r="C7227">
        <x:v>0.466666666666667</x:v>
      </x:c>
      <x:c r="G7227">
        <x:v>1</x:v>
      </x:c>
      <x:c r="I7227" t="s">
        <x:v>100</x:v>
      </x:c>
      <x:c r="K7227" t="s">
        <x:v>133</x:v>
      </x:c>
      <x:c r="AG7227" s="80">
        <x:v>1</x:v>
      </x:c>
      <x:c r="AL7227" s="80"/>
      <x:c r="AM7227" s="80"/>
      <x:c r="AN7227" s="80"/>
      <x:c r="AO7227" s="80"/>
      <x:c r="AP7227" s="80"/>
      <x:c r="AQ7227" s="80"/>
    </x:row>
    <x:row r="7228" spans="1:43">
      <x:c r="A7228" s="114" t="s">
        <x:v>2211</x:v>
      </x:c>
      <x:c r="B7228">
        <x:v>10440</x:v>
      </x:c>
      <x:c r="C7228">
        <x:v>0.833333333333333</x:v>
      </x:c>
      <x:c r="G7228">
        <x:v>2</x:v>
      </x:c>
      <x:c r="I7228" t="s">
        <x:v>104</x:v>
      </x:c>
      <x:c r="K7228" t="s">
        <x:v>133</x:v>
      </x:c>
      <x:c r="AG7228" s="80">
        <x:v>1</x:v>
      </x:c>
      <x:c r="AL7228" s="80"/>
      <x:c r="AM7228" s="80"/>
      <x:c r="AN7228" s="80"/>
      <x:c r="AO7228" s="80"/>
      <x:c r="AP7228" s="80"/>
      <x:c r="AQ7228" s="80"/>
    </x:row>
    <x:row r="7229" spans="1:43">
      <x:c r="A7229" s="114" t="s">
        <x:v>2212</x:v>
      </x:c>
      <x:c r="B7229">
        <x:v>10441</x:v>
      </x:c>
      <x:c r="C7229">
        <x:v>1.03333333333333</x:v>
      </x:c>
      <x:c r="G7229">
        <x:v>1</x:v>
      </x:c>
      <x:c r="I7229" t="s">
        <x:v>102</x:v>
      </x:c>
      <x:c r="K7229" t="s">
        <x:v>1211</x:v>
      </x:c>
      <x:c r="M7229">
        <x:v>970</x:v>
      </x:c>
      <x:c r="O7229" t="s">
        <x:v>101</x:v>
      </x:c>
      <x:c r="AG7229" s="80">
        <x:v>2</x:v>
      </x:c>
      <x:c r="AL7229" s="80"/>
      <x:c r="AM7229" s="80"/>
      <x:c r="AN7229" s="80"/>
      <x:c r="AO7229" s="80"/>
      <x:c r="AP7229" s="80"/>
      <x:c r="AQ7229" s="80"/>
    </x:row>
    <x:row r="7230" spans="1:43">
      <x:c r="A7230" s="114" t="s">
        <x:v>2213</x:v>
      </x:c>
      <x:c r="B7230">
        <x:v>10442</x:v>
      </x:c>
      <x:c r="C7230">
        <x:v>0.833333333333333</x:v>
      </x:c>
      <x:c r="G7230">
        <x:v>2</x:v>
      </x:c>
      <x:c r="I7230" t="s">
        <x:v>100</x:v>
      </x:c>
      <x:c r="K7230" t="s">
        <x:v>117</x:v>
      </x:c>
      <x:c r="M7230">
        <x:v>970</x:v>
      </x:c>
      <x:c r="O7230" t="s">
        <x:v>101</x:v>
      </x:c>
      <x:c r="AG7230" s="80">
        <x:v>1</x:v>
      </x:c>
      <x:c r="AL7230" s="80"/>
      <x:c r="AM7230" s="80"/>
      <x:c r="AN7230" s="80"/>
      <x:c r="AO7230" s="80"/>
      <x:c r="AP7230" s="80"/>
      <x:c r="AQ7230" s="80"/>
    </x:row>
    <x:row r="7231" spans="1:43">
      <x:c r="A7231" s="114" t="s">
        <x:v>2214</x:v>
      </x:c>
      <x:c r="B7231">
        <x:v>10442</x:v>
      </x:c>
      <x:c r="C7231">
        <x:v>1.23333333333333</x:v>
      </x:c>
      <x:c r="G7231">
        <x:v>1</x:v>
      </x:c>
      <x:c r="I7231" t="s">
        <x:v>103</x:v>
      </x:c>
      <x:c r="K7231" t="s">
        <x:v>119</x:v>
      </x:c>
      <x:c r="M7231">
        <x:v>970</x:v>
      </x:c>
      <x:c r="O7231" t="s">
        <x:v>101</x:v>
      </x:c>
      <x:c r="AG7231" s="80">
        <x:v>1</x:v>
      </x:c>
      <x:c r="AL7231" s="80"/>
      <x:c r="AM7231" s="80"/>
      <x:c r="AN7231" s="80"/>
      <x:c r="AO7231" s="80"/>
      <x:c r="AP7231" s="80"/>
      <x:c r="AQ7231" s="80"/>
    </x:row>
    <x:row r="7232" spans="1:43">
      <x:c r="A7232" s="114" t="s">
        <x:v>2215</x:v>
      </x:c>
      <x:c r="B7232">
        <x:v>10442</x:v>
      </x:c>
      <x:c r="C7232">
        <x:v>1.6</x:v>
      </x:c>
      <x:c r="G7232">
        <x:v>1</x:v>
      </x:c>
      <x:c r="I7232" t="s">
        <x:v>104</x:v>
      </x:c>
      <x:c r="K7232" t="s">
        <x:v>117</x:v>
      </x:c>
      <x:c r="M7232">
        <x:v>970</x:v>
      </x:c>
      <x:c r="O7232" t="s">
        <x:v>101</x:v>
      </x:c>
      <x:c r="AG7232" s="80">
        <x:v>1</x:v>
      </x:c>
      <x:c r="AL7232" s="80"/>
      <x:c r="AM7232" s="80"/>
      <x:c r="AN7232" s="80"/>
      <x:c r="AO7232" s="80"/>
      <x:c r="AP7232" s="80"/>
      <x:c r="AQ7232" s="80"/>
    </x:row>
    <x:row r="7233" spans="1:43">
      <x:c r="A7233" s="114" t="s">
        <x:v>2216</x:v>
      </x:c>
      <x:c r="B7233">
        <x:v>10442</x:v>
      </x:c>
      <x:c r="C7233">
        <x:v>2.4</x:v>
      </x:c>
      <x:c r="G7233">
        <x:v>3</x:v>
      </x:c>
      <x:c r="I7233" t="s">
        <x:v>110</x:v>
      </x:c>
      <x:c r="J7233">
        <x:v>0.65</x:v>
      </x:c>
      <x:c r="K7233" t="s">
        <x:v>287</x:v>
      </x:c>
      <x:c r="M7233">
        <x:v>970</x:v>
      </x:c>
      <x:c r="O7233" t="s">
        <x:v>101</x:v>
      </x:c>
      <x:c r="AG7233" s="80">
        <x:v>2</x:v>
      </x:c>
      <x:c r="AL7233" s="80"/>
      <x:c r="AM7233" s="80"/>
      <x:c r="AN7233" s="80"/>
      <x:c r="AO7233" s="80"/>
      <x:c r="AP7233" s="80"/>
      <x:c r="AQ7233" s="80"/>
    </x:row>
    <x:row r="7234" spans="1:43">
      <x:c r="A7234" s="114" t="s">
        <x:v>2217</x:v>
      </x:c>
      <x:c r="B7234">
        <x:v>10442</x:v>
      </x:c>
      <x:c r="C7234">
        <x:v>2.4001</x:v>
      </x:c>
      <x:c r="D7234">
        <x:v>1</x:v>
      </x:c>
      <x:c r="AG7234" s="80">
        <x:v>2</x:v>
      </x:c>
      <x:c r="AL7234" s="80"/>
      <x:c r="AM7234" s="80"/>
      <x:c r="AN7234" s="80"/>
      <x:c r="AO7234" s="80"/>
      <x:c r="AP7234" s="80"/>
      <x:c r="AQ7234" s="80"/>
    </x:row>
    <x:row r="7235" spans="1:43">
      <x:c r="A7235" s="114" t="s">
        <x:v>2218</x:v>
      </x:c>
      <x:c r="B7235">
        <x:v>10443</x:v>
      </x:c>
      <x:c r="C7235">
        <x:v>1.06666666666667</x:v>
      </x:c>
      <x:c r="G7235">
        <x:v>1</x:v>
      </x:c>
      <x:c r="I7235" t="s">
        <x:v>100</x:v>
      </x:c>
      <x:c r="K7235" t="s">
        <x:v>117</x:v>
      </x:c>
      <x:c r="M7235">
        <x:v>2319</x:v>
      </x:c>
      <x:c r="O7235" t="s">
        <x:v>101</x:v>
      </x:c>
      <x:c r="AG7235" s="80">
        <x:v>1</x:v>
      </x:c>
      <x:c r="AL7235" s="80"/>
      <x:c r="AM7235" s="80"/>
      <x:c r="AN7235" s="80"/>
      <x:c r="AO7235" s="80"/>
      <x:c r="AP7235" s="80"/>
      <x:c r="AQ7235" s="80"/>
    </x:row>
    <x:row r="7236" spans="1:43">
      <x:c r="A7236" s="114" t="s">
        <x:v>2219</x:v>
      </x:c>
      <x:c r="B7236">
        <x:v>10444</x:v>
      </x:c>
      <x:c r="C7236">
        <x:v>1.06666666666667</x:v>
      </x:c>
      <x:c r="G7236">
        <x:v>1</x:v>
      </x:c>
      <x:c r="I7236" t="s">
        <x:v>100</x:v>
      </x:c>
      <x:c r="K7236" t="s">
        <x:v>117</x:v>
      </x:c>
      <x:c r="M7236">
        <x:v>2321</x:v>
      </x:c>
      <x:c r="O7236" t="s">
        <x:v>101</x:v>
      </x:c>
      <x:c r="AG7236" s="80">
        <x:v>1</x:v>
      </x:c>
      <x:c r="AL7236" s="80"/>
      <x:c r="AM7236" s="80"/>
      <x:c r="AN7236" s="80"/>
      <x:c r="AO7236" s="80"/>
      <x:c r="AP7236" s="80"/>
      <x:c r="AQ7236" s="80"/>
    </x:row>
    <x:row r="7237" spans="1:43">
      <x:c r="A7237" s="114" t="s">
        <x:v>2220</x:v>
      </x:c>
      <x:c r="B7237">
        <x:v>10445</x:v>
      </x:c>
      <x:c r="C7237">
        <x:v>2.33333333333333</x:v>
      </x:c>
      <x:c r="D7237">
        <x:v>1</x:v>
      </x:c>
      <x:c r="E7237">
        <x:v>1</x:v>
      </x:c>
      <x:c r="AL7237" s="80"/>
      <x:c r="AM7237" s="80"/>
      <x:c r="AN7237" s="80"/>
      <x:c r="AO7237" s="80"/>
      <x:c r="AP7237" s="80"/>
      <x:c r="AQ7237" s="80"/>
    </x:row>
    <x:row r="7238" spans="1:43">
      <x:c r="A7238" s="114" t="s">
        <x:v>2221</x:v>
      </x:c>
      <x:c r="B7238">
        <x:v>10446</x:v>
      </x:c>
      <x:c r="C7238">
        <x:v>1.06666666666667</x:v>
      </x:c>
      <x:c r="G7238">
        <x:v>1</x:v>
      </x:c>
      <x:c r="I7238" t="s">
        <x:v>104</x:v>
      </x:c>
      <x:c r="K7238" t="s">
        <x:v>133</x:v>
      </x:c>
      <x:c r="M7238">
        <x:v>970</x:v>
      </x:c>
      <x:c r="O7238" t="s">
        <x:v>101</x:v>
      </x:c>
      <x:c r="AG7238" s="80">
        <x:v>2</x:v>
      </x:c>
      <x:c r="AL7238" s="80"/>
      <x:c r="AM7238" s="80"/>
      <x:c r="AN7238" s="80"/>
      <x:c r="AO7238" s="80"/>
      <x:c r="AP7238" s="80"/>
      <x:c r="AQ7238" s="80"/>
    </x:row>
    <x:row r="7239" spans="1:43">
      <x:c r="A7239" s="114" t="s">
        <x:v>2222</x:v>
      </x:c>
      <x:c r="B7239">
        <x:v>10447</x:v>
      </x:c>
      <x:c r="C7239">
        <x:v>0.866666666666667</x:v>
      </x:c>
      <x:c r="G7239">
        <x:v>3</x:v>
      </x:c>
      <x:c r="I7239" t="s">
        <x:v>100</x:v>
      </x:c>
      <x:c r="M7239">
        <x:v>2247</x:v>
      </x:c>
      <x:c r="O7239" t="s">
        <x:v>101</x:v>
      </x:c>
      <x:c r="AG7239" s="80">
        <x:v>2</x:v>
      </x:c>
      <x:c r="AL7239" s="80"/>
      <x:c r="AM7239" s="80"/>
      <x:c r="AN7239" s="80"/>
      <x:c r="AO7239" s="80"/>
      <x:c r="AP7239" s="80"/>
      <x:c r="AQ7239" s="80"/>
    </x:row>
    <x:row r="7240" spans="1:43">
      <x:c r="A7240" s="114" t="s">
        <x:v>2223</x:v>
      </x:c>
      <x:c r="B7240">
        <x:v>10447</x:v>
      </x:c>
      <x:c r="C7240">
        <x:v>1.05666666666667</x:v>
      </x:c>
      <x:c r="G7240">
        <x:v>4</x:v>
      </x:c>
      <x:c r="AG7240" s="80">
        <x:v>2</x:v>
      </x:c>
      <x:c r="AL7240" s="80"/>
      <x:c r="AM7240" s="80"/>
      <x:c r="AN7240" s="80"/>
      <x:c r="AO7240" s="80"/>
      <x:c r="AP7240" s="80"/>
      <x:c r="AQ7240" s="80"/>
    </x:row>
    <x:row r="7241" spans="1:43" ht="15" customHeight="1">
      <x:c r="A7241" s="114" t="s">
        <x:v>2224</x:v>
      </x:c>
      <x:c r="B7241">
        <x:v>10447</x:v>
      </x:c>
      <x:c r="C7241">
        <x:v>1.24666666666667</x:v>
      </x:c>
      <x:c r="G7241">
        <x:v>3</x:v>
      </x:c>
      <x:c r="I7241" t="s">
        <x:v>102</x:v>
      </x:c>
      <x:c r="AG7241" s="80">
        <x:v>2</x:v>
      </x:c>
      <x:c r="AL7241" s="80"/>
      <x:c r="AM7241" s="80"/>
      <x:c r="AN7241" s="80"/>
      <x:c r="AO7241" s="80"/>
      <x:c r="AP7241" s="80"/>
      <x:c r="AQ7241" s="80"/>
    </x:row>
    <x:row r="7242" spans="1:43" ht="15" customHeight="1">
      <x:c r="A7242" s="114" t="s">
        <x:v>2225</x:v>
      </x:c>
      <x:c r="B7242">
        <x:v>10447</x:v>
      </x:c>
      <x:c r="C7242">
        <x:v>1.43666666666667</x:v>
      </x:c>
      <x:c r="G7242">
        <x:v>2</x:v>
      </x:c>
      <x:c r="M7242">
        <x:v>2247</x:v>
      </x:c>
      <x:c r="O7242" t="s">
        <x:v>101</x:v>
      </x:c>
      <x:c r="AG7242" s="80">
        <x:v>2</x:v>
      </x:c>
      <x:c r="AL7242" s="80"/>
      <x:c r="AM7242" s="80"/>
      <x:c r="AN7242" s="80"/>
      <x:c r="AO7242" s="80"/>
      <x:c r="AP7242" s="80"/>
      <x:c r="AQ7242" s="80"/>
    </x:row>
    <x:row r="7243" spans="1:43">
      <x:c r="A7243" s="114" t="s">
        <x:v>2226</x:v>
      </x:c>
      <x:c r="B7243">
        <x:v>10447</x:v>
      </x:c>
      <x:c r="C7243">
        <x:v>1.62666666666667</x:v>
      </x:c>
      <x:c r="G7243">
        <x:v>3</x:v>
      </x:c>
      <x:c r="I7243" t="s">
        <x:v>103</x:v>
      </x:c>
      <x:c r="AG7243" s="80">
        <x:v>2</x:v>
      </x:c>
      <x:c r="AL7243" s="80"/>
      <x:c r="AM7243" s="80"/>
      <x:c r="AN7243" s="80"/>
      <x:c r="AO7243" s="80"/>
      <x:c r="AP7243" s="80"/>
      <x:c r="AQ7243" s="80"/>
    </x:row>
    <x:row r="7244" spans="1:43">
      <x:c r="A7244" s="114" t="s">
        <x:v>2227</x:v>
      </x:c>
      <x:c r="B7244">
        <x:v>10447</x:v>
      </x:c>
      <x:c r="C7244">
        <x:v>1.81666666666667</x:v>
      </x:c>
      <x:c r="G7244">
        <x:v>4</x:v>
      </x:c>
      <x:c r="AG7244" s="80">
        <x:v>2</x:v>
      </x:c>
      <x:c r="AL7244" s="80"/>
      <x:c r="AM7244" s="80"/>
      <x:c r="AN7244" s="80"/>
      <x:c r="AO7244" s="80"/>
      <x:c r="AP7244" s="80"/>
      <x:c r="AQ7244" s="80"/>
    </x:row>
    <x:row r="7245" spans="1:43">
      <x:c r="A7245" s="114" t="s">
        <x:v>2228</x:v>
      </x:c>
      <x:c r="B7245">
        <x:v>10447</x:v>
      </x:c>
      <x:c r="C7245">
        <x:v>2.00666666666667</x:v>
      </x:c>
      <x:c r="G7245">
        <x:v>3</x:v>
      </x:c>
      <x:c r="I7245" t="s">
        <x:v>104</x:v>
      </x:c>
      <x:c r="M7245">
        <x:v>2247</x:v>
      </x:c>
      <x:c r="O7245" t="s">
        <x:v>101</x:v>
      </x:c>
      <x:c r="AG7245" s="80">
        <x:v>2</x:v>
      </x:c>
      <x:c r="AL7245" s="80"/>
      <x:c r="AM7245" s="80"/>
      <x:c r="AN7245" s="80"/>
      <x:c r="AO7245" s="80"/>
      <x:c r="AP7245" s="80"/>
      <x:c r="AQ7245" s="80"/>
    </x:row>
    <x:row r="7246" spans="1:43">
      <x:c r="A7246" s="114" t="s">
        <x:v>2229</x:v>
      </x:c>
      <x:c r="B7246">
        <x:v>10447</x:v>
      </x:c>
      <x:c r="C7246">
        <x:v>2.19666666666667</x:v>
      </x:c>
      <x:c r="G7246">
        <x:v>2</x:v>
      </x:c>
      <x:c r="AG7246" s="80">
        <x:v>2</x:v>
      </x:c>
      <x:c r="AL7246" s="80"/>
      <x:c r="AM7246" s="80"/>
      <x:c r="AN7246" s="80"/>
      <x:c r="AO7246" s="80"/>
      <x:c r="AP7246" s="80"/>
      <x:c r="AQ7246" s="80"/>
    </x:row>
    <x:row r="7247" spans="1:43">
      <x:c r="A7247" s="114" t="s">
        <x:v>2230</x:v>
      </x:c>
      <x:c r="B7247">
        <x:v>10447</x:v>
      </x:c>
      <x:c r="C7247">
        <x:v>2.38666666666667</x:v>
      </x:c>
      <x:c r="G7247">
        <x:v>4</x:v>
      </x:c>
      <x:c r="I7247" t="s">
        <x:v>100</x:v>
      </x:c>
      <x:c r="AG7247" s="80">
        <x:v>2</x:v>
      </x:c>
      <x:c r="AL7247" s="80"/>
      <x:c r="AM7247" s="80"/>
      <x:c r="AN7247" s="80"/>
      <x:c r="AO7247" s="80"/>
      <x:c r="AP7247" s="80"/>
      <x:c r="AQ7247" s="80"/>
    </x:row>
    <x:row r="7248" spans="1:43">
      <x:c r="A7248" s="114" t="s">
        <x:v>2231</x:v>
      </x:c>
      <x:c r="B7248">
        <x:v>10448</x:v>
      </x:c>
      <x:c r="C7248">
        <x:v>0.966666666666667</x:v>
      </x:c>
      <x:c r="D7248">
        <x:v>1</x:v>
      </x:c>
      <x:c r="AG7248" s="80">
        <x:v>2</x:v>
      </x:c>
      <x:c r="AL7248" s="80"/>
      <x:c r="AM7248" s="80"/>
      <x:c r="AN7248" s="80"/>
      <x:c r="AO7248" s="80"/>
      <x:c r="AP7248" s="80"/>
      <x:c r="AQ7248" s="80"/>
    </x:row>
    <x:row r="7249" spans="1:43">
      <x:c r="A7249" s="114" t="s">
        <x:v>2232</x:v>
      </x:c>
      <x:c r="B7249">
        <x:v>10448</x:v>
      </x:c>
      <x:c r="C7249">
        <x:v>1.3</x:v>
      </x:c>
      <x:c r="D7249">
        <x:v>1</x:v>
      </x:c>
      <x:c r="AG7249" s="80">
        <x:v>2</x:v>
      </x:c>
      <x:c r="AL7249" s="80"/>
      <x:c r="AM7249" s="80"/>
      <x:c r="AN7249" s="80"/>
      <x:c r="AO7249" s="80"/>
      <x:c r="AP7249" s="80"/>
      <x:c r="AQ7249" s="80"/>
    </x:row>
    <x:row r="7250" spans="1:43">
      <x:c r="A7250" s="114" t="s">
        <x:v>2233</x:v>
      </x:c>
      <x:c r="B7250">
        <x:v>10448</x:v>
      </x:c>
      <x:c r="C7250">
        <x:v>1.93333333333333</x:v>
      </x:c>
      <x:c r="G7250">
        <x:v>3</x:v>
      </x:c>
      <x:c r="I7250" t="s">
        <x:v>100</x:v>
      </x:c>
      <x:c r="M7250">
        <x:v>2247</x:v>
      </x:c>
      <x:c r="O7250" t="s">
        <x:v>101</x:v>
      </x:c>
      <x:c r="AG7250" s="80">
        <x:v>2</x:v>
      </x:c>
      <x:c r="AL7250" s="80"/>
      <x:c r="AM7250" s="80"/>
      <x:c r="AN7250" s="80"/>
      <x:c r="AO7250" s="80"/>
      <x:c r="AP7250" s="80"/>
      <x:c r="AQ7250" s="80"/>
    </x:row>
    <x:row r="7251" spans="1:43">
      <x:c r="A7251" s="114" t="s">
        <x:v>2234</x:v>
      </x:c>
      <x:c r="B7251">
        <x:v>10448</x:v>
      </x:c>
      <x:c r="C7251">
        <x:v>2.11333333333333</x:v>
      </x:c>
      <x:c r="G7251">
        <x:v>4</x:v>
      </x:c>
      <x:c r="AG7251" s="80">
        <x:v>2</x:v>
      </x:c>
      <x:c r="AL7251" s="80"/>
      <x:c r="AM7251" s="80"/>
      <x:c r="AN7251" s="80"/>
      <x:c r="AO7251" s="80"/>
      <x:c r="AP7251" s="80"/>
      <x:c r="AQ7251" s="80"/>
    </x:row>
    <x:row r="7252" spans="1:43">
      <x:c r="A7252" s="114" t="s">
        <x:v>2235</x:v>
      </x:c>
      <x:c r="B7252">
        <x:v>10448</x:v>
      </x:c>
      <x:c r="C7252">
        <x:v>2.29333333333333</x:v>
      </x:c>
      <x:c r="G7252">
        <x:v>3</x:v>
      </x:c>
      <x:c r="I7252" t="s">
        <x:v>102</x:v>
      </x:c>
      <x:c r="M7252">
        <x:v>2247</x:v>
      </x:c>
      <x:c r="O7252" t="s">
        <x:v>101</x:v>
      </x:c>
      <x:c r="AG7252" s="80">
        <x:v>2</x:v>
      </x:c>
      <x:c r="AL7252" s="80"/>
      <x:c r="AM7252" s="80"/>
      <x:c r="AN7252" s="80"/>
      <x:c r="AO7252" s="80"/>
      <x:c r="AP7252" s="80"/>
      <x:c r="AQ7252" s="80"/>
    </x:row>
    <x:row r="7253" spans="1:43">
      <x:c r="A7253" s="114" t="s">
        <x:v>2236</x:v>
      </x:c>
      <x:c r="B7253">
        <x:v>10448</x:v>
      </x:c>
      <x:c r="C7253">
        <x:v>2.47333333333333</x:v>
      </x:c>
      <x:c r="G7253">
        <x:v>4</x:v>
      </x:c>
      <x:c r="AG7253" s="80">
        <x:v>2</x:v>
      </x:c>
      <x:c r="AL7253" s="80"/>
      <x:c r="AM7253" s="80"/>
      <x:c r="AN7253" s="80"/>
      <x:c r="AO7253" s="80"/>
      <x:c r="AP7253" s="80"/>
      <x:c r="AQ7253" s="80"/>
    </x:row>
    <x:row r="7254" spans="1:43">
      <x:c r="A7254" s="114" t="s">
        <x:v>2237</x:v>
      </x:c>
      <x:c r="B7254">
        <x:v>10449</x:v>
      </x:c>
      <x:c r="C7254">
        <x:v>1.03333333333333</x:v>
      </x:c>
      <x:c r="G7254">
        <x:v>2</x:v>
      </x:c>
      <x:c r="I7254" t="s">
        <x:v>100</x:v>
      </x:c>
      <x:c r="K7254" t="s">
        <x:v>117</x:v>
      </x:c>
      <x:c r="M7254">
        <x:v>2252</x:v>
      </x:c>
      <x:c r="O7254" t="s">
        <x:v>101</x:v>
      </x:c>
      <x:c r="AG7254" s="80">
        <x:v>2</x:v>
      </x:c>
      <x:c r="AL7254" s="80"/>
      <x:c r="AM7254" s="80"/>
      <x:c r="AN7254" s="80"/>
      <x:c r="AO7254" s="80"/>
      <x:c r="AP7254" s="80"/>
      <x:c r="AQ7254" s="80"/>
    </x:row>
    <x:row r="7255" spans="1:43">
      <x:c r="A7255" s="114" t="s">
        <x:v>2238</x:v>
      </x:c>
      <x:c r="B7255">
        <x:v>10449</x:v>
      </x:c>
      <x:c r="C7255">
        <x:v>1.2</x:v>
      </x:c>
      <x:c r="G7255">
        <x:v>3</x:v>
      </x:c>
      <x:c r="I7255" t="s">
        <x:v>102</x:v>
      </x:c>
      <x:c r="K7255" t="s">
        <x:v>117</x:v>
      </x:c>
      <x:c r="M7255">
        <x:v>2252</x:v>
      </x:c>
      <x:c r="O7255" t="s">
        <x:v>101</x:v>
      </x:c>
      <x:c r="AG7255" s="80">
        <x:v>2</x:v>
      </x:c>
      <x:c r="AL7255" s="80"/>
      <x:c r="AM7255" s="80"/>
      <x:c r="AN7255" s="80"/>
      <x:c r="AO7255" s="80"/>
      <x:c r="AP7255" s="80"/>
      <x:c r="AQ7255" s="80"/>
    </x:row>
    <x:row r="7256" spans="1:43">
      <x:c r="A7256" s="114" t="s">
        <x:v>2239</x:v>
      </x:c>
      <x:c r="B7256">
        <x:v>10449</x:v>
      </x:c>
      <x:c r="C7256">
        <x:v>1.46666666666667</x:v>
      </x:c>
      <x:c r="G7256">
        <x:v>4</x:v>
      </x:c>
      <x:c r="I7256" t="s">
        <x:v>103</x:v>
      </x:c>
      <x:c r="K7256" t="s">
        <x:v>117</x:v>
      </x:c>
      <x:c r="M7256">
        <x:v>2252</x:v>
      </x:c>
      <x:c r="O7256" t="s">
        <x:v>101</x:v>
      </x:c>
      <x:c r="AG7256" s="80">
        <x:v>2</x:v>
      </x:c>
      <x:c r="AL7256" s="80"/>
      <x:c r="AM7256" s="80"/>
      <x:c r="AN7256" s="80"/>
      <x:c r="AO7256" s="80"/>
      <x:c r="AP7256" s="80"/>
      <x:c r="AQ7256" s="80"/>
    </x:row>
    <x:row r="7257" spans="1:43">
      <x:c r="A7257" s="114" t="s">
        <x:v>2240</x:v>
      </x:c>
      <x:c r="B7257">
        <x:v>10450</x:v>
      </x:c>
      <x:c r="C7257">
        <x:v>1.7</x:v>
      </x:c>
      <x:c r="G7257">
        <x:v>2</x:v>
      </x:c>
      <x:c r="I7257" t="s">
        <x:v>100</x:v>
      </x:c>
      <x:c r="M7257">
        <x:v>2247</x:v>
      </x:c>
      <x:c r="O7257" t="s">
        <x:v>101</x:v>
      </x:c>
      <x:c r="AG7257" s="80">
        <x:v>2</x:v>
      </x:c>
      <x:c r="AL7257" s="80"/>
      <x:c r="AM7257" s="80"/>
      <x:c r="AN7257" s="80"/>
      <x:c r="AO7257" s="80"/>
      <x:c r="AP7257" s="80"/>
      <x:c r="AQ7257" s="80"/>
    </x:row>
    <x:row r="7258" spans="1:43">
      <x:c r="A7258" s="114" t="s">
        <x:v>2241</x:v>
      </x:c>
      <x:c r="B7258">
        <x:v>10450</x:v>
      </x:c>
      <x:c r="C7258">
        <x:v>1.9</x:v>
      </x:c>
      <x:c r="G7258">
        <x:v>3</x:v>
      </x:c>
      <x:c r="AG7258" s="80">
        <x:v>2</x:v>
      </x:c>
      <x:c r="AL7258" s="80"/>
      <x:c r="AM7258" s="80"/>
      <x:c r="AN7258" s="80"/>
      <x:c r="AO7258" s="80"/>
      <x:c r="AP7258" s="80"/>
      <x:c r="AQ7258" s="80"/>
    </x:row>
    <x:row r="7259" spans="1:43">
      <x:c r="A7259" s="114" t="s">
        <x:v>2242</x:v>
      </x:c>
      <x:c r="B7259">
        <x:v>10450</x:v>
      </x:c>
      <x:c r="C7259">
        <x:v>2.1</x:v>
      </x:c>
      <x:c r="G7259">
        <x:v>4</x:v>
      </x:c>
      <x:c r="I7259" t="s">
        <x:v>102</x:v>
      </x:c>
      <x:c r="AG7259" s="80">
        <x:v>2</x:v>
      </x:c>
      <x:c r="AL7259" s="80"/>
      <x:c r="AM7259" s="80"/>
      <x:c r="AN7259" s="80"/>
      <x:c r="AO7259" s="80"/>
      <x:c r="AP7259" s="80"/>
      <x:c r="AQ7259" s="80"/>
    </x:row>
    <x:row r="7260" spans="1:43">
      <x:c r="A7260" s="114" t="s">
        <x:v>2243</x:v>
      </x:c>
      <x:c r="B7260">
        <x:v>10450</x:v>
      </x:c>
      <x:c r="C7260">
        <x:v>2.3</x:v>
      </x:c>
      <x:c r="G7260">
        <x:v>3</x:v>
      </x:c>
      <x:c r="M7260">
        <x:v>2247</x:v>
      </x:c>
      <x:c r="O7260" t="s">
        <x:v>101</x:v>
      </x:c>
      <x:c r="AG7260" s="80">
        <x:v>2</x:v>
      </x:c>
      <x:c r="AL7260" s="80"/>
      <x:c r="AM7260" s="80"/>
      <x:c r="AN7260" s="80"/>
      <x:c r="AO7260" s="80"/>
      <x:c r="AP7260" s="80"/>
      <x:c r="AQ7260" s="80"/>
    </x:row>
    <x:row r="7261" spans="1:43">
      <x:c r="A7261" s="114" t="s">
        <x:v>2244</x:v>
      </x:c>
      <x:c r="B7261">
        <x:v>10450</x:v>
      </x:c>
      <x:c r="C7261">
        <x:v>2.5</x:v>
      </x:c>
      <x:c r="G7261">
        <x:v>2</x:v>
      </x:c>
      <x:c r="I7261" t="s">
        <x:v>103</x:v>
      </x:c>
      <x:c r="AG7261" s="80">
        <x:v>2</x:v>
      </x:c>
      <x:c r="AL7261" s="80"/>
      <x:c r="AM7261" s="80"/>
      <x:c r="AN7261" s="80"/>
      <x:c r="AO7261" s="80"/>
      <x:c r="AP7261" s="80"/>
      <x:c r="AQ7261" s="80"/>
    </x:row>
    <x:row r="7262" spans="1:43">
      <x:c r="A7262" s="114" t="s">
        <x:v>2245</x:v>
      </x:c>
      <x:c r="B7262">
        <x:v>10450</x:v>
      </x:c>
      <x:c r="C7262">
        <x:v>2.7</x:v>
      </x:c>
      <x:c r="G7262">
        <x:v>3</x:v>
      </x:c>
      <x:c r="AG7262" s="80">
        <x:v>2</x:v>
      </x:c>
      <x:c r="AL7262" s="80"/>
      <x:c r="AM7262" s="80"/>
      <x:c r="AN7262" s="80"/>
      <x:c r="AO7262" s="80"/>
      <x:c r="AP7262" s="80"/>
      <x:c r="AQ7262" s="80"/>
    </x:row>
    <x:row r="7263" spans="1:43">
      <x:c r="A7263" s="114" t="s">
        <x:v>2246</x:v>
      </x:c>
      <x:c r="B7263">
        <x:v>10450</x:v>
      </x:c>
      <x:c r="C7263">
        <x:v>2.9</x:v>
      </x:c>
      <x:c r="G7263">
        <x:v>4</x:v>
      </x:c>
      <x:c r="I7263" t="s">
        <x:v>104</x:v>
      </x:c>
      <x:c r="M7263">
        <x:v>2247</x:v>
      </x:c>
      <x:c r="O7263" t="s">
        <x:v>101</x:v>
      </x:c>
      <x:c r="AG7263" s="80">
        <x:v>2</x:v>
      </x:c>
      <x:c r="AL7263" s="80"/>
      <x:c r="AM7263" s="80"/>
      <x:c r="AN7263" s="80"/>
      <x:c r="AO7263" s="80"/>
      <x:c r="AP7263" s="80"/>
      <x:c r="AQ7263" s="80"/>
    </x:row>
    <x:row r="7264" spans="1:43">
      <x:c r="A7264" s="114" t="s">
        <x:v>2247</x:v>
      </x:c>
      <x:c r="B7264">
        <x:v>10450</x:v>
      </x:c>
      <x:c r="C7264">
        <x:v>3.1</x:v>
      </x:c>
      <x:c r="G7264">
        <x:v>3</x:v>
      </x:c>
      <x:c r="AG7264" s="80">
        <x:v>2</x:v>
      </x:c>
      <x:c r="AL7264" s="80"/>
      <x:c r="AM7264" s="80"/>
      <x:c r="AN7264" s="80"/>
      <x:c r="AO7264" s="80"/>
      <x:c r="AP7264" s="80"/>
      <x:c r="AQ7264" s="80"/>
    </x:row>
    <x:row r="7265" spans="1:43">
      <x:c r="A7265" s="114" t="s">
        <x:v>2248</x:v>
      </x:c>
      <x:c r="B7265">
        <x:v>10450</x:v>
      </x:c>
      <x:c r="C7265">
        <x:v>3.3</x:v>
      </x:c>
      <x:c r="G7265">
        <x:v>4</x:v>
      </x:c>
      <x:c r="I7265" t="s">
        <x:v>100</x:v>
      </x:c>
      <x:c r="AG7265" s="80">
        <x:v>2</x:v>
      </x:c>
      <x:c r="AL7265" s="80"/>
      <x:c r="AM7265" s="80"/>
      <x:c r="AN7265" s="80"/>
      <x:c r="AO7265" s="80"/>
      <x:c r="AP7265" s="80"/>
      <x:c r="AQ7265" s="80"/>
    </x:row>
    <x:row r="7266" spans="1:43">
      <x:c r="A7266" s="114" t="s">
        <x:v>2249</x:v>
      </x:c>
      <x:c r="B7266">
        <x:v>10451</x:v>
      </x:c>
      <x:c r="C7266">
        <x:v>1.16666666666667</x:v>
      </x:c>
      <x:c r="D7266">
        <x:v>1</x:v>
      </x:c>
      <x:c r="AG7266" s="80">
        <x:v>2</x:v>
      </x:c>
      <x:c r="AL7266" s="80"/>
      <x:c r="AM7266" s="80"/>
      <x:c r="AN7266" s="80"/>
      <x:c r="AO7266" s="80"/>
      <x:c r="AP7266" s="80"/>
      <x:c r="AQ7266" s="80"/>
    </x:row>
    <x:row r="7267" spans="1:43">
      <x:c r="A7267" s="114" t="s">
        <x:v>2250</x:v>
      </x:c>
      <x:c r="B7267">
        <x:v>10451</x:v>
      </x:c>
      <x:c r="C7267">
        <x:v>2.3</x:v>
      </x:c>
      <x:c r="G7267">
        <x:v>3</x:v>
      </x:c>
      <x:c r="I7267" t="s">
        <x:v>100</x:v>
      </x:c>
      <x:c r="M7267">
        <x:v>2247</x:v>
      </x:c>
      <x:c r="O7267" t="s">
        <x:v>101</x:v>
      </x:c>
      <x:c r="AG7267" s="80">
        <x:v>2</x:v>
      </x:c>
      <x:c r="AL7267" s="80"/>
      <x:c r="AM7267" s="80"/>
      <x:c r="AN7267" s="80"/>
      <x:c r="AO7267" s="80"/>
      <x:c r="AP7267" s="80"/>
      <x:c r="AQ7267" s="80"/>
    </x:row>
    <x:row r="7268" spans="1:43">
      <x:c r="A7268" s="114" t="s">
        <x:v>2251</x:v>
      </x:c>
      <x:c r="B7268">
        <x:v>10451</x:v>
      </x:c>
      <x:c r="C7268">
        <x:v>2.48</x:v>
      </x:c>
      <x:c r="G7268">
        <x:v>4</x:v>
      </x:c>
      <x:c r="AG7268" s="80">
        <x:v>2</x:v>
      </x:c>
      <x:c r="AL7268" s="80"/>
      <x:c r="AM7268" s="80"/>
      <x:c r="AN7268" s="80"/>
      <x:c r="AO7268" s="80"/>
      <x:c r="AP7268" s="80"/>
      <x:c r="AQ7268" s="80"/>
    </x:row>
    <x:row r="7269" spans="1:43">
      <x:c r="A7269" s="114" t="s">
        <x:v>2252</x:v>
      </x:c>
      <x:c r="B7269">
        <x:v>10451</x:v>
      </x:c>
      <x:c r="C7269">
        <x:v>2.66</x:v>
      </x:c>
      <x:c r="G7269">
        <x:v>5</x:v>
      </x:c>
      <x:c r="I7269" t="s">
        <x:v>102</x:v>
      </x:c>
      <x:c r="AG7269" s="80">
        <x:v>2</x:v>
      </x:c>
      <x:c r="AL7269" s="80"/>
      <x:c r="AM7269" s="80"/>
      <x:c r="AN7269" s="80"/>
      <x:c r="AO7269" s="80"/>
      <x:c r="AP7269" s="80"/>
      <x:c r="AQ7269" s="80"/>
    </x:row>
    <x:row r="7270" spans="1:43">
      <x:c r="A7270" s="114" t="s">
        <x:v>2253</x:v>
      </x:c>
      <x:c r="B7270">
        <x:v>10451</x:v>
      </x:c>
      <x:c r="C7270">
        <x:v>2.84</x:v>
      </x:c>
      <x:c r="G7270">
        <x:v>4</x:v>
      </x:c>
      <x:c r="M7270">
        <x:v>2247</x:v>
      </x:c>
      <x:c r="O7270" t="s">
        <x:v>101</x:v>
      </x:c>
      <x:c r="AG7270" s="80">
        <x:v>2</x:v>
      </x:c>
      <x:c r="AL7270" s="80"/>
      <x:c r="AM7270" s="80"/>
      <x:c r="AN7270" s="80"/>
      <x:c r="AO7270" s="80"/>
      <x:c r="AP7270" s="80"/>
      <x:c r="AQ7270" s="80"/>
    </x:row>
    <x:row r="7271" spans="1:43">
      <x:c r="A7271" s="114" t="s">
        <x:v>2254</x:v>
      </x:c>
      <x:c r="B7271">
        <x:v>10451</x:v>
      </x:c>
      <x:c r="C7271">
        <x:v>3.02</x:v>
      </x:c>
      <x:c r="G7271">
        <x:v>3</x:v>
      </x:c>
      <x:c r="I7271" t="s">
        <x:v>103</x:v>
      </x:c>
      <x:c r="AG7271" s="80">
        <x:v>2</x:v>
      </x:c>
      <x:c r="AL7271" s="80"/>
      <x:c r="AM7271" s="80"/>
      <x:c r="AN7271" s="80"/>
      <x:c r="AO7271" s="80"/>
      <x:c r="AP7271" s="80"/>
      <x:c r="AQ7271" s="80"/>
    </x:row>
    <x:row r="7272" spans="1:43">
      <x:c r="A7272" s="114" t="s">
        <x:v>2255</x:v>
      </x:c>
      <x:c r="B7272">
        <x:v>10451</x:v>
      </x:c>
      <x:c r="C7272">
        <x:v>3.2</x:v>
      </x:c>
      <x:c r="G7272">
        <x:v>4</x:v>
      </x:c>
      <x:c r="AG7272" s="80">
        <x:v>2</x:v>
      </x:c>
      <x:c r="AL7272" s="80"/>
      <x:c r="AM7272" s="80"/>
      <x:c r="AN7272" s="80"/>
      <x:c r="AO7272" s="80"/>
      <x:c r="AP7272" s="80"/>
      <x:c r="AQ7272" s="80"/>
    </x:row>
    <x:row r="7273" spans="1:43">
      <x:c r="A7273" s="114" t="s">
        <x:v>2256</x:v>
      </x:c>
      <x:c r="B7273">
        <x:v>10452</x:v>
      </x:c>
      <x:c r="C7273">
        <x:v>0.533333333333333</x:v>
      </x:c>
      <x:c r="G7273">
        <x:v>1</x:v>
      </x:c>
      <x:c r="I7273" t="s">
        <x:v>104</x:v>
      </x:c>
      <x:c r="K7273" t="s">
        <x:v>117</x:v>
      </x:c>
      <x:c r="M7273">
        <x:v>129</x:v>
      </x:c>
      <x:c r="O7273" t="s">
        <x:v>101</x:v>
      </x:c>
      <x:c r="AG7273" s="80">
        <x:v>1</x:v>
      </x:c>
      <x:c r="AL7273" s="80"/>
      <x:c r="AM7273" s="80"/>
      <x:c r="AN7273" s="80"/>
      <x:c r="AO7273" s="80"/>
      <x:c r="AP7273" s="80"/>
      <x:c r="AQ7273" s="80"/>
    </x:row>
    <x:row r="7274" spans="1:43">
      <x:c r="A7274" s="114" t="s">
        <x:v>2257</x:v>
      </x:c>
      <x:c r="B7274">
        <x:v>10452</x:v>
      </x:c>
      <x:c r="C7274">
        <x:v>0.766666666666667</x:v>
      </x:c>
      <x:c r="G7274">
        <x:v>2</x:v>
      </x:c>
      <x:c r="I7274" t="s">
        <x:v>103</x:v>
      </x:c>
      <x:c r="K7274" t="s">
        <x:v>119</x:v>
      </x:c>
      <x:c r="M7274">
        <x:v>129</x:v>
      </x:c>
      <x:c r="O7274" t="s">
        <x:v>101</x:v>
      </x:c>
      <x:c r="AG7274" s="80">
        <x:v>1</x:v>
      </x:c>
      <x:c r="AL7274" s="80"/>
      <x:c r="AM7274" s="80"/>
      <x:c r="AN7274" s="80"/>
      <x:c r="AO7274" s="80"/>
      <x:c r="AP7274" s="80"/>
      <x:c r="AQ7274" s="80"/>
    </x:row>
    <x:row r="7275" spans="1:43">
      <x:c r="A7275" s="114" t="s">
        <x:v>2258</x:v>
      </x:c>
      <x:c r="B7275">
        <x:v>10452</x:v>
      </x:c>
      <x:c r="C7275">
        <x:v>1.03333333333333</x:v>
      </x:c>
      <x:c r="G7275">
        <x:v>1</x:v>
      </x:c>
      <x:c r="I7275" t="s">
        <x:v>104</x:v>
      </x:c>
      <x:c r="K7275" t="s">
        <x:v>117</x:v>
      </x:c>
      <x:c r="M7275">
        <x:v>129</x:v>
      </x:c>
      <x:c r="O7275" t="s">
        <x:v>101</x:v>
      </x:c>
      <x:c r="AG7275" s="80">
        <x:v>1</x:v>
      </x:c>
      <x:c r="AL7275" s="80"/>
      <x:c r="AM7275" s="80"/>
      <x:c r="AN7275" s="80"/>
      <x:c r="AO7275" s="80"/>
      <x:c r="AP7275" s="80"/>
      <x:c r="AQ7275" s="80"/>
    </x:row>
    <x:row r="7276" spans="1:43">
      <x:c r="A7276" s="114" t="s">
        <x:v>2259</x:v>
      </x:c>
      <x:c r="B7276">
        <x:v>10452</x:v>
      </x:c>
      <x:c r="C7276">
        <x:v>1.3</x:v>
      </x:c>
      <x:c r="G7276">
        <x:v>2</x:v>
      </x:c>
      <x:c r="I7276" t="s">
        <x:v>103</x:v>
      </x:c>
      <x:c r="K7276" t="s">
        <x:v>119</x:v>
      </x:c>
      <x:c r="M7276">
        <x:v>129</x:v>
      </x:c>
      <x:c r="O7276" t="s">
        <x:v>101</x:v>
      </x:c>
      <x:c r="AG7276" s="80">
        <x:v>1</x:v>
      </x:c>
      <x:c r="AL7276" s="80"/>
      <x:c r="AM7276" s="80"/>
      <x:c r="AN7276" s="80"/>
      <x:c r="AO7276" s="80"/>
      <x:c r="AP7276" s="80"/>
      <x:c r="AQ7276" s="80"/>
    </x:row>
    <x:row r="7277" spans="1:43">
      <x:c r="A7277" s="114" t="s">
        <x:v>2260</x:v>
      </x:c>
      <x:c r="B7277">
        <x:v>10452</x:v>
      </x:c>
      <x:c r="C7277">
        <x:v>1.56666666666667</x:v>
      </x:c>
      <x:c r="G7277">
        <x:v>1</x:v>
      </x:c>
      <x:c r="I7277" t="s">
        <x:v>104</x:v>
      </x:c>
      <x:c r="K7277" t="s">
        <x:v>117</x:v>
      </x:c>
      <x:c r="M7277">
        <x:v>129</x:v>
      </x:c>
      <x:c r="O7277" t="s">
        <x:v>101</x:v>
      </x:c>
      <x:c r="AG7277" s="80">
        <x:v>1</x:v>
      </x:c>
      <x:c r="AL7277" s="80"/>
      <x:c r="AM7277" s="80"/>
      <x:c r="AN7277" s="80"/>
      <x:c r="AO7277" s="80"/>
      <x:c r="AP7277" s="80"/>
      <x:c r="AQ7277" s="80"/>
    </x:row>
    <x:row r="7278" spans="1:43">
      <x:c r="A7278" s="114" t="s">
        <x:v>2261</x:v>
      </x:c>
      <x:c r="B7278">
        <x:v>10452</x:v>
      </x:c>
      <x:c r="C7278">
        <x:v>1.83333333333333</x:v>
      </x:c>
      <x:c r="G7278">
        <x:v>2</x:v>
      </x:c>
      <x:c r="I7278" t="s">
        <x:v>103</x:v>
      </x:c>
      <x:c r="K7278" t="s">
        <x:v>119</x:v>
      </x:c>
      <x:c r="M7278">
        <x:v>129</x:v>
      </x:c>
      <x:c r="O7278" t="s">
        <x:v>101</x:v>
      </x:c>
      <x:c r="AG7278" s="80">
        <x:v>1</x:v>
      </x:c>
      <x:c r="AL7278" s="80"/>
      <x:c r="AM7278" s="80"/>
      <x:c r="AN7278" s="80"/>
      <x:c r="AO7278" s="80"/>
      <x:c r="AP7278" s="80"/>
      <x:c r="AQ7278" s="80"/>
    </x:row>
    <x:row r="7279" spans="1:43">
      <x:c r="A7279" s="114" t="s">
        <x:v>2262</x:v>
      </x:c>
      <x:c r="B7279">
        <x:v>10452</x:v>
      </x:c>
      <x:c r="C7279">
        <x:v>2.33333333333333</x:v>
      </x:c>
      <x:c r="G7279">
        <x:v>4</x:v>
      </x:c>
      <x:c r="I7279" t="s">
        <x:v>102</x:v>
      </x:c>
      <x:c r="K7279" t="s">
        <x:v>287</x:v>
      </x:c>
      <x:c r="M7279">
        <x:v>129</x:v>
      </x:c>
      <x:c r="O7279" t="s">
        <x:v>101</x:v>
      </x:c>
      <x:c r="AG7279" s="80">
        <x:v>2</x:v>
      </x:c>
      <x:c r="AL7279" s="80"/>
      <x:c r="AM7279" s="80"/>
      <x:c r="AN7279" s="80"/>
      <x:c r="AO7279" s="80"/>
      <x:c r="AP7279" s="80"/>
      <x:c r="AQ7279" s="80"/>
    </x:row>
    <x:row r="7280" spans="1:43">
      <x:c r="A7280" s="114" t="s">
        <x:v>2263</x:v>
      </x:c>
      <x:c r="B7280">
        <x:v>10452</x:v>
      </x:c>
      <x:c r="C7280">
        <x:v>2.48333333333333</x:v>
      </x:c>
      <x:c r="D7280">
        <x:v>1</x:v>
      </x:c>
      <x:c r="AG7280" s="80">
        <x:v>2</x:v>
      </x:c>
      <x:c r="AL7280" s="80"/>
      <x:c r="AM7280" s="80"/>
      <x:c r="AN7280" s="80"/>
      <x:c r="AO7280" s="80"/>
      <x:c r="AP7280" s="80"/>
      <x:c r="AQ7280" s="80"/>
    </x:row>
    <x:row r="7281" spans="1:43">
      <x:c r="A7281" s="114" t="s">
        <x:v>2264</x:v>
      </x:c>
      <x:c r="B7281">
        <x:v>10453</x:v>
      </x:c>
      <x:c r="C7281">
        <x:v>0.366666666666667</x:v>
      </x:c>
      <x:c r="G7281">
        <x:v>1</x:v>
      </x:c>
      <x:c r="I7281" t="s">
        <x:v>104</x:v>
      </x:c>
      <x:c r="K7281" t="s">
        <x:v>133</x:v>
      </x:c>
      <x:c r="M7281">
        <x:v>970</x:v>
      </x:c>
      <x:c r="O7281" t="s">
        <x:v>101</x:v>
      </x:c>
      <x:c r="AG7281" s="80">
        <x:v>1</x:v>
      </x:c>
      <x:c r="AL7281" s="80"/>
      <x:c r="AM7281" s="80"/>
      <x:c r="AN7281" s="80"/>
      <x:c r="AO7281" s="80"/>
      <x:c r="AP7281" s="80"/>
      <x:c r="AQ7281" s="80"/>
    </x:row>
    <x:row r="7282" spans="1:43">
      <x:c r="A7282" s="114" t="s">
        <x:v>2265</x:v>
      </x:c>
      <x:c r="B7282">
        <x:v>10453</x:v>
      </x:c>
      <x:c r="C7282">
        <x:v>0.666666666666667</x:v>
      </x:c>
      <x:c r="G7282">
        <x:v>1</x:v>
      </x:c>
      <x:c r="I7282" t="s">
        <x:v>103</x:v>
      </x:c>
      <x:c r="K7282" t="s">
        <x:v>133</x:v>
      </x:c>
      <x:c r="M7282">
        <x:v>970</x:v>
      </x:c>
      <x:c r="O7282" t="s">
        <x:v>101</x:v>
      </x:c>
      <x:c r="AG7282" s="80">
        <x:v>1</x:v>
      </x:c>
      <x:c r="AL7282" s="80"/>
      <x:c r="AM7282" s="80"/>
      <x:c r="AN7282" s="80"/>
      <x:c r="AO7282" s="80"/>
      <x:c r="AP7282" s="80"/>
      <x:c r="AQ7282" s="80"/>
    </x:row>
    <x:row r="7283" spans="1:43">
      <x:c r="A7283" s="114" t="s">
        <x:v>2266</x:v>
      </x:c>
      <x:c r="B7283">
        <x:v>10453</x:v>
      </x:c>
      <x:c r="C7283">
        <x:v>1.4</x:v>
      </x:c>
      <x:c r="G7283">
        <x:v>2</x:v>
      </x:c>
      <x:c r="I7283" t="s">
        <x:v>102</x:v>
      </x:c>
      <x:c r="K7283" t="s">
        <x:v>1211</x:v>
      </x:c>
      <x:c r="M7283">
        <x:v>970</x:v>
      </x:c>
      <x:c r="O7283" t="s">
        <x:v>101</x:v>
      </x:c>
      <x:c r="AG7283" s="80">
        <x:v>2</x:v>
      </x:c>
      <x:c r="AL7283" s="80"/>
      <x:c r="AM7283" s="80"/>
      <x:c r="AN7283" s="80"/>
      <x:c r="AO7283" s="80"/>
      <x:c r="AP7283" s="80"/>
      <x:c r="AQ7283" s="80"/>
    </x:row>
    <x:row r="7284" spans="1:43">
      <x:c r="A7284" s="114" t="s">
        <x:v>2267</x:v>
      </x:c>
      <x:c r="B7284">
        <x:v>10453</x:v>
      </x:c>
      <x:c r="C7284">
        <x:v>1.55</x:v>
      </x:c>
      <x:c r="D7284">
        <x:v>1</x:v>
      </x:c>
      <x:c r="AG7284" s="80">
        <x:v>2</x:v>
      </x:c>
      <x:c r="AL7284" s="80"/>
      <x:c r="AM7284" s="80"/>
      <x:c r="AN7284" s="80"/>
      <x:c r="AO7284" s="80"/>
      <x:c r="AP7284" s="80"/>
      <x:c r="AQ7284" s="80"/>
    </x:row>
    <x:row r="7285" spans="1:43">
      <x:c r="A7285" s="114" t="s">
        <x:v>2268</x:v>
      </x:c>
      <x:c r="B7285">
        <x:v>10454</x:v>
      </x:c>
      <x:c r="C7285">
        <x:v>1.33333333333333</x:v>
      </x:c>
      <x:c r="G7285">
        <x:v>1</x:v>
      </x:c>
      <x:c r="I7285" t="s">
        <x:v>100</x:v>
      </x:c>
      <x:c r="M7285">
        <x:v>2259</x:v>
      </x:c>
      <x:c r="O7285" t="s">
        <x:v>101</x:v>
      </x:c>
      <x:c r="AG7285" s="80">
        <x:v>1</x:v>
      </x:c>
      <x:c r="AL7285" s="80"/>
      <x:c r="AM7285" s="80"/>
      <x:c r="AN7285" s="80"/>
      <x:c r="AO7285" s="80"/>
      <x:c r="AP7285" s="80"/>
      <x:c r="AQ7285" s="80"/>
    </x:row>
    <x:row r="7286" spans="1:43">
      <x:c r="A7286" s="114" t="s">
        <x:v>2269</x:v>
      </x:c>
      <x:c r="B7286">
        <x:v>10454</x:v>
      </x:c>
      <x:c r="C7286">
        <x:v>1.9</x:v>
      </x:c>
      <x:c r="G7286">
        <x:v>2</x:v>
      </x:c>
      <x:c r="I7286" t="s">
        <x:v>102</x:v>
      </x:c>
      <x:c r="M7286">
        <x:v>2259</x:v>
      </x:c>
      <x:c r="O7286" t="s">
        <x:v>101</x:v>
      </x:c>
      <x:c r="AG7286" s="80">
        <x:v>1</x:v>
      </x:c>
      <x:c r="AL7286" s="80"/>
      <x:c r="AM7286" s="80"/>
      <x:c r="AN7286" s="80"/>
      <x:c r="AO7286" s="80"/>
      <x:c r="AP7286" s="80"/>
      <x:c r="AQ7286" s="80"/>
    </x:row>
    <x:row r="7287" spans="1:43">
      <x:c r="A7287" s="114" t="s">
        <x:v>2270</x:v>
      </x:c>
      <x:c r="B7287">
        <x:v>10455</x:v>
      </x:c>
      <x:c r="C7287">
        <x:v>0.4</x:v>
      </x:c>
      <x:c r="G7287">
        <x:v>1</x:v>
      </x:c>
      <x:c r="I7287" t="s">
        <x:v>103</x:v>
      </x:c>
      <x:c r="K7287" t="s">
        <x:v>133</x:v>
      </x:c>
      <x:c r="M7287">
        <x:v>970</x:v>
      </x:c>
      <x:c r="O7287" t="s">
        <x:v>101</x:v>
      </x:c>
      <x:c r="AG7287" s="80">
        <x:v>1</x:v>
      </x:c>
      <x:c r="AL7287" s="80"/>
      <x:c r="AM7287" s="80"/>
      <x:c r="AN7287" s="80"/>
      <x:c r="AO7287" s="80"/>
      <x:c r="AP7287" s="80"/>
      <x:c r="AQ7287" s="80"/>
    </x:row>
    <x:row r="7288" spans="1:43">
      <x:c r="A7288" s="114" t="s">
        <x:v>2271</x:v>
      </x:c>
      <x:c r="B7288">
        <x:v>10455</x:v>
      </x:c>
      <x:c r="C7288">
        <x:v>0.7</x:v>
      </x:c>
      <x:c r="G7288">
        <x:v>1</x:v>
      </x:c>
      <x:c r="I7288" t="s">
        <x:v>104</x:v>
      </x:c>
      <x:c r="K7288" t="s">
        <x:v>133</x:v>
      </x:c>
      <x:c r="M7288">
        <x:v>970</x:v>
      </x:c>
      <x:c r="O7288" t="s">
        <x:v>101</x:v>
      </x:c>
      <x:c r="AG7288" s="80">
        <x:v>1</x:v>
      </x:c>
      <x:c r="AL7288" s="80"/>
      <x:c r="AM7288" s="80"/>
      <x:c r="AN7288" s="80"/>
      <x:c r="AO7288" s="80"/>
      <x:c r="AP7288" s="80"/>
      <x:c r="AQ7288" s="80"/>
    </x:row>
    <x:row r="7289" spans="1:43">
      <x:c r="A7289" s="114" t="s">
        <x:v>2272</x:v>
      </x:c>
      <x:c r="B7289">
        <x:v>10455</x:v>
      </x:c>
      <x:c r="C7289">
        <x:v>1.13333333333333</x:v>
      </x:c>
      <x:c r="G7289">
        <x:v>2</x:v>
      </x:c>
      <x:c r="I7289" t="s">
        <x:v>100</x:v>
      </x:c>
      <x:c r="K7289" t="s">
        <x:v>133</x:v>
      </x:c>
      <x:c r="M7289">
        <x:v>970</x:v>
      </x:c>
      <x:c r="O7289" t="s">
        <x:v>101</x:v>
      </x:c>
      <x:c r="AG7289" s="80">
        <x:v>2</x:v>
      </x:c>
      <x:c r="AL7289" s="80"/>
      <x:c r="AM7289" s="80"/>
      <x:c r="AN7289" s="80"/>
      <x:c r="AO7289" s="80"/>
      <x:c r="AP7289" s="80"/>
      <x:c r="AQ7289" s="80"/>
    </x:row>
    <x:row r="7290" spans="1:43">
      <x:c r="A7290" s="114" t="s">
        <x:v>2273</x:v>
      </x:c>
      <x:c r="B7290">
        <x:v>10456</x:v>
      </x:c>
      <x:c r="C7290">
        <x:v>0.833333333333333</x:v>
      </x:c>
      <x:c r="G7290">
        <x:v>1</x:v>
      </x:c>
      <x:c r="I7290" t="s">
        <x:v>100</x:v>
      </x:c>
      <x:c r="M7290">
        <x:v>2262</x:v>
      </x:c>
      <x:c r="O7290" t="s">
        <x:v>101</x:v>
      </x:c>
      <x:c r="AG7290" s="80">
        <x:v>1</x:v>
      </x:c>
      <x:c r="AL7290" s="80"/>
      <x:c r="AM7290" s="80"/>
      <x:c r="AN7290" s="80"/>
      <x:c r="AO7290" s="80"/>
      <x:c r="AP7290" s="80"/>
      <x:c r="AQ7290" s="80"/>
    </x:row>
    <x:row r="7291" spans="1:43">
      <x:c r="A7291" s="114" t="s">
        <x:v>2274</x:v>
      </x:c>
      <x:c r="B7291">
        <x:v>10456</x:v>
      </x:c>
      <x:c r="C7291">
        <x:v>1.73333333333333</x:v>
      </x:c>
      <x:c r="G7291">
        <x:v>2</x:v>
      </x:c>
      <x:c r="I7291" t="s">
        <x:v>102</x:v>
      </x:c>
      <x:c r="M7291">
        <x:v>2262</x:v>
      </x:c>
      <x:c r="O7291" t="s">
        <x:v>101</x:v>
      </x:c>
      <x:c r="AG7291" s="80">
        <x:v>1</x:v>
      </x:c>
      <x:c r="AL7291" s="80"/>
      <x:c r="AM7291" s="80"/>
      <x:c r="AN7291" s="80"/>
      <x:c r="AO7291" s="80"/>
      <x:c r="AP7291" s="80"/>
      <x:c r="AQ7291" s="80"/>
    </x:row>
    <x:row r="7292" spans="1:43">
      <x:c r="A7292" s="114" t="s">
        <x:v>2275</x:v>
      </x:c>
      <x:c r="B7292">
        <x:v>10457</x:v>
      </x:c>
      <x:c r="C7292">
        <x:v>1.53333333333333</x:v>
      </x:c>
      <x:c r="G7292">
        <x:v>1</x:v>
      </x:c>
      <x:c r="I7292" t="s">
        <x:v>102</x:v>
      </x:c>
      <x:c r="K7292" t="s">
        <x:v>1211</x:v>
      </x:c>
      <x:c r="M7292">
        <x:v>970</x:v>
      </x:c>
      <x:c r="O7292" t="s">
        <x:v>101</x:v>
      </x:c>
      <x:c r="AG7292" s="80">
        <x:v>2</x:v>
      </x:c>
      <x:c r="AL7292" s="80"/>
      <x:c r="AM7292" s="80"/>
      <x:c r="AN7292" s="80"/>
      <x:c r="AO7292" s="80"/>
      <x:c r="AP7292" s="80"/>
      <x:c r="AQ7292" s="80"/>
    </x:row>
    <x:row r="7293" spans="1:43">
      <x:c r="A7293" s="114" t="s">
        <x:v>2276</x:v>
      </x:c>
      <x:c r="B7293">
        <x:v>10457</x:v>
      </x:c>
      <x:c r="C7293">
        <x:v>1.65333333333333</x:v>
      </x:c>
      <x:c r="D7293">
        <x:v>1</x:v>
      </x:c>
      <x:c r="AG7293" s="80">
        <x:v>2</x:v>
      </x:c>
      <x:c r="AL7293" s="80"/>
      <x:c r="AM7293" s="80"/>
      <x:c r="AN7293" s="80"/>
      <x:c r="AO7293" s="80"/>
      <x:c r="AP7293" s="80"/>
      <x:c r="AQ7293" s="80"/>
    </x:row>
    <x:row r="7294" spans="1:43">
      <x:c r="A7294" s="114" t="s">
        <x:v>2277</x:v>
      </x:c>
      <x:c r="B7294">
        <x:v>10458</x:v>
      </x:c>
      <x:c r="C7294">
        <x:v>0.633333333333333</x:v>
      </x:c>
      <x:c r="G7294">
        <x:v>1</x:v>
      </x:c>
      <x:c r="I7294" t="s">
        <x:v>102</x:v>
      </x:c>
      <x:c r="K7294" t="s">
        <x:v>133</x:v>
      </x:c>
      <x:c r="M7294">
        <x:v>970</x:v>
      </x:c>
      <x:c r="O7294" t="s">
        <x:v>101</x:v>
      </x:c>
      <x:c r="AG7294" s="80">
        <x:v>1</x:v>
      </x:c>
      <x:c r="AL7294" s="80"/>
      <x:c r="AM7294" s="80"/>
      <x:c r="AN7294" s="80"/>
      <x:c r="AO7294" s="80"/>
      <x:c r="AP7294" s="80"/>
      <x:c r="AQ7294" s="80"/>
    </x:row>
    <x:row r="7295" spans="1:43">
      <x:c r="A7295" s="114" t="s">
        <x:v>2278</x:v>
      </x:c>
      <x:c r="B7295">
        <x:v>10458</x:v>
      </x:c>
      <x:c r="C7295">
        <x:v>1.06666666666667</x:v>
      </x:c>
      <x:c r="G7295">
        <x:v>1</x:v>
      </x:c>
      <x:c r="I7295" t="s">
        <x:v>100</x:v>
      </x:c>
      <x:c r="K7295" t="s">
        <x:v>133</x:v>
      </x:c>
      <x:c r="M7295">
        <x:v>970</x:v>
      </x:c>
      <x:c r="O7295" t="s">
        <x:v>101</x:v>
      </x:c>
      <x:c r="AG7295" s="80">
        <x:v>1</x:v>
      </x:c>
      <x:c r="AL7295" s="80"/>
      <x:c r="AM7295" s="80"/>
      <x:c r="AN7295" s="80"/>
      <x:c r="AO7295" s="80"/>
      <x:c r="AP7295" s="80"/>
      <x:c r="AQ7295" s="80"/>
    </x:row>
    <x:row r="7296" spans="1:43">
      <x:c r="A7296" s="114" t="s">
        <x:v>2279</x:v>
      </x:c>
      <x:c r="B7296">
        <x:v>10458</x:v>
      </x:c>
      <x:c r="C7296">
        <x:v>1.5</x:v>
      </x:c>
      <x:c r="G7296">
        <x:v>2</x:v>
      </x:c>
      <x:c r="I7296" t="s">
        <x:v>102</x:v>
      </x:c>
      <x:c r="K7296" t="s">
        <x:v>171</x:v>
      </x:c>
      <x:c r="M7296">
        <x:v>970</x:v>
      </x:c>
      <x:c r="O7296" t="s">
        <x:v>101</x:v>
      </x:c>
      <x:c r="AG7296" s="80">
        <x:v>2</x:v>
      </x:c>
      <x:c r="AL7296" s="80"/>
      <x:c r="AM7296" s="80"/>
      <x:c r="AN7296" s="80"/>
      <x:c r="AO7296" s="80"/>
      <x:c r="AP7296" s="80"/>
      <x:c r="AQ7296" s="80"/>
    </x:row>
    <x:row r="7297" spans="1:43">
      <x:c r="A7297" s="114" t="s">
        <x:v>2280</x:v>
      </x:c>
      <x:c r="B7297">
        <x:v>10458</x:v>
      </x:c>
      <x:c r="C7297">
        <x:v>1.65</x:v>
      </x:c>
      <x:c r="D7297">
        <x:v>1</x:v>
      </x:c>
      <x:c r="M7297">
        <x:v>2265</x:v>
      </x:c>
      <x:c r="O7297" t="s">
        <x:v>116</x:v>
      </x:c>
      <x:c r="AG7297" s="80">
        <x:v>2</x:v>
      </x:c>
      <x:c r="AL7297" s="80"/>
      <x:c r="AM7297" s="80"/>
      <x:c r="AN7297" s="80"/>
      <x:c r="AO7297" s="80"/>
      <x:c r="AP7297" s="80"/>
      <x:c r="AQ7297" s="80"/>
    </x:row>
    <x:row r="7298" spans="1:43">
      <x:c r="A7298" s="114" t="s">
        <x:v>2281</x:v>
      </x:c>
      <x:c r="B7298">
        <x:v>10459</x:v>
      </x:c>
      <x:c r="C7298">
        <x:v>0.833333333333333</x:v>
      </x:c>
      <x:c r="G7298">
        <x:v>1</x:v>
      </x:c>
      <x:c r="I7298" t="s">
        <x:v>100</x:v>
      </x:c>
      <x:c r="M7298">
        <x:v>2267</x:v>
      </x:c>
      <x:c r="O7298" t="s">
        <x:v>101</x:v>
      </x:c>
      <x:c r="AG7298" s="80">
        <x:v>1</x:v>
      </x:c>
      <x:c r="AL7298" s="80"/>
      <x:c r="AM7298" s="80"/>
      <x:c r="AN7298" s="80"/>
      <x:c r="AO7298" s="80"/>
      <x:c r="AP7298" s="80"/>
      <x:c r="AQ7298" s="80"/>
    </x:row>
    <x:row r="7299" spans="1:43">
      <x:c r="A7299" s="114" t="s">
        <x:v>2282</x:v>
      </x:c>
      <x:c r="B7299">
        <x:v>10460</x:v>
      </x:c>
      <x:c r="C7299">
        <x:v>1.2</x:v>
      </x:c>
      <x:c r="G7299">
        <x:v>1</x:v>
      </x:c>
      <x:c r="I7299" t="s">
        <x:v>100</x:v>
      </x:c>
      <x:c r="M7299">
        <x:v>2262</x:v>
      </x:c>
      <x:c r="O7299" t="s">
        <x:v>101</x:v>
      </x:c>
      <x:c r="AG7299" s="80">
        <x:v>2</x:v>
      </x:c>
      <x:c r="AL7299" s="80"/>
      <x:c r="AM7299" s="80"/>
      <x:c r="AN7299" s="80"/>
      <x:c r="AO7299" s="80"/>
      <x:c r="AP7299" s="80"/>
      <x:c r="AQ7299" s="80"/>
    </x:row>
    <x:row r="7300" spans="1:43">
      <x:c r="A7300" s="114" t="s">
        <x:v>2283</x:v>
      </x:c>
      <x:c r="B7300">
        <x:v>10461</x:v>
      </x:c>
      <x:c r="C7300">
        <x:v>4.66666666666667</x:v>
      </x:c>
      <x:c r="G7300">
        <x:v>1</x:v>
      </x:c>
      <x:c r="I7300" t="s">
        <x:v>100</x:v>
      </x:c>
      <x:c r="M7300">
        <x:v>2262</x:v>
      </x:c>
      <x:c r="O7300" t="s">
        <x:v>101</x:v>
      </x:c>
      <x:c r="AG7300" s="80">
        <x:v>2</x:v>
      </x:c>
      <x:c r="AL7300" s="80"/>
      <x:c r="AM7300" s="80"/>
      <x:c r="AN7300" s="80"/>
      <x:c r="AO7300" s="80"/>
      <x:c r="AP7300" s="80"/>
      <x:c r="AQ7300" s="80"/>
    </x:row>
    <x:row r="7301" spans="1:43">
      <x:c r="A7301" s="114" t="s">
        <x:v>2284</x:v>
      </x:c>
      <x:c r="B7301">
        <x:v>10461</x:v>
      </x:c>
      <x:c r="C7301">
        <x:v>4.76666666666667</x:v>
      </x:c>
      <x:c r="G7301">
        <x:v>2</x:v>
      </x:c>
      <x:c r="I7301" t="s">
        <x:v>102</x:v>
      </x:c>
      <x:c r="M7301">
        <x:v>2262</x:v>
      </x:c>
      <x:c r="O7301" t="s">
        <x:v>101</x:v>
      </x:c>
      <x:c r="AG7301" s="80">
        <x:v>2</x:v>
      </x:c>
      <x:c r="AL7301" s="80"/>
      <x:c r="AM7301" s="80"/>
      <x:c r="AN7301" s="80"/>
      <x:c r="AO7301" s="80"/>
      <x:c r="AP7301" s="80"/>
      <x:c r="AQ7301" s="80"/>
    </x:row>
    <x:row r="7302" spans="1:43">
      <x:c r="A7302" s="114" t="s">
        <x:v>2285</x:v>
      </x:c>
      <x:c r="B7302">
        <x:v>10462</x:v>
      </x:c>
      <x:c r="C7302">
        <x:v>0.9</x:v>
      </x:c>
      <x:c r="G7302">
        <x:v>1</x:v>
      </x:c>
      <x:c r="I7302" t="s">
        <x:v>100</x:v>
      </x:c>
      <x:c r="K7302" t="s">
        <x:v>133</x:v>
      </x:c>
      <x:c r="M7302">
        <x:v>2262</x:v>
      </x:c>
      <x:c r="O7302" t="s">
        <x:v>101</x:v>
      </x:c>
      <x:c r="AG7302" s="80">
        <x:v>1</x:v>
      </x:c>
      <x:c r="AL7302" s="80"/>
      <x:c r="AM7302" s="80"/>
      <x:c r="AN7302" s="80"/>
      <x:c r="AO7302" s="80"/>
      <x:c r="AP7302" s="80"/>
      <x:c r="AQ7302" s="80"/>
    </x:row>
    <x:row r="7303" spans="1:43">
      <x:c r="A7303" s="114" t="s">
        <x:v>2286</x:v>
      </x:c>
      <x:c r="B7303">
        <x:v>10463</x:v>
      </x:c>
      <x:c r="C7303">
        <x:v>1.13333333333333</x:v>
      </x:c>
      <x:c r="D7303">
        <x:v>1</x:v>
      </x:c>
      <x:c r="M7303">
        <x:v>2273</x:v>
      </x:c>
      <x:c r="N7303">
        <x:v>2</x:v>
      </x:c>
      <x:c r="P7303" t="s">
        <x:v>2287</x:v>
      </x:c>
      <x:c r="AL7303" s="80"/>
      <x:c r="AM7303" s="80"/>
      <x:c r="AN7303" s="80"/>
      <x:c r="AO7303" s="80"/>
      <x:c r="AP7303" s="80"/>
      <x:c r="AQ7303" s="80"/>
    </x:row>
    <x:row r="7304" spans="1:43">
      <x:c r="A7304" s="114" t="s">
        <x:v>2288</x:v>
      </x:c>
      <x:c r="B7304">
        <x:v>10463</x:v>
      </x:c>
      <x:c r="C7304">
        <x:v>1.16666666666667</x:v>
      </x:c>
      <x:c r="D7304">
        <x:v>1</x:v>
      </x:c>
      <x:c r="AG7304" s="80">
        <x:v>1</x:v>
      </x:c>
      <x:c r="AL7304" s="80"/>
      <x:c r="AM7304" s="80"/>
      <x:c r="AN7304" s="80"/>
      <x:c r="AO7304" s="80"/>
      <x:c r="AP7304" s="80"/>
      <x:c r="AQ7304" s="80"/>
    </x:row>
    <x:row r="7305" spans="1:43">
      <x:c r="A7305" s="114" t="s">
        <x:v>2289</x:v>
      </x:c>
      <x:c r="B7305">
        <x:v>10463</x:v>
      </x:c>
      <x:c r="C7305">
        <x:v>1.53333333333333</x:v>
      </x:c>
      <x:c r="D7305">
        <x:v>1</x:v>
      </x:c>
      <x:c r="AG7305" s="80">
        <x:v>1</x:v>
      </x:c>
      <x:c r="AL7305" s="80"/>
      <x:c r="AM7305" s="80"/>
      <x:c r="AN7305" s="80"/>
      <x:c r="AO7305" s="80"/>
      <x:c r="AP7305" s="80"/>
      <x:c r="AQ7305" s="80"/>
    </x:row>
    <x:row r="7306" spans="1:43">
      <x:c r="A7306" s="114" t="s">
        <x:v>2290</x:v>
      </x:c>
      <x:c r="B7306">
        <x:v>10463</x:v>
      </x:c>
      <x:c r="C7306">
        <x:v>2.03333333333333</x:v>
      </x:c>
      <x:c r="D7306">
        <x:v>1</x:v>
      </x:c>
      <x:c r="M7306">
        <x:v>2272</x:v>
      </x:c>
      <x:c r="O7306" t="s">
        <x:v>116</x:v>
      </x:c>
      <x:c r="AL7306" s="80"/>
      <x:c r="AM7306" s="80"/>
      <x:c r="AN7306" s="80"/>
      <x:c r="AO7306" s="80"/>
      <x:c r="AP7306" s="80"/>
      <x:c r="AQ7306" s="80"/>
    </x:row>
    <x:row r="7307" spans="1:43">
      <x:c r="A7307" s="114" t="s">
        <x:v>2291</x:v>
      </x:c>
      <x:c r="B7307">
        <x:v>10463</x:v>
      </x:c>
      <x:c r="C7307">
        <x:v>2.06666666666667</x:v>
      </x:c>
      <x:c r="D7307">
        <x:v>1</x:v>
      </x:c>
      <x:c r="AG7307" s="80">
        <x:v>2</x:v>
      </x:c>
      <x:c r="AL7307" s="80"/>
      <x:c r="AM7307" s="80"/>
      <x:c r="AN7307" s="80"/>
      <x:c r="AO7307" s="80"/>
      <x:c r="AP7307" s="80"/>
      <x:c r="AQ7307" s="80"/>
    </x:row>
    <x:row r="7308" spans="1:43">
      <x:c r="A7308" s="114" t="s">
        <x:v>2292</x:v>
      </x:c>
      <x:c r="B7308">
        <x:v>10463</x:v>
      </x:c>
      <x:c r="C7308">
        <x:v>2.43333333333333</x:v>
      </x:c>
      <x:c r="D7308">
        <x:v>1</x:v>
      </x:c>
      <x:c r="M7308">
        <x:v>2272</x:v>
      </x:c>
      <x:c r="O7308" t="s">
        <x:v>116</x:v>
      </x:c>
      <x:c r="AL7308" s="80"/>
      <x:c r="AM7308" s="80"/>
      <x:c r="AN7308" s="80"/>
      <x:c r="AO7308" s="80"/>
      <x:c r="AP7308" s="80"/>
      <x:c r="AQ7308" s="80"/>
    </x:row>
    <x:row r="7309" spans="1:43">
      <x:c r="A7309" s="114" t="s">
        <x:v>2293</x:v>
      </x:c>
      <x:c r="B7309">
        <x:v>10463</x:v>
      </x:c>
      <x:c r="C7309">
        <x:v>2.83333333333333</x:v>
      </x:c>
      <x:c r="G7309">
        <x:v>1</x:v>
      </x:c>
      <x:c r="I7309" t="s">
        <x:v>103</x:v>
      </x:c>
      <x:c r="K7309" t="s">
        <x:v>133</x:v>
      </x:c>
      <x:c r="M7309">
        <x:v>129</x:v>
      </x:c>
      <x:c r="O7309" t="s">
        <x:v>101</x:v>
      </x:c>
      <x:c r="AG7309" s="80">
        <x:v>1</x:v>
      </x:c>
      <x:c r="AL7309" s="80"/>
      <x:c r="AM7309" s="80"/>
      <x:c r="AN7309" s="80"/>
      <x:c r="AO7309" s="80"/>
      <x:c r="AP7309" s="80"/>
      <x:c r="AQ7309" s="80"/>
    </x:row>
    <x:row r="7310" spans="1:43">
      <x:c r="A7310" s="114" t="s">
        <x:v>2294</x:v>
      </x:c>
      <x:c r="B7310">
        <x:v>10463</x:v>
      </x:c>
      <x:c r="C7310">
        <x:v>2.86666666666667</x:v>
      </x:c>
      <x:c r="D7310">
        <x:v>1</x:v>
      </x:c>
      <x:c r="M7310">
        <x:v>2272</x:v>
      </x:c>
      <x:c r="O7310" t="s">
        <x:v>116</x:v>
      </x:c>
      <x:c r="AL7310" s="80"/>
      <x:c r="AM7310" s="80"/>
      <x:c r="AN7310" s="80"/>
      <x:c r="AO7310" s="80"/>
      <x:c r="AP7310" s="80"/>
      <x:c r="AQ7310" s="80"/>
    </x:row>
    <x:row r="7311" spans="1:43">
      <x:c r="A7311" s="114" t="s">
        <x:v>2295</x:v>
      </x:c>
      <x:c r="B7311">
        <x:v>10463</x:v>
      </x:c>
      <x:c r="C7311">
        <x:v>3.23333333333333</x:v>
      </x:c>
      <x:c r="G7311">
        <x:v>1</x:v>
      </x:c>
      <x:c r="I7311" t="s">
        <x:v>104</x:v>
      </x:c>
      <x:c r="K7311" t="s">
        <x:v>133</x:v>
      </x:c>
      <x:c r="M7311">
        <x:v>129</x:v>
      </x:c>
      <x:c r="O7311" t="s">
        <x:v>101</x:v>
      </x:c>
      <x:c r="AG7311" s="80">
        <x:v>1</x:v>
      </x:c>
      <x:c r="AL7311" s="80"/>
      <x:c r="AM7311" s="80"/>
      <x:c r="AN7311" s="80"/>
      <x:c r="AO7311" s="80"/>
      <x:c r="AP7311" s="80"/>
      <x:c r="AQ7311" s="80"/>
    </x:row>
    <x:row r="7312" spans="1:43">
      <x:c r="A7312" s="114" t="s">
        <x:v>2296</x:v>
      </x:c>
      <x:c r="B7312">
        <x:v>10463</x:v>
      </x:c>
      <x:c r="C7312">
        <x:v>3.66666666666667</x:v>
      </x:c>
      <x:c r="G7312">
        <x:v>1</x:v>
      </x:c>
      <x:c r="I7312" t="s">
        <x:v>102</x:v>
      </x:c>
      <x:c r="K7312" t="s">
        <x:v>133</x:v>
      </x:c>
      <x:c r="M7312">
        <x:v>129</x:v>
      </x:c>
      <x:c r="O7312" t="s">
        <x:v>101</x:v>
      </x:c>
      <x:c r="AG7312" s="80">
        <x:v>2</x:v>
      </x:c>
      <x:c r="AL7312" s="80"/>
      <x:c r="AM7312" s="80"/>
      <x:c r="AN7312" s="80"/>
      <x:c r="AO7312" s="80"/>
      <x:c r="AP7312" s="80"/>
      <x:c r="AQ7312" s="80"/>
    </x:row>
    <x:row r="7313" spans="1:43">
      <x:c r="A7313" s="114" t="s">
        <x:v>2297</x:v>
      </x:c>
      <x:c r="B7313">
        <x:v>10463</x:v>
      </x:c>
      <x:c r="C7313">
        <x:v>3.81666666666667</x:v>
      </x:c>
      <x:c r="D7313">
        <x:v>1</x:v>
      </x:c>
      <x:c r="AG7313" s="80">
        <x:v>2</x:v>
      </x:c>
      <x:c r="AL7313" s="80"/>
      <x:c r="AM7313" s="80"/>
      <x:c r="AN7313" s="80"/>
      <x:c r="AO7313" s="80"/>
      <x:c r="AP7313" s="80"/>
      <x:c r="AQ7313" s="80"/>
    </x:row>
    <x:row r="7314" spans="1:43">
      <x:c r="A7314" s="114" t="s">
        <x:v>2298</x:v>
      </x:c>
      <x:c r="B7314">
        <x:v>10465</x:v>
      </x:c>
      <x:c r="C7314">
        <x:v>0.7</x:v>
      </x:c>
      <x:c r="G7314">
        <x:v>1</x:v>
      </x:c>
      <x:c r="I7314" t="s">
        <x:v>102</x:v>
      </x:c>
      <x:c r="K7314" t="s">
        <x:v>117</x:v>
      </x:c>
      <x:c r="M7314">
        <x:v>2326</x:v>
      </x:c>
      <x:c r="O7314" t="s">
        <x:v>101</x:v>
      </x:c>
      <x:c r="AG7314" s="80">
        <x:v>1</x:v>
      </x:c>
      <x:c r="AL7314" s="80"/>
      <x:c r="AM7314" s="80"/>
      <x:c r="AN7314" s="80"/>
      <x:c r="AO7314" s="80"/>
      <x:c r="AP7314" s="80"/>
      <x:c r="AQ7314" s="80"/>
    </x:row>
    <x:row r="7315" spans="1:43">
      <x:c r="A7315" s="114" t="s">
        <x:v>2299</x:v>
      </x:c>
      <x:c r="B7315">
        <x:v>10466</x:v>
      </x:c>
      <x:c r="C7315">
        <x:v>0.3</x:v>
      </x:c>
      <x:c r="G7315">
        <x:v>2</x:v>
      </x:c>
      <x:c r="I7315" t="s">
        <x:v>103</x:v>
      </x:c>
      <x:c r="K7315" t="s">
        <x:v>133</x:v>
      </x:c>
      <x:c r="M7315">
        <x:v>2543</x:v>
      </x:c>
      <x:c r="O7315" t="s">
        <x:v>101</x:v>
      </x:c>
      <x:c r="AG7315" s="80">
        <x:v>2</x:v>
      </x:c>
      <x:c r="AL7315" s="80"/>
      <x:c r="AM7315" s="80"/>
      <x:c r="AN7315" s="80"/>
      <x:c r="AO7315" s="80"/>
      <x:c r="AP7315" s="80"/>
      <x:c r="AQ7315" s="80"/>
    </x:row>
    <x:row r="7316" spans="1:43">
      <x:c r="A7316" s="114" t="s">
        <x:v>2300</x:v>
      </x:c>
      <x:c r="B7316">
        <x:v>10466</x:v>
      </x:c>
      <x:c r="C7316">
        <x:v>0.633333333333333</x:v>
      </x:c>
      <x:c r="G7316">
        <x:v>3</x:v>
      </x:c>
      <x:c r="I7316" t="s">
        <x:v>100</x:v>
      </x:c>
      <x:c r="K7316" t="s">
        <x:v>171</x:v>
      </x:c>
      <x:c r="M7316">
        <x:v>2543</x:v>
      </x:c>
      <x:c r="O7316" t="s">
        <x:v>101</x:v>
      </x:c>
      <x:c r="AG7316" s="80">
        <x:v>2</x:v>
      </x:c>
      <x:c r="AL7316" s="80"/>
      <x:c r="AM7316" s="80"/>
      <x:c r="AN7316" s="80"/>
      <x:c r="AO7316" s="80"/>
      <x:c r="AP7316" s="80"/>
      <x:c r="AQ7316" s="80"/>
    </x:row>
    <x:row r="7317" spans="1:43">
      <x:c r="A7317" s="114" t="s">
        <x:v>2301</x:v>
      </x:c>
      <x:c r="B7317">
        <x:v>10467</x:v>
      </x:c>
      <x:c r="C7317">
        <x:v>0.733333333333333</x:v>
      </x:c>
      <x:c r="D7317">
        <x:v>1</x:v>
      </x:c>
      <x:c r="AG7317" s="80">
        <x:v>1</x:v>
      </x:c>
      <x:c r="AL7317" s="80"/>
      <x:c r="AM7317" s="80"/>
      <x:c r="AN7317" s="80"/>
      <x:c r="AO7317" s="80"/>
      <x:c r="AP7317" s="80"/>
      <x:c r="AQ7317" s="80"/>
    </x:row>
    <x:row r="7318" spans="1:43">
      <x:c r="A7318" s="114" t="s">
        <x:v>2302</x:v>
      </x:c>
      <x:c r="B7318">
        <x:v>10467</x:v>
      </x:c>
      <x:c r="C7318">
        <x:v>0.933333333333333</x:v>
      </x:c>
      <x:c r="D7318">
        <x:v>1</x:v>
      </x:c>
      <x:c r="AG7318" s="80">
        <x:v>1</x:v>
      </x:c>
      <x:c r="AL7318" s="80"/>
      <x:c r="AM7318" s="80"/>
      <x:c r="AN7318" s="80"/>
      <x:c r="AO7318" s="80"/>
      <x:c r="AP7318" s="80"/>
      <x:c r="AQ7318" s="80"/>
    </x:row>
    <x:row r="7319" spans="1:43">
      <x:c r="A7319" s="114" t="s">
        <x:v>2303</x:v>
      </x:c>
      <x:c r="B7319">
        <x:v>10467</x:v>
      </x:c>
      <x:c r="C7319">
        <x:v>1.26666666666667</x:v>
      </x:c>
      <x:c r="I7319" t="s">
        <x:v>102</x:v>
      </x:c>
      <x:c r="K7319" t="s">
        <x:v>171</x:v>
      </x:c>
      <x:c r="M7319">
        <x:v>2544</x:v>
      </x:c>
      <x:c r="O7319" t="s">
        <x:v>101</x:v>
      </x:c>
      <x:c r="AG7319" s="80">
        <x:v>2</x:v>
      </x:c>
      <x:c r="AL7319" s="80"/>
      <x:c r="AM7319" s="80"/>
      <x:c r="AN7319" s="80"/>
      <x:c r="AO7319" s="80"/>
      <x:c r="AP7319" s="80"/>
      <x:c r="AQ7319" s="80"/>
    </x:row>
    <x:row r="7320" spans="1:43">
      <x:c r="A7320" s="114" t="s">
        <x:v>2304</x:v>
      </x:c>
      <x:c r="B7320">
        <x:v>10467</x:v>
      </x:c>
      <x:c r="C7320">
        <x:v>1.46666666666667</x:v>
      </x:c>
      <x:c r="D7320">
        <x:v>1</x:v>
      </x:c>
      <x:c r="AG7320" s="80">
        <x:v>2</x:v>
      </x:c>
      <x:c r="AL7320" s="80"/>
      <x:c r="AM7320" s="80"/>
      <x:c r="AN7320" s="80"/>
      <x:c r="AO7320" s="80"/>
      <x:c r="AP7320" s="80"/>
      <x:c r="AQ7320" s="80"/>
    </x:row>
    <x:row r="7321" spans="1:43">
      <x:c r="A7321" s="114" t="s">
        <x:v>2305</x:v>
      </x:c>
      <x:c r="B7321">
        <x:v>10468</x:v>
      </x:c>
      <x:c r="C7321">
        <x:v>1.73333333333333</x:v>
      </x:c>
      <x:c r="G7321">
        <x:v>2</x:v>
      </x:c>
      <x:c r="I7321" t="s">
        <x:v>100</x:v>
      </x:c>
      <x:c r="K7321" t="s">
        <x:v>133</x:v>
      </x:c>
      <x:c r="M7321">
        <x:v>2537</x:v>
      </x:c>
      <x:c r="O7321" t="s">
        <x:v>101</x:v>
      </x:c>
      <x:c r="AG7321" s="80">
        <x:v>2</x:v>
      </x:c>
      <x:c r="AL7321" s="80"/>
      <x:c r="AM7321" s="80"/>
      <x:c r="AN7321" s="80"/>
      <x:c r="AO7321" s="80"/>
      <x:c r="AP7321" s="80"/>
      <x:c r="AQ7321" s="80"/>
    </x:row>
    <x:row r="7322" spans="1:43">
      <x:c r="A7322" s="114" t="s">
        <x:v>2306</x:v>
      </x:c>
      <x:c r="B7322">
        <x:v>10468</x:v>
      </x:c>
      <x:c r="C7322">
        <x:v>1.93333333333333</x:v>
      </x:c>
      <x:c r="G7322">
        <x:v>2</x:v>
      </x:c>
      <x:c r="I7322" t="s">
        <x:v>103</x:v>
      </x:c>
      <x:c r="K7322" t="s">
        <x:v>133</x:v>
      </x:c>
      <x:c r="M7322">
        <x:v>2537</x:v>
      </x:c>
      <x:c r="O7322" t="s">
        <x:v>101</x:v>
      </x:c>
      <x:c r="AG7322" s="80">
        <x:v>2</x:v>
      </x:c>
      <x:c r="AL7322" s="80"/>
      <x:c r="AM7322" s="80"/>
      <x:c r="AN7322" s="80"/>
      <x:c r="AO7322" s="80"/>
      <x:c r="AP7322" s="80"/>
      <x:c r="AQ7322" s="80"/>
    </x:row>
    <x:row r="7323" spans="1:43">
      <x:c r="A7323" s="114" t="s">
        <x:v>2307</x:v>
      </x:c>
      <x:c r="B7323">
        <x:v>10469</x:v>
      </x:c>
      <x:c r="C7323">
        <x:v>1.1</x:v>
      </x:c>
      <x:c r="M7323">
        <x:v>2540</x:v>
      </x:c>
      <x:c r="O7323" t="s">
        <x:v>101</x:v>
      </x:c>
      <x:c r="AG7323" s="80">
        <x:v>1</x:v>
      </x:c>
      <x:c r="AL7323" s="80"/>
      <x:c r="AM7323" s="80"/>
      <x:c r="AN7323" s="80"/>
      <x:c r="AO7323" s="80"/>
      <x:c r="AP7323" s="80"/>
      <x:c r="AQ7323" s="80"/>
    </x:row>
    <x:row r="7324" spans="1:43">
      <x:c r="A7324" s="114" t="s">
        <x:v>2308</x:v>
      </x:c>
      <x:c r="B7324">
        <x:v>10469</x:v>
      </x:c>
      <x:c r="C7324">
        <x:f>36/30</x:f>
        <x:v>1.2</x:v>
      </x:c>
      <x:c r="I7324" t="s">
        <x:v>102</x:v>
      </x:c>
      <x:c r="K7324" t="s">
        <x:v>145</x:v>
      </x:c>
      <x:c r="AG7324" s="80">
        <x:v>1</x:v>
      </x:c>
      <x:c r="AL7324" s="80"/>
      <x:c r="AM7324" s="80"/>
      <x:c r="AN7324" s="80"/>
      <x:c r="AO7324" s="80"/>
      <x:c r="AP7324" s="80"/>
      <x:c r="AQ7324" s="80"/>
    </x:row>
    <x:row r="7325" spans="1:43">
      <x:c r="A7325" s="114" t="s">
        <x:v>2309</x:v>
      </x:c>
      <x:c r="B7325">
        <x:v>10469</x:v>
      </x:c>
      <x:c r="C7325">
        <x:v>1.3</x:v>
      </x:c>
      <x:c r="AG7325" s="80">
        <x:v>1</x:v>
      </x:c>
      <x:c r="AL7325" s="80"/>
      <x:c r="AM7325" s="80"/>
      <x:c r="AN7325" s="80"/>
      <x:c r="AO7325" s="80"/>
      <x:c r="AP7325" s="80"/>
      <x:c r="AQ7325" s="80"/>
    </x:row>
    <x:row r="7326" spans="1:43">
      <x:c r="A7326" s="114" t="s">
        <x:v>2310</x:v>
      </x:c>
      <x:c r="B7326">
        <x:v>10469</x:v>
      </x:c>
      <x:c r="C7326">
        <x:v>1.4</x:v>
      </x:c>
      <x:c r="I7326" t="s">
        <x:v>103</x:v>
      </x:c>
      <x:c r="K7326" t="s">
        <x:v>145</x:v>
      </x:c>
      <x:c r="AG7326" s="80">
        <x:v>1</x:v>
      </x:c>
      <x:c r="AL7326" s="80"/>
      <x:c r="AM7326" s="80"/>
      <x:c r="AN7326" s="80"/>
      <x:c r="AO7326" s="80"/>
      <x:c r="AP7326" s="80"/>
      <x:c r="AQ7326" s="80"/>
    </x:row>
    <x:row r="7327" spans="1:43">
      <x:c r="A7327" s="114" t="s">
        <x:v>2311</x:v>
      </x:c>
      <x:c r="B7327">
        <x:v>10469</x:v>
      </x:c>
      <x:c r="C7327">
        <x:v>1.5</x:v>
      </x:c>
      <x:c r="AG7327" s="80">
        <x:v>1</x:v>
      </x:c>
      <x:c r="AL7327" s="80"/>
      <x:c r="AM7327" s="80"/>
      <x:c r="AN7327" s="80"/>
      <x:c r="AO7327" s="80"/>
      <x:c r="AP7327" s="80"/>
      <x:c r="AQ7327" s="80"/>
    </x:row>
    <x:row r="7328" spans="1:43">
      <x:c r="A7328" s="114" t="s">
        <x:v>2312</x:v>
      </x:c>
      <x:c r="B7328">
        <x:v>10469</x:v>
      </x:c>
      <x:c r="C7328">
        <x:v>1.6</x:v>
      </x:c>
      <x:c r="I7328" t="s">
        <x:v>104</x:v>
      </x:c>
      <x:c r="K7328" t="s">
        <x:v>145</x:v>
      </x:c>
      <x:c r="AG7328" s="80">
        <x:v>1</x:v>
      </x:c>
      <x:c r="AL7328" s="80"/>
      <x:c r="AM7328" s="80"/>
      <x:c r="AN7328" s="80"/>
      <x:c r="AO7328" s="80"/>
      <x:c r="AP7328" s="80"/>
      <x:c r="AQ7328" s="80"/>
    </x:row>
    <x:row r="7329" spans="1:43">
      <x:c r="A7329" s="114" t="s">
        <x:v>2313</x:v>
      </x:c>
      <x:c r="B7329">
        <x:v>10469</x:v>
      </x:c>
      <x:c r="C7329">
        <x:v>1.7</x:v>
      </x:c>
      <x:c r="AG7329" s="80">
        <x:v>1</x:v>
      </x:c>
      <x:c r="AL7329" s="80"/>
      <x:c r="AM7329" s="80"/>
      <x:c r="AN7329" s="80"/>
      <x:c r="AO7329" s="80"/>
      <x:c r="AP7329" s="80"/>
      <x:c r="AQ7329" s="80"/>
    </x:row>
    <x:row r="7330" spans="1:43">
      <x:c r="A7330" s="114" t="s">
        <x:v>2314</x:v>
      </x:c>
      <x:c r="B7330">
        <x:v>10469</x:v>
      </x:c>
      <x:c r="C7330">
        <x:v>1.86666666666667</x:v>
      </x:c>
      <x:c r="I7330" t="s">
        <x:v>100</x:v>
      </x:c>
      <x:c r="K7330" t="s">
        <x:v>145</x:v>
      </x:c>
      <x:c r="AG7330" s="80">
        <x:v>2</x:v>
      </x:c>
      <x:c r="AL7330" s="80"/>
      <x:c r="AM7330" s="80"/>
      <x:c r="AN7330" s="80"/>
      <x:c r="AO7330" s="80"/>
      <x:c r="AP7330" s="80"/>
      <x:c r="AQ7330" s="80"/>
    </x:row>
    <x:row r="7331" spans="1:43">
      <x:c r="A7331" s="114" t="s">
        <x:v>2315</x:v>
      </x:c>
      <x:c r="B7331">
        <x:v>10469</x:v>
      </x:c>
      <x:c r="C7331">
        <x:v>2.43333333333333</x:v>
      </x:c>
      <x:c r="I7331" t="s">
        <x:v>103</x:v>
      </x:c>
      <x:c r="K7331" t="s">
        <x:v>132</x:v>
      </x:c>
      <x:c r="M7331">
        <x:v>2541</x:v>
      </x:c>
      <x:c r="O7331" t="s">
        <x:v>101</x:v>
      </x:c>
      <x:c r="AG7331" s="80">
        <x:v>2</x:v>
      </x:c>
      <x:c r="AL7331" s="80"/>
      <x:c r="AM7331" s="80"/>
      <x:c r="AN7331" s="80"/>
      <x:c r="AO7331" s="80"/>
      <x:c r="AP7331" s="80"/>
      <x:c r="AQ7331" s="80"/>
    </x:row>
    <x:row r="7332" spans="1:43">
      <x:c r="A7332" s="114" t="s">
        <x:v>2316</x:v>
      </x:c>
      <x:c r="B7332">
        <x:v>10469</x:v>
      </x:c>
      <x:c r="C7332">
        <x:v>2.58333333333333</x:v>
      </x:c>
      <x:c r="D7332">
        <x:v>1</x:v>
      </x:c>
      <x:c r="AG7332" s="80">
        <x:v>2</x:v>
      </x:c>
      <x:c r="AL7332" s="80"/>
      <x:c r="AM7332" s="80"/>
      <x:c r="AN7332" s="80"/>
      <x:c r="AO7332" s="80"/>
      <x:c r="AP7332" s="80"/>
      <x:c r="AQ7332" s="80"/>
    </x:row>
    <x:row r="7333" spans="1:43">
      <x:c r="A7333" s="114" t="s">
        <x:v>2317</x:v>
      </x:c>
      <x:c r="B7333">
        <x:v>10470</x:v>
      </x:c>
      <x:c r="C7333">
        <x:v>5.46666666666667</x:v>
      </x:c>
      <x:c r="I7333" t="s">
        <x:v>103</x:v>
      </x:c>
      <x:c r="K7333" t="s">
        <x:v>145</x:v>
      </x:c>
      <x:c r="O7333" t="s">
        <x:v>101</x:v>
      </x:c>
      <x:c r="AL7333" s="80"/>
      <x:c r="AM7333" s="80"/>
      <x:c r="AN7333" s="80"/>
      <x:c r="AO7333" s="80"/>
      <x:c r="AP7333" s="80"/>
      <x:c r="AQ7333" s="80"/>
    </x:row>
    <x:row r="7334" spans="1:43">
      <x:c r="A7334" s="114" t="s">
        <x:v>2318</x:v>
      </x:c>
      <x:c r="B7334">
        <x:v>10470</x:v>
      </x:c>
      <x:c r="C7334">
        <x:v>5.73333333333333</x:v>
      </x:c>
      <x:c r="I7334" t="s">
        <x:v>100</x:v>
      </x:c>
      <x:c r="O7334" t="s">
        <x:v>101</x:v>
      </x:c>
      <x:c r="AL7334" s="80"/>
      <x:c r="AM7334" s="80"/>
      <x:c r="AN7334" s="80"/>
      <x:c r="AO7334" s="80"/>
      <x:c r="AP7334" s="80"/>
      <x:c r="AQ7334" s="80"/>
    </x:row>
    <x:row r="7335" spans="1:43">
      <x:c r="A7335" s="114" t="s">
        <x:v>2319</x:v>
      </x:c>
      <x:c r="B7335">
        <x:v>10470</x:v>
      </x:c>
      <x:c r="C7335">
        <x:v>6.23333333333333</x:v>
      </x:c>
      <x:c r="I7335" t="s">
        <x:v>104</x:v>
      </x:c>
      <x:c r="O7335" t="s">
        <x:v>101</x:v>
      </x:c>
      <x:c r="AL7335" s="80"/>
      <x:c r="AM7335" s="80"/>
      <x:c r="AN7335" s="80"/>
      <x:c r="AO7335" s="80"/>
      <x:c r="AP7335" s="80"/>
      <x:c r="AQ7335" s="80"/>
    </x:row>
    <x:row r="7336" spans="1:43">
      <x:c r="A7336" s="114" t="s">
        <x:v>2320</x:v>
      </x:c>
      <x:c r="B7336">
        <x:v>10470</x:v>
      </x:c>
      <x:c r="C7336">
        <x:v>7.13333333333333</x:v>
      </x:c>
      <x:c r="I7336" t="s">
        <x:v>110</x:v>
      </x:c>
      <x:c r="J7336">
        <x:v>0.65</x:v>
      </x:c>
      <x:c r="K7336" t="s">
        <x:v>132</x:v>
      </x:c>
      <x:c r="O7336" t="s">
        <x:v>101</x:v>
      </x:c>
      <x:c r="AL7336" s="80"/>
      <x:c r="AM7336" s="80"/>
      <x:c r="AN7336" s="80"/>
      <x:c r="AO7336" s="80"/>
      <x:c r="AP7336" s="80"/>
      <x:c r="AQ7336" s="80"/>
    </x:row>
    <x:row r="7337" spans="1:43">
      <x:c r="A7337" s="114" t="s">
        <x:v>2321</x:v>
      </x:c>
      <x:c r="B7337">
        <x:v>10471</x:v>
      </x:c>
      <x:c r="C7337">
        <x:v>0.233333333333333</x:v>
      </x:c>
      <x:c r="I7337" t="s">
        <x:v>103</x:v>
      </x:c>
      <x:c r="K7337" t="s">
        <x:v>133</x:v>
      </x:c>
      <x:c r="M7337">
        <x:v>2519</x:v>
      </x:c>
      <x:c r="O7337" t="s">
        <x:v>101</x:v>
      </x:c>
      <x:c r="AG7337" s="80">
        <x:v>2</x:v>
      </x:c>
      <x:c r="AL7337" s="80"/>
      <x:c r="AM7337" s="80"/>
      <x:c r="AN7337" s="80"/>
      <x:c r="AO7337" s="80"/>
      <x:c r="AP7337" s="80"/>
      <x:c r="AQ7337" s="80"/>
    </x:row>
    <x:row r="7338" spans="1:43">
      <x:c r="A7338" s="114" t="s">
        <x:v>2322</x:v>
      </x:c>
      <x:c r="B7338">
        <x:v>10471</x:v>
      </x:c>
      <x:c r="C7338">
        <x:v>0.4</x:v>
      </x:c>
      <x:c r="I7338" t="s">
        <x:v>102</x:v>
      </x:c>
      <x:c r="K7338" t="s">
        <x:v>133</x:v>
      </x:c>
      <x:c r="M7338">
        <x:v>2519</x:v>
      </x:c>
      <x:c r="O7338" t="s">
        <x:v>101</x:v>
      </x:c>
      <x:c r="AG7338" s="80">
        <x:v>1</x:v>
      </x:c>
      <x:c r="AL7338" s="80"/>
      <x:c r="AM7338" s="80"/>
      <x:c r="AN7338" s="80"/>
      <x:c r="AO7338" s="80"/>
      <x:c r="AP7338" s="80"/>
      <x:c r="AQ7338" s="80"/>
    </x:row>
    <x:row r="7339" spans="1:43">
      <x:c r="A7339" s="114" t="s">
        <x:v>2323</x:v>
      </x:c>
      <x:c r="B7339">
        <x:v>10471</x:v>
      </x:c>
      <x:c r="C7339">
        <x:v>0.733333333333333</x:v>
      </x:c>
      <x:c r="I7339" t="s">
        <x:v>100</x:v>
      </x:c>
      <x:c r="K7339" t="s">
        <x:v>133</x:v>
      </x:c>
      <x:c r="M7339">
        <x:v>2519</x:v>
      </x:c>
      <x:c r="O7339" t="s">
        <x:v>101</x:v>
      </x:c>
      <x:c r="AG7339" s="80">
        <x:v>2</x:v>
      </x:c>
      <x:c r="AL7339" s="80"/>
      <x:c r="AM7339" s="80"/>
      <x:c r="AN7339" s="80"/>
      <x:c r="AO7339" s="80"/>
      <x:c r="AP7339" s="80"/>
      <x:c r="AQ7339" s="80"/>
    </x:row>
    <x:row r="7340" spans="1:43">
      <x:c r="A7340" s="114" t="s">
        <x:v>2324</x:v>
      </x:c>
      <x:c r="B7340">
        <x:v>10471</x:v>
      </x:c>
      <x:c r="C7340">
        <x:v>1.2</x:v>
      </x:c>
      <x:c r="I7340" t="s">
        <x:v>104</x:v>
      </x:c>
      <x:c r="K7340" t="s">
        <x:v>171</x:v>
      </x:c>
      <x:c r="M7340">
        <x:v>2519</x:v>
      </x:c>
      <x:c r="O7340" t="s">
        <x:v>101</x:v>
      </x:c>
      <x:c r="AG7340" s="80">
        <x:v>2</x:v>
      </x:c>
      <x:c r="AL7340" s="80"/>
      <x:c r="AM7340" s="80"/>
      <x:c r="AN7340" s="80"/>
      <x:c r="AO7340" s="80"/>
      <x:c r="AP7340" s="80"/>
      <x:c r="AQ7340" s="80"/>
    </x:row>
    <x:row r="7341" spans="1:43">
      <x:c r="A7341" s="114" t="s">
        <x:v>2325</x:v>
      </x:c>
      <x:c r="B7341">
        <x:v>10472</x:v>
      </x:c>
      <x:c r="C7341">
        <x:v>0.966666666666667</x:v>
      </x:c>
      <x:c r="I7341" t="s">
        <x:v>100</x:v>
      </x:c>
      <x:c r="K7341" t="s">
        <x:v>697</x:v>
      </x:c>
      <x:c r="M7341">
        <x:v>2521</x:v>
      </x:c>
      <x:c r="O7341" t="s">
        <x:v>101</x:v>
      </x:c>
      <x:c r="AG7341" s="80">
        <x:v>2</x:v>
      </x:c>
      <x:c r="AL7341" s="80"/>
      <x:c r="AM7341" s="80"/>
      <x:c r="AN7341" s="80"/>
      <x:c r="AO7341" s="80"/>
      <x:c r="AP7341" s="80"/>
      <x:c r="AQ7341" s="80"/>
    </x:row>
    <x:row r="7342" spans="1:43">
      <x:c r="A7342" s="114" t="s">
        <x:v>2326</x:v>
      </x:c>
      <x:c r="B7342">
        <x:v>10472</x:v>
      </x:c>
      <x:c r="C7342">
        <x:v>1.19666666666667</x:v>
      </x:c>
      <x:c r="I7342" t="s">
        <x:v>102</x:v>
      </x:c>
      <x:c r="K7342" t="s">
        <x:v>697</x:v>
      </x:c>
      <x:c r="M7342">
        <x:v>2521</x:v>
      </x:c>
      <x:c r="O7342" t="s">
        <x:v>101</x:v>
      </x:c>
      <x:c r="AG7342" s="80">
        <x:v>2</x:v>
      </x:c>
      <x:c r="AL7342" s="80"/>
      <x:c r="AM7342" s="80"/>
      <x:c r="AN7342" s="80"/>
      <x:c r="AO7342" s="80"/>
      <x:c r="AP7342" s="80"/>
      <x:c r="AQ7342" s="80"/>
    </x:row>
    <x:row r="7343" spans="1:43">
      <x:c r="A7343" s="114" t="s">
        <x:v>2327</x:v>
      </x:c>
      <x:c r="B7343">
        <x:v>10472</x:v>
      </x:c>
      <x:c r="C7343">
        <x:v>1.42666666666667</x:v>
      </x:c>
      <x:c r="I7343" t="s">
        <x:v>103</x:v>
      </x:c>
      <x:c r="K7343" t="s">
        <x:v>697</x:v>
      </x:c>
      <x:c r="M7343">
        <x:v>2521</x:v>
      </x:c>
      <x:c r="O7343" t="s">
        <x:v>101</x:v>
      </x:c>
      <x:c r="AG7343" s="80">
        <x:v>2</x:v>
      </x:c>
      <x:c r="AL7343" s="80"/>
      <x:c r="AM7343" s="80"/>
      <x:c r="AN7343" s="80"/>
      <x:c r="AO7343" s="80"/>
      <x:c r="AP7343" s="80"/>
      <x:c r="AQ7343" s="80"/>
    </x:row>
    <x:row r="7344" spans="1:43">
      <x:c r="A7344" s="114" t="s">
        <x:v>2328</x:v>
      </x:c>
      <x:c r="B7344">
        <x:v>10472</x:v>
      </x:c>
      <x:c r="C7344">
        <x:v>1.65666666666667</x:v>
      </x:c>
      <x:c r="I7344" t="s">
        <x:v>104</x:v>
      </x:c>
      <x:c r="K7344" t="s">
        <x:v>697</x:v>
      </x:c>
      <x:c r="M7344">
        <x:v>2521</x:v>
      </x:c>
      <x:c r="O7344" t="s">
        <x:v>101</x:v>
      </x:c>
      <x:c r="AG7344" s="80">
        <x:v>2</x:v>
      </x:c>
      <x:c r="AL7344" s="80"/>
      <x:c r="AM7344" s="80"/>
      <x:c r="AN7344" s="80"/>
      <x:c r="AO7344" s="80"/>
      <x:c r="AP7344" s="80"/>
      <x:c r="AQ7344" s="80"/>
    </x:row>
    <x:row r="7345" spans="1:43">
      <x:c r="A7345" s="114" t="s">
        <x:v>2329</x:v>
      </x:c>
      <x:c r="B7345">
        <x:v>10473</x:v>
      </x:c>
      <x:c r="C7345">
        <x:v>1.06666666666667</x:v>
      </x:c>
      <x:c r="I7345" t="s">
        <x:v>103</x:v>
      </x:c>
      <x:c r="K7345" t="s">
        <x:v>133</x:v>
      </x:c>
      <x:c r="M7345">
        <x:v>2519</x:v>
      </x:c>
      <x:c r="O7345" t="s">
        <x:v>101</x:v>
      </x:c>
      <x:c r="AG7345" s="80">
        <x:v>2</x:v>
      </x:c>
      <x:c r="AL7345" s="80"/>
      <x:c r="AM7345" s="80"/>
      <x:c r="AN7345" s="80"/>
      <x:c r="AO7345" s="80"/>
      <x:c r="AP7345" s="80"/>
      <x:c r="AQ7345" s="80"/>
    </x:row>
    <x:row r="7346" spans="1:43">
      <x:c r="A7346" s="114" t="s">
        <x:v>2330</x:v>
      </x:c>
      <x:c r="B7346">
        <x:v>10473</x:v>
      </x:c>
      <x:c r="C7346">
        <x:v>1.23666666666667</x:v>
      </x:c>
      <x:c r="I7346" t="s">
        <x:v>104</x:v>
      </x:c>
      <x:c r="K7346" t="s">
        <x:v>133</x:v>
      </x:c>
      <x:c r="M7346">
        <x:v>2519</x:v>
      </x:c>
      <x:c r="O7346" t="s">
        <x:v>101</x:v>
      </x:c>
      <x:c r="AG7346" s="80">
        <x:v>2</x:v>
      </x:c>
      <x:c r="AL7346" s="80"/>
      <x:c r="AM7346" s="80"/>
      <x:c r="AN7346" s="80"/>
      <x:c r="AO7346" s="80"/>
      <x:c r="AP7346" s="80"/>
      <x:c r="AQ7346" s="80"/>
    </x:row>
    <x:row r="7347" spans="1:43">
      <x:c r="A7347" s="114" t="s">
        <x:v>2331</x:v>
      </x:c>
      <x:c r="B7347">
        <x:v>10474</x:v>
      </x:c>
      <x:c r="C7347">
        <x:v>1e-7</x:v>
      </x:c>
      <x:c r="D7347">
        <x:v>1</x:v>
      </x:c>
      <x:c r="AL7347" s="80"/>
      <x:c r="AM7347" s="80"/>
      <x:c r="AN7347" s="80"/>
      <x:c r="AO7347" s="80"/>
      <x:c r="AP7347" s="80"/>
      <x:c r="AQ7347" s="80"/>
    </x:row>
    <x:row r="7348" spans="1:43">
      <x:c r="A7348" s="114" t="s">
        <x:v>2332</x:v>
      </x:c>
      <x:c r="B7348">
        <x:v>10474</x:v>
      </x:c>
      <x:c r="C7348">
        <x:v>4.93333333333333</x:v>
      </x:c>
      <x:c r="I7348" t="s">
        <x:v>102</x:v>
      </x:c>
      <x:c r="K7348" t="s">
        <x:v>133</x:v>
      </x:c>
      <x:c r="M7348">
        <x:v>2525</x:v>
      </x:c>
      <x:c r="O7348" t="s">
        <x:v>101</x:v>
      </x:c>
      <x:c r="AL7348" s="80"/>
      <x:c r="AM7348" s="80"/>
      <x:c r="AN7348" s="80"/>
      <x:c r="AO7348" s="80"/>
      <x:c r="AP7348" s="80"/>
      <x:c r="AQ7348" s="80"/>
    </x:row>
    <x:row r="7349" spans="1:43">
      <x:c r="A7349" s="114" t="s">
        <x:v>2333</x:v>
      </x:c>
      <x:c r="B7349">
        <x:v>10474</x:v>
      </x:c>
      <x:c r="C7349">
        <x:v>5.08333333333333</x:v>
      </x:c>
      <x:c r="I7349" t="s">
        <x:v>100</x:v>
      </x:c>
      <x:c r="K7349" t="s">
        <x:v>133</x:v>
      </x:c>
      <x:c r="M7349">
        <x:v>2525</x:v>
      </x:c>
      <x:c r="O7349" t="s">
        <x:v>101</x:v>
      </x:c>
      <x:c r="AL7349" s="80"/>
      <x:c r="AM7349" s="80"/>
      <x:c r="AN7349" s="80"/>
      <x:c r="AO7349" s="80"/>
      <x:c r="AP7349" s="80"/>
      <x:c r="AQ7349" s="80"/>
    </x:row>
    <x:row r="7350" spans="1:43">
      <x:c r="A7350" s="114" t="s">
        <x:v>2334</x:v>
      </x:c>
      <x:c r="B7350">
        <x:v>10474</x:v>
      </x:c>
      <x:c r="C7350">
        <x:v>5.23333333333333</x:v>
      </x:c>
      <x:c r="I7350" t="s">
        <x:v>112</x:v>
      </x:c>
      <x:c r="J7350">
        <x:v>0.2</x:v>
      </x:c>
      <x:c r="K7350" t="s">
        <x:v>133</x:v>
      </x:c>
      <x:c r="M7350">
        <x:v>2525</x:v>
      </x:c>
      <x:c r="O7350" t="s">
        <x:v>101</x:v>
      </x:c>
      <x:c r="AL7350" s="80"/>
      <x:c r="AM7350" s="80"/>
      <x:c r="AN7350" s="80"/>
      <x:c r="AO7350" s="80"/>
      <x:c r="AP7350" s="80"/>
      <x:c r="AQ7350" s="80"/>
    </x:row>
    <x:row r="7351" spans="1:43">
      <x:c r="A7351" s="114" t="s">
        <x:v>2335</x:v>
      </x:c>
      <x:c r="B7351">
        <x:v>10475</x:v>
      </x:c>
      <x:c r="C7351">
        <x:v>5.3</x:v>
      </x:c>
      <x:c r="K7351" t="s">
        <x:v>171</x:v>
      </x:c>
      <x:c r="AL7351" s="80"/>
      <x:c r="AM7351" s="80"/>
      <x:c r="AN7351" s="80"/>
      <x:c r="AO7351" s="80"/>
      <x:c r="AP7351" s="80"/>
      <x:c r="AQ7351" s="80"/>
    </x:row>
    <x:row r="7352" spans="1:43">
      <x:c r="A7352" s="114" t="s">
        <x:v>2336</x:v>
      </x:c>
      <x:c r="B7352">
        <x:v>10476</x:v>
      </x:c>
      <x:c r="C7352">
        <x:v>0.7</x:v>
      </x:c>
      <x:c r="G7352">
        <x:v>2</x:v>
      </x:c>
      <x:c r="I7352" t="s">
        <x:v>100</x:v>
      </x:c>
      <x:c r="K7352" t="s">
        <x:v>133</x:v>
      </x:c>
      <x:c r="M7352">
        <x:v>2531</x:v>
      </x:c>
      <x:c r="O7352" t="s">
        <x:v>101</x:v>
      </x:c>
      <x:c r="AG7352" s="80">
        <x:v>1</x:v>
      </x:c>
      <x:c r="AL7352" s="80"/>
      <x:c r="AM7352" s="80"/>
      <x:c r="AN7352" s="80"/>
      <x:c r="AO7352" s="80"/>
      <x:c r="AP7352" s="80"/>
      <x:c r="AQ7352" s="80"/>
    </x:row>
    <x:row r="7353" spans="1:43">
      <x:c r="A7353" s="114" t="s">
        <x:v>2337</x:v>
      </x:c>
      <x:c r="B7353">
        <x:v>10476</x:v>
      </x:c>
      <x:c r="C7353">
        <x:v>0.9</x:v>
      </x:c>
      <x:c r="G7353">
        <x:v>3</x:v>
      </x:c>
      <x:c r="I7353" t="s">
        <x:v>102</x:v>
      </x:c>
      <x:c r="K7353" t="s">
        <x:v>133</x:v>
      </x:c>
      <x:c r="AG7353" s="80">
        <x:v>1</x:v>
      </x:c>
      <x:c r="AL7353" s="80"/>
      <x:c r="AM7353" s="80"/>
      <x:c r="AN7353" s="80"/>
      <x:c r="AO7353" s="80"/>
      <x:c r="AP7353" s="80"/>
      <x:c r="AQ7353" s="80"/>
    </x:row>
    <x:row r="7354" spans="1:43">
      <x:c r="A7354" s="114" t="s">
        <x:v>2338</x:v>
      </x:c>
      <x:c r="B7354">
        <x:v>10476</x:v>
      </x:c>
      <x:c r="C7354">
        <x:v>1.1</x:v>
      </x:c>
      <x:c r="G7354">
        <x:v>2</x:v>
      </x:c>
      <x:c r="I7354" t="s">
        <x:v>103</x:v>
      </x:c>
      <x:c r="K7354" t="s">
        <x:v>133</x:v>
      </x:c>
      <x:c r="AG7354" s="80">
        <x:v>1</x:v>
      </x:c>
      <x:c r="AL7354" s="80"/>
      <x:c r="AM7354" s="80"/>
      <x:c r="AN7354" s="80"/>
      <x:c r="AO7354" s="80"/>
      <x:c r="AP7354" s="80"/>
      <x:c r="AQ7354" s="80"/>
    </x:row>
    <x:row r="7355" spans="1:43">
      <x:c r="A7355" s="114" t="s">
        <x:v>2339</x:v>
      </x:c>
      <x:c r="B7355">
        <x:v>10476</x:v>
      </x:c>
      <x:c r="C7355">
        <x:v>1.3</x:v>
      </x:c>
      <x:c r="G7355">
        <x:v>3</x:v>
      </x:c>
      <x:c r="I7355" t="s">
        <x:v>104</x:v>
      </x:c>
      <x:c r="K7355" t="s">
        <x:v>133</x:v>
      </x:c>
      <x:c r="AG7355" s="80">
        <x:v>1</x:v>
      </x:c>
      <x:c r="AL7355" s="80"/>
      <x:c r="AM7355" s="80"/>
      <x:c r="AN7355" s="80"/>
      <x:c r="AO7355" s="80"/>
      <x:c r="AP7355" s="80"/>
      <x:c r="AQ7355" s="80"/>
    </x:row>
    <x:row r="7356" spans="1:43">
      <x:c r="A7356" s="114" t="s">
        <x:v>2340</x:v>
      </x:c>
      <x:c r="B7356">
        <x:v>10476</x:v>
      </x:c>
      <x:c r="C7356">
        <x:v>1.5</x:v>
      </x:c>
      <x:c r="G7356">
        <x:v>2</x:v>
      </x:c>
      <x:c r="I7356" t="s">
        <x:v>100</x:v>
      </x:c>
      <x:c r="K7356" t="s">
        <x:v>133</x:v>
      </x:c>
      <x:c r="AG7356" s="80">
        <x:v>1</x:v>
      </x:c>
      <x:c r="AL7356" s="80"/>
      <x:c r="AM7356" s="80"/>
      <x:c r="AN7356" s="80"/>
      <x:c r="AO7356" s="80"/>
      <x:c r="AP7356" s="80"/>
      <x:c r="AQ7356" s="80"/>
    </x:row>
    <x:row r="7357" spans="1:43">
      <x:c r="A7357" s="114" t="s">
        <x:v>2341</x:v>
      </x:c>
      <x:c r="B7357">
        <x:v>10476</x:v>
      </x:c>
      <x:c r="C7357">
        <x:v>1.7</x:v>
      </x:c>
      <x:c r="G7357">
        <x:v>3</x:v>
      </x:c>
      <x:c r="I7357" t="s">
        <x:v>102</x:v>
      </x:c>
      <x:c r="K7357" t="s">
        <x:v>133</x:v>
      </x:c>
      <x:c r="AG7357" s="80">
        <x:v>1</x:v>
      </x:c>
      <x:c r="AL7357" s="80"/>
      <x:c r="AM7357" s="80"/>
      <x:c r="AN7357" s="80"/>
      <x:c r="AO7357" s="80"/>
      <x:c r="AP7357" s="80"/>
      <x:c r="AQ7357" s="80"/>
    </x:row>
    <x:row r="7358" spans="1:43">
      <x:c r="A7358" s="114" t="s">
        <x:v>2342</x:v>
      </x:c>
      <x:c r="B7358">
        <x:v>10476</x:v>
      </x:c>
      <x:c r="C7358">
        <x:v>1.9</x:v>
      </x:c>
      <x:c r="G7358">
        <x:v>2</x:v>
      </x:c>
      <x:c r="I7358" t="s">
        <x:v>103</x:v>
      </x:c>
      <x:c r="K7358" t="s">
        <x:v>133</x:v>
      </x:c>
      <x:c r="AG7358" s="80">
        <x:v>1</x:v>
      </x:c>
      <x:c r="AL7358" s="80"/>
      <x:c r="AM7358" s="80"/>
      <x:c r="AN7358" s="80"/>
      <x:c r="AO7358" s="80"/>
      <x:c r="AP7358" s="80"/>
      <x:c r="AQ7358" s="80"/>
    </x:row>
    <x:row r="7359" spans="1:43">
      <x:c r="A7359" s="114" t="s">
        <x:v>2343</x:v>
      </x:c>
      <x:c r="B7359">
        <x:v>10476</x:v>
      </x:c>
      <x:c r="C7359">
        <x:v>2.1</x:v>
      </x:c>
      <x:c r="G7359">
        <x:v>3</x:v>
      </x:c>
      <x:c r="I7359" t="s">
        <x:v>104</x:v>
      </x:c>
      <x:c r="K7359" t="s">
        <x:v>133</x:v>
      </x:c>
      <x:c r="AG7359" s="80">
        <x:v>1</x:v>
      </x:c>
      <x:c r="AL7359" s="80"/>
      <x:c r="AM7359" s="80"/>
      <x:c r="AN7359" s="80"/>
      <x:c r="AO7359" s="80"/>
      <x:c r="AP7359" s="80"/>
      <x:c r="AQ7359" s="80"/>
    </x:row>
    <x:row r="7360" spans="1:43">
      <x:c r="A7360" s="114" t="s">
        <x:v>2344</x:v>
      </x:c>
      <x:c r="B7360">
        <x:v>10476</x:v>
      </x:c>
      <x:c r="C7360">
        <x:v>2.3</x:v>
      </x:c>
      <x:c r="G7360">
        <x:v>2</x:v>
      </x:c>
      <x:c r="I7360" t="s">
        <x:v>100</x:v>
      </x:c>
      <x:c r="K7360" t="s">
        <x:v>133</x:v>
      </x:c>
      <x:c r="AG7360" s="80">
        <x:v>1</x:v>
      </x:c>
      <x:c r="AL7360" s="80"/>
      <x:c r="AM7360" s="80"/>
      <x:c r="AN7360" s="80"/>
      <x:c r="AO7360" s="80"/>
      <x:c r="AP7360" s="80"/>
      <x:c r="AQ7360" s="80"/>
    </x:row>
    <x:row r="7361" spans="1:43">
      <x:c r="A7361" s="114" t="s">
        <x:v>2345</x:v>
      </x:c>
      <x:c r="B7361">
        <x:v>10477</x:v>
      </x:c>
      <x:c r="C7361">
        <x:v>0.6</x:v>
      </x:c>
      <x:c r="G7361">
        <x:v>3</x:v>
      </x:c>
      <x:c r="I7361" t="s">
        <x:v>100</x:v>
      </x:c>
      <x:c r="K7361" t="s">
        <x:v>133</x:v>
      </x:c>
      <x:c r="M7361">
        <x:v>2532</x:v>
      </x:c>
      <x:c r="O7361" t="s">
        <x:v>101</x:v>
      </x:c>
      <x:c r="AG7361" s="80">
        <x:v>1</x:v>
      </x:c>
      <x:c r="AL7361" s="80"/>
      <x:c r="AM7361" s="80"/>
      <x:c r="AN7361" s="80"/>
      <x:c r="AO7361" s="80"/>
      <x:c r="AP7361" s="80"/>
      <x:c r="AQ7361" s="80"/>
    </x:row>
    <x:row r="7362" spans="1:43">
      <x:c r="A7362" s="114" t="s">
        <x:v>2346</x:v>
      </x:c>
      <x:c r="B7362">
        <x:v>10477</x:v>
      </x:c>
      <x:c r="C7362">
        <x:v>0.76</x:v>
      </x:c>
      <x:c r="G7362">
        <x:v>4</x:v>
      </x:c>
      <x:c r="I7362" t="s">
        <x:v>102</x:v>
      </x:c>
      <x:c r="K7362" t="s">
        <x:v>133</x:v>
      </x:c>
      <x:c r="AG7362" s="80">
        <x:v>1</x:v>
      </x:c>
      <x:c r="AL7362" s="80"/>
      <x:c r="AM7362" s="80"/>
      <x:c r="AN7362" s="80"/>
      <x:c r="AO7362" s="80"/>
      <x:c r="AP7362" s="80"/>
      <x:c r="AQ7362" s="80"/>
    </x:row>
    <x:row r="7363" spans="1:43">
      <x:c r="A7363" s="114" t="s">
        <x:v>2347</x:v>
      </x:c>
      <x:c r="B7363">
        <x:v>10477</x:v>
      </x:c>
      <x:c r="C7363">
        <x:v>0.92</x:v>
      </x:c>
      <x:c r="G7363">
        <x:v>3</x:v>
      </x:c>
      <x:c r="I7363" t="s">
        <x:v>103</x:v>
      </x:c>
      <x:c r="K7363" t="s">
        <x:v>133</x:v>
      </x:c>
      <x:c r="AG7363" s="80">
        <x:v>1</x:v>
      </x:c>
      <x:c r="AL7363" s="80"/>
      <x:c r="AM7363" s="80"/>
      <x:c r="AN7363" s="80"/>
      <x:c r="AO7363" s="80"/>
      <x:c r="AP7363" s="80"/>
      <x:c r="AQ7363" s="80"/>
    </x:row>
    <x:row r="7364" spans="1:43">
      <x:c r="A7364" s="114" t="s">
        <x:v>2348</x:v>
      </x:c>
      <x:c r="B7364">
        <x:v>10477</x:v>
      </x:c>
      <x:c r="C7364">
        <x:v>1.08</x:v>
      </x:c>
      <x:c r="G7364">
        <x:v>4</x:v>
      </x:c>
      <x:c r="I7364" t="s">
        <x:v>104</x:v>
      </x:c>
      <x:c r="K7364" t="s">
        <x:v>133</x:v>
      </x:c>
      <x:c r="AG7364" s="80">
        <x:v>1</x:v>
      </x:c>
      <x:c r="AL7364" s="80"/>
      <x:c r="AM7364" s="80"/>
      <x:c r="AN7364" s="80"/>
      <x:c r="AO7364" s="80"/>
      <x:c r="AP7364" s="80"/>
      <x:c r="AQ7364" s="80"/>
    </x:row>
    <x:row r="7365" spans="1:43">
      <x:c r="A7365" s="114" t="s">
        <x:v>2349</x:v>
      </x:c>
      <x:c r="B7365">
        <x:v>10477</x:v>
      </x:c>
      <x:c r="C7365">
        <x:v>1.24</x:v>
      </x:c>
      <x:c r="G7365">
        <x:v>3</x:v>
      </x:c>
      <x:c r="I7365" t="s">
        <x:v>100</x:v>
      </x:c>
      <x:c r="K7365" t="s">
        <x:v>133</x:v>
      </x:c>
      <x:c r="AG7365" s="80">
        <x:v>1</x:v>
      </x:c>
      <x:c r="AL7365" s="80"/>
      <x:c r="AM7365" s="80"/>
      <x:c r="AN7365" s="80"/>
      <x:c r="AO7365" s="80"/>
      <x:c r="AP7365" s="80"/>
      <x:c r="AQ7365" s="80"/>
    </x:row>
    <x:row r="7366" spans="1:43">
      <x:c r="A7366" s="114" t="s">
        <x:v>2350</x:v>
      </x:c>
      <x:c r="B7366">
        <x:v>10477</x:v>
      </x:c>
      <x:c r="C7366">
        <x:v>1.4</x:v>
      </x:c>
      <x:c r="G7366">
        <x:v>4</x:v>
      </x:c>
      <x:c r="I7366" t="s">
        <x:v>102</x:v>
      </x:c>
      <x:c r="K7366" t="s">
        <x:v>133</x:v>
      </x:c>
      <x:c r="AG7366" s="80">
        <x:v>1</x:v>
      </x:c>
      <x:c r="AL7366" s="80"/>
      <x:c r="AM7366" s="80"/>
      <x:c r="AN7366" s="80"/>
      <x:c r="AO7366" s="80"/>
      <x:c r="AP7366" s="80"/>
      <x:c r="AQ7366" s="80"/>
    </x:row>
    <x:row r="7367" spans="1:43">
      <x:c r="A7367" s="114" t="s">
        <x:v>2351</x:v>
      </x:c>
      <x:c r="B7367">
        <x:v>10478</x:v>
      </x:c>
      <x:c r="C7367">
        <x:v>0.433333333333333</x:v>
      </x:c>
      <x:c r="G7367">
        <x:v>2</x:v>
      </x:c>
      <x:c r="I7367" t="s">
        <x:v>100</x:v>
      </x:c>
      <x:c r="K7367" t="s">
        <x:v>133</x:v>
      </x:c>
      <x:c r="M7367">
        <x:v>2533</x:v>
      </x:c>
      <x:c r="O7367" t="s">
        <x:v>101</x:v>
      </x:c>
      <x:c r="AG7367" s="80">
        <x:v>1</x:v>
      </x:c>
      <x:c r="AL7367" s="80"/>
      <x:c r="AM7367" s="80"/>
      <x:c r="AN7367" s="80"/>
      <x:c r="AO7367" s="80"/>
      <x:c r="AP7367" s="80"/>
      <x:c r="AQ7367" s="80"/>
    </x:row>
    <x:row r="7368" spans="1:43">
      <x:c r="A7368" s="114" t="s">
        <x:v>2352</x:v>
      </x:c>
      <x:c r="B7368">
        <x:v>10478</x:v>
      </x:c>
      <x:c r="C7368">
        <x:v>0.683333333333333</x:v>
      </x:c>
      <x:c r="G7368">
        <x:v>3</x:v>
      </x:c>
      <x:c r="I7368" t="s">
        <x:v>102</x:v>
      </x:c>
      <x:c r="K7368" t="s">
        <x:v>133</x:v>
      </x:c>
      <x:c r="AG7368" s="80">
        <x:v>1</x:v>
      </x:c>
      <x:c r="AL7368" s="80"/>
      <x:c r="AM7368" s="80"/>
      <x:c r="AN7368" s="80"/>
      <x:c r="AO7368" s="80"/>
      <x:c r="AP7368" s="80"/>
      <x:c r="AQ7368" s="80"/>
    </x:row>
    <x:row r="7369" spans="1:43">
      <x:c r="A7369" s="114" t="s">
        <x:v>2353</x:v>
      </x:c>
      <x:c r="B7369">
        <x:v>10478</x:v>
      </x:c>
      <x:c r="C7369">
        <x:v>0.933333333333333</x:v>
      </x:c>
      <x:c r="G7369">
        <x:v>2</x:v>
      </x:c>
      <x:c r="I7369" t="s">
        <x:v>103</x:v>
      </x:c>
      <x:c r="K7369" t="s">
        <x:v>133</x:v>
      </x:c>
      <x:c r="AG7369" s="80">
        <x:v>1</x:v>
      </x:c>
      <x:c r="AL7369" s="80"/>
      <x:c r="AM7369" s="80"/>
      <x:c r="AN7369" s="80"/>
      <x:c r="AO7369" s="80"/>
      <x:c r="AP7369" s="80"/>
      <x:c r="AQ7369" s="80"/>
    </x:row>
    <x:row r="7370" spans="1:43">
      <x:c r="A7370" s="114" t="s">
        <x:v>2354</x:v>
      </x:c>
      <x:c r="B7370">
        <x:v>10478</x:v>
      </x:c>
      <x:c r="C7370">
        <x:v>1.18333333333333</x:v>
      </x:c>
      <x:c r="G7370">
        <x:v>3</x:v>
      </x:c>
      <x:c r="I7370" t="s">
        <x:v>104</x:v>
      </x:c>
      <x:c r="K7370" t="s">
        <x:v>133</x:v>
      </x:c>
      <x:c r="AG7370" s="80">
        <x:v>1</x:v>
      </x:c>
      <x:c r="AL7370" s="80"/>
      <x:c r="AM7370" s="80"/>
      <x:c r="AN7370" s="80"/>
      <x:c r="AO7370" s="80"/>
      <x:c r="AP7370" s="80"/>
      <x:c r="AQ7370" s="80"/>
    </x:row>
    <x:row r="7371" spans="1:43">
      <x:c r="A7371" s="114" t="s">
        <x:v>2355</x:v>
      </x:c>
      <x:c r="B7371">
        <x:v>10478</x:v>
      </x:c>
      <x:c r="C7371">
        <x:v>1.43333333333333</x:v>
      </x:c>
      <x:c r="G7371">
        <x:v>2</x:v>
      </x:c>
      <x:c r="I7371" t="s">
        <x:v>100</x:v>
      </x:c>
      <x:c r="K7371" t="s">
        <x:v>133</x:v>
      </x:c>
      <x:c r="AG7371" s="80">
        <x:v>1</x:v>
      </x:c>
      <x:c r="AL7371" s="80"/>
      <x:c r="AM7371" s="80"/>
      <x:c r="AN7371" s="80"/>
      <x:c r="AO7371" s="80"/>
      <x:c r="AP7371" s="80"/>
      <x:c r="AQ7371" s="80"/>
    </x:row>
    <x:row r="7372" spans="1:43">
      <x:c r="A7372" s="114" t="s">
        <x:v>2356</x:v>
      </x:c>
      <x:c r="B7372">
        <x:v>10478</x:v>
      </x:c>
      <x:c r="C7372">
        <x:v>1.68333333333333</x:v>
      </x:c>
      <x:c r="G7372">
        <x:v>3</x:v>
      </x:c>
      <x:c r="I7372" t="s">
        <x:v>102</x:v>
      </x:c>
      <x:c r="K7372" t="s">
        <x:v>133</x:v>
      </x:c>
      <x:c r="AG7372" s="80">
        <x:v>1</x:v>
      </x:c>
      <x:c r="AL7372" s="80"/>
      <x:c r="AM7372" s="80"/>
      <x:c r="AN7372" s="80"/>
      <x:c r="AO7372" s="80"/>
      <x:c r="AP7372" s="80"/>
      <x:c r="AQ7372" s="80"/>
    </x:row>
    <x:row r="7373" spans="1:43">
      <x:c r="A7373" s="114" t="s">
        <x:v>2357</x:v>
      </x:c>
      <x:c r="B7373">
        <x:v>10478</x:v>
      </x:c>
      <x:c r="C7373">
        <x:v>1.93333333333333</x:v>
      </x:c>
      <x:c r="G7373">
        <x:v>2</x:v>
      </x:c>
      <x:c r="I7373" t="s">
        <x:v>103</x:v>
      </x:c>
      <x:c r="K7373" t="s">
        <x:v>133</x:v>
      </x:c>
      <x:c r="AG7373" s="80">
        <x:v>1</x:v>
      </x:c>
      <x:c r="AL7373" s="80"/>
      <x:c r="AM7373" s="80"/>
      <x:c r="AN7373" s="80"/>
      <x:c r="AO7373" s="80"/>
      <x:c r="AP7373" s="80"/>
      <x:c r="AQ7373" s="80"/>
    </x:row>
    <x:row r="7374" spans="1:43">
      <x:c r="A7374" s="114" t="s">
        <x:v>2358</x:v>
      </x:c>
      <x:c r="B7374">
        <x:v>10478</x:v>
      </x:c>
      <x:c r="C7374">
        <x:v>2.18333333333333</x:v>
      </x:c>
      <x:c r="G7374">
        <x:v>3</x:v>
      </x:c>
      <x:c r="I7374" t="s">
        <x:v>104</x:v>
      </x:c>
      <x:c r="K7374" t="s">
        <x:v>133</x:v>
      </x:c>
      <x:c r="AG7374" s="80">
        <x:v>1</x:v>
      </x:c>
      <x:c r="AL7374" s="80"/>
      <x:c r="AM7374" s="80"/>
      <x:c r="AN7374" s="80"/>
      <x:c r="AO7374" s="80"/>
      <x:c r="AP7374" s="80"/>
      <x:c r="AQ7374" s="80"/>
    </x:row>
    <x:row r="7375" spans="1:43">
      <x:c r="A7375" s="114" t="s">
        <x:v>2359</x:v>
      </x:c>
      <x:c r="B7375">
        <x:v>10478</x:v>
      </x:c>
      <x:c r="C7375">
        <x:v>2.43333333333333</x:v>
      </x:c>
      <x:c r="G7375">
        <x:v>2</x:v>
      </x:c>
      <x:c r="I7375" t="s">
        <x:v>100</x:v>
      </x:c>
      <x:c r="K7375" t="s">
        <x:v>133</x:v>
      </x:c>
      <x:c r="AG7375" s="80">
        <x:v>1</x:v>
      </x:c>
      <x:c r="AL7375" s="80"/>
      <x:c r="AM7375" s="80"/>
      <x:c r="AN7375" s="80"/>
      <x:c r="AO7375" s="80"/>
      <x:c r="AP7375" s="80"/>
      <x:c r="AQ7375" s="80"/>
    </x:row>
    <x:row r="7376" spans="1:43">
      <x:c r="A7376" s="114" t="s">
        <x:v>2360</x:v>
      </x:c>
      <x:c r="B7376">
        <x:v>10478</x:v>
      </x:c>
      <x:c r="C7376">
        <x:v>2.68333333333333</x:v>
      </x:c>
      <x:c r="G7376">
        <x:v>3</x:v>
      </x:c>
      <x:c r="I7376" t="s">
        <x:v>102</x:v>
      </x:c>
      <x:c r="K7376" t="s">
        <x:v>133</x:v>
      </x:c>
      <x:c r="AG7376" s="80">
        <x:v>1</x:v>
      </x:c>
      <x:c r="AL7376" s="80"/>
      <x:c r="AM7376" s="80"/>
      <x:c r="AN7376" s="80"/>
      <x:c r="AO7376" s="80"/>
      <x:c r="AP7376" s="80"/>
      <x:c r="AQ7376" s="80"/>
    </x:row>
    <x:row r="7377" spans="1:43">
      <x:c r="A7377" s="114" t="s">
        <x:v>2361</x:v>
      </x:c>
      <x:c r="B7377">
        <x:v>10478</x:v>
      </x:c>
      <x:c r="C7377">
        <x:v>2.93333333333333</x:v>
      </x:c>
      <x:c r="G7377">
        <x:v>2</x:v>
      </x:c>
      <x:c r="I7377" t="s">
        <x:v>103</x:v>
      </x:c>
      <x:c r="K7377" t="s">
        <x:v>133</x:v>
      </x:c>
      <x:c r="AG7377" s="80">
        <x:v>1</x:v>
      </x:c>
      <x:c r="AL7377" s="80"/>
      <x:c r="AM7377" s="80"/>
      <x:c r="AN7377" s="80"/>
      <x:c r="AO7377" s="80"/>
      <x:c r="AP7377" s="80"/>
      <x:c r="AQ7377" s="80"/>
    </x:row>
    <x:row r="7378" spans="1:43">
      <x:c r="A7378" s="114" t="s">
        <x:v>2362</x:v>
      </x:c>
      <x:c r="B7378">
        <x:v>10479</x:v>
      </x:c>
      <x:c r="C7378">
        <x:v>0.333333333</x:v>
      </x:c>
      <x:c r="G7378">
        <x:v>1</x:v>
      </x:c>
      <x:c r="I7378" t="s">
        <x:v>104</x:v>
      </x:c>
      <x:c r="K7378" t="s">
        <x:v>133</x:v>
      </x:c>
      <x:c r="M7378" t="s">
        <x:v>2363</x:v>
      </x:c>
      <x:c r="O7378" t="s">
        <x:v>101</x:v>
      </x:c>
      <x:c r="AG7378" s="80">
        <x:v>1</x:v>
      </x:c>
      <x:c r="AL7378" s="80"/>
      <x:c r="AM7378" s="80"/>
      <x:c r="AN7378" s="80"/>
      <x:c r="AO7378" s="80"/>
      <x:c r="AP7378" s="80"/>
      <x:c r="AQ7378" s="80"/>
    </x:row>
    <x:row r="7379" spans="1:43">
      <x:c r="A7379" s="114" t="s">
        <x:v>2364</x:v>
      </x:c>
      <x:c r="B7379">
        <x:v>10479</x:v>
      </x:c>
      <x:c r="C7379">
        <x:v>0.566666666666667</x:v>
      </x:c>
      <x:c r="G7379">
        <x:v>1</x:v>
      </x:c>
      <x:c r="I7379" t="s">
        <x:v>102</x:v>
      </x:c>
      <x:c r="K7379" t="s">
        <x:v>133</x:v>
      </x:c>
      <x:c r="M7379" t="s">
        <x:v>2363</x:v>
      </x:c>
      <x:c r="O7379" t="s">
        <x:v>101</x:v>
      </x:c>
      <x:c r="AG7379" s="80">
        <x:v>1</x:v>
      </x:c>
      <x:c r="AL7379" s="80"/>
      <x:c r="AM7379" s="80"/>
      <x:c r="AN7379" s="80"/>
      <x:c r="AO7379" s="80"/>
      <x:c r="AP7379" s="80"/>
      <x:c r="AQ7379" s="80"/>
    </x:row>
    <x:row r="7380" spans="1:43">
      <x:c r="A7380" s="114" t="s">
        <x:v>2365</x:v>
      </x:c>
      <x:c r="B7380">
        <x:v>10479</x:v>
      </x:c>
      <x:c r="C7380">
        <x:v>1.03333333333333</x:v>
      </x:c>
      <x:c r="G7380">
        <x:v>1</x:v>
      </x:c>
      <x:c r="I7380" t="s">
        <x:v>100</x:v>
      </x:c>
      <x:c r="K7380" t="s">
        <x:v>133</x:v>
      </x:c>
      <x:c r="M7380" t="s">
        <x:v>2363</x:v>
      </x:c>
      <x:c r="O7380" t="s">
        <x:v>101</x:v>
      </x:c>
      <x:c r="AG7380" s="80">
        <x:v>2</x:v>
      </x:c>
      <x:c r="AL7380" s="80"/>
      <x:c r="AM7380" s="80"/>
      <x:c r="AN7380" s="80"/>
      <x:c r="AO7380" s="80"/>
      <x:c r="AP7380" s="80"/>
      <x:c r="AQ7380" s="80"/>
    </x:row>
    <x:row r="7381" spans="1:43">
      <x:c r="A7381" s="114" t="s">
        <x:v>2366</x:v>
      </x:c>
      <x:c r="B7381">
        <x:v>10480</x:v>
      </x:c>
      <x:c r="C7381">
        <x:v>0.22</x:v>
      </x:c>
      <x:c r="G7381">
        <x:v>1</x:v>
      </x:c>
      <x:c r="I7381" t="s">
        <x:v>100</x:v>
      </x:c>
      <x:c r="K7381" t="s">
        <x:v>133</x:v>
      </x:c>
      <x:c r="M7381">
        <x:v>2655</x:v>
      </x:c>
      <x:c r="O7381" t="s">
        <x:v>101</x:v>
      </x:c>
      <x:c r="AG7381" s="80">
        <x:v>1</x:v>
      </x:c>
      <x:c r="AL7381" s="80"/>
      <x:c r="AM7381" s="80"/>
      <x:c r="AN7381" s="80"/>
      <x:c r="AO7381" s="80"/>
      <x:c r="AP7381" s="80"/>
      <x:c r="AQ7381" s="80"/>
    </x:row>
    <x:row r="7382" spans="1:43">
      <x:c r="A7382" s="114" t="s">
        <x:v>2367</x:v>
      </x:c>
      <x:c r="B7382">
        <x:v>10480</x:v>
      </x:c>
      <x:c r="C7382">
        <x:v>0.65</x:v>
      </x:c>
      <x:c r="G7382">
        <x:v>2</x:v>
      </x:c>
      <x:c r="I7382" t="s">
        <x:v>102</x:v>
      </x:c>
      <x:c r="K7382" t="s">
        <x:v>133</x:v>
      </x:c>
      <x:c r="M7382">
        <x:v>2655</x:v>
      </x:c>
      <x:c r="O7382" t="s">
        <x:v>101</x:v>
      </x:c>
      <x:c r="AG7382" s="80">
        <x:v>1</x:v>
      </x:c>
      <x:c r="AL7382" s="80"/>
      <x:c r="AM7382" s="80"/>
      <x:c r="AN7382" s="80"/>
      <x:c r="AO7382" s="80"/>
      <x:c r="AP7382" s="80"/>
      <x:c r="AQ7382" s="80"/>
    </x:row>
    <x:row r="7383" spans="1:43">
      <x:c r="A7383" s="114" t="s">
        <x:v>2368</x:v>
      </x:c>
      <x:c r="B7383">
        <x:v>10480</x:v>
      </x:c>
      <x:c r="C7383">
        <x:v>1</x:v>
      </x:c>
      <x:c r="G7383">
        <x:v>3</x:v>
      </x:c>
      <x:c r="I7383" t="s">
        <x:v>103</x:v>
      </x:c>
      <x:c r="K7383" t="s">
        <x:v>133</x:v>
      </x:c>
      <x:c r="M7383">
        <x:v>2655</x:v>
      </x:c>
      <x:c r="O7383" t="s">
        <x:v>101</x:v>
      </x:c>
      <x:c r="AG7383" s="80">
        <x:v>2</x:v>
      </x:c>
      <x:c r="AL7383" s="80"/>
      <x:c r="AM7383" s="80"/>
      <x:c r="AN7383" s="80"/>
      <x:c r="AO7383" s="80"/>
      <x:c r="AP7383" s="80"/>
      <x:c r="AQ7383" s="80"/>
    </x:row>
    <x:row r="7384" spans="1:43">
      <x:c r="A7384" s="114" t="s">
        <x:v>2369</x:v>
      </x:c>
      <x:c r="B7384">
        <x:v>10480</x:v>
      </x:c>
      <x:c r="C7384">
        <x:v>1.32</x:v>
      </x:c>
      <x:c r="G7384">
        <x:v>3</x:v>
      </x:c>
      <x:c r="I7384" t="s">
        <x:v>104</x:v>
      </x:c>
      <x:c r="K7384" t="s">
        <x:v>133</x:v>
      </x:c>
      <x:c r="M7384">
        <x:v>2655</x:v>
      </x:c>
      <x:c r="O7384" t="s">
        <x:v>101</x:v>
      </x:c>
      <x:c r="AG7384" s="80">
        <x:v>2</x:v>
      </x:c>
      <x:c r="AL7384" s="80"/>
      <x:c r="AM7384" s="80"/>
      <x:c r="AN7384" s="80"/>
      <x:c r="AO7384" s="80"/>
      <x:c r="AP7384" s="80"/>
      <x:c r="AQ7384" s="80"/>
    </x:row>
    <x:row r="7385" spans="1:33">
      <x:c r="A7385" s="114" t="s">
        <x:v>2370</x:v>
      </x:c>
      <x:c r="B7385">
        <x:v>10481</x:v>
      </x:c>
      <x:c r="C7385">
        <x:v>0.5</x:v>
      </x:c>
      <x:c r="G7385">
        <x:v>3</x:v>
      </x:c>
      <x:c r="I7385" t="s">
        <x:v>100</x:v>
      </x:c>
      <x:c r="K7385" t="s">
        <x:v>133</x:v>
      </x:c>
      <x:c r="M7385" t="s">
        <x:v>2363</x:v>
      </x:c>
      <x:c r="O7385" t="s">
        <x:v>101</x:v>
      </x:c>
      <x:c r="AG7385" s="80">
        <x:v>2</x:v>
      </x:c>
    </x:row>
    <x:row r="7386" spans="1:43">
      <x:c r="A7386" s="114" t="s">
        <x:v>2371</x:v>
      </x:c>
      <x:c r="B7386">
        <x:v>10481</x:v>
      </x:c>
      <x:c r="C7386">
        <x:v>0.65</x:v>
      </x:c>
      <x:c r="G7386">
        <x:v>3</x:v>
      </x:c>
      <x:c r="I7386" t="s">
        <x:v>102</x:v>
      </x:c>
      <x:c r="J7386">
        <x:v>0.2</x:v>
      </x:c>
      <x:c r="K7386" t="s">
        <x:v>133</x:v>
      </x:c>
      <x:c r="M7386" t="s">
        <x:v>2363</x:v>
      </x:c>
      <x:c r="O7386" t="s">
        <x:v>101</x:v>
      </x:c>
      <x:c r="AG7386" s="80">
        <x:v>1</x:v>
      </x:c>
      <x:c r="AL7386" s="80"/>
      <x:c r="AM7386" s="80"/>
      <x:c r="AN7386" s="80"/>
      <x:c r="AO7386" s="80"/>
      <x:c r="AP7386" s="80"/>
      <x:c r="AQ7386" s="80"/>
    </x:row>
    <x:row r="7387" spans="1:43">
      <x:c r="A7387" s="114" t="s">
        <x:v>2372</x:v>
      </x:c>
      <x:c r="B7387">
        <x:v>10481</x:v>
      </x:c>
      <x:c r="C7387">
        <x:v>0.8</x:v>
      </x:c>
      <x:c r="G7387">
        <x:v>3</x:v>
      </x:c>
      <x:c r="I7387" t="s">
        <x:v>103</x:v>
      </x:c>
      <x:c r="J7387">
        <x:v>0.2</x:v>
      </x:c>
      <x:c r="K7387" t="s">
        <x:v>133</x:v>
      </x:c>
      <x:c r="M7387" t="s">
        <x:v>2363</x:v>
      </x:c>
      <x:c r="O7387" t="s">
        <x:v>101</x:v>
      </x:c>
      <x:c r="AG7387" s="80">
        <x:v>1</x:v>
      </x:c>
      <x:c r="AL7387" s="80"/>
      <x:c r="AM7387" s="80"/>
      <x:c r="AN7387" s="80"/>
      <x:c r="AO7387" s="80"/>
      <x:c r="AP7387" s="80"/>
      <x:c r="AQ7387" s="80"/>
    </x:row>
    <x:row r="7388" spans="1:43">
      <x:c r="A7388" s="114" t="s">
        <x:v>2373</x:v>
      </x:c>
      <x:c r="B7388">
        <x:v>10481</x:v>
      </x:c>
      <x:c r="C7388">
        <x:v>0.95</x:v>
      </x:c>
      <x:c r="G7388">
        <x:v>3</x:v>
      </x:c>
      <x:c r="I7388" t="s">
        <x:v>104</x:v>
      </x:c>
      <x:c r="J7388">
        <x:v>0.2</x:v>
      </x:c>
      <x:c r="K7388" t="s">
        <x:v>133</x:v>
      </x:c>
      <x:c r="M7388" t="s">
        <x:v>2363</x:v>
      </x:c>
      <x:c r="O7388" t="s">
        <x:v>101</x:v>
      </x:c>
      <x:c r="AG7388" s="80">
        <x:v>1</x:v>
      </x:c>
      <x:c r="AL7388" s="80"/>
      <x:c r="AM7388" s="80"/>
      <x:c r="AN7388" s="80"/>
      <x:c r="AO7388" s="80"/>
      <x:c r="AP7388" s="80"/>
      <x:c r="AQ7388" s="80"/>
    </x:row>
    <x:row r="7389" spans="1:43">
      <x:c r="A7389" s="114" t="s">
        <x:v>2374</x:v>
      </x:c>
      <x:c r="B7389">
        <x:v>10481</x:v>
      </x:c>
      <x:c r="C7389">
        <x:v>1.1</x:v>
      </x:c>
      <x:c r="G7389">
        <x:v>3</x:v>
      </x:c>
      <x:c r="I7389" t="s">
        <x:v>100</x:v>
      </x:c>
      <x:c r="J7389">
        <x:v>0.2</x:v>
      </x:c>
      <x:c r="K7389" t="s">
        <x:v>133</x:v>
      </x:c>
      <x:c r="M7389" t="s">
        <x:v>2363</x:v>
      </x:c>
      <x:c r="O7389" t="s">
        <x:v>101</x:v>
      </x:c>
      <x:c r="AG7389" s="80">
        <x:v>1</x:v>
      </x:c>
      <x:c r="AL7389" s="80"/>
      <x:c r="AM7389" s="80"/>
      <x:c r="AN7389" s="80"/>
      <x:c r="AO7389" s="80"/>
      <x:c r="AP7389" s="80"/>
      <x:c r="AQ7389" s="80"/>
    </x:row>
    <x:row r="7390" spans="1:43">
      <x:c r="A7390" s="114" t="s">
        <x:v>2375</x:v>
      </x:c>
      <x:c r="B7390">
        <x:v>10482</x:v>
      </x:c>
      <x:c r="C7390">
        <x:v>1e-5</x:v>
      </x:c>
      <x:c r="D7390">
        <x:v>1</x:v>
      </x:c>
      <x:c r="E7390">
        <x:v>1</x:v>
      </x:c>
      <x:c r="AL7390" s="80"/>
      <x:c r="AM7390" s="80"/>
      <x:c r="AN7390" s="80"/>
      <x:c r="AO7390" s="80"/>
      <x:c r="AP7390" s="80"/>
      <x:c r="AQ7390" s="80"/>
    </x:row>
    <x:row r="7391" spans="1:43" s="1" customFormat="1">
      <x:c r="A7391" s="114" t="s">
        <x:v>2376</x:v>
      </x:c>
      <x:c r="B7391" s="1">
        <x:v>10482</x:v>
      </x:c>
      <x:c r="C7391" s="1">
        <x:v>5.26666666666667</x:v>
      </x:c>
      <x:c r="G7391" s="1">
        <x:v>1</x:v>
      </x:c>
      <x:c r="I7391" s="1" t="s">
        <x:v>100</x:v>
      </x:c>
      <x:c r="AG7391" s="1">
        <x:v>1</x:v>
      </x:c>
      <x:c r="AL7391" s="198"/>
      <x:c r="AM7391" s="198"/>
      <x:c r="AN7391" s="198"/>
      <x:c r="AO7391" s="198"/>
      <x:c r="AP7391" s="198"/>
      <x:c r="AQ7391" s="198"/>
    </x:row>
    <x:row r="7392" spans="1:43" s="1" customFormat="1">
      <x:c r="A7392" s="114" t="s">
        <x:v>2377</x:v>
      </x:c>
      <x:c r="B7392" s="1">
        <x:v>10483</x:v>
      </x:c>
      <x:c r="C7392" s="1">
        <x:v>0.8</x:v>
      </x:c>
      <x:c r="G7392" s="1">
        <x:v>1</x:v>
      </x:c>
      <x:c r="I7392" s="1" t="s">
        <x:v>100</x:v>
      </x:c>
      <x:c r="K7392" s="1" t="s">
        <x:v>133</x:v>
      </x:c>
      <x:c r="M7392" s="1">
        <x:v>438</x:v>
      </x:c>
      <x:c r="O7392" s="1" t="s">
        <x:v>101</x:v>
      </x:c>
      <x:c r="AG7392" s="1">
        <x:v>2</x:v>
      </x:c>
      <x:c r="AL7392" s="198"/>
      <x:c r="AM7392" s="198"/>
      <x:c r="AN7392" s="198"/>
      <x:c r="AO7392" s="198"/>
      <x:c r="AP7392" s="198"/>
      <x:c r="AQ7392" s="198"/>
    </x:row>
    <x:row r="7393" spans="1:43" s="1" customFormat="1">
      <x:c r="A7393" s="114" t="s">
        <x:v>2378</x:v>
      </x:c>
      <x:c r="B7393" s="1">
        <x:v>10484</x:v>
      </x:c>
      <x:c r="C7393" s="1">
        <x:v>2</x:v>
      </x:c>
      <x:c r="D7393" s="1">
        <x:v>1</x:v>
      </x:c>
      <x:c r="AG7393" s="197">
        <x:v>0</x:v>
      </x:c>
      <x:c r="AL7393" s="198"/>
      <x:c r="AM7393" s="198"/>
      <x:c r="AN7393" s="198"/>
      <x:c r="AO7393" s="198"/>
      <x:c r="AP7393" s="198"/>
      <x:c r="AQ7393" s="198"/>
    </x:row>
    <x:row r="7394" spans="1:43" s="1" customFormat="1">
      <x:c r="A7394" s="114" t="s">
        <x:v>2379</x:v>
      </x:c>
      <x:c r="B7394" s="1">
        <x:v>10485</x:v>
      </x:c>
      <x:c r="C7394" s="1">
        <x:v>0.3</x:v>
      </x:c>
      <x:c r="G7394" s="1">
        <x:v>2</x:v>
      </x:c>
      <x:c r="I7394" s="1" t="s">
        <x:v>100</x:v>
      </x:c>
      <x:c r="K7394" s="1" t="s">
        <x:v>133</x:v>
      </x:c>
      <x:c r="M7394" s="1">
        <x:v>438</x:v>
      </x:c>
      <x:c r="O7394" s="1" t="s">
        <x:v>101</x:v>
      </x:c>
      <x:c r="AG7394" s="1">
        <x:v>2</x:v>
      </x:c>
      <x:c r="AL7394" s="198"/>
      <x:c r="AM7394" s="198"/>
      <x:c r="AN7394" s="198"/>
      <x:c r="AO7394" s="198"/>
      <x:c r="AP7394" s="198"/>
      <x:c r="AQ7394" s="198"/>
    </x:row>
    <x:row r="7395" spans="1:43" s="1" customFormat="1">
      <x:c r="A7395" s="114" t="s">
        <x:v>2380</x:v>
      </x:c>
      <x:c r="B7395" s="1">
        <x:v>10485</x:v>
      </x:c>
      <x:c r="C7395" s="1">
        <x:v>0.5</x:v>
      </x:c>
      <x:c r="G7395" s="1">
        <x:v>3</x:v>
      </x:c>
      <x:c r="I7395" s="1" t="s">
        <x:v>102</x:v>
      </x:c>
      <x:c r="K7395" s="1" t="s">
        <x:v>133</x:v>
      </x:c>
      <x:c r="M7395" s="1">
        <x:v>438</x:v>
      </x:c>
      <x:c r="O7395" s="1" t="s">
        <x:v>101</x:v>
      </x:c>
      <x:c r="AG7395" s="1">
        <x:v>1</x:v>
      </x:c>
      <x:c r="AL7395" s="197"/>
      <x:c r="AM7395" s="197"/>
      <x:c r="AN7395" s="197"/>
      <x:c r="AO7395" s="197"/>
      <x:c r="AP7395" s="197"/>
      <x:c r="AQ7395" s="197"/>
    </x:row>
    <x:row r="7396" spans="1:43" s="1" customFormat="1">
      <x:c r="A7396" s="114" t="s">
        <x:v>2381</x:v>
      </x:c>
      <x:c r="B7396" s="1">
        <x:v>10485</x:v>
      </x:c>
      <x:c r="C7396" s="1">
        <x:v>1</x:v>
      </x:c>
      <x:c r="G7396" s="1">
        <x:v>3</x:v>
      </x:c>
      <x:c r="I7396" s="1" t="s">
        <x:v>103</x:v>
      </x:c>
      <x:c r="K7396" s="1" t="s">
        <x:v>133</x:v>
      </x:c>
      <x:c r="M7396" s="1">
        <x:v>438</x:v>
      </x:c>
      <x:c r="O7396" s="1" t="s">
        <x:v>101</x:v>
      </x:c>
      <x:c r="AG7396" s="1">
        <x:v>1</x:v>
      </x:c>
      <x:c r="AL7396" s="197"/>
      <x:c r="AM7396" s="197"/>
      <x:c r="AN7396" s="197"/>
      <x:c r="AO7396" s="197"/>
      <x:c r="AP7396" s="197"/>
      <x:c r="AQ7396" s="197"/>
    </x:row>
    <x:row r="7397" spans="1:43" s="1" customFormat="1">
      <x:c r="A7397" s="114" t="s">
        <x:v>2382</x:v>
      </x:c>
      <x:c r="B7397" s="1">
        <x:v>10486</x:v>
      </x:c>
      <x:c r="C7397" s="1">
        <x:v>0.6</x:v>
      </x:c>
      <x:c r="G7397" s="1">
        <x:v>1</x:v>
      </x:c>
      <x:c r="I7397" s="1" t="s">
        <x:v>100</x:v>
      </x:c>
      <x:c r="K7397" s="1" t="s">
        <x:v>133</x:v>
      </x:c>
      <x:c r="M7397" s="1">
        <x:v>438</x:v>
      </x:c>
      <x:c r="O7397" s="1" t="s">
        <x:v>101</x:v>
      </x:c>
      <x:c r="AG7397" s="197">
        <x:v>2</x:v>
      </x:c>
      <x:c r="AL7397" s="197"/>
      <x:c r="AM7397" s="197"/>
      <x:c r="AN7397" s="197"/>
      <x:c r="AO7397" s="197"/>
      <x:c r="AP7397" s="197"/>
      <x:c r="AQ7397" s="197"/>
    </x:row>
    <x:row r="7398" spans="1:43" s="1" customFormat="1">
      <x:c r="A7398" s="114" t="s">
        <x:v>2383</x:v>
      </x:c>
      <x:c r="B7398" s="1">
        <x:v>10487</x:v>
      </x:c>
      <x:c r="C7398" s="1">
        <x:v>0.6</x:v>
      </x:c>
      <x:c r="G7398" s="1">
        <x:v>1</x:v>
      </x:c>
      <x:c r="I7398" s="1" t="s">
        <x:v>100</x:v>
      </x:c>
      <x:c r="K7398" s="1" t="s">
        <x:v>133</x:v>
      </x:c>
      <x:c r="M7398" s="1">
        <x:v>438</x:v>
      </x:c>
      <x:c r="O7398" s="1" t="s">
        <x:v>101</x:v>
      </x:c>
      <x:c r="AG7398" s="197">
        <x:v>2</x:v>
      </x:c>
      <x:c r="AL7398" s="197"/>
      <x:c r="AM7398" s="197"/>
      <x:c r="AN7398" s="197"/>
      <x:c r="AO7398" s="197"/>
      <x:c r="AP7398" s="197"/>
      <x:c r="AQ7398" s="197"/>
    </x:row>
    <x:row r="7399" spans="1:43" s="1" customFormat="1">
      <x:c r="A7399" s="114" t="s">
        <x:v>2384</x:v>
      </x:c>
      <x:c r="B7399" s="1">
        <x:v>10488</x:v>
      </x:c>
      <x:c r="C7399" s="1">
        <x:v>0.6</x:v>
      </x:c>
      <x:c r="G7399" s="1">
        <x:v>1</x:v>
      </x:c>
      <x:c r="I7399" s="1" t="s">
        <x:v>100</x:v>
      </x:c>
      <x:c r="K7399" s="1" t="s">
        <x:v>133</x:v>
      </x:c>
      <x:c r="M7399" s="1">
        <x:v>438</x:v>
      </x:c>
      <x:c r="O7399" s="1" t="s">
        <x:v>101</x:v>
      </x:c>
      <x:c r="AG7399" s="1">
        <x:v>2</x:v>
      </x:c>
      <x:c r="AL7399" s="197"/>
      <x:c r="AM7399" s="197"/>
      <x:c r="AN7399" s="197"/>
      <x:c r="AO7399" s="197"/>
      <x:c r="AP7399" s="197"/>
      <x:c r="AQ7399" s="197"/>
    </x:row>
    <x:row r="7400" spans="1:43" s="1" customFormat="1">
      <x:c r="A7400" s="114" t="s">
        <x:v>2385</x:v>
      </x:c>
      <x:c r="B7400" s="1">
        <x:v>10489</x:v>
      </x:c>
      <x:c r="C7400" s="1">
        <x:v>0.366666666666667</x:v>
      </x:c>
      <x:c r="G7400" s="1">
        <x:v>1</x:v>
      </x:c>
      <x:c r="I7400" s="1" t="s">
        <x:v>100</x:v>
      </x:c>
      <x:c r="K7400" s="1" t="s">
        <x:v>133</x:v>
      </x:c>
      <x:c r="M7400" s="1">
        <x:v>2706</x:v>
      </x:c>
      <x:c r="O7400" s="1" t="s">
        <x:v>101</x:v>
      </x:c>
      <x:c r="AG7400" s="197">
        <x:v>1</x:v>
      </x:c>
      <x:c r="AL7400" s="197"/>
      <x:c r="AM7400" s="197"/>
      <x:c r="AN7400" s="197"/>
      <x:c r="AO7400" s="197"/>
      <x:c r="AP7400" s="197"/>
      <x:c r="AQ7400" s="197"/>
    </x:row>
    <x:row r="7401" spans="1:43" s="1" customFormat="1">
      <x:c r="A7401" s="114" t="s">
        <x:v>2386</x:v>
      </x:c>
      <x:c r="B7401" s="1">
        <x:v>10489</x:v>
      </x:c>
      <x:c r="C7401" s="1">
        <x:v>0.7</x:v>
      </x:c>
      <x:c r="G7401" s="1">
        <x:v>1</x:v>
      </x:c>
      <x:c r="I7401" s="1" t="s">
        <x:v>102</x:v>
      </x:c>
      <x:c r="K7401" s="1" t="s">
        <x:v>133</x:v>
      </x:c>
      <x:c r="M7401" s="1">
        <x:v>2706</x:v>
      </x:c>
      <x:c r="O7401" s="1" t="s">
        <x:v>101</x:v>
      </x:c>
      <x:c r="AG7401" s="197">
        <x:v>1</x:v>
      </x:c>
      <x:c r="AL7401" s="197"/>
      <x:c r="AM7401" s="197"/>
      <x:c r="AN7401" s="197"/>
      <x:c r="AO7401" s="197"/>
      <x:c r="AP7401" s="197"/>
      <x:c r="AQ7401" s="197"/>
    </x:row>
    <x:row r="7402" spans="1:43" s="1" customFormat="1">
      <x:c r="A7402" s="114" t="s">
        <x:v>2387</x:v>
      </x:c>
      <x:c r="B7402" s="1">
        <x:v>10490</x:v>
      </x:c>
      <x:c r="C7402" s="1">
        <x:v>0.6</x:v>
      </x:c>
      <x:c r="G7402" s="1">
        <x:v>2</x:v>
      </x:c>
      <x:c r="I7402" s="1" t="s">
        <x:v>100</x:v>
      </x:c>
      <x:c r="K7402" s="1" t="s">
        <x:v>126</x:v>
      </x:c>
      <x:c r="M7402" s="1">
        <x:v>2708</x:v>
      </x:c>
      <x:c r="O7402" s="1" t="s">
        <x:v>101</x:v>
      </x:c>
      <x:c r="AG7402" s="197">
        <x:v>1</x:v>
      </x:c>
      <x:c r="AL7402" s="197"/>
      <x:c r="AM7402" s="197"/>
      <x:c r="AN7402" s="197"/>
      <x:c r="AO7402" s="197"/>
      <x:c r="AP7402" s="197"/>
      <x:c r="AQ7402" s="197"/>
    </x:row>
    <x:row r="7403" spans="1:43" s="1" customFormat="1">
      <x:c r="A7403" s="114" t="s">
        <x:v>2388</x:v>
      </x:c>
      <x:c r="B7403" s="1">
        <x:v>10490</x:v>
      </x:c>
      <x:c r="C7403" s="1">
        <x:v>0.833333333333333</x:v>
      </x:c>
      <x:c r="G7403" s="1">
        <x:v>2</x:v>
      </x:c>
      <x:c r="I7403" s="1" t="s">
        <x:v>102</x:v>
      </x:c>
      <x:c r="K7403" s="1" t="s">
        <x:v>126</x:v>
      </x:c>
      <x:c r="M7403" s="1">
        <x:v>2708</x:v>
      </x:c>
      <x:c r="O7403" s="1" t="s">
        <x:v>101</x:v>
      </x:c>
      <x:c r="AG7403" s="1">
        <x:v>1</x:v>
      </x:c>
      <x:c r="AL7403" s="197"/>
      <x:c r="AM7403" s="197"/>
      <x:c r="AN7403" s="197"/>
      <x:c r="AO7403" s="197"/>
      <x:c r="AP7403" s="197"/>
      <x:c r="AQ7403" s="197"/>
    </x:row>
    <x:row r="7404" spans="1:43" s="1" customFormat="1">
      <x:c r="A7404" s="114" t="s">
        <x:v>2389</x:v>
      </x:c>
      <x:c r="B7404" s="1">
        <x:v>10490</x:v>
      </x:c>
      <x:c r="C7404" s="1">
        <x:v>1.36666666666667</x:v>
      </x:c>
      <x:c r="G7404" s="1">
        <x:v>1</x:v>
      </x:c>
      <x:c r="I7404" s="1" t="s">
        <x:v>103</x:v>
      </x:c>
      <x:c r="K7404" s="1" t="s">
        <x:v>126</x:v>
      </x:c>
      <x:c r="M7404" s="1">
        <x:v>2708</x:v>
      </x:c>
      <x:c r="O7404" s="1" t="s">
        <x:v>101</x:v>
      </x:c>
      <x:c r="AG7404" s="1">
        <x:v>1</x:v>
      </x:c>
      <x:c r="AL7404" s="197"/>
      <x:c r="AM7404" s="197"/>
      <x:c r="AN7404" s="197"/>
      <x:c r="AO7404" s="197"/>
      <x:c r="AP7404" s="197"/>
      <x:c r="AQ7404" s="197"/>
    </x:row>
    <x:row r="7405" spans="1:43" s="1" customFormat="1">
      <x:c r="A7405" s="114" t="s">
        <x:v>2390</x:v>
      </x:c>
      <x:c r="B7405" s="1">
        <x:v>10491</x:v>
      </x:c>
      <x:c r="C7405" s="1">
        <x:v>1.33333333333333</x:v>
      </x:c>
      <x:c r="G7405" s="1">
        <x:v>1</x:v>
      </x:c>
      <x:c r="I7405" s="1" t="s">
        <x:v>100</x:v>
      </x:c>
      <x:c r="M7405" s="1">
        <x:v>2259</x:v>
      </x:c>
      <x:c r="O7405" s="1" t="s">
        <x:v>101</x:v>
      </x:c>
      <x:c r="AG7405" s="1">
        <x:v>1</x:v>
      </x:c>
      <x:c r="AL7405" s="197"/>
      <x:c r="AM7405" s="197"/>
      <x:c r="AN7405" s="197"/>
      <x:c r="AO7405" s="197"/>
      <x:c r="AP7405" s="197"/>
      <x:c r="AQ7405" s="197"/>
    </x:row>
    <x:row r="7406" spans="1:43" s="1" customFormat="1">
      <x:c r="A7406" s="114" t="s">
        <x:v>2391</x:v>
      </x:c>
      <x:c r="B7406" s="1">
        <x:v>10491</x:v>
      </x:c>
      <x:c r="C7406" s="1">
        <x:v>1.9</x:v>
      </x:c>
      <x:c r="G7406" s="1">
        <x:v>2</x:v>
      </x:c>
      <x:c r="I7406" s="1" t="s">
        <x:v>102</x:v>
      </x:c>
      <x:c r="M7406" s="1">
        <x:v>2259</x:v>
      </x:c>
      <x:c r="O7406" s="1" t="s">
        <x:v>101</x:v>
      </x:c>
      <x:c r="AG7406" s="1">
        <x:v>1</x:v>
      </x:c>
      <x:c r="AL7406" s="197"/>
      <x:c r="AM7406" s="197"/>
      <x:c r="AN7406" s="197"/>
      <x:c r="AO7406" s="197"/>
      <x:c r="AP7406" s="197"/>
      <x:c r="AQ7406" s="197"/>
    </x:row>
    <x:row r="7407" spans="1:43" s="1" customFormat="1">
      <x:c r="A7407" s="114" t="s">
        <x:v>2392</x:v>
      </x:c>
      <x:c r="B7407" s="1">
        <x:v>10492</x:v>
      </x:c>
      <x:c r="C7407" s="1">
        <x:v>0.666666666666667</x:v>
      </x:c>
      <x:c r="D7407" s="1">
        <x:v>1</x:v>
      </x:c>
      <x:c r="M7407" s="1">
        <x:v>2430</x:v>
      </x:c>
      <x:c r="O7407" s="1" t="s">
        <x:v>101</x:v>
      </x:c>
      <x:c r="AL7407" s="197"/>
      <x:c r="AM7407" s="197"/>
      <x:c r="AN7407" s="197"/>
      <x:c r="AO7407" s="197"/>
      <x:c r="AP7407" s="197"/>
      <x:c r="AQ7407" s="197"/>
    </x:row>
    <x:row r="7408" spans="1:43" s="1" customFormat="1">
      <x:c r="A7408" s="114" t="s">
        <x:v>2393</x:v>
      </x:c>
      <x:c r="B7408" s="1">
        <x:v>10492</x:v>
      </x:c>
      <x:c r="C7408" s="1">
        <x:v>2.46666666666667</x:v>
      </x:c>
      <x:c r="G7408" s="1">
        <x:v>2</x:v>
      </x:c>
      <x:c r="I7408" s="1" t="s">
        <x:v>100</x:v>
      </x:c>
      <x:c r="K7408" s="1" t="s">
        <x:v>447</x:v>
      </x:c>
      <x:c r="M7408" s="1">
        <x:v>2431</x:v>
      </x:c>
      <x:c r="O7408" s="1" t="s">
        <x:v>101</x:v>
      </x:c>
      <x:c r="P7408" s="1" t="s">
        <x:v>561</x:v>
      </x:c>
      <x:c r="AG7408" s="1">
        <x:v>0</x:v>
      </x:c>
      <x:c r="AL7408" s="197"/>
      <x:c r="AM7408" s="197"/>
      <x:c r="AN7408" s="197"/>
      <x:c r="AO7408" s="197"/>
      <x:c r="AP7408" s="197"/>
      <x:c r="AQ7408" s="197"/>
    </x:row>
    <x:row r="7409" spans="1:43" s="1" customFormat="1">
      <x:c r="A7409" s="114" t="s">
        <x:v>2394</x:v>
      </x:c>
      <x:c r="B7409" s="1">
        <x:v>10492</x:v>
      </x:c>
      <x:c r="C7409" s="1">
        <x:v>2.66666666666667</x:v>
      </x:c>
      <x:c r="G7409" s="1">
        <x:v>2</x:v>
      </x:c>
      <x:c r="I7409" s="1" t="s">
        <x:v>102</x:v>
      </x:c>
      <x:c r="AG7409" s="1">
        <x:v>0</x:v>
      </x:c>
      <x:c r="AL7409" s="80"/>
      <x:c r="AM7409" s="80"/>
      <x:c r="AN7409" s="80"/>
      <x:c r="AO7409" s="80"/>
      <x:c r="AP7409" s="80"/>
      <x:c r="AQ7409" s="80"/>
    </x:row>
    <x:row r="7410" spans="1:43" s="1" customFormat="1">
      <x:c r="A7410" s="114" t="s">
        <x:v>2395</x:v>
      </x:c>
      <x:c r="B7410" s="1">
        <x:v>10492</x:v>
      </x:c>
      <x:c r="C7410" s="1">
        <x:v>2.86666666666667</x:v>
      </x:c>
      <x:c r="G7410" s="1">
        <x:v>3</x:v>
      </x:c>
      <x:c r="I7410" s="1" t="s">
        <x:v>103</x:v>
      </x:c>
      <x:c r="AG7410" s="1">
        <x:v>0</x:v>
      </x:c>
      <x:c r="AL7410" s="80"/>
      <x:c r="AM7410" s="80"/>
      <x:c r="AN7410" s="80"/>
      <x:c r="AO7410" s="80"/>
      <x:c r="AP7410" s="80"/>
      <x:c r="AQ7410" s="80"/>
    </x:row>
    <x:row r="7411" spans="1:43" s="1" customFormat="1">
      <x:c r="A7411" s="114" t="s">
        <x:v>2396</x:v>
      </x:c>
      <x:c r="B7411" s="1">
        <x:v>10493</x:v>
      </x:c>
      <x:c r="C7411" s="1">
        <x:v>1.56666666666667</x:v>
      </x:c>
      <x:c r="G7411" s="1">
        <x:v>1</x:v>
      </x:c>
      <x:c r="I7411" s="1" t="s">
        <x:v>100</x:v>
      </x:c>
      <x:c r="K7411" s="1" t="s">
        <x:v>133</x:v>
      </x:c>
      <x:c r="M7411" s="1">
        <x:v>438</x:v>
      </x:c>
      <x:c r="O7411" s="1" t="s">
        <x:v>101</x:v>
      </x:c>
      <x:c r="AG7411" s="1">
        <x:v>2</x:v>
      </x:c>
      <x:c r="AL7411" s="80"/>
      <x:c r="AM7411" s="80"/>
      <x:c r="AN7411" s="80"/>
      <x:c r="AO7411" s="80"/>
      <x:c r="AP7411" s="80"/>
      <x:c r="AQ7411" s="80"/>
    </x:row>
    <x:row r="7412" spans="1:43" s="1" customFormat="1">
      <x:c r="A7412" s="114" t="s">
        <x:v>2397</x:v>
      </x:c>
      <x:c r="B7412" s="1">
        <x:v>10494</x:v>
      </x:c>
      <x:c r="C7412" s="1">
        <x:v>0.566666666666667</x:v>
      </x:c>
      <x:c r="G7412" s="1">
        <x:v>1</x:v>
      </x:c>
      <x:c r="I7412" s="1" t="s">
        <x:v>102</x:v>
      </x:c>
      <x:c r="K7412" s="1" t="s">
        <x:v>133</x:v>
      </x:c>
      <x:c r="M7412" s="1">
        <x:v>438</x:v>
      </x:c>
      <x:c r="O7412" s="1" t="s">
        <x:v>101</x:v>
      </x:c>
      <x:c r="AG7412" s="80">
        <x:v>2</x:v>
      </x:c>
      <x:c r="AL7412" s="80"/>
      <x:c r="AM7412" s="80"/>
      <x:c r="AN7412" s="80"/>
      <x:c r="AO7412" s="80"/>
      <x:c r="AP7412" s="80"/>
      <x:c r="AQ7412" s="80"/>
    </x:row>
    <x:row r="7413" spans="1:43" s="1" customFormat="1">
      <x:c r="A7413" s="114" t="s">
        <x:v>2398</x:v>
      </x:c>
      <x:c r="B7413" s="1">
        <x:v>10495</x:v>
      </x:c>
      <x:c r="C7413" s="1">
        <x:v>0.466666666666667</x:v>
      </x:c>
      <x:c r="G7413" s="1">
        <x:v>1</x:v>
      </x:c>
      <x:c r="I7413" s="1" t="s">
        <x:v>103</x:v>
      </x:c>
      <x:c r="K7413" s="1" t="s">
        <x:v>133</x:v>
      </x:c>
      <x:c r="M7413" s="1">
        <x:v>438</x:v>
      </x:c>
      <x:c r="O7413" s="1" t="s">
        <x:v>101</x:v>
      </x:c>
      <x:c r="AG7413" s="80">
        <x:v>2</x:v>
      </x:c>
      <x:c r="AL7413" s="80"/>
      <x:c r="AM7413" s="80"/>
      <x:c r="AN7413" s="80"/>
      <x:c r="AO7413" s="80"/>
      <x:c r="AP7413" s="80"/>
      <x:c r="AQ7413" s="80"/>
    </x:row>
    <x:row r="7414" spans="1:43" s="1" customFormat="1">
      <x:c r="A7414" s="114" t="s">
        <x:v>2399</x:v>
      </x:c>
      <x:c r="B7414" s="1">
        <x:v>10496</x:v>
      </x:c>
      <x:c r="C7414" s="1">
        <x:v>0.633333333333333</x:v>
      </x:c>
      <x:c r="G7414" s="1">
        <x:v>1</x:v>
      </x:c>
      <x:c r="I7414" s="1" t="s">
        <x:v>100</x:v>
      </x:c>
      <x:c r="K7414" s="1" t="s">
        <x:v>145</x:v>
      </x:c>
      <x:c r="M7414" s="1">
        <x:v>2690</x:v>
      </x:c>
      <x:c r="O7414" s="1" t="s">
        <x:v>101</x:v>
      </x:c>
      <x:c r="AG7414" s="80">
        <x:v>2</x:v>
      </x:c>
      <x:c r="AL7414" s="80"/>
      <x:c r="AM7414" s="80"/>
      <x:c r="AN7414" s="80"/>
      <x:c r="AO7414" s="80"/>
      <x:c r="AP7414" s="80"/>
      <x:c r="AQ7414" s="80"/>
    </x:row>
    <x:row r="7415" spans="1:43" s="1" customFormat="1">
      <x:c r="A7415" s="114" t="s">
        <x:v>2400</x:v>
      </x:c>
      <x:c r="B7415" s="1">
        <x:v>10496</x:v>
      </x:c>
      <x:c r="C7415" s="1">
        <x:v>1.56666666666667</x:v>
      </x:c>
      <x:c r="G7415" s="1">
        <x:v>1</x:v>
      </x:c>
      <x:c r="I7415" s="1" t="s">
        <x:v>104</x:v>
      </x:c>
      <x:c r="K7415" s="1" t="s">
        <x:v>145</x:v>
      </x:c>
      <x:c r="M7415" s="1">
        <x:v>2690</x:v>
      </x:c>
      <x:c r="O7415" s="1" t="s">
        <x:v>101</x:v>
      </x:c>
      <x:c r="AG7415" s="1">
        <x:v>1</x:v>
      </x:c>
      <x:c r="AL7415" s="80"/>
      <x:c r="AM7415" s="80"/>
      <x:c r="AN7415" s="80"/>
      <x:c r="AO7415" s="80"/>
      <x:c r="AP7415" s="80"/>
      <x:c r="AQ7415" s="80"/>
    </x:row>
    <x:row r="7416" spans="1:43" s="1" customFormat="1">
      <x:c r="A7416" s="114" t="s">
        <x:v>2401</x:v>
      </x:c>
      <x:c r="B7416" s="1">
        <x:v>10496</x:v>
      </x:c>
      <x:c r="C7416" s="1">
        <x:v>1.83333333333333</x:v>
      </x:c>
      <x:c r="G7416" s="1">
        <x:v>1</x:v>
      </x:c>
      <x:c r="I7416" s="1" t="s">
        <x:v>103</x:v>
      </x:c>
      <x:c r="K7416" s="1" t="s">
        <x:v>145</x:v>
      </x:c>
      <x:c r="M7416" s="1">
        <x:v>2690</x:v>
      </x:c>
      <x:c r="O7416" s="1" t="s">
        <x:v>101</x:v>
      </x:c>
      <x:c r="AG7416" s="1">
        <x:v>1</x:v>
      </x:c>
      <x:c r="AL7416" s="80"/>
      <x:c r="AM7416" s="80"/>
      <x:c r="AN7416" s="80"/>
      <x:c r="AO7416" s="80"/>
      <x:c r="AP7416" s="80"/>
      <x:c r="AQ7416" s="80"/>
    </x:row>
    <x:row r="7417" spans="1:43" s="1" customFormat="1">
      <x:c r="A7417" s="114" t="s">
        <x:v>2402</x:v>
      </x:c>
      <x:c r="B7417" s="1">
        <x:v>10496</x:v>
      </x:c>
      <x:c r="C7417" s="1">
        <x:v>2.03333333333333</x:v>
      </x:c>
      <x:c r="G7417" s="1">
        <x:v>1</x:v>
      </x:c>
      <x:c r="I7417" s="1" t="s">
        <x:v>104</x:v>
      </x:c>
      <x:c r="K7417" s="1" t="s">
        <x:v>145</x:v>
      </x:c>
      <x:c r="M7417" s="1">
        <x:v>2690</x:v>
      </x:c>
      <x:c r="O7417" s="1" t="s">
        <x:v>101</x:v>
      </x:c>
      <x:c r="AG7417" s="1">
        <x:v>1</x:v>
      </x:c>
      <x:c r="AL7417" s="80"/>
      <x:c r="AM7417" s="80"/>
      <x:c r="AN7417" s="80"/>
      <x:c r="AO7417" s="80"/>
      <x:c r="AP7417" s="80"/>
      <x:c r="AQ7417" s="80"/>
    </x:row>
    <x:row r="7418" spans="1:43" s="1" customFormat="1">
      <x:c r="A7418" s="114" t="s">
        <x:v>2403</x:v>
      </x:c>
      <x:c r="B7418" s="1">
        <x:v>10496</x:v>
      </x:c>
      <x:c r="C7418" s="1">
        <x:v>2.6</x:v>
      </x:c>
      <x:c r="G7418" s="1">
        <x:v>1</x:v>
      </x:c>
      <x:c r="I7418" s="1" t="s">
        <x:v>103</x:v>
      </x:c>
      <x:c r="K7418" s="1" t="s">
        <x:v>145</x:v>
      </x:c>
      <x:c r="M7418" s="1">
        <x:v>2690</x:v>
      </x:c>
      <x:c r="O7418" s="1" t="s">
        <x:v>101</x:v>
      </x:c>
      <x:c r="AG7418" s="1">
        <x:v>1</x:v>
      </x:c>
      <x:c r="AL7418" s="80"/>
      <x:c r="AM7418" s="80"/>
      <x:c r="AN7418" s="80"/>
      <x:c r="AO7418" s="80"/>
      <x:c r="AP7418" s="80"/>
      <x:c r="AQ7418" s="80"/>
    </x:row>
    <x:row r="7419" spans="1:43" s="1" customFormat="1">
      <x:c r="A7419" s="114" t="s">
        <x:v>2404</x:v>
      </x:c>
      <x:c r="B7419" s="1">
        <x:v>10497</x:v>
      </x:c>
      <x:c r="C7419" s="1">
        <x:v>2.2</x:v>
      </x:c>
      <x:c r="G7419" s="1">
        <x:v>2</x:v>
      </x:c>
      <x:c r="I7419" s="1" t="s">
        <x:v>100</x:v>
      </x:c>
      <x:c r="K7419" s="1" t="s">
        <x:v>145</x:v>
      </x:c>
      <x:c r="M7419" s="1">
        <x:v>2690</x:v>
      </x:c>
      <x:c r="O7419" s="1" t="s">
        <x:v>101</x:v>
      </x:c>
      <x:c r="AG7419" s="80">
        <x:v>2</x:v>
      </x:c>
      <x:c r="AL7419" s="80"/>
      <x:c r="AM7419" s="80"/>
      <x:c r="AN7419" s="80"/>
      <x:c r="AO7419" s="80"/>
      <x:c r="AP7419" s="80"/>
      <x:c r="AQ7419" s="80"/>
    </x:row>
    <x:row r="7420" spans="1:43" s="1" customFormat="1">
      <x:c r="A7420" s="114" t="s">
        <x:v>2405</x:v>
      </x:c>
      <x:c r="B7420" s="1">
        <x:v>10497</x:v>
      </x:c>
      <x:c r="C7420" s="1">
        <x:v>2.4</x:v>
      </x:c>
      <x:c r="G7420" s="1">
        <x:v>2</x:v>
      </x:c>
      <x:c r="I7420" s="1" t="s">
        <x:v>102</x:v>
      </x:c>
      <x:c r="K7420" s="1" t="s">
        <x:v>145</x:v>
      </x:c>
      <x:c r="M7420" s="1">
        <x:v>2690</x:v>
      </x:c>
      <x:c r="O7420" s="1" t="s">
        <x:v>101</x:v>
      </x:c>
      <x:c r="AG7420" s="80">
        <x:v>2</x:v>
      </x:c>
      <x:c r="AL7420" s="80"/>
      <x:c r="AM7420" s="80"/>
      <x:c r="AN7420" s="80"/>
      <x:c r="AO7420" s="80"/>
      <x:c r="AP7420" s="80"/>
      <x:c r="AQ7420" s="80"/>
    </x:row>
    <x:row r="7421" spans="1:43" s="1" customFormat="1">
      <x:c r="A7421" s="114" t="s">
        <x:v>2406</x:v>
      </x:c>
      <x:c r="B7421" s="1">
        <x:v>10497</x:v>
      </x:c>
      <x:c r="C7421" s="1">
        <x:v>2.6</x:v>
      </x:c>
      <x:c r="G7421" s="1">
        <x:v>2</x:v>
      </x:c>
      <x:c r="I7421" s="1" t="s">
        <x:v>103</x:v>
      </x:c>
      <x:c r="K7421" s="1" t="s">
        <x:v>145</x:v>
      </x:c>
      <x:c r="M7421" s="1">
        <x:v>2690</x:v>
      </x:c>
      <x:c r="O7421" s="1" t="s">
        <x:v>101</x:v>
      </x:c>
      <x:c r="AG7421" s="80">
        <x:v>2</x:v>
      </x:c>
      <x:c r="AL7421" s="80"/>
      <x:c r="AM7421" s="80"/>
      <x:c r="AN7421" s="80"/>
      <x:c r="AO7421" s="80"/>
      <x:c r="AP7421" s="80"/>
      <x:c r="AQ7421" s="80"/>
    </x:row>
    <x:row r="7422" spans="1:43" s="1" customFormat="1">
      <x:c r="A7422" s="114" t="s">
        <x:v>2407</x:v>
      </x:c>
      <x:c r="B7422" s="1">
        <x:v>10497</x:v>
      </x:c>
      <x:c r="C7422" s="1">
        <x:v>2.8</x:v>
      </x:c>
      <x:c r="G7422" s="1">
        <x:v>2</x:v>
      </x:c>
      <x:c r="I7422" s="1" t="s">
        <x:v>104</x:v>
      </x:c>
      <x:c r="K7422" s="1" t="s">
        <x:v>145</x:v>
      </x:c>
      <x:c r="M7422" s="1">
        <x:v>2690</x:v>
      </x:c>
      <x:c r="O7422" s="1" t="s">
        <x:v>101</x:v>
      </x:c>
      <x:c r="AG7422" s="80">
        <x:v>2</x:v>
      </x:c>
      <x:c r="AL7422" s="80"/>
      <x:c r="AM7422" s="80"/>
      <x:c r="AN7422" s="80"/>
      <x:c r="AO7422" s="80"/>
      <x:c r="AP7422" s="80"/>
      <x:c r="AQ7422" s="80"/>
    </x:row>
    <x:row r="7423" spans="1:43" s="1" customFormat="1">
      <x:c r="A7423" s="114" t="s">
        <x:v>2408</x:v>
      </x:c>
      <x:c r="B7423" s="1">
        <x:v>10498</x:v>
      </x:c>
      <x:c r="C7423" s="1">
        <x:v>0.85</x:v>
      </x:c>
      <x:c r="G7423" s="1">
        <x:v>2</x:v>
      </x:c>
      <x:c r="I7423" s="1" t="s">
        <x:v>100</x:v>
      </x:c>
      <x:c r="K7423" s="1" t="s">
        <x:v>145</x:v>
      </x:c>
      <x:c r="M7423" s="1">
        <x:v>2690</x:v>
      </x:c>
      <x:c r="O7423" s="1" t="s">
        <x:v>101</x:v>
      </x:c>
      <x:c r="AG7423" s="1">
        <x:v>1</x:v>
      </x:c>
      <x:c r="AH7423" s="1" t="s">
        <x:v>410</x:v>
      </x:c>
      <x:c r="AL7423" s="80"/>
      <x:c r="AM7423" s="80"/>
      <x:c r="AN7423" s="80"/>
      <x:c r="AO7423" s="80"/>
      <x:c r="AP7423" s="80"/>
      <x:c r="AQ7423" s="80"/>
    </x:row>
    <x:row r="7424" spans="1:43" s="1" customFormat="1">
      <x:c r="A7424" s="114" t="s">
        <x:v>2409</x:v>
      </x:c>
      <x:c r="B7424" s="1">
        <x:v>10498</x:v>
      </x:c>
      <x:c r="C7424" s="1">
        <x:v>0.933333333333333</x:v>
      </x:c>
      <x:c r="G7424" s="1">
        <x:v>3</x:v>
      </x:c>
      <x:c r="I7424" s="1" t="s">
        <x:v>100</x:v>
      </x:c>
      <x:c r="K7424" s="1" t="s">
        <x:v>145</x:v>
      </x:c>
      <x:c r="M7424" s="1">
        <x:v>2690</x:v>
      </x:c>
      <x:c r="O7424" s="1" t="s">
        <x:v>101</x:v>
      </x:c>
      <x:c r="AG7424" s="80">
        <x:v>2</x:v>
      </x:c>
      <x:c r="AH7424" s="1" t="s">
        <x:v>410</x:v>
      </x:c>
      <x:c r="AL7424" s="80"/>
      <x:c r="AM7424" s="80"/>
      <x:c r="AN7424" s="80"/>
      <x:c r="AO7424" s="80"/>
      <x:c r="AP7424" s="80"/>
      <x:c r="AQ7424" s="80"/>
    </x:row>
    <x:row r="7425" spans="1:43" s="1" customFormat="1">
      <x:c r="A7425" s="114" t="s">
        <x:v>2410</x:v>
      </x:c>
      <x:c r="B7425" s="1">
        <x:v>10499</x:v>
      </x:c>
      <x:c r="C7425" s="1">
        <x:v>5.13333333333333</x:v>
      </x:c>
      <x:c r="D7425" s="1">
        <x:v>1</x:v>
      </x:c>
      <x:c r="AL7425" s="80"/>
      <x:c r="AM7425" s="80"/>
      <x:c r="AN7425" s="80"/>
      <x:c r="AO7425" s="80"/>
      <x:c r="AP7425" s="80"/>
      <x:c r="AQ7425" s="80"/>
    </x:row>
    <x:row r="7426" spans="1:43" s="1" customFormat="1">
      <x:c r="A7426" s="114" t="s">
        <x:v>2411</x:v>
      </x:c>
      <x:c r="B7426" s="1">
        <x:v>10500</x:v>
      </x:c>
      <x:c r="C7426" s="1">
        <x:v>4.2</x:v>
      </x:c>
      <x:c r="G7426" s="1">
        <x:v>1</x:v>
      </x:c>
      <x:c r="I7426" s="1" t="s">
        <x:v>110</x:v>
      </x:c>
      <x:c r="J7426" s="1">
        <x:v>0.65</x:v>
      </x:c>
      <x:c r="K7426" s="1" t="s">
        <x:v>132</x:v>
      </x:c>
      <x:c r="M7426" s="1">
        <x:v>2690</x:v>
      </x:c>
      <x:c r="O7426" s="1" t="s">
        <x:v>101</x:v>
      </x:c>
      <x:c r="AL7426" s="80"/>
      <x:c r="AM7426" s="80"/>
      <x:c r="AN7426" s="80"/>
      <x:c r="AO7426" s="80"/>
      <x:c r="AP7426" s="80"/>
      <x:c r="AQ7426" s="80"/>
    </x:row>
    <x:row r="7427" spans="1:43" s="1" customFormat="1">
      <x:c r="A7427" s="114" t="s">
        <x:v>2412</x:v>
      </x:c>
      <x:c r="B7427" s="1">
        <x:v>10501</x:v>
      </x:c>
      <x:c r="C7427" s="1">
        <x:v>0.5</x:v>
      </x:c>
      <x:c r="G7427" s="1">
        <x:v>2</x:v>
      </x:c>
      <x:c r="I7427" s="1" t="s">
        <x:v>103</x:v>
      </x:c>
      <x:c r="K7427" s="1" t="s">
        <x:v>133</x:v>
      </x:c>
      <x:c r="M7427" s="1">
        <x:v>2719</x:v>
      </x:c>
      <x:c r="O7427" s="1" t="s">
        <x:v>101</x:v>
      </x:c>
      <x:c r="AG7427" s="1">
        <x:v>1</x:v>
      </x:c>
      <x:c r="AL7427" s="80"/>
      <x:c r="AM7427" s="80"/>
      <x:c r="AN7427" s="80"/>
      <x:c r="AO7427" s="80"/>
      <x:c r="AP7427" s="80"/>
      <x:c r="AQ7427" s="80"/>
    </x:row>
    <x:row r="7428" spans="1:43" s="1" customFormat="1">
      <x:c r="A7428" s="114" t="s">
        <x:v>2413</x:v>
      </x:c>
      <x:c r="B7428" s="1">
        <x:v>10501</x:v>
      </x:c>
      <x:c r="C7428" s="1">
        <x:v>0.866666666666667</x:v>
      </x:c>
      <x:c r="G7428" s="1">
        <x:v>2</x:v>
      </x:c>
      <x:c r="I7428" s="1" t="s">
        <x:v>104</x:v>
      </x:c>
      <x:c r="K7428" s="1" t="s">
        <x:v>133</x:v>
      </x:c>
      <x:c r="M7428" s="1">
        <x:v>2719</x:v>
      </x:c>
      <x:c r="O7428" s="1" t="s">
        <x:v>101</x:v>
      </x:c>
      <x:c r="AG7428" s="80">
        <x:v>2</x:v>
      </x:c>
      <x:c r="AL7428" s="80"/>
      <x:c r="AM7428" s="80"/>
      <x:c r="AN7428" s="80"/>
      <x:c r="AO7428" s="80"/>
      <x:c r="AP7428" s="80"/>
      <x:c r="AQ7428" s="80"/>
    </x:row>
    <x:row r="7429" spans="1:43" s="1" customFormat="1">
      <x:c r="A7429" s="114" t="s">
        <x:v>2414</x:v>
      </x:c>
      <x:c r="B7429" s="1">
        <x:v>10502</x:v>
      </x:c>
      <x:c r="C7429" s="1">
        <x:v>1.1</x:v>
      </x:c>
      <x:c r="G7429" s="1">
        <x:v>3</x:v>
      </x:c>
      <x:c r="I7429" s="1" t="s">
        <x:v>100</x:v>
      </x:c>
      <x:c r="K7429" s="1" t="s">
        <x:v>133</x:v>
      </x:c>
      <x:c r="M7429" s="1">
        <x:v>2719</x:v>
      </x:c>
      <x:c r="O7429" s="1" t="s">
        <x:v>101</x:v>
      </x:c>
      <x:c r="AG7429" s="80">
        <x:v>2</x:v>
      </x:c>
      <x:c r="AL7429" s="80"/>
      <x:c r="AM7429" s="80"/>
      <x:c r="AN7429" s="80"/>
      <x:c r="AO7429" s="80"/>
      <x:c r="AP7429" s="80"/>
      <x:c r="AQ7429" s="80"/>
    </x:row>
    <x:row r="7430" spans="1:43" s="1" customFormat="1">
      <x:c r="A7430" s="114" t="s">
        <x:v>2415</x:v>
      </x:c>
      <x:c r="B7430" s="1">
        <x:v>10503</x:v>
      </x:c>
      <x:c r="C7430" s="1">
        <x:v>0.333333333333333</x:v>
      </x:c>
      <x:c r="G7430" s="1">
        <x:v>2</x:v>
      </x:c>
      <x:c r="I7430" s="1" t="s">
        <x:v>100</x:v>
      </x:c>
      <x:c r="K7430" s="1" t="s">
        <x:v>133</x:v>
      </x:c>
      <x:c r="M7430" s="1">
        <x:v>2719</x:v>
      </x:c>
      <x:c r="O7430" s="1" t="s">
        <x:v>101</x:v>
      </x:c>
      <x:c r="AG7430" s="80">
        <x:v>2</x:v>
      </x:c>
      <x:c r="AL7430" s="80"/>
      <x:c r="AM7430" s="80"/>
      <x:c r="AN7430" s="80"/>
      <x:c r="AO7430" s="80"/>
      <x:c r="AP7430" s="80"/>
      <x:c r="AQ7430" s="80"/>
    </x:row>
    <x:row r="7431" spans="1:43" s="1" customFormat="1">
      <x:c r="A7431" s="114" t="s">
        <x:v>2416</x:v>
      </x:c>
      <x:c r="B7431" s="1">
        <x:v>10503</x:v>
      </x:c>
      <x:c r="C7431" s="1">
        <x:v>1.03333333333333</x:v>
      </x:c>
      <x:c r="G7431" s="1">
        <x:v>2</x:v>
      </x:c>
      <x:c r="I7431" s="1" t="s">
        <x:v>102</x:v>
      </x:c>
      <x:c r="M7431" s="1">
        <x:v>2719</x:v>
      </x:c>
      <x:c r="O7431" s="1" t="s">
        <x:v>101</x:v>
      </x:c>
      <x:c r="AG7431" s="80">
        <x:v>2</x:v>
      </x:c>
      <x:c r="AL7431" s="80"/>
      <x:c r="AM7431" s="80"/>
      <x:c r="AN7431" s="80"/>
      <x:c r="AO7431" s="80"/>
      <x:c r="AP7431" s="80"/>
      <x:c r="AQ7431" s="80"/>
    </x:row>
    <x:row r="7432" spans="1:43" s="1" customFormat="1">
      <x:c r="A7432" s="114" t="s">
        <x:v>2417</x:v>
      </x:c>
      <x:c r="B7432" s="1">
        <x:v>10504</x:v>
      </x:c>
      <x:c r="C7432" s="1">
        <x:v>0.466666666666667</x:v>
      </x:c>
      <x:c r="D7432" s="1">
        <x:v>1</x:v>
      </x:c>
      <x:c r="K7432" s="1" t="s">
        <x:v>133</x:v>
      </x:c>
      <x:c r="AL7432" s="80"/>
      <x:c r="AM7432" s="80"/>
      <x:c r="AN7432" s="80"/>
      <x:c r="AO7432" s="80"/>
      <x:c r="AP7432" s="80"/>
      <x:c r="AQ7432" s="80"/>
    </x:row>
    <x:row r="7433" spans="1:43" s="1" customFormat="1">
      <x:c r="A7433" s="114" t="s">
        <x:v>2418</x:v>
      </x:c>
      <x:c r="B7433" s="1">
        <x:v>10505</x:v>
      </x:c>
      <x:c r="C7433" s="1">
        <x:v>3.96666666666667</x:v>
      </x:c>
      <x:c r="G7433" s="1">
        <x:v>5</x:v>
      </x:c>
      <x:c r="I7433" s="1" t="s">
        <x:v>100</x:v>
      </x:c>
      <x:c r="K7433" s="1" t="s">
        <x:v>133</x:v>
      </x:c>
      <x:c r="M7433" s="1">
        <x:v>2719</x:v>
      </x:c>
      <x:c r="O7433" s="1" t="s">
        <x:v>101</x:v>
      </x:c>
      <x:c r="AG7433" s="80">
        <x:v>2</x:v>
      </x:c>
      <x:c r="AL7433" s="80"/>
      <x:c r="AM7433" s="80"/>
      <x:c r="AN7433" s="80"/>
      <x:c r="AO7433" s="80"/>
      <x:c r="AP7433" s="80"/>
      <x:c r="AQ7433" s="80"/>
    </x:row>
    <x:row r="7434" spans="1:43" s="1" customFormat="1">
      <x:c r="A7434" s="114" t="s">
        <x:v>2419</x:v>
      </x:c>
      <x:c r="B7434" s="1">
        <x:v>10505</x:v>
      </x:c>
      <x:c r="C7434" s="1">
        <x:v>5.06666666666667</x:v>
      </x:c>
      <x:c r="G7434" s="1">
        <x:v>5</x:v>
      </x:c>
      <x:c r="I7434" s="1" t="s">
        <x:v>112</x:v>
      </x:c>
      <x:c r="J7434" s="1">
        <x:v>0.2</x:v>
      </x:c>
      <x:c r="K7434" s="1" t="s">
        <x:v>133</x:v>
      </x:c>
      <x:c r="M7434" s="1">
        <x:v>2719</x:v>
      </x:c>
      <x:c r="O7434" s="1" t="s">
        <x:v>101</x:v>
      </x:c>
      <x:c r="AL7434" s="80"/>
      <x:c r="AM7434" s="80"/>
      <x:c r="AN7434" s="80"/>
      <x:c r="AO7434" s="80"/>
      <x:c r="AP7434" s="80"/>
      <x:c r="AQ7434" s="80"/>
    </x:row>
    <x:row r="7435" spans="1:43" s="1" customFormat="1">
      <x:c r="A7435" s="114" t="s">
        <x:v>2420</x:v>
      </x:c>
      <x:c r="B7435" s="1">
        <x:v>10506</x:v>
      </x:c>
      <x:c r="C7435" s="1">
        <x:v>0.5</x:v>
      </x:c>
      <x:c r="G7435" s="1">
        <x:v>2</x:v>
      </x:c>
      <x:c r="I7435" s="1" t="s">
        <x:v>103</x:v>
      </x:c>
      <x:c r="K7435" s="1" t="s">
        <x:v>133</x:v>
      </x:c>
      <x:c r="M7435" s="1">
        <x:v>2694</x:v>
      </x:c>
      <x:c r="O7435" s="1" t="s">
        <x:v>101</x:v>
      </x:c>
      <x:c r="AG7435" s="80">
        <x:v>2</x:v>
      </x:c>
      <x:c r="AL7435" s="80"/>
      <x:c r="AM7435" s="80"/>
      <x:c r="AN7435" s="80"/>
      <x:c r="AO7435" s="80"/>
      <x:c r="AP7435" s="80"/>
      <x:c r="AQ7435" s="80"/>
    </x:row>
    <x:row r="7436" spans="1:43" s="1" customFormat="1">
      <x:c r="A7436" s="114" t="s">
        <x:v>2421</x:v>
      </x:c>
      <x:c r="B7436" s="1">
        <x:v>10507</x:v>
      </x:c>
      <x:c r="C7436" s="1">
        <x:v>0.333333333333333</x:v>
      </x:c>
      <x:c r="G7436" s="1">
        <x:v>2</x:v>
      </x:c>
      <x:c r="I7436" s="1" t="s">
        <x:v>103</x:v>
      </x:c>
      <x:c r="K7436" s="1" t="s">
        <x:v>133</x:v>
      </x:c>
      <x:c r="M7436" s="1">
        <x:v>2694</x:v>
      </x:c>
      <x:c r="O7436" s="1" t="s">
        <x:v>101</x:v>
      </x:c>
      <x:c r="AG7436" s="1">
        <x:v>2</x:v>
      </x:c>
      <x:c r="AL7436" s="80"/>
      <x:c r="AM7436" s="80"/>
      <x:c r="AN7436" s="80"/>
      <x:c r="AO7436" s="80"/>
      <x:c r="AP7436" s="80"/>
      <x:c r="AQ7436" s="80"/>
    </x:row>
    <x:row r="7437" spans="1:43" s="1" customFormat="1">
      <x:c r="A7437" s="114" t="s">
        <x:v>2422</x:v>
      </x:c>
      <x:c r="B7437" s="1">
        <x:v>10507</x:v>
      </x:c>
      <x:c r="C7437" s="1">
        <x:v>0.566666666666667</x:v>
      </x:c>
      <x:c r="G7437" s="1">
        <x:v>2</x:v>
      </x:c>
      <x:c r="I7437" s="1" t="s">
        <x:v>104</x:v>
      </x:c>
      <x:c r="K7437" s="1" t="s">
        <x:v>133</x:v>
      </x:c>
      <x:c r="M7437" s="1">
        <x:v>2694</x:v>
      </x:c>
      <x:c r="O7437" s="1" t="s">
        <x:v>101</x:v>
      </x:c>
      <x:c r="AG7437" s="80">
        <x:v>2</x:v>
      </x:c>
      <x:c r="AL7437" s="80"/>
      <x:c r="AM7437" s="80"/>
      <x:c r="AN7437" s="80"/>
      <x:c r="AO7437" s="80"/>
      <x:c r="AP7437" s="80"/>
      <x:c r="AQ7437" s="80"/>
    </x:row>
    <x:row r="7438" spans="1:43" s="1" customFormat="1">
      <x:c r="A7438" s="114" t="s">
        <x:v>2423</x:v>
      </x:c>
      <x:c r="B7438" s="1">
        <x:v>10507</x:v>
      </x:c>
      <x:c r="C7438" s="1">
        <x:v>1.03333333333333</x:v>
      </x:c>
      <x:c r="G7438" s="1">
        <x:v>2</x:v>
      </x:c>
      <x:c r="I7438" s="1" t="s">
        <x:v>100</x:v>
      </x:c>
      <x:c r="K7438" s="1" t="s">
        <x:v>133</x:v>
      </x:c>
      <x:c r="M7438" s="1">
        <x:v>2694</x:v>
      </x:c>
      <x:c r="O7438" s="1" t="s">
        <x:v>101</x:v>
      </x:c>
      <x:c r="AG7438" s="80">
        <x:v>2</x:v>
      </x:c>
      <x:c r="AL7438" s="80"/>
      <x:c r="AM7438" s="80"/>
      <x:c r="AN7438" s="80"/>
      <x:c r="AO7438" s="80"/>
      <x:c r="AP7438" s="80"/>
      <x:c r="AQ7438" s="80"/>
    </x:row>
    <x:row r="7439" spans="1:43" s="1" customFormat="1">
      <x:c r="A7439" s="114" t="s">
        <x:v>2424</x:v>
      </x:c>
      <x:c r="B7439" s="1">
        <x:v>10508</x:v>
      </x:c>
      <x:c r="C7439" s="1">
        <x:v>0.8</x:v>
      </x:c>
      <x:c r="G7439" s="1">
        <x:v>4</x:v>
      </x:c>
      <x:c r="I7439" s="1" t="s">
        <x:v>104</x:v>
      </x:c>
      <x:c r="K7439" s="1" t="s">
        <x:v>171</x:v>
      </x:c>
      <x:c r="M7439" s="1">
        <x:v>2694</x:v>
      </x:c>
      <x:c r="O7439" s="1" t="s">
        <x:v>101</x:v>
      </x:c>
      <x:c r="AG7439" s="1">
        <x:v>2</x:v>
      </x:c>
      <x:c r="AL7439" s="80"/>
      <x:c r="AM7439" s="80"/>
      <x:c r="AN7439" s="80"/>
      <x:c r="AO7439" s="80"/>
      <x:c r="AP7439" s="80"/>
      <x:c r="AQ7439" s="80"/>
    </x:row>
    <x:row r="7440" spans="1:43" s="1" customFormat="1">
      <x:c r="A7440" s="114" t="s">
        <x:v>2425</x:v>
      </x:c>
      <x:c r="B7440" s="1">
        <x:v>10509</x:v>
      </x:c>
      <x:c r="C7440" s="1">
        <x:v>0.4</x:v>
      </x:c>
      <x:c r="G7440" s="1">
        <x:v>2</x:v>
      </x:c>
      <x:c r="I7440" s="1" t="s">
        <x:v>103</x:v>
      </x:c>
      <x:c r="M7440" s="1">
        <x:v>970</x:v>
      </x:c>
      <x:c r="O7440" s="1" t="s">
        <x:v>101</x:v>
      </x:c>
      <x:c r="AG7440" s="1">
        <x:v>2</x:v>
      </x:c>
      <x:c r="AL7440" s="80"/>
      <x:c r="AM7440" s="80"/>
      <x:c r="AN7440" s="80"/>
      <x:c r="AO7440" s="80"/>
      <x:c r="AP7440" s="80"/>
      <x:c r="AQ7440" s="80"/>
    </x:row>
    <x:row r="7441" spans="1:43" s="1" customFormat="1">
      <x:c r="A7441" s="114" t="s">
        <x:v>2426</x:v>
      </x:c>
      <x:c r="B7441" s="1">
        <x:v>10510</x:v>
      </x:c>
      <x:c r="C7441" s="1">
        <x:f>16/30</x:f>
        <x:v>0.533333333333333</x:v>
      </x:c>
      <x:c r="G7441" s="1">
        <x:v>2</x:v>
      </x:c>
      <x:c r="I7441" s="1" t="s">
        <x:v>100</x:v>
      </x:c>
      <x:c r="K7441" s="1" t="s">
        <x:v>145</x:v>
      </x:c>
      <x:c r="M7441" s="1">
        <x:v>970</x:v>
      </x:c>
      <x:c r="O7441" s="1" t="s">
        <x:v>101</x:v>
      </x:c>
      <x:c r="AG7441" s="80">
        <x:v>2</x:v>
      </x:c>
      <x:c r="AH7441" s="1" t="s">
        <x:v>616</x:v>
      </x:c>
      <x:c r="AL7441" s="80"/>
      <x:c r="AM7441" s="80"/>
      <x:c r="AN7441" s="80"/>
      <x:c r="AO7441" s="80"/>
      <x:c r="AP7441" s="80"/>
      <x:c r="AQ7441" s="80"/>
    </x:row>
    <x:row r="7442" spans="1:43" s="1" customFormat="1">
      <x:c r="A7442" s="114" t="s">
        <x:v>2427</x:v>
      </x:c>
      <x:c r="B7442" s="1">
        <x:v>10510</x:v>
      </x:c>
      <x:c r="C7442" s="1">
        <x:v>1.46666666666667</x:v>
      </x:c>
      <x:c r="G7442" s="1">
        <x:v>2</x:v>
      </x:c>
      <x:c r="I7442" s="1" t="s">
        <x:v>102</x:v>
      </x:c>
      <x:c r="K7442" s="1" t="s">
        <x:v>145</x:v>
      </x:c>
      <x:c r="M7442" s="1">
        <x:v>970</x:v>
      </x:c>
      <x:c r="O7442" s="1" t="s">
        <x:v>101</x:v>
      </x:c>
      <x:c r="AG7442" s="80">
        <x:v>2</x:v>
      </x:c>
      <x:c r="AH7442" s="1" t="s">
        <x:v>2428</x:v>
      </x:c>
      <x:c r="AL7442" s="80"/>
      <x:c r="AM7442" s="80"/>
      <x:c r="AN7442" s="80"/>
      <x:c r="AO7442" s="80"/>
      <x:c r="AP7442" s="80"/>
      <x:c r="AQ7442" s="80"/>
    </x:row>
    <x:row r="7443" spans="1:43" s="1" customFormat="1">
      <x:c r="A7443" s="114" t="s">
        <x:v>2429</x:v>
      </x:c>
      <x:c r="B7443" s="1">
        <x:v>10511</x:v>
      </x:c>
      <x:c r="C7443" s="1">
        <x:v>1.7</x:v>
      </x:c>
      <x:c r="G7443" s="1">
        <x:v>2</x:v>
      </x:c>
      <x:c r="I7443" s="1" t="s">
        <x:v>100</x:v>
      </x:c>
      <x:c r="K7443" s="1" t="s">
        <x:v>145</x:v>
      </x:c>
      <x:c r="AG7443" s="80">
        <x:v>2</x:v>
      </x:c>
      <x:c r="AL7443" s="80"/>
      <x:c r="AM7443" s="80"/>
      <x:c r="AN7443" s="80"/>
      <x:c r="AO7443" s="80"/>
      <x:c r="AP7443" s="80"/>
      <x:c r="AQ7443" s="80"/>
    </x:row>
    <x:row r="7444" spans="1:43" s="1" customFormat="1">
      <x:c r="A7444" s="114" t="s">
        <x:v>2430</x:v>
      </x:c>
      <x:c r="B7444" s="1">
        <x:v>10511</x:v>
      </x:c>
      <x:c r="C7444" s="1">
        <x:v>2</x:v>
      </x:c>
      <x:c r="G7444" s="1">
        <x:v>2</x:v>
      </x:c>
      <x:c r="I7444" s="1" t="s">
        <x:v>102</x:v>
      </x:c>
      <x:c r="K7444" s="1" t="s">
        <x:v>145</x:v>
      </x:c>
      <x:c r="AG7444" s="80">
        <x:v>2</x:v>
      </x:c>
      <x:c r="AL7444" s="80"/>
      <x:c r="AM7444" s="80"/>
      <x:c r="AN7444" s="80"/>
      <x:c r="AO7444" s="80"/>
      <x:c r="AP7444" s="80"/>
      <x:c r="AQ7444" s="80"/>
    </x:row>
    <x:row r="7445" spans="1:43" s="1" customFormat="1">
      <x:c r="A7445" s="114" t="s">
        <x:v>2431</x:v>
      </x:c>
      <x:c r="B7445" s="1">
        <x:v>10511</x:v>
      </x:c>
      <x:c r="C7445" s="1">
        <x:v>2.3</x:v>
      </x:c>
      <x:c r="G7445" s="1">
        <x:v>2</x:v>
      </x:c>
      <x:c r="I7445" s="1" t="s">
        <x:v>103</x:v>
      </x:c>
      <x:c r="K7445" s="1" t="s">
        <x:v>145</x:v>
      </x:c>
      <x:c r="AG7445" s="80">
        <x:v>2</x:v>
      </x:c>
      <x:c r="AL7445" s="80"/>
      <x:c r="AM7445" s="80"/>
      <x:c r="AN7445" s="80"/>
      <x:c r="AO7445" s="80"/>
      <x:c r="AP7445" s="80"/>
      <x:c r="AQ7445" s="80"/>
    </x:row>
    <x:row r="7446" spans="1:43" s="1" customFormat="1">
      <x:c r="A7446" s="114" t="s">
        <x:v>2432</x:v>
      </x:c>
      <x:c r="B7446" s="1">
        <x:v>10511</x:v>
      </x:c>
      <x:c r="C7446" s="1">
        <x:v>2.6</x:v>
      </x:c>
      <x:c r="G7446" s="1">
        <x:v>2</x:v>
      </x:c>
      <x:c r="I7446" s="1" t="s">
        <x:v>104</x:v>
      </x:c>
      <x:c r="K7446" s="1" t="s">
        <x:v>145</x:v>
      </x:c>
      <x:c r="AG7446" s="80">
        <x:v>2</x:v>
      </x:c>
      <x:c r="AL7446" s="80"/>
      <x:c r="AM7446" s="80"/>
      <x:c r="AN7446" s="80"/>
      <x:c r="AO7446" s="80"/>
      <x:c r="AP7446" s="80"/>
      <x:c r="AQ7446" s="80"/>
    </x:row>
    <x:row r="7447" spans="1:43" s="1" customFormat="1">
      <x:c r="A7447" s="114" t="s">
        <x:v>2433</x:v>
      </x:c>
      <x:c r="B7447" s="1">
        <x:v>10511</x:v>
      </x:c>
      <x:c r="C7447" s="1">
        <x:v>2.9</x:v>
      </x:c>
      <x:c r="G7447" s="1">
        <x:v>2</x:v>
      </x:c>
      <x:c r="I7447" s="1" t="s">
        <x:v>102</x:v>
      </x:c>
      <x:c r="K7447" s="1" t="s">
        <x:v>145</x:v>
      </x:c>
      <x:c r="AG7447" s="80">
        <x:v>2</x:v>
      </x:c>
      <x:c r="AL7447" s="80"/>
      <x:c r="AM7447" s="80"/>
      <x:c r="AN7447" s="80"/>
      <x:c r="AO7447" s="80"/>
      <x:c r="AP7447" s="80"/>
      <x:c r="AQ7447" s="80"/>
    </x:row>
    <x:row r="7448" spans="1:43" s="1" customFormat="1">
      <x:c r="A7448" s="114" t="s">
        <x:v>2434</x:v>
      </x:c>
      <x:c r="B7448" s="1">
        <x:v>10511</x:v>
      </x:c>
      <x:c r="C7448" s="1">
        <x:v>3.33333333333333</x:v>
      </x:c>
      <x:c r="G7448" s="1">
        <x:v>3</x:v>
      </x:c>
      <x:c r="I7448" s="1" t="s">
        <x:v>110</x:v>
      </x:c>
      <x:c r="J7448" s="1">
        <x:v>0.65</x:v>
      </x:c>
      <x:c r="K7448" s="1" t="s">
        <x:v>145</x:v>
      </x:c>
      <x:c r="AG7448" s="80">
        <x:v>2</x:v>
      </x:c>
      <x:c r="AL7448" s="80"/>
      <x:c r="AM7448" s="80"/>
      <x:c r="AN7448" s="80"/>
      <x:c r="AO7448" s="80"/>
      <x:c r="AP7448" s="80"/>
      <x:c r="AQ7448" s="80"/>
    </x:row>
    <x:row r="7449" spans="1:43" s="1" customFormat="1">
      <x:c r="A7449" s="114" t="s">
        <x:v>2435</x:v>
      </x:c>
      <x:c r="B7449" s="1">
        <x:v>10512</x:v>
      </x:c>
      <x:c r="C7449" s="1">
        <x:v>0.4</x:v>
      </x:c>
      <x:c r="G7449" s="1">
        <x:v>2</x:v>
      </x:c>
      <x:c r="I7449" s="1" t="s">
        <x:v>100</x:v>
      </x:c>
      <x:c r="K7449" s="1" t="s">
        <x:v>145</x:v>
      </x:c>
      <x:c r="M7449" s="1">
        <x:v>2737</x:v>
      </x:c>
      <x:c r="O7449" s="1" t="s">
        <x:v>101</x:v>
      </x:c>
      <x:c r="AG7449" s="80">
        <x:v>2</x:v>
      </x:c>
      <x:c r="AL7449" s="80"/>
      <x:c r="AM7449" s="80"/>
      <x:c r="AN7449" s="80"/>
      <x:c r="AO7449" s="80"/>
      <x:c r="AP7449" s="80"/>
      <x:c r="AQ7449" s="80"/>
    </x:row>
    <x:row r="7450" spans="1:43" s="1" customFormat="1">
      <x:c r="A7450" s="114" t="s">
        <x:v>2436</x:v>
      </x:c>
      <x:c r="B7450" s="1">
        <x:v>10513</x:v>
      </x:c>
      <x:c r="C7450" s="1">
        <x:v>0.333333333333333</x:v>
      </x:c>
      <x:c r="G7450" s="1">
        <x:v>2</x:v>
      </x:c>
      <x:c r="I7450" s="1" t="s">
        <x:v>103</x:v>
      </x:c>
      <x:c r="K7450" s="1" t="s">
        <x:v>145</x:v>
      </x:c>
      <x:c r="M7450" s="1">
        <x:v>2739</x:v>
      </x:c>
      <x:c r="O7450" s="1" t="s">
        <x:v>101</x:v>
      </x:c>
      <x:c r="AG7450" s="1">
        <x:v>1</x:v>
      </x:c>
      <x:c r="AL7450" s="80"/>
      <x:c r="AM7450" s="80"/>
      <x:c r="AN7450" s="80"/>
      <x:c r="AO7450" s="80"/>
      <x:c r="AP7450" s="80"/>
      <x:c r="AQ7450" s="80"/>
    </x:row>
    <x:row r="7451" spans="1:43" s="1" customFormat="1">
      <x:c r="A7451" s="114" t="s">
        <x:v>2437</x:v>
      </x:c>
      <x:c r="B7451" s="1">
        <x:v>10513</x:v>
      </x:c>
      <x:c r="C7451" s="1">
        <x:v>0.466666666666667</x:v>
      </x:c>
      <x:c r="G7451" s="1">
        <x:v>2</x:v>
      </x:c>
      <x:c r="I7451" s="1" t="s">
        <x:v>104</x:v>
      </x:c>
      <x:c r="K7451" s="1" t="s">
        <x:v>145</x:v>
      </x:c>
      <x:c r="AG7451" s="80">
        <x:v>2</x:v>
      </x:c>
      <x:c r="AL7451" s="80"/>
      <x:c r="AM7451" s="80"/>
      <x:c r="AN7451" s="80"/>
      <x:c r="AO7451" s="80"/>
      <x:c r="AP7451" s="80"/>
      <x:c r="AQ7451" s="80"/>
    </x:row>
    <x:row r="7452" spans="1:43" s="1" customFormat="1">
      <x:c r="A7452" s="114" t="s">
        <x:v>2438</x:v>
      </x:c>
      <x:c r="B7452" s="1">
        <x:v>10513</x:v>
      </x:c>
      <x:c r="C7452" s="1">
        <x:v>0.6</x:v>
      </x:c>
      <x:c r="G7452" s="1">
        <x:v>2</x:v>
      </x:c>
      <x:c r="I7452" s="1" t="s">
        <x:v>103</x:v>
      </x:c>
      <x:c r="K7452" s="1" t="s">
        <x:v>145</x:v>
      </x:c>
      <x:c r="AG7452" s="1">
        <x:v>1</x:v>
      </x:c>
      <x:c r="AL7452" s="80"/>
      <x:c r="AM7452" s="80"/>
      <x:c r="AN7452" s="80"/>
      <x:c r="AO7452" s="80"/>
      <x:c r="AP7452" s="80"/>
      <x:c r="AQ7452" s="80"/>
    </x:row>
    <x:row r="7453" spans="1:43" s="1" customFormat="1">
      <x:c r="A7453" s="114" t="s">
        <x:v>2439</x:v>
      </x:c>
      <x:c r="B7453" s="1">
        <x:v>10513</x:v>
      </x:c>
      <x:c r="C7453" s="1">
        <x:v>0.8</x:v>
      </x:c>
      <x:c r="G7453" s="1">
        <x:v>2</x:v>
      </x:c>
      <x:c r="I7453" s="1" t="s">
        <x:v>104</x:v>
      </x:c>
      <x:c r="K7453" s="1" t="s">
        <x:v>145</x:v>
      </x:c>
      <x:c r="AG7453" s="1">
        <x:v>2</x:v>
      </x:c>
      <x:c r="AL7453" s="80"/>
      <x:c r="AM7453" s="80"/>
      <x:c r="AN7453" s="80"/>
      <x:c r="AO7453" s="80"/>
      <x:c r="AP7453" s="80"/>
      <x:c r="AQ7453" s="80"/>
    </x:row>
    <x:row r="7454" spans="1:43" s="1" customFormat="1">
      <x:c r="A7454" s="114" t="s">
        <x:v>2440</x:v>
      </x:c>
      <x:c r="B7454" s="1">
        <x:v>10513</x:v>
      </x:c>
      <x:c r="C7454" s="1">
        <x:v>1.53333333333333</x:v>
      </x:c>
      <x:c r="G7454" s="1">
        <x:v>4</x:v>
      </x:c>
      <x:c r="I7454" s="1" t="s">
        <x:v>100</x:v>
      </x:c>
      <x:c r="K7454" s="1" t="s">
        <x:v>145</x:v>
      </x:c>
      <x:c r="M7454" s="1">
        <x:v>2740</x:v>
      </x:c>
      <x:c r="O7454" s="1" t="s">
        <x:v>101</x:v>
      </x:c>
      <x:c r="AG7454" s="80">
        <x:v>2</x:v>
      </x:c>
      <x:c r="AL7454" s="80"/>
      <x:c r="AM7454" s="80"/>
      <x:c r="AN7454" s="80"/>
      <x:c r="AO7454" s="80"/>
      <x:c r="AP7454" s="80"/>
      <x:c r="AQ7454" s="80"/>
    </x:row>
    <x:row r="7455" spans="1:43" s="1" customFormat="1">
      <x:c r="A7455" s="114" t="s">
        <x:v>2441</x:v>
      </x:c>
      <x:c r="B7455" s="1">
        <x:v>10514</x:v>
      </x:c>
      <x:c r="C7455" s="1">
        <x:v>0.5</x:v>
      </x:c>
      <x:c r="G7455" s="1">
        <x:v>2</x:v>
      </x:c>
      <x:c r="I7455" s="1" t="s">
        <x:v>100</x:v>
      </x:c>
      <x:c r="K7455" s="1" t="s">
        <x:v>126</x:v>
      </x:c>
      <x:c r="M7455" s="1">
        <x:v>99</x:v>
      </x:c>
      <x:c r="O7455" s="1" t="s">
        <x:v>101</x:v>
      </x:c>
      <x:c r="AG7455" s="80">
        <x:v>1</x:v>
      </x:c>
      <x:c r="AL7455" s="80"/>
      <x:c r="AM7455" s="80"/>
      <x:c r="AN7455" s="80"/>
      <x:c r="AO7455" s="80"/>
      <x:c r="AP7455" s="80"/>
      <x:c r="AQ7455" s="80"/>
    </x:row>
    <x:row r="7456" spans="1:43" s="1" customFormat="1">
      <x:c r="A7456" s="114" t="s">
        <x:v>2442</x:v>
      </x:c>
      <x:c r="B7456" s="1">
        <x:v>10514</x:v>
      </x:c>
      <x:c r="C7456" s="1">
        <x:v>0.633333333333333</x:v>
      </x:c>
      <x:c r="G7456" s="1">
        <x:v>2</x:v>
      </x:c>
      <x:c r="I7456" s="1" t="s">
        <x:v>100</x:v>
      </x:c>
      <x:c r="K7456" s="1" t="s">
        <x:v>126</x:v>
      </x:c>
      <x:c r="M7456" s="1">
        <x:v>99</x:v>
      </x:c>
      <x:c r="O7456" s="1" t="s">
        <x:v>101</x:v>
      </x:c>
      <x:c r="AG7456" s="1">
        <x:v>1</x:v>
      </x:c>
      <x:c r="AL7456" s="80"/>
      <x:c r="AM7456" s="80"/>
      <x:c r="AN7456" s="80"/>
      <x:c r="AO7456" s="80"/>
      <x:c r="AP7456" s="80"/>
      <x:c r="AQ7456" s="80"/>
    </x:row>
    <x:row r="7457" spans="1:43" s="1" customFormat="1">
      <x:c r="A7457" s="114" t="s">
        <x:v>2443</x:v>
      </x:c>
      <x:c r="B7457" s="1">
        <x:v>10515</x:v>
      </x:c>
      <x:c r="C7457" s="1">
        <x:v>0.533333333333333</x:v>
      </x:c>
      <x:c r="G7457" s="1">
        <x:v>2</x:v>
      </x:c>
      <x:c r="I7457" s="1" t="s">
        <x:v>104</x:v>
      </x:c>
      <x:c r="K7457" s="1" t="s">
        <x:v>117</x:v>
      </x:c>
      <x:c r="M7457" s="1">
        <x:v>2725</x:v>
      </x:c>
      <x:c r="O7457" s="1" t="s">
        <x:v>101</x:v>
      </x:c>
      <x:c r="AG7457" s="80">
        <x:v>2</x:v>
      </x:c>
      <x:c r="AL7457" s="80"/>
      <x:c r="AM7457" s="80"/>
      <x:c r="AN7457" s="80"/>
      <x:c r="AO7457" s="80"/>
      <x:c r="AP7457" s="80"/>
      <x:c r="AQ7457" s="80"/>
    </x:row>
    <x:row r="7458" spans="1:43" s="1" customFormat="1">
      <x:c r="A7458" s="114" t="s">
        <x:v>2444</x:v>
      </x:c>
      <x:c r="B7458" s="1">
        <x:v>10515</x:v>
      </x:c>
      <x:c r="C7458" s="1">
        <x:v>1.5</x:v>
      </x:c>
      <x:c r="G7458" s="1">
        <x:v>2</x:v>
      </x:c>
      <x:c r="I7458" s="1" t="s">
        <x:v>100</x:v>
      </x:c>
      <x:c r="K7458" s="1" t="s">
        <x:v>117</x:v>
      </x:c>
      <x:c r="M7458" s="1">
        <x:v>2725</x:v>
      </x:c>
      <x:c r="O7458" s="1" t="s">
        <x:v>101</x:v>
      </x:c>
      <x:c r="AG7458" s="1">
        <x:v>2</x:v>
      </x:c>
      <x:c r="AL7458" s="80"/>
      <x:c r="AM7458" s="80"/>
      <x:c r="AN7458" s="80"/>
      <x:c r="AO7458" s="80"/>
      <x:c r="AP7458" s="80"/>
      <x:c r="AQ7458" s="80"/>
    </x:row>
    <x:row r="7459" spans="1:43" s="1" customFormat="1">
      <x:c r="A7459" s="114" t="s">
        <x:v>2445</x:v>
      </x:c>
      <x:c r="B7459" s="1">
        <x:v>10515</x:v>
      </x:c>
      <x:c r="C7459" s="1">
        <x:v>2.23333333333333</x:v>
      </x:c>
      <x:c r="G7459" s="1">
        <x:v>2</x:v>
      </x:c>
      <x:c r="I7459" s="1" t="s">
        <x:v>102</x:v>
      </x:c>
      <x:c r="K7459" s="1" t="s">
        <x:v>117</x:v>
      </x:c>
      <x:c r="M7459" s="1">
        <x:v>2725</x:v>
      </x:c>
      <x:c r="O7459" s="1" t="s">
        <x:v>101</x:v>
      </x:c>
      <x:c r="AG7459" s="80">
        <x:v>2</x:v>
      </x:c>
      <x:c r="AL7459" s="80"/>
      <x:c r="AM7459" s="80"/>
      <x:c r="AN7459" s="80"/>
      <x:c r="AO7459" s="80"/>
      <x:c r="AP7459" s="80"/>
      <x:c r="AQ7459" s="80"/>
    </x:row>
    <x:row r="7460" spans="1:43" s="1" customFormat="1">
      <x:c r="A7460" s="114" t="s">
        <x:v>2446</x:v>
      </x:c>
      <x:c r="B7460" s="1">
        <x:v>10516</x:v>
      </x:c>
      <x:c r="C7460" s="1">
        <x:v>0.7</x:v>
      </x:c>
      <x:c r="G7460" s="1">
        <x:v>3</x:v>
      </x:c>
      <x:c r="I7460" s="1" t="s">
        <x:v>103</x:v>
      </x:c>
      <x:c r="K7460" s="1" t="s">
        <x:v>117</x:v>
      </x:c>
      <x:c r="M7460" s="1">
        <x:v>970</x:v>
      </x:c>
      <x:c r="O7460" s="1" t="s">
        <x:v>101</x:v>
      </x:c>
      <x:c r="AG7460" s="80">
        <x:v>2</x:v>
      </x:c>
      <x:c r="AL7460" s="80"/>
      <x:c r="AM7460" s="80"/>
      <x:c r="AN7460" s="80"/>
      <x:c r="AO7460" s="80"/>
      <x:c r="AP7460" s="80"/>
      <x:c r="AQ7460" s="80"/>
    </x:row>
    <x:row r="7461" spans="1:43" s="1" customFormat="1">
      <x:c r="A7461" s="114" t="s">
        <x:v>2447</x:v>
      </x:c>
      <x:c r="B7461" s="1">
        <x:v>10516</x:v>
      </x:c>
      <x:c r="C7461" s="1">
        <x:v>1.36666666666667</x:v>
      </x:c>
      <x:c r="G7461" s="1">
        <x:v>3</x:v>
      </x:c>
      <x:c r="I7461" s="1" t="s">
        <x:v>100</x:v>
      </x:c>
      <x:c r="K7461" s="1" t="s">
        <x:v>117</x:v>
      </x:c>
      <x:c r="M7461" s="1">
        <x:v>970</x:v>
      </x:c>
      <x:c r="O7461" s="1" t="s">
        <x:v>101</x:v>
      </x:c>
      <x:c r="AG7461" s="80">
        <x:v>2</x:v>
      </x:c>
      <x:c r="AL7461" s="80"/>
      <x:c r="AM7461" s="80"/>
      <x:c r="AN7461" s="80"/>
      <x:c r="AO7461" s="80"/>
      <x:c r="AP7461" s="80"/>
      <x:c r="AQ7461" s="80"/>
    </x:row>
    <x:row r="7462" spans="1:43" s="1" customFormat="1">
      <x:c r="A7462" s="114" t="s">
        <x:v>2448</x:v>
      </x:c>
      <x:c r="B7462" s="1">
        <x:v>10516</x:v>
      </x:c>
      <x:c r="C7462" s="1">
        <x:v>2.26666666666667</x:v>
      </x:c>
      <x:c r="G7462" s="1">
        <x:v>3</x:v>
      </x:c>
      <x:c r="I7462" s="1" t="s">
        <x:v>102</x:v>
      </x:c>
      <x:c r="K7462" s="1" t="s">
        <x:v>117</x:v>
      </x:c>
      <x:c r="M7462" s="1">
        <x:v>970</x:v>
      </x:c>
      <x:c r="O7462" s="1" t="s">
        <x:v>101</x:v>
      </x:c>
      <x:c r="AG7462" s="80">
        <x:v>2</x:v>
      </x:c>
      <x:c r="AL7462" s="80"/>
      <x:c r="AM7462" s="80"/>
      <x:c r="AN7462" s="80"/>
      <x:c r="AO7462" s="80"/>
      <x:c r="AP7462" s="80"/>
      <x:c r="AQ7462" s="80"/>
    </x:row>
    <x:row r="7463" spans="1:43" s="1" customFormat="1">
      <x:c r="A7463" s="114" t="s">
        <x:v>2449</x:v>
      </x:c>
      <x:c r="B7463" s="1">
        <x:v>10517</x:v>
      </x:c>
      <x:c r="C7463" s="1">
        <x:v>0.466666666666667</x:v>
      </x:c>
      <x:c r="G7463" s="1">
        <x:v>3</x:v>
      </x:c>
      <x:c r="I7463" s="1" t="s">
        <x:v>103</x:v>
      </x:c>
      <x:c r="K7463" s="1" t="s">
        <x:v>133</x:v>
      </x:c>
      <x:c r="M7463" s="1">
        <x:v>2728</x:v>
      </x:c>
      <x:c r="O7463" s="1" t="s">
        <x:v>101</x:v>
      </x:c>
      <x:c r="AG7463" s="80">
        <x:v>2</x:v>
      </x:c>
      <x:c r="AL7463" s="80"/>
      <x:c r="AM7463" s="80"/>
      <x:c r="AN7463" s="80"/>
      <x:c r="AO7463" s="80"/>
      <x:c r="AP7463" s="80"/>
      <x:c r="AQ7463" s="80"/>
    </x:row>
    <x:row r="7464" spans="1:43" s="1" customFormat="1">
      <x:c r="A7464" s="114" t="s">
        <x:v>2450</x:v>
      </x:c>
      <x:c r="B7464" s="1">
        <x:v>10517</x:v>
      </x:c>
      <x:c r="C7464" s="1">
        <x:v>0.666666666666667</x:v>
      </x:c>
      <x:c r="G7464" s="1">
        <x:v>3</x:v>
      </x:c>
      <x:c r="I7464" s="1" t="s">
        <x:v>104</x:v>
      </x:c>
      <x:c r="K7464" s="1" t="s">
        <x:v>133</x:v>
      </x:c>
      <x:c r="M7464" s="1">
        <x:v>2728</x:v>
      </x:c>
      <x:c r="O7464" s="1" t="s">
        <x:v>101</x:v>
      </x:c>
      <x:c r="AG7464" s="1">
        <x:v>2</x:v>
      </x:c>
      <x:c r="AL7464" s="80"/>
      <x:c r="AM7464" s="80"/>
      <x:c r="AN7464" s="80"/>
      <x:c r="AO7464" s="80"/>
      <x:c r="AP7464" s="80"/>
      <x:c r="AQ7464" s="80"/>
    </x:row>
    <x:row r="7465" spans="1:43" s="1" customFormat="1">
      <x:c r="A7465" s="114" t="s">
        <x:v>2451</x:v>
      </x:c>
      <x:c r="B7465" s="1">
        <x:v>10517</x:v>
      </x:c>
      <x:c r="C7465" s="1">
        <x:v>1.4</x:v>
      </x:c>
      <x:c r="G7465" s="1">
        <x:v>3</x:v>
      </x:c>
      <x:c r="I7465" s="1" t="s">
        <x:v>100</x:v>
      </x:c>
      <x:c r="K7465" s="1" t="s">
        <x:v>133</x:v>
      </x:c>
      <x:c r="M7465" s="1">
        <x:v>2728</x:v>
      </x:c>
      <x:c r="O7465" s="1" t="s">
        <x:v>101</x:v>
      </x:c>
      <x:c r="AG7465" s="80">
        <x:v>2</x:v>
      </x:c>
      <x:c r="AL7465" s="80"/>
      <x:c r="AM7465" s="80"/>
      <x:c r="AN7465" s="80"/>
      <x:c r="AO7465" s="80"/>
      <x:c r="AP7465" s="80"/>
      <x:c r="AQ7465" s="80"/>
    </x:row>
    <x:row r="7466" spans="1:43" s="1" customFormat="1">
      <x:c r="A7466" s="114" t="s">
        <x:v>2452</x:v>
      </x:c>
      <x:c r="B7466" s="1">
        <x:v>10518</x:v>
      </x:c>
      <x:c r="C7466" s="1">
        <x:v>0.8</x:v>
      </x:c>
      <x:c r="G7466" s="1">
        <x:v>4</x:v>
      </x:c>
      <x:c r="I7466" s="1" t="s">
        <x:v>102</x:v>
      </x:c>
      <x:c r="M7466" s="1">
        <x:v>2730</x:v>
      </x:c>
      <x:c r="O7466" s="1" t="s">
        <x:v>101</x:v>
      </x:c>
      <x:c r="AG7466" s="1">
        <x:v>2</x:v>
      </x:c>
      <x:c r="AL7466" s="80"/>
      <x:c r="AM7466" s="80"/>
      <x:c r="AN7466" s="80"/>
      <x:c r="AO7466" s="80"/>
      <x:c r="AP7466" s="80"/>
      <x:c r="AQ7466" s="80"/>
    </x:row>
    <x:row r="7467" spans="1:43" s="1" customFormat="1">
      <x:c r="A7467" s="114" t="s">
        <x:v>2453</x:v>
      </x:c>
      <x:c r="B7467" s="1">
        <x:v>10518</x:v>
      </x:c>
      <x:c r="C7467" s="1">
        <x:v>1</x:v>
      </x:c>
      <x:c r="G7467" s="1">
        <x:v>4</x:v>
      </x:c>
      <x:c r="I7467" s="1" t="s">
        <x:v>102</x:v>
      </x:c>
      <x:c r="K7467" s="1" t="s">
        <x:v>117</x:v>
      </x:c>
      <x:c r="M7467" s="1">
        <x:v>2730</x:v>
      </x:c>
      <x:c r="O7467" s="1" t="s">
        <x:v>101</x:v>
      </x:c>
      <x:c r="AG7467" s="80">
        <x:v>2</x:v>
      </x:c>
      <x:c r="AL7467" s="80"/>
      <x:c r="AM7467" s="80"/>
      <x:c r="AN7467" s="80"/>
      <x:c r="AO7467" s="80"/>
      <x:c r="AP7467" s="80"/>
      <x:c r="AQ7467" s="80"/>
    </x:row>
    <x:row r="7468" spans="1:43" s="1" customFormat="1">
      <x:c r="A7468" s="114" t="s">
        <x:v>2454</x:v>
      </x:c>
      <x:c r="B7468" s="1">
        <x:v>10519</x:v>
      </x:c>
      <x:c r="D7468" s="1">
        <x:v>1</x:v>
      </x:c>
      <x:c r="K7468" s="1" t="s">
        <x:v>133</x:v>
      </x:c>
      <x:c r="AL7468" s="80"/>
      <x:c r="AM7468" s="80"/>
      <x:c r="AN7468" s="80"/>
      <x:c r="AO7468" s="80"/>
      <x:c r="AP7468" s="80"/>
      <x:c r="AQ7468" s="80"/>
    </x:row>
    <x:row r="7469" spans="1:43" s="1" customFormat="1">
      <x:c r="A7469" s="114" t="s">
        <x:v>2455</x:v>
      </x:c>
      <x:c r="B7469" s="1">
        <x:v>10520</x:v>
      </x:c>
      <x:c r="C7469" s="1">
        <x:v>5.76666666666667</x:v>
      </x:c>
      <x:c r="G7469" s="1">
        <x:v>5</x:v>
      </x:c>
      <x:c r="I7469" s="1" t="s">
        <x:v>112</x:v>
      </x:c>
      <x:c r="J7469" s="1">
        <x:v>0.2</x:v>
      </x:c>
      <x:c r="K7469" s="1" t="s">
        <x:v>133</x:v>
      </x:c>
      <x:c r="AL7469" s="80"/>
      <x:c r="AM7469" s="80"/>
      <x:c r="AN7469" s="80"/>
      <x:c r="AO7469" s="80"/>
      <x:c r="AP7469" s="80"/>
      <x:c r="AQ7469" s="80"/>
    </x:row>
    <x:row r="7470" spans="1:43" s="1" customFormat="1">
      <x:c r="A7470" s="114" t="s">
        <x:v>2456</x:v>
      </x:c>
      <x:c r="B7470" s="1">
        <x:v>10521</x:v>
      </x:c>
      <x:c r="C7470" s="1">
        <x:v>0.433333333333333</x:v>
      </x:c>
      <x:c r="G7470" s="1">
        <x:v>3</x:v>
      </x:c>
      <x:c r="I7470" s="1" t="s">
        <x:v>103</x:v>
      </x:c>
      <x:c r="K7470" s="1" t="s">
        <x:v>133</x:v>
      </x:c>
      <x:c r="M7470" s="1">
        <x:v>2854</x:v>
      </x:c>
      <x:c r="O7470" s="1" t="s">
        <x:v>101</x:v>
      </x:c>
      <x:c r="AG7470" s="80">
        <x:v>2</x:v>
      </x:c>
      <x:c r="AL7470" s="80"/>
      <x:c r="AM7470" s="80"/>
      <x:c r="AN7470" s="80"/>
      <x:c r="AO7470" s="80"/>
      <x:c r="AP7470" s="80"/>
      <x:c r="AQ7470" s="80"/>
    </x:row>
    <x:row r="7471" spans="1:43" s="1" customFormat="1">
      <x:c r="A7471" s="114" t="s">
        <x:v>2457</x:v>
      </x:c>
      <x:c r="B7471" s="1">
        <x:v>10521</x:v>
      </x:c>
      <x:c r="C7471" s="1">
        <x:v>0.733333333333333</x:v>
      </x:c>
      <x:c r="G7471" s="1">
        <x:v>2</x:v>
      </x:c>
      <x:c r="I7471" s="1" t="s">
        <x:v>104</x:v>
      </x:c>
      <x:c r="K7471" s="1" t="s">
        <x:v>133</x:v>
      </x:c>
      <x:c r="M7471" s="1">
        <x:v>2854</x:v>
      </x:c>
      <x:c r="O7471" s="1" t="s">
        <x:v>101</x:v>
      </x:c>
      <x:c r="AG7471" s="1">
        <x:v>1</x:v>
      </x:c>
      <x:c r="AL7471" s="80"/>
      <x:c r="AM7471" s="80"/>
      <x:c r="AN7471" s="80"/>
      <x:c r="AO7471" s="80"/>
      <x:c r="AP7471" s="80"/>
      <x:c r="AQ7471" s="80"/>
    </x:row>
    <x:row r="7472" spans="1:43" s="1" customFormat="1">
      <x:c r="A7472" s="114" t="s">
        <x:v>2458</x:v>
      </x:c>
      <x:c r="B7472" s="1">
        <x:v>10522</x:v>
      </x:c>
      <x:c r="C7472" s="1">
        <x:v>0.0001</x:v>
      </x:c>
      <x:c r="D7472" s="1">
        <x:v>1</x:v>
      </x:c>
      <x:c r="M7472" s="1">
        <x:v>2856</x:v>
      </x:c>
      <x:c r="O7472" s="1" t="s">
        <x:v>116</x:v>
      </x:c>
      <x:c r="AL7472" s="80"/>
      <x:c r="AM7472" s="80"/>
      <x:c r="AN7472" s="80"/>
      <x:c r="AO7472" s="80"/>
      <x:c r="AP7472" s="80"/>
      <x:c r="AQ7472" s="80"/>
    </x:row>
    <x:row r="7473" spans="1:43" s="1" customFormat="1">
      <x:c r="A7473" s="114" t="s">
        <x:v>2459</x:v>
      </x:c>
      <x:c r="B7473" s="1">
        <x:v>10522</x:v>
      </x:c>
      <x:c r="C7473" s="1">
        <x:v>1.56666666666667</x:v>
      </x:c>
      <x:c r="G7473" s="1">
        <x:v>2</x:v>
      </x:c>
      <x:c r="I7473" s="1" t="s">
        <x:v>104</x:v>
      </x:c>
      <x:c r="K7473" s="1" t="s">
        <x:v>145</x:v>
      </x:c>
      <x:c r="AG7473" s="80">
        <x:v>2</x:v>
      </x:c>
      <x:c r="AL7473" s="80"/>
      <x:c r="AM7473" s="80"/>
      <x:c r="AN7473" s="80"/>
      <x:c r="AO7473" s="80"/>
      <x:c r="AP7473" s="80"/>
      <x:c r="AQ7473" s="80"/>
    </x:row>
    <x:row r="7474" spans="1:43" s="1" customFormat="1">
      <x:c r="A7474" s="114" t="s">
        <x:v>2460</x:v>
      </x:c>
      <x:c r="B7474" s="1">
        <x:v>10523</x:v>
      </x:c>
      <x:c r="C7474" s="1">
        <x:v>1.26666666666667</x:v>
      </x:c>
      <x:c r="D7474" s="1">
        <x:v>1</x:v>
      </x:c>
      <x:c r="AL7474" s="80"/>
      <x:c r="AM7474" s="80"/>
      <x:c r="AN7474" s="80"/>
      <x:c r="AO7474" s="80"/>
      <x:c r="AP7474" s="80"/>
      <x:c r="AQ7474" s="80"/>
    </x:row>
    <x:row r="7475" spans="1:43" s="1" customFormat="1">
      <x:c r="A7475" s="114" t="s">
        <x:v>2461</x:v>
      </x:c>
      <x:c r="B7475" s="1">
        <x:v>10524</x:v>
      </x:c>
      <x:c r="C7475" s="1">
        <x:v>4.5</x:v>
      </x:c>
      <x:c r="G7475" s="1">
        <x:v>2</x:v>
      </x:c>
      <x:c r="I7475" s="1" t="s">
        <x:v>102</x:v>
      </x:c>
      <x:c r="K7475" s="1" t="s">
        <x:v>133</x:v>
      </x:c>
      <x:c r="M7475" s="1">
        <x:v>2860</x:v>
      </x:c>
      <x:c r="O7475" s="1" t="s">
        <x:v>101</x:v>
      </x:c>
      <x:c r="AG7475" s="80">
        <x:v>2</x:v>
      </x:c>
      <x:c r="AL7475" s="80"/>
      <x:c r="AM7475" s="80"/>
      <x:c r="AN7475" s="80"/>
      <x:c r="AO7475" s="80"/>
      <x:c r="AP7475" s="80"/>
      <x:c r="AQ7475" s="80"/>
    </x:row>
    <x:row r="7476" spans="1:43" s="1" customFormat="1">
      <x:c r="A7476" s="114" t="s">
        <x:v>2462</x:v>
      </x:c>
      <x:c r="B7476" s="1">
        <x:v>10524</x:v>
      </x:c>
      <x:c r="C7476" s="1">
        <x:v>4.8</x:v>
      </x:c>
      <x:c r="G7476" s="1">
        <x:v>2</x:v>
      </x:c>
      <x:c r="I7476" s="1" t="s">
        <x:v>104</x:v>
      </x:c>
      <x:c r="K7476" s="1" t="s">
        <x:v>133</x:v>
      </x:c>
      <x:c r="AG7476" s="80">
        <x:v>2</x:v>
      </x:c>
      <x:c r="AL7476" s="80"/>
      <x:c r="AM7476" s="80"/>
      <x:c r="AN7476" s="80"/>
      <x:c r="AO7476" s="80"/>
      <x:c r="AP7476" s="80"/>
      <x:c r="AQ7476" s="80"/>
    </x:row>
    <x:row r="7477" spans="1:43" s="1" customFormat="1">
      <x:c r="A7477" s="114" t="s">
        <x:v>2463</x:v>
      </x:c>
      <x:c r="B7477" s="1">
        <x:v>10524</x:v>
      </x:c>
      <x:c r="C7477" s="1">
        <x:v>5.1</x:v>
      </x:c>
      <x:c r="G7477" s="1">
        <x:v>2</x:v>
      </x:c>
      <x:c r="I7477" s="1" t="s">
        <x:v>103</x:v>
      </x:c>
      <x:c r="K7477" s="1" t="s">
        <x:v>133</x:v>
      </x:c>
      <x:c r="AG7477" s="80">
        <x:v>2</x:v>
      </x:c>
      <x:c r="AL7477" s="80"/>
      <x:c r="AM7477" s="80"/>
      <x:c r="AN7477" s="80"/>
      <x:c r="AO7477" s="80"/>
      <x:c r="AP7477" s="80"/>
      <x:c r="AQ7477" s="80"/>
    </x:row>
    <x:row r="7478" spans="1:43" s="1" customFormat="1">
      <x:c r="A7478" s="114" t="s">
        <x:v>2464</x:v>
      </x:c>
      <x:c r="B7478" s="1">
        <x:v>10524</x:v>
      </x:c>
      <x:c r="C7478" s="1">
        <x:v>5.4</x:v>
      </x:c>
      <x:c r="G7478" s="1">
        <x:v>2</x:v>
      </x:c>
      <x:c r="I7478" s="1" t="s">
        <x:v>112</x:v>
      </x:c>
      <x:c r="J7478" s="1">
        <x:v>0.2</x:v>
      </x:c>
      <x:c r="K7478" s="1" t="s">
        <x:v>133</x:v>
      </x:c>
      <x:c r="M7478" s="1">
        <x:v>2860</x:v>
      </x:c>
      <x:c r="O7478" s="1" t="s">
        <x:v>101</x:v>
      </x:c>
      <x:c r="AG7478" s="80">
        <x:v>2</x:v>
      </x:c>
      <x:c r="AL7478" s="80"/>
      <x:c r="AM7478" s="80"/>
      <x:c r="AN7478" s="80"/>
      <x:c r="AO7478" s="80"/>
      <x:c r="AP7478" s="80"/>
      <x:c r="AQ7478" s="80"/>
    </x:row>
    <x:row r="7479" spans="1:43" s="1" customFormat="1">
      <x:c r="A7479" s="114" t="s">
        <x:v>2465</x:v>
      </x:c>
      <x:c r="B7479" s="1">
        <x:v>10524</x:v>
      </x:c>
      <x:c r="C7479" s="1">
        <x:v>5.7</x:v>
      </x:c>
      <x:c r="G7479" s="1">
        <x:v>2</x:v>
      </x:c>
      <x:c r="K7479" s="1" t="s">
        <x:v>133</x:v>
      </x:c>
      <x:c r="AG7479" s="1">
        <x:v>2</x:v>
      </x:c>
      <x:c r="AL7479" s="80"/>
      <x:c r="AM7479" s="80"/>
      <x:c r="AN7479" s="80"/>
      <x:c r="AO7479" s="80"/>
      <x:c r="AP7479" s="80"/>
      <x:c r="AQ7479" s="80"/>
    </x:row>
    <x:row r="7480" spans="1:43" s="1" customFormat="1">
      <x:c r="A7480" s="114" t="s">
        <x:v>2466</x:v>
      </x:c>
      <x:c r="B7480" s="1">
        <x:v>10525</x:v>
      </x:c>
      <x:c r="C7480" s="1">
        <x:v>4.66666666666667</x:v>
      </x:c>
      <x:c r="G7480" s="1">
        <x:v>2</x:v>
      </x:c>
      <x:c r="I7480" s="1" t="s">
        <x:v>103</x:v>
      </x:c>
      <x:c r="K7480" s="1" t="s">
        <x:v>133</x:v>
      </x:c>
      <x:c r="M7480" s="1">
        <x:v>16</x:v>
      </x:c>
      <x:c r="O7480" s="1" t="s">
        <x:v>101</x:v>
      </x:c>
      <x:c r="AG7480" s="1">
        <x:v>1</x:v>
      </x:c>
      <x:c r="AL7480" s="80"/>
      <x:c r="AM7480" s="80"/>
      <x:c r="AN7480" s="80"/>
      <x:c r="AO7480" s="80"/>
      <x:c r="AP7480" s="80"/>
      <x:c r="AQ7480" s="80"/>
    </x:row>
    <x:row r="7481" spans="1:43" s="1" customFormat="1">
      <x:c r="A7481" s="114" t="s">
        <x:v>2467</x:v>
      </x:c>
      <x:c r="B7481" s="1">
        <x:v>10525</x:v>
      </x:c>
      <x:c r="C7481" s="1">
        <x:v>5</x:v>
      </x:c>
      <x:c r="G7481" s="1">
        <x:v>2</x:v>
      </x:c>
      <x:c r="I7481" s="1" t="s">
        <x:v>104</x:v>
      </x:c>
      <x:c r="K7481" s="1" t="s">
        <x:v>133</x:v>
      </x:c>
      <x:c r="M7481" s="1">
        <x:v>16</x:v>
      </x:c>
      <x:c r="O7481" s="1" t="s">
        <x:v>101</x:v>
      </x:c>
      <x:c r="AG7481" s="80">
        <x:v>2</x:v>
      </x:c>
      <x:c r="AL7481" s="80"/>
      <x:c r="AM7481" s="80"/>
      <x:c r="AN7481" s="80"/>
      <x:c r="AO7481" s="80"/>
      <x:c r="AP7481" s="80"/>
      <x:c r="AQ7481" s="80"/>
    </x:row>
    <x:row r="7482" spans="1:43" s="1" customFormat="1">
      <x:c r="A7482" s="114" t="s">
        <x:v>2468</x:v>
      </x:c>
      <x:c r="B7482" s="1">
        <x:v>10525</x:v>
      </x:c>
      <x:c r="C7482" s="1">
        <x:v>5.33333333333333</x:v>
      </x:c>
      <x:c r="G7482" s="1">
        <x:v>2</x:v>
      </x:c>
      <x:c r="I7482" s="1" t="s">
        <x:v>100</x:v>
      </x:c>
      <x:c r="K7482" s="1" t="s">
        <x:v>133</x:v>
      </x:c>
      <x:c r="M7482" s="1">
        <x:v>16</x:v>
      </x:c>
      <x:c r="O7482" s="1" t="s">
        <x:v>101</x:v>
      </x:c>
      <x:c r="AG7482" s="1">
        <x:v>1</x:v>
      </x:c>
      <x:c r="AL7482" s="80"/>
      <x:c r="AM7482" s="80"/>
      <x:c r="AN7482" s="80"/>
      <x:c r="AO7482" s="80"/>
      <x:c r="AP7482" s="80"/>
      <x:c r="AQ7482" s="80"/>
    </x:row>
    <x:row r="7483" spans="1:43" s="1" customFormat="1">
      <x:c r="A7483" s="114" t="s">
        <x:v>2469</x:v>
      </x:c>
      <x:c r="B7483" s="1">
        <x:v>10525</x:v>
      </x:c>
      <x:c r="C7483" s="1">
        <x:v>5.66666666666667</x:v>
      </x:c>
      <x:c r="G7483" s="1">
        <x:v>2</x:v>
      </x:c>
      <x:c r="I7483" s="1" t="s">
        <x:v>102</x:v>
      </x:c>
      <x:c r="K7483" s="1" t="s">
        <x:v>133</x:v>
      </x:c>
      <x:c r="M7483" s="1">
        <x:v>16</x:v>
      </x:c>
      <x:c r="O7483" s="1" t="s">
        <x:v>101</x:v>
      </x:c>
      <x:c r="AG7483" s="80">
        <x:v>2</x:v>
      </x:c>
      <x:c r="AL7483" s="80"/>
      <x:c r="AM7483" s="80"/>
      <x:c r="AN7483" s="80"/>
      <x:c r="AO7483" s="80"/>
      <x:c r="AP7483" s="80"/>
      <x:c r="AQ7483" s="80"/>
    </x:row>
    <x:row r="7484" spans="1:43" s="1" customFormat="1">
      <x:c r="A7484" s="114" t="s">
        <x:v>2470</x:v>
      </x:c>
      <x:c r="B7484" s="1">
        <x:v>10526</x:v>
      </x:c>
      <x:c r="C7484" s="1">
        <x:v>0.466666666666667</x:v>
      </x:c>
      <x:c r="G7484" s="1">
        <x:v>2</x:v>
      </x:c>
      <x:c r="I7484" s="1" t="s">
        <x:v>103</x:v>
      </x:c>
      <x:c r="K7484" s="1" t="s">
        <x:v>145</x:v>
      </x:c>
      <x:c r="M7484" s="1">
        <x:v>2864</x:v>
      </x:c>
      <x:c r="O7484" s="1" t="s">
        <x:v>101</x:v>
      </x:c>
      <x:c r="AG7484" s="80">
        <x:v>2</x:v>
      </x:c>
      <x:c r="AL7484" s="80"/>
      <x:c r="AM7484" s="80"/>
      <x:c r="AN7484" s="80"/>
      <x:c r="AO7484" s="80"/>
      <x:c r="AP7484" s="80"/>
      <x:c r="AQ7484" s="80"/>
    </x:row>
    <x:row r="7485" spans="1:43" s="1" customFormat="1">
      <x:c r="A7485" s="114" t="s">
        <x:v>2471</x:v>
      </x:c>
      <x:c r="B7485" s="1">
        <x:v>10526</x:v>
      </x:c>
      <x:c r="C7485" s="1">
        <x:v>0.6</x:v>
      </x:c>
      <x:c r="G7485" s="1">
        <x:v>2</x:v>
      </x:c>
      <x:c r="I7485" s="1" t="s">
        <x:v>104</x:v>
      </x:c>
      <x:c r="K7485" s="1" t="s">
        <x:v>145</x:v>
      </x:c>
      <x:c r="M7485" s="1">
        <x:v>2864</x:v>
      </x:c>
      <x:c r="O7485" s="1" t="s">
        <x:v>101</x:v>
      </x:c>
      <x:c r="AG7485" s="80">
        <x:v>1</x:v>
      </x:c>
      <x:c r="AL7485" s="80"/>
      <x:c r="AM7485" s="80"/>
      <x:c r="AN7485" s="80"/>
      <x:c r="AO7485" s="80"/>
      <x:c r="AP7485" s="80"/>
      <x:c r="AQ7485" s="80"/>
    </x:row>
    <x:row r="7486" spans="1:43" s="1" customFormat="1">
      <x:c r="A7486" s="114" t="s">
        <x:v>2472</x:v>
      </x:c>
      <x:c r="B7486" s="1">
        <x:v>10526</x:v>
      </x:c>
      <x:c r="C7486" s="1">
        <x:v>1.33333333333333</x:v>
      </x:c>
      <x:c r="G7486" s="1">
        <x:v>2</x:v>
      </x:c>
      <x:c r="I7486" s="1" t="s">
        <x:v>102</x:v>
      </x:c>
      <x:c r="K7486" s="1" t="s">
        <x:v>105</x:v>
      </x:c>
      <x:c r="M7486" s="1">
        <x:v>2864</x:v>
      </x:c>
      <x:c r="O7486" s="1" t="s">
        <x:v>101</x:v>
      </x:c>
      <x:c r="AG7486" s="80">
        <x:v>2</x:v>
      </x:c>
      <x:c r="AL7486" s="80"/>
      <x:c r="AM7486" s="80"/>
      <x:c r="AN7486" s="80"/>
      <x:c r="AO7486" s="80"/>
      <x:c r="AP7486" s="80"/>
      <x:c r="AQ7486" s="80"/>
    </x:row>
    <x:row r="7487" spans="1:43" s="1" customFormat="1">
      <x:c r="A7487" s="114" t="s">
        <x:v>2473</x:v>
      </x:c>
      <x:c r="B7487" s="1">
        <x:v>10527</x:v>
      </x:c>
      <x:c r="C7487" s="1">
        <x:v>0.433333333333333</x:v>
      </x:c>
      <x:c r="G7487" s="1">
        <x:v>2</x:v>
      </x:c>
      <x:c r="I7487" s="1" t="s">
        <x:v>103</x:v>
      </x:c>
      <x:c r="K7487" s="1" t="s">
        <x:v>133</x:v>
      </x:c>
      <x:c r="M7487" s="1">
        <x:v>2866</x:v>
      </x:c>
      <x:c r="O7487" s="1" t="s">
        <x:v>101</x:v>
      </x:c>
      <x:c r="AG7487" s="1">
        <x:v>2</x:v>
      </x:c>
      <x:c r="AL7487" s="80"/>
      <x:c r="AM7487" s="80"/>
      <x:c r="AN7487" s="80"/>
      <x:c r="AO7487" s="80"/>
      <x:c r="AP7487" s="80"/>
      <x:c r="AQ7487" s="80"/>
    </x:row>
    <x:row r="7488" spans="1:43" s="1" customFormat="1">
      <x:c r="A7488" s="114" t="s">
        <x:v>2474</x:v>
      </x:c>
      <x:c r="B7488" s="1">
        <x:v>10527</x:v>
      </x:c>
      <x:c r="C7488" s="1">
        <x:v>0.766666666666667</x:v>
      </x:c>
      <x:c r="G7488" s="1">
        <x:v>2</x:v>
      </x:c>
      <x:c r="I7488" s="1" t="s">
        <x:v>104</x:v>
      </x:c>
      <x:c r="K7488" s="1" t="s">
        <x:v>133</x:v>
      </x:c>
      <x:c r="M7488" s="1">
        <x:v>2866</x:v>
      </x:c>
      <x:c r="O7488" s="1" t="s">
        <x:v>101</x:v>
      </x:c>
      <x:c r="AG7488" s="1">
        <x:v>1</x:v>
      </x:c>
      <x:c r="AL7488" s="80"/>
      <x:c r="AM7488" s="80"/>
      <x:c r="AN7488" s="80"/>
      <x:c r="AO7488" s="80"/>
      <x:c r="AP7488" s="80"/>
      <x:c r="AQ7488" s="80"/>
    </x:row>
    <x:row r="7489" spans="1:43" s="1" customFormat="1">
      <x:c r="A7489" s="114" t="s">
        <x:v>2475</x:v>
      </x:c>
      <x:c r="B7489" s="1">
        <x:v>10527</x:v>
      </x:c>
      <x:c r="C7489" s="1">
        <x:v>1.46666666666667</x:v>
      </x:c>
      <x:c r="G7489" s="1">
        <x:v>2</x:v>
      </x:c>
      <x:c r="I7489" s="1" t="s">
        <x:v>102</x:v>
      </x:c>
      <x:c r="K7489" s="1" t="s">
        <x:v>133</x:v>
      </x:c>
      <x:c r="M7489" s="1">
        <x:v>2866</x:v>
      </x:c>
      <x:c r="O7489" s="1" t="s">
        <x:v>101</x:v>
      </x:c>
      <x:c r="AG7489" s="80">
        <x:v>2</x:v>
      </x:c>
      <x:c r="AL7489" s="80"/>
      <x:c r="AM7489" s="80"/>
      <x:c r="AN7489" s="80"/>
      <x:c r="AO7489" s="80"/>
      <x:c r="AP7489" s="80"/>
      <x:c r="AQ7489" s="80"/>
    </x:row>
    <x:row r="7490" spans="1:43" s="1" customFormat="1">
      <x:c r="A7490" s="114" t="s">
        <x:v>2476</x:v>
      </x:c>
      <x:c r="B7490" s="1">
        <x:v>10528</x:v>
      </x:c>
      <x:c r="C7490" s="1">
        <x:v>0.933333333333333</x:v>
      </x:c>
      <x:c r="G7490" s="1">
        <x:v>2</x:v>
      </x:c>
      <x:c r="I7490" s="1" t="s">
        <x:v>102</x:v>
      </x:c>
      <x:c r="K7490" s="1" t="s">
        <x:v>171</x:v>
      </x:c>
      <x:c r="M7490" s="1">
        <x:v>2868</x:v>
      </x:c>
      <x:c r="O7490" s="1" t="s">
        <x:v>101</x:v>
      </x:c>
      <x:c r="AG7490" s="80">
        <x:v>2</x:v>
      </x:c>
      <x:c r="AL7490" s="80"/>
      <x:c r="AM7490" s="80"/>
      <x:c r="AN7490" s="80"/>
      <x:c r="AO7490" s="80"/>
      <x:c r="AP7490" s="80"/>
      <x:c r="AQ7490" s="80"/>
    </x:row>
    <x:row r="7491" spans="1:43" s="1" customFormat="1">
      <x:c r="A7491" s="114" t="s">
        <x:v>2477</x:v>
      </x:c>
      <x:c r="B7491" s="1">
        <x:v>10529</x:v>
      </x:c>
      <x:c r="C7491" s="1">
        <x:v>1.36666666666667</x:v>
      </x:c>
      <x:c r="G7491" s="1">
        <x:v>2</x:v>
      </x:c>
      <x:c r="I7491" s="1" t="s">
        <x:v>102</x:v>
      </x:c>
      <x:c r="K7491" s="1" t="s">
        <x:v>171</x:v>
      </x:c>
      <x:c r="M7491" s="1">
        <x:v>2868</x:v>
      </x:c>
      <x:c r="O7491" s="1" t="s">
        <x:v>101</x:v>
      </x:c>
      <x:c r="AG7491" s="80">
        <x:v>2</x:v>
      </x:c>
      <x:c r="AL7491" s="80"/>
      <x:c r="AM7491" s="80"/>
      <x:c r="AN7491" s="80"/>
      <x:c r="AO7491" s="80"/>
      <x:c r="AP7491" s="80"/>
      <x:c r="AQ7491" s="80"/>
    </x:row>
    <x:row r="7492" spans="1:43" s="1" customFormat="1">
      <x:c r="A7492" s="114" t="s">
        <x:v>2478</x:v>
      </x:c>
      <x:c r="B7492" s="1">
        <x:v>10529</x:v>
      </x:c>
      <x:c r="C7492" s="1">
        <x:v>1.56666666666667</x:v>
      </x:c>
      <x:c r="D7492" s="1">
        <x:v>1</x:v>
      </x:c>
      <x:c r="AG7492" s="80">
        <x:v>2</x:v>
      </x:c>
      <x:c r="AL7492" s="80"/>
      <x:c r="AM7492" s="80"/>
      <x:c r="AN7492" s="80"/>
      <x:c r="AO7492" s="80"/>
      <x:c r="AP7492" s="80"/>
      <x:c r="AQ7492" s="80"/>
    </x:row>
    <x:row r="7493" spans="1:43" s="1" customFormat="1">
      <x:c r="A7493" s="114" t="s">
        <x:v>2479</x:v>
      </x:c>
      <x:c r="B7493" s="1">
        <x:v>10529</x:v>
      </x:c>
      <x:c r="C7493" s="1">
        <x:v>1.76666666666667</x:v>
      </x:c>
      <x:c r="D7493" s="1">
        <x:v>1</x:v>
      </x:c>
      <x:c r="AG7493" s="80">
        <x:v>2</x:v>
      </x:c>
      <x:c r="AL7493" s="80"/>
      <x:c r="AM7493" s="80"/>
      <x:c r="AN7493" s="80"/>
      <x:c r="AO7493" s="80"/>
      <x:c r="AP7493" s="80"/>
      <x:c r="AQ7493" s="80"/>
    </x:row>
    <x:row r="7494" spans="1:43" s="1" customFormat="1">
      <x:c r="A7494" s="114" t="s">
        <x:v>2480</x:v>
      </x:c>
      <x:c r="B7494" s="1">
        <x:v>10530</x:v>
      </x:c>
      <x:c r="C7494" s="1">
        <x:v>0.5</x:v>
      </x:c>
      <x:c r="G7494" s="1">
        <x:v>2</x:v>
      </x:c>
      <x:c r="I7494" s="1" t="s">
        <x:v>104</x:v>
      </x:c>
      <x:c r="K7494" s="1" t="s">
        <x:v>145</x:v>
      </x:c>
      <x:c r="M7494" s="1">
        <x:v>2871</x:v>
      </x:c>
      <x:c r="O7494" s="1" t="s">
        <x:v>101</x:v>
      </x:c>
      <x:c r="AG7494" s="80">
        <x:v>2</x:v>
      </x:c>
      <x:c r="AL7494" s="80"/>
      <x:c r="AM7494" s="80"/>
      <x:c r="AN7494" s="80"/>
      <x:c r="AO7494" s="80"/>
      <x:c r="AP7494" s="80"/>
      <x:c r="AQ7494" s="80"/>
    </x:row>
    <x:row r="7495" spans="1:43" s="1" customFormat="1">
      <x:c r="A7495" s="114" t="s">
        <x:v>2481</x:v>
      </x:c>
      <x:c r="B7495" s="1">
        <x:v>10530</x:v>
      </x:c>
      <x:c r="C7495" s="1">
        <x:v>0.866666666666667</x:v>
      </x:c>
      <x:c r="G7495" s="1">
        <x:v>2</x:v>
      </x:c>
      <x:c r="I7495" s="1" t="s">
        <x:v>103</x:v>
      </x:c>
      <x:c r="K7495" s="1" t="s">
        <x:v>105</x:v>
      </x:c>
      <x:c r="M7495" s="1">
        <x:v>2871</x:v>
      </x:c>
      <x:c r="O7495" s="1" t="s">
        <x:v>101</x:v>
      </x:c>
      <x:c r="AG7495" s="80">
        <x:v>1</x:v>
      </x:c>
      <x:c r="AL7495" s="80"/>
      <x:c r="AM7495" s="80"/>
      <x:c r="AN7495" s="80"/>
      <x:c r="AO7495" s="80"/>
      <x:c r="AP7495" s="80"/>
      <x:c r="AQ7495" s="80"/>
    </x:row>
    <x:row r="7496" spans="1:43" s="1" customFormat="1">
      <x:c r="A7496" s="114" t="s">
        <x:v>2482</x:v>
      </x:c>
      <x:c r="B7496" s="1">
        <x:v>10531</x:v>
      </x:c>
      <x:c r="C7496" s="1">
        <x:v>1.33333333333333</x:v>
      </x:c>
      <x:c r="G7496" s="1">
        <x:v>2</x:v>
      </x:c>
      <x:c r="I7496" s="1" t="s">
        <x:v>112</x:v>
      </x:c>
      <x:c r="J7496" s="1">
        <x:v>0.4</x:v>
      </x:c>
      <x:c r="K7496" s="1" t="s">
        <x:v>105</x:v>
      </x:c>
      <x:c r="M7496" s="1">
        <x:v>2871</x:v>
      </x:c>
      <x:c r="O7496" s="1" t="s">
        <x:v>101</x:v>
      </x:c>
      <x:c r="S7496" s="1" t="s">
        <x:v>211</x:v>
      </x:c>
      <x:c r="AG7496" s="80">
        <x:v>2</x:v>
      </x:c>
      <x:c r="AL7496" s="80"/>
      <x:c r="AM7496" s="80"/>
      <x:c r="AN7496" s="80"/>
      <x:c r="AO7496" s="80"/>
      <x:c r="AP7496" s="80"/>
      <x:c r="AQ7496" s="80"/>
    </x:row>
    <x:row r="7497" spans="1:43" s="1" customFormat="1">
      <x:c r="A7497" s="114" t="s">
        <x:v>2483</x:v>
      </x:c>
      <x:c r="B7497" s="1">
        <x:v>10531</x:v>
      </x:c>
      <x:c r="C7497" s="1">
        <x:v>1.53333333333333</x:v>
      </x:c>
      <x:c r="D7497" s="1">
        <x:v>1</x:v>
      </x:c>
      <x:c r="AG7497" s="1">
        <x:v>2</x:v>
      </x:c>
      <x:c r="AL7497" s="80"/>
      <x:c r="AM7497" s="80"/>
      <x:c r="AN7497" s="80"/>
      <x:c r="AO7497" s="80"/>
      <x:c r="AP7497" s="80"/>
      <x:c r="AQ7497" s="80"/>
    </x:row>
    <x:row r="7498" spans="1:43" s="1" customFormat="1">
      <x:c r="A7498" s="114" t="s">
        <x:v>2484</x:v>
      </x:c>
      <x:c r="B7498" s="1">
        <x:v>10531</x:v>
      </x:c>
      <x:c r="C7498" s="1">
        <x:v>1.73333333333333</x:v>
      </x:c>
      <x:c r="D7498" s="1">
        <x:v>1</x:v>
      </x:c>
      <x:c r="AG7498" s="80">
        <x:v>2</x:v>
      </x:c>
      <x:c r="AL7498" s="80"/>
      <x:c r="AM7498" s="80"/>
      <x:c r="AN7498" s="80"/>
      <x:c r="AO7498" s="80"/>
      <x:c r="AP7498" s="80"/>
      <x:c r="AQ7498" s="80"/>
    </x:row>
    <x:row r="7499" spans="1:43" s="1" customFormat="1">
      <x:c r="A7499" s="114" t="s">
        <x:v>2485</x:v>
      </x:c>
      <x:c r="B7499" s="1">
        <x:v>10532</x:v>
      </x:c>
      <x:c r="C7499" s="1">
        <x:v>0.7</x:v>
      </x:c>
      <x:c r="G7499" s="1">
        <x:v>2</x:v>
      </x:c>
      <x:c r="I7499" s="1" t="s">
        <x:v>103</x:v>
      </x:c>
      <x:c r="K7499" s="1" t="s">
        <x:v>132</x:v>
      </x:c>
      <x:c r="M7499" s="1">
        <x:v>2871</x:v>
      </x:c>
      <x:c r="O7499" s="1" t="s">
        <x:v>101</x:v>
      </x:c>
      <x:c r="AG7499" s="80">
        <x:v>2</x:v>
      </x:c>
      <x:c r="AL7499" s="80"/>
      <x:c r="AM7499" s="80"/>
      <x:c r="AN7499" s="80"/>
      <x:c r="AO7499" s="80"/>
      <x:c r="AP7499" s="80"/>
      <x:c r="AQ7499" s="80"/>
    </x:row>
    <x:row r="7500" spans="1:43" s="1" customFormat="1">
      <x:c r="A7500" s="114" t="s">
        <x:v>2486</x:v>
      </x:c>
      <x:c r="B7500" s="1">
        <x:v>10533</x:v>
      </x:c>
      <x:c r="C7500" s="1">
        <x:v>0.766666666666667</x:v>
      </x:c>
      <x:c r="G7500" s="1">
        <x:v>2</x:v>
      </x:c>
      <x:c r="I7500" s="1" t="s">
        <x:v>103</x:v>
      </x:c>
      <x:c r="K7500" s="1" t="s">
        <x:v>145</x:v>
      </x:c>
      <x:c r="M7500" s="1">
        <x:v>2875</x:v>
      </x:c>
      <x:c r="O7500" s="1" t="s">
        <x:v>101</x:v>
      </x:c>
      <x:c r="AG7500" s="80">
        <x:v>2</x:v>
      </x:c>
      <x:c r="AL7500" s="80"/>
      <x:c r="AM7500" s="80"/>
      <x:c r="AN7500" s="80"/>
      <x:c r="AO7500" s="80"/>
      <x:c r="AP7500" s="80"/>
      <x:c r="AQ7500" s="80"/>
    </x:row>
    <x:row r="7501" spans="1:43" s="1" customFormat="1">
      <x:c r="A7501" s="114" t="s">
        <x:v>2487</x:v>
      </x:c>
      <x:c r="B7501" s="1">
        <x:v>10533</x:v>
      </x:c>
      <x:c r="C7501" s="1">
        <x:f>31/30</x:f>
        <x:v>1.03333333333333</x:v>
      </x:c>
      <x:c r="G7501" s="1">
        <x:v>2</x:v>
      </x:c>
      <x:c r="I7501" s="1" t="s">
        <x:v>104</x:v>
      </x:c>
      <x:c r="K7501" s="1" t="s">
        <x:v>105</x:v>
      </x:c>
      <x:c r="M7501" s="1">
        <x:v>2875</x:v>
      </x:c>
      <x:c r="O7501" s="1" t="s">
        <x:v>101</x:v>
      </x:c>
      <x:c r="AG7501" s="1">
        <x:v>1</x:v>
      </x:c>
      <x:c r="AL7501" s="80"/>
      <x:c r="AM7501" s="80"/>
      <x:c r="AN7501" s="80"/>
      <x:c r="AO7501" s="80"/>
      <x:c r="AP7501" s="80"/>
      <x:c r="AQ7501" s="80"/>
    </x:row>
    <x:row r="7502" spans="1:43" s="1" customFormat="1">
      <x:c r="A7502" s="114" t="s">
        <x:v>2488</x:v>
      </x:c>
      <x:c r="B7502" s="1">
        <x:v>10533</x:v>
      </x:c>
      <x:c r="C7502" s="1">
        <x:v>1.8</x:v>
      </x:c>
      <x:c r="G7502" s="1">
        <x:v>2</x:v>
      </x:c>
      <x:c r="I7502" s="1" t="s">
        <x:v>102</x:v>
      </x:c>
      <x:c r="K7502" s="1" t="s">
        <x:v>145</x:v>
      </x:c>
      <x:c r="M7502" s="1">
        <x:v>2875</x:v>
      </x:c>
      <x:c r="O7502" s="1" t="s">
        <x:v>101</x:v>
      </x:c>
      <x:c r="AG7502" s="80">
        <x:v>2</x:v>
      </x:c>
      <x:c r="AL7502" s="80"/>
      <x:c r="AM7502" s="80"/>
      <x:c r="AN7502" s="80"/>
      <x:c r="AO7502" s="80"/>
      <x:c r="AP7502" s="80"/>
      <x:c r="AQ7502" s="80"/>
    </x:row>
    <x:row r="7503" spans="1:43" s="1" customFormat="1">
      <x:c r="A7503" s="114" t="s">
        <x:v>2489</x:v>
      </x:c>
      <x:c r="B7503" s="1">
        <x:v>10534</x:v>
      </x:c>
      <x:c r="C7503" s="1">
        <x:v>1.26666666666667</x:v>
      </x:c>
      <x:c r="D7503" s="1">
        <x:v>1</x:v>
      </x:c>
      <x:c r="AL7503" s="80"/>
      <x:c r="AM7503" s="80"/>
      <x:c r="AN7503" s="80"/>
      <x:c r="AO7503" s="80"/>
      <x:c r="AP7503" s="80"/>
      <x:c r="AQ7503" s="80"/>
    </x:row>
    <x:row r="7504" spans="1:43" s="1" customFormat="1">
      <x:c r="A7504" s="114" t="s">
        <x:v>2490</x:v>
      </x:c>
      <x:c r="B7504" s="1">
        <x:v>10535</x:v>
      </x:c>
      <x:c r="C7504" s="1">
        <x:v>0.866666666666667</x:v>
      </x:c>
      <x:c r="G7504" s="1">
        <x:v>2</x:v>
      </x:c>
      <x:c r="I7504" s="1" t="s">
        <x:v>104</x:v>
      </x:c>
      <x:c r="K7504" s="1" t="s">
        <x:v>145</x:v>
      </x:c>
      <x:c r="M7504" s="1">
        <x:v>2875</x:v>
      </x:c>
      <x:c r="O7504" s="1" t="s">
        <x:v>101</x:v>
      </x:c>
      <x:c r="AG7504" s="80">
        <x:v>2</x:v>
      </x:c>
      <x:c r="AL7504" s="80"/>
      <x:c r="AM7504" s="80"/>
      <x:c r="AN7504" s="80"/>
      <x:c r="AO7504" s="80"/>
      <x:c r="AP7504" s="80"/>
      <x:c r="AQ7504" s="80"/>
    </x:row>
    <x:row r="7505" spans="1:43" s="1" customFormat="1">
      <x:c r="A7505" s="114" t="s">
        <x:v>2491</x:v>
      </x:c>
      <x:c r="B7505" s="1">
        <x:v>10535</x:v>
      </x:c>
      <x:c r="C7505" s="1">
        <x:v>1</x:v>
      </x:c>
      <x:c r="G7505" s="1">
        <x:v>2</x:v>
      </x:c>
      <x:c r="I7505" s="1" t="s">
        <x:v>103</x:v>
      </x:c>
      <x:c r="K7505" s="1" t="s">
        <x:v>145</x:v>
      </x:c>
      <x:c r="M7505" s="1">
        <x:v>2875</x:v>
      </x:c>
      <x:c r="O7505" s="1" t="s">
        <x:v>101</x:v>
      </x:c>
      <x:c r="AG7505" s="1">
        <x:v>2</x:v>
      </x:c>
      <x:c r="AL7505" s="80"/>
      <x:c r="AM7505" s="80"/>
      <x:c r="AN7505" s="80"/>
      <x:c r="AO7505" s="80"/>
      <x:c r="AP7505" s="80"/>
      <x:c r="AQ7505" s="80"/>
    </x:row>
    <x:row r="7506" spans="1:43" s="1" customFormat="1">
      <x:c r="A7506" s="114" t="s">
        <x:v>2492</x:v>
      </x:c>
      <x:c r="B7506" s="1">
        <x:v>10535</x:v>
      </x:c>
      <x:c r="C7506" s="1">
        <x:v>1.16666666666667</x:v>
      </x:c>
      <x:c r="D7506" s="1">
        <x:v>1</x:v>
      </x:c>
      <x:c r="AG7506" s="80">
        <x:v>2</x:v>
      </x:c>
      <x:c r="AL7506" s="80"/>
      <x:c r="AM7506" s="80"/>
      <x:c r="AN7506" s="80"/>
      <x:c r="AO7506" s="80"/>
      <x:c r="AP7506" s="80"/>
      <x:c r="AQ7506" s="80"/>
    </x:row>
    <x:row r="7507" spans="1:43" s="1" customFormat="1">
      <x:c r="A7507" s="114" t="s">
        <x:v>2493</x:v>
      </x:c>
      <x:c r="B7507" s="1">
        <x:v>10535</x:v>
      </x:c>
      <x:c r="C7507" s="1">
        <x:v>1.33333333333333</x:v>
      </x:c>
      <x:c r="G7507" s="1">
        <x:v>2</x:v>
      </x:c>
      <x:c r="I7507" s="1" t="s">
        <x:v>100</x:v>
      </x:c>
      <x:c r="K7507" s="1" t="s">
        <x:v>145</x:v>
      </x:c>
      <x:c r="M7507" s="1">
        <x:v>2875</x:v>
      </x:c>
      <x:c r="O7507" s="1" t="s">
        <x:v>101</x:v>
      </x:c>
      <x:c r="AG7507" s="80">
        <x:v>2</x:v>
      </x:c>
      <x:c r="AL7507" s="80"/>
      <x:c r="AM7507" s="80"/>
      <x:c r="AN7507" s="80"/>
      <x:c r="AO7507" s="80"/>
      <x:c r="AP7507" s="80"/>
      <x:c r="AQ7507" s="80"/>
    </x:row>
    <x:row r="7508" spans="1:43" s="1" customFormat="1">
      <x:c r="A7508" s="114" t="s">
        <x:v>2494</x:v>
      </x:c>
      <x:c r="B7508" s="1">
        <x:v>10535</x:v>
      </x:c>
      <x:c r="C7508" s="1">
        <x:v>1.5</x:v>
      </x:c>
      <x:c r="D7508" s="1">
        <x:v>1</x:v>
      </x:c>
      <x:c r="AG7508" s="80">
        <x:v>2</x:v>
      </x:c>
      <x:c r="AL7508" s="80"/>
      <x:c r="AM7508" s="80"/>
      <x:c r="AN7508" s="80"/>
      <x:c r="AO7508" s="80"/>
      <x:c r="AP7508" s="80"/>
      <x:c r="AQ7508" s="80"/>
    </x:row>
    <x:row r="7509" spans="1:43" s="1" customFormat="1">
      <x:c r="A7509" s="114" t="s">
        <x:v>2495</x:v>
      </x:c>
      <x:c r="B7509" s="1">
        <x:v>10535</x:v>
      </x:c>
      <x:c r="C7509" s="1">
        <x:v>1.66666666666667</x:v>
      </x:c>
      <x:c r="D7509" s="1">
        <x:v>1</x:v>
      </x:c>
      <x:c r="AG7509" s="1">
        <x:v>2</x:v>
      </x:c>
      <x:c r="AL7509" s="80"/>
      <x:c r="AM7509" s="80"/>
      <x:c r="AN7509" s="80"/>
      <x:c r="AO7509" s="80"/>
      <x:c r="AP7509" s="80"/>
      <x:c r="AQ7509" s="80"/>
    </x:row>
    <x:row r="7510" spans="1:43" s="1" customFormat="1">
      <x:c r="A7510" s="114" t="s">
        <x:v>2496</x:v>
      </x:c>
      <x:c r="B7510" s="1">
        <x:v>10535</x:v>
      </x:c>
      <x:c r="C7510" s="1">
        <x:v>1.93333333333333</x:v>
      </x:c>
      <x:c r="G7510" s="1">
        <x:v>2</x:v>
      </x:c>
      <x:c r="I7510" s="1" t="s">
        <x:v>102</x:v>
      </x:c>
      <x:c r="K7510" s="1" t="s">
        <x:v>132</x:v>
      </x:c>
      <x:c r="M7510" s="1">
        <x:v>2875</x:v>
      </x:c>
      <x:c r="O7510" s="1" t="s">
        <x:v>101</x:v>
      </x:c>
      <x:c r="AG7510" s="1">
        <x:v>2</x:v>
      </x:c>
      <x:c r="AL7510" s="80"/>
      <x:c r="AM7510" s="80"/>
      <x:c r="AN7510" s="80"/>
      <x:c r="AO7510" s="80"/>
      <x:c r="AP7510" s="80"/>
      <x:c r="AQ7510" s="80"/>
    </x:row>
    <x:row r="7511" spans="1:43" s="1" customFormat="1">
      <x:c r="A7511" s="114" t="s">
        <x:v>2497</x:v>
      </x:c>
      <x:c r="B7511" s="1">
        <x:v>10536</x:v>
      </x:c>
      <x:c r="C7511" s="1">
        <x:v>1.3</x:v>
      </x:c>
      <x:c r="G7511" s="1">
        <x:v>2</x:v>
      </x:c>
      <x:c r="I7511" s="1" t="s">
        <x:v>103</x:v>
      </x:c>
      <x:c r="M7511" s="1">
        <x:v>970</x:v>
      </x:c>
      <x:c r="O7511" s="1" t="s">
        <x:v>101</x:v>
      </x:c>
      <x:c r="AG7511" s="80">
        <x:v>1</x:v>
      </x:c>
      <x:c r="AL7511" s="80"/>
      <x:c r="AM7511" s="80"/>
      <x:c r="AN7511" s="80"/>
      <x:c r="AO7511" s="80"/>
      <x:c r="AP7511" s="80"/>
      <x:c r="AQ7511" s="80"/>
    </x:row>
    <x:row r="7512" spans="1:43" s="1" customFormat="1">
      <x:c r="A7512" s="114" t="s">
        <x:v>2498</x:v>
      </x:c>
      <x:c r="B7512" s="1">
        <x:v>10537</x:v>
      </x:c>
      <x:c r="C7512" s="1">
        <x:v>1.9</x:v>
      </x:c>
      <x:c r="G7512" s="1">
        <x:v>2</x:v>
      </x:c>
      <x:c r="I7512" s="1" t="s">
        <x:v>104</x:v>
      </x:c>
      <x:c r="M7512" s="1">
        <x:v>970</x:v>
      </x:c>
      <x:c r="O7512" s="1" t="s">
        <x:v>101</x:v>
      </x:c>
      <x:c r="AG7512" s="80">
        <x:v>2</x:v>
      </x:c>
      <x:c r="AL7512" s="80"/>
      <x:c r="AM7512" s="80"/>
      <x:c r="AN7512" s="80"/>
      <x:c r="AO7512" s="80"/>
      <x:c r="AP7512" s="80"/>
      <x:c r="AQ7512" s="80"/>
    </x:row>
    <x:row r="7513" spans="1:43" s="1" customFormat="1">
      <x:c r="A7513" s="114" t="s">
        <x:v>2499</x:v>
      </x:c>
      <x:c r="B7513" s="1">
        <x:v>10538</x:v>
      </x:c>
      <x:c r="C7513" s="1">
        <x:v>1.26666666666667</x:v>
      </x:c>
      <x:c r="D7513" s="1">
        <x:v>1</x:v>
      </x:c>
      <x:c r="AL7513" s="80"/>
      <x:c r="AM7513" s="80"/>
      <x:c r="AN7513" s="80"/>
      <x:c r="AO7513" s="80"/>
      <x:c r="AP7513" s="80"/>
      <x:c r="AQ7513" s="80"/>
    </x:row>
    <x:row r="7514" spans="1:43" s="1" customFormat="1">
      <x:c r="A7514" s="114" t="s">
        <x:v>2500</x:v>
      </x:c>
      <x:c r="B7514" s="1">
        <x:v>10539</x:v>
      </x:c>
      <x:c r="C7514" s="1">
        <x:v>1.36666666666667</x:v>
      </x:c>
      <x:c r="G7514" s="1">
        <x:v>2</x:v>
      </x:c>
      <x:c r="I7514" s="1" t="s">
        <x:v>104</x:v>
      </x:c>
      <x:c r="K7514" s="1" t="s">
        <x:v>145</x:v>
      </x:c>
      <x:c r="M7514" s="1">
        <x:v>970</x:v>
      </x:c>
      <x:c r="O7514" s="1" t="s">
        <x:v>101</x:v>
      </x:c>
      <x:c r="AG7514" s="80">
        <x:v>2</x:v>
      </x:c>
      <x:c r="AL7514" s="80"/>
      <x:c r="AM7514" s="80"/>
      <x:c r="AN7514" s="80"/>
      <x:c r="AO7514" s="80"/>
      <x:c r="AP7514" s="80"/>
      <x:c r="AQ7514" s="80"/>
    </x:row>
    <x:row r="7515" spans="1:43" s="1" customFormat="1">
      <x:c r="A7515" s="114" t="s">
        <x:v>2501</x:v>
      </x:c>
      <x:c r="B7515" s="1">
        <x:v>10539</x:v>
      </x:c>
      <x:c r="C7515" s="1">
        <x:v>2.16666666666667</x:v>
      </x:c>
      <x:c r="G7515" s="1">
        <x:v>2</x:v>
      </x:c>
      <x:c r="I7515" s="1" t="s">
        <x:v>103</x:v>
      </x:c>
      <x:c r="K7515" s="1" t="s">
        <x:v>105</x:v>
      </x:c>
      <x:c r="M7515" s="1">
        <x:v>970</x:v>
      </x:c>
      <x:c r="O7515" s="1" t="s">
        <x:v>101</x:v>
      </x:c>
      <x:c r="AG7515" s="80">
        <x:v>2</x:v>
      </x:c>
      <x:c r="AL7515" s="80"/>
      <x:c r="AM7515" s="80"/>
      <x:c r="AN7515" s="80"/>
      <x:c r="AO7515" s="80"/>
      <x:c r="AP7515" s="80"/>
      <x:c r="AQ7515" s="80"/>
    </x:row>
    <x:row r="7516" spans="1:43" s="1" customFormat="1">
      <x:c r="A7516" s="114" t="s">
        <x:v>2502</x:v>
      </x:c>
      <x:c r="B7516" s="1">
        <x:v>10539</x:v>
      </x:c>
      <x:c r="C7516" s="1">
        <x:v>3.5</x:v>
      </x:c>
      <x:c r="G7516" s="1">
        <x:v>2</x:v>
      </x:c>
      <x:c r="I7516" s="1" t="s">
        <x:v>102</x:v>
      </x:c>
      <x:c r="K7516" s="1" t="s">
        <x:v>132</x:v>
      </x:c>
      <x:c r="M7516" s="1">
        <x:v>970</x:v>
      </x:c>
      <x:c r="O7516" s="1" t="s">
        <x:v>101</x:v>
      </x:c>
      <x:c r="AG7516" s="80">
        <x:v>2</x:v>
      </x:c>
      <x:c r="AL7516" s="80"/>
      <x:c r="AM7516" s="80"/>
      <x:c r="AN7516" s="80"/>
      <x:c r="AO7516" s="80"/>
      <x:c r="AP7516" s="80"/>
      <x:c r="AQ7516" s="80"/>
    </x:row>
    <x:row r="7517" spans="1:43" s="1" customFormat="1">
      <x:c r="A7517" s="114" t="s">
        <x:v>2503</x:v>
      </x:c>
      <x:c r="B7517" s="1">
        <x:v>10540</x:v>
      </x:c>
      <x:c r="C7517" s="1">
        <x:v>1.03333333333333</x:v>
      </x:c>
      <x:c r="G7517" s="1">
        <x:v>2</x:v>
      </x:c>
      <x:c r="I7517" s="1" t="s">
        <x:v>103</x:v>
      </x:c>
      <x:c r="K7517" s="1" t="s">
        <x:v>133</x:v>
      </x:c>
      <x:c r="M7517" s="1">
        <x:v>2884</x:v>
      </x:c>
      <x:c r="O7517" s="1" t="s">
        <x:v>101</x:v>
      </x:c>
      <x:c r="AG7517" s="80">
        <x:v>2</x:v>
      </x:c>
      <x:c r="AL7517" s="80"/>
      <x:c r="AM7517" s="80"/>
      <x:c r="AN7517" s="80"/>
      <x:c r="AO7517" s="80"/>
      <x:c r="AP7517" s="80"/>
      <x:c r="AQ7517" s="80"/>
    </x:row>
    <x:row r="7518" spans="1:43" s="1" customFormat="1">
      <x:c r="A7518" s="114" t="s">
        <x:v>2504</x:v>
      </x:c>
      <x:c r="B7518" s="1">
        <x:v>10541</x:v>
      </x:c>
      <x:c r="C7518" s="1">
        <x:v>1.1</x:v>
      </x:c>
      <x:c r="G7518" s="1">
        <x:v>2</x:v>
      </x:c>
      <x:c r="I7518" s="1" t="s">
        <x:v>104</x:v>
      </x:c>
      <x:c r="K7518" s="1" t="s">
        <x:v>133</x:v>
      </x:c>
      <x:c r="M7518" s="1">
        <x:v>2886</x:v>
      </x:c>
      <x:c r="O7518" s="1" t="s">
        <x:v>116</x:v>
      </x:c>
      <x:c r="AG7518" s="80">
        <x:v>2</x:v>
      </x:c>
      <x:c r="AL7518" s="80"/>
      <x:c r="AM7518" s="80"/>
      <x:c r="AN7518" s="80"/>
      <x:c r="AO7518" s="80"/>
      <x:c r="AP7518" s="80"/>
      <x:c r="AQ7518" s="80"/>
    </x:row>
    <x:row r="7519" spans="1:43" s="1" customFormat="1">
      <x:c r="A7519" s="114" t="s">
        <x:v>2505</x:v>
      </x:c>
      <x:c r="B7519" s="1">
        <x:v>10541</x:v>
      </x:c>
      <x:c r="C7519" s="1">
        <x:v>1.3</x:v>
      </x:c>
      <x:c r="G7519" s="1">
        <x:v>2</x:v>
      </x:c>
      <x:c r="I7519" s="1" t="s">
        <x:v>103</x:v>
      </x:c>
      <x:c r="K7519" s="1" t="s">
        <x:v>133</x:v>
      </x:c>
      <x:c r="M7519" s="1">
        <x:v>2886</x:v>
      </x:c>
      <x:c r="O7519" s="1" t="s">
        <x:v>116</x:v>
      </x:c>
      <x:c r="AG7519" s="80">
        <x:v>2</x:v>
      </x:c>
      <x:c r="AL7519" s="80"/>
      <x:c r="AM7519" s="80"/>
      <x:c r="AN7519" s="80"/>
      <x:c r="AO7519" s="80"/>
      <x:c r="AP7519" s="80"/>
      <x:c r="AQ7519" s="80"/>
    </x:row>
    <x:row r="7520" spans="1:43" s="1" customFormat="1">
      <x:c r="A7520" s="114" t="s">
        <x:v>2506</x:v>
      </x:c>
      <x:c r="B7520" s="1">
        <x:v>10541</x:v>
      </x:c>
      <x:c r="C7520" s="1">
        <x:v>1.7</x:v>
      </x:c>
      <x:c r="G7520" s="1">
        <x:v>2</x:v>
      </x:c>
      <x:c r="I7520" s="1" t="s">
        <x:v>102</x:v>
      </x:c>
      <x:c r="K7520" s="1" t="s">
        <x:v>133</x:v>
      </x:c>
      <x:c r="M7520" s="1">
        <x:v>2887</x:v>
      </x:c>
      <x:c r="O7520" s="1" t="s">
        <x:v>116</x:v>
      </x:c>
      <x:c r="AG7520" s="80">
        <x:v>2</x:v>
      </x:c>
      <x:c r="AL7520" s="80"/>
      <x:c r="AM7520" s="80"/>
      <x:c r="AN7520" s="80"/>
      <x:c r="AO7520" s="80"/>
      <x:c r="AP7520" s="80"/>
      <x:c r="AQ7520" s="80"/>
    </x:row>
    <x:row r="7521" spans="1:43" s="1" customFormat="1">
      <x:c r="A7521" s="114" t="s">
        <x:v>2507</x:v>
      </x:c>
      <x:c r="B7521" s="1">
        <x:v>10542</x:v>
      </x:c>
      <x:c r="C7521" s="1">
        <x:v>0.566666666666667</x:v>
      </x:c>
      <x:c r="AL7521" s="80"/>
      <x:c r="AM7521" s="80"/>
      <x:c r="AN7521" s="80"/>
      <x:c r="AO7521" s="80"/>
      <x:c r="AP7521" s="80"/>
      <x:c r="AQ7521" s="80"/>
    </x:row>
    <x:row r="7522" spans="1:43" s="1" customFormat="1">
      <x:c r="A7522" s="114" t="s">
        <x:v>2508</x:v>
      </x:c>
      <x:c r="B7522" s="1">
        <x:v>10543</x:v>
      </x:c>
      <x:c r="C7522" s="1">
        <x:v>0.8</x:v>
      </x:c>
      <x:c r="G7522" s="1">
        <x:v>2</x:v>
      </x:c>
      <x:c r="I7522" s="1" t="s">
        <x:v>103</x:v>
      </x:c>
      <x:c r="K7522" s="1" t="s">
        <x:v>133</x:v>
      </x:c>
      <x:c r="M7522" s="1">
        <x:v>2884</x:v>
      </x:c>
      <x:c r="O7522" s="1" t="s">
        <x:v>101</x:v>
      </x:c>
      <x:c r="AG7522" s="1">
        <x:v>2</x:v>
      </x:c>
      <x:c r="AH7522" s="1" t="s">
        <x:v>686</x:v>
      </x:c>
      <x:c r="AL7522" s="80"/>
      <x:c r="AM7522" s="80"/>
      <x:c r="AN7522" s="80"/>
      <x:c r="AO7522" s="80"/>
      <x:c r="AP7522" s="80"/>
      <x:c r="AQ7522" s="80"/>
    </x:row>
    <x:row r="7523" spans="1:43" s="1" customFormat="1">
      <x:c r="A7523" s="114" t="s">
        <x:v>2509</x:v>
      </x:c>
      <x:c r="B7523" s="1">
        <x:v>10544</x:v>
      </x:c>
      <x:c r="C7523" s="1">
        <x:v>0.6</x:v>
      </x:c>
      <x:c r="G7523" s="1">
        <x:v>1</x:v>
      </x:c>
      <x:c r="I7523" s="1" t="s">
        <x:v>100</x:v>
      </x:c>
      <x:c r="K7523" s="1" t="s">
        <x:v>2510</x:v>
      </x:c>
      <x:c r="M7523" s="1">
        <x:v>2893</x:v>
      </x:c>
      <x:c r="O7523" s="1" t="s">
        <x:v>101</x:v>
      </x:c>
      <x:c r="U7523" s="1">
        <x:v>2896</x:v>
      </x:c>
      <x:c r="V7523" s="1">
        <x:v>0.1</x:v>
      </x:c>
      <x:c r="W7523" s="1" t="s">
        <x:v>2511</x:v>
      </x:c>
      <x:c r="X7523" s="1">
        <x:v>0</x:v>
      </x:c>
      <x:c r="Y7523" s="1">
        <x:v>0</x:v>
      </x:c>
      <x:c r="Z7523" s="1" t="s">
        <x:v>347</x:v>
      </x:c>
      <x:c r="AA7523" s="1">
        <x:v>15</x:v>
      </x:c>
      <x:c r="AD7523" s="1" t="s">
        <x:v>2512</x:v>
      </x:c>
      <x:c r="AG7523" s="1">
        <x:v>2</x:v>
      </x:c>
      <x:c r="AL7523" s="80"/>
      <x:c r="AM7523" s="80"/>
      <x:c r="AN7523" s="80"/>
      <x:c r="AO7523" s="80"/>
      <x:c r="AP7523" s="80"/>
      <x:c r="AQ7523" s="80"/>
    </x:row>
    <x:row r="7524" spans="1:43" s="1" customFormat="1">
      <x:c r="A7524" s="114" t="s">
        <x:v>2513</x:v>
      </x:c>
      <x:c r="B7524" s="1">
        <x:v>10545</x:v>
      </x:c>
      <x:c r="C7524" s="1">
        <x:v>0.633333333333333</x:v>
      </x:c>
      <x:c r="G7524" s="1">
        <x:v>1</x:v>
      </x:c>
      <x:c r="I7524" s="1" t="s">
        <x:v>103</x:v>
      </x:c>
      <x:c r="K7524" s="1" t="s">
        <x:v>2510</x:v>
      </x:c>
      <x:c r="M7524" s="1">
        <x:v>2895</x:v>
      </x:c>
      <x:c r="O7524" s="1" t="s">
        <x:v>101</x:v>
      </x:c>
      <x:c r="U7524" s="1">
        <x:v>2896</x:v>
      </x:c>
      <x:c r="V7524" s="1">
        <x:v>0.1</x:v>
      </x:c>
      <x:c r="W7524" s="1" t="s">
        <x:v>2511</x:v>
      </x:c>
      <x:c r="X7524" s="1">
        <x:v>0</x:v>
      </x:c>
      <x:c r="Y7524" s="1">
        <x:v>0</x:v>
      </x:c>
      <x:c r="Z7524" s="1" t="s">
        <x:v>347</x:v>
      </x:c>
      <x:c r="AA7524" s="1">
        <x:v>15</x:v>
      </x:c>
      <x:c r="AD7524" s="1" t="s">
        <x:v>2512</x:v>
      </x:c>
      <x:c r="AG7524" s="1">
        <x:v>2</x:v>
      </x:c>
      <x:c r="AL7524" s="80"/>
      <x:c r="AM7524" s="80"/>
      <x:c r="AN7524" s="80"/>
      <x:c r="AO7524" s="80"/>
      <x:c r="AP7524" s="80"/>
      <x:c r="AQ7524" s="80"/>
    </x:row>
    <x:row r="7525" spans="1:43" s="1" customFormat="1">
      <x:c r="A7525" s="114" t="s">
        <x:v>2514</x:v>
      </x:c>
      <x:c r="B7525" s="1">
        <x:v>10546</x:v>
      </x:c>
      <x:c r="C7525" s="1">
        <x:v>0.6</x:v>
      </x:c>
      <x:c r="G7525" s="1">
        <x:v>2</x:v>
      </x:c>
      <x:c r="I7525" s="1" t="s">
        <x:v>100</x:v>
      </x:c>
      <x:c r="M7525" s="1">
        <x:v>2895</x:v>
      </x:c>
      <x:c r="O7525" s="1" t="s">
        <x:v>101</x:v>
      </x:c>
      <x:c r="S7525" s="1" t="s">
        <x:v>123</x:v>
      </x:c>
      <x:c r="T7525" s="1">
        <x:v>4</x:v>
      </x:c>
      <x:c r="AG7525" s="80">
        <x:v>1</x:v>
      </x:c>
      <x:c r="AI7525" s="1">
        <x:v>1</x:v>
      </x:c>
      <x:c r="AL7525" s="80"/>
      <x:c r="AM7525" s="80"/>
      <x:c r="AN7525" s="80"/>
      <x:c r="AO7525" s="80"/>
      <x:c r="AP7525" s="80"/>
      <x:c r="AQ7525" s="80"/>
    </x:row>
    <x:row r="7526" spans="1:43" s="1" customFormat="1">
      <x:c r="A7526" s="114" t="s">
        <x:v>2515</x:v>
      </x:c>
      <x:c r="B7526" s="1">
        <x:v>10546</x:v>
      </x:c>
      <x:c r="C7526" s="1">
        <x:v>1.33333333333333</x:v>
      </x:c>
      <x:c r="G7526" s="1">
        <x:v>3</x:v>
      </x:c>
      <x:c r="I7526" s="1" t="s">
        <x:v>104</x:v>
      </x:c>
      <x:c r="M7526" s="1">
        <x:v>2895</x:v>
      </x:c>
      <x:c r="O7526" s="1" t="s">
        <x:v>101</x:v>
      </x:c>
      <x:c r="AG7526" s="80">
        <x:v>1</x:v>
      </x:c>
      <x:c r="AL7526" s="80"/>
      <x:c r="AM7526" s="80"/>
      <x:c r="AN7526" s="80"/>
      <x:c r="AO7526" s="80"/>
      <x:c r="AP7526" s="80"/>
      <x:c r="AQ7526" s="80"/>
    </x:row>
    <x:row r="7527" spans="1:43" s="1" customFormat="1">
      <x:c r="A7527" s="114" t="s">
        <x:v>2516</x:v>
      </x:c>
      <x:c r="B7527" s="1">
        <x:v>10546</x:v>
      </x:c>
      <x:c r="C7527" s="1">
        <x:v>1.33333333333333</x:v>
      </x:c>
      <x:c r="D7527" s="1">
        <x:v>1</x:v>
      </x:c>
      <x:c r="M7527" s="1">
        <x:v>2898</x:v>
      </x:c>
      <x:c r="O7527" s="1" t="s">
        <x:v>116</x:v>
      </x:c>
      <x:c r="AG7527" s="80">
        <x:v>1</x:v>
      </x:c>
      <x:c r="AL7527" s="80"/>
      <x:c r="AM7527" s="80"/>
      <x:c r="AN7527" s="80"/>
      <x:c r="AO7527" s="80"/>
      <x:c r="AP7527" s="80"/>
      <x:c r="AQ7527" s="80"/>
    </x:row>
    <x:row r="7528" spans="1:43" s="1" customFormat="1">
      <x:c r="A7528" s="114" t="s">
        <x:v>2517</x:v>
      </x:c>
      <x:c r="B7528" s="1">
        <x:v>10547</x:v>
      </x:c>
      <x:c r="C7528" s="1">
        <x:v>5.63333333333333</x:v>
      </x:c>
      <x:c r="G7528" s="1">
        <x:v>1</x:v>
      </x:c>
      <x:c r="I7528" s="1" t="s">
        <x:v>100</x:v>
      </x:c>
      <x:c r="K7528" s="1" t="s">
        <x:v>2510</x:v>
      </x:c>
      <x:c r="M7528" s="1">
        <x:v>2895</x:v>
      </x:c>
      <x:c r="O7528" s="1" t="s">
        <x:v>101</x:v>
      </x:c>
      <x:c r="AG7528" s="1">
        <x:v>2</x:v>
      </x:c>
      <x:c r="AL7528" s="80"/>
      <x:c r="AM7528" s="80"/>
      <x:c r="AN7528" s="80"/>
      <x:c r="AO7528" s="80"/>
      <x:c r="AP7528" s="80"/>
      <x:c r="AQ7528" s="80"/>
    </x:row>
    <x:row r="7529" spans="1:43" s="1" customFormat="1">
      <x:c r="A7529" s="114" t="s">
        <x:v>2518</x:v>
      </x:c>
      <x:c r="B7529" s="1">
        <x:v>10547</x:v>
      </x:c>
      <x:c r="C7529" s="1">
        <x:v>5.93333333333333</x:v>
      </x:c>
      <x:c r="G7529" s="1">
        <x:v>1</x:v>
      </x:c>
      <x:c r="I7529" s="1" t="s">
        <x:v>102</x:v>
      </x:c>
      <x:c r="K7529" s="1" t="s">
        <x:v>2510</x:v>
      </x:c>
      <x:c r="M7529" s="1">
        <x:v>2895</x:v>
      </x:c>
      <x:c r="O7529" s="1" t="s">
        <x:v>101</x:v>
      </x:c>
      <x:c r="AG7529" s="1">
        <x:v>2</x:v>
      </x:c>
      <x:c r="AL7529" s="80"/>
      <x:c r="AM7529" s="80"/>
      <x:c r="AN7529" s="80"/>
      <x:c r="AO7529" s="80"/>
      <x:c r="AP7529" s="80"/>
      <x:c r="AQ7529" s="80"/>
    </x:row>
    <x:row r="7530" spans="1:43" s="1" customFormat="1">
      <x:c r="A7530" s="114" t="s">
        <x:v>2519</x:v>
      </x:c>
      <x:c r="B7530" s="1">
        <x:v>10547</x:v>
      </x:c>
      <x:c r="C7530" s="1">
        <x:v>6.23333333333333</x:v>
      </x:c>
      <x:c r="G7530" s="1">
        <x:v>1</x:v>
      </x:c>
      <x:c r="I7530" s="1" t="s">
        <x:v>103</x:v>
      </x:c>
      <x:c r="K7530" s="1" t="s">
        <x:v>2510</x:v>
      </x:c>
      <x:c r="M7530" s="1">
        <x:v>2895</x:v>
      </x:c>
      <x:c r="O7530" s="1" t="s">
        <x:v>101</x:v>
      </x:c>
      <x:c r="AG7530" s="1">
        <x:v>2</x:v>
      </x:c>
      <x:c r="AL7530" s="80"/>
      <x:c r="AM7530" s="80"/>
      <x:c r="AN7530" s="80"/>
      <x:c r="AO7530" s="80"/>
      <x:c r="AP7530" s="80"/>
      <x:c r="AQ7530" s="80"/>
    </x:row>
    <x:row r="7531" spans="1:43" s="1" customFormat="1">
      <x:c r="A7531" s="114" t="s">
        <x:v>2520</x:v>
      </x:c>
      <x:c r="B7531" s="1">
        <x:v>10547</x:v>
      </x:c>
      <x:c r="C7531" s="1">
        <x:v>6.53333333333333</x:v>
      </x:c>
      <x:c r="G7531" s="1">
        <x:v>1</x:v>
      </x:c>
      <x:c r="I7531" s="1" t="s">
        <x:v>104</x:v>
      </x:c>
      <x:c r="K7531" s="1" t="s">
        <x:v>2510</x:v>
      </x:c>
      <x:c r="M7531" s="1">
        <x:v>2895</x:v>
      </x:c>
      <x:c r="O7531" s="1" t="s">
        <x:v>101</x:v>
      </x:c>
      <x:c r="AG7531" s="1">
        <x:v>2</x:v>
      </x:c>
      <x:c r="AL7531" s="80"/>
      <x:c r="AM7531" s="80"/>
      <x:c r="AN7531" s="80"/>
      <x:c r="AO7531" s="80"/>
      <x:c r="AP7531" s="80"/>
      <x:c r="AQ7531" s="80"/>
    </x:row>
    <x:row r="7532" spans="1:43" s="1" customFormat="1">
      <x:c r="A7532" s="114" t="s">
        <x:v>2521</x:v>
      </x:c>
      <x:c r="B7532" s="1">
        <x:v>10547</x:v>
      </x:c>
      <x:c r="C7532" s="1">
        <x:v>6.83333333333333</x:v>
      </x:c>
      <x:c r="G7532" s="1">
        <x:v>1</x:v>
      </x:c>
      <x:c r="I7532" s="1" t="s">
        <x:v>103</x:v>
      </x:c>
      <x:c r="K7532" s="1" t="s">
        <x:v>2510</x:v>
      </x:c>
      <x:c r="M7532" s="1">
        <x:v>2895</x:v>
      </x:c>
      <x:c r="O7532" s="1" t="s">
        <x:v>101</x:v>
      </x:c>
      <x:c r="AG7532" s="80">
        <x:v>2</x:v>
      </x:c>
      <x:c r="AL7532" s="80"/>
      <x:c r="AM7532" s="80"/>
      <x:c r="AN7532" s="80"/>
      <x:c r="AO7532" s="80"/>
      <x:c r="AP7532" s="80"/>
      <x:c r="AQ7532" s="80"/>
    </x:row>
    <x:row r="7533" spans="1:43" s="1" customFormat="1">
      <x:c r="A7533" s="114" t="s">
        <x:v>2522</x:v>
      </x:c>
      <x:c r="B7533" s="1">
        <x:v>10548</x:v>
      </x:c>
      <x:c r="C7533" s="1">
        <x:v>4.3</x:v>
      </x:c>
      <x:c r="G7533" s="1">
        <x:v>2</x:v>
      </x:c>
      <x:c r="I7533" s="1" t="s">
        <x:v>103</x:v>
      </x:c>
      <x:c r="K7533" s="1" t="s">
        <x:v>145</x:v>
      </x:c>
      <x:c r="M7533" s="1">
        <x:v>2864</x:v>
      </x:c>
      <x:c r="O7533" s="1" t="s">
        <x:v>101</x:v>
      </x:c>
      <x:c r="AG7533" s="80">
        <x:v>2</x:v>
      </x:c>
      <x:c r="AL7533" s="80"/>
      <x:c r="AM7533" s="80"/>
      <x:c r="AN7533" s="80"/>
      <x:c r="AO7533" s="80"/>
      <x:c r="AP7533" s="80"/>
      <x:c r="AQ7533" s="80"/>
    </x:row>
    <x:row r="7534" spans="1:43" s="1" customFormat="1">
      <x:c r="A7534" s="114" t="s">
        <x:v>2523</x:v>
      </x:c>
      <x:c r="B7534" s="1">
        <x:v>10548</x:v>
      </x:c>
      <x:c r="C7534" s="1">
        <x:v>4.53333333333333</x:v>
      </x:c>
      <x:c r="G7534" s="1">
        <x:v>2</x:v>
      </x:c>
      <x:c r="I7534" s="1" t="s">
        <x:v>100</x:v>
      </x:c>
      <x:c r="K7534" s="1" t="s">
        <x:v>105</x:v>
      </x:c>
      <x:c r="M7534" s="1">
        <x:v>2864</x:v>
      </x:c>
      <x:c r="O7534" s="1" t="s">
        <x:v>101</x:v>
      </x:c>
      <x:c r="AG7534" s="80">
        <x:v>2</x:v>
      </x:c>
      <x:c r="AL7534" s="80"/>
      <x:c r="AM7534" s="80"/>
      <x:c r="AN7534" s="80"/>
      <x:c r="AO7534" s="80"/>
      <x:c r="AP7534" s="80"/>
      <x:c r="AQ7534" s="80"/>
    </x:row>
    <x:row r="7535" spans="1:43" s="1" customFormat="1">
      <x:c r="A7535" s="114" t="s">
        <x:v>2524</x:v>
      </x:c>
      <x:c r="B7535" s="1">
        <x:v>10548</x:v>
      </x:c>
      <x:c r="C7535" s="1">
        <x:v>4.9</x:v>
      </x:c>
      <x:c r="G7535" s="1">
        <x:v>2</x:v>
      </x:c>
      <x:c r="I7535" s="1" t="s">
        <x:v>104</x:v>
      </x:c>
      <x:c r="K7535" s="1" t="s">
        <x:v>145</x:v>
      </x:c>
      <x:c r="M7535" s="1">
        <x:v>2864</x:v>
      </x:c>
      <x:c r="O7535" s="1" t="s">
        <x:v>101</x:v>
      </x:c>
      <x:c r="AG7535" s="80">
        <x:v>2</x:v>
      </x:c>
      <x:c r="AL7535" s="80"/>
      <x:c r="AM7535" s="80"/>
      <x:c r="AN7535" s="80"/>
      <x:c r="AO7535" s="80"/>
      <x:c r="AP7535" s="80"/>
      <x:c r="AQ7535" s="80"/>
    </x:row>
    <x:row r="7536" spans="1:43" s="1" customFormat="1">
      <x:c r="A7536" s="114" t="s">
        <x:v>2525</x:v>
      </x:c>
      <x:c r="B7536" s="1">
        <x:v>10548</x:v>
      </x:c>
      <x:c r="C7536" s="1">
        <x:v>6</x:v>
      </x:c>
      <x:c r="G7536" s="1">
        <x:v>2</x:v>
      </x:c>
      <x:c r="I7536" s="1" t="s">
        <x:v>102</x:v>
      </x:c>
      <x:c r="M7536" s="1">
        <x:v>2864</x:v>
      </x:c>
      <x:c r="O7536" s="1" t="s">
        <x:v>101</x:v>
      </x:c>
      <x:c r="AG7536" s="80">
        <x:v>2</x:v>
      </x:c>
      <x:c r="AL7536" s="80"/>
      <x:c r="AM7536" s="80"/>
      <x:c r="AN7536" s="80"/>
      <x:c r="AO7536" s="80"/>
      <x:c r="AP7536" s="80"/>
      <x:c r="AQ7536" s="80"/>
    </x:row>
    <x:row r="7537" spans="1:43" s="1" customFormat="1">
      <x:c r="A7537" s="114" t="s">
        <x:v>2526</x:v>
      </x:c>
      <x:c r="B7537" s="1">
        <x:v>10549</x:v>
      </x:c>
      <x:c r="C7537" s="1">
        <x:v>2.33333333333333</x:v>
      </x:c>
      <x:c r="G7537" s="1">
        <x:v>2</x:v>
      </x:c>
      <x:c r="I7537" s="1" t="s">
        <x:v>100</x:v>
      </x:c>
      <x:c r="K7537" s="1" t="s">
        <x:v>133</x:v>
      </x:c>
      <x:c r="M7537" s="1">
        <x:v>2919</x:v>
      </x:c>
      <x:c r="O7537" s="1" t="s">
        <x:v>101</x:v>
      </x:c>
      <x:c r="AG7537" s="80">
        <x:v>2</x:v>
      </x:c>
      <x:c r="AL7537" s="80"/>
      <x:c r="AM7537" s="80"/>
      <x:c r="AN7537" s="80"/>
      <x:c r="AO7537" s="80"/>
      <x:c r="AP7537" s="80"/>
      <x:c r="AQ7537" s="80"/>
    </x:row>
    <x:row r="7538" spans="1:43" s="1" customFormat="1">
      <x:c r="A7538" s="114" t="s">
        <x:v>2527</x:v>
      </x:c>
      <x:c r="B7538" s="1">
        <x:v>10550</x:v>
      </x:c>
      <x:c r="C7538" s="1">
        <x:v>0.266666666666667</x:v>
      </x:c>
      <x:c r="G7538" s="1">
        <x:v>2</x:v>
      </x:c>
      <x:c r="I7538" s="1" t="s">
        <x:v>103</x:v>
      </x:c>
      <x:c r="K7538" s="1" t="s">
        <x:v>133</x:v>
      </x:c>
      <x:c r="M7538" s="1">
        <x:v>2926</x:v>
      </x:c>
      <x:c r="O7538" s="1" t="s">
        <x:v>101</x:v>
      </x:c>
      <x:c r="P7538" s="1" t="s">
        <x:v>2528</x:v>
      </x:c>
      <x:c r="AG7538" s="1">
        <x:v>1</x:v>
      </x:c>
      <x:c r="AL7538" s="80"/>
      <x:c r="AM7538" s="80"/>
      <x:c r="AN7538" s="80"/>
      <x:c r="AO7538" s="80"/>
      <x:c r="AP7538" s="80"/>
      <x:c r="AQ7538" s="80"/>
    </x:row>
    <x:row r="7539" spans="1:33">
      <x:c r="A7539" s="114" t="s">
        <x:v>2529</x:v>
      </x:c>
      <x:c r="B7539">
        <x:v>10550</x:v>
      </x:c>
      <x:c r="C7539" s="142">
        <x:f>11/30</x:f>
        <x:v>0.366666666666667</x:v>
      </x:c>
      <x:c r="G7539">
        <x:v>2</x:v>
      </x:c>
      <x:c r="I7539" t="s">
        <x:v>100</x:v>
      </x:c>
      <x:c r="K7539" t="s">
        <x:v>133</x:v>
      </x:c>
      <x:c r="M7539">
        <x:v>2926</x:v>
      </x:c>
      <x:c r="O7539" t="s">
        <x:v>101</x:v>
      </x:c>
      <x:c r="P7539" t="s">
        <x:v>2528</x:v>
      </x:c>
      <x:c r="AG7539" s="80">
        <x:v>1</x:v>
      </x:c>
    </x:row>
    <x:row r="7540" spans="1:33">
      <x:c r="A7540" s="114" t="s">
        <x:v>2530</x:v>
      </x:c>
      <x:c r="B7540">
        <x:v>10550</x:v>
      </x:c>
      <x:c r="C7540">
        <x:v>0.7</x:v>
      </x:c>
      <x:c r="G7540">
        <x:v>2</x:v>
      </x:c>
      <x:c r="I7540" t="s">
        <x:v>104</x:v>
      </x:c>
      <x:c r="K7540" t="s">
        <x:v>133</x:v>
      </x:c>
      <x:c r="M7540">
        <x:v>2926</x:v>
      </x:c>
      <x:c r="O7540" t="s">
        <x:v>101</x:v>
      </x:c>
      <x:c r="P7540" t="s">
        <x:v>2528</x:v>
      </x:c>
      <x:c r="AG7540" s="80">
        <x:v>1</x:v>
      </x:c>
    </x:row>
    <x:row r="7541" spans="1:33">
      <x:c r="A7541" s="114" t="s">
        <x:v>2531</x:v>
      </x:c>
      <x:c r="B7541">
        <x:v>10550</x:v>
      </x:c>
      <x:c r="C7541">
        <x:v>0.95</x:v>
      </x:c>
      <x:c r="G7541">
        <x:v>2</x:v>
      </x:c>
      <x:c r="I7541" t="s">
        <x:v>102</x:v>
      </x:c>
      <x:c r="K7541" t="s">
        <x:v>133</x:v>
      </x:c>
      <x:c r="M7541">
        <x:v>2926</x:v>
      </x:c>
      <x:c r="O7541" t="s">
        <x:v>101</x:v>
      </x:c>
      <x:c r="P7541" t="s">
        <x:v>2528</x:v>
      </x:c>
      <x:c r="AG7541" s="80">
        <x:v>1</x:v>
      </x:c>
    </x:row>
    <x:row r="7542" spans="1:33">
      <x:c r="A7542" s="114" t="s">
        <x:v>2532</x:v>
      </x:c>
      <x:c r="B7542">
        <x:v>10550</x:v>
      </x:c>
      <x:c r="C7542">
        <x:v>1.2</x:v>
      </x:c>
      <x:c r="G7542">
        <x:v>2</x:v>
      </x:c>
      <x:c r="I7542" t="s">
        <x:v>100</x:v>
      </x:c>
      <x:c r="K7542" t="s">
        <x:v>133</x:v>
      </x:c>
      <x:c r="M7542">
        <x:v>2926</x:v>
      </x:c>
      <x:c r="O7542" t="s">
        <x:v>101</x:v>
      </x:c>
      <x:c r="P7542" t="s">
        <x:v>2528</x:v>
      </x:c>
      <x:c r="AG7542" s="80">
        <x:v>1</x:v>
      </x:c>
    </x:row>
    <x:row r="7543" spans="1:33">
      <x:c r="A7543" s="114" t="s">
        <x:v>2533</x:v>
      </x:c>
      <x:c r="B7543">
        <x:v>10550</x:v>
      </x:c>
      <x:c r="C7543">
        <x:v>1.45</x:v>
      </x:c>
      <x:c r="G7543">
        <x:v>2</x:v>
      </x:c>
      <x:c r="I7543" t="s">
        <x:v>103</x:v>
      </x:c>
      <x:c r="K7543" t="s">
        <x:v>133</x:v>
      </x:c>
      <x:c r="M7543">
        <x:v>2926</x:v>
      </x:c>
      <x:c r="O7543" t="s">
        <x:v>101</x:v>
      </x:c>
      <x:c r="P7543" t="s">
        <x:v>2528</x:v>
      </x:c>
      <x:c r="AG7543" s="80">
        <x:v>1</x:v>
      </x:c>
    </x:row>
    <x:row r="7544" spans="1:33">
      <x:c r="A7544" s="114" t="s">
        <x:v>2534</x:v>
      </x:c>
      <x:c r="B7544">
        <x:v>10550</x:v>
      </x:c>
      <x:c r="C7544">
        <x:v>1.7</x:v>
      </x:c>
      <x:c r="G7544">
        <x:v>2</x:v>
      </x:c>
      <x:c r="I7544" t="s">
        <x:v>104</x:v>
      </x:c>
      <x:c r="K7544" t="s">
        <x:v>133</x:v>
      </x:c>
      <x:c r="M7544">
        <x:v>2926</x:v>
      </x:c>
      <x:c r="O7544" t="s">
        <x:v>101</x:v>
      </x:c>
      <x:c r="P7544" t="s">
        <x:v>2528</x:v>
      </x:c>
      <x:c r="AG7544" s="80">
        <x:v>1</x:v>
      </x:c>
    </x:row>
    <x:row r="7545" spans="1:33">
      <x:c r="A7545" s="114" t="s">
        <x:v>2535</x:v>
      </x:c>
      <x:c r="B7545">
        <x:v>10550</x:v>
      </x:c>
      <x:c r="C7545">
        <x:v>1.95</x:v>
      </x:c>
      <x:c r="G7545">
        <x:v>2</x:v>
      </x:c>
      <x:c r="I7545" t="s">
        <x:v>434</x:v>
      </x:c>
      <x:c r="K7545" t="s">
        <x:v>133</x:v>
      </x:c>
      <x:c r="M7545">
        <x:v>2926</x:v>
      </x:c>
      <x:c r="O7545" t="s">
        <x:v>101</x:v>
      </x:c>
      <x:c r="P7545" t="s">
        <x:v>2528</x:v>
      </x:c>
      <x:c r="AG7545" s="80">
        <x:v>1</x:v>
      </x:c>
    </x:row>
    <x:row r="7546" spans="1:33">
      <x:c r="A7546" s="114" t="s">
        <x:v>2536</x:v>
      </x:c>
      <x:c r="B7546">
        <x:v>10550</x:v>
      </x:c>
      <x:c r="C7546">
        <x:v>2.2</x:v>
      </x:c>
      <x:c r="G7546">
        <x:v>2</x:v>
      </x:c>
      <x:c r="I7546" t="s">
        <x:v>100</x:v>
      </x:c>
      <x:c r="K7546" t="s">
        <x:v>133</x:v>
      </x:c>
      <x:c r="M7546">
        <x:v>2926</x:v>
      </x:c>
      <x:c r="O7546" t="s">
        <x:v>101</x:v>
      </x:c>
      <x:c r="P7546" t="s">
        <x:v>2528</x:v>
      </x:c>
      <x:c r="AG7546" s="80">
        <x:v>1</x:v>
      </x:c>
    </x:row>
    <x:row r="7547" spans="1:33">
      <x:c r="A7547" s="114" t="s">
        <x:v>2537</x:v>
      </x:c>
      <x:c r="B7547">
        <x:v>10550</x:v>
      </x:c>
      <x:c r="C7547">
        <x:v>2.45</x:v>
      </x:c>
      <x:c r="G7547">
        <x:v>2</x:v>
      </x:c>
      <x:c r="I7547" t="s">
        <x:v>103</x:v>
      </x:c>
      <x:c r="K7547" t="s">
        <x:v>133</x:v>
      </x:c>
      <x:c r="M7547">
        <x:v>2926</x:v>
      </x:c>
      <x:c r="O7547" t="s">
        <x:v>101</x:v>
      </x:c>
      <x:c r="P7547" t="s">
        <x:v>2528</x:v>
      </x:c>
      <x:c r="AG7547" s="80">
        <x:v>1</x:v>
      </x:c>
    </x:row>
    <x:row r="7548" spans="1:33">
      <x:c r="A7548" s="114" t="s">
        <x:v>2538</x:v>
      </x:c>
      <x:c r="B7548">
        <x:v>10550</x:v>
      </x:c>
      <x:c r="C7548">
        <x:v>2.5</x:v>
      </x:c>
      <x:c r="G7548">
        <x:v>2</x:v>
      </x:c>
      <x:c r="I7548" t="s">
        <x:v>104</x:v>
      </x:c>
      <x:c r="K7548" t="s">
        <x:v>133</x:v>
      </x:c>
      <x:c r="M7548">
        <x:v>2926</x:v>
      </x:c>
      <x:c r="O7548" t="s">
        <x:v>101</x:v>
      </x:c>
      <x:c r="P7548" t="s">
        <x:v>2528</x:v>
      </x:c>
      <x:c r="AG7548" s="80">
        <x:v>2</x:v>
      </x:c>
    </x:row>
    <x:row r="7549" spans="1:34">
      <x:c r="A7549" s="114" t="s">
        <x:v>2539</x:v>
      </x:c>
      <x:c r="B7549">
        <x:v>10551</x:v>
      </x:c>
      <x:c r="C7549">
        <x:v>2.1</x:v>
      </x:c>
      <x:c r="G7549">
        <x:v>2</x:v>
      </x:c>
      <x:c r="I7549" t="s">
        <x:v>102</x:v>
      </x:c>
      <x:c r="K7549" t="s">
        <x:v>133</x:v>
      </x:c>
      <x:c r="M7549">
        <x:v>2922</x:v>
      </x:c>
      <x:c r="O7549" t="s">
        <x:v>101</x:v>
      </x:c>
      <x:c r="AG7549" s="80">
        <x:v>2</x:v>
      </x:c>
      <x:c r="AH7549" t="s">
        <x:v>2540</x:v>
      </x:c>
    </x:row>
    <x:row r="7550" spans="1:33">
      <x:c r="A7550" s="114" t="s">
        <x:v>2541</x:v>
      </x:c>
      <x:c r="B7550">
        <x:v>10551</x:v>
      </x:c>
      <x:c r="C7550">
        <x:v>2.88</x:v>
      </x:c>
      <x:c r="D7550">
        <x:v>1</x:v>
      </x:c>
      <x:c r="AG7550" s="80">
        <x:v>2</x:v>
      </x:c>
    </x:row>
    <x:row r="7551" spans="1:33">
      <x:c r="A7551" s="114" t="s">
        <x:v>2542</x:v>
      </x:c>
      <x:c r="B7551">
        <x:v>10552</x:v>
      </x:c>
      <x:c r="C7551">
        <x:v>3.93333333333333</x:v>
      </x:c>
      <x:c r="G7551">
        <x:v>2</x:v>
      </x:c>
      <x:c r="I7551" t="s">
        <x:v>103</x:v>
      </x:c>
      <x:c r="K7551" t="s">
        <x:v>145</x:v>
      </x:c>
      <x:c r="AG7551" s="80">
        <x:v>2</x:v>
      </x:c>
    </x:row>
    <x:row r="7552" spans="1:33">
      <x:c r="A7552" s="114" t="s">
        <x:v>2543</x:v>
      </x:c>
      <x:c r="B7552">
        <x:v>10552</x:v>
      </x:c>
      <x:c r="C7552">
        <x:v>4.4</x:v>
      </x:c>
      <x:c r="G7552">
        <x:v>2</x:v>
      </x:c>
      <x:c r="I7552" t="s">
        <x:v>104</x:v>
      </x:c>
      <x:c r="K7552" t="s">
        <x:v>145</x:v>
      </x:c>
      <x:c r="AG7552" s="80">
        <x:v>2</x:v>
      </x:c>
    </x:row>
    <x:row r="7553" spans="1:33">
      <x:c r="A7553" s="114" t="s">
        <x:v>2544</x:v>
      </x:c>
      <x:c r="B7553">
        <x:v>10552</x:v>
      </x:c>
      <x:c r="C7553">
        <x:v>4.86666666666667</x:v>
      </x:c>
      <x:c r="G7553">
        <x:v>2</x:v>
      </x:c>
      <x:c r="I7553" t="s">
        <x:v>103</x:v>
      </x:c>
      <x:c r="K7553" t="s">
        <x:v>145</x:v>
      </x:c>
      <x:c r="AG7553" s="80">
        <x:v>2</x:v>
      </x:c>
    </x:row>
    <x:row r="7554" spans="1:33">
      <x:c r="A7554" s="114" t="s">
        <x:v>2545</x:v>
      </x:c>
      <x:c r="B7554">
        <x:v>10552</x:v>
      </x:c>
      <x:c r="C7554">
        <x:v>5.4</x:v>
      </x:c>
      <x:c r="G7554">
        <x:v>8</x:v>
      </x:c>
      <x:c r="I7554" t="s">
        <x:v>102</x:v>
      </x:c>
      <x:c r="K7554" t="s">
        <x:v>132</x:v>
      </x:c>
      <x:c r="AG7554" s="80">
        <x:v>2</x:v>
      </x:c>
    </x:row>
    <x:row r="7555" spans="1:33">
      <x:c r="A7555" s="114" t="s">
        <x:v>2546</x:v>
      </x:c>
      <x:c r="B7555">
        <x:v>10553</x:v>
      </x:c>
      <x:c r="C7555">
        <x:v>0.366666666666667</x:v>
      </x:c>
      <x:c r="G7555">
        <x:v>3</x:v>
      </x:c>
      <x:c r="I7555" t="s">
        <x:v>104</x:v>
      </x:c>
      <x:c r="K7555" t="s">
        <x:v>133</x:v>
      </x:c>
      <x:c r="M7555">
        <x:v>1715</x:v>
      </x:c>
      <x:c r="O7555" t="s">
        <x:v>101</x:v>
      </x:c>
      <x:c r="U7555">
        <x:v>1782</x:v>
      </x:c>
      <x:c r="W7555" t="s">
        <x:v>431</x:v>
      </x:c>
      <x:c r="X7555">
        <x:v>0</x:v>
      </x:c>
      <x:c r="Y7555">
        <x:v>0</x:v>
      </x:c>
      <x:c r="Z7555" t="s">
        <x:v>135</x:v>
      </x:c>
      <x:c r="AA7555">
        <x:v>20</x:v>
      </x:c>
      <x:c r="AD7555" t="s">
        <x:v>330</x:v>
      </x:c>
      <x:c r="AG7555" s="80">
        <x:v>1</x:v>
      </x:c>
    </x:row>
    <x:row r="7556" spans="1:33">
      <x:c r="A7556" s="114" t="s">
        <x:v>2547</x:v>
      </x:c>
      <x:c r="B7556">
        <x:v>10553</x:v>
      </x:c>
      <x:c r="C7556">
        <x:v>0.966666666666667</x:v>
      </x:c>
      <x:c r="G7556">
        <x:v>3</x:v>
      </x:c>
      <x:c r="I7556" t="s">
        <x:v>103</x:v>
      </x:c>
      <x:c r="K7556" t="s">
        <x:v>133</x:v>
      </x:c>
      <x:c r="M7556">
        <x:v>1715</x:v>
      </x:c>
      <x:c r="O7556" t="s">
        <x:v>101</x:v>
      </x:c>
      <x:c r="U7556">
        <x:v>1718</x:v>
      </x:c>
      <x:c r="W7556" t="s">
        <x:v>431</x:v>
      </x:c>
      <x:c r="X7556">
        <x:v>0</x:v>
      </x:c>
      <x:c r="Y7556">
        <x:v>0</x:v>
      </x:c>
      <x:c r="Z7556" t="s">
        <x:v>136</x:v>
      </x:c>
      <x:c r="AA7556">
        <x:v>20</x:v>
      </x:c>
      <x:c r="AD7556" t="s">
        <x:v>330</x:v>
      </x:c>
      <x:c r="AG7556" s="80">
        <x:v>1</x:v>
      </x:c>
    </x:row>
    <x:row r="7557" spans="1:33">
      <x:c r="A7557" s="114" t="s">
        <x:v>2548</x:v>
      </x:c>
      <x:c r="B7557">
        <x:v>10553</x:v>
      </x:c>
      <x:c r="C7557">
        <x:v>1.56666666666667</x:v>
      </x:c>
      <x:c r="G7557">
        <x:v>5</x:v>
      </x:c>
      <x:c r="I7557" t="s">
        <x:v>102</x:v>
      </x:c>
      <x:c r="K7557" t="s">
        <x:v>447</x:v>
      </x:c>
      <x:c r="M7557">
        <x:v>1716</x:v>
      </x:c>
      <x:c r="O7557" t="s">
        <x:v>101</x:v>
      </x:c>
      <x:c r="Q7557" t="s">
        <x:v>328</x:v>
      </x:c>
      <x:c r="R7557">
        <x:v>0.2</x:v>
      </x:c>
      <x:c r="U7557">
        <x:v>1719</x:v>
      </x:c>
      <x:c r="W7557" t="s">
        <x:v>431</x:v>
      </x:c>
      <x:c r="X7557">
        <x:v>0</x:v>
      </x:c>
      <x:c r="Y7557">
        <x:v>0</x:v>
      </x:c>
      <x:c r="Z7557" t="s">
        <x:v>115</x:v>
      </x:c>
      <x:c r="AA7557">
        <x:v>20</x:v>
      </x:c>
      <x:c r="AD7557" t="s">
        <x:v>330</x:v>
      </x:c>
      <x:c r="AG7557" s="80">
        <x:v>2</x:v>
      </x:c>
    </x:row>
    <x:row r="7558" spans="1:33">
      <x:c r="A7558" s="114" t="s">
        <x:v>2549</x:v>
      </x:c>
      <x:c r="B7558">
        <x:v>10553</x:v>
      </x:c>
      <x:c r="C7558">
        <x:v>2.53333333333333</x:v>
      </x:c>
      <x:c r="G7558">
        <x:v>7</x:v>
      </x:c>
      <x:c r="I7558" t="s">
        <x:v>100</x:v>
      </x:c>
      <x:c r="K7558" t="s">
        <x:v>2550</x:v>
      </x:c>
      <x:c r="M7558">
        <x:v>1717</x:v>
      </x:c>
      <x:c r="O7558" t="s">
        <x:v>101</x:v>
      </x:c>
      <x:c r="Q7558" t="s">
        <x:v>328</x:v>
      </x:c>
      <x:c r="R7558">
        <x:v>0.4</x:v>
      </x:c>
      <x:c r="U7558">
        <x:v>1720</x:v>
      </x:c>
      <x:c r="W7558" t="s">
        <x:v>239</x:v>
      </x:c>
      <x:c r="X7558">
        <x:v>0</x:v>
      </x:c>
      <x:c r="Y7558">
        <x:v>0</x:v>
      </x:c>
      <x:c r="Z7558" t="s">
        <x:v>115</x:v>
      </x:c>
      <x:c r="AA7558">
        <x:v>20</x:v>
      </x:c>
      <x:c r="AD7558" t="s">
        <x:v>330</x:v>
      </x:c>
      <x:c r="AG7558" s="80">
        <x:v>2</x:v>
      </x:c>
    </x:row>
    <x:row r="7559" spans="1:33">
      <x:c r="A7559" s="114" t="s">
        <x:v>2551</x:v>
      </x:c>
      <x:c r="B7559">
        <x:v>10553</x:v>
      </x:c>
      <x:c r="C7559">
        <x:v>2.73333333333333</x:v>
      </x:c>
      <x:c r="D7559">
        <x:v>1</x:v>
      </x:c>
      <x:c r="AG7559" s="80">
        <x:v>2</x:v>
      </x:c>
    </x:row>
    <x:row r="7560" spans="1:16">
      <x:c r="A7560" s="114" t="s">
        <x:v>2552</x:v>
      </x:c>
      <x:c r="B7560">
        <x:v>10554</x:v>
      </x:c>
      <x:c r="C7560">
        <x:v>1e-5</x:v>
      </x:c>
      <x:c r="D7560">
        <x:v>1</x:v>
      </x:c>
      <x:c r="M7560">
        <x:v>1722</x:v>
      </x:c>
      <x:c r="O7560" t="s">
        <x:v>116</x:v>
      </x:c>
      <x:c r="P7560" t="s">
        <x:v>433</x:v>
      </x:c>
    </x:row>
    <x:row r="7561" spans="1:33">
      <x:c r="A7561" s="114" t="s">
        <x:v>2553</x:v>
      </x:c>
      <x:c r="B7561">
        <x:v>10554</x:v>
      </x:c>
      <x:c r="C7561">
        <x:v>1.86666666666667</x:v>
      </x:c>
      <x:c r="G7561">
        <x:v>3</x:v>
      </x:c>
      <x:c r="I7561" t="s">
        <x:v>928</x:v>
      </x:c>
      <x:c r="K7561" t="s">
        <x:v>2554</x:v>
      </x:c>
      <x:c r="M7561">
        <x:v>1784</x:v>
      </x:c>
      <x:c r="O7561" t="s">
        <x:v>101</x:v>
      </x:c>
      <x:c r="AG7561" s="80">
        <x:v>2</x:v>
      </x:c>
    </x:row>
    <x:row r="7562" spans="1:33">
      <x:c r="A7562" s="114" t="s">
        <x:v>2555</x:v>
      </x:c>
      <x:c r="B7562">
        <x:v>10554</x:v>
      </x:c>
      <x:c r="C7562">
        <x:v>2.43333333333333</x:v>
      </x:c>
      <x:c r="G7562">
        <x:v>4</x:v>
      </x:c>
      <x:c r="I7562" t="s">
        <x:v>107</x:v>
      </x:c>
      <x:c r="J7562">
        <x:v>0.65</x:v>
      </x:c>
      <x:c r="K7562" t="s">
        <x:v>2554</x:v>
      </x:c>
      <x:c r="M7562">
        <x:v>1784</x:v>
      </x:c>
      <x:c r="O7562" t="s">
        <x:v>101</x:v>
      </x:c>
      <x:c r="AG7562" s="80">
        <x:v>2</x:v>
      </x:c>
    </x:row>
    <x:row r="7563" spans="1:16">
      <x:c r="A7563" s="114" t="s">
        <x:v>2556</x:v>
      </x:c>
      <x:c r="B7563">
        <x:v>10555</x:v>
      </x:c>
      <x:c r="C7563">
        <x:v>1e-5</x:v>
      </x:c>
      <x:c r="D7563">
        <x:v>1</x:v>
      </x:c>
      <x:c r="M7563">
        <x:v>1724</x:v>
      </x:c>
      <x:c r="N7563">
        <x:v>2</x:v>
      </x:c>
      <x:c r="P7563" t="s">
        <x:v>436</x:v>
      </x:c>
    </x:row>
    <x:row r="7564" spans="1:30">
      <x:c r="A7564" s="114" t="s">
        <x:v>2557</x:v>
      </x:c>
      <x:c r="B7564">
        <x:v>10555</x:v>
      </x:c>
      <x:c r="C7564">
        <x:v>1.33333333333333</x:v>
      </x:c>
      <x:c r="D7564">
        <x:v>1</x:v>
      </x:c>
      <x:c r="U7564">
        <x:v>50</x:v>
      </x:c>
      <x:c r="W7564" t="s">
        <x:v>437</x:v>
      </x:c>
      <x:c r="X7564">
        <x:v>1</x:v>
      </x:c>
      <x:c r="Y7564">
        <x:v>0</x:v>
      </x:c>
      <x:c r="Z7564" t="s">
        <x:v>115</x:v>
      </x:c>
      <x:c r="AA7564">
        <x:v>25</x:v>
      </x:c>
      <x:c r="AD7564" t="s">
        <x:v>197</x:v>
      </x:c>
    </x:row>
    <x:row r="7565" spans="1:35">
      <x:c r="A7565" s="114" t="s">
        <x:v>2558</x:v>
      </x:c>
      <x:c r="B7565">
        <x:v>10555</x:v>
      </x:c>
      <x:c r="C7565">
        <x:v>2.06666666666667</x:v>
      </x:c>
      <x:c r="I7565" t="s">
        <x:v>100</x:v>
      </x:c>
      <x:c r="M7565">
        <x:v>1715</x:v>
      </x:c>
      <x:c r="O7565" t="s">
        <x:v>101</x:v>
      </x:c>
      <x:c r="Q7565" t="s">
        <x:v>438</x:v>
      </x:c>
      <x:c r="S7565" t="s">
        <x:v>160</x:v>
      </x:c>
      <x:c r="T7565">
        <x:v>0.6</x:v>
      </x:c>
      <x:c r="AG7565" s="80">
        <x:v>2</x:v>
      </x:c>
      <x:c r="AH7565" t="s">
        <x:v>439</x:v>
      </x:c>
      <x:c r="AI7565">
        <x:v>1</x:v>
      </x:c>
    </x:row>
    <x:row r="7566" spans="1:33">
      <x:c r="A7566" s="114" t="s">
        <x:v>2559</x:v>
      </x:c>
      <x:c r="B7566">
        <x:v>10555</x:v>
      </x:c>
      <x:c r="C7566">
        <x:v>2.33333333333333</x:v>
      </x:c>
      <x:c r="D7566">
        <x:v>1</x:v>
      </x:c>
      <x:c r="AG7566" s="80">
        <x:v>2</x:v>
      </x:c>
    </x:row>
    <x:row r="7567" spans="1:16">
      <x:c r="A7567" s="114" t="s">
        <x:v>2560</x:v>
      </x:c>
      <x:c r="B7567">
        <x:v>10556</x:v>
      </x:c>
      <x:c r="C7567">
        <x:v>1e-5</x:v>
      </x:c>
      <x:c r="D7567">
        <x:v>1</x:v>
      </x:c>
      <x:c r="M7567">
        <x:v>1753</x:v>
      </x:c>
      <x:c r="N7567">
        <x:v>2</x:v>
      </x:c>
      <x:c r="P7567" t="s">
        <x:v>440</x:v>
      </x:c>
    </x:row>
    <x:row r="7568" spans="1:30">
      <x:c r="A7568" s="114" t="s">
        <x:v>2561</x:v>
      </x:c>
      <x:c r="B7568">
        <x:v>10556</x:v>
      </x:c>
      <x:c r="C7568">
        <x:v>0.866666666666667</x:v>
      </x:c>
      <x:c r="D7568">
        <x:v>1</x:v>
      </x:c>
      <x:c r="U7568">
        <x:v>50</x:v>
      </x:c>
      <x:c r="W7568" t="s">
        <x:v>437</x:v>
      </x:c>
      <x:c r="X7568">
        <x:v>1</x:v>
      </x:c>
      <x:c r="Y7568">
        <x:v>0</x:v>
      </x:c>
      <x:c r="Z7568" t="s">
        <x:v>115</x:v>
      </x:c>
      <x:c r="AA7568">
        <x:v>35</x:v>
      </x:c>
      <x:c r="AD7568" t="s">
        <x:v>197</x:v>
      </x:c>
    </x:row>
    <x:row r="7569" spans="1:33">
      <x:c r="A7569" s="114" t="s">
        <x:v>2562</x:v>
      </x:c>
      <x:c r="B7569">
        <x:v>10556</x:v>
      </x:c>
      <x:c r="C7569">
        <x:v>1.6</x:v>
      </x:c>
      <x:c r="I7569" t="s">
        <x:v>112</x:v>
      </x:c>
      <x:c r="M7569">
        <x:v>1785</x:v>
      </x:c>
      <x:c r="O7569" t="s">
        <x:v>101</x:v>
      </x:c>
      <x:c r="AG7569" s="80">
        <x:v>2</x:v>
      </x:c>
    </x:row>
    <x:row r="7570" spans="1:33">
      <x:c r="A7570" s="114" t="s">
        <x:v>2563</x:v>
      </x:c>
      <x:c r="B7570">
        <x:v>10557</x:v>
      </x:c>
      <x:c r="C7570">
        <x:v>1.33333333333333</x:v>
      </x:c>
      <x:c r="I7570" t="s">
        <x:v>104</x:v>
      </x:c>
      <x:c r="K7570" t="s">
        <x:v>133</x:v>
      </x:c>
      <x:c r="M7570">
        <x:v>1755</x:v>
      </x:c>
      <x:c r="O7570" t="s">
        <x:v>101</x:v>
      </x:c>
      <x:c r="U7570">
        <x:v>1749</x:v>
      </x:c>
      <x:c r="W7570" t="s">
        <x:v>431</x:v>
      </x:c>
      <x:c r="X7570">
        <x:v>0</x:v>
      </x:c>
      <x:c r="Y7570">
        <x:v>0</x:v>
      </x:c>
      <x:c r="Z7570" t="s">
        <x:v>135</x:v>
      </x:c>
      <x:c r="AA7570">
        <x:v>26</x:v>
      </x:c>
      <x:c r="AD7570" t="s">
        <x:v>330</x:v>
      </x:c>
      <x:c r="AG7570" s="80">
        <x:v>2</x:v>
      </x:c>
    </x:row>
    <x:row r="7571" spans="1:33">
      <x:c r="A7571" s="114" t="s">
        <x:v>2564</x:v>
      </x:c>
      <x:c r="B7571">
        <x:v>10557</x:v>
      </x:c>
      <x:c r="C7571">
        <x:v>1.36666666666667</x:v>
      </x:c>
      <x:c r="I7571" t="s">
        <x:v>103</x:v>
      </x:c>
      <x:c r="K7571" t="s">
        <x:v>133</x:v>
      </x:c>
      <x:c r="M7571">
        <x:v>1754</x:v>
      </x:c>
      <x:c r="O7571" t="s">
        <x:v>101</x:v>
      </x:c>
      <x:c r="U7571">
        <x:v>1748</x:v>
      </x:c>
      <x:c r="W7571" t="s">
        <x:v>431</x:v>
      </x:c>
      <x:c r="X7571">
        <x:v>0</x:v>
      </x:c>
      <x:c r="Y7571">
        <x:v>0</x:v>
      </x:c>
      <x:c r="Z7571" t="s">
        <x:v>136</x:v>
      </x:c>
      <x:c r="AA7571">
        <x:v>20</x:v>
      </x:c>
      <x:c r="AD7571" t="s">
        <x:v>330</x:v>
      </x:c>
      <x:c r="AG7571" s="80">
        <x:v>2</x:v>
      </x:c>
    </x:row>
    <x:row r="7572" spans="1:10">
      <x:c r="A7572" s="114" t="s">
        <x:v>2565</x:v>
      </x:c>
      <x:c r="B7572">
        <x:v>10558</x:v>
      </x:c>
      <x:c r="C7572">
        <x:v>2.83333333333333</x:v>
      </x:c>
      <x:c r="G7572">
        <x:v>2</x:v>
      </x:c>
      <x:c r="I7572" t="s">
        <x:v>110</x:v>
      </x:c>
      <x:c r="J7572">
        <x:v>0.3</x:v>
      </x:c>
    </x:row>
    <x:row r="7573" spans="1:9">
      <x:c r="A7573" s="114" t="s">
        <x:v>2566</x:v>
      </x:c>
      <x:c r="B7573">
        <x:v>10558</x:v>
      </x:c>
      <x:c r="C7573">
        <x:v>9.23333333333333</x:v>
      </x:c>
      <x:c r="D7573">
        <x:v>1</x:v>
      </x:c>
      <x:c r="I7573" t="s">
        <x:v>110</x:v>
      </x:c>
    </x:row>
    <x:row r="7574" spans="1:18">
      <x:c r="A7574" s="114" t="s">
        <x:v>2567</x:v>
      </x:c>
      <x:c r="B7574">
        <x:v>10558</x:v>
      </x:c>
      <x:c r="C7574">
        <x:v>10.7666666666667</x:v>
      </x:c>
      <x:c r="G7574">
        <x:v>4</x:v>
      </x:c>
      <x:c r="I7574" t="s">
        <x:v>102</x:v>
      </x:c>
      <x:c r="Q7574" t="s">
        <x:v>328</x:v>
      </x:c>
      <x:c r="R7574">
        <x:v>0.2</x:v>
      </x:c>
    </x:row>
    <x:row r="7575" spans="1:18">
      <x:c r="A7575" s="114" t="s">
        <x:v>2568</x:v>
      </x:c>
      <x:c r="B7575">
        <x:v>10558</x:v>
      </x:c>
      <x:c r="C7575">
        <x:v>11.1</x:v>
      </x:c>
      <x:c r="G7575">
        <x:v>5</x:v>
      </x:c>
      <x:c r="I7575" t="s">
        <x:v>103</x:v>
      </x:c>
      <x:c r="Q7575" t="s">
        <x:v>328</x:v>
      </x:c>
      <x:c r="R7575">
        <x:v>0.2</x:v>
      </x:c>
    </x:row>
    <x:row r="7576" spans="1:18">
      <x:c r="A7576" s="114" t="s">
        <x:v>2569</x:v>
      </x:c>
      <x:c r="B7576">
        <x:v>10558</x:v>
      </x:c>
      <x:c r="C7576">
        <x:v>11.6</x:v>
      </x:c>
      <x:c r="G7576">
        <x:v>6</x:v>
      </x:c>
      <x:c r="I7576" t="s">
        <x:v>110</x:v>
      </x:c>
      <x:c r="Q7576" t="s">
        <x:v>328</x:v>
      </x:c>
      <x:c r="R7576">
        <x:v>0.2</x:v>
      </x:c>
    </x:row>
    <x:row r="7577" spans="1:18">
      <x:c r="A7577" s="114" t="s">
        <x:v>2570</x:v>
      </x:c>
      <x:c r="B7577">
        <x:v>10558</x:v>
      </x:c>
      <x:c r="C7577">
        <x:v>11.8</x:v>
      </x:c>
      <x:c r="G7577">
        <x:v>6</x:v>
      </x:c>
      <x:c r="I7577" t="s">
        <x:v>110</x:v>
      </x:c>
      <x:c r="Q7577" t="s">
        <x:v>328</x:v>
      </x:c>
      <x:c r="R7577">
        <x:v>0.2</x:v>
      </x:c>
    </x:row>
    <x:row r="7578" spans="1:18">
      <x:c r="A7578" s="114" t="s">
        <x:v>2571</x:v>
      </x:c>
      <x:c r="B7578">
        <x:v>10558</x:v>
      </x:c>
      <x:c r="C7578">
        <x:v>12</x:v>
      </x:c>
      <x:c r="G7578">
        <x:v>6</x:v>
      </x:c>
      <x:c r="I7578" t="s">
        <x:v>110</x:v>
      </x:c>
      <x:c r="Q7578" t="s">
        <x:v>328</x:v>
      </x:c>
      <x:c r="R7578">
        <x:v>0.2</x:v>
      </x:c>
    </x:row>
    <x:row r="7579" spans="1:10">
      <x:c r="A7579" s="114" t="s">
        <x:v>2572</x:v>
      </x:c>
      <x:c r="B7579">
        <x:v>10559</x:v>
      </x:c>
      <x:c r="C7579">
        <x:v>4.66666666666667</x:v>
      </x:c>
      <x:c r="D7579">
        <x:v>1</x:v>
      </x:c>
      <x:c r="I7579" t="s">
        <x:v>107</x:v>
      </x:c>
      <x:c r="J7579">
        <x:v>0.9</x:v>
      </x:c>
    </x:row>
    <x:row r="7580" spans="1:3">
      <x:c r="A7580" s="114" t="s">
        <x:v>2573</x:v>
      </x:c>
      <x:c r="B7580">
        <x:v>10559</x:v>
      </x:c>
      <x:c r="C7580">
        <x:v>5.66666666666667</x:v>
      </x:c>
    </x:row>
    <x:row r="7581" spans="1:3">
      <x:c r="A7581" s="114" t="s">
        <x:v>2574</x:v>
      </x:c>
      <x:c r="B7581">
        <x:v>10559</x:v>
      </x:c>
      <x:c r="C7581">
        <x:v>6.06666666666667</x:v>
      </x:c>
    </x:row>
    <x:row r="7582" spans="1:3">
      <x:c r="A7582" s="114" t="s">
        <x:v>2575</x:v>
      </x:c>
      <x:c r="B7582">
        <x:v>10559</x:v>
      </x:c>
      <x:c r="C7582">
        <x:v>6.46666666666667</x:v>
      </x:c>
    </x:row>
    <x:row r="7583" spans="1:10">
      <x:c r="A7583" s="114" t="s">
        <x:v>2576</x:v>
      </x:c>
      <x:c r="B7583">
        <x:v>10559</x:v>
      </x:c>
      <x:c r="C7583">
        <x:v>7.66666666666667</x:v>
      </x:c>
      <x:c r="D7583">
        <x:v>1</x:v>
      </x:c>
      <x:c r="I7583" t="s">
        <x:v>112</x:v>
      </x:c>
      <x:c r="J7583">
        <x:v>0.4</x:v>
      </x:c>
    </x:row>
    <x:row r="7584" spans="1:16">
      <x:c r="A7584" s="114" t="s">
        <x:v>2577</x:v>
      </x:c>
      <x:c r="B7584">
        <x:v>10559</x:v>
      </x:c>
      <x:c r="C7584">
        <x:v>7.8</x:v>
      </x:c>
      <x:c r="D7584">
        <x:v>1</x:v>
      </x:c>
      <x:c r="M7584">
        <x:v>1805</x:v>
      </x:c>
      <x:c r="N7584">
        <x:v>2</x:v>
      </x:c>
      <x:c r="P7584" t="s">
        <x:v>197</x:v>
      </x:c>
    </x:row>
    <x:row r="7585" spans="1:11">
      <x:c r="A7585" s="114" t="s">
        <x:v>2578</x:v>
      </x:c>
      <x:c r="B7585" s="142">
        <x:v>10560</x:v>
      </x:c>
      <x:c r="C7585">
        <x:v>3.6</x:v>
      </x:c>
      <x:c r="I7585" t="s">
        <x:v>100</x:v>
      </x:c>
      <x:c r="K7585" t="s">
        <x:v>122</x:v>
      </x:c>
    </x:row>
    <x:row r="7586" spans="1:9">
      <x:c r="A7586" s="114" t="s">
        <x:v>2579</x:v>
      </x:c>
      <x:c r="B7586" s="142">
        <x:v>10560</x:v>
      </x:c>
      <x:c r="C7586">
        <x:v>4.06666666666667</x:v>
      </x:c>
      <x:c r="D7586">
        <x:v>1</x:v>
      </x:c>
      <x:c r="I7586" t="s">
        <x:v>110</x:v>
      </x:c>
    </x:row>
    <x:row r="7587" spans="1:10">
      <x:c r="A7587" s="114" t="s">
        <x:v>2580</x:v>
      </x:c>
      <x:c r="B7587" s="142">
        <x:v>10560</x:v>
      </x:c>
      <x:c r="C7587">
        <x:v>4.73333333333333</x:v>
      </x:c>
      <x:c r="D7587">
        <x:v>1</x:v>
      </x:c>
      <x:c r="I7587" t="s">
        <x:v>110</x:v>
      </x:c>
      <x:c r="J7587">
        <x:v>0.5</x:v>
      </x:c>
    </x:row>
    <x:row r="7588" spans="1:10">
      <x:c r="A7588" s="114" t="s">
        <x:v>2581</x:v>
      </x:c>
      <x:c r="B7588" s="142">
        <x:v>10560</x:v>
      </x:c>
      <x:c r="C7588">
        <x:v>4.76666666666667</x:v>
      </x:c>
      <x:c r="D7588">
        <x:v>1</x:v>
      </x:c>
      <x:c r="I7588" t="s">
        <x:v>110</x:v>
      </x:c>
      <x:c r="J7588">
        <x:v>0.5</x:v>
      </x:c>
    </x:row>
    <x:row r="7589" spans="1:10">
      <x:c r="A7589" s="114" t="s">
        <x:v>2582</x:v>
      </x:c>
      <x:c r="B7589" s="142">
        <x:v>10560</x:v>
      </x:c>
      <x:c r="C7589">
        <x:v>4.8</x:v>
      </x:c>
      <x:c r="D7589">
        <x:v>1</x:v>
      </x:c>
      <x:c r="I7589" t="s">
        <x:v>110</x:v>
      </x:c>
      <x:c r="J7589">
        <x:v>0.5</x:v>
      </x:c>
    </x:row>
    <x:row r="7590" spans="1:10">
      <x:c r="A7590" s="114" t="s">
        <x:v>2583</x:v>
      </x:c>
      <x:c r="B7590" s="142">
        <x:v>10560</x:v>
      </x:c>
      <x:c r="C7590">
        <x:v>4.83333333333333</x:v>
      </x:c>
      <x:c r="D7590">
        <x:v>1</x:v>
      </x:c>
      <x:c r="I7590" t="s">
        <x:v>110</x:v>
      </x:c>
      <x:c r="J7590">
        <x:v>0.5</x:v>
      </x:c>
    </x:row>
    <x:row r="7591" spans="1:10">
      <x:c r="A7591" s="114" t="s">
        <x:v>2584</x:v>
      </x:c>
      <x:c r="B7591" s="142">
        <x:v>10560</x:v>
      </x:c>
      <x:c r="C7591">
        <x:v>4.86666666666667</x:v>
      </x:c>
      <x:c r="D7591">
        <x:v>1</x:v>
      </x:c>
      <x:c r="I7591" t="s">
        <x:v>110</x:v>
      </x:c>
      <x:c r="J7591">
        <x:v>0.5</x:v>
      </x:c>
    </x:row>
    <x:row r="7592" spans="1:10">
      <x:c r="A7592" s="114" t="s">
        <x:v>2585</x:v>
      </x:c>
      <x:c r="B7592" s="142">
        <x:v>10560</x:v>
      </x:c>
      <x:c r="C7592">
        <x:v>4.9</x:v>
      </x:c>
      <x:c r="D7592">
        <x:v>1</x:v>
      </x:c>
      <x:c r="I7592" t="s">
        <x:v>110</x:v>
      </x:c>
      <x:c r="J7592">
        <x:v>0.5</x:v>
      </x:c>
    </x:row>
    <x:row r="7593" spans="1:10">
      <x:c r="A7593" s="114" t="s">
        <x:v>2586</x:v>
      </x:c>
      <x:c r="B7593" s="142">
        <x:v>10560</x:v>
      </x:c>
      <x:c r="C7593">
        <x:v>4.93333333333333</x:v>
      </x:c>
      <x:c r="D7593">
        <x:v>1</x:v>
      </x:c>
      <x:c r="I7593" t="s">
        <x:v>110</x:v>
      </x:c>
      <x:c r="J7593">
        <x:v>0.5</x:v>
      </x:c>
    </x:row>
    <x:row r="7594" spans="1:10">
      <x:c r="A7594" s="114" t="s">
        <x:v>2587</x:v>
      </x:c>
      <x:c r="B7594" s="142">
        <x:v>10560</x:v>
      </x:c>
      <x:c r="C7594">
        <x:v>4.96666666666667</x:v>
      </x:c>
      <x:c r="D7594">
        <x:v>1</x:v>
      </x:c>
      <x:c r="I7594" t="s">
        <x:v>110</x:v>
      </x:c>
      <x:c r="J7594">
        <x:v>0.5</x:v>
      </x:c>
    </x:row>
    <x:row r="7595" spans="1:10">
      <x:c r="A7595" s="114" t="s">
        <x:v>2588</x:v>
      </x:c>
      <x:c r="B7595" s="142">
        <x:v>10560</x:v>
      </x:c>
      <x:c r="C7595">
        <x:v>5</x:v>
      </x:c>
      <x:c r="D7595">
        <x:v>1</x:v>
      </x:c>
      <x:c r="I7595" t="s">
        <x:v>110</x:v>
      </x:c>
      <x:c r="J7595">
        <x:v>0.5</x:v>
      </x:c>
    </x:row>
    <x:row r="7596" spans="1:10">
      <x:c r="A7596" s="114" t="s">
        <x:v>2589</x:v>
      </x:c>
      <x:c r="B7596" s="142">
        <x:v>10560</x:v>
      </x:c>
      <x:c r="C7596">
        <x:v>5.03333333333333</x:v>
      </x:c>
      <x:c r="D7596">
        <x:v>1</x:v>
      </x:c>
      <x:c r="I7596" t="s">
        <x:v>110</x:v>
      </x:c>
      <x:c r="J7596">
        <x:v>0.5</x:v>
      </x:c>
    </x:row>
    <x:row r="7597" spans="1:10">
      <x:c r="A7597" s="114" t="s">
        <x:v>2590</x:v>
      </x:c>
      <x:c r="B7597" s="142">
        <x:v>10560</x:v>
      </x:c>
      <x:c r="C7597">
        <x:v>5.06666666666667</x:v>
      </x:c>
      <x:c r="D7597">
        <x:v>1</x:v>
      </x:c>
      <x:c r="I7597" t="s">
        <x:v>110</x:v>
      </x:c>
      <x:c r="J7597">
        <x:v>0.5</x:v>
      </x:c>
    </x:row>
    <x:row r="7598" spans="1:10">
      <x:c r="A7598" s="114" t="s">
        <x:v>2591</x:v>
      </x:c>
      <x:c r="B7598" s="142">
        <x:v>10560</x:v>
      </x:c>
      <x:c r="C7598">
        <x:v>5.1</x:v>
      </x:c>
      <x:c r="D7598">
        <x:v>1</x:v>
      </x:c>
      <x:c r="I7598" t="s">
        <x:v>110</x:v>
      </x:c>
      <x:c r="J7598">
        <x:v>0.5</x:v>
      </x:c>
    </x:row>
    <x:row r="7599" spans="1:10">
      <x:c r="A7599" s="114" t="s">
        <x:v>2592</x:v>
      </x:c>
      <x:c r="B7599" s="142">
        <x:v>10560</x:v>
      </x:c>
      <x:c r="C7599">
        <x:v>5.13333333333333</x:v>
      </x:c>
      <x:c r="D7599">
        <x:v>1</x:v>
      </x:c>
      <x:c r="I7599" t="s">
        <x:v>110</x:v>
      </x:c>
      <x:c r="J7599">
        <x:v>0.5</x:v>
      </x:c>
    </x:row>
    <x:row r="7600" spans="1:10">
      <x:c r="A7600" s="114" t="s">
        <x:v>2593</x:v>
      </x:c>
      <x:c r="B7600" s="142">
        <x:v>10560</x:v>
      </x:c>
      <x:c r="C7600">
        <x:v>5.16666666666667</x:v>
      </x:c>
      <x:c r="D7600">
        <x:v>1</x:v>
      </x:c>
      <x:c r="I7600" t="s">
        <x:v>110</x:v>
      </x:c>
      <x:c r="J7600">
        <x:v>0.5</x:v>
      </x:c>
    </x:row>
    <x:row r="7601" spans="1:10">
      <x:c r="A7601" s="114" t="s">
        <x:v>2594</x:v>
      </x:c>
      <x:c r="B7601" s="142">
        <x:v>10560</x:v>
      </x:c>
      <x:c r="C7601">
        <x:v>5.2</x:v>
      </x:c>
      <x:c r="D7601">
        <x:v>1</x:v>
      </x:c>
      <x:c r="I7601" t="s">
        <x:v>110</x:v>
      </x:c>
      <x:c r="J7601">
        <x:v>0.5</x:v>
      </x:c>
    </x:row>
    <x:row r="7602" spans="1:10">
      <x:c r="A7602" s="114" t="s">
        <x:v>2595</x:v>
      </x:c>
      <x:c r="B7602" s="142">
        <x:v>10560</x:v>
      </x:c>
      <x:c r="C7602">
        <x:v>5.23333333333333</x:v>
      </x:c>
      <x:c r="D7602">
        <x:v>1</x:v>
      </x:c>
      <x:c r="I7602" t="s">
        <x:v>110</x:v>
      </x:c>
      <x:c r="J7602">
        <x:v>0.5</x:v>
      </x:c>
    </x:row>
    <x:row r="7603" spans="1:10">
      <x:c r="A7603" s="114" t="s">
        <x:v>2596</x:v>
      </x:c>
      <x:c r="B7603" s="142">
        <x:v>10560</x:v>
      </x:c>
      <x:c r="C7603">
        <x:v>5.26666666666666</x:v>
      </x:c>
      <x:c r="D7603">
        <x:v>1</x:v>
      </x:c>
      <x:c r="I7603" t="s">
        <x:v>110</x:v>
      </x:c>
      <x:c r="J7603">
        <x:v>0.5</x:v>
      </x:c>
    </x:row>
    <x:row r="7604" spans="1:10">
      <x:c r="A7604" s="114" t="s">
        <x:v>2597</x:v>
      </x:c>
      <x:c r="B7604" s="142">
        <x:v>10560</x:v>
      </x:c>
      <x:c r="C7604">
        <x:v>5.3</x:v>
      </x:c>
      <x:c r="D7604">
        <x:v>1</x:v>
      </x:c>
      <x:c r="I7604" t="s">
        <x:v>110</x:v>
      </x:c>
      <x:c r="J7604">
        <x:v>0.5</x:v>
      </x:c>
    </x:row>
    <x:row r="7605" spans="1:10">
      <x:c r="A7605" s="114" t="s">
        <x:v>2598</x:v>
      </x:c>
      <x:c r="B7605" s="142">
        <x:v>10560</x:v>
      </x:c>
      <x:c r="C7605">
        <x:v>5.33333333333333</x:v>
      </x:c>
      <x:c r="D7605">
        <x:v>1</x:v>
      </x:c>
      <x:c r="I7605" t="s">
        <x:v>110</x:v>
      </x:c>
      <x:c r="J7605">
        <x:v>0.5</x:v>
      </x:c>
    </x:row>
    <x:row r="7606" spans="1:10">
      <x:c r="A7606" s="114" t="s">
        <x:v>2599</x:v>
      </x:c>
      <x:c r="B7606" s="142">
        <x:v>10560</x:v>
      </x:c>
      <x:c r="C7606">
        <x:v>5.36666666666666</x:v>
      </x:c>
      <x:c r="D7606">
        <x:v>1</x:v>
      </x:c>
      <x:c r="I7606" t="s">
        <x:v>110</x:v>
      </x:c>
      <x:c r="J7606">
        <x:v>0.5</x:v>
      </x:c>
    </x:row>
    <x:row r="7607" spans="1:10">
      <x:c r="A7607" s="114" t="s">
        <x:v>2600</x:v>
      </x:c>
      <x:c r="B7607" s="142">
        <x:v>10560</x:v>
      </x:c>
      <x:c r="C7607">
        <x:v>5.4</x:v>
      </x:c>
      <x:c r="D7607">
        <x:v>1</x:v>
      </x:c>
      <x:c r="I7607" t="s">
        <x:v>110</x:v>
      </x:c>
      <x:c r="J7607">
        <x:v>0.5</x:v>
      </x:c>
    </x:row>
    <x:row r="7608" spans="1:10">
      <x:c r="A7608" s="114" t="s">
        <x:v>2601</x:v>
      </x:c>
      <x:c r="B7608" s="142">
        <x:v>10560</x:v>
      </x:c>
      <x:c r="C7608">
        <x:v>5.43333333333333</x:v>
      </x:c>
      <x:c r="D7608">
        <x:v>1</x:v>
      </x:c>
      <x:c r="I7608" t="s">
        <x:v>110</x:v>
      </x:c>
      <x:c r="J7608">
        <x:v>0.5</x:v>
      </x:c>
    </x:row>
    <x:row r="7609" spans="1:10">
      <x:c r="A7609" s="114" t="s">
        <x:v>2602</x:v>
      </x:c>
      <x:c r="B7609" s="142">
        <x:v>10560</x:v>
      </x:c>
      <x:c r="C7609">
        <x:v>5.46666666666666</x:v>
      </x:c>
      <x:c r="D7609">
        <x:v>1</x:v>
      </x:c>
      <x:c r="I7609" t="s">
        <x:v>110</x:v>
      </x:c>
      <x:c r="J7609">
        <x:v>0.5</x:v>
      </x:c>
    </x:row>
    <x:row r="7610" spans="1:10">
      <x:c r="A7610" s="114" t="s">
        <x:v>2603</x:v>
      </x:c>
      <x:c r="B7610" s="142">
        <x:v>10560</x:v>
      </x:c>
      <x:c r="C7610">
        <x:v>5.5</x:v>
      </x:c>
      <x:c r="D7610">
        <x:v>1</x:v>
      </x:c>
      <x:c r="I7610" t="s">
        <x:v>110</x:v>
      </x:c>
      <x:c r="J7610">
        <x:v>0.5</x:v>
      </x:c>
    </x:row>
    <x:row r="7611" spans="1:10">
      <x:c r="A7611" s="114" t="s">
        <x:v>2604</x:v>
      </x:c>
      <x:c r="B7611" s="142">
        <x:v>10560</x:v>
      </x:c>
      <x:c r="C7611">
        <x:v>5.53333333333333</x:v>
      </x:c>
      <x:c r="D7611">
        <x:v>1</x:v>
      </x:c>
      <x:c r="I7611" t="s">
        <x:v>110</x:v>
      </x:c>
      <x:c r="J7611">
        <x:v>0.5</x:v>
      </x:c>
    </x:row>
    <x:row r="7612" spans="1:10">
      <x:c r="A7612" s="114" t="s">
        <x:v>2605</x:v>
      </x:c>
      <x:c r="B7612" s="142">
        <x:v>10560</x:v>
      </x:c>
      <x:c r="C7612">
        <x:v>5.56666666666666</x:v>
      </x:c>
      <x:c r="D7612">
        <x:v>1</x:v>
      </x:c>
      <x:c r="I7612" t="s">
        <x:v>110</x:v>
      </x:c>
      <x:c r="J7612">
        <x:v>0.5</x:v>
      </x:c>
    </x:row>
    <x:row r="7613" spans="1:10">
      <x:c r="A7613" s="114" t="s">
        <x:v>2606</x:v>
      </x:c>
      <x:c r="B7613" s="142">
        <x:v>10560</x:v>
      </x:c>
      <x:c r="C7613">
        <x:v>5.6</x:v>
      </x:c>
      <x:c r="D7613">
        <x:v>1</x:v>
      </x:c>
      <x:c r="I7613" t="s">
        <x:v>110</x:v>
      </x:c>
      <x:c r="J7613">
        <x:v>0.5</x:v>
      </x:c>
    </x:row>
    <x:row r="7614" spans="1:10">
      <x:c r="A7614" s="114" t="s">
        <x:v>2607</x:v>
      </x:c>
      <x:c r="B7614" s="142">
        <x:v>10560</x:v>
      </x:c>
      <x:c r="C7614">
        <x:v>5.63333333333333</x:v>
      </x:c>
      <x:c r="D7614">
        <x:v>1</x:v>
      </x:c>
      <x:c r="I7614" t="s">
        <x:v>110</x:v>
      </x:c>
      <x:c r="J7614">
        <x:v>0.5</x:v>
      </x:c>
    </x:row>
    <x:row r="7615" spans="1:10">
      <x:c r="A7615" s="114" t="s">
        <x:v>2608</x:v>
      </x:c>
      <x:c r="B7615">
        <x:v>10560</x:v>
      </x:c>
      <x:c r="C7615">
        <x:v>5.66666666666666</x:v>
      </x:c>
      <x:c r="D7615">
        <x:v>1</x:v>
      </x:c>
      <x:c r="I7615" t="s">
        <x:v>110</x:v>
      </x:c>
      <x:c r="J7615">
        <x:v>0.5</x:v>
      </x:c>
    </x:row>
    <x:row r="7616" spans="1:10">
      <x:c r="A7616" s="114" t="s">
        <x:v>2609</x:v>
      </x:c>
      <x:c r="B7616">
        <x:v>10560</x:v>
      </x:c>
      <x:c r="C7616">
        <x:v>5.7</x:v>
      </x:c>
      <x:c r="D7616">
        <x:v>1</x:v>
      </x:c>
      <x:c r="I7616" t="s">
        <x:v>110</x:v>
      </x:c>
      <x:c r="J7616">
        <x:v>0.5</x:v>
      </x:c>
    </x:row>
    <x:row r="7617" spans="1:10">
      <x:c r="A7617" s="114" t="s">
        <x:v>2610</x:v>
      </x:c>
      <x:c r="B7617">
        <x:v>10560</x:v>
      </x:c>
      <x:c r="C7617">
        <x:v>5.73333333333333</x:v>
      </x:c>
      <x:c r="D7617">
        <x:v>1</x:v>
      </x:c>
      <x:c r="I7617" t="s">
        <x:v>110</x:v>
      </x:c>
      <x:c r="J7617">
        <x:v>0.5</x:v>
      </x:c>
    </x:row>
    <x:row r="7618" spans="1:10">
      <x:c r="A7618" s="114" t="s">
        <x:v>2611</x:v>
      </x:c>
      <x:c r="B7618">
        <x:v>10560</x:v>
      </x:c>
      <x:c r="C7618">
        <x:v>5.76666666666666</x:v>
      </x:c>
      <x:c r="D7618">
        <x:v>1</x:v>
      </x:c>
      <x:c r="I7618" t="s">
        <x:v>110</x:v>
      </x:c>
      <x:c r="J7618">
        <x:v>0.5</x:v>
      </x:c>
    </x:row>
    <x:row r="7619" spans="1:10" s="34" customFormat="1">
      <x:c r="A7619" s="114" t="s">
        <x:v>2612</x:v>
      </x:c>
      <x:c r="B7619" s="34">
        <x:v>10560</x:v>
      </x:c>
      <x:c r="C7619" s="34">
        <x:v>5.8</x:v>
      </x:c>
      <x:c r="D7619" s="34">
        <x:v>1</x:v>
      </x:c>
      <x:c r="I7619" s="34" t="s">
        <x:v>110</x:v>
      </x:c>
      <x:c r="J7619" s="34">
        <x:v>0.5</x:v>
      </x:c>
    </x:row>
    <x:row r="7620" spans="1:10" s="34" customFormat="1">
      <x:c r="A7620" s="114" t="s">
        <x:v>2613</x:v>
      </x:c>
      <x:c r="B7620" s="34">
        <x:v>10560</x:v>
      </x:c>
      <x:c r="C7620" s="34">
        <x:v>5.83333333333333</x:v>
      </x:c>
      <x:c r="D7620" s="34">
        <x:v>1</x:v>
      </x:c>
      <x:c r="I7620" s="34" t="s">
        <x:v>110</x:v>
      </x:c>
      <x:c r="J7620" s="34">
        <x:v>0.5</x:v>
      </x:c>
    </x:row>
    <x:row r="7621" spans="1:10" s="34" customFormat="1">
      <x:c r="A7621" s="114" t="s">
        <x:v>2614</x:v>
      </x:c>
      <x:c r="B7621" s="34">
        <x:v>10560</x:v>
      </x:c>
      <x:c r="C7621" s="34">
        <x:v>5.86666666666666</x:v>
      </x:c>
      <x:c r="D7621" s="34">
        <x:v>1</x:v>
      </x:c>
      <x:c r="I7621" s="34" t="s">
        <x:v>110</x:v>
      </x:c>
      <x:c r="J7621" s="34">
        <x:v>0.5</x:v>
      </x:c>
    </x:row>
    <x:row r="7622" spans="1:10" s="34" customFormat="1">
      <x:c r="A7622" s="114" t="s">
        <x:v>2615</x:v>
      </x:c>
      <x:c r="B7622" s="34">
        <x:v>10560</x:v>
      </x:c>
      <x:c r="C7622" s="34">
        <x:v>5.9</x:v>
      </x:c>
      <x:c r="D7622" s="34">
        <x:v>1</x:v>
      </x:c>
      <x:c r="I7622" s="34" t="s">
        <x:v>110</x:v>
      </x:c>
      <x:c r="J7622" s="34">
        <x:v>0.5</x:v>
      </x:c>
    </x:row>
    <x:row r="7623" spans="1:10">
      <x:c r="A7623" s="114" t="s">
        <x:v>2616</x:v>
      </x:c>
      <x:c r="B7623">
        <x:v>10560</x:v>
      </x:c>
      <x:c r="C7623">
        <x:v>5.93333333333333</x:v>
      </x:c>
      <x:c r="D7623">
        <x:v>1</x:v>
      </x:c>
      <x:c r="I7623" t="s">
        <x:v>110</x:v>
      </x:c>
      <x:c r="J7623">
        <x:v>0.5</x:v>
      </x:c>
    </x:row>
    <x:row r="7624" spans="1:10">
      <x:c r="A7624" s="114" t="s">
        <x:v>2617</x:v>
      </x:c>
      <x:c r="B7624">
        <x:v>10560</x:v>
      </x:c>
      <x:c r="C7624">
        <x:v>5.96666666666666</x:v>
      </x:c>
      <x:c r="D7624">
        <x:v>1</x:v>
      </x:c>
      <x:c r="I7624" t="s">
        <x:v>110</x:v>
      </x:c>
      <x:c r="J7624">
        <x:v>0.5</x:v>
      </x:c>
    </x:row>
    <x:row r="7625" spans="1:10">
      <x:c r="A7625" s="114" t="s">
        <x:v>2618</x:v>
      </x:c>
      <x:c r="B7625">
        <x:v>10560</x:v>
      </x:c>
      <x:c r="C7625">
        <x:v>6</x:v>
      </x:c>
      <x:c r="D7625">
        <x:v>1</x:v>
      </x:c>
      <x:c r="I7625" t="s">
        <x:v>110</x:v>
      </x:c>
      <x:c r="J7625">
        <x:v>0.5</x:v>
      </x:c>
    </x:row>
    <x:row r="7626" spans="1:10">
      <x:c r="A7626" s="114" t="s">
        <x:v>2619</x:v>
      </x:c>
      <x:c r="B7626">
        <x:v>10560</x:v>
      </x:c>
      <x:c r="C7626">
        <x:v>6.03333333333333</x:v>
      </x:c>
      <x:c r="D7626">
        <x:v>1</x:v>
      </x:c>
      <x:c r="I7626" t="s">
        <x:v>110</x:v>
      </x:c>
      <x:c r="J7626">
        <x:v>0.5</x:v>
      </x:c>
    </x:row>
    <x:row r="7627" spans="1:9">
      <x:c r="A7627" s="114" t="s">
        <x:v>2620</x:v>
      </x:c>
      <x:c r="B7627">
        <x:v>10560</x:v>
      </x:c>
      <x:c r="C7627">
        <x:v>7.23333333333333</x:v>
      </x:c>
      <x:c r="D7627">
        <x:v>1</x:v>
      </x:c>
      <x:c r="I7627" t="s">
        <x:v>110</x:v>
      </x:c>
    </x:row>
    <x:row r="7628" spans="1:11">
      <x:c r="A7628" s="114" t="s">
        <x:v>2621</x:v>
      </x:c>
      <x:c r="B7628">
        <x:v>10560</x:v>
      </x:c>
      <x:c r="C7628">
        <x:v>9.23333333333333</x:v>
      </x:c>
      <x:c r="D7628">
        <x:v>1</x:v>
      </x:c>
      <x:c r="I7628" t="s">
        <x:v>100</x:v>
      </x:c>
      <x:c r="K7628" t="s">
        <x:v>452</x:v>
      </x:c>
    </x:row>
    <x:row r="7629" spans="1:9">
      <x:c r="A7629" s="114" t="s">
        <x:v>2622</x:v>
      </x:c>
      <x:c r="B7629">
        <x:v>10560</x:v>
      </x:c>
      <x:c r="C7629">
        <x:v>9.66666666666667</x:v>
      </x:c>
      <x:c r="I7629" t="s">
        <x:v>102</x:v>
      </x:c>
    </x:row>
    <x:row r="7630" spans="1:16">
      <x:c r="A7630" s="114" t="s">
        <x:v>2623</x:v>
      </x:c>
      <x:c r="B7630">
        <x:v>10560</x:v>
      </x:c>
      <x:c r="C7630">
        <x:v>11.3666666666667</x:v>
      </x:c>
      <x:c r="D7630">
        <x:v>1</x:v>
      </x:c>
      <x:c r="M7630">
        <x:v>1780</x:v>
      </x:c>
      <x:c r="N7630">
        <x:v>2</x:v>
      </x:c>
      <x:c r="P7630" t="s">
        <x:v>441</x:v>
      </x:c>
    </x:row>
    <x:row r="7631" spans="1:33">
      <x:c r="A7631" s="114" t="s">
        <x:v>2624</x:v>
      </x:c>
      <x:c r="B7631">
        <x:v>10561</x:v>
      </x:c>
      <x:c r="C7631">
        <x:v>0.7</x:v>
      </x:c>
      <x:c r="G7631">
        <x:v>1</x:v>
      </x:c>
      <x:c r="I7631" t="s">
        <x:v>103</x:v>
      </x:c>
      <x:c r="K7631" t="s">
        <x:v>133</x:v>
      </x:c>
      <x:c r="M7631">
        <x:v>2919</x:v>
      </x:c>
      <x:c r="O7631" t="s">
        <x:v>101</x:v>
      </x:c>
      <x:c r="P7631" t="s">
        <x:v>560</x:v>
      </x:c>
      <x:c r="AG7631" s="80">
        <x:v>1</x:v>
      </x:c>
    </x:row>
    <x:row r="7632" spans="1:33">
      <x:c r="A7632" s="114" t="s">
        <x:v>2625</x:v>
      </x:c>
      <x:c r="B7632">
        <x:v>10562</x:v>
      </x:c>
      <x:c r="C7632">
        <x:v>0.266666666666667</x:v>
      </x:c>
      <x:c r="G7632">
        <x:v>6</x:v>
      </x:c>
      <x:c r="I7632" t="s">
        <x:v>104</x:v>
      </x:c>
      <x:c r="K7632" t="s">
        <x:v>133</x:v>
      </x:c>
      <x:c r="M7632">
        <x:v>1702</x:v>
      </x:c>
      <x:c r="O7632" t="s">
        <x:v>101</x:v>
      </x:c>
      <x:c r="AG7632" s="80">
        <x:v>1</x:v>
      </x:c>
    </x:row>
    <x:row r="7633" spans="1:33">
      <x:c r="A7633" s="114" t="s">
        <x:v>2626</x:v>
      </x:c>
      <x:c r="B7633">
        <x:v>10562</x:v>
      </x:c>
      <x:c r="C7633">
        <x:v>0.5</x:v>
      </x:c>
      <x:c r="G7633">
        <x:v>5</x:v>
      </x:c>
      <x:c r="I7633" t="s">
        <x:v>103</x:v>
      </x:c>
      <x:c r="K7633" t="s">
        <x:v>133</x:v>
      </x:c>
      <x:c r="M7633">
        <x:v>1702</x:v>
      </x:c>
      <x:c r="O7633" t="s">
        <x:v>101</x:v>
      </x:c>
      <x:c r="AG7633" s="80">
        <x:v>1</x:v>
      </x:c>
    </x:row>
    <x:row r="7634" spans="1:33">
      <x:c r="A7634" s="114" t="s">
        <x:v>2627</x:v>
      </x:c>
      <x:c r="B7634">
        <x:v>10562</x:v>
      </x:c>
      <x:c r="C7634">
        <x:v>0.833333333333333</x:v>
      </x:c>
      <x:c r="G7634">
        <x:v>12</x:v>
      </x:c>
      <x:c r="I7634" t="s">
        <x:v>102</x:v>
      </x:c>
      <x:c r="K7634" t="s">
        <x:v>2628</x:v>
      </x:c>
      <x:c r="M7634">
        <x:v>1703</x:v>
      </x:c>
      <x:c r="O7634" t="s">
        <x:v>101</x:v>
      </x:c>
      <x:c r="AG7634" s="80">
        <x:v>2</x:v>
      </x:c>
    </x:row>
    <x:row r="7635" spans="1:15">
      <x:c r="A7635" s="114" t="s">
        <x:v>2629</x:v>
      </x:c>
      <x:c r="B7635">
        <x:v>10563</x:v>
      </x:c>
      <x:c r="C7635">
        <x:v>1.2</x:v>
      </x:c>
      <x:c r="G7635">
        <x:v>1</x:v>
      </x:c>
      <x:c r="I7635" t="s">
        <x:v>100</x:v>
      </x:c>
      <x:c r="K7635" t="s">
        <x:v>133</x:v>
      </x:c>
      <x:c r="M7635">
        <x:v>1702</x:v>
      </x:c>
      <x:c r="O7635" t="s">
        <x:v>101</x:v>
      </x:c>
    </x:row>
    <x:row r="7636" spans="1:33">
      <x:c r="A7636" s="114" t="s">
        <x:v>2630</x:v>
      </x:c>
      <x:c r="B7636">
        <x:v>10563</x:v>
      </x:c>
      <x:c r="C7636">
        <x:v>1.9</x:v>
      </x:c>
      <x:c r="G7636">
        <x:v>3</x:v>
      </x:c>
      <x:c r="I7636" t="s">
        <x:v>102</x:v>
      </x:c>
      <x:c r="K7636" t="s">
        <x:v>2628</x:v>
      </x:c>
      <x:c r="M7636">
        <x:v>1702</x:v>
      </x:c>
      <x:c r="O7636" t="s">
        <x:v>101</x:v>
      </x:c>
      <x:c r="AG7636" s="80">
        <x:v>2</x:v>
      </x:c>
    </x:row>
    <x:row r="7637" spans="1:15">
      <x:c r="A7637" s="114" t="s">
        <x:v>2631</x:v>
      </x:c>
      <x:c r="B7637">
        <x:v>10563</x:v>
      </x:c>
      <x:c r="C7637">
        <x:v>2.03333333333333</x:v>
      </x:c>
      <x:c r="G7637">
        <x:v>3</x:v>
      </x:c>
      <x:c r="I7637" t="s">
        <x:v>103</x:v>
      </x:c>
      <x:c r="K7637" t="s">
        <x:v>237</x:v>
      </x:c>
      <x:c r="M7637">
        <x:v>1702</x:v>
      </x:c>
      <x:c r="O7637" t="s">
        <x:v>101</x:v>
      </x:c>
    </x:row>
    <x:row r="7638" spans="1:33">
      <x:c r="A7638" s="114" t="s">
        <x:v>2632</x:v>
      </x:c>
      <x:c r="B7638">
        <x:v>10563</x:v>
      </x:c>
      <x:c r="C7638">
        <x:v>2.233333</x:v>
      </x:c>
      <x:c r="D7638">
        <x:v>1</x:v>
      </x:c>
      <x:c r="AG7638" s="80">
        <x:v>1</x:v>
      </x:c>
    </x:row>
    <x:row r="7639" spans="1:33">
      <x:c r="A7639" s="114" t="s">
        <x:v>2633</x:v>
      </x:c>
      <x:c r="B7639">
        <x:v>10564</x:v>
      </x:c>
      <x:c r="C7639">
        <x:v>1.6</x:v>
      </x:c>
      <x:c r="I7639" t="s">
        <x:v>928</x:v>
      </x:c>
      <x:c r="J7639">
        <x:v>0.3</x:v>
      </x:c>
      <x:c r="K7639" t="s">
        <x:v>237</x:v>
      </x:c>
      <x:c r="M7639">
        <x:v>1744</x:v>
      </x:c>
      <x:c r="O7639" t="s">
        <x:v>101</x:v>
      </x:c>
      <x:c r="AG7639" s="80">
        <x:v>2</x:v>
      </x:c>
    </x:row>
    <x:row r="7640" spans="1:33">
      <x:c r="A7640" s="114" t="s">
        <x:v>2634</x:v>
      </x:c>
      <x:c r="B7640">
        <x:v>10564</x:v>
      </x:c>
      <x:c r="C7640">
        <x:v>1.8</x:v>
      </x:c>
      <x:c r="D7640">
        <x:v>1</x:v>
      </x:c>
      <x:c r="I7640" t="s">
        <x:v>100</x:v>
      </x:c>
      <x:c r="AG7640" s="80">
        <x:v>2</x:v>
      </x:c>
    </x:row>
    <x:row r="7641" spans="1:33">
      <x:c r="A7641" s="114" t="s">
        <x:v>2635</x:v>
      </x:c>
      <x:c r="B7641">
        <x:v>10565</x:v>
      </x:c>
      <x:c r="C7641">
        <x:v>1.53333333333333</x:v>
      </x:c>
      <x:c r="I7641" t="s">
        <x:v>100</x:v>
      </x:c>
      <x:c r="K7641" t="s">
        <x:v>430</x:v>
      </x:c>
      <x:c r="M7641">
        <x:v>1744</x:v>
      </x:c>
      <x:c r="O7641" t="s">
        <x:v>101</x:v>
      </x:c>
      <x:c r="U7641">
        <x:v>439</x:v>
      </x:c>
      <x:c r="W7641" t="s">
        <x:v>114</x:v>
      </x:c>
      <x:c r="X7641">
        <x:v>4</x:v>
      </x:c>
      <x:c r="Y7641">
        <x:v>0</x:v>
      </x:c>
      <x:c r="Z7641" t="s">
        <x:v>347</x:v>
      </x:c>
      <x:c r="AA7641">
        <x:v>15</x:v>
      </x:c>
      <x:c r="AD7641" t="s">
        <x:v>116</x:v>
      </x:c>
      <x:c r="AG7641" s="80">
        <x:v>2</x:v>
      </x:c>
    </x:row>
    <x:row r="7642" spans="1:11">
      <x:c r="A7642" s="114" t="s">
        <x:v>2636</x:v>
      </x:c>
      <x:c r="B7642">
        <x:v>10566</x:v>
      </x:c>
      <x:c r="C7642">
        <x:v>9.16666666666667</x:v>
      </x:c>
      <x:c r="I7642" t="s">
        <x:v>100</x:v>
      </x:c>
      <x:c r="J7642">
        <x:v>0.3</x:v>
      </x:c>
      <x:c r="K7642" t="s">
        <x:v>2637</x:v>
      </x:c>
    </x:row>
    <x:row r="7643" spans="1:33">
      <x:c r="A7643" s="114" t="s">
        <x:v>2638</x:v>
      </x:c>
      <x:c r="B7643">
        <x:v>10568</x:v>
      </x:c>
      <x:c r="C7643">
        <x:v>0.366666666666667</x:v>
      </x:c>
      <x:c r="I7643" t="s">
        <x:v>103</x:v>
      </x:c>
      <x:c r="AG7643" s="80">
        <x:v>1</x:v>
      </x:c>
    </x:row>
    <x:row r="7644" spans="1:33">
      <x:c r="A7644" s="114" t="s">
        <x:v>2639</x:v>
      </x:c>
      <x:c r="B7644">
        <x:v>10568</x:v>
      </x:c>
      <x:c r="C7644">
        <x:v>1.13333333333333</x:v>
      </x:c>
      <x:c r="I7644" t="s">
        <x:v>100</x:v>
      </x:c>
      <x:c r="AG7644" s="80">
        <x:v>2</x:v>
      </x:c>
    </x:row>
    <x:row r="7645" spans="1:33">
      <x:c r="A7645" s="114" t="s">
        <x:v>2640</x:v>
      </x:c>
      <x:c r="B7645">
        <x:v>10569</x:v>
      </x:c>
      <x:c r="C7645">
        <x:v>0.466666666666667</x:v>
      </x:c>
      <x:c r="G7645">
        <x:v>2</x:v>
      </x:c>
      <x:c r="I7645" t="s">
        <x:v>103</x:v>
      </x:c>
      <x:c r="M7645">
        <x:v>3128</x:v>
      </x:c>
      <x:c r="O7645" t="s">
        <x:v>101</x:v>
      </x:c>
      <x:c r="AG7645" s="80">
        <x:v>1</x:v>
      </x:c>
    </x:row>
    <x:row r="7646" spans="1:33">
      <x:c r="A7646" s="114" t="s">
        <x:v>2641</x:v>
      </x:c>
      <x:c r="B7646">
        <x:v>10569</x:v>
      </x:c>
      <x:c r="C7646">
        <x:v>0.866666666666667</x:v>
      </x:c>
      <x:c r="G7646">
        <x:v>2</x:v>
      </x:c>
      <x:c r="I7646" t="s">
        <x:v>104</x:v>
      </x:c>
      <x:c r="M7646">
        <x:v>3128</x:v>
      </x:c>
      <x:c r="O7646" t="s">
        <x:v>101</x:v>
      </x:c>
      <x:c r="AG7646" s="80">
        <x:v>1</x:v>
      </x:c>
    </x:row>
    <x:row r="7647" spans="1:33">
      <x:c r="A7647" s="114" t="s">
        <x:v>2642</x:v>
      </x:c>
      <x:c r="B7647">
        <x:v>10569</x:v>
      </x:c>
      <x:c r="C7647">
        <x:v>1.33333333333333</x:v>
      </x:c>
      <x:c r="G7647">
        <x:v>4</x:v>
      </x:c>
      <x:c r="I7647" t="s">
        <x:v>102</x:v>
      </x:c>
      <x:c r="M7647">
        <x:v>3128</x:v>
      </x:c>
      <x:c r="O7647" t="s">
        <x:v>101</x:v>
      </x:c>
      <x:c r="AG7647" s="80">
        <x:v>1</x:v>
      </x:c>
    </x:row>
    <x:row r="7648" spans="1:33">
      <x:c r="A7648" s="114" t="s">
        <x:v>2643</x:v>
      </x:c>
      <x:c r="B7648">
        <x:v>10570</x:v>
      </x:c>
      <x:c r="C7648">
        <x:v>0.55</x:v>
      </x:c>
      <x:c r="D7648">
        <x:v>1</x:v>
      </x:c>
      <x:c r="M7648">
        <x:v>3129</x:v>
      </x:c>
      <x:c r="O7648" t="s">
        <x:v>101</x:v>
      </x:c>
      <x:c r="P7648" t="s">
        <x:v>2644</x:v>
      </x:c>
      <x:c r="AG7648" s="80">
        <x:v>2</x:v>
      </x:c>
    </x:row>
    <x:row r="7649" spans="1:10">
      <x:c r="A7649" s="114" t="s">
        <x:v>2645</x:v>
      </x:c>
      <x:c r="B7649">
        <x:v>10570</x:v>
      </x:c>
      <x:c r="C7649">
        <x:v>0.633333333333333</x:v>
      </x:c>
      <x:c r="G7649">
        <x:v>8</x:v>
      </x:c>
      <x:c r="I7649" t="s">
        <x:v>110</x:v>
      </x:c>
      <x:c r="J7649">
        <x:v>0.65</x:v>
      </x:c>
    </x:row>
    <x:row r="7650" spans="1:33">
      <x:c r="A7650" s="114" t="s">
        <x:v>2646</x:v>
      </x:c>
      <x:c r="B7650">
        <x:v>10571</x:v>
      </x:c>
      <x:c r="C7650">
        <x:v>0.466666666666667</x:v>
      </x:c>
      <x:c r="G7650">
        <x:v>2</x:v>
      </x:c>
      <x:c r="I7650" t="s">
        <x:v>100</x:v>
      </x:c>
      <x:c r="M7650">
        <x:v>3130</x:v>
      </x:c>
      <x:c r="O7650" t="s">
        <x:v>101</x:v>
      </x:c>
      <x:c r="AG7650" s="80">
        <x:v>2</x:v>
      </x:c>
    </x:row>
    <x:row r="7651" spans="1:33">
      <x:c r="A7651" s="114" t="s">
        <x:v>2647</x:v>
      </x:c>
      <x:c r="B7651">
        <x:v>10571</x:v>
      </x:c>
      <x:c r="C7651">
        <x:v>0.833333333333333</x:v>
      </x:c>
      <x:c r="G7651">
        <x:v>3</x:v>
      </x:c>
      <x:c r="I7651" t="s">
        <x:v>102</x:v>
      </x:c>
      <x:c r="M7651">
        <x:v>3130</x:v>
      </x:c>
      <x:c r="O7651" t="s">
        <x:v>101</x:v>
      </x:c>
      <x:c r="AG7651" s="80">
        <x:v>2</x:v>
      </x:c>
    </x:row>
    <x:row r="7652" spans="1:33">
      <x:c r="A7652" s="114" t="s">
        <x:v>2648</x:v>
      </x:c>
      <x:c r="B7652">
        <x:v>10571</x:v>
      </x:c>
      <x:c r="C7652">
        <x:v>1.66666666666667</x:v>
      </x:c>
      <x:c r="G7652">
        <x:v>4</x:v>
      </x:c>
      <x:c r="I7652" t="s">
        <x:v>103</x:v>
      </x:c>
      <x:c r="M7652">
        <x:v>3130</x:v>
      </x:c>
      <x:c r="O7652" t="s">
        <x:v>101</x:v>
      </x:c>
      <x:c r="AG7652" s="80">
        <x:v>2</x:v>
      </x:c>
    </x:row>
    <x:row r="7653" spans="1:15">
      <x:c r="A7653" s="114" t="s">
        <x:v>2649</x:v>
      </x:c>
      <x:c r="B7653">
        <x:v>10572</x:v>
      </x:c>
      <x:c r="C7653">
        <x:v>2.1</x:v>
      </x:c>
      <x:c r="G7653">
        <x:v>3</x:v>
      </x:c>
      <x:c r="I7653" t="s">
        <x:v>102</x:v>
      </x:c>
      <x:c r="M7653">
        <x:v>3128</x:v>
      </x:c>
      <x:c r="O7653" t="s">
        <x:v>101</x:v>
      </x:c>
    </x:row>
    <x:row r="7654" spans="1:15">
      <x:c r="A7654" s="114" t="s">
        <x:v>2650</x:v>
      </x:c>
      <x:c r="B7654">
        <x:v>10572</x:v>
      </x:c>
      <x:c r="C7654">
        <x:v>2.46666666666667</x:v>
      </x:c>
      <x:c r="G7654">
        <x:v>4</x:v>
      </x:c>
      <x:c r="I7654" t="s">
        <x:v>103</x:v>
      </x:c>
      <x:c r="M7654">
        <x:v>3128</x:v>
      </x:c>
      <x:c r="O7654" t="s">
        <x:v>101</x:v>
      </x:c>
    </x:row>
    <x:row r="7655" spans="1:15">
      <x:c r="A7655" s="114" t="s">
        <x:v>2651</x:v>
      </x:c>
      <x:c r="B7655">
        <x:v>10572</x:v>
      </x:c>
      <x:c r="C7655">
        <x:v>2.83333333333333</x:v>
      </x:c>
      <x:c r="G7655">
        <x:v>3</x:v>
      </x:c>
      <x:c r="I7655" t="s">
        <x:v>100</x:v>
      </x:c>
      <x:c r="M7655">
        <x:v>3128</x:v>
      </x:c>
      <x:c r="O7655" t="s">
        <x:v>101</x:v>
      </x:c>
    </x:row>
    <x:row r="7656" spans="1:15">
      <x:c r="A7656" s="114" t="s">
        <x:v>2652</x:v>
      </x:c>
      <x:c r="B7656">
        <x:v>10572</x:v>
      </x:c>
      <x:c r="C7656">
        <x:v>3.2</x:v>
      </x:c>
      <x:c r="G7656">
        <x:v>3</x:v>
      </x:c>
      <x:c r="I7656" t="s">
        <x:v>104</x:v>
      </x:c>
      <x:c r="M7656">
        <x:v>3128</x:v>
      </x:c>
      <x:c r="O7656" t="s">
        <x:v>101</x:v>
      </x:c>
    </x:row>
    <x:row r="7657" spans="1:15">
      <x:c r="A7657" s="114" t="s">
        <x:v>2653</x:v>
      </x:c>
      <x:c r="B7657">
        <x:v>10572</x:v>
      </x:c>
      <x:c r="C7657">
        <x:v>3.56666666666667</x:v>
      </x:c>
      <x:c r="G7657">
        <x:v>4</x:v>
      </x:c>
      <x:c r="I7657" t="s">
        <x:v>102</x:v>
      </x:c>
      <x:c r="M7657">
        <x:v>3128</x:v>
      </x:c>
      <x:c r="O7657" t="s">
        <x:v>101</x:v>
      </x:c>
    </x:row>
    <x:row r="7658" spans="1:15">
      <x:c r="A7658" s="114" t="s">
        <x:v>2654</x:v>
      </x:c>
      <x:c r="B7658">
        <x:v>10572</x:v>
      </x:c>
      <x:c r="C7658">
        <x:v>3.93333333333333</x:v>
      </x:c>
      <x:c r="G7658">
        <x:v>3</x:v>
      </x:c>
      <x:c r="I7658" t="s">
        <x:v>102</x:v>
      </x:c>
      <x:c r="M7658">
        <x:v>3128</x:v>
      </x:c>
      <x:c r="O7658" t="s">
        <x:v>101</x:v>
      </x:c>
    </x:row>
    <x:row r="7659" spans="1:15">
      <x:c r="A7659" s="114" t="s">
        <x:v>2655</x:v>
      </x:c>
      <x:c r="B7659">
        <x:v>10572</x:v>
      </x:c>
      <x:c r="C7659">
        <x:v>4.3</x:v>
      </x:c>
      <x:c r="G7659">
        <x:v>3</x:v>
      </x:c>
      <x:c r="I7659" t="s">
        <x:v>103</x:v>
      </x:c>
      <x:c r="M7659">
        <x:v>3128</x:v>
      </x:c>
      <x:c r="O7659" t="s">
        <x:v>101</x:v>
      </x:c>
    </x:row>
    <x:row r="7660" spans="1:15">
      <x:c r="A7660" s="114" t="s">
        <x:v>2656</x:v>
      </x:c>
      <x:c r="B7660">
        <x:v>10572</x:v>
      </x:c>
      <x:c r="C7660">
        <x:v>4.66666666666667</x:v>
      </x:c>
      <x:c r="G7660">
        <x:v>4</x:v>
      </x:c>
      <x:c r="I7660" t="s">
        <x:v>100</x:v>
      </x:c>
      <x:c r="M7660">
        <x:v>3128</x:v>
      </x:c>
      <x:c r="O7660" t="s">
        <x:v>101</x:v>
      </x:c>
    </x:row>
    <x:row r="7661" spans="1:15">
      <x:c r="A7661" s="114" t="s">
        <x:v>2657</x:v>
      </x:c>
      <x:c r="B7661">
        <x:v>10572</x:v>
      </x:c>
      <x:c r="C7661">
        <x:v>5.03333333333333</x:v>
      </x:c>
      <x:c r="G7661">
        <x:v>3</x:v>
      </x:c>
      <x:c r="I7661" t="s">
        <x:v>104</x:v>
      </x:c>
      <x:c r="M7661">
        <x:v>3128</x:v>
      </x:c>
      <x:c r="O7661" t="s">
        <x:v>101</x:v>
      </x:c>
    </x:row>
    <x:row r="7662" spans="1:15">
      <x:c r="A7662" s="114" t="s">
        <x:v>2658</x:v>
      </x:c>
      <x:c r="B7662">
        <x:v>10572</x:v>
      </x:c>
      <x:c r="C7662">
        <x:v>5.4</x:v>
      </x:c>
      <x:c r="G7662">
        <x:v>3</x:v>
      </x:c>
      <x:c r="I7662" t="s">
        <x:v>102</x:v>
      </x:c>
      <x:c r="M7662">
        <x:v>3128</x:v>
      </x:c>
      <x:c r="O7662" t="s">
        <x:v>101</x:v>
      </x:c>
    </x:row>
    <x:row r="7663" spans="1:15">
      <x:c r="A7663" s="114" t="s">
        <x:v>2659</x:v>
      </x:c>
      <x:c r="B7663">
        <x:v>10572</x:v>
      </x:c>
      <x:c r="C7663">
        <x:v>5.76666666666667</x:v>
      </x:c>
      <x:c r="G7663">
        <x:v>4</x:v>
      </x:c>
      <x:c r="I7663" t="s">
        <x:v>103</x:v>
      </x:c>
      <x:c r="M7663">
        <x:v>3128</x:v>
      </x:c>
      <x:c r="O7663" t="s">
        <x:v>101</x:v>
      </x:c>
    </x:row>
    <x:row r="7664" spans="1:15">
      <x:c r="A7664" s="114" t="s">
        <x:v>2660</x:v>
      </x:c>
      <x:c r="B7664">
        <x:v>10572</x:v>
      </x:c>
      <x:c r="C7664">
        <x:v>5.96666666666667</x:v>
      </x:c>
      <x:c r="G7664">
        <x:v>3</x:v>
      </x:c>
      <x:c r="I7664" t="s">
        <x:v>100</x:v>
      </x:c>
      <x:c r="M7664">
        <x:v>3128</x:v>
      </x:c>
      <x:c r="O7664" t="s">
        <x:v>101</x:v>
      </x:c>
    </x:row>
    <x:row r="7665" spans="1:43" s="1" customFormat="1">
      <x:c r="A7665" s="114" t="s">
        <x:v>2661</x:v>
      </x:c>
      <x:c r="B7665" s="1">
        <x:v>10572</x:v>
      </x:c>
      <x:c r="C7665" s="1">
        <x:v>6.66666666666667</x:v>
      </x:c>
      <x:c r="G7665" s="1">
        <x:v>3</x:v>
      </x:c>
      <x:c r="I7665" s="1" t="s">
        <x:v>102</x:v>
      </x:c>
      <x:c r="M7665" s="1">
        <x:v>3128</x:v>
      </x:c>
      <x:c r="O7665" s="1" t="s">
        <x:v>101</x:v>
      </x:c>
      <x:c r="AL7665" s="197"/>
      <x:c r="AM7665" s="197"/>
      <x:c r="AN7665" s="197"/>
      <x:c r="AO7665" s="197"/>
      <x:c r="AP7665" s="197"/>
      <x:c r="AQ7665" s="197"/>
    </x:row>
    <x:row r="7666" spans="1:43" s="1" customFormat="1">
      <x:c r="A7666" s="114" t="s">
        <x:v>2662</x:v>
      </x:c>
      <x:c r="B7666" s="1">
        <x:v>10572</x:v>
      </x:c>
      <x:c r="C7666" s="1">
        <x:v>10.3666666666667</x:v>
      </x:c>
      <x:c r="G7666" s="1">
        <x:v>8</x:v>
      </x:c>
      <x:c r="I7666" s="1" t="s">
        <x:v>112</x:v>
      </x:c>
      <x:c r="AL7666" s="197"/>
      <x:c r="AM7666" s="197"/>
      <x:c r="AN7666" s="197"/>
      <x:c r="AO7666" s="197"/>
      <x:c r="AP7666" s="197"/>
      <x:c r="AQ7666" s="197"/>
    </x:row>
    <x:row r="7667" spans="1:43" s="1" customFormat="1">
      <x:c r="A7667" s="114" t="s">
        <x:v>2663</x:v>
      </x:c>
      <x:c r="B7667" s="1">
        <x:v>10573</x:v>
      </x:c>
      <x:c r="C7667" s="1">
        <x:v>0.633333333333333</x:v>
      </x:c>
      <x:c r="G7667" s="1">
        <x:v>2</x:v>
      </x:c>
      <x:c r="I7667" s="1" t="s">
        <x:v>102</x:v>
      </x:c>
      <x:c r="AL7667" s="197"/>
      <x:c r="AM7667" s="197"/>
      <x:c r="AN7667" s="197"/>
      <x:c r="AO7667" s="197"/>
      <x:c r="AP7667" s="197"/>
      <x:c r="AQ7667" s="197"/>
    </x:row>
    <x:row r="7668" spans="1:43" s="1" customFormat="1">
      <x:c r="A7668" s="114" t="s">
        <x:v>2664</x:v>
      </x:c>
      <x:c r="B7668" s="1">
        <x:v>10574</x:v>
      </x:c>
      <x:c r="C7668" s="1">
        <x:v>0.433333333333333</x:v>
      </x:c>
      <x:c r="G7668" s="1">
        <x:v>2</x:v>
      </x:c>
      <x:c r="I7668" s="1" t="s">
        <x:v>102</x:v>
      </x:c>
      <x:c r="M7668" s="1">
        <x:v>3172</x:v>
      </x:c>
      <x:c r="O7668" s="1" t="s">
        <x:v>101</x:v>
      </x:c>
      <x:c r="AK7668" s="1" t="s">
        <x:v>145</x:v>
      </x:c>
      <x:c r="AL7668" s="197"/>
      <x:c r="AM7668" s="197"/>
      <x:c r="AN7668" s="197"/>
      <x:c r="AO7668" s="197"/>
      <x:c r="AP7668" s="197"/>
      <x:c r="AQ7668" s="197"/>
    </x:row>
    <x:row r="7669" spans="1:43" s="1" customFormat="1">
      <x:c r="A7669" s="114" t="s">
        <x:v>2665</x:v>
      </x:c>
      <x:c r="B7669" s="1">
        <x:v>10574</x:v>
      </x:c>
      <x:c r="C7669" s="1">
        <x:v>0.533333333333333</x:v>
      </x:c>
      <x:c r="G7669" s="1">
        <x:v>2</x:v>
      </x:c>
      <x:c r="I7669" s="1" t="s">
        <x:v>104</x:v>
      </x:c>
      <x:c r="M7669" s="1">
        <x:v>3172</x:v>
      </x:c>
      <x:c r="O7669" s="1" t="s">
        <x:v>101</x:v>
      </x:c>
      <x:c r="AK7669" s="1" t="s">
        <x:v>145</x:v>
      </x:c>
      <x:c r="AL7669" s="197"/>
      <x:c r="AM7669" s="197"/>
      <x:c r="AN7669" s="197"/>
      <x:c r="AO7669" s="197"/>
      <x:c r="AP7669" s="197"/>
      <x:c r="AQ7669" s="197"/>
    </x:row>
    <x:row r="7670" spans="1:43" s="1" customFormat="1">
      <x:c r="A7670" s="114" t="s">
        <x:v>2666</x:v>
      </x:c>
      <x:c r="B7670" s="1">
        <x:v>10574</x:v>
      </x:c>
      <x:c r="C7670" s="1">
        <x:v>0.833333333333333</x:v>
      </x:c>
      <x:c r="G7670" s="1">
        <x:v>3</x:v>
      </x:c>
      <x:c r="I7670" s="1" t="s">
        <x:v>100</x:v>
      </x:c>
      <x:c r="M7670" s="1">
        <x:v>3172</x:v>
      </x:c>
      <x:c r="O7670" s="1" t="s">
        <x:v>101</x:v>
      </x:c>
      <x:c r="AK7670" s="1" t="s">
        <x:v>145</x:v>
      </x:c>
      <x:c r="AL7670" s="197"/>
      <x:c r="AM7670" s="197"/>
      <x:c r="AN7670" s="197"/>
      <x:c r="AO7670" s="197"/>
      <x:c r="AP7670" s="197"/>
      <x:c r="AQ7670" s="197"/>
    </x:row>
    <x:row r="7671" spans="1:43" s="1" customFormat="1">
      <x:c r="A7671" s="114" t="s">
        <x:v>2667</x:v>
      </x:c>
      <x:c r="B7671" s="1">
        <x:v>10574</x:v>
      </x:c>
      <x:c r="C7671" s="1">
        <x:v>1.26666666666667</x:v>
      </x:c>
      <x:c r="G7671" s="1">
        <x:v>4</x:v>
      </x:c>
      <x:c r="I7671" s="1" t="s">
        <x:v>102</x:v>
      </x:c>
      <x:c r="M7671" s="1">
        <x:v>3173</x:v>
      </x:c>
      <x:c r="O7671" s="1" t="s">
        <x:v>101</x:v>
      </x:c>
      <x:c r="AK7671" s="1" t="s">
        <x:v>119</x:v>
      </x:c>
      <x:c r="AL7671" s="197"/>
      <x:c r="AM7671" s="197"/>
      <x:c r="AN7671" s="197"/>
      <x:c r="AO7671" s="197"/>
      <x:c r="AP7671" s="197"/>
      <x:c r="AQ7671" s="197"/>
    </x:row>
    <x:row r="7672" spans="1:43" s="1" customFormat="1">
      <x:c r="A7672" s="114" t="s">
        <x:v>2668</x:v>
      </x:c>
      <x:c r="B7672" s="1">
        <x:v>10575</x:v>
      </x:c>
      <x:c r="C7672" s="1">
        <x:v>1.56666666666667</x:v>
      </x:c>
      <x:c r="G7672" s="1">
        <x:v>3</x:v>
      </x:c>
      <x:c r="I7672" s="1" t="s">
        <x:v>102</x:v>
      </x:c>
      <x:c r="M7672" s="1">
        <x:v>3173</x:v>
      </x:c>
      <x:c r="O7672" s="1" t="s">
        <x:v>101</x:v>
      </x:c>
      <x:c r="AH7672" s="1" t="s">
        <x:v>410</x:v>
      </x:c>
      <x:c r="AL7672" s="197"/>
      <x:c r="AM7672" s="197"/>
      <x:c r="AN7672" s="197"/>
      <x:c r="AO7672" s="197"/>
      <x:c r="AP7672" s="197"/>
      <x:c r="AQ7672" s="197"/>
    </x:row>
    <x:row r="7673" spans="1:43" s="1" customFormat="1">
      <x:c r="A7673" s="114" t="s">
        <x:v>2669</x:v>
      </x:c>
      <x:c r="B7673" s="1">
        <x:v>10575</x:v>
      </x:c>
      <x:c r="C7673" s="1">
        <x:v>2.7</x:v>
      </x:c>
      <x:c r="G7673" s="1">
        <x:v>4</x:v>
      </x:c>
      <x:c r="I7673" s="1" t="s">
        <x:v>100</x:v>
      </x:c>
      <x:c r="M7673" s="1">
        <x:v>3173</x:v>
      </x:c>
      <x:c r="O7673" s="1" t="s">
        <x:v>101</x:v>
      </x:c>
      <x:c r="AH7673" s="1" t="s">
        <x:v>510</x:v>
      </x:c>
      <x:c r="AL7673" s="197"/>
      <x:c r="AM7673" s="197"/>
      <x:c r="AN7673" s="197"/>
      <x:c r="AO7673" s="197"/>
      <x:c r="AP7673" s="197"/>
      <x:c r="AQ7673" s="197"/>
    </x:row>
    <x:row r="7674" spans="1:43" s="1" customFormat="1">
      <x:c r="A7674" s="114" t="s">
        <x:v>2670</x:v>
      </x:c>
      <x:c r="B7674" s="1">
        <x:v>10576</x:v>
      </x:c>
      <x:c r="C7674" s="1">
        <x:v>4.2</x:v>
      </x:c>
      <x:c r="G7674" s="1">
        <x:v>4</x:v>
      </x:c>
      <x:c r="I7674" s="1" t="s">
        <x:v>103</x:v>
      </x:c>
      <x:c r="M7674" s="1">
        <x:v>3177</x:v>
      </x:c>
      <x:c r="O7674" s="1" t="s">
        <x:v>101</x:v>
      </x:c>
      <x:c r="AK7674" s="1" t="s">
        <x:v>145</x:v>
      </x:c>
      <x:c r="AL7674" s="197"/>
      <x:c r="AM7674" s="197"/>
      <x:c r="AN7674" s="197"/>
      <x:c r="AO7674" s="197"/>
      <x:c r="AP7674" s="197"/>
      <x:c r="AQ7674" s="197"/>
    </x:row>
    <x:row r="7675" spans="1:43" s="1" customFormat="1">
      <x:c r="A7675" s="114" t="s">
        <x:v>2671</x:v>
      </x:c>
      <x:c r="B7675" s="1">
        <x:v>10576</x:v>
      </x:c>
      <x:c r="C7675" s="1">
        <x:v>4.8</x:v>
      </x:c>
      <x:c r="G7675" s="1">
        <x:v>3</x:v>
      </x:c>
      <x:c r="I7675" s="1" t="s">
        <x:v>100</x:v>
      </x:c>
      <x:c r="M7675" s="1">
        <x:v>3177</x:v>
      </x:c>
      <x:c r="O7675" s="1" t="s">
        <x:v>101</x:v>
      </x:c>
      <x:c r="AK7675" s="1" t="s">
        <x:v>145</x:v>
      </x:c>
      <x:c r="AL7675" s="197"/>
      <x:c r="AM7675" s="197"/>
      <x:c r="AN7675" s="197"/>
      <x:c r="AO7675" s="197"/>
      <x:c r="AP7675" s="197"/>
      <x:c r="AQ7675" s="197"/>
    </x:row>
    <x:row r="7676" spans="1:43" s="1" customFormat="1">
      <x:c r="A7676" s="114" t="s">
        <x:v>2672</x:v>
      </x:c>
      <x:c r="B7676" s="1">
        <x:v>10576</x:v>
      </x:c>
      <x:c r="C7676" s="1">
        <x:v>5.23333333333333</x:v>
      </x:c>
      <x:c r="G7676" s="1">
        <x:v>4</x:v>
      </x:c>
      <x:c r="I7676" s="1" t="s">
        <x:v>102</x:v>
      </x:c>
      <x:c r="M7676" s="1">
        <x:v>3177</x:v>
      </x:c>
      <x:c r="O7676" s="1" t="s">
        <x:v>101</x:v>
      </x:c>
      <x:c r="AG7676" s="80"/>
      <x:c r="AK7676" s="1" t="s">
        <x:v>145</x:v>
      </x:c>
      <x:c r="AL7676" s="80"/>
      <x:c r="AM7676" s="80"/>
      <x:c r="AN7676" s="80"/>
      <x:c r="AO7676" s="80"/>
      <x:c r="AP7676" s="80"/>
      <x:c r="AQ7676" s="80"/>
    </x:row>
    <x:row r="7677" spans="1:43" s="1" customFormat="1">
      <x:c r="A7677" s="114" t="s">
        <x:v>2673</x:v>
      </x:c>
      <x:c r="B7677" s="1">
        <x:v>10576</x:v>
      </x:c>
      <x:c r="C7677" s="1">
        <x:v>5.6</x:v>
      </x:c>
      <x:c r="G7677" s="1">
        <x:v>3</x:v>
      </x:c>
      <x:c r="I7677" s="1" t="s">
        <x:v>104</x:v>
      </x:c>
      <x:c r="M7677" s="1">
        <x:v>3177</x:v>
      </x:c>
      <x:c r="O7677" s="1" t="s">
        <x:v>101</x:v>
      </x:c>
      <x:c r="AG7677" s="80"/>
      <x:c r="AK7677" s="1" t="s">
        <x:v>145</x:v>
      </x:c>
      <x:c r="AL7677" s="80"/>
      <x:c r="AM7677" s="80"/>
      <x:c r="AN7677" s="80"/>
      <x:c r="AO7677" s="80"/>
      <x:c r="AP7677" s="80"/>
      <x:c r="AQ7677" s="80"/>
    </x:row>
    <x:row r="7678" spans="1:43" s="1" customFormat="1">
      <x:c r="A7678" s="114" t="s">
        <x:v>2674</x:v>
      </x:c>
      <x:c r="B7678" s="1">
        <x:v>10576</x:v>
      </x:c>
      <x:c r="C7678" s="1">
        <x:v>5.96666666666667</x:v>
      </x:c>
      <x:c r="G7678" s="1">
        <x:v>4</x:v>
      </x:c>
      <x:c r="I7678" s="1" t="s">
        <x:v>103</x:v>
      </x:c>
      <x:c r="M7678" s="1">
        <x:v>3177</x:v>
      </x:c>
      <x:c r="O7678" s="1" t="s">
        <x:v>101</x:v>
      </x:c>
      <x:c r="AK7678" s="1" t="s">
        <x:v>145</x:v>
      </x:c>
      <x:c r="AL7678" s="80"/>
      <x:c r="AM7678" s="80"/>
      <x:c r="AN7678" s="80"/>
      <x:c r="AO7678" s="80"/>
      <x:c r="AP7678" s="80"/>
      <x:c r="AQ7678" s="80"/>
    </x:row>
    <x:row r="7679" spans="1:43" s="1" customFormat="1">
      <x:c r="A7679" s="114" t="s">
        <x:v>2675</x:v>
      </x:c>
      <x:c r="B7679" s="1">
        <x:v>10576</x:v>
      </x:c>
      <x:c r="C7679" s="1">
        <x:v>6.33333333333333</x:v>
      </x:c>
      <x:c r="G7679" s="1">
        <x:v>3</x:v>
      </x:c>
      <x:c r="I7679" s="1" t="s">
        <x:v>100</x:v>
      </x:c>
      <x:c r="M7679" s="1">
        <x:v>3177</x:v>
      </x:c>
      <x:c r="O7679" s="1" t="s">
        <x:v>101</x:v>
      </x:c>
      <x:c r="S7679" s="1" t="s">
        <x:v>2676</x:v>
      </x:c>
      <x:c r="T7679" s="1">
        <x:v>5</x:v>
      </x:c>
      <x:c r="AK7679" s="1" t="s">
        <x:v>145</x:v>
      </x:c>
      <x:c r="AL7679" s="80"/>
      <x:c r="AM7679" s="80"/>
      <x:c r="AN7679" s="80"/>
      <x:c r="AO7679" s="80"/>
      <x:c r="AP7679" s="80"/>
      <x:c r="AQ7679" s="80"/>
    </x:row>
    <x:row r="7680" spans="1:43" s="1" customFormat="1">
      <x:c r="A7680" s="114" t="s">
        <x:v>2677</x:v>
      </x:c>
      <x:c r="B7680" s="1">
        <x:v>10576</x:v>
      </x:c>
      <x:c r="C7680" s="1">
        <x:v>7</x:v>
      </x:c>
      <x:c r="D7680" s="1">
        <x:v>1</x:v>
      </x:c>
      <x:c r="I7680" s="1" t="s">
        <x:v>112</x:v>
      </x:c>
      <x:c r="S7680" s="1" t="s">
        <x:v>2676</x:v>
      </x:c>
      <x:c r="T7680" s="1">
        <x:v>5</x:v>
      </x:c>
      <x:c r="AL7680" s="80"/>
      <x:c r="AM7680" s="80"/>
      <x:c r="AN7680" s="80"/>
      <x:c r="AO7680" s="80"/>
      <x:c r="AP7680" s="80"/>
      <x:c r="AQ7680" s="80"/>
    </x:row>
    <x:row r="7681" spans="1:43" s="1" customFormat="1">
      <x:c r="A7681" s="114" t="s">
        <x:v>2678</x:v>
      </x:c>
      <x:c r="B7681" s="1">
        <x:v>10577</x:v>
      </x:c>
      <x:c r="C7681" s="1">
        <x:v>0.633333333333333</x:v>
      </x:c>
      <x:c r="G7681" s="1">
        <x:v>1</x:v>
      </x:c>
      <x:c r="I7681" s="1" t="s">
        <x:v>100</x:v>
      </x:c>
      <x:c r="K7681" s="1" t="s">
        <x:v>145</x:v>
      </x:c>
      <x:c r="M7681" s="1">
        <x:v>2690</x:v>
      </x:c>
      <x:c r="O7681" s="1" t="s">
        <x:v>101</x:v>
      </x:c>
      <x:c r="AG7681" s="80">
        <x:v>2</x:v>
      </x:c>
      <x:c r="AL7681" s="80"/>
      <x:c r="AM7681" s="80"/>
      <x:c r="AN7681" s="80"/>
      <x:c r="AO7681" s="80"/>
      <x:c r="AP7681" s="80"/>
      <x:c r="AQ7681" s="80"/>
    </x:row>
    <x:row r="7682" spans="1:43" s="1" customFormat="1">
      <x:c r="A7682" s="114" t="s">
        <x:v>2679</x:v>
      </x:c>
      <x:c r="B7682" s="1">
        <x:v>10577</x:v>
      </x:c>
      <x:c r="C7682" s="1">
        <x:v>1.56666666666667</x:v>
      </x:c>
      <x:c r="G7682" s="1">
        <x:v>1</x:v>
      </x:c>
      <x:c r="I7682" s="1" t="s">
        <x:v>104</x:v>
      </x:c>
      <x:c r="K7682" s="1" t="s">
        <x:v>145</x:v>
      </x:c>
      <x:c r="M7682" s="1">
        <x:v>2690</x:v>
      </x:c>
      <x:c r="O7682" s="1" t="s">
        <x:v>101</x:v>
      </x:c>
      <x:c r="AG7682" s="80">
        <x:v>1</x:v>
      </x:c>
      <x:c r="AL7682" s="80"/>
      <x:c r="AM7682" s="80"/>
      <x:c r="AN7682" s="80"/>
      <x:c r="AO7682" s="80"/>
      <x:c r="AP7682" s="80"/>
      <x:c r="AQ7682" s="80"/>
    </x:row>
    <x:row r="7683" spans="1:43" s="1" customFormat="1">
      <x:c r="A7683" s="114" t="s">
        <x:v>2680</x:v>
      </x:c>
      <x:c r="B7683" s="1">
        <x:v>10577</x:v>
      </x:c>
      <x:c r="C7683" s="1">
        <x:v>1.83333333333333</x:v>
      </x:c>
      <x:c r="G7683" s="1">
        <x:v>1</x:v>
      </x:c>
      <x:c r="I7683" s="1" t="s">
        <x:v>103</x:v>
      </x:c>
      <x:c r="K7683" s="1" t="s">
        <x:v>145</x:v>
      </x:c>
      <x:c r="M7683" s="1">
        <x:v>2690</x:v>
      </x:c>
      <x:c r="O7683" s="1" t="s">
        <x:v>101</x:v>
      </x:c>
      <x:c r="AG7683" s="80">
        <x:v>1</x:v>
      </x:c>
      <x:c r="AL7683" s="80"/>
      <x:c r="AM7683" s="80"/>
      <x:c r="AN7683" s="80"/>
      <x:c r="AO7683" s="80"/>
      <x:c r="AP7683" s="80"/>
      <x:c r="AQ7683" s="80"/>
    </x:row>
    <x:row r="7684" spans="1:43" s="1" customFormat="1">
      <x:c r="A7684" s="114" t="s">
        <x:v>2681</x:v>
      </x:c>
      <x:c r="B7684" s="1">
        <x:v>10577</x:v>
      </x:c>
      <x:c r="C7684" s="1">
        <x:v>2.03333333333333</x:v>
      </x:c>
      <x:c r="G7684" s="1">
        <x:v>1</x:v>
      </x:c>
      <x:c r="I7684" s="1" t="s">
        <x:v>104</x:v>
      </x:c>
      <x:c r="K7684" s="1" t="s">
        <x:v>145</x:v>
      </x:c>
      <x:c r="M7684" s="1">
        <x:v>2690</x:v>
      </x:c>
      <x:c r="O7684" s="1" t="s">
        <x:v>101</x:v>
      </x:c>
      <x:c r="AG7684" s="1">
        <x:v>1</x:v>
      </x:c>
      <x:c r="AL7684" s="80"/>
      <x:c r="AM7684" s="80"/>
      <x:c r="AN7684" s="80"/>
      <x:c r="AO7684" s="80"/>
      <x:c r="AP7684" s="80"/>
      <x:c r="AQ7684" s="80"/>
    </x:row>
    <x:row r="7685" spans="1:43" s="1" customFormat="1">
      <x:c r="A7685" s="114" t="s">
        <x:v>2682</x:v>
      </x:c>
      <x:c r="B7685" s="1">
        <x:v>10577</x:v>
      </x:c>
      <x:c r="C7685" s="1">
        <x:v>2.6</x:v>
      </x:c>
      <x:c r="G7685" s="1">
        <x:v>1</x:v>
      </x:c>
      <x:c r="I7685" s="1" t="s">
        <x:v>103</x:v>
      </x:c>
      <x:c r="K7685" s="1" t="s">
        <x:v>145</x:v>
      </x:c>
      <x:c r="M7685" s="1">
        <x:v>2690</x:v>
      </x:c>
      <x:c r="O7685" s="1" t="s">
        <x:v>101</x:v>
      </x:c>
      <x:c r="AG7685" s="1">
        <x:v>1</x:v>
      </x:c>
      <x:c r="AL7685" s="80"/>
      <x:c r="AM7685" s="80"/>
      <x:c r="AN7685" s="80"/>
      <x:c r="AO7685" s="80"/>
      <x:c r="AP7685" s="80"/>
      <x:c r="AQ7685" s="80"/>
    </x:row>
    <x:row r="7686" spans="1:43" s="1" customFormat="1">
      <x:c r="A7686" s="114" t="s">
        <x:v>2683</x:v>
      </x:c>
      <x:c r="B7686" s="1">
        <x:v>10578</x:v>
      </x:c>
      <x:c r="C7686" s="1">
        <x:v>2.2</x:v>
      </x:c>
      <x:c r="G7686" s="1">
        <x:v>2</x:v>
      </x:c>
      <x:c r="I7686" s="1" t="s">
        <x:v>100</x:v>
      </x:c>
      <x:c r="K7686" s="1" t="s">
        <x:v>145</x:v>
      </x:c>
      <x:c r="M7686" s="1">
        <x:v>2690</x:v>
      </x:c>
      <x:c r="O7686" s="1" t="s">
        <x:v>101</x:v>
      </x:c>
      <x:c r="AG7686" s="80">
        <x:v>2</x:v>
      </x:c>
      <x:c r="AL7686" s="80"/>
      <x:c r="AM7686" s="80"/>
      <x:c r="AN7686" s="80"/>
      <x:c r="AO7686" s="80"/>
      <x:c r="AP7686" s="80"/>
      <x:c r="AQ7686" s="80"/>
    </x:row>
    <x:row r="7687" spans="1:43" s="1" customFormat="1">
      <x:c r="A7687" s="114" t="s">
        <x:v>2684</x:v>
      </x:c>
      <x:c r="B7687" s="1">
        <x:v>10578</x:v>
      </x:c>
      <x:c r="C7687" s="1">
        <x:v>2.4</x:v>
      </x:c>
      <x:c r="G7687" s="1">
        <x:v>2</x:v>
      </x:c>
      <x:c r="I7687" s="1" t="s">
        <x:v>102</x:v>
      </x:c>
      <x:c r="K7687" s="1" t="s">
        <x:v>145</x:v>
      </x:c>
      <x:c r="M7687" s="1">
        <x:v>2690</x:v>
      </x:c>
      <x:c r="O7687" s="1" t="s">
        <x:v>101</x:v>
      </x:c>
      <x:c r="AG7687" s="1">
        <x:v>2</x:v>
      </x:c>
      <x:c r="AL7687" s="80"/>
      <x:c r="AM7687" s="80"/>
      <x:c r="AN7687" s="80"/>
      <x:c r="AO7687" s="80"/>
      <x:c r="AP7687" s="80"/>
      <x:c r="AQ7687" s="80"/>
    </x:row>
    <x:row r="7688" spans="1:43" s="1" customFormat="1">
      <x:c r="A7688" s="114" t="s">
        <x:v>2685</x:v>
      </x:c>
      <x:c r="B7688" s="1">
        <x:v>10578</x:v>
      </x:c>
      <x:c r="C7688" s="1">
        <x:v>2.6</x:v>
      </x:c>
      <x:c r="G7688" s="1">
        <x:v>2</x:v>
      </x:c>
      <x:c r="I7688" s="1" t="s">
        <x:v>103</x:v>
      </x:c>
      <x:c r="K7688" s="1" t="s">
        <x:v>145</x:v>
      </x:c>
      <x:c r="M7688" s="1">
        <x:v>2690</x:v>
      </x:c>
      <x:c r="O7688" s="1" t="s">
        <x:v>101</x:v>
      </x:c>
      <x:c r="AG7688" s="1">
        <x:v>2</x:v>
      </x:c>
      <x:c r="AL7688" s="80"/>
      <x:c r="AM7688" s="80"/>
      <x:c r="AN7688" s="80"/>
      <x:c r="AO7688" s="80"/>
      <x:c r="AP7688" s="80"/>
      <x:c r="AQ7688" s="80"/>
    </x:row>
    <x:row r="7689" spans="1:43" s="1" customFormat="1">
      <x:c r="A7689" s="114" t="s">
        <x:v>2686</x:v>
      </x:c>
      <x:c r="B7689" s="1">
        <x:v>10578</x:v>
      </x:c>
      <x:c r="C7689" s="1">
        <x:v>2.8</x:v>
      </x:c>
      <x:c r="G7689" s="1">
        <x:v>2</x:v>
      </x:c>
      <x:c r="I7689" s="1" t="s">
        <x:v>104</x:v>
      </x:c>
      <x:c r="K7689" s="1" t="s">
        <x:v>145</x:v>
      </x:c>
      <x:c r="M7689" s="1">
        <x:v>2690</x:v>
      </x:c>
      <x:c r="O7689" s="1" t="s">
        <x:v>101</x:v>
      </x:c>
      <x:c r="AG7689" s="1">
        <x:v>2</x:v>
      </x:c>
      <x:c r="AL7689" s="80"/>
      <x:c r="AM7689" s="80"/>
      <x:c r="AN7689" s="80"/>
      <x:c r="AO7689" s="80"/>
      <x:c r="AP7689" s="80"/>
      <x:c r="AQ7689" s="80"/>
    </x:row>
    <x:row r="7690" spans="1:43" s="1" customFormat="1">
      <x:c r="A7690" s="114" t="s">
        <x:v>2687</x:v>
      </x:c>
      <x:c r="B7690" s="1">
        <x:v>10579</x:v>
      </x:c>
      <x:c r="C7690" s="1">
        <x:v>0.85</x:v>
      </x:c>
      <x:c r="G7690" s="1">
        <x:v>2</x:v>
      </x:c>
      <x:c r="I7690" s="1" t="s">
        <x:v>100</x:v>
      </x:c>
      <x:c r="K7690" s="1" t="s">
        <x:v>145</x:v>
      </x:c>
      <x:c r="M7690" s="1">
        <x:v>2690</x:v>
      </x:c>
      <x:c r="O7690" s="1" t="s">
        <x:v>101</x:v>
      </x:c>
      <x:c r="AG7690" s="80">
        <x:v>1</x:v>
      </x:c>
      <x:c r="AH7690" s="1" t="s">
        <x:v>410</x:v>
      </x:c>
      <x:c r="AL7690" s="80"/>
      <x:c r="AM7690" s="80"/>
      <x:c r="AN7690" s="80"/>
      <x:c r="AO7690" s="80"/>
      <x:c r="AP7690" s="80"/>
      <x:c r="AQ7690" s="80"/>
    </x:row>
    <x:row r="7691" spans="1:43" s="1" customFormat="1">
      <x:c r="A7691" s="114" t="s">
        <x:v>2688</x:v>
      </x:c>
      <x:c r="B7691" s="1">
        <x:v>10579</x:v>
      </x:c>
      <x:c r="C7691" s="1">
        <x:v>0.933333333333333</x:v>
      </x:c>
      <x:c r="G7691" s="1">
        <x:v>3</x:v>
      </x:c>
      <x:c r="I7691" s="1" t="s">
        <x:v>100</x:v>
      </x:c>
      <x:c r="K7691" s="1" t="s">
        <x:v>145</x:v>
      </x:c>
      <x:c r="M7691" s="1">
        <x:v>2690</x:v>
      </x:c>
      <x:c r="O7691" s="1" t="s">
        <x:v>101</x:v>
      </x:c>
      <x:c r="AG7691" s="1">
        <x:v>2</x:v>
      </x:c>
      <x:c r="AH7691" s="1" t="s">
        <x:v>410</x:v>
      </x:c>
      <x:c r="AL7691" s="80"/>
      <x:c r="AM7691" s="80"/>
      <x:c r="AN7691" s="80"/>
      <x:c r="AO7691" s="80"/>
      <x:c r="AP7691" s="80"/>
      <x:c r="AQ7691" s="80"/>
    </x:row>
    <x:row r="7692" spans="1:43" s="1" customFormat="1">
      <x:c r="A7692" s="114" t="s">
        <x:v>2689</x:v>
      </x:c>
      <x:c r="B7692" s="1">
        <x:v>10580</x:v>
      </x:c>
      <x:c r="C7692" s="1">
        <x:v>5.13333333333333</x:v>
      </x:c>
      <x:c r="D7692" s="1">
        <x:v>1</x:v>
      </x:c>
      <x:c r="AL7692" s="80"/>
      <x:c r="AM7692" s="80"/>
      <x:c r="AN7692" s="80"/>
      <x:c r="AO7692" s="80"/>
      <x:c r="AP7692" s="80"/>
      <x:c r="AQ7692" s="80"/>
    </x:row>
    <x:row r="7693" spans="1:43" s="1" customFormat="1">
      <x:c r="A7693" s="114" t="s">
        <x:v>2690</x:v>
      </x:c>
      <x:c r="B7693" s="1">
        <x:v>10581</x:v>
      </x:c>
      <x:c r="C7693" s="1">
        <x:v>4.2</x:v>
      </x:c>
      <x:c r="G7693" s="1">
        <x:v>1</x:v>
      </x:c>
      <x:c r="I7693" s="1" t="s">
        <x:v>110</x:v>
      </x:c>
      <x:c r="J7693" s="1">
        <x:v>0.65</x:v>
      </x:c>
      <x:c r="K7693" s="1" t="s">
        <x:v>132</x:v>
      </x:c>
      <x:c r="M7693" s="1">
        <x:v>2690</x:v>
      </x:c>
      <x:c r="O7693" s="1" t="s">
        <x:v>101</x:v>
      </x:c>
      <x:c r="AL7693" s="80"/>
      <x:c r="AM7693" s="80"/>
      <x:c r="AN7693" s="80"/>
      <x:c r="AO7693" s="80"/>
      <x:c r="AP7693" s="80"/>
      <x:c r="AQ7693" s="80"/>
    </x:row>
    <x:row r="7694" spans="1:43" s="1" customFormat="1">
      <x:c r="A7694" s="114" t="s">
        <x:v>2691</x:v>
      </x:c>
      <x:c r="B7694" s="1">
        <x:v>10582</x:v>
      </x:c>
      <x:c r="C7694" s="1">
        <x:v>0.433333333333333</x:v>
      </x:c>
      <x:c r="G7694" s="1">
        <x:v>2</x:v>
      </x:c>
      <x:c r="I7694" s="1" t="s">
        <x:v>102</x:v>
      </x:c>
      <x:c r="M7694" s="1">
        <x:v>3383</x:v>
      </x:c>
      <x:c r="O7694" s="1" t="s">
        <x:v>101</x:v>
      </x:c>
      <x:c r="AG7694" s="80">
        <x:v>1</x:v>
      </x:c>
      <x:c r="AL7694" s="80"/>
      <x:c r="AM7694" s="80"/>
      <x:c r="AN7694" s="80"/>
      <x:c r="AO7694" s="80"/>
      <x:c r="AP7694" s="80"/>
      <x:c r="AQ7694" s="80"/>
    </x:row>
    <x:row r="7695" spans="1:43" s="1" customFormat="1">
      <x:c r="A7695" s="114" t="s">
        <x:v>2692</x:v>
      </x:c>
      <x:c r="B7695" s="1">
        <x:v>10582</x:v>
      </x:c>
      <x:c r="C7695" s="1">
        <x:v>0.853333333333333</x:v>
      </x:c>
      <x:c r="G7695" s="1">
        <x:v>2</x:v>
      </x:c>
      <x:c r="I7695" s="1" t="s">
        <x:v>100</x:v>
      </x:c>
      <x:c r="M7695" s="1">
        <x:v>3383</x:v>
      </x:c>
      <x:c r="O7695" s="1" t="s">
        <x:v>101</x:v>
      </x:c>
      <x:c r="AG7695" s="1">
        <x:v>2</x:v>
      </x:c>
      <x:c r="AL7695" s="80"/>
      <x:c r="AM7695" s="80"/>
      <x:c r="AN7695" s="80"/>
      <x:c r="AO7695" s="80"/>
      <x:c r="AP7695" s="80"/>
      <x:c r="AQ7695" s="80"/>
    </x:row>
    <x:row r="7696" spans="1:43" s="1" customFormat="1">
      <x:c r="A7696" s="114" t="s">
        <x:v>2693</x:v>
      </x:c>
      <x:c r="B7696" s="1">
        <x:v>10582</x:v>
      </x:c>
      <x:c r="C7696" s="1">
        <x:v>1.46666666666667</x:v>
      </x:c>
      <x:c r="G7696" s="1">
        <x:v>3</x:v>
      </x:c>
      <x:c r="I7696" s="1" t="s">
        <x:v>103</x:v>
      </x:c>
      <x:c r="M7696" s="1">
        <x:v>3383</x:v>
      </x:c>
      <x:c r="O7696" s="1" t="s">
        <x:v>101</x:v>
      </x:c>
      <x:c r="AG7696" s="1">
        <x:v>2</x:v>
      </x:c>
      <x:c r="AL7696" s="80"/>
      <x:c r="AM7696" s="80"/>
      <x:c r="AN7696" s="80"/>
      <x:c r="AO7696" s="80"/>
      <x:c r="AP7696" s="80"/>
      <x:c r="AQ7696" s="80"/>
    </x:row>
    <x:row r="7697" spans="1:43" s="1" customFormat="1">
      <x:c r="A7697" s="114" t="s">
        <x:v>2694</x:v>
      </x:c>
      <x:c r="B7697" s="1">
        <x:v>10583</x:v>
      </x:c>
      <x:c r="C7697" s="1">
        <x:v>0.466666666666667</x:v>
      </x:c>
      <x:c r="G7697" s="1">
        <x:v>3</x:v>
      </x:c>
      <x:c r="I7697" s="1" t="s">
        <x:v>100</x:v>
      </x:c>
      <x:c r="K7697" s="1" t="s">
        <x:v>113</x:v>
      </x:c>
      <x:c r="M7697" s="1">
        <x:v>3386</x:v>
      </x:c>
      <x:c r="O7697" s="1" t="s">
        <x:v>101</x:v>
      </x:c>
      <x:c r="AG7697" s="80">
        <x:v>2</x:v>
      </x:c>
      <x:c r="AH7697" s="1" t="s">
        <x:v>2695</x:v>
      </x:c>
      <x:c r="AL7697" s="80"/>
      <x:c r="AM7697" s="80"/>
      <x:c r="AN7697" s="80"/>
      <x:c r="AO7697" s="80"/>
      <x:c r="AP7697" s="80"/>
      <x:c r="AQ7697" s="80"/>
    </x:row>
    <x:row r="7698" spans="1:43" s="1" customFormat="1">
      <x:c r="A7698" s="114" t="s">
        <x:v>2696</x:v>
      </x:c>
      <x:c r="B7698" s="1">
        <x:v>10584</x:v>
      </x:c>
      <x:c r="C7698" s="1">
        <x:v>0.316666666666667</x:v>
      </x:c>
      <x:c r="G7698" s="1">
        <x:v>2</x:v>
      </x:c>
      <x:c r="I7698" s="1" t="s">
        <x:v>103</x:v>
      </x:c>
      <x:c r="M7698" s="1">
        <x:v>3388</x:v>
      </x:c>
      <x:c r="O7698" s="1" t="s">
        <x:v>101</x:v>
      </x:c>
      <x:c r="AG7698" s="80">
        <x:v>1</x:v>
      </x:c>
      <x:c r="AL7698" s="80"/>
      <x:c r="AM7698" s="80"/>
      <x:c r="AN7698" s="80"/>
      <x:c r="AO7698" s="80"/>
      <x:c r="AP7698" s="80"/>
      <x:c r="AQ7698" s="80"/>
    </x:row>
    <x:row r="7699" spans="1:43" s="1" customFormat="1">
      <x:c r="A7699" s="114" t="s">
        <x:v>2697</x:v>
      </x:c>
      <x:c r="B7699" s="1">
        <x:v>10584</x:v>
      </x:c>
      <x:c r="C7699" s="1">
        <x:v>0.566666666666667</x:v>
      </x:c>
      <x:c r="G7699" s="1">
        <x:v>2</x:v>
      </x:c>
      <x:c r="I7699" s="1" t="s">
        <x:v>100</x:v>
      </x:c>
      <x:c r="M7699" s="1">
        <x:v>3388</x:v>
      </x:c>
      <x:c r="O7699" s="1" t="s">
        <x:v>101</x:v>
      </x:c>
      <x:c r="AG7699" s="80">
        <x:v>1</x:v>
      </x:c>
      <x:c r="AL7699" s="80"/>
      <x:c r="AM7699" s="80"/>
      <x:c r="AN7699" s="80"/>
      <x:c r="AO7699" s="80"/>
      <x:c r="AP7699" s="80"/>
      <x:c r="AQ7699" s="80"/>
    </x:row>
    <x:row r="7700" spans="1:43" s="1" customFormat="1">
      <x:c r="A7700" s="114" t="s">
        <x:v>2698</x:v>
      </x:c>
      <x:c r="B7700" s="1">
        <x:v>10584</x:v>
      </x:c>
      <x:c r="C7700" s="1">
        <x:v>1.06666666666667</x:v>
      </x:c>
      <x:c r="G7700" s="1">
        <x:v>1</x:v>
      </x:c>
      <x:c r="I7700" s="1" t="s">
        <x:v>100</x:v>
      </x:c>
      <x:c r="M7700" s="1">
        <x:v>3388</x:v>
      </x:c>
      <x:c r="O7700" s="1" t="s">
        <x:v>101</x:v>
      </x:c>
      <x:c r="AG7700" s="80">
        <x:v>2</x:v>
      </x:c>
      <x:c r="AL7700" s="80"/>
      <x:c r="AM7700" s="80"/>
      <x:c r="AN7700" s="80"/>
      <x:c r="AO7700" s="80"/>
      <x:c r="AP7700" s="80"/>
      <x:c r="AQ7700" s="80"/>
    </x:row>
    <x:row r="7701" spans="1:43" s="1" customFormat="1">
      <x:c r="A7701" s="114" t="s">
        <x:v>2699</x:v>
      </x:c>
      <x:c r="B7701" s="1">
        <x:v>10585</x:v>
      </x:c>
      <x:c r="C7701" s="1">
        <x:v>0.916666666666667</x:v>
      </x:c>
      <x:c r="G7701" s="1">
        <x:v>3</x:v>
      </x:c>
      <x:c r="I7701" s="1" t="s">
        <x:v>110</x:v>
      </x:c>
      <x:c r="M7701" s="1">
        <x:v>3391</x:v>
      </x:c>
      <x:c r="O7701" s="1" t="s">
        <x:v>101</x:v>
      </x:c>
      <x:c r="AG7701" s="1">
        <x:v>2</x:v>
      </x:c>
      <x:c r="AL7701" s="80"/>
      <x:c r="AM7701" s="80"/>
      <x:c r="AN7701" s="80"/>
      <x:c r="AO7701" s="80"/>
      <x:c r="AP7701" s="80"/>
      <x:c r="AQ7701" s="80"/>
    </x:row>
    <x:row r="7702" spans="1:43" s="1" customFormat="1">
      <x:c r="A7702" s="114" t="s">
        <x:v>2700</x:v>
      </x:c>
      <x:c r="B7702" s="1">
        <x:v>10586</x:v>
      </x:c>
      <x:c r="C7702" s="1">
        <x:v>0.6</x:v>
      </x:c>
      <x:c r="G7702" s="1">
        <x:v>2</x:v>
      </x:c>
      <x:c r="I7702" s="1" t="s">
        <x:v>110</x:v>
      </x:c>
      <x:c r="K7702" s="1" t="s">
        <x:v>501</x:v>
      </x:c>
      <x:c r="M7702" s="1">
        <x:v>3394</x:v>
      </x:c>
      <x:c r="O7702" s="1" t="s">
        <x:v>101</x:v>
      </x:c>
      <x:c r="AG7702" s="1">
        <x:v>2</x:v>
      </x:c>
      <x:c r="AL7702" s="80"/>
      <x:c r="AM7702" s="80"/>
      <x:c r="AN7702" s="80"/>
      <x:c r="AO7702" s="80"/>
      <x:c r="AP7702" s="80"/>
      <x:c r="AQ7702" s="80"/>
    </x:row>
    <x:row r="7703" spans="1:43" s="1" customFormat="1">
      <x:c r="A7703" s="114" t="s">
        <x:v>2701</x:v>
      </x:c>
      <x:c r="B7703" s="1">
        <x:v>10587</x:v>
      </x:c>
      <x:c r="C7703" s="1">
        <x:v>0.366666666666667</x:v>
      </x:c>
      <x:c r="G7703" s="1">
        <x:v>1</x:v>
      </x:c>
      <x:c r="I7703" s="1" t="s">
        <x:v>102</x:v>
      </x:c>
      <x:c r="M7703" s="1">
        <x:v>3396</x:v>
      </x:c>
      <x:c r="O7703" s="1" t="s">
        <x:v>101</x:v>
      </x:c>
      <x:c r="AG7703" s="1">
        <x:v>1</x:v>
      </x:c>
      <x:c r="AL7703" s="80"/>
      <x:c r="AM7703" s="80"/>
      <x:c r="AN7703" s="80"/>
      <x:c r="AO7703" s="80"/>
      <x:c r="AP7703" s="80"/>
      <x:c r="AQ7703" s="80"/>
    </x:row>
    <x:row r="7704" spans="1:43" s="1" customFormat="1">
      <x:c r="A7704" s="114" t="s">
        <x:v>2702</x:v>
      </x:c>
      <x:c r="B7704" s="1">
        <x:v>10587</x:v>
      </x:c>
      <x:c r="C7704" s="1">
        <x:v>0.483333333333333</x:v>
      </x:c>
      <x:c r="G7704" s="1">
        <x:v>2</x:v>
      </x:c>
      <x:c r="I7704" s="1" t="s">
        <x:v>103</x:v>
      </x:c>
      <x:c r="M7704" s="1">
        <x:v>3396</x:v>
      </x:c>
      <x:c r="O7704" s="1" t="s">
        <x:v>101</x:v>
      </x:c>
      <x:c r="AG7704" s="80">
        <x:v>1</x:v>
      </x:c>
      <x:c r="AL7704" s="80"/>
      <x:c r="AM7704" s="80"/>
      <x:c r="AN7704" s="80"/>
      <x:c r="AO7704" s="80"/>
      <x:c r="AP7704" s="80"/>
      <x:c r="AQ7704" s="80"/>
    </x:row>
    <x:row r="7705" spans="1:43" s="1" customFormat="1">
      <x:c r="A7705" s="114" t="s">
        <x:v>2703</x:v>
      </x:c>
      <x:c r="B7705" s="1">
        <x:v>10587</x:v>
      </x:c>
      <x:c r="C7705" s="1">
        <x:v>0.6</x:v>
      </x:c>
      <x:c r="G7705" s="1">
        <x:v>1</x:v>
      </x:c>
      <x:c r="I7705" s="1" t="s">
        <x:v>104</x:v>
      </x:c>
      <x:c r="M7705" s="1">
        <x:v>3396</x:v>
      </x:c>
      <x:c r="O7705" s="1" t="s">
        <x:v>101</x:v>
      </x:c>
      <x:c r="AG7705" s="1">
        <x:v>1</x:v>
      </x:c>
      <x:c r="AL7705" s="80"/>
      <x:c r="AM7705" s="80"/>
      <x:c r="AN7705" s="80"/>
      <x:c r="AO7705" s="80"/>
      <x:c r="AP7705" s="80"/>
      <x:c r="AQ7705" s="80"/>
    </x:row>
    <x:row r="7706" spans="1:43" s="1" customFormat="1">
      <x:c r="A7706" s="114" t="s">
        <x:v>2704</x:v>
      </x:c>
      <x:c r="B7706" s="1">
        <x:v>10587</x:v>
      </x:c>
      <x:c r="C7706" s="1">
        <x:v>0.766666666666667</x:v>
      </x:c>
      <x:c r="G7706" s="1">
        <x:v>2</x:v>
      </x:c>
      <x:c r="I7706" s="1" t="s">
        <x:v>100</x:v>
      </x:c>
      <x:c r="M7706" s="1">
        <x:v>3396</x:v>
      </x:c>
      <x:c r="O7706" s="1" t="s">
        <x:v>101</x:v>
      </x:c>
      <x:c r="AG7706" s="80">
        <x:v>1</x:v>
      </x:c>
      <x:c r="AL7706" s="80"/>
      <x:c r="AM7706" s="80"/>
      <x:c r="AN7706" s="80"/>
      <x:c r="AO7706" s="80"/>
      <x:c r="AP7706" s="80"/>
      <x:c r="AQ7706" s="80"/>
    </x:row>
    <x:row r="7707" spans="1:43" s="1" customFormat="1">
      <x:c r="A7707" s="114" t="s">
        <x:v>2705</x:v>
      </x:c>
      <x:c r="B7707" s="1">
        <x:v>10587</x:v>
      </x:c>
      <x:c r="C7707" s="1">
        <x:v>1.53333333333333</x:v>
      </x:c>
      <x:c r="G7707" s="1">
        <x:v>5</x:v>
      </x:c>
      <x:c r="I7707" s="1" t="s">
        <x:v>110</x:v>
      </x:c>
      <x:c r="J7707" s="1">
        <x:v>0.65</x:v>
      </x:c>
      <x:c r="M7707" s="1">
        <x:v>3396</x:v>
      </x:c>
      <x:c r="O7707" s="1" t="s">
        <x:v>101</x:v>
      </x:c>
      <x:c r="AG7707" s="1">
        <x:v>1</x:v>
      </x:c>
      <x:c r="AL7707" s="80"/>
      <x:c r="AM7707" s="80"/>
      <x:c r="AN7707" s="80"/>
      <x:c r="AO7707" s="80"/>
      <x:c r="AP7707" s="80"/>
      <x:c r="AQ7707" s="80"/>
    </x:row>
    <x:row r="7708" spans="1:43" s="1" customFormat="1">
      <x:c r="A7708" s="114" t="s">
        <x:v>2706</x:v>
      </x:c>
      <x:c r="B7708" s="1">
        <x:v>10588</x:v>
      </x:c>
      <x:c r="C7708" s="1">
        <x:v>0.333333333333333</x:v>
      </x:c>
      <x:c r="G7708" s="1">
        <x:v>2</x:v>
      </x:c>
      <x:c r="I7708" s="1" t="s">
        <x:v>104</x:v>
      </x:c>
      <x:c r="M7708" s="1">
        <x:v>3396</x:v>
      </x:c>
      <x:c r="O7708" s="1" t="s">
        <x:v>101</x:v>
      </x:c>
      <x:c r="AG7708" s="80">
        <x:v>1</x:v>
      </x:c>
      <x:c r="AL7708" s="80"/>
      <x:c r="AM7708" s="80"/>
      <x:c r="AN7708" s="80"/>
      <x:c r="AO7708" s="80"/>
      <x:c r="AP7708" s="80"/>
      <x:c r="AQ7708" s="80"/>
    </x:row>
    <x:row r="7709" spans="1:43" s="1" customFormat="1">
      <x:c r="A7709" s="114" t="s">
        <x:v>2707</x:v>
      </x:c>
      <x:c r="B7709" s="1">
        <x:v>10588</x:v>
      </x:c>
      <x:c r="C7709" s="1">
        <x:v>0.733333333333333</x:v>
      </x:c>
      <x:c r="G7709" s="1">
        <x:v>2</x:v>
      </x:c>
      <x:c r="I7709" s="1" t="s">
        <x:v>103</x:v>
      </x:c>
      <x:c r="M7709" s="1">
        <x:v>3396</x:v>
      </x:c>
      <x:c r="O7709" s="1" t="s">
        <x:v>101</x:v>
      </x:c>
      <x:c r="AG7709" s="80">
        <x:v>1</x:v>
      </x:c>
      <x:c r="AL7709" s="80"/>
      <x:c r="AM7709" s="80"/>
      <x:c r="AN7709" s="80"/>
      <x:c r="AO7709" s="80"/>
      <x:c r="AP7709" s="80"/>
      <x:c r="AQ7709" s="80"/>
    </x:row>
    <x:row r="7710" spans="1:43" s="1" customFormat="1">
      <x:c r="A7710" s="114" t="s">
        <x:v>2708</x:v>
      </x:c>
      <x:c r="B7710" s="1">
        <x:v>10588</x:v>
      </x:c>
      <x:c r="C7710" s="1">
        <x:v>1.25</x:v>
      </x:c>
      <x:c r="G7710" s="1">
        <x:v>5</x:v>
      </x:c>
      <x:c r="I7710" s="1" t="s">
        <x:v>100</x:v>
      </x:c>
      <x:c r="M7710" s="1">
        <x:v>3396</x:v>
      </x:c>
      <x:c r="O7710" s="1" t="s">
        <x:v>101</x:v>
      </x:c>
      <x:c r="AG7710" s="80">
        <x:v>1</x:v>
      </x:c>
      <x:c r="AL7710" s="80"/>
      <x:c r="AM7710" s="80"/>
      <x:c r="AN7710" s="80"/>
      <x:c r="AO7710" s="80"/>
      <x:c r="AP7710" s="80"/>
      <x:c r="AQ7710" s="80"/>
    </x:row>
    <x:row r="7711" spans="1:43" s="1" customFormat="1">
      <x:c r="A7711" s="114" t="s">
        <x:v>2709</x:v>
      </x:c>
      <x:c r="B7711" s="1">
        <x:v>10589</x:v>
      </x:c>
      <x:c r="C7711" s="1">
        <x:v>0.533333333333333</x:v>
      </x:c>
      <x:c r="G7711" s="1">
        <x:v>2</x:v>
      </x:c>
      <x:c r="I7711" s="1" t="s">
        <x:v>103</x:v>
      </x:c>
      <x:c r="M7711" s="1">
        <x:v>3399</x:v>
      </x:c>
      <x:c r="O7711" s="1" t="s">
        <x:v>101</x:v>
      </x:c>
      <x:c r="AG7711" s="80">
        <x:v>1</x:v>
      </x:c>
      <x:c r="AL7711" s="80"/>
      <x:c r="AM7711" s="80"/>
      <x:c r="AN7711" s="80"/>
      <x:c r="AO7711" s="80"/>
      <x:c r="AP7711" s="80"/>
      <x:c r="AQ7711" s="80"/>
    </x:row>
    <x:row r="7712" spans="1:43" s="1" customFormat="1">
      <x:c r="A7712" s="114" t="s">
        <x:v>2710</x:v>
      </x:c>
      <x:c r="B7712" s="1">
        <x:v>10589</x:v>
      </x:c>
      <x:c r="C7712" s="1">
        <x:v>0.733333333333333</x:v>
      </x:c>
      <x:c r="G7712" s="1">
        <x:v>2</x:v>
      </x:c>
      <x:c r="I7712" s="1" t="s">
        <x:v>102</x:v>
      </x:c>
      <x:c r="M7712" s="1">
        <x:v>3399</x:v>
      </x:c>
      <x:c r="O7712" s="1" t="s">
        <x:v>101</x:v>
      </x:c>
      <x:c r="AG7712" s="80">
        <x:v>1</x:v>
      </x:c>
      <x:c r="AL7712" s="80"/>
      <x:c r="AM7712" s="80"/>
      <x:c r="AN7712" s="80"/>
      <x:c r="AO7712" s="80"/>
      <x:c r="AP7712" s="80"/>
      <x:c r="AQ7712" s="80"/>
    </x:row>
    <x:row r="7713" spans="1:43" s="1" customFormat="1">
      <x:c r="A7713" s="114" t="s">
        <x:v>2711</x:v>
      </x:c>
      <x:c r="B7713" s="1">
        <x:v>10589</x:v>
      </x:c>
      <x:c r="C7713" s="1">
        <x:v>1.13333333333333</x:v>
      </x:c>
      <x:c r="G7713" s="1">
        <x:v>5</x:v>
      </x:c>
      <x:c r="I7713" s="1" t="s">
        <x:v>104</x:v>
      </x:c>
      <x:c r="M7713" s="1">
        <x:v>3399</x:v>
      </x:c>
      <x:c r="O7713" s="1" t="s">
        <x:v>101</x:v>
      </x:c>
      <x:c r="AG7713" s="1">
        <x:v>2</x:v>
      </x:c>
      <x:c r="AL7713" s="80"/>
      <x:c r="AM7713" s="80"/>
      <x:c r="AN7713" s="80"/>
      <x:c r="AO7713" s="80"/>
      <x:c r="AP7713" s="80"/>
      <x:c r="AQ7713" s="80"/>
    </x:row>
    <x:row r="7714" spans="1:43" s="1" customFormat="1">
      <x:c r="A7714" s="114" t="s">
        <x:v>2712</x:v>
      </x:c>
      <x:c r="B7714" s="1">
        <x:v>10590</x:v>
      </x:c>
      <x:c r="C7714" s="1">
        <x:v>0.35</x:v>
      </x:c>
      <x:c r="G7714" s="1">
        <x:v>2</x:v>
      </x:c>
      <x:c r="I7714" s="1" t="s">
        <x:v>100</x:v>
      </x:c>
      <x:c r="M7714" s="1">
        <x:v>3401</x:v>
      </x:c>
      <x:c r="O7714" s="1" t="s">
        <x:v>101</x:v>
      </x:c>
      <x:c r="AG7714" s="1">
        <x:v>1</x:v>
      </x:c>
      <x:c r="AL7714" s="80"/>
      <x:c r="AM7714" s="80"/>
      <x:c r="AN7714" s="80"/>
      <x:c r="AO7714" s="80"/>
      <x:c r="AP7714" s="80"/>
      <x:c r="AQ7714" s="80"/>
    </x:row>
    <x:row r="7715" spans="1:43" s="1" customFormat="1">
      <x:c r="A7715" s="114" t="s">
        <x:v>2713</x:v>
      </x:c>
      <x:c r="B7715" s="1">
        <x:v>10590</x:v>
      </x:c>
      <x:c r="C7715" s="1">
        <x:v>0.583333333333333</x:v>
      </x:c>
      <x:c r="G7715" s="1">
        <x:v>2</x:v>
      </x:c>
      <x:c r="I7715" s="1" t="s">
        <x:v>100</x:v>
      </x:c>
      <x:c r="M7715" s="1">
        <x:v>3401</x:v>
      </x:c>
      <x:c r="O7715" s="1" t="s">
        <x:v>101</x:v>
      </x:c>
      <x:c r="AG7715" s="1">
        <x:v>1</x:v>
      </x:c>
      <x:c r="AL7715" s="80"/>
      <x:c r="AM7715" s="80"/>
      <x:c r="AN7715" s="80"/>
      <x:c r="AO7715" s="80"/>
      <x:c r="AP7715" s="80"/>
      <x:c r="AQ7715" s="80"/>
    </x:row>
    <x:row r="7716" spans="1:43" s="1" customFormat="1">
      <x:c r="A7716" s="114" t="s">
        <x:v>2714</x:v>
      </x:c>
      <x:c r="B7716" s="1">
        <x:v>10590</x:v>
      </x:c>
      <x:c r="C7716" s="1">
        <x:v>1.13333333333333</x:v>
      </x:c>
      <x:c r="G7716" s="1">
        <x:v>5</x:v>
      </x:c>
      <x:c r="I7716" s="1" t="s">
        <x:v>104</x:v>
      </x:c>
      <x:c r="M7716" s="1">
        <x:v>3401</x:v>
      </x:c>
      <x:c r="O7716" s="1" t="s">
        <x:v>101</x:v>
      </x:c>
      <x:c r="AG7716" s="1">
        <x:v>2</x:v>
      </x:c>
      <x:c r="AL7716" s="80"/>
      <x:c r="AM7716" s="80"/>
      <x:c r="AN7716" s="80"/>
      <x:c r="AO7716" s="80"/>
      <x:c r="AP7716" s="80"/>
      <x:c r="AQ7716" s="80"/>
    </x:row>
    <x:row r="7717" spans="1:43" s="1" customFormat="1">
      <x:c r="A7717" s="114" t="s">
        <x:v>2715</x:v>
      </x:c>
      <x:c r="B7717" s="1">
        <x:v>10591</x:v>
      </x:c>
      <x:c r="C7717" s="1">
        <x:v>0.333333333333333</x:v>
      </x:c>
      <x:c r="G7717" s="1">
        <x:v>4</x:v>
      </x:c>
      <x:c r="I7717" s="1" t="s">
        <x:v>100</x:v>
      </x:c>
      <x:c r="M7717" s="1">
        <x:v>3403</x:v>
      </x:c>
      <x:c r="O7717" s="1" t="s">
        <x:v>101</x:v>
      </x:c>
      <x:c r="AG7717" s="1">
        <x:v>1</x:v>
      </x:c>
      <x:c r="AL7717" s="80"/>
      <x:c r="AM7717" s="80"/>
      <x:c r="AN7717" s="80"/>
      <x:c r="AO7717" s="80"/>
      <x:c r="AP7717" s="80"/>
      <x:c r="AQ7717" s="80"/>
    </x:row>
    <x:row r="7718" spans="1:43" s="1" customFormat="1">
      <x:c r="A7718" s="114" t="s">
        <x:v>2716</x:v>
      </x:c>
      <x:c r="B7718" s="1">
        <x:v>10591</x:v>
      </x:c>
      <x:c r="C7718" s="1">
        <x:v>0.563333333333333</x:v>
      </x:c>
      <x:c r="G7718" s="1">
        <x:v>4</x:v>
      </x:c>
      <x:c r="I7718" s="1" t="s">
        <x:v>100</x:v>
      </x:c>
      <x:c r="M7718" s="1">
        <x:v>3403</x:v>
      </x:c>
      <x:c r="O7718" s="1" t="s">
        <x:v>101</x:v>
      </x:c>
      <x:c r="AG7718" s="1">
        <x:v>1</x:v>
      </x:c>
      <x:c r="AL7718" s="80"/>
      <x:c r="AM7718" s="80"/>
      <x:c r="AN7718" s="80"/>
      <x:c r="AO7718" s="80"/>
      <x:c r="AP7718" s="80"/>
      <x:c r="AQ7718" s="80"/>
    </x:row>
    <x:row r="7719" spans="1:43" s="1" customFormat="1">
      <x:c r="A7719" s="114" t="s">
        <x:v>2717</x:v>
      </x:c>
      <x:c r="B7719" s="1">
        <x:v>10591</x:v>
      </x:c>
      <x:c r="C7719" s="1">
        <x:v>0.933333333333333</x:v>
      </x:c>
      <x:c r="G7719" s="1">
        <x:v>5</x:v>
      </x:c>
      <x:c r="I7719" s="1" t="s">
        <x:v>104</x:v>
      </x:c>
      <x:c r="M7719" s="1">
        <x:v>3404</x:v>
      </x:c>
      <x:c r="O7719" s="1" t="s">
        <x:v>101</x:v>
      </x:c>
      <x:c r="AG7719" s="1">
        <x:v>2</x:v>
      </x:c>
      <x:c r="AL7719" s="80"/>
      <x:c r="AM7719" s="80"/>
      <x:c r="AN7719" s="80"/>
      <x:c r="AO7719" s="80"/>
      <x:c r="AP7719" s="80"/>
      <x:c r="AQ7719" s="80"/>
    </x:row>
    <x:row r="7720" spans="1:43" s="1" customFormat="1">
      <x:c r="A7720" s="114" t="s">
        <x:v>2718</x:v>
      </x:c>
      <x:c r="B7720" s="1">
        <x:v>10592</x:v>
      </x:c>
      <x:c r="C7720" s="1">
        <x:v>1.36333333333333</x:v>
      </x:c>
      <x:c r="G7720" s="1">
        <x:v>2</x:v>
      </x:c>
      <x:c r="I7720" s="1" t="s">
        <x:v>100</x:v>
      </x:c>
      <x:c r="O7720" s="1" t="s">
        <x:v>101</x:v>
      </x:c>
      <x:c r="AG7720" s="1">
        <x:v>1</x:v>
      </x:c>
      <x:c r="AL7720" s="80"/>
      <x:c r="AM7720" s="80"/>
      <x:c r="AN7720" s="80"/>
      <x:c r="AO7720" s="80"/>
      <x:c r="AP7720" s="80"/>
      <x:c r="AQ7720" s="80"/>
    </x:row>
    <x:row r="7721" spans="1:43" s="1" customFormat="1">
      <x:c r="A7721" s="114" t="s">
        <x:v>2719</x:v>
      </x:c>
      <x:c r="B7721" s="1">
        <x:v>10592</x:v>
      </x:c>
      <x:c r="C7721" s="1">
        <x:v>1.68333333333333</x:v>
      </x:c>
      <x:c r="G7721" s="1">
        <x:v>5</x:v>
      </x:c>
      <x:c r="I7721" s="1" t="s">
        <x:v>104</x:v>
      </x:c>
      <x:c r="O7721" s="1" t="s">
        <x:v>101</x:v>
      </x:c>
      <x:c r="AG7721" s="80">
        <x:v>2</x:v>
      </x:c>
      <x:c r="AL7721" s="80"/>
      <x:c r="AM7721" s="80"/>
      <x:c r="AN7721" s="80"/>
      <x:c r="AO7721" s="80"/>
      <x:c r="AP7721" s="80"/>
      <x:c r="AQ7721" s="80"/>
    </x:row>
    <x:row r="7722" spans="1:43" s="1" customFormat="1">
      <x:c r="A7722" s="114" t="s">
        <x:v>2720</x:v>
      </x:c>
      <x:c r="B7722" s="1">
        <x:v>10593</x:v>
      </x:c>
      <x:c r="C7722" s="1">
        <x:v>1.13333333333333</x:v>
      </x:c>
      <x:c r="G7722" s="1">
        <x:v>2</x:v>
      </x:c>
      <x:c r="I7722" s="1" t="s">
        <x:v>100</x:v>
      </x:c>
      <x:c r="M7722" s="1">
        <x:v>3407</x:v>
      </x:c>
      <x:c r="O7722" s="1" t="s">
        <x:v>101</x:v>
      </x:c>
      <x:c r="AG7722" s="80">
        <x:v>1</x:v>
      </x:c>
      <x:c r="AL7722" s="80"/>
      <x:c r="AM7722" s="80"/>
      <x:c r="AN7722" s="80"/>
      <x:c r="AO7722" s="80"/>
      <x:c r="AP7722" s="80"/>
      <x:c r="AQ7722" s="80"/>
    </x:row>
    <x:row r="7723" spans="1:43" s="1" customFormat="1">
      <x:c r="A7723" s="114" t="s">
        <x:v>2721</x:v>
      </x:c>
      <x:c r="B7723" s="1">
        <x:v>10593</x:v>
      </x:c>
      <x:c r="C7723" s="1">
        <x:v>2.48333333333333</x:v>
      </x:c>
      <x:c r="G7723" s="1">
        <x:v>5</x:v>
      </x:c>
      <x:c r="I7723" s="1" t="s">
        <x:v>104</x:v>
      </x:c>
      <x:c r="M7723" s="1">
        <x:v>3408</x:v>
      </x:c>
      <x:c r="O7723" s="1" t="s">
        <x:v>101</x:v>
      </x:c>
      <x:c r="AG7723" s="1">
        <x:v>2</x:v>
      </x:c>
      <x:c r="AL7723" s="80"/>
      <x:c r="AM7723" s="80"/>
      <x:c r="AN7723" s="80"/>
      <x:c r="AO7723" s="80"/>
      <x:c r="AP7723" s="80"/>
      <x:c r="AQ7723" s="80"/>
    </x:row>
    <x:row r="7724" spans="1:43" s="1" customFormat="1">
      <x:c r="A7724" s="114" t="s">
        <x:v>2722</x:v>
      </x:c>
      <x:c r="B7724" s="1">
        <x:v>10594</x:v>
      </x:c>
      <x:c r="C7724" s="1">
        <x:v>0.833333333333333</x:v>
      </x:c>
      <x:c r="G7724" s="1">
        <x:v>3</x:v>
      </x:c>
      <x:c r="I7724" s="1" t="s">
        <x:v>102</x:v>
      </x:c>
      <x:c r="M7724" s="1">
        <x:v>3410</x:v>
      </x:c>
      <x:c r="O7724" s="1" t="s">
        <x:v>101</x:v>
      </x:c>
      <x:c r="AG7724" s="1">
        <x:v>1</x:v>
      </x:c>
      <x:c r="AL7724" s="80"/>
      <x:c r="AM7724" s="80"/>
      <x:c r="AN7724" s="80"/>
      <x:c r="AO7724" s="80"/>
      <x:c r="AP7724" s="80"/>
      <x:c r="AQ7724" s="80"/>
    </x:row>
    <x:row r="7725" spans="1:43" s="1" customFormat="1">
      <x:c r="A7725" s="114" t="s">
        <x:v>2723</x:v>
      </x:c>
      <x:c r="B7725" s="1">
        <x:v>10594</x:v>
      </x:c>
      <x:c r="C7725" s="1">
        <x:v>0.91</x:v>
      </x:c>
      <x:c r="G7725" s="1">
        <x:v>3</x:v>
      </x:c>
      <x:c r="I7725" s="1" t="s">
        <x:v>100</x:v>
      </x:c>
      <x:c r="O7725" s="1" t="s">
        <x:v>101</x:v>
      </x:c>
      <x:c r="AG7725" s="1">
        <x:v>1</x:v>
      </x:c>
      <x:c r="AL7725" s="80"/>
      <x:c r="AM7725" s="80"/>
      <x:c r="AN7725" s="80"/>
      <x:c r="AO7725" s="80"/>
      <x:c r="AP7725" s="80"/>
      <x:c r="AQ7725" s="80"/>
    </x:row>
    <x:row r="7726" spans="1:43" s="1" customFormat="1">
      <x:c r="A7726" s="114" t="s">
        <x:v>2724</x:v>
      </x:c>
      <x:c r="B7726" s="1">
        <x:v>10594</x:v>
      </x:c>
      <x:c r="C7726" s="1">
        <x:v>0.986666666666667</x:v>
      </x:c>
      <x:c r="G7726" s="1">
        <x:v>3</x:v>
      </x:c>
      <x:c r="I7726" s="1" t="s">
        <x:v>103</x:v>
      </x:c>
      <x:c r="O7726" s="1" t="s">
        <x:v>101</x:v>
      </x:c>
      <x:c r="AG7726" s="1">
        <x:v>1</x:v>
      </x:c>
      <x:c r="AL7726" s="80"/>
      <x:c r="AM7726" s="80"/>
      <x:c r="AN7726" s="80"/>
      <x:c r="AO7726" s="80"/>
      <x:c r="AP7726" s="80"/>
      <x:c r="AQ7726" s="80"/>
    </x:row>
    <x:row r="7727" spans="1:43" s="1" customFormat="1">
      <x:c r="A7727" s="114" t="s">
        <x:v>2725</x:v>
      </x:c>
      <x:c r="B7727" s="1">
        <x:v>10594</x:v>
      </x:c>
      <x:c r="C7727" s="1">
        <x:v>1.06333333333333</x:v>
      </x:c>
      <x:c r="G7727" s="1">
        <x:v>5</x:v>
      </x:c>
      <x:c r="I7727" s="1" t="s">
        <x:v>104</x:v>
      </x:c>
      <x:c r="O7727" s="1" t="s">
        <x:v>101</x:v>
      </x:c>
      <x:c r="AG7727" s="80">
        <x:v>1</x:v>
      </x:c>
      <x:c r="AL7727" s="80"/>
      <x:c r="AM7727" s="80"/>
      <x:c r="AN7727" s="80"/>
      <x:c r="AO7727" s="80"/>
      <x:c r="AP7727" s="80"/>
      <x:c r="AQ7727" s="80"/>
    </x:row>
    <x:row r="7728" spans="1:43" s="1" customFormat="1">
      <x:c r="A7728" s="114" t="s">
        <x:v>2726</x:v>
      </x:c>
      <x:c r="B7728" s="1">
        <x:v>10594</x:v>
      </x:c>
      <x:c r="C7728" s="1">
        <x:v>1.10666666666667</x:v>
      </x:c>
      <x:c r="G7728" s="1">
        <x:v>3</x:v>
      </x:c>
      <x:c r="I7728" s="1" t="s">
        <x:v>102</x:v>
      </x:c>
      <x:c r="O7728" s="1" t="s">
        <x:v>101</x:v>
      </x:c>
      <x:c r="AG7728" s="80">
        <x:v>1</x:v>
      </x:c>
      <x:c r="AL7728" s="80"/>
      <x:c r="AM7728" s="80"/>
      <x:c r="AN7728" s="80"/>
      <x:c r="AO7728" s="80"/>
      <x:c r="AP7728" s="80"/>
      <x:c r="AQ7728" s="80"/>
    </x:row>
    <x:row r="7729" spans="1:43" s="1" customFormat="1">
      <x:c r="A7729" s="114" t="s">
        <x:v>2727</x:v>
      </x:c>
      <x:c r="B7729" s="1">
        <x:v>10594</x:v>
      </x:c>
      <x:c r="C7729" s="1">
        <x:v>1.18333333333333</x:v>
      </x:c>
      <x:c r="G7729" s="1">
        <x:v>5</x:v>
      </x:c>
      <x:c r="I7729" s="1" t="s">
        <x:v>103</x:v>
      </x:c>
      <x:c r="O7729" s="1" t="s">
        <x:v>101</x:v>
      </x:c>
      <x:c r="AG7729" s="80">
        <x:v>1</x:v>
      </x:c>
      <x:c r="AL7729" s="80"/>
      <x:c r="AM7729" s="80"/>
      <x:c r="AN7729" s="80"/>
      <x:c r="AO7729" s="80"/>
      <x:c r="AP7729" s="80"/>
      <x:c r="AQ7729" s="80"/>
    </x:row>
    <x:row r="7730" spans="1:43" s="1" customFormat="1">
      <x:c r="A7730" s="114" t="s">
        <x:v>2728</x:v>
      </x:c>
      <x:c r="B7730" s="1">
        <x:v>10594</x:v>
      </x:c>
      <x:c r="C7730" s="1">
        <x:v>1.26</x:v>
      </x:c>
      <x:c r="G7730" s="1">
        <x:v>3</x:v>
      </x:c>
      <x:c r="I7730" s="1" t="s">
        <x:v>104</x:v>
      </x:c>
      <x:c r="O7730" s="1" t="s">
        <x:v>101</x:v>
      </x:c>
      <x:c r="AL7730" s="80"/>
      <x:c r="AM7730" s="80"/>
      <x:c r="AN7730" s="80"/>
      <x:c r="AO7730" s="80"/>
      <x:c r="AP7730" s="80"/>
      <x:c r="AQ7730" s="80"/>
    </x:row>
    <x:row r="7731" spans="1:43" s="1" customFormat="1">
      <x:c r="A7731" s="114" t="s">
        <x:v>2729</x:v>
      </x:c>
      <x:c r="B7731" s="1">
        <x:v>10594</x:v>
      </x:c>
      <x:c r="C7731" s="1">
        <x:v>1.33666666666667</x:v>
      </x:c>
      <x:c r="G7731" s="1">
        <x:v>3</x:v>
      </x:c>
      <x:c r="I7731" s="1" t="s">
        <x:v>103</x:v>
      </x:c>
      <x:c r="O7731" s="1" t="s">
        <x:v>101</x:v>
      </x:c>
      <x:c r="AL7731" s="80"/>
      <x:c r="AM7731" s="80"/>
      <x:c r="AN7731" s="80"/>
      <x:c r="AO7731" s="80"/>
      <x:c r="AP7731" s="80"/>
      <x:c r="AQ7731" s="80"/>
    </x:row>
    <x:row r="7732" spans="1:43" s="1" customFormat="1">
      <x:c r="A7732" s="114" t="s">
        <x:v>2730</x:v>
      </x:c>
      <x:c r="B7732" s="1">
        <x:v>10594</x:v>
      </x:c>
      <x:c r="C7732" s="1">
        <x:v>1.41333333333333</x:v>
      </x:c>
      <x:c r="G7732" s="1">
        <x:v>3</x:v>
      </x:c>
      <x:c r="I7732" s="1" t="s">
        <x:v>104</x:v>
      </x:c>
      <x:c r="O7732" s="1" t="s">
        <x:v>101</x:v>
      </x:c>
      <x:c r="AL7732" s="80"/>
      <x:c r="AM7732" s="80"/>
      <x:c r="AN7732" s="80"/>
      <x:c r="AO7732" s="80"/>
      <x:c r="AP7732" s="80"/>
      <x:c r="AQ7732" s="80"/>
    </x:row>
    <x:row r="7733" spans="1:43" s="1" customFormat="1">
      <x:c r="A7733" s="114" t="s">
        <x:v>2731</x:v>
      </x:c>
      <x:c r="B7733" s="1">
        <x:v>10594</x:v>
      </x:c>
      <x:c r="C7733" s="1">
        <x:v>1.49</x:v>
      </x:c>
      <x:c r="G7733" s="1">
        <x:v>3</x:v>
      </x:c>
      <x:c r="I7733" s="1" t="s">
        <x:v>103</x:v>
      </x:c>
      <x:c r="O7733" s="1" t="s">
        <x:v>101</x:v>
      </x:c>
      <x:c r="AL7733" s="80"/>
      <x:c r="AM7733" s="80"/>
      <x:c r="AN7733" s="80"/>
      <x:c r="AO7733" s="80"/>
      <x:c r="AP7733" s="80"/>
      <x:c r="AQ7733" s="80"/>
    </x:row>
    <x:row r="7734" spans="1:43" s="1" customFormat="1">
      <x:c r="A7734" s="114" t="s">
        <x:v>2732</x:v>
      </x:c>
      <x:c r="B7734" s="1">
        <x:v>10594</x:v>
      </x:c>
      <x:c r="C7734" s="1">
        <x:v>1.56666666666667</x:v>
      </x:c>
      <x:c r="G7734" s="1">
        <x:v>3</x:v>
      </x:c>
      <x:c r="I7734" s="1" t="s">
        <x:v>102</x:v>
      </x:c>
      <x:c r="O7734" s="1" t="s">
        <x:v>101</x:v>
      </x:c>
      <x:c r="AL7734" s="80"/>
      <x:c r="AM7734" s="80"/>
      <x:c r="AN7734" s="80"/>
      <x:c r="AO7734" s="80"/>
      <x:c r="AP7734" s="80"/>
      <x:c r="AQ7734" s="80"/>
    </x:row>
    <x:row r="7735" spans="1:43" s="1" customFormat="1">
      <x:c r="A7735" s="114" t="s">
        <x:v>2733</x:v>
      </x:c>
      <x:c r="B7735" s="1">
        <x:v>10594</x:v>
      </x:c>
      <x:c r="C7735" s="1">
        <x:v>1.64333333333333</x:v>
      </x:c>
      <x:c r="G7735" s="1">
        <x:v>5</x:v>
      </x:c>
      <x:c r="I7735" s="1" t="s">
        <x:v>103</x:v>
      </x:c>
      <x:c r="AL7735" s="80"/>
      <x:c r="AM7735" s="80"/>
      <x:c r="AN7735" s="80"/>
      <x:c r="AO7735" s="80"/>
      <x:c r="AP7735" s="80"/>
      <x:c r="AQ7735" s="80"/>
    </x:row>
    <x:row r="7736" spans="1:43" s="1" customFormat="1">
      <x:c r="A7736" s="114" t="s">
        <x:v>2734</x:v>
      </x:c>
      <x:c r="B7736" s="1">
        <x:v>10594</x:v>
      </x:c>
      <x:c r="C7736" s="1">
        <x:v>1.72</x:v>
      </x:c>
      <x:c r="G7736" s="1">
        <x:v>5</x:v>
      </x:c>
      <x:c r="I7736" s="1" t="s">
        <x:v>104</x:v>
      </x:c>
      <x:c r="AL7736" s="80"/>
      <x:c r="AM7736" s="80"/>
      <x:c r="AN7736" s="80"/>
      <x:c r="AO7736" s="80"/>
      <x:c r="AP7736" s="80"/>
      <x:c r="AQ7736" s="80"/>
    </x:row>
    <x:row r="7737" spans="1:43" s="1" customFormat="1">
      <x:c r="A7737" s="114" t="s">
        <x:v>2735</x:v>
      </x:c>
      <x:c r="B7737" s="1">
        <x:v>10594</x:v>
      </x:c>
      <x:c r="C7737" s="1">
        <x:v>1.83333333333333</x:v>
      </x:c>
      <x:c r="G7737" s="1">
        <x:v>5</x:v>
      </x:c>
      <x:c r="I7737" s="1" t="s">
        <x:v>100</x:v>
      </x:c>
      <x:c r="O7737" s="1" t="s">
        <x:v>101</x:v>
      </x:c>
      <x:c r="AG7737" s="1">
        <x:v>2</x:v>
      </x:c>
      <x:c r="AL7737" s="80"/>
      <x:c r="AM7737" s="80"/>
      <x:c r="AN7737" s="80"/>
      <x:c r="AO7737" s="80"/>
      <x:c r="AP7737" s="80"/>
      <x:c r="AQ7737" s="80"/>
    </x:row>
    <x:row r="7738" spans="1:43" s="1" customFormat="1">
      <x:c r="A7738" s="114" t="s">
        <x:v>2736</x:v>
      </x:c>
      <x:c r="B7738" s="1">
        <x:v>10596</x:v>
      </x:c>
      <x:c r="C7738" s="1">
        <x:v>1.9</x:v>
      </x:c>
      <x:c r="G7738" s="1">
        <x:v>3</x:v>
      </x:c>
      <x:c r="I7738" s="1" t="s">
        <x:v>100</x:v>
      </x:c>
      <x:c r="O7738" s="1" t="s">
        <x:v>101</x:v>
      </x:c>
      <x:c r="AG7738" s="80">
        <x:v>1</x:v>
      </x:c>
      <x:c r="AL7738" s="80"/>
      <x:c r="AM7738" s="80"/>
      <x:c r="AN7738" s="80"/>
      <x:c r="AO7738" s="80"/>
      <x:c r="AP7738" s="80"/>
      <x:c r="AQ7738" s="80"/>
    </x:row>
    <x:row r="7739" spans="1:43" s="1" customFormat="1">
      <x:c r="A7739" s="114" t="s">
        <x:v>2737</x:v>
      </x:c>
      <x:c r="B7739" s="1">
        <x:v>10596</x:v>
      </x:c>
      <x:c r="C7739" s="1">
        <x:v>1.98518518518518</x:v>
      </x:c>
      <x:c r="G7739" s="1">
        <x:v>3</x:v>
      </x:c>
      <x:c r="I7739" s="1" t="s">
        <x:v>103</x:v>
      </x:c>
      <x:c r="O7739" s="1" t="s">
        <x:v>101</x:v>
      </x:c>
      <x:c r="AG7739" s="1">
        <x:v>1</x:v>
      </x:c>
      <x:c r="AL7739" s="80"/>
      <x:c r="AM7739" s="80"/>
      <x:c r="AN7739" s="80"/>
      <x:c r="AO7739" s="80"/>
      <x:c r="AP7739" s="80"/>
      <x:c r="AQ7739" s="80"/>
    </x:row>
    <x:row r="7740" spans="1:43" s="1" customFormat="1">
      <x:c r="A7740" s="114" t="s">
        <x:v>2738</x:v>
      </x:c>
      <x:c r="B7740" s="1">
        <x:v>10596</x:v>
      </x:c>
      <x:c r="C7740" s="1">
        <x:v>2.07037037037037</x:v>
      </x:c>
      <x:c r="G7740" s="1">
        <x:v>3</x:v>
      </x:c>
      <x:c r="I7740" s="1" t="s">
        <x:v>102</x:v>
      </x:c>
      <x:c r="O7740" s="1" t="s">
        <x:v>101</x:v>
      </x:c>
      <x:c r="AL7740" s="80"/>
      <x:c r="AM7740" s="80"/>
      <x:c r="AN7740" s="80"/>
      <x:c r="AO7740" s="80"/>
      <x:c r="AP7740" s="80"/>
      <x:c r="AQ7740" s="80"/>
    </x:row>
    <x:row r="7741" spans="1:43" s="1" customFormat="1">
      <x:c r="A7741" s="114" t="s">
        <x:v>2739</x:v>
      </x:c>
      <x:c r="B7741" s="1">
        <x:v>10596</x:v>
      </x:c>
      <x:c r="C7741" s="1">
        <x:v>2.15555555555556</x:v>
      </x:c>
      <x:c r="G7741" s="1">
        <x:v>5</x:v>
      </x:c>
      <x:c r="I7741" s="1" t="s">
        <x:v>104</x:v>
      </x:c>
      <x:c r="O7741" s="1" t="s">
        <x:v>101</x:v>
      </x:c>
      <x:c r="AL7741" s="80"/>
      <x:c r="AM7741" s="80"/>
      <x:c r="AN7741" s="80"/>
      <x:c r="AO7741" s="80"/>
      <x:c r="AP7741" s="80"/>
      <x:c r="AQ7741" s="80"/>
    </x:row>
    <x:row r="7742" spans="1:43" s="1" customFormat="1">
      <x:c r="A7742" s="114" t="s">
        <x:v>2740</x:v>
      </x:c>
      <x:c r="B7742" s="1">
        <x:v>10596</x:v>
      </x:c>
      <x:c r="C7742" s="1">
        <x:v>2.24074074074074</x:v>
      </x:c>
      <x:c r="G7742" s="1">
        <x:v>4</x:v>
      </x:c>
      <x:c r="I7742" s="1" t="s">
        <x:v>103</x:v>
      </x:c>
      <x:c r="O7742" s="1" t="s">
        <x:v>101</x:v>
      </x:c>
      <x:c r="AL7742" s="80"/>
      <x:c r="AM7742" s="80"/>
      <x:c r="AN7742" s="80"/>
      <x:c r="AO7742" s="80"/>
      <x:c r="AP7742" s="80"/>
      <x:c r="AQ7742" s="80"/>
    </x:row>
    <x:row r="7743" spans="1:43" s="1" customFormat="1">
      <x:c r="A7743" s="114" t="s">
        <x:v>2741</x:v>
      </x:c>
      <x:c r="B7743" s="1">
        <x:v>10596</x:v>
      </x:c>
      <x:c r="C7743" s="1">
        <x:v>2.32592592592592</x:v>
      </x:c>
      <x:c r="G7743" s="1">
        <x:v>5</x:v>
      </x:c>
      <x:c r="I7743" s="1" t="s">
        <x:v>102</x:v>
      </x:c>
      <x:c r="O7743" s="1" t="s">
        <x:v>101</x:v>
      </x:c>
      <x:c r="AG7743" s="80">
        <x:v>1</x:v>
      </x:c>
      <x:c r="AL7743" s="80"/>
      <x:c r="AM7743" s="80"/>
      <x:c r="AN7743" s="80"/>
      <x:c r="AO7743" s="80"/>
      <x:c r="AP7743" s="80"/>
      <x:c r="AQ7743" s="80"/>
    </x:row>
    <x:row r="7744" spans="1:43" s="1" customFormat="1">
      <x:c r="A7744" s="114" t="s">
        <x:v>2742</x:v>
      </x:c>
      <x:c r="B7744" s="1">
        <x:v>10596</x:v>
      </x:c>
      <x:c r="C7744" s="1">
        <x:v>2.41111111111111</x:v>
      </x:c>
      <x:c r="G7744" s="1">
        <x:v>4</x:v>
      </x:c>
      <x:c r="I7744" s="1" t="s">
        <x:v>104</x:v>
      </x:c>
      <x:c r="O7744" s="1" t="s">
        <x:v>101</x:v>
      </x:c>
      <x:c r="AG7744" s="80">
        <x:v>1</x:v>
      </x:c>
      <x:c r="AL7744" s="80"/>
      <x:c r="AM7744" s="80"/>
      <x:c r="AN7744" s="80"/>
      <x:c r="AO7744" s="80"/>
      <x:c r="AP7744" s="80"/>
      <x:c r="AQ7744" s="80"/>
    </x:row>
    <x:row r="7745" spans="1:43" s="1" customFormat="1">
      <x:c r="A7745" s="114" t="s">
        <x:v>2743</x:v>
      </x:c>
      <x:c r="B7745" s="1">
        <x:v>10596</x:v>
      </x:c>
      <x:c r="C7745" s="1">
        <x:v>2.49629629629629</x:v>
      </x:c>
      <x:c r="G7745" s="1">
        <x:v>4</x:v>
      </x:c>
      <x:c r="I7745" s="1" t="s">
        <x:v>103</x:v>
      </x:c>
      <x:c r="O7745" s="1" t="s">
        <x:v>101</x:v>
      </x:c>
      <x:c r="AG7745" s="1">
        <x:v>1</x:v>
      </x:c>
      <x:c r="AL7745" s="80"/>
      <x:c r="AM7745" s="80"/>
      <x:c r="AN7745" s="80"/>
      <x:c r="AO7745" s="80"/>
      <x:c r="AP7745" s="80"/>
      <x:c r="AQ7745" s="80"/>
    </x:row>
    <x:row r="7746" spans="1:43" s="1" customFormat="1">
      <x:c r="A7746" s="114" t="s">
        <x:v>2744</x:v>
      </x:c>
      <x:c r="B7746" s="1">
        <x:v>10596</x:v>
      </x:c>
      <x:c r="C7746" s="1">
        <x:v>2.58148148148148</x:v>
      </x:c>
      <x:c r="G7746" s="1">
        <x:v>5</x:v>
      </x:c>
      <x:c r="I7746" s="1" t="s">
        <x:v>102</x:v>
      </x:c>
      <x:c r="O7746" s="1" t="s">
        <x:v>101</x:v>
      </x:c>
      <x:c r="AG7746" s="1">
        <x:v>1</x:v>
      </x:c>
      <x:c r="AL7746" s="80"/>
      <x:c r="AM7746" s="80"/>
      <x:c r="AN7746" s="80"/>
      <x:c r="AO7746" s="80"/>
      <x:c r="AP7746" s="80"/>
      <x:c r="AQ7746" s="80"/>
    </x:row>
    <x:row r="7747" spans="1:43" s="1" customFormat="1">
      <x:c r="A7747" s="114" t="s">
        <x:v>2745</x:v>
      </x:c>
      <x:c r="B7747" s="1">
        <x:v>10596</x:v>
      </x:c>
      <x:c r="C7747" s="1">
        <x:v>2.66666666666667</x:v>
      </x:c>
      <x:c r="G7747" s="1">
        <x:v>5</x:v>
      </x:c>
      <x:c r="I7747" s="1" t="s">
        <x:v>103</x:v>
      </x:c>
      <x:c r="O7747" s="1" t="s">
        <x:v>101</x:v>
      </x:c>
      <x:c r="AG7747" s="80">
        <x:v>2</x:v>
      </x:c>
      <x:c r="AL7747" s="80"/>
      <x:c r="AM7747" s="80"/>
      <x:c r="AN7747" s="80"/>
      <x:c r="AO7747" s="80"/>
      <x:c r="AP7747" s="80"/>
      <x:c r="AQ7747" s="80"/>
    </x:row>
    <x:row r="7748" spans="1:43" s="1" customFormat="1">
      <x:c r="A7748" s="114" t="s">
        <x:v>2746</x:v>
      </x:c>
      <x:c r="B7748" s="1">
        <x:v>10597</x:v>
      </x:c>
      <x:c r="C7748" s="1">
        <x:v>0.666666666666667</x:v>
      </x:c>
      <x:c r="G7748" s="1">
        <x:v>2</x:v>
      </x:c>
      <x:c r="I7748" s="1" t="s">
        <x:v>100</x:v>
      </x:c>
      <x:c r="M7748" s="1">
        <x:v>3421</x:v>
      </x:c>
      <x:c r="O7748" s="1" t="s">
        <x:v>101</x:v>
      </x:c>
      <x:c r="AG7748" s="1">
        <x:v>1</x:v>
      </x:c>
      <x:c r="AL7748" s="80"/>
      <x:c r="AM7748" s="80"/>
      <x:c r="AN7748" s="80"/>
      <x:c r="AO7748" s="80"/>
      <x:c r="AP7748" s="80"/>
      <x:c r="AQ7748" s="80"/>
    </x:row>
    <x:row r="7749" spans="1:43" s="1" customFormat="1">
      <x:c r="A7749" s="114" t="s">
        <x:v>2747</x:v>
      </x:c>
      <x:c r="B7749" s="1">
        <x:v>10597</x:v>
      </x:c>
      <x:c r="C7749" s="1">
        <x:v>1.23333333333333</x:v>
      </x:c>
      <x:c r="G7749" s="1">
        <x:v>4</x:v>
      </x:c>
      <x:c r="I7749" s="1" t="s">
        <x:v>103</x:v>
      </x:c>
      <x:c r="M7749" s="1">
        <x:v>3421</x:v>
      </x:c>
      <x:c r="O7749" s="1" t="s">
        <x:v>101</x:v>
      </x:c>
      <x:c r="AG7749" s="1">
        <x:v>1</x:v>
      </x:c>
      <x:c r="AL7749" s="80"/>
      <x:c r="AM7749" s="80"/>
      <x:c r="AN7749" s="80"/>
      <x:c r="AO7749" s="80"/>
      <x:c r="AP7749" s="80"/>
      <x:c r="AQ7749" s="80"/>
    </x:row>
    <x:row r="7750" spans="1:43" s="1" customFormat="1">
      <x:c r="A7750" s="114" t="s">
        <x:v>2748</x:v>
      </x:c>
      <x:c r="B7750" s="1">
        <x:v>10598</x:v>
      </x:c>
      <x:c r="C7750" s="1">
        <x:v>0.933333333333333</x:v>
      </x:c>
      <x:c r="G7750" s="1">
        <x:v>3</x:v>
      </x:c>
      <x:c r="I7750" s="1" t="s">
        <x:v>100</x:v>
      </x:c>
      <x:c r="M7750" s="1">
        <x:v>3423</x:v>
      </x:c>
      <x:c r="O7750" s="1" t="s">
        <x:v>101</x:v>
      </x:c>
      <x:c r="AG7750" s="1">
        <x:v>1</x:v>
      </x:c>
      <x:c r="AL7750" s="80"/>
      <x:c r="AM7750" s="80"/>
      <x:c r="AN7750" s="80"/>
      <x:c r="AO7750" s="80"/>
      <x:c r="AP7750" s="80"/>
      <x:c r="AQ7750" s="80"/>
    </x:row>
    <x:row r="7751" spans="1:43" s="1" customFormat="1">
      <x:c r="A7751" s="114" t="s">
        <x:v>2749</x:v>
      </x:c>
      <x:c r="B7751" s="1">
        <x:v>10598</x:v>
      </x:c>
      <x:c r="C7751" s="1">
        <x:v>1.13333333333333</x:v>
      </x:c>
      <x:c r="G7751" s="1">
        <x:v>3</x:v>
      </x:c>
      <x:c r="I7751" s="1" t="s">
        <x:v>102</x:v>
      </x:c>
      <x:c r="M7751" s="1">
        <x:v>3423</x:v>
      </x:c>
      <x:c r="O7751" s="1" t="s">
        <x:v>101</x:v>
      </x:c>
      <x:c r="AG7751" s="1">
        <x:v>1</x:v>
      </x:c>
      <x:c r="AL7751" s="80"/>
      <x:c r="AM7751" s="80"/>
      <x:c r="AN7751" s="80"/>
      <x:c r="AO7751" s="80"/>
      <x:c r="AP7751" s="80"/>
      <x:c r="AQ7751" s="80"/>
    </x:row>
    <x:row r="7752" spans="1:43" s="1" customFormat="1">
      <x:c r="A7752" s="114" t="s">
        <x:v>2750</x:v>
      </x:c>
      <x:c r="B7752" s="1">
        <x:v>10598</x:v>
      </x:c>
      <x:c r="C7752" s="1">
        <x:v>1.56666666666667</x:v>
      </x:c>
      <x:c r="G7752" s="1">
        <x:v>5</x:v>
      </x:c>
      <x:c r="I7752" s="1" t="s">
        <x:v>103</x:v>
      </x:c>
      <x:c r="M7752" s="1">
        <x:v>3423</x:v>
      </x:c>
      <x:c r="O7752" s="1" t="s">
        <x:v>101</x:v>
      </x:c>
      <x:c r="AG7752" s="80">
        <x:v>2</x:v>
      </x:c>
      <x:c r="AL7752" s="80"/>
      <x:c r="AM7752" s="80"/>
      <x:c r="AN7752" s="80"/>
      <x:c r="AO7752" s="80"/>
      <x:c r="AP7752" s="80"/>
      <x:c r="AQ7752" s="80"/>
    </x:row>
    <x:row r="7753" spans="1:43" s="1" customFormat="1">
      <x:c r="A7753" s="114" t="s">
        <x:v>2751</x:v>
      </x:c>
      <x:c r="B7753" s="1">
        <x:v>10599</x:v>
      </x:c>
      <x:c r="C7753" s="1">
        <x:v>1.46666666666667</x:v>
      </x:c>
      <x:c r="G7753" s="1">
        <x:v>1</x:v>
      </x:c>
      <x:c r="I7753" s="1" t="s">
        <x:v>100</x:v>
      </x:c>
      <x:c r="M7753" s="1">
        <x:v>3425</x:v>
      </x:c>
      <x:c r="O7753" s="1" t="s">
        <x:v>101</x:v>
      </x:c>
      <x:c r="AG7753" s="1">
        <x:v>1</x:v>
      </x:c>
      <x:c r="AL7753" s="80"/>
      <x:c r="AM7753" s="80"/>
      <x:c r="AN7753" s="80"/>
      <x:c r="AO7753" s="80"/>
      <x:c r="AP7753" s="80"/>
      <x:c r="AQ7753" s="80"/>
    </x:row>
    <x:row r="7754" spans="1:43" s="1" customFormat="1">
      <x:c r="A7754" s="114" t="s">
        <x:v>2752</x:v>
      </x:c>
      <x:c r="B7754" s="1">
        <x:v>10599</x:v>
      </x:c>
      <x:c r="C7754" s="1">
        <x:v>2</x:v>
      </x:c>
      <x:c r="G7754" s="1">
        <x:v>1</x:v>
      </x:c>
      <x:c r="I7754" s="1" t="s">
        <x:v>103</x:v>
      </x:c>
      <x:c r="M7754" s="1">
        <x:v>3425</x:v>
      </x:c>
      <x:c r="O7754" s="1" t="s">
        <x:v>101</x:v>
      </x:c>
      <x:c r="AG7754" s="1">
        <x:v>1</x:v>
      </x:c>
      <x:c r="AL7754" s="80"/>
      <x:c r="AM7754" s="80"/>
      <x:c r="AN7754" s="80"/>
      <x:c r="AO7754" s="80"/>
      <x:c r="AP7754" s="80"/>
      <x:c r="AQ7754" s="80"/>
    </x:row>
    <x:row r="7755" spans="1:43" s="1" customFormat="1">
      <x:c r="A7755" s="114" t="s">
        <x:v>2753</x:v>
      </x:c>
      <x:c r="B7755" s="1">
        <x:v>10599</x:v>
      </x:c>
      <x:c r="C7755" s="1">
        <x:v>2.9</x:v>
      </x:c>
      <x:c r="G7755" s="1">
        <x:v>3</x:v>
      </x:c>
      <x:c r="I7755" s="1" t="s">
        <x:v>104</x:v>
      </x:c>
      <x:c r="M7755" s="1">
        <x:v>3425</x:v>
      </x:c>
      <x:c r="O7755" s="1" t="s">
        <x:v>101</x:v>
      </x:c>
      <x:c r="AG7755" s="1">
        <x:v>2</x:v>
      </x:c>
      <x:c r="AL7755" s="80"/>
      <x:c r="AM7755" s="80"/>
      <x:c r="AN7755" s="80"/>
      <x:c r="AO7755" s="80"/>
      <x:c r="AP7755" s="80"/>
      <x:c r="AQ7755" s="80"/>
    </x:row>
    <x:row r="7756" spans="1:43" s="1" customFormat="1">
      <x:c r="A7756" s="114" t="s">
        <x:v>2754</x:v>
      </x:c>
      <x:c r="B7756" s="1">
        <x:v>10600</x:v>
      </x:c>
      <x:c r="C7756" s="1">
        <x:v>0.266666666666667</x:v>
      </x:c>
      <x:c r="G7756" s="1">
        <x:v>1</x:v>
      </x:c>
      <x:c r="I7756" s="1" t="s">
        <x:v>100</x:v>
      </x:c>
      <x:c r="M7756" s="1">
        <x:v>3425</x:v>
      </x:c>
      <x:c r="O7756" s="1" t="s">
        <x:v>101</x:v>
      </x:c>
      <x:c r="AG7756" s="80">
        <x:v>1</x:v>
      </x:c>
      <x:c r="AL7756" s="80"/>
      <x:c r="AM7756" s="80"/>
      <x:c r="AN7756" s="80"/>
      <x:c r="AO7756" s="80"/>
      <x:c r="AP7756" s="80"/>
      <x:c r="AQ7756" s="80"/>
    </x:row>
    <x:row r="7757" spans="1:43" s="1" customFormat="1">
      <x:c r="A7757" s="114" t="s">
        <x:v>2755</x:v>
      </x:c>
      <x:c r="B7757" s="1">
        <x:v>10600</x:v>
      </x:c>
      <x:c r="C7757" s="1">
        <x:v>0.733333333333333</x:v>
      </x:c>
      <x:c r="G7757" s="1">
        <x:v>1</x:v>
      </x:c>
      <x:c r="I7757" s="1" t="s">
        <x:v>100</x:v>
      </x:c>
      <x:c r="M7757" s="1">
        <x:v>3425</x:v>
      </x:c>
      <x:c r="O7757" s="1" t="s">
        <x:v>101</x:v>
      </x:c>
      <x:c r="AG7757" s="80">
        <x:v>1</x:v>
      </x:c>
      <x:c r="AL7757" s="80"/>
      <x:c r="AM7757" s="80"/>
      <x:c r="AN7757" s="80"/>
      <x:c r="AO7757" s="80"/>
      <x:c r="AP7757" s="80"/>
      <x:c r="AQ7757" s="80"/>
    </x:row>
    <x:row r="7758" spans="1:43" s="1" customFormat="1">
      <x:c r="A7758" s="114" t="s">
        <x:v>2756</x:v>
      </x:c>
      <x:c r="B7758" s="1">
        <x:v>10600</x:v>
      </x:c>
      <x:c r="C7758" s="1">
        <x:v>1.2</x:v>
      </x:c>
      <x:c r="G7758" s="1">
        <x:v>1</x:v>
      </x:c>
      <x:c r="I7758" s="1" t="s">
        <x:v>100</x:v>
      </x:c>
      <x:c r="M7758" s="1">
        <x:v>3425</x:v>
      </x:c>
      <x:c r="O7758" s="1" t="s">
        <x:v>101</x:v>
      </x:c>
      <x:c r="AG7758" s="1">
        <x:v>1</x:v>
      </x:c>
      <x:c r="AL7758" s="80"/>
      <x:c r="AM7758" s="80"/>
      <x:c r="AN7758" s="80"/>
      <x:c r="AO7758" s="80"/>
      <x:c r="AP7758" s="80"/>
      <x:c r="AQ7758" s="80"/>
    </x:row>
    <x:row r="7759" spans="1:43" s="1" customFormat="1">
      <x:c r="A7759" s="114" t="s">
        <x:v>2757</x:v>
      </x:c>
      <x:c r="B7759" s="1">
        <x:v>10600</x:v>
      </x:c>
      <x:c r="C7759" s="1">
        <x:v>1.6</x:v>
      </x:c>
      <x:c r="G7759" s="1">
        <x:v>1</x:v>
      </x:c>
      <x:c r="I7759" s="1" t="s">
        <x:v>100</x:v>
      </x:c>
      <x:c r="M7759" s="1">
        <x:v>3425</x:v>
      </x:c>
      <x:c r="O7759" s="1" t="s">
        <x:v>101</x:v>
      </x:c>
      <x:c r="AG7759" s="80">
        <x:v>1</x:v>
      </x:c>
      <x:c r="AL7759" s="80"/>
      <x:c r="AM7759" s="80"/>
      <x:c r="AN7759" s="80"/>
      <x:c r="AO7759" s="80"/>
      <x:c r="AP7759" s="80"/>
      <x:c r="AQ7759" s="80"/>
    </x:row>
    <x:row r="7760" spans="1:43" s="1" customFormat="1">
      <x:c r="A7760" s="114" t="s">
        <x:v>2758</x:v>
      </x:c>
      <x:c r="B7760" s="1">
        <x:v>10600</x:v>
      </x:c>
      <x:c r="C7760" s="1">
        <x:v>2</x:v>
      </x:c>
      <x:c r="G7760" s="1">
        <x:v>2</x:v>
      </x:c>
      <x:c r="I7760" s="1" t="s">
        <x:v>103</x:v>
      </x:c>
      <x:c r="M7760" s="1">
        <x:v>3425</x:v>
      </x:c>
      <x:c r="O7760" s="1" t="s">
        <x:v>101</x:v>
      </x:c>
      <x:c r="AG7760" s="80">
        <x:v>1</x:v>
      </x:c>
      <x:c r="AL7760" s="80"/>
      <x:c r="AM7760" s="80"/>
      <x:c r="AN7760" s="80"/>
      <x:c r="AO7760" s="80"/>
      <x:c r="AP7760" s="80"/>
      <x:c r="AQ7760" s="80"/>
    </x:row>
    <x:row r="7761" spans="1:43" s="1" customFormat="1">
      <x:c r="A7761" s="114" t="s">
        <x:v>2759</x:v>
      </x:c>
      <x:c r="B7761" s="1">
        <x:v>10600</x:v>
      </x:c>
      <x:c r="C7761" s="1">
        <x:v>3.2</x:v>
      </x:c>
      <x:c r="G7761" s="1">
        <x:v>5</x:v>
      </x:c>
      <x:c r="I7761" s="1" t="s">
        <x:v>104</x:v>
      </x:c>
      <x:c r="M7761" s="1">
        <x:v>3425</x:v>
      </x:c>
      <x:c r="O7761" s="1" t="s">
        <x:v>101</x:v>
      </x:c>
      <x:c r="AG7761" s="1">
        <x:v>2</x:v>
      </x:c>
      <x:c r="AL7761" s="80"/>
      <x:c r="AM7761" s="80"/>
      <x:c r="AN7761" s="80"/>
      <x:c r="AO7761" s="80"/>
      <x:c r="AP7761" s="80"/>
      <x:c r="AQ7761" s="80"/>
    </x:row>
    <x:row r="7762" spans="1:43" s="1" customFormat="1">
      <x:c r="A7762" s="114" t="s">
        <x:v>2760</x:v>
      </x:c>
      <x:c r="B7762" s="1">
        <x:v>10601</x:v>
      </x:c>
      <x:c r="C7762" s="1">
        <x:v>0.833333333333333</x:v>
      </x:c>
      <x:c r="G7762" s="1">
        <x:v>2</x:v>
      </x:c>
      <x:c r="I7762" s="1" t="s">
        <x:v>103</x:v>
      </x:c>
      <x:c r="M7762" s="1">
        <x:v>3425</x:v>
      </x:c>
      <x:c r="O7762" s="1" t="s">
        <x:v>101</x:v>
      </x:c>
      <x:c r="AG7762" s="1">
        <x:v>2</x:v>
      </x:c>
      <x:c r="AL7762" s="80"/>
      <x:c r="AM7762" s="80"/>
      <x:c r="AN7762" s="80"/>
      <x:c r="AO7762" s="80"/>
      <x:c r="AP7762" s="80"/>
      <x:c r="AQ7762" s="80"/>
    </x:row>
    <x:row r="7763" spans="1:43" s="1" customFormat="1" ht="15">
      <x:c r="A7763" s="114" t="s">
        <x:v>2761</x:v>
      </x:c>
      <x:c r="B7763" s="1">
        <x:v>10601</x:v>
      </x:c>
      <x:c r="C7763" s="1">
        <x:v>1.4</x:v>
      </x:c>
      <x:c r="G7763" s="1">
        <x:v>3</x:v>
      </x:c>
      <x:c r="I7763" s="1" t="s">
        <x:v>102</x:v>
      </x:c>
      <x:c r="M7763" s="1">
        <x:v>3425</x:v>
      </x:c>
      <x:c r="O7763" s="1" t="s">
        <x:v>101</x:v>
      </x:c>
      <x:c r="AG7763" s="80">
        <x:v>2</x:v>
      </x:c>
      <x:c r="AL7763" s="80"/>
      <x:c r="AM7763" s="80"/>
      <x:c r="AN7763" s="80"/>
      <x:c r="AO7763" s="80"/>
      <x:c r="AP7763" s="80"/>
      <x:c r="AQ7763" s="80"/>
    </x:row>
    <x:row r="7764" spans="1:43" s="69" customFormat="1" ht="15">
      <x:c r="A7764" s="114" t="s">
        <x:v>2762</x:v>
      </x:c>
      <x:c r="B7764" s="69">
        <x:v>10602</x:v>
      </x:c>
      <x:c r="C7764" s="69">
        <x:v>1.23333333333333</x:v>
      </x:c>
      <x:c r="G7764" s="69">
        <x:v>2</x:v>
      </x:c>
      <x:c r="I7764" s="69" t="s">
        <x:v>104</x:v>
      </x:c>
      <x:c r="M7764" s="69">
        <x:v>3425</x:v>
      </x:c>
      <x:c r="O7764" s="69" t="s">
        <x:v>101</x:v>
      </x:c>
      <x:c r="AG7764" s="69">
        <x:v>2</x:v>
      </x:c>
      <x:c r="AM7764" s="403" t="str">
        <x:f t="shared" ref="AM7764:AM7779" si="382">IF($F$7=2,$B$7,"")</x:f>
        <x:v/>
      </x:c>
      <x:c r="AN7764" s="403" t="str">
        <x:f t="shared" ref="AN7764:AN7779" si="383">IF($F$7=3,$B$7,"")</x:f>
        <x:v/>
      </x:c>
      <x:c r="AO7764" s="403" t="str">
        <x:f t="shared" ref="AO7764:AO7779" si="384">IF($F$7=4,$B$7,"")</x:f>
        <x:v/>
      </x:c>
      <x:c r="AP7764" s="403" t="str">
        <x:f t="shared" ref="AP7764:AP7779" si="385">IF($F$7=5,$B$7,"")</x:f>
        <x:v/>
      </x:c>
      <x:c r="AQ7764" s="403" t="str">
        <x:f t="shared" ref="AQ7764:AQ7779" si="386">IF($F$7=6,$B$7,"")</x:f>
        <x:v/>
      </x:c>
    </x:row>
    <x:row r="7765" spans="1:43">
      <x:c r="A7765" s="114" t="s">
        <x:v>2763</x:v>
      </x:c>
      <x:c r="B7765">
        <x:v>10602</x:v>
      </x:c>
      <x:c r="C7765">
        <x:v>1.56666666666667</x:v>
      </x:c>
      <x:c r="G7765">
        <x:v>3</x:v>
      </x:c>
      <x:c r="I7765" t="s">
        <x:v>2764</x:v>
      </x:c>
      <x:c r="AG7765" s="80">
        <x:v>2</x:v>
      </x:c>
      <x:c r="AM7765" s="292" t="str">
        <x:f t="shared" si="382"/>
        <x:v/>
      </x:c>
      <x:c r="AN7765" s="292" t="str">
        <x:f t="shared" si="383"/>
        <x:v/>
      </x:c>
      <x:c r="AO7765" s="292" t="str">
        <x:f t="shared" si="384"/>
        <x:v/>
      </x:c>
      <x:c r="AP7765" s="292" t="str">
        <x:f t="shared" si="385"/>
        <x:v/>
      </x:c>
      <x:c r="AQ7765" s="292" t="str">
        <x:f t="shared" si="386"/>
        <x:v/>
      </x:c>
    </x:row>
    <x:row r="7766" spans="1:43">
      <x:c r="A7766" s="114" t="s">
        <x:v>2765</x:v>
      </x:c>
      <x:c r="B7766">
        <x:v>10602</x:v>
      </x:c>
      <x:c r="C7766">
        <x:v>1.9</x:v>
      </x:c>
      <x:c r="D7766" s="7"/>
      <x:c r="E7766" s="7"/>
      <x:c r="F7766" s="7"/>
      <x:c r="G7766">
        <x:v>4</x:v>
      </x:c>
      <x:c r="H7766" s="7"/>
      <x:c r="I7766" t="s">
        <x:v>2766</x:v>
      </x:c>
      <x:c r="J7766" s="7"/>
      <x:c r="L7766" s="7"/>
      <x:c r="M7766">
        <x:v>3425</x:v>
      </x:c>
      <x:c r="N7766" s="7"/>
      <x:c r="O7766" s="7" t="s">
        <x:v>101</x:v>
      </x:c>
      <x:c r="P7766" s="7"/>
      <x:c r="Q7766" s="7"/>
      <x:c r="R7766" s="7"/>
      <x:c r="S7766" s="7"/>
      <x:c r="T7766" s="7"/>
      <x:c r="AA7766" s="7"/>
      <x:c r="AC7766" s="7"/>
      <x:c r="AE7766" s="7"/>
      <x:c r="AF7766" s="7"/>
      <x:c r="AG7766" s="94">
        <x:v>2</x:v>
      </x:c>
      <x:c r="AH7766" s="7"/>
      <x:c r="AM7766" s="81" t="str">
        <x:f t="shared" si="382"/>
        <x:v/>
      </x:c>
      <x:c r="AN7766" s="81" t="str">
        <x:f t="shared" si="383"/>
        <x:v/>
      </x:c>
      <x:c r="AO7766" s="81" t="str">
        <x:f t="shared" si="384"/>
        <x:v/>
      </x:c>
      <x:c r="AP7766" s="81" t="str">
        <x:f t="shared" si="385"/>
        <x:v/>
      </x:c>
      <x:c r="AQ7766" s="81" t="str">
        <x:f t="shared" si="386"/>
        <x:v/>
      </x:c>
    </x:row>
    <x:row r="7767" spans="1:43">
      <x:c r="A7767" s="114" t="s">
        <x:v>2767</x:v>
      </x:c>
      <x:c r="B7767">
        <x:v>10602</x:v>
      </x:c>
      <x:c r="C7767">
        <x:v>3.23333333333333</x:v>
      </x:c>
      <x:c r="G7767">
        <x:v>5</x:v>
      </x:c>
      <x:c r="I7767" t="s">
        <x:v>110</x:v>
      </x:c>
      <x:c r="J7767">
        <x:v>0.65</x:v>
      </x:c>
      <x:c r="M7767">
        <x:v>3425</x:v>
      </x:c>
      <x:c r="O7767" t="s">
        <x:v>101</x:v>
      </x:c>
      <x:c r="AG7767" s="80">
        <x:v>2</x:v>
      </x:c>
      <x:c r="AM7767" s="81" t="str">
        <x:f t="shared" si="382"/>
        <x:v/>
      </x:c>
      <x:c r="AN7767" s="81" t="str">
        <x:f t="shared" si="383"/>
        <x:v/>
      </x:c>
      <x:c r="AO7767" s="81" t="str">
        <x:f t="shared" si="384"/>
        <x:v/>
      </x:c>
      <x:c r="AP7767" s="81" t="str">
        <x:f t="shared" si="385"/>
        <x:v/>
      </x:c>
      <x:c r="AQ7767" s="81" t="str">
        <x:f t="shared" si="386"/>
        <x:v/>
      </x:c>
    </x:row>
    <x:row r="7768" spans="1:43">
      <x:c r="A7768" s="114" t="s">
        <x:v>2768</x:v>
      </x:c>
      <x:c r="B7768">
        <x:v>10603</x:v>
      </x:c>
      <x:c r="C7768">
        <x:v>2.3</x:v>
      </x:c>
      <x:c r="G7768">
        <x:v>5</x:v>
      </x:c>
      <x:c r="I7768" t="s">
        <x:v>104</x:v>
      </x:c>
      <x:c r="M7768">
        <x:v>3425</x:v>
      </x:c>
      <x:c r="O7768" t="s">
        <x:v>101</x:v>
      </x:c>
      <x:c r="AG7768" s="80">
        <x:v>2</x:v>
      </x:c>
      <x:c r="AM7768" s="81" t="str">
        <x:f t="shared" si="382"/>
        <x:v/>
      </x:c>
      <x:c r="AN7768" s="81" t="str">
        <x:f t="shared" si="383"/>
        <x:v/>
      </x:c>
      <x:c r="AO7768" s="81" t="str">
        <x:f t="shared" si="384"/>
        <x:v/>
      </x:c>
      <x:c r="AP7768" s="81" t="str">
        <x:f t="shared" si="385"/>
        <x:v/>
      </x:c>
      <x:c r="AQ7768" s="81" t="str">
        <x:f t="shared" si="386"/>
        <x:v/>
      </x:c>
    </x:row>
    <x:row r="7769" spans="1:43">
      <x:c r="A7769" s="114" t="s">
        <x:v>2769</x:v>
      </x:c>
      <x:c r="B7769">
        <x:v>10604</x:v>
      </x:c>
      <x:c r="C7769">
        <x:v>1.56666666666667</x:v>
      </x:c>
      <x:c r="G7769">
        <x:v>4</x:v>
      </x:c>
      <x:c r="I7769" t="s">
        <x:v>110</x:v>
      </x:c>
      <x:c r="J7769">
        <x:v>0.65</x:v>
      </x:c>
      <x:c r="K7769" t="s">
        <x:v>501</x:v>
      </x:c>
      <x:c r="AH7769" t="s">
        <x:v>410</x:v>
      </x:c>
      <x:c r="AM7769" s="81" t="str">
        <x:f t="shared" si="382"/>
        <x:v/>
      </x:c>
      <x:c r="AN7769" s="81" t="str">
        <x:f t="shared" si="383"/>
        <x:v/>
      </x:c>
      <x:c r="AO7769" s="81" t="str">
        <x:f t="shared" si="384"/>
        <x:v/>
      </x:c>
      <x:c r="AP7769" s="81" t="str">
        <x:f t="shared" si="385"/>
        <x:v/>
      </x:c>
      <x:c r="AQ7769" s="81" t="str">
        <x:f t="shared" si="386"/>
        <x:v/>
      </x:c>
    </x:row>
    <x:row r="7770" spans="1:43">
      <x:c r="A7770" s="114" t="s">
        <x:v>2770</x:v>
      </x:c>
      <x:c r="B7770">
        <x:v>10604</x:v>
      </x:c>
      <x:c r="C7770">
        <x:v>4.1</x:v>
      </x:c>
      <x:c r="G7770">
        <x:v>5</x:v>
      </x:c>
      <x:c r="I7770" t="s">
        <x:v>107</x:v>
      </x:c>
      <x:c r="J7770">
        <x:v>0.5</x:v>
      </x:c>
      <x:c r="S7770" t="s">
        <x:v>274</x:v>
      </x:c>
      <x:c r="T7770">
        <x:v>8</x:v>
      </x:c>
      <x:c r="AH7770" t="s">
        <x:v>2428</x:v>
      </x:c>
      <x:c r="AM7770" s="81" t="str">
        <x:f t="shared" si="382"/>
        <x:v/>
      </x:c>
      <x:c r="AN7770" s="81" t="str">
        <x:f t="shared" si="383"/>
        <x:v/>
      </x:c>
      <x:c r="AO7770" s="81" t="str">
        <x:f t="shared" si="384"/>
        <x:v/>
      </x:c>
      <x:c r="AP7770" s="81" t="str">
        <x:f t="shared" si="385"/>
        <x:v/>
      </x:c>
      <x:c r="AQ7770" s="81" t="str">
        <x:f t="shared" si="386"/>
        <x:v/>
      </x:c>
    </x:row>
    <x:row r="7771" spans="1:43">
      <x:c r="A7771" s="114" t="s">
        <x:v>2771</x:v>
      </x:c>
      <x:c r="B7771">
        <x:v>10604</x:v>
      </x:c>
      <x:c r="C7771">
        <x:v>4.93333333333333</x:v>
      </x:c>
      <x:c r="D7771">
        <x:v>1</x:v>
      </x:c>
      <x:c r="E7771">
        <x:v>1</x:v>
      </x:c>
      <x:c r="AM7771" s="81" t="str">
        <x:f t="shared" si="382"/>
        <x:v/>
      </x:c>
      <x:c r="AN7771" s="81" t="str">
        <x:f t="shared" si="383"/>
        <x:v/>
      </x:c>
      <x:c r="AO7771" s="81" t="str">
        <x:f t="shared" si="384"/>
        <x:v/>
      </x:c>
      <x:c r="AP7771" s="81" t="str">
        <x:f t="shared" si="385"/>
        <x:v/>
      </x:c>
      <x:c r="AQ7771" s="81" t="str">
        <x:f t="shared" si="386"/>
        <x:v/>
      </x:c>
    </x:row>
    <x:row r="7772" spans="1:43">
      <x:c r="A7772" s="114" t="s">
        <x:v>2772</x:v>
      </x:c>
      <x:c r="B7772">
        <x:v>10605</x:v>
      </x:c>
      <x:c r="C7772">
        <x:v>0.383333333</x:v>
      </x:c>
      <x:c r="G7772">
        <x:v>4</x:v>
      </x:c>
      <x:c r="I7772" t="s">
        <x:v>102</x:v>
      </x:c>
      <x:c r="M7772">
        <x:v>3433</x:v>
      </x:c>
      <x:c r="O7772" t="s">
        <x:v>101</x:v>
      </x:c>
      <x:c r="AG7772" s="80">
        <x:v>1</x:v>
      </x:c>
      <x:c r="AM7772" s="81" t="str">
        <x:f t="shared" si="382"/>
        <x:v/>
      </x:c>
      <x:c r="AN7772" s="81" t="str">
        <x:f t="shared" si="383"/>
        <x:v/>
      </x:c>
      <x:c r="AO7772" s="81" t="str">
        <x:f t="shared" si="384"/>
        <x:v/>
      </x:c>
      <x:c r="AP7772" s="81" t="str">
        <x:f t="shared" si="385"/>
        <x:v/>
      </x:c>
      <x:c r="AQ7772" s="81" t="str">
        <x:f t="shared" si="386"/>
        <x:v/>
      </x:c>
    </x:row>
    <x:row r="7773" spans="1:43">
      <x:c r="A7773" s="114" t="s">
        <x:v>2773</x:v>
      </x:c>
      <x:c r="B7773">
        <x:v>10605</x:v>
      </x:c>
      <x:c r="C7773">
        <x:v>0.696666667</x:v>
      </x:c>
      <x:c r="G7773">
        <x:v>4</x:v>
      </x:c>
      <x:c r="I7773" t="s">
        <x:v>103</x:v>
      </x:c>
      <x:c r="M7773">
        <x:v>3433</x:v>
      </x:c>
      <x:c r="O7773" t="s">
        <x:v>101</x:v>
      </x:c>
      <x:c r="AG7773" s="80">
        <x:v>1</x:v>
      </x:c>
      <x:c r="AM7773" s="81" t="str">
        <x:f t="shared" si="382"/>
        <x:v/>
      </x:c>
      <x:c r="AN7773" s="81" t="str">
        <x:f t="shared" si="383"/>
        <x:v/>
      </x:c>
      <x:c r="AO7773" s="81" t="str">
        <x:f t="shared" si="384"/>
        <x:v/>
      </x:c>
      <x:c r="AP7773" s="81" t="str">
        <x:f t="shared" si="385"/>
        <x:v/>
      </x:c>
      <x:c r="AQ7773" s="81" t="str">
        <x:f t="shared" si="386"/>
        <x:v/>
      </x:c>
    </x:row>
    <x:row r="7774" spans="1:43">
      <x:c r="A7774" s="114" t="s">
        <x:v>2774</x:v>
      </x:c>
      <x:c r="B7774">
        <x:v>10605</x:v>
      </x:c>
      <x:c r="C7774">
        <x:v>1.53</x:v>
      </x:c>
      <x:c r="G7774">
        <x:v>8</x:v>
      </x:c>
      <x:c r="I7774" t="s">
        <x:v>100</x:v>
      </x:c>
      <x:c r="M7774">
        <x:v>3433</x:v>
      </x:c>
      <x:c r="O7774" t="s">
        <x:v>101</x:v>
      </x:c>
      <x:c r="AG7774" s="80">
        <x:v>2</x:v>
      </x:c>
      <x:c r="AM7774" s="81" t="str">
        <x:f t="shared" si="382"/>
        <x:v/>
      </x:c>
      <x:c r="AN7774" s="81" t="str">
        <x:f t="shared" si="383"/>
        <x:v/>
      </x:c>
      <x:c r="AO7774" s="81" t="str">
        <x:f t="shared" si="384"/>
        <x:v/>
      </x:c>
      <x:c r="AP7774" s="81" t="str">
        <x:f t="shared" si="385"/>
        <x:v/>
      </x:c>
      <x:c r="AQ7774" s="81" t="str">
        <x:f t="shared" si="386"/>
        <x:v/>
      </x:c>
    </x:row>
    <x:row r="7775" spans="1:43">
      <x:c r="A7775" s="114" t="s">
        <x:v>2775</x:v>
      </x:c>
      <x:c r="B7775">
        <x:v>10606</x:v>
      </x:c>
      <x:c r="C7775">
        <x:v>1.5</x:v>
      </x:c>
      <x:c r="G7775">
        <x:v>3</x:v>
      </x:c>
      <x:c r="I7775" t="s">
        <x:v>104</x:v>
      </x:c>
      <x:c r="M7775">
        <x:v>3436</x:v>
      </x:c>
      <x:c r="O7775" t="s">
        <x:v>101</x:v>
      </x:c>
      <x:c r="AG7775" s="80">
        <x:v>1</x:v>
      </x:c>
      <x:c r="AM7775" s="81" t="str">
        <x:f t="shared" si="382"/>
        <x:v/>
      </x:c>
      <x:c r="AN7775" s="81" t="str">
        <x:f t="shared" si="383"/>
        <x:v/>
      </x:c>
      <x:c r="AO7775" s="81" t="str">
        <x:f t="shared" si="384"/>
        <x:v/>
      </x:c>
      <x:c r="AP7775" s="81" t="str">
        <x:f t="shared" si="385"/>
        <x:v/>
      </x:c>
      <x:c r="AQ7775" s="81" t="str">
        <x:f t="shared" si="386"/>
        <x:v/>
      </x:c>
    </x:row>
    <x:row r="7776" spans="1:43">
      <x:c r="A7776" s="114" t="s">
        <x:v>2776</x:v>
      </x:c>
      <x:c r="B7776">
        <x:v>10606</x:v>
      </x:c>
      <x:c r="C7776">
        <x:v>1.708333333</x:v>
      </x:c>
      <x:c r="G7776">
        <x:v>3</x:v>
      </x:c>
      <x:c r="I7776" t="s">
        <x:v>103</x:v>
      </x:c>
      <x:c r="M7776">
        <x:v>3436</x:v>
      </x:c>
      <x:c r="O7776" t="s">
        <x:v>101</x:v>
      </x:c>
      <x:c r="AG7776" s="80">
        <x:v>1</x:v>
      </x:c>
      <x:c r="AM7776" s="81" t="str">
        <x:f t="shared" si="382"/>
        <x:v/>
      </x:c>
      <x:c r="AN7776" s="81" t="str">
        <x:f t="shared" si="383"/>
        <x:v/>
      </x:c>
      <x:c r="AO7776" s="81" t="str">
        <x:f t="shared" si="384"/>
        <x:v/>
      </x:c>
      <x:c r="AP7776" s="81" t="str">
        <x:f t="shared" si="385"/>
        <x:v/>
      </x:c>
      <x:c r="AQ7776" s="81" t="str">
        <x:f t="shared" si="386"/>
        <x:v/>
      </x:c>
    </x:row>
    <x:row r="7777" spans="1:43">
      <x:c r="A7777" s="114" t="s">
        <x:v>2777</x:v>
      </x:c>
      <x:c r="B7777">
        <x:v>10606</x:v>
      </x:c>
      <x:c r="C7777">
        <x:v>1.916666667</x:v>
      </x:c>
      <x:c r="G7777">
        <x:v>3</x:v>
      </x:c>
      <x:c r="I7777" t="s">
        <x:v>102</x:v>
      </x:c>
      <x:c r="M7777">
        <x:v>3436</x:v>
      </x:c>
      <x:c r="O7777" t="s">
        <x:v>101</x:v>
      </x:c>
      <x:c r="AG7777" s="80">
        <x:v>1</x:v>
      </x:c>
      <x:c r="AM7777" s="81" t="str">
        <x:f t="shared" si="382"/>
        <x:v/>
      </x:c>
      <x:c r="AN7777" s="81" t="str">
        <x:f t="shared" si="383"/>
        <x:v/>
      </x:c>
      <x:c r="AO7777" s="81" t="str">
        <x:f t="shared" si="384"/>
        <x:v/>
      </x:c>
      <x:c r="AP7777" s="81" t="str">
        <x:f t="shared" si="385"/>
        <x:v/>
      </x:c>
      <x:c r="AQ7777" s="81" t="str">
        <x:f t="shared" si="386"/>
        <x:v/>
      </x:c>
    </x:row>
    <x:row r="7778" spans="1:43">
      <x:c r="A7778" s="114" t="s">
        <x:v>2778</x:v>
      </x:c>
      <x:c r="B7778">
        <x:v>10606</x:v>
      </x:c>
      <x:c r="C7778">
        <x:v>2.125</x:v>
      </x:c>
      <x:c r="G7778">
        <x:v>5</x:v>
      </x:c>
      <x:c r="I7778" t="s">
        <x:v>100</x:v>
      </x:c>
      <x:c r="M7778">
        <x:v>3436</x:v>
      </x:c>
      <x:c r="O7778" t="s">
        <x:v>101</x:v>
      </x:c>
      <x:c r="AG7778" s="80">
        <x:v>1</x:v>
      </x:c>
      <x:c r="AM7778" s="81" t="str">
        <x:f t="shared" si="382"/>
        <x:v/>
      </x:c>
      <x:c r="AN7778" s="81" t="str">
        <x:f t="shared" si="383"/>
        <x:v/>
      </x:c>
      <x:c r="AO7778" s="81" t="str">
        <x:f t="shared" si="384"/>
        <x:v/>
      </x:c>
      <x:c r="AP7778" s="81" t="str">
        <x:f t="shared" si="385"/>
        <x:v/>
      </x:c>
      <x:c r="AQ7778" s="81" t="str">
        <x:f t="shared" si="386"/>
        <x:v/>
      </x:c>
    </x:row>
    <x:row r="7779" spans="1:43">
      <x:c r="A7779" s="114" t="s">
        <x:v>2779</x:v>
      </x:c>
      <x:c r="B7779">
        <x:v>10606</x:v>
      </x:c>
      <x:c r="C7779">
        <x:v>2.333333333</x:v>
      </x:c>
      <x:c r="G7779">
        <x:v>8</x:v>
      </x:c>
      <x:c r="I7779" t="s">
        <x:v>100</x:v>
      </x:c>
      <x:c r="M7779">
        <x:v>3436</x:v>
      </x:c>
      <x:c r="O7779" s="103" t="s">
        <x:v>101</x:v>
      </x:c>
      <x:c r="AG7779" s="80">
        <x:v>2</x:v>
      </x:c>
      <x:c r="AM7779" s="81" t="str">
        <x:f t="shared" si="382"/>
        <x:v/>
      </x:c>
      <x:c r="AN7779" s="81" t="str">
        <x:f t="shared" si="383"/>
        <x:v/>
      </x:c>
      <x:c r="AO7779" s="81" t="str">
        <x:f t="shared" si="384"/>
        <x:v/>
      </x:c>
      <x:c r="AP7779" s="81" t="str">
        <x:f t="shared" si="385"/>
        <x:v/>
      </x:c>
      <x:c r="AQ7779" s="81" t="str">
        <x:f t="shared" si="386"/>
        <x:v/>
      </x:c>
    </x:row>
    <x:row r="7780" spans="1:43" s="16" customFormat="1" ht="16.5">
      <x:c r="A7780" s="114" t="s">
        <x:v>2780</x:v>
      </x:c>
      <x:c r="B7780" s="231">
        <x:v>10607</x:v>
      </x:c>
      <x:c r="C7780" s="16">
        <x:v>0.833333333333333</x:v>
      </x:c>
      <x:c r="G7780" s="16">
        <x:v>2</x:v>
      </x:c>
      <x:c r="I7780" s="16" t="s">
        <x:v>102</x:v>
      </x:c>
      <x:c r="K7780" s="16" t="s">
        <x:v>133</x:v>
      </x:c>
      <x:c r="M7780" s="210">
        <x:v>2903</x:v>
      </x:c>
      <x:c r="O7780" s="30" t="s">
        <x:v>101</x:v>
      </x:c>
      <x:c r="AG7780" s="175">
        <x:v>1</x:v>
      </x:c>
      <x:c r="AL7780" s="176"/>
      <x:c r="AM7780" s="176"/>
      <x:c r="AN7780" s="176"/>
      <x:c r="AO7780" s="176"/>
      <x:c r="AP7780" s="176"/>
      <x:c r="AQ7780" s="176"/>
    </x:row>
    <x:row r="7781" spans="1:43" s="16" customFormat="1" ht="16.5">
      <x:c r="A7781" s="114" t="s">
        <x:v>2781</x:v>
      </x:c>
      <x:c r="B7781" s="231">
        <x:v>10607</x:v>
      </x:c>
      <x:c r="C7781" s="16">
        <x:v>1.36666666666667</x:v>
      </x:c>
      <x:c r="G7781" s="16">
        <x:v>2</x:v>
      </x:c>
      <x:c r="I7781" s="16" t="s">
        <x:v>104</x:v>
      </x:c>
      <x:c r="K7781" s="16" t="s">
        <x:v>133</x:v>
      </x:c>
      <x:c r="M7781" s="210">
        <x:v>2903</x:v>
      </x:c>
      <x:c r="O7781" s="30" t="s">
        <x:v>101</x:v>
      </x:c>
      <x:c r="AG7781" s="175">
        <x:v>1</x:v>
      </x:c>
      <x:c r="AL7781" s="176"/>
      <x:c r="AM7781" s="176"/>
      <x:c r="AN7781" s="176"/>
      <x:c r="AO7781" s="176"/>
      <x:c r="AP7781" s="176"/>
      <x:c r="AQ7781" s="176"/>
    </x:row>
    <x:row r="7782" spans="1:43" s="16" customFormat="1" ht="16.5">
      <x:c r="A7782" s="114" t="s">
        <x:v>2782</x:v>
      </x:c>
      <x:c r="B7782" s="231">
        <x:v>10607</x:v>
      </x:c>
      <x:c r="C7782" s="16">
        <x:v>1.83333333333333</x:v>
      </x:c>
      <x:c r="G7782" s="16">
        <x:v>3</x:v>
      </x:c>
      <x:c r="I7782" s="16" t="s">
        <x:v>103</x:v>
      </x:c>
      <x:c r="K7782" s="16" t="s">
        <x:v>133</x:v>
      </x:c>
      <x:c r="M7782" s="210">
        <x:v>2903</x:v>
      </x:c>
      <x:c r="O7782" s="30" t="s">
        <x:v>101</x:v>
      </x:c>
      <x:c r="AG7782" s="175">
        <x:v>2</x:v>
      </x:c>
      <x:c r="AL7782" s="176"/>
      <x:c r="AM7782" s="176"/>
      <x:c r="AN7782" s="176"/>
      <x:c r="AO7782" s="176"/>
      <x:c r="AP7782" s="176"/>
      <x:c r="AQ7782" s="176"/>
    </x:row>
    <x:row r="7783" spans="1:43" s="1" customFormat="1" ht="16.5">
      <x:c r="A7783" s="114" t="s">
        <x:v>2783</x:v>
      </x:c>
      <x:c r="B7783" s="231">
        <x:v>10608</x:v>
      </x:c>
      <x:c r="C7783" s="1">
        <x:v>0.866666666666667</x:v>
      </x:c>
      <x:c r="G7783" s="1">
        <x:v>2</x:v>
      </x:c>
      <x:c r="I7783" s="1" t="s">
        <x:v>100</x:v>
      </x:c>
      <x:c r="K7783" s="1" t="s">
        <x:v>133</x:v>
      </x:c>
      <x:c r="M7783" s="210">
        <x:v>2905</x:v>
      </x:c>
      <x:c r="O7783" s="30" t="s">
        <x:v>101</x:v>
      </x:c>
      <x:c r="AG7783" s="197">
        <x:v>1</x:v>
      </x:c>
      <x:c r="AH7783" s="1" t="s">
        <x:v>613</x:v>
      </x:c>
      <x:c r="AL7783" s="198"/>
      <x:c r="AM7783" s="198"/>
      <x:c r="AN7783" s="198"/>
      <x:c r="AO7783" s="198"/>
      <x:c r="AP7783" s="198"/>
      <x:c r="AQ7783" s="198"/>
    </x:row>
    <x:row r="7784" spans="1:43" s="1" customFormat="1" ht="16.5">
      <x:c r="A7784" s="114" t="s">
        <x:v>2784</x:v>
      </x:c>
      <x:c r="B7784" s="231">
        <x:v>10608</x:v>
      </x:c>
      <x:c r="C7784" s="1">
        <x:v>1.63333333333333</x:v>
      </x:c>
      <x:c r="G7784" s="1">
        <x:v>3</x:v>
      </x:c>
      <x:c r="I7784" s="1" t="s">
        <x:v>102</x:v>
      </x:c>
      <x:c r="K7784" s="1" t="s">
        <x:v>133</x:v>
      </x:c>
      <x:c r="M7784" s="210">
        <x:v>2905</x:v>
      </x:c>
      <x:c r="O7784" s="30" t="s">
        <x:v>101</x:v>
      </x:c>
      <x:c r="AG7784" s="197">
        <x:v>2</x:v>
      </x:c>
      <x:c r="AH7784" s="1" t="s">
        <x:v>614</x:v>
      </x:c>
      <x:c r="AL7784" s="198"/>
      <x:c r="AM7784" s="198"/>
      <x:c r="AN7784" s="198"/>
      <x:c r="AO7784" s="198"/>
      <x:c r="AP7784" s="198"/>
      <x:c r="AQ7784" s="198"/>
    </x:row>
    <x:row r="7785" spans="1:43" s="1" customFormat="1" ht="16.5">
      <x:c r="A7785" s="114" t="s">
        <x:v>2785</x:v>
      </x:c>
      <x:c r="B7785" s="231">
        <x:v>10608</x:v>
      </x:c>
      <x:c r="C7785" s="1">
        <x:v>2.4</x:v>
      </x:c>
      <x:c r="G7785" s="1">
        <x:v>2</x:v>
      </x:c>
      <x:c r="I7785" s="1" t="s">
        <x:v>100</x:v>
      </x:c>
      <x:c r="K7785" s="1" t="s">
        <x:v>133</x:v>
      </x:c>
      <x:c r="M7785" s="210">
        <x:v>2905</x:v>
      </x:c>
      <x:c r="O7785" s="30" t="s">
        <x:v>101</x:v>
      </x:c>
      <x:c r="AG7785" s="197">
        <x:v>1</x:v>
      </x:c>
      <x:c r="AH7785" s="1" t="s">
        <x:v>613</x:v>
      </x:c>
      <x:c r="AL7785" s="198"/>
      <x:c r="AM7785" s="198"/>
      <x:c r="AN7785" s="198"/>
      <x:c r="AO7785" s="198"/>
      <x:c r="AP7785" s="198"/>
      <x:c r="AQ7785" s="198"/>
    </x:row>
    <x:row r="7786" spans="1:43" s="1" customFormat="1" ht="16.5">
      <x:c r="A7786" s="114" t="s">
        <x:v>2786</x:v>
      </x:c>
      <x:c r="B7786" s="231">
        <x:v>10608</x:v>
      </x:c>
      <x:c r="C7786" s="1">
        <x:v>3.16666666666667</x:v>
      </x:c>
      <x:c r="G7786" s="1">
        <x:v>3</x:v>
      </x:c>
      <x:c r="I7786" s="1" t="s">
        <x:v>102</x:v>
      </x:c>
      <x:c r="K7786" s="1" t="s">
        <x:v>133</x:v>
      </x:c>
      <x:c r="M7786" s="210">
        <x:v>2905</x:v>
      </x:c>
      <x:c r="O7786" s="30" t="s">
        <x:v>101</x:v>
      </x:c>
      <x:c r="AG7786" s="197">
        <x:v>2</x:v>
      </x:c>
      <x:c r="AH7786" s="1" t="s">
        <x:v>614</x:v>
      </x:c>
      <x:c r="AL7786" s="198"/>
      <x:c r="AM7786" s="198"/>
      <x:c r="AN7786" s="198"/>
      <x:c r="AO7786" s="198"/>
      <x:c r="AP7786" s="198"/>
      <x:c r="AQ7786" s="198"/>
    </x:row>
    <x:row r="7787" spans="1:43" s="1" customFormat="1" ht="16.5">
      <x:c r="A7787" s="114" t="s">
        <x:v>2787</x:v>
      </x:c>
      <x:c r="B7787" s="231">
        <x:v>10609</x:v>
      </x:c>
      <x:c r="C7787" s="1">
        <x:v>1.2</x:v>
      </x:c>
      <x:c r="G7787" s="1">
        <x:v>2</x:v>
      </x:c>
      <x:c r="I7787" s="1" t="s">
        <x:v>100</x:v>
      </x:c>
      <x:c r="K7787" s="1" t="s">
        <x:v>133</x:v>
      </x:c>
      <x:c r="M7787" s="2"/>
      <x:c r="AG7787" s="197">
        <x:v>1</x:v>
      </x:c>
      <x:c r="AL7787" s="198"/>
      <x:c r="AM7787" s="198"/>
      <x:c r="AN7787" s="198"/>
      <x:c r="AO7787" s="198"/>
      <x:c r="AP7787" s="198"/>
      <x:c r="AQ7787" s="198"/>
    </x:row>
    <x:row r="7788" spans="1:43" s="1" customFormat="1" ht="16.5">
      <x:c r="A7788" s="114" t="s">
        <x:v>2788</x:v>
      </x:c>
      <x:c r="B7788" s="231">
        <x:v>10609</x:v>
      </x:c>
      <x:c r="C7788" s="1">
        <x:v>1.53333333333333</x:v>
      </x:c>
      <x:c r="G7788" s="1">
        <x:v>3</x:v>
      </x:c>
      <x:c r="I7788" s="1" t="s">
        <x:v>102</x:v>
      </x:c>
      <x:c r="K7788" s="1" t="s">
        <x:v>133</x:v>
      </x:c>
      <x:c r="M7788" s="2"/>
      <x:c r="AG7788" s="197">
        <x:v>2</x:v>
      </x:c>
      <x:c r="AL7788" s="198"/>
      <x:c r="AM7788" s="198"/>
      <x:c r="AN7788" s="198"/>
      <x:c r="AO7788" s="198"/>
      <x:c r="AP7788" s="198"/>
      <x:c r="AQ7788" s="198"/>
    </x:row>
    <x:row r="7789" spans="1:43" s="1" customFormat="1" ht="16.5">
      <x:c r="A7789" s="114" t="s">
        <x:v>2789</x:v>
      </x:c>
      <x:c r="B7789" s="231">
        <x:v>10609</x:v>
      </x:c>
      <x:c r="C7789" s="1">
        <x:v>1.73333333333333</x:v>
      </x:c>
      <x:c r="G7789" s="1">
        <x:v>3</x:v>
      </x:c>
      <x:c r="I7789" s="1" t="s">
        <x:v>103</x:v>
      </x:c>
      <x:c r="K7789" s="1" t="s">
        <x:v>133</x:v>
      </x:c>
      <x:c r="M7789" s="2"/>
      <x:c r="AG7789" s="197">
        <x:v>2</x:v>
      </x:c>
      <x:c r="AL7789" s="198"/>
      <x:c r="AM7789" s="198"/>
      <x:c r="AN7789" s="198"/>
      <x:c r="AO7789" s="198"/>
      <x:c r="AP7789" s="198"/>
      <x:c r="AQ7789" s="198"/>
    </x:row>
    <x:row r="7790" spans="1:43" s="16" customFormat="1" ht="16.5">
      <x:c r="A7790" s="114" t="s">
        <x:v>2790</x:v>
      </x:c>
      <x:c r="B7790" s="231">
        <x:v>10610</x:v>
      </x:c>
      <x:c r="C7790" s="16">
        <x:v>3.56666666666667</x:v>
      </x:c>
      <x:c r="G7790" s="16">
        <x:v>1</x:v>
      </x:c>
      <x:c r="I7790" s="16" t="s">
        <x:v>100</x:v>
      </x:c>
      <x:c r="K7790" s="16" t="s">
        <x:v>133</x:v>
      </x:c>
      <x:c r="M7790" s="245"/>
      <x:c r="AG7790" s="175"/>
      <x:c r="AL7790" s="176"/>
      <x:c r="AM7790" s="176"/>
      <x:c r="AN7790" s="176"/>
      <x:c r="AO7790" s="176"/>
      <x:c r="AP7790" s="176"/>
      <x:c r="AQ7790" s="176"/>
    </x:row>
    <x:row r="7791" spans="1:43" s="16" customFormat="1" ht="16.5">
      <x:c r="A7791" s="114" t="s">
        <x:v>2791</x:v>
      </x:c>
      <x:c r="B7791" s="231">
        <x:v>10610</x:v>
      </x:c>
      <x:c r="C7791" s="16">
        <x:v>3.88666666666667</x:v>
      </x:c>
      <x:c r="G7791" s="16">
        <x:v>2</x:v>
      </x:c>
      <x:c r="I7791" s="16" t="s">
        <x:v>102</x:v>
      </x:c>
      <x:c r="K7791" s="16" t="s">
        <x:v>133</x:v>
      </x:c>
      <x:c r="M7791" s="245"/>
      <x:c r="AG7791" s="175"/>
      <x:c r="AL7791" s="176"/>
      <x:c r="AM7791" s="176"/>
      <x:c r="AN7791" s="176"/>
      <x:c r="AO7791" s="176"/>
      <x:c r="AP7791" s="176"/>
      <x:c r="AQ7791" s="176"/>
    </x:row>
    <x:row r="7792" spans="1:43" s="16" customFormat="1" ht="16.5">
      <x:c r="A7792" s="114" t="s">
        <x:v>2792</x:v>
      </x:c>
      <x:c r="B7792" s="231">
        <x:v>10610</x:v>
      </x:c>
      <x:c r="C7792" s="16">
        <x:v>4.20666666666667</x:v>
      </x:c>
      <x:c r="G7792" s="16">
        <x:v>3</x:v>
      </x:c>
      <x:c r="I7792" s="16" t="s">
        <x:v>103</x:v>
      </x:c>
      <x:c r="K7792" s="16" t="s">
        <x:v>133</x:v>
      </x:c>
      <x:c r="M7792" s="245"/>
      <x:c r="AG7792" s="175"/>
      <x:c r="AL7792" s="176"/>
      <x:c r="AM7792" s="176"/>
      <x:c r="AN7792" s="176"/>
      <x:c r="AO7792" s="176"/>
      <x:c r="AP7792" s="176"/>
      <x:c r="AQ7792" s="176"/>
    </x:row>
    <x:row r="7793" spans="1:43" s="16" customFormat="1" ht="16.5">
      <x:c r="A7793" s="114" t="s">
        <x:v>2793</x:v>
      </x:c>
      <x:c r="B7793" s="231">
        <x:v>10610</x:v>
      </x:c>
      <x:c r="C7793" s="16">
        <x:v>4.52666666666667</x:v>
      </x:c>
      <x:c r="G7793" s="16">
        <x:v>2</x:v>
      </x:c>
      <x:c r="I7793" s="16" t="s">
        <x:v>104</x:v>
      </x:c>
      <x:c r="K7793" s="16" t="s">
        <x:v>133</x:v>
      </x:c>
      <x:c r="M7793" s="245"/>
      <x:c r="AG7793" s="175"/>
      <x:c r="AL7793" s="176"/>
      <x:c r="AM7793" s="176"/>
      <x:c r="AN7793" s="176"/>
      <x:c r="AO7793" s="176"/>
      <x:c r="AP7793" s="176"/>
      <x:c r="AQ7793" s="176"/>
    </x:row>
    <x:row r="7794" spans="1:43" s="16" customFormat="1" ht="16.5">
      <x:c r="A7794" s="114" t="s">
        <x:v>2794</x:v>
      </x:c>
      <x:c r="B7794" s="231">
        <x:v>10610</x:v>
      </x:c>
      <x:c r="C7794" s="16">
        <x:v>4.84666666666667</x:v>
      </x:c>
      <x:c r="G7794" s="16">
        <x:v>3</x:v>
      </x:c>
      <x:c r="I7794" s="16" t="s">
        <x:v>102</x:v>
      </x:c>
      <x:c r="K7794" s="16" t="s">
        <x:v>133</x:v>
      </x:c>
      <x:c r="M7794" s="245"/>
      <x:c r="AG7794" s="175"/>
      <x:c r="AL7794" s="176"/>
      <x:c r="AM7794" s="176"/>
      <x:c r="AN7794" s="176"/>
      <x:c r="AO7794" s="176"/>
      <x:c r="AP7794" s="176"/>
      <x:c r="AQ7794" s="176"/>
    </x:row>
    <x:row r="7795" spans="1:43" s="16" customFormat="1" ht="16.5">
      <x:c r="A7795" s="114" t="s">
        <x:v>2795</x:v>
      </x:c>
      <x:c r="B7795" s="231">
        <x:v>10610</x:v>
      </x:c>
      <x:c r="C7795" s="16">
        <x:v>5.16666666666667</x:v>
      </x:c>
      <x:c r="G7795" s="16">
        <x:v>2</x:v>
      </x:c>
      <x:c r="I7795" s="16" t="s">
        <x:v>100</x:v>
      </x:c>
      <x:c r="K7795" s="16" t="s">
        <x:v>133</x:v>
      </x:c>
      <x:c r="M7795" s="245"/>
      <x:c r="AG7795" s="175"/>
      <x:c r="AL7795" s="176"/>
      <x:c r="AM7795" s="176"/>
      <x:c r="AN7795" s="176"/>
      <x:c r="AO7795" s="176"/>
      <x:c r="AP7795" s="176"/>
      <x:c r="AQ7795" s="176"/>
    </x:row>
    <x:row r="7796" spans="1:43" s="16" customFormat="1" ht="16.5">
      <x:c r="A7796" s="114" t="s">
        <x:v>2796</x:v>
      </x:c>
      <x:c r="B7796" s="231">
        <x:v>10610</x:v>
      </x:c>
      <x:c r="C7796" s="16">
        <x:v>5.48666666666667</x:v>
      </x:c>
      <x:c r="G7796" s="16">
        <x:v>3</x:v>
      </x:c>
      <x:c r="I7796" s="16" t="s">
        <x:v>103</x:v>
      </x:c>
      <x:c r="K7796" s="16" t="s">
        <x:v>133</x:v>
      </x:c>
      <x:c r="M7796" s="245"/>
      <x:c r="AG7796" s="175"/>
      <x:c r="AL7796" s="176"/>
      <x:c r="AM7796" s="176"/>
      <x:c r="AN7796" s="176"/>
      <x:c r="AO7796" s="176"/>
      <x:c r="AP7796" s="176"/>
      <x:c r="AQ7796" s="176"/>
    </x:row>
    <x:row r="7797" spans="1:43" s="16" customFormat="1" ht="16.5">
      <x:c r="A7797" s="114" t="s">
        <x:v>2797</x:v>
      </x:c>
      <x:c r="B7797" s="231">
        <x:v>10610</x:v>
      </x:c>
      <x:c r="C7797" s="16">
        <x:v>5.80666666666667</x:v>
      </x:c>
      <x:c r="G7797" s="16">
        <x:v>2</x:v>
      </x:c>
      <x:c r="I7797" s="16" t="s">
        <x:v>104</x:v>
      </x:c>
      <x:c r="K7797" s="16" t="s">
        <x:v>133</x:v>
      </x:c>
      <x:c r="M7797" s="245"/>
      <x:c r="AG7797" s="175"/>
      <x:c r="AL7797" s="176"/>
      <x:c r="AM7797" s="176"/>
      <x:c r="AN7797" s="176"/>
      <x:c r="AO7797" s="176"/>
      <x:c r="AP7797" s="176"/>
      <x:c r="AQ7797" s="176"/>
    </x:row>
    <x:row r="7798" spans="1:43" s="16" customFormat="1" ht="16.5">
      <x:c r="A7798" s="114" t="s">
        <x:v>2798</x:v>
      </x:c>
      <x:c r="B7798" s="231">
        <x:v>10610</x:v>
      </x:c>
      <x:c r="C7798" s="16">
        <x:v>6.12666666666667</x:v>
      </x:c>
      <x:c r="G7798" s="16">
        <x:v>3</x:v>
      </x:c>
      <x:c r="I7798" s="16" t="s">
        <x:v>103</x:v>
      </x:c>
      <x:c r="K7798" s="16" t="s">
        <x:v>133</x:v>
      </x:c>
      <x:c r="M7798" s="245"/>
      <x:c r="AG7798" s="175"/>
      <x:c r="AL7798" s="176"/>
      <x:c r="AM7798" s="176"/>
      <x:c r="AN7798" s="176"/>
      <x:c r="AO7798" s="176"/>
      <x:c r="AP7798" s="176"/>
      <x:c r="AQ7798" s="176"/>
    </x:row>
    <x:row r="7799" spans="1:43" s="16" customFormat="1" ht="16.5">
      <x:c r="A7799" s="114" t="s">
        <x:v>2799</x:v>
      </x:c>
      <x:c r="B7799" s="231">
        <x:v>10610</x:v>
      </x:c>
      <x:c r="C7799" s="16">
        <x:v>6.50666666666667</x:v>
      </x:c>
      <x:c r="G7799" s="16">
        <x:v>2</x:v>
      </x:c>
      <x:c r="I7799" s="16" t="s">
        <x:v>104</x:v>
      </x:c>
      <x:c r="K7799" s="16" t="s">
        <x:v>133</x:v>
      </x:c>
      <x:c r="M7799" s="245"/>
      <x:c r="AG7799" s="175"/>
      <x:c r="AL7799" s="176"/>
      <x:c r="AM7799" s="176"/>
      <x:c r="AN7799" s="176"/>
      <x:c r="AO7799" s="176"/>
      <x:c r="AP7799" s="176"/>
      <x:c r="AQ7799" s="176"/>
    </x:row>
    <x:row r="7800" spans="1:43" s="16" customFormat="1" ht="16.5">
      <x:c r="A7800" s="114" t="s">
        <x:v>2800</x:v>
      </x:c>
      <x:c r="B7800" s="231">
        <x:v>10610</x:v>
      </x:c>
      <x:c r="C7800" s="16">
        <x:v>6.90666666666667</x:v>
      </x:c>
      <x:c r="G7800" s="16">
        <x:v>3</x:v>
      </x:c>
      <x:c r="I7800" s="16" t="s">
        <x:v>100</x:v>
      </x:c>
      <x:c r="K7800" s="16" t="s">
        <x:v>133</x:v>
      </x:c>
      <x:c r="M7800" s="245"/>
      <x:c r="AG7800" s="175"/>
      <x:c r="AL7800" s="176"/>
      <x:c r="AM7800" s="176"/>
      <x:c r="AN7800" s="176"/>
      <x:c r="AO7800" s="176"/>
      <x:c r="AP7800" s="176"/>
      <x:c r="AQ7800" s="176"/>
    </x:row>
    <x:row r="7801" spans="1:43" s="16" customFormat="1" ht="16.5">
      <x:c r="A7801" s="114" t="s">
        <x:v>2801</x:v>
      </x:c>
      <x:c r="B7801" s="231">
        <x:v>10610</x:v>
      </x:c>
      <x:c r="C7801" s="16">
        <x:v>7.32666666666667</x:v>
      </x:c>
      <x:c r="G7801" s="16">
        <x:v>2</x:v>
      </x:c>
      <x:c r="I7801" s="16" t="s">
        <x:v>102</x:v>
      </x:c>
      <x:c r="K7801" s="16" t="s">
        <x:v>133</x:v>
      </x:c>
      <x:c r="M7801" s="245"/>
      <x:c r="AG7801" s="175"/>
      <x:c r="AL7801" s="176"/>
      <x:c r="AM7801" s="176"/>
      <x:c r="AN7801" s="176"/>
      <x:c r="AO7801" s="176"/>
      <x:c r="AP7801" s="176"/>
      <x:c r="AQ7801" s="176"/>
    </x:row>
    <x:row r="7802" spans="1:43" s="16" customFormat="1" ht="16.5">
      <x:c r="A7802" s="114" t="s">
        <x:v>2802</x:v>
      </x:c>
      <x:c r="B7802" s="231">
        <x:v>10610</x:v>
      </x:c>
      <x:c r="C7802" s="16">
        <x:v>7.76666666666667</x:v>
      </x:c>
      <x:c r="G7802" s="16">
        <x:v>3</x:v>
      </x:c>
      <x:c r="I7802" s="16" t="s">
        <x:v>103</x:v>
      </x:c>
      <x:c r="K7802" s="16" t="s">
        <x:v>133</x:v>
      </x:c>
      <x:c r="M7802" s="245"/>
      <x:c r="AG7802" s="175"/>
      <x:c r="AL7802" s="176"/>
      <x:c r="AM7802" s="176"/>
      <x:c r="AN7802" s="176"/>
      <x:c r="AO7802" s="176"/>
      <x:c r="AP7802" s="176"/>
      <x:c r="AQ7802" s="176"/>
    </x:row>
    <x:row r="7803" spans="1:43" s="16" customFormat="1" ht="16.5">
      <x:c r="A7803" s="114" t="s">
        <x:v>2803</x:v>
      </x:c>
      <x:c r="B7803" s="231">
        <x:v>10610</x:v>
      </x:c>
      <x:c r="C7803" s="16">
        <x:v>8.20666666666667</x:v>
      </x:c>
      <x:c r="G7803" s="16">
        <x:v>2</x:v>
      </x:c>
      <x:c r="I7803" s="16" t="s">
        <x:v>104</x:v>
      </x:c>
      <x:c r="K7803" s="16" t="s">
        <x:v>133</x:v>
      </x:c>
      <x:c r="M7803" s="245"/>
      <x:c r="AG7803" s="175"/>
      <x:c r="AL7803" s="176"/>
      <x:c r="AM7803" s="176"/>
      <x:c r="AN7803" s="176"/>
      <x:c r="AO7803" s="176"/>
      <x:c r="AP7803" s="176"/>
      <x:c r="AQ7803" s="176"/>
    </x:row>
    <x:row r="7804" spans="1:43" s="16" customFormat="1" ht="16.5">
      <x:c r="A7804" s="114" t="s">
        <x:v>2804</x:v>
      </x:c>
      <x:c r="B7804" s="231">
        <x:v>10610</x:v>
      </x:c>
      <x:c r="C7804" s="16">
        <x:v>8.43333333333333</x:v>
      </x:c>
      <x:c r="G7804" s="16">
        <x:v>4</x:v>
      </x:c>
      <x:c r="I7804" s="16" t="s">
        <x:v>110</x:v>
      </x:c>
      <x:c r="J7804" s="16">
        <x:v>0.65</x:v>
      </x:c>
      <x:c r="K7804" s="16" t="s">
        <x:v>171</x:v>
      </x:c>
      <x:c r="M7804" s="245"/>
      <x:c r="AG7804" s="175"/>
      <x:c r="AL7804" s="176"/>
      <x:c r="AM7804" s="176"/>
      <x:c r="AN7804" s="176"/>
      <x:c r="AO7804" s="176"/>
      <x:c r="AP7804" s="176"/>
      <x:c r="AQ7804" s="176"/>
    </x:row>
    <x:row r="7805" spans="1:43" s="6" customFormat="1">
      <x:c r="A7805" s="114" t="s">
        <x:v>2805</x:v>
      </x:c>
      <x:c r="B7805" s="161">
        <x:v>10611</x:v>
      </x:c>
      <x:c r="C7805" s="6">
        <x:v>0.433333333333333</x:v>
      </x:c>
      <x:c r="G7805" s="6">
        <x:v>3</x:v>
      </x:c>
      <x:c r="I7805" s="6" t="s">
        <x:v>104</x:v>
      </x:c>
      <x:c r="K7805" s="6" t="s">
        <x:v>117</x:v>
      </x:c>
      <x:c r="M7805" s="6">
        <x:v>2110</x:v>
      </x:c>
      <x:c r="O7805" s="6" t="s">
        <x:v>101</x:v>
      </x:c>
      <x:c r="AG7805" s="93">
        <x:v>1</x:v>
      </x:c>
      <x:c r="AL7805" s="171"/>
      <x:c r="AM7805" s="171"/>
      <x:c r="AN7805" s="171"/>
      <x:c r="AO7805" s="171"/>
      <x:c r="AP7805" s="171"/>
      <x:c r="AQ7805" s="171"/>
    </x:row>
    <x:row r="7806" spans="1:43" s="6" customFormat="1">
      <x:c r="A7806" s="114" t="s">
        <x:v>2806</x:v>
      </x:c>
      <x:c r="B7806" s="161">
        <x:v>10611</x:v>
      </x:c>
      <x:c r="C7806" s="6">
        <x:v>0.966666666666667</x:v>
      </x:c>
      <x:c r="G7806" s="6">
        <x:v>2</x:v>
      </x:c>
      <x:c r="I7806" s="6" t="s">
        <x:v>100</x:v>
      </x:c>
      <x:c r="K7806" s="6" t="s">
        <x:v>119</x:v>
      </x:c>
      <x:c r="M7806" s="6">
        <x:v>2110</x:v>
      </x:c>
      <x:c r="O7806" s="6" t="s">
        <x:v>101</x:v>
      </x:c>
      <x:c r="AG7806" s="93">
        <x:v>1</x:v>
      </x:c>
      <x:c r="AL7806" s="171"/>
      <x:c r="AM7806" s="171"/>
      <x:c r="AN7806" s="171"/>
      <x:c r="AO7806" s="171"/>
      <x:c r="AP7806" s="171"/>
      <x:c r="AQ7806" s="171"/>
    </x:row>
    <x:row r="7807" spans="1:43" s="6" customFormat="1">
      <x:c r="A7807" s="114" t="s">
        <x:v>2807</x:v>
      </x:c>
      <x:c r="B7807" s="161">
        <x:v>10611</x:v>
      </x:c>
      <x:c r="C7807" s="6">
        <x:v>1.13333333333333</x:v>
      </x:c>
      <x:c r="G7807" s="6">
        <x:v>3</x:v>
      </x:c>
      <x:c r="I7807" s="6" t="s">
        <x:v>102</x:v>
      </x:c>
      <x:c r="K7807" s="6" t="s">
        <x:v>117</x:v>
      </x:c>
      <x:c r="M7807" s="6">
        <x:v>2110</x:v>
      </x:c>
      <x:c r="O7807" s="6" t="s">
        <x:v>101</x:v>
      </x:c>
      <x:c r="AG7807" s="93">
        <x:v>1</x:v>
      </x:c>
      <x:c r="AL7807" s="171"/>
      <x:c r="AM7807" s="171"/>
      <x:c r="AN7807" s="171"/>
      <x:c r="AO7807" s="171"/>
      <x:c r="AP7807" s="171"/>
      <x:c r="AQ7807" s="171"/>
    </x:row>
    <x:row r="7808" spans="1:43" s="6" customFormat="1">
      <x:c r="A7808" s="114" t="s">
        <x:v>2808</x:v>
      </x:c>
      <x:c r="B7808" s="161">
        <x:v>10611</x:v>
      </x:c>
      <x:c r="C7808" s="6">
        <x:v>1.63333333333333</x:v>
      </x:c>
      <x:c r="G7808" s="6">
        <x:v>4</x:v>
      </x:c>
      <x:c r="I7808" s="6" t="s">
        <x:v>103</x:v>
      </x:c>
      <x:c r="K7808" s="6" t="s">
        <x:v>119</x:v>
      </x:c>
      <x:c r="M7808" s="6">
        <x:v>2111</x:v>
      </x:c>
      <x:c r="O7808" s="6" t="s">
        <x:v>101</x:v>
      </x:c>
      <x:c r="AG7808" s="93">
        <x:v>2</x:v>
      </x:c>
      <x:c r="AL7808" s="171"/>
      <x:c r="AM7808" s="171"/>
      <x:c r="AN7808" s="171"/>
      <x:c r="AO7808" s="171"/>
      <x:c r="AP7808" s="171"/>
      <x:c r="AQ7808" s="171"/>
    </x:row>
    <x:row r="7809" spans="1:43" s="3" customFormat="1">
      <x:c r="A7809" s="114" t="s">
        <x:v>2809</x:v>
      </x:c>
      <x:c r="B7809" s="161">
        <x:v>10612</x:v>
      </x:c>
      <x:c r="C7809" s="3">
        <x:v>0.3</x:v>
      </x:c>
      <x:c r="G7809" s="3">
        <x:v>3</x:v>
      </x:c>
      <x:c r="I7809" s="3" t="s">
        <x:v>100</x:v>
      </x:c>
      <x:c r="K7809" s="3" t="s">
        <x:v>117</x:v>
      </x:c>
      <x:c r="M7809" s="3">
        <x:v>2114</x:v>
      </x:c>
      <x:c r="O7809" s="3" t="s">
        <x:v>116</x:v>
      </x:c>
      <x:c r="AG7809" s="108">
        <x:v>1</x:v>
      </x:c>
      <x:c r="AL7809" s="172"/>
      <x:c r="AM7809" s="172"/>
      <x:c r="AN7809" s="172"/>
      <x:c r="AO7809" s="172"/>
      <x:c r="AP7809" s="172"/>
      <x:c r="AQ7809" s="172"/>
    </x:row>
    <x:row r="7810" spans="1:43" s="3" customFormat="1">
      <x:c r="A7810" s="114" t="s">
        <x:v>2810</x:v>
      </x:c>
      <x:c r="B7810" s="161">
        <x:v>10612</x:v>
      </x:c>
      <x:c r="C7810" s="3">
        <x:v>0.566666666666667</x:v>
      </x:c>
      <x:c r="G7810" s="3">
        <x:v>2</x:v>
      </x:c>
      <x:c r="I7810" s="3" t="s">
        <x:v>102</x:v>
      </x:c>
      <x:c r="K7810" s="3" t="s">
        <x:v>119</x:v>
      </x:c>
      <x:c r="AG7810" s="108">
        <x:v>1</x:v>
      </x:c>
      <x:c r="AL7810" s="172"/>
      <x:c r="AM7810" s="172"/>
      <x:c r="AN7810" s="172"/>
      <x:c r="AO7810" s="172"/>
      <x:c r="AP7810" s="172"/>
      <x:c r="AQ7810" s="172"/>
    </x:row>
    <x:row r="7811" spans="1:43" s="3" customFormat="1">
      <x:c r="A7811" s="114" t="s">
        <x:v>2811</x:v>
      </x:c>
      <x:c r="B7811" s="161">
        <x:v>10612</x:v>
      </x:c>
      <x:c r="C7811" s="3">
        <x:v>0.7</x:v>
      </x:c>
      <x:c r="G7811" s="3">
        <x:v>1</x:v>
      </x:c>
      <x:c r="I7811" s="3" t="s">
        <x:v>103</x:v>
      </x:c>
      <x:c r="K7811" s="3" t="s">
        <x:v>117</x:v>
      </x:c>
      <x:c r="AG7811" s="108">
        <x:v>1</x:v>
      </x:c>
      <x:c r="AL7811" s="172"/>
      <x:c r="AM7811" s="172"/>
      <x:c r="AN7811" s="172"/>
      <x:c r="AO7811" s="172"/>
      <x:c r="AP7811" s="172"/>
      <x:c r="AQ7811" s="172"/>
    </x:row>
    <x:row r="7812" spans="1:43" s="3" customFormat="1">
      <x:c r="A7812" s="114" t="s">
        <x:v>2812</x:v>
      </x:c>
      <x:c r="B7812" s="161">
        <x:v>10612</x:v>
      </x:c>
      <x:c r="C7812" s="3">
        <x:v>0.8</x:v>
      </x:c>
      <x:c r="G7812" s="3">
        <x:v>2</x:v>
      </x:c>
      <x:c r="I7812" s="3" t="s">
        <x:v>104</x:v>
      </x:c>
      <x:c r="K7812" s="3" t="s">
        <x:v>119</x:v>
      </x:c>
      <x:c r="AG7812" s="108">
        <x:v>1</x:v>
      </x:c>
      <x:c r="AL7812" s="172"/>
      <x:c r="AM7812" s="172"/>
      <x:c r="AN7812" s="172"/>
      <x:c r="AO7812" s="172"/>
      <x:c r="AP7812" s="172"/>
      <x:c r="AQ7812" s="172"/>
    </x:row>
    <x:row r="7813" spans="1:43" s="3" customFormat="1">
      <x:c r="A7813" s="114" t="s">
        <x:v>2813</x:v>
      </x:c>
      <x:c r="B7813" s="161">
        <x:v>10612</x:v>
      </x:c>
      <x:c r="C7813" s="3">
        <x:v>0.966666666666667</x:v>
      </x:c>
      <x:c r="G7813" s="3">
        <x:v>1</x:v>
      </x:c>
      <x:c r="I7813" s="3" t="s">
        <x:v>100</x:v>
      </x:c>
      <x:c r="K7813" s="3" t="s">
        <x:v>117</x:v>
      </x:c>
      <x:c r="AG7813" s="108">
        <x:v>1</x:v>
      </x:c>
      <x:c r="AL7813" s="172"/>
      <x:c r="AM7813" s="172"/>
      <x:c r="AN7813" s="172"/>
      <x:c r="AO7813" s="172"/>
      <x:c r="AP7813" s="172"/>
      <x:c r="AQ7813" s="172"/>
    </x:row>
    <x:row r="7814" spans="1:43" s="3" customFormat="1">
      <x:c r="A7814" s="114" t="s">
        <x:v>2814</x:v>
      </x:c>
      <x:c r="B7814" s="161">
        <x:v>10612</x:v>
      </x:c>
      <x:c r="C7814" s="3">
        <x:v>1.6</x:v>
      </x:c>
      <x:c r="G7814" s="3">
        <x:v>3</x:v>
      </x:c>
      <x:c r="I7814" s="3" t="s">
        <x:v>104</x:v>
      </x:c>
      <x:c r="K7814" s="3" t="s">
        <x:v>119</x:v>
      </x:c>
      <x:c r="AG7814" s="108">
        <x:v>2</x:v>
      </x:c>
      <x:c r="AL7814" s="172"/>
      <x:c r="AM7814" s="172"/>
      <x:c r="AN7814" s="172"/>
      <x:c r="AO7814" s="172"/>
      <x:c r="AP7814" s="172"/>
      <x:c r="AQ7814" s="172"/>
    </x:row>
    <x:row r="7815" spans="1:43" s="3" customFormat="1">
      <x:c r="A7815" s="114" t="s">
        <x:v>2815</x:v>
      </x:c>
      <x:c r="B7815" s="161">
        <x:v>10612</x:v>
      </x:c>
      <x:c r="C7815" s="3">
        <x:v>1.75</x:v>
      </x:c>
      <x:c r="D7815" s="3">
        <x:v>1</x:v>
      </x:c>
      <x:c r="K7815" s="3" t="s">
        <x:v>117</x:v>
      </x:c>
      <x:c r="AG7815" s="108">
        <x:v>2</x:v>
      </x:c>
      <x:c r="AL7815" s="172"/>
      <x:c r="AM7815" s="172"/>
      <x:c r="AN7815" s="172"/>
      <x:c r="AO7815" s="172"/>
      <x:c r="AP7815" s="172"/>
      <x:c r="AQ7815" s="172"/>
    </x:row>
    <x:row r="7816" spans="1:43" s="6" customFormat="1">
      <x:c r="A7816" s="114" t="s">
        <x:v>2816</x:v>
      </x:c>
      <x:c r="B7816" s="161">
        <x:v>10613</x:v>
      </x:c>
      <x:c r="C7816" s="6">
        <x:v>0.433333333333333</x:v>
      </x:c>
      <x:c r="G7816" s="6">
        <x:v>2</x:v>
      </x:c>
      <x:c r="K7816" s="6" t="s">
        <x:v>117</x:v>
      </x:c>
      <x:c r="M7816" s="6">
        <x:v>2110</x:v>
      </x:c>
      <x:c r="O7816" s="6" t="s">
        <x:v>101</x:v>
      </x:c>
      <x:c r="S7816" s="6" t="s">
        <x:v>350</x:v>
      </x:c>
      <x:c r="T7816" s="6">
        <x:v>4.5</x:v>
      </x:c>
      <x:c r="AG7816" s="93">
        <x:v>1</x:v>
      </x:c>
      <x:c r="AL7816" s="171"/>
      <x:c r="AM7816" s="171"/>
      <x:c r="AN7816" s="171"/>
      <x:c r="AO7816" s="171"/>
      <x:c r="AP7816" s="171"/>
      <x:c r="AQ7816" s="171"/>
    </x:row>
    <x:row r="7817" spans="1:43" s="6" customFormat="1">
      <x:c r="A7817" s="114" t="s">
        <x:v>2817</x:v>
      </x:c>
      <x:c r="B7817" s="161">
        <x:v>10613</x:v>
      </x:c>
      <x:c r="C7817" s="6">
        <x:v>1.43333333333333</x:v>
      </x:c>
      <x:c r="G7817" s="6">
        <x:v>2</x:v>
      </x:c>
      <x:c r="K7817" s="6" t="s">
        <x:v>119</x:v>
      </x:c>
      <x:c r="M7817" s="6">
        <x:v>2110</x:v>
      </x:c>
      <x:c r="O7817" s="6" t="s">
        <x:v>101</x:v>
      </x:c>
      <x:c r="S7817" s="6" t="s">
        <x:v>464</x:v>
      </x:c>
      <x:c r="T7817" s="6">
        <x:v>4.5000001</x:v>
      </x:c>
      <x:c r="AG7817" s="93">
        <x:v>1</x:v>
      </x:c>
      <x:c r="AL7817" s="171"/>
      <x:c r="AM7817" s="171"/>
      <x:c r="AN7817" s="171"/>
      <x:c r="AO7817" s="171"/>
      <x:c r="AP7817" s="171"/>
      <x:c r="AQ7817" s="171"/>
    </x:row>
    <x:row r="7818" spans="1:43" s="6" customFormat="1">
      <x:c r="A7818" s="114" t="s">
        <x:v>2818</x:v>
      </x:c>
      <x:c r="B7818" s="161">
        <x:v>10613</x:v>
      </x:c>
      <x:c r="C7818" s="6">
        <x:v>1.66666666666667</x:v>
      </x:c>
      <x:c r="D7818" s="6">
        <x:v>1</x:v>
      </x:c>
      <x:c r="K7818" s="6" t="s">
        <x:v>117</x:v>
      </x:c>
      <x:c r="S7818" s="6" t="s">
        <x:v>264</x:v>
      </x:c>
      <x:c r="AG7818" s="93"/>
      <x:c r="AL7818" s="171"/>
      <x:c r="AM7818" s="171"/>
      <x:c r="AN7818" s="171"/>
      <x:c r="AO7818" s="171"/>
      <x:c r="AP7818" s="171"/>
      <x:c r="AQ7818" s="171"/>
    </x:row>
    <x:row r="7819" spans="1:43" s="6" customFormat="1">
      <x:c r="A7819" s="114" t="s">
        <x:v>2819</x:v>
      </x:c>
      <x:c r="B7819" s="161">
        <x:v>10613</x:v>
      </x:c>
      <x:c r="C7819" s="6">
        <x:v>1.93333333333333</x:v>
      </x:c>
      <x:c r="G7819" s="6">
        <x:v>3</x:v>
      </x:c>
      <x:c r="K7819" s="6" t="s">
        <x:v>119</x:v>
      </x:c>
      <x:c r="M7819" s="6">
        <x:v>2110</x:v>
      </x:c>
      <x:c r="O7819" s="6" t="s">
        <x:v>101</x:v>
      </x:c>
      <x:c r="AG7819" s="93">
        <x:v>2</x:v>
      </x:c>
      <x:c r="AL7819" s="171"/>
      <x:c r="AM7819" s="171"/>
      <x:c r="AN7819" s="171"/>
      <x:c r="AO7819" s="171"/>
      <x:c r="AP7819" s="171"/>
      <x:c r="AQ7819" s="171"/>
    </x:row>
    <x:row r="7820" spans="1:43" s="6" customFormat="1">
      <x:c r="A7820" s="114" t="s">
        <x:v>2820</x:v>
      </x:c>
      <x:c r="B7820" s="161">
        <x:v>10613</x:v>
      </x:c>
      <x:c r="C7820" s="6">
        <x:v>2.08333333333333</x:v>
      </x:c>
      <x:c r="G7820" s="6">
        <x:v>4</x:v>
      </x:c>
      <x:c r="K7820" s="6" t="s">
        <x:v>117</x:v>
      </x:c>
      <x:c r="M7820" s="6">
        <x:v>2110</x:v>
      </x:c>
      <x:c r="O7820" s="6" t="s">
        <x:v>101</x:v>
      </x:c>
      <x:c r="AG7820" s="93">
        <x:v>2</x:v>
      </x:c>
      <x:c r="AL7820" s="171"/>
      <x:c r="AM7820" s="171"/>
      <x:c r="AN7820" s="171"/>
      <x:c r="AO7820" s="171"/>
      <x:c r="AP7820" s="171"/>
      <x:c r="AQ7820" s="171"/>
    </x:row>
    <x:row r="7821" spans="1:43" s="6" customFormat="1">
      <x:c r="A7821" s="114" t="s">
        <x:v>2821</x:v>
      </x:c>
      <x:c r="B7821" s="161">
        <x:v>10613</x:v>
      </x:c>
      <x:c r="C7821" s="6">
        <x:v>2.23333333333333</x:v>
      </x:c>
      <x:c r="D7821" s="6">
        <x:v>1</x:v>
      </x:c>
      <x:c r="K7821" s="6" t="s">
        <x:v>119</x:v>
      </x:c>
      <x:c r="AG7821" s="93">
        <x:v>2</x:v>
      </x:c>
      <x:c r="AL7821" s="171"/>
      <x:c r="AM7821" s="171"/>
      <x:c r="AN7821" s="171"/>
      <x:c r="AO7821" s="171"/>
      <x:c r="AP7821" s="171"/>
      <x:c r="AQ7821" s="171"/>
    </x:row>
    <x:row r="7822" spans="1:43" s="3" customFormat="1">
      <x:c r="A7822" s="114" t="s">
        <x:v>2822</x:v>
      </x:c>
      <x:c r="B7822" s="161">
        <x:v>10614</x:v>
      </x:c>
      <x:c r="C7822" s="3">
        <x:v>5.76666666666667</x:v>
      </x:c>
      <x:c r="G7822" s="3">
        <x:v>3</x:v>
      </x:c>
      <x:c r="I7822" s="3" t="s">
        <x:v>110</x:v>
      </x:c>
      <x:c r="J7822" s="3">
        <x:v>0.65</x:v>
      </x:c>
      <x:c r="K7822" s="3" t="s">
        <x:v>117</x:v>
      </x:c>
      <x:c r="M7822" s="3">
        <x:v>2110</x:v>
      </x:c>
      <x:c r="O7822" s="3" t="s">
        <x:v>101</x:v>
      </x:c>
      <x:c r="AG7822" s="108"/>
      <x:c r="AL7822" s="172"/>
      <x:c r="AM7822" s="172"/>
      <x:c r="AN7822" s="172"/>
      <x:c r="AO7822" s="172"/>
      <x:c r="AP7822" s="172"/>
      <x:c r="AQ7822" s="172"/>
    </x:row>
    <x:row r="7823" spans="1:43" s="3" customFormat="1">
      <x:c r="A7823" s="114" t="s">
        <x:v>2823</x:v>
      </x:c>
      <x:c r="B7823" s="161">
        <x:v>10614</x:v>
      </x:c>
      <x:c r="C7823" s="3">
        <x:v>5.93666666666667</x:v>
      </x:c>
      <x:c r="G7823" s="3">
        <x:v>3</x:v>
      </x:c>
      <x:c r="K7823" s="3" t="s">
        <x:v>117</x:v>
      </x:c>
      <x:c r="M7823" s="3">
        <x:v>2110</x:v>
      </x:c>
      <x:c r="O7823" s="3" t="s">
        <x:v>101</x:v>
      </x:c>
      <x:c r="AG7823" s="108"/>
      <x:c r="AL7823" s="172"/>
      <x:c r="AM7823" s="172"/>
      <x:c r="AN7823" s="172"/>
      <x:c r="AO7823" s="172"/>
      <x:c r="AP7823" s="172"/>
      <x:c r="AQ7823" s="172"/>
    </x:row>
    <x:row r="7824" spans="1:43" s="3" customFormat="1">
      <x:c r="A7824" s="114" t="s">
        <x:v>2824</x:v>
      </x:c>
      <x:c r="B7824" s="161">
        <x:v>10614</x:v>
      </x:c>
      <x:c r="C7824" s="3">
        <x:v>6.10666666666667</x:v>
      </x:c>
      <x:c r="G7824" s="3">
        <x:v>4</x:v>
      </x:c>
      <x:c r="K7824" s="3" t="s">
        <x:v>117</x:v>
      </x:c>
      <x:c r="M7824" s="3">
        <x:v>2110</x:v>
      </x:c>
      <x:c r="O7824" s="3" t="s">
        <x:v>101</x:v>
      </x:c>
      <x:c r="AG7824" s="108"/>
      <x:c r="AL7824" s="172"/>
      <x:c r="AM7824" s="172"/>
      <x:c r="AN7824" s="172"/>
      <x:c r="AO7824" s="172"/>
      <x:c r="AP7824" s="172"/>
      <x:c r="AQ7824" s="172"/>
    </x:row>
    <x:row r="7825" spans="1:43" s="3" customFormat="1">
      <x:c r="A7825" s="114" t="s">
        <x:v>2825</x:v>
      </x:c>
      <x:c r="B7825" s="161">
        <x:v>10614</x:v>
      </x:c>
      <x:c r="C7825" s="3">
        <x:v>6.27666666666667</x:v>
      </x:c>
      <x:c r="G7825" s="3">
        <x:v>4</x:v>
      </x:c>
      <x:c r="K7825" s="3" t="s">
        <x:v>117</x:v>
      </x:c>
      <x:c r="M7825" s="3">
        <x:v>2110</x:v>
      </x:c>
      <x:c r="O7825" s="3" t="s">
        <x:v>101</x:v>
      </x:c>
      <x:c r="AG7825" s="108"/>
      <x:c r="AL7825" s="172"/>
      <x:c r="AM7825" s="172"/>
      <x:c r="AN7825" s="172"/>
      <x:c r="AO7825" s="172"/>
      <x:c r="AP7825" s="172"/>
      <x:c r="AQ7825" s="172"/>
    </x:row>
    <x:row r="7826" spans="1:43" s="21" customFormat="1">
      <x:c r="A7826" s="114" t="s">
        <x:v>2826</x:v>
      </x:c>
      <x:c r="B7826" s="187">
        <x:v>10615</x:v>
      </x:c>
      <x:c r="C7826" s="21">
        <x:v>0.466666666666667</x:v>
      </x:c>
      <x:c r="G7826" s="21">
        <x:v>3</x:v>
      </x:c>
      <x:c r="I7826" s="21" t="s">
        <x:v>104</x:v>
      </x:c>
      <x:c r="K7826" s="21" t="s">
        <x:v>145</x:v>
      </x:c>
      <x:c r="M7826" s="21">
        <x:v>2365</x:v>
      </x:c>
      <x:c r="O7826" s="21" t="s">
        <x:v>101</x:v>
      </x:c>
      <x:c r="AG7826" s="189">
        <x:v>2</x:v>
      </x:c>
      <x:c r="AL7826" s="190"/>
      <x:c r="AM7826" s="190"/>
      <x:c r="AN7826" s="190"/>
      <x:c r="AO7826" s="190"/>
      <x:c r="AP7826" s="190"/>
      <x:c r="AQ7826" s="190"/>
    </x:row>
    <x:row r="7827" spans="1:43" s="21" customFormat="1">
      <x:c r="A7827" s="114" t="s">
        <x:v>2827</x:v>
      </x:c>
      <x:c r="B7827" s="187">
        <x:v>10615</x:v>
      </x:c>
      <x:c r="C7827" s="21">
        <x:v>0.466766666666667</x:v>
      </x:c>
      <x:c r="D7827" s="21">
        <x:v>1</x:v>
      </x:c>
      <x:c r="M7827" s="21">
        <x:v>2367</x:v>
      </x:c>
      <x:c r="O7827" s="21" t="s">
        <x:v>101</x:v>
      </x:c>
      <x:c r="AG7827" s="189"/>
      <x:c r="AL7827" s="190"/>
      <x:c r="AM7827" s="190"/>
      <x:c r="AN7827" s="190"/>
      <x:c r="AO7827" s="190"/>
      <x:c r="AP7827" s="190"/>
      <x:c r="AQ7827" s="190"/>
    </x:row>
    <x:row r="7828" spans="1:43" s="21" customFormat="1">
      <x:c r="A7828" s="114" t="s">
        <x:v>2828</x:v>
      </x:c>
      <x:c r="B7828" s="187">
        <x:v>10615</x:v>
      </x:c>
      <x:c r="C7828" s="21">
        <x:v>0.866666666666667</x:v>
      </x:c>
      <x:c r="G7828" s="21">
        <x:v>3</x:v>
      </x:c>
      <x:c r="I7828" s="21" t="s">
        <x:v>103</x:v>
      </x:c>
      <x:c r="K7828" s="21" t="s">
        <x:v>145</x:v>
      </x:c>
      <x:c r="M7828" s="21">
        <x:v>2365</x:v>
      </x:c>
      <x:c r="O7828" s="21" t="s">
        <x:v>101</x:v>
      </x:c>
      <x:c r="AG7828" s="189">
        <x:v>2</x:v>
      </x:c>
      <x:c r="AL7828" s="190"/>
      <x:c r="AM7828" s="190"/>
      <x:c r="AN7828" s="190"/>
      <x:c r="AO7828" s="190"/>
      <x:c r="AP7828" s="190"/>
      <x:c r="AQ7828" s="190"/>
    </x:row>
    <x:row r="7829" spans="1:43" s="21" customFormat="1">
      <x:c r="A7829" s="114" t="s">
        <x:v>2829</x:v>
      </x:c>
      <x:c r="B7829" s="187">
        <x:v>10615</x:v>
      </x:c>
      <x:c r="C7829" s="21">
        <x:v>0.866766666666667</x:v>
      </x:c>
      <x:c r="D7829" s="21">
        <x:v>1</x:v>
      </x:c>
      <x:c r="M7829" s="21">
        <x:v>2367</x:v>
      </x:c>
      <x:c r="O7829" s="21" t="s">
        <x:v>101</x:v>
      </x:c>
      <x:c r="AG7829" s="189"/>
      <x:c r="AL7829" s="190"/>
      <x:c r="AM7829" s="190"/>
      <x:c r="AN7829" s="190"/>
      <x:c r="AO7829" s="190"/>
      <x:c r="AP7829" s="190"/>
      <x:c r="AQ7829" s="190"/>
    </x:row>
    <x:row r="7830" spans="1:43" s="21" customFormat="1">
      <x:c r="A7830" s="114" t="s">
        <x:v>2830</x:v>
      </x:c>
      <x:c r="B7830" s="187">
        <x:v>10615</x:v>
      </x:c>
      <x:c r="C7830" s="21">
        <x:v>1.86666666666667</x:v>
      </x:c>
      <x:c r="G7830" s="21">
        <x:v>4</x:v>
      </x:c>
      <x:c r="I7830" s="21" t="s">
        <x:v>102</x:v>
      </x:c>
      <x:c r="K7830" s="21" t="s">
        <x:v>132</x:v>
      </x:c>
      <x:c r="M7830" s="21">
        <x:v>2365</x:v>
      </x:c>
      <x:c r="O7830" s="21" t="s">
        <x:v>101</x:v>
      </x:c>
      <x:c r="AG7830" s="189">
        <x:v>2</x:v>
      </x:c>
      <x:c r="AL7830" s="190"/>
      <x:c r="AM7830" s="190"/>
      <x:c r="AN7830" s="190"/>
      <x:c r="AO7830" s="190"/>
      <x:c r="AP7830" s="190"/>
      <x:c r="AQ7830" s="190"/>
    </x:row>
    <x:row r="7831" spans="1:43" s="21" customFormat="1">
      <x:c r="A7831" s="114" t="s">
        <x:v>2831</x:v>
      </x:c>
      <x:c r="B7831" s="187">
        <x:v>10615</x:v>
      </x:c>
      <x:c r="C7831" s="21">
        <x:v>1.86676666666667</x:v>
      </x:c>
      <x:c r="D7831" s="21">
        <x:v>1</x:v>
      </x:c>
      <x:c r="M7831" s="21">
        <x:v>2462</x:v>
      </x:c>
      <x:c r="O7831" s="21" t="s">
        <x:v>101</x:v>
      </x:c>
      <x:c r="AG7831" s="189"/>
      <x:c r="AL7831" s="190"/>
      <x:c r="AM7831" s="190"/>
      <x:c r="AN7831" s="190"/>
      <x:c r="AO7831" s="190"/>
      <x:c r="AP7831" s="190"/>
      <x:c r="AQ7831" s="190"/>
    </x:row>
    <x:row r="7832" spans="1:43" s="21" customFormat="1">
      <x:c r="A7832" s="114" t="s">
        <x:v>2832</x:v>
      </x:c>
      <x:c r="B7832" s="187">
        <x:v>10615</x:v>
      </x:c>
      <x:c r="C7832" s="21">
        <x:v>2.06666666666667</x:v>
      </x:c>
      <x:c r="D7832" s="21">
        <x:v>1</x:v>
      </x:c>
      <x:c r="AG7832" s="189">
        <x:v>2</x:v>
      </x:c>
      <x:c r="AL7832" s="190"/>
      <x:c r="AM7832" s="190"/>
      <x:c r="AN7832" s="190"/>
      <x:c r="AO7832" s="190"/>
      <x:c r="AP7832" s="190"/>
      <x:c r="AQ7832" s="190"/>
    </x:row>
    <x:row r="7833" spans="1:43" s="22" customFormat="1">
      <x:c r="A7833" s="114" t="s">
        <x:v>2833</x:v>
      </x:c>
      <x:c r="B7833" s="187">
        <x:v>10616</x:v>
      </x:c>
      <x:c r="C7833" s="3">
        <x:v>0.533333333333333</x:v>
      </x:c>
      <x:c r="G7833" s="22">
        <x:v>5</x:v>
      </x:c>
      <x:c r="I7833" s="22" t="s">
        <x:v>100</x:v>
      </x:c>
      <x:c r="K7833" s="22" t="s">
        <x:v>126</x:v>
      </x:c>
      <x:c r="M7833" s="22" t="s">
        <x:v>558</x:v>
      </x:c>
      <x:c r="O7833" s="22" t="s">
        <x:v>101</x:v>
      </x:c>
      <x:c r="AG7833" s="191">
        <x:v>1</x:v>
      </x:c>
      <x:c r="AH7833" s="22" t="s">
        <x:v>429</x:v>
      </x:c>
      <x:c r="AL7833" s="192"/>
      <x:c r="AM7833" s="192"/>
      <x:c r="AN7833" s="192"/>
      <x:c r="AO7833" s="192"/>
      <x:c r="AP7833" s="192"/>
      <x:c r="AQ7833" s="192"/>
    </x:row>
    <x:row r="7834" spans="1:43" s="22" customFormat="1">
      <x:c r="A7834" s="114" t="s">
        <x:v>2834</x:v>
      </x:c>
      <x:c r="B7834" s="187">
        <x:v>10616</x:v>
      </x:c>
      <x:c r="C7834" s="22">
        <x:v>0.683333333333333</x:v>
      </x:c>
      <x:c r="G7834" s="22">
        <x:v>4</x:v>
      </x:c>
      <x:c r="I7834" s="22" t="s">
        <x:v>102</x:v>
      </x:c>
      <x:c r="K7834" s="22" t="s">
        <x:v>126</x:v>
      </x:c>
      <x:c r="M7834" s="22" t="s">
        <x:v>558</x:v>
      </x:c>
      <x:c r="O7834" s="22" t="s">
        <x:v>101</x:v>
      </x:c>
      <x:c r="AG7834" s="191">
        <x:v>1</x:v>
      </x:c>
      <x:c r="AH7834" s="22" t="s">
        <x:v>429</x:v>
      </x:c>
      <x:c r="AL7834" s="192"/>
      <x:c r="AM7834" s="192"/>
      <x:c r="AN7834" s="192"/>
      <x:c r="AO7834" s="192"/>
      <x:c r="AP7834" s="192"/>
      <x:c r="AQ7834" s="192"/>
    </x:row>
    <x:row r="7835" spans="1:43" s="22" customFormat="1">
      <x:c r="A7835" s="114" t="s">
        <x:v>2835</x:v>
      </x:c>
      <x:c r="B7835" s="187">
        <x:v>10616</x:v>
      </x:c>
      <x:c r="C7835" s="22">
        <x:v>0.833333333333333</x:v>
      </x:c>
      <x:c r="G7835" s="22">
        <x:v>3</x:v>
      </x:c>
      <x:c r="I7835" s="22" t="s">
        <x:v>103</x:v>
      </x:c>
      <x:c r="K7835" s="22" t="s">
        <x:v>126</x:v>
      </x:c>
      <x:c r="M7835" s="22" t="s">
        <x:v>558</x:v>
      </x:c>
      <x:c r="O7835" s="22" t="s">
        <x:v>101</x:v>
      </x:c>
      <x:c r="AG7835" s="191">
        <x:v>2</x:v>
      </x:c>
      <x:c r="AH7835" s="22" t="s">
        <x:v>429</x:v>
      </x:c>
      <x:c r="AL7835" s="192"/>
      <x:c r="AM7835" s="192"/>
      <x:c r="AN7835" s="192"/>
      <x:c r="AO7835" s="192"/>
      <x:c r="AP7835" s="192"/>
      <x:c r="AQ7835" s="192"/>
    </x:row>
    <x:row r="7836" spans="1:43" s="22" customFormat="1">
      <x:c r="A7836" s="114" t="s">
        <x:v>2836</x:v>
      </x:c>
      <x:c r="B7836" s="187">
        <x:v>10616</x:v>
      </x:c>
      <x:c r="C7836" s="22">
        <x:v>0.983333333333333</x:v>
      </x:c>
      <x:c r="G7836" s="22">
        <x:v>4</x:v>
      </x:c>
      <x:c r="I7836" s="22" t="s">
        <x:v>104</x:v>
      </x:c>
      <x:c r="K7836" s="22" t="s">
        <x:v>126</x:v>
      </x:c>
      <x:c r="M7836" s="22" t="s">
        <x:v>558</x:v>
      </x:c>
      <x:c r="O7836" s="22" t="s">
        <x:v>101</x:v>
      </x:c>
      <x:c r="AG7836" s="191">
        <x:v>1</x:v>
      </x:c>
      <x:c r="AH7836" s="22" t="s">
        <x:v>429</x:v>
      </x:c>
      <x:c r="AL7836" s="192"/>
      <x:c r="AM7836" s="192"/>
      <x:c r="AN7836" s="192"/>
      <x:c r="AO7836" s="192"/>
      <x:c r="AP7836" s="192"/>
      <x:c r="AQ7836" s="192"/>
    </x:row>
    <x:row r="7837" spans="1:43" s="22" customFormat="1">
      <x:c r="A7837" s="114" t="s">
        <x:v>2837</x:v>
      </x:c>
      <x:c r="B7837" s="187">
        <x:v>10616</x:v>
      </x:c>
      <x:c r="C7837" s="3">
        <x:v>1.36666666666667</x:v>
      </x:c>
      <x:c r="G7837" s="22">
        <x:v>6</x:v>
      </x:c>
      <x:c r="I7837" s="22" t="s">
        <x:v>102</x:v>
      </x:c>
      <x:c r="K7837" s="22" t="s">
        <x:v>126</x:v>
      </x:c>
      <x:c r="M7837" s="22" t="s">
        <x:v>558</x:v>
      </x:c>
      <x:c r="O7837" s="22" t="s">
        <x:v>101</x:v>
      </x:c>
      <x:c r="AG7837" s="191">
        <x:v>1</x:v>
      </x:c>
      <x:c r="AH7837" s="22" t="s">
        <x:v>429</x:v>
      </x:c>
      <x:c r="AL7837" s="192"/>
      <x:c r="AM7837" s="192"/>
      <x:c r="AN7837" s="192"/>
      <x:c r="AO7837" s="192"/>
      <x:c r="AP7837" s="192"/>
      <x:c r="AQ7837" s="192"/>
    </x:row>
    <x:row r="7838" spans="1:43" s="22" customFormat="1">
      <x:c r="A7838" s="114" t="s">
        <x:v>2838</x:v>
      </x:c>
      <x:c r="B7838" s="187">
        <x:v>10616</x:v>
      </x:c>
      <x:c r="C7838" s="22">
        <x:v>1.51666666666667</x:v>
      </x:c>
      <x:c r="G7838" s="22">
        <x:v>5</x:v>
      </x:c>
      <x:c r="I7838" s="22" t="s">
        <x:v>103</x:v>
      </x:c>
      <x:c r="K7838" s="22" t="s">
        <x:v>126</x:v>
      </x:c>
      <x:c r="M7838" s="22" t="s">
        <x:v>558</x:v>
      </x:c>
      <x:c r="O7838" s="22" t="s">
        <x:v>101</x:v>
      </x:c>
      <x:c r="AG7838" s="191">
        <x:v>2</x:v>
      </x:c>
      <x:c r="AH7838" s="22" t="s">
        <x:v>429</x:v>
      </x:c>
      <x:c r="AL7838" s="192"/>
      <x:c r="AM7838" s="192"/>
      <x:c r="AN7838" s="192"/>
      <x:c r="AO7838" s="192"/>
      <x:c r="AP7838" s="192"/>
      <x:c r="AQ7838" s="192"/>
    </x:row>
    <x:row r="7839" spans="1:43" s="22" customFormat="1">
      <x:c r="A7839" s="114" t="s">
        <x:v>2839</x:v>
      </x:c>
      <x:c r="B7839" s="187">
        <x:v>10616</x:v>
      </x:c>
      <x:c r="C7839" s="22">
        <x:v>1.66666666666667</x:v>
      </x:c>
      <x:c r="G7839" s="22">
        <x:v>4</x:v>
      </x:c>
      <x:c r="I7839" s="22" t="s">
        <x:v>104</x:v>
      </x:c>
      <x:c r="K7839" s="22" t="s">
        <x:v>126</x:v>
      </x:c>
      <x:c r="M7839" s="22" t="s">
        <x:v>558</x:v>
      </x:c>
      <x:c r="O7839" s="22" t="s">
        <x:v>101</x:v>
      </x:c>
      <x:c r="AG7839" s="191">
        <x:v>1</x:v>
      </x:c>
      <x:c r="AH7839" s="22" t="s">
        <x:v>429</x:v>
      </x:c>
      <x:c r="AL7839" s="192"/>
      <x:c r="AM7839" s="192"/>
      <x:c r="AN7839" s="192"/>
      <x:c r="AO7839" s="192"/>
      <x:c r="AP7839" s="192"/>
      <x:c r="AQ7839" s="192"/>
    </x:row>
    <x:row r="7840" spans="1:43" s="22" customFormat="1">
      <x:c r="A7840" s="114" t="s">
        <x:v>2840</x:v>
      </x:c>
      <x:c r="B7840" s="187">
        <x:v>10616</x:v>
      </x:c>
      <x:c r="C7840" s="22">
        <x:v>1.81666666666667</x:v>
      </x:c>
      <x:c r="G7840" s="22">
        <x:v>5</x:v>
      </x:c>
      <x:c r="I7840" s="22" t="s">
        <x:v>100</x:v>
      </x:c>
      <x:c r="K7840" s="22" t="s">
        <x:v>126</x:v>
      </x:c>
      <x:c r="M7840" s="22" t="s">
        <x:v>558</x:v>
      </x:c>
      <x:c r="O7840" s="22" t="s">
        <x:v>101</x:v>
      </x:c>
      <x:c r="AG7840" s="191">
        <x:v>1</x:v>
      </x:c>
      <x:c r="AH7840" s="22" t="s">
        <x:v>429</x:v>
      </x:c>
      <x:c r="AL7840" s="192"/>
      <x:c r="AM7840" s="192"/>
      <x:c r="AN7840" s="192"/>
      <x:c r="AO7840" s="192"/>
      <x:c r="AP7840" s="192"/>
      <x:c r="AQ7840" s="192"/>
    </x:row>
    <x:row r="7841" spans="1:43" s="22" customFormat="1">
      <x:c r="A7841" s="114" t="s">
        <x:v>2841</x:v>
      </x:c>
      <x:c r="B7841" s="187">
        <x:v>10616</x:v>
      </x:c>
      <x:c r="C7841" s="3">
        <x:v>2.26666666666667</x:v>
      </x:c>
      <x:c r="G7841" s="22">
        <x:v>7</x:v>
      </x:c>
      <x:c r="I7841" s="22" t="s">
        <x:v>104</x:v>
      </x:c>
      <x:c r="K7841" s="22" t="s">
        <x:v>126</x:v>
      </x:c>
      <x:c r="M7841" s="22" t="s">
        <x:v>558</x:v>
      </x:c>
      <x:c r="O7841" s="22" t="s">
        <x:v>101</x:v>
      </x:c>
      <x:c r="AG7841" s="191">
        <x:v>2</x:v>
      </x:c>
      <x:c r="AH7841" s="22" t="s">
        <x:v>429</x:v>
      </x:c>
      <x:c r="AL7841" s="192"/>
      <x:c r="AM7841" s="192"/>
      <x:c r="AN7841" s="192"/>
      <x:c r="AO7841" s="192"/>
      <x:c r="AP7841" s="192"/>
      <x:c r="AQ7841" s="192"/>
    </x:row>
    <x:row r="7842" spans="1:43" s="22" customFormat="1">
      <x:c r="A7842" s="114" t="s">
        <x:v>2842</x:v>
      </x:c>
      <x:c r="B7842" s="187">
        <x:v>10616</x:v>
      </x:c>
      <x:c r="C7842" s="22">
        <x:v>2.41666666666667</x:v>
      </x:c>
      <x:c r="G7842" s="22">
        <x:v>6</x:v>
      </x:c>
      <x:c r="I7842" s="22" t="s">
        <x:v>103</x:v>
      </x:c>
      <x:c r="K7842" s="22" t="s">
        <x:v>126</x:v>
      </x:c>
      <x:c r="M7842" s="22" t="s">
        <x:v>558</x:v>
      </x:c>
      <x:c r="O7842" s="22" t="s">
        <x:v>101</x:v>
      </x:c>
      <x:c r="AG7842" s="191">
        <x:v>1</x:v>
      </x:c>
      <x:c r="AH7842" s="22" t="s">
        <x:v>429</x:v>
      </x:c>
      <x:c r="AL7842" s="192"/>
      <x:c r="AM7842" s="192"/>
      <x:c r="AN7842" s="192"/>
      <x:c r="AO7842" s="192"/>
      <x:c r="AP7842" s="192"/>
      <x:c r="AQ7842" s="192"/>
    </x:row>
    <x:row r="7843" spans="1:43" s="22" customFormat="1">
      <x:c r="A7843" s="114" t="s">
        <x:v>2843</x:v>
      </x:c>
      <x:c r="B7843" s="187">
        <x:v>10616</x:v>
      </x:c>
      <x:c r="C7843" s="22">
        <x:v>2.56666666666667</x:v>
      </x:c>
      <x:c r="G7843" s="22">
        <x:v>8</x:v>
      </x:c>
      <x:c r="I7843" s="22" t="s">
        <x:v>102</x:v>
      </x:c>
      <x:c r="K7843" s="22" t="s">
        <x:v>126</x:v>
      </x:c>
      <x:c r="M7843" s="22" t="s">
        <x:v>558</x:v>
      </x:c>
      <x:c r="O7843" s="22" t="s">
        <x:v>101</x:v>
      </x:c>
      <x:c r="AG7843" s="191">
        <x:v>1</x:v>
      </x:c>
      <x:c r="AH7843" s="22" t="s">
        <x:v>429</x:v>
      </x:c>
      <x:c r="AL7843" s="192"/>
      <x:c r="AM7843" s="192"/>
      <x:c r="AN7843" s="192"/>
      <x:c r="AO7843" s="192"/>
      <x:c r="AP7843" s="192"/>
      <x:c r="AQ7843" s="192"/>
    </x:row>
    <x:row r="7844" spans="1:43" s="22" customFormat="1">
      <x:c r="A7844" s="114" t="s">
        <x:v>2844</x:v>
      </x:c>
      <x:c r="B7844" s="187">
        <x:v>10616</x:v>
      </x:c>
      <x:c r="C7844" s="22">
        <x:v>2.71666666666667</x:v>
      </x:c>
      <x:c r="G7844" s="22">
        <x:v>6</x:v>
      </x:c>
      <x:c r="I7844" s="22" t="s">
        <x:v>100</x:v>
      </x:c>
      <x:c r="K7844" s="22" t="s">
        <x:v>126</x:v>
      </x:c>
      <x:c r="M7844" s="22" t="s">
        <x:v>558</x:v>
      </x:c>
      <x:c r="O7844" s="22" t="s">
        <x:v>101</x:v>
      </x:c>
      <x:c r="AG7844" s="191">
        <x:v>2</x:v>
      </x:c>
      <x:c r="AH7844" s="22" t="s">
        <x:v>429</x:v>
      </x:c>
      <x:c r="AL7844" s="192"/>
      <x:c r="AM7844" s="192"/>
      <x:c r="AN7844" s="192"/>
      <x:c r="AO7844" s="192"/>
      <x:c r="AP7844" s="192"/>
      <x:c r="AQ7844" s="192"/>
    </x:row>
    <x:row r="7845" spans="1:43" s="22" customFormat="1">
      <x:c r="A7845" s="114" t="s">
        <x:v>2845</x:v>
      </x:c>
      <x:c r="B7845" s="187">
        <x:v>10616</x:v>
      </x:c>
      <x:c r="C7845" s="22">
        <x:v>2.86666666666667</x:v>
      </x:c>
      <x:c r="G7845" s="22">
        <x:v>7</x:v>
      </x:c>
      <x:c r="I7845" s="22" t="s">
        <x:v>102</x:v>
      </x:c>
      <x:c r="K7845" s="22" t="s">
        <x:v>126</x:v>
      </x:c>
      <x:c r="M7845" s="22" t="s">
        <x:v>558</x:v>
      </x:c>
      <x:c r="O7845" s="22" t="s">
        <x:v>101</x:v>
      </x:c>
      <x:c r="AG7845" s="191">
        <x:v>1</x:v>
      </x:c>
      <x:c r="AH7845" s="22" t="s">
        <x:v>429</x:v>
      </x:c>
      <x:c r="AL7845" s="192"/>
      <x:c r="AM7845" s="192"/>
      <x:c r="AN7845" s="192"/>
      <x:c r="AO7845" s="192"/>
      <x:c r="AP7845" s="192"/>
      <x:c r="AQ7845" s="192"/>
    </x:row>
    <x:row r="7846" spans="1:43" s="22" customFormat="1">
      <x:c r="A7846" s="114" t="s">
        <x:v>2846</x:v>
      </x:c>
      <x:c r="B7846" s="187">
        <x:v>10616</x:v>
      </x:c>
      <x:c r="C7846" s="22">
        <x:v>3.16666666666667</x:v>
      </x:c>
      <x:c r="D7846" s="22">
        <x:v>1</x:v>
      </x:c>
      <x:c r="AG7846" s="191">
        <x:v>2</x:v>
      </x:c>
      <x:c r="AL7846" s="192"/>
      <x:c r="AM7846" s="192"/>
      <x:c r="AN7846" s="192"/>
      <x:c r="AO7846" s="192"/>
      <x:c r="AP7846" s="192"/>
      <x:c r="AQ7846" s="192"/>
    </x:row>
    <x:row r="7847" spans="1:43" s="21" customFormat="1">
      <x:c r="A7847" s="114" t="s">
        <x:v>2847</x:v>
      </x:c>
      <x:c r="B7847" s="187">
        <x:v>10617</x:v>
      </x:c>
      <x:c r="C7847" s="21">
        <x:v>0.4</x:v>
      </x:c>
      <x:c r="G7847" s="21">
        <x:v>3</x:v>
      </x:c>
      <x:c r="I7847" s="21" t="s">
        <x:v>100</x:v>
      </x:c>
      <x:c r="K7847" s="21" t="s">
        <x:v>145</x:v>
      </x:c>
      <x:c r="M7847" s="21">
        <x:v>2382</x:v>
      </x:c>
      <x:c r="O7847" s="21" t="s">
        <x:v>101</x:v>
      </x:c>
      <x:c r="U7847" s="21">
        <x:v>439</x:v>
      </x:c>
      <x:c r="V7847" s="21">
        <x:v>0.1</x:v>
      </x:c>
      <x:c r="W7847" s="21" t="s">
        <x:v>559</x:v>
      </x:c>
      <x:c r="X7847" s="21">
        <x:v>4</x:v>
      </x:c>
      <x:c r="Y7847" s="21">
        <x:v>0</x:v>
      </x:c>
      <x:c r="Z7847" s="21" t="s">
        <x:v>115</x:v>
      </x:c>
      <x:c r="AA7847" s="21">
        <x:v>40</x:v>
      </x:c>
      <x:c r="AD7847" s="21" t="s">
        <x:v>166</x:v>
      </x:c>
      <x:c r="AG7847" s="189">
        <x:v>2</x:v>
      </x:c>
      <x:c r="AL7847" s="190"/>
      <x:c r="AM7847" s="190"/>
      <x:c r="AN7847" s="190"/>
      <x:c r="AO7847" s="190"/>
      <x:c r="AP7847" s="190"/>
      <x:c r="AQ7847" s="190"/>
    </x:row>
    <x:row r="7848" spans="1:43" s="21" customFormat="1">
      <x:c r="A7848" s="114" t="s">
        <x:v>2848</x:v>
      </x:c>
      <x:c r="B7848" s="187">
        <x:v>10617</x:v>
      </x:c>
      <x:c r="C7848" s="21">
        <x:v>0.7</x:v>
      </x:c>
      <x:c r="G7848" s="21">
        <x:v>4</x:v>
      </x:c>
      <x:c r="I7848" s="21" t="s">
        <x:v>102</x:v>
      </x:c>
      <x:c r="K7848" s="21" t="s">
        <x:v>145</x:v>
      </x:c>
      <x:c r="M7848" s="21">
        <x:v>2382</x:v>
      </x:c>
      <x:c r="O7848" s="21" t="s">
        <x:v>101</x:v>
      </x:c>
      <x:c r="U7848" s="21">
        <x:v>439</x:v>
      </x:c>
      <x:c r="V7848" s="21">
        <x:v>0.1</x:v>
      </x:c>
      <x:c r="W7848" s="21" t="s">
        <x:v>559</x:v>
      </x:c>
      <x:c r="X7848" s="21">
        <x:v>4</x:v>
      </x:c>
      <x:c r="Y7848" s="21">
        <x:v>0</x:v>
      </x:c>
      <x:c r="Z7848" s="21" t="s">
        <x:v>115</x:v>
      </x:c>
      <x:c r="AA7848" s="21">
        <x:v>40</x:v>
      </x:c>
      <x:c r="AD7848" s="21" t="s">
        <x:v>166</x:v>
      </x:c>
      <x:c r="AG7848" s="189">
        <x:v>2</x:v>
      </x:c>
      <x:c r="AL7848" s="190"/>
      <x:c r="AM7848" s="190"/>
      <x:c r="AN7848" s="190"/>
      <x:c r="AO7848" s="190"/>
      <x:c r="AP7848" s="190"/>
      <x:c r="AQ7848" s="190"/>
    </x:row>
    <x:row r="7849" spans="1:43" s="21" customFormat="1">
      <x:c r="A7849" s="114" t="s">
        <x:v>2849</x:v>
      </x:c>
      <x:c r="B7849" s="187">
        <x:v>10617</x:v>
      </x:c>
      <x:c r="C7849" s="21">
        <x:v>1.36666666666667</x:v>
      </x:c>
      <x:c r="G7849" s="21">
        <x:v>5</x:v>
      </x:c>
      <x:c r="I7849" s="21" t="s">
        <x:v>103</x:v>
      </x:c>
      <x:c r="K7849" s="21" t="s">
        <x:v>145</x:v>
      </x:c>
      <x:c r="M7849" s="21">
        <x:v>2382</x:v>
      </x:c>
      <x:c r="O7849" s="21" t="s">
        <x:v>101</x:v>
      </x:c>
      <x:c r="U7849" s="21">
        <x:v>439</x:v>
      </x:c>
      <x:c r="V7849" s="21">
        <x:v>0.1</x:v>
      </x:c>
      <x:c r="W7849" s="21" t="s">
        <x:v>559</x:v>
      </x:c>
      <x:c r="X7849" s="21">
        <x:v>4</x:v>
      </x:c>
      <x:c r="Y7849" s="21">
        <x:v>0</x:v>
      </x:c>
      <x:c r="Z7849" s="21" t="s">
        <x:v>115</x:v>
      </x:c>
      <x:c r="AA7849" s="21">
        <x:v>40</x:v>
      </x:c>
      <x:c r="AD7849" s="21" t="s">
        <x:v>166</x:v>
      </x:c>
      <x:c r="AG7849" s="189">
        <x:v>2</x:v>
      </x:c>
      <x:c r="AL7849" s="190"/>
      <x:c r="AM7849" s="190"/>
      <x:c r="AN7849" s="190"/>
      <x:c r="AO7849" s="190"/>
      <x:c r="AP7849" s="190"/>
      <x:c r="AQ7849" s="190"/>
    </x:row>
    <x:row r="7850" spans="1:43" s="21" customFormat="1">
      <x:c r="A7850" s="114" t="s">
        <x:v>2850</x:v>
      </x:c>
      <x:c r="B7850" s="187">
        <x:v>10617</x:v>
      </x:c>
      <x:c r="C7850" s="21">
        <x:v>1.71666666666667</x:v>
      </x:c>
      <x:c r="D7850" s="21">
        <x:v>1</x:v>
      </x:c>
      <x:c r="AG7850" s="189">
        <x:v>2</x:v>
      </x:c>
      <x:c r="AL7850" s="190"/>
      <x:c r="AM7850" s="190"/>
      <x:c r="AN7850" s="190"/>
      <x:c r="AO7850" s="190"/>
      <x:c r="AP7850" s="190"/>
      <x:c r="AQ7850" s="190"/>
    </x:row>
    <x:row r="7851" spans="1:43" s="22" customFormat="1">
      <x:c r="A7851" s="114" t="s">
        <x:v>2851</x:v>
      </x:c>
      <x:c r="B7851" s="187">
        <x:v>10618</x:v>
      </x:c>
      <x:c r="C7851" s="22">
        <x:v>2.56666666666667</x:v>
      </x:c>
      <x:c r="G7851" s="22">
        <x:v>5</x:v>
      </x:c>
      <x:c r="I7851" s="21" t="s">
        <x:v>100</x:v>
      </x:c>
      <x:c r="K7851" s="22" t="s">
        <x:v>132</x:v>
      </x:c>
      <x:c r="AG7851" s="191"/>
      <x:c r="AL7851" s="192"/>
      <x:c r="AM7851" s="192"/>
      <x:c r="AN7851" s="192"/>
      <x:c r="AO7851" s="192"/>
      <x:c r="AP7851" s="192"/>
      <x:c r="AQ7851" s="192"/>
    </x:row>
    <x:row r="7852" spans="1:43" s="22" customFormat="1">
      <x:c r="A7852" s="114" t="s">
        <x:v>2852</x:v>
      </x:c>
      <x:c r="B7852" s="187">
        <x:v>10618</x:v>
      </x:c>
      <x:c r="C7852" s="22">
        <x:v>2.76666666666667</x:v>
      </x:c>
      <x:c r="G7852" s="22">
        <x:v>4</x:v>
      </x:c>
      <x:c r="I7852" s="21" t="s">
        <x:v>102</x:v>
      </x:c>
      <x:c r="K7852" s="22" t="s">
        <x:v>145</x:v>
      </x:c>
      <x:c r="AG7852" s="191"/>
      <x:c r="AL7852" s="192"/>
      <x:c r="AM7852" s="192"/>
      <x:c r="AN7852" s="192"/>
      <x:c r="AO7852" s="192"/>
      <x:c r="AP7852" s="192"/>
      <x:c r="AQ7852" s="192"/>
    </x:row>
    <x:row r="7853" spans="1:43" s="22" customFormat="1">
      <x:c r="A7853" s="114" t="s">
        <x:v>2853</x:v>
      </x:c>
      <x:c r="B7853" s="187">
        <x:v>10618</x:v>
      </x:c>
      <x:c r="C7853" s="22">
        <x:v>2.96666666666667</x:v>
      </x:c>
      <x:c r="G7853" s="22">
        <x:v>5</x:v>
      </x:c>
      <x:c r="I7853" s="21" t="s">
        <x:v>100</x:v>
      </x:c>
      <x:c r="K7853" s="22" t="s">
        <x:v>145</x:v>
      </x:c>
      <x:c r="AG7853" s="191"/>
      <x:c r="AL7853" s="192"/>
      <x:c r="AM7853" s="192"/>
      <x:c r="AN7853" s="192"/>
      <x:c r="AO7853" s="192"/>
      <x:c r="AP7853" s="192"/>
      <x:c r="AQ7853" s="192"/>
    </x:row>
    <x:row r="7854" spans="1:43" s="22" customFormat="1">
      <x:c r="A7854" s="114" t="s">
        <x:v>2854</x:v>
      </x:c>
      <x:c r="B7854" s="187">
        <x:v>10618</x:v>
      </x:c>
      <x:c r="C7854" s="22">
        <x:v>6.43333333333333</x:v>
      </x:c>
      <x:c r="G7854" s="22">
        <x:v>5</x:v>
      </x:c>
      <x:c r="I7854" s="22" t="s">
        <x:v>110</x:v>
      </x:c>
      <x:c r="J7854" s="22">
        <x:v>0.65</x:v>
      </x:c>
      <x:c r="K7854" s="22" t="s">
        <x:v>132</x:v>
      </x:c>
      <x:c r="AG7854" s="191"/>
      <x:c r="AL7854" s="192"/>
      <x:c r="AM7854" s="192"/>
      <x:c r="AN7854" s="192"/>
      <x:c r="AO7854" s="192"/>
      <x:c r="AP7854" s="192"/>
      <x:c r="AQ7854" s="192"/>
    </x:row>
    <x:row r="7855" spans="1:43" s="22" customFormat="1">
      <x:c r="A7855" s="114" t="s">
        <x:v>2855</x:v>
      </x:c>
      <x:c r="B7855" s="187">
        <x:v>10618</x:v>
      </x:c>
      <x:c r="C7855" s="22">
        <x:v>7.16666666666667</x:v>
      </x:c>
      <x:c r="G7855" s="22">
        <x:v>6</x:v>
      </x:c>
      <x:c r="K7855" s="22" t="s">
        <x:v>145</x:v>
      </x:c>
      <x:c r="AG7855" s="191"/>
      <x:c r="AL7855" s="192"/>
      <x:c r="AM7855" s="192"/>
      <x:c r="AN7855" s="192"/>
      <x:c r="AO7855" s="192"/>
      <x:c r="AP7855" s="192"/>
      <x:c r="AQ7855" s="192"/>
    </x:row>
    <x:row r="7856" spans="1:43" s="22" customFormat="1">
      <x:c r="A7856" s="114" t="s">
        <x:v>2856</x:v>
      </x:c>
      <x:c r="B7856" s="187">
        <x:v>10618</x:v>
      </x:c>
      <x:c r="C7856" s="22">
        <x:v>7.31666666666667</x:v>
      </x:c>
      <x:c r="G7856" s="22">
        <x:v>6</x:v>
      </x:c>
      <x:c r="AG7856" s="191"/>
      <x:c r="AL7856" s="192"/>
      <x:c r="AM7856" s="192"/>
      <x:c r="AN7856" s="192"/>
      <x:c r="AO7856" s="192"/>
      <x:c r="AP7856" s="192"/>
      <x:c r="AQ7856" s="192"/>
    </x:row>
    <x:row r="7857" spans="1:43" s="22" customFormat="1">
      <x:c r="A7857" s="114" t="s">
        <x:v>2857</x:v>
      </x:c>
      <x:c r="B7857" s="187">
        <x:v>10618</x:v>
      </x:c>
      <x:c r="C7857" s="22">
        <x:v>7.46666666666667</x:v>
      </x:c>
      <x:c r="G7857" s="22">
        <x:v>7</x:v>
      </x:c>
      <x:c r="AG7857" s="191"/>
      <x:c r="AL7857" s="192"/>
      <x:c r="AM7857" s="192"/>
      <x:c r="AN7857" s="192"/>
      <x:c r="AO7857" s="192"/>
      <x:c r="AP7857" s="192"/>
      <x:c r="AQ7857" s="192"/>
    </x:row>
    <x:row r="7858" spans="1:43" s="22" customFormat="1">
      <x:c r="A7858" s="114" t="s">
        <x:v>2858</x:v>
      </x:c>
      <x:c r="B7858" s="187">
        <x:v>10618</x:v>
      </x:c>
      <x:c r="C7858" s="22">
        <x:v>8.33333333333333</x:v>
      </x:c>
      <x:c r="G7858" s="22">
        <x:v>5</x:v>
      </x:c>
      <x:c r="K7858" s="22" t="s">
        <x:v>145</x:v>
      </x:c>
      <x:c r="AG7858" s="191"/>
      <x:c r="AL7858" s="192"/>
      <x:c r="AM7858" s="192"/>
      <x:c r="AN7858" s="192"/>
      <x:c r="AO7858" s="192"/>
      <x:c r="AP7858" s="192"/>
      <x:c r="AQ7858" s="192"/>
    </x:row>
    <x:row r="7859" spans="1:43" s="22" customFormat="1">
      <x:c r="A7859" s="114" t="s">
        <x:v>2859</x:v>
      </x:c>
      <x:c r="B7859" s="187">
        <x:v>10618</x:v>
      </x:c>
      <x:c r="C7859" s="22">
        <x:v>8.63333333333333</x:v>
      </x:c>
      <x:c r="G7859" s="22">
        <x:v>6</x:v>
      </x:c>
      <x:c r="K7859" s="22" t="s">
        <x:v>145</x:v>
      </x:c>
      <x:c r="AG7859" s="191"/>
      <x:c r="AL7859" s="192"/>
      <x:c r="AM7859" s="192"/>
      <x:c r="AN7859" s="192"/>
      <x:c r="AO7859" s="192"/>
      <x:c r="AP7859" s="192"/>
      <x:c r="AQ7859" s="192"/>
    </x:row>
    <x:row r="7860" spans="1:43" s="22" customFormat="1">
      <x:c r="A7860" s="114" t="s">
        <x:v>2860</x:v>
      </x:c>
      <x:c r="B7860" s="187">
        <x:v>10618</x:v>
      </x:c>
      <x:c r="C7860" s="22">
        <x:v>8.93333333333334</x:v>
      </x:c>
      <x:c r="G7860" s="22">
        <x:v>5</x:v>
      </x:c>
      <x:c r="AG7860" s="191"/>
      <x:c r="AL7860" s="192"/>
      <x:c r="AM7860" s="192"/>
      <x:c r="AN7860" s="192"/>
      <x:c r="AO7860" s="192"/>
      <x:c r="AP7860" s="192"/>
      <x:c r="AQ7860" s="192"/>
    </x:row>
    <x:row r="7861" spans="1:43" s="22" customFormat="1">
      <x:c r="A7861" s="114" t="s">
        <x:v>2861</x:v>
      </x:c>
      <x:c r="B7861" s="187">
        <x:v>10618</x:v>
      </x:c>
      <x:c r="C7861" s="22">
        <x:v>9.18333333333334</x:v>
      </x:c>
      <x:c r="G7861" s="22">
        <x:v>7</x:v>
      </x:c>
      <x:c r="K7861" s="22" t="s">
        <x:v>145</x:v>
      </x:c>
      <x:c r="AG7861" s="191"/>
      <x:c r="AL7861" s="192"/>
      <x:c r="AM7861" s="192"/>
      <x:c r="AN7861" s="192"/>
      <x:c r="AO7861" s="192"/>
      <x:c r="AP7861" s="192"/>
      <x:c r="AQ7861" s="192"/>
    </x:row>
    <x:row r="7862" spans="1:43" s="22" customFormat="1">
      <x:c r="A7862" s="114" t="s">
        <x:v>2862</x:v>
      </x:c>
      <x:c r="B7862" s="187">
        <x:v>10618</x:v>
      </x:c>
      <x:c r="C7862" s="22">
        <x:v>9.40333333333334</x:v>
      </x:c>
      <x:c r="G7862" s="22">
        <x:v>6</x:v>
      </x:c>
      <x:c r="K7862" s="22" t="s">
        <x:v>145</x:v>
      </x:c>
      <x:c r="AG7862" s="191"/>
      <x:c r="AL7862" s="192"/>
      <x:c r="AM7862" s="192"/>
      <x:c r="AN7862" s="192"/>
      <x:c r="AO7862" s="192"/>
      <x:c r="AP7862" s="192"/>
      <x:c r="AQ7862" s="192"/>
    </x:row>
    <x:row r="7863" spans="1:43" s="22" customFormat="1">
      <x:c r="A7863" s="114" t="s">
        <x:v>2863</x:v>
      </x:c>
      <x:c r="B7863" s="187">
        <x:v>10618</x:v>
      </x:c>
      <x:c r="C7863" s="22">
        <x:v>9.60333333333334</x:v>
      </x:c>
      <x:c r="G7863" s="22">
        <x:v>7</x:v>
      </x:c>
      <x:c r="AG7863" s="191"/>
      <x:c r="AL7863" s="192"/>
      <x:c r="AM7863" s="192"/>
      <x:c r="AN7863" s="192"/>
      <x:c r="AO7863" s="192"/>
      <x:c r="AP7863" s="192"/>
      <x:c r="AQ7863" s="192"/>
    </x:row>
    <x:row r="7864" spans="1:43" s="22" customFormat="1">
      <x:c r="A7864" s="114" t="s">
        <x:v>2864</x:v>
      </x:c>
      <x:c r="B7864" s="187">
        <x:v>10618</x:v>
      </x:c>
      <x:c r="C7864" s="22">
        <x:v>9.80333333333333</x:v>
      </x:c>
      <x:c r="G7864" s="22">
        <x:v>8</x:v>
      </x:c>
      <x:c r="K7864" s="22" t="s">
        <x:v>145</x:v>
      </x:c>
      <x:c r="AG7864" s="191"/>
      <x:c r="AL7864" s="192"/>
      <x:c r="AM7864" s="192"/>
      <x:c r="AN7864" s="192"/>
      <x:c r="AO7864" s="192"/>
      <x:c r="AP7864" s="192"/>
      <x:c r="AQ7864" s="192"/>
    </x:row>
    <x:row r="7865" spans="1:43" ht="16.5">
      <x:c r="A7865" s="114" t="s">
        <x:v>2865</x:v>
      </x:c>
      <x:c r="B7865" s="187">
        <x:v>10619</x:v>
      </x:c>
      <x:c r="C7865">
        <x:v>0.43</x:v>
      </x:c>
      <x:c r="G7865">
        <x:v>2</x:v>
      </x:c>
      <x:c r="I7865" s="114" t="s">
        <x:v>100</x:v>
      </x:c>
      <x:c r="K7865" t="s">
        <x:v>133</x:v>
      </x:c>
      <x:c r="M7865" s="210">
        <x:v>2630</x:v>
      </x:c>
      <x:c r="O7865" s="209" t="s">
        <x:v>101</x:v>
      </x:c>
      <x:c r="AG7865" s="80">
        <x:v>1</x:v>
      </x:c>
      <x:c r="AL7865" s="165"/>
      <x:c r="AM7865" s="165"/>
      <x:c r="AN7865" s="165"/>
      <x:c r="AO7865" s="165"/>
      <x:c r="AP7865" s="165"/>
      <x:c r="AQ7865" s="165"/>
    </x:row>
    <x:row r="7866" spans="1:43" ht="16.5">
      <x:c r="A7866" s="114" t="s">
        <x:v>2866</x:v>
      </x:c>
      <x:c r="B7866" s="187">
        <x:v>10619</x:v>
      </x:c>
      <x:c r="C7866">
        <x:v>0.75</x:v>
      </x:c>
      <x:c r="G7866">
        <x:v>2</x:v>
      </x:c>
      <x:c r="I7866" s="114" t="s">
        <x:v>102</x:v>
      </x:c>
      <x:c r="K7866" t="s">
        <x:v>133</x:v>
      </x:c>
      <x:c r="M7866" s="210">
        <x:v>2630</x:v>
      </x:c>
      <x:c r="O7866" s="209" t="s">
        <x:v>101</x:v>
      </x:c>
      <x:c r="AG7866" s="80">
        <x:v>2</x:v>
      </x:c>
      <x:c r="AL7866" s="165"/>
      <x:c r="AM7866" s="165"/>
      <x:c r="AN7866" s="165"/>
      <x:c r="AO7866" s="165"/>
      <x:c r="AP7866" s="165"/>
      <x:c r="AQ7866" s="165"/>
    </x:row>
    <x:row r="7867" spans="1:43" ht="16.5">
      <x:c r="A7867" s="114" t="s">
        <x:v>2867</x:v>
      </x:c>
      <x:c r="B7867" s="187">
        <x:v>10619</x:v>
      </x:c>
      <x:c r="C7867">
        <x:v>1.37</x:v>
      </x:c>
      <x:c r="G7867">
        <x:v>3</x:v>
      </x:c>
      <x:c r="I7867" s="114" t="s">
        <x:v>103</x:v>
      </x:c>
      <x:c r="K7867" t="s">
        <x:v>133</x:v>
      </x:c>
      <x:c r="M7867" s="210">
        <x:v>2630</x:v>
      </x:c>
      <x:c r="O7867" s="209" t="s">
        <x:v>101</x:v>
      </x:c>
      <x:c r="AG7867" s="80">
        <x:v>1</x:v>
      </x:c>
      <x:c r="AL7867" s="165"/>
      <x:c r="AM7867" s="165"/>
      <x:c r="AN7867" s="165"/>
      <x:c r="AO7867" s="165"/>
      <x:c r="AP7867" s="165"/>
      <x:c r="AQ7867" s="165"/>
    </x:row>
    <x:row r="7868" spans="1:43" ht="16.5">
      <x:c r="A7868" s="114" t="s">
        <x:v>2868</x:v>
      </x:c>
      <x:c r="B7868" s="187">
        <x:v>10619</x:v>
      </x:c>
      <x:c r="C7868">
        <x:v>2.0233333</x:v>
      </x:c>
      <x:c r="G7868">
        <x:v>4</x:v>
      </x:c>
      <x:c r="I7868" s="114" t="s">
        <x:v>104</x:v>
      </x:c>
      <x:c r="K7868" t="s">
        <x:v>171</x:v>
      </x:c>
      <x:c r="M7868" s="210">
        <x:v>2630</x:v>
      </x:c>
      <x:c r="O7868" s="209" t="s">
        <x:v>101</x:v>
      </x:c>
      <x:c r="AG7868" s="80">
        <x:v>2</x:v>
      </x:c>
      <x:c r="AL7868" s="165"/>
      <x:c r="AM7868" s="165"/>
      <x:c r="AN7868" s="165"/>
      <x:c r="AO7868" s="165"/>
      <x:c r="AP7868" s="165"/>
      <x:c r="AQ7868" s="165"/>
    </x:row>
    <x:row r="7869" spans="1:43" ht="16.5">
      <x:c r="A7869" s="114" t="s">
        <x:v>2869</x:v>
      </x:c>
      <x:c r="B7869" s="187">
        <x:v>10620</x:v>
      </x:c>
      <x:c r="C7869">
        <x:v>0.75</x:v>
      </x:c>
      <x:c r="G7869">
        <x:v>4</x:v>
      </x:c>
      <x:c r="I7869" s="114" t="s">
        <x:v>102</x:v>
      </x:c>
      <x:c r="K7869" t="s">
        <x:v>133</x:v>
      </x:c>
      <x:c r="M7869" s="210">
        <x:v>2637</x:v>
      </x:c>
      <x:c r="O7869" s="209" t="s">
        <x:v>101</x:v>
      </x:c>
      <x:c r="AG7869" s="80">
        <x:v>2</x:v>
      </x:c>
      <x:c r="AL7869" s="165"/>
      <x:c r="AM7869" s="165"/>
      <x:c r="AN7869" s="165"/>
      <x:c r="AO7869" s="165"/>
      <x:c r="AP7869" s="165"/>
      <x:c r="AQ7869" s="165"/>
    </x:row>
    <x:row r="7870" spans="1:43" ht="16.5">
      <x:c r="A7870" s="114" t="s">
        <x:v>2870</x:v>
      </x:c>
      <x:c r="B7870" s="187">
        <x:v>10620</x:v>
      </x:c>
      <x:c r="C7870">
        <x:v>0.95</x:v>
      </x:c>
      <x:c r="D7870">
        <x:v>1</x:v>
      </x:c>
      <x:c r="I7870" s="114"/>
      <x:c r="M7870" s="210"/>
      <x:c r="O7870" s="209"/>
      <x:c r="AG7870" s="80">
        <x:v>2</x:v>
      </x:c>
      <x:c r="AL7870" s="165"/>
      <x:c r="AM7870" s="165"/>
      <x:c r="AN7870" s="165"/>
      <x:c r="AO7870" s="165"/>
      <x:c r="AP7870" s="165"/>
      <x:c r="AQ7870" s="165"/>
    </x:row>
    <x:row r="7871" spans="1:43" ht="16.5">
      <x:c r="A7871" s="114" t="s">
        <x:v>2871</x:v>
      </x:c>
      <x:c r="B7871" s="187">
        <x:v>10620</x:v>
      </x:c>
      <x:c r="C7871">
        <x:v>2</x:v>
      </x:c>
      <x:c r="G7871">
        <x:v>5</x:v>
      </x:c>
      <x:c r="I7871" s="114" t="s">
        <x:v>100</x:v>
      </x:c>
      <x:c r="K7871" t="s">
        <x:v>171</x:v>
      </x:c>
      <x:c r="M7871" s="210">
        <x:v>2637</x:v>
      </x:c>
      <x:c r="O7871" s="209" t="s">
        <x:v>101</x:v>
      </x:c>
      <x:c r="AG7871" s="80">
        <x:v>2</x:v>
      </x:c>
      <x:c r="AL7871" s="165"/>
      <x:c r="AM7871" s="165"/>
      <x:c r="AN7871" s="165"/>
      <x:c r="AO7871" s="165"/>
      <x:c r="AP7871" s="165"/>
      <x:c r="AQ7871" s="165"/>
    </x:row>
    <x:row r="7872" spans="1:43" ht="16.5">
      <x:c r="A7872" s="114" t="s">
        <x:v>2872</x:v>
      </x:c>
      <x:c r="B7872" s="187">
        <x:v>10620</x:v>
      </x:c>
      <x:c r="C7872">
        <x:v>2.2</x:v>
      </x:c>
      <x:c r="D7872">
        <x:v>1</x:v>
      </x:c>
      <x:c r="I7872" s="114"/>
      <x:c r="M7872" s="210"/>
      <x:c r="O7872" s="209"/>
      <x:c r="AG7872" s="80">
        <x:v>2</x:v>
      </x:c>
      <x:c r="AL7872" s="165"/>
      <x:c r="AM7872" s="165"/>
      <x:c r="AN7872" s="165"/>
      <x:c r="AO7872" s="165"/>
      <x:c r="AP7872" s="165"/>
      <x:c r="AQ7872" s="165"/>
    </x:row>
    <x:row r="7873" spans="1:43">
      <x:c r="A7873" s="114" t="s">
        <x:v>2873</x:v>
      </x:c>
      <x:c r="B7873" s="187">
        <x:v>10621</x:v>
      </x:c>
      <x:c r="C7873">
        <x:v>0.2</x:v>
      </x:c>
      <x:c r="G7873">
        <x:v>2</x:v>
      </x:c>
      <x:c r="I7873" t="s">
        <x:v>104</x:v>
      </x:c>
      <x:c r="M7873">
        <x:v>2762</x:v>
      </x:c>
      <x:c r="O7873" s="209" t="s">
        <x:v>101</x:v>
      </x:c>
      <x:c r="AG7873" s="80">
        <x:v>2</x:v>
      </x:c>
      <x:c r="AL7873" s="165"/>
      <x:c r="AM7873" s="165"/>
      <x:c r="AN7873" s="165"/>
      <x:c r="AO7873" s="165"/>
      <x:c r="AP7873" s="165"/>
      <x:c r="AQ7873" s="165"/>
    </x:row>
    <x:row r="7874" spans="1:43">
      <x:c r="A7874" s="114" t="s">
        <x:v>2874</x:v>
      </x:c>
      <x:c r="B7874" s="187">
        <x:v>10621</x:v>
      </x:c>
      <x:c r="C7874">
        <x:v>0.513333333333333</x:v>
      </x:c>
      <x:c r="G7874">
        <x:v>2</x:v>
      </x:c>
      <x:c r="I7874" t="s">
        <x:v>103</x:v>
      </x:c>
      <x:c r="M7874">
        <x:v>2762</x:v>
      </x:c>
      <x:c r="O7874" s="209" t="s">
        <x:v>101</x:v>
      </x:c>
      <x:c r="AG7874" s="80">
        <x:v>2</x:v>
      </x:c>
      <x:c r="AL7874" s="165"/>
      <x:c r="AM7874" s="165"/>
      <x:c r="AN7874" s="165"/>
      <x:c r="AO7874" s="165"/>
      <x:c r="AP7874" s="165"/>
      <x:c r="AQ7874" s="165"/>
    </x:row>
    <x:row r="7875" spans="1:43">
      <x:c r="A7875" s="114" t="s">
        <x:v>2875</x:v>
      </x:c>
      <x:c r="B7875" s="187">
        <x:v>10621</x:v>
      </x:c>
      <x:c r="C7875">
        <x:v>0.916666666666667</x:v>
      </x:c>
      <x:c r="G7875">
        <x:v>2</x:v>
      </x:c>
      <x:c r="I7875" t="s">
        <x:v>103</x:v>
      </x:c>
      <x:c r="M7875">
        <x:v>2762</x:v>
      </x:c>
      <x:c r="O7875" s="209" t="s">
        <x:v>101</x:v>
      </x:c>
      <x:c r="AG7875" s="80">
        <x:v>2</x:v>
      </x:c>
      <x:c r="AL7875" s="165"/>
      <x:c r="AM7875" s="165"/>
      <x:c r="AN7875" s="165"/>
      <x:c r="AO7875" s="165"/>
      <x:c r="AP7875" s="165"/>
      <x:c r="AQ7875" s="165"/>
    </x:row>
    <x:row r="7876" spans="1:43">
      <x:c r="A7876" s="114" t="s">
        <x:v>2876</x:v>
      </x:c>
      <x:c r="B7876" s="187">
        <x:v>10621</x:v>
      </x:c>
      <x:c r="C7876">
        <x:v>1.53333333333333</x:v>
      </x:c>
      <x:c r="G7876">
        <x:v>2</x:v>
      </x:c>
      <x:c r="I7876" t="s">
        <x:v>100</x:v>
      </x:c>
      <x:c r="M7876">
        <x:v>2762</x:v>
      </x:c>
      <x:c r="O7876" s="209" t="s">
        <x:v>101</x:v>
      </x:c>
      <x:c r="AG7876" s="80">
        <x:v>2</x:v>
      </x:c>
      <x:c r="AL7876" s="165"/>
      <x:c r="AM7876" s="165"/>
      <x:c r="AN7876" s="165"/>
      <x:c r="AO7876" s="165"/>
      <x:c r="AP7876" s="165"/>
      <x:c r="AQ7876" s="165"/>
    </x:row>
    <x:row r="7877" spans="1:43">
      <x:c r="A7877" s="114" t="s">
        <x:v>2877</x:v>
      </x:c>
      <x:c r="B7877" s="187">
        <x:v>10622</x:v>
      </x:c>
      <x:c r="C7877">
        <x:v>0.2</x:v>
      </x:c>
      <x:c r="G7877">
        <x:v>2</x:v>
      </x:c>
      <x:c r="I7877" t="s">
        <x:v>104</x:v>
      </x:c>
      <x:c r="K7877" t="s">
        <x:v>133</x:v>
      </x:c>
      <x:c r="M7877">
        <x:v>2762</x:v>
      </x:c>
      <x:c r="O7877" s="209" t="s">
        <x:v>101</x:v>
      </x:c>
      <x:c r="AG7877" s="80">
        <x:v>1</x:v>
      </x:c>
      <x:c r="AL7877" s="165"/>
      <x:c r="AM7877" s="165"/>
      <x:c r="AN7877" s="165"/>
      <x:c r="AO7877" s="165"/>
      <x:c r="AP7877" s="165"/>
      <x:c r="AQ7877" s="165"/>
    </x:row>
    <x:row r="7878" spans="1:43">
      <x:c r="A7878" s="114" t="s">
        <x:v>2878</x:v>
      </x:c>
      <x:c r="B7878" s="187">
        <x:v>10622</x:v>
      </x:c>
      <x:c r="C7878">
        <x:v>0.606666666666667</x:v>
      </x:c>
      <x:c r="G7878">
        <x:v>2</x:v>
      </x:c>
      <x:c r="I7878" t="s">
        <x:v>103</x:v>
      </x:c>
      <x:c r="K7878" t="s">
        <x:v>133</x:v>
      </x:c>
      <x:c r="M7878">
        <x:v>2762</x:v>
      </x:c>
      <x:c r="O7878" s="209" t="s">
        <x:v>101</x:v>
      </x:c>
      <x:c r="AG7878" s="80">
        <x:v>1</x:v>
      </x:c>
      <x:c r="AL7878" s="165"/>
      <x:c r="AM7878" s="165"/>
      <x:c r="AN7878" s="165"/>
      <x:c r="AO7878" s="165"/>
      <x:c r="AP7878" s="165"/>
      <x:c r="AQ7878" s="165"/>
    </x:row>
    <x:row r="7879" spans="1:43">
      <x:c r="A7879" s="114" t="s">
        <x:v>2879</x:v>
      </x:c>
      <x:c r="B7879" s="187">
        <x:v>10622</x:v>
      </x:c>
      <x:c r="C7879">
        <x:v>1.42</x:v>
      </x:c>
      <x:c r="G7879">
        <x:v>2</x:v>
      </x:c>
      <x:c r="I7879" t="s">
        <x:v>104</x:v>
      </x:c>
      <x:c r="K7879" t="s">
        <x:v>133</x:v>
      </x:c>
      <x:c r="M7879">
        <x:v>2762</x:v>
      </x:c>
      <x:c r="O7879" s="209" t="s">
        <x:v>101</x:v>
      </x:c>
      <x:c r="AG7879" s="80">
        <x:v>1</x:v>
      </x:c>
      <x:c r="AL7879" s="165"/>
      <x:c r="AM7879" s="165"/>
      <x:c r="AN7879" s="165"/>
      <x:c r="AO7879" s="165"/>
      <x:c r="AP7879" s="165"/>
      <x:c r="AQ7879" s="165"/>
    </x:row>
    <x:row r="7880" spans="1:43">
      <x:c r="A7880" s="114" t="s">
        <x:v>2880</x:v>
      </x:c>
      <x:c r="B7880" s="187">
        <x:v>10622</x:v>
      </x:c>
      <x:c r="C7880">
        <x:v>2.1</x:v>
      </x:c>
      <x:c r="G7880">
        <x:v>2</x:v>
      </x:c>
      <x:c r="I7880" t="s">
        <x:v>100</x:v>
      </x:c>
      <x:c r="K7880" t="s">
        <x:v>133</x:v>
      </x:c>
      <x:c r="M7880">
        <x:v>2762</x:v>
      </x:c>
      <x:c r="O7880" s="209" t="s">
        <x:v>101</x:v>
      </x:c>
      <x:c r="AG7880" s="80">
        <x:v>2</x:v>
      </x:c>
      <x:c r="AL7880" s="165"/>
      <x:c r="AM7880" s="165"/>
      <x:c r="AN7880" s="165"/>
      <x:c r="AO7880" s="165"/>
      <x:c r="AP7880" s="165"/>
      <x:c r="AQ7880" s="165"/>
    </x:row>
    <x:row r="7881" spans="1:43">
      <x:c r="A7881" s="114" t="s">
        <x:v>2881</x:v>
      </x:c>
      <x:c r="B7881" s="187">
        <x:v>10622</x:v>
      </x:c>
      <x:c r="C7881">
        <x:v>2.84</x:v>
      </x:c>
      <x:c r="G7881">
        <x:v>3</x:v>
      </x:c>
      <x:c r="I7881" t="s">
        <x:v>100</x:v>
      </x:c>
      <x:c r="K7881" t="s">
        <x:v>171</x:v>
      </x:c>
      <x:c r="M7881">
        <x:v>2762</x:v>
      </x:c>
      <x:c r="O7881" s="209" t="s">
        <x:v>101</x:v>
      </x:c>
      <x:c r="AG7881" s="80">
        <x:v>2</x:v>
      </x:c>
      <x:c r="AL7881" s="165"/>
      <x:c r="AM7881" s="165"/>
      <x:c r="AN7881" s="165"/>
      <x:c r="AO7881" s="165"/>
      <x:c r="AP7881" s="165"/>
      <x:c r="AQ7881" s="165"/>
    </x:row>
    <x:row r="7882" spans="1:43">
      <x:c r="A7882" s="114" t="s">
        <x:v>2882</x:v>
      </x:c>
      <x:c r="B7882" s="187">
        <x:v>10622</x:v>
      </x:c>
      <x:c r="C7882">
        <x:v>2.9</x:v>
      </x:c>
      <x:c r="D7882">
        <x:v>1</x:v>
      </x:c>
      <x:c r="O7882" s="209"/>
      <x:c r="AG7882" s="80">
        <x:v>2</x:v>
      </x:c>
      <x:c r="AL7882" s="165"/>
      <x:c r="AM7882" s="165"/>
      <x:c r="AN7882" s="165"/>
      <x:c r="AO7882" s="165"/>
      <x:c r="AP7882" s="165"/>
      <x:c r="AQ7882" s="165"/>
    </x:row>
    <x:row r="7883" spans="1:43">
      <x:c r="A7883" s="114" t="s">
        <x:v>2883</x:v>
      </x:c>
      <x:c r="B7883" s="187">
        <x:v>10623</x:v>
      </x:c>
      <x:c r="C7883">
        <x:v>0.366666666666667</x:v>
      </x:c>
      <x:c r="G7883">
        <x:v>2</x:v>
      </x:c>
      <x:c r="I7883" t="s">
        <x:v>104</x:v>
      </x:c>
      <x:c r="K7883" t="s">
        <x:v>171</x:v>
      </x:c>
      <x:c r="M7883">
        <x:v>2766</x:v>
      </x:c>
      <x:c r="O7883" s="209" t="s">
        <x:v>101</x:v>
      </x:c>
      <x:c r="AG7883" s="80">
        <x:v>1</x:v>
      </x:c>
      <x:c r="AL7883" s="165"/>
      <x:c r="AM7883" s="165"/>
      <x:c r="AN7883" s="165"/>
      <x:c r="AO7883" s="165"/>
      <x:c r="AP7883" s="165"/>
      <x:c r="AQ7883" s="165"/>
    </x:row>
    <x:row r="7884" spans="1:43">
      <x:c r="A7884" s="114" t="s">
        <x:v>2884</x:v>
      </x:c>
      <x:c r="B7884" s="187">
        <x:v>10623</x:v>
      </x:c>
      <x:c r="C7884">
        <x:v>0.683333333333333</x:v>
      </x:c>
      <x:c r="G7884">
        <x:v>2</x:v>
      </x:c>
      <x:c r="I7884" t="s">
        <x:v>103</x:v>
      </x:c>
      <x:c r="K7884" t="s">
        <x:v>171</x:v>
      </x:c>
      <x:c r="M7884">
        <x:v>2766</x:v>
      </x:c>
      <x:c r="O7884" s="209" t="s">
        <x:v>101</x:v>
      </x:c>
      <x:c r="AG7884" s="80">
        <x:v>1</x:v>
      </x:c>
      <x:c r="AL7884" s="165"/>
      <x:c r="AM7884" s="165"/>
      <x:c r="AN7884" s="165"/>
      <x:c r="AO7884" s="165"/>
      <x:c r="AP7884" s="165"/>
      <x:c r="AQ7884" s="165"/>
    </x:row>
    <x:row r="7885" spans="1:43">
      <x:c r="A7885" s="114" t="s">
        <x:v>2885</x:v>
      </x:c>
      <x:c r="B7885" s="187">
        <x:v>10624</x:v>
      </x:c>
      <x:c r="C7885">
        <x:v>0.366666666666667</x:v>
      </x:c>
      <x:c r="G7885">
        <x:v>2</x:v>
      </x:c>
      <x:c r="I7885" s="114" t="s">
        <x:v>104</x:v>
      </x:c>
      <x:c r="K7885" t="s">
        <x:v>145</x:v>
      </x:c>
      <x:c r="M7885">
        <x:v>2571</x:v>
      </x:c>
      <x:c r="O7885" s="209" t="s">
        <x:v>101</x:v>
      </x:c>
      <x:c r="AG7885" s="80">
        <x:v>2</x:v>
      </x:c>
      <x:c r="AL7885" s="103"/>
      <x:c r="AM7885" s="103"/>
      <x:c r="AN7885" s="103"/>
      <x:c r="AO7885" s="103"/>
      <x:c r="AP7885" s="103"/>
      <x:c r="AQ7885" s="103"/>
    </x:row>
    <x:row r="7886" spans="1:43">
      <x:c r="A7886" s="114" t="s">
        <x:v>2886</x:v>
      </x:c>
      <x:c r="B7886" s="187">
        <x:v>10624</x:v>
      </x:c>
      <x:c r="C7886">
        <x:v>0.366766666666667</x:v>
      </x:c>
      <x:c r="D7886">
        <x:v>1</x:v>
      </x:c>
      <x:c r="I7886" s="114"/>
      <x:c r="M7886">
        <x:v>2578</x:v>
      </x:c>
      <x:c r="O7886" s="209" t="s">
        <x:v>101</x:v>
      </x:c>
      <x:c r="AL7886" s="103"/>
      <x:c r="AM7886" s="103"/>
      <x:c r="AN7886" s="103"/>
      <x:c r="AO7886" s="103"/>
      <x:c r="AP7886" s="103"/>
      <x:c r="AQ7886" s="103"/>
    </x:row>
    <x:row r="7887" spans="1:43">
      <x:c r="A7887" s="114" t="s">
        <x:v>2887</x:v>
      </x:c>
      <x:c r="B7887" s="187">
        <x:v>10624</x:v>
      </x:c>
      <x:c r="C7887">
        <x:v>0.766666666666667</x:v>
      </x:c>
      <x:c r="G7887">
        <x:v>2</x:v>
      </x:c>
      <x:c r="I7887" s="114" t="s">
        <x:v>103</x:v>
      </x:c>
      <x:c r="K7887" t="s">
        <x:v>145</x:v>
      </x:c>
      <x:c r="M7887">
        <x:v>2571</x:v>
      </x:c>
      <x:c r="O7887" s="209" t="s">
        <x:v>101</x:v>
      </x:c>
      <x:c r="AG7887" s="80">
        <x:v>2</x:v>
      </x:c>
      <x:c r="AL7887" s="103"/>
      <x:c r="AM7887" s="103"/>
      <x:c r="AN7887" s="103"/>
      <x:c r="AO7887" s="103"/>
      <x:c r="AP7887" s="103"/>
      <x:c r="AQ7887" s="103"/>
    </x:row>
    <x:row r="7888" spans="1:43">
      <x:c r="A7888" s="114" t="s">
        <x:v>2888</x:v>
      </x:c>
      <x:c r="B7888" s="187">
        <x:v>10624</x:v>
      </x:c>
      <x:c r="C7888">
        <x:v>0.766766666666667</x:v>
      </x:c>
      <x:c r="D7888">
        <x:v>1</x:v>
      </x:c>
      <x:c r="I7888" s="114"/>
      <x:c r="M7888">
        <x:v>2578</x:v>
      </x:c>
      <x:c r="O7888" s="209" t="s">
        <x:v>101</x:v>
      </x:c>
      <x:c r="AL7888" s="103"/>
      <x:c r="AM7888" s="103"/>
      <x:c r="AN7888" s="103"/>
      <x:c r="AO7888" s="103"/>
      <x:c r="AP7888" s="103"/>
      <x:c r="AQ7888" s="103"/>
    </x:row>
    <x:row r="7889" spans="1:43">
      <x:c r="A7889" s="114" t="s">
        <x:v>2889</x:v>
      </x:c>
      <x:c r="B7889" s="187">
        <x:v>10624</x:v>
      </x:c>
      <x:c r="C7889">
        <x:v>1.66666666666667</x:v>
      </x:c>
      <x:c r="G7889">
        <x:v>3</x:v>
      </x:c>
      <x:c r="I7889" s="114" t="s">
        <x:v>100</x:v>
      </x:c>
      <x:c r="K7889" t="s">
        <x:v>145</x:v>
      </x:c>
      <x:c r="M7889">
        <x:v>2571</x:v>
      </x:c>
      <x:c r="O7889" s="209" t="s">
        <x:v>101</x:v>
      </x:c>
      <x:c r="S7889" t="s">
        <x:v>509</x:v>
      </x:c>
      <x:c r="T7889">
        <x:v>0.9</x:v>
      </x:c>
      <x:c r="AG7889" s="80">
        <x:v>2</x:v>
      </x:c>
      <x:c r="AI7889">
        <x:v>1</x:v>
      </x:c>
      <x:c r="AJ7889" t="s">
        <x:v>590</x:v>
      </x:c>
      <x:c r="AL7889" s="103"/>
      <x:c r="AM7889" s="103"/>
      <x:c r="AN7889" s="103"/>
      <x:c r="AO7889" s="103"/>
      <x:c r="AP7889" s="103"/>
      <x:c r="AQ7889" s="103"/>
    </x:row>
    <x:row r="7890" spans="1:43">
      <x:c r="A7890" s="114" t="s">
        <x:v>2890</x:v>
      </x:c>
      <x:c r="B7890" s="187">
        <x:v>10624</x:v>
      </x:c>
      <x:c r="C7890">
        <x:v>1.66676666666667</x:v>
      </x:c>
      <x:c r="D7890">
        <x:v>1</x:v>
      </x:c>
      <x:c r="I7890" s="114"/>
      <x:c r="M7890">
        <x:v>2578</x:v>
      </x:c>
      <x:c r="O7890" s="209" t="s">
        <x:v>101</x:v>
      </x:c>
      <x:c r="AL7890" s="103"/>
      <x:c r="AM7890" s="103"/>
      <x:c r="AN7890" s="103"/>
      <x:c r="AO7890" s="103"/>
      <x:c r="AP7890" s="103"/>
      <x:c r="AQ7890" s="103"/>
    </x:row>
    <x:row r="7891" spans="1:43">
      <x:c r="A7891" s="114" t="s">
        <x:v>2891</x:v>
      </x:c>
      <x:c r="B7891" s="187">
        <x:v>10624</x:v>
      </x:c>
      <x:c r="C7891">
        <x:v>2.53333333333333</x:v>
      </x:c>
      <x:c r="G7891">
        <x:v>3</x:v>
      </x:c>
      <x:c r="I7891" s="114" t="s">
        <x:v>103</x:v>
      </x:c>
      <x:c r="K7891" t="s">
        <x:v>145</x:v>
      </x:c>
      <x:c r="M7891">
        <x:v>2571</x:v>
      </x:c>
      <x:c r="O7891" s="209" t="s">
        <x:v>101</x:v>
      </x:c>
      <x:c r="AG7891" s="80">
        <x:v>2</x:v>
      </x:c>
      <x:c r="AL7891" s="103"/>
      <x:c r="AM7891" s="103"/>
      <x:c r="AN7891" s="103"/>
      <x:c r="AO7891" s="103"/>
      <x:c r="AP7891" s="103"/>
      <x:c r="AQ7891" s="103"/>
    </x:row>
    <x:row r="7892" spans="1:43">
      <x:c r="A7892" s="114" t="s">
        <x:v>2892</x:v>
      </x:c>
      <x:c r="B7892" s="187">
        <x:v>10624</x:v>
      </x:c>
      <x:c r="C7892">
        <x:v>2.75333333333333</x:v>
      </x:c>
      <x:c r="G7892">
        <x:v>4</x:v>
      </x:c>
      <x:c r="I7892" s="114" t="s">
        <x:v>104</x:v>
      </x:c>
      <x:c r="K7892" t="s">
        <x:v>132</x:v>
      </x:c>
      <x:c r="M7892">
        <x:v>2571</x:v>
      </x:c>
      <x:c r="O7892" s="209" t="s">
        <x:v>101</x:v>
      </x:c>
      <x:c r="AG7892" s="80">
        <x:v>2</x:v>
      </x:c>
      <x:c r="AL7892" s="103"/>
      <x:c r="AM7892" s="103"/>
      <x:c r="AN7892" s="103"/>
      <x:c r="AO7892" s="103"/>
      <x:c r="AP7892" s="103"/>
      <x:c r="AQ7892" s="103"/>
    </x:row>
    <x:row r="7893" spans="1:43">
      <x:c r="A7893" s="114" t="s">
        <x:v>2893</x:v>
      </x:c>
      <x:c r="B7893" s="187">
        <x:v>10624</x:v>
      </x:c>
      <x:c r="C7893">
        <x:v>2.95333333333333</x:v>
      </x:c>
      <x:c r="D7893">
        <x:v>1</x:v>
      </x:c>
      <x:c r="I7893" s="114"/>
      <x:c r="O7893" s="209"/>
      <x:c r="AG7893" s="80">
        <x:v>2</x:v>
      </x:c>
      <x:c r="AL7893" s="103"/>
      <x:c r="AM7893" s="103"/>
      <x:c r="AN7893" s="103"/>
      <x:c r="AO7893" s="103"/>
      <x:c r="AP7893" s="103"/>
      <x:c r="AQ7893" s="103"/>
    </x:row>
    <x:row r="7894" spans="1:43">
      <x:c r="A7894" s="114" t="s">
        <x:v>2894</x:v>
      </x:c>
      <x:c r="B7894" s="187">
        <x:v>10624</x:v>
      </x:c>
      <x:c r="C7894">
        <x:v>3.15333333333333</x:v>
      </x:c>
      <x:c r="D7894">
        <x:v>1</x:v>
      </x:c>
      <x:c r="I7894" s="114"/>
      <x:c r="O7894" s="209"/>
      <x:c r="AG7894" s="80">
        <x:v>2</x:v>
      </x:c>
      <x:c r="AL7894" s="103"/>
      <x:c r="AM7894" s="103"/>
      <x:c r="AN7894" s="103"/>
      <x:c r="AO7894" s="103"/>
      <x:c r="AP7894" s="103"/>
      <x:c r="AQ7894" s="103"/>
    </x:row>
    <x:row r="7895" spans="1:43">
      <x:c r="A7895" s="114" t="s">
        <x:v>2895</x:v>
      </x:c>
      <x:c r="B7895" s="187">
        <x:v>10624</x:v>
      </x:c>
      <x:c r="C7895">
        <x:v>3.35333333333333</x:v>
      </x:c>
      <x:c r="D7895">
        <x:v>1</x:v>
      </x:c>
      <x:c r="I7895" s="114"/>
      <x:c r="O7895" s="209"/>
      <x:c r="AG7895" s="80">
        <x:v>1</x:v>
      </x:c>
      <x:c r="AL7895" s="103"/>
      <x:c r="AM7895" s="103"/>
      <x:c r="AN7895" s="103"/>
      <x:c r="AO7895" s="103"/>
      <x:c r="AP7895" s="103"/>
      <x:c r="AQ7895" s="103"/>
    </x:row>
    <x:row r="7896" spans="1:43" ht="16.5">
      <x:c r="A7896" s="114" t="s">
        <x:v>2896</x:v>
      </x:c>
      <x:c r="B7896" s="187">
        <x:v>10625</x:v>
      </x:c>
      <x:c r="C7896" s="3">
        <x:v>1.43333333333333</x:v>
      </x:c>
      <x:c r="G7896">
        <x:v>3</x:v>
      </x:c>
      <x:c r="I7896" s="114" t="s">
        <x:v>100</x:v>
      </x:c>
      <x:c r="K7896" t="s">
        <x:v>2897</x:v>
      </x:c>
      <x:c r="M7896" s="210">
        <x:v>2609</x:v>
      </x:c>
      <x:c r="O7896" s="209" t="s">
        <x:v>101</x:v>
      </x:c>
      <x:c r="AG7896" s="80">
        <x:v>2</x:v>
      </x:c>
      <x:c r="AL7896" s="103"/>
      <x:c r="AM7896" s="103"/>
      <x:c r="AN7896" s="103"/>
      <x:c r="AO7896" s="103"/>
      <x:c r="AP7896" s="103"/>
      <x:c r="AQ7896" s="103"/>
    </x:row>
    <x:row r="7897" spans="1:43" ht="16.5">
      <x:c r="A7897" s="114" t="s">
        <x:v>2898</x:v>
      </x:c>
      <x:c r="B7897" s="187">
        <x:v>10625</x:v>
      </x:c>
      <x:c r="C7897">
        <x:v>1.64333333333333</x:v>
      </x:c>
      <x:c r="G7897">
        <x:v>3</x:v>
      </x:c>
      <x:c r="I7897" s="114" t="s">
        <x:v>102</x:v>
      </x:c>
      <x:c r="K7897" t="s">
        <x:v>2897</x:v>
      </x:c>
      <x:c r="M7897" s="210">
        <x:v>2609</x:v>
      </x:c>
      <x:c r="O7897" s="209" t="s">
        <x:v>101</x:v>
      </x:c>
      <x:c r="AG7897" s="80">
        <x:v>2</x:v>
      </x:c>
      <x:c r="AL7897" s="103"/>
      <x:c r="AM7897" s="103"/>
      <x:c r="AN7897" s="103"/>
      <x:c r="AO7897" s="103"/>
      <x:c r="AP7897" s="103"/>
      <x:c r="AQ7897" s="103"/>
    </x:row>
    <x:row r="7898" spans="1:43" ht="16.5">
      <x:c r="A7898" s="114" t="s">
        <x:v>2899</x:v>
      </x:c>
      <x:c r="B7898" s="187">
        <x:v>10625</x:v>
      </x:c>
      <x:c r="C7898">
        <x:v>1.85333333333333</x:v>
      </x:c>
      <x:c r="G7898">
        <x:v>4</x:v>
      </x:c>
      <x:c r="I7898" s="114" t="s">
        <x:v>103</x:v>
      </x:c>
      <x:c r="K7898" t="s">
        <x:v>2897</x:v>
      </x:c>
      <x:c r="M7898" s="210">
        <x:v>2609</x:v>
      </x:c>
      <x:c r="O7898" s="209" t="s">
        <x:v>101</x:v>
      </x:c>
      <x:c r="AG7898" s="80">
        <x:v>2</x:v>
      </x:c>
      <x:c r="AL7898" s="103"/>
      <x:c r="AM7898" s="103"/>
      <x:c r="AN7898" s="103"/>
      <x:c r="AO7898" s="103"/>
      <x:c r="AP7898" s="103"/>
      <x:c r="AQ7898" s="103"/>
    </x:row>
    <x:row r="7899" spans="1:43" ht="16.5">
      <x:c r="A7899" s="114" t="s">
        <x:v>2900</x:v>
      </x:c>
      <x:c r="B7899" s="187">
        <x:v>10625</x:v>
      </x:c>
      <x:c r="C7899" s="3">
        <x:v>2.5</x:v>
      </x:c>
      <x:c r="G7899">
        <x:v>2</x:v>
      </x:c>
      <x:c r="I7899" s="114" t="s">
        <x:v>102</x:v>
      </x:c>
      <x:c r="K7899" t="s">
        <x:v>2897</x:v>
      </x:c>
      <x:c r="M7899" s="210">
        <x:v>2609</x:v>
      </x:c>
      <x:c r="O7899" s="209" t="s">
        <x:v>101</x:v>
      </x:c>
      <x:c r="AG7899" s="80">
        <x:v>1</x:v>
      </x:c>
      <x:c r="AL7899" s="165"/>
      <x:c r="AM7899" s="165"/>
      <x:c r="AN7899" s="165"/>
      <x:c r="AO7899" s="165"/>
      <x:c r="AP7899" s="165"/>
      <x:c r="AQ7899" s="165"/>
    </x:row>
    <x:row r="7900" spans="1:43" ht="16.5">
      <x:c r="A7900" s="114" t="s">
        <x:v>2901</x:v>
      </x:c>
      <x:c r="B7900" s="187">
        <x:v>10625</x:v>
      </x:c>
      <x:c r="C7900">
        <x:v>2.83</x:v>
      </x:c>
      <x:c r="G7900">
        <x:v>3</x:v>
      </x:c>
      <x:c r="I7900" s="114" t="s">
        <x:v>103</x:v>
      </x:c>
      <x:c r="K7900" t="s">
        <x:v>2897</x:v>
      </x:c>
      <x:c r="M7900" s="210">
        <x:v>2609</x:v>
      </x:c>
      <x:c r="O7900" s="209" t="s">
        <x:v>101</x:v>
      </x:c>
      <x:c r="AG7900" s="80">
        <x:v>1</x:v>
      </x:c>
      <x:c r="AL7900" s="165"/>
      <x:c r="AM7900" s="165"/>
      <x:c r="AN7900" s="165"/>
      <x:c r="AO7900" s="165"/>
      <x:c r="AP7900" s="165"/>
      <x:c r="AQ7900" s="165"/>
    </x:row>
    <x:row r="7901" spans="1:43" ht="16.5">
      <x:c r="A7901" s="114" t="s">
        <x:v>2902</x:v>
      </x:c>
      <x:c r="B7901" s="187">
        <x:v>10625</x:v>
      </x:c>
      <x:c r="C7901">
        <x:v>3.16</x:v>
      </x:c>
      <x:c r="G7901">
        <x:v>2</x:v>
      </x:c>
      <x:c r="I7901" s="114" t="s">
        <x:v>104</x:v>
      </x:c>
      <x:c r="K7901" t="s">
        <x:v>2897</x:v>
      </x:c>
      <x:c r="M7901" s="210">
        <x:v>2609</x:v>
      </x:c>
      <x:c r="O7901" s="209" t="s">
        <x:v>101</x:v>
      </x:c>
      <x:c r="AG7901" s="80">
        <x:v>1</x:v>
      </x:c>
      <x:c r="AL7901" s="165"/>
      <x:c r="AM7901" s="165"/>
      <x:c r="AN7901" s="165"/>
      <x:c r="AO7901" s="165"/>
      <x:c r="AP7901" s="165"/>
      <x:c r="AQ7901" s="165"/>
    </x:row>
    <x:row r="7902" spans="1:43" ht="16.5">
      <x:c r="A7902" s="114" t="s">
        <x:v>2903</x:v>
      </x:c>
      <x:c r="B7902" s="187">
        <x:v>10625</x:v>
      </x:c>
      <x:c r="C7902">
        <x:v>3.49</x:v>
      </x:c>
      <x:c r="G7902">
        <x:v>3</x:v>
      </x:c>
      <x:c r="I7902" s="114" t="s">
        <x:v>100</x:v>
      </x:c>
      <x:c r="K7902" t="s">
        <x:v>2897</x:v>
      </x:c>
      <x:c r="M7902" s="210">
        <x:v>2609</x:v>
      </x:c>
      <x:c r="O7902" s="209" t="s">
        <x:v>101</x:v>
      </x:c>
      <x:c r="AG7902" s="80">
        <x:v>1</x:v>
      </x:c>
      <x:c r="AL7902" s="165"/>
      <x:c r="AM7902" s="165"/>
      <x:c r="AN7902" s="165"/>
      <x:c r="AO7902" s="165"/>
      <x:c r="AP7902" s="165"/>
      <x:c r="AQ7902" s="165"/>
    </x:row>
    <x:row r="7903" spans="1:43" ht="16.5">
      <x:c r="A7903" s="114" t="s">
        <x:v>2904</x:v>
      </x:c>
      <x:c r="B7903" s="187">
        <x:v>10625</x:v>
      </x:c>
      <x:c r="C7903">
        <x:v>3.82</x:v>
      </x:c>
      <x:c r="G7903">
        <x:v>2</x:v>
      </x:c>
      <x:c r="I7903" s="114" t="s">
        <x:v>102</x:v>
      </x:c>
      <x:c r="K7903" t="s">
        <x:v>2897</x:v>
      </x:c>
      <x:c r="M7903" s="210">
        <x:v>2609</x:v>
      </x:c>
      <x:c r="O7903" s="209" t="s">
        <x:v>101</x:v>
      </x:c>
      <x:c r="AG7903" s="80">
        <x:v>1</x:v>
      </x:c>
      <x:c r="AL7903" s="165"/>
      <x:c r="AM7903" s="165"/>
      <x:c r="AN7903" s="165"/>
      <x:c r="AO7903" s="165"/>
      <x:c r="AP7903" s="165"/>
      <x:c r="AQ7903" s="165"/>
    </x:row>
    <x:row r="7904" spans="1:43" ht="16.5">
      <x:c r="A7904" s="114" t="s">
        <x:v>2905</x:v>
      </x:c>
      <x:c r="B7904" s="187">
        <x:v>10625</x:v>
      </x:c>
      <x:c r="C7904">
        <x:v>4.15</x:v>
      </x:c>
      <x:c r="G7904">
        <x:v>3</x:v>
      </x:c>
      <x:c r="I7904" s="114" t="s">
        <x:v>103</x:v>
      </x:c>
      <x:c r="K7904" t="s">
        <x:v>2897</x:v>
      </x:c>
      <x:c r="M7904" s="210">
        <x:v>2609</x:v>
      </x:c>
      <x:c r="O7904" s="209" t="s">
        <x:v>101</x:v>
      </x:c>
      <x:c r="AG7904" s="80">
        <x:v>1</x:v>
      </x:c>
      <x:c r="AL7904" s="165"/>
      <x:c r="AM7904" s="165"/>
      <x:c r="AN7904" s="165"/>
      <x:c r="AO7904" s="165"/>
      <x:c r="AP7904" s="165"/>
      <x:c r="AQ7904" s="165"/>
    </x:row>
    <x:row r="7905" spans="1:43" ht="16.5">
      <x:c r="A7905" s="114" t="s">
        <x:v>2906</x:v>
      </x:c>
      <x:c r="B7905" s="187">
        <x:v>10625</x:v>
      </x:c>
      <x:c r="C7905" s="3">
        <x:v>5.06666666666667</x:v>
      </x:c>
      <x:c r="G7905">
        <x:v>4</x:v>
      </x:c>
      <x:c r="I7905" s="114" t="s">
        <x:v>104</x:v>
      </x:c>
      <x:c r="K7905" t="s">
        <x:v>2897</x:v>
      </x:c>
      <x:c r="M7905" s="210">
        <x:v>2609</x:v>
      </x:c>
      <x:c r="O7905" s="209" t="s">
        <x:v>101</x:v>
      </x:c>
      <x:c r="AG7905" s="80">
        <x:v>2</x:v>
      </x:c>
      <x:c r="AL7905" s="165"/>
      <x:c r="AM7905" s="165"/>
      <x:c r="AN7905" s="165"/>
      <x:c r="AO7905" s="165"/>
      <x:c r="AP7905" s="165"/>
      <x:c r="AQ7905" s="165"/>
    </x:row>
    <x:row r="7906" spans="1:43" ht="16.5">
      <x:c r="A7906" s="114" t="s">
        <x:v>2907</x:v>
      </x:c>
      <x:c r="B7906" s="187">
        <x:v>10625</x:v>
      </x:c>
      <x:c r="C7906">
        <x:v>5.24666666666667</x:v>
      </x:c>
      <x:c r="G7906">
        <x:v>4</x:v>
      </x:c>
      <x:c r="I7906" s="114" t="s">
        <x:v>100</x:v>
      </x:c>
      <x:c r="K7906" t="s">
        <x:v>2897</x:v>
      </x:c>
      <x:c r="M7906" s="210">
        <x:v>2609</x:v>
      </x:c>
      <x:c r="O7906" s="209" t="s">
        <x:v>101</x:v>
      </x:c>
      <x:c r="AG7906" s="80">
        <x:v>2</x:v>
      </x:c>
      <x:c r="AL7906" s="165"/>
      <x:c r="AM7906" s="165"/>
      <x:c r="AN7906" s="165"/>
      <x:c r="AO7906" s="165"/>
      <x:c r="AP7906" s="165"/>
      <x:c r="AQ7906" s="165"/>
    </x:row>
    <x:row r="7907" spans="1:43" ht="16.5">
      <x:c r="A7907" s="114" t="s">
        <x:v>2908</x:v>
      </x:c>
      <x:c r="B7907" s="187">
        <x:v>10625</x:v>
      </x:c>
      <x:c r="C7907">
        <x:v>5.42666666666667</x:v>
      </x:c>
      <x:c r="G7907">
        <x:v>5</x:v>
      </x:c>
      <x:c r="I7907" s="114" t="s">
        <x:v>102</x:v>
      </x:c>
      <x:c r="K7907" t="s">
        <x:v>2897</x:v>
      </x:c>
      <x:c r="M7907" s="210">
        <x:v>2609</x:v>
      </x:c>
      <x:c r="O7907" s="209" t="s">
        <x:v>101</x:v>
      </x:c>
      <x:c r="AG7907" s="80">
        <x:v>2</x:v>
      </x:c>
      <x:c r="AL7907" s="165"/>
      <x:c r="AM7907" s="165"/>
      <x:c r="AN7907" s="165"/>
      <x:c r="AO7907" s="165"/>
      <x:c r="AP7907" s="165"/>
      <x:c r="AQ7907" s="165"/>
    </x:row>
    <x:row r="7908" spans="1:43" ht="16.5">
      <x:c r="A7908" s="114" t="s">
        <x:v>2909</x:v>
      </x:c>
      <x:c r="B7908" s="187">
        <x:v>10626</x:v>
      </x:c>
      <x:c r="C7908">
        <x:v>0.8</x:v>
      </x:c>
      <x:c r="G7908">
        <x:v>3</x:v>
      </x:c>
      <x:c r="I7908" s="114" t="s">
        <x:v>100</x:v>
      </x:c>
      <x:c r="K7908" t="s">
        <x:v>2897</x:v>
      </x:c>
      <x:c r="M7908" s="210">
        <x:v>2578</x:v>
      </x:c>
      <x:c r="O7908" s="209" t="s">
        <x:v>101</x:v>
      </x:c>
      <x:c r="AG7908" s="80">
        <x:v>2</x:v>
      </x:c>
      <x:c r="AL7908" s="165"/>
      <x:c r="AM7908" s="165"/>
      <x:c r="AN7908" s="165"/>
      <x:c r="AO7908" s="165"/>
      <x:c r="AP7908" s="165"/>
      <x:c r="AQ7908" s="165"/>
    </x:row>
    <x:row r="7909" spans="1:43" ht="16.5">
      <x:c r="A7909" s="114" t="s">
        <x:v>2910</x:v>
      </x:c>
      <x:c r="B7909" s="187">
        <x:v>10626</x:v>
      </x:c>
      <x:c r="C7909">
        <x:v>1.06666666666667</x:v>
      </x:c>
      <x:c r="G7909">
        <x:v>3</x:v>
      </x:c>
      <x:c r="I7909" s="114" t="s">
        <x:v>102</x:v>
      </x:c>
      <x:c r="K7909" t="s">
        <x:v>2897</x:v>
      </x:c>
      <x:c r="M7909" s="210">
        <x:v>2578</x:v>
      </x:c>
      <x:c r="O7909" s="209" t="s">
        <x:v>101</x:v>
      </x:c>
      <x:c r="AG7909" s="80">
        <x:v>2</x:v>
      </x:c>
      <x:c r="AL7909" s="165"/>
      <x:c r="AM7909" s="165"/>
      <x:c r="AN7909" s="165"/>
      <x:c r="AO7909" s="165"/>
      <x:c r="AP7909" s="165"/>
      <x:c r="AQ7909" s="165"/>
    </x:row>
    <x:row r="7910" spans="1:43" ht="16.5">
      <x:c r="A7910" s="114" t="s">
        <x:v>2911</x:v>
      </x:c>
      <x:c r="B7910" s="187">
        <x:v>10626</x:v>
      </x:c>
      <x:c r="C7910">
        <x:v>1.33333333333333</x:v>
      </x:c>
      <x:c r="G7910">
        <x:v>4</x:v>
      </x:c>
      <x:c r="I7910" s="114" t="s">
        <x:v>103</x:v>
      </x:c>
      <x:c r="K7910" t="s">
        <x:v>2897</x:v>
      </x:c>
      <x:c r="M7910" s="210">
        <x:v>2578</x:v>
      </x:c>
      <x:c r="O7910" s="209" t="s">
        <x:v>101</x:v>
      </x:c>
      <x:c r="AG7910" s="80">
        <x:v>2</x:v>
      </x:c>
      <x:c r="AL7910" s="165"/>
      <x:c r="AM7910" s="165"/>
      <x:c r="AN7910" s="165"/>
      <x:c r="AO7910" s="165"/>
      <x:c r="AP7910" s="165"/>
      <x:c r="AQ7910" s="165"/>
    </x:row>
    <x:row r="7911" spans="1:43" ht="16.5">
      <x:c r="A7911" s="114" t="s">
        <x:v>2912</x:v>
      </x:c>
      <x:c r="B7911" s="187">
        <x:v>10626</x:v>
      </x:c>
      <x:c r="C7911">
        <x:v>2.66666666666667</x:v>
      </x:c>
      <x:c r="G7911">
        <x:v>3</x:v>
      </x:c>
      <x:c r="I7911" s="114" t="s">
        <x:v>103</x:v>
      </x:c>
      <x:c r="K7911" t="s">
        <x:v>2897</x:v>
      </x:c>
      <x:c r="M7911" s="210">
        <x:v>2578</x:v>
      </x:c>
      <x:c r="O7911" s="209" t="s">
        <x:v>101</x:v>
      </x:c>
      <x:c r="AG7911" s="80">
        <x:v>2</x:v>
      </x:c>
      <x:c r="AH7911" t="s">
        <x:v>601</x:v>
      </x:c>
      <x:c r="AL7911" s="165"/>
      <x:c r="AM7911" s="165"/>
      <x:c r="AN7911" s="165"/>
      <x:c r="AO7911" s="165"/>
      <x:c r="AP7911" s="165"/>
      <x:c r="AQ7911" s="165"/>
    </x:row>
    <x:row r="7912" spans="1:43" ht="16.5">
      <x:c r="A7912" s="114" t="s">
        <x:v>2913</x:v>
      </x:c>
      <x:c r="B7912" s="187">
        <x:v>10626</x:v>
      </x:c>
      <x:c r="C7912">
        <x:v>2.66667666666667</x:v>
      </x:c>
      <x:c r="D7912">
        <x:v>1</x:v>
      </x:c>
      <x:c r="I7912" s="114"/>
      <x:c r="M7912" s="210">
        <x:v>2593</x:v>
      </x:c>
      <x:c r="N7912">
        <x:v>2</x:v>
      </x:c>
      <x:c r="O7912" s="209"/>
      <x:c r="P7912" s="423" t="s">
        <x:v>602</x:v>
      </x:c>
      <x:c r="AL7912" s="165"/>
      <x:c r="AM7912" s="165"/>
      <x:c r="AN7912" s="165"/>
      <x:c r="AO7912" s="165"/>
      <x:c r="AP7912" s="165"/>
      <x:c r="AQ7912" s="165"/>
    </x:row>
    <x:row r="7913" spans="1:43" ht="16.5">
      <x:c r="A7913" s="114" t="s">
        <x:v>2914</x:v>
      </x:c>
      <x:c r="B7913" s="187">
        <x:v>10626</x:v>
      </x:c>
      <x:c r="C7913">
        <x:v>2.78667666666667</x:v>
      </x:c>
      <x:c r="D7913">
        <x:v>1</x:v>
      </x:c>
      <x:c r="I7913" s="114"/>
      <x:c r="M7913" s="210">
        <x:v>2593</x:v>
      </x:c>
      <x:c r="N7913">
        <x:v>2</x:v>
      </x:c>
      <x:c r="O7913" s="209"/>
      <x:c r="P7913" s="423" t="s">
        <x:v>603</x:v>
      </x:c>
      <x:c r="AL7913" s="165"/>
      <x:c r="AM7913" s="165"/>
      <x:c r="AN7913" s="165"/>
      <x:c r="AO7913" s="165"/>
      <x:c r="AP7913" s="165"/>
      <x:c r="AQ7913" s="165"/>
    </x:row>
    <x:row r="7914" spans="1:43" ht="16.5">
      <x:c r="A7914" s="114" t="s">
        <x:v>2915</x:v>
      </x:c>
      <x:c r="B7914" s="187">
        <x:v>10626</x:v>
      </x:c>
      <x:c r="C7914">
        <x:v>2.81666666666667</x:v>
      </x:c>
      <x:c r="G7914">
        <x:v>4</x:v>
      </x:c>
      <x:c r="I7914" s="114" t="s">
        <x:v>104</x:v>
      </x:c>
      <x:c r="K7914" t="s">
        <x:v>2897</x:v>
      </x:c>
      <x:c r="M7914" s="210">
        <x:v>2578</x:v>
      </x:c>
      <x:c r="O7914" s="209" t="s">
        <x:v>101</x:v>
      </x:c>
      <x:c r="AG7914" s="80">
        <x:v>2</x:v>
      </x:c>
      <x:c r="AH7914" t="s">
        <x:v>601</x:v>
      </x:c>
      <x:c r="AL7914" s="165"/>
      <x:c r="AM7914" s="165"/>
      <x:c r="AN7914" s="165"/>
      <x:c r="AO7914" s="165"/>
      <x:c r="AP7914" s="165"/>
      <x:c r="AQ7914" s="165"/>
    </x:row>
    <x:row r="7915" spans="1:43" ht="16.5">
      <x:c r="A7915" s="114" t="s">
        <x:v>2916</x:v>
      </x:c>
      <x:c r="B7915" s="187">
        <x:v>10626</x:v>
      </x:c>
      <x:c r="C7915">
        <x:v>2.90667666666667</x:v>
      </x:c>
      <x:c r="D7915">
        <x:v>1</x:v>
      </x:c>
      <x:c r="I7915" s="114"/>
      <x:c r="M7915" s="210">
        <x:v>2593</x:v>
      </x:c>
      <x:c r="N7915">
        <x:v>2</x:v>
      </x:c>
      <x:c r="O7915" s="209"/>
      <x:c r="P7915" t="s">
        <x:v>604</x:v>
      </x:c>
      <x:c r="AL7915" s="165"/>
      <x:c r="AM7915" s="165"/>
      <x:c r="AN7915" s="165"/>
      <x:c r="AO7915" s="165"/>
      <x:c r="AP7915" s="165"/>
      <x:c r="AQ7915" s="165"/>
    </x:row>
    <x:row r="7916" spans="1:43" ht="16.5">
      <x:c r="A7916" s="114" t="s">
        <x:v>2917</x:v>
      </x:c>
      <x:c r="B7916" s="187">
        <x:v>10626</x:v>
      </x:c>
      <x:c r="C7916">
        <x:v>3.02667666666667</x:v>
      </x:c>
      <x:c r="D7916">
        <x:v>1</x:v>
      </x:c>
      <x:c r="I7916" s="114"/>
      <x:c r="M7916" s="210">
        <x:v>2593</x:v>
      </x:c>
      <x:c r="N7916">
        <x:v>2</x:v>
      </x:c>
      <x:c r="O7916" s="209"/>
      <x:c r="P7916" t="s">
        <x:v>605</x:v>
      </x:c>
      <x:c r="AL7916" s="165"/>
      <x:c r="AM7916" s="165"/>
      <x:c r="AN7916" s="165"/>
      <x:c r="AO7916" s="165"/>
      <x:c r="AP7916" s="165"/>
      <x:c r="AQ7916" s="165"/>
    </x:row>
    <x:row r="7917" spans="1:43">
      <x:c r="A7917" s="114" t="s">
        <x:v>2918</x:v>
      </x:c>
      <x:c r="B7917" s="187">
        <x:v>10627</x:v>
      </x:c>
      <x:c r="C7917">
        <x:v>6.2</x:v>
      </x:c>
      <x:c r="G7917">
        <x:v>3</x:v>
      </x:c>
      <x:c r="I7917" s="114" t="s">
        <x:v>100</x:v>
      </x:c>
      <x:c r="K7917" t="s">
        <x:v>133</x:v>
      </x:c>
      <x:c r="M7917">
        <x:v>2587</x:v>
      </x:c>
      <x:c r="O7917" s="114" t="s">
        <x:v>101</x:v>
      </x:c>
      <x:c r="AL7917" s="165"/>
      <x:c r="AM7917" s="165"/>
      <x:c r="AN7917" s="165"/>
      <x:c r="AO7917" s="165"/>
      <x:c r="AP7917" s="165"/>
      <x:c r="AQ7917" s="165"/>
    </x:row>
    <x:row r="7918" spans="1:43">
      <x:c r="A7918" s="114" t="s">
        <x:v>2919</x:v>
      </x:c>
      <x:c r="B7918" s="187">
        <x:v>10627</x:v>
      </x:c>
      <x:c r="C7918">
        <x:v>6.37</x:v>
      </x:c>
      <x:c r="G7918">
        <x:v>4</x:v>
      </x:c>
      <x:c r="I7918" s="114" t="s">
        <x:v>103</x:v>
      </x:c>
      <x:c r="K7918" t="s">
        <x:v>133</x:v>
      </x:c>
      <x:c r="M7918">
        <x:v>2587</x:v>
      </x:c>
      <x:c r="O7918" s="114" t="s">
        <x:v>101</x:v>
      </x:c>
      <x:c r="AL7918" s="165"/>
      <x:c r="AM7918" s="165"/>
      <x:c r="AN7918" s="165"/>
      <x:c r="AO7918" s="165"/>
      <x:c r="AP7918" s="165"/>
      <x:c r="AQ7918" s="165"/>
    </x:row>
    <x:row r="7919" spans="1:43">
      <x:c r="A7919" s="114" t="s">
        <x:v>2920</x:v>
      </x:c>
      <x:c r="B7919" s="187">
        <x:v>10627</x:v>
      </x:c>
      <x:c r="C7919">
        <x:v>8.83323333333333</x:v>
      </x:c>
      <x:c r="D7919">
        <x:v>1</x:v>
      </x:c>
      <x:c r="E7919">
        <x:v>1</x:v>
      </x:c>
      <x:c r="I7919" s="114"/>
      <x:c r="O7919" s="114"/>
      <x:c r="AL7919" s="165"/>
      <x:c r="AM7919" s="165"/>
      <x:c r="AN7919" s="165"/>
      <x:c r="AO7919" s="165"/>
      <x:c r="AP7919" s="165"/>
      <x:c r="AQ7919" s="165"/>
    </x:row>
    <x:row r="7920" spans="1:43">
      <x:c r="A7920" s="114" t="s">
        <x:v>2921</x:v>
      </x:c>
      <x:c r="B7920" s="187">
        <x:v>10628</x:v>
      </x:c>
      <x:c r="C7920">
        <x:v>0.266666666666667</x:v>
      </x:c>
      <x:c r="G7920">
        <x:v>2</x:v>
      </x:c>
      <x:c r="I7920" s="114" t="s">
        <x:v>104</x:v>
      </x:c>
      <x:c r="K7920" t="s">
        <x:v>133</x:v>
      </x:c>
      <x:c r="M7920">
        <x:v>2583</x:v>
      </x:c>
      <x:c r="O7920" s="209" t="s">
        <x:v>101</x:v>
      </x:c>
      <x:c r="AG7920" s="80">
        <x:v>2</x:v>
      </x:c>
      <x:c r="AL7920" s="103"/>
      <x:c r="AM7920" s="103"/>
      <x:c r="AN7920" s="103"/>
      <x:c r="AO7920" s="103"/>
      <x:c r="AP7920" s="103"/>
      <x:c r="AQ7920" s="103"/>
    </x:row>
    <x:row r="7921" spans="1:43">
      <x:c r="A7921" s="114" t="s">
        <x:v>2922</x:v>
      </x:c>
      <x:c r="B7921" s="187">
        <x:v>10628</x:v>
      </x:c>
      <x:c r="C7921">
        <x:v>0.833333333333333</x:v>
      </x:c>
      <x:c r="G7921">
        <x:v>3</x:v>
      </x:c>
      <x:c r="I7921" s="114" t="s">
        <x:v>100</x:v>
      </x:c>
      <x:c r="K7921" t="s">
        <x:v>133</x:v>
      </x:c>
      <x:c r="M7921">
        <x:v>2583</x:v>
      </x:c>
      <x:c r="O7921" s="209" t="s">
        <x:v>101</x:v>
      </x:c>
      <x:c r="AG7921" s="80">
        <x:v>2</x:v>
      </x:c>
      <x:c r="AL7921" s="103"/>
      <x:c r="AM7921" s="103"/>
      <x:c r="AN7921" s="103"/>
      <x:c r="AO7921" s="103"/>
      <x:c r="AP7921" s="103"/>
      <x:c r="AQ7921" s="103"/>
    </x:row>
    <x:row r="7922" spans="1:43">
      <x:c r="A7922" s="114" t="s">
        <x:v>2923</x:v>
      </x:c>
      <x:c r="B7922" s="187">
        <x:v>10628</x:v>
      </x:c>
      <x:c r="C7922">
        <x:v>1.03333333333333</x:v>
      </x:c>
      <x:c r="D7922">
        <x:v>1</x:v>
      </x:c>
      <x:c r="I7922" s="114"/>
      <x:c r="O7922" s="209"/>
      <x:c r="AG7922" s="80">
        <x:v>2</x:v>
      </x:c>
      <x:c r="AL7922" s="103"/>
      <x:c r="AM7922" s="103"/>
      <x:c r="AN7922" s="103"/>
      <x:c r="AO7922" s="103"/>
      <x:c r="AP7922" s="103"/>
      <x:c r="AQ7922" s="103"/>
    </x:row>
    <x:row r="7923" spans="1:43" ht="16.5">
      <x:c r="A7923" s="114" t="s">
        <x:v>2924</x:v>
      </x:c>
      <x:c r="B7923" s="187">
        <x:v>10629</x:v>
      </x:c>
      <x:c r="C7923">
        <x:v>0.666666666666667</x:v>
      </x:c>
      <x:c r="G7923">
        <x:v>2</x:v>
      </x:c>
      <x:c r="I7923" s="114" t="s">
        <x:v>102</x:v>
      </x:c>
      <x:c r="K7923" t="s">
        <x:v>133</x:v>
      </x:c>
      <x:c r="M7923" s="210">
        <x:v>2587</x:v>
      </x:c>
      <x:c r="O7923" s="209" t="s">
        <x:v>101</x:v>
      </x:c>
      <x:c r="AG7923" s="80">
        <x:v>2</x:v>
      </x:c>
      <x:c r="AH7923" t="s">
        <x:v>520</x:v>
      </x:c>
      <x:c r="AL7923" s="103"/>
      <x:c r="AM7923" s="103"/>
      <x:c r="AN7923" s="103"/>
      <x:c r="AO7923" s="103"/>
      <x:c r="AP7923" s="103"/>
      <x:c r="AQ7923" s="103"/>
    </x:row>
    <x:row r="7924" spans="1:43" ht="16.5">
      <x:c r="A7924" s="114" t="s">
        <x:v>2925</x:v>
      </x:c>
      <x:c r="B7924" s="187">
        <x:v>10629</x:v>
      </x:c>
      <x:c r="C7924">
        <x:v>1.2</x:v>
      </x:c>
      <x:c r="G7924">
        <x:v>2</x:v>
      </x:c>
      <x:c r="I7924" s="114" t="s">
        <x:v>100</x:v>
      </x:c>
      <x:c r="K7924" t="s">
        <x:v>133</x:v>
      </x:c>
      <x:c r="M7924" s="210">
        <x:v>2587</x:v>
      </x:c>
      <x:c r="O7924" s="209" t="s">
        <x:v>101</x:v>
      </x:c>
      <x:c r="AG7924" s="80">
        <x:v>2</x:v>
      </x:c>
      <x:c r="AH7924" t="s">
        <x:v>520</x:v>
      </x:c>
      <x:c r="AL7924" s="103"/>
      <x:c r="AM7924" s="103"/>
      <x:c r="AN7924" s="103"/>
      <x:c r="AO7924" s="103"/>
      <x:c r="AP7924" s="103"/>
      <x:c r="AQ7924" s="103"/>
    </x:row>
    <x:row r="7925" spans="1:43" ht="16.5">
      <x:c r="A7925" s="114" t="s">
        <x:v>2926</x:v>
      </x:c>
      <x:c r="B7925" s="187">
        <x:v>10629</x:v>
      </x:c>
      <x:c r="C7925">
        <x:v>1.7</x:v>
      </x:c>
      <x:c r="G7925">
        <x:v>3</x:v>
      </x:c>
      <x:c r="I7925" s="114" t="s">
        <x:v>104</x:v>
      </x:c>
      <x:c r="K7925" t="s">
        <x:v>133</x:v>
      </x:c>
      <x:c r="M7925" s="210">
        <x:v>2587</x:v>
      </x:c>
      <x:c r="O7925" s="209" t="s">
        <x:v>101</x:v>
      </x:c>
      <x:c r="AG7925" s="80">
        <x:v>2</x:v>
      </x:c>
      <x:c r="AH7925" t="s">
        <x:v>520</x:v>
      </x:c>
      <x:c r="AL7925" s="103"/>
      <x:c r="AM7925" s="103"/>
      <x:c r="AN7925" s="103"/>
      <x:c r="AO7925" s="103"/>
      <x:c r="AP7925" s="103"/>
      <x:c r="AQ7925" s="103"/>
    </x:row>
    <x:row r="7926" spans="1:43" ht="16.5">
      <x:c r="A7926" s="114" t="s">
        <x:v>2927</x:v>
      </x:c>
      <x:c r="B7926" s="187">
        <x:v>10629</x:v>
      </x:c>
      <x:c r="C7926">
        <x:v>2.66666666666667</x:v>
      </x:c>
      <x:c r="G7926">
        <x:v>2</x:v>
      </x:c>
      <x:c r="I7926" s="114" t="s">
        <x:v>103</x:v>
      </x:c>
      <x:c r="K7926" t="s">
        <x:v>2897</x:v>
      </x:c>
      <x:c r="M7926" s="210">
        <x:v>2588</x:v>
      </x:c>
      <x:c r="O7926" s="209" t="s">
        <x:v>101</x:v>
      </x:c>
      <x:c r="AG7926" s="80">
        <x:v>2</x:v>
      </x:c>
      <x:c r="AL7926" s="103"/>
      <x:c r="AM7926" s="103"/>
      <x:c r="AN7926" s="103"/>
      <x:c r="AO7926" s="103"/>
      <x:c r="AP7926" s="103"/>
      <x:c r="AQ7926" s="103"/>
    </x:row>
    <x:row r="7927" spans="1:43" ht="16.5">
      <x:c r="A7927" s="114" t="s">
        <x:v>2928</x:v>
      </x:c>
      <x:c r="B7927" s="187">
        <x:v>10629</x:v>
      </x:c>
      <x:c r="C7927">
        <x:v>2.66676666666667</x:v>
      </x:c>
      <x:c r="D7927">
        <x:v>1</x:v>
      </x:c>
      <x:c r="I7927" s="114"/>
      <x:c r="M7927" s="210">
        <x:v>2593</x:v>
      </x:c>
      <x:c r="N7927">
        <x:v>2</x:v>
      </x:c>
      <x:c r="O7927" s="209"/>
      <x:c r="P7927" t="s">
        <x:v>606</x:v>
      </x:c>
      <x:c r="AL7927" s="103"/>
      <x:c r="AM7927" s="103"/>
      <x:c r="AN7927" s="103"/>
      <x:c r="AO7927" s="103"/>
      <x:c r="AP7927" s="103"/>
      <x:c r="AQ7927" s="103"/>
    </x:row>
    <x:row r="7928" spans="1:43" ht="16.5">
      <x:c r="A7928" s="114" t="s">
        <x:v>2929</x:v>
      </x:c>
      <x:c r="B7928" s="187">
        <x:v>10629</x:v>
      </x:c>
      <x:c r="C7928" s="3">
        <x:v>2.82676666666667</x:v>
      </x:c>
      <x:c r="D7928">
        <x:v>1</x:v>
      </x:c>
      <x:c r="I7928" s="114"/>
      <x:c r="M7928" s="210">
        <x:v>2593</x:v>
      </x:c>
      <x:c r="N7928">
        <x:v>2</x:v>
      </x:c>
      <x:c r="O7928" s="209"/>
      <x:c r="P7928" t="s">
        <x:v>607</x:v>
      </x:c>
      <x:c r="AL7928" s="103"/>
      <x:c r="AM7928" s="103"/>
      <x:c r="AN7928" s="103"/>
      <x:c r="AO7928" s="103"/>
      <x:c r="AP7928" s="103"/>
      <x:c r="AQ7928" s="103"/>
    </x:row>
    <x:row r="7929" spans="1:43" ht="16.5">
      <x:c r="A7929" s="114" t="s">
        <x:v>2930</x:v>
      </x:c>
      <x:c r="B7929" s="187">
        <x:v>10629</x:v>
      </x:c>
      <x:c r="C7929" s="3">
        <x:v>2.82686666666667</x:v>
      </x:c>
      <x:c r="D7929">
        <x:v>1</x:v>
      </x:c>
      <x:c r="I7929" s="114"/>
      <x:c r="M7929" s="210">
        <x:v>2593</x:v>
      </x:c>
      <x:c r="N7929">
        <x:v>2</x:v>
      </x:c>
      <x:c r="O7929" s="209"/>
      <x:c r="P7929" t="s">
        <x:v>608</x:v>
      </x:c>
      <x:c r="AL7929" s="103"/>
      <x:c r="AM7929" s="103"/>
      <x:c r="AN7929" s="103"/>
      <x:c r="AO7929" s="103"/>
      <x:c r="AP7929" s="103"/>
      <x:c r="AQ7929" s="103"/>
    </x:row>
    <x:row r="7930" spans="1:43" ht="16.5">
      <x:c r="A7930" s="114" t="s">
        <x:v>2931</x:v>
      </x:c>
      <x:c r="B7930" s="187">
        <x:v>10629</x:v>
      </x:c>
      <x:c r="C7930">
        <x:v>2.87666666666667</x:v>
      </x:c>
      <x:c r="G7930">
        <x:v>3</x:v>
      </x:c>
      <x:c r="I7930" s="114" t="s">
        <x:v>100</x:v>
      </x:c>
      <x:c r="K7930" t="s">
        <x:v>2897</x:v>
      </x:c>
      <x:c r="M7930" s="210">
        <x:v>2588</x:v>
      </x:c>
      <x:c r="O7930" s="209" t="s">
        <x:v>101</x:v>
      </x:c>
      <x:c r="AG7930" s="80">
        <x:v>2</x:v>
      </x:c>
      <x:c r="AL7930" s="103"/>
      <x:c r="AM7930" s="103"/>
      <x:c r="AN7930" s="103"/>
      <x:c r="AO7930" s="103"/>
      <x:c r="AP7930" s="103"/>
      <x:c r="AQ7930" s="103"/>
    </x:row>
    <x:row r="7931" spans="1:43" ht="16.5">
      <x:c r="A7931" s="114" t="s">
        <x:v>2932</x:v>
      </x:c>
      <x:c r="B7931" s="187">
        <x:v>10629</x:v>
      </x:c>
      <x:c r="C7931" s="3">
        <x:v>2.98686666666667</x:v>
      </x:c>
      <x:c r="D7931">
        <x:v>1</x:v>
      </x:c>
      <x:c r="I7931" s="114"/>
      <x:c r="M7931" s="210">
        <x:v>2593</x:v>
      </x:c>
      <x:c r="N7931">
        <x:v>2</x:v>
      </x:c>
      <x:c r="O7931" s="209"/>
      <x:c r="P7931" t="s">
        <x:v>609</x:v>
      </x:c>
      <x:c r="AL7931" s="103"/>
      <x:c r="AM7931" s="103"/>
      <x:c r="AN7931" s="103"/>
      <x:c r="AO7931" s="103"/>
      <x:c r="AP7931" s="103"/>
      <x:c r="AQ7931" s="103"/>
    </x:row>
    <x:row r="7932" spans="1:43" ht="16.5">
      <x:c r="A7932" s="114" t="s">
        <x:v>2933</x:v>
      </x:c>
      <x:c r="B7932" s="187">
        <x:v>10629</x:v>
      </x:c>
      <x:c r="C7932" s="3">
        <x:v>2.98687666666667</x:v>
      </x:c>
      <x:c r="D7932">
        <x:v>1</x:v>
      </x:c>
      <x:c r="I7932" s="114"/>
      <x:c r="M7932" s="210">
        <x:v>2593</x:v>
      </x:c>
      <x:c r="N7932">
        <x:v>2</x:v>
      </x:c>
      <x:c r="O7932" s="209"/>
      <x:c r="P7932" t="s">
        <x:v>610</x:v>
      </x:c>
      <x:c r="AL7932" s="103"/>
      <x:c r="AM7932" s="103"/>
      <x:c r="AN7932" s="103"/>
      <x:c r="AO7932" s="103"/>
      <x:c r="AP7932" s="103"/>
      <x:c r="AQ7932" s="103"/>
    </x:row>
    <x:row r="7933" spans="1:43" ht="16.5">
      <x:c r="A7933" s="114" t="s">
        <x:v>2934</x:v>
      </x:c>
      <x:c r="B7933" s="187">
        <x:v>10629</x:v>
      </x:c>
      <x:c r="C7933">
        <x:v>3.08666666666667</x:v>
      </x:c>
      <x:c r="G7933">
        <x:v>4</x:v>
      </x:c>
      <x:c r="I7933" s="114" t="s">
        <x:v>102</x:v>
      </x:c>
      <x:c r="K7933" t="s">
        <x:v>2897</x:v>
      </x:c>
      <x:c r="M7933" s="210">
        <x:v>2588</x:v>
      </x:c>
      <x:c r="O7933" s="209" t="s">
        <x:v>101</x:v>
      </x:c>
      <x:c r="AG7933" s="80">
        <x:v>2</x:v>
      </x:c>
      <x:c r="AL7933" s="103"/>
      <x:c r="AM7933" s="103"/>
      <x:c r="AN7933" s="103"/>
      <x:c r="AO7933" s="103"/>
      <x:c r="AP7933" s="103"/>
      <x:c r="AQ7933" s="103"/>
    </x:row>
    <x:row r="7934" spans="1:43" ht="16.5">
      <x:c r="A7934" s="114" t="s">
        <x:v>2935</x:v>
      </x:c>
      <x:c r="B7934" s="187">
        <x:v>10630</x:v>
      </x:c>
      <x:c r="C7934">
        <x:v>1e-5</x:v>
      </x:c>
      <x:c r="D7934">
        <x:v>1</x:v>
      </x:c>
      <x:c r="I7934" s="114"/>
      <x:c r="M7934" s="210">
        <x:v>2613</x:v>
      </x:c>
      <x:c r="N7934">
        <x:v>2</x:v>
      </x:c>
      <x:c r="O7934" s="209"/>
      <x:c r="P7934" t="s">
        <x:v>197</x:v>
      </x:c>
      <x:c r="AL7934" s="103"/>
      <x:c r="AM7934" s="103"/>
      <x:c r="AN7934" s="103"/>
      <x:c r="AO7934" s="103"/>
      <x:c r="AP7934" s="103"/>
      <x:c r="AQ7934" s="103"/>
    </x:row>
    <x:row r="7935" spans="1:43" ht="16.5">
      <x:c r="A7935" s="114" t="s">
        <x:v>2936</x:v>
      </x:c>
      <x:c r="B7935" s="187">
        <x:v>10630</x:v>
      </x:c>
      <x:c r="C7935">
        <x:v>2e-5</x:v>
      </x:c>
      <x:c r="D7935">
        <x:v>1</x:v>
      </x:c>
      <x:c r="I7935" s="114"/>
      <x:c r="M7935" s="210">
        <x:v>2614</x:v>
      </x:c>
      <x:c r="N7935">
        <x:v>2</x:v>
      </x:c>
      <x:c r="O7935" s="209"/>
      <x:c r="P7935" t="s">
        <x:v>197</x:v>
      </x:c>
      <x:c r="AL7935" s="103"/>
      <x:c r="AM7935" s="103"/>
      <x:c r="AN7935" s="103"/>
      <x:c r="AO7935" s="103"/>
      <x:c r="AP7935" s="103"/>
      <x:c r="AQ7935" s="103"/>
    </x:row>
    <x:row r="7936" spans="1:43" ht="16.5">
      <x:c r="A7936" s="114" t="s">
        <x:v>2937</x:v>
      </x:c>
      <x:c r="B7936" s="187">
        <x:v>10630</x:v>
      </x:c>
      <x:c r="C7936">
        <x:v>2.53333333333333</x:v>
      </x:c>
      <x:c r="G7936">
        <x:v>3</x:v>
      </x:c>
      <x:c r="I7936" s="114" t="s">
        <x:v>100</x:v>
      </x:c>
      <x:c r="K7936" t="s">
        <x:v>2897</x:v>
      </x:c>
      <x:c r="M7936" s="210"/>
      <x:c r="O7936" s="209"/>
      <x:c r="AL7936" s="103"/>
      <x:c r="AM7936" s="103"/>
      <x:c r="AN7936" s="103"/>
      <x:c r="AO7936" s="103"/>
      <x:c r="AP7936" s="103"/>
      <x:c r="AQ7936" s="103"/>
    </x:row>
    <x:row r="7937" spans="1:43" ht="16.5">
      <x:c r="A7937" s="114" t="s">
        <x:v>2938</x:v>
      </x:c>
      <x:c r="B7937" s="187">
        <x:v>10630</x:v>
      </x:c>
      <x:c r="C7937">
        <x:v>2.71333333333333</x:v>
      </x:c>
      <x:c r="G7937">
        <x:v>2</x:v>
      </x:c>
      <x:c r="I7937" s="114" t="s">
        <x:v>102</x:v>
      </x:c>
      <x:c r="K7937" t="s">
        <x:v>2897</x:v>
      </x:c>
      <x:c r="M7937" s="210"/>
      <x:c r="O7937" s="209"/>
      <x:c r="AL7937" s="103"/>
      <x:c r="AM7937" s="103"/>
      <x:c r="AN7937" s="103"/>
      <x:c r="AO7937" s="103"/>
      <x:c r="AP7937" s="103"/>
      <x:c r="AQ7937" s="103"/>
    </x:row>
    <x:row r="7938" spans="1:43" ht="16.5">
      <x:c r="A7938" s="114" t="s">
        <x:v>2939</x:v>
      </x:c>
      <x:c r="B7938" s="187">
        <x:v>10630</x:v>
      </x:c>
      <x:c r="C7938">
        <x:v>2.89333333333333</x:v>
      </x:c>
      <x:c r="G7938">
        <x:v>3</x:v>
      </x:c>
      <x:c r="I7938" s="114" t="s">
        <x:v>103</x:v>
      </x:c>
      <x:c r="K7938" t="s">
        <x:v>2897</x:v>
      </x:c>
      <x:c r="M7938" s="210"/>
      <x:c r="O7938" s="209"/>
      <x:c r="AL7938" s="103"/>
      <x:c r="AM7938" s="103"/>
      <x:c r="AN7938" s="103"/>
      <x:c r="AO7938" s="103"/>
      <x:c r="AP7938" s="103"/>
      <x:c r="AQ7938" s="103"/>
    </x:row>
    <x:row r="7939" spans="1:43" ht="16.5">
      <x:c r="A7939" s="114" t="s">
        <x:v>2940</x:v>
      </x:c>
      <x:c r="B7939" s="187">
        <x:v>10630</x:v>
      </x:c>
      <x:c r="C7939">
        <x:v>3.07333333333333</x:v>
      </x:c>
      <x:c r="G7939">
        <x:v>2</x:v>
      </x:c>
      <x:c r="I7939" s="114" t="s">
        <x:v>104</x:v>
      </x:c>
      <x:c r="K7939" t="s">
        <x:v>2897</x:v>
      </x:c>
      <x:c r="M7939" s="210"/>
      <x:c r="O7939" s="209"/>
      <x:c r="AL7939" s="103"/>
      <x:c r="AM7939" s="103"/>
      <x:c r="AN7939" s="103"/>
      <x:c r="AO7939" s="103"/>
      <x:c r="AP7939" s="103"/>
      <x:c r="AQ7939" s="103"/>
    </x:row>
    <x:row r="7940" spans="1:43" ht="16.5">
      <x:c r="A7940" s="114" t="s">
        <x:v>2941</x:v>
      </x:c>
      <x:c r="B7940" s="187">
        <x:v>10630</x:v>
      </x:c>
      <x:c r="C7940">
        <x:v>3.25333333333333</x:v>
      </x:c>
      <x:c r="G7940">
        <x:v>3</x:v>
      </x:c>
      <x:c r="I7940" s="114" t="s">
        <x:v>104</x:v>
      </x:c>
      <x:c r="K7940" t="s">
        <x:v>2897</x:v>
      </x:c>
      <x:c r="M7940" s="210"/>
      <x:c r="O7940" s="209"/>
      <x:c r="AL7940" s="103"/>
      <x:c r="AM7940" s="103"/>
      <x:c r="AN7940" s="103"/>
      <x:c r="AO7940" s="103"/>
      <x:c r="AP7940" s="103"/>
      <x:c r="AQ7940" s="103"/>
    </x:row>
    <x:row r="7941" spans="1:43" ht="16.5">
      <x:c r="A7941" s="114" t="s">
        <x:v>2942</x:v>
      </x:c>
      <x:c r="B7941" s="187">
        <x:v>10630</x:v>
      </x:c>
      <x:c r="C7941">
        <x:v>3.43333333333333</x:v>
      </x:c>
      <x:c r="G7941">
        <x:v>2</x:v>
      </x:c>
      <x:c r="I7941" s="114" t="s">
        <x:v>100</x:v>
      </x:c>
      <x:c r="K7941" t="s">
        <x:v>2897</x:v>
      </x:c>
      <x:c r="M7941" s="210"/>
      <x:c r="O7941" s="209"/>
      <x:c r="AL7941" s="103"/>
      <x:c r="AM7941" s="103"/>
      <x:c r="AN7941" s="103"/>
      <x:c r="AO7941" s="103"/>
      <x:c r="AP7941" s="103"/>
      <x:c r="AQ7941" s="103"/>
    </x:row>
    <x:row r="7942" spans="1:43" ht="16.5">
      <x:c r="A7942" s="114" t="s">
        <x:v>2943</x:v>
      </x:c>
      <x:c r="B7942" s="187">
        <x:v>10630</x:v>
      </x:c>
      <x:c r="C7942" s="24">
        <x:v>4.6</x:v>
      </x:c>
      <x:c r="G7942">
        <x:v>3</x:v>
      </x:c>
      <x:c r="I7942" s="114" t="s">
        <x:v>100</x:v>
      </x:c>
      <x:c r="K7942" t="s">
        <x:v>2897</x:v>
      </x:c>
      <x:c r="M7942" s="210"/>
      <x:c r="O7942" s="209"/>
      <x:c r="AL7942" s="103"/>
      <x:c r="AM7942" s="103"/>
      <x:c r="AN7942" s="103"/>
      <x:c r="AO7942" s="103"/>
      <x:c r="AP7942" s="103"/>
      <x:c r="AQ7942" s="103"/>
    </x:row>
    <x:row r="7943" spans="1:43" ht="16.5">
      <x:c r="A7943" s="114" t="s">
        <x:v>2944</x:v>
      </x:c>
      <x:c r="B7943" s="187">
        <x:v>10630</x:v>
      </x:c>
      <x:c r="C7943" s="24">
        <x:v>4.9</x:v>
      </x:c>
      <x:c r="G7943">
        <x:v>3</x:v>
      </x:c>
      <x:c r="I7943" s="114" t="s">
        <x:v>102</x:v>
      </x:c>
      <x:c r="K7943" t="s">
        <x:v>2897</x:v>
      </x:c>
      <x:c r="M7943" s="210"/>
      <x:c r="O7943" s="209"/>
      <x:c r="AL7943" s="103"/>
      <x:c r="AM7943" s="103"/>
      <x:c r="AN7943" s="103"/>
      <x:c r="AO7943" s="103"/>
      <x:c r="AP7943" s="103"/>
      <x:c r="AQ7943" s="103"/>
    </x:row>
    <x:row r="7944" spans="1:43" ht="16.5">
      <x:c r="A7944" s="114" t="s">
        <x:v>2945</x:v>
      </x:c>
      <x:c r="B7944" s="187">
        <x:v>10630</x:v>
      </x:c>
      <x:c r="C7944" s="24">
        <x:v>5.2</x:v>
      </x:c>
      <x:c r="G7944">
        <x:v>3</x:v>
      </x:c>
      <x:c r="I7944" s="114" t="s">
        <x:v>103</x:v>
      </x:c>
      <x:c r="K7944" t="s">
        <x:v>2897</x:v>
      </x:c>
      <x:c r="M7944" s="210"/>
      <x:c r="O7944" s="209"/>
      <x:c r="AL7944" s="103"/>
      <x:c r="AM7944" s="103"/>
      <x:c r="AN7944" s="103"/>
      <x:c r="AO7944" s="103"/>
      <x:c r="AP7944" s="103"/>
      <x:c r="AQ7944" s="103"/>
    </x:row>
    <x:row r="7945" spans="1:43" ht="16.5">
      <x:c r="A7945" s="114" t="s">
        <x:v>2946</x:v>
      </x:c>
      <x:c r="B7945" s="187">
        <x:v>10630</x:v>
      </x:c>
      <x:c r="C7945" s="24">
        <x:v>5.5</x:v>
      </x:c>
      <x:c r="G7945">
        <x:v>3</x:v>
      </x:c>
      <x:c r="I7945" s="114" t="s">
        <x:v>104</x:v>
      </x:c>
      <x:c r="K7945" t="s">
        <x:v>2897</x:v>
      </x:c>
      <x:c r="M7945" s="210"/>
      <x:c r="O7945" s="209"/>
      <x:c r="AL7945" s="400"/>
      <x:c r="AM7945" s="400"/>
      <x:c r="AN7945" s="400"/>
      <x:c r="AO7945" s="400"/>
      <x:c r="AP7945" s="400"/>
      <x:c r="AQ7945" s="400"/>
    </x:row>
    <x:row r="7946" spans="1:15" s="70" customFormat="1" ht="16.5">
      <x:c r="A7946" s="114" t="s">
        <x:v>2947</x:v>
      </x:c>
      <x:c r="B7946" s="404">
        <x:v>10630</x:v>
      </x:c>
      <x:c r="C7946" s="70">
        <x:v>8.93333333333333</x:v>
      </x:c>
      <x:c r="G7946" s="70">
        <x:v>4</x:v>
      </x:c>
      <x:c r="I7946" s="408" t="s">
        <x:v>104</x:v>
      </x:c>
      <x:c r="K7946" s="70" t="s">
        <x:v>171</x:v>
      </x:c>
      <x:c r="M7946" s="409"/>
      <x:c r="O7946" s="410"/>
    </x:row>
    <x:row r="7947" spans="1:43" ht="17.25">
      <x:c r="A7947" s="114" t="s">
        <x:v>2948</x:v>
      </x:c>
      <x:c r="B7947" s="405">
        <x:v>10631</x:v>
      </x:c>
      <x:c r="C7947" s="44">
        <x:v>1e-5</x:v>
      </x:c>
      <x:c r="D7947" s="44">
        <x:v>1</x:v>
      </x:c>
      <x:c r="E7947" s="44"/>
      <x:c r="F7947" s="44"/>
      <x:c r="G7947" s="44"/>
      <x:c r="H7947" s="44"/>
      <x:c r="I7947" s="208"/>
      <x:c r="J7947" s="44"/>
      <x:c r="K7947" s="44"/>
      <x:c r="M7947" s="210">
        <x:v>2611</x:v>
      </x:c>
      <x:c r="N7947">
        <x:v>2</x:v>
      </x:c>
      <x:c r="O7947" s="209"/>
      <x:c r="P7947" s="423" t="s">
        <x:v>591</x:v>
      </x:c>
      <x:c r="AL7947" s="165"/>
      <x:c r="AM7947" s="165"/>
      <x:c r="AN7947" s="165"/>
      <x:c r="AO7947" s="165"/>
      <x:c r="AP7947" s="165"/>
      <x:c r="AQ7947" s="165"/>
    </x:row>
    <x:row r="7948" spans="1:43" ht="17.25">
      <x:c r="A7948" s="114" t="s">
        <x:v>2949</x:v>
      </x:c>
      <x:c r="B7948" s="405">
        <x:v>10631</x:v>
      </x:c>
      <x:c r="C7948" s="44">
        <x:f>30/30</x:f>
        <x:v>1</x:v>
      </x:c>
      <x:c r="D7948" s="44">
        <x:v>1</x:v>
      </x:c>
      <x:c r="E7948" s="44"/>
      <x:c r="F7948" s="44"/>
      <x:c r="G7948" s="44"/>
      <x:c r="H7948" s="44"/>
      <x:c r="I7948" s="208"/>
      <x:c r="J7948" s="44"/>
      <x:c r="K7948" s="44"/>
      <x:c r="M7948" s="210">
        <x:v>2592</x:v>
      </x:c>
      <x:c r="N7948">
        <x:v>2</x:v>
      </x:c>
      <x:c r="O7948" s="209"/>
      <x:c r="P7948" s="423" t="s">
        <x:v>592</x:v>
      </x:c>
      <x:c r="AL7948" s="103"/>
      <x:c r="AM7948" s="103"/>
      <x:c r="AN7948" s="103"/>
      <x:c r="AO7948" s="103"/>
      <x:c r="AP7948" s="103"/>
      <x:c r="AQ7948" s="103"/>
    </x:row>
    <x:row r="7949" spans="1:43" ht="17.25">
      <x:c r="A7949" s="114" t="s">
        <x:v>2950</x:v>
      </x:c>
      <x:c r="B7949" s="405">
        <x:v>10631</x:v>
      </x:c>
      <x:c r="C7949" s="44">
        <x:f>33/30</x:f>
        <x:v>1.1</x:v>
      </x:c>
      <x:c r="D7949" s="44"/>
      <x:c r="E7949" s="44"/>
      <x:c r="F7949" s="44"/>
      <x:c r="G7949" s="44"/>
      <x:c r="H7949" s="44"/>
      <x:c r="I7949" s="208" t="s">
        <x:v>100</x:v>
      </x:c>
      <x:c r="J7949" s="44"/>
      <x:c r="K7949" s="44"/>
      <x:c r="M7949" s="210">
        <x:v>2609</x:v>
      </x:c>
      <x:c r="O7949" s="209" t="s">
        <x:v>101</x:v>
      </x:c>
      <x:c r="AG7949" s="80">
        <x:v>2</x:v>
      </x:c>
      <x:c r="AH7949" t="s">
        <x:v>593</x:v>
      </x:c>
      <x:c r="AL7949" s="103"/>
      <x:c r="AM7949" s="103"/>
      <x:c r="AN7949" s="103"/>
      <x:c r="AO7949" s="103"/>
      <x:c r="AP7949" s="103"/>
      <x:c r="AQ7949" s="103"/>
    </x:row>
    <x:row r="7950" spans="1:43" ht="17.25">
      <x:c r="A7950" s="114" t="s">
        <x:v>2951</x:v>
      </x:c>
      <x:c r="B7950" s="405">
        <x:v>10631</x:v>
      </x:c>
      <x:c r="C7950" s="44">
        <x:f>C7948+0.11</x:f>
        <x:v>1.11</x:v>
      </x:c>
      <x:c r="D7950" s="44">
        <x:v>1</x:v>
      </x:c>
      <x:c r="E7950" s="44"/>
      <x:c r="F7950" s="44"/>
      <x:c r="G7950" s="44"/>
      <x:c r="H7950" s="44"/>
      <x:c r="I7950" s="208"/>
      <x:c r="J7950" s="44"/>
      <x:c r="K7950" s="44"/>
      <x:c r="M7950" s="210">
        <x:v>2592</x:v>
      </x:c>
      <x:c r="N7950">
        <x:v>2</x:v>
      </x:c>
      <x:c r="O7950" s="209"/>
      <x:c r="P7950" t="s">
        <x:v>594</x:v>
      </x:c>
      <x:c r="AL7950" s="103"/>
      <x:c r="AM7950" s="103"/>
      <x:c r="AN7950" s="103"/>
      <x:c r="AO7950" s="103"/>
      <x:c r="AP7950" s="103"/>
      <x:c r="AQ7950" s="103"/>
    </x:row>
    <x:row r="7951" spans="1:43" ht="17.25">
      <x:c r="A7951" s="114" t="s">
        <x:v>2952</x:v>
      </x:c>
      <x:c r="B7951" s="405">
        <x:v>10631</x:v>
      </x:c>
      <x:c r="C7951" s="44">
        <x:f>C7950+0.11</x:f>
        <x:v>1.22</x:v>
      </x:c>
      <x:c r="D7951" s="44">
        <x:v>1</x:v>
      </x:c>
      <x:c r="E7951" s="44"/>
      <x:c r="F7951" s="44"/>
      <x:c r="G7951" s="44"/>
      <x:c r="H7951" s="44"/>
      <x:c r="I7951" s="208"/>
      <x:c r="J7951" s="44"/>
      <x:c r="K7951" s="44"/>
      <x:c r="M7951" s="210">
        <x:v>2592</x:v>
      </x:c>
      <x:c r="N7951">
        <x:v>2</x:v>
      </x:c>
      <x:c r="O7951" s="209"/>
      <x:c r="P7951" t="s">
        <x:v>595</x:v>
      </x:c>
      <x:c r="AL7951" s="103"/>
      <x:c r="AM7951" s="103"/>
      <x:c r="AN7951" s="103"/>
      <x:c r="AO7951" s="103"/>
      <x:c r="AP7951" s="103"/>
      <x:c r="AQ7951" s="103"/>
    </x:row>
    <x:row r="7952" spans="1:43" ht="17.25">
      <x:c r="A7952" s="114" t="s">
        <x:v>2953</x:v>
      </x:c>
      <x:c r="B7952" s="405">
        <x:v>10631</x:v>
      </x:c>
      <x:c r="C7952" s="44">
        <x:f>1.3</x:f>
        <x:v>1.3</x:v>
      </x:c>
      <x:c r="D7952" s="44">
        <x:v>1</x:v>
      </x:c>
      <x:c r="E7952" s="44"/>
      <x:c r="F7952" s="44"/>
      <x:c r="G7952" s="44"/>
      <x:c r="H7952" s="44"/>
      <x:c r="I7952" s="208" t="s">
        <x:v>103</x:v>
      </x:c>
      <x:c r="J7952" s="44"/>
      <x:c r="K7952" s="44"/>
      <x:c r="M7952" s="210">
        <x:v>2609</x:v>
      </x:c>
      <x:c r="O7952" s="209" t="s">
        <x:v>101</x:v>
      </x:c>
      <x:c r="AG7952" s="80">
        <x:v>2</x:v>
      </x:c>
      <x:c r="AL7952" s="103"/>
      <x:c r="AM7952" s="103"/>
      <x:c r="AN7952" s="103"/>
      <x:c r="AO7952" s="103"/>
      <x:c r="AP7952" s="103"/>
      <x:c r="AQ7952" s="103"/>
    </x:row>
    <x:row r="7953" spans="1:43" ht="17.25">
      <x:c r="A7953" s="114" t="s">
        <x:v>2954</x:v>
      </x:c>
      <x:c r="B7953" s="405">
        <x:v>10631</x:v>
      </x:c>
      <x:c r="C7953" s="44">
        <x:f>C7951+0.11</x:f>
        <x:v>1.33</x:v>
      </x:c>
      <x:c r="D7953" s="44">
        <x:v>1</x:v>
      </x:c>
      <x:c r="E7953" s="44"/>
      <x:c r="F7953" s="44"/>
      <x:c r="G7953" s="44"/>
      <x:c r="H7953" s="44"/>
      <x:c r="I7953" s="208"/>
      <x:c r="J7953" s="44"/>
      <x:c r="K7953" s="44"/>
      <x:c r="M7953" s="210">
        <x:v>2592</x:v>
      </x:c>
      <x:c r="N7953">
        <x:v>2</x:v>
      </x:c>
      <x:c r="O7953" s="209"/>
      <x:c r="P7953" t="s">
        <x:v>596</x:v>
      </x:c>
      <x:c r="AL7953" s="103"/>
      <x:c r="AM7953" s="103"/>
      <x:c r="AN7953" s="103"/>
      <x:c r="AO7953" s="103"/>
      <x:c r="AP7953" s="103"/>
      <x:c r="AQ7953" s="103"/>
    </x:row>
    <x:row r="7954" spans="1:43" ht="17.25">
      <x:c r="A7954" s="114" t="s">
        <x:v>2955</x:v>
      </x:c>
      <x:c r="B7954" s="405">
        <x:v>10631</x:v>
      </x:c>
      <x:c r="C7954" s="44">
        <x:v>1.4</x:v>
      </x:c>
      <x:c r="D7954" s="44">
        <x:v>1</x:v>
      </x:c>
      <x:c r="E7954" s="44"/>
      <x:c r="F7954" s="44"/>
      <x:c r="G7954" s="44"/>
      <x:c r="H7954" s="44"/>
      <x:c r="I7954" s="208"/>
      <x:c r="J7954" s="44"/>
      <x:c r="K7954" s="44"/>
      <x:c r="M7954" s="210">
        <x:v>2593</x:v>
      </x:c>
      <x:c r="N7954">
        <x:v>2</x:v>
      </x:c>
      <x:c r="O7954" s="209"/>
      <x:c r="P7954" s="423" t="s">
        <x:v>592</x:v>
      </x:c>
      <x:c r="AL7954" s="103"/>
      <x:c r="AM7954" s="103"/>
      <x:c r="AN7954" s="103"/>
      <x:c r="AO7954" s="103"/>
      <x:c r="AP7954" s="103"/>
      <x:c r="AQ7954" s="103"/>
    </x:row>
    <x:row r="7955" spans="1:43" ht="17.25">
      <x:c r="A7955" s="114" t="s">
        <x:v>2956</x:v>
      </x:c>
      <x:c r="B7955" s="405">
        <x:v>10631</x:v>
      </x:c>
      <x:c r="C7955" s="44">
        <x:f>44/30</x:f>
        <x:v>1.46666666666667</x:v>
      </x:c>
      <x:c r="D7955" s="44"/>
      <x:c r="E7955" s="44"/>
      <x:c r="F7955" s="44"/>
      <x:c r="G7955" s="44"/>
      <x:c r="H7955" s="44"/>
      <x:c r="I7955" s="208" t="s">
        <x:v>102</x:v>
      </x:c>
      <x:c r="J7955" s="44"/>
      <x:c r="K7955" s="44"/>
      <x:c r="M7955" s="210">
        <x:v>2578</x:v>
      </x:c>
      <x:c r="O7955" s="209" t="s">
        <x:v>101</x:v>
      </x:c>
      <x:c r="AH7955" t="s">
        <x:v>593</x:v>
      </x:c>
      <x:c r="AL7955" s="103"/>
      <x:c r="AM7955" s="103"/>
      <x:c r="AN7955" s="103"/>
      <x:c r="AO7955" s="103"/>
      <x:c r="AP7955" s="103"/>
      <x:c r="AQ7955" s="103"/>
    </x:row>
    <x:row r="7956" spans="1:43" ht="17.25">
      <x:c r="A7956" s="114" t="s">
        <x:v>2957</x:v>
      </x:c>
      <x:c r="B7956" s="405">
        <x:v>10631</x:v>
      </x:c>
      <x:c r="C7956" s="44">
        <x:f>C7954+0.09</x:f>
        <x:v>1.49</x:v>
      </x:c>
      <x:c r="D7956" s="44">
        <x:v>1</x:v>
      </x:c>
      <x:c r="E7956" s="44"/>
      <x:c r="F7956" s="44"/>
      <x:c r="G7956" s="44"/>
      <x:c r="H7956" s="44"/>
      <x:c r="I7956" s="208"/>
      <x:c r="J7956" s="44"/>
      <x:c r="K7956" s="44"/>
      <x:c r="M7956" s="210">
        <x:v>2593</x:v>
      </x:c>
      <x:c r="N7956">
        <x:v>2</x:v>
      </x:c>
      <x:c r="O7956" s="209"/>
      <x:c r="P7956" t="s">
        <x:v>597</x:v>
      </x:c>
      <x:c r="AL7956" s="103"/>
      <x:c r="AM7956" s="103"/>
      <x:c r="AN7956" s="103"/>
      <x:c r="AO7956" s="103"/>
      <x:c r="AP7956" s="103"/>
      <x:c r="AQ7956" s="103"/>
    </x:row>
    <x:row r="7957" spans="1:43" ht="17.25">
      <x:c r="A7957" s="114" t="s">
        <x:v>2958</x:v>
      </x:c>
      <x:c r="B7957" s="405">
        <x:v>10631</x:v>
      </x:c>
      <x:c r="C7957" s="44">
        <x:f t="shared" ref="C7957:C7959" si="387">C7956+0.09</x:f>
        <x:v>1.58</x:v>
      </x:c>
      <x:c r="D7957" s="44">
        <x:v>1</x:v>
      </x:c>
      <x:c r="E7957" s="44"/>
      <x:c r="F7957" s="44"/>
      <x:c r="G7957" s="44"/>
      <x:c r="H7957" s="44"/>
      <x:c r="I7957" s="208"/>
      <x:c r="J7957" s="44"/>
      <x:c r="K7957" s="44"/>
      <x:c r="M7957" s="210">
        <x:v>2593</x:v>
      </x:c>
      <x:c r="N7957">
        <x:v>2</x:v>
      </x:c>
      <x:c r="O7957" s="209"/>
      <x:c r="P7957" t="s">
        <x:v>598</x:v>
      </x:c>
      <x:c r="AL7957" s="103"/>
      <x:c r="AM7957" s="103"/>
      <x:c r="AN7957" s="103"/>
      <x:c r="AO7957" s="103"/>
      <x:c r="AP7957" s="103"/>
      <x:c r="AQ7957" s="103"/>
    </x:row>
    <x:row r="7958" spans="1:43" ht="17.25">
      <x:c r="A7958" s="114" t="s">
        <x:v>2959</x:v>
      </x:c>
      <x:c r="B7958" s="405">
        <x:v>10631</x:v>
      </x:c>
      <x:c r="C7958" s="44">
        <x:f t="shared" si="387"/>
        <x:v>1.67</x:v>
      </x:c>
      <x:c r="D7958" s="44">
        <x:v>1</x:v>
      </x:c>
      <x:c r="E7958" s="44"/>
      <x:c r="F7958" s="44"/>
      <x:c r="G7958" s="44"/>
      <x:c r="H7958" s="44"/>
      <x:c r="I7958" s="208"/>
      <x:c r="J7958" s="44"/>
      <x:c r="K7958" s="44"/>
      <x:c r="M7958" s="210">
        <x:v>2593</x:v>
      </x:c>
      <x:c r="N7958">
        <x:v>2</x:v>
      </x:c>
      <x:c r="O7958" s="209"/>
      <x:c r="P7958" t="s">
        <x:v>599</x:v>
      </x:c>
      <x:c r="AL7958" s="103"/>
      <x:c r="AM7958" s="103"/>
      <x:c r="AN7958" s="103"/>
      <x:c r="AO7958" s="103"/>
      <x:c r="AP7958" s="103"/>
      <x:c r="AQ7958" s="103"/>
    </x:row>
    <x:row r="7959" spans="1:43" ht="17.25">
      <x:c r="A7959" s="114" t="s">
        <x:v>2960</x:v>
      </x:c>
      <x:c r="B7959" s="405">
        <x:v>10631</x:v>
      </x:c>
      <x:c r="C7959" s="44">
        <x:f t="shared" si="387"/>
        <x:v>1.76</x:v>
      </x:c>
      <x:c r="D7959" s="44">
        <x:v>1</x:v>
      </x:c>
      <x:c r="E7959" s="44"/>
      <x:c r="F7959" s="44"/>
      <x:c r="G7959" s="44"/>
      <x:c r="H7959" s="44"/>
      <x:c r="I7959" s="208"/>
      <x:c r="J7959" s="44"/>
      <x:c r="K7959" s="44"/>
      <x:c r="M7959" s="210">
        <x:v>2593</x:v>
      </x:c>
      <x:c r="N7959">
        <x:v>2</x:v>
      </x:c>
      <x:c r="O7959" s="209"/>
      <x:c r="P7959" t="s">
        <x:v>600</x:v>
      </x:c>
      <x:c r="AL7959" s="103"/>
      <x:c r="AM7959" s="103"/>
      <x:c r="AN7959" s="103"/>
      <x:c r="AO7959" s="103"/>
      <x:c r="AP7959" s="103"/>
      <x:c r="AQ7959" s="103"/>
    </x:row>
    <x:row r="7960" spans="1:43" ht="17.25">
      <x:c r="A7960" s="114" t="s">
        <x:v>2961</x:v>
      </x:c>
      <x:c r="B7960" s="405">
        <x:v>10631</x:v>
      </x:c>
      <x:c r="C7960" s="44">
        <x:f>82/30</x:f>
        <x:v>2.73333333333333</x:v>
      </x:c>
      <x:c r="D7960" s="44"/>
      <x:c r="E7960" s="44"/>
      <x:c r="F7960" s="44"/>
      <x:c r="G7960" s="44"/>
      <x:c r="H7960" s="44"/>
      <x:c r="I7960" s="208" t="s">
        <x:v>104</x:v>
      </x:c>
      <x:c r="J7960" s="44"/>
      <x:c r="K7960" s="44"/>
      <x:c r="M7960" s="210">
        <x:v>2609</x:v>
      </x:c>
      <x:c r="O7960" s="209" t="s">
        <x:v>101</x:v>
      </x:c>
      <x:c r="AG7960" s="80">
        <x:v>2</x:v>
      </x:c>
      <x:c r="AL7960" s="103"/>
      <x:c r="AM7960" s="103"/>
      <x:c r="AN7960" s="103"/>
      <x:c r="AO7960" s="103"/>
      <x:c r="AP7960" s="103"/>
      <x:c r="AQ7960" s="103"/>
    </x:row>
    <x:row r="7961" spans="1:43" ht="16.5">
      <x:c r="A7961" s="114" t="s">
        <x:v>2962</x:v>
      </x:c>
      <x:c r="B7961" s="404">
        <x:v>10631</x:v>
      </x:c>
      <x:c r="C7961" s="44">
        <x:f>C7960+0.24</x:f>
        <x:v>2.97333333333333</x:v>
      </x:c>
      <x:c r="D7961" s="44"/>
      <x:c r="E7961" s="44"/>
      <x:c r="F7961" s="44"/>
      <x:c r="G7961" s="44"/>
      <x:c r="H7961" s="44"/>
      <x:c r="I7961" s="208" t="s">
        <x:v>102</x:v>
      </x:c>
      <x:c r="J7961" s="44"/>
      <x:c r="K7961" s="44"/>
      <x:c r="M7961" s="210">
        <x:v>2578</x:v>
      </x:c>
      <x:c r="O7961" s="209" t="s">
        <x:v>101</x:v>
      </x:c>
      <x:c r="AG7961" s="80">
        <x:v>2</x:v>
      </x:c>
      <x:c r="AL7961" s="400"/>
      <x:c r="AM7961" s="400"/>
      <x:c r="AN7961" s="400"/>
      <x:c r="AO7961" s="400"/>
      <x:c r="AP7961" s="400"/>
      <x:c r="AQ7961" s="400"/>
    </x:row>
    <x:row r="7962" spans="1:43" s="71" customFormat="1" ht="17.25">
      <x:c r="A7962" s="114" t="s">
        <x:v>2963</x:v>
      </x:c>
      <x:c r="B7962" s="406">
        <x:v>10631</x:v>
      </x:c>
      <x:c r="C7962" s="407">
        <x:f>C7961+0.24</x:f>
        <x:v>3.21333333333333</x:v>
      </x:c>
      <x:c r="D7962" s="407"/>
      <x:c r="E7962" s="407"/>
      <x:c r="F7962" s="407"/>
      <x:c r="G7962" s="407"/>
      <x:c r="H7962" s="407"/>
      <x:c r="I7962" s="411" t="s">
        <x:v>103</x:v>
      </x:c>
      <x:c r="J7962" s="407"/>
      <x:c r="K7962" s="407"/>
      <x:c r="M7962" s="412">
        <x:v>2609</x:v>
      </x:c>
      <x:c r="O7962" s="413" t="s">
        <x:v>101</x:v>
      </x:c>
      <x:c r="AG7962" s="415">
        <x:v>2</x:v>
      </x:c>
      <x:c r="AL7962" s="415"/>
      <x:c r="AM7962" s="415"/>
      <x:c r="AN7962" s="415"/>
      <x:c r="AO7962" s="415"/>
      <x:c r="AP7962" s="415"/>
      <x:c r="AQ7962" s="415"/>
    </x:row>
    <x:row r="7963" spans="1:43" ht="17.25">
      <x:c r="A7963" s="114" t="s">
        <x:v>2964</x:v>
      </x:c>
      <x:c r="B7963" s="406">
        <x:v>10632</x:v>
      </x:c>
      <x:c r="C7963" s="44">
        <x:f>15/30</x:f>
        <x:v>0.5</x:v>
      </x:c>
      <x:c r="D7963" s="44"/>
      <x:c r="E7963" s="44"/>
      <x:c r="F7963" s="44"/>
      <x:c r="G7963" s="44">
        <x:v>1</x:v>
      </x:c>
      <x:c r="H7963" s="44"/>
      <x:c r="I7963" s="414" t="s">
        <x:v>103</x:v>
      </x:c>
      <x:c r="J7963" s="44"/>
      <x:c r="K7963" s="44" t="s">
        <x:v>761</x:v>
      </x:c>
      <x:c r="M7963" s="210">
        <x:v>3737</x:v>
      </x:c>
      <x:c r="O7963" s="209" t="s">
        <x:v>101</x:v>
      </x:c>
      <x:c r="AL7963" s="80"/>
      <x:c r="AM7963" s="80"/>
      <x:c r="AN7963" s="80"/>
      <x:c r="AO7963" s="80"/>
      <x:c r="AP7963" s="80"/>
      <x:c r="AQ7963" s="80"/>
    </x:row>
    <x:row r="7964" spans="1:43" ht="17.25">
      <x:c r="A7964" s="114" t="s">
        <x:v>2965</x:v>
      </x:c>
      <x:c r="B7964" s="406">
        <x:v>10633</x:v>
      </x:c>
      <x:c r="C7964" s="44">
        <x:f>38/30</x:f>
        <x:v>1.26666666666667</x:v>
      </x:c>
      <x:c r="D7964" s="44"/>
      <x:c r="E7964" s="44"/>
      <x:c r="F7964" s="44"/>
      <x:c r="G7964" s="44">
        <x:v>1</x:v>
      </x:c>
      <x:c r="H7964" s="44"/>
      <x:c r="I7964" s="414" t="s">
        <x:v>100</x:v>
      </x:c>
      <x:c r="J7964" s="44"/>
      <x:c r="K7964" s="44" t="s">
        <x:v>2966</x:v>
      </x:c>
      <x:c r="M7964" s="210"/>
      <x:c r="O7964" s="209"/>
      <x:c r="AL7964" s="80"/>
      <x:c r="AM7964" s="80"/>
      <x:c r="AN7964" s="80"/>
      <x:c r="AO7964" s="80"/>
      <x:c r="AP7964" s="80"/>
      <x:c r="AQ7964" s="80"/>
    </x:row>
    <x:row r="7965" spans="1:43" ht="17.25">
      <x:c r="A7965" s="114" t="s">
        <x:v>2967</x:v>
      </x:c>
      <x:c r="B7965" s="406">
        <x:v>10634</x:v>
      </x:c>
      <x:c r="C7965" s="44">
        <x:f>110/30</x:f>
        <x:v>3.66666666666667</x:v>
      </x:c>
      <x:c r="D7965" s="44"/>
      <x:c r="E7965" s="44"/>
      <x:c r="F7965" s="44"/>
      <x:c r="G7965" s="44">
        <x:v>1</x:v>
      </x:c>
      <x:c r="H7965" s="44"/>
      <x:c r="I7965" s="414" t="s">
        <x:v>103</x:v>
      </x:c>
      <x:c r="J7965" s="44"/>
      <x:c r="K7965" s="44" t="s">
        <x:v>2968</x:v>
      </x:c>
      <x:c r="M7965" s="210"/>
      <x:c r="O7965" s="209"/>
      <x:c r="AL7965" s="80"/>
      <x:c r="AM7965" s="80"/>
      <x:c r="AN7965" s="80"/>
      <x:c r="AO7965" s="80"/>
      <x:c r="AP7965" s="80"/>
      <x:c r="AQ7965" s="80"/>
    </x:row>
    <x:row r="7966" spans="1:43" ht="17.25">
      <x:c r="A7966" s="114" t="s">
        <x:v>2969</x:v>
      </x:c>
      <x:c r="B7966" s="406">
        <x:v>10634</x:v>
      </x:c>
      <x:c r="C7966" s="44">
        <x:f>118/30</x:f>
        <x:v>3.93333333333333</x:v>
      </x:c>
      <x:c r="D7966" s="44"/>
      <x:c r="E7966" s="44"/>
      <x:c r="F7966" s="44"/>
      <x:c r="G7966" s="44">
        <x:v>1</x:v>
      </x:c>
      <x:c r="H7966" s="44"/>
      <x:c r="I7966" s="414" t="s">
        <x:v>102</x:v>
      </x:c>
      <x:c r="J7966" s="44"/>
      <x:c r="K7966" s="44" t="s">
        <x:v>2968</x:v>
      </x:c>
      <x:c r="M7966" s="210"/>
      <x:c r="O7966" s="209"/>
      <x:c r="AL7966" s="80"/>
      <x:c r="AM7966" s="80"/>
      <x:c r="AN7966" s="80"/>
      <x:c r="AO7966" s="80"/>
      <x:c r="AP7966" s="80"/>
      <x:c r="AQ7966" s="80"/>
    </x:row>
    <x:row r="7967" spans="1:43" ht="17.25">
      <x:c r="A7967" s="114" t="s">
        <x:v>2970</x:v>
      </x:c>
      <x:c r="B7967" s="406">
        <x:v>10634</x:v>
      </x:c>
      <x:c r="C7967" s="44">
        <x:f>126/30</x:f>
        <x:v>4.2</x:v>
      </x:c>
      <x:c r="D7967" s="44"/>
      <x:c r="E7967" s="44"/>
      <x:c r="F7967" s="44"/>
      <x:c r="G7967" s="44">
        <x:v>1</x:v>
      </x:c>
      <x:c r="H7967" s="44"/>
      <x:c r="I7967" s="414" t="s">
        <x:v>100</x:v>
      </x:c>
      <x:c r="J7967" s="44"/>
      <x:c r="K7967" s="44" t="s">
        <x:v>2968</x:v>
      </x:c>
      <x:c r="M7967" s="210"/>
      <x:c r="O7967" s="209"/>
      <x:c r="AL7967" s="80"/>
      <x:c r="AM7967" s="80"/>
      <x:c r="AN7967" s="80"/>
      <x:c r="AO7967" s="80"/>
      <x:c r="AP7967" s="80"/>
      <x:c r="AQ7967" s="80"/>
    </x:row>
    <x:row r="7968" spans="1:43" ht="17.25">
      <x:c r="A7968" s="114" t="s">
        <x:v>2971</x:v>
      </x:c>
      <x:c r="B7968" s="406">
        <x:v>10634</x:v>
      </x:c>
      <x:c r="C7968" s="44">
        <x:f>134/30</x:f>
        <x:v>4.46666666666667</x:v>
      </x:c>
      <x:c r="D7968" s="44"/>
      <x:c r="E7968" s="44"/>
      <x:c r="F7968" s="44"/>
      <x:c r="G7968" s="44">
        <x:v>1</x:v>
      </x:c>
      <x:c r="H7968" s="44"/>
      <x:c r="I7968" s="414" t="s">
        <x:v>102</x:v>
      </x:c>
      <x:c r="J7968" s="44"/>
      <x:c r="K7968" s="44" t="s">
        <x:v>2968</x:v>
      </x:c>
      <x:c r="M7968" s="210"/>
      <x:c r="O7968" s="209"/>
      <x:c r="AL7968" s="80"/>
      <x:c r="AM7968" s="80"/>
      <x:c r="AN7968" s="80"/>
      <x:c r="AO7968" s="80"/>
      <x:c r="AP7968" s="80"/>
      <x:c r="AQ7968" s="80"/>
    </x:row>
    <x:row r="7969" spans="1:43" ht="17.25">
      <x:c r="A7969" s="114" t="s">
        <x:v>2972</x:v>
      </x:c>
      <x:c r="B7969" s="406">
        <x:v>10634</x:v>
      </x:c>
      <x:c r="C7969" s="44">
        <x:f>140/30</x:f>
        <x:v>4.66666666666667</x:v>
      </x:c>
      <x:c r="D7969" s="44"/>
      <x:c r="E7969" s="44"/>
      <x:c r="F7969" s="44"/>
      <x:c r="G7969" s="44">
        <x:v>3</x:v>
      </x:c>
      <x:c r="H7969" s="44"/>
      <x:c r="I7969" s="414" t="s">
        <x:v>507</x:v>
      </x:c>
      <x:c r="J7969" s="44"/>
      <x:c r="K7969" s="44" t="s">
        <x:v>2968</x:v>
      </x:c>
      <x:c r="M7969" s="210"/>
      <x:c r="O7969" s="209"/>
      <x:c r="AL7969" s="80"/>
      <x:c r="AM7969" s="80"/>
      <x:c r="AN7969" s="80"/>
      <x:c r="AO7969" s="80"/>
      <x:c r="AP7969" s="80"/>
      <x:c r="AQ7969" s="80"/>
    </x:row>
    <x:row r="7970" spans="1:43" ht="17.25">
      <x:c r="A7970" s="114" t="s">
        <x:v>2973</x:v>
      </x:c>
      <x:c r="B7970" s="406">
        <x:v>10635</x:v>
      </x:c>
      <x:c r="C7970" s="44">
        <x:f>10/30</x:f>
        <x:v>0.333333333333333</x:v>
      </x:c>
      <x:c r="D7970" s="44"/>
      <x:c r="E7970" s="44"/>
      <x:c r="F7970" s="44"/>
      <x:c r="G7970" s="44">
        <x:v>1</x:v>
      </x:c>
      <x:c r="H7970" s="44"/>
      <x:c r="I7970" s="414" t="s">
        <x:v>102</x:v>
      </x:c>
      <x:c r="J7970" s="44"/>
      <x:c r="K7970" s="44" t="s">
        <x:v>2974</x:v>
      </x:c>
      <x:c r="M7970" s="210">
        <x:v>3690</x:v>
      </x:c>
      <x:c r="O7970" s="209" t="s">
        <x:v>101</x:v>
      </x:c>
      <x:c r="AL7970" s="80"/>
      <x:c r="AM7970" s="80"/>
      <x:c r="AN7970" s="80"/>
      <x:c r="AO7970" s="80"/>
      <x:c r="AP7970" s="80"/>
      <x:c r="AQ7970" s="80"/>
    </x:row>
    <x:row r="7971" spans="1:43" ht="17.25">
      <x:c r="A7971" s="114" t="s">
        <x:v>2975</x:v>
      </x:c>
      <x:c r="B7971" s="406">
        <x:v>10635</x:v>
      </x:c>
      <x:c r="C7971" s="44">
        <x:f>18/30</x:f>
        <x:v>0.6</x:v>
      </x:c>
      <x:c r="D7971" s="44"/>
      <x:c r="E7971" s="44"/>
      <x:c r="F7971" s="44"/>
      <x:c r="G7971" s="44">
        <x:v>1</x:v>
      </x:c>
      <x:c r="H7971" s="44"/>
      <x:c r="I7971" s="414" t="s">
        <x:v>103</x:v>
      </x:c>
      <x:c r="J7971" s="44"/>
      <x:c r="K7971" s="44" t="s">
        <x:v>2976</x:v>
      </x:c>
      <x:c r="M7971" s="210">
        <x:v>3690</x:v>
      </x:c>
      <x:c r="O7971" s="209" t="s">
        <x:v>101</x:v>
      </x:c>
      <x:c r="AL7971" s="80"/>
      <x:c r="AM7971" s="80"/>
      <x:c r="AN7971" s="80"/>
      <x:c r="AO7971" s="80"/>
      <x:c r="AP7971" s="80"/>
      <x:c r="AQ7971" s="80"/>
    </x:row>
    <x:row r="7972" spans="1:43" ht="17.25">
      <x:c r="A7972" s="114" t="s">
        <x:v>2977</x:v>
      </x:c>
      <x:c r="B7972" s="406">
        <x:v>10636</x:v>
      </x:c>
      <x:c r="C7972" s="44">
        <x:f>27/30</x:f>
        <x:v>0.9</x:v>
      </x:c>
      <x:c r="D7972" s="44"/>
      <x:c r="E7972" s="44"/>
      <x:c r="F7972" s="44"/>
      <x:c r="G7972" s="44">
        <x:v>1</x:v>
      </x:c>
      <x:c r="H7972" s="44"/>
      <x:c r="I7972" s="414" t="s">
        <x:v>110</x:v>
      </x:c>
      <x:c r="J7972" s="44"/>
      <x:c r="K7972" s="44" t="s">
        <x:v>2978</x:v>
      </x:c>
      <x:c r="M7972" s="210">
        <x:v>3692</x:v>
      </x:c>
      <x:c r="O7972" s="209" t="s">
        <x:v>101</x:v>
      </x:c>
      <x:c r="AG7972" s="80">
        <x:v>1</x:v>
      </x:c>
      <x:c r="AL7972" s="80"/>
      <x:c r="AM7972" s="80"/>
      <x:c r="AN7972" s="80"/>
      <x:c r="AO7972" s="80"/>
      <x:c r="AP7972" s="80"/>
      <x:c r="AQ7972" s="80"/>
    </x:row>
    <x:row r="7973" spans="1:43" ht="17.25">
      <x:c r="A7973" s="114" t="s">
        <x:v>2979</x:v>
      </x:c>
      <x:c r="B7973" s="406">
        <x:v>10637</x:v>
      </x:c>
      <x:c r="C7973" s="44">
        <x:f>36/30</x:f>
        <x:v>1.2</x:v>
      </x:c>
      <x:c r="D7973" s="44"/>
      <x:c r="E7973" s="44"/>
      <x:c r="F7973" s="44"/>
      <x:c r="G7973" s="44">
        <x:v>1</x:v>
      </x:c>
      <x:c r="H7973" s="44"/>
      <x:c r="I7973" s="414" t="s">
        <x:v>103</x:v>
      </x:c>
      <x:c r="J7973" s="44"/>
      <x:c r="K7973" s="44" t="s">
        <x:v>2980</x:v>
      </x:c>
      <x:c r="M7973" s="210">
        <x:v>3694</x:v>
      </x:c>
      <x:c r="O7973" s="209" t="s">
        <x:v>101</x:v>
      </x:c>
      <x:c r="AL7973" s="80"/>
      <x:c r="AM7973" s="80"/>
      <x:c r="AN7973" s="80"/>
      <x:c r="AO7973" s="80"/>
      <x:c r="AP7973" s="80"/>
      <x:c r="AQ7973" s="80"/>
    </x:row>
    <x:row r="7974" spans="1:43" ht="17.25">
      <x:c r="A7974" s="114" t="s">
        <x:v>2981</x:v>
      </x:c>
      <x:c r="B7974" s="406">
        <x:v>10638</x:v>
      </x:c>
      <x:c r="C7974" s="44">
        <x:f>23/30</x:f>
        <x:v>0.766666666666667</x:v>
      </x:c>
      <x:c r="D7974" s="44"/>
      <x:c r="E7974" s="44"/>
      <x:c r="F7974" s="44"/>
      <x:c r="G7974" s="44">
        <x:v>1</x:v>
      </x:c>
      <x:c r="H7974" s="44"/>
      <x:c r="I7974" s="414" t="s">
        <x:v>102</x:v>
      </x:c>
      <x:c r="J7974" s="44"/>
      <x:c r="K7974" s="44"/>
      <x:c r="M7974" s="210">
        <x:v>3616</x:v>
      </x:c>
      <x:c r="O7974" s="209" t="s">
        <x:v>101</x:v>
      </x:c>
      <x:c r="AL7974" s="80"/>
      <x:c r="AM7974" s="80"/>
      <x:c r="AN7974" s="80"/>
      <x:c r="AO7974" s="80"/>
      <x:c r="AP7974" s="80"/>
      <x:c r="AQ7974" s="80"/>
    </x:row>
    <x:row r="7975" spans="1:43" ht="17.25">
      <x:c r="A7975" s="114" t="s">
        <x:v>2982</x:v>
      </x:c>
      <x:c r="B7975" s="406">
        <x:v>10639</x:v>
      </x:c>
      <x:c r="C7975" s="44">
        <x:f>36/30</x:f>
        <x:v>1.2</x:v>
      </x:c>
      <x:c r="D7975" s="44"/>
      <x:c r="E7975" s="44"/>
      <x:c r="F7975" s="44"/>
      <x:c r="G7975" s="44">
        <x:v>1</x:v>
      </x:c>
      <x:c r="H7975" s="44"/>
      <x:c r="I7975" s="414" t="s">
        <x:v>103</x:v>
      </x:c>
      <x:c r="J7975" s="44"/>
      <x:c r="K7975" s="44"/>
      <x:c r="M7975" s="210">
        <x:v>3619</x:v>
      </x:c>
      <x:c r="O7975" s="209" t="s">
        <x:v>101</x:v>
      </x:c>
      <x:c r="AL7975" s="80"/>
      <x:c r="AM7975" s="80"/>
      <x:c r="AN7975" s="80"/>
      <x:c r="AO7975" s="80"/>
      <x:c r="AP7975" s="80"/>
      <x:c r="AQ7975" s="80"/>
    </x:row>
    <x:row r="7976" spans="1:43" ht="17.25">
      <x:c r="A7976" s="114" t="s">
        <x:v>2983</x:v>
      </x:c>
      <x:c r="B7976" s="406">
        <x:v>10640</x:v>
      </x:c>
      <x:c r="C7976" s="44">
        <x:v>2</x:v>
      </x:c>
      <x:c r="D7976" s="44"/>
      <x:c r="E7976" s="44"/>
      <x:c r="F7976" s="44"/>
      <x:c r="G7976" s="44">
        <x:v>1</x:v>
      </x:c>
      <x:c r="H7976" s="44"/>
      <x:c r="I7976" s="414" t="s">
        <x:v>102</x:v>
      </x:c>
      <x:c r="J7976" s="44"/>
      <x:c r="K7976" s="44"/>
      <x:c r="M7976" s="210"/>
      <x:c r="O7976" s="209"/>
      <x:c r="AL7976" s="80"/>
      <x:c r="AM7976" s="80"/>
      <x:c r="AN7976" s="80"/>
      <x:c r="AO7976" s="80"/>
      <x:c r="AP7976" s="80"/>
      <x:c r="AQ7976" s="80"/>
    </x:row>
    <x:row r="7977" spans="1:43" ht="17.25">
      <x:c r="A7977" s="114" t="s">
        <x:v>2984</x:v>
      </x:c>
      <x:c r="B7977" s="406">
        <x:v>10640</x:v>
      </x:c>
      <x:c r="C7977" s="44">
        <x:v>2.3</x:v>
      </x:c>
      <x:c r="D7977" s="44"/>
      <x:c r="E7977" s="44"/>
      <x:c r="F7977" s="44"/>
      <x:c r="G7977" s="44">
        <x:v>1</x:v>
      </x:c>
      <x:c r="H7977" s="44"/>
      <x:c r="I7977" s="414" t="s">
        <x:v>103</x:v>
      </x:c>
      <x:c r="J7977" s="44"/>
      <x:c r="K7977" s="44"/>
      <x:c r="M7977" s="210"/>
      <x:c r="O7977" s="209"/>
      <x:c r="AL7977" s="80"/>
      <x:c r="AM7977" s="80"/>
      <x:c r="AN7977" s="80"/>
      <x:c r="AO7977" s="80"/>
      <x:c r="AP7977" s="80"/>
      <x:c r="AQ7977" s="80"/>
    </x:row>
    <x:row r="7978" spans="1:43" ht="17.25">
      <x:c r="A7978" s="114" t="s">
        <x:v>2985</x:v>
      </x:c>
      <x:c r="B7978" s="406">
        <x:v>10640</x:v>
      </x:c>
      <x:c r="C7978" s="44">
        <x:v>2.65</x:v>
      </x:c>
      <x:c r="D7978" s="44"/>
      <x:c r="E7978" s="44"/>
      <x:c r="F7978" s="44"/>
      <x:c r="G7978" s="44">
        <x:v>3</x:v>
      </x:c>
      <x:c r="H7978" s="44"/>
      <x:c r="I7978" s="414" t="s">
        <x:v>507</x:v>
      </x:c>
      <x:c r="J7978" s="44"/>
      <x:c r="K7978" s="44"/>
      <x:c r="M7978" s="210"/>
      <x:c r="O7978" s="209"/>
      <x:c r="AL7978" s="80"/>
      <x:c r="AM7978" s="80"/>
      <x:c r="AN7978" s="80"/>
      <x:c r="AO7978" s="80"/>
      <x:c r="AP7978" s="80"/>
      <x:c r="AQ7978" s="80"/>
    </x:row>
    <x:row r="7979" spans="1:43" ht="17.25">
      <x:c r="A7979" s="114" t="s">
        <x:v>2986</x:v>
      </x:c>
      <x:c r="B7979" s="406">
        <x:v>10641</x:v>
      </x:c>
      <x:c r="C7979" s="44">
        <x:f>11/30</x:f>
        <x:v>0.366666666666667</x:v>
      </x:c>
      <x:c r="D7979" s="44"/>
      <x:c r="E7979" s="44"/>
      <x:c r="F7979" s="44"/>
      <x:c r="G7979" s="44">
        <x:v>1</x:v>
      </x:c>
      <x:c r="H7979" s="44"/>
      <x:c r="I7979" s="414" t="s">
        <x:v>102</x:v>
      </x:c>
      <x:c r="J7979" s="44"/>
      <x:c r="K7979" s="44"/>
      <x:c r="M7979" s="210">
        <x:v>3812</x:v>
      </x:c>
      <x:c r="O7979" s="209" t="s">
        <x:v>101</x:v>
      </x:c>
      <x:c r="AL7979" s="80"/>
      <x:c r="AM7979" s="80"/>
      <x:c r="AN7979" s="80"/>
      <x:c r="AO7979" s="80"/>
      <x:c r="AP7979" s="80"/>
      <x:c r="AQ7979" s="80"/>
    </x:row>
    <x:row r="7980" spans="1:43" ht="17.25">
      <x:c r="A7980" s="114" t="s">
        <x:v>2987</x:v>
      </x:c>
      <x:c r="B7980" s="406">
        <x:v>10641</x:v>
      </x:c>
      <x:c r="C7980" s="44">
        <x:f>19/30</x:f>
        <x:v>0.633333333333333</x:v>
      </x:c>
      <x:c r="D7980" s="44"/>
      <x:c r="E7980" s="44"/>
      <x:c r="F7980" s="44"/>
      <x:c r="G7980" s="44">
        <x:v>1</x:v>
      </x:c>
      <x:c r="H7980" s="44"/>
      <x:c r="I7980" s="414" t="s">
        <x:v>103</x:v>
      </x:c>
      <x:c r="J7980" s="44"/>
      <x:c r="K7980" s="44"/>
      <x:c r="M7980" s="210">
        <x:v>3812</x:v>
      </x:c>
      <x:c r="O7980" s="209" t="s">
        <x:v>101</x:v>
      </x:c>
      <x:c r="AL7980" s="80"/>
      <x:c r="AM7980" s="80"/>
      <x:c r="AN7980" s="80"/>
      <x:c r="AO7980" s="80"/>
      <x:c r="AP7980" s="80"/>
      <x:c r="AQ7980" s="80"/>
    </x:row>
    <x:row r="7981" spans="1:43" ht="17.25">
      <x:c r="A7981" s="114" t="s">
        <x:v>2988</x:v>
      </x:c>
      <x:c r="B7981" s="406">
        <x:v>10641</x:v>
      </x:c>
      <x:c r="C7981" s="44">
        <x:f>40/30</x:f>
        <x:v>1.33333333333333</x:v>
      </x:c>
      <x:c r="D7981" s="44"/>
      <x:c r="E7981" s="44"/>
      <x:c r="F7981" s="44"/>
      <x:c r="G7981" s="44">
        <x:v>1</x:v>
      </x:c>
      <x:c r="H7981" s="44"/>
      <x:c r="I7981" s="414" t="s">
        <x:v>103</x:v>
      </x:c>
      <x:c r="J7981" s="44"/>
      <x:c r="K7981" s="44"/>
      <x:c r="M7981" s="210">
        <x:v>3812</x:v>
      </x:c>
      <x:c r="O7981" s="209" t="s">
        <x:v>101</x:v>
      </x:c>
      <x:c r="AL7981" s="80"/>
      <x:c r="AM7981" s="80"/>
      <x:c r="AN7981" s="80"/>
      <x:c r="AO7981" s="80"/>
      <x:c r="AP7981" s="80"/>
      <x:c r="AQ7981" s="80"/>
    </x:row>
    <x:row r="7982" spans="1:43" ht="17.25">
      <x:c r="A7982" s="114" t="s">
        <x:v>2989</x:v>
      </x:c>
      <x:c r="B7982" s="406">
        <x:v>10641</x:v>
      </x:c>
      <x:c r="C7982" s="44">
        <x:f>64/30</x:f>
        <x:v>2.13333333333333</x:v>
      </x:c>
      <x:c r="D7982" s="44"/>
      <x:c r="E7982" s="44"/>
      <x:c r="F7982" s="44"/>
      <x:c r="G7982" s="44">
        <x:v>3</x:v>
      </x:c>
      <x:c r="H7982" s="44"/>
      <x:c r="I7982" s="414" t="s">
        <x:v>102</x:v>
      </x:c>
      <x:c r="J7982" s="44"/>
      <x:c r="K7982" s="44"/>
      <x:c r="M7982" s="210">
        <x:v>3812</x:v>
      </x:c>
      <x:c r="O7982" s="209" t="s">
        <x:v>101</x:v>
      </x:c>
      <x:c r="AL7982" s="80"/>
      <x:c r="AM7982" s="80"/>
      <x:c r="AN7982" s="80"/>
      <x:c r="AO7982" s="80"/>
      <x:c r="AP7982" s="80"/>
      <x:c r="AQ7982" s="80"/>
    </x:row>
    <x:row r="7983" spans="1:43" ht="17.25">
      <x:c r="A7983" s="114" t="s">
        <x:v>2990</x:v>
      </x:c>
      <x:c r="B7983" s="406">
        <x:v>10642</x:v>
      </x:c>
      <x:c r="C7983" s="44">
        <x:f>11/30</x:f>
        <x:v>0.366666666666667</x:v>
      </x:c>
      <x:c r="D7983" s="44"/>
      <x:c r="E7983" s="44"/>
      <x:c r="F7983" s="44"/>
      <x:c r="G7983" s="44">
        <x:v>1</x:v>
      </x:c>
      <x:c r="H7983" s="44"/>
      <x:c r="I7983" s="414" t="s">
        <x:v>103</x:v>
      </x:c>
      <x:c r="J7983" s="44"/>
      <x:c r="K7983" s="44"/>
      <x:c r="M7983" s="210">
        <x:v>3817</x:v>
      </x:c>
      <x:c r="O7983" s="209" t="s">
        <x:v>101</x:v>
      </x:c>
      <x:c r="AL7983" s="80"/>
      <x:c r="AM7983" s="80"/>
      <x:c r="AN7983" s="80"/>
      <x:c r="AO7983" s="80"/>
      <x:c r="AP7983" s="80"/>
      <x:c r="AQ7983" s="80"/>
    </x:row>
    <x:row r="7984" spans="1:43" ht="17.25">
      <x:c r="A7984" s="114" t="s">
        <x:v>2991</x:v>
      </x:c>
      <x:c r="B7984" s="406">
        <x:v>10643</x:v>
      </x:c>
      <x:c r="C7984" s="44">
        <x:f>68/30</x:f>
        <x:v>2.26666666666667</x:v>
      </x:c>
      <x:c r="D7984" s="44"/>
      <x:c r="E7984" s="44"/>
      <x:c r="F7984" s="44"/>
      <x:c r="G7984" s="44">
        <x:v>1</x:v>
      </x:c>
      <x:c r="H7984" s="44"/>
      <x:c r="I7984" s="414" t="s">
        <x:v>103</x:v>
      </x:c>
      <x:c r="J7984" s="44"/>
      <x:c r="K7984" s="44"/>
      <x:c r="M7984" s="210"/>
      <x:c r="O7984" s="209"/>
      <x:c r="AL7984" s="80"/>
      <x:c r="AM7984" s="80"/>
      <x:c r="AN7984" s="80"/>
      <x:c r="AO7984" s="80"/>
      <x:c r="AP7984" s="80"/>
      <x:c r="AQ7984" s="80"/>
    </x:row>
    <x:row r="7985" spans="1:43" ht="17.25">
      <x:c r="A7985" s="114" t="s">
        <x:v>2992</x:v>
      </x:c>
      <x:c r="B7985" s="406">
        <x:v>10644</x:v>
      </x:c>
      <x:c r="C7985" s="44">
        <x:f>60/30</x:f>
        <x:v>2</x:v>
      </x:c>
      <x:c r="D7985" s="44"/>
      <x:c r="E7985" s="44"/>
      <x:c r="F7985" s="44"/>
      <x:c r="G7985" s="44">
        <x:v>1</x:v>
      </x:c>
      <x:c r="H7985" s="44"/>
      <x:c r="I7985" s="414" t="s">
        <x:v>100</x:v>
      </x:c>
      <x:c r="J7985" s="44"/>
      <x:c r="K7985" s="44"/>
      <x:c r="M7985" s="210"/>
      <x:c r="O7985" s="209"/>
      <x:c r="AL7985" s="80"/>
      <x:c r="AM7985" s="80"/>
      <x:c r="AN7985" s="80"/>
      <x:c r="AO7985" s="80"/>
      <x:c r="AP7985" s="80"/>
      <x:c r="AQ7985" s="80"/>
    </x:row>
    <x:row r="7986" spans="1:43" ht="17.25">
      <x:c r="A7986" s="114" t="s">
        <x:v>2993</x:v>
      </x:c>
      <x:c r="B7986" s="406">
        <x:v>10644</x:v>
      </x:c>
      <x:c r="C7986" s="44">
        <x:f>63/30</x:f>
        <x:v>2.1</x:v>
      </x:c>
      <x:c r="D7986" s="44"/>
      <x:c r="E7986" s="44"/>
      <x:c r="F7986" s="44"/>
      <x:c r="G7986" s="44">
        <x:v>1</x:v>
      </x:c>
      <x:c r="H7986" s="44"/>
      <x:c r="I7986" s="414" t="s">
        <x:v>102</x:v>
      </x:c>
      <x:c r="J7986" s="44"/>
      <x:c r="K7986" s="44"/>
      <x:c r="M7986" s="210"/>
      <x:c r="O7986" s="209"/>
      <x:c r="AL7986" s="80"/>
      <x:c r="AM7986" s="80"/>
      <x:c r="AN7986" s="80"/>
      <x:c r="AO7986" s="80"/>
      <x:c r="AP7986" s="80"/>
      <x:c r="AQ7986" s="80"/>
    </x:row>
    <x:row r="7987" spans="1:43" ht="17.25">
      <x:c r="A7987" s="114" t="s">
        <x:v>2994</x:v>
      </x:c>
      <x:c r="B7987" s="406">
        <x:v>10644</x:v>
      </x:c>
      <x:c r="C7987" s="44">
        <x:f>65/30</x:f>
        <x:v>2.16666666666667</x:v>
      </x:c>
      <x:c r="D7987" s="44"/>
      <x:c r="E7987" s="44"/>
      <x:c r="F7987" s="44"/>
      <x:c r="G7987" s="44">
        <x:v>1</x:v>
      </x:c>
      <x:c r="H7987" s="44"/>
      <x:c r="I7987" s="414" t="s">
        <x:v>103</x:v>
      </x:c>
      <x:c r="J7987" s="44"/>
      <x:c r="K7987" s="44"/>
      <x:c r="M7987" s="210"/>
      <x:c r="O7987" s="209"/>
      <x:c r="AL7987" s="80"/>
      <x:c r="AM7987" s="80"/>
      <x:c r="AN7987" s="80"/>
      <x:c r="AO7987" s="80"/>
      <x:c r="AP7987" s="80"/>
      <x:c r="AQ7987" s="80"/>
    </x:row>
    <x:row r="7988" spans="1:43" ht="17.25">
      <x:c r="A7988" s="114" t="s">
        <x:v>2995</x:v>
      </x:c>
      <x:c r="B7988" s="406">
        <x:v>10644</x:v>
      </x:c>
      <x:c r="C7988" s="44">
        <x:f>68/30</x:f>
        <x:v>2.26666666666667</x:v>
      </x:c>
      <x:c r="D7988" s="44"/>
      <x:c r="E7988" s="44"/>
      <x:c r="F7988" s="44"/>
      <x:c r="G7988" s="44">
        <x:v>1</x:v>
      </x:c>
      <x:c r="H7988" s="44"/>
      <x:c r="I7988" s="414" t="s">
        <x:v>102</x:v>
      </x:c>
      <x:c r="J7988" s="44"/>
      <x:c r="K7988" s="44"/>
      <x:c r="M7988" s="210"/>
      <x:c r="O7988" s="209"/>
      <x:c r="AL7988" s="80"/>
      <x:c r="AM7988" s="80"/>
      <x:c r="AN7988" s="80"/>
      <x:c r="AO7988" s="80"/>
      <x:c r="AP7988" s="80"/>
      <x:c r="AQ7988" s="80"/>
    </x:row>
    <x:row r="7989" spans="1:43" ht="17.25">
      <x:c r="A7989" s="114" t="s">
        <x:v>2996</x:v>
      </x:c>
      <x:c r="B7989" s="406">
        <x:v>10644</x:v>
      </x:c>
      <x:c r="C7989" s="44">
        <x:f>70/30</x:f>
        <x:v>2.33333333333333</x:v>
      </x:c>
      <x:c r="D7989" s="44"/>
      <x:c r="E7989" s="44"/>
      <x:c r="F7989" s="44"/>
      <x:c r="G7989" s="44">
        <x:v>1</x:v>
      </x:c>
      <x:c r="H7989" s="44"/>
      <x:c r="I7989" s="414" t="s">
        <x:v>100</x:v>
      </x:c>
      <x:c r="J7989" s="44"/>
      <x:c r="K7989" s="44"/>
      <x:c r="M7989" s="210"/>
      <x:c r="O7989" s="209"/>
      <x:c r="AL7989" s="80"/>
      <x:c r="AM7989" s="80"/>
      <x:c r="AN7989" s="80"/>
      <x:c r="AO7989" s="80"/>
      <x:c r="AP7989" s="80"/>
      <x:c r="AQ7989" s="80"/>
    </x:row>
    <x:row r="7990" spans="1:43" ht="17.25">
      <x:c r="A7990" s="114" t="s">
        <x:v>2997</x:v>
      </x:c>
      <x:c r="B7990" s="406">
        <x:v>10644</x:v>
      </x:c>
      <x:c r="C7990" s="44">
        <x:f>250/30</x:f>
        <x:v>8.33333333333333</x:v>
      </x:c>
      <x:c r="D7990" s="44"/>
      <x:c r="E7990" s="44"/>
      <x:c r="F7990" s="44"/>
      <x:c r="G7990" s="44">
        <x:v>2</x:v>
      </x:c>
      <x:c r="H7990" s="44"/>
      <x:c r="I7990" s="414" t="s">
        <x:v>102</x:v>
      </x:c>
      <x:c r="J7990" s="44"/>
      <x:c r="K7990" s="44"/>
      <x:c r="M7990" s="210"/>
      <x:c r="O7990" s="209"/>
      <x:c r="AL7990" s="80"/>
      <x:c r="AM7990" s="80"/>
      <x:c r="AN7990" s="80"/>
      <x:c r="AO7990" s="80"/>
      <x:c r="AP7990" s="80"/>
      <x:c r="AQ7990" s="80"/>
    </x:row>
    <x:row r="7991" spans="1:43" ht="17.25">
      <x:c r="A7991" s="114" t="s">
        <x:v>2998</x:v>
      </x:c>
      <x:c r="B7991" s="406">
        <x:v>10644</x:v>
      </x:c>
      <x:c r="C7991" s="44">
        <x:f>255/30</x:f>
        <x:v>8.5</x:v>
      </x:c>
      <x:c r="D7991" s="44"/>
      <x:c r="E7991" s="44"/>
      <x:c r="F7991" s="44"/>
      <x:c r="G7991" s="44">
        <x:v>2</x:v>
      </x:c>
      <x:c r="H7991" s="44"/>
      <x:c r="I7991" s="414" t="s">
        <x:v>103</x:v>
      </x:c>
      <x:c r="J7991" s="44"/>
      <x:c r="K7991" s="44"/>
      <x:c r="M7991" s="210"/>
      <x:c r="O7991" s="209"/>
      <x:c r="AL7991" s="80"/>
      <x:c r="AM7991" s="80"/>
      <x:c r="AN7991" s="80"/>
      <x:c r="AO7991" s="80"/>
      <x:c r="AP7991" s="80"/>
      <x:c r="AQ7991" s="80"/>
    </x:row>
    <x:row r="7992" spans="1:43" ht="17.25">
      <x:c r="A7992" s="114" t="s">
        <x:v>2999</x:v>
      </x:c>
      <x:c r="B7992" s="406">
        <x:v>10644</x:v>
      </x:c>
      <x:c r="C7992" s="44">
        <x:f>260/30</x:f>
        <x:v>8.66666666666667</x:v>
      </x:c>
      <x:c r="D7992" s="44"/>
      <x:c r="E7992" s="44"/>
      <x:c r="F7992" s="44"/>
      <x:c r="G7992" s="44">
        <x:v>3</x:v>
      </x:c>
      <x:c r="H7992" s="44"/>
      <x:c r="I7992" s="414" t="s">
        <x:v>102</x:v>
      </x:c>
      <x:c r="J7992" s="44"/>
      <x:c r="K7992" s="44"/>
      <x:c r="M7992" s="210"/>
      <x:c r="O7992" s="209"/>
      <x:c r="AL7992" s="80"/>
      <x:c r="AM7992" s="80"/>
      <x:c r="AN7992" s="80"/>
      <x:c r="AO7992" s="80"/>
      <x:c r="AP7992" s="80"/>
      <x:c r="AQ7992" s="80"/>
    </x:row>
    <x:row r="7993" spans="1:43" ht="16.5">
      <x:c r="A7993" s="114" t="s">
        <x:v>3000</x:v>
      </x:c>
      <x:c r="B7993" s="404">
        <x:v>10645</x:v>
      </x:c>
      <x:c r="C7993" s="44">
        <x:f>21/30</x:f>
        <x:v>0.7</x:v>
      </x:c>
      <x:c r="D7993" s="44"/>
      <x:c r="E7993" s="44"/>
      <x:c r="F7993" s="44"/>
      <x:c r="G7993" s="44">
        <x:v>1</x:v>
      </x:c>
      <x:c r="H7993" s="44"/>
      <x:c r="I7993" s="414" t="s">
        <x:v>102</x:v>
      </x:c>
      <x:c r="J7993" s="44"/>
      <x:c r="K7993" s="44"/>
      <x:c r="M7993" s="210"/>
      <x:c r="O7993" s="209"/>
      <x:c r="AL7993" s="80"/>
      <x:c r="AM7993" s="80"/>
      <x:c r="AN7993" s="80"/>
      <x:c r="AO7993" s="80"/>
      <x:c r="AP7993" s="80"/>
      <x:c r="AQ7993" s="80"/>
    </x:row>
    <x:row r="7994" spans="1:43" ht="16.5">
      <x:c r="A7994" s="114" t="s">
        <x:v>3001</x:v>
      </x:c>
      <x:c r="B7994" s="404">
        <x:v>10645</x:v>
      </x:c>
      <x:c r="C7994" s="44">
        <x:f>26/30</x:f>
        <x:v>0.866666666666667</x:v>
      </x:c>
      <x:c r="D7994" s="44"/>
      <x:c r="E7994" s="44"/>
      <x:c r="F7994" s="44"/>
      <x:c r="G7994" s="44">
        <x:v>1</x:v>
      </x:c>
      <x:c r="H7994" s="44"/>
      <x:c r="I7994" s="414" t="s">
        <x:v>102</x:v>
      </x:c>
      <x:c r="J7994" s="44"/>
      <x:c r="K7994" s="44"/>
      <x:c r="M7994" s="210"/>
      <x:c r="O7994" s="209"/>
      <x:c r="AL7994" s="80"/>
      <x:c r="AM7994" s="80"/>
      <x:c r="AN7994" s="80"/>
      <x:c r="AO7994" s="80"/>
      <x:c r="AP7994" s="80"/>
      <x:c r="AQ7994" s="80"/>
    </x:row>
    <x:row r="7995" spans="1:43" ht="16.5">
      <x:c r="A7995" s="114" t="s">
        <x:v>3002</x:v>
      </x:c>
      <x:c r="B7995" s="404">
        <x:v>10645</x:v>
      </x:c>
      <x:c r="C7995" s="44">
        <x:f>30/30</x:f>
        <x:v>1</x:v>
      </x:c>
      <x:c r="D7995" s="44"/>
      <x:c r="E7995" s="44"/>
      <x:c r="F7995" s="44"/>
      <x:c r="G7995" s="44">
        <x:v>1</x:v>
      </x:c>
      <x:c r="H7995" s="44"/>
      <x:c r="I7995" s="414" t="s">
        <x:v>103</x:v>
      </x:c>
      <x:c r="J7995" s="44"/>
      <x:c r="K7995" s="44"/>
      <x:c r="M7995" s="210">
        <x:v>3779</x:v>
      </x:c>
      <x:c r="O7995" s="209" t="s">
        <x:v>101</x:v>
      </x:c>
      <x:c r="AL7995" s="80"/>
      <x:c r="AM7995" s="80"/>
      <x:c r="AN7995" s="80"/>
      <x:c r="AO7995" s="80"/>
      <x:c r="AP7995" s="80"/>
      <x:c r="AQ7995" s="80"/>
    </x:row>
    <x:row r="7996" spans="1:43" ht="16.5">
      <x:c r="A7996" s="114" t="s">
        <x:v>3003</x:v>
      </x:c>
      <x:c r="B7996" s="404">
        <x:v>10645</x:v>
      </x:c>
      <x:c r="C7996" s="44">
        <x:f>47/30</x:f>
        <x:v>1.56666666666667</x:v>
      </x:c>
      <x:c r="D7996" s="44"/>
      <x:c r="E7996" s="44"/>
      <x:c r="F7996" s="44"/>
      <x:c r="G7996" s="44">
        <x:v>2</x:v>
      </x:c>
      <x:c r="H7996" s="44"/>
      <x:c r="I7996" s="414" t="s">
        <x:v>103</x:v>
      </x:c>
      <x:c r="J7996" s="44"/>
      <x:c r="K7996" s="44"/>
      <x:c r="M7996" s="210"/>
      <x:c r="O7996" s="209"/>
      <x:c r="AL7996" s="80"/>
      <x:c r="AM7996" s="80"/>
      <x:c r="AN7996" s="80"/>
      <x:c r="AO7996" s="80"/>
      <x:c r="AP7996" s="80"/>
      <x:c r="AQ7996" s="80"/>
    </x:row>
    <x:row r="7997" spans="1:43" ht="16.5">
      <x:c r="A7997" s="114" t="s">
        <x:v>3004</x:v>
      </x:c>
      <x:c r="B7997" s="404">
        <x:v>10646</x:v>
      </x:c>
      <x:c r="C7997" s="44">
        <x:f>32/30</x:f>
        <x:v>1.06666666666667</x:v>
      </x:c>
      <x:c r="D7997" s="44"/>
      <x:c r="E7997" s="44"/>
      <x:c r="F7997" s="44"/>
      <x:c r="G7997" s="44">
        <x:v>1</x:v>
      </x:c>
      <x:c r="H7997" s="44"/>
      <x:c r="I7997" s="414" t="s">
        <x:v>100</x:v>
      </x:c>
      <x:c r="J7997" s="44"/>
      <x:c r="K7997" s="44"/>
      <x:c r="M7997" s="210"/>
      <x:c r="O7997" s="209"/>
      <x:c r="AL7997" s="80"/>
      <x:c r="AM7997" s="80"/>
      <x:c r="AN7997" s="80"/>
      <x:c r="AO7997" s="80"/>
      <x:c r="AP7997" s="80"/>
      <x:c r="AQ7997" s="80"/>
    </x:row>
    <x:row r="7998" spans="1:43" ht="16.5">
      <x:c r="A7998" s="114" t="s">
        <x:v>3005</x:v>
      </x:c>
      <x:c r="B7998" s="404">
        <x:v>10647</x:v>
      </x:c>
      <x:c r="C7998" s="44">
        <x:f>94/30</x:f>
        <x:v>3.13333333333333</x:v>
      </x:c>
      <x:c r="D7998" s="44"/>
      <x:c r="E7998" s="44"/>
      <x:c r="F7998" s="44"/>
      <x:c r="G7998" s="44">
        <x:v>1</x:v>
      </x:c>
      <x:c r="H7998" s="44"/>
      <x:c r="I7998" s="414" t="s">
        <x:v>100</x:v>
      </x:c>
      <x:c r="J7998" s="44"/>
      <x:c r="K7998" s="44"/>
      <x:c r="M7998" s="210"/>
      <x:c r="O7998" s="209"/>
      <x:c r="AL7998" s="80"/>
      <x:c r="AM7998" s="80"/>
      <x:c r="AN7998" s="80"/>
      <x:c r="AO7998" s="80"/>
      <x:c r="AP7998" s="80"/>
      <x:c r="AQ7998" s="80"/>
    </x:row>
    <x:row r="7999" spans="1:43" ht="16.5">
      <x:c r="A7999" s="114" t="s">
        <x:v>3006</x:v>
      </x:c>
      <x:c r="B7999" s="404">
        <x:v>10647</x:v>
      </x:c>
      <x:c r="C7999" s="44">
        <x:f>101/30</x:f>
        <x:v>3.36666666666667</x:v>
      </x:c>
      <x:c r="D7999" s="44"/>
      <x:c r="E7999" s="44"/>
      <x:c r="F7999" s="44"/>
      <x:c r="G7999" s="44">
        <x:v>1</x:v>
      </x:c>
      <x:c r="H7999" s="44"/>
      <x:c r="I7999" s="414" t="s">
        <x:v>102</x:v>
      </x:c>
      <x:c r="J7999" s="44"/>
      <x:c r="K7999" s="44"/>
      <x:c r="M7999" s="210"/>
      <x:c r="O7999" s="209"/>
      <x:c r="AL7999" s="80"/>
      <x:c r="AM7999" s="80"/>
      <x:c r="AN7999" s="80"/>
      <x:c r="AO7999" s="80"/>
      <x:c r="AP7999" s="80"/>
      <x:c r="AQ7999" s="80"/>
    </x:row>
    <x:row r="8000" spans="1:43" ht="16.5">
      <x:c r="A8000" s="114" t="s">
        <x:v>3007</x:v>
      </x:c>
      <x:c r="B8000" s="404">
        <x:v>10647</x:v>
      </x:c>
      <x:c r="C8000" s="44">
        <x:f>106/30</x:f>
        <x:v>3.53333333333333</x:v>
      </x:c>
      <x:c r="D8000" s="44"/>
      <x:c r="E8000" s="44"/>
      <x:c r="F8000" s="44"/>
      <x:c r="G8000" s="44">
        <x:v>1</x:v>
      </x:c>
      <x:c r="H8000" s="44"/>
      <x:c r="I8000" s="414" t="s">
        <x:v>103</x:v>
      </x:c>
      <x:c r="J8000" s="44"/>
      <x:c r="K8000" s="44"/>
      <x:c r="M8000" s="210"/>
      <x:c r="O8000" s="209"/>
      <x:c r="AL8000" s="80"/>
      <x:c r="AM8000" s="80"/>
      <x:c r="AN8000" s="80"/>
      <x:c r="AO8000" s="80"/>
      <x:c r="AP8000" s="80"/>
      <x:c r="AQ8000" s="80"/>
    </x:row>
    <x:row r="8001" spans="1:43" ht="16.5">
      <x:c r="A8001" s="114" t="s">
        <x:v>3008</x:v>
      </x:c>
      <x:c r="B8001" s="404">
        <x:v>10647</x:v>
      </x:c>
      <x:c r="C8001" s="44">
        <x:f>111/30</x:f>
        <x:v>3.7</x:v>
      </x:c>
      <x:c r="D8001" s="44"/>
      <x:c r="E8001" s="44"/>
      <x:c r="F8001" s="44"/>
      <x:c r="G8001" s="44">
        <x:v>1</x:v>
      </x:c>
      <x:c r="H8001" s="44"/>
      <x:c r="I8001" s="414" t="s">
        <x:v>102</x:v>
      </x:c>
      <x:c r="J8001" s="44"/>
      <x:c r="K8001" s="44"/>
      <x:c r="M8001" s="210"/>
      <x:c r="O8001" s="209"/>
      <x:c r="AL8001" s="80"/>
      <x:c r="AM8001" s="80"/>
      <x:c r="AN8001" s="80"/>
      <x:c r="AO8001" s="80"/>
      <x:c r="AP8001" s="80"/>
      <x:c r="AQ8001" s="80"/>
    </x:row>
    <x:row r="8002" spans="1:43" ht="16.5">
      <x:c r="A8002" s="114" t="s">
        <x:v>3009</x:v>
      </x:c>
      <x:c r="B8002" s="404">
        <x:v>10647</x:v>
      </x:c>
      <x:c r="C8002" s="44">
        <x:f>115/30</x:f>
        <x:v>3.83333333333333</x:v>
      </x:c>
      <x:c r="D8002" s="44"/>
      <x:c r="E8002" s="44"/>
      <x:c r="F8002" s="44"/>
      <x:c r="G8002" s="44">
        <x:v>1</x:v>
      </x:c>
      <x:c r="H8002" s="44"/>
      <x:c r="I8002" s="414" t="s">
        <x:v>100</x:v>
      </x:c>
      <x:c r="J8002" s="44"/>
      <x:c r="K8002" s="44"/>
      <x:c r="M8002" s="210"/>
      <x:c r="O8002" s="209"/>
      <x:c r="AL8002" s="80"/>
      <x:c r="AM8002" s="80"/>
      <x:c r="AN8002" s="80"/>
      <x:c r="AO8002" s="80"/>
      <x:c r="AP8002" s="80"/>
      <x:c r="AQ8002" s="80"/>
    </x:row>
    <x:row r="8003" spans="1:43" ht="16.5">
      <x:c r="A8003" s="114" t="s">
        <x:v>3010</x:v>
      </x:c>
      <x:c r="B8003" s="404">
        <x:v>10647</x:v>
      </x:c>
      <x:c r="C8003" s="44">
        <x:f>124/30</x:f>
        <x:v>4.13333333333333</x:v>
      </x:c>
      <x:c r="D8003" s="44"/>
      <x:c r="E8003" s="44"/>
      <x:c r="F8003" s="44"/>
      <x:c r="G8003" s="44">
        <x:v>1</x:v>
      </x:c>
      <x:c r="H8003" s="44"/>
      <x:c r="I8003" s="414" t="s">
        <x:v>102</x:v>
      </x:c>
      <x:c r="J8003" s="44"/>
      <x:c r="K8003" s="44"/>
      <x:c r="M8003" s="210"/>
      <x:c r="O8003" s="209"/>
      <x:c r="AL8003" s="80"/>
      <x:c r="AM8003" s="80"/>
      <x:c r="AN8003" s="80"/>
      <x:c r="AO8003" s="80"/>
      <x:c r="AP8003" s="80"/>
      <x:c r="AQ8003" s="80"/>
    </x:row>
    <x:row r="8004" spans="1:43" ht="16.5">
      <x:c r="A8004" s="114" t="s">
        <x:v>3011</x:v>
      </x:c>
      <x:c r="B8004" s="404">
        <x:v>10647</x:v>
      </x:c>
      <x:c r="C8004" s="44">
        <x:f>167/30</x:f>
        <x:v>5.56666666666667</x:v>
      </x:c>
      <x:c r="D8004" s="44"/>
      <x:c r="E8004" s="44"/>
      <x:c r="F8004" s="44"/>
      <x:c r="G8004" s="44">
        <x:v>4</x:v>
      </x:c>
      <x:c r="H8004" s="44"/>
      <x:c r="I8004" s="414" t="s">
        <x:v>110</x:v>
      </x:c>
      <x:c r="J8004" s="44"/>
      <x:c r="K8004" s="44"/>
      <x:c r="M8004" s="210"/>
      <x:c r="O8004" s="209"/>
      <x:c r="AL8004" s="80"/>
      <x:c r="AM8004" s="80"/>
      <x:c r="AN8004" s="80"/>
      <x:c r="AO8004" s="80"/>
      <x:c r="AP8004" s="80"/>
      <x:c r="AQ8004" s="80"/>
    </x:row>
    <x:row r="8005" spans="1:43" ht="16.5">
      <x:c r="A8005" s="114" t="s">
        <x:v>3012</x:v>
      </x:c>
      <x:c r="B8005" s="404">
        <x:v>10648</x:v>
      </x:c>
      <x:c r="C8005" s="44">
        <x:f>5/30</x:f>
        <x:v>0.166666666666667</x:v>
      </x:c>
      <x:c r="D8005" s="44"/>
      <x:c r="E8005" s="44"/>
      <x:c r="F8005" s="44"/>
      <x:c r="G8005" s="44">
        <x:v>1</x:v>
      </x:c>
      <x:c r="H8005" s="44"/>
      <x:c r="I8005" s="414" t="s">
        <x:v>102</x:v>
      </x:c>
      <x:c r="J8005" s="44"/>
      <x:c r="K8005" s="44" t="s">
        <x:v>3013</x:v>
      </x:c>
      <x:c r="M8005" s="210"/>
      <x:c r="O8005" s="209"/>
      <x:c r="AL8005" s="80"/>
      <x:c r="AM8005" s="80"/>
      <x:c r="AN8005" s="80"/>
      <x:c r="AO8005" s="80"/>
      <x:c r="AP8005" s="80"/>
      <x:c r="AQ8005" s="80"/>
    </x:row>
    <x:row r="8006" spans="1:43" ht="16.5">
      <x:c r="A8006" s="114" t="s">
        <x:v>3014</x:v>
      </x:c>
      <x:c r="B8006" s="404">
        <x:v>10648</x:v>
      </x:c>
      <x:c r="C8006" s="44">
        <x:f>11/30</x:f>
        <x:v>0.366666666666667</x:v>
      </x:c>
      <x:c r="D8006" s="44"/>
      <x:c r="E8006" s="44"/>
      <x:c r="F8006" s="44"/>
      <x:c r="G8006" s="44">
        <x:v>1</x:v>
      </x:c>
      <x:c r="H8006" s="44"/>
      <x:c r="I8006" s="414" t="s">
        <x:v>102</x:v>
      </x:c>
      <x:c r="J8006" s="44"/>
      <x:c r="K8006" s="44" t="s">
        <x:v>3013</x:v>
      </x:c>
      <x:c r="M8006" s="210"/>
      <x:c r="O8006" s="209"/>
      <x:c r="AL8006" s="80"/>
      <x:c r="AM8006" s="80"/>
      <x:c r="AN8006" s="80"/>
      <x:c r="AO8006" s="80"/>
      <x:c r="AP8006" s="80"/>
      <x:c r="AQ8006" s="80"/>
    </x:row>
    <x:row r="8007" spans="1:43" ht="16.5">
      <x:c r="A8007" s="114" t="s">
        <x:v>3015</x:v>
      </x:c>
      <x:c r="B8007" s="404">
        <x:v>10648</x:v>
      </x:c>
      <x:c r="C8007" s="44">
        <x:f>31/30</x:f>
        <x:v>1.03333333333333</x:v>
      </x:c>
      <x:c r="D8007" s="44"/>
      <x:c r="E8007" s="44"/>
      <x:c r="F8007" s="44"/>
      <x:c r="G8007" s="44">
        <x:v>3</x:v>
      </x:c>
      <x:c r="H8007" s="44"/>
      <x:c r="I8007" s="414" t="s">
        <x:v>103</x:v>
      </x:c>
      <x:c r="J8007" s="44"/>
      <x:c r="K8007" s="44" t="s">
        <x:v>3013</x:v>
      </x:c>
      <x:c r="M8007" s="210"/>
      <x:c r="O8007" s="209"/>
      <x:c r="AL8007" s="80"/>
      <x:c r="AM8007" s="80"/>
      <x:c r="AN8007" s="80"/>
      <x:c r="AO8007" s="80"/>
      <x:c r="AP8007" s="80"/>
      <x:c r="AQ8007" s="80"/>
    </x:row>
    <x:row r="8008" spans="1:43" ht="16.5">
      <x:c r="A8008" s="114" t="s">
        <x:v>3016</x:v>
      </x:c>
      <x:c r="B8008" s="404">
        <x:v>10649</x:v>
      </x:c>
      <x:c r="C8008" s="44">
        <x:f>26/30</x:f>
        <x:v>0.866666666666667</x:v>
      </x:c>
      <x:c r="D8008" s="44"/>
      <x:c r="E8008" s="44"/>
      <x:c r="F8008" s="44"/>
      <x:c r="G8008" s="44">
        <x:v>1</x:v>
      </x:c>
      <x:c r="H8008" s="44"/>
      <x:c r="I8008" s="414" t="s">
        <x:v>110</x:v>
      </x:c>
      <x:c r="J8008" s="44"/>
      <x:c r="K8008" s="44" t="s">
        <x:v>3017</x:v>
      </x:c>
      <x:c r="M8008" s="210"/>
      <x:c r="O8008" s="209"/>
      <x:c r="AL8008" s="80"/>
      <x:c r="AM8008" s="80"/>
      <x:c r="AN8008" s="80"/>
      <x:c r="AO8008" s="80"/>
      <x:c r="AP8008" s="80"/>
      <x:c r="AQ8008" s="80"/>
    </x:row>
    <x:row r="8009" spans="1:43" ht="16.5">
      <x:c r="A8009" s="114" t="s">
        <x:v>3018</x:v>
      </x:c>
      <x:c r="B8009" s="404">
        <x:v>10650</x:v>
      </x:c>
      <x:c r="C8009" s="44">
        <x:f>76/30</x:f>
        <x:v>2.53333333333333</x:v>
      </x:c>
      <x:c r="D8009" s="44"/>
      <x:c r="E8009" s="44"/>
      <x:c r="F8009" s="44"/>
      <x:c r="G8009" s="44">
        <x:v>1</x:v>
      </x:c>
      <x:c r="H8009" s="44"/>
      <x:c r="I8009" s="414" t="s">
        <x:v>102</x:v>
      </x:c>
      <x:c r="J8009" s="44"/>
      <x:c r="K8009" s="44" t="s">
        <x:v>3019</x:v>
      </x:c>
      <x:c r="M8009" s="210"/>
      <x:c r="O8009" s="209"/>
      <x:c r="AL8009" s="80"/>
      <x:c r="AM8009" s="80"/>
      <x:c r="AN8009" s="80"/>
      <x:c r="AO8009" s="80"/>
      <x:c r="AP8009" s="80"/>
      <x:c r="AQ8009" s="80"/>
    </x:row>
    <x:row r="8010" spans="1:43" ht="16.5">
      <x:c r="A8010" s="114" t="s">
        <x:v>3020</x:v>
      </x:c>
      <x:c r="B8010" s="404">
        <x:v>10650</x:v>
      </x:c>
      <x:c r="C8010" s="44">
        <x:f>124/30</x:f>
        <x:v>4.13333333333333</x:v>
      </x:c>
      <x:c r="D8010" s="44"/>
      <x:c r="E8010" s="44"/>
      <x:c r="F8010" s="44"/>
      <x:c r="G8010" s="44">
        <x:v>1</x:v>
      </x:c>
      <x:c r="H8010" s="44"/>
      <x:c r="I8010" s="414" t="s">
        <x:v>103</x:v>
      </x:c>
      <x:c r="J8010" s="44"/>
      <x:c r="K8010" s="44"/>
      <x:c r="M8010" s="210"/>
      <x:c r="O8010" s="209"/>
      <x:c r="AL8010" s="80"/>
      <x:c r="AM8010" s="80"/>
      <x:c r="AN8010" s="80"/>
      <x:c r="AO8010" s="80"/>
      <x:c r="AP8010" s="80"/>
      <x:c r="AQ8010" s="80"/>
    </x:row>
    <x:row r="8011" spans="1:43" ht="16.5">
      <x:c r="A8011" s="114" t="s">
        <x:v>3021</x:v>
      </x:c>
      <x:c r="B8011" s="404">
        <x:v>10650</x:v>
      </x:c>
      <x:c r="C8011" s="44">
        <x:f>134/30</x:f>
        <x:v>4.46666666666667</x:v>
      </x:c>
      <x:c r="D8011" s="44"/>
      <x:c r="E8011" s="44"/>
      <x:c r="F8011" s="44"/>
      <x:c r="G8011" s="44">
        <x:v>1</x:v>
      </x:c>
      <x:c r="H8011" s="44"/>
      <x:c r="I8011" s="414" t="s">
        <x:v>102</x:v>
      </x:c>
      <x:c r="J8011" s="44"/>
      <x:c r="K8011" s="44"/>
      <x:c r="M8011" s="210"/>
      <x:c r="O8011" s="209"/>
      <x:c r="AL8011" s="80"/>
      <x:c r="AM8011" s="80"/>
      <x:c r="AN8011" s="80"/>
      <x:c r="AO8011" s="80"/>
      <x:c r="AP8011" s="80"/>
      <x:c r="AQ8011" s="80"/>
    </x:row>
    <x:row r="8012" spans="1:43" ht="16.5">
      <x:c r="A8012" s="114" t="s">
        <x:v>3022</x:v>
      </x:c>
      <x:c r="B8012" s="404">
        <x:v>10650</x:v>
      </x:c>
      <x:c r="C8012" s="44">
        <x:f>146/30</x:f>
        <x:v>4.86666666666667</x:v>
      </x:c>
      <x:c r="D8012" s="44"/>
      <x:c r="E8012" s="44"/>
      <x:c r="F8012" s="44"/>
      <x:c r="G8012" s="44">
        <x:v>1</x:v>
      </x:c>
      <x:c r="H8012" s="44"/>
      <x:c r="I8012" s="414" t="s">
        <x:v>103</x:v>
      </x:c>
      <x:c r="J8012" s="44"/>
      <x:c r="K8012" s="44"/>
      <x:c r="M8012" s="210"/>
      <x:c r="O8012" s="209"/>
      <x:c r="AL8012" s="80"/>
      <x:c r="AM8012" s="80"/>
      <x:c r="AN8012" s="80"/>
      <x:c r="AO8012" s="80"/>
      <x:c r="AP8012" s="80"/>
      <x:c r="AQ8012" s="80"/>
    </x:row>
    <x:row r="8013" spans="1:43" ht="16.5">
      <x:c r="A8013" s="114" t="s">
        <x:v>3023</x:v>
      </x:c>
      <x:c r="B8013" s="404">
        <x:v>10650</x:v>
      </x:c>
      <x:c r="C8013" s="44">
        <x:f>158/30</x:f>
        <x:v>5.26666666666667</x:v>
      </x:c>
      <x:c r="D8013" s="44"/>
      <x:c r="E8013" s="44"/>
      <x:c r="F8013" s="44"/>
      <x:c r="G8013" s="44">
        <x:v>1</x:v>
      </x:c>
      <x:c r="H8013" s="44"/>
      <x:c r="I8013" s="414" t="s">
        <x:v>102</x:v>
      </x:c>
      <x:c r="J8013" s="44"/>
      <x:c r="K8013" s="44"/>
      <x:c r="M8013" s="210"/>
      <x:c r="O8013" s="209"/>
      <x:c r="AL8013" s="80"/>
      <x:c r="AM8013" s="80"/>
      <x:c r="AN8013" s="80"/>
      <x:c r="AO8013" s="80"/>
      <x:c r="AP8013" s="80"/>
      <x:c r="AQ8013" s="80"/>
    </x:row>
    <x:row r="8014" spans="1:43" ht="16.5">
      <x:c r="A8014" s="114" t="s">
        <x:v>3024</x:v>
      </x:c>
      <x:c r="B8014" s="404">
        <x:v>10650</x:v>
      </x:c>
      <x:c r="C8014" s="44">
        <x:f>173/30</x:f>
        <x:v>5.76666666666667</x:v>
      </x:c>
      <x:c r="D8014" s="44"/>
      <x:c r="E8014" s="44"/>
      <x:c r="F8014" s="44"/>
      <x:c r="G8014" s="44">
        <x:v>3</x:v>
      </x:c>
      <x:c r="H8014" s="44"/>
      <x:c r="I8014" s="414" t="s">
        <x:v>110</x:v>
      </x:c>
      <x:c r="J8014" s="44"/>
      <x:c r="K8014" s="44"/>
      <x:c r="M8014" s="210"/>
      <x:c r="O8014" s="209"/>
      <x:c r="AL8014" s="80"/>
      <x:c r="AM8014" s="80"/>
      <x:c r="AN8014" s="80"/>
      <x:c r="AO8014" s="80"/>
      <x:c r="AP8014" s="80"/>
      <x:c r="AQ8014" s="80"/>
    </x:row>
    <x:row r="8015" spans="1:43" ht="16.5">
      <x:c r="A8015" s="114" t="s">
        <x:v>3025</x:v>
      </x:c>
      <x:c r="B8015" s="404">
        <x:v>10651</x:v>
      </x:c>
      <x:c r="C8015" s="44">
        <x:f>21/30</x:f>
        <x:v>0.7</x:v>
      </x:c>
      <x:c r="D8015" s="44"/>
      <x:c r="E8015" s="44"/>
      <x:c r="F8015" s="44"/>
      <x:c r="G8015" s="44">
        <x:v>1</x:v>
      </x:c>
      <x:c r="H8015" s="44"/>
      <x:c r="I8015" s="414" t="s">
        <x:v>103</x:v>
      </x:c>
      <x:c r="J8015" s="44"/>
      <x:c r="K8015" s="44"/>
      <x:c r="M8015" s="210"/>
      <x:c r="O8015" s="209"/>
      <x:c r="AL8015" s="80"/>
      <x:c r="AM8015" s="80"/>
      <x:c r="AN8015" s="80"/>
      <x:c r="AO8015" s="80"/>
      <x:c r="AP8015" s="80"/>
      <x:c r="AQ8015" s="80"/>
    </x:row>
    <x:row r="8016" spans="1:43" ht="16.5">
      <x:c r="A8016" s="114" t="s">
        <x:v>3026</x:v>
      </x:c>
      <x:c r="B8016" s="404">
        <x:v>10652</x:v>
      </x:c>
      <x:c r="C8016" s="44">
        <x:f>14/30</x:f>
        <x:v>0.466666666666667</x:v>
      </x:c>
      <x:c r="D8016" s="44"/>
      <x:c r="E8016" s="44"/>
      <x:c r="F8016" s="44"/>
      <x:c r="G8016" s="44">
        <x:v>1</x:v>
      </x:c>
      <x:c r="H8016" s="44"/>
      <x:c r="I8016" s="414" t="s">
        <x:v>102</x:v>
      </x:c>
      <x:c r="J8016" s="44"/>
      <x:c r="K8016" s="44"/>
      <x:c r="M8016" s="210"/>
      <x:c r="O8016" s="209"/>
      <x:c r="AL8016" s="80"/>
      <x:c r="AM8016" s="80"/>
      <x:c r="AN8016" s="80"/>
      <x:c r="AO8016" s="80"/>
      <x:c r="AP8016" s="80"/>
      <x:c r="AQ8016" s="80"/>
    </x:row>
    <x:row r="8017" spans="1:43" ht="16.5">
      <x:c r="A8017" s="114" t="s">
        <x:v>3027</x:v>
      </x:c>
      <x:c r="B8017" s="404">
        <x:v>10652</x:v>
      </x:c>
      <x:c r="C8017" s="44">
        <x:f>18/30</x:f>
        <x:v>0.6</x:v>
      </x:c>
      <x:c r="D8017" s="44"/>
      <x:c r="E8017" s="44"/>
      <x:c r="F8017" s="44"/>
      <x:c r="G8017" s="44">
        <x:v>1</x:v>
      </x:c>
      <x:c r="H8017" s="44"/>
      <x:c r="I8017" s="414" t="s">
        <x:v>100</x:v>
      </x:c>
      <x:c r="J8017" s="44"/>
      <x:c r="K8017" s="44"/>
      <x:c r="M8017" s="210"/>
      <x:c r="O8017" s="209"/>
      <x:c r="AL8017" s="80"/>
      <x:c r="AM8017" s="80"/>
      <x:c r="AN8017" s="80"/>
      <x:c r="AO8017" s="80"/>
      <x:c r="AP8017" s="80"/>
      <x:c r="AQ8017" s="80"/>
    </x:row>
    <x:row r="8018" spans="1:43" ht="16.5">
      <x:c r="A8018" s="114" t="s">
        <x:v>3028</x:v>
      </x:c>
      <x:c r="B8018" s="404">
        <x:v>10652</x:v>
      </x:c>
      <x:c r="C8018" s="44">
        <x:f>22/30</x:f>
        <x:v>0.733333333333333</x:v>
      </x:c>
      <x:c r="D8018" s="44"/>
      <x:c r="E8018" s="44"/>
      <x:c r="F8018" s="44"/>
      <x:c r="G8018" s="44">
        <x:v>1</x:v>
      </x:c>
      <x:c r="H8018" s="44"/>
      <x:c r="I8018" s="414" t="s">
        <x:v>102</x:v>
      </x:c>
      <x:c r="J8018" s="44"/>
      <x:c r="K8018" s="44"/>
      <x:c r="M8018" s="210"/>
      <x:c r="O8018" s="209"/>
      <x:c r="AL8018" s="80"/>
      <x:c r="AM8018" s="80"/>
      <x:c r="AN8018" s="80"/>
      <x:c r="AO8018" s="80"/>
      <x:c r="AP8018" s="80"/>
      <x:c r="AQ8018" s="80"/>
    </x:row>
    <x:row r="8019" spans="1:43" ht="16.5">
      <x:c r="A8019" s="114" t="s">
        <x:v>3029</x:v>
      </x:c>
      <x:c r="B8019" s="404">
        <x:v>10652</x:v>
      </x:c>
      <x:c r="C8019" s="44">
        <x:f>26/30</x:f>
        <x:v>0.866666666666667</x:v>
      </x:c>
      <x:c r="D8019" s="44"/>
      <x:c r="E8019" s="44"/>
      <x:c r="F8019" s="44"/>
      <x:c r="G8019" s="44">
        <x:v>3</x:v>
      </x:c>
      <x:c r="H8019" s="44"/>
      <x:c r="I8019" s="414" t="s">
        <x:v>102</x:v>
      </x:c>
      <x:c r="J8019" s="44"/>
      <x:c r="K8019" s="44"/>
      <x:c r="M8019" s="210"/>
      <x:c r="O8019" s="209"/>
      <x:c r="AL8019" s="80"/>
      <x:c r="AM8019" s="80"/>
      <x:c r="AN8019" s="80"/>
      <x:c r="AO8019" s="80"/>
      <x:c r="AP8019" s="80"/>
      <x:c r="AQ8019" s="80"/>
    </x:row>
    <x:row r="8020" spans="1:43" ht="16.5">
      <x:c r="A8020" s="114" t="s">
        <x:v>3030</x:v>
      </x:c>
      <x:c r="B8020" s="404">
        <x:v>10653</x:v>
      </x:c>
      <x:c r="C8020" s="44">
        <x:f>26/30</x:f>
        <x:v>0.866666666666667</x:v>
      </x:c>
      <x:c r="D8020" s="44"/>
      <x:c r="E8020" s="44"/>
      <x:c r="F8020" s="44"/>
      <x:c r="G8020" s="44">
        <x:v>1</x:v>
      </x:c>
      <x:c r="H8020" s="44"/>
      <x:c r="I8020" s="414" t="s">
        <x:v>102</x:v>
      </x:c>
      <x:c r="J8020" s="44"/>
      <x:c r="K8020" s="44"/>
      <x:c r="M8020" s="210"/>
      <x:c r="O8020" s="209"/>
      <x:c r="AL8020" s="80"/>
      <x:c r="AM8020" s="80"/>
      <x:c r="AN8020" s="80"/>
      <x:c r="AO8020" s="80"/>
      <x:c r="AP8020" s="80"/>
      <x:c r="AQ8020" s="80"/>
    </x:row>
    <x:row r="8021" spans="1:43" ht="16.5">
      <x:c r="A8021" s="114" t="s">
        <x:v>3031</x:v>
      </x:c>
      <x:c r="B8021" s="404">
        <x:v>10653</x:v>
      </x:c>
      <x:c r="C8021" s="44">
        <x:f>36/30</x:f>
        <x:v>1.2</x:v>
      </x:c>
      <x:c r="D8021" s="44"/>
      <x:c r="E8021" s="44"/>
      <x:c r="F8021" s="44"/>
      <x:c r="G8021" s="44">
        <x:v>1</x:v>
      </x:c>
      <x:c r="H8021" s="44"/>
      <x:c r="I8021" s="414" t="s">
        <x:v>100</x:v>
      </x:c>
      <x:c r="J8021" s="44"/>
      <x:c r="K8021" s="44"/>
      <x:c r="M8021" s="210"/>
      <x:c r="O8021" s="209"/>
      <x:c r="AL8021" s="80"/>
      <x:c r="AM8021" s="80"/>
      <x:c r="AN8021" s="80"/>
      <x:c r="AO8021" s="80"/>
      <x:c r="AP8021" s="80"/>
      <x:c r="AQ8021" s="80"/>
    </x:row>
    <x:row r="8022" spans="1:43" ht="16.5">
      <x:c r="A8022" s="114" t="s">
        <x:v>3032</x:v>
      </x:c>
      <x:c r="B8022" s="404">
        <x:v>10653</x:v>
      </x:c>
      <x:c r="C8022" s="44">
        <x:f>46/30</x:f>
        <x:v>1.53333333333333</x:v>
      </x:c>
      <x:c r="D8022" s="44"/>
      <x:c r="E8022" s="44"/>
      <x:c r="F8022" s="44"/>
      <x:c r="G8022" s="44">
        <x:v>1</x:v>
      </x:c>
      <x:c r="H8022" s="44"/>
      <x:c r="I8022" s="414" t="s">
        <x:v>103</x:v>
      </x:c>
      <x:c r="J8022" s="44"/>
      <x:c r="K8022" s="44"/>
      <x:c r="M8022" s="210"/>
      <x:c r="O8022" s="209"/>
      <x:c r="AL8022" s="80"/>
      <x:c r="AM8022" s="80"/>
      <x:c r="AN8022" s="80"/>
      <x:c r="AO8022" s="80"/>
      <x:c r="AP8022" s="80"/>
      <x:c r="AQ8022" s="80"/>
    </x:row>
    <x:row r="8023" spans="1:43" ht="16.5">
      <x:c r="A8023" s="114" t="s">
        <x:v>3033</x:v>
      </x:c>
      <x:c r="B8023" s="404">
        <x:v>10653</x:v>
      </x:c>
      <x:c r="C8023" s="44">
        <x:f>76/30</x:f>
        <x:v>2.53333333333333</x:v>
      </x:c>
      <x:c r="D8023" s="44"/>
      <x:c r="E8023" s="44"/>
      <x:c r="F8023" s="44"/>
      <x:c r="G8023" s="44">
        <x:v>1</x:v>
      </x:c>
      <x:c r="H8023" s="44"/>
      <x:c r="I8023" s="414" t="s">
        <x:v>102</x:v>
      </x:c>
      <x:c r="J8023" s="44"/>
      <x:c r="K8023" s="44"/>
      <x:c r="M8023" s="210"/>
      <x:c r="O8023" s="209"/>
      <x:c r="AL8023" s="80"/>
      <x:c r="AM8023" s="80"/>
      <x:c r="AN8023" s="80"/>
      <x:c r="AO8023" s="80"/>
      <x:c r="AP8023" s="80"/>
      <x:c r="AQ8023" s="80"/>
    </x:row>
    <x:row r="8024" spans="1:43" ht="16.5">
      <x:c r="A8024" s="114" t="s">
        <x:v>3034</x:v>
      </x:c>
      <x:c r="B8024" s="404">
        <x:v>10653</x:v>
      </x:c>
      <x:c r="C8024" s="44">
        <x:f>86/30</x:f>
        <x:v>2.86666666666667</x:v>
      </x:c>
      <x:c r="D8024" s="44"/>
      <x:c r="E8024" s="44"/>
      <x:c r="F8024" s="44"/>
      <x:c r="G8024" s="44">
        <x:v>1</x:v>
      </x:c>
      <x:c r="H8024" s="44"/>
      <x:c r="I8024" s="414" t="s">
        <x:v>103</x:v>
      </x:c>
      <x:c r="J8024" s="44"/>
      <x:c r="K8024" s="44"/>
      <x:c r="M8024" s="210"/>
      <x:c r="O8024" s="209"/>
      <x:c r="AL8024" s="80"/>
      <x:c r="AM8024" s="80"/>
      <x:c r="AN8024" s="80"/>
      <x:c r="AO8024" s="80"/>
      <x:c r="AP8024" s="80"/>
      <x:c r="AQ8024" s="80"/>
    </x:row>
    <x:row r="8025" spans="1:43" ht="16.5">
      <x:c r="A8025" s="114" t="s">
        <x:v>3035</x:v>
      </x:c>
      <x:c r="B8025" s="404">
        <x:v>10653</x:v>
      </x:c>
      <x:c r="C8025" s="44">
        <x:f>96/30</x:f>
        <x:v>3.2</x:v>
      </x:c>
      <x:c r="D8025" s="44"/>
      <x:c r="E8025" s="44"/>
      <x:c r="F8025" s="44"/>
      <x:c r="G8025" s="44">
        <x:v>1</x:v>
      </x:c>
      <x:c r="H8025" s="44"/>
      <x:c r="I8025" s="414" t="s">
        <x:v>102</x:v>
      </x:c>
      <x:c r="J8025" s="44"/>
      <x:c r="K8025" s="44"/>
      <x:c r="M8025" s="210"/>
      <x:c r="O8025" s="209"/>
      <x:c r="AL8025" s="80"/>
      <x:c r="AM8025" s="80"/>
      <x:c r="AN8025" s="80"/>
      <x:c r="AO8025" s="80"/>
      <x:c r="AP8025" s="80"/>
      <x:c r="AQ8025" s="80"/>
    </x:row>
    <x:row r="8026" spans="1:43" ht="16.5">
      <x:c r="A8026" s="114" t="s">
        <x:v>3036</x:v>
      </x:c>
      <x:c r="B8026" s="404">
        <x:v>10653</x:v>
      </x:c>
      <x:c r="C8026" s="44">
        <x:f>142/30</x:f>
        <x:v>4.73333333333333</x:v>
      </x:c>
      <x:c r="D8026" s="44">
        <x:v>1</x:v>
      </x:c>
      <x:c r="E8026" s="44"/>
      <x:c r="F8026" s="44"/>
      <x:c r="G8026" s="44"/>
      <x:c r="H8026" s="44"/>
      <x:c r="I8026" s="414"/>
      <x:c r="J8026" s="44"/>
      <x:c r="K8026" s="44"/>
      <x:c r="M8026" s="210"/>
      <x:c r="O8026" s="209"/>
      <x:c r="S8026" s="85" t="s">
        <x:v>3037</x:v>
      </x:c>
      <x:c r="T8026">
        <x:v>1500</x:v>
      </x:c>
      <x:c r="AL8026" s="80"/>
      <x:c r="AM8026" s="80"/>
      <x:c r="AN8026" s="80"/>
      <x:c r="AO8026" s="80"/>
      <x:c r="AP8026" s="80"/>
      <x:c r="AQ8026" s="80"/>
    </x:row>
    <x:row r="8027" spans="1:43" ht="16.5">
      <x:c r="A8027" s="114" t="s">
        <x:v>3038</x:v>
      </x:c>
      <x:c r="B8027" s="404">
        <x:v>10653</x:v>
      </x:c>
      <x:c r="C8027" s="44">
        <x:f>144/30</x:f>
        <x:v>4.8</x:v>
      </x:c>
      <x:c r="D8027" s="44"/>
      <x:c r="E8027" s="44"/>
      <x:c r="F8027" s="44"/>
      <x:c r="G8027" s="44">
        <x:v>1</x:v>
      </x:c>
      <x:c r="H8027" s="44"/>
      <x:c r="I8027" s="414" t="s">
        <x:v>103</x:v>
      </x:c>
      <x:c r="J8027" s="44"/>
      <x:c r="K8027" s="44"/>
      <x:c r="M8027" s="210"/>
      <x:c r="O8027" s="209"/>
      <x:c r="S8027" s="85"/>
      <x:c r="AL8027" s="80"/>
      <x:c r="AM8027" s="80"/>
      <x:c r="AN8027" s="80"/>
      <x:c r="AO8027" s="80"/>
      <x:c r="AP8027" s="80"/>
      <x:c r="AQ8027" s="80"/>
    </x:row>
    <x:row r="8028" spans="1:43" ht="16.5">
      <x:c r="A8028" s="114" t="s">
        <x:v>3039</x:v>
      </x:c>
      <x:c r="B8028" s="404">
        <x:v>10653</x:v>
      </x:c>
      <x:c r="C8028" s="44">
        <x:f>150/30</x:f>
        <x:v>5</x:v>
      </x:c>
      <x:c r="D8028" s="44"/>
      <x:c r="E8028" s="44"/>
      <x:c r="F8028" s="44"/>
      <x:c r="G8028" s="44">
        <x:v>4</x:v>
      </x:c>
      <x:c r="H8028" s="44"/>
      <x:c r="I8028" s="414" t="s">
        <x:v>110</x:v>
      </x:c>
      <x:c r="J8028" s="44"/>
      <x:c r="K8028" s="44"/>
      <x:c r="M8028" s="210"/>
      <x:c r="O8028" s="209"/>
      <x:c r="AL8028" s="80"/>
      <x:c r="AM8028" s="80"/>
      <x:c r="AN8028" s="80"/>
      <x:c r="AO8028" s="80"/>
      <x:c r="AP8028" s="80"/>
      <x:c r="AQ8028" s="80"/>
    </x:row>
    <x:row r="8029" spans="1:43" ht="16.5">
      <x:c r="A8029" s="114" t="s">
        <x:v>3040</x:v>
      </x:c>
      <x:c r="B8029" s="404">
        <x:v>10654</x:v>
      </x:c>
      <x:c r="C8029" s="44">
        <x:f>15/30</x:f>
        <x:v>0.5</x:v>
      </x:c>
      <x:c r="D8029" s="44"/>
      <x:c r="E8029" s="44"/>
      <x:c r="F8029" s="44"/>
      <x:c r="G8029" s="44">
        <x:v>1</x:v>
      </x:c>
      <x:c r="H8029" s="44"/>
      <x:c r="I8029" s="414" t="s">
        <x:v>103</x:v>
      </x:c>
      <x:c r="J8029" s="44"/>
      <x:c r="K8029" t="s">
        <x:v>3041</x:v>
      </x:c>
      <x:c r="M8029" s="210">
        <x:v>3594</x:v>
      </x:c>
      <x:c r="O8029" s="209" t="s">
        <x:v>101</x:v>
      </x:c>
      <x:c r="AL8029" s="80"/>
      <x:c r="AM8029" s="80"/>
      <x:c r="AN8029" s="80"/>
      <x:c r="AO8029" s="80"/>
      <x:c r="AP8029" s="80"/>
      <x:c r="AQ8029" s="80"/>
    </x:row>
    <x:row r="8030" spans="1:43" ht="16.5">
      <x:c r="A8030" s="114" t="s">
        <x:v>3042</x:v>
      </x:c>
      <x:c r="B8030" s="404">
        <x:v>10655</x:v>
      </x:c>
      <x:c r="C8030" s="44">
        <x:f>23/30</x:f>
        <x:v>0.766666666666667</x:v>
      </x:c>
      <x:c r="D8030" s="44"/>
      <x:c r="E8030" s="44"/>
      <x:c r="F8030" s="44"/>
      <x:c r="G8030" s="44">
        <x:v>1</x:v>
      </x:c>
      <x:c r="H8030" s="44"/>
      <x:c r="I8030" s="414" t="s">
        <x:v>110</x:v>
      </x:c>
      <x:c r="J8030" s="44"/>
      <x:c r="K8030" t="s">
        <x:v>3043</x:v>
      </x:c>
      <x:c r="M8030" s="210">
        <x:v>3596</x:v>
      </x:c>
      <x:c r="O8030" s="209" t="s">
        <x:v>101</x:v>
      </x:c>
      <x:c r="AL8030" s="80"/>
      <x:c r="AM8030" s="80"/>
      <x:c r="AN8030" s="80"/>
      <x:c r="AO8030" s="80"/>
      <x:c r="AP8030" s="80"/>
      <x:c r="AQ8030" s="80"/>
    </x:row>
    <x:row r="8031" spans="1:43" ht="16.5">
      <x:c r="A8031" s="114" t="s">
        <x:v>3044</x:v>
      </x:c>
      <x:c r="B8031" s="404">
        <x:v>10656</x:v>
      </x:c>
      <x:c r="C8031" s="44">
        <x:f>18/30</x:f>
        <x:v>0.6</x:v>
      </x:c>
      <x:c r="D8031" s="44"/>
      <x:c r="E8031" s="44"/>
      <x:c r="F8031" s="44"/>
      <x:c r="G8031" s="44">
        <x:v>1</x:v>
      </x:c>
      <x:c r="H8031" s="44"/>
      <x:c r="I8031" s="414" t="s">
        <x:v>102</x:v>
      </x:c>
      <x:c r="J8031" s="44"/>
      <x:c r="K8031" t="s">
        <x:v>3045</x:v>
      </x:c>
      <x:c r="M8031" s="210"/>
      <x:c r="O8031" s="209"/>
      <x:c r="AL8031" s="80"/>
      <x:c r="AM8031" s="80"/>
      <x:c r="AN8031" s="80"/>
      <x:c r="AO8031" s="80"/>
      <x:c r="AP8031" s="80"/>
      <x:c r="AQ8031" s="80"/>
    </x:row>
    <x:row r="8032" spans="1:43" ht="16.5">
      <x:c r="A8032" s="114" t="s">
        <x:v>3046</x:v>
      </x:c>
      <x:c r="B8032" s="404">
        <x:v>10657</x:v>
      </x:c>
      <x:c r="C8032" s="44">
        <x:f>16/30</x:f>
        <x:v>0.533333333333333</x:v>
      </x:c>
      <x:c r="D8032" s="44"/>
      <x:c r="E8032" s="44"/>
      <x:c r="F8032" s="44"/>
      <x:c r="G8032" s="44">
        <x:v>1</x:v>
      </x:c>
      <x:c r="H8032" s="44"/>
      <x:c r="I8032" s="414" t="s">
        <x:v>103</x:v>
      </x:c>
      <x:c r="J8032" s="44"/>
      <x:c r="K8032" t="s">
        <x:v>3047</x:v>
      </x:c>
      <x:c r="M8032" s="210"/>
      <x:c r="O8032" s="209"/>
      <x:c r="AL8032" s="80"/>
      <x:c r="AM8032" s="80"/>
      <x:c r="AN8032" s="80"/>
      <x:c r="AO8032" s="80"/>
      <x:c r="AP8032" s="80"/>
      <x:c r="AQ8032" s="80"/>
    </x:row>
    <x:row r="8033" spans="1:43" ht="16.5">
      <x:c r="A8033" s="114" t="s">
        <x:v>3048</x:v>
      </x:c>
      <x:c r="B8033" s="404">
        <x:v>10658</x:v>
      </x:c>
      <x:c r="C8033" s="44">
        <x:f>21/30</x:f>
        <x:v>0.7</x:v>
      </x:c>
      <x:c r="D8033" s="44"/>
      <x:c r="E8033" s="44"/>
      <x:c r="F8033" s="44"/>
      <x:c r="G8033" s="44">
        <x:v>1</x:v>
      </x:c>
      <x:c r="H8033" s="44"/>
      <x:c r="I8033" s="414" t="s">
        <x:v>102</x:v>
      </x:c>
      <x:c r="J8033" s="44"/>
      <x:c r="K8033" t="s">
        <x:v>3049</x:v>
      </x:c>
      <x:c r="M8033" s="210"/>
      <x:c r="O8033" s="209"/>
      <x:c r="AL8033" s="80"/>
      <x:c r="AM8033" s="80"/>
      <x:c r="AN8033" s="80"/>
      <x:c r="AO8033" s="80"/>
      <x:c r="AP8033" s="80"/>
      <x:c r="AQ8033" s="80"/>
    </x:row>
    <x:row r="8034" spans="1:43" ht="16.5">
      <x:c r="A8034" s="114" t="s">
        <x:v>3050</x:v>
      </x:c>
      <x:c r="B8034" s="404">
        <x:v>10659</x:v>
      </x:c>
      <x:c r="C8034" s="44">
        <x:f>15/30</x:f>
        <x:v>0.5</x:v>
      </x:c>
      <x:c r="D8034" s="44"/>
      <x:c r="E8034" s="44"/>
      <x:c r="F8034" s="44"/>
      <x:c r="G8034" s="44">
        <x:v>1</x:v>
      </x:c>
      <x:c r="H8034" s="44"/>
      <x:c r="I8034" s="414" t="s">
        <x:v>100</x:v>
      </x:c>
      <x:c r="J8034" s="44"/>
      <x:c r="K8034" t="s">
        <x:v>3051</x:v>
      </x:c>
      <x:c r="M8034" s="210"/>
      <x:c r="O8034" s="209"/>
      <x:c r="AL8034" s="80"/>
      <x:c r="AM8034" s="80"/>
      <x:c r="AN8034" s="80"/>
      <x:c r="AO8034" s="80"/>
      <x:c r="AP8034" s="80"/>
      <x:c r="AQ8034" s="80"/>
    </x:row>
    <x:row r="8035" spans="1:43" ht="16.5">
      <x:c r="A8035" s="114" t="s">
        <x:v>3052</x:v>
      </x:c>
      <x:c r="B8035" s="404">
        <x:v>10659</x:v>
      </x:c>
      <x:c r="C8035" s="44">
        <x:f>33/30</x:f>
        <x:v>1.1</x:v>
      </x:c>
      <x:c r="D8035" s="44"/>
      <x:c r="E8035" s="44"/>
      <x:c r="F8035" s="44"/>
      <x:c r="G8035" s="44">
        <x:v>1</x:v>
      </x:c>
      <x:c r="H8035" s="44"/>
      <x:c r="I8035" s="414" t="s">
        <x:v>102</x:v>
      </x:c>
      <x:c r="J8035" s="44"/>
      <x:c r="K8035" t="s">
        <x:v>3051</x:v>
      </x:c>
      <x:c r="M8035" s="210"/>
      <x:c r="O8035" s="209"/>
      <x:c r="AL8035" s="80"/>
      <x:c r="AM8035" s="80"/>
      <x:c r="AN8035" s="80"/>
      <x:c r="AO8035" s="80"/>
      <x:c r="AP8035" s="80"/>
      <x:c r="AQ8035" s="80"/>
    </x:row>
    <x:row r="8036" spans="1:43" ht="16.5">
      <x:c r="A8036" s="114" t="s">
        <x:v>3053</x:v>
      </x:c>
      <x:c r="B8036" s="404">
        <x:v>10660</x:v>
      </x:c>
      <x:c r="C8036" s="44">
        <x:f>12/30</x:f>
        <x:v>0.4</x:v>
      </x:c>
      <x:c r="D8036" s="44"/>
      <x:c r="E8036" s="44"/>
      <x:c r="F8036" s="44"/>
      <x:c r="G8036" s="44">
        <x:v>1</x:v>
      </x:c>
      <x:c r="H8036" s="44"/>
      <x:c r="I8036" s="414" t="s">
        <x:v>102</x:v>
      </x:c>
      <x:c r="J8036" s="44"/>
      <x:c r="K8036" t="s">
        <x:v>3054</x:v>
      </x:c>
      <x:c r="M8036" s="210"/>
      <x:c r="O8036" s="209"/>
      <x:c r="AL8036" s="80"/>
      <x:c r="AM8036" s="80"/>
      <x:c r="AN8036" s="80"/>
      <x:c r="AO8036" s="80"/>
      <x:c r="AP8036" s="80"/>
      <x:c r="AQ8036" s="80"/>
    </x:row>
    <x:row r="8037" spans="1:43" ht="16.5">
      <x:c r="A8037" s="114" t="s">
        <x:v>3055</x:v>
      </x:c>
      <x:c r="B8037" s="404">
        <x:v>10660</x:v>
      </x:c>
      <x:c r="C8037" s="44">
        <x:f>15/30</x:f>
        <x:v>0.5</x:v>
      </x:c>
      <x:c r="D8037" s="44"/>
      <x:c r="E8037" s="44"/>
      <x:c r="F8037" s="44"/>
      <x:c r="G8037" s="44">
        <x:v>1</x:v>
      </x:c>
      <x:c r="H8037" s="44"/>
      <x:c r="I8037" s="414" t="s">
        <x:v>102</x:v>
      </x:c>
      <x:c r="J8037" s="44"/>
      <x:c r="K8037" s="44"/>
      <x:c r="M8037" s="210">
        <x:v>3602</x:v>
      </x:c>
      <x:c r="O8037" s="209" t="s">
        <x:v>101</x:v>
      </x:c>
      <x:c r="AL8037" s="80"/>
      <x:c r="AM8037" s="80"/>
      <x:c r="AN8037" s="80"/>
      <x:c r="AO8037" s="80"/>
      <x:c r="AP8037" s="80"/>
      <x:c r="AQ8037" s="80"/>
    </x:row>
    <x:row r="8038" spans="1:43" ht="16.5">
      <x:c r="A8038" s="114" t="s">
        <x:v>3056</x:v>
      </x:c>
      <x:c r="B8038" s="404">
        <x:v>10661</x:v>
      </x:c>
      <x:c r="C8038" s="44">
        <x:f>28/30</x:f>
        <x:v>0.933333333333333</x:v>
      </x:c>
      <x:c r="D8038" s="44"/>
      <x:c r="E8038" s="44"/>
      <x:c r="F8038" s="44"/>
      <x:c r="G8038" s="44">
        <x:v>1</x:v>
      </x:c>
      <x:c r="H8038" s="44"/>
      <x:c r="I8038" s="414" t="s">
        <x:v>110</x:v>
      </x:c>
      <x:c r="J8038" s="44"/>
      <x:c r="K8038" t="s">
        <x:v>3057</x:v>
      </x:c>
      <x:c r="M8038" s="210">
        <x:v>3605</x:v>
      </x:c>
      <x:c r="O8038" s="209" t="s">
        <x:v>101</x:v>
      </x:c>
      <x:c r="AL8038" s="80"/>
      <x:c r="AM8038" s="80"/>
      <x:c r="AN8038" s="80"/>
      <x:c r="AO8038" s="80"/>
      <x:c r="AP8038" s="80"/>
      <x:c r="AQ8038" s="80"/>
    </x:row>
    <x:row r="8039" spans="1:43" ht="16.5">
      <x:c r="A8039" s="114" t="s">
        <x:v>3058</x:v>
      </x:c>
      <x:c r="B8039" s="404">
        <x:v>10662</x:v>
      </x:c>
      <x:c r="C8039" s="44">
        <x:f>14/30</x:f>
        <x:v>0.466666666666667</x:v>
      </x:c>
      <x:c r="D8039" s="44"/>
      <x:c r="E8039" s="44"/>
      <x:c r="F8039" s="44"/>
      <x:c r="G8039" s="44">
        <x:v>1</x:v>
      </x:c>
      <x:c r="H8039" s="44"/>
      <x:c r="I8039" s="414" t="s">
        <x:v>103</x:v>
      </x:c>
      <x:c r="J8039" s="44"/>
      <x:c r="K8039" t="s">
        <x:v>3059</x:v>
      </x:c>
      <x:c r="M8039" s="210"/>
      <x:c r="O8039" s="209"/>
      <x:c r="AL8039" s="80"/>
      <x:c r="AM8039" s="80"/>
      <x:c r="AN8039" s="80"/>
      <x:c r="AO8039" s="80"/>
      <x:c r="AP8039" s="80"/>
      <x:c r="AQ8039" s="80"/>
    </x:row>
    <x:row r="8040" spans="1:43" ht="16.5">
      <x:c r="A8040" s="114" t="s">
        <x:v>3060</x:v>
      </x:c>
      <x:c r="B8040" s="404">
        <x:v>10663</x:v>
      </x:c>
      <x:c r="C8040" s="44">
        <x:f>10/30</x:f>
        <x:v>0.333333333333333</x:v>
      </x:c>
      <x:c r="D8040" s="44"/>
      <x:c r="E8040" s="44"/>
      <x:c r="F8040" s="44"/>
      <x:c r="G8040" s="44">
        <x:v>1</x:v>
      </x:c>
      <x:c r="H8040" s="44"/>
      <x:c r="I8040" s="414" t="s">
        <x:v>102</x:v>
      </x:c>
      <x:c r="J8040" s="44"/>
      <x:c r="K8040" t="s">
        <x:v>3061</x:v>
      </x:c>
      <x:c r="M8040" s="210"/>
      <x:c r="O8040" s="209"/>
      <x:c r="AL8040" s="80"/>
      <x:c r="AM8040" s="80"/>
      <x:c r="AN8040" s="80"/>
      <x:c r="AO8040" s="80"/>
      <x:c r="AP8040" s="80"/>
      <x:c r="AQ8040" s="80"/>
    </x:row>
    <x:row r="8041" spans="1:43" ht="16.5">
      <x:c r="A8041" s="114" t="s">
        <x:v>3062</x:v>
      </x:c>
      <x:c r="B8041" s="404">
        <x:v>10664</x:v>
      </x:c>
      <x:c r="C8041" s="44">
        <x:f>20/30</x:f>
        <x:v>0.666666666666667</x:v>
      </x:c>
      <x:c r="D8041" s="44"/>
      <x:c r="E8041" s="44"/>
      <x:c r="F8041" s="44"/>
      <x:c r="G8041" s="44">
        <x:v>1</x:v>
      </x:c>
      <x:c r="H8041" s="44"/>
      <x:c r="I8041" s="414" t="s">
        <x:v>103</x:v>
      </x:c>
      <x:c r="J8041" s="44"/>
      <x:c r="K8041" t="s">
        <x:v>3063</x:v>
      </x:c>
      <x:c r="M8041" s="210"/>
      <x:c r="O8041" s="209"/>
      <x:c r="AL8041" s="80"/>
      <x:c r="AM8041" s="80"/>
      <x:c r="AN8041" s="80"/>
      <x:c r="AO8041" s="80"/>
      <x:c r="AP8041" s="80"/>
      <x:c r="AQ8041" s="80"/>
    </x:row>
    <x:row r="8042" spans="1:43" ht="16.5">
      <x:c r="A8042" s="114" t="s">
        <x:v>3064</x:v>
      </x:c>
      <x:c r="B8042" s="404">
        <x:v>10665</x:v>
      </x:c>
      <x:c r="C8042" s="44">
        <x:f>18/30</x:f>
        <x:v>0.6</x:v>
      </x:c>
      <x:c r="D8042" s="44"/>
      <x:c r="E8042" s="44"/>
      <x:c r="F8042" s="44"/>
      <x:c r="G8042" s="44">
        <x:v>1</x:v>
      </x:c>
      <x:c r="H8042" s="44"/>
      <x:c r="I8042" s="414" t="s">
        <x:v>102</x:v>
      </x:c>
      <x:c r="J8042" s="44"/>
      <x:c r="K8042" t="s">
        <x:v>3065</x:v>
      </x:c>
      <x:c r="M8042" s="210"/>
      <x:c r="O8042" s="209"/>
      <x:c r="AL8042" s="80"/>
      <x:c r="AM8042" s="80"/>
      <x:c r="AN8042" s="80"/>
      <x:c r="AO8042" s="80"/>
      <x:c r="AP8042" s="80"/>
      <x:c r="AQ8042" s="80"/>
    </x:row>
    <x:row r="8043" spans="1:43" ht="16.5">
      <x:c r="A8043" s="114" t="s">
        <x:v>3066</x:v>
      </x:c>
      <x:c r="B8043" s="404">
        <x:v>10666</x:v>
      </x:c>
      <x:c r="C8043" s="44">
        <x:f>14/30</x:f>
        <x:v>0.466666666666667</x:v>
      </x:c>
      <x:c r="D8043" s="44"/>
      <x:c r="E8043" s="44"/>
      <x:c r="F8043" s="44"/>
      <x:c r="G8043" s="44">
        <x:v>1</x:v>
      </x:c>
      <x:c r="H8043" s="44"/>
      <x:c r="I8043" s="414" t="s">
        <x:v>100</x:v>
      </x:c>
      <x:c r="J8043" s="44"/>
      <x:c r="K8043" s="44"/>
      <x:c r="M8043" s="210">
        <x:v>3801</x:v>
      </x:c>
      <x:c r="O8043" s="209" t="s">
        <x:v>101</x:v>
      </x:c>
      <x:c r="U8043">
        <x:v>3802</x:v>
      </x:c>
      <x:c r="V8043">
        <x:v>0.2</x:v>
      </x:c>
      <x:c r="W8043" t="s">
        <x:v>239</x:v>
      </x:c>
      <x:c r="X8043">
        <x:v>0</x:v>
      </x:c>
      <x:c r="Y8043">
        <x:v>0</x:v>
      </x:c>
      <x:c r="AA8043">
        <x:v>15</x:v>
      </x:c>
      <x:c r="AD8043" t="s">
        <x:v>223</x:v>
      </x:c>
      <x:c r="AG8043" s="80">
        <x:v>1</x:v>
      </x:c>
      <x:c r="AL8043" s="80"/>
      <x:c r="AM8043" s="80"/>
      <x:c r="AN8043" s="80"/>
      <x:c r="AO8043" s="80"/>
      <x:c r="AP8043" s="80"/>
      <x:c r="AQ8043" s="80"/>
    </x:row>
    <x:row r="8044" spans="1:43" ht="16.5">
      <x:c r="A8044" s="114" t="s">
        <x:v>3067</x:v>
      </x:c>
      <x:c r="B8044" s="404">
        <x:v>10666</x:v>
      </x:c>
      <x:c r="C8044" s="44">
        <x:f>25/30</x:f>
        <x:v>0.833333333333333</x:v>
      </x:c>
      <x:c r="D8044" s="44"/>
      <x:c r="E8044" s="44"/>
      <x:c r="F8044" s="44"/>
      <x:c r="G8044" s="44">
        <x:v>1</x:v>
      </x:c>
      <x:c r="H8044" s="44"/>
      <x:c r="I8044" s="414" t="s">
        <x:v>102</x:v>
      </x:c>
      <x:c r="J8044" s="44"/>
      <x:c r="K8044" s="44"/>
      <x:c r="M8044" s="210">
        <x:v>3801</x:v>
      </x:c>
      <x:c r="O8044" s="209" t="s">
        <x:v>101</x:v>
      </x:c>
      <x:c r="U8044">
        <x:v>3802</x:v>
      </x:c>
      <x:c r="V8044">
        <x:v>0.2</x:v>
      </x:c>
      <x:c r="W8044" t="s">
        <x:v>239</x:v>
      </x:c>
      <x:c r="X8044">
        <x:v>0</x:v>
      </x:c>
      <x:c r="Y8044">
        <x:v>0</x:v>
      </x:c>
      <x:c r="AA8044">
        <x:v>15</x:v>
      </x:c>
      <x:c r="AD8044" t="s">
        <x:v>223</x:v>
      </x:c>
      <x:c r="AG8044" s="80">
        <x:v>1</x:v>
      </x:c>
      <x:c r="AL8044" s="80"/>
      <x:c r="AM8044" s="80"/>
      <x:c r="AN8044" s="80"/>
      <x:c r="AO8044" s="80"/>
      <x:c r="AP8044" s="80"/>
      <x:c r="AQ8044" s="80"/>
    </x:row>
    <x:row r="8045" spans="1:43" ht="16.5">
      <x:c r="A8045" s="114" t="s">
        <x:v>3068</x:v>
      </x:c>
      <x:c r="B8045" s="404">
        <x:v>10667</x:v>
      </x:c>
      <x:c r="C8045" s="44">
        <x:f>22/30</x:f>
        <x:v>0.733333333333333</x:v>
      </x:c>
      <x:c r="D8045" s="44"/>
      <x:c r="E8045" s="44"/>
      <x:c r="F8045" s="44"/>
      <x:c r="G8045" s="44">
        <x:v>1</x:v>
      </x:c>
      <x:c r="H8045" s="44"/>
      <x:c r="I8045" s="414" t="s">
        <x:v>102</x:v>
      </x:c>
      <x:c r="J8045" s="44"/>
      <x:c r="K8045" s="44"/>
      <x:c r="M8045" s="210">
        <x:v>3805</x:v>
      </x:c>
      <x:c r="O8045" s="209" t="s">
        <x:v>101</x:v>
      </x:c>
      <x:c r="U8045">
        <x:v>3806</x:v>
      </x:c>
      <x:c r="V8045">
        <x:v>0.2</x:v>
      </x:c>
      <x:c r="W8045" t="s">
        <x:v>239</x:v>
      </x:c>
      <x:c r="X8045">
        <x:v>0</x:v>
      </x:c>
      <x:c r="Y8045">
        <x:v>0</x:v>
      </x:c>
      <x:c r="AA8045">
        <x:v>15</x:v>
      </x:c>
      <x:c r="AD8045" t="s">
        <x:v>223</x:v>
      </x:c>
      <x:c r="AG8045" s="80">
        <x:v>2</x:v>
      </x:c>
      <x:c r="AL8045" s="80"/>
      <x:c r="AM8045" s="80"/>
      <x:c r="AN8045" s="80"/>
      <x:c r="AO8045" s="80"/>
      <x:c r="AP8045" s="80"/>
      <x:c r="AQ8045" s="80"/>
    </x:row>
    <x:row r="8046" spans="1:43" ht="16.5">
      <x:c r="A8046" s="114" t="s">
        <x:v>3069</x:v>
      </x:c>
      <x:c r="B8046" s="404">
        <x:v>10668</x:v>
      </x:c>
      <x:c r="C8046" s="44">
        <x:f>1/30</x:f>
        <x:v>0.0333333333333333</x:v>
      </x:c>
      <x:c r="D8046" s="44">
        <x:v>1</x:v>
      </x:c>
      <x:c r="E8046" s="44"/>
      <x:c r="F8046" s="44"/>
      <x:c r="G8046" s="44"/>
      <x:c r="H8046" s="44"/>
      <x:c r="I8046" s="414"/>
      <x:c r="J8046" s="44"/>
      <x:c r="K8046" s="44"/>
      <x:c r="M8046" s="210"/>
      <x:c r="O8046" s="209"/>
      <x:c r="AL8046" s="80"/>
      <x:c r="AM8046" s="80"/>
      <x:c r="AN8046" s="80"/>
      <x:c r="AO8046" s="80"/>
      <x:c r="AP8046" s="80"/>
      <x:c r="AQ8046" s="80"/>
    </x:row>
    <x:row r="8047" spans="1:43" ht="16.5">
      <x:c r="A8047" s="114" t="s">
        <x:v>3070</x:v>
      </x:c>
      <x:c r="B8047" s="404">
        <x:v>10668</x:v>
      </x:c>
      <x:c r="C8047" s="44">
        <x:f>80/30</x:f>
        <x:v>2.66666666666667</x:v>
      </x:c>
      <x:c r="D8047" s="44"/>
      <x:c r="E8047" s="44"/>
      <x:c r="F8047" s="44"/>
      <x:c r="G8047" s="44">
        <x:v>1</x:v>
      </x:c>
      <x:c r="H8047" s="44"/>
      <x:c r="I8047" s="414" t="s">
        <x:v>103</x:v>
      </x:c>
      <x:c r="J8047" s="44"/>
      <x:c r="K8047" s="44"/>
      <x:c r="M8047" s="210">
        <x:v>3808</x:v>
      </x:c>
      <x:c r="O8047" s="209" t="s">
        <x:v>101</x:v>
      </x:c>
      <x:c r="AL8047" s="80"/>
      <x:c r="AM8047" s="80"/>
      <x:c r="AN8047" s="80"/>
      <x:c r="AO8047" s="80"/>
      <x:c r="AP8047" s="80"/>
      <x:c r="AQ8047" s="80"/>
    </x:row>
    <x:row r="8048" spans="1:43" ht="16.5">
      <x:c r="A8048" s="114" t="s">
        <x:v>3071</x:v>
      </x:c>
      <x:c r="B8048" s="404">
        <x:v>10668</x:v>
      </x:c>
      <x:c r="C8048" s="44">
        <x:f>88/30</x:f>
        <x:v>2.93333333333333</x:v>
      </x:c>
      <x:c r="D8048" s="44"/>
      <x:c r="E8048" s="44"/>
      <x:c r="F8048" s="44"/>
      <x:c r="G8048" s="44">
        <x:v>1</x:v>
      </x:c>
      <x:c r="H8048" s="44"/>
      <x:c r="I8048" s="414" t="s">
        <x:v>100</x:v>
      </x:c>
      <x:c r="J8048" s="44"/>
      <x:c r="K8048" s="44"/>
      <x:c r="M8048" s="210">
        <x:v>3808</x:v>
      </x:c>
      <x:c r="O8048" s="209" t="s">
        <x:v>101</x:v>
      </x:c>
      <x:c r="AL8048" s="80"/>
      <x:c r="AM8048" s="80"/>
      <x:c r="AN8048" s="80"/>
      <x:c r="AO8048" s="80"/>
      <x:c r="AP8048" s="80"/>
      <x:c r="AQ8048" s="80"/>
    </x:row>
    <x:row r="8049" spans="1:43" ht="16.5">
      <x:c r="A8049" s="114" t="s">
        <x:v>3072</x:v>
      </x:c>
      <x:c r="B8049" s="404">
        <x:v>10668</x:v>
      </x:c>
      <x:c r="C8049" s="44">
        <x:f>98/30</x:f>
        <x:v>3.26666666666667</x:v>
      </x:c>
      <x:c r="D8049" s="44"/>
      <x:c r="E8049" s="44"/>
      <x:c r="F8049" s="44"/>
      <x:c r="G8049" s="44">
        <x:v>1</x:v>
      </x:c>
      <x:c r="H8049" s="44"/>
      <x:c r="I8049" s="414" t="s">
        <x:v>102</x:v>
      </x:c>
      <x:c r="J8049" s="44"/>
      <x:c r="K8049" s="44"/>
      <x:c r="M8049" s="210">
        <x:v>3808</x:v>
      </x:c>
      <x:c r="O8049" s="209" t="s">
        <x:v>101</x:v>
      </x:c>
      <x:c r="AL8049" s="80"/>
      <x:c r="AM8049" s="80"/>
      <x:c r="AN8049" s="80"/>
      <x:c r="AO8049" s="80"/>
      <x:c r="AP8049" s="80"/>
      <x:c r="AQ8049" s="80"/>
    </x:row>
    <x:row r="8050" spans="1:43" ht="16.5">
      <x:c r="A8050" s="114" t="s">
        <x:v>3073</x:v>
      </x:c>
      <x:c r="B8050" s="404">
        <x:v>10668</x:v>
      </x:c>
      <x:c r="C8050" s="44">
        <x:f>104/30</x:f>
        <x:v>3.46666666666667</x:v>
      </x:c>
      <x:c r="D8050" s="44"/>
      <x:c r="E8050" s="44"/>
      <x:c r="F8050" s="44"/>
      <x:c r="G8050" s="44">
        <x:v>1</x:v>
      </x:c>
      <x:c r="H8050" s="44"/>
      <x:c r="I8050" s="414" t="s">
        <x:v>103</x:v>
      </x:c>
      <x:c r="J8050" s="44"/>
      <x:c r="K8050" s="44"/>
      <x:c r="M8050" s="210">
        <x:v>3808</x:v>
      </x:c>
      <x:c r="O8050" s="209" t="s">
        <x:v>101</x:v>
      </x:c>
      <x:c r="AL8050" s="80"/>
      <x:c r="AM8050" s="80"/>
      <x:c r="AN8050" s="80"/>
      <x:c r="AO8050" s="80"/>
      <x:c r="AP8050" s="80"/>
      <x:c r="AQ8050" s="80"/>
    </x:row>
    <x:row r="8051" spans="1:43" ht="16.5">
      <x:c r="A8051" s="114" t="s">
        <x:v>3074</x:v>
      </x:c>
      <x:c r="B8051" s="404">
        <x:v>10668</x:v>
      </x:c>
      <x:c r="C8051" s="44">
        <x:f>115/30</x:f>
        <x:v>3.83333333333333</x:v>
      </x:c>
      <x:c r="D8051" s="44"/>
      <x:c r="E8051" s="44"/>
      <x:c r="F8051" s="44"/>
      <x:c r="G8051" s="44">
        <x:v>3</x:v>
      </x:c>
      <x:c r="H8051" s="44"/>
      <x:c r="I8051" s="414" t="s">
        <x:v>110</x:v>
      </x:c>
      <x:c r="J8051" s="44"/>
      <x:c r="K8051" s="44"/>
      <x:c r="M8051" s="210">
        <x:v>3808</x:v>
      </x:c>
      <x:c r="O8051" s="209" t="s">
        <x:v>101</x:v>
      </x:c>
      <x:c r="AL8051" s="80"/>
      <x:c r="AM8051" s="80"/>
      <x:c r="AN8051" s="80"/>
      <x:c r="AO8051" s="80"/>
      <x:c r="AP8051" s="80"/>
      <x:c r="AQ8051" s="80"/>
    </x:row>
    <x:row r="8052" spans="1:43" ht="16.5">
      <x:c r="A8052" s="114" t="s">
        <x:v>3075</x:v>
      </x:c>
      <x:c r="B8052" s="404">
        <x:v>10669</x:v>
      </x:c>
      <x:c r="C8052" s="44">
        <x:f>20/30</x:f>
        <x:v>0.666666666666667</x:v>
      </x:c>
      <x:c r="D8052" s="44"/>
      <x:c r="E8052" s="44"/>
      <x:c r="F8052" s="44"/>
      <x:c r="G8052" s="44">
        <x:v>1</x:v>
      </x:c>
      <x:c r="H8052" s="44"/>
      <x:c r="I8052" s="414" t="s">
        <x:v>102</x:v>
      </x:c>
      <x:c r="J8052" s="44"/>
      <x:c r="K8052" s="44"/>
      <x:c r="M8052" s="210">
        <x:v>3795</x:v>
      </x:c>
      <x:c r="O8052" s="209" t="s">
        <x:v>101</x:v>
      </x:c>
      <x:c r="AL8052" s="80"/>
      <x:c r="AM8052" s="80"/>
      <x:c r="AN8052" s="80"/>
      <x:c r="AO8052" s="80"/>
      <x:c r="AP8052" s="80"/>
      <x:c r="AQ8052" s="80"/>
    </x:row>
    <x:row r="8053" spans="1:43" ht="16.5">
      <x:c r="A8053" s="114" t="s">
        <x:v>3076</x:v>
      </x:c>
      <x:c r="B8053" s="404">
        <x:v>10670</x:v>
      </x:c>
      <x:c r="C8053" s="44">
        <x:f>25/30</x:f>
        <x:v>0.833333333333333</x:v>
      </x:c>
      <x:c r="D8053" s="44"/>
      <x:c r="E8053" s="44"/>
      <x:c r="F8053" s="44"/>
      <x:c r="G8053" s="44">
        <x:v>1</x:v>
      </x:c>
      <x:c r="H8053" s="44"/>
      <x:c r="I8053" s="414" t="s">
        <x:v>103</x:v>
      </x:c>
      <x:c r="J8053" s="44"/>
      <x:c r="K8053" s="44"/>
      <x:c r="M8053" s="210">
        <x:v>3797</x:v>
      </x:c>
      <x:c r="O8053" s="209" t="s">
        <x:v>101</x:v>
      </x:c>
      <x:c r="AL8053" s="80"/>
      <x:c r="AM8053" s="80"/>
      <x:c r="AN8053" s="80"/>
      <x:c r="AO8053" s="80"/>
      <x:c r="AP8053" s="80"/>
      <x:c r="AQ8053" s="80"/>
    </x:row>
    <x:row r="8054" spans="1:43" ht="16.5">
      <x:c r="A8054" s="114" t="s">
        <x:v>3077</x:v>
      </x:c>
      <x:c r="B8054" s="404">
        <x:v>10670</x:v>
      </x:c>
      <x:c r="C8054" s="44">
        <x:f>27/30</x:f>
        <x:v>0.9</x:v>
      </x:c>
      <x:c r="D8054" s="44"/>
      <x:c r="E8054" s="44"/>
      <x:c r="F8054" s="44"/>
      <x:c r="G8054" s="44">
        <x:v>1</x:v>
      </x:c>
      <x:c r="H8054" s="44"/>
      <x:c r="I8054" s="414" t="s">
        <x:v>102</x:v>
      </x:c>
      <x:c r="J8054" s="44"/>
      <x:c r="K8054" s="44"/>
      <x:c r="M8054" s="210">
        <x:v>3797</x:v>
      </x:c>
      <x:c r="O8054" s="209" t="s">
        <x:v>101</x:v>
      </x:c>
      <x:c r="AL8054" s="80"/>
      <x:c r="AM8054" s="80"/>
      <x:c r="AN8054" s="80"/>
      <x:c r="AO8054" s="80"/>
      <x:c r="AP8054" s="80"/>
      <x:c r="AQ8054" s="80"/>
    </x:row>
    <x:row r="8055" spans="1:43" ht="16.5">
      <x:c r="A8055" s="114" t="s">
        <x:v>3078</x:v>
      </x:c>
      <x:c r="B8055" s="404">
        <x:v>10670</x:v>
      </x:c>
      <x:c r="C8055" s="44">
        <x:f>29/30</x:f>
        <x:v>0.966666666666667</x:v>
      </x:c>
      <x:c r="D8055" s="44"/>
      <x:c r="E8055" s="44"/>
      <x:c r="F8055" s="44"/>
      <x:c r="G8055" s="44">
        <x:v>1</x:v>
      </x:c>
      <x:c r="H8055" s="44"/>
      <x:c r="I8055" s="414" t="s">
        <x:v>103</x:v>
      </x:c>
      <x:c r="J8055" s="44"/>
      <x:c r="K8055" s="44"/>
      <x:c r="M8055" s="210">
        <x:v>3797</x:v>
      </x:c>
      <x:c r="O8055" s="209" t="s">
        <x:v>101</x:v>
      </x:c>
      <x:c r="AL8055" s="80"/>
      <x:c r="AM8055" s="80"/>
      <x:c r="AN8055" s="80"/>
      <x:c r="AO8055" s="80"/>
      <x:c r="AP8055" s="80"/>
      <x:c r="AQ8055" s="80"/>
    </x:row>
    <x:row r="8056" spans="1:43" ht="16.5">
      <x:c r="A8056" s="114" t="s">
        <x:v>3079</x:v>
      </x:c>
      <x:c r="B8056" s="404">
        <x:v>10671</x:v>
      </x:c>
      <x:c r="C8056" s="44">
        <x:f>95/30</x:f>
        <x:v>3.16666666666667</x:v>
      </x:c>
      <x:c r="D8056" s="44"/>
      <x:c r="E8056" s="44"/>
      <x:c r="F8056" s="44"/>
      <x:c r="G8056" s="44">
        <x:v>1</x:v>
      </x:c>
      <x:c r="H8056" s="44"/>
      <x:c r="I8056" s="414" t="s">
        <x:v>102</x:v>
      </x:c>
      <x:c r="J8056" s="44"/>
      <x:c r="K8056" s="44"/>
      <x:c r="M8056" s="210"/>
      <x:c r="O8056" s="209"/>
      <x:c r="AL8056" s="80"/>
      <x:c r="AM8056" s="80"/>
      <x:c r="AN8056" s="80"/>
      <x:c r="AO8056" s="80"/>
      <x:c r="AP8056" s="80"/>
      <x:c r="AQ8056" s="80"/>
    </x:row>
    <x:row r="8057" spans="1:43" ht="16.5">
      <x:c r="A8057" s="114" t="s">
        <x:v>3080</x:v>
      </x:c>
      <x:c r="B8057" s="404">
        <x:v>10671</x:v>
      </x:c>
      <x:c r="C8057" s="44">
        <x:f>102/30</x:f>
        <x:v>3.4</x:v>
      </x:c>
      <x:c r="D8057" s="44"/>
      <x:c r="E8057" s="44"/>
      <x:c r="F8057" s="44"/>
      <x:c r="G8057" s="44">
        <x:v>1</x:v>
      </x:c>
      <x:c r="H8057" s="44"/>
      <x:c r="I8057" s="414" t="s">
        <x:v>100</x:v>
      </x:c>
      <x:c r="J8057" s="44"/>
      <x:c r="K8057" s="44"/>
      <x:c r="M8057" s="210"/>
      <x:c r="O8057" s="209"/>
      <x:c r="AL8057" s="80"/>
      <x:c r="AM8057" s="80"/>
      <x:c r="AN8057" s="80"/>
      <x:c r="AO8057" s="80"/>
      <x:c r="AP8057" s="80"/>
      <x:c r="AQ8057" s="80"/>
    </x:row>
    <x:row r="8058" spans="1:43" ht="16.5">
      <x:c r="A8058" s="114" t="s">
        <x:v>3081</x:v>
      </x:c>
      <x:c r="B8058" s="404">
        <x:v>10671</x:v>
      </x:c>
      <x:c r="C8058" s="44">
        <x:f>109/30</x:f>
        <x:v>3.63333333333333</x:v>
      </x:c>
      <x:c r="D8058" s="44"/>
      <x:c r="E8058" s="44"/>
      <x:c r="F8058" s="44"/>
      <x:c r="G8058" s="44">
        <x:v>1</x:v>
      </x:c>
      <x:c r="H8058" s="44"/>
      <x:c r="I8058" s="414" t="s">
        <x:v>102</x:v>
      </x:c>
      <x:c r="J8058" s="44"/>
      <x:c r="K8058" s="44"/>
      <x:c r="M8058" s="210"/>
      <x:c r="O8058" s="209"/>
      <x:c r="AL8058" s="80"/>
      <x:c r="AM8058" s="80"/>
      <x:c r="AN8058" s="80"/>
      <x:c r="AO8058" s="80"/>
      <x:c r="AP8058" s="80"/>
      <x:c r="AQ8058" s="80"/>
    </x:row>
    <x:row r="8059" spans="1:43" ht="16.5">
      <x:c r="A8059" s="114" t="s">
        <x:v>3082</x:v>
      </x:c>
      <x:c r="B8059" s="404">
        <x:v>10671</x:v>
      </x:c>
      <x:c r="C8059" s="44">
        <x:f>116/30</x:f>
        <x:v>3.86666666666667</x:v>
      </x:c>
      <x:c r="D8059" s="44"/>
      <x:c r="E8059" s="44"/>
      <x:c r="F8059" s="44"/>
      <x:c r="G8059" s="44">
        <x:v>1</x:v>
      </x:c>
      <x:c r="H8059" s="44"/>
      <x:c r="I8059" s="414" t="s">
        <x:v>103</x:v>
      </x:c>
      <x:c r="J8059" s="44"/>
      <x:c r="K8059" s="44"/>
      <x:c r="M8059" s="210"/>
      <x:c r="O8059" s="209"/>
      <x:c r="AL8059" s="80"/>
      <x:c r="AM8059" s="80"/>
      <x:c r="AN8059" s="80"/>
      <x:c r="AO8059" s="80"/>
      <x:c r="AP8059" s="80"/>
      <x:c r="AQ8059" s="80"/>
    </x:row>
    <x:row r="8060" spans="1:43" ht="16.5">
      <x:c r="A8060" s="114" t="s">
        <x:v>3083</x:v>
      </x:c>
      <x:c r="B8060" s="404">
        <x:v>10671</x:v>
      </x:c>
      <x:c r="C8060" s="44">
        <x:f>123/30</x:f>
        <x:v>4.1</x:v>
      </x:c>
      <x:c r="D8060" s="44"/>
      <x:c r="E8060" s="44"/>
      <x:c r="F8060" s="44"/>
      <x:c r="G8060" s="44">
        <x:v>1</x:v>
      </x:c>
      <x:c r="H8060" s="44"/>
      <x:c r="I8060" s="414" t="s">
        <x:v>102</x:v>
      </x:c>
      <x:c r="J8060" s="44"/>
      <x:c r="K8060" s="44"/>
      <x:c r="M8060" s="210"/>
      <x:c r="O8060" s="209"/>
      <x:c r="AL8060" s="80"/>
      <x:c r="AM8060" s="80"/>
      <x:c r="AN8060" s="80"/>
      <x:c r="AO8060" s="80"/>
      <x:c r="AP8060" s="80"/>
      <x:c r="AQ8060" s="80"/>
    </x:row>
    <x:row r="8061" spans="1:43" ht="16.5">
      <x:c r="A8061" s="114" t="s">
        <x:v>3084</x:v>
      </x:c>
      <x:c r="B8061" s="404">
        <x:v>10671</x:v>
      </x:c>
      <x:c r="C8061" s="44">
        <x:f>130/30</x:f>
        <x:v>4.33333333333333</x:v>
      </x:c>
      <x:c r="D8061" s="44"/>
      <x:c r="E8061" s="44"/>
      <x:c r="F8061" s="44"/>
      <x:c r="G8061" s="44">
        <x:v>1</x:v>
      </x:c>
      <x:c r="H8061" s="44"/>
      <x:c r="I8061" s="414" t="s">
        <x:v>100</x:v>
      </x:c>
      <x:c r="J8061" s="44"/>
      <x:c r="K8061" s="44"/>
      <x:c r="M8061" s="210"/>
      <x:c r="O8061" s="209"/>
      <x:c r="AL8061" s="80"/>
      <x:c r="AM8061" s="80"/>
      <x:c r="AN8061" s="80"/>
      <x:c r="AO8061" s="80"/>
      <x:c r="AP8061" s="80"/>
      <x:c r="AQ8061" s="80"/>
    </x:row>
    <x:row r="8062" spans="1:43" ht="16.5">
      <x:c r="A8062" s="114" t="s">
        <x:v>3085</x:v>
      </x:c>
      <x:c r="B8062" s="404">
        <x:v>10671</x:v>
      </x:c>
      <x:c r="C8062" s="44">
        <x:f>140/30</x:f>
        <x:v>4.66666666666667</x:v>
      </x:c>
      <x:c r="D8062" s="44"/>
      <x:c r="E8062" s="44"/>
      <x:c r="F8062" s="44"/>
      <x:c r="G8062" s="44">
        <x:v>3</x:v>
      </x:c>
      <x:c r="H8062" s="44"/>
      <x:c r="I8062" s="414" t="s">
        <x:v>110</x:v>
      </x:c>
      <x:c r="J8062" s="44"/>
      <x:c r="K8062" s="44"/>
      <x:c r="M8062" s="210"/>
      <x:c r="O8062" s="209"/>
      <x:c r="AL8062" s="80"/>
      <x:c r="AM8062" s="80"/>
      <x:c r="AN8062" s="80"/>
      <x:c r="AO8062" s="80"/>
      <x:c r="AP8062" s="80"/>
      <x:c r="AQ8062" s="80"/>
    </x:row>
    <x:row r="8063" spans="1:43" s="3" customFormat="1">
      <x:c r="A8063" s="416">
        <x:v>66031000</x:v>
      </x:c>
      <x:c r="B8063" s="3">
        <x:v>10672</x:v>
      </x:c>
      <x:c r="C8063" s="3">
        <x:f>12/30</x:f>
        <x:v>0.4</x:v>
      </x:c>
      <x:c r="G8063" s="3">
        <x:v>1</x:v>
      </x:c>
      <x:c r="I8063" s="3" t="s">
        <x:v>100</x:v>
      </x:c>
      <x:c r="M8063" s="3">
        <x:v>3726</x:v>
      </x:c>
      <x:c r="O8063" s="3" t="s">
        <x:v>101</x:v>
      </x:c>
      <x:c r="AG8063" s="108"/>
      <x:c r="AL8063" s="172"/>
      <x:c r="AM8063" s="172"/>
      <x:c r="AN8063" s="172"/>
      <x:c r="AO8063" s="172"/>
      <x:c r="AP8063" s="172"/>
      <x:c r="AQ8063" s="172"/>
    </x:row>
    <x:row r="8064" spans="1:43" s="3" customFormat="1">
      <x:c r="A8064" s="416">
        <x:v>66031001</x:v>
      </x:c>
      <x:c r="B8064" s="3">
        <x:v>10672</x:v>
      </x:c>
      <x:c r="C8064" s="3">
        <x:f>19/30</x:f>
        <x:v>0.633333333333333</x:v>
      </x:c>
      <x:c r="G8064" s="3">
        <x:v>1</x:v>
      </x:c>
      <x:c r="I8064" s="3" t="s">
        <x:v>102</x:v>
      </x:c>
      <x:c r="M8064" s="3">
        <x:v>3726</x:v>
      </x:c>
      <x:c r="O8064" s="3" t="s">
        <x:v>101</x:v>
      </x:c>
      <x:c r="AG8064" s="108"/>
      <x:c r="AL8064" s="172"/>
      <x:c r="AM8064" s="172"/>
      <x:c r="AN8064" s="172"/>
      <x:c r="AO8064" s="172"/>
      <x:c r="AP8064" s="172"/>
      <x:c r="AQ8064" s="172"/>
    </x:row>
    <x:row r="8065" spans="1:43" s="3" customFormat="1">
      <x:c r="A8065" s="416">
        <x:v>66032000</x:v>
      </x:c>
      <x:c r="B8065" s="3">
        <x:v>10673</x:v>
      </x:c>
      <x:c r="C8065" s="3">
        <x:f>26/30</x:f>
        <x:v>0.866666666666667</x:v>
      </x:c>
      <x:c r="G8065" s="3">
        <x:v>1</x:v>
      </x:c>
      <x:c r="I8065" s="3" t="s">
        <x:v>103</x:v>
      </x:c>
      <x:c r="M8065" s="3">
        <x:v>3827</x:v>
      </x:c>
      <x:c r="O8065" s="3" t="s">
        <x:v>101</x:v>
      </x:c>
      <x:c r="AG8065" s="108"/>
      <x:c r="AK8065" s="3" t="s">
        <x:v>3086</x:v>
      </x:c>
      <x:c r="AL8065" s="172"/>
      <x:c r="AM8065" s="172"/>
      <x:c r="AN8065" s="172"/>
      <x:c r="AO8065" s="172"/>
      <x:c r="AP8065" s="172"/>
      <x:c r="AQ8065" s="172"/>
    </x:row>
    <x:row r="8066" spans="1:43" s="3" customFormat="1">
      <x:c r="A8066" s="416">
        <x:v>66032001</x:v>
      </x:c>
      <x:c r="B8066" s="3">
        <x:v>10673</x:v>
      </x:c>
      <x:c r="C8066" s="3">
        <x:f>31/30</x:f>
        <x:v>1.03333333333333</x:v>
      </x:c>
      <x:c r="G8066" s="3">
        <x:v>1</x:v>
      </x:c>
      <x:c r="I8066" s="3" t="s">
        <x:v>100</x:v>
      </x:c>
      <x:c r="M8066" s="3">
        <x:v>3827</x:v>
      </x:c>
      <x:c r="O8066" s="3" t="s">
        <x:v>101</x:v>
      </x:c>
      <x:c r="AG8066" s="108"/>
      <x:c r="AK8066" s="3" t="s">
        <x:v>3086</x:v>
      </x:c>
      <x:c r="AL8066" s="172"/>
      <x:c r="AM8066" s="172"/>
      <x:c r="AN8066" s="172"/>
      <x:c r="AO8066" s="172"/>
      <x:c r="AP8066" s="172"/>
      <x:c r="AQ8066" s="172"/>
    </x:row>
    <x:row r="8067" spans="1:43" s="3" customFormat="1">
      <x:c r="A8067" s="416">
        <x:v>66032002</x:v>
      </x:c>
      <x:c r="B8067" s="3">
        <x:v>10673</x:v>
      </x:c>
      <x:c r="C8067" s="3">
        <x:f>35/30</x:f>
        <x:v>1.16666666666667</x:v>
      </x:c>
      <x:c r="G8067" s="3">
        <x:v>1</x:v>
      </x:c>
      <x:c r="I8067" s="3" t="s">
        <x:v>102</x:v>
      </x:c>
      <x:c r="M8067" s="3">
        <x:v>3827</x:v>
      </x:c>
      <x:c r="O8067" s="3" t="s">
        <x:v>101</x:v>
      </x:c>
      <x:c r="AG8067" s="108"/>
      <x:c r="AK8067" s="3" t="s">
        <x:v>3086</x:v>
      </x:c>
      <x:c r="AL8067" s="172"/>
      <x:c r="AM8067" s="172"/>
      <x:c r="AN8067" s="172"/>
      <x:c r="AO8067" s="172"/>
      <x:c r="AP8067" s="172"/>
      <x:c r="AQ8067" s="172"/>
    </x:row>
    <x:row r="8068" spans="1:43" s="3" customFormat="1">
      <x:c r="A8068" s="416">
        <x:v>66032003</x:v>
      </x:c>
      <x:c r="B8068" s="3">
        <x:v>10673</x:v>
      </x:c>
      <x:c r="C8068" s="3">
        <x:f>39/30</x:f>
        <x:v>1.3</x:v>
      </x:c>
      <x:c r="G8068" s="3">
        <x:v>1</x:v>
      </x:c>
      <x:c r="I8068" s="3" t="s">
        <x:v>103</x:v>
      </x:c>
      <x:c r="M8068" s="3">
        <x:v>3827</x:v>
      </x:c>
      <x:c r="O8068" s="3" t="s">
        <x:v>101</x:v>
      </x:c>
      <x:c r="AG8068" s="108"/>
      <x:c r="AK8068" s="3" t="s">
        <x:v>3086</x:v>
      </x:c>
      <x:c r="AL8068" s="172"/>
      <x:c r="AM8068" s="172"/>
      <x:c r="AN8068" s="172"/>
      <x:c r="AO8068" s="172"/>
      <x:c r="AP8068" s="172"/>
      <x:c r="AQ8068" s="172"/>
    </x:row>
    <x:row r="8069" spans="1:43" s="3" customFormat="1">
      <x:c r="A8069" s="416">
        <x:v>66032004</x:v>
      </x:c>
      <x:c r="B8069" s="3">
        <x:v>10673</x:v>
      </x:c>
      <x:c r="C8069" s="3">
        <x:f>43/30</x:f>
        <x:v>1.43333333333333</x:v>
      </x:c>
      <x:c r="AG8069" s="108"/>
      <x:c r="AL8069" s="172"/>
      <x:c r="AM8069" s="172"/>
      <x:c r="AN8069" s="172"/>
      <x:c r="AO8069" s="172"/>
      <x:c r="AP8069" s="172"/>
      <x:c r="AQ8069" s="172"/>
    </x:row>
    <x:row r="8070" spans="1:43" s="3" customFormat="1">
      <x:c r="A8070" s="416">
        <x:v>66032005</x:v>
      </x:c>
      <x:c r="B8070" s="3">
        <x:v>10674</x:v>
      </x:c>
      <x:c r="C8070" s="3">
        <x:f>37/30</x:f>
        <x:v>1.23333333333333</x:v>
      </x:c>
      <x:c r="G8070" s="3">
        <x:v>1</x:v>
      </x:c>
      <x:c r="I8070" s="3" t="s">
        <x:v>102</x:v>
      </x:c>
      <x:c r="M8070" s="3">
        <x:v>3830</x:v>
      </x:c>
      <x:c r="O8070" s="3" t="s">
        <x:v>101</x:v>
      </x:c>
      <x:c r="AG8070" s="108"/>
      <x:c r="AL8070" s="172"/>
      <x:c r="AM8070" s="172"/>
      <x:c r="AN8070" s="172"/>
      <x:c r="AO8070" s="172"/>
      <x:c r="AP8070" s="172"/>
      <x:c r="AQ8070" s="172"/>
    </x:row>
    <x:row r="8071" spans="1:43" s="3" customFormat="1">
      <x:c r="A8071" s="416">
        <x:v>66033000</x:v>
      </x:c>
      <x:c r="B8071" s="3">
        <x:v>10675</x:v>
      </x:c>
      <x:c r="C8071" s="3">
        <x:f>17/30</x:f>
        <x:v>0.566666666666667</x:v>
      </x:c>
      <x:c r="G8071" s="3">
        <x:v>1</x:v>
      </x:c>
      <x:c r="I8071" s="3" t="s">
        <x:v>100</x:v>
      </x:c>
      <x:c r="M8071" s="3">
        <x:v>3832</x:v>
      </x:c>
      <x:c r="O8071" s="3" t="s">
        <x:v>101</x:v>
      </x:c>
      <x:c r="AG8071" s="108"/>
      <x:c r="AK8071" s="3" t="s">
        <x:v>3086</x:v>
      </x:c>
      <x:c r="AL8071" s="172"/>
      <x:c r="AM8071" s="172"/>
      <x:c r="AN8071" s="172"/>
      <x:c r="AO8071" s="172"/>
      <x:c r="AP8071" s="172"/>
      <x:c r="AQ8071" s="172"/>
    </x:row>
    <x:row r="8072" spans="1:43" s="3" customFormat="1">
      <x:c r="A8072" s="416">
        <x:v>66033001</x:v>
      </x:c>
      <x:c r="B8072" s="3">
        <x:v>10675</x:v>
      </x:c>
      <x:c r="C8072" s="3">
        <x:f>20/30</x:f>
        <x:v>0.666666666666667</x:v>
      </x:c>
      <x:c r="G8072" s="3">
        <x:v>1</x:v>
      </x:c>
      <x:c r="I8072" s="3" t="s">
        <x:v>102</x:v>
      </x:c>
      <x:c r="M8072" s="3">
        <x:v>3832</x:v>
      </x:c>
      <x:c r="O8072" s="3" t="s">
        <x:v>101</x:v>
      </x:c>
      <x:c r="AG8072" s="108"/>
      <x:c r="AK8072" s="3" t="s">
        <x:v>3086</x:v>
      </x:c>
      <x:c r="AL8072" s="172"/>
      <x:c r="AM8072" s="172"/>
      <x:c r="AN8072" s="172"/>
      <x:c r="AO8072" s="172"/>
      <x:c r="AP8072" s="172"/>
      <x:c r="AQ8072" s="172"/>
    </x:row>
    <x:row r="8073" spans="1:43" s="3" customFormat="1">
      <x:c r="A8073" s="416">
        <x:v>66033002</x:v>
      </x:c>
      <x:c r="B8073" s="3">
        <x:v>10675</x:v>
      </x:c>
      <x:c r="C8073" s="3">
        <x:f>23/30</x:f>
        <x:v>0.766666666666667</x:v>
      </x:c>
      <x:c r="G8073" s="3">
        <x:v>1</x:v>
      </x:c>
      <x:c r="I8073" s="3" t="s">
        <x:v>103</x:v>
      </x:c>
      <x:c r="M8073" s="3">
        <x:v>3832</x:v>
      </x:c>
      <x:c r="O8073" s="3" t="s">
        <x:v>101</x:v>
      </x:c>
      <x:c r="AG8073" s="108"/>
      <x:c r="AK8073" s="3" t="s">
        <x:v>3086</x:v>
      </x:c>
      <x:c r="AL8073" s="172"/>
      <x:c r="AM8073" s="172"/>
      <x:c r="AN8073" s="172"/>
      <x:c r="AO8073" s="172"/>
      <x:c r="AP8073" s="172"/>
      <x:c r="AQ8073" s="172"/>
    </x:row>
    <x:row r="8074" spans="1:43" s="3" customFormat="1">
      <x:c r="A8074" s="416">
        <x:v>66033003</x:v>
      </x:c>
      <x:c r="B8074" s="3">
        <x:v>10675</x:v>
      </x:c>
      <x:c r="C8074" s="3">
        <x:f>26/30</x:f>
        <x:v>0.866666666666667</x:v>
      </x:c>
      <x:c r="G8074" s="3">
        <x:v>1</x:v>
      </x:c>
      <x:c r="I8074" s="3" t="s">
        <x:v>102</x:v>
      </x:c>
      <x:c r="M8074" s="3">
        <x:v>3832</x:v>
      </x:c>
      <x:c r="O8074" s="3" t="s">
        <x:v>101</x:v>
      </x:c>
      <x:c r="AG8074" s="108"/>
      <x:c r="AK8074" s="3" t="s">
        <x:v>3086</x:v>
      </x:c>
      <x:c r="AL8074" s="172"/>
      <x:c r="AM8074" s="172"/>
      <x:c r="AN8074" s="172"/>
      <x:c r="AO8074" s="172"/>
      <x:c r="AP8074" s="172"/>
      <x:c r="AQ8074" s="172"/>
    </x:row>
    <x:row r="8075" spans="1:43" s="3" customFormat="1">
      <x:c r="A8075" s="416">
        <x:v>66033004</x:v>
      </x:c>
      <x:c r="B8075" s="3">
        <x:v>10675</x:v>
      </x:c>
      <x:c r="C8075" s="3">
        <x:f>29/30</x:f>
        <x:v>0.966666666666667</x:v>
      </x:c>
      <x:c r="G8075" s="3">
        <x:v>1</x:v>
      </x:c>
      <x:c r="I8075" s="3" t="s">
        <x:v>100</x:v>
      </x:c>
      <x:c r="M8075" s="3">
        <x:v>3832</x:v>
      </x:c>
      <x:c r="O8075" s="3" t="s">
        <x:v>101</x:v>
      </x:c>
      <x:c r="AG8075" s="108"/>
      <x:c r="AK8075" s="3" t="s">
        <x:v>3086</x:v>
      </x:c>
      <x:c r="AL8075" s="172"/>
      <x:c r="AM8075" s="172"/>
      <x:c r="AN8075" s="172"/>
      <x:c r="AO8075" s="172"/>
      <x:c r="AP8075" s="172"/>
      <x:c r="AQ8075" s="172"/>
    </x:row>
    <x:row r="8076" spans="1:43" s="3" customFormat="1">
      <x:c r="A8076" s="416">
        <x:v>66033005</x:v>
      </x:c>
      <x:c r="B8076" s="3">
        <x:v>10675</x:v>
      </x:c>
      <x:c r="C8076" s="3">
        <x:f>32/30</x:f>
        <x:v>1.06666666666667</x:v>
      </x:c>
      <x:c r="G8076" s="3">
        <x:v>1</x:v>
      </x:c>
      <x:c r="I8076" s="3" t="s">
        <x:v>102</x:v>
      </x:c>
      <x:c r="M8076" s="3">
        <x:v>3832</x:v>
      </x:c>
      <x:c r="O8076" s="3" t="s">
        <x:v>101</x:v>
      </x:c>
      <x:c r="AG8076" s="108"/>
      <x:c r="AK8076" s="3" t="s">
        <x:v>3086</x:v>
      </x:c>
      <x:c r="AL8076" s="172"/>
      <x:c r="AM8076" s="172"/>
      <x:c r="AN8076" s="172"/>
      <x:c r="AO8076" s="172"/>
      <x:c r="AP8076" s="172"/>
      <x:c r="AQ8076" s="172"/>
    </x:row>
    <x:row r="8077" spans="1:43" s="3" customFormat="1">
      <x:c r="A8077" s="416">
        <x:v>66033006</x:v>
      </x:c>
      <x:c r="B8077" s="3">
        <x:v>10675</x:v>
      </x:c>
      <x:c r="C8077" s="3">
        <x:f>36/30</x:f>
        <x:v>1.2</x:v>
      </x:c>
      <x:c r="G8077" s="3">
        <x:v>1</x:v>
      </x:c>
      <x:c r="I8077" s="3" t="s">
        <x:v>103</x:v>
      </x:c>
      <x:c r="M8077" s="3">
        <x:v>3832</x:v>
      </x:c>
      <x:c r="O8077" s="3" t="s">
        <x:v>101</x:v>
      </x:c>
      <x:c r="AG8077" s="108"/>
      <x:c r="AK8077" s="3" t="s">
        <x:v>3086</x:v>
      </x:c>
      <x:c r="AL8077" s="172"/>
      <x:c r="AM8077" s="172"/>
      <x:c r="AN8077" s="172"/>
      <x:c r="AO8077" s="172"/>
      <x:c r="AP8077" s="172"/>
      <x:c r="AQ8077" s="172"/>
    </x:row>
    <x:row r="8078" spans="1:43" s="3" customFormat="1">
      <x:c r="A8078" s="416">
        <x:v>66033007</x:v>
      </x:c>
      <x:c r="B8078" s="3">
        <x:v>10675</x:v>
      </x:c>
      <x:c r="C8078" s="3">
        <x:f>40/30</x:f>
        <x:v>1.33333333333333</x:v>
      </x:c>
      <x:c r="G8078" s="3">
        <x:v>1</x:v>
      </x:c>
      <x:c r="I8078" s="3" t="s">
        <x:v>102</x:v>
      </x:c>
      <x:c r="M8078" s="3">
        <x:v>3832</x:v>
      </x:c>
      <x:c r="O8078" s="3" t="s">
        <x:v>101</x:v>
      </x:c>
      <x:c r="AG8078" s="108"/>
      <x:c r="AK8078" s="3" t="s">
        <x:v>3086</x:v>
      </x:c>
      <x:c r="AL8078" s="172"/>
      <x:c r="AM8078" s="172"/>
      <x:c r="AN8078" s="172"/>
      <x:c r="AO8078" s="172"/>
      <x:c r="AP8078" s="172"/>
      <x:c r="AQ8078" s="172"/>
    </x:row>
    <x:row r="8079" spans="1:43" s="3" customFormat="1">
      <x:c r="A8079" s="416">
        <x:v>66034000</x:v>
      </x:c>
      <x:c r="B8079" s="3">
        <x:v>10676</x:v>
      </x:c>
      <x:c r="C8079" s="3">
        <x:f>110/30</x:f>
        <x:v>3.66666666666667</x:v>
      </x:c>
      <x:c r="G8079" s="3">
        <x:v>1</x:v>
      </x:c>
      <x:c r="I8079" s="3" t="s">
        <x:v>100</x:v>
      </x:c>
      <x:c r="M8079" s="3">
        <x:v>3834</x:v>
      </x:c>
      <x:c r="O8079" s="3" t="s">
        <x:v>109</x:v>
      </x:c>
      <x:c r="AG8079" s="108"/>
      <x:c r="AK8079" s="3" t="s">
        <x:v>3086</x:v>
      </x:c>
      <x:c r="AL8079" s="172"/>
      <x:c r="AM8079" s="172"/>
      <x:c r="AN8079" s="172"/>
      <x:c r="AO8079" s="172"/>
      <x:c r="AP8079" s="172"/>
      <x:c r="AQ8079" s="172"/>
    </x:row>
    <x:row r="8080" spans="1:43" s="3" customFormat="1">
      <x:c r="A8080" s="416">
        <x:v>66034001</x:v>
      </x:c>
      <x:c r="B8080" s="3">
        <x:v>10676</x:v>
      </x:c>
      <x:c r="C8080" s="3">
        <x:f>113/30</x:f>
        <x:v>3.76666666666667</x:v>
      </x:c>
      <x:c r="G8080" s="3">
        <x:v>1</x:v>
      </x:c>
      <x:c r="I8080" s="3" t="s">
        <x:v>102</x:v>
      </x:c>
      <x:c r="M8080" s="3">
        <x:v>3834</x:v>
      </x:c>
      <x:c r="O8080" s="3" t="s">
        <x:v>718</x:v>
      </x:c>
      <x:c r="AG8080" s="108"/>
      <x:c r="AK8080" s="3" t="s">
        <x:v>3086</x:v>
      </x:c>
      <x:c r="AL8080" s="172"/>
      <x:c r="AM8080" s="172"/>
      <x:c r="AN8080" s="172"/>
      <x:c r="AO8080" s="172"/>
      <x:c r="AP8080" s="172"/>
      <x:c r="AQ8080" s="172"/>
    </x:row>
    <x:row r="8081" spans="1:43" s="3" customFormat="1">
      <x:c r="A8081" s="416">
        <x:v>66034002</x:v>
      </x:c>
      <x:c r="B8081" s="3">
        <x:v>10676</x:v>
      </x:c>
      <x:c r="C8081" s="3">
        <x:f>116/30</x:f>
        <x:v>3.86666666666667</x:v>
      </x:c>
      <x:c r="G8081" s="3">
        <x:v>1</x:v>
      </x:c>
      <x:c r="I8081" s="3" t="s">
        <x:v>103</x:v>
      </x:c>
      <x:c r="M8081" s="3">
        <x:v>3834</x:v>
      </x:c>
      <x:c r="O8081" s="3" t="s">
        <x:v>3087</x:v>
      </x:c>
      <x:c r="AG8081" s="108"/>
      <x:c r="AK8081" s="3" t="s">
        <x:v>3086</x:v>
      </x:c>
      <x:c r="AL8081" s="172"/>
      <x:c r="AM8081" s="172"/>
      <x:c r="AN8081" s="172"/>
      <x:c r="AO8081" s="172"/>
      <x:c r="AP8081" s="172"/>
      <x:c r="AQ8081" s="172"/>
    </x:row>
    <x:row r="8082" spans="1:43" s="3" customFormat="1">
      <x:c r="A8082" s="416">
        <x:v>66034003</x:v>
      </x:c>
      <x:c r="B8082" s="3">
        <x:v>10676</x:v>
      </x:c>
      <x:c r="C8082" s="3">
        <x:f>119/30</x:f>
        <x:v>3.96666666666667</x:v>
      </x:c>
      <x:c r="G8082" s="3">
        <x:v>1</x:v>
      </x:c>
      <x:c r="I8082" s="3" t="s">
        <x:v>102</x:v>
      </x:c>
      <x:c r="M8082" s="3">
        <x:v>3834</x:v>
      </x:c>
      <x:c r="O8082" s="3" t="s">
        <x:v>3088</x:v>
      </x:c>
      <x:c r="AG8082" s="108"/>
      <x:c r="AK8082" s="3" t="s">
        <x:v>3086</x:v>
      </x:c>
      <x:c r="AL8082" s="172"/>
      <x:c r="AM8082" s="172"/>
      <x:c r="AN8082" s="172"/>
      <x:c r="AO8082" s="172"/>
      <x:c r="AP8082" s="172"/>
      <x:c r="AQ8082" s="172"/>
    </x:row>
    <x:row r="8083" spans="1:43" s="3" customFormat="1">
      <x:c r="A8083" s="416">
        <x:v>66034004</x:v>
      </x:c>
      <x:c r="B8083" s="3">
        <x:v>10676</x:v>
      </x:c>
      <x:c r="C8083" s="3">
        <x:f>122/30</x:f>
        <x:v>4.06666666666667</x:v>
      </x:c>
      <x:c r="G8083" s="3">
        <x:v>1</x:v>
      </x:c>
      <x:c r="I8083" s="3" t="s">
        <x:v>100</x:v>
      </x:c>
      <x:c r="M8083" s="3">
        <x:v>3834</x:v>
      </x:c>
      <x:c r="O8083" s="3" t="s">
        <x:v>3089</x:v>
      </x:c>
      <x:c r="AG8083" s="108"/>
      <x:c r="AK8083" s="3" t="s">
        <x:v>3086</x:v>
      </x:c>
      <x:c r="AL8083" s="172"/>
      <x:c r="AM8083" s="172"/>
      <x:c r="AN8083" s="172"/>
      <x:c r="AO8083" s="172"/>
      <x:c r="AP8083" s="172"/>
      <x:c r="AQ8083" s="172"/>
    </x:row>
    <x:row r="8084" spans="1:43" s="3" customFormat="1">
      <x:c r="A8084" s="416">
        <x:v>66034005</x:v>
      </x:c>
      <x:c r="B8084" s="3">
        <x:v>10676</x:v>
      </x:c>
      <x:c r="C8084" s="3">
        <x:f>125/30</x:f>
        <x:v>4.16666666666667</x:v>
      </x:c>
      <x:c r="G8084" s="3">
        <x:v>1</x:v>
      </x:c>
      <x:c r="I8084" s="3" t="s">
        <x:v>102</x:v>
      </x:c>
      <x:c r="M8084" s="3">
        <x:v>3834</x:v>
      </x:c>
      <x:c r="O8084" s="3" t="s">
        <x:v>3090</x:v>
      </x:c>
      <x:c r="AG8084" s="108"/>
      <x:c r="AK8084" s="3" t="s">
        <x:v>3086</x:v>
      </x:c>
      <x:c r="AL8084" s="172"/>
      <x:c r="AM8084" s="172"/>
      <x:c r="AN8084" s="172"/>
      <x:c r="AO8084" s="172"/>
      <x:c r="AP8084" s="172"/>
      <x:c r="AQ8084" s="172"/>
    </x:row>
    <x:row r="8085" spans="1:43" s="3" customFormat="1">
      <x:c r="A8085" s="416">
        <x:v>66034006</x:v>
      </x:c>
      <x:c r="B8085" s="3">
        <x:v>10676</x:v>
      </x:c>
      <x:c r="C8085" s="3">
        <x:f>128/30</x:f>
        <x:v>4.26666666666667</x:v>
      </x:c>
      <x:c r="G8085" s="3">
        <x:v>1</x:v>
      </x:c>
      <x:c r="I8085" s="3" t="s">
        <x:v>103</x:v>
      </x:c>
      <x:c r="M8085" s="3">
        <x:v>3834</x:v>
      </x:c>
      <x:c r="O8085" s="3" t="s">
        <x:v>3091</x:v>
      </x:c>
      <x:c r="AG8085" s="108"/>
      <x:c r="AK8085" s="3" t="s">
        <x:v>3086</x:v>
      </x:c>
      <x:c r="AL8085" s="172"/>
      <x:c r="AM8085" s="172"/>
      <x:c r="AN8085" s="172"/>
      <x:c r="AO8085" s="172"/>
      <x:c r="AP8085" s="172"/>
      <x:c r="AQ8085" s="172"/>
    </x:row>
    <x:row r="8086" spans="1:43" s="3" customFormat="1">
      <x:c r="A8086" s="416">
        <x:v>66034007</x:v>
      </x:c>
      <x:c r="B8086" s="3">
        <x:v>10676</x:v>
      </x:c>
      <x:c r="C8086" s="3">
        <x:f>131/30</x:f>
        <x:v>4.36666666666667</x:v>
      </x:c>
      <x:c r="G8086" s="3">
        <x:v>1</x:v>
      </x:c>
      <x:c r="I8086" s="3" t="s">
        <x:v>110</x:v>
      </x:c>
      <x:c r="M8086" s="3">
        <x:v>3834</x:v>
      </x:c>
      <x:c r="O8086" s="3" t="s">
        <x:v>3092</x:v>
      </x:c>
      <x:c r="AG8086" s="108"/>
      <x:c r="AK8086" s="3" t="s">
        <x:v>3086</x:v>
      </x:c>
      <x:c r="AL8086" s="172"/>
      <x:c r="AM8086" s="172"/>
      <x:c r="AN8086" s="172"/>
      <x:c r="AO8086" s="172"/>
      <x:c r="AP8086" s="172"/>
      <x:c r="AQ8086" s="172"/>
    </x:row>
    <x:row r="8087" spans="1:43" s="6" customFormat="1">
      <x:c r="A8087" s="324">
        <x:v>66035000</x:v>
      </x:c>
      <x:c r="B8087" s="3">
        <x:v>10677</x:v>
      </x:c>
      <x:c r="C8087" s="6">
        <x:f>13/30</x:f>
        <x:v>0.433333333333333</x:v>
      </x:c>
      <x:c r="G8087" s="6">
        <x:v>3</x:v>
      </x:c>
      <x:c r="I8087" s="6" t="s">
        <x:v>104</x:v>
      </x:c>
      <x:c r="K8087" s="6" t="s">
        <x:v>530</x:v>
      </x:c>
      <x:c r="M8087" s="6">
        <x:v>2110</x:v>
      </x:c>
      <x:c r="O8087" s="6" t="s">
        <x:v>101</x:v>
      </x:c>
      <x:c r="AG8087" s="93">
        <x:v>1</x:v>
      </x:c>
      <x:c r="AL8087" s="171"/>
      <x:c r="AM8087" s="171"/>
      <x:c r="AN8087" s="171"/>
      <x:c r="AO8087" s="171"/>
      <x:c r="AP8087" s="171"/>
      <x:c r="AQ8087" s="171"/>
    </x:row>
    <x:row r="8088" spans="1:43" s="6" customFormat="1">
      <x:c r="A8088" s="324">
        <x:v>66035001</x:v>
      </x:c>
      <x:c r="B8088" s="3">
        <x:v>10677</x:v>
      </x:c>
      <x:c r="C8088" s="6">
        <x:f>29/30</x:f>
        <x:v>0.966666666666667</x:v>
      </x:c>
      <x:c r="G8088" s="6">
        <x:v>2</x:v>
      </x:c>
      <x:c r="I8088" s="6" t="s">
        <x:v>100</x:v>
      </x:c>
      <x:c r="K8088" s="6" t="s">
        <x:v>531</x:v>
      </x:c>
      <x:c r="M8088" s="6">
        <x:v>2110</x:v>
      </x:c>
      <x:c r="O8088" s="6" t="s">
        <x:v>101</x:v>
      </x:c>
      <x:c r="AG8088" s="93">
        <x:v>1</x:v>
      </x:c>
      <x:c r="AL8088" s="171"/>
      <x:c r="AM8088" s="171"/>
      <x:c r="AN8088" s="171"/>
      <x:c r="AO8088" s="171"/>
      <x:c r="AP8088" s="171"/>
      <x:c r="AQ8088" s="171"/>
    </x:row>
    <x:row r="8089" spans="1:43" s="6" customFormat="1">
      <x:c r="A8089" s="324">
        <x:v>66035002</x:v>
      </x:c>
      <x:c r="B8089" s="3">
        <x:v>10677</x:v>
      </x:c>
      <x:c r="C8089" s="6">
        <x:f>34/30</x:f>
        <x:v>1.13333333333333</x:v>
      </x:c>
      <x:c r="G8089" s="6">
        <x:v>3</x:v>
      </x:c>
      <x:c r="I8089" s="6" t="s">
        <x:v>102</x:v>
      </x:c>
      <x:c r="K8089" s="6" t="s">
        <x:v>531</x:v>
      </x:c>
      <x:c r="M8089" s="6">
        <x:v>2110</x:v>
      </x:c>
      <x:c r="O8089" s="6" t="s">
        <x:v>101</x:v>
      </x:c>
      <x:c r="AG8089" s="93">
        <x:v>1</x:v>
      </x:c>
      <x:c r="AL8089" s="171"/>
      <x:c r="AM8089" s="171"/>
      <x:c r="AN8089" s="171"/>
      <x:c r="AO8089" s="171"/>
      <x:c r="AP8089" s="171"/>
      <x:c r="AQ8089" s="171"/>
    </x:row>
    <x:row r="8090" spans="1:43" s="6" customFormat="1">
      <x:c r="A8090" s="324">
        <x:v>66035003</x:v>
      </x:c>
      <x:c r="B8090" s="3">
        <x:v>10677</x:v>
      </x:c>
      <x:c r="C8090" s="6">
        <x:f>49/30</x:f>
        <x:v>1.63333333333333</x:v>
      </x:c>
      <x:c r="G8090" s="6">
        <x:v>4</x:v>
      </x:c>
      <x:c r="I8090" s="6" t="s">
        <x:v>103</x:v>
      </x:c>
      <x:c r="K8090" s="6" t="s">
        <x:v>532</x:v>
      </x:c>
      <x:c r="M8090" s="6">
        <x:v>2111</x:v>
      </x:c>
      <x:c r="O8090" s="6" t="s">
        <x:v>101</x:v>
      </x:c>
      <x:c r="AG8090" s="93">
        <x:v>2</x:v>
      </x:c>
      <x:c r="AL8090" s="171"/>
      <x:c r="AM8090" s="171"/>
      <x:c r="AN8090" s="171"/>
      <x:c r="AO8090" s="171"/>
      <x:c r="AP8090" s="171"/>
      <x:c r="AQ8090" s="171"/>
    </x:row>
    <x:row r="8091" spans="1:43" s="3" customFormat="1">
      <x:c r="A8091" s="324">
        <x:v>66036000</x:v>
      </x:c>
      <x:c r="B8091" s="3">
        <x:v>10678</x:v>
      </x:c>
      <x:c r="C8091" s="3">
        <x:f>9/30</x:f>
        <x:v>0.3</x:v>
      </x:c>
      <x:c r="G8091" s="3">
        <x:v>3</x:v>
      </x:c>
      <x:c r="I8091" s="3" t="s">
        <x:v>100</x:v>
      </x:c>
      <x:c r="K8091" s="3" t="s">
        <x:v>533</x:v>
      </x:c>
      <x:c r="M8091" s="3">
        <x:v>2114</x:v>
      </x:c>
      <x:c r="O8091" s="3" t="s">
        <x:v>116</x:v>
      </x:c>
      <x:c r="AG8091" s="108">
        <x:v>1</x:v>
      </x:c>
      <x:c r="AL8091" s="172"/>
      <x:c r="AM8091" s="172"/>
      <x:c r="AN8091" s="172"/>
      <x:c r="AO8091" s="172"/>
      <x:c r="AP8091" s="172"/>
      <x:c r="AQ8091" s="172"/>
    </x:row>
    <x:row r="8092" spans="1:43" s="3" customFormat="1">
      <x:c r="A8092" s="324">
        <x:v>66036001</x:v>
      </x:c>
      <x:c r="B8092" s="3">
        <x:v>10678</x:v>
      </x:c>
      <x:c r="C8092" s="3">
        <x:f>17/30</x:f>
        <x:v>0.566666666666667</x:v>
      </x:c>
      <x:c r="G8092" s="3">
        <x:v>2</x:v>
      </x:c>
      <x:c r="I8092" s="3" t="s">
        <x:v>102</x:v>
      </x:c>
      <x:c r="K8092" s="3" t="s">
        <x:v>534</x:v>
      </x:c>
      <x:c r="AG8092" s="108">
        <x:v>1</x:v>
      </x:c>
      <x:c r="AL8092" s="172"/>
      <x:c r="AM8092" s="172"/>
      <x:c r="AN8092" s="172"/>
      <x:c r="AO8092" s="172"/>
      <x:c r="AP8092" s="172"/>
      <x:c r="AQ8092" s="172"/>
    </x:row>
    <x:row r="8093" spans="1:43" s="3" customFormat="1">
      <x:c r="A8093" s="324">
        <x:v>66036002</x:v>
      </x:c>
      <x:c r="B8093" s="3">
        <x:v>10678</x:v>
      </x:c>
      <x:c r="C8093" s="3">
        <x:f>21/30</x:f>
        <x:v>0.7</x:v>
      </x:c>
      <x:c r="G8093" s="3">
        <x:v>1</x:v>
      </x:c>
      <x:c r="I8093" s="3" t="s">
        <x:v>103</x:v>
      </x:c>
      <x:c r="K8093" s="3" t="s">
        <x:v>535</x:v>
      </x:c>
      <x:c r="AG8093" s="108">
        <x:v>1</x:v>
      </x:c>
      <x:c r="AL8093" s="172"/>
      <x:c r="AM8093" s="172"/>
      <x:c r="AN8093" s="172"/>
      <x:c r="AO8093" s="172"/>
      <x:c r="AP8093" s="172"/>
      <x:c r="AQ8093" s="172"/>
    </x:row>
    <x:row r="8094" spans="1:43" s="3" customFormat="1">
      <x:c r="A8094" s="324">
        <x:v>66036003</x:v>
      </x:c>
      <x:c r="B8094" s="3">
        <x:v>10678</x:v>
      </x:c>
      <x:c r="C8094" s="3">
        <x:f>24/30</x:f>
        <x:v>0.8</x:v>
      </x:c>
      <x:c r="G8094" s="3">
        <x:v>2</x:v>
      </x:c>
      <x:c r="I8094" s="3" t="s">
        <x:v>104</x:v>
      </x:c>
      <x:c r="K8094" s="3" t="s">
        <x:v>533</x:v>
      </x:c>
      <x:c r="AG8094" s="108">
        <x:v>1</x:v>
      </x:c>
      <x:c r="AL8094" s="172"/>
      <x:c r="AM8094" s="172"/>
      <x:c r="AN8094" s="172"/>
      <x:c r="AO8094" s="172"/>
      <x:c r="AP8094" s="172"/>
      <x:c r="AQ8094" s="172"/>
    </x:row>
    <x:row r="8095" spans="1:43" s="3" customFormat="1">
      <x:c r="A8095" s="324">
        <x:v>66036004</x:v>
      </x:c>
      <x:c r="B8095" s="3">
        <x:v>10678</x:v>
      </x:c>
      <x:c r="C8095" s="3">
        <x:f>29/30</x:f>
        <x:v>0.966666666666667</x:v>
      </x:c>
      <x:c r="G8095" s="3">
        <x:v>1</x:v>
      </x:c>
      <x:c r="I8095" s="3" t="s">
        <x:v>100</x:v>
      </x:c>
      <x:c r="K8095" s="3" t="s">
        <x:v>534</x:v>
      </x:c>
      <x:c r="AG8095" s="108">
        <x:v>1</x:v>
      </x:c>
      <x:c r="AL8095" s="172"/>
      <x:c r="AM8095" s="172"/>
      <x:c r="AN8095" s="172"/>
      <x:c r="AO8095" s="172"/>
      <x:c r="AP8095" s="172"/>
      <x:c r="AQ8095" s="172"/>
    </x:row>
    <x:row r="8096" spans="1:43" s="3" customFormat="1">
      <x:c r="A8096" s="324">
        <x:v>66036005</x:v>
      </x:c>
      <x:c r="B8096" s="3">
        <x:v>10678</x:v>
      </x:c>
      <x:c r="C8096" s="3">
        <x:f>48/30</x:f>
        <x:v>1.6</x:v>
      </x:c>
      <x:c r="G8096" s="3">
        <x:v>3</x:v>
      </x:c>
      <x:c r="I8096" s="3" t="s">
        <x:v>104</x:v>
      </x:c>
      <x:c r="K8096" s="3" t="s">
        <x:v>536</x:v>
      </x:c>
      <x:c r="AG8096" s="108">
        <x:v>2</x:v>
      </x:c>
      <x:c r="AL8096" s="172"/>
      <x:c r="AM8096" s="172"/>
      <x:c r="AN8096" s="172"/>
      <x:c r="AO8096" s="172"/>
      <x:c r="AP8096" s="172"/>
      <x:c r="AQ8096" s="172"/>
    </x:row>
    <x:row r="8097" spans="1:43" s="3" customFormat="1">
      <x:c r="A8097" s="324">
        <x:v>66036006</x:v>
      </x:c>
      <x:c r="B8097" s="3">
        <x:v>10678</x:v>
      </x:c>
      <x:c r="C8097" s="3">
        <x:f>C8096+0.15</x:f>
        <x:v>1.75</x:v>
      </x:c>
      <x:c r="D8097" s="3">
        <x:v>1</x:v>
      </x:c>
      <x:c r="AG8097" s="108">
        <x:v>2</x:v>
      </x:c>
      <x:c r="AL8097" s="172"/>
      <x:c r="AM8097" s="172"/>
      <x:c r="AN8097" s="172"/>
      <x:c r="AO8097" s="172"/>
      <x:c r="AP8097" s="172"/>
      <x:c r="AQ8097" s="172"/>
    </x:row>
    <x:row r="8098" spans="1:43" s="6" customFormat="1">
      <x:c r="A8098" s="324">
        <x:v>66037000</x:v>
      </x:c>
      <x:c r="B8098" s="3">
        <x:v>10679</x:v>
      </x:c>
      <x:c r="C8098" s="6">
        <x:f>13/30</x:f>
        <x:v>0.433333333333333</x:v>
      </x:c>
      <x:c r="G8098" s="6">
        <x:v>2</x:v>
      </x:c>
      <x:c r="M8098" s="6">
        <x:v>2110</x:v>
      </x:c>
      <x:c r="O8098" s="6" t="s">
        <x:v>101</x:v>
      </x:c>
      <x:c r="S8098" s="6" t="s">
        <x:v>350</x:v>
      </x:c>
      <x:c r="T8098" s="6">
        <x:v>4.5</x:v>
      </x:c>
      <x:c r="AG8098" s="93">
        <x:v>1</x:v>
      </x:c>
      <x:c r="AL8098" s="171"/>
      <x:c r="AM8098" s="171"/>
      <x:c r="AN8098" s="171"/>
      <x:c r="AO8098" s="171"/>
      <x:c r="AP8098" s="171"/>
      <x:c r="AQ8098" s="171"/>
    </x:row>
    <x:row r="8099" spans="1:43" s="6" customFormat="1">
      <x:c r="A8099" s="324">
        <x:v>66037001</x:v>
      </x:c>
      <x:c r="B8099" s="3">
        <x:v>10679</x:v>
      </x:c>
      <x:c r="C8099" s="6">
        <x:f>43/30</x:f>
        <x:v>1.43333333333333</x:v>
      </x:c>
      <x:c r="G8099" s="6">
        <x:v>2</x:v>
      </x:c>
      <x:c r="M8099" s="6">
        <x:v>2110</x:v>
      </x:c>
      <x:c r="O8099" s="6" t="s">
        <x:v>101</x:v>
      </x:c>
      <x:c r="S8099" s="6" t="s">
        <x:v>464</x:v>
      </x:c>
      <x:c r="T8099" s="6">
        <x:v>4.5000001</x:v>
      </x:c>
      <x:c r="AG8099" s="93">
        <x:v>1</x:v>
      </x:c>
      <x:c r="AL8099" s="171"/>
      <x:c r="AM8099" s="171"/>
      <x:c r="AN8099" s="171"/>
      <x:c r="AO8099" s="171"/>
      <x:c r="AP8099" s="171"/>
      <x:c r="AQ8099" s="171"/>
    </x:row>
    <x:row r="8100" spans="1:43" s="6" customFormat="1">
      <x:c r="A8100" s="324">
        <x:v>66037002</x:v>
      </x:c>
      <x:c r="B8100" s="3">
        <x:v>10679</x:v>
      </x:c>
      <x:c r="C8100" s="6">
        <x:f>50/30</x:f>
        <x:v>1.66666666666667</x:v>
      </x:c>
      <x:c r="D8100" s="6">
        <x:v>1</x:v>
      </x:c>
      <x:c r="S8100" s="6" t="s">
        <x:v>264</x:v>
      </x:c>
      <x:c r="AG8100" s="93"/>
      <x:c r="AL8100" s="171"/>
      <x:c r="AM8100" s="171"/>
      <x:c r="AN8100" s="171"/>
      <x:c r="AO8100" s="171"/>
      <x:c r="AP8100" s="171"/>
      <x:c r="AQ8100" s="171"/>
    </x:row>
    <x:row r="8101" spans="1:43" s="6" customFormat="1">
      <x:c r="A8101" s="324">
        <x:v>66037003</x:v>
      </x:c>
      <x:c r="B8101" s="3">
        <x:v>10679</x:v>
      </x:c>
      <x:c r="C8101" s="6">
        <x:f>58/30</x:f>
        <x:v>1.93333333333333</x:v>
      </x:c>
      <x:c r="G8101" s="6">
        <x:v>3</x:v>
      </x:c>
      <x:c r="M8101" s="6">
        <x:v>2110</x:v>
      </x:c>
      <x:c r="O8101" s="6" t="s">
        <x:v>101</x:v>
      </x:c>
      <x:c r="AG8101" s="93">
        <x:v>2</x:v>
      </x:c>
      <x:c r="AL8101" s="171"/>
      <x:c r="AM8101" s="171"/>
      <x:c r="AN8101" s="171"/>
      <x:c r="AO8101" s="171"/>
      <x:c r="AP8101" s="171"/>
      <x:c r="AQ8101" s="171"/>
    </x:row>
    <x:row r="8102" spans="1:43" s="6" customFormat="1">
      <x:c r="A8102" s="324">
        <x:v>66037004</x:v>
      </x:c>
      <x:c r="B8102" s="3">
        <x:v>10679</x:v>
      </x:c>
      <x:c r="C8102" s="6">
        <x:f>C8101+0.15</x:f>
        <x:v>2.08333333333333</x:v>
      </x:c>
      <x:c r="G8102" s="6">
        <x:v>4</x:v>
      </x:c>
      <x:c r="M8102" s="6">
        <x:v>2110</x:v>
      </x:c>
      <x:c r="O8102" s="6" t="s">
        <x:v>101</x:v>
      </x:c>
      <x:c r="AG8102" s="93">
        <x:v>2</x:v>
      </x:c>
      <x:c r="AL8102" s="171"/>
      <x:c r="AM8102" s="171"/>
      <x:c r="AN8102" s="171"/>
      <x:c r="AO8102" s="171"/>
      <x:c r="AP8102" s="171"/>
      <x:c r="AQ8102" s="171"/>
    </x:row>
    <x:row r="8103" spans="1:43" s="6" customFormat="1">
      <x:c r="A8103" s="324">
        <x:v>66037005</x:v>
      </x:c>
      <x:c r="B8103" s="3">
        <x:v>10679</x:v>
      </x:c>
      <x:c r="C8103" s="6">
        <x:f>C8102+0.15</x:f>
        <x:v>2.23333333333333</x:v>
      </x:c>
      <x:c r="D8103" s="6">
        <x:v>1</x:v>
      </x:c>
      <x:c r="AG8103" s="93">
        <x:v>2</x:v>
      </x:c>
      <x:c r="AL8103" s="171"/>
      <x:c r="AM8103" s="171"/>
      <x:c r="AN8103" s="171"/>
      <x:c r="AO8103" s="171"/>
      <x:c r="AP8103" s="171"/>
      <x:c r="AQ8103" s="171"/>
    </x:row>
    <x:row r="8104" spans="1:43" s="3" customFormat="1">
      <x:c r="A8104" s="324">
        <x:v>66038000</x:v>
      </x:c>
      <x:c r="B8104" s="3">
        <x:v>10680</x:v>
      </x:c>
      <x:c r="C8104" s="3">
        <x:f>14/30</x:f>
        <x:v>0.466666666666667</x:v>
      </x:c>
      <x:c r="G8104" s="3">
        <x:v>4</x:v>
      </x:c>
      <x:c r="I8104" s="3" t="s">
        <x:v>103</x:v>
      </x:c>
      <x:c r="K8104" s="169" t="s">
        <x:v>537</x:v>
      </x:c>
      <x:c r="M8104" s="3" t="s">
        <x:v>538</x:v>
      </x:c>
      <x:c r="O8104" s="3" t="s">
        <x:v>101</x:v>
      </x:c>
      <x:c r="AG8104" s="108">
        <x:v>1</x:v>
      </x:c>
      <x:c r="AL8104" s="172"/>
      <x:c r="AM8104" s="172"/>
      <x:c r="AN8104" s="172"/>
      <x:c r="AO8104" s="172"/>
      <x:c r="AP8104" s="172"/>
      <x:c r="AQ8104" s="172"/>
    </x:row>
    <x:row r="8105" spans="1:43" s="3" customFormat="1">
      <x:c r="A8105" s="324">
        <x:v>66038001</x:v>
      </x:c>
      <x:c r="B8105" s="3">
        <x:v>10680</x:v>
      </x:c>
      <x:c r="C8105" s="3">
        <x:f>24/30</x:f>
        <x:v>0.8</x:v>
      </x:c>
      <x:c r="G8105" s="3">
        <x:v>3</x:v>
      </x:c>
      <x:c r="I8105" s="3" t="s">
        <x:v>104</x:v>
      </x:c>
      <x:c r="K8105" s="169" t="s">
        <x:v>537</x:v>
      </x:c>
      <x:c r="M8105" s="3" t="s">
        <x:v>538</x:v>
      </x:c>
      <x:c r="O8105" s="3" t="s">
        <x:v>101</x:v>
      </x:c>
      <x:c r="AG8105" s="108">
        <x:v>1</x:v>
      </x:c>
      <x:c r="AL8105" s="172"/>
      <x:c r="AM8105" s="172"/>
      <x:c r="AN8105" s="172"/>
      <x:c r="AO8105" s="172"/>
      <x:c r="AP8105" s="172"/>
      <x:c r="AQ8105" s="172"/>
    </x:row>
    <x:row r="8106" spans="1:43" s="3" customFormat="1">
      <x:c r="A8106" s="324">
        <x:v>66038002</x:v>
      </x:c>
      <x:c r="B8106" s="3">
        <x:v>10680</x:v>
      </x:c>
      <x:c r="C8106" s="3">
        <x:f>34/30</x:f>
        <x:v>1.13333333333333</x:v>
      </x:c>
      <x:c r="G8106" s="3">
        <x:v>4</x:v>
      </x:c>
      <x:c r="I8106" s="3" t="s">
        <x:v>100</x:v>
      </x:c>
      <x:c r="K8106" s="169" t="s">
        <x:v>537</x:v>
      </x:c>
      <x:c r="M8106" s="3" t="s">
        <x:v>538</x:v>
      </x:c>
      <x:c r="O8106" s="3" t="s">
        <x:v>101</x:v>
      </x:c>
      <x:c r="AG8106" s="108">
        <x:v>2</x:v>
      </x:c>
      <x:c r="AL8106" s="172"/>
      <x:c r="AM8106" s="172"/>
      <x:c r="AN8106" s="172"/>
      <x:c r="AO8106" s="172"/>
      <x:c r="AP8106" s="172"/>
      <x:c r="AQ8106" s="172"/>
    </x:row>
    <x:row r="8107" spans="1:43" s="3" customFormat="1">
      <x:c r="A8107" s="324">
        <x:v>66038003</x:v>
      </x:c>
      <x:c r="B8107" s="3">
        <x:v>10680</x:v>
      </x:c>
      <x:c r="C8107" s="3">
        <x:f>45/30</x:f>
        <x:v>1.5</x:v>
      </x:c>
      <x:c r="G8107" s="3">
        <x:v>3</x:v>
      </x:c>
      <x:c r="I8107" s="3" t="s">
        <x:v>102</x:v>
      </x:c>
      <x:c r="K8107" s="169" t="s">
        <x:v>537</x:v>
      </x:c>
      <x:c r="M8107" s="3" t="s">
        <x:v>538</x:v>
      </x:c>
      <x:c r="O8107" s="3" t="s">
        <x:v>101</x:v>
      </x:c>
      <x:c r="AG8107" s="108">
        <x:v>2</x:v>
      </x:c>
      <x:c r="AL8107" s="172"/>
      <x:c r="AM8107" s="172"/>
      <x:c r="AN8107" s="172"/>
      <x:c r="AO8107" s="172"/>
      <x:c r="AP8107" s="172"/>
      <x:c r="AQ8107" s="172"/>
    </x:row>
    <x:row r="8108" spans="1:43" s="6" customFormat="1">
      <x:c r="A8108" s="324">
        <x:v>66039000</x:v>
      </x:c>
      <x:c r="B8108" s="3">
        <x:v>10681</x:v>
      </x:c>
      <x:c r="C8108" s="6">
        <x:f>37/30</x:f>
        <x:v>1.23333333333333</x:v>
      </x:c>
      <x:c r="G8108" s="6">
        <x:v>3</x:v>
      </x:c>
      <x:c r="I8108" s="6" t="s">
        <x:v>102</x:v>
      </x:c>
      <x:c r="K8108" s="170" t="s">
        <x:v>539</x:v>
      </x:c>
      <x:c r="M8108" s="6">
        <x:v>2119</x:v>
      </x:c>
      <x:c r="O8108" s="6" t="s">
        <x:v>116</x:v>
      </x:c>
      <x:c r="AG8108" s="93">
        <x:v>2</x:v>
      </x:c>
      <x:c r="AL8108" s="171"/>
      <x:c r="AM8108" s="171"/>
      <x:c r="AN8108" s="171"/>
      <x:c r="AO8108" s="171"/>
      <x:c r="AP8108" s="171"/>
      <x:c r="AQ8108" s="171"/>
    </x:row>
    <x:row r="8109" spans="1:43" s="6" customFormat="1">
      <x:c r="A8109" s="324">
        <x:v>66039001</x:v>
      </x:c>
      <x:c r="B8109" s="3">
        <x:v>10681</x:v>
      </x:c>
      <x:c r="C8109" s="6">
        <x:f>C8108+0.15</x:f>
        <x:v>1.38333333333333</x:v>
      </x:c>
      <x:c r="G8109" s="6">
        <x:v>3</x:v>
      </x:c>
      <x:c r="AG8109" s="93">
        <x:v>2</x:v>
      </x:c>
      <x:c r="AL8109" s="171"/>
      <x:c r="AM8109" s="171"/>
      <x:c r="AN8109" s="171"/>
      <x:c r="AO8109" s="171"/>
      <x:c r="AP8109" s="171"/>
      <x:c r="AQ8109" s="171"/>
    </x:row>
    <x:row r="8110" spans="1:43" s="6" customFormat="1">
      <x:c r="A8110" s="324">
        <x:v>66039002</x:v>
      </x:c>
      <x:c r="B8110" s="3">
        <x:v>10681</x:v>
      </x:c>
      <x:c r="C8110" s="6">
        <x:f>C8109+0.15</x:f>
        <x:v>1.53333333333333</x:v>
      </x:c>
      <x:c r="G8110" s="6">
        <x:v>4</x:v>
      </x:c>
      <x:c r="AG8110" s="93">
        <x:v>2</x:v>
      </x:c>
      <x:c r="AL8110" s="171"/>
      <x:c r="AM8110" s="171"/>
      <x:c r="AN8110" s="171"/>
      <x:c r="AO8110" s="171"/>
      <x:c r="AP8110" s="171"/>
      <x:c r="AQ8110" s="171"/>
    </x:row>
    <x:row r="8111" spans="1:43" s="3" customFormat="1">
      <x:c r="A8111" s="324">
        <x:v>66039100</x:v>
      </x:c>
      <x:c r="B8111" s="3">
        <x:v>10682</x:v>
      </x:c>
      <x:c r="C8111" s="3">
        <x:f>173/30</x:f>
        <x:v>5.76666666666667</x:v>
      </x:c>
      <x:c r="G8111" s="3">
        <x:v>3</x:v>
      </x:c>
      <x:c r="I8111" s="3" t="s">
        <x:v>110</x:v>
      </x:c>
      <x:c r="J8111" s="3">
        <x:v>0.65</x:v>
      </x:c>
      <x:c r="K8111" s="3" t="s">
        <x:v>540</x:v>
      </x:c>
      <x:c r="M8111" s="3">
        <x:v>2110</x:v>
      </x:c>
      <x:c r="O8111" s="3" t="s">
        <x:v>101</x:v>
      </x:c>
      <x:c r="AG8111" s="108"/>
      <x:c r="AL8111" s="172"/>
      <x:c r="AM8111" s="172"/>
      <x:c r="AN8111" s="172"/>
      <x:c r="AO8111" s="172"/>
      <x:c r="AP8111" s="172"/>
      <x:c r="AQ8111" s="172"/>
    </x:row>
    <x:row r="8112" spans="1:43" s="3" customFormat="1">
      <x:c r="A8112" s="324">
        <x:v>66039101</x:v>
      </x:c>
      <x:c r="B8112" s="3">
        <x:v>10682</x:v>
      </x:c>
      <x:c r="C8112" s="3">
        <x:f t="shared" ref="C8112:C8114" si="388">C8111+0.17</x:f>
        <x:v>5.93666666666667</x:v>
      </x:c>
      <x:c r="G8112" s="3">
        <x:v>3</x:v>
      </x:c>
      <x:c r="M8112" s="3">
        <x:v>2110</x:v>
      </x:c>
      <x:c r="O8112" s="3" t="s">
        <x:v>101</x:v>
      </x:c>
      <x:c r="AG8112" s="108"/>
      <x:c r="AL8112" s="172"/>
      <x:c r="AM8112" s="172"/>
      <x:c r="AN8112" s="172"/>
      <x:c r="AO8112" s="172"/>
      <x:c r="AP8112" s="172"/>
      <x:c r="AQ8112" s="172"/>
    </x:row>
    <x:row r="8113" spans="1:43" s="3" customFormat="1">
      <x:c r="A8113" s="324">
        <x:v>66039102</x:v>
      </x:c>
      <x:c r="B8113" s="3">
        <x:v>10682</x:v>
      </x:c>
      <x:c r="C8113" s="3">
        <x:f t="shared" si="388"/>
        <x:v>6.10666666666667</x:v>
      </x:c>
      <x:c r="G8113" s="3">
        <x:v>4</x:v>
      </x:c>
      <x:c r="M8113" s="3">
        <x:v>2110</x:v>
      </x:c>
      <x:c r="O8113" s="3" t="s">
        <x:v>101</x:v>
      </x:c>
      <x:c r="AG8113" s="108"/>
      <x:c r="AL8113" s="172"/>
      <x:c r="AM8113" s="172"/>
      <x:c r="AN8113" s="172"/>
      <x:c r="AO8113" s="172"/>
      <x:c r="AP8113" s="172"/>
      <x:c r="AQ8113" s="172"/>
    </x:row>
    <x:row r="8114" spans="1:43" s="3" customFormat="1">
      <x:c r="A8114" s="324">
        <x:v>66039103</x:v>
      </x:c>
      <x:c r="B8114" s="3">
        <x:v>10682</x:v>
      </x:c>
      <x:c r="C8114" s="3">
        <x:f t="shared" si="388"/>
        <x:v>6.27666666666667</x:v>
      </x:c>
      <x:c r="G8114" s="3">
        <x:v>4</x:v>
      </x:c>
      <x:c r="M8114" s="3">
        <x:v>2110</x:v>
      </x:c>
      <x:c r="O8114" s="3" t="s">
        <x:v>101</x:v>
      </x:c>
      <x:c r="AG8114" s="108"/>
      <x:c r="AL8114" s="172"/>
      <x:c r="AM8114" s="172"/>
      <x:c r="AN8114" s="172"/>
      <x:c r="AO8114" s="172"/>
      <x:c r="AP8114" s="172"/>
      <x:c r="AQ8114" s="172"/>
    </x:row>
    <x:row r="8115" spans="1:43" s="6" customFormat="1">
      <x:c r="A8115" s="324">
        <x:v>66039200</x:v>
      </x:c>
      <x:c r="B8115" s="3">
        <x:v>10683</x:v>
      </x:c>
      <x:c r="C8115" s="6">
        <x:v>3</x:v>
      </x:c>
      <x:c r="G8115" s="6">
        <x:v>4</x:v>
      </x:c>
      <x:c r="I8115" s="6" t="s">
        <x:v>103</x:v>
      </x:c>
      <x:c r="M8115" s="6">
        <x:v>2110</x:v>
      </x:c>
      <x:c r="O8115" s="6" t="s">
        <x:v>101</x:v>
      </x:c>
      <x:c r="AG8115" s="93"/>
      <x:c r="AJ8115" s="6" t="s">
        <x:v>541</x:v>
      </x:c>
      <x:c r="AL8115" s="171"/>
      <x:c r="AM8115" s="171"/>
      <x:c r="AN8115" s="171"/>
      <x:c r="AO8115" s="171"/>
      <x:c r="AP8115" s="171"/>
      <x:c r="AQ8115" s="171"/>
    </x:row>
    <x:row r="8116" spans="1:43" s="6" customFormat="1">
      <x:c r="A8116" s="324">
        <x:v>66039201</x:v>
      </x:c>
      <x:c r="B8116" s="3">
        <x:v>10683</x:v>
      </x:c>
      <x:c r="C8116" s="6">
        <x:f>102/30</x:f>
        <x:v>3.4</x:v>
      </x:c>
      <x:c r="G8116" s="6">
        <x:v>3</x:v>
      </x:c>
      <x:c r="I8116" s="6" t="s">
        <x:v>100</x:v>
      </x:c>
      <x:c r="K8116" s="6" t="s">
        <x:v>542</x:v>
      </x:c>
      <x:c r="M8116" s="6">
        <x:v>2110</x:v>
      </x:c>
      <x:c r="O8116" s="6" t="s">
        <x:v>101</x:v>
      </x:c>
      <x:c r="AG8116" s="93"/>
      <x:c r="AJ8116" s="6" t="s">
        <x:v>541</x:v>
      </x:c>
      <x:c r="AL8116" s="171"/>
      <x:c r="AM8116" s="171"/>
      <x:c r="AN8116" s="171"/>
      <x:c r="AO8116" s="171"/>
      <x:c r="AP8116" s="171"/>
      <x:c r="AQ8116" s="171"/>
    </x:row>
    <x:row r="8117" spans="1:43" s="6" customFormat="1">
      <x:c r="A8117" s="324">
        <x:v>66039202</x:v>
      </x:c>
      <x:c r="B8117" s="3">
        <x:v>10683</x:v>
      </x:c>
      <x:c r="C8117" s="6">
        <x:v>4.17000000000001</x:v>
      </x:c>
      <x:c r="G8117" s="6">
        <x:v>2</x:v>
      </x:c>
      <x:c r="I8117" s="6" t="s">
        <x:v>102</x:v>
      </x:c>
      <x:c r="J8117" s="6">
        <x:v>0.2</x:v>
      </x:c>
      <x:c r="K8117" s="6" t="s">
        <x:v>543</x:v>
      </x:c>
      <x:c r="AG8117" s="93"/>
      <x:c r="AL8117" s="171"/>
      <x:c r="AM8117" s="171"/>
      <x:c r="AN8117" s="171"/>
      <x:c r="AO8117" s="171"/>
      <x:c r="AP8117" s="171"/>
      <x:c r="AQ8117" s="171"/>
    </x:row>
    <x:row r="8118" spans="1:43" s="6" customFormat="1">
      <x:c r="A8118" s="324">
        <x:v>66039203</x:v>
      </x:c>
      <x:c r="B8118" s="3">
        <x:v>10683</x:v>
      </x:c>
      <x:c r="C8118" s="6">
        <x:v>4.30000000000001</x:v>
      </x:c>
      <x:c r="G8118" s="6">
        <x:v>2</x:v>
      </x:c>
      <x:c r="M8118" s="6">
        <x:v>2110</x:v>
      </x:c>
      <x:c r="O8118" s="6" t="s">
        <x:v>101</x:v>
      </x:c>
      <x:c r="AG8118" s="93"/>
      <x:c r="AL8118" s="171"/>
      <x:c r="AM8118" s="171"/>
      <x:c r="AN8118" s="171"/>
      <x:c r="AO8118" s="171"/>
      <x:c r="AP8118" s="171"/>
      <x:c r="AQ8118" s="171"/>
    </x:row>
    <x:row r="8119" spans="1:43" s="6" customFormat="1">
      <x:c r="A8119" s="324">
        <x:v>66039204</x:v>
      </x:c>
      <x:c r="B8119" s="3">
        <x:v>10683</x:v>
      </x:c>
      <x:c r="C8119" s="6">
        <x:v>4.43000000000001</x:v>
      </x:c>
      <x:c r="G8119" s="6">
        <x:v>3</x:v>
      </x:c>
      <x:c r="I8119" s="6" t="s">
        <x:v>100</x:v>
      </x:c>
      <x:c r="K8119" s="6" t="s">
        <x:v>543</x:v>
      </x:c>
      <x:c r="AG8119" s="93"/>
      <x:c r="AL8119" s="171"/>
      <x:c r="AM8119" s="171"/>
      <x:c r="AN8119" s="171"/>
      <x:c r="AO8119" s="171"/>
      <x:c r="AP8119" s="171"/>
      <x:c r="AQ8119" s="171"/>
    </x:row>
    <x:row r="8120" spans="1:43" s="6" customFormat="1">
      <x:c r="A8120" s="324">
        <x:v>66039205</x:v>
      </x:c>
      <x:c r="B8120" s="3">
        <x:v>10683</x:v>
      </x:c>
      <x:c r="C8120" s="6">
        <x:v>4.56000000000001</x:v>
      </x:c>
      <x:c r="G8120" s="6">
        <x:v>2</x:v>
      </x:c>
      <x:c r="M8120" s="6">
        <x:v>2110</x:v>
      </x:c>
      <x:c r="O8120" s="6" t="s">
        <x:v>101</x:v>
      </x:c>
      <x:c r="AG8120" s="93"/>
      <x:c r="AL8120" s="171"/>
      <x:c r="AM8120" s="171"/>
      <x:c r="AN8120" s="171"/>
      <x:c r="AO8120" s="171"/>
      <x:c r="AP8120" s="171"/>
      <x:c r="AQ8120" s="171"/>
    </x:row>
    <x:row r="8121" spans="1:43" s="6" customFormat="1">
      <x:c r="A8121" s="324">
        <x:v>66039206</x:v>
      </x:c>
      <x:c r="B8121" s="3">
        <x:v>10683</x:v>
      </x:c>
      <x:c r="C8121" s="6">
        <x:v>4.69000000000001</x:v>
      </x:c>
      <x:c r="G8121" s="6">
        <x:v>3</x:v>
      </x:c>
      <x:c r="I8121" s="6" t="s">
        <x:v>103</x:v>
      </x:c>
      <x:c r="K8121" s="6" t="s">
        <x:v>543</x:v>
      </x:c>
      <x:c r="AG8121" s="93"/>
      <x:c r="AL8121" s="171"/>
      <x:c r="AM8121" s="171"/>
      <x:c r="AN8121" s="171"/>
      <x:c r="AO8121" s="171"/>
      <x:c r="AP8121" s="171"/>
      <x:c r="AQ8121" s="171"/>
    </x:row>
    <x:row r="8122" spans="1:43" s="6" customFormat="1">
      <x:c r="A8122" s="324">
        <x:v>66039207</x:v>
      </x:c>
      <x:c r="B8122" s="3">
        <x:v>10683</x:v>
      </x:c>
      <x:c r="C8122" s="6">
        <x:v>4.82000000000001</x:v>
      </x:c>
      <x:c r="G8122" s="6">
        <x:v>2</x:v>
      </x:c>
      <x:c r="M8122" s="6">
        <x:v>2110</x:v>
      </x:c>
      <x:c r="O8122" s="6" t="s">
        <x:v>101</x:v>
      </x:c>
      <x:c r="AG8122" s="93"/>
      <x:c r="AL8122" s="171"/>
      <x:c r="AM8122" s="171"/>
      <x:c r="AN8122" s="171"/>
      <x:c r="AO8122" s="171"/>
      <x:c r="AP8122" s="171"/>
      <x:c r="AQ8122" s="171"/>
    </x:row>
    <x:row r="8123" spans="1:43" s="6" customFormat="1">
      <x:c r="A8123" s="324">
        <x:v>66039208</x:v>
      </x:c>
      <x:c r="B8123" s="3">
        <x:v>10683</x:v>
      </x:c>
      <x:c r="C8123" s="6">
        <x:v>4.95000000000001</x:v>
      </x:c>
      <x:c r="G8123" s="6">
        <x:v>3</x:v>
      </x:c>
      <x:c r="I8123" s="6" t="s">
        <x:v>104</x:v>
      </x:c>
      <x:c r="K8123" s="6" t="s">
        <x:v>543</x:v>
      </x:c>
      <x:c r="AG8123" s="93"/>
      <x:c r="AL8123" s="171"/>
      <x:c r="AM8123" s="171"/>
      <x:c r="AN8123" s="171"/>
      <x:c r="AO8123" s="171"/>
      <x:c r="AP8123" s="171"/>
      <x:c r="AQ8123" s="171"/>
    </x:row>
    <x:row r="8124" spans="1:43" s="6" customFormat="1">
      <x:c r="A8124" s="324">
        <x:v>66039209</x:v>
      </x:c>
      <x:c r="B8124" s="3">
        <x:v>10683</x:v>
      </x:c>
      <x:c r="C8124" s="6">
        <x:v>5.08000000000001</x:v>
      </x:c>
      <x:c r="G8124" s="6">
        <x:v>2</x:v>
      </x:c>
      <x:c r="M8124" s="6">
        <x:v>2110</x:v>
      </x:c>
      <x:c r="O8124" s="6" t="s">
        <x:v>101</x:v>
      </x:c>
      <x:c r="AG8124" s="93"/>
      <x:c r="AL8124" s="171"/>
      <x:c r="AM8124" s="171"/>
      <x:c r="AN8124" s="171"/>
      <x:c r="AO8124" s="171"/>
      <x:c r="AP8124" s="171"/>
      <x:c r="AQ8124" s="171"/>
    </x:row>
    <x:row r="8125" spans="1:43" s="6" customFormat="1">
      <x:c r="A8125" s="324">
        <x:v>66039210</x:v>
      </x:c>
      <x:c r="B8125" s="3">
        <x:v>10683</x:v>
      </x:c>
      <x:c r="C8125" s="6">
        <x:v>5.21000000000001</x:v>
      </x:c>
      <x:c r="G8125" s="6">
        <x:v>3</x:v>
      </x:c>
      <x:c r="I8125" s="6" t="s">
        <x:v>100</x:v>
      </x:c>
      <x:c r="K8125" s="6" t="s">
        <x:v>543</x:v>
      </x:c>
      <x:c r="AG8125" s="93"/>
      <x:c r="AL8125" s="171"/>
      <x:c r="AM8125" s="171"/>
      <x:c r="AN8125" s="171"/>
      <x:c r="AO8125" s="171"/>
      <x:c r="AP8125" s="171"/>
      <x:c r="AQ8125" s="171"/>
    </x:row>
    <x:row r="8126" spans="1:43" s="6" customFormat="1">
      <x:c r="A8126" s="324">
        <x:v>66039211</x:v>
      </x:c>
      <x:c r="B8126" s="3">
        <x:v>10683</x:v>
      </x:c>
      <x:c r="C8126" s="6">
        <x:v>5.34000000000001</x:v>
      </x:c>
      <x:c r="G8126" s="6">
        <x:v>2</x:v>
      </x:c>
      <x:c r="M8126" s="6">
        <x:v>2110</x:v>
      </x:c>
      <x:c r="O8126" s="6" t="s">
        <x:v>101</x:v>
      </x:c>
      <x:c r="AG8126" s="93"/>
      <x:c r="AL8126" s="171"/>
      <x:c r="AM8126" s="171"/>
      <x:c r="AN8126" s="171"/>
      <x:c r="AO8126" s="171"/>
      <x:c r="AP8126" s="171"/>
      <x:c r="AQ8126" s="171"/>
    </x:row>
    <x:row r="8127" spans="1:43" s="6" customFormat="1">
      <x:c r="A8127" s="324">
        <x:v>66039212</x:v>
      </x:c>
      <x:c r="B8127" s="3">
        <x:v>10683</x:v>
      </x:c>
      <x:c r="C8127" s="6">
        <x:v>5.47000000000001</x:v>
      </x:c>
      <x:c r="G8127" s="6">
        <x:v>3</x:v>
      </x:c>
      <x:c r="I8127" s="6" t="s">
        <x:v>102</x:v>
      </x:c>
      <x:c r="K8127" s="6" t="s">
        <x:v>543</x:v>
      </x:c>
      <x:c r="AG8127" s="93"/>
      <x:c r="AL8127" s="171"/>
      <x:c r="AM8127" s="171"/>
      <x:c r="AN8127" s="171"/>
      <x:c r="AO8127" s="171"/>
      <x:c r="AP8127" s="171"/>
      <x:c r="AQ8127" s="171"/>
    </x:row>
    <x:row r="8128" spans="1:43" s="6" customFormat="1">
      <x:c r="A8128" s="324">
        <x:v>66039213</x:v>
      </x:c>
      <x:c r="B8128" s="3">
        <x:v>10683</x:v>
      </x:c>
      <x:c r="C8128" s="6">
        <x:v>5.60000000000001</x:v>
      </x:c>
      <x:c r="G8128" s="6">
        <x:v>2</x:v>
      </x:c>
      <x:c r="M8128" s="6">
        <x:v>2110</x:v>
      </x:c>
      <x:c r="O8128" s="6" t="s">
        <x:v>101</x:v>
      </x:c>
      <x:c r="AG8128" s="93"/>
      <x:c r="AL8128" s="171"/>
      <x:c r="AM8128" s="171"/>
      <x:c r="AN8128" s="171"/>
      <x:c r="AO8128" s="171"/>
      <x:c r="AP8128" s="171"/>
      <x:c r="AQ8128" s="171"/>
    </x:row>
    <x:row r="8129" spans="1:43" s="6" customFormat="1">
      <x:c r="A8129" s="324">
        <x:v>66039214</x:v>
      </x:c>
      <x:c r="B8129" s="3">
        <x:v>10683</x:v>
      </x:c>
      <x:c r="C8129" s="6">
        <x:v>5.73000000000001</x:v>
      </x:c>
      <x:c r="G8129" s="6">
        <x:v>3</x:v>
      </x:c>
      <x:c r="I8129" s="6" t="s">
        <x:v>103</x:v>
      </x:c>
      <x:c r="K8129" s="6" t="s">
        <x:v>543</x:v>
      </x:c>
      <x:c r="AG8129" s="93"/>
      <x:c r="AL8129" s="171"/>
      <x:c r="AM8129" s="171"/>
      <x:c r="AN8129" s="171"/>
      <x:c r="AO8129" s="171"/>
      <x:c r="AP8129" s="171"/>
      <x:c r="AQ8129" s="171"/>
    </x:row>
    <x:row r="8130" spans="1:43" s="6" customFormat="1">
      <x:c r="A8130" s="324">
        <x:v>66039215</x:v>
      </x:c>
      <x:c r="B8130" s="3">
        <x:v>10683</x:v>
      </x:c>
      <x:c r="C8130" s="6">
        <x:v>5.86000000000001</x:v>
      </x:c>
      <x:c r="G8130" s="6">
        <x:v>2</x:v>
      </x:c>
      <x:c r="M8130" s="6">
        <x:v>2110</x:v>
      </x:c>
      <x:c r="O8130" s="6" t="s">
        <x:v>101</x:v>
      </x:c>
      <x:c r="AG8130" s="93"/>
      <x:c r="AL8130" s="171"/>
      <x:c r="AM8130" s="171"/>
      <x:c r="AN8130" s="171"/>
      <x:c r="AO8130" s="171"/>
      <x:c r="AP8130" s="171"/>
      <x:c r="AQ8130" s="171"/>
    </x:row>
    <x:row r="8131" spans="1:43" s="6" customFormat="1">
      <x:c r="A8131" s="324">
        <x:v>66039216</x:v>
      </x:c>
      <x:c r="B8131" s="3">
        <x:v>10683</x:v>
      </x:c>
      <x:c r="C8131" s="6">
        <x:v>5.99000000000001</x:v>
      </x:c>
      <x:c r="G8131" s="6">
        <x:v>3</x:v>
      </x:c>
      <x:c r="I8131" s="6" t="s">
        <x:v>104</x:v>
      </x:c>
      <x:c r="K8131" s="6" t="s">
        <x:v>543</x:v>
      </x:c>
      <x:c r="AG8131" s="93"/>
      <x:c r="AL8131" s="171"/>
      <x:c r="AM8131" s="171"/>
      <x:c r="AN8131" s="171"/>
      <x:c r="AO8131" s="171"/>
      <x:c r="AP8131" s="171"/>
      <x:c r="AQ8131" s="171"/>
    </x:row>
    <x:row r="8132" spans="1:43" s="6" customFormat="1">
      <x:c r="A8132" s="324">
        <x:v>66039217</x:v>
      </x:c>
      <x:c r="B8132" s="3">
        <x:v>10683</x:v>
      </x:c>
      <x:c r="C8132" s="6">
        <x:v>6.12000000000001</x:v>
      </x:c>
      <x:c r="G8132" s="6">
        <x:v>1</x:v>
      </x:c>
      <x:c r="M8132" s="6">
        <x:v>2110</x:v>
      </x:c>
      <x:c r="O8132" s="6" t="s">
        <x:v>101</x:v>
      </x:c>
      <x:c r="AG8132" s="93"/>
      <x:c r="AL8132" s="171"/>
      <x:c r="AM8132" s="171"/>
      <x:c r="AN8132" s="171"/>
      <x:c r="AO8132" s="171"/>
      <x:c r="AP8132" s="171"/>
      <x:c r="AQ8132" s="171"/>
    </x:row>
    <x:row r="8133" spans="1:43" s="6" customFormat="1">
      <x:c r="A8133" s="324">
        <x:v>66039218</x:v>
      </x:c>
      <x:c r="B8133" s="3">
        <x:v>10683</x:v>
      </x:c>
      <x:c r="C8133" s="6">
        <x:v>7.566666666667</x:v>
      </x:c>
      <x:c r="G8133" s="6">
        <x:v>6</x:v>
      </x:c>
      <x:c r="I8133" s="6" t="s">
        <x:v>110</x:v>
      </x:c>
      <x:c r="J8133" s="6">
        <x:v>0.55</x:v>
      </x:c>
      <x:c r="K8133" s="6" t="s">
        <x:v>544</x:v>
      </x:c>
      <x:c r="M8133" s="6">
        <x:v>2110</x:v>
      </x:c>
      <x:c r="O8133" s="6" t="s">
        <x:v>101</x:v>
      </x:c>
      <x:c r="AG8133" s="93"/>
      <x:c r="AL8133" s="171"/>
      <x:c r="AM8133" s="171"/>
      <x:c r="AN8133" s="171"/>
      <x:c r="AO8133" s="171"/>
      <x:c r="AP8133" s="171"/>
      <x:c r="AQ8133" s="171"/>
    </x:row>
    <x:row r="8134" spans="1:43" s="6" customFormat="1">
      <x:c r="A8134" s="324">
        <x:v>66039219</x:v>
      </x:c>
      <x:c r="B8134" s="3">
        <x:v>10683</x:v>
      </x:c>
      <x:c r="C8134" s="6">
        <x:f>C8133+0.33</x:f>
        <x:v>7.896666666667</x:v>
      </x:c>
      <x:c r="D8134" s="6">
        <x:v>1</x:v>
      </x:c>
      <x:c r="I8134" s="6" t="s">
        <x:v>110</x:v>
      </x:c>
      <x:c r="J8134" s="6">
        <x:v>0.61</x:v>
      </x:c>
      <x:c r="AG8134" s="93"/>
      <x:c r="AL8134" s="171"/>
      <x:c r="AM8134" s="171"/>
      <x:c r="AN8134" s="171"/>
      <x:c r="AO8134" s="171"/>
      <x:c r="AP8134" s="171"/>
      <x:c r="AQ8134" s="171"/>
    </x:row>
    <x:row r="8135" spans="1:43" s="6" customFormat="1">
      <x:c r="A8135" s="324">
        <x:v>66039220</x:v>
      </x:c>
      <x:c r="B8135" s="3">
        <x:v>10683</x:v>
      </x:c>
      <x:c r="C8135" s="6">
        <x:f>250/30</x:f>
        <x:v>8.33333333333333</x:v>
      </x:c>
      <x:c r="D8135" s="6">
        <x:v>1</x:v>
      </x:c>
      <x:c r="M8135" s="6">
        <x:v>2143</x:v>
      </x:c>
      <x:c r="N8135" s="6">
        <x:v>2</x:v>
      </x:c>
      <x:c r="P8135" s="6" t="s">
        <x:v>545</x:v>
      </x:c>
      <x:c r="AG8135" s="93"/>
      <x:c r="AL8135" s="171"/>
      <x:c r="AM8135" s="171"/>
      <x:c r="AN8135" s="171"/>
      <x:c r="AO8135" s="171"/>
      <x:c r="AP8135" s="171"/>
      <x:c r="AQ8135" s="171"/>
    </x:row>
    <x:row r="8136" spans="1:43" s="3" customFormat="1">
      <x:c r="A8136" s="324">
        <x:v>66039300</x:v>
      </x:c>
      <x:c r="B8136" s="3">
        <x:v>10684</x:v>
      </x:c>
      <x:c r="C8136" s="3">
        <x:f>125/30</x:f>
        <x:v>4.16666666666667</x:v>
      </x:c>
      <x:c r="G8136" s="3">
        <x:v>4</x:v>
      </x:c>
      <x:c r="I8136" s="3" t="s">
        <x:v>102</x:v>
      </x:c>
      <x:c r="K8136" s="3" t="s">
        <x:v>546</x:v>
      </x:c>
      <x:c r="AG8136" s="108"/>
      <x:c r="AL8136" s="172"/>
      <x:c r="AM8136" s="172"/>
      <x:c r="AN8136" s="172"/>
      <x:c r="AO8136" s="172"/>
      <x:c r="AP8136" s="172"/>
      <x:c r="AQ8136" s="172"/>
    </x:row>
    <x:row r="8137" spans="1:43" s="3" customFormat="1">
      <x:c r="A8137" s="324">
        <x:v>66039301</x:v>
      </x:c>
      <x:c r="B8137" s="3">
        <x:v>10684</x:v>
      </x:c>
      <x:c r="C8137" s="3">
        <x:f t="shared" ref="C8137:C8142" si="389">C8136+0.17</x:f>
        <x:v>4.33666666666667</x:v>
      </x:c>
      <x:c r="G8137" s="3">
        <x:v>3</x:v>
      </x:c>
      <x:c r="K8137" s="3" t="s">
        <x:v>546</x:v>
      </x:c>
      <x:c r="AG8137" s="108"/>
      <x:c r="AL8137" s="172"/>
      <x:c r="AM8137" s="172"/>
      <x:c r="AN8137" s="172"/>
      <x:c r="AO8137" s="172"/>
      <x:c r="AP8137" s="172"/>
      <x:c r="AQ8137" s="172"/>
    </x:row>
    <x:row r="8138" spans="1:43" s="3" customFormat="1">
      <x:c r="A8138" s="324">
        <x:v>66039302</x:v>
      </x:c>
      <x:c r="B8138" s="3">
        <x:v>10684</x:v>
      </x:c>
      <x:c r="C8138" s="3">
        <x:f t="shared" si="389"/>
        <x:v>4.50666666666667</x:v>
      </x:c>
      <x:c r="G8138" s="3">
        <x:v>4</x:v>
      </x:c>
      <x:c r="I8138" s="3" t="s">
        <x:v>100</x:v>
      </x:c>
      <x:c r="K8138" s="3" t="s">
        <x:v>546</x:v>
      </x:c>
      <x:c r="AG8138" s="108"/>
      <x:c r="AL8138" s="172"/>
      <x:c r="AM8138" s="172"/>
      <x:c r="AN8138" s="172"/>
      <x:c r="AO8138" s="172"/>
      <x:c r="AP8138" s="172"/>
      <x:c r="AQ8138" s="172"/>
    </x:row>
    <x:row r="8139" spans="1:43" s="3" customFormat="1">
      <x:c r="A8139" s="324">
        <x:v>66039303</x:v>
      </x:c>
      <x:c r="B8139" s="3">
        <x:v>10684</x:v>
      </x:c>
      <x:c r="C8139" s="3">
        <x:f t="shared" si="389"/>
        <x:v>4.67666666666667</x:v>
      </x:c>
      <x:c r="G8139" s="3">
        <x:v>5</x:v>
      </x:c>
      <x:c r="K8139" s="3" t="s">
        <x:v>546</x:v>
      </x:c>
      <x:c r="AG8139" s="108"/>
      <x:c r="AL8139" s="172"/>
      <x:c r="AM8139" s="172"/>
      <x:c r="AN8139" s="172"/>
      <x:c r="AO8139" s="172"/>
      <x:c r="AP8139" s="172"/>
      <x:c r="AQ8139" s="172"/>
    </x:row>
    <x:row r="8140" spans="1:43" s="3" customFormat="1">
      <x:c r="A8140" s="324">
        <x:v>66039304</x:v>
      </x:c>
      <x:c r="B8140" s="3">
        <x:v>10684</x:v>
      </x:c>
      <x:c r="C8140" s="3">
        <x:f t="shared" si="389"/>
        <x:v>4.84666666666667</x:v>
      </x:c>
      <x:c r="G8140" s="3">
        <x:v>4</x:v>
      </x:c>
      <x:c r="I8140" s="3" t="s">
        <x:v>103</x:v>
      </x:c>
      <x:c r="K8140" s="3" t="s">
        <x:v>546</x:v>
      </x:c>
      <x:c r="AG8140" s="108"/>
      <x:c r="AL8140" s="172"/>
      <x:c r="AM8140" s="172"/>
      <x:c r="AN8140" s="172"/>
      <x:c r="AO8140" s="172"/>
      <x:c r="AP8140" s="172"/>
      <x:c r="AQ8140" s="172"/>
    </x:row>
    <x:row r="8141" spans="1:43" s="3" customFormat="1">
      <x:c r="A8141" s="324">
        <x:v>66039305</x:v>
      </x:c>
      <x:c r="B8141" s="3">
        <x:v>10684</x:v>
      </x:c>
      <x:c r="C8141" s="3">
        <x:f t="shared" si="389"/>
        <x:v>5.01666666666667</x:v>
      </x:c>
      <x:c r="G8141" s="3">
        <x:v>5</x:v>
      </x:c>
      <x:c r="K8141" s="3" t="s">
        <x:v>546</x:v>
      </x:c>
      <x:c r="AG8141" s="108"/>
      <x:c r="AL8141" s="172"/>
      <x:c r="AM8141" s="172"/>
      <x:c r="AN8141" s="172"/>
      <x:c r="AO8141" s="172"/>
      <x:c r="AP8141" s="172"/>
      <x:c r="AQ8141" s="172"/>
    </x:row>
    <x:row r="8142" spans="1:43" s="3" customFormat="1">
      <x:c r="A8142" s="324">
        <x:v>66039306</x:v>
      </x:c>
      <x:c r="B8142" s="3">
        <x:v>10684</x:v>
      </x:c>
      <x:c r="C8142" s="3">
        <x:f t="shared" si="389"/>
        <x:v>5.18666666666667</x:v>
      </x:c>
      <x:c r="G8142" s="3">
        <x:v>4</x:v>
      </x:c>
      <x:c r="I8142" s="3" t="s">
        <x:v>112</x:v>
      </x:c>
      <x:c r="J8142" s="3">
        <x:v>0.3</x:v>
      </x:c>
      <x:c r="K8142" s="3" t="s">
        <x:v>546</x:v>
      </x:c>
      <x:c r="AG8142" s="108"/>
      <x:c r="AL8142" s="172"/>
      <x:c r="AM8142" s="172"/>
      <x:c r="AN8142" s="172"/>
      <x:c r="AO8142" s="172"/>
      <x:c r="AP8142" s="172"/>
      <x:c r="AQ8142" s="172"/>
    </x:row>
    <x:row r="8143" spans="1:43" s="3" customFormat="1">
      <x:c r="A8143" s="324">
        <x:v>66039307</x:v>
      </x:c>
      <x:c r="B8143" s="3">
        <x:v>10684</x:v>
      </x:c>
      <x:c r="C8143" s="3">
        <x:f t="shared" ref="C8143:C8145" si="390">C8142+0.12</x:f>
        <x:v>5.30666666666667</x:v>
      </x:c>
      <x:c r="G8143" s="3">
        <x:v>5</x:v>
      </x:c>
      <x:c r="K8143" s="3" t="s">
        <x:v>546</x:v>
      </x:c>
      <x:c r="AG8143" s="108"/>
      <x:c r="AL8143" s="172"/>
      <x:c r="AM8143" s="172"/>
      <x:c r="AN8143" s="172"/>
      <x:c r="AO8143" s="172"/>
      <x:c r="AP8143" s="172"/>
      <x:c r="AQ8143" s="172"/>
    </x:row>
    <x:row r="8144" spans="1:43" s="3" customFormat="1">
      <x:c r="A8144" s="324">
        <x:v>66039308</x:v>
      </x:c>
      <x:c r="B8144" s="3">
        <x:v>10684</x:v>
      </x:c>
      <x:c r="C8144" s="3">
        <x:f t="shared" si="390"/>
        <x:v>5.42666666666667</x:v>
      </x:c>
      <x:c r="G8144" s="3">
        <x:v>4</x:v>
      </x:c>
      <x:c r="K8144" s="3" t="s">
        <x:v>546</x:v>
      </x:c>
      <x:c r="AG8144" s="108"/>
      <x:c r="AL8144" s="172"/>
      <x:c r="AM8144" s="172"/>
      <x:c r="AN8144" s="172"/>
      <x:c r="AO8144" s="172"/>
      <x:c r="AP8144" s="172"/>
      <x:c r="AQ8144" s="172"/>
    </x:row>
    <x:row r="8145" spans="1:43" s="3" customFormat="1">
      <x:c r="A8145" s="324">
        <x:v>66039309</x:v>
      </x:c>
      <x:c r="B8145" s="3">
        <x:v>10684</x:v>
      </x:c>
      <x:c r="C8145" s="3">
        <x:f t="shared" si="390"/>
        <x:v>5.54666666666667</x:v>
      </x:c>
      <x:c r="G8145" s="3">
        <x:v>5</x:v>
      </x:c>
      <x:c r="K8145" s="6" t="s">
        <x:v>546</x:v>
      </x:c>
      <x:c r="AG8145" s="108"/>
      <x:c r="AL8145" s="172"/>
      <x:c r="AM8145" s="172"/>
      <x:c r="AN8145" s="172"/>
      <x:c r="AO8145" s="172"/>
      <x:c r="AP8145" s="172"/>
      <x:c r="AQ8145" s="172"/>
    </x:row>
    <x:row r="8146" spans="1:43" s="16" customFormat="1">
      <x:c r="A8146" s="324">
        <x:v>66039400</x:v>
      </x:c>
      <x:c r="B8146" s="3">
        <x:v>10685</x:v>
      </x:c>
      <x:c r="C8146" s="16">
        <x:f>125/30</x:f>
        <x:v>4.16666666666667</x:v>
      </x:c>
      <x:c r="G8146" s="16">
        <x:v>4</x:v>
      </x:c>
      <x:c r="I8146" s="16" t="s">
        <x:v>102</x:v>
      </x:c>
      <x:c r="K8146" s="16" t="s">
        <x:v>546</x:v>
      </x:c>
      <x:c r="AG8146" s="175"/>
      <x:c r="AL8146" s="176"/>
      <x:c r="AM8146" s="176"/>
      <x:c r="AN8146" s="176"/>
      <x:c r="AO8146" s="176"/>
      <x:c r="AP8146" s="176"/>
      <x:c r="AQ8146" s="176"/>
    </x:row>
    <x:row r="8147" spans="1:43" s="16" customFormat="1">
      <x:c r="A8147" s="324">
        <x:v>66039401</x:v>
      </x:c>
      <x:c r="B8147" s="3">
        <x:v>10685</x:v>
      </x:c>
      <x:c r="C8147" s="16">
        <x:f t="shared" ref="C8147:C8152" si="391">C8146+0.17</x:f>
        <x:v>4.33666666666667</x:v>
      </x:c>
      <x:c r="G8147" s="16">
        <x:v>3</x:v>
      </x:c>
      <x:c r="K8147" s="16" t="s">
        <x:v>546</x:v>
      </x:c>
      <x:c r="AG8147" s="175"/>
      <x:c r="AL8147" s="176"/>
      <x:c r="AM8147" s="176"/>
      <x:c r="AN8147" s="176"/>
      <x:c r="AO8147" s="176"/>
      <x:c r="AP8147" s="176"/>
      <x:c r="AQ8147" s="176"/>
    </x:row>
    <x:row r="8148" spans="1:43" s="16" customFormat="1">
      <x:c r="A8148" s="324">
        <x:v>66039402</x:v>
      </x:c>
      <x:c r="B8148" s="3">
        <x:v>10685</x:v>
      </x:c>
      <x:c r="C8148" s="16">
        <x:f t="shared" si="391"/>
        <x:v>4.50666666666667</x:v>
      </x:c>
      <x:c r="G8148" s="16">
        <x:v>4</x:v>
      </x:c>
      <x:c r="I8148" s="16" t="s">
        <x:v>100</x:v>
      </x:c>
      <x:c r="K8148" s="16" t="s">
        <x:v>546</x:v>
      </x:c>
      <x:c r="AG8148" s="175"/>
      <x:c r="AL8148" s="176"/>
      <x:c r="AM8148" s="176"/>
      <x:c r="AN8148" s="176"/>
      <x:c r="AO8148" s="176"/>
      <x:c r="AP8148" s="176"/>
      <x:c r="AQ8148" s="176"/>
    </x:row>
    <x:row r="8149" spans="1:43" s="16" customFormat="1">
      <x:c r="A8149" s="324">
        <x:v>66039403</x:v>
      </x:c>
      <x:c r="B8149" s="3">
        <x:v>10685</x:v>
      </x:c>
      <x:c r="C8149" s="16">
        <x:f t="shared" si="391"/>
        <x:v>4.67666666666667</x:v>
      </x:c>
      <x:c r="G8149" s="16">
        <x:v>5</x:v>
      </x:c>
      <x:c r="K8149" s="16" t="s">
        <x:v>546</x:v>
      </x:c>
      <x:c r="AG8149" s="175"/>
      <x:c r="AL8149" s="176"/>
      <x:c r="AM8149" s="176"/>
      <x:c r="AN8149" s="176"/>
      <x:c r="AO8149" s="176"/>
      <x:c r="AP8149" s="176"/>
      <x:c r="AQ8149" s="176"/>
    </x:row>
    <x:row r="8150" spans="1:43" s="16" customFormat="1">
      <x:c r="A8150" s="324">
        <x:v>66039404</x:v>
      </x:c>
      <x:c r="B8150" s="3">
        <x:v>10685</x:v>
      </x:c>
      <x:c r="C8150" s="16">
        <x:f t="shared" si="391"/>
        <x:v>4.84666666666667</x:v>
      </x:c>
      <x:c r="G8150" s="16">
        <x:v>4</x:v>
      </x:c>
      <x:c r="I8150" s="16" t="s">
        <x:v>103</x:v>
      </x:c>
      <x:c r="K8150" s="16" t="s">
        <x:v>546</x:v>
      </x:c>
      <x:c r="AG8150" s="175"/>
      <x:c r="AL8150" s="176"/>
      <x:c r="AM8150" s="176"/>
      <x:c r="AN8150" s="176"/>
      <x:c r="AO8150" s="176"/>
      <x:c r="AP8150" s="176"/>
      <x:c r="AQ8150" s="176"/>
    </x:row>
    <x:row r="8151" spans="1:43" s="16" customFormat="1">
      <x:c r="A8151" s="324">
        <x:v>66039405</x:v>
      </x:c>
      <x:c r="B8151" s="3">
        <x:v>10685</x:v>
      </x:c>
      <x:c r="C8151" s="16">
        <x:f t="shared" si="391"/>
        <x:v>5.01666666666667</x:v>
      </x:c>
      <x:c r="G8151" s="16">
        <x:v>5</x:v>
      </x:c>
      <x:c r="K8151" s="16" t="s">
        <x:v>546</x:v>
      </x:c>
      <x:c r="AG8151" s="175"/>
      <x:c r="AL8151" s="176"/>
      <x:c r="AM8151" s="176"/>
      <x:c r="AN8151" s="176"/>
      <x:c r="AO8151" s="176"/>
      <x:c r="AP8151" s="176"/>
      <x:c r="AQ8151" s="176"/>
    </x:row>
    <x:row r="8152" spans="1:43" s="16" customFormat="1">
      <x:c r="A8152" s="324">
        <x:v>66039406</x:v>
      </x:c>
      <x:c r="B8152" s="3">
        <x:v>10685</x:v>
      </x:c>
      <x:c r="C8152" s="16">
        <x:f t="shared" si="391"/>
        <x:v>5.18666666666667</x:v>
      </x:c>
      <x:c r="G8152" s="16">
        <x:v>4</x:v>
      </x:c>
      <x:c r="I8152" s="16" t="s">
        <x:v>112</x:v>
      </x:c>
      <x:c r="J8152" s="16">
        <x:v>0.3</x:v>
      </x:c>
      <x:c r="K8152" s="16" t="s">
        <x:v>546</x:v>
      </x:c>
      <x:c r="AG8152" s="175"/>
      <x:c r="AL8152" s="176"/>
      <x:c r="AM8152" s="176"/>
      <x:c r="AN8152" s="176"/>
      <x:c r="AO8152" s="176"/>
      <x:c r="AP8152" s="176"/>
      <x:c r="AQ8152" s="176"/>
    </x:row>
    <x:row r="8153" spans="1:43" s="16" customFormat="1">
      <x:c r="A8153" s="324">
        <x:v>66039407</x:v>
      </x:c>
      <x:c r="B8153" s="3">
        <x:v>10685</x:v>
      </x:c>
      <x:c r="C8153" s="16">
        <x:f t="shared" ref="C8153:C8155" si="392">C8152+0.12</x:f>
        <x:v>5.30666666666667</x:v>
      </x:c>
      <x:c r="G8153" s="16">
        <x:v>5</x:v>
      </x:c>
      <x:c r="K8153" s="16" t="s">
        <x:v>546</x:v>
      </x:c>
      <x:c r="AG8153" s="175"/>
      <x:c r="AL8153" s="176"/>
      <x:c r="AM8153" s="176"/>
      <x:c r="AN8153" s="176"/>
      <x:c r="AO8153" s="176"/>
      <x:c r="AP8153" s="176"/>
      <x:c r="AQ8153" s="176"/>
    </x:row>
    <x:row r="8154" spans="1:43" s="16" customFormat="1">
      <x:c r="A8154" s="324">
        <x:v>66039408</x:v>
      </x:c>
      <x:c r="B8154" s="3">
        <x:v>10685</x:v>
      </x:c>
      <x:c r="C8154" s="16">
        <x:f t="shared" si="392"/>
        <x:v>5.42666666666667</x:v>
      </x:c>
      <x:c r="G8154" s="16">
        <x:v>4</x:v>
      </x:c>
      <x:c r="K8154" s="16" t="s">
        <x:v>546</x:v>
      </x:c>
      <x:c r="AG8154" s="175"/>
      <x:c r="AL8154" s="176"/>
      <x:c r="AM8154" s="176"/>
      <x:c r="AN8154" s="176"/>
      <x:c r="AO8154" s="176"/>
      <x:c r="AP8154" s="176"/>
      <x:c r="AQ8154" s="176"/>
    </x:row>
    <x:row r="8155" spans="1:43" s="16" customFormat="1">
      <x:c r="A8155" s="324">
        <x:v>66039409</x:v>
      </x:c>
      <x:c r="B8155" s="3">
        <x:v>10685</x:v>
      </x:c>
      <x:c r="C8155" s="16">
        <x:f t="shared" si="392"/>
        <x:v>5.54666666666667</x:v>
      </x:c>
      <x:c r="G8155" s="16">
        <x:v>5</x:v>
      </x:c>
      <x:c r="K8155" s="3" t="s">
        <x:v>546</x:v>
      </x:c>
      <x:c r="AG8155" s="175"/>
      <x:c r="AL8155" s="176"/>
      <x:c r="AM8155" s="176"/>
      <x:c r="AN8155" s="176"/>
      <x:c r="AO8155" s="176"/>
      <x:c r="AP8155" s="176"/>
      <x:c r="AQ8155" s="176"/>
    </x:row>
    <x:row r="8156" spans="1:43">
      <x:c r="A8156" s="114" t="s">
        <x:v>3093</x:v>
      </x:c>
      <x:c r="B8156">
        <x:v>20000</x:v>
      </x:c>
      <x:c r="C8156">
        <x:v>0.5</x:v>
      </x:c>
      <x:c r="I8156" t="s">
        <x:v>104</x:v>
      </x:c>
      <x:c r="K8156" t="s">
        <x:v>133</x:v>
      </x:c>
      <x:c r="M8156">
        <x:v>381</x:v>
      </x:c>
      <x:c r="O8156" s="165" t="s">
        <x:v>101</x:v>
      </x:c>
      <x:c r="AG8156" s="80">
        <x:v>1</x:v>
      </x:c>
      <x:c r="AL8156" s="292">
        <x:v>20000</x:v>
      </x:c>
      <x:c r="AM8156" s="292" t="str">
        <x:f t="shared" ref="AM8156:AM8195" si="393">IF($F$7=2,$B$7,"")</x:f>
        <x:v/>
      </x:c>
      <x:c r="AN8156" s="292" t="str">
        <x:f t="shared" ref="AN8156:AN8195" si="394">IF($F$7=3,$B$7,"")</x:f>
        <x:v/>
      </x:c>
      <x:c r="AO8156" s="292" t="str">
        <x:f t="shared" ref="AO8156:AO8195" si="395">IF($F$7=4,$B$7,"")</x:f>
        <x:v/>
      </x:c>
      <x:c r="AP8156" s="292" t="str">
        <x:f t="shared" ref="AP8156:AP8195" si="396">IF($F$7=5,$B$7,"")</x:f>
        <x:v/>
      </x:c>
      <x:c r="AQ8156" s="292" t="str">
        <x:f t="shared" ref="AQ8156:AQ8195" si="397">IF($F$7=6,$B$7,"")</x:f>
        <x:v/>
      </x:c>
    </x:row>
    <x:row r="8157" spans="1:43">
      <x:c r="A8157" s="114" t="s">
        <x:v>3094</x:v>
      </x:c>
      <x:c r="B8157">
        <x:v>20000</x:v>
      </x:c>
      <x:c r="C8157">
        <x:v>1.06666666666667</x:v>
      </x:c>
      <x:c r="I8157" t="s">
        <x:v>894</x:v>
      </x:c>
      <x:c r="K8157" t="s">
        <x:v>133</x:v>
      </x:c>
      <x:c r="M8157">
        <x:v>381</x:v>
      </x:c>
      <x:c r="O8157" t="s">
        <x:v>101</x:v>
      </x:c>
      <x:c r="AL8157" s="81">
        <x:v>20000</x:v>
      </x:c>
      <x:c r="AM8157" s="81" t="str">
        <x:f t="shared" si="393"/>
        <x:v/>
      </x:c>
      <x:c r="AN8157" s="81" t="str">
        <x:f t="shared" si="394"/>
        <x:v/>
      </x:c>
      <x:c r="AO8157" s="81" t="str">
        <x:f t="shared" si="395"/>
        <x:v/>
      </x:c>
      <x:c r="AP8157" s="81" t="str">
        <x:f t="shared" si="396"/>
        <x:v/>
      </x:c>
      <x:c r="AQ8157" s="81" t="str">
        <x:f t="shared" si="397"/>
        <x:v/>
      </x:c>
    </x:row>
    <x:row r="8158" spans="1:43">
      <x:c r="A8158" s="114" t="s">
        <x:v>3095</x:v>
      </x:c>
      <x:c r="B8158">
        <x:v>20001</x:v>
      </x:c>
      <x:c r="C8158">
        <x:v>1.4</x:v>
      </x:c>
      <x:c r="I8158" t="s">
        <x:v>100</x:v>
      </x:c>
      <x:c r="K8158" t="s">
        <x:v>246</x:v>
      </x:c>
      <x:c r="M8158">
        <x:v>517</x:v>
      </x:c>
      <x:c r="O8158" t="s">
        <x:v>101</x:v>
      </x:c>
      <x:c r="U8158">
        <x:v>518</x:v>
      </x:c>
      <x:c r="V8158">
        <x:v>0.2</x:v>
      </x:c>
      <x:c r="W8158" t="s">
        <x:v>239</x:v>
      </x:c>
      <x:c r="X8158">
        <x:v>0</x:v>
      </x:c>
      <x:c r="Y8158">
        <x:v>0</x:v>
      </x:c>
      <x:c r="Z8158" t="s">
        <x:v>115</x:v>
      </x:c>
      <x:c r="AB8158">
        <x:v>0.2</x:v>
      </x:c>
      <x:c r="AD8158" t="s">
        <x:v>134</x:v>
      </x:c>
      <x:c r="AG8158" s="80">
        <x:v>2</x:v>
      </x:c>
      <x:c r="AL8158" s="81">
        <x:v>20001</x:v>
      </x:c>
      <x:c r="AM8158" s="81" t="str">
        <x:f t="shared" si="393"/>
        <x:v/>
      </x:c>
      <x:c r="AN8158" s="81" t="str">
        <x:f t="shared" si="394"/>
        <x:v/>
      </x:c>
      <x:c r="AO8158" s="81" t="str">
        <x:f t="shared" si="395"/>
        <x:v/>
      </x:c>
      <x:c r="AP8158" s="81" t="str">
        <x:f t="shared" si="396"/>
        <x:v/>
      </x:c>
      <x:c r="AQ8158" s="81" t="str">
        <x:f t="shared" si="397"/>
        <x:v/>
      </x:c>
    </x:row>
    <x:row r="8159" spans="1:43">
      <x:c r="A8159" s="114" t="s">
        <x:v>3096</x:v>
      </x:c>
      <x:c r="B8159">
        <x:v>30001</x:v>
      </x:c>
      <x:c r="C8159">
        <x:v>0.5</x:v>
      </x:c>
      <x:c r="I8159" t="s">
        <x:v>100</x:v>
      </x:c>
      <x:c r="K8159" t="s">
        <x:v>117</x:v>
      </x:c>
      <x:c r="M8159">
        <x:v>246</x:v>
      </x:c>
      <x:c r="O8159" t="s">
        <x:v>101</x:v>
      </x:c>
      <x:c r="AL8159" s="81">
        <x:v>30001</x:v>
      </x:c>
      <x:c r="AM8159" s="81" t="str">
        <x:f t="shared" si="393"/>
        <x:v/>
      </x:c>
      <x:c r="AN8159" s="81" t="str">
        <x:f t="shared" si="394"/>
        <x:v/>
      </x:c>
      <x:c r="AO8159" s="81" t="str">
        <x:f t="shared" si="395"/>
        <x:v/>
      </x:c>
      <x:c r="AP8159" s="81" t="str">
        <x:f t="shared" si="396"/>
        <x:v/>
      </x:c>
      <x:c r="AQ8159" s="81" t="str">
        <x:f t="shared" si="397"/>
        <x:v/>
      </x:c>
    </x:row>
    <x:row r="8160" spans="1:43">
      <x:c r="A8160" s="114" t="s">
        <x:v>3097</x:v>
      </x:c>
      <x:c r="B8160">
        <x:v>30002</x:v>
      </x:c>
      <x:c r="C8160">
        <x:v>0.633333333333333</x:v>
      </x:c>
      <x:c r="I8160" t="s">
        <x:v>103</x:v>
      </x:c>
      <x:c r="K8160" t="s">
        <x:v>133</x:v>
      </x:c>
      <x:c r="M8160">
        <x:v>229</x:v>
      </x:c>
      <x:c r="O8160" t="s">
        <x:v>101</x:v>
      </x:c>
      <x:c r="AG8160" s="80">
        <x:v>1</x:v>
      </x:c>
      <x:c r="AL8160" s="81">
        <x:v>30002</x:v>
      </x:c>
      <x:c r="AM8160" s="81" t="str">
        <x:f t="shared" si="393"/>
        <x:v/>
      </x:c>
      <x:c r="AN8160" s="81" t="str">
        <x:f t="shared" si="394"/>
        <x:v/>
      </x:c>
      <x:c r="AO8160" s="81" t="str">
        <x:f t="shared" si="395"/>
        <x:v/>
      </x:c>
      <x:c r="AP8160" s="81" t="str">
        <x:f t="shared" si="396"/>
        <x:v/>
      </x:c>
      <x:c r="AQ8160" s="81" t="str">
        <x:f t="shared" si="397"/>
        <x:v/>
      </x:c>
    </x:row>
    <x:row r="8161" spans="1:43">
      <x:c r="A8161" s="114" t="s">
        <x:v>3098</x:v>
      </x:c>
      <x:c r="B8161">
        <x:v>30002</x:v>
      </x:c>
      <x:c r="C8161">
        <x:v>1.15</x:v>
      </x:c>
      <x:c r="I8161" t="s">
        <x:v>104</x:v>
      </x:c>
      <x:c r="K8161" t="s">
        <x:v>133</x:v>
      </x:c>
      <x:c r="M8161">
        <x:v>229</x:v>
      </x:c>
      <x:c r="O8161" t="s">
        <x:v>101</x:v>
      </x:c>
      <x:c r="AG8161" s="80">
        <x:v>1</x:v>
      </x:c>
      <x:c r="AL8161" s="81">
        <x:v>30002</x:v>
      </x:c>
      <x:c r="AM8161" s="81" t="str">
        <x:f t="shared" si="393"/>
        <x:v/>
      </x:c>
      <x:c r="AN8161" s="81" t="str">
        <x:f t="shared" si="394"/>
        <x:v/>
      </x:c>
      <x:c r="AO8161" s="81" t="str">
        <x:f t="shared" si="395"/>
        <x:v/>
      </x:c>
      <x:c r="AP8161" s="81" t="str">
        <x:f t="shared" si="396"/>
        <x:v/>
      </x:c>
      <x:c r="AQ8161" s="81" t="str">
        <x:f t="shared" si="397"/>
        <x:v/>
      </x:c>
    </x:row>
    <x:row r="8162" spans="1:43">
      <x:c r="A8162" s="114" t="s">
        <x:v>3099</x:v>
      </x:c>
      <x:c r="B8162">
        <x:v>30002</x:v>
      </x:c>
      <x:c r="C8162">
        <x:v>1.73333333333333</x:v>
      </x:c>
      <x:c r="D8162" s="7"/>
      <x:c r="E8162" s="7"/>
      <x:c r="F8162" s="7"/>
      <x:c r="G8162" s="7"/>
      <x:c r="H8162" s="7"/>
      <x:c r="I8162" s="7" t="s">
        <x:v>100</x:v>
      </x:c>
      <x:c r="J8162" s="7"/>
      <x:c r="K8162" t="s">
        <x:v>133</x:v>
      </x:c>
      <x:c r="L8162" s="7"/>
      <x:c r="M8162">
        <x:v>229</x:v>
      </x:c>
      <x:c r="N8162" s="7"/>
      <x:c r="O8162" s="7" t="s">
        <x:v>101</x:v>
      </x:c>
      <x:c r="P8162" s="7"/>
      <x:c r="Q8162" s="7"/>
      <x:c r="R8162" s="7"/>
      <x:c r="S8162" s="7"/>
      <x:c r="T8162" s="7"/>
      <x:c r="AA8162" s="7"/>
      <x:c r="AC8162" s="7"/>
      <x:c r="AE8162" s="7"/>
      <x:c r="AF8162" s="7"/>
      <x:c r="AG8162" s="80">
        <x:v>1</x:v>
      </x:c>
      <x:c r="AH8162" s="7"/>
      <x:c r="AL8162" s="81">
        <x:v>30002</x:v>
      </x:c>
      <x:c r="AM8162" s="81" t="str">
        <x:f t="shared" si="393"/>
        <x:v/>
      </x:c>
      <x:c r="AN8162" s="81" t="str">
        <x:f t="shared" si="394"/>
        <x:v/>
      </x:c>
      <x:c r="AO8162" s="81" t="str">
        <x:f t="shared" si="395"/>
        <x:v/>
      </x:c>
      <x:c r="AP8162" s="81" t="str">
        <x:f t="shared" si="396"/>
        <x:v/>
      </x:c>
      <x:c r="AQ8162" s="81" t="str">
        <x:f t="shared" si="397"/>
        <x:v/>
      </x:c>
    </x:row>
    <x:row r="8163" spans="1:43">
      <x:c r="A8163" s="114" t="s">
        <x:v>3100</x:v>
      </x:c>
      <x:c r="B8163">
        <x:v>30003</x:v>
      </x:c>
      <x:c r="C8163">
        <x:v>0.333333333333333</x:v>
      </x:c>
      <x:c r="D8163" s="7"/>
      <x:c r="E8163" s="7"/>
      <x:c r="F8163" s="7"/>
      <x:c r="G8163" s="7"/>
      <x:c r="H8163" s="7"/>
      <x:c r="I8163" t="s">
        <x:v>104</x:v>
      </x:c>
      <x:c r="J8163" s="7"/>
      <x:c r="K8163" t="s">
        <x:v>133</x:v>
      </x:c>
      <x:c r="L8163" s="7"/>
      <x:c r="N8163" s="7"/>
      <x:c r="P8163" s="7"/>
      <x:c r="Q8163" s="7"/>
      <x:c r="R8163" s="7"/>
      <x:c r="S8163" s="7"/>
      <x:c r="T8163" s="7"/>
      <x:c r="AA8163" s="7"/>
      <x:c r="AC8163" s="7"/>
      <x:c r="AE8163" s="7"/>
      <x:c r="AF8163" s="7"/>
      <x:c r="AH8163" s="7"/>
      <x:c r="AL8163" s="81">
        <x:v>30003</x:v>
      </x:c>
      <x:c r="AM8163" s="81" t="str">
        <x:f t="shared" si="393"/>
        <x:v/>
      </x:c>
      <x:c r="AN8163" s="81" t="str">
        <x:f t="shared" si="394"/>
        <x:v/>
      </x:c>
      <x:c r="AO8163" s="81" t="str">
        <x:f t="shared" si="395"/>
        <x:v/>
      </x:c>
      <x:c r="AP8163" s="81" t="str">
        <x:f t="shared" si="396"/>
        <x:v/>
      </x:c>
      <x:c r="AQ8163" s="81" t="str">
        <x:f t="shared" si="397"/>
        <x:v/>
      </x:c>
    </x:row>
    <x:row r="8164" spans="1:43">
      <x:c r="A8164" s="114" t="s">
        <x:v>3101</x:v>
      </x:c>
      <x:c r="B8164">
        <x:v>30003</x:v>
      </x:c>
      <x:c r="C8164">
        <x:v>0.866666666666667</x:v>
      </x:c>
      <x:c r="I8164" t="s">
        <x:v>103</x:v>
      </x:c>
      <x:c r="K8164" t="s">
        <x:v>133</x:v>
      </x:c>
      <x:c r="AL8164" s="81">
        <x:v>30003</x:v>
      </x:c>
      <x:c r="AM8164" s="81" t="str">
        <x:f t="shared" si="393"/>
        <x:v/>
      </x:c>
      <x:c r="AN8164" s="81" t="str">
        <x:f t="shared" si="394"/>
        <x:v/>
      </x:c>
      <x:c r="AO8164" s="81" t="str">
        <x:f t="shared" si="395"/>
        <x:v/>
      </x:c>
      <x:c r="AP8164" s="81" t="str">
        <x:f t="shared" si="396"/>
        <x:v/>
      </x:c>
      <x:c r="AQ8164" s="81" t="str">
        <x:f t="shared" si="397"/>
        <x:v/>
      </x:c>
    </x:row>
    <x:row r="8165" spans="1:43">
      <x:c r="A8165" s="114" t="s">
        <x:v>3102</x:v>
      </x:c>
      <x:c r="B8165">
        <x:v>30004</x:v>
      </x:c>
      <x:c r="C8165">
        <x:v>0.24</x:v>
      </x:c>
      <x:c r="I8165" t="s">
        <x:v>100</x:v>
      </x:c>
      <x:c r="K8165" t="s">
        <x:v>133</x:v>
      </x:c>
      <x:c r="M8165">
        <x:v>232</x:v>
      </x:c>
      <x:c r="O8165" t="s">
        <x:v>101</x:v>
      </x:c>
      <x:c r="AL8165" s="81">
        <x:v>30004</x:v>
      </x:c>
      <x:c r="AM8165" s="81" t="str">
        <x:f t="shared" si="393"/>
        <x:v/>
      </x:c>
      <x:c r="AN8165" s="81" t="str">
        <x:f t="shared" si="394"/>
        <x:v/>
      </x:c>
      <x:c r="AO8165" s="81" t="str">
        <x:f t="shared" si="395"/>
        <x:v/>
      </x:c>
      <x:c r="AP8165" s="81" t="str">
        <x:f t="shared" si="396"/>
        <x:v/>
      </x:c>
      <x:c r="AQ8165" s="81" t="str">
        <x:f t="shared" si="397"/>
        <x:v/>
      </x:c>
    </x:row>
    <x:row r="8166" spans="1:43">
      <x:c r="A8166" s="114" t="s">
        <x:v>3103</x:v>
      </x:c>
      <x:c r="B8166">
        <x:v>30004</x:v>
      </x:c>
      <x:c r="C8166">
        <x:v>0.71</x:v>
      </x:c>
      <x:c r="I8166" t="s">
        <x:v>102</x:v>
      </x:c>
      <x:c r="K8166" t="s">
        <x:v>133</x:v>
      </x:c>
      <x:c r="M8166">
        <x:v>232</x:v>
      </x:c>
      <x:c r="O8166" t="s">
        <x:v>101</x:v>
      </x:c>
      <x:c r="Q8166" s="85"/>
      <x:c r="R8166" s="85"/>
      <x:c r="AL8166" s="81">
        <x:v>30004</x:v>
      </x:c>
      <x:c r="AM8166" s="81" t="s">
        <x:v>206</x:v>
      </x:c>
      <x:c r="AN8166" s="81" t="str">
        <x:f t="shared" si="394"/>
        <x:v/>
      </x:c>
      <x:c r="AO8166" s="81" t="str">
        <x:f t="shared" si="395"/>
        <x:v/>
      </x:c>
      <x:c r="AP8166" s="81" t="str">
        <x:f t="shared" si="396"/>
        <x:v/>
      </x:c>
      <x:c r="AQ8166" s="81" t="str">
        <x:f t="shared" si="397"/>
        <x:v/>
      </x:c>
    </x:row>
    <x:row r="8167" spans="1:43">
      <x:c r="A8167" s="114" t="s">
        <x:v>3104</x:v>
      </x:c>
      <x:c r="B8167">
        <x:v>30005</x:v>
      </x:c>
      <x:c r="C8167">
        <x:v>0.6</x:v>
      </x:c>
      <x:c r="I8167" t="s">
        <x:v>100</x:v>
      </x:c>
      <x:c r="K8167" t="s">
        <x:v>133</x:v>
      </x:c>
      <x:c r="M8167">
        <x:v>101</x:v>
      </x:c>
      <x:c r="O8167" t="s">
        <x:v>101</x:v>
      </x:c>
      <x:c r="Q8167" s="85"/>
      <x:c r="R8167" s="85"/>
      <x:c r="U8167">
        <x:v>108</x:v>
      </x:c>
      <x:c r="V8167">
        <x:v>0.2</x:v>
      </x:c>
      <x:c r="W8167" t="s">
        <x:v>127</x:v>
      </x:c>
      <x:c r="X8167">
        <x:v>0</x:v>
      </x:c>
      <x:c r="Y8167">
        <x:v>0</x:v>
      </x:c>
      <x:c r="Z8167" t="s">
        <x:v>162</x:v>
      </x:c>
      <x:c r="AB8167">
        <x:v>0.5</x:v>
      </x:c>
      <x:c r="AD8167" t="s">
        <x:v>163</x:v>
      </x:c>
      <x:c r="AL8167" s="81">
        <x:v>30005</x:v>
      </x:c>
      <x:c r="AM8167" s="81" t="s">
        <x:v>206</x:v>
      </x:c>
      <x:c r="AN8167" s="81" t="str">
        <x:f t="shared" si="394"/>
        <x:v/>
      </x:c>
      <x:c r="AO8167" s="81" t="str">
        <x:f t="shared" si="395"/>
        <x:v/>
      </x:c>
      <x:c r="AP8167" s="81" t="str">
        <x:f t="shared" si="396"/>
        <x:v/>
      </x:c>
      <x:c r="AQ8167" s="81" t="str">
        <x:f t="shared" si="397"/>
        <x:v/>
      </x:c>
    </x:row>
    <x:row r="8168" spans="1:43">
      <x:c r="A8168" s="114" t="s">
        <x:v>3105</x:v>
      </x:c>
      <x:c r="B8168">
        <x:v>30005</x:v>
      </x:c>
      <x:c r="C8168">
        <x:v>0.766666666666667</x:v>
      </x:c>
      <x:c r="I8168" t="s">
        <x:v>102</x:v>
      </x:c>
      <x:c r="K8168" t="s">
        <x:v>133</x:v>
      </x:c>
      <x:c r="M8168">
        <x:v>101</x:v>
      </x:c>
      <x:c r="O8168" t="s">
        <x:v>101</x:v>
      </x:c>
      <x:c r="Q8168" s="85"/>
      <x:c r="R8168" s="85"/>
      <x:c r="U8168">
        <x:v>108</x:v>
      </x:c>
      <x:c r="V8168">
        <x:v>0.2</x:v>
      </x:c>
      <x:c r="W8168" t="s">
        <x:v>127</x:v>
      </x:c>
      <x:c r="X8168">
        <x:v>0</x:v>
      </x:c>
      <x:c r="Y8168">
        <x:v>0</x:v>
      </x:c>
      <x:c r="Z8168" t="s">
        <x:v>115</x:v>
      </x:c>
      <x:c r="AB8168">
        <x:v>0.5</x:v>
      </x:c>
      <x:c r="AD8168" t="s">
        <x:v>163</x:v>
      </x:c>
      <x:c r="AL8168" s="81">
        <x:v>30005</x:v>
      </x:c>
      <x:c r="AM8168" s="81" t="s">
        <x:v>206</x:v>
      </x:c>
      <x:c r="AN8168" s="81" t="str">
        <x:f t="shared" si="394"/>
        <x:v/>
      </x:c>
      <x:c r="AO8168" s="81" t="str">
        <x:f t="shared" si="395"/>
        <x:v/>
      </x:c>
      <x:c r="AP8168" s="81" t="str">
        <x:f t="shared" si="396"/>
        <x:v/>
      </x:c>
      <x:c r="AQ8168" s="81" t="str">
        <x:f t="shared" si="397"/>
        <x:v/>
      </x:c>
    </x:row>
    <x:row r="8169" spans="1:43">
      <x:c r="A8169" s="114" t="s">
        <x:v>3106</x:v>
      </x:c>
      <x:c r="B8169">
        <x:v>30005</x:v>
      </x:c>
      <x:c r="C8169">
        <x:v>0.933333333333333</x:v>
      </x:c>
      <x:c r="D8169" s="7"/>
      <x:c r="E8169" s="7"/>
      <x:c r="F8169" s="7"/>
      <x:c r="G8169" s="7"/>
      <x:c r="H8169" s="7"/>
      <x:c r="I8169" t="s">
        <x:v>103</x:v>
      </x:c>
      <x:c r="J8169" s="7"/>
      <x:c r="K8169" t="s">
        <x:v>133</x:v>
      </x:c>
      <x:c r="L8169" s="7"/>
      <x:c r="M8169">
        <x:v>101</x:v>
      </x:c>
      <x:c r="N8169" s="7"/>
      <x:c r="O8169" s="7" t="s">
        <x:v>101</x:v>
      </x:c>
      <x:c r="P8169" s="7"/>
      <x:c r="Q8169" s="7"/>
      <x:c r="R8169" s="7"/>
      <x:c r="S8169" s="7"/>
      <x:c r="T8169" s="7"/>
      <x:c r="U8169">
        <x:v>108</x:v>
      </x:c>
      <x:c r="V8169" s="7">
        <x:v>0.2</x:v>
      </x:c>
      <x:c r="W8169" t="s">
        <x:v>127</x:v>
      </x:c>
      <x:c r="X8169" s="7">
        <x:v>0</x:v>
      </x:c>
      <x:c r="Y8169" s="7">
        <x:v>0</x:v>
      </x:c>
      <x:c r="Z8169" t="s">
        <x:v>164</x:v>
      </x:c>
      <x:c r="AA8169" s="7"/>
      <x:c r="AB8169">
        <x:v>0.5</x:v>
      </x:c>
      <x:c r="AC8169" s="7"/>
      <x:c r="AD8169" t="s">
        <x:v>163</x:v>
      </x:c>
      <x:c r="AE8169" s="7"/>
      <x:c r="AF8169" s="7"/>
      <x:c r="AH8169" s="7"/>
      <x:c r="AL8169" s="81">
        <x:v>30005</x:v>
      </x:c>
      <x:c r="AM8169" s="81" t="str">
        <x:f t="shared" si="393"/>
        <x:v/>
      </x:c>
      <x:c r="AN8169" s="81" t="str">
        <x:f t="shared" si="394"/>
        <x:v/>
      </x:c>
      <x:c r="AO8169" s="81" t="str">
        <x:f t="shared" si="395"/>
        <x:v/>
      </x:c>
      <x:c r="AP8169" s="81" t="str">
        <x:f t="shared" si="396"/>
        <x:v/>
      </x:c>
      <x:c r="AQ8169" s="81" t="str">
        <x:f t="shared" si="397"/>
        <x:v/>
      </x:c>
    </x:row>
    <x:row r="8170" spans="1:43">
      <x:c r="A8170" s="114" t="s">
        <x:v>3107</x:v>
      </x:c>
      <x:c r="B8170">
        <x:v>30005</x:v>
      </x:c>
      <x:c r="C8170">
        <x:v>1.13333333333333</x:v>
      </x:c>
      <x:c r="I8170" t="s">
        <x:v>104</x:v>
      </x:c>
      <x:c r="K8170" t="s">
        <x:v>133</x:v>
      </x:c>
      <x:c r="M8170">
        <x:v>101</x:v>
      </x:c>
      <x:c r="N8170" s="7"/>
      <x:c r="O8170" s="7" t="s">
        <x:v>101</x:v>
      </x:c>
      <x:c r="P8170" s="7"/>
      <x:c r="Q8170" s="7"/>
      <x:c r="R8170" s="7"/>
      <x:c r="S8170" s="7"/>
      <x:c r="T8170" s="7"/>
      <x:c r="U8170">
        <x:v>108</x:v>
      </x:c>
      <x:c r="V8170" s="7">
        <x:v>0.2</x:v>
      </x:c>
      <x:c r="W8170" t="s">
        <x:v>127</x:v>
      </x:c>
      <x:c r="X8170" s="7">
        <x:v>0</x:v>
      </x:c>
      <x:c r="Y8170" s="7">
        <x:v>0</x:v>
      </x:c>
      <x:c r="Z8170" t="s">
        <x:v>137</x:v>
      </x:c>
      <x:c r="AA8170" s="7"/>
      <x:c r="AB8170">
        <x:v>0.5</x:v>
      </x:c>
      <x:c r="AC8170" s="7"/>
      <x:c r="AD8170" t="s">
        <x:v>163</x:v>
      </x:c>
      <x:c r="AE8170" s="7"/>
      <x:c r="AF8170" s="7"/>
      <x:c r="AG8170" s="80">
        <x:v>1</x:v>
      </x:c>
      <x:c r="AH8170" s="7"/>
      <x:c r="AL8170" s="81">
        <x:v>30005</x:v>
      </x:c>
      <x:c r="AM8170" s="81" t="str">
        <x:f t="shared" si="393"/>
        <x:v/>
      </x:c>
      <x:c r="AN8170" s="81" t="str">
        <x:f t="shared" si="394"/>
        <x:v/>
      </x:c>
      <x:c r="AO8170" s="81" t="str">
        <x:f t="shared" si="395"/>
        <x:v/>
      </x:c>
      <x:c r="AP8170" s="81" t="str">
        <x:f t="shared" si="396"/>
        <x:v/>
      </x:c>
      <x:c r="AQ8170" s="81" t="str">
        <x:f t="shared" si="397"/>
        <x:v/>
      </x:c>
    </x:row>
    <x:row r="8171" spans="1:43">
      <x:c r="A8171" s="114" t="s">
        <x:v>3108</x:v>
      </x:c>
      <x:c r="B8171">
        <x:v>30006</x:v>
      </x:c>
      <x:c r="C8171">
        <x:v>0.3</x:v>
      </x:c>
      <x:c r="I8171" t="s">
        <x:v>100</x:v>
      </x:c>
      <x:c r="K8171" t="s">
        <x:v>171</x:v>
      </x:c>
      <x:c r="M8171">
        <x:v>129</x:v>
      </x:c>
      <x:c r="N8171" s="7"/>
      <x:c r="O8171" s="7" t="s">
        <x:v>101</x:v>
      </x:c>
      <x:c r="P8171" s="7"/>
      <x:c r="Q8171" s="7"/>
      <x:c r="R8171" s="7"/>
      <x:c r="S8171" s="7"/>
      <x:c r="T8171" s="7"/>
      <x:c r="AA8171" s="7"/>
      <x:c r="AC8171" s="7"/>
      <x:c r="AE8171" s="7"/>
      <x:c r="AF8171" s="7"/>
      <x:c r="AH8171" s="7"/>
      <x:c r="AL8171" s="81">
        <x:v>30006</x:v>
      </x:c>
      <x:c r="AM8171" s="81" t="str">
        <x:f t="shared" si="393"/>
        <x:v/>
      </x:c>
      <x:c r="AN8171" s="81" t="str">
        <x:f t="shared" si="394"/>
        <x:v/>
      </x:c>
      <x:c r="AO8171" s="81" t="str">
        <x:f t="shared" si="395"/>
        <x:v/>
      </x:c>
      <x:c r="AP8171" s="81" t="str">
        <x:f t="shared" si="396"/>
        <x:v/>
      </x:c>
      <x:c r="AQ8171" s="81" t="str">
        <x:f t="shared" si="397"/>
        <x:v/>
      </x:c>
    </x:row>
    <x:row r="8172" spans="1:43">
      <x:c r="A8172" s="114" t="s">
        <x:v>3109</x:v>
      </x:c>
      <x:c r="B8172">
        <x:v>30006</x:v>
      </x:c>
      <x:c r="C8172">
        <x:v>0.45</x:v>
      </x:c>
      <x:c r="I8172" t="s">
        <x:v>102</x:v>
      </x:c>
      <x:c r="K8172" t="s">
        <x:v>171</x:v>
      </x:c>
      <x:c r="M8172">
        <x:v>129</x:v>
      </x:c>
      <x:c r="O8172" t="s">
        <x:v>101</x:v>
      </x:c>
      <x:c r="AL8172" s="81">
        <x:v>30006</x:v>
      </x:c>
      <x:c r="AM8172" s="81" t="str">
        <x:f t="shared" si="393"/>
        <x:v/>
      </x:c>
      <x:c r="AN8172" s="81" t="str">
        <x:f t="shared" si="394"/>
        <x:v/>
      </x:c>
      <x:c r="AO8172" s="81" t="str">
        <x:f t="shared" si="395"/>
        <x:v/>
      </x:c>
      <x:c r="AP8172" s="81" t="str">
        <x:f t="shared" si="396"/>
        <x:v/>
      </x:c>
      <x:c r="AQ8172" s="81" t="str">
        <x:f t="shared" si="397"/>
        <x:v/>
      </x:c>
    </x:row>
    <x:row r="8173" spans="1:43">
      <x:c r="A8173" s="114" t="s">
        <x:v>3110</x:v>
      </x:c>
      <x:c r="B8173">
        <x:v>20002</x:v>
      </x:c>
      <x:c r="C8173">
        <x:v>0.133333333333333</x:v>
      </x:c>
      <x:c r="I8173" t="s">
        <x:v>102</x:v>
      </x:c>
      <x:c r="M8173">
        <x:v>99</x:v>
      </x:c>
      <x:c r="O8173" t="s">
        <x:v>101</x:v>
      </x:c>
      <x:c r="AL8173" s="81">
        <x:v>20002</x:v>
      </x:c>
      <x:c r="AM8173" s="81" t="str">
        <x:f t="shared" si="393"/>
        <x:v/>
      </x:c>
      <x:c r="AN8173" s="81" t="str">
        <x:f t="shared" si="394"/>
        <x:v/>
      </x:c>
      <x:c r="AO8173" s="81" t="str">
        <x:f t="shared" si="395"/>
        <x:v/>
      </x:c>
      <x:c r="AP8173" s="81" t="str">
        <x:f t="shared" si="396"/>
        <x:v/>
      </x:c>
      <x:c r="AQ8173" s="81" t="str">
        <x:f t="shared" si="397"/>
        <x:v/>
      </x:c>
    </x:row>
    <x:row r="8174" spans="1:43" s="72" customFormat="1">
      <x:c r="A8174" s="114" t="s">
        <x:v>3111</x:v>
      </x:c>
      <x:c r="B8174" s="72">
        <x:v>20002</x:v>
      </x:c>
      <x:c r="C8174" s="72">
        <x:v>0.366666666666667</x:v>
      </x:c>
      <x:c r="I8174" s="72" t="s">
        <x:v>100</x:v>
      </x:c>
      <x:c r="M8174" s="72">
        <x:v>99</x:v>
      </x:c>
      <x:c r="O8174" s="72" t="s">
        <x:v>101</x:v>
      </x:c>
      <x:c r="AL8174" s="72">
        <x:v>20002</x:v>
      </x:c>
      <x:c r="AM8174" s="81" t="str">
        <x:f t="shared" si="393"/>
        <x:v/>
      </x:c>
      <x:c r="AN8174" s="81" t="str">
        <x:f t="shared" si="394"/>
        <x:v/>
      </x:c>
      <x:c r="AO8174" s="81" t="str">
        <x:f t="shared" si="395"/>
        <x:v/>
      </x:c>
      <x:c r="AP8174" s="81" t="str">
        <x:f t="shared" si="396"/>
        <x:v/>
      </x:c>
      <x:c r="AQ8174" s="81" t="str">
        <x:f t="shared" si="397"/>
        <x:v/>
      </x:c>
    </x:row>
    <x:row r="8175" spans="1:43" s="72" customFormat="1">
      <x:c r="A8175" s="114" t="s">
        <x:v>3112</x:v>
      </x:c>
      <x:c r="B8175" s="72">
        <x:v>20002</x:v>
      </x:c>
      <x:c r="C8175" s="72">
        <x:v>0.666666666666667</x:v>
      </x:c>
      <x:c r="I8175" s="72" t="s">
        <x:v>102</x:v>
      </x:c>
      <x:c r="M8175" s="72">
        <x:v>99</x:v>
      </x:c>
      <x:c r="O8175" s="72" t="s">
        <x:v>101</x:v>
      </x:c>
      <x:c r="AL8175" s="72">
        <x:v>20002</x:v>
      </x:c>
      <x:c r="AM8175" s="81" t="str">
        <x:f t="shared" si="393"/>
        <x:v/>
      </x:c>
      <x:c r="AN8175" s="81" t="str">
        <x:f t="shared" si="394"/>
        <x:v/>
      </x:c>
      <x:c r="AO8175" s="81" t="str">
        <x:f t="shared" si="395"/>
        <x:v/>
      </x:c>
      <x:c r="AP8175" s="81" t="str">
        <x:f t="shared" si="396"/>
        <x:v/>
      </x:c>
      <x:c r="AQ8175" s="81" t="str">
        <x:f t="shared" si="397"/>
        <x:v/>
      </x:c>
    </x:row>
    <x:row r="8176" spans="1:43" s="72" customFormat="1">
      <x:c r="A8176" s="114" t="s">
        <x:v>3113</x:v>
      </x:c>
      <x:c r="B8176" s="72">
        <x:v>20003</x:v>
      </x:c>
      <x:c r="C8176" s="72">
        <x:v>0.133333333333333</x:v>
      </x:c>
      <x:c r="I8176" s="72" t="s">
        <x:v>100</x:v>
      </x:c>
      <x:c r="M8176" s="72">
        <x:v>99</x:v>
      </x:c>
      <x:c r="O8176" s="72" t="s">
        <x:v>101</x:v>
      </x:c>
      <x:c r="AL8176" s="72">
        <x:v>20003</x:v>
      </x:c>
      <x:c r="AM8176" s="81" t="str">
        <x:f t="shared" si="393"/>
        <x:v/>
      </x:c>
      <x:c r="AN8176" s="81" t="str">
        <x:f t="shared" si="394"/>
        <x:v/>
      </x:c>
      <x:c r="AO8176" s="81" t="str">
        <x:f t="shared" si="395"/>
        <x:v/>
      </x:c>
      <x:c r="AP8176" s="81" t="str">
        <x:f t="shared" si="396"/>
        <x:v/>
      </x:c>
      <x:c r="AQ8176" s="81" t="str">
        <x:f t="shared" si="397"/>
        <x:v/>
      </x:c>
    </x:row>
    <x:row r="8177" spans="1:43" s="28" customFormat="1">
      <x:c r="A8177" s="114" t="s">
        <x:v>3114</x:v>
      </x:c>
      <x:c r="B8177" s="28">
        <x:v>20003</x:v>
      </x:c>
      <x:c r="C8177" s="28">
        <x:v>0.466666666666667</x:v>
      </x:c>
      <x:c r="I8177" s="28" t="s">
        <x:v>102</x:v>
      </x:c>
      <x:c r="M8177" s="28">
        <x:v>99</x:v>
      </x:c>
      <x:c r="O8177" s="28" t="s">
        <x:v>101</x:v>
      </x:c>
      <x:c r="AG8177" s="225"/>
      <x:c r="AL8177" s="28">
        <x:v>20003</x:v>
      </x:c>
      <x:c r="AM8177" s="81" t="str">
        <x:f t="shared" si="393"/>
        <x:v/>
      </x:c>
      <x:c r="AN8177" s="81" t="str">
        <x:f t="shared" si="394"/>
        <x:v/>
      </x:c>
      <x:c r="AO8177" s="81" t="str">
        <x:f t="shared" si="395"/>
        <x:v/>
      </x:c>
      <x:c r="AP8177" s="81" t="str">
        <x:f t="shared" si="396"/>
        <x:v/>
      </x:c>
      <x:c r="AQ8177" s="81" t="str">
        <x:f t="shared" si="397"/>
        <x:v/>
      </x:c>
    </x:row>
    <x:row r="8178" spans="1:43" s="28" customFormat="1">
      <x:c r="A8178" s="114" t="s">
        <x:v>3115</x:v>
      </x:c>
      <x:c r="B8178" s="28">
        <x:v>20004</x:v>
      </x:c>
      <x:c r="C8178" s="28">
        <x:v>1.4</x:v>
      </x:c>
      <x:c r="I8178" s="28" t="s">
        <x:v>100</x:v>
      </x:c>
      <x:c r="K8178" s="28" t="s">
        <x:v>246</x:v>
      </x:c>
      <x:c r="M8178" s="28">
        <x:v>517</x:v>
      </x:c>
      <x:c r="O8178" s="28" t="s">
        <x:v>101</x:v>
      </x:c>
      <x:c r="U8178" s="28">
        <x:v>518</x:v>
      </x:c>
      <x:c r="V8178" s="28">
        <x:v>0.2</x:v>
      </x:c>
      <x:c r="W8178" s="28" t="s">
        <x:v>239</x:v>
      </x:c>
      <x:c r="X8178" s="28">
        <x:v>0</x:v>
      </x:c>
      <x:c r="Y8178" s="28">
        <x:v>0</x:v>
      </x:c>
      <x:c r="Z8178" s="28" t="s">
        <x:v>115</x:v>
      </x:c>
      <x:c r="AB8178" s="28">
        <x:v>0.2</x:v>
      </x:c>
      <x:c r="AD8178" s="28" t="s">
        <x:v>134</x:v>
      </x:c>
      <x:c r="AG8178" s="28">
        <x:v>2</x:v>
      </x:c>
      <x:c r="AL8178" s="28">
        <x:v>20004</x:v>
      </x:c>
      <x:c r="AM8178" s="81" t="str">
        <x:f t="shared" si="393"/>
        <x:v/>
      </x:c>
      <x:c r="AN8178" s="81" t="str">
        <x:f t="shared" si="394"/>
        <x:v/>
      </x:c>
      <x:c r="AO8178" s="81" t="str">
        <x:f t="shared" si="395"/>
        <x:v/>
      </x:c>
      <x:c r="AP8178" s="81" t="str">
        <x:f t="shared" si="396"/>
        <x:v/>
      </x:c>
      <x:c r="AQ8178" s="81" t="str">
        <x:f t="shared" si="397"/>
        <x:v/>
      </x:c>
    </x:row>
    <x:row r="8179" spans="1:43" s="28" customFormat="1">
      <x:c r="A8179" s="114" t="s">
        <x:v>3116</x:v>
      </x:c>
      <x:c r="B8179" s="28">
        <x:v>20005</x:v>
      </x:c>
      <x:c r="C8179" s="28">
        <x:v>0.466666666666667</x:v>
      </x:c>
      <x:c r="I8179" s="28" t="s">
        <x:v>928</x:v>
      </x:c>
      <x:c r="M8179" s="28">
        <x:v>524</x:v>
      </x:c>
      <x:c r="O8179" s="28" t="s">
        <x:v>101</x:v>
      </x:c>
      <x:c r="U8179" s="28">
        <x:v>525</x:v>
      </x:c>
      <x:c r="V8179" s="28">
        <x:v>0.2</x:v>
      </x:c>
      <x:c r="W8179" s="28" t="s">
        <x:v>276</x:v>
      </x:c>
      <x:c r="X8179" s="28">
        <x:v>0</x:v>
      </x:c>
      <x:c r="Y8179" s="28">
        <x:v>0</x:v>
      </x:c>
      <x:c r="Z8179" s="28" t="s">
        <x:v>115</x:v>
      </x:c>
      <x:c r="AB8179" s="28">
        <x:v>0.2</x:v>
      </x:c>
      <x:c r="AD8179" s="28" t="s">
        <x:v>134</x:v>
      </x:c>
      <x:c r="AG8179" s="28">
        <x:v>2</x:v>
      </x:c>
      <x:c r="AL8179" s="28">
        <x:v>20005</x:v>
      </x:c>
      <x:c r="AM8179" s="81" t="str">
        <x:f t="shared" si="393"/>
        <x:v/>
      </x:c>
      <x:c r="AN8179" s="81" t="str">
        <x:f t="shared" si="394"/>
        <x:v/>
      </x:c>
      <x:c r="AO8179" s="81" t="str">
        <x:f t="shared" si="395"/>
        <x:v/>
      </x:c>
      <x:c r="AP8179" s="81" t="str">
        <x:f t="shared" si="396"/>
        <x:v/>
      </x:c>
      <x:c r="AQ8179" s="81" t="str">
        <x:f t="shared" si="397"/>
        <x:v/>
      </x:c>
    </x:row>
    <x:row r="8180" spans="1:43" s="28" customFormat="1">
      <x:c r="A8180" s="114" t="s">
        <x:v>3117</x:v>
      </x:c>
      <x:c r="B8180" s="28">
        <x:v>20006</x:v>
      </x:c>
      <x:c r="C8180" s="28">
        <x:v>0.933333333333333</x:v>
      </x:c>
      <x:c r="I8180" s="28" t="s">
        <x:v>100</x:v>
      </x:c>
      <x:c r="M8180" s="28">
        <x:v>99</x:v>
      </x:c>
      <x:c r="O8180" s="28" t="s">
        <x:v>101</x:v>
      </x:c>
      <x:c r="AL8180" s="28">
        <x:v>20006</x:v>
      </x:c>
      <x:c r="AM8180" s="81" t="str">
        <x:f t="shared" si="393"/>
        <x:v/>
      </x:c>
      <x:c r="AN8180" s="81" t="str">
        <x:f t="shared" si="394"/>
        <x:v/>
      </x:c>
      <x:c r="AO8180" s="81" t="str">
        <x:f t="shared" si="395"/>
        <x:v/>
      </x:c>
      <x:c r="AP8180" s="81" t="str">
        <x:f t="shared" si="396"/>
        <x:v/>
      </x:c>
      <x:c r="AQ8180" s="81" t="str">
        <x:f t="shared" si="397"/>
        <x:v/>
      </x:c>
    </x:row>
    <x:row r="8181" spans="1:43" s="59" customFormat="1">
      <x:c r="A8181" s="114" t="s">
        <x:v>3118</x:v>
      </x:c>
      <x:c r="B8181" s="59">
        <x:v>20006</x:v>
      </x:c>
      <x:c r="C8181" s="59">
        <x:v>1.4</x:v>
      </x:c>
      <x:c r="I8181" s="59" t="s">
        <x:v>102</x:v>
      </x:c>
      <x:c r="M8181" s="59">
        <x:v>99</x:v>
      </x:c>
      <x:c r="O8181" s="59" t="s">
        <x:v>101</x:v>
      </x:c>
      <x:c r="AG8181" s="373"/>
      <x:c r="AL8181" s="59">
        <x:v>20006</x:v>
      </x:c>
      <x:c r="AM8181" s="81" t="str">
        <x:f t="shared" si="393"/>
        <x:v/>
      </x:c>
      <x:c r="AN8181" s="81" t="str">
        <x:f t="shared" si="394"/>
        <x:v/>
      </x:c>
      <x:c r="AO8181" s="81" t="str">
        <x:f t="shared" si="395"/>
        <x:v/>
      </x:c>
      <x:c r="AP8181" s="81" t="str">
        <x:f t="shared" si="396"/>
        <x:v/>
      </x:c>
      <x:c r="AQ8181" s="81" t="str">
        <x:f t="shared" si="397"/>
        <x:v/>
      </x:c>
    </x:row>
    <x:row r="8182" spans="1:43" s="59" customFormat="1">
      <x:c r="A8182" s="114" t="s">
        <x:v>3119</x:v>
      </x:c>
      <x:c r="B8182" s="59">
        <x:v>20007</x:v>
      </x:c>
      <x:c r="C8182" s="59">
        <x:v>1.53333333333333</x:v>
      </x:c>
      <x:c r="I8182" s="59" t="s">
        <x:v>100</x:v>
      </x:c>
      <x:c r="K8182" s="59" t="s">
        <x:v>171</x:v>
      </x:c>
      <x:c r="M8182" s="59">
        <x:v>595</x:v>
      </x:c>
      <x:c r="O8182" s="59" t="s">
        <x:v>101</x:v>
      </x:c>
      <x:c r="P8182" s="59" t="s">
        <x:v>277</x:v>
      </x:c>
      <x:c r="U8182" s="59">
        <x:v>597</x:v>
      </x:c>
      <x:c r="V8182" s="59">
        <x:v>0.5</x:v>
      </x:c>
      <x:c r="W8182" s="59" t="s">
        <x:v>992</x:v>
      </x:c>
      <x:c r="X8182" s="59">
        <x:v>0</x:v>
      </x:c>
      <x:c r="Y8182" s="59">
        <x:v>0</x:v>
      </x:c>
      <x:c r="Z8182" s="59" t="s">
        <x:v>115</x:v>
      </x:c>
      <x:c r="AB8182" s="59">
        <x:v>0.2</x:v>
      </x:c>
      <x:c r="AD8182" s="59" t="s">
        <x:v>993</x:v>
      </x:c>
      <x:c r="AG8182" s="59">
        <x:v>1</x:v>
      </x:c>
      <x:c r="AL8182" s="59">
        <x:v>20007</x:v>
      </x:c>
      <x:c r="AM8182" s="81" t="str">
        <x:f t="shared" si="393"/>
        <x:v/>
      </x:c>
      <x:c r="AN8182" s="81" t="str">
        <x:f t="shared" si="394"/>
        <x:v/>
      </x:c>
      <x:c r="AO8182" s="81" t="str">
        <x:f t="shared" si="395"/>
        <x:v/>
      </x:c>
      <x:c r="AP8182" s="81" t="str">
        <x:f t="shared" si="396"/>
        <x:v/>
      </x:c>
      <x:c r="AQ8182" s="81" t="str">
        <x:f t="shared" si="397"/>
        <x:v/>
      </x:c>
    </x:row>
    <x:row r="8183" spans="1:43" s="59" customFormat="1">
      <x:c r="A8183" s="114" t="s">
        <x:v>3120</x:v>
      </x:c>
      <x:c r="B8183" s="59">
        <x:v>20007</x:v>
      </x:c>
      <x:c r="C8183" s="59">
        <x:v>1.53333333333333</x:v>
      </x:c>
      <x:c r="K8183" s="59" t="s">
        <x:v>171</x:v>
      </x:c>
      <x:c r="M8183" s="59">
        <x:v>595</x:v>
      </x:c>
      <x:c r="O8183" s="59" t="s">
        <x:v>101</x:v>
      </x:c>
      <x:c r="P8183" s="59" t="s">
        <x:v>570</x:v>
      </x:c>
      <x:c r="U8183" s="59">
        <x:v>597</x:v>
      </x:c>
      <x:c r="V8183" s="59">
        <x:v>0.5</x:v>
      </x:c>
      <x:c r="W8183" s="59" t="s">
        <x:v>995</x:v>
      </x:c>
      <x:c r="X8183" s="59">
        <x:v>0</x:v>
      </x:c>
      <x:c r="Y8183" s="59">
        <x:v>0</x:v>
      </x:c>
      <x:c r="Z8183" s="59" t="s">
        <x:v>115</x:v>
      </x:c>
      <x:c r="AB8183" s="59">
        <x:v>0.2</x:v>
      </x:c>
      <x:c r="AD8183" s="59" t="s">
        <x:v>996</x:v>
      </x:c>
      <x:c r="AG8183" s="59">
        <x:v>1</x:v>
      </x:c>
      <x:c r="AL8183" s="59">
        <x:v>20007</x:v>
      </x:c>
      <x:c r="AM8183" s="81" t="str">
        <x:f t="shared" si="393"/>
        <x:v/>
      </x:c>
      <x:c r="AN8183" s="81" t="str">
        <x:f t="shared" si="394"/>
        <x:v/>
      </x:c>
      <x:c r="AO8183" s="81" t="str">
        <x:f t="shared" si="395"/>
        <x:v/>
      </x:c>
      <x:c r="AP8183" s="81" t="str">
        <x:f t="shared" si="396"/>
        <x:v/>
      </x:c>
      <x:c r="AQ8183" s="81" t="str">
        <x:f t="shared" si="397"/>
        <x:v/>
      </x:c>
    </x:row>
    <x:row r="8184" spans="1:43" s="72" customFormat="1">
      <x:c r="A8184" s="114" t="s">
        <x:v>3121</x:v>
      </x:c>
      <x:c r="B8184" s="72">
        <x:v>20007</x:v>
      </x:c>
      <x:c r="C8184" s="72">
        <x:v>1.53333333333333</x:v>
      </x:c>
      <x:c r="K8184" s="72" t="s">
        <x:v>133</x:v>
      </x:c>
      <x:c r="M8184" s="72">
        <x:v>595</x:v>
      </x:c>
      <x:c r="O8184" s="72" t="s">
        <x:v>101</x:v>
      </x:c>
      <x:c r="P8184" s="72" t="s">
        <x:v>998</x:v>
      </x:c>
      <x:c r="U8184" s="72">
        <x:v>597</x:v>
      </x:c>
      <x:c r="V8184" s="72">
        <x:v>0.5</x:v>
      </x:c>
      <x:c r="W8184" s="72" t="s">
        <x:v>999</x:v>
      </x:c>
      <x:c r="X8184" s="72">
        <x:v>0</x:v>
      </x:c>
      <x:c r="Y8184" s="72">
        <x:v>0</x:v>
      </x:c>
      <x:c r="Z8184" s="72" t="s">
        <x:v>115</x:v>
      </x:c>
      <x:c r="AB8184" s="72">
        <x:v>0.2</x:v>
      </x:c>
      <x:c r="AD8184" s="72" t="s">
        <x:v>1000</x:v>
      </x:c>
      <x:c r="AG8184" s="72">
        <x:v>1</x:v>
      </x:c>
      <x:c r="AL8184" s="72">
        <x:v>20007</x:v>
      </x:c>
      <x:c r="AM8184" s="81" t="str">
        <x:f t="shared" si="393"/>
        <x:v/>
      </x:c>
      <x:c r="AN8184" s="81" t="str">
        <x:f t="shared" si="394"/>
        <x:v/>
      </x:c>
      <x:c r="AO8184" s="81" t="str">
        <x:f t="shared" si="395"/>
        <x:v/>
      </x:c>
      <x:c r="AP8184" s="81" t="str">
        <x:f t="shared" si="396"/>
        <x:v/>
      </x:c>
      <x:c r="AQ8184" s="81" t="str">
        <x:f t="shared" si="397"/>
        <x:v/>
      </x:c>
    </x:row>
    <x:row r="8185" spans="1:43" s="72" customFormat="1">
      <x:c r="A8185" s="114" t="s">
        <x:v>3122</x:v>
      </x:c>
      <x:c r="B8185" s="72">
        <x:v>20008</x:v>
      </x:c>
      <x:c r="C8185" s="72">
        <x:v>0.466666666666667</x:v>
      </x:c>
      <x:c r="I8185" s="72" t="s">
        <x:v>102</x:v>
      </x:c>
      <x:c r="M8185" s="72">
        <x:v>524</x:v>
      </x:c>
      <x:c r="O8185" s="72" t="s">
        <x:v>101</x:v>
      </x:c>
      <x:c r="U8185" s="72">
        <x:v>525</x:v>
      </x:c>
      <x:c r="V8185" s="72">
        <x:v>0.2</x:v>
      </x:c>
      <x:c r="W8185" s="72" t="s">
        <x:v>276</x:v>
      </x:c>
      <x:c r="X8185" s="72">
        <x:v>0</x:v>
      </x:c>
      <x:c r="Y8185" s="72">
        <x:v>0</x:v>
      </x:c>
      <x:c r="Z8185" s="72" t="s">
        <x:v>115</x:v>
      </x:c>
      <x:c r="AB8185" s="72">
        <x:v>0.2</x:v>
      </x:c>
      <x:c r="AD8185" s="72" t="s">
        <x:v>134</x:v>
      </x:c>
      <x:c r="AG8185" s="72">
        <x:v>2</x:v>
      </x:c>
      <x:c r="AL8185" s="72">
        <x:v>20008</x:v>
      </x:c>
      <x:c r="AM8185" s="81" t="str">
        <x:f t="shared" si="393"/>
        <x:v/>
      </x:c>
      <x:c r="AN8185" s="81" t="str">
        <x:f t="shared" si="394"/>
        <x:v/>
      </x:c>
      <x:c r="AO8185" s="81" t="str">
        <x:f t="shared" si="395"/>
        <x:v/>
      </x:c>
      <x:c r="AP8185" s="81" t="str">
        <x:f t="shared" si="396"/>
        <x:v/>
      </x:c>
      <x:c r="AQ8185" s="81" t="str">
        <x:f t="shared" si="397"/>
        <x:v/>
      </x:c>
    </x:row>
    <x:row r="8186" spans="1:43" s="72" customFormat="1">
      <x:c r="A8186" s="114" t="s">
        <x:v>3123</x:v>
      </x:c>
      <x:c r="B8186" s="72">
        <x:v>20009</x:v>
      </x:c>
      <x:c r="C8186" s="72">
        <x:v>0.733333333333333</x:v>
      </x:c>
      <x:c r="I8186" s="72" t="s">
        <x:v>100</x:v>
      </x:c>
      <x:c r="K8186" s="72" t="s">
        <x:v>246</x:v>
      </x:c>
      <x:c r="M8186" s="72">
        <x:v>517</x:v>
      </x:c>
      <x:c r="O8186" s="72" t="s">
        <x:v>101</x:v>
      </x:c>
      <x:c r="U8186" s="72">
        <x:v>518</x:v>
      </x:c>
      <x:c r="V8186" s="72">
        <x:v>0.2</x:v>
      </x:c>
      <x:c r="W8186" s="72" t="s">
        <x:v>239</x:v>
      </x:c>
      <x:c r="X8186" s="72">
        <x:v>0</x:v>
      </x:c>
      <x:c r="Y8186" s="72">
        <x:v>0</x:v>
      </x:c>
      <x:c r="Z8186" s="72" t="s">
        <x:v>115</x:v>
      </x:c>
      <x:c r="AB8186" s="72">
        <x:v>0.2</x:v>
      </x:c>
      <x:c r="AD8186" s="72" t="s">
        <x:v>134</x:v>
      </x:c>
      <x:c r="AG8186" s="72">
        <x:v>2</x:v>
      </x:c>
      <x:c r="AL8186" s="72">
        <x:v>20009</x:v>
      </x:c>
      <x:c r="AM8186" s="81" t="str">
        <x:f t="shared" si="393"/>
        <x:v/>
      </x:c>
      <x:c r="AN8186" s="81" t="str">
        <x:f t="shared" si="394"/>
        <x:v/>
      </x:c>
      <x:c r="AO8186" s="81" t="str">
        <x:f t="shared" si="395"/>
        <x:v/>
      </x:c>
      <x:c r="AP8186" s="81" t="str">
        <x:f t="shared" si="396"/>
        <x:v/>
      </x:c>
      <x:c r="AQ8186" s="81" t="str">
        <x:f t="shared" si="397"/>
        <x:v/>
      </x:c>
    </x:row>
    <x:row r="8187" spans="1:43" s="72" customFormat="1">
      <x:c r="A8187" s="114" t="s">
        <x:v>3124</x:v>
      </x:c>
      <x:c r="B8187" s="72">
        <x:v>20009</x:v>
      </x:c>
      <x:c r="C8187" s="72">
        <x:v>1.23333333333333</x:v>
      </x:c>
      <x:c r="I8187" s="72" t="s">
        <x:v>102</x:v>
      </x:c>
      <x:c r="K8187" s="72" t="s">
        <x:v>3125</x:v>
      </x:c>
      <x:c r="M8187" s="72">
        <x:v>517</x:v>
      </x:c>
      <x:c r="O8187" s="72" t="s">
        <x:v>101</x:v>
      </x:c>
      <x:c r="U8187" s="72">
        <x:v>518</x:v>
      </x:c>
      <x:c r="V8187" s="72">
        <x:v>0.2</x:v>
      </x:c>
      <x:c r="W8187" s="72" t="s">
        <x:v>239</x:v>
      </x:c>
      <x:c r="X8187" s="72">
        <x:v>0</x:v>
      </x:c>
      <x:c r="Y8187" s="72">
        <x:v>0</x:v>
      </x:c>
      <x:c r="Z8187" s="72" t="s">
        <x:v>115</x:v>
      </x:c>
      <x:c r="AB8187" s="72">
        <x:v>0.2</x:v>
      </x:c>
      <x:c r="AD8187" s="72" t="s">
        <x:v>134</x:v>
      </x:c>
      <x:c r="AG8187" s="417">
        <x:v>2</x:v>
      </x:c>
      <x:c r="AL8187" s="72">
        <x:v>20009</x:v>
      </x:c>
      <x:c r="AM8187" s="81" t="str">
        <x:f t="shared" si="393"/>
        <x:v/>
      </x:c>
      <x:c r="AN8187" s="81" t="str">
        <x:f t="shared" si="394"/>
        <x:v/>
      </x:c>
      <x:c r="AO8187" s="81" t="str">
        <x:f t="shared" si="395"/>
        <x:v/>
      </x:c>
      <x:c r="AP8187" s="81" t="str">
        <x:f t="shared" si="396"/>
        <x:v/>
      </x:c>
      <x:c r="AQ8187" s="81" t="str">
        <x:f t="shared" si="397"/>
        <x:v/>
      </x:c>
    </x:row>
    <x:row r="8188" spans="1:43" s="6" customFormat="1" ht="12.75" customHeight="1">
      <x:c r="A8188" s="114" t="s">
        <x:v>3126</x:v>
      </x:c>
      <x:c r="B8188" s="6">
        <x:v>20010</x:v>
      </x:c>
      <x:c r="C8188" s="6">
        <x:v>0.566666666666667</x:v>
      </x:c>
      <x:c r="I8188" s="6" t="s">
        <x:v>103</x:v>
      </x:c>
      <x:c r="K8188" s="6" t="s">
        <x:v>133</x:v>
      </x:c>
      <x:c r="M8188" s="6">
        <x:v>724</x:v>
      </x:c>
      <x:c r="O8188" s="6" t="s">
        <x:v>101</x:v>
      </x:c>
      <x:c r="U8188" s="6">
        <x:v>833</x:v>
      </x:c>
      <x:c r="V8188" s="6">
        <x:v>0.2</x:v>
      </x:c>
      <x:c r="W8188" s="6" t="s">
        <x:v>239</x:v>
      </x:c>
      <x:c r="X8188" s="6">
        <x:v>0</x:v>
      </x:c>
      <x:c r="Y8188" s="6">
        <x:v>0</x:v>
      </x:c>
      <x:c r="Z8188" s="6" t="s">
        <x:v>115</x:v>
      </x:c>
      <x:c r="AA8188" s="6">
        <x:v>22</x:v>
      </x:c>
      <x:c r="AD8188" s="6" t="s">
        <x:v>996</x:v>
      </x:c>
      <x:c r="AG8188" s="93"/>
      <x:c r="AL8188" s="6">
        <x:v>20010</x:v>
      </x:c>
      <x:c r="AM8188" s="81" t="str">
        <x:f t="shared" si="393"/>
        <x:v/>
      </x:c>
      <x:c r="AN8188" s="81" t="str">
        <x:f t="shared" si="394"/>
        <x:v/>
      </x:c>
      <x:c r="AO8188" s="81" t="str">
        <x:f t="shared" si="395"/>
        <x:v/>
      </x:c>
      <x:c r="AP8188" s="81" t="str">
        <x:f t="shared" si="396"/>
        <x:v/>
      </x:c>
      <x:c r="AQ8188" s="81" t="str">
        <x:f t="shared" si="397"/>
        <x:v/>
      </x:c>
    </x:row>
    <x:row r="8189" spans="1:43" s="6" customFormat="1">
      <x:c r="A8189" s="114" t="s">
        <x:v>3127</x:v>
      </x:c>
      <x:c r="B8189" s="6">
        <x:v>20010</x:v>
      </x:c>
      <x:c r="C8189" s="6">
        <x:v>1.36666666666667</x:v>
      </x:c>
      <x:c r="I8189" s="6" t="s">
        <x:v>104</x:v>
      </x:c>
      <x:c r="K8189" s="6" t="s">
        <x:v>133</x:v>
      </x:c>
      <x:c r="M8189" s="6">
        <x:v>724</x:v>
      </x:c>
      <x:c r="O8189" s="6" t="s">
        <x:v>101</x:v>
      </x:c>
      <x:c r="U8189" s="6">
        <x:v>833</x:v>
      </x:c>
      <x:c r="V8189" s="6">
        <x:v>0.2</x:v>
      </x:c>
      <x:c r="W8189" s="6" t="s">
        <x:v>239</x:v>
      </x:c>
      <x:c r="X8189" s="6">
        <x:v>0</x:v>
      </x:c>
      <x:c r="Y8189" s="6">
        <x:v>0</x:v>
      </x:c>
      <x:c r="Z8189" s="6" t="s">
        <x:v>115</x:v>
      </x:c>
      <x:c r="AA8189" s="6">
        <x:v>22</x:v>
      </x:c>
      <x:c r="AD8189" s="6" t="s">
        <x:v>996</x:v>
      </x:c>
      <x:c r="AG8189" s="93"/>
      <x:c r="AL8189" s="6">
        <x:v>20010</x:v>
      </x:c>
      <x:c r="AM8189" s="81" t="str">
        <x:f t="shared" si="393"/>
        <x:v/>
      </x:c>
      <x:c r="AN8189" s="81" t="str">
        <x:f t="shared" si="394"/>
        <x:v/>
      </x:c>
      <x:c r="AO8189" s="81" t="str">
        <x:f t="shared" si="395"/>
        <x:v/>
      </x:c>
      <x:c r="AP8189" s="81" t="str">
        <x:f t="shared" si="396"/>
        <x:v/>
      </x:c>
      <x:c r="AQ8189" s="81" t="str">
        <x:f t="shared" si="397"/>
        <x:v/>
      </x:c>
    </x:row>
    <x:row r="8190" spans="1:43" s="6" customFormat="1">
      <x:c r="A8190" s="114" t="s">
        <x:v>3128</x:v>
      </x:c>
      <x:c r="B8190" s="6">
        <x:v>30007</x:v>
      </x:c>
      <x:c r="C8190" s="6">
        <x:v>0.4</x:v>
      </x:c>
      <x:c r="I8190" s="6" t="s">
        <x:v>100</x:v>
      </x:c>
      <x:c r="K8190" s="6" t="s">
        <x:v>145</x:v>
      </x:c>
      <x:c r="M8190" s="6">
        <x:v>39</x:v>
      </x:c>
      <x:c r="O8190" s="6" t="s">
        <x:v>101</x:v>
      </x:c>
      <x:c r="AG8190" s="6">
        <x:v>1</x:v>
      </x:c>
      <x:c r="AL8190" s="6">
        <x:v>30007</x:v>
      </x:c>
      <x:c r="AM8190" s="81" t="str">
        <x:f t="shared" si="393"/>
        <x:v/>
      </x:c>
      <x:c r="AN8190" s="81" t="str">
        <x:f t="shared" si="394"/>
        <x:v/>
      </x:c>
      <x:c r="AO8190" s="81" t="str">
        <x:f t="shared" si="395"/>
        <x:v/>
      </x:c>
      <x:c r="AP8190" s="81" t="str">
        <x:f t="shared" si="396"/>
        <x:v/>
      </x:c>
      <x:c r="AQ8190" s="81" t="str">
        <x:f t="shared" si="397"/>
        <x:v/>
      </x:c>
    </x:row>
    <x:row r="8191" spans="1:43" s="8" customFormat="1">
      <x:c r="A8191" s="114" t="s">
        <x:v>3129</x:v>
      </x:c>
      <x:c r="B8191" s="8">
        <x:v>30007</x:v>
      </x:c>
      <x:c r="C8191" s="8">
        <x:v>0.733333333333333</x:v>
      </x:c>
      <x:c r="D8191" s="7"/>
      <x:c r="E8191" s="7"/>
      <x:c r="F8191" s="7"/>
      <x:c r="G8191" s="7"/>
      <x:c r="H8191" s="7"/>
      <x:c r="I8191" s="8" t="s">
        <x:v>102</x:v>
      </x:c>
      <x:c r="J8191" s="7"/>
      <x:c r="K8191" s="8" t="s">
        <x:v>119</x:v>
      </x:c>
      <x:c r="L8191" s="7"/>
      <x:c r="M8191" s="8">
        <x:v>39</x:v>
      </x:c>
      <x:c r="N8191" s="7"/>
      <x:c r="O8191" s="8" t="s">
        <x:v>101</x:v>
      </x:c>
      <x:c r="P8191" s="7"/>
      <x:c r="Q8191" s="7"/>
      <x:c r="R8191" s="7"/>
      <x:c r="S8191" s="7"/>
      <x:c r="T8191" s="7"/>
      <x:c r="U8191" s="7"/>
      <x:c r="V8191" s="7"/>
      <x:c r="W8191" s="7"/>
      <x:c r="X8191" s="7"/>
      <x:c r="Y8191" s="7"/>
      <x:c r="Z8191" s="7"/>
      <x:c r="AA8191" s="7"/>
      <x:c r="AB8191" s="7"/>
      <x:c r="AC8191" s="7"/>
      <x:c r="AD8191" s="7"/>
      <x:c r="AE8191" s="7"/>
      <x:c r="AF8191" s="7"/>
      <x:c r="AG8191" s="8">
        <x:v>1</x:v>
      </x:c>
      <x:c r="AH8191" s="7"/>
      <x:c r="AL8191" s="8">
        <x:v>30007</x:v>
      </x:c>
      <x:c r="AM8191" s="81" t="str">
        <x:f t="shared" si="393"/>
        <x:v/>
      </x:c>
      <x:c r="AN8191" s="81" t="str">
        <x:f t="shared" si="394"/>
        <x:v/>
      </x:c>
      <x:c r="AO8191" s="81" t="str">
        <x:f t="shared" si="395"/>
        <x:v/>
      </x:c>
      <x:c r="AP8191" s="81" t="str">
        <x:f t="shared" si="396"/>
        <x:v/>
      </x:c>
      <x:c r="AQ8191" s="81" t="str">
        <x:f t="shared" si="397"/>
        <x:v/>
      </x:c>
    </x:row>
    <x:row r="8192" spans="1:43" s="41" customFormat="1">
      <x:c r="A8192" s="114" t="s">
        <x:v>3130</x:v>
      </x:c>
      <x:c r="B8192" s="41">
        <x:v>30007</x:v>
      </x:c>
      <x:c r="C8192" s="41">
        <x:v>1.26666666666667</x:v>
      </x:c>
      <x:c r="I8192" s="41" t="s">
        <x:v>103</x:v>
      </x:c>
      <x:c r="K8192" s="41" t="s">
        <x:v>117</x:v>
      </x:c>
      <x:c r="M8192" s="41">
        <x:v>39</x:v>
      </x:c>
      <x:c r="O8192" s="41" t="s">
        <x:v>101</x:v>
      </x:c>
      <x:c r="AG8192" s="41">
        <x:v>1</x:v>
      </x:c>
      <x:c r="AL8192" s="41">
        <x:v>30007</x:v>
      </x:c>
      <x:c r="AM8192" s="81" t="str">
        <x:f t="shared" si="393"/>
        <x:v/>
      </x:c>
      <x:c r="AN8192" s="81" t="str">
        <x:f t="shared" si="394"/>
        <x:v/>
      </x:c>
      <x:c r="AO8192" s="81" t="str">
        <x:f t="shared" si="395"/>
        <x:v/>
      </x:c>
      <x:c r="AP8192" s="81" t="str">
        <x:f t="shared" si="396"/>
        <x:v/>
      </x:c>
      <x:c r="AQ8192" s="81" t="str">
        <x:f t="shared" si="397"/>
        <x:v/>
      </x:c>
    </x:row>
    <x:row r="8193" spans="1:43" s="41" customFormat="1">
      <x:c r="A8193" s="114" t="s">
        <x:v>3131</x:v>
      </x:c>
      <x:c r="B8193" s="41">
        <x:v>30008</x:v>
      </x:c>
      <x:c r="C8193" s="41">
        <x:v>0.3</x:v>
      </x:c>
      <x:c r="I8193" s="41" t="s">
        <x:v>100</x:v>
      </x:c>
      <x:c r="K8193" s="41" t="s">
        <x:v>133</x:v>
      </x:c>
      <x:c r="M8193" s="41">
        <x:v>61</x:v>
      </x:c>
      <x:c r="O8193" s="41" t="s">
        <x:v>101</x:v>
      </x:c>
      <x:c r="AL8193" s="41">
        <x:v>30008</x:v>
      </x:c>
      <x:c r="AM8193" s="81" t="str">
        <x:f t="shared" si="393"/>
        <x:v/>
      </x:c>
      <x:c r="AN8193" s="81" t="str">
        <x:f t="shared" si="394"/>
        <x:v/>
      </x:c>
      <x:c r="AO8193" s="81" t="str">
        <x:f t="shared" si="395"/>
        <x:v/>
      </x:c>
      <x:c r="AP8193" s="81" t="str">
        <x:f t="shared" si="396"/>
        <x:v/>
      </x:c>
      <x:c r="AQ8193" s="81" t="str">
        <x:f t="shared" si="397"/>
        <x:v/>
      </x:c>
    </x:row>
    <x:row r="8194" spans="1:43" s="41" customFormat="1">
      <x:c r="A8194" s="114" t="s">
        <x:v>3132</x:v>
      </x:c>
      <x:c r="B8194" s="41">
        <x:v>30008</x:v>
      </x:c>
      <x:c r="C8194" s="41">
        <x:v>0.633333333333333</x:v>
      </x:c>
      <x:c r="I8194" s="41" t="s">
        <x:v>102</x:v>
      </x:c>
      <x:c r="K8194" s="41" t="s">
        <x:v>133</x:v>
      </x:c>
      <x:c r="M8194" s="41">
        <x:v>61</x:v>
      </x:c>
      <x:c r="O8194" s="41" t="s">
        <x:v>101</x:v>
      </x:c>
      <x:c r="AL8194" s="41">
        <x:v>30008</x:v>
      </x:c>
      <x:c r="AM8194" s="81" t="str">
        <x:f t="shared" si="393"/>
        <x:v/>
      </x:c>
      <x:c r="AN8194" s="81" t="str">
        <x:f t="shared" si="394"/>
        <x:v/>
      </x:c>
      <x:c r="AO8194" s="81" t="str">
        <x:f t="shared" si="395"/>
        <x:v/>
      </x:c>
      <x:c r="AP8194" s="81" t="str">
        <x:f t="shared" si="396"/>
        <x:v/>
      </x:c>
      <x:c r="AQ8194" s="81" t="str">
        <x:f t="shared" si="397"/>
        <x:v/>
      </x:c>
    </x:row>
    <x:row r="8195" spans="1:43" s="41" customFormat="1">
      <x:c r="A8195" s="114" t="s">
        <x:v>3133</x:v>
      </x:c>
      <x:c r="B8195" s="41">
        <x:v>30008</x:v>
      </x:c>
      <x:c r="C8195" s="41">
        <x:v>0.966666666666667</x:v>
      </x:c>
      <x:c r="I8195" s="41" t="s">
        <x:v>103</x:v>
      </x:c>
      <x:c r="K8195" s="41" t="s">
        <x:v>133</x:v>
      </x:c>
      <x:c r="M8195" s="41">
        <x:v>61</x:v>
      </x:c>
      <x:c r="O8195" s="41" t="s">
        <x:v>101</x:v>
      </x:c>
      <x:c r="AG8195" s="293">
        <x:v>1</x:v>
      </x:c>
      <x:c r="AL8195" s="41">
        <x:v>30008</x:v>
      </x:c>
      <x:c r="AM8195" s="81" t="str">
        <x:f t="shared" si="393"/>
        <x:v/>
      </x:c>
      <x:c r="AN8195" s="81" t="str">
        <x:f t="shared" si="394"/>
        <x:v/>
      </x:c>
      <x:c r="AO8195" s="81" t="str">
        <x:f t="shared" si="395"/>
        <x:v/>
      </x:c>
      <x:c r="AP8195" s="81" t="str">
        <x:f t="shared" si="396"/>
        <x:v/>
      </x:c>
      <x:c r="AQ8195" s="81" t="str">
        <x:f t="shared" si="397"/>
        <x:v/>
      </x:c>
    </x:row>
    <x:row r="8196" spans="1:43" s="41" customFormat="1">
      <x:c r="A8196" s="114" t="s">
        <x:v>3134</x:v>
      </x:c>
      <x:c r="B8196" s="41">
        <x:v>30008</x:v>
      </x:c>
      <x:c r="C8196" s="41">
        <x:v>1.86666666666667</x:v>
      </x:c>
      <x:c r="I8196" s="41" t="s">
        <x:v>104</x:v>
      </x:c>
      <x:c r="K8196" s="41" t="s">
        <x:v>133</x:v>
      </x:c>
      <x:c r="M8196" s="41">
        <x:v>61</x:v>
      </x:c>
      <x:c r="O8196" s="41" t="s">
        <x:v>101</x:v>
      </x:c>
      <x:c r="AG8196" s="41">
        <x:v>2</x:v>
      </x:c>
      <x:c r="AL8196" s="41">
        <x:v>30008</x:v>
      </x:c>
      <x:c r="AM8196" s="81" t="str">
        <x:f t="shared" ref="AM8196:AM8259" si="398">IF($F$7=2,$B$7,"")</x:f>
        <x:v/>
      </x:c>
      <x:c r="AN8196" s="81" t="str">
        <x:f t="shared" ref="AN8196:AN8259" si="399">IF($F$7=3,$B$7,"")</x:f>
        <x:v/>
      </x:c>
      <x:c r="AO8196" s="81" t="str">
        <x:f t="shared" ref="AO8196:AO8259" si="400">IF($F$7=4,$B$7,"")</x:f>
        <x:v/>
      </x:c>
      <x:c r="AP8196" s="81" t="str">
        <x:f t="shared" ref="AP8196:AP8259" si="401">IF($F$7=5,$B$7,"")</x:f>
        <x:v/>
      </x:c>
      <x:c r="AQ8196" s="81" t="str">
        <x:f t="shared" ref="AQ8196:AQ8259" si="402">IF($F$7=6,$B$7,"")</x:f>
        <x:v/>
      </x:c>
    </x:row>
    <x:row r="8197" spans="1:43" s="41" customFormat="1">
      <x:c r="A8197" s="114" t="s">
        <x:v>3135</x:v>
      </x:c>
      <x:c r="B8197" s="41">
        <x:v>30009</x:v>
      </x:c>
      <x:c r="C8197" s="41">
        <x:v>0.166666666666667</x:v>
      </x:c>
      <x:c r="I8197" s="41" t="s">
        <x:v>100</x:v>
      </x:c>
      <x:c r="K8197" s="41" t="s">
        <x:v>117</x:v>
      </x:c>
      <x:c r="M8197" s="41">
        <x:v>39</x:v>
      </x:c>
      <x:c r="O8197" s="41" t="s">
        <x:v>101</x:v>
      </x:c>
      <x:c r="AL8197" s="41">
        <x:v>30009</x:v>
      </x:c>
      <x:c r="AM8197" s="81" t="str">
        <x:f t="shared" si="398"/>
        <x:v/>
      </x:c>
      <x:c r="AN8197" s="81" t="str">
        <x:f t="shared" si="399"/>
        <x:v/>
      </x:c>
      <x:c r="AO8197" s="81" t="str">
        <x:f t="shared" si="400"/>
        <x:v/>
      </x:c>
      <x:c r="AP8197" s="81" t="str">
        <x:f t="shared" si="401"/>
        <x:v/>
      </x:c>
      <x:c r="AQ8197" s="81" t="str">
        <x:f t="shared" si="402"/>
        <x:v/>
      </x:c>
    </x:row>
    <x:row r="8198" spans="1:43" s="41" customFormat="1">
      <x:c r="A8198" s="114" t="s">
        <x:v>3136</x:v>
      </x:c>
      <x:c r="B8198" s="41">
        <x:v>30009</x:v>
      </x:c>
      <x:c r="C8198" s="41">
        <x:v>0.533333333333333</x:v>
      </x:c>
      <x:c r="I8198" s="41" t="s">
        <x:v>102</x:v>
      </x:c>
      <x:c r="K8198" s="41" t="s">
        <x:v>117</x:v>
      </x:c>
      <x:c r="M8198" s="41">
        <x:v>39</x:v>
      </x:c>
      <x:c r="O8198" s="41" t="s">
        <x:v>101</x:v>
      </x:c>
      <x:c r="AL8198" s="41">
        <x:v>30009</x:v>
      </x:c>
      <x:c r="AM8198" s="81" t="str">
        <x:f t="shared" si="398"/>
        <x:v/>
      </x:c>
      <x:c r="AN8198" s="81" t="str">
        <x:f t="shared" si="399"/>
        <x:v/>
      </x:c>
      <x:c r="AO8198" s="81" t="str">
        <x:f t="shared" si="400"/>
        <x:v/>
      </x:c>
      <x:c r="AP8198" s="81" t="str">
        <x:f t="shared" si="401"/>
        <x:v/>
      </x:c>
      <x:c r="AQ8198" s="81" t="str">
        <x:f t="shared" si="402"/>
        <x:v/>
      </x:c>
    </x:row>
    <x:row r="8199" spans="1:43" s="41" customFormat="1">
      <x:c r="A8199" s="114" t="s">
        <x:v>3137</x:v>
      </x:c>
      <x:c r="B8199" s="41">
        <x:v>30009</x:v>
      </x:c>
      <x:c r="C8199" s="41">
        <x:v>1.6</x:v>
      </x:c>
      <x:c r="I8199" s="41" t="s">
        <x:v>894</x:v>
      </x:c>
      <x:c r="K8199" s="41" t="s">
        <x:v>119</x:v>
      </x:c>
      <x:c r="M8199" s="41">
        <x:v>39</x:v>
      </x:c>
      <x:c r="O8199" s="41" t="s">
        <x:v>101</x:v>
      </x:c>
      <x:c r="AL8199" s="41">
        <x:v>30009</x:v>
      </x:c>
      <x:c r="AM8199" s="81" t="str">
        <x:f t="shared" si="398"/>
        <x:v/>
      </x:c>
      <x:c r="AN8199" s="81" t="str">
        <x:f t="shared" si="399"/>
        <x:v/>
      </x:c>
      <x:c r="AO8199" s="81" t="str">
        <x:f t="shared" si="400"/>
        <x:v/>
      </x:c>
      <x:c r="AP8199" s="81" t="str">
        <x:f t="shared" si="401"/>
        <x:v/>
      </x:c>
      <x:c r="AQ8199" s="81" t="str">
        <x:f t="shared" si="402"/>
        <x:v/>
      </x:c>
    </x:row>
    <x:row r="8200" spans="1:43" s="41" customFormat="1">
      <x:c r="A8200" s="114" t="s">
        <x:v>3138</x:v>
      </x:c>
      <x:c r="B8200" s="41">
        <x:v>30010</x:v>
      </x:c>
      <x:c r="C8200" s="41">
        <x:v>0.4</x:v>
      </x:c>
      <x:c r="I8200" s="41" t="s">
        <x:v>100</x:v>
      </x:c>
      <x:c r="K8200" s="41" t="s">
        <x:v>126</x:v>
      </x:c>
      <x:c r="M8200" s="41">
        <x:v>41</x:v>
      </x:c>
      <x:c r="O8200" s="41" t="s">
        <x:v>101</x:v>
      </x:c>
      <x:c r="U8200" s="41">
        <x:v>50</x:v>
      </x:c>
      <x:c r="V8200" s="41">
        <x:v>0.2</x:v>
      </x:c>
      <x:c r="W8200" s="41" t="s">
        <x:v>127</x:v>
      </x:c>
      <x:c r="X8200" s="41">
        <x:v>0</x:v>
      </x:c>
      <x:c r="Y8200" s="41">
        <x:v>0</x:v>
      </x:c>
      <x:c r="Z8200" s="41" t="s">
        <x:v>115</x:v>
      </x:c>
      <x:c r="AB8200" s="41">
        <x:v>0.4</x:v>
      </x:c>
      <x:c r="AD8200" s="41" t="s">
        <x:v>128</x:v>
      </x:c>
      <x:c r="AG8200" s="41">
        <x:v>0</x:v>
      </x:c>
      <x:c r="AL8200" s="41">
        <x:v>30010</x:v>
      </x:c>
      <x:c r="AM8200" s="81" t="str">
        <x:f t="shared" si="398"/>
        <x:v/>
      </x:c>
      <x:c r="AN8200" s="81" t="str">
        <x:f t="shared" si="399"/>
        <x:v/>
      </x:c>
      <x:c r="AO8200" s="81" t="str">
        <x:f t="shared" si="400"/>
        <x:v/>
      </x:c>
      <x:c r="AP8200" s="81" t="str">
        <x:f t="shared" si="401"/>
        <x:v/>
      </x:c>
      <x:c r="AQ8200" s="81" t="str">
        <x:f t="shared" si="402"/>
        <x:v/>
      </x:c>
    </x:row>
    <x:row r="8201" spans="1:43" s="41" customFormat="1">
      <x:c r="A8201" s="114" t="s">
        <x:v>3139</x:v>
      </x:c>
      <x:c r="B8201" s="41">
        <x:v>30010</x:v>
      </x:c>
      <x:c r="C8201" s="41">
        <x:v>1</x:v>
      </x:c>
      <x:c r="I8201" s="41" t="s">
        <x:v>102</x:v>
      </x:c>
      <x:c r="K8201" s="41" t="s">
        <x:v>126</x:v>
      </x:c>
      <x:c r="M8201" s="41">
        <x:v>41</x:v>
      </x:c>
      <x:c r="O8201" s="41" t="s">
        <x:v>101</x:v>
      </x:c>
      <x:c r="U8201" s="41">
        <x:v>50</x:v>
      </x:c>
      <x:c r="V8201" s="41">
        <x:v>0.2</x:v>
      </x:c>
      <x:c r="W8201" s="41" t="s">
        <x:v>127</x:v>
      </x:c>
      <x:c r="X8201" s="41">
        <x:v>0</x:v>
      </x:c>
      <x:c r="Y8201" s="41">
        <x:v>0</x:v>
      </x:c>
      <x:c r="Z8201" s="41" t="s">
        <x:v>115</x:v>
      </x:c>
      <x:c r="AB8201" s="41">
        <x:v>0.4</x:v>
      </x:c>
      <x:c r="AD8201" s="41" t="s">
        <x:v>128</x:v>
      </x:c>
      <x:c r="AG8201" s="41">
        <x:v>0</x:v>
      </x:c>
      <x:c r="AL8201" s="41">
        <x:v>30010</x:v>
      </x:c>
      <x:c r="AM8201" s="81" t="str">
        <x:f t="shared" si="398"/>
        <x:v/>
      </x:c>
      <x:c r="AN8201" s="81" t="str">
        <x:f t="shared" si="399"/>
        <x:v/>
      </x:c>
      <x:c r="AO8201" s="81" t="str">
        <x:f t="shared" si="400"/>
        <x:v/>
      </x:c>
      <x:c r="AP8201" s="81" t="str">
        <x:f t="shared" si="401"/>
        <x:v/>
      </x:c>
      <x:c r="AQ8201" s="81" t="str">
        <x:f t="shared" si="402"/>
        <x:v/>
      </x:c>
    </x:row>
    <x:row r="8202" spans="1:43" s="41" customFormat="1">
      <x:c r="A8202" s="114" t="s">
        <x:v>3140</x:v>
      </x:c>
      <x:c r="B8202" s="41">
        <x:v>30010</x:v>
      </x:c>
      <x:c r="C8202" s="41">
        <x:v>1.6</x:v>
      </x:c>
      <x:c r="I8202" s="41" t="s">
        <x:v>103</x:v>
      </x:c>
      <x:c r="K8202" s="41" t="s">
        <x:v>126</x:v>
      </x:c>
      <x:c r="M8202" s="41">
        <x:v>41</x:v>
      </x:c>
      <x:c r="O8202" s="41" t="s">
        <x:v>101</x:v>
      </x:c>
      <x:c r="U8202" s="41">
        <x:v>50</x:v>
      </x:c>
      <x:c r="V8202" s="41">
        <x:v>0.2</x:v>
      </x:c>
      <x:c r="W8202" s="41" t="s">
        <x:v>127</x:v>
      </x:c>
      <x:c r="X8202" s="41">
        <x:v>0</x:v>
      </x:c>
      <x:c r="Y8202" s="41">
        <x:v>0</x:v>
      </x:c>
      <x:c r="Z8202" s="41" t="s">
        <x:v>115</x:v>
      </x:c>
      <x:c r="AB8202" s="41">
        <x:v>0.4</x:v>
      </x:c>
      <x:c r="AD8202" s="41" t="s">
        <x:v>128</x:v>
      </x:c>
      <x:c r="AG8202" s="41">
        <x:v>0</x:v>
      </x:c>
      <x:c r="AL8202" s="41">
        <x:v>30010</x:v>
      </x:c>
      <x:c r="AM8202" s="81" t="str">
        <x:f t="shared" si="398"/>
        <x:v/>
      </x:c>
      <x:c r="AN8202" s="81" t="str">
        <x:f t="shared" si="399"/>
        <x:v/>
      </x:c>
      <x:c r="AO8202" s="81" t="str">
        <x:f t="shared" si="400"/>
        <x:v/>
      </x:c>
      <x:c r="AP8202" s="81" t="str">
        <x:f t="shared" si="401"/>
        <x:v/>
      </x:c>
      <x:c r="AQ8202" s="81" t="str">
        <x:f t="shared" si="402"/>
        <x:v/>
      </x:c>
    </x:row>
    <x:row r="8203" spans="1:43">
      <x:c r="A8203" s="114" t="s">
        <x:v>3141</x:v>
      </x:c>
      <x:c r="B8203">
        <x:v>30010</x:v>
      </x:c>
      <x:c r="C8203">
        <x:v>2.46666666666667</x:v>
      </x:c>
      <x:c r="I8203" t="s">
        <x:v>104</x:v>
      </x:c>
      <x:c r="K8203" t="s">
        <x:v>129</x:v>
      </x:c>
      <x:c r="M8203">
        <x:v>42</x:v>
      </x:c>
      <x:c r="O8203" t="s">
        <x:v>101</x:v>
      </x:c>
      <x:c r="U8203">
        <x:v>51</x:v>
      </x:c>
      <x:c r="V8203">
        <x:v>0.2</x:v>
      </x:c>
      <x:c r="W8203" t="s">
        <x:v>127</x:v>
      </x:c>
      <x:c r="X8203">
        <x:v>0</x:v>
      </x:c>
      <x:c r="Y8203">
        <x:v>0</x:v>
      </x:c>
      <x:c r="Z8203" t="s">
        <x:v>150</x:v>
      </x:c>
      <x:c r="AB8203">
        <x:v>0.4</x:v>
      </x:c>
      <x:c r="AD8203" t="s">
        <x:v>128</x:v>
      </x:c>
      <x:c r="AG8203" s="80">
        <x:v>2</x:v>
      </x:c>
      <x:c r="AL8203" s="81">
        <x:v>30010</x:v>
      </x:c>
      <x:c r="AM8203" s="81" t="str">
        <x:f t="shared" si="398"/>
        <x:v/>
      </x:c>
      <x:c r="AN8203" s="81" t="str">
        <x:f t="shared" si="399"/>
        <x:v/>
      </x:c>
      <x:c r="AO8203" s="81" t="str">
        <x:f t="shared" si="400"/>
        <x:v/>
      </x:c>
      <x:c r="AP8203" s="81" t="str">
        <x:f t="shared" si="401"/>
        <x:v/>
      </x:c>
      <x:c r="AQ8203" s="81" t="str">
        <x:f t="shared" si="402"/>
        <x:v/>
      </x:c>
    </x:row>
    <x:row r="8204" spans="1:43">
      <x:c r="A8204" s="114" t="s">
        <x:v>3142</x:v>
      </x:c>
      <x:c r="B8204">
        <x:v>30011</x:v>
      </x:c>
      <x:c r="C8204">
        <x:v>0.666666666666667</x:v>
      </x:c>
      <x:c r="E8204">
        <x:v>1</x:v>
      </x:c>
      <x:c r="I8204" t="s">
        <x:v>103</x:v>
      </x:c>
      <x:c r="K8204" t="s">
        <x:v>145</x:v>
      </x:c>
      <x:c r="M8204">
        <x:v>231</x:v>
      </x:c>
      <x:c r="O8204" t="s">
        <x:v>101</x:v>
      </x:c>
      <x:c r="U8204">
        <x:v>58</x:v>
      </x:c>
      <x:c r="V8204">
        <x:v>0.2</x:v>
      </x:c>
      <x:c r="W8204" t="s">
        <x:v>146</x:v>
      </x:c>
      <x:c r="X8204">
        <x:v>0</x:v>
      </x:c>
      <x:c r="Y8204">
        <x:v>1</x:v>
      </x:c>
      <x:c r="Z8204" t="s">
        <x:v>147</x:v>
      </x:c>
      <x:c r="AB8204">
        <x:v>0.6</x:v>
      </x:c>
      <x:c r="AD8204" t="s">
        <x:v>148</x:v>
      </x:c>
      <x:c r="AL8204" s="81">
        <x:v>30011</x:v>
      </x:c>
      <x:c r="AM8204" s="81" t="str">
        <x:f t="shared" si="398"/>
        <x:v/>
      </x:c>
      <x:c r="AN8204" s="81" t="str">
        <x:f t="shared" si="399"/>
        <x:v/>
      </x:c>
      <x:c r="AO8204" s="81" t="str">
        <x:f t="shared" si="400"/>
        <x:v/>
      </x:c>
      <x:c r="AP8204" s="81" t="str">
        <x:f t="shared" si="401"/>
        <x:v/>
      </x:c>
      <x:c r="AQ8204" s="81" t="str">
        <x:f t="shared" si="402"/>
        <x:v/>
      </x:c>
    </x:row>
    <x:row r="8205" spans="1:43">
      <x:c r="A8205" s="114" t="s">
        <x:v>3143</x:v>
      </x:c>
      <x:c r="B8205">
        <x:v>30011</x:v>
      </x:c>
      <x:c r="C8205">
        <x:v>0.833333333333333</x:v>
      </x:c>
      <x:c r="I8205" t="s">
        <x:v>104</x:v>
      </x:c>
      <x:c r="K8205" t="s">
        <x:v>117</x:v>
      </x:c>
      <x:c r="M8205">
        <x:v>231</x:v>
      </x:c>
      <x:c r="O8205" t="s">
        <x:v>101</x:v>
      </x:c>
      <x:c r="U8205">
        <x:v>58</x:v>
      </x:c>
      <x:c r="V8205">
        <x:v>0.2</x:v>
      </x:c>
      <x:c r="W8205" t="s">
        <x:v>146</x:v>
      </x:c>
      <x:c r="X8205">
        <x:v>0</x:v>
      </x:c>
      <x:c r="Y8205">
        <x:v>1</x:v>
      </x:c>
      <x:c r="Z8205" t="s">
        <x:v>149</x:v>
      </x:c>
      <x:c r="AB8205">
        <x:v>0.6</x:v>
      </x:c>
      <x:c r="AD8205" t="s">
        <x:v>148</x:v>
      </x:c>
      <x:c r="AL8205" s="81">
        <x:v>30011</x:v>
      </x:c>
      <x:c r="AM8205" s="81" t="str">
        <x:f t="shared" si="398"/>
        <x:v/>
      </x:c>
      <x:c r="AN8205" s="81" t="str">
        <x:f t="shared" si="399"/>
        <x:v/>
      </x:c>
      <x:c r="AO8205" s="81" t="str">
        <x:f t="shared" si="400"/>
        <x:v/>
      </x:c>
      <x:c r="AP8205" s="81" t="str">
        <x:f t="shared" si="401"/>
        <x:v/>
      </x:c>
      <x:c r="AQ8205" s="81" t="str">
        <x:f t="shared" si="402"/>
        <x:v/>
      </x:c>
    </x:row>
    <x:row r="8206" spans="1:43">
      <x:c r="A8206" s="114" t="s">
        <x:v>3144</x:v>
      </x:c>
      <x:c r="B8206">
        <x:v>30011</x:v>
      </x:c>
      <x:c r="C8206">
        <x:v>1.73</x:v>
      </x:c>
      <x:c r="I8206" t="s">
        <x:v>102</x:v>
      </x:c>
      <x:c r="K8206" t="s">
        <x:v>145</x:v>
      </x:c>
      <x:c r="M8206">
        <x:v>542</x:v>
      </x:c>
      <x:c r="O8206" t="s">
        <x:v>101</x:v>
      </x:c>
      <x:c r="U8206">
        <x:v>543</x:v>
      </x:c>
      <x:c r="V8206">
        <x:v>0.2</x:v>
      </x:c>
      <x:c r="W8206" t="s">
        <x:v>146</x:v>
      </x:c>
      <x:c r="X8206">
        <x:v>0</x:v>
      </x:c>
      <x:c r="Y8206">
        <x:v>0</x:v>
      </x:c>
      <x:c r="Z8206" t="s">
        <x:v>3145</x:v>
      </x:c>
      <x:c r="AB8206">
        <x:v>0.4</x:v>
      </x:c>
      <x:c r="AD8206" t="s">
        <x:v>148</x:v>
      </x:c>
      <x:c r="AG8206" s="80">
        <x:v>2</x:v>
      </x:c>
      <x:c r="AL8206" s="81">
        <x:v>30011</x:v>
      </x:c>
      <x:c r="AM8206" s="81" t="str">
        <x:f t="shared" si="398"/>
        <x:v/>
      </x:c>
      <x:c r="AN8206" s="81" t="str">
        <x:f t="shared" si="399"/>
        <x:v/>
      </x:c>
      <x:c r="AO8206" s="81" t="str">
        <x:f t="shared" si="400"/>
        <x:v/>
      </x:c>
      <x:c r="AP8206" s="81" t="str">
        <x:f t="shared" si="401"/>
        <x:v/>
      </x:c>
      <x:c r="AQ8206" s="81" t="str">
        <x:f t="shared" si="402"/>
        <x:v/>
      </x:c>
    </x:row>
    <x:row r="8207" spans="1:43">
      <x:c r="A8207" s="114" t="s">
        <x:v>3146</x:v>
      </x:c>
      <x:c r="B8207">
        <x:v>30012</x:v>
      </x:c>
      <x:c r="C8207">
        <x:v>1</x:v>
      </x:c>
      <x:c r="M8207">
        <x:v>94</x:v>
      </x:c>
      <x:c r="O8207" t="s">
        <x:v>116</x:v>
      </x:c>
      <x:c r="AL8207" s="81">
        <x:v>30012</x:v>
      </x:c>
      <x:c r="AM8207" s="81" t="str">
        <x:f t="shared" si="398"/>
        <x:v/>
      </x:c>
      <x:c r="AN8207" s="81" t="str">
        <x:f t="shared" si="399"/>
        <x:v/>
      </x:c>
      <x:c r="AO8207" s="81" t="str">
        <x:f t="shared" si="400"/>
        <x:v/>
      </x:c>
      <x:c r="AP8207" s="81" t="str">
        <x:f t="shared" si="401"/>
        <x:v/>
      </x:c>
      <x:c r="AQ8207" s="81" t="str">
        <x:f t="shared" si="402"/>
        <x:v/>
      </x:c>
    </x:row>
    <x:row r="8208" spans="1:43">
      <x:c r="A8208" s="114" t="s">
        <x:v>3147</x:v>
      </x:c>
      <x:c r="B8208">
        <x:v>30013</x:v>
      </x:c>
      <x:c r="C8208">
        <x:v>1.06666666666667</x:v>
      </x:c>
      <x:c r="I8208" t="s">
        <x:v>102</x:v>
      </x:c>
      <x:c r="K8208" t="s">
        <x:v>122</x:v>
      </x:c>
      <x:c r="M8208">
        <x:v>40</x:v>
      </x:c>
      <x:c r="O8208" t="s">
        <x:v>101</x:v>
      </x:c>
      <x:c r="AG8208" s="80">
        <x:v>2</x:v>
      </x:c>
      <x:c r="AL8208" s="81">
        <x:v>30013</x:v>
      </x:c>
      <x:c r="AM8208" s="81" t="str">
        <x:f t="shared" si="398"/>
        <x:v/>
      </x:c>
      <x:c r="AN8208" s="81" t="str">
        <x:f t="shared" si="399"/>
        <x:v/>
      </x:c>
      <x:c r="AO8208" s="81" t="str">
        <x:f t="shared" si="400"/>
        <x:v/>
      </x:c>
      <x:c r="AP8208" s="81" t="str">
        <x:f t="shared" si="401"/>
        <x:v/>
      </x:c>
      <x:c r="AQ8208" s="81" t="str">
        <x:f t="shared" si="402"/>
        <x:v/>
      </x:c>
    </x:row>
    <x:row r="8209" spans="1:43">
      <x:c r="A8209" s="114" t="s">
        <x:v>3148</x:v>
      </x:c>
      <x:c r="B8209">
        <x:v>30013</x:v>
      </x:c>
      <x:c r="C8209">
        <x:v>1.9</x:v>
      </x:c>
      <x:c r="I8209" t="s">
        <x:v>103</x:v>
      </x:c>
      <x:c r="K8209" t="s">
        <x:v>126</x:v>
      </x:c>
      <x:c r="M8209">
        <x:v>231</x:v>
      </x:c>
      <x:c r="O8209" t="s">
        <x:v>101</x:v>
      </x:c>
      <x:c r="AG8209" s="80">
        <x:v>1</x:v>
      </x:c>
      <x:c r="AL8209" s="81">
        <x:v>30013</x:v>
      </x:c>
      <x:c r="AM8209" s="81" t="str">
        <x:f t="shared" si="398"/>
        <x:v/>
      </x:c>
      <x:c r="AN8209" s="81" t="str">
        <x:f t="shared" si="399"/>
        <x:v/>
      </x:c>
      <x:c r="AO8209" s="81" t="str">
        <x:f t="shared" si="400"/>
        <x:v/>
      </x:c>
      <x:c r="AP8209" s="81" t="str">
        <x:f t="shared" si="401"/>
        <x:v/>
      </x:c>
      <x:c r="AQ8209" s="81" t="str">
        <x:f t="shared" si="402"/>
        <x:v/>
      </x:c>
    </x:row>
    <x:row r="8210" spans="1:43">
      <x:c r="A8210" s="114" t="s">
        <x:v>3149</x:v>
      </x:c>
      <x:c r="B8210">
        <x:v>30013</x:v>
      </x:c>
      <x:c r="C8210">
        <x:v>2.05</x:v>
      </x:c>
      <x:c r="I8210" t="s">
        <x:v>104</x:v>
      </x:c>
      <x:c r="K8210" t="s">
        <x:v>126</x:v>
      </x:c>
      <x:c r="M8210">
        <x:v>231</x:v>
      </x:c>
      <x:c r="O8210" t="s">
        <x:v>101</x:v>
      </x:c>
      <x:c r="AG8210" s="80">
        <x:v>1</x:v>
      </x:c>
      <x:c r="AL8210" s="81">
        <x:v>30013</x:v>
      </x:c>
      <x:c r="AM8210" s="81" t="str">
        <x:f t="shared" si="398"/>
        <x:v/>
      </x:c>
      <x:c r="AN8210" s="81" t="str">
        <x:f t="shared" si="399"/>
        <x:v/>
      </x:c>
      <x:c r="AO8210" s="81" t="str">
        <x:f t="shared" si="400"/>
        <x:v/>
      </x:c>
      <x:c r="AP8210" s="81" t="str">
        <x:f t="shared" si="401"/>
        <x:v/>
      </x:c>
      <x:c r="AQ8210" s="81" t="str">
        <x:f t="shared" si="402"/>
        <x:v/>
      </x:c>
    </x:row>
    <x:row r="8211" spans="1:43">
      <x:c r="A8211" s="114" t="s">
        <x:v>3150</x:v>
      </x:c>
      <x:c r="B8211">
        <x:v>30013</x:v>
      </x:c>
      <x:c r="C8211">
        <x:v>2.2</x:v>
      </x:c>
      <x:c r="I8211" t="s">
        <x:v>100</x:v>
      </x:c>
      <x:c r="K8211" t="s">
        <x:v>126</x:v>
      </x:c>
      <x:c r="M8211">
        <x:v>231</x:v>
      </x:c>
      <x:c r="O8211" t="s">
        <x:v>101</x:v>
      </x:c>
      <x:c r="AG8211" s="80">
        <x:v>1</x:v>
      </x:c>
      <x:c r="AL8211" s="81">
        <x:v>30013</x:v>
      </x:c>
      <x:c r="AM8211" s="81" t="str">
        <x:f t="shared" si="398"/>
        <x:v/>
      </x:c>
      <x:c r="AN8211" s="81" t="str">
        <x:f t="shared" si="399"/>
        <x:v/>
      </x:c>
      <x:c r="AO8211" s="81" t="str">
        <x:f t="shared" si="400"/>
        <x:v/>
      </x:c>
      <x:c r="AP8211" s="81" t="str">
        <x:f t="shared" si="401"/>
        <x:v/>
      </x:c>
      <x:c r="AQ8211" s="81" t="str">
        <x:f t="shared" si="402"/>
        <x:v/>
      </x:c>
    </x:row>
    <x:row r="8212" spans="1:43">
      <x:c r="A8212" s="114" t="s">
        <x:v>3151</x:v>
      </x:c>
      <x:c r="B8212">
        <x:v>30013</x:v>
      </x:c>
      <x:c r="C8212">
        <x:v>2.35</x:v>
      </x:c>
      <x:c r="I8212" t="s">
        <x:v>102</x:v>
      </x:c>
      <x:c r="K8212" t="s">
        <x:v>126</x:v>
      </x:c>
      <x:c r="M8212">
        <x:v>231</x:v>
      </x:c>
      <x:c r="O8212" t="s">
        <x:v>101</x:v>
      </x:c>
      <x:c r="AG8212" s="80">
        <x:v>1</x:v>
      </x:c>
      <x:c r="AL8212" s="81">
        <x:v>30013</x:v>
      </x:c>
      <x:c r="AM8212" s="81" t="str">
        <x:f t="shared" si="398"/>
        <x:v/>
      </x:c>
      <x:c r="AN8212" s="81" t="str">
        <x:f t="shared" si="399"/>
        <x:v/>
      </x:c>
      <x:c r="AO8212" s="81" t="str">
        <x:f t="shared" si="400"/>
        <x:v/>
      </x:c>
      <x:c r="AP8212" s="81" t="str">
        <x:f t="shared" si="401"/>
        <x:v/>
      </x:c>
      <x:c r="AQ8212" s="81" t="str">
        <x:f t="shared" si="402"/>
        <x:v/>
      </x:c>
    </x:row>
    <x:row r="8213" spans="1:43">
      <x:c r="A8213" s="114" t="s">
        <x:v>3152</x:v>
      </x:c>
      <x:c r="B8213">
        <x:v>30013</x:v>
      </x:c>
      <x:c r="C8213">
        <x:v>2.5</x:v>
      </x:c>
      <x:c r="I8213" t="s">
        <x:v>103</x:v>
      </x:c>
      <x:c r="K8213" t="s">
        <x:v>126</x:v>
      </x:c>
      <x:c r="M8213">
        <x:v>231</x:v>
      </x:c>
      <x:c r="O8213" t="s">
        <x:v>101</x:v>
      </x:c>
      <x:c r="AG8213" s="80">
        <x:v>1</x:v>
      </x:c>
      <x:c r="AL8213" s="81">
        <x:v>30013</x:v>
      </x:c>
      <x:c r="AM8213" s="81" t="str">
        <x:f t="shared" si="398"/>
        <x:v/>
      </x:c>
      <x:c r="AN8213" s="81" t="str">
        <x:f t="shared" si="399"/>
        <x:v/>
      </x:c>
      <x:c r="AO8213" s="81" t="str">
        <x:f t="shared" si="400"/>
        <x:v/>
      </x:c>
      <x:c r="AP8213" s="81" t="str">
        <x:f t="shared" si="401"/>
        <x:v/>
      </x:c>
      <x:c r="AQ8213" s="81" t="str">
        <x:f t="shared" si="402"/>
        <x:v/>
      </x:c>
    </x:row>
    <x:row r="8214" spans="1:43">
      <x:c r="A8214" s="114" t="s">
        <x:v>3153</x:v>
      </x:c>
      <x:c r="B8214">
        <x:v>30013</x:v>
      </x:c>
      <x:c r="C8214">
        <x:v>2.65</x:v>
      </x:c>
      <x:c r="I8214" t="s">
        <x:v>104</x:v>
      </x:c>
      <x:c r="K8214" t="s">
        <x:v>126</x:v>
      </x:c>
      <x:c r="M8214">
        <x:v>231</x:v>
      </x:c>
      <x:c r="O8214" t="s">
        <x:v>101</x:v>
      </x:c>
      <x:c r="AG8214" s="80">
        <x:v>1</x:v>
      </x:c>
      <x:c r="AL8214" s="81">
        <x:v>30013</x:v>
      </x:c>
      <x:c r="AM8214" s="81" t="str">
        <x:f t="shared" si="398"/>
        <x:v/>
      </x:c>
      <x:c r="AN8214" s="81" t="str">
        <x:f t="shared" si="399"/>
        <x:v/>
      </x:c>
      <x:c r="AO8214" s="81" t="str">
        <x:f t="shared" si="400"/>
        <x:v/>
      </x:c>
      <x:c r="AP8214" s="81" t="str">
        <x:f t="shared" si="401"/>
        <x:v/>
      </x:c>
      <x:c r="AQ8214" s="81" t="str">
        <x:f t="shared" si="402"/>
        <x:v/>
      </x:c>
    </x:row>
    <x:row r="8215" spans="1:43">
      <x:c r="A8215" s="114" t="s">
        <x:v>3154</x:v>
      </x:c>
      <x:c r="B8215">
        <x:v>30013</x:v>
      </x:c>
      <x:c r="C8215">
        <x:v>2.8</x:v>
      </x:c>
      <x:c r="I8215" t="s">
        <x:v>100</x:v>
      </x:c>
      <x:c r="K8215" t="s">
        <x:v>126</x:v>
      </x:c>
      <x:c r="M8215">
        <x:v>231</x:v>
      </x:c>
      <x:c r="O8215" t="s">
        <x:v>101</x:v>
      </x:c>
      <x:c r="AG8215" s="80">
        <x:v>1</x:v>
      </x:c>
      <x:c r="AL8215" s="81">
        <x:v>30013</x:v>
      </x:c>
      <x:c r="AM8215" s="81" t="str">
        <x:f t="shared" si="398"/>
        <x:v/>
      </x:c>
      <x:c r="AN8215" s="81" t="str">
        <x:f t="shared" si="399"/>
        <x:v/>
      </x:c>
      <x:c r="AO8215" s="81" t="str">
        <x:f t="shared" si="400"/>
        <x:v/>
      </x:c>
      <x:c r="AP8215" s="81" t="str">
        <x:f t="shared" si="401"/>
        <x:v/>
      </x:c>
      <x:c r="AQ8215" s="81" t="str">
        <x:f t="shared" si="402"/>
        <x:v/>
      </x:c>
    </x:row>
    <x:row r="8216" spans="1:43">
      <x:c r="A8216" s="114" t="s">
        <x:v>3155</x:v>
      </x:c>
      <x:c r="B8216">
        <x:v>30013</x:v>
      </x:c>
      <x:c r="C8216">
        <x:v>2.95</x:v>
      </x:c>
      <x:c r="I8216" t="s">
        <x:v>102</x:v>
      </x:c>
      <x:c r="K8216" t="s">
        <x:v>126</x:v>
      </x:c>
      <x:c r="M8216">
        <x:v>231</x:v>
      </x:c>
      <x:c r="O8216" t="s">
        <x:v>101</x:v>
      </x:c>
      <x:c r="AG8216" s="80">
        <x:v>1</x:v>
      </x:c>
      <x:c r="AL8216" s="81">
        <x:v>30013</x:v>
      </x:c>
      <x:c r="AM8216" s="81" t="str">
        <x:f t="shared" si="398"/>
        <x:v/>
      </x:c>
      <x:c r="AN8216" s="81" t="str">
        <x:f t="shared" si="399"/>
        <x:v/>
      </x:c>
      <x:c r="AO8216" s="81" t="str">
        <x:f t="shared" si="400"/>
        <x:v/>
      </x:c>
      <x:c r="AP8216" s="81" t="str">
        <x:f t="shared" si="401"/>
        <x:v/>
      </x:c>
      <x:c r="AQ8216" s="81" t="str">
        <x:f t="shared" si="402"/>
        <x:v/>
      </x:c>
    </x:row>
    <x:row r="8217" spans="1:43">
      <x:c r="A8217" s="114" t="s">
        <x:v>3156</x:v>
      </x:c>
      <x:c r="B8217">
        <x:v>30013</x:v>
      </x:c>
      <x:c r="C8217">
        <x:v>3.1</x:v>
      </x:c>
      <x:c r="D8217" s="5"/>
      <x:c r="E8217" s="5"/>
      <x:c r="F8217" s="5"/>
      <x:c r="G8217" s="5"/>
      <x:c r="H8217" s="5"/>
      <x:c r="I8217" t="s">
        <x:v>103</x:v>
      </x:c>
      <x:c r="J8217" s="5"/>
      <x:c r="K8217" t="s">
        <x:v>126</x:v>
      </x:c>
      <x:c r="L8217" s="5"/>
      <x:c r="M8217">
        <x:v>231</x:v>
      </x:c>
      <x:c r="N8217" s="5"/>
      <x:c r="O8217" s="5" t="s">
        <x:v>101</x:v>
      </x:c>
      <x:c r="P8217" s="5"/>
      <x:c r="Q8217" s="5"/>
      <x:c r="R8217" s="5"/>
      <x:c r="S8217" s="5"/>
      <x:c r="T8217" s="5"/>
      <x:c r="AA8217" s="5"/>
      <x:c r="AC8217" s="5"/>
      <x:c r="AE8217" s="5"/>
      <x:c r="AF8217" s="5"/>
      <x:c r="AG8217" s="80">
        <x:v>1</x:v>
      </x:c>
      <x:c r="AH8217" s="5"/>
      <x:c r="AL8217" s="81">
        <x:v>30013</x:v>
      </x:c>
      <x:c r="AM8217" s="81" t="str">
        <x:f t="shared" si="398"/>
        <x:v/>
      </x:c>
      <x:c r="AN8217" s="81" t="str">
        <x:f t="shared" si="399"/>
        <x:v/>
      </x:c>
      <x:c r="AO8217" s="81" t="str">
        <x:f t="shared" si="400"/>
        <x:v/>
      </x:c>
      <x:c r="AP8217" s="81" t="str">
        <x:f t="shared" si="401"/>
        <x:v/>
      </x:c>
      <x:c r="AQ8217" s="81" t="str">
        <x:f t="shared" si="402"/>
        <x:v/>
      </x:c>
    </x:row>
    <x:row r="8218" spans="1:43">
      <x:c r="A8218" s="114" t="s">
        <x:v>3157</x:v>
      </x:c>
      <x:c r="B8218">
        <x:v>30013</x:v>
      </x:c>
      <x:c r="C8218">
        <x:v>3.25</x:v>
      </x:c>
      <x:c r="D8218" s="5"/>
      <x:c r="E8218" s="5"/>
      <x:c r="F8218" s="5"/>
      <x:c r="G8218" s="5"/>
      <x:c r="H8218" s="5"/>
      <x:c r="I8218" t="s">
        <x:v>104</x:v>
      </x:c>
      <x:c r="J8218" s="5"/>
      <x:c r="K8218" t="s">
        <x:v>126</x:v>
      </x:c>
      <x:c r="L8218" s="5"/>
      <x:c r="M8218">
        <x:v>231</x:v>
      </x:c>
      <x:c r="N8218" s="5"/>
      <x:c r="O8218" s="5" t="s">
        <x:v>101</x:v>
      </x:c>
      <x:c r="P8218" s="5"/>
      <x:c r="Q8218" s="5"/>
      <x:c r="R8218" s="5"/>
      <x:c r="S8218" s="5"/>
      <x:c r="T8218" s="5"/>
      <x:c r="AA8218" s="5"/>
      <x:c r="AC8218" s="5"/>
      <x:c r="AE8218" s="5"/>
      <x:c r="AF8218" s="5"/>
      <x:c r="AG8218" s="80">
        <x:v>1</x:v>
      </x:c>
      <x:c r="AH8218" s="5"/>
      <x:c r="AL8218" s="81">
        <x:v>30013</x:v>
      </x:c>
      <x:c r="AM8218" s="81" t="str">
        <x:f t="shared" si="398"/>
        <x:v/>
      </x:c>
      <x:c r="AN8218" s="81" t="str">
        <x:f t="shared" si="399"/>
        <x:v/>
      </x:c>
      <x:c r="AO8218" s="81" t="str">
        <x:f t="shared" si="400"/>
        <x:v/>
      </x:c>
      <x:c r="AP8218" s="81" t="str">
        <x:f t="shared" si="401"/>
        <x:v/>
      </x:c>
      <x:c r="AQ8218" s="81" t="str">
        <x:f t="shared" si="402"/>
        <x:v/>
      </x:c>
    </x:row>
    <x:row r="8219" spans="1:43">
      <x:c r="A8219" s="114" t="s">
        <x:v>3158</x:v>
      </x:c>
      <x:c r="B8219">
        <x:v>30014</x:v>
      </x:c>
      <x:c r="C8219">
        <x:v>0.3</x:v>
      </x:c>
      <x:c r="D8219" s="5"/>
      <x:c r="E8219" s="5"/>
      <x:c r="F8219" s="5"/>
      <x:c r="G8219" s="5"/>
      <x:c r="H8219" s="5"/>
      <x:c r="I8219" t="s">
        <x:v>100</x:v>
      </x:c>
      <x:c r="J8219" s="5"/>
      <x:c r="K8219" t="s">
        <x:v>133</x:v>
      </x:c>
      <x:c r="L8219" s="5"/>
      <x:c r="M8219">
        <x:v>438</x:v>
      </x:c>
      <x:c r="N8219" s="5"/>
      <x:c r="O8219" s="5" t="s">
        <x:v>101</x:v>
      </x:c>
      <x:c r="P8219" s="5"/>
      <x:c r="Q8219" s="5"/>
      <x:c r="R8219" s="5"/>
      <x:c r="S8219" s="5"/>
      <x:c r="T8219" s="5"/>
      <x:c r="U8219">
        <x:v>131</x:v>
      </x:c>
      <x:c r="V8219" s="5">
        <x:v>0.2</x:v>
      </x:c>
      <x:c r="W8219" t="s">
        <x:v>146</x:v>
      </x:c>
      <x:c r="X8219" s="5">
        <x:v>0</x:v>
      </x:c>
      <x:c r="Y8219" s="5">
        <x:v>0</x:v>
      </x:c>
      <x:c r="Z8219" s="99" t="s">
        <x:v>3145</x:v>
      </x:c>
      <x:c r="AA8219" s="5"/>
      <x:c r="AB8219">
        <x:v>0.25</x:v>
      </x:c>
      <x:c r="AC8219" s="5"/>
      <x:c r="AD8219" t="s">
        <x:v>169</x:v>
      </x:c>
      <x:c r="AE8219" s="5"/>
      <x:c r="AF8219" s="5"/>
      <x:c r="AG8219" s="88">
        <x:v>1</x:v>
      </x:c>
      <x:c r="AH8219" s="5"/>
      <x:c r="AL8219" s="81">
        <x:v>30014</x:v>
      </x:c>
      <x:c r="AM8219" s="81" t="str">
        <x:f t="shared" si="398"/>
        <x:v/>
      </x:c>
      <x:c r="AN8219" s="81" t="str">
        <x:f t="shared" si="399"/>
        <x:v/>
      </x:c>
      <x:c r="AO8219" s="81" t="str">
        <x:f t="shared" si="400"/>
        <x:v/>
      </x:c>
      <x:c r="AP8219" s="81" t="str">
        <x:f t="shared" si="401"/>
        <x:v/>
      </x:c>
      <x:c r="AQ8219" s="81" t="str">
        <x:f t="shared" si="402"/>
        <x:v/>
      </x:c>
    </x:row>
    <x:row r="8220" spans="1:43" s="5" customFormat="1">
      <x:c r="A8220" s="114" t="s">
        <x:v>3159</x:v>
      </x:c>
      <x:c r="B8220" s="5">
        <x:v>30014</x:v>
      </x:c>
      <x:c r="C8220" s="5">
        <x:v>0.633333333333333</x:v>
      </x:c>
      <x:c r="I8220" s="5" t="s">
        <x:v>102</x:v>
      </x:c>
      <x:c r="K8220" s="5" t="s">
        <x:v>133</x:v>
      </x:c>
      <x:c r="M8220" s="5">
        <x:v>438</x:v>
      </x:c>
      <x:c r="O8220" s="5" t="s">
        <x:v>101</x:v>
      </x:c>
      <x:c r="U8220" s="5">
        <x:v>131</x:v>
      </x:c>
      <x:c r="V8220" s="5">
        <x:v>0.2</x:v>
      </x:c>
      <x:c r="W8220" s="5" t="s">
        <x:v>146</x:v>
      </x:c>
      <x:c r="X8220" s="5">
        <x:v>0</x:v>
      </x:c>
      <x:c r="Y8220" s="5">
        <x:v>0</x:v>
      </x:c>
      <x:c r="Z8220" s="99" t="s">
        <x:v>3145</x:v>
      </x:c>
      <x:c r="AB8220" s="5">
        <x:v>0.25</x:v>
      </x:c>
      <x:c r="AD8220" s="5" t="s">
        <x:v>169</x:v>
      </x:c>
      <x:c r="AG8220" s="88">
        <x:v>1</x:v>
      </x:c>
      <x:c r="AL8220" s="5">
        <x:v>30014</x:v>
      </x:c>
      <x:c r="AM8220" s="81" t="str">
        <x:f t="shared" si="398"/>
        <x:v/>
      </x:c>
      <x:c r="AN8220" s="81" t="str">
        <x:f t="shared" si="399"/>
        <x:v/>
      </x:c>
      <x:c r="AO8220" s="81" t="str">
        <x:f t="shared" si="400"/>
        <x:v/>
      </x:c>
      <x:c r="AP8220" s="81" t="str">
        <x:f t="shared" si="401"/>
        <x:v/>
      </x:c>
      <x:c r="AQ8220" s="81" t="str">
        <x:f t="shared" si="402"/>
        <x:v/>
      </x:c>
    </x:row>
    <x:row r="8221" spans="1:43">
      <x:c r="A8221" s="114" t="s">
        <x:v>3160</x:v>
      </x:c>
      <x:c r="B8221">
        <x:v>30015</x:v>
      </x:c>
      <x:c r="C8221">
        <x:v>0.366666666666667</x:v>
      </x:c>
      <x:c r="I8221" t="s">
        <x:v>100</x:v>
      </x:c>
      <x:c r="K8221" t="s">
        <x:v>145</x:v>
      </x:c>
      <x:c r="M8221">
        <x:v>101</x:v>
      </x:c>
      <x:c r="O8221" t="s">
        <x:v>101</x:v>
      </x:c>
      <x:c r="AG8221" s="80">
        <x:v>1</x:v>
      </x:c>
      <x:c r="AL8221" s="81">
        <x:v>30015</x:v>
      </x:c>
      <x:c r="AM8221" s="81" t="str">
        <x:f t="shared" si="398"/>
        <x:v/>
      </x:c>
      <x:c r="AN8221" s="81" t="str">
        <x:f t="shared" si="399"/>
        <x:v/>
      </x:c>
      <x:c r="AO8221" s="81" t="str">
        <x:f t="shared" si="400"/>
        <x:v/>
      </x:c>
      <x:c r="AP8221" s="81" t="str">
        <x:f t="shared" si="401"/>
        <x:v/>
      </x:c>
      <x:c r="AQ8221" s="81" t="str">
        <x:f t="shared" si="402"/>
        <x:v/>
      </x:c>
    </x:row>
    <x:row r="8222" spans="1:43">
      <x:c r="A8222" s="114" t="s">
        <x:v>3161</x:v>
      </x:c>
      <x:c r="B8222">
        <x:v>30015</x:v>
      </x:c>
      <x:c r="C8222">
        <x:v>0.766666666666667</x:v>
      </x:c>
      <x:c r="I8222" t="s">
        <x:v>102</x:v>
      </x:c>
      <x:c r="K8222" t="s">
        <x:v>119</x:v>
      </x:c>
      <x:c r="M8222">
        <x:v>101</x:v>
      </x:c>
      <x:c r="O8222" t="s">
        <x:v>101</x:v>
      </x:c>
      <x:c r="AG8222" s="80">
        <x:v>1</x:v>
      </x:c>
      <x:c r="AL8222" s="81">
        <x:v>30015</x:v>
      </x:c>
      <x:c r="AM8222" s="81" t="str">
        <x:f t="shared" si="398"/>
        <x:v/>
      </x:c>
      <x:c r="AN8222" s="81" t="str">
        <x:f t="shared" si="399"/>
        <x:v/>
      </x:c>
      <x:c r="AO8222" s="81" t="str">
        <x:f t="shared" si="400"/>
        <x:v/>
      </x:c>
      <x:c r="AP8222" s="81" t="str">
        <x:f t="shared" si="401"/>
        <x:v/>
      </x:c>
      <x:c r="AQ8222" s="81" t="str">
        <x:f t="shared" si="402"/>
        <x:v/>
      </x:c>
    </x:row>
    <x:row r="8223" spans="1:43">
      <x:c r="A8223" s="114" t="s">
        <x:v>3162</x:v>
      </x:c>
      <x:c r="B8223">
        <x:v>30015</x:v>
      </x:c>
      <x:c r="C8223">
        <x:v>1.26666666666667</x:v>
      </x:c>
      <x:c r="I8223" t="s">
        <x:v>103</x:v>
      </x:c>
      <x:c r="K8223" t="s">
        <x:v>105</x:v>
      </x:c>
      <x:c r="M8223">
        <x:v>101</x:v>
      </x:c>
      <x:c r="O8223" t="s">
        <x:v>101</x:v>
      </x:c>
      <x:c r="AG8223" s="80">
        <x:v>2</x:v>
      </x:c>
      <x:c r="AL8223" s="81">
        <x:v>30015</x:v>
      </x:c>
      <x:c r="AM8223" s="81" t="str">
        <x:f t="shared" si="398"/>
        <x:v/>
      </x:c>
      <x:c r="AN8223" s="81" t="str">
        <x:f t="shared" si="399"/>
        <x:v/>
      </x:c>
      <x:c r="AO8223" s="81" t="str">
        <x:f t="shared" si="400"/>
        <x:v/>
      </x:c>
      <x:c r="AP8223" s="81" t="str">
        <x:f t="shared" si="401"/>
        <x:v/>
      </x:c>
      <x:c r="AQ8223" s="81" t="str">
        <x:f t="shared" si="402"/>
        <x:v/>
      </x:c>
    </x:row>
    <x:row r="8224" spans="1:43">
      <x:c r="A8224" s="114" t="s">
        <x:v>3163</x:v>
      </x:c>
      <x:c r="B8224">
        <x:v>30016</x:v>
      </x:c>
      <x:c r="C8224">
        <x:v>0.2</x:v>
      </x:c>
      <x:c r="I8224" t="s">
        <x:v>100</x:v>
      </x:c>
      <x:c r="K8224" t="s">
        <x:v>133</x:v>
      </x:c>
      <x:c r="M8224">
        <x:v>381</x:v>
      </x:c>
      <x:c r="O8224" t="s">
        <x:v>101</x:v>
      </x:c>
      <x:c r="AL8224" s="81">
        <x:v>30016</x:v>
      </x:c>
      <x:c r="AM8224" s="81" t="str">
        <x:f t="shared" si="398"/>
        <x:v/>
      </x:c>
      <x:c r="AN8224" s="81" t="str">
        <x:f t="shared" si="399"/>
        <x:v/>
      </x:c>
      <x:c r="AO8224" s="81" t="str">
        <x:f t="shared" si="400"/>
        <x:v/>
      </x:c>
      <x:c r="AP8224" s="81" t="str">
        <x:f t="shared" si="401"/>
        <x:v/>
      </x:c>
      <x:c r="AQ8224" s="81" t="str">
        <x:f t="shared" si="402"/>
        <x:v/>
      </x:c>
    </x:row>
    <x:row r="8225" spans="1:43">
      <x:c r="A8225" s="114" t="s">
        <x:v>3164</x:v>
      </x:c>
      <x:c r="B8225">
        <x:v>30016</x:v>
      </x:c>
      <x:c r="C8225">
        <x:v>0.566666666666667</x:v>
      </x:c>
      <x:c r="I8225" t="s">
        <x:v>102</x:v>
      </x:c>
      <x:c r="K8225" t="s">
        <x:v>133</x:v>
      </x:c>
      <x:c r="M8225">
        <x:v>381</x:v>
      </x:c>
      <x:c r="O8225" t="s">
        <x:v>101</x:v>
      </x:c>
      <x:c r="AL8225" s="81">
        <x:v>30016</x:v>
      </x:c>
      <x:c r="AM8225" s="81" t="str">
        <x:f t="shared" si="398"/>
        <x:v/>
      </x:c>
      <x:c r="AN8225" s="81" t="str">
        <x:f t="shared" si="399"/>
        <x:v/>
      </x:c>
      <x:c r="AO8225" s="81" t="str">
        <x:f t="shared" si="400"/>
        <x:v/>
      </x:c>
      <x:c r="AP8225" s="81" t="str">
        <x:f t="shared" si="401"/>
        <x:v/>
      </x:c>
      <x:c r="AQ8225" s="81" t="str">
        <x:f t="shared" si="402"/>
        <x:v/>
      </x:c>
    </x:row>
    <x:row r="8226" spans="1:43">
      <x:c r="A8226" s="114" t="s">
        <x:v>3165</x:v>
      </x:c>
      <x:c r="B8226">
        <x:v>30016</x:v>
      </x:c>
      <x:c r="C8226">
        <x:v>1</x:v>
      </x:c>
      <x:c r="I8226" t="s">
        <x:v>103</x:v>
      </x:c>
      <x:c r="K8226" t="s">
        <x:v>133</x:v>
      </x:c>
      <x:c r="M8226">
        <x:v>381</x:v>
      </x:c>
      <x:c r="O8226" t="s">
        <x:v>101</x:v>
      </x:c>
      <x:c r="AG8226" s="80">
        <x:v>2</x:v>
      </x:c>
      <x:c r="AL8226" s="81">
        <x:v>30016</x:v>
      </x:c>
      <x:c r="AM8226" s="81" t="str">
        <x:f t="shared" si="398"/>
        <x:v/>
      </x:c>
      <x:c r="AN8226" s="81" t="str">
        <x:f t="shared" si="399"/>
        <x:v/>
      </x:c>
      <x:c r="AO8226" s="81" t="str">
        <x:f t="shared" si="400"/>
        <x:v/>
      </x:c>
      <x:c r="AP8226" s="81" t="str">
        <x:f t="shared" si="401"/>
        <x:v/>
      </x:c>
      <x:c r="AQ8226" s="81" t="str">
        <x:f t="shared" si="402"/>
        <x:v/>
      </x:c>
    </x:row>
    <x:row r="8227" spans="1:43">
      <x:c r="A8227" s="114" t="s">
        <x:v>3166</x:v>
      </x:c>
      <x:c r="B8227">
        <x:v>30017</x:v>
      </x:c>
      <x:c r="C8227">
        <x:v>0.366666666666667</x:v>
      </x:c>
      <x:c r="I8227" t="s">
        <x:v>100</x:v>
      </x:c>
      <x:c r="K8227" t="s">
        <x:v>133</x:v>
      </x:c>
      <x:c r="M8227">
        <x:v>129</x:v>
      </x:c>
      <x:c r="O8227" t="s">
        <x:v>178</x:v>
      </x:c>
      <x:c r="AG8227" s="80">
        <x:v>1</x:v>
      </x:c>
      <x:c r="AL8227" s="81">
        <x:v>30017</x:v>
      </x:c>
      <x:c r="AM8227" s="81" t="str">
        <x:f t="shared" si="398"/>
        <x:v/>
      </x:c>
      <x:c r="AN8227" s="81" t="str">
        <x:f t="shared" si="399"/>
        <x:v/>
      </x:c>
      <x:c r="AO8227" s="81" t="str">
        <x:f t="shared" si="400"/>
        <x:v/>
      </x:c>
      <x:c r="AP8227" s="81" t="str">
        <x:f t="shared" si="401"/>
        <x:v/>
      </x:c>
      <x:c r="AQ8227" s="81" t="str">
        <x:f t="shared" si="402"/>
        <x:v/>
      </x:c>
    </x:row>
    <x:row r="8228" spans="1:43">
      <x:c r="A8228" s="114" t="s">
        <x:v>3167</x:v>
      </x:c>
      <x:c r="B8228">
        <x:v>30017</x:v>
      </x:c>
      <x:c r="C8228">
        <x:v>0.8</x:v>
      </x:c>
      <x:c r="I8228" t="s">
        <x:v>102</x:v>
      </x:c>
      <x:c r="K8228" t="s">
        <x:v>133</x:v>
      </x:c>
      <x:c r="M8228">
        <x:v>129</x:v>
      </x:c>
      <x:c r="O8228" t="s">
        <x:v>178</x:v>
      </x:c>
      <x:c r="AG8228" s="80">
        <x:v>1</x:v>
      </x:c>
      <x:c r="AL8228" s="81">
        <x:v>30017</x:v>
      </x:c>
      <x:c r="AM8228" s="81" t="str">
        <x:f t="shared" si="398"/>
        <x:v/>
      </x:c>
      <x:c r="AN8228" s="81" t="str">
        <x:f t="shared" si="399"/>
        <x:v/>
      </x:c>
      <x:c r="AO8228" s="81" t="str">
        <x:f t="shared" si="400"/>
        <x:v/>
      </x:c>
      <x:c r="AP8228" s="81" t="str">
        <x:f t="shared" si="401"/>
        <x:v/>
      </x:c>
      <x:c r="AQ8228" s="81" t="str">
        <x:f t="shared" si="402"/>
        <x:v/>
      </x:c>
    </x:row>
    <x:row r="8229" spans="1:43">
      <x:c r="A8229" s="114" t="s">
        <x:v>3168</x:v>
      </x:c>
      <x:c r="B8229">
        <x:v>30017</x:v>
      </x:c>
      <x:c r="C8229">
        <x:v>1.4</x:v>
      </x:c>
      <x:c r="I8229" t="s">
        <x:v>103</x:v>
      </x:c>
      <x:c r="K8229" t="s">
        <x:v>133</x:v>
      </x:c>
      <x:c r="M8229">
        <x:v>438</x:v>
      </x:c>
      <x:c r="O8229" t="s">
        <x:v>178</x:v>
      </x:c>
      <x:c r="AG8229" s="80">
        <x:v>1</x:v>
      </x:c>
      <x:c r="AL8229" s="81">
        <x:v>30017</x:v>
      </x:c>
      <x:c r="AM8229" s="81" t="str">
        <x:f t="shared" si="398"/>
        <x:v/>
      </x:c>
      <x:c r="AN8229" s="81" t="str">
        <x:f t="shared" si="399"/>
        <x:v/>
      </x:c>
      <x:c r="AO8229" s="81" t="str">
        <x:f t="shared" si="400"/>
        <x:v/>
      </x:c>
      <x:c r="AP8229" s="81" t="str">
        <x:f t="shared" si="401"/>
        <x:v/>
      </x:c>
      <x:c r="AQ8229" s="81" t="str">
        <x:f t="shared" si="402"/>
        <x:v/>
      </x:c>
    </x:row>
    <x:row r="8230" spans="1:43">
      <x:c r="A8230" s="114" t="s">
        <x:v>3169</x:v>
      </x:c>
      <x:c r="B8230">
        <x:v>30018</x:v>
      </x:c>
      <x:c r="C8230">
        <x:v>0.266666666666667</x:v>
      </x:c>
      <x:c r="I8230" t="s">
        <x:v>103</x:v>
      </x:c>
      <x:c r="K8230" t="s">
        <x:v>145</x:v>
      </x:c>
      <x:c r="M8230">
        <x:v>199</x:v>
      </x:c>
      <x:c r="O8230" t="s">
        <x:v>101</x:v>
      </x:c>
      <x:c r="AL8230" s="81">
        <x:v>30018</x:v>
      </x:c>
      <x:c r="AM8230" s="81" t="str">
        <x:f t="shared" si="398"/>
        <x:v/>
      </x:c>
      <x:c r="AN8230" s="81" t="str">
        <x:f t="shared" si="399"/>
        <x:v/>
      </x:c>
      <x:c r="AO8230" s="81" t="str">
        <x:f t="shared" si="400"/>
        <x:v/>
      </x:c>
      <x:c r="AP8230" s="81" t="str">
        <x:f t="shared" si="401"/>
        <x:v/>
      </x:c>
      <x:c r="AQ8230" s="81" t="str">
        <x:f t="shared" si="402"/>
        <x:v/>
      </x:c>
    </x:row>
    <x:row r="8231" spans="1:43">
      <x:c r="A8231" s="114" t="s">
        <x:v>3170</x:v>
      </x:c>
      <x:c r="B8231">
        <x:v>30018</x:v>
      </x:c>
      <x:c r="C8231">
        <x:v>0.566666666666667</x:v>
      </x:c>
      <x:c r="I8231" t="s">
        <x:v>104</x:v>
      </x:c>
      <x:c r="K8231" t="s">
        <x:v>145</x:v>
      </x:c>
      <x:c r="M8231">
        <x:v>199</x:v>
      </x:c>
      <x:c r="O8231" t="s">
        <x:v>101</x:v>
      </x:c>
      <x:c r="AL8231" s="81">
        <x:v>30018</x:v>
      </x:c>
      <x:c r="AM8231" s="81" t="str">
        <x:f t="shared" si="398"/>
        <x:v/>
      </x:c>
      <x:c r="AN8231" s="81" t="str">
        <x:f t="shared" si="399"/>
        <x:v/>
      </x:c>
      <x:c r="AO8231" s="81" t="str">
        <x:f t="shared" si="400"/>
        <x:v/>
      </x:c>
      <x:c r="AP8231" s="81" t="str">
        <x:f t="shared" si="401"/>
        <x:v/>
      </x:c>
      <x:c r="AQ8231" s="81" t="str">
        <x:f t="shared" si="402"/>
        <x:v/>
      </x:c>
    </x:row>
    <x:row r="8232" spans="1:43">
      <x:c r="A8232" s="114" t="s">
        <x:v>3171</x:v>
      </x:c>
      <x:c r="B8232">
        <x:v>30018</x:v>
      </x:c>
      <x:c r="C8232">
        <x:v>1.23333333333333</x:v>
      </x:c>
      <x:c r="I8232" t="s">
        <x:v>100</x:v>
      </x:c>
      <x:c r="K8232" t="s">
        <x:v>3172</x:v>
      </x:c>
      <x:c r="M8232">
        <x:v>199</x:v>
      </x:c>
      <x:c r="O8232" t="s">
        <x:v>101</x:v>
      </x:c>
      <x:c r="AL8232" s="81">
        <x:v>30018</x:v>
      </x:c>
      <x:c r="AM8232" s="81" t="str">
        <x:f t="shared" si="398"/>
        <x:v/>
      </x:c>
      <x:c r="AN8232" s="81" t="str">
        <x:f t="shared" si="399"/>
        <x:v/>
      </x:c>
      <x:c r="AO8232" s="81" t="str">
        <x:f t="shared" si="400"/>
        <x:v/>
      </x:c>
      <x:c r="AP8232" s="81" t="str">
        <x:f t="shared" si="401"/>
        <x:v/>
      </x:c>
      <x:c r="AQ8232" s="81" t="str">
        <x:f t="shared" si="402"/>
        <x:v/>
      </x:c>
    </x:row>
    <x:row r="8233" spans="1:43">
      <x:c r="A8233" s="114" t="s">
        <x:v>3173</x:v>
      </x:c>
      <x:c r="B8233">
        <x:v>30019</x:v>
      </x:c>
      <x:c r="C8233">
        <x:v>0.4</x:v>
      </x:c>
      <x:c r="I8233" t="s">
        <x:v>100</x:v>
      </x:c>
      <x:c r="K8233" t="s">
        <x:v>181</x:v>
      </x:c>
      <x:c r="M8233">
        <x:v>203</x:v>
      </x:c>
      <x:c r="O8233" t="s">
        <x:v>101</x:v>
      </x:c>
      <x:c r="U8233">
        <x:v>206</x:v>
      </x:c>
      <x:c r="V8233">
        <x:v>0.2</x:v>
      </x:c>
      <x:c r="W8233" t="s">
        <x:v>182</x:v>
      </x:c>
      <x:c r="X8233">
        <x:v>0</x:v>
      </x:c>
      <x:c r="Y8233">
        <x:v>0</x:v>
      </x:c>
      <x:c r="Z8233" t="s">
        <x:v>183</x:v>
      </x:c>
      <x:c r="AB8233">
        <x:v>0.8</x:v>
      </x:c>
      <x:c r="AD8233" t="s">
        <x:v>184</x:v>
      </x:c>
      <x:c r="AL8233" s="81">
        <x:v>30019</x:v>
      </x:c>
      <x:c r="AM8233" s="81" t="str">
        <x:f t="shared" si="398"/>
        <x:v/>
      </x:c>
      <x:c r="AN8233" s="81" t="str">
        <x:f t="shared" si="399"/>
        <x:v/>
      </x:c>
      <x:c r="AO8233" s="81" t="str">
        <x:f t="shared" si="400"/>
        <x:v/>
      </x:c>
      <x:c r="AP8233" s="81" t="str">
        <x:f t="shared" si="401"/>
        <x:v/>
      </x:c>
      <x:c r="AQ8233" s="81" t="str">
        <x:f t="shared" si="402"/>
        <x:v/>
      </x:c>
    </x:row>
    <x:row r="8234" spans="1:43">
      <x:c r="A8234" s="114" t="s">
        <x:v>3174</x:v>
      </x:c>
      <x:c r="B8234">
        <x:v>30019</x:v>
      </x:c>
      <x:c r="C8234">
        <x:v>0.766666666666667</x:v>
      </x:c>
      <x:c r="I8234" t="s">
        <x:v>102</x:v>
      </x:c>
      <x:c r="K8234" t="s">
        <x:v>181</x:v>
      </x:c>
      <x:c r="M8234">
        <x:v>203</x:v>
      </x:c>
      <x:c r="O8234" t="s">
        <x:v>101</x:v>
      </x:c>
      <x:c r="U8234">
        <x:v>206</x:v>
      </x:c>
      <x:c r="V8234">
        <x:v>0.2</x:v>
      </x:c>
      <x:c r="W8234" t="s">
        <x:v>182</x:v>
      </x:c>
      <x:c r="X8234">
        <x:v>0</x:v>
      </x:c>
      <x:c r="Y8234">
        <x:v>0</x:v>
      </x:c>
      <x:c r="Z8234" t="s">
        <x:v>183</x:v>
      </x:c>
      <x:c r="AB8234">
        <x:v>0.8</x:v>
      </x:c>
      <x:c r="AD8234" t="s">
        <x:v>185</x:v>
      </x:c>
      <x:c r="AL8234" s="81">
        <x:v>30019</x:v>
      </x:c>
      <x:c r="AM8234" s="81" t="str">
        <x:f t="shared" si="398"/>
        <x:v/>
      </x:c>
      <x:c r="AN8234" s="81" t="str">
        <x:f t="shared" si="399"/>
        <x:v/>
      </x:c>
      <x:c r="AO8234" s="81" t="str">
        <x:f t="shared" si="400"/>
        <x:v/>
      </x:c>
      <x:c r="AP8234" s="81" t="str">
        <x:f t="shared" si="401"/>
        <x:v/>
      </x:c>
      <x:c r="AQ8234" s="81" t="str">
        <x:f t="shared" si="402"/>
        <x:v/>
      </x:c>
    </x:row>
    <x:row r="8235" spans="1:43">
      <x:c r="A8235" s="114" t="s">
        <x:v>3175</x:v>
      </x:c>
      <x:c r="B8235">
        <x:v>30019</x:v>
      </x:c>
      <x:c r="C8235">
        <x:v>1.16666666666667</x:v>
      </x:c>
      <x:c r="I8235" t="s">
        <x:v>103</x:v>
      </x:c>
      <x:c r="K8235" t="s">
        <x:v>181</x:v>
      </x:c>
      <x:c r="M8235">
        <x:v>203</x:v>
      </x:c>
      <x:c r="O8235" t="s">
        <x:v>101</x:v>
      </x:c>
      <x:c r="U8235">
        <x:v>206</x:v>
      </x:c>
      <x:c r="V8235">
        <x:v>0.2</x:v>
      </x:c>
      <x:c r="W8235" t="s">
        <x:v>186</x:v>
      </x:c>
      <x:c r="X8235">
        <x:v>0</x:v>
      </x:c>
      <x:c r="Y8235">
        <x:v>0</x:v>
      </x:c>
      <x:c r="Z8235" t="s">
        <x:v>183</x:v>
      </x:c>
      <x:c r="AB8235">
        <x:v>0.8</x:v>
      </x:c>
      <x:c r="AD8235" t="s">
        <x:v>184</x:v>
      </x:c>
      <x:c r="AG8235" s="80">
        <x:v>1</x:v>
      </x:c>
      <x:c r="AL8235" s="81">
        <x:v>30019</x:v>
      </x:c>
      <x:c r="AM8235" s="81" t="str">
        <x:f t="shared" si="398"/>
        <x:v/>
      </x:c>
      <x:c r="AN8235" s="81" t="str">
        <x:f t="shared" si="399"/>
        <x:v/>
      </x:c>
      <x:c r="AO8235" s="81" t="str">
        <x:f t="shared" si="400"/>
        <x:v/>
      </x:c>
      <x:c r="AP8235" s="81" t="str">
        <x:f t="shared" si="401"/>
        <x:v/>
      </x:c>
      <x:c r="AQ8235" s="81" t="str">
        <x:f t="shared" si="402"/>
        <x:v/>
      </x:c>
    </x:row>
    <x:row r="8236" spans="1:43">
      <x:c r="A8236" s="114" t="s">
        <x:v>3176</x:v>
      </x:c>
      <x:c r="B8236">
        <x:v>30019</x:v>
      </x:c>
      <x:c r="C8236">
        <x:v>1.26666666666667</x:v>
      </x:c>
      <x:c r="I8236" t="s">
        <x:v>103</x:v>
      </x:c>
      <x:c r="K8236" t="s">
        <x:v>181</x:v>
      </x:c>
      <x:c r="M8236">
        <x:v>203</x:v>
      </x:c>
      <x:c r="O8236" t="s">
        <x:v>101</x:v>
      </x:c>
      <x:c r="U8236">
        <x:v>206</x:v>
      </x:c>
      <x:c r="V8236">
        <x:v>0.2</x:v>
      </x:c>
      <x:c r="W8236" t="s">
        <x:v>187</x:v>
      </x:c>
      <x:c r="X8236">
        <x:v>0</x:v>
      </x:c>
      <x:c r="Y8236">
        <x:v>0</x:v>
      </x:c>
      <x:c r="Z8236" t="s">
        <x:v>183</x:v>
      </x:c>
      <x:c r="AB8236">
        <x:v>0.8</x:v>
      </x:c>
      <x:c r="AD8236" t="s">
        <x:v>185</x:v>
      </x:c>
      <x:c r="AG8236" s="80">
        <x:v>1</x:v>
      </x:c>
      <x:c r="AL8236" s="81">
        <x:v>30019</x:v>
      </x:c>
      <x:c r="AM8236" s="81" t="str">
        <x:f t="shared" si="398"/>
        <x:v/>
      </x:c>
      <x:c r="AN8236" s="81" t="str">
        <x:f t="shared" si="399"/>
        <x:v/>
      </x:c>
      <x:c r="AO8236" s="81" t="str">
        <x:f t="shared" si="400"/>
        <x:v/>
      </x:c>
      <x:c r="AP8236" s="81" t="str">
        <x:f t="shared" si="401"/>
        <x:v/>
      </x:c>
      <x:c r="AQ8236" s="81" t="str">
        <x:f t="shared" si="402"/>
        <x:v/>
      </x:c>
    </x:row>
    <x:row r="8237" spans="1:43">
      <x:c r="A8237" s="114" t="s">
        <x:v>3177</x:v>
      </x:c>
      <x:c r="B8237">
        <x:v>30020</x:v>
      </x:c>
      <x:c r="C8237">
        <x:v>0.3</x:v>
      </x:c>
      <x:c r="I8237" t="s">
        <x:v>102</x:v>
      </x:c>
      <x:c r="K8237" t="s">
        <x:v>133</x:v>
      </x:c>
      <x:c r="AL8237" s="81">
        <x:v>30020</x:v>
      </x:c>
      <x:c r="AM8237" s="81" t="str">
        <x:f t="shared" si="398"/>
        <x:v/>
      </x:c>
      <x:c r="AN8237" s="81" t="str">
        <x:f t="shared" si="399"/>
        <x:v/>
      </x:c>
      <x:c r="AO8237" s="81" t="str">
        <x:f t="shared" si="400"/>
        <x:v/>
      </x:c>
      <x:c r="AP8237" s="81" t="str">
        <x:f t="shared" si="401"/>
        <x:v/>
      </x:c>
      <x:c r="AQ8237" s="81" t="str">
        <x:f t="shared" si="402"/>
        <x:v/>
      </x:c>
    </x:row>
    <x:row r="8238" spans="1:43">
      <x:c r="A8238" s="114" t="s">
        <x:v>3178</x:v>
      </x:c>
      <x:c r="B8238">
        <x:v>30020</x:v>
      </x:c>
      <x:c r="C8238">
        <x:v>0.4</x:v>
      </x:c>
      <x:c r="I8238" t="s">
        <x:v>103</x:v>
      </x:c>
      <x:c r="K8238" t="s">
        <x:v>133</x:v>
      </x:c>
      <x:c r="AL8238" s="81">
        <x:v>30020</x:v>
      </x:c>
      <x:c r="AM8238" s="81" t="str">
        <x:f t="shared" si="398"/>
        <x:v/>
      </x:c>
      <x:c r="AN8238" s="81" t="str">
        <x:f t="shared" si="399"/>
        <x:v/>
      </x:c>
      <x:c r="AO8238" s="81" t="str">
        <x:f t="shared" si="400"/>
        <x:v/>
      </x:c>
      <x:c r="AP8238" s="81" t="str">
        <x:f t="shared" si="401"/>
        <x:v/>
      </x:c>
      <x:c r="AQ8238" s="81" t="str">
        <x:f t="shared" si="402"/>
        <x:v/>
      </x:c>
    </x:row>
    <x:row r="8239" spans="1:43">
      <x:c r="A8239" s="114" t="s">
        <x:v>3179</x:v>
      </x:c>
      <x:c r="B8239">
        <x:v>30020</x:v>
      </x:c>
      <x:c r="C8239">
        <x:v>0.5</x:v>
      </x:c>
      <x:c r="I8239" t="s">
        <x:v>104</x:v>
      </x:c>
      <x:c r="K8239" t="s">
        <x:v>133</x:v>
      </x:c>
      <x:c r="AL8239" s="81">
        <x:v>30020</x:v>
      </x:c>
      <x:c r="AM8239" s="81" t="str">
        <x:f t="shared" si="398"/>
        <x:v/>
      </x:c>
      <x:c r="AN8239" s="81" t="str">
        <x:f t="shared" si="399"/>
        <x:v/>
      </x:c>
      <x:c r="AO8239" s="81" t="str">
        <x:f t="shared" si="400"/>
        <x:v/>
      </x:c>
      <x:c r="AP8239" s="81" t="str">
        <x:f t="shared" si="401"/>
        <x:v/>
      </x:c>
      <x:c r="AQ8239" s="81" t="str">
        <x:f t="shared" si="402"/>
        <x:v/>
      </x:c>
    </x:row>
    <x:row r="8240" spans="1:43">
      <x:c r="A8240" s="114" t="s">
        <x:v>3180</x:v>
      </x:c>
      <x:c r="B8240">
        <x:v>30020</x:v>
      </x:c>
      <x:c r="C8240">
        <x:v>0.6</x:v>
      </x:c>
      <x:c r="I8240" t="s">
        <x:v>100</x:v>
      </x:c>
      <x:c r="K8240" t="s">
        <x:v>133</x:v>
      </x:c>
      <x:c r="AL8240" s="81">
        <x:v>30020</x:v>
      </x:c>
      <x:c r="AM8240" s="81" t="str">
        <x:f t="shared" si="398"/>
        <x:v/>
      </x:c>
      <x:c r="AN8240" s="81" t="str">
        <x:f t="shared" si="399"/>
        <x:v/>
      </x:c>
      <x:c r="AO8240" s="81" t="str">
        <x:f t="shared" si="400"/>
        <x:v/>
      </x:c>
      <x:c r="AP8240" s="81" t="str">
        <x:f t="shared" si="401"/>
        <x:v/>
      </x:c>
      <x:c r="AQ8240" s="81" t="str">
        <x:f t="shared" si="402"/>
        <x:v/>
      </x:c>
    </x:row>
    <x:row r="8241" spans="1:43">
      <x:c r="A8241" s="114" t="s">
        <x:v>3181</x:v>
      </x:c>
      <x:c r="B8241">
        <x:v>30020</x:v>
      </x:c>
      <x:c r="C8241">
        <x:v>0.7</x:v>
      </x:c>
      <x:c r="I8241" t="s">
        <x:v>102</x:v>
      </x:c>
      <x:c r="K8241" t="s">
        <x:v>133</x:v>
      </x:c>
      <x:c r="AL8241" s="81">
        <x:v>30020</x:v>
      </x:c>
      <x:c r="AM8241" s="81" t="str">
        <x:f t="shared" si="398"/>
        <x:v/>
      </x:c>
      <x:c r="AN8241" s="81" t="str">
        <x:f t="shared" si="399"/>
        <x:v/>
      </x:c>
      <x:c r="AO8241" s="81" t="str">
        <x:f t="shared" si="400"/>
        <x:v/>
      </x:c>
      <x:c r="AP8241" s="81" t="str">
        <x:f t="shared" si="401"/>
        <x:v/>
      </x:c>
      <x:c r="AQ8241" s="81" t="str">
        <x:f t="shared" si="402"/>
        <x:v/>
      </x:c>
    </x:row>
    <x:row r="8242" spans="1:43">
      <x:c r="A8242" s="114" t="s">
        <x:v>3182</x:v>
      </x:c>
      <x:c r="B8242">
        <x:v>30020</x:v>
      </x:c>
      <x:c r="C8242">
        <x:v>0.8</x:v>
      </x:c>
      <x:c r="I8242" t="s">
        <x:v>103</x:v>
      </x:c>
      <x:c r="K8242" t="s">
        <x:v>133</x:v>
      </x:c>
      <x:c r="AL8242" s="81">
        <x:v>30020</x:v>
      </x:c>
      <x:c r="AM8242" s="81" t="str">
        <x:f t="shared" si="398"/>
        <x:v/>
      </x:c>
      <x:c r="AN8242" s="81" t="str">
        <x:f t="shared" si="399"/>
        <x:v/>
      </x:c>
      <x:c r="AO8242" s="81" t="str">
        <x:f t="shared" si="400"/>
        <x:v/>
      </x:c>
      <x:c r="AP8242" s="81" t="str">
        <x:f t="shared" si="401"/>
        <x:v/>
      </x:c>
      <x:c r="AQ8242" s="81" t="str">
        <x:f t="shared" si="402"/>
        <x:v/>
      </x:c>
    </x:row>
    <x:row r="8243" spans="1:43">
      <x:c r="A8243" s="114" t="s">
        <x:v>3183</x:v>
      </x:c>
      <x:c r="B8243">
        <x:v>30020</x:v>
      </x:c>
      <x:c r="C8243">
        <x:v>0.9</x:v>
      </x:c>
      <x:c r="I8243" t="s">
        <x:v>104</x:v>
      </x:c>
      <x:c r="K8243" t="s">
        <x:v>133</x:v>
      </x:c>
      <x:c r="AL8243" s="81">
        <x:v>30020</x:v>
      </x:c>
      <x:c r="AM8243" s="81" t="str">
        <x:f t="shared" si="398"/>
        <x:v/>
      </x:c>
      <x:c r="AN8243" s="81" t="str">
        <x:f t="shared" si="399"/>
        <x:v/>
      </x:c>
      <x:c r="AO8243" s="81" t="str">
        <x:f t="shared" si="400"/>
        <x:v/>
      </x:c>
      <x:c r="AP8243" s="81" t="str">
        <x:f t="shared" si="401"/>
        <x:v/>
      </x:c>
      <x:c r="AQ8243" s="81" t="str">
        <x:f t="shared" si="402"/>
        <x:v/>
      </x:c>
    </x:row>
    <x:row r="8244" spans="1:43">
      <x:c r="A8244" s="114" t="s">
        <x:v>3184</x:v>
      </x:c>
      <x:c r="B8244">
        <x:v>30020</x:v>
      </x:c>
      <x:c r="C8244">
        <x:v>1</x:v>
      </x:c>
      <x:c r="I8244" t="s">
        <x:v>100</x:v>
      </x:c>
      <x:c r="K8244" t="s">
        <x:v>133</x:v>
      </x:c>
      <x:c r="AL8244" s="81">
        <x:v>30020</x:v>
      </x:c>
      <x:c r="AM8244" s="81" t="str">
        <x:f t="shared" si="398"/>
        <x:v/>
      </x:c>
      <x:c r="AN8244" s="81" t="str">
        <x:f t="shared" si="399"/>
        <x:v/>
      </x:c>
      <x:c r="AO8244" s="81" t="str">
        <x:f t="shared" si="400"/>
        <x:v/>
      </x:c>
      <x:c r="AP8244" s="81" t="str">
        <x:f t="shared" si="401"/>
        <x:v/>
      </x:c>
      <x:c r="AQ8244" s="81" t="str">
        <x:f t="shared" si="402"/>
        <x:v/>
      </x:c>
    </x:row>
    <x:row r="8245" spans="1:43">
      <x:c r="A8245" s="114" t="s">
        <x:v>3185</x:v>
      </x:c>
      <x:c r="B8245">
        <x:v>30020</x:v>
      </x:c>
      <x:c r="C8245">
        <x:v>1.1</x:v>
      </x:c>
      <x:c r="I8245" t="s">
        <x:v>102</x:v>
      </x:c>
      <x:c r="K8245" t="s">
        <x:v>133</x:v>
      </x:c>
      <x:c r="AL8245" s="81">
        <x:v>30020</x:v>
      </x:c>
      <x:c r="AM8245" s="81" t="str">
        <x:f t="shared" si="398"/>
        <x:v/>
      </x:c>
      <x:c r="AN8245" s="81" t="str">
        <x:f t="shared" si="399"/>
        <x:v/>
      </x:c>
      <x:c r="AO8245" s="81" t="str">
        <x:f t="shared" si="400"/>
        <x:v/>
      </x:c>
      <x:c r="AP8245" s="81" t="str">
        <x:f t="shared" si="401"/>
        <x:v/>
      </x:c>
      <x:c r="AQ8245" s="81" t="str">
        <x:f t="shared" si="402"/>
        <x:v/>
      </x:c>
    </x:row>
    <x:row r="8246" spans="1:43">
      <x:c r="A8246" s="114" t="s">
        <x:v>3186</x:v>
      </x:c>
      <x:c r="B8246">
        <x:v>30020</x:v>
      </x:c>
      <x:c r="C8246">
        <x:v>1.2</x:v>
      </x:c>
      <x:c r="I8246" t="s">
        <x:v>103</x:v>
      </x:c>
      <x:c r="K8246" t="s">
        <x:v>133</x:v>
      </x:c>
      <x:c r="AL8246" s="81">
        <x:v>30020</x:v>
      </x:c>
      <x:c r="AM8246" s="81" t="str">
        <x:f t="shared" si="398"/>
        <x:v/>
      </x:c>
      <x:c r="AN8246" s="81" t="str">
        <x:f t="shared" si="399"/>
        <x:v/>
      </x:c>
      <x:c r="AO8246" s="81" t="str">
        <x:f t="shared" si="400"/>
        <x:v/>
      </x:c>
      <x:c r="AP8246" s="81" t="str">
        <x:f t="shared" si="401"/>
        <x:v/>
      </x:c>
      <x:c r="AQ8246" s="81" t="str">
        <x:f t="shared" si="402"/>
        <x:v/>
      </x:c>
    </x:row>
    <x:row r="8247" spans="1:43">
      <x:c r="A8247" s="114" t="s">
        <x:v>3187</x:v>
      </x:c>
      <x:c r="B8247">
        <x:v>30020</x:v>
      </x:c>
      <x:c r="C8247">
        <x:v>1.3</x:v>
      </x:c>
      <x:c r="I8247" t="s">
        <x:v>104</x:v>
      </x:c>
      <x:c r="K8247" t="s">
        <x:v>133</x:v>
      </x:c>
      <x:c r="AL8247" s="81">
        <x:v>30020</x:v>
      </x:c>
      <x:c r="AM8247" s="81" t="str">
        <x:f t="shared" si="398"/>
        <x:v/>
      </x:c>
      <x:c r="AN8247" s="81" t="str">
        <x:f t="shared" si="399"/>
        <x:v/>
      </x:c>
      <x:c r="AO8247" s="81" t="str">
        <x:f t="shared" si="400"/>
        <x:v/>
      </x:c>
      <x:c r="AP8247" s="81" t="str">
        <x:f t="shared" si="401"/>
        <x:v/>
      </x:c>
      <x:c r="AQ8247" s="81" t="str">
        <x:f t="shared" si="402"/>
        <x:v/>
      </x:c>
    </x:row>
    <x:row r="8248" spans="1:43">
      <x:c r="A8248" s="114" t="s">
        <x:v>3188</x:v>
      </x:c>
      <x:c r="B8248">
        <x:v>30020</x:v>
      </x:c>
      <x:c r="C8248">
        <x:v>1.4</x:v>
      </x:c>
      <x:c r="I8248" t="s">
        <x:v>100</x:v>
      </x:c>
      <x:c r="AL8248" s="81">
        <x:v>30020</x:v>
      </x:c>
      <x:c r="AM8248" s="81" t="str">
        <x:f t="shared" si="398"/>
        <x:v/>
      </x:c>
      <x:c r="AN8248" s="81" t="str">
        <x:f t="shared" si="399"/>
        <x:v/>
      </x:c>
      <x:c r="AO8248" s="81" t="str">
        <x:f t="shared" si="400"/>
        <x:v/>
      </x:c>
      <x:c r="AP8248" s="81" t="str">
        <x:f t="shared" si="401"/>
        <x:v/>
      </x:c>
      <x:c r="AQ8248" s="81" t="str">
        <x:f t="shared" si="402"/>
        <x:v/>
      </x:c>
    </x:row>
    <x:row r="8249" spans="1:43">
      <x:c r="A8249" s="114" t="s">
        <x:v>3189</x:v>
      </x:c>
      <x:c r="B8249">
        <x:v>30021</x:v>
      </x:c>
      <x:c r="C8249">
        <x:v>0.333333333333333</x:v>
      </x:c>
      <x:c r="I8249" t="s">
        <x:v>100</x:v>
      </x:c>
      <x:c r="K8249" t="s">
        <x:v>145</x:v>
      </x:c>
      <x:c r="M8249">
        <x:v>40</x:v>
      </x:c>
      <x:c r="O8249" t="s">
        <x:v>101</x:v>
      </x:c>
      <x:c r="AL8249" s="81">
        <x:v>30021</x:v>
      </x:c>
      <x:c r="AM8249" s="81" t="str">
        <x:f t="shared" si="398"/>
        <x:v/>
      </x:c>
      <x:c r="AN8249" s="81" t="str">
        <x:f t="shared" si="399"/>
        <x:v/>
      </x:c>
      <x:c r="AO8249" s="81" t="str">
        <x:f t="shared" si="400"/>
        <x:v/>
      </x:c>
      <x:c r="AP8249" s="81" t="str">
        <x:f t="shared" si="401"/>
        <x:v/>
      </x:c>
      <x:c r="AQ8249" s="81" t="str">
        <x:f t="shared" si="402"/>
        <x:v/>
      </x:c>
    </x:row>
    <x:row r="8250" spans="1:43">
      <x:c r="A8250" s="114" t="s">
        <x:v>3190</x:v>
      </x:c>
      <x:c r="B8250">
        <x:v>30021</x:v>
      </x:c>
      <x:c r="C8250">
        <x:v>0.633333333333333</x:v>
      </x:c>
      <x:c r="I8250" t="s">
        <x:v>100</x:v>
      </x:c>
      <x:c r="K8250" t="s">
        <x:v>105</x:v>
      </x:c>
      <x:c r="M8250">
        <x:v>40</x:v>
      </x:c>
      <x:c r="O8250" t="s">
        <x:v>101</x:v>
      </x:c>
      <x:c r="AL8250" s="81">
        <x:v>30021</x:v>
      </x:c>
      <x:c r="AM8250" s="81" t="str">
        <x:f t="shared" si="398"/>
        <x:v/>
      </x:c>
      <x:c r="AN8250" s="81" t="str">
        <x:f t="shared" si="399"/>
        <x:v/>
      </x:c>
      <x:c r="AO8250" s="81" t="str">
        <x:f t="shared" si="400"/>
        <x:v/>
      </x:c>
      <x:c r="AP8250" s="81" t="str">
        <x:f t="shared" si="401"/>
        <x:v/>
      </x:c>
      <x:c r="AQ8250" s="81" t="str">
        <x:f t="shared" si="402"/>
        <x:v/>
      </x:c>
    </x:row>
    <x:row r="8251" spans="1:43">
      <x:c r="A8251" s="114" t="s">
        <x:v>3191</x:v>
      </x:c>
      <x:c r="B8251">
        <x:v>30021</x:v>
      </x:c>
      <x:c r="C8251">
        <x:v>0.933333333333333</x:v>
      </x:c>
      <x:c r="I8251" t="s">
        <x:v>102</x:v>
      </x:c>
      <x:c r="K8251" t="s">
        <x:v>145</x:v>
      </x:c>
      <x:c r="M8251">
        <x:v>40</x:v>
      </x:c>
      <x:c r="O8251" t="s">
        <x:v>101</x:v>
      </x:c>
      <x:c r="AL8251" s="81">
        <x:v>30021</x:v>
      </x:c>
      <x:c r="AM8251" s="81" t="str">
        <x:f t="shared" si="398"/>
        <x:v/>
      </x:c>
      <x:c r="AN8251" s="81" t="str">
        <x:f t="shared" si="399"/>
        <x:v/>
      </x:c>
      <x:c r="AO8251" s="81" t="str">
        <x:f t="shared" si="400"/>
        <x:v/>
      </x:c>
      <x:c r="AP8251" s="81" t="str">
        <x:f t="shared" si="401"/>
        <x:v/>
      </x:c>
      <x:c r="AQ8251" s="81" t="str">
        <x:f t="shared" si="402"/>
        <x:v/>
      </x:c>
    </x:row>
    <x:row r="8252" spans="1:43">
      <x:c r="A8252" s="114" t="s">
        <x:v>3192</x:v>
      </x:c>
      <x:c r="B8252">
        <x:v>30022</x:v>
      </x:c>
      <x:c r="C8252">
        <x:v>0.6</x:v>
      </x:c>
      <x:c r="I8252" t="s">
        <x:v>102</x:v>
      </x:c>
      <x:c r="K8252" t="s">
        <x:v>133</x:v>
      </x:c>
      <x:c r="M8252">
        <x:v>357</x:v>
      </x:c>
      <x:c r="O8252" t="s">
        <x:v>101</x:v>
      </x:c>
      <x:c r="AL8252" s="81">
        <x:v>30022</x:v>
      </x:c>
      <x:c r="AM8252" s="81" t="str">
        <x:f t="shared" si="398"/>
        <x:v/>
      </x:c>
      <x:c r="AN8252" s="81" t="str">
        <x:f t="shared" si="399"/>
        <x:v/>
      </x:c>
      <x:c r="AO8252" s="81" t="str">
        <x:f t="shared" si="400"/>
        <x:v/>
      </x:c>
      <x:c r="AP8252" s="81" t="str">
        <x:f t="shared" si="401"/>
        <x:v/>
      </x:c>
      <x:c r="AQ8252" s="81" t="str">
        <x:f t="shared" si="402"/>
        <x:v/>
      </x:c>
    </x:row>
    <x:row r="8253" spans="1:43">
      <x:c r="A8253" s="114" t="s">
        <x:v>3193</x:v>
      </x:c>
      <x:c r="B8253">
        <x:v>30022</x:v>
      </x:c>
      <x:c r="C8253">
        <x:v>0.8</x:v>
      </x:c>
      <x:c r="D8253" s="5"/>
      <x:c r="E8253" s="5"/>
      <x:c r="F8253" s="5"/>
      <x:c r="G8253" s="5"/>
      <x:c r="H8253" s="5"/>
      <x:c r="I8253" t="s">
        <x:v>100</x:v>
      </x:c>
      <x:c r="J8253" s="5"/>
      <x:c r="K8253" t="s">
        <x:v>133</x:v>
      </x:c>
      <x:c r="L8253" s="5"/>
      <x:c r="M8253">
        <x:v>357</x:v>
      </x:c>
      <x:c r="N8253" s="5"/>
      <x:c r="O8253" t="s">
        <x:v>101</x:v>
      </x:c>
      <x:c r="P8253" s="5"/>
      <x:c r="Q8253" s="5"/>
      <x:c r="R8253" s="5"/>
      <x:c r="S8253" s="5"/>
      <x:c r="T8253" s="5"/>
      <x:c r="U8253" s="5"/>
      <x:c r="V8253" s="5"/>
      <x:c r="W8253" s="5"/>
      <x:c r="X8253" s="5"/>
      <x:c r="Y8253" s="5"/>
      <x:c r="Z8253" s="5"/>
      <x:c r="AA8253" s="5"/>
      <x:c r="AB8253" s="5"/>
      <x:c r="AC8253" s="5"/>
      <x:c r="AD8253" s="5"/>
      <x:c r="AE8253" s="5"/>
      <x:c r="AF8253" s="5"/>
      <x:c r="AH8253" s="5"/>
      <x:c r="AL8253" s="81">
        <x:v>30022</x:v>
      </x:c>
      <x:c r="AM8253" s="81" t="str">
        <x:f t="shared" si="398"/>
        <x:v/>
      </x:c>
      <x:c r="AN8253" s="81" t="str">
        <x:f t="shared" si="399"/>
        <x:v/>
      </x:c>
      <x:c r="AO8253" s="81" t="str">
        <x:f t="shared" si="400"/>
        <x:v/>
      </x:c>
      <x:c r="AP8253" s="81" t="str">
        <x:f t="shared" si="401"/>
        <x:v/>
      </x:c>
      <x:c r="AQ8253" s="81" t="str">
        <x:f t="shared" si="402"/>
        <x:v/>
      </x:c>
    </x:row>
    <x:row r="8254" spans="1:43">
      <x:c r="A8254" s="114" t="s">
        <x:v>3194</x:v>
      </x:c>
      <x:c r="B8254">
        <x:v>30022</x:v>
      </x:c>
      <x:c r="C8254">
        <x:v>1</x:v>
      </x:c>
      <x:c r="I8254" t="s">
        <x:v>102</x:v>
      </x:c>
      <x:c r="K8254" t="s">
        <x:v>133</x:v>
      </x:c>
      <x:c r="M8254">
        <x:v>357</x:v>
      </x:c>
      <x:c r="O8254" t="s">
        <x:v>101</x:v>
      </x:c>
      <x:c r="AL8254" s="81">
        <x:v>30022</x:v>
      </x:c>
      <x:c r="AM8254" s="81" t="str">
        <x:f t="shared" si="398"/>
        <x:v/>
      </x:c>
      <x:c r="AN8254" s="81" t="str">
        <x:f t="shared" si="399"/>
        <x:v/>
      </x:c>
      <x:c r="AO8254" s="81" t="str">
        <x:f t="shared" si="400"/>
        <x:v/>
      </x:c>
      <x:c r="AP8254" s="81" t="str">
        <x:f t="shared" si="401"/>
        <x:v/>
      </x:c>
      <x:c r="AQ8254" s="81" t="str">
        <x:f t="shared" si="402"/>
        <x:v/>
      </x:c>
    </x:row>
    <x:row r="8255" spans="1:43">
      <x:c r="A8255" s="114" t="s">
        <x:v>3195</x:v>
      </x:c>
      <x:c r="B8255">
        <x:v>30023</x:v>
      </x:c>
      <x:c r="C8255">
        <x:v>0.5</x:v>
      </x:c>
      <x:c r="I8255" t="s">
        <x:v>103</x:v>
      </x:c>
      <x:c r="M8255">
        <x:v>154</x:v>
      </x:c>
      <x:c r="O8255" t="s">
        <x:v>101</x:v>
      </x:c>
      <x:c r="AG8255" s="80">
        <x:v>1</x:v>
      </x:c>
      <x:c r="AL8255" s="81">
        <x:v>30023</x:v>
      </x:c>
      <x:c r="AM8255" s="81" t="str">
        <x:f t="shared" si="398"/>
        <x:v/>
      </x:c>
      <x:c r="AN8255" s="81" t="str">
        <x:f t="shared" si="399"/>
        <x:v/>
      </x:c>
      <x:c r="AO8255" s="81" t="str">
        <x:f t="shared" si="400"/>
        <x:v/>
      </x:c>
      <x:c r="AP8255" s="81" t="str">
        <x:f t="shared" si="401"/>
        <x:v/>
      </x:c>
      <x:c r="AQ8255" s="81" t="str">
        <x:f t="shared" si="402"/>
        <x:v/>
      </x:c>
    </x:row>
    <x:row r="8256" spans="1:43">
      <x:c r="A8256" s="114" t="s">
        <x:v>3196</x:v>
      </x:c>
      <x:c r="B8256">
        <x:v>30023</x:v>
      </x:c>
      <x:c r="C8256">
        <x:v>0.65</x:v>
      </x:c>
      <x:c r="M8256">
        <x:v>154</x:v>
      </x:c>
      <x:c r="O8256" s="103" t="s">
        <x:v>101</x:v>
      </x:c>
      <x:c r="AG8256" s="80">
        <x:v>1</x:v>
      </x:c>
      <x:c r="AL8256" s="81">
        <x:v>30023</x:v>
      </x:c>
      <x:c r="AM8256" s="81" t="str">
        <x:f t="shared" si="398"/>
        <x:v/>
      </x:c>
      <x:c r="AN8256" s="81" t="str">
        <x:f t="shared" si="399"/>
        <x:v/>
      </x:c>
      <x:c r="AO8256" s="81" t="str">
        <x:f t="shared" si="400"/>
        <x:v/>
      </x:c>
      <x:c r="AP8256" s="81" t="str">
        <x:f t="shared" si="401"/>
        <x:v/>
      </x:c>
      <x:c r="AQ8256" s="81" t="str">
        <x:f t="shared" si="402"/>
        <x:v/>
      </x:c>
    </x:row>
    <x:row r="8257" spans="1:43">
      <x:c r="A8257" s="114" t="s">
        <x:v>3197</x:v>
      </x:c>
      <x:c r="B8257">
        <x:v>30023</x:v>
      </x:c>
      <x:c r="C8257">
        <x:v>0.8</x:v>
      </x:c>
      <x:c r="I8257" t="s">
        <x:v>104</x:v>
      </x:c>
      <x:c r="M8257">
        <x:v>154</x:v>
      </x:c>
      <x:c r="O8257" s="103" t="s">
        <x:v>101</x:v>
      </x:c>
      <x:c r="AG8257" s="80">
        <x:v>1</x:v>
      </x:c>
      <x:c r="AL8257" s="81">
        <x:v>30023</x:v>
      </x:c>
      <x:c r="AM8257" s="81" t="str">
        <x:f t="shared" si="398"/>
        <x:v/>
      </x:c>
      <x:c r="AN8257" s="81" t="str">
        <x:f t="shared" si="399"/>
        <x:v/>
      </x:c>
      <x:c r="AO8257" s="81" t="str">
        <x:f t="shared" si="400"/>
        <x:v/>
      </x:c>
      <x:c r="AP8257" s="81" t="str">
        <x:f t="shared" si="401"/>
        <x:v/>
      </x:c>
      <x:c r="AQ8257" s="81" t="str">
        <x:f t="shared" si="402"/>
        <x:v/>
      </x:c>
    </x:row>
    <x:row r="8258" spans="1:43">
      <x:c r="A8258" s="114" t="s">
        <x:v>3198</x:v>
      </x:c>
      <x:c r="B8258">
        <x:v>30023</x:v>
      </x:c>
      <x:c r="C8258">
        <x:v>0.95</x:v>
      </x:c>
      <x:c r="M8258">
        <x:v>154</x:v>
      </x:c>
      <x:c r="O8258" s="103" t="s">
        <x:v>101</x:v>
      </x:c>
      <x:c r="AG8258" s="80">
        <x:v>1</x:v>
      </x:c>
      <x:c r="AL8258" s="81">
        <x:v>30023</x:v>
      </x:c>
      <x:c r="AM8258" s="81" t="str">
        <x:f t="shared" si="398"/>
        <x:v/>
      </x:c>
      <x:c r="AN8258" s="81" t="str">
        <x:f t="shared" si="399"/>
        <x:v/>
      </x:c>
      <x:c r="AO8258" s="81" t="str">
        <x:f t="shared" si="400"/>
        <x:v/>
      </x:c>
      <x:c r="AP8258" s="81" t="str">
        <x:f t="shared" si="401"/>
        <x:v/>
      </x:c>
      <x:c r="AQ8258" s="81" t="str">
        <x:f t="shared" si="402"/>
        <x:v/>
      </x:c>
    </x:row>
    <x:row r="8259" spans="1:43">
      <x:c r="A8259" s="114" t="s">
        <x:v>3199</x:v>
      </x:c>
      <x:c r="B8259">
        <x:v>30023</x:v>
      </x:c>
      <x:c r="C8259">
        <x:v>1.1</x:v>
      </x:c>
      <x:c r="I8259" t="s">
        <x:v>100</x:v>
      </x:c>
      <x:c r="M8259">
        <x:v>154</x:v>
      </x:c>
      <x:c r="O8259" t="s">
        <x:v>101</x:v>
      </x:c>
      <x:c r="AG8259" s="80">
        <x:v>1</x:v>
      </x:c>
      <x:c r="AL8259" s="81">
        <x:v>30023</x:v>
      </x:c>
      <x:c r="AM8259" s="81" t="str">
        <x:f t="shared" si="398"/>
        <x:v/>
      </x:c>
      <x:c r="AN8259" s="81" t="str">
        <x:f t="shared" si="399"/>
        <x:v/>
      </x:c>
      <x:c r="AO8259" s="81" t="str">
        <x:f t="shared" si="400"/>
        <x:v/>
      </x:c>
      <x:c r="AP8259" s="81" t="str">
        <x:f t="shared" si="401"/>
        <x:v/>
      </x:c>
      <x:c r="AQ8259" s="81" t="str">
        <x:f t="shared" si="402"/>
        <x:v/>
      </x:c>
    </x:row>
    <x:row r="8260" spans="1:43">
      <x:c r="A8260" s="114" t="s">
        <x:v>3200</x:v>
      </x:c>
      <x:c r="B8260">
        <x:v>30023</x:v>
      </x:c>
      <x:c r="C8260">
        <x:v>1.25</x:v>
      </x:c>
      <x:c r="M8260">
        <x:v>154</x:v>
      </x:c>
      <x:c r="O8260" t="s">
        <x:v>101</x:v>
      </x:c>
      <x:c r="AG8260" s="80">
        <x:v>1</x:v>
      </x:c>
      <x:c r="AL8260" s="81">
        <x:v>30023</x:v>
      </x:c>
      <x:c r="AM8260" s="81" t="str">
        <x:f t="shared" ref="AM8260:AM8309" si="403">IF($F$7=2,$B$7,"")</x:f>
        <x:v/>
      </x:c>
      <x:c r="AN8260" s="81" t="str">
        <x:f t="shared" ref="AN8260:AN8309" si="404">IF($F$7=3,$B$7,"")</x:f>
        <x:v/>
      </x:c>
      <x:c r="AO8260" s="81" t="str">
        <x:f t="shared" ref="AO8260:AO8309" si="405">IF($F$7=4,$B$7,"")</x:f>
        <x:v/>
      </x:c>
      <x:c r="AP8260" s="81" t="str">
        <x:f t="shared" ref="AP8260:AP8309" si="406">IF($F$7=5,$B$7,"")</x:f>
        <x:v/>
      </x:c>
      <x:c r="AQ8260" s="81" t="str">
        <x:f t="shared" ref="AQ8260:AQ8309" si="407">IF($F$7=6,$B$7,"")</x:f>
        <x:v/>
      </x:c>
    </x:row>
    <x:row r="8261" spans="1:43">
      <x:c r="A8261" s="114" t="s">
        <x:v>3201</x:v>
      </x:c>
      <x:c r="B8261">
        <x:v>30023</x:v>
      </x:c>
      <x:c r="C8261">
        <x:v>1.4</x:v>
      </x:c>
      <x:c r="I8261" t="s">
        <x:v>102</x:v>
      </x:c>
      <x:c r="M8261">
        <x:v>154</x:v>
      </x:c>
      <x:c r="O8261" t="s">
        <x:v>101</x:v>
      </x:c>
      <x:c r="AG8261" s="80">
        <x:v>1</x:v>
      </x:c>
      <x:c r="AL8261" s="81">
        <x:v>30023</x:v>
      </x:c>
      <x:c r="AM8261" s="81" t="str">
        <x:f t="shared" si="403"/>
        <x:v/>
      </x:c>
      <x:c r="AN8261" s="81" t="str">
        <x:f t="shared" si="404"/>
        <x:v/>
      </x:c>
      <x:c r="AO8261" s="81" t="str">
        <x:f t="shared" si="405"/>
        <x:v/>
      </x:c>
      <x:c r="AP8261" s="81" t="str">
        <x:f t="shared" si="406"/>
        <x:v/>
      </x:c>
      <x:c r="AQ8261" s="81" t="str">
        <x:f t="shared" si="407"/>
        <x:v/>
      </x:c>
    </x:row>
    <x:row r="8262" spans="1:43">
      <x:c r="A8262" s="114" t="s">
        <x:v>3202</x:v>
      </x:c>
      <x:c r="B8262">
        <x:v>30023</x:v>
      </x:c>
      <x:c r="C8262">
        <x:v>1.33333333333333</x:v>
      </x:c>
      <x:c r="M8262">
        <x:v>154</x:v>
      </x:c>
      <x:c r="O8262" t="s">
        <x:v>101</x:v>
      </x:c>
      <x:c r="AG8262" s="80">
        <x:v>1</x:v>
      </x:c>
      <x:c r="AL8262" s="81">
        <x:v>30023</x:v>
      </x:c>
      <x:c r="AM8262" s="81" t="str">
        <x:f t="shared" si="403"/>
        <x:v/>
      </x:c>
      <x:c r="AN8262" s="81" t="str">
        <x:f t="shared" si="404"/>
        <x:v/>
      </x:c>
      <x:c r="AO8262" s="81" t="str">
        <x:f t="shared" si="405"/>
        <x:v/>
      </x:c>
      <x:c r="AP8262" s="81" t="str">
        <x:f t="shared" si="406"/>
        <x:v/>
      </x:c>
      <x:c r="AQ8262" s="81" t="str">
        <x:f t="shared" si="407"/>
        <x:v/>
      </x:c>
    </x:row>
    <x:row r="8263" spans="1:43">
      <x:c r="A8263" s="114" t="s">
        <x:v>3203</x:v>
      </x:c>
      <x:c r="B8263">
        <x:v>30024</x:v>
      </x:c>
      <x:c r="C8263">
        <x:v>0.633333333333333</x:v>
      </x:c>
      <x:c r="I8263" t="s">
        <x:v>102</x:v>
      </x:c>
      <x:c r="K8263" t="s">
        <x:v>133</x:v>
      </x:c>
      <x:c r="M8263">
        <x:v>539</x:v>
      </x:c>
      <x:c r="O8263" t="s">
        <x:v>101</x:v>
      </x:c>
      <x:c r="AG8263" s="80">
        <x:v>1</x:v>
      </x:c>
      <x:c r="AL8263" s="81">
        <x:v>30024</x:v>
      </x:c>
      <x:c r="AM8263" s="81" t="str">
        <x:f t="shared" si="403"/>
        <x:v/>
      </x:c>
      <x:c r="AN8263" s="81" t="str">
        <x:f t="shared" si="404"/>
        <x:v/>
      </x:c>
      <x:c r="AO8263" s="81" t="str">
        <x:f t="shared" si="405"/>
        <x:v/>
      </x:c>
      <x:c r="AP8263" s="81" t="str">
        <x:f t="shared" si="406"/>
        <x:v/>
      </x:c>
      <x:c r="AQ8263" s="81" t="str">
        <x:f t="shared" si="407"/>
        <x:v/>
      </x:c>
    </x:row>
    <x:row r="8264" spans="1:43">
      <x:c r="A8264" s="114" t="s">
        <x:v>3204</x:v>
      </x:c>
      <x:c r="B8264">
        <x:v>30024</x:v>
      </x:c>
      <x:c r="C8264">
        <x:v>1.2</x:v>
      </x:c>
      <x:c r="I8264" t="s">
        <x:v>103</x:v>
      </x:c>
      <x:c r="K8264" t="s">
        <x:v>133</x:v>
      </x:c>
      <x:c r="M8264">
        <x:v>539</x:v>
      </x:c>
      <x:c r="O8264" t="s">
        <x:v>101</x:v>
      </x:c>
      <x:c r="AG8264" s="80">
        <x:v>1</x:v>
      </x:c>
      <x:c r="AL8264" s="81">
        <x:v>30024</x:v>
      </x:c>
      <x:c r="AM8264" s="81" t="str">
        <x:f t="shared" si="403"/>
        <x:v/>
      </x:c>
      <x:c r="AN8264" s="81" t="str">
        <x:f t="shared" si="404"/>
        <x:v/>
      </x:c>
      <x:c r="AO8264" s="81" t="str">
        <x:f t="shared" si="405"/>
        <x:v/>
      </x:c>
      <x:c r="AP8264" s="81" t="str">
        <x:f t="shared" si="406"/>
        <x:v/>
      </x:c>
      <x:c r="AQ8264" s="81" t="str">
        <x:f t="shared" si="407"/>
        <x:v/>
      </x:c>
    </x:row>
    <x:row r="8265" spans="1:43">
      <x:c r="A8265" s="114" t="s">
        <x:v>3205</x:v>
      </x:c>
      <x:c r="B8265">
        <x:v>30024</x:v>
      </x:c>
      <x:c r="C8265">
        <x:v>1.86666666666667</x:v>
      </x:c>
      <x:c r="I8265" t="s">
        <x:v>100</x:v>
      </x:c>
      <x:c r="K8265" t="s">
        <x:v>133</x:v>
      </x:c>
      <x:c r="M8265">
        <x:v>546</x:v>
      </x:c>
      <x:c r="O8265" t="s">
        <x:v>101</x:v>
      </x:c>
      <x:c r="AL8265" s="81">
        <x:v>30024</x:v>
      </x:c>
      <x:c r="AM8265" s="81" t="str">
        <x:f t="shared" si="403"/>
        <x:v/>
      </x:c>
      <x:c r="AN8265" s="81" t="str">
        <x:f t="shared" si="404"/>
        <x:v/>
      </x:c>
      <x:c r="AO8265" s="81" t="str">
        <x:f t="shared" si="405"/>
        <x:v/>
      </x:c>
      <x:c r="AP8265" s="81" t="str">
        <x:f t="shared" si="406"/>
        <x:v/>
      </x:c>
      <x:c r="AQ8265" s="81" t="str">
        <x:f t="shared" si="407"/>
        <x:v/>
      </x:c>
    </x:row>
    <x:row r="8266" spans="1:43">
      <x:c r="A8266" s="114" t="s">
        <x:v>3206</x:v>
      </x:c>
      <x:c r="B8266">
        <x:v>30025</x:v>
      </x:c>
      <x:c r="C8266">
        <x:v>0.6</x:v>
      </x:c>
      <x:c r="I8266" t="s">
        <x:v>102</x:v>
      </x:c>
      <x:c r="M8266">
        <x:v>377</x:v>
      </x:c>
      <x:c r="O8266" t="s">
        <x:v>116</x:v>
      </x:c>
      <x:c r="AL8266" s="81">
        <x:v>30025</x:v>
      </x:c>
      <x:c r="AM8266" s="81" t="str">
        <x:f t="shared" si="403"/>
        <x:v/>
      </x:c>
      <x:c r="AN8266" s="81" t="str">
        <x:f t="shared" si="404"/>
        <x:v/>
      </x:c>
      <x:c r="AO8266" s="81" t="str">
        <x:f t="shared" si="405"/>
        <x:v/>
      </x:c>
      <x:c r="AP8266" s="81" t="str">
        <x:f t="shared" si="406"/>
        <x:v/>
      </x:c>
      <x:c r="AQ8266" s="81" t="str">
        <x:f t="shared" si="407"/>
        <x:v/>
      </x:c>
    </x:row>
    <x:row r="8267" spans="1:43">
      <x:c r="A8267" s="114" t="s">
        <x:v>3207</x:v>
      </x:c>
      <x:c r="B8267">
        <x:v>30025</x:v>
      </x:c>
      <x:c r="C8267">
        <x:v>0.75</x:v>
      </x:c>
      <x:c r="I8267" t="s">
        <x:v>100</x:v>
      </x:c>
      <x:c r="M8267">
        <x:v>377</x:v>
      </x:c>
      <x:c r="O8267" t="s">
        <x:v>116</x:v>
      </x:c>
      <x:c r="AL8267" s="81">
        <x:v>30025</x:v>
      </x:c>
      <x:c r="AM8267" s="81" t="str">
        <x:f t="shared" si="403"/>
        <x:v/>
      </x:c>
      <x:c r="AN8267" s="81" t="str">
        <x:f t="shared" si="404"/>
        <x:v/>
      </x:c>
      <x:c r="AO8267" s="81" t="str">
        <x:f t="shared" si="405"/>
        <x:v/>
      </x:c>
      <x:c r="AP8267" s="81" t="str">
        <x:f t="shared" si="406"/>
        <x:v/>
      </x:c>
      <x:c r="AQ8267" s="81" t="str">
        <x:f t="shared" si="407"/>
        <x:v/>
      </x:c>
    </x:row>
    <x:row r="8268" spans="1:43">
      <x:c r="A8268" s="114" t="s">
        <x:v>3208</x:v>
      </x:c>
      <x:c r="B8268">
        <x:v>30025</x:v>
      </x:c>
      <x:c r="C8268">
        <x:v>0.9</x:v>
      </x:c>
      <x:c r="I8268" t="s">
        <x:v>102</x:v>
      </x:c>
      <x:c r="M8268">
        <x:v>377</x:v>
      </x:c>
      <x:c r="O8268" t="s">
        <x:v>116</x:v>
      </x:c>
      <x:c r="AL8268" s="81">
        <x:v>30025</x:v>
      </x:c>
      <x:c r="AM8268" s="81" t="str">
        <x:f t="shared" si="403"/>
        <x:v/>
      </x:c>
      <x:c r="AN8268" s="81" t="str">
        <x:f t="shared" si="404"/>
        <x:v/>
      </x:c>
      <x:c r="AO8268" s="81" t="str">
        <x:f t="shared" si="405"/>
        <x:v/>
      </x:c>
      <x:c r="AP8268" s="81" t="str">
        <x:f t="shared" si="406"/>
        <x:v/>
      </x:c>
      <x:c r="AQ8268" s="81" t="str">
        <x:f t="shared" si="407"/>
        <x:v/>
      </x:c>
    </x:row>
    <x:row r="8269" spans="1:43">
      <x:c r="A8269" s="114" t="s">
        <x:v>3209</x:v>
      </x:c>
      <x:c r="B8269">
        <x:v>30026</x:v>
      </x:c>
      <x:c r="C8269">
        <x:v>0.3</x:v>
      </x:c>
      <x:c r="I8269" t="s">
        <x:v>102</x:v>
      </x:c>
      <x:c r="K8269" t="s">
        <x:v>145</x:v>
      </x:c>
      <x:c r="M8269">
        <x:v>450</x:v>
      </x:c>
      <x:c r="O8269" t="s">
        <x:v>101</x:v>
      </x:c>
      <x:c r="AG8269" s="80">
        <x:v>1</x:v>
      </x:c>
      <x:c r="AL8269" s="81">
        <x:v>30026</x:v>
      </x:c>
      <x:c r="AM8269" s="81" t="str">
        <x:f t="shared" si="403"/>
        <x:v/>
      </x:c>
      <x:c r="AN8269" s="81" t="str">
        <x:f t="shared" si="404"/>
        <x:v/>
      </x:c>
      <x:c r="AO8269" s="81" t="str">
        <x:f t="shared" si="405"/>
        <x:v/>
      </x:c>
      <x:c r="AP8269" s="81" t="str">
        <x:f t="shared" si="406"/>
        <x:v/>
      </x:c>
      <x:c r="AQ8269" s="81" t="str">
        <x:f t="shared" si="407"/>
        <x:v/>
      </x:c>
    </x:row>
    <x:row r="8270" spans="1:43">
      <x:c r="A8270" s="114" t="s">
        <x:v>3210</x:v>
      </x:c>
      <x:c r="B8270">
        <x:v>30026</x:v>
      </x:c>
      <x:c r="C8270">
        <x:v>0.8</x:v>
      </x:c>
      <x:c r="I8270" t="s">
        <x:v>103</x:v>
      </x:c>
      <x:c r="K8270" t="s">
        <x:v>145</x:v>
      </x:c>
      <x:c r="M8270">
        <x:v>450</x:v>
      </x:c>
      <x:c r="O8270" t="s">
        <x:v>101</x:v>
      </x:c>
      <x:c r="AG8270" s="80">
        <x:v>1</x:v>
      </x:c>
      <x:c r="AL8270" s="81">
        <x:v>30026</x:v>
      </x:c>
      <x:c r="AM8270" s="81" t="str">
        <x:f t="shared" si="403"/>
        <x:v/>
      </x:c>
      <x:c r="AN8270" s="81" t="str">
        <x:f t="shared" si="404"/>
        <x:v/>
      </x:c>
      <x:c r="AO8270" s="81" t="str">
        <x:f t="shared" si="405"/>
        <x:v/>
      </x:c>
      <x:c r="AP8270" s="81" t="str">
        <x:f t="shared" si="406"/>
        <x:v/>
      </x:c>
      <x:c r="AQ8270" s="81" t="str">
        <x:f t="shared" si="407"/>
        <x:v/>
      </x:c>
    </x:row>
    <x:row r="8271" spans="1:43">
      <x:c r="A8271" s="114" t="s">
        <x:v>3211</x:v>
      </x:c>
      <x:c r="B8271">
        <x:v>30026</x:v>
      </x:c>
      <x:c r="C8271">
        <x:v>1.23333333333333</x:v>
      </x:c>
      <x:c r="I8271" t="s">
        <x:v>102</x:v>
      </x:c>
      <x:c r="K8271" t="s">
        <x:v>105</x:v>
      </x:c>
      <x:c r="M8271">
        <x:v>450</x:v>
      </x:c>
      <x:c r="O8271" t="s">
        <x:v>101</x:v>
      </x:c>
      <x:c r="AG8271" s="80">
        <x:v>2</x:v>
      </x:c>
      <x:c r="AL8271" s="81">
        <x:v>30026</x:v>
      </x:c>
      <x:c r="AM8271" s="81" t="str">
        <x:f t="shared" si="403"/>
        <x:v/>
      </x:c>
      <x:c r="AN8271" s="81" t="str">
        <x:f t="shared" si="404"/>
        <x:v/>
      </x:c>
      <x:c r="AO8271" s="81" t="str">
        <x:f t="shared" si="405"/>
        <x:v/>
      </x:c>
      <x:c r="AP8271" s="81" t="str">
        <x:f t="shared" si="406"/>
        <x:v/>
      </x:c>
      <x:c r="AQ8271" s="81" t="str">
        <x:f t="shared" si="407"/>
        <x:v/>
      </x:c>
    </x:row>
    <x:row r="8272" spans="1:43">
      <x:c r="A8272" s="114" t="s">
        <x:v>3212</x:v>
      </x:c>
      <x:c r="B8272">
        <x:v>30027</x:v>
      </x:c>
      <x:c r="C8272">
        <x:v>0.6</x:v>
      </x:c>
      <x:c r="I8272" t="s">
        <x:v>102</x:v>
      </x:c>
      <x:c r="K8272" t="s">
        <x:v>133</x:v>
      </x:c>
      <x:c r="M8272">
        <x:v>101</x:v>
      </x:c>
      <x:c r="O8272" t="s">
        <x:v>101</x:v>
      </x:c>
      <x:c r="AL8272" s="81">
        <x:v>30027</x:v>
      </x:c>
      <x:c r="AM8272" s="81" t="str">
        <x:f t="shared" si="403"/>
        <x:v/>
      </x:c>
      <x:c r="AN8272" s="81" t="str">
        <x:f t="shared" si="404"/>
        <x:v/>
      </x:c>
      <x:c r="AO8272" s="81" t="str">
        <x:f t="shared" si="405"/>
        <x:v/>
      </x:c>
      <x:c r="AP8272" s="81" t="str">
        <x:f t="shared" si="406"/>
        <x:v/>
      </x:c>
      <x:c r="AQ8272" s="81" t="str">
        <x:f t="shared" si="407"/>
        <x:v/>
      </x:c>
    </x:row>
    <x:row r="8273" spans="1:43">
      <x:c r="A8273" s="114" t="s">
        <x:v>3213</x:v>
      </x:c>
      <x:c r="B8273">
        <x:v>30027</x:v>
      </x:c>
      <x:c r="C8273">
        <x:v>0.75</x:v>
      </x:c>
      <x:c r="I8273" t="s">
        <x:v>100</x:v>
      </x:c>
      <x:c r="K8273" t="s">
        <x:v>133</x:v>
      </x:c>
      <x:c r="M8273">
        <x:v>101</x:v>
      </x:c>
      <x:c r="O8273" t="s">
        <x:v>101</x:v>
      </x:c>
      <x:c r="AL8273" s="81">
        <x:v>30027</x:v>
      </x:c>
      <x:c r="AM8273" s="81" t="str">
        <x:f t="shared" si="403"/>
        <x:v/>
      </x:c>
      <x:c r="AN8273" s="81" t="str">
        <x:f t="shared" si="404"/>
        <x:v/>
      </x:c>
      <x:c r="AO8273" s="81" t="str">
        <x:f t="shared" si="405"/>
        <x:v/>
      </x:c>
      <x:c r="AP8273" s="81" t="str">
        <x:f t="shared" si="406"/>
        <x:v/>
      </x:c>
      <x:c r="AQ8273" s="81" t="str">
        <x:f t="shared" si="407"/>
        <x:v/>
      </x:c>
    </x:row>
    <x:row r="8274" spans="1:43">
      <x:c r="A8274" s="114" t="s">
        <x:v>3214</x:v>
      </x:c>
      <x:c r="B8274">
        <x:v>30027</x:v>
      </x:c>
      <x:c r="C8274">
        <x:v>0.9</x:v>
      </x:c>
      <x:c r="I8274" t="s">
        <x:v>165</x:v>
      </x:c>
      <x:c r="K8274" t="s">
        <x:v>133</x:v>
      </x:c>
      <x:c r="M8274">
        <x:v>101</x:v>
      </x:c>
      <x:c r="O8274" t="s">
        <x:v>101</x:v>
      </x:c>
      <x:c r="AL8274" s="81">
        <x:v>30027</x:v>
      </x:c>
      <x:c r="AM8274" s="81" t="str">
        <x:f t="shared" si="403"/>
        <x:v/>
      </x:c>
      <x:c r="AN8274" s="81" t="str">
        <x:f t="shared" si="404"/>
        <x:v/>
      </x:c>
      <x:c r="AO8274" s="81" t="str">
        <x:f t="shared" si="405"/>
        <x:v/>
      </x:c>
      <x:c r="AP8274" s="81" t="str">
        <x:f t="shared" si="406"/>
        <x:v/>
      </x:c>
      <x:c r="AQ8274" s="81" t="str">
        <x:f t="shared" si="407"/>
        <x:v/>
      </x:c>
    </x:row>
    <x:row r="8275" spans="1:43">
      <x:c r="A8275" s="114" t="s">
        <x:v>3215</x:v>
      </x:c>
      <x:c r="B8275">
        <x:v>30028</x:v>
      </x:c>
      <x:c r="C8275">
        <x:v>0.4</x:v>
      </x:c>
      <x:c r="I8275" t="s">
        <x:v>104</x:v>
      </x:c>
      <x:c r="K8275" t="s">
        <x:v>2897</x:v>
      </x:c>
      <x:c r="M8275">
        <x:v>622</x:v>
      </x:c>
      <x:c r="O8275" t="s">
        <x:v>101</x:v>
      </x:c>
      <x:c r="U8275">
        <x:v>621</x:v>
      </x:c>
      <x:c r="V8275">
        <x:v>0.2</x:v>
      </x:c>
      <x:c r="W8275" t="s">
        <x:v>310</x:v>
      </x:c>
      <x:c r="X8275">
        <x:v>0</x:v>
      </x:c>
      <x:c r="Y8275">
        <x:v>0</x:v>
      </x:c>
      <x:c r="Z8275" t="s">
        <x:v>115</x:v>
      </x:c>
      <x:c r="AA8275">
        <x:v>15</x:v>
      </x:c>
      <x:c r="AD8275" t="s">
        <x:v>134</x:v>
      </x:c>
      <x:c r="AG8275" s="80">
        <x:v>1</x:v>
      </x:c>
      <x:c r="AL8275" s="81">
        <x:v>30028</x:v>
      </x:c>
      <x:c r="AM8275" s="81" t="str">
        <x:f t="shared" si="403"/>
        <x:v/>
      </x:c>
      <x:c r="AN8275" s="81" t="str">
        <x:f t="shared" si="404"/>
        <x:v/>
      </x:c>
      <x:c r="AO8275" s="81" t="str">
        <x:f t="shared" si="405"/>
        <x:v/>
      </x:c>
      <x:c r="AP8275" s="81" t="str">
        <x:f t="shared" si="406"/>
        <x:v/>
      </x:c>
      <x:c r="AQ8275" s="81" t="str">
        <x:f t="shared" si="407"/>
        <x:v/>
      </x:c>
    </x:row>
    <x:row r="8276" spans="1:43">
      <x:c r="A8276" s="114" t="s">
        <x:v>3216</x:v>
      </x:c>
      <x:c r="B8276">
        <x:v>30028</x:v>
      </x:c>
      <x:c r="C8276">
        <x:v>0.466666666666667</x:v>
      </x:c>
      <x:c r="D8276" s="100"/>
      <x:c r="E8276" s="100"/>
      <x:c r="F8276" s="100"/>
      <x:c r="G8276" s="100"/>
      <x:c r="I8276" t="s">
        <x:v>103</x:v>
      </x:c>
      <x:c r="U8276">
        <x:v>621</x:v>
      </x:c>
      <x:c r="V8276">
        <x:v>0.2</x:v>
      </x:c>
      <x:c r="W8276" t="s">
        <x:v>311</x:v>
      </x:c>
      <x:c r="X8276">
        <x:v>0</x:v>
      </x:c>
      <x:c r="Y8276">
        <x:v>0</x:v>
      </x:c>
      <x:c r="Z8276" t="s">
        <x:v>115</x:v>
      </x:c>
      <x:c r="AA8276">
        <x:v>15</x:v>
      </x:c>
      <x:c r="AD8276" t="s">
        <x:v>134</x:v>
      </x:c>
      <x:c r="AG8276" s="80">
        <x:v>1</x:v>
      </x:c>
      <x:c r="AL8276" s="81">
        <x:v>30028</x:v>
      </x:c>
      <x:c r="AM8276" s="81" t="str">
        <x:f t="shared" si="403"/>
        <x:v/>
      </x:c>
      <x:c r="AN8276" s="81" t="str">
        <x:f t="shared" si="404"/>
        <x:v/>
      </x:c>
      <x:c r="AO8276" s="81" t="str">
        <x:f t="shared" si="405"/>
        <x:v/>
      </x:c>
      <x:c r="AP8276" s="81" t="str">
        <x:f t="shared" si="406"/>
        <x:v/>
      </x:c>
      <x:c r="AQ8276" s="81" t="str">
        <x:f t="shared" si="407"/>
        <x:v/>
      </x:c>
    </x:row>
    <x:row r="8277" spans="1:43">
      <x:c r="A8277" s="114" t="s">
        <x:v>3217</x:v>
      </x:c>
      <x:c r="B8277">
        <x:v>30028</x:v>
      </x:c>
      <x:c r="C8277">
        <x:v>0.533333333333333</x:v>
      </x:c>
      <x:c r="D8277" s="100"/>
      <x:c r="E8277" s="100"/>
      <x:c r="F8277" s="100"/>
      <x:c r="G8277" s="100"/>
      <x:c r="I8277" t="s">
        <x:v>100</x:v>
      </x:c>
      <x:c r="U8277">
        <x:v>621</x:v>
      </x:c>
      <x:c r="V8277">
        <x:v>0.2</x:v>
      </x:c>
      <x:c r="W8277" t="s">
        <x:v>310</x:v>
      </x:c>
      <x:c r="X8277">
        <x:v>0</x:v>
      </x:c>
      <x:c r="Y8277">
        <x:v>0</x:v>
      </x:c>
      <x:c r="Z8277" t="s">
        <x:v>115</x:v>
      </x:c>
      <x:c r="AA8277">
        <x:v>15</x:v>
      </x:c>
      <x:c r="AD8277" t="s">
        <x:v>134</x:v>
      </x:c>
      <x:c r="AG8277" s="80">
        <x:v>1</x:v>
      </x:c>
      <x:c r="AL8277" s="81">
        <x:v>30028</x:v>
      </x:c>
      <x:c r="AM8277" s="81" t="str">
        <x:f t="shared" si="403"/>
        <x:v/>
      </x:c>
      <x:c r="AN8277" s="81" t="str">
        <x:f t="shared" si="404"/>
        <x:v/>
      </x:c>
      <x:c r="AO8277" s="81" t="str">
        <x:f t="shared" si="405"/>
        <x:v/>
      </x:c>
      <x:c r="AP8277" s="81" t="str">
        <x:f t="shared" si="406"/>
        <x:v/>
      </x:c>
      <x:c r="AQ8277" s="81" t="str">
        <x:f t="shared" si="407"/>
        <x:v/>
      </x:c>
    </x:row>
    <x:row r="8278" spans="1:43">
      <x:c r="A8278" s="114" t="s">
        <x:v>3218</x:v>
      </x:c>
      <x:c r="B8278">
        <x:v>30028</x:v>
      </x:c>
      <x:c r="C8278">
        <x:v>0.6</x:v>
      </x:c>
      <x:c r="D8278" s="100"/>
      <x:c r="E8278" s="100"/>
      <x:c r="F8278" s="100"/>
      <x:c r="G8278" s="100"/>
      <x:c r="I8278" t="s">
        <x:v>102</x:v>
      </x:c>
      <x:c r="K8278" t="s">
        <x:v>2897</x:v>
      </x:c>
      <x:c r="M8278">
        <x:v>622</x:v>
      </x:c>
      <x:c r="O8278" t="s">
        <x:v>101</x:v>
      </x:c>
      <x:c r="U8278">
        <x:v>621</x:v>
      </x:c>
      <x:c r="V8278">
        <x:v>0.2</x:v>
      </x:c>
      <x:c r="W8278" t="s">
        <x:v>311</x:v>
      </x:c>
      <x:c r="X8278">
        <x:v>0</x:v>
      </x:c>
      <x:c r="Y8278">
        <x:v>0</x:v>
      </x:c>
      <x:c r="Z8278" t="s">
        <x:v>115</x:v>
      </x:c>
      <x:c r="AA8278">
        <x:v>15</x:v>
      </x:c>
      <x:c r="AD8278" t="s">
        <x:v>134</x:v>
      </x:c>
      <x:c r="AG8278" s="80">
        <x:v>1</x:v>
      </x:c>
      <x:c r="AL8278" s="81">
        <x:v>30028</x:v>
      </x:c>
      <x:c r="AM8278" s="81" t="str">
        <x:f t="shared" si="403"/>
        <x:v/>
      </x:c>
      <x:c r="AN8278" s="81" t="str">
        <x:f t="shared" si="404"/>
        <x:v/>
      </x:c>
      <x:c r="AO8278" s="81" t="str">
        <x:f t="shared" si="405"/>
        <x:v/>
      </x:c>
      <x:c r="AP8278" s="81" t="str">
        <x:f t="shared" si="406"/>
        <x:v/>
      </x:c>
      <x:c r="AQ8278" s="81" t="str">
        <x:f t="shared" si="407"/>
        <x:v/>
      </x:c>
    </x:row>
    <x:row r="8279" spans="1:43">
      <x:c r="A8279" s="114" t="s">
        <x:v>3219</x:v>
      </x:c>
      <x:c r="B8279">
        <x:v>30028</x:v>
      </x:c>
      <x:c r="C8279">
        <x:v>0.666666666666667</x:v>
      </x:c>
      <x:c r="D8279" s="100"/>
      <x:c r="E8279" s="100"/>
      <x:c r="F8279" s="100"/>
      <x:c r="G8279" s="100"/>
      <x:c r="I8279" t="s">
        <x:v>104</x:v>
      </x:c>
      <x:c r="U8279">
        <x:v>621</x:v>
      </x:c>
      <x:c r="V8279">
        <x:v>0.2</x:v>
      </x:c>
      <x:c r="W8279" t="s">
        <x:v>310</x:v>
      </x:c>
      <x:c r="X8279">
        <x:v>0</x:v>
      </x:c>
      <x:c r="Y8279">
        <x:v>0</x:v>
      </x:c>
      <x:c r="Z8279" t="s">
        <x:v>115</x:v>
      </x:c>
      <x:c r="AA8279">
        <x:v>15</x:v>
      </x:c>
      <x:c r="AD8279" t="s">
        <x:v>134</x:v>
      </x:c>
      <x:c r="AG8279" s="80">
        <x:v>1</x:v>
      </x:c>
      <x:c r="AL8279" s="81">
        <x:v>30028</x:v>
      </x:c>
      <x:c r="AM8279" s="81" t="str">
        <x:f t="shared" si="403"/>
        <x:v/>
      </x:c>
      <x:c r="AN8279" s="81" t="str">
        <x:f t="shared" si="404"/>
        <x:v/>
      </x:c>
      <x:c r="AO8279" s="81" t="str">
        <x:f t="shared" si="405"/>
        <x:v/>
      </x:c>
      <x:c r="AP8279" s="81" t="str">
        <x:f t="shared" si="406"/>
        <x:v/>
      </x:c>
      <x:c r="AQ8279" s="81" t="str">
        <x:f t="shared" si="407"/>
        <x:v/>
      </x:c>
    </x:row>
    <x:row r="8280" spans="1:43">
      <x:c r="A8280" s="114" t="s">
        <x:v>3220</x:v>
      </x:c>
      <x:c r="B8280">
        <x:v>30028</x:v>
      </x:c>
      <x:c r="C8280">
        <x:v>0.733333333333333</x:v>
      </x:c>
      <x:c r="D8280" s="100"/>
      <x:c r="E8280" s="100"/>
      <x:c r="F8280" s="100"/>
      <x:c r="G8280" s="100"/>
      <x:c r="I8280" t="s">
        <x:v>103</x:v>
      </x:c>
      <x:c r="U8280">
        <x:v>621</x:v>
      </x:c>
      <x:c r="V8280">
        <x:v>0.2</x:v>
      </x:c>
      <x:c r="W8280" t="s">
        <x:v>311</x:v>
      </x:c>
      <x:c r="X8280">
        <x:v>0</x:v>
      </x:c>
      <x:c r="Y8280">
        <x:v>0</x:v>
      </x:c>
      <x:c r="Z8280" t="s">
        <x:v>115</x:v>
      </x:c>
      <x:c r="AA8280">
        <x:v>15</x:v>
      </x:c>
      <x:c r="AD8280" t="s">
        <x:v>134</x:v>
      </x:c>
      <x:c r="AG8280" s="80">
        <x:v>1</x:v>
      </x:c>
      <x:c r="AL8280" s="81">
        <x:v>30028</x:v>
      </x:c>
      <x:c r="AM8280" s="81" t="str">
        <x:f t="shared" si="403"/>
        <x:v/>
      </x:c>
      <x:c r="AN8280" s="81" t="str">
        <x:f t="shared" si="404"/>
        <x:v/>
      </x:c>
      <x:c r="AO8280" s="81" t="str">
        <x:f t="shared" si="405"/>
        <x:v/>
      </x:c>
      <x:c r="AP8280" s="81" t="str">
        <x:f t="shared" si="406"/>
        <x:v/>
      </x:c>
      <x:c r="AQ8280" s="81" t="str">
        <x:f t="shared" si="407"/>
        <x:v/>
      </x:c>
    </x:row>
    <x:row r="8281" spans="1:43">
      <x:c r="A8281" s="114" t="s">
        <x:v>3221</x:v>
      </x:c>
      <x:c r="B8281">
        <x:v>30028</x:v>
      </x:c>
      <x:c r="C8281">
        <x:v>0.8</x:v>
      </x:c>
      <x:c r="I8281" t="s">
        <x:v>100</x:v>
      </x:c>
      <x:c r="K8281" t="s">
        <x:v>2897</x:v>
      </x:c>
      <x:c r="U8281">
        <x:v>621</x:v>
      </x:c>
      <x:c r="V8281">
        <x:v>0.2</x:v>
      </x:c>
      <x:c r="W8281" t="s">
        <x:v>310</x:v>
      </x:c>
      <x:c r="X8281">
        <x:v>0</x:v>
      </x:c>
      <x:c r="Y8281">
        <x:v>0</x:v>
      </x:c>
      <x:c r="Z8281" t="s">
        <x:v>115</x:v>
      </x:c>
      <x:c r="AA8281">
        <x:v>15</x:v>
      </x:c>
      <x:c r="AD8281" t="s">
        <x:v>134</x:v>
      </x:c>
      <x:c r="AG8281" s="80">
        <x:v>1</x:v>
      </x:c>
      <x:c r="AL8281" s="81">
        <x:v>30028</x:v>
      </x:c>
      <x:c r="AM8281" s="81" t="str">
        <x:f t="shared" si="403"/>
        <x:v/>
      </x:c>
      <x:c r="AN8281" s="81" t="str">
        <x:f t="shared" si="404"/>
        <x:v/>
      </x:c>
      <x:c r="AO8281" s="81" t="str">
        <x:f t="shared" si="405"/>
        <x:v/>
      </x:c>
      <x:c r="AP8281" s="81" t="str">
        <x:f t="shared" si="406"/>
        <x:v/>
      </x:c>
      <x:c r="AQ8281" s="81" t="str">
        <x:f t="shared" si="407"/>
        <x:v/>
      </x:c>
    </x:row>
    <x:row r="8282" spans="1:43">
      <x:c r="A8282" s="114" t="s">
        <x:v>3222</x:v>
      </x:c>
      <x:c r="B8282">
        <x:v>30028</x:v>
      </x:c>
      <x:c r="C8282">
        <x:v>0.866666666666667</x:v>
      </x:c>
      <x:c r="I8282" t="s">
        <x:v>102</x:v>
      </x:c>
      <x:c r="U8282">
        <x:v>621</x:v>
      </x:c>
      <x:c r="V8282">
        <x:v>0.2</x:v>
      </x:c>
      <x:c r="W8282" t="s">
        <x:v>311</x:v>
      </x:c>
      <x:c r="X8282">
        <x:v>0</x:v>
      </x:c>
      <x:c r="Y8282">
        <x:v>0</x:v>
      </x:c>
      <x:c r="Z8282" t="s">
        <x:v>115</x:v>
      </x:c>
      <x:c r="AA8282">
        <x:v>15</x:v>
      </x:c>
      <x:c r="AD8282" t="s">
        <x:v>134</x:v>
      </x:c>
      <x:c r="AG8282" s="80">
        <x:v>1</x:v>
      </x:c>
      <x:c r="AL8282" s="81">
        <x:v>30028</x:v>
      </x:c>
      <x:c r="AM8282" s="81" t="str">
        <x:f t="shared" si="403"/>
        <x:v/>
      </x:c>
      <x:c r="AN8282" s="81" t="str">
        <x:f t="shared" si="404"/>
        <x:v/>
      </x:c>
      <x:c r="AO8282" s="81" t="str">
        <x:f t="shared" si="405"/>
        <x:v/>
      </x:c>
      <x:c r="AP8282" s="81" t="str">
        <x:f t="shared" si="406"/>
        <x:v/>
      </x:c>
      <x:c r="AQ8282" s="81" t="str">
        <x:f t="shared" si="407"/>
        <x:v/>
      </x:c>
    </x:row>
    <x:row r="8283" spans="1:43">
      <x:c r="A8283" s="114" t="s">
        <x:v>3223</x:v>
      </x:c>
      <x:c r="B8283">
        <x:v>30028</x:v>
      </x:c>
      <x:c r="C8283">
        <x:v>0.933333333333333</x:v>
      </x:c>
      <x:c r="I8283" t="s">
        <x:v>104</x:v>
      </x:c>
      <x:c r="K8283" t="s">
        <x:v>2897</x:v>
      </x:c>
      <x:c r="U8283">
        <x:v>621</x:v>
      </x:c>
      <x:c r="V8283">
        <x:v>0.2</x:v>
      </x:c>
      <x:c r="W8283" t="s">
        <x:v>310</x:v>
      </x:c>
      <x:c r="X8283">
        <x:v>0</x:v>
      </x:c>
      <x:c r="Y8283">
        <x:v>0</x:v>
      </x:c>
      <x:c r="Z8283" t="s">
        <x:v>115</x:v>
      </x:c>
      <x:c r="AA8283">
        <x:v>15</x:v>
      </x:c>
      <x:c r="AD8283" t="s">
        <x:v>134</x:v>
      </x:c>
      <x:c r="AG8283" s="80">
        <x:v>1</x:v>
      </x:c>
      <x:c r="AL8283" s="81">
        <x:v>30028</x:v>
      </x:c>
      <x:c r="AM8283" s="81" t="str">
        <x:f t="shared" si="403"/>
        <x:v/>
      </x:c>
      <x:c r="AN8283" s="81" t="str">
        <x:f t="shared" si="404"/>
        <x:v/>
      </x:c>
      <x:c r="AO8283" s="81" t="str">
        <x:f t="shared" si="405"/>
        <x:v/>
      </x:c>
      <x:c r="AP8283" s="81" t="str">
        <x:f t="shared" si="406"/>
        <x:v/>
      </x:c>
      <x:c r="AQ8283" s="81" t="str">
        <x:f t="shared" si="407"/>
        <x:v/>
      </x:c>
    </x:row>
    <x:row r="8284" spans="1:43">
      <x:c r="A8284" s="114" t="s">
        <x:v>3224</x:v>
      </x:c>
      <x:c r="B8284">
        <x:v>30028</x:v>
      </x:c>
      <x:c r="C8284">
        <x:v>1</x:v>
      </x:c>
      <x:c r="I8284" t="s">
        <x:v>103</x:v>
      </x:c>
      <x:c r="U8284">
        <x:v>621</x:v>
      </x:c>
      <x:c r="V8284">
        <x:v>0.2</x:v>
      </x:c>
      <x:c r="W8284" t="s">
        <x:v>311</x:v>
      </x:c>
      <x:c r="X8284">
        <x:v>0</x:v>
      </x:c>
      <x:c r="Y8284">
        <x:v>0</x:v>
      </x:c>
      <x:c r="Z8284" t="s">
        <x:v>115</x:v>
      </x:c>
      <x:c r="AA8284">
        <x:v>15</x:v>
      </x:c>
      <x:c r="AD8284" t="s">
        <x:v>134</x:v>
      </x:c>
      <x:c r="AG8284" s="80">
        <x:v>1</x:v>
      </x:c>
      <x:c r="AL8284" s="81">
        <x:v>30028</x:v>
      </x:c>
      <x:c r="AM8284" s="81" t="str">
        <x:f t="shared" si="403"/>
        <x:v/>
      </x:c>
      <x:c r="AN8284" s="81" t="str">
        <x:f t="shared" si="404"/>
        <x:v/>
      </x:c>
      <x:c r="AO8284" s="81" t="str">
        <x:f t="shared" si="405"/>
        <x:v/>
      </x:c>
      <x:c r="AP8284" s="81" t="str">
        <x:f t="shared" si="406"/>
        <x:v/>
      </x:c>
      <x:c r="AQ8284" s="81" t="str">
        <x:f t="shared" si="407"/>
        <x:v/>
      </x:c>
    </x:row>
    <x:row r="8285" spans="1:43">
      <x:c r="A8285" s="114" t="s">
        <x:v>3225</x:v>
      </x:c>
      <x:c r="B8285">
        <x:v>30028</x:v>
      </x:c>
      <x:c r="C8285">
        <x:v>1.06666666666667</x:v>
      </x:c>
      <x:c r="I8285" t="s">
        <x:v>102</x:v>
      </x:c>
      <x:c r="K8285" t="s">
        <x:v>2897</x:v>
      </x:c>
      <x:c r="U8285">
        <x:v>621</x:v>
      </x:c>
      <x:c r="V8285">
        <x:v>0.2</x:v>
      </x:c>
      <x:c r="W8285" t="s">
        <x:v>310</x:v>
      </x:c>
      <x:c r="X8285">
        <x:v>0</x:v>
      </x:c>
      <x:c r="Y8285">
        <x:v>0</x:v>
      </x:c>
      <x:c r="Z8285" t="s">
        <x:v>115</x:v>
      </x:c>
      <x:c r="AA8285">
        <x:v>15</x:v>
      </x:c>
      <x:c r="AD8285" t="s">
        <x:v>134</x:v>
      </x:c>
      <x:c r="AG8285" s="80">
        <x:v>1</x:v>
      </x:c>
      <x:c r="AL8285" s="81">
        <x:v>30028</x:v>
      </x:c>
      <x:c r="AM8285" s="81" t="str">
        <x:f t="shared" si="403"/>
        <x:v/>
      </x:c>
      <x:c r="AN8285" s="81" t="str">
        <x:f t="shared" si="404"/>
        <x:v/>
      </x:c>
      <x:c r="AO8285" s="81" t="str">
        <x:f t="shared" si="405"/>
        <x:v/>
      </x:c>
      <x:c r="AP8285" s="81" t="str">
        <x:f t="shared" si="406"/>
        <x:v/>
      </x:c>
      <x:c r="AQ8285" s="81" t="str">
        <x:f t="shared" si="407"/>
        <x:v/>
      </x:c>
    </x:row>
    <x:row r="8286" spans="1:43">
      <x:c r="A8286" s="114" t="s">
        <x:v>3226</x:v>
      </x:c>
      <x:c r="B8286">
        <x:v>30029</x:v>
      </x:c>
      <x:c r="C8286">
        <x:v>0.333333333333333</x:v>
      </x:c>
      <x:c r="I8286" t="s">
        <x:v>100</x:v>
      </x:c>
      <x:c r="K8286" t="s">
        <x:v>133</x:v>
      </x:c>
      <x:c r="M8286">
        <x:v>381</x:v>
      </x:c>
      <x:c r="O8286" t="s">
        <x:v>101</x:v>
      </x:c>
      <x:c r="AG8286" s="80">
        <x:v>1</x:v>
      </x:c>
      <x:c r="AL8286" s="81">
        <x:v>30029</x:v>
      </x:c>
      <x:c r="AM8286" s="81" t="str">
        <x:f t="shared" si="403"/>
        <x:v/>
      </x:c>
      <x:c r="AN8286" s="81" t="str">
        <x:f t="shared" si="404"/>
        <x:v/>
      </x:c>
      <x:c r="AO8286" s="81" t="str">
        <x:f t="shared" si="405"/>
        <x:v/>
      </x:c>
      <x:c r="AP8286" s="81" t="str">
        <x:f t="shared" si="406"/>
        <x:v/>
      </x:c>
      <x:c r="AQ8286" s="81" t="str">
        <x:f t="shared" si="407"/>
        <x:v/>
      </x:c>
    </x:row>
    <x:row r="8287" spans="1:43">
      <x:c r="A8287" s="114" t="s">
        <x:v>3227</x:v>
      </x:c>
      <x:c r="B8287">
        <x:v>30029</x:v>
      </x:c>
      <x:c r="C8287">
        <x:v>0.633333333333333</x:v>
      </x:c>
      <x:c r="I8287" t="s">
        <x:v>102</x:v>
      </x:c>
      <x:c r="K8287" t="s">
        <x:v>133</x:v>
      </x:c>
      <x:c r="M8287">
        <x:v>381</x:v>
      </x:c>
      <x:c r="O8287" t="s">
        <x:v>101</x:v>
      </x:c>
      <x:c r="AG8287" s="80">
        <x:v>1</x:v>
      </x:c>
      <x:c r="AL8287" s="81">
        <x:v>30029</x:v>
      </x:c>
      <x:c r="AM8287" s="81" t="str">
        <x:f t="shared" si="403"/>
        <x:v/>
      </x:c>
      <x:c r="AN8287" s="81" t="str">
        <x:f t="shared" si="404"/>
        <x:v/>
      </x:c>
      <x:c r="AO8287" s="81" t="str">
        <x:f t="shared" si="405"/>
        <x:v/>
      </x:c>
      <x:c r="AP8287" s="81" t="str">
        <x:f t="shared" si="406"/>
        <x:v/>
      </x:c>
      <x:c r="AQ8287" s="81" t="str">
        <x:f t="shared" si="407"/>
        <x:v/>
      </x:c>
    </x:row>
    <x:row r="8288" spans="1:43">
      <x:c r="A8288" s="114" t="s">
        <x:v>3228</x:v>
      </x:c>
      <x:c r="B8288">
        <x:v>30029</x:v>
      </x:c>
      <x:c r="C8288">
        <x:v>0.933333333333333</x:v>
      </x:c>
      <x:c r="I8288" t="s">
        <x:v>103</x:v>
      </x:c>
      <x:c r="K8288" t="s">
        <x:v>133</x:v>
      </x:c>
      <x:c r="M8288">
        <x:v>381</x:v>
      </x:c>
      <x:c r="O8288" t="s">
        <x:v>101</x:v>
      </x:c>
      <x:c r="AG8288" s="80">
        <x:v>2</x:v>
      </x:c>
      <x:c r="AL8288" s="81">
        <x:v>30029</x:v>
      </x:c>
      <x:c r="AM8288" s="81" t="str">
        <x:f t="shared" si="403"/>
        <x:v/>
      </x:c>
      <x:c r="AN8288" s="81" t="str">
        <x:f t="shared" si="404"/>
        <x:v/>
      </x:c>
      <x:c r="AO8288" s="81" t="str">
        <x:f t="shared" si="405"/>
        <x:v/>
      </x:c>
      <x:c r="AP8288" s="81" t="str">
        <x:f t="shared" si="406"/>
        <x:v/>
      </x:c>
      <x:c r="AQ8288" s="81" t="str">
        <x:f t="shared" si="407"/>
        <x:v/>
      </x:c>
    </x:row>
    <x:row r="8289" spans="1:43">
      <x:c r="A8289" s="114" t="s">
        <x:v>3229</x:v>
      </x:c>
      <x:c r="B8289">
        <x:v>30030</x:v>
      </x:c>
      <x:c r="C8289">
        <x:v>0.6</x:v>
      </x:c>
      <x:c r="I8289" t="s">
        <x:v>100</x:v>
      </x:c>
      <x:c r="K8289" t="s">
        <x:v>1496</x:v>
      </x:c>
      <x:c r="M8289">
        <x:v>752</x:v>
      </x:c>
      <x:c r="O8289" t="s">
        <x:v>101</x:v>
      </x:c>
      <x:c r="Q8289" t="s">
        <x:v>328</x:v>
      </x:c>
      <x:c r="R8289">
        <x:v>0.2</x:v>
      </x:c>
      <x:c r="U8289">
        <x:v>756</x:v>
      </x:c>
      <x:c r="W8289" t="s">
        <x:v>3230</x:v>
      </x:c>
      <x:c r="X8289">
        <x:v>0</x:v>
      </x:c>
      <x:c r="Y8289">
        <x:v>2</x:v>
      </x:c>
      <x:c r="AA8289">
        <x:v>80</x:v>
      </x:c>
      <x:c r="AC8289">
        <x:v>0.3</x:v>
      </x:c>
      <x:c r="AD8289" t="s">
        <x:v>330</x:v>
      </x:c>
      <x:c r="AG8289" s="80">
        <x:v>1</x:v>
      </x:c>
      <x:c r="AL8289" s="81">
        <x:v>30030</x:v>
      </x:c>
      <x:c r="AM8289" s="81" t="str">
        <x:f t="shared" si="403"/>
        <x:v/>
      </x:c>
      <x:c r="AN8289" s="81" t="str">
        <x:f t="shared" si="404"/>
        <x:v/>
      </x:c>
      <x:c r="AO8289" s="81" t="str">
        <x:f t="shared" si="405"/>
        <x:v/>
      </x:c>
      <x:c r="AP8289" s="81" t="str">
        <x:f t="shared" si="406"/>
        <x:v/>
      </x:c>
      <x:c r="AQ8289" s="81" t="str">
        <x:f t="shared" si="407"/>
        <x:v/>
      </x:c>
    </x:row>
    <x:row r="8290" spans="1:43">
      <x:c r="A8290" s="114" t="s">
        <x:v>3231</x:v>
      </x:c>
      <x:c r="B8290">
        <x:v>30030</x:v>
      </x:c>
      <x:c r="C8290">
        <x:v>0.9</x:v>
      </x:c>
      <x:c r="I8290" t="s">
        <x:v>928</x:v>
      </x:c>
      <x:c r="M8290">
        <x:v>752</x:v>
      </x:c>
      <x:c r="O8290" t="s">
        <x:v>101</x:v>
      </x:c>
      <x:c r="Q8290" t="s">
        <x:v>328</x:v>
      </x:c>
      <x:c r="R8290">
        <x:v>0.2</x:v>
      </x:c>
      <x:c r="U8290">
        <x:v>439</x:v>
      </x:c>
      <x:c r="W8290" t="s">
        <x:v>3230</x:v>
      </x:c>
      <x:c r="X8290">
        <x:v>0</x:v>
      </x:c>
      <x:c r="Y8290">
        <x:v>0</x:v>
      </x:c>
      <x:c r="AA8290">
        <x:v>80</x:v>
      </x:c>
      <x:c r="AG8290" s="80">
        <x:v>1</x:v>
      </x:c>
      <x:c r="AL8290" s="81">
        <x:v>30030</x:v>
      </x:c>
      <x:c r="AM8290" s="81" t="str">
        <x:f t="shared" si="403"/>
        <x:v/>
      </x:c>
      <x:c r="AN8290" s="81" t="str">
        <x:f t="shared" si="404"/>
        <x:v/>
      </x:c>
      <x:c r="AO8290" s="81" t="str">
        <x:f t="shared" si="405"/>
        <x:v/>
      </x:c>
      <x:c r="AP8290" s="81" t="str">
        <x:f t="shared" si="406"/>
        <x:v/>
      </x:c>
      <x:c r="AQ8290" s="81" t="str">
        <x:f t="shared" si="407"/>
        <x:v/>
      </x:c>
    </x:row>
    <x:row r="8291" spans="1:43">
      <x:c r="A8291" s="114" t="s">
        <x:v>3232</x:v>
      </x:c>
      <x:c r="B8291">
        <x:v>30030</x:v>
      </x:c>
      <x:c r="C8291">
        <x:v>1.75</x:v>
      </x:c>
      <x:c r="I8291" t="s">
        <x:v>3233</x:v>
      </x:c>
      <x:c r="K8291" t="s">
        <x:v>1496</x:v>
      </x:c>
      <x:c r="M8291">
        <x:v>752</x:v>
      </x:c>
      <x:c r="O8291" t="s">
        <x:v>101</x:v>
      </x:c>
      <x:c r="Q8291" t="s">
        <x:v>328</x:v>
      </x:c>
      <x:c r="R8291">
        <x:v>0.2</x:v>
      </x:c>
      <x:c r="U8291">
        <x:v>756</x:v>
      </x:c>
      <x:c r="W8291" t="s">
        <x:v>3234</x:v>
      </x:c>
      <x:c r="X8291">
        <x:v>0</x:v>
      </x:c>
      <x:c r="Y8291">
        <x:v>2</x:v>
      </x:c>
      <x:c r="AA8291">
        <x:v>80</x:v>
      </x:c>
      <x:c r="AC8291">
        <x:v>0.2</x:v>
      </x:c>
      <x:c r="AD8291" t="s">
        <x:v>330</x:v>
      </x:c>
      <x:c r="AG8291" s="80">
        <x:v>1</x:v>
      </x:c>
      <x:c r="AL8291" s="81">
        <x:v>30030</x:v>
      </x:c>
      <x:c r="AM8291" s="81" t="str">
        <x:f t="shared" si="403"/>
        <x:v/>
      </x:c>
      <x:c r="AN8291" s="81" t="str">
        <x:f t="shared" si="404"/>
        <x:v/>
      </x:c>
      <x:c r="AO8291" s="81" t="str">
        <x:f t="shared" si="405"/>
        <x:v/>
      </x:c>
      <x:c r="AP8291" s="81" t="str">
        <x:f t="shared" si="406"/>
        <x:v/>
      </x:c>
      <x:c r="AQ8291" s="81" t="str">
        <x:f t="shared" si="407"/>
        <x:v/>
      </x:c>
    </x:row>
    <x:row r="8292" spans="1:43">
      <x:c r="A8292" s="114" t="s">
        <x:v>3235</x:v>
      </x:c>
      <x:c r="B8292">
        <x:v>30031</x:v>
      </x:c>
      <x:c r="C8292">
        <x:v>0.266666666666667</x:v>
      </x:c>
      <x:c r="I8292" t="s">
        <x:v>175</x:v>
      </x:c>
      <x:c r="M8292">
        <x:v>824</x:v>
      </x:c>
      <x:c r="O8292" t="s">
        <x:v>101</x:v>
      </x:c>
      <x:c r="AG8292" s="80">
        <x:v>1</x:v>
      </x:c>
      <x:c r="AL8292" s="81">
        <x:v>30031</x:v>
      </x:c>
      <x:c r="AM8292" s="81" t="str">
        <x:f t="shared" si="403"/>
        <x:v/>
      </x:c>
      <x:c r="AN8292" s="81" t="str">
        <x:f t="shared" si="404"/>
        <x:v/>
      </x:c>
      <x:c r="AO8292" s="81" t="str">
        <x:f t="shared" si="405"/>
        <x:v/>
      </x:c>
      <x:c r="AP8292" s="81" t="str">
        <x:f t="shared" si="406"/>
        <x:v/>
      </x:c>
      <x:c r="AQ8292" s="81" t="str">
        <x:f t="shared" si="407"/>
        <x:v/>
      </x:c>
    </x:row>
    <x:row r="8293" spans="1:43">
      <x:c r="A8293" s="114" t="s">
        <x:v>3236</x:v>
      </x:c>
      <x:c r="B8293">
        <x:v>30031</x:v>
      </x:c>
      <x:c r="C8293">
        <x:v>0.566666666666667</x:v>
      </x:c>
      <x:c r="I8293" t="s">
        <x:v>102</x:v>
      </x:c>
      <x:c r="M8293">
        <x:v>824</x:v>
      </x:c>
      <x:c r="O8293" t="s">
        <x:v>101</x:v>
      </x:c>
      <x:c r="AG8293" s="80">
        <x:v>1</x:v>
      </x:c>
      <x:c r="AL8293" s="81">
        <x:v>30031</x:v>
      </x:c>
      <x:c r="AM8293" s="81" t="str">
        <x:f t="shared" si="403"/>
        <x:v/>
      </x:c>
      <x:c r="AN8293" s="81" t="str">
        <x:f t="shared" si="404"/>
        <x:v/>
      </x:c>
      <x:c r="AO8293" s="81" t="str">
        <x:f t="shared" si="405"/>
        <x:v/>
      </x:c>
      <x:c r="AP8293" s="81" t="str">
        <x:f t="shared" si="406"/>
        <x:v/>
      </x:c>
      <x:c r="AQ8293" s="81" t="str">
        <x:f t="shared" si="407"/>
        <x:v/>
      </x:c>
    </x:row>
    <x:row r="8294" spans="1:43">
      <x:c r="A8294" s="114" t="s">
        <x:v>3237</x:v>
      </x:c>
      <x:c r="B8294">
        <x:v>30031</x:v>
      </x:c>
      <x:c r="C8294">
        <x:v>0.833333333333333</x:v>
      </x:c>
      <x:c r="I8294" t="s">
        <x:v>103</x:v>
      </x:c>
      <x:c r="M8294">
        <x:v>824</x:v>
      </x:c>
      <x:c r="O8294" t="s">
        <x:v>101</x:v>
      </x:c>
      <x:c r="AG8294" s="80">
        <x:v>1</x:v>
      </x:c>
      <x:c r="AL8294" s="81">
        <x:v>30031</x:v>
      </x:c>
      <x:c r="AM8294" s="81" t="str">
        <x:f t="shared" si="403"/>
        <x:v/>
      </x:c>
      <x:c r="AN8294" s="81" t="str">
        <x:f t="shared" si="404"/>
        <x:v/>
      </x:c>
      <x:c r="AO8294" s="81" t="str">
        <x:f t="shared" si="405"/>
        <x:v/>
      </x:c>
      <x:c r="AP8294" s="81" t="str">
        <x:f t="shared" si="406"/>
        <x:v/>
      </x:c>
      <x:c r="AQ8294" s="81" t="str">
        <x:f t="shared" si="407"/>
        <x:v/>
      </x:c>
    </x:row>
    <x:row r="8295" spans="1:43">
      <x:c r="A8295" s="114" t="s">
        <x:v>3238</x:v>
      </x:c>
      <x:c r="B8295">
        <x:v>30031</x:v>
      </x:c>
      <x:c r="C8295">
        <x:v>1.3</x:v>
      </x:c>
      <x:c r="I8295" t="s">
        <x:v>104</x:v>
      </x:c>
      <x:c r="M8295">
        <x:v>824</x:v>
      </x:c>
      <x:c r="O8295" t="s">
        <x:v>101</x:v>
      </x:c>
      <x:c r="AG8295" s="80">
        <x:v>1</x:v>
      </x:c>
      <x:c r="AL8295" s="81">
        <x:v>30031</x:v>
      </x:c>
      <x:c r="AM8295" s="81" t="str">
        <x:f t="shared" si="403"/>
        <x:v/>
      </x:c>
      <x:c r="AN8295" s="81" t="str">
        <x:f t="shared" si="404"/>
        <x:v/>
      </x:c>
      <x:c r="AO8295" s="81" t="str">
        <x:f t="shared" si="405"/>
        <x:v/>
      </x:c>
      <x:c r="AP8295" s="81" t="str">
        <x:f t="shared" si="406"/>
        <x:v/>
      </x:c>
      <x:c r="AQ8295" s="81" t="str">
        <x:f t="shared" si="407"/>
        <x:v/>
      </x:c>
    </x:row>
    <x:row r="8296" spans="1:43">
      <x:c r="A8296" s="114" t="s">
        <x:v>3239</x:v>
      </x:c>
      <x:c r="B8296">
        <x:v>30031</x:v>
      </x:c>
      <x:c r="C8296">
        <x:v>1.96666666666667</x:v>
      </x:c>
      <x:c r="I8296" t="s">
        <x:v>100</x:v>
      </x:c>
      <x:c r="M8296">
        <x:v>824</x:v>
      </x:c>
      <x:c r="O8296" t="s">
        <x:v>101</x:v>
      </x:c>
      <x:c r="AG8296" s="80">
        <x:v>2</x:v>
      </x:c>
      <x:c r="AL8296" s="81">
        <x:v>30031</x:v>
      </x:c>
      <x:c r="AM8296" s="81" t="str">
        <x:f t="shared" si="403"/>
        <x:v/>
      </x:c>
      <x:c r="AN8296" s="81" t="str">
        <x:f t="shared" si="404"/>
        <x:v/>
      </x:c>
      <x:c r="AO8296" s="81" t="str">
        <x:f t="shared" si="405"/>
        <x:v/>
      </x:c>
      <x:c r="AP8296" s="81" t="str">
        <x:f t="shared" si="406"/>
        <x:v/>
      </x:c>
      <x:c r="AQ8296" s="81" t="str">
        <x:f t="shared" si="407"/>
        <x:v/>
      </x:c>
    </x:row>
    <x:row r="8297" spans="1:43">
      <x:c r="A8297" s="114" t="s">
        <x:v>3240</x:v>
      </x:c>
      <x:c r="B8297">
        <x:v>30032</x:v>
      </x:c>
      <x:c r="C8297">
        <x:v>1</x:v>
      </x:c>
      <x:c r="I8297" t="s">
        <x:v>100</x:v>
      </x:c>
      <x:c r="K8297" t="s">
        <x:v>248</x:v>
      </x:c>
      <x:c r="M8297">
        <x:v>305</x:v>
      </x:c>
      <x:c r="O8297" t="s">
        <x:v>101</x:v>
      </x:c>
      <x:c r="AG8297" s="80">
        <x:v>2</x:v>
      </x:c>
      <x:c r="AL8297" s="81">
        <x:v>30032</x:v>
      </x:c>
      <x:c r="AM8297" s="81" t="str">
        <x:f t="shared" si="403"/>
        <x:v/>
      </x:c>
      <x:c r="AN8297" s="81" t="str">
        <x:f t="shared" si="404"/>
        <x:v/>
      </x:c>
      <x:c r="AO8297" s="81" t="str">
        <x:f t="shared" si="405"/>
        <x:v/>
      </x:c>
      <x:c r="AP8297" s="81" t="str">
        <x:f t="shared" si="406"/>
        <x:v/>
      </x:c>
      <x:c r="AQ8297" s="81" t="str">
        <x:f t="shared" si="407"/>
        <x:v/>
      </x:c>
    </x:row>
    <x:row r="8298" spans="1:43">
      <x:c r="A8298" s="114" t="s">
        <x:v>3241</x:v>
      </x:c>
      <x:c r="B8298">
        <x:v>30033</x:v>
      </x:c>
      <x:c r="C8298">
        <x:v>0.933333333333333</x:v>
      </x:c>
      <x:c r="I8298" t="s">
        <x:v>100</x:v>
      </x:c>
      <x:c r="K8298" t="s">
        <x:v>249</x:v>
      </x:c>
      <x:c r="M8298">
        <x:v>306</x:v>
      </x:c>
      <x:c r="O8298" t="s">
        <x:v>116</x:v>
      </x:c>
      <x:c r="AG8298" s="80">
        <x:v>2</x:v>
      </x:c>
      <x:c r="AL8298" s="81">
        <x:v>30033</x:v>
      </x:c>
      <x:c r="AM8298" s="81" t="str">
        <x:f t="shared" si="403"/>
        <x:v/>
      </x:c>
      <x:c r="AN8298" s="81" t="str">
        <x:f t="shared" si="404"/>
        <x:v/>
      </x:c>
      <x:c r="AO8298" s="81" t="str">
        <x:f t="shared" si="405"/>
        <x:v/>
      </x:c>
      <x:c r="AP8298" s="81" t="str">
        <x:f t="shared" si="406"/>
        <x:v/>
      </x:c>
      <x:c r="AQ8298" s="81" t="str">
        <x:f t="shared" si="407"/>
        <x:v/>
      </x:c>
    </x:row>
    <x:row r="8299" spans="1:43">
      <x:c r="A8299" s="114" t="s">
        <x:v>3242</x:v>
      </x:c>
      <x:c r="B8299">
        <x:v>30033</x:v>
      </x:c>
      <x:c r="C8299">
        <x:v>1.08333333333333</x:v>
      </x:c>
      <x:c r="I8299" t="s">
        <x:v>102</x:v>
      </x:c>
      <x:c r="K8299" t="s">
        <x:v>250</x:v>
      </x:c>
      <x:c r="M8299">
        <x:v>306</x:v>
      </x:c>
      <x:c r="O8299" t="s">
        <x:v>116</x:v>
      </x:c>
      <x:c r="AG8299" s="80">
        <x:v>2</x:v>
      </x:c>
      <x:c r="AL8299" s="81">
        <x:v>30033</x:v>
      </x:c>
      <x:c r="AM8299" s="81" t="str">
        <x:f t="shared" si="403"/>
        <x:v/>
      </x:c>
      <x:c r="AN8299" s="81" t="str">
        <x:f t="shared" si="404"/>
        <x:v/>
      </x:c>
      <x:c r="AO8299" s="81" t="str">
        <x:f t="shared" si="405"/>
        <x:v/>
      </x:c>
      <x:c r="AP8299" s="81" t="str">
        <x:f t="shared" si="406"/>
        <x:v/>
      </x:c>
      <x:c r="AQ8299" s="81" t="str">
        <x:f t="shared" si="407"/>
        <x:v/>
      </x:c>
    </x:row>
    <x:row r="8300" spans="1:43">
      <x:c r="A8300" s="114" t="s">
        <x:v>3243</x:v>
      </x:c>
      <x:c r="B8300">
        <x:v>30034</x:v>
      </x:c>
      <x:c r="C8300">
        <x:v>0.733333333333333</x:v>
      </x:c>
      <x:c r="E8300">
        <x:v>1</x:v>
      </x:c>
      <x:c r="AG8300" s="80">
        <x:v>2</x:v>
      </x:c>
      <x:c r="AL8300" s="81">
        <x:v>30034</x:v>
      </x:c>
      <x:c r="AM8300" s="81" t="str">
        <x:f t="shared" si="403"/>
        <x:v/>
      </x:c>
      <x:c r="AN8300" s="81" t="str">
        <x:f t="shared" si="404"/>
        <x:v/>
      </x:c>
      <x:c r="AO8300" s="81" t="str">
        <x:f t="shared" si="405"/>
        <x:v/>
      </x:c>
      <x:c r="AP8300" s="81" t="str">
        <x:f t="shared" si="406"/>
        <x:v/>
      </x:c>
      <x:c r="AQ8300" s="81" t="str">
        <x:f t="shared" si="407"/>
        <x:v/>
      </x:c>
    </x:row>
    <x:row r="8301" spans="1:43">
      <x:c r="A8301" s="114" t="s">
        <x:v>3244</x:v>
      </x:c>
      <x:c r="B8301">
        <x:v>30035</x:v>
      </x:c>
      <x:c r="C8301">
        <x:v>5.03333333333333</x:v>
      </x:c>
      <x:c r="I8301" t="s">
        <x:v>110</x:v>
      </x:c>
      <x:c r="J8301">
        <x:v>0.65</x:v>
      </x:c>
      <x:c r="K8301" t="s">
        <x:v>251</x:v>
      </x:c>
      <x:c r="AL8301" s="81">
        <x:v>30035</x:v>
      </x:c>
      <x:c r="AM8301" s="81" t="str">
        <x:f t="shared" si="403"/>
        <x:v/>
      </x:c>
      <x:c r="AN8301" s="81" t="str">
        <x:f t="shared" si="404"/>
        <x:v/>
      </x:c>
      <x:c r="AO8301" s="81" t="str">
        <x:f t="shared" si="405"/>
        <x:v/>
      </x:c>
      <x:c r="AP8301" s="81" t="str">
        <x:f t="shared" si="406"/>
        <x:v/>
      </x:c>
      <x:c r="AQ8301" s="81" t="str">
        <x:f t="shared" si="407"/>
        <x:v/>
      </x:c>
    </x:row>
    <x:row r="8302" spans="1:43">
      <x:c r="A8302" s="114" t="s">
        <x:v>3245</x:v>
      </x:c>
      <x:c r="B8302">
        <x:v>30035</x:v>
      </x:c>
      <x:c r="C8302">
        <x:v>5.7</x:v>
      </x:c>
      <x:c r="D8302">
        <x:v>1</x:v>
      </x:c>
      <x:c r="H8302">
        <x:v>1</x:v>
      </x:c>
      <x:c r="AL8302" s="81" t="s">
        <x:v>3246</x:v>
      </x:c>
      <x:c r="AM8302" s="81" t="str">
        <x:f t="shared" si="403"/>
        <x:v/>
      </x:c>
      <x:c r="AN8302" s="81" t="str">
        <x:f t="shared" si="404"/>
        <x:v/>
      </x:c>
      <x:c r="AO8302" s="81" t="str">
        <x:f t="shared" si="405"/>
        <x:v/>
      </x:c>
      <x:c r="AP8302" s="81" t="str">
        <x:f t="shared" si="406"/>
        <x:v/>
      </x:c>
      <x:c r="AQ8302" s="81" t="str">
        <x:f t="shared" si="407"/>
        <x:v/>
      </x:c>
    </x:row>
    <x:row r="8303" spans="1:43">
      <x:c r="A8303" s="114" t="s">
        <x:v>3247</x:v>
      </x:c>
      <x:c r="B8303">
        <x:v>30036</x:v>
      </x:c>
      <x:c r="C8303">
        <x:v>1.3</x:v>
      </x:c>
      <x:c r="H8303">
        <x:v>0</x:v>
      </x:c>
      <x:c r="I8303" t="s">
        <x:v>110</x:v>
      </x:c>
      <x:c r="J8303">
        <x:v>0.65</x:v>
      </x:c>
      <x:c r="K8303" t="s">
        <x:v>290</x:v>
      </x:c>
      <x:c r="M8303">
        <x:v>99</x:v>
      </x:c>
      <x:c r="O8303" t="s">
        <x:v>101</x:v>
      </x:c>
      <x:c r="AG8303" s="80">
        <x:v>2</x:v>
      </x:c>
      <x:c r="AL8303" s="81">
        <x:v>30036</x:v>
      </x:c>
      <x:c r="AM8303" s="81" t="str">
        <x:f t="shared" si="403"/>
        <x:v/>
      </x:c>
      <x:c r="AN8303" s="81" t="str">
        <x:f t="shared" si="404"/>
        <x:v/>
      </x:c>
      <x:c r="AO8303" s="81" t="str">
        <x:f t="shared" si="405"/>
        <x:v/>
      </x:c>
      <x:c r="AP8303" s="81" t="str">
        <x:f t="shared" si="406"/>
        <x:v/>
      </x:c>
      <x:c r="AQ8303" s="81" t="str">
        <x:f t="shared" si="407"/>
        <x:v/>
      </x:c>
    </x:row>
    <x:row r="8304" spans="1:43">
      <x:c r="A8304" s="114" t="s">
        <x:v>3248</x:v>
      </x:c>
      <x:c r="B8304">
        <x:v>30037</x:v>
      </x:c>
      <x:c r="C8304">
        <x:v>1</x:v>
      </x:c>
      <x:c r="M8304">
        <x:v>233</x:v>
      </x:c>
      <x:c r="O8304" t="s">
        <x:v>116</x:v>
      </x:c>
      <x:c r="AL8304" s="81">
        <x:v>30037</x:v>
      </x:c>
      <x:c r="AM8304" s="81" t="str">
        <x:f t="shared" si="403"/>
        <x:v/>
      </x:c>
      <x:c r="AN8304" s="81" t="str">
        <x:f t="shared" si="404"/>
        <x:v/>
      </x:c>
      <x:c r="AO8304" s="81" t="str">
        <x:f t="shared" si="405"/>
        <x:v/>
      </x:c>
      <x:c r="AP8304" s="81" t="str">
        <x:f t="shared" si="406"/>
        <x:v/>
      </x:c>
      <x:c r="AQ8304" s="81" t="str">
        <x:f t="shared" si="407"/>
        <x:v/>
      </x:c>
    </x:row>
    <x:row r="8305" spans="1:43">
      <x:c r="A8305" s="114" t="s">
        <x:v>3249</x:v>
      </x:c>
      <x:c r="B8305">
        <x:v>30038</x:v>
      </x:c>
      <x:c r="C8305">
        <x:v>0.733333333333333</x:v>
      </x:c>
      <x:c r="M8305">
        <x:v>234</x:v>
      </x:c>
      <x:c r="O8305" t="s">
        <x:v>116</x:v>
      </x:c>
      <x:c r="AL8305" s="81">
        <x:v>30038</x:v>
      </x:c>
      <x:c r="AM8305" s="81" t="str">
        <x:f t="shared" si="403"/>
        <x:v/>
      </x:c>
      <x:c r="AN8305" s="81" t="str">
        <x:f t="shared" si="404"/>
        <x:v/>
      </x:c>
      <x:c r="AO8305" s="81" t="str">
        <x:f t="shared" si="405"/>
        <x:v/>
      </x:c>
      <x:c r="AP8305" s="81" t="str">
        <x:f t="shared" si="406"/>
        <x:v/>
      </x:c>
      <x:c r="AQ8305" s="81" t="str">
        <x:f t="shared" si="407"/>
        <x:v/>
      </x:c>
    </x:row>
    <x:row r="8306" spans="1:43">
      <x:c r="A8306" s="114" t="s">
        <x:v>3250</x:v>
      </x:c>
      <x:c r="B8306">
        <x:v>30039</x:v>
      </x:c>
      <x:c r="C8306">
        <x:v>1.1</x:v>
      </x:c>
      <x:c r="M8306">
        <x:v>235</x:v>
      </x:c>
      <x:c r="O8306" t="s">
        <x:v>116</x:v>
      </x:c>
      <x:c r="AL8306" s="81">
        <x:v>30039</x:v>
      </x:c>
      <x:c r="AM8306" s="81" t="str">
        <x:f t="shared" si="403"/>
        <x:v/>
      </x:c>
      <x:c r="AN8306" s="81" t="str">
        <x:f t="shared" si="404"/>
        <x:v/>
      </x:c>
      <x:c r="AO8306" s="81" t="str">
        <x:f t="shared" si="405"/>
        <x:v/>
      </x:c>
      <x:c r="AP8306" s="81" t="str">
        <x:f t="shared" si="406"/>
        <x:v/>
      </x:c>
      <x:c r="AQ8306" s="81" t="str">
        <x:f t="shared" si="407"/>
        <x:v/>
      </x:c>
    </x:row>
    <x:row r="8307" spans="1:43">
      <x:c r="A8307" s="114" t="s">
        <x:v>3251</x:v>
      </x:c>
      <x:c r="B8307">
        <x:v>30040</x:v>
      </x:c>
      <x:c r="C8307">
        <x:v>2.26666666666667</x:v>
      </x:c>
      <x:c r="M8307">
        <x:v>236</x:v>
      </x:c>
      <x:c r="O8307" t="s">
        <x:v>116</x:v>
      </x:c>
      <x:c r="AL8307" s="81">
        <x:v>30040</x:v>
      </x:c>
      <x:c r="AM8307" s="81" t="str">
        <x:f t="shared" si="403"/>
        <x:v/>
      </x:c>
      <x:c r="AN8307" s="81" t="str">
        <x:f t="shared" si="404"/>
        <x:v/>
      </x:c>
      <x:c r="AO8307" s="81" t="str">
        <x:f t="shared" si="405"/>
        <x:v/>
      </x:c>
      <x:c r="AP8307" s="81" t="str">
        <x:f t="shared" si="406"/>
        <x:v/>
      </x:c>
      <x:c r="AQ8307" s="81" t="str">
        <x:f t="shared" si="407"/>
        <x:v/>
      </x:c>
    </x:row>
    <x:row r="8308" spans="1:43">
      <x:c r="A8308" s="114" t="s">
        <x:v>3252</x:v>
      </x:c>
      <x:c r="B8308">
        <x:v>30042</x:v>
      </x:c>
      <x:c r="C8308">
        <x:v>2.2</x:v>
      </x:c>
      <x:c r="G8308">
        <x:v>1</x:v>
      </x:c>
      <x:c r="I8308" t="s">
        <x:v>3233</x:v>
      </x:c>
      <x:c r="K8308" t="s">
        <x:v>133</x:v>
      </x:c>
      <x:c r="M8308" s="67"/>
      <x:c r="O8308" s="103"/>
      <x:c r="AL8308" s="81">
        <x:v>30042</x:v>
      </x:c>
      <x:c r="AM8308" s="81" t="str">
        <x:f t="shared" si="403"/>
        <x:v/>
      </x:c>
      <x:c r="AN8308" s="81" t="str">
        <x:f t="shared" si="404"/>
        <x:v/>
      </x:c>
      <x:c r="AO8308" s="81" t="str">
        <x:f t="shared" si="405"/>
        <x:v/>
      </x:c>
      <x:c r="AP8308" s="81" t="str">
        <x:f t="shared" si="406"/>
        <x:v/>
      </x:c>
      <x:c r="AQ8308" s="81" t="str">
        <x:f t="shared" si="407"/>
        <x:v/>
      </x:c>
    </x:row>
    <x:row r="8309" spans="1:43">
      <x:c r="A8309" s="114" t="s">
        <x:v>3253</x:v>
      </x:c>
      <x:c r="B8309">
        <x:v>30042</x:v>
      </x:c>
      <x:c r="C8309">
        <x:v>2.56666666666667</x:v>
      </x:c>
      <x:c r="G8309">
        <x:v>1</x:v>
      </x:c>
      <x:c r="I8309" t="s">
        <x:v>103</x:v>
      </x:c>
      <x:c r="K8309" t="s">
        <x:v>133</x:v>
      </x:c>
      <x:c r="AL8309" s="81">
        <x:v>30042</x:v>
      </x:c>
      <x:c r="AM8309" s="81" t="str">
        <x:f t="shared" si="403"/>
        <x:v/>
      </x:c>
      <x:c r="AN8309" s="81" t="str">
        <x:f t="shared" si="404"/>
        <x:v/>
      </x:c>
      <x:c r="AO8309" s="81" t="str">
        <x:f t="shared" si="405"/>
        <x:v/>
      </x:c>
      <x:c r="AP8309" s="81" t="str">
        <x:f t="shared" si="406"/>
        <x:v/>
      </x:c>
      <x:c r="AQ8309" s="81" t="str">
        <x:f t="shared" si="407"/>
        <x:v/>
      </x:c>
    </x:row>
    <x:row r="8310" spans="1:43">
      <x:c r="A8310" s="114" t="s">
        <x:v>3254</x:v>
      </x:c>
      <x:c r="B8310">
        <x:v>30042</x:v>
      </x:c>
      <x:c r="C8310">
        <x:v>3.03333333333333</x:v>
      </x:c>
      <x:c r="G8310">
        <x:v>1</x:v>
      </x:c>
      <x:c r="I8310" t="s">
        <x:v>104</x:v>
      </x:c>
      <x:c r="K8310" t="s">
        <x:v>133</x:v>
      </x:c>
      <x:c r="AL8310" s="81">
        <x:v>30042</x:v>
      </x:c>
      <x:c r="AM8310" s="81" t="s">
        <x:v>206</x:v>
      </x:c>
      <x:c r="AN8310" s="81" t="s">
        <x:v>206</x:v>
      </x:c>
      <x:c r="AO8310" s="81" t="s">
        <x:v>206</x:v>
      </x:c>
      <x:c r="AP8310" s="81" t="s">
        <x:v>206</x:v>
      </x:c>
      <x:c r="AQ8310" s="81" t="s">
        <x:v>206</x:v>
      </x:c>
    </x:row>
    <x:row r="8311" spans="1:43">
      <x:c r="A8311" s="114" t="s">
        <x:v>3255</x:v>
      </x:c>
      <x:c r="B8311">
        <x:v>30042</x:v>
      </x:c>
      <x:c r="C8311">
        <x:v>3.7</x:v>
      </x:c>
      <x:c r="G8311">
        <x:v>4</x:v>
      </x:c>
      <x:c r="I8311" t="s">
        <x:v>3256</x:v>
      </x:c>
      <x:c r="J8311">
        <x:v>0.6</x:v>
      </x:c>
      <x:c r="K8311" t="s">
        <x:v>171</x:v>
      </x:c>
      <x:c r="AL8311" s="81">
        <x:v>30042</x:v>
      </x:c>
      <x:c r="AM8311" s="81" t="s">
        <x:v>206</x:v>
      </x:c>
      <x:c r="AN8311" s="81" t="s">
        <x:v>206</x:v>
      </x:c>
      <x:c r="AO8311" s="81" t="s">
        <x:v>206</x:v>
      </x:c>
      <x:c r="AP8311" s="81" t="s">
        <x:v>206</x:v>
      </x:c>
      <x:c r="AQ8311" s="81" t="s">
        <x:v>206</x:v>
      </x:c>
    </x:row>
    <x:row r="8312" spans="1:43">
      <x:c r="A8312" s="114" t="s">
        <x:v>3257</x:v>
      </x:c>
      <x:c r="B8312">
        <x:v>30043</x:v>
      </x:c>
      <x:c r="C8312">
        <x:v>0.866666666666667</x:v>
      </x:c>
      <x:c r="G8312">
        <x:v>1</x:v>
      </x:c>
      <x:c r="I8312" t="s">
        <x:v>100</x:v>
      </x:c>
      <x:c r="K8312" t="s">
        <x:v>3258</x:v>
      </x:c>
      <x:c r="M8312">
        <x:v>827</x:v>
      </x:c>
      <x:c r="O8312" t="s">
        <x:v>101</x:v>
      </x:c>
      <x:c r="Q8312" t="s">
        <x:v>328</x:v>
      </x:c>
      <x:c r="R8312">
        <x:v>0.2</x:v>
      </x:c>
      <x:c r="U8312">
        <x:v>756</x:v>
      </x:c>
      <x:c r="W8312" t="s">
        <x:v>332</x:v>
      </x:c>
      <x:c r="X8312">
        <x:v>0</x:v>
      </x:c>
      <x:c r="Y8312">
        <x:v>2</x:v>
      </x:c>
      <x:c r="AA8312">
        <x:v>80</x:v>
      </x:c>
      <x:c r="AC8312">
        <x:v>0.15</x:v>
      </x:c>
      <x:c r="AD8312" t="s">
        <x:v>330</x:v>
      </x:c>
      <x:c r="AG8312" s="80">
        <x:v>2</x:v>
      </x:c>
      <x:c r="AL8312" s="81">
        <x:v>30043</x:v>
      </x:c>
      <x:c r="AM8312" s="81" t="s">
        <x:v>206</x:v>
      </x:c>
      <x:c r="AN8312" s="81" t="s">
        <x:v>206</x:v>
      </x:c>
      <x:c r="AO8312" s="81" t="s">
        <x:v>206</x:v>
      </x:c>
      <x:c r="AP8312" s="81" t="s">
        <x:v>206</x:v>
      </x:c>
      <x:c r="AQ8312" s="81" t="s">
        <x:v>206</x:v>
      </x:c>
    </x:row>
    <x:row r="8313" spans="1:43">
      <x:c r="A8313" s="114" t="s">
        <x:v>3259</x:v>
      </x:c>
      <x:c r="B8313">
        <x:v>30043</x:v>
      </x:c>
      <x:c r="C8313">
        <x:v>1.33333333333333</x:v>
      </x:c>
      <x:c r="G8313">
        <x:v>1</x:v>
      </x:c>
      <x:c r="I8313" t="s">
        <x:v>102</x:v>
      </x:c>
      <x:c r="K8313" t="s">
        <x:v>3258</x:v>
      </x:c>
      <x:c r="M8313">
        <x:v>827</x:v>
      </x:c>
      <x:c r="O8313" t="s">
        <x:v>101</x:v>
      </x:c>
      <x:c r="Q8313" t="s">
        <x:v>328</x:v>
      </x:c>
      <x:c r="R8313">
        <x:v>0.2</x:v>
      </x:c>
      <x:c r="U8313">
        <x:v>756</x:v>
      </x:c>
      <x:c r="W8313" t="s">
        <x:v>332</x:v>
      </x:c>
      <x:c r="X8313">
        <x:v>0</x:v>
      </x:c>
      <x:c r="Y8313">
        <x:v>2</x:v>
      </x:c>
      <x:c r="AA8313">
        <x:v>80</x:v>
      </x:c>
      <x:c r="AC8313">
        <x:v>0.15</x:v>
      </x:c>
      <x:c r="AD8313" t="s">
        <x:v>330</x:v>
      </x:c>
      <x:c r="AG8313" s="80">
        <x:v>2</x:v>
      </x:c>
      <x:c r="AL8313" s="81">
        <x:v>30043</x:v>
      </x:c>
      <x:c r="AM8313" s="81" t="s">
        <x:v>206</x:v>
      </x:c>
      <x:c r="AN8313" s="81" t="s">
        <x:v>206</x:v>
      </x:c>
      <x:c r="AO8313" s="81" t="s">
        <x:v>206</x:v>
      </x:c>
      <x:c r="AP8313" s="81" t="s">
        <x:v>206</x:v>
      </x:c>
      <x:c r="AQ8313" s="81" t="s">
        <x:v>206</x:v>
      </x:c>
    </x:row>
    <x:row r="8314" spans="1:43">
      <x:c r="A8314" s="114" t="s">
        <x:v>3260</x:v>
      </x:c>
      <x:c r="B8314">
        <x:v>30043</x:v>
      </x:c>
      <x:c r="C8314">
        <x:v>1.8</x:v>
      </x:c>
      <x:c r="G8314">
        <x:v>3</x:v>
      </x:c>
      <x:c r="I8314" t="s">
        <x:v>100</x:v>
      </x:c>
      <x:c r="K8314" t="s">
        <x:v>3261</x:v>
      </x:c>
      <x:c r="M8314">
        <x:v>827</x:v>
      </x:c>
      <x:c r="O8314" t="s">
        <x:v>101</x:v>
      </x:c>
      <x:c r="Q8314" t="s">
        <x:v>328</x:v>
      </x:c>
      <x:c r="R8314">
        <x:v>0.2</x:v>
      </x:c>
      <x:c r="U8314">
        <x:v>756</x:v>
      </x:c>
      <x:c r="W8314" t="s">
        <x:v>332</x:v>
      </x:c>
      <x:c r="X8314">
        <x:v>0</x:v>
      </x:c>
      <x:c r="Y8314">
        <x:v>2</x:v>
      </x:c>
      <x:c r="AA8314">
        <x:v>80</x:v>
      </x:c>
      <x:c r="AC8314">
        <x:v>0.2</x:v>
      </x:c>
      <x:c r="AD8314" t="s">
        <x:v>330</x:v>
      </x:c>
      <x:c r="AG8314" s="80">
        <x:v>2</x:v>
      </x:c>
      <x:c r="AL8314" s="81">
        <x:v>30043</x:v>
      </x:c>
      <x:c r="AM8314" s="81" t="s">
        <x:v>206</x:v>
      </x:c>
      <x:c r="AN8314" s="81" t="s">
        <x:v>206</x:v>
      </x:c>
      <x:c r="AO8314" s="81" t="s">
        <x:v>206</x:v>
      </x:c>
      <x:c r="AP8314" s="81" t="s">
        <x:v>206</x:v>
      </x:c>
      <x:c r="AQ8314" s="81" t="s">
        <x:v>206</x:v>
      </x:c>
    </x:row>
    <x:row r="8315" spans="1:43">
      <x:c r="A8315" s="114" t="s">
        <x:v>3262</x:v>
      </x:c>
      <x:c r="B8315">
        <x:v>30044</x:v>
      </x:c>
      <x:c r="C8315">
        <x:v>1.3</x:v>
      </x:c>
      <x:c r="I8315" t="s">
        <x:v>100</x:v>
      </x:c>
      <x:c r="M8315">
        <x:v>803</x:v>
      </x:c>
      <x:c r="O8315" t="s">
        <x:v>101</x:v>
      </x:c>
      <x:c r="Q8315" t="s">
        <x:v>328</x:v>
      </x:c>
      <x:c r="R8315">
        <x:v>0.2</x:v>
      </x:c>
      <x:c r="U8315">
        <x:v>439</x:v>
      </x:c>
      <x:c r="V8315">
        <x:v>0.2</x:v>
      </x:c>
      <x:c r="W8315" t="s">
        <x:v>114</x:v>
      </x:c>
      <x:c r="X8315">
        <x:v>0</x:v>
      </x:c>
      <x:c r="Y8315">
        <x:v>0</x:v>
      </x:c>
      <x:c r="Z8315" t="s">
        <x:v>1111</x:v>
      </x:c>
      <x:c r="AA8315">
        <x:v>25</x:v>
      </x:c>
      <x:c r="AD8315" t="s">
        <x:v>1109</x:v>
      </x:c>
      <x:c r="AG8315" s="80">
        <x:v>2</x:v>
      </x:c>
      <x:c r="AL8315" s="81">
        <x:v>30044</x:v>
      </x:c>
      <x:c r="AM8315" s="81" t="s">
        <x:v>206</x:v>
      </x:c>
      <x:c r="AN8315" s="81" t="s">
        <x:v>206</x:v>
      </x:c>
      <x:c r="AO8315" s="81" t="s">
        <x:v>206</x:v>
      </x:c>
      <x:c r="AP8315" s="81" t="s">
        <x:v>206</x:v>
      </x:c>
      <x:c r="AQ8315" s="81" t="s">
        <x:v>206</x:v>
      </x:c>
    </x:row>
    <x:row r="8316" spans="1:43">
      <x:c r="A8316" s="114" t="s">
        <x:v>3263</x:v>
      </x:c>
      <x:c r="B8316">
        <x:v>30044</x:v>
      </x:c>
      <x:c r="C8316">
        <x:v>1.33333333333333</x:v>
      </x:c>
      <x:c r="D8316">
        <x:v>1</x:v>
      </x:c>
      <x:c r="M8316">
        <x:v>753</x:v>
      </x:c>
      <x:c r="O8316" t="s">
        <x:v>1109</x:v>
      </x:c>
      <x:c r="Q8316" t="s">
        <x:v>328</x:v>
      </x:c>
      <x:c r="R8316">
        <x:v>0.2</x:v>
      </x:c>
      <x:c r="U8316">
        <x:v>439</x:v>
      </x:c>
      <x:c r="V8316">
        <x:v>0.2</x:v>
      </x:c>
      <x:c r="W8316" t="s">
        <x:v>114</x:v>
      </x:c>
      <x:c r="X8316">
        <x:v>0</x:v>
      </x:c>
      <x:c r="Y8316">
        <x:v>0</x:v>
      </x:c>
      <x:c r="Z8316" t="s">
        <x:v>1111</x:v>
      </x:c>
      <x:c r="AA8316">
        <x:v>25</x:v>
      </x:c>
      <x:c r="AD8316" t="s">
        <x:v>1109</x:v>
      </x:c>
      <x:c r="AG8316" s="80">
        <x:v>2</x:v>
      </x:c>
      <x:c r="AL8316" s="81" t="s">
        <x:v>3264</x:v>
      </x:c>
      <x:c r="AM8316" s="81" t="s">
        <x:v>206</x:v>
      </x:c>
      <x:c r="AN8316" s="81" t="s">
        <x:v>206</x:v>
      </x:c>
      <x:c r="AO8316" s="81" t="s">
        <x:v>206</x:v>
      </x:c>
      <x:c r="AP8316" s="81" t="s">
        <x:v>206</x:v>
      </x:c>
      <x:c r="AQ8316" s="81" t="s">
        <x:v>206</x:v>
      </x:c>
    </x:row>
    <x:row r="8317" spans="1:43">
      <x:c r="A8317" s="114" t="s">
        <x:v>3265</x:v>
      </x:c>
      <x:c r="B8317">
        <x:v>30045</x:v>
      </x:c>
      <x:c r="C8317">
        <x:v>0.6</x:v>
      </x:c>
      <x:c r="D8317">
        <x:v>1</x:v>
      </x:c>
      <x:c r="H8317">
        <x:v>1</x:v>
      </x:c>
      <x:c r="M8317">
        <x:v>802</x:v>
      </x:c>
      <x:c r="O8317" t="s">
        <x:v>116</x:v>
      </x:c>
      <x:c r="P8317" t="s">
        <x:v>3266</x:v>
      </x:c>
      <x:c r="AL8317" s="81" t="s">
        <x:v>3267</x:v>
      </x:c>
      <x:c r="AM8317" s="81" t="s">
        <x:v>206</x:v>
      </x:c>
      <x:c r="AN8317" s="81" t="s">
        <x:v>206</x:v>
      </x:c>
      <x:c r="AO8317" s="81" t="s">
        <x:v>206</x:v>
      </x:c>
      <x:c r="AP8317" s="81" t="s">
        <x:v>206</x:v>
      </x:c>
      <x:c r="AQ8317" s="81" t="s">
        <x:v>206</x:v>
      </x:c>
    </x:row>
    <x:row r="8318" spans="1:43">
      <x:c r="A8318" s="114" t="s">
        <x:v>3268</x:v>
      </x:c>
      <x:c r="B8318">
        <x:v>30045</x:v>
      </x:c>
      <x:c r="C8318">
        <x:v>0.6</x:v>
      </x:c>
      <x:c r="D8318">
        <x:v>1</x:v>
      </x:c>
      <x:c r="H8318">
        <x:v>1</x:v>
      </x:c>
      <x:c r="M8318">
        <x:v>802</x:v>
      </x:c>
      <x:c r="O8318" t="s">
        <x:v>116</x:v>
      </x:c>
      <x:c r="P8318" t="s">
        <x:v>3269</x:v>
      </x:c>
      <x:c r="AL8318" s="81" t="s">
        <x:v>3267</x:v>
      </x:c>
      <x:c r="AM8318" s="81" t="s">
        <x:v>206</x:v>
      </x:c>
      <x:c r="AN8318" s="81" t="s">
        <x:v>206</x:v>
      </x:c>
      <x:c r="AO8318" s="81" t="s">
        <x:v>206</x:v>
      </x:c>
      <x:c r="AP8318" s="81" t="s">
        <x:v>206</x:v>
      </x:c>
      <x:c r="AQ8318" s="81" t="s">
        <x:v>206</x:v>
      </x:c>
    </x:row>
    <x:row r="8319" spans="1:43">
      <x:c r="A8319" s="114" t="s">
        <x:v>3270</x:v>
      </x:c>
      <x:c r="B8319">
        <x:v>30045</x:v>
      </x:c>
      <x:c r="C8319">
        <x:v>0.6</x:v>
      </x:c>
      <x:c r="D8319">
        <x:v>1</x:v>
      </x:c>
      <x:c r="H8319">
        <x:v>1</x:v>
      </x:c>
      <x:c r="M8319">
        <x:v>802</x:v>
      </x:c>
      <x:c r="O8319" t="s">
        <x:v>116</x:v>
      </x:c>
      <x:c r="P8319" t="s">
        <x:v>3271</x:v>
      </x:c>
      <x:c r="AL8319" s="81" t="s">
        <x:v>3267</x:v>
      </x:c>
      <x:c r="AM8319" s="81" t="s">
        <x:v>206</x:v>
      </x:c>
      <x:c r="AN8319" s="81" t="s">
        <x:v>206</x:v>
      </x:c>
      <x:c r="AO8319" s="81" t="s">
        <x:v>206</x:v>
      </x:c>
      <x:c r="AP8319" s="81" t="s">
        <x:v>206</x:v>
      </x:c>
      <x:c r="AQ8319" s="81" t="s">
        <x:v>206</x:v>
      </x:c>
    </x:row>
    <x:row r="8320" spans="1:43">
      <x:c r="A8320" s="114" t="s">
        <x:v>3272</x:v>
      </x:c>
      <x:c r="B8320">
        <x:v>30045</x:v>
      </x:c>
      <x:c r="C8320">
        <x:v>0.6</x:v>
      </x:c>
      <x:c r="D8320">
        <x:v>1</x:v>
      </x:c>
      <x:c r="H8320">
        <x:v>1</x:v>
      </x:c>
      <x:c r="M8320">
        <x:v>802</x:v>
      </x:c>
      <x:c r="O8320" t="s">
        <x:v>116</x:v>
      </x:c>
      <x:c r="P8320" t="s">
        <x:v>3273</x:v>
      </x:c>
      <x:c r="AL8320" s="81" t="s">
        <x:v>3267</x:v>
      </x:c>
      <x:c r="AM8320" s="81" t="str">
        <x:f t="shared" ref="AM8320:AM8325" si="408">IF($F$7=2,$B$7,"")</x:f>
        <x:v/>
      </x:c>
      <x:c r="AN8320" s="81" t="str">
        <x:f t="shared" ref="AN8320:AN8325" si="409">IF($F$7=3,$B$7,"")</x:f>
        <x:v/>
      </x:c>
      <x:c r="AO8320" s="81" t="str">
        <x:f t="shared" ref="AO8320:AO8325" si="410">IF($F$7=4,$B$7,"")</x:f>
        <x:v/>
      </x:c>
      <x:c r="AP8320" s="81" t="str">
        <x:f t="shared" ref="AP8320:AP8325" si="411">IF($F$7=5,$B$7,"")</x:f>
        <x:v/>
      </x:c>
      <x:c r="AQ8320" s="81" t="str">
        <x:f t="shared" ref="AQ8320:AQ8325" si="412">IF($F$7=6,$B$7,"")</x:f>
        <x:v/>
      </x:c>
    </x:row>
    <x:row r="8321" spans="1:43">
      <x:c r="A8321" s="114" t="s">
        <x:v>3274</x:v>
      </x:c>
      <x:c r="B8321">
        <x:v>30045</x:v>
      </x:c>
      <x:c r="C8321">
        <x:v>1.7</x:v>
      </x:c>
      <x:c r="G8321">
        <x:v>1</x:v>
      </x:c>
      <x:c r="H8321">
        <x:v>1</x:v>
      </x:c>
      <x:c r="I8321" t="s">
        <x:v>103</x:v>
      </x:c>
      <x:c r="M8321">
        <x:v>754</x:v>
      </x:c>
      <x:c r="O8321" t="s">
        <x:v>116</x:v>
      </x:c>
      <x:c r="AL8321" s="81">
        <x:v>30045</x:v>
      </x:c>
      <x:c r="AM8321" s="81" t="str">
        <x:f t="shared" si="408"/>
        <x:v/>
      </x:c>
      <x:c r="AN8321" s="81" t="str">
        <x:f t="shared" si="409"/>
        <x:v/>
      </x:c>
      <x:c r="AO8321" s="81" t="str">
        <x:f t="shared" si="410"/>
        <x:v/>
      </x:c>
      <x:c r="AP8321" s="81" t="str">
        <x:f t="shared" si="411"/>
        <x:v/>
      </x:c>
      <x:c r="AQ8321" s="81" t="str">
        <x:f t="shared" si="412"/>
        <x:v/>
      </x:c>
    </x:row>
    <x:row r="8322" spans="1:43">
      <x:c r="A8322" s="114" t="s">
        <x:v>3275</x:v>
      </x:c>
      <x:c r="B8322">
        <x:v>30045</x:v>
      </x:c>
      <x:c r="C8322">
        <x:v>1.9</x:v>
      </x:c>
      <x:c r="G8322">
        <x:v>1</x:v>
      </x:c>
      <x:c r="I8322" t="s">
        <x:v>104</x:v>
      </x:c>
      <x:c r="AL8322" s="81">
        <x:v>30045</x:v>
      </x:c>
      <x:c r="AM8322" s="81" t="str">
        <x:f t="shared" si="408"/>
        <x:v/>
      </x:c>
      <x:c r="AN8322" s="81" t="str">
        <x:f t="shared" si="409"/>
        <x:v/>
      </x:c>
      <x:c r="AO8322" s="81" t="str">
        <x:f t="shared" si="410"/>
        <x:v/>
      </x:c>
      <x:c r="AP8322" s="81" t="str">
        <x:f t="shared" si="411"/>
        <x:v/>
      </x:c>
      <x:c r="AQ8322" s="81" t="str">
        <x:f t="shared" si="412"/>
        <x:v/>
      </x:c>
    </x:row>
    <x:row r="8323" spans="1:43">
      <x:c r="A8323" s="114" t="s">
        <x:v>3276</x:v>
      </x:c>
      <x:c r="B8323">
        <x:v>30045</x:v>
      </x:c>
      <x:c r="C8323">
        <x:v>2.1</x:v>
      </x:c>
      <x:c r="G8323">
        <x:v>2</x:v>
      </x:c>
      <x:c r="I8323" t="s">
        <x:v>100</x:v>
      </x:c>
      <x:c r="AL8323" s="81">
        <x:v>30045</x:v>
      </x:c>
      <x:c r="AM8323" s="81" t="str">
        <x:f t="shared" si="408"/>
        <x:v/>
      </x:c>
      <x:c r="AN8323" s="81" t="str">
        <x:f t="shared" si="409"/>
        <x:v/>
      </x:c>
      <x:c r="AO8323" s="81" t="str">
        <x:f t="shared" si="410"/>
        <x:v/>
      </x:c>
      <x:c r="AP8323" s="81" t="str">
        <x:f t="shared" si="411"/>
        <x:v/>
      </x:c>
      <x:c r="AQ8323" s="81" t="str">
        <x:f t="shared" si="412"/>
        <x:v/>
      </x:c>
    </x:row>
    <x:row r="8324" spans="1:43">
      <x:c r="A8324" s="114" t="s">
        <x:v>3277</x:v>
      </x:c>
      <x:c r="B8324">
        <x:v>30041</x:v>
      </x:c>
      <x:c r="C8324">
        <x:v>1.6</x:v>
      </x:c>
      <x:c r="I8324" t="s">
        <x:v>104</x:v>
      </x:c>
      <x:c r="K8324" t="s">
        <x:v>3278</x:v>
      </x:c>
      <x:c r="AL8324" s="81">
        <x:v>30041</x:v>
      </x:c>
      <x:c r="AM8324" s="81" t="str">
        <x:f t="shared" si="408"/>
        <x:v/>
      </x:c>
      <x:c r="AN8324" s="81" t="str">
        <x:f t="shared" si="409"/>
        <x:v/>
      </x:c>
      <x:c r="AO8324" s="81" t="str">
        <x:f t="shared" si="410"/>
        <x:v/>
      </x:c>
      <x:c r="AP8324" s="81" t="str">
        <x:f t="shared" si="411"/>
        <x:v/>
      </x:c>
      <x:c r="AQ8324" s="81" t="str">
        <x:f t="shared" si="412"/>
        <x:v/>
      </x:c>
    </x:row>
    <x:row r="8325" spans="1:43">
      <x:c r="A8325" s="114" t="s">
        <x:v>3279</x:v>
      </x:c>
      <x:c r="B8325">
        <x:v>30046</x:v>
      </x:c>
      <x:c r="C8325">
        <x:v>0.666666666666667</x:v>
      </x:c>
      <x:c r="I8325" t="s">
        <x:v>100</x:v>
      </x:c>
      <x:c r="M8325">
        <x:v>1270</x:v>
      </x:c>
      <x:c r="O8325" t="s">
        <x:v>101</x:v>
      </x:c>
      <x:c r="U8325">
        <x:v>1269</x:v>
      </x:c>
      <x:c r="V8325">
        <x:v>0.2</x:v>
      </x:c>
      <x:c r="W8325" t="s">
        <x:v>158</x:v>
      </x:c>
      <x:c r="X8325">
        <x:v>0</x:v>
      </x:c>
      <x:c r="Y8325">
        <x:v>0</x:v>
      </x:c>
      <x:c r="Z8325" t="s">
        <x:v>115</x:v>
      </x:c>
      <x:c r="AB8325">
        <x:v>0.15</x:v>
      </x:c>
      <x:c r="AD8325" t="s">
        <x:v>1548</x:v>
      </x:c>
      <x:c r="AG8325" s="80">
        <x:v>2</x:v>
      </x:c>
      <x:c r="AL8325" s="81">
        <x:v>30046</x:v>
      </x:c>
      <x:c r="AM8325" s="81" t="str">
        <x:f t="shared" si="408"/>
        <x:v/>
      </x:c>
      <x:c r="AN8325" s="81" t="str">
        <x:f t="shared" si="409"/>
        <x:v/>
      </x:c>
      <x:c r="AO8325" s="81" t="str">
        <x:f t="shared" si="410"/>
        <x:v/>
      </x:c>
      <x:c r="AP8325" s="81" t="str">
        <x:f t="shared" si="411"/>
        <x:v/>
      </x:c>
      <x:c r="AQ8325" s="81" t="str">
        <x:f t="shared" si="412"/>
        <x:v/>
      </x:c>
    </x:row>
    <x:row r="8326" spans="1:44">
      <x:c r="A8326" s="114" t="s">
        <x:v>3280</x:v>
      </x:c>
      <x:c r="B8326">
        <x:v>30048</x:v>
      </x:c>
      <x:c r="C8326">
        <x:v>6.73333333333333</x:v>
      </x:c>
      <x:c r="G8326">
        <x:v>1</x:v>
      </x:c>
      <x:c r="I8326" t="s">
        <x:v>100</x:v>
      </x:c>
      <x:c r="K8326" t="s">
        <x:v>447</x:v>
      </x:c>
      <x:c r="AL8326" s="81">
        <x:v>263</x:v>
      </x:c>
      <x:c r="AM8326" s="81" t="s">
        <x:v>206</x:v>
      </x:c>
      <x:c r="AN8326" s="81" t="s">
        <x:v>206</x:v>
      </x:c>
      <x:c r="AO8326" s="81" t="s">
        <x:v>206</x:v>
      </x:c>
      <x:c r="AP8326" s="81" t="s">
        <x:v>206</x:v>
      </x:c>
      <x:c r="AQ8326" s="81" t="s">
        <x:v>206</x:v>
      </x:c>
      <x:c r="AR8326">
        <x:v>6.73333333333333</x:v>
      </x:c>
    </x:row>
    <x:row r="8327" spans="1:44">
      <x:c r="A8327" s="114" t="s">
        <x:v>3281</x:v>
      </x:c>
      <x:c r="B8327">
        <x:v>30048</x:v>
      </x:c>
      <x:c r="C8327">
        <x:v>7.16666666666667</x:v>
      </x:c>
      <x:c r="G8327">
        <x:v>2</x:v>
      </x:c>
      <x:c r="I8327" t="s">
        <x:v>103</x:v>
      </x:c>
      <x:c r="K8327" t="s">
        <x:v>447</x:v>
      </x:c>
      <x:c r="AL8327" s="81">
        <x:v>263</x:v>
      </x:c>
      <x:c r="AM8327" s="81" t="s">
        <x:v>206</x:v>
      </x:c>
      <x:c r="AN8327" s="81" t="s">
        <x:v>206</x:v>
      </x:c>
      <x:c r="AO8327" s="81" t="s">
        <x:v>206</x:v>
      </x:c>
      <x:c r="AP8327" s="81" t="s">
        <x:v>206</x:v>
      </x:c>
      <x:c r="AQ8327" s="81" t="s">
        <x:v>206</x:v>
      </x:c>
      <x:c r="AR8327">
        <x:v>7.16666666666667</x:v>
      </x:c>
    </x:row>
    <x:row r="8328" spans="1:44">
      <x:c r="A8328" s="114" t="s">
        <x:v>3282</x:v>
      </x:c>
      <x:c r="B8328">
        <x:v>30048</x:v>
      </x:c>
      <x:c r="C8328">
        <x:v>7.53333333333333</x:v>
      </x:c>
      <x:c r="G8328">
        <x:v>2</x:v>
      </x:c>
      <x:c r="I8328" t="s">
        <x:v>100</x:v>
      </x:c>
      <x:c r="K8328" t="s">
        <x:v>447</x:v>
      </x:c>
      <x:c r="AL8328" s="81">
        <x:v>263</x:v>
      </x:c>
      <x:c r="AM8328" s="81" t="s">
        <x:v>206</x:v>
      </x:c>
      <x:c r="AN8328" s="81" t="s">
        <x:v>206</x:v>
      </x:c>
      <x:c r="AO8328" s="81" t="s">
        <x:v>206</x:v>
      </x:c>
      <x:c r="AP8328" s="81" t="s">
        <x:v>206</x:v>
      </x:c>
      <x:c r="AQ8328" s="81" t="s">
        <x:v>206</x:v>
      </x:c>
      <x:c r="AR8328">
        <x:v>7.53333333333333</x:v>
      </x:c>
    </x:row>
    <x:row r="8329" spans="1:44">
      <x:c r="A8329" s="114" t="s">
        <x:v>3283</x:v>
      </x:c>
      <x:c r="B8329">
        <x:v>30048</x:v>
      </x:c>
      <x:c r="C8329">
        <x:v>7.93333333333333</x:v>
      </x:c>
      <x:c r="G8329">
        <x:v>1</x:v>
      </x:c>
      <x:c r="I8329" t="s">
        <x:v>103</x:v>
      </x:c>
      <x:c r="K8329" t="s">
        <x:v>447</x:v>
      </x:c>
      <x:c r="AL8329" s="81">
        <x:v>263</x:v>
      </x:c>
      <x:c r="AM8329" s="81" t="s">
        <x:v>206</x:v>
      </x:c>
      <x:c r="AN8329" s="81" t="s">
        <x:v>206</x:v>
      </x:c>
      <x:c r="AO8329" s="81" t="s">
        <x:v>206</x:v>
      </x:c>
      <x:c r="AP8329" s="81" t="s">
        <x:v>206</x:v>
      </x:c>
      <x:c r="AQ8329" s="81" t="s">
        <x:v>206</x:v>
      </x:c>
      <x:c r="AR8329">
        <x:v>7.93333333333333</x:v>
      </x:c>
    </x:row>
    <x:row r="8330" spans="1:44">
      <x:c r="A8330" s="114" t="s">
        <x:v>3284</x:v>
      </x:c>
      <x:c r="B8330">
        <x:v>30048</x:v>
      </x:c>
      <x:c r="C8330">
        <x:v>8.33333333333333</x:v>
      </x:c>
      <x:c r="G8330">
        <x:v>1</x:v>
      </x:c>
      <x:c r="I8330" t="s">
        <x:v>100</x:v>
      </x:c>
      <x:c r="K8330" t="s">
        <x:v>447</x:v>
      </x:c>
      <x:c r="AL8330" s="81">
        <x:v>263</x:v>
      </x:c>
      <x:c r="AM8330" s="81" t="s">
        <x:v>206</x:v>
      </x:c>
      <x:c r="AN8330" s="81" t="s">
        <x:v>206</x:v>
      </x:c>
      <x:c r="AO8330" s="81" t="s">
        <x:v>206</x:v>
      </x:c>
      <x:c r="AP8330" s="81" t="s">
        <x:v>206</x:v>
      </x:c>
      <x:c r="AQ8330" s="81" t="s">
        <x:v>206</x:v>
      </x:c>
      <x:c r="AR8330">
        <x:v>8.33333333333333</x:v>
      </x:c>
    </x:row>
    <x:row r="8331" spans="1:44">
      <x:c r="A8331" s="114" t="s">
        <x:v>3285</x:v>
      </x:c>
      <x:c r="B8331">
        <x:v>30048</x:v>
      </x:c>
      <x:c r="C8331">
        <x:v>8.73333333333333</x:v>
      </x:c>
      <x:c r="G8331">
        <x:v>2</x:v>
      </x:c>
      <x:c r="I8331" t="s">
        <x:v>103</x:v>
      </x:c>
      <x:c r="K8331" t="s">
        <x:v>447</x:v>
      </x:c>
      <x:c r="AL8331" s="81">
        <x:v>263</x:v>
      </x:c>
      <x:c r="AM8331" s="81" t="s">
        <x:v>206</x:v>
      </x:c>
      <x:c r="AN8331" s="81" t="s">
        <x:v>206</x:v>
      </x:c>
      <x:c r="AO8331" s="81" t="s">
        <x:v>206</x:v>
      </x:c>
      <x:c r="AP8331" s="81" t="s">
        <x:v>206</x:v>
      </x:c>
      <x:c r="AQ8331" s="81" t="s">
        <x:v>206</x:v>
      </x:c>
      <x:c r="AR8331">
        <x:v>8.73333333333333</x:v>
      </x:c>
    </x:row>
    <x:row r="8332" spans="1:44">
      <x:c r="A8332" s="114" t="s">
        <x:v>3286</x:v>
      </x:c>
      <x:c r="B8332">
        <x:v>30048</x:v>
      </x:c>
      <x:c r="C8332">
        <x:v>9.13333333333333</x:v>
      </x:c>
      <x:c r="G8332">
        <x:v>1</x:v>
      </x:c>
      <x:c r="I8332" t="s">
        <x:v>100</x:v>
      </x:c>
      <x:c r="K8332" t="s">
        <x:v>447</x:v>
      </x:c>
      <x:c r="AL8332" s="81">
        <x:v>263</x:v>
      </x:c>
      <x:c r="AM8332" s="81" t="s">
        <x:v>206</x:v>
      </x:c>
      <x:c r="AN8332" s="81" t="s">
        <x:v>206</x:v>
      </x:c>
      <x:c r="AO8332" s="81" t="s">
        <x:v>206</x:v>
      </x:c>
      <x:c r="AP8332" s="81" t="s">
        <x:v>206</x:v>
      </x:c>
      <x:c r="AQ8332" s="81" t="s">
        <x:v>206</x:v>
      </x:c>
      <x:c r="AR8332">
        <x:v>9.13333333333333</x:v>
      </x:c>
    </x:row>
    <x:row r="8333" spans="1:44">
      <x:c r="A8333" s="114" t="s">
        <x:v>3287</x:v>
      </x:c>
      <x:c r="B8333">
        <x:v>30048</x:v>
      </x:c>
      <x:c r="C8333">
        <x:v>9.53333333333333</x:v>
      </x:c>
      <x:c r="G8333">
        <x:v>2</x:v>
      </x:c>
      <x:c r="I8333" t="s">
        <x:v>103</x:v>
      </x:c>
      <x:c r="K8333" t="s">
        <x:v>447</x:v>
      </x:c>
      <x:c r="AL8333" s="81">
        <x:v>263</x:v>
      </x:c>
      <x:c r="AM8333" s="81" t="s">
        <x:v>206</x:v>
      </x:c>
      <x:c r="AN8333" s="81" t="s">
        <x:v>206</x:v>
      </x:c>
      <x:c r="AO8333" s="81" t="s">
        <x:v>206</x:v>
      </x:c>
      <x:c r="AP8333" s="81" t="s">
        <x:v>206</x:v>
      </x:c>
      <x:c r="AQ8333" s="81" t="s">
        <x:v>206</x:v>
      </x:c>
      <x:c r="AR8333">
        <x:v>9.53333333333333</x:v>
      </x:c>
    </x:row>
    <x:row r="8334" spans="1:44">
      <x:c r="A8334" s="114" t="s">
        <x:v>3288</x:v>
      </x:c>
      <x:c r="B8334">
        <x:v>30048</x:v>
      </x:c>
      <x:c r="C8334">
        <x:v>9.73333333333333</x:v>
      </x:c>
      <x:c r="G8334">
        <x:v>1</x:v>
      </x:c>
      <x:c r="I8334" t="s">
        <x:v>112</x:v>
      </x:c>
      <x:c r="K8334" t="s">
        <x:v>447</x:v>
      </x:c>
      <x:c r="AL8334" s="81">
        <x:v>263</x:v>
      </x:c>
      <x:c r="AM8334" s="81" t="s">
        <x:v>206</x:v>
      </x:c>
      <x:c r="AN8334" s="81" t="s">
        <x:v>206</x:v>
      </x:c>
      <x:c r="AO8334" s="81" t="s">
        <x:v>206</x:v>
      </x:c>
      <x:c r="AP8334" s="81" t="s">
        <x:v>206</x:v>
      </x:c>
      <x:c r="AQ8334" s="81" t="s">
        <x:v>206</x:v>
      </x:c>
      <x:c r="AR8334">
        <x:v>9.73333333333333</x:v>
      </x:c>
    </x:row>
    <x:row r="8335" spans="1:43">
      <x:c r="A8335" s="114" t="s">
        <x:v>3289</x:v>
      </x:c>
      <x:c r="B8335">
        <x:v>30048</x:v>
      </x:c>
      <x:c r="C8335">
        <x:v>10.9</x:v>
      </x:c>
      <x:c r="D8335">
        <x:v>1</x:v>
      </x:c>
      <x:c r="M8335">
        <x:v>826</x:v>
      </x:c>
      <x:c r="N8335">
        <x:v>2</x:v>
      </x:c>
      <x:c r="P8335" t="s">
        <x:v>197</x:v>
      </x:c>
      <x:c r="AL8335" s="81" t="s">
        <x:v>266</x:v>
      </x:c>
      <x:c r="AM8335" s="81" t="s">
        <x:v>206</x:v>
      </x:c>
      <x:c r="AN8335" s="81" t="s">
        <x:v>206</x:v>
      </x:c>
      <x:c r="AO8335" s="81" t="s">
        <x:v>206</x:v>
      </x:c>
      <x:c r="AP8335" s="81" t="s">
        <x:v>206</x:v>
      </x:c>
      <x:c r="AQ8335" s="81" t="s">
        <x:v>206</x:v>
      </x:c>
    </x:row>
    <x:row r="8336" spans="1:43">
      <x:c r="A8336" s="114" t="s">
        <x:v>3290</x:v>
      </x:c>
      <x:c r="B8336">
        <x:v>40000</x:v>
      </x:c>
      <x:c r="C8336">
        <x:v>0.7</x:v>
      </x:c>
      <x:c r="G8336">
        <x:v>1</x:v>
      </x:c>
      <x:c r="I8336" t="s">
        <x:v>102</x:v>
      </x:c>
      <x:c r="K8336" t="s">
        <x:v>308</x:v>
      </x:c>
      <x:c r="M8336">
        <x:v>970</x:v>
      </x:c>
      <x:c r="O8336" t="s">
        <x:v>101</x:v>
      </x:c>
      <x:c r="AG8336" s="80">
        <x:v>1</x:v>
      </x:c>
      <x:c r="AL8336" s="81">
        <x:v>40000</x:v>
      </x:c>
      <x:c r="AM8336" s="81" t="s">
        <x:v>206</x:v>
      </x:c>
      <x:c r="AN8336" s="81" t="s">
        <x:v>206</x:v>
      </x:c>
      <x:c r="AO8336" s="81" t="s">
        <x:v>206</x:v>
      </x:c>
      <x:c r="AP8336" s="81" t="s">
        <x:v>206</x:v>
      </x:c>
      <x:c r="AQ8336" s="81" t="s">
        <x:v>206</x:v>
      </x:c>
    </x:row>
    <x:row r="8337" spans="1:43">
      <x:c r="A8337" s="114" t="s">
        <x:v>3291</x:v>
      </x:c>
      <x:c r="B8337">
        <x:v>40000</x:v>
      </x:c>
      <x:c r="C8337">
        <x:v>1.13333333333333</x:v>
      </x:c>
      <x:c r="G8337">
        <x:v>1</x:v>
      </x:c>
      <x:c r="I8337" t="s">
        <x:v>103</x:v>
      </x:c>
      <x:c r="K8337" t="s">
        <x:v>308</x:v>
      </x:c>
      <x:c r="M8337">
        <x:v>970</x:v>
      </x:c>
      <x:c r="O8337" t="s">
        <x:v>101</x:v>
      </x:c>
      <x:c r="AG8337" s="80">
        <x:v>1</x:v>
      </x:c>
      <x:c r="AL8337" s="81">
        <x:v>40000</x:v>
      </x:c>
      <x:c r="AM8337" s="81" t="s">
        <x:v>206</x:v>
      </x:c>
      <x:c r="AN8337" s="81" t="s">
        <x:v>206</x:v>
      </x:c>
      <x:c r="AO8337" s="81" t="s">
        <x:v>206</x:v>
      </x:c>
      <x:c r="AP8337" s="81" t="s">
        <x:v>206</x:v>
      </x:c>
      <x:c r="AQ8337" s="81" t="s">
        <x:v>206</x:v>
      </x:c>
    </x:row>
    <x:row r="8338" spans="1:43">
      <x:c r="A8338" s="114" t="s">
        <x:v>3292</x:v>
      </x:c>
      <x:c r="B8338">
        <x:v>40000</x:v>
      </x:c>
      <x:c r="C8338">
        <x:v>1.86666666666667</x:v>
      </x:c>
      <x:c r="G8338">
        <x:v>2</x:v>
      </x:c>
      <x:c r="I8338" t="s">
        <x:v>104</x:v>
      </x:c>
      <x:c r="K8338" t="s">
        <x:v>308</x:v>
      </x:c>
      <x:c r="M8338">
        <x:v>970</x:v>
      </x:c>
      <x:c r="O8338" t="s">
        <x:v>101</x:v>
      </x:c>
      <x:c r="AG8338" s="80">
        <x:v>1</x:v>
      </x:c>
      <x:c r="AL8338" s="81">
        <x:v>40000</x:v>
      </x:c>
      <x:c r="AM8338" s="81" t="s">
        <x:v>206</x:v>
      </x:c>
      <x:c r="AN8338" s="81" t="s">
        <x:v>206</x:v>
      </x:c>
      <x:c r="AO8338" s="81" t="s">
        <x:v>206</x:v>
      </x:c>
      <x:c r="AP8338" s="81" t="s">
        <x:v>206</x:v>
      </x:c>
      <x:c r="AQ8338" s="81" t="s">
        <x:v>206</x:v>
      </x:c>
    </x:row>
    <x:row r="8339" spans="1:43">
      <x:c r="A8339" s="114" t="s">
        <x:v>3293</x:v>
      </x:c>
      <x:c r="B8339">
        <x:v>40001</x:v>
      </x:c>
      <x:c r="C8339">
        <x:v>0.7</x:v>
      </x:c>
      <x:c r="D8339">
        <x:v>0</x:v>
      </x:c>
      <x:c r="AG8339" s="80">
        <x:v>2</x:v>
      </x:c>
      <x:c r="AL8339" s="81" t="s">
        <x:v>3294</x:v>
      </x:c>
      <x:c r="AM8339" s="81" t="s">
        <x:v>206</x:v>
      </x:c>
      <x:c r="AN8339" s="81" t="s">
        <x:v>206</x:v>
      </x:c>
      <x:c r="AO8339" s="81" t="s">
        <x:v>206</x:v>
      </x:c>
      <x:c r="AP8339" s="81" t="s">
        <x:v>206</x:v>
      </x:c>
      <x:c r="AQ8339" s="81" t="s">
        <x:v>206</x:v>
      </x:c>
    </x:row>
    <x:row r="8340" spans="1:43">
      <x:c r="A8340" s="114" t="s">
        <x:v>3295</x:v>
      </x:c>
      <x:c r="B8340">
        <x:v>40001</x:v>
      </x:c>
      <x:c r="C8340">
        <x:v>1.2</x:v>
      </x:c>
      <x:c r="D8340">
        <x:v>0</x:v>
      </x:c>
      <x:c r="AG8340" s="80">
        <x:v>2</x:v>
      </x:c>
      <x:c r="AL8340" s="81" t="s">
        <x:v>3294</x:v>
      </x:c>
      <x:c r="AM8340" s="81" t="s">
        <x:v>206</x:v>
      </x:c>
      <x:c r="AN8340" s="81" t="s">
        <x:v>206</x:v>
      </x:c>
      <x:c r="AO8340" s="81" t="s">
        <x:v>206</x:v>
      </x:c>
      <x:c r="AP8340" s="81" t="s">
        <x:v>206</x:v>
      </x:c>
      <x:c r="AQ8340" s="81" t="s">
        <x:v>206</x:v>
      </x:c>
    </x:row>
    <x:row r="8341" spans="1:43">
      <x:c r="A8341" s="114" t="s">
        <x:v>3296</x:v>
      </x:c>
      <x:c r="B8341">
        <x:v>40001</x:v>
      </x:c>
      <x:c r="C8341">
        <x:v>1.36666666666667</x:v>
      </x:c>
      <x:c r="E8341">
        <x:v>1</x:v>
      </x:c>
      <x:c r="AL8341" s="81">
        <x:v>40001</x:v>
      </x:c>
      <x:c r="AM8341" s="81" t="s">
        <x:v>206</x:v>
      </x:c>
      <x:c r="AN8341" s="81" t="s">
        <x:v>206</x:v>
      </x:c>
      <x:c r="AO8341" s="81" t="s">
        <x:v>206</x:v>
      </x:c>
      <x:c r="AP8341" s="81" t="s">
        <x:v>206</x:v>
      </x:c>
      <x:c r="AQ8341" s="81" t="s">
        <x:v>206</x:v>
      </x:c>
    </x:row>
    <x:row r="8342" spans="1:43">
      <x:c r="A8342" s="114" t="s">
        <x:v>3297</x:v>
      </x:c>
      <x:c r="B8342">
        <x:v>40002</x:v>
      </x:c>
      <x:c r="C8342">
        <x:v>0.3</x:v>
      </x:c>
      <x:c r="G8342">
        <x:v>1</x:v>
      </x:c>
      <x:c r="I8342" t="s">
        <x:v>102</x:v>
      </x:c>
      <x:c r="K8342" t="s">
        <x:v>105</x:v>
      </x:c>
      <x:c r="M8342">
        <x:v>450</x:v>
      </x:c>
      <x:c r="O8342" t="s">
        <x:v>101</x:v>
      </x:c>
      <x:c r="AG8342" s="80">
        <x:v>1</x:v>
      </x:c>
      <x:c r="AL8342" s="81">
        <x:v>277</x:v>
      </x:c>
      <x:c r="AM8342" s="81" t="str">
        <x:f t="shared" ref="AM8342:AM8351" si="413">IF($F$7=2,$B$7,"")</x:f>
        <x:v/>
      </x:c>
      <x:c r="AN8342" s="81" t="str">
        <x:f t="shared" ref="AN8342:AN8351" si="414">IF($F$7=3,$B$7,"")</x:f>
        <x:v/>
      </x:c>
      <x:c r="AO8342" s="81" t="str">
        <x:f t="shared" ref="AO8342:AO8351" si="415">IF($F$7=4,$B$7,"")</x:f>
        <x:v/>
      </x:c>
      <x:c r="AP8342" s="81" t="str">
        <x:f t="shared" ref="AP8342:AP8351" si="416">IF($F$7=5,$B$7,"")</x:f>
        <x:v/>
      </x:c>
      <x:c r="AQ8342" s="81" t="str">
        <x:f t="shared" ref="AQ8342:AQ8351" si="417">IF($F$7=6,$B$7,"")</x:f>
        <x:v/>
      </x:c>
    </x:row>
    <x:row r="8343" spans="1:43">
      <x:c r="A8343" s="114" t="s">
        <x:v>3298</x:v>
      </x:c>
      <x:c r="B8343">
        <x:v>40002</x:v>
      </x:c>
      <x:c r="C8343">
        <x:v>0.633333333333333</x:v>
      </x:c>
      <x:c r="G8343">
        <x:v>2</x:v>
      </x:c>
      <x:c r="K8343" t="s">
        <x:v>145</x:v>
      </x:c>
      <x:c r="M8343">
        <x:v>450</x:v>
      </x:c>
      <x:c r="O8343" t="s">
        <x:v>101</x:v>
      </x:c>
      <x:c r="W8343" s="85"/>
      <x:c r="AG8343" s="80">
        <x:v>1</x:v>
      </x:c>
      <x:c r="AL8343" s="81">
        <x:v>277</x:v>
      </x:c>
      <x:c r="AM8343" s="81" t="str">
        <x:f t="shared" si="413"/>
        <x:v/>
      </x:c>
      <x:c r="AN8343" s="81" t="str">
        <x:f t="shared" si="414"/>
        <x:v/>
      </x:c>
      <x:c r="AO8343" s="81" t="str">
        <x:f t="shared" si="415"/>
        <x:v/>
      </x:c>
      <x:c r="AP8343" s="81" t="str">
        <x:f t="shared" si="416"/>
        <x:v/>
      </x:c>
      <x:c r="AQ8343" s="81" t="str">
        <x:f t="shared" si="417"/>
        <x:v/>
      </x:c>
    </x:row>
    <x:row r="8344" spans="1:43">
      <x:c r="A8344" s="114" t="s">
        <x:v>3299</x:v>
      </x:c>
      <x:c r="B8344">
        <x:v>40002</x:v>
      </x:c>
      <x:c r="C8344">
        <x:v>0.833333333333333</x:v>
      </x:c>
      <x:c r="D8344" s="100"/>
      <x:c r="E8344" s="100"/>
      <x:c r="F8344" s="100"/>
      <x:c r="G8344">
        <x:v>1</x:v>
      </x:c>
      <x:c r="I8344" t="s">
        <x:v>103</x:v>
      </x:c>
      <x:c r="K8344" t="s">
        <x:v>105</x:v>
      </x:c>
      <x:c r="AG8344" s="80">
        <x:v>1</x:v>
      </x:c>
      <x:c r="AL8344" s="81">
        <x:v>277</x:v>
      </x:c>
      <x:c r="AM8344" s="81" t="str">
        <x:f t="shared" si="413"/>
        <x:v/>
      </x:c>
      <x:c r="AN8344" s="81" t="str">
        <x:f t="shared" si="414"/>
        <x:v/>
      </x:c>
      <x:c r="AO8344" s="81" t="str">
        <x:f t="shared" si="415"/>
        <x:v/>
      </x:c>
      <x:c r="AP8344" s="81" t="str">
        <x:f t="shared" si="416"/>
        <x:v/>
      </x:c>
      <x:c r="AQ8344" s="81" t="str">
        <x:f t="shared" si="417"/>
        <x:v/>
      </x:c>
    </x:row>
    <x:row r="8345" spans="1:43">
      <x:c r="A8345" s="114" t="s">
        <x:v>3300</x:v>
      </x:c>
      <x:c r="B8345">
        <x:v>40002</x:v>
      </x:c>
      <x:c r="C8345">
        <x:v>0.9</x:v>
      </x:c>
      <x:c r="G8345">
        <x:v>2</x:v>
      </x:c>
      <x:c r="K8345" t="s">
        <x:v>105</x:v>
      </x:c>
      <x:c r="M8345">
        <x:v>457</x:v>
      </x:c>
      <x:c r="O8345" t="s">
        <x:v>101</x:v>
      </x:c>
      <x:c r="AL8345" s="81">
        <x:v>277</x:v>
      </x:c>
      <x:c r="AM8345" s="81" t="str">
        <x:f t="shared" si="413"/>
        <x:v/>
      </x:c>
      <x:c r="AN8345" s="81" t="str">
        <x:f t="shared" si="414"/>
        <x:v/>
      </x:c>
      <x:c r="AO8345" s="81" t="str">
        <x:f t="shared" si="415"/>
        <x:v/>
      </x:c>
      <x:c r="AP8345" s="81" t="str">
        <x:f t="shared" si="416"/>
        <x:v/>
      </x:c>
      <x:c r="AQ8345" s="81" t="str">
        <x:f t="shared" si="417"/>
        <x:v/>
      </x:c>
    </x:row>
    <x:row r="8346" spans="1:43">
      <x:c r="A8346" s="114" t="s">
        <x:v>3301</x:v>
      </x:c>
      <x:c r="B8346">
        <x:v>40002</x:v>
      </x:c>
      <x:c r="C8346">
        <x:v>0.966666666666667</x:v>
      </x:c>
      <x:c r="G8346">
        <x:v>1</x:v>
      </x:c>
      <x:c r="I8346" t="s">
        <x:v>104</x:v>
      </x:c>
      <x:c r="K8346" t="s">
        <x:v>105</x:v>
      </x:c>
      <x:c r="M8346">
        <x:v>458</x:v>
      </x:c>
      <x:c r="O8346" t="s">
        <x:v>101</x:v>
      </x:c>
      <x:c r="AG8346" s="80">
        <x:v>1</x:v>
      </x:c>
      <x:c r="AL8346" s="81">
        <x:v>277</x:v>
      </x:c>
      <x:c r="AM8346" s="81" t="str">
        <x:f t="shared" si="413"/>
        <x:v/>
      </x:c>
      <x:c r="AN8346" s="81" t="str">
        <x:f t="shared" si="414"/>
        <x:v/>
      </x:c>
      <x:c r="AO8346" s="81" t="str">
        <x:f t="shared" si="415"/>
        <x:v/>
      </x:c>
      <x:c r="AP8346" s="81" t="str">
        <x:f t="shared" si="416"/>
        <x:v/>
      </x:c>
      <x:c r="AQ8346" s="81" t="str">
        <x:f t="shared" si="417"/>
        <x:v/>
      </x:c>
    </x:row>
    <x:row r="8347" spans="1:43">
      <x:c r="A8347" s="114" t="s">
        <x:v>3302</x:v>
      </x:c>
      <x:c r="B8347">
        <x:v>40002</x:v>
      </x:c>
      <x:c r="C8347">
        <x:v>1</x:v>
      </x:c>
      <x:c r="G8347">
        <x:v>3</x:v>
      </x:c>
      <x:c r="K8347" t="s">
        <x:v>105</x:v>
      </x:c>
      <x:c r="O8347" t="s">
        <x:v>101</x:v>
      </x:c>
      <x:c r="AG8347" s="80">
        <x:v>1</x:v>
      </x:c>
      <x:c r="AL8347" s="81">
        <x:v>277</x:v>
      </x:c>
      <x:c r="AM8347" s="81" t="str">
        <x:f t="shared" si="413"/>
        <x:v/>
      </x:c>
      <x:c r="AN8347" s="81" t="str">
        <x:f t="shared" si="414"/>
        <x:v/>
      </x:c>
      <x:c r="AO8347" s="81" t="str">
        <x:f t="shared" si="415"/>
        <x:v/>
      </x:c>
      <x:c r="AP8347" s="81" t="str">
        <x:f t="shared" si="416"/>
        <x:v/>
      </x:c>
      <x:c r="AQ8347" s="81" t="str">
        <x:f t="shared" si="417"/>
        <x:v/>
      </x:c>
    </x:row>
    <x:row r="8348" spans="1:43">
      <x:c r="A8348" s="114" t="s">
        <x:v>3303</x:v>
      </x:c>
      <x:c r="B8348">
        <x:v>40002</x:v>
      </x:c>
      <x:c r="C8348">
        <x:v>1.1</x:v>
      </x:c>
      <x:c r="G8348">
        <x:v>2</x:v>
      </x:c>
      <x:c r="I8348" t="s">
        <x:v>100</x:v>
      </x:c>
      <x:c r="K8348" t="s">
        <x:v>105</x:v>
      </x:c>
      <x:c r="O8348" t="s">
        <x:v>101</x:v>
      </x:c>
      <x:c r="AG8348" s="80">
        <x:v>1</x:v>
      </x:c>
      <x:c r="AL8348" s="81">
        <x:v>277</x:v>
      </x:c>
      <x:c r="AM8348" s="81" t="str">
        <x:f t="shared" si="413"/>
        <x:v/>
      </x:c>
      <x:c r="AN8348" s="81" t="str">
        <x:f t="shared" si="414"/>
        <x:v/>
      </x:c>
      <x:c r="AO8348" s="81" t="str">
        <x:f t="shared" si="415"/>
        <x:v/>
      </x:c>
      <x:c r="AP8348" s="81" t="str">
        <x:f t="shared" si="416"/>
        <x:v/>
      </x:c>
      <x:c r="AQ8348" s="81" t="str">
        <x:f t="shared" si="417"/>
        <x:v/>
      </x:c>
    </x:row>
    <x:row r="8349" spans="1:43">
      <x:c r="A8349" s="114" t="s">
        <x:v>3304</x:v>
      </x:c>
      <x:c r="B8349">
        <x:v>40002</x:v>
      </x:c>
      <x:c r="C8349">
        <x:v>1.16666666666667</x:v>
      </x:c>
      <x:c r="G8349">
        <x:v>1</x:v>
      </x:c>
      <x:c r="K8349" t="s">
        <x:v>105</x:v>
      </x:c>
      <x:c r="M8349">
        <x:v>458</x:v>
      </x:c>
      <x:c r="O8349" t="s">
        <x:v>101</x:v>
      </x:c>
      <x:c r="AG8349" s="80">
        <x:v>1</x:v>
      </x:c>
      <x:c r="AL8349" s="81">
        <x:v>277</x:v>
      </x:c>
      <x:c r="AM8349" s="81" t="str">
        <x:f t="shared" si="413"/>
        <x:v/>
      </x:c>
      <x:c r="AN8349" s="81" t="str">
        <x:f t="shared" si="414"/>
        <x:v/>
      </x:c>
      <x:c r="AO8349" s="81" t="str">
        <x:f t="shared" si="415"/>
        <x:v/>
      </x:c>
      <x:c r="AP8349" s="81" t="str">
        <x:f t="shared" si="416"/>
        <x:v/>
      </x:c>
      <x:c r="AQ8349" s="81" t="str">
        <x:f t="shared" si="417"/>
        <x:v/>
      </x:c>
    </x:row>
    <x:row r="8350" spans="1:43">
      <x:c r="A8350" s="114" t="s">
        <x:v>3305</x:v>
      </x:c>
      <x:c r="B8350">
        <x:v>40002</x:v>
      </x:c>
      <x:c r="C8350">
        <x:v>1.23333333333333</x:v>
      </x:c>
      <x:c r="G8350">
        <x:v>2</x:v>
      </x:c>
      <x:c r="I8350" t="s">
        <x:v>102</x:v>
      </x:c>
      <x:c r="K8350" t="s">
        <x:v>105</x:v>
      </x:c>
      <x:c r="O8350" t="s">
        <x:v>101</x:v>
      </x:c>
      <x:c r="AG8350" s="80">
        <x:v>1</x:v>
      </x:c>
      <x:c r="AL8350" s="81">
        <x:v>277</x:v>
      </x:c>
      <x:c r="AM8350" s="81" t="str">
        <x:f t="shared" si="413"/>
        <x:v/>
      </x:c>
      <x:c r="AN8350" s="81" t="str">
        <x:f t="shared" si="414"/>
        <x:v/>
      </x:c>
      <x:c r="AO8350" s="81" t="str">
        <x:f t="shared" si="415"/>
        <x:v/>
      </x:c>
      <x:c r="AP8350" s="81" t="str">
        <x:f t="shared" si="416"/>
        <x:v/>
      </x:c>
      <x:c r="AQ8350" s="81" t="str">
        <x:f t="shared" si="417"/>
        <x:v/>
      </x:c>
    </x:row>
    <x:row r="8351" spans="1:43">
      <x:c r="A8351" s="114" t="s">
        <x:v>3306</x:v>
      </x:c>
      <x:c r="B8351">
        <x:v>40002</x:v>
      </x:c>
      <x:c r="C8351">
        <x:v>1.3</x:v>
      </x:c>
      <x:c r="G8351">
        <x:v>1</x:v>
      </x:c>
      <x:c r="K8351" t="s">
        <x:v>105</x:v>
      </x:c>
      <x:c r="O8351" t="s">
        <x:v>101</x:v>
      </x:c>
      <x:c r="AG8351" s="80">
        <x:v>1</x:v>
      </x:c>
      <x:c r="AL8351" s="81">
        <x:v>277</x:v>
      </x:c>
      <x:c r="AM8351" s="81" t="str">
        <x:f t="shared" si="413"/>
        <x:v/>
      </x:c>
      <x:c r="AN8351" s="81" t="str">
        <x:f t="shared" si="414"/>
        <x:v/>
      </x:c>
      <x:c r="AO8351" s="81" t="str">
        <x:f t="shared" si="415"/>
        <x:v/>
      </x:c>
      <x:c r="AP8351" s="81" t="str">
        <x:f t="shared" si="416"/>
        <x:v/>
      </x:c>
      <x:c r="AQ8351" s="81" t="str">
        <x:f t="shared" si="417"/>
        <x:v/>
      </x:c>
    </x:row>
    <x:row r="8352" spans="1:43">
      <x:c r="A8352" s="114" t="s">
        <x:v>3307</x:v>
      </x:c>
      <x:c r="B8352">
        <x:v>40002</x:v>
      </x:c>
      <x:c r="C8352">
        <x:v>1.36666666666667</x:v>
      </x:c>
      <x:c r="G8352">
        <x:v>3</x:v>
      </x:c>
      <x:c r="I8352" t="s">
        <x:v>103</x:v>
      </x:c>
      <x:c r="K8352" t="s">
        <x:v>105</x:v>
      </x:c>
      <x:c r="M8352">
        <x:v>458</x:v>
      </x:c>
      <x:c r="O8352" t="s">
        <x:v>101</x:v>
      </x:c>
      <x:c r="AG8352" s="80">
        <x:v>1</x:v>
      </x:c>
      <x:c r="AL8352" s="81">
        <x:v>277</x:v>
      </x:c>
      <x:c r="AM8352" s="81" t="s">
        <x:v>206</x:v>
      </x:c>
      <x:c r="AN8352" s="81" t="s">
        <x:v>206</x:v>
      </x:c>
      <x:c r="AO8352" s="81" t="s">
        <x:v>206</x:v>
      </x:c>
      <x:c r="AP8352" s="81" t="s">
        <x:v>206</x:v>
      </x:c>
      <x:c r="AQ8352" s="81" t="s">
        <x:v>206</x:v>
      </x:c>
    </x:row>
    <x:row r="8353" spans="1:43">
      <x:c r="A8353" s="114" t="s">
        <x:v>3308</x:v>
      </x:c>
      <x:c r="B8353">
        <x:v>40002</x:v>
      </x:c>
      <x:c r="C8353">
        <x:v>1.43333333333333</x:v>
      </x:c>
      <x:c r="G8353">
        <x:v>1</x:v>
      </x:c>
      <x:c r="K8353" t="s">
        <x:v>105</x:v>
      </x:c>
      <x:c r="O8353" t="s">
        <x:v>101</x:v>
      </x:c>
      <x:c r="AG8353" s="80">
        <x:v>1</x:v>
      </x:c>
      <x:c r="AL8353" s="81">
        <x:v>277</x:v>
      </x:c>
      <x:c r="AM8353" s="81" t="s">
        <x:v>206</x:v>
      </x:c>
      <x:c r="AN8353" s="81" t="s">
        <x:v>206</x:v>
      </x:c>
      <x:c r="AO8353" s="81" t="s">
        <x:v>206</x:v>
      </x:c>
      <x:c r="AP8353" s="81" t="s">
        <x:v>206</x:v>
      </x:c>
      <x:c r="AQ8353" s="81" t="s">
        <x:v>206</x:v>
      </x:c>
    </x:row>
    <x:row r="8354" spans="1:43">
      <x:c r="A8354" s="114" t="s">
        <x:v>3309</x:v>
      </x:c>
      <x:c r="B8354">
        <x:v>40002</x:v>
      </x:c>
      <x:c r="C8354">
        <x:v>1.5</x:v>
      </x:c>
      <x:c r="G8354">
        <x:v>2</x:v>
      </x:c>
      <x:c r="I8354" t="s">
        <x:v>104</x:v>
      </x:c>
      <x:c r="K8354" t="s">
        <x:v>105</x:v>
      </x:c>
      <x:c r="O8354" t="s">
        <x:v>101</x:v>
      </x:c>
      <x:c r="AG8354" s="80">
        <x:v>1</x:v>
      </x:c>
      <x:c r="AL8354" s="81">
        <x:v>277</x:v>
      </x:c>
      <x:c r="AM8354" s="81" t="s">
        <x:v>206</x:v>
      </x:c>
      <x:c r="AN8354" s="81" t="s">
        <x:v>206</x:v>
      </x:c>
      <x:c r="AO8354" s="81" t="s">
        <x:v>206</x:v>
      </x:c>
      <x:c r="AP8354" s="81" t="s">
        <x:v>206</x:v>
      </x:c>
      <x:c r="AQ8354" s="81" t="s">
        <x:v>206</x:v>
      </x:c>
    </x:row>
    <x:row r="8355" spans="1:43">
      <x:c r="A8355" s="114" t="s">
        <x:v>3310</x:v>
      </x:c>
      <x:c r="B8355">
        <x:v>40002</x:v>
      </x:c>
      <x:c r="C8355">
        <x:v>1.56666666666667</x:v>
      </x:c>
      <x:c r="G8355">
        <x:v>1</x:v>
      </x:c>
      <x:c r="K8355" t="s">
        <x:v>105</x:v>
      </x:c>
      <x:c r="M8355">
        <x:v>458</x:v>
      </x:c>
      <x:c r="O8355" t="s">
        <x:v>101</x:v>
      </x:c>
      <x:c r="AG8355" s="80">
        <x:v>1</x:v>
      </x:c>
      <x:c r="AL8355" s="81">
        <x:v>277</x:v>
      </x:c>
      <x:c r="AM8355" s="81" t="s">
        <x:v>206</x:v>
      </x:c>
      <x:c r="AN8355" s="81" t="s">
        <x:v>206</x:v>
      </x:c>
      <x:c r="AO8355" s="81" t="s">
        <x:v>206</x:v>
      </x:c>
      <x:c r="AP8355" s="81" t="s">
        <x:v>206</x:v>
      </x:c>
      <x:c r="AQ8355" s="81" t="s">
        <x:v>206</x:v>
      </x:c>
    </x:row>
    <x:row r="8356" spans="1:43">
      <x:c r="A8356" s="114" t="s">
        <x:v>3311</x:v>
      </x:c>
      <x:c r="B8356">
        <x:v>40002</x:v>
      </x:c>
      <x:c r="C8356">
        <x:v>1.63333333333333</x:v>
      </x:c>
      <x:c r="G8356">
        <x:v>3</x:v>
      </x:c>
      <x:c r="I8356" t="s">
        <x:v>102</x:v>
      </x:c>
      <x:c r="K8356" t="s">
        <x:v>290</x:v>
      </x:c>
      <x:c r="O8356" t="s">
        <x:v>101</x:v>
      </x:c>
      <x:c r="AG8356" s="80">
        <x:v>1</x:v>
      </x:c>
      <x:c r="AL8356" s="81">
        <x:v>277</x:v>
      </x:c>
      <x:c r="AM8356" s="81" t="s">
        <x:v>206</x:v>
      </x:c>
      <x:c r="AN8356" s="81" t="s">
        <x:v>206</x:v>
      </x:c>
      <x:c r="AO8356" s="81" t="s">
        <x:v>206</x:v>
      </x:c>
      <x:c r="AP8356" s="81" t="s">
        <x:v>206</x:v>
      </x:c>
      <x:c r="AQ8356" s="81" t="s">
        <x:v>206</x:v>
      </x:c>
    </x:row>
    <x:row r="8357" spans="1:43">
      <x:c r="A8357" s="114" t="s">
        <x:v>3312</x:v>
      </x:c>
      <x:c r="B8357">
        <x:v>40002</x:v>
      </x:c>
      <x:c r="C8357">
        <x:v>1.96666666666667</x:v>
      </x:c>
      <x:c r="G8357">
        <x:v>1</x:v>
      </x:c>
      <x:c r="I8357" t="s">
        <x:v>103</x:v>
      </x:c>
      <x:c r="K8357" t="s">
        <x:v>234</x:v>
      </x:c>
      <x:c r="M8357">
        <x:v>450</x:v>
      </x:c>
      <x:c r="O8357" t="s">
        <x:v>101</x:v>
      </x:c>
      <x:c r="AG8357" s="80">
        <x:v>1</x:v>
      </x:c>
      <x:c r="AL8357" s="81">
        <x:v>277</x:v>
      </x:c>
      <x:c r="AM8357" s="81" t="s">
        <x:v>206</x:v>
      </x:c>
      <x:c r="AN8357" s="81" t="s">
        <x:v>206</x:v>
      </x:c>
      <x:c r="AO8357" s="81" t="s">
        <x:v>206</x:v>
      </x:c>
      <x:c r="AP8357" s="81" t="s">
        <x:v>206</x:v>
      </x:c>
      <x:c r="AQ8357" s="81" t="s">
        <x:v>206</x:v>
      </x:c>
    </x:row>
    <x:row r="8358" spans="1:43">
      <x:c r="A8358" s="114" t="s">
        <x:v>3313</x:v>
      </x:c>
      <x:c r="B8358">
        <x:v>40003</x:v>
      </x:c>
      <x:c r="C8358">
        <x:v>1</x:v>
      </x:c>
      <x:c r="AL8358" s="81">
        <x:v>40003</x:v>
      </x:c>
      <x:c r="AM8358" s="81" t="s">
        <x:v>206</x:v>
      </x:c>
      <x:c r="AN8358" s="81" t="s">
        <x:v>206</x:v>
      </x:c>
      <x:c r="AO8358" s="81" t="s">
        <x:v>206</x:v>
      </x:c>
      <x:c r="AP8358" s="81" t="s">
        <x:v>206</x:v>
      </x:c>
      <x:c r="AQ8358" s="81" t="s">
        <x:v>206</x:v>
      </x:c>
    </x:row>
    <x:row r="8359" spans="1:43">
      <x:c r="A8359" s="114" t="s">
        <x:v>3314</x:v>
      </x:c>
      <x:c r="B8359">
        <x:v>40004</x:v>
      </x:c>
      <x:c r="C8359">
        <x:v>1</x:v>
      </x:c>
      <x:c r="AL8359" s="81">
        <x:v>40004</x:v>
      </x:c>
      <x:c r="AM8359" s="81" t="s">
        <x:v>206</x:v>
      </x:c>
      <x:c r="AN8359" s="81" t="s">
        <x:v>206</x:v>
      </x:c>
      <x:c r="AO8359" s="81" t="s">
        <x:v>206</x:v>
      </x:c>
      <x:c r="AP8359" s="81" t="s">
        <x:v>206</x:v>
      </x:c>
      <x:c r="AQ8359" s="81" t="s">
        <x:v>206</x:v>
      </x:c>
    </x:row>
    <x:row r="8360" spans="1:43">
      <x:c r="A8360" s="114" t="s">
        <x:v>3315</x:v>
      </x:c>
      <x:c r="B8360">
        <x:v>40005</x:v>
      </x:c>
      <x:c r="C8360">
        <x:v>0.8</x:v>
      </x:c>
      <x:c r="I8360" t="s">
        <x:v>100</x:v>
      </x:c>
      <x:c r="K8360" t="s">
        <x:v>290</x:v>
      </x:c>
      <x:c r="M8360">
        <x:v>418</x:v>
      </x:c>
      <x:c r="O8360" t="s">
        <x:v>101</x:v>
      </x:c>
      <x:c r="AG8360" s="80">
        <x:v>2</x:v>
      </x:c>
      <x:c r="AL8360" s="81">
        <x:v>40005</x:v>
      </x:c>
      <x:c r="AM8360" s="81" t="s">
        <x:v>206</x:v>
      </x:c>
      <x:c r="AN8360" s="81" t="s">
        <x:v>206</x:v>
      </x:c>
      <x:c r="AO8360" s="81" t="s">
        <x:v>206</x:v>
      </x:c>
      <x:c r="AP8360" s="81" t="s">
        <x:v>206</x:v>
      </x:c>
      <x:c r="AQ8360" s="81" t="s">
        <x:v>206</x:v>
      </x:c>
    </x:row>
    <x:row r="8361" spans="1:43">
      <x:c r="A8361" s="114" t="s">
        <x:v>3316</x:v>
      </x:c>
      <x:c r="B8361">
        <x:v>40006</x:v>
      </x:c>
      <x:c r="C8361">
        <x:v>1.03333333333333</x:v>
      </x:c>
      <x:c r="G8361">
        <x:v>1</x:v>
      </x:c>
      <x:c r="I8361" t="s">
        <x:v>928</x:v>
      </x:c>
      <x:c r="K8361" t="s">
        <x:v>145</x:v>
      </x:c>
      <x:c r="M8361">
        <x:v>1026</x:v>
      </x:c>
      <x:c r="O8361" t="s">
        <x:v>101</x:v>
      </x:c>
      <x:c r="U8361">
        <x:v>439</x:v>
      </x:c>
      <x:c r="W8361" t="s">
        <x:v>114</x:v>
      </x:c>
      <x:c r="X8361">
        <x:v>4</x:v>
      </x:c>
      <x:c r="Y8361">
        <x:v>0</x:v>
      </x:c>
      <x:c r="Z8361" t="s">
        <x:v>1111</x:v>
      </x:c>
      <x:c r="AA8361">
        <x:v>20</x:v>
      </x:c>
      <x:c r="AD8361" t="s">
        <x:v>1109</x:v>
      </x:c>
      <x:c r="AG8361" s="80">
        <x:v>1</x:v>
      </x:c>
      <x:c r="AL8361" s="81">
        <x:v>40006</x:v>
      </x:c>
      <x:c r="AM8361" s="81" t="s">
        <x:v>206</x:v>
      </x:c>
      <x:c r="AN8361" s="81" t="s">
        <x:v>206</x:v>
      </x:c>
      <x:c r="AO8361" s="81" t="s">
        <x:v>206</x:v>
      </x:c>
      <x:c r="AP8361" s="81" t="s">
        <x:v>206</x:v>
      </x:c>
      <x:c r="AQ8361" s="81" t="s">
        <x:v>206</x:v>
      </x:c>
    </x:row>
    <x:row r="8362" spans="1:43">
      <x:c r="A8362" s="114" t="s">
        <x:v>3317</x:v>
      </x:c>
      <x:c r="B8362">
        <x:v>40006</x:v>
      </x:c>
      <x:c r="C8362">
        <x:v>1.3</x:v>
      </x:c>
      <x:c r="G8362">
        <x:v>3</x:v>
      </x:c>
      <x:c r="I8362" t="s">
        <x:v>103</x:v>
      </x:c>
      <x:c r="K8362" t="s">
        <x:v>145</x:v>
      </x:c>
      <x:c r="M8362">
        <x:v>1026</x:v>
      </x:c>
      <x:c r="O8362" t="s">
        <x:v>101</x:v>
      </x:c>
      <x:c r="U8362">
        <x:v>439</x:v>
      </x:c>
      <x:c r="W8362" t="s">
        <x:v>114</x:v>
      </x:c>
      <x:c r="X8362">
        <x:v>4</x:v>
      </x:c>
      <x:c r="Y8362">
        <x:v>0</x:v>
      </x:c>
      <x:c r="Z8362" t="s">
        <x:v>1111</x:v>
      </x:c>
      <x:c r="AA8362">
        <x:v>20</x:v>
      </x:c>
      <x:c r="AD8362" t="s">
        <x:v>1109</x:v>
      </x:c>
      <x:c r="AG8362" s="80">
        <x:v>1</x:v>
      </x:c>
      <x:c r="AL8362" s="81">
        <x:v>40006</x:v>
      </x:c>
      <x:c r="AM8362" s="81" t="str">
        <x:f t="shared" ref="AM8362:AM8394" si="418">IF($F$7=2,$B$7,"")</x:f>
        <x:v/>
      </x:c>
      <x:c r="AN8362" s="81" t="str">
        <x:f t="shared" ref="AN8362:AN8394" si="419">IF($F$7=3,$B$7,"")</x:f>
        <x:v/>
      </x:c>
      <x:c r="AO8362" s="81" t="str">
        <x:f t="shared" ref="AO8362:AO8394" si="420">IF($F$7=4,$B$7,"")</x:f>
        <x:v/>
      </x:c>
      <x:c r="AP8362" s="81" t="str">
        <x:f t="shared" ref="AP8362:AP8394" si="421">IF($F$7=5,$B$7,"")</x:f>
        <x:v/>
      </x:c>
      <x:c r="AQ8362" s="81" t="str">
        <x:f t="shared" ref="AQ8362:AQ8394" si="422">IF($F$7=6,$B$7,"")</x:f>
        <x:v/>
      </x:c>
    </x:row>
    <x:row r="8363" spans="1:43">
      <x:c r="A8363" s="114" t="s">
        <x:v>3318</x:v>
      </x:c>
      <x:c r="B8363">
        <x:v>40006</x:v>
      </x:c>
      <x:c r="C8363">
        <x:v>1.56666666666667</x:v>
      </x:c>
      <x:c r="G8363">
        <x:v>2</x:v>
      </x:c>
      <x:c r="I8363" t="s">
        <x:v>104</x:v>
      </x:c>
      <x:c r="K8363" t="s">
        <x:v>105</x:v>
      </x:c>
      <x:c r="M8363">
        <x:v>1026</x:v>
      </x:c>
      <x:c r="O8363" t="s">
        <x:v>101</x:v>
      </x:c>
      <x:c r="U8363">
        <x:v>439</x:v>
      </x:c>
      <x:c r="W8363" t="s">
        <x:v>114</x:v>
      </x:c>
      <x:c r="X8363">
        <x:v>4</x:v>
      </x:c>
      <x:c r="Y8363">
        <x:v>0</x:v>
      </x:c>
      <x:c r="Z8363" t="s">
        <x:v>1111</x:v>
      </x:c>
      <x:c r="AA8363">
        <x:v>20</x:v>
      </x:c>
      <x:c r="AD8363" t="s">
        <x:v>1109</x:v>
      </x:c>
      <x:c r="AG8363" s="80">
        <x:v>1</x:v>
      </x:c>
      <x:c r="AL8363" s="81">
        <x:v>40006</x:v>
      </x:c>
      <x:c r="AM8363" s="81" t="str">
        <x:f t="shared" si="418"/>
        <x:v/>
      </x:c>
      <x:c r="AN8363" s="81" t="str">
        <x:f t="shared" si="419"/>
        <x:v/>
      </x:c>
      <x:c r="AO8363" s="81" t="str">
        <x:f t="shared" si="420"/>
        <x:v/>
      </x:c>
      <x:c r="AP8363" s="81" t="str">
        <x:f t="shared" si="421"/>
        <x:v/>
      </x:c>
      <x:c r="AQ8363" s="81" t="str">
        <x:f t="shared" si="422"/>
        <x:v/>
      </x:c>
    </x:row>
    <x:row r="8364" spans="1:43">
      <x:c r="A8364" s="114" t="s">
        <x:v>3319</x:v>
      </x:c>
      <x:c r="B8364">
        <x:v>40006</x:v>
      </x:c>
      <x:c r="C8364">
        <x:v>2.1</x:v>
      </x:c>
      <x:c r="G8364">
        <x:v>4</x:v>
      </x:c>
      <x:c r="I8364" t="s">
        <x:v>100</x:v>
      </x:c>
      <x:c r="K8364" t="s">
        <x:v>105</x:v>
      </x:c>
      <x:c r="M8364">
        <x:v>1026</x:v>
      </x:c>
      <x:c r="O8364" t="s">
        <x:v>101</x:v>
      </x:c>
      <x:c r="U8364">
        <x:v>439</x:v>
      </x:c>
      <x:c r="W8364" t="s">
        <x:v>114</x:v>
      </x:c>
      <x:c r="X8364">
        <x:v>4</x:v>
      </x:c>
      <x:c r="Y8364">
        <x:v>0</x:v>
      </x:c>
      <x:c r="Z8364" t="s">
        <x:v>1111</x:v>
      </x:c>
      <x:c r="AA8364">
        <x:v>20</x:v>
      </x:c>
      <x:c r="AD8364" t="s">
        <x:v>1109</x:v>
      </x:c>
      <x:c r="AG8364" s="80">
        <x:v>1</x:v>
      </x:c>
      <x:c r="AL8364" s="81">
        <x:v>40006</x:v>
      </x:c>
      <x:c r="AM8364" s="81" t="str">
        <x:f t="shared" si="418"/>
        <x:v/>
      </x:c>
      <x:c r="AN8364" s="81" t="str">
        <x:f t="shared" si="419"/>
        <x:v/>
      </x:c>
      <x:c r="AO8364" s="81" t="str">
        <x:f t="shared" si="420"/>
        <x:v/>
      </x:c>
      <x:c r="AP8364" s="81" t="str">
        <x:f t="shared" si="421"/>
        <x:v/>
      </x:c>
      <x:c r="AQ8364" s="81" t="str">
        <x:f t="shared" si="422"/>
        <x:v/>
      </x:c>
    </x:row>
    <x:row r="8365" spans="1:43">
      <x:c r="A8365" s="114" t="s">
        <x:v>3320</x:v>
      </x:c>
      <x:c r="B8365">
        <x:v>40007</x:v>
      </x:c>
      <x:c r="C8365">
        <x:v>0.266666666666667</x:v>
      </x:c>
      <x:c r="G8365">
        <x:v>2</x:v>
      </x:c>
      <x:c r="I8365" t="s">
        <x:v>104</x:v>
      </x:c>
      <x:c r="K8365" t="s">
        <x:v>145</x:v>
      </x:c>
      <x:c r="M8365">
        <x:v>1221</x:v>
      </x:c>
      <x:c r="O8365" t="s">
        <x:v>101</x:v>
      </x:c>
      <x:c r="AG8365" s="80">
        <x:v>2</x:v>
      </x:c>
      <x:c r="AL8365" s="81">
        <x:v>40007</x:v>
      </x:c>
      <x:c r="AM8365" s="81" t="str">
        <x:f t="shared" si="418"/>
        <x:v/>
      </x:c>
      <x:c r="AN8365" s="81" t="str">
        <x:f t="shared" si="419"/>
        <x:v/>
      </x:c>
      <x:c r="AO8365" s="81" t="str">
        <x:f t="shared" si="420"/>
        <x:v/>
      </x:c>
      <x:c r="AP8365" s="81" t="str">
        <x:f t="shared" si="421"/>
        <x:v/>
      </x:c>
      <x:c r="AQ8365" s="81" t="str">
        <x:f t="shared" si="422"/>
        <x:v/>
      </x:c>
    </x:row>
    <x:row r="8366" spans="1:43">
      <x:c r="A8366" s="114" t="s">
        <x:v>3321</x:v>
      </x:c>
      <x:c r="B8366">
        <x:v>40007</x:v>
      </x:c>
      <x:c r="C8366">
        <x:v>0.6</x:v>
      </x:c>
      <x:c r="G8366">
        <x:v>2</x:v>
      </x:c>
      <x:c r="I8366" t="s">
        <x:v>103</x:v>
      </x:c>
      <x:c r="K8366" t="s">
        <x:v>145</x:v>
      </x:c>
      <x:c r="M8366">
        <x:v>1221</x:v>
      </x:c>
      <x:c r="O8366" t="s">
        <x:v>101</x:v>
      </x:c>
      <x:c r="AG8366" s="80">
        <x:v>2</x:v>
      </x:c>
      <x:c r="AL8366" s="81">
        <x:v>40007</x:v>
      </x:c>
      <x:c r="AM8366" s="81" t="str">
        <x:f t="shared" si="418"/>
        <x:v/>
      </x:c>
      <x:c r="AN8366" s="81" t="str">
        <x:f t="shared" si="419"/>
        <x:v/>
      </x:c>
      <x:c r="AO8366" s="81" t="str">
        <x:f t="shared" si="420"/>
        <x:v/>
      </x:c>
      <x:c r="AP8366" s="81" t="str">
        <x:f t="shared" si="421"/>
        <x:v/>
      </x:c>
      <x:c r="AQ8366" s="81" t="str">
        <x:f t="shared" si="422"/>
        <x:v/>
      </x:c>
    </x:row>
    <x:row r="8367" spans="1:43">
      <x:c r="A8367" s="114" t="s">
        <x:v>3322</x:v>
      </x:c>
      <x:c r="B8367">
        <x:v>40007</x:v>
      </x:c>
      <x:c r="C8367">
        <x:v>1.13333333333333</x:v>
      </x:c>
      <x:c r="G8367">
        <x:v>3</x:v>
      </x:c>
      <x:c r="I8367" t="s">
        <x:v>102</x:v>
      </x:c>
      <x:c r="K8367" t="s">
        <x:v>394</x:v>
      </x:c>
      <x:c r="M8367">
        <x:v>1224</x:v>
      </x:c>
      <x:c r="O8367" t="s">
        <x:v>101</x:v>
      </x:c>
      <x:c r="AG8367" s="80">
        <x:v>2</x:v>
      </x:c>
      <x:c r="AL8367" s="81">
        <x:v>40007</x:v>
      </x:c>
      <x:c r="AM8367" s="81" t="str">
        <x:f t="shared" si="418"/>
        <x:v/>
      </x:c>
      <x:c r="AN8367" s="81" t="str">
        <x:f t="shared" si="419"/>
        <x:v/>
      </x:c>
      <x:c r="AO8367" s="81" t="str">
        <x:f t="shared" si="420"/>
        <x:v/>
      </x:c>
      <x:c r="AP8367" s="81" t="str">
        <x:f t="shared" si="421"/>
        <x:v/>
      </x:c>
      <x:c r="AQ8367" s="81" t="str">
        <x:f t="shared" si="422"/>
        <x:v/>
      </x:c>
    </x:row>
    <x:row r="8368" spans="1:43">
      <x:c r="A8368" s="114" t="s">
        <x:v>3323</x:v>
      </x:c>
      <x:c r="B8368">
        <x:v>40008</x:v>
      </x:c>
      <x:c r="C8368">
        <x:v>1.6</x:v>
      </x:c>
      <x:c r="AL8368" s="81">
        <x:v>483</x:v>
      </x:c>
      <x:c r="AM8368" s="81" t="str">
        <x:f t="shared" si="418"/>
        <x:v/>
      </x:c>
      <x:c r="AN8368" s="81" t="str">
        <x:f t="shared" si="419"/>
        <x:v/>
      </x:c>
      <x:c r="AO8368" s="81" t="str">
        <x:f t="shared" si="420"/>
        <x:v/>
      </x:c>
      <x:c r="AP8368" s="81" t="str">
        <x:f t="shared" si="421"/>
        <x:v/>
      </x:c>
      <x:c r="AQ8368" s="81" t="str">
        <x:f t="shared" si="422"/>
        <x:v/>
      </x:c>
    </x:row>
    <x:row r="8369" spans="1:43">
      <x:c r="A8369" s="114" t="s">
        <x:v>3324</x:v>
      </x:c>
      <x:c r="B8369">
        <x:v>40009</x:v>
      </x:c>
      <x:c r="C8369">
        <x:v>0.533333333333333</x:v>
      </x:c>
      <x:c r="G8369">
        <x:v>1</x:v>
      </x:c>
      <x:c r="I8369" t="s">
        <x:v>102</x:v>
      </x:c>
      <x:c r="K8369" t="s">
        <x:v>171</x:v>
      </x:c>
      <x:c r="M8369">
        <x:v>505</x:v>
      </x:c>
      <x:c r="O8369" t="s">
        <x:v>101</x:v>
      </x:c>
      <x:c r="S8369" t="s">
        <x:v>291</x:v>
      </x:c>
      <x:c r="T8369">
        <x:v>6</x:v>
      </x:c>
      <x:c r="AL8369" s="81">
        <x:v>302</x:v>
      </x:c>
      <x:c r="AM8369" s="81" t="str">
        <x:f t="shared" si="418"/>
        <x:v/>
      </x:c>
      <x:c r="AN8369" s="81" t="str">
        <x:f t="shared" si="419"/>
        <x:v/>
      </x:c>
      <x:c r="AO8369" s="81" t="str">
        <x:f t="shared" si="420"/>
        <x:v/>
      </x:c>
      <x:c r="AP8369" s="81" t="str">
        <x:f t="shared" si="421"/>
        <x:v/>
      </x:c>
      <x:c r="AQ8369" s="81" t="str">
        <x:f t="shared" si="422"/>
        <x:v/>
      </x:c>
    </x:row>
    <x:row r="8370" spans="1:43">
      <x:c r="A8370" s="114" t="s">
        <x:v>3325</x:v>
      </x:c>
      <x:c r="B8370">
        <x:v>40009</x:v>
      </x:c>
      <x:c r="C8370">
        <x:v>1.23333333333333</x:v>
      </x:c>
      <x:c r="G8370">
        <x:v>2</x:v>
      </x:c>
      <x:c r="I8370" t="s">
        <x:v>103</x:v>
      </x:c>
      <x:c r="K8370" t="s">
        <x:v>133</x:v>
      </x:c>
      <x:c r="M8370">
        <x:v>505</x:v>
      </x:c>
      <x:c r="O8370" t="s">
        <x:v>101</x:v>
      </x:c>
      <x:c r="AL8370" s="81">
        <x:v>302</x:v>
      </x:c>
      <x:c r="AM8370" s="81" t="str">
        <x:f t="shared" si="418"/>
        <x:v/>
      </x:c>
      <x:c r="AN8370" s="81" t="str">
        <x:f t="shared" si="419"/>
        <x:v/>
      </x:c>
      <x:c r="AO8370" s="81" t="str">
        <x:f t="shared" si="420"/>
        <x:v/>
      </x:c>
      <x:c r="AP8370" s="81" t="str">
        <x:f t="shared" si="421"/>
        <x:v/>
      </x:c>
      <x:c r="AQ8370" s="81" t="str">
        <x:f t="shared" si="422"/>
        <x:v/>
      </x:c>
    </x:row>
    <x:row r="8371" spans="1:43">
      <x:c r="A8371" s="114" t="s">
        <x:v>3326</x:v>
      </x:c>
      <x:c r="B8371">
        <x:v>40009</x:v>
      </x:c>
      <x:c r="C8371">
        <x:v>1.33333333333333</x:v>
      </x:c>
      <x:c r="G8371">
        <x:v>1</x:v>
      </x:c>
      <x:c r="I8371" t="s">
        <x:v>103</x:v>
      </x:c>
      <x:c r="K8371" t="s">
        <x:v>133</x:v>
      </x:c>
      <x:c r="M8371">
        <x:v>505</x:v>
      </x:c>
      <x:c r="O8371" t="s">
        <x:v>101</x:v>
      </x:c>
      <x:c r="AL8371" s="81">
        <x:v>302</x:v>
      </x:c>
      <x:c r="AM8371" s="81" t="str">
        <x:f t="shared" si="418"/>
        <x:v/>
      </x:c>
      <x:c r="AN8371" s="81" t="str">
        <x:f t="shared" si="419"/>
        <x:v/>
      </x:c>
      <x:c r="AO8371" s="81" t="str">
        <x:f t="shared" si="420"/>
        <x:v/>
      </x:c>
      <x:c r="AP8371" s="81" t="str">
        <x:f t="shared" si="421"/>
        <x:v/>
      </x:c>
      <x:c r="AQ8371" s="81" t="str">
        <x:f t="shared" si="422"/>
        <x:v/>
      </x:c>
    </x:row>
    <x:row r="8372" spans="1:43">
      <x:c r="A8372" s="114" t="s">
        <x:v>3327</x:v>
      </x:c>
      <x:c r="B8372">
        <x:v>40009</x:v>
      </x:c>
      <x:c r="C8372">
        <x:v>1.43333333333333</x:v>
      </x:c>
      <x:c r="G8372">
        <x:v>2</x:v>
      </x:c>
      <x:c r="I8372" t="s">
        <x:v>104</x:v>
      </x:c>
      <x:c r="K8372" t="s">
        <x:v>133</x:v>
      </x:c>
      <x:c r="M8372">
        <x:v>505</x:v>
      </x:c>
      <x:c r="O8372" t="s">
        <x:v>101</x:v>
      </x:c>
      <x:c r="AL8372" s="81">
        <x:v>302</x:v>
      </x:c>
      <x:c r="AM8372" s="81" t="str">
        <x:f t="shared" si="418"/>
        <x:v/>
      </x:c>
      <x:c r="AN8372" s="81" t="str">
        <x:f t="shared" si="419"/>
        <x:v/>
      </x:c>
      <x:c r="AO8372" s="81" t="str">
        <x:f t="shared" si="420"/>
        <x:v/>
      </x:c>
      <x:c r="AP8372" s="81" t="str">
        <x:f t="shared" si="421"/>
        <x:v/>
      </x:c>
      <x:c r="AQ8372" s="81" t="str">
        <x:f t="shared" si="422"/>
        <x:v/>
      </x:c>
    </x:row>
    <x:row r="8373" spans="1:43">
      <x:c r="A8373" s="114" t="s">
        <x:v>3328</x:v>
      </x:c>
      <x:c r="B8373">
        <x:v>40009</x:v>
      </x:c>
      <x:c r="C8373">
        <x:v>1.53333333333333</x:v>
      </x:c>
      <x:c r="G8373">
        <x:v>1</x:v>
      </x:c>
      <x:c r="I8373" t="s">
        <x:v>102</x:v>
      </x:c>
      <x:c r="K8373" t="s">
        <x:v>133</x:v>
      </x:c>
      <x:c r="M8373">
        <x:v>505</x:v>
      </x:c>
      <x:c r="O8373" t="s">
        <x:v>101</x:v>
      </x:c>
      <x:c r="S8373" t="s">
        <x:v>509</x:v>
      </x:c>
      <x:c r="T8373">
        <x:v>6</x:v>
      </x:c>
      <x:c r="AL8373" s="81">
        <x:v>302</x:v>
      </x:c>
      <x:c r="AM8373" s="81" t="str">
        <x:f t="shared" si="418"/>
        <x:v/>
      </x:c>
      <x:c r="AN8373" s="81" t="str">
        <x:f t="shared" si="419"/>
        <x:v/>
      </x:c>
      <x:c r="AO8373" s="81" t="str">
        <x:f t="shared" si="420"/>
        <x:v/>
      </x:c>
      <x:c r="AP8373" s="81" t="str">
        <x:f t="shared" si="421"/>
        <x:v/>
      </x:c>
      <x:c r="AQ8373" s="81" t="str">
        <x:f t="shared" si="422"/>
        <x:v/>
      </x:c>
    </x:row>
    <x:row r="8374" spans="1:43">
      <x:c r="A8374" s="114" t="s">
        <x:v>3329</x:v>
      </x:c>
      <x:c r="B8374">
        <x:v>40009</x:v>
      </x:c>
      <x:c r="C8374">
        <x:v>1.63333333333333</x:v>
      </x:c>
      <x:c r="G8374">
        <x:v>1</x:v>
      </x:c>
      <x:c r="I8374" t="s">
        <x:v>103</x:v>
      </x:c>
      <x:c r="K8374" t="s">
        <x:v>133</x:v>
      </x:c>
      <x:c r="M8374">
        <x:v>505</x:v>
      </x:c>
      <x:c r="O8374" t="s">
        <x:v>101</x:v>
      </x:c>
      <x:c r="AL8374" s="81">
        <x:v>302</x:v>
      </x:c>
      <x:c r="AM8374" s="81" t="str">
        <x:f t="shared" si="418"/>
        <x:v/>
      </x:c>
      <x:c r="AN8374" s="81" t="str">
        <x:f t="shared" si="419"/>
        <x:v/>
      </x:c>
      <x:c r="AO8374" s="81" t="str">
        <x:f t="shared" si="420"/>
        <x:v/>
      </x:c>
      <x:c r="AP8374" s="81" t="str">
        <x:f t="shared" si="421"/>
        <x:v/>
      </x:c>
      <x:c r="AQ8374" s="81" t="str">
        <x:f t="shared" si="422"/>
        <x:v/>
      </x:c>
    </x:row>
    <x:row r="8375" spans="1:43">
      <x:c r="A8375" s="114" t="s">
        <x:v>3330</x:v>
      </x:c>
      <x:c r="B8375">
        <x:v>40009</x:v>
      </x:c>
      <x:c r="C8375">
        <x:v>1.73333333333333</x:v>
      </x:c>
      <x:c r="G8375">
        <x:v>2</x:v>
      </x:c>
      <x:c r="I8375" t="s">
        <x:v>104</x:v>
      </x:c>
      <x:c r="K8375" t="s">
        <x:v>133</x:v>
      </x:c>
      <x:c r="M8375">
        <x:v>505</x:v>
      </x:c>
      <x:c r="O8375" t="s">
        <x:v>101</x:v>
      </x:c>
      <x:c r="AL8375" s="81">
        <x:v>302</x:v>
      </x:c>
      <x:c r="AM8375" s="81" t="str">
        <x:f t="shared" si="418"/>
        <x:v/>
      </x:c>
      <x:c r="AN8375" s="81" t="str">
        <x:f t="shared" si="419"/>
        <x:v/>
      </x:c>
      <x:c r="AO8375" s="81" t="str">
        <x:f t="shared" si="420"/>
        <x:v/>
      </x:c>
      <x:c r="AP8375" s="81" t="str">
        <x:f t="shared" si="421"/>
        <x:v/>
      </x:c>
      <x:c r="AQ8375" s="81" t="str">
        <x:f t="shared" si="422"/>
        <x:v/>
      </x:c>
    </x:row>
    <x:row r="8376" spans="1:43">
      <x:c r="A8376" s="114" t="s">
        <x:v>3331</x:v>
      </x:c>
      <x:c r="B8376">
        <x:v>40009</x:v>
      </x:c>
      <x:c r="C8376">
        <x:v>1.833333333</x:v>
      </x:c>
      <x:c r="G8376">
        <x:v>1</x:v>
      </x:c>
      <x:c r="I8376" t="s">
        <x:v>100</x:v>
      </x:c>
      <x:c r="K8376" t="s">
        <x:v>133</x:v>
      </x:c>
      <x:c r="M8376">
        <x:v>505</x:v>
      </x:c>
      <x:c r="O8376" t="s">
        <x:v>101</x:v>
      </x:c>
      <x:c r="S8376" t="s">
        <x:v>293</x:v>
      </x:c>
      <x:c r="T8376">
        <x:v>8</x:v>
      </x:c>
      <x:c r="AL8376" s="81">
        <x:v>302</x:v>
      </x:c>
      <x:c r="AM8376" s="81" t="str">
        <x:f t="shared" si="418"/>
        <x:v/>
      </x:c>
      <x:c r="AN8376" s="81" t="str">
        <x:f t="shared" si="419"/>
        <x:v/>
      </x:c>
      <x:c r="AO8376" s="81" t="str">
        <x:f t="shared" si="420"/>
        <x:v/>
      </x:c>
      <x:c r="AP8376" s="81" t="str">
        <x:f t="shared" si="421"/>
        <x:v/>
      </x:c>
      <x:c r="AQ8376" s="81" t="str">
        <x:f t="shared" si="422"/>
        <x:v/>
      </x:c>
    </x:row>
    <x:row r="8377" spans="1:43">
      <x:c r="A8377" s="114" t="s">
        <x:v>3332</x:v>
      </x:c>
      <x:c r="B8377">
        <x:v>40009</x:v>
      </x:c>
      <x:c r="C8377">
        <x:v>2.83333333333333</x:v>
      </x:c>
      <x:c r="G8377">
        <x:v>3</x:v>
      </x:c>
      <x:c r="I8377" t="s">
        <x:v>110</x:v>
      </x:c>
      <x:c r="J8377">
        <x:v>0.7</x:v>
      </x:c>
      <x:c r="K8377" t="s">
        <x:v>171</x:v>
      </x:c>
      <x:c r="M8377">
        <x:v>505</x:v>
      </x:c>
      <x:c r="O8377" s="103" t="s">
        <x:v>101</x:v>
      </x:c>
      <x:c r="AL8377" s="81">
        <x:v>302</x:v>
      </x:c>
      <x:c r="AM8377" s="81" t="str">
        <x:f t="shared" si="418"/>
        <x:v/>
      </x:c>
      <x:c r="AN8377" s="81" t="str">
        <x:f t="shared" si="419"/>
        <x:v/>
      </x:c>
      <x:c r="AO8377" s="81" t="str">
        <x:f t="shared" si="420"/>
        <x:v/>
      </x:c>
      <x:c r="AP8377" s="81" t="str">
        <x:f t="shared" si="421"/>
        <x:v/>
      </x:c>
      <x:c r="AQ8377" s="81" t="str">
        <x:f t="shared" si="422"/>
        <x:v/>
      </x:c>
    </x:row>
    <x:row r="8378" spans="1:43">
      <x:c r="A8378" s="114" t="s">
        <x:v>3333</x:v>
      </x:c>
      <x:c r="B8378">
        <x:v>40010</x:v>
      </x:c>
      <x:c r="C8378">
        <x:v>0.333333333333333</x:v>
      </x:c>
      <x:c r="I8378" t="s">
        <x:v>104</x:v>
      </x:c>
      <x:c r="K8378" t="s">
        <x:v>105</x:v>
      </x:c>
      <x:c r="M8378">
        <x:v>1127</x:v>
      </x:c>
      <x:c r="O8378" s="103" t="s">
        <x:v>101</x:v>
      </x:c>
      <x:c r="Q8378" t="s">
        <x:v>345</x:v>
      </x:c>
      <x:c r="R8378">
        <x:v>2.3</x:v>
      </x:c>
      <x:c r="AG8378" s="80">
        <x:v>1</x:v>
      </x:c>
      <x:c r="AL8378" s="81">
        <x:v>40010</x:v>
      </x:c>
      <x:c r="AM8378" s="81" t="str">
        <x:f t="shared" si="418"/>
        <x:v/>
      </x:c>
      <x:c r="AN8378" s="81" t="str">
        <x:f t="shared" si="419"/>
        <x:v/>
      </x:c>
      <x:c r="AO8378" s="81" t="str">
        <x:f t="shared" si="420"/>
        <x:v/>
      </x:c>
      <x:c r="AP8378" s="81" t="str">
        <x:f t="shared" si="421"/>
        <x:v/>
      </x:c>
      <x:c r="AQ8378" s="81" t="str">
        <x:f t="shared" si="422"/>
        <x:v/>
      </x:c>
    </x:row>
    <x:row r="8379" spans="1:43">
      <x:c r="A8379" s="114" t="s">
        <x:v>3334</x:v>
      </x:c>
      <x:c r="B8379">
        <x:v>40010</x:v>
      </x:c>
      <x:c r="C8379">
        <x:v>0.52</x:v>
      </x:c>
      <x:c r="I8379" t="s">
        <x:v>103</x:v>
      </x:c>
      <x:c r="K8379" t="s">
        <x:v>145</x:v>
      </x:c>
      <x:c r="M8379">
        <x:v>1127</x:v>
      </x:c>
      <x:c r="O8379" s="103" t="s">
        <x:v>101</x:v>
      </x:c>
      <x:c r="AG8379" s="80">
        <x:v>1</x:v>
      </x:c>
      <x:c r="AL8379" s="81">
        <x:v>40010</x:v>
      </x:c>
      <x:c r="AM8379" s="81" t="str">
        <x:f t="shared" si="418"/>
        <x:v/>
      </x:c>
      <x:c r="AN8379" s="81" t="str">
        <x:f t="shared" si="419"/>
        <x:v/>
      </x:c>
      <x:c r="AO8379" s="81" t="str">
        <x:f t="shared" si="420"/>
        <x:v/>
      </x:c>
      <x:c r="AP8379" s="81" t="str">
        <x:f t="shared" si="421"/>
        <x:v/>
      </x:c>
      <x:c r="AQ8379" s="81" t="str">
        <x:f t="shared" si="422"/>
        <x:v/>
      </x:c>
    </x:row>
    <x:row r="8380" spans="1:43">
      <x:c r="A8380" s="114" t="s">
        <x:v>3335</x:v>
      </x:c>
      <x:c r="B8380">
        <x:v>40010</x:v>
      </x:c>
      <x:c r="C8380">
        <x:v>0.82</x:v>
      </x:c>
      <x:c r="I8380" t="s">
        <x:v>100</x:v>
      </x:c>
      <x:c r="K8380" t="s">
        <x:v>105</x:v>
      </x:c>
      <x:c r="M8380">
        <x:v>1127</x:v>
      </x:c>
      <x:c r="O8380" s="103" t="s">
        <x:v>101</x:v>
      </x:c>
      <x:c r="AG8380" s="80">
        <x:v>2</x:v>
      </x:c>
      <x:c r="AL8380" s="81">
        <x:v>40010</x:v>
      </x:c>
      <x:c r="AM8380" s="81" t="str">
        <x:f t="shared" si="418"/>
        <x:v/>
      </x:c>
      <x:c r="AN8380" s="81" t="str">
        <x:f t="shared" si="419"/>
        <x:v/>
      </x:c>
      <x:c r="AO8380" s="81" t="str">
        <x:f t="shared" si="420"/>
        <x:v/>
      </x:c>
      <x:c r="AP8380" s="81" t="str">
        <x:f t="shared" si="421"/>
        <x:v/>
      </x:c>
      <x:c r="AQ8380" s="81" t="str">
        <x:f t="shared" si="422"/>
        <x:v/>
      </x:c>
    </x:row>
    <x:row r="8381" spans="1:43">
      <x:c r="A8381" s="114" t="s">
        <x:v>3336</x:v>
      </x:c>
      <x:c r="B8381">
        <x:v>40010</x:v>
      </x:c>
      <x:c r="C8381">
        <x:v>1.16666666666667</x:v>
      </x:c>
      <x:c r="I8381" t="s">
        <x:v>102</x:v>
      </x:c>
      <x:c r="K8381" t="s">
        <x:v>145</x:v>
      </x:c>
      <x:c r="M8381">
        <x:v>1129</x:v>
      </x:c>
      <x:c r="O8381" s="103" t="s">
        <x:v>101</x:v>
      </x:c>
      <x:c r="AG8381" s="80">
        <x:v>1</x:v>
      </x:c>
      <x:c r="AL8381" s="81">
        <x:v>40010</x:v>
      </x:c>
      <x:c r="AM8381" s="81" t="str">
        <x:f t="shared" si="418"/>
        <x:v/>
      </x:c>
      <x:c r="AN8381" s="81" t="str">
        <x:f t="shared" si="419"/>
        <x:v/>
      </x:c>
      <x:c r="AO8381" s="81" t="str">
        <x:f t="shared" si="420"/>
        <x:v/>
      </x:c>
      <x:c r="AP8381" s="81" t="str">
        <x:f t="shared" si="421"/>
        <x:v/>
      </x:c>
      <x:c r="AQ8381" s="81" t="str">
        <x:f t="shared" si="422"/>
        <x:v/>
      </x:c>
    </x:row>
    <x:row r="8382" spans="1:43">
      <x:c r="A8382" s="114" t="s">
        <x:v>3337</x:v>
      </x:c>
      <x:c r="B8382">
        <x:v>40010</x:v>
      </x:c>
      <x:c r="C8382">
        <x:v>1.9</x:v>
      </x:c>
      <x:c r="E8382">
        <x:v>1</x:v>
      </x:c>
      <x:c r="I8382" t="s">
        <x:v>100</x:v>
      </x:c>
      <x:c r="K8382" t="s">
        <x:v>145</x:v>
      </x:c>
      <x:c r="M8382">
        <x:v>1127</x:v>
      </x:c>
      <x:c r="O8382" s="103" t="s">
        <x:v>101</x:v>
      </x:c>
      <x:c r="AG8382" s="80">
        <x:v>2</x:v>
      </x:c>
      <x:c r="AL8382" s="81">
        <x:v>40010</x:v>
      </x:c>
      <x:c r="AM8382" s="81" t="str">
        <x:f t="shared" si="418"/>
        <x:v/>
      </x:c>
      <x:c r="AN8382" s="81" t="str">
        <x:f t="shared" si="419"/>
        <x:v/>
      </x:c>
      <x:c r="AO8382" s="81" t="str">
        <x:f t="shared" si="420"/>
        <x:v/>
      </x:c>
      <x:c r="AP8382" s="81" t="str">
        <x:f t="shared" si="421"/>
        <x:v/>
      </x:c>
      <x:c r="AQ8382" s="81" t="str">
        <x:f t="shared" si="422"/>
        <x:v/>
      </x:c>
    </x:row>
    <x:row r="8383" spans="1:43">
      <x:c r="A8383" s="114" t="s">
        <x:v>3338</x:v>
      </x:c>
      <x:c r="B8383">
        <x:v>40010</x:v>
      </x:c>
      <x:c r="C8383">
        <x:v>2.5</x:v>
      </x:c>
      <x:c r="D8383">
        <x:v>1</x:v>
      </x:c>
      <x:c r="K8383" t="s">
        <x:v>122</x:v>
      </x:c>
      <x:c r="M8383">
        <x:v>1143</x:v>
      </x:c>
      <x:c r="N8383">
        <x:v>1</x:v>
      </x:c>
      <x:c r="O8383" t="s">
        <x:v>116</x:v>
      </x:c>
      <x:c r="AL8383" s="81" t="s">
        <x:v>3339</x:v>
      </x:c>
      <x:c r="AM8383" s="81" t="str">
        <x:f t="shared" si="418"/>
        <x:v/>
      </x:c>
      <x:c r="AN8383" s="81" t="str">
        <x:f t="shared" si="419"/>
        <x:v/>
      </x:c>
      <x:c r="AO8383" s="81" t="str">
        <x:f t="shared" si="420"/>
        <x:v/>
      </x:c>
      <x:c r="AP8383" s="81" t="str">
        <x:f t="shared" si="421"/>
        <x:v/>
      </x:c>
      <x:c r="AQ8383" s="81" t="str">
        <x:f t="shared" si="422"/>
        <x:v/>
      </x:c>
    </x:row>
    <x:row r="8384" spans="1:43">
      <x:c r="A8384" s="114" t="s">
        <x:v>3340</x:v>
      </x:c>
      <x:c r="B8384">
        <x:v>40011</x:v>
      </x:c>
      <x:c r="C8384">
        <x:v>0.433333333333333</x:v>
      </x:c>
      <x:c r="G8384">
        <x:v>1</x:v>
      </x:c>
      <x:c r="I8384" t="s">
        <x:v>104</x:v>
      </x:c>
      <x:c r="K8384" t="s">
        <x:v>357</x:v>
      </x:c>
      <x:c r="M8384">
        <x:v>1131</x:v>
      </x:c>
      <x:c r="O8384" s="103" t="s">
        <x:v>101</x:v>
      </x:c>
      <x:c r="AL8384" s="81">
        <x:v>40011</x:v>
      </x:c>
      <x:c r="AM8384" s="81" t="str">
        <x:f t="shared" si="418"/>
        <x:v/>
      </x:c>
      <x:c r="AN8384" s="81" t="str">
        <x:f t="shared" si="419"/>
        <x:v/>
      </x:c>
      <x:c r="AO8384" s="81" t="str">
        <x:f t="shared" si="420"/>
        <x:v/>
      </x:c>
      <x:c r="AP8384" s="81" t="str">
        <x:f t="shared" si="421"/>
        <x:v/>
      </x:c>
      <x:c r="AQ8384" s="81" t="str">
        <x:f t="shared" si="422"/>
        <x:v/>
      </x:c>
    </x:row>
    <x:row r="8385" spans="1:43">
      <x:c r="A8385" s="114" t="s">
        <x:v>3341</x:v>
      </x:c>
      <x:c r="B8385">
        <x:v>40011</x:v>
      </x:c>
      <x:c r="C8385">
        <x:v>1.16666666666667</x:v>
      </x:c>
      <x:c r="G8385">
        <x:v>1</x:v>
      </x:c>
      <x:c r="I8385" t="s">
        <x:v>103</x:v>
      </x:c>
      <x:c r="K8385" t="s">
        <x:v>358</x:v>
      </x:c>
      <x:c r="M8385">
        <x:v>1131</x:v>
      </x:c>
      <x:c r="O8385" s="103" t="s">
        <x:v>101</x:v>
      </x:c>
      <x:c r="AL8385" s="81">
        <x:v>40011</x:v>
      </x:c>
      <x:c r="AM8385" s="81" t="str">
        <x:f t="shared" si="418"/>
        <x:v/>
      </x:c>
      <x:c r="AN8385" s="81" t="str">
        <x:f t="shared" si="419"/>
        <x:v/>
      </x:c>
      <x:c r="AO8385" s="81" t="str">
        <x:f t="shared" si="420"/>
        <x:v/>
      </x:c>
      <x:c r="AP8385" s="81" t="str">
        <x:f t="shared" si="421"/>
        <x:v/>
      </x:c>
      <x:c r="AQ8385" s="81" t="str">
        <x:f t="shared" si="422"/>
        <x:v/>
      </x:c>
    </x:row>
    <x:row r="8386" spans="1:43">
      <x:c r="A8386" s="114" t="s">
        <x:v>3342</x:v>
      </x:c>
      <x:c r="B8386">
        <x:v>40011</x:v>
      </x:c>
      <x:c r="C8386">
        <x:v>2.03333333333333</x:v>
      </x:c>
      <x:c r="G8386">
        <x:v>4</x:v>
      </x:c>
      <x:c r="I8386" t="s">
        <x:v>110</x:v>
      </x:c>
      <x:c r="J8386">
        <x:v>0.65</x:v>
      </x:c>
      <x:c r="K8386" t="s">
        <x:v>358</x:v>
      </x:c>
      <x:c r="M8386">
        <x:v>1131</x:v>
      </x:c>
      <x:c r="O8386" s="103" t="s">
        <x:v>101</x:v>
      </x:c>
      <x:c r="AL8386" s="81">
        <x:v>40011</x:v>
      </x:c>
      <x:c r="AM8386" s="81" t="str">
        <x:f t="shared" si="418"/>
        <x:v/>
      </x:c>
      <x:c r="AN8386" s="81" t="str">
        <x:f t="shared" si="419"/>
        <x:v/>
      </x:c>
      <x:c r="AO8386" s="81" t="str">
        <x:f t="shared" si="420"/>
        <x:v/>
      </x:c>
      <x:c r="AP8386" s="81" t="str">
        <x:f t="shared" si="421"/>
        <x:v/>
      </x:c>
      <x:c r="AQ8386" s="81" t="str">
        <x:f t="shared" si="422"/>
        <x:v/>
      </x:c>
    </x:row>
    <x:row r="8387" spans="1:43">
      <x:c r="A8387" s="114" t="s">
        <x:v>3343</x:v>
      </x:c>
      <x:c r="B8387">
        <x:v>40011</x:v>
      </x:c>
      <x:c r="C8387">
        <x:v>2.18333333333333</x:v>
      </x:c>
      <x:c r="D8387">
        <x:v>1</x:v>
      </x:c>
      <x:c r="W8387" s="85"/>
      <x:c r="AG8387" s="80">
        <x:v>2</x:v>
      </x:c>
      <x:c r="AL8387" s="81" t="s">
        <x:v>3344</x:v>
      </x:c>
      <x:c r="AM8387" s="81" t="str">
        <x:f t="shared" si="418"/>
        <x:v/>
      </x:c>
      <x:c r="AN8387" s="81" t="str">
        <x:f t="shared" si="419"/>
        <x:v/>
      </x:c>
      <x:c r="AO8387" s="81" t="str">
        <x:f t="shared" si="420"/>
        <x:v/>
      </x:c>
      <x:c r="AP8387" s="81" t="str">
        <x:f t="shared" si="421"/>
        <x:v/>
      </x:c>
      <x:c r="AQ8387" s="81" t="str">
        <x:f t="shared" si="422"/>
        <x:v/>
      </x:c>
    </x:row>
    <x:row r="8388" spans="1:43">
      <x:c r="A8388" s="114" t="s">
        <x:v>3345</x:v>
      </x:c>
      <x:c r="B8388">
        <x:v>40011</x:v>
      </x:c>
      <x:c r="C8388">
        <x:v>2.33333333333333</x:v>
      </x:c>
      <x:c r="D8388">
        <x:v>1</x:v>
      </x:c>
      <x:c r="W8388" s="85"/>
      <x:c r="AG8388" s="80">
        <x:v>2</x:v>
      </x:c>
      <x:c r="AL8388" s="81" t="s">
        <x:v>3344</x:v>
      </x:c>
      <x:c r="AM8388" s="81" t="str">
        <x:f t="shared" si="418"/>
        <x:v/>
      </x:c>
      <x:c r="AN8388" s="81" t="str">
        <x:f t="shared" si="419"/>
        <x:v/>
      </x:c>
      <x:c r="AO8388" s="81" t="str">
        <x:f t="shared" si="420"/>
        <x:v/>
      </x:c>
      <x:c r="AP8388" s="81" t="str">
        <x:f t="shared" si="421"/>
        <x:v/>
      </x:c>
      <x:c r="AQ8388" s="81" t="str">
        <x:f t="shared" si="422"/>
        <x:v/>
      </x:c>
    </x:row>
    <x:row r="8389" spans="1:43">
      <x:c r="A8389" s="114" t="s">
        <x:v>3346</x:v>
      </x:c>
      <x:c r="B8389">
        <x:v>40012</x:v>
      </x:c>
      <x:c r="C8389">
        <x:v>0.1</x:v>
      </x:c>
      <x:c r="W8389" s="85"/>
      <x:c r="AL8389" s="81">
        <x:v>40012</x:v>
      </x:c>
      <x:c r="AM8389" s="81" t="str">
        <x:f t="shared" si="418"/>
        <x:v/>
      </x:c>
      <x:c r="AN8389" s="81" t="str">
        <x:f t="shared" si="419"/>
        <x:v/>
      </x:c>
      <x:c r="AO8389" s="81" t="str">
        <x:f t="shared" si="420"/>
        <x:v/>
      </x:c>
      <x:c r="AP8389" s="81" t="str">
        <x:f t="shared" si="421"/>
        <x:v/>
      </x:c>
      <x:c r="AQ8389" s="81" t="str">
        <x:f t="shared" si="422"/>
        <x:v/>
      </x:c>
    </x:row>
    <x:row r="8390" spans="1:43">
      <x:c r="A8390" s="114" t="s">
        <x:v>3347</x:v>
      </x:c>
      <x:c r="B8390">
        <x:v>40013</x:v>
      </x:c>
      <x:c r="C8390">
        <x:v>1.53333333333333</x:v>
      </x:c>
      <x:c r="G8390">
        <x:v>1</x:v>
      </x:c>
      <x:c r="I8390" t="s">
        <x:v>103</x:v>
      </x:c>
      <x:c r="K8390" t="s">
        <x:v>171</x:v>
      </x:c>
      <x:c r="M8390">
        <x:v>1262</x:v>
      </x:c>
      <x:c r="O8390" t="s">
        <x:v>101</x:v>
      </x:c>
      <x:c r="U8390">
        <x:v>439</x:v>
      </x:c>
      <x:c r="W8390" t="s">
        <x:v>114</x:v>
      </x:c>
      <x:c r="X8390">
        <x:v>4</x:v>
      </x:c>
      <x:c r="Y8390">
        <x:v>0</x:v>
      </x:c>
      <x:c r="Z8390" t="s">
        <x:v>347</x:v>
      </x:c>
      <x:c r="AA8390">
        <x:v>20</x:v>
      </x:c>
      <x:c r="AD8390" t="s">
        <x:v>116</x:v>
      </x:c>
      <x:c r="AG8390" s="80">
        <x:v>2</x:v>
      </x:c>
      <x:c r="AL8390" s="81">
        <x:v>40013</x:v>
      </x:c>
      <x:c r="AM8390" s="81" t="str">
        <x:f t="shared" si="418"/>
        <x:v/>
      </x:c>
      <x:c r="AN8390" s="81" t="str">
        <x:f t="shared" si="419"/>
        <x:v/>
      </x:c>
      <x:c r="AO8390" s="81" t="str">
        <x:f t="shared" si="420"/>
        <x:v/>
      </x:c>
      <x:c r="AP8390" s="81" t="str">
        <x:f t="shared" si="421"/>
        <x:v/>
      </x:c>
      <x:c r="AQ8390" s="81" t="str">
        <x:f t="shared" si="422"/>
        <x:v/>
      </x:c>
    </x:row>
    <x:row r="8391" spans="1:43">
      <x:c r="A8391" s="114" t="s">
        <x:v>3348</x:v>
      </x:c>
      <x:c r="B8391">
        <x:v>40013</x:v>
      </x:c>
      <x:c r="C8391">
        <x:v>1.68333333333333</x:v>
      </x:c>
      <x:c r="G8391">
        <x:v>1</x:v>
      </x:c>
      <x:c r="K8391" t="s">
        <x:v>171</x:v>
      </x:c>
      <x:c r="U8391">
        <x:v>439</x:v>
      </x:c>
      <x:c r="W8391" t="s">
        <x:v>114</x:v>
      </x:c>
      <x:c r="X8391">
        <x:v>4</x:v>
      </x:c>
      <x:c r="Y8391">
        <x:v>0</x:v>
      </x:c>
      <x:c r="Z8391" t="s">
        <x:v>347</x:v>
      </x:c>
      <x:c r="AA8391">
        <x:v>20</x:v>
      </x:c>
      <x:c r="AD8391" t="s">
        <x:v>116</x:v>
      </x:c>
      <x:c r="AG8391" s="80">
        <x:v>1</x:v>
      </x:c>
      <x:c r="AL8391" s="81">
        <x:v>40013</x:v>
      </x:c>
      <x:c r="AM8391" s="81" t="str">
        <x:f t="shared" si="418"/>
        <x:v/>
      </x:c>
      <x:c r="AN8391" s="81" t="str">
        <x:f t="shared" si="419"/>
        <x:v/>
      </x:c>
      <x:c r="AO8391" s="81" t="str">
        <x:f t="shared" si="420"/>
        <x:v/>
      </x:c>
      <x:c r="AP8391" s="81" t="str">
        <x:f t="shared" si="421"/>
        <x:v/>
      </x:c>
      <x:c r="AQ8391" s="81" t="str">
        <x:f t="shared" si="422"/>
        <x:v/>
      </x:c>
    </x:row>
    <x:row r="8392" spans="1:43">
      <x:c r="A8392" s="114" t="s">
        <x:v>3349</x:v>
      </x:c>
      <x:c r="B8392">
        <x:v>40013</x:v>
      </x:c>
      <x:c r="C8392">
        <x:v>1.83333333333333</x:v>
      </x:c>
      <x:c r="G8392">
        <x:v>3</x:v>
      </x:c>
      <x:c r="K8392" t="s">
        <x:v>171</x:v>
      </x:c>
      <x:c r="U8392">
        <x:v>439</x:v>
      </x:c>
      <x:c r="W8392" t="s">
        <x:v>114</x:v>
      </x:c>
      <x:c r="X8392">
        <x:v>4</x:v>
      </x:c>
      <x:c r="Y8392">
        <x:v>0</x:v>
      </x:c>
      <x:c r="Z8392" t="s">
        <x:v>347</x:v>
      </x:c>
      <x:c r="AA8392">
        <x:v>20</x:v>
      </x:c>
      <x:c r="AD8392" t="s">
        <x:v>116</x:v>
      </x:c>
      <x:c r="AG8392" s="80">
        <x:v>1</x:v>
      </x:c>
      <x:c r="AL8392" s="81">
        <x:v>40013</x:v>
      </x:c>
      <x:c r="AM8392" s="81" t="str">
        <x:f t="shared" si="418"/>
        <x:v/>
      </x:c>
      <x:c r="AN8392" s="81" t="str">
        <x:f t="shared" si="419"/>
        <x:v/>
      </x:c>
      <x:c r="AO8392" s="81" t="str">
        <x:f t="shared" si="420"/>
        <x:v/>
      </x:c>
      <x:c r="AP8392" s="81" t="str">
        <x:f t="shared" si="421"/>
        <x:v/>
      </x:c>
      <x:c r="AQ8392" s="81" t="str">
        <x:f t="shared" si="422"/>
        <x:v/>
      </x:c>
    </x:row>
    <x:row r="8393" spans="1:43">
      <x:c r="A8393" s="114" t="s">
        <x:v>3350</x:v>
      </x:c>
      <x:c r="B8393">
        <x:v>40014</x:v>
      </x:c>
      <x:c r="C8393">
        <x:v>0.533333333333333</x:v>
      </x:c>
      <x:c r="G8393">
        <x:v>1</x:v>
      </x:c>
      <x:c r="I8393" t="s">
        <x:v>100</x:v>
      </x:c>
      <x:c r="K8393" t="s">
        <x:v>203</x:v>
      </x:c>
      <x:c r="M8393">
        <x:v>129</x:v>
      </x:c>
      <x:c r="O8393" t="s">
        <x:v>101</x:v>
      </x:c>
      <x:c r="S8393" t="s">
        <x:v>120</x:v>
      </x:c>
      <x:c r="T8393">
        <x:v>2</x:v>
      </x:c>
      <x:c r="W8393" s="85"/>
      <x:c r="AG8393" s="80">
        <x:v>2</x:v>
      </x:c>
      <x:c r="AL8393" s="81">
        <x:v>40014</x:v>
      </x:c>
      <x:c r="AM8393" s="81" t="str">
        <x:f t="shared" si="418"/>
        <x:v/>
      </x:c>
      <x:c r="AN8393" s="81" t="str">
        <x:f t="shared" si="419"/>
        <x:v/>
      </x:c>
      <x:c r="AO8393" s="81" t="str">
        <x:f t="shared" si="420"/>
        <x:v/>
      </x:c>
      <x:c r="AP8393" s="81" t="str">
        <x:f t="shared" si="421"/>
        <x:v/>
      </x:c>
      <x:c r="AQ8393" s="81" t="str">
        <x:f t="shared" si="422"/>
        <x:v/>
      </x:c>
    </x:row>
    <x:row r="8394" spans="1:43">
      <x:c r="A8394" s="114" t="s">
        <x:v>3351</x:v>
      </x:c>
      <x:c r="B8394">
        <x:v>40014</x:v>
      </x:c>
      <x:c r="C8394">
        <x:v>1</x:v>
      </x:c>
      <x:c r="G8394">
        <x:v>3</x:v>
      </x:c>
      <x:c r="I8394" t="s">
        <x:v>100</x:v>
      </x:c>
      <x:c r="K8394" t="s">
        <x:v>3352</x:v>
      </x:c>
      <x:c r="M8394">
        <x:v>129</x:v>
      </x:c>
      <x:c r="O8394" t="s">
        <x:v>101</x:v>
      </x:c>
      <x:c r="W8394" s="85"/>
      <x:c r="AG8394" s="80">
        <x:v>2</x:v>
      </x:c>
      <x:c r="AL8394" s="81">
        <x:v>40014</x:v>
      </x:c>
      <x:c r="AM8394" s="81" t="str">
        <x:f t="shared" si="418"/>
        <x:v/>
      </x:c>
      <x:c r="AN8394" s="81" t="str">
        <x:f t="shared" si="419"/>
        <x:v/>
      </x:c>
      <x:c r="AO8394" s="81" t="str">
        <x:f t="shared" si="420"/>
        <x:v/>
      </x:c>
      <x:c r="AP8394" s="81" t="str">
        <x:f t="shared" si="421"/>
        <x:v/>
      </x:c>
      <x:c r="AQ8394" s="81" t="str">
        <x:f t="shared" si="422"/>
        <x:v/>
      </x:c>
    </x:row>
    <x:row r="8395" spans="1:43">
      <x:c r="A8395" s="114" t="s">
        <x:v>3353</x:v>
      </x:c>
      <x:c r="B8395">
        <x:v>40014</x:v>
      </x:c>
      <x:c r="C8395">
        <x:v>1.3</x:v>
      </x:c>
      <x:c r="G8395">
        <x:v>1</x:v>
      </x:c>
      <x:c r="I8395" t="s">
        <x:v>102</x:v>
      </x:c>
      <x:c r="K8395" t="s">
        <x:v>3352</x:v>
      </x:c>
      <x:c r="M8395">
        <x:v>129</x:v>
      </x:c>
      <x:c r="O8395" t="s">
        <x:v>101</x:v>
      </x:c>
      <x:c r="AG8395" s="80">
        <x:v>2</x:v>
      </x:c>
      <x:c r="AL8395" s="81">
        <x:v>40014</x:v>
      </x:c>
      <x:c r="AM8395" s="81" t="s">
        <x:v>206</x:v>
      </x:c>
      <x:c r="AN8395" s="81" t="s">
        <x:v>206</x:v>
      </x:c>
      <x:c r="AO8395" s="81" t="s">
        <x:v>206</x:v>
      </x:c>
      <x:c r="AP8395" s="81" t="s">
        <x:v>206</x:v>
      </x:c>
      <x:c r="AQ8395" s="81" t="s">
        <x:v>206</x:v>
      </x:c>
    </x:row>
    <x:row r="8396" spans="1:43">
      <x:c r="A8396" s="114" t="s">
        <x:v>3354</x:v>
      </x:c>
      <x:c r="B8396">
        <x:v>40014</x:v>
      </x:c>
      <x:c r="C8396">
        <x:v>1.5</x:v>
      </x:c>
      <x:c r="G8396">
        <x:v>3</x:v>
      </x:c>
      <x:c r="I8396" t="s">
        <x:v>103</x:v>
      </x:c>
      <x:c r="K8396" t="s">
        <x:v>119</x:v>
      </x:c>
      <x:c r="M8396">
        <x:v>129</x:v>
      </x:c>
      <x:c r="O8396" t="s">
        <x:v>101</x:v>
      </x:c>
      <x:c r="AG8396" s="80">
        <x:v>2</x:v>
      </x:c>
      <x:c r="AL8396" s="81">
        <x:v>40014</x:v>
      </x:c>
      <x:c r="AM8396" s="81" t="s">
        <x:v>206</x:v>
      </x:c>
      <x:c r="AN8396" s="81" t="s">
        <x:v>206</x:v>
      </x:c>
      <x:c r="AO8396" s="81" t="s">
        <x:v>206</x:v>
      </x:c>
      <x:c r="AP8396" s="81" t="s">
        <x:v>206</x:v>
      </x:c>
      <x:c r="AQ8396" s="81" t="s">
        <x:v>206</x:v>
      </x:c>
    </x:row>
    <x:row r="8397" spans="1:43">
      <x:c r="A8397" s="114" t="s">
        <x:v>3355</x:v>
      </x:c>
      <x:c r="B8397">
        <x:v>40014</x:v>
      </x:c>
      <x:c r="C8397">
        <x:v>1.7</x:v>
      </x:c>
      <x:c r="G8397">
        <x:v>1</x:v>
      </x:c>
      <x:c r="I8397" t="s">
        <x:v>104</x:v>
      </x:c>
      <x:c r="K8397" t="s">
        <x:v>119</x:v>
      </x:c>
      <x:c r="M8397">
        <x:v>129</x:v>
      </x:c>
      <x:c r="O8397" t="s">
        <x:v>101</x:v>
      </x:c>
      <x:c r="AG8397" s="80">
        <x:v>2</x:v>
      </x:c>
      <x:c r="AL8397" s="81">
        <x:v>40014</x:v>
      </x:c>
      <x:c r="AM8397" s="81" t="s">
        <x:v>206</x:v>
      </x:c>
      <x:c r="AN8397" s="81" t="s">
        <x:v>206</x:v>
      </x:c>
      <x:c r="AO8397" s="81" t="s">
        <x:v>206</x:v>
      </x:c>
      <x:c r="AP8397" s="81" t="s">
        <x:v>206</x:v>
      </x:c>
      <x:c r="AQ8397" s="81" t="s">
        <x:v>206</x:v>
      </x:c>
    </x:row>
    <x:row r="8398" spans="1:43">
      <x:c r="A8398" s="114" t="s">
        <x:v>3356</x:v>
      </x:c>
      <x:c r="B8398">
        <x:v>40014</x:v>
      </x:c>
      <x:c r="C8398">
        <x:v>1.9</x:v>
      </x:c>
      <x:c r="G8398">
        <x:v>3</x:v>
      </x:c>
      <x:c r="I8398" t="s">
        <x:v>100</x:v>
      </x:c>
      <x:c r="K8398" t="s">
        <x:v>3352</x:v>
      </x:c>
      <x:c r="M8398">
        <x:v>129</x:v>
      </x:c>
      <x:c r="O8398" t="s">
        <x:v>101</x:v>
      </x:c>
      <x:c r="AG8398" s="80">
        <x:v>2</x:v>
      </x:c>
      <x:c r="AL8398" s="81">
        <x:v>40014</x:v>
      </x:c>
      <x:c r="AM8398" s="81" t="s">
        <x:v>206</x:v>
      </x:c>
      <x:c r="AN8398" s="81" t="s">
        <x:v>206</x:v>
      </x:c>
      <x:c r="AO8398" s="81" t="s">
        <x:v>206</x:v>
      </x:c>
      <x:c r="AP8398" s="81" t="s">
        <x:v>206</x:v>
      </x:c>
      <x:c r="AQ8398" s="81" t="s">
        <x:v>206</x:v>
      </x:c>
    </x:row>
    <x:row r="8399" spans="1:43">
      <x:c r="A8399" s="114" t="s">
        <x:v>3357</x:v>
      </x:c>
      <x:c r="B8399">
        <x:v>40014</x:v>
      </x:c>
      <x:c r="C8399">
        <x:v>2.1</x:v>
      </x:c>
      <x:c r="G8399">
        <x:v>2</x:v>
      </x:c>
      <x:c r="I8399" t="s">
        <x:v>102</x:v>
      </x:c>
      <x:c r="K8399" t="s">
        <x:v>3352</x:v>
      </x:c>
      <x:c r="M8399">
        <x:v>129</x:v>
      </x:c>
      <x:c r="O8399" t="s">
        <x:v>101</x:v>
      </x:c>
      <x:c r="AG8399" s="80">
        <x:v>2</x:v>
      </x:c>
      <x:c r="AL8399" s="81">
        <x:v>40014</x:v>
      </x:c>
      <x:c r="AM8399" s="81" t="s">
        <x:v>206</x:v>
      </x:c>
      <x:c r="AN8399" s="81" t="s">
        <x:v>206</x:v>
      </x:c>
      <x:c r="AO8399" s="81" t="s">
        <x:v>206</x:v>
      </x:c>
      <x:c r="AP8399" s="81" t="s">
        <x:v>206</x:v>
      </x:c>
      <x:c r="AQ8399" s="81" t="s">
        <x:v>206</x:v>
      </x:c>
    </x:row>
    <x:row r="8400" spans="1:43">
      <x:c r="A8400" s="114" t="s">
        <x:v>3358</x:v>
      </x:c>
      <x:c r="B8400">
        <x:v>40014</x:v>
      </x:c>
      <x:c r="C8400">
        <x:v>2.3</x:v>
      </x:c>
      <x:c r="G8400">
        <x:v>2</x:v>
      </x:c>
      <x:c r="I8400" t="s">
        <x:v>103</x:v>
      </x:c>
      <x:c r="K8400" t="s">
        <x:v>119</x:v>
      </x:c>
      <x:c r="M8400">
        <x:v>129</x:v>
      </x:c>
      <x:c r="O8400" t="s">
        <x:v>101</x:v>
      </x:c>
      <x:c r="AG8400" s="80">
        <x:v>2</x:v>
      </x:c>
      <x:c r="AL8400" s="81">
        <x:v>40014</x:v>
      </x:c>
      <x:c r="AM8400" s="81" t="s">
        <x:v>206</x:v>
      </x:c>
      <x:c r="AN8400" s="81" t="s">
        <x:v>206</x:v>
      </x:c>
      <x:c r="AO8400" s="81" t="s">
        <x:v>206</x:v>
      </x:c>
      <x:c r="AP8400" s="81" t="s">
        <x:v>206</x:v>
      </x:c>
      <x:c r="AQ8400" s="81" t="s">
        <x:v>206</x:v>
      </x:c>
    </x:row>
    <x:row r="8401" spans="1:43">
      <x:c r="A8401" s="114" t="s">
        <x:v>3359</x:v>
      </x:c>
      <x:c r="B8401">
        <x:v>40014</x:v>
      </x:c>
      <x:c r="C8401">
        <x:v>2.5</x:v>
      </x:c>
      <x:c r="G8401">
        <x:v>3</x:v>
      </x:c>
      <x:c r="I8401" t="s">
        <x:v>104</x:v>
      </x:c>
      <x:c r="K8401" t="s">
        <x:v>119</x:v>
      </x:c>
      <x:c r="M8401">
        <x:v>129</x:v>
      </x:c>
      <x:c r="O8401" t="s">
        <x:v>101</x:v>
      </x:c>
      <x:c r="AG8401" s="80">
        <x:v>2</x:v>
      </x:c>
      <x:c r="AL8401" s="81">
        <x:v>40014</x:v>
      </x:c>
      <x:c r="AM8401" s="81" t="s">
        <x:v>206</x:v>
      </x:c>
      <x:c r="AN8401" s="81" t="s">
        <x:v>206</x:v>
      </x:c>
      <x:c r="AO8401" s="81" t="s">
        <x:v>206</x:v>
      </x:c>
      <x:c r="AP8401" s="81" t="s">
        <x:v>206</x:v>
      </x:c>
      <x:c r="AQ8401" s="81" t="s">
        <x:v>206</x:v>
      </x:c>
    </x:row>
    <x:row r="8402" spans="1:43">
      <x:c r="A8402" s="114" t="s">
        <x:v>3360</x:v>
      </x:c>
      <x:c r="B8402">
        <x:v>40014</x:v>
      </x:c>
      <x:c r="C8402">
        <x:v>2.9</x:v>
      </x:c>
      <x:c r="G8402">
        <x:v>3</x:v>
      </x:c>
      <x:c r="I8402" t="s">
        <x:v>103</x:v>
      </x:c>
      <x:c r="K8402" t="s">
        <x:v>119</x:v>
      </x:c>
      <x:c r="M8402">
        <x:v>129</x:v>
      </x:c>
      <x:c r="O8402" t="s">
        <x:v>101</x:v>
      </x:c>
      <x:c r="S8402" t="s">
        <x:v>417</x:v>
      </x:c>
      <x:c r="T8402">
        <x:v>2</x:v>
      </x:c>
      <x:c r="AG8402" s="80">
        <x:v>2</x:v>
      </x:c>
      <x:c r="AL8402" s="81">
        <x:v>40014</x:v>
      </x:c>
      <x:c r="AM8402" s="81" t="str">
        <x:f t="shared" ref="AM8402:AM8450" si="423">IF($F$7=2,$B$7,"")</x:f>
        <x:v/>
      </x:c>
      <x:c r="AN8402" s="81" t="str">
        <x:f t="shared" ref="AN8402:AN8450" si="424">IF($F$7=3,$B$7,"")</x:f>
        <x:v/>
      </x:c>
      <x:c r="AO8402" s="81" t="str">
        <x:f t="shared" ref="AO8402:AO8450" si="425">IF($F$7=4,$B$7,"")</x:f>
        <x:v/>
      </x:c>
      <x:c r="AP8402" s="81" t="str">
        <x:f t="shared" ref="AP8402:AP8450" si="426">IF($F$7=5,$B$7,"")</x:f>
        <x:v/>
      </x:c>
      <x:c r="AQ8402" s="81" t="str">
        <x:f t="shared" ref="AQ8402:AQ8450" si="427">IF($F$7=6,$B$7,"")</x:f>
        <x:v/>
      </x:c>
    </x:row>
    <x:row r="8403" spans="1:43">
      <x:c r="A8403" s="114" t="s">
        <x:v>3361</x:v>
      </x:c>
      <x:c r="B8403">
        <x:v>40015</x:v>
      </x:c>
      <x:c r="C8403">
        <x:v>0.166666666666667</x:v>
      </x:c>
      <x:c r="D8403">
        <x:v>1</x:v>
      </x:c>
      <x:c r="AG8403" s="80">
        <x:v>1</x:v>
      </x:c>
      <x:c r="AL8403" s="81" t="s">
        <x:v>3362</x:v>
      </x:c>
      <x:c r="AM8403" s="81" t="str">
        <x:f t="shared" si="423"/>
        <x:v/>
      </x:c>
      <x:c r="AN8403" s="81" t="str">
        <x:f t="shared" si="424"/>
        <x:v/>
      </x:c>
      <x:c r="AO8403" s="81" t="str">
        <x:f t="shared" si="425"/>
        <x:v/>
      </x:c>
      <x:c r="AP8403" s="81" t="str">
        <x:f t="shared" si="426"/>
        <x:v/>
      </x:c>
      <x:c r="AQ8403" s="81" t="str">
        <x:f t="shared" si="427"/>
        <x:v/>
      </x:c>
    </x:row>
    <x:row r="8404" spans="1:43">
      <x:c r="A8404" s="114" t="s">
        <x:v>3363</x:v>
      </x:c>
      <x:c r="B8404">
        <x:v>40015</x:v>
      </x:c>
      <x:c r="C8404">
        <x:v>0.266666666666667</x:v>
      </x:c>
      <x:c r="D8404">
        <x:v>1</x:v>
      </x:c>
      <x:c r="AG8404" s="80">
        <x:v>1</x:v>
      </x:c>
      <x:c r="AL8404" s="81" t="s">
        <x:v>3362</x:v>
      </x:c>
      <x:c r="AM8404" s="81" t="str">
        <x:f t="shared" si="423"/>
        <x:v/>
      </x:c>
      <x:c r="AN8404" s="81" t="str">
        <x:f t="shared" si="424"/>
        <x:v/>
      </x:c>
      <x:c r="AO8404" s="81" t="str">
        <x:f t="shared" si="425"/>
        <x:v/>
      </x:c>
      <x:c r="AP8404" s="81" t="str">
        <x:f t="shared" si="426"/>
        <x:v/>
      </x:c>
      <x:c r="AQ8404" s="81" t="str">
        <x:f t="shared" si="427"/>
        <x:v/>
      </x:c>
    </x:row>
    <x:row r="8405" spans="1:43">
      <x:c r="A8405" s="114" t="s">
        <x:v>3364</x:v>
      </x:c>
      <x:c r="B8405">
        <x:v>40015</x:v>
      </x:c>
      <x:c r="C8405">
        <x:v>0.366666666666667</x:v>
      </x:c>
      <x:c r="D8405">
        <x:v>1</x:v>
      </x:c>
      <x:c r="AG8405" s="80">
        <x:v>1</x:v>
      </x:c>
      <x:c r="AL8405" s="81" t="s">
        <x:v>3362</x:v>
      </x:c>
      <x:c r="AM8405" s="81" t="str">
        <x:f t="shared" si="423"/>
        <x:v/>
      </x:c>
      <x:c r="AN8405" s="81" t="str">
        <x:f t="shared" si="424"/>
        <x:v/>
      </x:c>
      <x:c r="AO8405" s="81" t="str">
        <x:f t="shared" si="425"/>
        <x:v/>
      </x:c>
      <x:c r="AP8405" s="81" t="str">
        <x:f t="shared" si="426"/>
        <x:v/>
      </x:c>
      <x:c r="AQ8405" s="81" t="str">
        <x:f t="shared" si="427"/>
        <x:v/>
      </x:c>
    </x:row>
    <x:row r="8406" spans="1:43">
      <x:c r="A8406" s="114" t="s">
        <x:v>3365</x:v>
      </x:c>
      <x:c r="B8406">
        <x:v>40015</x:v>
      </x:c>
      <x:c r="C8406">
        <x:v>0.466666666666667</x:v>
      </x:c>
      <x:c r="D8406">
        <x:v>1</x:v>
      </x:c>
      <x:c r="AG8406" s="80">
        <x:v>1</x:v>
      </x:c>
      <x:c r="AL8406" s="81" t="s">
        <x:v>3362</x:v>
      </x:c>
      <x:c r="AM8406" s="81" t="str">
        <x:f t="shared" si="423"/>
        <x:v/>
      </x:c>
      <x:c r="AN8406" s="81" t="str">
        <x:f t="shared" si="424"/>
        <x:v/>
      </x:c>
      <x:c r="AO8406" s="81" t="str">
        <x:f t="shared" si="425"/>
        <x:v/>
      </x:c>
      <x:c r="AP8406" s="81" t="str">
        <x:f t="shared" si="426"/>
        <x:v/>
      </x:c>
      <x:c r="AQ8406" s="81" t="str">
        <x:f t="shared" si="427"/>
        <x:v/>
      </x:c>
    </x:row>
    <x:row r="8407" spans="1:43">
      <x:c r="A8407" s="114" t="s">
        <x:v>3366</x:v>
      </x:c>
      <x:c r="B8407">
        <x:v>40015</x:v>
      </x:c>
      <x:c r="C8407">
        <x:v>0.566666666666667</x:v>
      </x:c>
      <x:c r="D8407">
        <x:v>1</x:v>
      </x:c>
      <x:c r="AG8407" s="80">
        <x:v>1</x:v>
      </x:c>
      <x:c r="AL8407" s="81" t="s">
        <x:v>3362</x:v>
      </x:c>
      <x:c r="AM8407" s="81" t="str">
        <x:f t="shared" si="423"/>
        <x:v/>
      </x:c>
      <x:c r="AN8407" s="81" t="str">
        <x:f t="shared" si="424"/>
        <x:v/>
      </x:c>
      <x:c r="AO8407" s="81" t="str">
        <x:f t="shared" si="425"/>
        <x:v/>
      </x:c>
      <x:c r="AP8407" s="81" t="str">
        <x:f t="shared" si="426"/>
        <x:v/>
      </x:c>
      <x:c r="AQ8407" s="81" t="str">
        <x:f t="shared" si="427"/>
        <x:v/>
      </x:c>
    </x:row>
    <x:row r="8408" spans="1:43">
      <x:c r="A8408" s="114" t="s">
        <x:v>3367</x:v>
      </x:c>
      <x:c r="B8408">
        <x:v>40015</x:v>
      </x:c>
      <x:c r="C8408">
        <x:v>0.666666666666667</x:v>
      </x:c>
      <x:c r="D8408">
        <x:v>1</x:v>
      </x:c>
      <x:c r="AG8408" s="80">
        <x:v>1</x:v>
      </x:c>
      <x:c r="AL8408" s="81" t="s">
        <x:v>3362</x:v>
      </x:c>
      <x:c r="AM8408" s="81" t="str">
        <x:f t="shared" si="423"/>
        <x:v/>
      </x:c>
      <x:c r="AN8408" s="81" t="str">
        <x:f t="shared" si="424"/>
        <x:v/>
      </x:c>
      <x:c r="AO8408" s="81" t="str">
        <x:f t="shared" si="425"/>
        <x:v/>
      </x:c>
      <x:c r="AP8408" s="81" t="str">
        <x:f t="shared" si="426"/>
        <x:v/>
      </x:c>
      <x:c r="AQ8408" s="81" t="str">
        <x:f t="shared" si="427"/>
        <x:v/>
      </x:c>
    </x:row>
    <x:row r="8409" spans="1:43">
      <x:c r="A8409" s="114" t="s">
        <x:v>3368</x:v>
      </x:c>
      <x:c r="B8409">
        <x:v>40015</x:v>
      </x:c>
      <x:c r="C8409">
        <x:v>0.766666666666667</x:v>
      </x:c>
      <x:c r="H8409">
        <x:v>0</x:v>
      </x:c>
      <x:c r="I8409" t="s">
        <x:v>100</x:v>
      </x:c>
      <x:c r="K8409" t="s">
        <x:v>447</x:v>
      </x:c>
      <x:c r="M8409">
        <x:v>670</x:v>
      </x:c>
      <x:c r="O8409" t="s">
        <x:v>101</x:v>
      </x:c>
      <x:c r="W8409" s="85"/>
      <x:c r="AG8409" s="80">
        <x:v>2</x:v>
      </x:c>
      <x:c r="AL8409" s="81">
        <x:v>40015</x:v>
      </x:c>
      <x:c r="AM8409" s="81" t="str">
        <x:f t="shared" si="423"/>
        <x:v/>
      </x:c>
      <x:c r="AN8409" s="81" t="str">
        <x:f t="shared" si="424"/>
        <x:v/>
      </x:c>
      <x:c r="AO8409" s="81" t="str">
        <x:f t="shared" si="425"/>
        <x:v/>
      </x:c>
      <x:c r="AP8409" s="81" t="str">
        <x:f t="shared" si="426"/>
        <x:v/>
      </x:c>
      <x:c r="AQ8409" s="81" t="str">
        <x:f t="shared" si="427"/>
        <x:v/>
      </x:c>
    </x:row>
    <x:row r="8410" spans="1:43">
      <x:c r="A8410" s="114" t="s">
        <x:v>3369</x:v>
      </x:c>
      <x:c r="B8410">
        <x:v>40016</x:v>
      </x:c>
      <x:c r="C8410">
        <x:v>0.5</x:v>
      </x:c>
      <x:c r="I8410" t="s">
        <x:v>100</x:v>
      </x:c>
      <x:c r="K8410" t="s">
        <x:v>447</x:v>
      </x:c>
      <x:c r="M8410">
        <x:v>637</x:v>
      </x:c>
      <x:c r="O8410" t="s">
        <x:v>101</x:v>
      </x:c>
      <x:c r="W8410" s="85"/>
      <x:c r="AL8410" s="81">
        <x:v>40016</x:v>
      </x:c>
      <x:c r="AM8410" s="81" t="str">
        <x:f t="shared" si="423"/>
        <x:v/>
      </x:c>
      <x:c r="AN8410" s="81" t="str">
        <x:f t="shared" si="424"/>
        <x:v/>
      </x:c>
      <x:c r="AO8410" s="81" t="str">
        <x:f t="shared" si="425"/>
        <x:v/>
      </x:c>
      <x:c r="AP8410" s="81" t="str">
        <x:f t="shared" si="426"/>
        <x:v/>
      </x:c>
      <x:c r="AQ8410" s="81" t="str">
        <x:f t="shared" si="427"/>
        <x:v/>
      </x:c>
    </x:row>
    <x:row r="8411" spans="1:43">
      <x:c r="A8411" s="114" t="s">
        <x:v>3370</x:v>
      </x:c>
      <x:c r="B8411">
        <x:v>40017</x:v>
      </x:c>
      <x:c r="C8411">
        <x:v>0.6</x:v>
      </x:c>
      <x:c r="D8411">
        <x:v>1</x:v>
      </x:c>
      <x:c r="H8411">
        <x:v>1</x:v>
      </x:c>
      <x:c r="M8411">
        <x:v>802</x:v>
      </x:c>
      <x:c r="O8411" t="s">
        <x:v>116</x:v>
      </x:c>
      <x:c r="P8411" t="s">
        <x:v>3266</x:v>
      </x:c>
      <x:c r="AL8411" s="81" t="s">
        <x:v>334</x:v>
      </x:c>
      <x:c r="AM8411" s="81" t="str">
        <x:f t="shared" si="423"/>
        <x:v/>
      </x:c>
      <x:c r="AN8411" s="81" t="str">
        <x:f t="shared" si="424"/>
        <x:v/>
      </x:c>
      <x:c r="AO8411" s="81" t="str">
        <x:f t="shared" si="425"/>
        <x:v/>
      </x:c>
      <x:c r="AP8411" s="81" t="str">
        <x:f t="shared" si="426"/>
        <x:v/>
      </x:c>
      <x:c r="AQ8411" s="81" t="str">
        <x:f t="shared" si="427"/>
        <x:v/>
      </x:c>
    </x:row>
    <x:row r="8412" spans="1:43">
      <x:c r="A8412" s="114" t="s">
        <x:v>3371</x:v>
      </x:c>
      <x:c r="B8412">
        <x:v>40017</x:v>
      </x:c>
      <x:c r="C8412">
        <x:v>0.6</x:v>
      </x:c>
      <x:c r="D8412">
        <x:v>1</x:v>
      </x:c>
      <x:c r="H8412">
        <x:v>1</x:v>
      </x:c>
      <x:c r="M8412">
        <x:v>802</x:v>
      </x:c>
      <x:c r="O8412" t="s">
        <x:v>116</x:v>
      </x:c>
      <x:c r="P8412" t="s">
        <x:v>3269</x:v>
      </x:c>
      <x:c r="AL8412" s="81" t="s">
        <x:v>334</x:v>
      </x:c>
      <x:c r="AM8412" s="81" t="str">
        <x:f t="shared" si="423"/>
        <x:v/>
      </x:c>
      <x:c r="AN8412" s="81" t="str">
        <x:f t="shared" si="424"/>
        <x:v/>
      </x:c>
      <x:c r="AO8412" s="81" t="str">
        <x:f t="shared" si="425"/>
        <x:v/>
      </x:c>
      <x:c r="AP8412" s="81" t="str">
        <x:f t="shared" si="426"/>
        <x:v/>
      </x:c>
      <x:c r="AQ8412" s="81" t="str">
        <x:f t="shared" si="427"/>
        <x:v/>
      </x:c>
    </x:row>
    <x:row r="8413" spans="1:43">
      <x:c r="A8413" s="114" t="s">
        <x:v>3372</x:v>
      </x:c>
      <x:c r="B8413">
        <x:v>40017</x:v>
      </x:c>
      <x:c r="C8413">
        <x:v>0.6</x:v>
      </x:c>
      <x:c r="D8413">
        <x:v>1</x:v>
      </x:c>
      <x:c r="H8413">
        <x:v>1</x:v>
      </x:c>
      <x:c r="M8413">
        <x:v>802</x:v>
      </x:c>
      <x:c r="O8413" t="s">
        <x:v>116</x:v>
      </x:c>
      <x:c r="P8413" t="s">
        <x:v>3271</x:v>
      </x:c>
      <x:c r="AL8413" s="81" t="s">
        <x:v>334</x:v>
      </x:c>
      <x:c r="AM8413" s="81" t="str">
        <x:f t="shared" si="423"/>
        <x:v/>
      </x:c>
      <x:c r="AN8413" s="81" t="str">
        <x:f t="shared" si="424"/>
        <x:v/>
      </x:c>
      <x:c r="AO8413" s="81" t="str">
        <x:f t="shared" si="425"/>
        <x:v/>
      </x:c>
      <x:c r="AP8413" s="81" t="str">
        <x:f t="shared" si="426"/>
        <x:v/>
      </x:c>
      <x:c r="AQ8413" s="81" t="str">
        <x:f t="shared" si="427"/>
        <x:v/>
      </x:c>
    </x:row>
    <x:row r="8414" spans="1:43">
      <x:c r="A8414" s="114" t="s">
        <x:v>3373</x:v>
      </x:c>
      <x:c r="B8414">
        <x:v>40017</x:v>
      </x:c>
      <x:c r="C8414">
        <x:v>0.6</x:v>
      </x:c>
      <x:c r="D8414">
        <x:v>1</x:v>
      </x:c>
      <x:c r="H8414">
        <x:v>1</x:v>
      </x:c>
      <x:c r="M8414">
        <x:v>802</x:v>
      </x:c>
      <x:c r="O8414" t="s">
        <x:v>116</x:v>
      </x:c>
      <x:c r="P8414" t="s">
        <x:v>3273</x:v>
      </x:c>
      <x:c r="AL8414" s="81" t="s">
        <x:v>334</x:v>
      </x:c>
      <x:c r="AM8414" s="81" t="str">
        <x:f t="shared" si="423"/>
        <x:v/>
      </x:c>
      <x:c r="AN8414" s="81" t="str">
        <x:f t="shared" si="424"/>
        <x:v/>
      </x:c>
      <x:c r="AO8414" s="81" t="str">
        <x:f t="shared" si="425"/>
        <x:v/>
      </x:c>
      <x:c r="AP8414" s="81" t="str">
        <x:f t="shared" si="426"/>
        <x:v/>
      </x:c>
      <x:c r="AQ8414" s="81" t="str">
        <x:f t="shared" si="427"/>
        <x:v/>
      </x:c>
    </x:row>
    <x:row r="8415" spans="1:43">
      <x:c r="A8415" s="114" t="s">
        <x:v>3374</x:v>
      </x:c>
      <x:c r="B8415">
        <x:v>40017</x:v>
      </x:c>
      <x:c r="C8415">
        <x:v>1.7</x:v>
      </x:c>
      <x:c r="G8415">
        <x:v>1</x:v>
      </x:c>
      <x:c r="H8415">
        <x:v>1</x:v>
      </x:c>
      <x:c r="I8415" t="s">
        <x:v>103</x:v>
      </x:c>
      <x:c r="M8415">
        <x:v>754</x:v>
      </x:c>
      <x:c r="O8415" t="s">
        <x:v>116</x:v>
      </x:c>
      <x:c r="AL8415" s="81">
        <x:v>357</x:v>
      </x:c>
      <x:c r="AM8415" s="81" t="str">
        <x:f t="shared" si="423"/>
        <x:v/>
      </x:c>
      <x:c r="AN8415" s="81" t="str">
        <x:f t="shared" si="424"/>
        <x:v/>
      </x:c>
      <x:c r="AO8415" s="81" t="str">
        <x:f t="shared" si="425"/>
        <x:v/>
      </x:c>
      <x:c r="AP8415" s="81" t="str">
        <x:f t="shared" si="426"/>
        <x:v/>
      </x:c>
      <x:c r="AQ8415" s="81" t="str">
        <x:f t="shared" si="427"/>
        <x:v/>
      </x:c>
    </x:row>
    <x:row r="8416" spans="1:43">
      <x:c r="A8416" s="114" t="s">
        <x:v>3375</x:v>
      </x:c>
      <x:c r="B8416">
        <x:v>40017</x:v>
      </x:c>
      <x:c r="C8416">
        <x:v>1.9</x:v>
      </x:c>
      <x:c r="G8416">
        <x:v>1</x:v>
      </x:c>
      <x:c r="I8416" t="s">
        <x:v>104</x:v>
      </x:c>
      <x:c r="AL8416" s="81">
        <x:v>357</x:v>
      </x:c>
      <x:c r="AM8416" s="81" t="str">
        <x:f t="shared" si="423"/>
        <x:v/>
      </x:c>
      <x:c r="AN8416" s="81" t="str">
        <x:f t="shared" si="424"/>
        <x:v/>
      </x:c>
      <x:c r="AO8416" s="81" t="str">
        <x:f t="shared" si="425"/>
        <x:v/>
      </x:c>
      <x:c r="AP8416" s="81" t="str">
        <x:f t="shared" si="426"/>
        <x:v/>
      </x:c>
      <x:c r="AQ8416" s="81" t="str">
        <x:f t="shared" si="427"/>
        <x:v/>
      </x:c>
    </x:row>
    <x:row r="8417" spans="1:43">
      <x:c r="A8417" s="114" t="s">
        <x:v>3376</x:v>
      </x:c>
      <x:c r="B8417">
        <x:v>40017</x:v>
      </x:c>
      <x:c r="C8417">
        <x:v>2.1</x:v>
      </x:c>
      <x:c r="G8417">
        <x:v>2</x:v>
      </x:c>
      <x:c r="I8417" t="s">
        <x:v>100</x:v>
      </x:c>
      <x:c r="AL8417" s="81">
        <x:v>357</x:v>
      </x:c>
      <x:c r="AM8417" s="81" t="str">
        <x:f t="shared" si="423"/>
        <x:v/>
      </x:c>
      <x:c r="AN8417" s="81" t="str">
        <x:f t="shared" si="424"/>
        <x:v/>
      </x:c>
      <x:c r="AO8417" s="81" t="str">
        <x:f t="shared" si="425"/>
        <x:v/>
      </x:c>
      <x:c r="AP8417" s="81" t="str">
        <x:f t="shared" si="426"/>
        <x:v/>
      </x:c>
      <x:c r="AQ8417" s="81" t="str">
        <x:f t="shared" si="427"/>
        <x:v/>
      </x:c>
    </x:row>
    <x:row r="8418" spans="1:43">
      <x:c r="A8418" s="114" t="s">
        <x:v>3377</x:v>
      </x:c>
      <x:c r="B8418">
        <x:v>40018</x:v>
      </x:c>
      <x:c r="C8418">
        <x:v>0.4</x:v>
      </x:c>
      <x:c r="H8418">
        <x:v>1</x:v>
      </x:c>
      <x:c r="I8418" t="s">
        <x:v>107</x:v>
      </x:c>
      <x:c r="K8418" t="s">
        <x:v>309</x:v>
      </x:c>
      <x:c r="M8418">
        <x:v>818</x:v>
      </x:c>
      <x:c r="O8418" t="s">
        <x:v>1109</x:v>
      </x:c>
      <x:c r="S8418" t="s">
        <x:v>350</x:v>
      </x:c>
      <x:c r="T8418">
        <x:v>2.5</x:v>
      </x:c>
      <x:c r="AG8418" s="80">
        <x:v>2</x:v>
      </x:c>
      <x:c r="AL8418" s="81">
        <x:v>40018</x:v>
      </x:c>
      <x:c r="AM8418" s="81" t="str">
        <x:f t="shared" si="423"/>
        <x:v/>
      </x:c>
      <x:c r="AN8418" s="81" t="str">
        <x:f t="shared" si="424"/>
        <x:v/>
      </x:c>
      <x:c r="AO8418" s="81" t="str">
        <x:f t="shared" si="425"/>
        <x:v/>
      </x:c>
      <x:c r="AP8418" s="81" t="str">
        <x:f t="shared" si="426"/>
        <x:v/>
      </x:c>
      <x:c r="AQ8418" s="81" t="str">
        <x:f t="shared" si="427"/>
        <x:v/>
      </x:c>
    </x:row>
    <x:row r="8419" spans="1:43">
      <x:c r="A8419" s="114" t="s">
        <x:v>3378</x:v>
      </x:c>
      <x:c r="B8419">
        <x:v>40019</x:v>
      </x:c>
      <x:c r="C8419">
        <x:v>0.1</x:v>
      </x:c>
      <x:c r="D8419">
        <x:v>1</x:v>
      </x:c>
      <x:c r="H8419">
        <x:v>1</x:v>
      </x:c>
      <x:c r="M8419">
        <x:v>1012</x:v>
      </x:c>
      <x:c r="O8419" t="s">
        <x:v>1109</x:v>
      </x:c>
      <x:c r="AL8419" s="81" t="s">
        <x:v>3379</x:v>
      </x:c>
      <x:c r="AM8419" s="81" t="str">
        <x:f t="shared" si="423"/>
        <x:v/>
      </x:c>
      <x:c r="AN8419" s="81" t="str">
        <x:f t="shared" si="424"/>
        <x:v/>
      </x:c>
      <x:c r="AO8419" s="81" t="str">
        <x:f t="shared" si="425"/>
        <x:v/>
      </x:c>
      <x:c r="AP8419" s="81" t="str">
        <x:f t="shared" si="426"/>
        <x:v/>
      </x:c>
      <x:c r="AQ8419" s="81" t="str">
        <x:f t="shared" si="427"/>
        <x:v/>
      </x:c>
    </x:row>
    <x:row r="8420" spans="1:43">
      <x:c r="A8420" s="114" t="s">
        <x:v>3380</x:v>
      </x:c>
      <x:c r="B8420">
        <x:v>40019</x:v>
      </x:c>
      <x:c r="C8420">
        <x:v>0.1</x:v>
      </x:c>
      <x:c r="D8420">
        <x:v>1</x:v>
      </x:c>
      <x:c r="H8420">
        <x:v>1</x:v>
      </x:c>
      <x:c r="K8420" t="s">
        <x:v>133</x:v>
      </x:c>
      <x:c r="M8420"/>
      <x:c r="AL8420" s="81" t="s">
        <x:v>3379</x:v>
      </x:c>
      <x:c r="AM8420" s="81" t="str">
        <x:f t="shared" si="423"/>
        <x:v/>
      </x:c>
      <x:c r="AN8420" s="81" t="str">
        <x:f t="shared" si="424"/>
        <x:v/>
      </x:c>
      <x:c r="AO8420" s="81" t="str">
        <x:f t="shared" si="425"/>
        <x:v/>
      </x:c>
      <x:c r="AP8420" s="81" t="str">
        <x:f t="shared" si="426"/>
        <x:v/>
      </x:c>
      <x:c r="AQ8420" s="81" t="str">
        <x:f t="shared" si="427"/>
        <x:v/>
      </x:c>
    </x:row>
    <x:row r="8421" spans="1:43">
      <x:c r="A8421" s="114" t="s">
        <x:v>3381</x:v>
      </x:c>
      <x:c r="B8421">
        <x:v>40019</x:v>
      </x:c>
      <x:c r="C8421">
        <x:v>1</x:v>
      </x:c>
      <x:c r="G8421">
        <x:v>2</x:v>
      </x:c>
      <x:c r="I8421" t="s">
        <x:v>100</x:v>
      </x:c>
      <x:c r="K8421" t="s">
        <x:v>133</x:v>
      </x:c>
      <x:c r="M8421">
        <x:v>816</x:v>
      </x:c>
      <x:c r="O8421" t="s">
        <x:v>101</x:v>
      </x:c>
      <x:c r="AG8421" s="80">
        <x:v>1</x:v>
      </x:c>
      <x:c r="AL8421" s="81">
        <x:v>40019</x:v>
      </x:c>
      <x:c r="AM8421" s="81" t="str">
        <x:f t="shared" si="423"/>
        <x:v/>
      </x:c>
      <x:c r="AN8421" s="81" t="str">
        <x:f t="shared" si="424"/>
        <x:v/>
      </x:c>
      <x:c r="AO8421" s="81" t="str">
        <x:f t="shared" si="425"/>
        <x:v/>
      </x:c>
      <x:c r="AP8421" s="81" t="str">
        <x:f t="shared" si="426"/>
        <x:v/>
      </x:c>
      <x:c r="AQ8421" s="81" t="str">
        <x:f t="shared" si="427"/>
        <x:v/>
      </x:c>
    </x:row>
    <x:row r="8422" spans="1:43">
      <x:c r="A8422" s="114" t="s">
        <x:v>3382</x:v>
      </x:c>
      <x:c r="B8422">
        <x:v>40019</x:v>
      </x:c>
      <x:c r="C8422">
        <x:v>1.2</x:v>
      </x:c>
      <x:c r="G8422">
        <x:v>3</x:v>
      </x:c>
      <x:c r="I8422" t="s">
        <x:v>104</x:v>
      </x:c>
      <x:c r="K8422" t="s">
        <x:v>133</x:v>
      </x:c>
      <x:c r="M8422">
        <x:v>816</x:v>
      </x:c>
      <x:c r="O8422" t="s">
        <x:v>101</x:v>
      </x:c>
      <x:c r="AG8422" s="80">
        <x:v>1</x:v>
      </x:c>
      <x:c r="AL8422" s="81">
        <x:v>40019</x:v>
      </x:c>
      <x:c r="AM8422" s="81" t="str">
        <x:f t="shared" si="423"/>
        <x:v/>
      </x:c>
      <x:c r="AN8422" s="81" t="str">
        <x:f t="shared" si="424"/>
        <x:v/>
      </x:c>
      <x:c r="AO8422" s="81" t="str">
        <x:f t="shared" si="425"/>
        <x:v/>
      </x:c>
      <x:c r="AP8422" s="81" t="str">
        <x:f t="shared" si="426"/>
        <x:v/>
      </x:c>
      <x:c r="AQ8422" s="81" t="str">
        <x:f t="shared" si="427"/>
        <x:v/>
      </x:c>
    </x:row>
    <x:row r="8423" spans="1:43">
      <x:c r="A8423" s="114" t="s">
        <x:v>3383</x:v>
      </x:c>
      <x:c r="B8423">
        <x:v>40019</x:v>
      </x:c>
      <x:c r="C8423">
        <x:v>1.4</x:v>
      </x:c>
      <x:c r="G8423">
        <x:v>2</x:v>
      </x:c>
      <x:c r="I8423" t="s">
        <x:v>103</x:v>
      </x:c>
      <x:c r="K8423" t="s">
        <x:v>133</x:v>
      </x:c>
      <x:c r="M8423">
        <x:v>816</x:v>
      </x:c>
      <x:c r="O8423" t="s">
        <x:v>101</x:v>
      </x:c>
      <x:c r="AG8423" s="80">
        <x:v>1</x:v>
      </x:c>
      <x:c r="AL8423" s="81">
        <x:v>40019</x:v>
      </x:c>
      <x:c r="AM8423" s="81" t="str">
        <x:f t="shared" si="423"/>
        <x:v/>
      </x:c>
      <x:c r="AN8423" s="81" t="str">
        <x:f t="shared" si="424"/>
        <x:v/>
      </x:c>
      <x:c r="AO8423" s="81" t="str">
        <x:f t="shared" si="425"/>
        <x:v/>
      </x:c>
      <x:c r="AP8423" s="81" t="str">
        <x:f t="shared" si="426"/>
        <x:v/>
      </x:c>
      <x:c r="AQ8423" s="81" t="str">
        <x:f t="shared" si="427"/>
        <x:v/>
      </x:c>
    </x:row>
    <x:row r="8424" spans="1:43">
      <x:c r="A8424" s="114" t="s">
        <x:v>3384</x:v>
      </x:c>
      <x:c r="B8424">
        <x:v>40019</x:v>
      </x:c>
      <x:c r="C8424">
        <x:v>1.6</x:v>
      </x:c>
      <x:c r="G8424">
        <x:v>4</x:v>
      </x:c>
      <x:c r="I8424" t="s">
        <x:v>102</x:v>
      </x:c>
      <x:c r="K8424" t="s">
        <x:v>304</x:v>
      </x:c>
      <x:c r="M8424">
        <x:v>816</x:v>
      </x:c>
      <x:c r="O8424" t="s">
        <x:v>101</x:v>
      </x:c>
      <x:c r="AG8424" s="80">
        <x:v>1</x:v>
      </x:c>
      <x:c r="AL8424" s="81">
        <x:v>40019</x:v>
      </x:c>
      <x:c r="AM8424" s="81" t="str">
        <x:f t="shared" si="423"/>
        <x:v/>
      </x:c>
      <x:c r="AN8424" s="81" t="str">
        <x:f t="shared" si="424"/>
        <x:v/>
      </x:c>
      <x:c r="AO8424" s="81" t="str">
        <x:f t="shared" si="425"/>
        <x:v/>
      </x:c>
      <x:c r="AP8424" s="81" t="str">
        <x:f t="shared" si="426"/>
        <x:v/>
      </x:c>
      <x:c r="AQ8424" s="81" t="str">
        <x:f t="shared" si="427"/>
        <x:v/>
      </x:c>
    </x:row>
    <x:row r="8425" spans="1:43">
      <x:c r="A8425" s="114" t="s">
        <x:v>3385</x:v>
      </x:c>
      <x:c r="B8425">
        <x:v>40020</x:v>
      </x:c>
      <x:c r="C8425">
        <x:v>0.3</x:v>
      </x:c>
      <x:c r="D8425">
        <x:v>1</x:v>
      </x:c>
      <x:c r="M8425">
        <x:v>155</x:v>
      </x:c>
      <x:c r="O8425" t="s">
        <x:v>116</x:v>
      </x:c>
      <x:c r="AL8425" s="81" t="s">
        <x:v>3386</x:v>
      </x:c>
      <x:c r="AM8425" s="81" t="str">
        <x:f t="shared" si="423"/>
        <x:v/>
      </x:c>
      <x:c r="AN8425" s="81" t="str">
        <x:f t="shared" si="424"/>
        <x:v/>
      </x:c>
      <x:c r="AO8425" s="81" t="str">
        <x:f t="shared" si="425"/>
        <x:v/>
      </x:c>
      <x:c r="AP8425" s="81" t="str">
        <x:f t="shared" si="426"/>
        <x:v/>
      </x:c>
      <x:c r="AQ8425" s="81" t="str">
        <x:f t="shared" si="427"/>
        <x:v/>
      </x:c>
    </x:row>
    <x:row r="8426" spans="1:43">
      <x:c r="A8426" s="114" t="s">
        <x:v>3387</x:v>
      </x:c>
      <x:c r="B8426">
        <x:v>40020</x:v>
      </x:c>
      <x:c r="C8426">
        <x:v>1.03333333333333</x:v>
      </x:c>
      <x:c r="I8426" t="s">
        <x:v>100</x:v>
      </x:c>
      <x:c r="K8426" t="s">
        <x:v>196</x:v>
      </x:c>
      <x:c r="AG8426" s="80">
        <x:v>2</x:v>
      </x:c>
      <x:c r="AL8426" s="81">
        <x:v>40020</x:v>
      </x:c>
      <x:c r="AM8426" s="81" t="str">
        <x:f t="shared" si="423"/>
        <x:v/>
      </x:c>
      <x:c r="AN8426" s="81" t="str">
        <x:f t="shared" si="424"/>
        <x:v/>
      </x:c>
      <x:c r="AO8426" s="81" t="str">
        <x:f t="shared" si="425"/>
        <x:v/>
      </x:c>
      <x:c r="AP8426" s="81" t="str">
        <x:f t="shared" si="426"/>
        <x:v/>
      </x:c>
      <x:c r="AQ8426" s="81" t="str">
        <x:f t="shared" si="427"/>
        <x:v/>
      </x:c>
    </x:row>
    <x:row r="8427" spans="1:43">
      <x:c r="A8427" s="114" t="s">
        <x:v>3388</x:v>
      </x:c>
      <x:c r="B8427">
        <x:v>40021</x:v>
      </x:c>
      <x:c r="C8427">
        <x:v>1.49</x:v>
      </x:c>
      <x:c r="I8427" t="s">
        <x:v>100</x:v>
      </x:c>
      <x:c r="M8427">
        <x:v>377</x:v>
      </x:c>
      <x:c r="O8427" t="s">
        <x:v>116</x:v>
      </x:c>
      <x:c r="Q8427" t="s">
        <x:v>255</x:v>
      </x:c>
      <x:c r="R8427">
        <x:v>0.2</x:v>
      </x:c>
      <x:c r="AG8427" s="80">
        <x:v>2</x:v>
      </x:c>
      <x:c r="AL8427" s="81">
        <x:v>40021</x:v>
      </x:c>
      <x:c r="AM8427" s="81" t="str">
        <x:f t="shared" si="423"/>
        <x:v/>
      </x:c>
      <x:c r="AN8427" s="81" t="str">
        <x:f t="shared" si="424"/>
        <x:v/>
      </x:c>
      <x:c r="AO8427" s="81" t="str">
        <x:f t="shared" si="425"/>
        <x:v/>
      </x:c>
      <x:c r="AP8427" s="81" t="str">
        <x:f t="shared" si="426"/>
        <x:v/>
      </x:c>
      <x:c r="AQ8427" s="81" t="str">
        <x:f t="shared" si="427"/>
        <x:v/>
      </x:c>
    </x:row>
    <x:row r="8428" spans="1:43">
      <x:c r="A8428" s="114" t="s">
        <x:v>3389</x:v>
      </x:c>
      <x:c r="B8428">
        <x:v>40022</x:v>
      </x:c>
      <x:c r="C8428">
        <x:v>0.466666666</x:v>
      </x:c>
      <x:c r="G8428">
        <x:v>1</x:v>
      </x:c>
      <x:c r="I8428" t="s">
        <x:v>100</x:v>
      </x:c>
      <x:c r="K8428" t="s">
        <x:v>133</x:v>
      </x:c>
      <x:c r="M8428">
        <x:v>358</x:v>
      </x:c>
      <x:c r="O8428" t="s">
        <x:v>116</x:v>
      </x:c>
      <x:c r="AG8428" s="80">
        <x:v>1</x:v>
      </x:c>
      <x:c r="AL8428" s="81">
        <x:v>40022</x:v>
      </x:c>
      <x:c r="AM8428" s="81" t="str">
        <x:f t="shared" si="423"/>
        <x:v/>
      </x:c>
      <x:c r="AN8428" s="81" t="str">
        <x:f t="shared" si="424"/>
        <x:v/>
      </x:c>
      <x:c r="AO8428" s="81" t="str">
        <x:f t="shared" si="425"/>
        <x:v/>
      </x:c>
      <x:c r="AP8428" s="81" t="str">
        <x:f t="shared" si="426"/>
        <x:v/>
      </x:c>
      <x:c r="AQ8428" s="81" t="str">
        <x:f t="shared" si="427"/>
        <x:v/>
      </x:c>
    </x:row>
    <x:row r="8429" spans="1:43">
      <x:c r="A8429" s="114" t="s">
        <x:v>3390</x:v>
      </x:c>
      <x:c r="B8429">
        <x:v>40022</x:v>
      </x:c>
      <x:c r="C8429">
        <x:v>0.75</x:v>
      </x:c>
      <x:c r="G8429">
        <x:v>1</x:v>
      </x:c>
      <x:c r="I8429" t="s">
        <x:v>102</x:v>
      </x:c>
      <x:c r="K8429" t="s">
        <x:v>133</x:v>
      </x:c>
      <x:c r="AG8429" s="80">
        <x:v>1</x:v>
      </x:c>
      <x:c r="AL8429" s="81">
        <x:v>40022</x:v>
      </x:c>
      <x:c r="AM8429" s="81" t="str">
        <x:f t="shared" si="423"/>
        <x:v/>
      </x:c>
      <x:c r="AN8429" s="81" t="str">
        <x:f t="shared" si="424"/>
        <x:v/>
      </x:c>
      <x:c r="AO8429" s="81" t="str">
        <x:f t="shared" si="425"/>
        <x:v/>
      </x:c>
      <x:c r="AP8429" s="81" t="str">
        <x:f t="shared" si="426"/>
        <x:v/>
      </x:c>
      <x:c r="AQ8429" s="81" t="str">
        <x:f t="shared" si="427"/>
        <x:v/>
      </x:c>
    </x:row>
    <x:row r="8430" spans="1:43">
      <x:c r="A8430" s="114" t="s">
        <x:v>3391</x:v>
      </x:c>
      <x:c r="B8430">
        <x:v>40022</x:v>
      </x:c>
      <x:c r="C8430">
        <x:v>1.25</x:v>
      </x:c>
      <x:c r="G8430">
        <x:v>2</x:v>
      </x:c>
      <x:c r="I8430" t="s">
        <x:v>100</x:v>
      </x:c>
      <x:c r="K8430" t="s">
        <x:v>133</x:v>
      </x:c>
      <x:c r="AG8430" s="80">
        <x:v>1</x:v>
      </x:c>
      <x:c r="AL8430" s="81">
        <x:v>40022</x:v>
      </x:c>
      <x:c r="AM8430" s="81" t="str">
        <x:f t="shared" si="423"/>
        <x:v/>
      </x:c>
      <x:c r="AN8430" s="81" t="str">
        <x:f t="shared" si="424"/>
        <x:v/>
      </x:c>
      <x:c r="AO8430" s="81" t="str">
        <x:f t="shared" si="425"/>
        <x:v/>
      </x:c>
      <x:c r="AP8430" s="81" t="str">
        <x:f t="shared" si="426"/>
        <x:v/>
      </x:c>
      <x:c r="AQ8430" s="81" t="str">
        <x:f t="shared" si="427"/>
        <x:v/>
      </x:c>
    </x:row>
    <x:row r="8431" spans="1:43">
      <x:c r="A8431" s="114" t="s">
        <x:v>3392</x:v>
      </x:c>
      <x:c r="B8431">
        <x:v>40022</x:v>
      </x:c>
      <x:c r="C8431">
        <x:v>1.75</x:v>
      </x:c>
      <x:c r="G8431">
        <x:v>1</x:v>
      </x:c>
      <x:c r="I8431" t="s">
        <x:v>102</x:v>
      </x:c>
      <x:c r="K8431" t="s">
        <x:v>133</x:v>
      </x:c>
      <x:c r="AG8431" s="80">
        <x:v>1</x:v>
      </x:c>
      <x:c r="AL8431" s="81">
        <x:v>40022</x:v>
      </x:c>
      <x:c r="AM8431" s="81" t="str">
        <x:f t="shared" si="423"/>
        <x:v/>
      </x:c>
      <x:c r="AN8431" s="81" t="str">
        <x:f t="shared" si="424"/>
        <x:v/>
      </x:c>
      <x:c r="AO8431" s="81" t="str">
        <x:f t="shared" si="425"/>
        <x:v/>
      </x:c>
      <x:c r="AP8431" s="81" t="str">
        <x:f t="shared" si="426"/>
        <x:v/>
      </x:c>
      <x:c r="AQ8431" s="81" t="str">
        <x:f t="shared" si="427"/>
        <x:v/>
      </x:c>
    </x:row>
    <x:row r="8432" spans="1:43">
      <x:c r="A8432" s="114" t="s">
        <x:v>3393</x:v>
      </x:c>
      <x:c r="B8432">
        <x:v>40022</x:v>
      </x:c>
      <x:c r="C8432">
        <x:v>2.25</x:v>
      </x:c>
      <x:c r="G8432">
        <x:v>2</x:v>
      </x:c>
      <x:c r="I8432" t="s">
        <x:v>100</x:v>
      </x:c>
      <x:c r="K8432" t="s">
        <x:v>133</x:v>
      </x:c>
      <x:c r="AG8432" s="80">
        <x:v>1</x:v>
      </x:c>
      <x:c r="AL8432" s="81">
        <x:v>40022</x:v>
      </x:c>
      <x:c r="AM8432" s="81" t="str">
        <x:f t="shared" si="423"/>
        <x:v/>
      </x:c>
      <x:c r="AN8432" s="81" t="str">
        <x:f t="shared" si="424"/>
        <x:v/>
      </x:c>
      <x:c r="AO8432" s="81" t="str">
        <x:f t="shared" si="425"/>
        <x:v/>
      </x:c>
      <x:c r="AP8432" s="81" t="str">
        <x:f t="shared" si="426"/>
        <x:v/>
      </x:c>
      <x:c r="AQ8432" s="81" t="str">
        <x:f t="shared" si="427"/>
        <x:v/>
      </x:c>
    </x:row>
    <x:row r="8433" spans="1:43">
      <x:c r="A8433" s="114" t="s">
        <x:v>3394</x:v>
      </x:c>
      <x:c r="B8433">
        <x:v>40022</x:v>
      </x:c>
      <x:c r="C8433">
        <x:v>2.55</x:v>
      </x:c>
      <x:c r="G8433">
        <x:v>2</x:v>
      </x:c>
      <x:c r="I8433" t="s">
        <x:v>110</x:v>
      </x:c>
      <x:c r="J8433">
        <x:v>0.65</x:v>
      </x:c>
      <x:c r="K8433" t="s">
        <x:v>133</x:v>
      </x:c>
      <x:c r="S8433"/>
      <x:c r="AG8433" s="80">
        <x:v>1</x:v>
      </x:c>
      <x:c r="AL8433" s="81">
        <x:v>40022</x:v>
      </x:c>
      <x:c r="AM8433" s="81" t="str">
        <x:f t="shared" si="423"/>
        <x:v/>
      </x:c>
      <x:c r="AN8433" s="81" t="str">
        <x:f t="shared" si="424"/>
        <x:v/>
      </x:c>
      <x:c r="AO8433" s="81" t="str">
        <x:f t="shared" si="425"/>
        <x:v/>
      </x:c>
      <x:c r="AP8433" s="81" t="str">
        <x:f t="shared" si="426"/>
        <x:v/>
      </x:c>
      <x:c r="AQ8433" s="81" t="str">
        <x:f t="shared" si="427"/>
        <x:v/>
      </x:c>
    </x:row>
    <x:row r="8434" spans="1:43">
      <x:c r="A8434" s="114" t="s">
        <x:v>3395</x:v>
      </x:c>
      <x:c r="B8434">
        <x:v>40023</x:v>
      </x:c>
      <x:c r="C8434">
        <x:v>0.666666666666667</x:v>
      </x:c>
      <x:c r="D8434">
        <x:v>1</x:v>
      </x:c>
      <x:c r="M8434">
        <x:v>1434</x:v>
      </x:c>
      <x:c r="O8434" t="s">
        <x:v>101</x:v>
      </x:c>
      <x:c r="AG8434" s="80">
        <x:v>2</x:v>
      </x:c>
      <x:c r="AL8434" s="81" t="s">
        <x:v>3396</x:v>
      </x:c>
      <x:c r="AM8434" s="81" t="str">
        <x:f t="shared" si="423"/>
        <x:v/>
      </x:c>
      <x:c r="AN8434" s="81" t="str">
        <x:f t="shared" si="424"/>
        <x:v/>
      </x:c>
      <x:c r="AO8434" s="81" t="str">
        <x:f t="shared" si="425"/>
        <x:v/>
      </x:c>
      <x:c r="AP8434" s="81" t="str">
        <x:f t="shared" si="426"/>
        <x:v/>
      </x:c>
      <x:c r="AQ8434" s="81" t="str">
        <x:f t="shared" si="427"/>
        <x:v/>
      </x:c>
    </x:row>
    <x:row r="8435" spans="1:43">
      <x:c r="A8435" s="114" t="s">
        <x:v>3397</x:v>
      </x:c>
      <x:c r="B8435">
        <x:v>40023</x:v>
      </x:c>
      <x:c r="C8435">
        <x:v>0.816666666666667</x:v>
      </x:c>
      <x:c r="D8435">
        <x:v>1</x:v>
      </x:c>
      <x:c r="M8435">
        <x:v>1434</x:v>
      </x:c>
      <x:c r="O8435" t="s">
        <x:v>101</x:v>
      </x:c>
      <x:c r="AG8435" s="80">
        <x:v>2</x:v>
      </x:c>
      <x:c r="AL8435" s="81" t="s">
        <x:v>3396</x:v>
      </x:c>
      <x:c r="AM8435" s="81" t="str">
        <x:f t="shared" si="423"/>
        <x:v/>
      </x:c>
      <x:c r="AN8435" s="81" t="str">
        <x:f t="shared" si="424"/>
        <x:v/>
      </x:c>
      <x:c r="AO8435" s="81" t="str">
        <x:f t="shared" si="425"/>
        <x:v/>
      </x:c>
      <x:c r="AP8435" s="81" t="str">
        <x:f t="shared" si="426"/>
        <x:v/>
      </x:c>
      <x:c r="AQ8435" s="81" t="str">
        <x:f t="shared" si="427"/>
        <x:v/>
      </x:c>
    </x:row>
    <x:row r="8436" spans="1:43">
      <x:c r="A8436" s="114" t="s">
        <x:v>3398</x:v>
      </x:c>
      <x:c r="B8436">
        <x:v>40023</x:v>
      </x:c>
      <x:c r="C8436">
        <x:v>1.4</x:v>
      </x:c>
      <x:c r="G8436">
        <x:v>1</x:v>
      </x:c>
      <x:c r="I8436" t="s">
        <x:v>104</x:v>
      </x:c>
      <x:c r="M8436">
        <x:v>1434</x:v>
      </x:c>
      <x:c r="O8436" t="s">
        <x:v>101</x:v>
      </x:c>
      <x:c r="AG8436" s="80">
        <x:v>1</x:v>
      </x:c>
      <x:c r="AL8436" s="81">
        <x:v>40023</x:v>
      </x:c>
      <x:c r="AM8436" s="81" t="str">
        <x:f t="shared" si="423"/>
        <x:v/>
      </x:c>
      <x:c r="AN8436" s="81" t="str">
        <x:f t="shared" si="424"/>
        <x:v/>
      </x:c>
      <x:c r="AO8436" s="81" t="str">
        <x:f t="shared" si="425"/>
        <x:v/>
      </x:c>
      <x:c r="AP8436" s="81" t="str">
        <x:f t="shared" si="426"/>
        <x:v/>
      </x:c>
      <x:c r="AQ8436" s="81" t="str">
        <x:f t="shared" si="427"/>
        <x:v/>
      </x:c>
    </x:row>
    <x:row r="8437" spans="1:43">
      <x:c r="A8437" s="114" t="s">
        <x:v>3399</x:v>
      </x:c>
      <x:c r="B8437">
        <x:v>40023</x:v>
      </x:c>
      <x:c r="C8437">
        <x:v>1.6</x:v>
      </x:c>
      <x:c r="G8437">
        <x:v>2</x:v>
      </x:c>
      <x:c r="I8437" t="s">
        <x:v>103</x:v>
      </x:c>
      <x:c r="M8437">
        <x:v>1434</x:v>
      </x:c>
      <x:c r="O8437" t="s">
        <x:v>101</x:v>
      </x:c>
      <x:c r="AG8437" s="80">
        <x:v>1</x:v>
      </x:c>
      <x:c r="AL8437" s="81">
        <x:v>40023</x:v>
      </x:c>
      <x:c r="AM8437" s="81" t="str">
        <x:f t="shared" si="423"/>
        <x:v/>
      </x:c>
      <x:c r="AN8437" s="81" t="str">
        <x:f t="shared" si="424"/>
        <x:v/>
      </x:c>
      <x:c r="AO8437" s="81" t="str">
        <x:f t="shared" si="425"/>
        <x:v/>
      </x:c>
      <x:c r="AP8437" s="81" t="str">
        <x:f t="shared" si="426"/>
        <x:v/>
      </x:c>
      <x:c r="AQ8437" s="81" t="str">
        <x:f t="shared" si="427"/>
        <x:v/>
      </x:c>
    </x:row>
    <x:row r="8438" spans="1:43">
      <x:c r="A8438" s="114" t="s">
        <x:v>3400</x:v>
      </x:c>
      <x:c r="B8438">
        <x:v>40023</x:v>
      </x:c>
      <x:c r="C8438">
        <x:v>1.8</x:v>
      </x:c>
      <x:c r="G8438">
        <x:v>1</x:v>
      </x:c>
      <x:c r="I8438" t="s">
        <x:v>100</x:v>
      </x:c>
      <x:c r="M8438">
        <x:v>1434</x:v>
      </x:c>
      <x:c r="O8438" t="s">
        <x:v>101</x:v>
      </x:c>
      <x:c r="AG8438" s="80">
        <x:v>1</x:v>
      </x:c>
      <x:c r="AL8438" s="81">
        <x:v>40023</x:v>
      </x:c>
      <x:c r="AM8438" s="81" t="str">
        <x:f t="shared" si="423"/>
        <x:v/>
      </x:c>
      <x:c r="AN8438" s="81" t="str">
        <x:f t="shared" si="424"/>
        <x:v/>
      </x:c>
      <x:c r="AO8438" s="81" t="str">
        <x:f t="shared" si="425"/>
        <x:v/>
      </x:c>
      <x:c r="AP8438" s="81" t="str">
        <x:f t="shared" si="426"/>
        <x:v/>
      </x:c>
      <x:c r="AQ8438" s="81" t="str">
        <x:f t="shared" si="427"/>
        <x:v/>
      </x:c>
    </x:row>
    <x:row r="8439" spans="1:43">
      <x:c r="A8439" s="114" t="s">
        <x:v>3401</x:v>
      </x:c>
      <x:c r="B8439">
        <x:v>40023</x:v>
      </x:c>
      <x:c r="C8439">
        <x:v>2</x:v>
      </x:c>
      <x:c r="G8439">
        <x:v>1</x:v>
      </x:c>
      <x:c r="I8439" t="s">
        <x:v>102</x:v>
      </x:c>
      <x:c r="M8439">
        <x:v>1434</x:v>
      </x:c>
      <x:c r="O8439" t="s">
        <x:v>101</x:v>
      </x:c>
      <x:c r="AG8439" s="80">
        <x:v>1</x:v>
      </x:c>
      <x:c r="AL8439" s="81">
        <x:v>40023</x:v>
      </x:c>
      <x:c r="AM8439" s="81" t="str">
        <x:f t="shared" si="423"/>
        <x:v/>
      </x:c>
      <x:c r="AN8439" s="81" t="str">
        <x:f t="shared" si="424"/>
        <x:v/>
      </x:c>
      <x:c r="AO8439" s="81" t="str">
        <x:f t="shared" si="425"/>
        <x:v/>
      </x:c>
      <x:c r="AP8439" s="81" t="str">
        <x:f t="shared" si="426"/>
        <x:v/>
      </x:c>
      <x:c r="AQ8439" s="81" t="str">
        <x:f t="shared" si="427"/>
        <x:v/>
      </x:c>
    </x:row>
    <x:row r="8440" spans="1:43">
      <x:c r="A8440" s="114" t="s">
        <x:v>3402</x:v>
      </x:c>
      <x:c r="B8440">
        <x:v>40023</x:v>
      </x:c>
      <x:c r="C8440">
        <x:v>2.2</x:v>
      </x:c>
      <x:c r="G8440">
        <x:v>2</x:v>
      </x:c>
      <x:c r="I8440" t="s">
        <x:v>104</x:v>
      </x:c>
      <x:c r="M8440">
        <x:v>1434</x:v>
      </x:c>
      <x:c r="O8440" t="s">
        <x:v>101</x:v>
      </x:c>
      <x:c r="AG8440" s="80">
        <x:v>1</x:v>
      </x:c>
      <x:c r="AL8440" s="81">
        <x:v>40023</x:v>
      </x:c>
      <x:c r="AM8440" s="81" t="str">
        <x:f t="shared" si="423"/>
        <x:v/>
      </x:c>
      <x:c r="AN8440" s="81" t="str">
        <x:f t="shared" si="424"/>
        <x:v/>
      </x:c>
      <x:c r="AO8440" s="81" t="str">
        <x:f t="shared" si="425"/>
        <x:v/>
      </x:c>
      <x:c r="AP8440" s="81" t="str">
        <x:f t="shared" si="426"/>
        <x:v/>
      </x:c>
      <x:c r="AQ8440" s="81" t="str">
        <x:f t="shared" si="427"/>
        <x:v/>
      </x:c>
    </x:row>
    <x:row r="8441" spans="1:43">
      <x:c r="A8441" s="114" t="s">
        <x:v>3403</x:v>
      </x:c>
      <x:c r="B8441">
        <x:v>40023</x:v>
      </x:c>
      <x:c r="C8441">
        <x:v>2.4</x:v>
      </x:c>
      <x:c r="G8441">
        <x:v>1</x:v>
      </x:c>
      <x:c r="I8441" t="s">
        <x:v>103</x:v>
      </x:c>
      <x:c r="M8441">
        <x:v>1434</x:v>
      </x:c>
      <x:c r="O8441" t="s">
        <x:v>101</x:v>
      </x:c>
      <x:c r="AG8441" s="80">
        <x:v>1</x:v>
      </x:c>
      <x:c r="AL8441" s="81">
        <x:v>40023</x:v>
      </x:c>
      <x:c r="AM8441" s="81" t="str">
        <x:f t="shared" si="423"/>
        <x:v/>
      </x:c>
      <x:c r="AN8441" s="81" t="str">
        <x:f t="shared" si="424"/>
        <x:v/>
      </x:c>
      <x:c r="AO8441" s="81" t="str">
        <x:f t="shared" si="425"/>
        <x:v/>
      </x:c>
      <x:c r="AP8441" s="81" t="str">
        <x:f t="shared" si="426"/>
        <x:v/>
      </x:c>
      <x:c r="AQ8441" s="81" t="str">
        <x:f t="shared" si="427"/>
        <x:v/>
      </x:c>
    </x:row>
    <x:row r="8442" spans="1:43">
      <x:c r="A8442" s="114" t="s">
        <x:v>3404</x:v>
      </x:c>
      <x:c r="B8442">
        <x:v>40023</x:v>
      </x:c>
      <x:c r="C8442">
        <x:v>2.6</x:v>
      </x:c>
      <x:c r="G8442">
        <x:v>3</x:v>
      </x:c>
      <x:c r="I8442" t="s">
        <x:v>100</x:v>
      </x:c>
      <x:c r="M8442">
        <x:v>1434</x:v>
      </x:c>
      <x:c r="O8442" t="s">
        <x:v>101</x:v>
      </x:c>
      <x:c r="AG8442" s="80">
        <x:v>1</x:v>
      </x:c>
      <x:c r="AL8442" s="81">
        <x:v>40023</x:v>
      </x:c>
      <x:c r="AM8442" s="81" t="str">
        <x:f t="shared" si="423"/>
        <x:v/>
      </x:c>
      <x:c r="AN8442" s="81" t="str">
        <x:f t="shared" si="424"/>
        <x:v/>
      </x:c>
      <x:c r="AO8442" s="81" t="str">
        <x:f t="shared" si="425"/>
        <x:v/>
      </x:c>
      <x:c r="AP8442" s="81" t="str">
        <x:f t="shared" si="426"/>
        <x:v/>
      </x:c>
      <x:c r="AQ8442" s="81" t="str">
        <x:f t="shared" si="427"/>
        <x:v/>
      </x:c>
    </x:row>
    <x:row r="8443" spans="1:43">
      <x:c r="A8443" s="114" t="s">
        <x:v>3405</x:v>
      </x:c>
      <x:c r="B8443">
        <x:v>40023</x:v>
      </x:c>
      <x:c r="C8443">
        <x:v>2.8</x:v>
      </x:c>
      <x:c r="G8443">
        <x:v>1</x:v>
      </x:c>
      <x:c r="I8443" t="s">
        <x:v>102</x:v>
      </x:c>
      <x:c r="M8443">
        <x:v>1434</x:v>
      </x:c>
      <x:c r="O8443" t="s">
        <x:v>101</x:v>
      </x:c>
      <x:c r="AG8443" s="80">
        <x:v>1</x:v>
      </x:c>
      <x:c r="AL8443" s="81">
        <x:v>40023</x:v>
      </x:c>
      <x:c r="AM8443" s="81" t="str">
        <x:f t="shared" si="423"/>
        <x:v/>
      </x:c>
      <x:c r="AN8443" s="81" t="str">
        <x:f t="shared" si="424"/>
        <x:v/>
      </x:c>
      <x:c r="AO8443" s="81" t="str">
        <x:f t="shared" si="425"/>
        <x:v/>
      </x:c>
      <x:c r="AP8443" s="81" t="str">
        <x:f t="shared" si="426"/>
        <x:v/>
      </x:c>
      <x:c r="AQ8443" s="81" t="str">
        <x:f t="shared" si="427"/>
        <x:v/>
      </x:c>
    </x:row>
    <x:row r="8444" spans="1:43">
      <x:c r="A8444" s="114" t="s">
        <x:v>3406</x:v>
      </x:c>
      <x:c r="B8444">
        <x:v>40023</x:v>
      </x:c>
      <x:c r="C8444">
        <x:v>3</x:v>
      </x:c>
      <x:c r="G8444">
        <x:v>2</x:v>
      </x:c>
      <x:c r="I8444" t="s">
        <x:v>104</x:v>
      </x:c>
      <x:c r="M8444">
        <x:v>1434</x:v>
      </x:c>
      <x:c r="O8444" t="s">
        <x:v>101</x:v>
      </x:c>
      <x:c r="AG8444" s="80">
        <x:v>1</x:v>
      </x:c>
      <x:c r="AL8444" s="81">
        <x:v>40023</x:v>
      </x:c>
      <x:c r="AM8444" s="81" t="str">
        <x:f t="shared" si="423"/>
        <x:v/>
      </x:c>
      <x:c r="AN8444" s="81" t="str">
        <x:f t="shared" si="424"/>
        <x:v/>
      </x:c>
      <x:c r="AO8444" s="81" t="str">
        <x:f t="shared" si="425"/>
        <x:v/>
      </x:c>
      <x:c r="AP8444" s="81" t="str">
        <x:f t="shared" si="426"/>
        <x:v/>
      </x:c>
      <x:c r="AQ8444" s="81" t="str">
        <x:f t="shared" si="427"/>
        <x:v/>
      </x:c>
    </x:row>
    <x:row r="8445" spans="1:43">
      <x:c r="A8445" s="114" t="s">
        <x:v>3407</x:v>
      </x:c>
      <x:c r="B8445">
        <x:v>40024</x:v>
      </x:c>
      <x:c r="C8445">
        <x:v>0.766666666666667</x:v>
      </x:c>
      <x:c r="I8445" t="s">
        <x:v>102</x:v>
      </x:c>
      <x:c r="M8445">
        <x:v>1399</x:v>
      </x:c>
      <x:c r="O8445" t="s">
        <x:v>1109</x:v>
      </x:c>
      <x:c r="U8445">
        <x:v>1400</x:v>
      </x:c>
      <x:c r="V8445">
        <x:v>0.2</x:v>
      </x:c>
      <x:c r="W8445" t="s">
        <x:v>3408</x:v>
      </x:c>
      <x:c r="X8445">
        <x:v>0</x:v>
      </x:c>
      <x:c r="Y8445">
        <x:v>0</x:v>
      </x:c>
      <x:c r="Z8445" t="s">
        <x:v>347</x:v>
      </x:c>
      <x:c r="AA8445">
        <x:v>20</x:v>
      </x:c>
      <x:c r="AD8445" t="s">
        <x:v>330</x:v>
      </x:c>
      <x:c r="AG8445" s="80">
        <x:v>2</x:v>
      </x:c>
      <x:c r="AL8445" s="81">
        <x:v>40024</x:v>
      </x:c>
      <x:c r="AM8445" s="81" t="str">
        <x:f t="shared" si="423"/>
        <x:v/>
      </x:c>
      <x:c r="AN8445" s="81" t="str">
        <x:f t="shared" si="424"/>
        <x:v/>
      </x:c>
      <x:c r="AO8445" s="81" t="str">
        <x:f t="shared" si="425"/>
        <x:v/>
      </x:c>
      <x:c r="AP8445" s="81" t="str">
        <x:f t="shared" si="426"/>
        <x:v/>
      </x:c>
      <x:c r="AQ8445" s="81" t="str">
        <x:f t="shared" si="427"/>
        <x:v/>
      </x:c>
    </x:row>
    <x:row r="8446" spans="1:43">
      <x:c r="A8446" s="114" t="s">
        <x:v>3409</x:v>
      </x:c>
      <x:c r="B8446">
        <x:v>40025</x:v>
      </x:c>
      <x:c r="C8446">
        <x:v>1.1</x:v>
      </x:c>
      <x:c r="AG8446" s="80">
        <x:v>1</x:v>
      </x:c>
      <x:c r="AL8446" s="81">
        <x:v>40025</x:v>
      </x:c>
      <x:c r="AM8446" s="81" t="str">
        <x:f t="shared" si="423"/>
        <x:v/>
      </x:c>
      <x:c r="AN8446" s="81" t="str">
        <x:f t="shared" si="424"/>
        <x:v/>
      </x:c>
      <x:c r="AO8446" s="81" t="str">
        <x:f t="shared" si="425"/>
        <x:v/>
      </x:c>
      <x:c r="AP8446" s="81" t="str">
        <x:f t="shared" si="426"/>
        <x:v/>
      </x:c>
      <x:c r="AQ8446" s="81" t="str">
        <x:f t="shared" si="427"/>
        <x:v/>
      </x:c>
    </x:row>
    <x:row r="8447" spans="1:43">
      <x:c r="A8447" s="114" t="s">
        <x:v>3410</x:v>
      </x:c>
      <x:c r="B8447">
        <x:v>40025</x:v>
      </x:c>
      <x:c r="C8447">
        <x:v>1.25</x:v>
      </x:c>
      <x:c r="AG8447" s="80">
        <x:v>1</x:v>
      </x:c>
      <x:c r="AL8447" s="81">
        <x:v>40025</x:v>
      </x:c>
      <x:c r="AM8447" s="81" t="str">
        <x:f t="shared" si="423"/>
        <x:v/>
      </x:c>
      <x:c r="AN8447" s="81" t="str">
        <x:f t="shared" si="424"/>
        <x:v/>
      </x:c>
      <x:c r="AO8447" s="81" t="str">
        <x:f t="shared" si="425"/>
        <x:v/>
      </x:c>
      <x:c r="AP8447" s="81" t="str">
        <x:f t="shared" si="426"/>
        <x:v/>
      </x:c>
      <x:c r="AQ8447" s="81" t="str">
        <x:f t="shared" si="427"/>
        <x:v/>
      </x:c>
    </x:row>
    <x:row r="8448" spans="1:43">
      <x:c r="A8448" s="114" t="s">
        <x:v>3411</x:v>
      </x:c>
      <x:c r="B8448">
        <x:v>40025</x:v>
      </x:c>
      <x:c r="C8448">
        <x:v>1.4</x:v>
      </x:c>
      <x:c r="AG8448" s="80">
        <x:v>1</x:v>
      </x:c>
      <x:c r="AL8448" s="81">
        <x:v>40025</x:v>
      </x:c>
      <x:c r="AM8448" s="81" t="str">
        <x:f t="shared" si="423"/>
        <x:v/>
      </x:c>
      <x:c r="AN8448" s="81" t="str">
        <x:f t="shared" si="424"/>
        <x:v/>
      </x:c>
      <x:c r="AO8448" s="81" t="str">
        <x:f t="shared" si="425"/>
        <x:v/>
      </x:c>
      <x:c r="AP8448" s="81" t="str">
        <x:f t="shared" si="426"/>
        <x:v/>
      </x:c>
      <x:c r="AQ8448" s="81" t="str">
        <x:f t="shared" si="427"/>
        <x:v/>
      </x:c>
    </x:row>
    <x:row r="8449" spans="1:43">
      <x:c r="A8449" s="114" t="s">
        <x:v>3412</x:v>
      </x:c>
      <x:c r="B8449">
        <x:v>40025</x:v>
      </x:c>
      <x:c r="C8449">
        <x:v>1.55</x:v>
      </x:c>
      <x:c r="AG8449" s="80">
        <x:v>1</x:v>
      </x:c>
      <x:c r="AL8449" s="81">
        <x:v>40025</x:v>
      </x:c>
      <x:c r="AM8449" s="81" t="str">
        <x:f t="shared" si="423"/>
        <x:v/>
      </x:c>
      <x:c r="AN8449" s="81" t="str">
        <x:f t="shared" si="424"/>
        <x:v/>
      </x:c>
      <x:c r="AO8449" s="81" t="str">
        <x:f t="shared" si="425"/>
        <x:v/>
      </x:c>
      <x:c r="AP8449" s="81" t="str">
        <x:f t="shared" si="426"/>
        <x:v/>
      </x:c>
      <x:c r="AQ8449" s="81" t="str">
        <x:f t="shared" si="427"/>
        <x:v/>
      </x:c>
    </x:row>
    <x:row r="8450" spans="1:43">
      <x:c r="A8450" s="114" t="s">
        <x:v>3413</x:v>
      </x:c>
      <x:c r="B8450">
        <x:v>40026</x:v>
      </x:c>
      <x:c r="C8450">
        <x:v>0.866666666666667</x:v>
      </x:c>
      <x:c r="E8450">
        <x:v>1</x:v>
      </x:c>
      <x:c r="AL8450" s="81">
        <x:v>40026</x:v>
      </x:c>
      <x:c r="AM8450" s="81" t="str">
        <x:f t="shared" si="423"/>
        <x:v/>
      </x:c>
      <x:c r="AN8450" s="81" t="str">
        <x:f t="shared" si="424"/>
        <x:v/>
      </x:c>
      <x:c r="AO8450" s="81" t="str">
        <x:f t="shared" si="425"/>
        <x:v/>
      </x:c>
      <x:c r="AP8450" s="81" t="str">
        <x:f t="shared" si="426"/>
        <x:v/>
      </x:c>
      <x:c r="AQ8450" s="81" t="str">
        <x:f t="shared" si="427"/>
        <x:v/>
      </x:c>
    </x:row>
    <x:row r="8451" spans="1:43">
      <x:c r="A8451" s="114" t="s">
        <x:v>3414</x:v>
      </x:c>
      <x:c r="B8451">
        <x:v>40027</x:v>
      </x:c>
      <x:c r="C8451">
        <x:v>0.0333333333333333</x:v>
      </x:c>
      <x:c r="D8451">
        <x:v>1</x:v>
      </x:c>
      <x:c r="H8451">
        <x:v>1</x:v>
      </x:c>
      <x:c r="M8451">
        <x:v>583</x:v>
      </x:c>
      <x:c r="O8451" t="s">
        <x:v>116</x:v>
      </x:c>
      <x:c r="AL8451" s="81" t="s">
        <x:v>3415</x:v>
      </x:c>
      <x:c r="AM8451" s="81" t="s">
        <x:v>206</x:v>
      </x:c>
      <x:c r="AN8451" s="81" t="s">
        <x:v>206</x:v>
      </x:c>
      <x:c r="AO8451" s="81" t="s">
        <x:v>206</x:v>
      </x:c>
      <x:c r="AP8451" s="81" t="s">
        <x:v>206</x:v>
      </x:c>
      <x:c r="AQ8451" s="81" t="s">
        <x:v>206</x:v>
      </x:c>
    </x:row>
    <x:row r="8452" spans="1:43">
      <x:c r="A8452" s="114" t="s">
        <x:v>3416</x:v>
      </x:c>
      <x:c r="B8452">
        <x:v>40027</x:v>
      </x:c>
      <x:c r="C8452">
        <x:v>1.13333333333333</x:v>
      </x:c>
      <x:c r="H8452">
        <x:v>0</x:v>
      </x:c>
      <x:c r="I8452" t="s">
        <x:v>3233</x:v>
      </x:c>
      <x:c r="K8452" t="s">
        <x:v>117</x:v>
      </x:c>
      <x:c r="M8452">
        <x:v>587</x:v>
      </x:c>
      <x:c r="O8452" t="s">
        <x:v>101</x:v>
      </x:c>
      <x:c r="AL8452" s="81">
        <x:v>40027</x:v>
      </x:c>
      <x:c r="AM8452" s="81" t="str">
        <x:f t="shared" ref="AM8452:AM8455" si="428">IF($F$7=2,$B$7,"")</x:f>
        <x:v/>
      </x:c>
      <x:c r="AN8452" s="81" t="str">
        <x:f t="shared" ref="AN8452:AN8455" si="429">IF($F$7=3,$B$7,"")</x:f>
        <x:v/>
      </x:c>
      <x:c r="AO8452" s="81" t="str">
        <x:f t="shared" ref="AO8452:AO8455" si="430">IF($F$7=4,$B$7,"")</x:f>
        <x:v/>
      </x:c>
      <x:c r="AP8452" s="81" t="str">
        <x:f t="shared" ref="AP8452:AP8455" si="431">IF($F$7=5,$B$7,"")</x:f>
        <x:v/>
      </x:c>
      <x:c r="AQ8452" s="81" t="str">
        <x:f t="shared" ref="AQ8452:AQ8455" si="432">IF($F$7=6,$B$7,"")</x:f>
        <x:v/>
      </x:c>
    </x:row>
    <x:row r="8453" spans="1:43" s="5" customFormat="1">
      <x:c r="A8453" s="114" t="s">
        <x:v>3417</x:v>
      </x:c>
      <x:c r="B8453" s="5">
        <x:v>40027</x:v>
      </x:c>
      <x:c r="C8453" s="5">
        <x:v>1.28333333333333</x:v>
      </x:c>
      <x:c r="D8453" s="5">
        <x:v>1</x:v>
      </x:c>
      <x:c r="AG8453" s="5">
        <x:v>2</x:v>
      </x:c>
      <x:c r="AL8453" s="5" t="s">
        <x:v>3415</x:v>
      </x:c>
      <x:c r="AM8453" s="81" t="str">
        <x:f t="shared" si="428"/>
        <x:v/>
      </x:c>
      <x:c r="AN8453" s="81" t="str">
        <x:f t="shared" si="429"/>
        <x:v/>
      </x:c>
      <x:c r="AO8453" s="81" t="str">
        <x:f t="shared" si="430"/>
        <x:v/>
      </x:c>
      <x:c r="AP8453" s="81" t="str">
        <x:f t="shared" si="431"/>
        <x:v/>
      </x:c>
      <x:c r="AQ8453" s="81" t="str">
        <x:f t="shared" si="432"/>
        <x:v/>
      </x:c>
    </x:row>
    <x:row r="8454" spans="1:43">
      <x:c r="A8454" s="114" t="s">
        <x:v>3418</x:v>
      </x:c>
      <x:c r="B8454">
        <x:v>40027</x:v>
      </x:c>
      <x:c r="C8454">
        <x:v>1.73333333333333</x:v>
      </x:c>
      <x:c r="H8454">
        <x:v>0</x:v>
      </x:c>
      <x:c r="I8454" t="s">
        <x:v>103</x:v>
      </x:c>
      <x:c r="K8454" t="s">
        <x:v>122</x:v>
      </x:c>
      <x:c r="M8454">
        <x:v>587</x:v>
      </x:c>
      <x:c r="O8454" t="s">
        <x:v>101</x:v>
      </x:c>
      <x:c r="AG8454" s="80">
        <x:v>2</x:v>
      </x:c>
      <x:c r="AL8454" s="81">
        <x:v>40027</x:v>
      </x:c>
      <x:c r="AM8454" s="81" t="str">
        <x:f t="shared" si="428"/>
        <x:v/>
      </x:c>
      <x:c r="AN8454" s="81" t="str">
        <x:f t="shared" si="429"/>
        <x:v/>
      </x:c>
      <x:c r="AO8454" s="81" t="str">
        <x:f t="shared" si="430"/>
        <x:v/>
      </x:c>
      <x:c r="AP8454" s="81" t="str">
        <x:f t="shared" si="431"/>
        <x:v/>
      </x:c>
      <x:c r="AQ8454" s="81" t="str">
        <x:f t="shared" si="432"/>
        <x:v/>
      </x:c>
    </x:row>
    <x:row r="8455" spans="1:43">
      <x:c r="A8455" s="114" t="s">
        <x:v>3419</x:v>
      </x:c>
      <x:c r="B8455">
        <x:v>40027</x:v>
      </x:c>
      <x:c r="C8455">
        <x:v>1.88333333333333</x:v>
      </x:c>
      <x:c r="D8455">
        <x:v>1</x:v>
      </x:c>
      <x:c r="W8455" s="85"/>
      <x:c r="AG8455" s="80">
        <x:v>2</x:v>
      </x:c>
      <x:c r="AL8455" s="81" t="s">
        <x:v>3415</x:v>
      </x:c>
      <x:c r="AM8455" s="81" t="str">
        <x:f t="shared" si="428"/>
        <x:v/>
      </x:c>
      <x:c r="AN8455" s="81" t="str">
        <x:f t="shared" si="429"/>
        <x:v/>
      </x:c>
      <x:c r="AO8455" s="81" t="str">
        <x:f t="shared" si="430"/>
        <x:v/>
      </x:c>
      <x:c r="AP8455" s="81" t="str">
        <x:f t="shared" si="431"/>
        <x:v/>
      </x:c>
      <x:c r="AQ8455" s="81" t="str">
        <x:f t="shared" si="432"/>
        <x:v/>
      </x:c>
    </x:row>
    <x:row r="8456" spans="1:43">
      <x:c r="A8456" s="114" t="s">
        <x:v>3420</x:v>
      </x:c>
      <x:c r="B8456">
        <x:v>40027</x:v>
      </x:c>
      <x:c r="C8456">
        <x:v>2.33333333333333</x:v>
      </x:c>
      <x:c r="H8456">
        <x:v>0</x:v>
      </x:c>
      <x:c r="I8456" t="s">
        <x:v>104</x:v>
      </x:c>
      <x:c r="K8456" t="s">
        <x:v>122</x:v>
      </x:c>
      <x:c r="M8456">
        <x:v>587</x:v>
      </x:c>
      <x:c r="O8456" t="s">
        <x:v>101</x:v>
      </x:c>
      <x:c r="AG8456" s="80">
        <x:v>2</x:v>
      </x:c>
      <x:c r="AL8456" s="81">
        <x:v>40027</x:v>
      </x:c>
      <x:c r="AM8456" s="81" t="s">
        <x:v>206</x:v>
      </x:c>
      <x:c r="AN8456" s="81" t="s">
        <x:v>206</x:v>
      </x:c>
      <x:c r="AO8456" s="81" t="s">
        <x:v>206</x:v>
      </x:c>
      <x:c r="AP8456" s="81" t="s">
        <x:v>206</x:v>
      </x:c>
      <x:c r="AQ8456" s="81" t="s">
        <x:v>206</x:v>
      </x:c>
    </x:row>
    <x:row r="8457" spans="1:43">
      <x:c r="A8457" s="114" t="s">
        <x:v>3421</x:v>
      </x:c>
      <x:c r="B8457">
        <x:v>40027</x:v>
      </x:c>
      <x:c r="C8457">
        <x:v>2.48333333333333</x:v>
      </x:c>
      <x:c r="D8457">
        <x:v>1</x:v>
      </x:c>
      <x:c r="AG8457" s="80">
        <x:v>2</x:v>
      </x:c>
      <x:c r="AL8457" s="81" t="s">
        <x:v>3415</x:v>
      </x:c>
      <x:c r="AM8457" s="81" t="str">
        <x:f>IF($F$7=2,$B$7,"")</x:f>
        <x:v/>
      </x:c>
      <x:c r="AN8457" s="81" t="str">
        <x:f>IF($F$7=3,$B$7,"")</x:f>
        <x:v/>
      </x:c>
      <x:c r="AO8457" s="81" t="str">
        <x:f>IF($F$7=4,$B$7,"")</x:f>
        <x:v/>
      </x:c>
      <x:c r="AP8457" s="81" t="str">
        <x:f>IF($F$7=5,$B$7,"")</x:f>
        <x:v/>
      </x:c>
      <x:c r="AQ8457" s="81" t="str">
        <x:f>IF($F$7=6,$B$7,"")</x:f>
        <x:v/>
      </x:c>
    </x:row>
    <x:row r="8458" spans="1:43">
      <x:c r="A8458" s="114" t="s">
        <x:v>3422</x:v>
      </x:c>
      <x:c r="B8458">
        <x:v>40027</x:v>
      </x:c>
      <x:c r="C8458">
        <x:v>3.03333333333333</x:v>
      </x:c>
      <x:c r="H8458">
        <x:v>1</x:v>
      </x:c>
      <x:c r="I8458" t="s">
        <x:v>110</x:v>
      </x:c>
      <x:c r="J8458">
        <x:v>0.3</x:v>
      </x:c>
      <x:c r="M8458">
        <x:v>587</x:v>
      </x:c>
      <x:c r="O8458" t="s">
        <x:v>101</x:v>
      </x:c>
      <x:c r="AG8458" s="80">
        <x:v>2</x:v>
      </x:c>
      <x:c r="AL8458" s="81">
        <x:v>40027</x:v>
      </x:c>
      <x:c r="AM8458" s="81" t="str">
        <x:f>IF($F$7=2,$B$7,"")</x:f>
        <x:v/>
      </x:c>
      <x:c r="AN8458" s="81" t="str">
        <x:f>IF($F$7=3,$B$7,"")</x:f>
        <x:v/>
      </x:c>
      <x:c r="AO8458" s="81" t="str">
        <x:f>IF($F$7=4,$B$7,"")</x:f>
        <x:v/>
      </x:c>
      <x:c r="AP8458" s="81" t="str">
        <x:f>IF($F$7=5,$B$7,"")</x:f>
        <x:v/>
      </x:c>
      <x:c r="AQ8458" s="81" t="str">
        <x:f>IF($F$7=6,$B$7,"")</x:f>
        <x:v/>
      </x:c>
    </x:row>
    <x:row r="8459" spans="1:43">
      <x:c r="A8459" s="114" t="s">
        <x:v>3423</x:v>
      </x:c>
      <x:c r="B8459">
        <x:v>40027</x:v>
      </x:c>
      <x:c r="C8459">
        <x:v>3.18333333333333</x:v>
      </x:c>
      <x:c r="D8459">
        <x:v>1</x:v>
      </x:c>
      <x:c r="AG8459" s="80">
        <x:v>2</x:v>
      </x:c>
      <x:c r="AL8459" s="81" t="s">
        <x:v>3415</x:v>
      </x:c>
      <x:c r="AM8459" s="103"/>
      <x:c r="AN8459" s="103"/>
      <x:c r="AO8459" s="103"/>
      <x:c r="AP8459" s="103"/>
      <x:c r="AQ8459" s="103"/>
    </x:row>
    <x:row r="8460" spans="1:43">
      <x:c r="A8460" s="114" t="s">
        <x:v>3424</x:v>
      </x:c>
      <x:c r="B8460">
        <x:v>40028</x:v>
      </x:c>
      <x:c r="C8460">
        <x:v>0.0333333333333333</x:v>
      </x:c>
      <x:c r="D8460">
        <x:v>1</x:v>
      </x:c>
      <x:c r="M8460">
        <x:v>589</x:v>
      </x:c>
      <x:c r="N8460">
        <x:v>1</x:v>
      </x:c>
      <x:c r="O8460" t="s">
        <x:v>301</x:v>
      </x:c>
      <x:c r="AL8460" s="81" t="s">
        <x:v>3425</x:v>
      </x:c>
      <x:c r="AM8460" s="103"/>
      <x:c r="AN8460" s="103"/>
      <x:c r="AO8460" s="103"/>
      <x:c r="AP8460" s="103"/>
      <x:c r="AQ8460" s="103"/>
    </x:row>
    <x:row r="8461" spans="1:43">
      <x:c r="A8461" s="114" t="s">
        <x:v>3426</x:v>
      </x:c>
      <x:c r="B8461">
        <x:v>40028</x:v>
      </x:c>
      <x:c r="C8461">
        <x:v>0.0666666666666667</x:v>
      </x:c>
      <x:c r="D8461">
        <x:v>1</x:v>
      </x:c>
      <x:c r="M8461">
        <x:v>590</x:v>
      </x:c>
      <x:c r="N8461">
        <x:v>1</x:v>
      </x:c>
      <x:c r="O8461" t="s">
        <x:v>303</x:v>
      </x:c>
      <x:c r="AL8461" s="81" t="s">
        <x:v>3425</x:v>
      </x:c>
      <x:c r="AM8461" s="103"/>
      <x:c r="AN8461" s="103"/>
      <x:c r="AO8461" s="103"/>
      <x:c r="AP8461" s="103"/>
      <x:c r="AQ8461" s="103"/>
    </x:row>
    <x:row r="8462" spans="1:43">
      <x:c r="A8462" s="114" t="s">
        <x:v>3427</x:v>
      </x:c>
      <x:c r="B8462">
        <x:v>40028</x:v>
      </x:c>
      <x:c r="C8462">
        <x:v>0.1</x:v>
      </x:c>
      <x:c r="D8462">
        <x:v>1</x:v>
      </x:c>
      <x:c r="M8462">
        <x:v>591</x:v>
      </x:c>
      <x:c r="O8462" t="s">
        <x:v>116</x:v>
      </x:c>
      <x:c r="AL8462" s="81" t="s">
        <x:v>3425</x:v>
      </x:c>
      <x:c r="AM8462" s="103"/>
      <x:c r="AN8462" s="103"/>
      <x:c r="AO8462" s="103"/>
      <x:c r="AP8462" s="103"/>
      <x:c r="AQ8462" s="103"/>
    </x:row>
    <x:row r="8463" spans="1:38">
      <x:c r="A8463" s="114" t="s">
        <x:v>3428</x:v>
      </x:c>
      <x:c r="B8463">
        <x:v>40028</x:v>
      </x:c>
      <x:c r="C8463">
        <x:v>0.966666666666667</x:v>
      </x:c>
      <x:c r="E8463">
        <x:v>1</x:v>
      </x:c>
      <x:c r="K8463" t="s">
        <x:v>119</x:v>
      </x:c>
      <x:c r="M8463">
        <x:v>587</x:v>
      </x:c>
      <x:c r="O8463" t="s">
        <x:v>101</x:v>
      </x:c>
      <x:c r="AG8463" s="80">
        <x:v>1</x:v>
      </x:c>
      <x:c r="AL8463" s="81">
        <x:v>40028</x:v>
      </x:c>
    </x:row>
    <x:row r="8464" spans="1:38">
      <x:c r="A8464" s="114" t="s">
        <x:v>3429</x:v>
      </x:c>
      <x:c r="B8464">
        <x:v>40029</x:v>
      </x:c>
      <x:c r="C8464">
        <x:v>0.733333333333333</x:v>
      </x:c>
      <x:c r="I8464" t="s">
        <x:v>100</x:v>
      </x:c>
      <x:c r="M8464">
        <x:v>259</x:v>
      </x:c>
      <x:c r="O8464" t="s">
        <x:v>101</x:v>
      </x:c>
      <x:c r="U8464">
        <x:v>319</x:v>
      </x:c>
      <x:c r="V8464">
        <x:v>0.2</x:v>
      </x:c>
      <x:c r="W8464" t="s">
        <x:v>232</x:v>
      </x:c>
      <x:c r="X8464">
        <x:v>2</x:v>
      </x:c>
      <x:c r="Y8464">
        <x:v>0</x:v>
      </x:c>
      <x:c r="Z8464" t="s">
        <x:v>225</x:v>
      </x:c>
      <x:c r="AA8464">
        <x:v>15</x:v>
      </x:c>
      <x:c r="AD8464" t="s">
        <x:v>233</x:v>
      </x:c>
      <x:c r="AL8464" s="81">
        <x:v>40029</x:v>
      </x:c>
    </x:row>
    <x:row r="8465" spans="1:43">
      <x:c r="A8465" s="114" t="s">
        <x:v>3430</x:v>
      </x:c>
      <x:c r="B8465">
        <x:v>40029</x:v>
      </x:c>
      <x:c r="C8465">
        <x:v>2.2</x:v>
      </x:c>
      <x:c r="D8465">
        <x:v>1</x:v>
      </x:c>
      <x:c r="H8465">
        <x:v>1</x:v>
      </x:c>
      <x:c r="AL8465" s="81" t="s">
        <x:v>3431</x:v>
      </x:c>
      <x:c r="AM8465" s="81" t="str">
        <x:f t="shared" ref="AM8465:AM8528" si="433">IF($F$7=2,$B$7,"")</x:f>
        <x:v/>
      </x:c>
      <x:c r="AN8465" s="81" t="str">
        <x:f t="shared" ref="AN8465:AN8528" si="434">IF($F$7=3,$B$7,"")</x:f>
        <x:v/>
      </x:c>
      <x:c r="AO8465" s="81" t="str">
        <x:f t="shared" ref="AO8465:AO8528" si="435">IF($F$7=4,$B$7,"")</x:f>
        <x:v/>
      </x:c>
      <x:c r="AP8465" s="81" t="str">
        <x:f t="shared" ref="AP8465:AP8528" si="436">IF($F$7=5,$B$7,"")</x:f>
        <x:v/>
      </x:c>
      <x:c r="AQ8465" s="81" t="str">
        <x:f t="shared" ref="AQ8465:AQ8528" si="437">IF($F$7=6,$B$7,"")</x:f>
        <x:v/>
      </x:c>
    </x:row>
    <x:row r="8466" spans="1:43">
      <x:c r="A8466" s="114" t="s">
        <x:v>3432</x:v>
      </x:c>
      <x:c r="B8466">
        <x:v>40030</x:v>
      </x:c>
      <x:c r="C8466">
        <x:v>0.533333333333333</x:v>
      </x:c>
      <x:c r="I8466" t="s">
        <x:v>3433</x:v>
      </x:c>
      <x:c r="M8466">
        <x:v>259</x:v>
      </x:c>
      <x:c r="O8466" t="s">
        <x:v>101</x:v>
      </x:c>
      <x:c r="U8466">
        <x:v>439</x:v>
      </x:c>
      <x:c r="V8466">
        <x:v>0.2</x:v>
      </x:c>
      <x:c r="W8466" t="s">
        <x:v>114</x:v>
      </x:c>
      <x:c r="X8466">
        <x:v>4</x:v>
      </x:c>
      <x:c r="Y8466">
        <x:v>0</x:v>
      </x:c>
      <x:c r="Z8466" t="s">
        <x:v>3145</x:v>
      </x:c>
      <x:c r="AA8466">
        <x:v>23</x:v>
      </x:c>
      <x:c r="AD8466" t="s">
        <x:v>116</x:v>
      </x:c>
      <x:c r="AG8466" s="80">
        <x:v>1</x:v>
      </x:c>
      <x:c r="AL8466" s="81">
        <x:v>40030</x:v>
      </x:c>
      <x:c r="AM8466" s="81" t="str">
        <x:f t="shared" si="433"/>
        <x:v/>
      </x:c>
      <x:c r="AN8466" s="81" t="str">
        <x:f t="shared" si="434"/>
        <x:v/>
      </x:c>
      <x:c r="AO8466" s="81" t="str">
        <x:f t="shared" si="435"/>
        <x:v/>
      </x:c>
      <x:c r="AP8466" s="81" t="str">
        <x:f t="shared" si="436"/>
        <x:v/>
      </x:c>
      <x:c r="AQ8466" s="81" t="str">
        <x:f t="shared" si="437"/>
        <x:v/>
      </x:c>
    </x:row>
    <x:row r="8467" spans="1:43">
      <x:c r="A8467" s="114" t="s">
        <x:v>3434</x:v>
      </x:c>
      <x:c r="B8467">
        <x:v>40031</x:v>
      </x:c>
      <x:c r="C8467">
        <x:v>1.5</x:v>
      </x:c>
      <x:c r="M8467">
        <x:v>564</x:v>
      </x:c>
      <x:c r="O8467" t="s">
        <x:v>116</x:v>
      </x:c>
      <x:c r="AL8467" s="81">
        <x:v>59</x:v>
      </x:c>
      <x:c r="AM8467" s="81" t="str">
        <x:f t="shared" si="433"/>
        <x:v/>
      </x:c>
      <x:c r="AN8467" s="81" t="str">
        <x:f t="shared" si="434"/>
        <x:v/>
      </x:c>
      <x:c r="AO8467" s="81" t="str">
        <x:f t="shared" si="435"/>
        <x:v/>
      </x:c>
      <x:c r="AP8467" s="81" t="str">
        <x:f t="shared" si="436"/>
        <x:v/>
      </x:c>
      <x:c r="AQ8467" s="81" t="str">
        <x:f t="shared" si="437"/>
        <x:v/>
      </x:c>
    </x:row>
    <x:row r="8468" spans="1:43">
      <x:c r="A8468" s="114" t="s">
        <x:v>3435</x:v>
      </x:c>
      <x:c r="B8468">
        <x:v>40032</x:v>
      </x:c>
      <x:c r="C8468">
        <x:v>0.666666666666667</x:v>
      </x:c>
      <x:c r="M8468">
        <x:v>428</x:v>
      </x:c>
      <x:c r="O8468" t="s">
        <x:v>1109</x:v>
      </x:c>
      <x:c r="AL8468" s="81">
        <x:v>40032</x:v>
      </x:c>
      <x:c r="AM8468" s="81" t="str">
        <x:f t="shared" si="433"/>
        <x:v/>
      </x:c>
      <x:c r="AN8468" s="81" t="str">
        <x:f t="shared" si="434"/>
        <x:v/>
      </x:c>
      <x:c r="AO8468" s="81" t="str">
        <x:f t="shared" si="435"/>
        <x:v/>
      </x:c>
      <x:c r="AP8468" s="81" t="str">
        <x:f t="shared" si="436"/>
        <x:v/>
      </x:c>
      <x:c r="AQ8468" s="81" t="str">
        <x:f t="shared" si="437"/>
        <x:v/>
      </x:c>
    </x:row>
    <x:row r="8469" spans="1:43">
      <x:c r="A8469" s="114" t="s">
        <x:v>3436</x:v>
      </x:c>
      <x:c r="B8469">
        <x:v>40033</x:v>
      </x:c>
      <x:c r="C8469">
        <x:v>0.333333333333333</x:v>
      </x:c>
      <x:c r="AL8469" s="81">
        <x:v>40033</x:v>
      </x:c>
      <x:c r="AM8469" s="81" t="str">
        <x:f t="shared" si="433"/>
        <x:v/>
      </x:c>
      <x:c r="AN8469" s="81" t="str">
        <x:f t="shared" si="434"/>
        <x:v/>
      </x:c>
      <x:c r="AO8469" s="81" t="str">
        <x:f t="shared" si="435"/>
        <x:v/>
      </x:c>
      <x:c r="AP8469" s="81" t="str">
        <x:f t="shared" si="436"/>
        <x:v/>
      </x:c>
      <x:c r="AQ8469" s="81" t="str">
        <x:f t="shared" si="437"/>
        <x:v/>
      </x:c>
    </x:row>
    <x:row r="8470" spans="1:43">
      <x:c r="A8470" s="114" t="s">
        <x:v>3437</x:v>
      </x:c>
      <x:c r="B8470">
        <x:v>40033</x:v>
      </x:c>
      <x:c r="C8470">
        <x:v>3</x:v>
      </x:c>
      <x:c r="AL8470" s="81">
        <x:v>40033</x:v>
      </x:c>
      <x:c r="AM8470" s="81" t="str">
        <x:f t="shared" si="433"/>
        <x:v/>
      </x:c>
      <x:c r="AN8470" s="81" t="str">
        <x:f t="shared" si="434"/>
        <x:v/>
      </x:c>
      <x:c r="AO8470" s="81" t="str">
        <x:f t="shared" si="435"/>
        <x:v/>
      </x:c>
      <x:c r="AP8470" s="81" t="str">
        <x:f t="shared" si="436"/>
        <x:v/>
      </x:c>
      <x:c r="AQ8470" s="81" t="str">
        <x:f t="shared" si="437"/>
        <x:v/>
      </x:c>
    </x:row>
    <x:row r="8471" spans="1:43">
      <x:c r="A8471" s="114" t="s">
        <x:v>3438</x:v>
      </x:c>
      <x:c r="B8471">
        <x:v>40034</x:v>
      </x:c>
      <x:c r="C8471">
        <x:v>1.1</x:v>
      </x:c>
      <x:c r="M8471">
        <x:v>663</x:v>
      </x:c>
      <x:c r="O8471" t="s">
        <x:v>116</x:v>
      </x:c>
      <x:c r="AL8471" s="81">
        <x:v>40034</x:v>
      </x:c>
      <x:c r="AM8471" s="81" t="str">
        <x:f t="shared" si="433"/>
        <x:v/>
      </x:c>
      <x:c r="AN8471" s="81" t="str">
        <x:f t="shared" si="434"/>
        <x:v/>
      </x:c>
      <x:c r="AO8471" s="81" t="str">
        <x:f t="shared" si="435"/>
        <x:v/>
      </x:c>
      <x:c r="AP8471" s="81" t="str">
        <x:f t="shared" si="436"/>
        <x:v/>
      </x:c>
      <x:c r="AQ8471" s="81" t="str">
        <x:f t="shared" si="437"/>
        <x:v/>
      </x:c>
    </x:row>
    <x:row r="8472" spans="1:43">
      <x:c r="A8472" s="114" t="s">
        <x:v>3439</x:v>
      </x:c>
      <x:c r="B8472">
        <x:v>40035</x:v>
      </x:c>
      <x:c r="C8472">
        <x:v>2.3</x:v>
      </x:c>
      <x:c r="M8472">
        <x:v>1422</x:v>
      </x:c>
      <x:c r="O8472" t="s">
        <x:v>116</x:v>
      </x:c>
      <x:c r="AL8472" s="81">
        <x:v>474</x:v>
      </x:c>
      <x:c r="AM8472" s="81" t="str">
        <x:f t="shared" si="433"/>
        <x:v/>
      </x:c>
      <x:c r="AN8472" s="81" t="str">
        <x:f t="shared" si="434"/>
        <x:v/>
      </x:c>
      <x:c r="AO8472" s="81" t="str">
        <x:f t="shared" si="435"/>
        <x:v/>
      </x:c>
      <x:c r="AP8472" s="81" t="str">
        <x:f t="shared" si="436"/>
        <x:v/>
      </x:c>
      <x:c r="AQ8472" s="81" t="str">
        <x:f t="shared" si="437"/>
        <x:v/>
      </x:c>
    </x:row>
    <x:row r="8473" spans="1:43">
      <x:c r="A8473" s="114" t="s">
        <x:v>3440</x:v>
      </x:c>
      <x:c r="B8473">
        <x:v>40036</x:v>
      </x:c>
      <x:c r="C8473">
        <x:v>3</x:v>
      </x:c>
      <x:c r="E8473">
        <x:v>1</x:v>
      </x:c>
      <x:c r="AG8473" s="80">
        <x:v>1</x:v>
      </x:c>
      <x:c r="AL8473" s="81">
        <x:v>40036</x:v>
      </x:c>
      <x:c r="AM8473" s="81" t="str">
        <x:f t="shared" si="433"/>
        <x:v/>
      </x:c>
      <x:c r="AN8473" s="81" t="str">
        <x:f t="shared" si="434"/>
        <x:v/>
      </x:c>
      <x:c r="AO8473" s="81" t="str">
        <x:f t="shared" si="435"/>
        <x:v/>
      </x:c>
      <x:c r="AP8473" s="81" t="str">
        <x:f t="shared" si="436"/>
        <x:v/>
      </x:c>
      <x:c r="AQ8473" s="81" t="str">
        <x:f t="shared" si="437"/>
        <x:v/>
      </x:c>
    </x:row>
    <x:row r="8474" spans="1:43">
      <x:c r="A8474" s="114" t="s">
        <x:v>3441</x:v>
      </x:c>
      <x:c r="B8474">
        <x:v>40037</x:v>
      </x:c>
      <x:c r="C8474">
        <x:v>1.16666666666667</x:v>
      </x:c>
      <x:c r="AL8474" s="81">
        <x:v>40037</x:v>
      </x:c>
      <x:c r="AM8474" s="81" t="str">
        <x:f t="shared" si="433"/>
        <x:v/>
      </x:c>
      <x:c r="AN8474" s="81" t="str">
        <x:f t="shared" si="434"/>
        <x:v/>
      </x:c>
      <x:c r="AO8474" s="81" t="str">
        <x:f t="shared" si="435"/>
        <x:v/>
      </x:c>
      <x:c r="AP8474" s="81" t="str">
        <x:f t="shared" si="436"/>
        <x:v/>
      </x:c>
      <x:c r="AQ8474" s="81" t="str">
        <x:f t="shared" si="437"/>
        <x:v/>
      </x:c>
    </x:row>
    <x:row r="8475" spans="1:43">
      <x:c r="A8475" s="114" t="s">
        <x:v>3442</x:v>
      </x:c>
      <x:c r="B8475">
        <x:v>40038</x:v>
      </x:c>
      <x:c r="C8475">
        <x:v>1</x:v>
      </x:c>
      <x:c r="D8475">
        <x:v>1</x:v>
      </x:c>
      <x:c r="AG8475" s="80">
        <x:v>2</x:v>
      </x:c>
      <x:c r="AM8475" s="81" t="str">
        <x:f t="shared" si="433"/>
        <x:v/>
      </x:c>
      <x:c r="AN8475" s="81" t="str">
        <x:f t="shared" si="434"/>
        <x:v/>
      </x:c>
      <x:c r="AO8475" s="81" t="str">
        <x:f t="shared" si="435"/>
        <x:v/>
      </x:c>
      <x:c r="AP8475" s="81" t="str">
        <x:f t="shared" si="436"/>
        <x:v/>
      </x:c>
      <x:c r="AQ8475" s="81" t="str">
        <x:f t="shared" si="437"/>
        <x:v/>
      </x:c>
    </x:row>
    <x:row r="8476" spans="1:43">
      <x:c r="A8476" s="114" t="s">
        <x:v>3443</x:v>
      </x:c>
      <x:c r="B8476">
        <x:v>40038</x:v>
      </x:c>
      <x:c r="C8476">
        <x:v>1.4</x:v>
      </x:c>
      <x:c r="G8476">
        <x:v>3</x:v>
      </x:c>
      <x:c r="I8476" t="s">
        <x:v>102</x:v>
      </x:c>
      <x:c r="K8476" t="s">
        <x:v>351</x:v>
      </x:c>
      <x:c r="AG8476" s="80">
        <x:v>2</x:v>
      </x:c>
      <x:c r="AM8476" s="81" t="str">
        <x:f t="shared" si="433"/>
        <x:v/>
      </x:c>
      <x:c r="AN8476" s="81" t="str">
        <x:f t="shared" si="434"/>
        <x:v/>
      </x:c>
      <x:c r="AO8476" s="81" t="str">
        <x:f t="shared" si="435"/>
        <x:v/>
      </x:c>
      <x:c r="AP8476" s="81" t="str">
        <x:f t="shared" si="436"/>
        <x:v/>
      </x:c>
      <x:c r="AQ8476" s="81" t="str">
        <x:f t="shared" si="437"/>
        <x:v/>
      </x:c>
    </x:row>
    <x:row r="8477" spans="1:43">
      <x:c r="A8477" s="114" t="s">
        <x:v>3444</x:v>
      </x:c>
      <x:c r="B8477">
        <x:v>40038</x:v>
      </x:c>
      <x:c r="C8477">
        <x:v>1.6</x:v>
      </x:c>
      <x:c r="G8477">
        <x:v>4</x:v>
      </x:c>
      <x:c r="I8477" t="s">
        <x:v>100</x:v>
      </x:c>
      <x:c r="K8477" t="s">
        <x:v>351</x:v>
      </x:c>
      <x:c r="AG8477" s="80">
        <x:v>2</x:v>
      </x:c>
      <x:c r="AM8477" s="81" t="str">
        <x:f t="shared" si="433"/>
        <x:v/>
      </x:c>
      <x:c r="AN8477" s="81" t="str">
        <x:f t="shared" si="434"/>
        <x:v/>
      </x:c>
      <x:c r="AO8477" s="81" t="str">
        <x:f t="shared" si="435"/>
        <x:v/>
      </x:c>
      <x:c r="AP8477" s="81" t="str">
        <x:f t="shared" si="436"/>
        <x:v/>
      </x:c>
      <x:c r="AQ8477" s="81" t="str">
        <x:f t="shared" si="437"/>
        <x:v/>
      </x:c>
    </x:row>
    <x:row r="8478" spans="1:43">
      <x:c r="A8478" s="114" t="s">
        <x:v>3445</x:v>
      </x:c>
      <x:c r="B8478">
        <x:v>40038</x:v>
      </x:c>
      <x:c r="C8478">
        <x:v>1.8</x:v>
      </x:c>
      <x:c r="D8478">
        <x:v>1</x:v>
      </x:c>
      <x:c r="AG8478" s="80">
        <x:v>2</x:v>
      </x:c>
      <x:c r="AM8478" s="81" t="str">
        <x:f t="shared" si="433"/>
        <x:v/>
      </x:c>
      <x:c r="AN8478" s="81" t="str">
        <x:f t="shared" si="434"/>
        <x:v/>
      </x:c>
      <x:c r="AO8478" s="81" t="str">
        <x:f t="shared" si="435"/>
        <x:v/>
      </x:c>
      <x:c r="AP8478" s="81" t="str">
        <x:f t="shared" si="436"/>
        <x:v/>
      </x:c>
      <x:c r="AQ8478" s="81" t="str">
        <x:f t="shared" si="437"/>
        <x:v/>
      </x:c>
    </x:row>
    <x:row r="8479" spans="1:43">
      <x:c r="A8479" s="114" t="s">
        <x:v>3446</x:v>
      </x:c>
      <x:c r="B8479">
        <x:v>40039</x:v>
      </x:c>
      <x:c r="C8479">
        <x:v>0.466666666666667</x:v>
      </x:c>
      <x:c r="G8479">
        <x:v>2</x:v>
      </x:c>
      <x:c r="I8479" t="s">
        <x:v>110</x:v>
      </x:c>
      <x:c r="J8479">
        <x:v>0.65</x:v>
      </x:c>
      <x:c r="K8479" t="s">
        <x:v>296</x:v>
      </x:c>
      <x:c r="M8479">
        <x:v>1545</x:v>
      </x:c>
      <x:c r="O8479" t="s">
        <x:v>101</x:v>
      </x:c>
      <x:c r="S8479" t="s">
        <x:v>415</x:v>
      </x:c>
      <x:c r="AG8479" s="80">
        <x:v>1</x:v>
      </x:c>
      <x:c r="AM8479" s="81" t="str">
        <x:f t="shared" si="433"/>
        <x:v/>
      </x:c>
      <x:c r="AN8479" s="81" t="str">
        <x:f t="shared" si="434"/>
        <x:v/>
      </x:c>
      <x:c r="AO8479" s="81" t="str">
        <x:f t="shared" si="435"/>
        <x:v/>
      </x:c>
      <x:c r="AP8479" s="81" t="str">
        <x:f t="shared" si="436"/>
        <x:v/>
      </x:c>
      <x:c r="AQ8479" s="81" t="str">
        <x:f t="shared" si="437"/>
        <x:v/>
      </x:c>
    </x:row>
    <x:row r="8480" spans="1:43">
      <x:c r="A8480" s="114" t="s">
        <x:v>3447</x:v>
      </x:c>
      <x:c r="B8480">
        <x:v>40039</x:v>
      </x:c>
      <x:c r="C8480">
        <x:v>1.13333333333333</x:v>
      </x:c>
      <x:c r="G8480">
        <x:v>3</x:v>
      </x:c>
      <x:c r="I8480" t="s">
        <x:v>102</x:v>
      </x:c>
      <x:c r="K8480" t="s">
        <x:v>296</x:v>
      </x:c>
      <x:c r="M8480">
        <x:v>1545</x:v>
      </x:c>
      <x:c r="O8480" t="s">
        <x:v>101</x:v>
      </x:c>
      <x:c r="P8480" t="s">
        <x:v>279</x:v>
      </x:c>
      <x:c r="S8480" t="s">
        <x:v>416</x:v>
      </x:c>
      <x:c r="AG8480" s="80">
        <x:v>2</x:v>
      </x:c>
      <x:c r="AM8480" s="81" t="str">
        <x:f t="shared" si="433"/>
        <x:v/>
      </x:c>
      <x:c r="AN8480" s="81" t="str">
        <x:f t="shared" si="434"/>
        <x:v/>
      </x:c>
      <x:c r="AO8480" s="81" t="str">
        <x:f t="shared" si="435"/>
        <x:v/>
      </x:c>
      <x:c r="AP8480" s="81" t="str">
        <x:f t="shared" si="436"/>
        <x:v/>
      </x:c>
      <x:c r="AQ8480" s="81" t="str">
        <x:f t="shared" si="437"/>
        <x:v/>
      </x:c>
    </x:row>
    <x:row r="8481" spans="1:43">
      <x:c r="A8481" s="114" t="s">
        <x:v>3448</x:v>
      </x:c>
      <x:c r="B8481">
        <x:v>41001</x:v>
      </x:c>
      <x:c r="C8481">
        <x:v>0.566666666666667</x:v>
      </x:c>
      <x:c r="G8481">
        <x:v>5</x:v>
      </x:c>
      <x:c r="I8481" t="s">
        <x:v>100</x:v>
      </x:c>
      <x:c r="K8481" t="s">
        <x:v>117</x:v>
      </x:c>
      <x:c r="M8481">
        <x:v>16</x:v>
      </x:c>
      <x:c r="O8481" t="s">
        <x:v>101</x:v>
      </x:c>
      <x:c r="AL8481" s="81">
        <x:v>41001</x:v>
      </x:c>
      <x:c r="AM8481" s="81" t="str">
        <x:f t="shared" si="433"/>
        <x:v/>
      </x:c>
      <x:c r="AN8481" s="81" t="str">
        <x:f t="shared" si="434"/>
        <x:v/>
      </x:c>
      <x:c r="AO8481" s="81" t="str">
        <x:f t="shared" si="435"/>
        <x:v/>
      </x:c>
      <x:c r="AP8481" s="81" t="str">
        <x:f t="shared" si="436"/>
        <x:v/>
      </x:c>
      <x:c r="AQ8481" s="81" t="str">
        <x:f t="shared" si="437"/>
        <x:v/>
      </x:c>
    </x:row>
    <x:row r="8482" spans="1:43">
      <x:c r="A8482" s="114" t="s">
        <x:v>3449</x:v>
      </x:c>
      <x:c r="B8482">
        <x:v>41001</x:v>
      </x:c>
      <x:c r="C8482">
        <x:v>0.633333333333333</x:v>
      </x:c>
      <x:c r="G8482">
        <x:v>4</x:v>
      </x:c>
      <x:c r="I8482" t="s">
        <x:v>102</x:v>
      </x:c>
      <x:c r="K8482" t="s">
        <x:v>117</x:v>
      </x:c>
      <x:c r="M8482">
        <x:v>16</x:v>
      </x:c>
      <x:c r="O8482" t="s">
        <x:v>101</x:v>
      </x:c>
      <x:c r="AL8482" s="81">
        <x:v>41001</x:v>
      </x:c>
      <x:c r="AM8482" s="81" t="str">
        <x:f t="shared" si="433"/>
        <x:v/>
      </x:c>
      <x:c r="AN8482" s="81" t="str">
        <x:f t="shared" si="434"/>
        <x:v/>
      </x:c>
      <x:c r="AO8482" s="81" t="str">
        <x:f t="shared" si="435"/>
        <x:v/>
      </x:c>
      <x:c r="AP8482" s="81" t="str">
        <x:f t="shared" si="436"/>
        <x:v/>
      </x:c>
      <x:c r="AQ8482" s="81" t="str">
        <x:f t="shared" si="437"/>
        <x:v/>
      </x:c>
    </x:row>
    <x:row r="8483" spans="1:43">
      <x:c r="A8483" s="114" t="s">
        <x:v>3450</x:v>
      </x:c>
      <x:c r="B8483">
        <x:v>41001</x:v>
      </x:c>
      <x:c r="C8483">
        <x:v>0.7</x:v>
      </x:c>
      <x:c r="G8483">
        <x:v>4</x:v>
      </x:c>
      <x:c r="I8483" t="s">
        <x:v>103</x:v>
      </x:c>
      <x:c r="K8483" t="s">
        <x:v>119</x:v>
      </x:c>
      <x:c r="M8483">
        <x:v>16</x:v>
      </x:c>
      <x:c r="O8483" t="s">
        <x:v>101</x:v>
      </x:c>
      <x:c r="AL8483" s="81">
        <x:v>41001</x:v>
      </x:c>
      <x:c r="AM8483" s="81" t="str">
        <x:f t="shared" si="433"/>
        <x:v/>
      </x:c>
      <x:c r="AN8483" s="81" t="str">
        <x:f t="shared" si="434"/>
        <x:v/>
      </x:c>
      <x:c r="AO8483" s="81" t="str">
        <x:f t="shared" si="435"/>
        <x:v/>
      </x:c>
      <x:c r="AP8483" s="81" t="str">
        <x:f t="shared" si="436"/>
        <x:v/>
      </x:c>
      <x:c r="AQ8483" s="81" t="str">
        <x:f t="shared" si="437"/>
        <x:v/>
      </x:c>
    </x:row>
    <x:row r="8484" spans="1:43">
      <x:c r="A8484" s="114" t="s">
        <x:v>3451</x:v>
      </x:c>
      <x:c r="B8484">
        <x:v>41001</x:v>
      </x:c>
      <x:c r="C8484">
        <x:v>0.8</x:v>
      </x:c>
      <x:c r="G8484">
        <x:v>4</x:v>
      </x:c>
      <x:c r="I8484" t="s">
        <x:v>104</x:v>
      </x:c>
      <x:c r="K8484" t="s">
        <x:v>117</x:v>
      </x:c>
      <x:c r="M8484">
        <x:v>16</x:v>
      </x:c>
      <x:c r="O8484" t="s">
        <x:v>101</x:v>
      </x:c>
      <x:c r="AL8484" s="81">
        <x:v>41001</x:v>
      </x:c>
      <x:c r="AM8484" s="81" t="str">
        <x:f t="shared" si="433"/>
        <x:v/>
      </x:c>
      <x:c r="AN8484" s="81" t="str">
        <x:f t="shared" si="434"/>
        <x:v/>
      </x:c>
      <x:c r="AO8484" s="81" t="str">
        <x:f t="shared" si="435"/>
        <x:v/>
      </x:c>
      <x:c r="AP8484" s="81" t="str">
        <x:f t="shared" si="436"/>
        <x:v/>
      </x:c>
      <x:c r="AQ8484" s="81" t="str">
        <x:f t="shared" si="437"/>
        <x:v/>
      </x:c>
    </x:row>
    <x:row r="8485" spans="1:43">
      <x:c r="A8485" s="114" t="s">
        <x:v>3452</x:v>
      </x:c>
      <x:c r="B8485">
        <x:v>41001</x:v>
      </x:c>
      <x:c r="C8485">
        <x:v>0.9</x:v>
      </x:c>
      <x:c r="G8485">
        <x:v>5</x:v>
      </x:c>
      <x:c r="I8485" t="s">
        <x:v>100</x:v>
      </x:c>
      <x:c r="K8485" t="s">
        <x:v>119</x:v>
      </x:c>
      <x:c r="M8485">
        <x:v>16</x:v>
      </x:c>
      <x:c r="O8485" t="s">
        <x:v>101</x:v>
      </x:c>
      <x:c r="AL8485" s="81">
        <x:v>41001</x:v>
      </x:c>
      <x:c r="AM8485" s="81" t="str">
        <x:f t="shared" si="433"/>
        <x:v/>
      </x:c>
      <x:c r="AN8485" s="81" t="str">
        <x:f t="shared" si="434"/>
        <x:v/>
      </x:c>
      <x:c r="AO8485" s="81" t="str">
        <x:f t="shared" si="435"/>
        <x:v/>
      </x:c>
      <x:c r="AP8485" s="81" t="str">
        <x:f t="shared" si="436"/>
        <x:v/>
      </x:c>
      <x:c r="AQ8485" s="81" t="str">
        <x:f t="shared" si="437"/>
        <x:v/>
      </x:c>
    </x:row>
    <x:row r="8486" spans="1:43" s="5" customFormat="1">
      <x:c r="A8486" s="114" t="s">
        <x:v>3453</x:v>
      </x:c>
      <x:c r="B8486" s="5">
        <x:v>41001</x:v>
      </x:c>
      <x:c r="C8486" s="5">
        <x:v>1.03333333333333</x:v>
      </x:c>
      <x:c r="G8486" s="5">
        <x:v>5</x:v>
      </x:c>
      <x:c r="I8486" s="5" t="s">
        <x:v>102</x:v>
      </x:c>
      <x:c r="K8486" s="5" t="s">
        <x:v>117</x:v>
      </x:c>
      <x:c r="M8486" s="5">
        <x:v>16</x:v>
      </x:c>
      <x:c r="O8486" s="5" t="s">
        <x:v>101</x:v>
      </x:c>
      <x:c r="AG8486" s="80"/>
      <x:c r="AL8486" s="5">
        <x:v>41001</x:v>
      </x:c>
      <x:c r="AM8486" s="81" t="str">
        <x:f t="shared" si="433"/>
        <x:v/>
      </x:c>
      <x:c r="AN8486" s="81" t="str">
        <x:f t="shared" si="434"/>
        <x:v/>
      </x:c>
      <x:c r="AO8486" s="81" t="str">
        <x:f t="shared" si="435"/>
        <x:v/>
      </x:c>
      <x:c r="AP8486" s="81" t="str">
        <x:f t="shared" si="436"/>
        <x:v/>
      </x:c>
      <x:c r="AQ8486" s="81" t="str">
        <x:f t="shared" si="437"/>
        <x:v/>
      </x:c>
    </x:row>
    <x:row r="8487" spans="1:43">
      <x:c r="A8487" s="114" t="s">
        <x:v>3454</x:v>
      </x:c>
      <x:c r="B8487">
        <x:v>41001</x:v>
      </x:c>
      <x:c r="C8487">
        <x:v>1.13333333333333</x:v>
      </x:c>
      <x:c r="G8487">
        <x:v>4</x:v>
      </x:c>
      <x:c r="I8487" t="s">
        <x:v>103</x:v>
      </x:c>
      <x:c r="K8487" t="s">
        <x:v>117</x:v>
      </x:c>
      <x:c r="M8487">
        <x:v>16</x:v>
      </x:c>
      <x:c r="O8487" t="s">
        <x:v>101</x:v>
      </x:c>
      <x:c r="AL8487" s="81">
        <x:v>41001</x:v>
      </x:c>
      <x:c r="AM8487" s="81" t="str">
        <x:f t="shared" si="433"/>
        <x:v/>
      </x:c>
      <x:c r="AN8487" s="81" t="str">
        <x:f t="shared" si="434"/>
        <x:v/>
      </x:c>
      <x:c r="AO8487" s="81" t="str">
        <x:f t="shared" si="435"/>
        <x:v/>
      </x:c>
      <x:c r="AP8487" s="81" t="str">
        <x:f t="shared" si="436"/>
        <x:v/>
      </x:c>
      <x:c r="AQ8487" s="81" t="str">
        <x:f t="shared" si="437"/>
        <x:v/>
      </x:c>
    </x:row>
    <x:row r="8488" spans="1:43">
      <x:c r="A8488" s="114" t="s">
        <x:v>3455</x:v>
      </x:c>
      <x:c r="B8488">
        <x:v>41001</x:v>
      </x:c>
      <x:c r="C8488">
        <x:v>1.3</x:v>
      </x:c>
      <x:c r="G8488">
        <x:v>5</x:v>
      </x:c>
      <x:c r="I8488" t="s">
        <x:v>104</x:v>
      </x:c>
      <x:c r="K8488" t="s">
        <x:v>242</x:v>
      </x:c>
      <x:c r="M8488">
        <x:v>16</x:v>
      </x:c>
      <x:c r="O8488" t="s">
        <x:v>101</x:v>
      </x:c>
      <x:c r="AL8488" s="81">
        <x:v>41001</x:v>
      </x:c>
      <x:c r="AM8488" s="81" t="str">
        <x:f t="shared" si="433"/>
        <x:v/>
      </x:c>
      <x:c r="AN8488" s="81" t="str">
        <x:f t="shared" si="434"/>
        <x:v/>
      </x:c>
      <x:c r="AO8488" s="81" t="str">
        <x:f t="shared" si="435"/>
        <x:v/>
      </x:c>
      <x:c r="AP8488" s="81" t="str">
        <x:f t="shared" si="436"/>
        <x:v/>
      </x:c>
      <x:c r="AQ8488" s="81" t="str">
        <x:f t="shared" si="437"/>
        <x:v/>
      </x:c>
    </x:row>
    <x:row r="8489" spans="1:43">
      <x:c r="A8489" s="114" t="s">
        <x:v>3456</x:v>
      </x:c>
      <x:c r="B8489">
        <x:v>41001</x:v>
      </x:c>
      <x:c r="C8489">
        <x:v>1.4</x:v>
      </x:c>
      <x:c r="G8489">
        <x:v>4</x:v>
      </x:c>
      <x:c r="I8489" t="s">
        <x:v>100</x:v>
      </x:c>
      <x:c r="K8489" t="s">
        <x:v>117</x:v>
      </x:c>
      <x:c r="M8489">
        <x:v>16</x:v>
      </x:c>
      <x:c r="O8489" t="s">
        <x:v>101</x:v>
      </x:c>
      <x:c r="AL8489" s="81">
        <x:v>41001</x:v>
      </x:c>
      <x:c r="AM8489" s="81" t="str">
        <x:f t="shared" si="433"/>
        <x:v/>
      </x:c>
      <x:c r="AN8489" s="81" t="str">
        <x:f t="shared" si="434"/>
        <x:v/>
      </x:c>
      <x:c r="AO8489" s="81" t="str">
        <x:f t="shared" si="435"/>
        <x:v/>
      </x:c>
      <x:c r="AP8489" s="81" t="str">
        <x:f t="shared" si="436"/>
        <x:v/>
      </x:c>
      <x:c r="AQ8489" s="81" t="str">
        <x:f t="shared" si="437"/>
        <x:v/>
      </x:c>
    </x:row>
    <x:row r="8490" spans="1:43">
      <x:c r="A8490" s="114" t="s">
        <x:v>3457</x:v>
      </x:c>
      <x:c r="B8490">
        <x:v>41001</x:v>
      </x:c>
      <x:c r="C8490">
        <x:v>1.56666666666667</x:v>
      </x:c>
      <x:c r="G8490">
        <x:v>4</x:v>
      </x:c>
      <x:c r="I8490" t="s">
        <x:v>3458</x:v>
      </x:c>
      <x:c r="K8490" t="s">
        <x:v>117</x:v>
      </x:c>
      <x:c r="M8490">
        <x:v>16</x:v>
      </x:c>
      <x:c r="O8490" t="s">
        <x:v>101</x:v>
      </x:c>
      <x:c r="AL8490" s="81">
        <x:v>41001</x:v>
      </x:c>
      <x:c r="AM8490" s="81" t="str">
        <x:f t="shared" si="433"/>
        <x:v/>
      </x:c>
      <x:c r="AN8490" s="81" t="str">
        <x:f t="shared" si="434"/>
        <x:v/>
      </x:c>
      <x:c r="AO8490" s="81" t="str">
        <x:f t="shared" si="435"/>
        <x:v/>
      </x:c>
      <x:c r="AP8490" s="81" t="str">
        <x:f t="shared" si="436"/>
        <x:v/>
      </x:c>
      <x:c r="AQ8490" s="81" t="str">
        <x:f t="shared" si="437"/>
        <x:v/>
      </x:c>
    </x:row>
    <x:row r="8491" spans="1:43">
      <x:c r="A8491" s="114" t="s">
        <x:v>3459</x:v>
      </x:c>
      <x:c r="B8491">
        <x:v>41001</x:v>
      </x:c>
      <x:c r="C8491">
        <x:v>1.76666666666667</x:v>
      </x:c>
      <x:c r="G8491">
        <x:v>4</x:v>
      </x:c>
      <x:c r="I8491" t="s">
        <x:v>103</x:v>
      </x:c>
      <x:c r="K8491" t="s">
        <x:v>117</x:v>
      </x:c>
      <x:c r="M8491">
        <x:v>16</x:v>
      </x:c>
      <x:c r="O8491" t="s">
        <x:v>101</x:v>
      </x:c>
      <x:c r="AL8491" s="81">
        <x:v>41001</x:v>
      </x:c>
      <x:c r="AM8491" s="81" t="str">
        <x:f t="shared" si="433"/>
        <x:v/>
      </x:c>
      <x:c r="AN8491" s="81" t="str">
        <x:f t="shared" si="434"/>
        <x:v/>
      </x:c>
      <x:c r="AO8491" s="81" t="str">
        <x:f t="shared" si="435"/>
        <x:v/>
      </x:c>
      <x:c r="AP8491" s="81" t="str">
        <x:f t="shared" si="436"/>
        <x:v/>
      </x:c>
      <x:c r="AQ8491" s="81" t="str">
        <x:f t="shared" si="437"/>
        <x:v/>
      </x:c>
    </x:row>
    <x:row r="8492" spans="1:43">
      <x:c r="A8492" s="114" t="s">
        <x:v>3460</x:v>
      </x:c>
      <x:c r="B8492">
        <x:v>41001</x:v>
      </x:c>
      <x:c r="C8492">
        <x:v>1.93333333333333</x:v>
      </x:c>
      <x:c r="G8492">
        <x:v>5</x:v>
      </x:c>
      <x:c r="I8492" t="s">
        <x:v>104</x:v>
      </x:c>
      <x:c r="K8492" t="s">
        <x:v>117</x:v>
      </x:c>
      <x:c r="M8492">
        <x:v>16</x:v>
      </x:c>
      <x:c r="O8492" t="s">
        <x:v>101</x:v>
      </x:c>
      <x:c r="AL8492" s="81">
        <x:v>41001</x:v>
      </x:c>
      <x:c r="AM8492" s="81" t="str">
        <x:f t="shared" si="433"/>
        <x:v/>
      </x:c>
      <x:c r="AN8492" s="81" t="str">
        <x:f t="shared" si="434"/>
        <x:v/>
      </x:c>
      <x:c r="AO8492" s="81" t="str">
        <x:f t="shared" si="435"/>
        <x:v/>
      </x:c>
      <x:c r="AP8492" s="81" t="str">
        <x:f t="shared" si="436"/>
        <x:v/>
      </x:c>
      <x:c r="AQ8492" s="81" t="str">
        <x:f t="shared" si="437"/>
        <x:v/>
      </x:c>
    </x:row>
    <x:row r="8493" spans="1:43">
      <x:c r="A8493" s="114" t="s">
        <x:v>3461</x:v>
      </x:c>
      <x:c r="B8493">
        <x:v>41001</x:v>
      </x:c>
      <x:c r="C8493">
        <x:v>2.23333333333333</x:v>
      </x:c>
      <x:c r="G8493">
        <x:v>5</x:v>
      </x:c>
      <x:c r="I8493" t="s">
        <x:v>100</x:v>
      </x:c>
      <x:c r="K8493" t="s">
        <x:v>119</x:v>
      </x:c>
      <x:c r="M8493">
        <x:v>16</x:v>
      </x:c>
      <x:c r="O8493" t="s">
        <x:v>101</x:v>
      </x:c>
      <x:c r="AL8493" s="81">
        <x:v>41001</x:v>
      </x:c>
      <x:c r="AM8493" s="81" t="str">
        <x:f t="shared" si="433"/>
        <x:v/>
      </x:c>
      <x:c r="AN8493" s="81" t="str">
        <x:f t="shared" si="434"/>
        <x:v/>
      </x:c>
      <x:c r="AO8493" s="81" t="str">
        <x:f t="shared" si="435"/>
        <x:v/>
      </x:c>
      <x:c r="AP8493" s="81" t="str">
        <x:f t="shared" si="436"/>
        <x:v/>
      </x:c>
      <x:c r="AQ8493" s="81" t="str">
        <x:f t="shared" si="437"/>
        <x:v/>
      </x:c>
    </x:row>
    <x:row r="8494" spans="1:43">
      <x:c r="A8494" s="114" t="s">
        <x:v>3462</x:v>
      </x:c>
      <x:c r="B8494">
        <x:v>41002</x:v>
      </x:c>
      <x:c r="C8494">
        <x:v>0.2</x:v>
      </x:c>
      <x:c r="G8494">
        <x:v>1</x:v>
      </x:c>
      <x:c r="I8494" t="s">
        <x:v>100</x:v>
      </x:c>
      <x:c r="K8494" t="s">
        <x:v>122</x:v>
      </x:c>
      <x:c r="M8494">
        <x:v>40</x:v>
      </x:c>
      <x:c r="O8494" t="s">
        <x:v>101</x:v>
      </x:c>
      <x:c r="AG8494" s="80">
        <x:v>1</x:v>
      </x:c>
      <x:c r="AL8494" s="81">
        <x:v>41002</x:v>
      </x:c>
      <x:c r="AM8494" s="81" t="str">
        <x:f t="shared" si="433"/>
        <x:v/>
      </x:c>
      <x:c r="AN8494" s="81" t="str">
        <x:f t="shared" si="434"/>
        <x:v/>
      </x:c>
      <x:c r="AO8494" s="81" t="str">
        <x:f t="shared" si="435"/>
        <x:v/>
      </x:c>
      <x:c r="AP8494" s="81" t="str">
        <x:f t="shared" si="436"/>
        <x:v/>
      </x:c>
      <x:c r="AQ8494" s="81" t="str">
        <x:f t="shared" si="437"/>
        <x:v/>
      </x:c>
    </x:row>
    <x:row r="8495" spans="1:43">
      <x:c r="A8495" s="114" t="s">
        <x:v>3463</x:v>
      </x:c>
      <x:c r="B8495">
        <x:v>41002</x:v>
      </x:c>
      <x:c r="C8495">
        <x:v>1.06666666666667</x:v>
      </x:c>
      <x:c r="G8495">
        <x:v>2</x:v>
      </x:c>
      <x:c r="I8495" t="s">
        <x:v>102</x:v>
      </x:c>
      <x:c r="K8495" t="s">
        <x:v>122</x:v>
      </x:c>
      <x:c r="M8495">
        <x:v>40</x:v>
      </x:c>
      <x:c r="O8495" t="s">
        <x:v>101</x:v>
      </x:c>
      <x:c r="AG8495" s="80">
        <x:v>1</x:v>
      </x:c>
      <x:c r="AL8495" s="81">
        <x:v>41002</x:v>
      </x:c>
      <x:c r="AM8495" s="81" t="str">
        <x:f t="shared" si="433"/>
        <x:v/>
      </x:c>
      <x:c r="AN8495" s="81" t="str">
        <x:f t="shared" si="434"/>
        <x:v/>
      </x:c>
      <x:c r="AO8495" s="81" t="str">
        <x:f t="shared" si="435"/>
        <x:v/>
      </x:c>
      <x:c r="AP8495" s="81" t="str">
        <x:f t="shared" si="436"/>
        <x:v/>
      </x:c>
      <x:c r="AQ8495" s="81" t="str">
        <x:f t="shared" si="437"/>
        <x:v/>
      </x:c>
    </x:row>
    <x:row r="8496" spans="1:43">
      <x:c r="A8496" s="114" t="s">
        <x:v>3464</x:v>
      </x:c>
      <x:c r="B8496">
        <x:v>41002</x:v>
      </x:c>
      <x:c r="C8496">
        <x:v>1.66666666666667</x:v>
      </x:c>
      <x:c r="G8496">
        <x:v>1</x:v>
      </x:c>
      <x:c r="I8496" t="s">
        <x:v>103</x:v>
      </x:c>
      <x:c r="K8496" t="s">
        <x:v>122</x:v>
      </x:c>
      <x:c r="M8496">
        <x:v>40</x:v>
      </x:c>
      <x:c r="O8496" t="s">
        <x:v>101</x:v>
      </x:c>
      <x:c r="AG8496" s="80">
        <x:v>1</x:v>
      </x:c>
      <x:c r="AL8496" s="81">
        <x:v>41002</x:v>
      </x:c>
      <x:c r="AM8496" s="81" t="str">
        <x:f t="shared" si="433"/>
        <x:v/>
      </x:c>
      <x:c r="AN8496" s="81" t="str">
        <x:f t="shared" si="434"/>
        <x:v/>
      </x:c>
      <x:c r="AO8496" s="81" t="str">
        <x:f t="shared" si="435"/>
        <x:v/>
      </x:c>
      <x:c r="AP8496" s="81" t="str">
        <x:f t="shared" si="436"/>
        <x:v/>
      </x:c>
      <x:c r="AQ8496" s="81" t="str">
        <x:f t="shared" si="437"/>
        <x:v/>
      </x:c>
    </x:row>
    <x:row r="8497" spans="1:43">
      <x:c r="A8497" s="114" t="s">
        <x:v>3465</x:v>
      </x:c>
      <x:c r="B8497">
        <x:v>41002</x:v>
      </x:c>
      <x:c r="C8497">
        <x:v>2.83333333333333</x:v>
      </x:c>
      <x:c r="G8497">
        <x:v>3</x:v>
      </x:c>
      <x:c r="I8497" t="s">
        <x:v>100</x:v>
      </x:c>
      <x:c r="K8497" t="s">
        <x:v>122</x:v>
      </x:c>
      <x:c r="M8497">
        <x:v>40</x:v>
      </x:c>
      <x:c r="O8497" t="s">
        <x:v>101</x:v>
      </x:c>
      <x:c r="AG8497" s="80">
        <x:v>2</x:v>
      </x:c>
      <x:c r="AL8497" s="81">
        <x:v>41002</x:v>
      </x:c>
      <x:c r="AM8497" s="81" t="str">
        <x:f t="shared" si="433"/>
        <x:v/>
      </x:c>
      <x:c r="AN8497" s="81" t="str">
        <x:f t="shared" si="434"/>
        <x:v/>
      </x:c>
      <x:c r="AO8497" s="81" t="str">
        <x:f t="shared" si="435"/>
        <x:v/>
      </x:c>
      <x:c r="AP8497" s="81" t="str">
        <x:f t="shared" si="436"/>
        <x:v/>
      </x:c>
      <x:c r="AQ8497" s="81" t="str">
        <x:f t="shared" si="437"/>
        <x:v/>
      </x:c>
    </x:row>
    <x:row r="8498" spans="1:43">
      <x:c r="A8498" s="114" t="s">
        <x:v>3466</x:v>
      </x:c>
      <x:c r="B8498">
        <x:v>41003</x:v>
      </x:c>
      <x:c r="C8498">
        <x:v>0.6</x:v>
      </x:c>
      <x:c r="G8498">
        <x:v>1</x:v>
      </x:c>
      <x:c r="I8498" t="s">
        <x:v>107</x:v>
      </x:c>
      <x:c r="AG8498" s="80">
        <x:v>1</x:v>
      </x:c>
      <x:c r="AL8498" s="81">
        <x:v>41003</x:v>
      </x:c>
      <x:c r="AM8498" s="81" t="str">
        <x:f t="shared" si="433"/>
        <x:v/>
      </x:c>
      <x:c r="AN8498" s="81" t="str">
        <x:f t="shared" si="434"/>
        <x:v/>
      </x:c>
      <x:c r="AO8498" s="81" t="str">
        <x:f t="shared" si="435"/>
        <x:v/>
      </x:c>
      <x:c r="AP8498" s="81" t="str">
        <x:f t="shared" si="436"/>
        <x:v/>
      </x:c>
      <x:c r="AQ8498" s="81" t="str">
        <x:f t="shared" si="437"/>
        <x:v/>
      </x:c>
    </x:row>
    <x:row r="8499" spans="1:43">
      <x:c r="A8499" s="114" t="s">
        <x:v>3467</x:v>
      </x:c>
      <x:c r="B8499">
        <x:v>41003</x:v>
      </x:c>
      <x:c r="C8499">
        <x:v>0.95</x:v>
      </x:c>
      <x:c r="G8499">
        <x:v>1</x:v>
      </x:c>
      <x:c r="AL8499" s="81">
        <x:v>41003</x:v>
      </x:c>
      <x:c r="AM8499" s="81" t="str">
        <x:f t="shared" si="433"/>
        <x:v/>
      </x:c>
      <x:c r="AN8499" s="81" t="str">
        <x:f t="shared" si="434"/>
        <x:v/>
      </x:c>
      <x:c r="AO8499" s="81" t="str">
        <x:f t="shared" si="435"/>
        <x:v/>
      </x:c>
      <x:c r="AP8499" s="81" t="str">
        <x:f t="shared" si="436"/>
        <x:v/>
      </x:c>
      <x:c r="AQ8499" s="81" t="str">
        <x:f t="shared" si="437"/>
        <x:v/>
      </x:c>
    </x:row>
    <x:row r="8500" spans="1:43">
      <x:c r="A8500" s="114" t="s">
        <x:v>3468</x:v>
      </x:c>
      <x:c r="B8500">
        <x:v>41003</x:v>
      </x:c>
      <x:c r="C8500">
        <x:v>1.13333333333333</x:v>
      </x:c>
      <x:c r="G8500">
        <x:v>2</x:v>
      </x:c>
      <x:c r="K8500" t="s">
        <x:v>105</x:v>
      </x:c>
      <x:c r="AG8500" s="80">
        <x:v>2</x:v>
      </x:c>
      <x:c r="AL8500" s="81">
        <x:v>41003</x:v>
      </x:c>
      <x:c r="AM8500" s="81" t="str">
        <x:f t="shared" si="433"/>
        <x:v/>
      </x:c>
      <x:c r="AN8500" s="81" t="str">
        <x:f t="shared" si="434"/>
        <x:v/>
      </x:c>
      <x:c r="AO8500" s="81" t="str">
        <x:f t="shared" si="435"/>
        <x:v/>
      </x:c>
      <x:c r="AP8500" s="81" t="str">
        <x:f t="shared" si="436"/>
        <x:v/>
      </x:c>
      <x:c r="AQ8500" s="81" t="str">
        <x:f t="shared" si="437"/>
        <x:v/>
      </x:c>
    </x:row>
    <x:row r="8501" spans="1:43">
      <x:c r="A8501" s="114" t="s">
        <x:v>3469</x:v>
      </x:c>
      <x:c r="B8501">
        <x:v>41003</x:v>
      </x:c>
      <x:c r="C8501">
        <x:v>1.6</x:v>
      </x:c>
      <x:c r="D8501">
        <x:v>1</x:v>
      </x:c>
      <x:c r="H8501">
        <x:v>1</x:v>
      </x:c>
      <x:c r="AL8501" s="81" t="s">
        <x:v>3470</x:v>
      </x:c>
      <x:c r="AM8501" s="81" t="str">
        <x:f t="shared" si="433"/>
        <x:v/>
      </x:c>
      <x:c r="AN8501" s="81" t="str">
        <x:f t="shared" si="434"/>
        <x:v/>
      </x:c>
      <x:c r="AO8501" s="81" t="str">
        <x:f t="shared" si="435"/>
        <x:v/>
      </x:c>
      <x:c r="AP8501" s="81" t="str">
        <x:f t="shared" si="436"/>
        <x:v/>
      </x:c>
      <x:c r="AQ8501" s="81" t="str">
        <x:f t="shared" si="437"/>
        <x:v/>
      </x:c>
    </x:row>
    <x:row r="8502" spans="1:43">
      <x:c r="A8502" s="114" t="s">
        <x:v>3471</x:v>
      </x:c>
      <x:c r="B8502">
        <x:v>41004</x:v>
      </x:c>
      <x:c r="C8502">
        <x:v>0.6</x:v>
      </x:c>
      <x:c r="I8502" t="s">
        <x:v>100</x:v>
      </x:c>
      <x:c r="K8502" t="s">
        <x:v>122</x:v>
      </x:c>
      <x:c r="M8502">
        <x:v>203</x:v>
      </x:c>
      <x:c r="O8502" t="s">
        <x:v>101</x:v>
      </x:c>
      <x:c r="U8502">
        <x:v>207</x:v>
      </x:c>
      <x:c r="V8502">
        <x:v>0.2</x:v>
      </x:c>
      <x:c r="W8502" t="s">
        <x:v>127</x:v>
      </x:c>
      <x:c r="X8502">
        <x:v>0</x:v>
      </x:c>
      <x:c r="Y8502">
        <x:v>0</x:v>
      </x:c>
      <x:c r="Z8502" t="s">
        <x:v>188</x:v>
      </x:c>
      <x:c r="AB8502">
        <x:v>0.5</x:v>
      </x:c>
      <x:c r="AD8502" t="s">
        <x:v>189</x:v>
      </x:c>
      <x:c r="AL8502" s="81">
        <x:v>41004</x:v>
      </x:c>
      <x:c r="AM8502" s="81" t="str">
        <x:f t="shared" si="433"/>
        <x:v/>
      </x:c>
      <x:c r="AN8502" s="81" t="str">
        <x:f t="shared" si="434"/>
        <x:v/>
      </x:c>
      <x:c r="AO8502" s="81" t="str">
        <x:f t="shared" si="435"/>
        <x:v/>
      </x:c>
      <x:c r="AP8502" s="81" t="str">
        <x:f t="shared" si="436"/>
        <x:v/>
      </x:c>
      <x:c r="AQ8502" s="81" t="str">
        <x:f t="shared" si="437"/>
        <x:v/>
      </x:c>
    </x:row>
    <x:row r="8503" spans="1:43">
      <x:c r="A8503" s="114" t="s">
        <x:v>3472</x:v>
      </x:c>
      <x:c r="B8503">
        <x:v>41005</x:v>
      </x:c>
      <x:c r="C8503">
        <x:v>0.6</x:v>
      </x:c>
      <x:c r="G8503">
        <x:v>1</x:v>
      </x:c>
      <x:c r="I8503" t="s">
        <x:v>100</x:v>
      </x:c>
      <x:c r="K8503" t="s">
        <x:v>117</x:v>
      </x:c>
      <x:c r="M8503">
        <x:v>129</x:v>
      </x:c>
      <x:c r="O8503" t="s">
        <x:v>101</x:v>
      </x:c>
      <x:c r="AG8503" s="80">
        <x:v>2</x:v>
      </x:c>
      <x:c r="AL8503" s="81">
        <x:v>41005</x:v>
      </x:c>
      <x:c r="AM8503" s="81" t="str">
        <x:f t="shared" si="433"/>
        <x:v/>
      </x:c>
      <x:c r="AN8503" s="81" t="str">
        <x:f t="shared" si="434"/>
        <x:v/>
      </x:c>
      <x:c r="AO8503" s="81" t="str">
        <x:f t="shared" si="435"/>
        <x:v/>
      </x:c>
      <x:c r="AP8503" s="81" t="str">
        <x:f t="shared" si="436"/>
        <x:v/>
      </x:c>
      <x:c r="AQ8503" s="81" t="str">
        <x:f t="shared" si="437"/>
        <x:v/>
      </x:c>
    </x:row>
    <x:row r="8504" spans="1:43">
      <x:c r="A8504" s="114" t="s">
        <x:v>3473</x:v>
      </x:c>
      <x:c r="B8504">
        <x:v>41005</x:v>
      </x:c>
      <x:c r="C8504">
        <x:v>0.9</x:v>
      </x:c>
      <x:c r="G8504">
        <x:v>1</x:v>
      </x:c>
      <x:c r="I8504" t="s">
        <x:v>102</x:v>
      </x:c>
      <x:c r="K8504" t="s">
        <x:v>3474</x:v>
      </x:c>
      <x:c r="M8504">
        <x:v>129</x:v>
      </x:c>
      <x:c r="O8504" t="s">
        <x:v>101</x:v>
      </x:c>
      <x:c r="AG8504" s="80">
        <x:v>2</x:v>
      </x:c>
      <x:c r="AL8504" s="81">
        <x:v>41005</x:v>
      </x:c>
      <x:c r="AM8504" s="81" t="str">
        <x:f t="shared" si="433"/>
        <x:v/>
      </x:c>
      <x:c r="AN8504" s="81" t="str">
        <x:f t="shared" si="434"/>
        <x:v/>
      </x:c>
      <x:c r="AO8504" s="81" t="str">
        <x:f t="shared" si="435"/>
        <x:v/>
      </x:c>
      <x:c r="AP8504" s="81" t="str">
        <x:f t="shared" si="436"/>
        <x:v/>
      </x:c>
      <x:c r="AQ8504" s="81" t="str">
        <x:f t="shared" si="437"/>
        <x:v/>
      </x:c>
    </x:row>
    <x:row r="8505" spans="1:43">
      <x:c r="A8505" s="114" t="s">
        <x:v>3475</x:v>
      </x:c>
      <x:c r="B8505">
        <x:v>41005</x:v>
      </x:c>
      <x:c r="C8505">
        <x:v>1.2</x:v>
      </x:c>
      <x:c r="G8505">
        <x:v>2</x:v>
      </x:c>
      <x:c r="I8505" t="s">
        <x:v>103</x:v>
      </x:c>
      <x:c r="K8505" t="s">
        <x:v>243</x:v>
      </x:c>
      <x:c r="M8505">
        <x:v>129</x:v>
      </x:c>
      <x:c r="O8505" t="s">
        <x:v>101</x:v>
      </x:c>
      <x:c r="AG8505" s="80">
        <x:v>2</x:v>
      </x:c>
      <x:c r="AL8505" s="81">
        <x:v>41005</x:v>
      </x:c>
      <x:c r="AM8505" s="81" t="str">
        <x:f t="shared" si="433"/>
        <x:v/>
      </x:c>
      <x:c r="AN8505" s="81" t="str">
        <x:f t="shared" si="434"/>
        <x:v/>
      </x:c>
      <x:c r="AO8505" s="81" t="str">
        <x:f t="shared" si="435"/>
        <x:v/>
      </x:c>
      <x:c r="AP8505" s="81" t="str">
        <x:f t="shared" si="436"/>
        <x:v/>
      </x:c>
      <x:c r="AQ8505" s="81" t="str">
        <x:f t="shared" si="437"/>
        <x:v/>
      </x:c>
    </x:row>
    <x:row r="8506" spans="1:43">
      <x:c r="A8506" s="114" t="s">
        <x:v>3476</x:v>
      </x:c>
      <x:c r="B8506">
        <x:v>41006</x:v>
      </x:c>
      <x:c r="C8506">
        <x:v>0.5</x:v>
      </x:c>
      <x:c r="I8506" t="s">
        <x:v>102</x:v>
      </x:c>
      <x:c r="K8506" t="s">
        <x:v>220</x:v>
      </x:c>
      <x:c r="M8506">
        <x:v>129</x:v>
      </x:c>
      <x:c r="O8506" t="s">
        <x:v>101</x:v>
      </x:c>
      <x:c r="AG8506" s="80">
        <x:v>2</x:v>
      </x:c>
      <x:c r="AL8506" s="81">
        <x:v>41006</x:v>
      </x:c>
      <x:c r="AM8506" s="81" t="str">
        <x:f t="shared" si="433"/>
        <x:v/>
      </x:c>
      <x:c r="AN8506" s="81" t="str">
        <x:f t="shared" si="434"/>
        <x:v/>
      </x:c>
      <x:c r="AO8506" s="81" t="str">
        <x:f t="shared" si="435"/>
        <x:v/>
      </x:c>
      <x:c r="AP8506" s="81" t="str">
        <x:f t="shared" si="436"/>
        <x:v/>
      </x:c>
      <x:c r="AQ8506" s="81" t="str">
        <x:f t="shared" si="437"/>
        <x:v/>
      </x:c>
    </x:row>
    <x:row r="8507" spans="1:43">
      <x:c r="A8507" s="114" t="s">
        <x:v>3477</x:v>
      </x:c>
      <x:c r="B8507">
        <x:v>41007</x:v>
      </x:c>
      <x:c r="C8507">
        <x:v>1</x:v>
      </x:c>
      <x:c r="G8507">
        <x:v>2</x:v>
      </x:c>
      <x:c r="I8507" t="s">
        <x:v>104</x:v>
      </x:c>
      <x:c r="K8507" t="s">
        <x:v>133</x:v>
      </x:c>
      <x:c r="M8507">
        <x:v>438</x:v>
      </x:c>
      <x:c r="O8507" t="s">
        <x:v>101</x:v>
      </x:c>
      <x:c r="AG8507" s="80">
        <x:v>2</x:v>
      </x:c>
      <x:c r="AL8507" s="81">
        <x:v>41007</x:v>
      </x:c>
      <x:c r="AM8507" s="81" t="str">
        <x:f t="shared" si="433"/>
        <x:v/>
      </x:c>
      <x:c r="AN8507" s="81" t="str">
        <x:f t="shared" si="434"/>
        <x:v/>
      </x:c>
      <x:c r="AO8507" s="81" t="str">
        <x:f t="shared" si="435"/>
        <x:v/>
      </x:c>
      <x:c r="AP8507" s="81" t="str">
        <x:f t="shared" si="436"/>
        <x:v/>
      </x:c>
      <x:c r="AQ8507" s="81" t="str">
        <x:f t="shared" si="437"/>
        <x:v/>
      </x:c>
    </x:row>
    <x:row r="8508" spans="1:43">
      <x:c r="A8508" s="114" t="s">
        <x:v>3478</x:v>
      </x:c>
      <x:c r="B8508">
        <x:v>41007</x:v>
      </x:c>
      <x:c r="C8508">
        <x:v>1.15</x:v>
      </x:c>
      <x:c r="G8508">
        <x:v>1</x:v>
      </x:c>
      <x:c r="I8508" t="s">
        <x:v>100</x:v>
      </x:c>
      <x:c r="K8508" t="s">
        <x:v>171</x:v>
      </x:c>
      <x:c r="M8508">
        <x:v>438</x:v>
      </x:c>
      <x:c r="O8508" t="s">
        <x:v>101</x:v>
      </x:c>
      <x:c r="AG8508" s="80">
        <x:v>2</x:v>
      </x:c>
      <x:c r="AL8508" s="81">
        <x:v>41007</x:v>
      </x:c>
      <x:c r="AM8508" s="81" t="str">
        <x:f t="shared" si="433"/>
        <x:v/>
      </x:c>
      <x:c r="AN8508" s="81" t="str">
        <x:f t="shared" si="434"/>
        <x:v/>
      </x:c>
      <x:c r="AO8508" s="81" t="str">
        <x:f t="shared" si="435"/>
        <x:v/>
      </x:c>
      <x:c r="AP8508" s="81" t="str">
        <x:f t="shared" si="436"/>
        <x:v/>
      </x:c>
      <x:c r="AQ8508" s="81" t="str">
        <x:f t="shared" si="437"/>
        <x:v/>
      </x:c>
    </x:row>
    <x:row r="8509" spans="1:43">
      <x:c r="A8509" s="114" t="s">
        <x:v>3479</x:v>
      </x:c>
      <x:c r="B8509">
        <x:v>41007</x:v>
      </x:c>
      <x:c r="C8509">
        <x:v>1.3</x:v>
      </x:c>
      <x:c r="G8509">
        <x:v>3</x:v>
      </x:c>
      <x:c r="I8509" t="s">
        <x:v>102</x:v>
      </x:c>
      <x:c r="K8509" t="s">
        <x:v>171</x:v>
      </x:c>
      <x:c r="M8509">
        <x:v>438</x:v>
      </x:c>
      <x:c r="O8509" t="s">
        <x:v>101</x:v>
      </x:c>
      <x:c r="AG8509" s="80">
        <x:v>2</x:v>
      </x:c>
      <x:c r="AL8509" s="81">
        <x:v>41007</x:v>
      </x:c>
      <x:c r="AM8509" s="81" t="str">
        <x:f t="shared" si="433"/>
        <x:v/>
      </x:c>
      <x:c r="AN8509" s="81" t="str">
        <x:f t="shared" si="434"/>
        <x:v/>
      </x:c>
      <x:c r="AO8509" s="81" t="str">
        <x:f t="shared" si="435"/>
        <x:v/>
      </x:c>
      <x:c r="AP8509" s="81" t="str">
        <x:f t="shared" si="436"/>
        <x:v/>
      </x:c>
      <x:c r="AQ8509" s="81" t="str">
        <x:f t="shared" si="437"/>
        <x:v/>
      </x:c>
    </x:row>
    <x:row r="8510" spans="1:43">
      <x:c r="A8510" s="114" t="s">
        <x:v>3480</x:v>
      </x:c>
      <x:c r="B8510">
        <x:v>41008</x:v>
      </x:c>
      <x:c r="C8510">
        <x:v>1.06666666666667</x:v>
      </x:c>
      <x:c r="I8510" t="s">
        <x:v>103</x:v>
      </x:c>
      <x:c r="K8510" t="s">
        <x:v>105</x:v>
      </x:c>
      <x:c r="M8510">
        <x:v>1171</x:v>
      </x:c>
      <x:c r="O8510" t="s">
        <x:v>116</x:v>
      </x:c>
      <x:c r="P8510" t="s">
        <x:v>371</x:v>
      </x:c>
      <x:c r="AG8510" s="80">
        <x:v>1</x:v>
      </x:c>
      <x:c r="AL8510" s="81">
        <x:v>41008</x:v>
      </x:c>
      <x:c r="AM8510" s="81" t="str">
        <x:f t="shared" si="433"/>
        <x:v/>
      </x:c>
      <x:c r="AN8510" s="81" t="str">
        <x:f t="shared" si="434"/>
        <x:v/>
      </x:c>
      <x:c r="AO8510" s="81" t="str">
        <x:f t="shared" si="435"/>
        <x:v/>
      </x:c>
      <x:c r="AP8510" s="81" t="str">
        <x:f t="shared" si="436"/>
        <x:v/>
      </x:c>
      <x:c r="AQ8510" s="81" t="str">
        <x:f t="shared" si="437"/>
        <x:v/>
      </x:c>
    </x:row>
    <x:row r="8511" spans="1:43">
      <x:c r="A8511" s="114" t="s">
        <x:v>3481</x:v>
      </x:c>
      <x:c r="B8511">
        <x:v>41008</x:v>
      </x:c>
      <x:c r="C8511">
        <x:v>1.23333333333333</x:v>
      </x:c>
      <x:c r="I8511" t="s">
        <x:v>102</x:v>
      </x:c>
      <x:c r="K8511" t="s">
        <x:v>145</x:v>
      </x:c>
      <x:c r="M8511">
        <x:v>1171</x:v>
      </x:c>
      <x:c r="O8511" t="s">
        <x:v>116</x:v>
      </x:c>
      <x:c r="P8511" t="s">
        <x:v>372</x:v>
      </x:c>
      <x:c r="AG8511" s="80">
        <x:v>1</x:v>
      </x:c>
      <x:c r="AL8511" s="81">
        <x:v>41008</x:v>
      </x:c>
      <x:c r="AM8511" s="81" t="str">
        <x:f t="shared" si="433"/>
        <x:v/>
      </x:c>
      <x:c r="AN8511" s="81" t="str">
        <x:f t="shared" si="434"/>
        <x:v/>
      </x:c>
      <x:c r="AO8511" s="81" t="str">
        <x:f t="shared" si="435"/>
        <x:v/>
      </x:c>
      <x:c r="AP8511" s="81" t="str">
        <x:f t="shared" si="436"/>
        <x:v/>
      </x:c>
      <x:c r="AQ8511" s="81" t="str">
        <x:f t="shared" si="437"/>
        <x:v/>
      </x:c>
    </x:row>
    <x:row r="8512" spans="1:43" s="5" customFormat="1">
      <x:c r="A8512" s="114" t="s">
        <x:v>3482</x:v>
      </x:c>
      <x:c r="B8512" s="5">
        <x:v>41008</x:v>
      </x:c>
      <x:c r="C8512" s="5">
        <x:v>1.43333333333333</x:v>
      </x:c>
      <x:c r="I8512" s="5" t="s">
        <x:v>100</x:v>
      </x:c>
      <x:c r="K8512" s="5" t="s">
        <x:v>145</x:v>
      </x:c>
      <x:c r="M8512" s="5">
        <x:v>1171</x:v>
      </x:c>
      <x:c r="O8512" s="5" t="s">
        <x:v>116</x:v>
      </x:c>
      <x:c r="P8512" s="5" t="s">
        <x:v>373</x:v>
      </x:c>
      <x:c r="AG8512" s="5">
        <x:v>1</x:v>
      </x:c>
      <x:c r="AL8512" s="5">
        <x:v>41008</x:v>
      </x:c>
      <x:c r="AM8512" s="81" t="str">
        <x:f t="shared" si="433"/>
        <x:v/>
      </x:c>
      <x:c r="AN8512" s="81" t="str">
        <x:f t="shared" si="434"/>
        <x:v/>
      </x:c>
      <x:c r="AO8512" s="81" t="str">
        <x:f t="shared" si="435"/>
        <x:v/>
      </x:c>
      <x:c r="AP8512" s="81" t="str">
        <x:f t="shared" si="436"/>
        <x:v/>
      </x:c>
      <x:c r="AQ8512" s="81" t="str">
        <x:f t="shared" si="437"/>
        <x:v/>
      </x:c>
    </x:row>
    <x:row r="8513" spans="1:43" s="5" customFormat="1">
      <x:c r="A8513" s="114" t="s">
        <x:v>3483</x:v>
      </x:c>
      <x:c r="B8513" s="5">
        <x:v>41009</x:v>
      </x:c>
      <x:c r="C8513" s="5">
        <x:v>0.4</x:v>
      </x:c>
      <x:c r="I8513" s="5" t="s">
        <x:v>100</x:v>
      </x:c>
      <x:c r="K8513" s="5" t="s">
        <x:v>171</x:v>
      </x:c>
      <x:c r="M8513" s="5">
        <x:v>796</x:v>
      </x:c>
      <x:c r="O8513" s="5" t="s">
        <x:v>101</x:v>
      </x:c>
      <x:c r="U8513" s="5">
        <x:v>432</x:v>
      </x:c>
      <x:c r="V8513" s="5">
        <x:v>0.2</x:v>
      </x:c>
      <x:c r="W8513" s="5" t="s">
        <x:v>114</x:v>
      </x:c>
      <x:c r="X8513" s="5">
        <x:v>4</x:v>
      </x:c>
      <x:c r="Y8513" s="5">
        <x:v>0</x:v>
      </x:c>
      <x:c r="Z8513" s="5" t="s">
        <x:v>115</x:v>
      </x:c>
      <x:c r="AA8513" s="5">
        <x:v>18</x:v>
      </x:c>
      <x:c r="AD8513" s="5" t="s">
        <x:v>116</x:v>
      </x:c>
      <x:c r="AG8513" s="5">
        <x:v>2</x:v>
      </x:c>
      <x:c r="AL8513" s="5">
        <x:v>41009</x:v>
      </x:c>
      <x:c r="AM8513" s="81" t="str">
        <x:f t="shared" si="433"/>
        <x:v/>
      </x:c>
      <x:c r="AN8513" s="81" t="str">
        <x:f t="shared" si="434"/>
        <x:v/>
      </x:c>
      <x:c r="AO8513" s="81" t="str">
        <x:f t="shared" si="435"/>
        <x:v/>
      </x:c>
      <x:c r="AP8513" s="81" t="str">
        <x:f t="shared" si="436"/>
        <x:v/>
      </x:c>
      <x:c r="AQ8513" s="81" t="str">
        <x:f t="shared" si="437"/>
        <x:v/>
      </x:c>
    </x:row>
    <x:row r="8514" spans="1:43">
      <x:c r="A8514" s="114" t="s">
        <x:v>3484</x:v>
      </x:c>
      <x:c r="B8514">
        <x:v>41010</x:v>
      </x:c>
      <x:c r="C8514">
        <x:v>0.6</x:v>
      </x:c>
      <x:c r="G8514">
        <x:v>1</x:v>
      </x:c>
      <x:c r="I8514" t="s">
        <x:v>100</x:v>
      </x:c>
      <x:c r="K8514" t="s">
        <x:v>133</x:v>
      </x:c>
      <x:c r="M8514">
        <x:v>43</x:v>
      </x:c>
      <x:c r="O8514" t="s">
        <x:v>101</x:v>
      </x:c>
      <x:c r="U8514">
        <x:v>52</x:v>
      </x:c>
      <x:c r="V8514">
        <x:v>0.2</x:v>
      </x:c>
      <x:c r="W8514" t="s">
        <x:v>127</x:v>
      </x:c>
      <x:c r="X8514">
        <x:v>0</x:v>
      </x:c>
      <x:c r="Y8514">
        <x:v>0</x:v>
      </x:c>
      <x:c r="Z8514" t="s">
        <x:v>115</x:v>
      </x:c>
      <x:c r="AB8514">
        <x:v>0.4</x:v>
      </x:c>
      <x:c r="AD8514" t="s">
        <x:v>134</x:v>
      </x:c>
      <x:c r="AG8514" s="80">
        <x:v>1</x:v>
      </x:c>
      <x:c r="AL8514" s="81">
        <x:v>41010</x:v>
      </x:c>
      <x:c r="AM8514" s="81" t="str">
        <x:f t="shared" si="433"/>
        <x:v/>
      </x:c>
      <x:c r="AN8514" s="81" t="str">
        <x:f t="shared" si="434"/>
        <x:v/>
      </x:c>
      <x:c r="AO8514" s="81" t="str">
        <x:f t="shared" si="435"/>
        <x:v/>
      </x:c>
      <x:c r="AP8514" s="81" t="str">
        <x:f t="shared" si="436"/>
        <x:v/>
      </x:c>
      <x:c r="AQ8514" s="81" t="str">
        <x:f t="shared" si="437"/>
        <x:v/>
      </x:c>
    </x:row>
    <x:row r="8515" spans="1:43">
      <x:c r="A8515" s="114" t="s">
        <x:v>3485</x:v>
      </x:c>
      <x:c r="B8515">
        <x:v>41010</x:v>
      </x:c>
      <x:c r="C8515">
        <x:v>0.7</x:v>
      </x:c>
      <x:c r="G8515">
        <x:v>1</x:v>
      </x:c>
      <x:c r="I8515" t="s">
        <x:v>100</x:v>
      </x:c>
      <x:c r="K8515" t="s">
        <x:v>133</x:v>
      </x:c>
      <x:c r="M8515">
        <x:v>43</x:v>
      </x:c>
      <x:c r="O8515" t="s">
        <x:v>101</x:v>
      </x:c>
      <x:c r="U8515">
        <x:v>52</x:v>
      </x:c>
      <x:c r="V8515">
        <x:v>0.2</x:v>
      </x:c>
      <x:c r="W8515" t="s">
        <x:v>127</x:v>
      </x:c>
      <x:c r="X8515">
        <x:v>0</x:v>
      </x:c>
      <x:c r="Y8515">
        <x:v>0</x:v>
      </x:c>
      <x:c r="Z8515" t="s">
        <x:v>115</x:v>
      </x:c>
      <x:c r="AB8515">
        <x:v>0.4</x:v>
      </x:c>
      <x:c r="AD8515" t="s">
        <x:v>134</x:v>
      </x:c>
      <x:c r="AG8515" s="80">
        <x:v>1</x:v>
      </x:c>
      <x:c r="AL8515" s="81">
        <x:v>41010</x:v>
      </x:c>
      <x:c r="AM8515" s="81" t="str">
        <x:f t="shared" si="433"/>
        <x:v/>
      </x:c>
      <x:c r="AN8515" s="81" t="str">
        <x:f t="shared" si="434"/>
        <x:v/>
      </x:c>
      <x:c r="AO8515" s="81" t="str">
        <x:f t="shared" si="435"/>
        <x:v/>
      </x:c>
      <x:c r="AP8515" s="81" t="str">
        <x:f t="shared" si="436"/>
        <x:v/>
      </x:c>
      <x:c r="AQ8515" s="81" t="str">
        <x:f t="shared" si="437"/>
        <x:v/>
      </x:c>
    </x:row>
    <x:row r="8516" spans="1:43">
      <x:c r="A8516" s="114" t="s">
        <x:v>3486</x:v>
      </x:c>
      <x:c r="B8516">
        <x:v>41010</x:v>
      </x:c>
      <x:c r="C8516">
        <x:v>1.2</x:v>
      </x:c>
      <x:c r="G8516">
        <x:v>2</x:v>
      </x:c>
      <x:c r="I8516" t="s">
        <x:v>102</x:v>
      </x:c>
      <x:c r="K8516" t="s">
        <x:v>133</x:v>
      </x:c>
      <x:c r="M8516">
        <x:v>43</x:v>
      </x:c>
      <x:c r="O8516" t="s">
        <x:v>101</x:v>
      </x:c>
      <x:c r="U8516">
        <x:v>52</x:v>
      </x:c>
      <x:c r="V8516">
        <x:v>0.2</x:v>
      </x:c>
      <x:c r="W8516" t="s">
        <x:v>127</x:v>
      </x:c>
      <x:c r="X8516">
        <x:v>0</x:v>
      </x:c>
      <x:c r="Y8516">
        <x:v>0</x:v>
      </x:c>
      <x:c r="Z8516" t="s">
        <x:v>135</x:v>
      </x:c>
      <x:c r="AB8516">
        <x:v>0.4</x:v>
      </x:c>
      <x:c r="AD8516" t="s">
        <x:v>134</x:v>
      </x:c>
      <x:c r="AG8516" s="80">
        <x:v>1</x:v>
      </x:c>
      <x:c r="AL8516" s="81">
        <x:v>41010</x:v>
      </x:c>
      <x:c r="AM8516" s="81" t="str">
        <x:f t="shared" si="433"/>
        <x:v/>
      </x:c>
      <x:c r="AN8516" s="81" t="str">
        <x:f t="shared" si="434"/>
        <x:v/>
      </x:c>
      <x:c r="AO8516" s="81" t="str">
        <x:f t="shared" si="435"/>
        <x:v/>
      </x:c>
      <x:c r="AP8516" s="81" t="str">
        <x:f t="shared" si="436"/>
        <x:v/>
      </x:c>
      <x:c r="AQ8516" s="81" t="str">
        <x:f t="shared" si="437"/>
        <x:v/>
      </x:c>
    </x:row>
    <x:row r="8517" spans="1:43">
      <x:c r="A8517" s="114" t="s">
        <x:v>3487</x:v>
      </x:c>
      <x:c r="B8517">
        <x:v>41010</x:v>
      </x:c>
      <x:c r="C8517">
        <x:v>1.3</x:v>
      </x:c>
      <x:c r="G8517">
        <x:v>2</x:v>
      </x:c>
      <x:c r="I8517" t="s">
        <x:v>102</x:v>
      </x:c>
      <x:c r="K8517" t="s">
        <x:v>133</x:v>
      </x:c>
      <x:c r="M8517">
        <x:v>43</x:v>
      </x:c>
      <x:c r="O8517" t="s">
        <x:v>101</x:v>
      </x:c>
      <x:c r="U8517">
        <x:v>52</x:v>
      </x:c>
      <x:c r="V8517">
        <x:v>0.2</x:v>
      </x:c>
      <x:c r="W8517" t="s">
        <x:v>127</x:v>
      </x:c>
      <x:c r="X8517">
        <x:v>0</x:v>
      </x:c>
      <x:c r="Y8517">
        <x:v>0</x:v>
      </x:c>
      <x:c r="Z8517" t="s">
        <x:v>136</x:v>
      </x:c>
      <x:c r="AB8517">
        <x:v>0.4</x:v>
      </x:c>
      <x:c r="AD8517" t="s">
        <x:v>134</x:v>
      </x:c>
      <x:c r="AG8517" s="80">
        <x:v>1</x:v>
      </x:c>
      <x:c r="AL8517" s="81">
        <x:v>41010</x:v>
      </x:c>
      <x:c r="AM8517" s="81" t="str">
        <x:f t="shared" si="433"/>
        <x:v/>
      </x:c>
      <x:c r="AN8517" s="81" t="str">
        <x:f t="shared" si="434"/>
        <x:v/>
      </x:c>
      <x:c r="AO8517" s="81" t="str">
        <x:f t="shared" si="435"/>
        <x:v/>
      </x:c>
      <x:c r="AP8517" s="81" t="str">
        <x:f t="shared" si="436"/>
        <x:v/>
      </x:c>
      <x:c r="AQ8517" s="81" t="str">
        <x:f t="shared" si="437"/>
        <x:v/>
      </x:c>
    </x:row>
    <x:row r="8518" spans="1:43">
      <x:c r="A8518" s="114" t="s">
        <x:v>3488</x:v>
      </x:c>
      <x:c r="B8518">
        <x:v>41010</x:v>
      </x:c>
      <x:c r="C8518">
        <x:v>1.8</x:v>
      </x:c>
      <x:c r="G8518">
        <x:v>3</x:v>
      </x:c>
      <x:c r="I8518" t="s">
        <x:v>103</x:v>
      </x:c>
      <x:c r="K8518" t="s">
        <x:v>133</x:v>
      </x:c>
      <x:c r="M8518">
        <x:v>43</x:v>
      </x:c>
      <x:c r="O8518" t="s">
        <x:v>101</x:v>
      </x:c>
      <x:c r="U8518">
        <x:v>52</x:v>
      </x:c>
      <x:c r="V8518">
        <x:v>0.2</x:v>
      </x:c>
      <x:c r="W8518" t="s">
        <x:v>127</x:v>
      </x:c>
      <x:c r="X8518">
        <x:v>0</x:v>
      </x:c>
      <x:c r="Y8518">
        <x:v>0</x:v>
      </x:c>
      <x:c r="Z8518" t="s">
        <x:v>135</x:v>
      </x:c>
      <x:c r="AB8518">
        <x:v>0.4</x:v>
      </x:c>
      <x:c r="AD8518" t="s">
        <x:v>134</x:v>
      </x:c>
      <x:c r="AG8518" s="80">
        <x:v>1</x:v>
      </x:c>
      <x:c r="AL8518" s="81">
        <x:v>41010</x:v>
      </x:c>
      <x:c r="AM8518" s="81" t="str">
        <x:f t="shared" si="433"/>
        <x:v/>
      </x:c>
      <x:c r="AN8518" s="81" t="str">
        <x:f t="shared" si="434"/>
        <x:v/>
      </x:c>
      <x:c r="AO8518" s="81" t="str">
        <x:f t="shared" si="435"/>
        <x:v/>
      </x:c>
      <x:c r="AP8518" s="81" t="str">
        <x:f t="shared" si="436"/>
        <x:v/>
      </x:c>
      <x:c r="AQ8518" s="81" t="str">
        <x:f t="shared" si="437"/>
        <x:v/>
      </x:c>
    </x:row>
    <x:row r="8519" spans="1:43">
      <x:c r="A8519" s="114" t="s">
        <x:v>3489</x:v>
      </x:c>
      <x:c r="B8519">
        <x:v>41010</x:v>
      </x:c>
      <x:c r="C8519">
        <x:v>1.9</x:v>
      </x:c>
      <x:c r="G8519">
        <x:v>3</x:v>
      </x:c>
      <x:c r="I8519" t="s">
        <x:v>103</x:v>
      </x:c>
      <x:c r="K8519" t="s">
        <x:v>133</x:v>
      </x:c>
      <x:c r="M8519">
        <x:v>43</x:v>
      </x:c>
      <x:c r="O8519" t="s">
        <x:v>101</x:v>
      </x:c>
      <x:c r="U8519">
        <x:v>52</x:v>
      </x:c>
      <x:c r="V8519">
        <x:v>0.2</x:v>
      </x:c>
      <x:c r="W8519" t="s">
        <x:v>127</x:v>
      </x:c>
      <x:c r="X8519">
        <x:v>0</x:v>
      </x:c>
      <x:c r="Y8519">
        <x:v>0</x:v>
      </x:c>
      <x:c r="Z8519" t="s">
        <x:v>115</x:v>
      </x:c>
      <x:c r="AB8519">
        <x:v>0.4</x:v>
      </x:c>
      <x:c r="AD8519" t="s">
        <x:v>134</x:v>
      </x:c>
      <x:c r="AG8519" s="80">
        <x:v>1</x:v>
      </x:c>
      <x:c r="AL8519" s="81">
        <x:v>41010</x:v>
      </x:c>
      <x:c r="AM8519" s="81" t="str">
        <x:f t="shared" si="433"/>
        <x:v/>
      </x:c>
      <x:c r="AN8519" s="81" t="str">
        <x:f t="shared" si="434"/>
        <x:v/>
      </x:c>
      <x:c r="AO8519" s="81" t="str">
        <x:f t="shared" si="435"/>
        <x:v/>
      </x:c>
      <x:c r="AP8519" s="81" t="str">
        <x:f t="shared" si="436"/>
        <x:v/>
      </x:c>
      <x:c r="AQ8519" s="81" t="str">
        <x:f t="shared" si="437"/>
        <x:v/>
      </x:c>
    </x:row>
    <x:row r="8520" spans="1:43">
      <x:c r="A8520" s="114" t="s">
        <x:v>3490</x:v>
      </x:c>
      <x:c r="B8520">
        <x:v>41010</x:v>
      </x:c>
      <x:c r="C8520">
        <x:v>2</x:v>
      </x:c>
      <x:c r="G8520">
        <x:v>3</x:v>
      </x:c>
      <x:c r="I8520" t="s">
        <x:v>104</x:v>
      </x:c>
      <x:c r="K8520" t="s">
        <x:v>133</x:v>
      </x:c>
      <x:c r="M8520">
        <x:v>43</x:v>
      </x:c>
      <x:c r="O8520" t="s">
        <x:v>101</x:v>
      </x:c>
      <x:c r="U8520">
        <x:v>52</x:v>
      </x:c>
      <x:c r="V8520">
        <x:v>0.2</x:v>
      </x:c>
      <x:c r="W8520" t="s">
        <x:v>127</x:v>
      </x:c>
      <x:c r="X8520">
        <x:v>0</x:v>
      </x:c>
      <x:c r="Y8520">
        <x:v>0</x:v>
      </x:c>
      <x:c r="Z8520" t="s">
        <x:v>136</x:v>
      </x:c>
      <x:c r="AB8520">
        <x:v>0.4</x:v>
      </x:c>
      <x:c r="AD8520" t="s">
        <x:v>134</x:v>
      </x:c>
      <x:c r="AG8520" s="80">
        <x:v>2</x:v>
      </x:c>
      <x:c r="AL8520" s="81">
        <x:v>41010</x:v>
      </x:c>
      <x:c r="AM8520" s="81" t="str">
        <x:f t="shared" si="433"/>
        <x:v/>
      </x:c>
      <x:c r="AN8520" s="81" t="str">
        <x:f t="shared" si="434"/>
        <x:v/>
      </x:c>
      <x:c r="AO8520" s="81" t="str">
        <x:f t="shared" si="435"/>
        <x:v/>
      </x:c>
      <x:c r="AP8520" s="81" t="str">
        <x:f t="shared" si="436"/>
        <x:v/>
      </x:c>
      <x:c r="AQ8520" s="81" t="str">
        <x:f t="shared" si="437"/>
        <x:v/>
      </x:c>
    </x:row>
    <x:row r="8521" spans="1:43">
      <x:c r="A8521" s="114" t="s">
        <x:v>3491</x:v>
      </x:c>
      <x:c r="B8521">
        <x:v>41010</x:v>
      </x:c>
      <x:c r="C8521">
        <x:v>2.53333</x:v>
      </x:c>
      <x:c r="G8521">
        <x:v>4</x:v>
      </x:c>
      <x:c r="I8521" t="s">
        <x:v>104</x:v>
      </x:c>
      <x:c r="K8521" t="s">
        <x:v>133</x:v>
      </x:c>
      <x:c r="M8521">
        <x:v>43</x:v>
      </x:c>
      <x:c r="O8521" t="s">
        <x:v>101</x:v>
      </x:c>
      <x:c r="U8521">
        <x:v>52</x:v>
      </x:c>
      <x:c r="V8521">
        <x:v>0.2</x:v>
      </x:c>
      <x:c r="W8521" t="s">
        <x:v>127</x:v>
      </x:c>
      <x:c r="X8521">
        <x:v>0</x:v>
      </x:c>
      <x:c r="Y8521">
        <x:v>0</x:v>
      </x:c>
      <x:c r="Z8521" t="s">
        <x:v>136</x:v>
      </x:c>
      <x:c r="AB8521">
        <x:v>0.4</x:v>
      </x:c>
      <x:c r="AD8521" t="s">
        <x:v>134</x:v>
      </x:c>
      <x:c r="AG8521" s="80">
        <x:v>2</x:v>
      </x:c>
      <x:c r="AL8521" s="81">
        <x:v>41010</x:v>
      </x:c>
      <x:c r="AM8521" s="81" t="str">
        <x:f t="shared" si="433"/>
        <x:v/>
      </x:c>
      <x:c r="AN8521" s="81" t="str">
        <x:f t="shared" si="434"/>
        <x:v/>
      </x:c>
      <x:c r="AO8521" s="81" t="str">
        <x:f t="shared" si="435"/>
        <x:v/>
      </x:c>
      <x:c r="AP8521" s="81" t="str">
        <x:f t="shared" si="436"/>
        <x:v/>
      </x:c>
      <x:c r="AQ8521" s="81" t="str">
        <x:f t="shared" si="437"/>
        <x:v/>
      </x:c>
    </x:row>
    <x:row r="8522" spans="1:43">
      <x:c r="A8522" s="114" t="s">
        <x:v>3492</x:v>
      </x:c>
      <x:c r="B8522">
        <x:v>41010</x:v>
      </x:c>
      <x:c r="C8522">
        <x:v>2.6</x:v>
      </x:c>
      <x:c r="G8522">
        <x:v>4</x:v>
      </x:c>
      <x:c r="I8522" t="s">
        <x:v>102</x:v>
      </x:c>
      <x:c r="K8522" t="s">
        <x:v>133</x:v>
      </x:c>
      <x:c r="M8522">
        <x:v>43</x:v>
      </x:c>
      <x:c r="O8522" t="s">
        <x:v>101</x:v>
      </x:c>
      <x:c r="U8522">
        <x:v>52</x:v>
      </x:c>
      <x:c r="V8522">
        <x:v>0.2</x:v>
      </x:c>
      <x:c r="W8522" t="s">
        <x:v>127</x:v>
      </x:c>
      <x:c r="X8522">
        <x:v>0</x:v>
      </x:c>
      <x:c r="Y8522">
        <x:v>0</x:v>
      </x:c>
      <x:c r="Z8522" t="s">
        <x:v>115</x:v>
      </x:c>
      <x:c r="AB8522">
        <x:v>0.4</x:v>
      </x:c>
      <x:c r="AD8522" t="s">
        <x:v>134</x:v>
      </x:c>
      <x:c r="AG8522" s="80">
        <x:v>1</x:v>
      </x:c>
      <x:c r="AL8522" s="81">
        <x:v>41010</x:v>
      </x:c>
      <x:c r="AM8522" s="81" t="str">
        <x:f t="shared" si="433"/>
        <x:v/>
      </x:c>
      <x:c r="AN8522" s="81" t="str">
        <x:f t="shared" si="434"/>
        <x:v/>
      </x:c>
      <x:c r="AO8522" s="81" t="str">
        <x:f t="shared" si="435"/>
        <x:v/>
      </x:c>
      <x:c r="AP8522" s="81" t="str">
        <x:f t="shared" si="436"/>
        <x:v/>
      </x:c>
      <x:c r="AQ8522" s="81" t="str">
        <x:f t="shared" si="437"/>
        <x:v/>
      </x:c>
    </x:row>
    <x:row r="8523" spans="1:43">
      <x:c r="A8523" s="114" t="s">
        <x:v>3493</x:v>
      </x:c>
      <x:c r="B8523">
        <x:v>41010</x:v>
      </x:c>
      <x:c r="C8523">
        <x:v>2.7</x:v>
      </x:c>
      <x:c r="G8523">
        <x:v>4</x:v>
      </x:c>
      <x:c r="I8523" t="s">
        <x:v>103</x:v>
      </x:c>
      <x:c r="K8523" t="s">
        <x:v>133</x:v>
      </x:c>
      <x:c r="M8523">
        <x:v>43</x:v>
      </x:c>
      <x:c r="O8523" t="s">
        <x:v>101</x:v>
      </x:c>
      <x:c r="U8523">
        <x:v>52</x:v>
      </x:c>
      <x:c r="V8523">
        <x:v>0.2</x:v>
      </x:c>
      <x:c r="W8523" t="s">
        <x:v>127</x:v>
      </x:c>
      <x:c r="X8523">
        <x:v>0</x:v>
      </x:c>
      <x:c r="Y8523">
        <x:v>0</x:v>
      </x:c>
      <x:c r="Z8523" t="s">
        <x:v>135</x:v>
      </x:c>
      <x:c r="AB8523">
        <x:v>0.4</x:v>
      </x:c>
      <x:c r="AD8523" t="s">
        <x:v>134</x:v>
      </x:c>
      <x:c r="AG8523" s="80">
        <x:v>1</x:v>
      </x:c>
      <x:c r="AL8523" s="81">
        <x:v>41010</x:v>
      </x:c>
      <x:c r="AM8523" s="81" t="str">
        <x:f t="shared" si="433"/>
        <x:v/>
      </x:c>
      <x:c r="AN8523" s="81" t="str">
        <x:f t="shared" si="434"/>
        <x:v/>
      </x:c>
      <x:c r="AO8523" s="81" t="str">
        <x:f t="shared" si="435"/>
        <x:v/>
      </x:c>
      <x:c r="AP8523" s="81" t="str">
        <x:f t="shared" si="436"/>
        <x:v/>
      </x:c>
      <x:c r="AQ8523" s="81" t="str">
        <x:f t="shared" si="437"/>
        <x:v/>
      </x:c>
    </x:row>
    <x:row r="8524" spans="1:43">
      <x:c r="A8524" s="114" t="s">
        <x:v>3494</x:v>
      </x:c>
      <x:c r="B8524">
        <x:v>41011</x:v>
      </x:c>
      <x:c r="C8524">
        <x:v>1.63333333333333</x:v>
      </x:c>
      <x:c r="I8524" t="s">
        <x:v>110</x:v>
      </x:c>
      <x:c r="J8524">
        <x:v>0.5</x:v>
      </x:c>
      <x:c r="K8524" t="s">
        <x:v>119</x:v>
      </x:c>
      <x:c r="M8524">
        <x:v>16</x:v>
      </x:c>
      <x:c r="O8524" t="s">
        <x:v>101</x:v>
      </x:c>
      <x:c r="AG8524" s="80">
        <x:v>2</x:v>
      </x:c>
      <x:c r="AL8524" s="81">
        <x:v>41011</x:v>
      </x:c>
      <x:c r="AM8524" s="81" t="str">
        <x:f t="shared" si="433"/>
        <x:v/>
      </x:c>
      <x:c r="AN8524" s="81" t="str">
        <x:f t="shared" si="434"/>
        <x:v/>
      </x:c>
      <x:c r="AO8524" s="81" t="str">
        <x:f t="shared" si="435"/>
        <x:v/>
      </x:c>
      <x:c r="AP8524" s="81" t="str">
        <x:f t="shared" si="436"/>
        <x:v/>
      </x:c>
      <x:c r="AQ8524" s="81" t="str">
        <x:f t="shared" si="437"/>
        <x:v/>
      </x:c>
    </x:row>
    <x:row r="8525" spans="1:43">
      <x:c r="A8525" s="114" t="s">
        <x:v>3495</x:v>
      </x:c>
      <x:c r="B8525">
        <x:v>41012</x:v>
      </x:c>
      <x:c r="C8525">
        <x:v>0.6</x:v>
      </x:c>
      <x:c r="I8525" t="s">
        <x:v>100</x:v>
      </x:c>
      <x:c r="K8525" t="s">
        <x:v>172</x:v>
      </x:c>
      <x:c r="M8525">
        <x:v>381</x:v>
      </x:c>
      <x:c r="O8525" t="s">
        <x:v>101</x:v>
      </x:c>
      <x:c r="AG8525" s="80">
        <x:v>2</x:v>
      </x:c>
      <x:c r="AL8525" s="81">
        <x:v>41012</x:v>
      </x:c>
      <x:c r="AM8525" s="81" t="str">
        <x:f t="shared" si="433"/>
        <x:v/>
      </x:c>
      <x:c r="AN8525" s="81" t="str">
        <x:f t="shared" si="434"/>
        <x:v/>
      </x:c>
      <x:c r="AO8525" s="81" t="str">
        <x:f t="shared" si="435"/>
        <x:v/>
      </x:c>
      <x:c r="AP8525" s="81" t="str">
        <x:f t="shared" si="436"/>
        <x:v/>
      </x:c>
      <x:c r="AQ8525" s="81" t="str">
        <x:f t="shared" si="437"/>
        <x:v/>
      </x:c>
    </x:row>
    <x:row r="8526" spans="1:43">
      <x:c r="A8526" s="114" t="s">
        <x:v>3496</x:v>
      </x:c>
      <x:c r="B8526">
        <x:v>41013</x:v>
      </x:c>
      <x:c r="C8526">
        <x:v>0.4</x:v>
      </x:c>
      <x:c r="G8526">
        <x:v>1</x:v>
      </x:c>
      <x:c r="I8526" t="s">
        <x:v>102</x:v>
      </x:c>
      <x:c r="K8526" t="s">
        <x:v>133</x:v>
      </x:c>
      <x:c r="M8526">
        <x:v>381</x:v>
      </x:c>
      <x:c r="O8526" t="s">
        <x:v>101</x:v>
      </x:c>
      <x:c r="AL8526" s="81">
        <x:v>41013</x:v>
      </x:c>
      <x:c r="AM8526" s="81" t="str">
        <x:f t="shared" si="433"/>
        <x:v/>
      </x:c>
      <x:c r="AN8526" s="81" t="str">
        <x:f t="shared" si="434"/>
        <x:v/>
      </x:c>
      <x:c r="AO8526" s="81" t="str">
        <x:f t="shared" si="435"/>
        <x:v/>
      </x:c>
      <x:c r="AP8526" s="81" t="str">
        <x:f t="shared" si="436"/>
        <x:v/>
      </x:c>
      <x:c r="AQ8526" s="81" t="str">
        <x:f t="shared" si="437"/>
        <x:v/>
      </x:c>
    </x:row>
    <x:row r="8527" spans="1:43">
      <x:c r="A8527" s="114" t="s">
        <x:v>3497</x:v>
      </x:c>
      <x:c r="B8527">
        <x:v>41013</x:v>
      </x:c>
      <x:c r="C8527">
        <x:v>0.8</x:v>
      </x:c>
      <x:c r="G8527">
        <x:v>1</x:v>
      </x:c>
      <x:c r="I8527" t="s">
        <x:v>102</x:v>
      </x:c>
      <x:c r="K8527" t="s">
        <x:v>133</x:v>
      </x:c>
      <x:c r="M8527">
        <x:v>381</x:v>
      </x:c>
      <x:c r="O8527" t="s">
        <x:v>101</x:v>
      </x:c>
      <x:c r="S8527" t="s">
        <x:v>179</x:v>
      </x:c>
      <x:c r="T8527">
        <x:v>8.1</x:v>
      </x:c>
      <x:c r="AG8527" s="80">
        <x:v>2</x:v>
      </x:c>
      <x:c r="AL8527" s="81">
        <x:v>41013</x:v>
      </x:c>
      <x:c r="AM8527" s="81" t="str">
        <x:f t="shared" si="433"/>
        <x:v/>
      </x:c>
      <x:c r="AN8527" s="81" t="str">
        <x:f t="shared" si="434"/>
        <x:v/>
      </x:c>
      <x:c r="AO8527" s="81" t="str">
        <x:f t="shared" si="435"/>
        <x:v/>
      </x:c>
      <x:c r="AP8527" s="81" t="str">
        <x:f t="shared" si="436"/>
        <x:v/>
      </x:c>
      <x:c r="AQ8527" s="81" t="str">
        <x:f t="shared" si="437"/>
        <x:v/>
      </x:c>
    </x:row>
    <x:row r="8528" spans="1:43">
      <x:c r="A8528" s="114" t="s">
        <x:v>3498</x:v>
      </x:c>
      <x:c r="B8528">
        <x:v>41013</x:v>
      </x:c>
      <x:c r="C8528">
        <x:v>2.13333333333333</x:v>
      </x:c>
      <x:c r="G8528">
        <x:v>2</x:v>
      </x:c>
      <x:c r="I8528" t="s">
        <x:v>102</x:v>
      </x:c>
      <x:c r="K8528" t="s">
        <x:v>171</x:v>
      </x:c>
      <x:c r="M8528">
        <x:v>381</x:v>
      </x:c>
      <x:c r="O8528" t="s">
        <x:v>101</x:v>
      </x:c>
      <x:c r="S8528" t="s">
        <x:v>180</x:v>
      </x:c>
      <x:c r="AG8528" s="80">
        <x:v>2</x:v>
      </x:c>
      <x:c r="AL8528" s="81">
        <x:v>41013</x:v>
      </x:c>
      <x:c r="AM8528" s="81" t="str">
        <x:f t="shared" si="433"/>
        <x:v/>
      </x:c>
      <x:c r="AN8528" s="81" t="str">
        <x:f t="shared" si="434"/>
        <x:v/>
      </x:c>
      <x:c r="AO8528" s="81" t="str">
        <x:f t="shared" si="435"/>
        <x:v/>
      </x:c>
      <x:c r="AP8528" s="81" t="str">
        <x:f t="shared" si="436"/>
        <x:v/>
      </x:c>
      <x:c r="AQ8528" s="81" t="str">
        <x:f t="shared" si="437"/>
        <x:v/>
      </x:c>
    </x:row>
    <x:row r="8529" spans="1:43">
      <x:c r="A8529" s="114" t="s">
        <x:v>3499</x:v>
      </x:c>
      <x:c r="B8529">
        <x:v>41013</x:v>
      </x:c>
      <x:c r="C8529">
        <x:v>3</x:v>
      </x:c>
      <x:c r="D8529">
        <x:v>1</x:v>
      </x:c>
      <x:c r="AL8529" s="81" t="s">
        <x:v>3500</x:v>
      </x:c>
      <x:c r="AM8529" s="81" t="str">
        <x:f t="shared" ref="AM8529:AM8535" si="438">IF($F$7=2,$B$7,"")</x:f>
        <x:v/>
      </x:c>
      <x:c r="AN8529" s="81" t="str">
        <x:f t="shared" ref="AN8529:AN8535" si="439">IF($F$7=3,$B$7,"")</x:f>
        <x:v/>
      </x:c>
      <x:c r="AO8529" s="81" t="str">
        <x:f t="shared" ref="AO8529:AO8535" si="440">IF($F$7=4,$B$7,"")</x:f>
        <x:v/>
      </x:c>
      <x:c r="AP8529" s="81" t="str">
        <x:f t="shared" ref="AP8529:AP8535" si="441">IF($F$7=5,$B$7,"")</x:f>
        <x:v/>
      </x:c>
      <x:c r="AQ8529" s="81" t="str">
        <x:f t="shared" ref="AQ8529:AQ8535" si="442">IF($F$7=6,$B$7,"")</x:f>
        <x:v/>
      </x:c>
    </x:row>
    <x:row r="8530" spans="1:43">
      <x:c r="A8530" s="114" t="s">
        <x:v>3501</x:v>
      </x:c>
      <x:c r="B8530">
        <x:v>41014</x:v>
      </x:c>
      <x:c r="C8530">
        <x:v>0.533333333333333</x:v>
      </x:c>
      <x:c r="G8530">
        <x:v>1</x:v>
      </x:c>
      <x:c r="I8530" t="s">
        <x:v>100</x:v>
      </x:c>
      <x:c r="K8530" t="s">
        <x:v>171</x:v>
      </x:c>
      <x:c r="M8530">
        <x:v>129</x:v>
      </x:c>
      <x:c r="O8530" t="s">
        <x:v>178</x:v>
      </x:c>
      <x:c r="AG8530" s="80">
        <x:v>1</x:v>
      </x:c>
      <x:c r="AL8530" s="81">
        <x:v>41014</x:v>
      </x:c>
      <x:c r="AM8530" s="81" t="str">
        <x:f t="shared" si="438"/>
        <x:v/>
      </x:c>
      <x:c r="AN8530" s="81" t="str">
        <x:f t="shared" si="439"/>
        <x:v/>
      </x:c>
      <x:c r="AO8530" s="81" t="str">
        <x:f t="shared" si="440"/>
        <x:v/>
      </x:c>
      <x:c r="AP8530" s="81" t="str">
        <x:f t="shared" si="441"/>
        <x:v/>
      </x:c>
      <x:c r="AQ8530" s="81" t="str">
        <x:f t="shared" si="442"/>
        <x:v/>
      </x:c>
    </x:row>
    <x:row r="8531" spans="1:43">
      <x:c r="A8531" s="114" t="s">
        <x:v>3502</x:v>
      </x:c>
      <x:c r="B8531">
        <x:v>41014</x:v>
      </x:c>
      <x:c r="C8531">
        <x:v>0.666666666666667</x:v>
      </x:c>
      <x:c r="G8531">
        <x:v>2</x:v>
      </x:c>
      <x:c r="I8531" t="s">
        <x:v>102</x:v>
      </x:c>
      <x:c r="K8531" t="s">
        <x:v>171</x:v>
      </x:c>
      <x:c r="M8531">
        <x:v>129</x:v>
      </x:c>
      <x:c r="O8531" t="s">
        <x:v>178</x:v>
      </x:c>
      <x:c r="AG8531" s="80">
        <x:v>1</x:v>
      </x:c>
      <x:c r="AL8531" s="81">
        <x:v>41014</x:v>
      </x:c>
      <x:c r="AM8531" s="81" t="str">
        <x:f t="shared" si="438"/>
        <x:v/>
      </x:c>
      <x:c r="AN8531" s="81" t="str">
        <x:f t="shared" si="439"/>
        <x:v/>
      </x:c>
      <x:c r="AO8531" s="81" t="str">
        <x:f t="shared" si="440"/>
        <x:v/>
      </x:c>
      <x:c r="AP8531" s="81" t="str">
        <x:f t="shared" si="441"/>
        <x:v/>
      </x:c>
      <x:c r="AQ8531" s="81" t="str">
        <x:f t="shared" si="442"/>
        <x:v/>
      </x:c>
    </x:row>
    <x:row r="8532" spans="1:43">
      <x:c r="A8532" s="114" t="s">
        <x:v>3503</x:v>
      </x:c>
      <x:c r="B8532">
        <x:v>41014</x:v>
      </x:c>
      <x:c r="C8532">
        <x:v>0.833333333333333</x:v>
      </x:c>
      <x:c r="G8532">
        <x:v>1</x:v>
      </x:c>
      <x:c r="I8532" t="s">
        <x:v>103</x:v>
      </x:c>
      <x:c r="K8532" t="s">
        <x:v>133</x:v>
      </x:c>
      <x:c r="M8532">
        <x:v>129</x:v>
      </x:c>
      <x:c r="O8532" t="s">
        <x:v>178</x:v>
      </x:c>
      <x:c r="AG8532" s="80">
        <x:v>1</x:v>
      </x:c>
      <x:c r="AL8532" s="81">
        <x:v>41014</x:v>
      </x:c>
      <x:c r="AM8532" s="81" t="str">
        <x:f t="shared" si="438"/>
        <x:v/>
      </x:c>
      <x:c r="AN8532" s="81" t="str">
        <x:f t="shared" si="439"/>
        <x:v/>
      </x:c>
      <x:c r="AO8532" s="81" t="str">
        <x:f t="shared" si="440"/>
        <x:v/>
      </x:c>
      <x:c r="AP8532" s="81" t="str">
        <x:f t="shared" si="441"/>
        <x:v/>
      </x:c>
      <x:c r="AQ8532" s="81" t="str">
        <x:f t="shared" si="442"/>
        <x:v/>
      </x:c>
    </x:row>
    <x:row r="8533" spans="1:43">
      <x:c r="A8533" s="114" t="s">
        <x:v>3504</x:v>
      </x:c>
      <x:c r="B8533">
        <x:v>41014</x:v>
      </x:c>
      <x:c r="C8533">
        <x:v>1</x:v>
      </x:c>
      <x:c r="G8533">
        <x:v>3</x:v>
      </x:c>
      <x:c r="I8533" t="s">
        <x:v>104</x:v>
      </x:c>
      <x:c r="K8533" t="s">
        <x:v>133</x:v>
      </x:c>
      <x:c r="M8533">
        <x:v>129</x:v>
      </x:c>
      <x:c r="O8533" t="s">
        <x:v>178</x:v>
      </x:c>
      <x:c r="AG8533" s="80">
        <x:v>1</x:v>
      </x:c>
      <x:c r="AL8533" s="81">
        <x:v>41014</x:v>
      </x:c>
      <x:c r="AM8533" s="81" t="str">
        <x:f t="shared" si="438"/>
        <x:v/>
      </x:c>
      <x:c r="AN8533" s="81" t="str">
        <x:f t="shared" si="439"/>
        <x:v/>
      </x:c>
      <x:c r="AO8533" s="81" t="str">
        <x:f t="shared" si="440"/>
        <x:v/>
      </x:c>
      <x:c r="AP8533" s="81" t="str">
        <x:f t="shared" si="441"/>
        <x:v/>
      </x:c>
      <x:c r="AQ8533" s="81" t="str">
        <x:f t="shared" si="442"/>
        <x:v/>
      </x:c>
    </x:row>
    <x:row r="8534" spans="1:43">
      <x:c r="A8534" s="114" t="s">
        <x:v>3505</x:v>
      </x:c>
      <x:c r="B8534">
        <x:v>41014</x:v>
      </x:c>
      <x:c r="C8534">
        <x:v>1.16666666666667</x:v>
      </x:c>
      <x:c r="G8534">
        <x:v>2</x:v>
      </x:c>
      <x:c r="I8534" t="s">
        <x:v>100</x:v>
      </x:c>
      <x:c r="K8534" t="s">
        <x:v>171</x:v>
      </x:c>
      <x:c r="M8534">
        <x:v>129</x:v>
      </x:c>
      <x:c r="O8534" t="s">
        <x:v>178</x:v>
      </x:c>
      <x:c r="AG8534" s="80">
        <x:v>1</x:v>
      </x:c>
      <x:c r="AL8534" s="81">
        <x:v>41014</x:v>
      </x:c>
      <x:c r="AM8534" s="81" t="str">
        <x:f t="shared" si="438"/>
        <x:v/>
      </x:c>
      <x:c r="AN8534" s="81" t="str">
        <x:f t="shared" si="439"/>
        <x:v/>
      </x:c>
      <x:c r="AO8534" s="81" t="str">
        <x:f t="shared" si="440"/>
        <x:v/>
      </x:c>
      <x:c r="AP8534" s="81" t="str">
        <x:f t="shared" si="441"/>
        <x:v/>
      </x:c>
      <x:c r="AQ8534" s="81" t="str">
        <x:f t="shared" si="442"/>
        <x:v/>
      </x:c>
    </x:row>
    <x:row r="8535" spans="1:43">
      <x:c r="A8535" s="114" t="s">
        <x:v>3506</x:v>
      </x:c>
      <x:c r="B8535">
        <x:v>41014</x:v>
      </x:c>
      <x:c r="C8535">
        <x:v>1.33333333333333</x:v>
      </x:c>
      <x:c r="G8535">
        <x:v>1</x:v>
      </x:c>
      <x:c r="I8535" t="s">
        <x:v>102</x:v>
      </x:c>
      <x:c r="K8535" t="s">
        <x:v>171</x:v>
      </x:c>
      <x:c r="M8535">
        <x:v>129</x:v>
      </x:c>
      <x:c r="O8535" t="s">
        <x:v>178</x:v>
      </x:c>
      <x:c r="AG8535" s="80">
        <x:v>1</x:v>
      </x:c>
      <x:c r="AL8535" s="81">
        <x:v>41014</x:v>
      </x:c>
      <x:c r="AM8535" s="81" t="str">
        <x:f t="shared" si="438"/>
        <x:v/>
      </x:c>
      <x:c r="AN8535" s="81" t="str">
        <x:f t="shared" si="439"/>
        <x:v/>
      </x:c>
      <x:c r="AO8535" s="81" t="str">
        <x:f t="shared" si="440"/>
        <x:v/>
      </x:c>
      <x:c r="AP8535" s="81" t="str">
        <x:f t="shared" si="441"/>
        <x:v/>
      </x:c>
      <x:c r="AQ8535" s="81" t="str">
        <x:f t="shared" si="442"/>
        <x:v/>
      </x:c>
    </x:row>
    <x:row r="8536" spans="1:38">
      <x:c r="A8536" s="114" t="s">
        <x:v>3507</x:v>
      </x:c>
      <x:c r="B8536">
        <x:v>41014</x:v>
      </x:c>
      <x:c r="C8536">
        <x:f>45/30</x:f>
        <x:v>1.5</x:v>
      </x:c>
      <x:c r="G8536">
        <x:v>2</x:v>
      </x:c>
      <x:c r="I8536" t="s">
        <x:v>103</x:v>
      </x:c>
      <x:c r="K8536" t="s">
        <x:v>133</x:v>
      </x:c>
      <x:c r="M8536">
        <x:v>129</x:v>
      </x:c>
      <x:c r="O8536" t="s">
        <x:v>178</x:v>
      </x:c>
      <x:c r="AG8536" s="80">
        <x:v>1</x:v>
      </x:c>
      <x:c r="AL8536" s="81">
        <x:v>41014</x:v>
      </x:c>
    </x:row>
    <x:row r="8537" spans="1:43">
      <x:c r="A8537" s="114" t="s">
        <x:v>3508</x:v>
      </x:c>
      <x:c r="B8537">
        <x:v>41015</x:v>
      </x:c>
      <x:c r="C8537">
        <x:v>0.766666666666667</x:v>
      </x:c>
      <x:c r="G8537">
        <x:v>2</x:v>
      </x:c>
      <x:c r="I8537" t="s">
        <x:v>100</x:v>
      </x:c>
      <x:c r="K8537" t="s">
        <x:v>119</x:v>
      </x:c>
      <x:c r="M8537">
        <x:v>199</x:v>
      </x:c>
      <x:c r="O8537" t="s">
        <x:v>101</x:v>
      </x:c>
      <x:c r="AL8537" s="81">
        <x:v>41015</x:v>
      </x:c>
      <x:c r="AM8537" s="81" t="str">
        <x:f t="shared" ref="AM8537:AM8539" si="443">IF($F$7=2,$B$7,"")</x:f>
        <x:v/>
      </x:c>
      <x:c r="AN8537" s="81" t="str">
        <x:f t="shared" ref="AN8537:AN8539" si="444">IF($F$7=3,$B$7,"")</x:f>
        <x:v/>
      </x:c>
      <x:c r="AO8537" s="81" t="str">
        <x:f t="shared" ref="AO8537:AO8539" si="445">IF($F$7=4,$B$7,"")</x:f>
        <x:v/>
      </x:c>
      <x:c r="AP8537" s="81" t="str">
        <x:f t="shared" ref="AP8537:AP8539" si="446">IF($F$7=5,$B$7,"")</x:f>
        <x:v/>
      </x:c>
      <x:c r="AQ8537" s="81" t="str">
        <x:f t="shared" ref="AQ8537:AQ8539" si="447">IF($F$7=6,$B$7,"")</x:f>
        <x:v/>
      </x:c>
    </x:row>
    <x:row r="8538" spans="1:43">
      <x:c r="A8538" s="114" t="s">
        <x:v>3509</x:v>
      </x:c>
      <x:c r="B8538">
        <x:v>41015</x:v>
      </x:c>
      <x:c r="C8538">
        <x:v>0.833333333333333</x:v>
      </x:c>
      <x:c r="G8538">
        <x:v>2</x:v>
      </x:c>
      <x:c r="I8538" t="s">
        <x:v>102</x:v>
      </x:c>
      <x:c r="K8538" t="s">
        <x:v>119</x:v>
      </x:c>
      <x:c r="M8538">
        <x:v>199</x:v>
      </x:c>
      <x:c r="O8538" t="s">
        <x:v>101</x:v>
      </x:c>
      <x:c r="AL8538" s="81">
        <x:v>41015</x:v>
      </x:c>
      <x:c r="AM8538" s="81" t="str">
        <x:f t="shared" si="443"/>
        <x:v/>
      </x:c>
      <x:c r="AN8538" s="81" t="str">
        <x:f t="shared" si="444"/>
        <x:v/>
      </x:c>
      <x:c r="AO8538" s="81" t="str">
        <x:f t="shared" si="445"/>
        <x:v/>
      </x:c>
      <x:c r="AP8538" s="81" t="str">
        <x:f t="shared" si="446"/>
        <x:v/>
      </x:c>
      <x:c r="AQ8538" s="81" t="str">
        <x:f t="shared" si="447"/>
        <x:v/>
      </x:c>
    </x:row>
    <x:row r="8539" spans="1:43">
      <x:c r="A8539" s="114" t="s">
        <x:v>3510</x:v>
      </x:c>
      <x:c r="B8539">
        <x:v>41015</x:v>
      </x:c>
      <x:c r="C8539">
        <x:v>0.9</x:v>
      </x:c>
      <x:c r="G8539">
        <x:v>1</x:v>
      </x:c>
      <x:c r="I8539" t="s">
        <x:v>103</x:v>
      </x:c>
      <x:c r="K8539" t="s">
        <x:v>117</x:v>
      </x:c>
      <x:c r="M8539">
        <x:v>199</x:v>
      </x:c>
      <x:c r="O8539" t="s">
        <x:v>101</x:v>
      </x:c>
      <x:c r="AL8539" s="81">
        <x:v>41015</x:v>
      </x:c>
      <x:c r="AM8539" s="81" t="str">
        <x:f t="shared" si="443"/>
        <x:v/>
      </x:c>
      <x:c r="AN8539" s="81" t="str">
        <x:f t="shared" si="444"/>
        <x:v/>
      </x:c>
      <x:c r="AO8539" s="81" t="str">
        <x:f t="shared" si="445"/>
        <x:v/>
      </x:c>
      <x:c r="AP8539" s="81" t="str">
        <x:f t="shared" si="446"/>
        <x:v/>
      </x:c>
      <x:c r="AQ8539" s="81" t="str">
        <x:f t="shared" si="447"/>
        <x:v/>
      </x:c>
    </x:row>
    <x:row r="8540" spans="1:43">
      <x:c r="A8540" s="114" t="s">
        <x:v>3511</x:v>
      </x:c>
      <x:c r="B8540">
        <x:v>41015</x:v>
      </x:c>
      <x:c r="C8540">
        <x:v>0.966666666666667</x:v>
      </x:c>
      <x:c r="G8540">
        <x:v>3</x:v>
      </x:c>
      <x:c r="I8540" t="s">
        <x:v>104</x:v>
      </x:c>
      <x:c r="K8540" t="s">
        <x:v>117</x:v>
      </x:c>
      <x:c r="M8540">
        <x:v>199</x:v>
      </x:c>
      <x:c r="O8540" t="s">
        <x:v>101</x:v>
      </x:c>
      <x:c r="AL8540" s="81">
        <x:v>41015</x:v>
      </x:c>
      <x:c r="AM8540" s="103"/>
      <x:c r="AN8540" s="103"/>
      <x:c r="AO8540" s="103"/>
      <x:c r="AP8540" s="103"/>
      <x:c r="AQ8540" s="103"/>
    </x:row>
    <x:row r="8541" spans="1:43">
      <x:c r="A8541" s="114" t="s">
        <x:v>3512</x:v>
      </x:c>
      <x:c r="B8541">
        <x:v>41015</x:v>
      </x:c>
      <x:c r="C8541">
        <x:v>1.03333333333333</x:v>
      </x:c>
      <x:c r="G8541">
        <x:v>3</x:v>
      </x:c>
      <x:c r="I8541" t="s">
        <x:v>100</x:v>
      </x:c>
      <x:c r="K8541" t="s">
        <x:v>119</x:v>
      </x:c>
      <x:c r="M8541">
        <x:v>199</x:v>
      </x:c>
      <x:c r="O8541" t="s">
        <x:v>101</x:v>
      </x:c>
      <x:c r="AL8541" s="81">
        <x:v>41015</x:v>
      </x:c>
      <x:c r="AM8541" s="103"/>
      <x:c r="AN8541" s="103"/>
      <x:c r="AO8541" s="103"/>
      <x:c r="AP8541" s="103"/>
      <x:c r="AQ8541" s="103"/>
    </x:row>
    <x:row r="8542" spans="1:43">
      <x:c r="A8542" s="114" t="s">
        <x:v>3513</x:v>
      </x:c>
      <x:c r="B8542">
        <x:v>41016</x:v>
      </x:c>
      <x:c r="C8542">
        <x:v>0.266666666666667</x:v>
      </x:c>
      <x:c r="G8542">
        <x:v>3</x:v>
      </x:c>
      <x:c r="I8542" t="s">
        <x:v>100</x:v>
      </x:c>
      <x:c r="K8542" t="s">
        <x:v>133</x:v>
      </x:c>
      <x:c r="AG8542" s="80">
        <x:v>1</x:v>
      </x:c>
      <x:c r="AL8542" s="81">
        <x:v>41016</x:v>
      </x:c>
      <x:c r="AM8542" s="103"/>
      <x:c r="AN8542" s="103"/>
      <x:c r="AO8542" s="103"/>
      <x:c r="AP8542" s="103"/>
      <x:c r="AQ8542" s="103"/>
    </x:row>
    <x:row r="8543" spans="1:43">
      <x:c r="A8543" s="114" t="s">
        <x:v>3514</x:v>
      </x:c>
      <x:c r="B8543">
        <x:v>41016</x:v>
      </x:c>
      <x:c r="C8543">
        <x:v>0.466666666666667</x:v>
      </x:c>
      <x:c r="G8543">
        <x:v>2</x:v>
      </x:c>
      <x:c r="I8543" t="s">
        <x:v>102</x:v>
      </x:c>
      <x:c r="K8543" t="s">
        <x:v>133</x:v>
      </x:c>
      <x:c r="AG8543" s="80">
        <x:v>1</x:v>
      </x:c>
      <x:c r="AL8543" s="81">
        <x:v>41016</x:v>
      </x:c>
      <x:c r="AM8543" s="103"/>
      <x:c r="AN8543" s="103"/>
      <x:c r="AO8543" s="103"/>
      <x:c r="AP8543" s="103"/>
      <x:c r="AQ8543" s="103"/>
    </x:row>
    <x:row r="8544" spans="1:43">
      <x:c r="A8544" s="114" t="s">
        <x:v>3515</x:v>
      </x:c>
      <x:c r="B8544">
        <x:v>41016</x:v>
      </x:c>
      <x:c r="C8544">
        <x:v>0.6</x:v>
      </x:c>
      <x:c r="G8544">
        <x:v>3</x:v>
      </x:c>
      <x:c r="I8544" t="s">
        <x:v>103</x:v>
      </x:c>
      <x:c r="K8544" t="s">
        <x:v>133</x:v>
      </x:c>
      <x:c r="AG8544" s="80">
        <x:v>1</x:v>
      </x:c>
      <x:c r="AL8544" s="81">
        <x:v>41016</x:v>
      </x:c>
      <x:c r="AM8544" s="103"/>
      <x:c r="AN8544" s="103"/>
      <x:c r="AO8544" s="103"/>
      <x:c r="AP8544" s="103"/>
      <x:c r="AQ8544" s="103"/>
    </x:row>
    <x:row r="8545" spans="1:43">
      <x:c r="A8545" s="114" t="s">
        <x:v>3516</x:v>
      </x:c>
      <x:c r="B8545">
        <x:v>41016</x:v>
      </x:c>
      <x:c r="C8545">
        <x:v>0.7</x:v>
      </x:c>
      <x:c r="G8545">
        <x:v>4</x:v>
      </x:c>
      <x:c r="I8545" t="s">
        <x:v>104</x:v>
      </x:c>
      <x:c r="K8545" t="s">
        <x:v>133</x:v>
      </x:c>
      <x:c r="AG8545" s="80">
        <x:v>1</x:v>
      </x:c>
      <x:c r="AL8545" s="81">
        <x:v>41016</x:v>
      </x:c>
      <x:c r="AM8545" s="103"/>
      <x:c r="AN8545" s="103"/>
      <x:c r="AO8545" s="103"/>
      <x:c r="AP8545" s="103"/>
      <x:c r="AQ8545" s="103"/>
    </x:row>
    <x:row r="8546" spans="1:43">
      <x:c r="A8546" s="114" t="s">
        <x:v>3517</x:v>
      </x:c>
      <x:c r="B8546">
        <x:v>41016</x:v>
      </x:c>
      <x:c r="C8546">
        <x:v>0.8</x:v>
      </x:c>
      <x:c r="G8546">
        <x:v>1</x:v>
      </x:c>
      <x:c r="I8546" t="s">
        <x:v>100</x:v>
      </x:c>
      <x:c r="K8546" t="s">
        <x:v>133</x:v>
      </x:c>
      <x:c r="AG8546" s="80">
        <x:v>1</x:v>
      </x:c>
      <x:c r="AL8546" s="81">
        <x:v>41016</x:v>
      </x:c>
      <x:c r="AM8546" s="103"/>
      <x:c r="AN8546" s="103"/>
      <x:c r="AO8546" s="103"/>
      <x:c r="AP8546" s="103"/>
      <x:c r="AQ8546" s="103"/>
    </x:row>
    <x:row r="8547" spans="1:43">
      <x:c r="A8547" s="114" t="s">
        <x:v>3518</x:v>
      </x:c>
      <x:c r="B8547">
        <x:v>41016</x:v>
      </x:c>
      <x:c r="C8547">
        <x:v>0.933333333333333</x:v>
      </x:c>
      <x:c r="G8547">
        <x:v>2</x:v>
      </x:c>
      <x:c r="I8547" t="s">
        <x:v>102</x:v>
      </x:c>
      <x:c r="K8547" t="s">
        <x:v>133</x:v>
      </x:c>
      <x:c r="AG8547" s="80">
        <x:v>1</x:v>
      </x:c>
      <x:c r="AL8547" s="81">
        <x:v>41016</x:v>
      </x:c>
      <x:c r="AM8547" s="103"/>
      <x:c r="AN8547" s="103"/>
      <x:c r="AO8547" s="103"/>
      <x:c r="AP8547" s="103"/>
      <x:c r="AQ8547" s="103"/>
    </x:row>
    <x:row r="8548" spans="1:43">
      <x:c r="A8548" s="114" t="s">
        <x:v>3519</x:v>
      </x:c>
      <x:c r="B8548">
        <x:v>41016</x:v>
      </x:c>
      <x:c r="C8548">
        <x:v>1.1</x:v>
      </x:c>
      <x:c r="G8548">
        <x:v>4</x:v>
      </x:c>
      <x:c r="I8548" t="s">
        <x:v>103</x:v>
      </x:c>
      <x:c r="K8548" t="s">
        <x:v>133</x:v>
      </x:c>
      <x:c r="AG8548" s="80">
        <x:v>1</x:v>
      </x:c>
      <x:c r="AL8548" s="81">
        <x:v>41016</x:v>
      </x:c>
      <x:c r="AM8548" s="103"/>
      <x:c r="AN8548" s="103"/>
      <x:c r="AO8548" s="103"/>
      <x:c r="AP8548" s="103"/>
      <x:c r="AQ8548" s="103"/>
    </x:row>
    <x:row r="8549" spans="1:43">
      <x:c r="A8549" s="114" t="s">
        <x:v>3520</x:v>
      </x:c>
      <x:c r="B8549">
        <x:v>41016</x:v>
      </x:c>
      <x:c r="C8549">
        <x:v>1.13333333333333</x:v>
      </x:c>
      <x:c r="G8549">
        <x:v>4</x:v>
      </x:c>
      <x:c r="I8549" t="s">
        <x:v>104</x:v>
      </x:c>
      <x:c r="K8549" t="s">
        <x:v>133</x:v>
      </x:c>
      <x:c r="AG8549" s="80">
        <x:v>1</x:v>
      </x:c>
      <x:c r="AL8549" s="81">
        <x:v>41016</x:v>
      </x:c>
      <x:c r="AM8549" s="81" t="s">
        <x:v>206</x:v>
      </x:c>
      <x:c r="AN8549" s="81" t="s">
        <x:v>206</x:v>
      </x:c>
      <x:c r="AO8549" s="81" t="s">
        <x:v>206</x:v>
      </x:c>
      <x:c r="AP8549" s="81" t="s">
        <x:v>206</x:v>
      </x:c>
      <x:c r="AQ8549" s="81" t="s">
        <x:v>206</x:v>
      </x:c>
    </x:row>
    <x:row r="8550" spans="1:43">
      <x:c r="A8550" s="114" t="s">
        <x:v>3521</x:v>
      </x:c>
      <x:c r="B8550">
        <x:v>41017</x:v>
      </x:c>
      <x:c r="C8550">
        <x:v>0.633333333333333</x:v>
      </x:c>
      <x:c r="I8550" t="s">
        <x:v>100</x:v>
      </x:c>
      <x:c r="K8550" t="s">
        <x:v>133</x:v>
      </x:c>
      <x:c r="M8550">
        <x:v>438</x:v>
      </x:c>
      <x:c r="O8550" t="s">
        <x:v>101</x:v>
      </x:c>
      <x:c r="U8550">
        <x:v>132</x:v>
      </x:c>
      <x:c r="V8550">
        <x:v>0.2</x:v>
      </x:c>
      <x:c r="W8550" t="s">
        <x:v>127</x:v>
      </x:c>
      <x:c r="X8550">
        <x:v>0</x:v>
      </x:c>
      <x:c r="Y8550">
        <x:v>0</x:v>
      </x:c>
      <x:c r="Z8550" t="s">
        <x:v>115</x:v>
      </x:c>
      <x:c r="AB8550">
        <x:v>0.15</x:v>
      </x:c>
      <x:c r="AD8550" t="s">
        <x:v>170</x:v>
      </x:c>
      <x:c r="AG8550" s="80">
        <x:v>2</x:v>
      </x:c>
      <x:c r="AL8550" s="81">
        <x:v>41017</x:v>
      </x:c>
      <x:c r="AM8550" s="81" t="s">
        <x:v>206</x:v>
      </x:c>
      <x:c r="AN8550" s="81" t="s">
        <x:v>206</x:v>
      </x:c>
      <x:c r="AO8550" s="81" t="s">
        <x:v>206</x:v>
      </x:c>
      <x:c r="AP8550" s="81" t="s">
        <x:v>206</x:v>
      </x:c>
      <x:c r="AQ8550" s="81" t="s">
        <x:v>206</x:v>
      </x:c>
    </x:row>
    <x:row r="8551" spans="1:43">
      <x:c r="A8551" s="114" t="s">
        <x:v>3522</x:v>
      </x:c>
      <x:c r="B8551">
        <x:v>41018</x:v>
      </x:c>
      <x:c r="C8551">
        <x:v>1.2</x:v>
      </x:c>
      <x:c r="I8551" t="s">
        <x:v>100</x:v>
      </x:c>
      <x:c r="K8551" t="s">
        <x:v>145</x:v>
      </x:c>
      <x:c r="M8551">
        <x:v>47</x:v>
      </x:c>
      <x:c r="O8551" t="s">
        <x:v>101</x:v>
      </x:c>
      <x:c r="U8551">
        <x:v>55</x:v>
      </x:c>
      <x:c r="V8551">
        <x:v>0.2</x:v>
      </x:c>
      <x:c r="W8551" t="s">
        <x:v>127</x:v>
      </x:c>
      <x:c r="X8551">
        <x:v>0</x:v>
      </x:c>
      <x:c r="Y8551">
        <x:v>0</x:v>
      </x:c>
      <x:c r="Z8551" t="s">
        <x:v>115</x:v>
      </x:c>
      <x:c r="AB8551">
        <x:v>0.4</x:v>
      </x:c>
      <x:c r="AD8551" t="s">
        <x:v>151</x:v>
      </x:c>
      <x:c r="AG8551" s="80">
        <x:v>2</x:v>
      </x:c>
      <x:c r="AL8551" s="81">
        <x:v>41018</x:v>
      </x:c>
      <x:c r="AM8551" s="81" t="s">
        <x:v>206</x:v>
      </x:c>
      <x:c r="AN8551" s="81" t="s">
        <x:v>206</x:v>
      </x:c>
      <x:c r="AO8551" s="81" t="s">
        <x:v>206</x:v>
      </x:c>
      <x:c r="AP8551" s="81" t="s">
        <x:v>206</x:v>
      </x:c>
      <x:c r="AQ8551" s="81" t="s">
        <x:v>206</x:v>
      </x:c>
    </x:row>
    <x:row r="8552" spans="1:43">
      <x:c r="A8552" s="114" t="s">
        <x:v>3523</x:v>
      </x:c>
      <x:c r="B8552">
        <x:v>41019</x:v>
      </x:c>
      <x:c r="C8552">
        <x:v>1.5</x:v>
      </x:c>
      <x:c r="E8552">
        <x:v>1</x:v>
      </x:c>
      <x:c r="AL8552" s="81">
        <x:v>41019</x:v>
      </x:c>
      <x:c r="AM8552" s="81" t="s">
        <x:v>206</x:v>
      </x:c>
      <x:c r="AN8552" s="81" t="s">
        <x:v>206</x:v>
      </x:c>
      <x:c r="AO8552" s="81" t="s">
        <x:v>206</x:v>
      </x:c>
      <x:c r="AP8552" s="81" t="s">
        <x:v>206</x:v>
      </x:c>
      <x:c r="AQ8552" s="81" t="s">
        <x:v>206</x:v>
      </x:c>
    </x:row>
    <x:row r="8553" spans="1:43">
      <x:c r="A8553" s="114" t="s">
        <x:v>3524</x:v>
      </x:c>
      <x:c r="B8553">
        <x:v>41020</x:v>
      </x:c>
      <x:c r="C8553">
        <x:v>0.1</x:v>
      </x:c>
      <x:c r="I8553" t="s">
        <x:v>100</x:v>
      </x:c>
      <x:c r="M8553">
        <x:v>517</x:v>
      </x:c>
      <x:c r="O8553" t="s">
        <x:v>101</x:v>
      </x:c>
      <x:c r="U8553">
        <x:v>518</x:v>
      </x:c>
      <x:c r="V8553">
        <x:v>0.2</x:v>
      </x:c>
      <x:c r="W8553" t="s">
        <x:v>766</x:v>
      </x:c>
      <x:c r="X8553">
        <x:v>0</x:v>
      </x:c>
      <x:c r="Y8553">
        <x:v>0</x:v>
      </x:c>
      <x:c r="Z8553" t="s">
        <x:v>115</x:v>
      </x:c>
      <x:c r="AA8553">
        <x:v>25</x:v>
      </x:c>
      <x:c r="AD8553" t="s">
        <x:v>134</x:v>
      </x:c>
      <x:c r="AL8553" s="81">
        <x:v>41020</x:v>
      </x:c>
      <x:c r="AM8553" s="81" t="s">
        <x:v>206</x:v>
      </x:c>
      <x:c r="AN8553" s="81" t="s">
        <x:v>206</x:v>
      </x:c>
      <x:c r="AO8553" s="81" t="s">
        <x:v>206</x:v>
      </x:c>
      <x:c r="AP8553" s="81" t="s">
        <x:v>206</x:v>
      </x:c>
      <x:c r="AQ8553" s="81" t="s">
        <x:v>206</x:v>
      </x:c>
    </x:row>
    <x:row r="8554" spans="1:43">
      <x:c r="A8554" s="114" t="s">
        <x:v>3525</x:v>
      </x:c>
      <x:c r="B8554">
        <x:v>41020</x:v>
      </x:c>
      <x:c r="C8554">
        <x:v>0.366666666666667</x:v>
      </x:c>
      <x:c r="I8554" t="s">
        <x:v>102</x:v>
      </x:c>
      <x:c r="K8554" t="s">
        <x:v>1132</x:v>
      </x:c>
      <x:c r="M8554">
        <x:v>517</x:v>
      </x:c>
      <x:c r="O8554" t="s">
        <x:v>101</x:v>
      </x:c>
      <x:c r="U8554">
        <x:v>518</x:v>
      </x:c>
      <x:c r="V8554">
        <x:v>0.2</x:v>
      </x:c>
      <x:c r="W8554" t="s">
        <x:v>766</x:v>
      </x:c>
      <x:c r="X8554">
        <x:v>0</x:v>
      </x:c>
      <x:c r="Y8554">
        <x:v>0</x:v>
      </x:c>
      <x:c r="Z8554" t="s">
        <x:v>115</x:v>
      </x:c>
      <x:c r="AA8554">
        <x:v>25</x:v>
      </x:c>
      <x:c r="AD8554" t="s">
        <x:v>134</x:v>
      </x:c>
      <x:c r="AL8554" s="81">
        <x:v>41020</x:v>
      </x:c>
      <x:c r="AM8554" s="81" t="s">
        <x:v>206</x:v>
      </x:c>
      <x:c r="AN8554" s="81" t="s">
        <x:v>206</x:v>
      </x:c>
      <x:c r="AO8554" s="81" t="s">
        <x:v>206</x:v>
      </x:c>
      <x:c r="AP8554" s="81" t="s">
        <x:v>206</x:v>
      </x:c>
      <x:c r="AQ8554" s="81" t="s">
        <x:v>206</x:v>
      </x:c>
    </x:row>
    <x:row r="8555" spans="1:43">
      <x:c r="A8555" s="114" t="s">
        <x:v>3526</x:v>
      </x:c>
      <x:c r="B8555">
        <x:v>41020</x:v>
      </x:c>
      <x:c r="C8555">
        <x:v>1.4</x:v>
      </x:c>
      <x:c r="I8555" t="s">
        <x:v>100</x:v>
      </x:c>
      <x:c r="K8555" t="s">
        <x:v>1132</x:v>
      </x:c>
      <x:c r="M8555">
        <x:v>517</x:v>
      </x:c>
      <x:c r="O8555" t="s">
        <x:v>101</x:v>
      </x:c>
      <x:c r="U8555">
        <x:v>518</x:v>
      </x:c>
      <x:c r="V8555">
        <x:v>0.2</x:v>
      </x:c>
      <x:c r="W8555" t="s">
        <x:v>158</x:v>
      </x:c>
      <x:c r="X8555">
        <x:v>0</x:v>
      </x:c>
      <x:c r="Y8555">
        <x:v>0</x:v>
      </x:c>
      <x:c r="Z8555" t="s">
        <x:v>115</x:v>
      </x:c>
      <x:c r="AA8555">
        <x:v>25</x:v>
      </x:c>
      <x:c r="AD8555" t="s">
        <x:v>134</x:v>
      </x:c>
      <x:c r="AL8555" s="81">
        <x:v>41020</x:v>
      </x:c>
      <x:c r="AM8555" s="81" t="s">
        <x:v>206</x:v>
      </x:c>
      <x:c r="AN8555" s="81" t="s">
        <x:v>206</x:v>
      </x:c>
      <x:c r="AO8555" s="81" t="s">
        <x:v>206</x:v>
      </x:c>
      <x:c r="AP8555" s="81" t="s">
        <x:v>206</x:v>
      </x:c>
      <x:c r="AQ8555" s="81" t="s">
        <x:v>206</x:v>
      </x:c>
    </x:row>
    <x:row r="8556" spans="1:43">
      <x:c r="A8556" s="114" t="s">
        <x:v>3527</x:v>
      </x:c>
      <x:c r="B8556">
        <x:v>41021</x:v>
      </x:c>
      <x:c r="C8556">
        <x:v>0.2</x:v>
      </x:c>
      <x:c r="G8556">
        <x:v>1</x:v>
      </x:c>
      <x:c r="I8556" t="s">
        <x:v>103</x:v>
      </x:c>
      <x:c r="K8556" t="s">
        <x:v>133</x:v>
      </x:c>
      <x:c r="M8556">
        <x:v>1593</x:v>
      </x:c>
      <x:c r="O8556" t="s">
        <x:v>101</x:v>
      </x:c>
      <x:c r="AG8556" s="80">
        <x:v>1</x:v>
      </x:c>
      <x:c r="AM8556" s="81" t="s">
        <x:v>206</x:v>
      </x:c>
      <x:c r="AN8556" s="81" t="s">
        <x:v>206</x:v>
      </x:c>
      <x:c r="AO8556" s="81" t="s">
        <x:v>206</x:v>
      </x:c>
      <x:c r="AP8556" s="81" t="s">
        <x:v>206</x:v>
      </x:c>
      <x:c r="AQ8556" s="81" t="s">
        <x:v>206</x:v>
      </x:c>
    </x:row>
    <x:row r="8557" spans="1:43">
      <x:c r="A8557" s="114" t="s">
        <x:v>3528</x:v>
      </x:c>
      <x:c r="B8557">
        <x:v>41021</x:v>
      </x:c>
      <x:c r="C8557">
        <x:v>0.466666666666667</x:v>
      </x:c>
      <x:c r="G8557">
        <x:v>1</x:v>
      </x:c>
      <x:c r="I8557" t="s">
        <x:v>103</x:v>
      </x:c>
      <x:c r="K8557" t="s">
        <x:v>133</x:v>
      </x:c>
      <x:c r="M8557">
        <x:v>1593</x:v>
      </x:c>
      <x:c r="O8557" s="103" t="s">
        <x:v>101</x:v>
      </x:c>
      <x:c r="AG8557" s="80">
        <x:v>1</x:v>
      </x:c>
      <x:c r="AM8557" s="81" t="str">
        <x:f t="shared" ref="AM8557:AM8572" si="448">IF($F$7=2,$B$7,"")</x:f>
        <x:v/>
      </x:c>
      <x:c r="AN8557" s="81" t="str">
        <x:f t="shared" ref="AN8557:AN8572" si="449">IF($F$7=3,$B$7,"")</x:f>
        <x:v/>
      </x:c>
      <x:c r="AO8557" s="81" t="str">
        <x:f t="shared" ref="AO8557:AO8572" si="450">IF($F$7=4,$B$7,"")</x:f>
        <x:v/>
      </x:c>
      <x:c r="AP8557" s="81" t="str">
        <x:f t="shared" ref="AP8557:AP8572" si="451">IF($F$7=5,$B$7,"")</x:f>
        <x:v/>
      </x:c>
      <x:c r="AQ8557" s="81" t="str">
        <x:f t="shared" ref="AQ8557:AQ8572" si="452">IF($F$7=6,$B$7,"")</x:f>
        <x:v/>
      </x:c>
    </x:row>
    <x:row r="8558" spans="1:43">
      <x:c r="A8558" s="114" t="s">
        <x:v>3529</x:v>
      </x:c>
      <x:c r="B8558">
        <x:v>41021</x:v>
      </x:c>
      <x:c r="C8558">
        <x:v>0.633333333333333</x:v>
      </x:c>
      <x:c r="G8558">
        <x:v>1</x:v>
      </x:c>
      <x:c r="I8558" t="s">
        <x:v>104</x:v>
      </x:c>
      <x:c r="K8558" t="s">
        <x:v>133</x:v>
      </x:c>
      <x:c r="M8558">
        <x:v>1593</x:v>
      </x:c>
      <x:c r="O8558" s="103" t="s">
        <x:v>101</x:v>
      </x:c>
      <x:c r="AG8558" s="80">
        <x:v>1</x:v>
      </x:c>
      <x:c r="AM8558" s="81" t="str">
        <x:f t="shared" si="448"/>
        <x:v/>
      </x:c>
      <x:c r="AN8558" s="81" t="str">
        <x:f t="shared" si="449"/>
        <x:v/>
      </x:c>
      <x:c r="AO8558" s="81" t="str">
        <x:f t="shared" si="450"/>
        <x:v/>
      </x:c>
      <x:c r="AP8558" s="81" t="str">
        <x:f t="shared" si="451"/>
        <x:v/>
      </x:c>
      <x:c r="AQ8558" s="81" t="str">
        <x:f t="shared" si="452"/>
        <x:v/>
      </x:c>
    </x:row>
    <x:row r="8559" spans="1:43">
      <x:c r="A8559" s="114" t="s">
        <x:v>3530</x:v>
      </x:c>
      <x:c r="B8559">
        <x:v>41021</x:v>
      </x:c>
      <x:c r="C8559">
        <x:v>0.833333333333333</x:v>
      </x:c>
      <x:c r="G8559">
        <x:v>1</x:v>
      </x:c>
      <x:c r="I8559" t="s">
        <x:v>104</x:v>
      </x:c>
      <x:c r="K8559" t="s">
        <x:v>133</x:v>
      </x:c>
      <x:c r="M8559">
        <x:v>1593</x:v>
      </x:c>
      <x:c r="O8559" s="103" t="s">
        <x:v>101</x:v>
      </x:c>
      <x:c r="AG8559" s="80">
        <x:v>1</x:v>
      </x:c>
      <x:c r="AM8559" s="81" t="str">
        <x:f t="shared" si="448"/>
        <x:v/>
      </x:c>
      <x:c r="AN8559" s="81" t="str">
        <x:f t="shared" si="449"/>
        <x:v/>
      </x:c>
      <x:c r="AO8559" s="81" t="str">
        <x:f t="shared" si="450"/>
        <x:v/>
      </x:c>
      <x:c r="AP8559" s="81" t="str">
        <x:f t="shared" si="451"/>
        <x:v/>
      </x:c>
      <x:c r="AQ8559" s="81" t="str">
        <x:f t="shared" si="452"/>
        <x:v/>
      </x:c>
    </x:row>
    <x:row r="8560" spans="1:43">
      <x:c r="A8560" s="114" t="s">
        <x:v>3531</x:v>
      </x:c>
      <x:c r="B8560">
        <x:v>41021</x:v>
      </x:c>
      <x:c r="C8560">
        <x:v>1</x:v>
      </x:c>
      <x:c r="G8560">
        <x:v>1</x:v>
      </x:c>
      <x:c r="I8560" t="s">
        <x:v>103</x:v>
      </x:c>
      <x:c r="K8560" t="s">
        <x:v>133</x:v>
      </x:c>
      <x:c r="M8560">
        <x:v>1593</x:v>
      </x:c>
      <x:c r="O8560" t="s">
        <x:v>101</x:v>
      </x:c>
      <x:c r="AG8560" s="80">
        <x:v>1</x:v>
      </x:c>
      <x:c r="AM8560" s="81" t="str">
        <x:f t="shared" si="448"/>
        <x:v/>
      </x:c>
      <x:c r="AN8560" s="81" t="str">
        <x:f t="shared" si="449"/>
        <x:v/>
      </x:c>
      <x:c r="AO8560" s="81" t="str">
        <x:f t="shared" si="450"/>
        <x:v/>
      </x:c>
      <x:c r="AP8560" s="81" t="str">
        <x:f t="shared" si="451"/>
        <x:v/>
      </x:c>
      <x:c r="AQ8560" s="81" t="str">
        <x:f t="shared" si="452"/>
        <x:v/>
      </x:c>
    </x:row>
    <x:row r="8561" spans="1:43">
      <x:c r="A8561" s="114" t="s">
        <x:v>3532</x:v>
      </x:c>
      <x:c r="B8561">
        <x:v>41021</x:v>
      </x:c>
      <x:c r="C8561">
        <x:v>1.13333333333333</x:v>
      </x:c>
      <x:c r="G8561">
        <x:v>1</x:v>
      </x:c>
      <x:c r="I8561" t="s">
        <x:v>103</x:v>
      </x:c>
      <x:c r="K8561" t="s">
        <x:v>133</x:v>
      </x:c>
      <x:c r="M8561">
        <x:v>1593</x:v>
      </x:c>
      <x:c r="O8561" t="s">
        <x:v>101</x:v>
      </x:c>
      <x:c r="AG8561" s="80">
        <x:v>1</x:v>
      </x:c>
      <x:c r="AM8561" s="81" t="str">
        <x:f t="shared" si="448"/>
        <x:v/>
      </x:c>
      <x:c r="AN8561" s="81" t="str">
        <x:f t="shared" si="449"/>
        <x:v/>
      </x:c>
      <x:c r="AO8561" s="81" t="str">
        <x:f t="shared" si="450"/>
        <x:v/>
      </x:c>
      <x:c r="AP8561" s="81" t="str">
        <x:f t="shared" si="451"/>
        <x:v/>
      </x:c>
      <x:c r="AQ8561" s="81" t="str">
        <x:f t="shared" si="452"/>
        <x:v/>
      </x:c>
    </x:row>
    <x:row r="8562" spans="1:43">
      <x:c r="A8562" s="114" t="s">
        <x:v>3533</x:v>
      </x:c>
      <x:c r="B8562">
        <x:v>41021</x:v>
      </x:c>
      <x:c r="C8562">
        <x:v>1.33333333333333</x:v>
      </x:c>
      <x:c r="G8562">
        <x:v>1</x:v>
      </x:c>
      <x:c r="I8562" t="s">
        <x:v>104</x:v>
      </x:c>
      <x:c r="K8562" t="s">
        <x:v>133</x:v>
      </x:c>
      <x:c r="M8562">
        <x:v>1593</x:v>
      </x:c>
      <x:c r="O8562" s="103" t="s">
        <x:v>101</x:v>
      </x:c>
      <x:c r="AG8562" s="80">
        <x:v>1</x:v>
      </x:c>
      <x:c r="AM8562" s="81" t="str">
        <x:f t="shared" si="448"/>
        <x:v/>
      </x:c>
      <x:c r="AN8562" s="81" t="str">
        <x:f t="shared" si="449"/>
        <x:v/>
      </x:c>
      <x:c r="AO8562" s="81" t="str">
        <x:f t="shared" si="450"/>
        <x:v/>
      </x:c>
      <x:c r="AP8562" s="81" t="str">
        <x:f t="shared" si="451"/>
        <x:v/>
      </x:c>
      <x:c r="AQ8562" s="81" t="str">
        <x:f t="shared" si="452"/>
        <x:v/>
      </x:c>
    </x:row>
    <x:row r="8563" spans="1:43">
      <x:c r="A8563" s="114" t="s">
        <x:v>3534</x:v>
      </x:c>
      <x:c r="B8563">
        <x:v>41021</x:v>
      </x:c>
      <x:c r="C8563">
        <x:v>1.5</x:v>
      </x:c>
      <x:c r="G8563">
        <x:v>1</x:v>
      </x:c>
      <x:c r="I8563" t="s">
        <x:v>104</x:v>
      </x:c>
      <x:c r="K8563" t="s">
        <x:v>133</x:v>
      </x:c>
      <x:c r="M8563">
        <x:v>1593</x:v>
      </x:c>
      <x:c r="O8563" s="103" t="s">
        <x:v>101</x:v>
      </x:c>
      <x:c r="AG8563" s="80">
        <x:v>1</x:v>
      </x:c>
      <x:c r="AM8563" s="81" t="str">
        <x:f t="shared" si="448"/>
        <x:v/>
      </x:c>
      <x:c r="AN8563" s="81" t="str">
        <x:f t="shared" si="449"/>
        <x:v/>
      </x:c>
      <x:c r="AO8563" s="81" t="str">
        <x:f t="shared" si="450"/>
        <x:v/>
      </x:c>
      <x:c r="AP8563" s="81" t="str">
        <x:f t="shared" si="451"/>
        <x:v/>
      </x:c>
      <x:c r="AQ8563" s="81" t="str">
        <x:f t="shared" si="452"/>
        <x:v/>
      </x:c>
    </x:row>
    <x:row r="8564" spans="1:43">
      <x:c r="A8564" s="114" t="s">
        <x:v>3535</x:v>
      </x:c>
      <x:c r="B8564">
        <x:v>41021</x:v>
      </x:c>
      <x:c r="C8564">
        <x:v>1.93333333333333</x:v>
      </x:c>
      <x:c r="G8564">
        <x:v>2</x:v>
      </x:c>
      <x:c r="I8564" t="s">
        <x:v>102</x:v>
      </x:c>
      <x:c r="K8564" t="s">
        <x:v>422</x:v>
      </x:c>
      <x:c r="M8564">
        <x:v>1594</x:v>
      </x:c>
      <x:c r="O8564" s="103" t="s">
        <x:v>101</x:v>
      </x:c>
      <x:c r="AG8564" s="80">
        <x:v>2</x:v>
      </x:c>
      <x:c r="AM8564" s="81" t="str">
        <x:f t="shared" si="448"/>
        <x:v/>
      </x:c>
      <x:c r="AN8564" s="81" t="str">
        <x:f t="shared" si="449"/>
        <x:v/>
      </x:c>
      <x:c r="AO8564" s="81" t="str">
        <x:f t="shared" si="450"/>
        <x:v/>
      </x:c>
      <x:c r="AP8564" s="81" t="str">
        <x:f t="shared" si="451"/>
        <x:v/>
      </x:c>
      <x:c r="AQ8564" s="81" t="str">
        <x:f t="shared" si="452"/>
        <x:v/>
      </x:c>
    </x:row>
    <x:row r="8565" spans="1:43">
      <x:c r="A8565" s="114" t="s">
        <x:v>3536</x:v>
      </x:c>
      <x:c r="B8565">
        <x:v>41022</x:v>
      </x:c>
      <x:c r="C8565">
        <x:v>1.8</x:v>
      </x:c>
      <x:c r="I8565" t="s">
        <x:v>100</x:v>
      </x:c>
      <x:c r="K8565" t="s">
        <x:v>1211</x:v>
      </x:c>
      <x:c r="M8565" s="67">
        <x:v>101</x:v>
      </x:c>
      <x:c r="O8565" s="103" t="s">
        <x:v>101</x:v>
      </x:c>
      <x:c r="U8565">
        <x:v>439</x:v>
      </x:c>
      <x:c r="V8565">
        <x:v>0.2</x:v>
      </x:c>
      <x:c r="W8565" t="s">
        <x:v>131</x:v>
      </x:c>
      <x:c r="X8565">
        <x:v>0</x:v>
      </x:c>
      <x:c r="Y8565">
        <x:v>0</x:v>
      </x:c>
      <x:c r="Z8565" t="s">
        <x:v>115</x:v>
      </x:c>
      <x:c r="AA8565">
        <x:v>25</x:v>
      </x:c>
      <x:c r="AD8565" t="s">
        <x:v>116</x:v>
      </x:c>
      <x:c r="AG8565" s="80">
        <x:v>2</x:v>
      </x:c>
      <x:c r="AL8565" s="81">
        <x:v>10115</x:v>
      </x:c>
      <x:c r="AM8565" s="81" t="str">
        <x:f t="shared" si="448"/>
        <x:v/>
      </x:c>
      <x:c r="AN8565" s="81" t="str">
        <x:f t="shared" si="449"/>
        <x:v/>
      </x:c>
      <x:c r="AO8565" s="81" t="str">
        <x:f t="shared" si="450"/>
        <x:v/>
      </x:c>
      <x:c r="AP8565" s="81" t="str">
        <x:f t="shared" si="451"/>
        <x:v/>
      </x:c>
      <x:c r="AQ8565" s="81" t="str">
        <x:f t="shared" si="452"/>
        <x:v/>
      </x:c>
    </x:row>
    <x:row r="8566" spans="1:43">
      <x:c r="A8566" s="114" t="s">
        <x:v>3537</x:v>
      </x:c>
      <x:c r="B8566">
        <x:v>41023</x:v>
      </x:c>
      <x:c r="C8566">
        <x:v>0.466666666666667</x:v>
      </x:c>
      <x:c r="I8566" t="s">
        <x:v>102</x:v>
      </x:c>
      <x:c r="M8566">
        <x:v>524</x:v>
      </x:c>
      <x:c r="O8566" s="103" t="s">
        <x:v>101</x:v>
      </x:c>
      <x:c r="U8566">
        <x:v>525</x:v>
      </x:c>
      <x:c r="V8566">
        <x:v>0.2</x:v>
      </x:c>
      <x:c r="W8566" t="s">
        <x:v>276</x:v>
      </x:c>
      <x:c r="X8566">
        <x:v>0</x:v>
      </x:c>
      <x:c r="Y8566">
        <x:v>0</x:v>
      </x:c>
      <x:c r="Z8566" t="s">
        <x:v>115</x:v>
      </x:c>
      <x:c r="AB8566">
        <x:v>0.2</x:v>
      </x:c>
      <x:c r="AD8566" t="s">
        <x:v>134</x:v>
      </x:c>
      <x:c r="AG8566" s="80">
        <x:v>2</x:v>
      </x:c>
      <x:c r="AL8566" s="81">
        <x:v>10014</x:v>
      </x:c>
      <x:c r="AM8566" s="81" t="str">
        <x:f t="shared" si="448"/>
        <x:v/>
      </x:c>
      <x:c r="AN8566" s="81" t="str">
        <x:f t="shared" si="449"/>
        <x:v/>
      </x:c>
      <x:c r="AO8566" s="81" t="str">
        <x:f t="shared" si="450"/>
        <x:v/>
      </x:c>
      <x:c r="AP8566" s="81" t="str">
        <x:f t="shared" si="451"/>
        <x:v/>
      </x:c>
      <x:c r="AQ8566" s="81" t="str">
        <x:f t="shared" si="452"/>
        <x:v/>
      </x:c>
    </x:row>
    <x:row r="8567" spans="1:43">
      <x:c r="A8567" s="114" t="s">
        <x:v>3538</x:v>
      </x:c>
      <x:c r="B8567">
        <x:v>41024</x:v>
      </x:c>
      <x:c r="C8567">
        <x:v>0.933333333333333</x:v>
      </x:c>
      <x:c r="G8567">
        <x:v>1</x:v>
      </x:c>
      <x:c r="I8567" t="s">
        <x:v>100</x:v>
      </x:c>
      <x:c r="K8567" t="s">
        <x:v>133</x:v>
      </x:c>
      <x:c r="M8567">
        <x:v>230</x:v>
      </x:c>
      <x:c r="O8567" s="103" t="s">
        <x:v>101</x:v>
      </x:c>
      <x:c r="AG8567" s="80">
        <x:v>1</x:v>
      </x:c>
      <x:c r="AL8567" s="81">
        <x:v>148</x:v>
      </x:c>
      <x:c r="AM8567" s="81" t="str">
        <x:f t="shared" si="448"/>
        <x:v/>
      </x:c>
      <x:c r="AN8567" s="81" t="str">
        <x:f t="shared" si="449"/>
        <x:v/>
      </x:c>
      <x:c r="AO8567" s="81" t="str">
        <x:f t="shared" si="450"/>
        <x:v/>
      </x:c>
      <x:c r="AP8567" s="81" t="str">
        <x:f t="shared" si="451"/>
        <x:v/>
      </x:c>
      <x:c r="AQ8567" s="81" t="str">
        <x:f t="shared" si="452"/>
        <x:v/>
      </x:c>
    </x:row>
    <x:row r="8568" spans="1:43">
      <x:c r="A8568" s="114" t="s">
        <x:v>3539</x:v>
      </x:c>
      <x:c r="B8568">
        <x:v>41024</x:v>
      </x:c>
      <x:c r="C8568">
        <x:v>1.08333333333333</x:v>
      </x:c>
      <x:c r="G8568">
        <x:v>2</x:v>
      </x:c>
      <x:c r="I8568" t="s">
        <x:v>102</x:v>
      </x:c>
      <x:c r="K8568" t="s">
        <x:v>133</x:v>
      </x:c>
      <x:c r="M8568">
        <x:v>230</x:v>
      </x:c>
      <x:c r="O8568" s="103" t="s">
        <x:v>101</x:v>
      </x:c>
      <x:c r="AG8568" s="80">
        <x:v>1</x:v>
      </x:c>
      <x:c r="AL8568" s="81">
        <x:v>148</x:v>
      </x:c>
      <x:c r="AM8568" s="81" t="str">
        <x:f t="shared" si="448"/>
        <x:v/>
      </x:c>
      <x:c r="AN8568" s="81" t="str">
        <x:f t="shared" si="449"/>
        <x:v/>
      </x:c>
      <x:c r="AO8568" s="81" t="str">
        <x:f t="shared" si="450"/>
        <x:v/>
      </x:c>
      <x:c r="AP8568" s="81" t="str">
        <x:f t="shared" si="451"/>
        <x:v/>
      </x:c>
      <x:c r="AQ8568" s="81" t="str">
        <x:f t="shared" si="452"/>
        <x:v/>
      </x:c>
    </x:row>
    <x:row r="8569" spans="1:43">
      <x:c r="A8569" s="114" t="s">
        <x:v>3540</x:v>
      </x:c>
      <x:c r="B8569">
        <x:v>41024</x:v>
      </x:c>
      <x:c r="C8569">
        <x:v>1.23333333333333</x:v>
      </x:c>
      <x:c r="G8569">
        <x:v>3</x:v>
      </x:c>
      <x:c r="I8569" t="s">
        <x:v>103</x:v>
      </x:c>
      <x:c r="K8569" t="s">
        <x:v>133</x:v>
      </x:c>
      <x:c r="M8569">
        <x:v>230</x:v>
      </x:c>
      <x:c r="O8569" s="103" t="s">
        <x:v>101</x:v>
      </x:c>
      <x:c r="AG8569" s="80">
        <x:v>1</x:v>
      </x:c>
      <x:c r="AL8569" s="81">
        <x:v>148</x:v>
      </x:c>
      <x:c r="AM8569" s="81" t="str">
        <x:f t="shared" si="448"/>
        <x:v/>
      </x:c>
      <x:c r="AN8569" s="81" t="str">
        <x:f t="shared" si="449"/>
        <x:v/>
      </x:c>
      <x:c r="AO8569" s="81" t="str">
        <x:f t="shared" si="450"/>
        <x:v/>
      </x:c>
      <x:c r="AP8569" s="81" t="str">
        <x:f t="shared" si="451"/>
        <x:v/>
      </x:c>
      <x:c r="AQ8569" s="81" t="str">
        <x:f t="shared" si="452"/>
        <x:v/>
      </x:c>
    </x:row>
    <x:row r="8570" spans="1:43">
      <x:c r="A8570" s="114" t="s">
        <x:v>3541</x:v>
      </x:c>
      <x:c r="B8570">
        <x:v>41024</x:v>
      </x:c>
      <x:c r="C8570">
        <x:v>1.8</x:v>
      </x:c>
      <x:c r="G8570">
        <x:v>3</x:v>
      </x:c>
      <x:c r="I8570" t="s">
        <x:v>104</x:v>
      </x:c>
      <x:c r="K8570" t="s">
        <x:v>133</x:v>
      </x:c>
      <x:c r="M8570">
        <x:v>230</x:v>
      </x:c>
      <x:c r="O8570" s="103" t="s">
        <x:v>101</x:v>
      </x:c>
      <x:c r="AG8570" s="80">
        <x:v>1</x:v>
      </x:c>
      <x:c r="AL8570" s="81">
        <x:v>148</x:v>
      </x:c>
      <x:c r="AM8570" s="81" t="str">
        <x:f t="shared" si="448"/>
        <x:v/>
      </x:c>
      <x:c r="AN8570" s="81" t="str">
        <x:f t="shared" si="449"/>
        <x:v/>
      </x:c>
      <x:c r="AO8570" s="81" t="str">
        <x:f t="shared" si="450"/>
        <x:v/>
      </x:c>
      <x:c r="AP8570" s="81" t="str">
        <x:f t="shared" si="451"/>
        <x:v/>
      </x:c>
      <x:c r="AQ8570" s="81" t="str">
        <x:f t="shared" si="452"/>
        <x:v/>
      </x:c>
    </x:row>
    <x:row r="8571" spans="1:43">
      <x:c r="A8571" s="114" t="s">
        <x:v>3542</x:v>
      </x:c>
      <x:c r="B8571">
        <x:v>41024</x:v>
      </x:c>
      <x:c r="C8571">
        <x:v>1.95</x:v>
      </x:c>
      <x:c r="G8571">
        <x:v>2</x:v>
      </x:c>
      <x:c r="I8571" t="s">
        <x:v>100</x:v>
      </x:c>
      <x:c r="K8571" t="s">
        <x:v>133</x:v>
      </x:c>
      <x:c r="M8571">
        <x:v>230</x:v>
      </x:c>
      <x:c r="O8571" s="103" t="s">
        <x:v>101</x:v>
      </x:c>
      <x:c r="AG8571" s="80">
        <x:v>1</x:v>
      </x:c>
      <x:c r="AL8571" s="81">
        <x:v>148</x:v>
      </x:c>
      <x:c r="AM8571" s="81" t="str">
        <x:f t="shared" si="448"/>
        <x:v/>
      </x:c>
      <x:c r="AN8571" s="81" t="str">
        <x:f t="shared" si="449"/>
        <x:v/>
      </x:c>
      <x:c r="AO8571" s="81" t="str">
        <x:f t="shared" si="450"/>
        <x:v/>
      </x:c>
      <x:c r="AP8571" s="81" t="str">
        <x:f t="shared" si="451"/>
        <x:v/>
      </x:c>
      <x:c r="AQ8571" s="81" t="str">
        <x:f t="shared" si="452"/>
        <x:v/>
      </x:c>
    </x:row>
    <x:row r="8572" spans="1:43">
      <x:c r="A8572" s="114" t="s">
        <x:v>3543</x:v>
      </x:c>
      <x:c r="B8572">
        <x:v>41024</x:v>
      </x:c>
      <x:c r="C8572">
        <x:v>2.1</x:v>
      </x:c>
      <x:c r="G8572">
        <x:v>3</x:v>
      </x:c>
      <x:c r="I8572" t="s">
        <x:v>102</x:v>
      </x:c>
      <x:c r="K8572" t="s">
        <x:v>133</x:v>
      </x:c>
      <x:c r="M8572">
        <x:v>230</x:v>
      </x:c>
      <x:c r="O8572" s="103" t="s">
        <x:v>101</x:v>
      </x:c>
      <x:c r="AG8572" s="80">
        <x:v>1</x:v>
      </x:c>
      <x:c r="AL8572" s="81">
        <x:v>148</x:v>
      </x:c>
      <x:c r="AM8572" s="81" t="str">
        <x:f t="shared" si="448"/>
        <x:v/>
      </x:c>
      <x:c r="AN8572" s="81" t="str">
        <x:f t="shared" si="449"/>
        <x:v/>
      </x:c>
      <x:c r="AO8572" s="81" t="str">
        <x:f t="shared" si="450"/>
        <x:v/>
      </x:c>
      <x:c r="AP8572" s="81" t="str">
        <x:f t="shared" si="451"/>
        <x:v/>
      </x:c>
      <x:c r="AQ8572" s="81" t="str">
        <x:f t="shared" si="452"/>
        <x:v/>
      </x:c>
    </x:row>
    <x:row r="8573" spans="1:43">
      <x:c r="A8573" s="114" t="s">
        <x:v>3544</x:v>
      </x:c>
      <x:c r="B8573">
        <x:v>41025</x:v>
      </x:c>
      <x:c r="C8573">
        <x:v>0.6</x:v>
      </x:c>
      <x:c r="G8573">
        <x:v>1</x:v>
      </x:c>
      <x:c r="I8573" t="s">
        <x:v>103</x:v>
      </x:c>
      <x:c r="K8573" t="s">
        <x:v>133</x:v>
      </x:c>
      <x:c r="M8573">
        <x:v>101</x:v>
      </x:c>
      <x:c r="O8573" t="s">
        <x:v>101</x:v>
      </x:c>
      <x:c r="AG8573" s="80">
        <x:v>2</x:v>
      </x:c>
      <x:c r="AL8573" s="81">
        <x:v>41025</x:v>
      </x:c>
      <x:c r="AM8573" s="81" t="s">
        <x:v>206</x:v>
      </x:c>
      <x:c r="AN8573" s="81" t="s">
        <x:v>206</x:v>
      </x:c>
      <x:c r="AO8573" s="81" t="s">
        <x:v>206</x:v>
      </x:c>
      <x:c r="AP8573" s="81" t="s">
        <x:v>206</x:v>
      </x:c>
      <x:c r="AQ8573" s="81" t="s">
        <x:v>206</x:v>
      </x:c>
    </x:row>
    <x:row r="8574" spans="1:43">
      <x:c r="A8574" s="114" t="s">
        <x:v>3545</x:v>
      </x:c>
      <x:c r="B8574">
        <x:v>41025</x:v>
      </x:c>
      <x:c r="C8574">
        <x:v>0.75</x:v>
      </x:c>
      <x:c r="G8574">
        <x:v>1</x:v>
      </x:c>
      <x:c r="I8574" t="s">
        <x:v>104</x:v>
      </x:c>
      <x:c r="K8574" t="s">
        <x:v>133</x:v>
      </x:c>
      <x:c r="M8574">
        <x:v>101</x:v>
      </x:c>
      <x:c r="O8574" t="s">
        <x:v>101</x:v>
      </x:c>
      <x:c r="AG8574" s="80">
        <x:v>2</x:v>
      </x:c>
      <x:c r="AL8574" s="81">
        <x:v>41025</x:v>
      </x:c>
      <x:c r="AM8574" s="81" t="s">
        <x:v>206</x:v>
      </x:c>
      <x:c r="AN8574" s="81" t="s">
        <x:v>206</x:v>
      </x:c>
      <x:c r="AO8574" s="81" t="s">
        <x:v>206</x:v>
      </x:c>
      <x:c r="AP8574" s="81" t="s">
        <x:v>206</x:v>
      </x:c>
      <x:c r="AQ8574" s="81" t="s">
        <x:v>206</x:v>
      </x:c>
    </x:row>
    <x:row r="8575" spans="1:43">
      <x:c r="A8575" s="114" t="s">
        <x:v>3546</x:v>
      </x:c>
      <x:c r="B8575">
        <x:v>41025</x:v>
      </x:c>
      <x:c r="C8575">
        <x:v>0.9</x:v>
      </x:c>
      <x:c r="G8575">
        <x:v>1</x:v>
      </x:c>
      <x:c r="I8575" t="s">
        <x:v>100</x:v>
      </x:c>
      <x:c r="K8575" t="s">
        <x:v>133</x:v>
      </x:c>
      <x:c r="M8575">
        <x:v>101</x:v>
      </x:c>
      <x:c r="O8575" t="s">
        <x:v>101</x:v>
      </x:c>
      <x:c r="AG8575" s="80">
        <x:v>2</x:v>
      </x:c>
      <x:c r="AL8575" s="81">
        <x:v>41025</x:v>
      </x:c>
      <x:c r="AM8575" s="81" t="s">
        <x:v>206</x:v>
      </x:c>
      <x:c r="AN8575" s="81" t="s">
        <x:v>206</x:v>
      </x:c>
      <x:c r="AO8575" s="81" t="s">
        <x:v>206</x:v>
      </x:c>
      <x:c r="AP8575" s="81" t="s">
        <x:v>206</x:v>
      </x:c>
      <x:c r="AQ8575" s="81" t="s">
        <x:v>206</x:v>
      </x:c>
    </x:row>
    <x:row r="8576" spans="1:43">
      <x:c r="A8576" s="114" t="s">
        <x:v>3547</x:v>
      </x:c>
      <x:c r="B8576">
        <x:v>41028</x:v>
      </x:c>
      <x:c r="C8576">
        <x:v>1.26666666666667</x:v>
      </x:c>
      <x:c r="D8576">
        <x:v>1</x:v>
      </x:c>
      <x:c r="G8576">
        <x:v>1</x:v>
      </x:c>
      <x:c r="AG8576" s="80">
        <x:v>2</x:v>
      </x:c>
      <x:c r="AL8576" s="81" t="s">
        <x:v>3548</x:v>
      </x:c>
      <x:c r="AM8576" s="81" t="s">
        <x:v>206</x:v>
      </x:c>
      <x:c r="AN8576" s="81" t="s">
        <x:v>206</x:v>
      </x:c>
      <x:c r="AO8576" s="81" t="s">
        <x:v>206</x:v>
      </x:c>
      <x:c r="AP8576" s="81" t="s">
        <x:v>206</x:v>
      </x:c>
      <x:c r="AQ8576" s="81" t="s">
        <x:v>206</x:v>
      </x:c>
    </x:row>
    <x:row r="8577" spans="1:43">
      <x:c r="A8577" s="114" t="s">
        <x:v>3549</x:v>
      </x:c>
      <x:c r="B8577">
        <x:v>41028</x:v>
      </x:c>
      <x:c r="C8577">
        <x:v>2.06666666666667</x:v>
      </x:c>
      <x:c r="D8577">
        <x:v>1</x:v>
      </x:c>
      <x:c r="G8577">
        <x:v>2</x:v>
      </x:c>
      <x:c r="AG8577" s="80">
        <x:v>2</x:v>
      </x:c>
      <x:c r="AL8577" s="81" t="s">
        <x:v>3548</x:v>
      </x:c>
      <x:c r="AM8577" s="81" t="s">
        <x:v>206</x:v>
      </x:c>
      <x:c r="AN8577" s="81" t="s">
        <x:v>206</x:v>
      </x:c>
      <x:c r="AO8577" s="81" t="s">
        <x:v>206</x:v>
      </x:c>
      <x:c r="AP8577" s="81" t="s">
        <x:v>206</x:v>
      </x:c>
      <x:c r="AQ8577" s="81" t="s">
        <x:v>206</x:v>
      </x:c>
    </x:row>
    <x:row r="8578" spans="1:43">
      <x:c r="A8578" s="114" t="s">
        <x:v>3550</x:v>
      </x:c>
      <x:c r="B8578">
        <x:v>41028</x:v>
      </x:c>
      <x:c r="C8578">
        <x:v>3</x:v>
      </x:c>
      <x:c r="G8578">
        <x:v>1</x:v>
      </x:c>
      <x:c r="I8578" t="s">
        <x:v>103</x:v>
      </x:c>
      <x:c r="K8578" t="s">
        <x:v>117</x:v>
      </x:c>
      <x:c r="M8578">
        <x:v>101</x:v>
      </x:c>
      <x:c r="O8578" t="s">
        <x:v>101</x:v>
      </x:c>
      <x:c r="AG8578" s="80">
        <x:v>1</x:v>
      </x:c>
      <x:c r="AL8578" s="81">
        <x:v>41028</x:v>
      </x:c>
      <x:c r="AM8578" s="81" t="str">
        <x:f t="shared" ref="AM8578:AM8583" si="453">IF($F$7=2,$B$7,"")</x:f>
        <x:v/>
      </x:c>
      <x:c r="AN8578" s="81" t="str">
        <x:f t="shared" ref="AN8578:AN8583" si="454">IF($F$7=3,$B$7,"")</x:f>
        <x:v/>
      </x:c>
      <x:c r="AO8578" s="81" t="str">
        <x:f t="shared" ref="AO8578:AO8583" si="455">IF($F$7=4,$B$7,"")</x:f>
        <x:v/>
      </x:c>
      <x:c r="AP8578" s="81" t="str">
        <x:f t="shared" ref="AP8578:AP8583" si="456">IF($F$7=5,$B$7,"")</x:f>
        <x:v/>
      </x:c>
      <x:c r="AQ8578" s="81" t="str">
        <x:f t="shared" ref="AQ8578:AQ8583" si="457">IF($F$7=6,$B$7,"")</x:f>
        <x:v/>
      </x:c>
    </x:row>
    <x:row r="8579" spans="1:43">
      <x:c r="A8579" s="114" t="s">
        <x:v>3551</x:v>
      </x:c>
      <x:c r="B8579">
        <x:v>41028</x:v>
      </x:c>
      <x:c r="C8579">
        <x:v>3.1</x:v>
      </x:c>
      <x:c r="G8579">
        <x:v>1</x:v>
      </x:c>
      <x:c r="I8579" t="s">
        <x:v>104</x:v>
      </x:c>
      <x:c r="K8579" t="s">
        <x:v>117</x:v>
      </x:c>
      <x:c r="M8579">
        <x:v>101</x:v>
      </x:c>
      <x:c r="O8579" t="s">
        <x:v>101</x:v>
      </x:c>
      <x:c r="AG8579" s="80">
        <x:v>1</x:v>
      </x:c>
      <x:c r="AL8579" s="81">
        <x:v>41028</x:v>
      </x:c>
      <x:c r="AM8579" s="81" t="str">
        <x:f t="shared" si="453"/>
        <x:v/>
      </x:c>
      <x:c r="AN8579" s="81" t="str">
        <x:f t="shared" si="454"/>
        <x:v/>
      </x:c>
      <x:c r="AO8579" s="81" t="str">
        <x:f t="shared" si="455"/>
        <x:v/>
      </x:c>
      <x:c r="AP8579" s="81" t="str">
        <x:f t="shared" si="456"/>
        <x:v/>
      </x:c>
      <x:c r="AQ8579" s="81" t="str">
        <x:f t="shared" si="457"/>
        <x:v/>
      </x:c>
    </x:row>
    <x:row r="8580" spans="1:43">
      <x:c r="A8580" s="114" t="s">
        <x:v>3552</x:v>
      </x:c>
      <x:c r="B8580">
        <x:v>41028</x:v>
      </x:c>
      <x:c r="C8580">
        <x:v>3.2</x:v>
      </x:c>
      <x:c r="G8580">
        <x:v>2</x:v>
      </x:c>
      <x:c r="I8580" t="s">
        <x:v>102</x:v>
      </x:c>
      <x:c r="K8580" t="s">
        <x:v>119</x:v>
      </x:c>
      <x:c r="M8580">
        <x:v>101</x:v>
      </x:c>
      <x:c r="O8580" t="s">
        <x:v>101</x:v>
      </x:c>
      <x:c r="AG8580" s="80">
        <x:v>1</x:v>
      </x:c>
      <x:c r="AL8580" s="81">
        <x:v>41028</x:v>
      </x:c>
      <x:c r="AM8580" s="81" t="str">
        <x:f t="shared" si="453"/>
        <x:v/>
      </x:c>
      <x:c r="AN8580" s="81" t="str">
        <x:f t="shared" si="454"/>
        <x:v/>
      </x:c>
      <x:c r="AO8580" s="81" t="str">
        <x:f t="shared" si="455"/>
        <x:v/>
      </x:c>
      <x:c r="AP8580" s="81" t="str">
        <x:f t="shared" si="456"/>
        <x:v/>
      </x:c>
      <x:c r="AQ8580" s="81" t="str">
        <x:f t="shared" si="457"/>
        <x:v/>
      </x:c>
    </x:row>
    <x:row r="8581" spans="1:43">
      <x:c r="A8581" s="114" t="s">
        <x:v>3553</x:v>
      </x:c>
      <x:c r="B8581">
        <x:v>41028</x:v>
      </x:c>
      <x:c r="C8581">
        <x:v>3.3</x:v>
      </x:c>
      <x:c r="G8581">
        <x:v>1</x:v>
      </x:c>
      <x:c r="I8581" t="s">
        <x:v>100</x:v>
      </x:c>
      <x:c r="K8581" t="s">
        <x:v>119</x:v>
      </x:c>
      <x:c r="M8581">
        <x:v>101</x:v>
      </x:c>
      <x:c r="O8581" t="s">
        <x:v>101</x:v>
      </x:c>
      <x:c r="AG8581" s="80">
        <x:v>1</x:v>
      </x:c>
      <x:c r="AL8581" s="81">
        <x:v>41028</x:v>
      </x:c>
      <x:c r="AM8581" s="81" t="str">
        <x:f t="shared" si="453"/>
        <x:v/>
      </x:c>
      <x:c r="AN8581" s="81" t="str">
        <x:f t="shared" si="454"/>
        <x:v/>
      </x:c>
      <x:c r="AO8581" s="81" t="str">
        <x:f t="shared" si="455"/>
        <x:v/>
      </x:c>
      <x:c r="AP8581" s="81" t="str">
        <x:f t="shared" si="456"/>
        <x:v/>
      </x:c>
      <x:c r="AQ8581" s="81" t="str">
        <x:f t="shared" si="457"/>
        <x:v/>
      </x:c>
    </x:row>
    <x:row r="8582" spans="1:43">
      <x:c r="A8582" s="114" t="s">
        <x:v>3554</x:v>
      </x:c>
      <x:c r="B8582">
        <x:v>41028</x:v>
      </x:c>
      <x:c r="C8582">
        <x:v>3.4</x:v>
      </x:c>
      <x:c r="G8582">
        <x:v>2</x:v>
      </x:c>
      <x:c r="I8582" t="s">
        <x:v>103</x:v>
      </x:c>
      <x:c r="K8582" t="s">
        <x:v>119</x:v>
      </x:c>
      <x:c r="M8582">
        <x:v>101</x:v>
      </x:c>
      <x:c r="O8582" t="s">
        <x:v>101</x:v>
      </x:c>
      <x:c r="AG8582" s="80">
        <x:v>1</x:v>
      </x:c>
      <x:c r="AL8582" s="81">
        <x:v>41028</x:v>
      </x:c>
      <x:c r="AM8582" s="81" t="str">
        <x:f t="shared" si="453"/>
        <x:v/>
      </x:c>
      <x:c r="AN8582" s="81" t="str">
        <x:f t="shared" si="454"/>
        <x:v/>
      </x:c>
      <x:c r="AO8582" s="81" t="str">
        <x:f t="shared" si="455"/>
        <x:v/>
      </x:c>
      <x:c r="AP8582" s="81" t="str">
        <x:f t="shared" si="456"/>
        <x:v/>
      </x:c>
      <x:c r="AQ8582" s="81" t="str">
        <x:f t="shared" si="457"/>
        <x:v/>
      </x:c>
    </x:row>
    <x:row r="8583" spans="1:43">
      <x:c r="A8583" s="114" t="s">
        <x:v>3555</x:v>
      </x:c>
      <x:c r="B8583">
        <x:v>41028</x:v>
      </x:c>
      <x:c r="C8583">
        <x:v>3.5</x:v>
      </x:c>
      <x:c r="G8583">
        <x:v>1</x:v>
      </x:c>
      <x:c r="I8583" t="s">
        <x:v>104</x:v>
      </x:c>
      <x:c r="K8583" t="s">
        <x:v>119</x:v>
      </x:c>
      <x:c r="M8583">
        <x:v>101</x:v>
      </x:c>
      <x:c r="O8583" t="s">
        <x:v>101</x:v>
      </x:c>
      <x:c r="AG8583" s="80">
        <x:v>1</x:v>
      </x:c>
      <x:c r="AL8583" s="81">
        <x:v>41028</x:v>
      </x:c>
      <x:c r="AM8583" s="81" t="str">
        <x:f t="shared" si="453"/>
        <x:v/>
      </x:c>
      <x:c r="AN8583" s="81" t="str">
        <x:f t="shared" si="454"/>
        <x:v/>
      </x:c>
      <x:c r="AO8583" s="81" t="str">
        <x:f t="shared" si="455"/>
        <x:v/>
      </x:c>
      <x:c r="AP8583" s="81" t="str">
        <x:f t="shared" si="456"/>
        <x:v/>
      </x:c>
      <x:c r="AQ8583" s="81" t="str">
        <x:f t="shared" si="457"/>
        <x:v/>
      </x:c>
    </x:row>
    <x:row r="8584" spans="1:43">
      <x:c r="A8584" s="114" t="s">
        <x:v>3556</x:v>
      </x:c>
      <x:c r="B8584">
        <x:v>41028</x:v>
      </x:c>
      <x:c r="C8584">
        <x:v>3.6</x:v>
      </x:c>
      <x:c r="G8584">
        <x:v>3</x:v>
      </x:c>
      <x:c r="I8584" t="s">
        <x:v>102</x:v>
      </x:c>
      <x:c r="K8584" t="s">
        <x:v>243</x:v>
      </x:c>
      <x:c r="M8584">
        <x:v>101</x:v>
      </x:c>
      <x:c r="O8584" t="s">
        <x:v>101</x:v>
      </x:c>
      <x:c r="AG8584" s="80">
        <x:v>1</x:v>
      </x:c>
      <x:c r="AL8584" s="81">
        <x:v>41028</x:v>
      </x:c>
      <x:c r="AM8584" s="81" t="s">
        <x:v>206</x:v>
      </x:c>
      <x:c r="AN8584" s="81" t="s">
        <x:v>206</x:v>
      </x:c>
      <x:c r="AO8584" s="81" t="s">
        <x:v>206</x:v>
      </x:c>
      <x:c r="AP8584" s="81" t="s">
        <x:v>206</x:v>
      </x:c>
      <x:c r="AQ8584" s="81" t="s">
        <x:v>206</x:v>
      </x:c>
    </x:row>
    <x:row r="8585" spans="1:43">
      <x:c r="A8585" s="114" t="s">
        <x:v>3557</x:v>
      </x:c>
      <x:c r="B8585">
        <x:v>41028</x:v>
      </x:c>
      <x:c r="C8585">
        <x:v>3.7</x:v>
      </x:c>
      <x:c r="G8585">
        <x:v>1</x:v>
      </x:c>
      <x:c r="I8585" t="s">
        <x:v>100</x:v>
      </x:c>
      <x:c r="K8585" t="s">
        <x:v>243</x:v>
      </x:c>
      <x:c r="M8585">
        <x:v>101</x:v>
      </x:c>
      <x:c r="O8585" t="s">
        <x:v>101</x:v>
      </x:c>
      <x:c r="AG8585" s="80">
        <x:v>1</x:v>
      </x:c>
      <x:c r="AL8585" s="81">
        <x:v>41028</x:v>
      </x:c>
      <x:c r="AM8585" s="81" t="s">
        <x:v>206</x:v>
      </x:c>
      <x:c r="AN8585" s="81" t="s">
        <x:v>206</x:v>
      </x:c>
      <x:c r="AO8585" s="81" t="s">
        <x:v>206</x:v>
      </x:c>
      <x:c r="AP8585" s="81" t="s">
        <x:v>206</x:v>
      </x:c>
      <x:c r="AQ8585" s="81" t="s">
        <x:v>206</x:v>
      </x:c>
    </x:row>
    <x:row r="8586" spans="1:43">
      <x:c r="A8586" s="114" t="s">
        <x:v>3558</x:v>
      </x:c>
      <x:c r="B8586">
        <x:v>41028</x:v>
      </x:c>
      <x:c r="C8586">
        <x:v>3.8</x:v>
      </x:c>
      <x:c r="G8586">
        <x:v>3</x:v>
      </x:c>
      <x:c r="I8586" t="s">
        <x:v>103</x:v>
      </x:c>
      <x:c r="K8586" t="s">
        <x:v>243</x:v>
      </x:c>
      <x:c r="M8586">
        <x:v>101</x:v>
      </x:c>
      <x:c r="O8586" t="s">
        <x:v>101</x:v>
      </x:c>
      <x:c r="AG8586" s="80">
        <x:v>1</x:v>
      </x:c>
      <x:c r="AL8586" s="81">
        <x:v>41028</x:v>
      </x:c>
      <x:c r="AM8586" s="81" t="s">
        <x:v>206</x:v>
      </x:c>
      <x:c r="AN8586" s="81" t="s">
        <x:v>206</x:v>
      </x:c>
      <x:c r="AO8586" s="81" t="s">
        <x:v>206</x:v>
      </x:c>
      <x:c r="AP8586" s="81" t="s">
        <x:v>206</x:v>
      </x:c>
      <x:c r="AQ8586" s="81" t="s">
        <x:v>206</x:v>
      </x:c>
    </x:row>
    <x:row r="8587" spans="1:43">
      <x:c r="A8587" s="114" t="s">
        <x:v>3559</x:v>
      </x:c>
      <x:c r="B8587">
        <x:v>41028</x:v>
      </x:c>
      <x:c r="C8587">
        <x:v>3.9</x:v>
      </x:c>
      <x:c r="G8587">
        <x:v>1</x:v>
      </x:c>
      <x:c r="I8587" t="s">
        <x:v>104</x:v>
      </x:c>
      <x:c r="K8587" t="s">
        <x:v>195</x:v>
      </x:c>
      <x:c r="M8587">
        <x:v>101</x:v>
      </x:c>
      <x:c r="O8587" t="s">
        <x:v>101</x:v>
      </x:c>
      <x:c r="AG8587" s="80">
        <x:v>1</x:v>
      </x:c>
      <x:c r="AL8587" s="81">
        <x:v>41028</x:v>
      </x:c>
      <x:c r="AM8587" s="81" t="s">
        <x:v>206</x:v>
      </x:c>
      <x:c r="AN8587" s="81" t="s">
        <x:v>206</x:v>
      </x:c>
      <x:c r="AO8587" s="81" t="s">
        <x:v>206</x:v>
      </x:c>
      <x:c r="AP8587" s="81" t="s">
        <x:v>206</x:v>
      </x:c>
      <x:c r="AQ8587" s="81" t="s">
        <x:v>206</x:v>
      </x:c>
    </x:row>
    <x:row r="8588" spans="1:43">
      <x:c r="A8588" s="114" t="s">
        <x:v>3560</x:v>
      </x:c>
      <x:c r="B8588">
        <x:v>41028</x:v>
      </x:c>
      <x:c r="C8588">
        <x:v>4</x:v>
      </x:c>
      <x:c r="G8588">
        <x:v>2</x:v>
      </x:c>
      <x:c r="I8588" t="s">
        <x:v>102</x:v>
      </x:c>
      <x:c r="K8588" t="s">
        <x:v>195</x:v>
      </x:c>
      <x:c r="M8588">
        <x:v>101</x:v>
      </x:c>
      <x:c r="O8588" t="s">
        <x:v>101</x:v>
      </x:c>
      <x:c r="AG8588" s="80">
        <x:v>1</x:v>
      </x:c>
      <x:c r="AL8588" s="81">
        <x:v>41028</x:v>
      </x:c>
      <x:c r="AM8588" s="81" t="s">
        <x:v>206</x:v>
      </x:c>
      <x:c r="AN8588" s="81" t="s">
        <x:v>206</x:v>
      </x:c>
      <x:c r="AO8588" s="81" t="s">
        <x:v>206</x:v>
      </x:c>
      <x:c r="AP8588" s="81" t="s">
        <x:v>206</x:v>
      </x:c>
      <x:c r="AQ8588" s="81" t="s">
        <x:v>206</x:v>
      </x:c>
    </x:row>
    <x:row r="8589" spans="1:43">
      <x:c r="A8589" s="114" t="s">
        <x:v>3561</x:v>
      </x:c>
      <x:c r="B8589">
        <x:v>41029</x:v>
      </x:c>
      <x:c r="C8589">
        <x:v>0.1</x:v>
      </x:c>
      <x:c r="D8589">
        <x:v>1</x:v>
      </x:c>
      <x:c r="K8589" t="s">
        <x:v>145</x:v>
      </x:c>
      <x:c r="AG8589" s="80">
        <x:v>1</x:v>
      </x:c>
      <x:c r="AL8589" s="81" t="s">
        <x:v>3562</x:v>
      </x:c>
      <x:c r="AM8589" s="81" t="s">
        <x:v>206</x:v>
      </x:c>
      <x:c r="AN8589" s="81" t="s">
        <x:v>206</x:v>
      </x:c>
      <x:c r="AO8589" s="81" t="s">
        <x:v>206</x:v>
      </x:c>
      <x:c r="AP8589" s="81" t="s">
        <x:v>206</x:v>
      </x:c>
      <x:c r="AQ8589" s="81" t="s">
        <x:v>206</x:v>
      </x:c>
    </x:row>
    <x:row r="8590" spans="1:43">
      <x:c r="A8590" s="114" t="s">
        <x:v>3563</x:v>
      </x:c>
      <x:c r="B8590">
        <x:v>41029</x:v>
      </x:c>
      <x:c r="C8590">
        <x:v>0.25</x:v>
      </x:c>
      <x:c r="D8590">
        <x:v>1</x:v>
      </x:c>
      <x:c r="K8590" t="s">
        <x:v>145</x:v>
      </x:c>
      <x:c r="AG8590" s="80">
        <x:v>1</x:v>
      </x:c>
      <x:c r="AL8590" s="81" t="s">
        <x:v>3562</x:v>
      </x:c>
      <x:c r="AM8590" s="81" t="s">
        <x:v>206</x:v>
      </x:c>
      <x:c r="AN8590" s="81" t="s">
        <x:v>206</x:v>
      </x:c>
      <x:c r="AO8590" s="81" t="s">
        <x:v>206</x:v>
      </x:c>
      <x:c r="AP8590" s="81" t="s">
        <x:v>206</x:v>
      </x:c>
      <x:c r="AQ8590" s="81" t="s">
        <x:v>206</x:v>
      </x:c>
    </x:row>
    <x:row r="8591" spans="1:43">
      <x:c r="A8591" s="114" t="s">
        <x:v>3564</x:v>
      </x:c>
      <x:c r="B8591">
        <x:v>41029</x:v>
      </x:c>
      <x:c r="C8591">
        <x:v>0.4</x:v>
      </x:c>
      <x:c r="D8591">
        <x:v>1</x:v>
      </x:c>
      <x:c r="K8591" t="s">
        <x:v>145</x:v>
      </x:c>
      <x:c r="AG8591" s="80">
        <x:v>1</x:v>
      </x:c>
      <x:c r="AL8591" s="81" t="s">
        <x:v>3562</x:v>
      </x:c>
      <x:c r="AM8591" s="81" t="s">
        <x:v>206</x:v>
      </x:c>
      <x:c r="AN8591" s="81" t="s">
        <x:v>206</x:v>
      </x:c>
      <x:c r="AO8591" s="81" t="s">
        <x:v>206</x:v>
      </x:c>
      <x:c r="AP8591" s="81" t="s">
        <x:v>206</x:v>
      </x:c>
      <x:c r="AQ8591" s="81" t="s">
        <x:v>206</x:v>
      </x:c>
    </x:row>
    <x:row r="8592" spans="1:43">
      <x:c r="A8592" s="114" t="s">
        <x:v>3565</x:v>
      </x:c>
      <x:c r="B8592">
        <x:v>41029</x:v>
      </x:c>
      <x:c r="C8592">
        <x:v>0.55</x:v>
      </x:c>
      <x:c r="D8592">
        <x:v>1</x:v>
      </x:c>
      <x:c r="K8592" t="s">
        <x:v>145</x:v>
      </x:c>
      <x:c r="AG8592" s="80">
        <x:v>1</x:v>
      </x:c>
      <x:c r="AL8592" s="81" t="s">
        <x:v>3562</x:v>
      </x:c>
      <x:c r="AM8592" s="81" t="s">
        <x:v>206</x:v>
      </x:c>
      <x:c r="AN8592" s="81" t="s">
        <x:v>206</x:v>
      </x:c>
      <x:c r="AO8592" s="81" t="s">
        <x:v>206</x:v>
      </x:c>
      <x:c r="AP8592" s="81" t="s">
        <x:v>206</x:v>
      </x:c>
      <x:c r="AQ8592" s="81" t="s">
        <x:v>206</x:v>
      </x:c>
    </x:row>
    <x:row r="8593" spans="1:43">
      <x:c r="A8593" s="114" t="s">
        <x:v>3566</x:v>
      </x:c>
      <x:c r="B8593">
        <x:v>41029</x:v>
      </x:c>
      <x:c r="C8593">
        <x:v>0.833333333333333</x:v>
      </x:c>
      <x:c r="I8593" t="s">
        <x:v>102</x:v>
      </x:c>
      <x:c r="K8593" t="s">
        <x:v>145</x:v>
      </x:c>
      <x:c r="M8593">
        <x:v>824</x:v>
      </x:c>
      <x:c r="O8593" t="s">
        <x:v>101</x:v>
      </x:c>
      <x:c r="U8593">
        <x:v>439</x:v>
      </x:c>
      <x:c r="W8593" t="s">
        <x:v>114</x:v>
      </x:c>
      <x:c r="X8593">
        <x:v>4</x:v>
      </x:c>
      <x:c r="Y8593">
        <x:v>0</x:v>
      </x:c>
      <x:c r="Z8593" t="s">
        <x:v>347</x:v>
      </x:c>
      <x:c r="AA8593">
        <x:v>25</x:v>
      </x:c>
      <x:c r="AD8593" t="s">
        <x:v>116</x:v>
      </x:c>
      <x:c r="AG8593" s="80">
        <x:v>2</x:v>
      </x:c>
      <x:c r="AL8593" s="81">
        <x:v>366</x:v>
      </x:c>
      <x:c r="AM8593" s="81" t="s">
        <x:v>206</x:v>
      </x:c>
      <x:c r="AN8593" s="81" t="s">
        <x:v>206</x:v>
      </x:c>
      <x:c r="AO8593" s="81" t="s">
        <x:v>206</x:v>
      </x:c>
      <x:c r="AP8593" s="81" t="s">
        <x:v>206</x:v>
      </x:c>
      <x:c r="AQ8593" s="81" t="s">
        <x:v>206</x:v>
      </x:c>
    </x:row>
    <x:row r="8594" spans="1:43">
      <x:c r="A8594" s="114" t="s">
        <x:v>3567</x:v>
      </x:c>
      <x:c r="B8594">
        <x:v>41030</x:v>
      </x:c>
      <x:c r="C8594">
        <x:v>0.733333333333333</x:v>
      </x:c>
      <x:c r="AG8594" s="80">
        <x:v>2</x:v>
      </x:c>
      <x:c r="AL8594" s="81">
        <x:v>41030</x:v>
      </x:c>
      <x:c r="AM8594" s="81" t="s">
        <x:v>206</x:v>
      </x:c>
      <x:c r="AN8594" s="81" t="s">
        <x:v>206</x:v>
      </x:c>
      <x:c r="AO8594" s="81" t="s">
        <x:v>206</x:v>
      </x:c>
      <x:c r="AP8594" s="81" t="s">
        <x:v>206</x:v>
      </x:c>
      <x:c r="AQ8594" s="81" t="s">
        <x:v>206</x:v>
      </x:c>
    </x:row>
    <x:row r="8595" spans="1:43">
      <x:c r="A8595" s="114" t="s">
        <x:v>3568</x:v>
      </x:c>
      <x:c r="B8595">
        <x:v>41031</x:v>
      </x:c>
      <x:c r="C8595">
        <x:v>0.1</x:v>
      </x:c>
      <x:c r="D8595">
        <x:v>1</x:v>
      </x:c>
      <x:c r="AG8595" s="80">
        <x:v>2</x:v>
      </x:c>
      <x:c r="AL8595" s="81" t="s">
        <x:v>3569</x:v>
      </x:c>
      <x:c r="AM8595" s="81" t="s">
        <x:v>206</x:v>
      </x:c>
      <x:c r="AN8595" s="81" t="s">
        <x:v>206</x:v>
      </x:c>
      <x:c r="AO8595" s="81" t="s">
        <x:v>206</x:v>
      </x:c>
      <x:c r="AP8595" s="81" t="s">
        <x:v>206</x:v>
      </x:c>
      <x:c r="AQ8595" s="81" t="s">
        <x:v>206</x:v>
      </x:c>
    </x:row>
    <x:row r="8596" spans="1:43">
      <x:c r="A8596" s="114" t="s">
        <x:v>3570</x:v>
      </x:c>
      <x:c r="B8596">
        <x:v>41031</x:v>
      </x:c>
      <x:c r="C8596">
        <x:v>0.25</x:v>
      </x:c>
      <x:c r="D8596">
        <x:v>1</x:v>
      </x:c>
      <x:c r="AG8596" s="80">
        <x:v>2</x:v>
      </x:c>
      <x:c r="AL8596" s="81" t="s">
        <x:v>3569</x:v>
      </x:c>
      <x:c r="AM8596" s="81" t="s">
        <x:v>206</x:v>
      </x:c>
      <x:c r="AN8596" s="81" t="s">
        <x:v>206</x:v>
      </x:c>
      <x:c r="AO8596" s="81" t="s">
        <x:v>206</x:v>
      </x:c>
      <x:c r="AP8596" s="81" t="s">
        <x:v>206</x:v>
      </x:c>
      <x:c r="AQ8596" s="81" t="s">
        <x:v>206</x:v>
      </x:c>
    </x:row>
    <x:row r="8597" spans="1:43">
      <x:c r="A8597" s="114" t="s">
        <x:v>3571</x:v>
      </x:c>
      <x:c r="B8597">
        <x:v>41031</x:v>
      </x:c>
      <x:c r="C8597">
        <x:v>0.4</x:v>
      </x:c>
      <x:c r="D8597">
        <x:v>1</x:v>
      </x:c>
      <x:c r="AG8597" s="80">
        <x:v>2</x:v>
      </x:c>
      <x:c r="AL8597" s="81" t="s">
        <x:v>3569</x:v>
      </x:c>
      <x:c r="AM8597" s="81" t="s">
        <x:v>206</x:v>
      </x:c>
      <x:c r="AN8597" s="81" t="s">
        <x:v>206</x:v>
      </x:c>
      <x:c r="AO8597" s="81" t="s">
        <x:v>206</x:v>
      </x:c>
      <x:c r="AP8597" s="81" t="s">
        <x:v>206</x:v>
      </x:c>
      <x:c r="AQ8597" s="81" t="s">
        <x:v>206</x:v>
      </x:c>
    </x:row>
    <x:row r="8598" spans="1:38">
      <x:c r="A8598" s="114" t="s">
        <x:v>3572</x:v>
      </x:c>
      <x:c r="B8598">
        <x:v>41031</x:v>
      </x:c>
      <x:c r="C8598">
        <x:v>1.2</x:v>
      </x:c>
      <x:c r="G8598">
        <x:v>1</x:v>
      </x:c>
      <x:c r="I8598" t="s">
        <x:v>102</x:v>
      </x:c>
      <x:c r="K8598" t="s">
        <x:v>290</x:v>
      </x:c>
      <x:c r="M8598">
        <x:v>1263</x:v>
      </x:c>
      <x:c r="O8598" t="s">
        <x:v>101</x:v>
      </x:c>
      <x:c r="AG8598" s="80">
        <x:v>2</x:v>
      </x:c>
      <x:c r="AL8598" s="81">
        <x:v>41031</x:v>
      </x:c>
    </x:row>
    <x:row r="8599" spans="1:38">
      <x:c r="A8599" s="114" t="s">
        <x:v>3573</x:v>
      </x:c>
      <x:c r="B8599">
        <x:v>41032</x:v>
      </x:c>
      <x:c r="C8599">
        <x:v>1</x:v>
      </x:c>
      <x:c r="I8599" t="s">
        <x:v>110</x:v>
      </x:c>
      <x:c r="J8599">
        <x:v>0.65</x:v>
      </x:c>
      <x:c r="K8599" t="s">
        <x:v>304</x:v>
      </x:c>
      <x:c r="M8599">
        <x:v>1485</x:v>
      </x:c>
      <x:c r="O8599" t="s">
        <x:v>101</x:v>
      </x:c>
      <x:c r="AL8599" s="81">
        <x:v>41032</x:v>
      </x:c>
    </x:row>
    <x:row r="8600" spans="1:38">
      <x:c r="A8600" s="114" t="s">
        <x:v>3574</x:v>
      </x:c>
      <x:c r="B8600">
        <x:v>41034</x:v>
      </x:c>
      <x:c r="C8600">
        <x:v>2.57</x:v>
      </x:c>
      <x:c r="I8600" t="s">
        <x:v>102</x:v>
      </x:c>
      <x:c r="K8600" t="s">
        <x:v>133</x:v>
      </x:c>
      <x:c r="M8600">
        <x:v>1130</x:v>
      </x:c>
      <x:c r="O8600" t="s">
        <x:v>101</x:v>
      </x:c>
      <x:c r="U8600">
        <x:v>439</x:v>
      </x:c>
      <x:c r="W8600" t="s">
        <x:v>114</x:v>
      </x:c>
      <x:c r="X8600">
        <x:v>4</x:v>
      </x:c>
      <x:c r="Y8600">
        <x:v>0</x:v>
      </x:c>
      <x:c r="Z8600" t="s">
        <x:v>347</x:v>
      </x:c>
      <x:c r="AA8600">
        <x:v>20</x:v>
      </x:c>
      <x:c r="AD8600" t="s">
        <x:v>116</x:v>
      </x:c>
      <x:c r="AG8600" s="80">
        <x:v>1</x:v>
      </x:c>
      <x:c r="AL8600" s="81">
        <x:v>400</x:v>
      </x:c>
    </x:row>
    <x:row r="8601" spans="1:38">
      <x:c r="A8601" s="114" t="s">
        <x:v>3575</x:v>
      </x:c>
      <x:c r="B8601">
        <x:v>41034</x:v>
      </x:c>
      <x:c r="C8601">
        <x:v>2.72</x:v>
      </x:c>
      <x:c r="K8601" t="s">
        <x:v>133</x:v>
      </x:c>
      <x:c r="U8601">
        <x:v>439</x:v>
      </x:c>
      <x:c r="W8601" t="s">
        <x:v>114</x:v>
      </x:c>
      <x:c r="X8601">
        <x:v>4</x:v>
      </x:c>
      <x:c r="Y8601">
        <x:v>0</x:v>
      </x:c>
      <x:c r="Z8601" t="s">
        <x:v>347</x:v>
      </x:c>
      <x:c r="AA8601">
        <x:v>20</x:v>
      </x:c>
      <x:c r="AD8601" t="s">
        <x:v>116</x:v>
      </x:c>
      <x:c r="AL8601" s="81">
        <x:v>400</x:v>
      </x:c>
    </x:row>
    <x:row r="8602" spans="1:38">
      <x:c r="A8602" s="114" t="s">
        <x:v>3576</x:v>
      </x:c>
      <x:c r="B8602">
        <x:v>41034</x:v>
      </x:c>
      <x:c r="C8602">
        <x:v>2.87</x:v>
      </x:c>
      <x:c r="I8602" t="s">
        <x:v>104</x:v>
      </x:c>
      <x:c r="K8602" t="s">
        <x:v>133</x:v>
      </x:c>
      <x:c r="M8602">
        <x:v>1130</x:v>
      </x:c>
      <x:c r="O8602" t="s">
        <x:v>101</x:v>
      </x:c>
      <x:c r="U8602">
        <x:v>439</x:v>
      </x:c>
      <x:c r="W8602" t="s">
        <x:v>114</x:v>
      </x:c>
      <x:c r="X8602">
        <x:v>4</x:v>
      </x:c>
      <x:c r="Y8602">
        <x:v>0</x:v>
      </x:c>
      <x:c r="Z8602" t="s">
        <x:v>347</x:v>
      </x:c>
      <x:c r="AA8602">
        <x:v>20</x:v>
      </x:c>
      <x:c r="AD8602" t="s">
        <x:v>116</x:v>
      </x:c>
      <x:c r="AG8602" s="80">
        <x:v>1</x:v>
      </x:c>
      <x:c r="AL8602" s="81">
        <x:v>400</x:v>
      </x:c>
    </x:row>
    <x:row r="8603" spans="1:38">
      <x:c r="A8603" s="114" t="s">
        <x:v>3577</x:v>
      </x:c>
      <x:c r="B8603">
        <x:v>41034</x:v>
      </x:c>
      <x:c r="C8603">
        <x:v>3.02</x:v>
      </x:c>
      <x:c r="K8603" t="s">
        <x:v>133</x:v>
      </x:c>
      <x:c r="U8603">
        <x:v>439</x:v>
      </x:c>
      <x:c r="W8603" t="s">
        <x:v>114</x:v>
      </x:c>
      <x:c r="X8603">
        <x:v>4</x:v>
      </x:c>
      <x:c r="Y8603">
        <x:v>0</x:v>
      </x:c>
      <x:c r="Z8603" t="s">
        <x:v>347</x:v>
      </x:c>
      <x:c r="AA8603">
        <x:v>20</x:v>
      </x:c>
      <x:c r="AD8603" t="s">
        <x:v>116</x:v>
      </x:c>
      <x:c r="AL8603" s="81">
        <x:v>400</x:v>
      </x:c>
    </x:row>
    <x:row r="8604" spans="1:38">
      <x:c r="A8604" s="114" t="s">
        <x:v>3578</x:v>
      </x:c>
      <x:c r="B8604">
        <x:v>41034</x:v>
      </x:c>
      <x:c r="C8604">
        <x:v>3.17</x:v>
      </x:c>
      <x:c r="I8604" t="s">
        <x:v>103</x:v>
      </x:c>
      <x:c r="K8604" t="s">
        <x:v>133</x:v>
      </x:c>
      <x:c r="M8604">
        <x:v>1130</x:v>
      </x:c>
      <x:c r="O8604" t="s">
        <x:v>101</x:v>
      </x:c>
      <x:c r="U8604">
        <x:v>439</x:v>
      </x:c>
      <x:c r="W8604" t="s">
        <x:v>114</x:v>
      </x:c>
      <x:c r="X8604">
        <x:v>4</x:v>
      </x:c>
      <x:c r="Y8604">
        <x:v>0</x:v>
      </x:c>
      <x:c r="Z8604" t="s">
        <x:v>347</x:v>
      </x:c>
      <x:c r="AA8604">
        <x:v>20</x:v>
      </x:c>
      <x:c r="AD8604" t="s">
        <x:v>116</x:v>
      </x:c>
      <x:c r="AG8604" s="80">
        <x:v>1</x:v>
      </x:c>
      <x:c r="AL8604" s="81">
        <x:v>400</x:v>
      </x:c>
    </x:row>
    <x:row r="8605" spans="1:43">
      <x:c r="A8605" s="114" t="s">
        <x:v>3579</x:v>
      </x:c>
      <x:c r="B8605">
        <x:v>41034</x:v>
      </x:c>
      <x:c r="C8605">
        <x:v>3.32</x:v>
      </x:c>
      <x:c r="K8605" t="s">
        <x:v>133</x:v>
      </x:c>
      <x:c r="U8605">
        <x:v>439</x:v>
      </x:c>
      <x:c r="W8605" t="s">
        <x:v>114</x:v>
      </x:c>
      <x:c r="X8605">
        <x:v>4</x:v>
      </x:c>
      <x:c r="Y8605">
        <x:v>0</x:v>
      </x:c>
      <x:c r="Z8605" t="s">
        <x:v>347</x:v>
      </x:c>
      <x:c r="AA8605">
        <x:v>20</x:v>
      </x:c>
      <x:c r="AD8605" t="s">
        <x:v>116</x:v>
      </x:c>
      <x:c r="AL8605" s="81">
        <x:v>400</x:v>
      </x:c>
      <x:c r="AM8605" s="81" t="str">
        <x:f t="shared" ref="AM8605:AM8608" si="458">IF($F$7=2,$B$7,"")</x:f>
        <x:v/>
      </x:c>
      <x:c r="AN8605" s="81" t="str">
        <x:f t="shared" ref="AN8605:AN8608" si="459">IF($F$7=3,$B$7,"")</x:f>
        <x:v/>
      </x:c>
      <x:c r="AO8605" s="81" t="str">
        <x:f t="shared" ref="AO8605:AO8608" si="460">IF($F$7=4,$B$7,"")</x:f>
        <x:v/>
      </x:c>
      <x:c r="AP8605" s="81" t="str">
        <x:f t="shared" ref="AP8605:AP8608" si="461">IF($F$7=5,$B$7,"")</x:f>
        <x:v/>
      </x:c>
      <x:c r="AQ8605" s="81" t="str">
        <x:f t="shared" ref="AQ8605:AQ8608" si="462">IF($F$7=6,$B$7,"")</x:f>
        <x:v/>
      </x:c>
    </x:row>
    <x:row r="8606" spans="1:43">
      <x:c r="A8606" s="114" t="s">
        <x:v>3580</x:v>
      </x:c>
      <x:c r="B8606">
        <x:v>41034</x:v>
      </x:c>
      <x:c r="C8606">
        <x:v>3.47</x:v>
      </x:c>
      <x:c r="I8606" t="s">
        <x:v>100</x:v>
      </x:c>
      <x:c r="K8606" t="s">
        <x:v>133</x:v>
      </x:c>
      <x:c r="M8606">
        <x:v>1130</x:v>
      </x:c>
      <x:c r="O8606" t="s">
        <x:v>101</x:v>
      </x:c>
      <x:c r="U8606">
        <x:v>439</x:v>
      </x:c>
      <x:c r="W8606" t="s">
        <x:v>114</x:v>
      </x:c>
      <x:c r="X8606">
        <x:v>4</x:v>
      </x:c>
      <x:c r="Y8606">
        <x:v>0</x:v>
      </x:c>
      <x:c r="Z8606" t="s">
        <x:v>347</x:v>
      </x:c>
      <x:c r="AA8606">
        <x:v>20</x:v>
      </x:c>
      <x:c r="AD8606" t="s">
        <x:v>116</x:v>
      </x:c>
      <x:c r="AG8606" s="80">
        <x:v>1</x:v>
      </x:c>
      <x:c r="AL8606" s="81">
        <x:v>400</x:v>
      </x:c>
      <x:c r="AM8606" s="81" t="str">
        <x:f t="shared" si="458"/>
        <x:v/>
      </x:c>
      <x:c r="AN8606" s="81" t="str">
        <x:f t="shared" si="459"/>
        <x:v/>
      </x:c>
      <x:c r="AO8606" s="81" t="str">
        <x:f t="shared" si="460"/>
        <x:v/>
      </x:c>
      <x:c r="AP8606" s="81" t="str">
        <x:f t="shared" si="461"/>
        <x:v/>
      </x:c>
      <x:c r="AQ8606" s="81" t="str">
        <x:f t="shared" si="462"/>
        <x:v/>
      </x:c>
    </x:row>
    <x:row r="8607" spans="1:43">
      <x:c r="A8607" s="114" t="s">
        <x:v>3581</x:v>
      </x:c>
      <x:c r="B8607">
        <x:v>41034</x:v>
      </x:c>
      <x:c r="C8607">
        <x:v>3.62</x:v>
      </x:c>
      <x:c r="K8607" t="s">
        <x:v>133</x:v>
      </x:c>
      <x:c r="U8607">
        <x:v>439</x:v>
      </x:c>
      <x:c r="W8607" t="s">
        <x:v>114</x:v>
      </x:c>
      <x:c r="X8607">
        <x:v>4</x:v>
      </x:c>
      <x:c r="Y8607">
        <x:v>0</x:v>
      </x:c>
      <x:c r="Z8607" t="s">
        <x:v>347</x:v>
      </x:c>
      <x:c r="AA8607">
        <x:v>20</x:v>
      </x:c>
      <x:c r="AD8607" t="s">
        <x:v>116</x:v>
      </x:c>
      <x:c r="AL8607" s="81">
        <x:v>400</x:v>
      </x:c>
      <x:c r="AM8607" s="81" t="str">
        <x:f t="shared" si="458"/>
        <x:v/>
      </x:c>
      <x:c r="AN8607" s="81" t="str">
        <x:f t="shared" si="459"/>
        <x:v/>
      </x:c>
      <x:c r="AO8607" s="81" t="str">
        <x:f t="shared" si="460"/>
        <x:v/>
      </x:c>
      <x:c r="AP8607" s="81" t="str">
        <x:f t="shared" si="461"/>
        <x:v/>
      </x:c>
      <x:c r="AQ8607" s="81" t="str">
        <x:f t="shared" si="462"/>
        <x:v/>
      </x:c>
    </x:row>
    <x:row r="8608" spans="1:43">
      <x:c r="A8608" s="114" t="s">
        <x:v>3582</x:v>
      </x:c>
      <x:c r="B8608">
        <x:v>41034</x:v>
      </x:c>
      <x:c r="C8608">
        <x:v>4.06666666666667</x:v>
      </x:c>
      <x:c r="I8608" t="s">
        <x:v>102</x:v>
      </x:c>
      <x:c r="K8608" t="s">
        <x:v>171</x:v>
      </x:c>
      <x:c r="M8608">
        <x:v>1127</x:v>
      </x:c>
      <x:c r="O8608" t="s">
        <x:v>101</x:v>
      </x:c>
      <x:c r="U8608">
        <x:v>1140</x:v>
      </x:c>
      <x:c r="W8608" t="s">
        <x:v>348</x:v>
      </x:c>
      <x:c r="X8608">
        <x:v>4</x:v>
      </x:c>
      <x:c r="Y8608">
        <x:v>0</x:v>
      </x:c>
      <x:c r="Z8608" t="s">
        <x:v>347</x:v>
      </x:c>
      <x:c r="AA8608">
        <x:v>20</x:v>
      </x:c>
      <x:c r="AD8608" t="s">
        <x:v>116</x:v>
      </x:c>
      <x:c r="AG8608" s="80">
        <x:v>2</x:v>
      </x:c>
      <x:c r="AL8608" s="81">
        <x:v>400</x:v>
      </x:c>
      <x:c r="AM8608" s="81" t="str">
        <x:f t="shared" si="458"/>
        <x:v/>
      </x:c>
      <x:c r="AN8608" s="81" t="str">
        <x:f t="shared" si="459"/>
        <x:v/>
      </x:c>
      <x:c r="AO8608" s="81" t="str">
        <x:f t="shared" si="460"/>
        <x:v/>
      </x:c>
      <x:c r="AP8608" s="81" t="str">
        <x:f t="shared" si="461"/>
        <x:v/>
      </x:c>
      <x:c r="AQ8608" s="81" t="str">
        <x:f t="shared" si="462"/>
        <x:v/>
      </x:c>
    </x:row>
    <x:row r="8609" spans="1:38">
      <x:c r="A8609" s="114" t="s">
        <x:v>3583</x:v>
      </x:c>
      <x:c r="B8609">
        <x:v>41035</x:v>
      </x:c>
      <x:c r="C8609">
        <x:v>0.766666666666667</x:v>
      </x:c>
      <x:c r="AL8609" s="81">
        <x:v>409</x:v>
      </x:c>
    </x:row>
    <x:row r="8610" spans="1:38">
      <x:c r="A8610" s="114" t="s">
        <x:v>3584</x:v>
      </x:c>
      <x:c r="B8610">
        <x:v>41036</x:v>
      </x:c>
      <x:c r="C8610">
        <x:v>0.966666666666667</x:v>
      </x:c>
      <x:c r="D8610">
        <x:v>1</x:v>
      </x:c>
      <x:c r="AL8610" s="81" t="s">
        <x:v>3585</x:v>
      </x:c>
    </x:row>
    <x:row r="8611" spans="1:38">
      <x:c r="A8611" s="114" t="s">
        <x:v>3586</x:v>
      </x:c>
      <x:c r="B8611">
        <x:v>41036</x:v>
      </x:c>
      <x:c r="C8611">
        <x:v>1.36666666666667</x:v>
      </x:c>
      <x:c r="G8611">
        <x:v>2</x:v>
      </x:c>
      <x:c r="I8611" t="s">
        <x:v>102</x:v>
      </x:c>
      <x:c r="K8611" t="s">
        <x:v>375</x:v>
      </x:c>
      <x:c r="M8611">
        <x:v>1173</x:v>
      </x:c>
      <x:c r="O8611" t="s">
        <x:v>116</x:v>
      </x:c>
      <x:c r="AG8611" s="80">
        <x:v>1</x:v>
      </x:c>
      <x:c r="AL8611" s="81">
        <x:v>433</x:v>
      </x:c>
    </x:row>
    <x:row r="8612" spans="1:38">
      <x:c r="A8612" s="114" t="s">
        <x:v>3587</x:v>
      </x:c>
      <x:c r="B8612">
        <x:v>41036</x:v>
      </x:c>
      <x:c r="C8612">
        <x:v>2.3</x:v>
      </x:c>
      <x:c r="G8612">
        <x:v>1</x:v>
      </x:c>
      <x:c r="I8612" t="s">
        <x:v>100</x:v>
      </x:c>
      <x:c r="K8612" t="s">
        <x:v>386</x:v>
      </x:c>
      <x:c r="M8612">
        <x:v>1173</x:v>
      </x:c>
      <x:c r="O8612" t="s">
        <x:v>101</x:v>
      </x:c>
      <x:c r="AG8612" s="80">
        <x:v>1</x:v>
      </x:c>
      <x:c r="AL8612" s="81">
        <x:v>433</x:v>
      </x:c>
    </x:row>
    <x:row r="8613" spans="1:38">
      <x:c r="A8613" s="114" t="s">
        <x:v>3588</x:v>
      </x:c>
      <x:c r="B8613">
        <x:v>41036</x:v>
      </x:c>
      <x:c r="C8613">
        <x:v>2.5</x:v>
      </x:c>
      <x:c r="G8613">
        <x:v>3</x:v>
      </x:c>
      <x:c r="I8613" t="s">
        <x:v>102</x:v>
      </x:c>
      <x:c r="K8613" t="s">
        <x:v>387</x:v>
      </x:c>
      <x:c r="M8613">
        <x:v>1173</x:v>
      </x:c>
      <x:c r="O8613" t="s">
        <x:v>101</x:v>
      </x:c>
      <x:c r="AG8613" s="80">
        <x:v>2</x:v>
      </x:c>
      <x:c r="AL8613" s="81">
        <x:v>433</x:v>
      </x:c>
    </x:row>
    <x:row r="8614" spans="1:33">
      <x:c r="A8614" s="114" t="s">
        <x:v>3589</x:v>
      </x:c>
      <x:c r="B8614">
        <x:v>41037</x:v>
      </x:c>
      <x:c r="C8614">
        <x:v>0.1</x:v>
      </x:c>
      <x:c r="D8614">
        <x:v>1</x:v>
      </x:c>
      <x:c r="AG8614" s="80">
        <x:v>2</x:v>
      </x:c>
    </x:row>
    <x:row r="8615" spans="1:33">
      <x:c r="A8615" s="114" t="s">
        <x:v>3590</x:v>
      </x:c>
      <x:c r="B8615">
        <x:v>41037</x:v>
      </x:c>
      <x:c r="C8615">
        <x:v>0.3</x:v>
      </x:c>
      <x:c r="D8615">
        <x:v>1</x:v>
      </x:c>
      <x:c r="K8615" t="s">
        <x:v>133</x:v>
      </x:c>
      <x:c r="AG8615" s="80">
        <x:v>2</x:v>
      </x:c>
    </x:row>
    <x:row r="8616" spans="1:33">
      <x:c r="A8616" s="114" t="s">
        <x:v>3591</x:v>
      </x:c>
      <x:c r="B8616">
        <x:v>41037</x:v>
      </x:c>
      <x:c r="C8616">
        <x:v>0.5</x:v>
      </x:c>
      <x:c r="D8616">
        <x:v>1</x:v>
      </x:c>
      <x:c r="AG8616" s="80">
        <x:v>2</x:v>
      </x:c>
    </x:row>
    <x:row r="8617" spans="1:33">
      <x:c r="A8617" s="114" t="s">
        <x:v>3592</x:v>
      </x:c>
      <x:c r="B8617">
        <x:v>41037</x:v>
      </x:c>
      <x:c r="C8617">
        <x:v>2.1</x:v>
      </x:c>
      <x:c r="G8617">
        <x:v>1</x:v>
      </x:c>
      <x:c r="I8617" t="s">
        <x:v>102</x:v>
      </x:c>
      <x:c r="K8617" t="s">
        <x:v>296</x:v>
      </x:c>
      <x:c r="M8617">
        <x:v>1521</x:v>
      </x:c>
      <x:c r="O8617" t="s">
        <x:v>101</x:v>
      </x:c>
      <x:c r="AG8617" s="80">
        <x:v>2</x:v>
      </x:c>
    </x:row>
    <x:row r="8618" spans="1:33">
      <x:c r="A8618" s="114" t="s">
        <x:v>3593</x:v>
      </x:c>
      <x:c r="B8618">
        <x:v>41037</x:v>
      </x:c>
      <x:c r="C8618">
        <x:v>2.25</x:v>
      </x:c>
      <x:c r="G8618">
        <x:v>1</x:v>
      </x:c>
      <x:c r="I8618" t="s">
        <x:v>100</x:v>
      </x:c>
      <x:c r="K8618" t="s">
        <x:v>296</x:v>
      </x:c>
      <x:c r="M8618">
        <x:v>1521</x:v>
      </x:c>
      <x:c r="O8618" t="s">
        <x:v>101</x:v>
      </x:c>
      <x:c r="AG8618" s="80">
        <x:v>2</x:v>
      </x:c>
    </x:row>
    <x:row r="8619" spans="1:33">
      <x:c r="A8619" s="114" t="s">
        <x:v>3594</x:v>
      </x:c>
      <x:c r="B8619">
        <x:v>41037</x:v>
      </x:c>
      <x:c r="C8619">
        <x:v>2.4</x:v>
      </x:c>
      <x:c r="G8619">
        <x:v>1</x:v>
      </x:c>
      <x:c r="I8619" t="s">
        <x:v>103</x:v>
      </x:c>
      <x:c r="K8619" t="s">
        <x:v>296</x:v>
      </x:c>
      <x:c r="M8619">
        <x:v>1521</x:v>
      </x:c>
      <x:c r="O8619" t="s">
        <x:v>101</x:v>
      </x:c>
      <x:c r="AG8619" s="80">
        <x:v>2</x:v>
      </x:c>
    </x:row>
    <x:row r="8620" spans="1:43">
      <x:c r="A8620" s="114" t="s">
        <x:v>3595</x:v>
      </x:c>
      <x:c r="B8620">
        <x:v>41037</x:v>
      </x:c>
      <x:c r="C8620">
        <x:v>2.55</x:v>
      </x:c>
      <x:c r="G8620">
        <x:v>1</x:v>
      </x:c>
      <x:c r="I8620" t="s">
        <x:v>104</x:v>
      </x:c>
      <x:c r="K8620" t="s">
        <x:v>296</x:v>
      </x:c>
      <x:c r="M8620">
        <x:v>1521</x:v>
      </x:c>
      <x:c r="O8620" t="s">
        <x:v>101</x:v>
      </x:c>
      <x:c r="AG8620" s="80">
        <x:v>2</x:v>
      </x:c>
      <x:c r="AM8620" s="81" t="str">
        <x:f>IF($F$7=2,$B$7,"")</x:f>
        <x:v/>
      </x:c>
      <x:c r="AN8620" s="81" t="str">
        <x:f>IF($F$7=3,$B$7,"")</x:f>
        <x:v/>
      </x:c>
      <x:c r="AO8620" s="81" t="str">
        <x:f>IF($F$7=4,$B$7,"")</x:f>
        <x:v/>
      </x:c>
      <x:c r="AP8620" s="81" t="str">
        <x:f>IF($F$7=5,$B$7,"")</x:f>
        <x:v/>
      </x:c>
      <x:c r="AQ8620" s="81" t="str">
        <x:f>IF($F$7=6,$B$7,"")</x:f>
        <x:v/>
      </x:c>
    </x:row>
    <x:row r="8621" spans="1:43">
      <x:c r="A8621" s="114" t="s">
        <x:v>3596</x:v>
      </x:c>
      <x:c r="B8621">
        <x:v>41038</x:v>
      </x:c>
      <x:c r="C8621">
        <x:v>0.383333333333333</x:v>
      </x:c>
      <x:c r="D8621">
        <x:v>1</x:v>
      </x:c>
      <x:c r="AG8621" s="80">
        <x:v>2</x:v>
      </x:c>
      <x:c r="AL8621" s="81" t="s">
        <x:v>3597</x:v>
      </x:c>
      <x:c r="AM8621" s="81" t="str">
        <x:f>IF($F$7=2,$B$7,"")</x:f>
        <x:v/>
      </x:c>
      <x:c r="AN8621" s="81" t="str">
        <x:f>IF($F$7=3,$B$7,"")</x:f>
        <x:v/>
      </x:c>
      <x:c r="AO8621" s="81" t="str">
        <x:f>IF($F$7=4,$B$7,"")</x:f>
        <x:v/>
      </x:c>
      <x:c r="AP8621" s="81" t="str">
        <x:f>IF($F$7=5,$B$7,"")</x:f>
        <x:v/>
      </x:c>
      <x:c r="AQ8621" s="81" t="str">
        <x:f>IF($F$7=6,$B$7,"")</x:f>
        <x:v/>
      </x:c>
    </x:row>
    <x:row r="8622" spans="1:43">
      <x:c r="A8622" s="114" t="s">
        <x:v>3598</x:v>
      </x:c>
      <x:c r="B8622">
        <x:v>41038</x:v>
      </x:c>
      <x:c r="C8622">
        <x:v>0.533333333333333</x:v>
      </x:c>
      <x:c r="D8622">
        <x:v>1</x:v>
      </x:c>
      <x:c r="AG8622" s="80">
        <x:v>2</x:v>
      </x:c>
      <x:c r="AL8622" s="81" t="s">
        <x:v>3597</x:v>
      </x:c>
      <x:c r="AM8622" s="81" t="str">
        <x:f>IF($F$7=2,$B$7,"")</x:f>
        <x:v/>
      </x:c>
      <x:c r="AN8622" s="81" t="str">
        <x:f>IF($F$7=3,$B$7,"")</x:f>
        <x:v/>
      </x:c>
      <x:c r="AO8622" s="81" t="str">
        <x:f>IF($F$7=4,$B$7,"")</x:f>
        <x:v/>
      </x:c>
      <x:c r="AP8622" s="81" t="str">
        <x:f>IF($F$7=5,$B$7,"")</x:f>
        <x:v/>
      </x:c>
      <x:c r="AQ8622" s="81" t="str">
        <x:f>IF($F$7=6,$B$7,"")</x:f>
        <x:v/>
      </x:c>
    </x:row>
    <x:row r="8623" spans="1:43">
      <x:c r="A8623" s="114" t="s">
        <x:v>3599</x:v>
      </x:c>
      <x:c r="B8623">
        <x:v>41038</x:v>
      </x:c>
      <x:c r="C8623">
        <x:v>0.683333333333333</x:v>
      </x:c>
      <x:c r="D8623">
        <x:v>1</x:v>
      </x:c>
      <x:c r="AG8623" s="80">
        <x:v>2</x:v>
      </x:c>
      <x:c r="AL8623" s="81" t="s">
        <x:v>3597</x:v>
      </x:c>
      <x:c r="AM8623" s="81" t="str">
        <x:f>IF($F$7=2,$B$7,"")</x:f>
        <x:v/>
      </x:c>
      <x:c r="AN8623" s="81" t="str">
        <x:f>IF($F$7=3,$B$7,"")</x:f>
        <x:v/>
      </x:c>
      <x:c r="AO8623" s="81" t="str">
        <x:f>IF($F$7=4,$B$7,"")</x:f>
        <x:v/>
      </x:c>
      <x:c r="AP8623" s="81" t="str">
        <x:f>IF($F$7=5,$B$7,"")</x:f>
        <x:v/>
      </x:c>
      <x:c r="AQ8623" s="81" t="str">
        <x:f>IF($F$7=6,$B$7,"")</x:f>
        <x:v/>
      </x:c>
    </x:row>
    <x:row r="8624" spans="1:43">
      <x:c r="A8624" s="114" t="s">
        <x:v>3600</x:v>
      </x:c>
      <x:c r="B8624">
        <x:v>41038</x:v>
      </x:c>
      <x:c r="C8624">
        <x:v>0.833333333333333</x:v>
      </x:c>
      <x:c r="I8624" t="s">
        <x:v>3433</x:v>
      </x:c>
      <x:c r="K8624" t="s">
        <x:v>216</x:v>
      </x:c>
      <x:c r="AG8624" s="80">
        <x:v>2</x:v>
      </x:c>
      <x:c r="AL8624" s="81">
        <x:v>41038</x:v>
      </x:c>
      <x:c r="AM8624" s="81" t="str">
        <x:f>IF($F$7=2,$B$7,"")</x:f>
        <x:v/>
      </x:c>
      <x:c r="AN8624" s="81" t="str">
        <x:f>IF($F$7=3,$B$7,"")</x:f>
        <x:v/>
      </x:c>
      <x:c r="AO8624" s="81" t="str">
        <x:f>IF($F$7=4,$B$7,"")</x:f>
        <x:v/>
      </x:c>
      <x:c r="AP8624" s="81" t="str">
        <x:f>IF($F$7=5,$B$7,"")</x:f>
        <x:v/>
      </x:c>
      <x:c r="AQ8624" s="81" t="str">
        <x:f>IF($F$7=6,$B$7,"")</x:f>
        <x:v/>
      </x:c>
    </x:row>
    <x:row r="8625" spans="1:33">
      <x:c r="A8625" s="114" t="s">
        <x:v>3601</x:v>
      </x:c>
      <x:c r="B8625">
        <x:v>41026</x:v>
      </x:c>
      <x:c r="C8625">
        <x:v>0.5</x:v>
      </x:c>
      <x:c r="G8625">
        <x:v>2</x:v>
      </x:c>
      <x:c r="I8625" t="s">
        <x:v>102</x:v>
      </x:c>
      <x:c r="K8625" t="s">
        <x:v>171</x:v>
      </x:c>
      <x:c r="M8625" t="s">
        <x:v>428</x:v>
      </x:c>
      <x:c r="O8625" t="s">
        <x:v>101</x:v>
      </x:c>
      <x:c r="P8625" t="s">
        <x:v>423</x:v>
      </x:c>
      <x:c r="U8625">
        <x:v>439</x:v>
      </x:c>
      <x:c r="W8625" t="s">
        <x:v>114</x:v>
      </x:c>
      <x:c r="X8625">
        <x:v>4</x:v>
      </x:c>
      <x:c r="Y8625">
        <x:v>0</x:v>
      </x:c>
      <x:c r="Z8625" t="s">
        <x:v>347</x:v>
      </x:c>
      <x:c r="AA8625">
        <x:v>25</x:v>
      </x:c>
      <x:c r="AD8625" t="s">
        <x:v>116</x:v>
      </x:c>
      <x:c r="AG8625" s="80">
        <x:v>1</x:v>
      </x:c>
    </x:row>
    <x:row r="8626" spans="1:33">
      <x:c r="A8626" s="114" t="s">
        <x:v>3602</x:v>
      </x:c>
      <x:c r="B8626">
        <x:v>41026</x:v>
      </x:c>
      <x:c r="C8626">
        <x:v>0.7</x:v>
      </x:c>
      <x:c r="D8626">
        <x:v>1</x:v>
      </x:c>
      <x:c r="AG8626" s="80">
        <x:v>2</x:v>
      </x:c>
    </x:row>
    <x:row r="8627" spans="1:33">
      <x:c r="A8627" s="114" t="s">
        <x:v>3603</x:v>
      </x:c>
      <x:c r="B8627">
        <x:v>41026</x:v>
      </x:c>
      <x:c r="C8627">
        <x:v>1.16666666666667</x:v>
      </x:c>
      <x:c r="G8627">
        <x:v>4</x:v>
      </x:c>
      <x:c r="I8627" t="s">
        <x:v>110</x:v>
      </x:c>
      <x:c r="J8627">
        <x:v>0.65</x:v>
      </x:c>
      <x:c r="K8627" t="s">
        <x:v>171</x:v>
      </x:c>
      <x:c r="M8627" t="s">
        <x:v>428</x:v>
      </x:c>
      <x:c r="O8627" t="s">
        <x:v>101</x:v>
      </x:c>
      <x:c r="P8627" t="s">
        <x:v>423</x:v>
      </x:c>
      <x:c r="U8627">
        <x:v>439</x:v>
      </x:c>
      <x:c r="W8627" t="s">
        <x:v>114</x:v>
      </x:c>
      <x:c r="X8627">
        <x:v>4</x:v>
      </x:c>
      <x:c r="Y8627">
        <x:v>0</x:v>
      </x:c>
      <x:c r="Z8627" t="s">
        <x:v>347</x:v>
      </x:c>
      <x:c r="AA8627">
        <x:v>25</x:v>
      </x:c>
      <x:c r="AD8627" t="s">
        <x:v>116</x:v>
      </x:c>
      <x:c r="AG8627" s="80">
        <x:v>2</x:v>
      </x:c>
    </x:row>
    <x:row r="8628" spans="1:33">
      <x:c r="A8628" s="114" t="s">
        <x:v>3604</x:v>
      </x:c>
      <x:c r="B8628">
        <x:v>41026</x:v>
      </x:c>
      <x:c r="C8628">
        <x:v>1.36666666666667</x:v>
      </x:c>
      <x:c r="D8628">
        <x:v>1</x:v>
      </x:c>
      <x:c r="AG8628" s="80">
        <x:v>2</x:v>
      </x:c>
    </x:row>
    <x:row r="8629" spans="1:43">
      <x:c r="A8629" s="114" t="s">
        <x:v>3605</x:v>
      </x:c>
      <x:c r="B8629">
        <x:v>41026</x:v>
      </x:c>
      <x:c r="C8629">
        <x:v>1.56666666666667</x:v>
      </x:c>
      <x:c r="D8629">
        <x:v>1</x:v>
      </x:c>
      <x:c r="AG8629" s="80">
        <x:v>2</x:v>
      </x:c>
      <x:c r="AM8629" s="81" t="str">
        <x:f t="shared" ref="AM8629:AM8631" si="463">IF($F$7=2,$B$7,"")</x:f>
        <x:v/>
      </x:c>
      <x:c r="AN8629" s="81" t="str">
        <x:f t="shared" ref="AN8629:AN8631" si="464">IF($F$7=3,$B$7,"")</x:f>
        <x:v/>
      </x:c>
      <x:c r="AO8629" s="81" t="str">
        <x:f t="shared" ref="AO8629:AO8631" si="465">IF($F$7=4,$B$7,"")</x:f>
        <x:v/>
      </x:c>
      <x:c r="AP8629" s="81" t="str">
        <x:f t="shared" ref="AP8629:AP8631" si="466">IF($F$7=5,$B$7,"")</x:f>
        <x:v/>
      </x:c>
      <x:c r="AQ8629" s="81" t="str">
        <x:f t="shared" ref="AQ8629:AQ8631" si="467">IF($F$7=6,$B$7,"")</x:f>
        <x:v/>
      </x:c>
    </x:row>
    <x:row r="8630" spans="1:43">
      <x:c r="A8630" s="114" t="s">
        <x:v>3606</x:v>
      </x:c>
      <x:c r="B8630">
        <x:v>41026</x:v>
      </x:c>
      <x:c r="C8630">
        <x:v>1.76666666666667</x:v>
      </x:c>
      <x:c r="D8630">
        <x:v>1</x:v>
      </x:c>
      <x:c r="AG8630" s="80">
        <x:v>2</x:v>
      </x:c>
      <x:c r="AM8630" s="81" t="str">
        <x:f t="shared" si="463"/>
        <x:v/>
      </x:c>
      <x:c r="AN8630" s="81" t="str">
        <x:f t="shared" si="464"/>
        <x:v/>
      </x:c>
      <x:c r="AO8630" s="81" t="str">
        <x:f t="shared" si="465"/>
        <x:v/>
      </x:c>
      <x:c r="AP8630" s="81" t="str">
        <x:f t="shared" si="466"/>
        <x:v/>
      </x:c>
      <x:c r="AQ8630" s="81" t="str">
        <x:f t="shared" si="467"/>
        <x:v/>
      </x:c>
    </x:row>
    <x:row r="8631" spans="1:43">
      <x:c r="A8631" s="114" t="s">
        <x:v>3607</x:v>
      </x:c>
      <x:c r="B8631">
        <x:v>41027</x:v>
      </x:c>
      <x:c r="C8631">
        <x:v>0.366666666666667</x:v>
      </x:c>
      <x:c r="G8631">
        <x:v>2</x:v>
      </x:c>
      <x:c r="I8631" t="s">
        <x:v>104</x:v>
      </x:c>
      <x:c r="K8631" t="s">
        <x:v>133</x:v>
      </x:c>
      <x:c r="AG8631" s="80">
        <x:v>2</x:v>
      </x:c>
      <x:c r="AM8631" s="81" t="str">
        <x:f t="shared" si="463"/>
        <x:v/>
      </x:c>
      <x:c r="AN8631" s="81" t="str">
        <x:f t="shared" si="464"/>
        <x:v/>
      </x:c>
      <x:c r="AO8631" s="81" t="str">
        <x:f t="shared" si="465"/>
        <x:v/>
      </x:c>
      <x:c r="AP8631" s="81" t="str">
        <x:f t="shared" si="466"/>
        <x:v/>
      </x:c>
      <x:c r="AQ8631" s="81" t="str">
        <x:f t="shared" si="467"/>
        <x:v/>
      </x:c>
    </x:row>
    <x:row r="8632" spans="1:43">
      <x:c r="A8632" s="114" t="s">
        <x:v>3608</x:v>
      </x:c>
      <x:c r="B8632">
        <x:v>41027</x:v>
      </x:c>
      <x:c r="C8632">
        <x:v>0.666666666666667</x:v>
      </x:c>
      <x:c r="G8632">
        <x:v>1</x:v>
      </x:c>
      <x:c r="I8632" t="s">
        <x:v>100</x:v>
      </x:c>
      <x:c r="K8632" t="s">
        <x:v>424</x:v>
      </x:c>
      <x:c r="AG8632" s="80">
        <x:v>2</x:v>
      </x:c>
      <x:c r="AM8632" s="81" t="s">
        <x:v>206</x:v>
      </x:c>
      <x:c r="AN8632" s="81" t="s">
        <x:v>206</x:v>
      </x:c>
      <x:c r="AO8632" s="81" t="s">
        <x:v>206</x:v>
      </x:c>
      <x:c r="AP8632" s="81" t="s">
        <x:v>206</x:v>
      </x:c>
      <x:c r="AQ8632" s="81" t="s">
        <x:v>206</x:v>
      </x:c>
    </x:row>
    <x:row r="8633" spans="1:43">
      <x:c r="A8633" s="114" t="s">
        <x:v>3609</x:v>
      </x:c>
      <x:c r="B8633">
        <x:v>41027</x:v>
      </x:c>
      <x:c r="C8633">
        <x:v>0.966666666666667</x:v>
      </x:c>
      <x:c r="G8633">
        <x:v>2</x:v>
      </x:c>
      <x:c r="I8633" t="s">
        <x:v>103</x:v>
      </x:c>
      <x:c r="K8633" t="s">
        <x:v>133</x:v>
      </x:c>
      <x:c r="AG8633" s="80">
        <x:v>2</x:v>
      </x:c>
      <x:c r="AM8633" s="81" t="s">
        <x:v>206</x:v>
      </x:c>
      <x:c r="AN8633" s="81" t="s">
        <x:v>206</x:v>
      </x:c>
      <x:c r="AO8633" s="81" t="s">
        <x:v>206</x:v>
      </x:c>
      <x:c r="AP8633" s="81" t="s">
        <x:v>206</x:v>
      </x:c>
      <x:c r="AQ8633" s="81" t="s">
        <x:v>206</x:v>
      </x:c>
    </x:row>
    <x:row r="8634" spans="1:43">
      <x:c r="A8634" s="114" t="s">
        <x:v>3610</x:v>
      </x:c>
      <x:c r="B8634">
        <x:v>41027</x:v>
      </x:c>
      <x:c r="C8634">
        <x:v>1.83333333333333</x:v>
      </x:c>
      <x:c r="G8634">
        <x:v>4</x:v>
      </x:c>
      <x:c r="I8634" t="s">
        <x:v>100</x:v>
      </x:c>
      <x:c r="K8634" t="s">
        <x:v>171</x:v>
      </x:c>
      <x:c r="AG8634" s="80">
        <x:v>2</x:v>
      </x:c>
      <x:c r="AM8634" s="81" t="s">
        <x:v>206</x:v>
      </x:c>
      <x:c r="AN8634" s="81" t="s">
        <x:v>206</x:v>
      </x:c>
      <x:c r="AO8634" s="81" t="s">
        <x:v>206</x:v>
      </x:c>
      <x:c r="AP8634" s="81" t="s">
        <x:v>206</x:v>
      </x:c>
      <x:c r="AQ8634" s="81" t="s">
        <x:v>206</x:v>
      </x:c>
    </x:row>
    <x:row r="8635" spans="1:43">
      <x:c r="A8635" s="114" t="s">
        <x:v>3611</x:v>
      </x:c>
      <x:c r="B8635">
        <x:v>41027</x:v>
      </x:c>
      <x:c r="C8635">
        <x:v>2.033333333</x:v>
      </x:c>
      <x:c r="D8635">
        <x:v>1</x:v>
      </x:c>
      <x:c r="AG8635" s="80">
        <x:v>2</x:v>
      </x:c>
      <x:c r="AM8635" s="81" t="s">
        <x:v>206</x:v>
      </x:c>
      <x:c r="AN8635" s="81" t="s">
        <x:v>206</x:v>
      </x:c>
      <x:c r="AO8635" s="81" t="s">
        <x:v>206</x:v>
      </x:c>
      <x:c r="AP8635" s="81" t="s">
        <x:v>206</x:v>
      </x:c>
      <x:c r="AQ8635" s="81" t="s">
        <x:v>206</x:v>
      </x:c>
    </x:row>
    <x:row r="8636" spans="1:43">
      <x:c r="A8636" s="114" t="s">
        <x:v>3612</x:v>
      </x:c>
      <x:c r="B8636">
        <x:v>41039</x:v>
      </x:c>
      <x:c r="C8636">
        <x:v>1.3</x:v>
      </x:c>
      <x:c r="I8636" t="s">
        <x:v>100</x:v>
      </x:c>
      <x:c r="M8636">
        <x:v>803</x:v>
      </x:c>
      <x:c r="O8636" t="s">
        <x:v>101</x:v>
      </x:c>
      <x:c r="Q8636" t="s">
        <x:v>328</x:v>
      </x:c>
      <x:c r="R8636">
        <x:v>0.2</x:v>
      </x:c>
      <x:c r="U8636">
        <x:v>439</x:v>
      </x:c>
      <x:c r="V8636">
        <x:v>0.2</x:v>
      </x:c>
      <x:c r="W8636" t="s">
        <x:v>114</x:v>
      </x:c>
      <x:c r="X8636">
        <x:v>0</x:v>
      </x:c>
      <x:c r="Y8636">
        <x:v>0</x:v>
      </x:c>
      <x:c r="Z8636" t="s">
        <x:v>1111</x:v>
      </x:c>
      <x:c r="AA8636">
        <x:v>25</x:v>
      </x:c>
      <x:c r="AD8636" t="s">
        <x:v>1109</x:v>
      </x:c>
      <x:c r="AG8636" s="80">
        <x:v>2</x:v>
      </x:c>
      <x:c r="AL8636" s="81">
        <x:v>41039</x:v>
      </x:c>
      <x:c r="AM8636" s="81" t="s">
        <x:v>206</x:v>
      </x:c>
      <x:c r="AN8636" s="81" t="s">
        <x:v>206</x:v>
      </x:c>
      <x:c r="AO8636" s="81" t="s">
        <x:v>206</x:v>
      </x:c>
      <x:c r="AP8636" s="81" t="s">
        <x:v>206</x:v>
      </x:c>
      <x:c r="AQ8636" s="81" t="s">
        <x:v>206</x:v>
      </x:c>
    </x:row>
    <x:row r="8637" spans="1:43">
      <x:c r="A8637" s="114" t="s">
        <x:v>3613</x:v>
      </x:c>
      <x:c r="B8637">
        <x:v>41039</x:v>
      </x:c>
      <x:c r="C8637">
        <x:v>1.33333333333333</x:v>
      </x:c>
      <x:c r="D8637">
        <x:v>1</x:v>
      </x:c>
      <x:c r="M8637">
        <x:v>753</x:v>
      </x:c>
      <x:c r="O8637" t="s">
        <x:v>1109</x:v>
      </x:c>
      <x:c r="Q8637" t="s">
        <x:v>328</x:v>
      </x:c>
      <x:c r="R8637">
        <x:v>0.2</x:v>
      </x:c>
      <x:c r="U8637">
        <x:v>439</x:v>
      </x:c>
      <x:c r="V8637">
        <x:v>0.2</x:v>
      </x:c>
      <x:c r="W8637" t="s">
        <x:v>114</x:v>
      </x:c>
      <x:c r="X8637">
        <x:v>0</x:v>
      </x:c>
      <x:c r="Y8637">
        <x:v>0</x:v>
      </x:c>
      <x:c r="Z8637" t="s">
        <x:v>1111</x:v>
      </x:c>
      <x:c r="AA8637">
        <x:v>25</x:v>
      </x:c>
      <x:c r="AD8637" t="s">
        <x:v>1109</x:v>
      </x:c>
      <x:c r="AG8637" s="80">
        <x:v>2</x:v>
      </x:c>
      <x:c r="AL8637" s="81" t="s">
        <x:v>3614</x:v>
      </x:c>
      <x:c r="AM8637" s="81" t="str">
        <x:f t="shared" ref="AM8637:AM8640" si="468">IF($F$7=2,$B$7,"")</x:f>
        <x:v/>
      </x:c>
      <x:c r="AN8637" s="81" t="str">
        <x:f t="shared" ref="AN8637:AN8640" si="469">IF($F$7=3,$B$7,"")</x:f>
        <x:v/>
      </x:c>
      <x:c r="AO8637" s="81" t="str">
        <x:f t="shared" ref="AO8637:AO8640" si="470">IF($F$7=4,$B$7,"")</x:f>
        <x:v/>
      </x:c>
      <x:c r="AP8637" s="81" t="str">
        <x:f t="shared" ref="AP8637:AP8640" si="471">IF($F$7=5,$B$7,"")</x:f>
        <x:v/>
      </x:c>
      <x:c r="AQ8637" s="81" t="str">
        <x:f t="shared" ref="AQ8637:AQ8640" si="472">IF($F$7=6,$B$7,"")</x:f>
        <x:v/>
      </x:c>
    </x:row>
    <x:row r="8638" spans="1:43">
      <x:c r="A8638" s="114" t="s">
        <x:v>3615</x:v>
      </x:c>
      <x:c r="B8638">
        <x:v>41041</x:v>
      </x:c>
      <x:c r="C8638">
        <x:v>0.766666666666667</x:v>
      </x:c>
      <x:c r="G8638">
        <x:v>2</x:v>
      </x:c>
      <x:c r="I8638" t="s">
        <x:v>102</x:v>
      </x:c>
      <x:c r="M8638">
        <x:v>1434</x:v>
      </x:c>
      <x:c r="O8638" t="s">
        <x:v>101</x:v>
      </x:c>
      <x:c r="AG8638" s="80">
        <x:v>1</x:v>
      </x:c>
      <x:c r="AL8638" s="81">
        <x:v>41041</x:v>
      </x:c>
      <x:c r="AM8638" s="81" t="str">
        <x:f t="shared" si="468"/>
        <x:v/>
      </x:c>
      <x:c r="AN8638" s="81" t="str">
        <x:f t="shared" si="469"/>
        <x:v/>
      </x:c>
      <x:c r="AO8638" s="81" t="str">
        <x:f t="shared" si="470"/>
        <x:v/>
      </x:c>
      <x:c r="AP8638" s="81" t="str">
        <x:f t="shared" si="471"/>
        <x:v/>
      </x:c>
      <x:c r="AQ8638" s="81" t="str">
        <x:f t="shared" si="472"/>
        <x:v/>
      </x:c>
    </x:row>
    <x:row r="8639" spans="1:43">
      <x:c r="A8639" s="114" t="s">
        <x:v>3616</x:v>
      </x:c>
      <x:c r="B8639">
        <x:v>41041</x:v>
      </x:c>
      <x:c r="C8639">
        <x:v>0.966666666666667</x:v>
      </x:c>
      <x:c r="G8639">
        <x:v>1</x:v>
      </x:c>
      <x:c r="I8639" t="s">
        <x:v>3233</x:v>
      </x:c>
      <x:c r="M8639">
        <x:v>1434</x:v>
      </x:c>
      <x:c r="O8639" t="s">
        <x:v>101</x:v>
      </x:c>
      <x:c r="AG8639" s="80">
        <x:v>1</x:v>
      </x:c>
      <x:c r="AL8639" s="81">
        <x:v>41041</x:v>
      </x:c>
      <x:c r="AM8639" s="81" t="str">
        <x:f t="shared" si="468"/>
        <x:v/>
      </x:c>
      <x:c r="AN8639" s="81" t="str">
        <x:f t="shared" si="469"/>
        <x:v/>
      </x:c>
      <x:c r="AO8639" s="81" t="str">
        <x:f t="shared" si="470"/>
        <x:v/>
      </x:c>
      <x:c r="AP8639" s="81" t="str">
        <x:f t="shared" si="471"/>
        <x:v/>
      </x:c>
      <x:c r="AQ8639" s="81" t="str">
        <x:f t="shared" si="472"/>
        <x:v/>
      </x:c>
    </x:row>
    <x:row r="8640" spans="1:43">
      <x:c r="A8640" s="114" t="s">
        <x:v>3617</x:v>
      </x:c>
      <x:c r="B8640" s="118">
        <x:v>41041</x:v>
      </x:c>
      <x:c r="C8640">
        <x:v>1.16666666666667</x:v>
      </x:c>
      <x:c r="G8640">
        <x:v>3</x:v>
      </x:c>
      <x:c r="I8640" t="s">
        <x:v>201</x:v>
      </x:c>
      <x:c r="M8640">
        <x:v>1434</x:v>
      </x:c>
      <x:c r="O8640" t="s">
        <x:v>101</x:v>
      </x:c>
      <x:c r="AG8640" s="80">
        <x:v>2</x:v>
      </x:c>
      <x:c r="AL8640" s="81">
        <x:f>IF(ISBLANK(D8640),B8640,B8640&amp;"B")</x:f>
        <x:v>41041</x:v>
      </x:c>
      <x:c r="AM8640" s="81" t="str">
        <x:f t="shared" si="468"/>
        <x:v/>
      </x:c>
      <x:c r="AN8640" s="81" t="str">
        <x:f t="shared" si="469"/>
        <x:v/>
      </x:c>
      <x:c r="AO8640" s="81" t="str">
        <x:f t="shared" si="470"/>
        <x:v/>
      </x:c>
      <x:c r="AP8640" s="81" t="str">
        <x:f t="shared" si="471"/>
        <x:v/>
      </x:c>
      <x:c r="AQ8640" s="81" t="str">
        <x:f t="shared" si="472"/>
        <x:v/>
      </x:c>
    </x:row>
    <x:row r="8641" spans="1:16">
      <x:c r="A8641" s="114" t="s">
        <x:v>3618</x:v>
      </x:c>
      <x:c r="B8641">
        <x:v>41042</x:v>
      </x:c>
      <x:c r="C8641">
        <x:v>1.46666666666667</x:v>
      </x:c>
      <x:c r="D8641">
        <x:v>1</x:v>
      </x:c>
      <x:c r="M8641">
        <x:v>1596</x:v>
      </x:c>
      <x:c r="N8641">
        <x:v>2</x:v>
      </x:c>
      <x:c r="O8641" t="s">
        <x:v>101</x:v>
      </x:c>
      <x:c r="P8641" s="423" t="s">
        <x:v>414</x:v>
      </x:c>
    </x:row>
    <x:row r="8642" spans="1:33">
      <x:c r="A8642" s="114" t="s">
        <x:v>3619</x:v>
      </x:c>
      <x:c r="B8642">
        <x:v>41042</x:v>
      </x:c>
      <x:c r="C8642">
        <x:v>1.5</x:v>
      </x:c>
      <x:c r="G8642">
        <x:v>1</x:v>
      </x:c>
      <x:c r="I8642" t="s">
        <x:v>100</x:v>
      </x:c>
      <x:c r="K8642" t="s">
        <x:v>171</x:v>
      </x:c>
      <x:c r="M8642">
        <x:v>1594</x:v>
      </x:c>
      <x:c r="O8642" t="s">
        <x:v>101</x:v>
      </x:c>
      <x:c r="AG8642" s="80">
        <x:v>2</x:v>
      </x:c>
    </x:row>
    <x:row r="8643" spans="1:33">
      <x:c r="A8643" s="114" t="s">
        <x:v>3620</x:v>
      </x:c>
      <x:c r="B8643">
        <x:v>41042</x:v>
      </x:c>
      <x:c r="C8643">
        <x:v>1.66666666666667</x:v>
      </x:c>
      <x:c r="G8643">
        <x:v>1</x:v>
      </x:c>
      <x:c r="I8643" t="s">
        <x:v>102</x:v>
      </x:c>
      <x:c r="K8643" t="s">
        <x:v>171</x:v>
      </x:c>
      <x:c r="M8643">
        <x:v>1594</x:v>
      </x:c>
      <x:c r="O8643" t="s">
        <x:v>101</x:v>
      </x:c>
      <x:c r="AG8643" s="80">
        <x:v>2</x:v>
      </x:c>
    </x:row>
    <x:row r="8644" spans="1:33">
      <x:c r="A8644" s="114" t="s">
        <x:v>3621</x:v>
      </x:c>
      <x:c r="B8644">
        <x:v>41042</x:v>
      </x:c>
      <x:c r="C8644">
        <x:v>1.83333333333333</x:v>
      </x:c>
      <x:c r="G8644">
        <x:v>1</x:v>
      </x:c>
      <x:c r="I8644" t="s">
        <x:v>103</x:v>
      </x:c>
      <x:c r="K8644" t="s">
        <x:v>171</x:v>
      </x:c>
      <x:c r="M8644">
        <x:v>1594</x:v>
      </x:c>
      <x:c r="O8644" t="s">
        <x:v>101</x:v>
      </x:c>
      <x:c r="AG8644" s="80">
        <x:v>2</x:v>
      </x:c>
    </x:row>
    <x:row r="8645" spans="1:43">
      <x:c r="A8645" s="114" t="s">
        <x:v>3622</x:v>
      </x:c>
      <x:c r="B8645">
        <x:v>41040</x:v>
      </x:c>
      <x:c r="C8645">
        <x:v>0.466666666666667</x:v>
      </x:c>
      <x:c r="G8645">
        <x:v>1</x:v>
      </x:c>
      <x:c r="I8645" t="s">
        <x:v>100</x:v>
      </x:c>
      <x:c r="AG8645" s="80">
        <x:v>2</x:v>
      </x:c>
      <x:c r="AL8645" s="81">
        <x:f>IF(ISBLANK(D8645),B8645,B8645&amp;"B")</x:f>
        <x:v>41040</x:v>
      </x:c>
      <x:c r="AM8645" s="81" t="str">
        <x:f>IF($F$7=2,$B$7,"")</x:f>
        <x:v/>
      </x:c>
      <x:c r="AN8645" s="81" t="str">
        <x:f>IF($F$7=3,$B$7,"")</x:f>
        <x:v/>
      </x:c>
      <x:c r="AO8645" s="81" t="str">
        <x:f>IF($F$7=4,$B$7,"")</x:f>
        <x:v/>
      </x:c>
      <x:c r="AP8645" s="81" t="str">
        <x:f>IF($F$7=5,$B$7,"")</x:f>
        <x:v/>
      </x:c>
      <x:c r="AQ8645" s="81" t="str">
        <x:f>IF($F$7=6,$B$7,"")</x:f>
        <x:v/>
      </x:c>
    </x:row>
    <x:row r="8646" spans="1:43">
      <x:c r="A8646" s="114" t="s">
        <x:v>3623</x:v>
      </x:c>
      <x:c r="B8646">
        <x:v>41040</x:v>
      </x:c>
      <x:c r="C8646">
        <x:v>1.26666666666667</x:v>
      </x:c>
      <x:c r="G8646">
        <x:v>2</x:v>
      </x:c>
      <x:c r="I8646" t="s">
        <x:v>102</x:v>
      </x:c>
      <x:c r="AG8646" s="80">
        <x:v>2</x:v>
      </x:c>
      <x:c r="AL8646" s="81">
        <x:f>IF(ISBLANK(D8646),B8646,B8646&amp;"B")</x:f>
        <x:v>41040</x:v>
      </x:c>
      <x:c r="AM8646" s="81" t="str">
        <x:f>IF($F$7=2,$B$7,"")</x:f>
        <x:v/>
      </x:c>
      <x:c r="AN8646" s="81" t="str">
        <x:f>IF($F$7=3,$B$7,"")</x:f>
        <x:v/>
      </x:c>
      <x:c r="AO8646" s="81" t="str">
        <x:f>IF($F$7=4,$B$7,"")</x:f>
        <x:v/>
      </x:c>
      <x:c r="AP8646" s="81" t="str">
        <x:f>IF($F$7=5,$B$7,"")</x:f>
        <x:v/>
      </x:c>
      <x:c r="AQ8646" s="81" t="str">
        <x:f>IF($F$7=6,$B$7,"")</x:f>
        <x:v/>
      </x:c>
    </x:row>
    <x:row r="8647" spans="1:43">
      <x:c r="A8647" s="114" t="s">
        <x:v>3624</x:v>
      </x:c>
      <x:c r="B8647">
        <x:v>41040</x:v>
      </x:c>
      <x:c r="C8647">
        <x:v>2.53333333333333</x:v>
      </x:c>
      <x:c r="G8647">
        <x:v>3</x:v>
      </x:c>
      <x:c r="I8647" t="s">
        <x:v>100</x:v>
      </x:c>
      <x:c r="AG8647" s="80">
        <x:v>2</x:v>
      </x:c>
      <x:c r="AL8647" s="81">
        <x:f>IF(ISBLANK(D8647),B8647,B8647&amp;"B")</x:f>
        <x:v>41040</x:v>
      </x:c>
      <x:c r="AM8647" s="81" t="str">
        <x:f>IF($F$7=2,$B$7,"")</x:f>
        <x:v/>
      </x:c>
      <x:c r="AN8647" s="81" t="str">
        <x:f>IF($F$7=3,$B$7,"")</x:f>
        <x:v/>
      </x:c>
      <x:c r="AO8647" s="81" t="str">
        <x:f>IF($F$7=4,$B$7,"")</x:f>
        <x:v/>
      </x:c>
      <x:c r="AP8647" s="81" t="str">
        <x:f>IF($F$7=5,$B$7,"")</x:f>
        <x:v/>
      </x:c>
      <x:c r="AQ8647" s="81" t="str">
        <x:f>IF($F$7=6,$B$7,"")</x:f>
        <x:v/>
      </x:c>
    </x:row>
    <x:row r="8648" spans="1:43">
      <x:c r="A8648" s="114" t="s">
        <x:v>3625</x:v>
      </x:c>
      <x:c r="B8648">
        <x:v>41033</x:v>
      </x:c>
      <x:c r="C8648">
        <x:v>1.76666666666667</x:v>
      </x:c>
      <x:c r="G8648">
        <x:v>1</x:v>
      </x:c>
      <x:c r="I8648" t="s">
        <x:v>102</x:v>
      </x:c>
      <x:c r="K8648" t="s">
        <x:v>133</x:v>
      </x:c>
      <x:c r="M8648">
        <x:v>505</x:v>
      </x:c>
      <x:c r="O8648" t="s">
        <x:v>101</x:v>
      </x:c>
      <x:c r="AG8648" s="80">
        <x:v>1</x:v>
      </x:c>
      <x:c r="AL8648" s="81">
        <x:v>300</x:v>
      </x:c>
      <x:c r="AM8648" s="81" t="s">
        <x:v>206</x:v>
      </x:c>
      <x:c r="AN8648" s="81" t="s">
        <x:v>206</x:v>
      </x:c>
      <x:c r="AO8648" s="81" t="s">
        <x:v>206</x:v>
      </x:c>
      <x:c r="AP8648" s="81" t="s">
        <x:v>206</x:v>
      </x:c>
      <x:c r="AQ8648" s="81" t="s">
        <x:v>206</x:v>
      </x:c>
    </x:row>
    <x:row r="8649" spans="1:43">
      <x:c r="A8649" s="114" t="s">
        <x:v>3626</x:v>
      </x:c>
      <x:c r="B8649">
        <x:v>41033</x:v>
      </x:c>
      <x:c r="C8649">
        <x:v>1.96666666666667</x:v>
      </x:c>
      <x:c r="G8649">
        <x:v>2</x:v>
      </x:c>
      <x:c r="I8649" t="s">
        <x:v>100</x:v>
      </x:c>
      <x:c r="K8649" t="s">
        <x:v>133</x:v>
      </x:c>
      <x:c r="M8649">
        <x:v>505</x:v>
      </x:c>
      <x:c r="O8649" t="s">
        <x:v>101</x:v>
      </x:c>
      <x:c r="AG8649" s="80">
        <x:v>1</x:v>
      </x:c>
      <x:c r="AL8649" s="81">
        <x:v>300</x:v>
      </x:c>
      <x:c r="AM8649" s="81" t="s">
        <x:v>206</x:v>
      </x:c>
      <x:c r="AN8649" s="81" t="s">
        <x:v>206</x:v>
      </x:c>
      <x:c r="AO8649" s="81" t="s">
        <x:v>206</x:v>
      </x:c>
      <x:c r="AP8649" s="81" t="s">
        <x:v>206</x:v>
      </x:c>
      <x:c r="AQ8649" s="81" t="s">
        <x:v>206</x:v>
      </x:c>
    </x:row>
    <x:row r="8650" spans="1:43">
      <x:c r="A8650" s="114" t="s">
        <x:v>3627</x:v>
      </x:c>
      <x:c r="B8650">
        <x:v>41033</x:v>
      </x:c>
      <x:c r="C8650">
        <x:v>2.16666666666667</x:v>
      </x:c>
      <x:c r="G8650">
        <x:v>1</x:v>
      </x:c>
      <x:c r="I8650" t="s">
        <x:v>102</x:v>
      </x:c>
      <x:c r="K8650" t="s">
        <x:v>133</x:v>
      </x:c>
      <x:c r="M8650">
        <x:v>505</x:v>
      </x:c>
      <x:c r="O8650" t="s">
        <x:v>101</x:v>
      </x:c>
      <x:c r="AG8650" s="80">
        <x:v>1</x:v>
      </x:c>
      <x:c r="AL8650" s="81">
        <x:v>300</x:v>
      </x:c>
      <x:c r="AM8650" s="81" t="s">
        <x:v>206</x:v>
      </x:c>
      <x:c r="AN8650" s="81" t="s">
        <x:v>206</x:v>
      </x:c>
      <x:c r="AO8650" s="81" t="s">
        <x:v>206</x:v>
      </x:c>
      <x:c r="AP8650" s="81" t="s">
        <x:v>206</x:v>
      </x:c>
      <x:c r="AQ8650" s="81" t="s">
        <x:v>206</x:v>
      </x:c>
    </x:row>
    <x:row r="8651" spans="1:43">
      <x:c r="A8651" s="114" t="s">
        <x:v>3628</x:v>
      </x:c>
      <x:c r="B8651">
        <x:v>41033</x:v>
      </x:c>
      <x:c r="C8651">
        <x:v>2.36666666666667</x:v>
      </x:c>
      <x:c r="G8651">
        <x:v>2</x:v>
      </x:c>
      <x:c r="I8651" t="s">
        <x:v>104</x:v>
      </x:c>
      <x:c r="K8651" t="s">
        <x:v>133</x:v>
      </x:c>
      <x:c r="M8651">
        <x:v>505</x:v>
      </x:c>
      <x:c r="O8651" t="s">
        <x:v>101</x:v>
      </x:c>
      <x:c r="AG8651" s="80">
        <x:v>1</x:v>
      </x:c>
      <x:c r="AL8651" s="81">
        <x:v>300</x:v>
      </x:c>
      <x:c r="AM8651" s="81" t="s">
        <x:v>206</x:v>
      </x:c>
      <x:c r="AN8651" s="81" t="s">
        <x:v>206</x:v>
      </x:c>
      <x:c r="AO8651" s="81" t="s">
        <x:v>206</x:v>
      </x:c>
      <x:c r="AP8651" s="81" t="s">
        <x:v>206</x:v>
      </x:c>
      <x:c r="AQ8651" s="81" t="s">
        <x:v>206</x:v>
      </x:c>
    </x:row>
    <x:row r="8652" spans="1:43">
      <x:c r="A8652" s="114" t="s">
        <x:v>3629</x:v>
      </x:c>
      <x:c r="B8652">
        <x:v>41033</x:v>
      </x:c>
      <x:c r="C8652">
        <x:v>2.56666666666667</x:v>
      </x:c>
      <x:c r="G8652">
        <x:v>2</x:v>
      </x:c>
      <x:c r="I8652" t="s">
        <x:v>110</x:v>
      </x:c>
      <x:c r="K8652" t="s">
        <x:v>133</x:v>
      </x:c>
      <x:c r="M8652">
        <x:v>505</x:v>
      </x:c>
      <x:c r="O8652" t="s">
        <x:v>101</x:v>
      </x:c>
      <x:c r="AG8652" s="80">
        <x:v>1</x:v>
      </x:c>
      <x:c r="AL8652" s="81">
        <x:v>300</x:v>
      </x:c>
      <x:c r="AM8652" s="81" t="s">
        <x:v>206</x:v>
      </x:c>
      <x:c r="AN8652" s="81" t="s">
        <x:v>206</x:v>
      </x:c>
      <x:c r="AO8652" s="81" t="s">
        <x:v>206</x:v>
      </x:c>
      <x:c r="AP8652" s="81" t="s">
        <x:v>206</x:v>
      </x:c>
      <x:c r="AQ8652" s="81" t="s">
        <x:v>206</x:v>
      </x:c>
    </x:row>
    <x:row r="8653" spans="1:43">
      <x:c r="A8653" s="114" t="s">
        <x:v>3630</x:v>
      </x:c>
      <x:c r="B8653">
        <x:v>41043</x:v>
      </x:c>
      <x:c r="C8653">
        <x:v>0.6</x:v>
      </x:c>
      <x:c r="G8653">
        <x:v>2</x:v>
      </x:c>
      <x:c r="I8653" t="s">
        <x:v>102</x:v>
      </x:c>
      <x:c r="K8653" t="s">
        <x:v>171</x:v>
      </x:c>
      <x:c r="M8653">
        <x:v>357</x:v>
      </x:c>
      <x:c r="AG8653" s="80">
        <x:v>1</x:v>
      </x:c>
      <x:c r="AL8653" s="81">
        <x:f>IF(ISBLANK(D8653),B8653,B8653&amp;"B")</x:f>
        <x:v>41043</x:v>
      </x:c>
      <x:c r="AM8653" s="81" t="str">
        <x:f>IF($F$7=2,$B$7,"")</x:f>
        <x:v/>
      </x:c>
      <x:c r="AN8653" s="81" t="str">
        <x:f>IF($F$7=3,$B$7,"")</x:f>
        <x:v/>
      </x:c>
      <x:c r="AO8653" s="81" t="str">
        <x:f>IF($F$7=4,$B$7,"")</x:f>
        <x:v/>
      </x:c>
      <x:c r="AP8653" s="81" t="str">
        <x:f>IF($F$7=5,$B$7,"")</x:f>
        <x:v/>
      </x:c>
      <x:c r="AQ8653" s="81" t="str">
        <x:f>IF($F$7=6,$B$7,"")</x:f>
        <x:v/>
      </x:c>
    </x:row>
    <x:row r="8654" spans="1:43">
      <x:c r="A8654" s="114" t="s">
        <x:v>3631</x:v>
      </x:c>
      <x:c r="B8654">
        <x:v>41043</x:v>
      </x:c>
      <x:c r="C8654">
        <x:v>0.8</x:v>
      </x:c>
      <x:c r="G8654">
        <x:v>1</x:v>
      </x:c>
      <x:c r="I8654" t="s">
        <x:v>100</x:v>
      </x:c>
      <x:c r="K8654" t="s">
        <x:v>171</x:v>
      </x:c>
      <x:c r="M8654">
        <x:v>357</x:v>
      </x:c>
      <x:c r="AG8654" s="80">
        <x:v>1</x:v>
      </x:c>
      <x:c r="AL8654" s="81">
        <x:f>IF(ISBLANK(D8654),B8654,B8654&amp;"B")</x:f>
        <x:v>41043</x:v>
      </x:c>
      <x:c r="AM8654" s="81" t="str">
        <x:f>IF($F$7=2,$B$7,"")</x:f>
        <x:v/>
      </x:c>
      <x:c r="AN8654" s="81" t="str">
        <x:f>IF($F$7=3,$B$7,"")</x:f>
        <x:v/>
      </x:c>
      <x:c r="AO8654" s="81" t="str">
        <x:f>IF($F$7=4,$B$7,"")</x:f>
        <x:v/>
      </x:c>
      <x:c r="AP8654" s="81" t="str">
        <x:f>IF($F$7=5,$B$7,"")</x:f>
        <x:v/>
      </x:c>
      <x:c r="AQ8654" s="81" t="str">
        <x:f>IF($F$7=6,$B$7,"")</x:f>
        <x:v/>
      </x:c>
    </x:row>
    <x:row r="8655" spans="1:43">
      <x:c r="A8655" s="114" t="s">
        <x:v>3632</x:v>
      </x:c>
      <x:c r="B8655">
        <x:v>41043</x:v>
      </x:c>
      <x:c r="C8655">
        <x:v>1</x:v>
      </x:c>
      <x:c r="G8655">
        <x:v>3</x:v>
      </x:c>
      <x:c r="I8655" t="s">
        <x:v>102</x:v>
      </x:c>
      <x:c r="K8655" t="s">
        <x:v>133</x:v>
      </x:c>
      <x:c r="M8655">
        <x:v>357</x:v>
      </x:c>
      <x:c r="AG8655" s="80">
        <x:v>2</x:v>
      </x:c>
      <x:c r="AL8655" s="81">
        <x:f>IF(ISBLANK(D8655),B8655,B8655&amp;"B")</x:f>
        <x:v>41043</x:v>
      </x:c>
      <x:c r="AM8655" s="81" t="str">
        <x:f>IF($F$7=2,$B$7,"")</x:f>
        <x:v/>
      </x:c>
      <x:c r="AN8655" s="81" t="str">
        <x:f>IF($F$7=3,$B$7,"")</x:f>
        <x:v/>
      </x:c>
      <x:c r="AO8655" s="81" t="str">
        <x:f>IF($F$7=4,$B$7,"")</x:f>
        <x:v/>
      </x:c>
      <x:c r="AP8655" s="81" t="str">
        <x:f>IF($F$7=5,$B$7,"")</x:f>
        <x:v/>
      </x:c>
      <x:c r="AQ8655" s="81" t="str">
        <x:f>IF($F$7=6,$B$7,"")</x:f>
        <x:v/>
      </x:c>
    </x:row>
    <x:row r="8656" spans="1:38" s="73" customFormat="1">
      <x:c r="A8656" s="73">
        <x:v>71040001</x:v>
      </x:c>
      <x:c r="B8656" s="73">
        <x:v>10702</x:v>
      </x:c>
      <x:c r="C8656" s="73">
        <x:v>0.933333333333333</x:v>
      </x:c>
      <x:c r="G8656" s="73">
        <x:v>1</x:v>
      </x:c>
      <x:c r="I8656" s="73" t="s">
        <x:v>100</x:v>
      </x:c>
      <x:c r="M8656" s="73">
        <x:v>4502</x:v>
      </x:c>
      <x:c r="O8656" s="73" t="s">
        <x:v>101</x:v>
      </x:c>
      <x:c r="AL8656" s="73" t="s">
        <x:v>3633</x:v>
      </x:c>
    </x:row>
    <x:row r="8657" spans="1:38" s="73" customFormat="1">
      <x:c r="A8657" s="73">
        <x:v>71040002</x:v>
      </x:c>
      <x:c r="B8657" s="73">
        <x:v>10702</x:v>
      </x:c>
      <x:c r="C8657" s="73">
        <x:v>1.16666666666667</x:v>
      </x:c>
      <x:c r="G8657" s="73">
        <x:v>1</x:v>
      </x:c>
      <x:c r="I8657" s="73" t="s">
        <x:v>100</x:v>
      </x:c>
      <x:c r="M8657" s="73">
        <x:v>4502</x:v>
      </x:c>
      <x:c r="O8657" s="73" t="s">
        <x:v>101</x:v>
      </x:c>
      <x:c r="AL8657" s="73" t="s">
        <x:v>3633</x:v>
      </x:c>
    </x:row>
    <x:row r="8658" spans="1:38" s="73" customFormat="1">
      <x:c r="A8658" s="73">
        <x:v>71040003</x:v>
      </x:c>
      <x:c r="B8658" s="73">
        <x:v>10702</x:v>
      </x:c>
      <x:c r="C8658" s="73">
        <x:v>1.56666666666667</x:v>
      </x:c>
      <x:c r="G8658" s="73">
        <x:v>1</x:v>
      </x:c>
      <x:c r="I8658" s="73" t="s">
        <x:v>102</x:v>
      </x:c>
      <x:c r="M8658" s="73">
        <x:v>4502</x:v>
      </x:c>
      <x:c r="O8658" s="73" t="s">
        <x:v>101</x:v>
      </x:c>
      <x:c r="AL8658" s="73" t="s">
        <x:v>3633</x:v>
      </x:c>
    </x:row>
    <x:row r="8659" spans="1:38" s="74" customFormat="1">
      <x:c r="A8659" s="74">
        <x:v>71050001</x:v>
      </x:c>
      <x:c r="B8659" s="74">
        <x:v>10703</x:v>
      </x:c>
      <x:c r="C8659" s="74">
        <x:v>0.733333333333333</x:v>
      </x:c>
      <x:c r="G8659" s="74">
        <x:v>1</x:v>
      </x:c>
      <x:c r="I8659" s="74" t="s">
        <x:v>100</x:v>
      </x:c>
      <x:c r="M8659" s="74">
        <x:v>4504</x:v>
      </x:c>
      <x:c r="O8659" s="74" t="s">
        <x:v>101</x:v>
      </x:c>
      <x:c r="AL8659" s="74" t="s">
        <x:v>3634</x:v>
      </x:c>
    </x:row>
    <x:row r="8660" spans="1:38" s="74" customFormat="1">
      <x:c r="A8660" s="74">
        <x:v>71050002</x:v>
      </x:c>
      <x:c r="B8660" s="74">
        <x:v>10703</x:v>
      </x:c>
      <x:c r="C8660" s="74">
        <x:v>0.9</x:v>
      </x:c>
      <x:c r="G8660" s="74">
        <x:v>1</x:v>
      </x:c>
      <x:c r="I8660" s="74" t="s">
        <x:v>100</x:v>
      </x:c>
      <x:c r="M8660" s="74">
        <x:v>4504</x:v>
      </x:c>
      <x:c r="O8660" s="74" t="s">
        <x:v>101</x:v>
      </x:c>
      <x:c r="AL8660" s="74" t="s">
        <x:v>3634</x:v>
      </x:c>
    </x:row>
    <x:row r="8661" spans="1:38" s="74" customFormat="1">
      <x:c r="A8661" s="74">
        <x:v>71050003</x:v>
      </x:c>
      <x:c r="B8661" s="74">
        <x:v>10703</x:v>
      </x:c>
      <x:c r="C8661" s="74">
        <x:v>1.43333333333333</x:v>
      </x:c>
      <x:c r="G8661" s="74">
        <x:v>1</x:v>
      </x:c>
      <x:c r="I8661" s="74" t="s">
        <x:v>102</x:v>
      </x:c>
      <x:c r="M8661" s="74">
        <x:v>4504</x:v>
      </x:c>
      <x:c r="O8661" s="74" t="s">
        <x:v>101</x:v>
      </x:c>
      <x:c r="AL8661" s="74" t="s">
        <x:v>3634</x:v>
      </x:c>
    </x:row>
    <x:row r="8662" spans="1:38" s="73" customFormat="1">
      <x:c r="A8662" s="73">
        <x:v>71060001</x:v>
      </x:c>
      <x:c r="B8662" s="73">
        <x:v>10704</x:v>
      </x:c>
      <x:c r="C8662" s="73">
        <x:v>0.5</x:v>
      </x:c>
      <x:c r="G8662" s="73">
        <x:v>1</x:v>
      </x:c>
      <x:c r="I8662" s="73" t="s">
        <x:v>100</x:v>
      </x:c>
      <x:c r="M8662" s="73">
        <x:v>4506</x:v>
      </x:c>
      <x:c r="O8662" s="73" t="s">
        <x:v>116</x:v>
      </x:c>
      <x:c r="AL8662" s="73" t="s">
        <x:v>3635</x:v>
      </x:c>
    </x:row>
    <x:row r="8663" spans="1:38" s="73" customFormat="1">
      <x:c r="A8663" s="73">
        <x:v>71060002</x:v>
      </x:c>
      <x:c r="B8663" s="73">
        <x:v>10704</x:v>
      </x:c>
      <x:c r="C8663" s="73">
        <x:v>0.7</x:v>
      </x:c>
      <x:c r="G8663" s="73">
        <x:v>1</x:v>
      </x:c>
      <x:c r="I8663" s="73" t="s">
        <x:v>100</x:v>
      </x:c>
      <x:c r="M8663" s="73">
        <x:v>4506</x:v>
      </x:c>
      <x:c r="O8663" s="73" t="s">
        <x:v>116</x:v>
      </x:c>
      <x:c r="AL8663" s="73" t="s">
        <x:v>3635</x:v>
      </x:c>
    </x:row>
    <x:row r="8664" spans="1:38" s="74" customFormat="1">
      <x:c r="A8664" s="74">
        <x:v>71061001</x:v>
      </x:c>
      <x:c r="B8664" s="74">
        <x:v>10705</x:v>
      </x:c>
      <x:c r="C8664" s="74">
        <x:v>0.766666666666667</x:v>
      </x:c>
      <x:c r="G8664" s="74">
        <x:v>1</x:v>
      </x:c>
      <x:c r="I8664" s="74" t="s">
        <x:v>102</x:v>
      </x:c>
      <x:c r="M8664" s="74">
        <x:v>4508</x:v>
      </x:c>
      <x:c r="O8664" s="74" t="s">
        <x:v>101</x:v>
      </x:c>
      <x:c r="AL8664" s="74" t="s">
        <x:v>3636</x:v>
      </x:c>
    </x:row>
    <x:row r="8665" spans="1:38" s="73" customFormat="1">
      <x:c r="A8665" s="73">
        <x:v>71070001</x:v>
      </x:c>
      <x:c r="B8665" s="73">
        <x:v>10706</x:v>
      </x:c>
      <x:c r="C8665" s="73">
        <x:v>0.466666666666667</x:v>
      </x:c>
      <x:c r="G8665" s="73">
        <x:v>1</x:v>
      </x:c>
      <x:c r="I8665" s="73" t="s">
        <x:v>100</x:v>
      </x:c>
      <x:c r="M8665" s="73">
        <x:v>4510</x:v>
      </x:c>
      <x:c r="O8665" s="73" t="s">
        <x:v>101</x:v>
      </x:c>
      <x:c r="AL8665" s="73" t="s">
        <x:v>3637</x:v>
      </x:c>
    </x:row>
    <x:row r="8666" spans="1:38" s="74" customFormat="1">
      <x:c r="A8666" s="74">
        <x:v>71071001</x:v>
      </x:c>
      <x:c r="B8666" s="74">
        <x:v>10707</x:v>
      </x:c>
      <x:c r="C8666" s="74">
        <x:v>1</x:v>
      </x:c>
      <x:c r="G8666" s="74">
        <x:v>1</x:v>
      </x:c>
      <x:c r="I8666" s="74" t="s">
        <x:v>100</x:v>
      </x:c>
      <x:c r="M8666" s="74">
        <x:v>4512</x:v>
      </x:c>
      <x:c r="O8666" s="74" t="s">
        <x:v>101</x:v>
      </x:c>
      <x:c r="AL8666" s="74" t="s">
        <x:v>3638</x:v>
      </x:c>
    </x:row>
    <x:row r="8667" spans="1:38" s="73" customFormat="1">
      <x:c r="A8667" s="73">
        <x:v>71072001</x:v>
      </x:c>
      <x:c r="B8667" s="73">
        <x:v>10708</x:v>
      </x:c>
      <x:c r="C8667" s="73">
        <x:v>2.3</x:v>
      </x:c>
      <x:c r="G8667" s="73">
        <x:v>1</x:v>
      </x:c>
      <x:c r="I8667" s="73" t="s">
        <x:v>104</x:v>
      </x:c>
      <x:c r="M8667" s="73">
        <x:v>4514</x:v>
      </x:c>
      <x:c r="O8667" s="73" t="s">
        <x:v>101</x:v>
      </x:c>
      <x:c r="AG8667" s="73">
        <x:v>2</x:v>
      </x:c>
      <x:c r="AL8667" s="73" t="s">
        <x:v>3639</x:v>
      </x:c>
    </x:row>
    <x:row r="8668" spans="1:38" s="74" customFormat="1">
      <x:c r="A8668" s="74">
        <x:v>71080001</x:v>
      </x:c>
      <x:c r="B8668" s="74">
        <x:v>10709</x:v>
      </x:c>
      <x:c r="C8668" s="74">
        <x:v>1</x:v>
      </x:c>
      <x:c r="G8668" s="74">
        <x:v>1</x:v>
      </x:c>
      <x:c r="I8668" s="74" t="s">
        <x:v>100</x:v>
      </x:c>
      <x:c r="M8668" s="74">
        <x:v>4516</x:v>
      </x:c>
      <x:c r="O8668" s="74" t="s">
        <x:v>101</x:v>
      </x:c>
      <x:c r="AG8668" s="74">
        <x:v>1</x:v>
      </x:c>
      <x:c r="AL8668" s="74" t="s">
        <x:v>3640</x:v>
      </x:c>
    </x:row>
    <x:row r="8669" spans="1:38" s="73" customFormat="1">
      <x:c r="A8669" s="73">
        <x:v>71081001</x:v>
      </x:c>
      <x:c r="B8669" s="73">
        <x:v>10710</x:v>
      </x:c>
      <x:c r="C8669" s="73">
        <x:v>1.23333333333333</x:v>
      </x:c>
      <x:c r="G8669" s="73">
        <x:v>1</x:v>
      </x:c>
      <x:c r="AL8669" s="73" t="s">
        <x:v>3641</x:v>
      </x:c>
    </x:row>
    <x:row r="8670" spans="1:38" s="74" customFormat="1">
      <x:c r="A8670" s="74">
        <x:v>71082001</x:v>
      </x:c>
      <x:c r="B8670" s="74">
        <x:v>10711</x:v>
      </x:c>
      <x:c r="C8670" s="74">
        <x:v>1.33333333333333</x:v>
      </x:c>
      <x:c r="G8670" s="74">
        <x:v>1</x:v>
      </x:c>
      <x:c r="I8670" s="74" t="s">
        <x:v>100</x:v>
      </x:c>
      <x:c r="M8670" s="74">
        <x:v>4520</x:v>
      </x:c>
      <x:c r="O8670" s="74" t="s">
        <x:v>101</x:v>
      </x:c>
      <x:c r="AG8670" s="74">
        <x:v>1</x:v>
      </x:c>
      <x:c r="AL8670" s="74" t="s">
        <x:v>3642</x:v>
      </x:c>
    </x:row>
    <x:row r="8671" spans="1:38" s="73" customFormat="1">
      <x:c r="A8671" s="73">
        <x:v>71090001</x:v>
      </x:c>
      <x:c r="B8671" s="73">
        <x:v>10715</x:v>
      </x:c>
      <x:c r="C8671" s="73">
        <x:v>0.466666666666667</x:v>
      </x:c>
      <x:c r="G8671" s="73">
        <x:v>1</x:v>
      </x:c>
      <x:c r="I8671" s="73" t="s">
        <x:v>100</x:v>
      </x:c>
      <x:c r="M8671" s="73">
        <x:v>4522</x:v>
      </x:c>
      <x:c r="O8671" s="73" t="s">
        <x:v>101</x:v>
      </x:c>
      <x:c r="AL8671" s="73" t="s">
        <x:v>3643</x:v>
      </x:c>
    </x:row>
    <x:row r="8672" spans="1:38" s="73" customFormat="1">
      <x:c r="A8672" s="73">
        <x:v>71090002</x:v>
      </x:c>
      <x:c r="B8672" s="73">
        <x:v>10715</x:v>
      </x:c>
      <x:c r="C8672" s="73">
        <x:v>0.766666666666667</x:v>
      </x:c>
      <x:c r="G8672" s="73">
        <x:v>1</x:v>
      </x:c>
      <x:c r="I8672" s="73" t="s">
        <x:v>100</x:v>
      </x:c>
      <x:c r="M8672" s="73">
        <x:v>4522</x:v>
      </x:c>
      <x:c r="O8672" s="73" t="s">
        <x:v>101</x:v>
      </x:c>
      <x:c r="AL8672" s="73" t="s">
        <x:v>3643</x:v>
      </x:c>
    </x:row>
    <x:row r="8673" spans="1:38" s="74" customFormat="1">
      <x:c r="A8673" s="74">
        <x:v>71100001</x:v>
      </x:c>
      <x:c r="B8673" s="74">
        <x:v>10716</x:v>
      </x:c>
      <x:c r="C8673" s="74">
        <x:v>0.433333333333333</x:v>
      </x:c>
      <x:c r="G8673" s="74">
        <x:v>1</x:v>
      </x:c>
      <x:c r="I8673" s="74" t="s">
        <x:v>100</x:v>
      </x:c>
      <x:c r="M8673" s="74">
        <x:v>4524</x:v>
      </x:c>
      <x:c r="O8673" s="74" t="s">
        <x:v>101</x:v>
      </x:c>
      <x:c r="AL8673" s="74" t="s">
        <x:v>3644</x:v>
      </x:c>
    </x:row>
    <x:row r="8674" spans="1:38" s="74" customFormat="1">
      <x:c r="A8674" s="74">
        <x:v>71100002</x:v>
      </x:c>
      <x:c r="B8674" s="74">
        <x:v>10716</x:v>
      </x:c>
      <x:c r="C8674" s="74">
        <x:v>0.7</x:v>
      </x:c>
      <x:c r="G8674" s="74">
        <x:v>1</x:v>
      </x:c>
      <x:c r="I8674" s="74" t="s">
        <x:v>100</x:v>
      </x:c>
      <x:c r="M8674" s="74">
        <x:v>4524</x:v>
      </x:c>
      <x:c r="O8674" s="74" t="s">
        <x:v>101</x:v>
      </x:c>
      <x:c r="AL8674" s="74" t="s">
        <x:v>3644</x:v>
      </x:c>
    </x:row>
    <x:row r="8675" spans="1:38" s="73" customFormat="1">
      <x:c r="A8675" s="73">
        <x:v>71120001</x:v>
      </x:c>
      <x:c r="B8675" s="73">
        <x:v>10717</x:v>
      </x:c>
      <x:c r="C8675" s="73">
        <x:v>0.4</x:v>
      </x:c>
      <x:c r="G8675" s="73">
        <x:v>1</x:v>
      </x:c>
      <x:c r="I8675" s="73" t="s">
        <x:v>100</x:v>
      </x:c>
      <x:c r="M8675" s="73">
        <x:v>4526</x:v>
      </x:c>
      <x:c r="O8675" s="73" t="s">
        <x:v>101</x:v>
      </x:c>
      <x:c r="AL8675" s="73" t="s">
        <x:v>3645</x:v>
      </x:c>
    </x:row>
    <x:row r="8676" spans="1:38" s="73" customFormat="1">
      <x:c r="A8676" s="73">
        <x:v>71120002</x:v>
      </x:c>
      <x:c r="B8676" s="73">
        <x:v>10717</x:v>
      </x:c>
      <x:c r="C8676" s="73">
        <x:v>0.733333333333333</x:v>
      </x:c>
      <x:c r="G8676" s="73">
        <x:v>1</x:v>
      </x:c>
      <x:c r="I8676" s="73" t="s">
        <x:v>100</x:v>
      </x:c>
      <x:c r="M8676" s="73">
        <x:v>4526</x:v>
      </x:c>
      <x:c r="O8676" s="73" t="s">
        <x:v>101</x:v>
      </x:c>
      <x:c r="AL8676" s="73" t="s">
        <x:v>3645</x:v>
      </x:c>
    </x:row>
    <x:row r="8677" spans="1:38" s="74" customFormat="1">
      <x:c r="A8677" s="74">
        <x:v>71130001</x:v>
      </x:c>
      <x:c r="B8677" s="74">
        <x:v>10718</x:v>
      </x:c>
      <x:c r="C8677" s="74">
        <x:v>0.633333333333333</x:v>
      </x:c>
      <x:c r="G8677" s="74">
        <x:v>1</x:v>
      </x:c>
      <x:c r="I8677" s="74" t="s">
        <x:v>100</x:v>
      </x:c>
      <x:c r="AL8677" s="74" t="s">
        <x:v>3646</x:v>
      </x:c>
    </x:row>
    <x:row r="8678" spans="1:38" s="74" customFormat="1">
      <x:c r="A8678" s="74">
        <x:v>71130002</x:v>
      </x:c>
      <x:c r="B8678" s="74">
        <x:v>10718</x:v>
      </x:c>
      <x:c r="C8678" s="74">
        <x:v>0.733333333333333</x:v>
      </x:c>
      <x:c r="G8678" s="74">
        <x:v>1</x:v>
      </x:c>
      <x:c r="I8678" s="74" t="s">
        <x:v>100</x:v>
      </x:c>
      <x:c r="AL8678" s="74" t="s">
        <x:v>3646</x:v>
      </x:c>
    </x:row>
    <x:row r="8679" spans="1:38" s="73" customFormat="1">
      <x:c r="A8679" s="73">
        <x:v>71140001</x:v>
      </x:c>
      <x:c r="B8679" s="73">
        <x:v>10719</x:v>
      </x:c>
      <x:c r="C8679" s="73">
        <x:v>0.333333333333333</x:v>
      </x:c>
      <x:c r="G8679" s="73">
        <x:v>1</x:v>
      </x:c>
      <x:c r="I8679" s="73" t="s">
        <x:v>100</x:v>
      </x:c>
      <x:c r="M8679" s="73">
        <x:v>4530</x:v>
      </x:c>
      <x:c r="O8679" s="73" t="s">
        <x:v>101</x:v>
      </x:c>
      <x:c r="AL8679" s="73" t="s">
        <x:v>3647</x:v>
      </x:c>
    </x:row>
    <x:row r="8680" spans="1:38" s="73" customFormat="1">
      <x:c r="A8680" s="73">
        <x:v>71140002</x:v>
      </x:c>
      <x:c r="B8680" s="73">
        <x:v>10719</x:v>
      </x:c>
      <x:c r="C8680" s="73">
        <x:v>0.6</x:v>
      </x:c>
      <x:c r="G8680" s="73">
        <x:v>1</x:v>
      </x:c>
      <x:c r="I8680" s="73" t="s">
        <x:v>100</x:v>
      </x:c>
      <x:c r="M8680" s="73">
        <x:v>4530</x:v>
      </x:c>
      <x:c r="O8680" s="73" t="s">
        <x:v>101</x:v>
      </x:c>
      <x:c r="AL8680" s="73" t="s">
        <x:v>3647</x:v>
      </x:c>
    </x:row>
    <x:row r="8681" spans="1:38" s="74" customFormat="1">
      <x:c r="A8681" s="74">
        <x:v>71141001</x:v>
      </x:c>
      <x:c r="B8681" s="74">
        <x:v>10720</x:v>
      </x:c>
      <x:c r="C8681" s="74">
        <x:v>1.4</x:v>
      </x:c>
      <x:c r="G8681" s="74">
        <x:v>1</x:v>
      </x:c>
      <x:c r="I8681" s="74" t="s">
        <x:v>100</x:v>
      </x:c>
      <x:c r="M8681" s="74">
        <x:v>4532</x:v>
      </x:c>
      <x:c r="O8681" s="74" t="s">
        <x:v>101</x:v>
      </x:c>
      <x:c r="AL8681" s="74" t="s">
        <x:v>3648</x:v>
      </x:c>
    </x:row>
    <x:row r="8682" spans="1:38" s="73" customFormat="1">
      <x:c r="A8682" s="73">
        <x:v>71142001</x:v>
      </x:c>
      <x:c r="B8682" s="73">
        <x:v>10721</x:v>
      </x:c>
      <x:c r="C8682" s="73">
        <x:v>3.1</x:v>
      </x:c>
      <x:c r="G8682" s="73">
        <x:v>1</x:v>
      </x:c>
      <x:c r="I8682" s="73" t="s">
        <x:v>100</x:v>
      </x:c>
      <x:c r="AL8682" s="73" t="s">
        <x:v>3649</x:v>
      </x:c>
    </x:row>
    <x:row r="8683" spans="1:38" s="74" customFormat="1">
      <x:c r="A8683" s="74">
        <x:v>71150001</x:v>
      </x:c>
      <x:c r="B8683" s="74">
        <x:v>10722</x:v>
      </x:c>
      <x:c r="C8683" s="74">
        <x:v>0.566666666666667</x:v>
      </x:c>
      <x:c r="G8683" s="74">
        <x:v>1</x:v>
      </x:c>
      <x:c r="I8683" s="74" t="s">
        <x:v>100</x:v>
      </x:c>
      <x:c r="M8683" s="74">
        <x:v>4536</x:v>
      </x:c>
      <x:c r="O8683" s="74" t="s">
        <x:v>101</x:v>
      </x:c>
      <x:c r="AL8683" s="74" t="s">
        <x:v>3650</x:v>
      </x:c>
    </x:row>
    <x:row r="8684" spans="1:38" s="73" customFormat="1">
      <x:c r="A8684" s="73">
        <x:v>71151001</x:v>
      </x:c>
      <x:c r="B8684" s="73">
        <x:v>10723</x:v>
      </x:c>
      <x:c r="C8684" s="73">
        <x:v>0.733333333333333</x:v>
      </x:c>
      <x:c r="G8684" s="73">
        <x:v>1</x:v>
      </x:c>
      <x:c r="I8684" s="73" t="s">
        <x:v>100</x:v>
      </x:c>
      <x:c r="AL8684" s="73" t="s">
        <x:v>3651</x:v>
      </x:c>
    </x:row>
    <x:row r="8685" spans="1:38" s="74" customFormat="1">
      <x:c r="A8685" s="74">
        <x:v>71152001</x:v>
      </x:c>
      <x:c r="B8685" s="74">
        <x:v>10724</x:v>
      </x:c>
      <x:c r="C8685" s="74">
        <x:v>0.666666666666667</x:v>
      </x:c>
      <x:c r="G8685" s="74">
        <x:v>1</x:v>
      </x:c>
      <x:c r="I8685" s="74" t="s">
        <x:v>100</x:v>
      </x:c>
      <x:c r="AL8685" s="74" t="s">
        <x:v>3652</x:v>
      </x:c>
    </x:row>
    <x:row r="8686" spans="1:38" s="74" customFormat="1">
      <x:c r="A8686" s="74">
        <x:v>71152002</x:v>
      </x:c>
      <x:c r="B8686" s="74">
        <x:v>10724</x:v>
      </x:c>
      <x:c r="C8686" s="74">
        <x:v>1.46666666666667</x:v>
      </x:c>
      <x:c r="G8686" s="74">
        <x:v>2</x:v>
      </x:c>
      <x:c r="I8686" s="74" t="s">
        <x:v>100</x:v>
      </x:c>
      <x:c r="AL8686" s="74" t="s">
        <x:v>3652</x:v>
      </x:c>
    </x:row>
    <x:row r="8687" spans="1:38" s="74" customFormat="1">
      <x:c r="A8687" s="74">
        <x:v>71152003</x:v>
      </x:c>
      <x:c r="B8687" s="74">
        <x:v>10724</x:v>
      </x:c>
      <x:c r="C8687" s="74">
        <x:v>1.73333333333333</x:v>
      </x:c>
      <x:c r="G8687" s="74">
        <x:v>2</x:v>
      </x:c>
      <x:c r="I8687" s="74" t="s">
        <x:v>100</x:v>
      </x:c>
      <x:c r="AL8687" s="74" t="s">
        <x:v>3652</x:v>
      </x:c>
    </x:row>
    <x:row r="8688" spans="1:38" s="73" customFormat="1">
      <x:c r="A8688" s="73">
        <x:v>71153001</x:v>
      </x:c>
      <x:c r="B8688" s="73">
        <x:v>10725</x:v>
      </x:c>
      <x:c r="C8688" s="73">
        <x:v>1.9</x:v>
      </x:c>
      <x:c r="G8688" s="73">
        <x:v>1</x:v>
      </x:c>
      <x:c r="I8688" s="73" t="s">
        <x:v>103</x:v>
      </x:c>
      <x:c r="AL8688" s="73" t="s">
        <x:v>3653</x:v>
      </x:c>
    </x:row>
    <x:row r="8689" spans="1:38" s="73" customFormat="1">
      <x:c r="A8689" s="73">
        <x:v>71153002</x:v>
      </x:c>
      <x:c r="B8689" s="73">
        <x:v>10725</x:v>
      </x:c>
      <x:c r="C8689" s="73">
        <x:v>2.06666666666667</x:v>
      </x:c>
      <x:c r="G8689" s="73">
        <x:v>1</x:v>
      </x:c>
      <x:c r="I8689" s="73" t="s">
        <x:v>104</x:v>
      </x:c>
      <x:c r="AL8689" s="73" t="s">
        <x:v>3653</x:v>
      </x:c>
    </x:row>
    <x:row r="8690" spans="1:38" s="73" customFormat="1">
      <x:c r="A8690" s="73">
        <x:v>71153003</x:v>
      </x:c>
      <x:c r="B8690" s="73">
        <x:v>10725</x:v>
      </x:c>
      <x:c r="C8690" s="73">
        <x:v>2.3</x:v>
      </x:c>
      <x:c r="G8690" s="73">
        <x:v>1</x:v>
      </x:c>
      <x:c r="I8690" s="73" t="s">
        <x:v>103</x:v>
      </x:c>
      <x:c r="AL8690" s="73" t="s">
        <x:v>3653</x:v>
      </x:c>
    </x:row>
    <x:row r="8691" spans="1:38" s="73" customFormat="1">
      <x:c r="A8691" s="73">
        <x:v>71153004</x:v>
      </x:c>
      <x:c r="B8691" s="73">
        <x:v>10725</x:v>
      </x:c>
      <x:c r="C8691" s="73">
        <x:v>2.46666666666667</x:v>
      </x:c>
      <x:c r="G8691" s="73">
        <x:v>1</x:v>
      </x:c>
      <x:c r="I8691" s="73" t="s">
        <x:v>104</x:v>
      </x:c>
      <x:c r="AL8691" s="73" t="s">
        <x:v>3653</x:v>
      </x:c>
    </x:row>
    <x:row r="8692" spans="1:38" s="73" customFormat="1">
      <x:c r="A8692" s="73">
        <x:v>71153005</x:v>
      </x:c>
      <x:c r="B8692" s="73">
        <x:v>10725</x:v>
      </x:c>
      <x:c r="C8692" s="73">
        <x:v>2.56666666666667</x:v>
      </x:c>
      <x:c r="G8692" s="73">
        <x:v>1</x:v>
      </x:c>
      <x:c r="I8692" s="73" t="s">
        <x:v>103</x:v>
      </x:c>
      <x:c r="AL8692" s="73" t="s">
        <x:v>3653</x:v>
      </x:c>
    </x:row>
    <x:row r="8693" spans="1:38" s="73" customFormat="1">
      <x:c r="A8693" s="73">
        <x:v>71153006</x:v>
      </x:c>
      <x:c r="B8693" s="73">
        <x:v>10725</x:v>
      </x:c>
      <x:c r="C8693" s="73">
        <x:v>2.66666666666667</x:v>
      </x:c>
      <x:c r="G8693" s="73">
        <x:v>1</x:v>
      </x:c>
      <x:c r="I8693" s="73" t="s">
        <x:v>104</x:v>
      </x:c>
      <x:c r="AL8693" s="73" t="s">
        <x:v>3653</x:v>
      </x:c>
    </x:row>
    <x:row r="8694" spans="1:38" s="73" customFormat="1">
      <x:c r="A8694" s="73">
        <x:v>71153007</x:v>
      </x:c>
      <x:c r="B8694" s="73">
        <x:v>10725</x:v>
      </x:c>
      <x:c r="C8694" s="73">
        <x:v>2.76666666666667</x:v>
      </x:c>
      <x:c r="G8694" s="73">
        <x:v>1</x:v>
      </x:c>
      <x:c r="I8694" s="73" t="s">
        <x:v>103</x:v>
      </x:c>
      <x:c r="AL8694" s="73" t="s">
        <x:v>3653</x:v>
      </x:c>
    </x:row>
    <x:row r="8695" spans="1:38" s="73" customFormat="1">
      <x:c r="A8695" s="73">
        <x:v>71153008</x:v>
      </x:c>
      <x:c r="B8695" s="73">
        <x:v>10725</x:v>
      </x:c>
      <x:c r="C8695" s="73">
        <x:v>2.83333333333333</x:v>
      </x:c>
      <x:c r="G8695" s="73">
        <x:v>1</x:v>
      </x:c>
      <x:c r="I8695" s="73" t="s">
        <x:v>104</x:v>
      </x:c>
      <x:c r="AL8695" s="73" t="s">
        <x:v>3653</x:v>
      </x:c>
    </x:row>
    <x:row r="8696" spans="1:38" s="73" customFormat="1">
      <x:c r="A8696" s="73">
        <x:v>71153009</x:v>
      </x:c>
      <x:c r="B8696" s="73">
        <x:v>10725</x:v>
      </x:c>
      <x:c r="C8696" s="73">
        <x:v>2.93333333333333</x:v>
      </x:c>
      <x:c r="G8696" s="73">
        <x:v>1</x:v>
      </x:c>
      <x:c r="I8696" s="73" t="s">
        <x:v>103</x:v>
      </x:c>
      <x:c r="AL8696" s="73" t="s">
        <x:v>3653</x:v>
      </x:c>
    </x:row>
    <x:row r="8697" spans="1:38" s="73" customFormat="1">
      <x:c r="A8697" s="73">
        <x:v>71153010</x:v>
      </x:c>
      <x:c r="B8697" s="73">
        <x:v>10725</x:v>
      </x:c>
      <x:c r="C8697" s="73">
        <x:v>3.03333333333333</x:v>
      </x:c>
      <x:c r="G8697" s="73">
        <x:v>1</x:v>
      </x:c>
      <x:c r="I8697" s="73" t="s">
        <x:v>104</x:v>
      </x:c>
      <x:c r="AL8697" s="73" t="s">
        <x:v>3653</x:v>
      </x:c>
    </x:row>
    <x:row r="8698" spans="1:38" s="73" customFormat="1">
      <x:c r="A8698" s="73">
        <x:v>71153011</x:v>
      </x:c>
      <x:c r="B8698" s="73">
        <x:v>10725</x:v>
      </x:c>
      <x:c r="C8698" s="73">
        <x:v>3.1</x:v>
      </x:c>
      <x:c r="G8698" s="73">
        <x:v>1</x:v>
      </x:c>
      <x:c r="I8698" s="73" t="s">
        <x:v>103</x:v>
      </x:c>
      <x:c r="AL8698" s="73" t="s">
        <x:v>3653</x:v>
      </x:c>
    </x:row>
    <x:row r="8699" spans="1:38" s="73" customFormat="1">
      <x:c r="A8699" s="73">
        <x:v>71153012</x:v>
      </x:c>
      <x:c r="B8699" s="73">
        <x:v>10725</x:v>
      </x:c>
      <x:c r="C8699" s="73">
        <x:v>3.2</x:v>
      </x:c>
      <x:c r="G8699" s="73">
        <x:v>1</x:v>
      </x:c>
      <x:c r="I8699" s="73" t="s">
        <x:v>104</x:v>
      </x:c>
      <x:c r="AL8699" s="73" t="s">
        <x:v>3653</x:v>
      </x:c>
    </x:row>
    <x:row r="8700" spans="1:38" s="73" customFormat="1">
      <x:c r="A8700" s="73">
        <x:v>71153013</x:v>
      </x:c>
      <x:c r="B8700" s="73">
        <x:v>10725</x:v>
      </x:c>
      <x:c r="C8700" s="73">
        <x:v>3.26666666666667</x:v>
      </x:c>
      <x:c r="G8700" s="73">
        <x:v>1</x:v>
      </x:c>
      <x:c r="I8700" s="73" t="s">
        <x:v>103</x:v>
      </x:c>
      <x:c r="AL8700" s="73" t="s">
        <x:v>3653</x:v>
      </x:c>
    </x:row>
    <x:row r="8701" spans="1:38" s="73" customFormat="1">
      <x:c r="A8701" s="73">
        <x:v>71153014</x:v>
      </x:c>
      <x:c r="B8701" s="73">
        <x:v>10725</x:v>
      </x:c>
      <x:c r="C8701" s="73">
        <x:v>3.33333333333333</x:v>
      </x:c>
      <x:c r="G8701" s="73">
        <x:v>1</x:v>
      </x:c>
      <x:c r="I8701" s="73" t="s">
        <x:v>104</x:v>
      </x:c>
      <x:c r="AL8701" s="73" t="s">
        <x:v>3653</x:v>
      </x:c>
    </x:row>
    <x:row r="8702" spans="1:38" s="73" customFormat="1">
      <x:c r="A8702" s="73">
        <x:v>71153015</x:v>
      </x:c>
      <x:c r="B8702" s="73">
        <x:v>10725</x:v>
      </x:c>
      <x:c r="C8702" s="73">
        <x:v>3.43333333333333</x:v>
      </x:c>
      <x:c r="G8702" s="73">
        <x:v>1</x:v>
      </x:c>
      <x:c r="I8702" s="73" t="s">
        <x:v>103</x:v>
      </x:c>
      <x:c r="AL8702" s="73" t="s">
        <x:v>3653</x:v>
      </x:c>
    </x:row>
    <x:row r="8703" spans="1:38" s="73" customFormat="1">
      <x:c r="A8703" s="73">
        <x:v>71153016</x:v>
      </x:c>
      <x:c r="B8703" s="73">
        <x:v>10725</x:v>
      </x:c>
      <x:c r="C8703" s="73">
        <x:v>3.5</x:v>
      </x:c>
      <x:c r="G8703" s="73">
        <x:v>1</x:v>
      </x:c>
      <x:c r="I8703" s="73" t="s">
        <x:v>104</x:v>
      </x:c>
      <x:c r="AL8703" s="73" t="s">
        <x:v>3653</x:v>
      </x:c>
    </x:row>
    <x:row r="8704" spans="1:38" s="73" customFormat="1">
      <x:c r="A8704" s="73">
        <x:v>71153017</x:v>
      </x:c>
      <x:c r="B8704" s="73">
        <x:v>10725</x:v>
      </x:c>
      <x:c r="C8704" s="73">
        <x:v>3.56666666666667</x:v>
      </x:c>
      <x:c r="G8704" s="73">
        <x:v>1</x:v>
      </x:c>
      <x:c r="I8704" s="73" t="s">
        <x:v>103</x:v>
      </x:c>
      <x:c r="AL8704" s="73" t="s">
        <x:v>3653</x:v>
      </x:c>
    </x:row>
    <x:row r="8705" spans="1:38" s="73" customFormat="1">
      <x:c r="A8705" s="73">
        <x:v>71153018</x:v>
      </x:c>
      <x:c r="B8705" s="73">
        <x:v>10725</x:v>
      </x:c>
      <x:c r="C8705" s="73">
        <x:v>3.93333333333333</x:v>
      </x:c>
      <x:c r="G8705" s="73">
        <x:v>1</x:v>
      </x:c>
      <x:c r="I8705" s="73" t="s">
        <x:v>104</x:v>
      </x:c>
      <x:c r="AL8705" s="73" t="s">
        <x:v>3653</x:v>
      </x:c>
    </x:row>
    <x:row r="8706" spans="1:38" s="73" customFormat="1">
      <x:c r="A8706" s="73">
        <x:v>71153019</x:v>
      </x:c>
      <x:c r="B8706" s="73">
        <x:v>10725</x:v>
      </x:c>
      <x:c r="C8706" s="73">
        <x:v>4</x:v>
      </x:c>
      <x:c r="G8706" s="73">
        <x:v>1</x:v>
      </x:c>
      <x:c r="I8706" s="73" t="s">
        <x:v>103</x:v>
      </x:c>
      <x:c r="AL8706" s="73" t="s">
        <x:v>3653</x:v>
      </x:c>
    </x:row>
    <x:row r="8707" spans="1:38" s="73" customFormat="1">
      <x:c r="A8707" s="73">
        <x:v>71153020</x:v>
      </x:c>
      <x:c r="B8707" s="73">
        <x:v>10725</x:v>
      </x:c>
      <x:c r="C8707" s="73">
        <x:v>4.1</x:v>
      </x:c>
      <x:c r="G8707" s="73">
        <x:v>1</x:v>
      </x:c>
      <x:c r="I8707" s="73" t="s">
        <x:v>104</x:v>
      </x:c>
      <x:c r="AL8707" s="73" t="s">
        <x:v>3653</x:v>
      </x:c>
    </x:row>
    <x:row r="8708" spans="1:38" s="73" customFormat="1">
      <x:c r="A8708" s="73">
        <x:v>71153021</x:v>
      </x:c>
      <x:c r="B8708" s="73">
        <x:v>10725</x:v>
      </x:c>
      <x:c r="C8708" s="73">
        <x:v>4.2</x:v>
      </x:c>
      <x:c r="G8708" s="73">
        <x:v>1</x:v>
      </x:c>
      <x:c r="I8708" s="73" t="s">
        <x:v>103</x:v>
      </x:c>
      <x:c r="AL8708" s="73" t="s">
        <x:v>3653</x:v>
      </x:c>
    </x:row>
    <x:row r="8709" spans="1:38" s="73" customFormat="1">
      <x:c r="A8709" s="73">
        <x:v>71153022</x:v>
      </x:c>
      <x:c r="B8709" s="73">
        <x:v>10725</x:v>
      </x:c>
      <x:c r="C8709" s="73">
        <x:v>4.33333333333333</x:v>
      </x:c>
      <x:c r="G8709" s="73">
        <x:v>1</x:v>
      </x:c>
      <x:c r="I8709" s="73" t="s">
        <x:v>104</x:v>
      </x:c>
      <x:c r="AL8709" s="73" t="s">
        <x:v>3653</x:v>
      </x:c>
    </x:row>
    <x:row r="8710" spans="1:38" s="73" customFormat="1">
      <x:c r="A8710" s="73">
        <x:v>71153023</x:v>
      </x:c>
      <x:c r="B8710" s="73">
        <x:v>10725</x:v>
      </x:c>
      <x:c r="C8710" s="73">
        <x:v>4.43333333333333</x:v>
      </x:c>
      <x:c r="G8710" s="73">
        <x:v>1</x:v>
      </x:c>
      <x:c r="I8710" s="73" t="s">
        <x:v>103</x:v>
      </x:c>
      <x:c r="AL8710" s="73" t="s">
        <x:v>3653</x:v>
      </x:c>
    </x:row>
    <x:row r="8711" spans="1:38" s="73" customFormat="1">
      <x:c r="A8711" s="73">
        <x:v>71153024</x:v>
      </x:c>
      <x:c r="B8711" s="73">
        <x:v>10725</x:v>
      </x:c>
      <x:c r="C8711" s="73">
        <x:v>4.6</x:v>
      </x:c>
      <x:c r="G8711" s="73">
        <x:v>1</x:v>
      </x:c>
      <x:c r="I8711" s="73" t="s">
        <x:v>104</x:v>
      </x:c>
      <x:c r="AL8711" s="73" t="s">
        <x:v>3653</x:v>
      </x:c>
    </x:row>
    <x:row r="8712" spans="1:38" s="73" customFormat="1">
      <x:c r="A8712" s="73">
        <x:v>71153025</x:v>
      </x:c>
      <x:c r="B8712" s="73">
        <x:v>10725</x:v>
      </x:c>
      <x:c r="C8712" s="73">
        <x:v>4.7</x:v>
      </x:c>
      <x:c r="G8712" s="73">
        <x:v>1</x:v>
      </x:c>
      <x:c r="I8712" s="73" t="s">
        <x:v>103</x:v>
      </x:c>
      <x:c r="AL8712" s="73" t="s">
        <x:v>3653</x:v>
      </x:c>
    </x:row>
    <x:row r="8713" spans="1:38" s="73" customFormat="1">
      <x:c r="A8713" s="73">
        <x:v>71153026</x:v>
      </x:c>
      <x:c r="B8713" s="73">
        <x:v>10725</x:v>
      </x:c>
      <x:c r="C8713" s="73">
        <x:v>4.8</x:v>
      </x:c>
      <x:c r="G8713" s="73">
        <x:v>1</x:v>
      </x:c>
      <x:c r="I8713" s="73" t="s">
        <x:v>104</x:v>
      </x:c>
      <x:c r="AL8713" s="73" t="s">
        <x:v>3653</x:v>
      </x:c>
    </x:row>
    <x:row r="8714" spans="1:38" s="74" customFormat="1">
      <x:c r="A8714" s="74">
        <x:v>71160001</x:v>
      </x:c>
      <x:c r="B8714" s="74">
        <x:v>10712</x:v>
      </x:c>
      <x:c r="C8714" s="74">
        <x:v>0.666666666666667</x:v>
      </x:c>
      <x:c r="G8714" s="74">
        <x:v>1</x:v>
      </x:c>
      <x:c r="I8714" s="74" t="s">
        <x:v>102</x:v>
      </x:c>
      <x:c r="K8714" s="74" t="s">
        <x:v>133</x:v>
      </x:c>
      <x:c r="M8714" s="74">
        <x:v>3646</x:v>
      </x:c>
      <x:c r="O8714" s="74" t="s">
        <x:v>101</x:v>
      </x:c>
      <x:c r="AL8714" s="74" t="s">
        <x:v>3654</x:v>
      </x:c>
    </x:row>
    <x:row r="8715" spans="1:38" s="74" customFormat="1">
      <x:c r="A8715" s="74">
        <x:v>71160002</x:v>
      </x:c>
      <x:c r="B8715" s="74">
        <x:v>10712</x:v>
      </x:c>
      <x:c r="C8715" s="74">
        <x:v>1.06666666666667</x:v>
      </x:c>
      <x:c r="G8715" s="74">
        <x:v>1</x:v>
      </x:c>
      <x:c r="I8715" s="74" t="s">
        <x:v>103</x:v>
      </x:c>
      <x:c r="K8715" s="74" t="s">
        <x:v>133</x:v>
      </x:c>
      <x:c r="M8715" s="74">
        <x:v>3646</x:v>
      </x:c>
      <x:c r="O8715" s="74" t="s">
        <x:v>101</x:v>
      </x:c>
      <x:c r="AL8715" s="74" t="s">
        <x:v>3654</x:v>
      </x:c>
    </x:row>
    <x:row r="8716" spans="1:38" s="74" customFormat="1">
      <x:c r="A8716" s="74">
        <x:v>71160003</x:v>
      </x:c>
      <x:c r="B8716" s="74">
        <x:v>10712</x:v>
      </x:c>
      <x:c r="C8716" s="74">
        <x:v>1.63333333333333</x:v>
      </x:c>
      <x:c r="G8716" s="74">
        <x:v>1</x:v>
      </x:c>
      <x:c r="I8716" s="74" t="s">
        <x:v>102</x:v>
      </x:c>
      <x:c r="K8716" s="74" t="s">
        <x:v>697</x:v>
      </x:c>
      <x:c r="M8716" s="74">
        <x:v>3646</x:v>
      </x:c>
      <x:c r="O8716" s="74" t="s">
        <x:v>101</x:v>
      </x:c>
      <x:c r="AL8716" s="74" t="s">
        <x:v>3654</x:v>
      </x:c>
    </x:row>
    <x:row r="8717" spans="1:38" s="73" customFormat="1">
      <x:c r="A8717" s="73">
        <x:v>71161001</x:v>
      </x:c>
      <x:c r="B8717" s="73">
        <x:v>10713</x:v>
      </x:c>
      <x:c r="C8717" s="73">
        <x:v>0.8</x:v>
      </x:c>
      <x:c r="G8717" s="73">
        <x:v>1</x:v>
      </x:c>
      <x:c r="I8717" s="73" t="s">
        <x:v>102</x:v>
      </x:c>
      <x:c r="K8717" s="73" t="s">
        <x:v>697</x:v>
      </x:c>
      <x:c r="M8717" s="73">
        <x:v>3635</x:v>
      </x:c>
      <x:c r="O8717" s="73" t="s">
        <x:v>101</x:v>
      </x:c>
      <x:c r="AL8717" s="73" t="s">
        <x:v>3655</x:v>
      </x:c>
    </x:row>
    <x:row r="8718" spans="1:38" s="74" customFormat="1">
      <x:c r="A8718" s="74">
        <x:v>71162001</x:v>
      </x:c>
      <x:c r="B8718" s="74">
        <x:v>10714</x:v>
      </x:c>
      <x:c r="C8718" s="74">
        <x:v>0.01</x:v>
      </x:c>
      <x:c r="D8718" s="74">
        <x:v>1</x:v>
      </x:c>
      <x:c r="K8718" s="74" t="s">
        <x:v>697</x:v>
      </x:c>
      <x:c r="M8718" s="74">
        <x:v>3639</x:v>
      </x:c>
      <x:c r="O8718" s="74" t="s">
        <x:v>116</x:v>
      </x:c>
      <x:c r="AL8718" s="74" t="s">
        <x:v>3656</x:v>
      </x:c>
    </x:row>
    <x:row r="8719" spans="1:38" s="74" customFormat="1">
      <x:c r="A8719" s="74">
        <x:v>71162002</x:v>
      </x:c>
      <x:c r="B8719" s="74">
        <x:v>10714</x:v>
      </x:c>
      <x:c r="C8719" s="74">
        <x:v>1.53333333333333</x:v>
      </x:c>
      <x:c r="G8719" s="74">
        <x:v>1</x:v>
      </x:c>
      <x:c r="I8719" s="74" t="s">
        <x:v>103</x:v>
      </x:c>
      <x:c r="K8719" s="74" t="s">
        <x:v>697</x:v>
      </x:c>
      <x:c r="M8719" s="74">
        <x:v>3640</x:v>
      </x:c>
      <x:c r="O8719" s="74" t="s">
        <x:v>101</x:v>
      </x:c>
      <x:c r="AL8719" s="74" t="s">
        <x:v>3656</x:v>
      </x:c>
    </x:row>
    <x:row r="8720" spans="1:38" s="73" customFormat="1">
      <x:c r="A8720" s="73">
        <x:v>71163001</x:v>
      </x:c>
      <x:c r="B8720" s="73">
        <x:v>10726</x:v>
      </x:c>
      <x:c r="C8720" s="73">
        <x:v>9.33333333333333</x:v>
      </x:c>
      <x:c r="G8720" s="73">
        <x:v>3</x:v>
      </x:c>
      <x:c r="I8720" s="73" t="s">
        <x:v>100</x:v>
      </x:c>
      <x:c r="M8720" s="73">
        <x:v>2661</x:v>
      </x:c>
      <x:c r="O8720" s="73" t="s">
        <x:v>101</x:v>
      </x:c>
      <x:c r="S8720" s="73" t="s">
        <x:v>615</x:v>
      </x:c>
      <x:c r="T8720" s="73">
        <x:v>2</x:v>
      </x:c>
      <x:c r="AH8720" s="73" t="s">
        <x:v>616</x:v>
      </x:c>
      <x:c r="AL8720" s="73" t="s">
        <x:v>3657</x:v>
      </x:c>
    </x:row>
    <x:row r="8721" spans="1:38" s="73" customFormat="1">
      <x:c r="A8721" s="73">
        <x:v>71163002</x:v>
      </x:c>
      <x:c r="B8721" s="73">
        <x:v>10726</x:v>
      </x:c>
      <x:c r="C8721" s="73">
        <x:v>11.9333333333333</x:v>
      </x:c>
      <x:c r="G8721" s="73">
        <x:v>4</x:v>
      </x:c>
      <x:c r="I8721" s="73" t="s">
        <x:v>100</x:v>
      </x:c>
      <x:c r="M8721" s="73">
        <x:v>2661</x:v>
      </x:c>
      <x:c r="O8721" s="73" t="s">
        <x:v>101</x:v>
      </x:c>
      <x:c r="S8721" s="73" t="s">
        <x:v>615</x:v>
      </x:c>
      <x:c r="T8721" s="73">
        <x:v>2</x:v>
      </x:c>
      <x:c r="AL8721" s="73" t="s">
        <x:v>3657</x:v>
      </x:c>
    </x:row>
    <x:row r="8722" spans="1:38" s="75" customFormat="1">
      <x:c r="A8722" s="75">
        <x:f t="shared" ref="A8722:A8746" si="473">IF(B8722=B8721,A8721+1,ROUNDDOWN(A8721/10,0)*10+1000+1)</x:f>
        <x:v>71164001</x:v>
      </x:c>
      <x:c r="B8722" s="75">
        <x:v>10727</x:v>
      </x:c>
      <x:c r="C8722" s="75">
        <x:f>28/30</x:f>
        <x:v>0.933333333333333</x:v>
      </x:c>
      <x:c r="G8722" s="75">
        <x:v>1</x:v>
      </x:c>
      <x:c r="I8722" s="75" t="s">
        <x:v>100</x:v>
      </x:c>
      <x:c r="M8722" s="75">
        <x:v>4828</x:v>
      </x:c>
      <x:c r="O8722" s="75" t="s">
        <x:v>101</x:v>
      </x:c>
      <x:c r="AL8722" s="75" t="s">
        <x:v>3658</x:v>
      </x:c>
    </x:row>
    <x:row r="8723" spans="1:38" s="76" customFormat="1">
      <x:c r="A8723" s="76">
        <x:f t="shared" si="473"/>
        <x:v>71165001</x:v>
      </x:c>
      <x:c r="B8723" s="76">
        <x:v>10728</x:v>
      </x:c>
      <x:c r="C8723" s="76">
        <x:f>25/30</x:f>
        <x:v>0.833333333333333</x:v>
      </x:c>
      <x:c r="G8723" s="76">
        <x:v>1</x:v>
      </x:c>
      <x:c r="I8723" s="76" t="s">
        <x:v>100</x:v>
      </x:c>
      <x:c r="M8723" s="76">
        <x:v>4830</x:v>
      </x:c>
      <x:c r="O8723" s="76" t="s">
        <x:v>101</x:v>
      </x:c>
      <x:c r="AL8723" s="76" t="s">
        <x:v>3659</x:v>
      </x:c>
    </x:row>
    <x:row r="8724" spans="1:38" s="75" customFormat="1">
      <x:c r="A8724" s="75">
        <x:f t="shared" si="473"/>
        <x:v>71166001</x:v>
      </x:c>
      <x:c r="B8724" s="75">
        <x:v>10729</x:v>
      </x:c>
      <x:c r="C8724" s="75">
        <x:f>26/30</x:f>
        <x:v>0.866666666666667</x:v>
      </x:c>
      <x:c r="G8724" s="75">
        <x:v>1</x:v>
      </x:c>
      <x:c r="I8724" s="75" t="s">
        <x:v>102</x:v>
      </x:c>
      <x:c r="M8724" s="75">
        <x:v>4832</x:v>
      </x:c>
      <x:c r="O8724" s="75" t="s">
        <x:v>101</x:v>
      </x:c>
      <x:c r="AL8724" s="75" t="s">
        <x:v>3660</x:v>
      </x:c>
    </x:row>
    <x:row r="8725" spans="1:38" s="76" customFormat="1">
      <x:c r="A8725" s="76">
        <x:f t="shared" si="473"/>
        <x:v>71167001</x:v>
      </x:c>
      <x:c r="B8725" s="76">
        <x:v>10730</x:v>
      </x:c>
      <x:c r="C8725" s="76">
        <x:f>28/30</x:f>
        <x:v>0.933333333333333</x:v>
      </x:c>
      <x:c r="G8725" s="76">
        <x:v>1</x:v>
      </x:c>
      <x:c r="I8725" s="76" t="s">
        <x:v>100</x:v>
      </x:c>
      <x:c r="M8725" s="76">
        <x:v>4834</x:v>
      </x:c>
      <x:c r="O8725" s="76" t="s">
        <x:v>101</x:v>
      </x:c>
      <x:c r="AL8725" s="76" t="s">
        <x:v>3661</x:v>
      </x:c>
    </x:row>
    <x:row r="8726" spans="1:38" s="76" customFormat="1">
      <x:c r="A8726" s="76">
        <x:f t="shared" si="473"/>
        <x:v>71167002</x:v>
      </x:c>
      <x:c r="B8726" s="76">
        <x:v>10730</x:v>
      </x:c>
      <x:c r="C8726" s="76">
        <x:f>37/30</x:f>
        <x:v>1.23333333333333</x:v>
      </x:c>
      <x:c r="G8726" s="76">
        <x:v>1</x:v>
      </x:c>
      <x:c r="I8726" s="76" t="s">
        <x:v>100</x:v>
      </x:c>
      <x:c r="M8726" s="76">
        <x:v>4834</x:v>
      </x:c>
      <x:c r="O8726" s="76" t="s">
        <x:v>101</x:v>
      </x:c>
      <x:c r="AL8726" s="76" t="s">
        <x:v>3661</x:v>
      </x:c>
    </x:row>
    <x:row r="8727" spans="1:38" s="75" customFormat="1">
      <x:c r="A8727" s="75">
        <x:f t="shared" si="473"/>
        <x:v>71168001</x:v>
      </x:c>
      <x:c r="B8727" s="75">
        <x:v>10731</x:v>
      </x:c>
      <x:c r="C8727" s="75">
        <x:f>39/30</x:f>
        <x:v>1.3</x:v>
      </x:c>
      <x:c r="G8727" s="75">
        <x:v>1</x:v>
      </x:c>
      <x:c r="I8727" s="75" t="s">
        <x:v>100</x:v>
      </x:c>
      <x:c r="M8727" s="75">
        <x:v>4836</x:v>
      </x:c>
      <x:c r="O8727" s="75" t="s">
        <x:v>101</x:v>
      </x:c>
      <x:c r="AG8727" s="75">
        <x:v>1</x:v>
      </x:c>
      <x:c r="AL8727" s="75" t="s">
        <x:v>3662</x:v>
      </x:c>
    </x:row>
    <x:row r="8728" spans="1:38" s="76" customFormat="1">
      <x:c r="A8728" s="76">
        <x:f t="shared" si="473"/>
        <x:v>71169001</x:v>
      </x:c>
      <x:c r="B8728" s="76">
        <x:v>10732</x:v>
      </x:c>
      <x:c r="C8728" s="76">
        <x:f>12/30</x:f>
        <x:v>0.4</x:v>
      </x:c>
      <x:c r="G8728" s="76">
        <x:v>1</x:v>
      </x:c>
      <x:c r="I8728" s="76" t="s">
        <x:v>100</x:v>
      </x:c>
      <x:c r="M8728" s="76">
        <x:v>4838</x:v>
      </x:c>
      <x:c r="O8728" s="76" t="s">
        <x:v>101</x:v>
      </x:c>
      <x:c r="AL8728" s="76" t="s">
        <x:v>3663</x:v>
      </x:c>
    </x:row>
    <x:row r="8729" spans="1:38" s="76" customFormat="1">
      <x:c r="A8729" s="76">
        <x:f t="shared" si="473"/>
        <x:v>71169002</x:v>
      </x:c>
      <x:c r="B8729" s="76">
        <x:v>10732</x:v>
      </x:c>
      <x:c r="C8729" s="76">
        <x:f>26/30</x:f>
        <x:v>0.866666666666667</x:v>
      </x:c>
      <x:c r="G8729" s="76">
        <x:v>1</x:v>
      </x:c>
      <x:c r="I8729" s="76" t="s">
        <x:v>100</x:v>
      </x:c>
      <x:c r="M8729" s="76">
        <x:v>4838</x:v>
      </x:c>
      <x:c r="O8729" s="76" t="s">
        <x:v>101</x:v>
      </x:c>
      <x:c r="AL8729" s="76" t="s">
        <x:v>3663</x:v>
      </x:c>
    </x:row>
    <x:row r="8730" spans="1:38" s="76" customFormat="1">
      <x:c r="A8730" s="76">
        <x:f t="shared" si="473"/>
        <x:v>71169003</x:v>
      </x:c>
      <x:c r="B8730" s="76">
        <x:v>10732</x:v>
      </x:c>
      <x:c r="C8730" s="76">
        <x:f>43/30</x:f>
        <x:v>1.43333333333333</x:v>
      </x:c>
      <x:c r="G8730" s="76">
        <x:v>1</x:v>
      </x:c>
      <x:c r="I8730" s="76" t="s">
        <x:v>102</x:v>
      </x:c>
      <x:c r="M8730" s="76">
        <x:v>4838</x:v>
      </x:c>
      <x:c r="O8730" s="76" t="s">
        <x:v>101</x:v>
      </x:c>
      <x:c r="AL8730" s="76" t="s">
        <x:v>3663</x:v>
      </x:c>
    </x:row>
    <x:row r="8731" spans="1:38" s="75" customFormat="1">
      <x:c r="A8731" s="75">
        <x:f t="shared" si="473"/>
        <x:v>71170001</x:v>
      </x:c>
      <x:c r="B8731" s="75">
        <x:v>10733</x:v>
      </x:c>
      <x:c r="C8731" s="75">
        <x:f>25/30</x:f>
        <x:v>0.833333333333333</x:v>
      </x:c>
      <x:c r="G8731" s="75">
        <x:v>1</x:v>
      </x:c>
      <x:c r="I8731" s="75" t="s">
        <x:v>100</x:v>
      </x:c>
      <x:c r="M8731" s="75">
        <x:v>4840</x:v>
      </x:c>
      <x:c r="O8731" s="75" t="s">
        <x:v>101</x:v>
      </x:c>
      <x:c r="AL8731" s="75" t="s">
        <x:v>3664</x:v>
      </x:c>
    </x:row>
    <x:row r="8732" spans="1:38" s="75" customFormat="1">
      <x:c r="A8732" s="75">
        <x:f t="shared" si="473"/>
        <x:v>71170002</x:v>
      </x:c>
      <x:c r="B8732" s="75">
        <x:v>10733</x:v>
      </x:c>
      <x:c r="C8732" s="75">
        <x:f>31/30</x:f>
        <x:v>1.03333333333333</x:v>
      </x:c>
      <x:c r="G8732" s="75">
        <x:v>1</x:v>
      </x:c>
      <x:c r="I8732" s="75" t="s">
        <x:v>100</x:v>
      </x:c>
      <x:c r="M8732" s="75">
        <x:v>4840</x:v>
      </x:c>
      <x:c r="O8732" s="75" t="s">
        <x:v>101</x:v>
      </x:c>
      <x:c r="AL8732" s="75" t="s">
        <x:v>3664</x:v>
      </x:c>
    </x:row>
    <x:row r="8733" spans="1:38" s="75" customFormat="1">
      <x:c r="A8733" s="75">
        <x:f t="shared" si="473"/>
        <x:v>71170003</x:v>
      </x:c>
      <x:c r="B8733" s="75">
        <x:v>10733</x:v>
      </x:c>
      <x:c r="C8733" s="75">
        <x:f>52/30</x:f>
        <x:v>1.73333333333333</x:v>
      </x:c>
      <x:c r="G8733" s="75">
        <x:v>3</x:v>
      </x:c>
      <x:c r="I8733" s="75" t="s">
        <x:v>102</x:v>
      </x:c>
      <x:c r="M8733" s="75">
        <x:v>4840</x:v>
      </x:c>
      <x:c r="O8733" s="75" t="s">
        <x:v>101</x:v>
      </x:c>
      <x:c r="AG8733" s="75">
        <x:v>1</x:v>
      </x:c>
      <x:c r="AL8733" s="75" t="s">
        <x:v>3664</x:v>
      </x:c>
    </x:row>
    <x:row r="8734" spans="1:38" s="76" customFormat="1">
      <x:c r="A8734" s="76">
        <x:f t="shared" si="473"/>
        <x:v>71171001</x:v>
      </x:c>
      <x:c r="B8734" s="76">
        <x:v>10734</x:v>
      </x:c>
      <x:c r="C8734" s="76">
        <x:f>13/30</x:f>
        <x:v>0.433333333333333</x:v>
      </x:c>
      <x:c r="G8734" s="76">
        <x:v>1</x:v>
      </x:c>
      <x:c r="I8734" s="76" t="s">
        <x:v>100</x:v>
      </x:c>
      <x:c r="M8734" s="76">
        <x:v>4842</x:v>
      </x:c>
      <x:c r="O8734" s="76" t="s">
        <x:v>101</x:v>
      </x:c>
      <x:c r="AL8734" s="76" t="s">
        <x:v>3665</x:v>
      </x:c>
    </x:row>
    <x:row r="8735" spans="1:38" s="76" customFormat="1">
      <x:c r="A8735" s="76">
        <x:f t="shared" si="473"/>
        <x:v>71171002</x:v>
      </x:c>
      <x:c r="B8735" s="76">
        <x:v>10734</x:v>
      </x:c>
      <x:c r="C8735" s="76">
        <x:f>37/30</x:f>
        <x:v>1.23333333333333</x:v>
      </x:c>
      <x:c r="G8735" s="76">
        <x:v>2</x:v>
      </x:c>
      <x:c r="I8735" s="76" t="s">
        <x:v>100</x:v>
      </x:c>
      <x:c r="M8735" s="76">
        <x:v>4843</x:v>
      </x:c>
      <x:c r="O8735" s="76" t="s">
        <x:v>101</x:v>
      </x:c>
      <x:c r="AL8735" s="76" t="s">
        <x:v>3665</x:v>
      </x:c>
    </x:row>
    <x:row r="8736" spans="1:38" s="75" customFormat="1">
      <x:c r="A8736" s="75">
        <x:f t="shared" si="473"/>
        <x:v>71172001</x:v>
      </x:c>
      <x:c r="B8736" s="75">
        <x:v>10735</x:v>
      </x:c>
      <x:c r="C8736" s="418">
        <x:f>13/30</x:f>
        <x:v>0.433333333333333</x:v>
      </x:c>
      <x:c r="G8736" s="75">
        <x:v>1</x:v>
      </x:c>
      <x:c r="I8736" s="75" t="s">
        <x:v>100</x:v>
      </x:c>
      <x:c r="M8736" s="75">
        <x:v>4842</x:v>
      </x:c>
      <x:c r="O8736" s="75" t="s">
        <x:v>101</x:v>
      </x:c>
      <x:c r="AG8736" s="75">
        <x:v>1</x:v>
      </x:c>
      <x:c r="AL8736" s="75" t="s">
        <x:v>3666</x:v>
      </x:c>
    </x:row>
    <x:row r="8737" spans="1:38" s="75" customFormat="1">
      <x:c r="A8737" s="75">
        <x:f t="shared" si="473"/>
        <x:v>71172002</x:v>
      </x:c>
      <x:c r="B8737" s="75">
        <x:v>10735</x:v>
      </x:c>
      <x:c r="C8737" s="418">
        <x:f>37/30</x:f>
        <x:v>1.23333333333333</x:v>
      </x:c>
      <x:c r="G8737" s="75">
        <x:v>2</x:v>
      </x:c>
      <x:c r="I8737" s="75" t="s">
        <x:v>100</x:v>
      </x:c>
      <x:c r="M8737" s="75">
        <x:v>4843</x:v>
      </x:c>
      <x:c r="O8737" s="75" t="s">
        <x:v>101</x:v>
      </x:c>
      <x:c r="AG8737" s="75">
        <x:v>1</x:v>
      </x:c>
      <x:c r="AL8737" s="75" t="s">
        <x:v>3666</x:v>
      </x:c>
    </x:row>
    <x:row r="8738" spans="1:38" s="76" customFormat="1">
      <x:c r="A8738" s="419">
        <x:f t="shared" si="473"/>
        <x:v>71173001</x:v>
      </x:c>
      <x:c r="B8738" s="76">
        <x:v>10736</x:v>
      </x:c>
      <x:c r="C8738" s="76">
        <x:v>0.366666666666667</x:v>
      </x:c>
      <x:c r="G8738" s="76">
        <x:v>1</x:v>
      </x:c>
      <x:c r="I8738" s="76" t="s">
        <x:v>103</x:v>
      </x:c>
      <x:c r="M8738" s="76">
        <x:v>4090</x:v>
      </x:c>
      <x:c r="O8738" s="76" t="s">
        <x:v>101</x:v>
      </x:c>
      <x:c r="AL8738" s="76" t="s">
        <x:v>3667</x:v>
      </x:c>
    </x:row>
    <x:row r="8739" spans="1:38" s="76" customFormat="1">
      <x:c r="A8739" s="419">
        <x:f t="shared" si="473"/>
        <x:v>71173002</x:v>
      </x:c>
      <x:c r="B8739" s="76">
        <x:v>10736</x:v>
      </x:c>
      <x:c r="C8739" s="76">
        <x:v>0.666666666666667</x:v>
      </x:c>
      <x:c r="G8739" s="76">
        <x:v>1</x:v>
      </x:c>
      <x:c r="I8739" s="76" t="s">
        <x:v>100</x:v>
      </x:c>
      <x:c r="M8739" s="76">
        <x:v>4090</x:v>
      </x:c>
      <x:c r="O8739" s="76" t="s">
        <x:v>101</x:v>
      </x:c>
      <x:c r="AL8739" s="76" t="s">
        <x:v>3667</x:v>
      </x:c>
    </x:row>
    <x:row r="8740" spans="1:38" s="76" customFormat="1">
      <x:c r="A8740" s="419">
        <x:f t="shared" si="473"/>
        <x:v>71173003</x:v>
      </x:c>
      <x:c r="B8740" s="76">
        <x:v>10736</x:v>
      </x:c>
      <x:c r="C8740" s="76">
        <x:v>1.36666666666667</x:v>
      </x:c>
      <x:c r="G8740" s="76">
        <x:v>1</x:v>
      </x:c>
      <x:c r="I8740" s="76" t="s">
        <x:v>103</x:v>
      </x:c>
      <x:c r="M8740" s="76">
        <x:v>4090</x:v>
      </x:c>
      <x:c r="O8740" s="76" t="s">
        <x:v>101</x:v>
      </x:c>
      <x:c r="AG8740" s="76">
        <x:v>1</x:v>
      </x:c>
      <x:c r="AL8740" s="76" t="s">
        <x:v>3667</x:v>
      </x:c>
    </x:row>
    <x:row r="8741" spans="1:38" s="75" customFormat="1">
      <x:c r="A8741" s="420">
        <x:f t="shared" si="473"/>
        <x:v>71174001</x:v>
      </x:c>
      <x:c r="B8741" s="75">
        <x:v>10737</x:v>
      </x:c>
      <x:c r="C8741" s="75">
        <x:v>1.8</x:v>
      </x:c>
      <x:c r="G8741" s="75">
        <x:v>1</x:v>
      </x:c>
      <x:c r="I8741" s="75" t="s">
        <x:v>102</x:v>
      </x:c>
      <x:c r="AG8741" s="75">
        <x:v>1</x:v>
      </x:c>
      <x:c r="AL8741" s="75" t="s">
        <x:v>3668</x:v>
      </x:c>
    </x:row>
    <x:row r="8742" spans="1:38" s="75" customFormat="1">
      <x:c r="A8742" s="420">
        <x:f t="shared" si="473"/>
        <x:v>71174002</x:v>
      </x:c>
      <x:c r="B8742" s="75">
        <x:v>10737</x:v>
      </x:c>
      <x:c r="C8742" s="75">
        <x:v>1.93333333333333</x:v>
      </x:c>
      <x:c r="G8742" s="75">
        <x:v>1</x:v>
      </x:c>
      <x:c r="I8742" s="75" t="s">
        <x:v>103</x:v>
      </x:c>
      <x:c r="AG8742" s="75">
        <x:v>1</x:v>
      </x:c>
      <x:c r="AL8742" s="75" t="s">
        <x:v>3668</x:v>
      </x:c>
    </x:row>
    <x:row r="8743" spans="1:38" s="75" customFormat="1">
      <x:c r="A8743" s="420">
        <x:f t="shared" si="473"/>
        <x:v>71174003</x:v>
      </x:c>
      <x:c r="B8743" s="75">
        <x:v>10737</x:v>
      </x:c>
      <x:c r="C8743" s="75">
        <x:v>2.06666666666667</x:v>
      </x:c>
      <x:c r="G8743" s="75">
        <x:v>1</x:v>
      </x:c>
      <x:c r="I8743" s="75" t="s">
        <x:v>100</x:v>
      </x:c>
      <x:c r="AG8743" s="75">
        <x:v>1</x:v>
      </x:c>
      <x:c r="AL8743" s="75" t="s">
        <x:v>3668</x:v>
      </x:c>
    </x:row>
    <x:row r="8744" spans="1:38" s="75" customFormat="1">
      <x:c r="A8744" s="420">
        <x:f t="shared" si="473"/>
        <x:v>71174004</x:v>
      </x:c>
      <x:c r="B8744" s="75">
        <x:v>10737</x:v>
      </x:c>
      <x:c r="C8744" s="75">
        <x:v>2.2</x:v>
      </x:c>
      <x:c r="G8744" s="75">
        <x:v>1</x:v>
      </x:c>
      <x:c r="I8744" s="75" t="s">
        <x:v>100</x:v>
      </x:c>
      <x:c r="AG8744" s="75">
        <x:v>1</x:v>
      </x:c>
      <x:c r="AL8744" s="75" t="s">
        <x:v>3668</x:v>
      </x:c>
    </x:row>
    <x:row r="8745" spans="1:38" s="75" customFormat="1">
      <x:c r="A8745" s="420">
        <x:f t="shared" si="473"/>
        <x:v>71174005</x:v>
      </x:c>
      <x:c r="B8745" s="75">
        <x:v>10737</x:v>
      </x:c>
      <x:c r="C8745" s="75">
        <x:v>2.73333333333333</x:v>
      </x:c>
      <x:c r="G8745" s="75">
        <x:v>1</x:v>
      </x:c>
      <x:c r="I8745" s="75" t="s">
        <x:v>102</x:v>
      </x:c>
      <x:c r="AG8745" s="75">
        <x:v>2</x:v>
      </x:c>
      <x:c r="AL8745" s="75" t="s">
        <x:v>3668</x:v>
      </x:c>
    </x:row>
    <x:row r="8746" spans="1:38" s="76" customFormat="1">
      <x:c r="A8746" s="419">
        <x:f t="shared" si="473"/>
        <x:v>71175001</x:v>
      </x:c>
      <x:c r="B8746" s="76">
        <x:v>10738</x:v>
      </x:c>
      <x:c r="C8746" s="76">
        <x:v>9.23333333333333</x:v>
      </x:c>
      <x:c r="G8746" s="76">
        <x:v>1</x:v>
      </x:c>
      <x:c r="I8746" s="76" t="s">
        <x:v>100</x:v>
      </x:c>
      <x:c r="AG8746" s="76">
        <x:v>2</x:v>
      </x:c>
      <x:c r="AL8746" s="76" t="s">
        <x:v>3669</x:v>
      </x:c>
    </x:row>
    <x:row r="8747" spans="1:38" s="75" customFormat="1">
      <x:c r="A8747" s="420">
        <x:f t="shared" ref="A8747:A8776" si="474">IF(B8747=B8746,A8746+1,ROUNDDOWN(A8746/10,0)*10+1000+1)</x:f>
        <x:v>71176001</x:v>
      </x:c>
      <x:c r="B8747" s="75">
        <x:v>10739</x:v>
      </x:c>
      <x:c r="C8747" s="75">
        <x:v>0.666666666666667</x:v>
      </x:c>
      <x:c r="G8747" s="75">
        <x:v>1</x:v>
      </x:c>
      <x:c r="I8747" s="75" t="s">
        <x:v>102</x:v>
      </x:c>
      <x:c r="K8747" s="75" t="s">
        <x:v>133</x:v>
      </x:c>
      <x:c r="M8747" s="75">
        <x:v>3646</x:v>
      </x:c>
      <x:c r="O8747" s="75" t="s">
        <x:v>101</x:v>
      </x:c>
      <x:c r="AL8747" s="75" t="s">
        <x:v>3654</x:v>
      </x:c>
    </x:row>
    <x:row r="8748" spans="1:38" s="75" customFormat="1">
      <x:c r="A8748" s="420">
        <x:f t="shared" si="474"/>
        <x:v>71176002</x:v>
      </x:c>
      <x:c r="B8748" s="75">
        <x:v>10739</x:v>
      </x:c>
      <x:c r="C8748" s="75">
        <x:v>1.06666666666667</x:v>
      </x:c>
      <x:c r="G8748" s="75">
        <x:v>1</x:v>
      </x:c>
      <x:c r="I8748" s="75" t="s">
        <x:v>103</x:v>
      </x:c>
      <x:c r="K8748" s="75" t="s">
        <x:v>133</x:v>
      </x:c>
      <x:c r="M8748" s="75">
        <x:v>3646</x:v>
      </x:c>
      <x:c r="O8748" s="75" t="s">
        <x:v>101</x:v>
      </x:c>
      <x:c r="AL8748" s="75" t="s">
        <x:v>3654</x:v>
      </x:c>
    </x:row>
    <x:row r="8749" spans="1:38" s="75" customFormat="1">
      <x:c r="A8749" s="420">
        <x:f t="shared" si="474"/>
        <x:v>71176003</x:v>
      </x:c>
      <x:c r="B8749" s="75">
        <x:v>10739</x:v>
      </x:c>
      <x:c r="C8749" s="75">
        <x:v>1.63333333333333</x:v>
      </x:c>
      <x:c r="G8749" s="75">
        <x:v>1</x:v>
      </x:c>
      <x:c r="I8749" s="75" t="s">
        <x:v>102</x:v>
      </x:c>
      <x:c r="K8749" s="75" t="s">
        <x:v>697</x:v>
      </x:c>
      <x:c r="M8749" s="75">
        <x:v>3646</x:v>
      </x:c>
      <x:c r="O8749" s="75" t="s">
        <x:v>101</x:v>
      </x:c>
      <x:c r="AL8749" s="75" t="s">
        <x:v>3654</x:v>
      </x:c>
    </x:row>
    <x:row r="8750" spans="1:38" s="76" customFormat="1">
      <x:c r="A8750" s="419">
        <x:f t="shared" si="474"/>
        <x:v>71177001</x:v>
      </x:c>
      <x:c r="B8750" s="76">
        <x:v>10740</x:v>
      </x:c>
      <x:c r="C8750" s="76">
        <x:v>0.8</x:v>
      </x:c>
      <x:c r="G8750" s="76">
        <x:v>1</x:v>
      </x:c>
      <x:c r="I8750" s="76" t="s">
        <x:v>102</x:v>
      </x:c>
      <x:c r="K8750" s="76" t="s">
        <x:v>697</x:v>
      </x:c>
      <x:c r="M8750" s="76">
        <x:v>3635</x:v>
      </x:c>
      <x:c r="O8750" s="76" t="s">
        <x:v>101</x:v>
      </x:c>
      <x:c r="AL8750" s="76" t="s">
        <x:v>3655</x:v>
      </x:c>
    </x:row>
    <x:row r="8751" spans="1:38" s="75" customFormat="1">
      <x:c r="A8751" s="420">
        <x:f t="shared" si="474"/>
        <x:v>71178001</x:v>
      </x:c>
      <x:c r="B8751" s="75">
        <x:v>10741</x:v>
      </x:c>
      <x:c r="C8751" s="75">
        <x:v>1.25</x:v>
      </x:c>
      <x:c r="G8751" s="75">
        <x:v>1</x:v>
      </x:c>
      <x:c r="I8751" s="75" t="s">
        <x:v>103</x:v>
      </x:c>
      <x:c r="K8751" s="75" t="s">
        <x:v>698</x:v>
      </x:c>
      <x:c r="M8751" s="75">
        <x:v>3648</x:v>
      </x:c>
      <x:c r="O8751" s="75" t="s">
        <x:v>101</x:v>
      </x:c>
      <x:c r="AL8751" s="75" t="s">
        <x:v>3656</x:v>
      </x:c>
    </x:row>
    <x:row r="8752" spans="1:38" s="76" customFormat="1">
      <x:c r="A8752" s="419">
        <x:f t="shared" si="474"/>
        <x:v>71179001</x:v>
      </x:c>
      <x:c r="B8752" s="76">
        <x:v>10742</x:v>
      </x:c>
      <x:c r="C8752" s="76">
        <x:v>5.6</x:v>
      </x:c>
      <x:c r="G8752" s="76">
        <x:v>1</x:v>
      </x:c>
      <x:c r="I8752" s="76" t="s">
        <x:v>102</x:v>
      </x:c>
      <x:c r="K8752" s="76" t="s">
        <x:v>145</x:v>
      </x:c>
      <x:c r="AL8752" s="76" t="s">
        <x:v>3670</x:v>
      </x:c>
    </x:row>
    <x:row r="8753" spans="1:38" s="76" customFormat="1">
      <x:c r="A8753" s="419">
        <x:f t="shared" si="474"/>
        <x:v>71179002</x:v>
      </x:c>
      <x:c r="B8753" s="76">
        <x:v>10742</x:v>
      </x:c>
      <x:c r="C8753" s="76">
        <x:v>6.2</x:v>
      </x:c>
      <x:c r="G8753" s="76">
        <x:v>1</x:v>
      </x:c>
      <x:c r="I8753" s="76" t="s">
        <x:v>103</x:v>
      </x:c>
      <x:c r="K8753" s="76" t="s">
        <x:v>105</x:v>
      </x:c>
      <x:c r="AL8753" s="76" t="s">
        <x:v>3670</x:v>
      </x:c>
    </x:row>
    <x:row r="8754" spans="1:38" s="76" customFormat="1">
      <x:c r="A8754" s="419">
        <x:f t="shared" si="474"/>
        <x:v>71179003</x:v>
      </x:c>
      <x:c r="B8754" s="76">
        <x:v>10742</x:v>
      </x:c>
      <x:c r="C8754" s="76">
        <x:v>6.8</x:v>
      </x:c>
      <x:c r="G8754" s="76">
        <x:v>1</x:v>
      </x:c>
      <x:c r="I8754" s="76" t="s">
        <x:v>102</x:v>
      </x:c>
      <x:c r="K8754" s="76" t="s">
        <x:v>222</x:v>
      </x:c>
      <x:c r="AL8754" s="76" t="s">
        <x:v>3670</x:v>
      </x:c>
    </x:row>
    <x:row r="8755" spans="1:38" s="76" customFormat="1">
      <x:c r="A8755" s="419">
        <x:f t="shared" si="474"/>
        <x:v>71179004</x:v>
      </x:c>
      <x:c r="B8755" s="76">
        <x:v>10742</x:v>
      </x:c>
      <x:c r="C8755" s="76">
        <x:v>10</x:v>
      </x:c>
      <x:c r="G8755" s="76">
        <x:v>3</x:v>
      </x:c>
      <x:c r="I8755" s="76" t="s">
        <x:v>110</x:v>
      </x:c>
      <x:c r="K8755" s="76" t="s">
        <x:v>105</x:v>
      </x:c>
      <x:c r="AL8755" s="76" t="s">
        <x:v>3670</x:v>
      </x:c>
    </x:row>
    <x:row r="8756" spans="1:38" s="75" customFormat="1">
      <x:c r="A8756" s="420">
        <x:f t="shared" si="474"/>
        <x:v>71180001</x:v>
      </x:c>
      <x:c r="B8756" s="75">
        <x:v>10743</x:v>
      </x:c>
      <x:c r="C8756" s="75">
        <x:v>0.333333333333333</x:v>
      </x:c>
      <x:c r="G8756" s="75">
        <x:v>2</x:v>
      </x:c>
      <x:c r="I8756" s="75" t="s">
        <x:v>102</x:v>
      </x:c>
      <x:c r="M8756" s="75">
        <x:v>3663</x:v>
      </x:c>
      <x:c r="O8756" s="75" t="s">
        <x:v>101</x:v>
      </x:c>
      <x:c r="AG8756" s="75">
        <x:v>1</x:v>
      </x:c>
      <x:c r="AK8756" s="75" t="s">
        <x:v>701</x:v>
      </x:c>
      <x:c r="AL8756" s="75" t="s">
        <x:v>3671</x:v>
      </x:c>
    </x:row>
    <x:row r="8757" spans="1:38" s="75" customFormat="1">
      <x:c r="A8757" s="420">
        <x:f t="shared" si="474"/>
        <x:v>71180002</x:v>
      </x:c>
      <x:c r="B8757" s="75">
        <x:v>10743</x:v>
      </x:c>
      <x:c r="C8757" s="75">
        <x:v>0.733333333333333</x:v>
      </x:c>
      <x:c r="G8757" s="75">
        <x:v>3</x:v>
      </x:c>
      <x:c r="I8757" s="75" t="s">
        <x:v>103</x:v>
      </x:c>
      <x:c r="M8757" s="75">
        <x:v>3663</x:v>
      </x:c>
      <x:c r="O8757" s="75" t="s">
        <x:v>101</x:v>
      </x:c>
      <x:c r="AG8757" s="75">
        <x:v>2</x:v>
      </x:c>
      <x:c r="AK8757" s="75" t="s">
        <x:v>702</x:v>
      </x:c>
      <x:c r="AL8757" s="75" t="s">
        <x:v>3671</x:v>
      </x:c>
    </x:row>
    <x:row r="8758" spans="1:38" s="76" customFormat="1">
      <x:c r="A8758" s="419">
        <x:f t="shared" si="474"/>
        <x:v>71181001</x:v>
      </x:c>
      <x:c r="B8758" s="76">
        <x:v>10744</x:v>
      </x:c>
      <x:c r="C8758" s="76">
        <x:v>1</x:v>
      </x:c>
      <x:c r="G8758" s="76">
        <x:v>4</x:v>
      </x:c>
      <x:c r="I8758" s="76" t="s">
        <x:v>100</x:v>
      </x:c>
      <x:c r="M8758" s="76">
        <x:v>3665</x:v>
      </x:c>
      <x:c r="O8758" s="76" t="s">
        <x:v>101</x:v>
      </x:c>
      <x:c r="AG8758" s="76">
        <x:v>2</x:v>
      </x:c>
      <x:c r="AK8758" s="76" t="s">
        <x:v>703</x:v>
      </x:c>
      <x:c r="AL8758" s="76" t="s">
        <x:v>3672</x:v>
      </x:c>
    </x:row>
    <x:row r="8759" spans="1:38" s="75" customFormat="1">
      <x:c r="A8759" s="420">
        <x:f t="shared" si="474"/>
        <x:v>71182001</x:v>
      </x:c>
      <x:c r="B8759" s="75">
        <x:v>10745</x:v>
      </x:c>
      <x:c r="C8759" s="75">
        <x:v>4.33333333333333</x:v>
      </x:c>
      <x:c r="G8759" s="75">
        <x:v>3</x:v>
      </x:c>
      <x:c r="I8759" s="75" t="s">
        <x:v>103</x:v>
      </x:c>
      <x:c r="AK8759" s="75" t="s">
        <x:v>711</x:v>
      </x:c>
      <x:c r="AL8759" s="75" t="s">
        <x:v>3673</x:v>
      </x:c>
    </x:row>
    <x:row r="8760" spans="1:38" s="75" customFormat="1">
      <x:c r="A8760" s="420">
        <x:f t="shared" si="474"/>
        <x:v>71182002</x:v>
      </x:c>
      <x:c r="B8760" s="75">
        <x:v>10745</x:v>
      </x:c>
      <x:c r="C8760" s="75">
        <x:v>5</x:v>
      </x:c>
      <x:c r="G8760" s="75">
        <x:v>4</x:v>
      </x:c>
      <x:c r="I8760" s="75" t="s">
        <x:v>104</x:v>
      </x:c>
      <x:c r="AK8760" s="75" t="s">
        <x:v>704</x:v>
      </x:c>
      <x:c r="AL8760" s="75" t="s">
        <x:v>3673</x:v>
      </x:c>
    </x:row>
    <x:row r="8761" spans="1:38" s="75" customFormat="1">
      <x:c r="A8761" s="420">
        <x:f t="shared" si="474"/>
        <x:v>71182003</x:v>
      </x:c>
      <x:c r="B8761" s="75">
        <x:v>10745</x:v>
      </x:c>
      <x:c r="C8761" s="75">
        <x:v>5.4</x:v>
      </x:c>
      <x:c r="G8761" s="75">
        <x:v>5</x:v>
      </x:c>
      <x:c r="I8761" s="75" t="s">
        <x:v>102</x:v>
      </x:c>
      <x:c r="AK8761" s="75" t="s">
        <x:v>705</x:v>
      </x:c>
      <x:c r="AL8761" s="75" t="s">
        <x:v>3673</x:v>
      </x:c>
    </x:row>
    <x:row r="8762" spans="1:38" s="75" customFormat="1">
      <x:c r="A8762" s="420">
        <x:f t="shared" si="474"/>
        <x:v>71182004</x:v>
      </x:c>
      <x:c r="B8762" s="75">
        <x:v>10745</x:v>
      </x:c>
      <x:c r="C8762" s="75">
        <x:v>9.06666666666667</x:v>
      </x:c>
      <x:c r="G8762" s="75">
        <x:v>6</x:v>
      </x:c>
      <x:c r="I8762" s="75" t="s">
        <x:v>110</x:v>
      </x:c>
      <x:c r="J8762" s="75">
        <x:v>0.65</x:v>
      </x:c>
      <x:c r="AG8762" s="75">
        <x:v>2</x:v>
      </x:c>
      <x:c r="AK8762" s="75" t="s">
        <x:v>712</x:v>
      </x:c>
      <x:c r="AL8762" s="75" t="s">
        <x:v>3673</x:v>
      </x:c>
    </x:row>
    <x:row r="8763" spans="1:38" s="75" customFormat="1">
      <x:c r="A8763" s="420">
        <x:f t="shared" si="474"/>
        <x:v>71182005</x:v>
      </x:c>
      <x:c r="B8763" s="75">
        <x:v>10745</x:v>
      </x:c>
      <x:c r="C8763" s="75">
        <x:v>12.24</x:v>
      </x:c>
      <x:c r="D8763" s="75">
        <x:v>1</x:v>
      </x:c>
      <x:c r="E8763" s="75">
        <x:v>1</x:v>
      </x:c>
      <x:c r="AK8763" s="75" t="s">
        <x:v>713</x:v>
      </x:c>
      <x:c r="AL8763" s="75" t="s">
        <x:v>3673</x:v>
      </x:c>
    </x:row>
    <x:row r="8764" spans="1:38" s="76" customFormat="1">
      <x:c r="A8764" s="76">
        <x:f t="shared" si="474"/>
        <x:v>71183001</x:v>
      </x:c>
      <x:c r="B8764" s="76">
        <x:v>10746</x:v>
      </x:c>
      <x:c r="C8764" s="76">
        <x:f>10/30</x:f>
        <x:v>0.333333333333333</x:v>
      </x:c>
      <x:c r="G8764" s="76">
        <x:v>1</x:v>
      </x:c>
      <x:c r="I8764" s="76" t="s">
        <x:v>100</x:v>
      </x:c>
      <x:c r="M8764" s="76">
        <x:v>4845</x:v>
      </x:c>
      <x:c r="O8764" s="76" t="s">
        <x:v>101</x:v>
      </x:c>
      <x:c r="AL8764" s="76" t="s">
        <x:v>3674</x:v>
      </x:c>
    </x:row>
    <x:row r="8765" spans="1:38" s="76" customFormat="1">
      <x:c r="A8765" s="76">
        <x:f t="shared" si="474"/>
        <x:v>71183002</x:v>
      </x:c>
      <x:c r="B8765" s="76">
        <x:v>10746</x:v>
      </x:c>
      <x:c r="C8765" s="76">
        <x:f>17/30</x:f>
        <x:v>0.566666666666667</x:v>
      </x:c>
      <x:c r="G8765" s="76">
        <x:v>1</x:v>
      </x:c>
      <x:c r="I8765" s="76" t="s">
        <x:v>100</x:v>
      </x:c>
      <x:c r="M8765" s="76">
        <x:v>4845</x:v>
      </x:c>
      <x:c r="O8765" s="76" t="s">
        <x:v>101</x:v>
      </x:c>
      <x:c r="AL8765" s="76" t="s">
        <x:v>3674</x:v>
      </x:c>
    </x:row>
    <x:row r="8766" spans="1:38" s="76" customFormat="1">
      <x:c r="A8766" s="76">
        <x:f t="shared" si="474"/>
        <x:v>71183003</x:v>
      </x:c>
      <x:c r="B8766" s="76">
        <x:v>10746</x:v>
      </x:c>
      <x:c r="C8766" s="76">
        <x:f>30/30</x:f>
        <x:v>1</x:v>
      </x:c>
      <x:c r="G8766" s="76">
        <x:v>1</x:v>
      </x:c>
      <x:c r="I8766" s="76" t="s">
        <x:v>100</x:v>
      </x:c>
      <x:c r="M8766" s="76">
        <x:v>4845</x:v>
      </x:c>
      <x:c r="O8766" s="76" t="s">
        <x:v>101</x:v>
      </x:c>
      <x:c r="AG8766" s="76">
        <x:v>1</x:v>
      </x:c>
      <x:c r="AL8766" s="76" t="s">
        <x:v>3674</x:v>
      </x:c>
    </x:row>
    <x:row r="8767" spans="1:38" s="75" customFormat="1">
      <x:c r="A8767" s="75">
        <x:f t="shared" si="474"/>
        <x:v>71184001</x:v>
      </x:c>
      <x:c r="B8767" s="75">
        <x:v>10747</x:v>
      </x:c>
      <x:c r="C8767" s="75">
        <x:v>1.23333333333333</x:v>
      </x:c>
      <x:c r="G8767" s="75">
        <x:v>1</x:v>
      </x:c>
      <x:c r="I8767" s="75" t="s">
        <x:v>100</x:v>
      </x:c>
      <x:c r="M8767" s="75">
        <x:v>4847</x:v>
      </x:c>
      <x:c r="O8767" s="75" t="s">
        <x:v>101</x:v>
      </x:c>
      <x:c r="AG8767" s="75">
        <x:v>1</x:v>
      </x:c>
      <x:c r="AL8767" s="75" t="s">
        <x:v>3675</x:v>
      </x:c>
    </x:row>
    <x:row r="8768" spans="1:38" s="76" customFormat="1">
      <x:c r="A8768" s="76">
        <x:f t="shared" si="474"/>
        <x:v>71185001</x:v>
      </x:c>
      <x:c r="B8768" s="76">
        <x:v>10748</x:v>
      </x:c>
      <x:c r="C8768" s="76">
        <x:v>5.4</x:v>
      </x:c>
      <x:c r="G8768" s="76">
        <x:v>1</x:v>
      </x:c>
      <x:c r="I8768" s="76" t="s">
        <x:v>110</x:v>
      </x:c>
      <x:c r="AG8768" s="76">
        <x:v>2</x:v>
      </x:c>
      <x:c r="AL8768" s="76" t="s">
        <x:v>3676</x:v>
      </x:c>
    </x:row>
    <x:row r="8769" spans="1:38" s="77" customFormat="1">
      <x:c r="A8769" s="77">
        <x:v>71186001</x:v>
      </x:c>
      <x:c r="B8769" s="77">
        <x:v>10749</x:v>
      </x:c>
      <x:c r="C8769" s="77">
        <x:v>0.266666666666667</x:v>
      </x:c>
      <x:c r="G8769" s="77">
        <x:v>1</x:v>
      </x:c>
      <x:c r="I8769" s="77" t="s">
        <x:v>746</x:v>
      </x:c>
      <x:c r="M8769" s="77">
        <x:v>4929</x:v>
      </x:c>
      <x:c r="O8769" s="77" t="s">
        <x:v>101</x:v>
      </x:c>
      <x:c r="AL8769" s="77" t="s">
        <x:v>3677</x:v>
      </x:c>
    </x:row>
    <x:row r="8770" spans="1:38" s="77" customFormat="1">
      <x:c r="A8770" s="77">
        <x:v>71186002</x:v>
      </x:c>
      <x:c r="B8770" s="77">
        <x:v>10749</x:v>
      </x:c>
      <x:c r="C8770" s="77">
        <x:v>0.6</x:v>
      </x:c>
      <x:c r="G8770" s="77">
        <x:v>1</x:v>
      </x:c>
      <x:c r="I8770" s="77" t="s">
        <x:v>746</x:v>
      </x:c>
      <x:c r="M8770" s="77">
        <x:v>4929</x:v>
      </x:c>
      <x:c r="O8770" s="77" t="s">
        <x:v>101</x:v>
      </x:c>
      <x:c r="AL8770" s="77" t="s">
        <x:v>3677</x:v>
      </x:c>
    </x:row>
    <x:row r="8771" spans="1:38" s="77" customFormat="1">
      <x:c r="A8771" s="77">
        <x:v>71186003</x:v>
      </x:c>
      <x:c r="B8771" s="77">
        <x:v>10749</x:v>
      </x:c>
      <x:c r="C8771" s="77">
        <x:v>1.1</x:v>
      </x:c>
      <x:c r="G8771" s="77">
        <x:v>1</x:v>
      </x:c>
      <x:c r="I8771" s="77" t="s">
        <x:v>746</x:v>
      </x:c>
      <x:c r="M8771" s="77">
        <x:v>4929</x:v>
      </x:c>
      <x:c r="O8771" s="77" t="s">
        <x:v>101</x:v>
      </x:c>
      <x:c r="AL8771" s="77" t="s">
        <x:v>3677</x:v>
      </x:c>
    </x:row>
    <x:row r="8772" spans="1:38" s="78" customFormat="1">
      <x:c r="A8772" s="78">
        <x:v>71187001</x:v>
      </x:c>
      <x:c r="B8772" s="78">
        <x:v>10750</x:v>
      </x:c>
      <x:c r="C8772" s="78">
        <x:v>1.43333333333333</x:v>
      </x:c>
      <x:c r="G8772" s="78">
        <x:v>1</x:v>
      </x:c>
      <x:c r="I8772" s="78" t="s">
        <x:v>746</x:v>
      </x:c>
      <x:c r="M8772" s="78">
        <x:v>4931</x:v>
      </x:c>
      <x:c r="O8772" s="78" t="s">
        <x:v>101</x:v>
      </x:c>
      <x:c r="AG8772" s="78">
        <x:v>1</x:v>
      </x:c>
      <x:c r="AL8772" s="78" t="s">
        <x:v>3678</x:v>
      </x:c>
    </x:row>
    <x:row r="8773" spans="1:38" s="77" customFormat="1">
      <x:c r="A8773" s="77">
        <x:v>71188001</x:v>
      </x:c>
      <x:c r="B8773" s="77">
        <x:v>10751</x:v>
      </x:c>
      <x:c r="C8773" s="77">
        <x:v>0.7</x:v>
      </x:c>
      <x:c r="G8773" s="77">
        <x:v>1</x:v>
      </x:c>
      <x:c r="I8773" s="77" t="s">
        <x:v>746</x:v>
      </x:c>
      <x:c r="M8773" s="77">
        <x:v>4933</x:v>
      </x:c>
      <x:c r="O8773" s="77" t="s">
        <x:v>101</x:v>
      </x:c>
      <x:c r="AL8773" s="77" t="s">
        <x:v>3679</x:v>
      </x:c>
    </x:row>
    <x:row r="8774" spans="1:38" s="78" customFormat="1">
      <x:c r="A8774" s="78">
        <x:v>71189001</x:v>
      </x:c>
      <x:c r="B8774" s="78">
        <x:v>10752</x:v>
      </x:c>
      <x:c r="C8774" s="78">
        <x:v>1.86666666666667</x:v>
      </x:c>
      <x:c r="G8774" s="78">
        <x:v>1</x:v>
      </x:c>
      <x:c r="I8774" s="78" t="s">
        <x:v>746</x:v>
      </x:c>
      <x:c r="M8774" s="78">
        <x:v>4936</x:v>
      </x:c>
      <x:c r="O8774" s="78" t="s">
        <x:v>101</x:v>
      </x:c>
      <x:c r="U8774" s="78">
        <x:v>439</x:v>
      </x:c>
      <x:c r="W8774" s="78" t="s">
        <x:v>114</x:v>
      </x:c>
      <x:c r="X8774" s="78">
        <x:v>4</x:v>
      </x:c>
      <x:c r="Y8774" s="78">
        <x:v>0</x:v>
      </x:c>
      <x:c r="Z8774" s="78" t="s">
        <x:v>347</x:v>
      </x:c>
      <x:c r="AA8774" s="78">
        <x:v>60</x:v>
      </x:c>
      <x:c r="AD8774" s="78" t="s">
        <x:v>116</x:v>
      </x:c>
      <x:c r="AL8774" s="78" t="s">
        <x:v>3680</x:v>
      </x:c>
    </x:row>
    <x:row r="8775" spans="1:38" s="77" customFormat="1">
      <x:c r="A8775" s="77">
        <x:v>71190001</x:v>
      </x:c>
      <x:c r="B8775" s="77">
        <x:v>10753</x:v>
      </x:c>
      <x:c r="C8775" s="77">
        <x:v>0.933333333333333</x:v>
      </x:c>
      <x:c r="G8775" s="77">
        <x:v>1</x:v>
      </x:c>
      <x:c r="I8775" s="77" t="s">
        <x:v>746</x:v>
      </x:c>
      <x:c r="M8775" s="77">
        <x:v>4938</x:v>
      </x:c>
      <x:c r="O8775" s="77" t="s">
        <x:v>101</x:v>
      </x:c>
      <x:c r="AL8775" s="77" t="s">
        <x:v>3681</x:v>
      </x:c>
    </x:row>
    <x:row r="8776" spans="1:38" s="78" customFormat="1">
      <x:c r="A8776" s="78">
        <x:v>71191001</x:v>
      </x:c>
      <x:c r="B8776" s="78">
        <x:v>10754</x:v>
      </x:c>
      <x:c r="C8776" s="78">
        <x:v>0.666666666666667</x:v>
      </x:c>
      <x:c r="G8776" s="78">
        <x:v>1</x:v>
      </x:c>
      <x:c r="I8776" s="78" t="s">
        <x:v>746</x:v>
      </x:c>
      <x:c r="M8776" s="78">
        <x:v>4940</x:v>
      </x:c>
      <x:c r="O8776" s="78" t="s">
        <x:v>101</x:v>
      </x:c>
      <x:c r="AL8776" s="78" t="s">
        <x:v>3682</x:v>
      </x:c>
    </x:row>
    <x:row r="8777" spans="1:38" s="77" customFormat="1">
      <x:c r="A8777" s="77">
        <x:v>71192001</x:v>
      </x:c>
      <x:c r="B8777" s="77">
        <x:v>10755</x:v>
      </x:c>
      <x:c r="C8777" s="77">
        <x:v>0.733333333333333</x:v>
      </x:c>
      <x:c r="G8777" s="77">
        <x:v>1</x:v>
      </x:c>
      <x:c r="I8777" s="77" t="s">
        <x:v>746</x:v>
      </x:c>
      <x:c r="M8777" s="77">
        <x:v>4942</x:v>
      </x:c>
      <x:c r="O8777" s="77" t="s">
        <x:v>101</x:v>
      </x:c>
      <x:c r="AL8777" s="77" t="s">
        <x:v>3683</x:v>
      </x:c>
    </x:row>
    <x:row r="8778" spans="1:38" s="78" customFormat="1">
      <x:c r="A8778" s="78">
        <x:v>71193001</x:v>
      </x:c>
      <x:c r="B8778" s="78">
        <x:v>10756</x:v>
      </x:c>
      <x:c r="C8778" s="78">
        <x:v>0.433333333333333</x:v>
      </x:c>
      <x:c r="G8778" s="78">
        <x:v>1</x:v>
      </x:c>
      <x:c r="I8778" s="78" t="s">
        <x:v>746</x:v>
      </x:c>
      <x:c r="M8778" s="78">
        <x:v>4944</x:v>
      </x:c>
      <x:c r="O8778" s="78" t="s">
        <x:v>101</x:v>
      </x:c>
      <x:c r="AL8778" s="78" t="s">
        <x:v>3684</x:v>
      </x:c>
    </x:row>
    <x:row r="8779" spans="1:38" s="79" customFormat="1">
      <x:c r="A8779" s="421">
        <x:v>4104501</x:v>
      </x:c>
      <x:c r="B8779" s="422">
        <x:v>41045</x:v>
      </x:c>
      <x:c r="C8779" s="79">
        <x:v>0.4</x:v>
      </x:c>
      <x:c r="G8779" s="79">
        <x:v>1</x:v>
      </x:c>
      <x:c r="I8779" s="79" t="s">
        <x:v>100</x:v>
      </x:c>
      <x:c r="M8779" s="79">
        <x:v>4154</x:v>
      </x:c>
      <x:c r="O8779" s="79" t="s">
        <x:v>101</x:v>
      </x:c>
      <x:c r="AL8779" s="79" t="s">
        <x:v>3685</x:v>
      </x:c>
    </x:row>
    <x:row r="8780" spans="1:38" s="79" customFormat="1">
      <x:c r="A8780" s="421">
        <x:v>4104502</x:v>
      </x:c>
      <x:c r="B8780" s="422">
        <x:v>41045</x:v>
      </x:c>
      <x:c r="C8780" s="79">
        <x:v>0.666666666666667</x:v>
      </x:c>
      <x:c r="G8780" s="79">
        <x:v>1</x:v>
      </x:c>
      <x:c r="I8780" s="79" t="s">
        <x:v>100</x:v>
      </x:c>
      <x:c r="M8780" s="79">
        <x:v>4154</x:v>
      </x:c>
      <x:c r="O8780" s="79" t="s">
        <x:v>101</x:v>
      </x:c>
      <x:c r="AL8780" s="79" t="s">
        <x:v>3685</x:v>
      </x:c>
    </x:row>
    <x:row r="8781" spans="1:38" s="79" customFormat="1">
      <x:c r="A8781" s="421">
        <x:v>4104503</x:v>
      </x:c>
      <x:c r="B8781" s="422">
        <x:v>41045</x:v>
      </x:c>
      <x:c r="C8781" s="79">
        <x:v>1.16666666666667</x:v>
      </x:c>
      <x:c r="G8781" s="79">
        <x:v>2</x:v>
      </x:c>
      <x:c r="I8781" s="79" t="s">
        <x:v>100</x:v>
      </x:c>
      <x:c r="M8781" s="79">
        <x:v>4154</x:v>
      </x:c>
      <x:c r="O8781" s="79" t="s">
        <x:v>101</x:v>
      </x:c>
      <x:c r="AL8781" s="79" t="s">
        <x:v>3685</x:v>
      </x:c>
    </x:row>
    <x:row r="8782" spans="1:38" s="79" customFormat="1">
      <x:c r="A8782" s="422">
        <x:v>4104601</x:v>
      </x:c>
      <x:c r="B8782" s="422">
        <x:v>41046</x:v>
      </x:c>
      <x:c r="C8782" s="79">
        <x:v>1.26666666666667</x:v>
      </x:c>
      <x:c r="G8782" s="79">
        <x:v>1</x:v>
      </x:c>
      <x:c r="I8782" s="79" t="s">
        <x:v>100</x:v>
      </x:c>
      <x:c r="M8782" s="79">
        <x:v>4162</x:v>
      </x:c>
      <x:c r="O8782" s="79" t="s">
        <x:v>101</x:v>
      </x:c>
      <x:c r="AL8782" s="79" t="s">
        <x:v>3686</x:v>
      </x:c>
    </x:row>
    <x:row r="8783" spans="1:38" s="79" customFormat="1">
      <x:c r="A8783" s="422">
        <x:v>4104701</x:v>
      </x:c>
      <x:c r="B8783" s="422">
        <x:v>41047</x:v>
      </x:c>
      <x:c r="C8783" s="79">
        <x:v>14</x:v>
      </x:c>
      <x:c r="G8783" s="79">
        <x:v>1</x:v>
      </x:c>
      <x:c r="I8783" s="79" t="s">
        <x:v>100</x:v>
      </x:c>
      <x:c r="AL8783" s="79" t="s">
        <x:v>3687</x:v>
      </x:c>
    </x:row>
    <x:row r="8784" spans="38:43">
      <x:c r="AL8784" s="292"/>
      <x:c r="AM8784" s="292"/>
      <x:c r="AN8784" s="292"/>
      <x:c r="AO8784" s="292"/>
      <x:c r="AP8784" s="292"/>
      <x:c r="AQ8784" s="292"/>
    </x:row>
  </x:sheetData>
  <x:autoFilter ref="A6:AR8783">
    <x:extLst/>
  </x:autoFilter>
  <x:conditionalFormatting sqref="A4614">
    <x:cfRule type="duplicateValues" dxfId="0" priority="1118"/>
    <x:cfRule type="duplicateValues" dxfId="0" priority="1119"/>
  </x:conditionalFormatting>
  <x:conditionalFormatting sqref="A4615">
    <x:cfRule type="duplicateValues" dxfId="0" priority="1120"/>
    <x:cfRule type="duplicateValues" dxfId="0" priority="1121"/>
  </x:conditionalFormatting>
  <x:conditionalFormatting sqref="A4616">
    <x:cfRule type="duplicateValues" dxfId="0" priority="1122"/>
    <x:cfRule type="duplicateValues" dxfId="0" priority="1123"/>
  </x:conditionalFormatting>
  <x:conditionalFormatting sqref="A4617">
    <x:cfRule type="duplicateValues" dxfId="0" priority="1124"/>
    <x:cfRule type="duplicateValues" dxfId="0" priority="1125"/>
  </x:conditionalFormatting>
  <x:conditionalFormatting sqref="A4618">
    <x:cfRule type="duplicateValues" dxfId="0" priority="1126"/>
    <x:cfRule type="duplicateValues" dxfId="0" priority="1127"/>
  </x:conditionalFormatting>
  <x:conditionalFormatting sqref="A4619">
    <x:cfRule type="duplicateValues" dxfId="0" priority="1128"/>
    <x:cfRule type="duplicateValues" dxfId="0" priority="1129"/>
  </x:conditionalFormatting>
  <x:conditionalFormatting sqref="A4620">
    <x:cfRule type="duplicateValues" dxfId="0" priority="1130"/>
    <x:cfRule type="duplicateValues" dxfId="0" priority="1131"/>
  </x:conditionalFormatting>
  <x:conditionalFormatting sqref="A4621">
    <x:cfRule type="duplicateValues" dxfId="0" priority="1132"/>
    <x:cfRule type="duplicateValues" dxfId="0" priority="1133"/>
  </x:conditionalFormatting>
  <x:conditionalFormatting sqref="A4723">
    <x:cfRule type="duplicateValues" dxfId="0" priority="1665"/>
    <x:cfRule type="duplicateValues" dxfId="0" priority="1666"/>
    <x:cfRule type="duplicateValues" dxfId="0" priority="1667"/>
    <x:cfRule type="duplicateValues" dxfId="0" priority="1668"/>
    <x:cfRule type="duplicateValues" dxfId="0" priority="1669"/>
    <x:cfRule type="duplicateValues" dxfId="0" priority="1670"/>
  </x:conditionalFormatting>
  <x:conditionalFormatting sqref="A4724">
    <x:cfRule type="duplicateValues" dxfId="0" priority="1671"/>
    <x:cfRule type="duplicateValues" dxfId="0" priority="1672"/>
    <x:cfRule type="duplicateValues" dxfId="0" priority="1673"/>
    <x:cfRule type="duplicateValues" dxfId="0" priority="1674"/>
    <x:cfRule type="duplicateValues" dxfId="0" priority="1675"/>
    <x:cfRule type="duplicateValues" dxfId="0" priority="1676"/>
  </x:conditionalFormatting>
  <x:conditionalFormatting sqref="A4725">
    <x:cfRule type="duplicateValues" dxfId="0" priority="1677"/>
    <x:cfRule type="duplicateValues" dxfId="0" priority="1678"/>
    <x:cfRule type="duplicateValues" dxfId="0" priority="1679"/>
    <x:cfRule type="duplicateValues" dxfId="0" priority="1680"/>
    <x:cfRule type="duplicateValues" dxfId="0" priority="1681"/>
    <x:cfRule type="duplicateValues" dxfId="0" priority="1682"/>
  </x:conditionalFormatting>
  <x:conditionalFormatting sqref="A4726">
    <x:cfRule type="duplicateValues" dxfId="0" priority="1683"/>
    <x:cfRule type="duplicateValues" dxfId="0" priority="1684"/>
    <x:cfRule type="duplicateValues" dxfId="0" priority="1685"/>
    <x:cfRule type="duplicateValues" dxfId="0" priority="1686"/>
    <x:cfRule type="duplicateValues" dxfId="0" priority="1687"/>
    <x:cfRule type="duplicateValues" dxfId="0" priority="1688"/>
  </x:conditionalFormatting>
  <x:conditionalFormatting sqref="A4727">
    <x:cfRule type="duplicateValues" dxfId="0" priority="1689"/>
    <x:cfRule type="duplicateValues" dxfId="0" priority="1690"/>
    <x:cfRule type="duplicateValues" dxfId="0" priority="1691"/>
    <x:cfRule type="duplicateValues" dxfId="0" priority="1692"/>
    <x:cfRule type="duplicateValues" dxfId="0" priority="1693"/>
    <x:cfRule type="duplicateValues" dxfId="0" priority="1694"/>
  </x:conditionalFormatting>
  <x:conditionalFormatting sqref="A4728">
    <x:cfRule type="duplicateValues" dxfId="0" priority="1695"/>
    <x:cfRule type="duplicateValues" dxfId="0" priority="1696"/>
    <x:cfRule type="duplicateValues" dxfId="0" priority="1697"/>
    <x:cfRule type="duplicateValues" dxfId="0" priority="1698"/>
    <x:cfRule type="duplicateValues" dxfId="0" priority="1699"/>
    <x:cfRule type="duplicateValues" dxfId="0" priority="1700"/>
  </x:conditionalFormatting>
  <x:conditionalFormatting sqref="A5853">
    <x:cfRule type="duplicateValues" dxfId="0" priority="258"/>
    <x:cfRule type="duplicateValues" dxfId="0" priority="259"/>
    <x:cfRule type="duplicateValues" dxfId="0" priority="260"/>
    <x:cfRule type="duplicateValues" dxfId="0" priority="261"/>
    <x:cfRule type="duplicateValues" dxfId="0" priority="262"/>
    <x:cfRule type="duplicateValues" dxfId="0" priority="263"/>
    <x:cfRule type="duplicateValues" dxfId="0" priority="264"/>
    <x:cfRule type="duplicateValues" dxfId="0" priority="265"/>
  </x:conditionalFormatting>
  <x:conditionalFormatting sqref="A5864">
    <x:cfRule type="duplicateValues" dxfId="0" priority="250"/>
    <x:cfRule type="duplicateValues" dxfId="0" priority="251"/>
    <x:cfRule type="duplicateValues" dxfId="0" priority="252"/>
    <x:cfRule type="duplicateValues" dxfId="0" priority="253"/>
    <x:cfRule type="duplicateValues" dxfId="0" priority="254"/>
    <x:cfRule type="duplicateValues" dxfId="0" priority="255"/>
    <x:cfRule type="duplicateValues" dxfId="0" priority="256"/>
    <x:cfRule type="duplicateValues" dxfId="0" priority="257"/>
  </x:conditionalFormatting>
  <x:conditionalFormatting sqref="A5866">
    <x:cfRule type="duplicateValues" dxfId="0" priority="242"/>
    <x:cfRule type="duplicateValues" dxfId="0" priority="243"/>
    <x:cfRule type="duplicateValues" dxfId="0" priority="244"/>
    <x:cfRule type="duplicateValues" dxfId="0" priority="245"/>
    <x:cfRule type="duplicateValues" dxfId="0" priority="246"/>
    <x:cfRule type="duplicateValues" dxfId="0" priority="247"/>
    <x:cfRule type="duplicateValues" dxfId="0" priority="248"/>
    <x:cfRule type="duplicateValues" dxfId="0" priority="249"/>
  </x:conditionalFormatting>
  <x:conditionalFormatting sqref="A5876">
    <x:cfRule type="duplicateValues" dxfId="0" priority="226"/>
    <x:cfRule type="duplicateValues" dxfId="0" priority="227"/>
    <x:cfRule type="duplicateValues" dxfId="0" priority="228"/>
    <x:cfRule type="duplicateValues" dxfId="0" priority="229"/>
    <x:cfRule type="duplicateValues" dxfId="0" priority="230"/>
    <x:cfRule type="duplicateValues" dxfId="0" priority="231"/>
    <x:cfRule type="duplicateValues" dxfId="0" priority="232"/>
    <x:cfRule type="duplicateValues" dxfId="0" priority="233"/>
  </x:conditionalFormatting>
  <x:conditionalFormatting sqref="A5877">
    <x:cfRule type="duplicateValues" dxfId="0" priority="197"/>
    <x:cfRule type="duplicateValues" dxfId="0" priority="201"/>
    <x:cfRule type="duplicateValues" dxfId="0" priority="205"/>
    <x:cfRule type="duplicateValues" dxfId="0" priority="209"/>
    <x:cfRule type="duplicateValues" dxfId="0" priority="213"/>
    <x:cfRule type="duplicateValues" dxfId="0" priority="217"/>
    <x:cfRule type="duplicateValues" dxfId="0" priority="221"/>
    <x:cfRule type="duplicateValues" dxfId="0" priority="225"/>
  </x:conditionalFormatting>
  <x:conditionalFormatting sqref="A5878">
    <x:cfRule type="duplicateValues" dxfId="0" priority="196"/>
    <x:cfRule type="duplicateValues" dxfId="0" priority="200"/>
    <x:cfRule type="duplicateValues" dxfId="0" priority="204"/>
    <x:cfRule type="duplicateValues" dxfId="0" priority="208"/>
    <x:cfRule type="duplicateValues" dxfId="0" priority="212"/>
    <x:cfRule type="duplicateValues" dxfId="0" priority="216"/>
    <x:cfRule type="duplicateValues" dxfId="0" priority="220"/>
    <x:cfRule type="duplicateValues" dxfId="0" priority="224"/>
  </x:conditionalFormatting>
  <x:conditionalFormatting sqref="A5879">
    <x:cfRule type="duplicateValues" dxfId="0" priority="195"/>
    <x:cfRule type="duplicateValues" dxfId="0" priority="199"/>
    <x:cfRule type="duplicateValues" dxfId="0" priority="203"/>
    <x:cfRule type="duplicateValues" dxfId="0" priority="207"/>
    <x:cfRule type="duplicateValues" dxfId="0" priority="211"/>
    <x:cfRule type="duplicateValues" dxfId="0" priority="215"/>
    <x:cfRule type="duplicateValues" dxfId="0" priority="219"/>
    <x:cfRule type="duplicateValues" dxfId="0" priority="223"/>
  </x:conditionalFormatting>
  <x:conditionalFormatting sqref="A5880">
    <x:cfRule type="duplicateValues" dxfId="0" priority="194"/>
    <x:cfRule type="duplicateValues" dxfId="0" priority="198"/>
    <x:cfRule type="duplicateValues" dxfId="0" priority="202"/>
    <x:cfRule type="duplicateValues" dxfId="0" priority="206"/>
    <x:cfRule type="duplicateValues" dxfId="0" priority="210"/>
    <x:cfRule type="duplicateValues" dxfId="0" priority="214"/>
    <x:cfRule type="duplicateValues" dxfId="0" priority="218"/>
    <x:cfRule type="duplicateValues" dxfId="0" priority="222"/>
  </x:conditionalFormatting>
  <x:conditionalFormatting sqref="A5883">
    <x:cfRule type="duplicateValues" dxfId="0" priority="193"/>
    <x:cfRule type="duplicateValues" dxfId="0" priority="192"/>
    <x:cfRule type="duplicateValues" dxfId="0" priority="191"/>
    <x:cfRule type="duplicateValues" dxfId="0" priority="190"/>
    <x:cfRule type="duplicateValues" dxfId="0" priority="189"/>
    <x:cfRule type="duplicateValues" dxfId="0" priority="188"/>
    <x:cfRule type="duplicateValues" dxfId="0" priority="187"/>
    <x:cfRule type="duplicateValues" dxfId="0" priority="186"/>
  </x:conditionalFormatting>
  <x:conditionalFormatting sqref="A5884">
    <x:cfRule type="duplicateValues" dxfId="0" priority="185"/>
    <x:cfRule type="duplicateValues" dxfId="0" priority="183"/>
    <x:cfRule type="duplicateValues" dxfId="0" priority="181"/>
    <x:cfRule type="duplicateValues" dxfId="0" priority="179"/>
    <x:cfRule type="duplicateValues" dxfId="0" priority="177"/>
    <x:cfRule type="duplicateValues" dxfId="0" priority="175"/>
    <x:cfRule type="duplicateValues" dxfId="0" priority="173"/>
    <x:cfRule type="duplicateValues" dxfId="0" priority="171"/>
  </x:conditionalFormatting>
  <x:conditionalFormatting sqref="A5885">
    <x:cfRule type="duplicateValues" dxfId="0" priority="170"/>
    <x:cfRule type="duplicateValues" dxfId="0" priority="172"/>
    <x:cfRule type="duplicateValues" dxfId="0" priority="174"/>
    <x:cfRule type="duplicateValues" dxfId="0" priority="176"/>
    <x:cfRule type="duplicateValues" dxfId="0" priority="178"/>
    <x:cfRule type="duplicateValues" dxfId="0" priority="180"/>
    <x:cfRule type="duplicateValues" dxfId="0" priority="182"/>
    <x:cfRule type="duplicateValues" dxfId="0" priority="184"/>
  </x:conditionalFormatting>
  <x:conditionalFormatting sqref="A5893">
    <x:cfRule type="duplicateValues" dxfId="0" priority="166"/>
    <x:cfRule type="duplicateValues" dxfId="0" priority="164"/>
    <x:cfRule type="duplicateValues" dxfId="0" priority="162"/>
    <x:cfRule type="duplicateValues" dxfId="0" priority="160"/>
    <x:cfRule type="duplicateValues" dxfId="0" priority="158"/>
    <x:cfRule type="duplicateValues" dxfId="0" priority="156"/>
    <x:cfRule type="duplicateValues" dxfId="0" priority="154"/>
    <x:cfRule type="duplicateValues" dxfId="0" priority="152"/>
  </x:conditionalFormatting>
  <x:conditionalFormatting sqref="A5894">
    <x:cfRule type="duplicateValues" dxfId="0" priority="150"/>
    <x:cfRule type="duplicateValues" dxfId="0" priority="147"/>
    <x:cfRule type="duplicateValues" dxfId="0" priority="144"/>
    <x:cfRule type="duplicateValues" dxfId="0" priority="141"/>
    <x:cfRule type="duplicateValues" dxfId="0" priority="138"/>
    <x:cfRule type="duplicateValues" dxfId="0" priority="135"/>
    <x:cfRule type="duplicateValues" dxfId="0" priority="132"/>
    <x:cfRule type="duplicateValues" dxfId="0" priority="129"/>
  </x:conditionalFormatting>
  <x:conditionalFormatting sqref="A5895">
    <x:cfRule type="duplicateValues" dxfId="0" priority="148"/>
    <x:cfRule type="duplicateValues" dxfId="0" priority="145"/>
    <x:cfRule type="duplicateValues" dxfId="0" priority="142"/>
    <x:cfRule type="duplicateValues" dxfId="0" priority="139"/>
    <x:cfRule type="duplicateValues" dxfId="0" priority="136"/>
    <x:cfRule type="duplicateValues" dxfId="0" priority="133"/>
    <x:cfRule type="duplicateValues" dxfId="0" priority="130"/>
    <x:cfRule type="duplicateValues" dxfId="0" priority="127"/>
  </x:conditionalFormatting>
  <x:conditionalFormatting sqref="A5896">
    <x:cfRule type="duplicateValues" dxfId="0" priority="165"/>
    <x:cfRule type="duplicateValues" dxfId="0" priority="163"/>
    <x:cfRule type="duplicateValues" dxfId="0" priority="161"/>
    <x:cfRule type="duplicateValues" dxfId="0" priority="159"/>
    <x:cfRule type="duplicateValues" dxfId="0" priority="157"/>
    <x:cfRule type="duplicateValues" dxfId="0" priority="155"/>
    <x:cfRule type="duplicateValues" dxfId="0" priority="153"/>
    <x:cfRule type="duplicateValues" dxfId="0" priority="151"/>
  </x:conditionalFormatting>
  <x:conditionalFormatting sqref="A5897">
    <x:cfRule type="duplicateValues" dxfId="0" priority="128"/>
    <x:cfRule type="duplicateValues" dxfId="0" priority="131"/>
    <x:cfRule type="duplicateValues" dxfId="0" priority="134"/>
    <x:cfRule type="duplicateValues" dxfId="0" priority="137"/>
    <x:cfRule type="duplicateValues" dxfId="0" priority="140"/>
    <x:cfRule type="duplicateValues" dxfId="0" priority="143"/>
    <x:cfRule type="duplicateValues" dxfId="0" priority="146"/>
    <x:cfRule type="duplicateValues" dxfId="0" priority="149"/>
  </x:conditionalFormatting>
  <x:conditionalFormatting sqref="A5901">
    <x:cfRule type="duplicateValues" dxfId="0" priority="111"/>
    <x:cfRule type="duplicateValues" dxfId="0" priority="112"/>
    <x:cfRule type="duplicateValues" dxfId="0" priority="113"/>
    <x:cfRule type="duplicateValues" dxfId="0" priority="114"/>
    <x:cfRule type="duplicateValues" dxfId="0" priority="115"/>
    <x:cfRule type="duplicateValues" dxfId="0" priority="116"/>
    <x:cfRule type="duplicateValues" dxfId="0" priority="117"/>
    <x:cfRule type="duplicateValues" dxfId="0" priority="118"/>
  </x:conditionalFormatting>
  <x:conditionalFormatting sqref="A5903">
    <x:cfRule type="duplicateValues" dxfId="0" priority="103"/>
    <x:cfRule type="duplicateValues" dxfId="0" priority="104"/>
    <x:cfRule type="duplicateValues" dxfId="0" priority="105"/>
    <x:cfRule type="duplicateValues" dxfId="0" priority="106"/>
    <x:cfRule type="duplicateValues" dxfId="0" priority="107"/>
    <x:cfRule type="duplicateValues" dxfId="0" priority="108"/>
    <x:cfRule type="duplicateValues" dxfId="0" priority="109"/>
    <x:cfRule type="duplicateValues" dxfId="0" priority="110"/>
  </x:conditionalFormatting>
  <x:conditionalFormatting sqref="A5908">
    <x:cfRule type="duplicateValues" dxfId="0" priority="95"/>
    <x:cfRule type="duplicateValues" dxfId="0" priority="96"/>
    <x:cfRule type="duplicateValues" dxfId="0" priority="97"/>
    <x:cfRule type="duplicateValues" dxfId="0" priority="98"/>
    <x:cfRule type="duplicateValues" dxfId="0" priority="99"/>
    <x:cfRule type="duplicateValues" dxfId="0" priority="100"/>
    <x:cfRule type="duplicateValues" dxfId="0" priority="101"/>
    <x:cfRule type="duplicateValues" dxfId="0" priority="102"/>
  </x:conditionalFormatting>
  <x:conditionalFormatting sqref="A5909">
    <x:cfRule type="duplicateValues" dxfId="0" priority="80"/>
    <x:cfRule type="duplicateValues" dxfId="0" priority="82"/>
    <x:cfRule type="duplicateValues" dxfId="0" priority="84"/>
    <x:cfRule type="duplicateValues" dxfId="0" priority="86"/>
    <x:cfRule type="duplicateValues" dxfId="0" priority="88"/>
    <x:cfRule type="duplicateValues" dxfId="0" priority="90"/>
    <x:cfRule type="duplicateValues" dxfId="0" priority="92"/>
    <x:cfRule type="duplicateValues" dxfId="0" priority="94"/>
  </x:conditionalFormatting>
  <x:conditionalFormatting sqref="A5910">
    <x:cfRule type="duplicateValues" dxfId="0" priority="79"/>
    <x:cfRule type="duplicateValues" dxfId="0" priority="81"/>
    <x:cfRule type="duplicateValues" dxfId="0" priority="83"/>
    <x:cfRule type="duplicateValues" dxfId="0" priority="85"/>
    <x:cfRule type="duplicateValues" dxfId="0" priority="87"/>
    <x:cfRule type="duplicateValues" dxfId="0" priority="89"/>
    <x:cfRule type="duplicateValues" dxfId="0" priority="91"/>
    <x:cfRule type="duplicateValues" dxfId="0" priority="93"/>
  </x:conditionalFormatting>
  <x:conditionalFormatting sqref="A5959">
    <x:cfRule type="duplicateValues" dxfId="0" priority="32"/>
  </x:conditionalFormatting>
  <x:conditionalFormatting sqref="A5960">
    <x:cfRule type="duplicateValues" dxfId="0" priority="31"/>
  </x:conditionalFormatting>
  <x:conditionalFormatting sqref="A5961">
    <x:cfRule type="duplicateValues" dxfId="0" priority="30"/>
  </x:conditionalFormatting>
  <x:conditionalFormatting sqref="A5962">
    <x:cfRule type="duplicateValues" dxfId="0" priority="29"/>
  </x:conditionalFormatting>
  <x:conditionalFormatting sqref="A5963">
    <x:cfRule type="duplicateValues" dxfId="0" priority="55"/>
  </x:conditionalFormatting>
  <x:conditionalFormatting sqref="A5964">
    <x:cfRule type="duplicateValues" dxfId="0" priority="54"/>
  </x:conditionalFormatting>
  <x:conditionalFormatting sqref="A5965">
    <x:cfRule type="duplicateValues" dxfId="0" priority="53"/>
  </x:conditionalFormatting>
  <x:conditionalFormatting sqref="A5966">
    <x:cfRule type="duplicateValues" dxfId="0" priority="52"/>
  </x:conditionalFormatting>
  <x:conditionalFormatting sqref="A5967">
    <x:cfRule type="duplicateValues" dxfId="0" priority="51"/>
  </x:conditionalFormatting>
  <x:conditionalFormatting sqref="A5968">
    <x:cfRule type="duplicateValues" dxfId="0" priority="50"/>
  </x:conditionalFormatting>
  <x:conditionalFormatting sqref="A5969">
    <x:cfRule type="duplicateValues" dxfId="0" priority="49"/>
  </x:conditionalFormatting>
  <x:conditionalFormatting sqref="A5970">
    <x:cfRule type="duplicateValues" dxfId="0" priority="48"/>
  </x:conditionalFormatting>
  <x:conditionalFormatting sqref="A5971">
    <x:cfRule type="duplicateValues" dxfId="0" priority="47"/>
  </x:conditionalFormatting>
  <x:conditionalFormatting sqref="A5977">
    <x:cfRule type="duplicateValues" dxfId="0" priority="45"/>
  </x:conditionalFormatting>
  <x:conditionalFormatting sqref="A5978">
    <x:cfRule type="duplicateValues" dxfId="0" priority="44"/>
  </x:conditionalFormatting>
  <x:conditionalFormatting sqref="A5979">
    <x:cfRule type="duplicateValues" dxfId="0" priority="4"/>
  </x:conditionalFormatting>
  <x:conditionalFormatting sqref="A5980">
    <x:cfRule type="duplicateValues" dxfId="0" priority="43"/>
  </x:conditionalFormatting>
  <x:conditionalFormatting sqref="A5981">
    <x:cfRule type="duplicateValues" dxfId="0" priority="42"/>
  </x:conditionalFormatting>
  <x:conditionalFormatting sqref="A5982">
    <x:cfRule type="duplicateValues" dxfId="0" priority="2"/>
  </x:conditionalFormatting>
  <x:conditionalFormatting sqref="A5983">
    <x:cfRule type="duplicateValues" dxfId="0" priority="41"/>
  </x:conditionalFormatting>
  <x:conditionalFormatting sqref="A5984">
    <x:cfRule type="duplicateValues" dxfId="0" priority="40"/>
  </x:conditionalFormatting>
  <x:conditionalFormatting sqref="A5985">
    <x:cfRule type="duplicateValues" dxfId="0" priority="39"/>
  </x:conditionalFormatting>
  <x:conditionalFormatting sqref="A5986">
    <x:cfRule type="duplicateValues" dxfId="0" priority="38"/>
  </x:conditionalFormatting>
  <x:conditionalFormatting sqref="A5987">
    <x:cfRule type="duplicateValues" dxfId="0" priority="16"/>
  </x:conditionalFormatting>
  <x:conditionalFormatting sqref="A5988">
    <x:cfRule type="duplicateValues" dxfId="0" priority="15"/>
  </x:conditionalFormatting>
  <x:conditionalFormatting sqref="A5989">
    <x:cfRule type="duplicateValues" dxfId="0" priority="14"/>
  </x:conditionalFormatting>
  <x:conditionalFormatting sqref="A5990">
    <x:cfRule type="duplicateValues" dxfId="0" priority="13"/>
  </x:conditionalFormatting>
  <x:conditionalFormatting sqref="A5991">
    <x:cfRule type="duplicateValues" dxfId="0" priority="37"/>
  </x:conditionalFormatting>
  <x:conditionalFormatting sqref="A5992">
    <x:cfRule type="duplicateValues" dxfId="0" priority="1"/>
  </x:conditionalFormatting>
  <x:conditionalFormatting sqref="A5993">
    <x:cfRule type="duplicateValues" dxfId="0" priority="8"/>
  </x:conditionalFormatting>
  <x:conditionalFormatting sqref="A5994">
    <x:cfRule type="duplicateValues" dxfId="0" priority="7"/>
  </x:conditionalFormatting>
  <x:conditionalFormatting sqref="A5995">
    <x:cfRule type="duplicateValues" dxfId="0" priority="6"/>
  </x:conditionalFormatting>
  <x:conditionalFormatting sqref="A5996">
    <x:cfRule type="duplicateValues" dxfId="0" priority="5"/>
  </x:conditionalFormatting>
  <x:conditionalFormatting sqref="A5997">
    <x:cfRule type="duplicateValues" dxfId="0" priority="20"/>
  </x:conditionalFormatting>
  <x:conditionalFormatting sqref="A5998">
    <x:cfRule type="duplicateValues" dxfId="0" priority="19"/>
  </x:conditionalFormatting>
  <x:conditionalFormatting sqref="A5999">
    <x:cfRule type="duplicateValues" dxfId="0" priority="18"/>
  </x:conditionalFormatting>
  <x:conditionalFormatting sqref="A6000">
    <x:cfRule type="duplicateValues" dxfId="0" priority="17"/>
  </x:conditionalFormatting>
  <x:conditionalFormatting sqref="A8720">
    <x:cfRule type="duplicateValues" dxfId="0" priority="950"/>
  </x:conditionalFormatting>
  <x:conditionalFormatting sqref="A8721">
    <x:cfRule type="duplicateValues" dxfId="0" priority="949"/>
  </x:conditionalFormatting>
  <x:conditionalFormatting sqref="A4640:A4643">
    <x:cfRule type="duplicateValues" dxfId="0" priority="1101"/>
    <x:cfRule type="duplicateValues" dxfId="0" priority="1100"/>
    <x:cfRule type="duplicateValues" dxfId="0" priority="1099"/>
  </x:conditionalFormatting>
  <x:conditionalFormatting sqref="A4671:A4698">
    <x:cfRule type="duplicateValues" dxfId="0" priority="1096"/>
    <x:cfRule type="duplicateValues" dxfId="0" priority="1097"/>
    <x:cfRule type="duplicateValues" dxfId="0" priority="1098"/>
  </x:conditionalFormatting>
  <x:conditionalFormatting sqref="A4699:A4722">
    <x:cfRule type="duplicateValues" dxfId="0" priority="1093"/>
    <x:cfRule type="duplicateValues" dxfId="0" priority="1094"/>
    <x:cfRule type="duplicateValues" dxfId="0" priority="1095"/>
  </x:conditionalFormatting>
  <x:conditionalFormatting sqref="A4729:A4742">
    <x:cfRule type="duplicateValues" dxfId="0" priority="1701"/>
    <x:cfRule type="duplicateValues" dxfId="0" priority="1702"/>
    <x:cfRule type="duplicateValues" dxfId="0" priority="1703"/>
    <x:cfRule type="duplicateValues" dxfId="0" priority="1704"/>
    <x:cfRule type="duplicateValues" dxfId="0" priority="1705"/>
    <x:cfRule type="duplicateValues" dxfId="0" priority="1706"/>
  </x:conditionalFormatting>
  <x:conditionalFormatting sqref="A5048:A5060">
    <x:cfRule type="duplicateValues" dxfId="0" priority="1062"/>
    <x:cfRule type="duplicateValues" dxfId="0" priority="1061"/>
    <x:cfRule type="duplicateValues" dxfId="0" priority="1060"/>
    <x:cfRule type="duplicateValues" dxfId="0" priority="1059"/>
    <x:cfRule type="duplicateValues" dxfId="0" priority="1058"/>
    <x:cfRule type="duplicateValues" dxfId="0" priority="1057"/>
  </x:conditionalFormatting>
  <x:conditionalFormatting sqref="A5097:A5504">
    <x:cfRule type="duplicateValues" dxfId="0" priority="1051"/>
    <x:cfRule type="duplicateValues" dxfId="0" priority="1052"/>
    <x:cfRule type="duplicateValues" dxfId="0" priority="1053"/>
    <x:cfRule type="duplicateValues" dxfId="0" priority="1054"/>
    <x:cfRule type="duplicateValues" dxfId="0" priority="1055"/>
    <x:cfRule type="duplicateValues" dxfId="0" priority="1056"/>
  </x:conditionalFormatting>
  <x:conditionalFormatting sqref="A5505:A5512">
    <x:cfRule type="duplicateValues" dxfId="0" priority="1023"/>
    <x:cfRule type="duplicateValues" dxfId="0" priority="1024"/>
    <x:cfRule type="duplicateValues" dxfId="0" priority="1025"/>
    <x:cfRule type="duplicateValues" dxfId="0" priority="1026"/>
    <x:cfRule type="duplicateValues" dxfId="0" priority="1027"/>
    <x:cfRule type="duplicateValues" dxfId="0" priority="1028"/>
  </x:conditionalFormatting>
  <x:conditionalFormatting sqref="A5513:A5578">
    <x:cfRule type="duplicateValues" dxfId="0" priority="981"/>
    <x:cfRule type="duplicateValues" dxfId="0" priority="982"/>
    <x:cfRule type="duplicateValues" dxfId="0" priority="983"/>
    <x:cfRule type="duplicateValues" dxfId="0" priority="984"/>
    <x:cfRule type="duplicateValues" dxfId="0" priority="985"/>
    <x:cfRule type="duplicateValues" dxfId="0" priority="986"/>
  </x:conditionalFormatting>
  <x:conditionalFormatting sqref="A5579:A5600">
    <x:cfRule type="duplicateValues" dxfId="0" priority="941"/>
    <x:cfRule type="duplicateValues" dxfId="0" priority="942"/>
    <x:cfRule type="duplicateValues" dxfId="0" priority="943"/>
    <x:cfRule type="duplicateValues" dxfId="0" priority="944"/>
    <x:cfRule type="duplicateValues" dxfId="0" priority="945"/>
    <x:cfRule type="duplicateValues" dxfId="0" priority="946"/>
    <x:cfRule type="duplicateValues" dxfId="0" priority="947"/>
  </x:conditionalFormatting>
  <x:conditionalFormatting sqref="A5601:A5612">
    <x:cfRule type="duplicateValues" dxfId="0" priority="906"/>
    <x:cfRule type="duplicateValues" dxfId="0" priority="907"/>
    <x:cfRule type="duplicateValues" dxfId="0" priority="908"/>
    <x:cfRule type="duplicateValues" dxfId="0" priority="909"/>
    <x:cfRule type="duplicateValues" dxfId="0" priority="910"/>
    <x:cfRule type="duplicateValues" dxfId="0" priority="911"/>
    <x:cfRule type="duplicateValues" dxfId="0" priority="912"/>
  </x:conditionalFormatting>
  <x:conditionalFormatting sqref="A5613:A5662">
    <x:cfRule type="duplicateValues" dxfId="0" priority="892"/>
    <x:cfRule type="duplicateValues" dxfId="0" priority="893"/>
    <x:cfRule type="duplicateValues" dxfId="0" priority="894"/>
    <x:cfRule type="duplicateValues" dxfId="0" priority="895"/>
    <x:cfRule type="duplicateValues" dxfId="0" priority="896"/>
    <x:cfRule type="duplicateValues" dxfId="0" priority="897"/>
    <x:cfRule type="duplicateValues" dxfId="0" priority="898"/>
  </x:conditionalFormatting>
  <x:conditionalFormatting sqref="A5663:A5688">
    <x:cfRule type="duplicateValues" dxfId="0" priority="829"/>
    <x:cfRule type="duplicateValues" dxfId="0" priority="830"/>
    <x:cfRule type="duplicateValues" dxfId="0" priority="831"/>
    <x:cfRule type="duplicateValues" dxfId="0" priority="832"/>
    <x:cfRule type="duplicateValues" dxfId="0" priority="833"/>
    <x:cfRule type="duplicateValues" dxfId="0" priority="834"/>
    <x:cfRule type="duplicateValues" dxfId="0" priority="835"/>
  </x:conditionalFormatting>
  <x:conditionalFormatting sqref="A5689:A5701">
    <x:cfRule type="duplicateValues" dxfId="0" priority="822"/>
    <x:cfRule type="duplicateValues" dxfId="0" priority="823"/>
    <x:cfRule type="duplicateValues" dxfId="0" priority="824"/>
    <x:cfRule type="duplicateValues" dxfId="0" priority="825"/>
    <x:cfRule type="duplicateValues" dxfId="0" priority="826"/>
    <x:cfRule type="duplicateValues" dxfId="0" priority="827"/>
    <x:cfRule type="duplicateValues" dxfId="0" priority="828"/>
  </x:conditionalFormatting>
  <x:conditionalFormatting sqref="A5702:A5710">
    <x:cfRule type="duplicateValues" dxfId="0" priority="811"/>
    <x:cfRule type="duplicateValues" dxfId="0" priority="812"/>
    <x:cfRule type="duplicateValues" dxfId="0" priority="813"/>
    <x:cfRule type="duplicateValues" dxfId="0" priority="814"/>
    <x:cfRule type="duplicateValues" dxfId="0" priority="815"/>
    <x:cfRule type="duplicateValues" dxfId="0" priority="816"/>
    <x:cfRule type="duplicateValues" dxfId="0" priority="817"/>
  </x:conditionalFormatting>
  <x:conditionalFormatting sqref="A5711:A5763">
    <x:cfRule type="duplicateValues" dxfId="0" priority="594"/>
    <x:cfRule type="duplicateValues" dxfId="0" priority="595"/>
    <x:cfRule type="duplicateValues" dxfId="0" priority="596"/>
    <x:cfRule type="duplicateValues" dxfId="0" priority="597"/>
    <x:cfRule type="duplicateValues" dxfId="0" priority="598"/>
    <x:cfRule type="duplicateValues" dxfId="0" priority="599"/>
    <x:cfRule type="duplicateValues" dxfId="0" priority="600"/>
    <x:cfRule type="duplicateValues" dxfId="0" priority="601"/>
  </x:conditionalFormatting>
  <x:conditionalFormatting sqref="A5764:A5814">
    <x:cfRule type="duplicateValues" dxfId="0" priority="418"/>
    <x:cfRule type="duplicateValues" dxfId="0" priority="419"/>
    <x:cfRule type="duplicateValues" dxfId="0" priority="420"/>
    <x:cfRule type="duplicateValues" dxfId="0" priority="421"/>
    <x:cfRule type="duplicateValues" dxfId="0" priority="422"/>
    <x:cfRule type="duplicateValues" dxfId="0" priority="423"/>
    <x:cfRule type="duplicateValues" dxfId="0" priority="424"/>
    <x:cfRule type="duplicateValues" dxfId="0" priority="425"/>
  </x:conditionalFormatting>
  <x:conditionalFormatting sqref="A5815:A5818">
    <x:cfRule type="duplicateValues" dxfId="0" priority="394"/>
    <x:cfRule type="duplicateValues" dxfId="0" priority="395"/>
    <x:cfRule type="duplicateValues" dxfId="0" priority="396"/>
    <x:cfRule type="duplicateValues" dxfId="0" priority="397"/>
    <x:cfRule type="duplicateValues" dxfId="0" priority="398"/>
    <x:cfRule type="duplicateValues" dxfId="0" priority="399"/>
    <x:cfRule type="duplicateValues" dxfId="0" priority="400"/>
    <x:cfRule type="duplicateValues" dxfId="0" priority="401"/>
  </x:conditionalFormatting>
  <x:conditionalFormatting sqref="A5819:A5835">
    <x:cfRule type="duplicateValues" dxfId="0" priority="402"/>
    <x:cfRule type="duplicateValues" dxfId="0" priority="403"/>
    <x:cfRule type="duplicateValues" dxfId="0" priority="404"/>
    <x:cfRule type="duplicateValues" dxfId="0" priority="405"/>
    <x:cfRule type="duplicateValues" dxfId="0" priority="406"/>
    <x:cfRule type="duplicateValues" dxfId="0" priority="407"/>
    <x:cfRule type="duplicateValues" dxfId="0" priority="408"/>
    <x:cfRule type="duplicateValues" dxfId="0" priority="409"/>
  </x:conditionalFormatting>
  <x:conditionalFormatting sqref="A5868:A5871">
    <x:cfRule type="duplicateValues" dxfId="0" priority="234"/>
    <x:cfRule type="duplicateValues" dxfId="0" priority="235"/>
    <x:cfRule type="duplicateValues" dxfId="0" priority="236"/>
    <x:cfRule type="duplicateValues" dxfId="0" priority="237"/>
    <x:cfRule type="duplicateValues" dxfId="0" priority="238"/>
    <x:cfRule type="duplicateValues" dxfId="0" priority="239"/>
    <x:cfRule type="duplicateValues" dxfId="0" priority="240"/>
    <x:cfRule type="duplicateValues" dxfId="0" priority="241"/>
  </x:conditionalFormatting>
  <x:conditionalFormatting sqref="A5955:A5956">
    <x:cfRule type="duplicateValues" dxfId="0" priority="59"/>
  </x:conditionalFormatting>
  <x:conditionalFormatting sqref="A5957:A5958">
    <x:cfRule type="duplicateValues" dxfId="0" priority="57"/>
  </x:conditionalFormatting>
  <x:conditionalFormatting sqref="A5972:A5976">
    <x:cfRule type="duplicateValues" dxfId="0" priority="46"/>
  </x:conditionalFormatting>
  <x:conditionalFormatting sqref="A8656:A8662">
    <x:cfRule type="duplicateValues" dxfId="0" priority="1661"/>
    <x:cfRule type="duplicateValues" dxfId="0" priority="1662"/>
  </x:conditionalFormatting>
  <x:conditionalFormatting sqref="A8779:A8781">
    <x:cfRule type="duplicateValues" dxfId="0" priority="63"/>
    <x:cfRule type="duplicateValues" dxfId="0" priority="64"/>
    <x:cfRule type="duplicateValues" dxfId="0" priority="65"/>
    <x:cfRule type="duplicateValues" dxfId="0" priority="66"/>
    <x:cfRule type="duplicateValues" dxfId="0" priority="67"/>
    <x:cfRule type="duplicateValues" dxfId="0" priority="68"/>
    <x:cfRule type="duplicateValues" dxfId="0" priority="69"/>
    <x:cfRule type="duplicateValues" dxfId="0" priority="70"/>
  </x:conditionalFormatting>
  <x:conditionalFormatting sqref="A1:A6 A8656:A8719 A8784:A1048576 A8777:A8778">
    <x:cfRule type="duplicateValues" dxfId="0" priority="1630"/>
  </x:conditionalFormatting>
  <x:conditionalFormatting sqref="A1:A5578 A6006:A8721 A8784:A1048576 A8777:A8778">
    <x:cfRule type="duplicateValues" dxfId="0" priority="948"/>
  </x:conditionalFormatting>
  <x:conditionalFormatting sqref="A1:A5710 A6006:A8721 A8784:A1048576 A8777:A8778">
    <x:cfRule type="duplicateValues" dxfId="0" priority="602"/>
  </x:conditionalFormatting>
  <x:conditionalFormatting sqref="A1:A5954 A6006:A8781 A8784:A1048576">
    <x:cfRule type="duplicateValues" dxfId="0" priority="62"/>
  </x:conditionalFormatting>
  <x:conditionalFormatting sqref="A7:A4639 A4644:A4670 A6006:A8655">
    <x:cfRule type="duplicateValues" dxfId="0" priority="1134"/>
  </x:conditionalFormatting>
  <x:conditionalFormatting sqref="A4622:A4639 A4644:A4670">
    <x:cfRule type="duplicateValues" dxfId="0" priority="1663"/>
    <x:cfRule type="duplicateValues" dxfId="0" priority="1664"/>
  </x:conditionalFormatting>
  <x:conditionalFormatting sqref="A4743:A5047 A5061:A5096">
    <x:cfRule type="duplicateValues" dxfId="0" priority="1078"/>
    <x:cfRule type="duplicateValues" dxfId="0" priority="1079"/>
    <x:cfRule type="duplicateValues" dxfId="0" priority="1080"/>
    <x:cfRule type="duplicateValues" dxfId="0" priority="1081"/>
    <x:cfRule type="duplicateValues" dxfId="0" priority="1082"/>
    <x:cfRule type="duplicateValues" dxfId="0" priority="1083"/>
  </x:conditionalFormatting>
  <x:conditionalFormatting sqref="A5836:A5837 A5839:A5840 A5842">
    <x:cfRule type="duplicateValues" dxfId="0" priority="386"/>
    <x:cfRule type="duplicateValues" dxfId="0" priority="387"/>
    <x:cfRule type="duplicateValues" dxfId="0" priority="388"/>
    <x:cfRule type="duplicateValues" dxfId="0" priority="389"/>
    <x:cfRule type="duplicateValues" dxfId="0" priority="390"/>
    <x:cfRule type="duplicateValues" dxfId="0" priority="391"/>
    <x:cfRule type="duplicateValues" dxfId="0" priority="392"/>
    <x:cfRule type="duplicateValues" dxfId="0" priority="393"/>
  </x:conditionalFormatting>
  <x:conditionalFormatting sqref="A5838 A5841">
    <x:cfRule type="duplicateValues" dxfId="0" priority="385"/>
    <x:cfRule type="duplicateValues" dxfId="0" priority="384"/>
    <x:cfRule type="duplicateValues" dxfId="0" priority="383"/>
    <x:cfRule type="duplicateValues" dxfId="0" priority="382"/>
    <x:cfRule type="duplicateValues" dxfId="0" priority="381"/>
    <x:cfRule type="duplicateValues" dxfId="0" priority="380"/>
    <x:cfRule type="duplicateValues" dxfId="0" priority="379"/>
    <x:cfRule type="duplicateValues" dxfId="0" priority="378"/>
  </x:conditionalFormatting>
  <x:conditionalFormatting sqref="A5843:A5846 A5848:A5851 A5855:A5862">
    <x:cfRule type="duplicateValues" dxfId="0" priority="266"/>
    <x:cfRule type="duplicateValues" dxfId="0" priority="267"/>
    <x:cfRule type="duplicateValues" dxfId="0" priority="268"/>
    <x:cfRule type="duplicateValues" dxfId="0" priority="269"/>
    <x:cfRule type="duplicateValues" dxfId="0" priority="270"/>
    <x:cfRule type="duplicateValues" dxfId="0" priority="271"/>
    <x:cfRule type="duplicateValues" dxfId="0" priority="272"/>
    <x:cfRule type="duplicateValues" dxfId="0" priority="273"/>
  </x:conditionalFormatting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P28"/>
  <x:sheetViews>
    <x:sheetView workbookViewId="0">
      <x:selection activeCell="P27" sqref="P27"/>
    </x:sheetView>
  </x:sheetViews>
  <x:sheetFormatPr defaultColWidth="9" defaultRowHeight="14.25"/>
  <x:cols>
    <x:col min="2" max="2" width="12.625" customWidth="1"/>
    <x:col min="16" max="16" width="12.625"/>
  </x:cols>
  <x:sheetData>
    <x:row r="1" spans="1:2">
      <x:c r="A1" s="1">
        <x:v>4.733333333</x:v>
      </x:c>
      <x:c r="B1" s="1">
        <x:v>4.733333333</x:v>
      </x:c>
    </x:row>
    <x:row r="2" spans="1:2">
      <x:c r="A2" s="1">
        <x:v>5.233333333</x:v>
      </x:c>
      <x:c r="B2">
        <x:f>B1+0.38</x:f>
        <x:v>5.113333333</x:v>
      </x:c>
    </x:row>
    <x:row r="3" spans="1:2">
      <x:c r="A3" s="1">
        <x:v>5.733333333</x:v>
      </x:c>
      <x:c r="B3">
        <x:f t="shared" ref="B3:B8" si="0">B2+0.35</x:f>
        <x:v>5.463333333</x:v>
      </x:c>
    </x:row>
    <x:row r="4" spans="1:2">
      <x:c r="A4" s="1">
        <x:v>6.233333333</x:v>
      </x:c>
      <x:c r="B4">
        <x:f t="shared" si="0"/>
        <x:v>5.813333333</x:v>
      </x:c>
    </x:row>
    <x:row r="5" spans="1:2">
      <x:c r="A5" s="1">
        <x:v>6.733333333</x:v>
      </x:c>
      <x:c r="B5">
        <x:f t="shared" si="0"/>
        <x:v>6.163333333</x:v>
      </x:c>
    </x:row>
    <x:row r="6" spans="1:2">
      <x:c r="A6" s="1">
        <x:v>7.233333333</x:v>
      </x:c>
      <x:c r="B6">
        <x:f t="shared" si="0"/>
        <x:v>6.513333333</x:v>
      </x:c>
    </x:row>
    <x:row r="7" spans="2:2">
      <x:c r="B7">
        <x:f t="shared" si="0"/>
        <x:v>6.863333333</x:v>
      </x:c>
    </x:row>
    <x:row r="8" spans="2:2">
      <x:c r="B8">
        <x:f t="shared" si="0"/>
        <x:v>7.213333333</x:v>
      </x:c>
    </x:row>
    <x:row r="15" spans="10:16">
      <x:c r="J15" s="3">
        <x:v>35</x:v>
      </x:c>
      <x:c r="K15" s="3">
        <x:f>J15+60</x:f>
        <x:v>95</x:v>
      </x:c>
      <x:c r="O15">
        <x:v>12</x:v>
      </x:c>
      <x:c r="P15">
        <x:f>O15/30</x:f>
        <x:v>0.4</x:v>
      </x:c>
    </x:row>
    <x:row r="16" spans="10:16">
      <x:c r="J16" s="3">
        <x:v>40</x:v>
      </x:c>
      <x:c r="K16" s="3">
        <x:f t="shared" ref="K16:K24" si="1">J16+60</x:f>
        <x:v>100</x:v>
      </x:c>
      <x:c r="O16">
        <x:v>22</x:v>
      </x:c>
      <x:c r="P16">
        <x:f t="shared" ref="P16:P28" si="2">O16/30</x:f>
        <x:v>0.733333333333333</x:v>
      </x:c>
    </x:row>
    <x:row r="17" spans="10:16">
      <x:c r="J17">
        <x:v>46</x:v>
      </x:c>
      <x:c r="K17" s="3">
        <x:f t="shared" si="1"/>
        <x:v>106</x:v>
      </x:c>
      <x:c r="O17">
        <x:v>51</x:v>
      </x:c>
      <x:c r="P17">
        <x:f t="shared" si="2"/>
        <x:v>1.7</x:v>
      </x:c>
    </x:row>
    <x:row r="18" spans="10:16">
      <x:c r="J18" s="3">
        <x:v>49</x:v>
      </x:c>
      <x:c r="K18" s="3">
        <x:f t="shared" si="1"/>
        <x:v>109</x:v>
      </x:c>
      <x:c r="O18">
        <x:v>66</x:v>
      </x:c>
      <x:c r="P18">
        <x:f t="shared" si="2"/>
        <x:v>2.2</x:v>
      </x:c>
    </x:row>
    <x:row r="19" spans="4:16" ht="16.5">
      <x:c r="D19" s="2">
        <x:v>1015</x:v>
      </x:c>
      <x:c r="J19">
        <x:v>54</x:v>
      </x:c>
      <x:c r="K19" s="3">
        <x:f t="shared" si="1"/>
        <x:v>114</x:v>
      </x:c>
      <x:c r="O19">
        <x:v>9</x:v>
      </x:c>
      <x:c r="P19">
        <x:f t="shared" si="2"/>
        <x:v>0.3</x:v>
      </x:c>
    </x:row>
    <x:row r="20" spans="10:16">
      <x:c r="J20" s="3">
        <x:v>57</x:v>
      </x:c>
      <x:c r="K20" s="3">
        <x:f t="shared" si="1"/>
        <x:v>117</x:v>
      </x:c>
      <x:c r="O20">
        <x:v>18</x:v>
      </x:c>
      <x:c r="P20">
        <x:f t="shared" si="2"/>
        <x:v>0.6</x:v>
      </x:c>
    </x:row>
    <x:row r="21" spans="4:16" ht="16.5">
      <x:c r="D21" s="2">
        <x:v>1032</x:v>
      </x:c>
      <x:c r="G21" t="s">
        <x:v>3688</x:v>
      </x:c>
      <x:c r="J21">
        <x:v>62</x:v>
      </x:c>
      <x:c r="K21" s="3">
        <x:f t="shared" si="1"/>
        <x:v>122</x:v>
      </x:c>
      <x:c r="O21">
        <x:v>28</x:v>
      </x:c>
      <x:c r="P21">
        <x:f t="shared" si="2"/>
        <x:v>0.933333333333333</x:v>
      </x:c>
    </x:row>
    <x:row r="22" spans="10:16">
      <x:c r="J22" s="3">
        <x:v>65</x:v>
      </x:c>
      <x:c r="K22" s="3">
        <x:f t="shared" si="1"/>
        <x:v>125</x:v>
      </x:c>
      <x:c r="O22">
        <x:v>35</x:v>
      </x:c>
      <x:c r="P22">
        <x:f t="shared" si="2"/>
        <x:v>1.16666666666667</x:v>
      </x:c>
    </x:row>
    <x:row r="23" spans="10:16">
      <x:c r="J23">
        <x:v>70</x:v>
      </x:c>
      <x:c r="K23" s="3">
        <x:f t="shared" si="1"/>
        <x:v>130</x:v>
      </x:c>
      <x:c r="O23">
        <x:v>68</x:v>
      </x:c>
      <x:c r="P23">
        <x:f t="shared" si="2"/>
        <x:v>2.26666666666667</x:v>
      </x:c>
    </x:row>
    <x:row r="24" spans="10:16">
      <x:c r="J24" s="3">
        <x:v>72</x:v>
      </x:c>
      <x:c r="K24" s="3">
        <x:f t="shared" si="1"/>
        <x:v>132</x:v>
      </x:c>
      <x:c r="O24">
        <x:v>33</x:v>
      </x:c>
      <x:c r="P24">
        <x:f t="shared" si="2"/>
        <x:v>1.1</x:v>
      </x:c>
    </x:row>
    <x:row r="25" spans="15:16">
      <x:c r="O25">
        <x:v>32</x:v>
      </x:c>
      <x:c r="P25">
        <x:f t="shared" si="2"/>
        <x:v>1.06666666666667</x:v>
      </x:c>
    </x:row>
    <x:row r="26" spans="15:16">
      <x:c r="O26">
        <x:v>279</x:v>
      </x:c>
      <x:c r="P26">
        <x:f t="shared" si="2"/>
        <x:v>9.3</x:v>
      </x:c>
    </x:row>
    <x:row r="27" spans="15:16">
      <x:c r="O27">
        <x:v>209</x:v>
      </x:c>
      <x:c r="P27">
        <x:f t="shared" si="2"/>
        <x:v>6.96666666666667</x:v>
      </x:c>
    </x:row>
    <x:row r="28" spans="15:16">
      <x:c r="O28">
        <x:v>178</x:v>
      </x:c>
      <x:c r="P28">
        <x:f t="shared" si="2"/>
        <x:v>5.93333333333333</x:v>
      </x:c>
    </x:row>
  </x:sheetData>
  <x:pageMargins left="0.75" right="0.75" top="1" bottom="1" header="0.5" footer="0.5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2016-10-21T07:38:00Z</dcterms:created>
  <cp:lastPrinted>2018-05-23T07:24:00Z</cp:lastPrinted>
  <dcterms:modified xsi:type="dcterms:W3CDTF">2026-02-07T01:56:41Z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174564F0853B4F9BADDB43276101B141</vt:lpwstr>
  </property>
</Properties>
</file>